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srvrpksfs0002\UserHome\UNBEGRENZT\walper-m\Desktop\neue DüV\DüV LLH\"/>
    </mc:Choice>
  </mc:AlternateContent>
  <bookViews>
    <workbookView xWindow="0" yWindow="0" windowWidth="3495" windowHeight="6315" tabRatio="759"/>
  </bookViews>
  <sheets>
    <sheet name="Hinweise" sheetId="42" r:id="rId1"/>
    <sheet name="Neu" sheetId="60" state="hidden" r:id="rId2"/>
    <sheet name="Langjähriger Nmin" sheetId="71" r:id="rId3"/>
    <sheet name="Sperrfristen" sheetId="78" r:id="rId4"/>
    <sheet name="Abstände" sheetId="81" r:id="rId5"/>
    <sheet name="Dünger" sheetId="48" r:id="rId6"/>
    <sheet name="Zusammenfassung" sheetId="69" r:id="rId7"/>
    <sheet name="N-Bedarf AL" sheetId="37" r:id="rId8"/>
    <sheet name="Sollwerte N Ackerbau" sheetId="43" state="hidden" r:id="rId9"/>
    <sheet name="N-Bedarf GL" sheetId="23" r:id="rId10"/>
    <sheet name="Sollwerte N Sonderkulturen" sheetId="53" state="hidden" r:id="rId11"/>
    <sheet name="Sollwert N Grünland" sheetId="45" state="hidden" r:id="rId12"/>
    <sheet name="N-Bedarf SK" sheetId="52" r:id="rId13"/>
    <sheet name="N-Bedarf AL §13a" sheetId="61" r:id="rId14"/>
    <sheet name="N-Bedarf GL §13a" sheetId="63" r:id="rId15"/>
    <sheet name="N-Bedarf-SK §13a" sheetId="64" r:id="rId16"/>
    <sheet name="P-Bedarf AL" sheetId="39" r:id="rId17"/>
    <sheet name="Sollwerte P Ackerbau" sheetId="44" state="hidden" r:id="rId18"/>
    <sheet name="P-Bedarf GL" sheetId="41" r:id="rId19"/>
    <sheet name="Sollwert P Grünland" sheetId="46" state="hidden" r:id="rId20"/>
    <sheet name="P-Bedarf SK" sheetId="59" r:id="rId21"/>
    <sheet name="Sollwerte P Sonderkulturen" sheetId="55" state="hidden" r:id="rId22"/>
    <sheet name="P-Bedarf AL §13a" sheetId="62" r:id="rId23"/>
    <sheet name="P-Bedarf GL §13a" sheetId="67" r:id="rId24"/>
    <sheet name="P-Bedarf SK §13a" sheetId="68" r:id="rId25"/>
    <sheet name="N-Plan_AL " sheetId="47" r:id="rId26"/>
    <sheet name="N-Plan_GL" sheetId="50" r:id="rId27"/>
    <sheet name="N-Plan_SK" sheetId="58" r:id="rId28"/>
    <sheet name="N-Plan AL §13a" sheetId="70" r:id="rId29"/>
    <sheet name="N-Plan GL §13a" sheetId="72" r:id="rId30"/>
    <sheet name="N-Plan SK §13a" sheetId="75" r:id="rId31"/>
    <sheet name="Auswertung N-Plan" sheetId="51" r:id="rId32"/>
    <sheet name=" Dokumentation AL" sheetId="77" state="hidden" r:id="rId33"/>
    <sheet name="Dokumentation AL §13a" sheetId="76" state="hidden" r:id="rId34"/>
    <sheet name="Gehaltsklassen" sheetId="40" state="hidden" r:id="rId35"/>
    <sheet name="Tabelle4" sheetId="73" state="hidden" r:id="rId36"/>
    <sheet name="Tabelle1" sheetId="54" state="hidden" r:id="rId37"/>
    <sheet name="Tabelle2" sheetId="56" state="hidden" r:id="rId38"/>
  </sheets>
  <definedNames>
    <definedName name="Abdeckung">'Sollwerte N Sonderkulturen'!$J$31:$J$34</definedName>
    <definedName name="Abdeckung_Tab">'Sollwerte N Sonderkulturen'!$J$31:$K$34</definedName>
    <definedName name="_xlnm.Print_Area" localSheetId="32">INDIRECT(' Dokumentation AL'!$B$2)</definedName>
    <definedName name="_xlnm.Print_Area" localSheetId="33">INDIRECT('Dokumentation AL §13a'!$B$2)</definedName>
    <definedName name="_xlnm.Print_Area" localSheetId="7">INDIRECT('N-Bedarf AL'!$D$2)</definedName>
    <definedName name="_xlnm.Print_Area" localSheetId="13">INDIRECT('N-Bedarf AL §13a'!$B$2)</definedName>
    <definedName name="_xlnm.Print_Area" localSheetId="9">INDIRECT('N-Bedarf GL'!$P$4)</definedName>
    <definedName name="_xlnm.Print_Area" localSheetId="14">INDIRECT('N-Bedarf GL §13a'!$B$2)</definedName>
    <definedName name="_xlnm.Print_Area" localSheetId="12">INDIRECT('N-Bedarf SK'!$B$4)</definedName>
    <definedName name="_xlnm.Print_Area" localSheetId="15">INDIRECT('N-Bedarf-SK §13a'!$B$5)</definedName>
    <definedName name="_xlnm.Print_Area" localSheetId="28">INDIRECT('N-Plan AL §13a'!$B$2)</definedName>
    <definedName name="_xlnm.Print_Area" localSheetId="29">INDIRECT('N-Plan GL §13a'!$B$4)</definedName>
    <definedName name="_xlnm.Print_Area" localSheetId="30">INDIRECT('N-Plan SK §13a'!$B$2)</definedName>
    <definedName name="_xlnm.Print_Area" localSheetId="25">INDIRECT('N-Plan_AL '!$B$2)</definedName>
    <definedName name="_xlnm.Print_Area" localSheetId="26">INDIRECT('N-Plan_GL'!$B$2)</definedName>
    <definedName name="_xlnm.Print_Area" localSheetId="27">INDIRECT('N-Plan_SK'!$B$2)</definedName>
    <definedName name="_xlnm.Print_Area" localSheetId="16">INDIRECT('P-Bedarf AL'!$H$2)</definedName>
    <definedName name="_xlnm.Print_Area" localSheetId="22">INDIRECT('P-Bedarf AL §13a'!$H$2)</definedName>
    <definedName name="_xlnm.Print_Area" localSheetId="18">INDIRECT('P-Bedarf GL'!$E$2)</definedName>
    <definedName name="_xlnm.Print_Area" localSheetId="23">INDIRECT('P-Bedarf GL §13a'!$B$2)</definedName>
    <definedName name="_xlnm.Print_Area" localSheetId="20">INDIRECT('P-Bedarf SK'!$H$2)</definedName>
    <definedName name="_xlnm.Print_Area" localSheetId="24">INDIRECT('P-Bedarf SK §13a'!$B$2)</definedName>
    <definedName name="DruckNA">INDIRECT('N-Bedarf AL'!#REF!)</definedName>
    <definedName name="_xlnm.Print_Titles" localSheetId="32">' Dokumentation AL'!$1:$7</definedName>
    <definedName name="_xlnm.Print_Titles" localSheetId="33">'Dokumentation AL §13a'!$1:$7</definedName>
    <definedName name="_xlnm.Print_Titles" localSheetId="5">Dünger!$1:$2</definedName>
    <definedName name="_xlnm.Print_Titles" localSheetId="7">'N-Bedarf AL'!$1:$7</definedName>
    <definedName name="_xlnm.Print_Titles" localSheetId="13">'N-Bedarf AL §13a'!$1:$7</definedName>
    <definedName name="_xlnm.Print_Titles" localSheetId="9">'N-Bedarf GL'!$1:$7</definedName>
    <definedName name="_xlnm.Print_Titles" localSheetId="14">'N-Bedarf GL §13a'!$1:$7</definedName>
    <definedName name="_xlnm.Print_Titles" localSheetId="12">'N-Bedarf SK'!$1:$7</definedName>
    <definedName name="_xlnm.Print_Titles" localSheetId="15">'N-Bedarf-SK §13a'!$1:$7</definedName>
    <definedName name="_xlnm.Print_Titles" localSheetId="28">'N-Plan AL §13a'!$1:$7</definedName>
    <definedName name="_xlnm.Print_Titles" localSheetId="29">'N-Plan GL §13a'!$1:$7</definedName>
    <definedName name="_xlnm.Print_Titles" localSheetId="30">'N-Plan SK §13a'!$1:$7</definedName>
    <definedName name="_xlnm.Print_Titles" localSheetId="25">'N-Plan_AL '!$1:$7</definedName>
    <definedName name="_xlnm.Print_Titles" localSheetId="26">'N-Plan_GL'!$1:$7</definedName>
    <definedName name="_xlnm.Print_Titles" localSheetId="27">'N-Plan_SK'!$1:$7</definedName>
    <definedName name="_xlnm.Print_Titles" localSheetId="16">'P-Bedarf AL'!$1:$9</definedName>
    <definedName name="_xlnm.Print_Titles" localSheetId="18">'P-Bedarf GL'!$1:$7</definedName>
    <definedName name="_xlnm.Print_Titles" localSheetId="23">'P-Bedarf GL §13a'!$1:$7</definedName>
    <definedName name="_xlnm.Print_Titles" localSheetId="20">'P-Bedarf SK'!$1:$9</definedName>
    <definedName name="_xlnm.Print_Titles" localSheetId="24">'P-Bedarf SK §13a'!$1:$9</definedName>
    <definedName name="Dünger_Formen">Dünger!$A$3:$J$80</definedName>
    <definedName name="Gehalte_Duenger">Dünger!$A$1:$J$54</definedName>
    <definedName name="GrünlandP">'Sollwert P Grünland'!$A$3:$A$29</definedName>
    <definedName name="Humus">'Sollwerte N Ackerbau'!$K$33:$K$35</definedName>
    <definedName name="HumusG">'Sollwert N Grünland'!$I$3:$I$9</definedName>
    <definedName name="Kultur_SK_P">'Sollwerte P Sonderkulturen'!$A$11:$A$348</definedName>
    <definedName name="Kulturen">'Sollwerte N Ackerbau'!$A:$A</definedName>
    <definedName name="KulturenG">'Sollwert N Grünland'!$B$2:$B$23</definedName>
    <definedName name="KulturP">'Sollwerte P Ackerbau'!$A:$A</definedName>
    <definedName name="LeguminoseG">'Sollwert N Grünland'!$I$14:$I$18</definedName>
    <definedName name="LeguminosenA">'Sollwert N Grünland'!$I$26:$I$36</definedName>
    <definedName name="min_Dünger">Dünger!$A$46:$A$80</definedName>
    <definedName name="N_Vorfrucht_Abschlag_SK">'Sollwerte N Sonderkulturen'!$J$39:$K$68</definedName>
    <definedName name="NSollA">'Sollwerte N Ackerbau'!$A$3:$F$110</definedName>
    <definedName name="NSollG">'Sollwert N Grünland'!$B$2:$G$23</definedName>
    <definedName name="NSollHumus">'Sollwerte N Ackerbau'!$K$33:$L$35</definedName>
    <definedName name="NSollHumusG">'Sollwert N Grünland'!$I$3:$J$11</definedName>
    <definedName name="NSollLegAF">'Sollwert N Grünland'!$I$26:$J$40</definedName>
    <definedName name="NSollLegGL">'Sollwert N Grünland'!$I$14:$J$23</definedName>
    <definedName name="NSollSK">'Sollwerte N Sonderkulturen'!$A$9:$H$346</definedName>
    <definedName name="NSollVF">'Sollwerte N Ackerbau'!$K$4:$L$14</definedName>
    <definedName name="NSollZF">'Sollwerte N Ackerbau'!$K$17:$L$25</definedName>
    <definedName name="org_Dünger">Dünger!$A$3:$A$45</definedName>
    <definedName name="PSollA">'Sollwerte P Ackerbau'!$A$2:$D$144</definedName>
    <definedName name="PSollG">'Sollwert P Grünland'!$A$3:$D$39</definedName>
    <definedName name="PSollSK">'Sollwerte P Sonderkulturen'!$A$11:$D$347</definedName>
    <definedName name="Sonderkulturen">'Sollwerte N Sonderkulturen'!$A$4:$A$346</definedName>
    <definedName name="Vorfrucht">'Sollwerte N Ackerbau'!$K$4:$K$14</definedName>
    <definedName name="Vorfrucht_SK">'Sollwerte N Sonderkulturen'!$J$50:$J$61</definedName>
    <definedName name="Zwischenfrucht">'Sollwerte N Ackerbau'!$K$17:$K$25</definedName>
  </definedNames>
  <calcPr calcId="162913" fullCalcOnLoad="1"/>
</workbook>
</file>

<file path=xl/calcChain.xml><?xml version="1.0" encoding="utf-8"?>
<calcChain xmlns="http://schemas.openxmlformats.org/spreadsheetml/2006/main">
  <c r="AQ12" i="47" l="1"/>
  <c r="AQ13" i="47"/>
  <c r="AQ14" i="47"/>
  <c r="AQ15" i="47"/>
  <c r="AQ16" i="47"/>
  <c r="AQ17" i="47"/>
  <c r="AQ18" i="47"/>
  <c r="AQ19" i="47"/>
  <c r="AQ20" i="47"/>
  <c r="AQ21" i="47"/>
  <c r="AQ22" i="47"/>
  <c r="AQ23" i="47"/>
  <c r="AQ24" i="47"/>
  <c r="AQ25" i="47"/>
  <c r="AQ26" i="47"/>
  <c r="AQ27" i="47"/>
  <c r="AQ28" i="47"/>
  <c r="AQ29" i="47"/>
  <c r="AQ30" i="47"/>
  <c r="AQ31" i="47"/>
  <c r="L31" i="47"/>
  <c r="AQ32" i="47"/>
  <c r="AQ33" i="47"/>
  <c r="AQ34" i="47"/>
  <c r="AQ35" i="47"/>
  <c r="L35" i="47"/>
  <c r="AQ36" i="47"/>
  <c r="AQ37" i="47"/>
  <c r="AQ38" i="47"/>
  <c r="AQ39" i="47"/>
  <c r="AQ40" i="47"/>
  <c r="AQ41" i="47"/>
  <c r="AQ42" i="47"/>
  <c r="AQ43" i="47"/>
  <c r="AQ44" i="47"/>
  <c r="AQ45" i="47"/>
  <c r="AQ46" i="47"/>
  <c r="AQ47" i="47"/>
  <c r="AQ48" i="47"/>
  <c r="AQ49" i="47"/>
  <c r="AQ50" i="47"/>
  <c r="AQ51" i="47"/>
  <c r="L51" i="47"/>
  <c r="AQ52" i="47"/>
  <c r="AQ53" i="47"/>
  <c r="AQ54" i="47"/>
  <c r="AQ55" i="47"/>
  <c r="AQ56" i="47"/>
  <c r="AQ57" i="47"/>
  <c r="AQ58" i="47"/>
  <c r="AQ59" i="47"/>
  <c r="AQ60" i="47"/>
  <c r="AQ61" i="47"/>
  <c r="AQ62" i="47"/>
  <c r="AQ63" i="47"/>
  <c r="L63" i="47"/>
  <c r="AQ64" i="47"/>
  <c r="AQ65" i="47"/>
  <c r="AQ66" i="47"/>
  <c r="AQ67" i="47"/>
  <c r="L67" i="47"/>
  <c r="AQ68" i="47"/>
  <c r="AQ69" i="47"/>
  <c r="AQ70" i="47"/>
  <c r="AQ71" i="47"/>
  <c r="AQ72" i="47"/>
  <c r="AQ73" i="47"/>
  <c r="AQ74" i="47"/>
  <c r="AQ75" i="47"/>
  <c r="AQ76" i="47"/>
  <c r="AQ77" i="47"/>
  <c r="AQ78" i="47"/>
  <c r="AQ79" i="47"/>
  <c r="L79" i="47"/>
  <c r="AQ80" i="47"/>
  <c r="AQ81" i="47"/>
  <c r="AQ82" i="47"/>
  <c r="AQ83" i="47"/>
  <c r="AQ84" i="47"/>
  <c r="AQ85" i="47"/>
  <c r="AQ86" i="47"/>
  <c r="AQ87" i="47"/>
  <c r="AQ88" i="47"/>
  <c r="AQ89" i="47"/>
  <c r="AQ90" i="47"/>
  <c r="AQ91" i="47"/>
  <c r="AQ92" i="47"/>
  <c r="AQ93" i="47"/>
  <c r="AQ94" i="47"/>
  <c r="AQ95" i="47"/>
  <c r="L95" i="47"/>
  <c r="AQ96" i="47"/>
  <c r="AQ97" i="47"/>
  <c r="AQ98" i="47"/>
  <c r="AQ99" i="47"/>
  <c r="AQ100" i="47"/>
  <c r="AQ101" i="47"/>
  <c r="AQ102" i="47"/>
  <c r="AQ103" i="47"/>
  <c r="AQ104" i="47"/>
  <c r="AQ105" i="47"/>
  <c r="AQ106" i="47"/>
  <c r="AQ107" i="47"/>
  <c r="L107" i="47"/>
  <c r="AQ108" i="47"/>
  <c r="AQ109" i="47"/>
  <c r="AQ110" i="47"/>
  <c r="AQ111" i="47"/>
  <c r="AQ112" i="47"/>
  <c r="AQ113" i="47"/>
  <c r="AQ114" i="47"/>
  <c r="AQ115" i="47"/>
  <c r="L115" i="47"/>
  <c r="AQ116" i="47"/>
  <c r="AQ117" i="47"/>
  <c r="AQ118" i="47"/>
  <c r="AQ119" i="47"/>
  <c r="AQ120" i="47"/>
  <c r="AQ121" i="47"/>
  <c r="AQ122" i="47"/>
  <c r="AQ123" i="47"/>
  <c r="AQ124" i="47"/>
  <c r="AQ125" i="47"/>
  <c r="AQ126" i="47"/>
  <c r="AQ127" i="47"/>
  <c r="AQ128" i="47"/>
  <c r="AQ129" i="47"/>
  <c r="AQ130" i="47"/>
  <c r="AQ131" i="47"/>
  <c r="L131" i="47"/>
  <c r="AQ132" i="47"/>
  <c r="AQ133" i="47"/>
  <c r="AQ134" i="47"/>
  <c r="AQ135" i="47"/>
  <c r="AQ136" i="47"/>
  <c r="AQ137" i="47"/>
  <c r="AQ138" i="47"/>
  <c r="AQ139" i="47"/>
  <c r="AQ140" i="47"/>
  <c r="AQ141" i="47"/>
  <c r="AQ142" i="47"/>
  <c r="AQ143" i="47"/>
  <c r="L143" i="47"/>
  <c r="AQ144" i="47"/>
  <c r="AQ145" i="47"/>
  <c r="AQ146" i="47"/>
  <c r="AQ147" i="47"/>
  <c r="AQ148" i="47"/>
  <c r="AQ149" i="47"/>
  <c r="AQ150" i="47"/>
  <c r="AQ151" i="47"/>
  <c r="AQ152" i="47"/>
  <c r="AQ153" i="47"/>
  <c r="AQ154" i="47"/>
  <c r="AQ155" i="47"/>
  <c r="AQ156" i="47"/>
  <c r="AQ157" i="47"/>
  <c r="AQ158" i="47"/>
  <c r="AQ159" i="47"/>
  <c r="AQ160" i="47"/>
  <c r="AQ161" i="47"/>
  <c r="AQ162" i="47"/>
  <c r="AQ163" i="47"/>
  <c r="AQ164" i="47"/>
  <c r="AQ165" i="47"/>
  <c r="AQ166" i="47"/>
  <c r="AQ167" i="47"/>
  <c r="AQ168" i="47"/>
  <c r="AQ169" i="47"/>
  <c r="AQ170" i="47"/>
  <c r="AQ171" i="47"/>
  <c r="L171" i="47"/>
  <c r="AQ172" i="47"/>
  <c r="AQ173" i="47"/>
  <c r="AQ174" i="47"/>
  <c r="AQ175" i="47"/>
  <c r="AQ176" i="47"/>
  <c r="AQ177" i="47"/>
  <c r="AQ178" i="47"/>
  <c r="AQ179" i="47"/>
  <c r="AQ180" i="47"/>
  <c r="AQ181" i="47"/>
  <c r="AQ182" i="47"/>
  <c r="AQ183" i="47"/>
  <c r="AQ184" i="47"/>
  <c r="AQ185" i="47"/>
  <c r="AQ186" i="47"/>
  <c r="AQ187" i="47"/>
  <c r="L187" i="47"/>
  <c r="AQ188" i="47"/>
  <c r="AQ189" i="47"/>
  <c r="AQ190" i="47"/>
  <c r="AQ191" i="47"/>
  <c r="AQ192" i="47"/>
  <c r="AQ193" i="47"/>
  <c r="AQ194" i="47"/>
  <c r="AQ195" i="47"/>
  <c r="AQ196" i="47"/>
  <c r="AQ197" i="47"/>
  <c r="AQ198" i="47"/>
  <c r="AQ199" i="47"/>
  <c r="AQ200" i="47"/>
  <c r="AQ201" i="47"/>
  <c r="AQ202" i="47"/>
  <c r="AQ203" i="47"/>
  <c r="AQ204" i="47"/>
  <c r="AQ205" i="47"/>
  <c r="AQ206" i="47"/>
  <c r="AQ207" i="47"/>
  <c r="L207" i="47"/>
  <c r="AQ208" i="47"/>
  <c r="AQ209" i="47"/>
  <c r="AQ210" i="47"/>
  <c r="AQ211" i="47"/>
  <c r="AQ212" i="47"/>
  <c r="AQ213" i="47"/>
  <c r="AQ214" i="47"/>
  <c r="AQ215" i="47"/>
  <c r="AQ216" i="47"/>
  <c r="AQ217" i="47"/>
  <c r="AQ218" i="47"/>
  <c r="AQ219" i="47"/>
  <c r="AQ220" i="47"/>
  <c r="AQ221" i="47"/>
  <c r="AQ222" i="47"/>
  <c r="AQ223" i="47"/>
  <c r="AQ224" i="47"/>
  <c r="AQ225" i="47"/>
  <c r="AQ226" i="47"/>
  <c r="AQ227" i="47"/>
  <c r="AQ228" i="47"/>
  <c r="AQ229" i="47"/>
  <c r="AQ230" i="47"/>
  <c r="AQ231" i="47"/>
  <c r="AQ232" i="47"/>
  <c r="AQ233" i="47"/>
  <c r="AQ234" i="47"/>
  <c r="AQ235" i="47"/>
  <c r="AQ236" i="47"/>
  <c r="AQ237" i="47"/>
  <c r="AQ238" i="47"/>
  <c r="AQ239" i="47"/>
  <c r="AQ240" i="47"/>
  <c r="AQ241" i="47"/>
  <c r="AQ242" i="47"/>
  <c r="AQ243" i="47"/>
  <c r="AQ244" i="47"/>
  <c r="AQ245" i="47"/>
  <c r="AQ246" i="47"/>
  <c r="AQ247" i="47"/>
  <c r="AQ248" i="47"/>
  <c r="AQ249" i="47"/>
  <c r="AQ250" i="47"/>
  <c r="AQ251" i="47"/>
  <c r="AQ252" i="47"/>
  <c r="AQ253" i="47"/>
  <c r="AQ254" i="47"/>
  <c r="AQ255" i="47"/>
  <c r="AQ256" i="47"/>
  <c r="AQ257" i="47"/>
  <c r="AQ258" i="47"/>
  <c r="AQ259" i="47"/>
  <c r="L259" i="47"/>
  <c r="AQ260" i="47"/>
  <c r="AQ261" i="47"/>
  <c r="AQ262" i="47"/>
  <c r="AQ263" i="47"/>
  <c r="AQ264" i="47"/>
  <c r="AQ265" i="47"/>
  <c r="AQ266" i="47"/>
  <c r="AQ267" i="47"/>
  <c r="AQ268" i="47"/>
  <c r="AQ269" i="47"/>
  <c r="AQ270" i="47"/>
  <c r="AQ271" i="47"/>
  <c r="AQ272" i="47"/>
  <c r="AQ273" i="47"/>
  <c r="AQ274" i="47"/>
  <c r="AQ275" i="47"/>
  <c r="AQ276" i="47"/>
  <c r="AQ277" i="47"/>
  <c r="AQ278" i="47"/>
  <c r="AQ279" i="47"/>
  <c r="AQ280" i="47"/>
  <c r="AQ281" i="47"/>
  <c r="AQ282" i="47"/>
  <c r="AQ283" i="47"/>
  <c r="AQ284" i="47"/>
  <c r="AQ285" i="47"/>
  <c r="AQ286" i="47"/>
  <c r="AQ287" i="47"/>
  <c r="AQ288" i="47"/>
  <c r="AQ289" i="47"/>
  <c r="AQ290" i="47"/>
  <c r="AQ291" i="47"/>
  <c r="AQ292" i="47"/>
  <c r="AQ293" i="47"/>
  <c r="AQ294" i="47"/>
  <c r="AQ295" i="47"/>
  <c r="L295" i="47"/>
  <c r="AQ296" i="47"/>
  <c r="AQ297" i="47"/>
  <c r="AQ298" i="47"/>
  <c r="AQ299" i="47"/>
  <c r="AQ300" i="47"/>
  <c r="AQ301" i="47"/>
  <c r="AQ302" i="47"/>
  <c r="AQ303" i="47"/>
  <c r="AQ304" i="47"/>
  <c r="AQ305" i="47"/>
  <c r="AQ306" i="47"/>
  <c r="AQ307" i="47"/>
  <c r="AQ308" i="47"/>
  <c r="AQ309" i="47"/>
  <c r="AQ310" i="47"/>
  <c r="AC8" i="76"/>
  <c r="AD8" i="76"/>
  <c r="AE8" i="76"/>
  <c r="AL8" i="76"/>
  <c r="AM8" i="76"/>
  <c r="AT8" i="76"/>
  <c r="AU8" i="76"/>
  <c r="BA8" i="76"/>
  <c r="BB8" i="76"/>
  <c r="BH8" i="76"/>
  <c r="BI8" i="76"/>
  <c r="BP8" i="76"/>
  <c r="BV8" i="76"/>
  <c r="BW8" i="76"/>
  <c r="AC9" i="76"/>
  <c r="AD9" i="76"/>
  <c r="AE9" i="76"/>
  <c r="AL9" i="76"/>
  <c r="AM9" i="76"/>
  <c r="AT9" i="76"/>
  <c r="AU9" i="76"/>
  <c r="BA9" i="76"/>
  <c r="BB9" i="76"/>
  <c r="BH9" i="76"/>
  <c r="BI9" i="76"/>
  <c r="BP9" i="76"/>
  <c r="BV9" i="76"/>
  <c r="BW9" i="76"/>
  <c r="AC10" i="76"/>
  <c r="AD10" i="76"/>
  <c r="AE10" i="76"/>
  <c r="AF10" i="76"/>
  <c r="AG10" i="76"/>
  <c r="AL10" i="76"/>
  <c r="AM10" i="76"/>
  <c r="AN10" i="76"/>
  <c r="AO10" i="76"/>
  <c r="AP10" i="76"/>
  <c r="AT10" i="76"/>
  <c r="AU10" i="76"/>
  <c r="AV10" i="76"/>
  <c r="AW10" i="76"/>
  <c r="BA10" i="76"/>
  <c r="BB10" i="76"/>
  <c r="BD10" i="76"/>
  <c r="BH10" i="76"/>
  <c r="BI10" i="76"/>
  <c r="BJ10" i="76"/>
  <c r="BK10" i="76"/>
  <c r="BP10" i="76"/>
  <c r="BQ10" i="76"/>
  <c r="BR10" i="76"/>
  <c r="BV10" i="76"/>
  <c r="BW10" i="76"/>
  <c r="BX10" i="76"/>
  <c r="BY10" i="76"/>
  <c r="AC11" i="76"/>
  <c r="AD11" i="76"/>
  <c r="AE11" i="76"/>
  <c r="AF11" i="76"/>
  <c r="AG11" i="76"/>
  <c r="AL11" i="76"/>
  <c r="AM11" i="76"/>
  <c r="AN11" i="76"/>
  <c r="AO11" i="76"/>
  <c r="AP11" i="76"/>
  <c r="AT11" i="76"/>
  <c r="AU11" i="76"/>
  <c r="AV11" i="76"/>
  <c r="AW11" i="76"/>
  <c r="BA11" i="76"/>
  <c r="BB11" i="76"/>
  <c r="BD11" i="76"/>
  <c r="BH11" i="76"/>
  <c r="BI11" i="76"/>
  <c r="BJ11" i="76"/>
  <c r="BK11" i="76"/>
  <c r="BP11" i="76"/>
  <c r="BQ11" i="76"/>
  <c r="BR11" i="76"/>
  <c r="BV11" i="76"/>
  <c r="BW11" i="76"/>
  <c r="BX11" i="76"/>
  <c r="BY11" i="76"/>
  <c r="BV8" i="77"/>
  <c r="AC9" i="77"/>
  <c r="AT9" i="77"/>
  <c r="BA9" i="77"/>
  <c r="BH9" i="77"/>
  <c r="BV9" i="77"/>
  <c r="H1" i="47"/>
  <c r="B2" i="51" s="1"/>
  <c r="B2" i="50"/>
  <c r="H2" i="62"/>
  <c r="H2" i="59"/>
  <c r="E2" i="41"/>
  <c r="H1" i="75"/>
  <c r="AF5" i="75" s="1"/>
  <c r="H1" i="72"/>
  <c r="AF5" i="72" s="1"/>
  <c r="I1" i="70"/>
  <c r="AF5" i="70" s="1"/>
  <c r="M1" i="58"/>
  <c r="AF5" i="58" s="1"/>
  <c r="H1" i="50"/>
  <c r="AG5" i="50" s="1"/>
  <c r="G1" i="64"/>
  <c r="K1" i="68" s="1"/>
  <c r="D8" i="68" s="1"/>
  <c r="H1" i="63"/>
  <c r="B2" i="63" s="1"/>
  <c r="I1" i="61"/>
  <c r="J1" i="76"/>
  <c r="H1" i="76" s="1"/>
  <c r="AP5" i="76" s="1"/>
  <c r="G1" i="52"/>
  <c r="B4" i="52"/>
  <c r="H1" i="23"/>
  <c r="E1" i="41" s="1"/>
  <c r="I1" i="37"/>
  <c r="J1" i="77"/>
  <c r="H1" i="77" s="1"/>
  <c r="B1" i="69"/>
  <c r="B2" i="75"/>
  <c r="B4" i="72"/>
  <c r="J2" i="72"/>
  <c r="B2" i="70"/>
  <c r="G40" i="48"/>
  <c r="G41" i="48"/>
  <c r="G42" i="48"/>
  <c r="G43" i="48"/>
  <c r="G44" i="48"/>
  <c r="G45" i="48"/>
  <c r="G39" i="48"/>
  <c r="B2" i="77"/>
  <c r="B2" i="76"/>
  <c r="B2" i="68"/>
  <c r="B2" i="67"/>
  <c r="B2" i="61"/>
  <c r="E74" i="76"/>
  <c r="E75" i="76"/>
  <c r="E76" i="76"/>
  <c r="E77" i="76"/>
  <c r="E78" i="76"/>
  <c r="E79" i="76"/>
  <c r="E80" i="76"/>
  <c r="E81" i="76"/>
  <c r="E82" i="76"/>
  <c r="E83" i="76"/>
  <c r="E84" i="76"/>
  <c r="E85" i="76"/>
  <c r="E86" i="76"/>
  <c r="E87" i="76"/>
  <c r="E88" i="76"/>
  <c r="E89" i="76"/>
  <c r="E90" i="76"/>
  <c r="E91" i="76"/>
  <c r="E92" i="76"/>
  <c r="E93" i="76"/>
  <c r="E94" i="76"/>
  <c r="E95" i="76"/>
  <c r="E96" i="76"/>
  <c r="E97" i="76"/>
  <c r="E98" i="76"/>
  <c r="E99" i="76"/>
  <c r="E100" i="76"/>
  <c r="E101" i="76"/>
  <c r="E102" i="76"/>
  <c r="E103" i="76"/>
  <c r="E104" i="76"/>
  <c r="E105" i="76"/>
  <c r="E106" i="76"/>
  <c r="E107" i="76"/>
  <c r="E108" i="76"/>
  <c r="E109" i="76"/>
  <c r="E110" i="76"/>
  <c r="E111" i="76"/>
  <c r="E112" i="76"/>
  <c r="E113" i="76"/>
  <c r="E114" i="76"/>
  <c r="E115" i="76"/>
  <c r="E116" i="76"/>
  <c r="E117" i="76"/>
  <c r="E118" i="76"/>
  <c r="E119" i="76"/>
  <c r="E120" i="76"/>
  <c r="E121" i="76"/>
  <c r="E122" i="76"/>
  <c r="E123" i="76"/>
  <c r="E124" i="76"/>
  <c r="E125" i="76"/>
  <c r="E126" i="76"/>
  <c r="E127" i="76"/>
  <c r="E128" i="76"/>
  <c r="E129" i="76"/>
  <c r="E130" i="76"/>
  <c r="E131" i="76"/>
  <c r="E132" i="76"/>
  <c r="E133" i="76"/>
  <c r="E134" i="76"/>
  <c r="E135" i="76"/>
  <c r="E136" i="76"/>
  <c r="E137" i="76"/>
  <c r="E138" i="76"/>
  <c r="E139" i="76"/>
  <c r="E140" i="76"/>
  <c r="E141" i="76"/>
  <c r="E142" i="76"/>
  <c r="E143" i="76"/>
  <c r="E144" i="76"/>
  <c r="E145" i="76"/>
  <c r="E146" i="76"/>
  <c r="E147" i="76"/>
  <c r="E148" i="76"/>
  <c r="E149" i="76"/>
  <c r="E150" i="76"/>
  <c r="E151" i="76"/>
  <c r="E152" i="76"/>
  <c r="E153" i="76"/>
  <c r="E154" i="76"/>
  <c r="E155" i="76"/>
  <c r="E156" i="76"/>
  <c r="E157" i="76"/>
  <c r="E158" i="76"/>
  <c r="E159" i="76"/>
  <c r="E160" i="76"/>
  <c r="E161" i="76"/>
  <c r="E162" i="76"/>
  <c r="E163" i="76"/>
  <c r="E164" i="76"/>
  <c r="E165" i="76"/>
  <c r="E166" i="76"/>
  <c r="E167" i="76"/>
  <c r="E168" i="76"/>
  <c r="E169" i="76"/>
  <c r="E170" i="76"/>
  <c r="E171" i="76"/>
  <c r="E172" i="76"/>
  <c r="E173" i="76"/>
  <c r="E174" i="76"/>
  <c r="E175" i="76"/>
  <c r="E176" i="76"/>
  <c r="E177" i="76"/>
  <c r="E178" i="76"/>
  <c r="E179" i="76"/>
  <c r="E180" i="76"/>
  <c r="E181" i="76"/>
  <c r="E182" i="76"/>
  <c r="E183" i="76"/>
  <c r="E184" i="76"/>
  <c r="E185" i="76"/>
  <c r="E186" i="76"/>
  <c r="E187" i="76"/>
  <c r="E188" i="76"/>
  <c r="E189" i="76"/>
  <c r="E190" i="76"/>
  <c r="E191" i="76"/>
  <c r="E192" i="76"/>
  <c r="E193" i="76"/>
  <c r="E194" i="76"/>
  <c r="E195" i="76"/>
  <c r="E196" i="76"/>
  <c r="E197" i="76"/>
  <c r="E198" i="76"/>
  <c r="E199" i="76"/>
  <c r="E200" i="76"/>
  <c r="E201" i="76"/>
  <c r="E202" i="76"/>
  <c r="E203" i="76"/>
  <c r="E204" i="76"/>
  <c r="E205" i="76"/>
  <c r="E206" i="76"/>
  <c r="E207" i="76"/>
  <c r="E208" i="76"/>
  <c r="E209" i="76"/>
  <c r="E210" i="76"/>
  <c r="E211" i="76"/>
  <c r="E212" i="76"/>
  <c r="E213" i="76"/>
  <c r="E214" i="76"/>
  <c r="E215" i="76"/>
  <c r="E216" i="76"/>
  <c r="E217" i="76"/>
  <c r="E218" i="76"/>
  <c r="E219" i="76"/>
  <c r="E220" i="76"/>
  <c r="E221" i="76"/>
  <c r="E222" i="76"/>
  <c r="E223" i="76"/>
  <c r="E224" i="76"/>
  <c r="E225" i="76"/>
  <c r="E226" i="76"/>
  <c r="E227" i="76"/>
  <c r="E228" i="76"/>
  <c r="E229" i="76"/>
  <c r="E230" i="76"/>
  <c r="E231" i="76"/>
  <c r="E232" i="76"/>
  <c r="E233" i="76"/>
  <c r="E234" i="76"/>
  <c r="E235" i="76"/>
  <c r="E236" i="76"/>
  <c r="E237" i="76"/>
  <c r="E238" i="76"/>
  <c r="E239" i="76"/>
  <c r="E240" i="76"/>
  <c r="E241" i="76"/>
  <c r="E242" i="76"/>
  <c r="E243" i="76"/>
  <c r="E244" i="76"/>
  <c r="E245" i="76"/>
  <c r="E246" i="76"/>
  <c r="E247" i="76"/>
  <c r="E248" i="76"/>
  <c r="E249" i="76"/>
  <c r="E250" i="76"/>
  <c r="E251" i="76"/>
  <c r="E252" i="76"/>
  <c r="E253" i="76"/>
  <c r="E254" i="76"/>
  <c r="E255" i="76"/>
  <c r="E256" i="76"/>
  <c r="E257" i="76"/>
  <c r="E258" i="76"/>
  <c r="E259" i="76"/>
  <c r="E260" i="76"/>
  <c r="E261" i="76"/>
  <c r="E262" i="76"/>
  <c r="E263" i="76"/>
  <c r="E264" i="76"/>
  <c r="E265" i="76"/>
  <c r="E266" i="76"/>
  <c r="E267" i="76"/>
  <c r="E268" i="76"/>
  <c r="E269" i="76"/>
  <c r="E270" i="76"/>
  <c r="E271" i="76"/>
  <c r="E272" i="76"/>
  <c r="E273" i="76"/>
  <c r="E274" i="76"/>
  <c r="E275" i="76"/>
  <c r="E276" i="76"/>
  <c r="E277" i="76"/>
  <c r="E278" i="76"/>
  <c r="E279" i="76"/>
  <c r="E280" i="76"/>
  <c r="E281" i="76"/>
  <c r="E282" i="76"/>
  <c r="E283" i="76"/>
  <c r="E284" i="76"/>
  <c r="E285" i="76"/>
  <c r="E286" i="76"/>
  <c r="E287" i="76"/>
  <c r="E288" i="76"/>
  <c r="E289" i="76"/>
  <c r="E290" i="76"/>
  <c r="E291" i="76"/>
  <c r="E292" i="76"/>
  <c r="E293" i="76"/>
  <c r="E294" i="76"/>
  <c r="E295" i="76"/>
  <c r="E296" i="76"/>
  <c r="E297" i="76"/>
  <c r="E298" i="76"/>
  <c r="E299" i="76"/>
  <c r="E300" i="76"/>
  <c r="E301" i="76"/>
  <c r="E302" i="76"/>
  <c r="E303" i="76"/>
  <c r="E304" i="76"/>
  <c r="E305" i="76"/>
  <c r="E306" i="76"/>
  <c r="E307" i="76"/>
  <c r="E308" i="76"/>
  <c r="E309" i="76"/>
  <c r="E310" i="76"/>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6" i="77"/>
  <c r="E67" i="77"/>
  <c r="E68" i="77"/>
  <c r="E69" i="77"/>
  <c r="E70" i="77"/>
  <c r="E71" i="77"/>
  <c r="E72" i="77"/>
  <c r="E73" i="77"/>
  <c r="E74" i="77"/>
  <c r="E75" i="77"/>
  <c r="E76" i="77"/>
  <c r="E77" i="77"/>
  <c r="E78" i="77"/>
  <c r="E79" i="77"/>
  <c r="E80" i="77"/>
  <c r="E81" i="77"/>
  <c r="E82" i="77"/>
  <c r="E83" i="77"/>
  <c r="E84" i="77"/>
  <c r="E85" i="77"/>
  <c r="E86" i="77"/>
  <c r="E87" i="77"/>
  <c r="E88" i="77"/>
  <c r="E89" i="77"/>
  <c r="E90" i="77"/>
  <c r="E91" i="77"/>
  <c r="E92" i="77"/>
  <c r="E93" i="77"/>
  <c r="E94" i="77"/>
  <c r="E95" i="77"/>
  <c r="E96" i="77"/>
  <c r="E97" i="77"/>
  <c r="E98" i="77"/>
  <c r="E99" i="77"/>
  <c r="E100" i="77"/>
  <c r="E101" i="77"/>
  <c r="E102" i="77"/>
  <c r="E103" i="77"/>
  <c r="E104" i="77"/>
  <c r="E105" i="77"/>
  <c r="E106" i="77"/>
  <c r="E107" i="77"/>
  <c r="E108" i="77"/>
  <c r="E109" i="77"/>
  <c r="E110" i="77"/>
  <c r="E111" i="77"/>
  <c r="E112" i="77"/>
  <c r="E113" i="77"/>
  <c r="E114" i="77"/>
  <c r="E115" i="77"/>
  <c r="E116" i="77"/>
  <c r="E117" i="77"/>
  <c r="E118" i="77"/>
  <c r="E119" i="77"/>
  <c r="E120" i="77"/>
  <c r="E121" i="77"/>
  <c r="E122" i="77"/>
  <c r="E123" i="77"/>
  <c r="E124" i="77"/>
  <c r="E125" i="77"/>
  <c r="E126" i="77"/>
  <c r="E127" i="77"/>
  <c r="E128" i="77"/>
  <c r="E129" i="77"/>
  <c r="E130" i="77"/>
  <c r="E131" i="77"/>
  <c r="E132" i="77"/>
  <c r="E133" i="77"/>
  <c r="E134" i="77"/>
  <c r="E135" i="77"/>
  <c r="E136" i="77"/>
  <c r="E137" i="77"/>
  <c r="E138" i="77"/>
  <c r="E139" i="77"/>
  <c r="E140" i="77"/>
  <c r="E141" i="77"/>
  <c r="E142" i="77"/>
  <c r="E143" i="77"/>
  <c r="E144" i="77"/>
  <c r="E145" i="77"/>
  <c r="E146" i="77"/>
  <c r="E147" i="77"/>
  <c r="E148" i="77"/>
  <c r="E149" i="77"/>
  <c r="E150" i="77"/>
  <c r="E151" i="77"/>
  <c r="E152" i="77"/>
  <c r="E153" i="77"/>
  <c r="E154" i="77"/>
  <c r="E155" i="77"/>
  <c r="E156" i="77"/>
  <c r="E157" i="77"/>
  <c r="E158" i="77"/>
  <c r="E159" i="77"/>
  <c r="E160" i="77"/>
  <c r="E161" i="77"/>
  <c r="E162" i="77"/>
  <c r="E163" i="77"/>
  <c r="E164" i="77"/>
  <c r="E165" i="77"/>
  <c r="E166" i="77"/>
  <c r="E167" i="77"/>
  <c r="E168" i="77"/>
  <c r="E169" i="77"/>
  <c r="E170" i="77"/>
  <c r="E171" i="77"/>
  <c r="E172" i="77"/>
  <c r="E173" i="77"/>
  <c r="E174" i="77"/>
  <c r="E175" i="77"/>
  <c r="E176" i="77"/>
  <c r="E177" i="77"/>
  <c r="E178" i="77"/>
  <c r="E179" i="77"/>
  <c r="E180" i="77"/>
  <c r="E181" i="77"/>
  <c r="E182" i="77"/>
  <c r="E183" i="77"/>
  <c r="E184" i="77"/>
  <c r="E185" i="77"/>
  <c r="E186" i="77"/>
  <c r="E187" i="77"/>
  <c r="E188" i="77"/>
  <c r="E189" i="77"/>
  <c r="E190" i="77"/>
  <c r="E191" i="77"/>
  <c r="E192" i="77"/>
  <c r="E193" i="77"/>
  <c r="E194" i="77"/>
  <c r="E195" i="77"/>
  <c r="E196" i="77"/>
  <c r="E197" i="77"/>
  <c r="E198" i="77"/>
  <c r="E199" i="77"/>
  <c r="E200" i="77"/>
  <c r="E201" i="77"/>
  <c r="E202" i="77"/>
  <c r="E203" i="77"/>
  <c r="E204" i="77"/>
  <c r="E205" i="77"/>
  <c r="E206" i="77"/>
  <c r="E207" i="77"/>
  <c r="E208" i="77"/>
  <c r="E209" i="77"/>
  <c r="E210" i="77"/>
  <c r="E211" i="77"/>
  <c r="E212" i="77"/>
  <c r="E213" i="77"/>
  <c r="E214" i="77"/>
  <c r="E215" i="77"/>
  <c r="E216" i="77"/>
  <c r="E217" i="77"/>
  <c r="E218" i="77"/>
  <c r="E219" i="77"/>
  <c r="E220" i="77"/>
  <c r="E221" i="77"/>
  <c r="E222" i="77"/>
  <c r="E223" i="77"/>
  <c r="E224" i="77"/>
  <c r="E225" i="77"/>
  <c r="E226" i="77"/>
  <c r="E227" i="77"/>
  <c r="E228" i="77"/>
  <c r="E229" i="77"/>
  <c r="E230" i="77"/>
  <c r="E231" i="77"/>
  <c r="E232" i="77"/>
  <c r="E233" i="77"/>
  <c r="E234" i="77"/>
  <c r="E235" i="77"/>
  <c r="E236" i="77"/>
  <c r="E237" i="77"/>
  <c r="E238" i="77"/>
  <c r="E239" i="77"/>
  <c r="E240" i="77"/>
  <c r="E241" i="77"/>
  <c r="E242" i="77"/>
  <c r="E243" i="77"/>
  <c r="E244" i="77"/>
  <c r="E245" i="77"/>
  <c r="E246" i="77"/>
  <c r="E247" i="77"/>
  <c r="E248" i="77"/>
  <c r="E249" i="77"/>
  <c r="E250" i="77"/>
  <c r="E251" i="77"/>
  <c r="E252" i="77"/>
  <c r="E253" i="77"/>
  <c r="E254" i="77"/>
  <c r="E255" i="77"/>
  <c r="E256" i="77"/>
  <c r="E257" i="77"/>
  <c r="E258" i="77"/>
  <c r="E259" i="77"/>
  <c r="E260" i="77"/>
  <c r="E261" i="77"/>
  <c r="E262" i="77"/>
  <c r="E263" i="77"/>
  <c r="E264" i="77"/>
  <c r="E265" i="77"/>
  <c r="E266" i="77"/>
  <c r="E267" i="77"/>
  <c r="E268" i="77"/>
  <c r="E269" i="77"/>
  <c r="E270" i="77"/>
  <c r="E271" i="77"/>
  <c r="E272" i="77"/>
  <c r="E273" i="77"/>
  <c r="E274" i="77"/>
  <c r="E275" i="77"/>
  <c r="E276" i="77"/>
  <c r="E277" i="77"/>
  <c r="E278" i="77"/>
  <c r="E279" i="77"/>
  <c r="E280" i="77"/>
  <c r="E281" i="77"/>
  <c r="E282" i="77"/>
  <c r="E283" i="77"/>
  <c r="E284" i="77"/>
  <c r="E285" i="77"/>
  <c r="E286" i="77"/>
  <c r="E287" i="77"/>
  <c r="E288" i="77"/>
  <c r="E289" i="77"/>
  <c r="E290" i="77"/>
  <c r="E291" i="77"/>
  <c r="E292" i="77"/>
  <c r="E293" i="77"/>
  <c r="E294" i="77"/>
  <c r="E295" i="77"/>
  <c r="E296" i="77"/>
  <c r="E297" i="77"/>
  <c r="E298" i="77"/>
  <c r="E299" i="77"/>
  <c r="E300" i="77"/>
  <c r="E301" i="77"/>
  <c r="E302" i="77"/>
  <c r="E303" i="77"/>
  <c r="E304" i="77"/>
  <c r="E305" i="77"/>
  <c r="E306" i="77"/>
  <c r="E307" i="77"/>
  <c r="E308" i="77"/>
  <c r="E309" i="77"/>
  <c r="E310" i="77"/>
  <c r="D10" i="39"/>
  <c r="D11" i="39"/>
  <c r="D12" i="39"/>
  <c r="D13" i="39"/>
  <c r="D14" i="39"/>
  <c r="D15" i="39"/>
  <c r="D16" i="39"/>
  <c r="D17" i="39"/>
  <c r="D18" i="39"/>
  <c r="D19" i="39"/>
  <c r="AP14" i="76"/>
  <c r="AP15" i="76"/>
  <c r="AP16" i="76"/>
  <c r="AP17" i="76"/>
  <c r="AP18" i="76"/>
  <c r="AP19" i="76"/>
  <c r="AP20" i="76"/>
  <c r="AP21" i="76"/>
  <c r="AP22" i="76"/>
  <c r="AP23" i="76"/>
  <c r="AP24" i="76"/>
  <c r="AP25" i="76"/>
  <c r="AP26" i="76"/>
  <c r="AP27" i="76"/>
  <c r="AP28" i="76"/>
  <c r="AP29" i="76"/>
  <c r="AP30" i="76"/>
  <c r="AP31" i="76"/>
  <c r="AP32" i="76"/>
  <c r="AP33" i="76"/>
  <c r="AP34" i="76"/>
  <c r="AP35" i="76"/>
  <c r="AP36" i="76"/>
  <c r="AP37" i="76"/>
  <c r="AP38" i="76"/>
  <c r="AP39" i="76"/>
  <c r="AP40" i="76"/>
  <c r="AP41" i="76"/>
  <c r="AP42" i="76"/>
  <c r="AP43" i="76"/>
  <c r="AP44" i="76"/>
  <c r="AP45" i="76"/>
  <c r="AP46" i="76"/>
  <c r="AP47" i="76"/>
  <c r="AP48" i="76"/>
  <c r="AP49" i="76"/>
  <c r="AP50" i="76"/>
  <c r="AP51" i="76"/>
  <c r="AP52" i="76"/>
  <c r="AP53" i="76"/>
  <c r="AP54" i="76"/>
  <c r="AP55" i="76"/>
  <c r="AP56" i="76"/>
  <c r="AP57" i="76"/>
  <c r="AP58" i="76"/>
  <c r="AP59" i="76"/>
  <c r="AP60" i="76"/>
  <c r="AP61" i="76"/>
  <c r="AP62" i="76"/>
  <c r="AP63" i="76"/>
  <c r="AP64" i="76"/>
  <c r="AP65" i="76"/>
  <c r="AP66" i="76"/>
  <c r="AP67" i="76"/>
  <c r="AP68" i="76"/>
  <c r="AP69" i="76"/>
  <c r="AP70" i="76"/>
  <c r="AP71" i="76"/>
  <c r="AP72" i="76"/>
  <c r="AP73" i="76"/>
  <c r="AP74" i="76"/>
  <c r="AP75" i="76"/>
  <c r="AP76" i="76"/>
  <c r="AP77" i="76"/>
  <c r="AP78" i="76"/>
  <c r="AP79" i="76"/>
  <c r="AP80" i="76"/>
  <c r="AP81" i="76"/>
  <c r="AP82" i="76"/>
  <c r="AP83" i="76"/>
  <c r="AP84" i="76"/>
  <c r="AP85" i="76"/>
  <c r="AP86" i="76"/>
  <c r="AP87" i="76"/>
  <c r="AP88" i="76"/>
  <c r="AP89" i="76"/>
  <c r="AP90" i="76"/>
  <c r="AP91" i="76"/>
  <c r="AP92" i="76"/>
  <c r="AP93" i="76"/>
  <c r="AP94" i="76"/>
  <c r="AP95" i="76"/>
  <c r="AP96" i="76"/>
  <c r="AP97" i="76"/>
  <c r="AP98" i="76"/>
  <c r="AP99" i="76"/>
  <c r="AP100" i="76"/>
  <c r="AP101" i="76"/>
  <c r="AP102" i="76"/>
  <c r="AP103" i="76"/>
  <c r="AP104" i="76"/>
  <c r="AP105" i="76"/>
  <c r="AP106" i="76"/>
  <c r="AP107" i="76"/>
  <c r="AP108" i="76"/>
  <c r="AP109" i="76"/>
  <c r="AP110" i="76"/>
  <c r="AP111" i="76"/>
  <c r="AP112" i="76"/>
  <c r="AP113" i="76"/>
  <c r="AP114" i="76"/>
  <c r="AP115" i="76"/>
  <c r="AP116" i="76"/>
  <c r="AP117" i="76"/>
  <c r="AP118" i="76"/>
  <c r="AP119" i="76"/>
  <c r="AP120" i="76"/>
  <c r="AP121" i="76"/>
  <c r="AP122" i="76"/>
  <c r="AP123" i="76"/>
  <c r="AP124" i="76"/>
  <c r="AP125" i="76"/>
  <c r="AP126" i="76"/>
  <c r="AP127" i="76"/>
  <c r="AP128" i="76"/>
  <c r="AP129" i="76"/>
  <c r="AP130" i="76"/>
  <c r="AP131" i="76"/>
  <c r="AP132" i="76"/>
  <c r="AP133" i="76"/>
  <c r="AP134" i="76"/>
  <c r="AP135" i="76"/>
  <c r="AP136" i="76"/>
  <c r="AP137" i="76"/>
  <c r="AP138" i="76"/>
  <c r="AP139" i="76"/>
  <c r="AP140" i="76"/>
  <c r="AP141" i="76"/>
  <c r="AP142" i="76"/>
  <c r="AP143" i="76"/>
  <c r="AP144" i="76"/>
  <c r="AP145" i="76"/>
  <c r="AP146" i="76"/>
  <c r="AP147" i="76"/>
  <c r="AP148" i="76"/>
  <c r="AP149" i="76"/>
  <c r="AP150" i="76"/>
  <c r="AP151" i="76"/>
  <c r="AP152" i="76"/>
  <c r="AP153" i="76"/>
  <c r="AP154" i="76"/>
  <c r="AP155" i="76"/>
  <c r="AP156" i="76"/>
  <c r="AP157" i="76"/>
  <c r="AP158" i="76"/>
  <c r="AP159" i="76"/>
  <c r="AP160" i="76"/>
  <c r="AP161" i="76"/>
  <c r="AP162" i="76"/>
  <c r="AP163" i="76"/>
  <c r="AP164" i="76"/>
  <c r="AP165" i="76"/>
  <c r="AP166" i="76"/>
  <c r="AP167" i="76"/>
  <c r="AP168" i="76"/>
  <c r="AP169" i="76"/>
  <c r="AP170" i="76"/>
  <c r="AP171" i="76"/>
  <c r="AP172" i="76"/>
  <c r="AP173" i="76"/>
  <c r="AP174" i="76"/>
  <c r="AP175" i="76"/>
  <c r="AP176" i="76"/>
  <c r="AP177" i="76"/>
  <c r="AP178" i="76"/>
  <c r="AP179" i="76"/>
  <c r="AP180" i="76"/>
  <c r="AP181" i="76"/>
  <c r="AP182" i="76"/>
  <c r="AP183" i="76"/>
  <c r="AP184" i="76"/>
  <c r="AP185" i="76"/>
  <c r="AP186" i="76"/>
  <c r="AP187" i="76"/>
  <c r="AP188" i="76"/>
  <c r="AP189" i="76"/>
  <c r="AP190" i="76"/>
  <c r="AP191" i="76"/>
  <c r="AP192" i="76"/>
  <c r="AP193" i="76"/>
  <c r="AP194" i="76"/>
  <c r="AP195" i="76"/>
  <c r="AP196" i="76"/>
  <c r="AP197" i="76"/>
  <c r="AP198" i="76"/>
  <c r="AP199" i="76"/>
  <c r="AP200" i="76"/>
  <c r="AP201" i="76"/>
  <c r="AP202" i="76"/>
  <c r="AP203" i="76"/>
  <c r="AP204" i="76"/>
  <c r="AP205" i="76"/>
  <c r="AP206" i="76"/>
  <c r="AP207" i="76"/>
  <c r="AP208" i="76"/>
  <c r="AP209" i="76"/>
  <c r="AP210" i="76"/>
  <c r="AP211" i="76"/>
  <c r="AP212" i="76"/>
  <c r="AP213" i="76"/>
  <c r="AP214" i="76"/>
  <c r="AP215" i="76"/>
  <c r="AP216" i="76"/>
  <c r="AP217" i="76"/>
  <c r="AP218" i="76"/>
  <c r="AP219" i="76"/>
  <c r="AP220" i="76"/>
  <c r="AP221" i="76"/>
  <c r="AP222" i="76"/>
  <c r="AP223" i="76"/>
  <c r="AP224" i="76"/>
  <c r="AP225" i="76"/>
  <c r="AP226" i="76"/>
  <c r="AP227" i="76"/>
  <c r="AP228" i="76"/>
  <c r="AP229" i="76"/>
  <c r="AP230" i="76"/>
  <c r="AP231" i="76"/>
  <c r="AP232" i="76"/>
  <c r="AP233" i="76"/>
  <c r="AP234" i="76"/>
  <c r="AP235" i="76"/>
  <c r="AP236" i="76"/>
  <c r="AP237" i="76"/>
  <c r="AP238" i="76"/>
  <c r="AP239" i="76"/>
  <c r="AP240" i="76"/>
  <c r="AP241" i="76"/>
  <c r="AP242" i="76"/>
  <c r="AP243" i="76"/>
  <c r="AP244" i="76"/>
  <c r="AP245" i="76"/>
  <c r="AP246" i="76"/>
  <c r="AP247" i="76"/>
  <c r="AP248" i="76"/>
  <c r="AP249" i="76"/>
  <c r="AP250" i="76"/>
  <c r="AP251" i="76"/>
  <c r="AP252" i="76"/>
  <c r="AP253" i="76"/>
  <c r="AP254" i="76"/>
  <c r="AP255" i="76"/>
  <c r="AP256" i="76"/>
  <c r="AP257" i="76"/>
  <c r="AP258" i="76"/>
  <c r="AP259" i="76"/>
  <c r="AP260" i="76"/>
  <c r="AP261" i="76"/>
  <c r="AP262" i="76"/>
  <c r="AP263" i="76"/>
  <c r="AP264" i="76"/>
  <c r="AP265" i="76"/>
  <c r="AP266" i="76"/>
  <c r="AP267" i="76"/>
  <c r="AP268" i="76"/>
  <c r="AP269" i="76"/>
  <c r="AP270" i="76"/>
  <c r="AP271" i="76"/>
  <c r="AP272" i="76"/>
  <c r="AP273" i="76"/>
  <c r="AP274" i="76"/>
  <c r="AP275" i="76"/>
  <c r="AP276" i="76"/>
  <c r="AP277" i="76"/>
  <c r="AP278" i="76"/>
  <c r="AP279" i="76"/>
  <c r="AP280" i="76"/>
  <c r="AP281" i="76"/>
  <c r="AP282" i="76"/>
  <c r="AP283" i="76"/>
  <c r="AP284" i="76"/>
  <c r="AP285" i="76"/>
  <c r="AP286" i="76"/>
  <c r="AP287" i="76"/>
  <c r="AP288" i="76"/>
  <c r="AP289" i="76"/>
  <c r="AP290" i="76"/>
  <c r="AP291" i="76"/>
  <c r="AP292" i="76"/>
  <c r="AP293" i="76"/>
  <c r="AP294" i="76"/>
  <c r="AP295" i="76"/>
  <c r="AP296" i="76"/>
  <c r="AP297" i="76"/>
  <c r="AP298" i="76"/>
  <c r="AP299" i="76"/>
  <c r="AP300" i="76"/>
  <c r="AP301" i="76"/>
  <c r="AP302" i="76"/>
  <c r="AP303" i="76"/>
  <c r="AP304" i="76"/>
  <c r="AP305" i="76"/>
  <c r="AP306" i="76"/>
  <c r="AP307" i="76"/>
  <c r="AP308" i="76"/>
  <c r="AP309" i="76"/>
  <c r="AP310" i="76"/>
  <c r="AP12" i="76"/>
  <c r="AP13" i="76"/>
  <c r="AP310" i="77"/>
  <c r="AP10" i="77"/>
  <c r="AP11" i="77"/>
  <c r="AP12" i="77"/>
  <c r="AP13" i="77"/>
  <c r="AP14" i="77"/>
  <c r="AP15" i="77"/>
  <c r="AP16" i="77"/>
  <c r="AP17" i="77"/>
  <c r="AP18" i="77"/>
  <c r="AP19" i="77"/>
  <c r="AP20" i="77"/>
  <c r="AP21" i="77"/>
  <c r="AP22" i="77"/>
  <c r="AP23" i="77"/>
  <c r="AP24" i="77"/>
  <c r="AP25" i="77"/>
  <c r="AP26" i="77"/>
  <c r="AP27" i="77"/>
  <c r="AP28" i="77"/>
  <c r="AP29" i="77"/>
  <c r="AP30" i="77"/>
  <c r="AP31" i="77"/>
  <c r="AP32" i="77"/>
  <c r="AP33" i="77"/>
  <c r="AP34" i="77"/>
  <c r="AP35" i="77"/>
  <c r="AP36" i="77"/>
  <c r="AP37" i="77"/>
  <c r="AP38" i="77"/>
  <c r="AP39" i="77"/>
  <c r="AP40" i="77"/>
  <c r="AP41" i="77"/>
  <c r="AP42" i="77"/>
  <c r="AP43" i="77"/>
  <c r="AP44" i="77"/>
  <c r="AP45" i="77"/>
  <c r="AP46" i="77"/>
  <c r="AP47" i="77"/>
  <c r="AP48" i="77"/>
  <c r="AP49" i="77"/>
  <c r="AP50" i="77"/>
  <c r="AP51" i="77"/>
  <c r="AP52" i="77"/>
  <c r="AP53" i="77"/>
  <c r="AP54" i="77"/>
  <c r="AP55" i="77"/>
  <c r="AP56" i="77"/>
  <c r="AP57" i="77"/>
  <c r="AP58" i="77"/>
  <c r="AP59" i="77"/>
  <c r="AP60" i="77"/>
  <c r="AP61" i="77"/>
  <c r="AP62" i="77"/>
  <c r="AP63" i="77"/>
  <c r="AP64" i="77"/>
  <c r="AP65" i="77"/>
  <c r="AP66" i="77"/>
  <c r="AP67" i="77"/>
  <c r="AP68" i="77"/>
  <c r="AP69" i="77"/>
  <c r="AP70" i="77"/>
  <c r="AP71" i="77"/>
  <c r="AP72" i="77"/>
  <c r="AP73" i="77"/>
  <c r="AP74" i="77"/>
  <c r="AP75" i="77"/>
  <c r="AP76" i="77"/>
  <c r="AP77" i="77"/>
  <c r="AP78" i="77"/>
  <c r="AP79" i="77"/>
  <c r="AP80" i="77"/>
  <c r="AP81" i="77"/>
  <c r="AP82" i="77"/>
  <c r="AP83" i="77"/>
  <c r="AP84" i="77"/>
  <c r="AP85" i="77"/>
  <c r="AP86" i="77"/>
  <c r="AP87" i="77"/>
  <c r="AP88" i="77"/>
  <c r="AP89" i="77"/>
  <c r="AP90" i="77"/>
  <c r="AP91" i="77"/>
  <c r="AP92" i="77"/>
  <c r="AP93" i="77"/>
  <c r="AP94" i="77"/>
  <c r="AP95" i="77"/>
  <c r="AP96" i="77"/>
  <c r="AP97" i="77"/>
  <c r="AP98" i="77"/>
  <c r="AP99" i="77"/>
  <c r="AP100" i="77"/>
  <c r="AP101" i="77"/>
  <c r="AP102" i="77"/>
  <c r="AP103" i="77"/>
  <c r="AP104" i="77"/>
  <c r="AP105" i="77"/>
  <c r="AP106" i="77"/>
  <c r="AP107" i="77"/>
  <c r="AP108" i="77"/>
  <c r="AP109" i="77"/>
  <c r="AP110" i="77"/>
  <c r="AP111" i="77"/>
  <c r="AP112" i="77"/>
  <c r="AP113" i="77"/>
  <c r="AP114" i="77"/>
  <c r="AP115" i="77"/>
  <c r="AP116" i="77"/>
  <c r="AP117" i="77"/>
  <c r="AP118" i="77"/>
  <c r="AP119" i="77"/>
  <c r="AP120" i="77"/>
  <c r="AP121" i="77"/>
  <c r="AP122" i="77"/>
  <c r="AP123" i="77"/>
  <c r="AP124" i="77"/>
  <c r="AP125" i="77"/>
  <c r="AP126" i="77"/>
  <c r="AP127" i="77"/>
  <c r="AP128" i="77"/>
  <c r="AP129" i="77"/>
  <c r="AP130" i="77"/>
  <c r="AP131" i="77"/>
  <c r="AP132" i="77"/>
  <c r="AP133" i="77"/>
  <c r="AP134" i="77"/>
  <c r="AP135" i="77"/>
  <c r="AP136" i="77"/>
  <c r="AP137" i="77"/>
  <c r="AP138" i="77"/>
  <c r="AP139" i="77"/>
  <c r="AP140" i="77"/>
  <c r="AP141" i="77"/>
  <c r="AP142" i="77"/>
  <c r="AP143" i="77"/>
  <c r="AP144" i="77"/>
  <c r="AP145" i="77"/>
  <c r="AP146" i="77"/>
  <c r="AP147" i="77"/>
  <c r="AP148" i="77"/>
  <c r="AP149" i="77"/>
  <c r="AP150" i="77"/>
  <c r="AP151" i="77"/>
  <c r="AP152" i="77"/>
  <c r="AP153" i="77"/>
  <c r="AP154" i="77"/>
  <c r="AP155" i="77"/>
  <c r="AP156" i="77"/>
  <c r="AP157" i="77"/>
  <c r="AP158" i="77"/>
  <c r="AP159" i="77"/>
  <c r="AP160" i="77"/>
  <c r="AP161" i="77"/>
  <c r="AP162" i="77"/>
  <c r="AP163" i="77"/>
  <c r="AP164" i="77"/>
  <c r="AP165" i="77"/>
  <c r="AP166" i="77"/>
  <c r="AP167" i="77"/>
  <c r="AP168" i="77"/>
  <c r="AP169" i="77"/>
  <c r="AP170" i="77"/>
  <c r="AP171" i="77"/>
  <c r="AP172" i="77"/>
  <c r="AP173" i="77"/>
  <c r="AP174" i="77"/>
  <c r="AP175" i="77"/>
  <c r="AP176" i="77"/>
  <c r="AP177" i="77"/>
  <c r="AP178" i="77"/>
  <c r="AP179" i="77"/>
  <c r="AP180" i="77"/>
  <c r="AP181" i="77"/>
  <c r="AP182" i="77"/>
  <c r="AP183" i="77"/>
  <c r="AP184" i="77"/>
  <c r="AP185" i="77"/>
  <c r="AP186" i="77"/>
  <c r="AP187" i="77"/>
  <c r="AP188" i="77"/>
  <c r="AP189" i="77"/>
  <c r="AP190" i="77"/>
  <c r="AP191" i="77"/>
  <c r="AP192" i="77"/>
  <c r="AP193" i="77"/>
  <c r="AP194" i="77"/>
  <c r="AP195" i="77"/>
  <c r="AP196" i="77"/>
  <c r="AP197" i="77"/>
  <c r="AP198" i="77"/>
  <c r="AP199" i="77"/>
  <c r="AP200" i="77"/>
  <c r="AP201" i="77"/>
  <c r="AP202" i="77"/>
  <c r="AP203" i="77"/>
  <c r="AP204" i="77"/>
  <c r="AP205" i="77"/>
  <c r="AP206" i="77"/>
  <c r="AP207" i="77"/>
  <c r="AP208" i="77"/>
  <c r="AP209" i="77"/>
  <c r="AP210" i="77"/>
  <c r="AP211" i="77"/>
  <c r="AP212" i="77"/>
  <c r="AP213" i="77"/>
  <c r="AP214" i="77"/>
  <c r="AP215" i="77"/>
  <c r="AP216" i="77"/>
  <c r="AP217" i="77"/>
  <c r="AP218" i="77"/>
  <c r="AP219" i="77"/>
  <c r="AP220" i="77"/>
  <c r="AP221" i="77"/>
  <c r="AP222" i="77"/>
  <c r="AP223" i="77"/>
  <c r="AP224" i="77"/>
  <c r="AP225" i="77"/>
  <c r="AP226" i="77"/>
  <c r="AP227" i="77"/>
  <c r="AP228" i="77"/>
  <c r="AP229" i="77"/>
  <c r="AP230" i="77"/>
  <c r="AP231" i="77"/>
  <c r="AP232" i="77"/>
  <c r="AP233" i="77"/>
  <c r="AP234" i="77"/>
  <c r="AP235" i="77"/>
  <c r="AP236" i="77"/>
  <c r="AP237" i="77"/>
  <c r="AP238" i="77"/>
  <c r="AP239" i="77"/>
  <c r="AP240" i="77"/>
  <c r="AP241" i="77"/>
  <c r="AP242" i="77"/>
  <c r="AP243" i="77"/>
  <c r="AP244" i="77"/>
  <c r="AP245" i="77"/>
  <c r="AP246" i="77"/>
  <c r="AP247" i="77"/>
  <c r="AP248" i="77"/>
  <c r="AP249" i="77"/>
  <c r="AP250" i="77"/>
  <c r="AP251" i="77"/>
  <c r="AP252" i="77"/>
  <c r="AP253" i="77"/>
  <c r="AP254" i="77"/>
  <c r="AP255" i="77"/>
  <c r="AP256" i="77"/>
  <c r="AP257" i="77"/>
  <c r="AP258" i="77"/>
  <c r="AP259" i="77"/>
  <c r="AP260" i="77"/>
  <c r="AP261" i="77"/>
  <c r="AP262" i="77"/>
  <c r="AP263" i="77"/>
  <c r="AP264" i="77"/>
  <c r="AP265" i="77"/>
  <c r="AP266" i="77"/>
  <c r="AP267" i="77"/>
  <c r="AP268" i="77"/>
  <c r="AP269" i="77"/>
  <c r="AP270" i="77"/>
  <c r="AP271" i="77"/>
  <c r="AP272" i="77"/>
  <c r="AP273" i="77"/>
  <c r="AP274" i="77"/>
  <c r="AP275" i="77"/>
  <c r="AP276" i="77"/>
  <c r="AP277" i="77"/>
  <c r="AP278" i="77"/>
  <c r="AP279" i="77"/>
  <c r="AP280" i="77"/>
  <c r="AP281" i="77"/>
  <c r="AP282" i="77"/>
  <c r="AP283" i="77"/>
  <c r="AP284" i="77"/>
  <c r="AP285" i="77"/>
  <c r="AP286" i="77"/>
  <c r="AP287" i="77"/>
  <c r="AP288" i="77"/>
  <c r="AP289" i="77"/>
  <c r="AP290" i="77"/>
  <c r="AP291" i="77"/>
  <c r="AP292" i="77"/>
  <c r="AP293" i="77"/>
  <c r="AP294" i="77"/>
  <c r="AP295" i="77"/>
  <c r="AP296" i="77"/>
  <c r="AP297" i="77"/>
  <c r="AP298" i="77"/>
  <c r="AP299" i="77"/>
  <c r="AP300" i="77"/>
  <c r="AP301" i="77"/>
  <c r="AP302" i="77"/>
  <c r="AP303" i="77"/>
  <c r="AP304" i="77"/>
  <c r="AP305" i="77"/>
  <c r="AP306" i="77"/>
  <c r="AP307" i="77"/>
  <c r="AP308" i="77"/>
  <c r="AP309" i="77"/>
  <c r="B116" i="55"/>
  <c r="C116" i="55"/>
  <c r="A89" i="55"/>
  <c r="A90" i="55"/>
  <c r="A91" i="55"/>
  <c r="A92" i="55"/>
  <c r="B38" i="55"/>
  <c r="A9" i="76"/>
  <c r="B9" i="76"/>
  <c r="C9" i="76"/>
  <c r="D9" i="76"/>
  <c r="A10" i="76"/>
  <c r="B10" i="76"/>
  <c r="C10" i="76"/>
  <c r="D10" i="76"/>
  <c r="A11" i="76"/>
  <c r="B11" i="76"/>
  <c r="C11" i="76"/>
  <c r="D11" i="76"/>
  <c r="A12" i="76"/>
  <c r="B12" i="76"/>
  <c r="C12" i="76"/>
  <c r="D12" i="76"/>
  <c r="A13" i="76"/>
  <c r="B13" i="76"/>
  <c r="C13" i="76"/>
  <c r="D13" i="76"/>
  <c r="A14" i="76"/>
  <c r="B14" i="76"/>
  <c r="C14" i="76"/>
  <c r="D14" i="76"/>
  <c r="A15" i="76"/>
  <c r="B15" i="76"/>
  <c r="C15" i="76"/>
  <c r="D15" i="76"/>
  <c r="A16" i="76"/>
  <c r="B16" i="76"/>
  <c r="C16" i="76"/>
  <c r="D16" i="76"/>
  <c r="A17" i="76"/>
  <c r="B17" i="76"/>
  <c r="C17" i="76"/>
  <c r="D17" i="76"/>
  <c r="A18" i="76"/>
  <c r="B18" i="76"/>
  <c r="C18" i="76"/>
  <c r="D18" i="76"/>
  <c r="A19" i="76"/>
  <c r="B19" i="76"/>
  <c r="C19" i="76"/>
  <c r="D19" i="76"/>
  <c r="A20" i="76"/>
  <c r="B20" i="76"/>
  <c r="C20" i="76"/>
  <c r="D20" i="76"/>
  <c r="A21" i="76"/>
  <c r="B21" i="76"/>
  <c r="C21" i="76"/>
  <c r="D21" i="76"/>
  <c r="A22" i="76"/>
  <c r="B22" i="76"/>
  <c r="C22" i="76"/>
  <c r="D22" i="76"/>
  <c r="A23" i="76"/>
  <c r="B23" i="76"/>
  <c r="C23" i="76"/>
  <c r="D23" i="76"/>
  <c r="A24" i="76"/>
  <c r="B24" i="76"/>
  <c r="C24" i="76"/>
  <c r="D24" i="76"/>
  <c r="A25" i="76"/>
  <c r="B25" i="76"/>
  <c r="C25" i="76"/>
  <c r="D25" i="76"/>
  <c r="A26" i="76"/>
  <c r="B26" i="76"/>
  <c r="C26" i="76"/>
  <c r="D26" i="76"/>
  <c r="A27" i="76"/>
  <c r="B27" i="76"/>
  <c r="C27" i="76"/>
  <c r="D27" i="76"/>
  <c r="A28" i="76"/>
  <c r="B28" i="76"/>
  <c r="C28" i="76"/>
  <c r="D28" i="76"/>
  <c r="A29" i="76"/>
  <c r="B29" i="76"/>
  <c r="C29" i="76"/>
  <c r="D29" i="76"/>
  <c r="A30" i="76"/>
  <c r="B30" i="76"/>
  <c r="C30" i="76"/>
  <c r="D30" i="76"/>
  <c r="A31" i="76"/>
  <c r="B31" i="76"/>
  <c r="C31" i="76"/>
  <c r="D31" i="76"/>
  <c r="A32" i="76"/>
  <c r="B32" i="76"/>
  <c r="C32" i="76"/>
  <c r="D32" i="76"/>
  <c r="A33" i="76"/>
  <c r="B33" i="76"/>
  <c r="C33" i="76"/>
  <c r="D33" i="76"/>
  <c r="A34" i="76"/>
  <c r="B34" i="76"/>
  <c r="C34" i="76"/>
  <c r="D34" i="76"/>
  <c r="A35" i="76"/>
  <c r="B35" i="76"/>
  <c r="C35" i="76"/>
  <c r="D35" i="76"/>
  <c r="A36" i="76"/>
  <c r="B36" i="76"/>
  <c r="C36" i="76"/>
  <c r="D36" i="76"/>
  <c r="A37" i="76"/>
  <c r="B37" i="76"/>
  <c r="C37" i="76"/>
  <c r="D37" i="76"/>
  <c r="A38" i="76"/>
  <c r="B38" i="76"/>
  <c r="C38" i="76"/>
  <c r="D38" i="76"/>
  <c r="A39" i="76"/>
  <c r="B39" i="76"/>
  <c r="C39" i="76"/>
  <c r="D39" i="76"/>
  <c r="A40" i="76"/>
  <c r="B40" i="76"/>
  <c r="C40" i="76"/>
  <c r="D40" i="76"/>
  <c r="A41" i="76"/>
  <c r="B41" i="76"/>
  <c r="C41" i="76"/>
  <c r="D41" i="76"/>
  <c r="A42" i="76"/>
  <c r="B42" i="76"/>
  <c r="C42" i="76"/>
  <c r="D42" i="76"/>
  <c r="B43" i="76"/>
  <c r="C43" i="76"/>
  <c r="D43" i="76"/>
  <c r="B44" i="76"/>
  <c r="C44" i="76"/>
  <c r="D44" i="76"/>
  <c r="B45" i="76"/>
  <c r="C45" i="76"/>
  <c r="D45" i="76"/>
  <c r="B46" i="76"/>
  <c r="C46" i="76"/>
  <c r="D46" i="76"/>
  <c r="B47" i="76"/>
  <c r="C47" i="76"/>
  <c r="D47" i="76"/>
  <c r="B48" i="76"/>
  <c r="C48" i="76"/>
  <c r="D48" i="76"/>
  <c r="B49" i="76"/>
  <c r="C49" i="76"/>
  <c r="D49" i="76"/>
  <c r="B50" i="76"/>
  <c r="C50" i="76"/>
  <c r="D50" i="76"/>
  <c r="B51" i="76"/>
  <c r="C51" i="76"/>
  <c r="D51" i="76"/>
  <c r="B52" i="76"/>
  <c r="C52" i="76"/>
  <c r="D52" i="76"/>
  <c r="B53" i="76"/>
  <c r="C53" i="76"/>
  <c r="D53" i="76"/>
  <c r="B54" i="76"/>
  <c r="C54" i="76"/>
  <c r="D54" i="76"/>
  <c r="B55" i="76"/>
  <c r="C55" i="76"/>
  <c r="D55" i="76"/>
  <c r="B56" i="76"/>
  <c r="C56" i="76"/>
  <c r="D56" i="76"/>
  <c r="B57" i="76"/>
  <c r="C57" i="76"/>
  <c r="D57" i="76"/>
  <c r="B58" i="76"/>
  <c r="C58" i="76"/>
  <c r="D58" i="76"/>
  <c r="B59" i="76"/>
  <c r="C59" i="76"/>
  <c r="D59" i="76"/>
  <c r="B60" i="76"/>
  <c r="C60" i="76"/>
  <c r="D60" i="76"/>
  <c r="B61" i="76"/>
  <c r="C61" i="76"/>
  <c r="D61" i="76"/>
  <c r="B62" i="76"/>
  <c r="C62" i="76"/>
  <c r="D62" i="76"/>
  <c r="B63" i="76"/>
  <c r="C63" i="76"/>
  <c r="D63" i="76"/>
  <c r="B64" i="76"/>
  <c r="C64" i="76"/>
  <c r="D64" i="76"/>
  <c r="B65" i="76"/>
  <c r="C65" i="76"/>
  <c r="D65" i="76"/>
  <c r="B66" i="76"/>
  <c r="C66" i="76"/>
  <c r="D66" i="76"/>
  <c r="B67" i="76"/>
  <c r="C67" i="76"/>
  <c r="D67" i="76"/>
  <c r="B68" i="76"/>
  <c r="C68" i="76"/>
  <c r="D68" i="76"/>
  <c r="B69" i="76"/>
  <c r="C69" i="76"/>
  <c r="D69" i="76"/>
  <c r="B70" i="76"/>
  <c r="C70" i="76"/>
  <c r="D70" i="76"/>
  <c r="B71" i="76"/>
  <c r="C71" i="76"/>
  <c r="D71" i="76"/>
  <c r="B72" i="76"/>
  <c r="C72" i="76"/>
  <c r="D72" i="76"/>
  <c r="B73" i="76"/>
  <c r="C73" i="76"/>
  <c r="D73" i="76"/>
  <c r="B74" i="76"/>
  <c r="C74" i="76"/>
  <c r="D74" i="76"/>
  <c r="B75" i="76"/>
  <c r="C75" i="76"/>
  <c r="D75" i="76"/>
  <c r="B76" i="76"/>
  <c r="C76" i="76"/>
  <c r="D76" i="76"/>
  <c r="B77" i="76"/>
  <c r="C77" i="76"/>
  <c r="D77" i="76"/>
  <c r="B78" i="76"/>
  <c r="C78" i="76"/>
  <c r="D78" i="76"/>
  <c r="B79" i="76"/>
  <c r="C79" i="76"/>
  <c r="D79" i="76"/>
  <c r="B80" i="76"/>
  <c r="C80" i="76"/>
  <c r="D80" i="76"/>
  <c r="B81" i="76"/>
  <c r="C81" i="76"/>
  <c r="D81" i="76"/>
  <c r="B82" i="76"/>
  <c r="C82" i="76"/>
  <c r="D82" i="76"/>
  <c r="B83" i="76"/>
  <c r="C83" i="76"/>
  <c r="D83" i="76"/>
  <c r="B84" i="76"/>
  <c r="C84" i="76"/>
  <c r="D84" i="76"/>
  <c r="B85" i="76"/>
  <c r="C85" i="76"/>
  <c r="D85" i="76"/>
  <c r="B86" i="76"/>
  <c r="C86" i="76"/>
  <c r="D86" i="76"/>
  <c r="B87" i="76"/>
  <c r="C87" i="76"/>
  <c r="D87" i="76"/>
  <c r="B88" i="76"/>
  <c r="C88" i="76"/>
  <c r="D88" i="76"/>
  <c r="B89" i="76"/>
  <c r="C89" i="76"/>
  <c r="D89" i="76"/>
  <c r="B90" i="76"/>
  <c r="C90" i="76"/>
  <c r="D90" i="76"/>
  <c r="B91" i="76"/>
  <c r="C91" i="76"/>
  <c r="D91" i="76"/>
  <c r="B92" i="76"/>
  <c r="C92" i="76"/>
  <c r="D92" i="76"/>
  <c r="B93" i="76"/>
  <c r="C93" i="76"/>
  <c r="D93" i="76"/>
  <c r="B94" i="76"/>
  <c r="C94" i="76"/>
  <c r="D94" i="76"/>
  <c r="B95" i="76"/>
  <c r="C95" i="76"/>
  <c r="D95" i="76"/>
  <c r="B96" i="76"/>
  <c r="C96" i="76"/>
  <c r="D96" i="76"/>
  <c r="B97" i="76"/>
  <c r="C97" i="76"/>
  <c r="D97" i="76"/>
  <c r="B98" i="76"/>
  <c r="C98" i="76"/>
  <c r="D98" i="76"/>
  <c r="B99" i="76"/>
  <c r="C99" i="76"/>
  <c r="D99" i="76"/>
  <c r="B100" i="76"/>
  <c r="C100" i="76"/>
  <c r="D100" i="76"/>
  <c r="B101" i="76"/>
  <c r="C101" i="76"/>
  <c r="D101" i="76"/>
  <c r="AT101" i="76"/>
  <c r="B102" i="76"/>
  <c r="C102" i="76"/>
  <c r="D102" i="76"/>
  <c r="B103" i="76"/>
  <c r="C103" i="76"/>
  <c r="D103" i="76"/>
  <c r="B104" i="76"/>
  <c r="C104" i="76"/>
  <c r="D104" i="76"/>
  <c r="B105" i="76"/>
  <c r="C105" i="76"/>
  <c r="D105" i="76"/>
  <c r="B106" i="76"/>
  <c r="C106" i="76"/>
  <c r="D106" i="76"/>
  <c r="B107" i="76"/>
  <c r="C107" i="76"/>
  <c r="D107" i="76"/>
  <c r="B108" i="76"/>
  <c r="C108" i="76"/>
  <c r="D108" i="76"/>
  <c r="B109" i="76"/>
  <c r="C109" i="76"/>
  <c r="D109" i="76"/>
  <c r="AT109" i="76"/>
  <c r="B110" i="76"/>
  <c r="C110" i="76"/>
  <c r="D110" i="76"/>
  <c r="B111" i="76"/>
  <c r="C111" i="76"/>
  <c r="D111" i="76"/>
  <c r="B112" i="76"/>
  <c r="C112" i="76"/>
  <c r="D112" i="76"/>
  <c r="B113" i="76"/>
  <c r="C113" i="76"/>
  <c r="D113" i="76"/>
  <c r="B114" i="76"/>
  <c r="C114" i="76"/>
  <c r="D114" i="76"/>
  <c r="B115" i="76"/>
  <c r="C115" i="76"/>
  <c r="D115" i="76"/>
  <c r="B116" i="76"/>
  <c r="C116" i="76"/>
  <c r="D116" i="76"/>
  <c r="B117" i="76"/>
  <c r="C117" i="76"/>
  <c r="D117" i="76"/>
  <c r="B118" i="76"/>
  <c r="C118" i="76"/>
  <c r="D118" i="76"/>
  <c r="B119" i="76"/>
  <c r="C119" i="76"/>
  <c r="D119" i="76"/>
  <c r="B120" i="76"/>
  <c r="C120" i="76"/>
  <c r="D120" i="76"/>
  <c r="B121" i="76"/>
  <c r="C121" i="76"/>
  <c r="D121" i="76"/>
  <c r="B122" i="76"/>
  <c r="C122" i="76"/>
  <c r="D122" i="76"/>
  <c r="B123" i="76"/>
  <c r="C123" i="76"/>
  <c r="D123" i="76"/>
  <c r="B124" i="76"/>
  <c r="C124" i="76"/>
  <c r="D124" i="76"/>
  <c r="B125" i="76"/>
  <c r="C125" i="76"/>
  <c r="D125" i="76"/>
  <c r="B126" i="76"/>
  <c r="C126" i="76"/>
  <c r="D126" i="76"/>
  <c r="B127" i="76"/>
  <c r="C127" i="76"/>
  <c r="D127" i="76"/>
  <c r="B128" i="76"/>
  <c r="C128" i="76"/>
  <c r="D128" i="76"/>
  <c r="B129" i="76"/>
  <c r="C129" i="76"/>
  <c r="D129" i="76"/>
  <c r="B130" i="76"/>
  <c r="C130" i="76"/>
  <c r="D130" i="76"/>
  <c r="B131" i="76"/>
  <c r="C131" i="76"/>
  <c r="D131" i="76"/>
  <c r="B132" i="76"/>
  <c r="C132" i="76"/>
  <c r="D132" i="76"/>
  <c r="B133" i="76"/>
  <c r="C133" i="76"/>
  <c r="D133" i="76"/>
  <c r="B134" i="76"/>
  <c r="C134" i="76"/>
  <c r="D134" i="76"/>
  <c r="B135" i="76"/>
  <c r="C135" i="76"/>
  <c r="D135" i="76"/>
  <c r="B136" i="76"/>
  <c r="C136" i="76"/>
  <c r="D136" i="76"/>
  <c r="B137" i="76"/>
  <c r="C137" i="76"/>
  <c r="D137" i="76"/>
  <c r="B138" i="76"/>
  <c r="C138" i="76"/>
  <c r="D138" i="76"/>
  <c r="B139" i="76"/>
  <c r="C139" i="76"/>
  <c r="D139" i="76"/>
  <c r="B140" i="76"/>
  <c r="C140" i="76"/>
  <c r="D140" i="76"/>
  <c r="B141" i="76"/>
  <c r="C141" i="76"/>
  <c r="D141" i="76"/>
  <c r="B142" i="76"/>
  <c r="C142" i="76"/>
  <c r="D142" i="76"/>
  <c r="B143" i="76"/>
  <c r="C143" i="76"/>
  <c r="D143" i="76"/>
  <c r="B144" i="76"/>
  <c r="C144" i="76"/>
  <c r="D144" i="76"/>
  <c r="B145" i="76"/>
  <c r="C145" i="76"/>
  <c r="D145" i="76"/>
  <c r="B146" i="76"/>
  <c r="C146" i="76"/>
  <c r="D146" i="76"/>
  <c r="B147" i="76"/>
  <c r="C147" i="76"/>
  <c r="D147" i="76"/>
  <c r="B148" i="76"/>
  <c r="C148" i="76"/>
  <c r="D148" i="76"/>
  <c r="B149" i="76"/>
  <c r="C149" i="76"/>
  <c r="D149" i="76"/>
  <c r="B150" i="76"/>
  <c r="C150" i="76"/>
  <c r="D150" i="76"/>
  <c r="B151" i="76"/>
  <c r="C151" i="76"/>
  <c r="D151" i="76"/>
  <c r="B152" i="76"/>
  <c r="C152" i="76"/>
  <c r="D152" i="76"/>
  <c r="B153" i="76"/>
  <c r="C153" i="76"/>
  <c r="D153" i="76"/>
  <c r="B154" i="76"/>
  <c r="C154" i="76"/>
  <c r="D154" i="76"/>
  <c r="B155" i="76"/>
  <c r="C155" i="76"/>
  <c r="D155" i="76"/>
  <c r="B156" i="76"/>
  <c r="C156" i="76"/>
  <c r="D156" i="76"/>
  <c r="B157" i="76"/>
  <c r="C157" i="76"/>
  <c r="D157" i="76"/>
  <c r="B158" i="76"/>
  <c r="C158" i="76"/>
  <c r="D158" i="76"/>
  <c r="B159" i="76"/>
  <c r="C159" i="76"/>
  <c r="D159" i="76"/>
  <c r="B160" i="76"/>
  <c r="C160" i="76"/>
  <c r="D160" i="76"/>
  <c r="B161" i="76"/>
  <c r="C161" i="76"/>
  <c r="D161" i="76"/>
  <c r="B162" i="76"/>
  <c r="C162" i="76"/>
  <c r="D162" i="76"/>
  <c r="B163" i="76"/>
  <c r="C163" i="76"/>
  <c r="D163" i="76"/>
  <c r="B164" i="76"/>
  <c r="C164" i="76"/>
  <c r="D164" i="76"/>
  <c r="B165" i="76"/>
  <c r="C165" i="76"/>
  <c r="D165" i="76"/>
  <c r="B166" i="76"/>
  <c r="C166" i="76"/>
  <c r="D166" i="76"/>
  <c r="B167" i="76"/>
  <c r="C167" i="76"/>
  <c r="D167" i="76"/>
  <c r="B168" i="76"/>
  <c r="C168" i="76"/>
  <c r="D168" i="76"/>
  <c r="B169" i="76"/>
  <c r="C169" i="76"/>
  <c r="D169" i="76"/>
  <c r="B170" i="76"/>
  <c r="C170" i="76"/>
  <c r="D170" i="76"/>
  <c r="B171" i="76"/>
  <c r="C171" i="76"/>
  <c r="D171" i="76"/>
  <c r="B172" i="76"/>
  <c r="C172" i="76"/>
  <c r="D172" i="76"/>
  <c r="B173" i="76"/>
  <c r="C173" i="76"/>
  <c r="D173" i="76"/>
  <c r="B174" i="76"/>
  <c r="C174" i="76"/>
  <c r="D174" i="76"/>
  <c r="B175" i="76"/>
  <c r="C175" i="76"/>
  <c r="D175" i="76"/>
  <c r="B176" i="76"/>
  <c r="C176" i="76"/>
  <c r="D176" i="76"/>
  <c r="B177" i="76"/>
  <c r="C177" i="76"/>
  <c r="D177" i="76"/>
  <c r="B178" i="76"/>
  <c r="C178" i="76"/>
  <c r="D178" i="76"/>
  <c r="B179" i="76"/>
  <c r="C179" i="76"/>
  <c r="D179" i="76"/>
  <c r="B180" i="76"/>
  <c r="C180" i="76"/>
  <c r="D180" i="76"/>
  <c r="B181" i="76"/>
  <c r="C181" i="76"/>
  <c r="D181" i="76"/>
  <c r="B182" i="76"/>
  <c r="C182" i="76"/>
  <c r="D182" i="76"/>
  <c r="B183" i="76"/>
  <c r="C183" i="76"/>
  <c r="D183" i="76"/>
  <c r="B184" i="76"/>
  <c r="C184" i="76"/>
  <c r="D184" i="76"/>
  <c r="B185" i="76"/>
  <c r="C185" i="76"/>
  <c r="D185" i="76"/>
  <c r="B186" i="76"/>
  <c r="C186" i="76"/>
  <c r="D186" i="76"/>
  <c r="B187" i="76"/>
  <c r="C187" i="76"/>
  <c r="D187" i="76"/>
  <c r="B188" i="76"/>
  <c r="C188" i="76"/>
  <c r="D188" i="76"/>
  <c r="B189" i="76"/>
  <c r="C189" i="76"/>
  <c r="D189" i="76"/>
  <c r="B190" i="76"/>
  <c r="C190" i="76"/>
  <c r="D190" i="76"/>
  <c r="B191" i="76"/>
  <c r="C191" i="76"/>
  <c r="D191" i="76"/>
  <c r="B192" i="76"/>
  <c r="C192" i="76"/>
  <c r="D192" i="76"/>
  <c r="B193" i="76"/>
  <c r="C193" i="76"/>
  <c r="D193" i="76"/>
  <c r="B194" i="76"/>
  <c r="C194" i="76"/>
  <c r="D194" i="76"/>
  <c r="B195" i="76"/>
  <c r="C195" i="76"/>
  <c r="D195" i="76"/>
  <c r="B196" i="76"/>
  <c r="C196" i="76"/>
  <c r="D196" i="76"/>
  <c r="B197" i="76"/>
  <c r="C197" i="76"/>
  <c r="D197" i="76"/>
  <c r="AC197" i="76"/>
  <c r="B198" i="76"/>
  <c r="C198" i="76"/>
  <c r="D198" i="76"/>
  <c r="B199" i="76"/>
  <c r="C199" i="76"/>
  <c r="D199" i="76"/>
  <c r="B200" i="76"/>
  <c r="C200" i="76"/>
  <c r="D200" i="76"/>
  <c r="B201" i="76"/>
  <c r="C201" i="76"/>
  <c r="D201" i="76"/>
  <c r="AC201" i="76"/>
  <c r="B202" i="76"/>
  <c r="C202" i="76"/>
  <c r="D202" i="76"/>
  <c r="B203" i="76"/>
  <c r="C203" i="76"/>
  <c r="D203" i="76"/>
  <c r="B204" i="76"/>
  <c r="C204" i="76"/>
  <c r="D204" i="76"/>
  <c r="B205" i="76"/>
  <c r="C205" i="76"/>
  <c r="D205" i="76"/>
  <c r="AC205" i="76"/>
  <c r="B206" i="76"/>
  <c r="C206" i="76"/>
  <c r="D206" i="76"/>
  <c r="B207" i="76"/>
  <c r="C207" i="76"/>
  <c r="D207" i="76"/>
  <c r="B208" i="76"/>
  <c r="C208" i="76"/>
  <c r="D208" i="76"/>
  <c r="B209" i="76"/>
  <c r="C209" i="76"/>
  <c r="D209" i="76"/>
  <c r="B210" i="76"/>
  <c r="C210" i="76"/>
  <c r="D210" i="76"/>
  <c r="B211" i="76"/>
  <c r="C211" i="76"/>
  <c r="D211" i="76"/>
  <c r="B212" i="76"/>
  <c r="C212" i="76"/>
  <c r="D212" i="76"/>
  <c r="B213" i="76"/>
  <c r="C213" i="76"/>
  <c r="D213" i="76"/>
  <c r="B214" i="76"/>
  <c r="C214" i="76"/>
  <c r="D214" i="76"/>
  <c r="B215" i="76"/>
  <c r="C215" i="76"/>
  <c r="D215" i="76"/>
  <c r="B216" i="76"/>
  <c r="C216" i="76"/>
  <c r="D216" i="76"/>
  <c r="B217" i="76"/>
  <c r="C217" i="76"/>
  <c r="D217" i="76"/>
  <c r="B218" i="76"/>
  <c r="C218" i="76"/>
  <c r="D218" i="76"/>
  <c r="B219" i="76"/>
  <c r="C219" i="76"/>
  <c r="D219" i="76"/>
  <c r="B220" i="76"/>
  <c r="C220" i="76"/>
  <c r="D220" i="76"/>
  <c r="B221" i="76"/>
  <c r="C221" i="76"/>
  <c r="D221" i="76"/>
  <c r="B222" i="76"/>
  <c r="C222" i="76"/>
  <c r="D222" i="76"/>
  <c r="B223" i="76"/>
  <c r="C223" i="76"/>
  <c r="D223" i="76"/>
  <c r="B224" i="76"/>
  <c r="C224" i="76"/>
  <c r="D224" i="76"/>
  <c r="B225" i="76"/>
  <c r="C225" i="76"/>
  <c r="D225" i="76"/>
  <c r="B226" i="76"/>
  <c r="C226" i="76"/>
  <c r="D226" i="76"/>
  <c r="B227" i="76"/>
  <c r="C227" i="76"/>
  <c r="D227" i="76"/>
  <c r="B228" i="76"/>
  <c r="C228" i="76"/>
  <c r="D228" i="76"/>
  <c r="B229" i="76"/>
  <c r="C229" i="76"/>
  <c r="D229" i="76"/>
  <c r="B230" i="76"/>
  <c r="C230" i="76"/>
  <c r="D230" i="76"/>
  <c r="B231" i="76"/>
  <c r="C231" i="76"/>
  <c r="D231" i="76"/>
  <c r="B232" i="76"/>
  <c r="C232" i="76"/>
  <c r="D232" i="76"/>
  <c r="B233" i="76"/>
  <c r="C233" i="76"/>
  <c r="D233" i="76"/>
  <c r="B234" i="76"/>
  <c r="C234" i="76"/>
  <c r="D234" i="76"/>
  <c r="B235" i="76"/>
  <c r="C235" i="76"/>
  <c r="D235" i="76"/>
  <c r="B236" i="76"/>
  <c r="C236" i="76"/>
  <c r="D236" i="76"/>
  <c r="B237" i="76"/>
  <c r="C237" i="76"/>
  <c r="D237" i="76"/>
  <c r="B238" i="76"/>
  <c r="C238" i="76"/>
  <c r="D238" i="76"/>
  <c r="B239" i="76"/>
  <c r="C239" i="76"/>
  <c r="D239" i="76"/>
  <c r="B240" i="76"/>
  <c r="C240" i="76"/>
  <c r="D240" i="76"/>
  <c r="B241" i="76"/>
  <c r="C241" i="76"/>
  <c r="D241" i="76"/>
  <c r="B242" i="76"/>
  <c r="C242" i="76"/>
  <c r="D242" i="76"/>
  <c r="B243" i="76"/>
  <c r="C243" i="76"/>
  <c r="D243" i="76"/>
  <c r="B244" i="76"/>
  <c r="C244" i="76"/>
  <c r="D244" i="76"/>
  <c r="B245" i="76"/>
  <c r="C245" i="76"/>
  <c r="D245" i="76"/>
  <c r="B246" i="76"/>
  <c r="C246" i="76"/>
  <c r="D246" i="76"/>
  <c r="B247" i="76"/>
  <c r="C247" i="76"/>
  <c r="D247" i="76"/>
  <c r="B248" i="76"/>
  <c r="C248" i="76"/>
  <c r="D248" i="76"/>
  <c r="B249" i="76"/>
  <c r="C249" i="76"/>
  <c r="D249" i="76"/>
  <c r="B250" i="76"/>
  <c r="C250" i="76"/>
  <c r="D250" i="76"/>
  <c r="B251" i="76"/>
  <c r="C251" i="76"/>
  <c r="D251" i="76"/>
  <c r="B252" i="76"/>
  <c r="C252" i="76"/>
  <c r="D252" i="76"/>
  <c r="B253" i="76"/>
  <c r="C253" i="76"/>
  <c r="D253" i="76"/>
  <c r="B254" i="76"/>
  <c r="C254" i="76"/>
  <c r="D254" i="76"/>
  <c r="B255" i="76"/>
  <c r="C255" i="76"/>
  <c r="D255" i="76"/>
  <c r="B256" i="76"/>
  <c r="C256" i="76"/>
  <c r="D256" i="76"/>
  <c r="B257" i="76"/>
  <c r="C257" i="76"/>
  <c r="D257" i="76"/>
  <c r="B258" i="76"/>
  <c r="C258" i="76"/>
  <c r="D258" i="76"/>
  <c r="B259" i="76"/>
  <c r="C259" i="76"/>
  <c r="D259" i="76"/>
  <c r="B260" i="76"/>
  <c r="C260" i="76"/>
  <c r="D260" i="76"/>
  <c r="B261" i="76"/>
  <c r="C261" i="76"/>
  <c r="D261" i="76"/>
  <c r="B262" i="76"/>
  <c r="C262" i="76"/>
  <c r="D262" i="76"/>
  <c r="B263" i="76"/>
  <c r="C263" i="76"/>
  <c r="D263" i="76"/>
  <c r="B264" i="76"/>
  <c r="C264" i="76"/>
  <c r="D264" i="76"/>
  <c r="B265" i="76"/>
  <c r="C265" i="76"/>
  <c r="D265" i="76"/>
  <c r="B266" i="76"/>
  <c r="C266" i="76"/>
  <c r="D266" i="76"/>
  <c r="B267" i="76"/>
  <c r="C267" i="76"/>
  <c r="D267" i="76"/>
  <c r="B268" i="76"/>
  <c r="C268" i="76"/>
  <c r="D268" i="76"/>
  <c r="B269" i="76"/>
  <c r="C269" i="76"/>
  <c r="D269" i="76"/>
  <c r="B270" i="76"/>
  <c r="C270" i="76"/>
  <c r="D270" i="76"/>
  <c r="B271" i="76"/>
  <c r="C271" i="76"/>
  <c r="D271" i="76"/>
  <c r="B272" i="76"/>
  <c r="C272" i="76"/>
  <c r="D272" i="76"/>
  <c r="B273" i="76"/>
  <c r="C273" i="76"/>
  <c r="D273" i="76"/>
  <c r="B274" i="76"/>
  <c r="C274" i="76"/>
  <c r="D274" i="76"/>
  <c r="B275" i="76"/>
  <c r="C275" i="76"/>
  <c r="D275" i="76"/>
  <c r="B276" i="76"/>
  <c r="C276" i="76"/>
  <c r="D276" i="76"/>
  <c r="B277" i="76"/>
  <c r="C277" i="76"/>
  <c r="D277" i="76"/>
  <c r="B278" i="76"/>
  <c r="C278" i="76"/>
  <c r="D278" i="76"/>
  <c r="B279" i="76"/>
  <c r="C279" i="76"/>
  <c r="D279" i="76"/>
  <c r="B280" i="76"/>
  <c r="C280" i="76"/>
  <c r="D280" i="76"/>
  <c r="B281" i="76"/>
  <c r="C281" i="76"/>
  <c r="D281" i="76"/>
  <c r="B282" i="76"/>
  <c r="C282" i="76"/>
  <c r="D282" i="76"/>
  <c r="B283" i="76"/>
  <c r="C283" i="76"/>
  <c r="D283" i="76"/>
  <c r="B284" i="76"/>
  <c r="C284" i="76"/>
  <c r="D284" i="76"/>
  <c r="B285" i="76"/>
  <c r="C285" i="76"/>
  <c r="D285" i="76"/>
  <c r="B286" i="76"/>
  <c r="C286" i="76"/>
  <c r="D286" i="76"/>
  <c r="B287" i="76"/>
  <c r="C287" i="76"/>
  <c r="D287" i="76"/>
  <c r="B288" i="76"/>
  <c r="C288" i="76"/>
  <c r="D288" i="76"/>
  <c r="B289" i="76"/>
  <c r="C289" i="76"/>
  <c r="D289" i="76"/>
  <c r="B290" i="76"/>
  <c r="C290" i="76"/>
  <c r="D290" i="76"/>
  <c r="B291" i="76"/>
  <c r="C291" i="76"/>
  <c r="D291" i="76"/>
  <c r="B292" i="76"/>
  <c r="C292" i="76"/>
  <c r="D292" i="76"/>
  <c r="B293" i="76"/>
  <c r="C293" i="76"/>
  <c r="D293" i="76"/>
  <c r="B294" i="76"/>
  <c r="C294" i="76"/>
  <c r="D294" i="76"/>
  <c r="B295" i="76"/>
  <c r="C295" i="76"/>
  <c r="D295" i="76"/>
  <c r="B296" i="76"/>
  <c r="C296" i="76"/>
  <c r="D296" i="76"/>
  <c r="B297" i="76"/>
  <c r="C297" i="76"/>
  <c r="D297" i="76"/>
  <c r="B298" i="76"/>
  <c r="C298" i="76"/>
  <c r="D298" i="76"/>
  <c r="B299" i="76"/>
  <c r="C299" i="76"/>
  <c r="D299" i="76"/>
  <c r="B300" i="76"/>
  <c r="C300" i="76"/>
  <c r="D300" i="76"/>
  <c r="B301" i="76"/>
  <c r="C301" i="76"/>
  <c r="D301" i="76"/>
  <c r="BH301" i="76"/>
  <c r="B302" i="76"/>
  <c r="C302" i="76"/>
  <c r="D302" i="76"/>
  <c r="B303" i="76"/>
  <c r="C303" i="76"/>
  <c r="D303" i="76"/>
  <c r="B304" i="76"/>
  <c r="C304" i="76"/>
  <c r="D304" i="76"/>
  <c r="BA304" i="76"/>
  <c r="B305" i="76"/>
  <c r="C305" i="76"/>
  <c r="D305" i="76"/>
  <c r="B306" i="76"/>
  <c r="C306" i="76"/>
  <c r="D306" i="76"/>
  <c r="B307" i="76"/>
  <c r="C307" i="76"/>
  <c r="D307" i="76"/>
  <c r="U307" i="76"/>
  <c r="B308" i="76"/>
  <c r="C308" i="76"/>
  <c r="D308" i="76"/>
  <c r="BH308" i="76"/>
  <c r="B309" i="76"/>
  <c r="C309" i="76"/>
  <c r="D309" i="76"/>
  <c r="B310" i="76"/>
  <c r="C310" i="76"/>
  <c r="D310" i="76"/>
  <c r="BA310" i="76"/>
  <c r="D8" i="76"/>
  <c r="BL1" i="76"/>
  <c r="C8" i="76"/>
  <c r="B8" i="76"/>
  <c r="A8" i="76"/>
  <c r="BV310" i="76"/>
  <c r="BH310" i="76"/>
  <c r="AT310" i="76"/>
  <c r="U310" i="76"/>
  <c r="BV309" i="76"/>
  <c r="BV308" i="76"/>
  <c r="AT308" i="76"/>
  <c r="U308" i="76"/>
  <c r="BV307" i="76"/>
  <c r="BH307" i="76"/>
  <c r="AT307" i="76"/>
  <c r="AC307" i="76"/>
  <c r="BV306" i="76"/>
  <c r="BH306" i="76"/>
  <c r="BA306" i="76"/>
  <c r="AT306" i="76"/>
  <c r="U306" i="76"/>
  <c r="AC306" i="76"/>
  <c r="BV305" i="76"/>
  <c r="BV304" i="76"/>
  <c r="AT304" i="76"/>
  <c r="BV303" i="76"/>
  <c r="BV302" i="76"/>
  <c r="BV301" i="76"/>
  <c r="BV300" i="76"/>
  <c r="BH300" i="76"/>
  <c r="BV299" i="76"/>
  <c r="BV298" i="76"/>
  <c r="BA298" i="76"/>
  <c r="BV297" i="76"/>
  <c r="BV296" i="76"/>
  <c r="BV295" i="76"/>
  <c r="AC295" i="76"/>
  <c r="BV294" i="76"/>
  <c r="AC294" i="76"/>
  <c r="BV293" i="76"/>
  <c r="BV292" i="76"/>
  <c r="BV291" i="76"/>
  <c r="BV290" i="76"/>
  <c r="BV289" i="76"/>
  <c r="BV288" i="76"/>
  <c r="AC288" i="76"/>
  <c r="BV287" i="76"/>
  <c r="AC287" i="76"/>
  <c r="BV286" i="76"/>
  <c r="BV285" i="76"/>
  <c r="BV284" i="76"/>
  <c r="AC284" i="76"/>
  <c r="BV283" i="76"/>
  <c r="AC283" i="76"/>
  <c r="BV282" i="76"/>
  <c r="AC282" i="76"/>
  <c r="BV281" i="76"/>
  <c r="BV280" i="76"/>
  <c r="BV279" i="76"/>
  <c r="AC279" i="76"/>
  <c r="BV278" i="76"/>
  <c r="AC278" i="76"/>
  <c r="BV277" i="76"/>
  <c r="BV276" i="76"/>
  <c r="BV275" i="76"/>
  <c r="AC275" i="76"/>
  <c r="BV274" i="76"/>
  <c r="AC274" i="76"/>
  <c r="BV273" i="76"/>
  <c r="BV272" i="76"/>
  <c r="BH272" i="76"/>
  <c r="AC272" i="76"/>
  <c r="BV271" i="76"/>
  <c r="BH271" i="76"/>
  <c r="AC271" i="76"/>
  <c r="BV270" i="76"/>
  <c r="BH270" i="76"/>
  <c r="AC270" i="76"/>
  <c r="BV269" i="76"/>
  <c r="BV268" i="76"/>
  <c r="BH268" i="76"/>
  <c r="BA268" i="76"/>
  <c r="AT268" i="76"/>
  <c r="AC268" i="76"/>
  <c r="U268" i="76"/>
  <c r="BV267" i="76"/>
  <c r="BH267" i="76"/>
  <c r="BA267" i="76"/>
  <c r="AT267" i="76"/>
  <c r="AC267" i="76"/>
  <c r="U267" i="76"/>
  <c r="BV266" i="76"/>
  <c r="BH266" i="76"/>
  <c r="BA266" i="76"/>
  <c r="AT266" i="76"/>
  <c r="AC266" i="76"/>
  <c r="U266" i="76"/>
  <c r="BV265" i="76"/>
  <c r="BV264" i="76"/>
  <c r="BH264" i="76"/>
  <c r="BA264" i="76"/>
  <c r="AT264" i="76"/>
  <c r="AC264" i="76"/>
  <c r="U264" i="76"/>
  <c r="BV263" i="76"/>
  <c r="BH263" i="76"/>
  <c r="BA263" i="76"/>
  <c r="AT263" i="76"/>
  <c r="AC263" i="76"/>
  <c r="U263" i="76"/>
  <c r="BV262" i="76"/>
  <c r="BH262" i="76"/>
  <c r="BA262" i="76"/>
  <c r="AT262" i="76"/>
  <c r="AC262" i="76"/>
  <c r="U262" i="76"/>
  <c r="BV261" i="76"/>
  <c r="BV260" i="76"/>
  <c r="BH260" i="76"/>
  <c r="BA260" i="76"/>
  <c r="AT260" i="76"/>
  <c r="AC260" i="76"/>
  <c r="U260" i="76"/>
  <c r="BV259" i="76"/>
  <c r="BH259" i="76"/>
  <c r="BA259" i="76"/>
  <c r="AT259" i="76"/>
  <c r="AC259" i="76"/>
  <c r="U259" i="76"/>
  <c r="BV258" i="76"/>
  <c r="BH258" i="76"/>
  <c r="BA258" i="76"/>
  <c r="AT258" i="76"/>
  <c r="AC258" i="76"/>
  <c r="U258" i="76"/>
  <c r="BV257" i="76"/>
  <c r="BV256" i="76"/>
  <c r="BH256" i="76"/>
  <c r="BA256" i="76"/>
  <c r="AT256" i="76"/>
  <c r="AC256" i="76"/>
  <c r="U256" i="76"/>
  <c r="BV255" i="76"/>
  <c r="BH255" i="76"/>
  <c r="BA255" i="76"/>
  <c r="AT255" i="76"/>
  <c r="AC255" i="76"/>
  <c r="U255" i="76"/>
  <c r="BV254" i="76"/>
  <c r="BH254" i="76"/>
  <c r="BA254" i="76"/>
  <c r="AT254" i="76"/>
  <c r="AC254" i="76"/>
  <c r="U254" i="76"/>
  <c r="BV253" i="76"/>
  <c r="BV252" i="76"/>
  <c r="BA252" i="76"/>
  <c r="AT252" i="76"/>
  <c r="U252" i="76"/>
  <c r="BH252" i="76"/>
  <c r="BV251" i="76"/>
  <c r="BH251" i="76"/>
  <c r="BA251" i="76"/>
  <c r="AT251" i="76"/>
  <c r="U251" i="76"/>
  <c r="AC251" i="76"/>
  <c r="BV250" i="76"/>
  <c r="BH250" i="76"/>
  <c r="BA250" i="76"/>
  <c r="AT250" i="76"/>
  <c r="U250" i="76"/>
  <c r="AC250" i="76"/>
  <c r="BV249" i="76"/>
  <c r="BV248" i="76"/>
  <c r="BH248" i="76"/>
  <c r="BA248" i="76"/>
  <c r="AT248" i="76"/>
  <c r="AC248" i="76"/>
  <c r="U248" i="76"/>
  <c r="BV247" i="76"/>
  <c r="BH247" i="76"/>
  <c r="BA247" i="76"/>
  <c r="AT247" i="76"/>
  <c r="AC247" i="76"/>
  <c r="U247" i="76"/>
  <c r="BV246" i="76"/>
  <c r="BH246" i="76"/>
  <c r="BA246" i="76"/>
  <c r="AT246" i="76"/>
  <c r="AC246" i="76"/>
  <c r="U246" i="76"/>
  <c r="BV245" i="76"/>
  <c r="BV244" i="76"/>
  <c r="BH244" i="76"/>
  <c r="BA244" i="76"/>
  <c r="AT244" i="76"/>
  <c r="AC244" i="76"/>
  <c r="U244" i="76"/>
  <c r="BV243" i="76"/>
  <c r="BH243" i="76"/>
  <c r="BA243" i="76"/>
  <c r="AT243" i="76"/>
  <c r="AC243" i="76"/>
  <c r="U243" i="76"/>
  <c r="BV242" i="76"/>
  <c r="BH242" i="76"/>
  <c r="BA242" i="76"/>
  <c r="AT242" i="76"/>
  <c r="AC242" i="76"/>
  <c r="U242" i="76"/>
  <c r="BV241" i="76"/>
  <c r="BV240" i="76"/>
  <c r="BH240" i="76"/>
  <c r="BA240" i="76"/>
  <c r="AT240" i="76"/>
  <c r="AC240" i="76"/>
  <c r="U240" i="76"/>
  <c r="BV239" i="76"/>
  <c r="BH239" i="76"/>
  <c r="BV238" i="76"/>
  <c r="BV237" i="76"/>
  <c r="BV236" i="76"/>
  <c r="BV235" i="76"/>
  <c r="BV234" i="76"/>
  <c r="BV233" i="76"/>
  <c r="BV232" i="76"/>
  <c r="BV231" i="76"/>
  <c r="BV230" i="76"/>
  <c r="BV229" i="76"/>
  <c r="BV228" i="76"/>
  <c r="BV227" i="76"/>
  <c r="BV226" i="76"/>
  <c r="BV225" i="76"/>
  <c r="BV224" i="76"/>
  <c r="BV223" i="76"/>
  <c r="BV222" i="76"/>
  <c r="BV221" i="76"/>
  <c r="BV220" i="76"/>
  <c r="BV219" i="76"/>
  <c r="BV218" i="76"/>
  <c r="BV217" i="76"/>
  <c r="BV216" i="76"/>
  <c r="BV215" i="76"/>
  <c r="BV214" i="76"/>
  <c r="BV213" i="76"/>
  <c r="BV212" i="76"/>
  <c r="BV211" i="76"/>
  <c r="BV210" i="76"/>
  <c r="BV209" i="76"/>
  <c r="BV208" i="76"/>
  <c r="BV207" i="76"/>
  <c r="AC207" i="76"/>
  <c r="BV206" i="76"/>
  <c r="AC206" i="76"/>
  <c r="BV205" i="76"/>
  <c r="BV204" i="76"/>
  <c r="BH204" i="76"/>
  <c r="BV203" i="76"/>
  <c r="BV202" i="76"/>
  <c r="AC202" i="76"/>
  <c r="BV201" i="76"/>
  <c r="BV200" i="76"/>
  <c r="BH200" i="76"/>
  <c r="BV199" i="76"/>
  <c r="BV198" i="76"/>
  <c r="AC198" i="76"/>
  <c r="BV197" i="76"/>
  <c r="BV196" i="76"/>
  <c r="BH196" i="76"/>
  <c r="BV195" i="76"/>
  <c r="BV194" i="76"/>
  <c r="AC194" i="76"/>
  <c r="BV193" i="76"/>
  <c r="BV192" i="76"/>
  <c r="BH192" i="76"/>
  <c r="BA192" i="76"/>
  <c r="AT192" i="76"/>
  <c r="AC192" i="76"/>
  <c r="U192" i="76"/>
  <c r="BV191" i="76"/>
  <c r="BH191" i="76"/>
  <c r="BA191" i="76"/>
  <c r="AT191" i="76"/>
  <c r="AC191" i="76"/>
  <c r="U191" i="76"/>
  <c r="BV190" i="76"/>
  <c r="BH190" i="76"/>
  <c r="BA190" i="76"/>
  <c r="AT190" i="76"/>
  <c r="AC190" i="76"/>
  <c r="U190" i="76"/>
  <c r="BV189" i="76"/>
  <c r="BV188" i="76"/>
  <c r="BH188" i="76"/>
  <c r="BA188" i="76"/>
  <c r="AT188" i="76"/>
  <c r="AC188" i="76"/>
  <c r="U188" i="76"/>
  <c r="BV187" i="76"/>
  <c r="BH187" i="76"/>
  <c r="BA187" i="76"/>
  <c r="AT187" i="76"/>
  <c r="AC187" i="76"/>
  <c r="U187" i="76"/>
  <c r="BV186" i="76"/>
  <c r="BH186" i="76"/>
  <c r="BA186" i="76"/>
  <c r="AT186" i="76"/>
  <c r="AC186" i="76"/>
  <c r="U186" i="76"/>
  <c r="BV185" i="76"/>
  <c r="BV184" i="76"/>
  <c r="BH184" i="76"/>
  <c r="BA184" i="76"/>
  <c r="AT184" i="76"/>
  <c r="AC184" i="76"/>
  <c r="U184" i="76"/>
  <c r="BV183" i="76"/>
  <c r="BH183" i="76"/>
  <c r="BA183" i="76"/>
  <c r="AT183" i="76"/>
  <c r="AC183" i="76"/>
  <c r="U183" i="76"/>
  <c r="BV182" i="76"/>
  <c r="BH182" i="76"/>
  <c r="BA182" i="76"/>
  <c r="AT182" i="76"/>
  <c r="AC182" i="76"/>
  <c r="U182" i="76"/>
  <c r="BV181" i="76"/>
  <c r="BV180" i="76"/>
  <c r="BH180" i="76"/>
  <c r="BA180" i="76"/>
  <c r="AT180" i="76"/>
  <c r="AC180" i="76"/>
  <c r="U180" i="76"/>
  <c r="BV179" i="76"/>
  <c r="BH179" i="76"/>
  <c r="BA179" i="76"/>
  <c r="AT179" i="76"/>
  <c r="AC179" i="76"/>
  <c r="U179" i="76"/>
  <c r="BV178" i="76"/>
  <c r="BH178" i="76"/>
  <c r="BA178" i="76"/>
  <c r="AT178" i="76"/>
  <c r="AC178" i="76"/>
  <c r="U178" i="76"/>
  <c r="BV177" i="76"/>
  <c r="BV176" i="76"/>
  <c r="BH176" i="76"/>
  <c r="BA176" i="76"/>
  <c r="AT176" i="76"/>
  <c r="AC176" i="76"/>
  <c r="U176" i="76"/>
  <c r="BV175" i="76"/>
  <c r="BH175" i="76"/>
  <c r="BA175" i="76"/>
  <c r="AT175" i="76"/>
  <c r="AC175" i="76"/>
  <c r="U175" i="76"/>
  <c r="BV174" i="76"/>
  <c r="BH174" i="76"/>
  <c r="BA174" i="76"/>
  <c r="AT174" i="76"/>
  <c r="AC174" i="76"/>
  <c r="U174" i="76"/>
  <c r="BV173" i="76"/>
  <c r="BV172" i="76"/>
  <c r="BH172" i="76"/>
  <c r="BA172" i="76"/>
  <c r="AT172" i="76"/>
  <c r="AC172" i="76"/>
  <c r="U172" i="76"/>
  <c r="BV171" i="76"/>
  <c r="BH171" i="76"/>
  <c r="BA171" i="76"/>
  <c r="AT171" i="76"/>
  <c r="AC171" i="76"/>
  <c r="U171" i="76"/>
  <c r="BV170" i="76"/>
  <c r="BH170" i="76"/>
  <c r="BA170" i="76"/>
  <c r="AT170" i="76"/>
  <c r="AC170" i="76"/>
  <c r="U170" i="76"/>
  <c r="BV169" i="76"/>
  <c r="BV168" i="76"/>
  <c r="BH168" i="76"/>
  <c r="BA168" i="76"/>
  <c r="AT168" i="76"/>
  <c r="AC168" i="76"/>
  <c r="U168" i="76"/>
  <c r="BV167" i="76"/>
  <c r="BH167" i="76"/>
  <c r="BA167" i="76"/>
  <c r="AT167" i="76"/>
  <c r="AC167" i="76"/>
  <c r="U167" i="76"/>
  <c r="BV166" i="76"/>
  <c r="BH166" i="76"/>
  <c r="BA166" i="76"/>
  <c r="AT166" i="76"/>
  <c r="AC166" i="76"/>
  <c r="U166" i="76"/>
  <c r="BV165" i="76"/>
  <c r="BV164" i="76"/>
  <c r="BH164" i="76"/>
  <c r="BA164" i="76"/>
  <c r="AT164" i="76"/>
  <c r="AC164" i="76"/>
  <c r="U164" i="76"/>
  <c r="BV163" i="76"/>
  <c r="BH163" i="76"/>
  <c r="BA163" i="76"/>
  <c r="AT163" i="76"/>
  <c r="AC163" i="76"/>
  <c r="U163" i="76"/>
  <c r="BV162" i="76"/>
  <c r="BH162" i="76"/>
  <c r="BA162" i="76"/>
  <c r="AT162" i="76"/>
  <c r="AC162" i="76"/>
  <c r="U162" i="76"/>
  <c r="BV161" i="76"/>
  <c r="BV160" i="76"/>
  <c r="BH160" i="76"/>
  <c r="BA160" i="76"/>
  <c r="AT160" i="76"/>
  <c r="AC160" i="76"/>
  <c r="U160" i="76"/>
  <c r="BV159" i="76"/>
  <c r="BH159" i="76"/>
  <c r="BA159" i="76"/>
  <c r="AT159" i="76"/>
  <c r="AC159" i="76"/>
  <c r="U159" i="76"/>
  <c r="BV158" i="76"/>
  <c r="BH158" i="76"/>
  <c r="BA158" i="76"/>
  <c r="AT158" i="76"/>
  <c r="AC158" i="76"/>
  <c r="U158" i="76"/>
  <c r="BV157" i="76"/>
  <c r="BA157" i="76"/>
  <c r="BV156" i="76"/>
  <c r="BH156" i="76"/>
  <c r="BA156" i="76"/>
  <c r="AT156" i="76"/>
  <c r="AC156" i="76"/>
  <c r="U156" i="76"/>
  <c r="BV155" i="76"/>
  <c r="BH155" i="76"/>
  <c r="BA155" i="76"/>
  <c r="AT155" i="76"/>
  <c r="AC155" i="76"/>
  <c r="U155" i="76"/>
  <c r="BV154" i="76"/>
  <c r="BH154" i="76"/>
  <c r="BA154" i="76"/>
  <c r="AT154" i="76"/>
  <c r="AC154" i="76"/>
  <c r="U154" i="76"/>
  <c r="BV153" i="76"/>
  <c r="BV152" i="76"/>
  <c r="BH152" i="76"/>
  <c r="BA152" i="76"/>
  <c r="AT152" i="76"/>
  <c r="AC152" i="76"/>
  <c r="U152" i="76"/>
  <c r="BV151" i="76"/>
  <c r="BH151" i="76"/>
  <c r="BA151" i="76"/>
  <c r="AT151" i="76"/>
  <c r="AC151" i="76"/>
  <c r="U151" i="76"/>
  <c r="BV150" i="76"/>
  <c r="BH150" i="76"/>
  <c r="BA150" i="76"/>
  <c r="AT150" i="76"/>
  <c r="AC150" i="76"/>
  <c r="U150" i="76"/>
  <c r="BV149" i="76"/>
  <c r="BV148" i="76"/>
  <c r="BH148" i="76"/>
  <c r="BA148" i="76"/>
  <c r="AT148" i="76"/>
  <c r="AC148" i="76"/>
  <c r="U148" i="76"/>
  <c r="BV147" i="76"/>
  <c r="BH147" i="76"/>
  <c r="BA147" i="76"/>
  <c r="AT147" i="76"/>
  <c r="AC147" i="76"/>
  <c r="U147" i="76"/>
  <c r="BV146" i="76"/>
  <c r="BH146" i="76"/>
  <c r="BA146" i="76"/>
  <c r="AT146" i="76"/>
  <c r="AC146" i="76"/>
  <c r="U146" i="76"/>
  <c r="BV145" i="76"/>
  <c r="BV144" i="76"/>
  <c r="BH144" i="76"/>
  <c r="BA144" i="76"/>
  <c r="AT144" i="76"/>
  <c r="AC144" i="76"/>
  <c r="U144" i="76"/>
  <c r="BV143" i="76"/>
  <c r="BH143" i="76"/>
  <c r="BA143" i="76"/>
  <c r="AT143" i="76"/>
  <c r="AC143" i="76"/>
  <c r="U143" i="76"/>
  <c r="BV142" i="76"/>
  <c r="BH142" i="76"/>
  <c r="BA142" i="76"/>
  <c r="AT142" i="76"/>
  <c r="AC142" i="76"/>
  <c r="U142" i="76"/>
  <c r="BV141" i="76"/>
  <c r="BV140" i="76"/>
  <c r="BH140" i="76"/>
  <c r="BA140" i="76"/>
  <c r="AT140" i="76"/>
  <c r="AC140" i="76"/>
  <c r="U140" i="76"/>
  <c r="BV139" i="76"/>
  <c r="BH139" i="76"/>
  <c r="BA139" i="76"/>
  <c r="AT139" i="76"/>
  <c r="AC139" i="76"/>
  <c r="U139" i="76"/>
  <c r="BV138" i="76"/>
  <c r="BH138" i="76"/>
  <c r="BA138" i="76"/>
  <c r="AT138" i="76"/>
  <c r="AC138" i="76"/>
  <c r="U138" i="76"/>
  <c r="BV137" i="76"/>
  <c r="BV136" i="76"/>
  <c r="BH136" i="76"/>
  <c r="BA136" i="76"/>
  <c r="AT136" i="76"/>
  <c r="AC136" i="76"/>
  <c r="U136" i="76"/>
  <c r="BV135" i="76"/>
  <c r="BH135" i="76"/>
  <c r="BA135" i="76"/>
  <c r="AT135" i="76"/>
  <c r="AC135" i="76"/>
  <c r="U135" i="76"/>
  <c r="BV134" i="76"/>
  <c r="BH134" i="76"/>
  <c r="BA134" i="76"/>
  <c r="AT134" i="76"/>
  <c r="AC134" i="76"/>
  <c r="U134" i="76"/>
  <c r="BV133" i="76"/>
  <c r="BV132" i="76"/>
  <c r="BH132" i="76"/>
  <c r="BA132" i="76"/>
  <c r="AT132" i="76"/>
  <c r="AC132" i="76"/>
  <c r="U132" i="76"/>
  <c r="BV131" i="76"/>
  <c r="BH131" i="76"/>
  <c r="BA131" i="76"/>
  <c r="AT131" i="76"/>
  <c r="AC131" i="76"/>
  <c r="U131" i="76"/>
  <c r="BV130" i="76"/>
  <c r="BH130" i="76"/>
  <c r="BA130" i="76"/>
  <c r="AT130" i="76"/>
  <c r="AC130" i="76"/>
  <c r="U130" i="76"/>
  <c r="BV129" i="76"/>
  <c r="BV128" i="76"/>
  <c r="BH128" i="76"/>
  <c r="BA128" i="76"/>
  <c r="AT128" i="76"/>
  <c r="AC128" i="76"/>
  <c r="U128" i="76"/>
  <c r="BV127" i="76"/>
  <c r="BH127" i="76"/>
  <c r="BA127" i="76"/>
  <c r="AT127" i="76"/>
  <c r="AC127" i="76"/>
  <c r="U127" i="76"/>
  <c r="BV126" i="76"/>
  <c r="BH126" i="76"/>
  <c r="BA126" i="76"/>
  <c r="AT126" i="76"/>
  <c r="AC126" i="76"/>
  <c r="U126" i="76"/>
  <c r="BV125" i="76"/>
  <c r="BV124" i="76"/>
  <c r="BH124" i="76"/>
  <c r="BA124" i="76"/>
  <c r="AT124" i="76"/>
  <c r="AC124" i="76"/>
  <c r="U124" i="76"/>
  <c r="BV123" i="76"/>
  <c r="BH123" i="76"/>
  <c r="BA123" i="76"/>
  <c r="AT123" i="76"/>
  <c r="AC123" i="76"/>
  <c r="U123" i="76"/>
  <c r="BV122" i="76"/>
  <c r="BH122" i="76"/>
  <c r="BA122" i="76"/>
  <c r="AT122" i="76"/>
  <c r="AC122" i="76"/>
  <c r="U122" i="76"/>
  <c r="BV121" i="76"/>
  <c r="BV120" i="76"/>
  <c r="BH120" i="76"/>
  <c r="BA120" i="76"/>
  <c r="AT120" i="76"/>
  <c r="AC120" i="76"/>
  <c r="U120" i="76"/>
  <c r="BV119" i="76"/>
  <c r="BH119" i="76"/>
  <c r="BA119" i="76"/>
  <c r="AT119" i="76"/>
  <c r="AC119" i="76"/>
  <c r="U119" i="76"/>
  <c r="BV118" i="76"/>
  <c r="BH118" i="76"/>
  <c r="BA118" i="76"/>
  <c r="AT118" i="76"/>
  <c r="AC118" i="76"/>
  <c r="U118" i="76"/>
  <c r="BV117" i="76"/>
  <c r="U117" i="76"/>
  <c r="BV116" i="76"/>
  <c r="BH116" i="76"/>
  <c r="AT116" i="76"/>
  <c r="AC116" i="76"/>
  <c r="U116" i="76"/>
  <c r="BA116" i="76"/>
  <c r="BV115" i="76"/>
  <c r="BA115" i="76"/>
  <c r="AT115" i="76"/>
  <c r="AC115" i="76"/>
  <c r="U115" i="76"/>
  <c r="BH115" i="76"/>
  <c r="BV114" i="76"/>
  <c r="BA114" i="76"/>
  <c r="AT114" i="76"/>
  <c r="AC114" i="76"/>
  <c r="U114" i="76"/>
  <c r="BH114" i="76"/>
  <c r="BV113" i="76"/>
  <c r="BV112" i="76"/>
  <c r="BA112" i="76"/>
  <c r="AT112" i="76"/>
  <c r="AC112" i="76"/>
  <c r="U112" i="76"/>
  <c r="BH112" i="76"/>
  <c r="BV111" i="76"/>
  <c r="BV110" i="76"/>
  <c r="AT110" i="76"/>
  <c r="BV109" i="76"/>
  <c r="BV108" i="76"/>
  <c r="BV107" i="76"/>
  <c r="BV106" i="76"/>
  <c r="BV105" i="76"/>
  <c r="BV104" i="76"/>
  <c r="BV103" i="76"/>
  <c r="BV102" i="76"/>
  <c r="AT102" i="76"/>
  <c r="BV101" i="76"/>
  <c r="BV100" i="76"/>
  <c r="BV99" i="76"/>
  <c r="BV98" i="76"/>
  <c r="BV97" i="76"/>
  <c r="BV96" i="76"/>
  <c r="BV95" i="76"/>
  <c r="BV94" i="76"/>
  <c r="BV93" i="76"/>
  <c r="BV92" i="76"/>
  <c r="BV91" i="76"/>
  <c r="BV90" i="76"/>
  <c r="BV89" i="76"/>
  <c r="BV88" i="76"/>
  <c r="BV87" i="76"/>
  <c r="BV86" i="76"/>
  <c r="BA86" i="76"/>
  <c r="AT86" i="76"/>
  <c r="U86" i="76"/>
  <c r="BV85" i="76"/>
  <c r="BV84" i="76"/>
  <c r="BV83" i="76"/>
  <c r="AT83" i="76"/>
  <c r="BV82" i="76"/>
  <c r="BA82" i="76"/>
  <c r="AT82" i="76"/>
  <c r="U82" i="76"/>
  <c r="BV81" i="76"/>
  <c r="BV80" i="76"/>
  <c r="BV79" i="76"/>
  <c r="AT79" i="76"/>
  <c r="BV78" i="76"/>
  <c r="BA78" i="76"/>
  <c r="AT78" i="76"/>
  <c r="U78" i="76"/>
  <c r="BV77" i="76"/>
  <c r="BV76" i="76"/>
  <c r="BV75" i="76"/>
  <c r="AT75" i="76"/>
  <c r="BV74" i="76"/>
  <c r="BA74" i="76"/>
  <c r="AT74" i="76"/>
  <c r="U74" i="76"/>
  <c r="BV73" i="76"/>
  <c r="BV72" i="76"/>
  <c r="U72" i="76"/>
  <c r="BV71" i="76"/>
  <c r="AT71" i="76"/>
  <c r="BV70" i="76"/>
  <c r="BA70" i="76"/>
  <c r="AT70" i="76"/>
  <c r="U70" i="76"/>
  <c r="BV69" i="76"/>
  <c r="BV68" i="76"/>
  <c r="BA68" i="76"/>
  <c r="U68" i="76"/>
  <c r="BV67" i="76"/>
  <c r="AT67" i="76"/>
  <c r="BV66" i="76"/>
  <c r="BH66" i="76"/>
  <c r="BA66" i="76"/>
  <c r="AC66" i="76"/>
  <c r="BV65" i="76"/>
  <c r="BH65" i="76"/>
  <c r="BV64" i="76"/>
  <c r="BH64" i="76"/>
  <c r="BA64" i="76"/>
  <c r="AC64" i="76"/>
  <c r="BV63" i="76"/>
  <c r="BH63" i="76"/>
  <c r="BA63" i="76"/>
  <c r="AC63" i="76"/>
  <c r="BV62" i="76"/>
  <c r="BH62" i="76"/>
  <c r="BA62" i="76"/>
  <c r="AC62" i="76"/>
  <c r="BV61" i="76"/>
  <c r="BV60" i="76"/>
  <c r="BH60" i="76"/>
  <c r="BA60" i="76"/>
  <c r="AC60" i="76"/>
  <c r="BV59" i="76"/>
  <c r="BH59" i="76"/>
  <c r="BA59" i="76"/>
  <c r="AT59" i="76"/>
  <c r="AC59" i="76"/>
  <c r="U59" i="76"/>
  <c r="BV58" i="76"/>
  <c r="BH58" i="76"/>
  <c r="BA58" i="76"/>
  <c r="AT58" i="76"/>
  <c r="AC58" i="76"/>
  <c r="U58" i="76"/>
  <c r="BV57" i="76"/>
  <c r="BV56" i="76"/>
  <c r="BH56" i="76"/>
  <c r="BA56" i="76"/>
  <c r="AT56" i="76"/>
  <c r="AC56" i="76"/>
  <c r="U56" i="76"/>
  <c r="BV55" i="76"/>
  <c r="BH55" i="76"/>
  <c r="BA55" i="76"/>
  <c r="AT55" i="76"/>
  <c r="AC55" i="76"/>
  <c r="U55" i="76"/>
  <c r="BV54" i="76"/>
  <c r="BH54" i="76"/>
  <c r="BA54" i="76"/>
  <c r="AT54" i="76"/>
  <c r="AC54" i="76"/>
  <c r="U54" i="76"/>
  <c r="BV53" i="76"/>
  <c r="U53" i="76"/>
  <c r="BV52" i="76"/>
  <c r="BH52" i="76"/>
  <c r="BA52" i="76"/>
  <c r="AT52" i="76"/>
  <c r="AC52" i="76"/>
  <c r="U52" i="76"/>
  <c r="BV51" i="76"/>
  <c r="BH51" i="76"/>
  <c r="BA51" i="76"/>
  <c r="AT51" i="76"/>
  <c r="AC51" i="76"/>
  <c r="U51" i="76"/>
  <c r="BV50" i="76"/>
  <c r="BH50" i="76"/>
  <c r="BA50" i="76"/>
  <c r="AT50" i="76"/>
  <c r="AC50" i="76"/>
  <c r="U50" i="76"/>
  <c r="BV49" i="76"/>
  <c r="BV48" i="76"/>
  <c r="BH48" i="76"/>
  <c r="BA48" i="76"/>
  <c r="AT48" i="76"/>
  <c r="AC48" i="76"/>
  <c r="U48" i="76"/>
  <c r="BV47" i="76"/>
  <c r="BH47" i="76"/>
  <c r="BA47" i="76"/>
  <c r="AT47" i="76"/>
  <c r="AC47" i="76"/>
  <c r="U47" i="76"/>
  <c r="BV46" i="76"/>
  <c r="BH46" i="76"/>
  <c r="BA46" i="76"/>
  <c r="AT46" i="76"/>
  <c r="AC46" i="76"/>
  <c r="U46" i="76"/>
  <c r="BV45" i="76"/>
  <c r="BH45" i="76"/>
  <c r="BV44" i="76"/>
  <c r="BH44" i="76"/>
  <c r="BA44" i="76"/>
  <c r="AT44" i="76"/>
  <c r="AC44" i="76"/>
  <c r="U44" i="76"/>
  <c r="BV43" i="76"/>
  <c r="BH43" i="76"/>
  <c r="BA43" i="76"/>
  <c r="AT43" i="76"/>
  <c r="AC43" i="76"/>
  <c r="U43" i="76"/>
  <c r="BV42" i="76"/>
  <c r="BH42" i="76"/>
  <c r="BA42" i="76"/>
  <c r="AT42" i="76"/>
  <c r="AC42" i="76"/>
  <c r="U42" i="76"/>
  <c r="BV41" i="76"/>
  <c r="BV40" i="76"/>
  <c r="BH40" i="76"/>
  <c r="BA40" i="76"/>
  <c r="AT40" i="76"/>
  <c r="AC40" i="76"/>
  <c r="U40" i="76"/>
  <c r="BV39" i="76"/>
  <c r="BH39" i="76"/>
  <c r="BA39" i="76"/>
  <c r="AT39" i="76"/>
  <c r="AC39" i="76"/>
  <c r="U39" i="76"/>
  <c r="BV38" i="76"/>
  <c r="BH38" i="76"/>
  <c r="BA38" i="76"/>
  <c r="AT38" i="76"/>
  <c r="AC38" i="76"/>
  <c r="U38" i="76"/>
  <c r="BV37" i="76"/>
  <c r="BH37" i="76"/>
  <c r="BV36" i="76"/>
  <c r="BH36" i="76"/>
  <c r="BA36" i="76"/>
  <c r="AT36" i="76"/>
  <c r="AC36" i="76"/>
  <c r="U36" i="76"/>
  <c r="BV35" i="76"/>
  <c r="BH35" i="76"/>
  <c r="BA35" i="76"/>
  <c r="AT35" i="76"/>
  <c r="AC35" i="76"/>
  <c r="U35" i="76"/>
  <c r="BV34" i="76"/>
  <c r="BH34" i="76"/>
  <c r="BA34" i="76"/>
  <c r="AT34" i="76"/>
  <c r="AC34" i="76"/>
  <c r="U34" i="76"/>
  <c r="BV33" i="76"/>
  <c r="BV32" i="76"/>
  <c r="BH32" i="76"/>
  <c r="BA32" i="76"/>
  <c r="AT32" i="76"/>
  <c r="AC32" i="76"/>
  <c r="U32" i="76"/>
  <c r="BV31" i="76"/>
  <c r="BH31" i="76"/>
  <c r="BA31" i="76"/>
  <c r="AT31" i="76"/>
  <c r="AC31" i="76"/>
  <c r="U31" i="76"/>
  <c r="BV30" i="76"/>
  <c r="BH30" i="76"/>
  <c r="BA30" i="76"/>
  <c r="AT30" i="76"/>
  <c r="AC30" i="76"/>
  <c r="U30" i="76"/>
  <c r="BV29" i="76"/>
  <c r="BV28" i="76"/>
  <c r="BH28" i="76"/>
  <c r="BA28" i="76"/>
  <c r="AT28" i="76"/>
  <c r="AC28" i="76"/>
  <c r="U28" i="76"/>
  <c r="BV27" i="76"/>
  <c r="BH27" i="76"/>
  <c r="BA27" i="76"/>
  <c r="AT27" i="76"/>
  <c r="AC27" i="76"/>
  <c r="U27" i="76"/>
  <c r="BV26" i="76"/>
  <c r="BH26" i="76"/>
  <c r="BA26" i="76"/>
  <c r="AT26" i="76"/>
  <c r="AC26" i="76"/>
  <c r="U26" i="76"/>
  <c r="BV25" i="76"/>
  <c r="BV24" i="76"/>
  <c r="BH24" i="76"/>
  <c r="BA24" i="76"/>
  <c r="AT24" i="76"/>
  <c r="AC24" i="76"/>
  <c r="U24" i="76"/>
  <c r="BV23" i="76"/>
  <c r="BH23" i="76"/>
  <c r="BA23" i="76"/>
  <c r="AT23" i="76"/>
  <c r="AC23" i="76"/>
  <c r="U23" i="76"/>
  <c r="BV22" i="76"/>
  <c r="BH22" i="76"/>
  <c r="BA22" i="76"/>
  <c r="AT22" i="76"/>
  <c r="AC22" i="76"/>
  <c r="U22" i="76"/>
  <c r="BV21" i="76"/>
  <c r="BV20" i="76"/>
  <c r="BH20" i="76"/>
  <c r="BA20" i="76"/>
  <c r="AT20" i="76"/>
  <c r="AC20" i="76"/>
  <c r="U20" i="76"/>
  <c r="BV19" i="76"/>
  <c r="BH19" i="76"/>
  <c r="BA19" i="76"/>
  <c r="AT19" i="76"/>
  <c r="AC19" i="76"/>
  <c r="U19" i="76"/>
  <c r="BV18" i="76"/>
  <c r="BH18" i="76"/>
  <c r="BA18" i="76"/>
  <c r="AT18" i="76"/>
  <c r="AC18" i="76"/>
  <c r="U18" i="76"/>
  <c r="BV17" i="76"/>
  <c r="AT17" i="76"/>
  <c r="AC17" i="76"/>
  <c r="BV16" i="76"/>
  <c r="BH16" i="76"/>
  <c r="BA16" i="76"/>
  <c r="AT16" i="76"/>
  <c r="AC16" i="76"/>
  <c r="U16" i="76"/>
  <c r="BV15" i="76"/>
  <c r="BH15" i="76"/>
  <c r="BA15" i="76"/>
  <c r="AT15" i="76"/>
  <c r="AC15" i="76"/>
  <c r="U15" i="76"/>
  <c r="BV14" i="76"/>
  <c r="BH14" i="76"/>
  <c r="BA14" i="76"/>
  <c r="AT14" i="76"/>
  <c r="AC14" i="76"/>
  <c r="U14" i="76"/>
  <c r="BV13" i="76"/>
  <c r="BH13" i="76"/>
  <c r="BV12" i="76"/>
  <c r="BH12" i="76"/>
  <c r="BA12" i="76"/>
  <c r="AT12" i="76"/>
  <c r="AC12" i="76"/>
  <c r="U12" i="76"/>
  <c r="U11" i="76"/>
  <c r="U10" i="76"/>
  <c r="U8" i="76"/>
  <c r="AV3" i="76"/>
  <c r="BV310" i="77"/>
  <c r="BV309" i="77"/>
  <c r="BV308" i="77"/>
  <c r="BV307" i="77"/>
  <c r="BV306" i="77"/>
  <c r="BV305" i="77"/>
  <c r="BV304" i="77"/>
  <c r="BV303" i="77"/>
  <c r="BV302" i="77"/>
  <c r="BV301" i="77"/>
  <c r="BV300" i="77"/>
  <c r="BV299" i="77"/>
  <c r="BV298" i="77"/>
  <c r="BV297" i="77"/>
  <c r="BV296" i="77"/>
  <c r="BV295" i="77"/>
  <c r="BV294" i="77"/>
  <c r="BV293" i="77"/>
  <c r="BV292" i="77"/>
  <c r="BV291" i="77"/>
  <c r="BV290" i="77"/>
  <c r="BV289" i="77"/>
  <c r="BV288" i="77"/>
  <c r="BV287" i="77"/>
  <c r="BV286" i="77"/>
  <c r="BV285" i="77"/>
  <c r="BV284" i="77"/>
  <c r="BV283" i="77"/>
  <c r="BV282" i="77"/>
  <c r="BV281" i="77"/>
  <c r="BV280" i="77"/>
  <c r="BV279" i="77"/>
  <c r="BV278" i="77"/>
  <c r="BV277" i="77"/>
  <c r="BV276" i="77"/>
  <c r="BV275" i="77"/>
  <c r="BV274" i="77"/>
  <c r="BV273" i="77"/>
  <c r="BV272" i="77"/>
  <c r="BV271" i="77"/>
  <c r="BV270" i="77"/>
  <c r="BV269" i="77"/>
  <c r="BV268" i="77"/>
  <c r="BV267" i="77"/>
  <c r="BV266" i="77"/>
  <c r="BV265" i="77"/>
  <c r="BV264" i="77"/>
  <c r="BV263" i="77"/>
  <c r="BV262" i="77"/>
  <c r="BV261" i="77"/>
  <c r="BV260" i="77"/>
  <c r="BV259" i="77"/>
  <c r="BV258" i="77"/>
  <c r="BV257" i="77"/>
  <c r="BV256" i="77"/>
  <c r="BV255" i="77"/>
  <c r="BV254" i="77"/>
  <c r="BV253" i="77"/>
  <c r="BV252" i="77"/>
  <c r="BV251" i="77"/>
  <c r="BV250" i="77"/>
  <c r="BV249" i="77"/>
  <c r="BV248" i="77"/>
  <c r="BV247" i="77"/>
  <c r="BV246" i="77"/>
  <c r="BV245" i="77"/>
  <c r="BV244" i="77"/>
  <c r="BV243" i="77"/>
  <c r="BV242" i="77"/>
  <c r="BV241" i="77"/>
  <c r="BV240" i="77"/>
  <c r="BV239" i="77"/>
  <c r="BV238" i="77"/>
  <c r="BV237" i="77"/>
  <c r="BV236" i="77"/>
  <c r="BV235" i="77"/>
  <c r="BV234" i="77"/>
  <c r="BV233" i="77"/>
  <c r="BV232" i="77"/>
  <c r="BV231" i="77"/>
  <c r="BV230" i="77"/>
  <c r="BV229" i="77"/>
  <c r="BV228" i="77"/>
  <c r="BV227" i="77"/>
  <c r="BV226" i="77"/>
  <c r="BV225" i="77"/>
  <c r="BV224" i="77"/>
  <c r="BV223" i="77"/>
  <c r="BV222" i="77"/>
  <c r="BV221" i="77"/>
  <c r="BV220" i="77"/>
  <c r="BV219" i="77"/>
  <c r="BV218" i="77"/>
  <c r="BV217" i="77"/>
  <c r="BV216" i="77"/>
  <c r="BV215" i="77"/>
  <c r="BV214" i="77"/>
  <c r="BV213" i="77"/>
  <c r="BV212" i="77"/>
  <c r="BV211" i="77"/>
  <c r="BV210" i="77"/>
  <c r="BV209" i="77"/>
  <c r="BV208" i="77"/>
  <c r="BV207" i="77"/>
  <c r="BV206" i="77"/>
  <c r="BV205" i="77"/>
  <c r="BV204" i="77"/>
  <c r="BV203" i="77"/>
  <c r="BV202" i="77"/>
  <c r="BV201" i="77"/>
  <c r="BV200" i="77"/>
  <c r="BV199" i="77"/>
  <c r="BV198" i="77"/>
  <c r="BV197" i="77"/>
  <c r="BV196" i="77"/>
  <c r="BV195" i="77"/>
  <c r="BV194" i="77"/>
  <c r="BV193" i="77"/>
  <c r="BV192" i="77"/>
  <c r="BV191" i="77"/>
  <c r="BV190" i="77"/>
  <c r="BV189" i="77"/>
  <c r="BV188" i="77"/>
  <c r="BV187" i="77"/>
  <c r="BV186" i="77"/>
  <c r="BV185" i="77"/>
  <c r="BV184" i="77"/>
  <c r="BV183" i="77"/>
  <c r="BV182" i="77"/>
  <c r="BV181" i="77"/>
  <c r="BV180" i="77"/>
  <c r="BV179" i="77"/>
  <c r="BV178" i="77"/>
  <c r="BV177" i="77"/>
  <c r="BV176" i="77"/>
  <c r="BV175" i="77"/>
  <c r="BV174" i="77"/>
  <c r="BV173" i="77"/>
  <c r="BV172" i="77"/>
  <c r="BV171" i="77"/>
  <c r="BV170" i="77"/>
  <c r="BV169" i="77"/>
  <c r="BV168" i="77"/>
  <c r="BV167" i="77"/>
  <c r="BV166" i="77"/>
  <c r="BV165" i="77"/>
  <c r="BV164" i="77"/>
  <c r="BV163" i="77"/>
  <c r="BV162" i="77"/>
  <c r="BV161" i="77"/>
  <c r="BV160" i="77"/>
  <c r="BV159" i="77"/>
  <c r="BV158" i="77"/>
  <c r="BV157" i="77"/>
  <c r="BV156" i="77"/>
  <c r="BV155" i="77"/>
  <c r="BV154" i="77"/>
  <c r="BV153" i="77"/>
  <c r="BV152" i="77"/>
  <c r="BV151" i="77"/>
  <c r="BV150" i="77"/>
  <c r="BV149" i="77"/>
  <c r="BV148" i="77"/>
  <c r="BV147" i="77"/>
  <c r="BV146" i="77"/>
  <c r="BV145" i="77"/>
  <c r="BV144" i="77"/>
  <c r="BV143" i="77"/>
  <c r="BV142" i="77"/>
  <c r="BV141" i="77"/>
  <c r="BV140" i="77"/>
  <c r="BV139" i="77"/>
  <c r="BV138" i="77"/>
  <c r="BV137" i="77"/>
  <c r="BV136" i="77"/>
  <c r="BV135" i="77"/>
  <c r="BV134" i="77"/>
  <c r="BV133" i="77"/>
  <c r="BV132" i="77"/>
  <c r="BV131" i="77"/>
  <c r="BV130" i="77"/>
  <c r="BV129" i="77"/>
  <c r="BV128" i="77"/>
  <c r="BV127" i="77"/>
  <c r="BV126" i="77"/>
  <c r="BV125" i="77"/>
  <c r="BV124" i="77"/>
  <c r="BV123" i="77"/>
  <c r="BV122" i="77"/>
  <c r="BV121" i="77"/>
  <c r="BV120" i="77"/>
  <c r="BV119" i="77"/>
  <c r="BV118" i="77"/>
  <c r="BV117" i="77"/>
  <c r="BV116" i="77"/>
  <c r="BV115" i="77"/>
  <c r="BV114" i="77"/>
  <c r="BV113" i="77"/>
  <c r="BV112" i="77"/>
  <c r="BV111" i="77"/>
  <c r="BV110" i="77"/>
  <c r="BV109" i="77"/>
  <c r="BV108" i="77"/>
  <c r="BV107" i="77"/>
  <c r="BV106" i="77"/>
  <c r="BV105" i="77"/>
  <c r="BV104" i="77"/>
  <c r="BV103" i="77"/>
  <c r="BV102" i="77"/>
  <c r="BV101" i="77"/>
  <c r="BV100" i="77"/>
  <c r="BV99" i="77"/>
  <c r="BV98" i="77"/>
  <c r="BV97" i="77"/>
  <c r="BV96" i="77"/>
  <c r="BV95" i="77"/>
  <c r="BV94" i="77"/>
  <c r="BV93" i="77"/>
  <c r="BV92" i="77"/>
  <c r="BV91" i="77"/>
  <c r="BV90" i="77"/>
  <c r="BV89" i="77"/>
  <c r="BV88" i="77"/>
  <c r="BV87" i="77"/>
  <c r="BV86" i="77"/>
  <c r="BV85" i="77"/>
  <c r="BV84" i="77"/>
  <c r="BV83" i="77"/>
  <c r="BV82" i="77"/>
  <c r="BV81" i="77"/>
  <c r="BV80" i="77"/>
  <c r="BV79" i="77"/>
  <c r="BV78" i="77"/>
  <c r="BV77" i="77"/>
  <c r="BV76" i="77"/>
  <c r="BV75" i="77"/>
  <c r="BV74" i="77"/>
  <c r="BV73" i="77"/>
  <c r="BV72" i="77"/>
  <c r="BV71" i="77"/>
  <c r="BV70" i="77"/>
  <c r="BV69" i="77"/>
  <c r="BV68" i="77"/>
  <c r="BV67" i="77"/>
  <c r="BV66" i="77"/>
  <c r="BV65" i="77"/>
  <c r="BV64" i="77"/>
  <c r="BV63" i="77"/>
  <c r="BV62" i="77"/>
  <c r="BV61" i="77"/>
  <c r="BV60" i="77"/>
  <c r="BV59" i="77"/>
  <c r="BV58" i="77"/>
  <c r="BV57" i="77"/>
  <c r="BV56" i="77"/>
  <c r="BV55" i="77"/>
  <c r="BV54" i="77"/>
  <c r="BV53" i="77"/>
  <c r="BV52" i="77"/>
  <c r="BV51" i="77"/>
  <c r="BV50" i="77"/>
  <c r="BV49" i="77"/>
  <c r="BV48" i="77"/>
  <c r="BV47" i="77"/>
  <c r="BV46" i="77"/>
  <c r="BV45" i="77"/>
  <c r="BV44" i="77"/>
  <c r="BV43" i="77"/>
  <c r="BV42" i="77"/>
  <c r="BV41" i="77"/>
  <c r="BV40" i="77"/>
  <c r="BV39" i="77"/>
  <c r="BV38" i="77"/>
  <c r="BV37" i="77"/>
  <c r="BV36" i="77"/>
  <c r="BV35" i="77"/>
  <c r="BV34" i="77"/>
  <c r="BV33" i="77"/>
  <c r="BV32" i="77"/>
  <c r="BV31" i="77"/>
  <c r="BV30" i="77"/>
  <c r="BV29" i="77"/>
  <c r="BV28" i="77"/>
  <c r="BV27" i="77"/>
  <c r="BV26" i="77"/>
  <c r="BV25" i="77"/>
  <c r="BV24" i="77"/>
  <c r="BV23" i="77"/>
  <c r="BV22" i="77"/>
  <c r="BV21" i="77"/>
  <c r="BV20" i="77"/>
  <c r="BV19" i="77"/>
  <c r="BV18" i="77"/>
  <c r="BV17" i="77"/>
  <c r="BV16" i="77"/>
  <c r="BV15" i="77"/>
  <c r="BV14" i="77"/>
  <c r="BV13" i="77"/>
  <c r="BV12" i="77"/>
  <c r="BV11" i="77"/>
  <c r="BV10" i="77"/>
  <c r="D310" i="77"/>
  <c r="C310" i="77"/>
  <c r="B310" i="77"/>
  <c r="D309" i="77"/>
  <c r="U309" i="77"/>
  <c r="C309" i="77"/>
  <c r="B309" i="77"/>
  <c r="D308" i="77"/>
  <c r="BA308" i="77"/>
  <c r="C308" i="77"/>
  <c r="B308" i="77"/>
  <c r="D307" i="77"/>
  <c r="BH307" i="77"/>
  <c r="C307" i="77"/>
  <c r="B307" i="77"/>
  <c r="D306" i="77"/>
  <c r="C306" i="77"/>
  <c r="B306" i="77"/>
  <c r="D305" i="77"/>
  <c r="C305" i="77"/>
  <c r="B305" i="77"/>
  <c r="D304" i="77"/>
  <c r="C304" i="77"/>
  <c r="B304" i="77"/>
  <c r="D303" i="77"/>
  <c r="BH303" i="77"/>
  <c r="C303" i="77"/>
  <c r="B303" i="77"/>
  <c r="D302" i="77"/>
  <c r="BH302" i="77"/>
  <c r="C302" i="77"/>
  <c r="B302" i="77"/>
  <c r="D301" i="77"/>
  <c r="C301" i="77"/>
  <c r="B301" i="77"/>
  <c r="D300" i="77"/>
  <c r="C300" i="77"/>
  <c r="B300" i="77"/>
  <c r="D299" i="77"/>
  <c r="C299" i="77"/>
  <c r="B299" i="77"/>
  <c r="D298" i="77"/>
  <c r="C298" i="77"/>
  <c r="B298" i="77"/>
  <c r="D297" i="77"/>
  <c r="AT297" i="77"/>
  <c r="C297" i="77"/>
  <c r="B297" i="77"/>
  <c r="D296" i="77"/>
  <c r="AC296" i="77"/>
  <c r="C296" i="77"/>
  <c r="B296" i="77"/>
  <c r="D295" i="77"/>
  <c r="C295" i="77"/>
  <c r="B295" i="77"/>
  <c r="D294" i="77"/>
  <c r="C294" i="77"/>
  <c r="B294" i="77"/>
  <c r="D293" i="77"/>
  <c r="U293" i="77"/>
  <c r="C293" i="77"/>
  <c r="B293" i="77"/>
  <c r="D292" i="77"/>
  <c r="C292" i="77"/>
  <c r="B292" i="77"/>
  <c r="D291" i="77"/>
  <c r="AT291" i="77"/>
  <c r="C291" i="77"/>
  <c r="B291" i="77"/>
  <c r="D290" i="77"/>
  <c r="AC290" i="77"/>
  <c r="C290" i="77"/>
  <c r="B290" i="77"/>
  <c r="D289" i="77"/>
  <c r="C289" i="77"/>
  <c r="B289" i="77"/>
  <c r="D288" i="77"/>
  <c r="C288" i="77"/>
  <c r="B288" i="77"/>
  <c r="D287" i="77"/>
  <c r="C287" i="77"/>
  <c r="B287" i="77"/>
  <c r="D286" i="77"/>
  <c r="U286" i="77"/>
  <c r="C286" i="77"/>
  <c r="B286" i="77"/>
  <c r="D285" i="77"/>
  <c r="BA285" i="77"/>
  <c r="C285" i="77"/>
  <c r="B285" i="77"/>
  <c r="D284" i="77"/>
  <c r="C284" i="77"/>
  <c r="B284" i="77"/>
  <c r="D283" i="77"/>
  <c r="C283" i="77"/>
  <c r="B283" i="77"/>
  <c r="D282" i="77"/>
  <c r="C282" i="77"/>
  <c r="B282" i="77"/>
  <c r="D281" i="77"/>
  <c r="C281" i="77"/>
  <c r="B281" i="77"/>
  <c r="D280" i="77"/>
  <c r="C280" i="77"/>
  <c r="B280" i="77"/>
  <c r="D279" i="77"/>
  <c r="BH279" i="77"/>
  <c r="C279" i="77"/>
  <c r="B279" i="77"/>
  <c r="D278" i="77"/>
  <c r="C278" i="77"/>
  <c r="B278" i="77"/>
  <c r="D277" i="77"/>
  <c r="U277" i="77"/>
  <c r="C277" i="77"/>
  <c r="B277" i="77"/>
  <c r="D276" i="77"/>
  <c r="BA276" i="77"/>
  <c r="C276" i="77"/>
  <c r="B276" i="77"/>
  <c r="D275" i="77"/>
  <c r="AC275" i="77"/>
  <c r="C275" i="77"/>
  <c r="B275" i="77"/>
  <c r="D274" i="77"/>
  <c r="C274" i="77"/>
  <c r="B274" i="77"/>
  <c r="D273" i="77"/>
  <c r="C273" i="77"/>
  <c r="B273" i="77"/>
  <c r="D272" i="77"/>
  <c r="C272" i="77"/>
  <c r="B272" i="77"/>
  <c r="D271" i="77"/>
  <c r="AC271" i="77"/>
  <c r="C271" i="77"/>
  <c r="B271" i="77"/>
  <c r="D270" i="77"/>
  <c r="C270" i="77"/>
  <c r="B270" i="77"/>
  <c r="D269" i="77"/>
  <c r="BH269" i="77"/>
  <c r="C269" i="77"/>
  <c r="B269" i="77"/>
  <c r="D268" i="77"/>
  <c r="C268" i="77"/>
  <c r="B268" i="77"/>
  <c r="D267" i="77"/>
  <c r="C267" i="77"/>
  <c r="B267" i="77"/>
  <c r="D266" i="77"/>
  <c r="C266" i="77"/>
  <c r="B266" i="77"/>
  <c r="D265" i="77"/>
  <c r="BH265" i="77"/>
  <c r="C265" i="77"/>
  <c r="B265" i="77"/>
  <c r="A265" i="77"/>
  <c r="D264" i="77"/>
  <c r="C264" i="77"/>
  <c r="B264" i="77"/>
  <c r="D263" i="77"/>
  <c r="U263" i="77"/>
  <c r="C263" i="77"/>
  <c r="B263" i="77"/>
  <c r="D262" i="77"/>
  <c r="AT262" i="77"/>
  <c r="C262" i="77"/>
  <c r="B262" i="77"/>
  <c r="D261" i="77"/>
  <c r="C261" i="77"/>
  <c r="B261" i="77"/>
  <c r="D260" i="77"/>
  <c r="AT260" i="77"/>
  <c r="C260" i="77"/>
  <c r="B260" i="77"/>
  <c r="D259" i="77"/>
  <c r="C259" i="77"/>
  <c r="B259" i="77"/>
  <c r="D258" i="77"/>
  <c r="C258" i="77"/>
  <c r="B258" i="77"/>
  <c r="D257" i="77"/>
  <c r="BH257" i="77"/>
  <c r="C257" i="77"/>
  <c r="B257" i="77"/>
  <c r="D256" i="77"/>
  <c r="C256" i="77"/>
  <c r="B256" i="77"/>
  <c r="D255" i="77"/>
  <c r="C255" i="77"/>
  <c r="B255" i="77"/>
  <c r="D254" i="77"/>
  <c r="AC254" i="77"/>
  <c r="C254" i="77"/>
  <c r="B254" i="77"/>
  <c r="D253" i="77"/>
  <c r="C253" i="77"/>
  <c r="B253" i="77"/>
  <c r="D252" i="77"/>
  <c r="BA252" i="77"/>
  <c r="C252" i="77"/>
  <c r="B252" i="77"/>
  <c r="D251" i="77"/>
  <c r="C251" i="77"/>
  <c r="B251" i="77"/>
  <c r="D250" i="77"/>
  <c r="BA250" i="77"/>
  <c r="C250" i="77"/>
  <c r="B250" i="77"/>
  <c r="D249" i="77"/>
  <c r="BH249" i="77"/>
  <c r="C249" i="77"/>
  <c r="B249" i="77"/>
  <c r="D248" i="77"/>
  <c r="BA248" i="77"/>
  <c r="C248" i="77"/>
  <c r="B248" i="77"/>
  <c r="D247" i="77"/>
  <c r="C247" i="77"/>
  <c r="B247" i="77"/>
  <c r="D246" i="77"/>
  <c r="C246" i="77"/>
  <c r="B246" i="77"/>
  <c r="D245" i="77"/>
  <c r="C245" i="77"/>
  <c r="B245" i="77"/>
  <c r="D244" i="77"/>
  <c r="BA244" i="77"/>
  <c r="C244" i="77"/>
  <c r="B244" i="77"/>
  <c r="D243" i="77"/>
  <c r="U243" i="77"/>
  <c r="C243" i="77"/>
  <c r="B243" i="77"/>
  <c r="D242" i="77"/>
  <c r="AC242" i="77"/>
  <c r="C242" i="77"/>
  <c r="B242" i="77"/>
  <c r="D241" i="77"/>
  <c r="AC241" i="77"/>
  <c r="C241" i="77"/>
  <c r="B241" i="77"/>
  <c r="D240" i="77"/>
  <c r="C240" i="77"/>
  <c r="B240" i="77"/>
  <c r="D239" i="77"/>
  <c r="C239" i="77"/>
  <c r="B239" i="77"/>
  <c r="D238" i="77"/>
  <c r="BH238" i="77"/>
  <c r="C238" i="77"/>
  <c r="B238" i="77"/>
  <c r="D237" i="77"/>
  <c r="C237" i="77"/>
  <c r="B237" i="77"/>
  <c r="D236" i="77"/>
  <c r="U236" i="77"/>
  <c r="C236" i="77"/>
  <c r="B236" i="77"/>
  <c r="D235" i="77"/>
  <c r="BH235" i="77"/>
  <c r="C235" i="77"/>
  <c r="B235" i="77"/>
  <c r="D234" i="77"/>
  <c r="C234" i="77"/>
  <c r="B234" i="77"/>
  <c r="D233" i="77"/>
  <c r="C233" i="77"/>
  <c r="B233" i="77"/>
  <c r="D232" i="77"/>
  <c r="U232" i="77"/>
  <c r="C232" i="77"/>
  <c r="B232" i="77"/>
  <c r="D231" i="77"/>
  <c r="AC231" i="77"/>
  <c r="C231" i="77"/>
  <c r="B231" i="77"/>
  <c r="D230" i="77"/>
  <c r="C230" i="77"/>
  <c r="B230" i="77"/>
  <c r="D229" i="77"/>
  <c r="BH229" i="77"/>
  <c r="C229" i="77"/>
  <c r="B229" i="77"/>
  <c r="D228" i="77"/>
  <c r="C228" i="77"/>
  <c r="B228" i="77"/>
  <c r="D227" i="77"/>
  <c r="C227" i="77"/>
  <c r="B227" i="77"/>
  <c r="D226" i="77"/>
  <c r="C226" i="77"/>
  <c r="B226" i="77"/>
  <c r="D225" i="77"/>
  <c r="AC225" i="77"/>
  <c r="C225" i="77"/>
  <c r="B225" i="77"/>
  <c r="D224" i="77"/>
  <c r="C224" i="77"/>
  <c r="B224" i="77"/>
  <c r="D223" i="77"/>
  <c r="C223" i="77"/>
  <c r="B223" i="77"/>
  <c r="D222" i="77"/>
  <c r="C222" i="77"/>
  <c r="B222" i="77"/>
  <c r="D221" i="77"/>
  <c r="BA221" i="77"/>
  <c r="C221" i="77"/>
  <c r="B221" i="77"/>
  <c r="D220" i="77"/>
  <c r="U220" i="77"/>
  <c r="C220" i="77"/>
  <c r="B220" i="77"/>
  <c r="D219" i="77"/>
  <c r="C219" i="77"/>
  <c r="B219" i="77"/>
  <c r="D218" i="77"/>
  <c r="C218" i="77"/>
  <c r="B218" i="77"/>
  <c r="D217" i="77"/>
  <c r="AT217" i="77"/>
  <c r="C217" i="77"/>
  <c r="B217" i="77"/>
  <c r="D216" i="77"/>
  <c r="C216" i="77"/>
  <c r="B216" i="77"/>
  <c r="D215" i="77"/>
  <c r="C215" i="77"/>
  <c r="B215" i="77"/>
  <c r="D214" i="77"/>
  <c r="C214" i="77"/>
  <c r="B214" i="77"/>
  <c r="D213" i="77"/>
  <c r="AC213" i="77"/>
  <c r="C213" i="77"/>
  <c r="B213" i="77"/>
  <c r="D212" i="77"/>
  <c r="C212" i="77"/>
  <c r="B212" i="77"/>
  <c r="D211" i="77"/>
  <c r="C211" i="77"/>
  <c r="B211" i="77"/>
  <c r="D210" i="77"/>
  <c r="C210" i="77"/>
  <c r="B210" i="77"/>
  <c r="D209" i="77"/>
  <c r="AT209" i="77"/>
  <c r="C209" i="77"/>
  <c r="B209" i="77"/>
  <c r="D208" i="77"/>
  <c r="C208" i="77"/>
  <c r="B208" i="77"/>
  <c r="D207" i="77"/>
  <c r="AC207" i="77"/>
  <c r="C207" i="77"/>
  <c r="B207" i="77"/>
  <c r="D206" i="77"/>
  <c r="U206" i="77"/>
  <c r="C206" i="77"/>
  <c r="B206" i="77"/>
  <c r="D205" i="77"/>
  <c r="C205" i="77"/>
  <c r="B205" i="77"/>
  <c r="D204" i="77"/>
  <c r="U204" i="77"/>
  <c r="C204" i="77"/>
  <c r="B204" i="77"/>
  <c r="D203" i="77"/>
  <c r="AT203" i="77"/>
  <c r="C203" i="77"/>
  <c r="B203" i="77"/>
  <c r="D202" i="77"/>
  <c r="C202" i="77"/>
  <c r="B202" i="77"/>
  <c r="D201" i="77"/>
  <c r="BH201" i="77"/>
  <c r="C201" i="77"/>
  <c r="B201" i="77"/>
  <c r="D200" i="77"/>
  <c r="BH200" i="77"/>
  <c r="C200" i="77"/>
  <c r="B200" i="77"/>
  <c r="D199" i="77"/>
  <c r="C199" i="77"/>
  <c r="B199" i="77"/>
  <c r="D198" i="77"/>
  <c r="U198" i="77"/>
  <c r="C198" i="77"/>
  <c r="B198" i="77"/>
  <c r="D197" i="77"/>
  <c r="C197" i="77"/>
  <c r="B197" i="77"/>
  <c r="A197" i="77"/>
  <c r="D196" i="77"/>
  <c r="BH196" i="77"/>
  <c r="C196" i="77"/>
  <c r="B196" i="77"/>
  <c r="D195" i="77"/>
  <c r="C195" i="77"/>
  <c r="B195" i="77"/>
  <c r="D194" i="77"/>
  <c r="BH194" i="77"/>
  <c r="C194" i="77"/>
  <c r="B194" i="77"/>
  <c r="D193" i="77"/>
  <c r="AT193" i="77"/>
  <c r="C193" i="77"/>
  <c r="B193" i="77"/>
  <c r="D192" i="77"/>
  <c r="C192" i="77"/>
  <c r="B192" i="77"/>
  <c r="D191" i="77"/>
  <c r="BH191" i="77"/>
  <c r="C191" i="77"/>
  <c r="B191" i="77"/>
  <c r="D190" i="77"/>
  <c r="BA190" i="77"/>
  <c r="C190" i="77"/>
  <c r="B190" i="77"/>
  <c r="D189" i="77"/>
  <c r="C189" i="77"/>
  <c r="B189" i="77"/>
  <c r="D188" i="77"/>
  <c r="AC188" i="77"/>
  <c r="C188" i="77"/>
  <c r="B188" i="77"/>
  <c r="D187" i="77"/>
  <c r="AC187" i="77"/>
  <c r="C187" i="77"/>
  <c r="B187" i="77"/>
  <c r="D186" i="77"/>
  <c r="C186" i="77"/>
  <c r="B186" i="77"/>
  <c r="D185" i="77"/>
  <c r="U185" i="77"/>
  <c r="C185" i="77"/>
  <c r="B185" i="77"/>
  <c r="D184" i="77"/>
  <c r="BH184" i="77"/>
  <c r="C184" i="77"/>
  <c r="B184" i="77"/>
  <c r="D183" i="77"/>
  <c r="C183" i="77"/>
  <c r="B183" i="77"/>
  <c r="D182" i="77"/>
  <c r="C182" i="77"/>
  <c r="B182" i="77"/>
  <c r="D181" i="77"/>
  <c r="U181" i="77"/>
  <c r="C181" i="77"/>
  <c r="B181" i="77"/>
  <c r="D180" i="77"/>
  <c r="AC180" i="77"/>
  <c r="C180" i="77"/>
  <c r="B180" i="77"/>
  <c r="D179" i="77"/>
  <c r="AT179" i="77"/>
  <c r="C179" i="77"/>
  <c r="B179" i="77"/>
  <c r="D178" i="77"/>
  <c r="BH178" i="77"/>
  <c r="C178" i="77"/>
  <c r="B178" i="77"/>
  <c r="D177" i="77"/>
  <c r="C177" i="77"/>
  <c r="B177" i="77"/>
  <c r="D176" i="77"/>
  <c r="BH176" i="77"/>
  <c r="C176" i="77"/>
  <c r="B176" i="77"/>
  <c r="D175" i="77"/>
  <c r="BH175" i="77"/>
  <c r="C175" i="77"/>
  <c r="B175" i="77"/>
  <c r="D174" i="77"/>
  <c r="BH174" i="77"/>
  <c r="C174" i="77"/>
  <c r="B174" i="77"/>
  <c r="D173" i="77"/>
  <c r="C173" i="77"/>
  <c r="B173" i="77"/>
  <c r="D172" i="77"/>
  <c r="C172" i="77"/>
  <c r="B172" i="77"/>
  <c r="D171" i="77"/>
  <c r="AT171" i="77"/>
  <c r="C171" i="77"/>
  <c r="B171" i="77"/>
  <c r="D170" i="77"/>
  <c r="C170" i="77"/>
  <c r="B170" i="77"/>
  <c r="D169" i="77"/>
  <c r="AC169" i="77"/>
  <c r="C169" i="77"/>
  <c r="B169" i="77"/>
  <c r="D168" i="77"/>
  <c r="C168" i="77"/>
  <c r="B168" i="77"/>
  <c r="D167" i="77"/>
  <c r="C167" i="77"/>
  <c r="B167" i="77"/>
  <c r="D166" i="77"/>
  <c r="C166" i="77"/>
  <c r="B166" i="77"/>
  <c r="D165" i="77"/>
  <c r="C165" i="77"/>
  <c r="B165" i="77"/>
  <c r="D164" i="77"/>
  <c r="C164" i="77"/>
  <c r="B164" i="77"/>
  <c r="D163" i="77"/>
  <c r="AC163" i="77"/>
  <c r="C163" i="77"/>
  <c r="B163" i="77"/>
  <c r="D162" i="77"/>
  <c r="C162" i="77"/>
  <c r="B162" i="77"/>
  <c r="D161" i="77"/>
  <c r="C161" i="77"/>
  <c r="B161" i="77"/>
  <c r="D160" i="77"/>
  <c r="AT160" i="77"/>
  <c r="C160" i="77"/>
  <c r="B160" i="77"/>
  <c r="D159" i="77"/>
  <c r="BA159" i="77"/>
  <c r="C159" i="77"/>
  <c r="B159" i="77"/>
  <c r="D158" i="77"/>
  <c r="U158" i="77"/>
  <c r="C158" i="77"/>
  <c r="B158" i="77"/>
  <c r="D157" i="77"/>
  <c r="BH157" i="77"/>
  <c r="C157" i="77"/>
  <c r="B157" i="77"/>
  <c r="D156" i="77"/>
  <c r="BH156" i="77"/>
  <c r="C156" i="77"/>
  <c r="B156" i="77"/>
  <c r="D155" i="77"/>
  <c r="C155" i="77"/>
  <c r="B155" i="77"/>
  <c r="D154" i="77"/>
  <c r="BA154" i="77"/>
  <c r="C154" i="77"/>
  <c r="B154" i="77"/>
  <c r="D153" i="77"/>
  <c r="C153" i="77"/>
  <c r="B153" i="77"/>
  <c r="D152" i="77"/>
  <c r="BH152" i="77"/>
  <c r="C152" i="77"/>
  <c r="B152" i="77"/>
  <c r="D151" i="77"/>
  <c r="C151" i="77"/>
  <c r="B151" i="77"/>
  <c r="D150" i="77"/>
  <c r="C150" i="77"/>
  <c r="B150" i="77"/>
  <c r="D149" i="77"/>
  <c r="C149" i="77"/>
  <c r="B149" i="77"/>
  <c r="D148" i="77"/>
  <c r="BH148" i="77"/>
  <c r="C148" i="77"/>
  <c r="B148" i="77"/>
  <c r="D147" i="77"/>
  <c r="BA147" i="77"/>
  <c r="U147" i="77"/>
  <c r="C147" i="77"/>
  <c r="B147" i="77"/>
  <c r="D146" i="77"/>
  <c r="C146" i="77"/>
  <c r="B146" i="77"/>
  <c r="D145" i="77"/>
  <c r="AT145" i="77"/>
  <c r="C145" i="77"/>
  <c r="B145" i="77"/>
  <c r="D144" i="77"/>
  <c r="C144" i="77"/>
  <c r="B144" i="77"/>
  <c r="D143" i="77"/>
  <c r="AC143" i="77"/>
  <c r="C143" i="77"/>
  <c r="B143" i="77"/>
  <c r="D142" i="77"/>
  <c r="AT142" i="77"/>
  <c r="C142" i="77"/>
  <c r="B142" i="77"/>
  <c r="D141" i="77"/>
  <c r="BH141" i="77"/>
  <c r="C141" i="77"/>
  <c r="B141" i="77"/>
  <c r="D140" i="77"/>
  <c r="C140" i="77"/>
  <c r="B140" i="77"/>
  <c r="D139" i="77"/>
  <c r="C139" i="77"/>
  <c r="B139" i="77"/>
  <c r="D138" i="77"/>
  <c r="BH138" i="77"/>
  <c r="C138" i="77"/>
  <c r="B138" i="77"/>
  <c r="D137" i="77"/>
  <c r="AT137" i="77"/>
  <c r="C137" i="77"/>
  <c r="B137" i="77"/>
  <c r="D136" i="77"/>
  <c r="C136" i="77"/>
  <c r="B136" i="77"/>
  <c r="D135" i="77"/>
  <c r="BH135" i="77"/>
  <c r="C135" i="77"/>
  <c r="B135" i="77"/>
  <c r="D134" i="77"/>
  <c r="C134" i="77"/>
  <c r="B134" i="77"/>
  <c r="D133" i="77"/>
  <c r="C133" i="77"/>
  <c r="B133" i="77"/>
  <c r="D132" i="77"/>
  <c r="C132" i="77"/>
  <c r="B132" i="77"/>
  <c r="D131" i="77"/>
  <c r="C131" i="77"/>
  <c r="B131" i="77"/>
  <c r="D130" i="77"/>
  <c r="AC130" i="77"/>
  <c r="C130" i="77"/>
  <c r="B130" i="77"/>
  <c r="D129" i="77"/>
  <c r="U129" i="77"/>
  <c r="C129" i="77"/>
  <c r="B129" i="77"/>
  <c r="D128" i="77"/>
  <c r="C128" i="77"/>
  <c r="B128" i="77"/>
  <c r="D127" i="77"/>
  <c r="BH127" i="77"/>
  <c r="C127" i="77"/>
  <c r="B127" i="77"/>
  <c r="D126" i="77"/>
  <c r="AC126" i="77"/>
  <c r="C126" i="77"/>
  <c r="B126" i="77"/>
  <c r="D125" i="77"/>
  <c r="C125" i="77"/>
  <c r="B125" i="77"/>
  <c r="D124" i="77"/>
  <c r="AC124" i="77"/>
  <c r="C124" i="77"/>
  <c r="B124" i="77"/>
  <c r="D123" i="77"/>
  <c r="BH123" i="77"/>
  <c r="C123" i="77"/>
  <c r="B123" i="77"/>
  <c r="D122" i="77"/>
  <c r="C122" i="77"/>
  <c r="B122" i="77"/>
  <c r="D121" i="77"/>
  <c r="C121" i="77"/>
  <c r="B121" i="77"/>
  <c r="D120" i="77"/>
  <c r="C120" i="77"/>
  <c r="B120" i="77"/>
  <c r="D119" i="77"/>
  <c r="BA119" i="77"/>
  <c r="C119" i="77"/>
  <c r="B119" i="77"/>
  <c r="D118" i="77"/>
  <c r="AC118" i="77"/>
  <c r="C118" i="77"/>
  <c r="B118" i="77"/>
  <c r="D117" i="77"/>
  <c r="AT117" i="77"/>
  <c r="C117" i="77"/>
  <c r="B117" i="77"/>
  <c r="D116" i="77"/>
  <c r="C116" i="77"/>
  <c r="B116" i="77"/>
  <c r="D115" i="77"/>
  <c r="C115" i="77"/>
  <c r="B115" i="77"/>
  <c r="D114" i="77"/>
  <c r="C114" i="77"/>
  <c r="B114" i="77"/>
  <c r="D113" i="77"/>
  <c r="U113" i="77"/>
  <c r="C113" i="77"/>
  <c r="B113" i="77"/>
  <c r="D112" i="77"/>
  <c r="C112" i="77"/>
  <c r="B112" i="77"/>
  <c r="D111" i="77"/>
  <c r="C111" i="77"/>
  <c r="B111" i="77"/>
  <c r="D110" i="77"/>
  <c r="AC110" i="77"/>
  <c r="C110" i="77"/>
  <c r="B110" i="77"/>
  <c r="D109" i="77"/>
  <c r="C109" i="77"/>
  <c r="B109" i="77"/>
  <c r="D108" i="77"/>
  <c r="AC108" i="77"/>
  <c r="C108" i="77"/>
  <c r="B108" i="77"/>
  <c r="D107" i="77"/>
  <c r="AT107" i="77"/>
  <c r="C107" i="77"/>
  <c r="B107" i="77"/>
  <c r="D106" i="77"/>
  <c r="BH106" i="77"/>
  <c r="C106" i="77"/>
  <c r="B106" i="77"/>
  <c r="D105" i="77"/>
  <c r="C105" i="77"/>
  <c r="B105" i="77"/>
  <c r="D104" i="77"/>
  <c r="AC104" i="77"/>
  <c r="C104" i="77"/>
  <c r="B104" i="77"/>
  <c r="D103" i="77"/>
  <c r="BH103" i="77"/>
  <c r="C103" i="77"/>
  <c r="B103" i="77"/>
  <c r="D102" i="77"/>
  <c r="C102" i="77"/>
  <c r="B102" i="77"/>
  <c r="D101" i="77"/>
  <c r="BH101" i="77"/>
  <c r="C101" i="77"/>
  <c r="B101" i="77"/>
  <c r="D100" i="77"/>
  <c r="AC100" i="77"/>
  <c r="C100" i="77"/>
  <c r="B100" i="77"/>
  <c r="D99" i="77"/>
  <c r="BA99" i="77"/>
  <c r="C99" i="77"/>
  <c r="B99" i="77"/>
  <c r="D98" i="77"/>
  <c r="BA98" i="77"/>
  <c r="C98" i="77"/>
  <c r="B98" i="77"/>
  <c r="D97" i="77"/>
  <c r="C97" i="77"/>
  <c r="B97" i="77"/>
  <c r="D96" i="77"/>
  <c r="BH96" i="77"/>
  <c r="C96" i="77"/>
  <c r="B96" i="77"/>
  <c r="D95" i="77"/>
  <c r="AT95" i="77"/>
  <c r="C95" i="77"/>
  <c r="B95" i="77"/>
  <c r="D94" i="77"/>
  <c r="C94" i="77"/>
  <c r="B94" i="77"/>
  <c r="D93" i="77"/>
  <c r="U93" i="77"/>
  <c r="C93" i="77"/>
  <c r="B93" i="77"/>
  <c r="D92" i="77"/>
  <c r="C92" i="77"/>
  <c r="B92" i="77"/>
  <c r="D91" i="77"/>
  <c r="C91" i="77"/>
  <c r="B91" i="77"/>
  <c r="D90" i="77"/>
  <c r="BH90" i="77"/>
  <c r="C90" i="77"/>
  <c r="B90" i="77"/>
  <c r="D89" i="77"/>
  <c r="C89" i="77"/>
  <c r="B89" i="77"/>
  <c r="D88" i="77"/>
  <c r="C88" i="77"/>
  <c r="B88" i="77"/>
  <c r="D87" i="77"/>
  <c r="AC87" i="77"/>
  <c r="C87" i="77"/>
  <c r="B87" i="77"/>
  <c r="D86" i="77"/>
  <c r="C86" i="77"/>
  <c r="B86" i="77"/>
  <c r="D85" i="77"/>
  <c r="AC85" i="77"/>
  <c r="C85" i="77"/>
  <c r="B85" i="77"/>
  <c r="D84" i="77"/>
  <c r="BH84" i="77"/>
  <c r="C84" i="77"/>
  <c r="B84" i="77"/>
  <c r="D83" i="77"/>
  <c r="C83" i="77"/>
  <c r="B83" i="77"/>
  <c r="D82" i="77"/>
  <c r="BH82" i="77"/>
  <c r="C82" i="77"/>
  <c r="B82" i="77"/>
  <c r="A82" i="77"/>
  <c r="D81" i="77"/>
  <c r="BH81" i="77"/>
  <c r="C81" i="77"/>
  <c r="B81" i="77"/>
  <c r="D80" i="77"/>
  <c r="U80" i="77"/>
  <c r="C80" i="77"/>
  <c r="B80" i="77"/>
  <c r="D79" i="77"/>
  <c r="BH79" i="77"/>
  <c r="C79" i="77"/>
  <c r="B79" i="77"/>
  <c r="D78" i="77"/>
  <c r="BH78" i="77"/>
  <c r="C78" i="77"/>
  <c r="B78" i="77"/>
  <c r="D77" i="77"/>
  <c r="BH77" i="77"/>
  <c r="C77" i="77"/>
  <c r="B77" i="77"/>
  <c r="D76" i="77"/>
  <c r="U76" i="77"/>
  <c r="C76" i="77"/>
  <c r="B76" i="77"/>
  <c r="D75" i="77"/>
  <c r="BA75" i="77"/>
  <c r="C75" i="77"/>
  <c r="B75" i="77"/>
  <c r="D74" i="77"/>
  <c r="BH74" i="77"/>
  <c r="C74" i="77"/>
  <c r="B74" i="77"/>
  <c r="D73" i="77"/>
  <c r="C73" i="77"/>
  <c r="B73" i="77"/>
  <c r="D72" i="77"/>
  <c r="U72" i="77"/>
  <c r="C72" i="77"/>
  <c r="B72" i="77"/>
  <c r="D71" i="77"/>
  <c r="C71" i="77"/>
  <c r="B71" i="77"/>
  <c r="D70" i="77"/>
  <c r="U70" i="77"/>
  <c r="C70" i="77"/>
  <c r="B70" i="77"/>
  <c r="D69" i="77"/>
  <c r="C69" i="77"/>
  <c r="B69" i="77"/>
  <c r="D68" i="77"/>
  <c r="C68" i="77"/>
  <c r="B68" i="77"/>
  <c r="D67" i="77"/>
  <c r="AT67" i="77"/>
  <c r="C67" i="77"/>
  <c r="B67" i="77"/>
  <c r="D66" i="77"/>
  <c r="BH66" i="77"/>
  <c r="C66" i="77"/>
  <c r="B66" i="77"/>
  <c r="A66" i="77"/>
  <c r="D65" i="77"/>
  <c r="BH65" i="77"/>
  <c r="C65" i="77"/>
  <c r="B65" i="77"/>
  <c r="D64" i="77"/>
  <c r="C64" i="77"/>
  <c r="B64" i="77"/>
  <c r="D63" i="77"/>
  <c r="C63" i="77"/>
  <c r="B63" i="77"/>
  <c r="D62" i="77"/>
  <c r="BH62" i="77"/>
  <c r="C62" i="77"/>
  <c r="B62" i="77"/>
  <c r="D61" i="77"/>
  <c r="BH61" i="77"/>
  <c r="C61" i="77"/>
  <c r="B61" i="77"/>
  <c r="D60" i="77"/>
  <c r="C60" i="77"/>
  <c r="B60" i="77"/>
  <c r="D59" i="77"/>
  <c r="AC59" i="77"/>
  <c r="C59" i="77"/>
  <c r="B59" i="77"/>
  <c r="D58" i="77"/>
  <c r="C58" i="77"/>
  <c r="B58" i="77"/>
  <c r="D57" i="77"/>
  <c r="C57" i="77"/>
  <c r="B57" i="77"/>
  <c r="D56" i="77"/>
  <c r="U56" i="77"/>
  <c r="C56" i="77"/>
  <c r="B56" i="77"/>
  <c r="D55" i="77"/>
  <c r="AC55" i="77"/>
  <c r="C55" i="77"/>
  <c r="B55" i="77"/>
  <c r="D54" i="77"/>
  <c r="BH54" i="77"/>
  <c r="C54" i="77"/>
  <c r="B54" i="77"/>
  <c r="D53" i="77"/>
  <c r="C53" i="77"/>
  <c r="B53" i="77"/>
  <c r="D52" i="77"/>
  <c r="C52" i="77"/>
  <c r="B52" i="77"/>
  <c r="D51" i="77"/>
  <c r="C51" i="77"/>
  <c r="B51" i="77"/>
  <c r="D50" i="77"/>
  <c r="C50" i="77"/>
  <c r="B50" i="77"/>
  <c r="D49" i="77"/>
  <c r="C49" i="77"/>
  <c r="B49" i="77"/>
  <c r="D48" i="77"/>
  <c r="C48" i="77"/>
  <c r="B48" i="77"/>
  <c r="D47" i="77"/>
  <c r="C47" i="77"/>
  <c r="B47" i="77"/>
  <c r="D46" i="77"/>
  <c r="C46" i="77"/>
  <c r="B46" i="77"/>
  <c r="D45" i="77"/>
  <c r="C45" i="77"/>
  <c r="B45" i="77"/>
  <c r="D44" i="77"/>
  <c r="U44" i="77"/>
  <c r="C44" i="77"/>
  <c r="B44" i="77"/>
  <c r="D43" i="77"/>
  <c r="C43" i="77"/>
  <c r="B43" i="77"/>
  <c r="D42" i="77"/>
  <c r="C42" i="77"/>
  <c r="B42" i="77"/>
  <c r="D41" i="77"/>
  <c r="AC41" i="77"/>
  <c r="C41" i="77"/>
  <c r="B41" i="77"/>
  <c r="D40" i="77"/>
  <c r="C40" i="77"/>
  <c r="B40" i="77"/>
  <c r="D39" i="77"/>
  <c r="C39" i="77"/>
  <c r="B39" i="77"/>
  <c r="D38" i="77"/>
  <c r="AC38" i="77"/>
  <c r="C38" i="77"/>
  <c r="B38" i="77"/>
  <c r="D37" i="77"/>
  <c r="AC37" i="77"/>
  <c r="C37" i="77"/>
  <c r="B37" i="77"/>
  <c r="D36" i="77"/>
  <c r="AC36" i="77"/>
  <c r="C36" i="77"/>
  <c r="B36" i="77"/>
  <c r="D35" i="77"/>
  <c r="C35" i="77"/>
  <c r="B35" i="77"/>
  <c r="D34" i="77"/>
  <c r="AC34" i="77"/>
  <c r="C34" i="77"/>
  <c r="B34" i="77"/>
  <c r="D33" i="77"/>
  <c r="C33" i="77"/>
  <c r="B33" i="77"/>
  <c r="D32" i="77"/>
  <c r="C32" i="77"/>
  <c r="B32" i="77"/>
  <c r="D31" i="77"/>
  <c r="BH31" i="77"/>
  <c r="C31" i="77"/>
  <c r="B31" i="77"/>
  <c r="D30" i="77"/>
  <c r="BA30" i="77"/>
  <c r="C30" i="77"/>
  <c r="B30" i="77"/>
  <c r="D29" i="77"/>
  <c r="U29" i="77"/>
  <c r="C29" i="77"/>
  <c r="B29" i="77"/>
  <c r="A29" i="77"/>
  <c r="D28" i="77"/>
  <c r="C28" i="77"/>
  <c r="B28" i="77"/>
  <c r="A28" i="77"/>
  <c r="D27" i="77"/>
  <c r="C27" i="77"/>
  <c r="B27" i="77"/>
  <c r="D26" i="77"/>
  <c r="AC26" i="77"/>
  <c r="C26" i="77"/>
  <c r="B26" i="77"/>
  <c r="D25" i="77"/>
  <c r="U25" i="77"/>
  <c r="C25" i="77"/>
  <c r="B25" i="77"/>
  <c r="D24" i="77"/>
  <c r="C24" i="77"/>
  <c r="B24" i="77"/>
  <c r="D23" i="77"/>
  <c r="BH23" i="77"/>
  <c r="C23" i="77"/>
  <c r="B23" i="77"/>
  <c r="D22" i="77"/>
  <c r="C22" i="77"/>
  <c r="B22" i="77"/>
  <c r="D21" i="77"/>
  <c r="U21" i="77"/>
  <c r="C21" i="77"/>
  <c r="B21" i="77"/>
  <c r="D20" i="77"/>
  <c r="U20" i="77"/>
  <c r="C20" i="77"/>
  <c r="B20" i="77"/>
  <c r="D19" i="77"/>
  <c r="C19" i="77"/>
  <c r="B19" i="77"/>
  <c r="D18" i="77"/>
  <c r="C18" i="77"/>
  <c r="B18" i="77"/>
  <c r="D17" i="77"/>
  <c r="AC17" i="77"/>
  <c r="C17" i="77"/>
  <c r="B17" i="77"/>
  <c r="D16" i="77"/>
  <c r="C16" i="77"/>
  <c r="B16" i="77"/>
  <c r="D15" i="77"/>
  <c r="C15" i="77"/>
  <c r="B15" i="77"/>
  <c r="D14" i="77"/>
  <c r="C14" i="77"/>
  <c r="B14" i="77"/>
  <c r="D13" i="77"/>
  <c r="C13" i="77"/>
  <c r="B13" i="77"/>
  <c r="D12" i="77"/>
  <c r="U12" i="77"/>
  <c r="C12" i="77"/>
  <c r="B12" i="77"/>
  <c r="D11" i="77"/>
  <c r="BH11" i="77"/>
  <c r="C11" i="77"/>
  <c r="B11" i="77"/>
  <c r="D10" i="77"/>
  <c r="C10" i="77"/>
  <c r="B10" i="77"/>
  <c r="D9" i="77"/>
  <c r="C9" i="77"/>
  <c r="B9" i="77"/>
  <c r="A9" i="77"/>
  <c r="D8" i="77"/>
  <c r="AC8" i="77"/>
  <c r="C8" i="77"/>
  <c r="B8" i="77"/>
  <c r="A8" i="77"/>
  <c r="AV3" i="77"/>
  <c r="AT201" i="77"/>
  <c r="BA62" i="77"/>
  <c r="AT138" i="77"/>
  <c r="AT123" i="77"/>
  <c r="BA290" i="77"/>
  <c r="BA130" i="77"/>
  <c r="BA181" i="77"/>
  <c r="AC23" i="77"/>
  <c r="AT31" i="77"/>
  <c r="BA127" i="77"/>
  <c r="AT135" i="77"/>
  <c r="BA176" i="77"/>
  <c r="BA191" i="77"/>
  <c r="BH20" i="77"/>
  <c r="BA31" i="77"/>
  <c r="BH36" i="77"/>
  <c r="AT54" i="77"/>
  <c r="AC68" i="77"/>
  <c r="BA74" i="77"/>
  <c r="AC80" i="77"/>
  <c r="AT82" i="77"/>
  <c r="BH124" i="77"/>
  <c r="BA135" i="77"/>
  <c r="BH198" i="77"/>
  <c r="AT249" i="77"/>
  <c r="AC191" i="77"/>
  <c r="U235" i="77"/>
  <c r="BA11" i="77"/>
  <c r="AT23" i="77"/>
  <c r="AC31" i="77"/>
  <c r="AC32" i="77"/>
  <c r="BH41" i="77"/>
  <c r="AT63" i="77"/>
  <c r="U86" i="77"/>
  <c r="BH86" i="77"/>
  <c r="AC86" i="77"/>
  <c r="BH155" i="77"/>
  <c r="AT155" i="77"/>
  <c r="BH234" i="77"/>
  <c r="AT234" i="77"/>
  <c r="AC234" i="77"/>
  <c r="BH246" i="77"/>
  <c r="AT246" i="77"/>
  <c r="AC102" i="77"/>
  <c r="BH102" i="77"/>
  <c r="BH131" i="77"/>
  <c r="AT131" i="77"/>
  <c r="AT11" i="77"/>
  <c r="BH25" i="77"/>
  <c r="AC56" i="77"/>
  <c r="AC294" i="77"/>
  <c r="BH294" i="77"/>
  <c r="U23" i="77"/>
  <c r="BA23" i="77"/>
  <c r="AC76" i="77"/>
  <c r="AC120" i="77"/>
  <c r="BH120" i="77"/>
  <c r="BA110" i="77"/>
  <c r="U171" i="77"/>
  <c r="BH185" i="77"/>
  <c r="U191" i="77"/>
  <c r="U196" i="77"/>
  <c r="U249" i="77"/>
  <c r="BA103" i="77"/>
  <c r="AC123" i="77"/>
  <c r="BA123" i="77"/>
  <c r="U127" i="77"/>
  <c r="U138" i="77"/>
  <c r="AC176" i="77"/>
  <c r="BH180" i="77"/>
  <c r="AT238" i="77"/>
  <c r="BH262" i="77"/>
  <c r="AC286" i="77"/>
  <c r="AT303" i="77"/>
  <c r="U154" i="77"/>
  <c r="AC250" i="77"/>
  <c r="BH50" i="77"/>
  <c r="BA50" i="77"/>
  <c r="BH67" i="77"/>
  <c r="AC67" i="77"/>
  <c r="BA67" i="77"/>
  <c r="U67" i="77"/>
  <c r="BH27" i="77"/>
  <c r="AC27" i="77"/>
  <c r="BA27" i="77"/>
  <c r="AT27" i="77"/>
  <c r="U27" i="77"/>
  <c r="BH47" i="77"/>
  <c r="AT47" i="77"/>
  <c r="U47" i="77"/>
  <c r="BH51" i="77"/>
  <c r="AT51" i="77"/>
  <c r="U51" i="77"/>
  <c r="AC72" i="77"/>
  <c r="BH39" i="77"/>
  <c r="AC43" i="77"/>
  <c r="U78" i="77"/>
  <c r="BA79" i="77"/>
  <c r="U107" i="77"/>
  <c r="U162" i="77"/>
  <c r="BA162" i="77"/>
  <c r="BH222" i="77"/>
  <c r="AC222" i="77"/>
  <c r="BA222" i="77"/>
  <c r="U222" i="77"/>
  <c r="AC79" i="77"/>
  <c r="U100" i="77"/>
  <c r="BA109" i="77"/>
  <c r="AC109" i="77"/>
  <c r="AC157" i="77"/>
  <c r="BH165" i="77"/>
  <c r="AC165" i="77"/>
  <c r="U165" i="77"/>
  <c r="BA95" i="77"/>
  <c r="BH197" i="77"/>
  <c r="AC197" i="77"/>
  <c r="U59" i="77"/>
  <c r="AT78" i="77"/>
  <c r="U82" i="77"/>
  <c r="AC91" i="77"/>
  <c r="AT91" i="77"/>
  <c r="AT99" i="77"/>
  <c r="AC103" i="77"/>
  <c r="AT106" i="77"/>
  <c r="U157" i="77"/>
  <c r="BH160" i="77"/>
  <c r="BA160" i="77"/>
  <c r="AC160" i="77"/>
  <c r="AC186" i="77"/>
  <c r="BA186" i="77"/>
  <c r="BA197" i="77"/>
  <c r="AT222" i="77"/>
  <c r="BH230" i="77"/>
  <c r="AT230" i="77"/>
  <c r="U230" i="77"/>
  <c r="BA78" i="77"/>
  <c r="U79" i="77"/>
  <c r="U104" i="77"/>
  <c r="BH142" i="77"/>
  <c r="U142" i="77"/>
  <c r="BA173" i="77"/>
  <c r="AC173" i="77"/>
  <c r="U173" i="77"/>
  <c r="U200" i="77"/>
  <c r="BH219" i="77"/>
  <c r="AC219" i="77"/>
  <c r="U219" i="77"/>
  <c r="AC11" i="77"/>
  <c r="AC12" i="77"/>
  <c r="BH12" i="77"/>
  <c r="AC20" i="77"/>
  <c r="AC25" i="77"/>
  <c r="U31" i="77"/>
  <c r="BA38" i="77"/>
  <c r="U54" i="77"/>
  <c r="BA55" i="77"/>
  <c r="AT79" i="77"/>
  <c r="U84" i="77"/>
  <c r="BA84" i="77"/>
  <c r="AC99" i="77"/>
  <c r="U106" i="77"/>
  <c r="U120" i="77"/>
  <c r="BH151" i="77"/>
  <c r="AT151" i="77"/>
  <c r="U160" i="77"/>
  <c r="BH195" i="77"/>
  <c r="AT195" i="77"/>
  <c r="U195" i="77"/>
  <c r="AC229" i="77"/>
  <c r="BA229" i="77"/>
  <c r="AC230" i="77"/>
  <c r="BH130" i="77"/>
  <c r="U131" i="77"/>
  <c r="AC181" i="77"/>
  <c r="U274" i="77"/>
  <c r="BH274" i="77"/>
  <c r="BH280" i="77"/>
  <c r="BA280" i="77"/>
  <c r="AC280" i="77"/>
  <c r="BH284" i="77"/>
  <c r="BA284" i="77"/>
  <c r="AT284" i="77"/>
  <c r="AC284" i="77"/>
  <c r="U123" i="77"/>
  <c r="U135" i="77"/>
  <c r="U155" i="77"/>
  <c r="BA155" i="77"/>
  <c r="BA185" i="77"/>
  <c r="AC193" i="77"/>
  <c r="AC201" i="77"/>
  <c r="BH206" i="77"/>
  <c r="BH207" i="77"/>
  <c r="BA207" i="77"/>
  <c r="AC258" i="77"/>
  <c r="AT258" i="77"/>
  <c r="BH263" i="77"/>
  <c r="AT263" i="77"/>
  <c r="BA263" i="77"/>
  <c r="BH291" i="77"/>
  <c r="AC291" i="77"/>
  <c r="U291" i="77"/>
  <c r="AC232" i="77"/>
  <c r="U234" i="77"/>
  <c r="U246" i="77"/>
  <c r="BA246" i="77"/>
  <c r="AT307" i="77"/>
  <c r="U308" i="77"/>
  <c r="BA303" i="77"/>
  <c r="BH232" i="77"/>
  <c r="U238" i="77"/>
  <c r="U257" i="77"/>
  <c r="U285" i="77"/>
  <c r="U296" i="77"/>
  <c r="U307" i="77"/>
  <c r="BH15" i="77"/>
  <c r="AT15" i="77"/>
  <c r="AC15" i="77"/>
  <c r="BH226" i="77"/>
  <c r="AT226" i="77"/>
  <c r="U226" i="77"/>
  <c r="AC226" i="77"/>
  <c r="U37" i="77"/>
  <c r="BA37" i="77"/>
  <c r="BH70" i="77"/>
  <c r="AT70" i="77"/>
  <c r="BA70" i="77"/>
  <c r="BA134" i="77"/>
  <c r="AT134" i="77"/>
  <c r="BH199" i="77"/>
  <c r="AT199" i="77"/>
  <c r="AC199" i="77"/>
  <c r="BA199" i="77"/>
  <c r="U199" i="77"/>
  <c r="BH46" i="77"/>
  <c r="BA46" i="77"/>
  <c r="BH58" i="77"/>
  <c r="AT58" i="77"/>
  <c r="U58" i="77"/>
  <c r="U60" i="77"/>
  <c r="AC60" i="77"/>
  <c r="BH75" i="77"/>
  <c r="AT75" i="77"/>
  <c r="U75" i="77"/>
  <c r="BH139" i="77"/>
  <c r="AC139" i="77"/>
  <c r="U139" i="77"/>
  <c r="AC167" i="77"/>
  <c r="BA167" i="77"/>
  <c r="BH167" i="77"/>
  <c r="BA15" i="77"/>
  <c r="BA17" i="77"/>
  <c r="U33" i="77"/>
  <c r="BA33" i="77"/>
  <c r="AC33" i="77"/>
  <c r="AT35" i="77"/>
  <c r="BA42" i="77"/>
  <c r="BH43" i="77"/>
  <c r="U52" i="77"/>
  <c r="AC52" i="77"/>
  <c r="BH55" i="77"/>
  <c r="AT55" i="77"/>
  <c r="U55" i="77"/>
  <c r="BH71" i="77"/>
  <c r="U71" i="77"/>
  <c r="BA71" i="77"/>
  <c r="AC71" i="77"/>
  <c r="AT71" i="77"/>
  <c r="AC75" i="77"/>
  <c r="AC98" i="77"/>
  <c r="BH98" i="77"/>
  <c r="U121" i="77"/>
  <c r="BA121" i="77"/>
  <c r="AC121" i="77"/>
  <c r="U132" i="77"/>
  <c r="AC132" i="77"/>
  <c r="U208" i="77"/>
  <c r="BH208" i="77"/>
  <c r="BH211" i="77"/>
  <c r="AC211" i="77"/>
  <c r="BA211" i="77"/>
  <c r="AT211" i="77"/>
  <c r="U211" i="77"/>
  <c r="U15" i="77"/>
  <c r="AC83" i="77"/>
  <c r="BH83" i="77"/>
  <c r="AT83" i="77"/>
  <c r="U83" i="77"/>
  <c r="BA83" i="77"/>
  <c r="AC192" i="77"/>
  <c r="U192" i="77"/>
  <c r="AC14" i="77"/>
  <c r="BH14" i="77"/>
  <c r="BA14" i="77"/>
  <c r="BH17" i="77"/>
  <c r="BA26" i="77"/>
  <c r="U28" i="77"/>
  <c r="AC28" i="77"/>
  <c r="AC30" i="77"/>
  <c r="BH30" i="77"/>
  <c r="BA35" i="77"/>
  <c r="AT46" i="77"/>
  <c r="U48" i="77"/>
  <c r="AC48" i="77"/>
  <c r="BA58" i="77"/>
  <c r="BH59" i="77"/>
  <c r="AT59" i="77"/>
  <c r="BA59" i="77"/>
  <c r="U64" i="77"/>
  <c r="AC64" i="77"/>
  <c r="BH115" i="77"/>
  <c r="U115" i="77"/>
  <c r="BA115" i="77"/>
  <c r="AC115" i="77"/>
  <c r="AT115" i="77"/>
  <c r="U125" i="77"/>
  <c r="AC125" i="77"/>
  <c r="BH125" i="77"/>
  <c r="BA125" i="77"/>
  <c r="AT168" i="77"/>
  <c r="AC168" i="77"/>
  <c r="BA168" i="77"/>
  <c r="U202" i="77"/>
  <c r="BH202" i="77"/>
  <c r="BA226" i="77"/>
  <c r="BH245" i="77"/>
  <c r="U245" i="77"/>
  <c r="AT245" i="77"/>
  <c r="BA245" i="77"/>
  <c r="AC90" i="77"/>
  <c r="BA91" i="77"/>
  <c r="AT101" i="77"/>
  <c r="BH104" i="77"/>
  <c r="AC105" i="77"/>
  <c r="AT105" i="77"/>
  <c r="AT122" i="77"/>
  <c r="BH146" i="77"/>
  <c r="AT146" i="77"/>
  <c r="U146" i="77"/>
  <c r="BA146" i="77"/>
  <c r="BA150" i="77"/>
  <c r="U150" i="77"/>
  <c r="BH172" i="77"/>
  <c r="BA172" i="77"/>
  <c r="AC172" i="77"/>
  <c r="AT172" i="77"/>
  <c r="BH183" i="77"/>
  <c r="BA183" i="77"/>
  <c r="U183" i="77"/>
  <c r="BH187" i="77"/>
  <c r="U187" i="77"/>
  <c r="BA187" i="77"/>
  <c r="BH203" i="77"/>
  <c r="AC203" i="77"/>
  <c r="BA203" i="77"/>
  <c r="BH227" i="77"/>
  <c r="U227" i="77"/>
  <c r="BH268" i="77"/>
  <c r="AT268" i="77"/>
  <c r="U268" i="77"/>
  <c r="BA268" i="77"/>
  <c r="AC268" i="77"/>
  <c r="BA87" i="77"/>
  <c r="AC88" i="77"/>
  <c r="BH99" i="77"/>
  <c r="U99" i="77"/>
  <c r="U103" i="77"/>
  <c r="AT103" i="77"/>
  <c r="BH111" i="77"/>
  <c r="BA111" i="77"/>
  <c r="U111" i="77"/>
  <c r="AT111" i="77"/>
  <c r="BH143" i="77"/>
  <c r="AT143" i="77"/>
  <c r="BA143" i="77"/>
  <c r="BH147" i="77"/>
  <c r="AT147" i="77"/>
  <c r="U172" i="77"/>
  <c r="AT183" i="77"/>
  <c r="AT194" i="77"/>
  <c r="U203" i="77"/>
  <c r="BH204" i="77"/>
  <c r="BH264" i="77"/>
  <c r="AT264" i="77"/>
  <c r="U264" i="77"/>
  <c r="AC264" i="77"/>
  <c r="BA264" i="77"/>
  <c r="U11" i="77"/>
  <c r="BA25" i="77"/>
  <c r="U36" i="77"/>
  <c r="BA39" i="77"/>
  <c r="AC44" i="77"/>
  <c r="AC47" i="77"/>
  <c r="BA47" i="77"/>
  <c r="AT50" i="77"/>
  <c r="AC51" i="77"/>
  <c r="BA51" i="77"/>
  <c r="BA54" i="77"/>
  <c r="U62" i="77"/>
  <c r="AT62" i="77"/>
  <c r="AC63" i="77"/>
  <c r="BA63" i="77"/>
  <c r="U74" i="77"/>
  <c r="AT74" i="77"/>
  <c r="BA82" i="77"/>
  <c r="AC84" i="77"/>
  <c r="AT84" i="77"/>
  <c r="BH85" i="77"/>
  <c r="BA86" i="77"/>
  <c r="AT90" i="77"/>
  <c r="BH95" i="77"/>
  <c r="U95" i="77"/>
  <c r="AC95" i="77"/>
  <c r="BH107" i="77"/>
  <c r="BA107" i="77"/>
  <c r="AC107" i="77"/>
  <c r="BH108" i="77"/>
  <c r="U109" i="77"/>
  <c r="BH109" i="77"/>
  <c r="AC111" i="77"/>
  <c r="BH113" i="77"/>
  <c r="AC114" i="77"/>
  <c r="BA114" i="77"/>
  <c r="BH114" i="77"/>
  <c r="BH118" i="77"/>
  <c r="BH119" i="77"/>
  <c r="AC119" i="77"/>
  <c r="U119" i="77"/>
  <c r="AT119" i="77"/>
  <c r="U143" i="77"/>
  <c r="AC147" i="77"/>
  <c r="AC159" i="77"/>
  <c r="BH159" i="77"/>
  <c r="BH179" i="77"/>
  <c r="BA179" i="77"/>
  <c r="AC179" i="77"/>
  <c r="U179" i="77"/>
  <c r="AC183" i="77"/>
  <c r="AT187" i="77"/>
  <c r="U194" i="77"/>
  <c r="BA214" i="77"/>
  <c r="U214" i="77"/>
  <c r="U224" i="77"/>
  <c r="BH224" i="77"/>
  <c r="AC224" i="77"/>
  <c r="BA224" i="77"/>
  <c r="AC227" i="77"/>
  <c r="AC237" i="77"/>
  <c r="BH237" i="77"/>
  <c r="BA237" i="77"/>
  <c r="AC131" i="77"/>
  <c r="BA131" i="77"/>
  <c r="AC151" i="77"/>
  <c r="BH209" i="77"/>
  <c r="BA209" i="77"/>
  <c r="AC209" i="77"/>
  <c r="BH217" i="77"/>
  <c r="BA217" i="77"/>
  <c r="AC217" i="77"/>
  <c r="AC235" i="77"/>
  <c r="U240" i="77"/>
  <c r="BH240" i="77"/>
  <c r="AC240" i="77"/>
  <c r="BA240" i="77"/>
  <c r="BH243" i="77"/>
  <c r="BH253" i="77"/>
  <c r="U253" i="77"/>
  <c r="AT253" i="77"/>
  <c r="BA253" i="77"/>
  <c r="BA93" i="77"/>
  <c r="BA126" i="77"/>
  <c r="AC127" i="77"/>
  <c r="AT127" i="77"/>
  <c r="BH129" i="77"/>
  <c r="AC135" i="77"/>
  <c r="BA138" i="77"/>
  <c r="BA142" i="77"/>
  <c r="U151" i="77"/>
  <c r="BA151" i="77"/>
  <c r="AC155" i="77"/>
  <c r="U176" i="77"/>
  <c r="AT176" i="77"/>
  <c r="U180" i="77"/>
  <c r="AC190" i="77"/>
  <c r="BH190" i="77"/>
  <c r="BA201" i="77"/>
  <c r="U207" i="77"/>
  <c r="AT207" i="77"/>
  <c r="BH213" i="77"/>
  <c r="BA213" i="77"/>
  <c r="AT213" i="77"/>
  <c r="AC221" i="77"/>
  <c r="BH221" i="77"/>
  <c r="AC243" i="77"/>
  <c r="BH256" i="77"/>
  <c r="BA256" i="77"/>
  <c r="AC256" i="77"/>
  <c r="AT256" i="77"/>
  <c r="U256" i="77"/>
  <c r="BH260" i="77"/>
  <c r="BA260" i="77"/>
  <c r="U260" i="77"/>
  <c r="AC260" i="77"/>
  <c r="BA230" i="77"/>
  <c r="BH242" i="77"/>
  <c r="AT242" i="77"/>
  <c r="BH250" i="77"/>
  <c r="AT250" i="77"/>
  <c r="BH267" i="77"/>
  <c r="BA267" i="77"/>
  <c r="AT267" i="77"/>
  <c r="BA281" i="77"/>
  <c r="U281" i="77"/>
  <c r="U288" i="77"/>
  <c r="AC288" i="77"/>
  <c r="BH304" i="77"/>
  <c r="BA304" i="77"/>
  <c r="AC304" i="77"/>
  <c r="AT304" i="77"/>
  <c r="U304" i="77"/>
  <c r="U305" i="77"/>
  <c r="AC305" i="77"/>
  <c r="AC185" i="77"/>
  <c r="AT191" i="77"/>
  <c r="AC195" i="77"/>
  <c r="BA195" i="77"/>
  <c r="AT197" i="77"/>
  <c r="BA232" i="77"/>
  <c r="BA234" i="77"/>
  <c r="AC238" i="77"/>
  <c r="BA238" i="77"/>
  <c r="U242" i="77"/>
  <c r="BA242" i="77"/>
  <c r="U250" i="77"/>
  <c r="BH254" i="77"/>
  <c r="BA254" i="77"/>
  <c r="U254" i="77"/>
  <c r="AT254" i="77"/>
  <c r="AC257" i="77"/>
  <c r="U267" i="77"/>
  <c r="BH299" i="77"/>
  <c r="AT299" i="77"/>
  <c r="U299" i="77"/>
  <c r="AC299" i="77"/>
  <c r="BA299" i="77"/>
  <c r="BH272" i="77"/>
  <c r="BA272" i="77"/>
  <c r="AC272" i="77"/>
  <c r="AT272" i="77"/>
  <c r="U272" i="77"/>
  <c r="U282" i="77"/>
  <c r="AC282" i="77"/>
  <c r="AC246" i="77"/>
  <c r="BA249" i="77"/>
  <c r="BH276" i="77"/>
  <c r="AT276" i="77"/>
  <c r="AC276" i="77"/>
  <c r="U276" i="77"/>
  <c r="BH295" i="77"/>
  <c r="BA295" i="77"/>
  <c r="AC295" i="77"/>
  <c r="AT295" i="77"/>
  <c r="U295" i="77"/>
  <c r="BA271" i="77"/>
  <c r="U280" i="77"/>
  <c r="BH290" i="77"/>
  <c r="AC293" i="77"/>
  <c r="BH297" i="77"/>
  <c r="BA307" i="77"/>
  <c r="AC309" i="77"/>
  <c r="BH271" i="77"/>
  <c r="AT280" i="77"/>
  <c r="U284" i="77"/>
  <c r="BH293" i="77"/>
  <c r="BA294" i="77"/>
  <c r="BH275" i="77"/>
  <c r="AC308" i="77"/>
  <c r="AC18" i="77"/>
  <c r="BA18" i="77"/>
  <c r="BH18" i="77"/>
  <c r="BA24" i="77"/>
  <c r="AT24" i="77"/>
  <c r="AC24" i="77"/>
  <c r="U24" i="77"/>
  <c r="BH24" i="77"/>
  <c r="BH13" i="77"/>
  <c r="AT10" i="77"/>
  <c r="U18" i="77"/>
  <c r="AT18" i="77"/>
  <c r="AT29" i="77"/>
  <c r="U34" i="77"/>
  <c r="AT34" i="77"/>
  <c r="AC49" i="77"/>
  <c r="U49" i="77"/>
  <c r="BA49" i="77"/>
  <c r="AT49" i="77"/>
  <c r="AC53" i="77"/>
  <c r="U53" i="77"/>
  <c r="BA53" i="77"/>
  <c r="AT53" i="77"/>
  <c r="AC69" i="77"/>
  <c r="U69" i="77"/>
  <c r="BA69" i="77"/>
  <c r="AT69" i="77"/>
  <c r="BA92" i="77"/>
  <c r="AT92" i="77"/>
  <c r="AC92" i="77"/>
  <c r="U92" i="77"/>
  <c r="BH92" i="77"/>
  <c r="AC94" i="77"/>
  <c r="BH94" i="77"/>
  <c r="BA94" i="77"/>
  <c r="U94" i="77"/>
  <c r="BA12" i="77"/>
  <c r="AT12" i="77"/>
  <c r="U16" i="77"/>
  <c r="AT17" i="77"/>
  <c r="AC21" i="77"/>
  <c r="BA21" i="77"/>
  <c r="BA28" i="77"/>
  <c r="AT28" i="77"/>
  <c r="BH29" i="77"/>
  <c r="AT33" i="77"/>
  <c r="BH34" i="77"/>
  <c r="U38" i="77"/>
  <c r="AT38" i="77"/>
  <c r="U45" i="77"/>
  <c r="BA45" i="77"/>
  <c r="AC57" i="77"/>
  <c r="AT57" i="77"/>
  <c r="AC73" i="77"/>
  <c r="U73" i="77"/>
  <c r="BA73" i="77"/>
  <c r="AT73" i="77"/>
  <c r="U89" i="77"/>
  <c r="BH89" i="77"/>
  <c r="AT89" i="77"/>
  <c r="AC89" i="77"/>
  <c r="BA89" i="77"/>
  <c r="BA112" i="77"/>
  <c r="AT112" i="77"/>
  <c r="AC112" i="77"/>
  <c r="U112" i="77"/>
  <c r="BH112" i="77"/>
  <c r="U133" i="77"/>
  <c r="BA133" i="77"/>
  <c r="AC133" i="77"/>
  <c r="BH133" i="77"/>
  <c r="AT133" i="77"/>
  <c r="AC141" i="77"/>
  <c r="U141" i="77"/>
  <c r="BA141" i="77"/>
  <c r="AT141" i="77"/>
  <c r="AT16" i="77"/>
  <c r="AT21" i="77"/>
  <c r="U26" i="77"/>
  <c r="AT26" i="77"/>
  <c r="BH28" i="77"/>
  <c r="BA32" i="77"/>
  <c r="BH33" i="77"/>
  <c r="AT37" i="77"/>
  <c r="BH38" i="77"/>
  <c r="BH49" i="77"/>
  <c r="BH53" i="77"/>
  <c r="AC61" i="77"/>
  <c r="U61" i="77"/>
  <c r="BA61" i="77"/>
  <c r="AT61" i="77"/>
  <c r="BH69" i="77"/>
  <c r="AC77" i="77"/>
  <c r="U77" i="77"/>
  <c r="BA77" i="77"/>
  <c r="AT77" i="77"/>
  <c r="AT94" i="77"/>
  <c r="U14" i="77"/>
  <c r="AT14" i="77"/>
  <c r="BH16" i="77"/>
  <c r="BA20" i="77"/>
  <c r="AT20" i="77"/>
  <c r="BH21" i="77"/>
  <c r="AT25" i="77"/>
  <c r="BH26" i="77"/>
  <c r="AC29" i="77"/>
  <c r="BA29" i="77"/>
  <c r="U30" i="77"/>
  <c r="AT30" i="77"/>
  <c r="BH32" i="77"/>
  <c r="BA34" i="77"/>
  <c r="BA36" i="77"/>
  <c r="AT36" i="77"/>
  <c r="BH37" i="77"/>
  <c r="U41" i="77"/>
  <c r="BA41" i="77"/>
  <c r="AT41" i="77"/>
  <c r="BH45" i="77"/>
  <c r="AC65" i="77"/>
  <c r="U65" i="77"/>
  <c r="BA65" i="77"/>
  <c r="AT65" i="77"/>
  <c r="BH73" i="77"/>
  <c r="AC81" i="77"/>
  <c r="U81" i="77"/>
  <c r="BA81" i="77"/>
  <c r="AT81" i="77"/>
  <c r="BH44" i="77"/>
  <c r="U46" i="77"/>
  <c r="BH48" i="77"/>
  <c r="U50" i="77"/>
  <c r="BH52" i="77"/>
  <c r="BH56" i="77"/>
  <c r="BH60" i="77"/>
  <c r="BH64" i="77"/>
  <c r="BH72" i="77"/>
  <c r="BH76" i="77"/>
  <c r="BH80" i="77"/>
  <c r="U87" i="77"/>
  <c r="AT87" i="77"/>
  <c r="AC42" i="77"/>
  <c r="AT44" i="77"/>
  <c r="BA44" i="77"/>
  <c r="AC46" i="77"/>
  <c r="AT48" i="77"/>
  <c r="BA48" i="77"/>
  <c r="AC50" i="77"/>
  <c r="AT52" i="77"/>
  <c r="BA52" i="77"/>
  <c r="AC54" i="77"/>
  <c r="AT56" i="77"/>
  <c r="BA56" i="77"/>
  <c r="AC58" i="77"/>
  <c r="AT60" i="77"/>
  <c r="BA60" i="77"/>
  <c r="AC62" i="77"/>
  <c r="AT64" i="77"/>
  <c r="BA64" i="77"/>
  <c r="AC70" i="77"/>
  <c r="AT72" i="77"/>
  <c r="BA72" i="77"/>
  <c r="AC74" i="77"/>
  <c r="AT76" i="77"/>
  <c r="BA76" i="77"/>
  <c r="AC78" i="77"/>
  <c r="AT80" i="77"/>
  <c r="BA80" i="77"/>
  <c r="AC82" i="77"/>
  <c r="U85" i="77"/>
  <c r="AT86" i="77"/>
  <c r="BH87" i="77"/>
  <c r="U90" i="77"/>
  <c r="BA100" i="77"/>
  <c r="AT100" i="77"/>
  <c r="BH100" i="77"/>
  <c r="U101" i="77"/>
  <c r="BA101" i="77"/>
  <c r="AC101" i="77"/>
  <c r="AC106" i="77"/>
  <c r="BA106" i="77"/>
  <c r="U117" i="77"/>
  <c r="BA117" i="77"/>
  <c r="AC117" i="77"/>
  <c r="BH117" i="77"/>
  <c r="AC122" i="77"/>
  <c r="BA122" i="77"/>
  <c r="BA128" i="77"/>
  <c r="AT128" i="77"/>
  <c r="AC128" i="77"/>
  <c r="U128" i="77"/>
  <c r="BH128" i="77"/>
  <c r="AC137" i="77"/>
  <c r="U137" i="77"/>
  <c r="BA137" i="77"/>
  <c r="BH137" i="77"/>
  <c r="AC145" i="77"/>
  <c r="U145" i="77"/>
  <c r="BA145" i="77"/>
  <c r="BH145" i="77"/>
  <c r="BA85" i="77"/>
  <c r="AT85" i="77"/>
  <c r="BA90" i="77"/>
  <c r="BA96" i="77"/>
  <c r="AT96" i="77"/>
  <c r="AC96" i="77"/>
  <c r="U96" i="77"/>
  <c r="U105" i="77"/>
  <c r="BH105" i="77"/>
  <c r="BA105" i="77"/>
  <c r="AC182" i="77"/>
  <c r="BH182" i="77"/>
  <c r="BA182" i="77"/>
  <c r="AT182" i="77"/>
  <c r="U182" i="77"/>
  <c r="U110" i="77"/>
  <c r="AT110" i="77"/>
  <c r="BA116" i="77"/>
  <c r="AT116" i="77"/>
  <c r="AT121" i="77"/>
  <c r="U126" i="77"/>
  <c r="AT126" i="77"/>
  <c r="BA132" i="77"/>
  <c r="AT132" i="77"/>
  <c r="U136" i="77"/>
  <c r="BA136" i="77"/>
  <c r="AT136" i="77"/>
  <c r="U140" i="77"/>
  <c r="BA140" i="77"/>
  <c r="AT140" i="77"/>
  <c r="U144" i="77"/>
  <c r="BA144" i="77"/>
  <c r="AT144" i="77"/>
  <c r="U166" i="77"/>
  <c r="BA166" i="77"/>
  <c r="AC166" i="77"/>
  <c r="BH166" i="77"/>
  <c r="AC171" i="77"/>
  <c r="BA171" i="77"/>
  <c r="BH171" i="77"/>
  <c r="U177" i="77"/>
  <c r="BH177" i="77"/>
  <c r="AC177" i="77"/>
  <c r="AT177" i="77"/>
  <c r="BA177" i="77"/>
  <c r="BA88" i="77"/>
  <c r="AT88" i="77"/>
  <c r="AT93" i="77"/>
  <c r="AC97" i="77"/>
  <c r="U98" i="77"/>
  <c r="AT98" i="77"/>
  <c r="BA102" i="77"/>
  <c r="BA104" i="77"/>
  <c r="AT104" i="77"/>
  <c r="U108" i="77"/>
  <c r="AT109" i="77"/>
  <c r="BH110" i="77"/>
  <c r="AC113" i="77"/>
  <c r="BA113" i="77"/>
  <c r="U114" i="77"/>
  <c r="AT114" i="77"/>
  <c r="BH116" i="77"/>
  <c r="BA118" i="77"/>
  <c r="BA120" i="77"/>
  <c r="AT120" i="77"/>
  <c r="BH121" i="77"/>
  <c r="U124" i="77"/>
  <c r="AT125" i="77"/>
  <c r="BH126" i="77"/>
  <c r="AC129" i="77"/>
  <c r="BA129" i="77"/>
  <c r="U130" i="77"/>
  <c r="AT130" i="77"/>
  <c r="BH132" i="77"/>
  <c r="AC136" i="77"/>
  <c r="AC140" i="77"/>
  <c r="AC144" i="77"/>
  <c r="AC148" i="77"/>
  <c r="U148" i="77"/>
  <c r="BA148" i="77"/>
  <c r="AT148" i="77"/>
  <c r="BA161" i="77"/>
  <c r="AT161" i="77"/>
  <c r="AC161" i="77"/>
  <c r="U161" i="77"/>
  <c r="BH161" i="77"/>
  <c r="AT166" i="77"/>
  <c r="AT97" i="77"/>
  <c r="U102" i="77"/>
  <c r="AT102" i="77"/>
  <c r="BA108" i="77"/>
  <c r="AT108" i="77"/>
  <c r="AT113" i="77"/>
  <c r="U118" i="77"/>
  <c r="AT118" i="77"/>
  <c r="BA124" i="77"/>
  <c r="AT124" i="77"/>
  <c r="AT129" i="77"/>
  <c r="BH134" i="77"/>
  <c r="AC134" i="77"/>
  <c r="U134" i="77"/>
  <c r="BH136" i="77"/>
  <c r="BH140" i="77"/>
  <c r="BH144" i="77"/>
  <c r="AC152" i="77"/>
  <c r="U152" i="77"/>
  <c r="BA152" i="77"/>
  <c r="AT152" i="77"/>
  <c r="AC156" i="77"/>
  <c r="U156" i="77"/>
  <c r="BA156" i="77"/>
  <c r="AT156" i="77"/>
  <c r="AC216" i="77"/>
  <c r="U216" i="77"/>
  <c r="BA216" i="77"/>
  <c r="AT216" i="77"/>
  <c r="BH216" i="77"/>
  <c r="AC138" i="77"/>
  <c r="AC142" i="77"/>
  <c r="AC146" i="77"/>
  <c r="AC150" i="77"/>
  <c r="AC154" i="77"/>
  <c r="AC158" i="77"/>
  <c r="BA158" i="77"/>
  <c r="U159" i="77"/>
  <c r="AT159" i="77"/>
  <c r="BA163" i="77"/>
  <c r="BA165" i="77"/>
  <c r="AT165" i="77"/>
  <c r="U169" i="77"/>
  <c r="BA175" i="77"/>
  <c r="AT178" i="77"/>
  <c r="U189" i="77"/>
  <c r="BA189" i="77"/>
  <c r="AC189" i="77"/>
  <c r="AT189" i="77"/>
  <c r="BH189" i="77"/>
  <c r="U193" i="77"/>
  <c r="BH193" i="77"/>
  <c r="BA193" i="77"/>
  <c r="AC233" i="77"/>
  <c r="BA233" i="77"/>
  <c r="BH233" i="77"/>
  <c r="AT233" i="77"/>
  <c r="U233" i="77"/>
  <c r="U247" i="77"/>
  <c r="BA247" i="77"/>
  <c r="AT247" i="77"/>
  <c r="BH247" i="77"/>
  <c r="AC247" i="77"/>
  <c r="AC149" i="77"/>
  <c r="BH150" i="77"/>
  <c r="BH154" i="77"/>
  <c r="AT158" i="77"/>
  <c r="U163" i="77"/>
  <c r="AT163" i="77"/>
  <c r="BA169" i="77"/>
  <c r="AT169" i="77"/>
  <c r="AC178" i="77"/>
  <c r="BA178" i="77"/>
  <c r="BA188" i="77"/>
  <c r="AT188" i="77"/>
  <c r="BH188" i="77"/>
  <c r="U188" i="77"/>
  <c r="AC212" i="77"/>
  <c r="U212" i="77"/>
  <c r="BA212" i="77"/>
  <c r="AT212" i="77"/>
  <c r="BH212" i="77"/>
  <c r="U251" i="77"/>
  <c r="BA251" i="77"/>
  <c r="AT251" i="77"/>
  <c r="BH251" i="77"/>
  <c r="AC251" i="77"/>
  <c r="AT150" i="77"/>
  <c r="AT154" i="77"/>
  <c r="BA157" i="77"/>
  <c r="AT157" i="77"/>
  <c r="BH158" i="77"/>
  <c r="AT162" i="77"/>
  <c r="BH163" i="77"/>
  <c r="U167" i="77"/>
  <c r="AT167" i="77"/>
  <c r="BH169" i="77"/>
  <c r="U174" i="77"/>
  <c r="BA174" i="77"/>
  <c r="AT174" i="77"/>
  <c r="AC174" i="77"/>
  <c r="AC175" i="77"/>
  <c r="U175" i="77"/>
  <c r="AT175" i="77"/>
  <c r="U178" i="77"/>
  <c r="BA184" i="77"/>
  <c r="AT184" i="77"/>
  <c r="AC184" i="77"/>
  <c r="U184" i="77"/>
  <c r="BA194" i="77"/>
  <c r="AC194" i="77"/>
  <c r="U228" i="77"/>
  <c r="BA228" i="77"/>
  <c r="AC228" i="77"/>
  <c r="BH228" i="77"/>
  <c r="AT228" i="77"/>
  <c r="U255" i="77"/>
  <c r="BA255" i="77"/>
  <c r="AT255" i="77"/>
  <c r="BH255" i="77"/>
  <c r="AC255" i="77"/>
  <c r="BA223" i="77"/>
  <c r="AT223" i="77"/>
  <c r="AC223" i="77"/>
  <c r="U223" i="77"/>
  <c r="BH223" i="77"/>
  <c r="AC259" i="77"/>
  <c r="BA259" i="77"/>
  <c r="BH259" i="77"/>
  <c r="AT259" i="77"/>
  <c r="U259" i="77"/>
  <c r="BH173" i="77"/>
  <c r="AT181" i="77"/>
  <c r="U186" i="77"/>
  <c r="AT186" i="77"/>
  <c r="BA192" i="77"/>
  <c r="AT192" i="77"/>
  <c r="AC196" i="77"/>
  <c r="BA196" i="77"/>
  <c r="AT196" i="77"/>
  <c r="BA198" i="77"/>
  <c r="AT198" i="77"/>
  <c r="AC198" i="77"/>
  <c r="AC200" i="77"/>
  <c r="BA200" i="77"/>
  <c r="AT200" i="77"/>
  <c r="BA202" i="77"/>
  <c r="AT202" i="77"/>
  <c r="AC202" i="77"/>
  <c r="AC204" i="77"/>
  <c r="BA204" i="77"/>
  <c r="AT204" i="77"/>
  <c r="BA206" i="77"/>
  <c r="AT206" i="77"/>
  <c r="AC206" i="77"/>
  <c r="AC208" i="77"/>
  <c r="BA208" i="77"/>
  <c r="AT208" i="77"/>
  <c r="AT173" i="77"/>
  <c r="BA180" i="77"/>
  <c r="AT180" i="77"/>
  <c r="BH181" i="77"/>
  <c r="AT185" i="77"/>
  <c r="BH186" i="77"/>
  <c r="U190" i="77"/>
  <c r="AT190" i="77"/>
  <c r="BH192" i="77"/>
  <c r="BA239" i="77"/>
  <c r="AT239" i="77"/>
  <c r="AC239" i="77"/>
  <c r="U239" i="77"/>
  <c r="BH239" i="77"/>
  <c r="U197" i="77"/>
  <c r="U201" i="77"/>
  <c r="U209" i="77"/>
  <c r="U213" i="77"/>
  <c r="AC214" i="77"/>
  <c r="U217" i="77"/>
  <c r="AC220" i="77"/>
  <c r="BA220" i="77"/>
  <c r="U221" i="77"/>
  <c r="AT221" i="77"/>
  <c r="BA225" i="77"/>
  <c r="BA227" i="77"/>
  <c r="AT227" i="77"/>
  <c r="U231" i="77"/>
  <c r="AT232" i="77"/>
  <c r="AC236" i="77"/>
  <c r="BA236" i="77"/>
  <c r="U237" i="77"/>
  <c r="AT237" i="77"/>
  <c r="BA241" i="77"/>
  <c r="BA243" i="77"/>
  <c r="AT243" i="77"/>
  <c r="U258" i="77"/>
  <c r="BH258" i="77"/>
  <c r="BA258" i="77"/>
  <c r="AC262" i="77"/>
  <c r="U262" i="77"/>
  <c r="BA262" i="77"/>
  <c r="BA292" i="77"/>
  <c r="AT292" i="77"/>
  <c r="AC292" i="77"/>
  <c r="U292" i="77"/>
  <c r="BH292" i="77"/>
  <c r="BH214" i="77"/>
  <c r="AT220" i="77"/>
  <c r="U225" i="77"/>
  <c r="AT225" i="77"/>
  <c r="BA231" i="77"/>
  <c r="AT231" i="77"/>
  <c r="AT236" i="77"/>
  <c r="U241" i="77"/>
  <c r="AT241" i="77"/>
  <c r="AT214" i="77"/>
  <c r="AT218" i="77"/>
  <c r="BA219" i="77"/>
  <c r="AT219" i="77"/>
  <c r="BH220" i="77"/>
  <c r="AT224" i="77"/>
  <c r="BH225" i="77"/>
  <c r="U229" i="77"/>
  <c r="AT229" i="77"/>
  <c r="BH231" i="77"/>
  <c r="BA235" i="77"/>
  <c r="AT235" i="77"/>
  <c r="BH236" i="77"/>
  <c r="AT240" i="77"/>
  <c r="BH241" i="77"/>
  <c r="AC244" i="77"/>
  <c r="U244" i="77"/>
  <c r="AT244" i="77"/>
  <c r="BH244" i="77"/>
  <c r="AC248" i="77"/>
  <c r="U248" i="77"/>
  <c r="AT248" i="77"/>
  <c r="BH248" i="77"/>
  <c r="AC252" i="77"/>
  <c r="U252" i="77"/>
  <c r="AT252" i="77"/>
  <c r="BH252" i="77"/>
  <c r="U261" i="77"/>
  <c r="BA261" i="77"/>
  <c r="AT261" i="77"/>
  <c r="BH261" i="77"/>
  <c r="AC261" i="77"/>
  <c r="AC245" i="77"/>
  <c r="AC249" i="77"/>
  <c r="AC253" i="77"/>
  <c r="BA257" i="77"/>
  <c r="AT257" i="77"/>
  <c r="AC265" i="77"/>
  <c r="U265" i="77"/>
  <c r="BA265" i="77"/>
  <c r="AT265" i="77"/>
  <c r="BA273" i="77"/>
  <c r="AT273" i="77"/>
  <c r="AC273" i="77"/>
  <c r="U273" i="77"/>
  <c r="BH273" i="77"/>
  <c r="AC279" i="77"/>
  <c r="U279" i="77"/>
  <c r="BA279" i="77"/>
  <c r="AT279" i="77"/>
  <c r="AC269" i="77"/>
  <c r="U269" i="77"/>
  <c r="BA269" i="77"/>
  <c r="AT269" i="77"/>
  <c r="U289" i="77"/>
  <c r="BA289" i="77"/>
  <c r="AC289" i="77"/>
  <c r="BH289" i="77"/>
  <c r="AT289" i="77"/>
  <c r="BH300" i="77"/>
  <c r="U300" i="77"/>
  <c r="AT300" i="77"/>
  <c r="AC300" i="77"/>
  <c r="BA300" i="77"/>
  <c r="AC263" i="77"/>
  <c r="AC267" i="77"/>
  <c r="U271" i="77"/>
  <c r="AT271" i="77"/>
  <c r="BA275" i="77"/>
  <c r="BA277" i="77"/>
  <c r="AT277" i="77"/>
  <c r="BH277" i="77"/>
  <c r="AC277" i="77"/>
  <c r="AC274" i="77"/>
  <c r="BA274" i="77"/>
  <c r="U275" i="77"/>
  <c r="AT275" i="77"/>
  <c r="AC283" i="77"/>
  <c r="U283" i="77"/>
  <c r="BA283" i="77"/>
  <c r="AT283" i="77"/>
  <c r="BH283" i="77"/>
  <c r="BA301" i="77"/>
  <c r="AT301" i="77"/>
  <c r="BH301" i="77"/>
  <c r="AC301" i="77"/>
  <c r="U301" i="77"/>
  <c r="AT274" i="77"/>
  <c r="AC281" i="77"/>
  <c r="BH282" i="77"/>
  <c r="AC285" i="77"/>
  <c r="BH286" i="77"/>
  <c r="BA288" i="77"/>
  <c r="AT288" i="77"/>
  <c r="BH281" i="77"/>
  <c r="AT282" i="77"/>
  <c r="BA282" i="77"/>
  <c r="BH285" i="77"/>
  <c r="AT286" i="77"/>
  <c r="BA286" i="77"/>
  <c r="BH288" i="77"/>
  <c r="AC310" i="77"/>
  <c r="U310" i="77"/>
  <c r="BA310" i="77"/>
  <c r="AT310" i="77"/>
  <c r="BH310" i="77"/>
  <c r="AT281" i="77"/>
  <c r="AT285" i="77"/>
  <c r="U290" i="77"/>
  <c r="AT290" i="77"/>
  <c r="BA296" i="77"/>
  <c r="AT296" i="77"/>
  <c r="BH296" i="77"/>
  <c r="U297" i="77"/>
  <c r="BA297" i="77"/>
  <c r="AC297" i="77"/>
  <c r="BA293" i="77"/>
  <c r="U294" i="77"/>
  <c r="AT294" i="77"/>
  <c r="AC306" i="77"/>
  <c r="U306" i="77"/>
  <c r="BA306" i="77"/>
  <c r="AT306" i="77"/>
  <c r="BH306" i="77"/>
  <c r="BA291" i="77"/>
  <c r="AT293" i="77"/>
  <c r="U302" i="77"/>
  <c r="BA302" i="77"/>
  <c r="AT302" i="77"/>
  <c r="AC302" i="77"/>
  <c r="U303" i="77"/>
  <c r="BH305" i="77"/>
  <c r="BH309" i="77"/>
  <c r="AC303" i="77"/>
  <c r="AT305" i="77"/>
  <c r="BA305" i="77"/>
  <c r="AC307" i="77"/>
  <c r="BH308" i="77"/>
  <c r="AT309" i="77"/>
  <c r="BA309" i="77"/>
  <c r="AT308" i="77"/>
  <c r="O9" i="58"/>
  <c r="P9" i="58"/>
  <c r="O10" i="58"/>
  <c r="P10" i="58"/>
  <c r="O11" i="58"/>
  <c r="P11" i="58"/>
  <c r="O12" i="58"/>
  <c r="P12" i="58"/>
  <c r="O13" i="58"/>
  <c r="P13" i="58"/>
  <c r="O14" i="58"/>
  <c r="P14" i="58"/>
  <c r="O15" i="58"/>
  <c r="P15" i="58"/>
  <c r="O16" i="58"/>
  <c r="P16" i="58"/>
  <c r="O17" i="58"/>
  <c r="P17" i="58"/>
  <c r="O18" i="58"/>
  <c r="P18" i="58"/>
  <c r="O19" i="58"/>
  <c r="P19" i="58"/>
  <c r="O20" i="58"/>
  <c r="P20" i="58"/>
  <c r="O21" i="58"/>
  <c r="P21" i="58"/>
  <c r="O22" i="58"/>
  <c r="P22" i="58"/>
  <c r="O23" i="58"/>
  <c r="P23" i="58"/>
  <c r="O24" i="58"/>
  <c r="P24" i="58"/>
  <c r="O25" i="58"/>
  <c r="P25" i="58"/>
  <c r="O26" i="58"/>
  <c r="P26" i="58"/>
  <c r="O27" i="58"/>
  <c r="P27" i="58"/>
  <c r="O28" i="58"/>
  <c r="P28" i="58"/>
  <c r="O29" i="58"/>
  <c r="P29" i="58"/>
  <c r="O30" i="58"/>
  <c r="P30" i="58"/>
  <c r="O31" i="58"/>
  <c r="P31" i="58"/>
  <c r="O32" i="58"/>
  <c r="P32" i="58"/>
  <c r="O33" i="58"/>
  <c r="P33" i="58"/>
  <c r="O34" i="58"/>
  <c r="P34" i="58"/>
  <c r="O35" i="58"/>
  <c r="P35" i="58"/>
  <c r="O36" i="58"/>
  <c r="P36" i="58"/>
  <c r="O37" i="58"/>
  <c r="P37" i="58"/>
  <c r="O38" i="58"/>
  <c r="P38" i="58"/>
  <c r="O39" i="58"/>
  <c r="P39" i="58"/>
  <c r="O40" i="58"/>
  <c r="P40" i="58"/>
  <c r="O41" i="58"/>
  <c r="P41" i="58"/>
  <c r="O42" i="58"/>
  <c r="P42" i="58"/>
  <c r="O43" i="58"/>
  <c r="P43" i="58"/>
  <c r="O44" i="58"/>
  <c r="P44" i="58"/>
  <c r="O45" i="58"/>
  <c r="P45" i="58"/>
  <c r="O46" i="58"/>
  <c r="P46" i="58"/>
  <c r="O47" i="58"/>
  <c r="P47" i="58"/>
  <c r="O48" i="58"/>
  <c r="P48" i="58"/>
  <c r="O49" i="58"/>
  <c r="P49" i="58"/>
  <c r="O50" i="58"/>
  <c r="P50" i="58"/>
  <c r="O51" i="58"/>
  <c r="P51" i="58"/>
  <c r="O52" i="58"/>
  <c r="P52" i="58"/>
  <c r="O53" i="58"/>
  <c r="P53" i="58"/>
  <c r="O54" i="58"/>
  <c r="P54" i="58"/>
  <c r="O55" i="58"/>
  <c r="P55" i="58"/>
  <c r="O56" i="58"/>
  <c r="P56" i="58"/>
  <c r="O57" i="58"/>
  <c r="P57" i="58"/>
  <c r="O58" i="58"/>
  <c r="P58" i="58"/>
  <c r="O59" i="58"/>
  <c r="P59" i="58"/>
  <c r="O60" i="58"/>
  <c r="P60" i="58"/>
  <c r="O61" i="58"/>
  <c r="P61" i="58"/>
  <c r="O62" i="58"/>
  <c r="P62" i="58"/>
  <c r="O63" i="58"/>
  <c r="P63" i="58"/>
  <c r="O64" i="58"/>
  <c r="P64" i="58"/>
  <c r="O65" i="58"/>
  <c r="P65" i="58"/>
  <c r="O66" i="58"/>
  <c r="P66" i="58"/>
  <c r="O67" i="58"/>
  <c r="P67" i="58"/>
  <c r="O68" i="58"/>
  <c r="P68" i="58"/>
  <c r="O69" i="58"/>
  <c r="P69" i="58"/>
  <c r="O70" i="58"/>
  <c r="P70" i="58"/>
  <c r="O71" i="58"/>
  <c r="P71" i="58"/>
  <c r="O72" i="58"/>
  <c r="P72" i="58"/>
  <c r="O73" i="58"/>
  <c r="P73" i="58"/>
  <c r="O74" i="58"/>
  <c r="P74" i="58"/>
  <c r="O75" i="58"/>
  <c r="P75" i="58"/>
  <c r="O76" i="58"/>
  <c r="P76" i="58"/>
  <c r="O77" i="58"/>
  <c r="P77" i="58"/>
  <c r="O78" i="58"/>
  <c r="P78" i="58"/>
  <c r="O79" i="58"/>
  <c r="P79" i="58"/>
  <c r="O80" i="58"/>
  <c r="P80" i="58"/>
  <c r="O81" i="58"/>
  <c r="P81" i="58"/>
  <c r="O82" i="58"/>
  <c r="P82" i="58"/>
  <c r="O83" i="58"/>
  <c r="P83" i="58"/>
  <c r="O84" i="58"/>
  <c r="P84" i="58"/>
  <c r="O85" i="58"/>
  <c r="P85" i="58"/>
  <c r="O86" i="58"/>
  <c r="P86" i="58"/>
  <c r="O87" i="58"/>
  <c r="P87" i="58"/>
  <c r="O88" i="58"/>
  <c r="P88" i="58"/>
  <c r="O89" i="58"/>
  <c r="P89" i="58"/>
  <c r="O90" i="58"/>
  <c r="P90" i="58"/>
  <c r="O91" i="58"/>
  <c r="P91" i="58"/>
  <c r="O92" i="58"/>
  <c r="P92" i="58"/>
  <c r="O93" i="58"/>
  <c r="P93" i="58"/>
  <c r="O94" i="58"/>
  <c r="P94" i="58"/>
  <c r="O95" i="58"/>
  <c r="P95" i="58"/>
  <c r="O96" i="58"/>
  <c r="P96" i="58"/>
  <c r="O97" i="58"/>
  <c r="P97" i="58"/>
  <c r="O98" i="58"/>
  <c r="P98" i="58"/>
  <c r="O99" i="58"/>
  <c r="P99" i="58"/>
  <c r="O100" i="58"/>
  <c r="P100" i="58"/>
  <c r="O101" i="58"/>
  <c r="P101" i="58"/>
  <c r="O102" i="58"/>
  <c r="P102" i="58"/>
  <c r="O103" i="58"/>
  <c r="P103" i="58"/>
  <c r="O104" i="58"/>
  <c r="P104" i="58"/>
  <c r="O105" i="58"/>
  <c r="P105" i="58"/>
  <c r="O106" i="58"/>
  <c r="P106" i="58"/>
  <c r="O107" i="58"/>
  <c r="P107" i="58"/>
  <c r="O108" i="58"/>
  <c r="P108" i="58"/>
  <c r="O109" i="58"/>
  <c r="P109" i="58"/>
  <c r="O110" i="58"/>
  <c r="P110" i="58"/>
  <c r="O111" i="58"/>
  <c r="P111" i="58"/>
  <c r="O112" i="58"/>
  <c r="P112" i="58"/>
  <c r="O113" i="58"/>
  <c r="P113" i="58"/>
  <c r="O114" i="58"/>
  <c r="P114" i="58"/>
  <c r="O115" i="58"/>
  <c r="P115" i="58"/>
  <c r="O116" i="58"/>
  <c r="P116" i="58"/>
  <c r="O117" i="58"/>
  <c r="P117" i="58"/>
  <c r="O118" i="58"/>
  <c r="P118" i="58"/>
  <c r="O119" i="58"/>
  <c r="P119" i="58"/>
  <c r="O120" i="58"/>
  <c r="P120" i="58"/>
  <c r="O121" i="58"/>
  <c r="P121" i="58"/>
  <c r="O122" i="58"/>
  <c r="P122" i="58"/>
  <c r="O123" i="58"/>
  <c r="P123" i="58"/>
  <c r="O124" i="58"/>
  <c r="P124" i="58"/>
  <c r="O125" i="58"/>
  <c r="P125" i="58"/>
  <c r="O126" i="58"/>
  <c r="P126" i="58"/>
  <c r="O127" i="58"/>
  <c r="P127" i="58"/>
  <c r="O128" i="58"/>
  <c r="P128" i="58"/>
  <c r="O129" i="58"/>
  <c r="P129" i="58"/>
  <c r="O130" i="58"/>
  <c r="P130" i="58"/>
  <c r="O131" i="58"/>
  <c r="P131" i="58"/>
  <c r="O132" i="58"/>
  <c r="P132" i="58"/>
  <c r="O133" i="58"/>
  <c r="P133" i="58"/>
  <c r="O134" i="58"/>
  <c r="P134" i="58"/>
  <c r="O135" i="58"/>
  <c r="P135" i="58"/>
  <c r="O136" i="58"/>
  <c r="P136" i="58"/>
  <c r="O137" i="58"/>
  <c r="P137" i="58"/>
  <c r="O138" i="58"/>
  <c r="P138" i="58"/>
  <c r="O139" i="58"/>
  <c r="P139" i="58"/>
  <c r="O140" i="58"/>
  <c r="P140" i="58"/>
  <c r="O141" i="58"/>
  <c r="P141" i="58"/>
  <c r="O142" i="58"/>
  <c r="P142" i="58"/>
  <c r="O143" i="58"/>
  <c r="P143" i="58"/>
  <c r="O144" i="58"/>
  <c r="P144" i="58"/>
  <c r="O145" i="58"/>
  <c r="P145" i="58"/>
  <c r="O146" i="58"/>
  <c r="P146" i="58"/>
  <c r="O147" i="58"/>
  <c r="P147" i="58"/>
  <c r="O148" i="58"/>
  <c r="P148" i="58"/>
  <c r="O149" i="58"/>
  <c r="P149" i="58"/>
  <c r="O150" i="58"/>
  <c r="P150" i="58"/>
  <c r="O151" i="58"/>
  <c r="P151" i="58"/>
  <c r="O152" i="58"/>
  <c r="P152" i="58"/>
  <c r="O153" i="58"/>
  <c r="P153" i="58"/>
  <c r="O154" i="58"/>
  <c r="P154" i="58"/>
  <c r="O155" i="58"/>
  <c r="P155" i="58"/>
  <c r="O156" i="58"/>
  <c r="P156" i="58"/>
  <c r="O157" i="58"/>
  <c r="P157" i="58"/>
  <c r="O158" i="58"/>
  <c r="P158" i="58"/>
  <c r="O159" i="58"/>
  <c r="P159" i="58"/>
  <c r="O160" i="58"/>
  <c r="P160" i="58"/>
  <c r="O161" i="58"/>
  <c r="P161" i="58"/>
  <c r="O162" i="58"/>
  <c r="P162" i="58"/>
  <c r="O163" i="58"/>
  <c r="P163" i="58"/>
  <c r="O164" i="58"/>
  <c r="P164" i="58"/>
  <c r="O165" i="58"/>
  <c r="P165" i="58"/>
  <c r="O166" i="58"/>
  <c r="P166" i="58"/>
  <c r="O167" i="58"/>
  <c r="P167" i="58"/>
  <c r="O168" i="58"/>
  <c r="P168" i="58"/>
  <c r="O169" i="58"/>
  <c r="P169" i="58"/>
  <c r="O170" i="58"/>
  <c r="P170" i="58"/>
  <c r="O171" i="58"/>
  <c r="P171" i="58"/>
  <c r="O172" i="58"/>
  <c r="P172" i="58"/>
  <c r="O173" i="58"/>
  <c r="P173" i="58"/>
  <c r="O174" i="58"/>
  <c r="P174" i="58"/>
  <c r="O175" i="58"/>
  <c r="P175" i="58"/>
  <c r="O176" i="58"/>
  <c r="P176" i="58"/>
  <c r="O177" i="58"/>
  <c r="P177" i="58"/>
  <c r="O178" i="58"/>
  <c r="P178" i="58"/>
  <c r="O179" i="58"/>
  <c r="P179" i="58"/>
  <c r="O180" i="58"/>
  <c r="P180" i="58"/>
  <c r="O181" i="58"/>
  <c r="P181" i="58"/>
  <c r="O182" i="58"/>
  <c r="P182" i="58"/>
  <c r="O183" i="58"/>
  <c r="P183" i="58"/>
  <c r="O184" i="58"/>
  <c r="P184" i="58"/>
  <c r="O185" i="58"/>
  <c r="P185" i="58"/>
  <c r="O186" i="58"/>
  <c r="P186" i="58"/>
  <c r="O187" i="58"/>
  <c r="P187" i="58"/>
  <c r="O188" i="58"/>
  <c r="P188" i="58"/>
  <c r="O189" i="58"/>
  <c r="P189" i="58"/>
  <c r="O190" i="58"/>
  <c r="P190" i="58"/>
  <c r="O191" i="58"/>
  <c r="P191" i="58"/>
  <c r="O192" i="58"/>
  <c r="P192" i="58"/>
  <c r="O193" i="58"/>
  <c r="P193" i="58"/>
  <c r="O194" i="58"/>
  <c r="P194" i="58"/>
  <c r="O195" i="58"/>
  <c r="P195" i="58"/>
  <c r="O196" i="58"/>
  <c r="P196" i="58"/>
  <c r="O197" i="58"/>
  <c r="P197" i="58"/>
  <c r="O198" i="58"/>
  <c r="P198" i="58"/>
  <c r="O199" i="58"/>
  <c r="P199" i="58"/>
  <c r="O200" i="58"/>
  <c r="P200" i="58"/>
  <c r="O201" i="58"/>
  <c r="P201" i="58"/>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O267" i="58"/>
  <c r="P267" i="58"/>
  <c r="O268" i="58"/>
  <c r="P268" i="58"/>
  <c r="O269" i="58"/>
  <c r="P269" i="58"/>
  <c r="O270" i="58"/>
  <c r="P270" i="58"/>
  <c r="O271" i="58"/>
  <c r="P271" i="58"/>
  <c r="O272" i="58"/>
  <c r="P272" i="58"/>
  <c r="O273" i="58"/>
  <c r="P273" i="58"/>
  <c r="O274" i="58"/>
  <c r="P274" i="58"/>
  <c r="O275" i="58"/>
  <c r="P275" i="58"/>
  <c r="O276" i="58"/>
  <c r="P276" i="58"/>
  <c r="O277" i="58"/>
  <c r="P277" i="58"/>
  <c r="O278" i="58"/>
  <c r="P278" i="58"/>
  <c r="O279" i="58"/>
  <c r="P279" i="58"/>
  <c r="O280" i="58"/>
  <c r="P280" i="58"/>
  <c r="O281" i="58"/>
  <c r="P281" i="58"/>
  <c r="O282" i="58"/>
  <c r="P282" i="58"/>
  <c r="O283" i="58"/>
  <c r="P283" i="58"/>
  <c r="O284" i="58"/>
  <c r="P284" i="58"/>
  <c r="O285" i="58"/>
  <c r="P285" i="58"/>
  <c r="O286" i="58"/>
  <c r="P286" i="58"/>
  <c r="O287" i="58"/>
  <c r="P287" i="58"/>
  <c r="O288" i="58"/>
  <c r="P288" i="58"/>
  <c r="O289" i="58"/>
  <c r="P289" i="58"/>
  <c r="O290" i="58"/>
  <c r="P290" i="58"/>
  <c r="O291" i="58"/>
  <c r="P291" i="58"/>
  <c r="O292" i="58"/>
  <c r="P292" i="58"/>
  <c r="O293" i="58"/>
  <c r="P293" i="58"/>
  <c r="O294" i="58"/>
  <c r="P294" i="58"/>
  <c r="O295" i="58"/>
  <c r="P295" i="58"/>
  <c r="O296" i="58"/>
  <c r="P296" i="58"/>
  <c r="O297" i="58"/>
  <c r="P297" i="58"/>
  <c r="O298" i="58"/>
  <c r="P298" i="58"/>
  <c r="O299" i="58"/>
  <c r="P299" i="58"/>
  <c r="O300" i="58"/>
  <c r="P300" i="58"/>
  <c r="O301" i="58"/>
  <c r="P301" i="58"/>
  <c r="O302" i="58"/>
  <c r="P302" i="58"/>
  <c r="O303" i="58"/>
  <c r="P303" i="58"/>
  <c r="O304" i="58"/>
  <c r="P304" i="58"/>
  <c r="O305" i="58"/>
  <c r="P305" i="58"/>
  <c r="O306" i="58"/>
  <c r="P306" i="58"/>
  <c r="O307" i="58"/>
  <c r="P307" i="58"/>
  <c r="O308" i="58"/>
  <c r="P308" i="58"/>
  <c r="O309" i="58"/>
  <c r="P309" i="58"/>
  <c r="O310" i="58"/>
  <c r="P310" i="58"/>
  <c r="O9" i="75"/>
  <c r="P9" i="75"/>
  <c r="O10" i="75"/>
  <c r="P10" i="75"/>
  <c r="O11" i="75"/>
  <c r="P11" i="75"/>
  <c r="O12" i="75"/>
  <c r="P12" i="75"/>
  <c r="O13" i="75"/>
  <c r="P13" i="75"/>
  <c r="O14" i="75"/>
  <c r="P14" i="75"/>
  <c r="O15" i="75"/>
  <c r="P15" i="75"/>
  <c r="O16" i="75"/>
  <c r="P16" i="75"/>
  <c r="O17" i="75"/>
  <c r="P17" i="75"/>
  <c r="O18" i="75"/>
  <c r="P18" i="75"/>
  <c r="O19" i="75"/>
  <c r="P19" i="75"/>
  <c r="O20" i="75"/>
  <c r="P20" i="75"/>
  <c r="O21" i="75"/>
  <c r="P21" i="75"/>
  <c r="O22" i="75"/>
  <c r="P22" i="75"/>
  <c r="O23" i="75"/>
  <c r="P23" i="75"/>
  <c r="O24" i="75"/>
  <c r="P24" i="75"/>
  <c r="O25" i="75"/>
  <c r="P25" i="75"/>
  <c r="O26" i="75"/>
  <c r="P26" i="75"/>
  <c r="O27" i="75"/>
  <c r="P27" i="75"/>
  <c r="O28" i="75"/>
  <c r="P28" i="75"/>
  <c r="O29" i="75"/>
  <c r="P29" i="75"/>
  <c r="O30" i="75"/>
  <c r="P30" i="75"/>
  <c r="O31" i="75"/>
  <c r="P31" i="75"/>
  <c r="O32" i="75"/>
  <c r="P32" i="75"/>
  <c r="O33" i="75"/>
  <c r="P33" i="75"/>
  <c r="O34" i="75"/>
  <c r="P34" i="75"/>
  <c r="O35" i="75"/>
  <c r="P35" i="75"/>
  <c r="O36" i="75"/>
  <c r="P36" i="75"/>
  <c r="O37" i="75"/>
  <c r="P37" i="75"/>
  <c r="O38" i="75"/>
  <c r="P38" i="75"/>
  <c r="O39" i="75"/>
  <c r="P39" i="75"/>
  <c r="O40" i="75"/>
  <c r="P40" i="75"/>
  <c r="O41" i="75"/>
  <c r="P41" i="75"/>
  <c r="O42" i="75"/>
  <c r="P42" i="75"/>
  <c r="O43" i="75"/>
  <c r="P43" i="75"/>
  <c r="O44" i="75"/>
  <c r="P44" i="75"/>
  <c r="O45" i="75"/>
  <c r="P45" i="75"/>
  <c r="O46" i="75"/>
  <c r="P46" i="75"/>
  <c r="O47" i="75"/>
  <c r="P47" i="75"/>
  <c r="O48" i="75"/>
  <c r="P48" i="75"/>
  <c r="O49" i="75"/>
  <c r="P49" i="75"/>
  <c r="O50" i="75"/>
  <c r="P50" i="75"/>
  <c r="O51" i="75"/>
  <c r="P51" i="75"/>
  <c r="O52" i="75"/>
  <c r="P52" i="75"/>
  <c r="O53" i="75"/>
  <c r="P53" i="75"/>
  <c r="O54" i="75"/>
  <c r="P54" i="75"/>
  <c r="O55" i="75"/>
  <c r="P55" i="75"/>
  <c r="O56" i="75"/>
  <c r="P56" i="75"/>
  <c r="O57" i="75"/>
  <c r="P57" i="75"/>
  <c r="O58" i="75"/>
  <c r="P58" i="75"/>
  <c r="O59" i="75"/>
  <c r="P59" i="75"/>
  <c r="O60" i="75"/>
  <c r="P60" i="75"/>
  <c r="O61" i="75"/>
  <c r="P61" i="75"/>
  <c r="O62" i="75"/>
  <c r="P62" i="75"/>
  <c r="O63" i="75"/>
  <c r="P63" i="75"/>
  <c r="O64" i="75"/>
  <c r="P64" i="75"/>
  <c r="O65" i="75"/>
  <c r="P65" i="75"/>
  <c r="O66" i="75"/>
  <c r="P66" i="75"/>
  <c r="O67" i="75"/>
  <c r="P67" i="75"/>
  <c r="O68" i="75"/>
  <c r="P68" i="75"/>
  <c r="O69" i="75"/>
  <c r="P69" i="75"/>
  <c r="O70" i="75"/>
  <c r="P70" i="75"/>
  <c r="O71" i="75"/>
  <c r="P71" i="75"/>
  <c r="O72" i="75"/>
  <c r="P72" i="75"/>
  <c r="O73" i="75"/>
  <c r="P73" i="75"/>
  <c r="O74" i="75"/>
  <c r="P74" i="75"/>
  <c r="O75" i="75"/>
  <c r="P75" i="75"/>
  <c r="O76" i="75"/>
  <c r="P76" i="75"/>
  <c r="O77" i="75"/>
  <c r="P77" i="75"/>
  <c r="O78" i="75"/>
  <c r="P78" i="75"/>
  <c r="O79" i="75"/>
  <c r="P79" i="75"/>
  <c r="O80" i="75"/>
  <c r="P80" i="75"/>
  <c r="O81" i="75"/>
  <c r="P81" i="75"/>
  <c r="O82" i="75"/>
  <c r="P82" i="75"/>
  <c r="O83" i="75"/>
  <c r="P83" i="75"/>
  <c r="O84" i="75"/>
  <c r="P84" i="75"/>
  <c r="O85" i="75"/>
  <c r="P85" i="75"/>
  <c r="O86" i="75"/>
  <c r="P86" i="75"/>
  <c r="O87" i="75"/>
  <c r="P87" i="75"/>
  <c r="O88" i="75"/>
  <c r="P88" i="75"/>
  <c r="O89" i="75"/>
  <c r="P89" i="75"/>
  <c r="O90" i="75"/>
  <c r="P90" i="75"/>
  <c r="O91" i="75"/>
  <c r="P91" i="75"/>
  <c r="O92" i="75"/>
  <c r="P92" i="75"/>
  <c r="O93" i="75"/>
  <c r="P93" i="75"/>
  <c r="O94" i="75"/>
  <c r="P94" i="75"/>
  <c r="O95" i="75"/>
  <c r="P95" i="75"/>
  <c r="O96" i="75"/>
  <c r="P96" i="75"/>
  <c r="O97" i="75"/>
  <c r="P97" i="75"/>
  <c r="O98" i="75"/>
  <c r="P98" i="75"/>
  <c r="O99" i="75"/>
  <c r="P99" i="75"/>
  <c r="O100" i="75"/>
  <c r="P100" i="75"/>
  <c r="O101" i="75"/>
  <c r="P101" i="75"/>
  <c r="O102" i="75"/>
  <c r="P102" i="75"/>
  <c r="O103" i="75"/>
  <c r="P103" i="75"/>
  <c r="O104" i="75"/>
  <c r="P104" i="75"/>
  <c r="O105" i="75"/>
  <c r="P105" i="75"/>
  <c r="O106" i="75"/>
  <c r="P106" i="75"/>
  <c r="O107" i="75"/>
  <c r="P107" i="75"/>
  <c r="O108" i="75"/>
  <c r="P108" i="75"/>
  <c r="O109" i="75"/>
  <c r="P109" i="75"/>
  <c r="O110" i="75"/>
  <c r="P110" i="75"/>
  <c r="O111" i="75"/>
  <c r="P111" i="75"/>
  <c r="O112" i="75"/>
  <c r="P112" i="75"/>
  <c r="O113" i="75"/>
  <c r="P113" i="75"/>
  <c r="O114" i="75"/>
  <c r="P114" i="75"/>
  <c r="O115" i="75"/>
  <c r="P115" i="75"/>
  <c r="O116" i="75"/>
  <c r="P116" i="75"/>
  <c r="O117" i="75"/>
  <c r="P117" i="75"/>
  <c r="O118" i="75"/>
  <c r="P118" i="75"/>
  <c r="O119" i="75"/>
  <c r="P119" i="75"/>
  <c r="O120" i="75"/>
  <c r="P120" i="75"/>
  <c r="O121" i="75"/>
  <c r="P121" i="75"/>
  <c r="O122" i="75"/>
  <c r="P122" i="75"/>
  <c r="O123" i="75"/>
  <c r="P123" i="75"/>
  <c r="O124" i="75"/>
  <c r="P124" i="75"/>
  <c r="O125" i="75"/>
  <c r="P125" i="75"/>
  <c r="O126" i="75"/>
  <c r="P126" i="75"/>
  <c r="O127" i="75"/>
  <c r="P127" i="75"/>
  <c r="O128" i="75"/>
  <c r="P128" i="75"/>
  <c r="O129" i="75"/>
  <c r="P129" i="75"/>
  <c r="O130" i="75"/>
  <c r="P130" i="75"/>
  <c r="O131" i="75"/>
  <c r="P131" i="75"/>
  <c r="O132" i="75"/>
  <c r="P132" i="75"/>
  <c r="O133" i="75"/>
  <c r="P133" i="75"/>
  <c r="O134" i="75"/>
  <c r="P134" i="75"/>
  <c r="O135" i="75"/>
  <c r="P135" i="75"/>
  <c r="O136" i="75"/>
  <c r="P136" i="75"/>
  <c r="O137" i="75"/>
  <c r="P137" i="75"/>
  <c r="O138" i="75"/>
  <c r="P138" i="75"/>
  <c r="O139" i="75"/>
  <c r="P139" i="75"/>
  <c r="O140" i="75"/>
  <c r="P140" i="75"/>
  <c r="O141" i="75"/>
  <c r="P141" i="75"/>
  <c r="O142" i="75"/>
  <c r="P142" i="75"/>
  <c r="O143" i="75"/>
  <c r="P143" i="75"/>
  <c r="O144" i="75"/>
  <c r="P144" i="75"/>
  <c r="O145" i="75"/>
  <c r="P145" i="75"/>
  <c r="O146" i="75"/>
  <c r="P146" i="75"/>
  <c r="O147" i="75"/>
  <c r="P147" i="75"/>
  <c r="O148" i="75"/>
  <c r="P148" i="75"/>
  <c r="O149" i="75"/>
  <c r="P149" i="75"/>
  <c r="O150" i="75"/>
  <c r="P150" i="75"/>
  <c r="O151" i="75"/>
  <c r="P151" i="75"/>
  <c r="O152" i="75"/>
  <c r="P152" i="75"/>
  <c r="O153" i="75"/>
  <c r="P153" i="75"/>
  <c r="O154" i="75"/>
  <c r="P154" i="75"/>
  <c r="O155" i="75"/>
  <c r="P155" i="75"/>
  <c r="O156" i="75"/>
  <c r="P156" i="75"/>
  <c r="O157" i="75"/>
  <c r="P157" i="75"/>
  <c r="O158" i="75"/>
  <c r="P158" i="75"/>
  <c r="O159" i="75"/>
  <c r="P159" i="75"/>
  <c r="O160" i="75"/>
  <c r="P160" i="75"/>
  <c r="O161" i="75"/>
  <c r="P161" i="75"/>
  <c r="O162" i="75"/>
  <c r="P162" i="75"/>
  <c r="O163" i="75"/>
  <c r="P163" i="75"/>
  <c r="O164" i="75"/>
  <c r="P164" i="75"/>
  <c r="O165" i="75"/>
  <c r="P165" i="75"/>
  <c r="O166" i="75"/>
  <c r="P166" i="75"/>
  <c r="O167" i="75"/>
  <c r="P167" i="75"/>
  <c r="O168" i="75"/>
  <c r="P168" i="75"/>
  <c r="O169" i="75"/>
  <c r="P169" i="75"/>
  <c r="O170" i="75"/>
  <c r="P170" i="75"/>
  <c r="O171" i="75"/>
  <c r="P171" i="75"/>
  <c r="O172" i="75"/>
  <c r="P172" i="75"/>
  <c r="O173" i="75"/>
  <c r="P173" i="75"/>
  <c r="O174" i="75"/>
  <c r="P174" i="75"/>
  <c r="O175" i="75"/>
  <c r="P175" i="75"/>
  <c r="O176" i="75"/>
  <c r="P176" i="75"/>
  <c r="O177" i="75"/>
  <c r="P177" i="75"/>
  <c r="O178" i="75"/>
  <c r="P178" i="75"/>
  <c r="O179" i="75"/>
  <c r="P179" i="75"/>
  <c r="O180" i="75"/>
  <c r="P180" i="75"/>
  <c r="O181" i="75"/>
  <c r="P181" i="75"/>
  <c r="O182" i="75"/>
  <c r="P182" i="75"/>
  <c r="O183" i="75"/>
  <c r="P183" i="75"/>
  <c r="O184" i="75"/>
  <c r="P184" i="75"/>
  <c r="O185" i="75"/>
  <c r="P185" i="75"/>
  <c r="O186" i="75"/>
  <c r="P186" i="75"/>
  <c r="O187" i="75"/>
  <c r="P187" i="75"/>
  <c r="O188" i="75"/>
  <c r="P188" i="75"/>
  <c r="O189" i="75"/>
  <c r="P189" i="75"/>
  <c r="O190" i="75"/>
  <c r="P190" i="75"/>
  <c r="O191" i="75"/>
  <c r="P191" i="75"/>
  <c r="O192" i="75"/>
  <c r="P192" i="75"/>
  <c r="O193" i="75"/>
  <c r="P193" i="75"/>
  <c r="O194" i="75"/>
  <c r="P194" i="75"/>
  <c r="O195" i="75"/>
  <c r="P195" i="75"/>
  <c r="O196" i="75"/>
  <c r="P196" i="75"/>
  <c r="O197" i="75"/>
  <c r="P197" i="75"/>
  <c r="O198" i="75"/>
  <c r="P198" i="75"/>
  <c r="O199" i="75"/>
  <c r="P199" i="75"/>
  <c r="O200" i="75"/>
  <c r="P200" i="75"/>
  <c r="O201" i="75"/>
  <c r="P201" i="75"/>
  <c r="O202" i="75"/>
  <c r="P202" i="75"/>
  <c r="O203" i="75"/>
  <c r="P203" i="75"/>
  <c r="O204" i="75"/>
  <c r="P204" i="75"/>
  <c r="O205" i="75"/>
  <c r="P205" i="75"/>
  <c r="O206" i="75"/>
  <c r="P206" i="75"/>
  <c r="O207" i="75"/>
  <c r="P207" i="75"/>
  <c r="O208" i="75"/>
  <c r="P208" i="75"/>
  <c r="O209" i="75"/>
  <c r="P209" i="75"/>
  <c r="O210" i="75"/>
  <c r="P210" i="75"/>
  <c r="O211" i="75"/>
  <c r="P211" i="75"/>
  <c r="O212" i="75"/>
  <c r="P212" i="75"/>
  <c r="O213" i="75"/>
  <c r="P213" i="75"/>
  <c r="O214" i="75"/>
  <c r="P214" i="75"/>
  <c r="O215" i="75"/>
  <c r="P215" i="75"/>
  <c r="O216" i="75"/>
  <c r="P216" i="75"/>
  <c r="O217" i="75"/>
  <c r="P217" i="75"/>
  <c r="O218" i="75"/>
  <c r="P218" i="75"/>
  <c r="O219" i="75"/>
  <c r="P219" i="75"/>
  <c r="O220" i="75"/>
  <c r="P220" i="75"/>
  <c r="O221" i="75"/>
  <c r="P221" i="75"/>
  <c r="O222" i="75"/>
  <c r="P222" i="75"/>
  <c r="O223" i="75"/>
  <c r="P223" i="75"/>
  <c r="O224" i="75"/>
  <c r="P224" i="75"/>
  <c r="O225" i="75"/>
  <c r="P225" i="75"/>
  <c r="O226" i="75"/>
  <c r="P226" i="75"/>
  <c r="O227" i="75"/>
  <c r="P227" i="75"/>
  <c r="O228" i="75"/>
  <c r="P228" i="75"/>
  <c r="O229" i="75"/>
  <c r="P229" i="75"/>
  <c r="O230" i="75"/>
  <c r="P230" i="75"/>
  <c r="O231" i="75"/>
  <c r="P231" i="75"/>
  <c r="O232" i="75"/>
  <c r="P232" i="75"/>
  <c r="O233" i="75"/>
  <c r="P233" i="75"/>
  <c r="O234" i="75"/>
  <c r="P234" i="75"/>
  <c r="O235" i="75"/>
  <c r="P235" i="75"/>
  <c r="O236" i="75"/>
  <c r="P236" i="75"/>
  <c r="O237" i="75"/>
  <c r="P237" i="75"/>
  <c r="O238" i="75"/>
  <c r="P238" i="75"/>
  <c r="O239" i="75"/>
  <c r="P239" i="75"/>
  <c r="O240" i="75"/>
  <c r="P240" i="75"/>
  <c r="O241" i="75"/>
  <c r="P241" i="75"/>
  <c r="O242" i="75"/>
  <c r="P242" i="75"/>
  <c r="O243" i="75"/>
  <c r="P243" i="75"/>
  <c r="O244" i="75"/>
  <c r="P244" i="75"/>
  <c r="O245" i="75"/>
  <c r="P245" i="75"/>
  <c r="O246" i="75"/>
  <c r="P246" i="75"/>
  <c r="O247" i="75"/>
  <c r="P247" i="75"/>
  <c r="O248" i="75"/>
  <c r="P248" i="75"/>
  <c r="O249" i="75"/>
  <c r="P249" i="75"/>
  <c r="O250" i="75"/>
  <c r="P250" i="75"/>
  <c r="O251" i="75"/>
  <c r="P251" i="75"/>
  <c r="O252" i="75"/>
  <c r="P252" i="75"/>
  <c r="O253" i="75"/>
  <c r="P253" i="75"/>
  <c r="O254" i="75"/>
  <c r="P254" i="75"/>
  <c r="O255" i="75"/>
  <c r="P255" i="75"/>
  <c r="O256" i="75"/>
  <c r="P256" i="75"/>
  <c r="O257" i="75"/>
  <c r="P257" i="75"/>
  <c r="O258" i="75"/>
  <c r="P258" i="75"/>
  <c r="O259" i="75"/>
  <c r="P259" i="75"/>
  <c r="O260" i="75"/>
  <c r="P260" i="75"/>
  <c r="O261" i="75"/>
  <c r="P261" i="75"/>
  <c r="O262" i="75"/>
  <c r="P262" i="75"/>
  <c r="O263" i="75"/>
  <c r="P263" i="75"/>
  <c r="O264" i="75"/>
  <c r="P264" i="75"/>
  <c r="O265" i="75"/>
  <c r="P265" i="75"/>
  <c r="O266" i="75"/>
  <c r="P266" i="75"/>
  <c r="O267" i="75"/>
  <c r="P267" i="75"/>
  <c r="O268" i="75"/>
  <c r="P268" i="75"/>
  <c r="O269" i="75"/>
  <c r="P269" i="75"/>
  <c r="O270" i="75"/>
  <c r="P270" i="75"/>
  <c r="O271" i="75"/>
  <c r="P271" i="75"/>
  <c r="O272" i="75"/>
  <c r="P272" i="75"/>
  <c r="O273" i="75"/>
  <c r="P273" i="75"/>
  <c r="O274" i="75"/>
  <c r="P274" i="75"/>
  <c r="O275" i="75"/>
  <c r="P275" i="75"/>
  <c r="O276" i="75"/>
  <c r="P276" i="75"/>
  <c r="O277" i="75"/>
  <c r="P277" i="75"/>
  <c r="O278" i="75"/>
  <c r="P278" i="75"/>
  <c r="O279" i="75"/>
  <c r="P279" i="75"/>
  <c r="O280" i="75"/>
  <c r="P280" i="75"/>
  <c r="O281" i="75"/>
  <c r="P281" i="75"/>
  <c r="O282" i="75"/>
  <c r="P282" i="75"/>
  <c r="O283" i="75"/>
  <c r="P283" i="75"/>
  <c r="O284" i="75"/>
  <c r="P284" i="75"/>
  <c r="O285" i="75"/>
  <c r="P285" i="75"/>
  <c r="O286" i="75"/>
  <c r="P286" i="75"/>
  <c r="O287" i="75"/>
  <c r="P287" i="75"/>
  <c r="O288" i="75"/>
  <c r="P288" i="75"/>
  <c r="O289" i="75"/>
  <c r="P289" i="75"/>
  <c r="O290" i="75"/>
  <c r="P290" i="75"/>
  <c r="O291" i="75"/>
  <c r="P291" i="75"/>
  <c r="O292" i="75"/>
  <c r="P292" i="75"/>
  <c r="O293" i="75"/>
  <c r="P293" i="75"/>
  <c r="O294" i="75"/>
  <c r="P294" i="75"/>
  <c r="O295" i="75"/>
  <c r="P295" i="75"/>
  <c r="O296" i="75"/>
  <c r="P296" i="75"/>
  <c r="O297" i="75"/>
  <c r="P297" i="75"/>
  <c r="O298" i="75"/>
  <c r="P298" i="75"/>
  <c r="O299" i="75"/>
  <c r="P299" i="75"/>
  <c r="O300" i="75"/>
  <c r="P300" i="75"/>
  <c r="O301" i="75"/>
  <c r="P301" i="75"/>
  <c r="O302" i="75"/>
  <c r="P302" i="75"/>
  <c r="O303" i="75"/>
  <c r="P303" i="75"/>
  <c r="O304" i="75"/>
  <c r="P304" i="75"/>
  <c r="O305" i="75"/>
  <c r="P305" i="75"/>
  <c r="O306" i="75"/>
  <c r="P306" i="75"/>
  <c r="O307" i="75"/>
  <c r="P307" i="75"/>
  <c r="O308" i="75"/>
  <c r="P308" i="75"/>
  <c r="O309" i="75"/>
  <c r="P309" i="75"/>
  <c r="O310" i="75"/>
  <c r="P310" i="75"/>
  <c r="T4" i="59"/>
  <c r="T4" i="68"/>
  <c r="R3" i="39"/>
  <c r="H2" i="39"/>
  <c r="T4" i="62"/>
  <c r="X4" i="64"/>
  <c r="P4" i="63"/>
  <c r="P4" i="61"/>
  <c r="S3" i="23"/>
  <c r="AT3" i="72"/>
  <c r="AC3" i="52"/>
  <c r="V4" i="37"/>
  <c r="BL3" i="77"/>
  <c r="AK9" i="75"/>
  <c r="AL9" i="75"/>
  <c r="AK10" i="75"/>
  <c r="AL10" i="75"/>
  <c r="AK11" i="75"/>
  <c r="AL11" i="75"/>
  <c r="AK12" i="75"/>
  <c r="AL12" i="75"/>
  <c r="AK13" i="75"/>
  <c r="AL13" i="75"/>
  <c r="AK14" i="75"/>
  <c r="AL14" i="75"/>
  <c r="AK15" i="75"/>
  <c r="AL15" i="75"/>
  <c r="AK16" i="75"/>
  <c r="AL16" i="75"/>
  <c r="AK17" i="75"/>
  <c r="AL17" i="75"/>
  <c r="AK18" i="75"/>
  <c r="AL18" i="75"/>
  <c r="AK19" i="75"/>
  <c r="AL19" i="75"/>
  <c r="AK20" i="75"/>
  <c r="AL20" i="75"/>
  <c r="AK21" i="75"/>
  <c r="AL21" i="75"/>
  <c r="AK22" i="75"/>
  <c r="AL22" i="75"/>
  <c r="AK23" i="75"/>
  <c r="AL23" i="75"/>
  <c r="AK24" i="75"/>
  <c r="AL24" i="75"/>
  <c r="AK25" i="75"/>
  <c r="AL25" i="75"/>
  <c r="AK26" i="75"/>
  <c r="AL26" i="75"/>
  <c r="AK27" i="75"/>
  <c r="AL27" i="75"/>
  <c r="AK28" i="75"/>
  <c r="AL28" i="75"/>
  <c r="AK29" i="75"/>
  <c r="AL29" i="75"/>
  <c r="AK30" i="75"/>
  <c r="AL30" i="75"/>
  <c r="AK31" i="75"/>
  <c r="AL31" i="75"/>
  <c r="AK32" i="75"/>
  <c r="AL32" i="75"/>
  <c r="AK33" i="75"/>
  <c r="AL33" i="75"/>
  <c r="AK34" i="75"/>
  <c r="AL34" i="75"/>
  <c r="AK35" i="75"/>
  <c r="AL35" i="75"/>
  <c r="AK36" i="75"/>
  <c r="AL36" i="75"/>
  <c r="AK37" i="75"/>
  <c r="AL37" i="75"/>
  <c r="AK38" i="75"/>
  <c r="AL38" i="75"/>
  <c r="AK39" i="75"/>
  <c r="AL39" i="75"/>
  <c r="AK40" i="75"/>
  <c r="AL40" i="75"/>
  <c r="AK41" i="75"/>
  <c r="AL41" i="75"/>
  <c r="AK42" i="75"/>
  <c r="AL42" i="75"/>
  <c r="AK43" i="75"/>
  <c r="AL43" i="75"/>
  <c r="AK44" i="75"/>
  <c r="AL44" i="75"/>
  <c r="AK45" i="75"/>
  <c r="AL45" i="75"/>
  <c r="AK46" i="75"/>
  <c r="AL46" i="75"/>
  <c r="AK47" i="75"/>
  <c r="AL47" i="75"/>
  <c r="AK48" i="75"/>
  <c r="AL48" i="75"/>
  <c r="AK49" i="75"/>
  <c r="AL49" i="75"/>
  <c r="AK50" i="75"/>
  <c r="AL50" i="75"/>
  <c r="AK51" i="75"/>
  <c r="AL51" i="75"/>
  <c r="AK52" i="75"/>
  <c r="AL52" i="75"/>
  <c r="AK53" i="75"/>
  <c r="AL53" i="75"/>
  <c r="AK54" i="75"/>
  <c r="AL54" i="75"/>
  <c r="AK55" i="75"/>
  <c r="AL55" i="75"/>
  <c r="AK56" i="75"/>
  <c r="AL56" i="75"/>
  <c r="AK57" i="75"/>
  <c r="AL57" i="75"/>
  <c r="AK58" i="75"/>
  <c r="AL58" i="75"/>
  <c r="AK59" i="75"/>
  <c r="AL59" i="75"/>
  <c r="AK60" i="75"/>
  <c r="AL60" i="75"/>
  <c r="AK61" i="75"/>
  <c r="AL61" i="75"/>
  <c r="AK62" i="75"/>
  <c r="AL62" i="75"/>
  <c r="AK63" i="75"/>
  <c r="AL63" i="75"/>
  <c r="AK64" i="75"/>
  <c r="AL64" i="75"/>
  <c r="AK65" i="75"/>
  <c r="AL65" i="75"/>
  <c r="AK66" i="75"/>
  <c r="AL66" i="75"/>
  <c r="AK67" i="75"/>
  <c r="AL67" i="75"/>
  <c r="AK68" i="75"/>
  <c r="AL68" i="75"/>
  <c r="AK69" i="75"/>
  <c r="AL69" i="75"/>
  <c r="AK70" i="75"/>
  <c r="AL70" i="75"/>
  <c r="AK71" i="75"/>
  <c r="AL71" i="75"/>
  <c r="AK72" i="75"/>
  <c r="AL72" i="75"/>
  <c r="AK73" i="75"/>
  <c r="AL73" i="75"/>
  <c r="AK74" i="75"/>
  <c r="AL74" i="75"/>
  <c r="AK75" i="75"/>
  <c r="AL75" i="75"/>
  <c r="AK76" i="75"/>
  <c r="AL76" i="75"/>
  <c r="AK77" i="75"/>
  <c r="AL77" i="75"/>
  <c r="AK78" i="75"/>
  <c r="AL78" i="75"/>
  <c r="AK79" i="75"/>
  <c r="AL79" i="75"/>
  <c r="AK80" i="75"/>
  <c r="AL80" i="75"/>
  <c r="AK81" i="75"/>
  <c r="AL81" i="75"/>
  <c r="AK82" i="75"/>
  <c r="AL82" i="75"/>
  <c r="AK83" i="75"/>
  <c r="AL83" i="75"/>
  <c r="AK84" i="75"/>
  <c r="AL84" i="75"/>
  <c r="AK85" i="75"/>
  <c r="AL85" i="75"/>
  <c r="AK86" i="75"/>
  <c r="AL86" i="75"/>
  <c r="AK87" i="75"/>
  <c r="AL87" i="75"/>
  <c r="AK88" i="75"/>
  <c r="AL88" i="75"/>
  <c r="AK89" i="75"/>
  <c r="AL89" i="75"/>
  <c r="AK90" i="75"/>
  <c r="AL90" i="75"/>
  <c r="AK91" i="75"/>
  <c r="AL91" i="75"/>
  <c r="AK92" i="75"/>
  <c r="AL92" i="75"/>
  <c r="AK93" i="75"/>
  <c r="AL93" i="75"/>
  <c r="AK94" i="75"/>
  <c r="AL94" i="75"/>
  <c r="AK95" i="75"/>
  <c r="AL95" i="75"/>
  <c r="AK96" i="75"/>
  <c r="AL96" i="75"/>
  <c r="AK97" i="75"/>
  <c r="AL97" i="75"/>
  <c r="AK98" i="75"/>
  <c r="AL98" i="75"/>
  <c r="AK99" i="75"/>
  <c r="AL99" i="75"/>
  <c r="AK100" i="75"/>
  <c r="AL100" i="75"/>
  <c r="AK101" i="75"/>
  <c r="AL101" i="75"/>
  <c r="AK102" i="75"/>
  <c r="AL102" i="75"/>
  <c r="AK103" i="75"/>
  <c r="AL103" i="75"/>
  <c r="AK104" i="75"/>
  <c r="AL104" i="75"/>
  <c r="AK105" i="75"/>
  <c r="AL105" i="75"/>
  <c r="AK106" i="75"/>
  <c r="AL106" i="75"/>
  <c r="AK107" i="75"/>
  <c r="AL107" i="75"/>
  <c r="AK108" i="75"/>
  <c r="AL108" i="75"/>
  <c r="AK109" i="75"/>
  <c r="AL109" i="75"/>
  <c r="AK110" i="75"/>
  <c r="AL110" i="75"/>
  <c r="AK111" i="75"/>
  <c r="AL111" i="75"/>
  <c r="AK112" i="75"/>
  <c r="AL112" i="75"/>
  <c r="AK113" i="75"/>
  <c r="AL113" i="75"/>
  <c r="AK114" i="75"/>
  <c r="AL114" i="75"/>
  <c r="AK115" i="75"/>
  <c r="AL115" i="75"/>
  <c r="AK116" i="75"/>
  <c r="AL116" i="75"/>
  <c r="AK117" i="75"/>
  <c r="AL117" i="75"/>
  <c r="AK118" i="75"/>
  <c r="AL118" i="75"/>
  <c r="AK119" i="75"/>
  <c r="AL119" i="75"/>
  <c r="AK120" i="75"/>
  <c r="AL120" i="75"/>
  <c r="AK121" i="75"/>
  <c r="AL121" i="75"/>
  <c r="AK122" i="75"/>
  <c r="AL122" i="75"/>
  <c r="AK123" i="75"/>
  <c r="AL123" i="75"/>
  <c r="AK124" i="75"/>
  <c r="AL124" i="75"/>
  <c r="AK125" i="75"/>
  <c r="AL125" i="75"/>
  <c r="AK126" i="75"/>
  <c r="AL126" i="75"/>
  <c r="AK127" i="75"/>
  <c r="AL127" i="75"/>
  <c r="AK128" i="75"/>
  <c r="AL128" i="75"/>
  <c r="AK129" i="75"/>
  <c r="AL129" i="75"/>
  <c r="AK130" i="75"/>
  <c r="AL130" i="75"/>
  <c r="AK131" i="75"/>
  <c r="AL131" i="75"/>
  <c r="AK132" i="75"/>
  <c r="AL132" i="75"/>
  <c r="AK133" i="75"/>
  <c r="AL133" i="75"/>
  <c r="AK134" i="75"/>
  <c r="AL134" i="75"/>
  <c r="AK135" i="75"/>
  <c r="AL135" i="75"/>
  <c r="AK136" i="75"/>
  <c r="AL136" i="75"/>
  <c r="AK137" i="75"/>
  <c r="AL137" i="75"/>
  <c r="AK138" i="75"/>
  <c r="AL138" i="75"/>
  <c r="AK139" i="75"/>
  <c r="AL139" i="75"/>
  <c r="AK140" i="75"/>
  <c r="AL140" i="75"/>
  <c r="AK141" i="75"/>
  <c r="AL141" i="75"/>
  <c r="AK142" i="75"/>
  <c r="AL142" i="75"/>
  <c r="AK143" i="75"/>
  <c r="AL143" i="75"/>
  <c r="AK144" i="75"/>
  <c r="AL144" i="75"/>
  <c r="AK145" i="75"/>
  <c r="AL145" i="75"/>
  <c r="AK146" i="75"/>
  <c r="AL146" i="75"/>
  <c r="AK147" i="75"/>
  <c r="AL147" i="75"/>
  <c r="AK148" i="75"/>
  <c r="AL148" i="75"/>
  <c r="AK149" i="75"/>
  <c r="AL149" i="75"/>
  <c r="AK150" i="75"/>
  <c r="AL150" i="75"/>
  <c r="AK151" i="75"/>
  <c r="AL151" i="75"/>
  <c r="AK152" i="75"/>
  <c r="AL152" i="75"/>
  <c r="AK153" i="75"/>
  <c r="AL153" i="75"/>
  <c r="AK154" i="75"/>
  <c r="AL154" i="75"/>
  <c r="AK155" i="75"/>
  <c r="AL155" i="75"/>
  <c r="AK156" i="75"/>
  <c r="AL156" i="75"/>
  <c r="AK157" i="75"/>
  <c r="AL157" i="75"/>
  <c r="AK158" i="75"/>
  <c r="AL158" i="75"/>
  <c r="AK159" i="75"/>
  <c r="AL159" i="75"/>
  <c r="AK160" i="75"/>
  <c r="AL160" i="75"/>
  <c r="AK161" i="75"/>
  <c r="AL161" i="75"/>
  <c r="AK162" i="75"/>
  <c r="AL162" i="75"/>
  <c r="AK163" i="75"/>
  <c r="AL163" i="75"/>
  <c r="AK164" i="75"/>
  <c r="AL164" i="75"/>
  <c r="AK165" i="75"/>
  <c r="AL165" i="75"/>
  <c r="AK166" i="75"/>
  <c r="AL166" i="75"/>
  <c r="AK167" i="75"/>
  <c r="AL167" i="75"/>
  <c r="AK168" i="75"/>
  <c r="AL168" i="75"/>
  <c r="AK169" i="75"/>
  <c r="AL169" i="75"/>
  <c r="AK170" i="75"/>
  <c r="AL170" i="75"/>
  <c r="AK171" i="75"/>
  <c r="AL171" i="75"/>
  <c r="AK172" i="75"/>
  <c r="AL172" i="75"/>
  <c r="AK173" i="75"/>
  <c r="AL173" i="75"/>
  <c r="AK174" i="75"/>
  <c r="AL174" i="75"/>
  <c r="AK175" i="75"/>
  <c r="AL175" i="75"/>
  <c r="AK176" i="75"/>
  <c r="AL176" i="75"/>
  <c r="AK177" i="75"/>
  <c r="AL177" i="75"/>
  <c r="AK178" i="75"/>
  <c r="AL178" i="75"/>
  <c r="AK179" i="75"/>
  <c r="AL179" i="75"/>
  <c r="AK180" i="75"/>
  <c r="AL180" i="75"/>
  <c r="AK181" i="75"/>
  <c r="AL181" i="75"/>
  <c r="AK182" i="75"/>
  <c r="AL182" i="75"/>
  <c r="AK183" i="75"/>
  <c r="AL183" i="75"/>
  <c r="AK184" i="75"/>
  <c r="AL184" i="75"/>
  <c r="AK185" i="75"/>
  <c r="AL185" i="75"/>
  <c r="AK186" i="75"/>
  <c r="AL186" i="75"/>
  <c r="AK187" i="75"/>
  <c r="AL187" i="75"/>
  <c r="AK188" i="75"/>
  <c r="AL188" i="75"/>
  <c r="AK189" i="75"/>
  <c r="AL189" i="75"/>
  <c r="AK190" i="75"/>
  <c r="AL190" i="75"/>
  <c r="AK191" i="75"/>
  <c r="AL191" i="75"/>
  <c r="AK192" i="75"/>
  <c r="AL192" i="75"/>
  <c r="AK193" i="75"/>
  <c r="AL193" i="75"/>
  <c r="AK194" i="75"/>
  <c r="AL194" i="75"/>
  <c r="AK195" i="75"/>
  <c r="AL195" i="75"/>
  <c r="AK196" i="75"/>
  <c r="AL196" i="75"/>
  <c r="AK197" i="75"/>
  <c r="AL197" i="75"/>
  <c r="AK198" i="75"/>
  <c r="AL198" i="75"/>
  <c r="AK199" i="75"/>
  <c r="AL199" i="75"/>
  <c r="AK200" i="75"/>
  <c r="AL200" i="75"/>
  <c r="AK201" i="75"/>
  <c r="AL201" i="75"/>
  <c r="AK202" i="75"/>
  <c r="AL202" i="75"/>
  <c r="AK203" i="75"/>
  <c r="AL203" i="75"/>
  <c r="AK204" i="75"/>
  <c r="AL204" i="75"/>
  <c r="AK205" i="75"/>
  <c r="AL205" i="75"/>
  <c r="AK206" i="75"/>
  <c r="AL206" i="75"/>
  <c r="AK207" i="75"/>
  <c r="AL207" i="75"/>
  <c r="AK208" i="75"/>
  <c r="AL208" i="75"/>
  <c r="AK209" i="75"/>
  <c r="AL209" i="75"/>
  <c r="AK210" i="75"/>
  <c r="AL210" i="75"/>
  <c r="AK211" i="75"/>
  <c r="AL211" i="75"/>
  <c r="AK212" i="75"/>
  <c r="AL212" i="75"/>
  <c r="AK213" i="75"/>
  <c r="AL213" i="75"/>
  <c r="AK214" i="75"/>
  <c r="AL214" i="75"/>
  <c r="AK215" i="75"/>
  <c r="AL215" i="75"/>
  <c r="AK216" i="75"/>
  <c r="AL216" i="75"/>
  <c r="AK217" i="75"/>
  <c r="AL217" i="75"/>
  <c r="AK218" i="75"/>
  <c r="AL218" i="75"/>
  <c r="AK219" i="75"/>
  <c r="AL219" i="75"/>
  <c r="AK220" i="75"/>
  <c r="AL220" i="75"/>
  <c r="AK221" i="75"/>
  <c r="AL221" i="75"/>
  <c r="AK222" i="75"/>
  <c r="AL222" i="75"/>
  <c r="AK223" i="75"/>
  <c r="AL223" i="75"/>
  <c r="AK224" i="75"/>
  <c r="AL224" i="75"/>
  <c r="AK225" i="75"/>
  <c r="AL225" i="75"/>
  <c r="AK226" i="75"/>
  <c r="AL226" i="75"/>
  <c r="AK227" i="75"/>
  <c r="AL227" i="75"/>
  <c r="AK228" i="75"/>
  <c r="AL228" i="75"/>
  <c r="AK229" i="75"/>
  <c r="AL229" i="75"/>
  <c r="AK230" i="75"/>
  <c r="AL230" i="75"/>
  <c r="AK231" i="75"/>
  <c r="AL231" i="75"/>
  <c r="AK232" i="75"/>
  <c r="AL232" i="75"/>
  <c r="AK233" i="75"/>
  <c r="AL233" i="75"/>
  <c r="AK234" i="75"/>
  <c r="AL234" i="75"/>
  <c r="AK235" i="75"/>
  <c r="AL235" i="75"/>
  <c r="AK236" i="75"/>
  <c r="AL236" i="75"/>
  <c r="AK237" i="75"/>
  <c r="AL237" i="75"/>
  <c r="AK238" i="75"/>
  <c r="AL238" i="75"/>
  <c r="AK239" i="75"/>
  <c r="AL239" i="75"/>
  <c r="AK240" i="75"/>
  <c r="AL240" i="75"/>
  <c r="AK241" i="75"/>
  <c r="AL241" i="75"/>
  <c r="AK242" i="75"/>
  <c r="AL242" i="75"/>
  <c r="AK243" i="75"/>
  <c r="AL243" i="75"/>
  <c r="AK244" i="75"/>
  <c r="AL244" i="75"/>
  <c r="AK245" i="75"/>
  <c r="AL245" i="75"/>
  <c r="AK246" i="75"/>
  <c r="AL246" i="75"/>
  <c r="AK247" i="75"/>
  <c r="AL247" i="75"/>
  <c r="AK248" i="75"/>
  <c r="AL248" i="75"/>
  <c r="AK249" i="75"/>
  <c r="AL249" i="75"/>
  <c r="AK250" i="75"/>
  <c r="AL250" i="75"/>
  <c r="AK251" i="75"/>
  <c r="AL251" i="75"/>
  <c r="AK252" i="75"/>
  <c r="AL252" i="75"/>
  <c r="AK253" i="75"/>
  <c r="AL253" i="75"/>
  <c r="AK254" i="75"/>
  <c r="AL254" i="75"/>
  <c r="AK255" i="75"/>
  <c r="AL255" i="75"/>
  <c r="AK256" i="75"/>
  <c r="AL256" i="75"/>
  <c r="AK257" i="75"/>
  <c r="AL257" i="75"/>
  <c r="AK258" i="75"/>
  <c r="AL258" i="75"/>
  <c r="AK259" i="75"/>
  <c r="AL259" i="75"/>
  <c r="AK260" i="75"/>
  <c r="AL260" i="75"/>
  <c r="AK261" i="75"/>
  <c r="AL261" i="75"/>
  <c r="AK262" i="75"/>
  <c r="AL262" i="75"/>
  <c r="AK263" i="75"/>
  <c r="AL263" i="75"/>
  <c r="AK264" i="75"/>
  <c r="AL264" i="75"/>
  <c r="AK265" i="75"/>
  <c r="AL265" i="75"/>
  <c r="AK266" i="75"/>
  <c r="AL266" i="75"/>
  <c r="AK267" i="75"/>
  <c r="AL267" i="75"/>
  <c r="AK268" i="75"/>
  <c r="AL268" i="75"/>
  <c r="AK269" i="75"/>
  <c r="AL269" i="75"/>
  <c r="AK270" i="75"/>
  <c r="AL270" i="75"/>
  <c r="AK271" i="75"/>
  <c r="AL271" i="75"/>
  <c r="AK272" i="75"/>
  <c r="AL272" i="75"/>
  <c r="AK273" i="75"/>
  <c r="AL273" i="75"/>
  <c r="AK274" i="75"/>
  <c r="AL274" i="75"/>
  <c r="AK275" i="75"/>
  <c r="AL275" i="75"/>
  <c r="AK276" i="75"/>
  <c r="AL276" i="75"/>
  <c r="AK277" i="75"/>
  <c r="AL277" i="75"/>
  <c r="AK278" i="75"/>
  <c r="AL278" i="75"/>
  <c r="AK279" i="75"/>
  <c r="AL279" i="75"/>
  <c r="AK280" i="75"/>
  <c r="AL280" i="75"/>
  <c r="AK281" i="75"/>
  <c r="AL281" i="75"/>
  <c r="AK282" i="75"/>
  <c r="AL282" i="75"/>
  <c r="AK283" i="75"/>
  <c r="AL283" i="75"/>
  <c r="AK284" i="75"/>
  <c r="AL284" i="75"/>
  <c r="AK285" i="75"/>
  <c r="AL285" i="75"/>
  <c r="AK286" i="75"/>
  <c r="AL286" i="75"/>
  <c r="AK287" i="75"/>
  <c r="AL287" i="75"/>
  <c r="AK288" i="75"/>
  <c r="AL288" i="75"/>
  <c r="AK289" i="75"/>
  <c r="AL289" i="75"/>
  <c r="AK290" i="75"/>
  <c r="AL290" i="75"/>
  <c r="AK291" i="75"/>
  <c r="AL291" i="75"/>
  <c r="AK292" i="75"/>
  <c r="AL292" i="75"/>
  <c r="AK293" i="75"/>
  <c r="AL293" i="75"/>
  <c r="AK294" i="75"/>
  <c r="AL294" i="75"/>
  <c r="AK295" i="75"/>
  <c r="AL295" i="75"/>
  <c r="AK296" i="75"/>
  <c r="AL296" i="75"/>
  <c r="AK297" i="75"/>
  <c r="AL297" i="75"/>
  <c r="AK298" i="75"/>
  <c r="AL298" i="75"/>
  <c r="AK299" i="75"/>
  <c r="AL299" i="75"/>
  <c r="AK300" i="75"/>
  <c r="AL300" i="75"/>
  <c r="AK301" i="75"/>
  <c r="AL301" i="75"/>
  <c r="AK302" i="75"/>
  <c r="AL302" i="75"/>
  <c r="AK303" i="75"/>
  <c r="AL303" i="75"/>
  <c r="AK304" i="75"/>
  <c r="AL304" i="75"/>
  <c r="AK305" i="75"/>
  <c r="AL305" i="75"/>
  <c r="AK306" i="75"/>
  <c r="AL306" i="75"/>
  <c r="AK307" i="75"/>
  <c r="AL307" i="75"/>
  <c r="AK308" i="75"/>
  <c r="AL308" i="75"/>
  <c r="AK309" i="75"/>
  <c r="AL309" i="75"/>
  <c r="AK310" i="75"/>
  <c r="AL310" i="75"/>
  <c r="AQ9" i="75"/>
  <c r="AR9" i="75"/>
  <c r="AQ10" i="75"/>
  <c r="AR10" i="75"/>
  <c r="AQ11" i="75"/>
  <c r="AR11" i="75"/>
  <c r="AQ12" i="75"/>
  <c r="AR12" i="75"/>
  <c r="AQ13" i="75"/>
  <c r="AR13" i="75"/>
  <c r="AQ14" i="75"/>
  <c r="AR14" i="75"/>
  <c r="AQ15" i="75"/>
  <c r="AR15" i="75"/>
  <c r="AQ16" i="75"/>
  <c r="AR16" i="75"/>
  <c r="AQ17" i="75"/>
  <c r="AR17" i="75"/>
  <c r="AQ18" i="75"/>
  <c r="AR18" i="75"/>
  <c r="AQ19" i="75"/>
  <c r="AR19" i="75"/>
  <c r="AQ20" i="75"/>
  <c r="AR20" i="75"/>
  <c r="AQ21" i="75"/>
  <c r="AR21" i="75"/>
  <c r="AQ22" i="75"/>
  <c r="AR22" i="75"/>
  <c r="AQ23" i="75"/>
  <c r="AR23" i="75"/>
  <c r="AQ24" i="75"/>
  <c r="AR24" i="75"/>
  <c r="AQ25" i="75"/>
  <c r="AR25" i="75"/>
  <c r="AQ26" i="75"/>
  <c r="AR26" i="75"/>
  <c r="AQ27" i="75"/>
  <c r="AR27" i="75"/>
  <c r="AQ28" i="75"/>
  <c r="AR28" i="75"/>
  <c r="AQ29" i="75"/>
  <c r="AR29" i="75"/>
  <c r="AQ30" i="75"/>
  <c r="AR30" i="75"/>
  <c r="AQ31" i="75"/>
  <c r="AR31" i="75"/>
  <c r="AQ32" i="75"/>
  <c r="AR32" i="75"/>
  <c r="AQ33" i="75"/>
  <c r="AR33" i="75"/>
  <c r="AQ34" i="75"/>
  <c r="AR34" i="75"/>
  <c r="AQ35" i="75"/>
  <c r="AR35" i="75"/>
  <c r="AQ36" i="75"/>
  <c r="AR36" i="75"/>
  <c r="AQ37" i="75"/>
  <c r="AR37" i="75"/>
  <c r="AQ38" i="75"/>
  <c r="AR38" i="75"/>
  <c r="AQ39" i="75"/>
  <c r="AR39" i="75"/>
  <c r="AQ40" i="75"/>
  <c r="AR40" i="75"/>
  <c r="AQ41" i="75"/>
  <c r="AR41" i="75"/>
  <c r="AQ42" i="75"/>
  <c r="AR42" i="75"/>
  <c r="AQ43" i="75"/>
  <c r="AR43" i="75"/>
  <c r="AQ44" i="75"/>
  <c r="AR44" i="75"/>
  <c r="AQ45" i="75"/>
  <c r="AR45" i="75"/>
  <c r="AQ46" i="75"/>
  <c r="AR46" i="75"/>
  <c r="AQ47" i="75"/>
  <c r="AR47" i="75"/>
  <c r="AQ48" i="75"/>
  <c r="AR48" i="75"/>
  <c r="AQ49" i="75"/>
  <c r="AR49" i="75"/>
  <c r="AQ50" i="75"/>
  <c r="AR50" i="75"/>
  <c r="AQ51" i="75"/>
  <c r="AR51" i="75"/>
  <c r="AQ52" i="75"/>
  <c r="AR52" i="75"/>
  <c r="AQ53" i="75"/>
  <c r="AR53" i="75"/>
  <c r="AQ54" i="75"/>
  <c r="AR54" i="75"/>
  <c r="AQ55" i="75"/>
  <c r="AR55" i="75"/>
  <c r="AQ56" i="75"/>
  <c r="AR56" i="75"/>
  <c r="AQ57" i="75"/>
  <c r="AR57" i="75"/>
  <c r="AQ58" i="75"/>
  <c r="AR58" i="75"/>
  <c r="AQ59" i="75"/>
  <c r="AR59" i="75"/>
  <c r="AQ60" i="75"/>
  <c r="AR60" i="75"/>
  <c r="AQ61" i="75"/>
  <c r="AR61" i="75"/>
  <c r="AQ62" i="75"/>
  <c r="AR62" i="75"/>
  <c r="AQ63" i="75"/>
  <c r="AR63" i="75"/>
  <c r="AQ64" i="75"/>
  <c r="AR64" i="75"/>
  <c r="AQ65" i="75"/>
  <c r="AR65" i="75"/>
  <c r="AQ66" i="75"/>
  <c r="AR66" i="75"/>
  <c r="AQ67" i="75"/>
  <c r="AR67" i="75"/>
  <c r="AQ68" i="75"/>
  <c r="AR68" i="75"/>
  <c r="AQ69" i="75"/>
  <c r="AR69" i="75"/>
  <c r="AQ70" i="75"/>
  <c r="AR70" i="75"/>
  <c r="AQ71" i="75"/>
  <c r="AR71" i="75"/>
  <c r="AQ72" i="75"/>
  <c r="AR72" i="75"/>
  <c r="AQ73" i="75"/>
  <c r="AR73" i="75"/>
  <c r="AQ74" i="75"/>
  <c r="AR74" i="75"/>
  <c r="AQ75" i="75"/>
  <c r="AR75" i="75"/>
  <c r="AQ76" i="75"/>
  <c r="AR76" i="75"/>
  <c r="AQ77" i="75"/>
  <c r="AR77" i="75"/>
  <c r="AQ78" i="75"/>
  <c r="AR78" i="75"/>
  <c r="AQ79" i="75"/>
  <c r="AR79" i="75"/>
  <c r="AQ80" i="75"/>
  <c r="AR80" i="75"/>
  <c r="AQ81" i="75"/>
  <c r="AR81" i="75"/>
  <c r="AQ82" i="75"/>
  <c r="AR82" i="75"/>
  <c r="AQ83" i="75"/>
  <c r="AR83" i="75"/>
  <c r="AQ84" i="75"/>
  <c r="AR84" i="75"/>
  <c r="AQ85" i="75"/>
  <c r="AR85" i="75"/>
  <c r="AQ86" i="75"/>
  <c r="AR86" i="75"/>
  <c r="AQ87" i="75"/>
  <c r="AR87" i="75"/>
  <c r="AQ88" i="75"/>
  <c r="AR88" i="75"/>
  <c r="AQ89" i="75"/>
  <c r="AR89" i="75"/>
  <c r="AQ90" i="75"/>
  <c r="AR90" i="75"/>
  <c r="AQ91" i="75"/>
  <c r="AR91" i="75"/>
  <c r="AQ92" i="75"/>
  <c r="AR92" i="75"/>
  <c r="AQ93" i="75"/>
  <c r="AR93" i="75"/>
  <c r="AQ94" i="75"/>
  <c r="AR94" i="75"/>
  <c r="AQ95" i="75"/>
  <c r="AR95" i="75"/>
  <c r="AQ96" i="75"/>
  <c r="AR96" i="75"/>
  <c r="AQ97" i="75"/>
  <c r="AR97" i="75"/>
  <c r="AQ98" i="75"/>
  <c r="AR98" i="75"/>
  <c r="AQ99" i="75"/>
  <c r="AR99" i="75"/>
  <c r="AQ100" i="75"/>
  <c r="AR100" i="75"/>
  <c r="AQ101" i="75"/>
  <c r="AR101" i="75"/>
  <c r="AQ102" i="75"/>
  <c r="AR102" i="75"/>
  <c r="AQ103" i="75"/>
  <c r="AR103" i="75"/>
  <c r="AQ104" i="75"/>
  <c r="AR104" i="75"/>
  <c r="AQ105" i="75"/>
  <c r="AR105" i="75"/>
  <c r="AQ106" i="75"/>
  <c r="AR106" i="75"/>
  <c r="AQ107" i="75"/>
  <c r="AR107" i="75"/>
  <c r="AQ108" i="75"/>
  <c r="AR108" i="75"/>
  <c r="AQ109" i="75"/>
  <c r="AR109" i="75"/>
  <c r="AQ110" i="75"/>
  <c r="AR110" i="75"/>
  <c r="AQ111" i="75"/>
  <c r="AR111" i="75"/>
  <c r="AQ112" i="75"/>
  <c r="AR112" i="75"/>
  <c r="AQ113" i="75"/>
  <c r="AR113" i="75"/>
  <c r="AQ114" i="75"/>
  <c r="AR114" i="75"/>
  <c r="AQ115" i="75"/>
  <c r="AR115" i="75"/>
  <c r="AQ116" i="75"/>
  <c r="AR116" i="75"/>
  <c r="AQ117" i="75"/>
  <c r="AR117" i="75"/>
  <c r="AQ118" i="75"/>
  <c r="AR118" i="75"/>
  <c r="AQ119" i="75"/>
  <c r="AR119" i="75"/>
  <c r="AQ120" i="75"/>
  <c r="AR120" i="75"/>
  <c r="AQ121" i="75"/>
  <c r="AR121" i="75"/>
  <c r="AQ122" i="75"/>
  <c r="AR122" i="75"/>
  <c r="AQ123" i="75"/>
  <c r="AR123" i="75"/>
  <c r="AQ124" i="75"/>
  <c r="AR124" i="75"/>
  <c r="AQ125" i="75"/>
  <c r="AR125" i="75"/>
  <c r="AQ126" i="75"/>
  <c r="AR126" i="75"/>
  <c r="AQ127" i="75"/>
  <c r="AR127" i="75"/>
  <c r="AQ128" i="75"/>
  <c r="AR128" i="75"/>
  <c r="AQ129" i="75"/>
  <c r="AR129" i="75"/>
  <c r="AQ130" i="75"/>
  <c r="AR130" i="75"/>
  <c r="AQ131" i="75"/>
  <c r="AR131" i="75"/>
  <c r="AQ132" i="75"/>
  <c r="AR132" i="75"/>
  <c r="AQ133" i="75"/>
  <c r="AR133" i="75"/>
  <c r="AQ134" i="75"/>
  <c r="AR134" i="75"/>
  <c r="AQ135" i="75"/>
  <c r="AR135" i="75"/>
  <c r="AQ136" i="75"/>
  <c r="AR136" i="75"/>
  <c r="AQ137" i="75"/>
  <c r="AR137" i="75"/>
  <c r="AQ138" i="75"/>
  <c r="AR138" i="75"/>
  <c r="AQ139" i="75"/>
  <c r="AR139" i="75"/>
  <c r="AQ140" i="75"/>
  <c r="AR140" i="75"/>
  <c r="AQ141" i="75"/>
  <c r="AR141" i="75"/>
  <c r="AQ142" i="75"/>
  <c r="AR142" i="75"/>
  <c r="AQ143" i="75"/>
  <c r="AR143" i="75"/>
  <c r="AQ144" i="75"/>
  <c r="AR144" i="75"/>
  <c r="AQ145" i="75"/>
  <c r="AR145" i="75"/>
  <c r="AQ146" i="75"/>
  <c r="AR146" i="75"/>
  <c r="AQ147" i="75"/>
  <c r="AR147" i="75"/>
  <c r="AQ148" i="75"/>
  <c r="AR148" i="75"/>
  <c r="AQ149" i="75"/>
  <c r="AR149" i="75"/>
  <c r="AQ150" i="75"/>
  <c r="AR150" i="75"/>
  <c r="AQ151" i="75"/>
  <c r="AR151" i="75"/>
  <c r="AQ152" i="75"/>
  <c r="AR152" i="75"/>
  <c r="AQ153" i="75"/>
  <c r="AR153" i="75"/>
  <c r="AQ154" i="75"/>
  <c r="AR154" i="75"/>
  <c r="AQ155" i="75"/>
  <c r="AR155" i="75"/>
  <c r="AQ156" i="75"/>
  <c r="AR156" i="75"/>
  <c r="AQ157" i="75"/>
  <c r="AR157" i="75"/>
  <c r="AQ158" i="75"/>
  <c r="AR158" i="75"/>
  <c r="AQ159" i="75"/>
  <c r="AR159" i="75"/>
  <c r="AQ160" i="75"/>
  <c r="AR160" i="75"/>
  <c r="AQ161" i="75"/>
  <c r="AR161" i="75"/>
  <c r="AQ162" i="75"/>
  <c r="AR162" i="75"/>
  <c r="AQ163" i="75"/>
  <c r="AR163" i="75"/>
  <c r="AQ164" i="75"/>
  <c r="AR164" i="75"/>
  <c r="AQ165" i="75"/>
  <c r="AR165" i="75"/>
  <c r="AQ166" i="75"/>
  <c r="AR166" i="75"/>
  <c r="AQ167" i="75"/>
  <c r="AR167" i="75"/>
  <c r="AQ168" i="75"/>
  <c r="AR168" i="75"/>
  <c r="AQ169" i="75"/>
  <c r="AR169" i="75"/>
  <c r="AQ170" i="75"/>
  <c r="AR170" i="75"/>
  <c r="AQ171" i="75"/>
  <c r="AR171" i="75"/>
  <c r="AQ172" i="75"/>
  <c r="AR172" i="75"/>
  <c r="AQ173" i="75"/>
  <c r="AR173" i="75"/>
  <c r="AQ174" i="75"/>
  <c r="AR174" i="75"/>
  <c r="AQ175" i="75"/>
  <c r="AR175" i="75"/>
  <c r="AQ176" i="75"/>
  <c r="AR176" i="75"/>
  <c r="AQ177" i="75"/>
  <c r="AR177" i="75"/>
  <c r="AQ178" i="75"/>
  <c r="AR178" i="75"/>
  <c r="AQ179" i="75"/>
  <c r="AR179" i="75"/>
  <c r="AQ180" i="75"/>
  <c r="AR180" i="75"/>
  <c r="AQ181" i="75"/>
  <c r="AR181" i="75"/>
  <c r="AQ182" i="75"/>
  <c r="AR182" i="75"/>
  <c r="AQ183" i="75"/>
  <c r="AR183" i="75"/>
  <c r="AQ184" i="75"/>
  <c r="AR184" i="75"/>
  <c r="AQ185" i="75"/>
  <c r="AR185" i="75"/>
  <c r="AQ186" i="75"/>
  <c r="AR186" i="75"/>
  <c r="AQ187" i="75"/>
  <c r="AR187" i="75"/>
  <c r="AQ188" i="75"/>
  <c r="AR188" i="75"/>
  <c r="AQ189" i="75"/>
  <c r="AR189" i="75"/>
  <c r="AQ190" i="75"/>
  <c r="AR190" i="75"/>
  <c r="AQ191" i="75"/>
  <c r="AR191" i="75"/>
  <c r="AQ192" i="75"/>
  <c r="AR192" i="75"/>
  <c r="AQ193" i="75"/>
  <c r="AR193" i="75"/>
  <c r="AQ194" i="75"/>
  <c r="AR194" i="75"/>
  <c r="AQ195" i="75"/>
  <c r="AR195" i="75"/>
  <c r="AQ196" i="75"/>
  <c r="AR196" i="75"/>
  <c r="AQ197" i="75"/>
  <c r="AR197" i="75"/>
  <c r="AQ198" i="75"/>
  <c r="AR198" i="75"/>
  <c r="AQ199" i="75"/>
  <c r="AR199" i="75"/>
  <c r="AQ200" i="75"/>
  <c r="AR200" i="75"/>
  <c r="AQ201" i="75"/>
  <c r="AR201" i="75"/>
  <c r="AQ202" i="75"/>
  <c r="AR202" i="75"/>
  <c r="AQ203" i="75"/>
  <c r="AR203" i="75"/>
  <c r="AQ204" i="75"/>
  <c r="AR204" i="75"/>
  <c r="AQ205" i="75"/>
  <c r="AR205" i="75"/>
  <c r="AQ206" i="75"/>
  <c r="AR206" i="75"/>
  <c r="AQ207" i="75"/>
  <c r="AR207" i="75"/>
  <c r="AQ208" i="75"/>
  <c r="AR208" i="75"/>
  <c r="AQ209" i="75"/>
  <c r="AR209" i="75"/>
  <c r="AQ210" i="75"/>
  <c r="AR210" i="75"/>
  <c r="AQ211" i="75"/>
  <c r="AR211" i="75"/>
  <c r="AQ212" i="75"/>
  <c r="AR212" i="75"/>
  <c r="AQ213" i="75"/>
  <c r="AR213" i="75"/>
  <c r="AQ214" i="75"/>
  <c r="AR214" i="75"/>
  <c r="AQ215" i="75"/>
  <c r="AR215" i="75"/>
  <c r="AQ216" i="75"/>
  <c r="AR216" i="75"/>
  <c r="AQ217" i="75"/>
  <c r="AR217" i="75"/>
  <c r="AQ218" i="75"/>
  <c r="AR218" i="75"/>
  <c r="AQ219" i="75"/>
  <c r="AR219" i="75"/>
  <c r="AQ220" i="75"/>
  <c r="AR220" i="75"/>
  <c r="AQ221" i="75"/>
  <c r="AR221" i="75"/>
  <c r="AQ222" i="75"/>
  <c r="AR222" i="75"/>
  <c r="AQ223" i="75"/>
  <c r="AR223" i="75"/>
  <c r="AQ224" i="75"/>
  <c r="AR224" i="75"/>
  <c r="AQ225" i="75"/>
  <c r="AR225" i="75"/>
  <c r="AQ226" i="75"/>
  <c r="AR226" i="75"/>
  <c r="AQ227" i="75"/>
  <c r="AR227" i="75"/>
  <c r="AQ228" i="75"/>
  <c r="AR228" i="75"/>
  <c r="AQ229" i="75"/>
  <c r="AR229" i="75"/>
  <c r="AQ230" i="75"/>
  <c r="AR230" i="75"/>
  <c r="AQ231" i="75"/>
  <c r="AR231" i="75"/>
  <c r="AQ232" i="75"/>
  <c r="AR232" i="75"/>
  <c r="AQ233" i="75"/>
  <c r="AR233" i="75"/>
  <c r="AQ234" i="75"/>
  <c r="AR234" i="75"/>
  <c r="AQ235" i="75"/>
  <c r="AR235" i="75"/>
  <c r="AQ236" i="75"/>
  <c r="AR236" i="75"/>
  <c r="AQ237" i="75"/>
  <c r="AR237" i="75"/>
  <c r="AQ238" i="75"/>
  <c r="AR238" i="75"/>
  <c r="AQ239" i="75"/>
  <c r="AR239" i="75"/>
  <c r="AQ240" i="75"/>
  <c r="AR240" i="75"/>
  <c r="AQ241" i="75"/>
  <c r="AR241" i="75"/>
  <c r="AQ242" i="75"/>
  <c r="AR242" i="75"/>
  <c r="AQ243" i="75"/>
  <c r="AR243" i="75"/>
  <c r="AQ244" i="75"/>
  <c r="AR244" i="75"/>
  <c r="AQ245" i="75"/>
  <c r="AR245" i="75"/>
  <c r="AQ246" i="75"/>
  <c r="AR246" i="75"/>
  <c r="AQ247" i="75"/>
  <c r="AR247" i="75"/>
  <c r="AQ248" i="75"/>
  <c r="AR248" i="75"/>
  <c r="AQ249" i="75"/>
  <c r="AR249" i="75"/>
  <c r="AQ250" i="75"/>
  <c r="AR250" i="75"/>
  <c r="AQ251" i="75"/>
  <c r="AR251" i="75"/>
  <c r="AQ252" i="75"/>
  <c r="AR252" i="75"/>
  <c r="AQ253" i="75"/>
  <c r="AR253" i="75"/>
  <c r="AQ254" i="75"/>
  <c r="AR254" i="75"/>
  <c r="AQ255" i="75"/>
  <c r="AR255" i="75"/>
  <c r="AQ256" i="75"/>
  <c r="AR256" i="75"/>
  <c r="AQ257" i="75"/>
  <c r="AR257" i="75"/>
  <c r="AQ258" i="75"/>
  <c r="AR258" i="75"/>
  <c r="AQ259" i="75"/>
  <c r="AR259" i="75"/>
  <c r="AQ260" i="75"/>
  <c r="AR260" i="75"/>
  <c r="AQ261" i="75"/>
  <c r="AR261" i="75"/>
  <c r="AQ262" i="75"/>
  <c r="AR262" i="75"/>
  <c r="AQ263" i="75"/>
  <c r="AR263" i="75"/>
  <c r="AQ264" i="75"/>
  <c r="AR264" i="75"/>
  <c r="AQ265" i="75"/>
  <c r="AR265" i="75"/>
  <c r="AQ266" i="75"/>
  <c r="AR266" i="75"/>
  <c r="AQ267" i="75"/>
  <c r="AR267" i="75"/>
  <c r="AQ268" i="75"/>
  <c r="AR268" i="75"/>
  <c r="AQ269" i="75"/>
  <c r="AR269" i="75"/>
  <c r="AQ270" i="75"/>
  <c r="AR270" i="75"/>
  <c r="AQ271" i="75"/>
  <c r="AR271" i="75"/>
  <c r="AQ272" i="75"/>
  <c r="AR272" i="75"/>
  <c r="AQ273" i="75"/>
  <c r="AR273" i="75"/>
  <c r="AQ274" i="75"/>
  <c r="AR274" i="75"/>
  <c r="AQ275" i="75"/>
  <c r="AR275" i="75"/>
  <c r="AQ276" i="75"/>
  <c r="AR276" i="75"/>
  <c r="AQ277" i="75"/>
  <c r="AR277" i="75"/>
  <c r="AQ278" i="75"/>
  <c r="AR278" i="75"/>
  <c r="AQ279" i="75"/>
  <c r="AR279" i="75"/>
  <c r="AQ280" i="75"/>
  <c r="AR280" i="75"/>
  <c r="AQ281" i="75"/>
  <c r="AR281" i="75"/>
  <c r="AQ282" i="75"/>
  <c r="AR282" i="75"/>
  <c r="AQ283" i="75"/>
  <c r="AR283" i="75"/>
  <c r="AQ284" i="75"/>
  <c r="AR284" i="75"/>
  <c r="AQ285" i="75"/>
  <c r="AR285" i="75"/>
  <c r="AQ286" i="75"/>
  <c r="AR286" i="75"/>
  <c r="AQ287" i="75"/>
  <c r="AR287" i="75"/>
  <c r="AQ288" i="75"/>
  <c r="AR288" i="75"/>
  <c r="AQ289" i="75"/>
  <c r="AR289" i="75"/>
  <c r="AQ290" i="75"/>
  <c r="AR290" i="75"/>
  <c r="AQ291" i="75"/>
  <c r="AR291" i="75"/>
  <c r="AQ292" i="75"/>
  <c r="AR292" i="75"/>
  <c r="AQ293" i="75"/>
  <c r="AR293" i="75"/>
  <c r="AQ294" i="75"/>
  <c r="AR294" i="75"/>
  <c r="AQ295" i="75"/>
  <c r="AR295" i="75"/>
  <c r="AQ296" i="75"/>
  <c r="AR296" i="75"/>
  <c r="AQ297" i="75"/>
  <c r="AR297" i="75"/>
  <c r="AQ298" i="75"/>
  <c r="AR298" i="75"/>
  <c r="AQ299" i="75"/>
  <c r="AR299" i="75"/>
  <c r="AQ300" i="75"/>
  <c r="AR300" i="75"/>
  <c r="AQ301" i="75"/>
  <c r="AR301" i="75"/>
  <c r="AQ302" i="75"/>
  <c r="AR302" i="75"/>
  <c r="AQ303" i="75"/>
  <c r="AR303" i="75"/>
  <c r="AQ304" i="75"/>
  <c r="AR304" i="75"/>
  <c r="AQ305" i="75"/>
  <c r="AR305" i="75"/>
  <c r="AQ306" i="75"/>
  <c r="AR306" i="75"/>
  <c r="AQ307" i="75"/>
  <c r="AR307" i="75"/>
  <c r="AQ308" i="75"/>
  <c r="AR308" i="75"/>
  <c r="AQ309" i="75"/>
  <c r="AR309" i="75"/>
  <c r="AQ310" i="75"/>
  <c r="AR310" i="75"/>
  <c r="AW9" i="75"/>
  <c r="AX9" i="75"/>
  <c r="AW10" i="75"/>
  <c r="AX10" i="75"/>
  <c r="AW11" i="75"/>
  <c r="AX11" i="75"/>
  <c r="AW12" i="75"/>
  <c r="AX12" i="75"/>
  <c r="AW13" i="75"/>
  <c r="AX13" i="75"/>
  <c r="AW14" i="75"/>
  <c r="AX14" i="75"/>
  <c r="AW15" i="75"/>
  <c r="AX15" i="75"/>
  <c r="AW16" i="75"/>
  <c r="AX16" i="75"/>
  <c r="AW17" i="75"/>
  <c r="AX17" i="75"/>
  <c r="AW18" i="75"/>
  <c r="AX18" i="75"/>
  <c r="AW19" i="75"/>
  <c r="AX19" i="75"/>
  <c r="AW20" i="75"/>
  <c r="AX20" i="75"/>
  <c r="AW21" i="75"/>
  <c r="AX21" i="75"/>
  <c r="AW22" i="75"/>
  <c r="AX22" i="75"/>
  <c r="AW23" i="75"/>
  <c r="AX23" i="75"/>
  <c r="AW24" i="75"/>
  <c r="AX24" i="75"/>
  <c r="AW25" i="75"/>
  <c r="AX25" i="75"/>
  <c r="AW26" i="75"/>
  <c r="AX26" i="75"/>
  <c r="AW27" i="75"/>
  <c r="AX27" i="75"/>
  <c r="AW28" i="75"/>
  <c r="AX28" i="75"/>
  <c r="AW29" i="75"/>
  <c r="AX29" i="75"/>
  <c r="AW30" i="75"/>
  <c r="AX30" i="75"/>
  <c r="AW31" i="75"/>
  <c r="AX31" i="75"/>
  <c r="AW32" i="75"/>
  <c r="AX32" i="75"/>
  <c r="AW33" i="75"/>
  <c r="AX33" i="75"/>
  <c r="AW34" i="75"/>
  <c r="AX34" i="75"/>
  <c r="AW35" i="75"/>
  <c r="AX35" i="75"/>
  <c r="AW36" i="75"/>
  <c r="AX36" i="75"/>
  <c r="AW37" i="75"/>
  <c r="AX37" i="75"/>
  <c r="AW38" i="75"/>
  <c r="AX38" i="75"/>
  <c r="AW39" i="75"/>
  <c r="AX39" i="75"/>
  <c r="AW40" i="75"/>
  <c r="AX40" i="75"/>
  <c r="AW41" i="75"/>
  <c r="AX41" i="75"/>
  <c r="AW42" i="75"/>
  <c r="AX42" i="75"/>
  <c r="AW43" i="75"/>
  <c r="AX43" i="75"/>
  <c r="AW44" i="75"/>
  <c r="AX44" i="75"/>
  <c r="AW45" i="75"/>
  <c r="AX45" i="75"/>
  <c r="AW46" i="75"/>
  <c r="AX46" i="75"/>
  <c r="AW47" i="75"/>
  <c r="AX47" i="75"/>
  <c r="AW48" i="75"/>
  <c r="AX48" i="75"/>
  <c r="AW49" i="75"/>
  <c r="AX49" i="75"/>
  <c r="AW50" i="75"/>
  <c r="AX50" i="75"/>
  <c r="AW51" i="75"/>
  <c r="AX51" i="75"/>
  <c r="AW52" i="75"/>
  <c r="AX52" i="75"/>
  <c r="AW53" i="75"/>
  <c r="AX53" i="75"/>
  <c r="AW54" i="75"/>
  <c r="AX54" i="75"/>
  <c r="AW55" i="75"/>
  <c r="AX55" i="75"/>
  <c r="AW56" i="75"/>
  <c r="AX56" i="75"/>
  <c r="AW57" i="75"/>
  <c r="AX57" i="75"/>
  <c r="AW58" i="75"/>
  <c r="AX58" i="75"/>
  <c r="AW59" i="75"/>
  <c r="AX59" i="75"/>
  <c r="AW60" i="75"/>
  <c r="AX60" i="75"/>
  <c r="AW61" i="75"/>
  <c r="AX61" i="75"/>
  <c r="AW62" i="75"/>
  <c r="AX62" i="75"/>
  <c r="AW63" i="75"/>
  <c r="AX63" i="75"/>
  <c r="AW64" i="75"/>
  <c r="AX64" i="75"/>
  <c r="AW65" i="75"/>
  <c r="AX65" i="75"/>
  <c r="AW66" i="75"/>
  <c r="AX66" i="75"/>
  <c r="AW67" i="75"/>
  <c r="AX67" i="75"/>
  <c r="AW68" i="75"/>
  <c r="AX68" i="75"/>
  <c r="AW69" i="75"/>
  <c r="AX69" i="75"/>
  <c r="AW70" i="75"/>
  <c r="AX70" i="75"/>
  <c r="AW71" i="75"/>
  <c r="AX71" i="75"/>
  <c r="AW72" i="75"/>
  <c r="AX72" i="75"/>
  <c r="AW73" i="75"/>
  <c r="AX73" i="75"/>
  <c r="AW74" i="75"/>
  <c r="AX74" i="75"/>
  <c r="AW75" i="75"/>
  <c r="AX75" i="75"/>
  <c r="AW76" i="75"/>
  <c r="AX76" i="75"/>
  <c r="AW77" i="75"/>
  <c r="AX77" i="75"/>
  <c r="AW78" i="75"/>
  <c r="AX78" i="75"/>
  <c r="AW79" i="75"/>
  <c r="AX79" i="75"/>
  <c r="AW80" i="75"/>
  <c r="AX80" i="75"/>
  <c r="AW81" i="75"/>
  <c r="AX81" i="75"/>
  <c r="AW82" i="75"/>
  <c r="AX82" i="75"/>
  <c r="AW83" i="75"/>
  <c r="AX83" i="75"/>
  <c r="AW84" i="75"/>
  <c r="AX84" i="75"/>
  <c r="AW85" i="75"/>
  <c r="AX85" i="75"/>
  <c r="AW86" i="75"/>
  <c r="AX86" i="75"/>
  <c r="AW87" i="75"/>
  <c r="AX87" i="75"/>
  <c r="AW88" i="75"/>
  <c r="AX88" i="75"/>
  <c r="AW89" i="75"/>
  <c r="AX89" i="75"/>
  <c r="AW90" i="75"/>
  <c r="AX90" i="75"/>
  <c r="AW91" i="75"/>
  <c r="AX91" i="75"/>
  <c r="AW92" i="75"/>
  <c r="AX92" i="75"/>
  <c r="AW93" i="75"/>
  <c r="AX93" i="75"/>
  <c r="AW94" i="75"/>
  <c r="AX94" i="75"/>
  <c r="AW95" i="75"/>
  <c r="AX95" i="75"/>
  <c r="AW96" i="75"/>
  <c r="AX96" i="75"/>
  <c r="AW97" i="75"/>
  <c r="AX97" i="75"/>
  <c r="AW98" i="75"/>
  <c r="AX98" i="75"/>
  <c r="AW99" i="75"/>
  <c r="AX99" i="75"/>
  <c r="AW100" i="75"/>
  <c r="AX100" i="75"/>
  <c r="AW101" i="75"/>
  <c r="AX101" i="75"/>
  <c r="AW102" i="75"/>
  <c r="AX102" i="75"/>
  <c r="AW103" i="75"/>
  <c r="AX103" i="75"/>
  <c r="AW104" i="75"/>
  <c r="AX104" i="75"/>
  <c r="AW105" i="75"/>
  <c r="AX105" i="75"/>
  <c r="AW106" i="75"/>
  <c r="AX106" i="75"/>
  <c r="AW107" i="75"/>
  <c r="AX107" i="75"/>
  <c r="AW108" i="75"/>
  <c r="AX108" i="75"/>
  <c r="AW109" i="75"/>
  <c r="AX109" i="75"/>
  <c r="AW110" i="75"/>
  <c r="AX110" i="75"/>
  <c r="AW111" i="75"/>
  <c r="AX111" i="75"/>
  <c r="AW112" i="75"/>
  <c r="AX112" i="75"/>
  <c r="AW113" i="75"/>
  <c r="AX113" i="75"/>
  <c r="AW114" i="75"/>
  <c r="AX114" i="75"/>
  <c r="AW115" i="75"/>
  <c r="AX115" i="75"/>
  <c r="AW116" i="75"/>
  <c r="AX116" i="75"/>
  <c r="AW117" i="75"/>
  <c r="AX117" i="75"/>
  <c r="AW118" i="75"/>
  <c r="AX118" i="75"/>
  <c r="AW119" i="75"/>
  <c r="AX119" i="75"/>
  <c r="AW120" i="75"/>
  <c r="AX120" i="75"/>
  <c r="AW121" i="75"/>
  <c r="AX121" i="75"/>
  <c r="AW122" i="75"/>
  <c r="AX122" i="75"/>
  <c r="AW123" i="75"/>
  <c r="AX123" i="75"/>
  <c r="AW124" i="75"/>
  <c r="AX124" i="75"/>
  <c r="AW125" i="75"/>
  <c r="AX125" i="75"/>
  <c r="AW126" i="75"/>
  <c r="AX126" i="75"/>
  <c r="AW127" i="75"/>
  <c r="AX127" i="75"/>
  <c r="AW128" i="75"/>
  <c r="AX128" i="75"/>
  <c r="AW129" i="75"/>
  <c r="AX129" i="75"/>
  <c r="AW130" i="75"/>
  <c r="AX130" i="75"/>
  <c r="AW131" i="75"/>
  <c r="AX131" i="75"/>
  <c r="AW132" i="75"/>
  <c r="AX132" i="75"/>
  <c r="AW133" i="75"/>
  <c r="AX133" i="75"/>
  <c r="AW134" i="75"/>
  <c r="AX134" i="75"/>
  <c r="AW135" i="75"/>
  <c r="AX135" i="75"/>
  <c r="AW136" i="75"/>
  <c r="AX136" i="75"/>
  <c r="AW137" i="75"/>
  <c r="AX137" i="75"/>
  <c r="AW138" i="75"/>
  <c r="AX138" i="75"/>
  <c r="AW139" i="75"/>
  <c r="AX139" i="75"/>
  <c r="AW140" i="75"/>
  <c r="AX140" i="75"/>
  <c r="AW141" i="75"/>
  <c r="AX141" i="75"/>
  <c r="AW142" i="75"/>
  <c r="AX142" i="75"/>
  <c r="AW143" i="75"/>
  <c r="AX143" i="75"/>
  <c r="AW144" i="75"/>
  <c r="AX144" i="75"/>
  <c r="AW145" i="75"/>
  <c r="AX145" i="75"/>
  <c r="AW146" i="75"/>
  <c r="AX146" i="75"/>
  <c r="AW147" i="75"/>
  <c r="AX147" i="75"/>
  <c r="AW148" i="75"/>
  <c r="AX148" i="75"/>
  <c r="AW149" i="75"/>
  <c r="AX149" i="75"/>
  <c r="AW150" i="75"/>
  <c r="AX150" i="75"/>
  <c r="AW151" i="75"/>
  <c r="AX151" i="75"/>
  <c r="AW152" i="75"/>
  <c r="AX152" i="75"/>
  <c r="AW153" i="75"/>
  <c r="AX153" i="75"/>
  <c r="AW154" i="75"/>
  <c r="AX154" i="75"/>
  <c r="AW155" i="75"/>
  <c r="AX155" i="75"/>
  <c r="AW156" i="75"/>
  <c r="AX156" i="75"/>
  <c r="AW157" i="75"/>
  <c r="AX157" i="75"/>
  <c r="AW158" i="75"/>
  <c r="AX158" i="75"/>
  <c r="AW159" i="75"/>
  <c r="AX159" i="75"/>
  <c r="AW160" i="75"/>
  <c r="AX160" i="75"/>
  <c r="AW161" i="75"/>
  <c r="AX161" i="75"/>
  <c r="AW162" i="75"/>
  <c r="AX162" i="75"/>
  <c r="AW163" i="75"/>
  <c r="AX163" i="75"/>
  <c r="AW164" i="75"/>
  <c r="AX164" i="75"/>
  <c r="AW165" i="75"/>
  <c r="AX165" i="75"/>
  <c r="AW166" i="75"/>
  <c r="AX166" i="75"/>
  <c r="AW167" i="75"/>
  <c r="AX167" i="75"/>
  <c r="AW168" i="75"/>
  <c r="AX168" i="75"/>
  <c r="AW169" i="75"/>
  <c r="AX169" i="75"/>
  <c r="AW170" i="75"/>
  <c r="AX170" i="75"/>
  <c r="AW171" i="75"/>
  <c r="AX171" i="75"/>
  <c r="AW172" i="75"/>
  <c r="AX172" i="75"/>
  <c r="AW173" i="75"/>
  <c r="AX173" i="75"/>
  <c r="AW174" i="75"/>
  <c r="AX174" i="75"/>
  <c r="AW175" i="75"/>
  <c r="AX175" i="75"/>
  <c r="AW176" i="75"/>
  <c r="AX176" i="75"/>
  <c r="AW177" i="75"/>
  <c r="AX177" i="75"/>
  <c r="AW178" i="75"/>
  <c r="AX178" i="75"/>
  <c r="AW179" i="75"/>
  <c r="AX179" i="75"/>
  <c r="AW180" i="75"/>
  <c r="AX180" i="75"/>
  <c r="AW181" i="75"/>
  <c r="AX181" i="75"/>
  <c r="AW182" i="75"/>
  <c r="AX182" i="75"/>
  <c r="AW183" i="75"/>
  <c r="AX183" i="75"/>
  <c r="AW184" i="75"/>
  <c r="AX184" i="75"/>
  <c r="AW185" i="75"/>
  <c r="AX185" i="75"/>
  <c r="AW186" i="75"/>
  <c r="AX186" i="75"/>
  <c r="AW187" i="75"/>
  <c r="AX187" i="75"/>
  <c r="AW188" i="75"/>
  <c r="AX188" i="75"/>
  <c r="AW189" i="75"/>
  <c r="AX189" i="75"/>
  <c r="AW190" i="75"/>
  <c r="AX190" i="75"/>
  <c r="AW191" i="75"/>
  <c r="AX191" i="75"/>
  <c r="AW192" i="75"/>
  <c r="AX192" i="75"/>
  <c r="AW193" i="75"/>
  <c r="AX193" i="75"/>
  <c r="AW194" i="75"/>
  <c r="AX194" i="75"/>
  <c r="AW195" i="75"/>
  <c r="AX195" i="75"/>
  <c r="AW196" i="75"/>
  <c r="AX196" i="75"/>
  <c r="AW197" i="75"/>
  <c r="AX197" i="75"/>
  <c r="AW198" i="75"/>
  <c r="AX198" i="75"/>
  <c r="AW199" i="75"/>
  <c r="AX199" i="75"/>
  <c r="AW200" i="75"/>
  <c r="AX200" i="75"/>
  <c r="AW201" i="75"/>
  <c r="AX201" i="75"/>
  <c r="AW202" i="75"/>
  <c r="AX202" i="75"/>
  <c r="AW203" i="75"/>
  <c r="AX203" i="75"/>
  <c r="AW204" i="75"/>
  <c r="AX204" i="75"/>
  <c r="AW205" i="75"/>
  <c r="AX205" i="75"/>
  <c r="AW206" i="75"/>
  <c r="AX206" i="75"/>
  <c r="AW207" i="75"/>
  <c r="AX207" i="75"/>
  <c r="AW208" i="75"/>
  <c r="AX208" i="75"/>
  <c r="AW209" i="75"/>
  <c r="AX209" i="75"/>
  <c r="AW210" i="75"/>
  <c r="AX210" i="75"/>
  <c r="AW211" i="75"/>
  <c r="AX211" i="75"/>
  <c r="AW212" i="75"/>
  <c r="AX212" i="75"/>
  <c r="AW213" i="75"/>
  <c r="AX213" i="75"/>
  <c r="AW214" i="75"/>
  <c r="AX214" i="75"/>
  <c r="AW215" i="75"/>
  <c r="AX215" i="75"/>
  <c r="AW216" i="75"/>
  <c r="AX216" i="75"/>
  <c r="AW217" i="75"/>
  <c r="AX217" i="75"/>
  <c r="AW218" i="75"/>
  <c r="AX218" i="75"/>
  <c r="AW219" i="75"/>
  <c r="AX219" i="75"/>
  <c r="AW220" i="75"/>
  <c r="AX220" i="75"/>
  <c r="AW221" i="75"/>
  <c r="AX221" i="75"/>
  <c r="AW222" i="75"/>
  <c r="AX222" i="75"/>
  <c r="AW223" i="75"/>
  <c r="AX223" i="75"/>
  <c r="AW224" i="75"/>
  <c r="AX224" i="75"/>
  <c r="AW225" i="75"/>
  <c r="AX225" i="75"/>
  <c r="AW226" i="75"/>
  <c r="AX226" i="75"/>
  <c r="AW227" i="75"/>
  <c r="AX227" i="75"/>
  <c r="AW228" i="75"/>
  <c r="AX228" i="75"/>
  <c r="AW229" i="75"/>
  <c r="AX229" i="75"/>
  <c r="AW230" i="75"/>
  <c r="AX230" i="75"/>
  <c r="AW231" i="75"/>
  <c r="AX231" i="75"/>
  <c r="AW232" i="75"/>
  <c r="AX232" i="75"/>
  <c r="AW233" i="75"/>
  <c r="AX233" i="75"/>
  <c r="AW234" i="75"/>
  <c r="AX234" i="75"/>
  <c r="AW235" i="75"/>
  <c r="AX235" i="75"/>
  <c r="AW236" i="75"/>
  <c r="AX236" i="75"/>
  <c r="AW237" i="75"/>
  <c r="AX237" i="75"/>
  <c r="AW238" i="75"/>
  <c r="AX238" i="75"/>
  <c r="AW239" i="75"/>
  <c r="AX239" i="75"/>
  <c r="AW240" i="75"/>
  <c r="AX240" i="75"/>
  <c r="AW241" i="75"/>
  <c r="AX241" i="75"/>
  <c r="AW242" i="75"/>
  <c r="AX242" i="75"/>
  <c r="AW243" i="75"/>
  <c r="AX243" i="75"/>
  <c r="AW244" i="75"/>
  <c r="AX244" i="75"/>
  <c r="AW245" i="75"/>
  <c r="AX245" i="75"/>
  <c r="AW246" i="75"/>
  <c r="AX246" i="75"/>
  <c r="AW247" i="75"/>
  <c r="AX247" i="75"/>
  <c r="AW248" i="75"/>
  <c r="AX248" i="75"/>
  <c r="AW249" i="75"/>
  <c r="AX249" i="75"/>
  <c r="AW250" i="75"/>
  <c r="AX250" i="75"/>
  <c r="AW251" i="75"/>
  <c r="AX251" i="75"/>
  <c r="AW252" i="75"/>
  <c r="AX252" i="75"/>
  <c r="AW253" i="75"/>
  <c r="AX253" i="75"/>
  <c r="AW254" i="75"/>
  <c r="AX254" i="75"/>
  <c r="AW255" i="75"/>
  <c r="AX255" i="75"/>
  <c r="AW256" i="75"/>
  <c r="AX256" i="75"/>
  <c r="AW257" i="75"/>
  <c r="AX257" i="75"/>
  <c r="AW258" i="75"/>
  <c r="AX258" i="75"/>
  <c r="AW259" i="75"/>
  <c r="AX259" i="75"/>
  <c r="AW260" i="75"/>
  <c r="AX260" i="75"/>
  <c r="AW261" i="75"/>
  <c r="AX261" i="75"/>
  <c r="AW262" i="75"/>
  <c r="AX262" i="75"/>
  <c r="AW263" i="75"/>
  <c r="AX263" i="75"/>
  <c r="AW264" i="75"/>
  <c r="AX264" i="75"/>
  <c r="AW265" i="75"/>
  <c r="AX265" i="75"/>
  <c r="AW266" i="75"/>
  <c r="AX266" i="75"/>
  <c r="AW267" i="75"/>
  <c r="AX267" i="75"/>
  <c r="AW268" i="75"/>
  <c r="AX268" i="75"/>
  <c r="AW269" i="75"/>
  <c r="AX269" i="75"/>
  <c r="AW270" i="75"/>
  <c r="AX270" i="75"/>
  <c r="AW271" i="75"/>
  <c r="AX271" i="75"/>
  <c r="AW272" i="75"/>
  <c r="AX272" i="75"/>
  <c r="AW273" i="75"/>
  <c r="AX273" i="75"/>
  <c r="AW274" i="75"/>
  <c r="AX274" i="75"/>
  <c r="AW275" i="75"/>
  <c r="AX275" i="75"/>
  <c r="AW276" i="75"/>
  <c r="AX276" i="75"/>
  <c r="AW277" i="75"/>
  <c r="AX277" i="75"/>
  <c r="AW278" i="75"/>
  <c r="AX278" i="75"/>
  <c r="AW279" i="75"/>
  <c r="AX279" i="75"/>
  <c r="AW280" i="75"/>
  <c r="AX280" i="75"/>
  <c r="AW281" i="75"/>
  <c r="AX281" i="75"/>
  <c r="AW282" i="75"/>
  <c r="AX282" i="75"/>
  <c r="AW283" i="75"/>
  <c r="AX283" i="75"/>
  <c r="AW284" i="75"/>
  <c r="AX284" i="75"/>
  <c r="AW285" i="75"/>
  <c r="AX285" i="75"/>
  <c r="AW286" i="75"/>
  <c r="AX286" i="75"/>
  <c r="AW287" i="75"/>
  <c r="AX287" i="75"/>
  <c r="AW288" i="75"/>
  <c r="AX288" i="75"/>
  <c r="AW289" i="75"/>
  <c r="AX289" i="75"/>
  <c r="AW290" i="75"/>
  <c r="AX290" i="75"/>
  <c r="AW291" i="75"/>
  <c r="AX291" i="75"/>
  <c r="AW292" i="75"/>
  <c r="AX292" i="75"/>
  <c r="AW293" i="75"/>
  <c r="AX293" i="75"/>
  <c r="AW294" i="75"/>
  <c r="AX294" i="75"/>
  <c r="AW295" i="75"/>
  <c r="AX295" i="75"/>
  <c r="AW296" i="75"/>
  <c r="AX296" i="75"/>
  <c r="AW297" i="75"/>
  <c r="AX297" i="75"/>
  <c r="AW298" i="75"/>
  <c r="AX298" i="75"/>
  <c r="AW299" i="75"/>
  <c r="AX299" i="75"/>
  <c r="AW300" i="75"/>
  <c r="AX300" i="75"/>
  <c r="AW301" i="75"/>
  <c r="AX301" i="75"/>
  <c r="AW302" i="75"/>
  <c r="AX302" i="75"/>
  <c r="AW303" i="75"/>
  <c r="AX303" i="75"/>
  <c r="AW304" i="75"/>
  <c r="AX304" i="75"/>
  <c r="AW305" i="75"/>
  <c r="AX305" i="75"/>
  <c r="AW306" i="75"/>
  <c r="AX306" i="75"/>
  <c r="AW307" i="75"/>
  <c r="AX307" i="75"/>
  <c r="AW308" i="75"/>
  <c r="AX308" i="75"/>
  <c r="AW309" i="75"/>
  <c r="AX309" i="75"/>
  <c r="AW310" i="75"/>
  <c r="AX310" i="75"/>
  <c r="AD9" i="75"/>
  <c r="AE9" i="75"/>
  <c r="AD10" i="75"/>
  <c r="AE10" i="75"/>
  <c r="AD11" i="75"/>
  <c r="AE11" i="75"/>
  <c r="AD12" i="75"/>
  <c r="AE12" i="75"/>
  <c r="AD13" i="75"/>
  <c r="AE13" i="75"/>
  <c r="AD14" i="75"/>
  <c r="AE14" i="75"/>
  <c r="AD15" i="75"/>
  <c r="AE15" i="75"/>
  <c r="AD16" i="75"/>
  <c r="AE16" i="75"/>
  <c r="AD17" i="75"/>
  <c r="AE17" i="75"/>
  <c r="AD18" i="75"/>
  <c r="AE18" i="75"/>
  <c r="AD19" i="75"/>
  <c r="AE19" i="75"/>
  <c r="AD20" i="75"/>
  <c r="AE20" i="75"/>
  <c r="AD21" i="75"/>
  <c r="AE21" i="75"/>
  <c r="AD22" i="75"/>
  <c r="AE22" i="75"/>
  <c r="AD23" i="75"/>
  <c r="AE23" i="75"/>
  <c r="AD24" i="75"/>
  <c r="AE24" i="75"/>
  <c r="AD25" i="75"/>
  <c r="AE25" i="75"/>
  <c r="AD26" i="75"/>
  <c r="AE26" i="75"/>
  <c r="AD27" i="75"/>
  <c r="AE27" i="75"/>
  <c r="AD28" i="75"/>
  <c r="AE28" i="75"/>
  <c r="AD29" i="75"/>
  <c r="AE29" i="75"/>
  <c r="AD30" i="75"/>
  <c r="AE30" i="75"/>
  <c r="AD31" i="75"/>
  <c r="AE31" i="75"/>
  <c r="AD32" i="75"/>
  <c r="AE32" i="75"/>
  <c r="AD33" i="75"/>
  <c r="AE33" i="75"/>
  <c r="AD34" i="75"/>
  <c r="AE34" i="75"/>
  <c r="AD35" i="75"/>
  <c r="AE35" i="75"/>
  <c r="AD36" i="75"/>
  <c r="AE36" i="75"/>
  <c r="AD37" i="75"/>
  <c r="AE37" i="75"/>
  <c r="AD38" i="75"/>
  <c r="AE38" i="75"/>
  <c r="AD39" i="75"/>
  <c r="AE39" i="75"/>
  <c r="AD40" i="75"/>
  <c r="AE40" i="75"/>
  <c r="AD41" i="75"/>
  <c r="AE41" i="75"/>
  <c r="AD42" i="75"/>
  <c r="AE42" i="75"/>
  <c r="AD43" i="75"/>
  <c r="AE43" i="75"/>
  <c r="AD44" i="75"/>
  <c r="AE44" i="75"/>
  <c r="AD45" i="75"/>
  <c r="AE45" i="75"/>
  <c r="AD46" i="75"/>
  <c r="AE46" i="75"/>
  <c r="AD47" i="75"/>
  <c r="AE47" i="75"/>
  <c r="AD48" i="75"/>
  <c r="AE48" i="75"/>
  <c r="AD49" i="75"/>
  <c r="AE49" i="75"/>
  <c r="AD50" i="75"/>
  <c r="AE50" i="75"/>
  <c r="AD51" i="75"/>
  <c r="AE51" i="75"/>
  <c r="AD52" i="75"/>
  <c r="AE52" i="75"/>
  <c r="AD53" i="75"/>
  <c r="AE53" i="75"/>
  <c r="AD54" i="75"/>
  <c r="AE54" i="75"/>
  <c r="AD55" i="75"/>
  <c r="AE55" i="75"/>
  <c r="AD56" i="75"/>
  <c r="AE56" i="75"/>
  <c r="AD57" i="75"/>
  <c r="AE57" i="75"/>
  <c r="AD58" i="75"/>
  <c r="AE58" i="75"/>
  <c r="AD59" i="75"/>
  <c r="AE59" i="75"/>
  <c r="AD60" i="75"/>
  <c r="AE60" i="75"/>
  <c r="AD61" i="75"/>
  <c r="AE61" i="75"/>
  <c r="AD62" i="75"/>
  <c r="AE62" i="75"/>
  <c r="AD63" i="75"/>
  <c r="AE63" i="75"/>
  <c r="AD64" i="75"/>
  <c r="AE64" i="75"/>
  <c r="AD65" i="75"/>
  <c r="AE65" i="75"/>
  <c r="AD66" i="75"/>
  <c r="AE66" i="75"/>
  <c r="AD67" i="75"/>
  <c r="AE67" i="75"/>
  <c r="AD68" i="75"/>
  <c r="AE68" i="75"/>
  <c r="AD69" i="75"/>
  <c r="AE69" i="75"/>
  <c r="AD70" i="75"/>
  <c r="AE70" i="75"/>
  <c r="AD71" i="75"/>
  <c r="AE71" i="75"/>
  <c r="AD72" i="75"/>
  <c r="AE72" i="75"/>
  <c r="AD73" i="75"/>
  <c r="AE73" i="75"/>
  <c r="AD74" i="75"/>
  <c r="AE74" i="75"/>
  <c r="AD75" i="75"/>
  <c r="AE75" i="75"/>
  <c r="AD76" i="75"/>
  <c r="AE76" i="75"/>
  <c r="AD77" i="75"/>
  <c r="AE77" i="75"/>
  <c r="AD78" i="75"/>
  <c r="AE78" i="75"/>
  <c r="AD79" i="75"/>
  <c r="AE79" i="75"/>
  <c r="AD80" i="75"/>
  <c r="AE80" i="75"/>
  <c r="AD81" i="75"/>
  <c r="AE81" i="75"/>
  <c r="AD82" i="75"/>
  <c r="AE82" i="75"/>
  <c r="AD83" i="75"/>
  <c r="AE83" i="75"/>
  <c r="AD84" i="75"/>
  <c r="AE84" i="75"/>
  <c r="AD85" i="75"/>
  <c r="AE85" i="75"/>
  <c r="AD86" i="75"/>
  <c r="AE86" i="75"/>
  <c r="AD87" i="75"/>
  <c r="AE87" i="75"/>
  <c r="AD88" i="75"/>
  <c r="AE88" i="75"/>
  <c r="AD89" i="75"/>
  <c r="AE89" i="75"/>
  <c r="AD90" i="75"/>
  <c r="AE90" i="75"/>
  <c r="AD91" i="75"/>
  <c r="AE91" i="75"/>
  <c r="AD92" i="75"/>
  <c r="AE92" i="75"/>
  <c r="AD93" i="75"/>
  <c r="AE93" i="75"/>
  <c r="AD94" i="75"/>
  <c r="AE94" i="75"/>
  <c r="AD95" i="75"/>
  <c r="AE95" i="75"/>
  <c r="AD96" i="75"/>
  <c r="AE96" i="75"/>
  <c r="AD97" i="75"/>
  <c r="AE97" i="75"/>
  <c r="AD98" i="75"/>
  <c r="AE98" i="75"/>
  <c r="AD99" i="75"/>
  <c r="AE99" i="75"/>
  <c r="AD100" i="75"/>
  <c r="AE100" i="75"/>
  <c r="AD101" i="75"/>
  <c r="AE101" i="75"/>
  <c r="AD102" i="75"/>
  <c r="AE102" i="75"/>
  <c r="AD103" i="75"/>
  <c r="AE103" i="75"/>
  <c r="AD104" i="75"/>
  <c r="AE104" i="75"/>
  <c r="AD105" i="75"/>
  <c r="AE105" i="75"/>
  <c r="AD106" i="75"/>
  <c r="AE106" i="75"/>
  <c r="AD107" i="75"/>
  <c r="AE107" i="75"/>
  <c r="AD108" i="75"/>
  <c r="AE108" i="75"/>
  <c r="AD109" i="75"/>
  <c r="AE109" i="75"/>
  <c r="AD110" i="75"/>
  <c r="AE110" i="75"/>
  <c r="AD111" i="75"/>
  <c r="AE111" i="75"/>
  <c r="AD112" i="75"/>
  <c r="AE112" i="75"/>
  <c r="AD113" i="75"/>
  <c r="AE113" i="75"/>
  <c r="AD114" i="75"/>
  <c r="AE114" i="75"/>
  <c r="AD115" i="75"/>
  <c r="AE115" i="75"/>
  <c r="AD116" i="75"/>
  <c r="AE116" i="75"/>
  <c r="AD117" i="75"/>
  <c r="AE117" i="75"/>
  <c r="AD118" i="75"/>
  <c r="AE118" i="75"/>
  <c r="AD119" i="75"/>
  <c r="AE119" i="75"/>
  <c r="AD120" i="75"/>
  <c r="AE120" i="75"/>
  <c r="AD121" i="75"/>
  <c r="AE121" i="75"/>
  <c r="AD122" i="75"/>
  <c r="AE122" i="75"/>
  <c r="AD123" i="75"/>
  <c r="AE123" i="75"/>
  <c r="AD124" i="75"/>
  <c r="AE124" i="75"/>
  <c r="AD125" i="75"/>
  <c r="AE125" i="75"/>
  <c r="AD126" i="75"/>
  <c r="AE126" i="75"/>
  <c r="AD127" i="75"/>
  <c r="AE127" i="75"/>
  <c r="AD128" i="75"/>
  <c r="AE128" i="75"/>
  <c r="AD129" i="75"/>
  <c r="AE129" i="75"/>
  <c r="AD130" i="75"/>
  <c r="AE130" i="75"/>
  <c r="AD131" i="75"/>
  <c r="AE131" i="75"/>
  <c r="AD132" i="75"/>
  <c r="AE132" i="75"/>
  <c r="AD133" i="75"/>
  <c r="AE133" i="75"/>
  <c r="AD134" i="75"/>
  <c r="AE134" i="75"/>
  <c r="AD135" i="75"/>
  <c r="AE135" i="75"/>
  <c r="AD136" i="75"/>
  <c r="AE136" i="75"/>
  <c r="AD137" i="75"/>
  <c r="AE137" i="75"/>
  <c r="AD138" i="75"/>
  <c r="AE138" i="75"/>
  <c r="AD139" i="75"/>
  <c r="AE139" i="75"/>
  <c r="AD140" i="75"/>
  <c r="AE140" i="75"/>
  <c r="AD141" i="75"/>
  <c r="AE141" i="75"/>
  <c r="AD142" i="75"/>
  <c r="AE142" i="75"/>
  <c r="AD143" i="75"/>
  <c r="AE143" i="75"/>
  <c r="AD144" i="75"/>
  <c r="AE144" i="75"/>
  <c r="AD145" i="75"/>
  <c r="AE145" i="75"/>
  <c r="AD146" i="75"/>
  <c r="AE146" i="75"/>
  <c r="AD147" i="75"/>
  <c r="AE147" i="75"/>
  <c r="AD148" i="75"/>
  <c r="AE148" i="75"/>
  <c r="AD149" i="75"/>
  <c r="AE149" i="75"/>
  <c r="AD150" i="75"/>
  <c r="AE150" i="75"/>
  <c r="AD151" i="75"/>
  <c r="AE151" i="75"/>
  <c r="AD152" i="75"/>
  <c r="AE152" i="75"/>
  <c r="AD153" i="75"/>
  <c r="AE153" i="75"/>
  <c r="AD154" i="75"/>
  <c r="AE154" i="75"/>
  <c r="AD155" i="75"/>
  <c r="AE155" i="75"/>
  <c r="AD156" i="75"/>
  <c r="AE156" i="75"/>
  <c r="AD157" i="75"/>
  <c r="AE157" i="75"/>
  <c r="AD158" i="75"/>
  <c r="AE158" i="75"/>
  <c r="AD159" i="75"/>
  <c r="AE159" i="75"/>
  <c r="AD160" i="75"/>
  <c r="AE160" i="75"/>
  <c r="AD161" i="75"/>
  <c r="AE161" i="75"/>
  <c r="AD162" i="75"/>
  <c r="AE162" i="75"/>
  <c r="AD163" i="75"/>
  <c r="AE163" i="75"/>
  <c r="AD164" i="75"/>
  <c r="AE164" i="75"/>
  <c r="AD165" i="75"/>
  <c r="AE165" i="75"/>
  <c r="AD166" i="75"/>
  <c r="AE166" i="75"/>
  <c r="AD167" i="75"/>
  <c r="AE167" i="75"/>
  <c r="AD168" i="75"/>
  <c r="AE168" i="75"/>
  <c r="AD169" i="75"/>
  <c r="AE169" i="75"/>
  <c r="AD170" i="75"/>
  <c r="AE170" i="75"/>
  <c r="AD171" i="75"/>
  <c r="AE171" i="75"/>
  <c r="AD172" i="75"/>
  <c r="AE172" i="75"/>
  <c r="AD173" i="75"/>
  <c r="AE173" i="75"/>
  <c r="AD174" i="75"/>
  <c r="AE174" i="75"/>
  <c r="AD175" i="75"/>
  <c r="AE175" i="75"/>
  <c r="AD176" i="75"/>
  <c r="AE176" i="75"/>
  <c r="AD177" i="75"/>
  <c r="AE177" i="75"/>
  <c r="AD178" i="75"/>
  <c r="AE178" i="75"/>
  <c r="AD179" i="75"/>
  <c r="AE179" i="75"/>
  <c r="AD180" i="75"/>
  <c r="AE180" i="75"/>
  <c r="AD181" i="75"/>
  <c r="AE181" i="75"/>
  <c r="AD182" i="75"/>
  <c r="AE182" i="75"/>
  <c r="AD183" i="75"/>
  <c r="AE183" i="75"/>
  <c r="AD184" i="75"/>
  <c r="AE184" i="75"/>
  <c r="AD185" i="75"/>
  <c r="AE185" i="75"/>
  <c r="AD186" i="75"/>
  <c r="AE186" i="75"/>
  <c r="AD187" i="75"/>
  <c r="AE187" i="75"/>
  <c r="AD188" i="75"/>
  <c r="AE188" i="75"/>
  <c r="AD189" i="75"/>
  <c r="AE189" i="75"/>
  <c r="AD190" i="75"/>
  <c r="AE190" i="75"/>
  <c r="AD191" i="75"/>
  <c r="AE191" i="75"/>
  <c r="AD192" i="75"/>
  <c r="AE192" i="75"/>
  <c r="AD193" i="75"/>
  <c r="AE193" i="75"/>
  <c r="AD194" i="75"/>
  <c r="AE194" i="75"/>
  <c r="AD195" i="75"/>
  <c r="AE195" i="75"/>
  <c r="AD196" i="75"/>
  <c r="AE196" i="75"/>
  <c r="AD197" i="75"/>
  <c r="AE197" i="75"/>
  <c r="AD198" i="75"/>
  <c r="AE198" i="75"/>
  <c r="AD199" i="75"/>
  <c r="AE199" i="75"/>
  <c r="AD200" i="75"/>
  <c r="AE200" i="75"/>
  <c r="AD201" i="75"/>
  <c r="AE201" i="75"/>
  <c r="AD202" i="75"/>
  <c r="AE202" i="75"/>
  <c r="AD203" i="75"/>
  <c r="AE203" i="75"/>
  <c r="AD204" i="75"/>
  <c r="AE204" i="75"/>
  <c r="AD205" i="75"/>
  <c r="AE205" i="75"/>
  <c r="AD206" i="75"/>
  <c r="AE206" i="75"/>
  <c r="AD207" i="75"/>
  <c r="AE207" i="75"/>
  <c r="AD208" i="75"/>
  <c r="AE208" i="75"/>
  <c r="AD209" i="75"/>
  <c r="AE209" i="75"/>
  <c r="AD210" i="75"/>
  <c r="AE210" i="75"/>
  <c r="AD211" i="75"/>
  <c r="AE211" i="75"/>
  <c r="AD212" i="75"/>
  <c r="AE212" i="75"/>
  <c r="AD213" i="75"/>
  <c r="AE213" i="75"/>
  <c r="AD214" i="75"/>
  <c r="AE214" i="75"/>
  <c r="AD215" i="75"/>
  <c r="AE215" i="75"/>
  <c r="AD216" i="75"/>
  <c r="AE216" i="75"/>
  <c r="AD217" i="75"/>
  <c r="AE217" i="75"/>
  <c r="AD218" i="75"/>
  <c r="AE218" i="75"/>
  <c r="AD219" i="75"/>
  <c r="AE219" i="75"/>
  <c r="AD220" i="75"/>
  <c r="AE220" i="75"/>
  <c r="AD221" i="75"/>
  <c r="AE221" i="75"/>
  <c r="AD222" i="75"/>
  <c r="AE222" i="75"/>
  <c r="AD223" i="75"/>
  <c r="AE223" i="75"/>
  <c r="AD224" i="75"/>
  <c r="AE224" i="75"/>
  <c r="AD225" i="75"/>
  <c r="AE225" i="75"/>
  <c r="AD226" i="75"/>
  <c r="AE226" i="75"/>
  <c r="AD227" i="75"/>
  <c r="AE227" i="75"/>
  <c r="AD228" i="75"/>
  <c r="AE228" i="75"/>
  <c r="AD229" i="75"/>
  <c r="AE229" i="75"/>
  <c r="AD230" i="75"/>
  <c r="AE230" i="75"/>
  <c r="AD231" i="75"/>
  <c r="AE231" i="75"/>
  <c r="AD232" i="75"/>
  <c r="AE232" i="75"/>
  <c r="AD233" i="75"/>
  <c r="AE233" i="75"/>
  <c r="AD234" i="75"/>
  <c r="AE234" i="75"/>
  <c r="AD235" i="75"/>
  <c r="AE235" i="75"/>
  <c r="AD236" i="75"/>
  <c r="AE236" i="75"/>
  <c r="AD237" i="75"/>
  <c r="AE237" i="75"/>
  <c r="AD238" i="75"/>
  <c r="AE238" i="75"/>
  <c r="AD239" i="75"/>
  <c r="AE239" i="75"/>
  <c r="AD240" i="75"/>
  <c r="AE240" i="75"/>
  <c r="AD241" i="75"/>
  <c r="AE241" i="75"/>
  <c r="AD242" i="75"/>
  <c r="AE242" i="75"/>
  <c r="AD243" i="75"/>
  <c r="AE243" i="75"/>
  <c r="AD244" i="75"/>
  <c r="AE244" i="75"/>
  <c r="AD245" i="75"/>
  <c r="AE245" i="75"/>
  <c r="AD246" i="75"/>
  <c r="AE246" i="75"/>
  <c r="AD247" i="75"/>
  <c r="AE247" i="75"/>
  <c r="AD248" i="75"/>
  <c r="AE248" i="75"/>
  <c r="AD249" i="75"/>
  <c r="AE249" i="75"/>
  <c r="AD250" i="75"/>
  <c r="AE250" i="75"/>
  <c r="AD251" i="75"/>
  <c r="AE251" i="75"/>
  <c r="AD252" i="75"/>
  <c r="AE252" i="75"/>
  <c r="AD253" i="75"/>
  <c r="AE253" i="75"/>
  <c r="AD254" i="75"/>
  <c r="AE254" i="75"/>
  <c r="AD255" i="75"/>
  <c r="AE255" i="75"/>
  <c r="AD256" i="75"/>
  <c r="AE256" i="75"/>
  <c r="AD257" i="75"/>
  <c r="AE257" i="75"/>
  <c r="AD258" i="75"/>
  <c r="AE258" i="75"/>
  <c r="AD259" i="75"/>
  <c r="AE259" i="75"/>
  <c r="AD260" i="75"/>
  <c r="AE260" i="75"/>
  <c r="AD261" i="75"/>
  <c r="AE261" i="75"/>
  <c r="AD262" i="75"/>
  <c r="AE262" i="75"/>
  <c r="AD263" i="75"/>
  <c r="AE263" i="75"/>
  <c r="AD264" i="75"/>
  <c r="AE264" i="75"/>
  <c r="AD265" i="75"/>
  <c r="AE265" i="75"/>
  <c r="AD266" i="75"/>
  <c r="AE266" i="75"/>
  <c r="AD267" i="75"/>
  <c r="AE267" i="75"/>
  <c r="AD268" i="75"/>
  <c r="AE268" i="75"/>
  <c r="AD269" i="75"/>
  <c r="AE269" i="75"/>
  <c r="AD270" i="75"/>
  <c r="AE270" i="75"/>
  <c r="AD271" i="75"/>
  <c r="AE271" i="75"/>
  <c r="AD272" i="75"/>
  <c r="AE272" i="75"/>
  <c r="AD273" i="75"/>
  <c r="AE273" i="75"/>
  <c r="AD274" i="75"/>
  <c r="AE274" i="75"/>
  <c r="AD275" i="75"/>
  <c r="AE275" i="75"/>
  <c r="AD276" i="75"/>
  <c r="AE276" i="75"/>
  <c r="AD277" i="75"/>
  <c r="AE277" i="75"/>
  <c r="AD278" i="75"/>
  <c r="AE278" i="75"/>
  <c r="AD279" i="75"/>
  <c r="AE279" i="75"/>
  <c r="AD280" i="75"/>
  <c r="AE280" i="75"/>
  <c r="AD281" i="75"/>
  <c r="AE281" i="75"/>
  <c r="AD282" i="75"/>
  <c r="AE282" i="75"/>
  <c r="AD283" i="75"/>
  <c r="AE283" i="75"/>
  <c r="AD284" i="75"/>
  <c r="AE284" i="75"/>
  <c r="AD285" i="75"/>
  <c r="AE285" i="75"/>
  <c r="AD286" i="75"/>
  <c r="AE286" i="75"/>
  <c r="AD287" i="75"/>
  <c r="AE287" i="75"/>
  <c r="AD288" i="75"/>
  <c r="AE288" i="75"/>
  <c r="AD289" i="75"/>
  <c r="AE289" i="75"/>
  <c r="AD290" i="75"/>
  <c r="AE290" i="75"/>
  <c r="AD291" i="75"/>
  <c r="AE291" i="75"/>
  <c r="AD292" i="75"/>
  <c r="AE292" i="75"/>
  <c r="AD293" i="75"/>
  <c r="AE293" i="75"/>
  <c r="AD294" i="75"/>
  <c r="AE294" i="75"/>
  <c r="AD295" i="75"/>
  <c r="AE295" i="75"/>
  <c r="AD296" i="75"/>
  <c r="AE296" i="75"/>
  <c r="AD297" i="75"/>
  <c r="AE297" i="75"/>
  <c r="AD298" i="75"/>
  <c r="AE298" i="75"/>
  <c r="AD299" i="75"/>
  <c r="AE299" i="75"/>
  <c r="AD300" i="75"/>
  <c r="AE300" i="75"/>
  <c r="AD301" i="75"/>
  <c r="AE301" i="75"/>
  <c r="AD302" i="75"/>
  <c r="AE302" i="75"/>
  <c r="AD303" i="75"/>
  <c r="AE303" i="75"/>
  <c r="AD304" i="75"/>
  <c r="AE304" i="75"/>
  <c r="AD305" i="75"/>
  <c r="AE305" i="75"/>
  <c r="AD306" i="75"/>
  <c r="AE306" i="75"/>
  <c r="AD307" i="75"/>
  <c r="AE307" i="75"/>
  <c r="AD308" i="75"/>
  <c r="AE308" i="75"/>
  <c r="AD309" i="75"/>
  <c r="AE309" i="75"/>
  <c r="AD310" i="75"/>
  <c r="AE310" i="75"/>
  <c r="W9" i="75"/>
  <c r="X9" i="75"/>
  <c r="W10" i="75"/>
  <c r="L10" i="75"/>
  <c r="X10" i="75"/>
  <c r="W11" i="75"/>
  <c r="X11" i="75"/>
  <c r="W12" i="75"/>
  <c r="X12" i="75"/>
  <c r="W13" i="75"/>
  <c r="X13" i="75"/>
  <c r="W14" i="75"/>
  <c r="X14" i="75"/>
  <c r="M14" i="75"/>
  <c r="W15" i="75"/>
  <c r="X15" i="75"/>
  <c r="W16" i="75"/>
  <c r="X16" i="75"/>
  <c r="W17" i="75"/>
  <c r="X17" i="75"/>
  <c r="W18" i="75"/>
  <c r="X18" i="75"/>
  <c r="W19" i="75"/>
  <c r="X19" i="75"/>
  <c r="W20" i="75"/>
  <c r="X20" i="75"/>
  <c r="W21" i="75"/>
  <c r="X21" i="75"/>
  <c r="W22" i="75"/>
  <c r="X22" i="75"/>
  <c r="W23" i="75"/>
  <c r="X23" i="75"/>
  <c r="W24" i="75"/>
  <c r="X24" i="75"/>
  <c r="W25" i="75"/>
  <c r="X25" i="75"/>
  <c r="W26" i="75"/>
  <c r="X26" i="75"/>
  <c r="W27" i="75"/>
  <c r="X27" i="75"/>
  <c r="W28" i="75"/>
  <c r="X28" i="75"/>
  <c r="W29" i="75"/>
  <c r="X29" i="75"/>
  <c r="W30" i="75"/>
  <c r="X30" i="75"/>
  <c r="W31" i="75"/>
  <c r="X31" i="75"/>
  <c r="W32" i="75"/>
  <c r="X32" i="75"/>
  <c r="W33" i="75"/>
  <c r="X33" i="75"/>
  <c r="W34" i="75"/>
  <c r="X34" i="75"/>
  <c r="W35" i="75"/>
  <c r="X35" i="75"/>
  <c r="W36" i="75"/>
  <c r="L36" i="75"/>
  <c r="X36" i="75"/>
  <c r="W37" i="75"/>
  <c r="X37" i="75"/>
  <c r="W38" i="75"/>
  <c r="X38" i="75"/>
  <c r="W39" i="75"/>
  <c r="X39" i="75"/>
  <c r="W40" i="75"/>
  <c r="X40" i="75"/>
  <c r="W41" i="75"/>
  <c r="X41" i="75"/>
  <c r="W42" i="75"/>
  <c r="X42" i="75"/>
  <c r="W43" i="75"/>
  <c r="X43" i="75"/>
  <c r="W44" i="75"/>
  <c r="X44" i="75"/>
  <c r="W45" i="75"/>
  <c r="X45" i="75"/>
  <c r="W46" i="75"/>
  <c r="X46" i="75"/>
  <c r="W47" i="75"/>
  <c r="X47" i="75"/>
  <c r="W48" i="75"/>
  <c r="X48" i="75"/>
  <c r="W49" i="75"/>
  <c r="X49" i="75"/>
  <c r="W50" i="75"/>
  <c r="X50" i="75"/>
  <c r="W51" i="75"/>
  <c r="X51" i="75"/>
  <c r="W52" i="75"/>
  <c r="X52" i="75"/>
  <c r="W53" i="75"/>
  <c r="X53" i="75"/>
  <c r="W54" i="75"/>
  <c r="X54" i="75"/>
  <c r="W55" i="75"/>
  <c r="X55" i="75"/>
  <c r="W56" i="75"/>
  <c r="X56" i="75"/>
  <c r="W57" i="75"/>
  <c r="X57" i="75"/>
  <c r="W58" i="75"/>
  <c r="X58" i="75"/>
  <c r="W59" i="75"/>
  <c r="X59" i="75"/>
  <c r="W60" i="75"/>
  <c r="X60" i="75"/>
  <c r="W61" i="75"/>
  <c r="X61" i="75"/>
  <c r="W62" i="75"/>
  <c r="X62" i="75"/>
  <c r="W63" i="75"/>
  <c r="X63" i="75"/>
  <c r="W64" i="75"/>
  <c r="X64" i="75"/>
  <c r="W65" i="75"/>
  <c r="X65" i="75"/>
  <c r="W66" i="75"/>
  <c r="X66" i="75"/>
  <c r="W67" i="75"/>
  <c r="X67" i="75"/>
  <c r="W68" i="75"/>
  <c r="X68" i="75"/>
  <c r="W69" i="75"/>
  <c r="X69" i="75"/>
  <c r="W70" i="75"/>
  <c r="X70" i="75"/>
  <c r="W71" i="75"/>
  <c r="X71" i="75"/>
  <c r="W72" i="75"/>
  <c r="X72" i="75"/>
  <c r="W73" i="75"/>
  <c r="X73" i="75"/>
  <c r="W74" i="75"/>
  <c r="X74" i="75"/>
  <c r="W75" i="75"/>
  <c r="X75" i="75"/>
  <c r="W76" i="75"/>
  <c r="X76" i="75"/>
  <c r="W77" i="75"/>
  <c r="X77" i="75"/>
  <c r="W78" i="75"/>
  <c r="X78" i="75"/>
  <c r="W79" i="75"/>
  <c r="X79" i="75"/>
  <c r="W80" i="75"/>
  <c r="X80" i="75"/>
  <c r="W81" i="75"/>
  <c r="X81" i="75"/>
  <c r="W82" i="75"/>
  <c r="X82" i="75"/>
  <c r="W83" i="75"/>
  <c r="X83" i="75"/>
  <c r="W84" i="75"/>
  <c r="X84" i="75"/>
  <c r="W85" i="75"/>
  <c r="X85" i="75"/>
  <c r="W86" i="75"/>
  <c r="X86" i="75"/>
  <c r="W87" i="75"/>
  <c r="X87" i="75"/>
  <c r="W88" i="75"/>
  <c r="X88" i="75"/>
  <c r="W89" i="75"/>
  <c r="X89" i="75"/>
  <c r="W90" i="75"/>
  <c r="X90" i="75"/>
  <c r="W91" i="75"/>
  <c r="X91" i="75"/>
  <c r="W92" i="75"/>
  <c r="X92" i="75"/>
  <c r="W93" i="75"/>
  <c r="X93" i="75"/>
  <c r="W94" i="75"/>
  <c r="X94" i="75"/>
  <c r="W95" i="75"/>
  <c r="X95" i="75"/>
  <c r="W96" i="75"/>
  <c r="X96" i="75"/>
  <c r="W97" i="75"/>
  <c r="X97" i="75"/>
  <c r="W98" i="75"/>
  <c r="X98" i="75"/>
  <c r="W99" i="75"/>
  <c r="X99" i="75"/>
  <c r="W100" i="75"/>
  <c r="X100" i="75"/>
  <c r="W101" i="75"/>
  <c r="X101" i="75"/>
  <c r="W102" i="75"/>
  <c r="X102" i="75"/>
  <c r="W103" i="75"/>
  <c r="X103" i="75"/>
  <c r="W104" i="75"/>
  <c r="X104" i="75"/>
  <c r="W105" i="75"/>
  <c r="X105" i="75"/>
  <c r="W106" i="75"/>
  <c r="X106" i="75"/>
  <c r="W107" i="75"/>
  <c r="X107" i="75"/>
  <c r="W108" i="75"/>
  <c r="X108" i="75"/>
  <c r="W109" i="75"/>
  <c r="X109" i="75"/>
  <c r="W110" i="75"/>
  <c r="X110" i="75"/>
  <c r="W111" i="75"/>
  <c r="X111" i="75"/>
  <c r="W112" i="75"/>
  <c r="X112" i="75"/>
  <c r="W113" i="75"/>
  <c r="X113" i="75"/>
  <c r="W114" i="75"/>
  <c r="X114" i="75"/>
  <c r="W115" i="75"/>
  <c r="X115" i="75"/>
  <c r="W116" i="75"/>
  <c r="X116" i="75"/>
  <c r="W117" i="75"/>
  <c r="X117" i="75"/>
  <c r="W118" i="75"/>
  <c r="X118" i="75"/>
  <c r="W119" i="75"/>
  <c r="X119" i="75"/>
  <c r="W120" i="75"/>
  <c r="X120" i="75"/>
  <c r="W121" i="75"/>
  <c r="X121" i="75"/>
  <c r="W122" i="75"/>
  <c r="X122" i="75"/>
  <c r="W123" i="75"/>
  <c r="X123" i="75"/>
  <c r="W124" i="75"/>
  <c r="X124" i="75"/>
  <c r="W125" i="75"/>
  <c r="X125" i="75"/>
  <c r="W126" i="75"/>
  <c r="X126" i="75"/>
  <c r="W127" i="75"/>
  <c r="X127" i="75"/>
  <c r="W128" i="75"/>
  <c r="X128" i="75"/>
  <c r="W129" i="75"/>
  <c r="X129" i="75"/>
  <c r="W130" i="75"/>
  <c r="X130" i="75"/>
  <c r="W131" i="75"/>
  <c r="X131" i="75"/>
  <c r="W132" i="75"/>
  <c r="X132" i="75"/>
  <c r="W133" i="75"/>
  <c r="X133" i="75"/>
  <c r="W134" i="75"/>
  <c r="X134" i="75"/>
  <c r="W135" i="75"/>
  <c r="X135" i="75"/>
  <c r="W136" i="75"/>
  <c r="X136" i="75"/>
  <c r="W137" i="75"/>
  <c r="X137" i="75"/>
  <c r="W138" i="75"/>
  <c r="X138" i="75"/>
  <c r="W139" i="75"/>
  <c r="X139" i="75"/>
  <c r="W140" i="75"/>
  <c r="X140" i="75"/>
  <c r="W141" i="75"/>
  <c r="X141" i="75"/>
  <c r="W142" i="75"/>
  <c r="X142" i="75"/>
  <c r="W143" i="75"/>
  <c r="X143" i="75"/>
  <c r="W144" i="75"/>
  <c r="X144" i="75"/>
  <c r="W145" i="75"/>
  <c r="X145" i="75"/>
  <c r="W146" i="75"/>
  <c r="X146" i="75"/>
  <c r="W147" i="75"/>
  <c r="X147" i="75"/>
  <c r="W148" i="75"/>
  <c r="X148" i="75"/>
  <c r="W149" i="75"/>
  <c r="X149" i="75"/>
  <c r="W150" i="75"/>
  <c r="X150" i="75"/>
  <c r="W151" i="75"/>
  <c r="X151" i="75"/>
  <c r="W152" i="75"/>
  <c r="X152" i="75"/>
  <c r="W153" i="75"/>
  <c r="X153" i="75"/>
  <c r="W154" i="75"/>
  <c r="X154" i="75"/>
  <c r="W155" i="75"/>
  <c r="X155" i="75"/>
  <c r="W156" i="75"/>
  <c r="X156" i="75"/>
  <c r="W157" i="75"/>
  <c r="X157" i="75"/>
  <c r="W158" i="75"/>
  <c r="X158" i="75"/>
  <c r="W159" i="75"/>
  <c r="X159" i="75"/>
  <c r="W160" i="75"/>
  <c r="X160" i="75"/>
  <c r="W161" i="75"/>
  <c r="X161" i="75"/>
  <c r="W162" i="75"/>
  <c r="X162" i="75"/>
  <c r="W163" i="75"/>
  <c r="X163" i="75"/>
  <c r="W164" i="75"/>
  <c r="X164" i="75"/>
  <c r="W165" i="75"/>
  <c r="X165" i="75"/>
  <c r="W166" i="75"/>
  <c r="X166" i="75"/>
  <c r="W167" i="75"/>
  <c r="X167" i="75"/>
  <c r="W168" i="75"/>
  <c r="X168" i="75"/>
  <c r="W169" i="75"/>
  <c r="X169" i="75"/>
  <c r="W170" i="75"/>
  <c r="X170" i="75"/>
  <c r="W171" i="75"/>
  <c r="X171" i="75"/>
  <c r="W172" i="75"/>
  <c r="X172" i="75"/>
  <c r="W173" i="75"/>
  <c r="X173" i="75"/>
  <c r="W174" i="75"/>
  <c r="X174" i="75"/>
  <c r="W175" i="75"/>
  <c r="X175" i="75"/>
  <c r="W176" i="75"/>
  <c r="X176" i="75"/>
  <c r="W177" i="75"/>
  <c r="X177" i="75"/>
  <c r="W178" i="75"/>
  <c r="X178" i="75"/>
  <c r="W179" i="75"/>
  <c r="X179" i="75"/>
  <c r="W180" i="75"/>
  <c r="X180" i="75"/>
  <c r="W181" i="75"/>
  <c r="X181" i="75"/>
  <c r="W182" i="75"/>
  <c r="X182" i="75"/>
  <c r="W183" i="75"/>
  <c r="X183" i="75"/>
  <c r="W184" i="75"/>
  <c r="X184" i="75"/>
  <c r="W185" i="75"/>
  <c r="X185" i="75"/>
  <c r="W186" i="75"/>
  <c r="X186" i="75"/>
  <c r="W187" i="75"/>
  <c r="X187" i="75"/>
  <c r="W188" i="75"/>
  <c r="X188" i="75"/>
  <c r="W189" i="75"/>
  <c r="X189" i="75"/>
  <c r="W190" i="75"/>
  <c r="X190" i="75"/>
  <c r="W191" i="75"/>
  <c r="X191" i="75"/>
  <c r="W192" i="75"/>
  <c r="X192" i="75"/>
  <c r="W193" i="75"/>
  <c r="X193" i="75"/>
  <c r="W194" i="75"/>
  <c r="X194" i="75"/>
  <c r="W195" i="75"/>
  <c r="X195" i="75"/>
  <c r="W196" i="75"/>
  <c r="X196" i="75"/>
  <c r="W197" i="75"/>
  <c r="X197" i="75"/>
  <c r="W198" i="75"/>
  <c r="X198" i="75"/>
  <c r="W199" i="75"/>
  <c r="X199" i="75"/>
  <c r="W200" i="75"/>
  <c r="X200" i="75"/>
  <c r="W201" i="75"/>
  <c r="X201" i="75"/>
  <c r="W202" i="75"/>
  <c r="X202" i="75"/>
  <c r="W203" i="75"/>
  <c r="X203" i="75"/>
  <c r="W204" i="75"/>
  <c r="X204" i="75"/>
  <c r="W205" i="75"/>
  <c r="X205" i="75"/>
  <c r="W206" i="75"/>
  <c r="X206" i="75"/>
  <c r="W207" i="75"/>
  <c r="X207" i="75"/>
  <c r="W208" i="75"/>
  <c r="X208" i="75"/>
  <c r="W209" i="75"/>
  <c r="X209" i="75"/>
  <c r="W210" i="75"/>
  <c r="X210" i="75"/>
  <c r="W211" i="75"/>
  <c r="X211" i="75"/>
  <c r="W212" i="75"/>
  <c r="X212" i="75"/>
  <c r="W213" i="75"/>
  <c r="X213" i="75"/>
  <c r="W214" i="75"/>
  <c r="X214" i="75"/>
  <c r="W215" i="75"/>
  <c r="X215" i="75"/>
  <c r="W216" i="75"/>
  <c r="X216" i="75"/>
  <c r="W217" i="75"/>
  <c r="X217" i="75"/>
  <c r="W218" i="75"/>
  <c r="X218" i="75"/>
  <c r="W219" i="75"/>
  <c r="X219" i="75"/>
  <c r="W220" i="75"/>
  <c r="X220" i="75"/>
  <c r="W221" i="75"/>
  <c r="X221" i="75"/>
  <c r="W222" i="75"/>
  <c r="X222" i="75"/>
  <c r="W223" i="75"/>
  <c r="X223" i="75"/>
  <c r="W224" i="75"/>
  <c r="X224" i="75"/>
  <c r="W225" i="75"/>
  <c r="X225" i="75"/>
  <c r="W226" i="75"/>
  <c r="X226" i="75"/>
  <c r="W227" i="75"/>
  <c r="X227" i="75"/>
  <c r="W228" i="75"/>
  <c r="X228" i="75"/>
  <c r="W229" i="75"/>
  <c r="X229" i="75"/>
  <c r="W230" i="75"/>
  <c r="X230" i="75"/>
  <c r="W231" i="75"/>
  <c r="X231" i="75"/>
  <c r="W232" i="75"/>
  <c r="X232" i="75"/>
  <c r="W233" i="75"/>
  <c r="X233" i="75"/>
  <c r="W234" i="75"/>
  <c r="X234" i="75"/>
  <c r="W235" i="75"/>
  <c r="X235" i="75"/>
  <c r="W236" i="75"/>
  <c r="X236" i="75"/>
  <c r="W237" i="75"/>
  <c r="X237" i="75"/>
  <c r="W238" i="75"/>
  <c r="X238" i="75"/>
  <c r="W239" i="75"/>
  <c r="X239" i="75"/>
  <c r="W240" i="75"/>
  <c r="X240" i="75"/>
  <c r="W241" i="75"/>
  <c r="X241" i="75"/>
  <c r="W242" i="75"/>
  <c r="X242" i="75"/>
  <c r="W243" i="75"/>
  <c r="X243" i="75"/>
  <c r="W244" i="75"/>
  <c r="X244" i="75"/>
  <c r="W245" i="75"/>
  <c r="X245" i="75"/>
  <c r="W246" i="75"/>
  <c r="X246" i="75"/>
  <c r="W247" i="75"/>
  <c r="X247" i="75"/>
  <c r="W248" i="75"/>
  <c r="X248" i="75"/>
  <c r="W249" i="75"/>
  <c r="X249" i="75"/>
  <c r="W250" i="75"/>
  <c r="X250" i="75"/>
  <c r="W251" i="75"/>
  <c r="X251" i="75"/>
  <c r="W252" i="75"/>
  <c r="X252" i="75"/>
  <c r="W253" i="75"/>
  <c r="X253" i="75"/>
  <c r="W254" i="75"/>
  <c r="X254" i="75"/>
  <c r="W255" i="75"/>
  <c r="X255" i="75"/>
  <c r="W256" i="75"/>
  <c r="X256" i="75"/>
  <c r="W257" i="75"/>
  <c r="X257" i="75"/>
  <c r="W258" i="75"/>
  <c r="X258" i="75"/>
  <c r="W259" i="75"/>
  <c r="X259" i="75"/>
  <c r="W260" i="75"/>
  <c r="X260" i="75"/>
  <c r="W261" i="75"/>
  <c r="X261" i="75"/>
  <c r="W262" i="75"/>
  <c r="X262" i="75"/>
  <c r="W263" i="75"/>
  <c r="X263" i="75"/>
  <c r="W264" i="75"/>
  <c r="X264" i="75"/>
  <c r="W265" i="75"/>
  <c r="X265" i="75"/>
  <c r="W266" i="75"/>
  <c r="X266" i="75"/>
  <c r="W267" i="75"/>
  <c r="X267" i="75"/>
  <c r="W268" i="75"/>
  <c r="X268" i="75"/>
  <c r="W269" i="75"/>
  <c r="X269" i="75"/>
  <c r="W270" i="75"/>
  <c r="X270" i="75"/>
  <c r="W271" i="75"/>
  <c r="X271" i="75"/>
  <c r="W272" i="75"/>
  <c r="X272" i="75"/>
  <c r="W273" i="75"/>
  <c r="X273" i="75"/>
  <c r="W274" i="75"/>
  <c r="X274" i="75"/>
  <c r="W275" i="75"/>
  <c r="X275" i="75"/>
  <c r="W276" i="75"/>
  <c r="X276" i="75"/>
  <c r="W277" i="75"/>
  <c r="X277" i="75"/>
  <c r="W278" i="75"/>
  <c r="X278" i="75"/>
  <c r="W279" i="75"/>
  <c r="X279" i="75"/>
  <c r="W280" i="75"/>
  <c r="X280" i="75"/>
  <c r="W281" i="75"/>
  <c r="X281" i="75"/>
  <c r="W282" i="75"/>
  <c r="X282" i="75"/>
  <c r="W283" i="75"/>
  <c r="X283" i="75"/>
  <c r="W284" i="75"/>
  <c r="X284" i="75"/>
  <c r="W285" i="75"/>
  <c r="X285" i="75"/>
  <c r="W286" i="75"/>
  <c r="X286" i="75"/>
  <c r="W287" i="75"/>
  <c r="X287" i="75"/>
  <c r="W288" i="75"/>
  <c r="X288" i="75"/>
  <c r="W289" i="75"/>
  <c r="X289" i="75"/>
  <c r="W290" i="75"/>
  <c r="X290" i="75"/>
  <c r="W291" i="75"/>
  <c r="X291" i="75"/>
  <c r="W292" i="75"/>
  <c r="X292" i="75"/>
  <c r="W293" i="75"/>
  <c r="X293" i="75"/>
  <c r="W294" i="75"/>
  <c r="X294" i="75"/>
  <c r="W295" i="75"/>
  <c r="X295" i="75"/>
  <c r="W296" i="75"/>
  <c r="X296" i="75"/>
  <c r="W297" i="75"/>
  <c r="X297" i="75"/>
  <c r="W298" i="75"/>
  <c r="X298" i="75"/>
  <c r="W299" i="75"/>
  <c r="X299" i="75"/>
  <c r="W300" i="75"/>
  <c r="X300" i="75"/>
  <c r="W301" i="75"/>
  <c r="X301" i="75"/>
  <c r="W302" i="75"/>
  <c r="X302" i="75"/>
  <c r="W303" i="75"/>
  <c r="X303" i="75"/>
  <c r="W304" i="75"/>
  <c r="X304" i="75"/>
  <c r="W305" i="75"/>
  <c r="X305" i="75"/>
  <c r="W306" i="75"/>
  <c r="X306" i="75"/>
  <c r="W307" i="75"/>
  <c r="X307" i="75"/>
  <c r="W308" i="75"/>
  <c r="X308" i="75"/>
  <c r="W309" i="75"/>
  <c r="X309" i="75"/>
  <c r="W310" i="75"/>
  <c r="X310" i="75"/>
  <c r="U11" i="68"/>
  <c r="U12" i="68"/>
  <c r="U13" i="68"/>
  <c r="U14" i="68"/>
  <c r="U15" i="68"/>
  <c r="U16" i="68"/>
  <c r="U17" i="68"/>
  <c r="U18" i="68"/>
  <c r="U19" i="68"/>
  <c r="U20" i="68"/>
  <c r="U21" i="68"/>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U260" i="68"/>
  <c r="U261" i="68"/>
  <c r="U262" i="68"/>
  <c r="U263" i="68"/>
  <c r="U264" i="68"/>
  <c r="U265" i="68"/>
  <c r="U266" i="68"/>
  <c r="U267" i="68"/>
  <c r="U268" i="68"/>
  <c r="U269" i="68"/>
  <c r="U270" i="68"/>
  <c r="U271" i="68"/>
  <c r="U272" i="68"/>
  <c r="U273" i="68"/>
  <c r="U274" i="68"/>
  <c r="U275" i="68"/>
  <c r="U276" i="68"/>
  <c r="U277" i="68"/>
  <c r="U278" i="68"/>
  <c r="U279" i="68"/>
  <c r="U280" i="68"/>
  <c r="U281" i="68"/>
  <c r="U282" i="68"/>
  <c r="U283" i="68"/>
  <c r="U284" i="68"/>
  <c r="U285" i="68"/>
  <c r="U286" i="68"/>
  <c r="U287" i="68"/>
  <c r="U288" i="68"/>
  <c r="U289" i="68"/>
  <c r="U290" i="68"/>
  <c r="U291" i="68"/>
  <c r="U292" i="68"/>
  <c r="U293" i="68"/>
  <c r="U294" i="68"/>
  <c r="U295" i="68"/>
  <c r="U296" i="68"/>
  <c r="U297" i="68"/>
  <c r="U298" i="68"/>
  <c r="U299" i="68"/>
  <c r="U300" i="68"/>
  <c r="U301" i="68"/>
  <c r="U302" i="68"/>
  <c r="U303" i="68"/>
  <c r="U304" i="68"/>
  <c r="U305" i="68"/>
  <c r="U306" i="68"/>
  <c r="U307" i="68"/>
  <c r="U308" i="68"/>
  <c r="U309" i="68"/>
  <c r="U310" i="68"/>
  <c r="U311" i="68"/>
  <c r="U312" i="68"/>
  <c r="U313" i="68"/>
  <c r="U10" i="68"/>
  <c r="AK9" i="58"/>
  <c r="AL9" i="58"/>
  <c r="AK10" i="58"/>
  <c r="AL10" i="58"/>
  <c r="AK11" i="58"/>
  <c r="AL11" i="58"/>
  <c r="AK12" i="58"/>
  <c r="AL12" i="58"/>
  <c r="AK13" i="58"/>
  <c r="AL13" i="58"/>
  <c r="AK14" i="58"/>
  <c r="AL14" i="58"/>
  <c r="AK15" i="58"/>
  <c r="AL15" i="58"/>
  <c r="AK16" i="58"/>
  <c r="AL16" i="58"/>
  <c r="AK17" i="58"/>
  <c r="AL17" i="58"/>
  <c r="AK18" i="58"/>
  <c r="AL18" i="58"/>
  <c r="AK19" i="58"/>
  <c r="AL19" i="58"/>
  <c r="AK20" i="58"/>
  <c r="AL20" i="58"/>
  <c r="AK21" i="58"/>
  <c r="AL21" i="58"/>
  <c r="AK22" i="58"/>
  <c r="AL22" i="58"/>
  <c r="AK23" i="58"/>
  <c r="AL23" i="58"/>
  <c r="AK24" i="58"/>
  <c r="AL24" i="58"/>
  <c r="AK25" i="58"/>
  <c r="AL25" i="58"/>
  <c r="AK26" i="58"/>
  <c r="AL26" i="58"/>
  <c r="AK27" i="58"/>
  <c r="AL27" i="58"/>
  <c r="AK28" i="58"/>
  <c r="AL28" i="58"/>
  <c r="AK29" i="58"/>
  <c r="AL29" i="58"/>
  <c r="AK30" i="58"/>
  <c r="AL30" i="58"/>
  <c r="AK31" i="58"/>
  <c r="AL31" i="58"/>
  <c r="AK32" i="58"/>
  <c r="AL32" i="58"/>
  <c r="AK33" i="58"/>
  <c r="AL33" i="58"/>
  <c r="AK34" i="58"/>
  <c r="AL34" i="58"/>
  <c r="AK35" i="58"/>
  <c r="AL35" i="58"/>
  <c r="AK36" i="58"/>
  <c r="AL36" i="58"/>
  <c r="AK37" i="58"/>
  <c r="AL37" i="58"/>
  <c r="AK38" i="58"/>
  <c r="AL38" i="58"/>
  <c r="AK39" i="58"/>
  <c r="AL39" i="58"/>
  <c r="AK40" i="58"/>
  <c r="AL40" i="58"/>
  <c r="AK41" i="58"/>
  <c r="AL41" i="58"/>
  <c r="AK42" i="58"/>
  <c r="AL42" i="58"/>
  <c r="AK43" i="58"/>
  <c r="AL43" i="58"/>
  <c r="AK44" i="58"/>
  <c r="AL44" i="58"/>
  <c r="AK45" i="58"/>
  <c r="AL45" i="58"/>
  <c r="AK46" i="58"/>
  <c r="AL46" i="58"/>
  <c r="AK47" i="58"/>
  <c r="AL47" i="58"/>
  <c r="AK48" i="58"/>
  <c r="AL48" i="58"/>
  <c r="AK49" i="58"/>
  <c r="AL49" i="58"/>
  <c r="AK50" i="58"/>
  <c r="AL50" i="58"/>
  <c r="AK51" i="58"/>
  <c r="AL51" i="58"/>
  <c r="AK52" i="58"/>
  <c r="AL52" i="58"/>
  <c r="AK53" i="58"/>
  <c r="AL53" i="58"/>
  <c r="AK54" i="58"/>
  <c r="AL54" i="58"/>
  <c r="AK55" i="58"/>
  <c r="AL55" i="58"/>
  <c r="AK56" i="58"/>
  <c r="AL56" i="58"/>
  <c r="AK57" i="58"/>
  <c r="AL57" i="58"/>
  <c r="AK58" i="58"/>
  <c r="AL58" i="58"/>
  <c r="AK59" i="58"/>
  <c r="AL59" i="58"/>
  <c r="AK60" i="58"/>
  <c r="AL60" i="58"/>
  <c r="AK61" i="58"/>
  <c r="AL61" i="58"/>
  <c r="AK62" i="58"/>
  <c r="AL62" i="58"/>
  <c r="AK63" i="58"/>
  <c r="AL63" i="58"/>
  <c r="AK64" i="58"/>
  <c r="AL64" i="58"/>
  <c r="AK65" i="58"/>
  <c r="AL65" i="58"/>
  <c r="AK66" i="58"/>
  <c r="AL66" i="58"/>
  <c r="AK67" i="58"/>
  <c r="AL67" i="58"/>
  <c r="AK68" i="58"/>
  <c r="AL68" i="58"/>
  <c r="AK69" i="58"/>
  <c r="AL69" i="58"/>
  <c r="AK70" i="58"/>
  <c r="AL70" i="58"/>
  <c r="AK71" i="58"/>
  <c r="AL71" i="58"/>
  <c r="AK72" i="58"/>
  <c r="AL72" i="58"/>
  <c r="AK73" i="58"/>
  <c r="AL73" i="58"/>
  <c r="AK74" i="58"/>
  <c r="AL74" i="58"/>
  <c r="AK75" i="58"/>
  <c r="AL75" i="58"/>
  <c r="AK76" i="58"/>
  <c r="AL76" i="58"/>
  <c r="AK77" i="58"/>
  <c r="AL77" i="58"/>
  <c r="AK78" i="58"/>
  <c r="AL78" i="58"/>
  <c r="AK79" i="58"/>
  <c r="AL79" i="58"/>
  <c r="AK80" i="58"/>
  <c r="AL80" i="58"/>
  <c r="AK81" i="58"/>
  <c r="AL81" i="58"/>
  <c r="AK82" i="58"/>
  <c r="AL82" i="58"/>
  <c r="AK83" i="58"/>
  <c r="AL83" i="58"/>
  <c r="AK84" i="58"/>
  <c r="AL84" i="58"/>
  <c r="AK85" i="58"/>
  <c r="AL85" i="58"/>
  <c r="AK86" i="58"/>
  <c r="AL86" i="58"/>
  <c r="AK87" i="58"/>
  <c r="AL87" i="58"/>
  <c r="AK88" i="58"/>
  <c r="AL88" i="58"/>
  <c r="AK89" i="58"/>
  <c r="AL89" i="58"/>
  <c r="AK90" i="58"/>
  <c r="AL90" i="58"/>
  <c r="AK91" i="58"/>
  <c r="AL91" i="58"/>
  <c r="AK92" i="58"/>
  <c r="AL92" i="58"/>
  <c r="AK93" i="58"/>
  <c r="AL93" i="58"/>
  <c r="AK94" i="58"/>
  <c r="AL94" i="58"/>
  <c r="AK95" i="58"/>
  <c r="AL95" i="58"/>
  <c r="AK96" i="58"/>
  <c r="AL96" i="58"/>
  <c r="AK97" i="58"/>
  <c r="AL97" i="58"/>
  <c r="AK98" i="58"/>
  <c r="AL98" i="58"/>
  <c r="AK99" i="58"/>
  <c r="AL99" i="58"/>
  <c r="AK100" i="58"/>
  <c r="AL100" i="58"/>
  <c r="AK101" i="58"/>
  <c r="AL101" i="58"/>
  <c r="AK102" i="58"/>
  <c r="AL102" i="58"/>
  <c r="AK103" i="58"/>
  <c r="AL103" i="58"/>
  <c r="AK104" i="58"/>
  <c r="AL104" i="58"/>
  <c r="AK105" i="58"/>
  <c r="AL105" i="58"/>
  <c r="AK106" i="58"/>
  <c r="AL106" i="58"/>
  <c r="AK107" i="58"/>
  <c r="AL107" i="58"/>
  <c r="AK108" i="58"/>
  <c r="AL108" i="58"/>
  <c r="AK109" i="58"/>
  <c r="AL109" i="58"/>
  <c r="AK110" i="58"/>
  <c r="AL110" i="58"/>
  <c r="AK111" i="58"/>
  <c r="AL111" i="58"/>
  <c r="AK112" i="58"/>
  <c r="AL112" i="58"/>
  <c r="AK113" i="58"/>
  <c r="AL113" i="58"/>
  <c r="AK114" i="58"/>
  <c r="AL114" i="58"/>
  <c r="AK115" i="58"/>
  <c r="AL115" i="58"/>
  <c r="AK116" i="58"/>
  <c r="AL116" i="58"/>
  <c r="AK117" i="58"/>
  <c r="AL117" i="58"/>
  <c r="AK118" i="58"/>
  <c r="AL118" i="58"/>
  <c r="AK119" i="58"/>
  <c r="AL119" i="58"/>
  <c r="AK120" i="58"/>
  <c r="AL120" i="58"/>
  <c r="AK121" i="58"/>
  <c r="AL121" i="58"/>
  <c r="AK122" i="58"/>
  <c r="AL122" i="58"/>
  <c r="AK123" i="58"/>
  <c r="AL123" i="58"/>
  <c r="AK124" i="58"/>
  <c r="AL124" i="58"/>
  <c r="AK125" i="58"/>
  <c r="AL125" i="58"/>
  <c r="AK126" i="58"/>
  <c r="AL126" i="58"/>
  <c r="AK127" i="58"/>
  <c r="AL127" i="58"/>
  <c r="AK128" i="58"/>
  <c r="AL128" i="58"/>
  <c r="AK129" i="58"/>
  <c r="AL129" i="58"/>
  <c r="AK130" i="58"/>
  <c r="AL130" i="58"/>
  <c r="AK131" i="58"/>
  <c r="AL131" i="58"/>
  <c r="AK132" i="58"/>
  <c r="AL132" i="58"/>
  <c r="AK133" i="58"/>
  <c r="AL133" i="58"/>
  <c r="AK134" i="58"/>
  <c r="AL134" i="58"/>
  <c r="AK135" i="58"/>
  <c r="AL135" i="58"/>
  <c r="AK136" i="58"/>
  <c r="AL136" i="58"/>
  <c r="AK137" i="58"/>
  <c r="AL137" i="58"/>
  <c r="AK138" i="58"/>
  <c r="AL138" i="58"/>
  <c r="AK139" i="58"/>
  <c r="AL139" i="58"/>
  <c r="AK140" i="58"/>
  <c r="AL140" i="58"/>
  <c r="AK141" i="58"/>
  <c r="AL141" i="58"/>
  <c r="AK142" i="58"/>
  <c r="AL142" i="58"/>
  <c r="AK143" i="58"/>
  <c r="AL143" i="58"/>
  <c r="AK144" i="58"/>
  <c r="AL144" i="58"/>
  <c r="AK145" i="58"/>
  <c r="AL145" i="58"/>
  <c r="AK146" i="58"/>
  <c r="AL146" i="58"/>
  <c r="AK147" i="58"/>
  <c r="AL147" i="58"/>
  <c r="AK148" i="58"/>
  <c r="AL148" i="58"/>
  <c r="AK149" i="58"/>
  <c r="AL149" i="58"/>
  <c r="AK150" i="58"/>
  <c r="AL150" i="58"/>
  <c r="AK151" i="58"/>
  <c r="AL151" i="58"/>
  <c r="AK152" i="58"/>
  <c r="AL152" i="58"/>
  <c r="AK153" i="58"/>
  <c r="AL153" i="58"/>
  <c r="AK154" i="58"/>
  <c r="AL154" i="58"/>
  <c r="AK155" i="58"/>
  <c r="AL155" i="58"/>
  <c r="AK156" i="58"/>
  <c r="AL156" i="58"/>
  <c r="AK157" i="58"/>
  <c r="AL157" i="58"/>
  <c r="AK158" i="58"/>
  <c r="AL158" i="58"/>
  <c r="AK159" i="58"/>
  <c r="AL159" i="58"/>
  <c r="AK160" i="58"/>
  <c r="AL160" i="58"/>
  <c r="AK161" i="58"/>
  <c r="AL161" i="58"/>
  <c r="AK162" i="58"/>
  <c r="AL162" i="58"/>
  <c r="AK163" i="58"/>
  <c r="AL163" i="58"/>
  <c r="AK164" i="58"/>
  <c r="AL164" i="58"/>
  <c r="AK165" i="58"/>
  <c r="AL165" i="58"/>
  <c r="AK166" i="58"/>
  <c r="AL166" i="58"/>
  <c r="AK167" i="58"/>
  <c r="AL167" i="58"/>
  <c r="AK168" i="58"/>
  <c r="AL168" i="58"/>
  <c r="AK169" i="58"/>
  <c r="AL169" i="58"/>
  <c r="AK170" i="58"/>
  <c r="AL170" i="58"/>
  <c r="AK171" i="58"/>
  <c r="AL171" i="58"/>
  <c r="AK172" i="58"/>
  <c r="AL172" i="58"/>
  <c r="AK173" i="58"/>
  <c r="AL173" i="58"/>
  <c r="AK174" i="58"/>
  <c r="AL174" i="58"/>
  <c r="AK175" i="58"/>
  <c r="AL175" i="58"/>
  <c r="AK176" i="58"/>
  <c r="AL176" i="58"/>
  <c r="AK177" i="58"/>
  <c r="AL177" i="58"/>
  <c r="AK178" i="58"/>
  <c r="AL178" i="58"/>
  <c r="AK179" i="58"/>
  <c r="AL179" i="58"/>
  <c r="AK180" i="58"/>
  <c r="AL180" i="58"/>
  <c r="AK181" i="58"/>
  <c r="AL181" i="58"/>
  <c r="AK182" i="58"/>
  <c r="AL182" i="58"/>
  <c r="AK183" i="58"/>
  <c r="AL183" i="58"/>
  <c r="AK184" i="58"/>
  <c r="AL184" i="58"/>
  <c r="AK185" i="58"/>
  <c r="AL185" i="58"/>
  <c r="AK186" i="58"/>
  <c r="AL186" i="58"/>
  <c r="AK187" i="58"/>
  <c r="AL187" i="58"/>
  <c r="AK188" i="58"/>
  <c r="AL188" i="58"/>
  <c r="AK189" i="58"/>
  <c r="AL189" i="58"/>
  <c r="AK190" i="58"/>
  <c r="AL190" i="58"/>
  <c r="AK191" i="58"/>
  <c r="AL191" i="58"/>
  <c r="AK192" i="58"/>
  <c r="AL192" i="58"/>
  <c r="AK193" i="58"/>
  <c r="AL193" i="58"/>
  <c r="AK194" i="58"/>
  <c r="AL194" i="58"/>
  <c r="AK195" i="58"/>
  <c r="AL195" i="58"/>
  <c r="AK196" i="58"/>
  <c r="AL196" i="58"/>
  <c r="AK197" i="58"/>
  <c r="AL197" i="58"/>
  <c r="AK198" i="58"/>
  <c r="AL198" i="58"/>
  <c r="AK199" i="58"/>
  <c r="AL199" i="58"/>
  <c r="AK200" i="58"/>
  <c r="AL200" i="58"/>
  <c r="AK201" i="58"/>
  <c r="AL201" i="58"/>
  <c r="AK202" i="58"/>
  <c r="AL202" i="58"/>
  <c r="AK203" i="58"/>
  <c r="AL203" i="58"/>
  <c r="AK204" i="58"/>
  <c r="AL204" i="58"/>
  <c r="AK205" i="58"/>
  <c r="AL205" i="58"/>
  <c r="AK206" i="58"/>
  <c r="AL206" i="58"/>
  <c r="AK207" i="58"/>
  <c r="AL207" i="58"/>
  <c r="AK208" i="58"/>
  <c r="AL208" i="58"/>
  <c r="AK209" i="58"/>
  <c r="AL209" i="58"/>
  <c r="AK210" i="58"/>
  <c r="AL210" i="58"/>
  <c r="AK211" i="58"/>
  <c r="AL211" i="58"/>
  <c r="AK212" i="58"/>
  <c r="AL212" i="58"/>
  <c r="AK213" i="58"/>
  <c r="AL213" i="58"/>
  <c r="AK214" i="58"/>
  <c r="AL214" i="58"/>
  <c r="AK215" i="58"/>
  <c r="AL215" i="58"/>
  <c r="AK216" i="58"/>
  <c r="AL216" i="58"/>
  <c r="AK217" i="58"/>
  <c r="AL217" i="58"/>
  <c r="AK218" i="58"/>
  <c r="AL218" i="58"/>
  <c r="AK219" i="58"/>
  <c r="AL219" i="58"/>
  <c r="AK220" i="58"/>
  <c r="AL220" i="58"/>
  <c r="AK221" i="58"/>
  <c r="AL221" i="58"/>
  <c r="AK222" i="58"/>
  <c r="AL222" i="58"/>
  <c r="AK223" i="58"/>
  <c r="AL223" i="58"/>
  <c r="AK224" i="58"/>
  <c r="AL224" i="58"/>
  <c r="AK225" i="58"/>
  <c r="AL225" i="58"/>
  <c r="AK226" i="58"/>
  <c r="AL226" i="58"/>
  <c r="AK227" i="58"/>
  <c r="AL227" i="58"/>
  <c r="AK228" i="58"/>
  <c r="AL228" i="58"/>
  <c r="AK229" i="58"/>
  <c r="AL229" i="58"/>
  <c r="AK230" i="58"/>
  <c r="AL230" i="58"/>
  <c r="AK231" i="58"/>
  <c r="AL231" i="58"/>
  <c r="AK232" i="58"/>
  <c r="AL232" i="58"/>
  <c r="AK233" i="58"/>
  <c r="AL233" i="58"/>
  <c r="AK234" i="58"/>
  <c r="AL234" i="58"/>
  <c r="AK235" i="58"/>
  <c r="AL235" i="58"/>
  <c r="AK236" i="58"/>
  <c r="AL236" i="58"/>
  <c r="AK237" i="58"/>
  <c r="AL237" i="58"/>
  <c r="AK238" i="58"/>
  <c r="AL238" i="58"/>
  <c r="AK239" i="58"/>
  <c r="AL239" i="58"/>
  <c r="AK240" i="58"/>
  <c r="AL240" i="58"/>
  <c r="AK241" i="58"/>
  <c r="AL241" i="58"/>
  <c r="AK242" i="58"/>
  <c r="AL242" i="58"/>
  <c r="AK243" i="58"/>
  <c r="AL243" i="58"/>
  <c r="AK244" i="58"/>
  <c r="AL244" i="58"/>
  <c r="AK245" i="58"/>
  <c r="AL245" i="58"/>
  <c r="AK246" i="58"/>
  <c r="AL246" i="58"/>
  <c r="AK247" i="58"/>
  <c r="AL247" i="58"/>
  <c r="AK248" i="58"/>
  <c r="AL248" i="58"/>
  <c r="AK249" i="58"/>
  <c r="AL249" i="58"/>
  <c r="AK250" i="58"/>
  <c r="AL250" i="58"/>
  <c r="AK251" i="58"/>
  <c r="AL251" i="58"/>
  <c r="AK252" i="58"/>
  <c r="AL252" i="58"/>
  <c r="AK253" i="58"/>
  <c r="AL253" i="58"/>
  <c r="AK254" i="58"/>
  <c r="AL254" i="58"/>
  <c r="AK255" i="58"/>
  <c r="AL255" i="58"/>
  <c r="AK256" i="58"/>
  <c r="AL256" i="58"/>
  <c r="AK257" i="58"/>
  <c r="AL257" i="58"/>
  <c r="AK258" i="58"/>
  <c r="AL258" i="58"/>
  <c r="AK259" i="58"/>
  <c r="AL259" i="58"/>
  <c r="AK260" i="58"/>
  <c r="AL260" i="58"/>
  <c r="AK261" i="58"/>
  <c r="AL261" i="58"/>
  <c r="AK262" i="58"/>
  <c r="AL262" i="58"/>
  <c r="AK263" i="58"/>
  <c r="AL263" i="58"/>
  <c r="AK264" i="58"/>
  <c r="AL264" i="58"/>
  <c r="AK265" i="58"/>
  <c r="AL265" i="58"/>
  <c r="AK266" i="58"/>
  <c r="AL266" i="58"/>
  <c r="AK267" i="58"/>
  <c r="AL267" i="58"/>
  <c r="AK268" i="58"/>
  <c r="AL268" i="58"/>
  <c r="AK269" i="58"/>
  <c r="AL269" i="58"/>
  <c r="AK270" i="58"/>
  <c r="AL270" i="58"/>
  <c r="AK271" i="58"/>
  <c r="AL271" i="58"/>
  <c r="AK272" i="58"/>
  <c r="AL272" i="58"/>
  <c r="AK273" i="58"/>
  <c r="AL273" i="58"/>
  <c r="AK274" i="58"/>
  <c r="AL274" i="58"/>
  <c r="AK275" i="58"/>
  <c r="AL275" i="58"/>
  <c r="AK276" i="58"/>
  <c r="AL276" i="58"/>
  <c r="AK277" i="58"/>
  <c r="AL277" i="58"/>
  <c r="AK278" i="58"/>
  <c r="AL278" i="58"/>
  <c r="AK279" i="58"/>
  <c r="AL279" i="58"/>
  <c r="AK280" i="58"/>
  <c r="AL280" i="58"/>
  <c r="AK281" i="58"/>
  <c r="AL281" i="58"/>
  <c r="AK282" i="58"/>
  <c r="AL282" i="58"/>
  <c r="AK283" i="58"/>
  <c r="AL283" i="58"/>
  <c r="AK284" i="58"/>
  <c r="AL284" i="58"/>
  <c r="AK285" i="58"/>
  <c r="AL285" i="58"/>
  <c r="AK286" i="58"/>
  <c r="AL286" i="58"/>
  <c r="AK287" i="58"/>
  <c r="AL287" i="58"/>
  <c r="AK288" i="58"/>
  <c r="AL288" i="58"/>
  <c r="AK289" i="58"/>
  <c r="AL289" i="58"/>
  <c r="AK290" i="58"/>
  <c r="AL290" i="58"/>
  <c r="AK291" i="58"/>
  <c r="AL291" i="58"/>
  <c r="AK292" i="58"/>
  <c r="AL292" i="58"/>
  <c r="AK293" i="58"/>
  <c r="AL293" i="58"/>
  <c r="AK294" i="58"/>
  <c r="AL294" i="58"/>
  <c r="AK295" i="58"/>
  <c r="AL295" i="58"/>
  <c r="AK296" i="58"/>
  <c r="AL296" i="58"/>
  <c r="AK297" i="58"/>
  <c r="AL297" i="58"/>
  <c r="AK298" i="58"/>
  <c r="AL298" i="58"/>
  <c r="AK299" i="58"/>
  <c r="AL299" i="58"/>
  <c r="AK300" i="58"/>
  <c r="AL300" i="58"/>
  <c r="AK301" i="58"/>
  <c r="AL301" i="58"/>
  <c r="AK302" i="58"/>
  <c r="AL302" i="58"/>
  <c r="AK303" i="58"/>
  <c r="AL303" i="58"/>
  <c r="AK304" i="58"/>
  <c r="AL304" i="58"/>
  <c r="AK305" i="58"/>
  <c r="AL305" i="58"/>
  <c r="AK306" i="58"/>
  <c r="AL306" i="58"/>
  <c r="AK307" i="58"/>
  <c r="AL307" i="58"/>
  <c r="AK308" i="58"/>
  <c r="AL308" i="58"/>
  <c r="AK309" i="58"/>
  <c r="AL309" i="58"/>
  <c r="AK310" i="58"/>
  <c r="AL310" i="58"/>
  <c r="AQ9" i="58"/>
  <c r="AR9" i="58"/>
  <c r="AQ10" i="58"/>
  <c r="AR10" i="58"/>
  <c r="AQ11" i="58"/>
  <c r="AR11" i="58"/>
  <c r="AQ12" i="58"/>
  <c r="AR12" i="58"/>
  <c r="AQ13" i="58"/>
  <c r="AR13" i="58"/>
  <c r="AQ14" i="58"/>
  <c r="AR14" i="58"/>
  <c r="AQ15" i="58"/>
  <c r="AR15" i="58"/>
  <c r="AQ16" i="58"/>
  <c r="AR16" i="58"/>
  <c r="AQ17" i="58"/>
  <c r="AR17" i="58"/>
  <c r="AQ18" i="58"/>
  <c r="AR18" i="58"/>
  <c r="AQ19" i="58"/>
  <c r="AR19" i="58"/>
  <c r="AQ20" i="58"/>
  <c r="AR20" i="58"/>
  <c r="AQ21" i="58"/>
  <c r="AR21" i="58"/>
  <c r="AQ22" i="58"/>
  <c r="AR22" i="58"/>
  <c r="AQ23" i="58"/>
  <c r="AR23" i="58"/>
  <c r="AQ24" i="58"/>
  <c r="AR24" i="58"/>
  <c r="AQ25" i="58"/>
  <c r="AR25" i="58"/>
  <c r="AQ26" i="58"/>
  <c r="AR26" i="58"/>
  <c r="AQ27" i="58"/>
  <c r="AR27" i="58"/>
  <c r="AQ28" i="58"/>
  <c r="AR28" i="58"/>
  <c r="AQ29" i="58"/>
  <c r="AR29" i="58"/>
  <c r="AQ30" i="58"/>
  <c r="AR30" i="58"/>
  <c r="AQ31" i="58"/>
  <c r="AR31" i="58"/>
  <c r="AQ32" i="58"/>
  <c r="AR32" i="58"/>
  <c r="AQ33" i="58"/>
  <c r="AR33" i="58"/>
  <c r="AQ34" i="58"/>
  <c r="AR34" i="58"/>
  <c r="AQ35" i="58"/>
  <c r="AR35" i="58"/>
  <c r="AQ36" i="58"/>
  <c r="AR36" i="58"/>
  <c r="AQ37" i="58"/>
  <c r="AR37" i="58"/>
  <c r="AQ38" i="58"/>
  <c r="AR38" i="58"/>
  <c r="AQ39" i="58"/>
  <c r="AR39" i="58"/>
  <c r="AQ40" i="58"/>
  <c r="AR40" i="58"/>
  <c r="AQ41" i="58"/>
  <c r="AR41" i="58"/>
  <c r="AQ42" i="58"/>
  <c r="AR42" i="58"/>
  <c r="AQ43" i="58"/>
  <c r="AR43" i="58"/>
  <c r="AQ44" i="58"/>
  <c r="AR44" i="58"/>
  <c r="AQ45" i="58"/>
  <c r="AR45" i="58"/>
  <c r="AQ46" i="58"/>
  <c r="AR46" i="58"/>
  <c r="AQ47" i="58"/>
  <c r="AR47" i="58"/>
  <c r="AQ48" i="58"/>
  <c r="AR48" i="58"/>
  <c r="AQ49" i="58"/>
  <c r="AR49" i="58"/>
  <c r="AQ50" i="58"/>
  <c r="AR50" i="58"/>
  <c r="AQ51" i="58"/>
  <c r="AR51" i="58"/>
  <c r="AQ52" i="58"/>
  <c r="AR52" i="58"/>
  <c r="AQ53" i="58"/>
  <c r="AR53" i="58"/>
  <c r="AQ54" i="58"/>
  <c r="AR54" i="58"/>
  <c r="AQ55" i="58"/>
  <c r="AR55" i="58"/>
  <c r="AQ56" i="58"/>
  <c r="AR56" i="58"/>
  <c r="AQ57" i="58"/>
  <c r="AR57" i="58"/>
  <c r="AQ58" i="58"/>
  <c r="AR58" i="58"/>
  <c r="AQ59" i="58"/>
  <c r="AR59" i="58"/>
  <c r="AQ60" i="58"/>
  <c r="AR60" i="58"/>
  <c r="AQ61" i="58"/>
  <c r="AR61" i="58"/>
  <c r="AQ62" i="58"/>
  <c r="AR62" i="58"/>
  <c r="AQ63" i="58"/>
  <c r="AR63" i="58"/>
  <c r="AQ64" i="58"/>
  <c r="AR64" i="58"/>
  <c r="AQ65" i="58"/>
  <c r="AR65" i="58"/>
  <c r="AQ66" i="58"/>
  <c r="AR66" i="58"/>
  <c r="AQ67" i="58"/>
  <c r="AR67" i="58"/>
  <c r="AQ68" i="58"/>
  <c r="AR68" i="58"/>
  <c r="AQ69" i="58"/>
  <c r="AR69" i="58"/>
  <c r="AQ70" i="58"/>
  <c r="AR70" i="58"/>
  <c r="AQ71" i="58"/>
  <c r="AR71" i="58"/>
  <c r="AQ72" i="58"/>
  <c r="AR72" i="58"/>
  <c r="AQ73" i="58"/>
  <c r="AR73" i="58"/>
  <c r="AQ74" i="58"/>
  <c r="AR74" i="58"/>
  <c r="AQ75" i="58"/>
  <c r="AR75" i="58"/>
  <c r="AQ76" i="58"/>
  <c r="AR76" i="58"/>
  <c r="AQ77" i="58"/>
  <c r="AR77" i="58"/>
  <c r="AQ78" i="58"/>
  <c r="AR78" i="58"/>
  <c r="AQ79" i="58"/>
  <c r="AR79" i="58"/>
  <c r="AQ80" i="58"/>
  <c r="AR80" i="58"/>
  <c r="AQ81" i="58"/>
  <c r="AR81" i="58"/>
  <c r="AQ82" i="58"/>
  <c r="AR82" i="58"/>
  <c r="AQ83" i="58"/>
  <c r="AR83" i="58"/>
  <c r="AQ84" i="58"/>
  <c r="AR84" i="58"/>
  <c r="AQ85" i="58"/>
  <c r="AR85" i="58"/>
  <c r="AQ86" i="58"/>
  <c r="AR86" i="58"/>
  <c r="AQ87" i="58"/>
  <c r="AR87" i="58"/>
  <c r="AQ88" i="58"/>
  <c r="AR88" i="58"/>
  <c r="AQ89" i="58"/>
  <c r="AR89" i="58"/>
  <c r="AQ90" i="58"/>
  <c r="AR90" i="58"/>
  <c r="AQ91" i="58"/>
  <c r="AR91" i="58"/>
  <c r="AQ92" i="58"/>
  <c r="AR92" i="58"/>
  <c r="AQ93" i="58"/>
  <c r="AR93" i="58"/>
  <c r="AQ94" i="58"/>
  <c r="AR94" i="58"/>
  <c r="AQ95" i="58"/>
  <c r="AR95" i="58"/>
  <c r="AQ96" i="58"/>
  <c r="AR96" i="58"/>
  <c r="AQ97" i="58"/>
  <c r="AR97" i="58"/>
  <c r="AQ98" i="58"/>
  <c r="AR98" i="58"/>
  <c r="AQ99" i="58"/>
  <c r="AR99" i="58"/>
  <c r="AQ100" i="58"/>
  <c r="AR100" i="58"/>
  <c r="AQ101" i="58"/>
  <c r="AR101" i="58"/>
  <c r="AQ102" i="58"/>
  <c r="AR102" i="58"/>
  <c r="AQ103" i="58"/>
  <c r="AR103" i="58"/>
  <c r="AQ104" i="58"/>
  <c r="AR104" i="58"/>
  <c r="AQ105" i="58"/>
  <c r="AR105" i="58"/>
  <c r="AQ106" i="58"/>
  <c r="AR106" i="58"/>
  <c r="AQ107" i="58"/>
  <c r="AR107" i="58"/>
  <c r="AQ108" i="58"/>
  <c r="AR108" i="58"/>
  <c r="AQ109" i="58"/>
  <c r="AR109" i="58"/>
  <c r="AQ110" i="58"/>
  <c r="AR110" i="58"/>
  <c r="AQ111" i="58"/>
  <c r="AR111" i="58"/>
  <c r="AQ112" i="58"/>
  <c r="AR112" i="58"/>
  <c r="AQ113" i="58"/>
  <c r="AR113" i="58"/>
  <c r="AQ114" i="58"/>
  <c r="AR114" i="58"/>
  <c r="AQ115" i="58"/>
  <c r="AR115" i="58"/>
  <c r="AQ116" i="58"/>
  <c r="AR116" i="58"/>
  <c r="AQ117" i="58"/>
  <c r="AR117" i="58"/>
  <c r="AQ118" i="58"/>
  <c r="AR118" i="58"/>
  <c r="AQ119" i="58"/>
  <c r="AR119" i="58"/>
  <c r="AQ120" i="58"/>
  <c r="AR120" i="58"/>
  <c r="AQ121" i="58"/>
  <c r="AR121" i="58"/>
  <c r="AQ122" i="58"/>
  <c r="AR122" i="58"/>
  <c r="AQ123" i="58"/>
  <c r="AR123" i="58"/>
  <c r="AQ124" i="58"/>
  <c r="AR124" i="58"/>
  <c r="AQ125" i="58"/>
  <c r="AR125" i="58"/>
  <c r="AQ126" i="58"/>
  <c r="AR126" i="58"/>
  <c r="AQ127" i="58"/>
  <c r="AR127" i="58"/>
  <c r="AQ128" i="58"/>
  <c r="AR128" i="58"/>
  <c r="AQ129" i="58"/>
  <c r="AR129" i="58"/>
  <c r="AQ130" i="58"/>
  <c r="AR130" i="58"/>
  <c r="AQ131" i="58"/>
  <c r="AR131" i="58"/>
  <c r="AQ132" i="58"/>
  <c r="AR132" i="58"/>
  <c r="AQ133" i="58"/>
  <c r="AR133" i="58"/>
  <c r="AQ134" i="58"/>
  <c r="AR134" i="58"/>
  <c r="AQ135" i="58"/>
  <c r="AR135" i="58"/>
  <c r="AQ136" i="58"/>
  <c r="AR136" i="58"/>
  <c r="AQ137" i="58"/>
  <c r="AR137" i="58"/>
  <c r="AQ138" i="58"/>
  <c r="AR138" i="58"/>
  <c r="AQ139" i="58"/>
  <c r="AR139" i="58"/>
  <c r="AQ140" i="58"/>
  <c r="AR140" i="58"/>
  <c r="AQ141" i="58"/>
  <c r="AR141" i="58"/>
  <c r="AQ142" i="58"/>
  <c r="AR142" i="58"/>
  <c r="AQ143" i="58"/>
  <c r="AR143" i="58"/>
  <c r="AQ144" i="58"/>
  <c r="AR144" i="58"/>
  <c r="AQ145" i="58"/>
  <c r="AR145" i="58"/>
  <c r="AQ146" i="58"/>
  <c r="AR146" i="58"/>
  <c r="AQ147" i="58"/>
  <c r="AR147" i="58"/>
  <c r="AQ148" i="58"/>
  <c r="AR148" i="58"/>
  <c r="AQ149" i="58"/>
  <c r="AR149" i="58"/>
  <c r="AQ150" i="58"/>
  <c r="AR150" i="58"/>
  <c r="AQ151" i="58"/>
  <c r="AR151" i="58"/>
  <c r="AQ152" i="58"/>
  <c r="AR152" i="58"/>
  <c r="AQ153" i="58"/>
  <c r="AR153" i="58"/>
  <c r="AQ154" i="58"/>
  <c r="AR154" i="58"/>
  <c r="AQ155" i="58"/>
  <c r="AR155" i="58"/>
  <c r="AQ156" i="58"/>
  <c r="AR156" i="58"/>
  <c r="AQ157" i="58"/>
  <c r="AR157" i="58"/>
  <c r="AQ158" i="58"/>
  <c r="AR158" i="58"/>
  <c r="AQ159" i="58"/>
  <c r="AR159" i="58"/>
  <c r="AQ160" i="58"/>
  <c r="AR160" i="58"/>
  <c r="AQ161" i="58"/>
  <c r="AR161" i="58"/>
  <c r="AQ162" i="58"/>
  <c r="AR162" i="58"/>
  <c r="AQ163" i="58"/>
  <c r="AR163" i="58"/>
  <c r="AQ164" i="58"/>
  <c r="AR164" i="58"/>
  <c r="AQ165" i="58"/>
  <c r="AR165" i="58"/>
  <c r="AQ166" i="58"/>
  <c r="AR166" i="58"/>
  <c r="AQ167" i="58"/>
  <c r="AR167" i="58"/>
  <c r="AQ168" i="58"/>
  <c r="AR168" i="58"/>
  <c r="AQ169" i="58"/>
  <c r="AR169" i="58"/>
  <c r="AQ170" i="58"/>
  <c r="AR170" i="58"/>
  <c r="AQ171" i="58"/>
  <c r="AR171" i="58"/>
  <c r="AQ172" i="58"/>
  <c r="AR172" i="58"/>
  <c r="AQ173" i="58"/>
  <c r="AR173" i="58"/>
  <c r="AQ174" i="58"/>
  <c r="AR174" i="58"/>
  <c r="AQ175" i="58"/>
  <c r="AR175" i="58"/>
  <c r="AQ176" i="58"/>
  <c r="AR176" i="58"/>
  <c r="AQ177" i="58"/>
  <c r="AR177" i="58"/>
  <c r="AQ178" i="58"/>
  <c r="AR178" i="58"/>
  <c r="AQ179" i="58"/>
  <c r="AR179" i="58"/>
  <c r="AQ180" i="58"/>
  <c r="AR180" i="58"/>
  <c r="AQ181" i="58"/>
  <c r="AR181" i="58"/>
  <c r="AQ182" i="58"/>
  <c r="AR182" i="58"/>
  <c r="AQ183" i="58"/>
  <c r="AR183" i="58"/>
  <c r="AQ184" i="58"/>
  <c r="AR184" i="58"/>
  <c r="AQ185" i="58"/>
  <c r="AR185" i="58"/>
  <c r="AQ186" i="58"/>
  <c r="AR186" i="58"/>
  <c r="AQ187" i="58"/>
  <c r="AR187" i="58"/>
  <c r="AQ188" i="58"/>
  <c r="AR188" i="58"/>
  <c r="AQ189" i="58"/>
  <c r="AR189" i="58"/>
  <c r="AQ190" i="58"/>
  <c r="AR190" i="58"/>
  <c r="AQ191" i="58"/>
  <c r="AR191" i="58"/>
  <c r="AQ192" i="58"/>
  <c r="AR192" i="58"/>
  <c r="AQ193" i="58"/>
  <c r="AR193" i="58"/>
  <c r="AQ194" i="58"/>
  <c r="AR194" i="58"/>
  <c r="AQ195" i="58"/>
  <c r="AR195" i="58"/>
  <c r="AQ196" i="58"/>
  <c r="AR196" i="58"/>
  <c r="AQ197" i="58"/>
  <c r="AR197" i="58"/>
  <c r="AQ198" i="58"/>
  <c r="AR198" i="58"/>
  <c r="AQ199" i="58"/>
  <c r="AR199" i="58"/>
  <c r="AQ200" i="58"/>
  <c r="AR200" i="58"/>
  <c r="AQ201" i="58"/>
  <c r="AR201" i="58"/>
  <c r="AQ202" i="58"/>
  <c r="AR202" i="58"/>
  <c r="AQ203" i="58"/>
  <c r="AR203" i="58"/>
  <c r="AQ204" i="58"/>
  <c r="AR204" i="58"/>
  <c r="AQ205" i="58"/>
  <c r="AR205" i="58"/>
  <c r="AQ206" i="58"/>
  <c r="AR206" i="58"/>
  <c r="AQ207" i="58"/>
  <c r="AR207" i="58"/>
  <c r="AQ208" i="58"/>
  <c r="AR208" i="58"/>
  <c r="AQ209" i="58"/>
  <c r="AR209" i="58"/>
  <c r="AQ210" i="58"/>
  <c r="AR210" i="58"/>
  <c r="AQ211" i="58"/>
  <c r="AR211" i="58"/>
  <c r="AQ212" i="58"/>
  <c r="AR212" i="58"/>
  <c r="AQ213" i="58"/>
  <c r="AR213" i="58"/>
  <c r="AQ214" i="58"/>
  <c r="AR214" i="58"/>
  <c r="AQ215" i="58"/>
  <c r="AR215" i="58"/>
  <c r="AQ216" i="58"/>
  <c r="AR216" i="58"/>
  <c r="AQ217" i="58"/>
  <c r="AR217" i="58"/>
  <c r="AQ218" i="58"/>
  <c r="AR218" i="58"/>
  <c r="AQ219" i="58"/>
  <c r="AR219" i="58"/>
  <c r="AQ220" i="58"/>
  <c r="AR220" i="58"/>
  <c r="AQ221" i="58"/>
  <c r="AR221" i="58"/>
  <c r="AQ222" i="58"/>
  <c r="AR222" i="58"/>
  <c r="AQ223" i="58"/>
  <c r="AR223" i="58"/>
  <c r="AQ224" i="58"/>
  <c r="AR224" i="58"/>
  <c r="AQ225" i="58"/>
  <c r="AR225" i="58"/>
  <c r="AQ226" i="58"/>
  <c r="AR226" i="58"/>
  <c r="AQ227" i="58"/>
  <c r="AR227" i="58"/>
  <c r="AQ228" i="58"/>
  <c r="AR228" i="58"/>
  <c r="AQ229" i="58"/>
  <c r="AR229" i="58"/>
  <c r="AQ230" i="58"/>
  <c r="AR230" i="58"/>
  <c r="AQ231" i="58"/>
  <c r="AR231" i="58"/>
  <c r="AQ232" i="58"/>
  <c r="AR232" i="58"/>
  <c r="AQ233" i="58"/>
  <c r="AR233" i="58"/>
  <c r="AQ234" i="58"/>
  <c r="AR234" i="58"/>
  <c r="AQ235" i="58"/>
  <c r="AR235" i="58"/>
  <c r="AQ236" i="58"/>
  <c r="AR236" i="58"/>
  <c r="AQ237" i="58"/>
  <c r="AR237" i="58"/>
  <c r="AQ238" i="58"/>
  <c r="AR238" i="58"/>
  <c r="AQ239" i="58"/>
  <c r="AR239" i="58"/>
  <c r="AQ240" i="58"/>
  <c r="AR240" i="58"/>
  <c r="AQ241" i="58"/>
  <c r="AR241" i="58"/>
  <c r="AQ242" i="58"/>
  <c r="AR242" i="58"/>
  <c r="AQ243" i="58"/>
  <c r="AR243" i="58"/>
  <c r="AQ244" i="58"/>
  <c r="AR244" i="58"/>
  <c r="AQ245" i="58"/>
  <c r="AR245" i="58"/>
  <c r="AQ246" i="58"/>
  <c r="AR246" i="58"/>
  <c r="AQ247" i="58"/>
  <c r="AR247" i="58"/>
  <c r="AQ248" i="58"/>
  <c r="AR248" i="58"/>
  <c r="AQ249" i="58"/>
  <c r="AR249" i="58"/>
  <c r="AQ250" i="58"/>
  <c r="AR250" i="58"/>
  <c r="AQ251" i="58"/>
  <c r="AR251" i="58"/>
  <c r="AQ252" i="58"/>
  <c r="AR252" i="58"/>
  <c r="AQ253" i="58"/>
  <c r="AR253" i="58"/>
  <c r="AQ254" i="58"/>
  <c r="AR254" i="58"/>
  <c r="AQ255" i="58"/>
  <c r="AR255" i="58"/>
  <c r="AQ256" i="58"/>
  <c r="AR256" i="58"/>
  <c r="AQ257" i="58"/>
  <c r="AR257" i="58"/>
  <c r="AQ258" i="58"/>
  <c r="AR258" i="58"/>
  <c r="AQ259" i="58"/>
  <c r="AR259" i="58"/>
  <c r="AQ260" i="58"/>
  <c r="AR260" i="58"/>
  <c r="AQ261" i="58"/>
  <c r="AR261" i="58"/>
  <c r="AQ262" i="58"/>
  <c r="AR262" i="58"/>
  <c r="AQ263" i="58"/>
  <c r="AR263" i="58"/>
  <c r="AQ264" i="58"/>
  <c r="AR264" i="58"/>
  <c r="AQ265" i="58"/>
  <c r="AR265" i="58"/>
  <c r="AQ266" i="58"/>
  <c r="AR266" i="58"/>
  <c r="AQ267" i="58"/>
  <c r="AR267" i="58"/>
  <c r="AQ268" i="58"/>
  <c r="AR268" i="58"/>
  <c r="AQ269" i="58"/>
  <c r="AR269" i="58"/>
  <c r="AQ270" i="58"/>
  <c r="AR270" i="58"/>
  <c r="AQ271" i="58"/>
  <c r="AR271" i="58"/>
  <c r="AQ272" i="58"/>
  <c r="AR272" i="58"/>
  <c r="AQ273" i="58"/>
  <c r="AR273" i="58"/>
  <c r="AQ274" i="58"/>
  <c r="AR274" i="58"/>
  <c r="AQ275" i="58"/>
  <c r="AR275" i="58"/>
  <c r="AQ276" i="58"/>
  <c r="AR276" i="58"/>
  <c r="AQ277" i="58"/>
  <c r="AR277" i="58"/>
  <c r="AQ278" i="58"/>
  <c r="AR278" i="58"/>
  <c r="AQ279" i="58"/>
  <c r="AR279" i="58"/>
  <c r="AQ280" i="58"/>
  <c r="AR280" i="58"/>
  <c r="AQ281" i="58"/>
  <c r="AR281" i="58"/>
  <c r="AQ282" i="58"/>
  <c r="AR282" i="58"/>
  <c r="AQ283" i="58"/>
  <c r="AR283" i="58"/>
  <c r="AQ284" i="58"/>
  <c r="AR284" i="58"/>
  <c r="AQ285" i="58"/>
  <c r="AR285" i="58"/>
  <c r="AQ286" i="58"/>
  <c r="AR286" i="58"/>
  <c r="AQ287" i="58"/>
  <c r="AR287" i="58"/>
  <c r="AQ288" i="58"/>
  <c r="AR288" i="58"/>
  <c r="AQ289" i="58"/>
  <c r="AR289" i="58"/>
  <c r="AQ290" i="58"/>
  <c r="AR290" i="58"/>
  <c r="AQ291" i="58"/>
  <c r="AR291" i="58"/>
  <c r="AQ292" i="58"/>
  <c r="AR292" i="58"/>
  <c r="AQ293" i="58"/>
  <c r="AR293" i="58"/>
  <c r="AQ294" i="58"/>
  <c r="AR294" i="58"/>
  <c r="AQ295" i="58"/>
  <c r="AR295" i="58"/>
  <c r="AQ296" i="58"/>
  <c r="AR296" i="58"/>
  <c r="AQ297" i="58"/>
  <c r="AR297" i="58"/>
  <c r="AQ298" i="58"/>
  <c r="AR298" i="58"/>
  <c r="AQ299" i="58"/>
  <c r="AR299" i="58"/>
  <c r="AQ300" i="58"/>
  <c r="AR300" i="58"/>
  <c r="AQ301" i="58"/>
  <c r="AR301" i="58"/>
  <c r="AQ302" i="58"/>
  <c r="AR302" i="58"/>
  <c r="AQ303" i="58"/>
  <c r="AR303" i="58"/>
  <c r="AQ304" i="58"/>
  <c r="AR304" i="58"/>
  <c r="AQ305" i="58"/>
  <c r="AR305" i="58"/>
  <c r="AQ306" i="58"/>
  <c r="AR306" i="58"/>
  <c r="AQ307" i="58"/>
  <c r="AR307" i="58"/>
  <c r="AQ308" i="58"/>
  <c r="AR308" i="58"/>
  <c r="AQ309" i="58"/>
  <c r="AR309" i="58"/>
  <c r="AQ310" i="58"/>
  <c r="AR310" i="58"/>
  <c r="AW9" i="58"/>
  <c r="AX9" i="58"/>
  <c r="AW10" i="58"/>
  <c r="AX10" i="58"/>
  <c r="AW11" i="58"/>
  <c r="AX11" i="58"/>
  <c r="AW12" i="58"/>
  <c r="AX12" i="58"/>
  <c r="AW13" i="58"/>
  <c r="AX13" i="58"/>
  <c r="AW14" i="58"/>
  <c r="AX14" i="58"/>
  <c r="AW15" i="58"/>
  <c r="AX15" i="58"/>
  <c r="AW16" i="58"/>
  <c r="AX16" i="58"/>
  <c r="AW17" i="58"/>
  <c r="AX17" i="58"/>
  <c r="AW18" i="58"/>
  <c r="AX18" i="58"/>
  <c r="AW19" i="58"/>
  <c r="AX19" i="58"/>
  <c r="AW20" i="58"/>
  <c r="AX20" i="58"/>
  <c r="AW21" i="58"/>
  <c r="AX21" i="58"/>
  <c r="AW22" i="58"/>
  <c r="AX22" i="58"/>
  <c r="AW23" i="58"/>
  <c r="AX23" i="58"/>
  <c r="AW24" i="58"/>
  <c r="AX24" i="58"/>
  <c r="AW25" i="58"/>
  <c r="AX25" i="58"/>
  <c r="AW26" i="58"/>
  <c r="AX26" i="58"/>
  <c r="AW27" i="58"/>
  <c r="AX27" i="58"/>
  <c r="AW28" i="58"/>
  <c r="AX28" i="58"/>
  <c r="AW29" i="58"/>
  <c r="AX29" i="58"/>
  <c r="AW30" i="58"/>
  <c r="AX30" i="58"/>
  <c r="AW31" i="58"/>
  <c r="AX31" i="58"/>
  <c r="AW32" i="58"/>
  <c r="AX32" i="58"/>
  <c r="AW33" i="58"/>
  <c r="AX33" i="58"/>
  <c r="AW34" i="58"/>
  <c r="AX34" i="58"/>
  <c r="AW35" i="58"/>
  <c r="AX35" i="58"/>
  <c r="AW36" i="58"/>
  <c r="AX36" i="58"/>
  <c r="AW37" i="58"/>
  <c r="AX37" i="58"/>
  <c r="AW38" i="58"/>
  <c r="AX38" i="58"/>
  <c r="AW39" i="58"/>
  <c r="AX39" i="58"/>
  <c r="AW40" i="58"/>
  <c r="AX40" i="58"/>
  <c r="AW41" i="58"/>
  <c r="AX41" i="58"/>
  <c r="AW42" i="58"/>
  <c r="AX42" i="58"/>
  <c r="AW43" i="58"/>
  <c r="AX43" i="58"/>
  <c r="AW44" i="58"/>
  <c r="AX44" i="58"/>
  <c r="AW45" i="58"/>
  <c r="AX45" i="58"/>
  <c r="AW46" i="58"/>
  <c r="AX46" i="58"/>
  <c r="AW47" i="58"/>
  <c r="AX47" i="58"/>
  <c r="AW48" i="58"/>
  <c r="AX48" i="58"/>
  <c r="AW49" i="58"/>
  <c r="AX49" i="58"/>
  <c r="AW50" i="58"/>
  <c r="AX50" i="58"/>
  <c r="AW51" i="58"/>
  <c r="AX51" i="58"/>
  <c r="AW52" i="58"/>
  <c r="AX52" i="58"/>
  <c r="AW53" i="58"/>
  <c r="AX53" i="58"/>
  <c r="AW54" i="58"/>
  <c r="AX54" i="58"/>
  <c r="AW55" i="58"/>
  <c r="AX55" i="58"/>
  <c r="AW56" i="58"/>
  <c r="AX56" i="58"/>
  <c r="AW57" i="58"/>
  <c r="AX57" i="58"/>
  <c r="AW58" i="58"/>
  <c r="AX58" i="58"/>
  <c r="AW59" i="58"/>
  <c r="AX59" i="58"/>
  <c r="AW60" i="58"/>
  <c r="AX60" i="58"/>
  <c r="AW61" i="58"/>
  <c r="AX61" i="58"/>
  <c r="AW62" i="58"/>
  <c r="AX62" i="58"/>
  <c r="AW63" i="58"/>
  <c r="AX63" i="58"/>
  <c r="AW64" i="58"/>
  <c r="AX64" i="58"/>
  <c r="AW65" i="58"/>
  <c r="AX65" i="58"/>
  <c r="AW66" i="58"/>
  <c r="AX66" i="58"/>
  <c r="AW67" i="58"/>
  <c r="AX67" i="58"/>
  <c r="AW68" i="58"/>
  <c r="AX68" i="58"/>
  <c r="AW69" i="58"/>
  <c r="AX69" i="58"/>
  <c r="AW70" i="58"/>
  <c r="AX70" i="58"/>
  <c r="AW71" i="58"/>
  <c r="AX71" i="58"/>
  <c r="AW72" i="58"/>
  <c r="AX72" i="58"/>
  <c r="AW73" i="58"/>
  <c r="AX73" i="58"/>
  <c r="AW74" i="58"/>
  <c r="AX74" i="58"/>
  <c r="AW75" i="58"/>
  <c r="AX75" i="58"/>
  <c r="AW76" i="58"/>
  <c r="AX76" i="58"/>
  <c r="AW77" i="58"/>
  <c r="AX77" i="58"/>
  <c r="AW78" i="58"/>
  <c r="AX78" i="58"/>
  <c r="AW79" i="58"/>
  <c r="AX79" i="58"/>
  <c r="AW80" i="58"/>
  <c r="AX80" i="58"/>
  <c r="AW81" i="58"/>
  <c r="AX81" i="58"/>
  <c r="AW82" i="58"/>
  <c r="AX82" i="58"/>
  <c r="AW83" i="58"/>
  <c r="AX83" i="58"/>
  <c r="AW84" i="58"/>
  <c r="AX84" i="58"/>
  <c r="AW85" i="58"/>
  <c r="AX85" i="58"/>
  <c r="AW86" i="58"/>
  <c r="AX86" i="58"/>
  <c r="AW87" i="58"/>
  <c r="AX87" i="58"/>
  <c r="AW88" i="58"/>
  <c r="AX88" i="58"/>
  <c r="AW89" i="58"/>
  <c r="AX89" i="58"/>
  <c r="AW90" i="58"/>
  <c r="AX90" i="58"/>
  <c r="AW91" i="58"/>
  <c r="AX91" i="58"/>
  <c r="AW92" i="58"/>
  <c r="AX92" i="58"/>
  <c r="AW93" i="58"/>
  <c r="AX93" i="58"/>
  <c r="AW94" i="58"/>
  <c r="AX94" i="58"/>
  <c r="AW95" i="58"/>
  <c r="AX95" i="58"/>
  <c r="AW96" i="58"/>
  <c r="AX96" i="58"/>
  <c r="AW97" i="58"/>
  <c r="AX97" i="58"/>
  <c r="AW98" i="58"/>
  <c r="AX98" i="58"/>
  <c r="AW99" i="58"/>
  <c r="AX99" i="58"/>
  <c r="AW100" i="58"/>
  <c r="AX100" i="58"/>
  <c r="AW101" i="58"/>
  <c r="AX101" i="58"/>
  <c r="AW102" i="58"/>
  <c r="AX102" i="58"/>
  <c r="AW103" i="58"/>
  <c r="AX103" i="58"/>
  <c r="AW104" i="58"/>
  <c r="AX104" i="58"/>
  <c r="AW105" i="58"/>
  <c r="AX105" i="58"/>
  <c r="AW106" i="58"/>
  <c r="AX106" i="58"/>
  <c r="AW107" i="58"/>
  <c r="AX107" i="58"/>
  <c r="AW108" i="58"/>
  <c r="AX108" i="58"/>
  <c r="AW109" i="58"/>
  <c r="AX109" i="58"/>
  <c r="AW110" i="58"/>
  <c r="AX110" i="58"/>
  <c r="AW111" i="58"/>
  <c r="AX111" i="58"/>
  <c r="AW112" i="58"/>
  <c r="AX112" i="58"/>
  <c r="AW113" i="58"/>
  <c r="AX113" i="58"/>
  <c r="AW114" i="58"/>
  <c r="AX114" i="58"/>
  <c r="AW115" i="58"/>
  <c r="AX115" i="58"/>
  <c r="AW116" i="58"/>
  <c r="AX116" i="58"/>
  <c r="AW117" i="58"/>
  <c r="AX117" i="58"/>
  <c r="AW118" i="58"/>
  <c r="AX118" i="58"/>
  <c r="AW119" i="58"/>
  <c r="AX119" i="58"/>
  <c r="AW120" i="58"/>
  <c r="AX120" i="58"/>
  <c r="AW121" i="58"/>
  <c r="AX121" i="58"/>
  <c r="AW122" i="58"/>
  <c r="AX122" i="58"/>
  <c r="AW123" i="58"/>
  <c r="AX123" i="58"/>
  <c r="AW124" i="58"/>
  <c r="AX124" i="58"/>
  <c r="AW125" i="58"/>
  <c r="AX125" i="58"/>
  <c r="AW126" i="58"/>
  <c r="AX126" i="58"/>
  <c r="AW127" i="58"/>
  <c r="AX127" i="58"/>
  <c r="AW128" i="58"/>
  <c r="AX128" i="58"/>
  <c r="AW129" i="58"/>
  <c r="AX129" i="58"/>
  <c r="AW130" i="58"/>
  <c r="AX130" i="58"/>
  <c r="AW131" i="58"/>
  <c r="AX131" i="58"/>
  <c r="AW132" i="58"/>
  <c r="AX132" i="58"/>
  <c r="AW133" i="58"/>
  <c r="AX133" i="58"/>
  <c r="AW134" i="58"/>
  <c r="AX134" i="58"/>
  <c r="AW135" i="58"/>
  <c r="AX135" i="58"/>
  <c r="AW136" i="58"/>
  <c r="AX136" i="58"/>
  <c r="AW137" i="58"/>
  <c r="AX137" i="58"/>
  <c r="AW138" i="58"/>
  <c r="AX138" i="58"/>
  <c r="AW139" i="58"/>
  <c r="AX139" i="58"/>
  <c r="AW140" i="58"/>
  <c r="AX140" i="58"/>
  <c r="AW141" i="58"/>
  <c r="AX141" i="58"/>
  <c r="AW142" i="58"/>
  <c r="AX142" i="58"/>
  <c r="AW143" i="58"/>
  <c r="AX143" i="58"/>
  <c r="AW144" i="58"/>
  <c r="AX144" i="58"/>
  <c r="AW145" i="58"/>
  <c r="AX145" i="58"/>
  <c r="AW146" i="58"/>
  <c r="AX146" i="58"/>
  <c r="AW147" i="58"/>
  <c r="AX147" i="58"/>
  <c r="AW148" i="58"/>
  <c r="AX148" i="58"/>
  <c r="AW149" i="58"/>
  <c r="AX149" i="58"/>
  <c r="AW150" i="58"/>
  <c r="AX150" i="58"/>
  <c r="AW151" i="58"/>
  <c r="AX151" i="58"/>
  <c r="AW152" i="58"/>
  <c r="AX152" i="58"/>
  <c r="AW153" i="58"/>
  <c r="AX153" i="58"/>
  <c r="AW154" i="58"/>
  <c r="AX154" i="58"/>
  <c r="AW155" i="58"/>
  <c r="AX155" i="58"/>
  <c r="AW156" i="58"/>
  <c r="AX156" i="58"/>
  <c r="AW157" i="58"/>
  <c r="AX157" i="58"/>
  <c r="AW158" i="58"/>
  <c r="AX158" i="58"/>
  <c r="AW159" i="58"/>
  <c r="AX159" i="58"/>
  <c r="AW160" i="58"/>
  <c r="AX160" i="58"/>
  <c r="AW161" i="58"/>
  <c r="AX161" i="58"/>
  <c r="AW162" i="58"/>
  <c r="AX162" i="58"/>
  <c r="AW163" i="58"/>
  <c r="AX163" i="58"/>
  <c r="AW164" i="58"/>
  <c r="AX164" i="58"/>
  <c r="AW165" i="58"/>
  <c r="AX165" i="58"/>
  <c r="AW166" i="58"/>
  <c r="AX166" i="58"/>
  <c r="AW167" i="58"/>
  <c r="AX167" i="58"/>
  <c r="AW168" i="58"/>
  <c r="AX168" i="58"/>
  <c r="AW169" i="58"/>
  <c r="AX169" i="58"/>
  <c r="AW170" i="58"/>
  <c r="AX170" i="58"/>
  <c r="AW171" i="58"/>
  <c r="AX171" i="58"/>
  <c r="AW172" i="58"/>
  <c r="AX172" i="58"/>
  <c r="AW173" i="58"/>
  <c r="AX173" i="58"/>
  <c r="AW174" i="58"/>
  <c r="AX174" i="58"/>
  <c r="AW175" i="58"/>
  <c r="AX175" i="58"/>
  <c r="AW176" i="58"/>
  <c r="AX176" i="58"/>
  <c r="AW177" i="58"/>
  <c r="AX177" i="58"/>
  <c r="AW178" i="58"/>
  <c r="AX178" i="58"/>
  <c r="AW179" i="58"/>
  <c r="AX179" i="58"/>
  <c r="AW180" i="58"/>
  <c r="AX180" i="58"/>
  <c r="AW181" i="58"/>
  <c r="AX181" i="58"/>
  <c r="AW182" i="58"/>
  <c r="AX182" i="58"/>
  <c r="AW183" i="58"/>
  <c r="AX183" i="58"/>
  <c r="AW184" i="58"/>
  <c r="AX184" i="58"/>
  <c r="AW185" i="58"/>
  <c r="AX185" i="58"/>
  <c r="AW186" i="58"/>
  <c r="AX186" i="58"/>
  <c r="AW187" i="58"/>
  <c r="AX187" i="58"/>
  <c r="AW188" i="58"/>
  <c r="AX188" i="58"/>
  <c r="AW189" i="58"/>
  <c r="AX189" i="58"/>
  <c r="AW190" i="58"/>
  <c r="AX190" i="58"/>
  <c r="AW191" i="58"/>
  <c r="AX191" i="58"/>
  <c r="AW192" i="58"/>
  <c r="AX192" i="58"/>
  <c r="AW193" i="58"/>
  <c r="AX193" i="58"/>
  <c r="AW194" i="58"/>
  <c r="AX194" i="58"/>
  <c r="AW195" i="58"/>
  <c r="AX195" i="58"/>
  <c r="AW196" i="58"/>
  <c r="AX196" i="58"/>
  <c r="AW197" i="58"/>
  <c r="AX197" i="58"/>
  <c r="AW198" i="58"/>
  <c r="AX198" i="58"/>
  <c r="AW199" i="58"/>
  <c r="AX199" i="58"/>
  <c r="AW200" i="58"/>
  <c r="AX200" i="58"/>
  <c r="AW201" i="58"/>
  <c r="AX201" i="58"/>
  <c r="AW202" i="58"/>
  <c r="AX202" i="58"/>
  <c r="AW203" i="58"/>
  <c r="AX203" i="58"/>
  <c r="AW204" i="58"/>
  <c r="AX204" i="58"/>
  <c r="AW205" i="58"/>
  <c r="AX205" i="58"/>
  <c r="AW206" i="58"/>
  <c r="AX206" i="58"/>
  <c r="AW207" i="58"/>
  <c r="AX207" i="58"/>
  <c r="AW208" i="58"/>
  <c r="AX208" i="58"/>
  <c r="AW209" i="58"/>
  <c r="AX209" i="58"/>
  <c r="AW210" i="58"/>
  <c r="AX210" i="58"/>
  <c r="AW211" i="58"/>
  <c r="AX211" i="58"/>
  <c r="AW212" i="58"/>
  <c r="AX212" i="58"/>
  <c r="AW213" i="58"/>
  <c r="AX213" i="58"/>
  <c r="AW214" i="58"/>
  <c r="AX214" i="58"/>
  <c r="AW215" i="58"/>
  <c r="AX215" i="58"/>
  <c r="AW216" i="58"/>
  <c r="AX216" i="58"/>
  <c r="AW217" i="58"/>
  <c r="AX217" i="58"/>
  <c r="AW218" i="58"/>
  <c r="AX218" i="58"/>
  <c r="AW219" i="58"/>
  <c r="AX219" i="58"/>
  <c r="AW220" i="58"/>
  <c r="AX220" i="58"/>
  <c r="AW221" i="58"/>
  <c r="AX221" i="58"/>
  <c r="AW222" i="58"/>
  <c r="AX222" i="58"/>
  <c r="AW223" i="58"/>
  <c r="AX223" i="58"/>
  <c r="AW224" i="58"/>
  <c r="AX224" i="58"/>
  <c r="AW225" i="58"/>
  <c r="AX225" i="58"/>
  <c r="AW226" i="58"/>
  <c r="AX226" i="58"/>
  <c r="AW227" i="58"/>
  <c r="AX227" i="58"/>
  <c r="AW228" i="58"/>
  <c r="AX228" i="58"/>
  <c r="AW229" i="58"/>
  <c r="AX229" i="58"/>
  <c r="AW230" i="58"/>
  <c r="AX230" i="58"/>
  <c r="AW231" i="58"/>
  <c r="AX231" i="58"/>
  <c r="AW232" i="58"/>
  <c r="AX232" i="58"/>
  <c r="AW233" i="58"/>
  <c r="AX233" i="58"/>
  <c r="AW234" i="58"/>
  <c r="AX234" i="58"/>
  <c r="AW235" i="58"/>
  <c r="AX235" i="58"/>
  <c r="AW236" i="58"/>
  <c r="AX236" i="58"/>
  <c r="AW237" i="58"/>
  <c r="AX237" i="58"/>
  <c r="AW238" i="58"/>
  <c r="AX238" i="58"/>
  <c r="AW239" i="58"/>
  <c r="AX239" i="58"/>
  <c r="AW240" i="58"/>
  <c r="AX240" i="58"/>
  <c r="AW241" i="58"/>
  <c r="AX241" i="58"/>
  <c r="AW242" i="58"/>
  <c r="AX242" i="58"/>
  <c r="AW243" i="58"/>
  <c r="AX243" i="58"/>
  <c r="AW244" i="58"/>
  <c r="AX244" i="58"/>
  <c r="AW245" i="58"/>
  <c r="AX245" i="58"/>
  <c r="AW246" i="58"/>
  <c r="AX246" i="58"/>
  <c r="AW247" i="58"/>
  <c r="AX247" i="58"/>
  <c r="AW248" i="58"/>
  <c r="AX248" i="58"/>
  <c r="AW249" i="58"/>
  <c r="AX249" i="58"/>
  <c r="AW250" i="58"/>
  <c r="AX250" i="58"/>
  <c r="AW251" i="58"/>
  <c r="AX251" i="58"/>
  <c r="AW252" i="58"/>
  <c r="AX252" i="58"/>
  <c r="AW253" i="58"/>
  <c r="AX253" i="58"/>
  <c r="AW254" i="58"/>
  <c r="AX254" i="58"/>
  <c r="AW255" i="58"/>
  <c r="AX255" i="58"/>
  <c r="AW256" i="58"/>
  <c r="AX256" i="58"/>
  <c r="AW257" i="58"/>
  <c r="AX257" i="58"/>
  <c r="AW258" i="58"/>
  <c r="AX258" i="58"/>
  <c r="AW259" i="58"/>
  <c r="AX259" i="58"/>
  <c r="AW260" i="58"/>
  <c r="AX260" i="58"/>
  <c r="AW261" i="58"/>
  <c r="AX261" i="58"/>
  <c r="AW262" i="58"/>
  <c r="AX262" i="58"/>
  <c r="AW263" i="58"/>
  <c r="AX263" i="58"/>
  <c r="AW264" i="58"/>
  <c r="AX264" i="58"/>
  <c r="AW265" i="58"/>
  <c r="AX265" i="58"/>
  <c r="AW266" i="58"/>
  <c r="AX266" i="58"/>
  <c r="AW267" i="58"/>
  <c r="AX267" i="58"/>
  <c r="AW268" i="58"/>
  <c r="AX268" i="58"/>
  <c r="AW269" i="58"/>
  <c r="AX269" i="58"/>
  <c r="AW270" i="58"/>
  <c r="AX270" i="58"/>
  <c r="AW271" i="58"/>
  <c r="AX271" i="58"/>
  <c r="AW272" i="58"/>
  <c r="AX272" i="58"/>
  <c r="AW273" i="58"/>
  <c r="AX273" i="58"/>
  <c r="AW274" i="58"/>
  <c r="AX274" i="58"/>
  <c r="AW275" i="58"/>
  <c r="AX275" i="58"/>
  <c r="AW276" i="58"/>
  <c r="AX276" i="58"/>
  <c r="AW277" i="58"/>
  <c r="AX277" i="58"/>
  <c r="AW278" i="58"/>
  <c r="AX278" i="58"/>
  <c r="AW279" i="58"/>
  <c r="AX279" i="58"/>
  <c r="AW280" i="58"/>
  <c r="AX280" i="58"/>
  <c r="AW281" i="58"/>
  <c r="AX281" i="58"/>
  <c r="AW282" i="58"/>
  <c r="AX282" i="58"/>
  <c r="AW283" i="58"/>
  <c r="AX283" i="58"/>
  <c r="AW284" i="58"/>
  <c r="AX284" i="58"/>
  <c r="AW285" i="58"/>
  <c r="AX285" i="58"/>
  <c r="AW286" i="58"/>
  <c r="AX286" i="58"/>
  <c r="AW287" i="58"/>
  <c r="AX287" i="58"/>
  <c r="AW288" i="58"/>
  <c r="AX288" i="58"/>
  <c r="AW289" i="58"/>
  <c r="AX289" i="58"/>
  <c r="AW290" i="58"/>
  <c r="AX290" i="58"/>
  <c r="AW291" i="58"/>
  <c r="AX291" i="58"/>
  <c r="AW292" i="58"/>
  <c r="AX292" i="58"/>
  <c r="AW293" i="58"/>
  <c r="AX293" i="58"/>
  <c r="AW294" i="58"/>
  <c r="AX294" i="58"/>
  <c r="AW295" i="58"/>
  <c r="AX295" i="58"/>
  <c r="AW296" i="58"/>
  <c r="AX296" i="58"/>
  <c r="AW297" i="58"/>
  <c r="AX297" i="58"/>
  <c r="AW298" i="58"/>
  <c r="AX298" i="58"/>
  <c r="AW299" i="58"/>
  <c r="AX299" i="58"/>
  <c r="AW300" i="58"/>
  <c r="AX300" i="58"/>
  <c r="AW301" i="58"/>
  <c r="AX301" i="58"/>
  <c r="AW302" i="58"/>
  <c r="AX302" i="58"/>
  <c r="AW303" i="58"/>
  <c r="AX303" i="58"/>
  <c r="AW304" i="58"/>
  <c r="AX304" i="58"/>
  <c r="AW305" i="58"/>
  <c r="AX305" i="58"/>
  <c r="AW306" i="58"/>
  <c r="AX306" i="58"/>
  <c r="AW307" i="58"/>
  <c r="AX307" i="58"/>
  <c r="AW308" i="58"/>
  <c r="AX308" i="58"/>
  <c r="AW309" i="58"/>
  <c r="AX309" i="58"/>
  <c r="AW310" i="58"/>
  <c r="AX310" i="58"/>
  <c r="AD9" i="58"/>
  <c r="AE9" i="58"/>
  <c r="AD10" i="58"/>
  <c r="AE10" i="58"/>
  <c r="AD11" i="58"/>
  <c r="AE11" i="58"/>
  <c r="AD12" i="58"/>
  <c r="AE12" i="58"/>
  <c r="AD13" i="58"/>
  <c r="AE13" i="58"/>
  <c r="AD14" i="58"/>
  <c r="AE14" i="58"/>
  <c r="AD15" i="58"/>
  <c r="AE15" i="58"/>
  <c r="AD16" i="58"/>
  <c r="AE16" i="58"/>
  <c r="AD17" i="58"/>
  <c r="AE17" i="58"/>
  <c r="AD18" i="58"/>
  <c r="AE18" i="58"/>
  <c r="AD19" i="58"/>
  <c r="AE19" i="58"/>
  <c r="AD20" i="58"/>
  <c r="AE20" i="58"/>
  <c r="AD21" i="58"/>
  <c r="AE21" i="58"/>
  <c r="AD22" i="58"/>
  <c r="AE22" i="58"/>
  <c r="AD23" i="58"/>
  <c r="AE23" i="58"/>
  <c r="AD24" i="58"/>
  <c r="AE24" i="58"/>
  <c r="AD25" i="58"/>
  <c r="AE25" i="58"/>
  <c r="AD26" i="58"/>
  <c r="AE26" i="58"/>
  <c r="AD27" i="58"/>
  <c r="AE27" i="58"/>
  <c r="AD28" i="58"/>
  <c r="AE28" i="58"/>
  <c r="AD29" i="58"/>
  <c r="AE29" i="58"/>
  <c r="AD30" i="58"/>
  <c r="AE30" i="58"/>
  <c r="AD31" i="58"/>
  <c r="AE31" i="58"/>
  <c r="AD32" i="58"/>
  <c r="AE32" i="58"/>
  <c r="AD33" i="58"/>
  <c r="AE33" i="58"/>
  <c r="AD34" i="58"/>
  <c r="AE34" i="58"/>
  <c r="AD35" i="58"/>
  <c r="AE35" i="58"/>
  <c r="AD36" i="58"/>
  <c r="AE36" i="58"/>
  <c r="AD37" i="58"/>
  <c r="AE37" i="58"/>
  <c r="AD38" i="58"/>
  <c r="AE38" i="58"/>
  <c r="AD39" i="58"/>
  <c r="AE39" i="58"/>
  <c r="AD40" i="58"/>
  <c r="AE40" i="58"/>
  <c r="AD41" i="58"/>
  <c r="AE41" i="58"/>
  <c r="AD42" i="58"/>
  <c r="AE42" i="58"/>
  <c r="AD43" i="58"/>
  <c r="AE43" i="58"/>
  <c r="AD44" i="58"/>
  <c r="AE44" i="58"/>
  <c r="AD45" i="58"/>
  <c r="AE45" i="58"/>
  <c r="AD46" i="58"/>
  <c r="AE46" i="58"/>
  <c r="AD47" i="58"/>
  <c r="AE47" i="58"/>
  <c r="AD48" i="58"/>
  <c r="AE48" i="58"/>
  <c r="AD49" i="58"/>
  <c r="AE49" i="58"/>
  <c r="AD50" i="58"/>
  <c r="AE50" i="58"/>
  <c r="AD51" i="58"/>
  <c r="AE51" i="58"/>
  <c r="AD52" i="58"/>
  <c r="AE52" i="58"/>
  <c r="AD53" i="58"/>
  <c r="AE53" i="58"/>
  <c r="AD54" i="58"/>
  <c r="AE54" i="58"/>
  <c r="AD55" i="58"/>
  <c r="AE55" i="58"/>
  <c r="AD56" i="58"/>
  <c r="AE56" i="58"/>
  <c r="AD57" i="58"/>
  <c r="AE57" i="58"/>
  <c r="AD58" i="58"/>
  <c r="AE58" i="58"/>
  <c r="AD59" i="58"/>
  <c r="AE59" i="58"/>
  <c r="AD60" i="58"/>
  <c r="AE60" i="58"/>
  <c r="AD61" i="58"/>
  <c r="AE61" i="58"/>
  <c r="AD62" i="58"/>
  <c r="AE62" i="58"/>
  <c r="AD63" i="58"/>
  <c r="AE63" i="58"/>
  <c r="AD64" i="58"/>
  <c r="AE64" i="58"/>
  <c r="AD65" i="58"/>
  <c r="AE65" i="58"/>
  <c r="AD66" i="58"/>
  <c r="AE66" i="58"/>
  <c r="AD67" i="58"/>
  <c r="AE67" i="58"/>
  <c r="AD68" i="58"/>
  <c r="AE68" i="58"/>
  <c r="AD69" i="58"/>
  <c r="AE69" i="58"/>
  <c r="AD70" i="58"/>
  <c r="AE70" i="58"/>
  <c r="AD71" i="58"/>
  <c r="AE71" i="58"/>
  <c r="AD72" i="58"/>
  <c r="AE72" i="58"/>
  <c r="AD73" i="58"/>
  <c r="AE73" i="58"/>
  <c r="AD74" i="58"/>
  <c r="AE74" i="58"/>
  <c r="AD75" i="58"/>
  <c r="AE75" i="58"/>
  <c r="AD76" i="58"/>
  <c r="AE76" i="58"/>
  <c r="AD77" i="58"/>
  <c r="AE77" i="58"/>
  <c r="AD78" i="58"/>
  <c r="AE78" i="58"/>
  <c r="AD79" i="58"/>
  <c r="AE79" i="58"/>
  <c r="AD80" i="58"/>
  <c r="AE80" i="58"/>
  <c r="AD81" i="58"/>
  <c r="AE81" i="58"/>
  <c r="AD82" i="58"/>
  <c r="AE82" i="58"/>
  <c r="AD83" i="58"/>
  <c r="AE83" i="58"/>
  <c r="AD84" i="58"/>
  <c r="AE84" i="58"/>
  <c r="AD85" i="58"/>
  <c r="AE85" i="58"/>
  <c r="AD86" i="58"/>
  <c r="AE86" i="58"/>
  <c r="AD87" i="58"/>
  <c r="AE87" i="58"/>
  <c r="AD88" i="58"/>
  <c r="AE88" i="58"/>
  <c r="AD89" i="58"/>
  <c r="AE89" i="58"/>
  <c r="AD90" i="58"/>
  <c r="AE90" i="58"/>
  <c r="AD91" i="58"/>
  <c r="AE91" i="58"/>
  <c r="AD92" i="58"/>
  <c r="AE92" i="58"/>
  <c r="AD93" i="58"/>
  <c r="AE93" i="58"/>
  <c r="AD94" i="58"/>
  <c r="AE94" i="58"/>
  <c r="AD95" i="58"/>
  <c r="AE95" i="58"/>
  <c r="AD96" i="58"/>
  <c r="AE96" i="58"/>
  <c r="AD97" i="58"/>
  <c r="AE97" i="58"/>
  <c r="AD98" i="58"/>
  <c r="AE98" i="58"/>
  <c r="AD99" i="58"/>
  <c r="AE99" i="58"/>
  <c r="AD100" i="58"/>
  <c r="AE100" i="58"/>
  <c r="AD101" i="58"/>
  <c r="AE101" i="58"/>
  <c r="AD102" i="58"/>
  <c r="AE102" i="58"/>
  <c r="AD103" i="58"/>
  <c r="AE103" i="58"/>
  <c r="AD104" i="58"/>
  <c r="AE104" i="58"/>
  <c r="AD105" i="58"/>
  <c r="AE105" i="58"/>
  <c r="AD106" i="58"/>
  <c r="AE106" i="58"/>
  <c r="AD107" i="58"/>
  <c r="AE107" i="58"/>
  <c r="AD108" i="58"/>
  <c r="AE108" i="58"/>
  <c r="AD109" i="58"/>
  <c r="AE109" i="58"/>
  <c r="AD110" i="58"/>
  <c r="AE110" i="58"/>
  <c r="AD111" i="58"/>
  <c r="AE111" i="58"/>
  <c r="AD112" i="58"/>
  <c r="AE112" i="58"/>
  <c r="AD113" i="58"/>
  <c r="AE113" i="58"/>
  <c r="AD114" i="58"/>
  <c r="AE114" i="58"/>
  <c r="AD115" i="58"/>
  <c r="AE115" i="58"/>
  <c r="AD116" i="58"/>
  <c r="AE116" i="58"/>
  <c r="AD117" i="58"/>
  <c r="AE117" i="58"/>
  <c r="AD118" i="58"/>
  <c r="AE118" i="58"/>
  <c r="AD119" i="58"/>
  <c r="AE119" i="58"/>
  <c r="AD120" i="58"/>
  <c r="AE120" i="58"/>
  <c r="AD121" i="58"/>
  <c r="AE121" i="58"/>
  <c r="AD122" i="58"/>
  <c r="AE122" i="58"/>
  <c r="AD123" i="58"/>
  <c r="AE123" i="58"/>
  <c r="AD124" i="58"/>
  <c r="AE124" i="58"/>
  <c r="AD125" i="58"/>
  <c r="AE125" i="58"/>
  <c r="AD126" i="58"/>
  <c r="AE126" i="58"/>
  <c r="AD127" i="58"/>
  <c r="AE127" i="58"/>
  <c r="AD128" i="58"/>
  <c r="AE128" i="58"/>
  <c r="AD129" i="58"/>
  <c r="AE129" i="58"/>
  <c r="AD130" i="58"/>
  <c r="AE130" i="58"/>
  <c r="AD131" i="58"/>
  <c r="AE131" i="58"/>
  <c r="AD132" i="58"/>
  <c r="AE132" i="58"/>
  <c r="AD133" i="58"/>
  <c r="AE133" i="58"/>
  <c r="AD134" i="58"/>
  <c r="AE134" i="58"/>
  <c r="AD135" i="58"/>
  <c r="AE135" i="58"/>
  <c r="AD136" i="58"/>
  <c r="AE136" i="58"/>
  <c r="AD137" i="58"/>
  <c r="AE137" i="58"/>
  <c r="AD138" i="58"/>
  <c r="AE138" i="58"/>
  <c r="AD139" i="58"/>
  <c r="AE139" i="58"/>
  <c r="AD140" i="58"/>
  <c r="AE140" i="58"/>
  <c r="AD141" i="58"/>
  <c r="AE141" i="58"/>
  <c r="AD142" i="58"/>
  <c r="AE142" i="58"/>
  <c r="AD143" i="58"/>
  <c r="AE143" i="58"/>
  <c r="AD144" i="58"/>
  <c r="AE144" i="58"/>
  <c r="AD145" i="58"/>
  <c r="AE145" i="58"/>
  <c r="AD146" i="58"/>
  <c r="AE146" i="58"/>
  <c r="AD147" i="58"/>
  <c r="AE147" i="58"/>
  <c r="AD148" i="58"/>
  <c r="AE148" i="58"/>
  <c r="AD149" i="58"/>
  <c r="AE149" i="58"/>
  <c r="AD150" i="58"/>
  <c r="AE150" i="58"/>
  <c r="AD151" i="58"/>
  <c r="AE151" i="58"/>
  <c r="AD152" i="58"/>
  <c r="AE152" i="58"/>
  <c r="AD153" i="58"/>
  <c r="AE153" i="58"/>
  <c r="AD154" i="58"/>
  <c r="AE154" i="58"/>
  <c r="AD155" i="58"/>
  <c r="AE155" i="58"/>
  <c r="AD156" i="58"/>
  <c r="AE156" i="58"/>
  <c r="AD157" i="58"/>
  <c r="AE157" i="58"/>
  <c r="AD158" i="58"/>
  <c r="AE158" i="58"/>
  <c r="AD159" i="58"/>
  <c r="AE159" i="58"/>
  <c r="AD160" i="58"/>
  <c r="AE160" i="58"/>
  <c r="AD161" i="58"/>
  <c r="AE161" i="58"/>
  <c r="AD162" i="58"/>
  <c r="AE162" i="58"/>
  <c r="AD163" i="58"/>
  <c r="AE163" i="58"/>
  <c r="AD164" i="58"/>
  <c r="AE164" i="58"/>
  <c r="AD165" i="58"/>
  <c r="AE165" i="58"/>
  <c r="AD166" i="58"/>
  <c r="AE166" i="58"/>
  <c r="AD167" i="58"/>
  <c r="AE167" i="58"/>
  <c r="AD168" i="58"/>
  <c r="AE168" i="58"/>
  <c r="AD169" i="58"/>
  <c r="AE169" i="58"/>
  <c r="AD170" i="58"/>
  <c r="AE170" i="58"/>
  <c r="AD171" i="58"/>
  <c r="AE171" i="58"/>
  <c r="AD172" i="58"/>
  <c r="AE172" i="58"/>
  <c r="AD173" i="58"/>
  <c r="AE173" i="58"/>
  <c r="AD174" i="58"/>
  <c r="AE174" i="58"/>
  <c r="AD175" i="58"/>
  <c r="AE175" i="58"/>
  <c r="AD176" i="58"/>
  <c r="AE176" i="58"/>
  <c r="AD177" i="58"/>
  <c r="AE177" i="58"/>
  <c r="AD178" i="58"/>
  <c r="AE178" i="58"/>
  <c r="AD179" i="58"/>
  <c r="AE179" i="58"/>
  <c r="AD180" i="58"/>
  <c r="AE180" i="58"/>
  <c r="AD181" i="58"/>
  <c r="AE181" i="58"/>
  <c r="AD182" i="58"/>
  <c r="AE182" i="58"/>
  <c r="AD183" i="58"/>
  <c r="AE183" i="58"/>
  <c r="AD184" i="58"/>
  <c r="AE184" i="58"/>
  <c r="AD185" i="58"/>
  <c r="AE185" i="58"/>
  <c r="AD186" i="58"/>
  <c r="AE186" i="58"/>
  <c r="AD187" i="58"/>
  <c r="AE187" i="58"/>
  <c r="AD188" i="58"/>
  <c r="AE188" i="58"/>
  <c r="AD189" i="58"/>
  <c r="AE189" i="58"/>
  <c r="AD190" i="58"/>
  <c r="AE190" i="58"/>
  <c r="AD191" i="58"/>
  <c r="AE191" i="58"/>
  <c r="AD192" i="58"/>
  <c r="AE192" i="58"/>
  <c r="AD193" i="58"/>
  <c r="AE193" i="58"/>
  <c r="AD194" i="58"/>
  <c r="AE194" i="58"/>
  <c r="AD195" i="58"/>
  <c r="AE195" i="58"/>
  <c r="AD196" i="58"/>
  <c r="AE196" i="58"/>
  <c r="AD197" i="58"/>
  <c r="AE197" i="58"/>
  <c r="AD198" i="58"/>
  <c r="AE198" i="58"/>
  <c r="AD199" i="58"/>
  <c r="AE199" i="58"/>
  <c r="AD200" i="58"/>
  <c r="AE200" i="58"/>
  <c r="AD201" i="58"/>
  <c r="AE201" i="58"/>
  <c r="AD202" i="58"/>
  <c r="AE202" i="58"/>
  <c r="AD203" i="58"/>
  <c r="AE203" i="58"/>
  <c r="AD204" i="58"/>
  <c r="AE204" i="58"/>
  <c r="AD205" i="58"/>
  <c r="AE205" i="58"/>
  <c r="AD206" i="58"/>
  <c r="AE206" i="58"/>
  <c r="AD207" i="58"/>
  <c r="AE207" i="58"/>
  <c r="AD208" i="58"/>
  <c r="AE208" i="58"/>
  <c r="AD209" i="58"/>
  <c r="AE209" i="58"/>
  <c r="AD210" i="58"/>
  <c r="AE210" i="58"/>
  <c r="AD211" i="58"/>
  <c r="AE211" i="58"/>
  <c r="AD212" i="58"/>
  <c r="AE212" i="58"/>
  <c r="AD213" i="58"/>
  <c r="AE213" i="58"/>
  <c r="AD214" i="58"/>
  <c r="AE214" i="58"/>
  <c r="AD215" i="58"/>
  <c r="AE215" i="58"/>
  <c r="AD216" i="58"/>
  <c r="AE216" i="58"/>
  <c r="AD217" i="58"/>
  <c r="AE217" i="58"/>
  <c r="AD218" i="58"/>
  <c r="AE218" i="58"/>
  <c r="AD219" i="58"/>
  <c r="AE219" i="58"/>
  <c r="AD220" i="58"/>
  <c r="AE220" i="58"/>
  <c r="AD221" i="58"/>
  <c r="AE221" i="58"/>
  <c r="AD222" i="58"/>
  <c r="AE222" i="58"/>
  <c r="AD223" i="58"/>
  <c r="AE223" i="58"/>
  <c r="AD224" i="58"/>
  <c r="AE224" i="58"/>
  <c r="AD225" i="58"/>
  <c r="AE225" i="58"/>
  <c r="AD226" i="58"/>
  <c r="AE226" i="58"/>
  <c r="AD227" i="58"/>
  <c r="AE227" i="58"/>
  <c r="AD228" i="58"/>
  <c r="AE228" i="58"/>
  <c r="AD229" i="58"/>
  <c r="AE229" i="58"/>
  <c r="AD230" i="58"/>
  <c r="AE230" i="58"/>
  <c r="AD231" i="58"/>
  <c r="AE231" i="58"/>
  <c r="AD232" i="58"/>
  <c r="AE232" i="58"/>
  <c r="AD233" i="58"/>
  <c r="AE233" i="58"/>
  <c r="AD234" i="58"/>
  <c r="AE234" i="58"/>
  <c r="AD235" i="58"/>
  <c r="AE235" i="58"/>
  <c r="AD236" i="58"/>
  <c r="AE236" i="58"/>
  <c r="AD237" i="58"/>
  <c r="AE237" i="58"/>
  <c r="AD238" i="58"/>
  <c r="AE238" i="58"/>
  <c r="AD239" i="58"/>
  <c r="AE239" i="58"/>
  <c r="AD240" i="58"/>
  <c r="AE240" i="58"/>
  <c r="AD241" i="58"/>
  <c r="AE241" i="58"/>
  <c r="AD242" i="58"/>
  <c r="AE242" i="58"/>
  <c r="AD243" i="58"/>
  <c r="AE243" i="58"/>
  <c r="AD244" i="58"/>
  <c r="AE244" i="58"/>
  <c r="AD245" i="58"/>
  <c r="AE245" i="58"/>
  <c r="AD246" i="58"/>
  <c r="AE246" i="58"/>
  <c r="AD247" i="58"/>
  <c r="AE247" i="58"/>
  <c r="AD248" i="58"/>
  <c r="AE248" i="58"/>
  <c r="AD249" i="58"/>
  <c r="AE249" i="58"/>
  <c r="AD250" i="58"/>
  <c r="AE250" i="58"/>
  <c r="AD251" i="58"/>
  <c r="AE251" i="58"/>
  <c r="AD252" i="58"/>
  <c r="AE252" i="58"/>
  <c r="AD253" i="58"/>
  <c r="AE253" i="58"/>
  <c r="AD254" i="58"/>
  <c r="AE254" i="58"/>
  <c r="AD255" i="58"/>
  <c r="AE255" i="58"/>
  <c r="AD256" i="58"/>
  <c r="AE256" i="58"/>
  <c r="AD257" i="58"/>
  <c r="AE257" i="58"/>
  <c r="AD258" i="58"/>
  <c r="AE258" i="58"/>
  <c r="AD259" i="58"/>
  <c r="AE259" i="58"/>
  <c r="AD260" i="58"/>
  <c r="AE260" i="58"/>
  <c r="AD261" i="58"/>
  <c r="AE261" i="58"/>
  <c r="AD262" i="58"/>
  <c r="AE262" i="58"/>
  <c r="AD263" i="58"/>
  <c r="AE263" i="58"/>
  <c r="AD264" i="58"/>
  <c r="AE264" i="58"/>
  <c r="AD265" i="58"/>
  <c r="AE265" i="58"/>
  <c r="AD266" i="58"/>
  <c r="AE266" i="58"/>
  <c r="AD267" i="58"/>
  <c r="AE267" i="58"/>
  <c r="AD268" i="58"/>
  <c r="AE268" i="58"/>
  <c r="AD269" i="58"/>
  <c r="AE269" i="58"/>
  <c r="AD270" i="58"/>
  <c r="AE270" i="58"/>
  <c r="AD271" i="58"/>
  <c r="AE271" i="58"/>
  <c r="AD272" i="58"/>
  <c r="AE272" i="58"/>
  <c r="AD273" i="58"/>
  <c r="AE273" i="58"/>
  <c r="AD274" i="58"/>
  <c r="AE274" i="58"/>
  <c r="AD275" i="58"/>
  <c r="AE275" i="58"/>
  <c r="AD276" i="58"/>
  <c r="AE276" i="58"/>
  <c r="AD277" i="58"/>
  <c r="AE277" i="58"/>
  <c r="AD278" i="58"/>
  <c r="AE278" i="58"/>
  <c r="AD279" i="58"/>
  <c r="AE279" i="58"/>
  <c r="AD280" i="58"/>
  <c r="AE280" i="58"/>
  <c r="AD281" i="58"/>
  <c r="AE281" i="58"/>
  <c r="AD282" i="58"/>
  <c r="AE282" i="58"/>
  <c r="AD283" i="58"/>
  <c r="AE283" i="58"/>
  <c r="AD284" i="58"/>
  <c r="AE284" i="58"/>
  <c r="AD285" i="58"/>
  <c r="AE285" i="58"/>
  <c r="AD286" i="58"/>
  <c r="AE286" i="58"/>
  <c r="AD287" i="58"/>
  <c r="AE287" i="58"/>
  <c r="AD288" i="58"/>
  <c r="AE288" i="58"/>
  <c r="AD289" i="58"/>
  <c r="AE289" i="58"/>
  <c r="AD290" i="58"/>
  <c r="AE290" i="58"/>
  <c r="AD291" i="58"/>
  <c r="AE291" i="58"/>
  <c r="AD292" i="58"/>
  <c r="AE292" i="58"/>
  <c r="AD293" i="58"/>
  <c r="AE293" i="58"/>
  <c r="AD294" i="58"/>
  <c r="AE294" i="58"/>
  <c r="AD295" i="58"/>
  <c r="AE295" i="58"/>
  <c r="AD296" i="58"/>
  <c r="AE296" i="58"/>
  <c r="AD297" i="58"/>
  <c r="AE297" i="58"/>
  <c r="AD298" i="58"/>
  <c r="AE298" i="58"/>
  <c r="AD299" i="58"/>
  <c r="AE299" i="58"/>
  <c r="AD300" i="58"/>
  <c r="AE300" i="58"/>
  <c r="AD301" i="58"/>
  <c r="AE301" i="58"/>
  <c r="AD302" i="58"/>
  <c r="AE302" i="58"/>
  <c r="AD303" i="58"/>
  <c r="AE303" i="58"/>
  <c r="AD304" i="58"/>
  <c r="AE304" i="58"/>
  <c r="AD305" i="58"/>
  <c r="AE305" i="58"/>
  <c r="AD306" i="58"/>
  <c r="AE306" i="58"/>
  <c r="AD307" i="58"/>
  <c r="AE307" i="58"/>
  <c r="AD308" i="58"/>
  <c r="AE308" i="58"/>
  <c r="AD309" i="58"/>
  <c r="AE309" i="58"/>
  <c r="AD310" i="58"/>
  <c r="AE310" i="58"/>
  <c r="W9" i="58"/>
  <c r="L9" i="58"/>
  <c r="X9" i="58"/>
  <c r="W10" i="58"/>
  <c r="L10" i="58"/>
  <c r="X10" i="58"/>
  <c r="W11" i="58"/>
  <c r="X11" i="58"/>
  <c r="W12" i="58"/>
  <c r="X12" i="58"/>
  <c r="W13" i="58"/>
  <c r="X13" i="58"/>
  <c r="W14" i="58"/>
  <c r="X14" i="58"/>
  <c r="W15" i="58"/>
  <c r="X15" i="58"/>
  <c r="W16" i="58"/>
  <c r="X16" i="58"/>
  <c r="W17" i="58"/>
  <c r="X17" i="58"/>
  <c r="W18" i="58"/>
  <c r="X18" i="58"/>
  <c r="W19" i="58"/>
  <c r="X19" i="58"/>
  <c r="W20" i="58"/>
  <c r="X20" i="58"/>
  <c r="W21" i="58"/>
  <c r="X21" i="58"/>
  <c r="W22" i="58"/>
  <c r="X22" i="58"/>
  <c r="W23" i="58"/>
  <c r="X23" i="58"/>
  <c r="W24" i="58"/>
  <c r="X24" i="58"/>
  <c r="W25" i="58"/>
  <c r="X25" i="58"/>
  <c r="W26" i="58"/>
  <c r="X26" i="58"/>
  <c r="W27" i="58"/>
  <c r="X27" i="58"/>
  <c r="W28" i="58"/>
  <c r="X28" i="58"/>
  <c r="W29" i="58"/>
  <c r="X29" i="58"/>
  <c r="W30" i="58"/>
  <c r="X30" i="58"/>
  <c r="W31" i="58"/>
  <c r="X31" i="58"/>
  <c r="W32" i="58"/>
  <c r="X32" i="58"/>
  <c r="W33" i="58"/>
  <c r="X33" i="58"/>
  <c r="W34" i="58"/>
  <c r="X34" i="58"/>
  <c r="W35" i="58"/>
  <c r="X35" i="58"/>
  <c r="W36" i="58"/>
  <c r="X36" i="58"/>
  <c r="W37" i="58"/>
  <c r="X37" i="58"/>
  <c r="W38" i="58"/>
  <c r="X38" i="58"/>
  <c r="W39" i="58"/>
  <c r="X39" i="58"/>
  <c r="W40" i="58"/>
  <c r="X40" i="58"/>
  <c r="W41" i="58"/>
  <c r="X41" i="58"/>
  <c r="W42" i="58"/>
  <c r="X42" i="58"/>
  <c r="W43" i="58"/>
  <c r="X43" i="58"/>
  <c r="W44" i="58"/>
  <c r="X44" i="58"/>
  <c r="W45" i="58"/>
  <c r="X45" i="58"/>
  <c r="W46" i="58"/>
  <c r="X46" i="58"/>
  <c r="W47" i="58"/>
  <c r="X47" i="58"/>
  <c r="W48" i="58"/>
  <c r="X48" i="58"/>
  <c r="W49" i="58"/>
  <c r="X49" i="58"/>
  <c r="W50" i="58"/>
  <c r="X50" i="58"/>
  <c r="W51" i="58"/>
  <c r="X51" i="58"/>
  <c r="W52" i="58"/>
  <c r="X52" i="58"/>
  <c r="W53" i="58"/>
  <c r="X53" i="58"/>
  <c r="W54" i="58"/>
  <c r="X54" i="58"/>
  <c r="W55" i="58"/>
  <c r="X55" i="58"/>
  <c r="W56" i="58"/>
  <c r="X56" i="58"/>
  <c r="W57" i="58"/>
  <c r="X57" i="58"/>
  <c r="W58" i="58"/>
  <c r="X58" i="58"/>
  <c r="W59" i="58"/>
  <c r="X59" i="58"/>
  <c r="W60" i="58"/>
  <c r="X60" i="58"/>
  <c r="W61" i="58"/>
  <c r="X61" i="58"/>
  <c r="W62" i="58"/>
  <c r="X62" i="58"/>
  <c r="W63" i="58"/>
  <c r="X63" i="58"/>
  <c r="W64" i="58"/>
  <c r="X64" i="58"/>
  <c r="M64" i="58"/>
  <c r="W65" i="58"/>
  <c r="X65" i="58"/>
  <c r="W66" i="58"/>
  <c r="X66" i="58"/>
  <c r="W67" i="58"/>
  <c r="X67" i="58"/>
  <c r="W68" i="58"/>
  <c r="X68" i="58"/>
  <c r="M68" i="58"/>
  <c r="W69" i="58"/>
  <c r="X69" i="58"/>
  <c r="W70" i="58"/>
  <c r="X70" i="58"/>
  <c r="W71" i="58"/>
  <c r="X71" i="58"/>
  <c r="W72" i="58"/>
  <c r="X72" i="58"/>
  <c r="W73" i="58"/>
  <c r="X73" i="58"/>
  <c r="W74" i="58"/>
  <c r="X74" i="58"/>
  <c r="W75" i="58"/>
  <c r="X75" i="58"/>
  <c r="W76" i="58"/>
  <c r="X76" i="58"/>
  <c r="M76" i="58"/>
  <c r="W77" i="58"/>
  <c r="X77" i="58"/>
  <c r="W78" i="58"/>
  <c r="X78" i="58"/>
  <c r="W79" i="58"/>
  <c r="X79" i="58"/>
  <c r="W80" i="58"/>
  <c r="X80" i="58"/>
  <c r="W81" i="58"/>
  <c r="X81" i="58"/>
  <c r="W82" i="58"/>
  <c r="X82" i="58"/>
  <c r="W83" i="58"/>
  <c r="X83" i="58"/>
  <c r="W84" i="58"/>
  <c r="X84" i="58"/>
  <c r="W85" i="58"/>
  <c r="X85" i="58"/>
  <c r="W86" i="58"/>
  <c r="X86" i="58"/>
  <c r="W87" i="58"/>
  <c r="X87" i="58"/>
  <c r="W88" i="58"/>
  <c r="X88" i="58"/>
  <c r="W89" i="58"/>
  <c r="X89" i="58"/>
  <c r="W90" i="58"/>
  <c r="X90" i="58"/>
  <c r="W91" i="58"/>
  <c r="X91" i="58"/>
  <c r="W92" i="58"/>
  <c r="X92" i="58"/>
  <c r="W93" i="58"/>
  <c r="X93" i="58"/>
  <c r="W94" i="58"/>
  <c r="L94" i="58"/>
  <c r="X94" i="58"/>
  <c r="W95" i="58"/>
  <c r="X95" i="58"/>
  <c r="W96" i="58"/>
  <c r="X96" i="58"/>
  <c r="W97" i="58"/>
  <c r="X97" i="58"/>
  <c r="W98" i="58"/>
  <c r="X98" i="58"/>
  <c r="W99" i="58"/>
  <c r="X99" i="58"/>
  <c r="W100" i="58"/>
  <c r="X100" i="58"/>
  <c r="W101" i="58"/>
  <c r="X101" i="58"/>
  <c r="W102" i="58"/>
  <c r="X102" i="58"/>
  <c r="W103" i="58"/>
  <c r="X103" i="58"/>
  <c r="W104" i="58"/>
  <c r="X104" i="58"/>
  <c r="W105" i="58"/>
  <c r="X105" i="58"/>
  <c r="W106" i="58"/>
  <c r="X106" i="58"/>
  <c r="W107" i="58"/>
  <c r="X107" i="58"/>
  <c r="W108" i="58"/>
  <c r="X108" i="58"/>
  <c r="W109" i="58"/>
  <c r="X109" i="58"/>
  <c r="W110" i="58"/>
  <c r="X110" i="58"/>
  <c r="W111" i="58"/>
  <c r="X111" i="58"/>
  <c r="W112" i="58"/>
  <c r="X112" i="58"/>
  <c r="W113" i="58"/>
  <c r="X113" i="58"/>
  <c r="W114" i="58"/>
  <c r="X114" i="58"/>
  <c r="W115" i="58"/>
  <c r="X115" i="58"/>
  <c r="W116" i="58"/>
  <c r="X116" i="58"/>
  <c r="W117" i="58"/>
  <c r="X117" i="58"/>
  <c r="W118" i="58"/>
  <c r="X118" i="58"/>
  <c r="W119" i="58"/>
  <c r="X119" i="58"/>
  <c r="W120" i="58"/>
  <c r="X120" i="58"/>
  <c r="W121" i="58"/>
  <c r="X121" i="58"/>
  <c r="W122" i="58"/>
  <c r="X122" i="58"/>
  <c r="W123" i="58"/>
  <c r="X123" i="58"/>
  <c r="W124" i="58"/>
  <c r="X124" i="58"/>
  <c r="W125" i="58"/>
  <c r="X125" i="58"/>
  <c r="W126" i="58"/>
  <c r="X126" i="58"/>
  <c r="W127" i="58"/>
  <c r="X127" i="58"/>
  <c r="W128" i="58"/>
  <c r="X128" i="58"/>
  <c r="W129" i="58"/>
  <c r="X129" i="58"/>
  <c r="W130" i="58"/>
  <c r="X130" i="58"/>
  <c r="W131" i="58"/>
  <c r="X131" i="58"/>
  <c r="W132" i="58"/>
  <c r="X132" i="58"/>
  <c r="W133" i="58"/>
  <c r="X133" i="58"/>
  <c r="W134" i="58"/>
  <c r="X134" i="58"/>
  <c r="W135" i="58"/>
  <c r="X135" i="58"/>
  <c r="W136" i="58"/>
  <c r="X136" i="58"/>
  <c r="W137" i="58"/>
  <c r="X137" i="58"/>
  <c r="W138" i="58"/>
  <c r="X138" i="58"/>
  <c r="W139" i="58"/>
  <c r="X139" i="58"/>
  <c r="W140" i="58"/>
  <c r="X140" i="58"/>
  <c r="W141" i="58"/>
  <c r="X141" i="58"/>
  <c r="W142" i="58"/>
  <c r="X142" i="58"/>
  <c r="W143" i="58"/>
  <c r="X143" i="58"/>
  <c r="W144" i="58"/>
  <c r="X144" i="58"/>
  <c r="W145" i="58"/>
  <c r="X145" i="58"/>
  <c r="W146" i="58"/>
  <c r="X146" i="58"/>
  <c r="W147" i="58"/>
  <c r="X147" i="58"/>
  <c r="W148" i="58"/>
  <c r="X148" i="58"/>
  <c r="W149" i="58"/>
  <c r="X149" i="58"/>
  <c r="W150" i="58"/>
  <c r="X150" i="58"/>
  <c r="W151" i="58"/>
  <c r="X151" i="58"/>
  <c r="W152" i="58"/>
  <c r="X152" i="58"/>
  <c r="W153" i="58"/>
  <c r="X153" i="58"/>
  <c r="W154" i="58"/>
  <c r="X154" i="58"/>
  <c r="W155" i="58"/>
  <c r="X155" i="58"/>
  <c r="W156" i="58"/>
  <c r="X156" i="58"/>
  <c r="W157" i="58"/>
  <c r="X157" i="58"/>
  <c r="W158" i="58"/>
  <c r="X158" i="58"/>
  <c r="W159" i="58"/>
  <c r="X159" i="58"/>
  <c r="W160" i="58"/>
  <c r="X160" i="58"/>
  <c r="W161" i="58"/>
  <c r="X161" i="58"/>
  <c r="W162" i="58"/>
  <c r="X162" i="58"/>
  <c r="W163" i="58"/>
  <c r="X163" i="58"/>
  <c r="W164" i="58"/>
  <c r="X164" i="58"/>
  <c r="W165" i="58"/>
  <c r="X165" i="58"/>
  <c r="W166" i="58"/>
  <c r="X166" i="58"/>
  <c r="W167" i="58"/>
  <c r="X167" i="58"/>
  <c r="W168" i="58"/>
  <c r="X168" i="58"/>
  <c r="W169" i="58"/>
  <c r="X169" i="58"/>
  <c r="W170" i="58"/>
  <c r="X170" i="58"/>
  <c r="W171" i="58"/>
  <c r="X171" i="58"/>
  <c r="W172" i="58"/>
  <c r="X172" i="58"/>
  <c r="W173" i="58"/>
  <c r="X173" i="58"/>
  <c r="W174" i="58"/>
  <c r="X174" i="58"/>
  <c r="W175" i="58"/>
  <c r="X175" i="58"/>
  <c r="W176" i="58"/>
  <c r="X176" i="58"/>
  <c r="W177" i="58"/>
  <c r="X177" i="58"/>
  <c r="W178" i="58"/>
  <c r="X178" i="58"/>
  <c r="W179" i="58"/>
  <c r="X179" i="58"/>
  <c r="W180" i="58"/>
  <c r="X180" i="58"/>
  <c r="W181" i="58"/>
  <c r="X181" i="58"/>
  <c r="W182" i="58"/>
  <c r="X182" i="58"/>
  <c r="W183" i="58"/>
  <c r="X183" i="58"/>
  <c r="W184" i="58"/>
  <c r="X184" i="58"/>
  <c r="W185" i="58"/>
  <c r="X185" i="58"/>
  <c r="W186" i="58"/>
  <c r="X186" i="58"/>
  <c r="W187" i="58"/>
  <c r="X187" i="58"/>
  <c r="W188" i="58"/>
  <c r="X188" i="58"/>
  <c r="W189" i="58"/>
  <c r="X189" i="58"/>
  <c r="W190" i="58"/>
  <c r="X190" i="58"/>
  <c r="W191" i="58"/>
  <c r="X191" i="58"/>
  <c r="W192" i="58"/>
  <c r="X192" i="58"/>
  <c r="W193" i="58"/>
  <c r="X193" i="58"/>
  <c r="W194" i="58"/>
  <c r="X194" i="58"/>
  <c r="W195" i="58"/>
  <c r="X195" i="58"/>
  <c r="W196" i="58"/>
  <c r="X196" i="58"/>
  <c r="W197" i="58"/>
  <c r="X197" i="58"/>
  <c r="W198" i="58"/>
  <c r="X198" i="58"/>
  <c r="W199" i="58"/>
  <c r="X199" i="58"/>
  <c r="W200" i="58"/>
  <c r="X200" i="58"/>
  <c r="W201" i="58"/>
  <c r="X201" i="58"/>
  <c r="W202" i="58"/>
  <c r="X202" i="58"/>
  <c r="W203" i="58"/>
  <c r="X203" i="58"/>
  <c r="W204" i="58"/>
  <c r="X204" i="58"/>
  <c r="W205" i="58"/>
  <c r="X205" i="58"/>
  <c r="W206" i="58"/>
  <c r="X206" i="58"/>
  <c r="W207" i="58"/>
  <c r="X207" i="58"/>
  <c r="W208" i="58"/>
  <c r="X208" i="58"/>
  <c r="W209" i="58"/>
  <c r="X209" i="58"/>
  <c r="W210" i="58"/>
  <c r="X210" i="58"/>
  <c r="W211" i="58"/>
  <c r="X211" i="58"/>
  <c r="W212" i="58"/>
  <c r="X212" i="58"/>
  <c r="W213" i="58"/>
  <c r="X213" i="58"/>
  <c r="W214" i="58"/>
  <c r="X214" i="58"/>
  <c r="W215" i="58"/>
  <c r="X215" i="58"/>
  <c r="W216" i="58"/>
  <c r="L216" i="58"/>
  <c r="X216" i="58"/>
  <c r="W217" i="58"/>
  <c r="X217" i="58"/>
  <c r="W218" i="58"/>
  <c r="X218" i="58"/>
  <c r="W219" i="58"/>
  <c r="X219" i="58"/>
  <c r="W220" i="58"/>
  <c r="X220" i="58"/>
  <c r="W221" i="58"/>
  <c r="X221" i="58"/>
  <c r="W222" i="58"/>
  <c r="X222" i="58"/>
  <c r="W223" i="58"/>
  <c r="X223" i="58"/>
  <c r="W224" i="58"/>
  <c r="L224" i="58"/>
  <c r="X224" i="58"/>
  <c r="W225" i="58"/>
  <c r="X225" i="58"/>
  <c r="W226" i="58"/>
  <c r="X226" i="58"/>
  <c r="W227" i="58"/>
  <c r="X227" i="58"/>
  <c r="W228" i="58"/>
  <c r="X228" i="58"/>
  <c r="W229" i="58"/>
  <c r="X229" i="58"/>
  <c r="W230" i="58"/>
  <c r="X230" i="58"/>
  <c r="W231" i="58"/>
  <c r="X231" i="58"/>
  <c r="W232" i="58"/>
  <c r="L232" i="58"/>
  <c r="X232" i="58"/>
  <c r="W233" i="58"/>
  <c r="X233" i="58"/>
  <c r="W234" i="58"/>
  <c r="X234" i="58"/>
  <c r="W235" i="58"/>
  <c r="X235" i="58"/>
  <c r="W236" i="58"/>
  <c r="X236" i="58"/>
  <c r="W237" i="58"/>
  <c r="X237" i="58"/>
  <c r="W238" i="58"/>
  <c r="X238" i="58"/>
  <c r="W239" i="58"/>
  <c r="X239" i="58"/>
  <c r="W240" i="58"/>
  <c r="X240" i="58"/>
  <c r="W241" i="58"/>
  <c r="X241" i="58"/>
  <c r="W242" i="58"/>
  <c r="X242" i="58"/>
  <c r="W243" i="58"/>
  <c r="X243" i="58"/>
  <c r="W244" i="58"/>
  <c r="X244" i="58"/>
  <c r="W245" i="58"/>
  <c r="X245" i="58"/>
  <c r="W246" i="58"/>
  <c r="X246" i="58"/>
  <c r="W247" i="58"/>
  <c r="X247" i="58"/>
  <c r="W248" i="58"/>
  <c r="X248" i="58"/>
  <c r="W249" i="58"/>
  <c r="X249" i="58"/>
  <c r="W250" i="58"/>
  <c r="X250" i="58"/>
  <c r="W251" i="58"/>
  <c r="X251" i="58"/>
  <c r="W252" i="58"/>
  <c r="X252" i="58"/>
  <c r="W253" i="58"/>
  <c r="X253" i="58"/>
  <c r="W254" i="58"/>
  <c r="X254" i="58"/>
  <c r="W255" i="58"/>
  <c r="X255" i="58"/>
  <c r="W256" i="58"/>
  <c r="X256" i="58"/>
  <c r="W257" i="58"/>
  <c r="X257" i="58"/>
  <c r="W258" i="58"/>
  <c r="X258" i="58"/>
  <c r="W259" i="58"/>
  <c r="X259" i="58"/>
  <c r="W260" i="58"/>
  <c r="X260" i="58"/>
  <c r="W261" i="58"/>
  <c r="X261" i="58"/>
  <c r="W262" i="58"/>
  <c r="X262" i="58"/>
  <c r="W263" i="58"/>
  <c r="X263" i="58"/>
  <c r="W264" i="58"/>
  <c r="X264" i="58"/>
  <c r="W265" i="58"/>
  <c r="X265" i="58"/>
  <c r="W266" i="58"/>
  <c r="L266" i="58"/>
  <c r="X266" i="58"/>
  <c r="W267" i="58"/>
  <c r="X267" i="58"/>
  <c r="W268" i="58"/>
  <c r="X268" i="58"/>
  <c r="W269" i="58"/>
  <c r="X269" i="58"/>
  <c r="W270" i="58"/>
  <c r="X270" i="58"/>
  <c r="W271" i="58"/>
  <c r="X271" i="58"/>
  <c r="W272" i="58"/>
  <c r="X272" i="58"/>
  <c r="W273" i="58"/>
  <c r="X273" i="58"/>
  <c r="W274" i="58"/>
  <c r="X274" i="58"/>
  <c r="W275" i="58"/>
  <c r="X275" i="58"/>
  <c r="W276" i="58"/>
  <c r="X276" i="58"/>
  <c r="W277" i="58"/>
  <c r="X277" i="58"/>
  <c r="W278" i="58"/>
  <c r="X278" i="58"/>
  <c r="W279" i="58"/>
  <c r="X279" i="58"/>
  <c r="W280" i="58"/>
  <c r="X280" i="58"/>
  <c r="W281" i="58"/>
  <c r="X281" i="58"/>
  <c r="W282" i="58"/>
  <c r="X282" i="58"/>
  <c r="W283" i="58"/>
  <c r="X283" i="58"/>
  <c r="W284" i="58"/>
  <c r="X284" i="58"/>
  <c r="W285" i="58"/>
  <c r="X285" i="58"/>
  <c r="W286" i="58"/>
  <c r="X286" i="58"/>
  <c r="W287" i="58"/>
  <c r="X287" i="58"/>
  <c r="W288" i="58"/>
  <c r="X288" i="58"/>
  <c r="W289" i="58"/>
  <c r="X289" i="58"/>
  <c r="W290" i="58"/>
  <c r="X290" i="58"/>
  <c r="W291" i="58"/>
  <c r="X291" i="58"/>
  <c r="W292" i="58"/>
  <c r="X292" i="58"/>
  <c r="W293" i="58"/>
  <c r="X293" i="58"/>
  <c r="W294" i="58"/>
  <c r="X294" i="58"/>
  <c r="W295" i="58"/>
  <c r="X295" i="58"/>
  <c r="W296" i="58"/>
  <c r="X296" i="58"/>
  <c r="W297" i="58"/>
  <c r="X297" i="58"/>
  <c r="W298" i="58"/>
  <c r="X298" i="58"/>
  <c r="W299" i="58"/>
  <c r="X299" i="58"/>
  <c r="W300" i="58"/>
  <c r="X300" i="58"/>
  <c r="W301" i="58"/>
  <c r="X301" i="58"/>
  <c r="W302" i="58"/>
  <c r="X302" i="58"/>
  <c r="W303" i="58"/>
  <c r="X303" i="58"/>
  <c r="W304" i="58"/>
  <c r="X304" i="58"/>
  <c r="W305" i="58"/>
  <c r="X305" i="58"/>
  <c r="W306" i="58"/>
  <c r="X306" i="58"/>
  <c r="W307" i="58"/>
  <c r="X307" i="58"/>
  <c r="W308" i="58"/>
  <c r="X308" i="58"/>
  <c r="W309" i="58"/>
  <c r="X309" i="58"/>
  <c r="W310" i="58"/>
  <c r="X310" i="58"/>
  <c r="U11" i="62"/>
  <c r="U12" i="62"/>
  <c r="U13" i="62"/>
  <c r="U14" i="62"/>
  <c r="U15" i="62"/>
  <c r="U16" i="62"/>
  <c r="U17" i="62"/>
  <c r="U18" i="62"/>
  <c r="U19" i="62"/>
  <c r="U20" i="62"/>
  <c r="U21" i="62"/>
  <c r="U22" i="62"/>
  <c r="U23" i="62"/>
  <c r="U24" i="62"/>
  <c r="U25" i="62"/>
  <c r="U26" i="62"/>
  <c r="U27" i="62"/>
  <c r="U28" i="62"/>
  <c r="U29" i="62"/>
  <c r="U30" i="62"/>
  <c r="U31" i="62"/>
  <c r="U32" i="62"/>
  <c r="U33" i="62"/>
  <c r="U34" i="62"/>
  <c r="U35" i="62"/>
  <c r="U36" i="62"/>
  <c r="U37" i="62"/>
  <c r="U38" i="62"/>
  <c r="U39" i="62"/>
  <c r="U40" i="62"/>
  <c r="U41" i="62"/>
  <c r="U42" i="62"/>
  <c r="U43" i="62"/>
  <c r="U44" i="62"/>
  <c r="U45" i="62"/>
  <c r="U46" i="62"/>
  <c r="U47" i="62"/>
  <c r="U48" i="62"/>
  <c r="U49" i="62"/>
  <c r="U50" i="62"/>
  <c r="U51" i="62"/>
  <c r="U52" i="62"/>
  <c r="U53" i="62"/>
  <c r="U54" i="62"/>
  <c r="U55" i="62"/>
  <c r="U56" i="62"/>
  <c r="U57" i="62"/>
  <c r="U58" i="62"/>
  <c r="U59" i="62"/>
  <c r="U60" i="62"/>
  <c r="U61" i="62"/>
  <c r="U62" i="62"/>
  <c r="U63" i="62"/>
  <c r="U64" i="62"/>
  <c r="U65" i="62"/>
  <c r="U66" i="62"/>
  <c r="U67" i="62"/>
  <c r="U68" i="62"/>
  <c r="U69" i="62"/>
  <c r="U70" i="62"/>
  <c r="U71" i="62"/>
  <c r="U72" i="62"/>
  <c r="U73" i="62"/>
  <c r="U74" i="62"/>
  <c r="U75" i="62"/>
  <c r="U76" i="62"/>
  <c r="U77" i="62"/>
  <c r="U78" i="62"/>
  <c r="U79" i="62"/>
  <c r="U80" i="62"/>
  <c r="U81" i="62"/>
  <c r="U82" i="62"/>
  <c r="U83" i="62"/>
  <c r="U84" i="62"/>
  <c r="U85" i="62"/>
  <c r="U86" i="62"/>
  <c r="U87" i="62"/>
  <c r="U88" i="62"/>
  <c r="U89" i="62"/>
  <c r="U90" i="62"/>
  <c r="U91" i="62"/>
  <c r="U92" i="62"/>
  <c r="U93" i="62"/>
  <c r="U94" i="62"/>
  <c r="U95" i="62"/>
  <c r="U96" i="62"/>
  <c r="U97" i="62"/>
  <c r="U98" i="62"/>
  <c r="U99" i="62"/>
  <c r="U100" i="62"/>
  <c r="U101" i="62"/>
  <c r="U102" i="62"/>
  <c r="U103" i="62"/>
  <c r="U104" i="62"/>
  <c r="U105" i="62"/>
  <c r="U106" i="62"/>
  <c r="U107" i="62"/>
  <c r="U108" i="62"/>
  <c r="U109" i="62"/>
  <c r="U110" i="62"/>
  <c r="U111" i="62"/>
  <c r="U112" i="62"/>
  <c r="U113" i="62"/>
  <c r="U114" i="62"/>
  <c r="U115" i="62"/>
  <c r="U116" i="62"/>
  <c r="U117" i="62"/>
  <c r="U118" i="62"/>
  <c r="U119" i="62"/>
  <c r="U120" i="62"/>
  <c r="U121" i="62"/>
  <c r="U122" i="62"/>
  <c r="U123" i="62"/>
  <c r="U124" i="62"/>
  <c r="U125" i="62"/>
  <c r="U126" i="62"/>
  <c r="U127" i="62"/>
  <c r="U128" i="62"/>
  <c r="U129" i="62"/>
  <c r="U130" i="62"/>
  <c r="U131" i="62"/>
  <c r="U132" i="62"/>
  <c r="U133" i="62"/>
  <c r="U134" i="62"/>
  <c r="U135" i="62"/>
  <c r="U136" i="62"/>
  <c r="U137" i="62"/>
  <c r="U138" i="62"/>
  <c r="U139" i="62"/>
  <c r="U140" i="62"/>
  <c r="U141" i="62"/>
  <c r="U142" i="62"/>
  <c r="U143" i="62"/>
  <c r="U144" i="62"/>
  <c r="U145" i="62"/>
  <c r="U146" i="62"/>
  <c r="U147" i="62"/>
  <c r="U148" i="62"/>
  <c r="U149" i="62"/>
  <c r="U150" i="62"/>
  <c r="U151" i="62"/>
  <c r="U152" i="62"/>
  <c r="U153" i="62"/>
  <c r="U154" i="62"/>
  <c r="U155" i="62"/>
  <c r="U156" i="62"/>
  <c r="U157" i="62"/>
  <c r="U158" i="62"/>
  <c r="U159" i="62"/>
  <c r="U160" i="62"/>
  <c r="U161" i="62"/>
  <c r="U162" i="62"/>
  <c r="U163" i="62"/>
  <c r="U164" i="62"/>
  <c r="U165" i="62"/>
  <c r="U166" i="62"/>
  <c r="U167" i="62"/>
  <c r="U168" i="62"/>
  <c r="U169" i="62"/>
  <c r="U170" i="62"/>
  <c r="U171" i="62"/>
  <c r="U172" i="62"/>
  <c r="U173" i="62"/>
  <c r="U174" i="62"/>
  <c r="U175" i="62"/>
  <c r="U176" i="62"/>
  <c r="U177"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U255" i="62"/>
  <c r="U256" i="62"/>
  <c r="U257" i="62"/>
  <c r="U258" i="62"/>
  <c r="U259" i="62"/>
  <c r="U260" i="62"/>
  <c r="U261" i="62"/>
  <c r="U262" i="62"/>
  <c r="U263" i="62"/>
  <c r="U264" i="62"/>
  <c r="U265" i="62"/>
  <c r="U266" i="62"/>
  <c r="U267" i="62"/>
  <c r="U268" i="62"/>
  <c r="U269" i="62"/>
  <c r="U270" i="62"/>
  <c r="U271" i="62"/>
  <c r="U272" i="62"/>
  <c r="U273" i="62"/>
  <c r="U274" i="62"/>
  <c r="U275" i="62"/>
  <c r="U276" i="62"/>
  <c r="U277" i="62"/>
  <c r="U278" i="62"/>
  <c r="U279" i="62"/>
  <c r="U280" i="62"/>
  <c r="U281" i="62"/>
  <c r="U282" i="62"/>
  <c r="U283" i="62"/>
  <c r="U284" i="62"/>
  <c r="U285" i="62"/>
  <c r="U286" i="62"/>
  <c r="U287" i="62"/>
  <c r="U288" i="62"/>
  <c r="U289" i="62"/>
  <c r="U290" i="62"/>
  <c r="U291" i="62"/>
  <c r="U292" i="62"/>
  <c r="U293" i="62"/>
  <c r="U294" i="62"/>
  <c r="U295" i="62"/>
  <c r="U296" i="62"/>
  <c r="U297" i="62"/>
  <c r="U298" i="62"/>
  <c r="U299" i="62"/>
  <c r="U300" i="62"/>
  <c r="U301" i="62"/>
  <c r="U302" i="62"/>
  <c r="U303" i="62"/>
  <c r="U304" i="62"/>
  <c r="U305" i="62"/>
  <c r="U306" i="62"/>
  <c r="U307" i="62"/>
  <c r="U308" i="62"/>
  <c r="U309" i="62"/>
  <c r="U310" i="62"/>
  <c r="U311" i="62"/>
  <c r="U312" i="62"/>
  <c r="U313" i="62"/>
  <c r="U10" i="62"/>
  <c r="U11" i="59"/>
  <c r="U12" i="59"/>
  <c r="U13" i="59"/>
  <c r="U14" i="59"/>
  <c r="U15" i="59"/>
  <c r="U16" i="59"/>
  <c r="U17" i="59"/>
  <c r="U18" i="59"/>
  <c r="U19" i="59"/>
  <c r="U20" i="59"/>
  <c r="U21" i="59"/>
  <c r="U22" i="59"/>
  <c r="U23" i="59"/>
  <c r="U24" i="59"/>
  <c r="U25" i="59"/>
  <c r="U26" i="59"/>
  <c r="U27" i="59"/>
  <c r="U28" i="59"/>
  <c r="U29" i="59"/>
  <c r="U30" i="59"/>
  <c r="U31" i="59"/>
  <c r="U32" i="59"/>
  <c r="U33" i="59"/>
  <c r="U34" i="59"/>
  <c r="U35" i="59"/>
  <c r="U36" i="59"/>
  <c r="U37" i="59"/>
  <c r="U38" i="59"/>
  <c r="U39" i="59"/>
  <c r="U40" i="59"/>
  <c r="U41" i="59"/>
  <c r="U42" i="59"/>
  <c r="U43" i="59"/>
  <c r="U44" i="59"/>
  <c r="U45" i="59"/>
  <c r="U46" i="59"/>
  <c r="U47" i="59"/>
  <c r="U48" i="59"/>
  <c r="U49" i="59"/>
  <c r="U50" i="59"/>
  <c r="U51" i="59"/>
  <c r="U52" i="59"/>
  <c r="U53" i="59"/>
  <c r="U54" i="59"/>
  <c r="U55" i="59"/>
  <c r="U56" i="59"/>
  <c r="U57" i="59"/>
  <c r="U58" i="59"/>
  <c r="U59" i="59"/>
  <c r="U60" i="59"/>
  <c r="U61" i="59"/>
  <c r="U62" i="59"/>
  <c r="U63" i="59"/>
  <c r="U64" i="59"/>
  <c r="U65" i="59"/>
  <c r="U66" i="59"/>
  <c r="U67" i="59"/>
  <c r="U68" i="59"/>
  <c r="U69" i="59"/>
  <c r="U70" i="59"/>
  <c r="U71" i="59"/>
  <c r="U72" i="59"/>
  <c r="U73" i="59"/>
  <c r="U74" i="59"/>
  <c r="U75" i="59"/>
  <c r="U76" i="59"/>
  <c r="U77" i="59"/>
  <c r="U78" i="59"/>
  <c r="U79" i="59"/>
  <c r="U80" i="59"/>
  <c r="U81" i="59"/>
  <c r="U82" i="59"/>
  <c r="U83" i="59"/>
  <c r="U84" i="59"/>
  <c r="U85" i="59"/>
  <c r="U86" i="59"/>
  <c r="U87" i="59"/>
  <c r="U88" i="59"/>
  <c r="U89" i="59"/>
  <c r="U90" i="59"/>
  <c r="U91" i="59"/>
  <c r="U92" i="59"/>
  <c r="U93" i="59"/>
  <c r="U94" i="59"/>
  <c r="U95" i="59"/>
  <c r="U96" i="59"/>
  <c r="U97" i="59"/>
  <c r="U98" i="59"/>
  <c r="U99" i="59"/>
  <c r="U100" i="59"/>
  <c r="U101" i="59"/>
  <c r="U102" i="59"/>
  <c r="U103" i="59"/>
  <c r="U104" i="59"/>
  <c r="U105" i="59"/>
  <c r="U106" i="59"/>
  <c r="U107" i="59"/>
  <c r="U108" i="59"/>
  <c r="U109" i="59"/>
  <c r="U110" i="59"/>
  <c r="U111" i="59"/>
  <c r="U112" i="59"/>
  <c r="U113" i="59"/>
  <c r="U114" i="59"/>
  <c r="U115" i="59"/>
  <c r="U116" i="59"/>
  <c r="U117" i="59"/>
  <c r="U118" i="59"/>
  <c r="U119" i="59"/>
  <c r="U120" i="59"/>
  <c r="U121" i="59"/>
  <c r="U122" i="59"/>
  <c r="U123" i="59"/>
  <c r="U124" i="59"/>
  <c r="U125" i="59"/>
  <c r="U126" i="59"/>
  <c r="U127" i="59"/>
  <c r="U128" i="59"/>
  <c r="U129" i="59"/>
  <c r="U130" i="59"/>
  <c r="U131" i="59"/>
  <c r="U132" i="59"/>
  <c r="U133" i="59"/>
  <c r="U134" i="59"/>
  <c r="U135" i="59"/>
  <c r="U136" i="59"/>
  <c r="U137" i="59"/>
  <c r="U138" i="59"/>
  <c r="U139" i="59"/>
  <c r="U140" i="59"/>
  <c r="U141" i="59"/>
  <c r="U142" i="59"/>
  <c r="U143" i="59"/>
  <c r="U144" i="59"/>
  <c r="U145" i="59"/>
  <c r="U146" i="59"/>
  <c r="U147" i="59"/>
  <c r="U148" i="59"/>
  <c r="U149" i="59"/>
  <c r="U150" i="59"/>
  <c r="U151" i="59"/>
  <c r="U152" i="59"/>
  <c r="U153" i="59"/>
  <c r="U154" i="59"/>
  <c r="U155" i="59"/>
  <c r="U156" i="59"/>
  <c r="U157" i="59"/>
  <c r="U158" i="59"/>
  <c r="U159" i="59"/>
  <c r="U160" i="59"/>
  <c r="U161" i="59"/>
  <c r="U162" i="59"/>
  <c r="U163" i="59"/>
  <c r="U164" i="59"/>
  <c r="U165" i="59"/>
  <c r="U166" i="59"/>
  <c r="U167" i="59"/>
  <c r="U168" i="59"/>
  <c r="U169" i="59"/>
  <c r="U170" i="59"/>
  <c r="U171" i="59"/>
  <c r="U172" i="59"/>
  <c r="U173" i="59"/>
  <c r="U174" i="59"/>
  <c r="U175" i="59"/>
  <c r="U176" i="59"/>
  <c r="U177" i="59"/>
  <c r="U178" i="59"/>
  <c r="U179" i="59"/>
  <c r="U180" i="59"/>
  <c r="U181" i="59"/>
  <c r="U182" i="59"/>
  <c r="U183" i="59"/>
  <c r="U184" i="59"/>
  <c r="U185" i="59"/>
  <c r="U186" i="59"/>
  <c r="U187" i="59"/>
  <c r="U188" i="59"/>
  <c r="U189" i="59"/>
  <c r="U190" i="59"/>
  <c r="U191" i="59"/>
  <c r="U192" i="59"/>
  <c r="U193" i="59"/>
  <c r="U194" i="59"/>
  <c r="U195" i="59"/>
  <c r="U196" i="59"/>
  <c r="U197" i="59"/>
  <c r="U198" i="59"/>
  <c r="U199" i="59"/>
  <c r="U200" i="59"/>
  <c r="U201" i="59"/>
  <c r="U202" i="59"/>
  <c r="U203" i="59"/>
  <c r="U204" i="59"/>
  <c r="U205" i="59"/>
  <c r="U206" i="59"/>
  <c r="U207" i="59"/>
  <c r="U208" i="59"/>
  <c r="U209" i="59"/>
  <c r="U210" i="59"/>
  <c r="U211" i="59"/>
  <c r="U212" i="59"/>
  <c r="U213" i="59"/>
  <c r="U214" i="59"/>
  <c r="U215" i="59"/>
  <c r="U216" i="59"/>
  <c r="U217" i="59"/>
  <c r="U218" i="59"/>
  <c r="U219" i="59"/>
  <c r="U220" i="59"/>
  <c r="U221" i="59"/>
  <c r="U222" i="59"/>
  <c r="U223" i="59"/>
  <c r="U224" i="59"/>
  <c r="U225" i="59"/>
  <c r="U226" i="59"/>
  <c r="U227" i="59"/>
  <c r="U228" i="59"/>
  <c r="U229" i="59"/>
  <c r="U230" i="59"/>
  <c r="U231" i="59"/>
  <c r="U232" i="59"/>
  <c r="U233" i="59"/>
  <c r="U234" i="59"/>
  <c r="U235" i="59"/>
  <c r="U236" i="59"/>
  <c r="U237" i="59"/>
  <c r="U238" i="59"/>
  <c r="U239" i="59"/>
  <c r="U240" i="59"/>
  <c r="U241" i="59"/>
  <c r="U242" i="59"/>
  <c r="U243" i="59"/>
  <c r="U244" i="59"/>
  <c r="U245" i="59"/>
  <c r="U246" i="59"/>
  <c r="U247" i="59"/>
  <c r="U248" i="59"/>
  <c r="U249" i="59"/>
  <c r="U250" i="59"/>
  <c r="U251" i="59"/>
  <c r="U252" i="59"/>
  <c r="U253" i="59"/>
  <c r="U254" i="59"/>
  <c r="U255" i="59"/>
  <c r="U256" i="59"/>
  <c r="U257" i="59"/>
  <c r="U258" i="59"/>
  <c r="U259" i="59"/>
  <c r="U260" i="59"/>
  <c r="U261" i="59"/>
  <c r="U262" i="59"/>
  <c r="U263" i="59"/>
  <c r="U264" i="59"/>
  <c r="U265" i="59"/>
  <c r="U266" i="59"/>
  <c r="U267" i="59"/>
  <c r="U268" i="59"/>
  <c r="U269" i="59"/>
  <c r="U270" i="59"/>
  <c r="U271" i="59"/>
  <c r="U272" i="59"/>
  <c r="U273" i="59"/>
  <c r="U274" i="59"/>
  <c r="U275" i="59"/>
  <c r="U276" i="59"/>
  <c r="U277" i="59"/>
  <c r="U278" i="59"/>
  <c r="U279" i="59"/>
  <c r="U280" i="59"/>
  <c r="U281" i="59"/>
  <c r="U282" i="59"/>
  <c r="U283" i="59"/>
  <c r="U284" i="59"/>
  <c r="U285" i="59"/>
  <c r="U286" i="59"/>
  <c r="U287" i="59"/>
  <c r="U288" i="59"/>
  <c r="U289" i="59"/>
  <c r="U290" i="59"/>
  <c r="U291" i="59"/>
  <c r="U292" i="59"/>
  <c r="U293" i="59"/>
  <c r="U294" i="59"/>
  <c r="U295" i="59"/>
  <c r="U296" i="59"/>
  <c r="U297" i="59"/>
  <c r="U298" i="59"/>
  <c r="U299" i="59"/>
  <c r="U300" i="59"/>
  <c r="U301" i="59"/>
  <c r="U302" i="59"/>
  <c r="U303" i="59"/>
  <c r="U304" i="59"/>
  <c r="U305" i="59"/>
  <c r="U306" i="59"/>
  <c r="U307" i="59"/>
  <c r="U308" i="59"/>
  <c r="U309" i="59"/>
  <c r="U310" i="59"/>
  <c r="U311" i="59"/>
  <c r="U312" i="59"/>
  <c r="U313" i="59"/>
  <c r="U10" i="59"/>
  <c r="D9" i="72"/>
  <c r="AU9" i="72"/>
  <c r="D10" i="72"/>
  <c r="AI10" i="72"/>
  <c r="D11" i="72"/>
  <c r="D12" i="72"/>
  <c r="D13" i="72"/>
  <c r="AA13" i="72"/>
  <c r="D14" i="72"/>
  <c r="D15" i="72"/>
  <c r="D16" i="72"/>
  <c r="D17" i="72"/>
  <c r="T17" i="72"/>
  <c r="D18" i="72"/>
  <c r="D19" i="72"/>
  <c r="D20" i="72"/>
  <c r="D21" i="72"/>
  <c r="D22" i="72"/>
  <c r="D23" i="72"/>
  <c r="AU23" i="72"/>
  <c r="D24" i="72"/>
  <c r="AU24" i="72"/>
  <c r="D25" i="72"/>
  <c r="AA25" i="72"/>
  <c r="D26" i="72"/>
  <c r="D27" i="72"/>
  <c r="T27" i="72"/>
  <c r="D28" i="72"/>
  <c r="D29" i="72"/>
  <c r="AA29" i="72"/>
  <c r="D30" i="72"/>
  <c r="D31" i="72"/>
  <c r="D32" i="72"/>
  <c r="AU32" i="72"/>
  <c r="D33" i="72"/>
  <c r="D34" i="72"/>
  <c r="D35" i="72"/>
  <c r="D36" i="72"/>
  <c r="D37" i="72"/>
  <c r="D38" i="72"/>
  <c r="D39" i="72"/>
  <c r="D40" i="72"/>
  <c r="T40" i="72"/>
  <c r="D41" i="72"/>
  <c r="D42" i="72"/>
  <c r="D43" i="72"/>
  <c r="D44" i="72"/>
  <c r="D45" i="72"/>
  <c r="D46" i="72"/>
  <c r="D47" i="72"/>
  <c r="D48" i="72"/>
  <c r="D49" i="72"/>
  <c r="D50" i="72"/>
  <c r="D51" i="72"/>
  <c r="D52" i="72"/>
  <c r="D53" i="72"/>
  <c r="D54" i="72"/>
  <c r="D55" i="72"/>
  <c r="D56" i="72"/>
  <c r="D57" i="72"/>
  <c r="D58" i="72"/>
  <c r="D59" i="72"/>
  <c r="D60" i="72"/>
  <c r="D61" i="72"/>
  <c r="D62" i="72"/>
  <c r="D63" i="72"/>
  <c r="D64" i="72"/>
  <c r="D65" i="72"/>
  <c r="D66" i="72"/>
  <c r="D67" i="72"/>
  <c r="D68" i="72"/>
  <c r="D69" i="72"/>
  <c r="D70" i="72"/>
  <c r="D71" i="72"/>
  <c r="D72" i="72"/>
  <c r="D73" i="72"/>
  <c r="D74" i="72"/>
  <c r="D75" i="72"/>
  <c r="D76" i="72"/>
  <c r="D77" i="72"/>
  <c r="D78" i="72"/>
  <c r="D79" i="72"/>
  <c r="D80" i="72"/>
  <c r="D81" i="72"/>
  <c r="D82" i="72"/>
  <c r="D83" i="72"/>
  <c r="D84" i="72"/>
  <c r="D85" i="72"/>
  <c r="D86" i="72"/>
  <c r="D87" i="72"/>
  <c r="D88" i="72"/>
  <c r="D89" i="72"/>
  <c r="D90" i="72"/>
  <c r="T90" i="72"/>
  <c r="D91" i="72"/>
  <c r="D92" i="72"/>
  <c r="D93" i="72"/>
  <c r="D94" i="72"/>
  <c r="D95" i="72"/>
  <c r="D96" i="72"/>
  <c r="D97" i="72"/>
  <c r="D98" i="72"/>
  <c r="AU98" i="72"/>
  <c r="D99" i="72"/>
  <c r="D100" i="72"/>
  <c r="D101" i="72"/>
  <c r="D102" i="72"/>
  <c r="D103" i="72"/>
  <c r="D104" i="72"/>
  <c r="D105" i="72"/>
  <c r="D106" i="72"/>
  <c r="AA106" i="72"/>
  <c r="D107" i="72"/>
  <c r="D108" i="72"/>
  <c r="D109" i="72"/>
  <c r="D110" i="72"/>
  <c r="D111" i="72"/>
  <c r="D112" i="72"/>
  <c r="D113" i="72"/>
  <c r="D114" i="72"/>
  <c r="D115" i="72"/>
  <c r="D116" i="72"/>
  <c r="AI116" i="72"/>
  <c r="D117" i="72"/>
  <c r="D118" i="72"/>
  <c r="D119" i="72"/>
  <c r="D120" i="72"/>
  <c r="D121" i="72"/>
  <c r="D122" i="72"/>
  <c r="T122" i="72"/>
  <c r="D123" i="72"/>
  <c r="D124" i="72"/>
  <c r="D125" i="72"/>
  <c r="D126" i="72"/>
  <c r="D127" i="72"/>
  <c r="D128" i="72"/>
  <c r="AO128" i="72"/>
  <c r="D129" i="72"/>
  <c r="D130" i="72"/>
  <c r="D131" i="72"/>
  <c r="D132" i="72"/>
  <c r="D133" i="72"/>
  <c r="D134" i="72"/>
  <c r="D135" i="72"/>
  <c r="D136" i="72"/>
  <c r="AI136" i="72"/>
  <c r="D137" i="72"/>
  <c r="D138" i="72"/>
  <c r="D139" i="72"/>
  <c r="AI139" i="72"/>
  <c r="D140" i="72"/>
  <c r="D141" i="72"/>
  <c r="D142" i="72"/>
  <c r="D143" i="72"/>
  <c r="D144" i="72"/>
  <c r="AA144" i="72"/>
  <c r="D145" i="72"/>
  <c r="D146" i="72"/>
  <c r="D147" i="72"/>
  <c r="D148" i="72"/>
  <c r="D149" i="72"/>
  <c r="D150" i="72"/>
  <c r="D151" i="72"/>
  <c r="D152" i="72"/>
  <c r="D153" i="72"/>
  <c r="D154" i="72"/>
  <c r="D155" i="72"/>
  <c r="D156" i="72"/>
  <c r="D157" i="72"/>
  <c r="D158" i="72"/>
  <c r="D159" i="72"/>
  <c r="D160" i="72"/>
  <c r="AO160" i="72"/>
  <c r="D161" i="72"/>
  <c r="D162" i="72"/>
  <c r="D163" i="72"/>
  <c r="D164" i="72"/>
  <c r="D165" i="72"/>
  <c r="D166" i="72"/>
  <c r="D167" i="72"/>
  <c r="D168" i="72"/>
  <c r="AA168" i="72"/>
  <c r="D169" i="72"/>
  <c r="D170" i="72"/>
  <c r="D171" i="72"/>
  <c r="D172" i="72"/>
  <c r="AI172" i="72"/>
  <c r="D173" i="72"/>
  <c r="D174" i="72"/>
  <c r="D175" i="72"/>
  <c r="D176" i="72"/>
  <c r="D177" i="72"/>
  <c r="D178" i="72"/>
  <c r="D179" i="72"/>
  <c r="D180" i="72"/>
  <c r="AA180" i="72"/>
  <c r="D181" i="72"/>
  <c r="D182" i="72"/>
  <c r="D183" i="72"/>
  <c r="D184" i="72"/>
  <c r="D185" i="72"/>
  <c r="D186" i="72"/>
  <c r="D187" i="72"/>
  <c r="D188" i="72"/>
  <c r="AO188" i="72"/>
  <c r="D189" i="72"/>
  <c r="D190" i="72"/>
  <c r="D191" i="72"/>
  <c r="D192" i="72"/>
  <c r="D193" i="72"/>
  <c r="D194" i="72"/>
  <c r="D195" i="72"/>
  <c r="D196" i="72"/>
  <c r="D197" i="72"/>
  <c r="D198" i="72"/>
  <c r="D199" i="72"/>
  <c r="D200" i="72"/>
  <c r="D201" i="72"/>
  <c r="D202" i="72"/>
  <c r="D203" i="72"/>
  <c r="D204" i="72"/>
  <c r="D205" i="72"/>
  <c r="D206" i="72"/>
  <c r="AU206" i="72"/>
  <c r="D207" i="72"/>
  <c r="D208" i="72"/>
  <c r="AI208" i="72"/>
  <c r="D209" i="72"/>
  <c r="D210" i="72"/>
  <c r="D211" i="72"/>
  <c r="D212" i="72"/>
  <c r="D213" i="72"/>
  <c r="T213" i="72"/>
  <c r="D214" i="72"/>
  <c r="AI214" i="72"/>
  <c r="D215" i="72"/>
  <c r="D216" i="72"/>
  <c r="D217" i="72"/>
  <c r="D218" i="72"/>
  <c r="AI218" i="72"/>
  <c r="D219" i="72"/>
  <c r="D220" i="72"/>
  <c r="AO220" i="72"/>
  <c r="D221" i="72"/>
  <c r="D222" i="72"/>
  <c r="D223" i="72"/>
  <c r="D224" i="72"/>
  <c r="D225" i="72"/>
  <c r="D226" i="72"/>
  <c r="D227" i="72"/>
  <c r="D228" i="72"/>
  <c r="D229" i="72"/>
  <c r="D230" i="72"/>
  <c r="D231" i="72"/>
  <c r="D232" i="72"/>
  <c r="D233" i="72"/>
  <c r="D234" i="72"/>
  <c r="D235" i="72"/>
  <c r="D236" i="72"/>
  <c r="D237" i="72"/>
  <c r="D238" i="72"/>
  <c r="D239" i="72"/>
  <c r="D240" i="72"/>
  <c r="D241" i="72"/>
  <c r="D242" i="72"/>
  <c r="D243" i="72"/>
  <c r="D244" i="72"/>
  <c r="D245" i="72"/>
  <c r="D246" i="72"/>
  <c r="D247" i="72"/>
  <c r="D248" i="72"/>
  <c r="D249" i="72"/>
  <c r="D250" i="72"/>
  <c r="D251" i="72"/>
  <c r="D252" i="72"/>
  <c r="D253" i="72"/>
  <c r="AO253" i="72"/>
  <c r="D254" i="72"/>
  <c r="D255" i="72"/>
  <c r="D256" i="72"/>
  <c r="D257" i="72"/>
  <c r="AO257" i="72"/>
  <c r="D258" i="72"/>
  <c r="D259" i="72"/>
  <c r="D260" i="72"/>
  <c r="D261" i="72"/>
  <c r="D262" i="72"/>
  <c r="D263" i="72"/>
  <c r="D264" i="72"/>
  <c r="D265" i="72"/>
  <c r="AI265" i="72"/>
  <c r="D266" i="72"/>
  <c r="D267" i="72"/>
  <c r="D268" i="72"/>
  <c r="D269" i="72"/>
  <c r="D270" i="72"/>
  <c r="D271" i="72"/>
  <c r="D272" i="72"/>
  <c r="D273" i="72"/>
  <c r="D274" i="72"/>
  <c r="D275" i="72"/>
  <c r="D276" i="72"/>
  <c r="D277" i="72"/>
  <c r="D278" i="72"/>
  <c r="D279" i="72"/>
  <c r="D280" i="72"/>
  <c r="D281" i="72"/>
  <c r="D282" i="72"/>
  <c r="D283" i="72"/>
  <c r="T283" i="72"/>
  <c r="D284" i="72"/>
  <c r="D285" i="72"/>
  <c r="D286" i="72"/>
  <c r="D287" i="72"/>
  <c r="D288" i="72"/>
  <c r="D289" i="72"/>
  <c r="D290" i="72"/>
  <c r="D291" i="72"/>
  <c r="AI291" i="72"/>
  <c r="D292" i="72"/>
  <c r="D293" i="72"/>
  <c r="D294" i="72"/>
  <c r="AO294" i="72"/>
  <c r="D295" i="72"/>
  <c r="D296" i="72"/>
  <c r="D297" i="72"/>
  <c r="D298" i="72"/>
  <c r="AU298" i="72"/>
  <c r="D299" i="72"/>
  <c r="D300" i="72"/>
  <c r="D301" i="72"/>
  <c r="AO301" i="72"/>
  <c r="D302" i="72"/>
  <c r="AO302" i="72"/>
  <c r="D303" i="72"/>
  <c r="AU303" i="72"/>
  <c r="D304" i="72"/>
  <c r="D305" i="72"/>
  <c r="AI305" i="72"/>
  <c r="D306" i="72"/>
  <c r="D307" i="72"/>
  <c r="D308" i="72"/>
  <c r="D309" i="72"/>
  <c r="AA309" i="72"/>
  <c r="D310" i="72"/>
  <c r="B313" i="62"/>
  <c r="C313" i="62"/>
  <c r="A311" i="61"/>
  <c r="E311" i="61"/>
  <c r="F311" i="61"/>
  <c r="H311" i="61"/>
  <c r="I311" i="61"/>
  <c r="L311" i="61"/>
  <c r="Q311" i="61"/>
  <c r="S311" i="61"/>
  <c r="T311" i="61"/>
  <c r="U311" i="61"/>
  <c r="V311" i="61"/>
  <c r="W311" i="61"/>
  <c r="Y311" i="61"/>
  <c r="AE311" i="61"/>
  <c r="Z311" i="61"/>
  <c r="AB311" i="61"/>
  <c r="AC311" i="61"/>
  <c r="AD311" i="61"/>
  <c r="Z10" i="61"/>
  <c r="Z11" i="61"/>
  <c r="Z12" i="61"/>
  <c r="Z13" i="61"/>
  <c r="Z14" i="61"/>
  <c r="Z15" i="61"/>
  <c r="Z16" i="61"/>
  <c r="Z17" i="61"/>
  <c r="Z18" i="61"/>
  <c r="Z19" i="61"/>
  <c r="Z20" i="61"/>
  <c r="Z21" i="61"/>
  <c r="Z22" i="61"/>
  <c r="Z23" i="61"/>
  <c r="Z24" i="61"/>
  <c r="Z25" i="61"/>
  <c r="Z26" i="61"/>
  <c r="Z27" i="61"/>
  <c r="Z28" i="61"/>
  <c r="Z29" i="61"/>
  <c r="Z30" i="61"/>
  <c r="Z31" i="61"/>
  <c r="Z32" i="61"/>
  <c r="Z33" i="61"/>
  <c r="Z34" i="61"/>
  <c r="Z35" i="61"/>
  <c r="Z36" i="61"/>
  <c r="Z37" i="61"/>
  <c r="Z38" i="61"/>
  <c r="Z39" i="61"/>
  <c r="Z40" i="61"/>
  <c r="Z41" i="61"/>
  <c r="Z42" i="61"/>
  <c r="Z43" i="61"/>
  <c r="Z44" i="61"/>
  <c r="Z45" i="61"/>
  <c r="Z46" i="61"/>
  <c r="Z47" i="61"/>
  <c r="Z48" i="61"/>
  <c r="Z49" i="61"/>
  <c r="Z50" i="61"/>
  <c r="Z51" i="61"/>
  <c r="Z52" i="61"/>
  <c r="Z53" i="61"/>
  <c r="Z54" i="61"/>
  <c r="Z55" i="61"/>
  <c r="Z56" i="61"/>
  <c r="Z57" i="61"/>
  <c r="Z58" i="61"/>
  <c r="Z59" i="61"/>
  <c r="Z60" i="61"/>
  <c r="Z61" i="61"/>
  <c r="Z62" i="61"/>
  <c r="Z63" i="61"/>
  <c r="Z64" i="61"/>
  <c r="Z65" i="61"/>
  <c r="Z66" i="61"/>
  <c r="Z67" i="61"/>
  <c r="Z68" i="61"/>
  <c r="Z69" i="61"/>
  <c r="Z70" i="61"/>
  <c r="Z71" i="61"/>
  <c r="Z72" i="61"/>
  <c r="Z73" i="61"/>
  <c r="Z74" i="61"/>
  <c r="Z75" i="61"/>
  <c r="Z76" i="61"/>
  <c r="Z77" i="61"/>
  <c r="Z78" i="61"/>
  <c r="Z79" i="61"/>
  <c r="Z80" i="61"/>
  <c r="Z81" i="61"/>
  <c r="Z82" i="61"/>
  <c r="Z83" i="61"/>
  <c r="Z84" i="61"/>
  <c r="Z85" i="61"/>
  <c r="Z86" i="61"/>
  <c r="Z87" i="61"/>
  <c r="Z88" i="61"/>
  <c r="Z89" i="61"/>
  <c r="Z90" i="61"/>
  <c r="Z91" i="61"/>
  <c r="Z92" i="61"/>
  <c r="Z93" i="61"/>
  <c r="Z94" i="61"/>
  <c r="Z95" i="61"/>
  <c r="Z96" i="61"/>
  <c r="Z97" i="61"/>
  <c r="Z98" i="61"/>
  <c r="Z99" i="61"/>
  <c r="Z100" i="61"/>
  <c r="Z101" i="61"/>
  <c r="Z102" i="61"/>
  <c r="Z103" i="61"/>
  <c r="Z104" i="61"/>
  <c r="Z105" i="61"/>
  <c r="Z106" i="61"/>
  <c r="Z107" i="61"/>
  <c r="Z108" i="61"/>
  <c r="Z109" i="61"/>
  <c r="Z110" i="61"/>
  <c r="Z111" i="61"/>
  <c r="Z112" i="61"/>
  <c r="Z113" i="61"/>
  <c r="Z114" i="61"/>
  <c r="Z115" i="61"/>
  <c r="Z116" i="61"/>
  <c r="Z117" i="61"/>
  <c r="Z118" i="61"/>
  <c r="Z119" i="61"/>
  <c r="Z120" i="61"/>
  <c r="Z121" i="61"/>
  <c r="Z122" i="61"/>
  <c r="Z123" i="61"/>
  <c r="Z124" i="61"/>
  <c r="Z125" i="61"/>
  <c r="Z126" i="61"/>
  <c r="Z127" i="61"/>
  <c r="Z128" i="61"/>
  <c r="Z129" i="61"/>
  <c r="Z130" i="61"/>
  <c r="Z131" i="61"/>
  <c r="Z132" i="61"/>
  <c r="Z133" i="61"/>
  <c r="Z134" i="61"/>
  <c r="Z135" i="61"/>
  <c r="Z136" i="61"/>
  <c r="Z137" i="61"/>
  <c r="Z138" i="61"/>
  <c r="Z139" i="61"/>
  <c r="Z140" i="61"/>
  <c r="Z141" i="61"/>
  <c r="Z142" i="61"/>
  <c r="Z143" i="61"/>
  <c r="Z144" i="61"/>
  <c r="Z145" i="61"/>
  <c r="Z146" i="61"/>
  <c r="Z147" i="61"/>
  <c r="Z148" i="61"/>
  <c r="Z149" i="61"/>
  <c r="Z150" i="61"/>
  <c r="Z151" i="61"/>
  <c r="Z152" i="61"/>
  <c r="Z153" i="61"/>
  <c r="Z154" i="61"/>
  <c r="Z155" i="61"/>
  <c r="Z156" i="61"/>
  <c r="Z157" i="61"/>
  <c r="Z158" i="61"/>
  <c r="Z159" i="61"/>
  <c r="Z160" i="61"/>
  <c r="Z161" i="61"/>
  <c r="Z162" i="61"/>
  <c r="Z163" i="61"/>
  <c r="Z164" i="61"/>
  <c r="Z165" i="61"/>
  <c r="Z166" i="61"/>
  <c r="Z167" i="61"/>
  <c r="Z168" i="61"/>
  <c r="Z169" i="61"/>
  <c r="Z170" i="61"/>
  <c r="Z171" i="61"/>
  <c r="Z172" i="61"/>
  <c r="Z173" i="61"/>
  <c r="Z174" i="61"/>
  <c r="Z175" i="61"/>
  <c r="Z176" i="61"/>
  <c r="Z177" i="61"/>
  <c r="Z178" i="61"/>
  <c r="Z179" i="61"/>
  <c r="Z180" i="61"/>
  <c r="Z181" i="61"/>
  <c r="Z182" i="61"/>
  <c r="Z183" i="61"/>
  <c r="Z184" i="61"/>
  <c r="Z185" i="61"/>
  <c r="Z186" i="61"/>
  <c r="Z187" i="61"/>
  <c r="Z188" i="61"/>
  <c r="Z189" i="61"/>
  <c r="Z190" i="61"/>
  <c r="Z191" i="61"/>
  <c r="Z192" i="61"/>
  <c r="Z193" i="61"/>
  <c r="Z194" i="61"/>
  <c r="Z195" i="61"/>
  <c r="Z196" i="61"/>
  <c r="Z197" i="61"/>
  <c r="Z198" i="61"/>
  <c r="Z199" i="61"/>
  <c r="Z200" i="61"/>
  <c r="Z201" i="61"/>
  <c r="Z202" i="61"/>
  <c r="Z203" i="61"/>
  <c r="Z204" i="61"/>
  <c r="Z205" i="61"/>
  <c r="Z206" i="61"/>
  <c r="Z207" i="61"/>
  <c r="Z208" i="61"/>
  <c r="Z209" i="61"/>
  <c r="Z210" i="61"/>
  <c r="Z211" i="61"/>
  <c r="Z212" i="61"/>
  <c r="Z213" i="61"/>
  <c r="Z214" i="61"/>
  <c r="Z215" i="61"/>
  <c r="Z216" i="61"/>
  <c r="Z217" i="61"/>
  <c r="Z218" i="61"/>
  <c r="Z219" i="61"/>
  <c r="Z220" i="61"/>
  <c r="Z221" i="61"/>
  <c r="Z222" i="61"/>
  <c r="Z223" i="61"/>
  <c r="Z224" i="61"/>
  <c r="Z225" i="61"/>
  <c r="Z226" i="61"/>
  <c r="Z227" i="61"/>
  <c r="Z228" i="61"/>
  <c r="Z229" i="61"/>
  <c r="Z230" i="61"/>
  <c r="Z231" i="61"/>
  <c r="Z232" i="61"/>
  <c r="Z233" i="61"/>
  <c r="Z234" i="61"/>
  <c r="Z235" i="61"/>
  <c r="Z236" i="61"/>
  <c r="Z237" i="61"/>
  <c r="Z238" i="61"/>
  <c r="Z239" i="61"/>
  <c r="Z240" i="61"/>
  <c r="Z241" i="61"/>
  <c r="Z242" i="61"/>
  <c r="Z243" i="61"/>
  <c r="Z244" i="61"/>
  <c r="Z245" i="61"/>
  <c r="Z246" i="61"/>
  <c r="Z247" i="61"/>
  <c r="Z248" i="61"/>
  <c r="Z249" i="61"/>
  <c r="Z250" i="61"/>
  <c r="Z251" i="61"/>
  <c r="Z252" i="61"/>
  <c r="Z253" i="61"/>
  <c r="Z254" i="61"/>
  <c r="Z255" i="61"/>
  <c r="Z256" i="61"/>
  <c r="Z257" i="61"/>
  <c r="Z258" i="61"/>
  <c r="Z259" i="61"/>
  <c r="Z260" i="61"/>
  <c r="Z261" i="61"/>
  <c r="Z262" i="61"/>
  <c r="Z263" i="61"/>
  <c r="Z264" i="61"/>
  <c r="Z265" i="61"/>
  <c r="Z266" i="61"/>
  <c r="Z267" i="61"/>
  <c r="Z268" i="61"/>
  <c r="Z269" i="61"/>
  <c r="Z270" i="61"/>
  <c r="Z271" i="61"/>
  <c r="Z272" i="61"/>
  <c r="Z273" i="61"/>
  <c r="Z274" i="61"/>
  <c r="Z275" i="61"/>
  <c r="Z276" i="61"/>
  <c r="Z277" i="61"/>
  <c r="Z278" i="61"/>
  <c r="Z279" i="61"/>
  <c r="Z280" i="61"/>
  <c r="Z281" i="61"/>
  <c r="Z282" i="61"/>
  <c r="Z283" i="61"/>
  <c r="Z284" i="61"/>
  <c r="Z285" i="61"/>
  <c r="Z286" i="61"/>
  <c r="Z287" i="61"/>
  <c r="Z288" i="61"/>
  <c r="Z289" i="61"/>
  <c r="Z290" i="61"/>
  <c r="Z291" i="61"/>
  <c r="Z292" i="61"/>
  <c r="Z293" i="61"/>
  <c r="Z294" i="61"/>
  <c r="Z295" i="61"/>
  <c r="Z296" i="61"/>
  <c r="Z297" i="61"/>
  <c r="Z298" i="61"/>
  <c r="Z299" i="61"/>
  <c r="Z300" i="61"/>
  <c r="Z301" i="61"/>
  <c r="Z302" i="61"/>
  <c r="Z303" i="61"/>
  <c r="Z304" i="61"/>
  <c r="Z305" i="61"/>
  <c r="Z306" i="61"/>
  <c r="Z307" i="61"/>
  <c r="Z308" i="61"/>
  <c r="Z309" i="61"/>
  <c r="Z310" i="61"/>
  <c r="AD9" i="61"/>
  <c r="AD10" i="61"/>
  <c r="E10" i="70"/>
  <c r="AD11" i="61"/>
  <c r="AD12" i="61"/>
  <c r="AD13" i="61"/>
  <c r="AD14" i="61"/>
  <c r="AD15" i="61"/>
  <c r="AD16" i="61"/>
  <c r="AD17" i="61"/>
  <c r="AD18" i="61"/>
  <c r="AD19" i="61"/>
  <c r="AD20" i="61"/>
  <c r="AD21" i="61"/>
  <c r="AD22" i="61"/>
  <c r="AD23" i="61"/>
  <c r="AD24" i="61"/>
  <c r="AD25" i="61"/>
  <c r="AD26" i="61"/>
  <c r="AD27" i="61"/>
  <c r="AD28" i="61"/>
  <c r="AD29" i="61"/>
  <c r="AD30" i="61"/>
  <c r="AD31" i="61"/>
  <c r="AD32" i="61"/>
  <c r="AD33" i="61"/>
  <c r="AD34" i="61"/>
  <c r="AD35" i="61"/>
  <c r="AD36" i="61"/>
  <c r="AD37" i="61"/>
  <c r="AD38" i="61"/>
  <c r="AD39" i="61"/>
  <c r="AD40" i="61"/>
  <c r="AD41" i="61"/>
  <c r="AD42" i="61"/>
  <c r="AD43" i="61"/>
  <c r="AD44" i="61"/>
  <c r="AD45" i="61"/>
  <c r="AD46" i="61"/>
  <c r="AD47" i="61"/>
  <c r="AD48" i="61"/>
  <c r="AD49" i="61"/>
  <c r="AD50" i="61"/>
  <c r="AD51" i="61"/>
  <c r="AD52" i="61"/>
  <c r="AD53" i="61"/>
  <c r="AD54" i="61"/>
  <c r="AD55" i="61"/>
  <c r="AD56" i="61"/>
  <c r="AD57" i="61"/>
  <c r="AD58" i="61"/>
  <c r="AD59" i="61"/>
  <c r="AD60" i="61"/>
  <c r="AD61" i="61"/>
  <c r="AD62" i="61"/>
  <c r="AD63" i="61"/>
  <c r="AD64" i="61"/>
  <c r="AD65" i="61"/>
  <c r="AD66" i="61"/>
  <c r="AD67" i="61"/>
  <c r="AD68" i="61"/>
  <c r="AD69" i="61"/>
  <c r="AD70" i="61"/>
  <c r="AD71" i="61"/>
  <c r="AD72" i="61"/>
  <c r="AD73" i="61"/>
  <c r="AD74" i="61"/>
  <c r="AD75" i="61"/>
  <c r="AD76" i="61"/>
  <c r="AD77" i="61"/>
  <c r="AD78" i="61"/>
  <c r="AD79" i="61"/>
  <c r="AD80" i="61"/>
  <c r="AD81" i="61"/>
  <c r="AD82" i="61"/>
  <c r="AD83" i="61"/>
  <c r="AD84" i="61"/>
  <c r="AD85" i="61"/>
  <c r="AD86" i="61"/>
  <c r="AD87" i="61"/>
  <c r="AD88" i="61"/>
  <c r="AD89" i="61"/>
  <c r="AD90" i="61"/>
  <c r="AD91" i="61"/>
  <c r="AD92" i="61"/>
  <c r="AD93" i="61"/>
  <c r="AD94" i="61"/>
  <c r="AD95" i="61"/>
  <c r="AD96" i="61"/>
  <c r="AD97" i="61"/>
  <c r="AD98" i="61"/>
  <c r="AD99" i="61"/>
  <c r="AD100" i="61"/>
  <c r="AD101" i="61"/>
  <c r="AD102" i="61"/>
  <c r="AD103" i="61"/>
  <c r="AD104" i="61"/>
  <c r="AD105" i="61"/>
  <c r="AD106" i="61"/>
  <c r="AD107" i="61"/>
  <c r="AD108" i="61"/>
  <c r="AD109" i="61"/>
  <c r="AD110" i="61"/>
  <c r="AD111" i="61"/>
  <c r="AD112" i="61"/>
  <c r="AD113" i="61"/>
  <c r="AD114" i="61"/>
  <c r="AD115" i="61"/>
  <c r="AD116" i="61"/>
  <c r="AD117" i="61"/>
  <c r="AD118" i="61"/>
  <c r="AD119" i="61"/>
  <c r="AD120" i="61"/>
  <c r="AD121" i="61"/>
  <c r="AD122" i="61"/>
  <c r="AD123" i="61"/>
  <c r="AD124" i="61"/>
  <c r="AD125" i="61"/>
  <c r="AD126" i="61"/>
  <c r="AD127" i="61"/>
  <c r="AD128" i="61"/>
  <c r="AD129" i="61"/>
  <c r="AD130" i="61"/>
  <c r="AD131" i="61"/>
  <c r="AD132" i="61"/>
  <c r="AD133" i="61"/>
  <c r="AD134" i="61"/>
  <c r="AD135" i="61"/>
  <c r="AD136" i="61"/>
  <c r="AD137" i="61"/>
  <c r="AD138" i="61"/>
  <c r="AD139" i="61"/>
  <c r="AD140" i="61"/>
  <c r="AD141" i="61"/>
  <c r="AD142" i="61"/>
  <c r="AD143" i="61"/>
  <c r="AD144" i="61"/>
  <c r="AD145" i="61"/>
  <c r="AD146" i="61"/>
  <c r="AD147" i="61"/>
  <c r="AD148" i="61"/>
  <c r="AD149" i="61"/>
  <c r="AD150" i="61"/>
  <c r="AD151" i="61"/>
  <c r="AD152" i="61"/>
  <c r="AD153" i="61"/>
  <c r="AD154" i="61"/>
  <c r="AD155" i="61"/>
  <c r="AD156" i="61"/>
  <c r="AD157" i="61"/>
  <c r="AD158" i="61"/>
  <c r="AD159" i="61"/>
  <c r="AD160" i="61"/>
  <c r="AD161" i="61"/>
  <c r="AD162" i="61"/>
  <c r="AD163" i="61"/>
  <c r="AD164" i="61"/>
  <c r="AD165" i="61"/>
  <c r="AD166" i="61"/>
  <c r="AD167" i="61"/>
  <c r="AD168" i="61"/>
  <c r="AD169" i="61"/>
  <c r="AD170" i="61"/>
  <c r="AD171" i="61"/>
  <c r="AD172" i="61"/>
  <c r="AD173" i="61"/>
  <c r="AD174" i="61"/>
  <c r="AD175" i="61"/>
  <c r="AD176" i="61"/>
  <c r="AD177" i="61"/>
  <c r="AD178" i="61"/>
  <c r="AD179" i="61"/>
  <c r="AD180" i="61"/>
  <c r="AD181" i="61"/>
  <c r="AD182" i="61"/>
  <c r="AD183" i="61"/>
  <c r="AD184" i="61"/>
  <c r="AD185" i="61"/>
  <c r="AD186" i="61"/>
  <c r="AD187" i="61"/>
  <c r="AD188" i="61"/>
  <c r="AD189" i="61"/>
  <c r="AD190" i="61"/>
  <c r="AD191" i="61"/>
  <c r="AD192" i="61"/>
  <c r="AD193" i="61"/>
  <c r="AD194" i="61"/>
  <c r="AD195" i="61"/>
  <c r="AD196" i="61"/>
  <c r="AD197" i="61"/>
  <c r="AD198" i="61"/>
  <c r="AD199" i="61"/>
  <c r="AD200" i="61"/>
  <c r="AD201" i="61"/>
  <c r="AD202" i="61"/>
  <c r="AD203" i="61"/>
  <c r="AD204" i="61"/>
  <c r="AD205" i="61"/>
  <c r="AD206" i="61"/>
  <c r="AD207" i="61"/>
  <c r="AD208" i="61"/>
  <c r="AD209" i="61"/>
  <c r="AD210" i="61"/>
  <c r="AD211" i="61"/>
  <c r="AD212" i="61"/>
  <c r="AD213" i="61"/>
  <c r="AD214" i="61"/>
  <c r="AD215" i="61"/>
  <c r="AD216" i="61"/>
  <c r="AD217" i="61"/>
  <c r="AD218" i="61"/>
  <c r="AD219" i="61"/>
  <c r="AD220" i="61"/>
  <c r="AD221" i="61"/>
  <c r="AD222" i="61"/>
  <c r="AD223" i="61"/>
  <c r="AD224" i="61"/>
  <c r="AD225" i="61"/>
  <c r="AD226" i="61"/>
  <c r="AD227" i="61"/>
  <c r="AD228" i="61"/>
  <c r="AD229" i="61"/>
  <c r="AD230" i="61"/>
  <c r="AD231" i="61"/>
  <c r="AD232" i="61"/>
  <c r="AD233" i="61"/>
  <c r="AD234" i="61"/>
  <c r="AD235" i="61"/>
  <c r="AD236" i="61"/>
  <c r="AD237" i="61"/>
  <c r="AD238" i="61"/>
  <c r="AD239" i="61"/>
  <c r="AD240" i="61"/>
  <c r="AD241" i="61"/>
  <c r="AD242" i="61"/>
  <c r="AD243" i="61"/>
  <c r="AD244" i="61"/>
  <c r="AD245" i="61"/>
  <c r="AD246" i="61"/>
  <c r="AD247" i="61"/>
  <c r="AD248" i="61"/>
  <c r="AD249" i="61"/>
  <c r="AD250" i="61"/>
  <c r="AD251" i="61"/>
  <c r="AD252" i="61"/>
  <c r="AD253" i="61"/>
  <c r="AD254" i="61"/>
  <c r="AD255" i="61"/>
  <c r="AD256" i="61"/>
  <c r="AD257" i="61"/>
  <c r="AD258" i="61"/>
  <c r="AD259" i="61"/>
  <c r="AD260" i="61"/>
  <c r="AD261" i="61"/>
  <c r="AD262" i="61"/>
  <c r="AD263" i="61"/>
  <c r="AD264" i="61"/>
  <c r="AD265" i="61"/>
  <c r="AD266" i="61"/>
  <c r="AD267" i="61"/>
  <c r="AD268" i="61"/>
  <c r="AD269" i="61"/>
  <c r="AD270" i="61"/>
  <c r="AD271" i="61"/>
  <c r="AD272" i="61"/>
  <c r="AD273" i="61"/>
  <c r="AD274" i="61"/>
  <c r="AD275" i="61"/>
  <c r="AD276" i="61"/>
  <c r="AD277" i="61"/>
  <c r="AD278" i="61"/>
  <c r="AD279" i="61"/>
  <c r="AD280" i="61"/>
  <c r="AD281" i="61"/>
  <c r="AD282" i="61"/>
  <c r="AD283" i="61"/>
  <c r="AD284" i="61"/>
  <c r="AD285" i="61"/>
  <c r="AD286" i="61"/>
  <c r="AD287" i="61"/>
  <c r="AD288" i="61"/>
  <c r="AD289" i="61"/>
  <c r="AD290" i="61"/>
  <c r="AD291" i="61"/>
  <c r="AD292" i="61"/>
  <c r="AD293" i="61"/>
  <c r="AD294" i="61"/>
  <c r="AD295" i="61"/>
  <c r="AD296" i="61"/>
  <c r="AD297" i="61"/>
  <c r="AD298" i="61"/>
  <c r="AD299" i="61"/>
  <c r="AD300" i="61"/>
  <c r="AD301" i="61"/>
  <c r="AD302" i="61"/>
  <c r="AD303" i="61"/>
  <c r="AD304" i="61"/>
  <c r="AD305" i="61"/>
  <c r="AD306" i="61"/>
  <c r="AD307" i="61"/>
  <c r="AD308" i="61"/>
  <c r="AD309" i="61"/>
  <c r="AD310" i="61"/>
  <c r="AB10" i="61"/>
  <c r="AC10" i="61"/>
  <c r="AB11" i="61"/>
  <c r="AC11" i="61"/>
  <c r="AB12" i="61"/>
  <c r="E12" i="70"/>
  <c r="AC12" i="61"/>
  <c r="AB13" i="61"/>
  <c r="AC13" i="61"/>
  <c r="AB14" i="61"/>
  <c r="E14" i="70"/>
  <c r="AC14" i="61"/>
  <c r="AB15" i="61"/>
  <c r="E15" i="70"/>
  <c r="AC15" i="61"/>
  <c r="AB16" i="61"/>
  <c r="AC16" i="61"/>
  <c r="AB17" i="61"/>
  <c r="E17" i="70"/>
  <c r="AC17" i="61"/>
  <c r="AB18" i="61"/>
  <c r="E18" i="70"/>
  <c r="AC18" i="61"/>
  <c r="AB19" i="61"/>
  <c r="E19" i="70"/>
  <c r="AC19" i="61"/>
  <c r="AB20" i="61"/>
  <c r="E20" i="70"/>
  <c r="AC20" i="61"/>
  <c r="AB21" i="61"/>
  <c r="E21" i="70"/>
  <c r="AJ21" i="70"/>
  <c r="AC21" i="61"/>
  <c r="AB22" i="61"/>
  <c r="AC22" i="61"/>
  <c r="AB23" i="61"/>
  <c r="E23" i="70"/>
  <c r="AC23" i="61"/>
  <c r="AB24" i="61"/>
  <c r="AC24" i="61"/>
  <c r="AB25" i="61"/>
  <c r="AC25" i="61"/>
  <c r="AB26" i="61"/>
  <c r="E26" i="70"/>
  <c r="AC26" i="61"/>
  <c r="AB27" i="61"/>
  <c r="AC27" i="61"/>
  <c r="AB28" i="61"/>
  <c r="E28" i="70"/>
  <c r="AC28" i="61"/>
  <c r="AB29" i="61"/>
  <c r="AC29" i="61"/>
  <c r="AB30" i="61"/>
  <c r="AC30" i="61"/>
  <c r="AB31" i="61"/>
  <c r="AC31" i="61"/>
  <c r="AB32" i="61"/>
  <c r="AC32" i="61"/>
  <c r="AB33" i="61"/>
  <c r="E33" i="70"/>
  <c r="AC33" i="61"/>
  <c r="AB34" i="61"/>
  <c r="E34" i="70"/>
  <c r="AC34" i="61"/>
  <c r="AB35" i="61"/>
  <c r="AC35" i="61"/>
  <c r="AB36" i="61"/>
  <c r="AC36" i="61"/>
  <c r="AB37" i="61"/>
  <c r="AC37" i="61"/>
  <c r="AB38" i="61"/>
  <c r="E38" i="70"/>
  <c r="AC38" i="61"/>
  <c r="AB39" i="61"/>
  <c r="E39" i="70"/>
  <c r="AC39" i="61"/>
  <c r="AB40" i="61"/>
  <c r="E40" i="70"/>
  <c r="AC40" i="61"/>
  <c r="AB41" i="61"/>
  <c r="E41" i="70"/>
  <c r="AC41" i="61"/>
  <c r="AB42" i="61"/>
  <c r="AC42" i="61"/>
  <c r="AB43" i="61"/>
  <c r="E43" i="70"/>
  <c r="AC43" i="61"/>
  <c r="AB44" i="61"/>
  <c r="AC44" i="61"/>
  <c r="AB45" i="61"/>
  <c r="AC45" i="61"/>
  <c r="AB46" i="61"/>
  <c r="AC46" i="61"/>
  <c r="AB47" i="61"/>
  <c r="E47" i="70"/>
  <c r="AC47" i="61"/>
  <c r="AB48" i="61"/>
  <c r="E48" i="70"/>
  <c r="AC48" i="61"/>
  <c r="AB49" i="61"/>
  <c r="E49" i="70"/>
  <c r="AC49" i="61"/>
  <c r="AB50" i="61"/>
  <c r="E50" i="70"/>
  <c r="AC50" i="61"/>
  <c r="AB51" i="61"/>
  <c r="AC51" i="61"/>
  <c r="AB52" i="61"/>
  <c r="AC52" i="61"/>
  <c r="AB53" i="61"/>
  <c r="AC53" i="61"/>
  <c r="AB54" i="61"/>
  <c r="E54" i="70"/>
  <c r="AC54" i="61"/>
  <c r="AB55" i="61"/>
  <c r="AC55" i="61"/>
  <c r="AB56" i="61"/>
  <c r="AC56" i="61"/>
  <c r="AB57" i="61"/>
  <c r="AC57" i="61"/>
  <c r="AB58" i="61"/>
  <c r="AC58" i="61"/>
  <c r="AB59" i="61"/>
  <c r="E59" i="70"/>
  <c r="N59" i="70"/>
  <c r="AC59" i="61"/>
  <c r="AB60" i="61"/>
  <c r="E60" i="70"/>
  <c r="N60" i="70"/>
  <c r="AC60" i="61"/>
  <c r="AB61" i="61"/>
  <c r="E61" i="70"/>
  <c r="AC61" i="61"/>
  <c r="AB62" i="61"/>
  <c r="E62" i="70"/>
  <c r="AJ62" i="70"/>
  <c r="AC62" i="61"/>
  <c r="AB63" i="61"/>
  <c r="AC63" i="61"/>
  <c r="AB64" i="61"/>
  <c r="AC64" i="61"/>
  <c r="AB65" i="61"/>
  <c r="AC65" i="61"/>
  <c r="AB66" i="61"/>
  <c r="AC66" i="61"/>
  <c r="AB67" i="61"/>
  <c r="AC67" i="61"/>
  <c r="AB68" i="61"/>
  <c r="E68" i="70"/>
  <c r="AC68" i="61"/>
  <c r="AB69" i="61"/>
  <c r="E69" i="70"/>
  <c r="AC69" i="61"/>
  <c r="AB70" i="61"/>
  <c r="E70" i="70"/>
  <c r="AC70" i="61"/>
  <c r="AB71" i="61"/>
  <c r="AC71" i="61"/>
  <c r="AB72" i="61"/>
  <c r="AC72" i="61"/>
  <c r="AB73" i="61"/>
  <c r="AC73" i="61"/>
  <c r="AB74" i="61"/>
  <c r="E74" i="70"/>
  <c r="AC74" i="61"/>
  <c r="AB75" i="61"/>
  <c r="E75" i="70"/>
  <c r="N75" i="70"/>
  <c r="AC75" i="61"/>
  <c r="AB76" i="61"/>
  <c r="E76" i="70"/>
  <c r="N76" i="70"/>
  <c r="AC76" i="61"/>
  <c r="AB77" i="61"/>
  <c r="E77" i="70"/>
  <c r="AC77" i="61"/>
  <c r="AB78" i="61"/>
  <c r="W78" i="76"/>
  <c r="AC78" i="61"/>
  <c r="AB79" i="61"/>
  <c r="AC79" i="61"/>
  <c r="AB80" i="61"/>
  <c r="E80" i="70"/>
  <c r="AC80" i="61"/>
  <c r="AB81" i="61"/>
  <c r="E81" i="70"/>
  <c r="AV81" i="70"/>
  <c r="AC81" i="61"/>
  <c r="AB82" i="61"/>
  <c r="E82" i="70"/>
  <c r="AV82" i="70"/>
  <c r="AC82" i="61"/>
  <c r="AB83" i="61"/>
  <c r="E83" i="70"/>
  <c r="AC83" i="61"/>
  <c r="AB84" i="61"/>
  <c r="AC84" i="61"/>
  <c r="AB85" i="61"/>
  <c r="AC85" i="61"/>
  <c r="AB86" i="61"/>
  <c r="AC86" i="61"/>
  <c r="AB87" i="61"/>
  <c r="AC87" i="61"/>
  <c r="AB88" i="61"/>
  <c r="AC88" i="61"/>
  <c r="AB89" i="61"/>
  <c r="E89" i="70"/>
  <c r="AC89" i="61"/>
  <c r="AB90" i="61"/>
  <c r="W90" i="76"/>
  <c r="E90" i="70"/>
  <c r="AV90" i="70"/>
  <c r="AC90" i="61"/>
  <c r="AB91" i="61"/>
  <c r="AC91" i="61"/>
  <c r="AB92" i="61"/>
  <c r="AC92" i="61"/>
  <c r="AB93" i="61"/>
  <c r="AC93" i="61"/>
  <c r="AB94" i="61"/>
  <c r="AM94" i="76"/>
  <c r="AC94" i="61"/>
  <c r="AB95" i="61"/>
  <c r="AC95" i="61"/>
  <c r="AB96" i="61"/>
  <c r="AC96" i="61"/>
  <c r="AB97" i="61"/>
  <c r="E97" i="70"/>
  <c r="AC97" i="61"/>
  <c r="AB98" i="61"/>
  <c r="E98" i="70"/>
  <c r="V98" i="70"/>
  <c r="AC98" i="61"/>
  <c r="AB99" i="61"/>
  <c r="AC99" i="61"/>
  <c r="AB100" i="61"/>
  <c r="AC100" i="61"/>
  <c r="AB101" i="61"/>
  <c r="AC101" i="61"/>
  <c r="AB102" i="61"/>
  <c r="E102" i="70"/>
  <c r="AV102" i="70"/>
  <c r="AC102" i="61"/>
  <c r="AB103" i="61"/>
  <c r="E103" i="70"/>
  <c r="AC103" i="61"/>
  <c r="AB104" i="61"/>
  <c r="E104" i="70"/>
  <c r="AC104" i="61"/>
  <c r="AB105" i="61"/>
  <c r="AC105" i="61"/>
  <c r="AB106" i="61"/>
  <c r="V106" i="76"/>
  <c r="AC106" i="61"/>
  <c r="AB107" i="61"/>
  <c r="AC107" i="61"/>
  <c r="AB108" i="61"/>
  <c r="AC108" i="61"/>
  <c r="AB109" i="61"/>
  <c r="E109" i="70"/>
  <c r="AC109" i="61"/>
  <c r="AB110" i="61"/>
  <c r="E110" i="70"/>
  <c r="AC110" i="61"/>
  <c r="AB111" i="61"/>
  <c r="AC111" i="61"/>
  <c r="AB112" i="61"/>
  <c r="AC112" i="61"/>
  <c r="AB113" i="61"/>
  <c r="E113" i="70"/>
  <c r="AC113" i="61"/>
  <c r="AB114" i="61"/>
  <c r="E114" i="70"/>
  <c r="AV114" i="70"/>
  <c r="AC114" i="61"/>
  <c r="AB115" i="61"/>
  <c r="E115" i="70"/>
  <c r="V115" i="70"/>
  <c r="AC115" i="61"/>
  <c r="AB116" i="61"/>
  <c r="AC116" i="61"/>
  <c r="AB117" i="61"/>
  <c r="BI117" i="76"/>
  <c r="AC117" i="61"/>
  <c r="AB118" i="61"/>
  <c r="BI118" i="76"/>
  <c r="AC118" i="61"/>
  <c r="AB119" i="61"/>
  <c r="AC119" i="61"/>
  <c r="AB120" i="61"/>
  <c r="AC120" i="61"/>
  <c r="AB121" i="61"/>
  <c r="BI121" i="76"/>
  <c r="AC121" i="61"/>
  <c r="AB122" i="61"/>
  <c r="BI122" i="76"/>
  <c r="AC122" i="61"/>
  <c r="AB123" i="61"/>
  <c r="AC123" i="61"/>
  <c r="AB124" i="61"/>
  <c r="AC124" i="61"/>
  <c r="AB125" i="61"/>
  <c r="E125" i="70"/>
  <c r="AC125" i="61"/>
  <c r="AB126" i="61"/>
  <c r="E126" i="70"/>
  <c r="AV126" i="70"/>
  <c r="AC126" i="61"/>
  <c r="AB127" i="61"/>
  <c r="E127" i="70"/>
  <c r="AC127" i="61"/>
  <c r="AB128" i="61"/>
  <c r="AC128" i="61"/>
  <c r="AB129" i="61"/>
  <c r="AC129" i="61"/>
  <c r="AB130" i="61"/>
  <c r="AC130" i="61"/>
  <c r="AB131" i="61"/>
  <c r="AC131" i="61"/>
  <c r="AB132" i="61"/>
  <c r="AC132" i="61"/>
  <c r="AB133" i="61"/>
  <c r="E133" i="70"/>
  <c r="AJ133" i="70"/>
  <c r="AC133" i="61"/>
  <c r="AB134" i="61"/>
  <c r="E134" i="70"/>
  <c r="AV134" i="70"/>
  <c r="AC134" i="61"/>
  <c r="AB135" i="61"/>
  <c r="E135" i="70"/>
  <c r="AC135" i="61"/>
  <c r="AB136" i="61"/>
  <c r="E136" i="70"/>
  <c r="AC136" i="61"/>
  <c r="AB137" i="61"/>
  <c r="E137" i="70"/>
  <c r="AQ137" i="70"/>
  <c r="AC137" i="61"/>
  <c r="AB138" i="61"/>
  <c r="E138" i="70"/>
  <c r="AQ138" i="70"/>
  <c r="AC138" i="61"/>
  <c r="AB139" i="61"/>
  <c r="E139" i="70"/>
  <c r="N139" i="70"/>
  <c r="Q139" i="70"/>
  <c r="AC139" i="61"/>
  <c r="AB140" i="61"/>
  <c r="E140" i="70"/>
  <c r="AC140" i="61"/>
  <c r="AB141" i="61"/>
  <c r="AC141" i="61"/>
  <c r="AB142" i="61"/>
  <c r="AC142" i="61"/>
  <c r="AB143" i="61"/>
  <c r="AC143" i="61"/>
  <c r="AB144" i="61"/>
  <c r="E144" i="70"/>
  <c r="AC144" i="61"/>
  <c r="AB145" i="61"/>
  <c r="E145" i="70"/>
  <c r="AC145" i="61"/>
  <c r="AB146" i="61"/>
  <c r="AC146" i="61"/>
  <c r="AB147" i="61"/>
  <c r="AC147" i="61"/>
  <c r="AB148" i="61"/>
  <c r="E148" i="70"/>
  <c r="AC148" i="61"/>
  <c r="AB149" i="61"/>
  <c r="AM149" i="76"/>
  <c r="E149" i="70"/>
  <c r="AC149" i="61"/>
  <c r="AB150" i="61"/>
  <c r="AC150" i="61"/>
  <c r="AB151" i="61"/>
  <c r="AC151" i="61"/>
  <c r="AB152" i="61"/>
  <c r="AC152" i="61"/>
  <c r="AB153" i="61"/>
  <c r="AC153" i="61"/>
  <c r="AB154" i="61"/>
  <c r="AC154" i="61"/>
  <c r="AB155" i="61"/>
  <c r="E155" i="70"/>
  <c r="N155" i="70"/>
  <c r="Q155" i="70"/>
  <c r="AC155" i="61"/>
  <c r="AB156" i="61"/>
  <c r="E156" i="70"/>
  <c r="AC156" i="61"/>
  <c r="AB157" i="61"/>
  <c r="E157" i="70"/>
  <c r="AC157" i="61"/>
  <c r="AB158" i="61"/>
  <c r="AC158" i="61"/>
  <c r="AB159" i="61"/>
  <c r="AC159" i="61"/>
  <c r="AB160" i="61"/>
  <c r="AC160" i="61"/>
  <c r="AB161" i="61"/>
  <c r="BP161" i="76"/>
  <c r="E161" i="70"/>
  <c r="AQ161" i="70"/>
  <c r="AC161" i="61"/>
  <c r="AB162" i="61"/>
  <c r="E162" i="70"/>
  <c r="AC162" i="61"/>
  <c r="AB163" i="61"/>
  <c r="E163" i="70"/>
  <c r="AC163" i="61"/>
  <c r="AB164" i="61"/>
  <c r="AC164" i="61"/>
  <c r="AB165" i="61"/>
  <c r="BI165" i="76"/>
  <c r="AC165" i="61"/>
  <c r="AB166" i="61"/>
  <c r="AC166" i="61"/>
  <c r="AB167" i="61"/>
  <c r="E167" i="70"/>
  <c r="AC167" i="61"/>
  <c r="AB168" i="61"/>
  <c r="E168" i="70"/>
  <c r="AP168" i="70"/>
  <c r="AC168" i="61"/>
  <c r="AB169" i="61"/>
  <c r="BI169" i="76"/>
  <c r="E169" i="70"/>
  <c r="AJ169" i="70"/>
  <c r="AC169" i="61"/>
  <c r="AB170" i="61"/>
  <c r="AC170" i="61"/>
  <c r="AB171" i="61"/>
  <c r="AC171" i="61"/>
  <c r="AB172" i="61"/>
  <c r="AC172" i="61"/>
  <c r="AB173" i="61"/>
  <c r="BI173" i="76"/>
  <c r="AC173" i="61"/>
  <c r="AB174" i="61"/>
  <c r="AC174" i="61"/>
  <c r="AB175" i="61"/>
  <c r="AC175" i="61"/>
  <c r="AB176" i="61"/>
  <c r="E176" i="70"/>
  <c r="AP176" i="70"/>
  <c r="AC176" i="61"/>
  <c r="AB177" i="61"/>
  <c r="BI177" i="76"/>
  <c r="E177" i="70"/>
  <c r="AP177" i="70"/>
  <c r="AC177" i="61"/>
  <c r="AB178" i="61"/>
  <c r="E178" i="70"/>
  <c r="AJ178" i="70"/>
  <c r="AC178" i="61"/>
  <c r="AB179" i="61"/>
  <c r="E179" i="70"/>
  <c r="AC179" i="61"/>
  <c r="AB180" i="61"/>
  <c r="E180" i="70"/>
  <c r="AC180" i="61"/>
  <c r="AB181" i="61"/>
  <c r="BI181" i="76"/>
  <c r="AC181" i="61"/>
  <c r="AB182" i="61"/>
  <c r="AC182" i="61"/>
  <c r="AB183" i="61"/>
  <c r="E183" i="70"/>
  <c r="X183" i="70"/>
  <c r="AC183" i="61"/>
  <c r="AB184" i="61"/>
  <c r="E184" i="70"/>
  <c r="AQ184" i="70"/>
  <c r="AC184" i="61"/>
  <c r="AB185" i="61"/>
  <c r="BI185" i="76"/>
  <c r="E185" i="70"/>
  <c r="AC185" i="61"/>
  <c r="AB186" i="61"/>
  <c r="E186" i="70"/>
  <c r="AC186" i="61"/>
  <c r="AB187" i="61"/>
  <c r="E187" i="70"/>
  <c r="AW187" i="70"/>
  <c r="AC187" i="61"/>
  <c r="AB188" i="61"/>
  <c r="E188" i="70"/>
  <c r="AC188" i="61"/>
  <c r="AB189" i="61"/>
  <c r="BI189" i="76"/>
  <c r="E189" i="70"/>
  <c r="N189" i="70"/>
  <c r="Q189" i="70"/>
  <c r="AC189" i="61"/>
  <c r="AB190" i="61"/>
  <c r="E190" i="70"/>
  <c r="AC190" i="61"/>
  <c r="AB191" i="61"/>
  <c r="AC191" i="61"/>
  <c r="AB192" i="61"/>
  <c r="E192" i="70"/>
  <c r="AW192" i="70"/>
  <c r="AC192" i="61"/>
  <c r="AB193" i="61"/>
  <c r="E193" i="70"/>
  <c r="N193" i="70"/>
  <c r="AC193" i="61"/>
  <c r="AB194" i="61"/>
  <c r="E194" i="70"/>
  <c r="AC194" i="61"/>
  <c r="AB195" i="61"/>
  <c r="AL195" i="76"/>
  <c r="E195" i="70"/>
  <c r="AC195" i="61"/>
  <c r="AB196" i="61"/>
  <c r="E196" i="70"/>
  <c r="AW196" i="70"/>
  <c r="AC196" i="61"/>
  <c r="AB197" i="61"/>
  <c r="E197" i="70"/>
  <c r="N197" i="70"/>
  <c r="AC197" i="61"/>
  <c r="AB198" i="61"/>
  <c r="E198" i="70"/>
  <c r="AQ198" i="70"/>
  <c r="AC198" i="61"/>
  <c r="AB199" i="61"/>
  <c r="AL199" i="76"/>
  <c r="E199" i="70"/>
  <c r="AW199" i="70"/>
  <c r="AC199" i="61"/>
  <c r="AB200" i="61"/>
  <c r="AC200" i="61"/>
  <c r="AB201" i="61"/>
  <c r="AC201" i="61"/>
  <c r="AB202" i="61"/>
  <c r="E202" i="70"/>
  <c r="AC202" i="61"/>
  <c r="AB203" i="61"/>
  <c r="AL203" i="76"/>
  <c r="E203" i="70"/>
  <c r="AC203" i="61"/>
  <c r="AB204" i="61"/>
  <c r="E204" i="70"/>
  <c r="AC204" i="70"/>
  <c r="AC204" i="61"/>
  <c r="AB205" i="61"/>
  <c r="AC205" i="61"/>
  <c r="AB206" i="61"/>
  <c r="AC206" i="61"/>
  <c r="AB207" i="61"/>
  <c r="AL207" i="76"/>
  <c r="AC207" i="61"/>
  <c r="AB208" i="61"/>
  <c r="AC208" i="61"/>
  <c r="AB209" i="61"/>
  <c r="AC209" i="61"/>
  <c r="AB210" i="61"/>
  <c r="AC210" i="61"/>
  <c r="AB211" i="61"/>
  <c r="E211" i="70"/>
  <c r="AC211" i="61"/>
  <c r="AB212" i="61"/>
  <c r="E212" i="70"/>
  <c r="AB212" i="70"/>
  <c r="AC212" i="61"/>
  <c r="AB213" i="61"/>
  <c r="E213" i="70"/>
  <c r="AC213" i="61"/>
  <c r="AB214" i="61"/>
  <c r="AC214" i="61"/>
  <c r="AB215" i="61"/>
  <c r="AC215" i="61"/>
  <c r="AB216" i="61"/>
  <c r="AC216" i="61"/>
  <c r="AB217" i="61"/>
  <c r="AC217" i="61"/>
  <c r="AB218" i="61"/>
  <c r="E218" i="70"/>
  <c r="AC218" i="61"/>
  <c r="AB219" i="61"/>
  <c r="E219" i="70"/>
  <c r="AV219" i="70"/>
  <c r="AC219" i="61"/>
  <c r="AB220" i="61"/>
  <c r="E220" i="70"/>
  <c r="W220" i="70"/>
  <c r="AC220" i="61"/>
  <c r="AB221" i="61"/>
  <c r="E221" i="70"/>
  <c r="AC221" i="61"/>
  <c r="AB222" i="61"/>
  <c r="AC222" i="61"/>
  <c r="AB223" i="61"/>
  <c r="AC223" i="61"/>
  <c r="AB224" i="61"/>
  <c r="E224" i="70"/>
  <c r="X224" i="70"/>
  <c r="AC224" i="61"/>
  <c r="AB225" i="61"/>
  <c r="E225" i="70"/>
  <c r="AC225" i="61"/>
  <c r="AB226" i="61"/>
  <c r="E226" i="70"/>
  <c r="AC226" i="61"/>
  <c r="AB227" i="61"/>
  <c r="AC227" i="61"/>
  <c r="AB228" i="61"/>
  <c r="AC228" i="61"/>
  <c r="AB229" i="61"/>
  <c r="AC229" i="61"/>
  <c r="AB230" i="61"/>
  <c r="AC230" i="61"/>
  <c r="AB231" i="61"/>
  <c r="AC231" i="61"/>
  <c r="AB232" i="61"/>
  <c r="AC232" i="61"/>
  <c r="AB233" i="61"/>
  <c r="E233" i="70"/>
  <c r="AQ233" i="70"/>
  <c r="AC233" i="61"/>
  <c r="AB234" i="61"/>
  <c r="E234" i="70"/>
  <c r="AC234" i="61"/>
  <c r="AB235" i="61"/>
  <c r="E235" i="70"/>
  <c r="AC235" i="61"/>
  <c r="AB236" i="61"/>
  <c r="AC236" i="61"/>
  <c r="AB237" i="61"/>
  <c r="E237" i="70"/>
  <c r="AQ237" i="70"/>
  <c r="AC237" i="61"/>
  <c r="AB238" i="61"/>
  <c r="E238" i="70"/>
  <c r="AC238" i="61"/>
  <c r="AB239" i="61"/>
  <c r="AC239" i="61"/>
  <c r="AB240" i="61"/>
  <c r="AC240" i="61"/>
  <c r="AB241" i="61"/>
  <c r="AC241" i="61"/>
  <c r="AB242" i="61"/>
  <c r="AC242" i="61"/>
  <c r="AB243" i="61"/>
  <c r="E243" i="70"/>
  <c r="AC243" i="61"/>
  <c r="AB244" i="61"/>
  <c r="E244" i="70"/>
  <c r="AC244" i="61"/>
  <c r="AB245" i="61"/>
  <c r="AC245" i="61"/>
  <c r="AB246" i="61"/>
  <c r="AC246" i="61"/>
  <c r="AB247" i="61"/>
  <c r="BP247" i="76"/>
  <c r="AC247" i="61"/>
  <c r="AB248" i="61"/>
  <c r="AC248" i="61"/>
  <c r="AB249" i="61"/>
  <c r="BI249" i="76"/>
  <c r="E249" i="70"/>
  <c r="AQ249" i="70"/>
  <c r="AC249" i="61"/>
  <c r="AB250" i="61"/>
  <c r="BI250" i="76"/>
  <c r="E250" i="70"/>
  <c r="AC250" i="61"/>
  <c r="AB251" i="61"/>
  <c r="E251" i="70"/>
  <c r="AC251" i="61"/>
  <c r="AB252" i="61"/>
  <c r="AC252" i="61"/>
  <c r="AB253" i="61"/>
  <c r="AC253" i="61"/>
  <c r="AB254" i="61"/>
  <c r="AC254" i="61"/>
  <c r="AB255" i="61"/>
  <c r="E255" i="70"/>
  <c r="AC255" i="61"/>
  <c r="AB256" i="61"/>
  <c r="E256" i="70"/>
  <c r="AC256" i="61"/>
  <c r="AB257" i="61"/>
  <c r="AC257" i="61"/>
  <c r="AB258" i="61"/>
  <c r="AC258" i="61"/>
  <c r="AB259" i="61"/>
  <c r="BI259" i="76"/>
  <c r="AC259" i="61"/>
  <c r="AB260" i="61"/>
  <c r="E260" i="70"/>
  <c r="AC260" i="61"/>
  <c r="AB261" i="61"/>
  <c r="E261" i="70"/>
  <c r="AC261" i="61"/>
  <c r="AB262" i="61"/>
  <c r="AC262" i="61"/>
  <c r="AB263" i="61"/>
  <c r="BI263" i="76"/>
  <c r="AC263" i="61"/>
  <c r="AB264" i="61"/>
  <c r="E264" i="70"/>
  <c r="AC264" i="61"/>
  <c r="AB265" i="61"/>
  <c r="E265" i="70"/>
  <c r="AJ265" i="70"/>
  <c r="AC265" i="61"/>
  <c r="AB266" i="61"/>
  <c r="E266" i="70"/>
  <c r="W266" i="70"/>
  <c r="AC266" i="61"/>
  <c r="AB267" i="61"/>
  <c r="BI267" i="76"/>
  <c r="E267" i="70"/>
  <c r="AC267" i="61"/>
  <c r="AB268" i="61"/>
  <c r="AC268" i="61"/>
  <c r="AB269" i="61"/>
  <c r="AC269" i="61"/>
  <c r="AB270" i="61"/>
  <c r="AE270" i="76"/>
  <c r="AC270" i="61"/>
  <c r="AB271" i="61"/>
  <c r="AC271" i="61"/>
  <c r="AB272" i="61"/>
  <c r="W272" i="76"/>
  <c r="AC272" i="61"/>
  <c r="AB273" i="61"/>
  <c r="AC273" i="61"/>
  <c r="AB274" i="61"/>
  <c r="AC274" i="61"/>
  <c r="AB275" i="61"/>
  <c r="AC275" i="61"/>
  <c r="AB276" i="61"/>
  <c r="E276" i="70"/>
  <c r="AP276" i="70"/>
  <c r="AC276" i="61"/>
  <c r="AB277" i="61"/>
  <c r="E277" i="70"/>
  <c r="AP277" i="70"/>
  <c r="AC277" i="61"/>
  <c r="AB278" i="61"/>
  <c r="E278" i="70"/>
  <c r="U278" i="70"/>
  <c r="AC278" i="61"/>
  <c r="AB279" i="61"/>
  <c r="E279" i="70"/>
  <c r="AC279" i="61"/>
  <c r="AB280" i="61"/>
  <c r="E280" i="70"/>
  <c r="AP280" i="70"/>
  <c r="AC280" i="61"/>
  <c r="AB281" i="61"/>
  <c r="E281" i="70"/>
  <c r="AJ281" i="70"/>
  <c r="AC281" i="61"/>
  <c r="AB282" i="61"/>
  <c r="E282" i="70"/>
  <c r="AB282" i="70"/>
  <c r="AC282" i="61"/>
  <c r="AB283" i="61"/>
  <c r="E283" i="70"/>
  <c r="AC283" i="61"/>
  <c r="AB284" i="61"/>
  <c r="AC284" i="61"/>
  <c r="AB285" i="61"/>
  <c r="AC285" i="61"/>
  <c r="AB286" i="61"/>
  <c r="AC286" i="61"/>
  <c r="AB287" i="61"/>
  <c r="AC287" i="61"/>
  <c r="AB288" i="61"/>
  <c r="AC288" i="61"/>
  <c r="AB289" i="61"/>
  <c r="AC289" i="61"/>
  <c r="AB290" i="61"/>
  <c r="E290" i="70"/>
  <c r="W290" i="70"/>
  <c r="AC290" i="61"/>
  <c r="AB291" i="61"/>
  <c r="E291" i="70"/>
  <c r="AC291" i="61"/>
  <c r="AB292" i="61"/>
  <c r="E292" i="70"/>
  <c r="AP292" i="70"/>
  <c r="AC292" i="61"/>
  <c r="AB293" i="61"/>
  <c r="E293" i="70"/>
  <c r="AP293" i="70"/>
  <c r="AC293" i="61"/>
  <c r="AB294" i="61"/>
  <c r="E294" i="70"/>
  <c r="AC294" i="61"/>
  <c r="AB295" i="61"/>
  <c r="AC295" i="61"/>
  <c r="AB296" i="61"/>
  <c r="AC296" i="61"/>
  <c r="AB297" i="61"/>
  <c r="AC297" i="61"/>
  <c r="AB298" i="61"/>
  <c r="AC298" i="61"/>
  <c r="AB299" i="61"/>
  <c r="AL299" i="76"/>
  <c r="E299" i="70"/>
  <c r="AC299" i="61"/>
  <c r="AB300" i="61"/>
  <c r="E300" i="70"/>
  <c r="AC300" i="61"/>
  <c r="AB301" i="61"/>
  <c r="AC301" i="61"/>
  <c r="AB302" i="61"/>
  <c r="AD302" i="76"/>
  <c r="AC302" i="61"/>
  <c r="AB303" i="61"/>
  <c r="AL303" i="76"/>
  <c r="AC303" i="61"/>
  <c r="AB304" i="61"/>
  <c r="AC304" i="61"/>
  <c r="AB305" i="61"/>
  <c r="AC305" i="61"/>
  <c r="AB306" i="61"/>
  <c r="AC306" i="61"/>
  <c r="AB307" i="61"/>
  <c r="E307" i="70"/>
  <c r="N307" i="70"/>
  <c r="AC307" i="61"/>
  <c r="AB308" i="61"/>
  <c r="E308" i="70"/>
  <c r="AP308" i="70"/>
  <c r="AC308" i="61"/>
  <c r="AB309" i="61"/>
  <c r="E309" i="70"/>
  <c r="AP309" i="70"/>
  <c r="AC309" i="61"/>
  <c r="AB310" i="61"/>
  <c r="BI310" i="76"/>
  <c r="AC310" i="61"/>
  <c r="V10" i="61"/>
  <c r="E10" i="76"/>
  <c r="W10" i="61"/>
  <c r="V11" i="61"/>
  <c r="E11" i="76"/>
  <c r="W11" i="61"/>
  <c r="V12" i="61"/>
  <c r="E12" i="76"/>
  <c r="W12" i="61"/>
  <c r="V13" i="61"/>
  <c r="E13" i="76"/>
  <c r="W13" i="61"/>
  <c r="V14" i="61"/>
  <c r="E14" i="76"/>
  <c r="W14" i="61"/>
  <c r="V15" i="61"/>
  <c r="E15" i="76"/>
  <c r="W15" i="61"/>
  <c r="V16" i="61"/>
  <c r="E16" i="76"/>
  <c r="W16" i="61"/>
  <c r="V17" i="61"/>
  <c r="E17" i="76"/>
  <c r="W17" i="61"/>
  <c r="V18" i="61"/>
  <c r="E18" i="76"/>
  <c r="W18" i="61"/>
  <c r="V19" i="61"/>
  <c r="E19" i="76"/>
  <c r="W19" i="61"/>
  <c r="V20" i="61"/>
  <c r="E20" i="76"/>
  <c r="W20" i="61"/>
  <c r="V21" i="61"/>
  <c r="E21" i="76"/>
  <c r="W21" i="61"/>
  <c r="V22" i="61"/>
  <c r="E22" i="76"/>
  <c r="W22" i="61"/>
  <c r="V23" i="61"/>
  <c r="E23" i="76"/>
  <c r="W23" i="61"/>
  <c r="V24" i="61"/>
  <c r="E24" i="76"/>
  <c r="W24" i="61"/>
  <c r="V25" i="61"/>
  <c r="E25" i="76"/>
  <c r="W25" i="61"/>
  <c r="V26" i="61"/>
  <c r="E26" i="76"/>
  <c r="W26" i="61"/>
  <c r="V27" i="61"/>
  <c r="E27" i="76"/>
  <c r="W27" i="61"/>
  <c r="V28" i="61"/>
  <c r="E28" i="76"/>
  <c r="W28" i="61"/>
  <c r="V29" i="61"/>
  <c r="E29" i="76"/>
  <c r="W29" i="61"/>
  <c r="V30" i="61"/>
  <c r="E30" i="76"/>
  <c r="W30" i="61"/>
  <c r="V31" i="61"/>
  <c r="E31" i="76"/>
  <c r="W31" i="61"/>
  <c r="V32" i="61"/>
  <c r="E32" i="76"/>
  <c r="W32" i="61"/>
  <c r="V33" i="61"/>
  <c r="E33" i="76"/>
  <c r="AL33" i="76"/>
  <c r="W33" i="61"/>
  <c r="V34" i="61"/>
  <c r="E34" i="76"/>
  <c r="W34" i="61"/>
  <c r="V35" i="61"/>
  <c r="E35" i="76"/>
  <c r="W35" i="61"/>
  <c r="V36" i="61"/>
  <c r="E36" i="76"/>
  <c r="W36" i="61"/>
  <c r="V37" i="61"/>
  <c r="E37" i="76"/>
  <c r="W37" i="61"/>
  <c r="V38" i="61"/>
  <c r="E38" i="76"/>
  <c r="W38" i="61"/>
  <c r="V39" i="61"/>
  <c r="E39" i="76"/>
  <c r="W39" i="61"/>
  <c r="V40" i="61"/>
  <c r="E40" i="76"/>
  <c r="W40" i="61"/>
  <c r="V41" i="61"/>
  <c r="E41" i="76"/>
  <c r="W41" i="61"/>
  <c r="V42" i="61"/>
  <c r="E42" i="76"/>
  <c r="W42" i="61"/>
  <c r="V43" i="61"/>
  <c r="E43" i="76"/>
  <c r="W43" i="61"/>
  <c r="V44" i="61"/>
  <c r="E44" i="76"/>
  <c r="W44" i="61"/>
  <c r="V45" i="61"/>
  <c r="E45" i="76"/>
  <c r="W45" i="61"/>
  <c r="V46" i="61"/>
  <c r="E46" i="76"/>
  <c r="AL46" i="76"/>
  <c r="W46" i="61"/>
  <c r="V47" i="61"/>
  <c r="E47" i="76"/>
  <c r="AL47" i="76"/>
  <c r="W47" i="61"/>
  <c r="V48" i="61"/>
  <c r="E48" i="76"/>
  <c r="W48" i="61"/>
  <c r="V49" i="61"/>
  <c r="E49" i="76"/>
  <c r="W49" i="61"/>
  <c r="V50" i="61"/>
  <c r="E50" i="76"/>
  <c r="AL50" i="76"/>
  <c r="W50" i="61"/>
  <c r="V51" i="61"/>
  <c r="E51" i="76"/>
  <c r="W51" i="61"/>
  <c r="V52" i="61"/>
  <c r="E52" i="76"/>
  <c r="W52" i="61"/>
  <c r="V53" i="61"/>
  <c r="E53" i="76"/>
  <c r="W53" i="61"/>
  <c r="V54" i="61"/>
  <c r="E54" i="76"/>
  <c r="AL54" i="76"/>
  <c r="W54" i="61"/>
  <c r="V55" i="61"/>
  <c r="E55" i="76"/>
  <c r="AL55" i="76"/>
  <c r="W55" i="61"/>
  <c r="V56" i="61"/>
  <c r="E56" i="76"/>
  <c r="W56" i="61"/>
  <c r="V57" i="61"/>
  <c r="E57" i="76"/>
  <c r="W57" i="61"/>
  <c r="V58" i="61"/>
  <c r="E58" i="76"/>
  <c r="AL58" i="76"/>
  <c r="W58" i="61"/>
  <c r="V59" i="61"/>
  <c r="E59" i="76"/>
  <c r="AL59" i="76"/>
  <c r="W59" i="61"/>
  <c r="V60" i="61"/>
  <c r="E60" i="76"/>
  <c r="W60" i="61"/>
  <c r="V61" i="61"/>
  <c r="E61" i="76"/>
  <c r="W61" i="61"/>
  <c r="V62" i="61"/>
  <c r="E62" i="76"/>
  <c r="W62" i="61"/>
  <c r="V63" i="61"/>
  <c r="E63" i="76"/>
  <c r="W63" i="61"/>
  <c r="V64" i="61"/>
  <c r="E64" i="76"/>
  <c r="W64" i="61"/>
  <c r="V65" i="61"/>
  <c r="E65" i="76"/>
  <c r="W65" i="61"/>
  <c r="V66" i="61"/>
  <c r="E66" i="76"/>
  <c r="W66" i="61"/>
  <c r="V67" i="61"/>
  <c r="E67" i="76"/>
  <c r="W67" i="61"/>
  <c r="V68" i="61"/>
  <c r="E68" i="76"/>
  <c r="W68" i="61"/>
  <c r="V69" i="61"/>
  <c r="E69" i="76"/>
  <c r="W69" i="61"/>
  <c r="V70" i="61"/>
  <c r="E70" i="76"/>
  <c r="W70" i="61"/>
  <c r="V71" i="61"/>
  <c r="E71" i="76"/>
  <c r="W71" i="61"/>
  <c r="V72" i="61"/>
  <c r="E72" i="76"/>
  <c r="W72" i="61"/>
  <c r="V73" i="61"/>
  <c r="E73" i="76"/>
  <c r="W73" i="61"/>
  <c r="V74" i="61"/>
  <c r="W74" i="61"/>
  <c r="V75" i="61"/>
  <c r="W75" i="61"/>
  <c r="V76" i="61"/>
  <c r="W76" i="61"/>
  <c r="V77" i="61"/>
  <c r="W77" i="61"/>
  <c r="V78" i="61"/>
  <c r="W78" i="61"/>
  <c r="V79" i="61"/>
  <c r="W79" i="61"/>
  <c r="V80" i="61"/>
  <c r="W80" i="61"/>
  <c r="V81" i="61"/>
  <c r="W81" i="61"/>
  <c r="V82" i="61"/>
  <c r="W82" i="61"/>
  <c r="V83" i="61"/>
  <c r="W83" i="61"/>
  <c r="V84" i="61"/>
  <c r="W84" i="61"/>
  <c r="V85" i="61"/>
  <c r="W85" i="61"/>
  <c r="V86" i="61"/>
  <c r="W86" i="61"/>
  <c r="V87" i="61"/>
  <c r="W87" i="61"/>
  <c r="V88" i="61"/>
  <c r="W88" i="61"/>
  <c r="V89" i="61"/>
  <c r="W89" i="61"/>
  <c r="V90" i="61"/>
  <c r="W90" i="61"/>
  <c r="V91" i="61"/>
  <c r="W91" i="61"/>
  <c r="V92" i="61"/>
  <c r="W92" i="61"/>
  <c r="V93" i="61"/>
  <c r="W93" i="61"/>
  <c r="V94" i="61"/>
  <c r="W94" i="61"/>
  <c r="V95" i="61"/>
  <c r="W95" i="61"/>
  <c r="V96" i="61"/>
  <c r="W96" i="61"/>
  <c r="V97" i="61"/>
  <c r="W97" i="61"/>
  <c r="V98" i="61"/>
  <c r="W98" i="61"/>
  <c r="V99" i="61"/>
  <c r="W99" i="61"/>
  <c r="V100" i="61"/>
  <c r="W100" i="61"/>
  <c r="V101" i="61"/>
  <c r="W101" i="61"/>
  <c r="V102" i="61"/>
  <c r="W102" i="61"/>
  <c r="V103" i="61"/>
  <c r="W103" i="61"/>
  <c r="V104" i="61"/>
  <c r="W104" i="61"/>
  <c r="V105" i="61"/>
  <c r="W105" i="61"/>
  <c r="V106" i="61"/>
  <c r="W106" i="61"/>
  <c r="V107" i="61"/>
  <c r="W107" i="61"/>
  <c r="V108" i="61"/>
  <c r="W108" i="61"/>
  <c r="V109" i="61"/>
  <c r="W109" i="61"/>
  <c r="V110" i="61"/>
  <c r="W110" i="61"/>
  <c r="V111" i="61"/>
  <c r="W111" i="61"/>
  <c r="V112" i="61"/>
  <c r="W112" i="61"/>
  <c r="V113" i="61"/>
  <c r="W113" i="61"/>
  <c r="V114" i="61"/>
  <c r="W114" i="61"/>
  <c r="V115" i="61"/>
  <c r="W115" i="61"/>
  <c r="V116" i="61"/>
  <c r="W116" i="61"/>
  <c r="V117" i="61"/>
  <c r="W117" i="61"/>
  <c r="V118" i="61"/>
  <c r="W118" i="61"/>
  <c r="V119" i="61"/>
  <c r="W119" i="61"/>
  <c r="V120" i="61"/>
  <c r="W120" i="61"/>
  <c r="V121" i="61"/>
  <c r="W121" i="61"/>
  <c r="V122" i="61"/>
  <c r="W122" i="61"/>
  <c r="V123" i="61"/>
  <c r="W123" i="61"/>
  <c r="V124" i="61"/>
  <c r="W124" i="61"/>
  <c r="V125" i="61"/>
  <c r="W125" i="61"/>
  <c r="V126" i="61"/>
  <c r="W126" i="61"/>
  <c r="V127" i="61"/>
  <c r="W127" i="61"/>
  <c r="V128" i="61"/>
  <c r="W128" i="61"/>
  <c r="V129" i="61"/>
  <c r="W129" i="61"/>
  <c r="V130" i="61"/>
  <c r="W130" i="61"/>
  <c r="V131" i="61"/>
  <c r="W131" i="61"/>
  <c r="V132" i="61"/>
  <c r="W132" i="61"/>
  <c r="V133" i="61"/>
  <c r="W133" i="61"/>
  <c r="V134" i="61"/>
  <c r="W134" i="61"/>
  <c r="V135" i="61"/>
  <c r="W135" i="61"/>
  <c r="V136" i="61"/>
  <c r="W136" i="61"/>
  <c r="V137" i="61"/>
  <c r="W137" i="61"/>
  <c r="V138" i="61"/>
  <c r="W138" i="61"/>
  <c r="V139" i="61"/>
  <c r="W139" i="61"/>
  <c r="V140" i="61"/>
  <c r="W140" i="61"/>
  <c r="V141" i="61"/>
  <c r="W141" i="61"/>
  <c r="V142" i="61"/>
  <c r="W142" i="61"/>
  <c r="V143" i="61"/>
  <c r="W143" i="61"/>
  <c r="V144" i="61"/>
  <c r="W144" i="61"/>
  <c r="V145" i="61"/>
  <c r="W145" i="61"/>
  <c r="V146" i="61"/>
  <c r="W146" i="61"/>
  <c r="V147" i="61"/>
  <c r="W147" i="61"/>
  <c r="V148" i="61"/>
  <c r="W148" i="61"/>
  <c r="V149" i="61"/>
  <c r="W149" i="61"/>
  <c r="V150" i="61"/>
  <c r="W150" i="61"/>
  <c r="V151" i="61"/>
  <c r="W151" i="61"/>
  <c r="V152" i="61"/>
  <c r="W152" i="61"/>
  <c r="V153" i="61"/>
  <c r="W153" i="61"/>
  <c r="V154" i="61"/>
  <c r="W154" i="61"/>
  <c r="V155" i="61"/>
  <c r="W155" i="61"/>
  <c r="V156" i="61"/>
  <c r="W156" i="61"/>
  <c r="V157" i="61"/>
  <c r="W157" i="61"/>
  <c r="V158" i="61"/>
  <c r="W158" i="61"/>
  <c r="V159" i="61"/>
  <c r="W159" i="61"/>
  <c r="V160" i="61"/>
  <c r="W160" i="61"/>
  <c r="V161" i="61"/>
  <c r="W161" i="61"/>
  <c r="V162" i="61"/>
  <c r="W162" i="61"/>
  <c r="V163" i="61"/>
  <c r="W163" i="61"/>
  <c r="V164" i="61"/>
  <c r="W164" i="61"/>
  <c r="V165" i="61"/>
  <c r="W165" i="61"/>
  <c r="V166" i="61"/>
  <c r="W166" i="61"/>
  <c r="V167" i="61"/>
  <c r="W167" i="61"/>
  <c r="V168" i="61"/>
  <c r="W168" i="61"/>
  <c r="V169" i="61"/>
  <c r="W169" i="61"/>
  <c r="V170" i="61"/>
  <c r="W170" i="61"/>
  <c r="V171" i="61"/>
  <c r="W171" i="61"/>
  <c r="V172" i="61"/>
  <c r="W172" i="61"/>
  <c r="V173" i="61"/>
  <c r="W173" i="61"/>
  <c r="V174" i="61"/>
  <c r="W174" i="61"/>
  <c r="V175" i="61"/>
  <c r="W175" i="61"/>
  <c r="V176" i="61"/>
  <c r="W176" i="61"/>
  <c r="V177" i="61"/>
  <c r="W177" i="61"/>
  <c r="V178" i="61"/>
  <c r="W178" i="61"/>
  <c r="V179" i="61"/>
  <c r="W179" i="61"/>
  <c r="V180" i="61"/>
  <c r="W180" i="61"/>
  <c r="V181" i="61"/>
  <c r="W181" i="61"/>
  <c r="V182" i="61"/>
  <c r="W182" i="61"/>
  <c r="V183" i="61"/>
  <c r="W183" i="61"/>
  <c r="V184" i="61"/>
  <c r="W184" i="61"/>
  <c r="V185" i="61"/>
  <c r="W185" i="61"/>
  <c r="V186" i="61"/>
  <c r="W186" i="61"/>
  <c r="V187" i="61"/>
  <c r="W187" i="61"/>
  <c r="V188" i="61"/>
  <c r="W188" i="61"/>
  <c r="V189" i="61"/>
  <c r="W189" i="61"/>
  <c r="V190" i="61"/>
  <c r="W190" i="61"/>
  <c r="V191" i="61"/>
  <c r="W191" i="61"/>
  <c r="V192" i="61"/>
  <c r="W192" i="61"/>
  <c r="V193" i="61"/>
  <c r="W193" i="61"/>
  <c r="V194" i="61"/>
  <c r="W194" i="61"/>
  <c r="V195" i="61"/>
  <c r="W195" i="61"/>
  <c r="V196" i="61"/>
  <c r="W196" i="61"/>
  <c r="V197" i="61"/>
  <c r="W197" i="61"/>
  <c r="V198" i="61"/>
  <c r="W198" i="61"/>
  <c r="V199" i="61"/>
  <c r="W199" i="61"/>
  <c r="V200" i="61"/>
  <c r="W200" i="61"/>
  <c r="V201" i="61"/>
  <c r="W201" i="61"/>
  <c r="V202" i="61"/>
  <c r="W202" i="61"/>
  <c r="V203" i="61"/>
  <c r="W203" i="61"/>
  <c r="V204" i="61"/>
  <c r="W204" i="61"/>
  <c r="V205" i="61"/>
  <c r="W205" i="61"/>
  <c r="V206" i="61"/>
  <c r="W206" i="61"/>
  <c r="V207" i="61"/>
  <c r="W207" i="61"/>
  <c r="V208" i="61"/>
  <c r="W208" i="61"/>
  <c r="V209" i="61"/>
  <c r="W209" i="61"/>
  <c r="V210" i="61"/>
  <c r="W210" i="61"/>
  <c r="V211" i="61"/>
  <c r="W211" i="61"/>
  <c r="V212" i="61"/>
  <c r="W212" i="61"/>
  <c r="V213" i="61"/>
  <c r="W213" i="61"/>
  <c r="V214" i="61"/>
  <c r="W214" i="61"/>
  <c r="V215" i="61"/>
  <c r="W215" i="61"/>
  <c r="V216" i="61"/>
  <c r="W216" i="61"/>
  <c r="V217" i="61"/>
  <c r="W217" i="61"/>
  <c r="V218" i="61"/>
  <c r="W218" i="61"/>
  <c r="V219" i="61"/>
  <c r="W219" i="61"/>
  <c r="V220" i="61"/>
  <c r="W220" i="61"/>
  <c r="V221" i="61"/>
  <c r="W221" i="61"/>
  <c r="V222" i="61"/>
  <c r="W222" i="61"/>
  <c r="V223" i="61"/>
  <c r="W223" i="61"/>
  <c r="V224" i="61"/>
  <c r="W224" i="61"/>
  <c r="V225" i="61"/>
  <c r="W225" i="61"/>
  <c r="V226" i="61"/>
  <c r="W226" i="61"/>
  <c r="V227" i="61"/>
  <c r="W227" i="61"/>
  <c r="V228" i="61"/>
  <c r="W228" i="61"/>
  <c r="V229" i="61"/>
  <c r="W229" i="61"/>
  <c r="V230" i="61"/>
  <c r="W230" i="61"/>
  <c r="V231" i="61"/>
  <c r="W231" i="61"/>
  <c r="V232" i="61"/>
  <c r="W232" i="61"/>
  <c r="V233" i="61"/>
  <c r="W233" i="61"/>
  <c r="V234" i="61"/>
  <c r="W234" i="61"/>
  <c r="V235" i="61"/>
  <c r="W235" i="61"/>
  <c r="V236" i="61"/>
  <c r="W236" i="61"/>
  <c r="V237" i="61"/>
  <c r="W237" i="61"/>
  <c r="V238" i="61"/>
  <c r="W238" i="61"/>
  <c r="V239" i="61"/>
  <c r="W239" i="61"/>
  <c r="V240" i="61"/>
  <c r="W240" i="61"/>
  <c r="V241" i="61"/>
  <c r="W241" i="61"/>
  <c r="V242" i="61"/>
  <c r="W242" i="61"/>
  <c r="V243" i="61"/>
  <c r="W243" i="61"/>
  <c r="V244" i="61"/>
  <c r="W244" i="61"/>
  <c r="V245" i="61"/>
  <c r="W245" i="61"/>
  <c r="V246" i="61"/>
  <c r="W246" i="61"/>
  <c r="V247" i="61"/>
  <c r="W247" i="61"/>
  <c r="V248" i="61"/>
  <c r="W248" i="61"/>
  <c r="V249" i="61"/>
  <c r="W249" i="61"/>
  <c r="V250" i="61"/>
  <c r="W250" i="61"/>
  <c r="V251" i="61"/>
  <c r="W251" i="61"/>
  <c r="V252" i="61"/>
  <c r="W252" i="61"/>
  <c r="V253" i="61"/>
  <c r="W253" i="61"/>
  <c r="V254" i="61"/>
  <c r="W254" i="61"/>
  <c r="V255" i="61"/>
  <c r="W255" i="61"/>
  <c r="V256" i="61"/>
  <c r="W256" i="61"/>
  <c r="V257" i="61"/>
  <c r="W257" i="61"/>
  <c r="V258" i="61"/>
  <c r="W258" i="61"/>
  <c r="V259" i="61"/>
  <c r="W259" i="61"/>
  <c r="V260" i="61"/>
  <c r="W260" i="61"/>
  <c r="V261" i="61"/>
  <c r="W261" i="61"/>
  <c r="V262" i="61"/>
  <c r="W262" i="61"/>
  <c r="V263" i="61"/>
  <c r="W263" i="61"/>
  <c r="V264" i="61"/>
  <c r="W264" i="61"/>
  <c r="V265" i="61"/>
  <c r="W265" i="61"/>
  <c r="V266" i="61"/>
  <c r="W266" i="61"/>
  <c r="V267" i="61"/>
  <c r="W267" i="61"/>
  <c r="V268" i="61"/>
  <c r="W268" i="61"/>
  <c r="V269" i="61"/>
  <c r="W269" i="61"/>
  <c r="V270" i="61"/>
  <c r="W270" i="61"/>
  <c r="V271" i="61"/>
  <c r="W271" i="61"/>
  <c r="V272" i="61"/>
  <c r="W272" i="61"/>
  <c r="V273" i="61"/>
  <c r="W273" i="61"/>
  <c r="V274" i="61"/>
  <c r="W274" i="61"/>
  <c r="V275" i="61"/>
  <c r="W275" i="61"/>
  <c r="V276" i="61"/>
  <c r="W276" i="61"/>
  <c r="V277" i="61"/>
  <c r="W277" i="61"/>
  <c r="V278" i="61"/>
  <c r="W278" i="61"/>
  <c r="V279" i="61"/>
  <c r="W279" i="61"/>
  <c r="V280" i="61"/>
  <c r="W280" i="61"/>
  <c r="V281" i="61"/>
  <c r="W281" i="61"/>
  <c r="V282" i="61"/>
  <c r="W282" i="61"/>
  <c r="V283" i="61"/>
  <c r="W283" i="61"/>
  <c r="V284" i="61"/>
  <c r="W284" i="61"/>
  <c r="V285" i="61"/>
  <c r="W285" i="61"/>
  <c r="V286" i="61"/>
  <c r="W286" i="61"/>
  <c r="V287" i="61"/>
  <c r="W287" i="61"/>
  <c r="V288" i="61"/>
  <c r="W288" i="61"/>
  <c r="V289" i="61"/>
  <c r="W289" i="61"/>
  <c r="V290" i="61"/>
  <c r="W290" i="61"/>
  <c r="V291" i="61"/>
  <c r="W291" i="61"/>
  <c r="V292" i="61"/>
  <c r="W292" i="61"/>
  <c r="V293" i="61"/>
  <c r="W293" i="61"/>
  <c r="V294" i="61"/>
  <c r="W294" i="61"/>
  <c r="V295" i="61"/>
  <c r="W295" i="61"/>
  <c r="V296" i="61"/>
  <c r="W296" i="61"/>
  <c r="V297" i="61"/>
  <c r="W297" i="61"/>
  <c r="V298" i="61"/>
  <c r="W298" i="61"/>
  <c r="V299" i="61"/>
  <c r="W299" i="61"/>
  <c r="V300" i="61"/>
  <c r="W300" i="61"/>
  <c r="V301" i="61"/>
  <c r="W301" i="61"/>
  <c r="V302" i="61"/>
  <c r="W302" i="61"/>
  <c r="V303" i="61"/>
  <c r="W303" i="61"/>
  <c r="V304" i="61"/>
  <c r="W304" i="61"/>
  <c r="V305" i="61"/>
  <c r="W305" i="61"/>
  <c r="V306" i="61"/>
  <c r="W306" i="61"/>
  <c r="V307" i="61"/>
  <c r="W307" i="61"/>
  <c r="V308" i="61"/>
  <c r="W308" i="61"/>
  <c r="V309" i="61"/>
  <c r="W309" i="61"/>
  <c r="V310" i="61"/>
  <c r="W310" i="61"/>
  <c r="U12" i="39"/>
  <c r="U13" i="39"/>
  <c r="U14" i="39"/>
  <c r="U15" i="39"/>
  <c r="U16" i="39"/>
  <c r="U17" i="39"/>
  <c r="U18" i="39"/>
  <c r="U19" i="39"/>
  <c r="U20" i="39"/>
  <c r="U21" i="39"/>
  <c r="U22" i="39"/>
  <c r="U23" i="39"/>
  <c r="U24" i="39"/>
  <c r="U25" i="39"/>
  <c r="U26" i="39"/>
  <c r="U27" i="39"/>
  <c r="U28" i="39"/>
  <c r="U29" i="39"/>
  <c r="U30" i="39"/>
  <c r="U31" i="39"/>
  <c r="U32" i="39"/>
  <c r="U33" i="39"/>
  <c r="U34" i="39"/>
  <c r="U35" i="39"/>
  <c r="U36" i="39"/>
  <c r="U37" i="39"/>
  <c r="U38" i="39"/>
  <c r="U39" i="39"/>
  <c r="U40" i="39"/>
  <c r="U41" i="39"/>
  <c r="U42" i="39"/>
  <c r="U43" i="39"/>
  <c r="U44" i="39"/>
  <c r="U45" i="39"/>
  <c r="U46" i="39"/>
  <c r="U47" i="39"/>
  <c r="U48" i="39"/>
  <c r="U49" i="39"/>
  <c r="U50" i="39"/>
  <c r="U51" i="39"/>
  <c r="U52" i="39"/>
  <c r="U53" i="39"/>
  <c r="U54" i="39"/>
  <c r="U55" i="39"/>
  <c r="U56" i="39"/>
  <c r="U57" i="39"/>
  <c r="U58" i="39"/>
  <c r="U59" i="39"/>
  <c r="U60" i="39"/>
  <c r="U61" i="39"/>
  <c r="U62" i="39"/>
  <c r="U63" i="39"/>
  <c r="U64" i="39"/>
  <c r="U65" i="39"/>
  <c r="U66" i="39"/>
  <c r="U67" i="39"/>
  <c r="U68" i="39"/>
  <c r="U69" i="39"/>
  <c r="U70" i="39"/>
  <c r="U71" i="39"/>
  <c r="U72" i="39"/>
  <c r="U73" i="39"/>
  <c r="U74" i="39"/>
  <c r="U75" i="39"/>
  <c r="U76" i="39"/>
  <c r="U77" i="39"/>
  <c r="U78" i="39"/>
  <c r="U79" i="39"/>
  <c r="U80" i="39"/>
  <c r="U81" i="39"/>
  <c r="U82" i="39"/>
  <c r="U83" i="39"/>
  <c r="U84" i="39"/>
  <c r="U85" i="39"/>
  <c r="U86" i="39"/>
  <c r="U87" i="39"/>
  <c r="U88" i="39"/>
  <c r="U89" i="39"/>
  <c r="U90" i="39"/>
  <c r="U91" i="39"/>
  <c r="U92" i="39"/>
  <c r="U93" i="39"/>
  <c r="U94" i="39"/>
  <c r="U95" i="39"/>
  <c r="U96" i="39"/>
  <c r="U97" i="39"/>
  <c r="U98" i="39"/>
  <c r="U99" i="39"/>
  <c r="U100" i="39"/>
  <c r="U101" i="39"/>
  <c r="U102" i="39"/>
  <c r="U103" i="39"/>
  <c r="U104" i="39"/>
  <c r="U105" i="39"/>
  <c r="U106" i="39"/>
  <c r="U107" i="39"/>
  <c r="U108" i="39"/>
  <c r="U109" i="39"/>
  <c r="U110" i="39"/>
  <c r="U111" i="39"/>
  <c r="U112" i="39"/>
  <c r="U113" i="39"/>
  <c r="U114" i="39"/>
  <c r="U115" i="39"/>
  <c r="U116" i="39"/>
  <c r="U117" i="39"/>
  <c r="U118" i="39"/>
  <c r="U119" i="39"/>
  <c r="U120" i="39"/>
  <c r="U121" i="39"/>
  <c r="U122" i="39"/>
  <c r="U123" i="39"/>
  <c r="U124" i="39"/>
  <c r="U125" i="39"/>
  <c r="U126" i="39"/>
  <c r="U127" i="39"/>
  <c r="U128" i="39"/>
  <c r="U129" i="39"/>
  <c r="U130" i="39"/>
  <c r="U131" i="39"/>
  <c r="U132" i="39"/>
  <c r="U133" i="39"/>
  <c r="U134" i="39"/>
  <c r="U135" i="39"/>
  <c r="U136" i="39"/>
  <c r="U137" i="39"/>
  <c r="U138" i="39"/>
  <c r="U139" i="39"/>
  <c r="U140" i="39"/>
  <c r="U141" i="39"/>
  <c r="U142" i="39"/>
  <c r="U143" i="39"/>
  <c r="U144" i="39"/>
  <c r="U145" i="39"/>
  <c r="U146" i="39"/>
  <c r="U147" i="39"/>
  <c r="U148" i="39"/>
  <c r="U149" i="39"/>
  <c r="U150" i="39"/>
  <c r="U151" i="39"/>
  <c r="U152" i="39"/>
  <c r="U153" i="39"/>
  <c r="U154" i="39"/>
  <c r="U155" i="39"/>
  <c r="U156" i="39"/>
  <c r="U157" i="39"/>
  <c r="U158" i="39"/>
  <c r="U159" i="39"/>
  <c r="U160" i="39"/>
  <c r="U161" i="39"/>
  <c r="U162" i="39"/>
  <c r="U163" i="39"/>
  <c r="U164" i="39"/>
  <c r="U165" i="39"/>
  <c r="U166" i="39"/>
  <c r="U167" i="39"/>
  <c r="U168" i="39"/>
  <c r="U169" i="39"/>
  <c r="U170" i="39"/>
  <c r="U171" i="39"/>
  <c r="U172" i="39"/>
  <c r="U173" i="39"/>
  <c r="U174" i="39"/>
  <c r="U175" i="39"/>
  <c r="U176" i="39"/>
  <c r="U177" i="39"/>
  <c r="U178" i="39"/>
  <c r="U179" i="39"/>
  <c r="U180" i="39"/>
  <c r="U181" i="39"/>
  <c r="U182" i="39"/>
  <c r="U183" i="39"/>
  <c r="U184" i="39"/>
  <c r="U185" i="39"/>
  <c r="U186" i="39"/>
  <c r="U187" i="39"/>
  <c r="U188" i="39"/>
  <c r="U189" i="39"/>
  <c r="U190" i="39"/>
  <c r="U191" i="39"/>
  <c r="U192" i="39"/>
  <c r="U193" i="39"/>
  <c r="U194" i="39"/>
  <c r="U195" i="39"/>
  <c r="U196" i="39"/>
  <c r="U197" i="39"/>
  <c r="U198" i="39"/>
  <c r="U199" i="39"/>
  <c r="U200" i="39"/>
  <c r="U201" i="39"/>
  <c r="U202" i="39"/>
  <c r="U203" i="39"/>
  <c r="U204" i="39"/>
  <c r="U205" i="39"/>
  <c r="U206" i="39"/>
  <c r="U207" i="39"/>
  <c r="U208" i="39"/>
  <c r="U209" i="39"/>
  <c r="U210" i="39"/>
  <c r="U211" i="39"/>
  <c r="U212" i="39"/>
  <c r="U213" i="39"/>
  <c r="U214" i="39"/>
  <c r="U215" i="39"/>
  <c r="U216" i="39"/>
  <c r="U217" i="39"/>
  <c r="U218" i="39"/>
  <c r="U219" i="39"/>
  <c r="U220" i="39"/>
  <c r="U221" i="39"/>
  <c r="U222" i="39"/>
  <c r="U223" i="39"/>
  <c r="U224" i="39"/>
  <c r="U225" i="39"/>
  <c r="U226" i="39"/>
  <c r="U227" i="39"/>
  <c r="U228" i="39"/>
  <c r="U229" i="39"/>
  <c r="U230" i="39"/>
  <c r="U231" i="39"/>
  <c r="U232" i="39"/>
  <c r="U233" i="39"/>
  <c r="U234" i="39"/>
  <c r="U235" i="39"/>
  <c r="U236" i="39"/>
  <c r="U237" i="39"/>
  <c r="U238" i="39"/>
  <c r="U239" i="39"/>
  <c r="U240" i="39"/>
  <c r="U241" i="39"/>
  <c r="U242" i="39"/>
  <c r="U243" i="39"/>
  <c r="U244" i="39"/>
  <c r="U245" i="39"/>
  <c r="U246" i="39"/>
  <c r="U247" i="39"/>
  <c r="U248" i="39"/>
  <c r="U249" i="39"/>
  <c r="U250" i="39"/>
  <c r="U251" i="39"/>
  <c r="U252" i="39"/>
  <c r="U253" i="39"/>
  <c r="U254" i="39"/>
  <c r="U255" i="39"/>
  <c r="U256" i="39"/>
  <c r="U257" i="39"/>
  <c r="U258" i="39"/>
  <c r="U259" i="39"/>
  <c r="U260" i="39"/>
  <c r="U261" i="39"/>
  <c r="U262" i="39"/>
  <c r="U263" i="39"/>
  <c r="U264" i="39"/>
  <c r="U265" i="39"/>
  <c r="U266" i="39"/>
  <c r="U267" i="39"/>
  <c r="U268" i="39"/>
  <c r="U269" i="39"/>
  <c r="U270" i="39"/>
  <c r="U271" i="39"/>
  <c r="U272" i="39"/>
  <c r="U273" i="39"/>
  <c r="U274" i="39"/>
  <c r="U275" i="39"/>
  <c r="U276" i="39"/>
  <c r="U277" i="39"/>
  <c r="U278" i="39"/>
  <c r="U279" i="39"/>
  <c r="U280" i="39"/>
  <c r="U281" i="39"/>
  <c r="U282" i="39"/>
  <c r="U283" i="39"/>
  <c r="U284" i="39"/>
  <c r="U285" i="39"/>
  <c r="U286" i="39"/>
  <c r="U287" i="39"/>
  <c r="U288" i="39"/>
  <c r="U289" i="39"/>
  <c r="U290" i="39"/>
  <c r="U291" i="39"/>
  <c r="U292" i="39"/>
  <c r="U293" i="39"/>
  <c r="U294" i="39"/>
  <c r="U295" i="39"/>
  <c r="U296" i="39"/>
  <c r="U297" i="39"/>
  <c r="U298" i="39"/>
  <c r="U299" i="39"/>
  <c r="U300" i="39"/>
  <c r="U301" i="39"/>
  <c r="U302" i="39"/>
  <c r="U303" i="39"/>
  <c r="U304" i="39"/>
  <c r="U305" i="39"/>
  <c r="U306" i="39"/>
  <c r="U307" i="39"/>
  <c r="U308" i="39"/>
  <c r="U309" i="39"/>
  <c r="U310" i="39"/>
  <c r="U311" i="39"/>
  <c r="U312" i="39"/>
  <c r="U313" i="39"/>
  <c r="U10" i="39"/>
  <c r="U11" i="39"/>
  <c r="S10" i="39"/>
  <c r="AD8" i="61"/>
  <c r="E310" i="70"/>
  <c r="X310" i="70"/>
  <c r="E53" i="70"/>
  <c r="X53" i="70"/>
  <c r="E11" i="70"/>
  <c r="W11" i="70"/>
  <c r="Y8" i="61"/>
  <c r="B2" i="47"/>
  <c r="D2" i="37"/>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8" i="63"/>
  <c r="E25" i="48"/>
  <c r="G25" i="48"/>
  <c r="AT1" i="75"/>
  <c r="A9" i="75"/>
  <c r="B9" i="75"/>
  <c r="C9" i="75"/>
  <c r="D9" i="75"/>
  <c r="A10" i="75"/>
  <c r="B10" i="75"/>
  <c r="C10" i="75"/>
  <c r="D10" i="75"/>
  <c r="AI10" i="75"/>
  <c r="B11" i="75"/>
  <c r="C11" i="75"/>
  <c r="D11" i="75"/>
  <c r="T11" i="75"/>
  <c r="B12" i="75"/>
  <c r="C12" i="75"/>
  <c r="D12" i="75"/>
  <c r="T12" i="75"/>
  <c r="B13" i="75"/>
  <c r="C13" i="75"/>
  <c r="D13" i="75"/>
  <c r="B14" i="75"/>
  <c r="C14" i="75"/>
  <c r="D14" i="75"/>
  <c r="B15" i="75"/>
  <c r="C15" i="75"/>
  <c r="D15" i="75"/>
  <c r="B16" i="75"/>
  <c r="C16" i="75"/>
  <c r="D16" i="75"/>
  <c r="B17" i="75"/>
  <c r="C17" i="75"/>
  <c r="D17" i="75"/>
  <c r="AO17" i="75"/>
  <c r="B18" i="75"/>
  <c r="C18" i="75"/>
  <c r="D18" i="75"/>
  <c r="AO18" i="75"/>
  <c r="B19" i="75"/>
  <c r="C19" i="75"/>
  <c r="D19" i="75"/>
  <c r="AI19" i="75"/>
  <c r="B20" i="75"/>
  <c r="C20" i="75"/>
  <c r="D20" i="75"/>
  <c r="B21" i="75"/>
  <c r="C21" i="75"/>
  <c r="D21" i="75"/>
  <c r="B22" i="75"/>
  <c r="C22" i="75"/>
  <c r="D22" i="75"/>
  <c r="AA22" i="75"/>
  <c r="B23" i="75"/>
  <c r="C23" i="75"/>
  <c r="D23" i="75"/>
  <c r="AA23" i="75"/>
  <c r="B24" i="75"/>
  <c r="C24" i="75"/>
  <c r="D24" i="75"/>
  <c r="AO24" i="75"/>
  <c r="B25" i="75"/>
  <c r="C25" i="75"/>
  <c r="D25" i="75"/>
  <c r="AU25" i="75"/>
  <c r="B26" i="75"/>
  <c r="C26" i="75"/>
  <c r="D26" i="75"/>
  <c r="AO26" i="75"/>
  <c r="B27" i="75"/>
  <c r="C27" i="75"/>
  <c r="D27" i="75"/>
  <c r="AA27" i="75"/>
  <c r="B28" i="75"/>
  <c r="C28" i="75"/>
  <c r="D28" i="75"/>
  <c r="T28" i="75"/>
  <c r="B29" i="75"/>
  <c r="C29" i="75"/>
  <c r="D29" i="75"/>
  <c r="AU29" i="75"/>
  <c r="B30" i="75"/>
  <c r="C30" i="75"/>
  <c r="D30" i="75"/>
  <c r="B31" i="75"/>
  <c r="C31" i="75"/>
  <c r="D31" i="75"/>
  <c r="AA31" i="75"/>
  <c r="B32" i="75"/>
  <c r="C32" i="75"/>
  <c r="D32" i="75"/>
  <c r="AI32" i="75"/>
  <c r="B33" i="75"/>
  <c r="C33" i="75"/>
  <c r="D33" i="75"/>
  <c r="AI33" i="75"/>
  <c r="B34" i="75"/>
  <c r="C34" i="75"/>
  <c r="D34" i="75"/>
  <c r="AO34" i="75"/>
  <c r="B35" i="75"/>
  <c r="C35" i="75"/>
  <c r="D35" i="75"/>
  <c r="B36" i="75"/>
  <c r="C36" i="75"/>
  <c r="D36" i="75"/>
  <c r="T36" i="75"/>
  <c r="B37" i="75"/>
  <c r="C37" i="75"/>
  <c r="D37" i="75"/>
  <c r="B38" i="75"/>
  <c r="C38" i="75"/>
  <c r="D38" i="75"/>
  <c r="AO38" i="75"/>
  <c r="B39" i="75"/>
  <c r="C39" i="75"/>
  <c r="D39" i="75"/>
  <c r="B40" i="75"/>
  <c r="C40" i="75"/>
  <c r="D40" i="75"/>
  <c r="AI40" i="75"/>
  <c r="B41" i="75"/>
  <c r="C41" i="75"/>
  <c r="D41" i="75"/>
  <c r="AA41" i="75"/>
  <c r="B42" i="75"/>
  <c r="C42" i="75"/>
  <c r="D42" i="75"/>
  <c r="AA42" i="75"/>
  <c r="B43" i="75"/>
  <c r="C43" i="75"/>
  <c r="D43" i="75"/>
  <c r="B44" i="75"/>
  <c r="C44" i="75"/>
  <c r="D44" i="75"/>
  <c r="AA44" i="75"/>
  <c r="B45" i="75"/>
  <c r="C45" i="75"/>
  <c r="D45" i="75"/>
  <c r="B46" i="75"/>
  <c r="C46" i="75"/>
  <c r="D46" i="75"/>
  <c r="B47" i="75"/>
  <c r="C47" i="75"/>
  <c r="D47" i="75"/>
  <c r="B48" i="75"/>
  <c r="C48" i="75"/>
  <c r="D48" i="75"/>
  <c r="B49" i="75"/>
  <c r="C49" i="75"/>
  <c r="D49" i="75"/>
  <c r="B50" i="75"/>
  <c r="C50" i="75"/>
  <c r="D50" i="75"/>
  <c r="AO50" i="75"/>
  <c r="B51" i="75"/>
  <c r="C51" i="75"/>
  <c r="D51" i="75"/>
  <c r="B52" i="75"/>
  <c r="C52" i="75"/>
  <c r="D52" i="75"/>
  <c r="B53" i="75"/>
  <c r="C53" i="75"/>
  <c r="D53" i="75"/>
  <c r="B54" i="75"/>
  <c r="C54" i="75"/>
  <c r="D54" i="75"/>
  <c r="B55" i="75"/>
  <c r="C55" i="75"/>
  <c r="D55" i="75"/>
  <c r="AI55" i="75"/>
  <c r="B56" i="75"/>
  <c r="C56" i="75"/>
  <c r="D56" i="75"/>
  <c r="AO56" i="75"/>
  <c r="B57" i="75"/>
  <c r="C57" i="75"/>
  <c r="D57" i="75"/>
  <c r="AO57" i="75"/>
  <c r="B58" i="75"/>
  <c r="C58" i="75"/>
  <c r="D58" i="75"/>
  <c r="AA58" i="75"/>
  <c r="B59" i="75"/>
  <c r="C59" i="75"/>
  <c r="D59" i="75"/>
  <c r="AU59" i="75"/>
  <c r="B60" i="75"/>
  <c r="C60" i="75"/>
  <c r="D60" i="75"/>
  <c r="AA60" i="75"/>
  <c r="B61" i="75"/>
  <c r="C61" i="75"/>
  <c r="D61" i="75"/>
  <c r="B62" i="75"/>
  <c r="C62" i="75"/>
  <c r="D62" i="75"/>
  <c r="B63" i="75"/>
  <c r="C63" i="75"/>
  <c r="D63" i="75"/>
  <c r="AI63" i="75"/>
  <c r="B64" i="75"/>
  <c r="C64" i="75"/>
  <c r="D64" i="75"/>
  <c r="AO64" i="75"/>
  <c r="B65" i="75"/>
  <c r="C65" i="75"/>
  <c r="D65" i="75"/>
  <c r="B66" i="75"/>
  <c r="C66" i="75"/>
  <c r="D66" i="75"/>
  <c r="AO66" i="75"/>
  <c r="B67" i="75"/>
  <c r="C67" i="75"/>
  <c r="D67" i="75"/>
  <c r="B68" i="75"/>
  <c r="C68" i="75"/>
  <c r="D68" i="75"/>
  <c r="AI68" i="75"/>
  <c r="B69" i="75"/>
  <c r="C69" i="75"/>
  <c r="D69" i="75"/>
  <c r="T69" i="75"/>
  <c r="B70" i="75"/>
  <c r="C70" i="75"/>
  <c r="D70" i="75"/>
  <c r="B71" i="75"/>
  <c r="C71" i="75"/>
  <c r="D71" i="75"/>
  <c r="B72" i="75"/>
  <c r="C72" i="75"/>
  <c r="D72" i="75"/>
  <c r="T72" i="75"/>
  <c r="B73" i="75"/>
  <c r="C73" i="75"/>
  <c r="D73" i="75"/>
  <c r="B74" i="75"/>
  <c r="C74" i="75"/>
  <c r="D74" i="75"/>
  <c r="B75" i="75"/>
  <c r="C75" i="75"/>
  <c r="D75" i="75"/>
  <c r="AA75" i="75"/>
  <c r="B76" i="75"/>
  <c r="C76" i="75"/>
  <c r="D76" i="75"/>
  <c r="T76" i="75"/>
  <c r="B77" i="75"/>
  <c r="C77" i="75"/>
  <c r="D77" i="75"/>
  <c r="B78" i="75"/>
  <c r="C78" i="75"/>
  <c r="D78" i="75"/>
  <c r="B79" i="75"/>
  <c r="C79" i="75"/>
  <c r="D79" i="75"/>
  <c r="AA79" i="75"/>
  <c r="B80" i="75"/>
  <c r="C80" i="75"/>
  <c r="D80" i="75"/>
  <c r="T80" i="75"/>
  <c r="B81" i="75"/>
  <c r="C81" i="75"/>
  <c r="D81" i="75"/>
  <c r="AU81" i="75"/>
  <c r="B82" i="75"/>
  <c r="C82" i="75"/>
  <c r="D82" i="75"/>
  <c r="AU82" i="75"/>
  <c r="B83" i="75"/>
  <c r="C83" i="75"/>
  <c r="D83" i="75"/>
  <c r="AO83" i="75"/>
  <c r="B84" i="75"/>
  <c r="C84" i="75"/>
  <c r="D84" i="75"/>
  <c r="B85" i="75"/>
  <c r="C85" i="75"/>
  <c r="D85" i="75"/>
  <c r="AI85" i="75"/>
  <c r="B86" i="75"/>
  <c r="C86" i="75"/>
  <c r="D86" i="75"/>
  <c r="B87" i="75"/>
  <c r="C87" i="75"/>
  <c r="D87" i="75"/>
  <c r="B88" i="75"/>
  <c r="C88" i="75"/>
  <c r="D88" i="75"/>
  <c r="B89" i="75"/>
  <c r="C89" i="75"/>
  <c r="D89" i="75"/>
  <c r="B90" i="75"/>
  <c r="C90" i="75"/>
  <c r="D90" i="75"/>
  <c r="B91" i="75"/>
  <c r="C91" i="75"/>
  <c r="D91" i="75"/>
  <c r="T91" i="75"/>
  <c r="B92" i="75"/>
  <c r="C92" i="75"/>
  <c r="D92" i="75"/>
  <c r="AU92" i="75"/>
  <c r="B93" i="75"/>
  <c r="C93" i="75"/>
  <c r="D93" i="75"/>
  <c r="B94" i="75"/>
  <c r="C94" i="75"/>
  <c r="D94" i="75"/>
  <c r="B95" i="75"/>
  <c r="C95" i="75"/>
  <c r="D95" i="75"/>
  <c r="B96" i="75"/>
  <c r="C96" i="75"/>
  <c r="D96" i="75"/>
  <c r="T96" i="75"/>
  <c r="B97" i="75"/>
  <c r="C97" i="75"/>
  <c r="D97" i="75"/>
  <c r="B98" i="75"/>
  <c r="C98" i="75"/>
  <c r="D98" i="75"/>
  <c r="AI98" i="75"/>
  <c r="B99" i="75"/>
  <c r="C99" i="75"/>
  <c r="D99" i="75"/>
  <c r="B100" i="75"/>
  <c r="C100" i="75"/>
  <c r="D100" i="75"/>
  <c r="AI100" i="75"/>
  <c r="B101" i="75"/>
  <c r="C101" i="75"/>
  <c r="D101" i="75"/>
  <c r="B102" i="75"/>
  <c r="C102" i="75"/>
  <c r="D102" i="75"/>
  <c r="T102" i="75"/>
  <c r="B103" i="75"/>
  <c r="C103" i="75"/>
  <c r="D103" i="75"/>
  <c r="AA103" i="75"/>
  <c r="B104" i="75"/>
  <c r="C104" i="75"/>
  <c r="D104" i="75"/>
  <c r="B105" i="75"/>
  <c r="C105" i="75"/>
  <c r="D105" i="75"/>
  <c r="B106" i="75"/>
  <c r="C106" i="75"/>
  <c r="D106" i="75"/>
  <c r="B107" i="75"/>
  <c r="C107" i="75"/>
  <c r="D107" i="75"/>
  <c r="B108" i="75"/>
  <c r="C108" i="75"/>
  <c r="D108" i="75"/>
  <c r="B109" i="75"/>
  <c r="C109" i="75"/>
  <c r="D109" i="75"/>
  <c r="B110" i="75"/>
  <c r="C110" i="75"/>
  <c r="D110" i="75"/>
  <c r="B111" i="75"/>
  <c r="C111" i="75"/>
  <c r="D111" i="75"/>
  <c r="AO111" i="75"/>
  <c r="B112" i="75"/>
  <c r="C112" i="75"/>
  <c r="D112" i="75"/>
  <c r="AO112" i="75"/>
  <c r="B113" i="75"/>
  <c r="C113" i="75"/>
  <c r="D113" i="75"/>
  <c r="B114" i="75"/>
  <c r="C114" i="75"/>
  <c r="D114" i="75"/>
  <c r="B115" i="75"/>
  <c r="C115" i="75"/>
  <c r="D115" i="75"/>
  <c r="B116" i="75"/>
  <c r="C116" i="75"/>
  <c r="D116" i="75"/>
  <c r="B117" i="75"/>
  <c r="C117" i="75"/>
  <c r="D117" i="75"/>
  <c r="AO117" i="75"/>
  <c r="B118" i="75"/>
  <c r="C118" i="75"/>
  <c r="D118" i="75"/>
  <c r="B119" i="75"/>
  <c r="C119" i="75"/>
  <c r="D119" i="75"/>
  <c r="AI119" i="75"/>
  <c r="B120" i="75"/>
  <c r="C120" i="75"/>
  <c r="D120" i="75"/>
  <c r="AA120" i="75"/>
  <c r="B121" i="75"/>
  <c r="C121" i="75"/>
  <c r="D121" i="75"/>
  <c r="AA121" i="75"/>
  <c r="B122" i="75"/>
  <c r="C122" i="75"/>
  <c r="D122" i="75"/>
  <c r="B123" i="75"/>
  <c r="C123" i="75"/>
  <c r="D123" i="75"/>
  <c r="B124" i="75"/>
  <c r="C124" i="75"/>
  <c r="D124" i="75"/>
  <c r="T124" i="75"/>
  <c r="B125" i="75"/>
  <c r="C125" i="75"/>
  <c r="D125" i="75"/>
  <c r="B126" i="75"/>
  <c r="C126" i="75"/>
  <c r="D126" i="75"/>
  <c r="B127" i="75"/>
  <c r="C127" i="75"/>
  <c r="D127" i="75"/>
  <c r="B128" i="75"/>
  <c r="C128" i="75"/>
  <c r="D128" i="75"/>
  <c r="B129" i="75"/>
  <c r="C129" i="75"/>
  <c r="D129" i="75"/>
  <c r="B130" i="75"/>
  <c r="C130" i="75"/>
  <c r="D130" i="75"/>
  <c r="AI130" i="75"/>
  <c r="B131" i="75"/>
  <c r="C131" i="75"/>
  <c r="D131" i="75"/>
  <c r="B132" i="75"/>
  <c r="C132" i="75"/>
  <c r="D132" i="75"/>
  <c r="AU132" i="75"/>
  <c r="B133" i="75"/>
  <c r="C133" i="75"/>
  <c r="D133" i="75"/>
  <c r="AA133" i="75"/>
  <c r="B134" i="75"/>
  <c r="C134" i="75"/>
  <c r="D134" i="75"/>
  <c r="B135" i="75"/>
  <c r="C135" i="75"/>
  <c r="D135" i="75"/>
  <c r="B136" i="75"/>
  <c r="C136" i="75"/>
  <c r="D136" i="75"/>
  <c r="AI136" i="75"/>
  <c r="B137" i="75"/>
  <c r="C137" i="75"/>
  <c r="D137" i="75"/>
  <c r="B138" i="75"/>
  <c r="C138" i="75"/>
  <c r="D138" i="75"/>
  <c r="B139" i="75"/>
  <c r="C139" i="75"/>
  <c r="D139" i="75"/>
  <c r="B140" i="75"/>
  <c r="C140" i="75"/>
  <c r="D140" i="75"/>
  <c r="T140" i="75"/>
  <c r="B141" i="75"/>
  <c r="C141" i="75"/>
  <c r="D141" i="75"/>
  <c r="B142" i="75"/>
  <c r="C142" i="75"/>
  <c r="D142" i="75"/>
  <c r="B143" i="75"/>
  <c r="C143" i="75"/>
  <c r="D143" i="75"/>
  <c r="B144" i="75"/>
  <c r="C144" i="75"/>
  <c r="D144" i="75"/>
  <c r="B145" i="75"/>
  <c r="C145" i="75"/>
  <c r="D145" i="75"/>
  <c r="B146" i="75"/>
  <c r="C146" i="75"/>
  <c r="D146" i="75"/>
  <c r="B147" i="75"/>
  <c r="C147" i="75"/>
  <c r="D147" i="75"/>
  <c r="AU147" i="75"/>
  <c r="B148" i="75"/>
  <c r="C148" i="75"/>
  <c r="D148" i="75"/>
  <c r="B149" i="75"/>
  <c r="C149" i="75"/>
  <c r="D149" i="75"/>
  <c r="AU149" i="75"/>
  <c r="B150" i="75"/>
  <c r="C150" i="75"/>
  <c r="D150" i="75"/>
  <c r="AO150" i="75"/>
  <c r="B151" i="75"/>
  <c r="C151" i="75"/>
  <c r="D151" i="75"/>
  <c r="AO151" i="75"/>
  <c r="B152" i="75"/>
  <c r="C152" i="75"/>
  <c r="D152" i="75"/>
  <c r="B153" i="75"/>
  <c r="C153" i="75"/>
  <c r="D153" i="75"/>
  <c r="B154" i="75"/>
  <c r="C154" i="75"/>
  <c r="D154" i="75"/>
  <c r="T154" i="75"/>
  <c r="B155" i="75"/>
  <c r="C155" i="75"/>
  <c r="D155" i="75"/>
  <c r="B156" i="75"/>
  <c r="C156" i="75"/>
  <c r="D156" i="75"/>
  <c r="AU156" i="75"/>
  <c r="B157" i="75"/>
  <c r="C157" i="75"/>
  <c r="D157" i="75"/>
  <c r="B158" i="75"/>
  <c r="C158" i="75"/>
  <c r="D158" i="75"/>
  <c r="B159" i="75"/>
  <c r="C159" i="75"/>
  <c r="D159" i="75"/>
  <c r="T159" i="75"/>
  <c r="B160" i="75"/>
  <c r="C160" i="75"/>
  <c r="D160" i="75"/>
  <c r="T160" i="75"/>
  <c r="B161" i="75"/>
  <c r="C161" i="75"/>
  <c r="D161" i="75"/>
  <c r="AU161" i="75"/>
  <c r="B162" i="75"/>
  <c r="C162" i="75"/>
  <c r="D162" i="75"/>
  <c r="B163" i="75"/>
  <c r="C163" i="75"/>
  <c r="D163" i="75"/>
  <c r="AI163" i="75"/>
  <c r="B164" i="75"/>
  <c r="C164" i="75"/>
  <c r="D164" i="75"/>
  <c r="T164" i="75"/>
  <c r="B165" i="75"/>
  <c r="C165" i="75"/>
  <c r="D165" i="75"/>
  <c r="AI165" i="75"/>
  <c r="B166" i="75"/>
  <c r="C166" i="75"/>
  <c r="D166" i="75"/>
  <c r="AA166" i="75"/>
  <c r="B167" i="75"/>
  <c r="C167" i="75"/>
  <c r="D167" i="75"/>
  <c r="T167" i="75"/>
  <c r="B168" i="75"/>
  <c r="C168" i="75"/>
  <c r="D168" i="75"/>
  <c r="B169" i="75"/>
  <c r="C169" i="75"/>
  <c r="D169" i="75"/>
  <c r="AU169" i="75"/>
  <c r="B170" i="75"/>
  <c r="C170" i="75"/>
  <c r="D170" i="75"/>
  <c r="B171" i="75"/>
  <c r="C171" i="75"/>
  <c r="D171" i="75"/>
  <c r="AO171" i="75"/>
  <c r="B172" i="75"/>
  <c r="C172" i="75"/>
  <c r="D172" i="75"/>
  <c r="B173" i="75"/>
  <c r="C173" i="75"/>
  <c r="D173" i="75"/>
  <c r="B174" i="75"/>
  <c r="C174" i="75"/>
  <c r="D174" i="75"/>
  <c r="B175" i="75"/>
  <c r="C175" i="75"/>
  <c r="D175" i="75"/>
  <c r="B176" i="75"/>
  <c r="C176" i="75"/>
  <c r="D176" i="75"/>
  <c r="AI176" i="75"/>
  <c r="B177" i="75"/>
  <c r="C177" i="75"/>
  <c r="D177" i="75"/>
  <c r="AA177" i="75"/>
  <c r="B178" i="75"/>
  <c r="C178" i="75"/>
  <c r="D178" i="75"/>
  <c r="B179" i="75"/>
  <c r="C179" i="75"/>
  <c r="D179" i="75"/>
  <c r="AA179" i="75"/>
  <c r="B180" i="75"/>
  <c r="C180" i="75"/>
  <c r="D180" i="75"/>
  <c r="B181" i="75"/>
  <c r="C181" i="75"/>
  <c r="D181" i="75"/>
  <c r="T181" i="75"/>
  <c r="B182" i="75"/>
  <c r="C182" i="75"/>
  <c r="D182" i="75"/>
  <c r="T182" i="75"/>
  <c r="B183" i="75"/>
  <c r="C183" i="75"/>
  <c r="D183" i="75"/>
  <c r="B184" i="75"/>
  <c r="C184" i="75"/>
  <c r="D184" i="75"/>
  <c r="T184" i="75"/>
  <c r="B185" i="75"/>
  <c r="C185" i="75"/>
  <c r="D185" i="75"/>
  <c r="B186" i="75"/>
  <c r="C186" i="75"/>
  <c r="D186" i="75"/>
  <c r="B187" i="75"/>
  <c r="C187" i="75"/>
  <c r="D187" i="75"/>
  <c r="B188" i="75"/>
  <c r="C188" i="75"/>
  <c r="D188" i="75"/>
  <c r="B189" i="75"/>
  <c r="C189" i="75"/>
  <c r="D189" i="75"/>
  <c r="AA189" i="75"/>
  <c r="B190" i="75"/>
  <c r="C190" i="75"/>
  <c r="D190" i="75"/>
  <c r="B191" i="75"/>
  <c r="C191" i="75"/>
  <c r="D191" i="75"/>
  <c r="AU191" i="75"/>
  <c r="B192" i="75"/>
  <c r="C192" i="75"/>
  <c r="D192" i="75"/>
  <c r="AI192" i="75"/>
  <c r="B193" i="75"/>
  <c r="C193" i="75"/>
  <c r="D193" i="75"/>
  <c r="B194" i="75"/>
  <c r="C194" i="75"/>
  <c r="D194" i="75"/>
  <c r="AI194" i="75"/>
  <c r="B195" i="75"/>
  <c r="C195" i="75"/>
  <c r="D195" i="75"/>
  <c r="AU195" i="75"/>
  <c r="B196" i="75"/>
  <c r="C196" i="75"/>
  <c r="D196" i="75"/>
  <c r="AU196" i="75"/>
  <c r="B197" i="75"/>
  <c r="C197" i="75"/>
  <c r="D197" i="75"/>
  <c r="B198" i="75"/>
  <c r="C198" i="75"/>
  <c r="D198" i="75"/>
  <c r="B199" i="75"/>
  <c r="C199" i="75"/>
  <c r="D199" i="75"/>
  <c r="AA199" i="75"/>
  <c r="B200" i="75"/>
  <c r="C200" i="75"/>
  <c r="D200" i="75"/>
  <c r="AA200" i="75"/>
  <c r="B201" i="75"/>
  <c r="C201" i="75"/>
  <c r="D201" i="75"/>
  <c r="B202" i="75"/>
  <c r="C202" i="75"/>
  <c r="D202" i="75"/>
  <c r="T202" i="75"/>
  <c r="B203" i="75"/>
  <c r="C203" i="75"/>
  <c r="D203" i="75"/>
  <c r="AA203" i="75"/>
  <c r="B204" i="75"/>
  <c r="C204" i="75"/>
  <c r="D204" i="75"/>
  <c r="B205" i="75"/>
  <c r="C205" i="75"/>
  <c r="D205" i="75"/>
  <c r="AO205" i="75"/>
  <c r="B206" i="75"/>
  <c r="C206" i="75"/>
  <c r="D206" i="75"/>
  <c r="AA206" i="75"/>
  <c r="B207" i="75"/>
  <c r="C207" i="75"/>
  <c r="D207" i="75"/>
  <c r="B208" i="75"/>
  <c r="C208" i="75"/>
  <c r="D208" i="75"/>
  <c r="B209" i="75"/>
  <c r="C209" i="75"/>
  <c r="D209" i="75"/>
  <c r="B210" i="75"/>
  <c r="C210" i="75"/>
  <c r="D210" i="75"/>
  <c r="B211" i="75"/>
  <c r="C211" i="75"/>
  <c r="D211" i="75"/>
  <c r="T211" i="75"/>
  <c r="B212" i="75"/>
  <c r="C212" i="75"/>
  <c r="D212" i="75"/>
  <c r="T212" i="75"/>
  <c r="B213" i="75"/>
  <c r="C213" i="75"/>
  <c r="D213" i="75"/>
  <c r="AO213" i="75"/>
  <c r="B214" i="75"/>
  <c r="C214" i="75"/>
  <c r="D214" i="75"/>
  <c r="AO214" i="75"/>
  <c r="B215" i="75"/>
  <c r="C215" i="75"/>
  <c r="D215" i="75"/>
  <c r="B216" i="75"/>
  <c r="C216" i="75"/>
  <c r="D216" i="75"/>
  <c r="AI216" i="75"/>
  <c r="B217" i="75"/>
  <c r="C217" i="75"/>
  <c r="D217" i="75"/>
  <c r="B218" i="75"/>
  <c r="C218" i="75"/>
  <c r="D218" i="75"/>
  <c r="AI218" i="75"/>
  <c r="B219" i="75"/>
  <c r="C219" i="75"/>
  <c r="D219" i="75"/>
  <c r="B220" i="75"/>
  <c r="C220" i="75"/>
  <c r="D220" i="75"/>
  <c r="AU220" i="75"/>
  <c r="B221" i="75"/>
  <c r="C221" i="75"/>
  <c r="D221" i="75"/>
  <c r="AU221" i="75"/>
  <c r="B222" i="75"/>
  <c r="C222" i="75"/>
  <c r="D222" i="75"/>
  <c r="B223" i="75"/>
  <c r="C223" i="75"/>
  <c r="D223" i="75"/>
  <c r="B224" i="75"/>
  <c r="C224" i="75"/>
  <c r="D224" i="75"/>
  <c r="AI224" i="75"/>
  <c r="B225" i="75"/>
  <c r="C225" i="75"/>
  <c r="D225" i="75"/>
  <c r="B226" i="75"/>
  <c r="C226" i="75"/>
  <c r="D226" i="75"/>
  <c r="B227" i="75"/>
  <c r="C227" i="75"/>
  <c r="D227" i="75"/>
  <c r="AO227" i="75"/>
  <c r="B228" i="75"/>
  <c r="C228" i="75"/>
  <c r="D228" i="75"/>
  <c r="B229" i="75"/>
  <c r="C229" i="75"/>
  <c r="D229" i="75"/>
  <c r="B230" i="75"/>
  <c r="C230" i="75"/>
  <c r="D230" i="75"/>
  <c r="B231" i="75"/>
  <c r="C231" i="75"/>
  <c r="D231" i="75"/>
  <c r="AO231" i="75"/>
  <c r="B232" i="75"/>
  <c r="C232" i="75"/>
  <c r="D232" i="75"/>
  <c r="AU232" i="75"/>
  <c r="B233" i="75"/>
  <c r="C233" i="75"/>
  <c r="D233" i="75"/>
  <c r="AO233" i="75"/>
  <c r="B234" i="75"/>
  <c r="C234" i="75"/>
  <c r="D234" i="75"/>
  <c r="B235" i="75"/>
  <c r="C235" i="75"/>
  <c r="D235" i="75"/>
  <c r="B236" i="75"/>
  <c r="C236" i="75"/>
  <c r="D236" i="75"/>
  <c r="B237" i="75"/>
  <c r="C237" i="75"/>
  <c r="D237" i="75"/>
  <c r="B238" i="75"/>
  <c r="C238" i="75"/>
  <c r="D238" i="75"/>
  <c r="AU238" i="75"/>
  <c r="B239" i="75"/>
  <c r="C239" i="75"/>
  <c r="D239" i="75"/>
  <c r="B240" i="75"/>
  <c r="C240" i="75"/>
  <c r="D240" i="75"/>
  <c r="B241" i="75"/>
  <c r="C241" i="75"/>
  <c r="D241" i="75"/>
  <c r="AO241" i="75"/>
  <c r="B242" i="75"/>
  <c r="C242" i="75"/>
  <c r="D242" i="75"/>
  <c r="B243" i="75"/>
  <c r="C243" i="75"/>
  <c r="D243" i="75"/>
  <c r="AI243" i="75"/>
  <c r="B244" i="75"/>
  <c r="C244" i="75"/>
  <c r="D244" i="75"/>
  <c r="AA244" i="75"/>
  <c r="B245" i="75"/>
  <c r="C245" i="75"/>
  <c r="D245" i="75"/>
  <c r="AI245" i="75"/>
  <c r="B246" i="75"/>
  <c r="C246" i="75"/>
  <c r="D246" i="75"/>
  <c r="B247" i="75"/>
  <c r="C247" i="75"/>
  <c r="D247" i="75"/>
  <c r="AO247" i="75"/>
  <c r="B248" i="75"/>
  <c r="C248" i="75"/>
  <c r="D248" i="75"/>
  <c r="B249" i="75"/>
  <c r="C249" i="75"/>
  <c r="D249" i="75"/>
  <c r="AO249" i="75"/>
  <c r="B250" i="75"/>
  <c r="C250" i="75"/>
  <c r="D250" i="75"/>
  <c r="B251" i="75"/>
  <c r="C251" i="75"/>
  <c r="D251" i="75"/>
  <c r="B252" i="75"/>
  <c r="C252" i="75"/>
  <c r="D252" i="75"/>
  <c r="B253" i="75"/>
  <c r="C253" i="75"/>
  <c r="D253" i="75"/>
  <c r="AU253" i="75"/>
  <c r="B254" i="75"/>
  <c r="C254" i="75"/>
  <c r="D254" i="75"/>
  <c r="AA254" i="75"/>
  <c r="B255" i="75"/>
  <c r="C255" i="75"/>
  <c r="D255" i="75"/>
  <c r="B256" i="75"/>
  <c r="C256" i="75"/>
  <c r="D256" i="75"/>
  <c r="T256" i="75"/>
  <c r="B257" i="75"/>
  <c r="C257" i="75"/>
  <c r="D257" i="75"/>
  <c r="AI257" i="75"/>
  <c r="B258" i="75"/>
  <c r="C258" i="75"/>
  <c r="D258" i="75"/>
  <c r="B259" i="75"/>
  <c r="C259" i="75"/>
  <c r="D259" i="75"/>
  <c r="AI259" i="75"/>
  <c r="B260" i="75"/>
  <c r="C260" i="75"/>
  <c r="D260" i="75"/>
  <c r="B261" i="75"/>
  <c r="C261" i="75"/>
  <c r="D261" i="75"/>
  <c r="B262" i="75"/>
  <c r="C262" i="75"/>
  <c r="D262" i="75"/>
  <c r="AO262" i="75"/>
  <c r="B263" i="75"/>
  <c r="C263" i="75"/>
  <c r="D263" i="75"/>
  <c r="AU263" i="75"/>
  <c r="B264" i="75"/>
  <c r="C264" i="75"/>
  <c r="D264" i="75"/>
  <c r="AU264" i="75"/>
  <c r="B265" i="75"/>
  <c r="C265" i="75"/>
  <c r="D265" i="75"/>
  <c r="B266" i="75"/>
  <c r="C266" i="75"/>
  <c r="D266" i="75"/>
  <c r="B267" i="75"/>
  <c r="C267" i="75"/>
  <c r="D267" i="75"/>
  <c r="AO267" i="75"/>
  <c r="B268" i="75"/>
  <c r="C268" i="75"/>
  <c r="D268" i="75"/>
  <c r="B269" i="75"/>
  <c r="C269" i="75"/>
  <c r="D269" i="75"/>
  <c r="B270" i="75"/>
  <c r="C270" i="75"/>
  <c r="D270" i="75"/>
  <c r="B271" i="75"/>
  <c r="C271" i="75"/>
  <c r="D271" i="75"/>
  <c r="AU271" i="75"/>
  <c r="B272" i="75"/>
  <c r="C272" i="75"/>
  <c r="D272" i="75"/>
  <c r="B273" i="75"/>
  <c r="C273" i="75"/>
  <c r="D273" i="75"/>
  <c r="B274" i="75"/>
  <c r="C274" i="75"/>
  <c r="D274" i="75"/>
  <c r="B275" i="75"/>
  <c r="C275" i="75"/>
  <c r="D275" i="75"/>
  <c r="B276" i="75"/>
  <c r="C276" i="75"/>
  <c r="D276" i="75"/>
  <c r="B277" i="75"/>
  <c r="C277" i="75"/>
  <c r="D277" i="75"/>
  <c r="B278" i="75"/>
  <c r="C278" i="75"/>
  <c r="D278" i="75"/>
  <c r="AA278" i="75"/>
  <c r="B279" i="75"/>
  <c r="C279" i="75"/>
  <c r="D279" i="75"/>
  <c r="B280" i="75"/>
  <c r="C280" i="75"/>
  <c r="D280" i="75"/>
  <c r="B281" i="75"/>
  <c r="C281" i="75"/>
  <c r="D281" i="75"/>
  <c r="AO281" i="75"/>
  <c r="B282" i="75"/>
  <c r="C282" i="75"/>
  <c r="D282" i="75"/>
  <c r="AA282" i="75"/>
  <c r="B283" i="75"/>
  <c r="C283" i="75"/>
  <c r="D283" i="75"/>
  <c r="B284" i="75"/>
  <c r="C284" i="75"/>
  <c r="D284" i="75"/>
  <c r="T284" i="75"/>
  <c r="B285" i="75"/>
  <c r="C285" i="75"/>
  <c r="D285" i="75"/>
  <c r="B286" i="75"/>
  <c r="C286" i="75"/>
  <c r="D286" i="75"/>
  <c r="T286" i="75"/>
  <c r="B287" i="75"/>
  <c r="C287" i="75"/>
  <c r="D287" i="75"/>
  <c r="B288" i="75"/>
  <c r="C288" i="75"/>
  <c r="D288" i="75"/>
  <c r="B289" i="75"/>
  <c r="C289" i="75"/>
  <c r="D289" i="75"/>
  <c r="B290" i="75"/>
  <c r="C290" i="75"/>
  <c r="D290" i="75"/>
  <c r="B291" i="75"/>
  <c r="C291" i="75"/>
  <c r="D291" i="75"/>
  <c r="T291" i="75"/>
  <c r="B292" i="75"/>
  <c r="C292" i="75"/>
  <c r="D292" i="75"/>
  <c r="B293" i="75"/>
  <c r="C293" i="75"/>
  <c r="D293" i="75"/>
  <c r="AO293" i="75"/>
  <c r="B294" i="75"/>
  <c r="C294" i="75"/>
  <c r="D294" i="75"/>
  <c r="AI294" i="75"/>
  <c r="B295" i="75"/>
  <c r="C295" i="75"/>
  <c r="D295" i="75"/>
  <c r="B296" i="75"/>
  <c r="C296" i="75"/>
  <c r="D296" i="75"/>
  <c r="B297" i="75"/>
  <c r="C297" i="75"/>
  <c r="D297" i="75"/>
  <c r="B298" i="75"/>
  <c r="C298" i="75"/>
  <c r="D298" i="75"/>
  <c r="AA298" i="75"/>
  <c r="B299" i="75"/>
  <c r="C299" i="75"/>
  <c r="D299" i="75"/>
  <c r="B300" i="75"/>
  <c r="C300" i="75"/>
  <c r="D300" i="75"/>
  <c r="AI300" i="75"/>
  <c r="B301" i="75"/>
  <c r="C301" i="75"/>
  <c r="D301" i="75"/>
  <c r="B302" i="75"/>
  <c r="C302" i="75"/>
  <c r="D302" i="75"/>
  <c r="AI302" i="75"/>
  <c r="B303" i="75"/>
  <c r="C303" i="75"/>
  <c r="D303" i="75"/>
  <c r="AO303" i="75"/>
  <c r="B304" i="75"/>
  <c r="C304" i="75"/>
  <c r="D304" i="75"/>
  <c r="B305" i="75"/>
  <c r="C305" i="75"/>
  <c r="D305" i="75"/>
  <c r="AO305" i="75"/>
  <c r="B306" i="75"/>
  <c r="C306" i="75"/>
  <c r="D306" i="75"/>
  <c r="B307" i="75"/>
  <c r="C307" i="75"/>
  <c r="D307" i="75"/>
  <c r="B308" i="75"/>
  <c r="C308" i="75"/>
  <c r="D308" i="75"/>
  <c r="B309" i="75"/>
  <c r="C309" i="75"/>
  <c r="D309" i="75"/>
  <c r="B310" i="75"/>
  <c r="C310" i="75"/>
  <c r="D310" i="75"/>
  <c r="A8" i="75"/>
  <c r="B11" i="70"/>
  <c r="C11" i="70"/>
  <c r="D11" i="70"/>
  <c r="AO11" i="70"/>
  <c r="B12" i="70"/>
  <c r="C12" i="70"/>
  <c r="D12" i="70"/>
  <c r="B13" i="70"/>
  <c r="C13" i="70"/>
  <c r="D13" i="70"/>
  <c r="B14" i="70"/>
  <c r="C14" i="70"/>
  <c r="D14" i="70"/>
  <c r="AO14" i="70"/>
  <c r="B15" i="70"/>
  <c r="C15" i="70"/>
  <c r="D15" i="70"/>
  <c r="B16" i="70"/>
  <c r="C16" i="70"/>
  <c r="D16" i="70"/>
  <c r="B17" i="70"/>
  <c r="C17" i="70"/>
  <c r="D17" i="70"/>
  <c r="B18" i="70"/>
  <c r="C18" i="70"/>
  <c r="D18" i="70"/>
  <c r="AA18" i="70"/>
  <c r="B19" i="70"/>
  <c r="C19" i="70"/>
  <c r="D19" i="70"/>
  <c r="B20" i="70"/>
  <c r="C20" i="70"/>
  <c r="D20" i="70"/>
  <c r="B21" i="70"/>
  <c r="C21" i="70"/>
  <c r="D21" i="70"/>
  <c r="B22" i="70"/>
  <c r="C22" i="70"/>
  <c r="D22" i="70"/>
  <c r="B23" i="70"/>
  <c r="C23" i="70"/>
  <c r="D23" i="70"/>
  <c r="AA23" i="70"/>
  <c r="B24" i="70"/>
  <c r="C24" i="70"/>
  <c r="D24" i="70"/>
  <c r="B25" i="70"/>
  <c r="C25" i="70"/>
  <c r="D25" i="70"/>
  <c r="B26" i="70"/>
  <c r="C26" i="70"/>
  <c r="D26" i="70"/>
  <c r="B27" i="70"/>
  <c r="C27" i="70"/>
  <c r="D27" i="70"/>
  <c r="B28" i="70"/>
  <c r="C28" i="70"/>
  <c r="D28" i="70"/>
  <c r="B29" i="70"/>
  <c r="C29" i="70"/>
  <c r="D29" i="70"/>
  <c r="B30" i="70"/>
  <c r="C30" i="70"/>
  <c r="D30" i="70"/>
  <c r="B31" i="70"/>
  <c r="C31" i="70"/>
  <c r="D31" i="70"/>
  <c r="AA31" i="70"/>
  <c r="B32" i="70"/>
  <c r="C32" i="70"/>
  <c r="D32" i="70"/>
  <c r="B33" i="70"/>
  <c r="C33" i="70"/>
  <c r="D33" i="70"/>
  <c r="B34" i="70"/>
  <c r="C34" i="70"/>
  <c r="D34" i="70"/>
  <c r="B35" i="70"/>
  <c r="C35" i="70"/>
  <c r="D35" i="70"/>
  <c r="B36" i="70"/>
  <c r="C36" i="70"/>
  <c r="D36" i="70"/>
  <c r="B37" i="70"/>
  <c r="C37" i="70"/>
  <c r="D37" i="70"/>
  <c r="B38" i="70"/>
  <c r="C38" i="70"/>
  <c r="D38" i="70"/>
  <c r="B39" i="70"/>
  <c r="C39" i="70"/>
  <c r="D39" i="70"/>
  <c r="B40" i="70"/>
  <c r="C40" i="70"/>
  <c r="D40" i="70"/>
  <c r="B41" i="70"/>
  <c r="C41" i="70"/>
  <c r="D41" i="70"/>
  <c r="B42" i="70"/>
  <c r="C42" i="70"/>
  <c r="D42" i="70"/>
  <c r="B43" i="70"/>
  <c r="C43" i="70"/>
  <c r="D43" i="70"/>
  <c r="B44" i="70"/>
  <c r="C44" i="70"/>
  <c r="D44" i="70"/>
  <c r="B45" i="70"/>
  <c r="C45" i="70"/>
  <c r="D45" i="70"/>
  <c r="B46" i="70"/>
  <c r="C46" i="70"/>
  <c r="D46" i="70"/>
  <c r="AA46" i="70"/>
  <c r="B47" i="70"/>
  <c r="C47" i="70"/>
  <c r="D47" i="70"/>
  <c r="B48" i="70"/>
  <c r="C48" i="70"/>
  <c r="D48" i="70"/>
  <c r="B49" i="70"/>
  <c r="C49" i="70"/>
  <c r="D49" i="70"/>
  <c r="B50" i="70"/>
  <c r="C50" i="70"/>
  <c r="D50" i="70"/>
  <c r="B51" i="70"/>
  <c r="C51" i="70"/>
  <c r="D51" i="70"/>
  <c r="B52" i="70"/>
  <c r="C52" i="70"/>
  <c r="D52" i="70"/>
  <c r="B53" i="70"/>
  <c r="C53" i="70"/>
  <c r="D53" i="70"/>
  <c r="B54" i="70"/>
  <c r="C54" i="70"/>
  <c r="D54" i="70"/>
  <c r="B55" i="70"/>
  <c r="C55" i="70"/>
  <c r="D55" i="70"/>
  <c r="B56" i="70"/>
  <c r="C56" i="70"/>
  <c r="D56" i="70"/>
  <c r="B57" i="70"/>
  <c r="C57" i="70"/>
  <c r="D57" i="70"/>
  <c r="B58" i="70"/>
  <c r="C58" i="70"/>
  <c r="D58" i="70"/>
  <c r="AO58" i="70"/>
  <c r="B59" i="70"/>
  <c r="C59" i="70"/>
  <c r="D59" i="70"/>
  <c r="B60" i="70"/>
  <c r="C60" i="70"/>
  <c r="D60" i="70"/>
  <c r="B61" i="70"/>
  <c r="C61" i="70"/>
  <c r="D61" i="70"/>
  <c r="B62" i="70"/>
  <c r="C62" i="70"/>
  <c r="D62" i="70"/>
  <c r="T62" i="70"/>
  <c r="B63" i="70"/>
  <c r="C63" i="70"/>
  <c r="D63" i="70"/>
  <c r="B64" i="70"/>
  <c r="C64" i="70"/>
  <c r="D64" i="70"/>
  <c r="B65" i="70"/>
  <c r="C65" i="70"/>
  <c r="D65" i="70"/>
  <c r="B66" i="70"/>
  <c r="C66" i="70"/>
  <c r="D66" i="70"/>
  <c r="AO66" i="70"/>
  <c r="B67" i="70"/>
  <c r="C67" i="70"/>
  <c r="D67" i="70"/>
  <c r="AO67" i="70"/>
  <c r="B68" i="70"/>
  <c r="C68" i="70"/>
  <c r="D68" i="70"/>
  <c r="B69" i="70"/>
  <c r="C69" i="70"/>
  <c r="D69" i="70"/>
  <c r="B70" i="70"/>
  <c r="C70" i="70"/>
  <c r="D70" i="70"/>
  <c r="B71" i="70"/>
  <c r="C71" i="70"/>
  <c r="D71" i="70"/>
  <c r="B72" i="70"/>
  <c r="C72" i="70"/>
  <c r="D72" i="70"/>
  <c r="AU72" i="70"/>
  <c r="B73" i="70"/>
  <c r="C73" i="70"/>
  <c r="D73" i="70"/>
  <c r="B74" i="70"/>
  <c r="C74" i="70"/>
  <c r="D74" i="70"/>
  <c r="B75" i="70"/>
  <c r="C75" i="70"/>
  <c r="D75" i="70"/>
  <c r="B76" i="70"/>
  <c r="C76" i="70"/>
  <c r="D76" i="70"/>
  <c r="B77" i="70"/>
  <c r="C77" i="70"/>
  <c r="D77" i="70"/>
  <c r="B78" i="70"/>
  <c r="C78" i="70"/>
  <c r="D78" i="70"/>
  <c r="AO78" i="70"/>
  <c r="B79" i="70"/>
  <c r="C79" i="70"/>
  <c r="D79" i="70"/>
  <c r="B80" i="70"/>
  <c r="C80" i="70"/>
  <c r="D80" i="70"/>
  <c r="B81" i="70"/>
  <c r="C81" i="70"/>
  <c r="D81" i="70"/>
  <c r="B82" i="70"/>
  <c r="C82" i="70"/>
  <c r="D82" i="70"/>
  <c r="T82" i="70"/>
  <c r="B83" i="70"/>
  <c r="C83" i="70"/>
  <c r="D83" i="70"/>
  <c r="T83" i="70"/>
  <c r="B84" i="70"/>
  <c r="C84" i="70"/>
  <c r="D84" i="70"/>
  <c r="B85" i="70"/>
  <c r="C85" i="70"/>
  <c r="D85" i="70"/>
  <c r="B86" i="70"/>
  <c r="C86" i="70"/>
  <c r="D86" i="70"/>
  <c r="B87" i="70"/>
  <c r="C87" i="70"/>
  <c r="D87" i="70"/>
  <c r="B88" i="70"/>
  <c r="C88" i="70"/>
  <c r="D88" i="70"/>
  <c r="B89" i="70"/>
  <c r="C89" i="70"/>
  <c r="D89" i="70"/>
  <c r="B90" i="70"/>
  <c r="C90" i="70"/>
  <c r="D90" i="70"/>
  <c r="B91" i="70"/>
  <c r="C91" i="70"/>
  <c r="D91" i="70"/>
  <c r="B92" i="70"/>
  <c r="C92" i="70"/>
  <c r="D92" i="70"/>
  <c r="B93" i="70"/>
  <c r="C93" i="70"/>
  <c r="D93" i="70"/>
  <c r="B94" i="70"/>
  <c r="C94" i="70"/>
  <c r="D94" i="70"/>
  <c r="AI94" i="70"/>
  <c r="B95" i="70"/>
  <c r="C95" i="70"/>
  <c r="D95" i="70"/>
  <c r="B96" i="70"/>
  <c r="C96" i="70"/>
  <c r="D96" i="70"/>
  <c r="B97" i="70"/>
  <c r="C97" i="70"/>
  <c r="D97" i="70"/>
  <c r="B98" i="70"/>
  <c r="C98" i="70"/>
  <c r="D98" i="70"/>
  <c r="B99" i="70"/>
  <c r="C99" i="70"/>
  <c r="D99" i="70"/>
  <c r="B100" i="70"/>
  <c r="C100" i="70"/>
  <c r="D100" i="70"/>
  <c r="B101" i="70"/>
  <c r="C101" i="70"/>
  <c r="D101" i="70"/>
  <c r="AA101" i="70"/>
  <c r="B102" i="70"/>
  <c r="C102" i="70"/>
  <c r="D102" i="70"/>
  <c r="B103" i="70"/>
  <c r="C103" i="70"/>
  <c r="D103" i="70"/>
  <c r="T103" i="70"/>
  <c r="B104" i="70"/>
  <c r="C104" i="70"/>
  <c r="D104" i="70"/>
  <c r="T104" i="70"/>
  <c r="B105" i="70"/>
  <c r="C105" i="70"/>
  <c r="D105" i="70"/>
  <c r="B106" i="70"/>
  <c r="C106" i="70"/>
  <c r="D106" i="70"/>
  <c r="B107" i="70"/>
  <c r="C107" i="70"/>
  <c r="D107" i="70"/>
  <c r="B108" i="70"/>
  <c r="C108" i="70"/>
  <c r="D108" i="70"/>
  <c r="B109" i="70"/>
  <c r="C109" i="70"/>
  <c r="D109" i="70"/>
  <c r="B110" i="70"/>
  <c r="C110" i="70"/>
  <c r="D110" i="70"/>
  <c r="B111" i="70"/>
  <c r="C111" i="70"/>
  <c r="D111" i="70"/>
  <c r="B112" i="70"/>
  <c r="C112" i="70"/>
  <c r="D112" i="70"/>
  <c r="B113" i="70"/>
  <c r="C113" i="70"/>
  <c r="D113" i="70"/>
  <c r="B114" i="70"/>
  <c r="C114" i="70"/>
  <c r="D114" i="70"/>
  <c r="B115" i="70"/>
  <c r="C115" i="70"/>
  <c r="D115" i="70"/>
  <c r="B116" i="70"/>
  <c r="C116" i="70"/>
  <c r="D116" i="70"/>
  <c r="B117" i="70"/>
  <c r="C117" i="70"/>
  <c r="D117" i="70"/>
  <c r="B118" i="70"/>
  <c r="C118" i="70"/>
  <c r="D118" i="70"/>
  <c r="B119" i="70"/>
  <c r="C119" i="70"/>
  <c r="D119" i="70"/>
  <c r="AU119" i="70"/>
  <c r="B120" i="70"/>
  <c r="C120" i="70"/>
  <c r="D120" i="70"/>
  <c r="AU120" i="70"/>
  <c r="B121" i="70"/>
  <c r="C121" i="70"/>
  <c r="D121" i="70"/>
  <c r="B122" i="70"/>
  <c r="C122" i="70"/>
  <c r="D122" i="70"/>
  <c r="B123" i="70"/>
  <c r="C123" i="70"/>
  <c r="D123" i="70"/>
  <c r="B124" i="70"/>
  <c r="C124" i="70"/>
  <c r="D124" i="70"/>
  <c r="B125" i="70"/>
  <c r="C125" i="70"/>
  <c r="D125" i="70"/>
  <c r="B126" i="70"/>
  <c r="C126" i="70"/>
  <c r="D126" i="70"/>
  <c r="B127" i="70"/>
  <c r="C127" i="70"/>
  <c r="D127" i="70"/>
  <c r="B128" i="70"/>
  <c r="C128" i="70"/>
  <c r="D128" i="70"/>
  <c r="B129" i="70"/>
  <c r="C129" i="70"/>
  <c r="D129" i="70"/>
  <c r="B130" i="70"/>
  <c r="C130" i="70"/>
  <c r="D130" i="70"/>
  <c r="B131" i="70"/>
  <c r="C131" i="70"/>
  <c r="D131" i="70"/>
  <c r="B132" i="70"/>
  <c r="C132" i="70"/>
  <c r="D132" i="70"/>
  <c r="B133" i="70"/>
  <c r="C133" i="70"/>
  <c r="D133" i="70"/>
  <c r="B134" i="70"/>
  <c r="C134" i="70"/>
  <c r="D134" i="70"/>
  <c r="B135" i="70"/>
  <c r="C135" i="70"/>
  <c r="D135" i="70"/>
  <c r="B136" i="70"/>
  <c r="C136" i="70"/>
  <c r="D136" i="70"/>
  <c r="AO136" i="70"/>
  <c r="B137" i="70"/>
  <c r="C137" i="70"/>
  <c r="D137" i="70"/>
  <c r="T137" i="70"/>
  <c r="B138" i="70"/>
  <c r="C138" i="70"/>
  <c r="D138" i="70"/>
  <c r="B139" i="70"/>
  <c r="C139" i="70"/>
  <c r="D139" i="70"/>
  <c r="B140" i="70"/>
  <c r="C140" i="70"/>
  <c r="D140" i="70"/>
  <c r="B141" i="70"/>
  <c r="C141" i="70"/>
  <c r="D141" i="70"/>
  <c r="B142" i="70"/>
  <c r="C142" i="70"/>
  <c r="D142" i="70"/>
  <c r="B143" i="70"/>
  <c r="C143" i="70"/>
  <c r="D143" i="70"/>
  <c r="B144" i="70"/>
  <c r="C144" i="70"/>
  <c r="D144" i="70"/>
  <c r="B145" i="70"/>
  <c r="C145" i="70"/>
  <c r="D145" i="70"/>
  <c r="B146" i="70"/>
  <c r="C146" i="70"/>
  <c r="D146" i="70"/>
  <c r="B147" i="70"/>
  <c r="C147" i="70"/>
  <c r="D147" i="70"/>
  <c r="B148" i="70"/>
  <c r="C148" i="70"/>
  <c r="D148" i="70"/>
  <c r="B149" i="70"/>
  <c r="C149" i="70"/>
  <c r="D149" i="70"/>
  <c r="B150" i="70"/>
  <c r="C150" i="70"/>
  <c r="D150" i="70"/>
  <c r="B151" i="70"/>
  <c r="C151" i="70"/>
  <c r="D151" i="70"/>
  <c r="T151" i="70"/>
  <c r="B152" i="70"/>
  <c r="C152" i="70"/>
  <c r="D152" i="70"/>
  <c r="AO152" i="70"/>
  <c r="B153" i="70"/>
  <c r="C153" i="70"/>
  <c r="D153" i="70"/>
  <c r="B154" i="70"/>
  <c r="C154" i="70"/>
  <c r="D154" i="70"/>
  <c r="B155" i="70"/>
  <c r="C155" i="70"/>
  <c r="D155" i="70"/>
  <c r="B156" i="70"/>
  <c r="C156" i="70"/>
  <c r="D156" i="70"/>
  <c r="AI156" i="70"/>
  <c r="B157" i="70"/>
  <c r="C157" i="70"/>
  <c r="D157" i="70"/>
  <c r="B158" i="70"/>
  <c r="C158" i="70"/>
  <c r="D158" i="70"/>
  <c r="B159" i="70"/>
  <c r="C159" i="70"/>
  <c r="D159" i="70"/>
  <c r="B160" i="70"/>
  <c r="C160" i="70"/>
  <c r="D160" i="70"/>
  <c r="B161" i="70"/>
  <c r="C161" i="70"/>
  <c r="D161" i="70"/>
  <c r="B162" i="70"/>
  <c r="C162" i="70"/>
  <c r="D162" i="70"/>
  <c r="B163" i="70"/>
  <c r="C163" i="70"/>
  <c r="D163" i="70"/>
  <c r="B164" i="70"/>
  <c r="C164" i="70"/>
  <c r="D164" i="70"/>
  <c r="B165" i="70"/>
  <c r="C165" i="70"/>
  <c r="D165" i="70"/>
  <c r="B166" i="70"/>
  <c r="C166" i="70"/>
  <c r="D166" i="70"/>
  <c r="B167" i="70"/>
  <c r="C167" i="70"/>
  <c r="D167" i="70"/>
  <c r="T167" i="70"/>
  <c r="B168" i="70"/>
  <c r="C168" i="70"/>
  <c r="D168" i="70"/>
  <c r="AI168" i="70"/>
  <c r="B169" i="70"/>
  <c r="C169" i="70"/>
  <c r="D169" i="70"/>
  <c r="AO169" i="70"/>
  <c r="B170" i="70"/>
  <c r="C170" i="70"/>
  <c r="D170" i="70"/>
  <c r="B171" i="70"/>
  <c r="C171" i="70"/>
  <c r="D171" i="70"/>
  <c r="T171" i="70"/>
  <c r="B172" i="70"/>
  <c r="C172" i="70"/>
  <c r="D172" i="70"/>
  <c r="B173" i="70"/>
  <c r="C173" i="70"/>
  <c r="D173" i="70"/>
  <c r="B174" i="70"/>
  <c r="C174" i="70"/>
  <c r="D174" i="70"/>
  <c r="B175" i="70"/>
  <c r="C175" i="70"/>
  <c r="D175" i="70"/>
  <c r="AU175" i="70"/>
  <c r="B176" i="70"/>
  <c r="C176" i="70"/>
  <c r="D176" i="70"/>
  <c r="B177" i="70"/>
  <c r="C177" i="70"/>
  <c r="D177" i="70"/>
  <c r="B178" i="70"/>
  <c r="C178" i="70"/>
  <c r="D178" i="70"/>
  <c r="B179" i="70"/>
  <c r="C179" i="70"/>
  <c r="D179" i="70"/>
  <c r="T179" i="70"/>
  <c r="B180" i="70"/>
  <c r="C180" i="70"/>
  <c r="D180" i="70"/>
  <c r="B181" i="70"/>
  <c r="C181" i="70"/>
  <c r="D181" i="70"/>
  <c r="B182" i="70"/>
  <c r="C182" i="70"/>
  <c r="D182" i="70"/>
  <c r="B183" i="70"/>
  <c r="C183" i="70"/>
  <c r="D183" i="70"/>
  <c r="AU183" i="70"/>
  <c r="B184" i="70"/>
  <c r="C184" i="70"/>
  <c r="D184" i="70"/>
  <c r="B185" i="70"/>
  <c r="C185" i="70"/>
  <c r="D185" i="70"/>
  <c r="B186" i="70"/>
  <c r="C186" i="70"/>
  <c r="D186" i="70"/>
  <c r="B187" i="70"/>
  <c r="C187" i="70"/>
  <c r="D187" i="70"/>
  <c r="B188" i="70"/>
  <c r="C188" i="70"/>
  <c r="D188" i="70"/>
  <c r="AU188" i="70"/>
  <c r="B189" i="70"/>
  <c r="C189" i="70"/>
  <c r="D189" i="70"/>
  <c r="B190" i="70"/>
  <c r="C190" i="70"/>
  <c r="D190" i="70"/>
  <c r="B191" i="70"/>
  <c r="C191" i="70"/>
  <c r="D191" i="70"/>
  <c r="AU191" i="70"/>
  <c r="B192" i="70"/>
  <c r="C192" i="70"/>
  <c r="D192" i="70"/>
  <c r="B193" i="70"/>
  <c r="C193" i="70"/>
  <c r="D193" i="70"/>
  <c r="B194" i="70"/>
  <c r="C194" i="70"/>
  <c r="D194" i="70"/>
  <c r="B195" i="70"/>
  <c r="C195" i="70"/>
  <c r="D195" i="70"/>
  <c r="B196" i="70"/>
  <c r="C196" i="70"/>
  <c r="D196" i="70"/>
  <c r="AO196" i="70"/>
  <c r="B197" i="70"/>
  <c r="C197" i="70"/>
  <c r="D197" i="70"/>
  <c r="AO197" i="70"/>
  <c r="B198" i="70"/>
  <c r="C198" i="70"/>
  <c r="D198" i="70"/>
  <c r="B199" i="70"/>
  <c r="C199" i="70"/>
  <c r="D199" i="70"/>
  <c r="B200" i="70"/>
  <c r="C200" i="70"/>
  <c r="D200" i="70"/>
  <c r="B201" i="70"/>
  <c r="C201" i="70"/>
  <c r="D201" i="70"/>
  <c r="B202" i="70"/>
  <c r="C202" i="70"/>
  <c r="D202" i="70"/>
  <c r="B203" i="70"/>
  <c r="C203" i="70"/>
  <c r="D203" i="70"/>
  <c r="B204" i="70"/>
  <c r="C204" i="70"/>
  <c r="D204" i="70"/>
  <c r="AA204" i="70"/>
  <c r="B205" i="70"/>
  <c r="C205" i="70"/>
  <c r="D205" i="70"/>
  <c r="B206" i="70"/>
  <c r="C206" i="70"/>
  <c r="D206" i="70"/>
  <c r="B207" i="70"/>
  <c r="C207" i="70"/>
  <c r="D207" i="70"/>
  <c r="B208" i="70"/>
  <c r="C208" i="70"/>
  <c r="D208" i="70"/>
  <c r="B209" i="70"/>
  <c r="C209" i="70"/>
  <c r="D209" i="70"/>
  <c r="B210" i="70"/>
  <c r="C210" i="70"/>
  <c r="D210" i="70"/>
  <c r="B211" i="70"/>
  <c r="C211" i="70"/>
  <c r="D211" i="70"/>
  <c r="B212" i="70"/>
  <c r="C212" i="70"/>
  <c r="D212" i="70"/>
  <c r="B213" i="70"/>
  <c r="C213" i="70"/>
  <c r="D213" i="70"/>
  <c r="B214" i="70"/>
  <c r="C214" i="70"/>
  <c r="D214" i="70"/>
  <c r="B215" i="70"/>
  <c r="C215" i="70"/>
  <c r="D215" i="70"/>
  <c r="T215" i="70"/>
  <c r="B216" i="70"/>
  <c r="C216" i="70"/>
  <c r="D216" i="70"/>
  <c r="B217" i="70"/>
  <c r="C217" i="70"/>
  <c r="D217" i="70"/>
  <c r="B218" i="70"/>
  <c r="C218" i="70"/>
  <c r="D218" i="70"/>
  <c r="B219" i="70"/>
  <c r="C219" i="70"/>
  <c r="D219" i="70"/>
  <c r="AA219" i="70"/>
  <c r="B220" i="70"/>
  <c r="C220" i="70"/>
  <c r="D220" i="70"/>
  <c r="B221" i="70"/>
  <c r="C221" i="70"/>
  <c r="D221" i="70"/>
  <c r="B222" i="70"/>
  <c r="C222" i="70"/>
  <c r="D222" i="70"/>
  <c r="B223" i="70"/>
  <c r="C223" i="70"/>
  <c r="D223" i="70"/>
  <c r="B224" i="70"/>
  <c r="C224" i="70"/>
  <c r="D224" i="70"/>
  <c r="B225" i="70"/>
  <c r="C225" i="70"/>
  <c r="D225" i="70"/>
  <c r="B226" i="70"/>
  <c r="C226" i="70"/>
  <c r="D226" i="70"/>
  <c r="B227" i="70"/>
  <c r="C227" i="70"/>
  <c r="D227" i="70"/>
  <c r="B228" i="70"/>
  <c r="C228" i="70"/>
  <c r="D228" i="70"/>
  <c r="B229" i="70"/>
  <c r="C229" i="70"/>
  <c r="D229" i="70"/>
  <c r="B230" i="70"/>
  <c r="C230" i="70"/>
  <c r="D230" i="70"/>
  <c r="AI230" i="70"/>
  <c r="B231" i="70"/>
  <c r="C231" i="70"/>
  <c r="D231" i="70"/>
  <c r="B232" i="70"/>
  <c r="C232" i="70"/>
  <c r="D232" i="70"/>
  <c r="B233" i="70"/>
  <c r="C233" i="70"/>
  <c r="D233" i="70"/>
  <c r="B234" i="70"/>
  <c r="C234" i="70"/>
  <c r="D234" i="70"/>
  <c r="B235" i="70"/>
  <c r="C235" i="70"/>
  <c r="D235" i="70"/>
  <c r="B236" i="70"/>
  <c r="C236" i="70"/>
  <c r="D236" i="70"/>
  <c r="B237" i="70"/>
  <c r="C237" i="70"/>
  <c r="D237" i="70"/>
  <c r="B238" i="70"/>
  <c r="C238" i="70"/>
  <c r="D238" i="70"/>
  <c r="B239" i="70"/>
  <c r="C239" i="70"/>
  <c r="D239" i="70"/>
  <c r="B240" i="70"/>
  <c r="C240" i="70"/>
  <c r="D240" i="70"/>
  <c r="AI240" i="70"/>
  <c r="B241" i="70"/>
  <c r="C241" i="70"/>
  <c r="D241" i="70"/>
  <c r="B242" i="70"/>
  <c r="C242" i="70"/>
  <c r="D242" i="70"/>
  <c r="B243" i="70"/>
  <c r="C243" i="70"/>
  <c r="D243" i="70"/>
  <c r="AU243" i="70"/>
  <c r="B244" i="70"/>
  <c r="C244" i="70"/>
  <c r="D244" i="70"/>
  <c r="B245" i="70"/>
  <c r="C245" i="70"/>
  <c r="D245" i="70"/>
  <c r="B246" i="70"/>
  <c r="C246" i="70"/>
  <c r="D246" i="70"/>
  <c r="B247" i="70"/>
  <c r="C247" i="70"/>
  <c r="D247" i="70"/>
  <c r="B248" i="70"/>
  <c r="C248" i="70"/>
  <c r="D248" i="70"/>
  <c r="B249" i="70"/>
  <c r="C249" i="70"/>
  <c r="D249" i="70"/>
  <c r="B250" i="70"/>
  <c r="C250" i="70"/>
  <c r="D250" i="70"/>
  <c r="B251" i="70"/>
  <c r="C251" i="70"/>
  <c r="D251" i="70"/>
  <c r="B252" i="70"/>
  <c r="C252" i="70"/>
  <c r="D252" i="70"/>
  <c r="B253" i="70"/>
  <c r="C253" i="70"/>
  <c r="D253" i="70"/>
  <c r="B254" i="70"/>
  <c r="C254" i="70"/>
  <c r="D254" i="70"/>
  <c r="B255" i="70"/>
  <c r="C255" i="70"/>
  <c r="D255" i="70"/>
  <c r="B256" i="70"/>
  <c r="C256" i="70"/>
  <c r="D256" i="70"/>
  <c r="B257" i="70"/>
  <c r="C257" i="70"/>
  <c r="D257" i="70"/>
  <c r="B258" i="70"/>
  <c r="C258" i="70"/>
  <c r="D258" i="70"/>
  <c r="T258" i="70"/>
  <c r="B259" i="70"/>
  <c r="C259" i="70"/>
  <c r="D259" i="70"/>
  <c r="B260" i="70"/>
  <c r="C260" i="70"/>
  <c r="D260" i="70"/>
  <c r="AO260" i="70"/>
  <c r="B261" i="70"/>
  <c r="C261" i="70"/>
  <c r="D261" i="70"/>
  <c r="AA261" i="70"/>
  <c r="B262" i="70"/>
  <c r="C262" i="70"/>
  <c r="D262" i="70"/>
  <c r="B263" i="70"/>
  <c r="C263" i="70"/>
  <c r="D263" i="70"/>
  <c r="B264" i="70"/>
  <c r="C264" i="70"/>
  <c r="D264" i="70"/>
  <c r="AU264" i="70"/>
  <c r="B265" i="70"/>
  <c r="C265" i="70"/>
  <c r="D265" i="70"/>
  <c r="B266" i="70"/>
  <c r="C266" i="70"/>
  <c r="D266" i="70"/>
  <c r="B267" i="70"/>
  <c r="C267" i="70"/>
  <c r="D267" i="70"/>
  <c r="B268" i="70"/>
  <c r="C268" i="70"/>
  <c r="D268" i="70"/>
  <c r="AA268" i="70"/>
  <c r="B269" i="70"/>
  <c r="C269" i="70"/>
  <c r="D269" i="70"/>
  <c r="T269" i="70"/>
  <c r="B270" i="70"/>
  <c r="C270" i="70"/>
  <c r="D270" i="70"/>
  <c r="B271" i="70"/>
  <c r="C271" i="70"/>
  <c r="D271" i="70"/>
  <c r="B272" i="70"/>
  <c r="C272" i="70"/>
  <c r="D272" i="70"/>
  <c r="B273" i="70"/>
  <c r="C273" i="70"/>
  <c r="D273" i="70"/>
  <c r="B274" i="70"/>
  <c r="C274" i="70"/>
  <c r="D274" i="70"/>
  <c r="B275" i="70"/>
  <c r="C275" i="70"/>
  <c r="D275" i="70"/>
  <c r="B276" i="70"/>
  <c r="C276" i="70"/>
  <c r="D276" i="70"/>
  <c r="AU276" i="70"/>
  <c r="B277" i="70"/>
  <c r="C277" i="70"/>
  <c r="D277" i="70"/>
  <c r="B278" i="70"/>
  <c r="C278" i="70"/>
  <c r="D278" i="70"/>
  <c r="B279" i="70"/>
  <c r="C279" i="70"/>
  <c r="D279" i="70"/>
  <c r="T279" i="70"/>
  <c r="B280" i="70"/>
  <c r="C280" i="70"/>
  <c r="D280" i="70"/>
  <c r="AA280" i="70"/>
  <c r="B281" i="70"/>
  <c r="C281" i="70"/>
  <c r="D281" i="70"/>
  <c r="AO281" i="70"/>
  <c r="B282" i="70"/>
  <c r="C282" i="70"/>
  <c r="D282" i="70"/>
  <c r="B283" i="70"/>
  <c r="C283" i="70"/>
  <c r="D283" i="70"/>
  <c r="B284" i="70"/>
  <c r="C284" i="70"/>
  <c r="D284" i="70"/>
  <c r="B285" i="70"/>
  <c r="C285" i="70"/>
  <c r="D285" i="70"/>
  <c r="B286" i="70"/>
  <c r="C286" i="70"/>
  <c r="D286" i="70"/>
  <c r="B287" i="70"/>
  <c r="C287" i="70"/>
  <c r="D287" i="70"/>
  <c r="B288" i="70"/>
  <c r="C288" i="70"/>
  <c r="D288" i="70"/>
  <c r="AO288" i="70"/>
  <c r="B289" i="70"/>
  <c r="C289" i="70"/>
  <c r="D289" i="70"/>
  <c r="AO289" i="70"/>
  <c r="B290" i="70"/>
  <c r="C290" i="70"/>
  <c r="D290" i="70"/>
  <c r="B291" i="70"/>
  <c r="C291" i="70"/>
  <c r="D291" i="70"/>
  <c r="B292" i="70"/>
  <c r="C292" i="70"/>
  <c r="D292" i="70"/>
  <c r="T292" i="70"/>
  <c r="B293" i="70"/>
  <c r="C293" i="70"/>
  <c r="D293" i="70"/>
  <c r="B294" i="70"/>
  <c r="C294" i="70"/>
  <c r="D294" i="70"/>
  <c r="B295" i="70"/>
  <c r="C295" i="70"/>
  <c r="D295" i="70"/>
  <c r="B296" i="70"/>
  <c r="C296" i="70"/>
  <c r="D296" i="70"/>
  <c r="AI296" i="70"/>
  <c r="B297" i="70"/>
  <c r="C297" i="70"/>
  <c r="D297" i="70"/>
  <c r="B298" i="70"/>
  <c r="C298" i="70"/>
  <c r="D298" i="70"/>
  <c r="AU298" i="70"/>
  <c r="B299" i="70"/>
  <c r="C299" i="70"/>
  <c r="D299" i="70"/>
  <c r="T299" i="70"/>
  <c r="B300" i="70"/>
  <c r="C300" i="70"/>
  <c r="D300" i="70"/>
  <c r="B301" i="70"/>
  <c r="C301" i="70"/>
  <c r="D301" i="70"/>
  <c r="B302" i="70"/>
  <c r="C302" i="70"/>
  <c r="D302" i="70"/>
  <c r="B303" i="70"/>
  <c r="C303" i="70"/>
  <c r="D303" i="70"/>
  <c r="T303" i="70"/>
  <c r="B304" i="70"/>
  <c r="C304" i="70"/>
  <c r="D304" i="70"/>
  <c r="AU304" i="70"/>
  <c r="B305" i="70"/>
  <c r="C305" i="70"/>
  <c r="D305" i="70"/>
  <c r="B306" i="70"/>
  <c r="C306" i="70"/>
  <c r="D306" i="70"/>
  <c r="B307" i="70"/>
  <c r="C307" i="70"/>
  <c r="D307" i="70"/>
  <c r="B308" i="70"/>
  <c r="C308" i="70"/>
  <c r="D308" i="70"/>
  <c r="AI308" i="70"/>
  <c r="B309" i="70"/>
  <c r="C309" i="70"/>
  <c r="D309" i="70"/>
  <c r="B310" i="70"/>
  <c r="C310" i="70"/>
  <c r="D310" i="70"/>
  <c r="T310" i="70"/>
  <c r="B9" i="70"/>
  <c r="C9" i="70"/>
  <c r="D9" i="70"/>
  <c r="AO9" i="70"/>
  <c r="B10" i="70"/>
  <c r="C10" i="70"/>
  <c r="D10" i="70"/>
  <c r="A8" i="70"/>
  <c r="A9" i="70"/>
  <c r="A9" i="72"/>
  <c r="A8" i="72"/>
  <c r="I58" i="51"/>
  <c r="I59" i="51"/>
  <c r="J61" i="51"/>
  <c r="K63" i="51"/>
  <c r="I66" i="51"/>
  <c r="J66" i="51"/>
  <c r="I67" i="51"/>
  <c r="J67" i="51"/>
  <c r="I69" i="51"/>
  <c r="J69" i="51"/>
  <c r="K69" i="51"/>
  <c r="I70" i="51"/>
  <c r="J70" i="51"/>
  <c r="K70" i="51"/>
  <c r="I71" i="51"/>
  <c r="J71" i="51"/>
  <c r="K71" i="51"/>
  <c r="E56" i="51"/>
  <c r="I56" i="51"/>
  <c r="E57" i="51"/>
  <c r="I57" i="51"/>
  <c r="E58" i="51"/>
  <c r="E59" i="51"/>
  <c r="E60" i="51"/>
  <c r="E61" i="51"/>
  <c r="E62" i="51"/>
  <c r="K62" i="51"/>
  <c r="E63" i="51"/>
  <c r="E64" i="51"/>
  <c r="E65" i="51"/>
  <c r="E66" i="51"/>
  <c r="E67" i="51"/>
  <c r="E68" i="51"/>
  <c r="E69" i="51"/>
  <c r="E70" i="51"/>
  <c r="E71" i="51"/>
  <c r="E55" i="51"/>
  <c r="K64" i="51"/>
  <c r="J60" i="51"/>
  <c r="I55" i="51"/>
  <c r="B2" i="58"/>
  <c r="D8" i="75"/>
  <c r="AU8" i="75"/>
  <c r="C8" i="75"/>
  <c r="B8" i="75"/>
  <c r="T259" i="75"/>
  <c r="AU143" i="75"/>
  <c r="AK3" i="75"/>
  <c r="B9" i="72"/>
  <c r="C9" i="72"/>
  <c r="B10" i="72"/>
  <c r="C10" i="72"/>
  <c r="B11" i="72"/>
  <c r="C11" i="72"/>
  <c r="B12" i="72"/>
  <c r="C12" i="72"/>
  <c r="AA12" i="72"/>
  <c r="B13" i="72"/>
  <c r="C13" i="72"/>
  <c r="B14" i="72"/>
  <c r="C14" i="72"/>
  <c r="B15" i="72"/>
  <c r="C15" i="72"/>
  <c r="B16" i="72"/>
  <c r="C16" i="72"/>
  <c r="B17" i="72"/>
  <c r="C17" i="72"/>
  <c r="B18" i="72"/>
  <c r="C18" i="72"/>
  <c r="B19" i="72"/>
  <c r="C19" i="72"/>
  <c r="B20" i="72"/>
  <c r="C20" i="72"/>
  <c r="B21" i="72"/>
  <c r="C21" i="72"/>
  <c r="B22" i="72"/>
  <c r="C22" i="72"/>
  <c r="B23" i="72"/>
  <c r="C23" i="72"/>
  <c r="B24" i="72"/>
  <c r="C24" i="72"/>
  <c r="B25" i="72"/>
  <c r="C25" i="72"/>
  <c r="B26" i="72"/>
  <c r="C26" i="72"/>
  <c r="B27" i="72"/>
  <c r="C27" i="72"/>
  <c r="B28" i="72"/>
  <c r="C28" i="72"/>
  <c r="B29" i="72"/>
  <c r="C29" i="72"/>
  <c r="B30" i="72"/>
  <c r="C30" i="72"/>
  <c r="B31" i="72"/>
  <c r="C31" i="72"/>
  <c r="B32" i="72"/>
  <c r="C32" i="72"/>
  <c r="B33" i="72"/>
  <c r="C33" i="72"/>
  <c r="AA33" i="72"/>
  <c r="B34" i="72"/>
  <c r="C34" i="72"/>
  <c r="B35" i="72"/>
  <c r="C35" i="72"/>
  <c r="B36" i="72"/>
  <c r="C36" i="72"/>
  <c r="B37" i="72"/>
  <c r="C37" i="72"/>
  <c r="B38" i="72"/>
  <c r="C38" i="72"/>
  <c r="AA38" i="72"/>
  <c r="B39" i="72"/>
  <c r="C39" i="72"/>
  <c r="B40" i="72"/>
  <c r="C40" i="72"/>
  <c r="B41" i="72"/>
  <c r="C41" i="72"/>
  <c r="B42" i="72"/>
  <c r="C42" i="72"/>
  <c r="AA42" i="72"/>
  <c r="B43" i="72"/>
  <c r="C43" i="72"/>
  <c r="B44" i="72"/>
  <c r="C44" i="72"/>
  <c r="B45" i="72"/>
  <c r="C45" i="72"/>
  <c r="B46" i="72"/>
  <c r="C46" i="72"/>
  <c r="AU46" i="72"/>
  <c r="B47" i="72"/>
  <c r="C47" i="72"/>
  <c r="B48" i="72"/>
  <c r="C48" i="72"/>
  <c r="B49" i="72"/>
  <c r="C49" i="72"/>
  <c r="B50" i="72"/>
  <c r="C50" i="72"/>
  <c r="B51" i="72"/>
  <c r="C51" i="72"/>
  <c r="B52" i="72"/>
  <c r="C52" i="72"/>
  <c r="B53" i="72"/>
  <c r="C53" i="72"/>
  <c r="AI53" i="72"/>
  <c r="B54" i="72"/>
  <c r="C54" i="72"/>
  <c r="AA54" i="72"/>
  <c r="B55" i="72"/>
  <c r="C55" i="72"/>
  <c r="B56" i="72"/>
  <c r="C56" i="72"/>
  <c r="B57" i="72"/>
  <c r="C57" i="72"/>
  <c r="B58" i="72"/>
  <c r="C58" i="72"/>
  <c r="AA58" i="72"/>
  <c r="B59" i="72"/>
  <c r="C59" i="72"/>
  <c r="B60" i="72"/>
  <c r="C60" i="72"/>
  <c r="B61" i="72"/>
  <c r="C61" i="72"/>
  <c r="B62" i="72"/>
  <c r="C62" i="72"/>
  <c r="AA62" i="72"/>
  <c r="B63" i="72"/>
  <c r="C63" i="72"/>
  <c r="B64" i="72"/>
  <c r="C64" i="72"/>
  <c r="B65" i="72"/>
  <c r="C65" i="72"/>
  <c r="AA65" i="72"/>
  <c r="B66" i="72"/>
  <c r="C66" i="72"/>
  <c r="T66" i="72"/>
  <c r="B67" i="72"/>
  <c r="C67" i="72"/>
  <c r="B68" i="72"/>
  <c r="C68" i="72"/>
  <c r="B69" i="72"/>
  <c r="C69" i="72"/>
  <c r="B70" i="72"/>
  <c r="C70" i="72"/>
  <c r="AO70" i="72"/>
  <c r="B71" i="72"/>
  <c r="C71" i="72"/>
  <c r="B72" i="72"/>
  <c r="C72" i="72"/>
  <c r="B73" i="72"/>
  <c r="C73" i="72"/>
  <c r="B74" i="72"/>
  <c r="C74" i="72"/>
  <c r="B75" i="72"/>
  <c r="C75" i="72"/>
  <c r="B76" i="72"/>
  <c r="C76" i="72"/>
  <c r="B77" i="72"/>
  <c r="C77" i="72"/>
  <c r="B78" i="72"/>
  <c r="C78" i="72"/>
  <c r="AU78" i="72"/>
  <c r="B79" i="72"/>
  <c r="C79" i="72"/>
  <c r="B80" i="72"/>
  <c r="C80" i="72"/>
  <c r="B81" i="72"/>
  <c r="C81" i="72"/>
  <c r="B82" i="72"/>
  <c r="C82" i="72"/>
  <c r="B83" i="72"/>
  <c r="C83" i="72"/>
  <c r="B84" i="72"/>
  <c r="C84" i="72"/>
  <c r="B85" i="72"/>
  <c r="C85" i="72"/>
  <c r="B86" i="72"/>
  <c r="C86" i="72"/>
  <c r="AA86" i="72"/>
  <c r="B87" i="72"/>
  <c r="C87" i="72"/>
  <c r="B88" i="72"/>
  <c r="C88" i="72"/>
  <c r="B89" i="72"/>
  <c r="C89" i="72"/>
  <c r="B90" i="72"/>
  <c r="C90" i="72"/>
  <c r="B91" i="72"/>
  <c r="C91" i="72"/>
  <c r="B92" i="72"/>
  <c r="C92" i="72"/>
  <c r="B93" i="72"/>
  <c r="C93" i="72"/>
  <c r="B94" i="72"/>
  <c r="C94" i="72"/>
  <c r="T94" i="72"/>
  <c r="B95" i="72"/>
  <c r="C95" i="72"/>
  <c r="B96" i="72"/>
  <c r="C96" i="72"/>
  <c r="B97" i="72"/>
  <c r="C97" i="72"/>
  <c r="AO97" i="72"/>
  <c r="B98" i="72"/>
  <c r="C98" i="72"/>
  <c r="B99" i="72"/>
  <c r="C99" i="72"/>
  <c r="B100" i="72"/>
  <c r="C100" i="72"/>
  <c r="B101" i="72"/>
  <c r="C101" i="72"/>
  <c r="B102" i="72"/>
  <c r="C102" i="72"/>
  <c r="B103" i="72"/>
  <c r="C103" i="72"/>
  <c r="B104" i="72"/>
  <c r="C104" i="72"/>
  <c r="B105" i="72"/>
  <c r="C105" i="72"/>
  <c r="B106" i="72"/>
  <c r="C106" i="72"/>
  <c r="B107" i="72"/>
  <c r="C107" i="72"/>
  <c r="B108" i="72"/>
  <c r="C108" i="72"/>
  <c r="B109" i="72"/>
  <c r="C109" i="72"/>
  <c r="B110" i="72"/>
  <c r="C110" i="72"/>
  <c r="AU110" i="72"/>
  <c r="B111" i="72"/>
  <c r="C111" i="72"/>
  <c r="B112" i="72"/>
  <c r="C112" i="72"/>
  <c r="B113" i="72"/>
  <c r="C113" i="72"/>
  <c r="B114" i="72"/>
  <c r="C114" i="72"/>
  <c r="AU114" i="72"/>
  <c r="B115" i="72"/>
  <c r="C115" i="72"/>
  <c r="B116" i="72"/>
  <c r="C116" i="72"/>
  <c r="B117" i="72"/>
  <c r="C117" i="72"/>
  <c r="AO117" i="72"/>
  <c r="B118" i="72"/>
  <c r="C118" i="72"/>
  <c r="T118" i="72"/>
  <c r="B119" i="72"/>
  <c r="C119" i="72"/>
  <c r="B120" i="72"/>
  <c r="C120" i="72"/>
  <c r="AO120" i="72"/>
  <c r="B121" i="72"/>
  <c r="C121" i="72"/>
  <c r="B122" i="72"/>
  <c r="C122" i="72"/>
  <c r="B123" i="72"/>
  <c r="C123" i="72"/>
  <c r="T123" i="72"/>
  <c r="B124" i="72"/>
  <c r="C124" i="72"/>
  <c r="B125" i="72"/>
  <c r="C125" i="72"/>
  <c r="B126" i="72"/>
  <c r="C126" i="72"/>
  <c r="T126" i="72"/>
  <c r="B127" i="72"/>
  <c r="C127" i="72"/>
  <c r="B128" i="72"/>
  <c r="C128" i="72"/>
  <c r="B129" i="72"/>
  <c r="C129" i="72"/>
  <c r="B130" i="72"/>
  <c r="C130" i="72"/>
  <c r="B131" i="72"/>
  <c r="C131" i="72"/>
  <c r="B132" i="72"/>
  <c r="C132" i="72"/>
  <c r="AA132" i="72"/>
  <c r="B133" i="72"/>
  <c r="C133" i="72"/>
  <c r="B134" i="72"/>
  <c r="C134" i="72"/>
  <c r="AO134" i="72"/>
  <c r="B135" i="72"/>
  <c r="C135" i="72"/>
  <c r="B136" i="72"/>
  <c r="C136" i="72"/>
  <c r="B137" i="72"/>
  <c r="C137" i="72"/>
  <c r="B138" i="72"/>
  <c r="C138" i="72"/>
  <c r="AU138" i="72"/>
  <c r="B139" i="72"/>
  <c r="C139" i="72"/>
  <c r="B140" i="72"/>
  <c r="C140" i="72"/>
  <c r="B141" i="72"/>
  <c r="C141" i="72"/>
  <c r="B142" i="72"/>
  <c r="C142" i="72"/>
  <c r="B143" i="72"/>
  <c r="C143" i="72"/>
  <c r="B144" i="72"/>
  <c r="C144" i="72"/>
  <c r="B145" i="72"/>
  <c r="C145" i="72"/>
  <c r="B146" i="72"/>
  <c r="C146" i="72"/>
  <c r="B147" i="72"/>
  <c r="C147" i="72"/>
  <c r="T147" i="72"/>
  <c r="B148" i="72"/>
  <c r="C148" i="72"/>
  <c r="B149" i="72"/>
  <c r="C149" i="72"/>
  <c r="B150" i="72"/>
  <c r="C150" i="72"/>
  <c r="T150" i="72"/>
  <c r="B151" i="72"/>
  <c r="C151" i="72"/>
  <c r="B152" i="72"/>
  <c r="C152" i="72"/>
  <c r="B153" i="72"/>
  <c r="C153" i="72"/>
  <c r="B154" i="72"/>
  <c r="C154" i="72"/>
  <c r="AU154" i="72"/>
  <c r="B155" i="72"/>
  <c r="C155" i="72"/>
  <c r="B156" i="72"/>
  <c r="C156" i="72"/>
  <c r="B157" i="72"/>
  <c r="C157" i="72"/>
  <c r="AI157" i="72"/>
  <c r="B158" i="72"/>
  <c r="C158" i="72"/>
  <c r="B159" i="72"/>
  <c r="C159" i="72"/>
  <c r="AU159" i="72"/>
  <c r="B160" i="72"/>
  <c r="C160" i="72"/>
  <c r="B161" i="72"/>
  <c r="C161" i="72"/>
  <c r="AI161" i="72"/>
  <c r="B162" i="72"/>
  <c r="C162" i="72"/>
  <c r="AA162" i="72"/>
  <c r="B163" i="72"/>
  <c r="C163" i="72"/>
  <c r="B164" i="72"/>
  <c r="C164" i="72"/>
  <c r="B165" i="72"/>
  <c r="C165" i="72"/>
  <c r="B166" i="72"/>
  <c r="C166" i="72"/>
  <c r="AU166" i="72"/>
  <c r="B167" i="72"/>
  <c r="C167" i="72"/>
  <c r="B168" i="72"/>
  <c r="C168" i="72"/>
  <c r="B169" i="72"/>
  <c r="C169" i="72"/>
  <c r="B170" i="72"/>
  <c r="C170" i="72"/>
  <c r="AU170" i="72"/>
  <c r="B171" i="72"/>
  <c r="C171" i="72"/>
  <c r="B172" i="72"/>
  <c r="C172" i="72"/>
  <c r="B173" i="72"/>
  <c r="C173" i="72"/>
  <c r="AU173" i="72"/>
  <c r="B174" i="72"/>
  <c r="C174" i="72"/>
  <c r="B175" i="72"/>
  <c r="C175" i="72"/>
  <c r="B176" i="72"/>
  <c r="C176" i="72"/>
  <c r="B177" i="72"/>
  <c r="C177" i="72"/>
  <c r="AA177" i="72"/>
  <c r="B178" i="72"/>
  <c r="C178" i="72"/>
  <c r="AA178" i="72"/>
  <c r="B179" i="72"/>
  <c r="C179" i="72"/>
  <c r="AI179" i="72"/>
  <c r="B180" i="72"/>
  <c r="C180" i="72"/>
  <c r="B181" i="72"/>
  <c r="C181" i="72"/>
  <c r="AI181" i="72"/>
  <c r="B182" i="72"/>
  <c r="C182" i="72"/>
  <c r="AI182" i="72"/>
  <c r="B183" i="72"/>
  <c r="C183" i="72"/>
  <c r="B184" i="72"/>
  <c r="C184" i="72"/>
  <c r="B185" i="72"/>
  <c r="C185" i="72"/>
  <c r="B186" i="72"/>
  <c r="C186" i="72"/>
  <c r="AA186" i="72"/>
  <c r="B187" i="72"/>
  <c r="C187" i="72"/>
  <c r="B188" i="72"/>
  <c r="C188" i="72"/>
  <c r="B189" i="72"/>
  <c r="C189" i="72"/>
  <c r="AA189" i="72"/>
  <c r="B190" i="72"/>
  <c r="C190" i="72"/>
  <c r="AA190" i="72"/>
  <c r="B191" i="72"/>
  <c r="C191" i="72"/>
  <c r="AU191" i="72"/>
  <c r="B192" i="72"/>
  <c r="C192" i="72"/>
  <c r="B193" i="72"/>
  <c r="C193" i="72"/>
  <c r="B194" i="72"/>
  <c r="C194" i="72"/>
  <c r="AU194" i="72"/>
  <c r="B195" i="72"/>
  <c r="C195" i="72"/>
  <c r="B196" i="72"/>
  <c r="C196" i="72"/>
  <c r="AO196" i="72"/>
  <c r="B197" i="72"/>
  <c r="C197" i="72"/>
  <c r="B198" i="72"/>
  <c r="C198" i="72"/>
  <c r="T198" i="72"/>
  <c r="B199" i="72"/>
  <c r="C199" i="72"/>
  <c r="B200" i="72"/>
  <c r="C200" i="72"/>
  <c r="B201" i="72"/>
  <c r="C201" i="72"/>
  <c r="B202" i="72"/>
  <c r="C202" i="72"/>
  <c r="B203" i="72"/>
  <c r="C203" i="72"/>
  <c r="B204" i="72"/>
  <c r="C204" i="72"/>
  <c r="B205" i="72"/>
  <c r="C205" i="72"/>
  <c r="T205" i="72"/>
  <c r="B206" i="72"/>
  <c r="C206" i="72"/>
  <c r="B207" i="72"/>
  <c r="C207" i="72"/>
  <c r="B208" i="72"/>
  <c r="C208" i="72"/>
  <c r="B209" i="72"/>
  <c r="C209" i="72"/>
  <c r="B210" i="72"/>
  <c r="C210" i="72"/>
  <c r="B211" i="72"/>
  <c r="C211" i="72"/>
  <c r="B212" i="72"/>
  <c r="C212" i="72"/>
  <c r="B213" i="72"/>
  <c r="C213" i="72"/>
  <c r="B214" i="72"/>
  <c r="C214" i="72"/>
  <c r="B215" i="72"/>
  <c r="C215" i="72"/>
  <c r="B216" i="72"/>
  <c r="C216" i="72"/>
  <c r="B217" i="72"/>
  <c r="C217" i="72"/>
  <c r="AA217" i="72"/>
  <c r="B218" i="72"/>
  <c r="C218" i="72"/>
  <c r="B219" i="72"/>
  <c r="C219" i="72"/>
  <c r="B220" i="72"/>
  <c r="C220" i="72"/>
  <c r="B221" i="72"/>
  <c r="C221" i="72"/>
  <c r="AU221" i="72"/>
  <c r="B222" i="72"/>
  <c r="C222" i="72"/>
  <c r="B223" i="72"/>
  <c r="C223" i="72"/>
  <c r="B224" i="72"/>
  <c r="C224" i="72"/>
  <c r="B225" i="72"/>
  <c r="C225" i="72"/>
  <c r="B226" i="72"/>
  <c r="C226" i="72"/>
  <c r="AU226" i="72"/>
  <c r="B227" i="72"/>
  <c r="C227" i="72"/>
  <c r="B228" i="72"/>
  <c r="C228" i="72"/>
  <c r="B229" i="72"/>
  <c r="C229" i="72"/>
  <c r="AU229" i="72"/>
  <c r="B230" i="72"/>
  <c r="C230" i="72"/>
  <c r="B231" i="72"/>
  <c r="C231" i="72"/>
  <c r="B232" i="72"/>
  <c r="C232" i="72"/>
  <c r="B233" i="72"/>
  <c r="C233" i="72"/>
  <c r="B234" i="72"/>
  <c r="C234" i="72"/>
  <c r="B235" i="72"/>
  <c r="C235" i="72"/>
  <c r="B236" i="72"/>
  <c r="C236" i="72"/>
  <c r="B237" i="72"/>
  <c r="C237" i="72"/>
  <c r="B238" i="72"/>
  <c r="C238" i="72"/>
  <c r="B239" i="72"/>
  <c r="C239" i="72"/>
  <c r="B240" i="72"/>
  <c r="C240" i="72"/>
  <c r="B241" i="72"/>
  <c r="C241" i="72"/>
  <c r="B242" i="72"/>
  <c r="C242" i="72"/>
  <c r="B243" i="72"/>
  <c r="C243" i="72"/>
  <c r="B244" i="72"/>
  <c r="C244" i="72"/>
  <c r="B245" i="72"/>
  <c r="C245" i="72"/>
  <c r="B246" i="72"/>
  <c r="C246" i="72"/>
  <c r="AU246" i="72"/>
  <c r="B247" i="72"/>
  <c r="C247" i="72"/>
  <c r="B248" i="72"/>
  <c r="C248" i="72"/>
  <c r="B249" i="72"/>
  <c r="C249" i="72"/>
  <c r="B250" i="72"/>
  <c r="C250" i="72"/>
  <c r="B251" i="72"/>
  <c r="C251" i="72"/>
  <c r="B252" i="72"/>
  <c r="C252" i="72"/>
  <c r="B253" i="72"/>
  <c r="C253" i="72"/>
  <c r="B254" i="72"/>
  <c r="C254" i="72"/>
  <c r="AI254" i="72"/>
  <c r="B255" i="72"/>
  <c r="C255" i="72"/>
  <c r="B256" i="72"/>
  <c r="C256" i="72"/>
  <c r="B257" i="72"/>
  <c r="C257" i="72"/>
  <c r="B258" i="72"/>
  <c r="C258" i="72"/>
  <c r="B259" i="72"/>
  <c r="C259" i="72"/>
  <c r="AO259" i="72"/>
  <c r="B260" i="72"/>
  <c r="C260" i="72"/>
  <c r="B261" i="72"/>
  <c r="C261" i="72"/>
  <c r="B262" i="72"/>
  <c r="C262" i="72"/>
  <c r="B263" i="72"/>
  <c r="C263" i="72"/>
  <c r="AU263" i="72"/>
  <c r="B264" i="72"/>
  <c r="C264" i="72"/>
  <c r="B265" i="72"/>
  <c r="C265" i="72"/>
  <c r="B266" i="72"/>
  <c r="C266" i="72"/>
  <c r="B267" i="72"/>
  <c r="C267" i="72"/>
  <c r="B268" i="72"/>
  <c r="C268" i="72"/>
  <c r="B269" i="72"/>
  <c r="C269" i="72"/>
  <c r="B270" i="72"/>
  <c r="C270" i="72"/>
  <c r="B271" i="72"/>
  <c r="C271" i="72"/>
  <c r="B272" i="72"/>
  <c r="C272" i="72"/>
  <c r="B273" i="72"/>
  <c r="C273" i="72"/>
  <c r="B274" i="72"/>
  <c r="C274" i="72"/>
  <c r="B275" i="72"/>
  <c r="C275" i="72"/>
  <c r="B276" i="72"/>
  <c r="C276" i="72"/>
  <c r="B277" i="72"/>
  <c r="C277" i="72"/>
  <c r="B278" i="72"/>
  <c r="C278" i="72"/>
  <c r="B279" i="72"/>
  <c r="C279" i="72"/>
  <c r="B280" i="72"/>
  <c r="C280" i="72"/>
  <c r="B281" i="72"/>
  <c r="C281" i="72"/>
  <c r="B282" i="72"/>
  <c r="C282" i="72"/>
  <c r="B283" i="72"/>
  <c r="C283" i="72"/>
  <c r="B284" i="72"/>
  <c r="C284" i="72"/>
  <c r="B285" i="72"/>
  <c r="C285" i="72"/>
  <c r="AO285" i="72"/>
  <c r="B286" i="72"/>
  <c r="C286" i="72"/>
  <c r="B287" i="72"/>
  <c r="C287" i="72"/>
  <c r="B288" i="72"/>
  <c r="C288" i="72"/>
  <c r="B289" i="72"/>
  <c r="C289" i="72"/>
  <c r="B290" i="72"/>
  <c r="C290" i="72"/>
  <c r="B291" i="72"/>
  <c r="C291" i="72"/>
  <c r="B292" i="72"/>
  <c r="C292" i="72"/>
  <c r="B293" i="72"/>
  <c r="C293" i="72"/>
  <c r="B294" i="72"/>
  <c r="C294" i="72"/>
  <c r="B295" i="72"/>
  <c r="C295" i="72"/>
  <c r="B296" i="72"/>
  <c r="C296" i="72"/>
  <c r="B297" i="72"/>
  <c r="C297" i="72"/>
  <c r="B298" i="72"/>
  <c r="C298" i="72"/>
  <c r="B299" i="72"/>
  <c r="C299" i="72"/>
  <c r="B300" i="72"/>
  <c r="C300" i="72"/>
  <c r="B301" i="72"/>
  <c r="C301" i="72"/>
  <c r="AU301" i="72"/>
  <c r="B302" i="72"/>
  <c r="C302" i="72"/>
  <c r="B303" i="72"/>
  <c r="C303" i="72"/>
  <c r="B304" i="72"/>
  <c r="C304" i="72"/>
  <c r="B305" i="72"/>
  <c r="C305" i="72"/>
  <c r="B306" i="72"/>
  <c r="C306" i="72"/>
  <c r="B307" i="72"/>
  <c r="C307" i="72"/>
  <c r="B308" i="72"/>
  <c r="C308" i="72"/>
  <c r="B309" i="72"/>
  <c r="C309" i="72"/>
  <c r="B310" i="72"/>
  <c r="C310" i="72"/>
  <c r="AU310" i="72"/>
  <c r="L9" i="51"/>
  <c r="Q9" i="51"/>
  <c r="L10" i="51"/>
  <c r="P10" i="51"/>
  <c r="L11" i="51"/>
  <c r="R11" i="51"/>
  <c r="L12" i="51"/>
  <c r="Q12" i="51"/>
  <c r="L13" i="51"/>
  <c r="P13" i="51"/>
  <c r="L14" i="51"/>
  <c r="Q14" i="51"/>
  <c r="L15" i="51"/>
  <c r="R15" i="51"/>
  <c r="L16" i="51"/>
  <c r="M16" i="51"/>
  <c r="A43" i="51"/>
  <c r="E43" i="51"/>
  <c r="A44" i="51"/>
  <c r="E44" i="51"/>
  <c r="A45" i="51"/>
  <c r="C45" i="51"/>
  <c r="A46" i="51"/>
  <c r="G46" i="51"/>
  <c r="A47" i="51"/>
  <c r="H47" i="51"/>
  <c r="A40" i="51"/>
  <c r="E40" i="51"/>
  <c r="A41" i="51"/>
  <c r="C41" i="51"/>
  <c r="A42" i="51"/>
  <c r="F42" i="51"/>
  <c r="A9" i="51"/>
  <c r="G9" i="51"/>
  <c r="A10" i="51"/>
  <c r="G10" i="51"/>
  <c r="A11" i="51"/>
  <c r="E11" i="51"/>
  <c r="A12" i="51"/>
  <c r="E12" i="51"/>
  <c r="A13" i="51"/>
  <c r="G13" i="51"/>
  <c r="A14" i="51"/>
  <c r="G14" i="51"/>
  <c r="A15" i="51"/>
  <c r="E15" i="51"/>
  <c r="A16" i="51"/>
  <c r="E16" i="51"/>
  <c r="A17" i="51"/>
  <c r="C17" i="51"/>
  <c r="A18" i="51"/>
  <c r="E18" i="51"/>
  <c r="A19" i="51"/>
  <c r="E19" i="51"/>
  <c r="A20" i="51"/>
  <c r="E20" i="51"/>
  <c r="A21" i="51"/>
  <c r="B21" i="51"/>
  <c r="A22" i="51"/>
  <c r="G22" i="51"/>
  <c r="A23" i="51"/>
  <c r="E23" i="51"/>
  <c r="A24" i="51"/>
  <c r="E24" i="51"/>
  <c r="A25" i="51"/>
  <c r="F25" i="51"/>
  <c r="A26" i="51"/>
  <c r="C26" i="51"/>
  <c r="A27" i="51"/>
  <c r="E27" i="51"/>
  <c r="A28" i="51"/>
  <c r="C28" i="51"/>
  <c r="A29" i="51"/>
  <c r="C29" i="51"/>
  <c r="A30" i="51"/>
  <c r="G30" i="51"/>
  <c r="A31" i="51"/>
  <c r="E31" i="51"/>
  <c r="A32" i="51"/>
  <c r="C32" i="51"/>
  <c r="A33" i="51"/>
  <c r="C33" i="51"/>
  <c r="A34" i="51"/>
  <c r="G34" i="51"/>
  <c r="A35" i="51"/>
  <c r="E35" i="51"/>
  <c r="A36" i="51"/>
  <c r="G36" i="51"/>
  <c r="A37" i="51"/>
  <c r="C37" i="51"/>
  <c r="A38" i="51"/>
  <c r="G38" i="51"/>
  <c r="A39" i="51"/>
  <c r="E39" i="51"/>
  <c r="D8" i="72"/>
  <c r="T8" i="72"/>
  <c r="C8" i="72"/>
  <c r="B8" i="72"/>
  <c r="B27" i="40"/>
  <c r="D27" i="40"/>
  <c r="B28" i="40"/>
  <c r="B31" i="40"/>
  <c r="A5" i="54"/>
  <c r="B5" i="54"/>
  <c r="A6" i="54"/>
  <c r="D6" i="54"/>
  <c r="A7" i="54"/>
  <c r="D7" i="54"/>
  <c r="A8" i="54"/>
  <c r="D8" i="54"/>
  <c r="A9" i="54"/>
  <c r="B9" i="54"/>
  <c r="A10" i="54"/>
  <c r="B10" i="54"/>
  <c r="A11" i="54"/>
  <c r="B11" i="54"/>
  <c r="C11" i="54"/>
  <c r="A12" i="54"/>
  <c r="B12" i="54"/>
  <c r="C12" i="54"/>
  <c r="A13" i="54"/>
  <c r="B13" i="54"/>
  <c r="C13" i="54"/>
  <c r="A14" i="54"/>
  <c r="B14" i="54"/>
  <c r="C14" i="54"/>
  <c r="A15" i="54"/>
  <c r="B15" i="54"/>
  <c r="C15" i="54"/>
  <c r="A16" i="54"/>
  <c r="B16" i="54"/>
  <c r="C16" i="54"/>
  <c r="A17" i="54"/>
  <c r="B17" i="54"/>
  <c r="C17" i="54"/>
  <c r="A18" i="54"/>
  <c r="B18" i="54"/>
  <c r="C18" i="54"/>
  <c r="A19" i="54"/>
  <c r="A20" i="54"/>
  <c r="B20" i="54"/>
  <c r="C20" i="54"/>
  <c r="A21" i="54"/>
  <c r="B21" i="54"/>
  <c r="C21" i="54"/>
  <c r="A22" i="54"/>
  <c r="B22" i="54"/>
  <c r="C22" i="54"/>
  <c r="A23" i="54"/>
  <c r="B23" i="54"/>
  <c r="C23" i="54"/>
  <c r="A24" i="54"/>
  <c r="B24" i="54"/>
  <c r="A25" i="54"/>
  <c r="A26" i="54"/>
  <c r="D26" i="54"/>
  <c r="A27" i="54"/>
  <c r="B27" i="54"/>
  <c r="C27" i="54"/>
  <c r="A28" i="54"/>
  <c r="A29" i="54"/>
  <c r="D29" i="54"/>
  <c r="A30" i="54"/>
  <c r="A31" i="54"/>
  <c r="D31" i="54"/>
  <c r="A32" i="54"/>
  <c r="A33" i="54"/>
  <c r="D33" i="54"/>
  <c r="A34" i="54"/>
  <c r="A35" i="54"/>
  <c r="A36" i="54"/>
  <c r="D36" i="54"/>
  <c r="A37" i="54"/>
  <c r="D37" i="54"/>
  <c r="A38" i="54"/>
  <c r="A39" i="54"/>
  <c r="D39" i="54"/>
  <c r="A40" i="54"/>
  <c r="A41" i="54"/>
  <c r="D41" i="54"/>
  <c r="A42" i="54"/>
  <c r="A43" i="54"/>
  <c r="A44" i="54"/>
  <c r="D44" i="54"/>
  <c r="A45" i="54"/>
  <c r="D45" i="54"/>
  <c r="A46" i="54"/>
  <c r="D46" i="54"/>
  <c r="A47" i="54"/>
  <c r="D47" i="54"/>
  <c r="A48" i="54"/>
  <c r="B48" i="54"/>
  <c r="C48" i="54"/>
  <c r="A49" i="54"/>
  <c r="B49" i="54"/>
  <c r="C49" i="54"/>
  <c r="A50" i="54"/>
  <c r="D50" i="54"/>
  <c r="A51" i="54"/>
  <c r="D51" i="54"/>
  <c r="A52" i="54"/>
  <c r="B52" i="54"/>
  <c r="C52" i="54"/>
  <c r="A53" i="54"/>
  <c r="B53" i="54"/>
  <c r="C53" i="54"/>
  <c r="A54" i="54"/>
  <c r="D54" i="54"/>
  <c r="A55" i="54"/>
  <c r="D55" i="54"/>
  <c r="A56" i="54"/>
  <c r="D56" i="54"/>
  <c r="A57" i="54"/>
  <c r="D57" i="54"/>
  <c r="A58" i="54"/>
  <c r="D58" i="54"/>
  <c r="A59" i="54"/>
  <c r="D59" i="54"/>
  <c r="A60" i="54"/>
  <c r="B60" i="54"/>
  <c r="C60" i="54"/>
  <c r="A61" i="54"/>
  <c r="D61" i="54"/>
  <c r="A62" i="54"/>
  <c r="D62" i="54"/>
  <c r="A63" i="54"/>
  <c r="D63" i="54"/>
  <c r="A64" i="54"/>
  <c r="B64" i="54"/>
  <c r="C64" i="54"/>
  <c r="A65" i="54"/>
  <c r="B65" i="54"/>
  <c r="C65" i="54"/>
  <c r="A66" i="54"/>
  <c r="D66" i="54"/>
  <c r="A67" i="54"/>
  <c r="D67" i="54"/>
  <c r="A68" i="54"/>
  <c r="B68" i="54"/>
  <c r="C68" i="54"/>
  <c r="A69" i="54"/>
  <c r="B69" i="54"/>
  <c r="C69" i="54"/>
  <c r="A70" i="54"/>
  <c r="D70" i="54"/>
  <c r="A71" i="54"/>
  <c r="A72" i="54"/>
  <c r="D72" i="54"/>
  <c r="A73" i="54"/>
  <c r="B73" i="54"/>
  <c r="C73" i="54"/>
  <c r="A74" i="54"/>
  <c r="D74" i="54"/>
  <c r="A75" i="54"/>
  <c r="D75" i="54"/>
  <c r="A76" i="54"/>
  <c r="B76" i="54"/>
  <c r="C76" i="54"/>
  <c r="A77" i="54"/>
  <c r="D77" i="54"/>
  <c r="A78" i="54"/>
  <c r="D78" i="54"/>
  <c r="A79" i="54"/>
  <c r="D79" i="54"/>
  <c r="A80" i="54"/>
  <c r="B80" i="54"/>
  <c r="C80" i="54"/>
  <c r="A81" i="54"/>
  <c r="B81" i="54"/>
  <c r="C81" i="54"/>
  <c r="A82" i="54"/>
  <c r="D82" i="54"/>
  <c r="A83" i="54"/>
  <c r="D83" i="54"/>
  <c r="A84" i="54"/>
  <c r="B84" i="54"/>
  <c r="A85" i="54"/>
  <c r="B85" i="54"/>
  <c r="C85" i="54"/>
  <c r="A86" i="54"/>
  <c r="A87" i="54"/>
  <c r="E5" i="73"/>
  <c r="I5" i="73"/>
  <c r="E6" i="73"/>
  <c r="I6" i="73"/>
  <c r="E7" i="73"/>
  <c r="I7" i="73"/>
  <c r="E8" i="73"/>
  <c r="I8" i="73"/>
  <c r="E9" i="73"/>
  <c r="I9" i="73"/>
  <c r="E10" i="73"/>
  <c r="J10" i="73"/>
  <c r="E11" i="73"/>
  <c r="J11" i="73"/>
  <c r="E12" i="73"/>
  <c r="K12" i="73"/>
  <c r="E13" i="73"/>
  <c r="K13" i="73"/>
  <c r="E14" i="73"/>
  <c r="K14" i="73"/>
  <c r="E15" i="73"/>
  <c r="I15" i="73"/>
  <c r="J15" i="73"/>
  <c r="E16" i="73"/>
  <c r="I16" i="73"/>
  <c r="J16" i="73"/>
  <c r="E17" i="73"/>
  <c r="I17" i="73"/>
  <c r="J17" i="73"/>
  <c r="K17" i="73"/>
  <c r="E18" i="73"/>
  <c r="I18" i="73"/>
  <c r="J18" i="73"/>
  <c r="K18" i="73"/>
  <c r="E19" i="73"/>
  <c r="I19" i="73"/>
  <c r="J19" i="73"/>
  <c r="K19" i="73"/>
  <c r="E20" i="73"/>
  <c r="J20" i="73"/>
  <c r="K20" i="73"/>
  <c r="E21" i="73"/>
  <c r="J21" i="73"/>
  <c r="K21" i="73"/>
  <c r="I25" i="73"/>
  <c r="J25" i="73"/>
  <c r="K25" i="73"/>
  <c r="AK3" i="58"/>
  <c r="A8" i="58"/>
  <c r="B8" i="58"/>
  <c r="C8" i="58"/>
  <c r="D8" i="58"/>
  <c r="A9" i="58"/>
  <c r="B9" i="58"/>
  <c r="C9" i="58"/>
  <c r="D9" i="58"/>
  <c r="B10" i="58"/>
  <c r="A10" i="58"/>
  <c r="C10" i="58"/>
  <c r="D10" i="58"/>
  <c r="AU10" i="58"/>
  <c r="B11" i="58"/>
  <c r="A11" i="58"/>
  <c r="C11" i="58"/>
  <c r="D11" i="58"/>
  <c r="AA11" i="58"/>
  <c r="B12" i="58"/>
  <c r="A12" i="58"/>
  <c r="C12" i="58"/>
  <c r="D12" i="58"/>
  <c r="B13" i="58"/>
  <c r="A13" i="58"/>
  <c r="C13" i="58"/>
  <c r="D13" i="58"/>
  <c r="B14" i="58"/>
  <c r="A14" i="58"/>
  <c r="C14" i="58"/>
  <c r="D14" i="58"/>
  <c r="AA14" i="58"/>
  <c r="B15" i="58"/>
  <c r="C15" i="58"/>
  <c r="D15" i="58"/>
  <c r="B16" i="58"/>
  <c r="A16" i="58"/>
  <c r="C16" i="58"/>
  <c r="D16" i="58"/>
  <c r="B17" i="58"/>
  <c r="A17" i="58"/>
  <c r="C17" i="58"/>
  <c r="D17" i="58"/>
  <c r="B18" i="58"/>
  <c r="A18" i="58"/>
  <c r="C18" i="58"/>
  <c r="D18" i="58"/>
  <c r="B19" i="58"/>
  <c r="C19" i="58"/>
  <c r="D19" i="58"/>
  <c r="B20" i="58"/>
  <c r="C20" i="58"/>
  <c r="D20" i="58"/>
  <c r="AI20" i="58"/>
  <c r="B21" i="58"/>
  <c r="A21" i="58"/>
  <c r="C21" i="58"/>
  <c r="D21" i="58"/>
  <c r="B22" i="58"/>
  <c r="A22" i="58"/>
  <c r="C22" i="58"/>
  <c r="D22" i="58"/>
  <c r="B23" i="58"/>
  <c r="C23" i="58"/>
  <c r="D23" i="58"/>
  <c r="AA23" i="58"/>
  <c r="B24" i="58"/>
  <c r="C24" i="58"/>
  <c r="D24" i="58"/>
  <c r="AO24" i="58"/>
  <c r="B25" i="58"/>
  <c r="A25" i="58"/>
  <c r="C25" i="58"/>
  <c r="D25" i="58"/>
  <c r="AA25" i="58"/>
  <c r="B26" i="58"/>
  <c r="A26" i="58"/>
  <c r="C26" i="58"/>
  <c r="D26" i="58"/>
  <c r="AU26" i="58"/>
  <c r="B27" i="58"/>
  <c r="A27" i="58"/>
  <c r="C27" i="58"/>
  <c r="D27" i="58"/>
  <c r="AO27" i="58"/>
  <c r="B28" i="58"/>
  <c r="A28" i="58"/>
  <c r="C28" i="58"/>
  <c r="D28" i="58"/>
  <c r="B29" i="58"/>
  <c r="A29" i="58"/>
  <c r="C29" i="58"/>
  <c r="D29" i="58"/>
  <c r="B30" i="58"/>
  <c r="A30" i="58"/>
  <c r="C30" i="58"/>
  <c r="D30" i="58"/>
  <c r="B31" i="58"/>
  <c r="A31" i="58"/>
  <c r="C31" i="58"/>
  <c r="D31" i="58"/>
  <c r="B32" i="58"/>
  <c r="A32" i="58"/>
  <c r="C32" i="58"/>
  <c r="D32" i="58"/>
  <c r="AO32" i="58"/>
  <c r="B33" i="58"/>
  <c r="A33" i="58"/>
  <c r="C33" i="58"/>
  <c r="D33" i="58"/>
  <c r="B34" i="58"/>
  <c r="A34" i="58"/>
  <c r="C34" i="58"/>
  <c r="D34" i="58"/>
  <c r="AO34" i="58"/>
  <c r="B35" i="58"/>
  <c r="C35" i="58"/>
  <c r="D35" i="58"/>
  <c r="AU35" i="58"/>
  <c r="B36" i="58"/>
  <c r="A36" i="58"/>
  <c r="C36" i="58"/>
  <c r="D36" i="58"/>
  <c r="B37" i="58"/>
  <c r="A37" i="58"/>
  <c r="C37" i="58"/>
  <c r="D37" i="58"/>
  <c r="B38" i="58"/>
  <c r="A38" i="58"/>
  <c r="C38" i="58"/>
  <c r="D38" i="58"/>
  <c r="B39" i="58"/>
  <c r="A39" i="58"/>
  <c r="C39" i="58"/>
  <c r="D39" i="58"/>
  <c r="AA39" i="58"/>
  <c r="B40" i="58"/>
  <c r="A40" i="58"/>
  <c r="C40" i="58"/>
  <c r="D40" i="58"/>
  <c r="B41" i="58"/>
  <c r="A41" i="58"/>
  <c r="C41" i="58"/>
  <c r="D41" i="58"/>
  <c r="B42" i="58"/>
  <c r="A42" i="58"/>
  <c r="C42" i="58"/>
  <c r="D42" i="58"/>
  <c r="AA42" i="58"/>
  <c r="B43" i="58"/>
  <c r="A43" i="58"/>
  <c r="C43" i="58"/>
  <c r="D43" i="58"/>
  <c r="B44" i="58"/>
  <c r="A44" i="58"/>
  <c r="C44" i="58"/>
  <c r="D44" i="58"/>
  <c r="B45" i="58"/>
  <c r="A45" i="58"/>
  <c r="C45" i="58"/>
  <c r="D45" i="58"/>
  <c r="B46" i="58"/>
  <c r="A46" i="58"/>
  <c r="C46" i="58"/>
  <c r="D46" i="58"/>
  <c r="AI46" i="58"/>
  <c r="B47" i="58"/>
  <c r="A47" i="58"/>
  <c r="C47" i="58"/>
  <c r="D47" i="58"/>
  <c r="AI47" i="58"/>
  <c r="B48" i="58"/>
  <c r="A48" i="58"/>
  <c r="C48" i="58"/>
  <c r="D48" i="58"/>
  <c r="B49" i="58"/>
  <c r="A49" i="58"/>
  <c r="C49" i="58"/>
  <c r="D49" i="58"/>
  <c r="B50" i="58"/>
  <c r="A50" i="58"/>
  <c r="C50" i="58"/>
  <c r="D50" i="58"/>
  <c r="B51" i="58"/>
  <c r="A51" i="58"/>
  <c r="C51" i="58"/>
  <c r="D51" i="58"/>
  <c r="B52" i="58"/>
  <c r="A52" i="58"/>
  <c r="C52" i="58"/>
  <c r="D52" i="58"/>
  <c r="AA52" i="58"/>
  <c r="B53" i="58"/>
  <c r="A53" i="58"/>
  <c r="C53" i="58"/>
  <c r="D53" i="58"/>
  <c r="T53" i="58"/>
  <c r="B54" i="58"/>
  <c r="A54" i="58"/>
  <c r="C54" i="58"/>
  <c r="D54" i="58"/>
  <c r="AI54" i="58"/>
  <c r="B55" i="58"/>
  <c r="C55" i="58"/>
  <c r="D55" i="58"/>
  <c r="T55" i="58"/>
  <c r="B56" i="58"/>
  <c r="A56" i="58"/>
  <c r="C56" i="58"/>
  <c r="D56" i="58"/>
  <c r="T56" i="58"/>
  <c r="B57" i="58"/>
  <c r="A57" i="58"/>
  <c r="C57" i="58"/>
  <c r="D57" i="58"/>
  <c r="AO57" i="58"/>
  <c r="B58" i="58"/>
  <c r="A58" i="58"/>
  <c r="C58" i="58"/>
  <c r="D58" i="58"/>
  <c r="B59" i="58"/>
  <c r="A59" i="58"/>
  <c r="C59" i="58"/>
  <c r="D59" i="58"/>
  <c r="B60" i="58"/>
  <c r="C60" i="58"/>
  <c r="D60" i="58"/>
  <c r="B61" i="58"/>
  <c r="A61" i="58"/>
  <c r="C61" i="58"/>
  <c r="D61" i="58"/>
  <c r="AA61" i="58"/>
  <c r="B62" i="58"/>
  <c r="A62" i="58"/>
  <c r="C62" i="58"/>
  <c r="D62" i="58"/>
  <c r="AU62" i="58"/>
  <c r="B63" i="58"/>
  <c r="A63" i="58"/>
  <c r="C63" i="58"/>
  <c r="D63" i="58"/>
  <c r="B64" i="58"/>
  <c r="A64" i="58"/>
  <c r="C64" i="58"/>
  <c r="D64" i="58"/>
  <c r="B65" i="58"/>
  <c r="A65" i="58"/>
  <c r="C65" i="58"/>
  <c r="D65" i="58"/>
  <c r="B66" i="58"/>
  <c r="A66" i="58"/>
  <c r="C66" i="58"/>
  <c r="D66" i="58"/>
  <c r="B67" i="58"/>
  <c r="A67" i="58"/>
  <c r="C67" i="58"/>
  <c r="D67" i="58"/>
  <c r="B68" i="58"/>
  <c r="A68" i="58"/>
  <c r="C68" i="58"/>
  <c r="D68" i="58"/>
  <c r="B69" i="58"/>
  <c r="A69" i="58"/>
  <c r="C69" i="58"/>
  <c r="D69" i="58"/>
  <c r="B70" i="58"/>
  <c r="A70" i="58"/>
  <c r="C70" i="58"/>
  <c r="D70" i="58"/>
  <c r="AA70" i="58"/>
  <c r="B71" i="58"/>
  <c r="A71" i="58"/>
  <c r="C71" i="58"/>
  <c r="D71" i="58"/>
  <c r="B72" i="58"/>
  <c r="A72" i="58"/>
  <c r="C72" i="58"/>
  <c r="D72" i="58"/>
  <c r="B73" i="58"/>
  <c r="C73" i="58"/>
  <c r="D73" i="58"/>
  <c r="B74" i="58"/>
  <c r="A74" i="58"/>
  <c r="C74" i="58"/>
  <c r="D74" i="58"/>
  <c r="B75" i="58"/>
  <c r="A75" i="58"/>
  <c r="C75" i="58"/>
  <c r="D75" i="58"/>
  <c r="AI75" i="58"/>
  <c r="B76" i="58"/>
  <c r="C76" i="58"/>
  <c r="D76" i="58"/>
  <c r="B77" i="58"/>
  <c r="A77" i="58"/>
  <c r="C77" i="58"/>
  <c r="D77" i="58"/>
  <c r="AI77" i="58"/>
  <c r="B78" i="58"/>
  <c r="A78" i="58"/>
  <c r="C78" i="58"/>
  <c r="D78" i="58"/>
  <c r="AA78" i="58"/>
  <c r="B79" i="58"/>
  <c r="A79" i="58"/>
  <c r="C79" i="58"/>
  <c r="D79" i="58"/>
  <c r="AU79" i="58"/>
  <c r="B80" i="58"/>
  <c r="A80" i="58"/>
  <c r="C80" i="58"/>
  <c r="D80" i="58"/>
  <c r="B81" i="58"/>
  <c r="A81" i="58"/>
  <c r="C81" i="58"/>
  <c r="D81" i="58"/>
  <c r="AU81" i="58"/>
  <c r="B82" i="58"/>
  <c r="A82" i="58"/>
  <c r="C82" i="58"/>
  <c r="D82" i="58"/>
  <c r="AO82" i="58"/>
  <c r="B83" i="58"/>
  <c r="A83" i="58"/>
  <c r="C83" i="58"/>
  <c r="D83" i="58"/>
  <c r="B84" i="58"/>
  <c r="C84" i="58"/>
  <c r="D84" i="58"/>
  <c r="B85" i="58"/>
  <c r="A85" i="58"/>
  <c r="C85" i="58"/>
  <c r="D85" i="58"/>
  <c r="B86" i="58"/>
  <c r="A86" i="58"/>
  <c r="C86" i="58"/>
  <c r="D86" i="58"/>
  <c r="AI86" i="58"/>
  <c r="B87" i="58"/>
  <c r="A87" i="58"/>
  <c r="C87" i="58"/>
  <c r="D87" i="58"/>
  <c r="B88" i="58"/>
  <c r="A88" i="58"/>
  <c r="C88" i="58"/>
  <c r="D88" i="58"/>
  <c r="AI88" i="58"/>
  <c r="B89" i="58"/>
  <c r="A89" i="58"/>
  <c r="C89" i="58"/>
  <c r="D89" i="58"/>
  <c r="B90" i="58"/>
  <c r="A90" i="58"/>
  <c r="C90" i="58"/>
  <c r="D90" i="58"/>
  <c r="AU90" i="58"/>
  <c r="B91" i="58"/>
  <c r="A91" i="58"/>
  <c r="C91" i="58"/>
  <c r="D91" i="58"/>
  <c r="B92" i="58"/>
  <c r="A92" i="58"/>
  <c r="C92" i="58"/>
  <c r="D92" i="58"/>
  <c r="AI92" i="58"/>
  <c r="B93" i="58"/>
  <c r="A93" i="58"/>
  <c r="C93" i="58"/>
  <c r="D93" i="58"/>
  <c r="B94" i="58"/>
  <c r="A94" i="58"/>
  <c r="C94" i="58"/>
  <c r="D94" i="58"/>
  <c r="B95" i="58"/>
  <c r="A95" i="58"/>
  <c r="C95" i="58"/>
  <c r="D95" i="58"/>
  <c r="B96" i="58"/>
  <c r="A96" i="58"/>
  <c r="C96" i="58"/>
  <c r="D96" i="58"/>
  <c r="B97" i="58"/>
  <c r="A97" i="58"/>
  <c r="C97" i="58"/>
  <c r="D97" i="58"/>
  <c r="AI97" i="58"/>
  <c r="B98" i="58"/>
  <c r="A98" i="58"/>
  <c r="C98" i="58"/>
  <c r="D98" i="58"/>
  <c r="B99" i="58"/>
  <c r="A99" i="58"/>
  <c r="C99" i="58"/>
  <c r="D99" i="58"/>
  <c r="B100" i="58"/>
  <c r="A100" i="58"/>
  <c r="C100" i="58"/>
  <c r="D100" i="58"/>
  <c r="B101" i="58"/>
  <c r="A101" i="58"/>
  <c r="C101" i="58"/>
  <c r="D101" i="58"/>
  <c r="B102" i="58"/>
  <c r="A102" i="58"/>
  <c r="C102" i="58"/>
  <c r="D102" i="58"/>
  <c r="B103" i="58"/>
  <c r="A103" i="58"/>
  <c r="C103" i="58"/>
  <c r="D103" i="58"/>
  <c r="B104" i="58"/>
  <c r="A104" i="58"/>
  <c r="C104" i="58"/>
  <c r="D104" i="58"/>
  <c r="B105" i="58"/>
  <c r="A105" i="58"/>
  <c r="C105" i="58"/>
  <c r="D105" i="58"/>
  <c r="AI105" i="58"/>
  <c r="B106" i="58"/>
  <c r="A106" i="58"/>
  <c r="C106" i="58"/>
  <c r="D106" i="58"/>
  <c r="AI106" i="58"/>
  <c r="B107" i="58"/>
  <c r="A107" i="58"/>
  <c r="C107" i="58"/>
  <c r="D107" i="58"/>
  <c r="B108" i="58"/>
  <c r="A108" i="58"/>
  <c r="C108" i="58"/>
  <c r="D108" i="58"/>
  <c r="B109" i="58"/>
  <c r="A109" i="58"/>
  <c r="C109" i="58"/>
  <c r="D109" i="58"/>
  <c r="B110" i="58"/>
  <c r="A110" i="58"/>
  <c r="C110" i="58"/>
  <c r="D110" i="58"/>
  <c r="AI110" i="58"/>
  <c r="B111" i="58"/>
  <c r="C111" i="58"/>
  <c r="D111" i="58"/>
  <c r="B112" i="58"/>
  <c r="A112" i="58"/>
  <c r="C112" i="58"/>
  <c r="D112" i="58"/>
  <c r="B113" i="58"/>
  <c r="A113" i="58"/>
  <c r="C113" i="58"/>
  <c r="D113" i="58"/>
  <c r="B114" i="58"/>
  <c r="A114" i="58"/>
  <c r="C114" i="58"/>
  <c r="D114" i="58"/>
  <c r="B115" i="58"/>
  <c r="A115" i="58"/>
  <c r="C115" i="58"/>
  <c r="D115" i="58"/>
  <c r="B116" i="58"/>
  <c r="A116" i="58"/>
  <c r="C116" i="58"/>
  <c r="D116" i="58"/>
  <c r="B117" i="58"/>
  <c r="A117" i="58"/>
  <c r="C117" i="58"/>
  <c r="D117" i="58"/>
  <c r="AA117" i="58"/>
  <c r="B118" i="58"/>
  <c r="A118" i="58"/>
  <c r="C118" i="58"/>
  <c r="D118" i="58"/>
  <c r="AI118" i="58"/>
  <c r="B119" i="58"/>
  <c r="A119" i="58"/>
  <c r="C119" i="58"/>
  <c r="D119" i="58"/>
  <c r="AI119" i="58"/>
  <c r="B120" i="58"/>
  <c r="A120" i="58"/>
  <c r="C120" i="58"/>
  <c r="D120" i="58"/>
  <c r="B121" i="58"/>
  <c r="A121" i="58"/>
  <c r="C121" i="58"/>
  <c r="D121" i="58"/>
  <c r="B122" i="58"/>
  <c r="A122" i="58"/>
  <c r="C122" i="58"/>
  <c r="D122" i="58"/>
  <c r="AA122" i="58"/>
  <c r="B123" i="58"/>
  <c r="A123" i="58"/>
  <c r="C123" i="58"/>
  <c r="D123" i="58"/>
  <c r="B124" i="58"/>
  <c r="A124" i="58"/>
  <c r="C124" i="58"/>
  <c r="D124" i="58"/>
  <c r="B125" i="58"/>
  <c r="A125" i="58"/>
  <c r="C125" i="58"/>
  <c r="D125" i="58"/>
  <c r="T125" i="58"/>
  <c r="B126" i="58"/>
  <c r="A126" i="58"/>
  <c r="C126" i="58"/>
  <c r="D126" i="58"/>
  <c r="B127" i="58"/>
  <c r="A127" i="58"/>
  <c r="C127" i="58"/>
  <c r="D127" i="58"/>
  <c r="B128" i="58"/>
  <c r="A128" i="58"/>
  <c r="C128" i="58"/>
  <c r="D128" i="58"/>
  <c r="B129" i="58"/>
  <c r="C129" i="58"/>
  <c r="D129" i="58"/>
  <c r="B130" i="58"/>
  <c r="A130" i="58"/>
  <c r="C130" i="58"/>
  <c r="D130" i="58"/>
  <c r="AI130" i="58"/>
  <c r="B131" i="58"/>
  <c r="A131" i="58"/>
  <c r="C131" i="58"/>
  <c r="D131" i="58"/>
  <c r="AU131" i="58"/>
  <c r="B132" i="58"/>
  <c r="A132" i="58"/>
  <c r="C132" i="58"/>
  <c r="D132" i="58"/>
  <c r="B133" i="58"/>
  <c r="A133" i="58"/>
  <c r="C133" i="58"/>
  <c r="D133" i="58"/>
  <c r="B134" i="58"/>
  <c r="A134" i="58"/>
  <c r="C134" i="58"/>
  <c r="D134" i="58"/>
  <c r="B135" i="58"/>
  <c r="C135" i="58"/>
  <c r="D135" i="58"/>
  <c r="T135" i="58"/>
  <c r="B136" i="58"/>
  <c r="C136" i="58"/>
  <c r="D136" i="58"/>
  <c r="T136" i="58"/>
  <c r="B137" i="58"/>
  <c r="A137" i="58"/>
  <c r="C137" i="58"/>
  <c r="D137" i="58"/>
  <c r="T137" i="58"/>
  <c r="B138" i="58"/>
  <c r="A138" i="58"/>
  <c r="C138" i="58"/>
  <c r="D138" i="58"/>
  <c r="AU138" i="58"/>
  <c r="B139" i="58"/>
  <c r="C139" i="58"/>
  <c r="D139" i="58"/>
  <c r="AA139" i="58"/>
  <c r="B140" i="58"/>
  <c r="A140" i="58"/>
  <c r="C140" i="58"/>
  <c r="D140" i="58"/>
  <c r="B141" i="58"/>
  <c r="C141" i="58"/>
  <c r="D141" i="58"/>
  <c r="T141" i="58"/>
  <c r="B142" i="58"/>
  <c r="A142" i="58"/>
  <c r="C142" i="58"/>
  <c r="D142" i="58"/>
  <c r="AO142" i="58"/>
  <c r="B143" i="58"/>
  <c r="C143" i="58"/>
  <c r="D143" i="58"/>
  <c r="B144" i="58"/>
  <c r="C144" i="58"/>
  <c r="D144" i="58"/>
  <c r="B145" i="58"/>
  <c r="A145" i="58"/>
  <c r="C145" i="58"/>
  <c r="D145" i="58"/>
  <c r="AI145" i="58"/>
  <c r="B146" i="58"/>
  <c r="A146" i="58"/>
  <c r="C146" i="58"/>
  <c r="D146" i="58"/>
  <c r="AI146" i="58"/>
  <c r="B147" i="58"/>
  <c r="A147" i="58"/>
  <c r="C147" i="58"/>
  <c r="D147" i="58"/>
  <c r="T147" i="58"/>
  <c r="B148" i="58"/>
  <c r="A148" i="58"/>
  <c r="C148" i="58"/>
  <c r="D148" i="58"/>
  <c r="B149" i="58"/>
  <c r="A149" i="58"/>
  <c r="C149" i="58"/>
  <c r="D149" i="58"/>
  <c r="AI149" i="58"/>
  <c r="B150" i="58"/>
  <c r="A150" i="58"/>
  <c r="C150" i="58"/>
  <c r="D150" i="58"/>
  <c r="T150" i="58"/>
  <c r="B151" i="58"/>
  <c r="C151" i="58"/>
  <c r="D151" i="58"/>
  <c r="B152" i="58"/>
  <c r="A152" i="58"/>
  <c r="C152" i="58"/>
  <c r="D152" i="58"/>
  <c r="B153" i="58"/>
  <c r="A153" i="58"/>
  <c r="C153" i="58"/>
  <c r="D153" i="58"/>
  <c r="T153" i="58"/>
  <c r="B154" i="58"/>
  <c r="A154" i="58"/>
  <c r="C154" i="58"/>
  <c r="D154" i="58"/>
  <c r="AA154" i="58"/>
  <c r="B155" i="58"/>
  <c r="A155" i="58"/>
  <c r="C155" i="58"/>
  <c r="D155" i="58"/>
  <c r="AU155" i="58"/>
  <c r="B156" i="58"/>
  <c r="A156" i="58"/>
  <c r="C156" i="58"/>
  <c r="D156" i="58"/>
  <c r="B157" i="58"/>
  <c r="A157" i="58"/>
  <c r="C157" i="58"/>
  <c r="D157" i="58"/>
  <c r="B158" i="58"/>
  <c r="A158" i="58"/>
  <c r="C158" i="58"/>
  <c r="D158" i="58"/>
  <c r="AO158" i="58"/>
  <c r="B159" i="58"/>
  <c r="A159" i="58"/>
  <c r="C159" i="58"/>
  <c r="D159" i="58"/>
  <c r="B160" i="58"/>
  <c r="A160" i="58"/>
  <c r="C160" i="58"/>
  <c r="D160" i="58"/>
  <c r="B161" i="58"/>
  <c r="A161" i="58"/>
  <c r="C161" i="58"/>
  <c r="D161" i="58"/>
  <c r="AO161" i="58"/>
  <c r="B162" i="58"/>
  <c r="A162" i="58"/>
  <c r="C162" i="58"/>
  <c r="D162" i="58"/>
  <c r="B163" i="58"/>
  <c r="A163" i="58"/>
  <c r="C163" i="58"/>
  <c r="D163" i="58"/>
  <c r="B164" i="58"/>
  <c r="A164" i="58"/>
  <c r="C164" i="58"/>
  <c r="D164" i="58"/>
  <c r="B165" i="58"/>
  <c r="A165" i="58"/>
  <c r="C165" i="58"/>
  <c r="D165" i="58"/>
  <c r="B166" i="58"/>
  <c r="A166" i="58"/>
  <c r="C166" i="58"/>
  <c r="D166" i="58"/>
  <c r="B167" i="58"/>
  <c r="A167" i="58"/>
  <c r="C167" i="58"/>
  <c r="D167" i="58"/>
  <c r="B168" i="58"/>
  <c r="A168" i="58"/>
  <c r="C168" i="58"/>
  <c r="D168" i="58"/>
  <c r="B169" i="58"/>
  <c r="A169" i="58"/>
  <c r="C169" i="58"/>
  <c r="D169" i="58"/>
  <c r="B170" i="58"/>
  <c r="A170" i="58"/>
  <c r="C170" i="58"/>
  <c r="D170" i="58"/>
  <c r="AU170" i="58"/>
  <c r="B171" i="58"/>
  <c r="A171" i="58"/>
  <c r="C171" i="58"/>
  <c r="D171" i="58"/>
  <c r="B172" i="58"/>
  <c r="A172" i="58"/>
  <c r="C172" i="58"/>
  <c r="D172" i="58"/>
  <c r="AA172" i="58"/>
  <c r="B173" i="58"/>
  <c r="A173" i="58"/>
  <c r="C173" i="58"/>
  <c r="D173" i="58"/>
  <c r="AU173" i="58"/>
  <c r="B174" i="58"/>
  <c r="A174" i="58"/>
  <c r="C174" i="58"/>
  <c r="D174" i="58"/>
  <c r="T174" i="58"/>
  <c r="B175" i="58"/>
  <c r="A175" i="58"/>
  <c r="C175" i="58"/>
  <c r="D175" i="58"/>
  <c r="B176" i="58"/>
  <c r="A176" i="58"/>
  <c r="C176" i="58"/>
  <c r="D176" i="58"/>
  <c r="AI176" i="58"/>
  <c r="B177" i="58"/>
  <c r="C177" i="58"/>
  <c r="D177" i="58"/>
  <c r="T177" i="58"/>
  <c r="B178" i="58"/>
  <c r="A178" i="58"/>
  <c r="C178" i="58"/>
  <c r="D178" i="58"/>
  <c r="AU178" i="58"/>
  <c r="B179" i="58"/>
  <c r="A179" i="58"/>
  <c r="C179" i="58"/>
  <c r="D179" i="58"/>
  <c r="B180" i="58"/>
  <c r="A180" i="58"/>
  <c r="C180" i="58"/>
  <c r="D180" i="58"/>
  <c r="AI180" i="58"/>
  <c r="B181" i="58"/>
  <c r="A181" i="58"/>
  <c r="C181" i="58"/>
  <c r="D181" i="58"/>
  <c r="AU181" i="58"/>
  <c r="B182" i="58"/>
  <c r="A182" i="58"/>
  <c r="C182" i="58"/>
  <c r="D182" i="58"/>
  <c r="AI182" i="58"/>
  <c r="B183" i="58"/>
  <c r="A183" i="58"/>
  <c r="C183" i="58"/>
  <c r="D183" i="58"/>
  <c r="B184" i="58"/>
  <c r="A184" i="58"/>
  <c r="C184" i="58"/>
  <c r="D184" i="58"/>
  <c r="B185" i="58"/>
  <c r="A185" i="58"/>
  <c r="C185" i="58"/>
  <c r="D185" i="58"/>
  <c r="B186" i="58"/>
  <c r="A186" i="58"/>
  <c r="C186" i="58"/>
  <c r="D186" i="58"/>
  <c r="B187" i="58"/>
  <c r="A187" i="58"/>
  <c r="C187" i="58"/>
  <c r="D187" i="58"/>
  <c r="AU187" i="58"/>
  <c r="B188" i="58"/>
  <c r="A188" i="58"/>
  <c r="C188" i="58"/>
  <c r="D188" i="58"/>
  <c r="B189" i="58"/>
  <c r="A189" i="58"/>
  <c r="C189" i="58"/>
  <c r="D189" i="58"/>
  <c r="B190" i="58"/>
  <c r="A190" i="58"/>
  <c r="C190" i="58"/>
  <c r="D190" i="58"/>
  <c r="AU190" i="58"/>
  <c r="B191" i="58"/>
  <c r="A191" i="58"/>
  <c r="C191" i="58"/>
  <c r="D191" i="58"/>
  <c r="AI191" i="58"/>
  <c r="B192" i="58"/>
  <c r="A192" i="58"/>
  <c r="C192" i="58"/>
  <c r="D192" i="58"/>
  <c r="AU192" i="58"/>
  <c r="B193" i="58"/>
  <c r="A193" i="58"/>
  <c r="C193" i="58"/>
  <c r="D193" i="58"/>
  <c r="B194" i="58"/>
  <c r="A194" i="58"/>
  <c r="C194" i="58"/>
  <c r="D194" i="58"/>
  <c r="AU194" i="58"/>
  <c r="B195" i="58"/>
  <c r="A195" i="58"/>
  <c r="C195" i="58"/>
  <c r="D195" i="58"/>
  <c r="B196" i="58"/>
  <c r="A196" i="58"/>
  <c r="C196" i="58"/>
  <c r="D196" i="58"/>
  <c r="AI196" i="58"/>
  <c r="B197" i="58"/>
  <c r="A197" i="58"/>
  <c r="C197" i="58"/>
  <c r="D197" i="58"/>
  <c r="AO197" i="58"/>
  <c r="B198" i="58"/>
  <c r="A198" i="58"/>
  <c r="C198" i="58"/>
  <c r="D198" i="58"/>
  <c r="B199" i="58"/>
  <c r="A199" i="58"/>
  <c r="C199" i="58"/>
  <c r="D199" i="58"/>
  <c r="AI199" i="58"/>
  <c r="B200" i="58"/>
  <c r="A200" i="58"/>
  <c r="C200" i="58"/>
  <c r="D200" i="58"/>
  <c r="B201" i="58"/>
  <c r="A201" i="58"/>
  <c r="C201" i="58"/>
  <c r="D201" i="58"/>
  <c r="AO201" i="58"/>
  <c r="B202" i="58"/>
  <c r="A202" i="58"/>
  <c r="C202" i="58"/>
  <c r="D202" i="58"/>
  <c r="AA202" i="58"/>
  <c r="B203" i="58"/>
  <c r="A203" i="58"/>
  <c r="C203" i="58"/>
  <c r="D203" i="58"/>
  <c r="B204" i="58"/>
  <c r="A204" i="58"/>
  <c r="C204" i="58"/>
  <c r="D204" i="58"/>
  <c r="B205" i="58"/>
  <c r="A205" i="58"/>
  <c r="C205" i="58"/>
  <c r="D205" i="58"/>
  <c r="AU205" i="58"/>
  <c r="B206" i="58"/>
  <c r="A206" i="58"/>
  <c r="C206" i="58"/>
  <c r="D206" i="58"/>
  <c r="AU206" i="58"/>
  <c r="B207" i="58"/>
  <c r="C207" i="58"/>
  <c r="D207" i="58"/>
  <c r="B208" i="58"/>
  <c r="A208" i="58"/>
  <c r="C208" i="58"/>
  <c r="D208" i="58"/>
  <c r="T208" i="58"/>
  <c r="B209" i="58"/>
  <c r="A209" i="58"/>
  <c r="C209" i="58"/>
  <c r="D209" i="58"/>
  <c r="AO209" i="58"/>
  <c r="B210" i="58"/>
  <c r="A210" i="58"/>
  <c r="C210" i="58"/>
  <c r="D210" i="58"/>
  <c r="B211" i="58"/>
  <c r="A211" i="58"/>
  <c r="C211" i="58"/>
  <c r="D211" i="58"/>
  <c r="B212" i="58"/>
  <c r="A212" i="58"/>
  <c r="C212" i="58"/>
  <c r="D212" i="58"/>
  <c r="B213" i="58"/>
  <c r="A213" i="58"/>
  <c r="C213" i="58"/>
  <c r="D213" i="58"/>
  <c r="B214" i="58"/>
  <c r="A214" i="58"/>
  <c r="C214" i="58"/>
  <c r="D214" i="58"/>
  <c r="B215" i="58"/>
  <c r="A215" i="58"/>
  <c r="C215" i="58"/>
  <c r="D215" i="58"/>
  <c r="B216" i="58"/>
  <c r="A216" i="58"/>
  <c r="C216" i="58"/>
  <c r="D216" i="58"/>
  <c r="T216" i="58"/>
  <c r="B217" i="58"/>
  <c r="A217" i="58"/>
  <c r="C217" i="58"/>
  <c r="D217" i="58"/>
  <c r="B218" i="58"/>
  <c r="A218" i="58"/>
  <c r="C218" i="58"/>
  <c r="D218" i="58"/>
  <c r="B219" i="58"/>
  <c r="C219" i="58"/>
  <c r="D219" i="58"/>
  <c r="AO219" i="58"/>
  <c r="B220" i="58"/>
  <c r="A220" i="58"/>
  <c r="C220" i="58"/>
  <c r="D220" i="58"/>
  <c r="AI220" i="58"/>
  <c r="B221" i="58"/>
  <c r="A221" i="58"/>
  <c r="C221" i="58"/>
  <c r="D221" i="58"/>
  <c r="B222" i="58"/>
  <c r="A222" i="58"/>
  <c r="C222" i="58"/>
  <c r="D222" i="58"/>
  <c r="B223" i="58"/>
  <c r="A223" i="58"/>
  <c r="C223" i="58"/>
  <c r="D223" i="58"/>
  <c r="B224" i="58"/>
  <c r="A224" i="58"/>
  <c r="C224" i="58"/>
  <c r="D224" i="58"/>
  <c r="B225" i="58"/>
  <c r="A225" i="58"/>
  <c r="C225" i="58"/>
  <c r="D225" i="58"/>
  <c r="AI225" i="58"/>
  <c r="B226" i="58"/>
  <c r="A226" i="58"/>
  <c r="C226" i="58"/>
  <c r="D226" i="58"/>
  <c r="B227" i="58"/>
  <c r="A227" i="58"/>
  <c r="C227" i="58"/>
  <c r="D227" i="58"/>
  <c r="AU227" i="58"/>
  <c r="B228" i="58"/>
  <c r="A228" i="58"/>
  <c r="C228" i="58"/>
  <c r="D228" i="58"/>
  <c r="AU228" i="58"/>
  <c r="B229" i="58"/>
  <c r="A229" i="58"/>
  <c r="C229" i="58"/>
  <c r="D229" i="58"/>
  <c r="B230" i="58"/>
  <c r="A230" i="58"/>
  <c r="C230" i="58"/>
  <c r="D230" i="58"/>
  <c r="B231" i="58"/>
  <c r="A231" i="58"/>
  <c r="C231" i="58"/>
  <c r="D231" i="58"/>
  <c r="AO231" i="58"/>
  <c r="B232" i="58"/>
  <c r="A232" i="58"/>
  <c r="C232" i="58"/>
  <c r="D232" i="58"/>
  <c r="B233" i="58"/>
  <c r="A233" i="58"/>
  <c r="C233" i="58"/>
  <c r="D233" i="58"/>
  <c r="B234" i="58"/>
  <c r="A234" i="58"/>
  <c r="C234" i="58"/>
  <c r="D234" i="58"/>
  <c r="B235" i="58"/>
  <c r="A235" i="58"/>
  <c r="C235" i="58"/>
  <c r="D235" i="58"/>
  <c r="AO235" i="58"/>
  <c r="B236" i="58"/>
  <c r="A236" i="58"/>
  <c r="C236" i="58"/>
  <c r="D236" i="58"/>
  <c r="AA236" i="58"/>
  <c r="B237" i="58"/>
  <c r="A237" i="58"/>
  <c r="C237" i="58"/>
  <c r="D237" i="58"/>
  <c r="T237" i="58"/>
  <c r="B238" i="58"/>
  <c r="A238" i="58"/>
  <c r="C238" i="58"/>
  <c r="D238" i="58"/>
  <c r="B239" i="58"/>
  <c r="A239" i="58"/>
  <c r="C239" i="58"/>
  <c r="D239" i="58"/>
  <c r="AU239" i="58"/>
  <c r="B240" i="58"/>
  <c r="C240" i="58"/>
  <c r="D240" i="58"/>
  <c r="B241" i="58"/>
  <c r="A241" i="58"/>
  <c r="C241" i="58"/>
  <c r="D241" i="58"/>
  <c r="AU241" i="58"/>
  <c r="B242" i="58"/>
  <c r="A242" i="58"/>
  <c r="C242" i="58"/>
  <c r="D242" i="58"/>
  <c r="AA242" i="58"/>
  <c r="B243" i="58"/>
  <c r="A243" i="58"/>
  <c r="C243" i="58"/>
  <c r="D243" i="58"/>
  <c r="AO243" i="58"/>
  <c r="B244" i="58"/>
  <c r="A244" i="58"/>
  <c r="C244" i="58"/>
  <c r="D244" i="58"/>
  <c r="AA244" i="58"/>
  <c r="B245" i="58"/>
  <c r="A245" i="58"/>
  <c r="C245" i="58"/>
  <c r="D245" i="58"/>
  <c r="B246" i="58"/>
  <c r="A246" i="58"/>
  <c r="C246" i="58"/>
  <c r="D246" i="58"/>
  <c r="B247" i="58"/>
  <c r="A247" i="58"/>
  <c r="C247" i="58"/>
  <c r="D247" i="58"/>
  <c r="AI247" i="58"/>
  <c r="B248" i="58"/>
  <c r="A248" i="58"/>
  <c r="C248" i="58"/>
  <c r="D248" i="58"/>
  <c r="B249" i="58"/>
  <c r="A249" i="58"/>
  <c r="C249" i="58"/>
  <c r="D249" i="58"/>
  <c r="B250" i="58"/>
  <c r="A250" i="58"/>
  <c r="C250" i="58"/>
  <c r="D250" i="58"/>
  <c r="B251" i="58"/>
  <c r="A251" i="58"/>
  <c r="C251" i="58"/>
  <c r="D251" i="58"/>
  <c r="B252" i="58"/>
  <c r="A252" i="58"/>
  <c r="C252" i="58"/>
  <c r="D252" i="58"/>
  <c r="B253" i="58"/>
  <c r="A253" i="58"/>
  <c r="C253" i="58"/>
  <c r="D253" i="58"/>
  <c r="AA253" i="58"/>
  <c r="B254" i="58"/>
  <c r="A254" i="58"/>
  <c r="C254" i="58"/>
  <c r="D254" i="58"/>
  <c r="AI254" i="58"/>
  <c r="B255" i="58"/>
  <c r="A255" i="58"/>
  <c r="C255" i="58"/>
  <c r="D255" i="58"/>
  <c r="AU255" i="58"/>
  <c r="B256" i="58"/>
  <c r="A256" i="58"/>
  <c r="C256" i="58"/>
  <c r="D256" i="58"/>
  <c r="B257" i="58"/>
  <c r="A257" i="58"/>
  <c r="C257" i="58"/>
  <c r="D257" i="58"/>
  <c r="AI257" i="58"/>
  <c r="B258" i="58"/>
  <c r="A258" i="58"/>
  <c r="C258" i="58"/>
  <c r="D258" i="58"/>
  <c r="B259" i="58"/>
  <c r="A259" i="58"/>
  <c r="C259" i="58"/>
  <c r="D259" i="58"/>
  <c r="AA259" i="58"/>
  <c r="B260" i="58"/>
  <c r="A260" i="58"/>
  <c r="C260" i="58"/>
  <c r="D260" i="58"/>
  <c r="B261" i="58"/>
  <c r="A261" i="58"/>
  <c r="C261" i="58"/>
  <c r="D261" i="58"/>
  <c r="B262" i="58"/>
  <c r="A262" i="58"/>
  <c r="C262" i="58"/>
  <c r="D262" i="58"/>
  <c r="B263" i="58"/>
  <c r="C263" i="58"/>
  <c r="D263" i="58"/>
  <c r="B264" i="58"/>
  <c r="A264" i="58"/>
  <c r="C264" i="58"/>
  <c r="D264" i="58"/>
  <c r="AO264" i="58"/>
  <c r="B265" i="58"/>
  <c r="A265" i="58"/>
  <c r="C265" i="58"/>
  <c r="D265" i="58"/>
  <c r="AO265" i="58"/>
  <c r="B266" i="58"/>
  <c r="A266" i="58"/>
  <c r="C266" i="58"/>
  <c r="D266" i="58"/>
  <c r="T266" i="58"/>
  <c r="B267" i="58"/>
  <c r="A267" i="58"/>
  <c r="C267" i="58"/>
  <c r="D267" i="58"/>
  <c r="B268" i="58"/>
  <c r="A268" i="58"/>
  <c r="C268" i="58"/>
  <c r="D268" i="58"/>
  <c r="B269" i="58"/>
  <c r="A269" i="58"/>
  <c r="C269" i="58"/>
  <c r="D269" i="58"/>
  <c r="B270" i="58"/>
  <c r="A270" i="58"/>
  <c r="C270" i="58"/>
  <c r="D270" i="58"/>
  <c r="B271" i="58"/>
  <c r="A271" i="58"/>
  <c r="C271" i="58"/>
  <c r="D271" i="58"/>
  <c r="AU271" i="58"/>
  <c r="B272" i="58"/>
  <c r="A272" i="58"/>
  <c r="C272" i="58"/>
  <c r="D272" i="58"/>
  <c r="B273" i="58"/>
  <c r="A273" i="58"/>
  <c r="C273" i="58"/>
  <c r="D273" i="58"/>
  <c r="B274" i="58"/>
  <c r="A274" i="58"/>
  <c r="C274" i="58"/>
  <c r="D274" i="58"/>
  <c r="B275" i="58"/>
  <c r="A275" i="58"/>
  <c r="C275" i="58"/>
  <c r="D275" i="58"/>
  <c r="B276" i="58"/>
  <c r="A276" i="58"/>
  <c r="C276" i="58"/>
  <c r="D276" i="58"/>
  <c r="B277" i="58"/>
  <c r="A277" i="58"/>
  <c r="C277" i="58"/>
  <c r="D277" i="58"/>
  <c r="B278" i="58"/>
  <c r="A278" i="58"/>
  <c r="C278" i="58"/>
  <c r="D278" i="58"/>
  <c r="B279" i="58"/>
  <c r="A279" i="58"/>
  <c r="C279" i="58"/>
  <c r="D279" i="58"/>
  <c r="B280" i="58"/>
  <c r="A280" i="58"/>
  <c r="C280" i="58"/>
  <c r="D280" i="58"/>
  <c r="B281" i="58"/>
  <c r="A281" i="58"/>
  <c r="C281" i="58"/>
  <c r="D281" i="58"/>
  <c r="AO281" i="58"/>
  <c r="B282" i="58"/>
  <c r="A282" i="58"/>
  <c r="C282" i="58"/>
  <c r="D282" i="58"/>
  <c r="B283" i="58"/>
  <c r="A283" i="58"/>
  <c r="C283" i="58"/>
  <c r="D283" i="58"/>
  <c r="AA283" i="58"/>
  <c r="B284" i="58"/>
  <c r="A284" i="58"/>
  <c r="C284" i="58"/>
  <c r="D284" i="58"/>
  <c r="B285" i="58"/>
  <c r="A285" i="58"/>
  <c r="C285" i="58"/>
  <c r="D285" i="58"/>
  <c r="B286" i="58"/>
  <c r="A286" i="58"/>
  <c r="C286" i="58"/>
  <c r="D286" i="58"/>
  <c r="B287" i="58"/>
  <c r="A287" i="58"/>
  <c r="C287" i="58"/>
  <c r="D287" i="58"/>
  <c r="B288" i="58"/>
  <c r="A288" i="58"/>
  <c r="C288" i="58"/>
  <c r="D288" i="58"/>
  <c r="B289" i="58"/>
  <c r="A289" i="58"/>
  <c r="C289" i="58"/>
  <c r="D289" i="58"/>
  <c r="AU289" i="58"/>
  <c r="B290" i="58"/>
  <c r="A290" i="58"/>
  <c r="C290" i="58"/>
  <c r="D290" i="58"/>
  <c r="AI290" i="58"/>
  <c r="B291" i="58"/>
  <c r="A291" i="58"/>
  <c r="C291" i="58"/>
  <c r="D291" i="58"/>
  <c r="AI291" i="58"/>
  <c r="B292" i="58"/>
  <c r="A292" i="58"/>
  <c r="C292" i="58"/>
  <c r="D292" i="58"/>
  <c r="B293" i="58"/>
  <c r="A293" i="58"/>
  <c r="C293" i="58"/>
  <c r="D293" i="58"/>
  <c r="B294" i="58"/>
  <c r="A294" i="58"/>
  <c r="C294" i="58"/>
  <c r="D294" i="58"/>
  <c r="T294" i="58"/>
  <c r="B295" i="58"/>
  <c r="C295" i="58"/>
  <c r="D295" i="58"/>
  <c r="AI295" i="58"/>
  <c r="B296" i="58"/>
  <c r="A296" i="58"/>
  <c r="C296" i="58"/>
  <c r="D296" i="58"/>
  <c r="AO296" i="58"/>
  <c r="B297" i="58"/>
  <c r="A297" i="58"/>
  <c r="C297" i="58"/>
  <c r="D297" i="58"/>
  <c r="AU297" i="58"/>
  <c r="B298" i="58"/>
  <c r="A298" i="58"/>
  <c r="C298" i="58"/>
  <c r="D298" i="58"/>
  <c r="AA298" i="58"/>
  <c r="B299" i="58"/>
  <c r="C299" i="58"/>
  <c r="D299" i="58"/>
  <c r="AI299" i="58"/>
  <c r="B300" i="58"/>
  <c r="A300" i="58"/>
  <c r="C300" i="58"/>
  <c r="D300" i="58"/>
  <c r="AO300" i="58"/>
  <c r="B301" i="58"/>
  <c r="A301" i="58"/>
  <c r="C301" i="58"/>
  <c r="D301" i="58"/>
  <c r="AI301" i="58"/>
  <c r="B302" i="58"/>
  <c r="A302" i="58"/>
  <c r="C302" i="58"/>
  <c r="D302" i="58"/>
  <c r="AI302" i="58"/>
  <c r="B303" i="58"/>
  <c r="A303" i="58"/>
  <c r="C303" i="58"/>
  <c r="D303" i="58"/>
  <c r="AI303" i="58"/>
  <c r="B304" i="58"/>
  <c r="A304" i="58"/>
  <c r="C304" i="58"/>
  <c r="D304" i="58"/>
  <c r="AO304" i="58"/>
  <c r="B305" i="58"/>
  <c r="A305" i="58"/>
  <c r="C305" i="58"/>
  <c r="D305" i="58"/>
  <c r="B306" i="58"/>
  <c r="A306" i="58"/>
  <c r="C306" i="58"/>
  <c r="D306" i="58"/>
  <c r="B307" i="58"/>
  <c r="A307" i="58"/>
  <c r="C307" i="58"/>
  <c r="D307" i="58"/>
  <c r="B308" i="58"/>
  <c r="A308" i="58"/>
  <c r="C308" i="58"/>
  <c r="D308" i="58"/>
  <c r="B309" i="58"/>
  <c r="C309" i="58"/>
  <c r="D309" i="58"/>
  <c r="B310" i="58"/>
  <c r="A310" i="58"/>
  <c r="C310" i="58"/>
  <c r="D310" i="58"/>
  <c r="O2" i="50"/>
  <c r="C3" i="50"/>
  <c r="AJ3" i="50"/>
  <c r="AU3" i="50"/>
  <c r="A8" i="50"/>
  <c r="B8" i="50"/>
  <c r="C8" i="50"/>
  <c r="D8" i="50"/>
  <c r="AB8" i="50"/>
  <c r="A9" i="50"/>
  <c r="B9" i="50"/>
  <c r="C9" i="50"/>
  <c r="D9" i="50"/>
  <c r="B10" i="50"/>
  <c r="C10" i="50"/>
  <c r="D10" i="50"/>
  <c r="B11" i="50"/>
  <c r="C11" i="50"/>
  <c r="D11" i="50"/>
  <c r="AB11" i="50"/>
  <c r="B12" i="50"/>
  <c r="C12" i="50"/>
  <c r="D12" i="50"/>
  <c r="AB12" i="50"/>
  <c r="B13" i="50"/>
  <c r="C13" i="50"/>
  <c r="D13" i="50"/>
  <c r="AP13" i="50"/>
  <c r="B14" i="50"/>
  <c r="C14" i="50"/>
  <c r="D14" i="50"/>
  <c r="B15" i="50"/>
  <c r="C15" i="50"/>
  <c r="D15" i="50"/>
  <c r="U15" i="50"/>
  <c r="B16" i="50"/>
  <c r="C16" i="50"/>
  <c r="D16" i="50"/>
  <c r="AV16" i="50"/>
  <c r="B17" i="50"/>
  <c r="C17" i="50"/>
  <c r="D17" i="50"/>
  <c r="B18" i="50"/>
  <c r="C18" i="50"/>
  <c r="D18" i="50"/>
  <c r="AP18" i="50"/>
  <c r="B19" i="50"/>
  <c r="C19" i="50"/>
  <c r="D19" i="50"/>
  <c r="AP19" i="50"/>
  <c r="B20" i="50"/>
  <c r="C20" i="50"/>
  <c r="D20" i="50"/>
  <c r="B21" i="50"/>
  <c r="C21" i="50"/>
  <c r="D21" i="50"/>
  <c r="B22" i="50"/>
  <c r="C22" i="50"/>
  <c r="D22" i="50"/>
  <c r="B23" i="50"/>
  <c r="C23" i="50"/>
  <c r="D23" i="50"/>
  <c r="B24" i="50"/>
  <c r="C24" i="50"/>
  <c r="D24" i="50"/>
  <c r="B25" i="50"/>
  <c r="C25" i="50"/>
  <c r="D25" i="50"/>
  <c r="AV25" i="50"/>
  <c r="B26" i="50"/>
  <c r="C26" i="50"/>
  <c r="D26" i="50"/>
  <c r="B27" i="50"/>
  <c r="C27" i="50"/>
  <c r="D27" i="50"/>
  <c r="AP27" i="50"/>
  <c r="B28" i="50"/>
  <c r="C28" i="50"/>
  <c r="D28" i="50"/>
  <c r="B29" i="50"/>
  <c r="C29" i="50"/>
  <c r="D29" i="50"/>
  <c r="B30" i="50"/>
  <c r="C30" i="50"/>
  <c r="D30" i="50"/>
  <c r="U30" i="50"/>
  <c r="B31" i="50"/>
  <c r="C31" i="50"/>
  <c r="D31" i="50"/>
  <c r="B32" i="50"/>
  <c r="C32" i="50"/>
  <c r="D32" i="50"/>
  <c r="AJ32" i="50"/>
  <c r="B33" i="50"/>
  <c r="C33" i="50"/>
  <c r="D33" i="50"/>
  <c r="B34" i="50"/>
  <c r="C34" i="50"/>
  <c r="D34" i="50"/>
  <c r="U34" i="50"/>
  <c r="B35" i="50"/>
  <c r="C35" i="50"/>
  <c r="D35" i="50"/>
  <c r="U35" i="50"/>
  <c r="B36" i="50"/>
  <c r="C36" i="50"/>
  <c r="D36" i="50"/>
  <c r="U36" i="50"/>
  <c r="B37" i="50"/>
  <c r="C37" i="50"/>
  <c r="D37" i="50"/>
  <c r="AP37" i="50"/>
  <c r="B38" i="50"/>
  <c r="C38" i="50"/>
  <c r="D38" i="50"/>
  <c r="AJ38" i="50"/>
  <c r="B39" i="50"/>
  <c r="C39" i="50"/>
  <c r="D39" i="50"/>
  <c r="AB39" i="50"/>
  <c r="B40" i="50"/>
  <c r="C40" i="50"/>
  <c r="D40" i="50"/>
  <c r="U40" i="50"/>
  <c r="B41" i="50"/>
  <c r="C41" i="50"/>
  <c r="D41" i="50"/>
  <c r="B42" i="50"/>
  <c r="C42" i="50"/>
  <c r="D42" i="50"/>
  <c r="AP42" i="50"/>
  <c r="B43" i="50"/>
  <c r="C43" i="50"/>
  <c r="D43" i="50"/>
  <c r="AB43" i="50"/>
  <c r="B44" i="50"/>
  <c r="C44" i="50"/>
  <c r="D44" i="50"/>
  <c r="B45" i="50"/>
  <c r="C45" i="50"/>
  <c r="D45" i="50"/>
  <c r="AB45" i="50"/>
  <c r="B46" i="50"/>
  <c r="C46" i="50"/>
  <c r="D46" i="50"/>
  <c r="B47" i="50"/>
  <c r="C47" i="50"/>
  <c r="D47" i="50"/>
  <c r="AP47" i="50"/>
  <c r="B48" i="50"/>
  <c r="C48" i="50"/>
  <c r="D48" i="50"/>
  <c r="B49" i="50"/>
  <c r="C49" i="50"/>
  <c r="D49" i="50"/>
  <c r="B50" i="50"/>
  <c r="C50" i="50"/>
  <c r="D50" i="50"/>
  <c r="B51" i="50"/>
  <c r="C51" i="50"/>
  <c r="D51" i="50"/>
  <c r="AB51" i="50"/>
  <c r="B52" i="50"/>
  <c r="C52" i="50"/>
  <c r="D52" i="50"/>
  <c r="U52" i="50"/>
  <c r="B53" i="50"/>
  <c r="C53" i="50"/>
  <c r="D53" i="50"/>
  <c r="AB53" i="50"/>
  <c r="B54" i="50"/>
  <c r="C54" i="50"/>
  <c r="D54" i="50"/>
  <c r="B55" i="50"/>
  <c r="C55" i="50"/>
  <c r="D55" i="50"/>
  <c r="AP55" i="50"/>
  <c r="B56" i="50"/>
  <c r="C56" i="50"/>
  <c r="D56" i="50"/>
  <c r="AP56" i="50"/>
  <c r="B57" i="50"/>
  <c r="C57" i="50"/>
  <c r="D57" i="50"/>
  <c r="B58" i="50"/>
  <c r="C58" i="50"/>
  <c r="D58" i="50"/>
  <c r="AP58" i="50"/>
  <c r="B59" i="50"/>
  <c r="C59" i="50"/>
  <c r="D59" i="50"/>
  <c r="B60" i="50"/>
  <c r="C60" i="50"/>
  <c r="D60" i="50"/>
  <c r="U60" i="50"/>
  <c r="B61" i="50"/>
  <c r="C61" i="50"/>
  <c r="D61" i="50"/>
  <c r="B62" i="50"/>
  <c r="C62" i="50"/>
  <c r="D62" i="50"/>
  <c r="AJ62" i="50"/>
  <c r="B63" i="50"/>
  <c r="C63" i="50"/>
  <c r="D63" i="50"/>
  <c r="AB63" i="50"/>
  <c r="B64" i="50"/>
  <c r="C64" i="50"/>
  <c r="D64" i="50"/>
  <c r="AB64" i="50"/>
  <c r="B65" i="50"/>
  <c r="C65" i="50"/>
  <c r="D65" i="50"/>
  <c r="U65" i="50"/>
  <c r="B66" i="50"/>
  <c r="C66" i="50"/>
  <c r="D66" i="50"/>
  <c r="B67" i="50"/>
  <c r="C67" i="50"/>
  <c r="D67" i="50"/>
  <c r="B68" i="50"/>
  <c r="C68" i="50"/>
  <c r="D68" i="50"/>
  <c r="U68" i="50"/>
  <c r="B69" i="50"/>
  <c r="C69" i="50"/>
  <c r="D69" i="50"/>
  <c r="B70" i="50"/>
  <c r="C70" i="50"/>
  <c r="D70" i="50"/>
  <c r="B71" i="50"/>
  <c r="C71" i="50"/>
  <c r="D71" i="50"/>
  <c r="B72" i="50"/>
  <c r="C72" i="50"/>
  <c r="D72" i="50"/>
  <c r="B73" i="50"/>
  <c r="C73" i="50"/>
  <c r="D73" i="50"/>
  <c r="AV73" i="50"/>
  <c r="B74" i="50"/>
  <c r="C74" i="50"/>
  <c r="D74" i="50"/>
  <c r="B75" i="50"/>
  <c r="C75" i="50"/>
  <c r="D75" i="50"/>
  <c r="AP75" i="50"/>
  <c r="B76" i="50"/>
  <c r="C76" i="50"/>
  <c r="D76" i="50"/>
  <c r="B77" i="50"/>
  <c r="C77" i="50"/>
  <c r="D77" i="50"/>
  <c r="AJ77" i="50"/>
  <c r="B78" i="50"/>
  <c r="C78" i="50"/>
  <c r="D78" i="50"/>
  <c r="B79" i="50"/>
  <c r="C79" i="50"/>
  <c r="D79" i="50"/>
  <c r="AP79" i="50"/>
  <c r="B80" i="50"/>
  <c r="C80" i="50"/>
  <c r="D80" i="50"/>
  <c r="AV80" i="50"/>
  <c r="B81" i="50"/>
  <c r="C81" i="50"/>
  <c r="D81" i="50"/>
  <c r="U81" i="50"/>
  <c r="B82" i="50"/>
  <c r="C82" i="50"/>
  <c r="D82" i="50"/>
  <c r="B83" i="50"/>
  <c r="C83" i="50"/>
  <c r="D83" i="50"/>
  <c r="B84" i="50"/>
  <c r="C84" i="50"/>
  <c r="D84" i="50"/>
  <c r="B85" i="50"/>
  <c r="C85" i="50"/>
  <c r="D85" i="50"/>
  <c r="B86" i="50"/>
  <c r="C86" i="50"/>
  <c r="D86" i="50"/>
  <c r="AV86" i="50"/>
  <c r="B87" i="50"/>
  <c r="C87" i="50"/>
  <c r="D87" i="50"/>
  <c r="B88" i="50"/>
  <c r="C88" i="50"/>
  <c r="D88" i="50"/>
  <c r="B89" i="50"/>
  <c r="C89" i="50"/>
  <c r="D89" i="50"/>
  <c r="U89" i="50"/>
  <c r="B90" i="50"/>
  <c r="C90" i="50"/>
  <c r="D90" i="50"/>
  <c r="B91" i="50"/>
  <c r="C91" i="50"/>
  <c r="D91" i="50"/>
  <c r="B92" i="50"/>
  <c r="C92" i="50"/>
  <c r="D92" i="50"/>
  <c r="B93" i="50"/>
  <c r="C93" i="50"/>
  <c r="D93" i="50"/>
  <c r="AP93" i="50"/>
  <c r="B94" i="50"/>
  <c r="C94" i="50"/>
  <c r="D94" i="50"/>
  <c r="B95" i="50"/>
  <c r="C95" i="50"/>
  <c r="D95" i="50"/>
  <c r="B96" i="50"/>
  <c r="C96" i="50"/>
  <c r="D96" i="50"/>
  <c r="U96" i="50"/>
  <c r="B97" i="50"/>
  <c r="C97" i="50"/>
  <c r="D97" i="50"/>
  <c r="B98" i="50"/>
  <c r="C98" i="50"/>
  <c r="D98" i="50"/>
  <c r="AB98" i="50"/>
  <c r="B99" i="50"/>
  <c r="C99" i="50"/>
  <c r="D99" i="50"/>
  <c r="AJ99" i="50"/>
  <c r="B100" i="50"/>
  <c r="C100" i="50"/>
  <c r="D100" i="50"/>
  <c r="U100" i="50"/>
  <c r="B101" i="50"/>
  <c r="C101" i="50"/>
  <c r="D101" i="50"/>
  <c r="B102" i="50"/>
  <c r="C102" i="50"/>
  <c r="D102" i="50"/>
  <c r="B103" i="50"/>
  <c r="C103" i="50"/>
  <c r="D103" i="50"/>
  <c r="B104" i="50"/>
  <c r="C104" i="50"/>
  <c r="D104" i="50"/>
  <c r="AP104" i="50"/>
  <c r="B105" i="50"/>
  <c r="C105" i="50"/>
  <c r="D105" i="50"/>
  <c r="B106" i="50"/>
  <c r="C106" i="50"/>
  <c r="D106" i="50"/>
  <c r="U106" i="50"/>
  <c r="B107" i="50"/>
  <c r="C107" i="50"/>
  <c r="D107" i="50"/>
  <c r="B108" i="50"/>
  <c r="C108" i="50"/>
  <c r="D108" i="50"/>
  <c r="AV108" i="50"/>
  <c r="B109" i="50"/>
  <c r="C109" i="50"/>
  <c r="D109" i="50"/>
  <c r="AB109" i="50"/>
  <c r="B110" i="50"/>
  <c r="C110" i="50"/>
  <c r="D110" i="50"/>
  <c r="B111" i="50"/>
  <c r="C111" i="50"/>
  <c r="D111" i="50"/>
  <c r="B112" i="50"/>
  <c r="C112" i="50"/>
  <c r="D112" i="50"/>
  <c r="B113" i="50"/>
  <c r="C113" i="50"/>
  <c r="D113" i="50"/>
  <c r="AP113" i="50"/>
  <c r="B114" i="50"/>
  <c r="C114" i="50"/>
  <c r="D114" i="50"/>
  <c r="B115" i="50"/>
  <c r="C115" i="50"/>
  <c r="D115" i="50"/>
  <c r="B116" i="50"/>
  <c r="C116" i="50"/>
  <c r="D116" i="50"/>
  <c r="B117" i="50"/>
  <c r="C117" i="50"/>
  <c r="D117" i="50"/>
  <c r="B118" i="50"/>
  <c r="C118" i="50"/>
  <c r="D118" i="50"/>
  <c r="B119" i="50"/>
  <c r="C119" i="50"/>
  <c r="D119" i="50"/>
  <c r="B120" i="50"/>
  <c r="C120" i="50"/>
  <c r="D120" i="50"/>
  <c r="AP120" i="50"/>
  <c r="B121" i="50"/>
  <c r="C121" i="50"/>
  <c r="D121" i="50"/>
  <c r="U121" i="50"/>
  <c r="B122" i="50"/>
  <c r="C122" i="50"/>
  <c r="D122" i="50"/>
  <c r="B123" i="50"/>
  <c r="C123" i="50"/>
  <c r="D123" i="50"/>
  <c r="B124" i="50"/>
  <c r="C124" i="50"/>
  <c r="D124" i="50"/>
  <c r="AJ124" i="50"/>
  <c r="B125" i="50"/>
  <c r="C125" i="50"/>
  <c r="D125" i="50"/>
  <c r="B126" i="50"/>
  <c r="C126" i="50"/>
  <c r="D126" i="50"/>
  <c r="B127" i="50"/>
  <c r="C127" i="50"/>
  <c r="D127" i="50"/>
  <c r="AJ127" i="50"/>
  <c r="B128" i="50"/>
  <c r="C128" i="50"/>
  <c r="D128" i="50"/>
  <c r="AV128" i="50"/>
  <c r="B129" i="50"/>
  <c r="C129" i="50"/>
  <c r="D129" i="50"/>
  <c r="AP129" i="50"/>
  <c r="B130" i="50"/>
  <c r="C130" i="50"/>
  <c r="D130" i="50"/>
  <c r="B131" i="50"/>
  <c r="C131" i="50"/>
  <c r="D131" i="50"/>
  <c r="U131" i="50"/>
  <c r="B132" i="50"/>
  <c r="C132" i="50"/>
  <c r="D132" i="50"/>
  <c r="B133" i="50"/>
  <c r="C133" i="50"/>
  <c r="D133" i="50"/>
  <c r="U133" i="50"/>
  <c r="B134" i="50"/>
  <c r="C134" i="50"/>
  <c r="D134" i="50"/>
  <c r="B135" i="50"/>
  <c r="C135" i="50"/>
  <c r="D135" i="50"/>
  <c r="B136" i="50"/>
  <c r="C136" i="50"/>
  <c r="D136" i="50"/>
  <c r="AV136" i="50"/>
  <c r="B137" i="50"/>
  <c r="C137" i="50"/>
  <c r="D137" i="50"/>
  <c r="AP137" i="50"/>
  <c r="B138" i="50"/>
  <c r="C138" i="50"/>
  <c r="D138" i="50"/>
  <c r="U138" i="50"/>
  <c r="B139" i="50"/>
  <c r="C139" i="50"/>
  <c r="D139" i="50"/>
  <c r="B140" i="50"/>
  <c r="C140" i="50"/>
  <c r="D140" i="50"/>
  <c r="AV140" i="50"/>
  <c r="B141" i="50"/>
  <c r="C141" i="50"/>
  <c r="D141" i="50"/>
  <c r="B142" i="50"/>
  <c r="C142" i="50"/>
  <c r="D142" i="50"/>
  <c r="B143" i="50"/>
  <c r="C143" i="50"/>
  <c r="D143" i="50"/>
  <c r="B144" i="50"/>
  <c r="C144" i="50"/>
  <c r="D144" i="50"/>
  <c r="AB144" i="50"/>
  <c r="B145" i="50"/>
  <c r="C145" i="50"/>
  <c r="D145" i="50"/>
  <c r="AV145" i="50"/>
  <c r="B146" i="50"/>
  <c r="C146" i="50"/>
  <c r="D146" i="50"/>
  <c r="AJ146" i="50"/>
  <c r="B147" i="50"/>
  <c r="C147" i="50"/>
  <c r="D147" i="50"/>
  <c r="B148" i="50"/>
  <c r="C148" i="50"/>
  <c r="D148" i="50"/>
  <c r="B149" i="50"/>
  <c r="C149" i="50"/>
  <c r="D149" i="50"/>
  <c r="B150" i="50"/>
  <c r="C150" i="50"/>
  <c r="D150" i="50"/>
  <c r="AB150" i="50"/>
  <c r="B151" i="50"/>
  <c r="C151" i="50"/>
  <c r="D151" i="50"/>
  <c r="U151" i="50"/>
  <c r="B152" i="50"/>
  <c r="C152" i="50"/>
  <c r="D152" i="50"/>
  <c r="B153" i="50"/>
  <c r="C153" i="50"/>
  <c r="D153" i="50"/>
  <c r="B154" i="50"/>
  <c r="C154" i="50"/>
  <c r="D154" i="50"/>
  <c r="AJ154" i="50"/>
  <c r="B155" i="50"/>
  <c r="C155" i="50"/>
  <c r="D155" i="50"/>
  <c r="AJ155" i="50"/>
  <c r="B156" i="50"/>
  <c r="C156" i="50"/>
  <c r="D156" i="50"/>
  <c r="B157" i="50"/>
  <c r="C157" i="50"/>
  <c r="D157" i="50"/>
  <c r="AV157" i="50"/>
  <c r="B158" i="50"/>
  <c r="C158" i="50"/>
  <c r="D158" i="50"/>
  <c r="B159" i="50"/>
  <c r="C159" i="50"/>
  <c r="D159" i="50"/>
  <c r="B160" i="50"/>
  <c r="C160" i="50"/>
  <c r="D160" i="50"/>
  <c r="U160" i="50"/>
  <c r="B161" i="50"/>
  <c r="C161" i="50"/>
  <c r="D161" i="50"/>
  <c r="AB161" i="50"/>
  <c r="B162" i="50"/>
  <c r="C162" i="50"/>
  <c r="D162" i="50"/>
  <c r="B163" i="50"/>
  <c r="C163" i="50"/>
  <c r="D163" i="50"/>
  <c r="B164" i="50"/>
  <c r="C164" i="50"/>
  <c r="D164" i="50"/>
  <c r="AB164" i="50"/>
  <c r="B165" i="50"/>
  <c r="C165" i="50"/>
  <c r="D165" i="50"/>
  <c r="B166" i="50"/>
  <c r="C166" i="50"/>
  <c r="D166" i="50"/>
  <c r="B167" i="50"/>
  <c r="C167" i="50"/>
  <c r="D167" i="50"/>
  <c r="AB167" i="50"/>
  <c r="B168" i="50"/>
  <c r="C168" i="50"/>
  <c r="D168" i="50"/>
  <c r="AV168" i="50"/>
  <c r="B169" i="50"/>
  <c r="C169" i="50"/>
  <c r="D169" i="50"/>
  <c r="B170" i="50"/>
  <c r="C170" i="50"/>
  <c r="D170" i="50"/>
  <c r="B171" i="50"/>
  <c r="C171" i="50"/>
  <c r="D171" i="50"/>
  <c r="B172" i="50"/>
  <c r="C172" i="50"/>
  <c r="D172" i="50"/>
  <c r="AP172" i="50"/>
  <c r="B173" i="50"/>
  <c r="C173" i="50"/>
  <c r="D173" i="50"/>
  <c r="B174" i="50"/>
  <c r="C174" i="50"/>
  <c r="D174" i="50"/>
  <c r="B175" i="50"/>
  <c r="C175" i="50"/>
  <c r="D175" i="50"/>
  <c r="B176" i="50"/>
  <c r="C176" i="50"/>
  <c r="D176" i="50"/>
  <c r="AP176" i="50"/>
  <c r="B177" i="50"/>
  <c r="C177" i="50"/>
  <c r="D177" i="50"/>
  <c r="B178" i="50"/>
  <c r="C178" i="50"/>
  <c r="D178" i="50"/>
  <c r="B179" i="50"/>
  <c r="C179" i="50"/>
  <c r="D179" i="50"/>
  <c r="AP179" i="50"/>
  <c r="B180" i="50"/>
  <c r="C180" i="50"/>
  <c r="D180" i="50"/>
  <c r="AJ180" i="50"/>
  <c r="B181" i="50"/>
  <c r="C181" i="50"/>
  <c r="D181" i="50"/>
  <c r="AP181" i="50"/>
  <c r="B182" i="50"/>
  <c r="C182" i="50"/>
  <c r="D182" i="50"/>
  <c r="AB182" i="50"/>
  <c r="B183" i="50"/>
  <c r="C183" i="50"/>
  <c r="D183" i="50"/>
  <c r="B184" i="50"/>
  <c r="C184" i="50"/>
  <c r="D184" i="50"/>
  <c r="U184" i="50"/>
  <c r="B185" i="50"/>
  <c r="C185" i="50"/>
  <c r="D185" i="50"/>
  <c r="B186" i="50"/>
  <c r="C186" i="50"/>
  <c r="D186" i="50"/>
  <c r="B187" i="50"/>
  <c r="C187" i="50"/>
  <c r="D187" i="50"/>
  <c r="B188" i="50"/>
  <c r="C188" i="50"/>
  <c r="D188" i="50"/>
  <c r="U188" i="50"/>
  <c r="B189" i="50"/>
  <c r="C189" i="50"/>
  <c r="D189" i="50"/>
  <c r="AJ189" i="50"/>
  <c r="B190" i="50"/>
  <c r="C190" i="50"/>
  <c r="D190" i="50"/>
  <c r="B191" i="50"/>
  <c r="C191" i="50"/>
  <c r="D191" i="50"/>
  <c r="AB191" i="50"/>
  <c r="B192" i="50"/>
  <c r="C192" i="50"/>
  <c r="D192" i="50"/>
  <c r="AJ192" i="50"/>
  <c r="B193" i="50"/>
  <c r="C193" i="50"/>
  <c r="D193" i="50"/>
  <c r="B194" i="50"/>
  <c r="C194" i="50"/>
  <c r="D194" i="50"/>
  <c r="B195" i="50"/>
  <c r="C195" i="50"/>
  <c r="D195" i="50"/>
  <c r="AJ195" i="50"/>
  <c r="B196" i="50"/>
  <c r="C196" i="50"/>
  <c r="D196" i="50"/>
  <c r="AB196" i="50"/>
  <c r="B197" i="50"/>
  <c r="C197" i="50"/>
  <c r="D197" i="50"/>
  <c r="AB197" i="50"/>
  <c r="B198" i="50"/>
  <c r="C198" i="50"/>
  <c r="D198" i="50"/>
  <c r="B199" i="50"/>
  <c r="C199" i="50"/>
  <c r="D199" i="50"/>
  <c r="AP199" i="50"/>
  <c r="B200" i="50"/>
  <c r="C200" i="50"/>
  <c r="D200" i="50"/>
  <c r="AV200" i="50"/>
  <c r="B201" i="50"/>
  <c r="C201" i="50"/>
  <c r="D201" i="50"/>
  <c r="B202" i="50"/>
  <c r="C202" i="50"/>
  <c r="D202" i="50"/>
  <c r="B203" i="50"/>
  <c r="C203" i="50"/>
  <c r="D203" i="50"/>
  <c r="AP203" i="50"/>
  <c r="B204" i="50"/>
  <c r="C204" i="50"/>
  <c r="D204" i="50"/>
  <c r="B205" i="50"/>
  <c r="C205" i="50"/>
  <c r="D205" i="50"/>
  <c r="B206" i="50"/>
  <c r="C206" i="50"/>
  <c r="D206" i="50"/>
  <c r="B207" i="50"/>
  <c r="C207" i="50"/>
  <c r="D207" i="50"/>
  <c r="B208" i="50"/>
  <c r="C208" i="50"/>
  <c r="D208" i="50"/>
  <c r="U208" i="50"/>
  <c r="B209" i="50"/>
  <c r="C209" i="50"/>
  <c r="D209" i="50"/>
  <c r="B210" i="50"/>
  <c r="C210" i="50"/>
  <c r="D210" i="50"/>
  <c r="B211" i="50"/>
  <c r="C211" i="50"/>
  <c r="D211" i="50"/>
  <c r="AJ211" i="50"/>
  <c r="B212" i="50"/>
  <c r="C212" i="50"/>
  <c r="D212" i="50"/>
  <c r="AV212" i="50"/>
  <c r="B213" i="50"/>
  <c r="C213" i="50"/>
  <c r="D213" i="50"/>
  <c r="AB213" i="50"/>
  <c r="B214" i="50"/>
  <c r="C214" i="50"/>
  <c r="D214" i="50"/>
  <c r="AB214" i="50"/>
  <c r="B215" i="50"/>
  <c r="C215" i="50"/>
  <c r="D215" i="50"/>
  <c r="B216" i="50"/>
  <c r="C216" i="50"/>
  <c r="D216" i="50"/>
  <c r="AJ216" i="50"/>
  <c r="B217" i="50"/>
  <c r="C217" i="50"/>
  <c r="D217" i="50"/>
  <c r="U217" i="50"/>
  <c r="B218" i="50"/>
  <c r="C218" i="50"/>
  <c r="D218" i="50"/>
  <c r="B219" i="50"/>
  <c r="C219" i="50"/>
  <c r="D219" i="50"/>
  <c r="AV219" i="50"/>
  <c r="B220" i="50"/>
  <c r="C220" i="50"/>
  <c r="D220" i="50"/>
  <c r="U220" i="50"/>
  <c r="B221" i="50"/>
  <c r="C221" i="50"/>
  <c r="D221" i="50"/>
  <c r="AP221" i="50"/>
  <c r="B222" i="50"/>
  <c r="C222" i="50"/>
  <c r="D222" i="50"/>
  <c r="AB222" i="50"/>
  <c r="B223" i="50"/>
  <c r="C223" i="50"/>
  <c r="D223" i="50"/>
  <c r="AV223" i="50"/>
  <c r="B224" i="50"/>
  <c r="C224" i="50"/>
  <c r="D224" i="50"/>
  <c r="U224" i="50"/>
  <c r="B225" i="50"/>
  <c r="C225" i="50"/>
  <c r="D225" i="50"/>
  <c r="AP225" i="50"/>
  <c r="B226" i="50"/>
  <c r="C226" i="50"/>
  <c r="D226" i="50"/>
  <c r="B227" i="50"/>
  <c r="C227" i="50"/>
  <c r="D227" i="50"/>
  <c r="B228" i="50"/>
  <c r="C228" i="50"/>
  <c r="D228" i="50"/>
  <c r="B229" i="50"/>
  <c r="C229" i="50"/>
  <c r="D229" i="50"/>
  <c r="B230" i="50"/>
  <c r="C230" i="50"/>
  <c r="D230" i="50"/>
  <c r="AJ230" i="50"/>
  <c r="B231" i="50"/>
  <c r="C231" i="50"/>
  <c r="D231" i="50"/>
  <c r="B232" i="50"/>
  <c r="C232" i="50"/>
  <c r="D232" i="50"/>
  <c r="B233" i="50"/>
  <c r="C233" i="50"/>
  <c r="D233" i="50"/>
  <c r="B234" i="50"/>
  <c r="C234" i="50"/>
  <c r="D234" i="50"/>
  <c r="B235" i="50"/>
  <c r="C235" i="50"/>
  <c r="D235" i="50"/>
  <c r="B236" i="50"/>
  <c r="C236" i="50"/>
  <c r="D236" i="50"/>
  <c r="B237" i="50"/>
  <c r="C237" i="50"/>
  <c r="D237" i="50"/>
  <c r="AJ237" i="50"/>
  <c r="B238" i="50"/>
  <c r="C238" i="50"/>
  <c r="D238" i="50"/>
  <c r="AB238" i="50"/>
  <c r="B239" i="50"/>
  <c r="C239" i="50"/>
  <c r="D239" i="50"/>
  <c r="B240" i="50"/>
  <c r="C240" i="50"/>
  <c r="D240" i="50"/>
  <c r="B241" i="50"/>
  <c r="C241" i="50"/>
  <c r="D241" i="50"/>
  <c r="AB241" i="50"/>
  <c r="B242" i="50"/>
  <c r="C242" i="50"/>
  <c r="D242" i="50"/>
  <c r="AB242" i="50"/>
  <c r="B243" i="50"/>
  <c r="C243" i="50"/>
  <c r="D243" i="50"/>
  <c r="B244" i="50"/>
  <c r="C244" i="50"/>
  <c r="D244" i="50"/>
  <c r="B245" i="50"/>
  <c r="C245" i="50"/>
  <c r="D245" i="50"/>
  <c r="B246" i="50"/>
  <c r="C246" i="50"/>
  <c r="D246" i="50"/>
  <c r="AV246" i="50"/>
  <c r="B247" i="50"/>
  <c r="C247" i="50"/>
  <c r="D247" i="50"/>
  <c r="B248" i="50"/>
  <c r="C248" i="50"/>
  <c r="D248" i="50"/>
  <c r="B249" i="50"/>
  <c r="C249" i="50"/>
  <c r="D249" i="50"/>
  <c r="B250" i="50"/>
  <c r="C250" i="50"/>
  <c r="D250" i="50"/>
  <c r="U250" i="50"/>
  <c r="B251" i="50"/>
  <c r="C251" i="50"/>
  <c r="D251" i="50"/>
  <c r="U251" i="50"/>
  <c r="B252" i="50"/>
  <c r="C252" i="50"/>
  <c r="D252" i="50"/>
  <c r="B253" i="50"/>
  <c r="C253" i="50"/>
  <c r="D253" i="50"/>
  <c r="B254" i="50"/>
  <c r="C254" i="50"/>
  <c r="D254" i="50"/>
  <c r="AB254" i="50"/>
  <c r="B255" i="50"/>
  <c r="C255" i="50"/>
  <c r="D255" i="50"/>
  <c r="B256" i="50"/>
  <c r="C256" i="50"/>
  <c r="D256" i="50"/>
  <c r="B257" i="50"/>
  <c r="C257" i="50"/>
  <c r="D257" i="50"/>
  <c r="B258" i="50"/>
  <c r="C258" i="50"/>
  <c r="D258" i="50"/>
  <c r="AB258" i="50"/>
  <c r="B259" i="50"/>
  <c r="C259" i="50"/>
  <c r="D259" i="50"/>
  <c r="B260" i="50"/>
  <c r="C260" i="50"/>
  <c r="D260" i="50"/>
  <c r="AP260" i="50"/>
  <c r="B261" i="50"/>
  <c r="C261" i="50"/>
  <c r="D261" i="50"/>
  <c r="AP261" i="50"/>
  <c r="B262" i="50"/>
  <c r="C262" i="50"/>
  <c r="D262" i="50"/>
  <c r="B263" i="50"/>
  <c r="C263" i="50"/>
  <c r="D263" i="50"/>
  <c r="B264" i="50"/>
  <c r="C264" i="50"/>
  <c r="D264" i="50"/>
  <c r="B265" i="50"/>
  <c r="C265" i="50"/>
  <c r="D265" i="50"/>
  <c r="AJ265" i="50"/>
  <c r="B266" i="50"/>
  <c r="C266" i="50"/>
  <c r="D266" i="50"/>
  <c r="B267" i="50"/>
  <c r="C267" i="50"/>
  <c r="D267" i="50"/>
  <c r="B268" i="50"/>
  <c r="C268" i="50"/>
  <c r="D268" i="50"/>
  <c r="U268" i="50"/>
  <c r="B269" i="50"/>
  <c r="C269" i="50"/>
  <c r="D269" i="50"/>
  <c r="AJ269" i="50"/>
  <c r="B270" i="50"/>
  <c r="C270" i="50"/>
  <c r="D270" i="50"/>
  <c r="AV270" i="50"/>
  <c r="B271" i="50"/>
  <c r="C271" i="50"/>
  <c r="D271" i="50"/>
  <c r="B272" i="50"/>
  <c r="C272" i="50"/>
  <c r="D272" i="50"/>
  <c r="B273" i="50"/>
  <c r="C273" i="50"/>
  <c r="D273" i="50"/>
  <c r="B274" i="50"/>
  <c r="C274" i="50"/>
  <c r="D274" i="50"/>
  <c r="B275" i="50"/>
  <c r="C275" i="50"/>
  <c r="D275" i="50"/>
  <c r="AB275" i="50"/>
  <c r="B276" i="50"/>
  <c r="C276" i="50"/>
  <c r="D276" i="50"/>
  <c r="AJ276" i="50"/>
  <c r="B277" i="50"/>
  <c r="C277" i="50"/>
  <c r="D277" i="50"/>
  <c r="U277" i="50"/>
  <c r="B278" i="50"/>
  <c r="C278" i="50"/>
  <c r="D278" i="50"/>
  <c r="AJ278" i="50"/>
  <c r="B279" i="50"/>
  <c r="C279" i="50"/>
  <c r="D279" i="50"/>
  <c r="B280" i="50"/>
  <c r="C280" i="50"/>
  <c r="D280" i="50"/>
  <c r="B281" i="50"/>
  <c r="C281" i="50"/>
  <c r="D281" i="50"/>
  <c r="B282" i="50"/>
  <c r="C282" i="50"/>
  <c r="D282" i="50"/>
  <c r="B283" i="50"/>
  <c r="C283" i="50"/>
  <c r="D283" i="50"/>
  <c r="B284" i="50"/>
  <c r="C284" i="50"/>
  <c r="D284" i="50"/>
  <c r="B285" i="50"/>
  <c r="C285" i="50"/>
  <c r="D285" i="50"/>
  <c r="AP285" i="50"/>
  <c r="B286" i="50"/>
  <c r="C286" i="50"/>
  <c r="D286" i="50"/>
  <c r="AV286" i="50"/>
  <c r="B287" i="50"/>
  <c r="C287" i="50"/>
  <c r="D287" i="50"/>
  <c r="U287" i="50"/>
  <c r="B288" i="50"/>
  <c r="C288" i="50"/>
  <c r="D288" i="50"/>
  <c r="B289" i="50"/>
  <c r="C289" i="50"/>
  <c r="D289" i="50"/>
  <c r="AJ289" i="50"/>
  <c r="B290" i="50"/>
  <c r="C290" i="50"/>
  <c r="D290" i="50"/>
  <c r="U290" i="50"/>
  <c r="B291" i="50"/>
  <c r="C291" i="50"/>
  <c r="D291" i="50"/>
  <c r="AJ291" i="50"/>
  <c r="B292" i="50"/>
  <c r="C292" i="50"/>
  <c r="D292" i="50"/>
  <c r="AV292" i="50"/>
  <c r="B293" i="50"/>
  <c r="C293" i="50"/>
  <c r="D293" i="50"/>
  <c r="U293" i="50"/>
  <c r="B294" i="50"/>
  <c r="C294" i="50"/>
  <c r="D294" i="50"/>
  <c r="B295" i="50"/>
  <c r="C295" i="50"/>
  <c r="D295" i="50"/>
  <c r="B296" i="50"/>
  <c r="C296" i="50"/>
  <c r="D296" i="50"/>
  <c r="AB296" i="50"/>
  <c r="B297" i="50"/>
  <c r="C297" i="50"/>
  <c r="D297" i="50"/>
  <c r="U297" i="50"/>
  <c r="B298" i="50"/>
  <c r="C298" i="50"/>
  <c r="D298" i="50"/>
  <c r="B299" i="50"/>
  <c r="C299" i="50"/>
  <c r="D299" i="50"/>
  <c r="AP299" i="50"/>
  <c r="B300" i="50"/>
  <c r="C300" i="50"/>
  <c r="D300" i="50"/>
  <c r="B301" i="50"/>
  <c r="C301" i="50"/>
  <c r="D301" i="50"/>
  <c r="AJ301" i="50"/>
  <c r="B302" i="50"/>
  <c r="C302" i="50"/>
  <c r="D302" i="50"/>
  <c r="B303" i="50"/>
  <c r="C303" i="50"/>
  <c r="D303" i="50"/>
  <c r="B304" i="50"/>
  <c r="C304" i="50"/>
  <c r="D304" i="50"/>
  <c r="B305" i="50"/>
  <c r="C305" i="50"/>
  <c r="D305" i="50"/>
  <c r="AP305" i="50"/>
  <c r="B306" i="50"/>
  <c r="C306" i="50"/>
  <c r="D306" i="50"/>
  <c r="B307" i="50"/>
  <c r="C307" i="50"/>
  <c r="D307" i="50"/>
  <c r="B308" i="50"/>
  <c r="C308" i="50"/>
  <c r="D308" i="50"/>
  <c r="B309" i="50"/>
  <c r="C309" i="50"/>
  <c r="D309" i="50"/>
  <c r="AJ309" i="50"/>
  <c r="B310" i="50"/>
  <c r="C310" i="50"/>
  <c r="D310" i="50"/>
  <c r="A8" i="51"/>
  <c r="F8" i="51"/>
  <c r="L8" i="51"/>
  <c r="R8" i="51"/>
  <c r="L17" i="51"/>
  <c r="P17" i="51"/>
  <c r="L18" i="51"/>
  <c r="P18" i="51"/>
  <c r="L19" i="51"/>
  <c r="P19" i="51"/>
  <c r="L20" i="51"/>
  <c r="R20" i="51"/>
  <c r="L21" i="51"/>
  <c r="M21" i="51"/>
  <c r="L22" i="51"/>
  <c r="O22" i="51"/>
  <c r="L23" i="51"/>
  <c r="P23" i="51"/>
  <c r="L24" i="51"/>
  <c r="P24" i="51"/>
  <c r="L25" i="51"/>
  <c r="P25" i="51"/>
  <c r="L26" i="51"/>
  <c r="O26" i="51"/>
  <c r="L27" i="51"/>
  <c r="P27" i="51"/>
  <c r="L28" i="51"/>
  <c r="P28" i="51"/>
  <c r="L29" i="51"/>
  <c r="O29" i="51"/>
  <c r="L30" i="51"/>
  <c r="N30" i="51"/>
  <c r="L31" i="51"/>
  <c r="Q31" i="51"/>
  <c r="L32" i="51"/>
  <c r="O32" i="51"/>
  <c r="L33" i="51"/>
  <c r="N33" i="51"/>
  <c r="L34" i="51"/>
  <c r="R34" i="51"/>
  <c r="L35" i="51"/>
  <c r="P35" i="51"/>
  <c r="L36" i="51"/>
  <c r="Q36" i="51"/>
  <c r="L37" i="51"/>
  <c r="P37" i="51"/>
  <c r="L38" i="51"/>
  <c r="O38" i="51"/>
  <c r="L39" i="51"/>
  <c r="P39" i="51"/>
  <c r="L40" i="51"/>
  <c r="Q40" i="51"/>
  <c r="L41" i="51"/>
  <c r="O41" i="51"/>
  <c r="L42" i="51"/>
  <c r="N42" i="51"/>
  <c r="AK3" i="70"/>
  <c r="B8" i="70"/>
  <c r="C8" i="70"/>
  <c r="D8" i="70"/>
  <c r="AK3" i="47"/>
  <c r="A8" i="47"/>
  <c r="B8" i="47"/>
  <c r="C8" i="47"/>
  <c r="D8" i="47"/>
  <c r="AO8" i="47"/>
  <c r="A9" i="47"/>
  <c r="B9" i="47"/>
  <c r="C9" i="47"/>
  <c r="D9" i="47"/>
  <c r="AO9" i="47"/>
  <c r="B10" i="47"/>
  <c r="C10" i="47"/>
  <c r="D10" i="47"/>
  <c r="AU10" i="47"/>
  <c r="B11" i="47"/>
  <c r="C11" i="47"/>
  <c r="D11" i="47"/>
  <c r="B12" i="47"/>
  <c r="C12" i="47"/>
  <c r="D12" i="47"/>
  <c r="AI12" i="47"/>
  <c r="B13" i="47"/>
  <c r="C13" i="47"/>
  <c r="D13" i="47"/>
  <c r="B14" i="47"/>
  <c r="C14" i="47"/>
  <c r="D14" i="47"/>
  <c r="AO14" i="47"/>
  <c r="AI14" i="47"/>
  <c r="B15" i="47"/>
  <c r="C15" i="47"/>
  <c r="D15" i="47"/>
  <c r="B16" i="47"/>
  <c r="C16" i="47"/>
  <c r="D16" i="47"/>
  <c r="AI16" i="47"/>
  <c r="B17" i="47"/>
  <c r="C17" i="47"/>
  <c r="D17" i="47"/>
  <c r="B18" i="47"/>
  <c r="C18" i="47"/>
  <c r="D18" i="47"/>
  <c r="AO18" i="47"/>
  <c r="B19" i="47"/>
  <c r="C19" i="47"/>
  <c r="D19" i="47"/>
  <c r="B20" i="47"/>
  <c r="C20" i="47"/>
  <c r="D20" i="47"/>
  <c r="AI20" i="47"/>
  <c r="B21" i="47"/>
  <c r="C21" i="47"/>
  <c r="D21" i="47"/>
  <c r="B22" i="47"/>
  <c r="C22" i="47"/>
  <c r="D22" i="47"/>
  <c r="B23" i="47"/>
  <c r="C23" i="47"/>
  <c r="D23" i="47"/>
  <c r="B24" i="47"/>
  <c r="C24" i="47"/>
  <c r="D24" i="47"/>
  <c r="AI24" i="47"/>
  <c r="B25" i="47"/>
  <c r="C25" i="47"/>
  <c r="D25" i="47"/>
  <c r="B26" i="47"/>
  <c r="C26" i="47"/>
  <c r="D26" i="47"/>
  <c r="B27" i="47"/>
  <c r="C27" i="47"/>
  <c r="D27" i="47"/>
  <c r="B28" i="47"/>
  <c r="C28" i="47"/>
  <c r="D28" i="47"/>
  <c r="AI28" i="47"/>
  <c r="B29" i="47"/>
  <c r="C29" i="47"/>
  <c r="D29" i="47"/>
  <c r="B30" i="47"/>
  <c r="C30" i="47"/>
  <c r="D30" i="47"/>
  <c r="B31" i="47"/>
  <c r="C31" i="47"/>
  <c r="D31" i="47"/>
  <c r="AU31" i="47"/>
  <c r="B32" i="47"/>
  <c r="C32" i="47"/>
  <c r="D32" i="47"/>
  <c r="AI32" i="47"/>
  <c r="B33" i="47"/>
  <c r="C33" i="47"/>
  <c r="D33" i="47"/>
  <c r="B34" i="47"/>
  <c r="C34" i="47"/>
  <c r="D34" i="47"/>
  <c r="B35" i="47"/>
  <c r="C35" i="47"/>
  <c r="D35" i="47"/>
  <c r="AA35" i="47"/>
  <c r="B36" i="47"/>
  <c r="C36" i="47"/>
  <c r="D36" i="47"/>
  <c r="AI36" i="47"/>
  <c r="B37" i="47"/>
  <c r="C37" i="47"/>
  <c r="D37" i="47"/>
  <c r="AO37" i="47"/>
  <c r="B38" i="47"/>
  <c r="C38" i="47"/>
  <c r="D38" i="47"/>
  <c r="B39" i="47"/>
  <c r="C39" i="47"/>
  <c r="D39" i="47"/>
  <c r="B40" i="47"/>
  <c r="C40" i="47"/>
  <c r="D40" i="47"/>
  <c r="AU40" i="47"/>
  <c r="B41" i="47"/>
  <c r="C41" i="47"/>
  <c r="D41" i="47"/>
  <c r="AI41" i="47"/>
  <c r="B42" i="47"/>
  <c r="C42" i="47"/>
  <c r="D42" i="47"/>
  <c r="B43" i="47"/>
  <c r="C43" i="47"/>
  <c r="D43" i="47"/>
  <c r="AA43" i="47"/>
  <c r="B44" i="47"/>
  <c r="C44" i="47"/>
  <c r="D44" i="47"/>
  <c r="AO44" i="47"/>
  <c r="B45" i="47"/>
  <c r="C45" i="47"/>
  <c r="D45" i="47"/>
  <c r="B46" i="47"/>
  <c r="C46" i="47"/>
  <c r="D46" i="47"/>
  <c r="B47" i="47"/>
  <c r="C47" i="47"/>
  <c r="D47" i="47"/>
  <c r="AI47" i="47"/>
  <c r="B48" i="47"/>
  <c r="C48" i="47"/>
  <c r="D48" i="47"/>
  <c r="AI48" i="47"/>
  <c r="B49" i="47"/>
  <c r="C49" i="47"/>
  <c r="D49" i="47"/>
  <c r="B50" i="47"/>
  <c r="C50" i="47"/>
  <c r="D50" i="47"/>
  <c r="B51" i="47"/>
  <c r="C51" i="47"/>
  <c r="D51" i="47"/>
  <c r="B52" i="47"/>
  <c r="C52" i="47"/>
  <c r="D52" i="47"/>
  <c r="T52" i="47"/>
  <c r="B53" i="47"/>
  <c r="C53" i="47"/>
  <c r="D53" i="47"/>
  <c r="AO53" i="47"/>
  <c r="B54" i="47"/>
  <c r="C54" i="47"/>
  <c r="D54" i="47"/>
  <c r="B55" i="47"/>
  <c r="C55" i="47"/>
  <c r="D55" i="47"/>
  <c r="AA55" i="47"/>
  <c r="B56" i="47"/>
  <c r="C56" i="47"/>
  <c r="D56" i="47"/>
  <c r="AU56" i="47"/>
  <c r="B57" i="47"/>
  <c r="C57" i="47"/>
  <c r="D57" i="47"/>
  <c r="AU57" i="47"/>
  <c r="B58" i="47"/>
  <c r="C58" i="47"/>
  <c r="D58" i="47"/>
  <c r="AI58" i="47"/>
  <c r="B59" i="47"/>
  <c r="C59" i="47"/>
  <c r="D59" i="47"/>
  <c r="AU59" i="47"/>
  <c r="B60" i="47"/>
  <c r="C60" i="47"/>
  <c r="D60" i="47"/>
  <c r="AI60" i="47"/>
  <c r="B61" i="47"/>
  <c r="C61" i="47"/>
  <c r="D61" i="47"/>
  <c r="T61" i="47"/>
  <c r="B62" i="47"/>
  <c r="C62" i="47"/>
  <c r="D62" i="47"/>
  <c r="B63" i="47"/>
  <c r="C63" i="47"/>
  <c r="D63" i="47"/>
  <c r="B64" i="47"/>
  <c r="C64" i="47"/>
  <c r="D64" i="47"/>
  <c r="T64" i="47"/>
  <c r="B65" i="47"/>
  <c r="C65" i="47"/>
  <c r="D65" i="47"/>
  <c r="AO65" i="47"/>
  <c r="B66" i="47"/>
  <c r="C66" i="47"/>
  <c r="D66" i="47"/>
  <c r="AA66" i="47"/>
  <c r="B67" i="47"/>
  <c r="C67" i="47"/>
  <c r="D67" i="47"/>
  <c r="AI67" i="47"/>
  <c r="B68" i="47"/>
  <c r="C68" i="47"/>
  <c r="D68" i="47"/>
  <c r="AO68" i="47"/>
  <c r="B69" i="47"/>
  <c r="C69" i="47"/>
  <c r="D69" i="47"/>
  <c r="AO69" i="47"/>
  <c r="B70" i="47"/>
  <c r="C70" i="47"/>
  <c r="D70" i="47"/>
  <c r="B71" i="47"/>
  <c r="C71" i="47"/>
  <c r="D71" i="47"/>
  <c r="B72" i="47"/>
  <c r="C72" i="47"/>
  <c r="D72" i="47"/>
  <c r="AO72" i="47"/>
  <c r="B73" i="47"/>
  <c r="C73" i="47"/>
  <c r="D73" i="47"/>
  <c r="AA73" i="47"/>
  <c r="B74" i="47"/>
  <c r="C74" i="47"/>
  <c r="D74" i="47"/>
  <c r="T74" i="47"/>
  <c r="B75" i="47"/>
  <c r="C75" i="47"/>
  <c r="D75" i="47"/>
  <c r="B76" i="47"/>
  <c r="C76" i="47"/>
  <c r="D76" i="47"/>
  <c r="B77" i="47"/>
  <c r="C77" i="47"/>
  <c r="D77" i="47"/>
  <c r="AA77" i="47"/>
  <c r="B78" i="47"/>
  <c r="C78" i="47"/>
  <c r="D78" i="47"/>
  <c r="B79" i="47"/>
  <c r="C79" i="47"/>
  <c r="D79" i="47"/>
  <c r="AA79" i="47"/>
  <c r="B80" i="47"/>
  <c r="C80" i="47"/>
  <c r="D80" i="47"/>
  <c r="B81" i="47"/>
  <c r="C81" i="47"/>
  <c r="D81" i="47"/>
  <c r="AU81" i="47"/>
  <c r="B82" i="47"/>
  <c r="C82" i="47"/>
  <c r="D82" i="47"/>
  <c r="B83" i="47"/>
  <c r="C83" i="47"/>
  <c r="D83" i="47"/>
  <c r="AU83" i="47"/>
  <c r="B84" i="47"/>
  <c r="C84" i="47"/>
  <c r="D84" i="47"/>
  <c r="B85" i="47"/>
  <c r="C85" i="47"/>
  <c r="D85" i="47"/>
  <c r="AA85" i="47"/>
  <c r="B86" i="47"/>
  <c r="C86" i="47"/>
  <c r="D86" i="47"/>
  <c r="B87" i="47"/>
  <c r="C87" i="47"/>
  <c r="D87" i="47"/>
  <c r="AI87" i="47"/>
  <c r="B88" i="47"/>
  <c r="C88" i="47"/>
  <c r="D88" i="47"/>
  <c r="B89" i="47"/>
  <c r="C89" i="47"/>
  <c r="D89" i="47"/>
  <c r="T89" i="47"/>
  <c r="B90" i="47"/>
  <c r="C90" i="47"/>
  <c r="D90" i="47"/>
  <c r="B91" i="47"/>
  <c r="C91" i="47"/>
  <c r="D91" i="47"/>
  <c r="AU91" i="47"/>
  <c r="B92" i="47"/>
  <c r="C92" i="47"/>
  <c r="D92" i="47"/>
  <c r="B93" i="47"/>
  <c r="C93" i="47"/>
  <c r="D93" i="47"/>
  <c r="AI93" i="47"/>
  <c r="B94" i="47"/>
  <c r="C94" i="47"/>
  <c r="D94" i="47"/>
  <c r="T94" i="47"/>
  <c r="B95" i="47"/>
  <c r="C95" i="47"/>
  <c r="D95" i="47"/>
  <c r="B96" i="47"/>
  <c r="C96" i="47"/>
  <c r="D96" i="47"/>
  <c r="B97" i="47"/>
  <c r="C97" i="47"/>
  <c r="D97" i="47"/>
  <c r="T97" i="47"/>
  <c r="B98" i="47"/>
  <c r="C98" i="47"/>
  <c r="D98" i="47"/>
  <c r="AI98" i="47"/>
  <c r="B99" i="47"/>
  <c r="C99" i="47"/>
  <c r="D99" i="47"/>
  <c r="AI99" i="47"/>
  <c r="B100" i="47"/>
  <c r="C100" i="47"/>
  <c r="D100" i="47"/>
  <c r="B101" i="47"/>
  <c r="C101" i="47"/>
  <c r="D101" i="47"/>
  <c r="AU101" i="47"/>
  <c r="B102" i="47"/>
  <c r="C102" i="47"/>
  <c r="D102" i="47"/>
  <c r="B103" i="47"/>
  <c r="C103" i="47"/>
  <c r="D103" i="47"/>
  <c r="B104" i="47"/>
  <c r="C104" i="47"/>
  <c r="D104" i="47"/>
  <c r="B105" i="47"/>
  <c r="C105" i="47"/>
  <c r="D105" i="47"/>
  <c r="B106" i="47"/>
  <c r="C106" i="47"/>
  <c r="D106" i="47"/>
  <c r="AO106" i="47"/>
  <c r="B107" i="47"/>
  <c r="C107" i="47"/>
  <c r="D107" i="47"/>
  <c r="AI107" i="47"/>
  <c r="B108" i="47"/>
  <c r="C108" i="47"/>
  <c r="D108" i="47"/>
  <c r="B109" i="47"/>
  <c r="C109" i="47"/>
  <c r="D109" i="47"/>
  <c r="AI109" i="47"/>
  <c r="B110" i="47"/>
  <c r="C110" i="47"/>
  <c r="D110" i="47"/>
  <c r="B111" i="47"/>
  <c r="C111" i="47"/>
  <c r="D111" i="47"/>
  <c r="AA111" i="47"/>
  <c r="B112" i="47"/>
  <c r="C112" i="47"/>
  <c r="D112" i="47"/>
  <c r="B113" i="47"/>
  <c r="C113" i="47"/>
  <c r="D113" i="47"/>
  <c r="AU113" i="47"/>
  <c r="B114" i="47"/>
  <c r="C114" i="47"/>
  <c r="D114" i="47"/>
  <c r="B115" i="47"/>
  <c r="C115" i="47"/>
  <c r="D115" i="47"/>
  <c r="B116" i="47"/>
  <c r="C116" i="47"/>
  <c r="D116" i="47"/>
  <c r="AI116" i="47"/>
  <c r="B117" i="47"/>
  <c r="C117" i="47"/>
  <c r="D117" i="47"/>
  <c r="AA117" i="47"/>
  <c r="B118" i="47"/>
  <c r="C118" i="47"/>
  <c r="D118" i="47"/>
  <c r="B119" i="47"/>
  <c r="C119" i="47"/>
  <c r="D119" i="47"/>
  <c r="B120" i="47"/>
  <c r="C120" i="47"/>
  <c r="D120" i="47"/>
  <c r="B121" i="47"/>
  <c r="C121" i="47"/>
  <c r="D121" i="47"/>
  <c r="T121" i="47"/>
  <c r="B122" i="47"/>
  <c r="C122" i="47"/>
  <c r="D122" i="47"/>
  <c r="B123" i="47"/>
  <c r="C123" i="47"/>
  <c r="D123" i="47"/>
  <c r="AU123" i="47"/>
  <c r="B124" i="47"/>
  <c r="C124" i="47"/>
  <c r="D124" i="47"/>
  <c r="T124" i="47"/>
  <c r="B125" i="47"/>
  <c r="C125" i="47"/>
  <c r="D125" i="47"/>
  <c r="AA125" i="47"/>
  <c r="B126" i="47"/>
  <c r="C126" i="47"/>
  <c r="D126" i="47"/>
  <c r="B127" i="47"/>
  <c r="C127" i="47"/>
  <c r="D127" i="47"/>
  <c r="T127" i="47"/>
  <c r="B128" i="47"/>
  <c r="C128" i="47"/>
  <c r="D128" i="47"/>
  <c r="B129" i="47"/>
  <c r="C129" i="47"/>
  <c r="D129" i="47"/>
  <c r="AU129" i="47"/>
  <c r="B130" i="47"/>
  <c r="C130" i="47"/>
  <c r="D130" i="47"/>
  <c r="B131" i="47"/>
  <c r="C131" i="47"/>
  <c r="D131" i="47"/>
  <c r="B132" i="47"/>
  <c r="C132" i="47"/>
  <c r="D132" i="47"/>
  <c r="B133" i="47"/>
  <c r="C133" i="47"/>
  <c r="D133" i="47"/>
  <c r="AA133" i="47"/>
  <c r="B134" i="47"/>
  <c r="C134" i="47"/>
  <c r="D134" i="47"/>
  <c r="B135" i="47"/>
  <c r="C135" i="47"/>
  <c r="D135" i="47"/>
  <c r="AA135" i="47"/>
  <c r="B136" i="47"/>
  <c r="C136" i="47"/>
  <c r="D136" i="47"/>
  <c r="B137" i="47"/>
  <c r="C137" i="47"/>
  <c r="D137" i="47"/>
  <c r="B138" i="47"/>
  <c r="C138" i="47"/>
  <c r="D138" i="47"/>
  <c r="B139" i="47"/>
  <c r="C139" i="47"/>
  <c r="D139" i="47"/>
  <c r="AU139" i="47"/>
  <c r="B140" i="47"/>
  <c r="C140" i="47"/>
  <c r="D140" i="47"/>
  <c r="B141" i="47"/>
  <c r="C141" i="47"/>
  <c r="D141" i="47"/>
  <c r="AA141" i="47"/>
  <c r="B142" i="47"/>
  <c r="C142" i="47"/>
  <c r="D142" i="47"/>
  <c r="AI142" i="47"/>
  <c r="B143" i="47"/>
  <c r="C143" i="47"/>
  <c r="D143" i="47"/>
  <c r="B144" i="47"/>
  <c r="C144" i="47"/>
  <c r="D144" i="47"/>
  <c r="B145" i="47"/>
  <c r="C145" i="47"/>
  <c r="D145" i="47"/>
  <c r="AA145" i="47"/>
  <c r="B146" i="47"/>
  <c r="C146" i="47"/>
  <c r="D146" i="47"/>
  <c r="B147" i="47"/>
  <c r="C147" i="47"/>
  <c r="D147" i="47"/>
  <c r="B148" i="47"/>
  <c r="C148" i="47"/>
  <c r="D148" i="47"/>
  <c r="B149" i="47"/>
  <c r="C149" i="47"/>
  <c r="D149" i="47"/>
  <c r="AA149" i="47"/>
  <c r="B150" i="47"/>
  <c r="C150" i="47"/>
  <c r="D150" i="47"/>
  <c r="B151" i="47"/>
  <c r="C151" i="47"/>
  <c r="D151" i="47"/>
  <c r="AO151" i="47"/>
  <c r="B152" i="47"/>
  <c r="C152" i="47"/>
  <c r="D152" i="47"/>
  <c r="B153" i="47"/>
  <c r="C153" i="47"/>
  <c r="D153" i="47"/>
  <c r="B154" i="47"/>
  <c r="C154" i="47"/>
  <c r="D154" i="47"/>
  <c r="B155" i="47"/>
  <c r="C155" i="47"/>
  <c r="D155" i="47"/>
  <c r="AU155" i="47"/>
  <c r="B156" i="47"/>
  <c r="C156" i="47"/>
  <c r="D156" i="47"/>
  <c r="T156" i="47"/>
  <c r="B157" i="47"/>
  <c r="C157" i="47"/>
  <c r="D157" i="47"/>
  <c r="AU157" i="47"/>
  <c r="B158" i="47"/>
  <c r="C158" i="47"/>
  <c r="D158" i="47"/>
  <c r="B159" i="47"/>
  <c r="C159" i="47"/>
  <c r="D159" i="47"/>
  <c r="B160" i="47"/>
  <c r="C160" i="47"/>
  <c r="D160" i="47"/>
  <c r="AO160" i="47"/>
  <c r="B161" i="47"/>
  <c r="C161" i="47"/>
  <c r="D161" i="47"/>
  <c r="AU161" i="47"/>
  <c r="B162" i="47"/>
  <c r="C162" i="47"/>
  <c r="D162" i="47"/>
  <c r="B163" i="47"/>
  <c r="C163" i="47"/>
  <c r="D163" i="47"/>
  <c r="B164" i="47"/>
  <c r="C164" i="47"/>
  <c r="D164" i="47"/>
  <c r="AA164" i="47"/>
  <c r="B165" i="47"/>
  <c r="C165" i="47"/>
  <c r="D165" i="47"/>
  <c r="B166" i="47"/>
  <c r="C166" i="47"/>
  <c r="D166" i="47"/>
  <c r="B167" i="47"/>
  <c r="C167" i="47"/>
  <c r="D167" i="47"/>
  <c r="B168" i="47"/>
  <c r="C168" i="47"/>
  <c r="D168" i="47"/>
  <c r="B169" i="47"/>
  <c r="C169" i="47"/>
  <c r="D169" i="47"/>
  <c r="B170" i="47"/>
  <c r="C170" i="47"/>
  <c r="D170" i="47"/>
  <c r="AU170" i="47"/>
  <c r="B171" i="47"/>
  <c r="C171" i="47"/>
  <c r="D171" i="47"/>
  <c r="B172" i="47"/>
  <c r="C172" i="47"/>
  <c r="D172" i="47"/>
  <c r="B173" i="47"/>
  <c r="C173" i="47"/>
  <c r="D173" i="47"/>
  <c r="AU173" i="47"/>
  <c r="B174" i="47"/>
  <c r="C174" i="47"/>
  <c r="D174" i="47"/>
  <c r="AA174" i="47"/>
  <c r="B175" i="47"/>
  <c r="C175" i="47"/>
  <c r="D175" i="47"/>
  <c r="B176" i="47"/>
  <c r="C176" i="47"/>
  <c r="D176" i="47"/>
  <c r="AO176" i="47"/>
  <c r="B177" i="47"/>
  <c r="C177" i="47"/>
  <c r="D177" i="47"/>
  <c r="AI177" i="47"/>
  <c r="B178" i="47"/>
  <c r="C178" i="47"/>
  <c r="D178" i="47"/>
  <c r="B179" i="47"/>
  <c r="C179" i="47"/>
  <c r="D179" i="47"/>
  <c r="B180" i="47"/>
  <c r="C180" i="47"/>
  <c r="D180" i="47"/>
  <c r="AU180" i="47"/>
  <c r="B181" i="47"/>
  <c r="C181" i="47"/>
  <c r="D181" i="47"/>
  <c r="B182" i="47"/>
  <c r="C182" i="47"/>
  <c r="D182" i="47"/>
  <c r="B183" i="47"/>
  <c r="C183" i="47"/>
  <c r="D183" i="47"/>
  <c r="B184" i="47"/>
  <c r="C184" i="47"/>
  <c r="D184" i="47"/>
  <c r="AA184" i="47"/>
  <c r="B185" i="47"/>
  <c r="C185" i="47"/>
  <c r="D185" i="47"/>
  <c r="AU185" i="47"/>
  <c r="B186" i="47"/>
  <c r="C186" i="47"/>
  <c r="D186" i="47"/>
  <c r="AO186" i="47"/>
  <c r="B187" i="47"/>
  <c r="C187" i="47"/>
  <c r="D187" i="47"/>
  <c r="B188" i="47"/>
  <c r="C188" i="47"/>
  <c r="D188" i="47"/>
  <c r="AO188" i="47"/>
  <c r="B189" i="47"/>
  <c r="C189" i="47"/>
  <c r="D189" i="47"/>
  <c r="B190" i="47"/>
  <c r="C190" i="47"/>
  <c r="D190" i="47"/>
  <c r="B191" i="47"/>
  <c r="C191" i="47"/>
  <c r="D191" i="47"/>
  <c r="T191" i="47"/>
  <c r="B192" i="47"/>
  <c r="C192" i="47"/>
  <c r="D192" i="47"/>
  <c r="B193" i="47"/>
  <c r="C193" i="47"/>
  <c r="D193" i="47"/>
  <c r="AU193" i="47"/>
  <c r="B194" i="47"/>
  <c r="C194" i="47"/>
  <c r="D194" i="47"/>
  <c r="B195" i="47"/>
  <c r="C195" i="47"/>
  <c r="D195" i="47"/>
  <c r="B196" i="47"/>
  <c r="C196" i="47"/>
  <c r="D196" i="47"/>
  <c r="B197" i="47"/>
  <c r="C197" i="47"/>
  <c r="D197" i="47"/>
  <c r="AU197" i="47"/>
  <c r="B198" i="47"/>
  <c r="C198" i="47"/>
  <c r="D198" i="47"/>
  <c r="B199" i="47"/>
  <c r="C199" i="47"/>
  <c r="D199" i="47"/>
  <c r="B200" i="47"/>
  <c r="C200" i="47"/>
  <c r="D200" i="47"/>
  <c r="AI200" i="47"/>
  <c r="B201" i="47"/>
  <c r="C201" i="47"/>
  <c r="D201" i="47"/>
  <c r="B202" i="47"/>
  <c r="C202" i="47"/>
  <c r="D202" i="47"/>
  <c r="B203" i="47"/>
  <c r="C203" i="47"/>
  <c r="D203" i="47"/>
  <c r="B204" i="47"/>
  <c r="C204" i="47"/>
  <c r="D204" i="47"/>
  <c r="AI204" i="47"/>
  <c r="B205" i="47"/>
  <c r="C205" i="47"/>
  <c r="D205" i="47"/>
  <c r="AU205" i="47"/>
  <c r="B206" i="47"/>
  <c r="C206" i="47"/>
  <c r="D206" i="47"/>
  <c r="B207" i="47"/>
  <c r="C207" i="47"/>
  <c r="D207" i="47"/>
  <c r="B208" i="47"/>
  <c r="C208" i="47"/>
  <c r="D208" i="47"/>
  <c r="B209" i="47"/>
  <c r="C209" i="47"/>
  <c r="D209" i="47"/>
  <c r="B210" i="47"/>
  <c r="C210" i="47"/>
  <c r="D210" i="47"/>
  <c r="B211" i="47"/>
  <c r="C211" i="47"/>
  <c r="D211" i="47"/>
  <c r="B212" i="47"/>
  <c r="C212" i="47"/>
  <c r="D212" i="47"/>
  <c r="B213" i="47"/>
  <c r="C213" i="47"/>
  <c r="D213" i="47"/>
  <c r="AA213" i="47"/>
  <c r="B214" i="47"/>
  <c r="C214" i="47"/>
  <c r="D214" i="47"/>
  <c r="AA214" i="47"/>
  <c r="B215" i="47"/>
  <c r="C215" i="47"/>
  <c r="D215" i="47"/>
  <c r="B216" i="47"/>
  <c r="C216" i="47"/>
  <c r="D216" i="47"/>
  <c r="AI216" i="47"/>
  <c r="B217" i="47"/>
  <c r="C217" i="47"/>
  <c r="D217" i="47"/>
  <c r="AU217" i="47"/>
  <c r="B218" i="47"/>
  <c r="C218" i="47"/>
  <c r="D218" i="47"/>
  <c r="B219" i="47"/>
  <c r="C219" i="47"/>
  <c r="D219" i="47"/>
  <c r="AU219" i="47"/>
  <c r="B220" i="47"/>
  <c r="C220" i="47"/>
  <c r="D220" i="47"/>
  <c r="AA220" i="47"/>
  <c r="B221" i="47"/>
  <c r="C221" i="47"/>
  <c r="D221" i="47"/>
  <c r="B222" i="47"/>
  <c r="C222" i="47"/>
  <c r="D222" i="47"/>
  <c r="B223" i="47"/>
  <c r="C223" i="47"/>
  <c r="D223" i="47"/>
  <c r="AI223" i="47"/>
  <c r="B224" i="47"/>
  <c r="C224" i="47"/>
  <c r="D224" i="47"/>
  <c r="AU224" i="47"/>
  <c r="B225" i="47"/>
  <c r="C225" i="47"/>
  <c r="D225" i="47"/>
  <c r="AA225" i="47"/>
  <c r="B226" i="47"/>
  <c r="C226" i="47"/>
  <c r="D226" i="47"/>
  <c r="B227" i="47"/>
  <c r="C227" i="47"/>
  <c r="D227" i="47"/>
  <c r="AA227" i="47"/>
  <c r="B228" i="47"/>
  <c r="C228" i="47"/>
  <c r="D228" i="47"/>
  <c r="AI228" i="47"/>
  <c r="B229" i="47"/>
  <c r="C229" i="47"/>
  <c r="D229" i="47"/>
  <c r="B230" i="47"/>
  <c r="C230" i="47"/>
  <c r="D230" i="47"/>
  <c r="B231" i="47"/>
  <c r="C231" i="47"/>
  <c r="D231" i="47"/>
  <c r="B232" i="47"/>
  <c r="C232" i="47"/>
  <c r="D232" i="47"/>
  <c r="AI232" i="47"/>
  <c r="B233" i="47"/>
  <c r="C233" i="47"/>
  <c r="D233" i="47"/>
  <c r="B234" i="47"/>
  <c r="C234" i="47"/>
  <c r="D234" i="47"/>
  <c r="B235" i="47"/>
  <c r="C235" i="47"/>
  <c r="D235" i="47"/>
  <c r="B236" i="47"/>
  <c r="C236" i="47"/>
  <c r="D236" i="47"/>
  <c r="AA236" i="47"/>
  <c r="B237" i="47"/>
  <c r="C237" i="47"/>
  <c r="D237" i="47"/>
  <c r="B238" i="47"/>
  <c r="C238" i="47"/>
  <c r="D238" i="47"/>
  <c r="AO238" i="47"/>
  <c r="B239" i="47"/>
  <c r="C239" i="47"/>
  <c r="D239" i="47"/>
  <c r="B240" i="47"/>
  <c r="C240" i="47"/>
  <c r="D240" i="47"/>
  <c r="B241" i="47"/>
  <c r="C241" i="47"/>
  <c r="D241" i="47"/>
  <c r="B242" i="47"/>
  <c r="C242" i="47"/>
  <c r="D242" i="47"/>
  <c r="B243" i="47"/>
  <c r="C243" i="47"/>
  <c r="D243" i="47"/>
  <c r="B244" i="47"/>
  <c r="C244" i="47"/>
  <c r="D244" i="47"/>
  <c r="B245" i="47"/>
  <c r="C245" i="47"/>
  <c r="D245" i="47"/>
  <c r="T245" i="47"/>
  <c r="B246" i="47"/>
  <c r="C246" i="47"/>
  <c r="D246" i="47"/>
  <c r="B247" i="47"/>
  <c r="C247" i="47"/>
  <c r="D247" i="47"/>
  <c r="B248" i="47"/>
  <c r="C248" i="47"/>
  <c r="D248" i="47"/>
  <c r="AA248" i="47"/>
  <c r="B249" i="47"/>
  <c r="C249" i="47"/>
  <c r="D249" i="47"/>
  <c r="B250" i="47"/>
  <c r="C250" i="47"/>
  <c r="D250" i="47"/>
  <c r="B251" i="47"/>
  <c r="C251" i="47"/>
  <c r="D251" i="47"/>
  <c r="B252" i="47"/>
  <c r="C252" i="47"/>
  <c r="D252" i="47"/>
  <c r="B253" i="47"/>
  <c r="C253" i="47"/>
  <c r="D253" i="47"/>
  <c r="B254" i="47"/>
  <c r="C254" i="47"/>
  <c r="D254" i="47"/>
  <c r="B255" i="47"/>
  <c r="C255" i="47"/>
  <c r="D255" i="47"/>
  <c r="B256" i="47"/>
  <c r="C256" i="47"/>
  <c r="D256" i="47"/>
  <c r="B257" i="47"/>
  <c r="C257" i="47"/>
  <c r="D257" i="47"/>
  <c r="AI257" i="47"/>
  <c r="B258" i="47"/>
  <c r="C258" i="47"/>
  <c r="D258" i="47"/>
  <c r="B259" i="47"/>
  <c r="C259" i="47"/>
  <c r="D259" i="47"/>
  <c r="B260" i="47"/>
  <c r="C260" i="47"/>
  <c r="D260" i="47"/>
  <c r="AA260" i="47"/>
  <c r="B261" i="47"/>
  <c r="C261" i="47"/>
  <c r="D261" i="47"/>
  <c r="B262" i="47"/>
  <c r="C262" i="47"/>
  <c r="D262" i="47"/>
  <c r="B263" i="47"/>
  <c r="C263" i="47"/>
  <c r="D263" i="47"/>
  <c r="B264" i="47"/>
  <c r="C264" i="47"/>
  <c r="D264" i="47"/>
  <c r="B265" i="47"/>
  <c r="C265" i="47"/>
  <c r="D265" i="47"/>
  <c r="AA265" i="47"/>
  <c r="B266" i="47"/>
  <c r="C266" i="47"/>
  <c r="D266" i="47"/>
  <c r="B267" i="47"/>
  <c r="C267" i="47"/>
  <c r="D267" i="47"/>
  <c r="B268" i="47"/>
  <c r="C268" i="47"/>
  <c r="D268" i="47"/>
  <c r="AA268" i="47"/>
  <c r="B269" i="47"/>
  <c r="C269" i="47"/>
  <c r="D269" i="47"/>
  <c r="B270" i="47"/>
  <c r="C270" i="47"/>
  <c r="D270" i="47"/>
  <c r="B271" i="47"/>
  <c r="C271" i="47"/>
  <c r="D271" i="47"/>
  <c r="B272" i="47"/>
  <c r="C272" i="47"/>
  <c r="D272" i="47"/>
  <c r="B273" i="47"/>
  <c r="C273" i="47"/>
  <c r="D273" i="47"/>
  <c r="B274" i="47"/>
  <c r="C274" i="47"/>
  <c r="D274" i="47"/>
  <c r="AU274" i="47"/>
  <c r="B275" i="47"/>
  <c r="C275" i="47"/>
  <c r="D275" i="47"/>
  <c r="B276" i="47"/>
  <c r="C276" i="47"/>
  <c r="D276" i="47"/>
  <c r="AI276" i="47"/>
  <c r="B277" i="47"/>
  <c r="C277" i="47"/>
  <c r="D277" i="47"/>
  <c r="AA277" i="47"/>
  <c r="B278" i="47"/>
  <c r="C278" i="47"/>
  <c r="D278" i="47"/>
  <c r="B279" i="47"/>
  <c r="C279" i="47"/>
  <c r="D279" i="47"/>
  <c r="AU279" i="47"/>
  <c r="B280" i="47"/>
  <c r="C280" i="47"/>
  <c r="D280" i="47"/>
  <c r="B281" i="47"/>
  <c r="C281" i="47"/>
  <c r="D281" i="47"/>
  <c r="B282" i="47"/>
  <c r="C282" i="47"/>
  <c r="D282" i="47"/>
  <c r="B283" i="47"/>
  <c r="C283" i="47"/>
  <c r="D283" i="47"/>
  <c r="B284" i="47"/>
  <c r="C284" i="47"/>
  <c r="D284" i="47"/>
  <c r="AI284" i="47"/>
  <c r="B285" i="47"/>
  <c r="C285" i="47"/>
  <c r="D285" i="47"/>
  <c r="B286" i="47"/>
  <c r="C286" i="47"/>
  <c r="D286" i="47"/>
  <c r="B287" i="47"/>
  <c r="C287" i="47"/>
  <c r="D287" i="47"/>
  <c r="AI287" i="47"/>
  <c r="B288" i="47"/>
  <c r="C288" i="47"/>
  <c r="D288" i="47"/>
  <c r="B289" i="47"/>
  <c r="C289" i="47"/>
  <c r="D289" i="47"/>
  <c r="B290" i="47"/>
  <c r="C290" i="47"/>
  <c r="D290" i="47"/>
  <c r="B291" i="47"/>
  <c r="C291" i="47"/>
  <c r="D291" i="47"/>
  <c r="T291" i="47"/>
  <c r="B292" i="47"/>
  <c r="C292" i="47"/>
  <c r="D292" i="47"/>
  <c r="B293" i="47"/>
  <c r="C293" i="47"/>
  <c r="D293" i="47"/>
  <c r="B294" i="47"/>
  <c r="C294" i="47"/>
  <c r="D294" i="47"/>
  <c r="B295" i="47"/>
  <c r="C295" i="47"/>
  <c r="D295" i="47"/>
  <c r="AI295" i="47"/>
  <c r="B296" i="47"/>
  <c r="C296" i="47"/>
  <c r="D296" i="47"/>
  <c r="B297" i="47"/>
  <c r="C297" i="47"/>
  <c r="D297" i="47"/>
  <c r="B298" i="47"/>
  <c r="C298" i="47"/>
  <c r="D298" i="47"/>
  <c r="B299" i="47"/>
  <c r="C299" i="47"/>
  <c r="D299" i="47"/>
  <c r="B300" i="47"/>
  <c r="C300" i="47"/>
  <c r="D300" i="47"/>
  <c r="AI300" i="47"/>
  <c r="B301" i="47"/>
  <c r="C301" i="47"/>
  <c r="D301" i="47"/>
  <c r="B302" i="47"/>
  <c r="C302" i="47"/>
  <c r="D302" i="47"/>
  <c r="B303" i="47"/>
  <c r="C303" i="47"/>
  <c r="D303" i="47"/>
  <c r="AO303" i="47"/>
  <c r="B304" i="47"/>
  <c r="C304" i="47"/>
  <c r="D304" i="47"/>
  <c r="AU304" i="47"/>
  <c r="B305" i="47"/>
  <c r="C305" i="47"/>
  <c r="D305" i="47"/>
  <c r="B306" i="47"/>
  <c r="C306" i="47"/>
  <c r="D306" i="47"/>
  <c r="B307" i="47"/>
  <c r="C307" i="47"/>
  <c r="D307" i="47"/>
  <c r="B308" i="47"/>
  <c r="C308" i="47"/>
  <c r="D308" i="47"/>
  <c r="B309" i="47"/>
  <c r="C309" i="47"/>
  <c r="D309" i="47"/>
  <c r="AU309" i="47"/>
  <c r="B310" i="47"/>
  <c r="C310" i="47"/>
  <c r="D310" i="47"/>
  <c r="E3" i="48"/>
  <c r="G3" i="48"/>
  <c r="E4" i="48"/>
  <c r="G4" i="48"/>
  <c r="E5" i="48"/>
  <c r="G5" i="48"/>
  <c r="E6" i="48"/>
  <c r="G6" i="48"/>
  <c r="E7" i="48"/>
  <c r="G7" i="48"/>
  <c r="E8" i="48"/>
  <c r="G8" i="48"/>
  <c r="E9" i="48"/>
  <c r="G9" i="48"/>
  <c r="E10" i="48"/>
  <c r="G10" i="48"/>
  <c r="E11" i="48"/>
  <c r="G11" i="48"/>
  <c r="E12" i="48"/>
  <c r="G12" i="48"/>
  <c r="E13" i="48"/>
  <c r="G13" i="48"/>
  <c r="E14" i="48"/>
  <c r="G14" i="48"/>
  <c r="E15" i="48"/>
  <c r="G15" i="48"/>
  <c r="E16" i="48"/>
  <c r="G16" i="48"/>
  <c r="E17" i="48"/>
  <c r="G17" i="48"/>
  <c r="E18" i="48"/>
  <c r="G18" i="48"/>
  <c r="E19" i="48"/>
  <c r="G19" i="48"/>
  <c r="E20" i="48"/>
  <c r="G20" i="48"/>
  <c r="E21" i="48"/>
  <c r="G21" i="48"/>
  <c r="E22" i="48"/>
  <c r="G22" i="48"/>
  <c r="E23" i="48"/>
  <c r="G23" i="48"/>
  <c r="E24" i="48"/>
  <c r="G24" i="48"/>
  <c r="E26" i="48"/>
  <c r="G26" i="48"/>
  <c r="E27" i="48"/>
  <c r="G27" i="48"/>
  <c r="E28" i="48"/>
  <c r="G28" i="48"/>
  <c r="E29" i="48"/>
  <c r="G29" i="48"/>
  <c r="E30" i="48"/>
  <c r="G30" i="48"/>
  <c r="E31" i="48"/>
  <c r="G31" i="48"/>
  <c r="E32" i="48"/>
  <c r="G32" i="48"/>
  <c r="E33" i="48"/>
  <c r="G33" i="48"/>
  <c r="E34" i="48"/>
  <c r="G34" i="48"/>
  <c r="E35" i="48"/>
  <c r="G35" i="48"/>
  <c r="E36" i="48"/>
  <c r="G36" i="48"/>
  <c r="E37" i="48"/>
  <c r="G37" i="48"/>
  <c r="E38" i="48"/>
  <c r="G38" i="48"/>
  <c r="B6" i="69"/>
  <c r="B5" i="51"/>
  <c r="M5" i="51"/>
  <c r="B7" i="69"/>
  <c r="C5" i="51"/>
  <c r="N5" i="51"/>
  <c r="B8" i="69"/>
  <c r="D5" i="51"/>
  <c r="O5" i="51"/>
  <c r="B9" i="69"/>
  <c r="E5" i="51"/>
  <c r="P5" i="51"/>
  <c r="B10" i="69"/>
  <c r="B11" i="69"/>
  <c r="G5" i="51"/>
  <c r="R5" i="51"/>
  <c r="A11" i="55"/>
  <c r="G11" i="55"/>
  <c r="B11" i="55"/>
  <c r="C11" i="55"/>
  <c r="A15" i="55"/>
  <c r="B15" i="55"/>
  <c r="C15" i="55"/>
  <c r="A17" i="55"/>
  <c r="B17" i="55"/>
  <c r="C17" i="55"/>
  <c r="A18" i="55"/>
  <c r="B18" i="55"/>
  <c r="C18" i="55"/>
  <c r="A19" i="55"/>
  <c r="B19" i="55"/>
  <c r="C19" i="55"/>
  <c r="A21" i="55"/>
  <c r="B21" i="55"/>
  <c r="C21" i="55"/>
  <c r="A22" i="55"/>
  <c r="B22" i="55"/>
  <c r="C22" i="55"/>
  <c r="A24" i="55"/>
  <c r="B24" i="55"/>
  <c r="C24" i="55"/>
  <c r="A25" i="55"/>
  <c r="B25" i="55"/>
  <c r="C25" i="55"/>
  <c r="A26" i="55"/>
  <c r="B26" i="55"/>
  <c r="C26" i="55"/>
  <c r="A28" i="55"/>
  <c r="B28" i="55"/>
  <c r="C28" i="55"/>
  <c r="A29" i="55"/>
  <c r="B29" i="55"/>
  <c r="C29" i="55"/>
  <c r="A31" i="55"/>
  <c r="B31" i="55"/>
  <c r="C31" i="55"/>
  <c r="A32" i="55"/>
  <c r="B32" i="55"/>
  <c r="C32" i="55"/>
  <c r="A33" i="55"/>
  <c r="B33" i="55"/>
  <c r="C33" i="55"/>
  <c r="A37" i="55"/>
  <c r="C37" i="55"/>
  <c r="A38" i="55"/>
  <c r="C38" i="55"/>
  <c r="A39" i="55"/>
  <c r="C39" i="55"/>
  <c r="A41" i="55"/>
  <c r="B41" i="55"/>
  <c r="C41" i="55"/>
  <c r="A46" i="55"/>
  <c r="B46" i="55"/>
  <c r="C46" i="55"/>
  <c r="A52" i="55"/>
  <c r="B52" i="55"/>
  <c r="C52" i="55"/>
  <c r="A53" i="55"/>
  <c r="B53" i="55"/>
  <c r="C53" i="55"/>
  <c r="A54" i="55"/>
  <c r="B54" i="55"/>
  <c r="C54" i="55"/>
  <c r="A59" i="55"/>
  <c r="B59" i="55"/>
  <c r="A60" i="55"/>
  <c r="B60" i="55"/>
  <c r="C60" i="55"/>
  <c r="A61" i="55"/>
  <c r="B61" i="55"/>
  <c r="C61" i="55"/>
  <c r="A63" i="55"/>
  <c r="B63" i="55"/>
  <c r="C63" i="55"/>
  <c r="A66" i="55"/>
  <c r="B66" i="55"/>
  <c r="C66" i="55"/>
  <c r="A71" i="55"/>
  <c r="B71" i="55"/>
  <c r="C71" i="55"/>
  <c r="A72" i="55"/>
  <c r="B72" i="55"/>
  <c r="C72" i="55"/>
  <c r="A73" i="55"/>
  <c r="B73" i="55"/>
  <c r="C73" i="55"/>
  <c r="A74" i="55"/>
  <c r="B74" i="55"/>
  <c r="C74" i="55"/>
  <c r="A75" i="55"/>
  <c r="B75" i="55"/>
  <c r="C75" i="55"/>
  <c r="A76" i="55"/>
  <c r="B76" i="55"/>
  <c r="A77" i="55"/>
  <c r="B77" i="55"/>
  <c r="A78" i="55"/>
  <c r="B78" i="55"/>
  <c r="A79" i="55"/>
  <c r="B79" i="55"/>
  <c r="A80" i="55"/>
  <c r="B80" i="55"/>
  <c r="A81" i="55"/>
  <c r="B81" i="55"/>
  <c r="A82" i="55"/>
  <c r="B82" i="55"/>
  <c r="C82" i="55"/>
  <c r="A84" i="55"/>
  <c r="B84" i="55"/>
  <c r="C84" i="55"/>
  <c r="A87" i="55"/>
  <c r="B87" i="55"/>
  <c r="A88" i="55"/>
  <c r="B88" i="55"/>
  <c r="C88" i="55"/>
  <c r="B89" i="55"/>
  <c r="C89" i="55"/>
  <c r="B90" i="55"/>
  <c r="C90" i="55"/>
  <c r="B91" i="55"/>
  <c r="C91" i="55"/>
  <c r="B92" i="55"/>
  <c r="C92" i="55"/>
  <c r="A93" i="55"/>
  <c r="B93" i="55"/>
  <c r="C93" i="55"/>
  <c r="A95" i="55"/>
  <c r="B95" i="55"/>
  <c r="C95" i="55"/>
  <c r="A96" i="55"/>
  <c r="B96" i="55"/>
  <c r="C96" i="55"/>
  <c r="A97" i="55"/>
  <c r="B97" i="55"/>
  <c r="C97" i="55"/>
  <c r="A98" i="55"/>
  <c r="B98" i="55"/>
  <c r="C98" i="55"/>
  <c r="A99" i="55"/>
  <c r="B99" i="55"/>
  <c r="C99" i="55"/>
  <c r="A100" i="55"/>
  <c r="B100" i="55"/>
  <c r="C100" i="55"/>
  <c r="A101" i="55"/>
  <c r="B101" i="55"/>
  <c r="C101" i="55"/>
  <c r="A102" i="55"/>
  <c r="B102" i="55"/>
  <c r="C102" i="55"/>
  <c r="A106" i="55"/>
  <c r="B106" i="55"/>
  <c r="C106" i="55"/>
  <c r="A107" i="55"/>
  <c r="B107" i="55"/>
  <c r="C107" i="55"/>
  <c r="A108" i="55"/>
  <c r="B108" i="55"/>
  <c r="C108" i="55"/>
  <c r="A110" i="55"/>
  <c r="B110" i="55"/>
  <c r="C110" i="55"/>
  <c r="A111" i="55"/>
  <c r="B111" i="55"/>
  <c r="C111" i="55"/>
  <c r="A112" i="55"/>
  <c r="B112" i="55"/>
  <c r="C112" i="55"/>
  <c r="A114" i="55"/>
  <c r="B114" i="55"/>
  <c r="C114" i="55"/>
  <c r="A115" i="55"/>
  <c r="B115" i="55"/>
  <c r="C115" i="55"/>
  <c r="B117" i="55"/>
  <c r="C117" i="55"/>
  <c r="A118" i="55"/>
  <c r="B118" i="55"/>
  <c r="C118" i="55"/>
  <c r="A119" i="55"/>
  <c r="B119" i="55"/>
  <c r="C119" i="55"/>
  <c r="A120" i="55"/>
  <c r="B120" i="55"/>
  <c r="C120" i="55"/>
  <c r="A121" i="55"/>
  <c r="B121" i="55"/>
  <c r="C121" i="55"/>
  <c r="A122" i="55"/>
  <c r="B122" i="55"/>
  <c r="C122" i="55"/>
  <c r="A126" i="55"/>
  <c r="B126" i="55"/>
  <c r="C126" i="55"/>
  <c r="A127" i="55"/>
  <c r="B127" i="55"/>
  <c r="C127" i="55"/>
  <c r="A129" i="55"/>
  <c r="B129" i="55"/>
  <c r="C129" i="55"/>
  <c r="A130" i="55"/>
  <c r="B130" i="55"/>
  <c r="C130" i="55"/>
  <c r="A133" i="55"/>
  <c r="B133" i="55"/>
  <c r="C133" i="55"/>
  <c r="A135" i="55"/>
  <c r="B135" i="55"/>
  <c r="C135" i="55"/>
  <c r="A136" i="55"/>
  <c r="B136" i="55"/>
  <c r="C136" i="55"/>
  <c r="A137" i="55"/>
  <c r="B137" i="55"/>
  <c r="C137" i="55"/>
  <c r="A139" i="55"/>
  <c r="B139" i="55"/>
  <c r="C139" i="55"/>
  <c r="T3" i="68"/>
  <c r="B10" i="68"/>
  <c r="C10" i="68"/>
  <c r="D10" i="68"/>
  <c r="E10" i="68"/>
  <c r="J10" i="68"/>
  <c r="K10" i="68"/>
  <c r="N10" i="68"/>
  <c r="O10" i="68"/>
  <c r="S10" i="68"/>
  <c r="B11" i="68"/>
  <c r="C11" i="68"/>
  <c r="V11" i="68"/>
  <c r="D11" i="68"/>
  <c r="E11" i="68"/>
  <c r="F11" i="68"/>
  <c r="J11" i="68"/>
  <c r="K11" i="68"/>
  <c r="N11" i="68"/>
  <c r="O11" i="68"/>
  <c r="S11" i="68"/>
  <c r="B12" i="68"/>
  <c r="C12" i="68"/>
  <c r="D12" i="68"/>
  <c r="E12" i="68"/>
  <c r="G12" i="68"/>
  <c r="J12" i="68"/>
  <c r="K12" i="68"/>
  <c r="N12" i="68"/>
  <c r="O12" i="68"/>
  <c r="S12" i="68"/>
  <c r="B13" i="68"/>
  <c r="C13" i="68"/>
  <c r="D13" i="68"/>
  <c r="E13" i="68"/>
  <c r="J13" i="68"/>
  <c r="K13" i="68"/>
  <c r="N13" i="68"/>
  <c r="O13" i="68"/>
  <c r="S13" i="68"/>
  <c r="B14" i="68"/>
  <c r="C14" i="68"/>
  <c r="D14" i="68"/>
  <c r="E14" i="68"/>
  <c r="J14" i="68"/>
  <c r="K14" i="68"/>
  <c r="N14" i="68"/>
  <c r="O14" i="68"/>
  <c r="S14" i="68"/>
  <c r="B15" i="68"/>
  <c r="C15" i="68"/>
  <c r="D15" i="68"/>
  <c r="E15" i="68"/>
  <c r="G15" i="68"/>
  <c r="J15" i="68"/>
  <c r="K15" i="68"/>
  <c r="N15" i="68"/>
  <c r="O15" i="68"/>
  <c r="S15" i="68"/>
  <c r="B16" i="68"/>
  <c r="C16" i="68"/>
  <c r="D16" i="68"/>
  <c r="E16" i="68"/>
  <c r="J16" i="68"/>
  <c r="K16" i="68"/>
  <c r="N16" i="68"/>
  <c r="O16" i="68"/>
  <c r="S16" i="68"/>
  <c r="B17" i="68"/>
  <c r="C17" i="68"/>
  <c r="D17" i="68"/>
  <c r="E17" i="68"/>
  <c r="J17" i="68"/>
  <c r="K17" i="68"/>
  <c r="N17" i="68"/>
  <c r="O17" i="68"/>
  <c r="S17" i="68"/>
  <c r="B18" i="68"/>
  <c r="C18" i="68"/>
  <c r="A18" i="68"/>
  <c r="D18" i="68"/>
  <c r="E18" i="68"/>
  <c r="J18" i="68"/>
  <c r="K18" i="68"/>
  <c r="N18" i="68"/>
  <c r="O18" i="68"/>
  <c r="S18" i="68"/>
  <c r="B19" i="68"/>
  <c r="C19" i="68"/>
  <c r="D19" i="68"/>
  <c r="E19" i="68"/>
  <c r="J19" i="68"/>
  <c r="K19" i="68"/>
  <c r="N19" i="68"/>
  <c r="O19" i="68"/>
  <c r="S19" i="68"/>
  <c r="B20" i="68"/>
  <c r="C20" i="68"/>
  <c r="D20" i="68"/>
  <c r="E20" i="68"/>
  <c r="J20" i="68"/>
  <c r="K20" i="68"/>
  <c r="N20" i="68"/>
  <c r="O20" i="68"/>
  <c r="S20" i="68"/>
  <c r="B21" i="68"/>
  <c r="C21" i="68"/>
  <c r="D21" i="68"/>
  <c r="E21" i="68"/>
  <c r="J21" i="68"/>
  <c r="K21" i="68"/>
  <c r="N21" i="68"/>
  <c r="O21" i="68"/>
  <c r="S21" i="68"/>
  <c r="B22" i="68"/>
  <c r="C22" i="68"/>
  <c r="D22" i="68"/>
  <c r="E22" i="68"/>
  <c r="J22" i="68"/>
  <c r="K22" i="68"/>
  <c r="N22" i="68"/>
  <c r="O22" i="68"/>
  <c r="S22" i="68"/>
  <c r="B23" i="68"/>
  <c r="C23" i="68"/>
  <c r="D23" i="68"/>
  <c r="E23" i="68"/>
  <c r="J23" i="68"/>
  <c r="K23" i="68"/>
  <c r="N23" i="68"/>
  <c r="O23" i="68"/>
  <c r="S23" i="68"/>
  <c r="B24" i="68"/>
  <c r="C24" i="68"/>
  <c r="D24" i="68"/>
  <c r="E24" i="68"/>
  <c r="J24" i="68"/>
  <c r="K24" i="68"/>
  <c r="N24" i="68"/>
  <c r="O24" i="68"/>
  <c r="S24" i="68"/>
  <c r="B25" i="68"/>
  <c r="C25" i="68"/>
  <c r="D25" i="68"/>
  <c r="E25" i="68"/>
  <c r="J25" i="68"/>
  <c r="K25" i="68"/>
  <c r="N25" i="68"/>
  <c r="O25" i="68"/>
  <c r="S25" i="68"/>
  <c r="B26" i="68"/>
  <c r="C26" i="68"/>
  <c r="D26" i="68"/>
  <c r="E26" i="68"/>
  <c r="J26" i="68"/>
  <c r="K26" i="68"/>
  <c r="N26" i="68"/>
  <c r="O26" i="68"/>
  <c r="S26" i="68"/>
  <c r="B27" i="68"/>
  <c r="C27" i="68"/>
  <c r="D27" i="68"/>
  <c r="G27" i="68"/>
  <c r="E27" i="68"/>
  <c r="J27" i="68"/>
  <c r="K27" i="68"/>
  <c r="N27" i="68"/>
  <c r="O27" i="68"/>
  <c r="S27" i="68"/>
  <c r="B28" i="68"/>
  <c r="C28" i="68"/>
  <c r="D28" i="68"/>
  <c r="E28" i="68"/>
  <c r="J28" i="68"/>
  <c r="K28" i="68"/>
  <c r="N28" i="68"/>
  <c r="O28" i="68"/>
  <c r="S28" i="68"/>
  <c r="B29" i="68"/>
  <c r="C29" i="68"/>
  <c r="D29" i="68"/>
  <c r="E29" i="68"/>
  <c r="J29" i="68"/>
  <c r="K29" i="68"/>
  <c r="N29" i="68"/>
  <c r="O29" i="68"/>
  <c r="S29" i="68"/>
  <c r="B30" i="68"/>
  <c r="C30" i="68"/>
  <c r="D30" i="68"/>
  <c r="E30" i="68"/>
  <c r="J30" i="68"/>
  <c r="K30" i="68"/>
  <c r="N30" i="68"/>
  <c r="O30" i="68"/>
  <c r="S30" i="68"/>
  <c r="B31" i="68"/>
  <c r="C31" i="68"/>
  <c r="D31" i="68"/>
  <c r="E31" i="68"/>
  <c r="J31" i="68"/>
  <c r="K31" i="68"/>
  <c r="N31" i="68"/>
  <c r="O31" i="68"/>
  <c r="S31" i="68"/>
  <c r="B32" i="68"/>
  <c r="C32" i="68"/>
  <c r="D32" i="68"/>
  <c r="E32" i="68"/>
  <c r="J32" i="68"/>
  <c r="K32" i="68"/>
  <c r="N32" i="68"/>
  <c r="O32" i="68"/>
  <c r="S32" i="68"/>
  <c r="B33" i="68"/>
  <c r="C33" i="68"/>
  <c r="D33" i="68"/>
  <c r="E33" i="68"/>
  <c r="J33" i="68"/>
  <c r="K33" i="68"/>
  <c r="N33" i="68"/>
  <c r="O33" i="68"/>
  <c r="S33" i="68"/>
  <c r="B34" i="68"/>
  <c r="C34" i="68"/>
  <c r="D34" i="68"/>
  <c r="E34" i="68"/>
  <c r="J34" i="68"/>
  <c r="K34" i="68"/>
  <c r="N34" i="68"/>
  <c r="O34" i="68"/>
  <c r="S34" i="68"/>
  <c r="B35" i="68"/>
  <c r="C35" i="68"/>
  <c r="D35" i="68"/>
  <c r="E35" i="68"/>
  <c r="J35" i="68"/>
  <c r="K35" i="68"/>
  <c r="N35" i="68"/>
  <c r="O35" i="68"/>
  <c r="S35" i="68"/>
  <c r="B36" i="68"/>
  <c r="C36" i="68"/>
  <c r="D36" i="68"/>
  <c r="E36" i="68"/>
  <c r="J36" i="68"/>
  <c r="K36" i="68"/>
  <c r="N36" i="68"/>
  <c r="O36" i="68"/>
  <c r="S36" i="68"/>
  <c r="B37" i="68"/>
  <c r="C37" i="68"/>
  <c r="D37" i="68"/>
  <c r="E37" i="68"/>
  <c r="J37" i="68"/>
  <c r="K37" i="68"/>
  <c r="N37" i="68"/>
  <c r="O37" i="68"/>
  <c r="S37" i="68"/>
  <c r="B38" i="68"/>
  <c r="C38" i="68"/>
  <c r="D38" i="68"/>
  <c r="E38" i="68"/>
  <c r="J38" i="68"/>
  <c r="K38" i="68"/>
  <c r="N38" i="68"/>
  <c r="O38" i="68"/>
  <c r="S38" i="68"/>
  <c r="B39" i="68"/>
  <c r="C39" i="68"/>
  <c r="D39" i="68"/>
  <c r="E39" i="68"/>
  <c r="J39" i="68"/>
  <c r="K39" i="68"/>
  <c r="N39" i="68"/>
  <c r="O39" i="68"/>
  <c r="S39" i="68"/>
  <c r="B40" i="68"/>
  <c r="C40" i="68"/>
  <c r="D40" i="68"/>
  <c r="E40" i="68"/>
  <c r="J40" i="68"/>
  <c r="K40" i="68"/>
  <c r="N40" i="68"/>
  <c r="O40" i="68"/>
  <c r="S40" i="68"/>
  <c r="B41" i="68"/>
  <c r="C41" i="68"/>
  <c r="D41" i="68"/>
  <c r="E41" i="68"/>
  <c r="J41" i="68"/>
  <c r="K41" i="68"/>
  <c r="N41" i="68"/>
  <c r="O41" i="68"/>
  <c r="S41" i="68"/>
  <c r="B42" i="68"/>
  <c r="C42" i="68"/>
  <c r="D42" i="68"/>
  <c r="E42" i="68"/>
  <c r="J42" i="68"/>
  <c r="K42" i="68"/>
  <c r="N42" i="68"/>
  <c r="O42" i="68"/>
  <c r="S42" i="68"/>
  <c r="B43" i="68"/>
  <c r="C43" i="68"/>
  <c r="V43" i="68"/>
  <c r="D43" i="68"/>
  <c r="E43" i="68"/>
  <c r="J43" i="68"/>
  <c r="K43" i="68"/>
  <c r="N43" i="68"/>
  <c r="O43" i="68"/>
  <c r="S43" i="68"/>
  <c r="B44" i="68"/>
  <c r="C44" i="68"/>
  <c r="D44" i="68"/>
  <c r="E44" i="68"/>
  <c r="J44" i="68"/>
  <c r="K44" i="68"/>
  <c r="N44" i="68"/>
  <c r="O44" i="68"/>
  <c r="S44" i="68"/>
  <c r="B45" i="68"/>
  <c r="C45" i="68"/>
  <c r="D45" i="68"/>
  <c r="E45" i="68"/>
  <c r="J45" i="68"/>
  <c r="K45" i="68"/>
  <c r="N45" i="68"/>
  <c r="O45" i="68"/>
  <c r="S45" i="68"/>
  <c r="B46" i="68"/>
  <c r="C46" i="68"/>
  <c r="D46" i="68"/>
  <c r="E46" i="68"/>
  <c r="J46" i="68"/>
  <c r="K46" i="68"/>
  <c r="N46" i="68"/>
  <c r="O46" i="68"/>
  <c r="S46" i="68"/>
  <c r="B47" i="68"/>
  <c r="C47" i="68"/>
  <c r="D47" i="68"/>
  <c r="E47" i="68"/>
  <c r="J47" i="68"/>
  <c r="K47" i="68"/>
  <c r="N47" i="68"/>
  <c r="O47" i="68"/>
  <c r="S47" i="68"/>
  <c r="B48" i="68"/>
  <c r="C48" i="68"/>
  <c r="D48" i="68"/>
  <c r="E48" i="68"/>
  <c r="J48" i="68"/>
  <c r="K48" i="68"/>
  <c r="N48" i="68"/>
  <c r="O48" i="68"/>
  <c r="S48" i="68"/>
  <c r="B49" i="68"/>
  <c r="C49" i="68"/>
  <c r="D49" i="68"/>
  <c r="E49" i="68"/>
  <c r="J49" i="68"/>
  <c r="K49" i="68"/>
  <c r="N49" i="68"/>
  <c r="O49" i="68"/>
  <c r="S49" i="68"/>
  <c r="B50" i="68"/>
  <c r="C50" i="68"/>
  <c r="D50" i="68"/>
  <c r="E50" i="68"/>
  <c r="J50" i="68"/>
  <c r="K50" i="68"/>
  <c r="N50" i="68"/>
  <c r="O50" i="68"/>
  <c r="S50" i="68"/>
  <c r="B51" i="68"/>
  <c r="C51" i="68"/>
  <c r="D51" i="68"/>
  <c r="E51" i="68"/>
  <c r="J51" i="68"/>
  <c r="K51" i="68"/>
  <c r="N51" i="68"/>
  <c r="O51" i="68"/>
  <c r="S51" i="68"/>
  <c r="B52" i="68"/>
  <c r="C52" i="68"/>
  <c r="D52" i="68"/>
  <c r="E52" i="68"/>
  <c r="J52" i="68"/>
  <c r="K52" i="68"/>
  <c r="N52" i="68"/>
  <c r="O52" i="68"/>
  <c r="S52" i="68"/>
  <c r="B53" i="68"/>
  <c r="C53" i="68"/>
  <c r="D53" i="68"/>
  <c r="E53" i="68"/>
  <c r="J53" i="68"/>
  <c r="K53" i="68"/>
  <c r="N53" i="68"/>
  <c r="O53" i="68"/>
  <c r="S53" i="68"/>
  <c r="B54" i="68"/>
  <c r="C54" i="68"/>
  <c r="D54" i="68"/>
  <c r="E54" i="68"/>
  <c r="J54" i="68"/>
  <c r="K54" i="68"/>
  <c r="N54" i="68"/>
  <c r="O54" i="68"/>
  <c r="S54" i="68"/>
  <c r="B55" i="68"/>
  <c r="C55" i="68"/>
  <c r="D55" i="68"/>
  <c r="E55" i="68"/>
  <c r="J55" i="68"/>
  <c r="K55" i="68"/>
  <c r="N55" i="68"/>
  <c r="O55" i="68"/>
  <c r="S55" i="68"/>
  <c r="B56" i="68"/>
  <c r="C56" i="68"/>
  <c r="D56" i="68"/>
  <c r="E56" i="68"/>
  <c r="J56" i="68"/>
  <c r="K56" i="68"/>
  <c r="N56" i="68"/>
  <c r="O56" i="68"/>
  <c r="S56" i="68"/>
  <c r="B57" i="68"/>
  <c r="C57" i="68"/>
  <c r="D57" i="68"/>
  <c r="E57" i="68"/>
  <c r="J57" i="68"/>
  <c r="K57" i="68"/>
  <c r="N57" i="68"/>
  <c r="O57" i="68"/>
  <c r="S57" i="68"/>
  <c r="B58" i="68"/>
  <c r="C58" i="68"/>
  <c r="D58" i="68"/>
  <c r="E58" i="68"/>
  <c r="J58" i="68"/>
  <c r="K58" i="68"/>
  <c r="N58" i="68"/>
  <c r="O58" i="68"/>
  <c r="S58" i="68"/>
  <c r="B59" i="68"/>
  <c r="C59" i="68"/>
  <c r="D59" i="68"/>
  <c r="E59" i="68"/>
  <c r="J59" i="68"/>
  <c r="K59" i="68"/>
  <c r="N59" i="68"/>
  <c r="O59" i="68"/>
  <c r="S59" i="68"/>
  <c r="B60" i="68"/>
  <c r="C60" i="68"/>
  <c r="D60" i="68"/>
  <c r="E60" i="68"/>
  <c r="J60" i="68"/>
  <c r="K60" i="68"/>
  <c r="N60" i="68"/>
  <c r="O60" i="68"/>
  <c r="S60" i="68"/>
  <c r="B61" i="68"/>
  <c r="C61" i="68"/>
  <c r="D61" i="68"/>
  <c r="E61" i="68"/>
  <c r="J61" i="68"/>
  <c r="K61" i="68"/>
  <c r="N61" i="68"/>
  <c r="O61" i="68"/>
  <c r="S61" i="68"/>
  <c r="B62" i="68"/>
  <c r="C62" i="68"/>
  <c r="D62" i="68"/>
  <c r="E62" i="68"/>
  <c r="J62" i="68"/>
  <c r="K62" i="68"/>
  <c r="N62" i="68"/>
  <c r="O62" i="68"/>
  <c r="S62" i="68"/>
  <c r="B63" i="68"/>
  <c r="C63" i="68"/>
  <c r="D63" i="68"/>
  <c r="E63" i="68"/>
  <c r="J63" i="68"/>
  <c r="K63" i="68"/>
  <c r="N63" i="68"/>
  <c r="O63" i="68"/>
  <c r="S63" i="68"/>
  <c r="B64" i="68"/>
  <c r="C64" i="68"/>
  <c r="X64" i="68"/>
  <c r="D64" i="68"/>
  <c r="E64" i="68"/>
  <c r="J64" i="68"/>
  <c r="K64" i="68"/>
  <c r="N64" i="68"/>
  <c r="O64" i="68"/>
  <c r="S64" i="68"/>
  <c r="B65" i="68"/>
  <c r="C65" i="68"/>
  <c r="D65" i="68"/>
  <c r="E65" i="68"/>
  <c r="J65" i="68"/>
  <c r="K65" i="68"/>
  <c r="N65" i="68"/>
  <c r="O65" i="68"/>
  <c r="S65" i="68"/>
  <c r="B66" i="68"/>
  <c r="C66" i="68"/>
  <c r="D66" i="68"/>
  <c r="E66" i="68"/>
  <c r="J66" i="68"/>
  <c r="K66" i="68"/>
  <c r="N66" i="68"/>
  <c r="O66" i="68"/>
  <c r="S66" i="68"/>
  <c r="B67" i="68"/>
  <c r="C67" i="68"/>
  <c r="D67" i="68"/>
  <c r="E67" i="68"/>
  <c r="J67" i="68"/>
  <c r="K67" i="68"/>
  <c r="N67" i="68"/>
  <c r="O67" i="68"/>
  <c r="S67" i="68"/>
  <c r="B68" i="68"/>
  <c r="C68" i="68"/>
  <c r="D68" i="68"/>
  <c r="E68" i="68"/>
  <c r="J68" i="68"/>
  <c r="K68" i="68"/>
  <c r="N68" i="68"/>
  <c r="O68" i="68"/>
  <c r="S68" i="68"/>
  <c r="B69" i="68"/>
  <c r="C69" i="68"/>
  <c r="D69" i="68"/>
  <c r="E69" i="68"/>
  <c r="J69" i="68"/>
  <c r="K69" i="68"/>
  <c r="N69" i="68"/>
  <c r="O69" i="68"/>
  <c r="S69" i="68"/>
  <c r="B70" i="68"/>
  <c r="C70" i="68"/>
  <c r="D70" i="68"/>
  <c r="E70" i="68"/>
  <c r="J70" i="68"/>
  <c r="K70" i="68"/>
  <c r="N70" i="68"/>
  <c r="O70" i="68"/>
  <c r="S70" i="68"/>
  <c r="B71" i="68"/>
  <c r="C71" i="68"/>
  <c r="D71" i="68"/>
  <c r="E71" i="68"/>
  <c r="J71" i="68"/>
  <c r="K71" i="68"/>
  <c r="N71" i="68"/>
  <c r="O71" i="68"/>
  <c r="S71" i="68"/>
  <c r="B72" i="68"/>
  <c r="C72" i="68"/>
  <c r="X72" i="68"/>
  <c r="D72" i="68"/>
  <c r="E72" i="68"/>
  <c r="J72" i="68"/>
  <c r="K72" i="68"/>
  <c r="N72" i="68"/>
  <c r="O72" i="68"/>
  <c r="S72" i="68"/>
  <c r="B73" i="68"/>
  <c r="C73" i="68"/>
  <c r="D73" i="68"/>
  <c r="F73" i="68"/>
  <c r="E73" i="68"/>
  <c r="J73" i="68"/>
  <c r="K73" i="68"/>
  <c r="N73" i="68"/>
  <c r="O73" i="68"/>
  <c r="S73" i="68"/>
  <c r="B74" i="68"/>
  <c r="C74" i="68"/>
  <c r="D74" i="68"/>
  <c r="E74" i="68"/>
  <c r="J74" i="68"/>
  <c r="K74" i="68"/>
  <c r="N74" i="68"/>
  <c r="O74" i="68"/>
  <c r="S74" i="68"/>
  <c r="B75" i="68"/>
  <c r="C75" i="68"/>
  <c r="AA75" i="68"/>
  <c r="D75" i="68"/>
  <c r="E75" i="68"/>
  <c r="J75" i="68"/>
  <c r="K75" i="68"/>
  <c r="N75" i="68"/>
  <c r="O75" i="68"/>
  <c r="S75" i="68"/>
  <c r="B76" i="68"/>
  <c r="C76" i="68"/>
  <c r="D76" i="68"/>
  <c r="E76" i="68"/>
  <c r="J76" i="68"/>
  <c r="K76" i="68"/>
  <c r="N76" i="68"/>
  <c r="O76" i="68"/>
  <c r="S76" i="68"/>
  <c r="B77" i="68"/>
  <c r="C77" i="68"/>
  <c r="AA77" i="68"/>
  <c r="D77" i="68"/>
  <c r="E77" i="68"/>
  <c r="J77" i="68"/>
  <c r="K77" i="68"/>
  <c r="N77" i="68"/>
  <c r="O77" i="68"/>
  <c r="S77" i="68"/>
  <c r="B78" i="68"/>
  <c r="C78" i="68"/>
  <c r="D78" i="68"/>
  <c r="E78" i="68"/>
  <c r="J78" i="68"/>
  <c r="K78" i="68"/>
  <c r="N78" i="68"/>
  <c r="O78" i="68"/>
  <c r="S78" i="68"/>
  <c r="B79" i="68"/>
  <c r="C79" i="68"/>
  <c r="D79" i="68"/>
  <c r="E79" i="68"/>
  <c r="J79" i="68"/>
  <c r="K79" i="68"/>
  <c r="N79" i="68"/>
  <c r="O79" i="68"/>
  <c r="S79" i="68"/>
  <c r="B80" i="68"/>
  <c r="C80" i="68"/>
  <c r="D80" i="68"/>
  <c r="E80" i="68"/>
  <c r="J80" i="68"/>
  <c r="K80" i="68"/>
  <c r="N80" i="68"/>
  <c r="O80" i="68"/>
  <c r="S80" i="68"/>
  <c r="B81" i="68"/>
  <c r="C81" i="68"/>
  <c r="D81" i="68"/>
  <c r="E81" i="68"/>
  <c r="J81" i="68"/>
  <c r="K81" i="68"/>
  <c r="N81" i="68"/>
  <c r="O81" i="68"/>
  <c r="S81" i="68"/>
  <c r="B82" i="68"/>
  <c r="C82" i="68"/>
  <c r="D82" i="68"/>
  <c r="E82" i="68"/>
  <c r="J82" i="68"/>
  <c r="K82" i="68"/>
  <c r="N82" i="68"/>
  <c r="O82" i="68"/>
  <c r="S82" i="68"/>
  <c r="B83" i="68"/>
  <c r="C83" i="68"/>
  <c r="AA83" i="68"/>
  <c r="D83" i="68"/>
  <c r="E83" i="68"/>
  <c r="J83" i="68"/>
  <c r="K83" i="68"/>
  <c r="N83" i="68"/>
  <c r="O83" i="68"/>
  <c r="S83" i="68"/>
  <c r="B84" i="68"/>
  <c r="C84" i="68"/>
  <c r="D84" i="68"/>
  <c r="E84" i="68"/>
  <c r="J84" i="68"/>
  <c r="K84" i="68"/>
  <c r="N84" i="68"/>
  <c r="O84" i="68"/>
  <c r="S84" i="68"/>
  <c r="B85" i="68"/>
  <c r="C85" i="68"/>
  <c r="AA85" i="68"/>
  <c r="D85" i="68"/>
  <c r="E85" i="68"/>
  <c r="J85" i="68"/>
  <c r="K85" i="68"/>
  <c r="N85" i="68"/>
  <c r="O85" i="68"/>
  <c r="S85" i="68"/>
  <c r="B86" i="68"/>
  <c r="C86" i="68"/>
  <c r="D86" i="68"/>
  <c r="E86" i="68"/>
  <c r="J86" i="68"/>
  <c r="K86" i="68"/>
  <c r="N86" i="68"/>
  <c r="O86" i="68"/>
  <c r="S86" i="68"/>
  <c r="B87" i="68"/>
  <c r="C87" i="68"/>
  <c r="D87" i="68"/>
  <c r="E87" i="68"/>
  <c r="J87" i="68"/>
  <c r="K87" i="68"/>
  <c r="N87" i="68"/>
  <c r="O87" i="68"/>
  <c r="S87" i="68"/>
  <c r="B88" i="68"/>
  <c r="C88" i="68"/>
  <c r="D88" i="68"/>
  <c r="E88" i="68"/>
  <c r="J88" i="68"/>
  <c r="K88" i="68"/>
  <c r="N88" i="68"/>
  <c r="O88" i="68"/>
  <c r="S88" i="68"/>
  <c r="B89" i="68"/>
  <c r="C89" i="68"/>
  <c r="D89" i="68"/>
  <c r="E89" i="68"/>
  <c r="J89" i="68"/>
  <c r="K89" i="68"/>
  <c r="N89" i="68"/>
  <c r="O89" i="68"/>
  <c r="S89" i="68"/>
  <c r="B90" i="68"/>
  <c r="C90" i="68"/>
  <c r="D90" i="68"/>
  <c r="E90" i="68"/>
  <c r="J90" i="68"/>
  <c r="K90" i="68"/>
  <c r="N90" i="68"/>
  <c r="O90" i="68"/>
  <c r="S90" i="68"/>
  <c r="B91" i="68"/>
  <c r="C91" i="68"/>
  <c r="A91" i="68"/>
  <c r="D91" i="68"/>
  <c r="E91" i="68"/>
  <c r="J91" i="68"/>
  <c r="K91" i="68"/>
  <c r="N91" i="68"/>
  <c r="O91" i="68"/>
  <c r="S91" i="68"/>
  <c r="B92" i="68"/>
  <c r="C92" i="68"/>
  <c r="D92" i="68"/>
  <c r="E92" i="68"/>
  <c r="J92" i="68"/>
  <c r="K92" i="68"/>
  <c r="N92" i="68"/>
  <c r="O92" i="68"/>
  <c r="S92" i="68"/>
  <c r="B93" i="68"/>
  <c r="C93" i="68"/>
  <c r="AA93" i="68"/>
  <c r="D93" i="68"/>
  <c r="E93" i="68"/>
  <c r="J93" i="68"/>
  <c r="K93" i="68"/>
  <c r="N93" i="68"/>
  <c r="O93" i="68"/>
  <c r="S93" i="68"/>
  <c r="B94" i="68"/>
  <c r="C94" i="68"/>
  <c r="D94" i="68"/>
  <c r="E94" i="68"/>
  <c r="J94" i="68"/>
  <c r="K94" i="68"/>
  <c r="N94" i="68"/>
  <c r="O94" i="68"/>
  <c r="S94" i="68"/>
  <c r="B95" i="68"/>
  <c r="C95" i="68"/>
  <c r="D95" i="68"/>
  <c r="E95" i="68"/>
  <c r="J95" i="68"/>
  <c r="K95" i="68"/>
  <c r="N95" i="68"/>
  <c r="O95" i="68"/>
  <c r="S95" i="68"/>
  <c r="B96" i="68"/>
  <c r="C96" i="68"/>
  <c r="D96" i="68"/>
  <c r="E96" i="68"/>
  <c r="J96" i="68"/>
  <c r="K96" i="68"/>
  <c r="N96" i="68"/>
  <c r="O96" i="68"/>
  <c r="S96" i="68"/>
  <c r="B97" i="68"/>
  <c r="C97" i="68"/>
  <c r="D97" i="68"/>
  <c r="E97" i="68"/>
  <c r="J97" i="68"/>
  <c r="K97" i="68"/>
  <c r="N97" i="68"/>
  <c r="O97" i="68"/>
  <c r="S97" i="68"/>
  <c r="B98" i="68"/>
  <c r="C98" i="68"/>
  <c r="D98" i="68"/>
  <c r="E98" i="68"/>
  <c r="J98" i="68"/>
  <c r="K98" i="68"/>
  <c r="N98" i="68"/>
  <c r="O98" i="68"/>
  <c r="S98" i="68"/>
  <c r="B99" i="68"/>
  <c r="C99" i="68"/>
  <c r="D99" i="68"/>
  <c r="E99" i="68"/>
  <c r="J99" i="68"/>
  <c r="K99" i="68"/>
  <c r="N99" i="68"/>
  <c r="O99" i="68"/>
  <c r="S99" i="68"/>
  <c r="B100" i="68"/>
  <c r="C100" i="68"/>
  <c r="D100" i="68"/>
  <c r="E100" i="68"/>
  <c r="J100" i="68"/>
  <c r="K100" i="68"/>
  <c r="N100" i="68"/>
  <c r="O100" i="68"/>
  <c r="S100" i="68"/>
  <c r="B101" i="68"/>
  <c r="C101" i="68"/>
  <c r="AA101" i="68"/>
  <c r="D101" i="68"/>
  <c r="E101" i="68"/>
  <c r="J101" i="68"/>
  <c r="K101" i="68"/>
  <c r="N101" i="68"/>
  <c r="O101" i="68"/>
  <c r="S101" i="68"/>
  <c r="B102" i="68"/>
  <c r="C102" i="68"/>
  <c r="D102" i="68"/>
  <c r="E102" i="68"/>
  <c r="J102" i="68"/>
  <c r="K102" i="68"/>
  <c r="N102" i="68"/>
  <c r="O102" i="68"/>
  <c r="S102" i="68"/>
  <c r="B103" i="68"/>
  <c r="C103" i="68"/>
  <c r="D103" i="68"/>
  <c r="E103" i="68"/>
  <c r="J103" i="68"/>
  <c r="K103" i="68"/>
  <c r="N103" i="68"/>
  <c r="O103" i="68"/>
  <c r="S103" i="68"/>
  <c r="B104" i="68"/>
  <c r="C104" i="68"/>
  <c r="D104" i="68"/>
  <c r="E104" i="68"/>
  <c r="J104" i="68"/>
  <c r="K104" i="68"/>
  <c r="N104" i="68"/>
  <c r="O104" i="68"/>
  <c r="S104" i="68"/>
  <c r="B105" i="68"/>
  <c r="C105" i="68"/>
  <c r="D105" i="68"/>
  <c r="E105" i="68"/>
  <c r="J105" i="68"/>
  <c r="K105" i="68"/>
  <c r="N105" i="68"/>
  <c r="O105" i="68"/>
  <c r="S105" i="68"/>
  <c r="B106" i="68"/>
  <c r="C106" i="68"/>
  <c r="D106" i="68"/>
  <c r="E106" i="68"/>
  <c r="J106" i="68"/>
  <c r="K106" i="68"/>
  <c r="N106" i="68"/>
  <c r="O106" i="68"/>
  <c r="S106" i="68"/>
  <c r="B107" i="68"/>
  <c r="C107" i="68"/>
  <c r="AA107" i="68"/>
  <c r="D107" i="68"/>
  <c r="E107" i="68"/>
  <c r="J107" i="68"/>
  <c r="K107" i="68"/>
  <c r="N107" i="68"/>
  <c r="O107" i="68"/>
  <c r="S107" i="68"/>
  <c r="B108" i="68"/>
  <c r="C108" i="68"/>
  <c r="D108" i="68"/>
  <c r="E108" i="68"/>
  <c r="J108" i="68"/>
  <c r="K108" i="68"/>
  <c r="N108" i="68"/>
  <c r="O108" i="68"/>
  <c r="S108" i="68"/>
  <c r="B109" i="68"/>
  <c r="C109" i="68"/>
  <c r="AA109" i="68"/>
  <c r="D109" i="68"/>
  <c r="E109" i="68"/>
  <c r="J109" i="68"/>
  <c r="K109" i="68"/>
  <c r="N109" i="68"/>
  <c r="O109" i="68"/>
  <c r="S109" i="68"/>
  <c r="B110" i="68"/>
  <c r="C110" i="68"/>
  <c r="D110" i="68"/>
  <c r="E110" i="68"/>
  <c r="J110" i="68"/>
  <c r="K110" i="68"/>
  <c r="N110" i="68"/>
  <c r="O110" i="68"/>
  <c r="S110" i="68"/>
  <c r="B111" i="68"/>
  <c r="C111" i="68"/>
  <c r="D111" i="68"/>
  <c r="E111" i="68"/>
  <c r="J111" i="68"/>
  <c r="K111" i="68"/>
  <c r="N111" i="68"/>
  <c r="O111" i="68"/>
  <c r="S111" i="68"/>
  <c r="B112" i="68"/>
  <c r="C112" i="68"/>
  <c r="D112" i="68"/>
  <c r="E112" i="68"/>
  <c r="J112" i="68"/>
  <c r="K112" i="68"/>
  <c r="N112" i="68"/>
  <c r="O112" i="68"/>
  <c r="S112" i="68"/>
  <c r="B113" i="68"/>
  <c r="C113" i="68"/>
  <c r="D113" i="68"/>
  <c r="E113" i="68"/>
  <c r="J113" i="68"/>
  <c r="K113" i="68"/>
  <c r="N113" i="68"/>
  <c r="O113" i="68"/>
  <c r="S113" i="68"/>
  <c r="B114" i="68"/>
  <c r="C114" i="68"/>
  <c r="D114" i="68"/>
  <c r="E114" i="68"/>
  <c r="J114" i="68"/>
  <c r="K114" i="68"/>
  <c r="N114" i="68"/>
  <c r="O114" i="68"/>
  <c r="S114" i="68"/>
  <c r="B115" i="68"/>
  <c r="C115" i="68"/>
  <c r="D115" i="68"/>
  <c r="E115" i="68"/>
  <c r="J115" i="68"/>
  <c r="K115" i="68"/>
  <c r="N115" i="68"/>
  <c r="O115" i="68"/>
  <c r="S115" i="68"/>
  <c r="B116" i="68"/>
  <c r="C116" i="68"/>
  <c r="D116" i="68"/>
  <c r="E116" i="68"/>
  <c r="J116" i="68"/>
  <c r="K116" i="68"/>
  <c r="N116" i="68"/>
  <c r="O116" i="68"/>
  <c r="S116" i="68"/>
  <c r="B117" i="68"/>
  <c r="C117" i="68"/>
  <c r="AA117" i="68"/>
  <c r="D117" i="68"/>
  <c r="E117" i="68"/>
  <c r="J117" i="68"/>
  <c r="K117" i="68"/>
  <c r="N117" i="68"/>
  <c r="O117" i="68"/>
  <c r="S117" i="68"/>
  <c r="B118" i="68"/>
  <c r="C118" i="68"/>
  <c r="D118" i="68"/>
  <c r="E118" i="68"/>
  <c r="J118" i="68"/>
  <c r="K118" i="68"/>
  <c r="N118" i="68"/>
  <c r="O118" i="68"/>
  <c r="S118" i="68"/>
  <c r="B119" i="68"/>
  <c r="C119" i="68"/>
  <c r="D119" i="68"/>
  <c r="E119" i="68"/>
  <c r="J119" i="68"/>
  <c r="K119" i="68"/>
  <c r="N119" i="68"/>
  <c r="O119" i="68"/>
  <c r="S119" i="68"/>
  <c r="B120" i="68"/>
  <c r="C120" i="68"/>
  <c r="D120" i="68"/>
  <c r="E120" i="68"/>
  <c r="J120" i="68"/>
  <c r="K120" i="68"/>
  <c r="N120" i="68"/>
  <c r="O120" i="68"/>
  <c r="S120" i="68"/>
  <c r="B121" i="68"/>
  <c r="C121" i="68"/>
  <c r="D121" i="68"/>
  <c r="E121" i="68"/>
  <c r="J121" i="68"/>
  <c r="K121" i="68"/>
  <c r="N121" i="68"/>
  <c r="O121" i="68"/>
  <c r="S121" i="68"/>
  <c r="B122" i="68"/>
  <c r="C122" i="68"/>
  <c r="D122" i="68"/>
  <c r="E122" i="68"/>
  <c r="J122" i="68"/>
  <c r="K122" i="68"/>
  <c r="N122" i="68"/>
  <c r="O122" i="68"/>
  <c r="S122" i="68"/>
  <c r="B123" i="68"/>
  <c r="C123" i="68"/>
  <c r="AA123" i="68"/>
  <c r="D123" i="68"/>
  <c r="E123" i="68"/>
  <c r="J123" i="68"/>
  <c r="K123" i="68"/>
  <c r="N123" i="68"/>
  <c r="O123" i="68"/>
  <c r="S123" i="68"/>
  <c r="B124" i="68"/>
  <c r="C124" i="68"/>
  <c r="D124" i="68"/>
  <c r="E124" i="68"/>
  <c r="J124" i="68"/>
  <c r="K124" i="68"/>
  <c r="N124" i="68"/>
  <c r="O124" i="68"/>
  <c r="S124" i="68"/>
  <c r="B125" i="68"/>
  <c r="C125" i="68"/>
  <c r="D125" i="68"/>
  <c r="E125" i="68"/>
  <c r="J125" i="68"/>
  <c r="K125" i="68"/>
  <c r="N125" i="68"/>
  <c r="O125" i="68"/>
  <c r="S125" i="68"/>
  <c r="B126" i="68"/>
  <c r="C126" i="68"/>
  <c r="D126" i="68"/>
  <c r="E126" i="68"/>
  <c r="J126" i="68"/>
  <c r="K126" i="68"/>
  <c r="N126" i="68"/>
  <c r="O126" i="68"/>
  <c r="S126" i="68"/>
  <c r="B127" i="68"/>
  <c r="C127" i="68"/>
  <c r="D127" i="68"/>
  <c r="E127" i="68"/>
  <c r="J127" i="68"/>
  <c r="K127" i="68"/>
  <c r="N127" i="68"/>
  <c r="O127" i="68"/>
  <c r="S127" i="68"/>
  <c r="B128" i="68"/>
  <c r="C128" i="68"/>
  <c r="D128" i="68"/>
  <c r="E128" i="68"/>
  <c r="J128" i="68"/>
  <c r="K128" i="68"/>
  <c r="N128" i="68"/>
  <c r="O128" i="68"/>
  <c r="S128" i="68"/>
  <c r="B129" i="68"/>
  <c r="C129" i="68"/>
  <c r="D129" i="68"/>
  <c r="E129" i="68"/>
  <c r="J129" i="68"/>
  <c r="K129" i="68"/>
  <c r="N129" i="68"/>
  <c r="O129" i="68"/>
  <c r="S129" i="68"/>
  <c r="B130" i="68"/>
  <c r="C130" i="68"/>
  <c r="D130" i="68"/>
  <c r="E130" i="68"/>
  <c r="J130" i="68"/>
  <c r="K130" i="68"/>
  <c r="N130" i="68"/>
  <c r="O130" i="68"/>
  <c r="S130" i="68"/>
  <c r="B131" i="68"/>
  <c r="C131" i="68"/>
  <c r="AA131" i="68"/>
  <c r="D131" i="68"/>
  <c r="E131" i="68"/>
  <c r="J131" i="68"/>
  <c r="K131" i="68"/>
  <c r="N131" i="68"/>
  <c r="O131" i="68"/>
  <c r="S131" i="68"/>
  <c r="B132" i="68"/>
  <c r="C132" i="68"/>
  <c r="D132" i="68"/>
  <c r="E132" i="68"/>
  <c r="J132" i="68"/>
  <c r="K132" i="68"/>
  <c r="N132" i="68"/>
  <c r="O132" i="68"/>
  <c r="S132" i="68"/>
  <c r="B133" i="68"/>
  <c r="C133" i="68"/>
  <c r="D133" i="68"/>
  <c r="E133" i="68"/>
  <c r="J133" i="68"/>
  <c r="K133" i="68"/>
  <c r="N133" i="68"/>
  <c r="O133" i="68"/>
  <c r="S133" i="68"/>
  <c r="B134" i="68"/>
  <c r="C134" i="68"/>
  <c r="D134" i="68"/>
  <c r="E134" i="68"/>
  <c r="J134" i="68"/>
  <c r="K134" i="68"/>
  <c r="N134" i="68"/>
  <c r="O134" i="68"/>
  <c r="S134" i="68"/>
  <c r="B135" i="68"/>
  <c r="C135" i="68"/>
  <c r="D135" i="68"/>
  <c r="E135" i="68"/>
  <c r="J135" i="68"/>
  <c r="K135" i="68"/>
  <c r="N135" i="68"/>
  <c r="O135" i="68"/>
  <c r="S135" i="68"/>
  <c r="B136" i="68"/>
  <c r="C136" i="68"/>
  <c r="D136" i="68"/>
  <c r="E136" i="68"/>
  <c r="J136" i="68"/>
  <c r="K136" i="68"/>
  <c r="N136" i="68"/>
  <c r="O136" i="68"/>
  <c r="S136" i="68"/>
  <c r="B137" i="68"/>
  <c r="C137" i="68"/>
  <c r="A137" i="68"/>
  <c r="D137" i="68"/>
  <c r="E137" i="68"/>
  <c r="J137" i="68"/>
  <c r="K137" i="68"/>
  <c r="N137" i="68"/>
  <c r="O137" i="68"/>
  <c r="S137" i="68"/>
  <c r="B138" i="68"/>
  <c r="C138" i="68"/>
  <c r="D138" i="68"/>
  <c r="E138" i="68"/>
  <c r="J138" i="68"/>
  <c r="K138" i="68"/>
  <c r="N138" i="68"/>
  <c r="O138" i="68"/>
  <c r="S138" i="68"/>
  <c r="B139" i="68"/>
  <c r="C139" i="68"/>
  <c r="D139" i="68"/>
  <c r="E139" i="68"/>
  <c r="J139" i="68"/>
  <c r="K139" i="68"/>
  <c r="N139" i="68"/>
  <c r="O139" i="68"/>
  <c r="S139" i="68"/>
  <c r="B140" i="68"/>
  <c r="C140" i="68"/>
  <c r="V140" i="68"/>
  <c r="D140" i="68"/>
  <c r="E140" i="68"/>
  <c r="J140" i="68"/>
  <c r="K140" i="68"/>
  <c r="N140" i="68"/>
  <c r="O140" i="68"/>
  <c r="S140" i="68"/>
  <c r="B141" i="68"/>
  <c r="C141" i="68"/>
  <c r="D141" i="68"/>
  <c r="E141" i="68"/>
  <c r="J141" i="68"/>
  <c r="K141" i="68"/>
  <c r="N141" i="68"/>
  <c r="O141" i="68"/>
  <c r="S141" i="68"/>
  <c r="B142" i="68"/>
  <c r="C142" i="68"/>
  <c r="D142" i="68"/>
  <c r="E142" i="68"/>
  <c r="J142" i="68"/>
  <c r="K142" i="68"/>
  <c r="N142" i="68"/>
  <c r="O142" i="68"/>
  <c r="S142" i="68"/>
  <c r="B143" i="68"/>
  <c r="C143" i="68"/>
  <c r="V143" i="68"/>
  <c r="D143" i="68"/>
  <c r="E143" i="68"/>
  <c r="J143" i="68"/>
  <c r="K143" i="68"/>
  <c r="N143" i="68"/>
  <c r="O143" i="68"/>
  <c r="S143" i="68"/>
  <c r="B144" i="68"/>
  <c r="C144" i="68"/>
  <c r="V144" i="68"/>
  <c r="D144" i="68"/>
  <c r="E144" i="68"/>
  <c r="J144" i="68"/>
  <c r="K144" i="68"/>
  <c r="N144" i="68"/>
  <c r="O144" i="68"/>
  <c r="S144" i="68"/>
  <c r="B145" i="68"/>
  <c r="C145" i="68"/>
  <c r="D145" i="68"/>
  <c r="E145" i="68"/>
  <c r="J145" i="68"/>
  <c r="K145" i="68"/>
  <c r="N145" i="68"/>
  <c r="O145" i="68"/>
  <c r="S145" i="68"/>
  <c r="B146" i="68"/>
  <c r="C146" i="68"/>
  <c r="D146" i="68"/>
  <c r="E146" i="68"/>
  <c r="J146" i="68"/>
  <c r="K146" i="68"/>
  <c r="N146" i="68"/>
  <c r="O146" i="68"/>
  <c r="S146" i="68"/>
  <c r="B147" i="68"/>
  <c r="C147" i="68"/>
  <c r="A147" i="68"/>
  <c r="D147" i="68"/>
  <c r="E147" i="68"/>
  <c r="J147" i="68"/>
  <c r="K147" i="68"/>
  <c r="N147" i="68"/>
  <c r="O147" i="68"/>
  <c r="S147" i="68"/>
  <c r="B148" i="68"/>
  <c r="C148" i="68"/>
  <c r="V148" i="68"/>
  <c r="D148" i="68"/>
  <c r="E148" i="68"/>
  <c r="J148" i="68"/>
  <c r="K148" i="68"/>
  <c r="N148" i="68"/>
  <c r="O148" i="68"/>
  <c r="S148" i="68"/>
  <c r="B149" i="68"/>
  <c r="C149" i="68"/>
  <c r="A149" i="68"/>
  <c r="D149" i="68"/>
  <c r="E149" i="68"/>
  <c r="J149" i="68"/>
  <c r="K149" i="68"/>
  <c r="N149" i="68"/>
  <c r="O149" i="68"/>
  <c r="S149" i="68"/>
  <c r="B150" i="68"/>
  <c r="C150" i="68"/>
  <c r="D150" i="68"/>
  <c r="E150" i="68"/>
  <c r="J150" i="68"/>
  <c r="K150" i="68"/>
  <c r="N150" i="68"/>
  <c r="O150" i="68"/>
  <c r="S150" i="68"/>
  <c r="B151" i="68"/>
  <c r="C151" i="68"/>
  <c r="V151" i="68"/>
  <c r="D151" i="68"/>
  <c r="E151" i="68"/>
  <c r="J151" i="68"/>
  <c r="K151" i="68"/>
  <c r="N151" i="68"/>
  <c r="O151" i="68"/>
  <c r="S151" i="68"/>
  <c r="B152" i="68"/>
  <c r="C152" i="68"/>
  <c r="V152" i="68"/>
  <c r="D152" i="68"/>
  <c r="E152" i="68"/>
  <c r="J152" i="68"/>
  <c r="K152" i="68"/>
  <c r="N152" i="68"/>
  <c r="O152" i="68"/>
  <c r="S152" i="68"/>
  <c r="B153" i="68"/>
  <c r="C153" i="68"/>
  <c r="D153" i="68"/>
  <c r="E153" i="68"/>
  <c r="J153" i="68"/>
  <c r="K153" i="68"/>
  <c r="N153" i="68"/>
  <c r="O153" i="68"/>
  <c r="S153" i="68"/>
  <c r="B154" i="68"/>
  <c r="C154" i="68"/>
  <c r="D154" i="68"/>
  <c r="E154" i="68"/>
  <c r="J154" i="68"/>
  <c r="K154" i="68"/>
  <c r="N154" i="68"/>
  <c r="O154" i="68"/>
  <c r="S154" i="68"/>
  <c r="B155" i="68"/>
  <c r="C155" i="68"/>
  <c r="D155" i="68"/>
  <c r="E155" i="68"/>
  <c r="J155" i="68"/>
  <c r="K155" i="68"/>
  <c r="N155" i="68"/>
  <c r="O155" i="68"/>
  <c r="S155" i="68"/>
  <c r="B156" i="68"/>
  <c r="C156" i="68"/>
  <c r="V156" i="68"/>
  <c r="D156" i="68"/>
  <c r="E156" i="68"/>
  <c r="J156" i="68"/>
  <c r="K156" i="68"/>
  <c r="N156" i="68"/>
  <c r="O156" i="68"/>
  <c r="S156" i="68"/>
  <c r="B157" i="68"/>
  <c r="C157" i="68"/>
  <c r="D157" i="68"/>
  <c r="E157" i="68"/>
  <c r="J157" i="68"/>
  <c r="K157" i="68"/>
  <c r="N157" i="68"/>
  <c r="O157" i="68"/>
  <c r="S157" i="68"/>
  <c r="B158" i="68"/>
  <c r="C158" i="68"/>
  <c r="D158" i="68"/>
  <c r="E158" i="68"/>
  <c r="J158" i="68"/>
  <c r="K158" i="68"/>
  <c r="N158" i="68"/>
  <c r="O158" i="68"/>
  <c r="S158" i="68"/>
  <c r="B159" i="68"/>
  <c r="C159" i="68"/>
  <c r="V159" i="68"/>
  <c r="D159" i="68"/>
  <c r="E159" i="68"/>
  <c r="J159" i="68"/>
  <c r="K159" i="68"/>
  <c r="N159" i="68"/>
  <c r="O159" i="68"/>
  <c r="S159" i="68"/>
  <c r="B160" i="68"/>
  <c r="C160" i="68"/>
  <c r="V160" i="68"/>
  <c r="D160" i="68"/>
  <c r="E160" i="68"/>
  <c r="J160" i="68"/>
  <c r="K160" i="68"/>
  <c r="N160" i="68"/>
  <c r="O160" i="68"/>
  <c r="S160" i="68"/>
  <c r="B161" i="68"/>
  <c r="C161" i="68"/>
  <c r="D161" i="68"/>
  <c r="E161" i="68"/>
  <c r="J161" i="68"/>
  <c r="K161" i="68"/>
  <c r="N161" i="68"/>
  <c r="O161" i="68"/>
  <c r="S161" i="68"/>
  <c r="B162" i="68"/>
  <c r="C162" i="68"/>
  <c r="D162" i="68"/>
  <c r="E162" i="68"/>
  <c r="J162" i="68"/>
  <c r="K162" i="68"/>
  <c r="N162" i="68"/>
  <c r="O162" i="68"/>
  <c r="S162" i="68"/>
  <c r="B163" i="68"/>
  <c r="C163" i="68"/>
  <c r="D163" i="68"/>
  <c r="E163" i="68"/>
  <c r="J163" i="68"/>
  <c r="K163" i="68"/>
  <c r="N163" i="68"/>
  <c r="O163" i="68"/>
  <c r="S163" i="68"/>
  <c r="B164" i="68"/>
  <c r="C164" i="68"/>
  <c r="V164" i="68"/>
  <c r="D164" i="68"/>
  <c r="E164" i="68"/>
  <c r="J164" i="68"/>
  <c r="K164" i="68"/>
  <c r="N164" i="68"/>
  <c r="O164" i="68"/>
  <c r="S164" i="68"/>
  <c r="B165" i="68"/>
  <c r="C165" i="68"/>
  <c r="D165" i="68"/>
  <c r="E165" i="68"/>
  <c r="J165" i="68"/>
  <c r="K165" i="68"/>
  <c r="N165" i="68"/>
  <c r="O165" i="68"/>
  <c r="S165" i="68"/>
  <c r="B166" i="68"/>
  <c r="C166" i="68"/>
  <c r="V166" i="68"/>
  <c r="D166" i="68"/>
  <c r="E166" i="68"/>
  <c r="J166" i="68"/>
  <c r="K166" i="68"/>
  <c r="N166" i="68"/>
  <c r="O166" i="68"/>
  <c r="S166" i="68"/>
  <c r="B167" i="68"/>
  <c r="C167" i="68"/>
  <c r="D167" i="68"/>
  <c r="E167" i="68"/>
  <c r="J167" i="68"/>
  <c r="K167" i="68"/>
  <c r="N167" i="68"/>
  <c r="O167" i="68"/>
  <c r="S167" i="68"/>
  <c r="B168" i="68"/>
  <c r="C168" i="68"/>
  <c r="D168" i="68"/>
  <c r="E168" i="68"/>
  <c r="J168" i="68"/>
  <c r="K168" i="68"/>
  <c r="N168" i="68"/>
  <c r="O168" i="68"/>
  <c r="S168" i="68"/>
  <c r="B169" i="68"/>
  <c r="C169" i="68"/>
  <c r="D169" i="68"/>
  <c r="E169" i="68"/>
  <c r="J169" i="68"/>
  <c r="K169" i="68"/>
  <c r="N169" i="68"/>
  <c r="O169" i="68"/>
  <c r="S169" i="68"/>
  <c r="B170" i="68"/>
  <c r="C170" i="68"/>
  <c r="D170" i="68"/>
  <c r="E170" i="68"/>
  <c r="J170" i="68"/>
  <c r="K170" i="68"/>
  <c r="N170" i="68"/>
  <c r="O170" i="68"/>
  <c r="S170" i="68"/>
  <c r="B171" i="68"/>
  <c r="C171" i="68"/>
  <c r="V171" i="68"/>
  <c r="D171" i="68"/>
  <c r="E171" i="68"/>
  <c r="J171" i="68"/>
  <c r="K171" i="68"/>
  <c r="N171" i="68"/>
  <c r="O171" i="68"/>
  <c r="S171" i="68"/>
  <c r="B172" i="68"/>
  <c r="C172" i="68"/>
  <c r="V172" i="68"/>
  <c r="D172" i="68"/>
  <c r="E172" i="68"/>
  <c r="J172" i="68"/>
  <c r="K172" i="68"/>
  <c r="N172" i="68"/>
  <c r="O172" i="68"/>
  <c r="S172" i="68"/>
  <c r="B173" i="68"/>
  <c r="C173" i="68"/>
  <c r="D173" i="68"/>
  <c r="E173" i="68"/>
  <c r="J173" i="68"/>
  <c r="K173" i="68"/>
  <c r="N173" i="68"/>
  <c r="O173" i="68"/>
  <c r="S173" i="68"/>
  <c r="B174" i="68"/>
  <c r="C174" i="68"/>
  <c r="D174" i="68"/>
  <c r="E174" i="68"/>
  <c r="J174" i="68"/>
  <c r="K174" i="68"/>
  <c r="N174" i="68"/>
  <c r="O174" i="68"/>
  <c r="S174" i="68"/>
  <c r="B175" i="68"/>
  <c r="C175" i="68"/>
  <c r="D175" i="68"/>
  <c r="E175" i="68"/>
  <c r="J175" i="68"/>
  <c r="K175" i="68"/>
  <c r="N175" i="68"/>
  <c r="O175" i="68"/>
  <c r="S175" i="68"/>
  <c r="B176" i="68"/>
  <c r="C176" i="68"/>
  <c r="V176" i="68"/>
  <c r="D176" i="68"/>
  <c r="E176" i="68"/>
  <c r="J176" i="68"/>
  <c r="K176" i="68"/>
  <c r="N176" i="68"/>
  <c r="O176" i="68"/>
  <c r="S176" i="68"/>
  <c r="B177" i="68"/>
  <c r="C177" i="68"/>
  <c r="A177" i="68"/>
  <c r="D177" i="68"/>
  <c r="E177" i="68"/>
  <c r="J177" i="68"/>
  <c r="K177" i="68"/>
  <c r="N177" i="68"/>
  <c r="O177" i="68"/>
  <c r="S177" i="68"/>
  <c r="B178" i="68"/>
  <c r="C178" i="68"/>
  <c r="D178" i="68"/>
  <c r="E178" i="68"/>
  <c r="J178" i="68"/>
  <c r="K178" i="68"/>
  <c r="N178" i="68"/>
  <c r="O178" i="68"/>
  <c r="S178" i="68"/>
  <c r="B179" i="68"/>
  <c r="C179" i="68"/>
  <c r="V179" i="68"/>
  <c r="D179" i="68"/>
  <c r="E179" i="68"/>
  <c r="J179" i="68"/>
  <c r="K179" i="68"/>
  <c r="N179" i="68"/>
  <c r="O179" i="68"/>
  <c r="S179" i="68"/>
  <c r="B180" i="68"/>
  <c r="C180" i="68"/>
  <c r="V180" i="68"/>
  <c r="D180" i="68"/>
  <c r="E180" i="68"/>
  <c r="J180" i="68"/>
  <c r="K180" i="68"/>
  <c r="N180" i="68"/>
  <c r="O180" i="68"/>
  <c r="S180" i="68"/>
  <c r="B181" i="68"/>
  <c r="C181" i="68"/>
  <c r="Z181" i="68"/>
  <c r="D181" i="68"/>
  <c r="E181" i="68"/>
  <c r="J181" i="68"/>
  <c r="K181" i="68"/>
  <c r="N181" i="68"/>
  <c r="O181" i="68"/>
  <c r="S181" i="68"/>
  <c r="B182" i="68"/>
  <c r="C182" i="68"/>
  <c r="Z182" i="68"/>
  <c r="D182" i="68"/>
  <c r="E182" i="68"/>
  <c r="J182" i="68"/>
  <c r="K182" i="68"/>
  <c r="N182" i="68"/>
  <c r="O182" i="68"/>
  <c r="S182" i="68"/>
  <c r="B183" i="68"/>
  <c r="C183" i="68"/>
  <c r="Z183" i="68"/>
  <c r="D183" i="68"/>
  <c r="E183" i="68"/>
  <c r="J183" i="68"/>
  <c r="K183" i="68"/>
  <c r="N183" i="68"/>
  <c r="O183" i="68"/>
  <c r="S183" i="68"/>
  <c r="B184" i="68"/>
  <c r="C184" i="68"/>
  <c r="V184" i="68"/>
  <c r="D184" i="68"/>
  <c r="E184" i="68"/>
  <c r="J184" i="68"/>
  <c r="K184" i="68"/>
  <c r="N184" i="68"/>
  <c r="O184" i="68"/>
  <c r="S184" i="68"/>
  <c r="B185" i="68"/>
  <c r="C185" i="68"/>
  <c r="D185" i="68"/>
  <c r="E185" i="68"/>
  <c r="J185" i="68"/>
  <c r="K185" i="68"/>
  <c r="N185" i="68"/>
  <c r="O185" i="68"/>
  <c r="S185" i="68"/>
  <c r="B186" i="68"/>
  <c r="C186" i="68"/>
  <c r="V186" i="68"/>
  <c r="D186" i="68"/>
  <c r="E186" i="68"/>
  <c r="J186" i="68"/>
  <c r="K186" i="68"/>
  <c r="N186" i="68"/>
  <c r="O186" i="68"/>
  <c r="S186" i="68"/>
  <c r="B187" i="68"/>
  <c r="C187" i="68"/>
  <c r="D187" i="68"/>
  <c r="E187" i="68"/>
  <c r="J187" i="68"/>
  <c r="K187" i="68"/>
  <c r="N187" i="68"/>
  <c r="O187" i="68"/>
  <c r="S187" i="68"/>
  <c r="B188" i="68"/>
  <c r="C188" i="68"/>
  <c r="D188" i="68"/>
  <c r="E188" i="68"/>
  <c r="J188" i="68"/>
  <c r="K188" i="68"/>
  <c r="N188" i="68"/>
  <c r="O188" i="68"/>
  <c r="S188" i="68"/>
  <c r="B189" i="68"/>
  <c r="C189" i="68"/>
  <c r="D189" i="68"/>
  <c r="E189" i="68"/>
  <c r="J189" i="68"/>
  <c r="K189" i="68"/>
  <c r="N189" i="68"/>
  <c r="O189" i="68"/>
  <c r="S189" i="68"/>
  <c r="B190" i="68"/>
  <c r="C190" i="68"/>
  <c r="Z190" i="68"/>
  <c r="D190" i="68"/>
  <c r="E190" i="68"/>
  <c r="J190" i="68"/>
  <c r="K190" i="68"/>
  <c r="N190" i="68"/>
  <c r="O190" i="68"/>
  <c r="S190" i="68"/>
  <c r="B191" i="68"/>
  <c r="C191" i="68"/>
  <c r="Z191" i="68"/>
  <c r="D191" i="68"/>
  <c r="E191" i="68"/>
  <c r="J191" i="68"/>
  <c r="K191" i="68"/>
  <c r="N191" i="68"/>
  <c r="O191" i="68"/>
  <c r="S191" i="68"/>
  <c r="B192" i="68"/>
  <c r="C192" i="68"/>
  <c r="Z192" i="68"/>
  <c r="D192" i="68"/>
  <c r="E192" i="68"/>
  <c r="J192" i="68"/>
  <c r="K192" i="68"/>
  <c r="N192" i="68"/>
  <c r="O192" i="68"/>
  <c r="S192" i="68"/>
  <c r="B193" i="68"/>
  <c r="C193" i="68"/>
  <c r="Z193" i="68"/>
  <c r="D193" i="68"/>
  <c r="E193" i="68"/>
  <c r="J193" i="68"/>
  <c r="K193" i="68"/>
  <c r="N193" i="68"/>
  <c r="O193" i="68"/>
  <c r="S193" i="68"/>
  <c r="B194" i="68"/>
  <c r="C194" i="68"/>
  <c r="V194" i="68"/>
  <c r="D194" i="68"/>
  <c r="E194" i="68"/>
  <c r="J194" i="68"/>
  <c r="K194" i="68"/>
  <c r="N194" i="68"/>
  <c r="O194" i="68"/>
  <c r="S194" i="68"/>
  <c r="B195" i="68"/>
  <c r="C195" i="68"/>
  <c r="D195" i="68"/>
  <c r="E195" i="68"/>
  <c r="J195" i="68"/>
  <c r="K195" i="68"/>
  <c r="N195" i="68"/>
  <c r="O195" i="68"/>
  <c r="S195" i="68"/>
  <c r="B196" i="68"/>
  <c r="C196" i="68"/>
  <c r="V196" i="68"/>
  <c r="D196" i="68"/>
  <c r="E196" i="68"/>
  <c r="J196" i="68"/>
  <c r="K196" i="68"/>
  <c r="N196" i="68"/>
  <c r="O196" i="68"/>
  <c r="S196" i="68"/>
  <c r="B197" i="68"/>
  <c r="C197" i="68"/>
  <c r="D197" i="68"/>
  <c r="E197" i="68"/>
  <c r="J197" i="68"/>
  <c r="K197" i="68"/>
  <c r="N197" i="68"/>
  <c r="O197" i="68"/>
  <c r="S197" i="68"/>
  <c r="B198" i="68"/>
  <c r="C198" i="68"/>
  <c r="V198" i="68"/>
  <c r="D198" i="68"/>
  <c r="E198" i="68"/>
  <c r="J198" i="68"/>
  <c r="K198" i="68"/>
  <c r="N198" i="68"/>
  <c r="O198" i="68"/>
  <c r="S198" i="68"/>
  <c r="B199" i="68"/>
  <c r="C199" i="68"/>
  <c r="D199" i="68"/>
  <c r="E199" i="68"/>
  <c r="J199" i="68"/>
  <c r="K199" i="68"/>
  <c r="N199" i="68"/>
  <c r="O199" i="68"/>
  <c r="S199" i="68"/>
  <c r="B200" i="68"/>
  <c r="C200" i="68"/>
  <c r="V200" i="68"/>
  <c r="D200" i="68"/>
  <c r="E200" i="68"/>
  <c r="J200" i="68"/>
  <c r="K200" i="68"/>
  <c r="N200" i="68"/>
  <c r="O200" i="68"/>
  <c r="S200" i="68"/>
  <c r="B201" i="68"/>
  <c r="C201" i="68"/>
  <c r="D201" i="68"/>
  <c r="E201" i="68"/>
  <c r="J201" i="68"/>
  <c r="K201" i="68"/>
  <c r="N201" i="68"/>
  <c r="O201" i="68"/>
  <c r="S201" i="68"/>
  <c r="B202" i="68"/>
  <c r="C202" i="68"/>
  <c r="Z202" i="68"/>
  <c r="D202" i="68"/>
  <c r="E202" i="68"/>
  <c r="J202" i="68"/>
  <c r="K202" i="68"/>
  <c r="N202" i="68"/>
  <c r="O202" i="68"/>
  <c r="S202" i="68"/>
  <c r="B203" i="68"/>
  <c r="C203" i="68"/>
  <c r="Z203" i="68"/>
  <c r="D203" i="68"/>
  <c r="E203" i="68"/>
  <c r="J203" i="68"/>
  <c r="K203" i="68"/>
  <c r="N203" i="68"/>
  <c r="O203" i="68"/>
  <c r="S203" i="68"/>
  <c r="B204" i="68"/>
  <c r="C204" i="68"/>
  <c r="Z204" i="68"/>
  <c r="D204" i="68"/>
  <c r="E204" i="68"/>
  <c r="J204" i="68"/>
  <c r="K204" i="68"/>
  <c r="N204" i="68"/>
  <c r="O204" i="68"/>
  <c r="S204" i="68"/>
  <c r="B205" i="68"/>
  <c r="C205" i="68"/>
  <c r="Z205" i="68"/>
  <c r="D205" i="68"/>
  <c r="E205" i="68"/>
  <c r="J205" i="68"/>
  <c r="K205" i="68"/>
  <c r="N205" i="68"/>
  <c r="O205" i="68"/>
  <c r="S205" i="68"/>
  <c r="B206" i="68"/>
  <c r="C206" i="68"/>
  <c r="Z206" i="68"/>
  <c r="D206" i="68"/>
  <c r="E206" i="68"/>
  <c r="J206" i="68"/>
  <c r="K206" i="68"/>
  <c r="N206" i="68"/>
  <c r="O206" i="68"/>
  <c r="S206" i="68"/>
  <c r="B207" i="68"/>
  <c r="C207" i="68"/>
  <c r="Z207" i="68"/>
  <c r="D207" i="68"/>
  <c r="E207" i="68"/>
  <c r="J207" i="68"/>
  <c r="K207" i="68"/>
  <c r="N207" i="68"/>
  <c r="O207" i="68"/>
  <c r="S207" i="68"/>
  <c r="B208" i="68"/>
  <c r="C208" i="68"/>
  <c r="V208" i="68"/>
  <c r="D208" i="68"/>
  <c r="E208" i="68"/>
  <c r="J208" i="68"/>
  <c r="K208" i="68"/>
  <c r="N208" i="68"/>
  <c r="O208" i="68"/>
  <c r="S208" i="68"/>
  <c r="B209" i="68"/>
  <c r="C209" i="68"/>
  <c r="D209" i="68"/>
  <c r="E209" i="68"/>
  <c r="J209" i="68"/>
  <c r="K209" i="68"/>
  <c r="N209" i="68"/>
  <c r="O209" i="68"/>
  <c r="S209" i="68"/>
  <c r="B210" i="68"/>
  <c r="C210" i="68"/>
  <c r="Z210" i="68"/>
  <c r="D210" i="68"/>
  <c r="E210" i="68"/>
  <c r="J210" i="68"/>
  <c r="K210" i="68"/>
  <c r="N210" i="68"/>
  <c r="O210" i="68"/>
  <c r="S210" i="68"/>
  <c r="B211" i="68"/>
  <c r="C211" i="68"/>
  <c r="D211" i="68"/>
  <c r="E211" i="68"/>
  <c r="J211" i="68"/>
  <c r="K211" i="68"/>
  <c r="N211" i="68"/>
  <c r="O211" i="68"/>
  <c r="S211" i="68"/>
  <c r="B212" i="68"/>
  <c r="C212" i="68"/>
  <c r="Z212" i="68"/>
  <c r="D212" i="68"/>
  <c r="E212" i="68"/>
  <c r="J212" i="68"/>
  <c r="K212" i="68"/>
  <c r="N212" i="68"/>
  <c r="O212" i="68"/>
  <c r="S212" i="68"/>
  <c r="B213" i="68"/>
  <c r="C213" i="68"/>
  <c r="Z213" i="68"/>
  <c r="D213" i="68"/>
  <c r="E213" i="68"/>
  <c r="J213" i="68"/>
  <c r="K213" i="68"/>
  <c r="N213" i="68"/>
  <c r="O213" i="68"/>
  <c r="S213" i="68"/>
  <c r="B214" i="68"/>
  <c r="C214" i="68"/>
  <c r="D214" i="68"/>
  <c r="E214" i="68"/>
  <c r="J214" i="68"/>
  <c r="K214" i="68"/>
  <c r="N214" i="68"/>
  <c r="O214" i="68"/>
  <c r="S214" i="68"/>
  <c r="B215" i="68"/>
  <c r="C215" i="68"/>
  <c r="D215" i="68"/>
  <c r="E215" i="68"/>
  <c r="J215" i="68"/>
  <c r="K215" i="68"/>
  <c r="N215" i="68"/>
  <c r="O215" i="68"/>
  <c r="S215" i="68"/>
  <c r="B216" i="68"/>
  <c r="C216" i="68"/>
  <c r="Z216" i="68"/>
  <c r="D216" i="68"/>
  <c r="E216" i="68"/>
  <c r="J216" i="68"/>
  <c r="K216" i="68"/>
  <c r="N216" i="68"/>
  <c r="O216" i="68"/>
  <c r="S216" i="68"/>
  <c r="B217" i="68"/>
  <c r="C217" i="68"/>
  <c r="D217" i="68"/>
  <c r="E217" i="68"/>
  <c r="J217" i="68"/>
  <c r="K217" i="68"/>
  <c r="N217" i="68"/>
  <c r="O217" i="68"/>
  <c r="S217" i="68"/>
  <c r="B218" i="68"/>
  <c r="C218" i="68"/>
  <c r="Z218" i="68"/>
  <c r="D218" i="68"/>
  <c r="E218" i="68"/>
  <c r="J218" i="68"/>
  <c r="K218" i="68"/>
  <c r="N218" i="68"/>
  <c r="O218" i="68"/>
  <c r="S218" i="68"/>
  <c r="B219" i="68"/>
  <c r="C219" i="68"/>
  <c r="D219" i="68"/>
  <c r="E219" i="68"/>
  <c r="J219" i="68"/>
  <c r="K219" i="68"/>
  <c r="N219" i="68"/>
  <c r="O219" i="68"/>
  <c r="S219" i="68"/>
  <c r="B220" i="68"/>
  <c r="C220" i="68"/>
  <c r="V220" i="68"/>
  <c r="D220" i="68"/>
  <c r="E220" i="68"/>
  <c r="J220" i="68"/>
  <c r="K220" i="68"/>
  <c r="N220" i="68"/>
  <c r="O220" i="68"/>
  <c r="S220" i="68"/>
  <c r="B221" i="68"/>
  <c r="C221" i="68"/>
  <c r="D221" i="68"/>
  <c r="E221" i="68"/>
  <c r="J221" i="68"/>
  <c r="K221" i="68"/>
  <c r="N221" i="68"/>
  <c r="O221" i="68"/>
  <c r="S221" i="68"/>
  <c r="B222" i="68"/>
  <c r="C222" i="68"/>
  <c r="Z222" i="68"/>
  <c r="D222" i="68"/>
  <c r="E222" i="68"/>
  <c r="J222" i="68"/>
  <c r="K222" i="68"/>
  <c r="N222" i="68"/>
  <c r="O222" i="68"/>
  <c r="S222" i="68"/>
  <c r="B223" i="68"/>
  <c r="C223" i="68"/>
  <c r="A223" i="68"/>
  <c r="D223" i="68"/>
  <c r="E223" i="68"/>
  <c r="J223" i="68"/>
  <c r="K223" i="68"/>
  <c r="N223" i="68"/>
  <c r="O223" i="68"/>
  <c r="S223" i="68"/>
  <c r="B224" i="68"/>
  <c r="C224" i="68"/>
  <c r="V224" i="68"/>
  <c r="D224" i="68"/>
  <c r="E224" i="68"/>
  <c r="J224" i="68"/>
  <c r="K224" i="68"/>
  <c r="N224" i="68"/>
  <c r="O224" i="68"/>
  <c r="S224" i="68"/>
  <c r="B225" i="68"/>
  <c r="C225" i="68"/>
  <c r="D225" i="68"/>
  <c r="E225" i="68"/>
  <c r="J225" i="68"/>
  <c r="K225" i="68"/>
  <c r="N225" i="68"/>
  <c r="O225" i="68"/>
  <c r="S225" i="68"/>
  <c r="B226" i="68"/>
  <c r="C226" i="68"/>
  <c r="Z226" i="68"/>
  <c r="D226" i="68"/>
  <c r="E226" i="68"/>
  <c r="J226" i="68"/>
  <c r="K226" i="68"/>
  <c r="N226" i="68"/>
  <c r="O226" i="68"/>
  <c r="S226" i="68"/>
  <c r="B227" i="68"/>
  <c r="C227" i="68"/>
  <c r="D227" i="68"/>
  <c r="E227" i="68"/>
  <c r="J227" i="68"/>
  <c r="K227" i="68"/>
  <c r="N227" i="68"/>
  <c r="O227" i="68"/>
  <c r="S227" i="68"/>
  <c r="B228" i="68"/>
  <c r="C228" i="68"/>
  <c r="V228" i="68"/>
  <c r="D228" i="68"/>
  <c r="E228" i="68"/>
  <c r="J228" i="68"/>
  <c r="K228" i="68"/>
  <c r="N228" i="68"/>
  <c r="O228" i="68"/>
  <c r="S228" i="68"/>
  <c r="B229" i="68"/>
  <c r="C229" i="68"/>
  <c r="D229" i="68"/>
  <c r="E229" i="68"/>
  <c r="J229" i="68"/>
  <c r="K229" i="68"/>
  <c r="N229" i="68"/>
  <c r="O229" i="68"/>
  <c r="S229" i="68"/>
  <c r="B230" i="68"/>
  <c r="C230" i="68"/>
  <c r="Z230" i="68"/>
  <c r="D230" i="68"/>
  <c r="E230" i="68"/>
  <c r="J230" i="68"/>
  <c r="K230" i="68"/>
  <c r="N230" i="68"/>
  <c r="O230" i="68"/>
  <c r="S230" i="68"/>
  <c r="B231" i="68"/>
  <c r="C231" i="68"/>
  <c r="D231" i="68"/>
  <c r="E231" i="68"/>
  <c r="J231" i="68"/>
  <c r="K231" i="68"/>
  <c r="N231" i="68"/>
  <c r="O231" i="68"/>
  <c r="S231" i="68"/>
  <c r="B232" i="68"/>
  <c r="C232" i="68"/>
  <c r="V232" i="68"/>
  <c r="D232" i="68"/>
  <c r="E232" i="68"/>
  <c r="J232" i="68"/>
  <c r="K232" i="68"/>
  <c r="N232" i="68"/>
  <c r="O232" i="68"/>
  <c r="S232" i="68"/>
  <c r="B233" i="68"/>
  <c r="C233" i="68"/>
  <c r="D233" i="68"/>
  <c r="E233" i="68"/>
  <c r="J233" i="68"/>
  <c r="K233" i="68"/>
  <c r="N233" i="68"/>
  <c r="O233" i="68"/>
  <c r="S233" i="68"/>
  <c r="B234" i="68"/>
  <c r="C234" i="68"/>
  <c r="Z234" i="68"/>
  <c r="D234" i="68"/>
  <c r="E234" i="68"/>
  <c r="J234" i="68"/>
  <c r="K234" i="68"/>
  <c r="N234" i="68"/>
  <c r="O234" i="68"/>
  <c r="S234" i="68"/>
  <c r="B235" i="68"/>
  <c r="C235" i="68"/>
  <c r="D235" i="68"/>
  <c r="E235" i="68"/>
  <c r="J235" i="68"/>
  <c r="K235" i="68"/>
  <c r="N235" i="68"/>
  <c r="O235" i="68"/>
  <c r="S235" i="68"/>
  <c r="B236" i="68"/>
  <c r="C236" i="68"/>
  <c r="V236" i="68"/>
  <c r="D236" i="68"/>
  <c r="E236" i="68"/>
  <c r="J236" i="68"/>
  <c r="K236" i="68"/>
  <c r="N236" i="68"/>
  <c r="O236" i="68"/>
  <c r="S236" i="68"/>
  <c r="B237" i="68"/>
  <c r="C237" i="68"/>
  <c r="D237" i="68"/>
  <c r="E237" i="68"/>
  <c r="J237" i="68"/>
  <c r="K237" i="68"/>
  <c r="N237" i="68"/>
  <c r="O237" i="68"/>
  <c r="S237" i="68"/>
  <c r="B238" i="68"/>
  <c r="C238" i="68"/>
  <c r="V238" i="68"/>
  <c r="D238" i="68"/>
  <c r="E238" i="68"/>
  <c r="J238" i="68"/>
  <c r="K238" i="68"/>
  <c r="N238" i="68"/>
  <c r="O238" i="68"/>
  <c r="S238" i="68"/>
  <c r="B239" i="68"/>
  <c r="C239" i="68"/>
  <c r="D239" i="68"/>
  <c r="E239" i="68"/>
  <c r="J239" i="68"/>
  <c r="K239" i="68"/>
  <c r="N239" i="68"/>
  <c r="O239" i="68"/>
  <c r="S239" i="68"/>
  <c r="B240" i="68"/>
  <c r="C240" i="68"/>
  <c r="V240" i="68"/>
  <c r="D240" i="68"/>
  <c r="E240" i="68"/>
  <c r="J240" i="68"/>
  <c r="K240" i="68"/>
  <c r="N240" i="68"/>
  <c r="O240" i="68"/>
  <c r="S240" i="68"/>
  <c r="B241" i="68"/>
  <c r="C241" i="68"/>
  <c r="D241" i="68"/>
  <c r="E241" i="68"/>
  <c r="J241" i="68"/>
  <c r="K241" i="68"/>
  <c r="N241" i="68"/>
  <c r="O241" i="68"/>
  <c r="S241" i="68"/>
  <c r="B242" i="68"/>
  <c r="C242" i="68"/>
  <c r="D242" i="68"/>
  <c r="E242" i="68"/>
  <c r="J242" i="68"/>
  <c r="K242" i="68"/>
  <c r="N242" i="68"/>
  <c r="O242" i="68"/>
  <c r="S242" i="68"/>
  <c r="B243" i="68"/>
  <c r="C243" i="68"/>
  <c r="D243" i="68"/>
  <c r="E243" i="68"/>
  <c r="J243" i="68"/>
  <c r="K243" i="68"/>
  <c r="N243" i="68"/>
  <c r="O243" i="68"/>
  <c r="S243" i="68"/>
  <c r="B244" i="68"/>
  <c r="C244" i="68"/>
  <c r="Z244" i="68"/>
  <c r="D244" i="68"/>
  <c r="E244" i="68"/>
  <c r="J244" i="68"/>
  <c r="K244" i="68"/>
  <c r="N244" i="68"/>
  <c r="O244" i="68"/>
  <c r="S244" i="68"/>
  <c r="B245" i="68"/>
  <c r="C245" i="68"/>
  <c r="D245" i="68"/>
  <c r="E245" i="68"/>
  <c r="J245" i="68"/>
  <c r="K245" i="68"/>
  <c r="N245" i="68"/>
  <c r="O245" i="68"/>
  <c r="S245" i="68"/>
  <c r="B246" i="68"/>
  <c r="C246" i="68"/>
  <c r="V246" i="68"/>
  <c r="D246" i="68"/>
  <c r="E246" i="68"/>
  <c r="J246" i="68"/>
  <c r="K246" i="68"/>
  <c r="N246" i="68"/>
  <c r="O246" i="68"/>
  <c r="S246" i="68"/>
  <c r="B247" i="68"/>
  <c r="C247" i="68"/>
  <c r="D247" i="68"/>
  <c r="E247" i="68"/>
  <c r="J247" i="68"/>
  <c r="K247" i="68"/>
  <c r="N247" i="68"/>
  <c r="O247" i="68"/>
  <c r="S247" i="68"/>
  <c r="B248" i="68"/>
  <c r="C248" i="68"/>
  <c r="D248" i="68"/>
  <c r="E248" i="68"/>
  <c r="J248" i="68"/>
  <c r="K248" i="68"/>
  <c r="N248" i="68"/>
  <c r="O248" i="68"/>
  <c r="S248" i="68"/>
  <c r="B249" i="68"/>
  <c r="C249" i="68"/>
  <c r="Z249" i="68"/>
  <c r="D249" i="68"/>
  <c r="E249" i="68"/>
  <c r="J249" i="68"/>
  <c r="K249" i="68"/>
  <c r="N249" i="68"/>
  <c r="O249" i="68"/>
  <c r="S249" i="68"/>
  <c r="B250" i="68"/>
  <c r="C250" i="68"/>
  <c r="V250" i="68"/>
  <c r="D250" i="68"/>
  <c r="E250" i="68"/>
  <c r="J250" i="68"/>
  <c r="K250" i="68"/>
  <c r="N250" i="68"/>
  <c r="O250" i="68"/>
  <c r="S250" i="68"/>
  <c r="B251" i="68"/>
  <c r="C251" i="68"/>
  <c r="D251" i="68"/>
  <c r="E251" i="68"/>
  <c r="J251" i="68"/>
  <c r="K251" i="68"/>
  <c r="N251" i="68"/>
  <c r="O251" i="68"/>
  <c r="S251" i="68"/>
  <c r="B252" i="68"/>
  <c r="C252" i="68"/>
  <c r="D252" i="68"/>
  <c r="E252" i="68"/>
  <c r="J252" i="68"/>
  <c r="K252" i="68"/>
  <c r="N252" i="68"/>
  <c r="O252" i="68"/>
  <c r="S252" i="68"/>
  <c r="B253" i="68"/>
  <c r="C253" i="68"/>
  <c r="Z253" i="68"/>
  <c r="D253" i="68"/>
  <c r="E253" i="68"/>
  <c r="J253" i="68"/>
  <c r="K253" i="68"/>
  <c r="N253" i="68"/>
  <c r="O253" i="68"/>
  <c r="S253" i="68"/>
  <c r="B254" i="68"/>
  <c r="C254" i="68"/>
  <c r="V254" i="68"/>
  <c r="D254" i="68"/>
  <c r="E254" i="68"/>
  <c r="J254" i="68"/>
  <c r="K254" i="68"/>
  <c r="N254" i="68"/>
  <c r="O254" i="68"/>
  <c r="S254" i="68"/>
  <c r="B255" i="68"/>
  <c r="C255" i="68"/>
  <c r="D255" i="68"/>
  <c r="E255" i="68"/>
  <c r="J255" i="68"/>
  <c r="K255" i="68"/>
  <c r="N255" i="68"/>
  <c r="O255" i="68"/>
  <c r="S255" i="68"/>
  <c r="B256" i="68"/>
  <c r="C256" i="68"/>
  <c r="V256" i="68"/>
  <c r="D256" i="68"/>
  <c r="E256" i="68"/>
  <c r="J256" i="68"/>
  <c r="K256" i="68"/>
  <c r="N256" i="68"/>
  <c r="O256" i="68"/>
  <c r="S256" i="68"/>
  <c r="B257" i="68"/>
  <c r="C257" i="68"/>
  <c r="D257" i="68"/>
  <c r="E257" i="68"/>
  <c r="J257" i="68"/>
  <c r="K257" i="68"/>
  <c r="N257" i="68"/>
  <c r="O257" i="68"/>
  <c r="S257" i="68"/>
  <c r="B258" i="68"/>
  <c r="C258" i="68"/>
  <c r="Z258" i="68"/>
  <c r="D258" i="68"/>
  <c r="E258" i="68"/>
  <c r="J258" i="68"/>
  <c r="K258" i="68"/>
  <c r="N258" i="68"/>
  <c r="O258" i="68"/>
  <c r="S258" i="68"/>
  <c r="B259" i="68"/>
  <c r="C259" i="68"/>
  <c r="Z259" i="68"/>
  <c r="D259" i="68"/>
  <c r="E259" i="68"/>
  <c r="J259" i="68"/>
  <c r="K259" i="68"/>
  <c r="N259" i="68"/>
  <c r="O259" i="68"/>
  <c r="S259" i="68"/>
  <c r="B260" i="68"/>
  <c r="C260" i="68"/>
  <c r="V260" i="68"/>
  <c r="D260" i="68"/>
  <c r="E260" i="68"/>
  <c r="J260" i="68"/>
  <c r="K260" i="68"/>
  <c r="N260" i="68"/>
  <c r="O260" i="68"/>
  <c r="S260" i="68"/>
  <c r="B261" i="68"/>
  <c r="C261" i="68"/>
  <c r="D261" i="68"/>
  <c r="E261" i="68"/>
  <c r="J261" i="68"/>
  <c r="K261" i="68"/>
  <c r="N261" i="68"/>
  <c r="O261" i="68"/>
  <c r="S261" i="68"/>
  <c r="B262" i="68"/>
  <c r="C262" i="68"/>
  <c r="V262" i="68"/>
  <c r="D262" i="68"/>
  <c r="E262" i="68"/>
  <c r="J262" i="68"/>
  <c r="K262" i="68"/>
  <c r="N262" i="68"/>
  <c r="O262" i="68"/>
  <c r="S262" i="68"/>
  <c r="B263" i="68"/>
  <c r="C263" i="68"/>
  <c r="D263" i="68"/>
  <c r="E263" i="68"/>
  <c r="J263" i="68"/>
  <c r="K263" i="68"/>
  <c r="N263" i="68"/>
  <c r="O263" i="68"/>
  <c r="S263" i="68"/>
  <c r="B264" i="68"/>
  <c r="C264" i="68"/>
  <c r="Z264" i="68"/>
  <c r="D264" i="68"/>
  <c r="E264" i="68"/>
  <c r="J264" i="68"/>
  <c r="K264" i="68"/>
  <c r="N264" i="68"/>
  <c r="O264" i="68"/>
  <c r="S264" i="68"/>
  <c r="B265" i="68"/>
  <c r="C265" i="68"/>
  <c r="D265" i="68"/>
  <c r="E265" i="68"/>
  <c r="J265" i="68"/>
  <c r="K265" i="68"/>
  <c r="N265" i="68"/>
  <c r="O265" i="68"/>
  <c r="S265" i="68"/>
  <c r="B266" i="68"/>
  <c r="C266" i="68"/>
  <c r="Z266" i="68"/>
  <c r="D266" i="68"/>
  <c r="E266" i="68"/>
  <c r="J266" i="68"/>
  <c r="K266" i="68"/>
  <c r="N266" i="68"/>
  <c r="O266" i="68"/>
  <c r="S266" i="68"/>
  <c r="B267" i="68"/>
  <c r="C267" i="68"/>
  <c r="Z267" i="68"/>
  <c r="D267" i="68"/>
  <c r="E267" i="68"/>
  <c r="J267" i="68"/>
  <c r="K267" i="68"/>
  <c r="N267" i="68"/>
  <c r="O267" i="68"/>
  <c r="S267" i="68"/>
  <c r="B268" i="68"/>
  <c r="C268" i="68"/>
  <c r="D268" i="68"/>
  <c r="E268" i="68"/>
  <c r="J268" i="68"/>
  <c r="K268" i="68"/>
  <c r="N268" i="68"/>
  <c r="O268" i="68"/>
  <c r="S268" i="68"/>
  <c r="B269" i="68"/>
  <c r="C269" i="68"/>
  <c r="D269" i="68"/>
  <c r="E269" i="68"/>
  <c r="J269" i="68"/>
  <c r="K269" i="68"/>
  <c r="N269" i="68"/>
  <c r="O269" i="68"/>
  <c r="S269" i="68"/>
  <c r="B270" i="68"/>
  <c r="C270" i="68"/>
  <c r="V270" i="68"/>
  <c r="D270" i="68"/>
  <c r="E270" i="68"/>
  <c r="J270" i="68"/>
  <c r="K270" i="68"/>
  <c r="N270" i="68"/>
  <c r="O270" i="68"/>
  <c r="S270" i="68"/>
  <c r="B271" i="68"/>
  <c r="C271" i="68"/>
  <c r="D271" i="68"/>
  <c r="E271" i="68"/>
  <c r="J271" i="68"/>
  <c r="K271" i="68"/>
  <c r="N271" i="68"/>
  <c r="O271" i="68"/>
  <c r="S271" i="68"/>
  <c r="B272" i="68"/>
  <c r="C272" i="68"/>
  <c r="Z272" i="68"/>
  <c r="D272" i="68"/>
  <c r="E272" i="68"/>
  <c r="J272" i="68"/>
  <c r="K272" i="68"/>
  <c r="N272" i="68"/>
  <c r="O272" i="68"/>
  <c r="S272" i="68"/>
  <c r="B273" i="68"/>
  <c r="C273" i="68"/>
  <c r="D273" i="68"/>
  <c r="E273" i="68"/>
  <c r="J273" i="68"/>
  <c r="K273" i="68"/>
  <c r="N273" i="68"/>
  <c r="O273" i="68"/>
  <c r="S273" i="68"/>
  <c r="B274" i="68"/>
  <c r="C274" i="68"/>
  <c r="V274" i="68"/>
  <c r="D274" i="68"/>
  <c r="E274" i="68"/>
  <c r="J274" i="68"/>
  <c r="K274" i="68"/>
  <c r="N274" i="68"/>
  <c r="O274" i="68"/>
  <c r="S274" i="68"/>
  <c r="B275" i="68"/>
  <c r="C275" i="68"/>
  <c r="D275" i="68"/>
  <c r="E275" i="68"/>
  <c r="J275" i="68"/>
  <c r="K275" i="68"/>
  <c r="N275" i="68"/>
  <c r="O275" i="68"/>
  <c r="S275" i="68"/>
  <c r="B276" i="68"/>
  <c r="C276" i="68"/>
  <c r="Z276" i="68"/>
  <c r="D276" i="68"/>
  <c r="E276" i="68"/>
  <c r="J276" i="68"/>
  <c r="K276" i="68"/>
  <c r="N276" i="68"/>
  <c r="O276" i="68"/>
  <c r="S276" i="68"/>
  <c r="B277" i="68"/>
  <c r="C277" i="68"/>
  <c r="Z277" i="68"/>
  <c r="D277" i="68"/>
  <c r="E277" i="68"/>
  <c r="J277" i="68"/>
  <c r="K277" i="68"/>
  <c r="N277" i="68"/>
  <c r="O277" i="68"/>
  <c r="S277" i="68"/>
  <c r="B278" i="68"/>
  <c r="C278" i="68"/>
  <c r="V278" i="68"/>
  <c r="D278" i="68"/>
  <c r="E278" i="68"/>
  <c r="J278" i="68"/>
  <c r="K278" i="68"/>
  <c r="N278" i="68"/>
  <c r="O278" i="68"/>
  <c r="S278" i="68"/>
  <c r="B279" i="68"/>
  <c r="C279" i="68"/>
  <c r="D279" i="68"/>
  <c r="G279" i="68"/>
  <c r="E279" i="68"/>
  <c r="J279" i="68"/>
  <c r="K279" i="68"/>
  <c r="N279" i="68"/>
  <c r="O279" i="68"/>
  <c r="S279" i="68"/>
  <c r="B280" i="68"/>
  <c r="C280" i="68"/>
  <c r="D280" i="68"/>
  <c r="E280" i="68"/>
  <c r="G280" i="68"/>
  <c r="J280" i="68"/>
  <c r="K280" i="68"/>
  <c r="N280" i="68"/>
  <c r="O280" i="68"/>
  <c r="S280" i="68"/>
  <c r="B281" i="68"/>
  <c r="C281" i="68"/>
  <c r="D281" i="68"/>
  <c r="E281" i="68"/>
  <c r="J281" i="68"/>
  <c r="K281" i="68"/>
  <c r="N281" i="68"/>
  <c r="O281" i="68"/>
  <c r="S281" i="68"/>
  <c r="B282" i="68"/>
  <c r="C282" i="68"/>
  <c r="Z282" i="68"/>
  <c r="D282" i="68"/>
  <c r="E282" i="68"/>
  <c r="J282" i="68"/>
  <c r="K282" i="68"/>
  <c r="N282" i="68"/>
  <c r="O282" i="68"/>
  <c r="S282" i="68"/>
  <c r="B283" i="68"/>
  <c r="C283" i="68"/>
  <c r="D283" i="68"/>
  <c r="E283" i="68"/>
  <c r="J283" i="68"/>
  <c r="K283" i="68"/>
  <c r="N283" i="68"/>
  <c r="O283" i="68"/>
  <c r="S283" i="68"/>
  <c r="B284" i="68"/>
  <c r="C284" i="68"/>
  <c r="V284" i="68"/>
  <c r="D284" i="68"/>
  <c r="E284" i="68"/>
  <c r="G284" i="68"/>
  <c r="J284" i="68"/>
  <c r="K284" i="68"/>
  <c r="N284" i="68"/>
  <c r="O284" i="68"/>
  <c r="S284" i="68"/>
  <c r="B285" i="68"/>
  <c r="C285" i="68"/>
  <c r="D285" i="68"/>
  <c r="E285" i="68"/>
  <c r="J285" i="68"/>
  <c r="K285" i="68"/>
  <c r="N285" i="68"/>
  <c r="O285" i="68"/>
  <c r="S285" i="68"/>
  <c r="B286" i="68"/>
  <c r="C286" i="68"/>
  <c r="D286" i="68"/>
  <c r="E286" i="68"/>
  <c r="J286" i="68"/>
  <c r="K286" i="68"/>
  <c r="N286" i="68"/>
  <c r="O286" i="68"/>
  <c r="S286" i="68"/>
  <c r="B287" i="68"/>
  <c r="C287" i="68"/>
  <c r="D287" i="68"/>
  <c r="E287" i="68"/>
  <c r="J287" i="68"/>
  <c r="K287" i="68"/>
  <c r="N287" i="68"/>
  <c r="O287" i="68"/>
  <c r="S287" i="68"/>
  <c r="B288" i="68"/>
  <c r="C288" i="68"/>
  <c r="V288" i="68"/>
  <c r="D288" i="68"/>
  <c r="E288" i="68"/>
  <c r="J288" i="68"/>
  <c r="K288" i="68"/>
  <c r="N288" i="68"/>
  <c r="O288" i="68"/>
  <c r="S288" i="68"/>
  <c r="B289" i="68"/>
  <c r="C289" i="68"/>
  <c r="D289" i="68"/>
  <c r="E289" i="68"/>
  <c r="J289" i="68"/>
  <c r="K289" i="68"/>
  <c r="N289" i="68"/>
  <c r="O289" i="68"/>
  <c r="S289" i="68"/>
  <c r="B290" i="68"/>
  <c r="C290" i="68"/>
  <c r="D290" i="68"/>
  <c r="E290" i="68"/>
  <c r="J290" i="68"/>
  <c r="K290" i="68"/>
  <c r="N290" i="68"/>
  <c r="O290" i="68"/>
  <c r="S290" i="68"/>
  <c r="B291" i="68"/>
  <c r="C291" i="68"/>
  <c r="Z291" i="68"/>
  <c r="D291" i="68"/>
  <c r="E291" i="68"/>
  <c r="J291" i="68"/>
  <c r="K291" i="68"/>
  <c r="N291" i="68"/>
  <c r="O291" i="68"/>
  <c r="S291" i="68"/>
  <c r="B292" i="68"/>
  <c r="C292" i="68"/>
  <c r="Z292" i="68"/>
  <c r="D292" i="68"/>
  <c r="E292" i="68"/>
  <c r="J292" i="68"/>
  <c r="K292" i="68"/>
  <c r="N292" i="68"/>
  <c r="O292" i="68"/>
  <c r="S292" i="68"/>
  <c r="B293" i="68"/>
  <c r="C293" i="68"/>
  <c r="D293" i="68"/>
  <c r="E293" i="68"/>
  <c r="J293" i="68"/>
  <c r="K293" i="68"/>
  <c r="N293" i="68"/>
  <c r="O293" i="68"/>
  <c r="S293" i="68"/>
  <c r="B294" i="68"/>
  <c r="C294" i="68"/>
  <c r="V294" i="68"/>
  <c r="D294" i="68"/>
  <c r="E294" i="68"/>
  <c r="J294" i="68"/>
  <c r="K294" i="68"/>
  <c r="N294" i="68"/>
  <c r="O294" i="68"/>
  <c r="S294" i="68"/>
  <c r="B295" i="68"/>
  <c r="C295" i="68"/>
  <c r="D295" i="68"/>
  <c r="E295" i="68"/>
  <c r="J295" i="68"/>
  <c r="K295" i="68"/>
  <c r="N295" i="68"/>
  <c r="O295" i="68"/>
  <c r="S295" i="68"/>
  <c r="B296" i="68"/>
  <c r="C296" i="68"/>
  <c r="D296" i="68"/>
  <c r="E296" i="68"/>
  <c r="J296" i="68"/>
  <c r="K296" i="68"/>
  <c r="N296" i="68"/>
  <c r="O296" i="68"/>
  <c r="S296" i="68"/>
  <c r="B297" i="68"/>
  <c r="C297" i="68"/>
  <c r="Z297" i="68"/>
  <c r="D297" i="68"/>
  <c r="E297" i="68"/>
  <c r="J297" i="68"/>
  <c r="K297" i="68"/>
  <c r="N297" i="68"/>
  <c r="O297" i="68"/>
  <c r="S297" i="68"/>
  <c r="B298" i="68"/>
  <c r="C298" i="68"/>
  <c r="Z298" i="68"/>
  <c r="D298" i="68"/>
  <c r="E298" i="68"/>
  <c r="J298" i="68"/>
  <c r="K298" i="68"/>
  <c r="N298" i="68"/>
  <c r="O298" i="68"/>
  <c r="S298" i="68"/>
  <c r="B299" i="68"/>
  <c r="C299" i="68"/>
  <c r="D299" i="68"/>
  <c r="E299" i="68"/>
  <c r="J299" i="68"/>
  <c r="K299" i="68"/>
  <c r="N299" i="68"/>
  <c r="O299" i="68"/>
  <c r="S299" i="68"/>
  <c r="B300" i="68"/>
  <c r="C300" i="68"/>
  <c r="V300" i="68"/>
  <c r="D300" i="68"/>
  <c r="E300" i="68"/>
  <c r="J300" i="68"/>
  <c r="K300" i="68"/>
  <c r="N300" i="68"/>
  <c r="O300" i="68"/>
  <c r="S300" i="68"/>
  <c r="B301" i="68"/>
  <c r="C301" i="68"/>
  <c r="D301" i="68"/>
  <c r="E301" i="68"/>
  <c r="J301" i="68"/>
  <c r="K301" i="68"/>
  <c r="N301" i="68"/>
  <c r="O301" i="68"/>
  <c r="S301" i="68"/>
  <c r="B302" i="68"/>
  <c r="C302" i="68"/>
  <c r="D302" i="68"/>
  <c r="E302" i="68"/>
  <c r="J302" i="68"/>
  <c r="K302" i="68"/>
  <c r="N302" i="68"/>
  <c r="O302" i="68"/>
  <c r="S302" i="68"/>
  <c r="B303" i="68"/>
  <c r="C303" i="68"/>
  <c r="Z303" i="68"/>
  <c r="D303" i="68"/>
  <c r="E303" i="68"/>
  <c r="J303" i="68"/>
  <c r="K303" i="68"/>
  <c r="N303" i="68"/>
  <c r="O303" i="68"/>
  <c r="S303" i="68"/>
  <c r="B304" i="68"/>
  <c r="C304" i="68"/>
  <c r="Z304" i="68"/>
  <c r="D304" i="68"/>
  <c r="E304" i="68"/>
  <c r="J304" i="68"/>
  <c r="K304" i="68"/>
  <c r="N304" i="68"/>
  <c r="O304" i="68"/>
  <c r="S304" i="68"/>
  <c r="B305" i="68"/>
  <c r="C305" i="68"/>
  <c r="Z305" i="68"/>
  <c r="D305" i="68"/>
  <c r="E305" i="68"/>
  <c r="J305" i="68"/>
  <c r="K305" i="68"/>
  <c r="N305" i="68"/>
  <c r="O305" i="68"/>
  <c r="S305" i="68"/>
  <c r="B306" i="68"/>
  <c r="C306" i="68"/>
  <c r="Z306" i="68"/>
  <c r="D306" i="68"/>
  <c r="E306" i="68"/>
  <c r="J306" i="68"/>
  <c r="K306" i="68"/>
  <c r="N306" i="68"/>
  <c r="O306" i="68"/>
  <c r="S306" i="68"/>
  <c r="B307" i="68"/>
  <c r="C307" i="68"/>
  <c r="D307" i="68"/>
  <c r="E307" i="68"/>
  <c r="J307" i="68"/>
  <c r="K307" i="68"/>
  <c r="N307" i="68"/>
  <c r="O307" i="68"/>
  <c r="S307" i="68"/>
  <c r="B308" i="68"/>
  <c r="C308" i="68"/>
  <c r="D308" i="68"/>
  <c r="E308" i="68"/>
  <c r="J308" i="68"/>
  <c r="K308" i="68"/>
  <c r="N308" i="68"/>
  <c r="O308" i="68"/>
  <c r="S308" i="68"/>
  <c r="B309" i="68"/>
  <c r="C309" i="68"/>
  <c r="D309" i="68"/>
  <c r="E309" i="68"/>
  <c r="J309" i="68"/>
  <c r="K309" i="68"/>
  <c r="N309" i="68"/>
  <c r="O309" i="68"/>
  <c r="S309" i="68"/>
  <c r="B310" i="68"/>
  <c r="C310" i="68"/>
  <c r="Y310" i="68"/>
  <c r="D310" i="68"/>
  <c r="E310" i="68"/>
  <c r="J310" i="68"/>
  <c r="K310" i="68"/>
  <c r="N310" i="68"/>
  <c r="O310" i="68"/>
  <c r="S310" i="68"/>
  <c r="B311" i="68"/>
  <c r="C311" i="68"/>
  <c r="V311" i="68"/>
  <c r="D311" i="68"/>
  <c r="E311" i="68"/>
  <c r="J311" i="68"/>
  <c r="K311" i="68"/>
  <c r="N311" i="68"/>
  <c r="O311" i="68"/>
  <c r="S311" i="68"/>
  <c r="B312" i="68"/>
  <c r="C312" i="68"/>
  <c r="D312" i="68"/>
  <c r="E312" i="68"/>
  <c r="J312" i="68"/>
  <c r="K312" i="68"/>
  <c r="N312" i="68"/>
  <c r="O312" i="68"/>
  <c r="S312" i="68"/>
  <c r="B313" i="68"/>
  <c r="C313" i="68"/>
  <c r="AC313" i="68"/>
  <c r="D313" i="68"/>
  <c r="E313" i="68"/>
  <c r="J313" i="68"/>
  <c r="K313" i="68"/>
  <c r="N313" i="68"/>
  <c r="O313" i="68"/>
  <c r="S313" i="68"/>
  <c r="L3" i="67"/>
  <c r="B9" i="67"/>
  <c r="C9" i="67"/>
  <c r="D9" i="67"/>
  <c r="G9" i="67"/>
  <c r="E9" i="67"/>
  <c r="K9" i="67"/>
  <c r="O9" i="67"/>
  <c r="M9" i="67"/>
  <c r="B10" i="67"/>
  <c r="C10" i="67"/>
  <c r="D10" i="67"/>
  <c r="E10" i="67"/>
  <c r="K10" i="67"/>
  <c r="M10" i="67"/>
  <c r="B11" i="67"/>
  <c r="C11" i="67"/>
  <c r="Q11" i="67"/>
  <c r="D11" i="67"/>
  <c r="F11" i="67"/>
  <c r="E11" i="67"/>
  <c r="K11" i="67"/>
  <c r="M11" i="67"/>
  <c r="B12" i="67"/>
  <c r="C12" i="67"/>
  <c r="D12" i="67"/>
  <c r="E12" i="67"/>
  <c r="K12" i="67"/>
  <c r="M12" i="67"/>
  <c r="B13" i="67"/>
  <c r="C13" i="67"/>
  <c r="D13" i="67"/>
  <c r="E13" i="67"/>
  <c r="K13" i="67"/>
  <c r="M13" i="67"/>
  <c r="B14" i="67"/>
  <c r="C14" i="67"/>
  <c r="O14" i="67"/>
  <c r="D14" i="67"/>
  <c r="G14" i="67"/>
  <c r="E14" i="67"/>
  <c r="K14" i="67"/>
  <c r="M14" i="67"/>
  <c r="B15" i="67"/>
  <c r="C15" i="67"/>
  <c r="D15" i="67"/>
  <c r="E15" i="67"/>
  <c r="K15" i="67"/>
  <c r="M15" i="67"/>
  <c r="B16" i="67"/>
  <c r="C16" i="67"/>
  <c r="T16" i="67"/>
  <c r="D16" i="67"/>
  <c r="E16" i="67"/>
  <c r="K16" i="67"/>
  <c r="M16" i="67"/>
  <c r="B17" i="67"/>
  <c r="C17" i="67"/>
  <c r="Q17" i="67"/>
  <c r="D17" i="67"/>
  <c r="F17" i="67"/>
  <c r="E17" i="67"/>
  <c r="K17" i="67"/>
  <c r="M17" i="67"/>
  <c r="B18" i="67"/>
  <c r="C18" i="67"/>
  <c r="D18" i="67"/>
  <c r="E18" i="67"/>
  <c r="K18" i="67"/>
  <c r="M18" i="67"/>
  <c r="B19" i="67"/>
  <c r="C19" i="67"/>
  <c r="Q19" i="67"/>
  <c r="D19" i="67"/>
  <c r="E19" i="67"/>
  <c r="K19" i="67"/>
  <c r="M19" i="67"/>
  <c r="B20" i="67"/>
  <c r="C20" i="67"/>
  <c r="D20" i="67"/>
  <c r="E20" i="67"/>
  <c r="K20" i="67"/>
  <c r="M20" i="67"/>
  <c r="B21" i="67"/>
  <c r="C21" i="67"/>
  <c r="D21" i="67"/>
  <c r="E21" i="67"/>
  <c r="K21" i="67"/>
  <c r="M21" i="67"/>
  <c r="B22" i="67"/>
  <c r="C22" i="67"/>
  <c r="O22" i="67"/>
  <c r="D22" i="67"/>
  <c r="G22" i="67"/>
  <c r="E22" i="67"/>
  <c r="K22" i="67"/>
  <c r="M22" i="67"/>
  <c r="B23" i="67"/>
  <c r="C23" i="67"/>
  <c r="D23" i="67"/>
  <c r="A23" i="67"/>
  <c r="E23" i="67"/>
  <c r="K23" i="67"/>
  <c r="M23" i="67"/>
  <c r="B24" i="67"/>
  <c r="C24" i="67"/>
  <c r="T24" i="67"/>
  <c r="D24" i="67"/>
  <c r="G24" i="67"/>
  <c r="E24" i="67"/>
  <c r="K24" i="67"/>
  <c r="M24" i="67"/>
  <c r="B25" i="67"/>
  <c r="C25" i="67"/>
  <c r="Q25" i="67"/>
  <c r="D25" i="67"/>
  <c r="E25" i="67"/>
  <c r="K25" i="67"/>
  <c r="M25" i="67"/>
  <c r="B26" i="67"/>
  <c r="C26" i="67"/>
  <c r="D26" i="67"/>
  <c r="G26" i="67"/>
  <c r="E26" i="67"/>
  <c r="K26" i="67"/>
  <c r="M26" i="67"/>
  <c r="B27" i="67"/>
  <c r="C27" i="67"/>
  <c r="Q27" i="67"/>
  <c r="D27" i="67"/>
  <c r="E27" i="67"/>
  <c r="K27" i="67"/>
  <c r="M27" i="67"/>
  <c r="B28" i="67"/>
  <c r="C28" i="67"/>
  <c r="D28" i="67"/>
  <c r="G28" i="67"/>
  <c r="E28" i="67"/>
  <c r="K28" i="67"/>
  <c r="M28" i="67"/>
  <c r="B29" i="67"/>
  <c r="C29" i="67"/>
  <c r="D29" i="67"/>
  <c r="E29" i="67"/>
  <c r="K29" i="67"/>
  <c r="M29" i="67"/>
  <c r="B30" i="67"/>
  <c r="C30" i="67"/>
  <c r="O30" i="67"/>
  <c r="D30" i="67"/>
  <c r="F30" i="67"/>
  <c r="E30" i="67"/>
  <c r="K30" i="67"/>
  <c r="M30" i="67"/>
  <c r="B31" i="67"/>
  <c r="C31" i="67"/>
  <c r="D31" i="67"/>
  <c r="A31" i="67"/>
  <c r="E31" i="67"/>
  <c r="K31" i="67"/>
  <c r="M31" i="67"/>
  <c r="B32" i="67"/>
  <c r="C32" i="67"/>
  <c r="T32" i="67"/>
  <c r="D32" i="67"/>
  <c r="E32" i="67"/>
  <c r="K32" i="67"/>
  <c r="M32" i="67"/>
  <c r="B33" i="67"/>
  <c r="C33" i="67"/>
  <c r="Q33" i="67"/>
  <c r="D33" i="67"/>
  <c r="G33" i="67"/>
  <c r="E33" i="67"/>
  <c r="K33" i="67"/>
  <c r="M33" i="67"/>
  <c r="B34" i="67"/>
  <c r="C34" i="67"/>
  <c r="D34" i="67"/>
  <c r="E34" i="67"/>
  <c r="K34" i="67"/>
  <c r="M34" i="67"/>
  <c r="B35" i="67"/>
  <c r="C35" i="67"/>
  <c r="Q35" i="67"/>
  <c r="D35" i="67"/>
  <c r="E35" i="67"/>
  <c r="K35" i="67"/>
  <c r="M35" i="67"/>
  <c r="B36" i="67"/>
  <c r="C36" i="67"/>
  <c r="D36" i="67"/>
  <c r="G36" i="67"/>
  <c r="E36" i="67"/>
  <c r="K36" i="67"/>
  <c r="M36" i="67"/>
  <c r="B37" i="67"/>
  <c r="C37" i="67"/>
  <c r="D37" i="67"/>
  <c r="F37" i="67"/>
  <c r="E37" i="67"/>
  <c r="K37" i="67"/>
  <c r="M37" i="67"/>
  <c r="B38" i="67"/>
  <c r="C38" i="67"/>
  <c r="O38" i="67"/>
  <c r="D38" i="67"/>
  <c r="F38" i="67"/>
  <c r="E38" i="67"/>
  <c r="K38" i="67"/>
  <c r="M38" i="67"/>
  <c r="B39" i="67"/>
  <c r="C39" i="67"/>
  <c r="D39" i="67"/>
  <c r="A39" i="67"/>
  <c r="E39" i="67"/>
  <c r="K39" i="67"/>
  <c r="M39" i="67"/>
  <c r="B40" i="67"/>
  <c r="C40" i="67"/>
  <c r="T40" i="67"/>
  <c r="D40" i="67"/>
  <c r="E40" i="67"/>
  <c r="K40" i="67"/>
  <c r="M40" i="67"/>
  <c r="B41" i="67"/>
  <c r="C41" i="67"/>
  <c r="D41" i="67"/>
  <c r="F41" i="67"/>
  <c r="E41" i="67"/>
  <c r="K41" i="67"/>
  <c r="M41" i="67"/>
  <c r="B42" i="67"/>
  <c r="C42" i="67"/>
  <c r="D42" i="67"/>
  <c r="E42" i="67"/>
  <c r="K42" i="67"/>
  <c r="M42" i="67"/>
  <c r="B43" i="67"/>
  <c r="C43" i="67"/>
  <c r="Q43" i="67"/>
  <c r="D43" i="67"/>
  <c r="F43" i="67"/>
  <c r="E43" i="67"/>
  <c r="K43" i="67"/>
  <c r="M43" i="67"/>
  <c r="B44" i="67"/>
  <c r="C44" i="67"/>
  <c r="D44" i="67"/>
  <c r="F44" i="67"/>
  <c r="E44" i="67"/>
  <c r="K44" i="67"/>
  <c r="M44" i="67"/>
  <c r="B45" i="67"/>
  <c r="C45" i="67"/>
  <c r="D45" i="67"/>
  <c r="E45" i="67"/>
  <c r="K45" i="67"/>
  <c r="M45" i="67"/>
  <c r="B46" i="67"/>
  <c r="C46" i="67"/>
  <c r="O46" i="67"/>
  <c r="D46" i="67"/>
  <c r="F46" i="67"/>
  <c r="E46" i="67"/>
  <c r="K46" i="67"/>
  <c r="M46" i="67"/>
  <c r="B47" i="67"/>
  <c r="C47" i="67"/>
  <c r="D47" i="67"/>
  <c r="F47" i="67"/>
  <c r="E47" i="67"/>
  <c r="K47" i="67"/>
  <c r="M47" i="67"/>
  <c r="B48" i="67"/>
  <c r="C48" i="67"/>
  <c r="D48" i="67"/>
  <c r="E48" i="67"/>
  <c r="K48" i="67"/>
  <c r="M48" i="67"/>
  <c r="B49" i="67"/>
  <c r="C49" i="67"/>
  <c r="D49" i="67"/>
  <c r="E49" i="67"/>
  <c r="K49" i="67"/>
  <c r="M49" i="67"/>
  <c r="B50" i="67"/>
  <c r="C50" i="67"/>
  <c r="T50" i="67"/>
  <c r="D50" i="67"/>
  <c r="E50" i="67"/>
  <c r="K50" i="67"/>
  <c r="M50" i="67"/>
  <c r="B51" i="67"/>
  <c r="C51" i="67"/>
  <c r="D51" i="67"/>
  <c r="F51" i="67"/>
  <c r="E51" i="67"/>
  <c r="K51" i="67"/>
  <c r="M51" i="67"/>
  <c r="B52" i="67"/>
  <c r="C52" i="67"/>
  <c r="O52" i="67"/>
  <c r="D52" i="67"/>
  <c r="F52" i="67"/>
  <c r="E52" i="67"/>
  <c r="K52" i="67"/>
  <c r="M52" i="67"/>
  <c r="B53" i="67"/>
  <c r="C53" i="67"/>
  <c r="D53" i="67"/>
  <c r="E53" i="67"/>
  <c r="K53" i="67"/>
  <c r="M53" i="67"/>
  <c r="B54" i="67"/>
  <c r="C54" i="67"/>
  <c r="O54" i="67"/>
  <c r="D54" i="67"/>
  <c r="E54" i="67"/>
  <c r="K54" i="67"/>
  <c r="M54" i="67"/>
  <c r="B55" i="67"/>
  <c r="C55" i="67"/>
  <c r="D55" i="67"/>
  <c r="F55" i="67"/>
  <c r="E55" i="67"/>
  <c r="K55" i="67"/>
  <c r="M55" i="67"/>
  <c r="B56" i="67"/>
  <c r="C56" i="67"/>
  <c r="T56" i="67"/>
  <c r="D56" i="67"/>
  <c r="E56" i="67"/>
  <c r="K56" i="67"/>
  <c r="M56" i="67"/>
  <c r="B57" i="67"/>
  <c r="C57" i="67"/>
  <c r="D57" i="67"/>
  <c r="E57" i="67"/>
  <c r="K57" i="67"/>
  <c r="M57" i="67"/>
  <c r="B58" i="67"/>
  <c r="C58" i="67"/>
  <c r="T58" i="67"/>
  <c r="D58" i="67"/>
  <c r="E58" i="67"/>
  <c r="K58" i="67"/>
  <c r="M58" i="67"/>
  <c r="B59" i="67"/>
  <c r="C59" i="67"/>
  <c r="Q59" i="67"/>
  <c r="D59" i="67"/>
  <c r="G59" i="67"/>
  <c r="E59" i="67"/>
  <c r="K59" i="67"/>
  <c r="M59" i="67"/>
  <c r="B60" i="67"/>
  <c r="C60" i="67"/>
  <c r="O60" i="67"/>
  <c r="D60" i="67"/>
  <c r="G60" i="67"/>
  <c r="E60" i="67"/>
  <c r="K60" i="67"/>
  <c r="M60" i="67"/>
  <c r="B61" i="67"/>
  <c r="C61" i="67"/>
  <c r="D61" i="67"/>
  <c r="G61" i="67"/>
  <c r="E61" i="67"/>
  <c r="K61" i="67"/>
  <c r="M61" i="67"/>
  <c r="B62" i="67"/>
  <c r="C62" i="67"/>
  <c r="O62" i="67"/>
  <c r="D62" i="67"/>
  <c r="F62" i="67"/>
  <c r="E62" i="67"/>
  <c r="K62" i="67"/>
  <c r="M62" i="67"/>
  <c r="B63" i="67"/>
  <c r="C63" i="67"/>
  <c r="D63" i="67"/>
  <c r="G63" i="67"/>
  <c r="E63" i="67"/>
  <c r="K63" i="67"/>
  <c r="M63" i="67"/>
  <c r="B64" i="67"/>
  <c r="C64" i="67"/>
  <c r="D64" i="67"/>
  <c r="F64" i="67"/>
  <c r="E64" i="67"/>
  <c r="K64" i="67"/>
  <c r="M64" i="67"/>
  <c r="B65" i="67"/>
  <c r="C65" i="67"/>
  <c r="D65" i="67"/>
  <c r="E65" i="67"/>
  <c r="K65" i="67"/>
  <c r="M65" i="67"/>
  <c r="B66" i="67"/>
  <c r="C66" i="67"/>
  <c r="T66" i="67"/>
  <c r="D66" i="67"/>
  <c r="E66" i="67"/>
  <c r="K66" i="67"/>
  <c r="M66" i="67"/>
  <c r="B67" i="67"/>
  <c r="C67" i="67"/>
  <c r="Q67" i="67"/>
  <c r="D67" i="67"/>
  <c r="E67" i="67"/>
  <c r="K67" i="67"/>
  <c r="M67" i="67"/>
  <c r="B68" i="67"/>
  <c r="C68" i="67"/>
  <c r="O68" i="67"/>
  <c r="D68" i="67"/>
  <c r="A68" i="67"/>
  <c r="E68" i="67"/>
  <c r="K68" i="67"/>
  <c r="M68" i="67"/>
  <c r="B69" i="67"/>
  <c r="C69" i="67"/>
  <c r="D69" i="67"/>
  <c r="E69" i="67"/>
  <c r="K69" i="67"/>
  <c r="M69" i="67"/>
  <c r="B70" i="67"/>
  <c r="C70" i="67"/>
  <c r="O70" i="67"/>
  <c r="T70" i="67"/>
  <c r="D70" i="67"/>
  <c r="A70" i="67"/>
  <c r="E70" i="67"/>
  <c r="K70" i="67"/>
  <c r="M70" i="67"/>
  <c r="B71" i="67"/>
  <c r="C71" i="67"/>
  <c r="D71" i="67"/>
  <c r="E71" i="67"/>
  <c r="K71" i="67"/>
  <c r="M71" i="67"/>
  <c r="B72" i="67"/>
  <c r="C72" i="67"/>
  <c r="O72" i="67"/>
  <c r="D72" i="67"/>
  <c r="G72" i="67"/>
  <c r="E72" i="67"/>
  <c r="K72" i="67"/>
  <c r="M72" i="67"/>
  <c r="B73" i="67"/>
  <c r="C73" i="67"/>
  <c r="D73" i="67"/>
  <c r="G73" i="67"/>
  <c r="E73" i="67"/>
  <c r="K73" i="67"/>
  <c r="M73" i="67"/>
  <c r="B74" i="67"/>
  <c r="C74" i="67"/>
  <c r="T74" i="67"/>
  <c r="D74" i="67"/>
  <c r="E74" i="67"/>
  <c r="K74" i="67"/>
  <c r="M74" i="67"/>
  <c r="B75" i="67"/>
  <c r="C75" i="67"/>
  <c r="D75" i="67"/>
  <c r="A75" i="67"/>
  <c r="E75" i="67"/>
  <c r="K75" i="67"/>
  <c r="M75" i="67"/>
  <c r="B76" i="67"/>
  <c r="C76" i="67"/>
  <c r="O76" i="67"/>
  <c r="D76" i="67"/>
  <c r="F76" i="67"/>
  <c r="E76" i="67"/>
  <c r="K76" i="67"/>
  <c r="M76" i="67"/>
  <c r="B77" i="67"/>
  <c r="C77" i="67"/>
  <c r="D77" i="67"/>
  <c r="G77" i="67"/>
  <c r="E77" i="67"/>
  <c r="K77" i="67"/>
  <c r="M77" i="67"/>
  <c r="B78" i="67"/>
  <c r="C78" i="67"/>
  <c r="O78" i="67"/>
  <c r="D78" i="67"/>
  <c r="E78" i="67"/>
  <c r="K78" i="67"/>
  <c r="M78" i="67"/>
  <c r="B79" i="67"/>
  <c r="C79" i="67"/>
  <c r="D79" i="67"/>
  <c r="F79" i="67"/>
  <c r="E79" i="67"/>
  <c r="K79" i="67"/>
  <c r="M79" i="67"/>
  <c r="B80" i="67"/>
  <c r="C80" i="67"/>
  <c r="T80" i="67"/>
  <c r="D80" i="67"/>
  <c r="A80" i="67"/>
  <c r="E80" i="67"/>
  <c r="K80" i="67"/>
  <c r="M80" i="67"/>
  <c r="B81" i="67"/>
  <c r="C81" i="67"/>
  <c r="D81" i="67"/>
  <c r="E81" i="67"/>
  <c r="K81" i="67"/>
  <c r="M81" i="67"/>
  <c r="B82" i="67"/>
  <c r="C82" i="67"/>
  <c r="T82" i="67"/>
  <c r="D82" i="67"/>
  <c r="A82" i="67"/>
  <c r="E82" i="67"/>
  <c r="K82" i="67"/>
  <c r="M82" i="67"/>
  <c r="B83" i="67"/>
  <c r="C83" i="67"/>
  <c r="D83" i="67"/>
  <c r="F83" i="67"/>
  <c r="E83" i="67"/>
  <c r="K83" i="67"/>
  <c r="M83" i="67"/>
  <c r="B84" i="67"/>
  <c r="C84" i="67"/>
  <c r="O84" i="67"/>
  <c r="D84" i="67"/>
  <c r="E84" i="67"/>
  <c r="K84" i="67"/>
  <c r="M84" i="67"/>
  <c r="B85" i="67"/>
  <c r="C85" i="67"/>
  <c r="D85" i="67"/>
  <c r="E85" i="67"/>
  <c r="K85" i="67"/>
  <c r="M85" i="67"/>
  <c r="B86" i="67"/>
  <c r="C86" i="67"/>
  <c r="D86" i="67"/>
  <c r="E86" i="67"/>
  <c r="K86" i="67"/>
  <c r="M86" i="67"/>
  <c r="B87" i="67"/>
  <c r="C87" i="67"/>
  <c r="D87" i="67"/>
  <c r="E87" i="67"/>
  <c r="K87" i="67"/>
  <c r="M87" i="67"/>
  <c r="B88" i="67"/>
  <c r="C88" i="67"/>
  <c r="O88" i="67"/>
  <c r="D88" i="67"/>
  <c r="F88" i="67"/>
  <c r="E88" i="67"/>
  <c r="K88" i="67"/>
  <c r="M88" i="67"/>
  <c r="B89" i="67"/>
  <c r="C89" i="67"/>
  <c r="D89" i="67"/>
  <c r="E89" i="67"/>
  <c r="K89" i="67"/>
  <c r="M89" i="67"/>
  <c r="B90" i="67"/>
  <c r="C90" i="67"/>
  <c r="T90" i="67"/>
  <c r="D90" i="67"/>
  <c r="A90" i="67"/>
  <c r="E90" i="67"/>
  <c r="K90" i="67"/>
  <c r="M90" i="67"/>
  <c r="B91" i="67"/>
  <c r="C91" i="67"/>
  <c r="Q91" i="67"/>
  <c r="D91" i="67"/>
  <c r="G91" i="67"/>
  <c r="E91" i="67"/>
  <c r="K91" i="67"/>
  <c r="M91" i="67"/>
  <c r="B92" i="67"/>
  <c r="C92" i="67"/>
  <c r="O92" i="67"/>
  <c r="D92" i="67"/>
  <c r="A92" i="67"/>
  <c r="E92" i="67"/>
  <c r="K92" i="67"/>
  <c r="M92" i="67"/>
  <c r="B93" i="67"/>
  <c r="C93" i="67"/>
  <c r="D93" i="67"/>
  <c r="E93" i="67"/>
  <c r="K93" i="67"/>
  <c r="M93" i="67"/>
  <c r="B94" i="67"/>
  <c r="C94" i="67"/>
  <c r="D94" i="67"/>
  <c r="F94" i="67"/>
  <c r="E94" i="67"/>
  <c r="K94" i="67"/>
  <c r="M94" i="67"/>
  <c r="B95" i="67"/>
  <c r="C95" i="67"/>
  <c r="D95" i="67"/>
  <c r="E95" i="67"/>
  <c r="K95" i="67"/>
  <c r="M95" i="67"/>
  <c r="B96" i="67"/>
  <c r="C96" i="67"/>
  <c r="T96" i="67"/>
  <c r="D96" i="67"/>
  <c r="E96" i="67"/>
  <c r="K96" i="67"/>
  <c r="M96" i="67"/>
  <c r="B97" i="67"/>
  <c r="C97" i="67"/>
  <c r="D97" i="67"/>
  <c r="G97" i="67"/>
  <c r="E97" i="67"/>
  <c r="K97" i="67"/>
  <c r="M97" i="67"/>
  <c r="B98" i="67"/>
  <c r="C98" i="67"/>
  <c r="D98" i="67"/>
  <c r="E98" i="67"/>
  <c r="K98" i="67"/>
  <c r="M98" i="67"/>
  <c r="B99" i="67"/>
  <c r="C99" i="67"/>
  <c r="Q99" i="67"/>
  <c r="D99" i="67"/>
  <c r="E99" i="67"/>
  <c r="K99" i="67"/>
  <c r="M99" i="67"/>
  <c r="B100" i="67"/>
  <c r="C100" i="67"/>
  <c r="O100" i="67"/>
  <c r="D100" i="67"/>
  <c r="E100" i="67"/>
  <c r="K100" i="67"/>
  <c r="M100" i="67"/>
  <c r="B101" i="67"/>
  <c r="C101" i="67"/>
  <c r="D101" i="67"/>
  <c r="G101" i="67"/>
  <c r="E101" i="67"/>
  <c r="K101" i="67"/>
  <c r="M101" i="67"/>
  <c r="B102" i="67"/>
  <c r="C102" i="67"/>
  <c r="O102" i="67"/>
  <c r="D102" i="67"/>
  <c r="E102" i="67"/>
  <c r="K102" i="67"/>
  <c r="M102" i="67"/>
  <c r="B103" i="67"/>
  <c r="C103" i="67"/>
  <c r="D103" i="67"/>
  <c r="E103" i="67"/>
  <c r="K103" i="67"/>
  <c r="M103" i="67"/>
  <c r="B104" i="67"/>
  <c r="C104" i="67"/>
  <c r="T104" i="67"/>
  <c r="D104" i="67"/>
  <c r="G104" i="67"/>
  <c r="E104" i="67"/>
  <c r="K104" i="67"/>
  <c r="M104" i="67"/>
  <c r="B105" i="67"/>
  <c r="C105" i="67"/>
  <c r="D105" i="67"/>
  <c r="E105" i="67"/>
  <c r="K105" i="67"/>
  <c r="M105" i="67"/>
  <c r="B106" i="67"/>
  <c r="C106" i="67"/>
  <c r="D106" i="67"/>
  <c r="E106" i="67"/>
  <c r="K106" i="67"/>
  <c r="M106" i="67"/>
  <c r="B107" i="67"/>
  <c r="C107" i="67"/>
  <c r="Q107" i="67"/>
  <c r="D107" i="67"/>
  <c r="E107" i="67"/>
  <c r="K107" i="67"/>
  <c r="M107" i="67"/>
  <c r="B108" i="67"/>
  <c r="C108" i="67"/>
  <c r="O108" i="67"/>
  <c r="D108" i="67"/>
  <c r="E108" i="67"/>
  <c r="K108" i="67"/>
  <c r="M108" i="67"/>
  <c r="B109" i="67"/>
  <c r="C109" i="67"/>
  <c r="D109" i="67"/>
  <c r="F109" i="67"/>
  <c r="E109" i="67"/>
  <c r="K109" i="67"/>
  <c r="M109" i="67"/>
  <c r="B110" i="67"/>
  <c r="C110" i="67"/>
  <c r="O110" i="67"/>
  <c r="D110" i="67"/>
  <c r="E110" i="67"/>
  <c r="K110" i="67"/>
  <c r="M110" i="67"/>
  <c r="B111" i="67"/>
  <c r="C111" i="67"/>
  <c r="D111" i="67"/>
  <c r="A111" i="67"/>
  <c r="E111" i="67"/>
  <c r="K111" i="67"/>
  <c r="M111" i="67"/>
  <c r="B112" i="67"/>
  <c r="C112" i="67"/>
  <c r="T112" i="67"/>
  <c r="D112" i="67"/>
  <c r="F112" i="67"/>
  <c r="E112" i="67"/>
  <c r="K112" i="67"/>
  <c r="M112" i="67"/>
  <c r="B113" i="67"/>
  <c r="C113" i="67"/>
  <c r="Q113" i="67"/>
  <c r="D113" i="67"/>
  <c r="E113" i="67"/>
  <c r="K113" i="67"/>
  <c r="M113" i="67"/>
  <c r="B114" i="67"/>
  <c r="C114" i="67"/>
  <c r="D114" i="67"/>
  <c r="E114" i="67"/>
  <c r="K114" i="67"/>
  <c r="M114" i="67"/>
  <c r="B115" i="67"/>
  <c r="C115" i="67"/>
  <c r="Q115" i="67"/>
  <c r="D115" i="67"/>
  <c r="E115" i="67"/>
  <c r="K115" i="67"/>
  <c r="M115" i="67"/>
  <c r="B116" i="67"/>
  <c r="C116" i="67"/>
  <c r="D116" i="67"/>
  <c r="G116" i="67"/>
  <c r="E116" i="67"/>
  <c r="K116" i="67"/>
  <c r="M116" i="67"/>
  <c r="B117" i="67"/>
  <c r="C117" i="67"/>
  <c r="Q117" i="67"/>
  <c r="D117" i="67"/>
  <c r="F117" i="67"/>
  <c r="E117" i="67"/>
  <c r="K117" i="67"/>
  <c r="M117" i="67"/>
  <c r="B118" i="67"/>
  <c r="C118" i="67"/>
  <c r="O118" i="67"/>
  <c r="D118" i="67"/>
  <c r="F118" i="67"/>
  <c r="E118" i="67"/>
  <c r="K118" i="67"/>
  <c r="M118" i="67"/>
  <c r="B119" i="67"/>
  <c r="C119" i="67"/>
  <c r="D119" i="67"/>
  <c r="A119" i="67"/>
  <c r="E119" i="67"/>
  <c r="K119" i="67"/>
  <c r="M119" i="67"/>
  <c r="B120" i="67"/>
  <c r="C120" i="67"/>
  <c r="T120" i="67"/>
  <c r="D120" i="67"/>
  <c r="E120" i="67"/>
  <c r="K120" i="67"/>
  <c r="M120" i="67"/>
  <c r="B121" i="67"/>
  <c r="C121" i="67"/>
  <c r="Q121" i="67"/>
  <c r="D121" i="67"/>
  <c r="E121" i="67"/>
  <c r="K121" i="67"/>
  <c r="M121" i="67"/>
  <c r="B122" i="67"/>
  <c r="C122" i="67"/>
  <c r="D122" i="67"/>
  <c r="F122" i="67"/>
  <c r="E122" i="67"/>
  <c r="K122" i="67"/>
  <c r="M122" i="67"/>
  <c r="B123" i="67"/>
  <c r="C123" i="67"/>
  <c r="Q123" i="67"/>
  <c r="D123" i="67"/>
  <c r="A123" i="67"/>
  <c r="E123" i="67"/>
  <c r="K123" i="67"/>
  <c r="M123" i="67"/>
  <c r="B124" i="67"/>
  <c r="C124" i="67"/>
  <c r="D124" i="67"/>
  <c r="F124" i="67"/>
  <c r="E124" i="67"/>
  <c r="K124" i="67"/>
  <c r="M124" i="67"/>
  <c r="B125" i="67"/>
  <c r="C125" i="67"/>
  <c r="Q125" i="67"/>
  <c r="D125" i="67"/>
  <c r="G125" i="67"/>
  <c r="E125" i="67"/>
  <c r="K125" i="67"/>
  <c r="M125" i="67"/>
  <c r="B126" i="67"/>
  <c r="C126" i="67"/>
  <c r="D126" i="67"/>
  <c r="E126" i="67"/>
  <c r="K126" i="67"/>
  <c r="M126" i="67"/>
  <c r="B127" i="67"/>
  <c r="C127" i="67"/>
  <c r="D127" i="67"/>
  <c r="E127" i="67"/>
  <c r="K127" i="67"/>
  <c r="M127" i="67"/>
  <c r="B128" i="67"/>
  <c r="C128" i="67"/>
  <c r="D128" i="67"/>
  <c r="G128" i="67"/>
  <c r="E128" i="67"/>
  <c r="K128" i="67"/>
  <c r="M128" i="67"/>
  <c r="B129" i="67"/>
  <c r="C129" i="67"/>
  <c r="Q129" i="67"/>
  <c r="D129" i="67"/>
  <c r="F129" i="67"/>
  <c r="E129" i="67"/>
  <c r="K129" i="67"/>
  <c r="M129" i="67"/>
  <c r="B130" i="67"/>
  <c r="C130" i="67"/>
  <c r="D130" i="67"/>
  <c r="E130" i="67"/>
  <c r="K130" i="67"/>
  <c r="M130" i="67"/>
  <c r="B131" i="67"/>
  <c r="C131" i="67"/>
  <c r="Q131" i="67"/>
  <c r="D131" i="67"/>
  <c r="E131" i="67"/>
  <c r="K131" i="67"/>
  <c r="M131" i="67"/>
  <c r="B132" i="67"/>
  <c r="C132" i="67"/>
  <c r="D132" i="67"/>
  <c r="E132" i="67"/>
  <c r="K132" i="67"/>
  <c r="M132" i="67"/>
  <c r="B133" i="67"/>
  <c r="C133" i="67"/>
  <c r="Q133" i="67"/>
  <c r="D133" i="67"/>
  <c r="F133" i="67"/>
  <c r="E133" i="67"/>
  <c r="K133" i="67"/>
  <c r="M133" i="67"/>
  <c r="B134" i="67"/>
  <c r="C134" i="67"/>
  <c r="O134" i="67"/>
  <c r="D134" i="67"/>
  <c r="G134" i="67"/>
  <c r="E134" i="67"/>
  <c r="K134" i="67"/>
  <c r="M134" i="67"/>
  <c r="B135" i="67"/>
  <c r="C135" i="67"/>
  <c r="D135" i="67"/>
  <c r="G135" i="67"/>
  <c r="E135" i="67"/>
  <c r="K135" i="67"/>
  <c r="M135" i="67"/>
  <c r="B136" i="67"/>
  <c r="C136" i="67"/>
  <c r="D136" i="67"/>
  <c r="E136" i="67"/>
  <c r="K136" i="67"/>
  <c r="M136" i="67"/>
  <c r="B137" i="67"/>
  <c r="C137" i="67"/>
  <c r="Q137" i="67"/>
  <c r="D137" i="67"/>
  <c r="E137" i="67"/>
  <c r="K137" i="67"/>
  <c r="M137" i="67"/>
  <c r="B138" i="67"/>
  <c r="C138" i="67"/>
  <c r="D138" i="67"/>
  <c r="E138" i="67"/>
  <c r="K138" i="67"/>
  <c r="M138" i="67"/>
  <c r="B139" i="67"/>
  <c r="C139" i="67"/>
  <c r="Q139" i="67"/>
  <c r="D139" i="67"/>
  <c r="E139" i="67"/>
  <c r="K139" i="67"/>
  <c r="M139" i="67"/>
  <c r="B140" i="67"/>
  <c r="C140" i="67"/>
  <c r="D140" i="67"/>
  <c r="E140" i="67"/>
  <c r="K140" i="67"/>
  <c r="M140" i="67"/>
  <c r="B141" i="67"/>
  <c r="C141" i="67"/>
  <c r="Q141" i="67"/>
  <c r="D141" i="67"/>
  <c r="E141" i="67"/>
  <c r="K141" i="67"/>
  <c r="M141" i="67"/>
  <c r="B142" i="67"/>
  <c r="C142" i="67"/>
  <c r="D142" i="67"/>
  <c r="F142" i="67"/>
  <c r="E142" i="67"/>
  <c r="K142" i="67"/>
  <c r="M142" i="67"/>
  <c r="B143" i="67"/>
  <c r="C143" i="67"/>
  <c r="S143" i="67"/>
  <c r="D143" i="67"/>
  <c r="F143" i="67"/>
  <c r="E143" i="67"/>
  <c r="K143" i="67"/>
  <c r="M143" i="67"/>
  <c r="B144" i="67"/>
  <c r="C144" i="67"/>
  <c r="O144" i="67"/>
  <c r="D144" i="67"/>
  <c r="F144" i="67"/>
  <c r="E144" i="67"/>
  <c r="K144" i="67"/>
  <c r="M144" i="67"/>
  <c r="B145" i="67"/>
  <c r="C145" i="67"/>
  <c r="D145" i="67"/>
  <c r="E145" i="67"/>
  <c r="K145" i="67"/>
  <c r="M145" i="67"/>
  <c r="B146" i="67"/>
  <c r="C146" i="67"/>
  <c r="D146" i="67"/>
  <c r="G146" i="67"/>
  <c r="E146" i="67"/>
  <c r="K146" i="67"/>
  <c r="M146" i="67"/>
  <c r="B147" i="67"/>
  <c r="C147" i="67"/>
  <c r="D147" i="67"/>
  <c r="E147" i="67"/>
  <c r="K147" i="67"/>
  <c r="M147" i="67"/>
  <c r="B148" i="67"/>
  <c r="C148" i="67"/>
  <c r="O148" i="67"/>
  <c r="D148" i="67"/>
  <c r="F148" i="67"/>
  <c r="E148" i="67"/>
  <c r="K148" i="67"/>
  <c r="M148" i="67"/>
  <c r="B149" i="67"/>
  <c r="C149" i="67"/>
  <c r="D149" i="67"/>
  <c r="E149" i="67"/>
  <c r="K149" i="67"/>
  <c r="M149" i="67"/>
  <c r="B150" i="67"/>
  <c r="C150" i="67"/>
  <c r="O150" i="67"/>
  <c r="D150" i="67"/>
  <c r="E150" i="67"/>
  <c r="K150" i="67"/>
  <c r="M150" i="67"/>
  <c r="B151" i="67"/>
  <c r="C151" i="67"/>
  <c r="D151" i="67"/>
  <c r="E151" i="67"/>
  <c r="K151" i="67"/>
  <c r="M151" i="67"/>
  <c r="B152" i="67"/>
  <c r="C152" i="67"/>
  <c r="O152" i="67"/>
  <c r="D152" i="67"/>
  <c r="E152" i="67"/>
  <c r="K152" i="67"/>
  <c r="M152" i="67"/>
  <c r="B153" i="67"/>
  <c r="C153" i="67"/>
  <c r="D153" i="67"/>
  <c r="E153" i="67"/>
  <c r="K153" i="67"/>
  <c r="M153" i="67"/>
  <c r="B154" i="67"/>
  <c r="C154" i="67"/>
  <c r="D154" i="67"/>
  <c r="E154" i="67"/>
  <c r="K154" i="67"/>
  <c r="M154" i="67"/>
  <c r="B155" i="67"/>
  <c r="C155" i="67"/>
  <c r="D155" i="67"/>
  <c r="E155" i="67"/>
  <c r="K155" i="67"/>
  <c r="M155" i="67"/>
  <c r="B156" i="67"/>
  <c r="C156" i="67"/>
  <c r="O156" i="67"/>
  <c r="D156" i="67"/>
  <c r="E156" i="67"/>
  <c r="K156" i="67"/>
  <c r="M156" i="67"/>
  <c r="B157" i="67"/>
  <c r="C157" i="67"/>
  <c r="D157" i="67"/>
  <c r="E157" i="67"/>
  <c r="K157" i="67"/>
  <c r="M157" i="67"/>
  <c r="B158" i="67"/>
  <c r="C158" i="67"/>
  <c r="O158" i="67"/>
  <c r="D158" i="67"/>
  <c r="F158" i="67"/>
  <c r="E158" i="67"/>
  <c r="K158" i="67"/>
  <c r="M158" i="67"/>
  <c r="B159" i="67"/>
  <c r="C159" i="67"/>
  <c r="D159" i="67"/>
  <c r="E159" i="67"/>
  <c r="K159" i="67"/>
  <c r="M159" i="67"/>
  <c r="B160" i="67"/>
  <c r="C160" i="67"/>
  <c r="O160" i="67"/>
  <c r="D160" i="67"/>
  <c r="G160" i="67"/>
  <c r="E160" i="67"/>
  <c r="K160" i="67"/>
  <c r="M160" i="67"/>
  <c r="B161" i="67"/>
  <c r="C161" i="67"/>
  <c r="D161" i="67"/>
  <c r="E161" i="67"/>
  <c r="K161" i="67"/>
  <c r="M161" i="67"/>
  <c r="B162" i="67"/>
  <c r="C162" i="67"/>
  <c r="D162" i="67"/>
  <c r="E162" i="67"/>
  <c r="K162" i="67"/>
  <c r="M162" i="67"/>
  <c r="B163" i="67"/>
  <c r="C163" i="67"/>
  <c r="D163" i="67"/>
  <c r="E163" i="67"/>
  <c r="K163" i="67"/>
  <c r="M163" i="67"/>
  <c r="B164" i="67"/>
  <c r="C164" i="67"/>
  <c r="O164" i="67"/>
  <c r="D164" i="67"/>
  <c r="A164" i="67"/>
  <c r="E164" i="67"/>
  <c r="K164" i="67"/>
  <c r="M164" i="67"/>
  <c r="B165" i="67"/>
  <c r="C165" i="67"/>
  <c r="D165" i="67"/>
  <c r="G165" i="67"/>
  <c r="E165" i="67"/>
  <c r="K165" i="67"/>
  <c r="M165" i="67"/>
  <c r="B166" i="67"/>
  <c r="C166" i="67"/>
  <c r="O166" i="67"/>
  <c r="D166" i="67"/>
  <c r="F166" i="67"/>
  <c r="E166" i="67"/>
  <c r="K166" i="67"/>
  <c r="M166" i="67"/>
  <c r="B167" i="67"/>
  <c r="C167" i="67"/>
  <c r="D167" i="67"/>
  <c r="F167" i="67"/>
  <c r="E167" i="67"/>
  <c r="K167" i="67"/>
  <c r="M167" i="67"/>
  <c r="B168" i="67"/>
  <c r="C168" i="67"/>
  <c r="O168" i="67"/>
  <c r="D168" i="67"/>
  <c r="E168" i="67"/>
  <c r="K168" i="67"/>
  <c r="M168" i="67"/>
  <c r="B169" i="67"/>
  <c r="C169" i="67"/>
  <c r="D169" i="67"/>
  <c r="E169" i="67"/>
  <c r="K169" i="67"/>
  <c r="M169" i="67"/>
  <c r="B170" i="67"/>
  <c r="C170" i="67"/>
  <c r="D170" i="67"/>
  <c r="F170" i="67"/>
  <c r="E170" i="67"/>
  <c r="K170" i="67"/>
  <c r="M170" i="67"/>
  <c r="B171" i="67"/>
  <c r="C171" i="67"/>
  <c r="D171" i="67"/>
  <c r="E171" i="67"/>
  <c r="K171" i="67"/>
  <c r="M171" i="67"/>
  <c r="B172" i="67"/>
  <c r="C172" i="67"/>
  <c r="O172" i="67"/>
  <c r="D172" i="67"/>
  <c r="E172" i="67"/>
  <c r="K172" i="67"/>
  <c r="M172" i="67"/>
  <c r="B173" i="67"/>
  <c r="C173" i="67"/>
  <c r="D173" i="67"/>
  <c r="E173" i="67"/>
  <c r="K173" i="67"/>
  <c r="M173" i="67"/>
  <c r="B174" i="67"/>
  <c r="C174" i="67"/>
  <c r="O174" i="67"/>
  <c r="D174" i="67"/>
  <c r="F174" i="67"/>
  <c r="E174" i="67"/>
  <c r="K174" i="67"/>
  <c r="M174" i="67"/>
  <c r="B175" i="67"/>
  <c r="C175" i="67"/>
  <c r="D175" i="67"/>
  <c r="G175" i="67"/>
  <c r="E175" i="67"/>
  <c r="K175" i="67"/>
  <c r="M175" i="67"/>
  <c r="B176" i="67"/>
  <c r="C176" i="67"/>
  <c r="O176" i="67"/>
  <c r="D176" i="67"/>
  <c r="E176" i="67"/>
  <c r="K176" i="67"/>
  <c r="M176" i="67"/>
  <c r="B177" i="67"/>
  <c r="C177" i="67"/>
  <c r="D177" i="67"/>
  <c r="E177" i="67"/>
  <c r="K177" i="67"/>
  <c r="M177" i="67"/>
  <c r="B178" i="67"/>
  <c r="C178" i="67"/>
  <c r="D178" i="67"/>
  <c r="A178" i="67"/>
  <c r="E178" i="67"/>
  <c r="K178" i="67"/>
  <c r="M178" i="67"/>
  <c r="B179" i="67"/>
  <c r="C179" i="67"/>
  <c r="D179" i="67"/>
  <c r="E179" i="67"/>
  <c r="K179" i="67"/>
  <c r="M179" i="67"/>
  <c r="B180" i="67"/>
  <c r="C180" i="67"/>
  <c r="O180" i="67"/>
  <c r="D180" i="67"/>
  <c r="E180" i="67"/>
  <c r="K180" i="67"/>
  <c r="M180" i="67"/>
  <c r="B181" i="67"/>
  <c r="C181" i="67"/>
  <c r="D181" i="67"/>
  <c r="F181" i="67"/>
  <c r="E181" i="67"/>
  <c r="K181" i="67"/>
  <c r="M181" i="67"/>
  <c r="B182" i="67"/>
  <c r="C182" i="67"/>
  <c r="D182" i="67"/>
  <c r="E182" i="67"/>
  <c r="K182" i="67"/>
  <c r="M182" i="67"/>
  <c r="B183" i="67"/>
  <c r="C183" i="67"/>
  <c r="D183" i="67"/>
  <c r="E183" i="67"/>
  <c r="K183" i="67"/>
  <c r="M183" i="67"/>
  <c r="B184" i="67"/>
  <c r="C184" i="67"/>
  <c r="D184" i="67"/>
  <c r="E184" i="67"/>
  <c r="K184" i="67"/>
  <c r="M184" i="67"/>
  <c r="B185" i="67"/>
  <c r="C185" i="67"/>
  <c r="D185" i="67"/>
  <c r="G185" i="67"/>
  <c r="E185" i="67"/>
  <c r="K185" i="67"/>
  <c r="M185" i="67"/>
  <c r="B186" i="67"/>
  <c r="C186" i="67"/>
  <c r="S186" i="67"/>
  <c r="D186" i="67"/>
  <c r="A186" i="67"/>
  <c r="E186" i="67"/>
  <c r="K186" i="67"/>
  <c r="M186" i="67"/>
  <c r="B187" i="67"/>
  <c r="C187" i="67"/>
  <c r="D187" i="67"/>
  <c r="F187" i="67"/>
  <c r="E187" i="67"/>
  <c r="K187" i="67"/>
  <c r="M187" i="67"/>
  <c r="B188" i="67"/>
  <c r="C188" i="67"/>
  <c r="S188" i="67"/>
  <c r="D188" i="67"/>
  <c r="F188" i="67"/>
  <c r="E188" i="67"/>
  <c r="K188" i="67"/>
  <c r="M188" i="67"/>
  <c r="B189" i="67"/>
  <c r="C189" i="67"/>
  <c r="D189" i="67"/>
  <c r="F189" i="67"/>
  <c r="E189" i="67"/>
  <c r="K189" i="67"/>
  <c r="M189" i="67"/>
  <c r="B190" i="67"/>
  <c r="C190" i="67"/>
  <c r="S190" i="67"/>
  <c r="D190" i="67"/>
  <c r="A190" i="67"/>
  <c r="E190" i="67"/>
  <c r="K190" i="67"/>
  <c r="M190" i="67"/>
  <c r="B191" i="67"/>
  <c r="C191" i="67"/>
  <c r="D191" i="67"/>
  <c r="E191" i="67"/>
  <c r="K191" i="67"/>
  <c r="M191" i="67"/>
  <c r="B192" i="67"/>
  <c r="C192" i="67"/>
  <c r="S192" i="67"/>
  <c r="D192" i="67"/>
  <c r="F192" i="67"/>
  <c r="E192" i="67"/>
  <c r="K192" i="67"/>
  <c r="M192" i="67"/>
  <c r="B193" i="67"/>
  <c r="C193" i="67"/>
  <c r="D193" i="67"/>
  <c r="E193" i="67"/>
  <c r="K193" i="67"/>
  <c r="M193" i="67"/>
  <c r="B194" i="67"/>
  <c r="C194" i="67"/>
  <c r="Q194" i="67"/>
  <c r="D194" i="67"/>
  <c r="E194" i="67"/>
  <c r="K194" i="67"/>
  <c r="M194" i="67"/>
  <c r="B195" i="67"/>
  <c r="C195" i="67"/>
  <c r="D195" i="67"/>
  <c r="E195" i="67"/>
  <c r="K195" i="67"/>
  <c r="M195" i="67"/>
  <c r="B196" i="67"/>
  <c r="C196" i="67"/>
  <c r="Q196" i="67"/>
  <c r="D196" i="67"/>
  <c r="E196" i="67"/>
  <c r="K196" i="67"/>
  <c r="M196" i="67"/>
  <c r="B197" i="67"/>
  <c r="C197" i="67"/>
  <c r="D197" i="67"/>
  <c r="E197" i="67"/>
  <c r="K197" i="67"/>
  <c r="M197" i="67"/>
  <c r="B198" i="67"/>
  <c r="C198" i="67"/>
  <c r="Q198" i="67"/>
  <c r="D198" i="67"/>
  <c r="F198" i="67"/>
  <c r="E198" i="67"/>
  <c r="K198" i="67"/>
  <c r="M198" i="67"/>
  <c r="B199" i="67"/>
  <c r="C199" i="67"/>
  <c r="D199" i="67"/>
  <c r="F199" i="67"/>
  <c r="E199" i="67"/>
  <c r="K199" i="67"/>
  <c r="M199" i="67"/>
  <c r="B200" i="67"/>
  <c r="C200" i="67"/>
  <c r="Q200" i="67"/>
  <c r="D200" i="67"/>
  <c r="A200" i="67"/>
  <c r="E200" i="67"/>
  <c r="K200" i="67"/>
  <c r="M200" i="67"/>
  <c r="B201" i="67"/>
  <c r="C201" i="67"/>
  <c r="D201" i="67"/>
  <c r="E201" i="67"/>
  <c r="K201" i="67"/>
  <c r="M201" i="67"/>
  <c r="B202" i="67"/>
  <c r="C202" i="67"/>
  <c r="Q202" i="67"/>
  <c r="D202" i="67"/>
  <c r="F202" i="67"/>
  <c r="E202" i="67"/>
  <c r="K202" i="67"/>
  <c r="M202" i="67"/>
  <c r="B203" i="67"/>
  <c r="C203" i="67"/>
  <c r="D203" i="67"/>
  <c r="F203" i="67"/>
  <c r="E203" i="67"/>
  <c r="K203" i="67"/>
  <c r="M203" i="67"/>
  <c r="B204" i="67"/>
  <c r="C204" i="67"/>
  <c r="Q204" i="67"/>
  <c r="D204" i="67"/>
  <c r="F204" i="67"/>
  <c r="E204" i="67"/>
  <c r="K204" i="67"/>
  <c r="M204" i="67"/>
  <c r="B205" i="67"/>
  <c r="C205" i="67"/>
  <c r="D205" i="67"/>
  <c r="G205" i="67"/>
  <c r="E205" i="67"/>
  <c r="K205" i="67"/>
  <c r="M205" i="67"/>
  <c r="B206" i="67"/>
  <c r="C206" i="67"/>
  <c r="Q206" i="67"/>
  <c r="D206" i="67"/>
  <c r="F206" i="67"/>
  <c r="E206" i="67"/>
  <c r="K206" i="67"/>
  <c r="M206" i="67"/>
  <c r="B207" i="67"/>
  <c r="C207" i="67"/>
  <c r="D207" i="67"/>
  <c r="G207" i="67"/>
  <c r="E207" i="67"/>
  <c r="K207" i="67"/>
  <c r="M207" i="67"/>
  <c r="B208" i="67"/>
  <c r="C208" i="67"/>
  <c r="Q208" i="67"/>
  <c r="D208" i="67"/>
  <c r="E208" i="67"/>
  <c r="K208" i="67"/>
  <c r="M208" i="67"/>
  <c r="B209" i="67"/>
  <c r="C209" i="67"/>
  <c r="D209" i="67"/>
  <c r="E209" i="67"/>
  <c r="K209" i="67"/>
  <c r="M209" i="67"/>
  <c r="B210" i="67"/>
  <c r="C210" i="67"/>
  <c r="Q210" i="67"/>
  <c r="D210" i="67"/>
  <c r="E210" i="67"/>
  <c r="K210" i="67"/>
  <c r="M210" i="67"/>
  <c r="B211" i="67"/>
  <c r="C211" i="67"/>
  <c r="D211" i="67"/>
  <c r="G211" i="67"/>
  <c r="E211" i="67"/>
  <c r="K211" i="67"/>
  <c r="M211" i="67"/>
  <c r="B212" i="67"/>
  <c r="C212" i="67"/>
  <c r="Q212" i="67"/>
  <c r="D212" i="67"/>
  <c r="E212" i="67"/>
  <c r="K212" i="67"/>
  <c r="M212" i="67"/>
  <c r="B213" i="67"/>
  <c r="C213" i="67"/>
  <c r="D213" i="67"/>
  <c r="F213" i="67"/>
  <c r="E213" i="67"/>
  <c r="K213" i="67"/>
  <c r="M213" i="67"/>
  <c r="B214" i="67"/>
  <c r="C214" i="67"/>
  <c r="Q214" i="67"/>
  <c r="D214" i="67"/>
  <c r="F214" i="67"/>
  <c r="E214" i="67"/>
  <c r="K214" i="67"/>
  <c r="M214" i="67"/>
  <c r="B215" i="67"/>
  <c r="C215" i="67"/>
  <c r="Q215" i="67"/>
  <c r="D215" i="67"/>
  <c r="E215" i="67"/>
  <c r="K215" i="67"/>
  <c r="M215" i="67"/>
  <c r="B216" i="67"/>
  <c r="C216" i="67"/>
  <c r="Q216" i="67"/>
  <c r="D216" i="67"/>
  <c r="E216" i="67"/>
  <c r="K216" i="67"/>
  <c r="M216" i="67"/>
  <c r="B217" i="67"/>
  <c r="C217" i="67"/>
  <c r="Q217" i="67"/>
  <c r="D217" i="67"/>
  <c r="E217" i="67"/>
  <c r="K217" i="67"/>
  <c r="M217" i="67"/>
  <c r="B218" i="67"/>
  <c r="C218" i="67"/>
  <c r="Q218" i="67"/>
  <c r="D218" i="67"/>
  <c r="E218" i="67"/>
  <c r="K218" i="67"/>
  <c r="M218" i="67"/>
  <c r="B219" i="67"/>
  <c r="C219" i="67"/>
  <c r="Q219" i="67"/>
  <c r="D219" i="67"/>
  <c r="G219" i="67"/>
  <c r="E219" i="67"/>
  <c r="K219" i="67"/>
  <c r="M219" i="67"/>
  <c r="B220" i="67"/>
  <c r="C220" i="67"/>
  <c r="Q220" i="67"/>
  <c r="D220" i="67"/>
  <c r="G220" i="67"/>
  <c r="E220" i="67"/>
  <c r="K220" i="67"/>
  <c r="M220" i="67"/>
  <c r="B221" i="67"/>
  <c r="C221" i="67"/>
  <c r="Q221" i="67"/>
  <c r="D221" i="67"/>
  <c r="F221" i="67"/>
  <c r="E221" i="67"/>
  <c r="K221" i="67"/>
  <c r="M221" i="67"/>
  <c r="B222" i="67"/>
  <c r="C222" i="67"/>
  <c r="D222" i="67"/>
  <c r="G222" i="67"/>
  <c r="E222" i="67"/>
  <c r="K222" i="67"/>
  <c r="M222" i="67"/>
  <c r="B223" i="67"/>
  <c r="C223" i="67"/>
  <c r="Q223" i="67"/>
  <c r="D223" i="67"/>
  <c r="E223" i="67"/>
  <c r="K223" i="67"/>
  <c r="M223" i="67"/>
  <c r="B224" i="67"/>
  <c r="C224" i="67"/>
  <c r="Q224" i="67"/>
  <c r="D224" i="67"/>
  <c r="E224" i="67"/>
  <c r="K224" i="67"/>
  <c r="M224" i="67"/>
  <c r="B225" i="67"/>
  <c r="C225" i="67"/>
  <c r="Q225" i="67"/>
  <c r="D225" i="67"/>
  <c r="E225" i="67"/>
  <c r="K225" i="67"/>
  <c r="M225" i="67"/>
  <c r="B226" i="67"/>
  <c r="C226" i="67"/>
  <c r="Q226" i="67"/>
  <c r="D226" i="67"/>
  <c r="F226" i="67"/>
  <c r="E226" i="67"/>
  <c r="K226" i="67"/>
  <c r="M226" i="67"/>
  <c r="B227" i="67"/>
  <c r="C227" i="67"/>
  <c r="Q227" i="67"/>
  <c r="D227" i="67"/>
  <c r="G227" i="67"/>
  <c r="E227" i="67"/>
  <c r="K227" i="67"/>
  <c r="M227" i="67"/>
  <c r="B228" i="67"/>
  <c r="C228" i="67"/>
  <c r="Q228" i="67"/>
  <c r="D228" i="67"/>
  <c r="E228" i="67"/>
  <c r="K228" i="67"/>
  <c r="M228" i="67"/>
  <c r="B229" i="67"/>
  <c r="C229" i="67"/>
  <c r="Q229" i="67"/>
  <c r="D229" i="67"/>
  <c r="F229" i="67"/>
  <c r="E229" i="67"/>
  <c r="K229" i="67"/>
  <c r="M229" i="67"/>
  <c r="B230" i="67"/>
  <c r="C230" i="67"/>
  <c r="Q230" i="67"/>
  <c r="D230" i="67"/>
  <c r="F230" i="67"/>
  <c r="E230" i="67"/>
  <c r="K230" i="67"/>
  <c r="M230" i="67"/>
  <c r="B231" i="67"/>
  <c r="C231" i="67"/>
  <c r="Q231" i="67"/>
  <c r="D231" i="67"/>
  <c r="F231" i="67"/>
  <c r="E231" i="67"/>
  <c r="K231" i="67"/>
  <c r="M231" i="67"/>
  <c r="B232" i="67"/>
  <c r="C232" i="67"/>
  <c r="Q232" i="67"/>
  <c r="D232" i="67"/>
  <c r="E232" i="67"/>
  <c r="K232" i="67"/>
  <c r="M232" i="67"/>
  <c r="B233" i="67"/>
  <c r="C233" i="67"/>
  <c r="Q233" i="67"/>
  <c r="D233" i="67"/>
  <c r="E233" i="67"/>
  <c r="K233" i="67"/>
  <c r="M233" i="67"/>
  <c r="B234" i="67"/>
  <c r="C234" i="67"/>
  <c r="Q234" i="67"/>
  <c r="D234" i="67"/>
  <c r="E234" i="67"/>
  <c r="K234" i="67"/>
  <c r="M234" i="67"/>
  <c r="B235" i="67"/>
  <c r="C235" i="67"/>
  <c r="Q235" i="67"/>
  <c r="D235" i="67"/>
  <c r="G235" i="67"/>
  <c r="E235" i="67"/>
  <c r="K235" i="67"/>
  <c r="M235" i="67"/>
  <c r="B236" i="67"/>
  <c r="C236" i="67"/>
  <c r="Q236" i="67"/>
  <c r="D236" i="67"/>
  <c r="E236" i="67"/>
  <c r="K236" i="67"/>
  <c r="M236" i="67"/>
  <c r="B237" i="67"/>
  <c r="C237" i="67"/>
  <c r="Q237" i="67"/>
  <c r="D237" i="67"/>
  <c r="E237" i="67"/>
  <c r="K237" i="67"/>
  <c r="M237" i="67"/>
  <c r="B238" i="67"/>
  <c r="C238" i="67"/>
  <c r="Q238" i="67"/>
  <c r="D238" i="67"/>
  <c r="E238" i="67"/>
  <c r="K238" i="67"/>
  <c r="M238" i="67"/>
  <c r="B239" i="67"/>
  <c r="C239" i="67"/>
  <c r="Q239" i="67"/>
  <c r="D239" i="67"/>
  <c r="F239" i="67"/>
  <c r="E239" i="67"/>
  <c r="K239" i="67"/>
  <c r="M239" i="67"/>
  <c r="B240" i="67"/>
  <c r="C240" i="67"/>
  <c r="Q240" i="67"/>
  <c r="D240" i="67"/>
  <c r="G240" i="67"/>
  <c r="E240" i="67"/>
  <c r="K240" i="67"/>
  <c r="M240" i="67"/>
  <c r="B241" i="67"/>
  <c r="C241" i="67"/>
  <c r="Q241" i="67"/>
  <c r="D241" i="67"/>
  <c r="E241" i="67"/>
  <c r="K241" i="67"/>
  <c r="M241" i="67"/>
  <c r="B242" i="67"/>
  <c r="C242" i="67"/>
  <c r="D242" i="67"/>
  <c r="F242" i="67"/>
  <c r="E242" i="67"/>
  <c r="K242" i="67"/>
  <c r="M242" i="67"/>
  <c r="B243" i="67"/>
  <c r="C243" i="67"/>
  <c r="Q243" i="67"/>
  <c r="D243" i="67"/>
  <c r="G243" i="67"/>
  <c r="E243" i="67"/>
  <c r="K243" i="67"/>
  <c r="M243" i="67"/>
  <c r="B244" i="67"/>
  <c r="C244" i="67"/>
  <c r="Q244" i="67"/>
  <c r="D244" i="67"/>
  <c r="E244" i="67"/>
  <c r="K244" i="67"/>
  <c r="M244" i="67"/>
  <c r="B245" i="67"/>
  <c r="C245" i="67"/>
  <c r="Q245" i="67"/>
  <c r="D245" i="67"/>
  <c r="E245" i="67"/>
  <c r="K245" i="67"/>
  <c r="M245" i="67"/>
  <c r="B246" i="67"/>
  <c r="C246" i="67"/>
  <c r="Q246" i="67"/>
  <c r="D246" i="67"/>
  <c r="E246" i="67"/>
  <c r="K246" i="67"/>
  <c r="M246" i="67"/>
  <c r="B247" i="67"/>
  <c r="C247" i="67"/>
  <c r="Q247" i="67"/>
  <c r="D247" i="67"/>
  <c r="E247" i="67"/>
  <c r="K247" i="67"/>
  <c r="M247" i="67"/>
  <c r="B248" i="67"/>
  <c r="C248" i="67"/>
  <c r="Q248" i="67"/>
  <c r="D248" i="67"/>
  <c r="G248" i="67"/>
  <c r="E248" i="67"/>
  <c r="K248" i="67"/>
  <c r="M248" i="67"/>
  <c r="B249" i="67"/>
  <c r="C249" i="67"/>
  <c r="D249" i="67"/>
  <c r="G249" i="67"/>
  <c r="E249" i="67"/>
  <c r="K249" i="67"/>
  <c r="M249" i="67"/>
  <c r="B250" i="67"/>
  <c r="C250" i="67"/>
  <c r="Q250" i="67"/>
  <c r="D250" i="67"/>
  <c r="E250" i="67"/>
  <c r="K250" i="67"/>
  <c r="M250" i="67"/>
  <c r="B251" i="67"/>
  <c r="C251" i="67"/>
  <c r="Q251" i="67"/>
  <c r="D251" i="67"/>
  <c r="E251" i="67"/>
  <c r="K251" i="67"/>
  <c r="M251" i="67"/>
  <c r="B252" i="67"/>
  <c r="C252" i="67"/>
  <c r="Q252" i="67"/>
  <c r="D252" i="67"/>
  <c r="F252" i="67"/>
  <c r="E252" i="67"/>
  <c r="K252" i="67"/>
  <c r="M252" i="67"/>
  <c r="B253" i="67"/>
  <c r="C253" i="67"/>
  <c r="Q253" i="67"/>
  <c r="D253" i="67"/>
  <c r="E253" i="67"/>
  <c r="K253" i="67"/>
  <c r="M253" i="67"/>
  <c r="B254" i="67"/>
  <c r="C254" i="67"/>
  <c r="Q254" i="67"/>
  <c r="D254" i="67"/>
  <c r="E254" i="67"/>
  <c r="K254" i="67"/>
  <c r="M254" i="67"/>
  <c r="B255" i="67"/>
  <c r="C255" i="67"/>
  <c r="Q255" i="67"/>
  <c r="D255" i="67"/>
  <c r="F255" i="67"/>
  <c r="E255" i="67"/>
  <c r="K255" i="67"/>
  <c r="M255" i="67"/>
  <c r="B256" i="67"/>
  <c r="C256" i="67"/>
  <c r="Q256" i="67"/>
  <c r="D256" i="67"/>
  <c r="G256" i="67"/>
  <c r="E256" i="67"/>
  <c r="K256" i="67"/>
  <c r="M256" i="67"/>
  <c r="B257" i="67"/>
  <c r="C257" i="67"/>
  <c r="Q257" i="67"/>
  <c r="D257" i="67"/>
  <c r="G257" i="67"/>
  <c r="E257" i="67"/>
  <c r="K257" i="67"/>
  <c r="M257" i="67"/>
  <c r="B258" i="67"/>
  <c r="C258" i="67"/>
  <c r="Q258" i="67"/>
  <c r="D258" i="67"/>
  <c r="E258" i="67"/>
  <c r="K258" i="67"/>
  <c r="M258" i="67"/>
  <c r="B259" i="67"/>
  <c r="C259" i="67"/>
  <c r="D259" i="67"/>
  <c r="E259" i="67"/>
  <c r="K259" i="67"/>
  <c r="M259" i="67"/>
  <c r="B260" i="67"/>
  <c r="C260" i="67"/>
  <c r="Q260" i="67"/>
  <c r="D260" i="67"/>
  <c r="F260" i="67"/>
  <c r="E260" i="67"/>
  <c r="K260" i="67"/>
  <c r="M260" i="67"/>
  <c r="B261" i="67"/>
  <c r="C261" i="67"/>
  <c r="Q261" i="67"/>
  <c r="D261" i="67"/>
  <c r="A261" i="67"/>
  <c r="E261" i="67"/>
  <c r="K261" i="67"/>
  <c r="M261" i="67"/>
  <c r="B262" i="67"/>
  <c r="C262" i="67"/>
  <c r="Q262" i="67"/>
  <c r="D262" i="67"/>
  <c r="E262" i="67"/>
  <c r="K262" i="67"/>
  <c r="M262" i="67"/>
  <c r="B263" i="67"/>
  <c r="C263" i="67"/>
  <c r="Q263" i="67"/>
  <c r="D263" i="67"/>
  <c r="F263" i="67"/>
  <c r="E263" i="67"/>
  <c r="K263" i="67"/>
  <c r="M263" i="67"/>
  <c r="B264" i="67"/>
  <c r="C264" i="67"/>
  <c r="Q264" i="67"/>
  <c r="D264" i="67"/>
  <c r="E264" i="67"/>
  <c r="K264" i="67"/>
  <c r="M264" i="67"/>
  <c r="B265" i="67"/>
  <c r="C265" i="67"/>
  <c r="Q265" i="67"/>
  <c r="D265" i="67"/>
  <c r="G265" i="67"/>
  <c r="E265" i="67"/>
  <c r="K265" i="67"/>
  <c r="M265" i="67"/>
  <c r="B266" i="67"/>
  <c r="C266" i="67"/>
  <c r="Q266" i="67"/>
  <c r="D266" i="67"/>
  <c r="E266" i="67"/>
  <c r="K266" i="67"/>
  <c r="M266" i="67"/>
  <c r="B267" i="67"/>
  <c r="C267" i="67"/>
  <c r="Q267" i="67"/>
  <c r="D267" i="67"/>
  <c r="E267" i="67"/>
  <c r="K267" i="67"/>
  <c r="M267" i="67"/>
  <c r="B268" i="67"/>
  <c r="C268" i="67"/>
  <c r="Q268" i="67"/>
  <c r="D268" i="67"/>
  <c r="E268" i="67"/>
  <c r="K268" i="67"/>
  <c r="M268" i="67"/>
  <c r="B269" i="67"/>
  <c r="C269" i="67"/>
  <c r="Q269" i="67"/>
  <c r="D269" i="67"/>
  <c r="A269" i="67"/>
  <c r="E269" i="67"/>
  <c r="K269" i="67"/>
  <c r="M269" i="67"/>
  <c r="B270" i="67"/>
  <c r="C270" i="67"/>
  <c r="Q270" i="67"/>
  <c r="D270" i="67"/>
  <c r="E270" i="67"/>
  <c r="K270" i="67"/>
  <c r="M270" i="67"/>
  <c r="B271" i="67"/>
  <c r="C271" i="67"/>
  <c r="Q271" i="67"/>
  <c r="D271" i="67"/>
  <c r="G271" i="67"/>
  <c r="E271" i="67"/>
  <c r="K271" i="67"/>
  <c r="M271" i="67"/>
  <c r="B272" i="67"/>
  <c r="C272" i="67"/>
  <c r="D272" i="67"/>
  <c r="E272" i="67"/>
  <c r="K272" i="67"/>
  <c r="M272" i="67"/>
  <c r="B273" i="67"/>
  <c r="C273" i="67"/>
  <c r="Q273" i="67"/>
  <c r="D273" i="67"/>
  <c r="E273" i="67"/>
  <c r="K273" i="67"/>
  <c r="M273" i="67"/>
  <c r="B274" i="67"/>
  <c r="C274" i="67"/>
  <c r="Q274" i="67"/>
  <c r="D274" i="67"/>
  <c r="A274" i="67"/>
  <c r="E274" i="67"/>
  <c r="K274" i="67"/>
  <c r="M274" i="67"/>
  <c r="B275" i="67"/>
  <c r="C275" i="67"/>
  <c r="Q275" i="67"/>
  <c r="D275" i="67"/>
  <c r="G275" i="67"/>
  <c r="E275" i="67"/>
  <c r="K275" i="67"/>
  <c r="M275" i="67"/>
  <c r="B276" i="67"/>
  <c r="C276" i="67"/>
  <c r="Q276" i="67"/>
  <c r="D276" i="67"/>
  <c r="E276" i="67"/>
  <c r="K276" i="67"/>
  <c r="M276" i="67"/>
  <c r="B277" i="67"/>
  <c r="C277" i="67"/>
  <c r="Q277" i="67"/>
  <c r="D277" i="67"/>
  <c r="E277" i="67"/>
  <c r="K277" i="67"/>
  <c r="M277" i="67"/>
  <c r="B278" i="67"/>
  <c r="C278" i="67"/>
  <c r="Q278" i="67"/>
  <c r="D278" i="67"/>
  <c r="F278" i="67"/>
  <c r="E278" i="67"/>
  <c r="K278" i="67"/>
  <c r="M278" i="67"/>
  <c r="B279" i="67"/>
  <c r="C279" i="67"/>
  <c r="Q279" i="67"/>
  <c r="D279" i="67"/>
  <c r="G279" i="67"/>
  <c r="E279" i="67"/>
  <c r="K279" i="67"/>
  <c r="M279" i="67"/>
  <c r="B280" i="67"/>
  <c r="C280" i="67"/>
  <c r="Q280" i="67"/>
  <c r="D280" i="67"/>
  <c r="F280" i="67"/>
  <c r="E280" i="67"/>
  <c r="K280" i="67"/>
  <c r="M280" i="67"/>
  <c r="B281" i="67"/>
  <c r="C281" i="67"/>
  <c r="Q281" i="67"/>
  <c r="D281" i="67"/>
  <c r="E281" i="67"/>
  <c r="K281" i="67"/>
  <c r="M281" i="67"/>
  <c r="B282" i="67"/>
  <c r="C282" i="67"/>
  <c r="Q282" i="67"/>
  <c r="D282" i="67"/>
  <c r="E282" i="67"/>
  <c r="K282" i="67"/>
  <c r="M282" i="67"/>
  <c r="B283" i="67"/>
  <c r="C283" i="67"/>
  <c r="Q283" i="67"/>
  <c r="D283" i="67"/>
  <c r="E283" i="67"/>
  <c r="K283" i="67"/>
  <c r="M283" i="67"/>
  <c r="B284" i="67"/>
  <c r="C284" i="67"/>
  <c r="Q284" i="67"/>
  <c r="D284" i="67"/>
  <c r="E284" i="67"/>
  <c r="K284" i="67"/>
  <c r="M284" i="67"/>
  <c r="B285" i="67"/>
  <c r="C285" i="67"/>
  <c r="Q285" i="67"/>
  <c r="D285" i="67"/>
  <c r="E285" i="67"/>
  <c r="K285" i="67"/>
  <c r="M285" i="67"/>
  <c r="B286" i="67"/>
  <c r="C286" i="67"/>
  <c r="Q286" i="67"/>
  <c r="D286" i="67"/>
  <c r="E286" i="67"/>
  <c r="K286" i="67"/>
  <c r="M286" i="67"/>
  <c r="B287" i="67"/>
  <c r="C287" i="67"/>
  <c r="Q287" i="67"/>
  <c r="D287" i="67"/>
  <c r="E287" i="67"/>
  <c r="K287" i="67"/>
  <c r="M287" i="67"/>
  <c r="B288" i="67"/>
  <c r="C288" i="67"/>
  <c r="Q288" i="67"/>
  <c r="D288" i="67"/>
  <c r="E288" i="67"/>
  <c r="K288" i="67"/>
  <c r="M288" i="67"/>
  <c r="B289" i="67"/>
  <c r="C289" i="67"/>
  <c r="Q289" i="67"/>
  <c r="D289" i="67"/>
  <c r="F289" i="67"/>
  <c r="E289" i="67"/>
  <c r="K289" i="67"/>
  <c r="M289" i="67"/>
  <c r="B290" i="67"/>
  <c r="C290" i="67"/>
  <c r="D290" i="67"/>
  <c r="F290" i="67"/>
  <c r="E290" i="67"/>
  <c r="K290" i="67"/>
  <c r="M290" i="67"/>
  <c r="B291" i="67"/>
  <c r="C291" i="67"/>
  <c r="Q291" i="67"/>
  <c r="D291" i="67"/>
  <c r="G291" i="67"/>
  <c r="E291" i="67"/>
  <c r="K291" i="67"/>
  <c r="M291" i="67"/>
  <c r="B292" i="67"/>
  <c r="C292" i="67"/>
  <c r="D292" i="67"/>
  <c r="E292" i="67"/>
  <c r="K292" i="67"/>
  <c r="M292" i="67"/>
  <c r="B293" i="67"/>
  <c r="C293" i="67"/>
  <c r="Q293" i="67"/>
  <c r="D293" i="67"/>
  <c r="E293" i="67"/>
  <c r="K293" i="67"/>
  <c r="M293" i="67"/>
  <c r="B294" i="67"/>
  <c r="C294" i="67"/>
  <c r="Q294" i="67"/>
  <c r="D294" i="67"/>
  <c r="E294" i="67"/>
  <c r="K294" i="67"/>
  <c r="M294" i="67"/>
  <c r="B295" i="67"/>
  <c r="C295" i="67"/>
  <c r="Q295" i="67"/>
  <c r="D295" i="67"/>
  <c r="E295" i="67"/>
  <c r="K295" i="67"/>
  <c r="M295" i="67"/>
  <c r="B296" i="67"/>
  <c r="C296" i="67"/>
  <c r="D296" i="67"/>
  <c r="F296" i="67"/>
  <c r="E296" i="67"/>
  <c r="K296" i="67"/>
  <c r="M296" i="67"/>
  <c r="B297" i="67"/>
  <c r="C297" i="67"/>
  <c r="U297" i="67"/>
  <c r="D297" i="67"/>
  <c r="E297" i="67"/>
  <c r="K297" i="67"/>
  <c r="M297" i="67"/>
  <c r="B298" i="67"/>
  <c r="C298" i="67"/>
  <c r="D298" i="67"/>
  <c r="E298" i="67"/>
  <c r="K298" i="67"/>
  <c r="M298" i="67"/>
  <c r="B299" i="67"/>
  <c r="C299" i="67"/>
  <c r="U299" i="67"/>
  <c r="D299" i="67"/>
  <c r="A299" i="67"/>
  <c r="E299" i="67"/>
  <c r="K299" i="67"/>
  <c r="M299" i="67"/>
  <c r="B300" i="67"/>
  <c r="C300" i="67"/>
  <c r="D300" i="67"/>
  <c r="A300" i="67"/>
  <c r="E300" i="67"/>
  <c r="K300" i="67"/>
  <c r="M300" i="67"/>
  <c r="B301" i="67"/>
  <c r="C301" i="67"/>
  <c r="U301" i="67"/>
  <c r="D301" i="67"/>
  <c r="F301" i="67"/>
  <c r="E301" i="67"/>
  <c r="K301" i="67"/>
  <c r="M301" i="67"/>
  <c r="B302" i="67"/>
  <c r="C302" i="67"/>
  <c r="D302" i="67"/>
  <c r="G302" i="67"/>
  <c r="E302" i="67"/>
  <c r="K302" i="67"/>
  <c r="M302" i="67"/>
  <c r="B303" i="67"/>
  <c r="C303" i="67"/>
  <c r="U303" i="67"/>
  <c r="D303" i="67"/>
  <c r="F303" i="67"/>
  <c r="E303" i="67"/>
  <c r="K303" i="67"/>
  <c r="M303" i="67"/>
  <c r="B304" i="67"/>
  <c r="C304" i="67"/>
  <c r="D304" i="67"/>
  <c r="E304" i="67"/>
  <c r="K304" i="67"/>
  <c r="M304" i="67"/>
  <c r="B305" i="67"/>
  <c r="C305" i="67"/>
  <c r="U305" i="67"/>
  <c r="D305" i="67"/>
  <c r="A305" i="67"/>
  <c r="E305" i="67"/>
  <c r="K305" i="67"/>
  <c r="M305" i="67"/>
  <c r="B306" i="67"/>
  <c r="C306" i="67"/>
  <c r="D306" i="67"/>
  <c r="E306" i="67"/>
  <c r="K306" i="67"/>
  <c r="M306" i="67"/>
  <c r="B307" i="67"/>
  <c r="C307" i="67"/>
  <c r="U307" i="67"/>
  <c r="D307" i="67"/>
  <c r="E307" i="67"/>
  <c r="K307" i="67"/>
  <c r="M307" i="67"/>
  <c r="B308" i="67"/>
  <c r="C308" i="67"/>
  <c r="D308" i="67"/>
  <c r="F308" i="67"/>
  <c r="E308" i="67"/>
  <c r="K308" i="67"/>
  <c r="M308" i="67"/>
  <c r="B309" i="67"/>
  <c r="C309" i="67"/>
  <c r="U309" i="67"/>
  <c r="D309" i="67"/>
  <c r="E309" i="67"/>
  <c r="K309" i="67"/>
  <c r="M309" i="67"/>
  <c r="B310" i="67"/>
  <c r="C310" i="67"/>
  <c r="D310" i="67"/>
  <c r="E310" i="67"/>
  <c r="K310" i="67"/>
  <c r="M310" i="67"/>
  <c r="B311" i="67"/>
  <c r="C311" i="67"/>
  <c r="U311" i="67"/>
  <c r="D311" i="67"/>
  <c r="E311" i="67"/>
  <c r="K311" i="67"/>
  <c r="M311" i="67"/>
  <c r="B5" i="46"/>
  <c r="C5" i="46"/>
  <c r="D5" i="46"/>
  <c r="B6" i="46"/>
  <c r="C6" i="46"/>
  <c r="D6" i="46"/>
  <c r="B7" i="46"/>
  <c r="C7" i="46"/>
  <c r="D7" i="46"/>
  <c r="B8" i="46"/>
  <c r="C8" i="46"/>
  <c r="D8" i="46"/>
  <c r="B9" i="46"/>
  <c r="C9" i="46"/>
  <c r="D9" i="46"/>
  <c r="B10" i="46"/>
  <c r="C10" i="46"/>
  <c r="D10" i="46"/>
  <c r="B11" i="46"/>
  <c r="C11" i="46"/>
  <c r="D11" i="46"/>
  <c r="B12" i="46"/>
  <c r="C12" i="46"/>
  <c r="D12" i="46"/>
  <c r="B14" i="46"/>
  <c r="C14" i="46"/>
  <c r="D14" i="46"/>
  <c r="B15" i="46"/>
  <c r="C15" i="46"/>
  <c r="D15" i="46"/>
  <c r="B16" i="46"/>
  <c r="C16" i="46"/>
  <c r="D16" i="46"/>
  <c r="B17" i="46"/>
  <c r="C17" i="46"/>
  <c r="D17" i="46"/>
  <c r="B18" i="46"/>
  <c r="C18" i="46"/>
  <c r="D18" i="46"/>
  <c r="B19" i="46"/>
  <c r="C19" i="46"/>
  <c r="D19" i="46"/>
  <c r="B21" i="46"/>
  <c r="C21" i="46"/>
  <c r="D21" i="46"/>
  <c r="B22" i="46"/>
  <c r="C22" i="46"/>
  <c r="D22" i="46"/>
  <c r="B23" i="46"/>
  <c r="C23" i="46"/>
  <c r="D23" i="46"/>
  <c r="B24" i="46"/>
  <c r="C24" i="46"/>
  <c r="D24" i="46"/>
  <c r="B26" i="46"/>
  <c r="C26" i="46"/>
  <c r="D26" i="46"/>
  <c r="B27" i="46"/>
  <c r="C27" i="46"/>
  <c r="D27" i="46"/>
  <c r="B28" i="46"/>
  <c r="C28" i="46"/>
  <c r="D28" i="46"/>
  <c r="B29" i="46"/>
  <c r="C29" i="46"/>
  <c r="D29" i="46"/>
  <c r="T3" i="62"/>
  <c r="B10" i="62"/>
  <c r="C10" i="62"/>
  <c r="D10" i="62"/>
  <c r="G10" i="62"/>
  <c r="E10" i="62"/>
  <c r="J10" i="62"/>
  <c r="K10" i="62"/>
  <c r="N10" i="62"/>
  <c r="O10" i="62"/>
  <c r="S10" i="62"/>
  <c r="B11" i="62"/>
  <c r="C11" i="62"/>
  <c r="Z11" i="62"/>
  <c r="D11" i="62"/>
  <c r="E11" i="62"/>
  <c r="J11" i="62"/>
  <c r="K11" i="62"/>
  <c r="N11" i="62"/>
  <c r="O11" i="62"/>
  <c r="S11" i="62"/>
  <c r="B12" i="62"/>
  <c r="C12" i="62"/>
  <c r="AC12" i="62"/>
  <c r="D12" i="62"/>
  <c r="E12" i="62"/>
  <c r="J12" i="62"/>
  <c r="K12" i="62"/>
  <c r="N12" i="62"/>
  <c r="O12" i="62"/>
  <c r="S12" i="62"/>
  <c r="B13" i="62"/>
  <c r="C13" i="62"/>
  <c r="AC13" i="62"/>
  <c r="D13" i="62"/>
  <c r="E13" i="62"/>
  <c r="G13" i="62"/>
  <c r="J13" i="62"/>
  <c r="K13" i="62"/>
  <c r="N13" i="62"/>
  <c r="O13" i="62"/>
  <c r="S13" i="62"/>
  <c r="B14" i="62"/>
  <c r="C14" i="62"/>
  <c r="D14" i="62"/>
  <c r="E14" i="62"/>
  <c r="F14" i="62"/>
  <c r="J14" i="62"/>
  <c r="K14" i="62"/>
  <c r="N14" i="62"/>
  <c r="O14" i="62"/>
  <c r="S14" i="62"/>
  <c r="B15" i="62"/>
  <c r="C15" i="62"/>
  <c r="AC15" i="62"/>
  <c r="D15" i="62"/>
  <c r="E15" i="62"/>
  <c r="J15" i="62"/>
  <c r="K15" i="62"/>
  <c r="N15" i="62"/>
  <c r="O15" i="62"/>
  <c r="S15" i="62"/>
  <c r="B16" i="62"/>
  <c r="C16" i="62"/>
  <c r="D16" i="62"/>
  <c r="E16" i="62"/>
  <c r="F16" i="62"/>
  <c r="J16" i="62"/>
  <c r="K16" i="62"/>
  <c r="N16" i="62"/>
  <c r="O16" i="62"/>
  <c r="S16" i="62"/>
  <c r="B17" i="62"/>
  <c r="C17" i="62"/>
  <c r="D17" i="62"/>
  <c r="E17" i="62"/>
  <c r="G17" i="62"/>
  <c r="J17" i="62"/>
  <c r="K17" i="62"/>
  <c r="N17" i="62"/>
  <c r="O17" i="62"/>
  <c r="S17" i="62"/>
  <c r="B18" i="62"/>
  <c r="C18" i="62"/>
  <c r="D18" i="62"/>
  <c r="E18" i="62"/>
  <c r="G18" i="62"/>
  <c r="J18" i="62"/>
  <c r="K18" i="62"/>
  <c r="N18" i="62"/>
  <c r="O18" i="62"/>
  <c r="S18" i="62"/>
  <c r="B19" i="62"/>
  <c r="C19" i="62"/>
  <c r="D19" i="62"/>
  <c r="E19" i="62"/>
  <c r="J19" i="62"/>
  <c r="K19" i="62"/>
  <c r="N19" i="62"/>
  <c r="O19" i="62"/>
  <c r="S19" i="62"/>
  <c r="B20" i="62"/>
  <c r="C20" i="62"/>
  <c r="D20" i="62"/>
  <c r="E20" i="62"/>
  <c r="J20" i="62"/>
  <c r="K20" i="62"/>
  <c r="N20" i="62"/>
  <c r="O20" i="62"/>
  <c r="S20" i="62"/>
  <c r="B21" i="62"/>
  <c r="C21" i="62"/>
  <c r="Z21" i="62"/>
  <c r="G19" i="76"/>
  <c r="AW19" i="76"/>
  <c r="D21" i="62"/>
  <c r="E21" i="62"/>
  <c r="J21" i="62"/>
  <c r="K21" i="62"/>
  <c r="N21" i="62"/>
  <c r="O21" i="62"/>
  <c r="S21" i="62"/>
  <c r="B22" i="62"/>
  <c r="C22" i="62"/>
  <c r="D22" i="62"/>
  <c r="E22" i="62"/>
  <c r="G22" i="62"/>
  <c r="J22" i="62"/>
  <c r="K22" i="62"/>
  <c r="N22" i="62"/>
  <c r="O22" i="62"/>
  <c r="S22" i="62"/>
  <c r="B23" i="62"/>
  <c r="C23" i="62"/>
  <c r="D23" i="62"/>
  <c r="E23" i="62"/>
  <c r="F23" i="62"/>
  <c r="J23" i="62"/>
  <c r="K23" i="62"/>
  <c r="N23" i="62"/>
  <c r="O23" i="62"/>
  <c r="S23" i="62"/>
  <c r="B24" i="62"/>
  <c r="C24" i="62"/>
  <c r="AC24" i="62"/>
  <c r="D24" i="62"/>
  <c r="E24" i="62"/>
  <c r="J24" i="62"/>
  <c r="K24" i="62"/>
  <c r="N24" i="62"/>
  <c r="O24" i="62"/>
  <c r="S24" i="62"/>
  <c r="B25" i="62"/>
  <c r="C25" i="62"/>
  <c r="AC25" i="62"/>
  <c r="D25" i="62"/>
  <c r="E25" i="62"/>
  <c r="J25" i="62"/>
  <c r="K25" i="62"/>
  <c r="N25" i="62"/>
  <c r="O25" i="62"/>
  <c r="S25" i="62"/>
  <c r="B26" i="62"/>
  <c r="C26" i="62"/>
  <c r="D26" i="62"/>
  <c r="E26" i="62"/>
  <c r="G26" i="62"/>
  <c r="J26" i="62"/>
  <c r="K26" i="62"/>
  <c r="N26" i="62"/>
  <c r="O26" i="62"/>
  <c r="S26" i="62"/>
  <c r="B27" i="62"/>
  <c r="C27" i="62"/>
  <c r="D27" i="62"/>
  <c r="E27" i="62"/>
  <c r="J27" i="62"/>
  <c r="K27" i="62"/>
  <c r="N27" i="62"/>
  <c r="O27" i="62"/>
  <c r="S27" i="62"/>
  <c r="B28" i="62"/>
  <c r="C28" i="62"/>
  <c r="D28" i="62"/>
  <c r="E28" i="62"/>
  <c r="J28" i="62"/>
  <c r="K28" i="62"/>
  <c r="N28" i="62"/>
  <c r="O28" i="62"/>
  <c r="S28" i="62"/>
  <c r="B29" i="62"/>
  <c r="C29" i="62"/>
  <c r="D29" i="62"/>
  <c r="E29" i="62"/>
  <c r="J29" i="62"/>
  <c r="K29" i="62"/>
  <c r="N29" i="62"/>
  <c r="O29" i="62"/>
  <c r="S29" i="62"/>
  <c r="B30" i="62"/>
  <c r="C30" i="62"/>
  <c r="A30" i="62"/>
  <c r="D30" i="62"/>
  <c r="E30" i="62"/>
  <c r="J30" i="62"/>
  <c r="K30" i="62"/>
  <c r="N30" i="62"/>
  <c r="O30" i="62"/>
  <c r="S30" i="62"/>
  <c r="B31" i="62"/>
  <c r="C31" i="62"/>
  <c r="Z31" i="62"/>
  <c r="D31" i="62"/>
  <c r="E31" i="62"/>
  <c r="J31" i="62"/>
  <c r="K31" i="62"/>
  <c r="N31" i="62"/>
  <c r="O31" i="62"/>
  <c r="S31" i="62"/>
  <c r="B32" i="62"/>
  <c r="C32" i="62"/>
  <c r="D32" i="62"/>
  <c r="E32" i="62"/>
  <c r="J32" i="62"/>
  <c r="K32" i="62"/>
  <c r="N32" i="62"/>
  <c r="O32" i="62"/>
  <c r="S32" i="62"/>
  <c r="B33" i="62"/>
  <c r="C33" i="62"/>
  <c r="D33" i="62"/>
  <c r="E33" i="62"/>
  <c r="J33" i="62"/>
  <c r="K33" i="62"/>
  <c r="N33" i="62"/>
  <c r="O33" i="62"/>
  <c r="S33" i="62"/>
  <c r="B34" i="62"/>
  <c r="C34" i="62"/>
  <c r="D34" i="62"/>
  <c r="E34" i="62"/>
  <c r="J34" i="62"/>
  <c r="K34" i="62"/>
  <c r="N34" i="62"/>
  <c r="O34" i="62"/>
  <c r="S34" i="62"/>
  <c r="B35" i="62"/>
  <c r="C35" i="62"/>
  <c r="D35" i="62"/>
  <c r="F35" i="62"/>
  <c r="E35" i="62"/>
  <c r="J35" i="62"/>
  <c r="K35" i="62"/>
  <c r="N35" i="62"/>
  <c r="O35" i="62"/>
  <c r="S35" i="62"/>
  <c r="B36" i="62"/>
  <c r="C36" i="62"/>
  <c r="D36" i="62"/>
  <c r="E36" i="62"/>
  <c r="J36" i="62"/>
  <c r="K36" i="62"/>
  <c r="N36" i="62"/>
  <c r="O36" i="62"/>
  <c r="S36" i="62"/>
  <c r="B37" i="62"/>
  <c r="C37" i="62"/>
  <c r="Z37" i="62"/>
  <c r="D37" i="62"/>
  <c r="E37" i="62"/>
  <c r="J37" i="62"/>
  <c r="K37" i="62"/>
  <c r="N37" i="62"/>
  <c r="O37" i="62"/>
  <c r="S37" i="62"/>
  <c r="B38" i="62"/>
  <c r="C38" i="62"/>
  <c r="D38" i="62"/>
  <c r="E38" i="62"/>
  <c r="J38" i="62"/>
  <c r="K38" i="62"/>
  <c r="N38" i="62"/>
  <c r="O38" i="62"/>
  <c r="S38" i="62"/>
  <c r="B39" i="62"/>
  <c r="C39" i="62"/>
  <c r="D39" i="62"/>
  <c r="E39" i="62"/>
  <c r="J39" i="62"/>
  <c r="K39" i="62"/>
  <c r="N39" i="62"/>
  <c r="O39" i="62"/>
  <c r="S39" i="62"/>
  <c r="B40" i="62"/>
  <c r="C40" i="62"/>
  <c r="AB40" i="62"/>
  <c r="D40" i="62"/>
  <c r="E40" i="62"/>
  <c r="J40" i="62"/>
  <c r="K40" i="62"/>
  <c r="N40" i="62"/>
  <c r="O40" i="62"/>
  <c r="S40" i="62"/>
  <c r="B41" i="62"/>
  <c r="C41" i="62"/>
  <c r="D41" i="62"/>
  <c r="E41" i="62"/>
  <c r="J41" i="62"/>
  <c r="K41" i="62"/>
  <c r="N41" i="62"/>
  <c r="O41" i="62"/>
  <c r="S41" i="62"/>
  <c r="B42" i="62"/>
  <c r="C42" i="62"/>
  <c r="D42" i="62"/>
  <c r="E42" i="62"/>
  <c r="J42" i="62"/>
  <c r="K42" i="62"/>
  <c r="N42" i="62"/>
  <c r="O42" i="62"/>
  <c r="S42" i="62"/>
  <c r="B43" i="62"/>
  <c r="C43" i="62"/>
  <c r="D43" i="62"/>
  <c r="E43" i="62"/>
  <c r="J43" i="62"/>
  <c r="K43" i="62"/>
  <c r="N43" i="62"/>
  <c r="O43" i="62"/>
  <c r="S43" i="62"/>
  <c r="B44" i="62"/>
  <c r="C44" i="62"/>
  <c r="AB44" i="62"/>
  <c r="D44" i="62"/>
  <c r="E44" i="62"/>
  <c r="J44" i="62"/>
  <c r="K44" i="62"/>
  <c r="N44" i="62"/>
  <c r="O44" i="62"/>
  <c r="S44" i="62"/>
  <c r="B45" i="62"/>
  <c r="C45" i="62"/>
  <c r="Z45" i="62"/>
  <c r="D45" i="62"/>
  <c r="E45" i="62"/>
  <c r="J45" i="62"/>
  <c r="K45" i="62"/>
  <c r="N45" i="62"/>
  <c r="O45" i="62"/>
  <c r="S45" i="62"/>
  <c r="B46" i="62"/>
  <c r="C46" i="62"/>
  <c r="D46" i="62"/>
  <c r="E46" i="62"/>
  <c r="J46" i="62"/>
  <c r="K46" i="62"/>
  <c r="N46" i="62"/>
  <c r="O46" i="62"/>
  <c r="S46" i="62"/>
  <c r="B47" i="62"/>
  <c r="C47" i="62"/>
  <c r="D47" i="62"/>
  <c r="E47" i="62"/>
  <c r="J47" i="62"/>
  <c r="K47" i="62"/>
  <c r="N47" i="62"/>
  <c r="O47" i="62"/>
  <c r="S47" i="62"/>
  <c r="B48" i="62"/>
  <c r="C48" i="62"/>
  <c r="AC48" i="62"/>
  <c r="D48" i="62"/>
  <c r="E48" i="62"/>
  <c r="J48" i="62"/>
  <c r="K48" i="62"/>
  <c r="N48" i="62"/>
  <c r="O48" i="62"/>
  <c r="S48" i="62"/>
  <c r="B49" i="62"/>
  <c r="C49" i="62"/>
  <c r="AC49" i="62"/>
  <c r="D49" i="62"/>
  <c r="E49" i="62"/>
  <c r="J49" i="62"/>
  <c r="K49" i="62"/>
  <c r="N49" i="62"/>
  <c r="O49" i="62"/>
  <c r="S49" i="62"/>
  <c r="B50" i="62"/>
  <c r="C50" i="62"/>
  <c r="A50" i="62"/>
  <c r="D50" i="62"/>
  <c r="E50" i="62"/>
  <c r="J50" i="62"/>
  <c r="K50" i="62"/>
  <c r="N50" i="62"/>
  <c r="O50" i="62"/>
  <c r="S50" i="62"/>
  <c r="B51" i="62"/>
  <c r="C51" i="62"/>
  <c r="D51" i="62"/>
  <c r="E51" i="62"/>
  <c r="J51" i="62"/>
  <c r="K51" i="62"/>
  <c r="N51" i="62"/>
  <c r="O51" i="62"/>
  <c r="S51" i="62"/>
  <c r="B52" i="62"/>
  <c r="C52" i="62"/>
  <c r="D52" i="62"/>
  <c r="E52" i="62"/>
  <c r="J52" i="62"/>
  <c r="K52" i="62"/>
  <c r="N52" i="62"/>
  <c r="O52" i="62"/>
  <c r="S52" i="62"/>
  <c r="B53" i="62"/>
  <c r="C53" i="62"/>
  <c r="Z53" i="62"/>
  <c r="G51" i="76"/>
  <c r="D53" i="62"/>
  <c r="E53" i="62"/>
  <c r="J53" i="62"/>
  <c r="K53" i="62"/>
  <c r="N53" i="62"/>
  <c r="O53" i="62"/>
  <c r="S53" i="62"/>
  <c r="B54" i="62"/>
  <c r="C54" i="62"/>
  <c r="AB54" i="62"/>
  <c r="D54" i="62"/>
  <c r="E54" i="62"/>
  <c r="J54" i="62"/>
  <c r="K54" i="62"/>
  <c r="N54" i="62"/>
  <c r="O54" i="62"/>
  <c r="S54" i="62"/>
  <c r="B55" i="62"/>
  <c r="C55" i="62"/>
  <c r="A55" i="62"/>
  <c r="D55" i="62"/>
  <c r="E55" i="62"/>
  <c r="J55" i="62"/>
  <c r="K55" i="62"/>
  <c r="N55" i="62"/>
  <c r="O55" i="62"/>
  <c r="S55" i="62"/>
  <c r="B56" i="62"/>
  <c r="C56" i="62"/>
  <c r="D56" i="62"/>
  <c r="E56" i="62"/>
  <c r="J56" i="62"/>
  <c r="K56" i="62"/>
  <c r="N56" i="62"/>
  <c r="O56" i="62"/>
  <c r="S56" i="62"/>
  <c r="B57" i="62"/>
  <c r="C57" i="62"/>
  <c r="AC57" i="62"/>
  <c r="D57" i="62"/>
  <c r="E57" i="62"/>
  <c r="J57" i="62"/>
  <c r="K57" i="62"/>
  <c r="N57" i="62"/>
  <c r="O57" i="62"/>
  <c r="S57" i="62"/>
  <c r="B58" i="62"/>
  <c r="C58" i="62"/>
  <c r="D58" i="62"/>
  <c r="E58" i="62"/>
  <c r="J58" i="62"/>
  <c r="K58" i="62"/>
  <c r="N58" i="62"/>
  <c r="O58" i="62"/>
  <c r="S58" i="62"/>
  <c r="B59" i="62"/>
  <c r="C59" i="62"/>
  <c r="Z59" i="62"/>
  <c r="G57" i="76"/>
  <c r="D59" i="62"/>
  <c r="E59" i="62"/>
  <c r="J59" i="62"/>
  <c r="K59" i="62"/>
  <c r="N59" i="62"/>
  <c r="O59" i="62"/>
  <c r="S59" i="62"/>
  <c r="B60" i="62"/>
  <c r="C60" i="62"/>
  <c r="A60" i="62"/>
  <c r="D60" i="62"/>
  <c r="E60" i="62"/>
  <c r="J60" i="62"/>
  <c r="K60" i="62"/>
  <c r="N60" i="62"/>
  <c r="O60" i="62"/>
  <c r="S60" i="62"/>
  <c r="B61" i="62"/>
  <c r="C61" i="62"/>
  <c r="Z61" i="62"/>
  <c r="G59" i="76"/>
  <c r="D61" i="62"/>
  <c r="E61" i="62"/>
  <c r="J61" i="62"/>
  <c r="K61" i="62"/>
  <c r="N61" i="62"/>
  <c r="O61" i="62"/>
  <c r="S61" i="62"/>
  <c r="B62" i="62"/>
  <c r="C62" i="62"/>
  <c r="D62" i="62"/>
  <c r="E62" i="62"/>
  <c r="J62" i="62"/>
  <c r="K62" i="62"/>
  <c r="N62" i="62"/>
  <c r="O62" i="62"/>
  <c r="S62" i="62"/>
  <c r="B63" i="62"/>
  <c r="C63" i="62"/>
  <c r="AC63" i="62"/>
  <c r="D63" i="62"/>
  <c r="E63" i="62"/>
  <c r="J63" i="62"/>
  <c r="K63" i="62"/>
  <c r="N63" i="62"/>
  <c r="O63" i="62"/>
  <c r="S63" i="62"/>
  <c r="B64" i="62"/>
  <c r="C64" i="62"/>
  <c r="D64" i="62"/>
  <c r="E64" i="62"/>
  <c r="J64" i="62"/>
  <c r="K64" i="62"/>
  <c r="N64" i="62"/>
  <c r="O64" i="62"/>
  <c r="S64" i="62"/>
  <c r="B65" i="62"/>
  <c r="C65" i="62"/>
  <c r="D65" i="62"/>
  <c r="E65" i="62"/>
  <c r="J65" i="62"/>
  <c r="K65" i="62"/>
  <c r="N65" i="62"/>
  <c r="O65" i="62"/>
  <c r="S65" i="62"/>
  <c r="B66" i="62"/>
  <c r="C66" i="62"/>
  <c r="D66" i="62"/>
  <c r="E66" i="62"/>
  <c r="J66" i="62"/>
  <c r="K66" i="62"/>
  <c r="N66" i="62"/>
  <c r="O66" i="62"/>
  <c r="S66" i="62"/>
  <c r="B67" i="62"/>
  <c r="C67" i="62"/>
  <c r="D67" i="62"/>
  <c r="E67" i="62"/>
  <c r="J67" i="62"/>
  <c r="K67" i="62"/>
  <c r="N67" i="62"/>
  <c r="O67" i="62"/>
  <c r="S67" i="62"/>
  <c r="B68" i="62"/>
  <c r="C68" i="62"/>
  <c r="D68" i="62"/>
  <c r="E68" i="62"/>
  <c r="J68" i="62"/>
  <c r="K68" i="62"/>
  <c r="N68" i="62"/>
  <c r="O68" i="62"/>
  <c r="S68" i="62"/>
  <c r="B69" i="62"/>
  <c r="C69" i="62"/>
  <c r="Z69" i="62"/>
  <c r="G67" i="76"/>
  <c r="D69" i="62"/>
  <c r="E69" i="62"/>
  <c r="J69" i="62"/>
  <c r="K69" i="62"/>
  <c r="N69" i="62"/>
  <c r="O69" i="62"/>
  <c r="S69" i="62"/>
  <c r="B70" i="62"/>
  <c r="C70" i="62"/>
  <c r="AB70" i="62"/>
  <c r="D70" i="62"/>
  <c r="E70" i="62"/>
  <c r="J70" i="62"/>
  <c r="K70" i="62"/>
  <c r="N70" i="62"/>
  <c r="O70" i="62"/>
  <c r="S70" i="62"/>
  <c r="B71" i="62"/>
  <c r="C71" i="62"/>
  <c r="Z71" i="62"/>
  <c r="G69" i="76"/>
  <c r="D71" i="62"/>
  <c r="E71" i="62"/>
  <c r="J71" i="62"/>
  <c r="K71" i="62"/>
  <c r="N71" i="62"/>
  <c r="O71" i="62"/>
  <c r="S71" i="62"/>
  <c r="B72" i="62"/>
  <c r="C72" i="62"/>
  <c r="D72" i="62"/>
  <c r="E72" i="62"/>
  <c r="J72" i="62"/>
  <c r="K72" i="62"/>
  <c r="N72" i="62"/>
  <c r="O72" i="62"/>
  <c r="S72" i="62"/>
  <c r="B73" i="62"/>
  <c r="C73" i="62"/>
  <c r="AC73" i="62"/>
  <c r="D73" i="62"/>
  <c r="E73" i="62"/>
  <c r="J73" i="62"/>
  <c r="K73" i="62"/>
  <c r="N73" i="62"/>
  <c r="O73" i="62"/>
  <c r="S73" i="62"/>
  <c r="B74" i="62"/>
  <c r="C74" i="62"/>
  <c r="A74" i="62"/>
  <c r="D74" i="62"/>
  <c r="E74" i="62"/>
  <c r="J74" i="62"/>
  <c r="K74" i="62"/>
  <c r="N74" i="62"/>
  <c r="O74" i="62"/>
  <c r="S74" i="62"/>
  <c r="B75" i="62"/>
  <c r="C75" i="62"/>
  <c r="Z75" i="62"/>
  <c r="D75" i="62"/>
  <c r="E75" i="62"/>
  <c r="J75" i="62"/>
  <c r="K75" i="62"/>
  <c r="N75" i="62"/>
  <c r="O75" i="62"/>
  <c r="S75" i="62"/>
  <c r="B76" i="62"/>
  <c r="C76" i="62"/>
  <c r="D76" i="62"/>
  <c r="E76" i="62"/>
  <c r="J76" i="62"/>
  <c r="K76" i="62"/>
  <c r="N76" i="62"/>
  <c r="O76" i="62"/>
  <c r="S76" i="62"/>
  <c r="B77" i="62"/>
  <c r="C77" i="62"/>
  <c r="D77" i="62"/>
  <c r="E77" i="62"/>
  <c r="J77" i="62"/>
  <c r="K77" i="62"/>
  <c r="N77" i="62"/>
  <c r="O77" i="62"/>
  <c r="S77" i="62"/>
  <c r="B78" i="62"/>
  <c r="C78" i="62"/>
  <c r="D78" i="62"/>
  <c r="E78" i="62"/>
  <c r="J78" i="62"/>
  <c r="K78" i="62"/>
  <c r="N78" i="62"/>
  <c r="O78" i="62"/>
  <c r="S78" i="62"/>
  <c r="B79" i="62"/>
  <c r="C79" i="62"/>
  <c r="Z79" i="62"/>
  <c r="G77" i="76"/>
  <c r="D79" i="62"/>
  <c r="E79" i="62"/>
  <c r="J79" i="62"/>
  <c r="K79" i="62"/>
  <c r="N79" i="62"/>
  <c r="O79" i="62"/>
  <c r="S79" i="62"/>
  <c r="B80" i="62"/>
  <c r="C80" i="62"/>
  <c r="AC80" i="62"/>
  <c r="D80" i="62"/>
  <c r="E80" i="62"/>
  <c r="J80" i="62"/>
  <c r="K80" i="62"/>
  <c r="N80" i="62"/>
  <c r="O80" i="62"/>
  <c r="S80" i="62"/>
  <c r="B81" i="62"/>
  <c r="C81" i="62"/>
  <c r="AC81" i="62"/>
  <c r="D81" i="62"/>
  <c r="E81" i="62"/>
  <c r="J81" i="62"/>
  <c r="K81" i="62"/>
  <c r="N81" i="62"/>
  <c r="O81" i="62"/>
  <c r="S81" i="62"/>
  <c r="B82" i="62"/>
  <c r="C82" i="62"/>
  <c r="A82" i="62"/>
  <c r="D82" i="62"/>
  <c r="E82" i="62"/>
  <c r="J82" i="62"/>
  <c r="K82" i="62"/>
  <c r="N82" i="62"/>
  <c r="O82" i="62"/>
  <c r="S82" i="62"/>
  <c r="B83" i="62"/>
  <c r="C83" i="62"/>
  <c r="D83" i="62"/>
  <c r="E83" i="62"/>
  <c r="J83" i="62"/>
  <c r="K83" i="62"/>
  <c r="N83" i="62"/>
  <c r="O83" i="62"/>
  <c r="S83" i="62"/>
  <c r="B84" i="62"/>
  <c r="C84" i="62"/>
  <c r="D84" i="62"/>
  <c r="E84" i="62"/>
  <c r="J84" i="62"/>
  <c r="K84" i="62"/>
  <c r="N84" i="62"/>
  <c r="O84" i="62"/>
  <c r="S84" i="62"/>
  <c r="B85" i="62"/>
  <c r="C85" i="62"/>
  <c r="Z85" i="62"/>
  <c r="G83" i="76"/>
  <c r="D85" i="62"/>
  <c r="E85" i="62"/>
  <c r="J85" i="62"/>
  <c r="K85" i="62"/>
  <c r="N85" i="62"/>
  <c r="O85" i="62"/>
  <c r="S85" i="62"/>
  <c r="B86" i="62"/>
  <c r="C86" i="62"/>
  <c r="D86" i="62"/>
  <c r="E86" i="62"/>
  <c r="J86" i="62"/>
  <c r="K86" i="62"/>
  <c r="N86" i="62"/>
  <c r="O86" i="62"/>
  <c r="S86" i="62"/>
  <c r="B87" i="62"/>
  <c r="C87" i="62"/>
  <c r="AC87" i="62"/>
  <c r="D87" i="62"/>
  <c r="E87" i="62"/>
  <c r="J87" i="62"/>
  <c r="K87" i="62"/>
  <c r="N87" i="62"/>
  <c r="O87" i="62"/>
  <c r="S87" i="62"/>
  <c r="B88" i="62"/>
  <c r="C88" i="62"/>
  <c r="AC88" i="62"/>
  <c r="D88" i="62"/>
  <c r="E88" i="62"/>
  <c r="J88" i="62"/>
  <c r="K88" i="62"/>
  <c r="N88" i="62"/>
  <c r="O88" i="62"/>
  <c r="S88" i="62"/>
  <c r="B89" i="62"/>
  <c r="C89" i="62"/>
  <c r="D89" i="62"/>
  <c r="E89" i="62"/>
  <c r="J89" i="62"/>
  <c r="K89" i="62"/>
  <c r="N89" i="62"/>
  <c r="O89" i="62"/>
  <c r="S89" i="62"/>
  <c r="B90" i="62"/>
  <c r="C90" i="62"/>
  <c r="D90" i="62"/>
  <c r="E90" i="62"/>
  <c r="J90" i="62"/>
  <c r="K90" i="62"/>
  <c r="N90" i="62"/>
  <c r="O90" i="62"/>
  <c r="S90" i="62"/>
  <c r="B91" i="62"/>
  <c r="C91" i="62"/>
  <c r="A91" i="62"/>
  <c r="D91" i="62"/>
  <c r="E91" i="62"/>
  <c r="J91" i="62"/>
  <c r="K91" i="62"/>
  <c r="N91" i="62"/>
  <c r="O91" i="62"/>
  <c r="S91" i="62"/>
  <c r="B92" i="62"/>
  <c r="C92" i="62"/>
  <c r="AC92" i="62"/>
  <c r="D92" i="62"/>
  <c r="E92" i="62"/>
  <c r="J92" i="62"/>
  <c r="K92" i="62"/>
  <c r="N92" i="62"/>
  <c r="O92" i="62"/>
  <c r="S92" i="62"/>
  <c r="B93" i="62"/>
  <c r="C93" i="62"/>
  <c r="AC93" i="62"/>
  <c r="D93" i="62"/>
  <c r="E93" i="62"/>
  <c r="J93" i="62"/>
  <c r="K93" i="62"/>
  <c r="N93" i="62"/>
  <c r="O93" i="62"/>
  <c r="S93" i="62"/>
  <c r="B94" i="62"/>
  <c r="C94" i="62"/>
  <c r="AB94" i="62"/>
  <c r="D94" i="62"/>
  <c r="E94" i="62"/>
  <c r="J94" i="62"/>
  <c r="K94" i="62"/>
  <c r="N94" i="62"/>
  <c r="O94" i="62"/>
  <c r="S94" i="62"/>
  <c r="B95" i="62"/>
  <c r="C95" i="62"/>
  <c r="Z95" i="62"/>
  <c r="D95" i="62"/>
  <c r="E95" i="62"/>
  <c r="F95" i="62"/>
  <c r="J95" i="62"/>
  <c r="K95" i="62"/>
  <c r="N95" i="62"/>
  <c r="O95" i="62"/>
  <c r="S95" i="62"/>
  <c r="B96" i="62"/>
  <c r="C96" i="62"/>
  <c r="D96" i="62"/>
  <c r="E96" i="62"/>
  <c r="J96" i="62"/>
  <c r="K96" i="62"/>
  <c r="N96" i="62"/>
  <c r="O96" i="62"/>
  <c r="S96" i="62"/>
  <c r="B97" i="62"/>
  <c r="C97" i="62"/>
  <c r="AC97" i="62"/>
  <c r="D97" i="62"/>
  <c r="E97" i="62"/>
  <c r="J97" i="62"/>
  <c r="K97" i="62"/>
  <c r="N97" i="62"/>
  <c r="O97" i="62"/>
  <c r="S97" i="62"/>
  <c r="B98" i="62"/>
  <c r="C98" i="62"/>
  <c r="A98" i="62"/>
  <c r="D98" i="62"/>
  <c r="E98" i="62"/>
  <c r="J98" i="62"/>
  <c r="K98" i="62"/>
  <c r="N98" i="62"/>
  <c r="O98" i="62"/>
  <c r="S98" i="62"/>
  <c r="B99" i="62"/>
  <c r="C99" i="62"/>
  <c r="D99" i="62"/>
  <c r="F99" i="62"/>
  <c r="E99" i="62"/>
  <c r="J99" i="62"/>
  <c r="K99" i="62"/>
  <c r="N99" i="62"/>
  <c r="O99" i="62"/>
  <c r="S99" i="62"/>
  <c r="B100" i="62"/>
  <c r="C100" i="62"/>
  <c r="AC100" i="62"/>
  <c r="D100" i="62"/>
  <c r="E100" i="62"/>
  <c r="J100" i="62"/>
  <c r="K100" i="62"/>
  <c r="N100" i="62"/>
  <c r="O100" i="62"/>
  <c r="S100" i="62"/>
  <c r="B101" i="62"/>
  <c r="C101" i="62"/>
  <c r="AC101" i="62"/>
  <c r="D101" i="62"/>
  <c r="E101" i="62"/>
  <c r="J101" i="62"/>
  <c r="K101" i="62"/>
  <c r="N101" i="62"/>
  <c r="O101" i="62"/>
  <c r="S101" i="62"/>
  <c r="B102" i="62"/>
  <c r="C102" i="62"/>
  <c r="AB102" i="62"/>
  <c r="D102" i="62"/>
  <c r="E102" i="62"/>
  <c r="J102" i="62"/>
  <c r="K102" i="62"/>
  <c r="N102" i="62"/>
  <c r="O102" i="62"/>
  <c r="S102" i="62"/>
  <c r="B103" i="62"/>
  <c r="C103" i="62"/>
  <c r="Z103" i="62"/>
  <c r="G101" i="76"/>
  <c r="D103" i="62"/>
  <c r="E103" i="62"/>
  <c r="J103" i="62"/>
  <c r="K103" i="62"/>
  <c r="N103" i="62"/>
  <c r="O103" i="62"/>
  <c r="S103" i="62"/>
  <c r="B104" i="62"/>
  <c r="C104" i="62"/>
  <c r="D104" i="62"/>
  <c r="G104" i="62"/>
  <c r="E104" i="62"/>
  <c r="J104" i="62"/>
  <c r="K104" i="62"/>
  <c r="N104" i="62"/>
  <c r="O104" i="62"/>
  <c r="S104" i="62"/>
  <c r="B105" i="62"/>
  <c r="C105" i="62"/>
  <c r="AB105" i="62"/>
  <c r="D105" i="62"/>
  <c r="E105" i="62"/>
  <c r="J105" i="62"/>
  <c r="K105" i="62"/>
  <c r="N105" i="62"/>
  <c r="O105" i="62"/>
  <c r="S105" i="62"/>
  <c r="B106" i="62"/>
  <c r="C106" i="62"/>
  <c r="D106" i="62"/>
  <c r="E106" i="62"/>
  <c r="J106" i="62"/>
  <c r="K106" i="62"/>
  <c r="N106" i="62"/>
  <c r="O106" i="62"/>
  <c r="S106" i="62"/>
  <c r="B107" i="62"/>
  <c r="C107" i="62"/>
  <c r="Z107" i="62"/>
  <c r="D107" i="62"/>
  <c r="E107" i="62"/>
  <c r="J107" i="62"/>
  <c r="K107" i="62"/>
  <c r="N107" i="62"/>
  <c r="O107" i="62"/>
  <c r="S107" i="62"/>
  <c r="B108" i="62"/>
  <c r="C108" i="62"/>
  <c r="AC108" i="62"/>
  <c r="D108" i="62"/>
  <c r="E108" i="62"/>
  <c r="J108" i="62"/>
  <c r="K108" i="62"/>
  <c r="N108" i="62"/>
  <c r="O108" i="62"/>
  <c r="S108" i="62"/>
  <c r="B109" i="62"/>
  <c r="C109" i="62"/>
  <c r="D109" i="62"/>
  <c r="E109" i="62"/>
  <c r="J109" i="62"/>
  <c r="K109" i="62"/>
  <c r="N109" i="62"/>
  <c r="O109" i="62"/>
  <c r="S109" i="62"/>
  <c r="B110" i="62"/>
  <c r="C110" i="62"/>
  <c r="AB110" i="62"/>
  <c r="D110" i="62"/>
  <c r="E110" i="62"/>
  <c r="J110" i="62"/>
  <c r="K110" i="62"/>
  <c r="N110" i="62"/>
  <c r="O110" i="62"/>
  <c r="S110" i="62"/>
  <c r="B111" i="62"/>
  <c r="C111" i="62"/>
  <c r="Z111" i="62"/>
  <c r="G109" i="76"/>
  <c r="D111" i="62"/>
  <c r="E111" i="62"/>
  <c r="J111" i="62"/>
  <c r="K111" i="62"/>
  <c r="N111" i="62"/>
  <c r="O111" i="62"/>
  <c r="S111" i="62"/>
  <c r="B112" i="62"/>
  <c r="C112" i="62"/>
  <c r="AC112" i="62"/>
  <c r="D112" i="62"/>
  <c r="E112" i="62"/>
  <c r="J112" i="62"/>
  <c r="K112" i="62"/>
  <c r="N112" i="62"/>
  <c r="O112" i="62"/>
  <c r="S112" i="62"/>
  <c r="B113" i="62"/>
  <c r="C113" i="62"/>
  <c r="AC113" i="62"/>
  <c r="D113" i="62"/>
  <c r="E113" i="62"/>
  <c r="J113" i="62"/>
  <c r="K113" i="62"/>
  <c r="N113" i="62"/>
  <c r="O113" i="62"/>
  <c r="S113" i="62"/>
  <c r="B114" i="62"/>
  <c r="C114" i="62"/>
  <c r="A114" i="62"/>
  <c r="D114" i="62"/>
  <c r="E114" i="62"/>
  <c r="J114" i="62"/>
  <c r="K114" i="62"/>
  <c r="N114" i="62"/>
  <c r="O114" i="62"/>
  <c r="S114" i="62"/>
  <c r="B115" i="62"/>
  <c r="C115" i="62"/>
  <c r="Z115" i="62"/>
  <c r="D115" i="62"/>
  <c r="E115" i="62"/>
  <c r="J115" i="62"/>
  <c r="K115" i="62"/>
  <c r="N115" i="62"/>
  <c r="O115" i="62"/>
  <c r="S115" i="62"/>
  <c r="B116" i="62"/>
  <c r="C116" i="62"/>
  <c r="AC116" i="62"/>
  <c r="D116" i="62"/>
  <c r="E116" i="62"/>
  <c r="J116" i="62"/>
  <c r="K116" i="62"/>
  <c r="N116" i="62"/>
  <c r="O116" i="62"/>
  <c r="S116" i="62"/>
  <c r="B117" i="62"/>
  <c r="C117" i="62"/>
  <c r="AC117" i="62"/>
  <c r="D117" i="62"/>
  <c r="E117" i="62"/>
  <c r="J117" i="62"/>
  <c r="K117" i="62"/>
  <c r="N117" i="62"/>
  <c r="O117" i="62"/>
  <c r="S117" i="62"/>
  <c r="B118" i="62"/>
  <c r="C118" i="62"/>
  <c r="A118" i="62"/>
  <c r="D118" i="62"/>
  <c r="E118" i="62"/>
  <c r="J118" i="62"/>
  <c r="K118" i="62"/>
  <c r="N118" i="62"/>
  <c r="O118" i="62"/>
  <c r="S118" i="62"/>
  <c r="B119" i="62"/>
  <c r="C119" i="62"/>
  <c r="Z119" i="62"/>
  <c r="G117" i="76"/>
  <c r="D119" i="62"/>
  <c r="E119" i="62"/>
  <c r="F119" i="62"/>
  <c r="J119" i="62"/>
  <c r="K119" i="62"/>
  <c r="N119" i="62"/>
  <c r="O119" i="62"/>
  <c r="S119" i="62"/>
  <c r="B120" i="62"/>
  <c r="C120" i="62"/>
  <c r="D120" i="62"/>
  <c r="E120" i="62"/>
  <c r="J120" i="62"/>
  <c r="K120" i="62"/>
  <c r="N120" i="62"/>
  <c r="O120" i="62"/>
  <c r="S120" i="62"/>
  <c r="B121" i="62"/>
  <c r="C121" i="62"/>
  <c r="D121" i="62"/>
  <c r="E121" i="62"/>
  <c r="J121" i="62"/>
  <c r="K121" i="62"/>
  <c r="N121" i="62"/>
  <c r="O121" i="62"/>
  <c r="S121" i="62"/>
  <c r="B122" i="62"/>
  <c r="C122" i="62"/>
  <c r="D122" i="62"/>
  <c r="E122" i="62"/>
  <c r="J122" i="62"/>
  <c r="K122" i="62"/>
  <c r="N122" i="62"/>
  <c r="O122" i="62"/>
  <c r="S122" i="62"/>
  <c r="B123" i="62"/>
  <c r="C123" i="62"/>
  <c r="D123" i="62"/>
  <c r="E123" i="62"/>
  <c r="J123" i="62"/>
  <c r="K123" i="62"/>
  <c r="N123" i="62"/>
  <c r="O123" i="62"/>
  <c r="S123" i="62"/>
  <c r="B124" i="62"/>
  <c r="C124" i="62"/>
  <c r="D124" i="62"/>
  <c r="E124" i="62"/>
  <c r="J124" i="62"/>
  <c r="K124" i="62"/>
  <c r="N124" i="62"/>
  <c r="O124" i="62"/>
  <c r="S124" i="62"/>
  <c r="B125" i="62"/>
  <c r="C125" i="62"/>
  <c r="Z125" i="62"/>
  <c r="D125" i="62"/>
  <c r="E125" i="62"/>
  <c r="J125" i="62"/>
  <c r="K125" i="62"/>
  <c r="N125" i="62"/>
  <c r="O125" i="62"/>
  <c r="S125" i="62"/>
  <c r="B126" i="62"/>
  <c r="C126" i="62"/>
  <c r="D126" i="62"/>
  <c r="E126" i="62"/>
  <c r="J126" i="62"/>
  <c r="K126" i="62"/>
  <c r="N126" i="62"/>
  <c r="O126" i="62"/>
  <c r="S126" i="62"/>
  <c r="B127" i="62"/>
  <c r="C127" i="62"/>
  <c r="Z127" i="62"/>
  <c r="G125" i="76"/>
  <c r="D127" i="62"/>
  <c r="E127" i="62"/>
  <c r="J127" i="62"/>
  <c r="K127" i="62"/>
  <c r="N127" i="62"/>
  <c r="O127" i="62"/>
  <c r="S127" i="62"/>
  <c r="B128" i="62"/>
  <c r="C128" i="62"/>
  <c r="D128" i="62"/>
  <c r="E128" i="62"/>
  <c r="J128" i="62"/>
  <c r="K128" i="62"/>
  <c r="N128" i="62"/>
  <c r="O128" i="62"/>
  <c r="S128" i="62"/>
  <c r="B129" i="62"/>
  <c r="C129" i="62"/>
  <c r="AC129" i="62"/>
  <c r="D129" i="62"/>
  <c r="E129" i="62"/>
  <c r="J129" i="62"/>
  <c r="K129" i="62"/>
  <c r="N129" i="62"/>
  <c r="O129" i="62"/>
  <c r="S129" i="62"/>
  <c r="B130" i="62"/>
  <c r="C130" i="62"/>
  <c r="D130" i="62"/>
  <c r="E130" i="62"/>
  <c r="J130" i="62"/>
  <c r="K130" i="62"/>
  <c r="N130" i="62"/>
  <c r="O130" i="62"/>
  <c r="S130" i="62"/>
  <c r="B131" i="62"/>
  <c r="C131" i="62"/>
  <c r="D131" i="62"/>
  <c r="F131" i="62"/>
  <c r="E131" i="62"/>
  <c r="J131" i="62"/>
  <c r="K131" i="62"/>
  <c r="N131" i="62"/>
  <c r="O131" i="62"/>
  <c r="S131" i="62"/>
  <c r="B132" i="62"/>
  <c r="C132" i="62"/>
  <c r="AC132" i="62"/>
  <c r="D132" i="62"/>
  <c r="E132" i="62"/>
  <c r="J132" i="62"/>
  <c r="K132" i="62"/>
  <c r="N132" i="62"/>
  <c r="O132" i="62"/>
  <c r="S132" i="62"/>
  <c r="B133" i="62"/>
  <c r="C133" i="62"/>
  <c r="AC133" i="62"/>
  <c r="D133" i="62"/>
  <c r="E133" i="62"/>
  <c r="J133" i="62"/>
  <c r="K133" i="62"/>
  <c r="N133" i="62"/>
  <c r="O133" i="62"/>
  <c r="S133" i="62"/>
  <c r="B134" i="62"/>
  <c r="C134" i="62"/>
  <c r="D134" i="62"/>
  <c r="E134" i="62"/>
  <c r="J134" i="62"/>
  <c r="K134" i="62"/>
  <c r="N134" i="62"/>
  <c r="O134" i="62"/>
  <c r="S134" i="62"/>
  <c r="B135" i="62"/>
  <c r="C135" i="62"/>
  <c r="Z135" i="62"/>
  <c r="G133" i="76"/>
  <c r="D135" i="62"/>
  <c r="E135" i="62"/>
  <c r="J135" i="62"/>
  <c r="K135" i="62"/>
  <c r="N135" i="62"/>
  <c r="O135" i="62"/>
  <c r="S135" i="62"/>
  <c r="B136" i="62"/>
  <c r="C136" i="62"/>
  <c r="D136" i="62"/>
  <c r="E136" i="62"/>
  <c r="J136" i="62"/>
  <c r="K136" i="62"/>
  <c r="N136" i="62"/>
  <c r="O136" i="62"/>
  <c r="S136" i="62"/>
  <c r="B137" i="62"/>
  <c r="C137" i="62"/>
  <c r="D137" i="62"/>
  <c r="E137" i="62"/>
  <c r="J137" i="62"/>
  <c r="K137" i="62"/>
  <c r="N137" i="62"/>
  <c r="O137" i="62"/>
  <c r="S137" i="62"/>
  <c r="B138" i="62"/>
  <c r="C138" i="62"/>
  <c r="D138" i="62"/>
  <c r="E138" i="62"/>
  <c r="J138" i="62"/>
  <c r="K138" i="62"/>
  <c r="N138" i="62"/>
  <c r="O138" i="62"/>
  <c r="S138" i="62"/>
  <c r="B139" i="62"/>
  <c r="C139" i="62"/>
  <c r="D139" i="62"/>
  <c r="E139" i="62"/>
  <c r="J139" i="62"/>
  <c r="K139" i="62"/>
  <c r="N139" i="62"/>
  <c r="O139" i="62"/>
  <c r="S139" i="62"/>
  <c r="B140" i="62"/>
  <c r="C140" i="62"/>
  <c r="D140" i="62"/>
  <c r="E140" i="62"/>
  <c r="J140" i="62"/>
  <c r="K140" i="62"/>
  <c r="N140" i="62"/>
  <c r="O140" i="62"/>
  <c r="S140" i="62"/>
  <c r="B141" i="62"/>
  <c r="C141" i="62"/>
  <c r="D141" i="62"/>
  <c r="E141" i="62"/>
  <c r="J141" i="62"/>
  <c r="K141" i="62"/>
  <c r="N141" i="62"/>
  <c r="O141" i="62"/>
  <c r="S141" i="62"/>
  <c r="B142" i="62"/>
  <c r="C142" i="62"/>
  <c r="D142" i="62"/>
  <c r="E142" i="62"/>
  <c r="J142" i="62"/>
  <c r="K142" i="62"/>
  <c r="N142" i="62"/>
  <c r="O142" i="62"/>
  <c r="S142" i="62"/>
  <c r="B143" i="62"/>
  <c r="C143" i="62"/>
  <c r="Z143" i="62"/>
  <c r="G141" i="76"/>
  <c r="D143" i="62"/>
  <c r="G143" i="62"/>
  <c r="E143" i="62"/>
  <c r="J143" i="62"/>
  <c r="K143" i="62"/>
  <c r="N143" i="62"/>
  <c r="O143" i="62"/>
  <c r="S143" i="62"/>
  <c r="B144" i="62"/>
  <c r="C144" i="62"/>
  <c r="D144" i="62"/>
  <c r="E144" i="62"/>
  <c r="J144" i="62"/>
  <c r="K144" i="62"/>
  <c r="N144" i="62"/>
  <c r="O144" i="62"/>
  <c r="S144" i="62"/>
  <c r="B145" i="62"/>
  <c r="C145" i="62"/>
  <c r="A145" i="62"/>
  <c r="D145" i="62"/>
  <c r="E145" i="62"/>
  <c r="J145" i="62"/>
  <c r="K145" i="62"/>
  <c r="N145" i="62"/>
  <c r="O145" i="62"/>
  <c r="S145" i="62"/>
  <c r="B146" i="62"/>
  <c r="C146" i="62"/>
  <c r="D146" i="62"/>
  <c r="E146" i="62"/>
  <c r="J146" i="62"/>
  <c r="K146" i="62"/>
  <c r="N146" i="62"/>
  <c r="O146" i="62"/>
  <c r="S146" i="62"/>
  <c r="B147" i="62"/>
  <c r="C147" i="62"/>
  <c r="D147" i="62"/>
  <c r="E147" i="62"/>
  <c r="J147" i="62"/>
  <c r="K147" i="62"/>
  <c r="N147" i="62"/>
  <c r="O147" i="62"/>
  <c r="S147" i="62"/>
  <c r="B148" i="62"/>
  <c r="C148" i="62"/>
  <c r="AC148" i="62"/>
  <c r="D148" i="62"/>
  <c r="E148" i="62"/>
  <c r="J148" i="62"/>
  <c r="K148" i="62"/>
  <c r="N148" i="62"/>
  <c r="O148" i="62"/>
  <c r="S148" i="62"/>
  <c r="B149" i="62"/>
  <c r="C149" i="62"/>
  <c r="Z149" i="62"/>
  <c r="D149" i="62"/>
  <c r="E149" i="62"/>
  <c r="J149" i="62"/>
  <c r="K149" i="62"/>
  <c r="N149" i="62"/>
  <c r="O149" i="62"/>
  <c r="S149" i="62"/>
  <c r="B150" i="62"/>
  <c r="C150" i="62"/>
  <c r="AB150" i="62"/>
  <c r="D150" i="62"/>
  <c r="E150" i="62"/>
  <c r="J150" i="62"/>
  <c r="K150" i="62"/>
  <c r="N150" i="62"/>
  <c r="O150" i="62"/>
  <c r="S150" i="62"/>
  <c r="B151" i="62"/>
  <c r="C151" i="62"/>
  <c r="AC151" i="62"/>
  <c r="D151" i="62"/>
  <c r="E151" i="62"/>
  <c r="J151" i="62"/>
  <c r="K151" i="62"/>
  <c r="N151" i="62"/>
  <c r="O151" i="62"/>
  <c r="S151" i="62"/>
  <c r="B152" i="62"/>
  <c r="C152" i="62"/>
  <c r="AC152" i="62"/>
  <c r="D152" i="62"/>
  <c r="E152" i="62"/>
  <c r="J152" i="62"/>
  <c r="K152" i="62"/>
  <c r="N152" i="62"/>
  <c r="O152" i="62"/>
  <c r="S152" i="62"/>
  <c r="B153" i="62"/>
  <c r="C153" i="62"/>
  <c r="AC153" i="62"/>
  <c r="D153" i="62"/>
  <c r="E153" i="62"/>
  <c r="J153" i="62"/>
  <c r="K153" i="62"/>
  <c r="N153" i="62"/>
  <c r="O153" i="62"/>
  <c r="S153" i="62"/>
  <c r="B154" i="62"/>
  <c r="C154" i="62"/>
  <c r="AB154" i="62"/>
  <c r="D154" i="62"/>
  <c r="E154" i="62"/>
  <c r="J154" i="62"/>
  <c r="K154" i="62"/>
  <c r="N154" i="62"/>
  <c r="O154" i="62"/>
  <c r="S154" i="62"/>
  <c r="B155" i="62"/>
  <c r="C155" i="62"/>
  <c r="A155" i="62"/>
  <c r="D155" i="62"/>
  <c r="E155" i="62"/>
  <c r="G155" i="62"/>
  <c r="J155" i="62"/>
  <c r="K155" i="62"/>
  <c r="N155" i="62"/>
  <c r="O155" i="62"/>
  <c r="S155" i="62"/>
  <c r="B156" i="62"/>
  <c r="C156" i="62"/>
  <c r="AC156" i="62"/>
  <c r="D156" i="62"/>
  <c r="E156" i="62"/>
  <c r="J156" i="62"/>
  <c r="K156" i="62"/>
  <c r="N156" i="62"/>
  <c r="O156" i="62"/>
  <c r="S156" i="62"/>
  <c r="B157" i="62"/>
  <c r="C157" i="62"/>
  <c r="Z157" i="62"/>
  <c r="G155" i="76"/>
  <c r="AG155" i="76"/>
  <c r="D157" i="62"/>
  <c r="E157" i="62"/>
  <c r="J157" i="62"/>
  <c r="K157" i="62"/>
  <c r="N157" i="62"/>
  <c r="O157" i="62"/>
  <c r="S157" i="62"/>
  <c r="B158" i="62"/>
  <c r="C158" i="62"/>
  <c r="D158" i="62"/>
  <c r="E158" i="62"/>
  <c r="J158" i="62"/>
  <c r="K158" i="62"/>
  <c r="N158" i="62"/>
  <c r="O158" i="62"/>
  <c r="S158" i="62"/>
  <c r="B159" i="62"/>
  <c r="C159" i="62"/>
  <c r="AC159" i="62"/>
  <c r="D159" i="62"/>
  <c r="E159" i="62"/>
  <c r="J159" i="62"/>
  <c r="K159" i="62"/>
  <c r="N159" i="62"/>
  <c r="O159" i="62"/>
  <c r="S159" i="62"/>
  <c r="B160" i="62"/>
  <c r="C160" i="62"/>
  <c r="AC160" i="62"/>
  <c r="D160" i="62"/>
  <c r="E160" i="62"/>
  <c r="J160" i="62"/>
  <c r="K160" i="62"/>
  <c r="N160" i="62"/>
  <c r="O160" i="62"/>
  <c r="S160" i="62"/>
  <c r="B161" i="62"/>
  <c r="C161" i="62"/>
  <c r="D161" i="62"/>
  <c r="E161" i="62"/>
  <c r="J161" i="62"/>
  <c r="K161" i="62"/>
  <c r="N161" i="62"/>
  <c r="O161" i="62"/>
  <c r="S161" i="62"/>
  <c r="B162" i="62"/>
  <c r="C162" i="62"/>
  <c r="D162" i="62"/>
  <c r="E162" i="62"/>
  <c r="J162" i="62"/>
  <c r="K162" i="62"/>
  <c r="N162" i="62"/>
  <c r="O162" i="62"/>
  <c r="S162" i="62"/>
  <c r="B163" i="62"/>
  <c r="C163" i="62"/>
  <c r="D163" i="62"/>
  <c r="E163" i="62"/>
  <c r="J163" i="62"/>
  <c r="K163" i="62"/>
  <c r="N163" i="62"/>
  <c r="O163" i="62"/>
  <c r="S163" i="62"/>
  <c r="B164" i="62"/>
  <c r="C164" i="62"/>
  <c r="AC164" i="62"/>
  <c r="D164" i="62"/>
  <c r="E164" i="62"/>
  <c r="J164" i="62"/>
  <c r="K164" i="62"/>
  <c r="N164" i="62"/>
  <c r="O164" i="62"/>
  <c r="S164" i="62"/>
  <c r="B165" i="62"/>
  <c r="C165" i="62"/>
  <c r="AB165" i="62"/>
  <c r="D165" i="62"/>
  <c r="E165" i="62"/>
  <c r="J165" i="62"/>
  <c r="K165" i="62"/>
  <c r="N165" i="62"/>
  <c r="O165" i="62"/>
  <c r="S165" i="62"/>
  <c r="B166" i="62"/>
  <c r="C166" i="62"/>
  <c r="AB166" i="62"/>
  <c r="D166" i="62"/>
  <c r="E166" i="62"/>
  <c r="J166" i="62"/>
  <c r="K166" i="62"/>
  <c r="N166" i="62"/>
  <c r="O166" i="62"/>
  <c r="S166" i="62"/>
  <c r="B167" i="62"/>
  <c r="C167" i="62"/>
  <c r="D167" i="62"/>
  <c r="E167" i="62"/>
  <c r="J167" i="62"/>
  <c r="K167" i="62"/>
  <c r="N167" i="62"/>
  <c r="O167" i="62"/>
  <c r="S167" i="62"/>
  <c r="B168" i="62"/>
  <c r="C168" i="62"/>
  <c r="AC168" i="62"/>
  <c r="D168" i="62"/>
  <c r="E168" i="62"/>
  <c r="J168" i="62"/>
  <c r="K168" i="62"/>
  <c r="N168" i="62"/>
  <c r="O168" i="62"/>
  <c r="S168" i="62"/>
  <c r="B169" i="62"/>
  <c r="C169" i="62"/>
  <c r="A169" i="62"/>
  <c r="D169" i="62"/>
  <c r="E169" i="62"/>
  <c r="J169" i="62"/>
  <c r="K169" i="62"/>
  <c r="N169" i="62"/>
  <c r="O169" i="62"/>
  <c r="S169" i="62"/>
  <c r="B170" i="62"/>
  <c r="C170" i="62"/>
  <c r="D170" i="62"/>
  <c r="E170" i="62"/>
  <c r="J170" i="62"/>
  <c r="K170" i="62"/>
  <c r="N170" i="62"/>
  <c r="O170" i="62"/>
  <c r="S170" i="62"/>
  <c r="B171" i="62"/>
  <c r="C171" i="62"/>
  <c r="Z171" i="62"/>
  <c r="D171" i="62"/>
  <c r="E171" i="62"/>
  <c r="J171" i="62"/>
  <c r="K171" i="62"/>
  <c r="N171" i="62"/>
  <c r="O171" i="62"/>
  <c r="S171" i="62"/>
  <c r="B172" i="62"/>
  <c r="C172" i="62"/>
  <c r="AC172" i="62"/>
  <c r="D172" i="62"/>
  <c r="E172" i="62"/>
  <c r="J172" i="62"/>
  <c r="K172" i="62"/>
  <c r="N172" i="62"/>
  <c r="O172" i="62"/>
  <c r="S172" i="62"/>
  <c r="B173" i="62"/>
  <c r="C173" i="62"/>
  <c r="A173" i="62"/>
  <c r="D173" i="62"/>
  <c r="E173" i="62"/>
  <c r="J173" i="62"/>
  <c r="K173" i="62"/>
  <c r="N173" i="62"/>
  <c r="O173" i="62"/>
  <c r="S173" i="62"/>
  <c r="B174" i="62"/>
  <c r="C174" i="62"/>
  <c r="D174" i="62"/>
  <c r="E174" i="62"/>
  <c r="J174" i="62"/>
  <c r="K174" i="62"/>
  <c r="N174" i="62"/>
  <c r="O174" i="62"/>
  <c r="S174" i="62"/>
  <c r="B175" i="62"/>
  <c r="C175" i="62"/>
  <c r="D175" i="62"/>
  <c r="E175" i="62"/>
  <c r="J175" i="62"/>
  <c r="K175" i="62"/>
  <c r="N175" i="62"/>
  <c r="O175" i="62"/>
  <c r="S175" i="62"/>
  <c r="B176" i="62"/>
  <c r="C176" i="62"/>
  <c r="AC176" i="62"/>
  <c r="D176" i="62"/>
  <c r="E176" i="62"/>
  <c r="J176" i="62"/>
  <c r="K176" i="62"/>
  <c r="N176" i="62"/>
  <c r="O176" i="62"/>
  <c r="S176" i="62"/>
  <c r="B177" i="62"/>
  <c r="C177" i="62"/>
  <c r="AC177" i="62"/>
  <c r="D177" i="62"/>
  <c r="E177" i="62"/>
  <c r="J177" i="62"/>
  <c r="K177" i="62"/>
  <c r="N177" i="62"/>
  <c r="O177" i="62"/>
  <c r="S177" i="62"/>
  <c r="B178" i="62"/>
  <c r="C178" i="62"/>
  <c r="D178" i="62"/>
  <c r="E178" i="62"/>
  <c r="J178" i="62"/>
  <c r="K178" i="62"/>
  <c r="N178" i="62"/>
  <c r="O178" i="62"/>
  <c r="S178" i="62"/>
  <c r="B179" i="62"/>
  <c r="C179" i="62"/>
  <c r="Z179" i="62"/>
  <c r="G177" i="76"/>
  <c r="D179" i="62"/>
  <c r="E179" i="62"/>
  <c r="J179" i="62"/>
  <c r="K179" i="62"/>
  <c r="N179" i="62"/>
  <c r="O179" i="62"/>
  <c r="S179" i="62"/>
  <c r="B180" i="62"/>
  <c r="C180" i="62"/>
  <c r="AC180" i="62"/>
  <c r="D180" i="62"/>
  <c r="E180" i="62"/>
  <c r="J180" i="62"/>
  <c r="K180" i="62"/>
  <c r="N180" i="62"/>
  <c r="O180" i="62"/>
  <c r="S180" i="62"/>
  <c r="B181" i="62"/>
  <c r="C181" i="62"/>
  <c r="AC181" i="62"/>
  <c r="D181" i="62"/>
  <c r="E181" i="62"/>
  <c r="J181" i="62"/>
  <c r="K181" i="62"/>
  <c r="N181" i="62"/>
  <c r="O181" i="62"/>
  <c r="S181" i="62"/>
  <c r="B182" i="62"/>
  <c r="C182" i="62"/>
  <c r="D182" i="62"/>
  <c r="E182" i="62"/>
  <c r="J182" i="62"/>
  <c r="K182" i="62"/>
  <c r="N182" i="62"/>
  <c r="O182" i="62"/>
  <c r="S182" i="62"/>
  <c r="B183" i="62"/>
  <c r="C183" i="62"/>
  <c r="Z183" i="62"/>
  <c r="G181" i="76"/>
  <c r="D183" i="62"/>
  <c r="E183" i="62"/>
  <c r="J183" i="62"/>
  <c r="K183" i="62"/>
  <c r="N183" i="62"/>
  <c r="O183" i="62"/>
  <c r="S183" i="62"/>
  <c r="B184" i="62"/>
  <c r="C184" i="62"/>
  <c r="AB184" i="62"/>
  <c r="D184" i="62"/>
  <c r="E184" i="62"/>
  <c r="J184" i="62"/>
  <c r="K184" i="62"/>
  <c r="N184" i="62"/>
  <c r="O184" i="62"/>
  <c r="S184" i="62"/>
  <c r="B185" i="62"/>
  <c r="C185" i="62"/>
  <c r="AC185" i="62"/>
  <c r="D185" i="62"/>
  <c r="E185" i="62"/>
  <c r="J185" i="62"/>
  <c r="K185" i="62"/>
  <c r="N185" i="62"/>
  <c r="O185" i="62"/>
  <c r="S185" i="62"/>
  <c r="B186" i="62"/>
  <c r="C186" i="62"/>
  <c r="D186" i="62"/>
  <c r="E186" i="62"/>
  <c r="J186" i="62"/>
  <c r="K186" i="62"/>
  <c r="N186" i="62"/>
  <c r="O186" i="62"/>
  <c r="S186" i="62"/>
  <c r="B187" i="62"/>
  <c r="C187" i="62"/>
  <c r="AC187" i="62"/>
  <c r="D187" i="62"/>
  <c r="G187" i="62"/>
  <c r="E187" i="62"/>
  <c r="J187" i="62"/>
  <c r="K187" i="62"/>
  <c r="N187" i="62"/>
  <c r="O187" i="62"/>
  <c r="S187" i="62"/>
  <c r="B188" i="62"/>
  <c r="C188" i="62"/>
  <c r="AC188" i="62"/>
  <c r="D188" i="62"/>
  <c r="E188" i="62"/>
  <c r="J188" i="62"/>
  <c r="K188" i="62"/>
  <c r="N188" i="62"/>
  <c r="O188" i="62"/>
  <c r="S188" i="62"/>
  <c r="B189" i="62"/>
  <c r="C189" i="62"/>
  <c r="A189" i="62"/>
  <c r="D189" i="62"/>
  <c r="E189" i="62"/>
  <c r="J189" i="62"/>
  <c r="K189" i="62"/>
  <c r="N189" i="62"/>
  <c r="O189" i="62"/>
  <c r="S189" i="62"/>
  <c r="B190" i="62"/>
  <c r="C190" i="62"/>
  <c r="D190" i="62"/>
  <c r="E190" i="62"/>
  <c r="J190" i="62"/>
  <c r="K190" i="62"/>
  <c r="N190" i="62"/>
  <c r="O190" i="62"/>
  <c r="S190" i="62"/>
  <c r="B191" i="62"/>
  <c r="C191" i="62"/>
  <c r="AA191" i="62"/>
  <c r="D191" i="62"/>
  <c r="E191" i="62"/>
  <c r="J191" i="62"/>
  <c r="K191" i="62"/>
  <c r="N191" i="62"/>
  <c r="O191" i="62"/>
  <c r="S191" i="62"/>
  <c r="B192" i="62"/>
  <c r="C192" i="62"/>
  <c r="AA192" i="62"/>
  <c r="D192" i="62"/>
  <c r="E192" i="62"/>
  <c r="J192" i="62"/>
  <c r="K192" i="62"/>
  <c r="N192" i="62"/>
  <c r="O192" i="62"/>
  <c r="S192" i="62"/>
  <c r="B193" i="62"/>
  <c r="C193" i="62"/>
  <c r="Z193" i="62"/>
  <c r="G191" i="76"/>
  <c r="D193" i="62"/>
  <c r="E193" i="62"/>
  <c r="J193" i="62"/>
  <c r="K193" i="62"/>
  <c r="N193" i="62"/>
  <c r="O193" i="62"/>
  <c r="S193" i="62"/>
  <c r="B194" i="62"/>
  <c r="C194" i="62"/>
  <c r="A194" i="62"/>
  <c r="D194" i="62"/>
  <c r="E194" i="62"/>
  <c r="J194" i="62"/>
  <c r="K194" i="62"/>
  <c r="N194" i="62"/>
  <c r="O194" i="62"/>
  <c r="S194" i="62"/>
  <c r="B195" i="62"/>
  <c r="C195" i="62"/>
  <c r="D195" i="62"/>
  <c r="E195" i="62"/>
  <c r="J195" i="62"/>
  <c r="K195" i="62"/>
  <c r="N195" i="62"/>
  <c r="O195" i="62"/>
  <c r="S195" i="62"/>
  <c r="B196" i="62"/>
  <c r="C196" i="62"/>
  <c r="AC196" i="62"/>
  <c r="D196" i="62"/>
  <c r="E196" i="62"/>
  <c r="J196" i="62"/>
  <c r="K196" i="62"/>
  <c r="N196" i="62"/>
  <c r="O196" i="62"/>
  <c r="S196" i="62"/>
  <c r="B197" i="62"/>
  <c r="C197" i="62"/>
  <c r="A197" i="62"/>
  <c r="D197" i="62"/>
  <c r="E197" i="62"/>
  <c r="J197" i="62"/>
  <c r="K197" i="62"/>
  <c r="N197" i="62"/>
  <c r="O197" i="62"/>
  <c r="S197" i="62"/>
  <c r="B198" i="62"/>
  <c r="C198" i="62"/>
  <c r="D198" i="62"/>
  <c r="E198" i="62"/>
  <c r="J198" i="62"/>
  <c r="K198" i="62"/>
  <c r="N198" i="62"/>
  <c r="O198" i="62"/>
  <c r="S198" i="62"/>
  <c r="B199" i="62"/>
  <c r="C199" i="62"/>
  <c r="D199" i="62"/>
  <c r="G199" i="62"/>
  <c r="E199" i="62"/>
  <c r="J199" i="62"/>
  <c r="K199" i="62"/>
  <c r="N199" i="62"/>
  <c r="O199" i="62"/>
  <c r="S199" i="62"/>
  <c r="B200" i="62"/>
  <c r="C200" i="62"/>
  <c r="AA200" i="62"/>
  <c r="D200" i="62"/>
  <c r="E200" i="62"/>
  <c r="J200" i="62"/>
  <c r="K200" i="62"/>
  <c r="N200" i="62"/>
  <c r="O200" i="62"/>
  <c r="S200" i="62"/>
  <c r="B201" i="62"/>
  <c r="C201" i="62"/>
  <c r="AA201" i="62"/>
  <c r="D201" i="62"/>
  <c r="E201" i="62"/>
  <c r="J201" i="62"/>
  <c r="K201" i="62"/>
  <c r="N201" i="62"/>
  <c r="O201" i="62"/>
  <c r="S201" i="62"/>
  <c r="B202" i="62"/>
  <c r="C202" i="62"/>
  <c r="AB202" i="62"/>
  <c r="D202" i="62"/>
  <c r="E202" i="62"/>
  <c r="J202" i="62"/>
  <c r="K202" i="62"/>
  <c r="N202" i="62"/>
  <c r="O202" i="62"/>
  <c r="S202" i="62"/>
  <c r="B203" i="62"/>
  <c r="C203" i="62"/>
  <c r="Z203" i="62"/>
  <c r="G201" i="76"/>
  <c r="D203" i="62"/>
  <c r="E203" i="62"/>
  <c r="J203" i="62"/>
  <c r="K203" i="62"/>
  <c r="N203" i="62"/>
  <c r="O203" i="62"/>
  <c r="S203" i="62"/>
  <c r="B204" i="62"/>
  <c r="C204" i="62"/>
  <c r="D204" i="62"/>
  <c r="E204" i="62"/>
  <c r="G204" i="62"/>
  <c r="J204" i="62"/>
  <c r="K204" i="62"/>
  <c r="N204" i="62"/>
  <c r="O204" i="62"/>
  <c r="S204" i="62"/>
  <c r="B205" i="62"/>
  <c r="C205" i="62"/>
  <c r="Z205" i="62"/>
  <c r="G203" i="76"/>
  <c r="D205" i="62"/>
  <c r="E205" i="62"/>
  <c r="J205" i="62"/>
  <c r="K205" i="62"/>
  <c r="N205" i="62"/>
  <c r="O205" i="62"/>
  <c r="S205" i="62"/>
  <c r="B206" i="62"/>
  <c r="C206" i="62"/>
  <c r="A206" i="62"/>
  <c r="D206" i="62"/>
  <c r="E206" i="62"/>
  <c r="J206" i="62"/>
  <c r="K206" i="62"/>
  <c r="N206" i="62"/>
  <c r="O206" i="62"/>
  <c r="S206" i="62"/>
  <c r="B207" i="62"/>
  <c r="C207" i="62"/>
  <c r="D207" i="62"/>
  <c r="E207" i="62"/>
  <c r="J207" i="62"/>
  <c r="K207" i="62"/>
  <c r="N207" i="62"/>
  <c r="O207" i="62"/>
  <c r="S207" i="62"/>
  <c r="B208" i="62"/>
  <c r="C208" i="62"/>
  <c r="AA208" i="62"/>
  <c r="D208" i="62"/>
  <c r="E208" i="62"/>
  <c r="J208" i="62"/>
  <c r="K208" i="62"/>
  <c r="N208" i="62"/>
  <c r="O208" i="62"/>
  <c r="S208" i="62"/>
  <c r="B209" i="62"/>
  <c r="C209" i="62"/>
  <c r="AA209" i="62"/>
  <c r="D209" i="62"/>
  <c r="E209" i="62"/>
  <c r="J209" i="62"/>
  <c r="K209" i="62"/>
  <c r="N209" i="62"/>
  <c r="O209" i="62"/>
  <c r="S209" i="62"/>
  <c r="B210" i="62"/>
  <c r="C210" i="62"/>
  <c r="A210" i="62"/>
  <c r="D210" i="62"/>
  <c r="E210" i="62"/>
  <c r="J210" i="62"/>
  <c r="K210" i="62"/>
  <c r="N210" i="62"/>
  <c r="O210" i="62"/>
  <c r="S210" i="62"/>
  <c r="B211" i="62"/>
  <c r="C211" i="62"/>
  <c r="Z211" i="62"/>
  <c r="G209" i="76"/>
  <c r="D211" i="62"/>
  <c r="E211" i="62"/>
  <c r="J211" i="62"/>
  <c r="K211" i="62"/>
  <c r="N211" i="62"/>
  <c r="O211" i="62"/>
  <c r="S211" i="62"/>
  <c r="B212" i="62"/>
  <c r="C212" i="62"/>
  <c r="D212" i="62"/>
  <c r="E212" i="62"/>
  <c r="J212" i="62"/>
  <c r="K212" i="62"/>
  <c r="N212" i="62"/>
  <c r="O212" i="62"/>
  <c r="S212" i="62"/>
  <c r="B213" i="62"/>
  <c r="C213" i="62"/>
  <c r="AB213" i="62"/>
  <c r="D213" i="62"/>
  <c r="E213" i="62"/>
  <c r="J213" i="62"/>
  <c r="K213" i="62"/>
  <c r="N213" i="62"/>
  <c r="O213" i="62"/>
  <c r="S213" i="62"/>
  <c r="B214" i="62"/>
  <c r="C214" i="62"/>
  <c r="AA214" i="62"/>
  <c r="D214" i="62"/>
  <c r="E214" i="62"/>
  <c r="J214" i="62"/>
  <c r="K214" i="62"/>
  <c r="N214" i="62"/>
  <c r="O214" i="62"/>
  <c r="S214" i="62"/>
  <c r="B215" i="62"/>
  <c r="C215" i="62"/>
  <c r="Z215" i="62"/>
  <c r="D215" i="62"/>
  <c r="E215" i="62"/>
  <c r="G215" i="62"/>
  <c r="J215" i="62"/>
  <c r="K215" i="62"/>
  <c r="N215" i="62"/>
  <c r="O215" i="62"/>
  <c r="S215" i="62"/>
  <c r="B216" i="62"/>
  <c r="C216" i="62"/>
  <c r="D216" i="62"/>
  <c r="E216" i="62"/>
  <c r="J216" i="62"/>
  <c r="K216" i="62"/>
  <c r="N216" i="62"/>
  <c r="O216" i="62"/>
  <c r="S216" i="62"/>
  <c r="B217" i="62"/>
  <c r="C217" i="62"/>
  <c r="AB217" i="62"/>
  <c r="D217" i="62"/>
  <c r="E217" i="62"/>
  <c r="J217" i="62"/>
  <c r="K217" i="62"/>
  <c r="N217" i="62"/>
  <c r="O217" i="62"/>
  <c r="S217" i="62"/>
  <c r="B218" i="62"/>
  <c r="C218" i="62"/>
  <c r="AA218" i="62"/>
  <c r="D218" i="62"/>
  <c r="E218" i="62"/>
  <c r="J218" i="62"/>
  <c r="K218" i="62"/>
  <c r="N218" i="62"/>
  <c r="O218" i="62"/>
  <c r="S218" i="62"/>
  <c r="B219" i="62"/>
  <c r="C219" i="62"/>
  <c r="AA219" i="62"/>
  <c r="D219" i="62"/>
  <c r="E219" i="62"/>
  <c r="J219" i="62"/>
  <c r="K219" i="62"/>
  <c r="N219" i="62"/>
  <c r="O219" i="62"/>
  <c r="S219" i="62"/>
  <c r="B220" i="62"/>
  <c r="C220" i="62"/>
  <c r="D220" i="62"/>
  <c r="E220" i="62"/>
  <c r="J220" i="62"/>
  <c r="K220" i="62"/>
  <c r="N220" i="62"/>
  <c r="O220" i="62"/>
  <c r="S220" i="62"/>
  <c r="B221" i="62"/>
  <c r="C221" i="62"/>
  <c r="Z221" i="62"/>
  <c r="G219" i="76"/>
  <c r="D221" i="62"/>
  <c r="E221" i="62"/>
  <c r="J221" i="62"/>
  <c r="K221" i="62"/>
  <c r="N221" i="62"/>
  <c r="O221" i="62"/>
  <c r="S221" i="62"/>
  <c r="B222" i="62"/>
  <c r="C222" i="62"/>
  <c r="D222" i="62"/>
  <c r="E222" i="62"/>
  <c r="J222" i="62"/>
  <c r="K222" i="62"/>
  <c r="N222" i="62"/>
  <c r="O222" i="62"/>
  <c r="S222" i="62"/>
  <c r="B223" i="62"/>
  <c r="C223" i="62"/>
  <c r="AA223" i="62"/>
  <c r="D223" i="62"/>
  <c r="E223" i="62"/>
  <c r="F223" i="62"/>
  <c r="J223" i="62"/>
  <c r="K223" i="62"/>
  <c r="N223" i="62"/>
  <c r="O223" i="62"/>
  <c r="S223" i="62"/>
  <c r="B224" i="62"/>
  <c r="C224" i="62"/>
  <c r="D224" i="62"/>
  <c r="F224" i="62"/>
  <c r="E224" i="62"/>
  <c r="J224" i="62"/>
  <c r="K224" i="62"/>
  <c r="N224" i="62"/>
  <c r="O224" i="62"/>
  <c r="S224" i="62"/>
  <c r="B225" i="62"/>
  <c r="C225" i="62"/>
  <c r="Z225" i="62"/>
  <c r="D225" i="62"/>
  <c r="E225" i="62"/>
  <c r="J225" i="62"/>
  <c r="K225" i="62"/>
  <c r="N225" i="62"/>
  <c r="O225" i="62"/>
  <c r="S225" i="62"/>
  <c r="B226" i="62"/>
  <c r="C226" i="62"/>
  <c r="AB226" i="62"/>
  <c r="D226" i="62"/>
  <c r="E226" i="62"/>
  <c r="J226" i="62"/>
  <c r="K226" i="62"/>
  <c r="N226" i="62"/>
  <c r="O226" i="62"/>
  <c r="S226" i="62"/>
  <c r="B227" i="62"/>
  <c r="C227" i="62"/>
  <c r="AC227" i="62"/>
  <c r="D227" i="62"/>
  <c r="E227" i="62"/>
  <c r="J227" i="62"/>
  <c r="K227" i="62"/>
  <c r="N227" i="62"/>
  <c r="O227" i="62"/>
  <c r="S227" i="62"/>
  <c r="B228" i="62"/>
  <c r="C228" i="62"/>
  <c r="AC228" i="62"/>
  <c r="D228" i="62"/>
  <c r="E228" i="62"/>
  <c r="J228" i="62"/>
  <c r="K228" i="62"/>
  <c r="N228" i="62"/>
  <c r="O228" i="62"/>
  <c r="S228" i="62"/>
  <c r="B229" i="62"/>
  <c r="C229" i="62"/>
  <c r="AB229" i="62"/>
  <c r="D229" i="62"/>
  <c r="E229" i="62"/>
  <c r="J229" i="62"/>
  <c r="K229" i="62"/>
  <c r="N229" i="62"/>
  <c r="O229" i="62"/>
  <c r="S229" i="62"/>
  <c r="B230" i="62"/>
  <c r="C230" i="62"/>
  <c r="AA230" i="62"/>
  <c r="D230" i="62"/>
  <c r="E230" i="62"/>
  <c r="J230" i="62"/>
  <c r="K230" i="62"/>
  <c r="N230" i="62"/>
  <c r="O230" i="62"/>
  <c r="S230" i="62"/>
  <c r="B231" i="62"/>
  <c r="C231" i="62"/>
  <c r="AA231" i="62"/>
  <c r="D231" i="62"/>
  <c r="E231" i="62"/>
  <c r="J231" i="62"/>
  <c r="K231" i="62"/>
  <c r="N231" i="62"/>
  <c r="O231" i="62"/>
  <c r="S231" i="62"/>
  <c r="B232" i="62"/>
  <c r="C232" i="62"/>
  <c r="D232" i="62"/>
  <c r="E232" i="62"/>
  <c r="J232" i="62"/>
  <c r="K232" i="62"/>
  <c r="N232" i="62"/>
  <c r="O232" i="62"/>
  <c r="S232" i="62"/>
  <c r="B233" i="62"/>
  <c r="C233" i="62"/>
  <c r="Z233" i="62"/>
  <c r="G231" i="76"/>
  <c r="D233" i="62"/>
  <c r="E233" i="62"/>
  <c r="J233" i="62"/>
  <c r="K233" i="62"/>
  <c r="N233" i="62"/>
  <c r="O233" i="62"/>
  <c r="S233" i="62"/>
  <c r="B234" i="62"/>
  <c r="C234" i="62"/>
  <c r="D234" i="62"/>
  <c r="E234" i="62"/>
  <c r="J234" i="62"/>
  <c r="K234" i="62"/>
  <c r="N234" i="62"/>
  <c r="O234" i="62"/>
  <c r="S234" i="62"/>
  <c r="B235" i="62"/>
  <c r="C235" i="62"/>
  <c r="D235" i="62"/>
  <c r="E235" i="62"/>
  <c r="J235" i="62"/>
  <c r="K235" i="62"/>
  <c r="N235" i="62"/>
  <c r="O235" i="62"/>
  <c r="S235" i="62"/>
  <c r="B236" i="62"/>
  <c r="C236" i="62"/>
  <c r="AA236" i="62"/>
  <c r="D236" i="62"/>
  <c r="E236" i="62"/>
  <c r="J236" i="62"/>
  <c r="K236" i="62"/>
  <c r="N236" i="62"/>
  <c r="O236" i="62"/>
  <c r="S236" i="62"/>
  <c r="B237" i="62"/>
  <c r="C237" i="62"/>
  <c r="AA237" i="62"/>
  <c r="D237" i="62"/>
  <c r="E237" i="62"/>
  <c r="J237" i="62"/>
  <c r="K237" i="62"/>
  <c r="N237" i="62"/>
  <c r="O237" i="62"/>
  <c r="S237" i="62"/>
  <c r="B238" i="62"/>
  <c r="C238" i="62"/>
  <c r="AA238" i="62"/>
  <c r="D238" i="62"/>
  <c r="E238" i="62"/>
  <c r="J238" i="62"/>
  <c r="K238" i="62"/>
  <c r="N238" i="62"/>
  <c r="O238" i="62"/>
  <c r="S238" i="62"/>
  <c r="B239" i="62"/>
  <c r="C239" i="62"/>
  <c r="AA239" i="62"/>
  <c r="D239" i="62"/>
  <c r="E239" i="62"/>
  <c r="J239" i="62"/>
  <c r="K239" i="62"/>
  <c r="N239" i="62"/>
  <c r="O239" i="62"/>
  <c r="S239" i="62"/>
  <c r="B240" i="62"/>
  <c r="C240" i="62"/>
  <c r="D240" i="62"/>
  <c r="E240" i="62"/>
  <c r="J240" i="62"/>
  <c r="K240" i="62"/>
  <c r="N240" i="62"/>
  <c r="O240" i="62"/>
  <c r="S240" i="62"/>
  <c r="B241" i="62"/>
  <c r="C241" i="62"/>
  <c r="Z241" i="62"/>
  <c r="D241" i="62"/>
  <c r="E241" i="62"/>
  <c r="J241" i="62"/>
  <c r="K241" i="62"/>
  <c r="N241" i="62"/>
  <c r="O241" i="62"/>
  <c r="S241" i="62"/>
  <c r="B242" i="62"/>
  <c r="C242" i="62"/>
  <c r="D242" i="62"/>
  <c r="E242" i="62"/>
  <c r="J242" i="62"/>
  <c r="K242" i="62"/>
  <c r="N242" i="62"/>
  <c r="O242" i="62"/>
  <c r="S242" i="62"/>
  <c r="B243" i="62"/>
  <c r="C243" i="62"/>
  <c r="AC243" i="62"/>
  <c r="D243" i="62"/>
  <c r="E243" i="62"/>
  <c r="J243" i="62"/>
  <c r="K243" i="62"/>
  <c r="N243" i="62"/>
  <c r="O243" i="62"/>
  <c r="S243" i="62"/>
  <c r="B244" i="62"/>
  <c r="C244" i="62"/>
  <c r="AC244" i="62"/>
  <c r="D244" i="62"/>
  <c r="F244" i="62"/>
  <c r="E244" i="62"/>
  <c r="J244" i="62"/>
  <c r="K244" i="62"/>
  <c r="N244" i="62"/>
  <c r="O244" i="62"/>
  <c r="S244" i="62"/>
  <c r="B245" i="62"/>
  <c r="C245" i="62"/>
  <c r="AA245" i="62"/>
  <c r="D245" i="62"/>
  <c r="E245" i="62"/>
  <c r="J245" i="62"/>
  <c r="K245" i="62"/>
  <c r="N245" i="62"/>
  <c r="O245" i="62"/>
  <c r="S245" i="62"/>
  <c r="B246" i="62"/>
  <c r="C246" i="62"/>
  <c r="AA246" i="62"/>
  <c r="D246" i="62"/>
  <c r="E246" i="62"/>
  <c r="J246" i="62"/>
  <c r="K246" i="62"/>
  <c r="N246" i="62"/>
  <c r="O246" i="62"/>
  <c r="S246" i="62"/>
  <c r="B247" i="62"/>
  <c r="C247" i="62"/>
  <c r="AA247" i="62"/>
  <c r="D247" i="62"/>
  <c r="E247" i="62"/>
  <c r="J247" i="62"/>
  <c r="K247" i="62"/>
  <c r="N247" i="62"/>
  <c r="O247" i="62"/>
  <c r="S247" i="62"/>
  <c r="B248" i="62"/>
  <c r="C248" i="62"/>
  <c r="AA248" i="62"/>
  <c r="D248" i="62"/>
  <c r="E248" i="62"/>
  <c r="J248" i="62"/>
  <c r="K248" i="62"/>
  <c r="N248" i="62"/>
  <c r="O248" i="62"/>
  <c r="S248" i="62"/>
  <c r="B249" i="62"/>
  <c r="C249" i="62"/>
  <c r="AA249" i="62"/>
  <c r="D249" i="62"/>
  <c r="E249" i="62"/>
  <c r="J249" i="62"/>
  <c r="K249" i="62"/>
  <c r="N249" i="62"/>
  <c r="O249" i="62"/>
  <c r="S249" i="62"/>
  <c r="B250" i="62"/>
  <c r="C250" i="62"/>
  <c r="D250" i="62"/>
  <c r="E250" i="62"/>
  <c r="J250" i="62"/>
  <c r="K250" i="62"/>
  <c r="N250" i="62"/>
  <c r="O250" i="62"/>
  <c r="S250" i="62"/>
  <c r="B251" i="62"/>
  <c r="C251" i="62"/>
  <c r="Z251" i="62"/>
  <c r="D251" i="62"/>
  <c r="E251" i="62"/>
  <c r="J251" i="62"/>
  <c r="K251" i="62"/>
  <c r="N251" i="62"/>
  <c r="O251" i="62"/>
  <c r="S251" i="62"/>
  <c r="B252" i="62"/>
  <c r="C252" i="62"/>
  <c r="D252" i="62"/>
  <c r="E252" i="62"/>
  <c r="J252" i="62"/>
  <c r="K252" i="62"/>
  <c r="N252" i="62"/>
  <c r="O252" i="62"/>
  <c r="S252" i="62"/>
  <c r="B253" i="62"/>
  <c r="C253" i="62"/>
  <c r="Z253" i="62"/>
  <c r="G251" i="76"/>
  <c r="D253" i="62"/>
  <c r="E253" i="62"/>
  <c r="J253" i="62"/>
  <c r="K253" i="62"/>
  <c r="N253" i="62"/>
  <c r="O253" i="62"/>
  <c r="S253" i="62"/>
  <c r="B254" i="62"/>
  <c r="C254" i="62"/>
  <c r="A254" i="62"/>
  <c r="D254" i="62"/>
  <c r="E254" i="62"/>
  <c r="J254" i="62"/>
  <c r="K254" i="62"/>
  <c r="N254" i="62"/>
  <c r="O254" i="62"/>
  <c r="S254" i="62"/>
  <c r="B255" i="62"/>
  <c r="C255" i="62"/>
  <c r="AA255" i="62"/>
  <c r="D255" i="62"/>
  <c r="E255" i="62"/>
  <c r="J255" i="62"/>
  <c r="K255" i="62"/>
  <c r="N255" i="62"/>
  <c r="O255" i="62"/>
  <c r="S255" i="62"/>
  <c r="B256" i="62"/>
  <c r="C256" i="62"/>
  <c r="D256" i="62"/>
  <c r="F256" i="62"/>
  <c r="E256" i="62"/>
  <c r="J256" i="62"/>
  <c r="K256" i="62"/>
  <c r="N256" i="62"/>
  <c r="O256" i="62"/>
  <c r="S256" i="62"/>
  <c r="B257" i="62"/>
  <c r="C257" i="62"/>
  <c r="A257" i="62"/>
  <c r="D257" i="62"/>
  <c r="E257" i="62"/>
  <c r="J257" i="62"/>
  <c r="K257" i="62"/>
  <c r="N257" i="62"/>
  <c r="O257" i="62"/>
  <c r="S257" i="62"/>
  <c r="B258" i="62"/>
  <c r="C258" i="62"/>
  <c r="AB258" i="62"/>
  <c r="D258" i="62"/>
  <c r="E258" i="62"/>
  <c r="J258" i="62"/>
  <c r="K258" i="62"/>
  <c r="N258" i="62"/>
  <c r="O258" i="62"/>
  <c r="S258" i="62"/>
  <c r="B259" i="62"/>
  <c r="C259" i="62"/>
  <c r="AC259" i="62"/>
  <c r="D259" i="62"/>
  <c r="E259" i="62"/>
  <c r="J259" i="62"/>
  <c r="K259" i="62"/>
  <c r="N259" i="62"/>
  <c r="O259" i="62"/>
  <c r="S259" i="62"/>
  <c r="B260" i="62"/>
  <c r="C260" i="62"/>
  <c r="AC260" i="62"/>
  <c r="D260" i="62"/>
  <c r="E260" i="62"/>
  <c r="J260" i="62"/>
  <c r="K260" i="62"/>
  <c r="N260" i="62"/>
  <c r="O260" i="62"/>
  <c r="S260" i="62"/>
  <c r="B261" i="62"/>
  <c r="C261" i="62"/>
  <c r="AA261" i="62"/>
  <c r="D261" i="62"/>
  <c r="E261" i="62"/>
  <c r="J261" i="62"/>
  <c r="K261" i="62"/>
  <c r="N261" i="62"/>
  <c r="O261" i="62"/>
  <c r="S261" i="62"/>
  <c r="B262" i="62"/>
  <c r="C262" i="62"/>
  <c r="A262" i="62"/>
  <c r="D262" i="62"/>
  <c r="E262" i="62"/>
  <c r="J262" i="62"/>
  <c r="K262" i="62"/>
  <c r="N262" i="62"/>
  <c r="O262" i="62"/>
  <c r="S262" i="62"/>
  <c r="B263" i="62"/>
  <c r="C263" i="62"/>
  <c r="Z263" i="62"/>
  <c r="D263" i="62"/>
  <c r="E263" i="62"/>
  <c r="J263" i="62"/>
  <c r="K263" i="62"/>
  <c r="N263" i="62"/>
  <c r="O263" i="62"/>
  <c r="S263" i="62"/>
  <c r="B264" i="62"/>
  <c r="C264" i="62"/>
  <c r="D264" i="62"/>
  <c r="E264" i="62"/>
  <c r="J264" i="62"/>
  <c r="K264" i="62"/>
  <c r="N264" i="62"/>
  <c r="O264" i="62"/>
  <c r="S264" i="62"/>
  <c r="B265" i="62"/>
  <c r="C265" i="62"/>
  <c r="D265" i="62"/>
  <c r="E265" i="62"/>
  <c r="J265" i="62"/>
  <c r="K265" i="62"/>
  <c r="N265" i="62"/>
  <c r="O265" i="62"/>
  <c r="S265" i="62"/>
  <c r="B266" i="62"/>
  <c r="C266" i="62"/>
  <c r="D266" i="62"/>
  <c r="E266" i="62"/>
  <c r="J266" i="62"/>
  <c r="K266" i="62"/>
  <c r="N266" i="62"/>
  <c r="O266" i="62"/>
  <c r="S266" i="62"/>
  <c r="B267" i="62"/>
  <c r="C267" i="62"/>
  <c r="AA267" i="62"/>
  <c r="D267" i="62"/>
  <c r="E267" i="62"/>
  <c r="J267" i="62"/>
  <c r="K267" i="62"/>
  <c r="N267" i="62"/>
  <c r="O267" i="62"/>
  <c r="S267" i="62"/>
  <c r="B268" i="62"/>
  <c r="C268" i="62"/>
  <c r="D268" i="62"/>
  <c r="E268" i="62"/>
  <c r="J268" i="62"/>
  <c r="K268" i="62"/>
  <c r="N268" i="62"/>
  <c r="O268" i="62"/>
  <c r="S268" i="62"/>
  <c r="B269" i="62"/>
  <c r="C269" i="62"/>
  <c r="Z269" i="62"/>
  <c r="G267" i="76"/>
  <c r="D269" i="62"/>
  <c r="E269" i="62"/>
  <c r="J269" i="62"/>
  <c r="K269" i="62"/>
  <c r="N269" i="62"/>
  <c r="O269" i="62"/>
  <c r="S269" i="62"/>
  <c r="B270" i="62"/>
  <c r="C270" i="62"/>
  <c r="AB270" i="62"/>
  <c r="D270" i="62"/>
  <c r="E270" i="62"/>
  <c r="J270" i="62"/>
  <c r="K270" i="62"/>
  <c r="N270" i="62"/>
  <c r="O270" i="62"/>
  <c r="S270" i="62"/>
  <c r="B271" i="62"/>
  <c r="C271" i="62"/>
  <c r="AA271" i="62"/>
  <c r="D271" i="62"/>
  <c r="E271" i="62"/>
  <c r="J271" i="62"/>
  <c r="K271" i="62"/>
  <c r="N271" i="62"/>
  <c r="O271" i="62"/>
  <c r="S271" i="62"/>
  <c r="B272" i="62"/>
  <c r="C272" i="62"/>
  <c r="AA272" i="62"/>
  <c r="D272" i="62"/>
  <c r="G272" i="62"/>
  <c r="E272" i="62"/>
  <c r="J272" i="62"/>
  <c r="K272" i="62"/>
  <c r="N272" i="62"/>
  <c r="O272" i="62"/>
  <c r="S272" i="62"/>
  <c r="B273" i="62"/>
  <c r="C273" i="62"/>
  <c r="Z273" i="62"/>
  <c r="G271" i="76"/>
  <c r="D273" i="62"/>
  <c r="E273" i="62"/>
  <c r="J273" i="62"/>
  <c r="K273" i="62"/>
  <c r="N273" i="62"/>
  <c r="O273" i="62"/>
  <c r="S273" i="62"/>
  <c r="B274" i="62"/>
  <c r="C274" i="62"/>
  <c r="A274" i="62"/>
  <c r="D274" i="62"/>
  <c r="E274" i="62"/>
  <c r="J274" i="62"/>
  <c r="K274" i="62"/>
  <c r="N274" i="62"/>
  <c r="O274" i="62"/>
  <c r="S274" i="62"/>
  <c r="B275" i="62"/>
  <c r="C275" i="62"/>
  <c r="D275" i="62"/>
  <c r="E275" i="62"/>
  <c r="J275" i="62"/>
  <c r="K275" i="62"/>
  <c r="N275" i="62"/>
  <c r="O275" i="62"/>
  <c r="S275" i="62"/>
  <c r="B276" i="62"/>
  <c r="C276" i="62"/>
  <c r="AC276" i="62"/>
  <c r="D276" i="62"/>
  <c r="E276" i="62"/>
  <c r="J276" i="62"/>
  <c r="K276" i="62"/>
  <c r="N276" i="62"/>
  <c r="O276" i="62"/>
  <c r="S276" i="62"/>
  <c r="B277" i="62"/>
  <c r="C277" i="62"/>
  <c r="AA277" i="62"/>
  <c r="D277" i="62"/>
  <c r="E277" i="62"/>
  <c r="J277" i="62"/>
  <c r="K277" i="62"/>
  <c r="N277" i="62"/>
  <c r="O277" i="62"/>
  <c r="S277" i="62"/>
  <c r="B278" i="62"/>
  <c r="C278" i="62"/>
  <c r="AB278" i="62"/>
  <c r="D278" i="62"/>
  <c r="E278" i="62"/>
  <c r="J278" i="62"/>
  <c r="K278" i="62"/>
  <c r="N278" i="62"/>
  <c r="O278" i="62"/>
  <c r="S278" i="62"/>
  <c r="B279" i="62"/>
  <c r="C279" i="62"/>
  <c r="AC279" i="62"/>
  <c r="D279" i="62"/>
  <c r="E279" i="62"/>
  <c r="J279" i="62"/>
  <c r="K279" i="62"/>
  <c r="N279" i="62"/>
  <c r="O279" i="62"/>
  <c r="S279" i="62"/>
  <c r="B280" i="62"/>
  <c r="C280" i="62"/>
  <c r="AC280" i="62"/>
  <c r="D280" i="62"/>
  <c r="E280" i="62"/>
  <c r="J280" i="62"/>
  <c r="K280" i="62"/>
  <c r="N280" i="62"/>
  <c r="O280" i="62"/>
  <c r="S280" i="62"/>
  <c r="B281" i="62"/>
  <c r="C281" i="62"/>
  <c r="AB281" i="62"/>
  <c r="D281" i="62"/>
  <c r="E281" i="62"/>
  <c r="J281" i="62"/>
  <c r="K281" i="62"/>
  <c r="N281" i="62"/>
  <c r="O281" i="62"/>
  <c r="S281" i="62"/>
  <c r="B282" i="62"/>
  <c r="C282" i="62"/>
  <c r="D282" i="62"/>
  <c r="E282" i="62"/>
  <c r="J282" i="62"/>
  <c r="K282" i="62"/>
  <c r="N282" i="62"/>
  <c r="O282" i="62"/>
  <c r="S282" i="62"/>
  <c r="B283" i="62"/>
  <c r="C283" i="62"/>
  <c r="Z283" i="62"/>
  <c r="D283" i="62"/>
  <c r="E283" i="62"/>
  <c r="J283" i="62"/>
  <c r="K283" i="62"/>
  <c r="N283" i="62"/>
  <c r="O283" i="62"/>
  <c r="S283" i="62"/>
  <c r="B284" i="62"/>
  <c r="C284" i="62"/>
  <c r="AB284" i="62"/>
  <c r="D284" i="62"/>
  <c r="E284" i="62"/>
  <c r="J284" i="62"/>
  <c r="K284" i="62"/>
  <c r="N284" i="62"/>
  <c r="O284" i="62"/>
  <c r="S284" i="62"/>
  <c r="B285" i="62"/>
  <c r="C285" i="62"/>
  <c r="Z285" i="62"/>
  <c r="G283" i="76"/>
  <c r="D285" i="62"/>
  <c r="E285" i="62"/>
  <c r="J285" i="62"/>
  <c r="K285" i="62"/>
  <c r="N285" i="62"/>
  <c r="O285" i="62"/>
  <c r="S285" i="62"/>
  <c r="B286" i="62"/>
  <c r="C286" i="62"/>
  <c r="AB286" i="62"/>
  <c r="D286" i="62"/>
  <c r="E286" i="62"/>
  <c r="J286" i="62"/>
  <c r="K286" i="62"/>
  <c r="N286" i="62"/>
  <c r="O286" i="62"/>
  <c r="S286" i="62"/>
  <c r="B287" i="62"/>
  <c r="C287" i="62"/>
  <c r="D287" i="62"/>
  <c r="E287" i="62"/>
  <c r="J287" i="62"/>
  <c r="K287" i="62"/>
  <c r="N287" i="62"/>
  <c r="O287" i="62"/>
  <c r="S287" i="62"/>
  <c r="B288" i="62"/>
  <c r="C288" i="62"/>
  <c r="AC288" i="62"/>
  <c r="D288" i="62"/>
  <c r="E288" i="62"/>
  <c r="J288" i="62"/>
  <c r="K288" i="62"/>
  <c r="N288" i="62"/>
  <c r="O288" i="62"/>
  <c r="S288" i="62"/>
  <c r="B289" i="62"/>
  <c r="C289" i="62"/>
  <c r="AA289" i="62"/>
  <c r="D289" i="62"/>
  <c r="E289" i="62"/>
  <c r="J289" i="62"/>
  <c r="K289" i="62"/>
  <c r="N289" i="62"/>
  <c r="O289" i="62"/>
  <c r="S289" i="62"/>
  <c r="B290" i="62"/>
  <c r="C290" i="62"/>
  <c r="D290" i="62"/>
  <c r="E290" i="62"/>
  <c r="J290" i="62"/>
  <c r="K290" i="62"/>
  <c r="N290" i="62"/>
  <c r="O290" i="62"/>
  <c r="S290" i="62"/>
  <c r="B291" i="62"/>
  <c r="C291" i="62"/>
  <c r="AC291" i="62"/>
  <c r="D291" i="62"/>
  <c r="G291" i="62"/>
  <c r="E291" i="62"/>
  <c r="J291" i="62"/>
  <c r="K291" i="62"/>
  <c r="N291" i="62"/>
  <c r="O291" i="62"/>
  <c r="S291" i="62"/>
  <c r="B292" i="62"/>
  <c r="C292" i="62"/>
  <c r="AC292" i="62"/>
  <c r="D292" i="62"/>
  <c r="G292" i="62"/>
  <c r="E292" i="62"/>
  <c r="J292" i="62"/>
  <c r="K292" i="62"/>
  <c r="N292" i="62"/>
  <c r="O292" i="62"/>
  <c r="S292" i="62"/>
  <c r="B293" i="62"/>
  <c r="C293" i="62"/>
  <c r="A293" i="62"/>
  <c r="D293" i="62"/>
  <c r="E293" i="62"/>
  <c r="J293" i="62"/>
  <c r="K293" i="62"/>
  <c r="N293" i="62"/>
  <c r="O293" i="62"/>
  <c r="S293" i="62"/>
  <c r="B294" i="62"/>
  <c r="C294" i="62"/>
  <c r="AA294" i="62"/>
  <c r="D294" i="62"/>
  <c r="E294" i="62"/>
  <c r="J294" i="62"/>
  <c r="K294" i="62"/>
  <c r="N294" i="62"/>
  <c r="O294" i="62"/>
  <c r="S294" i="62"/>
  <c r="B295" i="62"/>
  <c r="C295" i="62"/>
  <c r="Z295" i="62"/>
  <c r="D295" i="62"/>
  <c r="E295" i="62"/>
  <c r="J295" i="62"/>
  <c r="K295" i="62"/>
  <c r="N295" i="62"/>
  <c r="O295" i="62"/>
  <c r="S295" i="62"/>
  <c r="B296" i="62"/>
  <c r="C296" i="62"/>
  <c r="AB296" i="62"/>
  <c r="D296" i="62"/>
  <c r="E296" i="62"/>
  <c r="J296" i="62"/>
  <c r="K296" i="62"/>
  <c r="N296" i="62"/>
  <c r="O296" i="62"/>
  <c r="S296" i="62"/>
  <c r="B297" i="62"/>
  <c r="C297" i="62"/>
  <c r="A297" i="62"/>
  <c r="D297" i="62"/>
  <c r="E297" i="62"/>
  <c r="J297" i="62"/>
  <c r="K297" i="62"/>
  <c r="N297" i="62"/>
  <c r="O297" i="62"/>
  <c r="S297" i="62"/>
  <c r="B298" i="62"/>
  <c r="C298" i="62"/>
  <c r="D298" i="62"/>
  <c r="E298" i="62"/>
  <c r="J298" i="62"/>
  <c r="K298" i="62"/>
  <c r="N298" i="62"/>
  <c r="O298" i="62"/>
  <c r="S298" i="62"/>
  <c r="B299" i="62"/>
  <c r="C299" i="62"/>
  <c r="AA299" i="62"/>
  <c r="D299" i="62"/>
  <c r="E299" i="62"/>
  <c r="F299" i="62"/>
  <c r="J299" i="62"/>
  <c r="K299" i="62"/>
  <c r="N299" i="62"/>
  <c r="O299" i="62"/>
  <c r="S299" i="62"/>
  <c r="B300" i="62"/>
  <c r="C300" i="62"/>
  <c r="D300" i="62"/>
  <c r="E300" i="62"/>
  <c r="J300" i="62"/>
  <c r="K300" i="62"/>
  <c r="N300" i="62"/>
  <c r="O300" i="62"/>
  <c r="S300" i="62"/>
  <c r="B301" i="62"/>
  <c r="C301" i="62"/>
  <c r="Z301" i="62"/>
  <c r="G299" i="76"/>
  <c r="D301" i="62"/>
  <c r="E301" i="62"/>
  <c r="J301" i="62"/>
  <c r="K301" i="62"/>
  <c r="N301" i="62"/>
  <c r="O301" i="62"/>
  <c r="S301" i="62"/>
  <c r="B302" i="62"/>
  <c r="C302" i="62"/>
  <c r="A302" i="62"/>
  <c r="D302" i="62"/>
  <c r="E302" i="62"/>
  <c r="J302" i="62"/>
  <c r="K302" i="62"/>
  <c r="N302" i="62"/>
  <c r="O302" i="62"/>
  <c r="S302" i="62"/>
  <c r="B303" i="62"/>
  <c r="C303" i="62"/>
  <c r="D303" i="62"/>
  <c r="E303" i="62"/>
  <c r="J303" i="62"/>
  <c r="K303" i="62"/>
  <c r="N303" i="62"/>
  <c r="O303" i="62"/>
  <c r="S303" i="62"/>
  <c r="B304" i="62"/>
  <c r="C304" i="62"/>
  <c r="AA304" i="62"/>
  <c r="D304" i="62"/>
  <c r="E304" i="62"/>
  <c r="J304" i="62"/>
  <c r="K304" i="62"/>
  <c r="N304" i="62"/>
  <c r="O304" i="62"/>
  <c r="S304" i="62"/>
  <c r="B305" i="62"/>
  <c r="C305" i="62"/>
  <c r="AA305" i="62"/>
  <c r="D305" i="62"/>
  <c r="E305" i="62"/>
  <c r="J305" i="62"/>
  <c r="K305" i="62"/>
  <c r="N305" i="62"/>
  <c r="O305" i="62"/>
  <c r="S305" i="62"/>
  <c r="B306" i="62"/>
  <c r="C306" i="62"/>
  <c r="D306" i="62"/>
  <c r="E306" i="62"/>
  <c r="J306" i="62"/>
  <c r="K306" i="62"/>
  <c r="N306" i="62"/>
  <c r="O306" i="62"/>
  <c r="S306" i="62"/>
  <c r="B307" i="62"/>
  <c r="C307" i="62"/>
  <c r="AC307" i="62"/>
  <c r="D307" i="62"/>
  <c r="E307" i="62"/>
  <c r="J307" i="62"/>
  <c r="K307" i="62"/>
  <c r="N307" i="62"/>
  <c r="O307" i="62"/>
  <c r="S307" i="62"/>
  <c r="B308" i="62"/>
  <c r="C308" i="62"/>
  <c r="D308" i="62"/>
  <c r="F308" i="62"/>
  <c r="E308" i="62"/>
  <c r="J308" i="62"/>
  <c r="K308" i="62"/>
  <c r="N308" i="62"/>
  <c r="O308" i="62"/>
  <c r="S308" i="62"/>
  <c r="B309" i="62"/>
  <c r="C309" i="62"/>
  <c r="D309" i="62"/>
  <c r="E309" i="62"/>
  <c r="J309" i="62"/>
  <c r="K309" i="62"/>
  <c r="N309" i="62"/>
  <c r="O309" i="62"/>
  <c r="S309" i="62"/>
  <c r="B310" i="62"/>
  <c r="C310" i="62"/>
  <c r="A310" i="62"/>
  <c r="D310" i="62"/>
  <c r="E310" i="62"/>
  <c r="J310" i="62"/>
  <c r="K310" i="62"/>
  <c r="N310" i="62"/>
  <c r="O310" i="62"/>
  <c r="S310" i="62"/>
  <c r="B311" i="62"/>
  <c r="C311" i="62"/>
  <c r="AA311" i="62"/>
  <c r="D311" i="62"/>
  <c r="F311" i="62"/>
  <c r="E311" i="62"/>
  <c r="J311" i="62"/>
  <c r="K311" i="62"/>
  <c r="N311" i="62"/>
  <c r="O311" i="62"/>
  <c r="S311" i="62"/>
  <c r="B312" i="62"/>
  <c r="C312" i="62"/>
  <c r="AA312" i="62"/>
  <c r="D312" i="62"/>
  <c r="E312" i="62"/>
  <c r="J312" i="62"/>
  <c r="K312" i="62"/>
  <c r="N312" i="62"/>
  <c r="O312" i="62"/>
  <c r="S312" i="62"/>
  <c r="D313" i="62"/>
  <c r="E313" i="62"/>
  <c r="J313" i="62"/>
  <c r="K313" i="62"/>
  <c r="N313" i="62"/>
  <c r="O313" i="62"/>
  <c r="S313" i="62"/>
  <c r="T3" i="59"/>
  <c r="B10" i="59"/>
  <c r="C10" i="59"/>
  <c r="D10" i="59"/>
  <c r="E10" i="59"/>
  <c r="J10" i="59"/>
  <c r="K10" i="59"/>
  <c r="N10" i="59"/>
  <c r="O10" i="59"/>
  <c r="S10" i="59"/>
  <c r="B11" i="59"/>
  <c r="C11" i="59"/>
  <c r="D11" i="59"/>
  <c r="E11" i="59"/>
  <c r="J11" i="59"/>
  <c r="K11" i="59"/>
  <c r="N11" i="59"/>
  <c r="O11" i="59"/>
  <c r="S11" i="59"/>
  <c r="B12" i="59"/>
  <c r="C12" i="59"/>
  <c r="D12" i="59"/>
  <c r="E12" i="59"/>
  <c r="J12" i="59"/>
  <c r="K12" i="59"/>
  <c r="N12" i="59"/>
  <c r="O12" i="59"/>
  <c r="S12" i="59"/>
  <c r="B13" i="59"/>
  <c r="C13" i="59"/>
  <c r="D13" i="59"/>
  <c r="E13" i="59"/>
  <c r="J13" i="59"/>
  <c r="K13" i="59"/>
  <c r="N13" i="59"/>
  <c r="O13" i="59"/>
  <c r="S13" i="59"/>
  <c r="B14" i="59"/>
  <c r="C14" i="59"/>
  <c r="D14" i="59"/>
  <c r="E14" i="59"/>
  <c r="J14" i="59"/>
  <c r="K14" i="59"/>
  <c r="N14" i="59"/>
  <c r="O14" i="59"/>
  <c r="S14" i="59"/>
  <c r="B15" i="59"/>
  <c r="C15" i="59"/>
  <c r="D15" i="59"/>
  <c r="E15" i="59"/>
  <c r="J15" i="59"/>
  <c r="K15" i="59"/>
  <c r="N15" i="59"/>
  <c r="O15" i="59"/>
  <c r="S15" i="59"/>
  <c r="B16" i="59"/>
  <c r="C16" i="59"/>
  <c r="D16" i="59"/>
  <c r="E16" i="59"/>
  <c r="J16" i="59"/>
  <c r="K16" i="59"/>
  <c r="N16" i="59"/>
  <c r="O16" i="59"/>
  <c r="S16" i="59"/>
  <c r="B17" i="59"/>
  <c r="C17" i="59"/>
  <c r="D17" i="59"/>
  <c r="E17" i="59"/>
  <c r="J17" i="59"/>
  <c r="K17" i="59"/>
  <c r="N17" i="59"/>
  <c r="O17" i="59"/>
  <c r="S17" i="59"/>
  <c r="B18" i="59"/>
  <c r="C18" i="59"/>
  <c r="X18" i="59"/>
  <c r="D18" i="59"/>
  <c r="E18" i="59"/>
  <c r="J18" i="59"/>
  <c r="K18" i="59"/>
  <c r="N18" i="59"/>
  <c r="O18" i="59"/>
  <c r="S18" i="59"/>
  <c r="B19" i="59"/>
  <c r="C19" i="59"/>
  <c r="D19" i="59"/>
  <c r="E19" i="59"/>
  <c r="J19" i="59"/>
  <c r="K19" i="59"/>
  <c r="N19" i="59"/>
  <c r="O19" i="59"/>
  <c r="S19" i="59"/>
  <c r="B20" i="59"/>
  <c r="C20" i="59"/>
  <c r="A20" i="59"/>
  <c r="D20" i="59"/>
  <c r="E20" i="59"/>
  <c r="J20" i="59"/>
  <c r="K20" i="59"/>
  <c r="N20" i="59"/>
  <c r="O20" i="59"/>
  <c r="S20" i="59"/>
  <c r="B21" i="59"/>
  <c r="C21" i="59"/>
  <c r="D21" i="59"/>
  <c r="E21" i="59"/>
  <c r="J21" i="59"/>
  <c r="K21" i="59"/>
  <c r="N21" i="59"/>
  <c r="O21" i="59"/>
  <c r="S21" i="59"/>
  <c r="B22" i="59"/>
  <c r="C22" i="59"/>
  <c r="Y22" i="59"/>
  <c r="D22" i="59"/>
  <c r="E22" i="59"/>
  <c r="J22" i="59"/>
  <c r="K22" i="59"/>
  <c r="N22" i="59"/>
  <c r="O22" i="59"/>
  <c r="S22" i="59"/>
  <c r="B23" i="59"/>
  <c r="C23" i="59"/>
  <c r="AB23" i="59"/>
  <c r="D23" i="59"/>
  <c r="E23" i="59"/>
  <c r="J23" i="59"/>
  <c r="K23" i="59"/>
  <c r="N23" i="59"/>
  <c r="O23" i="59"/>
  <c r="S23" i="59"/>
  <c r="B24" i="59"/>
  <c r="C24" i="59"/>
  <c r="D24" i="59"/>
  <c r="E24" i="59"/>
  <c r="J24" i="59"/>
  <c r="K24" i="59"/>
  <c r="N24" i="59"/>
  <c r="O24" i="59"/>
  <c r="S24" i="59"/>
  <c r="B25" i="59"/>
  <c r="C25" i="59"/>
  <c r="D25" i="59"/>
  <c r="E25" i="59"/>
  <c r="J25" i="59"/>
  <c r="K25" i="59"/>
  <c r="N25" i="59"/>
  <c r="O25" i="59"/>
  <c r="S25" i="59"/>
  <c r="B26" i="59"/>
  <c r="C26" i="59"/>
  <c r="D26" i="59"/>
  <c r="E26" i="59"/>
  <c r="J26" i="59"/>
  <c r="K26" i="59"/>
  <c r="N26" i="59"/>
  <c r="O26" i="59"/>
  <c r="S26" i="59"/>
  <c r="B27" i="59"/>
  <c r="C27" i="59"/>
  <c r="D27" i="59"/>
  <c r="E27" i="59"/>
  <c r="J27" i="59"/>
  <c r="K27" i="59"/>
  <c r="N27" i="59"/>
  <c r="O27" i="59"/>
  <c r="S27" i="59"/>
  <c r="B28" i="59"/>
  <c r="C28" i="59"/>
  <c r="D28" i="59"/>
  <c r="E28" i="59"/>
  <c r="J28" i="59"/>
  <c r="K28" i="59"/>
  <c r="N28" i="59"/>
  <c r="O28" i="59"/>
  <c r="S28" i="59"/>
  <c r="B29" i="59"/>
  <c r="C29" i="59"/>
  <c r="D29" i="59"/>
  <c r="E29" i="59"/>
  <c r="J29" i="59"/>
  <c r="K29" i="59"/>
  <c r="N29" i="59"/>
  <c r="O29" i="59"/>
  <c r="S29" i="59"/>
  <c r="B30" i="59"/>
  <c r="C30" i="59"/>
  <c r="D30" i="59"/>
  <c r="E30" i="59"/>
  <c r="J30" i="59"/>
  <c r="K30" i="59"/>
  <c r="N30" i="59"/>
  <c r="O30" i="59"/>
  <c r="S30" i="59"/>
  <c r="B31" i="59"/>
  <c r="C31" i="59"/>
  <c r="D31" i="59"/>
  <c r="E31" i="59"/>
  <c r="J31" i="59"/>
  <c r="K31" i="59"/>
  <c r="N31" i="59"/>
  <c r="O31" i="59"/>
  <c r="S31" i="59"/>
  <c r="B32" i="59"/>
  <c r="C32" i="59"/>
  <c r="A32" i="59"/>
  <c r="D32" i="59"/>
  <c r="E32" i="59"/>
  <c r="J32" i="59"/>
  <c r="K32" i="59"/>
  <c r="N32" i="59"/>
  <c r="O32" i="59"/>
  <c r="S32" i="59"/>
  <c r="B33" i="59"/>
  <c r="C33" i="59"/>
  <c r="W33" i="59"/>
  <c r="D33" i="59"/>
  <c r="F33" i="59"/>
  <c r="E33" i="59"/>
  <c r="J33" i="59"/>
  <c r="K33" i="59"/>
  <c r="N33" i="59"/>
  <c r="O33" i="59"/>
  <c r="S33" i="59"/>
  <c r="B34" i="59"/>
  <c r="C34" i="59"/>
  <c r="D34" i="59"/>
  <c r="E34" i="59"/>
  <c r="J34" i="59"/>
  <c r="K34" i="59"/>
  <c r="N34" i="59"/>
  <c r="O34" i="59"/>
  <c r="S34" i="59"/>
  <c r="B35" i="59"/>
  <c r="C35" i="59"/>
  <c r="A35" i="59"/>
  <c r="D35" i="59"/>
  <c r="E35" i="59"/>
  <c r="J35" i="59"/>
  <c r="K35" i="59"/>
  <c r="N35" i="59"/>
  <c r="O35" i="59"/>
  <c r="S35" i="59"/>
  <c r="B36" i="59"/>
  <c r="C36" i="59"/>
  <c r="D36" i="59"/>
  <c r="E36" i="59"/>
  <c r="J36" i="59"/>
  <c r="K36" i="59"/>
  <c r="N36" i="59"/>
  <c r="O36" i="59"/>
  <c r="S36" i="59"/>
  <c r="B37" i="59"/>
  <c r="C37" i="59"/>
  <c r="V37" i="59"/>
  <c r="D37" i="59"/>
  <c r="E37" i="59"/>
  <c r="J37" i="59"/>
  <c r="K37" i="59"/>
  <c r="N37" i="59"/>
  <c r="O37" i="59"/>
  <c r="S37" i="59"/>
  <c r="B38" i="59"/>
  <c r="C38" i="59"/>
  <c r="D38" i="59"/>
  <c r="E38" i="59"/>
  <c r="J38" i="59"/>
  <c r="K38" i="59"/>
  <c r="N38" i="59"/>
  <c r="O38" i="59"/>
  <c r="S38" i="59"/>
  <c r="B39" i="59"/>
  <c r="C39" i="59"/>
  <c r="D39" i="59"/>
  <c r="E39" i="59"/>
  <c r="J39" i="59"/>
  <c r="K39" i="59"/>
  <c r="N39" i="59"/>
  <c r="O39" i="59"/>
  <c r="S39" i="59"/>
  <c r="B40" i="59"/>
  <c r="C40" i="59"/>
  <c r="D40" i="59"/>
  <c r="E40" i="59"/>
  <c r="J40" i="59"/>
  <c r="K40" i="59"/>
  <c r="N40" i="59"/>
  <c r="O40" i="59"/>
  <c r="S40" i="59"/>
  <c r="B41" i="59"/>
  <c r="C41" i="59"/>
  <c r="W41" i="59"/>
  <c r="D41" i="59"/>
  <c r="E41" i="59"/>
  <c r="J41" i="59"/>
  <c r="K41" i="59"/>
  <c r="N41" i="59"/>
  <c r="O41" i="59"/>
  <c r="S41" i="59"/>
  <c r="B42" i="59"/>
  <c r="C42" i="59"/>
  <c r="X42" i="59"/>
  <c r="D42" i="59"/>
  <c r="E42" i="59"/>
  <c r="J42" i="59"/>
  <c r="K42" i="59"/>
  <c r="N42" i="59"/>
  <c r="O42" i="59"/>
  <c r="S42" i="59"/>
  <c r="B43" i="59"/>
  <c r="C43" i="59"/>
  <c r="A43" i="59"/>
  <c r="D43" i="59"/>
  <c r="E43" i="59"/>
  <c r="J43" i="59"/>
  <c r="K43" i="59"/>
  <c r="N43" i="59"/>
  <c r="O43" i="59"/>
  <c r="S43" i="59"/>
  <c r="B44" i="59"/>
  <c r="C44" i="59"/>
  <c r="D44" i="59"/>
  <c r="E44" i="59"/>
  <c r="J44" i="59"/>
  <c r="K44" i="59"/>
  <c r="N44" i="59"/>
  <c r="O44" i="59"/>
  <c r="S44" i="59"/>
  <c r="B45" i="59"/>
  <c r="C45" i="59"/>
  <c r="D45" i="59"/>
  <c r="E45" i="59"/>
  <c r="J45" i="59"/>
  <c r="K45" i="59"/>
  <c r="N45" i="59"/>
  <c r="O45" i="59"/>
  <c r="S45" i="59"/>
  <c r="B46" i="59"/>
  <c r="C46" i="59"/>
  <c r="D46" i="59"/>
  <c r="E46" i="59"/>
  <c r="J46" i="59"/>
  <c r="K46" i="59"/>
  <c r="N46" i="59"/>
  <c r="O46" i="59"/>
  <c r="S46" i="59"/>
  <c r="B47" i="59"/>
  <c r="C47" i="59"/>
  <c r="AC47" i="59"/>
  <c r="D47" i="59"/>
  <c r="E47" i="59"/>
  <c r="J47" i="59"/>
  <c r="K47" i="59"/>
  <c r="N47" i="59"/>
  <c r="O47" i="59"/>
  <c r="S47" i="59"/>
  <c r="B48" i="59"/>
  <c r="C48" i="59"/>
  <c r="D48" i="59"/>
  <c r="E48" i="59"/>
  <c r="J48" i="59"/>
  <c r="K48" i="59"/>
  <c r="N48" i="59"/>
  <c r="O48" i="59"/>
  <c r="S48" i="59"/>
  <c r="B49" i="59"/>
  <c r="C49" i="59"/>
  <c r="D49" i="59"/>
  <c r="E49" i="59"/>
  <c r="J49" i="59"/>
  <c r="K49" i="59"/>
  <c r="N49" i="59"/>
  <c r="O49" i="59"/>
  <c r="S49" i="59"/>
  <c r="B50" i="59"/>
  <c r="C50" i="59"/>
  <c r="D50" i="59"/>
  <c r="E50" i="59"/>
  <c r="J50" i="59"/>
  <c r="K50" i="59"/>
  <c r="N50" i="59"/>
  <c r="O50" i="59"/>
  <c r="S50" i="59"/>
  <c r="B51" i="59"/>
  <c r="C51" i="59"/>
  <c r="D51" i="59"/>
  <c r="E51" i="59"/>
  <c r="J51" i="59"/>
  <c r="K51" i="59"/>
  <c r="N51" i="59"/>
  <c r="O51" i="59"/>
  <c r="S51" i="59"/>
  <c r="B52" i="59"/>
  <c r="C52" i="59"/>
  <c r="D52" i="59"/>
  <c r="E52" i="59"/>
  <c r="J52" i="59"/>
  <c r="K52" i="59"/>
  <c r="N52" i="59"/>
  <c r="O52" i="59"/>
  <c r="S52" i="59"/>
  <c r="B53" i="59"/>
  <c r="C53" i="59"/>
  <c r="D53" i="59"/>
  <c r="E53" i="59"/>
  <c r="J53" i="59"/>
  <c r="K53" i="59"/>
  <c r="N53" i="59"/>
  <c r="O53" i="59"/>
  <c r="S53" i="59"/>
  <c r="B54" i="59"/>
  <c r="C54" i="59"/>
  <c r="D54" i="59"/>
  <c r="E54" i="59"/>
  <c r="J54" i="59"/>
  <c r="K54" i="59"/>
  <c r="N54" i="59"/>
  <c r="O54" i="59"/>
  <c r="S54" i="59"/>
  <c r="B55" i="59"/>
  <c r="C55" i="59"/>
  <c r="D55" i="59"/>
  <c r="E55" i="59"/>
  <c r="J55" i="59"/>
  <c r="K55" i="59"/>
  <c r="N55" i="59"/>
  <c r="O55" i="59"/>
  <c r="S55" i="59"/>
  <c r="B56" i="59"/>
  <c r="C56" i="59"/>
  <c r="A56" i="59"/>
  <c r="D56" i="59"/>
  <c r="E56" i="59"/>
  <c r="J56" i="59"/>
  <c r="K56" i="59"/>
  <c r="N56" i="59"/>
  <c r="O56" i="59"/>
  <c r="S56" i="59"/>
  <c r="B57" i="59"/>
  <c r="C57" i="59"/>
  <c r="D57" i="59"/>
  <c r="E57" i="59"/>
  <c r="J57" i="59"/>
  <c r="K57" i="59"/>
  <c r="N57" i="59"/>
  <c r="O57" i="59"/>
  <c r="S57" i="59"/>
  <c r="B58" i="59"/>
  <c r="C58" i="59"/>
  <c r="Y58" i="59"/>
  <c r="D58" i="59"/>
  <c r="E58" i="59"/>
  <c r="J58" i="59"/>
  <c r="K58" i="59"/>
  <c r="N58" i="59"/>
  <c r="O58" i="59"/>
  <c r="S58" i="59"/>
  <c r="B59" i="59"/>
  <c r="C59" i="59"/>
  <c r="D59" i="59"/>
  <c r="E59" i="59"/>
  <c r="J59" i="59"/>
  <c r="K59" i="59"/>
  <c r="N59" i="59"/>
  <c r="O59" i="59"/>
  <c r="S59" i="59"/>
  <c r="B60" i="59"/>
  <c r="C60" i="59"/>
  <c r="A60" i="59"/>
  <c r="D60" i="59"/>
  <c r="E60" i="59"/>
  <c r="J60" i="59"/>
  <c r="K60" i="59"/>
  <c r="N60" i="59"/>
  <c r="O60" i="59"/>
  <c r="S60" i="59"/>
  <c r="B61" i="59"/>
  <c r="C61" i="59"/>
  <c r="V61" i="59"/>
  <c r="D61" i="59"/>
  <c r="E61" i="59"/>
  <c r="J61" i="59"/>
  <c r="K61" i="59"/>
  <c r="N61" i="59"/>
  <c r="O61" i="59"/>
  <c r="S61" i="59"/>
  <c r="B62" i="59"/>
  <c r="C62" i="59"/>
  <c r="A62" i="59"/>
  <c r="D62" i="59"/>
  <c r="E62" i="59"/>
  <c r="J62" i="59"/>
  <c r="K62" i="59"/>
  <c r="N62" i="59"/>
  <c r="O62" i="59"/>
  <c r="S62" i="59"/>
  <c r="B63" i="59"/>
  <c r="C63" i="59"/>
  <c r="D63" i="59"/>
  <c r="E63" i="59"/>
  <c r="J63" i="59"/>
  <c r="K63" i="59"/>
  <c r="N63" i="59"/>
  <c r="O63" i="59"/>
  <c r="S63" i="59"/>
  <c r="B64" i="59"/>
  <c r="C64" i="59"/>
  <c r="D64" i="59"/>
  <c r="E64" i="59"/>
  <c r="J64" i="59"/>
  <c r="K64" i="59"/>
  <c r="N64" i="59"/>
  <c r="O64" i="59"/>
  <c r="S64" i="59"/>
  <c r="B65" i="59"/>
  <c r="C65" i="59"/>
  <c r="AB65" i="59"/>
  <c r="D65" i="59"/>
  <c r="E65" i="59"/>
  <c r="J65" i="59"/>
  <c r="K65" i="59"/>
  <c r="N65" i="59"/>
  <c r="O65" i="59"/>
  <c r="S65" i="59"/>
  <c r="B66" i="59"/>
  <c r="C66" i="59"/>
  <c r="D66" i="59"/>
  <c r="E66" i="59"/>
  <c r="J66" i="59"/>
  <c r="K66" i="59"/>
  <c r="N66" i="59"/>
  <c r="O66" i="59"/>
  <c r="S66" i="59"/>
  <c r="B67" i="59"/>
  <c r="C67" i="59"/>
  <c r="A67" i="59"/>
  <c r="D67" i="59"/>
  <c r="E67" i="59"/>
  <c r="J67" i="59"/>
  <c r="K67" i="59"/>
  <c r="N67" i="59"/>
  <c r="O67" i="59"/>
  <c r="S67" i="59"/>
  <c r="B68" i="59"/>
  <c r="C68" i="59"/>
  <c r="D68" i="59"/>
  <c r="E68" i="59"/>
  <c r="J68" i="59"/>
  <c r="K68" i="59"/>
  <c r="N68" i="59"/>
  <c r="O68" i="59"/>
  <c r="S68" i="59"/>
  <c r="B69" i="59"/>
  <c r="C69" i="59"/>
  <c r="X69" i="59"/>
  <c r="D69" i="59"/>
  <c r="E69" i="59"/>
  <c r="J69" i="59"/>
  <c r="K69" i="59"/>
  <c r="N69" i="59"/>
  <c r="O69" i="59"/>
  <c r="S69" i="59"/>
  <c r="B70" i="59"/>
  <c r="C70" i="59"/>
  <c r="Y70" i="59"/>
  <c r="D70" i="59"/>
  <c r="E70" i="59"/>
  <c r="J70" i="59"/>
  <c r="K70" i="59"/>
  <c r="N70" i="59"/>
  <c r="O70" i="59"/>
  <c r="S70" i="59"/>
  <c r="B71" i="59"/>
  <c r="C71" i="59"/>
  <c r="D71" i="59"/>
  <c r="E71" i="59"/>
  <c r="J71" i="59"/>
  <c r="K71" i="59"/>
  <c r="N71" i="59"/>
  <c r="O71" i="59"/>
  <c r="S71" i="59"/>
  <c r="B72" i="59"/>
  <c r="C72" i="59"/>
  <c r="D72" i="59"/>
  <c r="E72" i="59"/>
  <c r="J72" i="59"/>
  <c r="K72" i="59"/>
  <c r="N72" i="59"/>
  <c r="O72" i="59"/>
  <c r="S72" i="59"/>
  <c r="B73" i="59"/>
  <c r="C73" i="59"/>
  <c r="X73" i="59"/>
  <c r="D73" i="59"/>
  <c r="E73" i="59"/>
  <c r="J73" i="59"/>
  <c r="K73" i="59"/>
  <c r="N73" i="59"/>
  <c r="O73" i="59"/>
  <c r="S73" i="59"/>
  <c r="B74" i="59"/>
  <c r="C74" i="59"/>
  <c r="A74" i="59"/>
  <c r="D74" i="59"/>
  <c r="E74" i="59"/>
  <c r="J74" i="59"/>
  <c r="K74" i="59"/>
  <c r="N74" i="59"/>
  <c r="O74" i="59"/>
  <c r="S74" i="59"/>
  <c r="B75" i="59"/>
  <c r="C75" i="59"/>
  <c r="D75" i="59"/>
  <c r="E75" i="59"/>
  <c r="J75" i="59"/>
  <c r="K75" i="59"/>
  <c r="N75" i="59"/>
  <c r="O75" i="59"/>
  <c r="S75" i="59"/>
  <c r="B76" i="59"/>
  <c r="C76" i="59"/>
  <c r="X76" i="59"/>
  <c r="D76" i="59"/>
  <c r="E76" i="59"/>
  <c r="J76" i="59"/>
  <c r="K76" i="59"/>
  <c r="N76" i="59"/>
  <c r="O76" i="59"/>
  <c r="S76" i="59"/>
  <c r="B77" i="59"/>
  <c r="C77" i="59"/>
  <c r="D77" i="59"/>
  <c r="E77" i="59"/>
  <c r="J77" i="59"/>
  <c r="K77" i="59"/>
  <c r="N77" i="59"/>
  <c r="O77" i="59"/>
  <c r="S77" i="59"/>
  <c r="B78" i="59"/>
  <c r="C78" i="59"/>
  <c r="Y78" i="59"/>
  <c r="D78" i="59"/>
  <c r="E78" i="59"/>
  <c r="J78" i="59"/>
  <c r="K78" i="59"/>
  <c r="N78" i="59"/>
  <c r="O78" i="59"/>
  <c r="S78" i="59"/>
  <c r="B79" i="59"/>
  <c r="C79" i="59"/>
  <c r="D79" i="59"/>
  <c r="E79" i="59"/>
  <c r="J79" i="59"/>
  <c r="K79" i="59"/>
  <c r="N79" i="59"/>
  <c r="O79" i="59"/>
  <c r="S79" i="59"/>
  <c r="B80" i="59"/>
  <c r="C80" i="59"/>
  <c r="D80" i="59"/>
  <c r="E80" i="59"/>
  <c r="J80" i="59"/>
  <c r="K80" i="59"/>
  <c r="N80" i="59"/>
  <c r="O80" i="59"/>
  <c r="S80" i="59"/>
  <c r="B81" i="59"/>
  <c r="C81" i="59"/>
  <c r="D81" i="59"/>
  <c r="E81" i="59"/>
  <c r="J81" i="59"/>
  <c r="K81" i="59"/>
  <c r="N81" i="59"/>
  <c r="O81" i="59"/>
  <c r="S81" i="59"/>
  <c r="B82" i="59"/>
  <c r="C82" i="59"/>
  <c r="W82" i="59"/>
  <c r="D82" i="59"/>
  <c r="E82" i="59"/>
  <c r="J82" i="59"/>
  <c r="K82" i="59"/>
  <c r="N82" i="59"/>
  <c r="O82" i="59"/>
  <c r="S82" i="59"/>
  <c r="B83" i="59"/>
  <c r="C83" i="59"/>
  <c r="D83" i="59"/>
  <c r="E83" i="59"/>
  <c r="J83" i="59"/>
  <c r="K83" i="59"/>
  <c r="N83" i="59"/>
  <c r="O83" i="59"/>
  <c r="S83" i="59"/>
  <c r="B84" i="59"/>
  <c r="C84" i="59"/>
  <c r="X84" i="59"/>
  <c r="D84" i="59"/>
  <c r="E84" i="59"/>
  <c r="J84" i="59"/>
  <c r="K84" i="59"/>
  <c r="N84" i="59"/>
  <c r="O84" i="59"/>
  <c r="S84" i="59"/>
  <c r="B85" i="59"/>
  <c r="C85" i="59"/>
  <c r="X85" i="59"/>
  <c r="D85" i="59"/>
  <c r="E85" i="59"/>
  <c r="J85" i="59"/>
  <c r="K85" i="59"/>
  <c r="N85" i="59"/>
  <c r="O85" i="59"/>
  <c r="S85" i="59"/>
  <c r="B86" i="59"/>
  <c r="C86" i="59"/>
  <c r="D86" i="59"/>
  <c r="E86" i="59"/>
  <c r="J86" i="59"/>
  <c r="K86" i="59"/>
  <c r="N86" i="59"/>
  <c r="O86" i="59"/>
  <c r="S86" i="59"/>
  <c r="B87" i="59"/>
  <c r="C87" i="59"/>
  <c r="D87" i="59"/>
  <c r="E87" i="59"/>
  <c r="J87" i="59"/>
  <c r="K87" i="59"/>
  <c r="N87" i="59"/>
  <c r="O87" i="59"/>
  <c r="S87" i="59"/>
  <c r="B88" i="59"/>
  <c r="C88" i="59"/>
  <c r="A88" i="59"/>
  <c r="D88" i="59"/>
  <c r="E88" i="59"/>
  <c r="J88" i="59"/>
  <c r="K88" i="59"/>
  <c r="N88" i="59"/>
  <c r="O88" i="59"/>
  <c r="S88" i="59"/>
  <c r="B89" i="59"/>
  <c r="C89" i="59"/>
  <c r="D89" i="59"/>
  <c r="E89" i="59"/>
  <c r="J89" i="59"/>
  <c r="K89" i="59"/>
  <c r="N89" i="59"/>
  <c r="O89" i="59"/>
  <c r="S89" i="59"/>
  <c r="B90" i="59"/>
  <c r="C90" i="59"/>
  <c r="D90" i="59"/>
  <c r="E90" i="59"/>
  <c r="J90" i="59"/>
  <c r="K90" i="59"/>
  <c r="N90" i="59"/>
  <c r="O90" i="59"/>
  <c r="S90" i="59"/>
  <c r="B91" i="59"/>
  <c r="C91" i="59"/>
  <c r="D91" i="59"/>
  <c r="E91" i="59"/>
  <c r="J91" i="59"/>
  <c r="K91" i="59"/>
  <c r="N91" i="59"/>
  <c r="O91" i="59"/>
  <c r="S91" i="59"/>
  <c r="B92" i="59"/>
  <c r="C92" i="59"/>
  <c r="D92" i="59"/>
  <c r="E92" i="59"/>
  <c r="J92" i="59"/>
  <c r="K92" i="59"/>
  <c r="N92" i="59"/>
  <c r="O92" i="59"/>
  <c r="S92" i="59"/>
  <c r="B93" i="59"/>
  <c r="C93" i="59"/>
  <c r="X93" i="59"/>
  <c r="D93" i="59"/>
  <c r="E93" i="59"/>
  <c r="J93" i="59"/>
  <c r="K93" i="59"/>
  <c r="N93" i="59"/>
  <c r="O93" i="59"/>
  <c r="S93" i="59"/>
  <c r="B94" i="59"/>
  <c r="C94" i="59"/>
  <c r="Y94" i="59"/>
  <c r="D94" i="59"/>
  <c r="E94" i="59"/>
  <c r="J94" i="59"/>
  <c r="K94" i="59"/>
  <c r="N94" i="59"/>
  <c r="O94" i="59"/>
  <c r="S94" i="59"/>
  <c r="B95" i="59"/>
  <c r="C95" i="59"/>
  <c r="D95" i="59"/>
  <c r="E95" i="59"/>
  <c r="J95" i="59"/>
  <c r="K95" i="59"/>
  <c r="N95" i="59"/>
  <c r="O95" i="59"/>
  <c r="S95" i="59"/>
  <c r="B96" i="59"/>
  <c r="C96" i="59"/>
  <c r="AC96" i="59"/>
  <c r="D96" i="59"/>
  <c r="E96" i="59"/>
  <c r="J96" i="59"/>
  <c r="K96" i="59"/>
  <c r="N96" i="59"/>
  <c r="O96" i="59"/>
  <c r="S96" i="59"/>
  <c r="B97" i="59"/>
  <c r="C97" i="59"/>
  <c r="X97" i="59"/>
  <c r="D97" i="59"/>
  <c r="E97" i="59"/>
  <c r="J97" i="59"/>
  <c r="K97" i="59"/>
  <c r="N97" i="59"/>
  <c r="O97" i="59"/>
  <c r="S97" i="59"/>
  <c r="B98" i="59"/>
  <c r="C98" i="59"/>
  <c r="D98" i="59"/>
  <c r="E98" i="59"/>
  <c r="J98" i="59"/>
  <c r="K98" i="59"/>
  <c r="N98" i="59"/>
  <c r="O98" i="59"/>
  <c r="S98" i="59"/>
  <c r="B99" i="59"/>
  <c r="C99" i="59"/>
  <c r="D99" i="59"/>
  <c r="E99" i="59"/>
  <c r="J99" i="59"/>
  <c r="K99" i="59"/>
  <c r="N99" i="59"/>
  <c r="O99" i="59"/>
  <c r="S99" i="59"/>
  <c r="B100" i="59"/>
  <c r="C100" i="59"/>
  <c r="X100" i="59"/>
  <c r="D100" i="59"/>
  <c r="E100" i="59"/>
  <c r="J100" i="59"/>
  <c r="K100" i="59"/>
  <c r="N100" i="59"/>
  <c r="O100" i="59"/>
  <c r="S100" i="59"/>
  <c r="B101" i="59"/>
  <c r="C101" i="59"/>
  <c r="D101" i="59"/>
  <c r="E101" i="59"/>
  <c r="J101" i="59"/>
  <c r="K101" i="59"/>
  <c r="N101" i="59"/>
  <c r="O101" i="59"/>
  <c r="S101" i="59"/>
  <c r="B102" i="59"/>
  <c r="C102" i="59"/>
  <c r="Y102" i="59"/>
  <c r="D102" i="59"/>
  <c r="E102" i="59"/>
  <c r="J102" i="59"/>
  <c r="K102" i="59"/>
  <c r="N102" i="59"/>
  <c r="O102" i="59"/>
  <c r="S102" i="59"/>
  <c r="B103" i="59"/>
  <c r="C103" i="59"/>
  <c r="D103" i="59"/>
  <c r="E103" i="59"/>
  <c r="J103" i="59"/>
  <c r="K103" i="59"/>
  <c r="N103" i="59"/>
  <c r="O103" i="59"/>
  <c r="S103" i="59"/>
  <c r="B104" i="59"/>
  <c r="C104" i="59"/>
  <c r="AC104" i="59"/>
  <c r="D104" i="59"/>
  <c r="E104" i="59"/>
  <c r="J104" i="59"/>
  <c r="K104" i="59"/>
  <c r="N104" i="59"/>
  <c r="O104" i="59"/>
  <c r="S104" i="59"/>
  <c r="B105" i="59"/>
  <c r="C105" i="59"/>
  <c r="D105" i="59"/>
  <c r="E105" i="59"/>
  <c r="J105" i="59"/>
  <c r="K105" i="59"/>
  <c r="N105" i="59"/>
  <c r="O105" i="59"/>
  <c r="S105" i="59"/>
  <c r="B106" i="59"/>
  <c r="C106" i="59"/>
  <c r="D106" i="59"/>
  <c r="AA106" i="59"/>
  <c r="E106" i="59"/>
  <c r="J106" i="59"/>
  <c r="K106" i="59"/>
  <c r="N106" i="59"/>
  <c r="O106" i="59"/>
  <c r="S106" i="59"/>
  <c r="B107" i="59"/>
  <c r="C107" i="59"/>
  <c r="D107" i="59"/>
  <c r="E107" i="59"/>
  <c r="J107" i="59"/>
  <c r="K107" i="59"/>
  <c r="N107" i="59"/>
  <c r="O107" i="59"/>
  <c r="S107" i="59"/>
  <c r="B108" i="59"/>
  <c r="C108" i="59"/>
  <c r="X108" i="59"/>
  <c r="D108" i="59"/>
  <c r="E108" i="59"/>
  <c r="J108" i="59"/>
  <c r="K108" i="59"/>
  <c r="N108" i="59"/>
  <c r="O108" i="59"/>
  <c r="S108" i="59"/>
  <c r="B109" i="59"/>
  <c r="C109" i="59"/>
  <c r="D109" i="59"/>
  <c r="E109" i="59"/>
  <c r="J109" i="59"/>
  <c r="K109" i="59"/>
  <c r="N109" i="59"/>
  <c r="O109" i="59"/>
  <c r="S109" i="59"/>
  <c r="B110" i="59"/>
  <c r="C110" i="59"/>
  <c r="D110" i="59"/>
  <c r="E110" i="59"/>
  <c r="J110" i="59"/>
  <c r="K110" i="59"/>
  <c r="N110" i="59"/>
  <c r="O110" i="59"/>
  <c r="S110" i="59"/>
  <c r="B111" i="59"/>
  <c r="C111" i="59"/>
  <c r="D111" i="59"/>
  <c r="E111" i="59"/>
  <c r="J111" i="59"/>
  <c r="K111" i="59"/>
  <c r="N111" i="59"/>
  <c r="O111" i="59"/>
  <c r="S111" i="59"/>
  <c r="B112" i="59"/>
  <c r="C112" i="59"/>
  <c r="AC112" i="59"/>
  <c r="D112" i="59"/>
  <c r="E112" i="59"/>
  <c r="J112" i="59"/>
  <c r="K112" i="59"/>
  <c r="N112" i="59"/>
  <c r="O112" i="59"/>
  <c r="S112" i="59"/>
  <c r="B113" i="59"/>
  <c r="C113" i="59"/>
  <c r="D113" i="59"/>
  <c r="Z113" i="59"/>
  <c r="E113" i="59"/>
  <c r="J113" i="59"/>
  <c r="K113" i="59"/>
  <c r="N113" i="59"/>
  <c r="O113" i="59"/>
  <c r="S113" i="59"/>
  <c r="B114" i="59"/>
  <c r="C114" i="59"/>
  <c r="W114" i="59"/>
  <c r="D114" i="59"/>
  <c r="E114" i="59"/>
  <c r="J114" i="59"/>
  <c r="K114" i="59"/>
  <c r="N114" i="59"/>
  <c r="O114" i="59"/>
  <c r="S114" i="59"/>
  <c r="B115" i="59"/>
  <c r="C115" i="59"/>
  <c r="D115" i="59"/>
  <c r="E115" i="59"/>
  <c r="J115" i="59"/>
  <c r="K115" i="59"/>
  <c r="N115" i="59"/>
  <c r="O115" i="59"/>
  <c r="S115" i="59"/>
  <c r="B116" i="59"/>
  <c r="C116" i="59"/>
  <c r="X116" i="59"/>
  <c r="D116" i="59"/>
  <c r="E116" i="59"/>
  <c r="J116" i="59"/>
  <c r="K116" i="59"/>
  <c r="N116" i="59"/>
  <c r="O116" i="59"/>
  <c r="S116" i="59"/>
  <c r="B117" i="59"/>
  <c r="C117" i="59"/>
  <c r="X117" i="59"/>
  <c r="D117" i="59"/>
  <c r="E117" i="59"/>
  <c r="J117" i="59"/>
  <c r="K117" i="59"/>
  <c r="N117" i="59"/>
  <c r="O117" i="59"/>
  <c r="S117" i="59"/>
  <c r="B118" i="59"/>
  <c r="C118" i="59"/>
  <c r="A118" i="59"/>
  <c r="D118" i="59"/>
  <c r="E118" i="59"/>
  <c r="J118" i="59"/>
  <c r="K118" i="59"/>
  <c r="N118" i="59"/>
  <c r="O118" i="59"/>
  <c r="S118" i="59"/>
  <c r="B119" i="59"/>
  <c r="C119" i="59"/>
  <c r="D119" i="59"/>
  <c r="E119" i="59"/>
  <c r="J119" i="59"/>
  <c r="K119" i="59"/>
  <c r="N119" i="59"/>
  <c r="O119" i="59"/>
  <c r="S119" i="59"/>
  <c r="B120" i="59"/>
  <c r="C120" i="59"/>
  <c r="D120" i="59"/>
  <c r="E120" i="59"/>
  <c r="J120" i="59"/>
  <c r="K120" i="59"/>
  <c r="N120" i="59"/>
  <c r="O120" i="59"/>
  <c r="S120" i="59"/>
  <c r="B121" i="59"/>
  <c r="C121" i="59"/>
  <c r="V121" i="59"/>
  <c r="D121" i="59"/>
  <c r="E121" i="59"/>
  <c r="J121" i="59"/>
  <c r="K121" i="59"/>
  <c r="N121" i="59"/>
  <c r="O121" i="59"/>
  <c r="S121" i="59"/>
  <c r="B122" i="59"/>
  <c r="C122" i="59"/>
  <c r="W122" i="59"/>
  <c r="D122" i="59"/>
  <c r="E122" i="59"/>
  <c r="J122" i="59"/>
  <c r="K122" i="59"/>
  <c r="N122" i="59"/>
  <c r="O122" i="59"/>
  <c r="S122" i="59"/>
  <c r="B123" i="59"/>
  <c r="C123" i="59"/>
  <c r="D123" i="59"/>
  <c r="E123" i="59"/>
  <c r="J123" i="59"/>
  <c r="K123" i="59"/>
  <c r="N123" i="59"/>
  <c r="O123" i="59"/>
  <c r="S123" i="59"/>
  <c r="B124" i="59"/>
  <c r="C124" i="59"/>
  <c r="X124" i="59"/>
  <c r="D124" i="59"/>
  <c r="E124" i="59"/>
  <c r="J124" i="59"/>
  <c r="K124" i="59"/>
  <c r="N124" i="59"/>
  <c r="O124" i="59"/>
  <c r="S124" i="59"/>
  <c r="B125" i="59"/>
  <c r="C125" i="59"/>
  <c r="D125" i="59"/>
  <c r="E125" i="59"/>
  <c r="J125" i="59"/>
  <c r="K125" i="59"/>
  <c r="N125" i="59"/>
  <c r="O125" i="59"/>
  <c r="S125" i="59"/>
  <c r="B126" i="59"/>
  <c r="C126" i="59"/>
  <c r="Y126" i="59"/>
  <c r="D126" i="59"/>
  <c r="E126" i="59"/>
  <c r="J126" i="59"/>
  <c r="K126" i="59"/>
  <c r="N126" i="59"/>
  <c r="O126" i="59"/>
  <c r="S126" i="59"/>
  <c r="B127" i="59"/>
  <c r="C127" i="59"/>
  <c r="D127" i="59"/>
  <c r="E127" i="59"/>
  <c r="J127" i="59"/>
  <c r="K127" i="59"/>
  <c r="N127" i="59"/>
  <c r="O127" i="59"/>
  <c r="S127" i="59"/>
  <c r="B128" i="59"/>
  <c r="C128" i="59"/>
  <c r="D128" i="59"/>
  <c r="E128" i="59"/>
  <c r="J128" i="59"/>
  <c r="K128" i="59"/>
  <c r="N128" i="59"/>
  <c r="O128" i="59"/>
  <c r="S128" i="59"/>
  <c r="B129" i="59"/>
  <c r="C129" i="59"/>
  <c r="X129" i="59"/>
  <c r="D129" i="59"/>
  <c r="Z129" i="59"/>
  <c r="E129" i="59"/>
  <c r="J129" i="59"/>
  <c r="K129" i="59"/>
  <c r="N129" i="59"/>
  <c r="O129" i="59"/>
  <c r="S129" i="59"/>
  <c r="B130" i="59"/>
  <c r="C130" i="59"/>
  <c r="W130" i="59"/>
  <c r="D130" i="59"/>
  <c r="E130" i="59"/>
  <c r="J130" i="59"/>
  <c r="K130" i="59"/>
  <c r="N130" i="59"/>
  <c r="O130" i="59"/>
  <c r="S130" i="59"/>
  <c r="B131" i="59"/>
  <c r="C131" i="59"/>
  <c r="D131" i="59"/>
  <c r="E131" i="59"/>
  <c r="J131" i="59"/>
  <c r="K131" i="59"/>
  <c r="N131" i="59"/>
  <c r="O131" i="59"/>
  <c r="S131" i="59"/>
  <c r="B132" i="59"/>
  <c r="C132" i="59"/>
  <c r="X132" i="59"/>
  <c r="D132" i="59"/>
  <c r="E132" i="59"/>
  <c r="J132" i="59"/>
  <c r="K132" i="59"/>
  <c r="N132" i="59"/>
  <c r="O132" i="59"/>
  <c r="S132" i="59"/>
  <c r="B133" i="59"/>
  <c r="C133" i="59"/>
  <c r="X133" i="59"/>
  <c r="D133" i="59"/>
  <c r="E133" i="59"/>
  <c r="J133" i="59"/>
  <c r="K133" i="59"/>
  <c r="N133" i="59"/>
  <c r="O133" i="59"/>
  <c r="S133" i="59"/>
  <c r="B134" i="59"/>
  <c r="C134" i="59"/>
  <c r="D134" i="59"/>
  <c r="AA134" i="59"/>
  <c r="E134" i="59"/>
  <c r="J134" i="59"/>
  <c r="K134" i="59"/>
  <c r="N134" i="59"/>
  <c r="O134" i="59"/>
  <c r="S134" i="59"/>
  <c r="B135" i="59"/>
  <c r="C135" i="59"/>
  <c r="V135" i="59"/>
  <c r="D135" i="59"/>
  <c r="E135" i="59"/>
  <c r="J135" i="59"/>
  <c r="K135" i="59"/>
  <c r="N135" i="59"/>
  <c r="O135" i="59"/>
  <c r="S135" i="59"/>
  <c r="B136" i="59"/>
  <c r="C136" i="59"/>
  <c r="AC136" i="59"/>
  <c r="D136" i="59"/>
  <c r="E136" i="59"/>
  <c r="J136" i="59"/>
  <c r="K136" i="59"/>
  <c r="N136" i="59"/>
  <c r="O136" i="59"/>
  <c r="S136" i="59"/>
  <c r="B137" i="59"/>
  <c r="C137" i="59"/>
  <c r="X137" i="59"/>
  <c r="D137" i="59"/>
  <c r="E137" i="59"/>
  <c r="J137" i="59"/>
  <c r="K137" i="59"/>
  <c r="N137" i="59"/>
  <c r="O137" i="59"/>
  <c r="S137" i="59"/>
  <c r="B138" i="59"/>
  <c r="C138" i="59"/>
  <c r="W138" i="59"/>
  <c r="D138" i="59"/>
  <c r="E138" i="59"/>
  <c r="J138" i="59"/>
  <c r="K138" i="59"/>
  <c r="N138" i="59"/>
  <c r="O138" i="59"/>
  <c r="S138" i="59"/>
  <c r="B139" i="59"/>
  <c r="C139" i="59"/>
  <c r="D139" i="59"/>
  <c r="Z139" i="59"/>
  <c r="E139" i="59"/>
  <c r="J139" i="59"/>
  <c r="K139" i="59"/>
  <c r="N139" i="59"/>
  <c r="O139" i="59"/>
  <c r="S139" i="59"/>
  <c r="B140" i="59"/>
  <c r="C140" i="59"/>
  <c r="A140" i="59"/>
  <c r="D140" i="59"/>
  <c r="E140" i="59"/>
  <c r="J140" i="59"/>
  <c r="K140" i="59"/>
  <c r="N140" i="59"/>
  <c r="O140" i="59"/>
  <c r="S140" i="59"/>
  <c r="B141" i="59"/>
  <c r="C141" i="59"/>
  <c r="X141" i="59"/>
  <c r="D141" i="59"/>
  <c r="Z141" i="59"/>
  <c r="E141" i="59"/>
  <c r="J141" i="59"/>
  <c r="K141" i="59"/>
  <c r="N141" i="59"/>
  <c r="O141" i="59"/>
  <c r="S141" i="59"/>
  <c r="B142" i="59"/>
  <c r="C142" i="59"/>
  <c r="Y142" i="59"/>
  <c r="D142" i="59"/>
  <c r="E142" i="59"/>
  <c r="J142" i="59"/>
  <c r="K142" i="59"/>
  <c r="N142" i="59"/>
  <c r="O142" i="59"/>
  <c r="S142" i="59"/>
  <c r="B143" i="59"/>
  <c r="C143" i="59"/>
  <c r="D143" i="59"/>
  <c r="E143" i="59"/>
  <c r="J143" i="59"/>
  <c r="K143" i="59"/>
  <c r="N143" i="59"/>
  <c r="O143" i="59"/>
  <c r="S143" i="59"/>
  <c r="B144" i="59"/>
  <c r="C144" i="59"/>
  <c r="AC144" i="59"/>
  <c r="D144" i="59"/>
  <c r="E144" i="59"/>
  <c r="J144" i="59"/>
  <c r="K144" i="59"/>
  <c r="N144" i="59"/>
  <c r="O144" i="59"/>
  <c r="S144" i="59"/>
  <c r="B145" i="59"/>
  <c r="C145" i="59"/>
  <c r="D145" i="59"/>
  <c r="Z145" i="59"/>
  <c r="E145" i="59"/>
  <c r="J145" i="59"/>
  <c r="K145" i="59"/>
  <c r="N145" i="59"/>
  <c r="O145" i="59"/>
  <c r="S145" i="59"/>
  <c r="B146" i="59"/>
  <c r="C146" i="59"/>
  <c r="A146" i="59"/>
  <c r="D146" i="59"/>
  <c r="E146" i="59"/>
  <c r="J146" i="59"/>
  <c r="K146" i="59"/>
  <c r="N146" i="59"/>
  <c r="O146" i="59"/>
  <c r="S146" i="59"/>
  <c r="B147" i="59"/>
  <c r="C147" i="59"/>
  <c r="D147" i="59"/>
  <c r="E147" i="59"/>
  <c r="J147" i="59"/>
  <c r="K147" i="59"/>
  <c r="N147" i="59"/>
  <c r="O147" i="59"/>
  <c r="S147" i="59"/>
  <c r="B148" i="59"/>
  <c r="C148" i="59"/>
  <c r="X148" i="59"/>
  <c r="D148" i="59"/>
  <c r="E148" i="59"/>
  <c r="J148" i="59"/>
  <c r="K148" i="59"/>
  <c r="N148" i="59"/>
  <c r="O148" i="59"/>
  <c r="S148" i="59"/>
  <c r="B149" i="59"/>
  <c r="C149" i="59"/>
  <c r="D149" i="59"/>
  <c r="E149" i="59"/>
  <c r="J149" i="59"/>
  <c r="K149" i="59"/>
  <c r="N149" i="59"/>
  <c r="O149" i="59"/>
  <c r="S149" i="59"/>
  <c r="B150" i="59"/>
  <c r="C150" i="59"/>
  <c r="Y150" i="59"/>
  <c r="D150" i="59"/>
  <c r="AA150" i="59"/>
  <c r="E150" i="59"/>
  <c r="J150" i="59"/>
  <c r="K150" i="59"/>
  <c r="N150" i="59"/>
  <c r="O150" i="59"/>
  <c r="S150" i="59"/>
  <c r="B151" i="59"/>
  <c r="C151" i="59"/>
  <c r="AC151" i="59"/>
  <c r="D151" i="59"/>
  <c r="E151" i="59"/>
  <c r="J151" i="59"/>
  <c r="K151" i="59"/>
  <c r="N151" i="59"/>
  <c r="O151" i="59"/>
  <c r="S151" i="59"/>
  <c r="B152" i="59"/>
  <c r="C152" i="59"/>
  <c r="AC152" i="59"/>
  <c r="D152" i="59"/>
  <c r="E152" i="59"/>
  <c r="J152" i="59"/>
  <c r="K152" i="59"/>
  <c r="N152" i="59"/>
  <c r="O152" i="59"/>
  <c r="S152" i="59"/>
  <c r="B153" i="59"/>
  <c r="C153" i="59"/>
  <c r="X153" i="59"/>
  <c r="D153" i="59"/>
  <c r="E153" i="59"/>
  <c r="J153" i="59"/>
  <c r="K153" i="59"/>
  <c r="N153" i="59"/>
  <c r="O153" i="59"/>
  <c r="S153" i="59"/>
  <c r="B154" i="59"/>
  <c r="C154" i="59"/>
  <c r="D154" i="59"/>
  <c r="E154" i="59"/>
  <c r="J154" i="59"/>
  <c r="K154" i="59"/>
  <c r="N154" i="59"/>
  <c r="O154" i="59"/>
  <c r="S154" i="59"/>
  <c r="B155" i="59"/>
  <c r="C155" i="59"/>
  <c r="D155" i="59"/>
  <c r="E155" i="59"/>
  <c r="J155" i="59"/>
  <c r="K155" i="59"/>
  <c r="N155" i="59"/>
  <c r="O155" i="59"/>
  <c r="S155" i="59"/>
  <c r="B156" i="59"/>
  <c r="C156" i="59"/>
  <c r="D156" i="59"/>
  <c r="E156" i="59"/>
  <c r="J156" i="59"/>
  <c r="K156" i="59"/>
  <c r="N156" i="59"/>
  <c r="O156" i="59"/>
  <c r="S156" i="59"/>
  <c r="B157" i="59"/>
  <c r="C157" i="59"/>
  <c r="X157" i="59"/>
  <c r="D157" i="59"/>
  <c r="E157" i="59"/>
  <c r="J157" i="59"/>
  <c r="K157" i="59"/>
  <c r="N157" i="59"/>
  <c r="O157" i="59"/>
  <c r="S157" i="59"/>
  <c r="B158" i="59"/>
  <c r="C158" i="59"/>
  <c r="Y158" i="59"/>
  <c r="D158" i="59"/>
  <c r="E158" i="59"/>
  <c r="J158" i="59"/>
  <c r="K158" i="59"/>
  <c r="N158" i="59"/>
  <c r="O158" i="59"/>
  <c r="S158" i="59"/>
  <c r="B159" i="59"/>
  <c r="C159" i="59"/>
  <c r="D159" i="59"/>
  <c r="E159" i="59"/>
  <c r="J159" i="59"/>
  <c r="K159" i="59"/>
  <c r="N159" i="59"/>
  <c r="O159" i="59"/>
  <c r="S159" i="59"/>
  <c r="B160" i="59"/>
  <c r="C160" i="59"/>
  <c r="D160" i="59"/>
  <c r="E160" i="59"/>
  <c r="J160" i="59"/>
  <c r="K160" i="59"/>
  <c r="N160" i="59"/>
  <c r="O160" i="59"/>
  <c r="S160" i="59"/>
  <c r="B161" i="59"/>
  <c r="C161" i="59"/>
  <c r="X161" i="59"/>
  <c r="D161" i="59"/>
  <c r="Z161" i="59"/>
  <c r="E161" i="59"/>
  <c r="J161" i="59"/>
  <c r="K161" i="59"/>
  <c r="N161" i="59"/>
  <c r="O161" i="59"/>
  <c r="S161" i="59"/>
  <c r="B162" i="59"/>
  <c r="C162" i="59"/>
  <c r="A162" i="59"/>
  <c r="D162" i="59"/>
  <c r="E162" i="59"/>
  <c r="J162" i="59"/>
  <c r="K162" i="59"/>
  <c r="N162" i="59"/>
  <c r="O162" i="59"/>
  <c r="S162" i="59"/>
  <c r="B163" i="59"/>
  <c r="C163" i="59"/>
  <c r="Y163" i="59"/>
  <c r="D163" i="59"/>
  <c r="E163" i="59"/>
  <c r="J163" i="59"/>
  <c r="K163" i="59"/>
  <c r="N163" i="59"/>
  <c r="O163" i="59"/>
  <c r="S163" i="59"/>
  <c r="B164" i="59"/>
  <c r="C164" i="59"/>
  <c r="D164" i="59"/>
  <c r="E164" i="59"/>
  <c r="J164" i="59"/>
  <c r="K164" i="59"/>
  <c r="N164" i="59"/>
  <c r="O164" i="59"/>
  <c r="S164" i="59"/>
  <c r="B165" i="59"/>
  <c r="C165" i="59"/>
  <c r="D165" i="59"/>
  <c r="E165" i="59"/>
  <c r="J165" i="59"/>
  <c r="K165" i="59"/>
  <c r="N165" i="59"/>
  <c r="O165" i="59"/>
  <c r="S165" i="59"/>
  <c r="B166" i="59"/>
  <c r="C166" i="59"/>
  <c r="D166" i="59"/>
  <c r="E166" i="59"/>
  <c r="J166" i="59"/>
  <c r="K166" i="59"/>
  <c r="N166" i="59"/>
  <c r="O166" i="59"/>
  <c r="S166" i="59"/>
  <c r="B167" i="59"/>
  <c r="C167" i="59"/>
  <c r="A167" i="59"/>
  <c r="D167" i="59"/>
  <c r="E167" i="59"/>
  <c r="J167" i="59"/>
  <c r="K167" i="59"/>
  <c r="N167" i="59"/>
  <c r="O167" i="59"/>
  <c r="S167" i="59"/>
  <c r="B168" i="59"/>
  <c r="C168" i="59"/>
  <c r="AC168" i="59"/>
  <c r="D168" i="59"/>
  <c r="E168" i="59"/>
  <c r="J168" i="59"/>
  <c r="K168" i="59"/>
  <c r="N168" i="59"/>
  <c r="O168" i="59"/>
  <c r="S168" i="59"/>
  <c r="B169" i="59"/>
  <c r="C169" i="59"/>
  <c r="X169" i="59"/>
  <c r="D169" i="59"/>
  <c r="E169" i="59"/>
  <c r="G169" i="59"/>
  <c r="J169" i="59"/>
  <c r="K169" i="59"/>
  <c r="N169" i="59"/>
  <c r="O169" i="59"/>
  <c r="S169" i="59"/>
  <c r="B170" i="59"/>
  <c r="C170" i="59"/>
  <c r="W170" i="59"/>
  <c r="D170" i="59"/>
  <c r="E170" i="59"/>
  <c r="J170" i="59"/>
  <c r="K170" i="59"/>
  <c r="N170" i="59"/>
  <c r="O170" i="59"/>
  <c r="S170" i="59"/>
  <c r="B171" i="59"/>
  <c r="C171" i="59"/>
  <c r="D171" i="59"/>
  <c r="E171" i="59"/>
  <c r="J171" i="59"/>
  <c r="K171" i="59"/>
  <c r="N171" i="59"/>
  <c r="O171" i="59"/>
  <c r="S171" i="59"/>
  <c r="B172" i="59"/>
  <c r="C172" i="59"/>
  <c r="D172" i="59"/>
  <c r="E172" i="59"/>
  <c r="J172" i="59"/>
  <c r="K172" i="59"/>
  <c r="N172" i="59"/>
  <c r="O172" i="59"/>
  <c r="S172" i="59"/>
  <c r="B173" i="59"/>
  <c r="C173" i="59"/>
  <c r="D173" i="59"/>
  <c r="E173" i="59"/>
  <c r="J173" i="59"/>
  <c r="K173" i="59"/>
  <c r="N173" i="59"/>
  <c r="O173" i="59"/>
  <c r="S173" i="59"/>
  <c r="B174" i="59"/>
  <c r="C174" i="59"/>
  <c r="Y174" i="59"/>
  <c r="D174" i="59"/>
  <c r="E174" i="59"/>
  <c r="J174" i="59"/>
  <c r="K174" i="59"/>
  <c r="N174" i="59"/>
  <c r="O174" i="59"/>
  <c r="S174" i="59"/>
  <c r="B175" i="59"/>
  <c r="C175" i="59"/>
  <c r="D175" i="59"/>
  <c r="E175" i="59"/>
  <c r="J175" i="59"/>
  <c r="K175" i="59"/>
  <c r="N175" i="59"/>
  <c r="O175" i="59"/>
  <c r="S175" i="59"/>
  <c r="B176" i="59"/>
  <c r="C176" i="59"/>
  <c r="AC176" i="59"/>
  <c r="D176" i="59"/>
  <c r="E176" i="59"/>
  <c r="J176" i="59"/>
  <c r="K176" i="59"/>
  <c r="N176" i="59"/>
  <c r="O176" i="59"/>
  <c r="S176" i="59"/>
  <c r="B177" i="59"/>
  <c r="C177" i="59"/>
  <c r="X177" i="59"/>
  <c r="D177" i="59"/>
  <c r="Z177" i="59"/>
  <c r="E177" i="59"/>
  <c r="J177" i="59"/>
  <c r="K177" i="59"/>
  <c r="N177" i="59"/>
  <c r="O177" i="59"/>
  <c r="S177" i="59"/>
  <c r="B178" i="59"/>
  <c r="C178" i="59"/>
  <c r="D178" i="59"/>
  <c r="E178" i="59"/>
  <c r="J178" i="59"/>
  <c r="K178" i="59"/>
  <c r="N178" i="59"/>
  <c r="O178" i="59"/>
  <c r="S178" i="59"/>
  <c r="B179" i="59"/>
  <c r="C179" i="59"/>
  <c r="D179" i="59"/>
  <c r="E179" i="59"/>
  <c r="J179" i="59"/>
  <c r="K179" i="59"/>
  <c r="N179" i="59"/>
  <c r="O179" i="59"/>
  <c r="S179" i="59"/>
  <c r="B180" i="59"/>
  <c r="C180" i="59"/>
  <c r="X180" i="59"/>
  <c r="D180" i="59"/>
  <c r="E180" i="59"/>
  <c r="J180" i="59"/>
  <c r="K180" i="59"/>
  <c r="N180" i="59"/>
  <c r="O180" i="59"/>
  <c r="S180" i="59"/>
  <c r="B181" i="59"/>
  <c r="C181" i="59"/>
  <c r="D181" i="59"/>
  <c r="E181" i="59"/>
  <c r="J181" i="59"/>
  <c r="K181" i="59"/>
  <c r="N181" i="59"/>
  <c r="O181" i="59"/>
  <c r="S181" i="59"/>
  <c r="B182" i="59"/>
  <c r="C182" i="59"/>
  <c r="Y182" i="59"/>
  <c r="D182" i="59"/>
  <c r="E182" i="59"/>
  <c r="J182" i="59"/>
  <c r="K182" i="59"/>
  <c r="N182" i="59"/>
  <c r="O182" i="59"/>
  <c r="S182" i="59"/>
  <c r="B183" i="59"/>
  <c r="C183" i="59"/>
  <c r="AC183" i="59"/>
  <c r="D183" i="59"/>
  <c r="E183" i="59"/>
  <c r="J183" i="59"/>
  <c r="K183" i="59"/>
  <c r="N183" i="59"/>
  <c r="O183" i="59"/>
  <c r="S183" i="59"/>
  <c r="B184" i="59"/>
  <c r="C184" i="59"/>
  <c r="AC184" i="59"/>
  <c r="D184" i="59"/>
  <c r="E184" i="59"/>
  <c r="J184" i="59"/>
  <c r="K184" i="59"/>
  <c r="N184" i="59"/>
  <c r="O184" i="59"/>
  <c r="S184" i="59"/>
  <c r="B185" i="59"/>
  <c r="C185" i="59"/>
  <c r="X185" i="59"/>
  <c r="D185" i="59"/>
  <c r="E185" i="59"/>
  <c r="J185" i="59"/>
  <c r="K185" i="59"/>
  <c r="N185" i="59"/>
  <c r="O185" i="59"/>
  <c r="S185" i="59"/>
  <c r="B186" i="59"/>
  <c r="C186" i="59"/>
  <c r="D186" i="59"/>
  <c r="E186" i="59"/>
  <c r="J186" i="59"/>
  <c r="K186" i="59"/>
  <c r="N186" i="59"/>
  <c r="O186" i="59"/>
  <c r="S186" i="59"/>
  <c r="B187" i="59"/>
  <c r="C187" i="59"/>
  <c r="D187" i="59"/>
  <c r="E187" i="59"/>
  <c r="J187" i="59"/>
  <c r="K187" i="59"/>
  <c r="N187" i="59"/>
  <c r="O187" i="59"/>
  <c r="S187" i="59"/>
  <c r="B188" i="59"/>
  <c r="C188" i="59"/>
  <c r="X188" i="59"/>
  <c r="D188" i="59"/>
  <c r="E188" i="59"/>
  <c r="J188" i="59"/>
  <c r="K188" i="59"/>
  <c r="N188" i="59"/>
  <c r="O188" i="59"/>
  <c r="S188" i="59"/>
  <c r="B189" i="59"/>
  <c r="C189" i="59"/>
  <c r="D189" i="59"/>
  <c r="E189" i="59"/>
  <c r="J189" i="59"/>
  <c r="K189" i="59"/>
  <c r="N189" i="59"/>
  <c r="O189" i="59"/>
  <c r="S189" i="59"/>
  <c r="B190" i="59"/>
  <c r="C190" i="59"/>
  <c r="Y190" i="59"/>
  <c r="D190" i="59"/>
  <c r="E190" i="59"/>
  <c r="J190" i="59"/>
  <c r="K190" i="59"/>
  <c r="N190" i="59"/>
  <c r="O190" i="59"/>
  <c r="S190" i="59"/>
  <c r="B191" i="59"/>
  <c r="C191" i="59"/>
  <c r="D191" i="59"/>
  <c r="E191" i="59"/>
  <c r="J191" i="59"/>
  <c r="K191" i="59"/>
  <c r="N191" i="59"/>
  <c r="O191" i="59"/>
  <c r="S191" i="59"/>
  <c r="B192" i="59"/>
  <c r="C192" i="59"/>
  <c r="AC192" i="59"/>
  <c r="D192" i="59"/>
  <c r="E192" i="59"/>
  <c r="J192" i="59"/>
  <c r="K192" i="59"/>
  <c r="N192" i="59"/>
  <c r="O192" i="59"/>
  <c r="S192" i="59"/>
  <c r="B193" i="59"/>
  <c r="C193" i="59"/>
  <c r="X193" i="59"/>
  <c r="D193" i="59"/>
  <c r="Z193" i="59"/>
  <c r="E193" i="59"/>
  <c r="J193" i="59"/>
  <c r="K193" i="59"/>
  <c r="N193" i="59"/>
  <c r="O193" i="59"/>
  <c r="S193" i="59"/>
  <c r="B194" i="59"/>
  <c r="C194" i="59"/>
  <c r="W194" i="59"/>
  <c r="D194" i="59"/>
  <c r="E194" i="59"/>
  <c r="J194" i="59"/>
  <c r="K194" i="59"/>
  <c r="N194" i="59"/>
  <c r="O194" i="59"/>
  <c r="S194" i="59"/>
  <c r="B195" i="59"/>
  <c r="C195" i="59"/>
  <c r="D195" i="59"/>
  <c r="E195" i="59"/>
  <c r="J195" i="59"/>
  <c r="K195" i="59"/>
  <c r="N195" i="59"/>
  <c r="O195" i="59"/>
  <c r="S195" i="59"/>
  <c r="B196" i="59"/>
  <c r="C196" i="59"/>
  <c r="D196" i="59"/>
  <c r="E196" i="59"/>
  <c r="J196" i="59"/>
  <c r="K196" i="59"/>
  <c r="N196" i="59"/>
  <c r="O196" i="59"/>
  <c r="S196" i="59"/>
  <c r="B197" i="59"/>
  <c r="C197" i="59"/>
  <c r="X197" i="59"/>
  <c r="D197" i="59"/>
  <c r="E197" i="59"/>
  <c r="J197" i="59"/>
  <c r="K197" i="59"/>
  <c r="N197" i="59"/>
  <c r="O197" i="59"/>
  <c r="S197" i="59"/>
  <c r="B198" i="59"/>
  <c r="C198" i="59"/>
  <c r="Y198" i="59"/>
  <c r="D198" i="59"/>
  <c r="E198" i="59"/>
  <c r="J198" i="59"/>
  <c r="K198" i="59"/>
  <c r="N198" i="59"/>
  <c r="O198" i="59"/>
  <c r="S198" i="59"/>
  <c r="B199" i="59"/>
  <c r="C199" i="59"/>
  <c r="D199" i="59"/>
  <c r="E199" i="59"/>
  <c r="J199" i="59"/>
  <c r="K199" i="59"/>
  <c r="N199" i="59"/>
  <c r="O199" i="59"/>
  <c r="S199" i="59"/>
  <c r="B200" i="59"/>
  <c r="C200" i="59"/>
  <c r="AC200" i="59"/>
  <c r="D200" i="59"/>
  <c r="E200" i="59"/>
  <c r="J200" i="59"/>
  <c r="K200" i="59"/>
  <c r="N200" i="59"/>
  <c r="O200" i="59"/>
  <c r="S200" i="59"/>
  <c r="B201" i="59"/>
  <c r="C201" i="59"/>
  <c r="X201" i="59"/>
  <c r="D201" i="59"/>
  <c r="E201" i="59"/>
  <c r="J201" i="59"/>
  <c r="K201" i="59"/>
  <c r="N201" i="59"/>
  <c r="O201" i="59"/>
  <c r="S201" i="59"/>
  <c r="B202" i="59"/>
  <c r="C202" i="59"/>
  <c r="D202" i="59"/>
  <c r="E202" i="59"/>
  <c r="J202" i="59"/>
  <c r="K202" i="59"/>
  <c r="N202" i="59"/>
  <c r="O202" i="59"/>
  <c r="S202" i="59"/>
  <c r="B203" i="59"/>
  <c r="C203" i="59"/>
  <c r="D203" i="59"/>
  <c r="E203" i="59"/>
  <c r="J203" i="59"/>
  <c r="K203" i="59"/>
  <c r="N203" i="59"/>
  <c r="O203" i="59"/>
  <c r="S203" i="59"/>
  <c r="B204" i="59"/>
  <c r="C204" i="59"/>
  <c r="X204" i="59"/>
  <c r="D204" i="59"/>
  <c r="E204" i="59"/>
  <c r="J204" i="59"/>
  <c r="K204" i="59"/>
  <c r="N204" i="59"/>
  <c r="O204" i="59"/>
  <c r="S204" i="59"/>
  <c r="B205" i="59"/>
  <c r="C205" i="59"/>
  <c r="D205" i="59"/>
  <c r="Z205" i="59"/>
  <c r="E205" i="59"/>
  <c r="J205" i="59"/>
  <c r="K205" i="59"/>
  <c r="N205" i="59"/>
  <c r="O205" i="59"/>
  <c r="S205" i="59"/>
  <c r="B206" i="59"/>
  <c r="C206" i="59"/>
  <c r="A206" i="59"/>
  <c r="D206" i="59"/>
  <c r="E206" i="59"/>
  <c r="J206" i="59"/>
  <c r="K206" i="59"/>
  <c r="N206" i="59"/>
  <c r="O206" i="59"/>
  <c r="S206" i="59"/>
  <c r="B207" i="59"/>
  <c r="C207" i="59"/>
  <c r="D207" i="59"/>
  <c r="E207" i="59"/>
  <c r="J207" i="59"/>
  <c r="K207" i="59"/>
  <c r="N207" i="59"/>
  <c r="O207" i="59"/>
  <c r="S207" i="59"/>
  <c r="B208" i="59"/>
  <c r="C208" i="59"/>
  <c r="AC208" i="59"/>
  <c r="D208" i="59"/>
  <c r="E208" i="59"/>
  <c r="J208" i="59"/>
  <c r="K208" i="59"/>
  <c r="N208" i="59"/>
  <c r="O208" i="59"/>
  <c r="S208" i="59"/>
  <c r="B209" i="59"/>
  <c r="C209" i="59"/>
  <c r="W209" i="59"/>
  <c r="D209" i="59"/>
  <c r="E209" i="59"/>
  <c r="J209" i="59"/>
  <c r="K209" i="59"/>
  <c r="N209" i="59"/>
  <c r="O209" i="59"/>
  <c r="S209" i="59"/>
  <c r="B210" i="59"/>
  <c r="C210" i="59"/>
  <c r="D210" i="59"/>
  <c r="Z210" i="59"/>
  <c r="E210" i="59"/>
  <c r="J210" i="59"/>
  <c r="K210" i="59"/>
  <c r="N210" i="59"/>
  <c r="O210" i="59"/>
  <c r="S210" i="59"/>
  <c r="B211" i="59"/>
  <c r="C211" i="59"/>
  <c r="D211" i="59"/>
  <c r="E211" i="59"/>
  <c r="J211" i="59"/>
  <c r="K211" i="59"/>
  <c r="N211" i="59"/>
  <c r="O211" i="59"/>
  <c r="S211" i="59"/>
  <c r="B212" i="59"/>
  <c r="C212" i="59"/>
  <c r="X212" i="59"/>
  <c r="D212" i="59"/>
  <c r="E212" i="59"/>
  <c r="J212" i="59"/>
  <c r="K212" i="59"/>
  <c r="N212" i="59"/>
  <c r="O212" i="59"/>
  <c r="S212" i="59"/>
  <c r="B213" i="59"/>
  <c r="C213" i="59"/>
  <c r="X213" i="59"/>
  <c r="D213" i="59"/>
  <c r="E213" i="59"/>
  <c r="J213" i="59"/>
  <c r="K213" i="59"/>
  <c r="N213" i="59"/>
  <c r="O213" i="59"/>
  <c r="S213" i="59"/>
  <c r="B214" i="59"/>
  <c r="C214" i="59"/>
  <c r="Y214" i="59"/>
  <c r="D214" i="59"/>
  <c r="E214" i="59"/>
  <c r="J214" i="59"/>
  <c r="K214" i="59"/>
  <c r="N214" i="59"/>
  <c r="O214" i="59"/>
  <c r="S214" i="59"/>
  <c r="B215" i="59"/>
  <c r="C215" i="59"/>
  <c r="A215" i="59"/>
  <c r="D215" i="59"/>
  <c r="E215" i="59"/>
  <c r="J215" i="59"/>
  <c r="K215" i="59"/>
  <c r="N215" i="59"/>
  <c r="O215" i="59"/>
  <c r="S215" i="59"/>
  <c r="B216" i="59"/>
  <c r="C216" i="59"/>
  <c r="D216" i="59"/>
  <c r="E216" i="59"/>
  <c r="J216" i="59"/>
  <c r="K216" i="59"/>
  <c r="N216" i="59"/>
  <c r="O216" i="59"/>
  <c r="S216" i="59"/>
  <c r="B217" i="59"/>
  <c r="C217" i="59"/>
  <c r="X217" i="59"/>
  <c r="D217" i="59"/>
  <c r="E217" i="59"/>
  <c r="J217" i="59"/>
  <c r="K217" i="59"/>
  <c r="N217" i="59"/>
  <c r="O217" i="59"/>
  <c r="S217" i="59"/>
  <c r="B218" i="59"/>
  <c r="C218" i="59"/>
  <c r="W218" i="59"/>
  <c r="D218" i="59"/>
  <c r="Z218" i="59"/>
  <c r="E218" i="59"/>
  <c r="J218" i="59"/>
  <c r="K218" i="59"/>
  <c r="N218" i="59"/>
  <c r="O218" i="59"/>
  <c r="S218" i="59"/>
  <c r="B219" i="59"/>
  <c r="C219" i="59"/>
  <c r="D219" i="59"/>
  <c r="E219" i="59"/>
  <c r="J219" i="59"/>
  <c r="K219" i="59"/>
  <c r="N219" i="59"/>
  <c r="O219" i="59"/>
  <c r="S219" i="59"/>
  <c r="B220" i="59"/>
  <c r="C220" i="59"/>
  <c r="X220" i="59"/>
  <c r="D220" i="59"/>
  <c r="E220" i="59"/>
  <c r="J220" i="59"/>
  <c r="K220" i="59"/>
  <c r="N220" i="59"/>
  <c r="O220" i="59"/>
  <c r="S220" i="59"/>
  <c r="B221" i="59"/>
  <c r="C221" i="59"/>
  <c r="X221" i="59"/>
  <c r="D221" i="59"/>
  <c r="E221" i="59"/>
  <c r="J221" i="59"/>
  <c r="K221" i="59"/>
  <c r="N221" i="59"/>
  <c r="O221" i="59"/>
  <c r="S221" i="59"/>
  <c r="B222" i="59"/>
  <c r="C222" i="59"/>
  <c r="Y222" i="59"/>
  <c r="D222" i="59"/>
  <c r="E222" i="59"/>
  <c r="J222" i="59"/>
  <c r="K222" i="59"/>
  <c r="N222" i="59"/>
  <c r="O222" i="59"/>
  <c r="S222" i="59"/>
  <c r="B223" i="59"/>
  <c r="C223" i="59"/>
  <c r="D223" i="59"/>
  <c r="E223" i="59"/>
  <c r="J223" i="59"/>
  <c r="K223" i="59"/>
  <c r="N223" i="59"/>
  <c r="O223" i="59"/>
  <c r="S223" i="59"/>
  <c r="B224" i="59"/>
  <c r="C224" i="59"/>
  <c r="D224" i="59"/>
  <c r="E224" i="59"/>
  <c r="J224" i="59"/>
  <c r="K224" i="59"/>
  <c r="N224" i="59"/>
  <c r="O224" i="59"/>
  <c r="S224" i="59"/>
  <c r="B225" i="59"/>
  <c r="C225" i="59"/>
  <c r="D225" i="59"/>
  <c r="E225" i="59"/>
  <c r="J225" i="59"/>
  <c r="K225" i="59"/>
  <c r="N225" i="59"/>
  <c r="O225" i="59"/>
  <c r="S225" i="59"/>
  <c r="B226" i="59"/>
  <c r="C226" i="59"/>
  <c r="W226" i="59"/>
  <c r="D226" i="59"/>
  <c r="E226" i="59"/>
  <c r="J226" i="59"/>
  <c r="K226" i="59"/>
  <c r="N226" i="59"/>
  <c r="O226" i="59"/>
  <c r="S226" i="59"/>
  <c r="B227" i="59"/>
  <c r="C227" i="59"/>
  <c r="D227" i="59"/>
  <c r="Z227" i="59"/>
  <c r="E227" i="59"/>
  <c r="J227" i="59"/>
  <c r="K227" i="59"/>
  <c r="N227" i="59"/>
  <c r="O227" i="59"/>
  <c r="S227" i="59"/>
  <c r="B228" i="59"/>
  <c r="C228" i="59"/>
  <c r="D228" i="59"/>
  <c r="E228" i="59"/>
  <c r="J228" i="59"/>
  <c r="K228" i="59"/>
  <c r="N228" i="59"/>
  <c r="O228" i="59"/>
  <c r="S228" i="59"/>
  <c r="B229" i="59"/>
  <c r="C229" i="59"/>
  <c r="X229" i="59"/>
  <c r="D229" i="59"/>
  <c r="E229" i="59"/>
  <c r="J229" i="59"/>
  <c r="K229" i="59"/>
  <c r="N229" i="59"/>
  <c r="O229" i="59"/>
  <c r="S229" i="59"/>
  <c r="B230" i="59"/>
  <c r="C230" i="59"/>
  <c r="Y230" i="59"/>
  <c r="D230" i="59"/>
  <c r="E230" i="59"/>
  <c r="J230" i="59"/>
  <c r="K230" i="59"/>
  <c r="N230" i="59"/>
  <c r="O230" i="59"/>
  <c r="S230" i="59"/>
  <c r="B231" i="59"/>
  <c r="C231" i="59"/>
  <c r="D231" i="59"/>
  <c r="E231" i="59"/>
  <c r="J231" i="59"/>
  <c r="K231" i="59"/>
  <c r="N231" i="59"/>
  <c r="O231" i="59"/>
  <c r="S231" i="59"/>
  <c r="B232" i="59"/>
  <c r="C232" i="59"/>
  <c r="AC232" i="59"/>
  <c r="D232" i="59"/>
  <c r="E232" i="59"/>
  <c r="J232" i="59"/>
  <c r="K232" i="59"/>
  <c r="N232" i="59"/>
  <c r="O232" i="59"/>
  <c r="S232" i="59"/>
  <c r="B233" i="59"/>
  <c r="C233" i="59"/>
  <c r="W233" i="59"/>
  <c r="D233" i="59"/>
  <c r="E233" i="59"/>
  <c r="J233" i="59"/>
  <c r="K233" i="59"/>
  <c r="N233" i="59"/>
  <c r="O233" i="59"/>
  <c r="S233" i="59"/>
  <c r="B234" i="59"/>
  <c r="C234" i="59"/>
  <c r="W234" i="59"/>
  <c r="D234" i="59"/>
  <c r="AA234" i="59"/>
  <c r="E234" i="59"/>
  <c r="J234" i="59"/>
  <c r="K234" i="59"/>
  <c r="N234" i="59"/>
  <c r="O234" i="59"/>
  <c r="S234" i="59"/>
  <c r="B235" i="59"/>
  <c r="C235" i="59"/>
  <c r="W235" i="59"/>
  <c r="D235" i="59"/>
  <c r="Z235" i="59"/>
  <c r="E235" i="59"/>
  <c r="J235" i="59"/>
  <c r="K235" i="59"/>
  <c r="N235" i="59"/>
  <c r="O235" i="59"/>
  <c r="S235" i="59"/>
  <c r="B236" i="59"/>
  <c r="C236" i="59"/>
  <c r="X236" i="59"/>
  <c r="D236" i="59"/>
  <c r="AA236" i="59"/>
  <c r="E236" i="59"/>
  <c r="J236" i="59"/>
  <c r="K236" i="59"/>
  <c r="N236" i="59"/>
  <c r="O236" i="59"/>
  <c r="S236" i="59"/>
  <c r="B237" i="59"/>
  <c r="C237" i="59"/>
  <c r="D237" i="59"/>
  <c r="E237" i="59"/>
  <c r="J237" i="59"/>
  <c r="K237" i="59"/>
  <c r="N237" i="59"/>
  <c r="O237" i="59"/>
  <c r="S237" i="59"/>
  <c r="B238" i="59"/>
  <c r="C238" i="59"/>
  <c r="Y238" i="59"/>
  <c r="D238" i="59"/>
  <c r="E238" i="59"/>
  <c r="J238" i="59"/>
  <c r="K238" i="59"/>
  <c r="N238" i="59"/>
  <c r="O238" i="59"/>
  <c r="S238" i="59"/>
  <c r="B239" i="59"/>
  <c r="C239" i="59"/>
  <c r="D239" i="59"/>
  <c r="AA239" i="59"/>
  <c r="E239" i="59"/>
  <c r="J239" i="59"/>
  <c r="K239" i="59"/>
  <c r="N239" i="59"/>
  <c r="O239" i="59"/>
  <c r="S239" i="59"/>
  <c r="B240" i="59"/>
  <c r="C240" i="59"/>
  <c r="AC240" i="59"/>
  <c r="D240" i="59"/>
  <c r="E240" i="59"/>
  <c r="J240" i="59"/>
  <c r="K240" i="59"/>
  <c r="N240" i="59"/>
  <c r="O240" i="59"/>
  <c r="S240" i="59"/>
  <c r="B241" i="59"/>
  <c r="C241" i="59"/>
  <c r="D241" i="59"/>
  <c r="E241" i="59"/>
  <c r="J241" i="59"/>
  <c r="K241" i="59"/>
  <c r="N241" i="59"/>
  <c r="O241" i="59"/>
  <c r="S241" i="59"/>
  <c r="B242" i="59"/>
  <c r="C242" i="59"/>
  <c r="D242" i="59"/>
  <c r="AA242" i="59"/>
  <c r="E242" i="59"/>
  <c r="J242" i="59"/>
  <c r="K242" i="59"/>
  <c r="N242" i="59"/>
  <c r="O242" i="59"/>
  <c r="S242" i="59"/>
  <c r="B243" i="59"/>
  <c r="C243" i="59"/>
  <c r="W243" i="59"/>
  <c r="D243" i="59"/>
  <c r="Z243" i="59"/>
  <c r="E243" i="59"/>
  <c r="J243" i="59"/>
  <c r="K243" i="59"/>
  <c r="N243" i="59"/>
  <c r="O243" i="59"/>
  <c r="S243" i="59"/>
  <c r="B244" i="59"/>
  <c r="C244" i="59"/>
  <c r="X244" i="59"/>
  <c r="D244" i="59"/>
  <c r="E244" i="59"/>
  <c r="J244" i="59"/>
  <c r="K244" i="59"/>
  <c r="N244" i="59"/>
  <c r="O244" i="59"/>
  <c r="S244" i="59"/>
  <c r="B245" i="59"/>
  <c r="C245" i="59"/>
  <c r="X245" i="59"/>
  <c r="D245" i="59"/>
  <c r="E245" i="59"/>
  <c r="J245" i="59"/>
  <c r="K245" i="59"/>
  <c r="N245" i="59"/>
  <c r="O245" i="59"/>
  <c r="S245" i="59"/>
  <c r="B246" i="59"/>
  <c r="C246" i="59"/>
  <c r="Y246" i="59"/>
  <c r="D246" i="59"/>
  <c r="E246" i="59"/>
  <c r="J246" i="59"/>
  <c r="K246" i="59"/>
  <c r="N246" i="59"/>
  <c r="O246" i="59"/>
  <c r="S246" i="59"/>
  <c r="B247" i="59"/>
  <c r="C247" i="59"/>
  <c r="D247" i="59"/>
  <c r="Z247" i="59"/>
  <c r="E247" i="59"/>
  <c r="J247" i="59"/>
  <c r="K247" i="59"/>
  <c r="N247" i="59"/>
  <c r="O247" i="59"/>
  <c r="S247" i="59"/>
  <c r="B248" i="59"/>
  <c r="C248" i="59"/>
  <c r="V248" i="59"/>
  <c r="D248" i="59"/>
  <c r="E248" i="59"/>
  <c r="J248" i="59"/>
  <c r="K248" i="59"/>
  <c r="N248" i="59"/>
  <c r="O248" i="59"/>
  <c r="S248" i="59"/>
  <c r="B249" i="59"/>
  <c r="C249" i="59"/>
  <c r="D249" i="59"/>
  <c r="Z249" i="59"/>
  <c r="E249" i="59"/>
  <c r="J249" i="59"/>
  <c r="K249" i="59"/>
  <c r="N249" i="59"/>
  <c r="O249" i="59"/>
  <c r="S249" i="59"/>
  <c r="B250" i="59"/>
  <c r="C250" i="59"/>
  <c r="Y250" i="59"/>
  <c r="D250" i="59"/>
  <c r="E250" i="59"/>
  <c r="J250" i="59"/>
  <c r="K250" i="59"/>
  <c r="N250" i="59"/>
  <c r="O250" i="59"/>
  <c r="S250" i="59"/>
  <c r="B251" i="59"/>
  <c r="C251" i="59"/>
  <c r="A251" i="59"/>
  <c r="D251" i="59"/>
  <c r="Z251" i="59"/>
  <c r="E251" i="59"/>
  <c r="J251" i="59"/>
  <c r="K251" i="59"/>
  <c r="N251" i="59"/>
  <c r="O251" i="59"/>
  <c r="S251" i="59"/>
  <c r="B252" i="59"/>
  <c r="C252" i="59"/>
  <c r="D252" i="59"/>
  <c r="E252" i="59"/>
  <c r="J252" i="59"/>
  <c r="K252" i="59"/>
  <c r="N252" i="59"/>
  <c r="O252" i="59"/>
  <c r="S252" i="59"/>
  <c r="B253" i="59"/>
  <c r="C253" i="59"/>
  <c r="D253" i="59"/>
  <c r="Z253" i="59"/>
  <c r="E253" i="59"/>
  <c r="J253" i="59"/>
  <c r="K253" i="59"/>
  <c r="N253" i="59"/>
  <c r="O253" i="59"/>
  <c r="S253" i="59"/>
  <c r="B254" i="59"/>
  <c r="C254" i="59"/>
  <c r="A254" i="59"/>
  <c r="D254" i="59"/>
  <c r="E254" i="59"/>
  <c r="J254" i="59"/>
  <c r="K254" i="59"/>
  <c r="N254" i="59"/>
  <c r="O254" i="59"/>
  <c r="S254" i="59"/>
  <c r="B255" i="59"/>
  <c r="C255" i="59"/>
  <c r="D255" i="59"/>
  <c r="E255" i="59"/>
  <c r="J255" i="59"/>
  <c r="K255" i="59"/>
  <c r="N255" i="59"/>
  <c r="O255" i="59"/>
  <c r="S255" i="59"/>
  <c r="B256" i="59"/>
  <c r="C256" i="59"/>
  <c r="X256" i="59"/>
  <c r="D256" i="59"/>
  <c r="E256" i="59"/>
  <c r="J256" i="59"/>
  <c r="K256" i="59"/>
  <c r="N256" i="59"/>
  <c r="O256" i="59"/>
  <c r="S256" i="59"/>
  <c r="B257" i="59"/>
  <c r="C257" i="59"/>
  <c r="D257" i="59"/>
  <c r="E257" i="59"/>
  <c r="J257" i="59"/>
  <c r="K257" i="59"/>
  <c r="N257" i="59"/>
  <c r="O257" i="59"/>
  <c r="S257" i="59"/>
  <c r="B258" i="59"/>
  <c r="C258" i="59"/>
  <c r="Y258" i="59"/>
  <c r="D258" i="59"/>
  <c r="AA258" i="59"/>
  <c r="E258" i="59"/>
  <c r="J258" i="59"/>
  <c r="K258" i="59"/>
  <c r="N258" i="59"/>
  <c r="O258" i="59"/>
  <c r="S258" i="59"/>
  <c r="B259" i="59"/>
  <c r="C259" i="59"/>
  <c r="D259" i="59"/>
  <c r="Z259" i="59"/>
  <c r="E259" i="59"/>
  <c r="J259" i="59"/>
  <c r="K259" i="59"/>
  <c r="N259" i="59"/>
  <c r="O259" i="59"/>
  <c r="S259" i="59"/>
  <c r="B260" i="59"/>
  <c r="C260" i="59"/>
  <c r="X260" i="59"/>
  <c r="D260" i="59"/>
  <c r="E260" i="59"/>
  <c r="J260" i="59"/>
  <c r="K260" i="59"/>
  <c r="N260" i="59"/>
  <c r="O260" i="59"/>
  <c r="S260" i="59"/>
  <c r="B261" i="59"/>
  <c r="C261" i="59"/>
  <c r="D261" i="59"/>
  <c r="E261" i="59"/>
  <c r="J261" i="59"/>
  <c r="K261" i="59"/>
  <c r="N261" i="59"/>
  <c r="O261" i="59"/>
  <c r="S261" i="59"/>
  <c r="B262" i="59"/>
  <c r="C262" i="59"/>
  <c r="A262" i="59"/>
  <c r="D262" i="59"/>
  <c r="E262" i="59"/>
  <c r="J262" i="59"/>
  <c r="K262" i="59"/>
  <c r="N262" i="59"/>
  <c r="O262" i="59"/>
  <c r="S262" i="59"/>
  <c r="B263" i="59"/>
  <c r="C263" i="59"/>
  <c r="D263" i="59"/>
  <c r="E263" i="59"/>
  <c r="J263" i="59"/>
  <c r="K263" i="59"/>
  <c r="N263" i="59"/>
  <c r="O263" i="59"/>
  <c r="S263" i="59"/>
  <c r="B264" i="59"/>
  <c r="C264" i="59"/>
  <c r="Y264" i="59"/>
  <c r="D264" i="59"/>
  <c r="E264" i="59"/>
  <c r="J264" i="59"/>
  <c r="K264" i="59"/>
  <c r="N264" i="59"/>
  <c r="O264" i="59"/>
  <c r="S264" i="59"/>
  <c r="B265" i="59"/>
  <c r="C265" i="59"/>
  <c r="D265" i="59"/>
  <c r="E265" i="59"/>
  <c r="J265" i="59"/>
  <c r="K265" i="59"/>
  <c r="N265" i="59"/>
  <c r="O265" i="59"/>
  <c r="S265" i="59"/>
  <c r="B266" i="59"/>
  <c r="C266" i="59"/>
  <c r="Y266" i="59"/>
  <c r="D266" i="59"/>
  <c r="E266" i="59"/>
  <c r="J266" i="59"/>
  <c r="K266" i="59"/>
  <c r="N266" i="59"/>
  <c r="O266" i="59"/>
  <c r="S266" i="59"/>
  <c r="B267" i="59"/>
  <c r="C267" i="59"/>
  <c r="AB267" i="59"/>
  <c r="D267" i="59"/>
  <c r="Z267" i="59"/>
  <c r="E267" i="59"/>
  <c r="J267" i="59"/>
  <c r="K267" i="59"/>
  <c r="N267" i="59"/>
  <c r="O267" i="59"/>
  <c r="S267" i="59"/>
  <c r="B268" i="59"/>
  <c r="C268" i="59"/>
  <c r="Y268" i="59"/>
  <c r="D268" i="59"/>
  <c r="E268" i="59"/>
  <c r="J268" i="59"/>
  <c r="K268" i="59"/>
  <c r="N268" i="59"/>
  <c r="O268" i="59"/>
  <c r="S268" i="59"/>
  <c r="B269" i="59"/>
  <c r="C269" i="59"/>
  <c r="AB269" i="59"/>
  <c r="D269" i="59"/>
  <c r="E269" i="59"/>
  <c r="J269" i="59"/>
  <c r="K269" i="59"/>
  <c r="N269" i="59"/>
  <c r="O269" i="59"/>
  <c r="S269" i="59"/>
  <c r="B270" i="59"/>
  <c r="C270" i="59"/>
  <c r="Y270" i="59"/>
  <c r="D270" i="59"/>
  <c r="E270" i="59"/>
  <c r="J270" i="59"/>
  <c r="K270" i="59"/>
  <c r="N270" i="59"/>
  <c r="O270" i="59"/>
  <c r="S270" i="59"/>
  <c r="B271" i="59"/>
  <c r="C271" i="59"/>
  <c r="V271" i="59"/>
  <c r="D271" i="59"/>
  <c r="E271" i="59"/>
  <c r="J271" i="59"/>
  <c r="K271" i="59"/>
  <c r="N271" i="59"/>
  <c r="O271" i="59"/>
  <c r="S271" i="59"/>
  <c r="B272" i="59"/>
  <c r="C272" i="59"/>
  <c r="D272" i="59"/>
  <c r="E272" i="59"/>
  <c r="J272" i="59"/>
  <c r="K272" i="59"/>
  <c r="N272" i="59"/>
  <c r="O272" i="59"/>
  <c r="S272" i="59"/>
  <c r="B273" i="59"/>
  <c r="C273" i="59"/>
  <c r="D273" i="59"/>
  <c r="E273" i="59"/>
  <c r="J273" i="59"/>
  <c r="K273" i="59"/>
  <c r="N273" i="59"/>
  <c r="O273" i="59"/>
  <c r="S273" i="59"/>
  <c r="B274" i="59"/>
  <c r="C274" i="59"/>
  <c r="Y274" i="59"/>
  <c r="D274" i="59"/>
  <c r="E274" i="59"/>
  <c r="J274" i="59"/>
  <c r="K274" i="59"/>
  <c r="N274" i="59"/>
  <c r="O274" i="59"/>
  <c r="S274" i="59"/>
  <c r="B275" i="59"/>
  <c r="C275" i="59"/>
  <c r="V275" i="59"/>
  <c r="D275" i="59"/>
  <c r="E275" i="59"/>
  <c r="J275" i="59"/>
  <c r="K275" i="59"/>
  <c r="N275" i="59"/>
  <c r="O275" i="59"/>
  <c r="S275" i="59"/>
  <c r="B276" i="59"/>
  <c r="C276" i="59"/>
  <c r="Y276" i="59"/>
  <c r="D276" i="59"/>
  <c r="Z276" i="59"/>
  <c r="E276" i="59"/>
  <c r="J276" i="59"/>
  <c r="K276" i="59"/>
  <c r="N276" i="59"/>
  <c r="O276" i="59"/>
  <c r="S276" i="59"/>
  <c r="B277" i="59"/>
  <c r="C277" i="59"/>
  <c r="X277" i="59"/>
  <c r="D277" i="59"/>
  <c r="E277" i="59"/>
  <c r="J277" i="59"/>
  <c r="K277" i="59"/>
  <c r="N277" i="59"/>
  <c r="O277" i="59"/>
  <c r="S277" i="59"/>
  <c r="B278" i="59"/>
  <c r="C278" i="59"/>
  <c r="D278" i="59"/>
  <c r="E278" i="59"/>
  <c r="J278" i="59"/>
  <c r="K278" i="59"/>
  <c r="N278" i="59"/>
  <c r="O278" i="59"/>
  <c r="S278" i="59"/>
  <c r="B279" i="59"/>
  <c r="C279" i="59"/>
  <c r="V279" i="59"/>
  <c r="D279" i="59"/>
  <c r="Z279" i="59"/>
  <c r="E279" i="59"/>
  <c r="J279" i="59"/>
  <c r="K279" i="59"/>
  <c r="N279" i="59"/>
  <c r="O279" i="59"/>
  <c r="S279" i="59"/>
  <c r="B280" i="59"/>
  <c r="C280" i="59"/>
  <c r="A280" i="59"/>
  <c r="D280" i="59"/>
  <c r="E280" i="59"/>
  <c r="J280" i="59"/>
  <c r="K280" i="59"/>
  <c r="N280" i="59"/>
  <c r="O280" i="59"/>
  <c r="S280" i="59"/>
  <c r="B281" i="59"/>
  <c r="C281" i="59"/>
  <c r="D281" i="59"/>
  <c r="E281" i="59"/>
  <c r="J281" i="59"/>
  <c r="K281" i="59"/>
  <c r="N281" i="59"/>
  <c r="O281" i="59"/>
  <c r="S281" i="59"/>
  <c r="B282" i="59"/>
  <c r="C282" i="59"/>
  <c r="D282" i="59"/>
  <c r="E282" i="59"/>
  <c r="J282" i="59"/>
  <c r="K282" i="59"/>
  <c r="N282" i="59"/>
  <c r="O282" i="59"/>
  <c r="S282" i="59"/>
  <c r="B283" i="59"/>
  <c r="C283" i="59"/>
  <c r="V283" i="59"/>
  <c r="D283" i="59"/>
  <c r="Z283" i="59"/>
  <c r="E283" i="59"/>
  <c r="J283" i="59"/>
  <c r="K283" i="59"/>
  <c r="N283" i="59"/>
  <c r="O283" i="59"/>
  <c r="S283" i="59"/>
  <c r="B284" i="59"/>
  <c r="C284" i="59"/>
  <c r="Y284" i="59"/>
  <c r="D284" i="59"/>
  <c r="E284" i="59"/>
  <c r="J284" i="59"/>
  <c r="K284" i="59"/>
  <c r="N284" i="59"/>
  <c r="O284" i="59"/>
  <c r="S284" i="59"/>
  <c r="B285" i="59"/>
  <c r="C285" i="59"/>
  <c r="D285" i="59"/>
  <c r="E285" i="59"/>
  <c r="J285" i="59"/>
  <c r="K285" i="59"/>
  <c r="N285" i="59"/>
  <c r="O285" i="59"/>
  <c r="S285" i="59"/>
  <c r="B286" i="59"/>
  <c r="C286" i="59"/>
  <c r="Y286" i="59"/>
  <c r="D286" i="59"/>
  <c r="E286" i="59"/>
  <c r="J286" i="59"/>
  <c r="K286" i="59"/>
  <c r="N286" i="59"/>
  <c r="O286" i="59"/>
  <c r="S286" i="59"/>
  <c r="B287" i="59"/>
  <c r="C287" i="59"/>
  <c r="V287" i="59"/>
  <c r="D287" i="59"/>
  <c r="E287" i="59"/>
  <c r="J287" i="59"/>
  <c r="K287" i="59"/>
  <c r="N287" i="59"/>
  <c r="O287" i="59"/>
  <c r="S287" i="59"/>
  <c r="B288" i="59"/>
  <c r="C288" i="59"/>
  <c r="D288" i="59"/>
  <c r="E288" i="59"/>
  <c r="J288" i="59"/>
  <c r="K288" i="59"/>
  <c r="N288" i="59"/>
  <c r="O288" i="59"/>
  <c r="S288" i="59"/>
  <c r="B289" i="59"/>
  <c r="C289" i="59"/>
  <c r="D289" i="59"/>
  <c r="E289" i="59"/>
  <c r="J289" i="59"/>
  <c r="K289" i="59"/>
  <c r="N289" i="59"/>
  <c r="O289" i="59"/>
  <c r="S289" i="59"/>
  <c r="B290" i="59"/>
  <c r="C290" i="59"/>
  <c r="A290" i="59"/>
  <c r="D290" i="59"/>
  <c r="E290" i="59"/>
  <c r="J290" i="59"/>
  <c r="K290" i="59"/>
  <c r="N290" i="59"/>
  <c r="O290" i="59"/>
  <c r="S290" i="59"/>
  <c r="B291" i="59"/>
  <c r="C291" i="59"/>
  <c r="V291" i="59"/>
  <c r="D291" i="59"/>
  <c r="AA291" i="59"/>
  <c r="E291" i="59"/>
  <c r="J291" i="59"/>
  <c r="K291" i="59"/>
  <c r="N291" i="59"/>
  <c r="O291" i="59"/>
  <c r="S291" i="59"/>
  <c r="B292" i="59"/>
  <c r="C292" i="59"/>
  <c r="D292" i="59"/>
  <c r="E292" i="59"/>
  <c r="J292" i="59"/>
  <c r="K292" i="59"/>
  <c r="N292" i="59"/>
  <c r="O292" i="59"/>
  <c r="S292" i="59"/>
  <c r="B293" i="59"/>
  <c r="C293" i="59"/>
  <c r="D293" i="59"/>
  <c r="E293" i="59"/>
  <c r="J293" i="59"/>
  <c r="K293" i="59"/>
  <c r="N293" i="59"/>
  <c r="O293" i="59"/>
  <c r="S293" i="59"/>
  <c r="B294" i="59"/>
  <c r="C294" i="59"/>
  <c r="Y294" i="59"/>
  <c r="D294" i="59"/>
  <c r="E294" i="59"/>
  <c r="J294" i="59"/>
  <c r="K294" i="59"/>
  <c r="N294" i="59"/>
  <c r="O294" i="59"/>
  <c r="S294" i="59"/>
  <c r="B295" i="59"/>
  <c r="C295" i="59"/>
  <c r="V295" i="59"/>
  <c r="D295" i="59"/>
  <c r="E295" i="59"/>
  <c r="J295" i="59"/>
  <c r="K295" i="59"/>
  <c r="N295" i="59"/>
  <c r="O295" i="59"/>
  <c r="S295" i="59"/>
  <c r="B296" i="59"/>
  <c r="C296" i="59"/>
  <c r="D296" i="59"/>
  <c r="E296" i="59"/>
  <c r="J296" i="59"/>
  <c r="K296" i="59"/>
  <c r="N296" i="59"/>
  <c r="O296" i="59"/>
  <c r="S296" i="59"/>
  <c r="B297" i="59"/>
  <c r="C297" i="59"/>
  <c r="W297" i="59"/>
  <c r="D297" i="59"/>
  <c r="E297" i="59"/>
  <c r="J297" i="59"/>
  <c r="K297" i="59"/>
  <c r="N297" i="59"/>
  <c r="O297" i="59"/>
  <c r="S297" i="59"/>
  <c r="B298" i="59"/>
  <c r="C298" i="59"/>
  <c r="A298" i="59"/>
  <c r="D298" i="59"/>
  <c r="E298" i="59"/>
  <c r="G298" i="59"/>
  <c r="J298" i="59"/>
  <c r="K298" i="59"/>
  <c r="N298" i="59"/>
  <c r="O298" i="59"/>
  <c r="S298" i="59"/>
  <c r="B299" i="59"/>
  <c r="C299" i="59"/>
  <c r="V299" i="59"/>
  <c r="D299" i="59"/>
  <c r="Z299" i="59"/>
  <c r="E299" i="59"/>
  <c r="J299" i="59"/>
  <c r="K299" i="59"/>
  <c r="N299" i="59"/>
  <c r="O299" i="59"/>
  <c r="S299" i="59"/>
  <c r="B300" i="59"/>
  <c r="C300" i="59"/>
  <c r="Y300" i="59"/>
  <c r="D300" i="59"/>
  <c r="E300" i="59"/>
  <c r="J300" i="59"/>
  <c r="K300" i="59"/>
  <c r="N300" i="59"/>
  <c r="O300" i="59"/>
  <c r="S300" i="59"/>
  <c r="B301" i="59"/>
  <c r="C301" i="59"/>
  <c r="W301" i="59"/>
  <c r="D301" i="59"/>
  <c r="E301" i="59"/>
  <c r="J301" i="59"/>
  <c r="K301" i="59"/>
  <c r="N301" i="59"/>
  <c r="O301" i="59"/>
  <c r="S301" i="59"/>
  <c r="B302" i="59"/>
  <c r="C302" i="59"/>
  <c r="D302" i="59"/>
  <c r="E302" i="59"/>
  <c r="J302" i="59"/>
  <c r="K302" i="59"/>
  <c r="N302" i="59"/>
  <c r="O302" i="59"/>
  <c r="S302" i="59"/>
  <c r="B303" i="59"/>
  <c r="C303" i="59"/>
  <c r="V303" i="59"/>
  <c r="D303" i="59"/>
  <c r="E303" i="59"/>
  <c r="J303" i="59"/>
  <c r="K303" i="59"/>
  <c r="N303" i="59"/>
  <c r="O303" i="59"/>
  <c r="S303" i="59"/>
  <c r="B304" i="59"/>
  <c r="C304" i="59"/>
  <c r="D304" i="59"/>
  <c r="Z304" i="59"/>
  <c r="E304" i="59"/>
  <c r="J304" i="59"/>
  <c r="K304" i="59"/>
  <c r="N304" i="59"/>
  <c r="O304" i="59"/>
  <c r="S304" i="59"/>
  <c r="B305" i="59"/>
  <c r="C305" i="59"/>
  <c r="W305" i="59"/>
  <c r="D305" i="59"/>
  <c r="E305" i="59"/>
  <c r="G305" i="59"/>
  <c r="J305" i="59"/>
  <c r="K305" i="59"/>
  <c r="N305" i="59"/>
  <c r="O305" i="59"/>
  <c r="S305" i="59"/>
  <c r="B306" i="59"/>
  <c r="C306" i="59"/>
  <c r="D306" i="59"/>
  <c r="E306" i="59"/>
  <c r="J306" i="59"/>
  <c r="K306" i="59"/>
  <c r="N306" i="59"/>
  <c r="O306" i="59"/>
  <c r="S306" i="59"/>
  <c r="B307" i="59"/>
  <c r="C307" i="59"/>
  <c r="D307" i="59"/>
  <c r="Z307" i="59"/>
  <c r="E307" i="59"/>
  <c r="J307" i="59"/>
  <c r="K307" i="59"/>
  <c r="N307" i="59"/>
  <c r="O307" i="59"/>
  <c r="S307" i="59"/>
  <c r="B308" i="59"/>
  <c r="C308" i="59"/>
  <c r="Y308" i="59"/>
  <c r="D308" i="59"/>
  <c r="E308" i="59"/>
  <c r="J308" i="59"/>
  <c r="K308" i="59"/>
  <c r="N308" i="59"/>
  <c r="O308" i="59"/>
  <c r="S308" i="59"/>
  <c r="B309" i="59"/>
  <c r="C309" i="59"/>
  <c r="W309" i="59"/>
  <c r="D309" i="59"/>
  <c r="G309" i="59"/>
  <c r="E309" i="59"/>
  <c r="J309" i="59"/>
  <c r="K309" i="59"/>
  <c r="N309" i="59"/>
  <c r="O309" i="59"/>
  <c r="S309" i="59"/>
  <c r="B310" i="59"/>
  <c r="C310" i="59"/>
  <c r="D310" i="59"/>
  <c r="AA310" i="59"/>
  <c r="E310" i="59"/>
  <c r="J310" i="59"/>
  <c r="K310" i="59"/>
  <c r="N310" i="59"/>
  <c r="O310" i="59"/>
  <c r="S310" i="59"/>
  <c r="B311" i="59"/>
  <c r="C311" i="59"/>
  <c r="D311" i="59"/>
  <c r="E311" i="59"/>
  <c r="J311" i="59"/>
  <c r="K311" i="59"/>
  <c r="N311" i="59"/>
  <c r="O311" i="59"/>
  <c r="S311" i="59"/>
  <c r="B312" i="59"/>
  <c r="C312" i="59"/>
  <c r="D312" i="59"/>
  <c r="Z312" i="59"/>
  <c r="E312" i="59"/>
  <c r="J312" i="59"/>
  <c r="K312" i="59"/>
  <c r="N312" i="59"/>
  <c r="O312" i="59"/>
  <c r="S312" i="59"/>
  <c r="B313" i="59"/>
  <c r="C313" i="59"/>
  <c r="D313" i="59"/>
  <c r="E313" i="59"/>
  <c r="J313" i="59"/>
  <c r="K313" i="59"/>
  <c r="N313" i="59"/>
  <c r="O313" i="59"/>
  <c r="S313" i="59"/>
  <c r="L3" i="41"/>
  <c r="B9" i="41"/>
  <c r="C9" i="41"/>
  <c r="D9" i="41"/>
  <c r="E9" i="41"/>
  <c r="K9" i="41"/>
  <c r="M9" i="41"/>
  <c r="B10" i="41"/>
  <c r="C10" i="41"/>
  <c r="D10" i="41"/>
  <c r="F10" i="41"/>
  <c r="E10" i="41"/>
  <c r="K10" i="41"/>
  <c r="M10" i="41"/>
  <c r="B11" i="41"/>
  <c r="C11" i="41"/>
  <c r="D11" i="41"/>
  <c r="E11" i="41"/>
  <c r="K11" i="41"/>
  <c r="M11" i="41"/>
  <c r="B12" i="41"/>
  <c r="C12" i="41"/>
  <c r="D12" i="41"/>
  <c r="A12" i="41"/>
  <c r="E12" i="41"/>
  <c r="K12" i="41"/>
  <c r="M12" i="41"/>
  <c r="B13" i="41"/>
  <c r="C13" i="41"/>
  <c r="D13" i="41"/>
  <c r="G13" i="41"/>
  <c r="E13" i="41"/>
  <c r="K13" i="41"/>
  <c r="M13" i="41"/>
  <c r="B14" i="41"/>
  <c r="C14" i="41"/>
  <c r="D14" i="41"/>
  <c r="F14" i="41"/>
  <c r="E14" i="41"/>
  <c r="K14" i="41"/>
  <c r="M14" i="41"/>
  <c r="B15" i="41"/>
  <c r="C15" i="41"/>
  <c r="D15" i="41"/>
  <c r="A15" i="41"/>
  <c r="E15" i="41"/>
  <c r="K15" i="41"/>
  <c r="M15" i="41"/>
  <c r="B16" i="41"/>
  <c r="C16" i="41"/>
  <c r="D16" i="41"/>
  <c r="F16" i="41"/>
  <c r="E16" i="41"/>
  <c r="K16" i="41"/>
  <c r="M16" i="41"/>
  <c r="B17" i="41"/>
  <c r="C17" i="41"/>
  <c r="D17" i="41"/>
  <c r="F17" i="41"/>
  <c r="E17" i="41"/>
  <c r="K17" i="41"/>
  <c r="M17" i="41"/>
  <c r="B18" i="41"/>
  <c r="C18" i="41"/>
  <c r="D18" i="41"/>
  <c r="G18" i="41"/>
  <c r="E18" i="41"/>
  <c r="K18" i="41"/>
  <c r="M18" i="41"/>
  <c r="B19" i="41"/>
  <c r="C19" i="41"/>
  <c r="D19" i="41"/>
  <c r="F19" i="41"/>
  <c r="E19" i="41"/>
  <c r="K19" i="41"/>
  <c r="M19" i="41"/>
  <c r="B20" i="41"/>
  <c r="C20" i="41"/>
  <c r="D20" i="41"/>
  <c r="F20" i="41"/>
  <c r="E20" i="41"/>
  <c r="K20" i="41"/>
  <c r="M20" i="41"/>
  <c r="B21" i="41"/>
  <c r="C21" i="41"/>
  <c r="D21" i="41"/>
  <c r="F21" i="41"/>
  <c r="E21" i="41"/>
  <c r="K21" i="41"/>
  <c r="M21" i="41"/>
  <c r="B22" i="41"/>
  <c r="C22" i="41"/>
  <c r="D22" i="41"/>
  <c r="E22" i="41"/>
  <c r="K22" i="41"/>
  <c r="M22" i="41"/>
  <c r="B23" i="41"/>
  <c r="C23" i="41"/>
  <c r="D23" i="41"/>
  <c r="F23" i="41"/>
  <c r="E23" i="41"/>
  <c r="K23" i="41"/>
  <c r="M23" i="41"/>
  <c r="B24" i="41"/>
  <c r="C24" i="41"/>
  <c r="D24" i="41"/>
  <c r="E24" i="41"/>
  <c r="K24" i="41"/>
  <c r="M24" i="41"/>
  <c r="B25" i="41"/>
  <c r="C25" i="41"/>
  <c r="D25" i="41"/>
  <c r="G25" i="41"/>
  <c r="E25" i="41"/>
  <c r="K25" i="41"/>
  <c r="M25" i="41"/>
  <c r="B26" i="41"/>
  <c r="C26" i="41"/>
  <c r="D26" i="41"/>
  <c r="E26" i="41"/>
  <c r="K26" i="41"/>
  <c r="M26" i="41"/>
  <c r="B27" i="41"/>
  <c r="C27" i="41"/>
  <c r="D27" i="41"/>
  <c r="F27" i="41"/>
  <c r="E27" i="41"/>
  <c r="K27" i="41"/>
  <c r="M27" i="41"/>
  <c r="B28" i="41"/>
  <c r="C28" i="41"/>
  <c r="D28" i="41"/>
  <c r="A28" i="41"/>
  <c r="E28" i="41"/>
  <c r="K28" i="41"/>
  <c r="M28" i="41"/>
  <c r="B29" i="41"/>
  <c r="C29" i="41"/>
  <c r="D29" i="41"/>
  <c r="F29" i="41"/>
  <c r="E29" i="41"/>
  <c r="K29" i="41"/>
  <c r="M29" i="41"/>
  <c r="B30" i="41"/>
  <c r="C30" i="41"/>
  <c r="D30" i="41"/>
  <c r="F30" i="41"/>
  <c r="E30" i="41"/>
  <c r="K30" i="41"/>
  <c r="M30" i="41"/>
  <c r="B31" i="41"/>
  <c r="C31" i="41"/>
  <c r="D31" i="41"/>
  <c r="E31" i="41"/>
  <c r="K31" i="41"/>
  <c r="M31" i="41"/>
  <c r="B32" i="41"/>
  <c r="C32" i="41"/>
  <c r="D32" i="41"/>
  <c r="F32" i="41"/>
  <c r="E32" i="41"/>
  <c r="K32" i="41"/>
  <c r="M32" i="41"/>
  <c r="B33" i="41"/>
  <c r="C33" i="41"/>
  <c r="D33" i="41"/>
  <c r="G33" i="41"/>
  <c r="E33" i="41"/>
  <c r="K33" i="41"/>
  <c r="M33" i="41"/>
  <c r="B34" i="41"/>
  <c r="C34" i="41"/>
  <c r="D34" i="41"/>
  <c r="E34" i="41"/>
  <c r="K34" i="41"/>
  <c r="M34" i="41"/>
  <c r="B35" i="41"/>
  <c r="C35" i="41"/>
  <c r="D35" i="41"/>
  <c r="G35" i="41"/>
  <c r="E35" i="41"/>
  <c r="K35" i="41"/>
  <c r="M35" i="41"/>
  <c r="B36" i="41"/>
  <c r="C36" i="41"/>
  <c r="D36" i="41"/>
  <c r="E36" i="41"/>
  <c r="K36" i="41"/>
  <c r="M36" i="41"/>
  <c r="B37" i="41"/>
  <c r="C37" i="41"/>
  <c r="D37" i="41"/>
  <c r="A37" i="41"/>
  <c r="E37" i="41"/>
  <c r="K37" i="41"/>
  <c r="M37" i="41"/>
  <c r="B38" i="41"/>
  <c r="C38" i="41"/>
  <c r="D38" i="41"/>
  <c r="E38" i="41"/>
  <c r="K38" i="41"/>
  <c r="M38" i="41"/>
  <c r="B39" i="41"/>
  <c r="C39" i="41"/>
  <c r="D39" i="41"/>
  <c r="F39" i="41"/>
  <c r="E39" i="41"/>
  <c r="K39" i="41"/>
  <c r="M39" i="41"/>
  <c r="B40" i="41"/>
  <c r="C40" i="41"/>
  <c r="D40" i="41"/>
  <c r="A40" i="41"/>
  <c r="E40" i="41"/>
  <c r="K40" i="41"/>
  <c r="M40" i="41"/>
  <c r="B41" i="41"/>
  <c r="C41" i="41"/>
  <c r="D41" i="41"/>
  <c r="A41" i="41"/>
  <c r="E41" i="41"/>
  <c r="K41" i="41"/>
  <c r="M41" i="41"/>
  <c r="B42" i="41"/>
  <c r="C42" i="41"/>
  <c r="D42" i="41"/>
  <c r="G42" i="41"/>
  <c r="E42" i="41"/>
  <c r="K42" i="41"/>
  <c r="M42" i="41"/>
  <c r="B43" i="41"/>
  <c r="C43" i="41"/>
  <c r="D43" i="41"/>
  <c r="G43" i="41"/>
  <c r="E43" i="41"/>
  <c r="K43" i="41"/>
  <c r="M43" i="41"/>
  <c r="B44" i="41"/>
  <c r="C44" i="41"/>
  <c r="D44" i="41"/>
  <c r="E44" i="41"/>
  <c r="K44" i="41"/>
  <c r="M44" i="41"/>
  <c r="B45" i="41"/>
  <c r="C45" i="41"/>
  <c r="D45" i="41"/>
  <c r="E45" i="41"/>
  <c r="K45" i="41"/>
  <c r="M45" i="41"/>
  <c r="B46" i="41"/>
  <c r="C46" i="41"/>
  <c r="D46" i="41"/>
  <c r="E46" i="41"/>
  <c r="K46" i="41"/>
  <c r="M46" i="41"/>
  <c r="B47" i="41"/>
  <c r="C47" i="41"/>
  <c r="D47" i="41"/>
  <c r="G47" i="41"/>
  <c r="E47" i="41"/>
  <c r="K47" i="41"/>
  <c r="M47" i="41"/>
  <c r="B48" i="41"/>
  <c r="C48" i="41"/>
  <c r="D48" i="41"/>
  <c r="E48" i="41"/>
  <c r="K48" i="41"/>
  <c r="M48" i="41"/>
  <c r="B49" i="41"/>
  <c r="C49" i="41"/>
  <c r="D49" i="41"/>
  <c r="F49" i="41"/>
  <c r="E49" i="41"/>
  <c r="K49" i="41"/>
  <c r="M49" i="41"/>
  <c r="B50" i="41"/>
  <c r="C50" i="41"/>
  <c r="D50" i="41"/>
  <c r="E50" i="41"/>
  <c r="K50" i="41"/>
  <c r="M50" i="41"/>
  <c r="B51" i="41"/>
  <c r="C51" i="41"/>
  <c r="D51" i="41"/>
  <c r="F51" i="41"/>
  <c r="E51" i="41"/>
  <c r="K51" i="41"/>
  <c r="M51" i="41"/>
  <c r="B52" i="41"/>
  <c r="C52" i="41"/>
  <c r="D52" i="41"/>
  <c r="A52" i="41"/>
  <c r="E52" i="41"/>
  <c r="K52" i="41"/>
  <c r="M52" i="41"/>
  <c r="B53" i="41"/>
  <c r="C53" i="41"/>
  <c r="D53" i="41"/>
  <c r="G53" i="41"/>
  <c r="E53" i="41"/>
  <c r="K53" i="41"/>
  <c r="M53" i="41"/>
  <c r="B54" i="41"/>
  <c r="C54" i="41"/>
  <c r="D54" i="41"/>
  <c r="E54" i="41"/>
  <c r="K54" i="41"/>
  <c r="M54" i="41"/>
  <c r="B55" i="41"/>
  <c r="C55" i="41"/>
  <c r="D55" i="41"/>
  <c r="G55" i="41"/>
  <c r="E55" i="41"/>
  <c r="K55" i="41"/>
  <c r="M55" i="41"/>
  <c r="B56" i="41"/>
  <c r="C56" i="41"/>
  <c r="D56" i="41"/>
  <c r="G56" i="41"/>
  <c r="E56" i="41"/>
  <c r="K56" i="41"/>
  <c r="M56" i="41"/>
  <c r="B57" i="41"/>
  <c r="C57" i="41"/>
  <c r="D57" i="41"/>
  <c r="E57" i="41"/>
  <c r="K57" i="41"/>
  <c r="M57" i="41"/>
  <c r="B58" i="41"/>
  <c r="C58" i="41"/>
  <c r="D58" i="41"/>
  <c r="E58" i="41"/>
  <c r="K58" i="41"/>
  <c r="M58" i="41"/>
  <c r="B59" i="41"/>
  <c r="C59" i="41"/>
  <c r="D59" i="41"/>
  <c r="F59" i="41"/>
  <c r="E59" i="41"/>
  <c r="K59" i="41"/>
  <c r="M59" i="41"/>
  <c r="B60" i="41"/>
  <c r="C60" i="41"/>
  <c r="D60" i="41"/>
  <c r="E60" i="41"/>
  <c r="K60" i="41"/>
  <c r="M60" i="41"/>
  <c r="B61" i="41"/>
  <c r="C61" i="41"/>
  <c r="D61" i="41"/>
  <c r="G61" i="41"/>
  <c r="E61" i="41"/>
  <c r="K61" i="41"/>
  <c r="M61" i="41"/>
  <c r="B62" i="41"/>
  <c r="C62" i="41"/>
  <c r="D62" i="41"/>
  <c r="E62" i="41"/>
  <c r="K62" i="41"/>
  <c r="M62" i="41"/>
  <c r="B63" i="41"/>
  <c r="C63" i="41"/>
  <c r="D63" i="41"/>
  <c r="E63" i="41"/>
  <c r="K63" i="41"/>
  <c r="M63" i="41"/>
  <c r="B64" i="41"/>
  <c r="C64" i="41"/>
  <c r="D64" i="41"/>
  <c r="E64" i="41"/>
  <c r="K64" i="41"/>
  <c r="M64" i="41"/>
  <c r="B65" i="41"/>
  <c r="C65" i="41"/>
  <c r="D65" i="41"/>
  <c r="F65" i="41"/>
  <c r="E65" i="41"/>
  <c r="K65" i="41"/>
  <c r="M65" i="41"/>
  <c r="B66" i="41"/>
  <c r="C66" i="41"/>
  <c r="D66" i="41"/>
  <c r="E66" i="41"/>
  <c r="K66" i="41"/>
  <c r="M66" i="41"/>
  <c r="B67" i="41"/>
  <c r="C67" i="41"/>
  <c r="D67" i="41"/>
  <c r="G67" i="41"/>
  <c r="E67" i="41"/>
  <c r="K67" i="41"/>
  <c r="M67" i="41"/>
  <c r="B68" i="41"/>
  <c r="C68" i="41"/>
  <c r="D68" i="41"/>
  <c r="F68" i="41"/>
  <c r="E68" i="41"/>
  <c r="K68" i="41"/>
  <c r="M68" i="41"/>
  <c r="B69" i="41"/>
  <c r="C69" i="41"/>
  <c r="D69" i="41"/>
  <c r="F69" i="41"/>
  <c r="E69" i="41"/>
  <c r="K69" i="41"/>
  <c r="M69" i="41"/>
  <c r="B70" i="41"/>
  <c r="C70" i="41"/>
  <c r="D70" i="41"/>
  <c r="A70" i="41"/>
  <c r="E70" i="41"/>
  <c r="K70" i="41"/>
  <c r="M70" i="41"/>
  <c r="B71" i="41"/>
  <c r="C71" i="41"/>
  <c r="D71" i="41"/>
  <c r="E71" i="41"/>
  <c r="K71" i="41"/>
  <c r="M71" i="41"/>
  <c r="B72" i="41"/>
  <c r="C72" i="41"/>
  <c r="D72" i="41"/>
  <c r="F72" i="41"/>
  <c r="E72" i="41"/>
  <c r="K72" i="41"/>
  <c r="M72" i="41"/>
  <c r="B73" i="41"/>
  <c r="C73" i="41"/>
  <c r="D73" i="41"/>
  <c r="A73" i="41"/>
  <c r="E73" i="41"/>
  <c r="K73" i="41"/>
  <c r="M73" i="41"/>
  <c r="B74" i="41"/>
  <c r="C74" i="41"/>
  <c r="D74" i="41"/>
  <c r="F74" i="41"/>
  <c r="E74" i="41"/>
  <c r="K74" i="41"/>
  <c r="M74" i="41"/>
  <c r="B75" i="41"/>
  <c r="C75" i="41"/>
  <c r="D75" i="41"/>
  <c r="E75" i="41"/>
  <c r="K75" i="41"/>
  <c r="M75" i="41"/>
  <c r="B76" i="41"/>
  <c r="C76" i="41"/>
  <c r="D76" i="41"/>
  <c r="G76" i="41"/>
  <c r="E76" i="41"/>
  <c r="K76" i="41"/>
  <c r="M76" i="41"/>
  <c r="B77" i="41"/>
  <c r="C77" i="41"/>
  <c r="D77" i="41"/>
  <c r="F77" i="41"/>
  <c r="E77" i="41"/>
  <c r="K77" i="41"/>
  <c r="M77" i="41"/>
  <c r="B78" i="41"/>
  <c r="C78" i="41"/>
  <c r="D78" i="41"/>
  <c r="F78" i="41"/>
  <c r="E78" i="41"/>
  <c r="K78" i="41"/>
  <c r="M78" i="41"/>
  <c r="B79" i="41"/>
  <c r="C79" i="41"/>
  <c r="D79" i="41"/>
  <c r="E79" i="41"/>
  <c r="K79" i="41"/>
  <c r="M79" i="41"/>
  <c r="B80" i="41"/>
  <c r="C80" i="41"/>
  <c r="D80" i="41"/>
  <c r="A80" i="41"/>
  <c r="E80" i="41"/>
  <c r="K80" i="41"/>
  <c r="M80" i="41"/>
  <c r="B81" i="41"/>
  <c r="C81" i="41"/>
  <c r="D81" i="41"/>
  <c r="F81" i="41"/>
  <c r="E81" i="41"/>
  <c r="K81" i="41"/>
  <c r="M81" i="41"/>
  <c r="B82" i="41"/>
  <c r="C82" i="41"/>
  <c r="D82" i="41"/>
  <c r="A82" i="41"/>
  <c r="E82" i="41"/>
  <c r="K82" i="41"/>
  <c r="M82" i="41"/>
  <c r="B83" i="41"/>
  <c r="C83" i="41"/>
  <c r="D83" i="41"/>
  <c r="G83" i="41"/>
  <c r="E83" i="41"/>
  <c r="K83" i="41"/>
  <c r="M83" i="41"/>
  <c r="B84" i="41"/>
  <c r="C84" i="41"/>
  <c r="D84" i="41"/>
  <c r="A84" i="41"/>
  <c r="E84" i="41"/>
  <c r="K84" i="41"/>
  <c r="M84" i="41"/>
  <c r="B85" i="41"/>
  <c r="C85" i="41"/>
  <c r="D85" i="41"/>
  <c r="A85" i="41"/>
  <c r="E85" i="41"/>
  <c r="K85" i="41"/>
  <c r="M85" i="41"/>
  <c r="B86" i="41"/>
  <c r="C86" i="41"/>
  <c r="D86" i="41"/>
  <c r="E86" i="41"/>
  <c r="K86" i="41"/>
  <c r="M86" i="41"/>
  <c r="B87" i="41"/>
  <c r="C87" i="41"/>
  <c r="D87" i="41"/>
  <c r="G87" i="41"/>
  <c r="E87" i="41"/>
  <c r="K87" i="41"/>
  <c r="M87" i="41"/>
  <c r="B88" i="41"/>
  <c r="C88" i="41"/>
  <c r="D88" i="41"/>
  <c r="A88" i="41"/>
  <c r="E88" i="41"/>
  <c r="K88" i="41"/>
  <c r="M88" i="41"/>
  <c r="B89" i="41"/>
  <c r="C89" i="41"/>
  <c r="D89" i="41"/>
  <c r="F89" i="41"/>
  <c r="E89" i="41"/>
  <c r="K89" i="41"/>
  <c r="M89" i="41"/>
  <c r="B90" i="41"/>
  <c r="C90" i="41"/>
  <c r="D90" i="41"/>
  <c r="A90" i="41"/>
  <c r="E90" i="41"/>
  <c r="K90" i="41"/>
  <c r="M90" i="41"/>
  <c r="B91" i="41"/>
  <c r="C91" i="41"/>
  <c r="D91" i="41"/>
  <c r="F91" i="41"/>
  <c r="E91" i="41"/>
  <c r="K91" i="41"/>
  <c r="M91" i="41"/>
  <c r="B92" i="41"/>
  <c r="C92" i="41"/>
  <c r="D92" i="41"/>
  <c r="E92" i="41"/>
  <c r="K92" i="41"/>
  <c r="M92" i="41"/>
  <c r="B93" i="41"/>
  <c r="C93" i="41"/>
  <c r="D93" i="41"/>
  <c r="F93" i="41"/>
  <c r="E93" i="41"/>
  <c r="K93" i="41"/>
  <c r="M93" i="41"/>
  <c r="B94" i="41"/>
  <c r="C94" i="41"/>
  <c r="D94" i="41"/>
  <c r="E94" i="41"/>
  <c r="K94" i="41"/>
  <c r="M94" i="41"/>
  <c r="B95" i="41"/>
  <c r="C95" i="41"/>
  <c r="D95" i="41"/>
  <c r="F95" i="41"/>
  <c r="E95" i="41"/>
  <c r="K95" i="41"/>
  <c r="M95" i="41"/>
  <c r="B96" i="41"/>
  <c r="C96" i="41"/>
  <c r="D96" i="41"/>
  <c r="E96" i="41"/>
  <c r="K96" i="41"/>
  <c r="M96" i="41"/>
  <c r="B97" i="41"/>
  <c r="C97" i="41"/>
  <c r="D97" i="41"/>
  <c r="A97" i="41"/>
  <c r="E97" i="41"/>
  <c r="K97" i="41"/>
  <c r="M97" i="41"/>
  <c r="B98" i="41"/>
  <c r="C98" i="41"/>
  <c r="D98" i="41"/>
  <c r="E98" i="41"/>
  <c r="K98" i="41"/>
  <c r="M98" i="41"/>
  <c r="B99" i="41"/>
  <c r="C99" i="41"/>
  <c r="D99" i="41"/>
  <c r="F99" i="41"/>
  <c r="E99" i="41"/>
  <c r="K99" i="41"/>
  <c r="M99" i="41"/>
  <c r="B100" i="41"/>
  <c r="C100" i="41"/>
  <c r="D100" i="41"/>
  <c r="F100" i="41"/>
  <c r="E100" i="41"/>
  <c r="K100" i="41"/>
  <c r="M100" i="41"/>
  <c r="B101" i="41"/>
  <c r="C101" i="41"/>
  <c r="D101" i="41"/>
  <c r="A101" i="41"/>
  <c r="E101" i="41"/>
  <c r="K101" i="41"/>
  <c r="M101" i="41"/>
  <c r="B102" i="41"/>
  <c r="C102" i="41"/>
  <c r="D102" i="41"/>
  <c r="E102" i="41"/>
  <c r="K102" i="41"/>
  <c r="M102" i="41"/>
  <c r="B103" i="41"/>
  <c r="C103" i="41"/>
  <c r="D103" i="41"/>
  <c r="G103" i="41"/>
  <c r="E103" i="41"/>
  <c r="K103" i="41"/>
  <c r="M103" i="41"/>
  <c r="B104" i="41"/>
  <c r="C104" i="41"/>
  <c r="D104" i="41"/>
  <c r="E104" i="41"/>
  <c r="K104" i="41"/>
  <c r="M104" i="41"/>
  <c r="B105" i="41"/>
  <c r="C105" i="41"/>
  <c r="D105" i="41"/>
  <c r="A105" i="41"/>
  <c r="E105" i="41"/>
  <c r="K105" i="41"/>
  <c r="M105" i="41"/>
  <c r="B106" i="41"/>
  <c r="C106" i="41"/>
  <c r="D106" i="41"/>
  <c r="F106" i="41"/>
  <c r="E106" i="41"/>
  <c r="K106" i="41"/>
  <c r="M106" i="41"/>
  <c r="B107" i="41"/>
  <c r="C107" i="41"/>
  <c r="D107" i="41"/>
  <c r="F107" i="41"/>
  <c r="E107" i="41"/>
  <c r="K107" i="41"/>
  <c r="M107" i="41"/>
  <c r="B108" i="41"/>
  <c r="C108" i="41"/>
  <c r="D108" i="41"/>
  <c r="E108" i="41"/>
  <c r="K108" i="41"/>
  <c r="M108" i="41"/>
  <c r="B109" i="41"/>
  <c r="C109" i="41"/>
  <c r="D109" i="41"/>
  <c r="A109" i="41"/>
  <c r="E109" i="41"/>
  <c r="K109" i="41"/>
  <c r="M109" i="41"/>
  <c r="B110" i="41"/>
  <c r="C110" i="41"/>
  <c r="D110" i="41"/>
  <c r="A110" i="41"/>
  <c r="E110" i="41"/>
  <c r="K110" i="41"/>
  <c r="M110" i="41"/>
  <c r="B111" i="41"/>
  <c r="C111" i="41"/>
  <c r="D111" i="41"/>
  <c r="A111" i="41"/>
  <c r="E111" i="41"/>
  <c r="K111" i="41"/>
  <c r="M111" i="41"/>
  <c r="B112" i="41"/>
  <c r="C112" i="41"/>
  <c r="D112" i="41"/>
  <c r="E112" i="41"/>
  <c r="K112" i="41"/>
  <c r="M112" i="41"/>
  <c r="B113" i="41"/>
  <c r="C113" i="41"/>
  <c r="D113" i="41"/>
  <c r="A113" i="41"/>
  <c r="E113" i="41"/>
  <c r="K113" i="41"/>
  <c r="M113" i="41"/>
  <c r="B114" i="41"/>
  <c r="C114" i="41"/>
  <c r="D114" i="41"/>
  <c r="E114" i="41"/>
  <c r="K114" i="41"/>
  <c r="M114" i="41"/>
  <c r="B115" i="41"/>
  <c r="C115" i="41"/>
  <c r="D115" i="41"/>
  <c r="G115" i="41"/>
  <c r="E115" i="41"/>
  <c r="K115" i="41"/>
  <c r="M115" i="41"/>
  <c r="B116" i="41"/>
  <c r="C116" i="41"/>
  <c r="D116" i="41"/>
  <c r="A116" i="41"/>
  <c r="E116" i="41"/>
  <c r="K116" i="41"/>
  <c r="M116" i="41"/>
  <c r="B117" i="41"/>
  <c r="C117" i="41"/>
  <c r="D117" i="41"/>
  <c r="G117" i="41"/>
  <c r="E117" i="41"/>
  <c r="K117" i="41"/>
  <c r="M117" i="41"/>
  <c r="B118" i="41"/>
  <c r="C118" i="41"/>
  <c r="D118" i="41"/>
  <c r="A118" i="41"/>
  <c r="E118" i="41"/>
  <c r="K118" i="41"/>
  <c r="M118" i="41"/>
  <c r="B119" i="41"/>
  <c r="C119" i="41"/>
  <c r="D119" i="41"/>
  <c r="E119" i="41"/>
  <c r="K119" i="41"/>
  <c r="M119" i="41"/>
  <c r="B120" i="41"/>
  <c r="C120" i="41"/>
  <c r="D120" i="41"/>
  <c r="E120" i="41"/>
  <c r="K120" i="41"/>
  <c r="M120" i="41"/>
  <c r="B121" i="41"/>
  <c r="C121" i="41"/>
  <c r="D121" i="41"/>
  <c r="F121" i="41"/>
  <c r="E121" i="41"/>
  <c r="K121" i="41"/>
  <c r="M121" i="41"/>
  <c r="B122" i="41"/>
  <c r="C122" i="41"/>
  <c r="D122" i="41"/>
  <c r="E122" i="41"/>
  <c r="K122" i="41"/>
  <c r="M122" i="41"/>
  <c r="B123" i="41"/>
  <c r="C123" i="41"/>
  <c r="D123" i="41"/>
  <c r="F123" i="41"/>
  <c r="E123" i="41"/>
  <c r="K123" i="41"/>
  <c r="M123" i="41"/>
  <c r="B124" i="41"/>
  <c r="C124" i="41"/>
  <c r="D124" i="41"/>
  <c r="E124" i="41"/>
  <c r="K124" i="41"/>
  <c r="M124" i="41"/>
  <c r="B125" i="41"/>
  <c r="C125" i="41"/>
  <c r="D125" i="41"/>
  <c r="E125" i="41"/>
  <c r="K125" i="41"/>
  <c r="M125" i="41"/>
  <c r="B126" i="41"/>
  <c r="C126" i="41"/>
  <c r="D126" i="41"/>
  <c r="A126" i="41"/>
  <c r="E126" i="41"/>
  <c r="K126" i="41"/>
  <c r="M126" i="41"/>
  <c r="B127" i="41"/>
  <c r="C127" i="41"/>
  <c r="D127" i="41"/>
  <c r="A127" i="41"/>
  <c r="E127" i="41"/>
  <c r="K127" i="41"/>
  <c r="M127" i="41"/>
  <c r="B128" i="41"/>
  <c r="C128" i="41"/>
  <c r="D128" i="41"/>
  <c r="E128" i="41"/>
  <c r="K128" i="41"/>
  <c r="M128" i="41"/>
  <c r="B129" i="41"/>
  <c r="C129" i="41"/>
  <c r="D129" i="41"/>
  <c r="E129" i="41"/>
  <c r="K129" i="41"/>
  <c r="M129" i="41"/>
  <c r="B130" i="41"/>
  <c r="C130" i="41"/>
  <c r="D130" i="41"/>
  <c r="E130" i="41"/>
  <c r="K130" i="41"/>
  <c r="M130" i="41"/>
  <c r="B131" i="41"/>
  <c r="C131" i="41"/>
  <c r="D131" i="41"/>
  <c r="F131" i="41"/>
  <c r="E131" i="41"/>
  <c r="K131" i="41"/>
  <c r="M131" i="41"/>
  <c r="B132" i="41"/>
  <c r="C132" i="41"/>
  <c r="D132" i="41"/>
  <c r="F132" i="41"/>
  <c r="E132" i="41"/>
  <c r="K132" i="41"/>
  <c r="M132" i="41"/>
  <c r="B133" i="41"/>
  <c r="C133" i="41"/>
  <c r="D133" i="41"/>
  <c r="G133" i="41"/>
  <c r="E133" i="41"/>
  <c r="K133" i="41"/>
  <c r="M133" i="41"/>
  <c r="B134" i="41"/>
  <c r="C134" i="41"/>
  <c r="D134" i="41"/>
  <c r="E134" i="41"/>
  <c r="K134" i="41"/>
  <c r="M134" i="41"/>
  <c r="B135" i="41"/>
  <c r="C135" i="41"/>
  <c r="D135" i="41"/>
  <c r="F135" i="41"/>
  <c r="E135" i="41"/>
  <c r="K135" i="41"/>
  <c r="M135" i="41"/>
  <c r="B136" i="41"/>
  <c r="C136" i="41"/>
  <c r="D136" i="41"/>
  <c r="E136" i="41"/>
  <c r="K136" i="41"/>
  <c r="M136" i="41"/>
  <c r="B137" i="41"/>
  <c r="C137" i="41"/>
  <c r="D137" i="41"/>
  <c r="A137" i="41"/>
  <c r="E137" i="41"/>
  <c r="K137" i="41"/>
  <c r="M137" i="41"/>
  <c r="B138" i="41"/>
  <c r="C138" i="41"/>
  <c r="D138" i="41"/>
  <c r="A138" i="41"/>
  <c r="E138" i="41"/>
  <c r="K138" i="41"/>
  <c r="M138" i="41"/>
  <c r="B139" i="41"/>
  <c r="C139" i="41"/>
  <c r="D139" i="41"/>
  <c r="A139" i="41"/>
  <c r="E139" i="41"/>
  <c r="K139" i="41"/>
  <c r="M139" i="41"/>
  <c r="B140" i="41"/>
  <c r="C140" i="41"/>
  <c r="D140" i="41"/>
  <c r="E140" i="41"/>
  <c r="K140" i="41"/>
  <c r="M140" i="41"/>
  <c r="B141" i="41"/>
  <c r="C141" i="41"/>
  <c r="D141" i="41"/>
  <c r="G141" i="41"/>
  <c r="E141" i="41"/>
  <c r="K141" i="41"/>
  <c r="M141" i="41"/>
  <c r="B142" i="41"/>
  <c r="C142" i="41"/>
  <c r="D142" i="41"/>
  <c r="A142" i="41"/>
  <c r="E142" i="41"/>
  <c r="K142" i="41"/>
  <c r="M142" i="41"/>
  <c r="B143" i="41"/>
  <c r="C143" i="41"/>
  <c r="D143" i="41"/>
  <c r="A143" i="41"/>
  <c r="E143" i="41"/>
  <c r="K143" i="41"/>
  <c r="M143" i="41"/>
  <c r="B144" i="41"/>
  <c r="C144" i="41"/>
  <c r="D144" i="41"/>
  <c r="E144" i="41"/>
  <c r="K144" i="41"/>
  <c r="M144" i="41"/>
  <c r="B145" i="41"/>
  <c r="C145" i="41"/>
  <c r="D145" i="41"/>
  <c r="G145" i="41"/>
  <c r="E145" i="41"/>
  <c r="K145" i="41"/>
  <c r="M145" i="41"/>
  <c r="B146" i="41"/>
  <c r="C146" i="41"/>
  <c r="D146" i="41"/>
  <c r="G146" i="41"/>
  <c r="E146" i="41"/>
  <c r="K146" i="41"/>
  <c r="M146" i="41"/>
  <c r="B147" i="41"/>
  <c r="C147" i="41"/>
  <c r="D147" i="41"/>
  <c r="E147" i="41"/>
  <c r="K147" i="41"/>
  <c r="M147" i="41"/>
  <c r="B148" i="41"/>
  <c r="C148" i="41"/>
  <c r="D148" i="41"/>
  <c r="F148" i="41"/>
  <c r="E148" i="41"/>
  <c r="K148" i="41"/>
  <c r="M148" i="41"/>
  <c r="B149" i="41"/>
  <c r="C149" i="41"/>
  <c r="D149" i="41"/>
  <c r="G149" i="41"/>
  <c r="E149" i="41"/>
  <c r="K149" i="41"/>
  <c r="M149" i="41"/>
  <c r="B150" i="41"/>
  <c r="C150" i="41"/>
  <c r="D150" i="41"/>
  <c r="A150" i="41"/>
  <c r="E150" i="41"/>
  <c r="K150" i="41"/>
  <c r="M150" i="41"/>
  <c r="B151" i="41"/>
  <c r="C151" i="41"/>
  <c r="D151" i="41"/>
  <c r="F151" i="41"/>
  <c r="E151" i="41"/>
  <c r="K151" i="41"/>
  <c r="M151" i="41"/>
  <c r="B152" i="41"/>
  <c r="C152" i="41"/>
  <c r="D152" i="41"/>
  <c r="G152" i="41"/>
  <c r="E152" i="41"/>
  <c r="K152" i="41"/>
  <c r="M152" i="41"/>
  <c r="B153" i="41"/>
  <c r="C153" i="41"/>
  <c r="D153" i="41"/>
  <c r="G153" i="41"/>
  <c r="E153" i="41"/>
  <c r="K153" i="41"/>
  <c r="M153" i="41"/>
  <c r="B154" i="41"/>
  <c r="C154" i="41"/>
  <c r="D154" i="41"/>
  <c r="F154" i="41"/>
  <c r="E154" i="41"/>
  <c r="K154" i="41"/>
  <c r="M154" i="41"/>
  <c r="B155" i="41"/>
  <c r="C155" i="41"/>
  <c r="D155" i="41"/>
  <c r="A155" i="41"/>
  <c r="E155" i="41"/>
  <c r="K155" i="41"/>
  <c r="M155" i="41"/>
  <c r="B156" i="41"/>
  <c r="C156" i="41"/>
  <c r="D156" i="41"/>
  <c r="G156" i="41"/>
  <c r="E156" i="41"/>
  <c r="K156" i="41"/>
  <c r="M156" i="41"/>
  <c r="B157" i="41"/>
  <c r="C157" i="41"/>
  <c r="D157" i="41"/>
  <c r="F157" i="41"/>
  <c r="E157" i="41"/>
  <c r="K157" i="41"/>
  <c r="M157" i="41"/>
  <c r="B158" i="41"/>
  <c r="C158" i="41"/>
  <c r="D158" i="41"/>
  <c r="E158" i="41"/>
  <c r="K158" i="41"/>
  <c r="M158" i="41"/>
  <c r="B159" i="41"/>
  <c r="C159" i="41"/>
  <c r="D159" i="41"/>
  <c r="F159" i="41"/>
  <c r="E159" i="41"/>
  <c r="K159" i="41"/>
  <c r="M159" i="41"/>
  <c r="B160" i="41"/>
  <c r="C160" i="41"/>
  <c r="D160" i="41"/>
  <c r="A160" i="41"/>
  <c r="E160" i="41"/>
  <c r="K160" i="41"/>
  <c r="M160" i="41"/>
  <c r="B161" i="41"/>
  <c r="C161" i="41"/>
  <c r="D161" i="41"/>
  <c r="G161" i="41"/>
  <c r="E161" i="41"/>
  <c r="K161" i="41"/>
  <c r="M161" i="41"/>
  <c r="B162" i="41"/>
  <c r="C162" i="41"/>
  <c r="D162" i="41"/>
  <c r="F162" i="41"/>
  <c r="E162" i="41"/>
  <c r="K162" i="41"/>
  <c r="M162" i="41"/>
  <c r="B163" i="41"/>
  <c r="C163" i="41"/>
  <c r="D163" i="41"/>
  <c r="F163" i="41"/>
  <c r="E163" i="41"/>
  <c r="K163" i="41"/>
  <c r="M163" i="41"/>
  <c r="B164" i="41"/>
  <c r="C164" i="41"/>
  <c r="D164" i="41"/>
  <c r="F164" i="41"/>
  <c r="E164" i="41"/>
  <c r="K164" i="41"/>
  <c r="M164" i="41"/>
  <c r="B165" i="41"/>
  <c r="C165" i="41"/>
  <c r="D165" i="41"/>
  <c r="E165" i="41"/>
  <c r="K165" i="41"/>
  <c r="M165" i="41"/>
  <c r="B166" i="41"/>
  <c r="C166" i="41"/>
  <c r="D166" i="41"/>
  <c r="E166" i="41"/>
  <c r="K166" i="41"/>
  <c r="M166" i="41"/>
  <c r="B167" i="41"/>
  <c r="C167" i="41"/>
  <c r="D167" i="41"/>
  <c r="E167" i="41"/>
  <c r="K167" i="41"/>
  <c r="M167" i="41"/>
  <c r="B168" i="41"/>
  <c r="C168" i="41"/>
  <c r="D168" i="41"/>
  <c r="E168" i="41"/>
  <c r="K168" i="41"/>
  <c r="M168" i="41"/>
  <c r="B169" i="41"/>
  <c r="C169" i="41"/>
  <c r="D169" i="41"/>
  <c r="G169" i="41"/>
  <c r="E169" i="41"/>
  <c r="K169" i="41"/>
  <c r="M169" i="41"/>
  <c r="B170" i="41"/>
  <c r="C170" i="41"/>
  <c r="D170" i="41"/>
  <c r="A170" i="41"/>
  <c r="E170" i="41"/>
  <c r="K170" i="41"/>
  <c r="M170" i="41"/>
  <c r="B171" i="41"/>
  <c r="C171" i="41"/>
  <c r="D171" i="41"/>
  <c r="G171" i="41"/>
  <c r="E171" i="41"/>
  <c r="K171" i="41"/>
  <c r="M171" i="41"/>
  <c r="B172" i="41"/>
  <c r="C172" i="41"/>
  <c r="D172" i="41"/>
  <c r="G172" i="41"/>
  <c r="E172" i="41"/>
  <c r="K172" i="41"/>
  <c r="M172" i="41"/>
  <c r="B173" i="41"/>
  <c r="C173" i="41"/>
  <c r="D173" i="41"/>
  <c r="E173" i="41"/>
  <c r="K173" i="41"/>
  <c r="M173" i="41"/>
  <c r="B174" i="41"/>
  <c r="C174" i="41"/>
  <c r="D174" i="41"/>
  <c r="G174" i="41"/>
  <c r="E174" i="41"/>
  <c r="K174" i="41"/>
  <c r="M174" i="41"/>
  <c r="B175" i="41"/>
  <c r="C175" i="41"/>
  <c r="D175" i="41"/>
  <c r="E175" i="41"/>
  <c r="K175" i="41"/>
  <c r="M175" i="41"/>
  <c r="B176" i="41"/>
  <c r="C176" i="41"/>
  <c r="D176" i="41"/>
  <c r="F176" i="41"/>
  <c r="E176" i="41"/>
  <c r="K176" i="41"/>
  <c r="M176" i="41"/>
  <c r="B177" i="41"/>
  <c r="C177" i="41"/>
  <c r="D177" i="41"/>
  <c r="G177" i="41"/>
  <c r="E177" i="41"/>
  <c r="K177" i="41"/>
  <c r="M177" i="41"/>
  <c r="B178" i="41"/>
  <c r="C178" i="41"/>
  <c r="D178" i="41"/>
  <c r="E178" i="41"/>
  <c r="K178" i="41"/>
  <c r="M178" i="41"/>
  <c r="B179" i="41"/>
  <c r="C179" i="41"/>
  <c r="D179" i="41"/>
  <c r="E179" i="41"/>
  <c r="K179" i="41"/>
  <c r="M179" i="41"/>
  <c r="B180" i="41"/>
  <c r="C180" i="41"/>
  <c r="D180" i="41"/>
  <c r="E180" i="41"/>
  <c r="K180" i="41"/>
  <c r="M180" i="41"/>
  <c r="B181" i="41"/>
  <c r="C181" i="41"/>
  <c r="D181" i="41"/>
  <c r="G181" i="41"/>
  <c r="E181" i="41"/>
  <c r="K181" i="41"/>
  <c r="M181" i="41"/>
  <c r="B182" i="41"/>
  <c r="C182" i="41"/>
  <c r="D182" i="41"/>
  <c r="F182" i="41"/>
  <c r="E182" i="41"/>
  <c r="K182" i="41"/>
  <c r="M182" i="41"/>
  <c r="B183" i="41"/>
  <c r="C183" i="41"/>
  <c r="D183" i="41"/>
  <c r="E183" i="41"/>
  <c r="K183" i="41"/>
  <c r="M183" i="41"/>
  <c r="B184" i="41"/>
  <c r="C184" i="41"/>
  <c r="D184" i="41"/>
  <c r="F184" i="41"/>
  <c r="E184" i="41"/>
  <c r="K184" i="41"/>
  <c r="M184" i="41"/>
  <c r="B185" i="41"/>
  <c r="C185" i="41"/>
  <c r="D185" i="41"/>
  <c r="G185" i="41"/>
  <c r="E185" i="41"/>
  <c r="K185" i="41"/>
  <c r="M185" i="41"/>
  <c r="B186" i="41"/>
  <c r="C186" i="41"/>
  <c r="D186" i="41"/>
  <c r="A186" i="41"/>
  <c r="E186" i="41"/>
  <c r="K186" i="41"/>
  <c r="M186" i="41"/>
  <c r="B187" i="41"/>
  <c r="C187" i="41"/>
  <c r="D187" i="41"/>
  <c r="F187" i="41"/>
  <c r="E187" i="41"/>
  <c r="K187" i="41"/>
  <c r="M187" i="41"/>
  <c r="B188" i="41"/>
  <c r="C188" i="41"/>
  <c r="D188" i="41"/>
  <c r="E188" i="41"/>
  <c r="K188" i="41"/>
  <c r="M188" i="41"/>
  <c r="B189" i="41"/>
  <c r="C189" i="41"/>
  <c r="D189" i="41"/>
  <c r="E189" i="41"/>
  <c r="K189" i="41"/>
  <c r="M189" i="41"/>
  <c r="B190" i="41"/>
  <c r="C190" i="41"/>
  <c r="D190" i="41"/>
  <c r="E190" i="41"/>
  <c r="K190" i="41"/>
  <c r="M190" i="41"/>
  <c r="B191" i="41"/>
  <c r="C191" i="41"/>
  <c r="D191" i="41"/>
  <c r="E191" i="41"/>
  <c r="K191" i="41"/>
  <c r="M191" i="41"/>
  <c r="B192" i="41"/>
  <c r="C192" i="41"/>
  <c r="D192" i="41"/>
  <c r="A192" i="41"/>
  <c r="E192" i="41"/>
  <c r="K192" i="41"/>
  <c r="M192" i="41"/>
  <c r="B193" i="41"/>
  <c r="C193" i="41"/>
  <c r="D193" i="41"/>
  <c r="F193" i="41"/>
  <c r="E193" i="41"/>
  <c r="K193" i="41"/>
  <c r="M193" i="41"/>
  <c r="B194" i="41"/>
  <c r="C194" i="41"/>
  <c r="D194" i="41"/>
  <c r="A194" i="41"/>
  <c r="E194" i="41"/>
  <c r="K194" i="41"/>
  <c r="M194" i="41"/>
  <c r="B195" i="41"/>
  <c r="C195" i="41"/>
  <c r="D195" i="41"/>
  <c r="E195" i="41"/>
  <c r="K195" i="41"/>
  <c r="M195" i="41"/>
  <c r="B196" i="41"/>
  <c r="C196" i="41"/>
  <c r="D196" i="41"/>
  <c r="E196" i="41"/>
  <c r="K196" i="41"/>
  <c r="M196" i="41"/>
  <c r="B197" i="41"/>
  <c r="C197" i="41"/>
  <c r="D197" i="41"/>
  <c r="E197" i="41"/>
  <c r="K197" i="41"/>
  <c r="M197" i="41"/>
  <c r="B198" i="41"/>
  <c r="C198" i="41"/>
  <c r="D198" i="41"/>
  <c r="G198" i="41"/>
  <c r="E198" i="41"/>
  <c r="K198" i="41"/>
  <c r="M198" i="41"/>
  <c r="B199" i="41"/>
  <c r="C199" i="41"/>
  <c r="D199" i="41"/>
  <c r="E199" i="41"/>
  <c r="K199" i="41"/>
  <c r="M199" i="41"/>
  <c r="B200" i="41"/>
  <c r="C200" i="41"/>
  <c r="D200" i="41"/>
  <c r="E200" i="41"/>
  <c r="K200" i="41"/>
  <c r="M200" i="41"/>
  <c r="B201" i="41"/>
  <c r="C201" i="41"/>
  <c r="D201" i="41"/>
  <c r="G201" i="41"/>
  <c r="E201" i="41"/>
  <c r="K201" i="41"/>
  <c r="M201" i="41"/>
  <c r="B202" i="41"/>
  <c r="C202" i="41"/>
  <c r="D202" i="41"/>
  <c r="A202" i="41"/>
  <c r="E202" i="41"/>
  <c r="K202" i="41"/>
  <c r="M202" i="41"/>
  <c r="B203" i="41"/>
  <c r="C203" i="41"/>
  <c r="D203" i="41"/>
  <c r="G203" i="41"/>
  <c r="E203" i="41"/>
  <c r="K203" i="41"/>
  <c r="M203" i="41"/>
  <c r="B204" i="41"/>
  <c r="C204" i="41"/>
  <c r="D204" i="41"/>
  <c r="F204" i="41"/>
  <c r="E204" i="41"/>
  <c r="K204" i="41"/>
  <c r="M204" i="41"/>
  <c r="B205" i="41"/>
  <c r="C205" i="41"/>
  <c r="D205" i="41"/>
  <c r="G205" i="41"/>
  <c r="E205" i="41"/>
  <c r="K205" i="41"/>
  <c r="M205" i="41"/>
  <c r="B206" i="41"/>
  <c r="C206" i="41"/>
  <c r="D206" i="41"/>
  <c r="A206" i="41"/>
  <c r="E206" i="41"/>
  <c r="K206" i="41"/>
  <c r="M206" i="41"/>
  <c r="B207" i="41"/>
  <c r="C207" i="41"/>
  <c r="D207" i="41"/>
  <c r="A207" i="41"/>
  <c r="E207" i="41"/>
  <c r="K207" i="41"/>
  <c r="M207" i="41"/>
  <c r="B208" i="41"/>
  <c r="C208" i="41"/>
  <c r="D208" i="41"/>
  <c r="E208" i="41"/>
  <c r="K208" i="41"/>
  <c r="M208" i="41"/>
  <c r="B209" i="41"/>
  <c r="C209" i="41"/>
  <c r="D209" i="41"/>
  <c r="F209" i="41"/>
  <c r="E209" i="41"/>
  <c r="K209" i="41"/>
  <c r="M209" i="41"/>
  <c r="B210" i="41"/>
  <c r="C210" i="41"/>
  <c r="D210" i="41"/>
  <c r="A210" i="41"/>
  <c r="E210" i="41"/>
  <c r="K210" i="41"/>
  <c r="M210" i="41"/>
  <c r="B211" i="41"/>
  <c r="C211" i="41"/>
  <c r="R211" i="41"/>
  <c r="G210" i="50"/>
  <c r="D211" i="41"/>
  <c r="F211" i="41"/>
  <c r="E211" i="41"/>
  <c r="K211" i="41"/>
  <c r="M211" i="41"/>
  <c r="B212" i="41"/>
  <c r="C212" i="41"/>
  <c r="D212" i="41"/>
  <c r="E212" i="41"/>
  <c r="K212" i="41"/>
  <c r="M212" i="41"/>
  <c r="B213" i="41"/>
  <c r="C213" i="41"/>
  <c r="R213" i="41"/>
  <c r="G212" i="50"/>
  <c r="Q212" i="50"/>
  <c r="D213" i="41"/>
  <c r="G213" i="41"/>
  <c r="E213" i="41"/>
  <c r="K213" i="41"/>
  <c r="M213" i="41"/>
  <c r="B214" i="41"/>
  <c r="C214" i="41"/>
  <c r="D214" i="41"/>
  <c r="E214" i="41"/>
  <c r="K214" i="41"/>
  <c r="M214" i="41"/>
  <c r="B215" i="41"/>
  <c r="C215" i="41"/>
  <c r="R215" i="41"/>
  <c r="G214" i="50"/>
  <c r="D215" i="41"/>
  <c r="F215" i="41"/>
  <c r="E215" i="41"/>
  <c r="K215" i="41"/>
  <c r="M215" i="41"/>
  <c r="B216" i="41"/>
  <c r="C216" i="41"/>
  <c r="D216" i="41"/>
  <c r="E216" i="41"/>
  <c r="K216" i="41"/>
  <c r="M216" i="41"/>
  <c r="B217" i="41"/>
  <c r="C217" i="41"/>
  <c r="R217" i="41"/>
  <c r="G216" i="50"/>
  <c r="D217" i="41"/>
  <c r="E217" i="41"/>
  <c r="K217" i="41"/>
  <c r="M217" i="41"/>
  <c r="B218" i="41"/>
  <c r="C218" i="41"/>
  <c r="D218" i="41"/>
  <c r="G218" i="41"/>
  <c r="E218" i="41"/>
  <c r="K218" i="41"/>
  <c r="M218" i="41"/>
  <c r="B219" i="41"/>
  <c r="C219" i="41"/>
  <c r="D219" i="41"/>
  <c r="A219" i="41"/>
  <c r="E219" i="41"/>
  <c r="K219" i="41"/>
  <c r="M219" i="41"/>
  <c r="B220" i="41"/>
  <c r="C220" i="41"/>
  <c r="N220" i="41"/>
  <c r="F219" i="50"/>
  <c r="D220" i="41"/>
  <c r="E220" i="41"/>
  <c r="K220" i="41"/>
  <c r="M220" i="41"/>
  <c r="B221" i="41"/>
  <c r="C221" i="41"/>
  <c r="Q221" i="41"/>
  <c r="D221" i="41"/>
  <c r="E221" i="41"/>
  <c r="K221" i="41"/>
  <c r="M221" i="41"/>
  <c r="B222" i="41"/>
  <c r="C222" i="41"/>
  <c r="N222" i="41"/>
  <c r="F221" i="50"/>
  <c r="D222" i="41"/>
  <c r="E222" i="41"/>
  <c r="K222" i="41"/>
  <c r="M222" i="41"/>
  <c r="B223" i="41"/>
  <c r="C223" i="41"/>
  <c r="Q223" i="41"/>
  <c r="D223" i="41"/>
  <c r="F223" i="41"/>
  <c r="E223" i="41"/>
  <c r="K223" i="41"/>
  <c r="M223" i="41"/>
  <c r="B224" i="41"/>
  <c r="C224" i="41"/>
  <c r="N224" i="41"/>
  <c r="F223" i="50"/>
  <c r="P223" i="50"/>
  <c r="D224" i="41"/>
  <c r="E224" i="41"/>
  <c r="K224" i="41"/>
  <c r="M224" i="41"/>
  <c r="B225" i="41"/>
  <c r="C225" i="41"/>
  <c r="Q225" i="41"/>
  <c r="D225" i="41"/>
  <c r="F225" i="41"/>
  <c r="E225" i="41"/>
  <c r="K225" i="41"/>
  <c r="M225" i="41"/>
  <c r="B226" i="41"/>
  <c r="C226" i="41"/>
  <c r="T226" i="41"/>
  <c r="D226" i="41"/>
  <c r="E226" i="41"/>
  <c r="K226" i="41"/>
  <c r="M226" i="41"/>
  <c r="B227" i="41"/>
  <c r="C227" i="41"/>
  <c r="Q227" i="41"/>
  <c r="D227" i="41"/>
  <c r="A227" i="41"/>
  <c r="E227" i="41"/>
  <c r="K227" i="41"/>
  <c r="M227" i="41"/>
  <c r="B228" i="41"/>
  <c r="C228" i="41"/>
  <c r="N228" i="41"/>
  <c r="F227" i="50"/>
  <c r="P227" i="50"/>
  <c r="D228" i="41"/>
  <c r="E228" i="41"/>
  <c r="K228" i="41"/>
  <c r="M228" i="41"/>
  <c r="B229" i="41"/>
  <c r="C229" i="41"/>
  <c r="D229" i="41"/>
  <c r="E229" i="41"/>
  <c r="K229" i="41"/>
  <c r="M229" i="41"/>
  <c r="B230" i="41"/>
  <c r="C230" i="41"/>
  <c r="D230" i="41"/>
  <c r="E230" i="41"/>
  <c r="K230" i="41"/>
  <c r="M230" i="41"/>
  <c r="B231" i="41"/>
  <c r="C231" i="41"/>
  <c r="Q231" i="41"/>
  <c r="D231" i="41"/>
  <c r="E231" i="41"/>
  <c r="K231" i="41"/>
  <c r="M231" i="41"/>
  <c r="B232" i="41"/>
  <c r="C232" i="41"/>
  <c r="N232" i="41"/>
  <c r="F231" i="50"/>
  <c r="P231" i="50"/>
  <c r="D232" i="41"/>
  <c r="E232" i="41"/>
  <c r="K232" i="41"/>
  <c r="M232" i="41"/>
  <c r="B233" i="41"/>
  <c r="C233" i="41"/>
  <c r="Q233" i="41"/>
  <c r="D233" i="41"/>
  <c r="G233" i="41"/>
  <c r="E233" i="41"/>
  <c r="K233" i="41"/>
  <c r="M233" i="41"/>
  <c r="B234" i="41"/>
  <c r="C234" i="41"/>
  <c r="N234" i="41"/>
  <c r="F233" i="50"/>
  <c r="D234" i="41"/>
  <c r="A234" i="41"/>
  <c r="E234" i="41"/>
  <c r="K234" i="41"/>
  <c r="M234" i="41"/>
  <c r="B235" i="41"/>
  <c r="C235" i="41"/>
  <c r="Q235" i="41"/>
  <c r="D235" i="41"/>
  <c r="G235" i="41"/>
  <c r="E235" i="41"/>
  <c r="K235" i="41"/>
  <c r="M235" i="41"/>
  <c r="B236" i="41"/>
  <c r="C236" i="41"/>
  <c r="N236" i="41"/>
  <c r="F235" i="50"/>
  <c r="P235" i="50"/>
  <c r="D236" i="41"/>
  <c r="G236" i="41"/>
  <c r="E236" i="41"/>
  <c r="K236" i="41"/>
  <c r="M236" i="41"/>
  <c r="B237" i="41"/>
  <c r="C237" i="41"/>
  <c r="Q237" i="41"/>
  <c r="D237" i="41"/>
  <c r="E237" i="41"/>
  <c r="K237" i="41"/>
  <c r="M237" i="41"/>
  <c r="B238" i="41"/>
  <c r="C238" i="41"/>
  <c r="N238" i="41"/>
  <c r="F237" i="50"/>
  <c r="D238" i="41"/>
  <c r="A238" i="41"/>
  <c r="E238" i="41"/>
  <c r="K238" i="41"/>
  <c r="M238" i="41"/>
  <c r="B239" i="41"/>
  <c r="C239" i="41"/>
  <c r="Q239" i="41"/>
  <c r="D239" i="41"/>
  <c r="E239" i="41"/>
  <c r="K239" i="41"/>
  <c r="M239" i="41"/>
  <c r="B240" i="41"/>
  <c r="C240" i="41"/>
  <c r="N240" i="41"/>
  <c r="F239" i="50"/>
  <c r="P239" i="50"/>
  <c r="D240" i="41"/>
  <c r="F240" i="41"/>
  <c r="E240" i="41"/>
  <c r="K240" i="41"/>
  <c r="M240" i="41"/>
  <c r="B241" i="41"/>
  <c r="C241" i="41"/>
  <c r="Q241" i="41"/>
  <c r="D241" i="41"/>
  <c r="A241" i="41"/>
  <c r="E241" i="41"/>
  <c r="K241" i="41"/>
  <c r="M241" i="41"/>
  <c r="B242" i="41"/>
  <c r="C242" i="41"/>
  <c r="D242" i="41"/>
  <c r="G242" i="41"/>
  <c r="E242" i="41"/>
  <c r="K242" i="41"/>
  <c r="M242" i="41"/>
  <c r="B243" i="41"/>
  <c r="C243" i="41"/>
  <c r="D243" i="41"/>
  <c r="G243" i="41"/>
  <c r="E243" i="41"/>
  <c r="K243" i="41"/>
  <c r="M243" i="41"/>
  <c r="B244" i="41"/>
  <c r="C244" i="41"/>
  <c r="D244" i="41"/>
  <c r="F244" i="41"/>
  <c r="E244" i="41"/>
  <c r="K244" i="41"/>
  <c r="M244" i="41"/>
  <c r="B245" i="41"/>
  <c r="C245" i="41"/>
  <c r="Q245" i="41"/>
  <c r="D245" i="41"/>
  <c r="E245" i="41"/>
  <c r="K245" i="41"/>
  <c r="M245" i="41"/>
  <c r="B246" i="41"/>
  <c r="C246" i="41"/>
  <c r="N246" i="41"/>
  <c r="F245" i="50"/>
  <c r="D246" i="41"/>
  <c r="E246" i="41"/>
  <c r="K246" i="41"/>
  <c r="M246" i="41"/>
  <c r="B247" i="41"/>
  <c r="C247" i="41"/>
  <c r="Q247" i="41"/>
  <c r="D247" i="41"/>
  <c r="A247" i="41"/>
  <c r="E247" i="41"/>
  <c r="K247" i="41"/>
  <c r="M247" i="41"/>
  <c r="B248" i="41"/>
  <c r="C248" i="41"/>
  <c r="P248" i="41"/>
  <c r="D248" i="41"/>
  <c r="G248" i="41"/>
  <c r="E248" i="41"/>
  <c r="K248" i="41"/>
  <c r="M248" i="41"/>
  <c r="B249" i="41"/>
  <c r="C249" i="41"/>
  <c r="Q249" i="41"/>
  <c r="D249" i="41"/>
  <c r="E249" i="41"/>
  <c r="K249" i="41"/>
  <c r="M249" i="41"/>
  <c r="B250" i="41"/>
  <c r="C250" i="41"/>
  <c r="N250" i="41"/>
  <c r="F249" i="50"/>
  <c r="D250" i="41"/>
  <c r="A250" i="41"/>
  <c r="E250" i="41"/>
  <c r="K250" i="41"/>
  <c r="M250" i="41"/>
  <c r="B251" i="41"/>
  <c r="C251" i="41"/>
  <c r="Q251" i="41"/>
  <c r="D251" i="41"/>
  <c r="F251" i="41"/>
  <c r="E251" i="41"/>
  <c r="K251" i="41"/>
  <c r="M251" i="41"/>
  <c r="B252" i="41"/>
  <c r="C252" i="41"/>
  <c r="N252" i="41"/>
  <c r="F251" i="50"/>
  <c r="P251" i="50"/>
  <c r="D252" i="41"/>
  <c r="G252" i="41"/>
  <c r="E252" i="41"/>
  <c r="K252" i="41"/>
  <c r="M252" i="41"/>
  <c r="B253" i="41"/>
  <c r="C253" i="41"/>
  <c r="Q253" i="41"/>
  <c r="D253" i="41"/>
  <c r="G253" i="41"/>
  <c r="E253" i="41"/>
  <c r="K253" i="41"/>
  <c r="M253" i="41"/>
  <c r="B254" i="41"/>
  <c r="C254" i="41"/>
  <c r="T254" i="41"/>
  <c r="D254" i="41"/>
  <c r="F254" i="41"/>
  <c r="E254" i="41"/>
  <c r="K254" i="41"/>
  <c r="M254" i="41"/>
  <c r="B255" i="41"/>
  <c r="C255" i="41"/>
  <c r="Q255" i="41"/>
  <c r="D255" i="41"/>
  <c r="E255" i="41"/>
  <c r="K255" i="41"/>
  <c r="M255" i="41"/>
  <c r="B256" i="41"/>
  <c r="C256" i="41"/>
  <c r="N256" i="41"/>
  <c r="F255" i="50"/>
  <c r="D256" i="41"/>
  <c r="E256" i="41"/>
  <c r="K256" i="41"/>
  <c r="M256" i="41"/>
  <c r="B257" i="41"/>
  <c r="C257" i="41"/>
  <c r="Q257" i="41"/>
  <c r="D257" i="41"/>
  <c r="E257" i="41"/>
  <c r="K257" i="41"/>
  <c r="M257" i="41"/>
  <c r="B258" i="41"/>
  <c r="C258" i="41"/>
  <c r="N258" i="41"/>
  <c r="F257" i="50"/>
  <c r="D258" i="41"/>
  <c r="F258" i="41"/>
  <c r="E258" i="41"/>
  <c r="K258" i="41"/>
  <c r="M258" i="41"/>
  <c r="B259" i="41"/>
  <c r="C259" i="41"/>
  <c r="Q259" i="41"/>
  <c r="D259" i="41"/>
  <c r="E259" i="41"/>
  <c r="K259" i="41"/>
  <c r="M259" i="41"/>
  <c r="B260" i="41"/>
  <c r="C260" i="41"/>
  <c r="N260" i="41"/>
  <c r="F259" i="50"/>
  <c r="P259" i="50"/>
  <c r="D260" i="41"/>
  <c r="A260" i="41"/>
  <c r="E260" i="41"/>
  <c r="K260" i="41"/>
  <c r="M260" i="41"/>
  <c r="B261" i="41"/>
  <c r="C261" i="41"/>
  <c r="Q261" i="41"/>
  <c r="D261" i="41"/>
  <c r="E261" i="41"/>
  <c r="K261" i="41"/>
  <c r="M261" i="41"/>
  <c r="B262" i="41"/>
  <c r="C262" i="41"/>
  <c r="D262" i="41"/>
  <c r="A262" i="41"/>
  <c r="E262" i="41"/>
  <c r="K262" i="41"/>
  <c r="M262" i="41"/>
  <c r="B263" i="41"/>
  <c r="C263" i="41"/>
  <c r="Q263" i="41"/>
  <c r="D263" i="41"/>
  <c r="E263" i="41"/>
  <c r="K263" i="41"/>
  <c r="M263" i="41"/>
  <c r="B264" i="41"/>
  <c r="C264" i="41"/>
  <c r="D264" i="41"/>
  <c r="A264" i="41"/>
  <c r="E264" i="41"/>
  <c r="K264" i="41"/>
  <c r="M264" i="41"/>
  <c r="B265" i="41"/>
  <c r="C265" i="41"/>
  <c r="Q265" i="41"/>
  <c r="D265" i="41"/>
  <c r="F265" i="41"/>
  <c r="E265" i="41"/>
  <c r="K265" i="41"/>
  <c r="M265" i="41"/>
  <c r="B266" i="41"/>
  <c r="C266" i="41"/>
  <c r="N266" i="41"/>
  <c r="F265" i="50"/>
  <c r="P265" i="50"/>
  <c r="D266" i="41"/>
  <c r="E266" i="41"/>
  <c r="K266" i="41"/>
  <c r="M266" i="41"/>
  <c r="B267" i="41"/>
  <c r="C267" i="41"/>
  <c r="D267" i="41"/>
  <c r="F267" i="41"/>
  <c r="E267" i="41"/>
  <c r="K267" i="41"/>
  <c r="M267" i="41"/>
  <c r="B268" i="41"/>
  <c r="C268" i="41"/>
  <c r="N268" i="41"/>
  <c r="F267" i="50"/>
  <c r="P267" i="50"/>
  <c r="D268" i="41"/>
  <c r="G268" i="41"/>
  <c r="E268" i="41"/>
  <c r="K268" i="41"/>
  <c r="M268" i="41"/>
  <c r="B269" i="41"/>
  <c r="C269" i="41"/>
  <c r="D269" i="41"/>
  <c r="E269" i="41"/>
  <c r="K269" i="41"/>
  <c r="M269" i="41"/>
  <c r="B270" i="41"/>
  <c r="C270" i="41"/>
  <c r="D270" i="41"/>
  <c r="E270" i="41"/>
  <c r="K270" i="41"/>
  <c r="M270" i="41"/>
  <c r="B271" i="41"/>
  <c r="C271" i="41"/>
  <c r="D271" i="41"/>
  <c r="G271" i="41"/>
  <c r="E271" i="41"/>
  <c r="K271" i="41"/>
  <c r="M271" i="41"/>
  <c r="B272" i="41"/>
  <c r="C272" i="41"/>
  <c r="N272" i="41"/>
  <c r="F271" i="50"/>
  <c r="P271" i="50"/>
  <c r="D272" i="41"/>
  <c r="G272" i="41"/>
  <c r="E272" i="41"/>
  <c r="K272" i="41"/>
  <c r="M272" i="41"/>
  <c r="B273" i="41"/>
  <c r="C273" i="41"/>
  <c r="D273" i="41"/>
  <c r="F273" i="41"/>
  <c r="E273" i="41"/>
  <c r="K273" i="41"/>
  <c r="M273" i="41"/>
  <c r="B274" i="41"/>
  <c r="C274" i="41"/>
  <c r="N274" i="41"/>
  <c r="F273" i="50"/>
  <c r="D274" i="41"/>
  <c r="G274" i="41"/>
  <c r="E274" i="41"/>
  <c r="K274" i="41"/>
  <c r="M274" i="41"/>
  <c r="B275" i="41"/>
  <c r="C275" i="41"/>
  <c r="D275" i="41"/>
  <c r="F275" i="41"/>
  <c r="E275" i="41"/>
  <c r="K275" i="41"/>
  <c r="M275" i="41"/>
  <c r="B276" i="41"/>
  <c r="C276" i="41"/>
  <c r="N276" i="41"/>
  <c r="F275" i="50"/>
  <c r="D276" i="41"/>
  <c r="E276" i="41"/>
  <c r="K276" i="41"/>
  <c r="M276" i="41"/>
  <c r="B277" i="41"/>
  <c r="C277" i="41"/>
  <c r="D277" i="41"/>
  <c r="E277" i="41"/>
  <c r="K277" i="41"/>
  <c r="M277" i="41"/>
  <c r="B278" i="41"/>
  <c r="C278" i="41"/>
  <c r="D278" i="41"/>
  <c r="A278" i="41"/>
  <c r="E278" i="41"/>
  <c r="K278" i="41"/>
  <c r="M278" i="41"/>
  <c r="B279" i="41"/>
  <c r="C279" i="41"/>
  <c r="Q279" i="41"/>
  <c r="D279" i="41"/>
  <c r="F279" i="41"/>
  <c r="E279" i="41"/>
  <c r="K279" i="41"/>
  <c r="M279" i="41"/>
  <c r="B280" i="41"/>
  <c r="C280" i="41"/>
  <c r="Q280" i="41"/>
  <c r="D280" i="41"/>
  <c r="E280" i="41"/>
  <c r="K280" i="41"/>
  <c r="M280" i="41"/>
  <c r="B281" i="41"/>
  <c r="C281" i="41"/>
  <c r="Q281" i="41"/>
  <c r="D281" i="41"/>
  <c r="F281" i="41"/>
  <c r="E281" i="41"/>
  <c r="K281" i="41"/>
  <c r="M281" i="41"/>
  <c r="B282" i="41"/>
  <c r="C282" i="41"/>
  <c r="Q282" i="41"/>
  <c r="D282" i="41"/>
  <c r="F282" i="41"/>
  <c r="E282" i="41"/>
  <c r="K282" i="41"/>
  <c r="M282" i="41"/>
  <c r="B283" i="41"/>
  <c r="C283" i="41"/>
  <c r="Q283" i="41"/>
  <c r="D283" i="41"/>
  <c r="F283" i="41"/>
  <c r="E283" i="41"/>
  <c r="K283" i="41"/>
  <c r="M283" i="41"/>
  <c r="B284" i="41"/>
  <c r="C284" i="41"/>
  <c r="R284" i="41"/>
  <c r="G283" i="50"/>
  <c r="Q283" i="50"/>
  <c r="D284" i="41"/>
  <c r="A284" i="41"/>
  <c r="E284" i="41"/>
  <c r="K284" i="41"/>
  <c r="M284" i="41"/>
  <c r="B285" i="41"/>
  <c r="C285" i="41"/>
  <c r="Q285" i="41"/>
  <c r="D285" i="41"/>
  <c r="E285" i="41"/>
  <c r="K285" i="41"/>
  <c r="M285" i="41"/>
  <c r="B286" i="41"/>
  <c r="C286" i="41"/>
  <c r="D286" i="41"/>
  <c r="G286" i="41"/>
  <c r="E286" i="41"/>
  <c r="K286" i="41"/>
  <c r="M286" i="41"/>
  <c r="B287" i="41"/>
  <c r="C287" i="41"/>
  <c r="D287" i="41"/>
  <c r="E287" i="41"/>
  <c r="K287" i="41"/>
  <c r="M287" i="41"/>
  <c r="B288" i="41"/>
  <c r="C288" i="41"/>
  <c r="N288" i="41"/>
  <c r="F287" i="50"/>
  <c r="D288" i="41"/>
  <c r="G288" i="41"/>
  <c r="E288" i="41"/>
  <c r="K288" i="41"/>
  <c r="M288" i="41"/>
  <c r="B289" i="41"/>
  <c r="C289" i="41"/>
  <c r="D289" i="41"/>
  <c r="F289" i="41"/>
  <c r="E289" i="41"/>
  <c r="K289" i="41"/>
  <c r="M289" i="41"/>
  <c r="B290" i="41"/>
  <c r="C290" i="41"/>
  <c r="D290" i="41"/>
  <c r="F290" i="41"/>
  <c r="E290" i="41"/>
  <c r="K290" i="41"/>
  <c r="M290" i="41"/>
  <c r="B291" i="41"/>
  <c r="C291" i="41"/>
  <c r="D291" i="41"/>
  <c r="G291" i="41"/>
  <c r="E291" i="41"/>
  <c r="K291" i="41"/>
  <c r="M291" i="41"/>
  <c r="B292" i="41"/>
  <c r="C292" i="41"/>
  <c r="D292" i="41"/>
  <c r="G292" i="41"/>
  <c r="E292" i="41"/>
  <c r="K292" i="41"/>
  <c r="M292" i="41"/>
  <c r="B293" i="41"/>
  <c r="C293" i="41"/>
  <c r="D293" i="41"/>
  <c r="F293" i="41"/>
  <c r="E293" i="41"/>
  <c r="K293" i="41"/>
  <c r="M293" i="41"/>
  <c r="B294" i="41"/>
  <c r="C294" i="41"/>
  <c r="D294" i="41"/>
  <c r="F294" i="41"/>
  <c r="E294" i="41"/>
  <c r="K294" i="41"/>
  <c r="M294" i="41"/>
  <c r="B295" i="41"/>
  <c r="C295" i="41"/>
  <c r="D295" i="41"/>
  <c r="E295" i="41"/>
  <c r="K295" i="41"/>
  <c r="M295" i="41"/>
  <c r="B296" i="41"/>
  <c r="C296" i="41"/>
  <c r="D296" i="41"/>
  <c r="F296" i="41"/>
  <c r="E296" i="41"/>
  <c r="K296" i="41"/>
  <c r="M296" i="41"/>
  <c r="B297" i="41"/>
  <c r="C297" i="41"/>
  <c r="R297" i="41"/>
  <c r="G296" i="50"/>
  <c r="D297" i="41"/>
  <c r="G297" i="41"/>
  <c r="E297" i="41"/>
  <c r="K297" i="41"/>
  <c r="M297" i="41"/>
  <c r="B298" i="41"/>
  <c r="C298" i="41"/>
  <c r="D298" i="41"/>
  <c r="F298" i="41"/>
  <c r="E298" i="41"/>
  <c r="K298" i="41"/>
  <c r="M298" i="41"/>
  <c r="B299" i="41"/>
  <c r="C299" i="41"/>
  <c r="Q299" i="41"/>
  <c r="D299" i="41"/>
  <c r="E299" i="41"/>
  <c r="K299" i="41"/>
  <c r="M299" i="41"/>
  <c r="B300" i="41"/>
  <c r="C300" i="41"/>
  <c r="D300" i="41"/>
  <c r="F300" i="41"/>
  <c r="E300" i="41"/>
  <c r="K300" i="41"/>
  <c r="M300" i="41"/>
  <c r="B301" i="41"/>
  <c r="C301" i="41"/>
  <c r="Q301" i="41"/>
  <c r="D301" i="41"/>
  <c r="E301" i="41"/>
  <c r="K301" i="41"/>
  <c r="M301" i="41"/>
  <c r="B302" i="41"/>
  <c r="C302" i="41"/>
  <c r="D302" i="41"/>
  <c r="G302" i="41"/>
  <c r="E302" i="41"/>
  <c r="K302" i="41"/>
  <c r="M302" i="41"/>
  <c r="B303" i="41"/>
  <c r="C303" i="41"/>
  <c r="N303" i="41"/>
  <c r="F302" i="50"/>
  <c r="P302" i="50"/>
  <c r="D303" i="41"/>
  <c r="A303" i="41"/>
  <c r="E303" i="41"/>
  <c r="K303" i="41"/>
  <c r="M303" i="41"/>
  <c r="B304" i="41"/>
  <c r="C304" i="41"/>
  <c r="D304" i="41"/>
  <c r="A304" i="41"/>
  <c r="E304" i="41"/>
  <c r="K304" i="41"/>
  <c r="M304" i="41"/>
  <c r="B305" i="41"/>
  <c r="C305" i="41"/>
  <c r="D305" i="41"/>
  <c r="G305" i="41"/>
  <c r="E305" i="41"/>
  <c r="K305" i="41"/>
  <c r="M305" i="41"/>
  <c r="B306" i="41"/>
  <c r="C306" i="41"/>
  <c r="D306" i="41"/>
  <c r="F306" i="41"/>
  <c r="E306" i="41"/>
  <c r="K306" i="41"/>
  <c r="M306" i="41"/>
  <c r="B307" i="41"/>
  <c r="C307" i="41"/>
  <c r="D307" i="41"/>
  <c r="A307" i="41"/>
  <c r="E307" i="41"/>
  <c r="K307" i="41"/>
  <c r="M307" i="41"/>
  <c r="B308" i="41"/>
  <c r="C308" i="41"/>
  <c r="D308" i="41"/>
  <c r="E308" i="41"/>
  <c r="K308" i="41"/>
  <c r="M308" i="41"/>
  <c r="B309" i="41"/>
  <c r="C309" i="41"/>
  <c r="Q309" i="41"/>
  <c r="D309" i="41"/>
  <c r="F309" i="41"/>
  <c r="E309" i="41"/>
  <c r="K309" i="41"/>
  <c r="M309" i="41"/>
  <c r="B310" i="41"/>
  <c r="C310" i="41"/>
  <c r="D310" i="41"/>
  <c r="A310" i="41"/>
  <c r="E310" i="41"/>
  <c r="K310" i="41"/>
  <c r="M310" i="41"/>
  <c r="B311" i="41"/>
  <c r="C311" i="41"/>
  <c r="R311" i="41"/>
  <c r="G310" i="50"/>
  <c r="Q310" i="50"/>
  <c r="D311" i="41"/>
  <c r="G311" i="41"/>
  <c r="E311" i="41"/>
  <c r="K311" i="41"/>
  <c r="M311" i="41"/>
  <c r="R4" i="39"/>
  <c r="B10" i="39"/>
  <c r="C10" i="39"/>
  <c r="Y10" i="39"/>
  <c r="E10" i="39"/>
  <c r="G10" i="39"/>
  <c r="J10" i="39"/>
  <c r="K10" i="39"/>
  <c r="N10" i="39"/>
  <c r="O10" i="39"/>
  <c r="B11" i="39"/>
  <c r="C11" i="39"/>
  <c r="E11" i="39"/>
  <c r="G11" i="39"/>
  <c r="J11" i="39"/>
  <c r="K11" i="39"/>
  <c r="N11" i="39"/>
  <c r="O11" i="39"/>
  <c r="S11" i="39"/>
  <c r="B12" i="39"/>
  <c r="C12" i="39"/>
  <c r="E12" i="39"/>
  <c r="G12" i="39"/>
  <c r="J12" i="39"/>
  <c r="K12" i="39"/>
  <c r="N12" i="39"/>
  <c r="O12" i="39"/>
  <c r="S12" i="39"/>
  <c r="B13" i="39"/>
  <c r="C13" i="39"/>
  <c r="E13" i="39"/>
  <c r="F13" i="39"/>
  <c r="J13" i="39"/>
  <c r="K13" i="39"/>
  <c r="N13" i="39"/>
  <c r="O13" i="39"/>
  <c r="S13" i="39"/>
  <c r="B14" i="39"/>
  <c r="C14" i="39"/>
  <c r="E14" i="39"/>
  <c r="F14" i="39"/>
  <c r="J14" i="39"/>
  <c r="K14" i="39"/>
  <c r="N14" i="39"/>
  <c r="X14" i="39"/>
  <c r="O14" i="39"/>
  <c r="S14" i="39"/>
  <c r="B15" i="39"/>
  <c r="C15" i="39"/>
  <c r="E15" i="39"/>
  <c r="F15" i="39"/>
  <c r="J15" i="39"/>
  <c r="K15" i="39"/>
  <c r="N15" i="39"/>
  <c r="O15" i="39"/>
  <c r="S15" i="39"/>
  <c r="B16" i="39"/>
  <c r="C16" i="39"/>
  <c r="E16" i="39"/>
  <c r="F16" i="39"/>
  <c r="V16" i="39"/>
  <c r="J16" i="39"/>
  <c r="K16" i="39"/>
  <c r="N16" i="39"/>
  <c r="O16" i="39"/>
  <c r="S16" i="39"/>
  <c r="B17" i="39"/>
  <c r="C17" i="39"/>
  <c r="E17" i="39"/>
  <c r="J17" i="39"/>
  <c r="K17" i="39"/>
  <c r="N17" i="39"/>
  <c r="O17" i="39"/>
  <c r="S17" i="39"/>
  <c r="B18" i="39"/>
  <c r="C18" i="39"/>
  <c r="E18" i="39"/>
  <c r="J18" i="39"/>
  <c r="K18" i="39"/>
  <c r="N18" i="39"/>
  <c r="O18" i="39"/>
  <c r="S18" i="39"/>
  <c r="B19" i="39"/>
  <c r="C19" i="39"/>
  <c r="E19" i="39"/>
  <c r="J19" i="39"/>
  <c r="K19" i="39"/>
  <c r="N19" i="39"/>
  <c r="O19" i="39"/>
  <c r="S19" i="39"/>
  <c r="B20" i="39"/>
  <c r="C20" i="39"/>
  <c r="D20" i="39"/>
  <c r="E20" i="39"/>
  <c r="J20" i="39"/>
  <c r="K20" i="39"/>
  <c r="N20" i="39"/>
  <c r="O20" i="39"/>
  <c r="S20" i="39"/>
  <c r="B21" i="39"/>
  <c r="C21" i="39"/>
  <c r="Y21" i="39"/>
  <c r="D21" i="39"/>
  <c r="E21" i="39"/>
  <c r="F21" i="39"/>
  <c r="J21" i="39"/>
  <c r="K21" i="39"/>
  <c r="N21" i="39"/>
  <c r="O21" i="39"/>
  <c r="S21" i="39"/>
  <c r="B22" i="39"/>
  <c r="C22" i="39"/>
  <c r="D22" i="39"/>
  <c r="E22" i="39"/>
  <c r="J22" i="39"/>
  <c r="K22" i="39"/>
  <c r="N22" i="39"/>
  <c r="O22" i="39"/>
  <c r="S22" i="39"/>
  <c r="B23" i="39"/>
  <c r="C23" i="39"/>
  <c r="W23" i="39"/>
  <c r="D23" i="39"/>
  <c r="G23" i="39"/>
  <c r="E23" i="39"/>
  <c r="J23" i="39"/>
  <c r="K23" i="39"/>
  <c r="N23" i="39"/>
  <c r="O23" i="39"/>
  <c r="S23" i="39"/>
  <c r="B24" i="39"/>
  <c r="C24" i="39"/>
  <c r="D24" i="39"/>
  <c r="E24" i="39"/>
  <c r="J24" i="39"/>
  <c r="K24" i="39"/>
  <c r="N24" i="39"/>
  <c r="O24" i="39"/>
  <c r="S24" i="39"/>
  <c r="B25" i="39"/>
  <c r="C25" i="39"/>
  <c r="W25" i="39"/>
  <c r="D25" i="39"/>
  <c r="E25" i="39"/>
  <c r="J25" i="39"/>
  <c r="K25" i="39"/>
  <c r="N25" i="39"/>
  <c r="O25" i="39"/>
  <c r="S25" i="39"/>
  <c r="B26" i="39"/>
  <c r="C26" i="39"/>
  <c r="D26" i="39"/>
  <c r="E26" i="39"/>
  <c r="J26" i="39"/>
  <c r="K26" i="39"/>
  <c r="N26" i="39"/>
  <c r="O26" i="39"/>
  <c r="S26" i="39"/>
  <c r="B27" i="39"/>
  <c r="C27" i="39"/>
  <c r="AC27" i="39"/>
  <c r="D27" i="39"/>
  <c r="E27" i="39"/>
  <c r="J27" i="39"/>
  <c r="K27" i="39"/>
  <c r="N27" i="39"/>
  <c r="O27" i="39"/>
  <c r="S27" i="39"/>
  <c r="B28" i="39"/>
  <c r="C28" i="39"/>
  <c r="D28" i="39"/>
  <c r="E28" i="39"/>
  <c r="J28" i="39"/>
  <c r="K28" i="39"/>
  <c r="N28" i="39"/>
  <c r="O28" i="39"/>
  <c r="S28" i="39"/>
  <c r="B29" i="39"/>
  <c r="C29" i="39"/>
  <c r="Y29" i="39"/>
  <c r="D29" i="39"/>
  <c r="E29" i="39"/>
  <c r="J29" i="39"/>
  <c r="K29" i="39"/>
  <c r="N29" i="39"/>
  <c r="O29" i="39"/>
  <c r="S29" i="39"/>
  <c r="B30" i="39"/>
  <c r="C30" i="39"/>
  <c r="D30" i="39"/>
  <c r="E30" i="39"/>
  <c r="J30" i="39"/>
  <c r="K30" i="39"/>
  <c r="N30" i="39"/>
  <c r="O30" i="39"/>
  <c r="S30" i="39"/>
  <c r="B31" i="39"/>
  <c r="C31" i="39"/>
  <c r="D31" i="39"/>
  <c r="E31" i="39"/>
  <c r="J31" i="39"/>
  <c r="K31" i="39"/>
  <c r="N31" i="39"/>
  <c r="O31" i="39"/>
  <c r="S31" i="39"/>
  <c r="B32" i="39"/>
  <c r="C32" i="39"/>
  <c r="D32" i="39"/>
  <c r="E32" i="39"/>
  <c r="J32" i="39"/>
  <c r="K32" i="39"/>
  <c r="N32" i="39"/>
  <c r="O32" i="39"/>
  <c r="S32" i="39"/>
  <c r="B33" i="39"/>
  <c r="C33" i="39"/>
  <c r="W33" i="39"/>
  <c r="D33" i="39"/>
  <c r="E33" i="39"/>
  <c r="J33" i="39"/>
  <c r="K33" i="39"/>
  <c r="N33" i="39"/>
  <c r="O33" i="39"/>
  <c r="S33" i="39"/>
  <c r="B34" i="39"/>
  <c r="C34" i="39"/>
  <c r="D34" i="39"/>
  <c r="E34" i="39"/>
  <c r="F34" i="39"/>
  <c r="J34" i="39"/>
  <c r="K34" i="39"/>
  <c r="N34" i="39"/>
  <c r="O34" i="39"/>
  <c r="S34" i="39"/>
  <c r="B35" i="39"/>
  <c r="C35" i="39"/>
  <c r="D35" i="39"/>
  <c r="E35" i="39"/>
  <c r="J35" i="39"/>
  <c r="K35" i="39"/>
  <c r="N35" i="39"/>
  <c r="O35" i="39"/>
  <c r="S35" i="39"/>
  <c r="B36" i="39"/>
  <c r="C36" i="39"/>
  <c r="A36" i="39"/>
  <c r="D36" i="39"/>
  <c r="E36" i="39"/>
  <c r="J36" i="39"/>
  <c r="K36" i="39"/>
  <c r="N36" i="39"/>
  <c r="O36" i="39"/>
  <c r="S36" i="39"/>
  <c r="B37" i="39"/>
  <c r="C37" i="39"/>
  <c r="AC37" i="39"/>
  <c r="D37" i="39"/>
  <c r="E37" i="39"/>
  <c r="J37" i="39"/>
  <c r="K37" i="39"/>
  <c r="N37" i="39"/>
  <c r="O37" i="39"/>
  <c r="S37" i="39"/>
  <c r="B38" i="39"/>
  <c r="C38" i="39"/>
  <c r="AC38" i="39"/>
  <c r="D38" i="39"/>
  <c r="E38" i="39"/>
  <c r="G38" i="39"/>
  <c r="J38" i="39"/>
  <c r="K38" i="39"/>
  <c r="N38" i="39"/>
  <c r="O38" i="39"/>
  <c r="S38" i="39"/>
  <c r="B39" i="39"/>
  <c r="C39" i="39"/>
  <c r="D39" i="39"/>
  <c r="E39" i="39"/>
  <c r="J39" i="39"/>
  <c r="K39" i="39"/>
  <c r="N39" i="39"/>
  <c r="O39" i="39"/>
  <c r="S39" i="39"/>
  <c r="B40" i="39"/>
  <c r="C40" i="39"/>
  <c r="D40" i="39"/>
  <c r="E40" i="39"/>
  <c r="J40" i="39"/>
  <c r="K40" i="39"/>
  <c r="N40" i="39"/>
  <c r="O40" i="39"/>
  <c r="S40" i="39"/>
  <c r="B41" i="39"/>
  <c r="C41" i="39"/>
  <c r="Y41" i="39"/>
  <c r="D41" i="39"/>
  <c r="E41" i="39"/>
  <c r="J41" i="39"/>
  <c r="K41" i="39"/>
  <c r="N41" i="39"/>
  <c r="O41" i="39"/>
  <c r="S41" i="39"/>
  <c r="B42" i="39"/>
  <c r="C42" i="39"/>
  <c r="D42" i="39"/>
  <c r="E42" i="39"/>
  <c r="J42" i="39"/>
  <c r="K42" i="39"/>
  <c r="N42" i="39"/>
  <c r="O42" i="39"/>
  <c r="S42" i="39"/>
  <c r="B43" i="39"/>
  <c r="C43" i="39"/>
  <c r="Y43" i="39"/>
  <c r="D43" i="39"/>
  <c r="E43" i="39"/>
  <c r="J43" i="39"/>
  <c r="K43" i="39"/>
  <c r="N43" i="39"/>
  <c r="O43" i="39"/>
  <c r="S43" i="39"/>
  <c r="B44" i="39"/>
  <c r="C44" i="39"/>
  <c r="D44" i="39"/>
  <c r="E44" i="39"/>
  <c r="J44" i="39"/>
  <c r="K44" i="39"/>
  <c r="N44" i="39"/>
  <c r="O44" i="39"/>
  <c r="S44" i="39"/>
  <c r="B45" i="39"/>
  <c r="C45" i="39"/>
  <c r="D45" i="39"/>
  <c r="E45" i="39"/>
  <c r="J45" i="39"/>
  <c r="K45" i="39"/>
  <c r="N45" i="39"/>
  <c r="O45" i="39"/>
  <c r="S45" i="39"/>
  <c r="B46" i="39"/>
  <c r="C46" i="39"/>
  <c r="D46" i="39"/>
  <c r="E46" i="39"/>
  <c r="F46" i="39"/>
  <c r="J46" i="39"/>
  <c r="K46" i="39"/>
  <c r="N46" i="39"/>
  <c r="O46" i="39"/>
  <c r="S46" i="39"/>
  <c r="B47" i="39"/>
  <c r="C47" i="39"/>
  <c r="V47" i="39"/>
  <c r="F45" i="77"/>
  <c r="D47" i="39"/>
  <c r="E47" i="39"/>
  <c r="J47" i="39"/>
  <c r="K47" i="39"/>
  <c r="N47" i="39"/>
  <c r="O47" i="39"/>
  <c r="S47" i="39"/>
  <c r="B48" i="39"/>
  <c r="C48" i="39"/>
  <c r="D48" i="39"/>
  <c r="E48" i="39"/>
  <c r="J48" i="39"/>
  <c r="K48" i="39"/>
  <c r="N48" i="39"/>
  <c r="O48" i="39"/>
  <c r="S48" i="39"/>
  <c r="B49" i="39"/>
  <c r="C49" i="39"/>
  <c r="V49" i="39"/>
  <c r="F47" i="77"/>
  <c r="O47" i="77"/>
  <c r="D49" i="39"/>
  <c r="E49" i="39"/>
  <c r="J49" i="39"/>
  <c r="K49" i="39"/>
  <c r="N49" i="39"/>
  <c r="O49" i="39"/>
  <c r="S49" i="39"/>
  <c r="B50" i="39"/>
  <c r="C50" i="39"/>
  <c r="D50" i="39"/>
  <c r="E50" i="39"/>
  <c r="J50" i="39"/>
  <c r="K50" i="39"/>
  <c r="N50" i="39"/>
  <c r="O50" i="39"/>
  <c r="S50" i="39"/>
  <c r="B51" i="39"/>
  <c r="C51" i="39"/>
  <c r="D51" i="39"/>
  <c r="E51" i="39"/>
  <c r="J51" i="39"/>
  <c r="K51" i="39"/>
  <c r="N51" i="39"/>
  <c r="O51" i="39"/>
  <c r="S51" i="39"/>
  <c r="B52" i="39"/>
  <c r="C52" i="39"/>
  <c r="D52" i="39"/>
  <c r="E52" i="39"/>
  <c r="J52" i="39"/>
  <c r="K52" i="39"/>
  <c r="N52" i="39"/>
  <c r="O52" i="39"/>
  <c r="S52" i="39"/>
  <c r="B53" i="39"/>
  <c r="C53" i="39"/>
  <c r="D53" i="39"/>
  <c r="E53" i="39"/>
  <c r="J53" i="39"/>
  <c r="K53" i="39"/>
  <c r="N53" i="39"/>
  <c r="O53" i="39"/>
  <c r="S53" i="39"/>
  <c r="B54" i="39"/>
  <c r="C54" i="39"/>
  <c r="D54" i="39"/>
  <c r="F54" i="39"/>
  <c r="E54" i="39"/>
  <c r="J54" i="39"/>
  <c r="K54" i="39"/>
  <c r="N54" i="39"/>
  <c r="O54" i="39"/>
  <c r="S54" i="39"/>
  <c r="B55" i="39"/>
  <c r="C55" i="39"/>
  <c r="D55" i="39"/>
  <c r="E55" i="39"/>
  <c r="J55" i="39"/>
  <c r="K55" i="39"/>
  <c r="N55" i="39"/>
  <c r="O55" i="39"/>
  <c r="S55" i="39"/>
  <c r="B56" i="39"/>
  <c r="C56" i="39"/>
  <c r="D56" i="39"/>
  <c r="E56" i="39"/>
  <c r="J56" i="39"/>
  <c r="K56" i="39"/>
  <c r="N56" i="39"/>
  <c r="O56" i="39"/>
  <c r="S56" i="39"/>
  <c r="B57" i="39"/>
  <c r="C57" i="39"/>
  <c r="AC57" i="39"/>
  <c r="D57" i="39"/>
  <c r="E57" i="39"/>
  <c r="J57" i="39"/>
  <c r="K57" i="39"/>
  <c r="N57" i="39"/>
  <c r="O57" i="39"/>
  <c r="S57" i="39"/>
  <c r="B58" i="39"/>
  <c r="C58" i="39"/>
  <c r="D58" i="39"/>
  <c r="E58" i="39"/>
  <c r="J58" i="39"/>
  <c r="K58" i="39"/>
  <c r="N58" i="39"/>
  <c r="O58" i="39"/>
  <c r="S58" i="39"/>
  <c r="B59" i="39"/>
  <c r="C59" i="39"/>
  <c r="D59" i="39"/>
  <c r="E59" i="39"/>
  <c r="J59" i="39"/>
  <c r="K59" i="39"/>
  <c r="N59" i="39"/>
  <c r="O59" i="39"/>
  <c r="S59" i="39"/>
  <c r="B60" i="39"/>
  <c r="C60" i="39"/>
  <c r="A60" i="39"/>
  <c r="D60" i="39"/>
  <c r="E60" i="39"/>
  <c r="J60" i="39"/>
  <c r="K60" i="39"/>
  <c r="N60" i="39"/>
  <c r="O60" i="39"/>
  <c r="S60" i="39"/>
  <c r="B61" i="39"/>
  <c r="C61" i="39"/>
  <c r="AC61" i="39"/>
  <c r="D61" i="39"/>
  <c r="E61" i="39"/>
  <c r="J61" i="39"/>
  <c r="K61" i="39"/>
  <c r="N61" i="39"/>
  <c r="O61" i="39"/>
  <c r="S61" i="39"/>
  <c r="B62" i="39"/>
  <c r="C62" i="39"/>
  <c r="D62" i="39"/>
  <c r="E62" i="39"/>
  <c r="G62" i="39"/>
  <c r="J62" i="39"/>
  <c r="K62" i="39"/>
  <c r="N62" i="39"/>
  <c r="O62" i="39"/>
  <c r="S62" i="39"/>
  <c r="B63" i="39"/>
  <c r="C63" i="39"/>
  <c r="D63" i="39"/>
  <c r="E63" i="39"/>
  <c r="J63" i="39"/>
  <c r="K63" i="39"/>
  <c r="N63" i="39"/>
  <c r="O63" i="39"/>
  <c r="S63" i="39"/>
  <c r="B64" i="39"/>
  <c r="C64" i="39"/>
  <c r="D64" i="39"/>
  <c r="E64" i="39"/>
  <c r="J64" i="39"/>
  <c r="K64" i="39"/>
  <c r="N64" i="39"/>
  <c r="O64" i="39"/>
  <c r="S64" i="39"/>
  <c r="B65" i="39"/>
  <c r="C65" i="39"/>
  <c r="D65" i="39"/>
  <c r="E65" i="39"/>
  <c r="J65" i="39"/>
  <c r="K65" i="39"/>
  <c r="N65" i="39"/>
  <c r="O65" i="39"/>
  <c r="S65" i="39"/>
  <c r="B66" i="39"/>
  <c r="C66" i="39"/>
  <c r="Y66" i="39"/>
  <c r="D66" i="39"/>
  <c r="E66" i="39"/>
  <c r="J66" i="39"/>
  <c r="K66" i="39"/>
  <c r="N66" i="39"/>
  <c r="O66" i="39"/>
  <c r="S66" i="39"/>
  <c r="B67" i="39"/>
  <c r="C67" i="39"/>
  <c r="V67" i="39"/>
  <c r="D67" i="39"/>
  <c r="E67" i="39"/>
  <c r="J67" i="39"/>
  <c r="K67" i="39"/>
  <c r="N67" i="39"/>
  <c r="O67" i="39"/>
  <c r="S67" i="39"/>
  <c r="B68" i="39"/>
  <c r="C68" i="39"/>
  <c r="D68" i="39"/>
  <c r="E68" i="39"/>
  <c r="J68" i="39"/>
  <c r="K68" i="39"/>
  <c r="N68" i="39"/>
  <c r="O68" i="39"/>
  <c r="S68" i="39"/>
  <c r="B69" i="39"/>
  <c r="C69" i="39"/>
  <c r="W69" i="39"/>
  <c r="D69" i="39"/>
  <c r="E69" i="39"/>
  <c r="J69" i="39"/>
  <c r="K69" i="39"/>
  <c r="N69" i="39"/>
  <c r="O69" i="39"/>
  <c r="S69" i="39"/>
  <c r="B70" i="39"/>
  <c r="C70" i="39"/>
  <c r="D70" i="39"/>
  <c r="G70" i="39"/>
  <c r="E70" i="39"/>
  <c r="J70" i="39"/>
  <c r="K70" i="39"/>
  <c r="N70" i="39"/>
  <c r="O70" i="39"/>
  <c r="S70" i="39"/>
  <c r="B71" i="39"/>
  <c r="C71" i="39"/>
  <c r="AB71" i="39"/>
  <c r="G69" i="77"/>
  <c r="Y69" i="77"/>
  <c r="CC69" i="77"/>
  <c r="D71" i="39"/>
  <c r="E71" i="39"/>
  <c r="J71" i="39"/>
  <c r="K71" i="39"/>
  <c r="N71" i="39"/>
  <c r="O71" i="39"/>
  <c r="S71" i="39"/>
  <c r="B72" i="39"/>
  <c r="C72" i="39"/>
  <c r="A72" i="39"/>
  <c r="D72" i="39"/>
  <c r="E72" i="39"/>
  <c r="J72" i="39"/>
  <c r="K72" i="39"/>
  <c r="N72" i="39"/>
  <c r="O72" i="39"/>
  <c r="S72" i="39"/>
  <c r="B73" i="39"/>
  <c r="C73" i="39"/>
  <c r="W73" i="39"/>
  <c r="D73" i="39"/>
  <c r="E73" i="39"/>
  <c r="J73" i="39"/>
  <c r="K73" i="39"/>
  <c r="N73" i="39"/>
  <c r="O73" i="39"/>
  <c r="S73" i="39"/>
  <c r="B74" i="39"/>
  <c r="C74" i="39"/>
  <c r="Y74" i="39"/>
  <c r="D74" i="39"/>
  <c r="E74" i="39"/>
  <c r="J74" i="39"/>
  <c r="K74" i="39"/>
  <c r="N74" i="39"/>
  <c r="O74" i="39"/>
  <c r="S74" i="39"/>
  <c r="B75" i="39"/>
  <c r="C75" i="39"/>
  <c r="D75" i="39"/>
  <c r="E75" i="39"/>
  <c r="J75" i="39"/>
  <c r="K75" i="39"/>
  <c r="N75" i="39"/>
  <c r="O75" i="39"/>
  <c r="S75" i="39"/>
  <c r="B76" i="39"/>
  <c r="C76" i="39"/>
  <c r="A76" i="39"/>
  <c r="D76" i="39"/>
  <c r="E76" i="39"/>
  <c r="J76" i="39"/>
  <c r="K76" i="39"/>
  <c r="N76" i="39"/>
  <c r="O76" i="39"/>
  <c r="S76" i="39"/>
  <c r="B77" i="39"/>
  <c r="C77" i="39"/>
  <c r="V77" i="39"/>
  <c r="F75" i="77"/>
  <c r="D77" i="39"/>
  <c r="E77" i="39"/>
  <c r="J77" i="39"/>
  <c r="K77" i="39"/>
  <c r="N77" i="39"/>
  <c r="O77" i="39"/>
  <c r="S77" i="39"/>
  <c r="B78" i="39"/>
  <c r="C78" i="39"/>
  <c r="D78" i="39"/>
  <c r="G78" i="39"/>
  <c r="E78" i="39"/>
  <c r="J78" i="39"/>
  <c r="K78" i="39"/>
  <c r="N78" i="39"/>
  <c r="O78" i="39"/>
  <c r="S78" i="39"/>
  <c r="B79" i="39"/>
  <c r="C79" i="39"/>
  <c r="AB79" i="39"/>
  <c r="D79" i="39"/>
  <c r="E79" i="39"/>
  <c r="J79" i="39"/>
  <c r="K79" i="39"/>
  <c r="N79" i="39"/>
  <c r="O79" i="39"/>
  <c r="S79" i="39"/>
  <c r="B80" i="39"/>
  <c r="C80" i="39"/>
  <c r="D80" i="39"/>
  <c r="E80" i="39"/>
  <c r="J80" i="39"/>
  <c r="K80" i="39"/>
  <c r="N80" i="39"/>
  <c r="O80" i="39"/>
  <c r="S80" i="39"/>
  <c r="B81" i="39"/>
  <c r="C81" i="39"/>
  <c r="D81" i="39"/>
  <c r="E81" i="39"/>
  <c r="J81" i="39"/>
  <c r="K81" i="39"/>
  <c r="N81" i="39"/>
  <c r="O81" i="39"/>
  <c r="S81" i="39"/>
  <c r="B82" i="39"/>
  <c r="C82" i="39"/>
  <c r="D82" i="39"/>
  <c r="G82" i="39"/>
  <c r="E82" i="39"/>
  <c r="J82" i="39"/>
  <c r="K82" i="39"/>
  <c r="N82" i="39"/>
  <c r="O82" i="39"/>
  <c r="S82" i="39"/>
  <c r="B83" i="39"/>
  <c r="C83" i="39"/>
  <c r="V83" i="39"/>
  <c r="D83" i="39"/>
  <c r="E83" i="39"/>
  <c r="J83" i="39"/>
  <c r="K83" i="39"/>
  <c r="N83" i="39"/>
  <c r="O83" i="39"/>
  <c r="S83" i="39"/>
  <c r="B84" i="39"/>
  <c r="C84" i="39"/>
  <c r="D84" i="39"/>
  <c r="E84" i="39"/>
  <c r="J84" i="39"/>
  <c r="K84" i="39"/>
  <c r="N84" i="39"/>
  <c r="O84" i="39"/>
  <c r="S84" i="39"/>
  <c r="B85" i="39"/>
  <c r="C85" i="39"/>
  <c r="D85" i="39"/>
  <c r="E85" i="39"/>
  <c r="J85" i="39"/>
  <c r="K85" i="39"/>
  <c r="N85" i="39"/>
  <c r="O85" i="39"/>
  <c r="S85" i="39"/>
  <c r="B86" i="39"/>
  <c r="C86" i="39"/>
  <c r="AC86" i="39"/>
  <c r="D86" i="39"/>
  <c r="E86" i="39"/>
  <c r="J86" i="39"/>
  <c r="K86" i="39"/>
  <c r="N86" i="39"/>
  <c r="O86" i="39"/>
  <c r="S86" i="39"/>
  <c r="B87" i="39"/>
  <c r="C87" i="39"/>
  <c r="AB87" i="39"/>
  <c r="D87" i="39"/>
  <c r="E87" i="39"/>
  <c r="J87" i="39"/>
  <c r="K87" i="39"/>
  <c r="N87" i="39"/>
  <c r="O87" i="39"/>
  <c r="S87" i="39"/>
  <c r="B88" i="39"/>
  <c r="C88" i="39"/>
  <c r="D88" i="39"/>
  <c r="E88" i="39"/>
  <c r="J88" i="39"/>
  <c r="K88" i="39"/>
  <c r="N88" i="39"/>
  <c r="O88" i="39"/>
  <c r="S88" i="39"/>
  <c r="B89" i="39"/>
  <c r="C89" i="39"/>
  <c r="W89" i="39"/>
  <c r="D89" i="39"/>
  <c r="E89" i="39"/>
  <c r="J89" i="39"/>
  <c r="K89" i="39"/>
  <c r="N89" i="39"/>
  <c r="O89" i="39"/>
  <c r="S89" i="39"/>
  <c r="B90" i="39"/>
  <c r="C90" i="39"/>
  <c r="D90" i="39"/>
  <c r="F90" i="39"/>
  <c r="E90" i="39"/>
  <c r="J90" i="39"/>
  <c r="K90" i="39"/>
  <c r="N90" i="39"/>
  <c r="O90" i="39"/>
  <c r="S90" i="39"/>
  <c r="B91" i="39"/>
  <c r="C91" i="39"/>
  <c r="D91" i="39"/>
  <c r="E91" i="39"/>
  <c r="J91" i="39"/>
  <c r="K91" i="39"/>
  <c r="N91" i="39"/>
  <c r="O91" i="39"/>
  <c r="S91" i="39"/>
  <c r="B92" i="39"/>
  <c r="C92" i="39"/>
  <c r="D92" i="39"/>
  <c r="E92" i="39"/>
  <c r="J92" i="39"/>
  <c r="K92" i="39"/>
  <c r="N92" i="39"/>
  <c r="O92" i="39"/>
  <c r="S92" i="39"/>
  <c r="B93" i="39"/>
  <c r="C93" i="39"/>
  <c r="D93" i="39"/>
  <c r="E93" i="39"/>
  <c r="J93" i="39"/>
  <c r="K93" i="39"/>
  <c r="N93" i="39"/>
  <c r="O93" i="39"/>
  <c r="S93" i="39"/>
  <c r="B94" i="39"/>
  <c r="C94" i="39"/>
  <c r="D94" i="39"/>
  <c r="E94" i="39"/>
  <c r="F94" i="39"/>
  <c r="J94" i="39"/>
  <c r="K94" i="39"/>
  <c r="N94" i="39"/>
  <c r="O94" i="39"/>
  <c r="S94" i="39"/>
  <c r="B95" i="39"/>
  <c r="C95" i="39"/>
  <c r="AC95" i="39"/>
  <c r="D95" i="39"/>
  <c r="E95" i="39"/>
  <c r="J95" i="39"/>
  <c r="K95" i="39"/>
  <c r="N95" i="39"/>
  <c r="O95" i="39"/>
  <c r="S95" i="39"/>
  <c r="B96" i="39"/>
  <c r="C96" i="39"/>
  <c r="Y96" i="39"/>
  <c r="D96" i="39"/>
  <c r="E96" i="39"/>
  <c r="J96" i="39"/>
  <c r="K96" i="39"/>
  <c r="N96" i="39"/>
  <c r="O96" i="39"/>
  <c r="S96" i="39"/>
  <c r="B97" i="39"/>
  <c r="C97" i="39"/>
  <c r="W97" i="39"/>
  <c r="D97" i="39"/>
  <c r="E97" i="39"/>
  <c r="J97" i="39"/>
  <c r="K97" i="39"/>
  <c r="N97" i="39"/>
  <c r="O97" i="39"/>
  <c r="S97" i="39"/>
  <c r="B98" i="39"/>
  <c r="C98" i="39"/>
  <c r="D98" i="39"/>
  <c r="E98" i="39"/>
  <c r="J98" i="39"/>
  <c r="K98" i="39"/>
  <c r="N98" i="39"/>
  <c r="O98" i="39"/>
  <c r="S98" i="39"/>
  <c r="B99" i="39"/>
  <c r="C99" i="39"/>
  <c r="W99" i="39"/>
  <c r="D99" i="39"/>
  <c r="E99" i="39"/>
  <c r="J99" i="39"/>
  <c r="K99" i="39"/>
  <c r="N99" i="39"/>
  <c r="O99" i="39"/>
  <c r="S99" i="39"/>
  <c r="B100" i="39"/>
  <c r="C100" i="39"/>
  <c r="V100" i="39"/>
  <c r="D100" i="39"/>
  <c r="E100" i="39"/>
  <c r="J100" i="39"/>
  <c r="K100" i="39"/>
  <c r="N100" i="39"/>
  <c r="O100" i="39"/>
  <c r="S100" i="39"/>
  <c r="B101" i="39"/>
  <c r="C101" i="39"/>
  <c r="AB101" i="39"/>
  <c r="G99" i="77"/>
  <c r="D101" i="39"/>
  <c r="E101" i="39"/>
  <c r="J101" i="39"/>
  <c r="K101" i="39"/>
  <c r="N101" i="39"/>
  <c r="O101" i="39"/>
  <c r="S101" i="39"/>
  <c r="B102" i="39"/>
  <c r="C102" i="39"/>
  <c r="W102" i="39"/>
  <c r="D102" i="39"/>
  <c r="E102" i="39"/>
  <c r="J102" i="39"/>
  <c r="K102" i="39"/>
  <c r="N102" i="39"/>
  <c r="O102" i="39"/>
  <c r="S102" i="39"/>
  <c r="B103" i="39"/>
  <c r="C103" i="39"/>
  <c r="D103" i="39"/>
  <c r="E103" i="39"/>
  <c r="J103" i="39"/>
  <c r="K103" i="39"/>
  <c r="N103" i="39"/>
  <c r="O103" i="39"/>
  <c r="S103" i="39"/>
  <c r="B104" i="39"/>
  <c r="C104" i="39"/>
  <c r="AC104" i="39"/>
  <c r="D104" i="39"/>
  <c r="E104" i="39"/>
  <c r="J104" i="39"/>
  <c r="K104" i="39"/>
  <c r="N104" i="39"/>
  <c r="O104" i="39"/>
  <c r="S104" i="39"/>
  <c r="B105" i="39"/>
  <c r="C105" i="39"/>
  <c r="V105" i="39"/>
  <c r="F103" i="77"/>
  <c r="AV103" i="77"/>
  <c r="D105" i="39"/>
  <c r="E105" i="39"/>
  <c r="J105" i="39"/>
  <c r="K105" i="39"/>
  <c r="N105" i="39"/>
  <c r="O105" i="39"/>
  <c r="S105" i="39"/>
  <c r="B106" i="39"/>
  <c r="C106" i="39"/>
  <c r="D106" i="39"/>
  <c r="E106" i="39"/>
  <c r="J106" i="39"/>
  <c r="K106" i="39"/>
  <c r="N106" i="39"/>
  <c r="O106" i="39"/>
  <c r="S106" i="39"/>
  <c r="B107" i="39"/>
  <c r="C107" i="39"/>
  <c r="D107" i="39"/>
  <c r="E107" i="39"/>
  <c r="J107" i="39"/>
  <c r="K107" i="39"/>
  <c r="N107" i="39"/>
  <c r="O107" i="39"/>
  <c r="S107" i="39"/>
  <c r="B108" i="39"/>
  <c r="C108" i="39"/>
  <c r="D108" i="39"/>
  <c r="E108" i="39"/>
  <c r="J108" i="39"/>
  <c r="K108" i="39"/>
  <c r="N108" i="39"/>
  <c r="O108" i="39"/>
  <c r="S108" i="39"/>
  <c r="B109" i="39"/>
  <c r="C109" i="39"/>
  <c r="D109" i="39"/>
  <c r="E109" i="39"/>
  <c r="J109" i="39"/>
  <c r="K109" i="39"/>
  <c r="N109" i="39"/>
  <c r="O109" i="39"/>
  <c r="S109" i="39"/>
  <c r="B110" i="39"/>
  <c r="C110" i="39"/>
  <c r="AC110" i="39"/>
  <c r="D110" i="39"/>
  <c r="G110" i="39"/>
  <c r="E110" i="39"/>
  <c r="J110" i="39"/>
  <c r="K110" i="39"/>
  <c r="N110" i="39"/>
  <c r="O110" i="39"/>
  <c r="S110" i="39"/>
  <c r="B111" i="39"/>
  <c r="C111" i="39"/>
  <c r="D111" i="39"/>
  <c r="E111" i="39"/>
  <c r="J111" i="39"/>
  <c r="K111" i="39"/>
  <c r="N111" i="39"/>
  <c r="O111" i="39"/>
  <c r="S111" i="39"/>
  <c r="B112" i="39"/>
  <c r="C112" i="39"/>
  <c r="A112" i="39"/>
  <c r="D112" i="39"/>
  <c r="E112" i="39"/>
  <c r="J112" i="39"/>
  <c r="K112" i="39"/>
  <c r="N112" i="39"/>
  <c r="O112" i="39"/>
  <c r="S112" i="39"/>
  <c r="B113" i="39"/>
  <c r="C113" i="39"/>
  <c r="D113" i="39"/>
  <c r="E113" i="39"/>
  <c r="J113" i="39"/>
  <c r="K113" i="39"/>
  <c r="N113" i="39"/>
  <c r="O113" i="39"/>
  <c r="S113" i="39"/>
  <c r="B114" i="39"/>
  <c r="C114" i="39"/>
  <c r="D114" i="39"/>
  <c r="E114" i="39"/>
  <c r="F114" i="39"/>
  <c r="J114" i="39"/>
  <c r="K114" i="39"/>
  <c r="N114" i="39"/>
  <c r="O114" i="39"/>
  <c r="S114" i="39"/>
  <c r="B115" i="39"/>
  <c r="C115" i="39"/>
  <c r="D115" i="39"/>
  <c r="E115" i="39"/>
  <c r="J115" i="39"/>
  <c r="K115" i="39"/>
  <c r="N115" i="39"/>
  <c r="O115" i="39"/>
  <c r="S115" i="39"/>
  <c r="B116" i="39"/>
  <c r="C116" i="39"/>
  <c r="D116" i="39"/>
  <c r="E116" i="39"/>
  <c r="J116" i="39"/>
  <c r="K116" i="39"/>
  <c r="N116" i="39"/>
  <c r="O116" i="39"/>
  <c r="S116" i="39"/>
  <c r="B117" i="39"/>
  <c r="C117" i="39"/>
  <c r="D117" i="39"/>
  <c r="E117" i="39"/>
  <c r="J117" i="39"/>
  <c r="K117" i="39"/>
  <c r="N117" i="39"/>
  <c r="O117" i="39"/>
  <c r="S117" i="39"/>
  <c r="B118" i="39"/>
  <c r="C118" i="39"/>
  <c r="Y118" i="39"/>
  <c r="D118" i="39"/>
  <c r="F118" i="39"/>
  <c r="E118" i="39"/>
  <c r="J118" i="39"/>
  <c r="K118" i="39"/>
  <c r="N118" i="39"/>
  <c r="O118" i="39"/>
  <c r="S118" i="39"/>
  <c r="B119" i="39"/>
  <c r="C119" i="39"/>
  <c r="AB119" i="39"/>
  <c r="G117" i="77"/>
  <c r="D119" i="39"/>
  <c r="E119" i="39"/>
  <c r="J119" i="39"/>
  <c r="K119" i="39"/>
  <c r="N119" i="39"/>
  <c r="O119" i="39"/>
  <c r="S119" i="39"/>
  <c r="B120" i="39"/>
  <c r="C120" i="39"/>
  <c r="D120" i="39"/>
  <c r="E120" i="39"/>
  <c r="J120" i="39"/>
  <c r="K120" i="39"/>
  <c r="N120" i="39"/>
  <c r="O120" i="39"/>
  <c r="S120" i="39"/>
  <c r="B121" i="39"/>
  <c r="C121" i="39"/>
  <c r="W121" i="39"/>
  <c r="D121" i="39"/>
  <c r="E121" i="39"/>
  <c r="J121" i="39"/>
  <c r="K121" i="39"/>
  <c r="N121" i="39"/>
  <c r="O121" i="39"/>
  <c r="S121" i="39"/>
  <c r="B122" i="39"/>
  <c r="C122" i="39"/>
  <c r="D122" i="39"/>
  <c r="E122" i="39"/>
  <c r="J122" i="39"/>
  <c r="K122" i="39"/>
  <c r="N122" i="39"/>
  <c r="O122" i="39"/>
  <c r="S122" i="39"/>
  <c r="B123" i="39"/>
  <c r="C123" i="39"/>
  <c r="V123" i="39"/>
  <c r="F121" i="77"/>
  <c r="D123" i="39"/>
  <c r="E123" i="39"/>
  <c r="J123" i="39"/>
  <c r="K123" i="39"/>
  <c r="N123" i="39"/>
  <c r="O123" i="39"/>
  <c r="S123" i="39"/>
  <c r="B124" i="39"/>
  <c r="C124" i="39"/>
  <c r="D124" i="39"/>
  <c r="E124" i="39"/>
  <c r="J124" i="39"/>
  <c r="K124" i="39"/>
  <c r="N124" i="39"/>
  <c r="O124" i="39"/>
  <c r="S124" i="39"/>
  <c r="B125" i="39"/>
  <c r="C125" i="39"/>
  <c r="AB125" i="39"/>
  <c r="G123" i="77"/>
  <c r="BK123" i="77"/>
  <c r="D125" i="39"/>
  <c r="E125" i="39"/>
  <c r="J125" i="39"/>
  <c r="K125" i="39"/>
  <c r="N125" i="39"/>
  <c r="O125" i="39"/>
  <c r="S125" i="39"/>
  <c r="B126" i="39"/>
  <c r="C126" i="39"/>
  <c r="D126" i="39"/>
  <c r="E126" i="39"/>
  <c r="J126" i="39"/>
  <c r="K126" i="39"/>
  <c r="N126" i="39"/>
  <c r="O126" i="39"/>
  <c r="S126" i="39"/>
  <c r="B127" i="39"/>
  <c r="C127" i="39"/>
  <c r="D127" i="39"/>
  <c r="E127" i="39"/>
  <c r="J127" i="39"/>
  <c r="K127" i="39"/>
  <c r="N127" i="39"/>
  <c r="O127" i="39"/>
  <c r="S127" i="39"/>
  <c r="B128" i="39"/>
  <c r="C128" i="39"/>
  <c r="D128" i="39"/>
  <c r="E128" i="39"/>
  <c r="J128" i="39"/>
  <c r="K128" i="39"/>
  <c r="N128" i="39"/>
  <c r="O128" i="39"/>
  <c r="S128" i="39"/>
  <c r="B129" i="39"/>
  <c r="C129" i="39"/>
  <c r="Y129" i="39"/>
  <c r="D129" i="39"/>
  <c r="E129" i="39"/>
  <c r="J129" i="39"/>
  <c r="K129" i="39"/>
  <c r="N129" i="39"/>
  <c r="O129" i="39"/>
  <c r="S129" i="39"/>
  <c r="B130" i="39"/>
  <c r="C130" i="39"/>
  <c r="D130" i="39"/>
  <c r="E130" i="39"/>
  <c r="J130" i="39"/>
  <c r="K130" i="39"/>
  <c r="N130" i="39"/>
  <c r="O130" i="39"/>
  <c r="S130" i="39"/>
  <c r="B131" i="39"/>
  <c r="C131" i="39"/>
  <c r="W131" i="39"/>
  <c r="D131" i="39"/>
  <c r="E131" i="39"/>
  <c r="J131" i="39"/>
  <c r="K131" i="39"/>
  <c r="N131" i="39"/>
  <c r="O131" i="39"/>
  <c r="S131" i="39"/>
  <c r="B132" i="39"/>
  <c r="C132" i="39"/>
  <c r="A132" i="39"/>
  <c r="D132" i="39"/>
  <c r="E132" i="39"/>
  <c r="J132" i="39"/>
  <c r="K132" i="39"/>
  <c r="N132" i="39"/>
  <c r="O132" i="39"/>
  <c r="S132" i="39"/>
  <c r="B133" i="39"/>
  <c r="C133" i="39"/>
  <c r="AB133" i="39"/>
  <c r="G131" i="77"/>
  <c r="D133" i="39"/>
  <c r="E133" i="39"/>
  <c r="J133" i="39"/>
  <c r="K133" i="39"/>
  <c r="N133" i="39"/>
  <c r="O133" i="39"/>
  <c r="S133" i="39"/>
  <c r="B134" i="39"/>
  <c r="C134" i="39"/>
  <c r="D134" i="39"/>
  <c r="E134" i="39"/>
  <c r="J134" i="39"/>
  <c r="K134" i="39"/>
  <c r="N134" i="39"/>
  <c r="O134" i="39"/>
  <c r="S134" i="39"/>
  <c r="B135" i="39"/>
  <c r="C135" i="39"/>
  <c r="AB135" i="39"/>
  <c r="D135" i="39"/>
  <c r="E135" i="39"/>
  <c r="J135" i="39"/>
  <c r="K135" i="39"/>
  <c r="N135" i="39"/>
  <c r="O135" i="39"/>
  <c r="S135" i="39"/>
  <c r="B136" i="39"/>
  <c r="C136" i="39"/>
  <c r="D136" i="39"/>
  <c r="E136" i="39"/>
  <c r="J136" i="39"/>
  <c r="K136" i="39"/>
  <c r="N136" i="39"/>
  <c r="O136" i="39"/>
  <c r="S136" i="39"/>
  <c r="B137" i="39"/>
  <c r="C137" i="39"/>
  <c r="D137" i="39"/>
  <c r="E137" i="39"/>
  <c r="J137" i="39"/>
  <c r="K137" i="39"/>
  <c r="N137" i="39"/>
  <c r="O137" i="39"/>
  <c r="S137" i="39"/>
  <c r="B138" i="39"/>
  <c r="C138" i="39"/>
  <c r="D138" i="39"/>
  <c r="E138" i="39"/>
  <c r="G138" i="39"/>
  <c r="J138" i="39"/>
  <c r="K138" i="39"/>
  <c r="N138" i="39"/>
  <c r="O138" i="39"/>
  <c r="S138" i="39"/>
  <c r="B139" i="39"/>
  <c r="C139" i="39"/>
  <c r="V139" i="39"/>
  <c r="F137" i="77"/>
  <c r="D139" i="39"/>
  <c r="E139" i="39"/>
  <c r="J139" i="39"/>
  <c r="K139" i="39"/>
  <c r="N139" i="39"/>
  <c r="O139" i="39"/>
  <c r="S139" i="39"/>
  <c r="B140" i="39"/>
  <c r="C140" i="39"/>
  <c r="D140" i="39"/>
  <c r="E140" i="39"/>
  <c r="J140" i="39"/>
  <c r="K140" i="39"/>
  <c r="N140" i="39"/>
  <c r="O140" i="39"/>
  <c r="S140" i="39"/>
  <c r="B141" i="39"/>
  <c r="C141" i="39"/>
  <c r="D141" i="39"/>
  <c r="E141" i="39"/>
  <c r="J141" i="39"/>
  <c r="K141" i="39"/>
  <c r="N141" i="39"/>
  <c r="O141" i="39"/>
  <c r="S141" i="39"/>
  <c r="B142" i="39"/>
  <c r="C142" i="39"/>
  <c r="D142" i="39"/>
  <c r="E142" i="39"/>
  <c r="J142" i="39"/>
  <c r="K142" i="39"/>
  <c r="N142" i="39"/>
  <c r="O142" i="39"/>
  <c r="S142" i="39"/>
  <c r="B143" i="39"/>
  <c r="C143" i="39"/>
  <c r="AB143" i="39"/>
  <c r="D143" i="39"/>
  <c r="E143" i="39"/>
  <c r="J143" i="39"/>
  <c r="K143" i="39"/>
  <c r="N143" i="39"/>
  <c r="O143" i="39"/>
  <c r="S143" i="39"/>
  <c r="B144" i="39"/>
  <c r="C144" i="39"/>
  <c r="V144" i="39"/>
  <c r="D144" i="39"/>
  <c r="E144" i="39"/>
  <c r="J144" i="39"/>
  <c r="K144" i="39"/>
  <c r="N144" i="39"/>
  <c r="O144" i="39"/>
  <c r="S144" i="39"/>
  <c r="B145" i="39"/>
  <c r="C145" i="39"/>
  <c r="Y145" i="39"/>
  <c r="D145" i="39"/>
  <c r="E145" i="39"/>
  <c r="J145" i="39"/>
  <c r="K145" i="39"/>
  <c r="N145" i="39"/>
  <c r="O145" i="39"/>
  <c r="S145" i="39"/>
  <c r="B146" i="39"/>
  <c r="C146" i="39"/>
  <c r="V146" i="39"/>
  <c r="F144" i="77"/>
  <c r="BJ144" i="77"/>
  <c r="D146" i="39"/>
  <c r="E146" i="39"/>
  <c r="J146" i="39"/>
  <c r="K146" i="39"/>
  <c r="N146" i="39"/>
  <c r="O146" i="39"/>
  <c r="S146" i="39"/>
  <c r="B147" i="39"/>
  <c r="C147" i="39"/>
  <c r="V147" i="39"/>
  <c r="F145" i="77"/>
  <c r="D147" i="39"/>
  <c r="E147" i="39"/>
  <c r="J147" i="39"/>
  <c r="K147" i="39"/>
  <c r="N147" i="39"/>
  <c r="O147" i="39"/>
  <c r="S147" i="39"/>
  <c r="B148" i="39"/>
  <c r="C148" i="39"/>
  <c r="D148" i="39"/>
  <c r="E148" i="39"/>
  <c r="J148" i="39"/>
  <c r="K148" i="39"/>
  <c r="N148" i="39"/>
  <c r="O148" i="39"/>
  <c r="S148" i="39"/>
  <c r="B149" i="39"/>
  <c r="C149" i="39"/>
  <c r="W149" i="39"/>
  <c r="D149" i="39"/>
  <c r="E149" i="39"/>
  <c r="J149" i="39"/>
  <c r="K149" i="39"/>
  <c r="N149" i="39"/>
  <c r="O149" i="39"/>
  <c r="S149" i="39"/>
  <c r="B150" i="39"/>
  <c r="C150" i="39"/>
  <c r="D150" i="39"/>
  <c r="E150" i="39"/>
  <c r="J150" i="39"/>
  <c r="K150" i="39"/>
  <c r="N150" i="39"/>
  <c r="O150" i="39"/>
  <c r="S150" i="39"/>
  <c r="B151" i="39"/>
  <c r="C151" i="39"/>
  <c r="D151" i="39"/>
  <c r="E151" i="39"/>
  <c r="J151" i="39"/>
  <c r="K151" i="39"/>
  <c r="N151" i="39"/>
  <c r="O151" i="39"/>
  <c r="S151" i="39"/>
  <c r="B152" i="39"/>
  <c r="C152" i="39"/>
  <c r="W152" i="39"/>
  <c r="D152" i="39"/>
  <c r="E152" i="39"/>
  <c r="J152" i="39"/>
  <c r="K152" i="39"/>
  <c r="N152" i="39"/>
  <c r="O152" i="39"/>
  <c r="S152" i="39"/>
  <c r="B153" i="39"/>
  <c r="C153" i="39"/>
  <c r="D153" i="39"/>
  <c r="E153" i="39"/>
  <c r="J153" i="39"/>
  <c r="K153" i="39"/>
  <c r="N153" i="39"/>
  <c r="O153" i="39"/>
  <c r="S153" i="39"/>
  <c r="B154" i="39"/>
  <c r="C154" i="39"/>
  <c r="D154" i="39"/>
  <c r="E154" i="39"/>
  <c r="F154" i="39"/>
  <c r="J154" i="39"/>
  <c r="K154" i="39"/>
  <c r="N154" i="39"/>
  <c r="O154" i="39"/>
  <c r="S154" i="39"/>
  <c r="B155" i="39"/>
  <c r="C155" i="39"/>
  <c r="D155" i="39"/>
  <c r="E155" i="39"/>
  <c r="J155" i="39"/>
  <c r="K155" i="39"/>
  <c r="N155" i="39"/>
  <c r="O155" i="39"/>
  <c r="S155" i="39"/>
  <c r="B156" i="39"/>
  <c r="C156" i="39"/>
  <c r="D156" i="39"/>
  <c r="E156" i="39"/>
  <c r="J156" i="39"/>
  <c r="K156" i="39"/>
  <c r="N156" i="39"/>
  <c r="O156" i="39"/>
  <c r="S156" i="39"/>
  <c r="B157" i="39"/>
  <c r="C157" i="39"/>
  <c r="D157" i="39"/>
  <c r="E157" i="39"/>
  <c r="J157" i="39"/>
  <c r="K157" i="39"/>
  <c r="N157" i="39"/>
  <c r="O157" i="39"/>
  <c r="S157" i="39"/>
  <c r="B158" i="39"/>
  <c r="C158" i="39"/>
  <c r="V158" i="39"/>
  <c r="D158" i="39"/>
  <c r="E158" i="39"/>
  <c r="J158" i="39"/>
  <c r="K158" i="39"/>
  <c r="N158" i="39"/>
  <c r="O158" i="39"/>
  <c r="S158" i="39"/>
  <c r="B159" i="39"/>
  <c r="C159" i="39"/>
  <c r="D159" i="39"/>
  <c r="E159" i="39"/>
  <c r="J159" i="39"/>
  <c r="K159" i="39"/>
  <c r="N159" i="39"/>
  <c r="O159" i="39"/>
  <c r="S159" i="39"/>
  <c r="B160" i="39"/>
  <c r="C160" i="39"/>
  <c r="D160" i="39"/>
  <c r="E160" i="39"/>
  <c r="J160" i="39"/>
  <c r="K160" i="39"/>
  <c r="N160" i="39"/>
  <c r="O160" i="39"/>
  <c r="S160" i="39"/>
  <c r="B161" i="39"/>
  <c r="C161" i="39"/>
  <c r="Y161" i="39"/>
  <c r="D161" i="39"/>
  <c r="E161" i="39"/>
  <c r="J161" i="39"/>
  <c r="K161" i="39"/>
  <c r="N161" i="39"/>
  <c r="O161" i="39"/>
  <c r="S161" i="39"/>
  <c r="B162" i="39"/>
  <c r="C162" i="39"/>
  <c r="D162" i="39"/>
  <c r="E162" i="39"/>
  <c r="J162" i="39"/>
  <c r="K162" i="39"/>
  <c r="N162" i="39"/>
  <c r="O162" i="39"/>
  <c r="S162" i="39"/>
  <c r="B163" i="39"/>
  <c r="C163" i="39"/>
  <c r="V163" i="39"/>
  <c r="D163" i="39"/>
  <c r="E163" i="39"/>
  <c r="J163" i="39"/>
  <c r="K163" i="39"/>
  <c r="N163" i="39"/>
  <c r="O163" i="39"/>
  <c r="S163" i="39"/>
  <c r="B164" i="39"/>
  <c r="C164" i="39"/>
  <c r="D164" i="39"/>
  <c r="E164" i="39"/>
  <c r="J164" i="39"/>
  <c r="K164" i="39"/>
  <c r="N164" i="39"/>
  <c r="O164" i="39"/>
  <c r="S164" i="39"/>
  <c r="B165" i="39"/>
  <c r="C165" i="39"/>
  <c r="V165" i="39"/>
  <c r="F163" i="77"/>
  <c r="D165" i="39"/>
  <c r="E165" i="39"/>
  <c r="J165" i="39"/>
  <c r="K165" i="39"/>
  <c r="N165" i="39"/>
  <c r="O165" i="39"/>
  <c r="S165" i="39"/>
  <c r="B166" i="39"/>
  <c r="C166" i="39"/>
  <c r="D166" i="39"/>
  <c r="E166" i="39"/>
  <c r="J166" i="39"/>
  <c r="K166" i="39"/>
  <c r="N166" i="39"/>
  <c r="O166" i="39"/>
  <c r="S166" i="39"/>
  <c r="B167" i="39"/>
  <c r="C167" i="39"/>
  <c r="D167" i="39"/>
  <c r="E167" i="39"/>
  <c r="J167" i="39"/>
  <c r="K167" i="39"/>
  <c r="N167" i="39"/>
  <c r="O167" i="39"/>
  <c r="S167" i="39"/>
  <c r="B168" i="39"/>
  <c r="C168" i="39"/>
  <c r="D168" i="39"/>
  <c r="E168" i="39"/>
  <c r="J168" i="39"/>
  <c r="K168" i="39"/>
  <c r="N168" i="39"/>
  <c r="O168" i="39"/>
  <c r="S168" i="39"/>
  <c r="B169" i="39"/>
  <c r="C169" i="39"/>
  <c r="AC169" i="39"/>
  <c r="D169" i="39"/>
  <c r="E169" i="39"/>
  <c r="J169" i="39"/>
  <c r="K169" i="39"/>
  <c r="N169" i="39"/>
  <c r="O169" i="39"/>
  <c r="S169" i="39"/>
  <c r="B170" i="39"/>
  <c r="C170" i="39"/>
  <c r="D170" i="39"/>
  <c r="E170" i="39"/>
  <c r="J170" i="39"/>
  <c r="K170" i="39"/>
  <c r="N170" i="39"/>
  <c r="O170" i="39"/>
  <c r="S170" i="39"/>
  <c r="B171" i="39"/>
  <c r="C171" i="39"/>
  <c r="W171" i="39"/>
  <c r="D171" i="39"/>
  <c r="E171" i="39"/>
  <c r="J171" i="39"/>
  <c r="K171" i="39"/>
  <c r="N171" i="39"/>
  <c r="O171" i="39"/>
  <c r="S171" i="39"/>
  <c r="B172" i="39"/>
  <c r="C172" i="39"/>
  <c r="D172" i="39"/>
  <c r="E172" i="39"/>
  <c r="J172" i="39"/>
  <c r="K172" i="39"/>
  <c r="N172" i="39"/>
  <c r="O172" i="39"/>
  <c r="S172" i="39"/>
  <c r="B173" i="39"/>
  <c r="C173" i="39"/>
  <c r="AC173" i="39"/>
  <c r="D173" i="39"/>
  <c r="E173" i="39"/>
  <c r="J173" i="39"/>
  <c r="K173" i="39"/>
  <c r="N173" i="39"/>
  <c r="O173" i="39"/>
  <c r="S173" i="39"/>
  <c r="B174" i="39"/>
  <c r="C174" i="39"/>
  <c r="V174" i="39"/>
  <c r="F172" i="77"/>
  <c r="AF172" i="77"/>
  <c r="D174" i="39"/>
  <c r="E174" i="39"/>
  <c r="J174" i="39"/>
  <c r="K174" i="39"/>
  <c r="N174" i="39"/>
  <c r="O174" i="39"/>
  <c r="S174" i="39"/>
  <c r="B175" i="39"/>
  <c r="C175" i="39"/>
  <c r="D175" i="39"/>
  <c r="E175" i="39"/>
  <c r="J175" i="39"/>
  <c r="K175" i="39"/>
  <c r="N175" i="39"/>
  <c r="O175" i="39"/>
  <c r="S175" i="39"/>
  <c r="B176" i="39"/>
  <c r="C176" i="39"/>
  <c r="D176" i="39"/>
  <c r="E176" i="39"/>
  <c r="J176" i="39"/>
  <c r="K176" i="39"/>
  <c r="N176" i="39"/>
  <c r="O176" i="39"/>
  <c r="S176" i="39"/>
  <c r="B177" i="39"/>
  <c r="C177" i="39"/>
  <c r="V177" i="39"/>
  <c r="F175" i="47"/>
  <c r="O175" i="47"/>
  <c r="D177" i="39"/>
  <c r="E177" i="39"/>
  <c r="J177" i="39"/>
  <c r="K177" i="39"/>
  <c r="N177" i="39"/>
  <c r="O177" i="39"/>
  <c r="S177" i="39"/>
  <c r="B178" i="39"/>
  <c r="C178" i="39"/>
  <c r="AC178" i="39"/>
  <c r="D178" i="39"/>
  <c r="E178" i="39"/>
  <c r="F178" i="39"/>
  <c r="J178" i="39"/>
  <c r="K178" i="39"/>
  <c r="N178" i="39"/>
  <c r="O178" i="39"/>
  <c r="S178" i="39"/>
  <c r="B179" i="39"/>
  <c r="C179" i="39"/>
  <c r="D179" i="39"/>
  <c r="E179" i="39"/>
  <c r="J179" i="39"/>
  <c r="K179" i="39"/>
  <c r="N179" i="39"/>
  <c r="O179" i="39"/>
  <c r="S179" i="39"/>
  <c r="B180" i="39"/>
  <c r="C180" i="39"/>
  <c r="AC180" i="39"/>
  <c r="D180" i="39"/>
  <c r="E180" i="39"/>
  <c r="J180" i="39"/>
  <c r="K180" i="39"/>
  <c r="N180" i="39"/>
  <c r="O180" i="39"/>
  <c r="S180" i="39"/>
  <c r="B181" i="39"/>
  <c r="C181" i="39"/>
  <c r="D181" i="39"/>
  <c r="E181" i="39"/>
  <c r="J181" i="39"/>
  <c r="K181" i="39"/>
  <c r="N181" i="39"/>
  <c r="O181" i="39"/>
  <c r="S181" i="39"/>
  <c r="B182" i="39"/>
  <c r="C182" i="39"/>
  <c r="D182" i="39"/>
  <c r="E182" i="39"/>
  <c r="J182" i="39"/>
  <c r="K182" i="39"/>
  <c r="N182" i="39"/>
  <c r="O182" i="39"/>
  <c r="S182" i="39"/>
  <c r="B183" i="39"/>
  <c r="C183" i="39"/>
  <c r="AC183" i="39"/>
  <c r="D183" i="39"/>
  <c r="E183" i="39"/>
  <c r="J183" i="39"/>
  <c r="K183" i="39"/>
  <c r="N183" i="39"/>
  <c r="O183" i="39"/>
  <c r="S183" i="39"/>
  <c r="B184" i="39"/>
  <c r="C184" i="39"/>
  <c r="A184" i="39"/>
  <c r="D184" i="39"/>
  <c r="E184" i="39"/>
  <c r="J184" i="39"/>
  <c r="K184" i="39"/>
  <c r="N184" i="39"/>
  <c r="O184" i="39"/>
  <c r="S184" i="39"/>
  <c r="B185" i="39"/>
  <c r="C185" i="39"/>
  <c r="W185" i="39"/>
  <c r="D185" i="39"/>
  <c r="E185" i="39"/>
  <c r="J185" i="39"/>
  <c r="K185" i="39"/>
  <c r="N185" i="39"/>
  <c r="O185" i="39"/>
  <c r="S185" i="39"/>
  <c r="B186" i="39"/>
  <c r="C186" i="39"/>
  <c r="X186" i="39"/>
  <c r="D186" i="39"/>
  <c r="E186" i="39"/>
  <c r="J186" i="39"/>
  <c r="K186" i="39"/>
  <c r="N186" i="39"/>
  <c r="O186" i="39"/>
  <c r="S186" i="39"/>
  <c r="B187" i="39"/>
  <c r="C187" i="39"/>
  <c r="D187" i="39"/>
  <c r="E187" i="39"/>
  <c r="J187" i="39"/>
  <c r="K187" i="39"/>
  <c r="N187" i="39"/>
  <c r="O187" i="39"/>
  <c r="S187" i="39"/>
  <c r="B188" i="39"/>
  <c r="C188" i="39"/>
  <c r="D188" i="39"/>
  <c r="E188" i="39"/>
  <c r="J188" i="39"/>
  <c r="K188" i="39"/>
  <c r="N188" i="39"/>
  <c r="O188" i="39"/>
  <c r="S188" i="39"/>
  <c r="B189" i="39"/>
  <c r="C189" i="39"/>
  <c r="AC189" i="39"/>
  <c r="D189" i="39"/>
  <c r="E189" i="39"/>
  <c r="J189" i="39"/>
  <c r="K189" i="39"/>
  <c r="N189" i="39"/>
  <c r="O189" i="39"/>
  <c r="S189" i="39"/>
  <c r="B190" i="39"/>
  <c r="C190" i="39"/>
  <c r="D190" i="39"/>
  <c r="E190" i="39"/>
  <c r="J190" i="39"/>
  <c r="K190" i="39"/>
  <c r="N190" i="39"/>
  <c r="O190" i="39"/>
  <c r="S190" i="39"/>
  <c r="B191" i="39"/>
  <c r="C191" i="39"/>
  <c r="AC191" i="39"/>
  <c r="D191" i="39"/>
  <c r="E191" i="39"/>
  <c r="J191" i="39"/>
  <c r="K191" i="39"/>
  <c r="N191" i="39"/>
  <c r="O191" i="39"/>
  <c r="S191" i="39"/>
  <c r="B192" i="39"/>
  <c r="C192" i="39"/>
  <c r="D192" i="39"/>
  <c r="E192" i="39"/>
  <c r="J192" i="39"/>
  <c r="K192" i="39"/>
  <c r="N192" i="39"/>
  <c r="O192" i="39"/>
  <c r="S192" i="39"/>
  <c r="B193" i="39"/>
  <c r="C193" i="39"/>
  <c r="V193" i="39"/>
  <c r="F191" i="77"/>
  <c r="O191" i="77"/>
  <c r="D193" i="39"/>
  <c r="E193" i="39"/>
  <c r="J193" i="39"/>
  <c r="K193" i="39"/>
  <c r="N193" i="39"/>
  <c r="O193" i="39"/>
  <c r="S193" i="39"/>
  <c r="B194" i="39"/>
  <c r="C194" i="39"/>
  <c r="D194" i="39"/>
  <c r="E194" i="39"/>
  <c r="J194" i="39"/>
  <c r="K194" i="39"/>
  <c r="N194" i="39"/>
  <c r="O194" i="39"/>
  <c r="S194" i="39"/>
  <c r="B195" i="39"/>
  <c r="C195" i="39"/>
  <c r="D195" i="39"/>
  <c r="E195" i="39"/>
  <c r="J195" i="39"/>
  <c r="K195" i="39"/>
  <c r="N195" i="39"/>
  <c r="O195" i="39"/>
  <c r="S195" i="39"/>
  <c r="B196" i="39"/>
  <c r="C196" i="39"/>
  <c r="D196" i="39"/>
  <c r="E196" i="39"/>
  <c r="J196" i="39"/>
  <c r="K196" i="39"/>
  <c r="N196" i="39"/>
  <c r="O196" i="39"/>
  <c r="S196" i="39"/>
  <c r="B197" i="39"/>
  <c r="C197" i="39"/>
  <c r="AC197" i="39"/>
  <c r="D197" i="39"/>
  <c r="E197" i="39"/>
  <c r="J197" i="39"/>
  <c r="K197" i="39"/>
  <c r="N197" i="39"/>
  <c r="O197" i="39"/>
  <c r="S197" i="39"/>
  <c r="B198" i="39"/>
  <c r="C198" i="39"/>
  <c r="D198" i="39"/>
  <c r="F198" i="39"/>
  <c r="E198" i="39"/>
  <c r="J198" i="39"/>
  <c r="K198" i="39"/>
  <c r="N198" i="39"/>
  <c r="O198" i="39"/>
  <c r="S198" i="39"/>
  <c r="B199" i="39"/>
  <c r="C199" i="39"/>
  <c r="D199" i="39"/>
  <c r="E199" i="39"/>
  <c r="J199" i="39"/>
  <c r="K199" i="39"/>
  <c r="N199" i="39"/>
  <c r="O199" i="39"/>
  <c r="S199" i="39"/>
  <c r="B200" i="39"/>
  <c r="C200" i="39"/>
  <c r="D200" i="39"/>
  <c r="E200" i="39"/>
  <c r="J200" i="39"/>
  <c r="K200" i="39"/>
  <c r="N200" i="39"/>
  <c r="O200" i="39"/>
  <c r="S200" i="39"/>
  <c r="B201" i="39"/>
  <c r="C201" i="39"/>
  <c r="D201" i="39"/>
  <c r="E201" i="39"/>
  <c r="J201" i="39"/>
  <c r="K201" i="39"/>
  <c r="N201" i="39"/>
  <c r="O201" i="39"/>
  <c r="S201" i="39"/>
  <c r="B202" i="39"/>
  <c r="C202" i="39"/>
  <c r="V202" i="39"/>
  <c r="F200" i="77"/>
  <c r="X200" i="77"/>
  <c r="D202" i="39"/>
  <c r="E202" i="39"/>
  <c r="J202" i="39"/>
  <c r="K202" i="39"/>
  <c r="N202" i="39"/>
  <c r="O202" i="39"/>
  <c r="S202" i="39"/>
  <c r="B203" i="39"/>
  <c r="C203" i="39"/>
  <c r="D203" i="39"/>
  <c r="E203" i="39"/>
  <c r="J203" i="39"/>
  <c r="K203" i="39"/>
  <c r="N203" i="39"/>
  <c r="O203" i="39"/>
  <c r="S203" i="39"/>
  <c r="B204" i="39"/>
  <c r="C204" i="39"/>
  <c r="V204" i="39"/>
  <c r="F202" i="77"/>
  <c r="D204" i="39"/>
  <c r="E204" i="39"/>
  <c r="J204" i="39"/>
  <c r="K204" i="39"/>
  <c r="N204" i="39"/>
  <c r="O204" i="39"/>
  <c r="S204" i="39"/>
  <c r="B205" i="39"/>
  <c r="C205" i="39"/>
  <c r="AB205" i="39"/>
  <c r="G203" i="77"/>
  <c r="D205" i="39"/>
  <c r="E205" i="39"/>
  <c r="J205" i="39"/>
  <c r="K205" i="39"/>
  <c r="N205" i="39"/>
  <c r="O205" i="39"/>
  <c r="S205" i="39"/>
  <c r="B206" i="39"/>
  <c r="C206" i="39"/>
  <c r="D206" i="39"/>
  <c r="E206" i="39"/>
  <c r="J206" i="39"/>
  <c r="K206" i="39"/>
  <c r="N206" i="39"/>
  <c r="O206" i="39"/>
  <c r="S206" i="39"/>
  <c r="B207" i="39"/>
  <c r="C207" i="39"/>
  <c r="D207" i="39"/>
  <c r="E207" i="39"/>
  <c r="J207" i="39"/>
  <c r="K207" i="39"/>
  <c r="N207" i="39"/>
  <c r="O207" i="39"/>
  <c r="S207" i="39"/>
  <c r="B208" i="39"/>
  <c r="C208" i="39"/>
  <c r="D208" i="39"/>
  <c r="E208" i="39"/>
  <c r="J208" i="39"/>
  <c r="K208" i="39"/>
  <c r="N208" i="39"/>
  <c r="O208" i="39"/>
  <c r="S208" i="39"/>
  <c r="B209" i="39"/>
  <c r="C209" i="39"/>
  <c r="V209" i="39"/>
  <c r="F207" i="77"/>
  <c r="AV207" i="77"/>
  <c r="D209" i="39"/>
  <c r="E209" i="39"/>
  <c r="J209" i="39"/>
  <c r="K209" i="39"/>
  <c r="N209" i="39"/>
  <c r="O209" i="39"/>
  <c r="S209" i="39"/>
  <c r="B210" i="39"/>
  <c r="C210" i="39"/>
  <c r="D210" i="39"/>
  <c r="E210" i="39"/>
  <c r="J210" i="39"/>
  <c r="K210" i="39"/>
  <c r="N210" i="39"/>
  <c r="O210" i="39"/>
  <c r="S210" i="39"/>
  <c r="B211" i="39"/>
  <c r="C211" i="39"/>
  <c r="AC211" i="39"/>
  <c r="D211" i="39"/>
  <c r="E211" i="39"/>
  <c r="J211" i="39"/>
  <c r="K211" i="39"/>
  <c r="N211" i="39"/>
  <c r="O211" i="39"/>
  <c r="S211" i="39"/>
  <c r="B212" i="39"/>
  <c r="C212" i="39"/>
  <c r="D212" i="39"/>
  <c r="E212" i="39"/>
  <c r="J212" i="39"/>
  <c r="K212" i="39"/>
  <c r="N212" i="39"/>
  <c r="O212" i="39"/>
  <c r="S212" i="39"/>
  <c r="B213" i="39"/>
  <c r="C213" i="39"/>
  <c r="AC213" i="39"/>
  <c r="D213" i="39"/>
  <c r="E213" i="39"/>
  <c r="J213" i="39"/>
  <c r="K213" i="39"/>
  <c r="N213" i="39"/>
  <c r="O213" i="39"/>
  <c r="S213" i="39"/>
  <c r="B214" i="39"/>
  <c r="C214" i="39"/>
  <c r="V214" i="39"/>
  <c r="F212" i="77"/>
  <c r="D214" i="39"/>
  <c r="E214" i="39"/>
  <c r="J214" i="39"/>
  <c r="K214" i="39"/>
  <c r="N214" i="39"/>
  <c r="O214" i="39"/>
  <c r="S214" i="39"/>
  <c r="B215" i="39"/>
  <c r="C215" i="39"/>
  <c r="W215" i="39"/>
  <c r="D215" i="39"/>
  <c r="E215" i="39"/>
  <c r="J215" i="39"/>
  <c r="K215" i="39"/>
  <c r="N215" i="39"/>
  <c r="O215" i="39"/>
  <c r="S215" i="39"/>
  <c r="B216" i="39"/>
  <c r="C216" i="39"/>
  <c r="D216" i="39"/>
  <c r="E216" i="39"/>
  <c r="J216" i="39"/>
  <c r="K216" i="39"/>
  <c r="N216" i="39"/>
  <c r="O216" i="39"/>
  <c r="S216" i="39"/>
  <c r="B217" i="39"/>
  <c r="C217" i="39"/>
  <c r="V217" i="39"/>
  <c r="D217" i="39"/>
  <c r="E217" i="39"/>
  <c r="J217" i="39"/>
  <c r="K217" i="39"/>
  <c r="N217" i="39"/>
  <c r="O217" i="39"/>
  <c r="S217" i="39"/>
  <c r="B218" i="39"/>
  <c r="C218" i="39"/>
  <c r="D218" i="39"/>
  <c r="E218" i="39"/>
  <c r="J218" i="39"/>
  <c r="K218" i="39"/>
  <c r="N218" i="39"/>
  <c r="O218" i="39"/>
  <c r="S218" i="39"/>
  <c r="B219" i="39"/>
  <c r="C219" i="39"/>
  <c r="V219" i="39"/>
  <c r="D219" i="39"/>
  <c r="E219" i="39"/>
  <c r="J219" i="39"/>
  <c r="K219" i="39"/>
  <c r="N219" i="39"/>
  <c r="O219" i="39"/>
  <c r="S219" i="39"/>
  <c r="B220" i="39"/>
  <c r="C220" i="39"/>
  <c r="D220" i="39"/>
  <c r="F220" i="39"/>
  <c r="E220" i="39"/>
  <c r="J220" i="39"/>
  <c r="K220" i="39"/>
  <c r="N220" i="39"/>
  <c r="O220" i="39"/>
  <c r="S220" i="39"/>
  <c r="B221" i="39"/>
  <c r="C221" i="39"/>
  <c r="Y221" i="39"/>
  <c r="D221" i="39"/>
  <c r="E221" i="39"/>
  <c r="J221" i="39"/>
  <c r="K221" i="39"/>
  <c r="N221" i="39"/>
  <c r="O221" i="39"/>
  <c r="S221" i="39"/>
  <c r="B222" i="39"/>
  <c r="C222" i="39"/>
  <c r="AC222" i="39"/>
  <c r="D222" i="39"/>
  <c r="E222" i="39"/>
  <c r="J222" i="39"/>
  <c r="K222" i="39"/>
  <c r="N222" i="39"/>
  <c r="O222" i="39"/>
  <c r="S222" i="39"/>
  <c r="B223" i="39"/>
  <c r="C223" i="39"/>
  <c r="W223" i="39"/>
  <c r="D223" i="39"/>
  <c r="E223" i="39"/>
  <c r="J223" i="39"/>
  <c r="K223" i="39"/>
  <c r="N223" i="39"/>
  <c r="O223" i="39"/>
  <c r="S223" i="39"/>
  <c r="B224" i="39"/>
  <c r="C224" i="39"/>
  <c r="D224" i="39"/>
  <c r="E224" i="39"/>
  <c r="J224" i="39"/>
  <c r="K224" i="39"/>
  <c r="N224" i="39"/>
  <c r="O224" i="39"/>
  <c r="S224" i="39"/>
  <c r="B225" i="39"/>
  <c r="C225" i="39"/>
  <c r="D225" i="39"/>
  <c r="E225" i="39"/>
  <c r="J225" i="39"/>
  <c r="K225" i="39"/>
  <c r="N225" i="39"/>
  <c r="O225" i="39"/>
  <c r="S225" i="39"/>
  <c r="B226" i="39"/>
  <c r="C226" i="39"/>
  <c r="AC226" i="39"/>
  <c r="D226" i="39"/>
  <c r="E226" i="39"/>
  <c r="J226" i="39"/>
  <c r="K226" i="39"/>
  <c r="N226" i="39"/>
  <c r="O226" i="39"/>
  <c r="S226" i="39"/>
  <c r="B227" i="39"/>
  <c r="C227" i="39"/>
  <c r="D227" i="39"/>
  <c r="E227" i="39"/>
  <c r="J227" i="39"/>
  <c r="K227" i="39"/>
  <c r="N227" i="39"/>
  <c r="O227" i="39"/>
  <c r="S227" i="39"/>
  <c r="B228" i="39"/>
  <c r="C228" i="39"/>
  <c r="D228" i="39"/>
  <c r="E228" i="39"/>
  <c r="J228" i="39"/>
  <c r="K228" i="39"/>
  <c r="N228" i="39"/>
  <c r="O228" i="39"/>
  <c r="S228" i="39"/>
  <c r="B229" i="39"/>
  <c r="C229" i="39"/>
  <c r="D229" i="39"/>
  <c r="E229" i="39"/>
  <c r="J229" i="39"/>
  <c r="K229" i="39"/>
  <c r="N229" i="39"/>
  <c r="O229" i="39"/>
  <c r="S229" i="39"/>
  <c r="B230" i="39"/>
  <c r="C230" i="39"/>
  <c r="W230" i="39"/>
  <c r="D230" i="39"/>
  <c r="E230" i="39"/>
  <c r="J230" i="39"/>
  <c r="K230" i="39"/>
  <c r="N230" i="39"/>
  <c r="O230" i="39"/>
  <c r="S230" i="39"/>
  <c r="B231" i="39"/>
  <c r="C231" i="39"/>
  <c r="AB231" i="39"/>
  <c r="G229" i="77"/>
  <c r="D231" i="39"/>
  <c r="E231" i="39"/>
  <c r="J231" i="39"/>
  <c r="K231" i="39"/>
  <c r="N231" i="39"/>
  <c r="O231" i="39"/>
  <c r="S231" i="39"/>
  <c r="B232" i="39"/>
  <c r="C232" i="39"/>
  <c r="D232" i="39"/>
  <c r="E232" i="39"/>
  <c r="J232" i="39"/>
  <c r="K232" i="39"/>
  <c r="N232" i="39"/>
  <c r="O232" i="39"/>
  <c r="S232" i="39"/>
  <c r="B233" i="39"/>
  <c r="C233" i="39"/>
  <c r="D233" i="39"/>
  <c r="E233" i="39"/>
  <c r="J233" i="39"/>
  <c r="K233" i="39"/>
  <c r="N233" i="39"/>
  <c r="O233" i="39"/>
  <c r="S233" i="39"/>
  <c r="B234" i="39"/>
  <c r="C234" i="39"/>
  <c r="D234" i="39"/>
  <c r="E234" i="39"/>
  <c r="J234" i="39"/>
  <c r="K234" i="39"/>
  <c r="N234" i="39"/>
  <c r="O234" i="39"/>
  <c r="S234" i="39"/>
  <c r="B235" i="39"/>
  <c r="C235" i="39"/>
  <c r="D235" i="39"/>
  <c r="E235" i="39"/>
  <c r="J235" i="39"/>
  <c r="K235" i="39"/>
  <c r="N235" i="39"/>
  <c r="O235" i="39"/>
  <c r="S235" i="39"/>
  <c r="B236" i="39"/>
  <c r="C236" i="39"/>
  <c r="A236" i="39"/>
  <c r="D236" i="39"/>
  <c r="E236" i="39"/>
  <c r="J236" i="39"/>
  <c r="K236" i="39"/>
  <c r="N236" i="39"/>
  <c r="O236" i="39"/>
  <c r="S236" i="39"/>
  <c r="B237" i="39"/>
  <c r="C237" i="39"/>
  <c r="D237" i="39"/>
  <c r="E237" i="39"/>
  <c r="J237" i="39"/>
  <c r="K237" i="39"/>
  <c r="N237" i="39"/>
  <c r="O237" i="39"/>
  <c r="S237" i="39"/>
  <c r="B238" i="39"/>
  <c r="C238" i="39"/>
  <c r="D238" i="39"/>
  <c r="E238" i="39"/>
  <c r="J238" i="39"/>
  <c r="K238" i="39"/>
  <c r="N238" i="39"/>
  <c r="O238" i="39"/>
  <c r="S238" i="39"/>
  <c r="B239" i="39"/>
  <c r="C239" i="39"/>
  <c r="D239" i="39"/>
  <c r="E239" i="39"/>
  <c r="J239" i="39"/>
  <c r="K239" i="39"/>
  <c r="N239" i="39"/>
  <c r="O239" i="39"/>
  <c r="S239" i="39"/>
  <c r="B240" i="39"/>
  <c r="C240" i="39"/>
  <c r="A240" i="39"/>
  <c r="D240" i="39"/>
  <c r="E240" i="39"/>
  <c r="J240" i="39"/>
  <c r="K240" i="39"/>
  <c r="N240" i="39"/>
  <c r="O240" i="39"/>
  <c r="S240" i="39"/>
  <c r="B241" i="39"/>
  <c r="C241" i="39"/>
  <c r="D241" i="39"/>
  <c r="E241" i="39"/>
  <c r="J241" i="39"/>
  <c r="K241" i="39"/>
  <c r="N241" i="39"/>
  <c r="O241" i="39"/>
  <c r="S241" i="39"/>
  <c r="B242" i="39"/>
  <c r="C242" i="39"/>
  <c r="D242" i="39"/>
  <c r="E242" i="39"/>
  <c r="J242" i="39"/>
  <c r="K242" i="39"/>
  <c r="N242" i="39"/>
  <c r="O242" i="39"/>
  <c r="S242" i="39"/>
  <c r="B243" i="39"/>
  <c r="C243" i="39"/>
  <c r="D243" i="39"/>
  <c r="E243" i="39"/>
  <c r="J243" i="39"/>
  <c r="K243" i="39"/>
  <c r="N243" i="39"/>
  <c r="O243" i="39"/>
  <c r="S243" i="39"/>
  <c r="B244" i="39"/>
  <c r="C244" i="39"/>
  <c r="Y244" i="39"/>
  <c r="D244" i="39"/>
  <c r="E244" i="39"/>
  <c r="J244" i="39"/>
  <c r="K244" i="39"/>
  <c r="N244" i="39"/>
  <c r="O244" i="39"/>
  <c r="S244" i="39"/>
  <c r="B245" i="39"/>
  <c r="C245" i="39"/>
  <c r="D245" i="39"/>
  <c r="E245" i="39"/>
  <c r="J245" i="39"/>
  <c r="K245" i="39"/>
  <c r="N245" i="39"/>
  <c r="O245" i="39"/>
  <c r="S245" i="39"/>
  <c r="B246" i="39"/>
  <c r="C246" i="39"/>
  <c r="AC246" i="39"/>
  <c r="D246" i="39"/>
  <c r="E246" i="39"/>
  <c r="J246" i="39"/>
  <c r="K246" i="39"/>
  <c r="N246" i="39"/>
  <c r="O246" i="39"/>
  <c r="S246" i="39"/>
  <c r="B247" i="39"/>
  <c r="C247" i="39"/>
  <c r="D247" i="39"/>
  <c r="E247" i="39"/>
  <c r="J247" i="39"/>
  <c r="K247" i="39"/>
  <c r="N247" i="39"/>
  <c r="O247" i="39"/>
  <c r="S247" i="39"/>
  <c r="B248" i="39"/>
  <c r="C248" i="39"/>
  <c r="W248" i="39"/>
  <c r="D248" i="39"/>
  <c r="E248" i="39"/>
  <c r="J248" i="39"/>
  <c r="K248" i="39"/>
  <c r="N248" i="39"/>
  <c r="O248" i="39"/>
  <c r="S248" i="39"/>
  <c r="B249" i="39"/>
  <c r="C249" i="39"/>
  <c r="Y249" i="39"/>
  <c r="D249" i="39"/>
  <c r="E249" i="39"/>
  <c r="J249" i="39"/>
  <c r="K249" i="39"/>
  <c r="N249" i="39"/>
  <c r="O249" i="39"/>
  <c r="S249" i="39"/>
  <c r="B250" i="39"/>
  <c r="C250" i="39"/>
  <c r="Y250" i="39"/>
  <c r="D250" i="39"/>
  <c r="E250" i="39"/>
  <c r="J250" i="39"/>
  <c r="K250" i="39"/>
  <c r="N250" i="39"/>
  <c r="O250" i="39"/>
  <c r="S250" i="39"/>
  <c r="B251" i="39"/>
  <c r="C251" i="39"/>
  <c r="D251" i="39"/>
  <c r="E251" i="39"/>
  <c r="J251" i="39"/>
  <c r="K251" i="39"/>
  <c r="N251" i="39"/>
  <c r="O251" i="39"/>
  <c r="S251" i="39"/>
  <c r="B252" i="39"/>
  <c r="C252" i="39"/>
  <c r="D252" i="39"/>
  <c r="E252" i="39"/>
  <c r="J252" i="39"/>
  <c r="K252" i="39"/>
  <c r="N252" i="39"/>
  <c r="O252" i="39"/>
  <c r="S252" i="39"/>
  <c r="B253" i="39"/>
  <c r="C253" i="39"/>
  <c r="Y253" i="39"/>
  <c r="D253" i="39"/>
  <c r="E253" i="39"/>
  <c r="J253" i="39"/>
  <c r="K253" i="39"/>
  <c r="N253" i="39"/>
  <c r="O253" i="39"/>
  <c r="S253" i="39"/>
  <c r="B254" i="39"/>
  <c r="C254" i="39"/>
  <c r="D254" i="39"/>
  <c r="E254" i="39"/>
  <c r="J254" i="39"/>
  <c r="K254" i="39"/>
  <c r="N254" i="39"/>
  <c r="O254" i="39"/>
  <c r="S254" i="39"/>
  <c r="B255" i="39"/>
  <c r="C255" i="39"/>
  <c r="D255" i="39"/>
  <c r="E255" i="39"/>
  <c r="J255" i="39"/>
  <c r="K255" i="39"/>
  <c r="N255" i="39"/>
  <c r="O255" i="39"/>
  <c r="S255" i="39"/>
  <c r="B256" i="39"/>
  <c r="C256" i="39"/>
  <c r="V256" i="39"/>
  <c r="F254" i="77"/>
  <c r="AF254" i="77"/>
  <c r="D256" i="39"/>
  <c r="E256" i="39"/>
  <c r="J256" i="39"/>
  <c r="K256" i="39"/>
  <c r="N256" i="39"/>
  <c r="O256" i="39"/>
  <c r="S256" i="39"/>
  <c r="B257" i="39"/>
  <c r="C257" i="39"/>
  <c r="AC257" i="39"/>
  <c r="D257" i="39"/>
  <c r="E257" i="39"/>
  <c r="J257" i="39"/>
  <c r="K257" i="39"/>
  <c r="N257" i="39"/>
  <c r="O257" i="39"/>
  <c r="S257" i="39"/>
  <c r="B258" i="39"/>
  <c r="C258" i="39"/>
  <c r="D258" i="39"/>
  <c r="E258" i="39"/>
  <c r="J258" i="39"/>
  <c r="K258" i="39"/>
  <c r="N258" i="39"/>
  <c r="O258" i="39"/>
  <c r="S258" i="39"/>
  <c r="B259" i="39"/>
  <c r="C259" i="39"/>
  <c r="D259" i="39"/>
  <c r="E259" i="39"/>
  <c r="J259" i="39"/>
  <c r="K259" i="39"/>
  <c r="N259" i="39"/>
  <c r="O259" i="39"/>
  <c r="S259" i="39"/>
  <c r="B260" i="39"/>
  <c r="C260" i="39"/>
  <c r="A260" i="39"/>
  <c r="D260" i="39"/>
  <c r="E260" i="39"/>
  <c r="J260" i="39"/>
  <c r="K260" i="39"/>
  <c r="N260" i="39"/>
  <c r="O260" i="39"/>
  <c r="S260" i="39"/>
  <c r="B261" i="39"/>
  <c r="C261" i="39"/>
  <c r="Y261" i="39"/>
  <c r="D261" i="39"/>
  <c r="E261" i="39"/>
  <c r="J261" i="39"/>
  <c r="K261" i="39"/>
  <c r="N261" i="39"/>
  <c r="O261" i="39"/>
  <c r="S261" i="39"/>
  <c r="B262" i="39"/>
  <c r="C262" i="39"/>
  <c r="D262" i="39"/>
  <c r="E262" i="39"/>
  <c r="J262" i="39"/>
  <c r="K262" i="39"/>
  <c r="N262" i="39"/>
  <c r="O262" i="39"/>
  <c r="S262" i="39"/>
  <c r="B263" i="39"/>
  <c r="C263" i="39"/>
  <c r="D263" i="39"/>
  <c r="E263" i="39"/>
  <c r="J263" i="39"/>
  <c r="K263" i="39"/>
  <c r="N263" i="39"/>
  <c r="O263" i="39"/>
  <c r="S263" i="39"/>
  <c r="B264" i="39"/>
  <c r="C264" i="39"/>
  <c r="Y264" i="39"/>
  <c r="D264" i="39"/>
  <c r="E264" i="39"/>
  <c r="J264" i="39"/>
  <c r="K264" i="39"/>
  <c r="N264" i="39"/>
  <c r="O264" i="39"/>
  <c r="S264" i="39"/>
  <c r="B265" i="39"/>
  <c r="C265" i="39"/>
  <c r="D265" i="39"/>
  <c r="E265" i="39"/>
  <c r="J265" i="39"/>
  <c r="K265" i="39"/>
  <c r="N265" i="39"/>
  <c r="O265" i="39"/>
  <c r="S265" i="39"/>
  <c r="B266" i="39"/>
  <c r="C266" i="39"/>
  <c r="D266" i="39"/>
  <c r="E266" i="39"/>
  <c r="J266" i="39"/>
  <c r="K266" i="39"/>
  <c r="N266" i="39"/>
  <c r="O266" i="39"/>
  <c r="S266" i="39"/>
  <c r="B267" i="39"/>
  <c r="C267" i="39"/>
  <c r="D267" i="39"/>
  <c r="E267" i="39"/>
  <c r="J267" i="39"/>
  <c r="K267" i="39"/>
  <c r="N267" i="39"/>
  <c r="O267" i="39"/>
  <c r="S267" i="39"/>
  <c r="B268" i="39"/>
  <c r="C268" i="39"/>
  <c r="D268" i="39"/>
  <c r="E268" i="39"/>
  <c r="J268" i="39"/>
  <c r="K268" i="39"/>
  <c r="N268" i="39"/>
  <c r="O268" i="39"/>
  <c r="S268" i="39"/>
  <c r="B269" i="39"/>
  <c r="C269" i="39"/>
  <c r="D269" i="39"/>
  <c r="E269" i="39"/>
  <c r="J269" i="39"/>
  <c r="K269" i="39"/>
  <c r="N269" i="39"/>
  <c r="O269" i="39"/>
  <c r="S269" i="39"/>
  <c r="B270" i="39"/>
  <c r="C270" i="39"/>
  <c r="Y270" i="39"/>
  <c r="D270" i="39"/>
  <c r="E270" i="39"/>
  <c r="J270" i="39"/>
  <c r="K270" i="39"/>
  <c r="N270" i="39"/>
  <c r="O270" i="39"/>
  <c r="S270" i="39"/>
  <c r="B271" i="39"/>
  <c r="C271" i="39"/>
  <c r="D271" i="39"/>
  <c r="E271" i="39"/>
  <c r="J271" i="39"/>
  <c r="K271" i="39"/>
  <c r="N271" i="39"/>
  <c r="O271" i="39"/>
  <c r="S271" i="39"/>
  <c r="B272" i="39"/>
  <c r="C272" i="39"/>
  <c r="W272" i="39"/>
  <c r="D272" i="39"/>
  <c r="E272" i="39"/>
  <c r="J272" i="39"/>
  <c r="K272" i="39"/>
  <c r="N272" i="39"/>
  <c r="O272" i="39"/>
  <c r="S272" i="39"/>
  <c r="B273" i="39"/>
  <c r="C273" i="39"/>
  <c r="Y273" i="39"/>
  <c r="D273" i="39"/>
  <c r="E273" i="39"/>
  <c r="J273" i="39"/>
  <c r="K273" i="39"/>
  <c r="N273" i="39"/>
  <c r="O273" i="39"/>
  <c r="S273" i="39"/>
  <c r="B274" i="39"/>
  <c r="C274" i="39"/>
  <c r="D274" i="39"/>
  <c r="E274" i="39"/>
  <c r="J274" i="39"/>
  <c r="K274" i="39"/>
  <c r="N274" i="39"/>
  <c r="O274" i="39"/>
  <c r="S274" i="39"/>
  <c r="B275" i="39"/>
  <c r="C275" i="39"/>
  <c r="AC275" i="39"/>
  <c r="D275" i="39"/>
  <c r="E275" i="39"/>
  <c r="J275" i="39"/>
  <c r="K275" i="39"/>
  <c r="N275" i="39"/>
  <c r="O275" i="39"/>
  <c r="S275" i="39"/>
  <c r="B276" i="39"/>
  <c r="C276" i="39"/>
  <c r="D276" i="39"/>
  <c r="E276" i="39"/>
  <c r="J276" i="39"/>
  <c r="K276" i="39"/>
  <c r="N276" i="39"/>
  <c r="O276" i="39"/>
  <c r="S276" i="39"/>
  <c r="B277" i="39"/>
  <c r="C277" i="39"/>
  <c r="D277" i="39"/>
  <c r="E277" i="39"/>
  <c r="J277" i="39"/>
  <c r="K277" i="39"/>
  <c r="N277" i="39"/>
  <c r="O277" i="39"/>
  <c r="S277" i="39"/>
  <c r="B278" i="39"/>
  <c r="C278" i="39"/>
  <c r="W278" i="39"/>
  <c r="D278" i="39"/>
  <c r="E278" i="39"/>
  <c r="J278" i="39"/>
  <c r="K278" i="39"/>
  <c r="N278" i="39"/>
  <c r="O278" i="39"/>
  <c r="S278" i="39"/>
  <c r="B279" i="39"/>
  <c r="C279" i="39"/>
  <c r="Y279" i="39"/>
  <c r="D279" i="39"/>
  <c r="E279" i="39"/>
  <c r="J279" i="39"/>
  <c r="K279" i="39"/>
  <c r="N279" i="39"/>
  <c r="O279" i="39"/>
  <c r="S279" i="39"/>
  <c r="B280" i="39"/>
  <c r="C280" i="39"/>
  <c r="D280" i="39"/>
  <c r="E280" i="39"/>
  <c r="J280" i="39"/>
  <c r="K280" i="39"/>
  <c r="N280" i="39"/>
  <c r="O280" i="39"/>
  <c r="S280" i="39"/>
  <c r="B281" i="39"/>
  <c r="C281" i="39"/>
  <c r="Y281" i="39"/>
  <c r="D281" i="39"/>
  <c r="E281" i="39"/>
  <c r="J281" i="39"/>
  <c r="K281" i="39"/>
  <c r="N281" i="39"/>
  <c r="O281" i="39"/>
  <c r="S281" i="39"/>
  <c r="B282" i="39"/>
  <c r="C282" i="39"/>
  <c r="W282" i="39"/>
  <c r="D282" i="39"/>
  <c r="E282" i="39"/>
  <c r="J282" i="39"/>
  <c r="K282" i="39"/>
  <c r="N282" i="39"/>
  <c r="O282" i="39"/>
  <c r="S282" i="39"/>
  <c r="B283" i="39"/>
  <c r="C283" i="39"/>
  <c r="D283" i="39"/>
  <c r="E283" i="39"/>
  <c r="J283" i="39"/>
  <c r="K283" i="39"/>
  <c r="N283" i="39"/>
  <c r="O283" i="39"/>
  <c r="S283" i="39"/>
  <c r="B284" i="39"/>
  <c r="C284" i="39"/>
  <c r="D284" i="39"/>
  <c r="E284" i="39"/>
  <c r="J284" i="39"/>
  <c r="K284" i="39"/>
  <c r="N284" i="39"/>
  <c r="O284" i="39"/>
  <c r="S284" i="39"/>
  <c r="B285" i="39"/>
  <c r="C285" i="39"/>
  <c r="W285" i="39"/>
  <c r="D285" i="39"/>
  <c r="E285" i="39"/>
  <c r="J285" i="39"/>
  <c r="K285" i="39"/>
  <c r="N285" i="39"/>
  <c r="O285" i="39"/>
  <c r="S285" i="39"/>
  <c r="B286" i="39"/>
  <c r="C286" i="39"/>
  <c r="D286" i="39"/>
  <c r="F286" i="39"/>
  <c r="E286" i="39"/>
  <c r="J286" i="39"/>
  <c r="K286" i="39"/>
  <c r="N286" i="39"/>
  <c r="O286" i="39"/>
  <c r="S286" i="39"/>
  <c r="B287" i="39"/>
  <c r="C287" i="39"/>
  <c r="AC287" i="39"/>
  <c r="D287" i="39"/>
  <c r="E287" i="39"/>
  <c r="J287" i="39"/>
  <c r="K287" i="39"/>
  <c r="N287" i="39"/>
  <c r="O287" i="39"/>
  <c r="S287" i="39"/>
  <c r="B288" i="39"/>
  <c r="C288" i="39"/>
  <c r="D288" i="39"/>
  <c r="E288" i="39"/>
  <c r="J288" i="39"/>
  <c r="K288" i="39"/>
  <c r="N288" i="39"/>
  <c r="O288" i="39"/>
  <c r="S288" i="39"/>
  <c r="B289" i="39"/>
  <c r="C289" i="39"/>
  <c r="W289" i="39"/>
  <c r="D289" i="39"/>
  <c r="E289" i="39"/>
  <c r="J289" i="39"/>
  <c r="K289" i="39"/>
  <c r="N289" i="39"/>
  <c r="O289" i="39"/>
  <c r="S289" i="39"/>
  <c r="B290" i="39"/>
  <c r="C290" i="39"/>
  <c r="D290" i="39"/>
  <c r="E290" i="39"/>
  <c r="J290" i="39"/>
  <c r="K290" i="39"/>
  <c r="N290" i="39"/>
  <c r="O290" i="39"/>
  <c r="S290" i="39"/>
  <c r="B291" i="39"/>
  <c r="C291" i="39"/>
  <c r="V291" i="39"/>
  <c r="F289" i="77"/>
  <c r="D291" i="39"/>
  <c r="E291" i="39"/>
  <c r="J291" i="39"/>
  <c r="K291" i="39"/>
  <c r="N291" i="39"/>
  <c r="O291" i="39"/>
  <c r="S291" i="39"/>
  <c r="B292" i="39"/>
  <c r="C292" i="39"/>
  <c r="D292" i="39"/>
  <c r="E292" i="39"/>
  <c r="J292" i="39"/>
  <c r="K292" i="39"/>
  <c r="N292" i="39"/>
  <c r="O292" i="39"/>
  <c r="S292" i="39"/>
  <c r="B293" i="39"/>
  <c r="C293" i="39"/>
  <c r="Y293" i="39"/>
  <c r="D293" i="39"/>
  <c r="E293" i="39"/>
  <c r="J293" i="39"/>
  <c r="K293" i="39"/>
  <c r="N293" i="39"/>
  <c r="O293" i="39"/>
  <c r="S293" i="39"/>
  <c r="B294" i="39"/>
  <c r="C294" i="39"/>
  <c r="Y294" i="39"/>
  <c r="D294" i="39"/>
  <c r="E294" i="39"/>
  <c r="J294" i="39"/>
  <c r="K294" i="39"/>
  <c r="N294" i="39"/>
  <c r="O294" i="39"/>
  <c r="S294" i="39"/>
  <c r="B295" i="39"/>
  <c r="C295" i="39"/>
  <c r="D295" i="39"/>
  <c r="E295" i="39"/>
  <c r="J295" i="39"/>
  <c r="K295" i="39"/>
  <c r="N295" i="39"/>
  <c r="O295" i="39"/>
  <c r="S295" i="39"/>
  <c r="B296" i="39"/>
  <c r="C296" i="39"/>
  <c r="D296" i="39"/>
  <c r="E296" i="39"/>
  <c r="J296" i="39"/>
  <c r="K296" i="39"/>
  <c r="N296" i="39"/>
  <c r="O296" i="39"/>
  <c r="S296" i="39"/>
  <c r="B297" i="39"/>
  <c r="C297" i="39"/>
  <c r="D297" i="39"/>
  <c r="E297" i="39"/>
  <c r="J297" i="39"/>
  <c r="K297" i="39"/>
  <c r="N297" i="39"/>
  <c r="O297" i="39"/>
  <c r="S297" i="39"/>
  <c r="B298" i="39"/>
  <c r="C298" i="39"/>
  <c r="D298" i="39"/>
  <c r="E298" i="39"/>
  <c r="J298" i="39"/>
  <c r="K298" i="39"/>
  <c r="N298" i="39"/>
  <c r="O298" i="39"/>
  <c r="S298" i="39"/>
  <c r="B299" i="39"/>
  <c r="C299" i="39"/>
  <c r="D299" i="39"/>
  <c r="E299" i="39"/>
  <c r="J299" i="39"/>
  <c r="K299" i="39"/>
  <c r="N299" i="39"/>
  <c r="O299" i="39"/>
  <c r="S299" i="39"/>
  <c r="B300" i="39"/>
  <c r="C300" i="39"/>
  <c r="D300" i="39"/>
  <c r="E300" i="39"/>
  <c r="J300" i="39"/>
  <c r="K300" i="39"/>
  <c r="N300" i="39"/>
  <c r="O300" i="39"/>
  <c r="S300" i="39"/>
  <c r="B301" i="39"/>
  <c r="C301" i="39"/>
  <c r="D301" i="39"/>
  <c r="E301" i="39"/>
  <c r="J301" i="39"/>
  <c r="K301" i="39"/>
  <c r="N301" i="39"/>
  <c r="O301" i="39"/>
  <c r="S301" i="39"/>
  <c r="B302" i="39"/>
  <c r="C302" i="39"/>
  <c r="V302" i="39"/>
  <c r="D302" i="39"/>
  <c r="E302" i="39"/>
  <c r="J302" i="39"/>
  <c r="K302" i="39"/>
  <c r="N302" i="39"/>
  <c r="O302" i="39"/>
  <c r="S302" i="39"/>
  <c r="B303" i="39"/>
  <c r="C303" i="39"/>
  <c r="D303" i="39"/>
  <c r="E303" i="39"/>
  <c r="J303" i="39"/>
  <c r="K303" i="39"/>
  <c r="N303" i="39"/>
  <c r="O303" i="39"/>
  <c r="S303" i="39"/>
  <c r="B304" i="39"/>
  <c r="C304" i="39"/>
  <c r="D304" i="39"/>
  <c r="E304" i="39"/>
  <c r="J304" i="39"/>
  <c r="K304" i="39"/>
  <c r="N304" i="39"/>
  <c r="O304" i="39"/>
  <c r="S304" i="39"/>
  <c r="B305" i="39"/>
  <c r="C305" i="39"/>
  <c r="D305" i="39"/>
  <c r="E305" i="39"/>
  <c r="J305" i="39"/>
  <c r="K305" i="39"/>
  <c r="N305" i="39"/>
  <c r="O305" i="39"/>
  <c r="S305" i="39"/>
  <c r="B306" i="39"/>
  <c r="C306" i="39"/>
  <c r="D306" i="39"/>
  <c r="E306" i="39"/>
  <c r="J306" i="39"/>
  <c r="K306" i="39"/>
  <c r="N306" i="39"/>
  <c r="O306" i="39"/>
  <c r="S306" i="39"/>
  <c r="B307" i="39"/>
  <c r="C307" i="39"/>
  <c r="D307" i="39"/>
  <c r="E307" i="39"/>
  <c r="J307" i="39"/>
  <c r="K307" i="39"/>
  <c r="N307" i="39"/>
  <c r="O307" i="39"/>
  <c r="S307" i="39"/>
  <c r="B308" i="39"/>
  <c r="C308" i="39"/>
  <c r="A308" i="39"/>
  <c r="D308" i="39"/>
  <c r="E308" i="39"/>
  <c r="J308" i="39"/>
  <c r="K308" i="39"/>
  <c r="N308" i="39"/>
  <c r="O308" i="39"/>
  <c r="S308" i="39"/>
  <c r="B309" i="39"/>
  <c r="C309" i="39"/>
  <c r="D309" i="39"/>
  <c r="E309" i="39"/>
  <c r="J309" i="39"/>
  <c r="K309" i="39"/>
  <c r="N309" i="39"/>
  <c r="O309" i="39"/>
  <c r="S309" i="39"/>
  <c r="B310" i="39"/>
  <c r="C310" i="39"/>
  <c r="W310" i="39"/>
  <c r="D310" i="39"/>
  <c r="E310" i="39"/>
  <c r="J310" i="39"/>
  <c r="K310" i="39"/>
  <c r="N310" i="39"/>
  <c r="O310" i="39"/>
  <c r="S310" i="39"/>
  <c r="B311" i="39"/>
  <c r="C311" i="39"/>
  <c r="D311" i="39"/>
  <c r="E311" i="39"/>
  <c r="J311" i="39"/>
  <c r="K311" i="39"/>
  <c r="N311" i="39"/>
  <c r="O311" i="39"/>
  <c r="S311" i="39"/>
  <c r="B312" i="39"/>
  <c r="C312" i="39"/>
  <c r="D312" i="39"/>
  <c r="E312" i="39"/>
  <c r="J312" i="39"/>
  <c r="K312" i="39"/>
  <c r="N312" i="39"/>
  <c r="O312" i="39"/>
  <c r="S312" i="39"/>
  <c r="B313" i="39"/>
  <c r="C313" i="39"/>
  <c r="V313" i="39"/>
  <c r="D313" i="39"/>
  <c r="E313" i="39"/>
  <c r="J313" i="39"/>
  <c r="K313" i="39"/>
  <c r="N313" i="39"/>
  <c r="O313" i="39"/>
  <c r="S313" i="39"/>
  <c r="AG1" i="64"/>
  <c r="X3" i="64"/>
  <c r="E8" i="64"/>
  <c r="H8" i="64"/>
  <c r="J8" i="64"/>
  <c r="F8" i="64"/>
  <c r="I8" i="64"/>
  <c r="L8" i="64"/>
  <c r="O8" i="64"/>
  <c r="S8" i="64"/>
  <c r="U8" i="64"/>
  <c r="W8" i="64"/>
  <c r="Y8" i="64"/>
  <c r="AA8" i="64"/>
  <c r="AC8" i="64"/>
  <c r="E9" i="64"/>
  <c r="H9" i="64"/>
  <c r="J9" i="64"/>
  <c r="K9" i="64"/>
  <c r="AD9" i="64"/>
  <c r="F9" i="64"/>
  <c r="I9" i="64"/>
  <c r="L9" i="64"/>
  <c r="O9" i="64"/>
  <c r="S9" i="64"/>
  <c r="U9" i="64"/>
  <c r="W9" i="64"/>
  <c r="Y9" i="64"/>
  <c r="AA9" i="64"/>
  <c r="AC9" i="64"/>
  <c r="E10" i="64"/>
  <c r="H10" i="64"/>
  <c r="J10" i="64"/>
  <c r="K10" i="64"/>
  <c r="AD10" i="64"/>
  <c r="AE10" i="64"/>
  <c r="F10" i="64"/>
  <c r="I10" i="64"/>
  <c r="L10" i="64"/>
  <c r="O10" i="64"/>
  <c r="S10" i="64"/>
  <c r="U10" i="64"/>
  <c r="W10" i="64"/>
  <c r="Y10" i="64"/>
  <c r="AA10" i="64"/>
  <c r="AC10" i="64"/>
  <c r="AJ10" i="64"/>
  <c r="A11" i="64"/>
  <c r="A11" i="75"/>
  <c r="E11" i="64"/>
  <c r="H11" i="64"/>
  <c r="J11" i="64"/>
  <c r="K11" i="64"/>
  <c r="AD11" i="64"/>
  <c r="F11" i="64"/>
  <c r="I11" i="64"/>
  <c r="L11" i="64"/>
  <c r="O11" i="64"/>
  <c r="S11" i="64"/>
  <c r="U11" i="64"/>
  <c r="W11" i="64"/>
  <c r="Y11" i="64"/>
  <c r="AA11" i="64"/>
  <c r="AC11" i="64"/>
  <c r="AJ11" i="64"/>
  <c r="A12" i="64"/>
  <c r="E12" i="64"/>
  <c r="H12" i="64"/>
  <c r="J12" i="64"/>
  <c r="K12" i="64"/>
  <c r="AD12" i="64"/>
  <c r="F12" i="64"/>
  <c r="I12" i="64"/>
  <c r="L12" i="64"/>
  <c r="O12" i="64"/>
  <c r="S12" i="64"/>
  <c r="U12" i="64"/>
  <c r="W12" i="64"/>
  <c r="Y12" i="64"/>
  <c r="AA12" i="64"/>
  <c r="AC12" i="64"/>
  <c r="AJ12" i="64"/>
  <c r="E13" i="64"/>
  <c r="H13" i="64"/>
  <c r="J13" i="64"/>
  <c r="F13" i="64"/>
  <c r="I13" i="64"/>
  <c r="K13" i="64"/>
  <c r="AD13" i="64"/>
  <c r="L13" i="64"/>
  <c r="O13" i="64"/>
  <c r="S13" i="64"/>
  <c r="U13" i="64"/>
  <c r="W13" i="64"/>
  <c r="Y13" i="64"/>
  <c r="AA13" i="64"/>
  <c r="AC13" i="64"/>
  <c r="AJ13" i="64"/>
  <c r="E14" i="64"/>
  <c r="H14" i="64"/>
  <c r="J14" i="64"/>
  <c r="K14" i="64"/>
  <c r="AD14" i="64"/>
  <c r="F14" i="64"/>
  <c r="I14" i="64"/>
  <c r="L14" i="64"/>
  <c r="O14" i="64"/>
  <c r="S14" i="64"/>
  <c r="U14" i="64"/>
  <c r="W14" i="64"/>
  <c r="Y14" i="64"/>
  <c r="AA14" i="64"/>
  <c r="AC14" i="64"/>
  <c r="AJ14" i="64"/>
  <c r="E15" i="64"/>
  <c r="H15" i="64"/>
  <c r="J15" i="64"/>
  <c r="K15" i="64"/>
  <c r="AD15" i="64"/>
  <c r="AH15" i="64"/>
  <c r="F15" i="64"/>
  <c r="I15" i="64"/>
  <c r="L15" i="64"/>
  <c r="O15" i="64"/>
  <c r="S15" i="64"/>
  <c r="U15" i="64"/>
  <c r="W15" i="64"/>
  <c r="Y15" i="64"/>
  <c r="AA15" i="64"/>
  <c r="AC15" i="64"/>
  <c r="AJ15" i="64"/>
  <c r="E16" i="64"/>
  <c r="H16" i="64"/>
  <c r="J16" i="64"/>
  <c r="K16" i="64"/>
  <c r="AD16" i="64"/>
  <c r="F16" i="64"/>
  <c r="I16" i="64"/>
  <c r="L16" i="64"/>
  <c r="O16" i="64"/>
  <c r="S16" i="64"/>
  <c r="U16" i="64"/>
  <c r="W16" i="64"/>
  <c r="Y16" i="64"/>
  <c r="AA16" i="64"/>
  <c r="AC16" i="64"/>
  <c r="AJ16" i="64"/>
  <c r="E17" i="64"/>
  <c r="H17" i="64"/>
  <c r="J17" i="64"/>
  <c r="F17" i="64"/>
  <c r="I17" i="64"/>
  <c r="K17" i="64"/>
  <c r="AD17" i="64"/>
  <c r="AE17" i="64"/>
  <c r="AK17" i="64"/>
  <c r="L17" i="64"/>
  <c r="O17" i="64"/>
  <c r="S17" i="64"/>
  <c r="U17" i="64"/>
  <c r="W17" i="64"/>
  <c r="Y17" i="64"/>
  <c r="AA17" i="64"/>
  <c r="AC17" i="64"/>
  <c r="AJ17" i="64"/>
  <c r="E18" i="64"/>
  <c r="H18" i="64"/>
  <c r="J18" i="64"/>
  <c r="F18" i="64"/>
  <c r="I18" i="64"/>
  <c r="K18" i="64"/>
  <c r="AD18" i="64"/>
  <c r="L18" i="64"/>
  <c r="O18" i="64"/>
  <c r="S18" i="64"/>
  <c r="U18" i="64"/>
  <c r="W18" i="64"/>
  <c r="Y18" i="64"/>
  <c r="AA18" i="64"/>
  <c r="AC18" i="64"/>
  <c r="AJ18" i="64"/>
  <c r="E19" i="64"/>
  <c r="H19" i="64"/>
  <c r="J19" i="64"/>
  <c r="K19" i="64"/>
  <c r="AD19" i="64"/>
  <c r="F19" i="64"/>
  <c r="I19" i="64"/>
  <c r="L19" i="64"/>
  <c r="O19" i="64"/>
  <c r="S19" i="64"/>
  <c r="U19" i="64"/>
  <c r="W19" i="64"/>
  <c r="Y19" i="64"/>
  <c r="AA19" i="64"/>
  <c r="AC19" i="64"/>
  <c r="AJ19" i="64"/>
  <c r="E20" i="64"/>
  <c r="H20" i="64"/>
  <c r="J20" i="64"/>
  <c r="F20" i="64"/>
  <c r="I20" i="64"/>
  <c r="K20" i="64"/>
  <c r="AD20" i="64"/>
  <c r="L20" i="64"/>
  <c r="O20" i="64"/>
  <c r="S20" i="64"/>
  <c r="U20" i="64"/>
  <c r="W20" i="64"/>
  <c r="Y20" i="64"/>
  <c r="AA20" i="64"/>
  <c r="AC20" i="64"/>
  <c r="AJ20" i="64"/>
  <c r="E21" i="64"/>
  <c r="H21" i="64"/>
  <c r="J21" i="64"/>
  <c r="K21" i="64"/>
  <c r="AD21" i="64"/>
  <c r="F21" i="64"/>
  <c r="I21" i="64"/>
  <c r="L21" i="64"/>
  <c r="O21" i="64"/>
  <c r="S21" i="64"/>
  <c r="U21" i="64"/>
  <c r="W21" i="64"/>
  <c r="Y21" i="64"/>
  <c r="AA21" i="64"/>
  <c r="AC21" i="64"/>
  <c r="AJ21" i="64"/>
  <c r="E22" i="64"/>
  <c r="H22" i="64"/>
  <c r="J22" i="64"/>
  <c r="K22" i="64"/>
  <c r="AD22" i="64"/>
  <c r="F22" i="64"/>
  <c r="I22" i="64"/>
  <c r="L22" i="64"/>
  <c r="O22" i="64"/>
  <c r="S22" i="64"/>
  <c r="U22" i="64"/>
  <c r="W22" i="64"/>
  <c r="Y22" i="64"/>
  <c r="AA22" i="64"/>
  <c r="AC22" i="64"/>
  <c r="AJ22" i="64"/>
  <c r="E23" i="64"/>
  <c r="H23" i="64"/>
  <c r="J23" i="64"/>
  <c r="K23" i="64"/>
  <c r="AD23" i="64"/>
  <c r="AG23" i="64"/>
  <c r="E23" i="75"/>
  <c r="U23" i="75"/>
  <c r="F23" i="64"/>
  <c r="I23" i="64"/>
  <c r="L23" i="64"/>
  <c r="O23" i="64"/>
  <c r="S23" i="64"/>
  <c r="U23" i="64"/>
  <c r="W23" i="64"/>
  <c r="Y23" i="64"/>
  <c r="AA23" i="64"/>
  <c r="AC23" i="64"/>
  <c r="AJ23" i="64"/>
  <c r="E24" i="64"/>
  <c r="H24" i="64"/>
  <c r="J24" i="64"/>
  <c r="K24" i="64"/>
  <c r="AD24" i="64"/>
  <c r="F24" i="64"/>
  <c r="I24" i="64"/>
  <c r="L24" i="64"/>
  <c r="O24" i="64"/>
  <c r="S24" i="64"/>
  <c r="U24" i="64"/>
  <c r="W24" i="64"/>
  <c r="Y24" i="64"/>
  <c r="AA24" i="64"/>
  <c r="AC24" i="64"/>
  <c r="AJ24" i="64"/>
  <c r="E25" i="64"/>
  <c r="H25" i="64"/>
  <c r="J25" i="64"/>
  <c r="F25" i="64"/>
  <c r="I25" i="64"/>
  <c r="K25" i="64"/>
  <c r="AD25" i="64"/>
  <c r="AH25" i="64"/>
  <c r="L25" i="64"/>
  <c r="O25" i="64"/>
  <c r="S25" i="64"/>
  <c r="U25" i="64"/>
  <c r="W25" i="64"/>
  <c r="Y25" i="64"/>
  <c r="AA25" i="64"/>
  <c r="AC25" i="64"/>
  <c r="AJ25" i="64"/>
  <c r="E26" i="64"/>
  <c r="H26" i="64"/>
  <c r="J26" i="64"/>
  <c r="K26" i="64"/>
  <c r="AD26" i="64"/>
  <c r="F26" i="64"/>
  <c r="I26" i="64"/>
  <c r="L26" i="64"/>
  <c r="O26" i="64"/>
  <c r="S26" i="64"/>
  <c r="U26" i="64"/>
  <c r="W26" i="64"/>
  <c r="Y26" i="64"/>
  <c r="AA26" i="64"/>
  <c r="AC26" i="64"/>
  <c r="AJ26" i="64"/>
  <c r="E27" i="64"/>
  <c r="H27" i="64"/>
  <c r="J27" i="64"/>
  <c r="K27" i="64"/>
  <c r="AD27" i="64"/>
  <c r="F27" i="64"/>
  <c r="I27" i="64"/>
  <c r="L27" i="64"/>
  <c r="O27" i="64"/>
  <c r="S27" i="64"/>
  <c r="U27" i="64"/>
  <c r="W27" i="64"/>
  <c r="Y27" i="64"/>
  <c r="AA27" i="64"/>
  <c r="AC27" i="64"/>
  <c r="AJ27" i="64"/>
  <c r="E28" i="64"/>
  <c r="H28" i="64"/>
  <c r="J28" i="64"/>
  <c r="F28" i="64"/>
  <c r="I28" i="64"/>
  <c r="K28" i="64"/>
  <c r="AD28" i="64"/>
  <c r="L28" i="64"/>
  <c r="O28" i="64"/>
  <c r="S28" i="64"/>
  <c r="U28" i="64"/>
  <c r="W28" i="64"/>
  <c r="Y28" i="64"/>
  <c r="AA28" i="64"/>
  <c r="AC28" i="64"/>
  <c r="AJ28" i="64"/>
  <c r="E29" i="64"/>
  <c r="H29" i="64"/>
  <c r="J29" i="64"/>
  <c r="K29" i="64"/>
  <c r="AD29" i="64"/>
  <c r="AE29" i="64"/>
  <c r="F29" i="64"/>
  <c r="I29" i="64"/>
  <c r="L29" i="64"/>
  <c r="O29" i="64"/>
  <c r="S29" i="64"/>
  <c r="U29" i="64"/>
  <c r="W29" i="64"/>
  <c r="Y29" i="64"/>
  <c r="AA29" i="64"/>
  <c r="AC29" i="64"/>
  <c r="AJ29" i="64"/>
  <c r="AK29" i="64"/>
  <c r="E30" i="64"/>
  <c r="H30" i="64"/>
  <c r="J30" i="64"/>
  <c r="K30" i="64"/>
  <c r="AD30" i="64"/>
  <c r="AF30" i="64"/>
  <c r="F30" i="64"/>
  <c r="I30" i="64"/>
  <c r="L30" i="64"/>
  <c r="O30" i="64"/>
  <c r="S30" i="64"/>
  <c r="U30" i="64"/>
  <c r="W30" i="64"/>
  <c r="Y30" i="64"/>
  <c r="AA30" i="64"/>
  <c r="AC30" i="64"/>
  <c r="AJ30" i="64"/>
  <c r="E31" i="64"/>
  <c r="H31" i="64"/>
  <c r="J31" i="64"/>
  <c r="F31" i="64"/>
  <c r="I31" i="64"/>
  <c r="K31" i="64"/>
  <c r="AD31" i="64"/>
  <c r="AF31" i="64"/>
  <c r="L31" i="64"/>
  <c r="O31" i="64"/>
  <c r="S31" i="64"/>
  <c r="U31" i="64"/>
  <c r="W31" i="64"/>
  <c r="Y31" i="64"/>
  <c r="AA31" i="64"/>
  <c r="AC31" i="64"/>
  <c r="AJ31" i="64"/>
  <c r="E32" i="64"/>
  <c r="H32" i="64"/>
  <c r="J32" i="64"/>
  <c r="F32" i="64"/>
  <c r="I32" i="64"/>
  <c r="K32" i="64"/>
  <c r="AD32" i="64"/>
  <c r="AE32" i="64"/>
  <c r="AK32" i="64"/>
  <c r="L32" i="64"/>
  <c r="O32" i="64"/>
  <c r="S32" i="64"/>
  <c r="U32" i="64"/>
  <c r="W32" i="64"/>
  <c r="Y32" i="64"/>
  <c r="AA32" i="64"/>
  <c r="AC32" i="64"/>
  <c r="AJ32" i="64"/>
  <c r="E33" i="64"/>
  <c r="H33" i="64"/>
  <c r="J33" i="64"/>
  <c r="K33" i="64"/>
  <c r="AD33" i="64"/>
  <c r="F33" i="64"/>
  <c r="I33" i="64"/>
  <c r="L33" i="64"/>
  <c r="O33" i="64"/>
  <c r="S33" i="64"/>
  <c r="U33" i="64"/>
  <c r="W33" i="64"/>
  <c r="Y33" i="64"/>
  <c r="AA33" i="64"/>
  <c r="AC33" i="64"/>
  <c r="AJ33" i="64"/>
  <c r="E34" i="64"/>
  <c r="H34" i="64"/>
  <c r="J34" i="64"/>
  <c r="K34" i="64"/>
  <c r="AD34" i="64"/>
  <c r="F34" i="64"/>
  <c r="I34" i="64"/>
  <c r="L34" i="64"/>
  <c r="O34" i="64"/>
  <c r="S34" i="64"/>
  <c r="U34" i="64"/>
  <c r="W34" i="64"/>
  <c r="Y34" i="64"/>
  <c r="AA34" i="64"/>
  <c r="AC34" i="64"/>
  <c r="AJ34" i="64"/>
  <c r="E35" i="64"/>
  <c r="H35" i="64"/>
  <c r="J35" i="64"/>
  <c r="F35" i="64"/>
  <c r="I35" i="64"/>
  <c r="K35" i="64"/>
  <c r="AD35" i="64"/>
  <c r="L35" i="64"/>
  <c r="O35" i="64"/>
  <c r="S35" i="64"/>
  <c r="U35" i="64"/>
  <c r="W35" i="64"/>
  <c r="Y35" i="64"/>
  <c r="AA35" i="64"/>
  <c r="AC35" i="64"/>
  <c r="AJ35" i="64"/>
  <c r="E36" i="64"/>
  <c r="H36" i="64"/>
  <c r="J36" i="64"/>
  <c r="K36" i="64"/>
  <c r="AD36" i="64"/>
  <c r="F36" i="64"/>
  <c r="I36" i="64"/>
  <c r="L36" i="64"/>
  <c r="O36" i="64"/>
  <c r="S36" i="64"/>
  <c r="U36" i="64"/>
  <c r="W36" i="64"/>
  <c r="Y36" i="64"/>
  <c r="AA36" i="64"/>
  <c r="AC36" i="64"/>
  <c r="AJ36" i="64"/>
  <c r="E37" i="64"/>
  <c r="H37" i="64"/>
  <c r="J37" i="64"/>
  <c r="F37" i="64"/>
  <c r="I37" i="64"/>
  <c r="K37" i="64"/>
  <c r="AD37" i="64"/>
  <c r="L37" i="64"/>
  <c r="O37" i="64"/>
  <c r="S37" i="64"/>
  <c r="U37" i="64"/>
  <c r="W37" i="64"/>
  <c r="Y37" i="64"/>
  <c r="AA37" i="64"/>
  <c r="AC37" i="64"/>
  <c r="AJ37" i="64"/>
  <c r="E38" i="64"/>
  <c r="H38" i="64"/>
  <c r="J38" i="64"/>
  <c r="F38" i="64"/>
  <c r="I38" i="64"/>
  <c r="K38" i="64"/>
  <c r="AD38" i="64"/>
  <c r="L38" i="64"/>
  <c r="O38" i="64"/>
  <c r="S38" i="64"/>
  <c r="U38" i="64"/>
  <c r="W38" i="64"/>
  <c r="Y38" i="64"/>
  <c r="AA38" i="64"/>
  <c r="AC38" i="64"/>
  <c r="AJ38" i="64"/>
  <c r="E39" i="64"/>
  <c r="H39" i="64"/>
  <c r="J39" i="64"/>
  <c r="K39" i="64"/>
  <c r="AD39" i="64"/>
  <c r="F39" i="64"/>
  <c r="I39" i="64"/>
  <c r="L39" i="64"/>
  <c r="O39" i="64"/>
  <c r="S39" i="64"/>
  <c r="U39" i="64"/>
  <c r="W39" i="64"/>
  <c r="Y39" i="64"/>
  <c r="AA39" i="64"/>
  <c r="AC39" i="64"/>
  <c r="AJ39" i="64"/>
  <c r="E40" i="64"/>
  <c r="H40" i="64"/>
  <c r="J40" i="64"/>
  <c r="K40" i="64"/>
  <c r="AD40" i="64"/>
  <c r="F40" i="64"/>
  <c r="I40" i="64"/>
  <c r="L40" i="64"/>
  <c r="O40" i="64"/>
  <c r="S40" i="64"/>
  <c r="U40" i="64"/>
  <c r="W40" i="64"/>
  <c r="Y40" i="64"/>
  <c r="AA40" i="64"/>
  <c r="AC40" i="64"/>
  <c r="AJ40" i="64"/>
  <c r="E41" i="64"/>
  <c r="H41" i="64"/>
  <c r="J41" i="64"/>
  <c r="F41" i="64"/>
  <c r="I41" i="64"/>
  <c r="K41" i="64"/>
  <c r="AD41" i="64"/>
  <c r="AF41" i="64"/>
  <c r="L41" i="64"/>
  <c r="O41" i="64"/>
  <c r="S41" i="64"/>
  <c r="U41" i="64"/>
  <c r="W41" i="64"/>
  <c r="Y41" i="64"/>
  <c r="AA41" i="64"/>
  <c r="AC41" i="64"/>
  <c r="AJ41" i="64"/>
  <c r="E42" i="64"/>
  <c r="H42" i="64"/>
  <c r="J42" i="64"/>
  <c r="F42" i="64"/>
  <c r="I42" i="64"/>
  <c r="K42" i="64"/>
  <c r="AD42" i="64"/>
  <c r="AF42" i="64"/>
  <c r="L42" i="64"/>
  <c r="O42" i="64"/>
  <c r="S42" i="64"/>
  <c r="U42" i="64"/>
  <c r="W42" i="64"/>
  <c r="Y42" i="64"/>
  <c r="AA42" i="64"/>
  <c r="AC42" i="64"/>
  <c r="AJ42" i="64"/>
  <c r="E43" i="64"/>
  <c r="H43" i="64"/>
  <c r="J43" i="64"/>
  <c r="F43" i="64"/>
  <c r="K43" i="64"/>
  <c r="AD43" i="64"/>
  <c r="I43" i="64"/>
  <c r="L43" i="64"/>
  <c r="O43" i="64"/>
  <c r="S43" i="64"/>
  <c r="U43" i="64"/>
  <c r="W43" i="64"/>
  <c r="Y43" i="64"/>
  <c r="AA43" i="64"/>
  <c r="AC43" i="64"/>
  <c r="AJ43" i="64"/>
  <c r="E44" i="64"/>
  <c r="H44" i="64"/>
  <c r="J44" i="64"/>
  <c r="F44" i="64"/>
  <c r="I44" i="64"/>
  <c r="K44" i="64"/>
  <c r="AD44" i="64"/>
  <c r="L44" i="64"/>
  <c r="O44" i="64"/>
  <c r="S44" i="64"/>
  <c r="U44" i="64"/>
  <c r="W44" i="64"/>
  <c r="Y44" i="64"/>
  <c r="AA44" i="64"/>
  <c r="AC44" i="64"/>
  <c r="AJ44" i="64"/>
  <c r="E45" i="64"/>
  <c r="H45" i="64"/>
  <c r="J45" i="64"/>
  <c r="F45" i="64"/>
  <c r="I45" i="64"/>
  <c r="K45" i="64"/>
  <c r="AD45" i="64"/>
  <c r="AF45" i="64"/>
  <c r="L45" i="64"/>
  <c r="O45" i="64"/>
  <c r="S45" i="64"/>
  <c r="U45" i="64"/>
  <c r="W45" i="64"/>
  <c r="Y45" i="64"/>
  <c r="AA45" i="64"/>
  <c r="AC45" i="64"/>
  <c r="AJ45" i="64"/>
  <c r="E46" i="64"/>
  <c r="H46" i="64"/>
  <c r="J46" i="64"/>
  <c r="F46" i="64"/>
  <c r="I46" i="64"/>
  <c r="K46" i="64"/>
  <c r="AD46" i="64"/>
  <c r="AF46" i="64"/>
  <c r="L46" i="64"/>
  <c r="O46" i="64"/>
  <c r="S46" i="64"/>
  <c r="U46" i="64"/>
  <c r="W46" i="64"/>
  <c r="Y46" i="64"/>
  <c r="AA46" i="64"/>
  <c r="AC46" i="64"/>
  <c r="AJ46" i="64"/>
  <c r="E47" i="64"/>
  <c r="H47" i="64"/>
  <c r="J47" i="64"/>
  <c r="F47" i="64"/>
  <c r="I47" i="64"/>
  <c r="K47" i="64"/>
  <c r="AD47" i="64"/>
  <c r="AF47" i="64"/>
  <c r="L47" i="64"/>
  <c r="O47" i="64"/>
  <c r="S47" i="64"/>
  <c r="U47" i="64"/>
  <c r="W47" i="64"/>
  <c r="Y47" i="64"/>
  <c r="AA47" i="64"/>
  <c r="AC47" i="64"/>
  <c r="AJ47" i="64"/>
  <c r="E48" i="64"/>
  <c r="H48" i="64"/>
  <c r="J48" i="64"/>
  <c r="K48" i="64"/>
  <c r="AD48" i="64"/>
  <c r="AE48" i="64"/>
  <c r="F48" i="64"/>
  <c r="I48" i="64"/>
  <c r="L48" i="64"/>
  <c r="O48" i="64"/>
  <c r="S48" i="64"/>
  <c r="U48" i="64"/>
  <c r="W48" i="64"/>
  <c r="Y48" i="64"/>
  <c r="AA48" i="64"/>
  <c r="AC48" i="64"/>
  <c r="AJ48" i="64"/>
  <c r="AK48" i="64"/>
  <c r="E49" i="64"/>
  <c r="H49" i="64"/>
  <c r="J49" i="64"/>
  <c r="K49" i="64"/>
  <c r="AD49" i="64"/>
  <c r="F49" i="64"/>
  <c r="I49" i="64"/>
  <c r="L49" i="64"/>
  <c r="O49" i="64"/>
  <c r="S49" i="64"/>
  <c r="U49" i="64"/>
  <c r="W49" i="64"/>
  <c r="Y49" i="64"/>
  <c r="AA49" i="64"/>
  <c r="AC49" i="64"/>
  <c r="AJ49" i="64"/>
  <c r="E50" i="64"/>
  <c r="H50" i="64"/>
  <c r="J50" i="64"/>
  <c r="K50" i="64"/>
  <c r="AD50" i="64"/>
  <c r="F50" i="64"/>
  <c r="I50" i="64"/>
  <c r="L50" i="64"/>
  <c r="O50" i="64"/>
  <c r="S50" i="64"/>
  <c r="U50" i="64"/>
  <c r="W50" i="64"/>
  <c r="Y50" i="64"/>
  <c r="AA50" i="64"/>
  <c r="AC50" i="64"/>
  <c r="AJ50" i="64"/>
  <c r="E51" i="64"/>
  <c r="H51" i="64"/>
  <c r="J51" i="64"/>
  <c r="F51" i="64"/>
  <c r="I51" i="64"/>
  <c r="K51" i="64"/>
  <c r="AD51" i="64"/>
  <c r="AF51" i="64"/>
  <c r="L51" i="64"/>
  <c r="O51" i="64"/>
  <c r="S51" i="64"/>
  <c r="U51" i="64"/>
  <c r="W51" i="64"/>
  <c r="Y51" i="64"/>
  <c r="AA51" i="64"/>
  <c r="AC51" i="64"/>
  <c r="AH51" i="64"/>
  <c r="AJ51" i="64"/>
  <c r="E52" i="64"/>
  <c r="H52" i="64"/>
  <c r="J52" i="64"/>
  <c r="K52" i="64"/>
  <c r="AD52" i="64"/>
  <c r="F52" i="64"/>
  <c r="I52" i="64"/>
  <c r="L52" i="64"/>
  <c r="O52" i="64"/>
  <c r="S52" i="64"/>
  <c r="U52" i="64"/>
  <c r="W52" i="64"/>
  <c r="Y52" i="64"/>
  <c r="AA52" i="64"/>
  <c r="AC52" i="64"/>
  <c r="AJ52" i="64"/>
  <c r="E53" i="64"/>
  <c r="H53" i="64"/>
  <c r="J53" i="64"/>
  <c r="K53" i="64"/>
  <c r="AD53" i="64"/>
  <c r="F53" i="64"/>
  <c r="I53" i="64"/>
  <c r="L53" i="64"/>
  <c r="O53" i="64"/>
  <c r="S53" i="64"/>
  <c r="U53" i="64"/>
  <c r="W53" i="64"/>
  <c r="Y53" i="64"/>
  <c r="AA53" i="64"/>
  <c r="AC53" i="64"/>
  <c r="AJ53" i="64"/>
  <c r="E54" i="64"/>
  <c r="H54" i="64"/>
  <c r="J54" i="64"/>
  <c r="K54" i="64"/>
  <c r="AD54" i="64"/>
  <c r="F54" i="64"/>
  <c r="I54" i="64"/>
  <c r="L54" i="64"/>
  <c r="O54" i="64"/>
  <c r="S54" i="64"/>
  <c r="U54" i="64"/>
  <c r="W54" i="64"/>
  <c r="Y54" i="64"/>
  <c r="AA54" i="64"/>
  <c r="AC54" i="64"/>
  <c r="AJ54" i="64"/>
  <c r="E55" i="64"/>
  <c r="H55" i="64"/>
  <c r="J55" i="64"/>
  <c r="K55" i="64"/>
  <c r="AD55" i="64"/>
  <c r="F55" i="64"/>
  <c r="I55" i="64"/>
  <c r="L55" i="64"/>
  <c r="O55" i="64"/>
  <c r="S55" i="64"/>
  <c r="U55" i="64"/>
  <c r="W55" i="64"/>
  <c r="Y55" i="64"/>
  <c r="AA55" i="64"/>
  <c r="AC55" i="64"/>
  <c r="AJ55" i="64"/>
  <c r="E56" i="64"/>
  <c r="H56" i="64"/>
  <c r="J56" i="64"/>
  <c r="K56" i="64"/>
  <c r="AD56" i="64"/>
  <c r="AG56" i="64"/>
  <c r="E56" i="75"/>
  <c r="V56" i="75"/>
  <c r="F56" i="64"/>
  <c r="I56" i="64"/>
  <c r="L56" i="64"/>
  <c r="O56" i="64"/>
  <c r="S56" i="64"/>
  <c r="U56" i="64"/>
  <c r="W56" i="64"/>
  <c r="Y56" i="64"/>
  <c r="AA56" i="64"/>
  <c r="AC56" i="64"/>
  <c r="AJ56" i="64"/>
  <c r="E57" i="64"/>
  <c r="H57" i="64"/>
  <c r="J57" i="64"/>
  <c r="F57" i="64"/>
  <c r="K57" i="64"/>
  <c r="AD57" i="64"/>
  <c r="I57" i="64"/>
  <c r="L57" i="64"/>
  <c r="O57" i="64"/>
  <c r="S57" i="64"/>
  <c r="U57" i="64"/>
  <c r="W57" i="64"/>
  <c r="Y57" i="64"/>
  <c r="AA57" i="64"/>
  <c r="AC57" i="64"/>
  <c r="AJ57" i="64"/>
  <c r="E58" i="64"/>
  <c r="H58" i="64"/>
  <c r="J58" i="64"/>
  <c r="K58" i="64"/>
  <c r="AD58" i="64"/>
  <c r="AG58" i="64"/>
  <c r="E58" i="75"/>
  <c r="U58" i="75"/>
  <c r="F58" i="64"/>
  <c r="I58" i="64"/>
  <c r="L58" i="64"/>
  <c r="O58" i="64"/>
  <c r="S58" i="64"/>
  <c r="U58" i="64"/>
  <c r="W58" i="64"/>
  <c r="Y58" i="64"/>
  <c r="AA58" i="64"/>
  <c r="AC58" i="64"/>
  <c r="AJ58" i="64"/>
  <c r="E59" i="64"/>
  <c r="H59" i="64"/>
  <c r="J59" i="64"/>
  <c r="K59" i="64"/>
  <c r="AD59" i="64"/>
  <c r="F59" i="64"/>
  <c r="I59" i="64"/>
  <c r="L59" i="64"/>
  <c r="O59" i="64"/>
  <c r="S59" i="64"/>
  <c r="U59" i="64"/>
  <c r="W59" i="64"/>
  <c r="Y59" i="64"/>
  <c r="AA59" i="64"/>
  <c r="AC59" i="64"/>
  <c r="AJ59" i="64"/>
  <c r="E60" i="64"/>
  <c r="H60" i="64"/>
  <c r="J60" i="64"/>
  <c r="K60" i="64"/>
  <c r="AD60" i="64"/>
  <c r="F60" i="64"/>
  <c r="I60" i="64"/>
  <c r="L60" i="64"/>
  <c r="O60" i="64"/>
  <c r="S60" i="64"/>
  <c r="U60" i="64"/>
  <c r="W60" i="64"/>
  <c r="Y60" i="64"/>
  <c r="AA60" i="64"/>
  <c r="AC60" i="64"/>
  <c r="AJ60" i="64"/>
  <c r="E61" i="64"/>
  <c r="H61" i="64"/>
  <c r="J61" i="64"/>
  <c r="K61" i="64"/>
  <c r="AD61" i="64"/>
  <c r="F61" i="64"/>
  <c r="I61" i="64"/>
  <c r="L61" i="64"/>
  <c r="O61" i="64"/>
  <c r="S61" i="64"/>
  <c r="U61" i="64"/>
  <c r="W61" i="64"/>
  <c r="Y61" i="64"/>
  <c r="AA61" i="64"/>
  <c r="AC61" i="64"/>
  <c r="AJ61" i="64"/>
  <c r="E62" i="64"/>
  <c r="H62" i="64"/>
  <c r="J62" i="64"/>
  <c r="K62" i="64"/>
  <c r="AD62" i="64"/>
  <c r="AG62" i="64"/>
  <c r="E62" i="75"/>
  <c r="N62" i="75"/>
  <c r="H62" i="75"/>
  <c r="F62" i="64"/>
  <c r="I62" i="64"/>
  <c r="L62" i="64"/>
  <c r="O62" i="64"/>
  <c r="S62" i="64"/>
  <c r="U62" i="64"/>
  <c r="W62" i="64"/>
  <c r="Y62" i="64"/>
  <c r="AA62" i="64"/>
  <c r="AC62" i="64"/>
  <c r="AJ62" i="64"/>
  <c r="E63" i="64"/>
  <c r="H63" i="64"/>
  <c r="J63" i="64"/>
  <c r="K63" i="64"/>
  <c r="AD63" i="64"/>
  <c r="F63" i="64"/>
  <c r="I63" i="64"/>
  <c r="L63" i="64"/>
  <c r="O63" i="64"/>
  <c r="S63" i="64"/>
  <c r="U63" i="64"/>
  <c r="W63" i="64"/>
  <c r="Y63" i="64"/>
  <c r="AA63" i="64"/>
  <c r="AC63" i="64"/>
  <c r="AJ63" i="64"/>
  <c r="E64" i="64"/>
  <c r="H64" i="64"/>
  <c r="J64" i="64"/>
  <c r="K64" i="64"/>
  <c r="AD64" i="64"/>
  <c r="AH64" i="64"/>
  <c r="F64" i="64"/>
  <c r="I64" i="64"/>
  <c r="L64" i="64"/>
  <c r="O64" i="64"/>
  <c r="S64" i="64"/>
  <c r="U64" i="64"/>
  <c r="W64" i="64"/>
  <c r="Y64" i="64"/>
  <c r="AA64" i="64"/>
  <c r="AC64" i="64"/>
  <c r="AJ64" i="64"/>
  <c r="E65" i="64"/>
  <c r="H65" i="64"/>
  <c r="J65" i="64"/>
  <c r="K65" i="64"/>
  <c r="AD65" i="64"/>
  <c r="F65" i="64"/>
  <c r="I65" i="64"/>
  <c r="L65" i="64"/>
  <c r="O65" i="64"/>
  <c r="S65" i="64"/>
  <c r="U65" i="64"/>
  <c r="W65" i="64"/>
  <c r="Y65" i="64"/>
  <c r="AA65" i="64"/>
  <c r="AC65" i="64"/>
  <c r="AJ65" i="64"/>
  <c r="E66" i="64"/>
  <c r="H66" i="64"/>
  <c r="J66" i="64"/>
  <c r="K66" i="64"/>
  <c r="AD66" i="64"/>
  <c r="F66" i="64"/>
  <c r="I66" i="64"/>
  <c r="L66" i="64"/>
  <c r="O66" i="64"/>
  <c r="S66" i="64"/>
  <c r="U66" i="64"/>
  <c r="W66" i="64"/>
  <c r="Y66" i="64"/>
  <c r="AA66" i="64"/>
  <c r="AC66" i="64"/>
  <c r="AJ66" i="64"/>
  <c r="E67" i="64"/>
  <c r="H67" i="64"/>
  <c r="J67" i="64"/>
  <c r="K67" i="64"/>
  <c r="AD67" i="64"/>
  <c r="F67" i="64"/>
  <c r="I67" i="64"/>
  <c r="L67" i="64"/>
  <c r="O67" i="64"/>
  <c r="S67" i="64"/>
  <c r="U67" i="64"/>
  <c r="W67" i="64"/>
  <c r="Y67" i="64"/>
  <c r="AA67" i="64"/>
  <c r="AC67" i="64"/>
  <c r="AJ67" i="64"/>
  <c r="E68" i="64"/>
  <c r="H68" i="64"/>
  <c r="J68" i="64"/>
  <c r="F68" i="64"/>
  <c r="I68" i="64"/>
  <c r="K68" i="64"/>
  <c r="AD68" i="64"/>
  <c r="L68" i="64"/>
  <c r="O68" i="64"/>
  <c r="S68" i="64"/>
  <c r="U68" i="64"/>
  <c r="W68" i="64"/>
  <c r="Y68" i="64"/>
  <c r="AA68" i="64"/>
  <c r="AC68" i="64"/>
  <c r="AJ68" i="64"/>
  <c r="E69" i="64"/>
  <c r="H69" i="64"/>
  <c r="J69" i="64"/>
  <c r="K69" i="64"/>
  <c r="AD69" i="64"/>
  <c r="F69" i="64"/>
  <c r="I69" i="64"/>
  <c r="L69" i="64"/>
  <c r="O69" i="64"/>
  <c r="S69" i="64"/>
  <c r="U69" i="64"/>
  <c r="W69" i="64"/>
  <c r="Y69" i="64"/>
  <c r="AA69" i="64"/>
  <c r="AC69" i="64"/>
  <c r="AJ69" i="64"/>
  <c r="E70" i="64"/>
  <c r="H70" i="64"/>
  <c r="J70" i="64"/>
  <c r="F70" i="64"/>
  <c r="I70" i="64"/>
  <c r="K70" i="64"/>
  <c r="AD70" i="64"/>
  <c r="AF70" i="64"/>
  <c r="L70" i="64"/>
  <c r="O70" i="64"/>
  <c r="S70" i="64"/>
  <c r="U70" i="64"/>
  <c r="W70" i="64"/>
  <c r="Y70" i="64"/>
  <c r="AA70" i="64"/>
  <c r="AC70" i="64"/>
  <c r="AH70" i="64"/>
  <c r="AJ70" i="64"/>
  <c r="E71" i="64"/>
  <c r="H71" i="64"/>
  <c r="J71" i="64"/>
  <c r="K71" i="64"/>
  <c r="AD71" i="64"/>
  <c r="F71" i="64"/>
  <c r="I71" i="64"/>
  <c r="L71" i="64"/>
  <c r="O71" i="64"/>
  <c r="S71" i="64"/>
  <c r="U71" i="64"/>
  <c r="W71" i="64"/>
  <c r="Y71" i="64"/>
  <c r="AA71" i="64"/>
  <c r="AC71" i="64"/>
  <c r="AJ71" i="64"/>
  <c r="E72" i="64"/>
  <c r="H72" i="64"/>
  <c r="J72" i="64"/>
  <c r="K72" i="64"/>
  <c r="AD72" i="64"/>
  <c r="F72" i="64"/>
  <c r="I72" i="64"/>
  <c r="L72" i="64"/>
  <c r="O72" i="64"/>
  <c r="S72" i="64"/>
  <c r="U72" i="64"/>
  <c r="W72" i="64"/>
  <c r="Y72" i="64"/>
  <c r="AA72" i="64"/>
  <c r="AC72" i="64"/>
  <c r="AJ72" i="64"/>
  <c r="E73" i="64"/>
  <c r="H73" i="64"/>
  <c r="J73" i="64"/>
  <c r="K73" i="64"/>
  <c r="AD73" i="64"/>
  <c r="AE73" i="64"/>
  <c r="AK73" i="64"/>
  <c r="F73" i="64"/>
  <c r="I73" i="64"/>
  <c r="L73" i="64"/>
  <c r="O73" i="64"/>
  <c r="S73" i="64"/>
  <c r="U73" i="64"/>
  <c r="W73" i="64"/>
  <c r="Y73" i="64"/>
  <c r="AA73" i="64"/>
  <c r="AC73" i="64"/>
  <c r="AJ73" i="64"/>
  <c r="E74" i="64"/>
  <c r="H74" i="64"/>
  <c r="J74" i="64"/>
  <c r="F74" i="64"/>
  <c r="I74" i="64"/>
  <c r="K74" i="64"/>
  <c r="AD74" i="64"/>
  <c r="AE74" i="64"/>
  <c r="AK74" i="64"/>
  <c r="L74" i="64"/>
  <c r="O74" i="64"/>
  <c r="S74" i="64"/>
  <c r="U74" i="64"/>
  <c r="W74" i="64"/>
  <c r="Y74" i="64"/>
  <c r="AA74" i="64"/>
  <c r="AC74" i="64"/>
  <c r="AJ74" i="64"/>
  <c r="E75" i="64"/>
  <c r="H75" i="64"/>
  <c r="J75" i="64"/>
  <c r="K75" i="64"/>
  <c r="AD75" i="64"/>
  <c r="F75" i="64"/>
  <c r="I75" i="64"/>
  <c r="L75" i="64"/>
  <c r="O75" i="64"/>
  <c r="S75" i="64"/>
  <c r="U75" i="64"/>
  <c r="W75" i="64"/>
  <c r="Y75" i="64"/>
  <c r="AA75" i="64"/>
  <c r="AC75" i="64"/>
  <c r="AJ75" i="64"/>
  <c r="E76" i="64"/>
  <c r="H76" i="64"/>
  <c r="J76" i="64"/>
  <c r="K76" i="64"/>
  <c r="AD76" i="64"/>
  <c r="F76" i="64"/>
  <c r="I76" i="64"/>
  <c r="L76" i="64"/>
  <c r="O76" i="64"/>
  <c r="S76" i="64"/>
  <c r="U76" i="64"/>
  <c r="W76" i="64"/>
  <c r="Y76" i="64"/>
  <c r="AA76" i="64"/>
  <c r="AC76" i="64"/>
  <c r="AJ76" i="64"/>
  <c r="E77" i="64"/>
  <c r="H77" i="64"/>
  <c r="J77" i="64"/>
  <c r="F77" i="64"/>
  <c r="I77" i="64"/>
  <c r="K77" i="64"/>
  <c r="AD77" i="64"/>
  <c r="AH77" i="64"/>
  <c r="L77" i="64"/>
  <c r="O77" i="64"/>
  <c r="S77" i="64"/>
  <c r="U77" i="64"/>
  <c r="W77" i="64"/>
  <c r="Y77" i="64"/>
  <c r="AA77" i="64"/>
  <c r="AC77" i="64"/>
  <c r="AJ77" i="64"/>
  <c r="E78" i="64"/>
  <c r="H78" i="64"/>
  <c r="J78" i="64"/>
  <c r="K78" i="64"/>
  <c r="AD78" i="64"/>
  <c r="F78" i="64"/>
  <c r="I78" i="64"/>
  <c r="L78" i="64"/>
  <c r="O78" i="64"/>
  <c r="S78" i="64"/>
  <c r="U78" i="64"/>
  <c r="W78" i="64"/>
  <c r="Y78" i="64"/>
  <c r="AA78" i="64"/>
  <c r="AC78" i="64"/>
  <c r="AJ78" i="64"/>
  <c r="E79" i="64"/>
  <c r="H79" i="64"/>
  <c r="J79" i="64"/>
  <c r="F79" i="64"/>
  <c r="I79" i="64"/>
  <c r="K79" i="64"/>
  <c r="AD79" i="64"/>
  <c r="L79" i="64"/>
  <c r="O79" i="64"/>
  <c r="S79" i="64"/>
  <c r="U79" i="64"/>
  <c r="W79" i="64"/>
  <c r="Y79" i="64"/>
  <c r="AA79" i="64"/>
  <c r="AC79" i="64"/>
  <c r="AJ79" i="64"/>
  <c r="E80" i="64"/>
  <c r="H80" i="64"/>
  <c r="J80" i="64"/>
  <c r="K80" i="64"/>
  <c r="AD80" i="64"/>
  <c r="F80" i="64"/>
  <c r="I80" i="64"/>
  <c r="L80" i="64"/>
  <c r="O80" i="64"/>
  <c r="S80" i="64"/>
  <c r="U80" i="64"/>
  <c r="W80" i="64"/>
  <c r="Y80" i="64"/>
  <c r="AA80" i="64"/>
  <c r="AC80" i="64"/>
  <c r="AJ80" i="64"/>
  <c r="E81" i="64"/>
  <c r="H81" i="64"/>
  <c r="J81" i="64"/>
  <c r="K81" i="64"/>
  <c r="AD81" i="64"/>
  <c r="F81" i="64"/>
  <c r="I81" i="64"/>
  <c r="L81" i="64"/>
  <c r="O81" i="64"/>
  <c r="S81" i="64"/>
  <c r="U81" i="64"/>
  <c r="W81" i="64"/>
  <c r="Y81" i="64"/>
  <c r="AA81" i="64"/>
  <c r="AC81" i="64"/>
  <c r="AJ81" i="64"/>
  <c r="E82" i="64"/>
  <c r="H82" i="64"/>
  <c r="J82" i="64"/>
  <c r="K82" i="64"/>
  <c r="AD82" i="64"/>
  <c r="F82" i="64"/>
  <c r="I82" i="64"/>
  <c r="L82" i="64"/>
  <c r="O82" i="64"/>
  <c r="S82" i="64"/>
  <c r="U82" i="64"/>
  <c r="W82" i="64"/>
  <c r="Y82" i="64"/>
  <c r="AA82" i="64"/>
  <c r="AC82" i="64"/>
  <c r="AJ82" i="64"/>
  <c r="E83" i="64"/>
  <c r="H83" i="64"/>
  <c r="J83" i="64"/>
  <c r="K83" i="64"/>
  <c r="AD83" i="64"/>
  <c r="F83" i="64"/>
  <c r="I83" i="64"/>
  <c r="L83" i="64"/>
  <c r="O83" i="64"/>
  <c r="S83" i="64"/>
  <c r="U83" i="64"/>
  <c r="W83" i="64"/>
  <c r="Y83" i="64"/>
  <c r="AA83" i="64"/>
  <c r="AC83" i="64"/>
  <c r="AJ83" i="64"/>
  <c r="E84" i="64"/>
  <c r="H84" i="64"/>
  <c r="J84" i="64"/>
  <c r="F84" i="64"/>
  <c r="I84" i="64"/>
  <c r="K84" i="64"/>
  <c r="AD84" i="64"/>
  <c r="AH84" i="64"/>
  <c r="L84" i="64"/>
  <c r="O84" i="64"/>
  <c r="S84" i="64"/>
  <c r="U84" i="64"/>
  <c r="W84" i="64"/>
  <c r="Y84" i="64"/>
  <c r="AA84" i="64"/>
  <c r="AC84" i="64"/>
  <c r="AJ84" i="64"/>
  <c r="E85" i="64"/>
  <c r="H85" i="64"/>
  <c r="J85" i="64"/>
  <c r="F85" i="64"/>
  <c r="I85" i="64"/>
  <c r="K85" i="64"/>
  <c r="AD85" i="64"/>
  <c r="AF85" i="64"/>
  <c r="L85" i="64"/>
  <c r="O85" i="64"/>
  <c r="S85" i="64"/>
  <c r="U85" i="64"/>
  <c r="W85" i="64"/>
  <c r="Y85" i="64"/>
  <c r="AA85" i="64"/>
  <c r="AC85" i="64"/>
  <c r="AJ85" i="64"/>
  <c r="E86" i="64"/>
  <c r="H86" i="64"/>
  <c r="J86" i="64"/>
  <c r="F86" i="64"/>
  <c r="I86" i="64"/>
  <c r="K86" i="64"/>
  <c r="AD86" i="64"/>
  <c r="AE86" i="64"/>
  <c r="L86" i="64"/>
  <c r="O86" i="64"/>
  <c r="S86" i="64"/>
  <c r="U86" i="64"/>
  <c r="W86" i="64"/>
  <c r="Y86" i="64"/>
  <c r="AA86" i="64"/>
  <c r="AC86" i="64"/>
  <c r="AJ86" i="64"/>
  <c r="AK86" i="64"/>
  <c r="E87" i="64"/>
  <c r="H87" i="64"/>
  <c r="J87" i="64"/>
  <c r="K87" i="64"/>
  <c r="AD87" i="64"/>
  <c r="F87" i="64"/>
  <c r="I87" i="64"/>
  <c r="L87" i="64"/>
  <c r="O87" i="64"/>
  <c r="S87" i="64"/>
  <c r="U87" i="64"/>
  <c r="W87" i="64"/>
  <c r="Y87" i="64"/>
  <c r="AA87" i="64"/>
  <c r="AC87" i="64"/>
  <c r="AJ87" i="64"/>
  <c r="E88" i="64"/>
  <c r="H88" i="64"/>
  <c r="J88" i="64"/>
  <c r="K88" i="64"/>
  <c r="AD88" i="64"/>
  <c r="AE88" i="64"/>
  <c r="AK88" i="64"/>
  <c r="F88" i="64"/>
  <c r="I88" i="64"/>
  <c r="L88" i="64"/>
  <c r="O88" i="64"/>
  <c r="S88" i="64"/>
  <c r="U88" i="64"/>
  <c r="W88" i="64"/>
  <c r="Y88" i="64"/>
  <c r="AA88" i="64"/>
  <c r="AC88" i="64"/>
  <c r="AG88" i="64"/>
  <c r="E88" i="75"/>
  <c r="N88" i="75"/>
  <c r="I88" i="75"/>
  <c r="AJ88" i="64"/>
  <c r="E89" i="64"/>
  <c r="H89" i="64"/>
  <c r="J89" i="64"/>
  <c r="K89" i="64"/>
  <c r="AD89" i="64"/>
  <c r="AH89" i="64"/>
  <c r="F89" i="64"/>
  <c r="I89" i="64"/>
  <c r="L89" i="64"/>
  <c r="O89" i="64"/>
  <c r="S89" i="64"/>
  <c r="U89" i="64"/>
  <c r="W89" i="64"/>
  <c r="Y89" i="64"/>
  <c r="AA89" i="64"/>
  <c r="AC89" i="64"/>
  <c r="AJ89" i="64"/>
  <c r="E90" i="64"/>
  <c r="H90" i="64"/>
  <c r="J90" i="64"/>
  <c r="K90" i="64"/>
  <c r="AD90" i="64"/>
  <c r="F90" i="64"/>
  <c r="I90" i="64"/>
  <c r="L90" i="64"/>
  <c r="O90" i="64"/>
  <c r="S90" i="64"/>
  <c r="U90" i="64"/>
  <c r="W90" i="64"/>
  <c r="Y90" i="64"/>
  <c r="AA90" i="64"/>
  <c r="AC90" i="64"/>
  <c r="AJ90" i="64"/>
  <c r="E91" i="64"/>
  <c r="H91" i="64"/>
  <c r="J91" i="64"/>
  <c r="K91" i="64"/>
  <c r="AD91" i="64"/>
  <c r="AH91" i="64"/>
  <c r="F91" i="64"/>
  <c r="I91" i="64"/>
  <c r="L91" i="64"/>
  <c r="O91" i="64"/>
  <c r="S91" i="64"/>
  <c r="U91" i="64"/>
  <c r="W91" i="64"/>
  <c r="Y91" i="64"/>
  <c r="AA91" i="64"/>
  <c r="AC91" i="64"/>
  <c r="AJ91" i="64"/>
  <c r="E92" i="64"/>
  <c r="H92" i="64"/>
  <c r="J92" i="64"/>
  <c r="K92" i="64"/>
  <c r="AD92" i="64"/>
  <c r="F92" i="64"/>
  <c r="I92" i="64"/>
  <c r="L92" i="64"/>
  <c r="O92" i="64"/>
  <c r="S92" i="64"/>
  <c r="U92" i="64"/>
  <c r="W92" i="64"/>
  <c r="Y92" i="64"/>
  <c r="AA92" i="64"/>
  <c r="AC92" i="64"/>
  <c r="AJ92" i="64"/>
  <c r="E93" i="64"/>
  <c r="H93" i="64"/>
  <c r="J93" i="64"/>
  <c r="K93" i="64"/>
  <c r="AD93" i="64"/>
  <c r="F93" i="64"/>
  <c r="I93" i="64"/>
  <c r="L93" i="64"/>
  <c r="O93" i="64"/>
  <c r="S93" i="64"/>
  <c r="U93" i="64"/>
  <c r="W93" i="64"/>
  <c r="Y93" i="64"/>
  <c r="AA93" i="64"/>
  <c r="AC93" i="64"/>
  <c r="AJ93" i="64"/>
  <c r="E94" i="64"/>
  <c r="H94" i="64"/>
  <c r="J94" i="64"/>
  <c r="K94" i="64"/>
  <c r="AD94" i="64"/>
  <c r="F94" i="64"/>
  <c r="I94" i="64"/>
  <c r="L94" i="64"/>
  <c r="O94" i="64"/>
  <c r="S94" i="64"/>
  <c r="U94" i="64"/>
  <c r="W94" i="64"/>
  <c r="Y94" i="64"/>
  <c r="AA94" i="64"/>
  <c r="AC94" i="64"/>
  <c r="AJ94" i="64"/>
  <c r="E95" i="64"/>
  <c r="H95" i="64"/>
  <c r="J95" i="64"/>
  <c r="K95" i="64"/>
  <c r="AD95" i="64"/>
  <c r="F95" i="64"/>
  <c r="I95" i="64"/>
  <c r="L95" i="64"/>
  <c r="O95" i="64"/>
  <c r="S95" i="64"/>
  <c r="U95" i="64"/>
  <c r="W95" i="64"/>
  <c r="Y95" i="64"/>
  <c r="AA95" i="64"/>
  <c r="AC95" i="64"/>
  <c r="AJ95" i="64"/>
  <c r="E96" i="64"/>
  <c r="H96" i="64"/>
  <c r="J96" i="64"/>
  <c r="K96" i="64"/>
  <c r="AD96" i="64"/>
  <c r="F96" i="64"/>
  <c r="I96" i="64"/>
  <c r="L96" i="64"/>
  <c r="O96" i="64"/>
  <c r="S96" i="64"/>
  <c r="U96" i="64"/>
  <c r="W96" i="64"/>
  <c r="Y96" i="64"/>
  <c r="AA96" i="64"/>
  <c r="AC96" i="64"/>
  <c r="AJ96" i="64"/>
  <c r="E97" i="64"/>
  <c r="H97" i="64"/>
  <c r="J97" i="64"/>
  <c r="K97" i="64"/>
  <c r="AD97" i="64"/>
  <c r="F97" i="64"/>
  <c r="I97" i="64"/>
  <c r="L97" i="64"/>
  <c r="O97" i="64"/>
  <c r="S97" i="64"/>
  <c r="U97" i="64"/>
  <c r="W97" i="64"/>
  <c r="Y97" i="64"/>
  <c r="AA97" i="64"/>
  <c r="AC97" i="64"/>
  <c r="AJ97" i="64"/>
  <c r="E98" i="64"/>
  <c r="H98" i="64"/>
  <c r="J98" i="64"/>
  <c r="F98" i="64"/>
  <c r="I98" i="64"/>
  <c r="K98" i="64"/>
  <c r="AD98" i="64"/>
  <c r="L98" i="64"/>
  <c r="O98" i="64"/>
  <c r="S98" i="64"/>
  <c r="U98" i="64"/>
  <c r="W98" i="64"/>
  <c r="Y98" i="64"/>
  <c r="AA98" i="64"/>
  <c r="AC98" i="64"/>
  <c r="AH98" i="64"/>
  <c r="AJ98" i="64"/>
  <c r="E99" i="64"/>
  <c r="H99" i="64"/>
  <c r="J99" i="64"/>
  <c r="K99" i="64"/>
  <c r="AD99" i="64"/>
  <c r="F99" i="64"/>
  <c r="I99" i="64"/>
  <c r="L99" i="64"/>
  <c r="O99" i="64"/>
  <c r="S99" i="64"/>
  <c r="U99" i="64"/>
  <c r="W99" i="64"/>
  <c r="Y99" i="64"/>
  <c r="AA99" i="64"/>
  <c r="AC99" i="64"/>
  <c r="AJ99" i="64"/>
  <c r="E100" i="64"/>
  <c r="H100" i="64"/>
  <c r="J100" i="64"/>
  <c r="F100" i="64"/>
  <c r="I100" i="64"/>
  <c r="K100" i="64"/>
  <c r="AD100" i="64"/>
  <c r="L100" i="64"/>
  <c r="O100" i="64"/>
  <c r="S100" i="64"/>
  <c r="U100" i="64"/>
  <c r="W100" i="64"/>
  <c r="Y100" i="64"/>
  <c r="AA100" i="64"/>
  <c r="AC100" i="64"/>
  <c r="AJ100" i="64"/>
  <c r="E101" i="64"/>
  <c r="H101" i="64"/>
  <c r="J101" i="64"/>
  <c r="K101" i="64"/>
  <c r="AD101" i="64"/>
  <c r="F101" i="64"/>
  <c r="I101" i="64"/>
  <c r="L101" i="64"/>
  <c r="O101" i="64"/>
  <c r="S101" i="64"/>
  <c r="U101" i="64"/>
  <c r="W101" i="64"/>
  <c r="Y101" i="64"/>
  <c r="AA101" i="64"/>
  <c r="AC101" i="64"/>
  <c r="AJ101" i="64"/>
  <c r="E102" i="64"/>
  <c r="H102" i="64"/>
  <c r="J102" i="64"/>
  <c r="F102" i="64"/>
  <c r="I102" i="64"/>
  <c r="K102" i="64"/>
  <c r="AD102" i="64"/>
  <c r="AG102" i="64"/>
  <c r="E102" i="75"/>
  <c r="AJ102" i="75"/>
  <c r="L102" i="64"/>
  <c r="O102" i="64"/>
  <c r="S102" i="64"/>
  <c r="U102" i="64"/>
  <c r="W102" i="64"/>
  <c r="Y102" i="64"/>
  <c r="AA102" i="64"/>
  <c r="AC102" i="64"/>
  <c r="AJ102" i="64"/>
  <c r="E103" i="64"/>
  <c r="H103" i="64"/>
  <c r="J103" i="64"/>
  <c r="K103" i="64"/>
  <c r="AD103" i="64"/>
  <c r="F103" i="64"/>
  <c r="I103" i="64"/>
  <c r="L103" i="64"/>
  <c r="O103" i="64"/>
  <c r="S103" i="64"/>
  <c r="U103" i="64"/>
  <c r="W103" i="64"/>
  <c r="Y103" i="64"/>
  <c r="AA103" i="64"/>
  <c r="AC103" i="64"/>
  <c r="AJ103" i="64"/>
  <c r="E104" i="64"/>
  <c r="H104" i="64"/>
  <c r="J104" i="64"/>
  <c r="K104" i="64"/>
  <c r="AD104" i="64"/>
  <c r="AE104" i="64"/>
  <c r="AK104" i="64"/>
  <c r="F104" i="64"/>
  <c r="I104" i="64"/>
  <c r="L104" i="64"/>
  <c r="O104" i="64"/>
  <c r="S104" i="64"/>
  <c r="U104" i="64"/>
  <c r="W104" i="64"/>
  <c r="Y104" i="64"/>
  <c r="AA104" i="64"/>
  <c r="AC104" i="64"/>
  <c r="AJ104" i="64"/>
  <c r="E105" i="64"/>
  <c r="H105" i="64"/>
  <c r="J105" i="64"/>
  <c r="K105" i="64"/>
  <c r="AD105" i="64"/>
  <c r="AH105" i="64"/>
  <c r="F105" i="64"/>
  <c r="I105" i="64"/>
  <c r="L105" i="64"/>
  <c r="O105" i="64"/>
  <c r="S105" i="64"/>
  <c r="U105" i="64"/>
  <c r="W105" i="64"/>
  <c r="Y105" i="64"/>
  <c r="AA105" i="64"/>
  <c r="AC105" i="64"/>
  <c r="AJ105" i="64"/>
  <c r="E106" i="64"/>
  <c r="H106" i="64"/>
  <c r="J106" i="64"/>
  <c r="K106" i="64"/>
  <c r="AD106" i="64"/>
  <c r="AF106" i="64"/>
  <c r="F106" i="64"/>
  <c r="I106" i="64"/>
  <c r="L106" i="64"/>
  <c r="O106" i="64"/>
  <c r="S106" i="64"/>
  <c r="U106" i="64"/>
  <c r="W106" i="64"/>
  <c r="Y106" i="64"/>
  <c r="AA106" i="64"/>
  <c r="AC106" i="64"/>
  <c r="AJ106" i="64"/>
  <c r="E107" i="64"/>
  <c r="H107" i="64"/>
  <c r="J107" i="64"/>
  <c r="K107" i="64"/>
  <c r="AD107" i="64"/>
  <c r="AH107" i="64"/>
  <c r="F107" i="64"/>
  <c r="I107" i="64"/>
  <c r="L107" i="64"/>
  <c r="O107" i="64"/>
  <c r="S107" i="64"/>
  <c r="U107" i="64"/>
  <c r="W107" i="64"/>
  <c r="Y107" i="64"/>
  <c r="AA107" i="64"/>
  <c r="AC107" i="64"/>
  <c r="AJ107" i="64"/>
  <c r="E108" i="64"/>
  <c r="H108" i="64"/>
  <c r="J108" i="64"/>
  <c r="K108" i="64"/>
  <c r="AD108" i="64"/>
  <c r="F108" i="64"/>
  <c r="I108" i="64"/>
  <c r="L108" i="64"/>
  <c r="O108" i="64"/>
  <c r="S108" i="64"/>
  <c r="U108" i="64"/>
  <c r="W108" i="64"/>
  <c r="Y108" i="64"/>
  <c r="AA108" i="64"/>
  <c r="AC108" i="64"/>
  <c r="AJ108" i="64"/>
  <c r="E109" i="64"/>
  <c r="H109" i="64"/>
  <c r="J109" i="64"/>
  <c r="F109" i="64"/>
  <c r="K109" i="64"/>
  <c r="AD109" i="64"/>
  <c r="I109" i="64"/>
  <c r="L109" i="64"/>
  <c r="O109" i="64"/>
  <c r="S109" i="64"/>
  <c r="U109" i="64"/>
  <c r="W109" i="64"/>
  <c r="Y109" i="64"/>
  <c r="AA109" i="64"/>
  <c r="AC109" i="64"/>
  <c r="AG109" i="64"/>
  <c r="E109" i="75"/>
  <c r="AC109" i="75"/>
  <c r="AJ109" i="64"/>
  <c r="E110" i="64"/>
  <c r="H110" i="64"/>
  <c r="J110" i="64"/>
  <c r="K110" i="64"/>
  <c r="AD110" i="64"/>
  <c r="F110" i="64"/>
  <c r="I110" i="64"/>
  <c r="L110" i="64"/>
  <c r="O110" i="64"/>
  <c r="S110" i="64"/>
  <c r="U110" i="64"/>
  <c r="W110" i="64"/>
  <c r="Y110" i="64"/>
  <c r="AA110" i="64"/>
  <c r="AC110" i="64"/>
  <c r="AJ110" i="64"/>
  <c r="E111" i="64"/>
  <c r="H111" i="64"/>
  <c r="J111" i="64"/>
  <c r="K111" i="64"/>
  <c r="AD111" i="64"/>
  <c r="F111" i="64"/>
  <c r="I111" i="64"/>
  <c r="L111" i="64"/>
  <c r="O111" i="64"/>
  <c r="S111" i="64"/>
  <c r="U111" i="64"/>
  <c r="W111" i="64"/>
  <c r="Y111" i="64"/>
  <c r="AA111" i="64"/>
  <c r="AC111" i="64"/>
  <c r="AJ111" i="64"/>
  <c r="E112" i="64"/>
  <c r="H112" i="64"/>
  <c r="J112" i="64"/>
  <c r="K112" i="64"/>
  <c r="AD112" i="64"/>
  <c r="F112" i="64"/>
  <c r="I112" i="64"/>
  <c r="L112" i="64"/>
  <c r="O112" i="64"/>
  <c r="S112" i="64"/>
  <c r="U112" i="64"/>
  <c r="W112" i="64"/>
  <c r="Y112" i="64"/>
  <c r="AA112" i="64"/>
  <c r="AC112" i="64"/>
  <c r="AJ112" i="64"/>
  <c r="E113" i="64"/>
  <c r="H113" i="64"/>
  <c r="J113" i="64"/>
  <c r="K113" i="64"/>
  <c r="AD113" i="64"/>
  <c r="AF113" i="64"/>
  <c r="F113" i="64"/>
  <c r="I113" i="64"/>
  <c r="L113" i="64"/>
  <c r="O113" i="64"/>
  <c r="S113" i="64"/>
  <c r="U113" i="64"/>
  <c r="W113" i="64"/>
  <c r="Y113" i="64"/>
  <c r="AA113" i="64"/>
  <c r="AC113" i="64"/>
  <c r="AJ113" i="64"/>
  <c r="E114" i="64"/>
  <c r="H114" i="64"/>
  <c r="J114" i="64"/>
  <c r="F114" i="64"/>
  <c r="I114" i="64"/>
  <c r="K114" i="64"/>
  <c r="AD114" i="64"/>
  <c r="AH114" i="64"/>
  <c r="L114" i="64"/>
  <c r="O114" i="64"/>
  <c r="S114" i="64"/>
  <c r="U114" i="64"/>
  <c r="W114" i="64"/>
  <c r="Y114" i="64"/>
  <c r="AA114" i="64"/>
  <c r="AC114" i="64"/>
  <c r="AJ114" i="64"/>
  <c r="E115" i="64"/>
  <c r="H115" i="64"/>
  <c r="J115" i="64"/>
  <c r="K115" i="64"/>
  <c r="AD115" i="64"/>
  <c r="F115" i="64"/>
  <c r="I115" i="64"/>
  <c r="L115" i="64"/>
  <c r="O115" i="64"/>
  <c r="S115" i="64"/>
  <c r="U115" i="64"/>
  <c r="W115" i="64"/>
  <c r="Y115" i="64"/>
  <c r="AA115" i="64"/>
  <c r="AC115" i="64"/>
  <c r="AJ115" i="64"/>
  <c r="E116" i="64"/>
  <c r="H116" i="64"/>
  <c r="J116" i="64"/>
  <c r="K116" i="64"/>
  <c r="AD116" i="64"/>
  <c r="AH116" i="64"/>
  <c r="F116" i="64"/>
  <c r="I116" i="64"/>
  <c r="L116" i="64"/>
  <c r="O116" i="64"/>
  <c r="S116" i="64"/>
  <c r="U116" i="64"/>
  <c r="W116" i="64"/>
  <c r="Y116" i="64"/>
  <c r="AA116" i="64"/>
  <c r="AC116" i="64"/>
  <c r="AJ116" i="64"/>
  <c r="E117" i="64"/>
  <c r="H117" i="64"/>
  <c r="J117" i="64"/>
  <c r="K117" i="64"/>
  <c r="AD117" i="64"/>
  <c r="AF117" i="64"/>
  <c r="F117" i="64"/>
  <c r="I117" i="64"/>
  <c r="L117" i="64"/>
  <c r="O117" i="64"/>
  <c r="S117" i="64"/>
  <c r="U117" i="64"/>
  <c r="W117" i="64"/>
  <c r="Y117" i="64"/>
  <c r="AA117" i="64"/>
  <c r="AC117" i="64"/>
  <c r="AJ117" i="64"/>
  <c r="E118" i="64"/>
  <c r="H118" i="64"/>
  <c r="J118" i="64"/>
  <c r="K118" i="64"/>
  <c r="AD118" i="64"/>
  <c r="AE118" i="64"/>
  <c r="AK118" i="64"/>
  <c r="F118" i="64"/>
  <c r="I118" i="64"/>
  <c r="L118" i="64"/>
  <c r="O118" i="64"/>
  <c r="S118" i="64"/>
  <c r="U118" i="64"/>
  <c r="W118" i="64"/>
  <c r="Y118" i="64"/>
  <c r="AA118" i="64"/>
  <c r="AC118" i="64"/>
  <c r="AJ118" i="64"/>
  <c r="E119" i="64"/>
  <c r="H119" i="64"/>
  <c r="J119" i="64"/>
  <c r="K119" i="64"/>
  <c r="AD119" i="64"/>
  <c r="AE119" i="64"/>
  <c r="F119" i="64"/>
  <c r="I119" i="64"/>
  <c r="L119" i="64"/>
  <c r="O119" i="64"/>
  <c r="S119" i="64"/>
  <c r="U119" i="64"/>
  <c r="W119" i="64"/>
  <c r="Y119" i="64"/>
  <c r="AA119" i="64"/>
  <c r="AC119" i="64"/>
  <c r="AJ119" i="64"/>
  <c r="AK119" i="64"/>
  <c r="E120" i="64"/>
  <c r="H120" i="64"/>
  <c r="J120" i="64"/>
  <c r="K120" i="64"/>
  <c r="AD120" i="64"/>
  <c r="F120" i="64"/>
  <c r="I120" i="64"/>
  <c r="L120" i="64"/>
  <c r="O120" i="64"/>
  <c r="S120" i="64"/>
  <c r="U120" i="64"/>
  <c r="W120" i="64"/>
  <c r="Y120" i="64"/>
  <c r="AA120" i="64"/>
  <c r="AC120" i="64"/>
  <c r="AJ120" i="64"/>
  <c r="E121" i="64"/>
  <c r="H121" i="64"/>
  <c r="J121" i="64"/>
  <c r="K121" i="64"/>
  <c r="AD121" i="64"/>
  <c r="F121" i="64"/>
  <c r="I121" i="64"/>
  <c r="L121" i="64"/>
  <c r="O121" i="64"/>
  <c r="S121" i="64"/>
  <c r="U121" i="64"/>
  <c r="W121" i="64"/>
  <c r="Y121" i="64"/>
  <c r="AA121" i="64"/>
  <c r="AC121" i="64"/>
  <c r="AJ121" i="64"/>
  <c r="E122" i="64"/>
  <c r="H122" i="64"/>
  <c r="J122" i="64"/>
  <c r="K122" i="64"/>
  <c r="AD122" i="64"/>
  <c r="F122" i="64"/>
  <c r="I122" i="64"/>
  <c r="L122" i="64"/>
  <c r="O122" i="64"/>
  <c r="S122" i="64"/>
  <c r="U122" i="64"/>
  <c r="W122" i="64"/>
  <c r="Y122" i="64"/>
  <c r="AA122" i="64"/>
  <c r="AC122" i="64"/>
  <c r="AJ122" i="64"/>
  <c r="E123" i="64"/>
  <c r="H123" i="64"/>
  <c r="J123" i="64"/>
  <c r="K123" i="64"/>
  <c r="AD123" i="64"/>
  <c r="AH123" i="64"/>
  <c r="F123" i="64"/>
  <c r="I123" i="64"/>
  <c r="L123" i="64"/>
  <c r="O123" i="64"/>
  <c r="S123" i="64"/>
  <c r="U123" i="64"/>
  <c r="W123" i="64"/>
  <c r="Y123" i="64"/>
  <c r="AA123" i="64"/>
  <c r="AC123" i="64"/>
  <c r="AJ123" i="64"/>
  <c r="E124" i="64"/>
  <c r="H124" i="64"/>
  <c r="J124" i="64"/>
  <c r="K124" i="64"/>
  <c r="AD124" i="64"/>
  <c r="AF124" i="64"/>
  <c r="F124" i="64"/>
  <c r="I124" i="64"/>
  <c r="L124" i="64"/>
  <c r="O124" i="64"/>
  <c r="S124" i="64"/>
  <c r="U124" i="64"/>
  <c r="W124" i="64"/>
  <c r="Y124" i="64"/>
  <c r="AA124" i="64"/>
  <c r="AC124" i="64"/>
  <c r="AJ124" i="64"/>
  <c r="E125" i="64"/>
  <c r="H125" i="64"/>
  <c r="J125" i="64"/>
  <c r="F125" i="64"/>
  <c r="K125" i="64"/>
  <c r="AD125" i="64"/>
  <c r="AG125" i="64"/>
  <c r="E125" i="75"/>
  <c r="N125" i="75"/>
  <c r="Q125" i="75"/>
  <c r="I125" i="64"/>
  <c r="L125" i="64"/>
  <c r="O125" i="64"/>
  <c r="S125" i="64"/>
  <c r="U125" i="64"/>
  <c r="W125" i="64"/>
  <c r="Y125" i="64"/>
  <c r="AA125" i="64"/>
  <c r="AC125" i="64"/>
  <c r="AJ125" i="64"/>
  <c r="E126" i="64"/>
  <c r="H126" i="64"/>
  <c r="J126" i="64"/>
  <c r="K126" i="64"/>
  <c r="AD126" i="64"/>
  <c r="F126" i="64"/>
  <c r="I126" i="64"/>
  <c r="L126" i="64"/>
  <c r="O126" i="64"/>
  <c r="S126" i="64"/>
  <c r="U126" i="64"/>
  <c r="W126" i="64"/>
  <c r="Y126" i="64"/>
  <c r="AA126" i="64"/>
  <c r="AC126" i="64"/>
  <c r="AJ126" i="64"/>
  <c r="E127" i="64"/>
  <c r="H127" i="64"/>
  <c r="J127" i="64"/>
  <c r="K127" i="64"/>
  <c r="AD127" i="64"/>
  <c r="F127" i="64"/>
  <c r="I127" i="64"/>
  <c r="L127" i="64"/>
  <c r="O127" i="64"/>
  <c r="S127" i="64"/>
  <c r="U127" i="64"/>
  <c r="W127" i="64"/>
  <c r="Y127" i="64"/>
  <c r="AA127" i="64"/>
  <c r="AC127" i="64"/>
  <c r="AJ127" i="64"/>
  <c r="E128" i="64"/>
  <c r="H128" i="64"/>
  <c r="J128" i="64"/>
  <c r="K128" i="64"/>
  <c r="AD128" i="64"/>
  <c r="AE128" i="64"/>
  <c r="F128" i="64"/>
  <c r="I128" i="64"/>
  <c r="L128" i="64"/>
  <c r="O128" i="64"/>
  <c r="S128" i="64"/>
  <c r="U128" i="64"/>
  <c r="W128" i="64"/>
  <c r="Y128" i="64"/>
  <c r="AA128" i="64"/>
  <c r="AC128" i="64"/>
  <c r="AJ128" i="64"/>
  <c r="AK128" i="64"/>
  <c r="E129" i="64"/>
  <c r="H129" i="64"/>
  <c r="J129" i="64"/>
  <c r="K129" i="64"/>
  <c r="AD129" i="64"/>
  <c r="AF129" i="64"/>
  <c r="F129" i="64"/>
  <c r="I129" i="64"/>
  <c r="L129" i="64"/>
  <c r="O129" i="64"/>
  <c r="S129" i="64"/>
  <c r="U129" i="64"/>
  <c r="W129" i="64"/>
  <c r="Y129" i="64"/>
  <c r="AA129" i="64"/>
  <c r="AC129" i="64"/>
  <c r="AJ129" i="64"/>
  <c r="E130" i="64"/>
  <c r="H130" i="64"/>
  <c r="J130" i="64"/>
  <c r="F130" i="64"/>
  <c r="I130" i="64"/>
  <c r="K130" i="64"/>
  <c r="AD130" i="64"/>
  <c r="AH130" i="64"/>
  <c r="L130" i="64"/>
  <c r="O130" i="64"/>
  <c r="S130" i="64"/>
  <c r="U130" i="64"/>
  <c r="W130" i="64"/>
  <c r="Y130" i="64"/>
  <c r="AA130" i="64"/>
  <c r="AC130" i="64"/>
  <c r="AJ130" i="64"/>
  <c r="E131" i="64"/>
  <c r="H131" i="64"/>
  <c r="J131" i="64"/>
  <c r="K131" i="64"/>
  <c r="AD131" i="64"/>
  <c r="AF131" i="64"/>
  <c r="F131" i="64"/>
  <c r="I131" i="64"/>
  <c r="L131" i="64"/>
  <c r="O131" i="64"/>
  <c r="S131" i="64"/>
  <c r="U131" i="64"/>
  <c r="W131" i="64"/>
  <c r="Y131" i="64"/>
  <c r="AA131" i="64"/>
  <c r="AC131" i="64"/>
  <c r="AJ131" i="64"/>
  <c r="E132" i="64"/>
  <c r="H132" i="64"/>
  <c r="J132" i="64"/>
  <c r="F132" i="64"/>
  <c r="I132" i="64"/>
  <c r="K132" i="64"/>
  <c r="AD132" i="64"/>
  <c r="AH132" i="64"/>
  <c r="L132" i="64"/>
  <c r="O132" i="64"/>
  <c r="S132" i="64"/>
  <c r="U132" i="64"/>
  <c r="W132" i="64"/>
  <c r="Y132" i="64"/>
  <c r="AA132" i="64"/>
  <c r="AC132" i="64"/>
  <c r="AJ132" i="64"/>
  <c r="E133" i="64"/>
  <c r="H133" i="64"/>
  <c r="J133" i="64"/>
  <c r="K133" i="64"/>
  <c r="AD133" i="64"/>
  <c r="AF133" i="64"/>
  <c r="F133" i="64"/>
  <c r="I133" i="64"/>
  <c r="L133" i="64"/>
  <c r="O133" i="64"/>
  <c r="S133" i="64"/>
  <c r="U133" i="64"/>
  <c r="W133" i="64"/>
  <c r="Y133" i="64"/>
  <c r="AA133" i="64"/>
  <c r="AC133" i="64"/>
  <c r="AJ133" i="64"/>
  <c r="E134" i="64"/>
  <c r="H134" i="64"/>
  <c r="J134" i="64"/>
  <c r="K134" i="64"/>
  <c r="AD134" i="64"/>
  <c r="AE134" i="64"/>
  <c r="F134" i="64"/>
  <c r="I134" i="64"/>
  <c r="L134" i="64"/>
  <c r="O134" i="64"/>
  <c r="S134" i="64"/>
  <c r="U134" i="64"/>
  <c r="W134" i="64"/>
  <c r="Y134" i="64"/>
  <c r="AA134" i="64"/>
  <c r="AC134" i="64"/>
  <c r="AJ134" i="64"/>
  <c r="AK134" i="64"/>
  <c r="E135" i="64"/>
  <c r="H135" i="64"/>
  <c r="J135" i="64"/>
  <c r="K135" i="64"/>
  <c r="AD135" i="64"/>
  <c r="F135" i="64"/>
  <c r="I135" i="64"/>
  <c r="L135" i="64"/>
  <c r="O135" i="64"/>
  <c r="S135" i="64"/>
  <c r="U135" i="64"/>
  <c r="W135" i="64"/>
  <c r="Y135" i="64"/>
  <c r="AA135" i="64"/>
  <c r="AC135" i="64"/>
  <c r="AJ135" i="64"/>
  <c r="E136" i="64"/>
  <c r="H136" i="64"/>
  <c r="J136" i="64"/>
  <c r="K136" i="64"/>
  <c r="AD136" i="64"/>
  <c r="F136" i="64"/>
  <c r="I136" i="64"/>
  <c r="L136" i="64"/>
  <c r="O136" i="64"/>
  <c r="S136" i="64"/>
  <c r="U136" i="64"/>
  <c r="W136" i="64"/>
  <c r="Y136" i="64"/>
  <c r="AA136" i="64"/>
  <c r="AC136" i="64"/>
  <c r="AJ136" i="64"/>
  <c r="E137" i="64"/>
  <c r="H137" i="64"/>
  <c r="J137" i="64"/>
  <c r="K137" i="64"/>
  <c r="AD137" i="64"/>
  <c r="AH137" i="64"/>
  <c r="F137" i="64"/>
  <c r="I137" i="64"/>
  <c r="L137" i="64"/>
  <c r="O137" i="64"/>
  <c r="S137" i="64"/>
  <c r="U137" i="64"/>
  <c r="W137" i="64"/>
  <c r="Y137" i="64"/>
  <c r="AA137" i="64"/>
  <c r="AC137" i="64"/>
  <c r="AJ137" i="64"/>
  <c r="E138" i="64"/>
  <c r="H138" i="64"/>
  <c r="J138" i="64"/>
  <c r="K138" i="64"/>
  <c r="AD138" i="64"/>
  <c r="F138" i="64"/>
  <c r="I138" i="64"/>
  <c r="L138" i="64"/>
  <c r="O138" i="64"/>
  <c r="S138" i="64"/>
  <c r="U138" i="64"/>
  <c r="W138" i="64"/>
  <c r="Y138" i="64"/>
  <c r="AA138" i="64"/>
  <c r="AC138" i="64"/>
  <c r="AJ138" i="64"/>
  <c r="E139" i="64"/>
  <c r="H139" i="64"/>
  <c r="J139" i="64"/>
  <c r="K139" i="64"/>
  <c r="AD139" i="64"/>
  <c r="F139" i="64"/>
  <c r="I139" i="64"/>
  <c r="L139" i="64"/>
  <c r="O139" i="64"/>
  <c r="S139" i="64"/>
  <c r="U139" i="64"/>
  <c r="W139" i="64"/>
  <c r="Y139" i="64"/>
  <c r="AA139" i="64"/>
  <c r="AC139" i="64"/>
  <c r="AJ139" i="64"/>
  <c r="E140" i="64"/>
  <c r="H140" i="64"/>
  <c r="J140" i="64"/>
  <c r="K140" i="64"/>
  <c r="AD140" i="64"/>
  <c r="F140" i="64"/>
  <c r="I140" i="64"/>
  <c r="L140" i="64"/>
  <c r="O140" i="64"/>
  <c r="S140" i="64"/>
  <c r="U140" i="64"/>
  <c r="W140" i="64"/>
  <c r="Y140" i="64"/>
  <c r="AA140" i="64"/>
  <c r="AC140" i="64"/>
  <c r="AJ140" i="64"/>
  <c r="E141" i="64"/>
  <c r="H141" i="64"/>
  <c r="J141" i="64"/>
  <c r="K141" i="64"/>
  <c r="AD141" i="64"/>
  <c r="F141" i="64"/>
  <c r="I141" i="64"/>
  <c r="L141" i="64"/>
  <c r="O141" i="64"/>
  <c r="S141" i="64"/>
  <c r="U141" i="64"/>
  <c r="W141" i="64"/>
  <c r="Y141" i="64"/>
  <c r="AA141" i="64"/>
  <c r="AC141" i="64"/>
  <c r="AJ141" i="64"/>
  <c r="E142" i="64"/>
  <c r="H142" i="64"/>
  <c r="J142" i="64"/>
  <c r="K142" i="64"/>
  <c r="AD142" i="64"/>
  <c r="AE142" i="64"/>
  <c r="F142" i="64"/>
  <c r="I142" i="64"/>
  <c r="L142" i="64"/>
  <c r="O142" i="64"/>
  <c r="S142" i="64"/>
  <c r="U142" i="64"/>
  <c r="W142" i="64"/>
  <c r="Y142" i="64"/>
  <c r="AA142" i="64"/>
  <c r="AC142" i="64"/>
  <c r="AJ142" i="64"/>
  <c r="AK142" i="64"/>
  <c r="E143" i="64"/>
  <c r="H143" i="64"/>
  <c r="J143" i="64"/>
  <c r="K143" i="64"/>
  <c r="AD143" i="64"/>
  <c r="F143" i="64"/>
  <c r="I143" i="64"/>
  <c r="L143" i="64"/>
  <c r="O143" i="64"/>
  <c r="S143" i="64"/>
  <c r="U143" i="64"/>
  <c r="W143" i="64"/>
  <c r="Y143" i="64"/>
  <c r="AA143" i="64"/>
  <c r="AC143" i="64"/>
  <c r="AJ143" i="64"/>
  <c r="E144" i="64"/>
  <c r="H144" i="64"/>
  <c r="J144" i="64"/>
  <c r="K144" i="64"/>
  <c r="AD144" i="64"/>
  <c r="F144" i="64"/>
  <c r="I144" i="64"/>
  <c r="L144" i="64"/>
  <c r="O144" i="64"/>
  <c r="S144" i="64"/>
  <c r="U144" i="64"/>
  <c r="W144" i="64"/>
  <c r="Y144" i="64"/>
  <c r="AA144" i="64"/>
  <c r="AC144" i="64"/>
  <c r="AJ144" i="64"/>
  <c r="E145" i="64"/>
  <c r="H145" i="64"/>
  <c r="J145" i="64"/>
  <c r="F145" i="64"/>
  <c r="K145" i="64"/>
  <c r="AD145" i="64"/>
  <c r="I145" i="64"/>
  <c r="L145" i="64"/>
  <c r="O145" i="64"/>
  <c r="S145" i="64"/>
  <c r="U145" i="64"/>
  <c r="W145" i="64"/>
  <c r="Y145" i="64"/>
  <c r="AA145" i="64"/>
  <c r="AC145" i="64"/>
  <c r="AJ145" i="64"/>
  <c r="E146" i="64"/>
  <c r="H146" i="64"/>
  <c r="J146" i="64"/>
  <c r="K146" i="64"/>
  <c r="AD146" i="64"/>
  <c r="F146" i="64"/>
  <c r="I146" i="64"/>
  <c r="L146" i="64"/>
  <c r="O146" i="64"/>
  <c r="S146" i="64"/>
  <c r="U146" i="64"/>
  <c r="W146" i="64"/>
  <c r="Y146" i="64"/>
  <c r="AA146" i="64"/>
  <c r="AC146" i="64"/>
  <c r="AJ146" i="64"/>
  <c r="E147" i="64"/>
  <c r="H147" i="64"/>
  <c r="J147" i="64"/>
  <c r="K147" i="64"/>
  <c r="AD147" i="64"/>
  <c r="F147" i="64"/>
  <c r="I147" i="64"/>
  <c r="L147" i="64"/>
  <c r="O147" i="64"/>
  <c r="S147" i="64"/>
  <c r="U147" i="64"/>
  <c r="W147" i="64"/>
  <c r="Y147" i="64"/>
  <c r="AA147" i="64"/>
  <c r="AC147" i="64"/>
  <c r="AJ147" i="64"/>
  <c r="E148" i="64"/>
  <c r="H148" i="64"/>
  <c r="J148" i="64"/>
  <c r="K148" i="64"/>
  <c r="AD148" i="64"/>
  <c r="AH148" i="64"/>
  <c r="F148" i="64"/>
  <c r="I148" i="64"/>
  <c r="L148" i="64"/>
  <c r="O148" i="64"/>
  <c r="S148" i="64"/>
  <c r="U148" i="64"/>
  <c r="W148" i="64"/>
  <c r="Y148" i="64"/>
  <c r="AA148" i="64"/>
  <c r="AC148" i="64"/>
  <c r="AJ148" i="64"/>
  <c r="E149" i="64"/>
  <c r="H149" i="64"/>
  <c r="J149" i="64"/>
  <c r="K149" i="64"/>
  <c r="AD149" i="64"/>
  <c r="F149" i="64"/>
  <c r="I149" i="64"/>
  <c r="L149" i="64"/>
  <c r="O149" i="64"/>
  <c r="S149" i="64"/>
  <c r="U149" i="64"/>
  <c r="W149" i="64"/>
  <c r="Y149" i="64"/>
  <c r="AA149" i="64"/>
  <c r="AC149" i="64"/>
  <c r="AJ149" i="64"/>
  <c r="E150" i="64"/>
  <c r="H150" i="64"/>
  <c r="J150" i="64"/>
  <c r="K150" i="64"/>
  <c r="AD150" i="64"/>
  <c r="F150" i="64"/>
  <c r="I150" i="64"/>
  <c r="L150" i="64"/>
  <c r="O150" i="64"/>
  <c r="S150" i="64"/>
  <c r="U150" i="64"/>
  <c r="W150" i="64"/>
  <c r="Y150" i="64"/>
  <c r="AA150" i="64"/>
  <c r="AC150" i="64"/>
  <c r="AJ150" i="64"/>
  <c r="E151" i="64"/>
  <c r="H151" i="64"/>
  <c r="J151" i="64"/>
  <c r="K151" i="64"/>
  <c r="AD151" i="64"/>
  <c r="F151" i="64"/>
  <c r="I151" i="64"/>
  <c r="L151" i="64"/>
  <c r="O151" i="64"/>
  <c r="S151" i="64"/>
  <c r="U151" i="64"/>
  <c r="W151" i="64"/>
  <c r="Y151" i="64"/>
  <c r="AA151" i="64"/>
  <c r="AC151" i="64"/>
  <c r="AJ151" i="64"/>
  <c r="E152" i="64"/>
  <c r="H152" i="64"/>
  <c r="J152" i="64"/>
  <c r="F152" i="64"/>
  <c r="I152" i="64"/>
  <c r="K152" i="64"/>
  <c r="AD152" i="64"/>
  <c r="AE152" i="64"/>
  <c r="L152" i="64"/>
  <c r="O152" i="64"/>
  <c r="S152" i="64"/>
  <c r="U152" i="64"/>
  <c r="W152" i="64"/>
  <c r="Y152" i="64"/>
  <c r="AA152" i="64"/>
  <c r="AC152" i="64"/>
  <c r="AJ152" i="64"/>
  <c r="AK152" i="64"/>
  <c r="E153" i="64"/>
  <c r="H153" i="64"/>
  <c r="J153" i="64"/>
  <c r="K153" i="64"/>
  <c r="AD153" i="64"/>
  <c r="AH153" i="64"/>
  <c r="F153" i="64"/>
  <c r="I153" i="64"/>
  <c r="L153" i="64"/>
  <c r="O153" i="64"/>
  <c r="S153" i="64"/>
  <c r="U153" i="64"/>
  <c r="W153" i="64"/>
  <c r="Y153" i="64"/>
  <c r="AA153" i="64"/>
  <c r="AC153" i="64"/>
  <c r="AJ153" i="64"/>
  <c r="E154" i="64"/>
  <c r="H154" i="64"/>
  <c r="J154" i="64"/>
  <c r="K154" i="64"/>
  <c r="AD154" i="64"/>
  <c r="AF154" i="64"/>
  <c r="F154" i="64"/>
  <c r="I154" i="64"/>
  <c r="L154" i="64"/>
  <c r="O154" i="64"/>
  <c r="S154" i="64"/>
  <c r="U154" i="64"/>
  <c r="W154" i="64"/>
  <c r="Y154" i="64"/>
  <c r="AA154" i="64"/>
  <c r="AC154" i="64"/>
  <c r="AJ154" i="64"/>
  <c r="E155" i="64"/>
  <c r="H155" i="64"/>
  <c r="J155" i="64"/>
  <c r="K155" i="64"/>
  <c r="AD155" i="64"/>
  <c r="F155" i="64"/>
  <c r="I155" i="64"/>
  <c r="L155" i="64"/>
  <c r="O155" i="64"/>
  <c r="S155" i="64"/>
  <c r="U155" i="64"/>
  <c r="W155" i="64"/>
  <c r="Y155" i="64"/>
  <c r="AA155" i="64"/>
  <c r="AC155" i="64"/>
  <c r="AJ155" i="64"/>
  <c r="E156" i="64"/>
  <c r="H156" i="64"/>
  <c r="J156" i="64"/>
  <c r="K156" i="64"/>
  <c r="AD156" i="64"/>
  <c r="F156" i="64"/>
  <c r="I156" i="64"/>
  <c r="L156" i="64"/>
  <c r="O156" i="64"/>
  <c r="S156" i="64"/>
  <c r="U156" i="64"/>
  <c r="W156" i="64"/>
  <c r="Y156" i="64"/>
  <c r="AA156" i="64"/>
  <c r="AC156" i="64"/>
  <c r="AJ156" i="64"/>
  <c r="E157" i="64"/>
  <c r="H157" i="64"/>
  <c r="J157" i="64"/>
  <c r="K157" i="64"/>
  <c r="AD157" i="64"/>
  <c r="AF157" i="64"/>
  <c r="F157" i="64"/>
  <c r="I157" i="64"/>
  <c r="L157" i="64"/>
  <c r="O157" i="64"/>
  <c r="S157" i="64"/>
  <c r="U157" i="64"/>
  <c r="W157" i="64"/>
  <c r="Y157" i="64"/>
  <c r="AA157" i="64"/>
  <c r="AC157" i="64"/>
  <c r="AJ157" i="64"/>
  <c r="E158" i="64"/>
  <c r="H158" i="64"/>
  <c r="J158" i="64"/>
  <c r="K158" i="64"/>
  <c r="AD158" i="64"/>
  <c r="AE158" i="64"/>
  <c r="AK158" i="64"/>
  <c r="F158" i="64"/>
  <c r="I158" i="64"/>
  <c r="L158" i="64"/>
  <c r="O158" i="64"/>
  <c r="S158" i="64"/>
  <c r="U158" i="64"/>
  <c r="W158" i="64"/>
  <c r="Y158" i="64"/>
  <c r="AA158" i="64"/>
  <c r="AC158" i="64"/>
  <c r="AJ158" i="64"/>
  <c r="E159" i="64"/>
  <c r="H159" i="64"/>
  <c r="J159" i="64"/>
  <c r="K159" i="64"/>
  <c r="AD159" i="64"/>
  <c r="F159" i="64"/>
  <c r="I159" i="64"/>
  <c r="L159" i="64"/>
  <c r="O159" i="64"/>
  <c r="S159" i="64"/>
  <c r="U159" i="64"/>
  <c r="W159" i="64"/>
  <c r="Y159" i="64"/>
  <c r="AA159" i="64"/>
  <c r="AC159" i="64"/>
  <c r="AJ159" i="64"/>
  <c r="E160" i="64"/>
  <c r="H160" i="64"/>
  <c r="J160" i="64"/>
  <c r="K160" i="64"/>
  <c r="AD160" i="64"/>
  <c r="F160" i="64"/>
  <c r="I160" i="64"/>
  <c r="L160" i="64"/>
  <c r="O160" i="64"/>
  <c r="S160" i="64"/>
  <c r="U160" i="64"/>
  <c r="W160" i="64"/>
  <c r="Y160" i="64"/>
  <c r="AA160" i="64"/>
  <c r="AC160" i="64"/>
  <c r="AJ160" i="64"/>
  <c r="E161" i="64"/>
  <c r="H161" i="64"/>
  <c r="J161" i="64"/>
  <c r="K161" i="64"/>
  <c r="AD161" i="64"/>
  <c r="F161" i="64"/>
  <c r="I161" i="64"/>
  <c r="L161" i="64"/>
  <c r="O161" i="64"/>
  <c r="S161" i="64"/>
  <c r="U161" i="64"/>
  <c r="W161" i="64"/>
  <c r="Y161" i="64"/>
  <c r="AA161" i="64"/>
  <c r="AC161" i="64"/>
  <c r="AJ161" i="64"/>
  <c r="E162" i="64"/>
  <c r="H162" i="64"/>
  <c r="J162" i="64"/>
  <c r="K162" i="64"/>
  <c r="AD162" i="64"/>
  <c r="F162" i="64"/>
  <c r="I162" i="64"/>
  <c r="L162" i="64"/>
  <c r="O162" i="64"/>
  <c r="S162" i="64"/>
  <c r="U162" i="64"/>
  <c r="W162" i="64"/>
  <c r="Y162" i="64"/>
  <c r="AA162" i="64"/>
  <c r="AC162" i="64"/>
  <c r="AJ162" i="64"/>
  <c r="E163" i="64"/>
  <c r="H163" i="64"/>
  <c r="J163" i="64"/>
  <c r="K163" i="64"/>
  <c r="AD163" i="64"/>
  <c r="F163" i="64"/>
  <c r="I163" i="64"/>
  <c r="L163" i="64"/>
  <c r="O163" i="64"/>
  <c r="S163" i="64"/>
  <c r="U163" i="64"/>
  <c r="W163" i="64"/>
  <c r="Y163" i="64"/>
  <c r="AA163" i="64"/>
  <c r="AC163" i="64"/>
  <c r="AJ163" i="64"/>
  <c r="E164" i="64"/>
  <c r="H164" i="64"/>
  <c r="J164" i="64"/>
  <c r="F164" i="64"/>
  <c r="I164" i="64"/>
  <c r="K164" i="64"/>
  <c r="AD164" i="64"/>
  <c r="AG164" i="64"/>
  <c r="E164" i="75"/>
  <c r="N164" i="75"/>
  <c r="L164" i="64"/>
  <c r="O164" i="64"/>
  <c r="S164" i="64"/>
  <c r="U164" i="64"/>
  <c r="W164" i="64"/>
  <c r="Y164" i="64"/>
  <c r="AA164" i="64"/>
  <c r="AC164" i="64"/>
  <c r="AJ164" i="64"/>
  <c r="E165" i="64"/>
  <c r="H165" i="64"/>
  <c r="J165" i="64"/>
  <c r="F165" i="64"/>
  <c r="I165" i="64"/>
  <c r="K165" i="64"/>
  <c r="AD165" i="64"/>
  <c r="L165" i="64"/>
  <c r="O165" i="64"/>
  <c r="S165" i="64"/>
  <c r="U165" i="64"/>
  <c r="W165" i="64"/>
  <c r="Y165" i="64"/>
  <c r="AA165" i="64"/>
  <c r="AC165" i="64"/>
  <c r="AJ165" i="64"/>
  <c r="E166" i="64"/>
  <c r="H166" i="64"/>
  <c r="J166" i="64"/>
  <c r="F166" i="64"/>
  <c r="I166" i="64"/>
  <c r="K166" i="64"/>
  <c r="AD166" i="64"/>
  <c r="AE166" i="64"/>
  <c r="L166" i="64"/>
  <c r="O166" i="64"/>
  <c r="S166" i="64"/>
  <c r="U166" i="64"/>
  <c r="W166" i="64"/>
  <c r="Y166" i="64"/>
  <c r="AA166" i="64"/>
  <c r="AC166" i="64"/>
  <c r="AF166" i="64"/>
  <c r="AH166" i="64"/>
  <c r="AJ166" i="64"/>
  <c r="AK166" i="64"/>
  <c r="E167" i="64"/>
  <c r="H167" i="64"/>
  <c r="J167" i="64"/>
  <c r="K167" i="64"/>
  <c r="AD167" i="64"/>
  <c r="F167" i="64"/>
  <c r="I167" i="64"/>
  <c r="L167" i="64"/>
  <c r="O167" i="64"/>
  <c r="S167" i="64"/>
  <c r="U167" i="64"/>
  <c r="W167" i="64"/>
  <c r="Y167" i="64"/>
  <c r="AA167" i="64"/>
  <c r="AC167" i="64"/>
  <c r="AJ167" i="64"/>
  <c r="E168" i="64"/>
  <c r="H168" i="64"/>
  <c r="J168" i="64"/>
  <c r="F168" i="64"/>
  <c r="I168" i="64"/>
  <c r="K168" i="64"/>
  <c r="AD168" i="64"/>
  <c r="AH168" i="64"/>
  <c r="L168" i="64"/>
  <c r="O168" i="64"/>
  <c r="S168" i="64"/>
  <c r="U168" i="64"/>
  <c r="W168" i="64"/>
  <c r="Y168" i="64"/>
  <c r="AA168" i="64"/>
  <c r="AC168" i="64"/>
  <c r="AJ168" i="64"/>
  <c r="E169" i="64"/>
  <c r="H169" i="64"/>
  <c r="J169" i="64"/>
  <c r="K169" i="64"/>
  <c r="AD169" i="64"/>
  <c r="AG169" i="64"/>
  <c r="E169" i="75"/>
  <c r="N169" i="75"/>
  <c r="Q169" i="75"/>
  <c r="F169" i="64"/>
  <c r="I169" i="64"/>
  <c r="L169" i="64"/>
  <c r="O169" i="64"/>
  <c r="S169" i="64"/>
  <c r="U169" i="64"/>
  <c r="W169" i="64"/>
  <c r="Y169" i="64"/>
  <c r="AA169" i="64"/>
  <c r="AC169" i="64"/>
  <c r="AJ169" i="64"/>
  <c r="E170" i="64"/>
  <c r="H170" i="64"/>
  <c r="J170" i="64"/>
  <c r="K170" i="64"/>
  <c r="AD170" i="64"/>
  <c r="AF170" i="64"/>
  <c r="F170" i="64"/>
  <c r="I170" i="64"/>
  <c r="L170" i="64"/>
  <c r="O170" i="64"/>
  <c r="S170" i="64"/>
  <c r="U170" i="64"/>
  <c r="W170" i="64"/>
  <c r="Y170" i="64"/>
  <c r="AA170" i="64"/>
  <c r="AC170" i="64"/>
  <c r="AJ170" i="64"/>
  <c r="E171" i="64"/>
  <c r="H171" i="64"/>
  <c r="J171" i="64"/>
  <c r="K171" i="64"/>
  <c r="AD171" i="64"/>
  <c r="AE171" i="64"/>
  <c r="AK171" i="64"/>
  <c r="F171" i="64"/>
  <c r="I171" i="64"/>
  <c r="L171" i="64"/>
  <c r="O171" i="64"/>
  <c r="S171" i="64"/>
  <c r="U171" i="64"/>
  <c r="W171" i="64"/>
  <c r="Y171" i="64"/>
  <c r="AA171" i="64"/>
  <c r="AC171" i="64"/>
  <c r="AJ171" i="64"/>
  <c r="E172" i="64"/>
  <c r="H172" i="64"/>
  <c r="J172" i="64"/>
  <c r="K172" i="64"/>
  <c r="AD172" i="64"/>
  <c r="AH172" i="64"/>
  <c r="F172" i="64"/>
  <c r="I172" i="64"/>
  <c r="L172" i="64"/>
  <c r="O172" i="64"/>
  <c r="S172" i="64"/>
  <c r="U172" i="64"/>
  <c r="W172" i="64"/>
  <c r="Y172" i="64"/>
  <c r="AA172" i="64"/>
  <c r="AC172" i="64"/>
  <c r="AJ172" i="64"/>
  <c r="E173" i="64"/>
  <c r="H173" i="64"/>
  <c r="J173" i="64"/>
  <c r="K173" i="64"/>
  <c r="AD173" i="64"/>
  <c r="AH173" i="64"/>
  <c r="F173" i="64"/>
  <c r="I173" i="64"/>
  <c r="L173" i="64"/>
  <c r="O173" i="64"/>
  <c r="S173" i="64"/>
  <c r="U173" i="64"/>
  <c r="W173" i="64"/>
  <c r="Y173" i="64"/>
  <c r="AA173" i="64"/>
  <c r="AC173" i="64"/>
  <c r="AJ173" i="64"/>
  <c r="E174" i="64"/>
  <c r="H174" i="64"/>
  <c r="J174" i="64"/>
  <c r="K174" i="64"/>
  <c r="AD174" i="64"/>
  <c r="F174" i="64"/>
  <c r="I174" i="64"/>
  <c r="L174" i="64"/>
  <c r="O174" i="64"/>
  <c r="S174" i="64"/>
  <c r="U174" i="64"/>
  <c r="W174" i="64"/>
  <c r="Y174" i="64"/>
  <c r="AA174" i="64"/>
  <c r="AC174" i="64"/>
  <c r="AJ174" i="64"/>
  <c r="E175" i="64"/>
  <c r="H175" i="64"/>
  <c r="J175" i="64"/>
  <c r="F175" i="64"/>
  <c r="I175" i="64"/>
  <c r="K175" i="64"/>
  <c r="AD175" i="64"/>
  <c r="AE175" i="64"/>
  <c r="L175" i="64"/>
  <c r="O175" i="64"/>
  <c r="S175" i="64"/>
  <c r="U175" i="64"/>
  <c r="W175" i="64"/>
  <c r="Y175" i="64"/>
  <c r="AA175" i="64"/>
  <c r="AC175" i="64"/>
  <c r="AJ175" i="64"/>
  <c r="AK175" i="64"/>
  <c r="E176" i="64"/>
  <c r="H176" i="64"/>
  <c r="J176" i="64"/>
  <c r="F176" i="64"/>
  <c r="I176" i="64"/>
  <c r="K176" i="64"/>
  <c r="AD176" i="64"/>
  <c r="L176" i="64"/>
  <c r="O176" i="64"/>
  <c r="S176" i="64"/>
  <c r="U176" i="64"/>
  <c r="W176" i="64"/>
  <c r="Y176" i="64"/>
  <c r="AA176" i="64"/>
  <c r="AC176" i="64"/>
  <c r="AJ176" i="64"/>
  <c r="E177" i="64"/>
  <c r="H177" i="64"/>
  <c r="J177" i="64"/>
  <c r="K177" i="64"/>
  <c r="AD177" i="64"/>
  <c r="AG177" i="64"/>
  <c r="E177" i="75"/>
  <c r="N177" i="75"/>
  <c r="F177" i="64"/>
  <c r="I177" i="64"/>
  <c r="L177" i="64"/>
  <c r="O177" i="64"/>
  <c r="S177" i="64"/>
  <c r="U177" i="64"/>
  <c r="W177" i="64"/>
  <c r="Y177" i="64"/>
  <c r="AA177" i="64"/>
  <c r="AC177" i="64"/>
  <c r="AJ177" i="64"/>
  <c r="E178" i="64"/>
  <c r="H178" i="64"/>
  <c r="J178" i="64"/>
  <c r="K178" i="64"/>
  <c r="AD178" i="64"/>
  <c r="AG178" i="64"/>
  <c r="E178" i="75"/>
  <c r="N178" i="75"/>
  <c r="Q178" i="75"/>
  <c r="F178" i="64"/>
  <c r="I178" i="64"/>
  <c r="L178" i="64"/>
  <c r="O178" i="64"/>
  <c r="S178" i="64"/>
  <c r="U178" i="64"/>
  <c r="W178" i="64"/>
  <c r="Y178" i="64"/>
  <c r="AA178" i="64"/>
  <c r="AC178" i="64"/>
  <c r="AJ178" i="64"/>
  <c r="E179" i="64"/>
  <c r="H179" i="64"/>
  <c r="J179" i="64"/>
  <c r="K179" i="64"/>
  <c r="AD179" i="64"/>
  <c r="F179" i="64"/>
  <c r="I179" i="64"/>
  <c r="L179" i="64"/>
  <c r="O179" i="64"/>
  <c r="S179" i="64"/>
  <c r="U179" i="64"/>
  <c r="W179" i="64"/>
  <c r="Y179" i="64"/>
  <c r="AA179" i="64"/>
  <c r="AC179" i="64"/>
  <c r="AJ179" i="64"/>
  <c r="E180" i="64"/>
  <c r="H180" i="64"/>
  <c r="J180" i="64"/>
  <c r="K180" i="64"/>
  <c r="AD180" i="64"/>
  <c r="AE180" i="64"/>
  <c r="F180" i="64"/>
  <c r="I180" i="64"/>
  <c r="L180" i="64"/>
  <c r="O180" i="64"/>
  <c r="S180" i="64"/>
  <c r="U180" i="64"/>
  <c r="W180" i="64"/>
  <c r="Y180" i="64"/>
  <c r="AA180" i="64"/>
  <c r="AC180" i="64"/>
  <c r="AJ180" i="64"/>
  <c r="AK180" i="64"/>
  <c r="E181" i="64"/>
  <c r="H181" i="64"/>
  <c r="J181" i="64"/>
  <c r="F181" i="64"/>
  <c r="K181" i="64"/>
  <c r="AD181" i="64"/>
  <c r="AF181" i="64"/>
  <c r="I181" i="64"/>
  <c r="L181" i="64"/>
  <c r="O181" i="64"/>
  <c r="S181" i="64"/>
  <c r="U181" i="64"/>
  <c r="W181" i="64"/>
  <c r="Y181" i="64"/>
  <c r="AA181" i="64"/>
  <c r="AC181" i="64"/>
  <c r="AJ181" i="64"/>
  <c r="E182" i="64"/>
  <c r="H182" i="64"/>
  <c r="J182" i="64"/>
  <c r="F182" i="64"/>
  <c r="I182" i="64"/>
  <c r="K182" i="64"/>
  <c r="AD182" i="64"/>
  <c r="AH182" i="64"/>
  <c r="L182" i="64"/>
  <c r="O182" i="64"/>
  <c r="S182" i="64"/>
  <c r="U182" i="64"/>
  <c r="W182" i="64"/>
  <c r="Y182" i="64"/>
  <c r="AA182" i="64"/>
  <c r="AC182" i="64"/>
  <c r="AJ182" i="64"/>
  <c r="E183" i="64"/>
  <c r="H183" i="64"/>
  <c r="J183" i="64"/>
  <c r="K183" i="64"/>
  <c r="AD183" i="64"/>
  <c r="AF183" i="64"/>
  <c r="F183" i="64"/>
  <c r="I183" i="64"/>
  <c r="L183" i="64"/>
  <c r="O183" i="64"/>
  <c r="S183" i="64"/>
  <c r="U183" i="64"/>
  <c r="W183" i="64"/>
  <c r="Y183" i="64"/>
  <c r="AA183" i="64"/>
  <c r="AC183" i="64"/>
  <c r="AJ183" i="64"/>
  <c r="E184" i="64"/>
  <c r="H184" i="64"/>
  <c r="J184" i="64"/>
  <c r="F184" i="64"/>
  <c r="I184" i="64"/>
  <c r="K184" i="64"/>
  <c r="AD184" i="64"/>
  <c r="AH184" i="64"/>
  <c r="L184" i="64"/>
  <c r="O184" i="64"/>
  <c r="S184" i="64"/>
  <c r="U184" i="64"/>
  <c r="W184" i="64"/>
  <c r="Y184" i="64"/>
  <c r="AA184" i="64"/>
  <c r="AC184" i="64"/>
  <c r="AJ184" i="64"/>
  <c r="E185" i="64"/>
  <c r="H185" i="64"/>
  <c r="J185" i="64"/>
  <c r="F185" i="64"/>
  <c r="I185" i="64"/>
  <c r="K185" i="64"/>
  <c r="AD185" i="64"/>
  <c r="L185" i="64"/>
  <c r="O185" i="64"/>
  <c r="S185" i="64"/>
  <c r="U185" i="64"/>
  <c r="W185" i="64"/>
  <c r="Y185" i="64"/>
  <c r="AA185" i="64"/>
  <c r="AC185" i="64"/>
  <c r="AJ185" i="64"/>
  <c r="E186" i="64"/>
  <c r="H186" i="64"/>
  <c r="J186" i="64"/>
  <c r="K186" i="64"/>
  <c r="AD186" i="64"/>
  <c r="F186" i="64"/>
  <c r="I186" i="64"/>
  <c r="L186" i="64"/>
  <c r="O186" i="64"/>
  <c r="S186" i="64"/>
  <c r="U186" i="64"/>
  <c r="W186" i="64"/>
  <c r="Y186" i="64"/>
  <c r="AA186" i="64"/>
  <c r="AC186" i="64"/>
  <c r="AJ186" i="64"/>
  <c r="E187" i="64"/>
  <c r="H187" i="64"/>
  <c r="J187" i="64"/>
  <c r="K187" i="64"/>
  <c r="AD187" i="64"/>
  <c r="AE187" i="64"/>
  <c r="F187" i="64"/>
  <c r="I187" i="64"/>
  <c r="L187" i="64"/>
  <c r="O187" i="64"/>
  <c r="S187" i="64"/>
  <c r="U187" i="64"/>
  <c r="W187" i="64"/>
  <c r="Y187" i="64"/>
  <c r="AA187" i="64"/>
  <c r="AC187" i="64"/>
  <c r="AJ187" i="64"/>
  <c r="AK187" i="64"/>
  <c r="E188" i="64"/>
  <c r="H188" i="64"/>
  <c r="J188" i="64"/>
  <c r="K188" i="64"/>
  <c r="AD188" i="64"/>
  <c r="F188" i="64"/>
  <c r="I188" i="64"/>
  <c r="L188" i="64"/>
  <c r="O188" i="64"/>
  <c r="S188" i="64"/>
  <c r="U188" i="64"/>
  <c r="W188" i="64"/>
  <c r="Y188" i="64"/>
  <c r="AA188" i="64"/>
  <c r="AC188" i="64"/>
  <c r="AJ188" i="64"/>
  <c r="E189" i="64"/>
  <c r="H189" i="64"/>
  <c r="J189" i="64"/>
  <c r="F189" i="64"/>
  <c r="I189" i="64"/>
  <c r="K189" i="64"/>
  <c r="AD189" i="64"/>
  <c r="AH189" i="64"/>
  <c r="L189" i="64"/>
  <c r="O189" i="64"/>
  <c r="S189" i="64"/>
  <c r="U189" i="64"/>
  <c r="W189" i="64"/>
  <c r="Y189" i="64"/>
  <c r="AA189" i="64"/>
  <c r="AC189" i="64"/>
  <c r="AJ189" i="64"/>
  <c r="E190" i="64"/>
  <c r="H190" i="64"/>
  <c r="J190" i="64"/>
  <c r="F190" i="64"/>
  <c r="I190" i="64"/>
  <c r="K190" i="64"/>
  <c r="AD190" i="64"/>
  <c r="AG190" i="64"/>
  <c r="E190" i="75"/>
  <c r="N190" i="75"/>
  <c r="I190" i="75"/>
  <c r="L190" i="64"/>
  <c r="O190" i="64"/>
  <c r="S190" i="64"/>
  <c r="U190" i="64"/>
  <c r="W190" i="64"/>
  <c r="Y190" i="64"/>
  <c r="AA190" i="64"/>
  <c r="AC190" i="64"/>
  <c r="AJ190" i="64"/>
  <c r="E191" i="64"/>
  <c r="H191" i="64"/>
  <c r="J191" i="64"/>
  <c r="F191" i="64"/>
  <c r="I191" i="64"/>
  <c r="K191" i="64"/>
  <c r="AD191" i="64"/>
  <c r="AH191" i="64"/>
  <c r="L191" i="64"/>
  <c r="O191" i="64"/>
  <c r="S191" i="64"/>
  <c r="U191" i="64"/>
  <c r="W191" i="64"/>
  <c r="Y191" i="64"/>
  <c r="AA191" i="64"/>
  <c r="AC191" i="64"/>
  <c r="AJ191" i="64"/>
  <c r="E192" i="64"/>
  <c r="H192" i="64"/>
  <c r="J192" i="64"/>
  <c r="K192" i="64"/>
  <c r="AD192" i="64"/>
  <c r="AF192" i="64"/>
  <c r="F192" i="64"/>
  <c r="I192" i="64"/>
  <c r="L192" i="64"/>
  <c r="O192" i="64"/>
  <c r="S192" i="64"/>
  <c r="U192" i="64"/>
  <c r="W192" i="64"/>
  <c r="Y192" i="64"/>
  <c r="AA192" i="64"/>
  <c r="AC192" i="64"/>
  <c r="AJ192" i="64"/>
  <c r="E193" i="64"/>
  <c r="H193" i="64"/>
  <c r="J193" i="64"/>
  <c r="F193" i="64"/>
  <c r="K193" i="64"/>
  <c r="AD193" i="64"/>
  <c r="AG193" i="64"/>
  <c r="E193" i="75"/>
  <c r="AJ193" i="75"/>
  <c r="I193" i="64"/>
  <c r="L193" i="64"/>
  <c r="O193" i="64"/>
  <c r="S193" i="64"/>
  <c r="U193" i="64"/>
  <c r="W193" i="64"/>
  <c r="Y193" i="64"/>
  <c r="AA193" i="64"/>
  <c r="AC193" i="64"/>
  <c r="AJ193" i="64"/>
  <c r="E194" i="64"/>
  <c r="H194" i="64"/>
  <c r="J194" i="64"/>
  <c r="K194" i="64"/>
  <c r="AD194" i="64"/>
  <c r="AE194" i="64"/>
  <c r="F194" i="64"/>
  <c r="I194" i="64"/>
  <c r="L194" i="64"/>
  <c r="O194" i="64"/>
  <c r="S194" i="64"/>
  <c r="U194" i="64"/>
  <c r="W194" i="64"/>
  <c r="Y194" i="64"/>
  <c r="AA194" i="64"/>
  <c r="AC194" i="64"/>
  <c r="AJ194" i="64"/>
  <c r="AK194" i="64"/>
  <c r="E195" i="64"/>
  <c r="H195" i="64"/>
  <c r="J195" i="64"/>
  <c r="K195" i="64"/>
  <c r="AD195" i="64"/>
  <c r="AG195" i="64"/>
  <c r="E195" i="75"/>
  <c r="AP195" i="75"/>
  <c r="F195" i="64"/>
  <c r="I195" i="64"/>
  <c r="L195" i="64"/>
  <c r="O195" i="64"/>
  <c r="S195" i="64"/>
  <c r="U195" i="64"/>
  <c r="W195" i="64"/>
  <c r="Y195" i="64"/>
  <c r="AA195" i="64"/>
  <c r="AC195" i="64"/>
  <c r="AJ195" i="64"/>
  <c r="E196" i="64"/>
  <c r="H196" i="64"/>
  <c r="J196" i="64"/>
  <c r="K196" i="64"/>
  <c r="AD196" i="64"/>
  <c r="AE196" i="64"/>
  <c r="F196" i="64"/>
  <c r="I196" i="64"/>
  <c r="L196" i="64"/>
  <c r="O196" i="64"/>
  <c r="S196" i="64"/>
  <c r="U196" i="64"/>
  <c r="W196" i="64"/>
  <c r="Y196" i="64"/>
  <c r="AA196" i="64"/>
  <c r="AC196" i="64"/>
  <c r="AJ196" i="64"/>
  <c r="AK196" i="64"/>
  <c r="E197" i="64"/>
  <c r="H197" i="64"/>
  <c r="J197" i="64"/>
  <c r="K197" i="64"/>
  <c r="AD197" i="64"/>
  <c r="AF197" i="64"/>
  <c r="F197" i="64"/>
  <c r="I197" i="64"/>
  <c r="L197" i="64"/>
  <c r="O197" i="64"/>
  <c r="S197" i="64"/>
  <c r="U197" i="64"/>
  <c r="W197" i="64"/>
  <c r="Y197" i="64"/>
  <c r="AA197" i="64"/>
  <c r="AC197" i="64"/>
  <c r="AJ197" i="64"/>
  <c r="E198" i="64"/>
  <c r="H198" i="64"/>
  <c r="J198" i="64"/>
  <c r="K198" i="64"/>
  <c r="AD198" i="64"/>
  <c r="AH198" i="64"/>
  <c r="F198" i="64"/>
  <c r="I198" i="64"/>
  <c r="L198" i="64"/>
  <c r="O198" i="64"/>
  <c r="S198" i="64"/>
  <c r="U198" i="64"/>
  <c r="W198" i="64"/>
  <c r="Y198" i="64"/>
  <c r="AA198" i="64"/>
  <c r="AC198" i="64"/>
  <c r="AJ198" i="64"/>
  <c r="E199" i="64"/>
  <c r="H199" i="64"/>
  <c r="J199" i="64"/>
  <c r="K199" i="64"/>
  <c r="AD199" i="64"/>
  <c r="AF199" i="64"/>
  <c r="F199" i="64"/>
  <c r="I199" i="64"/>
  <c r="L199" i="64"/>
  <c r="O199" i="64"/>
  <c r="S199" i="64"/>
  <c r="U199" i="64"/>
  <c r="W199" i="64"/>
  <c r="Y199" i="64"/>
  <c r="AA199" i="64"/>
  <c r="AC199" i="64"/>
  <c r="AJ199" i="64"/>
  <c r="E200" i="64"/>
  <c r="H200" i="64"/>
  <c r="J200" i="64"/>
  <c r="K200" i="64"/>
  <c r="AD200" i="64"/>
  <c r="AH200" i="64"/>
  <c r="F200" i="64"/>
  <c r="I200" i="64"/>
  <c r="L200" i="64"/>
  <c r="O200" i="64"/>
  <c r="S200" i="64"/>
  <c r="U200" i="64"/>
  <c r="W200" i="64"/>
  <c r="Y200" i="64"/>
  <c r="AA200" i="64"/>
  <c r="AC200" i="64"/>
  <c r="AJ200" i="64"/>
  <c r="E201" i="64"/>
  <c r="H201" i="64"/>
  <c r="J201" i="64"/>
  <c r="K201" i="64"/>
  <c r="AD201" i="64"/>
  <c r="F201" i="64"/>
  <c r="I201" i="64"/>
  <c r="L201" i="64"/>
  <c r="O201" i="64"/>
  <c r="S201" i="64"/>
  <c r="U201" i="64"/>
  <c r="W201" i="64"/>
  <c r="Y201" i="64"/>
  <c r="AA201" i="64"/>
  <c r="AC201" i="64"/>
  <c r="AJ201" i="64"/>
  <c r="E202" i="64"/>
  <c r="H202" i="64"/>
  <c r="J202" i="64"/>
  <c r="K202" i="64"/>
  <c r="AD202" i="64"/>
  <c r="AG202" i="64"/>
  <c r="E202" i="75"/>
  <c r="AC202" i="75"/>
  <c r="F202" i="64"/>
  <c r="I202" i="64"/>
  <c r="L202" i="64"/>
  <c r="O202" i="64"/>
  <c r="S202" i="64"/>
  <c r="U202" i="64"/>
  <c r="W202" i="64"/>
  <c r="Y202" i="64"/>
  <c r="AA202" i="64"/>
  <c r="AC202" i="64"/>
  <c r="AJ202" i="64"/>
  <c r="E203" i="64"/>
  <c r="H203" i="64"/>
  <c r="J203" i="64"/>
  <c r="K203" i="64"/>
  <c r="AD203" i="64"/>
  <c r="AE203" i="64"/>
  <c r="F203" i="64"/>
  <c r="I203" i="64"/>
  <c r="L203" i="64"/>
  <c r="O203" i="64"/>
  <c r="S203" i="64"/>
  <c r="U203" i="64"/>
  <c r="W203" i="64"/>
  <c r="Y203" i="64"/>
  <c r="AA203" i="64"/>
  <c r="AC203" i="64"/>
  <c r="AJ203" i="64"/>
  <c r="AK203" i="64"/>
  <c r="E204" i="64"/>
  <c r="H204" i="64"/>
  <c r="J204" i="64"/>
  <c r="K204" i="64"/>
  <c r="AD204" i="64"/>
  <c r="AG204" i="64"/>
  <c r="E204" i="75"/>
  <c r="AP204" i="75"/>
  <c r="F204" i="64"/>
  <c r="I204" i="64"/>
  <c r="L204" i="64"/>
  <c r="O204" i="64"/>
  <c r="S204" i="64"/>
  <c r="U204" i="64"/>
  <c r="W204" i="64"/>
  <c r="Y204" i="64"/>
  <c r="AA204" i="64"/>
  <c r="AC204" i="64"/>
  <c r="AJ204" i="64"/>
  <c r="E205" i="64"/>
  <c r="H205" i="64"/>
  <c r="J205" i="64"/>
  <c r="K205" i="64"/>
  <c r="AD205" i="64"/>
  <c r="AH205" i="64"/>
  <c r="F205" i="64"/>
  <c r="I205" i="64"/>
  <c r="L205" i="64"/>
  <c r="O205" i="64"/>
  <c r="S205" i="64"/>
  <c r="U205" i="64"/>
  <c r="W205" i="64"/>
  <c r="Y205" i="64"/>
  <c r="AA205" i="64"/>
  <c r="AC205" i="64"/>
  <c r="AJ205" i="64"/>
  <c r="E206" i="64"/>
  <c r="H206" i="64"/>
  <c r="J206" i="64"/>
  <c r="K206" i="64"/>
  <c r="AD206" i="64"/>
  <c r="F206" i="64"/>
  <c r="I206" i="64"/>
  <c r="L206" i="64"/>
  <c r="O206" i="64"/>
  <c r="S206" i="64"/>
  <c r="U206" i="64"/>
  <c r="W206" i="64"/>
  <c r="Y206" i="64"/>
  <c r="AA206" i="64"/>
  <c r="AC206" i="64"/>
  <c r="AJ206" i="64"/>
  <c r="E207" i="64"/>
  <c r="H207" i="64"/>
  <c r="J207" i="64"/>
  <c r="K207" i="64"/>
  <c r="AD207" i="64"/>
  <c r="AG207" i="64"/>
  <c r="E207" i="75"/>
  <c r="AB207" i="75"/>
  <c r="F207" i="64"/>
  <c r="I207" i="64"/>
  <c r="L207" i="64"/>
  <c r="O207" i="64"/>
  <c r="S207" i="64"/>
  <c r="U207" i="64"/>
  <c r="W207" i="64"/>
  <c r="Y207" i="64"/>
  <c r="AA207" i="64"/>
  <c r="AC207" i="64"/>
  <c r="AJ207" i="64"/>
  <c r="E208" i="64"/>
  <c r="H208" i="64"/>
  <c r="J208" i="64"/>
  <c r="K208" i="64"/>
  <c r="AD208" i="64"/>
  <c r="AE208" i="64"/>
  <c r="F208" i="64"/>
  <c r="I208" i="64"/>
  <c r="L208" i="64"/>
  <c r="O208" i="64"/>
  <c r="S208" i="64"/>
  <c r="U208" i="64"/>
  <c r="W208" i="64"/>
  <c r="Y208" i="64"/>
  <c r="AA208" i="64"/>
  <c r="AC208" i="64"/>
  <c r="AJ208" i="64"/>
  <c r="AK208" i="64"/>
  <c r="E209" i="64"/>
  <c r="H209" i="64"/>
  <c r="J209" i="64"/>
  <c r="K209" i="64"/>
  <c r="AD209" i="64"/>
  <c r="AF209" i="64"/>
  <c r="F209" i="64"/>
  <c r="I209" i="64"/>
  <c r="L209" i="64"/>
  <c r="O209" i="64"/>
  <c r="S209" i="64"/>
  <c r="U209" i="64"/>
  <c r="W209" i="64"/>
  <c r="Y209" i="64"/>
  <c r="AA209" i="64"/>
  <c r="AC209" i="64"/>
  <c r="AJ209" i="64"/>
  <c r="E210" i="64"/>
  <c r="H210" i="64"/>
  <c r="J210" i="64"/>
  <c r="K210" i="64"/>
  <c r="AD210" i="64"/>
  <c r="AH210" i="64"/>
  <c r="F210" i="64"/>
  <c r="I210" i="64"/>
  <c r="L210" i="64"/>
  <c r="O210" i="64"/>
  <c r="S210" i="64"/>
  <c r="U210" i="64"/>
  <c r="W210" i="64"/>
  <c r="Y210" i="64"/>
  <c r="AA210" i="64"/>
  <c r="AC210" i="64"/>
  <c r="AJ210" i="64"/>
  <c r="E211" i="64"/>
  <c r="H211" i="64"/>
  <c r="J211" i="64"/>
  <c r="F211" i="64"/>
  <c r="I211" i="64"/>
  <c r="K211" i="64"/>
  <c r="AD211" i="64"/>
  <c r="AG211" i="64"/>
  <c r="E211" i="75"/>
  <c r="U211" i="75"/>
  <c r="L211" i="64"/>
  <c r="O211" i="64"/>
  <c r="S211" i="64"/>
  <c r="U211" i="64"/>
  <c r="W211" i="64"/>
  <c r="Y211" i="64"/>
  <c r="AA211" i="64"/>
  <c r="AC211" i="64"/>
  <c r="AF211" i="64"/>
  <c r="AJ211" i="64"/>
  <c r="E212" i="64"/>
  <c r="H212" i="64"/>
  <c r="J212" i="64"/>
  <c r="K212" i="64"/>
  <c r="AD212" i="64"/>
  <c r="AH212" i="64"/>
  <c r="F212" i="64"/>
  <c r="I212" i="64"/>
  <c r="L212" i="64"/>
  <c r="O212" i="64"/>
  <c r="S212" i="64"/>
  <c r="U212" i="64"/>
  <c r="W212" i="64"/>
  <c r="Y212" i="64"/>
  <c r="AA212" i="64"/>
  <c r="AC212" i="64"/>
  <c r="AJ212" i="64"/>
  <c r="E213" i="64"/>
  <c r="H213" i="64"/>
  <c r="J213" i="64"/>
  <c r="K213" i="64"/>
  <c r="AD213" i="64"/>
  <c r="AF213" i="64"/>
  <c r="F213" i="64"/>
  <c r="I213" i="64"/>
  <c r="L213" i="64"/>
  <c r="O213" i="64"/>
  <c r="S213" i="64"/>
  <c r="U213" i="64"/>
  <c r="W213" i="64"/>
  <c r="Y213" i="64"/>
  <c r="AA213" i="64"/>
  <c r="AC213" i="64"/>
  <c r="AJ213" i="64"/>
  <c r="E214" i="64"/>
  <c r="H214" i="64"/>
  <c r="J214" i="64"/>
  <c r="K214" i="64"/>
  <c r="AD214" i="64"/>
  <c r="AH214" i="64"/>
  <c r="F214" i="64"/>
  <c r="I214" i="64"/>
  <c r="L214" i="64"/>
  <c r="O214" i="64"/>
  <c r="S214" i="64"/>
  <c r="U214" i="64"/>
  <c r="W214" i="64"/>
  <c r="Y214" i="64"/>
  <c r="AA214" i="64"/>
  <c r="AC214" i="64"/>
  <c r="AJ214" i="64"/>
  <c r="E215" i="64"/>
  <c r="H215" i="64"/>
  <c r="J215" i="64"/>
  <c r="F215" i="64"/>
  <c r="I215" i="64"/>
  <c r="K215" i="64"/>
  <c r="AD215" i="64"/>
  <c r="AH215" i="64"/>
  <c r="L215" i="64"/>
  <c r="O215" i="64"/>
  <c r="S215" i="64"/>
  <c r="U215" i="64"/>
  <c r="W215" i="64"/>
  <c r="Y215" i="64"/>
  <c r="AA215" i="64"/>
  <c r="AC215" i="64"/>
  <c r="AJ215" i="64"/>
  <c r="E216" i="64"/>
  <c r="H216" i="64"/>
  <c r="J216" i="64"/>
  <c r="K216" i="64"/>
  <c r="AD216" i="64"/>
  <c r="AG216" i="64"/>
  <c r="E216" i="75"/>
  <c r="V216" i="75"/>
  <c r="F216" i="64"/>
  <c r="I216" i="64"/>
  <c r="L216" i="64"/>
  <c r="O216" i="64"/>
  <c r="S216" i="64"/>
  <c r="U216" i="64"/>
  <c r="W216" i="64"/>
  <c r="Y216" i="64"/>
  <c r="AA216" i="64"/>
  <c r="AC216" i="64"/>
  <c r="AJ216" i="64"/>
  <c r="E217" i="64"/>
  <c r="H217" i="64"/>
  <c r="J217" i="64"/>
  <c r="K217" i="64"/>
  <c r="AD217" i="64"/>
  <c r="AH217" i="64"/>
  <c r="F217" i="64"/>
  <c r="I217" i="64"/>
  <c r="L217" i="64"/>
  <c r="O217" i="64"/>
  <c r="S217" i="64"/>
  <c r="U217" i="64"/>
  <c r="W217" i="64"/>
  <c r="Y217" i="64"/>
  <c r="AA217" i="64"/>
  <c r="AC217" i="64"/>
  <c r="AJ217" i="64"/>
  <c r="E218" i="64"/>
  <c r="H218" i="64"/>
  <c r="J218" i="64"/>
  <c r="K218" i="64"/>
  <c r="AD218" i="64"/>
  <c r="AF218" i="64"/>
  <c r="F218" i="64"/>
  <c r="I218" i="64"/>
  <c r="L218" i="64"/>
  <c r="O218" i="64"/>
  <c r="S218" i="64"/>
  <c r="U218" i="64"/>
  <c r="W218" i="64"/>
  <c r="Y218" i="64"/>
  <c r="AA218" i="64"/>
  <c r="AC218" i="64"/>
  <c r="AJ218" i="64"/>
  <c r="E219" i="64"/>
  <c r="H219" i="64"/>
  <c r="J219" i="64"/>
  <c r="K219" i="64"/>
  <c r="AD219" i="64"/>
  <c r="AH219" i="64"/>
  <c r="F219" i="64"/>
  <c r="I219" i="64"/>
  <c r="L219" i="64"/>
  <c r="O219" i="64"/>
  <c r="S219" i="64"/>
  <c r="U219" i="64"/>
  <c r="W219" i="64"/>
  <c r="Y219" i="64"/>
  <c r="AA219" i="64"/>
  <c r="AC219" i="64"/>
  <c r="AJ219" i="64"/>
  <c r="E220" i="64"/>
  <c r="H220" i="64"/>
  <c r="J220" i="64"/>
  <c r="K220" i="64"/>
  <c r="AD220" i="64"/>
  <c r="AF220" i="64"/>
  <c r="F220" i="64"/>
  <c r="I220" i="64"/>
  <c r="L220" i="64"/>
  <c r="O220" i="64"/>
  <c r="S220" i="64"/>
  <c r="U220" i="64"/>
  <c r="W220" i="64"/>
  <c r="Y220" i="64"/>
  <c r="AA220" i="64"/>
  <c r="AC220" i="64"/>
  <c r="AJ220" i="64"/>
  <c r="E221" i="64"/>
  <c r="H221" i="64"/>
  <c r="J221" i="64"/>
  <c r="K221" i="64"/>
  <c r="AD221" i="64"/>
  <c r="AG221" i="64"/>
  <c r="E221" i="75"/>
  <c r="AB221" i="75"/>
  <c r="F221" i="64"/>
  <c r="I221" i="64"/>
  <c r="L221" i="64"/>
  <c r="O221" i="64"/>
  <c r="S221" i="64"/>
  <c r="U221" i="64"/>
  <c r="W221" i="64"/>
  <c r="Y221" i="64"/>
  <c r="AA221" i="64"/>
  <c r="AC221" i="64"/>
  <c r="AJ221" i="64"/>
  <c r="E222" i="64"/>
  <c r="H222" i="64"/>
  <c r="J222" i="64"/>
  <c r="K222" i="64"/>
  <c r="AD222" i="64"/>
  <c r="F222" i="64"/>
  <c r="I222" i="64"/>
  <c r="L222" i="64"/>
  <c r="O222" i="64"/>
  <c r="S222" i="64"/>
  <c r="U222" i="64"/>
  <c r="W222" i="64"/>
  <c r="Y222" i="64"/>
  <c r="AA222" i="64"/>
  <c r="AC222" i="64"/>
  <c r="AE222" i="64"/>
  <c r="AK222" i="64"/>
  <c r="AJ222" i="64"/>
  <c r="E223" i="64"/>
  <c r="H223" i="64"/>
  <c r="J223" i="64"/>
  <c r="K223" i="64"/>
  <c r="AD223" i="64"/>
  <c r="AF223" i="64"/>
  <c r="F223" i="64"/>
  <c r="I223" i="64"/>
  <c r="L223" i="64"/>
  <c r="O223" i="64"/>
  <c r="S223" i="64"/>
  <c r="U223" i="64"/>
  <c r="W223" i="64"/>
  <c r="Y223" i="64"/>
  <c r="AA223" i="64"/>
  <c r="AC223" i="64"/>
  <c r="AJ223" i="64"/>
  <c r="E224" i="64"/>
  <c r="H224" i="64"/>
  <c r="J224" i="64"/>
  <c r="F224" i="64"/>
  <c r="I224" i="64"/>
  <c r="K224" i="64"/>
  <c r="AD224" i="64"/>
  <c r="L224" i="64"/>
  <c r="O224" i="64"/>
  <c r="S224" i="64"/>
  <c r="U224" i="64"/>
  <c r="W224" i="64"/>
  <c r="Y224" i="64"/>
  <c r="AA224" i="64"/>
  <c r="AC224" i="64"/>
  <c r="AH224" i="64"/>
  <c r="AJ224" i="64"/>
  <c r="E225" i="64"/>
  <c r="H225" i="64"/>
  <c r="J225" i="64"/>
  <c r="F225" i="64"/>
  <c r="I225" i="64"/>
  <c r="K225" i="64"/>
  <c r="AD225" i="64"/>
  <c r="AF225" i="64"/>
  <c r="L225" i="64"/>
  <c r="O225" i="64"/>
  <c r="S225" i="64"/>
  <c r="U225" i="64"/>
  <c r="W225" i="64"/>
  <c r="Y225" i="64"/>
  <c r="AA225" i="64"/>
  <c r="AC225" i="64"/>
  <c r="AE225" i="64"/>
  <c r="AK225" i="64"/>
  <c r="AH225" i="64"/>
  <c r="AJ225" i="64"/>
  <c r="E226" i="64"/>
  <c r="H226" i="64"/>
  <c r="J226" i="64"/>
  <c r="K226" i="64"/>
  <c r="AD226" i="64"/>
  <c r="AG226" i="64"/>
  <c r="E226" i="75"/>
  <c r="AB226" i="75"/>
  <c r="F226" i="64"/>
  <c r="I226" i="64"/>
  <c r="L226" i="64"/>
  <c r="O226" i="64"/>
  <c r="S226" i="64"/>
  <c r="U226" i="64"/>
  <c r="W226" i="64"/>
  <c r="Y226" i="64"/>
  <c r="AA226" i="64"/>
  <c r="AC226" i="64"/>
  <c r="AJ226" i="64"/>
  <c r="E227" i="64"/>
  <c r="H227" i="64"/>
  <c r="J227" i="64"/>
  <c r="K227" i="64"/>
  <c r="AD227" i="64"/>
  <c r="F227" i="64"/>
  <c r="I227" i="64"/>
  <c r="AH227" i="64"/>
  <c r="L227" i="64"/>
  <c r="O227" i="64"/>
  <c r="S227" i="64"/>
  <c r="U227" i="64"/>
  <c r="W227" i="64"/>
  <c r="Y227" i="64"/>
  <c r="AA227" i="64"/>
  <c r="AC227" i="64"/>
  <c r="AJ227" i="64"/>
  <c r="E228" i="64"/>
  <c r="H228" i="64"/>
  <c r="J228" i="64"/>
  <c r="K228" i="64"/>
  <c r="AD228" i="64"/>
  <c r="AF228" i="64"/>
  <c r="F228" i="64"/>
  <c r="I228" i="64"/>
  <c r="L228" i="64"/>
  <c r="O228" i="64"/>
  <c r="S228" i="64"/>
  <c r="U228" i="64"/>
  <c r="W228" i="64"/>
  <c r="Y228" i="64"/>
  <c r="AA228" i="64"/>
  <c r="AC228" i="64"/>
  <c r="AJ228" i="64"/>
  <c r="E229" i="64"/>
  <c r="H229" i="64"/>
  <c r="J229" i="64"/>
  <c r="K229" i="64"/>
  <c r="AD229" i="64"/>
  <c r="AG229" i="64"/>
  <c r="E229" i="75"/>
  <c r="AV229" i="75"/>
  <c r="F229" i="64"/>
  <c r="I229" i="64"/>
  <c r="L229" i="64"/>
  <c r="O229" i="64"/>
  <c r="S229" i="64"/>
  <c r="U229" i="64"/>
  <c r="W229" i="64"/>
  <c r="Y229" i="64"/>
  <c r="AA229" i="64"/>
  <c r="AC229" i="64"/>
  <c r="AJ229" i="64"/>
  <c r="E230" i="64"/>
  <c r="H230" i="64"/>
  <c r="J230" i="64"/>
  <c r="K230" i="64"/>
  <c r="AD230" i="64"/>
  <c r="F230" i="64"/>
  <c r="I230" i="64"/>
  <c r="L230" i="64"/>
  <c r="O230" i="64"/>
  <c r="S230" i="64"/>
  <c r="U230" i="64"/>
  <c r="W230" i="64"/>
  <c r="Y230" i="64"/>
  <c r="AA230" i="64"/>
  <c r="AC230" i="64"/>
  <c r="AJ230" i="64"/>
  <c r="E231" i="64"/>
  <c r="H231" i="64"/>
  <c r="J231" i="64"/>
  <c r="K231" i="64"/>
  <c r="AD231" i="64"/>
  <c r="F231" i="64"/>
  <c r="I231" i="64"/>
  <c r="L231" i="64"/>
  <c r="O231" i="64"/>
  <c r="S231" i="64"/>
  <c r="U231" i="64"/>
  <c r="W231" i="64"/>
  <c r="Y231" i="64"/>
  <c r="AA231" i="64"/>
  <c r="AC231" i="64"/>
  <c r="AJ231" i="64"/>
  <c r="E232" i="64"/>
  <c r="H232" i="64"/>
  <c r="J232" i="64"/>
  <c r="K232" i="64"/>
  <c r="AD232" i="64"/>
  <c r="F232" i="64"/>
  <c r="I232" i="64"/>
  <c r="L232" i="64"/>
  <c r="O232" i="64"/>
  <c r="S232" i="64"/>
  <c r="U232" i="64"/>
  <c r="W232" i="64"/>
  <c r="Y232" i="64"/>
  <c r="AA232" i="64"/>
  <c r="AC232" i="64"/>
  <c r="AJ232" i="64"/>
  <c r="E233" i="64"/>
  <c r="H233" i="64"/>
  <c r="J233" i="64"/>
  <c r="K233" i="64"/>
  <c r="AD233" i="64"/>
  <c r="F233" i="64"/>
  <c r="I233" i="64"/>
  <c r="L233" i="64"/>
  <c r="O233" i="64"/>
  <c r="S233" i="64"/>
  <c r="U233" i="64"/>
  <c r="W233" i="64"/>
  <c r="Y233" i="64"/>
  <c r="AA233" i="64"/>
  <c r="AC233" i="64"/>
  <c r="AJ233" i="64"/>
  <c r="E234" i="64"/>
  <c r="H234" i="64"/>
  <c r="J234" i="64"/>
  <c r="K234" i="64"/>
  <c r="AD234" i="64"/>
  <c r="AG234" i="64"/>
  <c r="E234" i="75"/>
  <c r="AP234" i="75"/>
  <c r="F234" i="64"/>
  <c r="I234" i="64"/>
  <c r="L234" i="64"/>
  <c r="O234" i="64"/>
  <c r="S234" i="64"/>
  <c r="U234" i="64"/>
  <c r="W234" i="64"/>
  <c r="Y234" i="64"/>
  <c r="AA234" i="64"/>
  <c r="AC234" i="64"/>
  <c r="AJ234" i="64"/>
  <c r="E235" i="64"/>
  <c r="H235" i="64"/>
  <c r="J235" i="64"/>
  <c r="F235" i="64"/>
  <c r="I235" i="64"/>
  <c r="K235" i="64"/>
  <c r="AD235" i="64"/>
  <c r="AH235" i="64"/>
  <c r="L235" i="64"/>
  <c r="O235" i="64"/>
  <c r="S235" i="64"/>
  <c r="U235" i="64"/>
  <c r="W235" i="64"/>
  <c r="Y235" i="64"/>
  <c r="AA235" i="64"/>
  <c r="AC235" i="64"/>
  <c r="AJ235" i="64"/>
  <c r="E236" i="64"/>
  <c r="H236" i="64"/>
  <c r="J236" i="64"/>
  <c r="K236" i="64"/>
  <c r="AD236" i="64"/>
  <c r="AF236" i="64"/>
  <c r="F236" i="64"/>
  <c r="I236" i="64"/>
  <c r="L236" i="64"/>
  <c r="O236" i="64"/>
  <c r="S236" i="64"/>
  <c r="U236" i="64"/>
  <c r="W236" i="64"/>
  <c r="Y236" i="64"/>
  <c r="AA236" i="64"/>
  <c r="AC236" i="64"/>
  <c r="AJ236" i="64"/>
  <c r="E237" i="64"/>
  <c r="H237" i="64"/>
  <c r="J237" i="64"/>
  <c r="K237" i="64"/>
  <c r="AD237" i="64"/>
  <c r="AF237" i="64"/>
  <c r="F237" i="64"/>
  <c r="I237" i="64"/>
  <c r="L237" i="64"/>
  <c r="O237" i="64"/>
  <c r="S237" i="64"/>
  <c r="U237" i="64"/>
  <c r="W237" i="64"/>
  <c r="Y237" i="64"/>
  <c r="AA237" i="64"/>
  <c r="AC237" i="64"/>
  <c r="AJ237" i="64"/>
  <c r="E238" i="64"/>
  <c r="H238" i="64"/>
  <c r="J238" i="64"/>
  <c r="K238" i="64"/>
  <c r="AD238" i="64"/>
  <c r="F238" i="64"/>
  <c r="I238" i="64"/>
  <c r="L238" i="64"/>
  <c r="O238" i="64"/>
  <c r="S238" i="64"/>
  <c r="U238" i="64"/>
  <c r="W238" i="64"/>
  <c r="Y238" i="64"/>
  <c r="AA238" i="64"/>
  <c r="AC238" i="64"/>
  <c r="AJ238" i="64"/>
  <c r="E239" i="64"/>
  <c r="H239" i="64"/>
  <c r="J239" i="64"/>
  <c r="K239" i="64"/>
  <c r="AD239" i="64"/>
  <c r="F239" i="64"/>
  <c r="I239" i="64"/>
  <c r="L239" i="64"/>
  <c r="O239" i="64"/>
  <c r="S239" i="64"/>
  <c r="U239" i="64"/>
  <c r="W239" i="64"/>
  <c r="Y239" i="64"/>
  <c r="AA239" i="64"/>
  <c r="AC239" i="64"/>
  <c r="AJ239" i="64"/>
  <c r="E240" i="64"/>
  <c r="H240" i="64"/>
  <c r="J240" i="64"/>
  <c r="K240" i="64"/>
  <c r="AD240" i="64"/>
  <c r="AE240" i="64"/>
  <c r="AK240" i="64"/>
  <c r="F240" i="64"/>
  <c r="I240" i="64"/>
  <c r="L240" i="64"/>
  <c r="O240" i="64"/>
  <c r="S240" i="64"/>
  <c r="U240" i="64"/>
  <c r="W240" i="64"/>
  <c r="Y240" i="64"/>
  <c r="AA240" i="64"/>
  <c r="AC240" i="64"/>
  <c r="AF240" i="64"/>
  <c r="AJ240" i="64"/>
  <c r="E241" i="64"/>
  <c r="H241" i="64"/>
  <c r="J241" i="64"/>
  <c r="K241" i="64"/>
  <c r="AD241" i="64"/>
  <c r="AE241" i="64"/>
  <c r="AK241" i="64"/>
  <c r="F241" i="64"/>
  <c r="I241" i="64"/>
  <c r="L241" i="64"/>
  <c r="O241" i="64"/>
  <c r="S241" i="64"/>
  <c r="U241" i="64"/>
  <c r="W241" i="64"/>
  <c r="Y241" i="64"/>
  <c r="AA241" i="64"/>
  <c r="AC241" i="64"/>
  <c r="AJ241" i="64"/>
  <c r="E242" i="64"/>
  <c r="H242" i="64"/>
  <c r="J242" i="64"/>
  <c r="K242" i="64"/>
  <c r="AD242" i="64"/>
  <c r="F242" i="64"/>
  <c r="I242" i="64"/>
  <c r="L242" i="64"/>
  <c r="O242" i="64"/>
  <c r="S242" i="64"/>
  <c r="U242" i="64"/>
  <c r="W242" i="64"/>
  <c r="Y242" i="64"/>
  <c r="AA242" i="64"/>
  <c r="AC242" i="64"/>
  <c r="AJ242" i="64"/>
  <c r="E243" i="64"/>
  <c r="H243" i="64"/>
  <c r="J243" i="64"/>
  <c r="K243" i="64"/>
  <c r="AD243" i="64"/>
  <c r="F243" i="64"/>
  <c r="I243" i="64"/>
  <c r="L243" i="64"/>
  <c r="O243" i="64"/>
  <c r="S243" i="64"/>
  <c r="U243" i="64"/>
  <c r="W243" i="64"/>
  <c r="Y243" i="64"/>
  <c r="AA243" i="64"/>
  <c r="AC243" i="64"/>
  <c r="AJ243" i="64"/>
  <c r="E244" i="64"/>
  <c r="H244" i="64"/>
  <c r="J244" i="64"/>
  <c r="K244" i="64"/>
  <c r="AD244" i="64"/>
  <c r="F244" i="64"/>
  <c r="I244" i="64"/>
  <c r="L244" i="64"/>
  <c r="O244" i="64"/>
  <c r="S244" i="64"/>
  <c r="U244" i="64"/>
  <c r="W244" i="64"/>
  <c r="Y244" i="64"/>
  <c r="AA244" i="64"/>
  <c r="AC244" i="64"/>
  <c r="AJ244" i="64"/>
  <c r="E245" i="64"/>
  <c r="H245" i="64"/>
  <c r="J245" i="64"/>
  <c r="F245" i="64"/>
  <c r="K245" i="64"/>
  <c r="AD245" i="64"/>
  <c r="I245" i="64"/>
  <c r="L245" i="64"/>
  <c r="O245" i="64"/>
  <c r="S245" i="64"/>
  <c r="U245" i="64"/>
  <c r="W245" i="64"/>
  <c r="Y245" i="64"/>
  <c r="AA245" i="64"/>
  <c r="AC245" i="64"/>
  <c r="AJ245" i="64"/>
  <c r="E246" i="64"/>
  <c r="H246" i="64"/>
  <c r="J246" i="64"/>
  <c r="K246" i="64"/>
  <c r="AD246" i="64"/>
  <c r="F246" i="64"/>
  <c r="I246" i="64"/>
  <c r="L246" i="64"/>
  <c r="O246" i="64"/>
  <c r="S246" i="64"/>
  <c r="U246" i="64"/>
  <c r="W246" i="64"/>
  <c r="Y246" i="64"/>
  <c r="AA246" i="64"/>
  <c r="AC246" i="64"/>
  <c r="AJ246" i="64"/>
  <c r="E247" i="64"/>
  <c r="H247" i="64"/>
  <c r="J247" i="64"/>
  <c r="F247" i="64"/>
  <c r="I247" i="64"/>
  <c r="K247" i="64"/>
  <c r="AD247" i="64"/>
  <c r="AE247" i="64"/>
  <c r="AK247" i="64"/>
  <c r="L247" i="64"/>
  <c r="O247" i="64"/>
  <c r="S247" i="64"/>
  <c r="U247" i="64"/>
  <c r="W247" i="64"/>
  <c r="Y247" i="64"/>
  <c r="AA247" i="64"/>
  <c r="AC247" i="64"/>
  <c r="AJ247" i="64"/>
  <c r="E248" i="64"/>
  <c r="H248" i="64"/>
  <c r="J248" i="64"/>
  <c r="K248" i="64"/>
  <c r="AD248" i="64"/>
  <c r="F248" i="64"/>
  <c r="I248" i="64"/>
  <c r="L248" i="64"/>
  <c r="O248" i="64"/>
  <c r="S248" i="64"/>
  <c r="U248" i="64"/>
  <c r="W248" i="64"/>
  <c r="Y248" i="64"/>
  <c r="AA248" i="64"/>
  <c r="AC248" i="64"/>
  <c r="AJ248" i="64"/>
  <c r="E249" i="64"/>
  <c r="H249" i="64"/>
  <c r="J249" i="64"/>
  <c r="K249" i="64"/>
  <c r="AD249" i="64"/>
  <c r="F249" i="64"/>
  <c r="I249" i="64"/>
  <c r="L249" i="64"/>
  <c r="O249" i="64"/>
  <c r="S249" i="64"/>
  <c r="U249" i="64"/>
  <c r="W249" i="64"/>
  <c r="Y249" i="64"/>
  <c r="AA249" i="64"/>
  <c r="AC249" i="64"/>
  <c r="AJ249" i="64"/>
  <c r="E250" i="64"/>
  <c r="H250" i="64"/>
  <c r="J250" i="64"/>
  <c r="F250" i="64"/>
  <c r="I250" i="64"/>
  <c r="K250" i="64"/>
  <c r="AD250" i="64"/>
  <c r="AE250" i="64"/>
  <c r="AK250" i="64"/>
  <c r="L250" i="64"/>
  <c r="O250" i="64"/>
  <c r="S250" i="64"/>
  <c r="U250" i="64"/>
  <c r="W250" i="64"/>
  <c r="Y250" i="64"/>
  <c r="AA250" i="64"/>
  <c r="AC250" i="64"/>
  <c r="AJ250" i="64"/>
  <c r="E251" i="64"/>
  <c r="H251" i="64"/>
  <c r="J251" i="64"/>
  <c r="F251" i="64"/>
  <c r="I251" i="64"/>
  <c r="K251" i="64"/>
  <c r="AD251" i="64"/>
  <c r="AF251" i="64"/>
  <c r="L251" i="64"/>
  <c r="O251" i="64"/>
  <c r="S251" i="64"/>
  <c r="U251" i="64"/>
  <c r="W251" i="64"/>
  <c r="Y251" i="64"/>
  <c r="AA251" i="64"/>
  <c r="AC251" i="64"/>
  <c r="AJ251" i="64"/>
  <c r="E252" i="64"/>
  <c r="H252" i="64"/>
  <c r="J252" i="64"/>
  <c r="K252" i="64"/>
  <c r="AD252" i="64"/>
  <c r="F252" i="64"/>
  <c r="I252" i="64"/>
  <c r="L252" i="64"/>
  <c r="O252" i="64"/>
  <c r="S252" i="64"/>
  <c r="U252" i="64"/>
  <c r="W252" i="64"/>
  <c r="Y252" i="64"/>
  <c r="AA252" i="64"/>
  <c r="AC252" i="64"/>
  <c r="AJ252" i="64"/>
  <c r="E253" i="64"/>
  <c r="H253" i="64"/>
  <c r="J253" i="64"/>
  <c r="K253" i="64"/>
  <c r="AD253" i="64"/>
  <c r="F253" i="64"/>
  <c r="I253" i="64"/>
  <c r="L253" i="64"/>
  <c r="O253" i="64"/>
  <c r="S253" i="64"/>
  <c r="U253" i="64"/>
  <c r="W253" i="64"/>
  <c r="Y253" i="64"/>
  <c r="AA253" i="64"/>
  <c r="AC253" i="64"/>
  <c r="AJ253" i="64"/>
  <c r="E254" i="64"/>
  <c r="H254" i="64"/>
  <c r="J254" i="64"/>
  <c r="K254" i="64"/>
  <c r="AD254" i="64"/>
  <c r="F254" i="64"/>
  <c r="I254" i="64"/>
  <c r="L254" i="64"/>
  <c r="O254" i="64"/>
  <c r="S254" i="64"/>
  <c r="U254" i="64"/>
  <c r="W254" i="64"/>
  <c r="Y254" i="64"/>
  <c r="AA254" i="64"/>
  <c r="AC254" i="64"/>
  <c r="AJ254" i="64"/>
  <c r="E255" i="64"/>
  <c r="H255" i="64"/>
  <c r="J255" i="64"/>
  <c r="K255" i="64"/>
  <c r="AD255" i="64"/>
  <c r="AF255" i="64"/>
  <c r="F255" i="64"/>
  <c r="I255" i="64"/>
  <c r="L255" i="64"/>
  <c r="O255" i="64"/>
  <c r="S255" i="64"/>
  <c r="U255" i="64"/>
  <c r="W255" i="64"/>
  <c r="Y255" i="64"/>
  <c r="AA255" i="64"/>
  <c r="AC255" i="64"/>
  <c r="AJ255" i="64"/>
  <c r="E256" i="64"/>
  <c r="H256" i="64"/>
  <c r="J256" i="64"/>
  <c r="K256" i="64"/>
  <c r="AD256" i="64"/>
  <c r="AH256" i="64"/>
  <c r="F256" i="64"/>
  <c r="I256" i="64"/>
  <c r="L256" i="64"/>
  <c r="O256" i="64"/>
  <c r="S256" i="64"/>
  <c r="U256" i="64"/>
  <c r="W256" i="64"/>
  <c r="Y256" i="64"/>
  <c r="AA256" i="64"/>
  <c r="AC256" i="64"/>
  <c r="AJ256" i="64"/>
  <c r="E257" i="64"/>
  <c r="H257" i="64"/>
  <c r="J257" i="64"/>
  <c r="F257" i="64"/>
  <c r="K257" i="64"/>
  <c r="AD257" i="64"/>
  <c r="AF257" i="64"/>
  <c r="I257" i="64"/>
  <c r="L257" i="64"/>
  <c r="O257" i="64"/>
  <c r="S257" i="64"/>
  <c r="U257" i="64"/>
  <c r="W257" i="64"/>
  <c r="Y257" i="64"/>
  <c r="AA257" i="64"/>
  <c r="AC257" i="64"/>
  <c r="AG257" i="64"/>
  <c r="E257" i="75"/>
  <c r="AB257" i="75"/>
  <c r="AJ257" i="64"/>
  <c r="E258" i="64"/>
  <c r="H258" i="64"/>
  <c r="J258" i="64"/>
  <c r="K258" i="64"/>
  <c r="AD258" i="64"/>
  <c r="F258" i="64"/>
  <c r="I258" i="64"/>
  <c r="L258" i="64"/>
  <c r="O258" i="64"/>
  <c r="S258" i="64"/>
  <c r="U258" i="64"/>
  <c r="W258" i="64"/>
  <c r="Y258" i="64"/>
  <c r="AA258" i="64"/>
  <c r="AC258" i="64"/>
  <c r="AJ258" i="64"/>
  <c r="E259" i="64"/>
  <c r="H259" i="64"/>
  <c r="J259" i="64"/>
  <c r="F259" i="64"/>
  <c r="I259" i="64"/>
  <c r="K259" i="64"/>
  <c r="AD259" i="64"/>
  <c r="AF259" i="64"/>
  <c r="L259" i="64"/>
  <c r="O259" i="64"/>
  <c r="S259" i="64"/>
  <c r="U259" i="64"/>
  <c r="W259" i="64"/>
  <c r="Y259" i="64"/>
  <c r="AA259" i="64"/>
  <c r="AC259" i="64"/>
  <c r="AJ259" i="64"/>
  <c r="E260" i="64"/>
  <c r="H260" i="64"/>
  <c r="J260" i="64"/>
  <c r="K260" i="64"/>
  <c r="AD260" i="64"/>
  <c r="F260" i="64"/>
  <c r="I260" i="64"/>
  <c r="L260" i="64"/>
  <c r="O260" i="64"/>
  <c r="S260" i="64"/>
  <c r="U260" i="64"/>
  <c r="W260" i="64"/>
  <c r="Y260" i="64"/>
  <c r="AA260" i="64"/>
  <c r="AC260" i="64"/>
  <c r="AJ260" i="64"/>
  <c r="E261" i="64"/>
  <c r="H261" i="64"/>
  <c r="J261" i="64"/>
  <c r="K261" i="64"/>
  <c r="AD261" i="64"/>
  <c r="F261" i="64"/>
  <c r="I261" i="64"/>
  <c r="L261" i="64"/>
  <c r="O261" i="64"/>
  <c r="S261" i="64"/>
  <c r="U261" i="64"/>
  <c r="W261" i="64"/>
  <c r="Y261" i="64"/>
  <c r="AA261" i="64"/>
  <c r="AC261" i="64"/>
  <c r="AJ261" i="64"/>
  <c r="E262" i="64"/>
  <c r="H262" i="64"/>
  <c r="J262" i="64"/>
  <c r="K262" i="64"/>
  <c r="AD262" i="64"/>
  <c r="AH262" i="64"/>
  <c r="F262" i="64"/>
  <c r="I262" i="64"/>
  <c r="L262" i="64"/>
  <c r="O262" i="64"/>
  <c r="S262" i="64"/>
  <c r="U262" i="64"/>
  <c r="W262" i="64"/>
  <c r="Y262" i="64"/>
  <c r="AA262" i="64"/>
  <c r="AC262" i="64"/>
  <c r="AJ262" i="64"/>
  <c r="E263" i="64"/>
  <c r="H263" i="64"/>
  <c r="J263" i="64"/>
  <c r="K263" i="64"/>
  <c r="AD263" i="64"/>
  <c r="F263" i="64"/>
  <c r="I263" i="64"/>
  <c r="L263" i="64"/>
  <c r="O263" i="64"/>
  <c r="S263" i="64"/>
  <c r="U263" i="64"/>
  <c r="W263" i="64"/>
  <c r="Y263" i="64"/>
  <c r="AA263" i="64"/>
  <c r="AC263" i="64"/>
  <c r="AJ263" i="64"/>
  <c r="E264" i="64"/>
  <c r="H264" i="64"/>
  <c r="J264" i="64"/>
  <c r="K264" i="64"/>
  <c r="AD264" i="64"/>
  <c r="F264" i="64"/>
  <c r="I264" i="64"/>
  <c r="L264" i="64"/>
  <c r="O264" i="64"/>
  <c r="S264" i="64"/>
  <c r="U264" i="64"/>
  <c r="W264" i="64"/>
  <c r="Y264" i="64"/>
  <c r="AA264" i="64"/>
  <c r="AC264" i="64"/>
  <c r="AJ264" i="64"/>
  <c r="E265" i="64"/>
  <c r="H265" i="64"/>
  <c r="J265" i="64"/>
  <c r="F265" i="64"/>
  <c r="K265" i="64"/>
  <c r="AD265" i="64"/>
  <c r="AH265" i="64"/>
  <c r="I265" i="64"/>
  <c r="L265" i="64"/>
  <c r="O265" i="64"/>
  <c r="S265" i="64"/>
  <c r="U265" i="64"/>
  <c r="W265" i="64"/>
  <c r="Y265" i="64"/>
  <c r="AA265" i="64"/>
  <c r="AC265" i="64"/>
  <c r="AF265" i="64"/>
  <c r="AG265" i="64"/>
  <c r="E265" i="75"/>
  <c r="AC265" i="75"/>
  <c r="AJ265" i="64"/>
  <c r="E266" i="64"/>
  <c r="H266" i="64"/>
  <c r="J266" i="64"/>
  <c r="K266" i="64"/>
  <c r="AD266" i="64"/>
  <c r="F266" i="64"/>
  <c r="I266" i="64"/>
  <c r="L266" i="64"/>
  <c r="O266" i="64"/>
  <c r="S266" i="64"/>
  <c r="U266" i="64"/>
  <c r="W266" i="64"/>
  <c r="Y266" i="64"/>
  <c r="AA266" i="64"/>
  <c r="AC266" i="64"/>
  <c r="AJ266" i="64"/>
  <c r="E267" i="64"/>
  <c r="H267" i="64"/>
  <c r="J267" i="64"/>
  <c r="K267" i="64"/>
  <c r="AD267" i="64"/>
  <c r="AF267" i="64"/>
  <c r="F267" i="64"/>
  <c r="I267" i="64"/>
  <c r="L267" i="64"/>
  <c r="O267" i="64"/>
  <c r="S267" i="64"/>
  <c r="U267" i="64"/>
  <c r="W267" i="64"/>
  <c r="Y267" i="64"/>
  <c r="AA267" i="64"/>
  <c r="AC267" i="64"/>
  <c r="AJ267" i="64"/>
  <c r="E268" i="64"/>
  <c r="H268" i="64"/>
  <c r="J268" i="64"/>
  <c r="K268" i="64"/>
  <c r="AD268" i="64"/>
  <c r="F268" i="64"/>
  <c r="I268" i="64"/>
  <c r="L268" i="64"/>
  <c r="O268" i="64"/>
  <c r="S268" i="64"/>
  <c r="U268" i="64"/>
  <c r="W268" i="64"/>
  <c r="Y268" i="64"/>
  <c r="AA268" i="64"/>
  <c r="AC268" i="64"/>
  <c r="AJ268" i="64"/>
  <c r="E269" i="64"/>
  <c r="H269" i="64"/>
  <c r="J269" i="64"/>
  <c r="K269" i="64"/>
  <c r="AD269" i="64"/>
  <c r="F269" i="64"/>
  <c r="I269" i="64"/>
  <c r="L269" i="64"/>
  <c r="O269" i="64"/>
  <c r="S269" i="64"/>
  <c r="U269" i="64"/>
  <c r="W269" i="64"/>
  <c r="Y269" i="64"/>
  <c r="AA269" i="64"/>
  <c r="AC269" i="64"/>
  <c r="AJ269" i="64"/>
  <c r="E270" i="64"/>
  <c r="H270" i="64"/>
  <c r="J270" i="64"/>
  <c r="K270" i="64"/>
  <c r="AD270" i="64"/>
  <c r="F270" i="64"/>
  <c r="I270" i="64"/>
  <c r="L270" i="64"/>
  <c r="O270" i="64"/>
  <c r="S270" i="64"/>
  <c r="U270" i="64"/>
  <c r="W270" i="64"/>
  <c r="Y270" i="64"/>
  <c r="AA270" i="64"/>
  <c r="AC270" i="64"/>
  <c r="AJ270" i="64"/>
  <c r="E271" i="64"/>
  <c r="H271" i="64"/>
  <c r="J271" i="64"/>
  <c r="F271" i="64"/>
  <c r="I271" i="64"/>
  <c r="K271" i="64"/>
  <c r="AD271" i="64"/>
  <c r="AF271" i="64"/>
  <c r="L271" i="64"/>
  <c r="O271" i="64"/>
  <c r="S271" i="64"/>
  <c r="U271" i="64"/>
  <c r="W271" i="64"/>
  <c r="Y271" i="64"/>
  <c r="AA271" i="64"/>
  <c r="AC271" i="64"/>
  <c r="AJ271" i="64"/>
  <c r="E272" i="64"/>
  <c r="H272" i="64"/>
  <c r="J272" i="64"/>
  <c r="K272" i="64"/>
  <c r="AD272" i="64"/>
  <c r="F272" i="64"/>
  <c r="I272" i="64"/>
  <c r="L272" i="64"/>
  <c r="O272" i="64"/>
  <c r="S272" i="64"/>
  <c r="U272" i="64"/>
  <c r="W272" i="64"/>
  <c r="Y272" i="64"/>
  <c r="AA272" i="64"/>
  <c r="AC272" i="64"/>
  <c r="AJ272" i="64"/>
  <c r="E273" i="64"/>
  <c r="H273" i="64"/>
  <c r="J273" i="64"/>
  <c r="K273" i="64"/>
  <c r="AD273" i="64"/>
  <c r="F273" i="64"/>
  <c r="I273" i="64"/>
  <c r="L273" i="64"/>
  <c r="O273" i="64"/>
  <c r="S273" i="64"/>
  <c r="U273" i="64"/>
  <c r="W273" i="64"/>
  <c r="Y273" i="64"/>
  <c r="AA273" i="64"/>
  <c r="AC273" i="64"/>
  <c r="AJ273" i="64"/>
  <c r="E274" i="64"/>
  <c r="H274" i="64"/>
  <c r="J274" i="64"/>
  <c r="K274" i="64"/>
  <c r="AD274" i="64"/>
  <c r="F274" i="64"/>
  <c r="I274" i="64"/>
  <c r="L274" i="64"/>
  <c r="O274" i="64"/>
  <c r="S274" i="64"/>
  <c r="U274" i="64"/>
  <c r="W274" i="64"/>
  <c r="Y274" i="64"/>
  <c r="AA274" i="64"/>
  <c r="AC274" i="64"/>
  <c r="AJ274" i="64"/>
  <c r="E275" i="64"/>
  <c r="H275" i="64"/>
  <c r="J275" i="64"/>
  <c r="K275" i="64"/>
  <c r="AD275" i="64"/>
  <c r="F275" i="64"/>
  <c r="I275" i="64"/>
  <c r="L275" i="64"/>
  <c r="O275" i="64"/>
  <c r="S275" i="64"/>
  <c r="U275" i="64"/>
  <c r="W275" i="64"/>
  <c r="Y275" i="64"/>
  <c r="AA275" i="64"/>
  <c r="AC275" i="64"/>
  <c r="AJ275" i="64"/>
  <c r="E276" i="64"/>
  <c r="H276" i="64"/>
  <c r="J276" i="64"/>
  <c r="K276" i="64"/>
  <c r="AD276" i="64"/>
  <c r="AE276" i="64"/>
  <c r="F276" i="64"/>
  <c r="I276" i="64"/>
  <c r="L276" i="64"/>
  <c r="O276" i="64"/>
  <c r="S276" i="64"/>
  <c r="U276" i="64"/>
  <c r="W276" i="64"/>
  <c r="Y276" i="64"/>
  <c r="AA276" i="64"/>
  <c r="AC276" i="64"/>
  <c r="AJ276" i="64"/>
  <c r="AK276" i="64"/>
  <c r="E277" i="64"/>
  <c r="H277" i="64"/>
  <c r="J277" i="64"/>
  <c r="K277" i="64"/>
  <c r="AD277" i="64"/>
  <c r="F277" i="64"/>
  <c r="I277" i="64"/>
  <c r="L277" i="64"/>
  <c r="O277" i="64"/>
  <c r="S277" i="64"/>
  <c r="U277" i="64"/>
  <c r="W277" i="64"/>
  <c r="Y277" i="64"/>
  <c r="AA277" i="64"/>
  <c r="AC277" i="64"/>
  <c r="AJ277" i="64"/>
  <c r="E278" i="64"/>
  <c r="H278" i="64"/>
  <c r="J278" i="64"/>
  <c r="K278" i="64"/>
  <c r="AD278" i="64"/>
  <c r="AE278" i="64"/>
  <c r="F278" i="64"/>
  <c r="I278" i="64"/>
  <c r="L278" i="64"/>
  <c r="O278" i="64"/>
  <c r="S278" i="64"/>
  <c r="U278" i="64"/>
  <c r="W278" i="64"/>
  <c r="Y278" i="64"/>
  <c r="AA278" i="64"/>
  <c r="AC278" i="64"/>
  <c r="AJ278" i="64"/>
  <c r="AK278" i="64"/>
  <c r="E279" i="64"/>
  <c r="H279" i="64"/>
  <c r="J279" i="64"/>
  <c r="K279" i="64"/>
  <c r="AD279" i="64"/>
  <c r="F279" i="64"/>
  <c r="I279" i="64"/>
  <c r="L279" i="64"/>
  <c r="O279" i="64"/>
  <c r="S279" i="64"/>
  <c r="U279" i="64"/>
  <c r="W279" i="64"/>
  <c r="Y279" i="64"/>
  <c r="AA279" i="64"/>
  <c r="AC279" i="64"/>
  <c r="AJ279" i="64"/>
  <c r="E280" i="64"/>
  <c r="H280" i="64"/>
  <c r="J280" i="64"/>
  <c r="K280" i="64"/>
  <c r="AD280" i="64"/>
  <c r="F280" i="64"/>
  <c r="I280" i="64"/>
  <c r="L280" i="64"/>
  <c r="O280" i="64"/>
  <c r="S280" i="64"/>
  <c r="U280" i="64"/>
  <c r="W280" i="64"/>
  <c r="Y280" i="64"/>
  <c r="AA280" i="64"/>
  <c r="AC280" i="64"/>
  <c r="AJ280" i="64"/>
  <c r="E281" i="64"/>
  <c r="H281" i="64"/>
  <c r="J281" i="64"/>
  <c r="K281" i="64"/>
  <c r="AD281" i="64"/>
  <c r="F281" i="64"/>
  <c r="I281" i="64"/>
  <c r="L281" i="64"/>
  <c r="O281" i="64"/>
  <c r="S281" i="64"/>
  <c r="U281" i="64"/>
  <c r="W281" i="64"/>
  <c r="Y281" i="64"/>
  <c r="AA281" i="64"/>
  <c r="AC281" i="64"/>
  <c r="AJ281" i="64"/>
  <c r="E282" i="64"/>
  <c r="H282" i="64"/>
  <c r="J282" i="64"/>
  <c r="K282" i="64"/>
  <c r="AD282" i="64"/>
  <c r="AF282" i="64"/>
  <c r="F282" i="64"/>
  <c r="I282" i="64"/>
  <c r="L282" i="64"/>
  <c r="O282" i="64"/>
  <c r="S282" i="64"/>
  <c r="U282" i="64"/>
  <c r="W282" i="64"/>
  <c r="Y282" i="64"/>
  <c r="AA282" i="64"/>
  <c r="AC282" i="64"/>
  <c r="AH282" i="64"/>
  <c r="AJ282" i="64"/>
  <c r="E283" i="64"/>
  <c r="H283" i="64"/>
  <c r="J283" i="64"/>
  <c r="K283" i="64"/>
  <c r="AD283" i="64"/>
  <c r="F283" i="64"/>
  <c r="I283" i="64"/>
  <c r="L283" i="64"/>
  <c r="O283" i="64"/>
  <c r="S283" i="64"/>
  <c r="U283" i="64"/>
  <c r="W283" i="64"/>
  <c r="Y283" i="64"/>
  <c r="AA283" i="64"/>
  <c r="AC283" i="64"/>
  <c r="AJ283" i="64"/>
  <c r="E284" i="64"/>
  <c r="H284" i="64"/>
  <c r="J284" i="64"/>
  <c r="K284" i="64"/>
  <c r="AD284" i="64"/>
  <c r="AF284" i="64"/>
  <c r="F284" i="64"/>
  <c r="I284" i="64"/>
  <c r="L284" i="64"/>
  <c r="O284" i="64"/>
  <c r="S284" i="64"/>
  <c r="U284" i="64"/>
  <c r="W284" i="64"/>
  <c r="Y284" i="64"/>
  <c r="AA284" i="64"/>
  <c r="AC284" i="64"/>
  <c r="AJ284" i="64"/>
  <c r="E285" i="64"/>
  <c r="H285" i="64"/>
  <c r="J285" i="64"/>
  <c r="K285" i="64"/>
  <c r="AD285" i="64"/>
  <c r="F285" i="64"/>
  <c r="I285" i="64"/>
  <c r="L285" i="64"/>
  <c r="O285" i="64"/>
  <c r="S285" i="64"/>
  <c r="U285" i="64"/>
  <c r="W285" i="64"/>
  <c r="Y285" i="64"/>
  <c r="AA285" i="64"/>
  <c r="AC285" i="64"/>
  <c r="AJ285" i="64"/>
  <c r="E286" i="64"/>
  <c r="H286" i="64"/>
  <c r="J286" i="64"/>
  <c r="K286" i="64"/>
  <c r="AD286" i="64"/>
  <c r="F286" i="64"/>
  <c r="I286" i="64"/>
  <c r="L286" i="64"/>
  <c r="O286" i="64"/>
  <c r="S286" i="64"/>
  <c r="U286" i="64"/>
  <c r="W286" i="64"/>
  <c r="Y286" i="64"/>
  <c r="AA286" i="64"/>
  <c r="AC286" i="64"/>
  <c r="AJ286" i="64"/>
  <c r="E287" i="64"/>
  <c r="H287" i="64"/>
  <c r="J287" i="64"/>
  <c r="K287" i="64"/>
  <c r="AD287" i="64"/>
  <c r="F287" i="64"/>
  <c r="I287" i="64"/>
  <c r="L287" i="64"/>
  <c r="O287" i="64"/>
  <c r="S287" i="64"/>
  <c r="U287" i="64"/>
  <c r="W287" i="64"/>
  <c r="Y287" i="64"/>
  <c r="AA287" i="64"/>
  <c r="AC287" i="64"/>
  <c r="AJ287" i="64"/>
  <c r="E288" i="64"/>
  <c r="H288" i="64"/>
  <c r="J288" i="64"/>
  <c r="K288" i="64"/>
  <c r="AD288" i="64"/>
  <c r="F288" i="64"/>
  <c r="I288" i="64"/>
  <c r="L288" i="64"/>
  <c r="O288" i="64"/>
  <c r="S288" i="64"/>
  <c r="U288" i="64"/>
  <c r="W288" i="64"/>
  <c r="Y288" i="64"/>
  <c r="AA288" i="64"/>
  <c r="AC288" i="64"/>
  <c r="AJ288" i="64"/>
  <c r="E289" i="64"/>
  <c r="H289" i="64"/>
  <c r="J289" i="64"/>
  <c r="K289" i="64"/>
  <c r="AD289" i="64"/>
  <c r="F289" i="64"/>
  <c r="I289" i="64"/>
  <c r="L289" i="64"/>
  <c r="O289" i="64"/>
  <c r="S289" i="64"/>
  <c r="U289" i="64"/>
  <c r="W289" i="64"/>
  <c r="Y289" i="64"/>
  <c r="AA289" i="64"/>
  <c r="AC289" i="64"/>
  <c r="AJ289" i="64"/>
  <c r="E290" i="64"/>
  <c r="H290" i="64"/>
  <c r="J290" i="64"/>
  <c r="K290" i="64"/>
  <c r="AD290" i="64"/>
  <c r="F290" i="64"/>
  <c r="I290" i="64"/>
  <c r="L290" i="64"/>
  <c r="O290" i="64"/>
  <c r="S290" i="64"/>
  <c r="U290" i="64"/>
  <c r="W290" i="64"/>
  <c r="Y290" i="64"/>
  <c r="AA290" i="64"/>
  <c r="AC290" i="64"/>
  <c r="AJ290" i="64"/>
  <c r="E291" i="64"/>
  <c r="H291" i="64"/>
  <c r="J291" i="64"/>
  <c r="K291" i="64"/>
  <c r="AD291" i="64"/>
  <c r="F291" i="64"/>
  <c r="I291" i="64"/>
  <c r="L291" i="64"/>
  <c r="O291" i="64"/>
  <c r="S291" i="64"/>
  <c r="U291" i="64"/>
  <c r="W291" i="64"/>
  <c r="Y291" i="64"/>
  <c r="AA291" i="64"/>
  <c r="AC291" i="64"/>
  <c r="AJ291" i="64"/>
  <c r="E292" i="64"/>
  <c r="H292" i="64"/>
  <c r="J292" i="64"/>
  <c r="K292" i="64"/>
  <c r="AD292" i="64"/>
  <c r="F292" i="64"/>
  <c r="I292" i="64"/>
  <c r="L292" i="64"/>
  <c r="O292" i="64"/>
  <c r="S292" i="64"/>
  <c r="U292" i="64"/>
  <c r="W292" i="64"/>
  <c r="Y292" i="64"/>
  <c r="AA292" i="64"/>
  <c r="AC292" i="64"/>
  <c r="AJ292" i="64"/>
  <c r="E293" i="64"/>
  <c r="H293" i="64"/>
  <c r="J293" i="64"/>
  <c r="F293" i="64"/>
  <c r="I293" i="64"/>
  <c r="K293" i="64"/>
  <c r="AD293" i="64"/>
  <c r="L293" i="64"/>
  <c r="O293" i="64"/>
  <c r="S293" i="64"/>
  <c r="U293" i="64"/>
  <c r="W293" i="64"/>
  <c r="Y293" i="64"/>
  <c r="AA293" i="64"/>
  <c r="AC293" i="64"/>
  <c r="AJ293" i="64"/>
  <c r="E294" i="64"/>
  <c r="H294" i="64"/>
  <c r="J294" i="64"/>
  <c r="K294" i="64"/>
  <c r="AD294" i="64"/>
  <c r="F294" i="64"/>
  <c r="I294" i="64"/>
  <c r="L294" i="64"/>
  <c r="O294" i="64"/>
  <c r="S294" i="64"/>
  <c r="U294" i="64"/>
  <c r="W294" i="64"/>
  <c r="Y294" i="64"/>
  <c r="AA294" i="64"/>
  <c r="AC294" i="64"/>
  <c r="AJ294" i="64"/>
  <c r="E295" i="64"/>
  <c r="H295" i="64"/>
  <c r="J295" i="64"/>
  <c r="F295" i="64"/>
  <c r="I295" i="64"/>
  <c r="K295" i="64"/>
  <c r="AD295" i="64"/>
  <c r="AF295" i="64"/>
  <c r="L295" i="64"/>
  <c r="O295" i="64"/>
  <c r="S295" i="64"/>
  <c r="U295" i="64"/>
  <c r="W295" i="64"/>
  <c r="Y295" i="64"/>
  <c r="AA295" i="64"/>
  <c r="AC295" i="64"/>
  <c r="AE295" i="64"/>
  <c r="AG295" i="64"/>
  <c r="E295" i="75"/>
  <c r="AP295" i="75"/>
  <c r="AH295" i="64"/>
  <c r="AJ295" i="64"/>
  <c r="AK295" i="64"/>
  <c r="E296" i="64"/>
  <c r="H296" i="64"/>
  <c r="J296" i="64"/>
  <c r="K296" i="64"/>
  <c r="AD296" i="64"/>
  <c r="F296" i="64"/>
  <c r="I296" i="64"/>
  <c r="L296" i="64"/>
  <c r="O296" i="64"/>
  <c r="S296" i="64"/>
  <c r="U296" i="64"/>
  <c r="W296" i="64"/>
  <c r="Y296" i="64"/>
  <c r="AA296" i="64"/>
  <c r="AC296" i="64"/>
  <c r="AJ296" i="64"/>
  <c r="E297" i="64"/>
  <c r="H297" i="64"/>
  <c r="J297" i="64"/>
  <c r="K297" i="64"/>
  <c r="AD297" i="64"/>
  <c r="F297" i="64"/>
  <c r="I297" i="64"/>
  <c r="L297" i="64"/>
  <c r="O297" i="64"/>
  <c r="S297" i="64"/>
  <c r="U297" i="64"/>
  <c r="W297" i="64"/>
  <c r="Y297" i="64"/>
  <c r="AA297" i="64"/>
  <c r="AC297" i="64"/>
  <c r="AJ297" i="64"/>
  <c r="E298" i="64"/>
  <c r="H298" i="64"/>
  <c r="J298" i="64"/>
  <c r="K298" i="64"/>
  <c r="AD298" i="64"/>
  <c r="F298" i="64"/>
  <c r="I298" i="64"/>
  <c r="L298" i="64"/>
  <c r="O298" i="64"/>
  <c r="S298" i="64"/>
  <c r="U298" i="64"/>
  <c r="W298" i="64"/>
  <c r="Y298" i="64"/>
  <c r="AA298" i="64"/>
  <c r="AC298" i="64"/>
  <c r="AJ298" i="64"/>
  <c r="E299" i="64"/>
  <c r="H299" i="64"/>
  <c r="J299" i="64"/>
  <c r="K299" i="64"/>
  <c r="AD299" i="64"/>
  <c r="F299" i="64"/>
  <c r="I299" i="64"/>
  <c r="L299" i="64"/>
  <c r="O299" i="64"/>
  <c r="S299" i="64"/>
  <c r="U299" i="64"/>
  <c r="W299" i="64"/>
  <c r="Y299" i="64"/>
  <c r="AA299" i="64"/>
  <c r="AC299" i="64"/>
  <c r="AJ299" i="64"/>
  <c r="E300" i="64"/>
  <c r="H300" i="64"/>
  <c r="J300" i="64"/>
  <c r="K300" i="64"/>
  <c r="AD300" i="64"/>
  <c r="F300" i="64"/>
  <c r="I300" i="64"/>
  <c r="L300" i="64"/>
  <c r="O300" i="64"/>
  <c r="S300" i="64"/>
  <c r="U300" i="64"/>
  <c r="W300" i="64"/>
  <c r="Y300" i="64"/>
  <c r="AA300" i="64"/>
  <c r="AC300" i="64"/>
  <c r="AJ300" i="64"/>
  <c r="E301" i="64"/>
  <c r="H301" i="64"/>
  <c r="J301" i="64"/>
  <c r="K301" i="64"/>
  <c r="AD301" i="64"/>
  <c r="F301" i="64"/>
  <c r="I301" i="64"/>
  <c r="L301" i="64"/>
  <c r="O301" i="64"/>
  <c r="S301" i="64"/>
  <c r="U301" i="64"/>
  <c r="W301" i="64"/>
  <c r="Y301" i="64"/>
  <c r="AA301" i="64"/>
  <c r="AC301" i="64"/>
  <c r="AJ301" i="64"/>
  <c r="E302" i="64"/>
  <c r="H302" i="64"/>
  <c r="J302" i="64"/>
  <c r="K302" i="64"/>
  <c r="AD302" i="64"/>
  <c r="AH302" i="64"/>
  <c r="F302" i="64"/>
  <c r="I302" i="64"/>
  <c r="L302" i="64"/>
  <c r="O302" i="64"/>
  <c r="S302" i="64"/>
  <c r="U302" i="64"/>
  <c r="W302" i="64"/>
  <c r="Y302" i="64"/>
  <c r="AA302" i="64"/>
  <c r="AC302" i="64"/>
  <c r="AJ302" i="64"/>
  <c r="E303" i="64"/>
  <c r="H303" i="64"/>
  <c r="J303" i="64"/>
  <c r="F303" i="64"/>
  <c r="I303" i="64"/>
  <c r="K303" i="64"/>
  <c r="AD303" i="64"/>
  <c r="AF303" i="64"/>
  <c r="L303" i="64"/>
  <c r="O303" i="64"/>
  <c r="S303" i="64"/>
  <c r="U303" i="64"/>
  <c r="W303" i="64"/>
  <c r="Y303" i="64"/>
  <c r="AA303" i="64"/>
  <c r="AC303" i="64"/>
  <c r="AE303" i="64"/>
  <c r="AG303" i="64"/>
  <c r="E303" i="75"/>
  <c r="V303" i="75"/>
  <c r="AH303" i="64"/>
  <c r="AJ303" i="64"/>
  <c r="AK303" i="64"/>
  <c r="E304" i="64"/>
  <c r="H304" i="64"/>
  <c r="J304" i="64"/>
  <c r="K304" i="64"/>
  <c r="AD304" i="64"/>
  <c r="F304" i="64"/>
  <c r="I304" i="64"/>
  <c r="L304" i="64"/>
  <c r="O304" i="64"/>
  <c r="S304" i="64"/>
  <c r="U304" i="64"/>
  <c r="W304" i="64"/>
  <c r="Y304" i="64"/>
  <c r="AA304" i="64"/>
  <c r="AC304" i="64"/>
  <c r="AJ304" i="64"/>
  <c r="E305" i="64"/>
  <c r="H305" i="64"/>
  <c r="J305" i="64"/>
  <c r="K305" i="64"/>
  <c r="AD305" i="64"/>
  <c r="AH305" i="64"/>
  <c r="F305" i="64"/>
  <c r="I305" i="64"/>
  <c r="L305" i="64"/>
  <c r="O305" i="64"/>
  <c r="S305" i="64"/>
  <c r="U305" i="64"/>
  <c r="W305" i="64"/>
  <c r="Y305" i="64"/>
  <c r="AA305" i="64"/>
  <c r="AC305" i="64"/>
  <c r="AJ305" i="64"/>
  <c r="E306" i="64"/>
  <c r="H306" i="64"/>
  <c r="J306" i="64"/>
  <c r="K306" i="64"/>
  <c r="AD306" i="64"/>
  <c r="F306" i="64"/>
  <c r="I306" i="64"/>
  <c r="L306" i="64"/>
  <c r="O306" i="64"/>
  <c r="S306" i="64"/>
  <c r="U306" i="64"/>
  <c r="W306" i="64"/>
  <c r="Y306" i="64"/>
  <c r="AA306" i="64"/>
  <c r="AC306" i="64"/>
  <c r="AJ306" i="64"/>
  <c r="E307" i="64"/>
  <c r="H307" i="64"/>
  <c r="J307" i="64"/>
  <c r="K307" i="64"/>
  <c r="AD307" i="64"/>
  <c r="F307" i="64"/>
  <c r="I307" i="64"/>
  <c r="L307" i="64"/>
  <c r="O307" i="64"/>
  <c r="S307" i="64"/>
  <c r="U307" i="64"/>
  <c r="W307" i="64"/>
  <c r="Y307" i="64"/>
  <c r="AA307" i="64"/>
  <c r="AC307" i="64"/>
  <c r="AJ307" i="64"/>
  <c r="E308" i="64"/>
  <c r="H308" i="64"/>
  <c r="J308" i="64"/>
  <c r="K308" i="64"/>
  <c r="AD308" i="64"/>
  <c r="F308" i="64"/>
  <c r="I308" i="64"/>
  <c r="L308" i="64"/>
  <c r="O308" i="64"/>
  <c r="S308" i="64"/>
  <c r="U308" i="64"/>
  <c r="W308" i="64"/>
  <c r="Y308" i="64"/>
  <c r="AA308" i="64"/>
  <c r="AC308" i="64"/>
  <c r="AJ308" i="64"/>
  <c r="E309" i="64"/>
  <c r="H309" i="64"/>
  <c r="J309" i="64"/>
  <c r="K309" i="64"/>
  <c r="AD309" i="64"/>
  <c r="AH309" i="64"/>
  <c r="F309" i="64"/>
  <c r="I309" i="64"/>
  <c r="L309" i="64"/>
  <c r="O309" i="64"/>
  <c r="S309" i="64"/>
  <c r="U309" i="64"/>
  <c r="W309" i="64"/>
  <c r="Y309" i="64"/>
  <c r="AA309" i="64"/>
  <c r="AC309" i="64"/>
  <c r="AJ309" i="64"/>
  <c r="E310" i="64"/>
  <c r="H310" i="64"/>
  <c r="J310" i="64"/>
  <c r="K310" i="64"/>
  <c r="AD310" i="64"/>
  <c r="F310" i="64"/>
  <c r="I310" i="64"/>
  <c r="L310" i="64"/>
  <c r="O310" i="64"/>
  <c r="S310" i="64"/>
  <c r="U310" i="64"/>
  <c r="W310" i="64"/>
  <c r="Y310" i="64"/>
  <c r="AA310" i="64"/>
  <c r="AC310" i="64"/>
  <c r="AJ310" i="64"/>
  <c r="N2" i="72"/>
  <c r="AK3" i="72"/>
  <c r="AO12" i="72"/>
  <c r="T12" i="72"/>
  <c r="T46" i="72"/>
  <c r="AI62" i="72"/>
  <c r="AA78" i="72"/>
  <c r="AI82" i="72"/>
  <c r="T110" i="72"/>
  <c r="AA110" i="72"/>
  <c r="AI118" i="72"/>
  <c r="AI122" i="72"/>
  <c r="AI130" i="72"/>
  <c r="AO138" i="72"/>
  <c r="T154" i="72"/>
  <c r="AO158" i="72"/>
  <c r="AU162" i="72"/>
  <c r="T178" i="72"/>
  <c r="AI178" i="72"/>
  <c r="AO238" i="72"/>
  <c r="AU256" i="72"/>
  <c r="T272" i="72"/>
  <c r="AI272" i="72"/>
  <c r="AU284" i="72"/>
  <c r="AI288" i="72"/>
  <c r="AO296" i="72"/>
  <c r="T296" i="72"/>
  <c r="AA296" i="72"/>
  <c r="AI296" i="72"/>
  <c r="AU296" i="72"/>
  <c r="AI308" i="72"/>
  <c r="T1" i="63"/>
  <c r="O3" i="63"/>
  <c r="E8" i="63"/>
  <c r="F8" i="63"/>
  <c r="G8" i="63"/>
  <c r="O8" i="63"/>
  <c r="Q8" i="63"/>
  <c r="W8" i="63"/>
  <c r="E9" i="63"/>
  <c r="F9" i="63"/>
  <c r="G9" i="63"/>
  <c r="J9" i="63"/>
  <c r="O9" i="63"/>
  <c r="Z9" i="63"/>
  <c r="Q9" i="63"/>
  <c r="W9" i="63"/>
  <c r="A10" i="63"/>
  <c r="A10" i="72"/>
  <c r="E10" i="63"/>
  <c r="F10" i="63"/>
  <c r="G10" i="63"/>
  <c r="O10" i="63"/>
  <c r="Q10" i="63"/>
  <c r="W10" i="63"/>
  <c r="A11" i="63"/>
  <c r="A11" i="72"/>
  <c r="E11" i="63"/>
  <c r="F11" i="63"/>
  <c r="G11" i="63"/>
  <c r="O11" i="63"/>
  <c r="Z11" i="63"/>
  <c r="Q11" i="63"/>
  <c r="W11" i="63"/>
  <c r="A12" i="63"/>
  <c r="A12" i="72"/>
  <c r="E12" i="63"/>
  <c r="F12" i="63"/>
  <c r="G12" i="63"/>
  <c r="J12" i="63"/>
  <c r="R12" i="63"/>
  <c r="S12" i="63"/>
  <c r="X12" i="63"/>
  <c r="O12" i="63"/>
  <c r="Q12" i="63"/>
  <c r="W12" i="63"/>
  <c r="E13" i="63"/>
  <c r="F13" i="63"/>
  <c r="G13" i="63"/>
  <c r="J13" i="63"/>
  <c r="R13" i="63"/>
  <c r="U13" i="63"/>
  <c r="O13" i="63"/>
  <c r="Z13" i="63"/>
  <c r="Q13" i="63"/>
  <c r="W13" i="63"/>
  <c r="E14" i="63"/>
  <c r="F14" i="63"/>
  <c r="G14" i="63"/>
  <c r="J14" i="63"/>
  <c r="R14" i="63"/>
  <c r="S14" i="63"/>
  <c r="O14" i="63"/>
  <c r="Q14" i="63"/>
  <c r="Z14" i="63"/>
  <c r="W14" i="63"/>
  <c r="X14" i="63"/>
  <c r="E15" i="63"/>
  <c r="F15" i="63"/>
  <c r="G15" i="63"/>
  <c r="O15" i="63"/>
  <c r="Z15" i="63"/>
  <c r="Q15" i="63"/>
  <c r="W15" i="63"/>
  <c r="E16" i="63"/>
  <c r="F16" i="63"/>
  <c r="G16" i="63"/>
  <c r="O16" i="63"/>
  <c r="Q16" i="63"/>
  <c r="W16" i="63"/>
  <c r="E17" i="63"/>
  <c r="F17" i="63"/>
  <c r="G17" i="63"/>
  <c r="O17" i="63"/>
  <c r="Z17" i="63"/>
  <c r="Q17" i="63"/>
  <c r="W17" i="63"/>
  <c r="E18" i="63"/>
  <c r="F18" i="63"/>
  <c r="J18" i="63"/>
  <c r="R18" i="63"/>
  <c r="S18" i="63"/>
  <c r="G18" i="63"/>
  <c r="O18" i="63"/>
  <c r="Q18" i="63"/>
  <c r="Z18" i="63"/>
  <c r="W18" i="63"/>
  <c r="X18" i="63"/>
  <c r="E19" i="63"/>
  <c r="F19" i="63"/>
  <c r="G19" i="63"/>
  <c r="J19" i="63"/>
  <c r="R19" i="63"/>
  <c r="O19" i="63"/>
  <c r="Q19" i="63"/>
  <c r="W19" i="63"/>
  <c r="X19" i="63"/>
  <c r="Z19" i="63"/>
  <c r="E20" i="63"/>
  <c r="F20" i="63"/>
  <c r="G20" i="63"/>
  <c r="O20" i="63"/>
  <c r="Z20" i="63"/>
  <c r="Q20" i="63"/>
  <c r="W20" i="63"/>
  <c r="E21" i="63"/>
  <c r="F21" i="63"/>
  <c r="G21" i="63"/>
  <c r="O21" i="63"/>
  <c r="Q21" i="63"/>
  <c r="W21" i="63"/>
  <c r="E22" i="63"/>
  <c r="F22" i="63"/>
  <c r="G22" i="63"/>
  <c r="O22" i="63"/>
  <c r="Q22" i="63"/>
  <c r="W22" i="63"/>
  <c r="E23" i="63"/>
  <c r="F23" i="63"/>
  <c r="G23" i="63"/>
  <c r="J23" i="63"/>
  <c r="O23" i="63"/>
  <c r="Z23" i="63"/>
  <c r="Q23" i="63"/>
  <c r="W23" i="63"/>
  <c r="E24" i="63"/>
  <c r="F24" i="63"/>
  <c r="G24" i="63"/>
  <c r="O24" i="63"/>
  <c r="Q24" i="63"/>
  <c r="W24" i="63"/>
  <c r="E25" i="63"/>
  <c r="J25" i="63"/>
  <c r="R25" i="63"/>
  <c r="U25" i="63"/>
  <c r="F25" i="63"/>
  <c r="G25" i="63"/>
  <c r="O25" i="63"/>
  <c r="Z25" i="63"/>
  <c r="Q25" i="63"/>
  <c r="W25" i="63"/>
  <c r="E26" i="63"/>
  <c r="F26" i="63"/>
  <c r="G26" i="63"/>
  <c r="O26" i="63"/>
  <c r="Q26" i="63"/>
  <c r="W26" i="63"/>
  <c r="E27" i="63"/>
  <c r="F27" i="63"/>
  <c r="G27" i="63"/>
  <c r="J27" i="63"/>
  <c r="O27" i="63"/>
  <c r="Q27" i="63"/>
  <c r="Z27" i="63"/>
  <c r="W27" i="63"/>
  <c r="E28" i="63"/>
  <c r="F28" i="63"/>
  <c r="G28" i="63"/>
  <c r="O28" i="63"/>
  <c r="Q28" i="63"/>
  <c r="Z28" i="63"/>
  <c r="W28" i="63"/>
  <c r="E29" i="63"/>
  <c r="F29" i="63"/>
  <c r="G29" i="63"/>
  <c r="O29" i="63"/>
  <c r="Z29" i="63"/>
  <c r="Q29" i="63"/>
  <c r="W29" i="63"/>
  <c r="E30" i="63"/>
  <c r="F30" i="63"/>
  <c r="G30" i="63"/>
  <c r="O30" i="63"/>
  <c r="Q30" i="63"/>
  <c r="W30" i="63"/>
  <c r="E31" i="63"/>
  <c r="F31" i="63"/>
  <c r="G31" i="63"/>
  <c r="O31" i="63"/>
  <c r="Q31" i="63"/>
  <c r="W31" i="63"/>
  <c r="E32" i="63"/>
  <c r="F32" i="63"/>
  <c r="G32" i="63"/>
  <c r="O32" i="63"/>
  <c r="Q32" i="63"/>
  <c r="W32" i="63"/>
  <c r="E33" i="63"/>
  <c r="F33" i="63"/>
  <c r="G33" i="63"/>
  <c r="O33" i="63"/>
  <c r="Q33" i="63"/>
  <c r="W33" i="63"/>
  <c r="E34" i="63"/>
  <c r="F34" i="63"/>
  <c r="G34" i="63"/>
  <c r="O34" i="63"/>
  <c r="Q34" i="63"/>
  <c r="W34" i="63"/>
  <c r="E35" i="63"/>
  <c r="F35" i="63"/>
  <c r="G35" i="63"/>
  <c r="J35" i="63"/>
  <c r="R35" i="63"/>
  <c r="U35" i="63"/>
  <c r="O35" i="63"/>
  <c r="Q35" i="63"/>
  <c r="W35" i="63"/>
  <c r="X35" i="63"/>
  <c r="E36" i="63"/>
  <c r="F36" i="63"/>
  <c r="G36" i="63"/>
  <c r="O36" i="63"/>
  <c r="Q36" i="63"/>
  <c r="W36" i="63"/>
  <c r="E37" i="63"/>
  <c r="F37" i="63"/>
  <c r="G37" i="63"/>
  <c r="O37" i="63"/>
  <c r="Q37" i="63"/>
  <c r="W37" i="63"/>
  <c r="E38" i="63"/>
  <c r="F38" i="63"/>
  <c r="G38" i="63"/>
  <c r="O38" i="63"/>
  <c r="Q38" i="63"/>
  <c r="W38" i="63"/>
  <c r="E39" i="63"/>
  <c r="F39" i="63"/>
  <c r="G39" i="63"/>
  <c r="O39" i="63"/>
  <c r="Q39" i="63"/>
  <c r="W39" i="63"/>
  <c r="E40" i="63"/>
  <c r="F40" i="63"/>
  <c r="G40" i="63"/>
  <c r="O40" i="63"/>
  <c r="Q40" i="63"/>
  <c r="W40" i="63"/>
  <c r="E41" i="63"/>
  <c r="F41" i="63"/>
  <c r="G41" i="63"/>
  <c r="O41" i="63"/>
  <c r="Q41" i="63"/>
  <c r="W41" i="63"/>
  <c r="E42" i="63"/>
  <c r="F42" i="63"/>
  <c r="G42" i="63"/>
  <c r="J42" i="63"/>
  <c r="T42" i="63"/>
  <c r="E42" i="72"/>
  <c r="AV42" i="72"/>
  <c r="O42" i="63"/>
  <c r="Q42" i="63"/>
  <c r="R42" i="63"/>
  <c r="W42" i="63"/>
  <c r="X42" i="63"/>
  <c r="E43" i="63"/>
  <c r="F43" i="63"/>
  <c r="G43" i="63"/>
  <c r="J43" i="63"/>
  <c r="R43" i="63"/>
  <c r="O43" i="63"/>
  <c r="Q43" i="63"/>
  <c r="W43" i="63"/>
  <c r="E44" i="63"/>
  <c r="F44" i="63"/>
  <c r="G44" i="63"/>
  <c r="O44" i="63"/>
  <c r="Q44" i="63"/>
  <c r="W44" i="63"/>
  <c r="E45" i="63"/>
  <c r="F45" i="63"/>
  <c r="J45" i="63"/>
  <c r="G45" i="63"/>
  <c r="O45" i="63"/>
  <c r="Q45" i="63"/>
  <c r="W45" i="63"/>
  <c r="E46" i="63"/>
  <c r="F46" i="63"/>
  <c r="G46" i="63"/>
  <c r="J46" i="63"/>
  <c r="R46" i="63"/>
  <c r="X46" i="63"/>
  <c r="O46" i="63"/>
  <c r="Q46" i="63"/>
  <c r="T46" i="63"/>
  <c r="E46" i="72"/>
  <c r="W46" i="63"/>
  <c r="E47" i="63"/>
  <c r="F47" i="63"/>
  <c r="J47" i="63"/>
  <c r="R47" i="63"/>
  <c r="U47" i="63"/>
  <c r="G47" i="63"/>
  <c r="O47" i="63"/>
  <c r="Q47" i="63"/>
  <c r="W47" i="63"/>
  <c r="E48" i="63"/>
  <c r="F48" i="63"/>
  <c r="G48" i="63"/>
  <c r="O48" i="63"/>
  <c r="Q48" i="63"/>
  <c r="W48" i="63"/>
  <c r="E49" i="63"/>
  <c r="F49" i="63"/>
  <c r="G49" i="63"/>
  <c r="J49" i="63"/>
  <c r="T49" i="63"/>
  <c r="E49" i="72"/>
  <c r="O49" i="63"/>
  <c r="Q49" i="63"/>
  <c r="R49" i="63"/>
  <c r="W49" i="63"/>
  <c r="E50" i="63"/>
  <c r="F50" i="63"/>
  <c r="G50" i="63"/>
  <c r="O50" i="63"/>
  <c r="Q50" i="63"/>
  <c r="W50" i="63"/>
  <c r="E51" i="63"/>
  <c r="F51" i="63"/>
  <c r="G51" i="63"/>
  <c r="O51" i="63"/>
  <c r="Q51" i="63"/>
  <c r="W51" i="63"/>
  <c r="E52" i="63"/>
  <c r="F52" i="63"/>
  <c r="G52" i="63"/>
  <c r="J52" i="63"/>
  <c r="T52" i="63"/>
  <c r="E52" i="72"/>
  <c r="O52" i="63"/>
  <c r="Q52" i="63"/>
  <c r="R52" i="63"/>
  <c r="W52" i="63"/>
  <c r="E53" i="63"/>
  <c r="F53" i="63"/>
  <c r="G53" i="63"/>
  <c r="O53" i="63"/>
  <c r="Q53" i="63"/>
  <c r="W53" i="63"/>
  <c r="E54" i="63"/>
  <c r="F54" i="63"/>
  <c r="J54" i="63"/>
  <c r="G54" i="63"/>
  <c r="O54" i="63"/>
  <c r="Q54" i="63"/>
  <c r="W54" i="63"/>
  <c r="E55" i="63"/>
  <c r="F55" i="63"/>
  <c r="J55" i="63"/>
  <c r="T55" i="63"/>
  <c r="E55" i="72"/>
  <c r="G55" i="63"/>
  <c r="O55" i="63"/>
  <c r="Q55" i="63"/>
  <c r="W55" i="63"/>
  <c r="E56" i="63"/>
  <c r="F56" i="63"/>
  <c r="G56" i="63"/>
  <c r="O56" i="63"/>
  <c r="Q56" i="63"/>
  <c r="W56" i="63"/>
  <c r="E57" i="63"/>
  <c r="F57" i="63"/>
  <c r="G57" i="63"/>
  <c r="J57" i="63"/>
  <c r="T57" i="63"/>
  <c r="E57" i="72"/>
  <c r="N57" i="72"/>
  <c r="I57" i="72"/>
  <c r="O57" i="63"/>
  <c r="Q57" i="63"/>
  <c r="R57" i="63"/>
  <c r="U57" i="63"/>
  <c r="W57" i="63"/>
  <c r="E58" i="63"/>
  <c r="F58" i="63"/>
  <c r="G58" i="63"/>
  <c r="O58" i="63"/>
  <c r="Q58" i="63"/>
  <c r="W58" i="63"/>
  <c r="E59" i="63"/>
  <c r="F59" i="63"/>
  <c r="G59" i="63"/>
  <c r="O59" i="63"/>
  <c r="Q59" i="63"/>
  <c r="W59" i="63"/>
  <c r="X59" i="63"/>
  <c r="E60" i="63"/>
  <c r="F60" i="63"/>
  <c r="G60" i="63"/>
  <c r="J60" i="63"/>
  <c r="O60" i="63"/>
  <c r="Q60" i="63"/>
  <c r="W60" i="63"/>
  <c r="E61" i="63"/>
  <c r="F61" i="63"/>
  <c r="G61" i="63"/>
  <c r="O61" i="63"/>
  <c r="Q61" i="63"/>
  <c r="W61" i="63"/>
  <c r="E62" i="63"/>
  <c r="F62" i="63"/>
  <c r="G62" i="63"/>
  <c r="J62" i="63"/>
  <c r="O62" i="63"/>
  <c r="Q62" i="63"/>
  <c r="W62" i="63"/>
  <c r="E63" i="63"/>
  <c r="F63" i="63"/>
  <c r="G63" i="63"/>
  <c r="O63" i="63"/>
  <c r="Q63" i="63"/>
  <c r="W63" i="63"/>
  <c r="E64" i="63"/>
  <c r="F64" i="63"/>
  <c r="G64" i="63"/>
  <c r="J64" i="63"/>
  <c r="T64" i="63"/>
  <c r="E64" i="72"/>
  <c r="O64" i="63"/>
  <c r="Q64" i="63"/>
  <c r="R64" i="63"/>
  <c r="W64" i="63"/>
  <c r="X64" i="63"/>
  <c r="E65" i="63"/>
  <c r="F65" i="63"/>
  <c r="G65" i="63"/>
  <c r="O65" i="63"/>
  <c r="Q65" i="63"/>
  <c r="W65" i="63"/>
  <c r="E66" i="63"/>
  <c r="F66" i="63"/>
  <c r="G66" i="63"/>
  <c r="J66" i="63"/>
  <c r="T66" i="63"/>
  <c r="E66" i="72"/>
  <c r="AV66" i="72"/>
  <c r="O66" i="63"/>
  <c r="Q66" i="63"/>
  <c r="R66" i="63"/>
  <c r="W66" i="63"/>
  <c r="E67" i="63"/>
  <c r="F67" i="63"/>
  <c r="G67" i="63"/>
  <c r="O67" i="63"/>
  <c r="Q67" i="63"/>
  <c r="W67" i="63"/>
  <c r="E68" i="63"/>
  <c r="F68" i="63"/>
  <c r="J68" i="63"/>
  <c r="G68" i="63"/>
  <c r="O68" i="63"/>
  <c r="Q68" i="63"/>
  <c r="W68" i="63"/>
  <c r="E69" i="63"/>
  <c r="F69" i="63"/>
  <c r="G69" i="63"/>
  <c r="O69" i="63"/>
  <c r="Q69" i="63"/>
  <c r="W69" i="63"/>
  <c r="X69" i="63"/>
  <c r="E70" i="63"/>
  <c r="F70" i="63"/>
  <c r="G70" i="63"/>
  <c r="O70" i="63"/>
  <c r="Q70" i="63"/>
  <c r="W70" i="63"/>
  <c r="E71" i="63"/>
  <c r="F71" i="63"/>
  <c r="G71" i="63"/>
  <c r="J71" i="63"/>
  <c r="O71" i="63"/>
  <c r="Q71" i="63"/>
  <c r="W71" i="63"/>
  <c r="E72" i="63"/>
  <c r="F72" i="63"/>
  <c r="G72" i="63"/>
  <c r="O72" i="63"/>
  <c r="Q72" i="63"/>
  <c r="W72" i="63"/>
  <c r="E73" i="63"/>
  <c r="F73" i="63"/>
  <c r="G73" i="63"/>
  <c r="O73" i="63"/>
  <c r="Q73" i="63"/>
  <c r="T73" i="63"/>
  <c r="E73" i="72"/>
  <c r="W73" i="63"/>
  <c r="E74" i="63"/>
  <c r="F74" i="63"/>
  <c r="G74" i="63"/>
  <c r="O74" i="63"/>
  <c r="Q74" i="63"/>
  <c r="W74" i="63"/>
  <c r="E75" i="63"/>
  <c r="F75" i="63"/>
  <c r="G75" i="63"/>
  <c r="O75" i="63"/>
  <c r="Q75" i="63"/>
  <c r="W75" i="63"/>
  <c r="E76" i="63"/>
  <c r="F76" i="63"/>
  <c r="G76" i="63"/>
  <c r="J76" i="63"/>
  <c r="T76" i="63"/>
  <c r="E76" i="72"/>
  <c r="O76" i="63"/>
  <c r="Q76" i="63"/>
  <c r="R76" i="63"/>
  <c r="S76" i="63"/>
  <c r="W76" i="63"/>
  <c r="E77" i="63"/>
  <c r="F77" i="63"/>
  <c r="G77" i="63"/>
  <c r="J77" i="63"/>
  <c r="O77" i="63"/>
  <c r="Q77" i="63"/>
  <c r="W77" i="63"/>
  <c r="E78" i="63"/>
  <c r="F78" i="63"/>
  <c r="G78" i="63"/>
  <c r="J78" i="63"/>
  <c r="T78" i="63"/>
  <c r="E78" i="72"/>
  <c r="O78" i="63"/>
  <c r="Q78" i="63"/>
  <c r="R78" i="63"/>
  <c r="X78" i="63"/>
  <c r="W78" i="63"/>
  <c r="E79" i="63"/>
  <c r="J79" i="63"/>
  <c r="F79" i="63"/>
  <c r="G79" i="63"/>
  <c r="O79" i="63"/>
  <c r="Q79" i="63"/>
  <c r="W79" i="63"/>
  <c r="E80" i="63"/>
  <c r="F80" i="63"/>
  <c r="G80" i="63"/>
  <c r="J80" i="63"/>
  <c r="T80" i="63"/>
  <c r="E80" i="72"/>
  <c r="O80" i="63"/>
  <c r="Q80" i="63"/>
  <c r="R80" i="63"/>
  <c r="S80" i="63"/>
  <c r="W80" i="63"/>
  <c r="X80" i="63"/>
  <c r="E81" i="63"/>
  <c r="F81" i="63"/>
  <c r="G81" i="63"/>
  <c r="O81" i="63"/>
  <c r="Q81" i="63"/>
  <c r="W81" i="63"/>
  <c r="E82" i="63"/>
  <c r="F82" i="63"/>
  <c r="G82" i="63"/>
  <c r="J82" i="63"/>
  <c r="T82" i="63"/>
  <c r="E82" i="72"/>
  <c r="O82" i="63"/>
  <c r="Q82" i="63"/>
  <c r="R82" i="63"/>
  <c r="S82" i="63"/>
  <c r="W82" i="63"/>
  <c r="X82" i="63"/>
  <c r="E83" i="63"/>
  <c r="F83" i="63"/>
  <c r="G83" i="63"/>
  <c r="J83" i="63"/>
  <c r="O83" i="63"/>
  <c r="Q83" i="63"/>
  <c r="W83" i="63"/>
  <c r="E84" i="63"/>
  <c r="F84" i="63"/>
  <c r="G84" i="63"/>
  <c r="J84" i="63"/>
  <c r="T84" i="63"/>
  <c r="E84" i="72"/>
  <c r="O84" i="63"/>
  <c r="Q84" i="63"/>
  <c r="R84" i="63"/>
  <c r="S84" i="63"/>
  <c r="W84" i="63"/>
  <c r="E85" i="63"/>
  <c r="J85" i="63"/>
  <c r="F85" i="63"/>
  <c r="G85" i="63"/>
  <c r="O85" i="63"/>
  <c r="Q85" i="63"/>
  <c r="W85" i="63"/>
  <c r="E86" i="63"/>
  <c r="F86" i="63"/>
  <c r="G86" i="63"/>
  <c r="J86" i="63"/>
  <c r="T86" i="63"/>
  <c r="E86" i="72"/>
  <c r="O86" i="63"/>
  <c r="Q86" i="63"/>
  <c r="R86" i="63"/>
  <c r="W86" i="63"/>
  <c r="E87" i="63"/>
  <c r="F87" i="63"/>
  <c r="G87" i="63"/>
  <c r="O87" i="63"/>
  <c r="Q87" i="63"/>
  <c r="W87" i="63"/>
  <c r="E88" i="63"/>
  <c r="F88" i="63"/>
  <c r="G88" i="63"/>
  <c r="J88" i="63"/>
  <c r="T88" i="63"/>
  <c r="E88" i="72"/>
  <c r="O88" i="63"/>
  <c r="Q88" i="63"/>
  <c r="R88" i="63"/>
  <c r="W88" i="63"/>
  <c r="E89" i="63"/>
  <c r="J89" i="63"/>
  <c r="F89" i="63"/>
  <c r="G89" i="63"/>
  <c r="O89" i="63"/>
  <c r="Q89" i="63"/>
  <c r="W89" i="63"/>
  <c r="E90" i="63"/>
  <c r="F90" i="63"/>
  <c r="G90" i="63"/>
  <c r="J90" i="63"/>
  <c r="T90" i="63"/>
  <c r="E90" i="72"/>
  <c r="O90" i="63"/>
  <c r="Q90" i="63"/>
  <c r="R90" i="63"/>
  <c r="W90" i="63"/>
  <c r="E91" i="63"/>
  <c r="F91" i="63"/>
  <c r="G91" i="63"/>
  <c r="O91" i="63"/>
  <c r="Q91" i="63"/>
  <c r="W91" i="63"/>
  <c r="E92" i="63"/>
  <c r="F92" i="63"/>
  <c r="G92" i="63"/>
  <c r="J92" i="63"/>
  <c r="T92" i="63"/>
  <c r="E92" i="72"/>
  <c r="O92" i="63"/>
  <c r="Q92" i="63"/>
  <c r="R92" i="63"/>
  <c r="W92" i="63"/>
  <c r="E93" i="63"/>
  <c r="J93" i="63"/>
  <c r="F93" i="63"/>
  <c r="G93" i="63"/>
  <c r="O93" i="63"/>
  <c r="Q93" i="63"/>
  <c r="W93" i="63"/>
  <c r="E94" i="63"/>
  <c r="F94" i="63"/>
  <c r="G94" i="63"/>
  <c r="J94" i="63"/>
  <c r="T94" i="63"/>
  <c r="E94" i="72"/>
  <c r="O94" i="63"/>
  <c r="Q94" i="63"/>
  <c r="R94" i="63"/>
  <c r="S94" i="63"/>
  <c r="W94" i="63"/>
  <c r="E95" i="63"/>
  <c r="F95" i="63"/>
  <c r="G95" i="63"/>
  <c r="O95" i="63"/>
  <c r="Q95" i="63"/>
  <c r="W95" i="63"/>
  <c r="E96" i="63"/>
  <c r="F96" i="63"/>
  <c r="G96" i="63"/>
  <c r="J96" i="63"/>
  <c r="T96" i="63"/>
  <c r="E96" i="72"/>
  <c r="O96" i="63"/>
  <c r="Q96" i="63"/>
  <c r="R96" i="63"/>
  <c r="S96" i="63"/>
  <c r="W96" i="63"/>
  <c r="X96" i="63"/>
  <c r="E97" i="63"/>
  <c r="F97" i="63"/>
  <c r="G97" i="63"/>
  <c r="O97" i="63"/>
  <c r="Q97" i="63"/>
  <c r="W97" i="63"/>
  <c r="E98" i="63"/>
  <c r="F98" i="63"/>
  <c r="J98" i="63"/>
  <c r="T98" i="63"/>
  <c r="E98" i="72"/>
  <c r="G98" i="63"/>
  <c r="O98" i="63"/>
  <c r="Q98" i="63"/>
  <c r="R98" i="63"/>
  <c r="S98" i="63"/>
  <c r="W98" i="63"/>
  <c r="X98" i="63"/>
  <c r="E99" i="63"/>
  <c r="J99" i="63"/>
  <c r="F99" i="63"/>
  <c r="G99" i="63"/>
  <c r="O99" i="63"/>
  <c r="Q99" i="63"/>
  <c r="W99" i="63"/>
  <c r="E100" i="63"/>
  <c r="F100" i="63"/>
  <c r="G100" i="63"/>
  <c r="J100" i="63"/>
  <c r="O100" i="63"/>
  <c r="Q100" i="63"/>
  <c r="W100" i="63"/>
  <c r="E101" i="63"/>
  <c r="F101" i="63"/>
  <c r="G101" i="63"/>
  <c r="J101" i="63"/>
  <c r="T101" i="63"/>
  <c r="E101" i="72"/>
  <c r="O101" i="63"/>
  <c r="Q101" i="63"/>
  <c r="R101" i="63"/>
  <c r="W101" i="63"/>
  <c r="X101" i="63"/>
  <c r="E102" i="63"/>
  <c r="F102" i="63"/>
  <c r="G102" i="63"/>
  <c r="O102" i="63"/>
  <c r="Q102" i="63"/>
  <c r="W102" i="63"/>
  <c r="E103" i="63"/>
  <c r="F103" i="63"/>
  <c r="J103" i="63"/>
  <c r="T103" i="63"/>
  <c r="E103" i="72"/>
  <c r="G103" i="63"/>
  <c r="O103" i="63"/>
  <c r="Q103" i="63"/>
  <c r="R103" i="63"/>
  <c r="U103" i="63"/>
  <c r="W103" i="63"/>
  <c r="X103" i="63"/>
  <c r="E104" i="63"/>
  <c r="F104" i="63"/>
  <c r="G104" i="63"/>
  <c r="O104" i="63"/>
  <c r="Q104" i="63"/>
  <c r="T104" i="63"/>
  <c r="E104" i="72"/>
  <c r="W104" i="63"/>
  <c r="X104" i="63"/>
  <c r="E105" i="63"/>
  <c r="J105" i="63"/>
  <c r="F105" i="63"/>
  <c r="G105" i="63"/>
  <c r="O105" i="63"/>
  <c r="Q105" i="63"/>
  <c r="W105" i="63"/>
  <c r="E106" i="63"/>
  <c r="F106" i="63"/>
  <c r="G106" i="63"/>
  <c r="J106" i="63"/>
  <c r="R106" i="63"/>
  <c r="U106" i="63"/>
  <c r="O106" i="63"/>
  <c r="Q106" i="63"/>
  <c r="W106" i="63"/>
  <c r="E107" i="63"/>
  <c r="F107" i="63"/>
  <c r="G107" i="63"/>
  <c r="J107" i="63"/>
  <c r="T107" i="63"/>
  <c r="E107" i="72"/>
  <c r="O107" i="63"/>
  <c r="Q107" i="63"/>
  <c r="R107" i="63"/>
  <c r="W107" i="63"/>
  <c r="E108" i="63"/>
  <c r="F108" i="63"/>
  <c r="G108" i="63"/>
  <c r="O108" i="63"/>
  <c r="Q108" i="63"/>
  <c r="W108" i="63"/>
  <c r="E109" i="63"/>
  <c r="F109" i="63"/>
  <c r="G109" i="63"/>
  <c r="O109" i="63"/>
  <c r="Q109" i="63"/>
  <c r="T109" i="63"/>
  <c r="E109" i="72"/>
  <c r="W109" i="63"/>
  <c r="E110" i="63"/>
  <c r="F110" i="63"/>
  <c r="G110" i="63"/>
  <c r="J110" i="63"/>
  <c r="R110" i="63"/>
  <c r="S110" i="63"/>
  <c r="O110" i="63"/>
  <c r="Q110" i="63"/>
  <c r="T110" i="63"/>
  <c r="E110" i="72"/>
  <c r="AV110" i="72"/>
  <c r="W110" i="63"/>
  <c r="E111" i="63"/>
  <c r="F111" i="63"/>
  <c r="G111" i="63"/>
  <c r="O111" i="63"/>
  <c r="Q111" i="63"/>
  <c r="W111" i="63"/>
  <c r="E112" i="63"/>
  <c r="F112" i="63"/>
  <c r="G112" i="63"/>
  <c r="O112" i="63"/>
  <c r="Q112" i="63"/>
  <c r="W112" i="63"/>
  <c r="E113" i="63"/>
  <c r="F113" i="63"/>
  <c r="G113" i="63"/>
  <c r="J113" i="63"/>
  <c r="T113" i="63"/>
  <c r="E113" i="72"/>
  <c r="AF113" i="72"/>
  <c r="O113" i="63"/>
  <c r="Q113" i="63"/>
  <c r="R113" i="63"/>
  <c r="W113" i="63"/>
  <c r="E114" i="63"/>
  <c r="F114" i="63"/>
  <c r="G114" i="63"/>
  <c r="O114" i="63"/>
  <c r="Q114" i="63"/>
  <c r="W114" i="63"/>
  <c r="E115" i="63"/>
  <c r="F115" i="63"/>
  <c r="G115" i="63"/>
  <c r="O115" i="63"/>
  <c r="Q115" i="63"/>
  <c r="T115" i="63"/>
  <c r="E115" i="72"/>
  <c r="W115" i="63"/>
  <c r="E116" i="63"/>
  <c r="F116" i="63"/>
  <c r="G116" i="63"/>
  <c r="O116" i="63"/>
  <c r="Q116" i="63"/>
  <c r="W116" i="63"/>
  <c r="E117" i="63"/>
  <c r="F117" i="63"/>
  <c r="G117" i="63"/>
  <c r="O117" i="63"/>
  <c r="Q117" i="63"/>
  <c r="T117" i="63"/>
  <c r="E117" i="72"/>
  <c r="W117" i="63"/>
  <c r="E118" i="63"/>
  <c r="F118" i="63"/>
  <c r="G118" i="63"/>
  <c r="O118" i="63"/>
  <c r="Q118" i="63"/>
  <c r="T118" i="63"/>
  <c r="E118" i="72"/>
  <c r="W118" i="63"/>
  <c r="E119" i="63"/>
  <c r="F119" i="63"/>
  <c r="G119" i="63"/>
  <c r="O119" i="63"/>
  <c r="Q119" i="63"/>
  <c r="W119" i="63"/>
  <c r="E120" i="63"/>
  <c r="F120" i="63"/>
  <c r="G120" i="63"/>
  <c r="O120" i="63"/>
  <c r="Q120" i="63"/>
  <c r="W120" i="63"/>
  <c r="E121" i="63"/>
  <c r="F121" i="63"/>
  <c r="G121" i="63"/>
  <c r="J121" i="63"/>
  <c r="T121" i="63"/>
  <c r="E121" i="72"/>
  <c r="O121" i="63"/>
  <c r="Q121" i="63"/>
  <c r="R121" i="63"/>
  <c r="W121" i="63"/>
  <c r="E122" i="63"/>
  <c r="F122" i="63"/>
  <c r="G122" i="63"/>
  <c r="O122" i="63"/>
  <c r="Q122" i="63"/>
  <c r="W122" i="63"/>
  <c r="E123" i="63"/>
  <c r="F123" i="63"/>
  <c r="G123" i="63"/>
  <c r="J123" i="63"/>
  <c r="T123" i="63"/>
  <c r="E123" i="72"/>
  <c r="O123" i="63"/>
  <c r="Q123" i="63"/>
  <c r="R123" i="63"/>
  <c r="W123" i="63"/>
  <c r="E124" i="63"/>
  <c r="F124" i="63"/>
  <c r="G124" i="63"/>
  <c r="O124" i="63"/>
  <c r="Q124" i="63"/>
  <c r="W124" i="63"/>
  <c r="E125" i="63"/>
  <c r="F125" i="63"/>
  <c r="G125" i="63"/>
  <c r="O125" i="63"/>
  <c r="Q125" i="63"/>
  <c r="W125" i="63"/>
  <c r="E126" i="63"/>
  <c r="F126" i="63"/>
  <c r="G126" i="63"/>
  <c r="O126" i="63"/>
  <c r="Q126" i="63"/>
  <c r="T126" i="63"/>
  <c r="E126" i="72"/>
  <c r="AV126" i="72"/>
  <c r="W126" i="63"/>
  <c r="E127" i="63"/>
  <c r="F127" i="63"/>
  <c r="G127" i="63"/>
  <c r="O127" i="63"/>
  <c r="Q127" i="63"/>
  <c r="W127" i="63"/>
  <c r="E128" i="63"/>
  <c r="F128" i="63"/>
  <c r="G128" i="63"/>
  <c r="J128" i="63"/>
  <c r="R128" i="63"/>
  <c r="O128" i="63"/>
  <c r="Q128" i="63"/>
  <c r="T128" i="63"/>
  <c r="E128" i="72"/>
  <c r="W128" i="63"/>
  <c r="X128" i="63"/>
  <c r="E129" i="63"/>
  <c r="F129" i="63"/>
  <c r="G129" i="63"/>
  <c r="O129" i="63"/>
  <c r="Q129" i="63"/>
  <c r="W129" i="63"/>
  <c r="E130" i="63"/>
  <c r="F130" i="63"/>
  <c r="G130" i="63"/>
  <c r="O130" i="63"/>
  <c r="Q130" i="63"/>
  <c r="W130" i="63"/>
  <c r="E131" i="63"/>
  <c r="F131" i="63"/>
  <c r="G131" i="63"/>
  <c r="O131" i="63"/>
  <c r="Q131" i="63"/>
  <c r="T131" i="63"/>
  <c r="E131" i="72"/>
  <c r="N131" i="72"/>
  <c r="Q131" i="72"/>
  <c r="W131" i="63"/>
  <c r="E132" i="63"/>
  <c r="F132" i="63"/>
  <c r="G132" i="63"/>
  <c r="O132" i="63"/>
  <c r="Q132" i="63"/>
  <c r="W132" i="63"/>
  <c r="E133" i="63"/>
  <c r="F133" i="63"/>
  <c r="G133" i="63"/>
  <c r="O133" i="63"/>
  <c r="Q133" i="63"/>
  <c r="R133" i="63"/>
  <c r="U133" i="63"/>
  <c r="W133" i="63"/>
  <c r="E134" i="63"/>
  <c r="F134" i="63"/>
  <c r="G134" i="63"/>
  <c r="O134" i="63"/>
  <c r="Q134" i="63"/>
  <c r="W134" i="63"/>
  <c r="E135" i="63"/>
  <c r="F135" i="63"/>
  <c r="G135" i="63"/>
  <c r="J135" i="63"/>
  <c r="R135" i="63"/>
  <c r="O135" i="63"/>
  <c r="Q135" i="63"/>
  <c r="T135" i="63"/>
  <c r="E135" i="72"/>
  <c r="N135" i="72"/>
  <c r="W135" i="63"/>
  <c r="E136" i="63"/>
  <c r="F136" i="63"/>
  <c r="G136" i="63"/>
  <c r="O136" i="63"/>
  <c r="Q136" i="63"/>
  <c r="W136" i="63"/>
  <c r="E137" i="63"/>
  <c r="F137" i="63"/>
  <c r="G137" i="63"/>
  <c r="O137" i="63"/>
  <c r="Q137" i="63"/>
  <c r="W137" i="63"/>
  <c r="E138" i="63"/>
  <c r="F138" i="63"/>
  <c r="G138" i="63"/>
  <c r="J138" i="63"/>
  <c r="R138" i="63"/>
  <c r="S138" i="63"/>
  <c r="O138" i="63"/>
  <c r="Q138" i="63"/>
  <c r="T138" i="63"/>
  <c r="E138" i="72"/>
  <c r="W138" i="63"/>
  <c r="E139" i="63"/>
  <c r="F139" i="63"/>
  <c r="G139" i="63"/>
  <c r="O139" i="63"/>
  <c r="Q139" i="63"/>
  <c r="W139" i="63"/>
  <c r="E140" i="63"/>
  <c r="F140" i="63"/>
  <c r="G140" i="63"/>
  <c r="O140" i="63"/>
  <c r="Q140" i="63"/>
  <c r="T140" i="63"/>
  <c r="E140" i="72"/>
  <c r="N140" i="72"/>
  <c r="W140" i="63"/>
  <c r="X140" i="63"/>
  <c r="E141" i="63"/>
  <c r="F141" i="63"/>
  <c r="G141" i="63"/>
  <c r="O141" i="63"/>
  <c r="Q141" i="63"/>
  <c r="T141" i="63"/>
  <c r="E141" i="72"/>
  <c r="W141" i="63"/>
  <c r="X141" i="63"/>
  <c r="E142" i="63"/>
  <c r="F142" i="63"/>
  <c r="G142" i="63"/>
  <c r="O142" i="63"/>
  <c r="Q142" i="63"/>
  <c r="W142" i="63"/>
  <c r="E143" i="63"/>
  <c r="F143" i="63"/>
  <c r="G143" i="63"/>
  <c r="O143" i="63"/>
  <c r="Q143" i="63"/>
  <c r="T143" i="63"/>
  <c r="E143" i="72"/>
  <c r="W143" i="63"/>
  <c r="E144" i="63"/>
  <c r="F144" i="63"/>
  <c r="G144" i="63"/>
  <c r="O144" i="63"/>
  <c r="Q144" i="63"/>
  <c r="W144" i="63"/>
  <c r="E145" i="63"/>
  <c r="F145" i="63"/>
  <c r="G145" i="63"/>
  <c r="O145" i="63"/>
  <c r="Q145" i="63"/>
  <c r="W145" i="63"/>
  <c r="E146" i="63"/>
  <c r="F146" i="63"/>
  <c r="G146" i="63"/>
  <c r="J146" i="63"/>
  <c r="T146" i="63"/>
  <c r="E146" i="72"/>
  <c r="O146" i="63"/>
  <c r="Q146" i="63"/>
  <c r="R146" i="63"/>
  <c r="S146" i="63"/>
  <c r="W146" i="63"/>
  <c r="E147" i="63"/>
  <c r="F147" i="63"/>
  <c r="G147" i="63"/>
  <c r="O147" i="63"/>
  <c r="Q147" i="63"/>
  <c r="W147" i="63"/>
  <c r="E148" i="63"/>
  <c r="F148" i="63"/>
  <c r="G148" i="63"/>
  <c r="O148" i="63"/>
  <c r="Q148" i="63"/>
  <c r="W148" i="63"/>
  <c r="E149" i="63"/>
  <c r="F149" i="63"/>
  <c r="G149" i="63"/>
  <c r="J149" i="63"/>
  <c r="O149" i="63"/>
  <c r="Q149" i="63"/>
  <c r="W149" i="63"/>
  <c r="E150" i="63"/>
  <c r="F150" i="63"/>
  <c r="G150" i="63"/>
  <c r="O150" i="63"/>
  <c r="Q150" i="63"/>
  <c r="R150" i="63"/>
  <c r="S150" i="63"/>
  <c r="W150" i="63"/>
  <c r="E151" i="63"/>
  <c r="F151" i="63"/>
  <c r="G151" i="63"/>
  <c r="O151" i="63"/>
  <c r="Q151" i="63"/>
  <c r="W151" i="63"/>
  <c r="E152" i="63"/>
  <c r="F152" i="63"/>
  <c r="G152" i="63"/>
  <c r="J152" i="63"/>
  <c r="T152" i="63"/>
  <c r="E152" i="72"/>
  <c r="O152" i="63"/>
  <c r="Q152" i="63"/>
  <c r="R152" i="63"/>
  <c r="W152" i="63"/>
  <c r="E153" i="63"/>
  <c r="F153" i="63"/>
  <c r="G153" i="63"/>
  <c r="J153" i="63"/>
  <c r="O153" i="63"/>
  <c r="Q153" i="63"/>
  <c r="W153" i="63"/>
  <c r="E154" i="63"/>
  <c r="F154" i="63"/>
  <c r="G154" i="63"/>
  <c r="J154" i="63"/>
  <c r="T154" i="63"/>
  <c r="E154" i="72"/>
  <c r="O154" i="63"/>
  <c r="Q154" i="63"/>
  <c r="R154" i="63"/>
  <c r="S154" i="63"/>
  <c r="W154" i="63"/>
  <c r="E155" i="63"/>
  <c r="F155" i="63"/>
  <c r="G155" i="63"/>
  <c r="O155" i="63"/>
  <c r="Q155" i="63"/>
  <c r="W155" i="63"/>
  <c r="E156" i="63"/>
  <c r="F156" i="63"/>
  <c r="G156" i="63"/>
  <c r="J156" i="63"/>
  <c r="T156" i="63"/>
  <c r="E156" i="72"/>
  <c r="O156" i="63"/>
  <c r="Q156" i="63"/>
  <c r="R156" i="63"/>
  <c r="S156" i="63"/>
  <c r="W156" i="63"/>
  <c r="E157" i="63"/>
  <c r="F157" i="63"/>
  <c r="G157" i="63"/>
  <c r="O157" i="63"/>
  <c r="Q157" i="63"/>
  <c r="W157" i="63"/>
  <c r="E158" i="63"/>
  <c r="F158" i="63"/>
  <c r="G158" i="63"/>
  <c r="J158" i="63"/>
  <c r="T158" i="63"/>
  <c r="E158" i="72"/>
  <c r="O158" i="63"/>
  <c r="Q158" i="63"/>
  <c r="R158" i="63"/>
  <c r="W158" i="63"/>
  <c r="E159" i="63"/>
  <c r="F159" i="63"/>
  <c r="G159" i="63"/>
  <c r="O159" i="63"/>
  <c r="Q159" i="63"/>
  <c r="W159" i="63"/>
  <c r="E160" i="63"/>
  <c r="F160" i="63"/>
  <c r="G160" i="63"/>
  <c r="O160" i="63"/>
  <c r="Q160" i="63"/>
  <c r="W160" i="63"/>
  <c r="E161" i="63"/>
  <c r="F161" i="63"/>
  <c r="G161" i="63"/>
  <c r="O161" i="63"/>
  <c r="Q161" i="63"/>
  <c r="W161" i="63"/>
  <c r="E162" i="63"/>
  <c r="F162" i="63"/>
  <c r="G162" i="63"/>
  <c r="O162" i="63"/>
  <c r="Q162" i="63"/>
  <c r="W162" i="63"/>
  <c r="E163" i="63"/>
  <c r="F163" i="63"/>
  <c r="G163" i="63"/>
  <c r="O163" i="63"/>
  <c r="Q163" i="63"/>
  <c r="W163" i="63"/>
  <c r="E164" i="63"/>
  <c r="F164" i="63"/>
  <c r="J164" i="63"/>
  <c r="T164" i="63"/>
  <c r="E164" i="72"/>
  <c r="N164" i="72"/>
  <c r="G164" i="63"/>
  <c r="O164" i="63"/>
  <c r="Q164" i="63"/>
  <c r="R164" i="63"/>
  <c r="U164" i="63"/>
  <c r="W164" i="63"/>
  <c r="E165" i="63"/>
  <c r="F165" i="63"/>
  <c r="J165" i="63"/>
  <c r="T165" i="63"/>
  <c r="E165" i="72"/>
  <c r="G165" i="63"/>
  <c r="O165" i="63"/>
  <c r="Q165" i="63"/>
  <c r="R165" i="63"/>
  <c r="U165" i="63"/>
  <c r="W165" i="63"/>
  <c r="E166" i="63"/>
  <c r="F166" i="63"/>
  <c r="G166" i="63"/>
  <c r="O166" i="63"/>
  <c r="Q166" i="63"/>
  <c r="W166" i="63"/>
  <c r="E167" i="63"/>
  <c r="F167" i="63"/>
  <c r="G167" i="63"/>
  <c r="J167" i="63"/>
  <c r="T167" i="63"/>
  <c r="E167" i="72"/>
  <c r="O167" i="63"/>
  <c r="Q167" i="63"/>
  <c r="R167" i="63"/>
  <c r="U167" i="63"/>
  <c r="W167" i="63"/>
  <c r="E168" i="63"/>
  <c r="F168" i="63"/>
  <c r="G168" i="63"/>
  <c r="O168" i="63"/>
  <c r="Q168" i="63"/>
  <c r="W168" i="63"/>
  <c r="E169" i="63"/>
  <c r="F169" i="63"/>
  <c r="G169" i="63"/>
  <c r="O169" i="63"/>
  <c r="Q169" i="63"/>
  <c r="W169" i="63"/>
  <c r="E170" i="63"/>
  <c r="F170" i="63"/>
  <c r="G170" i="63"/>
  <c r="O170" i="63"/>
  <c r="Q170" i="63"/>
  <c r="W170" i="63"/>
  <c r="E171" i="63"/>
  <c r="F171" i="63"/>
  <c r="G171" i="63"/>
  <c r="O171" i="63"/>
  <c r="Q171" i="63"/>
  <c r="W171" i="63"/>
  <c r="E172" i="63"/>
  <c r="F172" i="63"/>
  <c r="G172" i="63"/>
  <c r="O172" i="63"/>
  <c r="Q172" i="63"/>
  <c r="W172" i="63"/>
  <c r="E173" i="63"/>
  <c r="F173" i="63"/>
  <c r="G173" i="63"/>
  <c r="J173" i="63"/>
  <c r="T173" i="63"/>
  <c r="E173" i="72"/>
  <c r="O173" i="63"/>
  <c r="Q173" i="63"/>
  <c r="R173" i="63"/>
  <c r="S173" i="63"/>
  <c r="W173" i="63"/>
  <c r="E174" i="63"/>
  <c r="F174" i="63"/>
  <c r="G174" i="63"/>
  <c r="O174" i="63"/>
  <c r="Q174" i="63"/>
  <c r="W174" i="63"/>
  <c r="E175" i="63"/>
  <c r="F175" i="63"/>
  <c r="J175" i="63"/>
  <c r="T175" i="63"/>
  <c r="E175" i="72"/>
  <c r="G175" i="63"/>
  <c r="O175" i="63"/>
  <c r="Q175" i="63"/>
  <c r="R175" i="63"/>
  <c r="U175" i="63"/>
  <c r="W175" i="63"/>
  <c r="E176" i="63"/>
  <c r="F176" i="63"/>
  <c r="G176" i="63"/>
  <c r="O176" i="63"/>
  <c r="Q176" i="63"/>
  <c r="W176" i="63"/>
  <c r="E177" i="63"/>
  <c r="F177" i="63"/>
  <c r="G177" i="63"/>
  <c r="J177" i="63"/>
  <c r="O177" i="63"/>
  <c r="Q177" i="63"/>
  <c r="W177" i="63"/>
  <c r="E178" i="63"/>
  <c r="F178" i="63"/>
  <c r="G178" i="63"/>
  <c r="O178" i="63"/>
  <c r="Q178" i="63"/>
  <c r="R178" i="63"/>
  <c r="S178" i="63"/>
  <c r="W178" i="63"/>
  <c r="E179" i="63"/>
  <c r="F179" i="63"/>
  <c r="G179" i="63"/>
  <c r="J179" i="63"/>
  <c r="T179" i="63"/>
  <c r="E179" i="72"/>
  <c r="O179" i="63"/>
  <c r="Q179" i="63"/>
  <c r="R179" i="63"/>
  <c r="S179" i="63"/>
  <c r="W179" i="63"/>
  <c r="E180" i="63"/>
  <c r="F180" i="63"/>
  <c r="G180" i="63"/>
  <c r="O180" i="63"/>
  <c r="Q180" i="63"/>
  <c r="R180" i="63"/>
  <c r="S180" i="63"/>
  <c r="W180" i="63"/>
  <c r="X180" i="63"/>
  <c r="E181" i="63"/>
  <c r="F181" i="63"/>
  <c r="G181" i="63"/>
  <c r="J181" i="63"/>
  <c r="T181" i="63"/>
  <c r="E181" i="72"/>
  <c r="O181" i="63"/>
  <c r="Q181" i="63"/>
  <c r="R181" i="63"/>
  <c r="U181" i="63"/>
  <c r="W181" i="63"/>
  <c r="X181" i="63"/>
  <c r="E182" i="63"/>
  <c r="F182" i="63"/>
  <c r="G182" i="63"/>
  <c r="O182" i="63"/>
  <c r="Q182" i="63"/>
  <c r="W182" i="63"/>
  <c r="E183" i="63"/>
  <c r="F183" i="63"/>
  <c r="G183" i="63"/>
  <c r="O183" i="63"/>
  <c r="Q183" i="63"/>
  <c r="W183" i="63"/>
  <c r="E184" i="63"/>
  <c r="F184" i="63"/>
  <c r="G184" i="63"/>
  <c r="O184" i="63"/>
  <c r="Q184" i="63"/>
  <c r="W184" i="63"/>
  <c r="E185" i="63"/>
  <c r="F185" i="63"/>
  <c r="G185" i="63"/>
  <c r="O185" i="63"/>
  <c r="Q185" i="63"/>
  <c r="T185" i="63"/>
  <c r="E185" i="72"/>
  <c r="W185" i="63"/>
  <c r="E186" i="63"/>
  <c r="J186" i="63"/>
  <c r="F186" i="63"/>
  <c r="G186" i="63"/>
  <c r="O186" i="63"/>
  <c r="Q186" i="63"/>
  <c r="W186" i="63"/>
  <c r="E187" i="63"/>
  <c r="F187" i="63"/>
  <c r="G187" i="63"/>
  <c r="J187" i="63"/>
  <c r="O187" i="63"/>
  <c r="Q187" i="63"/>
  <c r="W187" i="63"/>
  <c r="E188" i="63"/>
  <c r="F188" i="63"/>
  <c r="G188" i="63"/>
  <c r="J188" i="63"/>
  <c r="O188" i="63"/>
  <c r="Q188" i="63"/>
  <c r="W188" i="63"/>
  <c r="E189" i="63"/>
  <c r="F189" i="63"/>
  <c r="G189" i="63"/>
  <c r="O189" i="63"/>
  <c r="Q189" i="63"/>
  <c r="W189" i="63"/>
  <c r="E190" i="63"/>
  <c r="F190" i="63"/>
  <c r="G190" i="63"/>
  <c r="J190" i="63"/>
  <c r="O190" i="63"/>
  <c r="Q190" i="63"/>
  <c r="W190" i="63"/>
  <c r="E191" i="63"/>
  <c r="F191" i="63"/>
  <c r="G191" i="63"/>
  <c r="O191" i="63"/>
  <c r="Q191" i="63"/>
  <c r="W191" i="63"/>
  <c r="E192" i="63"/>
  <c r="F192" i="63"/>
  <c r="J192" i="63"/>
  <c r="R192" i="63"/>
  <c r="G192" i="63"/>
  <c r="O192" i="63"/>
  <c r="Q192" i="63"/>
  <c r="W192" i="63"/>
  <c r="E193" i="63"/>
  <c r="F193" i="63"/>
  <c r="G193" i="63"/>
  <c r="J193" i="63"/>
  <c r="R193" i="63"/>
  <c r="U193" i="63"/>
  <c r="O193" i="63"/>
  <c r="Q193" i="63"/>
  <c r="T193" i="63"/>
  <c r="E193" i="72"/>
  <c r="AP193" i="72"/>
  <c r="W193" i="63"/>
  <c r="E194" i="63"/>
  <c r="F194" i="63"/>
  <c r="G194" i="63"/>
  <c r="O194" i="63"/>
  <c r="Q194" i="63"/>
  <c r="W194" i="63"/>
  <c r="E195" i="63"/>
  <c r="F195" i="63"/>
  <c r="G195" i="63"/>
  <c r="O195" i="63"/>
  <c r="Q195" i="63"/>
  <c r="W195" i="63"/>
  <c r="X195" i="63"/>
  <c r="E196" i="63"/>
  <c r="F196" i="63"/>
  <c r="G196" i="63"/>
  <c r="O196" i="63"/>
  <c r="Q196" i="63"/>
  <c r="W196" i="63"/>
  <c r="E197" i="63"/>
  <c r="F197" i="63"/>
  <c r="G197" i="63"/>
  <c r="O197" i="63"/>
  <c r="Q197" i="63"/>
  <c r="W197" i="63"/>
  <c r="E198" i="63"/>
  <c r="F198" i="63"/>
  <c r="G198" i="63"/>
  <c r="J198" i="63"/>
  <c r="O198" i="63"/>
  <c r="Q198" i="63"/>
  <c r="W198" i="63"/>
  <c r="E199" i="63"/>
  <c r="F199" i="63"/>
  <c r="J199" i="63"/>
  <c r="R199" i="63"/>
  <c r="U199" i="63"/>
  <c r="G199" i="63"/>
  <c r="O199" i="63"/>
  <c r="Q199" i="63"/>
  <c r="T199" i="63"/>
  <c r="E199" i="72"/>
  <c r="W199" i="63"/>
  <c r="X199" i="63"/>
  <c r="E200" i="63"/>
  <c r="F200" i="63"/>
  <c r="G200" i="63"/>
  <c r="O200" i="63"/>
  <c r="Q200" i="63"/>
  <c r="W200" i="63"/>
  <c r="E201" i="63"/>
  <c r="F201" i="63"/>
  <c r="G201" i="63"/>
  <c r="J201" i="63"/>
  <c r="R201" i="63"/>
  <c r="U201" i="63"/>
  <c r="O201" i="63"/>
  <c r="Q201" i="63"/>
  <c r="T201" i="63"/>
  <c r="E201" i="72"/>
  <c r="W201" i="63"/>
  <c r="E202" i="63"/>
  <c r="F202" i="63"/>
  <c r="G202" i="63"/>
  <c r="O202" i="63"/>
  <c r="Q202" i="63"/>
  <c r="W202" i="63"/>
  <c r="E203" i="63"/>
  <c r="F203" i="63"/>
  <c r="G203" i="63"/>
  <c r="O203" i="63"/>
  <c r="Q203" i="63"/>
  <c r="W203" i="63"/>
  <c r="X203" i="63"/>
  <c r="E204" i="63"/>
  <c r="F204" i="63"/>
  <c r="J204" i="63"/>
  <c r="G204" i="63"/>
  <c r="O204" i="63"/>
  <c r="Q204" i="63"/>
  <c r="W204" i="63"/>
  <c r="E205" i="63"/>
  <c r="F205" i="63"/>
  <c r="G205" i="63"/>
  <c r="O205" i="63"/>
  <c r="Q205" i="63"/>
  <c r="W205" i="63"/>
  <c r="E206" i="63"/>
  <c r="F206" i="63"/>
  <c r="G206" i="63"/>
  <c r="O206" i="63"/>
  <c r="Q206" i="63"/>
  <c r="W206" i="63"/>
  <c r="E207" i="63"/>
  <c r="F207" i="63"/>
  <c r="G207" i="63"/>
  <c r="J207" i="63"/>
  <c r="R207" i="63"/>
  <c r="U207" i="63"/>
  <c r="O207" i="63"/>
  <c r="Q207" i="63"/>
  <c r="W207" i="63"/>
  <c r="X207" i="63"/>
  <c r="E208" i="63"/>
  <c r="F208" i="63"/>
  <c r="G208" i="63"/>
  <c r="J208" i="63"/>
  <c r="R208" i="63"/>
  <c r="S208" i="63"/>
  <c r="O208" i="63"/>
  <c r="Q208" i="63"/>
  <c r="W208" i="63"/>
  <c r="X208" i="63"/>
  <c r="E209" i="63"/>
  <c r="F209" i="63"/>
  <c r="G209" i="63"/>
  <c r="J209" i="63"/>
  <c r="R209" i="63"/>
  <c r="S209" i="63"/>
  <c r="O209" i="63"/>
  <c r="Q209" i="63"/>
  <c r="W209" i="63"/>
  <c r="X209" i="63"/>
  <c r="E210" i="63"/>
  <c r="F210" i="63"/>
  <c r="G210" i="63"/>
  <c r="O210" i="63"/>
  <c r="Q210" i="63"/>
  <c r="W210" i="63"/>
  <c r="E211" i="63"/>
  <c r="F211" i="63"/>
  <c r="G211" i="63"/>
  <c r="O211" i="63"/>
  <c r="Q211" i="63"/>
  <c r="W211" i="63"/>
  <c r="E212" i="63"/>
  <c r="F212" i="63"/>
  <c r="G212" i="63"/>
  <c r="O212" i="63"/>
  <c r="Q212" i="63"/>
  <c r="W212" i="63"/>
  <c r="E213" i="63"/>
  <c r="F213" i="63"/>
  <c r="J213" i="63"/>
  <c r="G213" i="63"/>
  <c r="O213" i="63"/>
  <c r="Q213" i="63"/>
  <c r="W213" i="63"/>
  <c r="E214" i="63"/>
  <c r="F214" i="63"/>
  <c r="G214" i="63"/>
  <c r="J214" i="63"/>
  <c r="O214" i="63"/>
  <c r="Q214" i="63"/>
  <c r="W214" i="63"/>
  <c r="E215" i="63"/>
  <c r="F215" i="63"/>
  <c r="G215" i="63"/>
  <c r="O215" i="63"/>
  <c r="Q215" i="63"/>
  <c r="W215" i="63"/>
  <c r="E216" i="63"/>
  <c r="F216" i="63"/>
  <c r="G216" i="63"/>
  <c r="O216" i="63"/>
  <c r="Q216" i="63"/>
  <c r="W216" i="63"/>
  <c r="E217" i="63"/>
  <c r="F217" i="63"/>
  <c r="G217" i="63"/>
  <c r="R217" i="63"/>
  <c r="U217" i="63"/>
  <c r="O217" i="63"/>
  <c r="Q217" i="63"/>
  <c r="W217" i="63"/>
  <c r="X217" i="63"/>
  <c r="E218" i="63"/>
  <c r="F218" i="63"/>
  <c r="G218" i="63"/>
  <c r="O218" i="63"/>
  <c r="Q218" i="63"/>
  <c r="W218" i="63"/>
  <c r="E219" i="63"/>
  <c r="F219" i="63"/>
  <c r="G219" i="63"/>
  <c r="O219" i="63"/>
  <c r="Q219" i="63"/>
  <c r="T219" i="63"/>
  <c r="E219" i="72"/>
  <c r="V219" i="72"/>
  <c r="W219" i="63"/>
  <c r="E220" i="63"/>
  <c r="F220" i="63"/>
  <c r="G220" i="63"/>
  <c r="O220" i="63"/>
  <c r="Q220" i="63"/>
  <c r="W220" i="63"/>
  <c r="E221" i="63"/>
  <c r="F221" i="63"/>
  <c r="G221" i="63"/>
  <c r="O221" i="63"/>
  <c r="Q221" i="63"/>
  <c r="W221" i="63"/>
  <c r="E222" i="63"/>
  <c r="F222" i="63"/>
  <c r="G222" i="63"/>
  <c r="J222" i="63"/>
  <c r="T222" i="63"/>
  <c r="E222" i="72"/>
  <c r="O222" i="63"/>
  <c r="Q222" i="63"/>
  <c r="R222" i="63"/>
  <c r="S222" i="63"/>
  <c r="W222" i="63"/>
  <c r="E223" i="63"/>
  <c r="F223" i="63"/>
  <c r="G223" i="63"/>
  <c r="J223" i="63"/>
  <c r="T223" i="63"/>
  <c r="E223" i="72"/>
  <c r="O223" i="63"/>
  <c r="Q223" i="63"/>
  <c r="R223" i="63"/>
  <c r="U223" i="63"/>
  <c r="W223" i="63"/>
  <c r="E224" i="63"/>
  <c r="F224" i="63"/>
  <c r="G224" i="63"/>
  <c r="J224" i="63"/>
  <c r="R224" i="63"/>
  <c r="O224" i="63"/>
  <c r="Q224" i="63"/>
  <c r="W224" i="63"/>
  <c r="X224" i="63"/>
  <c r="E225" i="63"/>
  <c r="F225" i="63"/>
  <c r="G225" i="63"/>
  <c r="O225" i="63"/>
  <c r="Q225" i="63"/>
  <c r="W225" i="63"/>
  <c r="E226" i="63"/>
  <c r="F226" i="63"/>
  <c r="G226" i="63"/>
  <c r="O226" i="63"/>
  <c r="Q226" i="63"/>
  <c r="T226" i="63"/>
  <c r="E226" i="72"/>
  <c r="W226" i="63"/>
  <c r="E227" i="63"/>
  <c r="F227" i="63"/>
  <c r="G227" i="63"/>
  <c r="J227" i="63"/>
  <c r="T227" i="63"/>
  <c r="E227" i="72"/>
  <c r="O227" i="63"/>
  <c r="Q227" i="63"/>
  <c r="W227" i="63"/>
  <c r="E228" i="63"/>
  <c r="F228" i="63"/>
  <c r="G228" i="63"/>
  <c r="J228" i="63"/>
  <c r="T228" i="63"/>
  <c r="E228" i="72"/>
  <c r="AV228" i="72"/>
  <c r="O228" i="63"/>
  <c r="Q228" i="63"/>
  <c r="R228" i="63"/>
  <c r="X228" i="63"/>
  <c r="W228" i="63"/>
  <c r="E229" i="63"/>
  <c r="F229" i="63"/>
  <c r="G229" i="63"/>
  <c r="J229" i="63"/>
  <c r="T229" i="63"/>
  <c r="E229" i="72"/>
  <c r="O229" i="63"/>
  <c r="Q229" i="63"/>
  <c r="W229" i="63"/>
  <c r="E230" i="63"/>
  <c r="F230" i="63"/>
  <c r="G230" i="63"/>
  <c r="O230" i="63"/>
  <c r="Q230" i="63"/>
  <c r="W230" i="63"/>
  <c r="E231" i="63"/>
  <c r="F231" i="63"/>
  <c r="G231" i="63"/>
  <c r="O231" i="63"/>
  <c r="Q231" i="63"/>
  <c r="W231" i="63"/>
  <c r="E232" i="63"/>
  <c r="F232" i="63"/>
  <c r="G232" i="63"/>
  <c r="O232" i="63"/>
  <c r="Q232" i="63"/>
  <c r="W232" i="63"/>
  <c r="E233" i="63"/>
  <c r="F233" i="63"/>
  <c r="G233" i="63"/>
  <c r="O233" i="63"/>
  <c r="Q233" i="63"/>
  <c r="T233" i="63"/>
  <c r="E233" i="72"/>
  <c r="AV233" i="72"/>
  <c r="W233" i="63"/>
  <c r="X233" i="63"/>
  <c r="E234" i="63"/>
  <c r="F234" i="63"/>
  <c r="G234" i="63"/>
  <c r="O234" i="63"/>
  <c r="Q234" i="63"/>
  <c r="W234" i="63"/>
  <c r="E235" i="63"/>
  <c r="F235" i="63"/>
  <c r="G235" i="63"/>
  <c r="O235" i="63"/>
  <c r="Q235" i="63"/>
  <c r="W235" i="63"/>
  <c r="E236" i="63"/>
  <c r="F236" i="63"/>
  <c r="G236" i="63"/>
  <c r="J236" i="63"/>
  <c r="T236" i="63"/>
  <c r="E236" i="72"/>
  <c r="O236" i="63"/>
  <c r="Q236" i="63"/>
  <c r="W236" i="63"/>
  <c r="E237" i="63"/>
  <c r="J237" i="63"/>
  <c r="F237" i="63"/>
  <c r="G237" i="63"/>
  <c r="O237" i="63"/>
  <c r="Q237" i="63"/>
  <c r="W237" i="63"/>
  <c r="E238" i="63"/>
  <c r="F238" i="63"/>
  <c r="G238" i="63"/>
  <c r="J238" i="63"/>
  <c r="O238" i="63"/>
  <c r="Q238" i="63"/>
  <c r="W238" i="63"/>
  <c r="E239" i="63"/>
  <c r="F239" i="63"/>
  <c r="G239" i="63"/>
  <c r="O239" i="63"/>
  <c r="Q239" i="63"/>
  <c r="W239" i="63"/>
  <c r="E240" i="63"/>
  <c r="F240" i="63"/>
  <c r="G240" i="63"/>
  <c r="J240" i="63"/>
  <c r="T240" i="63"/>
  <c r="E240" i="72"/>
  <c r="O240" i="63"/>
  <c r="Q240" i="63"/>
  <c r="R240" i="63"/>
  <c r="S240" i="63"/>
  <c r="W240" i="63"/>
  <c r="E241" i="63"/>
  <c r="F241" i="63"/>
  <c r="G241" i="63"/>
  <c r="O241" i="63"/>
  <c r="Q241" i="63"/>
  <c r="W241" i="63"/>
  <c r="X241" i="63"/>
  <c r="E242" i="63"/>
  <c r="F242" i="63"/>
  <c r="G242" i="63"/>
  <c r="O242" i="63"/>
  <c r="Q242" i="63"/>
  <c r="W242" i="63"/>
  <c r="E243" i="63"/>
  <c r="F243" i="63"/>
  <c r="G243" i="63"/>
  <c r="O243" i="63"/>
  <c r="Q243" i="63"/>
  <c r="W243" i="63"/>
  <c r="E244" i="63"/>
  <c r="F244" i="63"/>
  <c r="G244" i="63"/>
  <c r="O244" i="63"/>
  <c r="Q244" i="63"/>
  <c r="W244" i="63"/>
  <c r="E245" i="63"/>
  <c r="F245" i="63"/>
  <c r="J245" i="63"/>
  <c r="T245" i="63"/>
  <c r="E245" i="72"/>
  <c r="G245" i="63"/>
  <c r="O245" i="63"/>
  <c r="Q245" i="63"/>
  <c r="R245" i="63"/>
  <c r="S245" i="63"/>
  <c r="X245" i="63"/>
  <c r="W245" i="63"/>
  <c r="E246" i="63"/>
  <c r="F246" i="63"/>
  <c r="G246" i="63"/>
  <c r="O246" i="63"/>
  <c r="Q246" i="63"/>
  <c r="W246" i="63"/>
  <c r="E247" i="63"/>
  <c r="F247" i="63"/>
  <c r="J247" i="63"/>
  <c r="G247" i="63"/>
  <c r="O247" i="63"/>
  <c r="Q247" i="63"/>
  <c r="W247" i="63"/>
  <c r="E248" i="63"/>
  <c r="F248" i="63"/>
  <c r="G248" i="63"/>
  <c r="J248" i="63"/>
  <c r="O248" i="63"/>
  <c r="Q248" i="63"/>
  <c r="W248" i="63"/>
  <c r="E249" i="63"/>
  <c r="F249" i="63"/>
  <c r="G249" i="63"/>
  <c r="O249" i="63"/>
  <c r="Q249" i="63"/>
  <c r="W249" i="63"/>
  <c r="E250" i="63"/>
  <c r="F250" i="63"/>
  <c r="G250" i="63"/>
  <c r="O250" i="63"/>
  <c r="Q250" i="63"/>
  <c r="W250" i="63"/>
  <c r="E251" i="63"/>
  <c r="F251" i="63"/>
  <c r="G251" i="63"/>
  <c r="O251" i="63"/>
  <c r="Q251" i="63"/>
  <c r="W251" i="63"/>
  <c r="E252" i="63"/>
  <c r="F252" i="63"/>
  <c r="G252" i="63"/>
  <c r="O252" i="63"/>
  <c r="Q252" i="63"/>
  <c r="T252" i="63"/>
  <c r="E252" i="72"/>
  <c r="W252" i="63"/>
  <c r="E253" i="63"/>
  <c r="F253" i="63"/>
  <c r="G253" i="63"/>
  <c r="O253" i="63"/>
  <c r="Q253" i="63"/>
  <c r="T253" i="63"/>
  <c r="E253" i="72"/>
  <c r="N253" i="72"/>
  <c r="W253" i="63"/>
  <c r="E254" i="63"/>
  <c r="F254" i="63"/>
  <c r="G254" i="63"/>
  <c r="O254" i="63"/>
  <c r="Q254" i="63"/>
  <c r="W254" i="63"/>
  <c r="E255" i="63"/>
  <c r="F255" i="63"/>
  <c r="G255" i="63"/>
  <c r="O255" i="63"/>
  <c r="Q255" i="63"/>
  <c r="W255" i="63"/>
  <c r="E256" i="63"/>
  <c r="F256" i="63"/>
  <c r="G256" i="63"/>
  <c r="O256" i="63"/>
  <c r="Q256" i="63"/>
  <c r="W256" i="63"/>
  <c r="E257" i="63"/>
  <c r="F257" i="63"/>
  <c r="G257" i="63"/>
  <c r="O257" i="63"/>
  <c r="Q257" i="63"/>
  <c r="W257" i="63"/>
  <c r="X257" i="63"/>
  <c r="E258" i="63"/>
  <c r="F258" i="63"/>
  <c r="G258" i="63"/>
  <c r="O258" i="63"/>
  <c r="Q258" i="63"/>
  <c r="W258" i="63"/>
  <c r="E259" i="63"/>
  <c r="F259" i="63"/>
  <c r="G259" i="63"/>
  <c r="O259" i="63"/>
  <c r="Q259" i="63"/>
  <c r="R259" i="63"/>
  <c r="U259" i="63"/>
  <c r="W259" i="63"/>
  <c r="E260" i="63"/>
  <c r="F260" i="63"/>
  <c r="G260" i="63"/>
  <c r="J260" i="63"/>
  <c r="T260" i="63"/>
  <c r="E260" i="72"/>
  <c r="O260" i="63"/>
  <c r="Q260" i="63"/>
  <c r="R260" i="63"/>
  <c r="U260" i="63"/>
  <c r="W260" i="63"/>
  <c r="E261" i="63"/>
  <c r="F261" i="63"/>
  <c r="G261" i="63"/>
  <c r="O261" i="63"/>
  <c r="Q261" i="63"/>
  <c r="W261" i="63"/>
  <c r="E262" i="63"/>
  <c r="F262" i="63"/>
  <c r="G262" i="63"/>
  <c r="O262" i="63"/>
  <c r="Q262" i="63"/>
  <c r="W262" i="63"/>
  <c r="E263" i="63"/>
  <c r="F263" i="63"/>
  <c r="G263" i="63"/>
  <c r="O263" i="63"/>
  <c r="Q263" i="63"/>
  <c r="W263" i="63"/>
  <c r="E264" i="63"/>
  <c r="F264" i="63"/>
  <c r="G264" i="63"/>
  <c r="O264" i="63"/>
  <c r="Q264" i="63"/>
  <c r="T264" i="63"/>
  <c r="E264" i="72"/>
  <c r="AV264" i="72"/>
  <c r="W264" i="63"/>
  <c r="E265" i="63"/>
  <c r="F265" i="63"/>
  <c r="G265" i="63"/>
  <c r="O265" i="63"/>
  <c r="Q265" i="63"/>
  <c r="W265" i="63"/>
  <c r="E266" i="63"/>
  <c r="F266" i="63"/>
  <c r="G266" i="63"/>
  <c r="O266" i="63"/>
  <c r="Q266" i="63"/>
  <c r="W266" i="63"/>
  <c r="E267" i="63"/>
  <c r="F267" i="63"/>
  <c r="G267" i="63"/>
  <c r="J267" i="63"/>
  <c r="O267" i="63"/>
  <c r="Q267" i="63"/>
  <c r="W267" i="63"/>
  <c r="E268" i="63"/>
  <c r="F268" i="63"/>
  <c r="G268" i="63"/>
  <c r="O268" i="63"/>
  <c r="Q268" i="63"/>
  <c r="W268" i="63"/>
  <c r="X268" i="63"/>
  <c r="E269" i="63"/>
  <c r="F269" i="63"/>
  <c r="G269" i="63"/>
  <c r="O269" i="63"/>
  <c r="Q269" i="63"/>
  <c r="W269" i="63"/>
  <c r="E270" i="63"/>
  <c r="F270" i="63"/>
  <c r="G270" i="63"/>
  <c r="O270" i="63"/>
  <c r="Q270" i="63"/>
  <c r="W270" i="63"/>
  <c r="E271" i="63"/>
  <c r="F271" i="63"/>
  <c r="G271" i="63"/>
  <c r="O271" i="63"/>
  <c r="Q271" i="63"/>
  <c r="W271" i="63"/>
  <c r="E272" i="63"/>
  <c r="F272" i="63"/>
  <c r="G272" i="63"/>
  <c r="O272" i="63"/>
  <c r="Q272" i="63"/>
  <c r="W272" i="63"/>
  <c r="E273" i="63"/>
  <c r="J273" i="63"/>
  <c r="F273" i="63"/>
  <c r="G273" i="63"/>
  <c r="O273" i="63"/>
  <c r="Q273" i="63"/>
  <c r="W273" i="63"/>
  <c r="E274" i="63"/>
  <c r="F274" i="63"/>
  <c r="G274" i="63"/>
  <c r="O274" i="63"/>
  <c r="Q274" i="63"/>
  <c r="W274" i="63"/>
  <c r="E275" i="63"/>
  <c r="F275" i="63"/>
  <c r="G275" i="63"/>
  <c r="O275" i="63"/>
  <c r="Q275" i="63"/>
  <c r="W275" i="63"/>
  <c r="E276" i="63"/>
  <c r="F276" i="63"/>
  <c r="G276" i="63"/>
  <c r="J276" i="63"/>
  <c r="T276" i="63"/>
  <c r="E276" i="72"/>
  <c r="O276" i="63"/>
  <c r="Q276" i="63"/>
  <c r="R276" i="63"/>
  <c r="W276" i="63"/>
  <c r="E277" i="63"/>
  <c r="F277" i="63"/>
  <c r="G277" i="63"/>
  <c r="J277" i="63"/>
  <c r="T277" i="63"/>
  <c r="E277" i="72"/>
  <c r="O277" i="63"/>
  <c r="Q277" i="63"/>
  <c r="R277" i="63"/>
  <c r="S277" i="63"/>
  <c r="W277" i="63"/>
  <c r="X277" i="63"/>
  <c r="E278" i="63"/>
  <c r="F278" i="63"/>
  <c r="G278" i="63"/>
  <c r="O278" i="63"/>
  <c r="Q278" i="63"/>
  <c r="W278" i="63"/>
  <c r="X278" i="63"/>
  <c r="E279" i="63"/>
  <c r="F279" i="63"/>
  <c r="G279" i="63"/>
  <c r="O279" i="63"/>
  <c r="Q279" i="63"/>
  <c r="W279" i="63"/>
  <c r="E280" i="63"/>
  <c r="F280" i="63"/>
  <c r="G280" i="63"/>
  <c r="O280" i="63"/>
  <c r="Q280" i="63"/>
  <c r="W280" i="63"/>
  <c r="E281" i="63"/>
  <c r="F281" i="63"/>
  <c r="G281" i="63"/>
  <c r="T281" i="63"/>
  <c r="E281" i="72"/>
  <c r="O281" i="63"/>
  <c r="Q281" i="63"/>
  <c r="W281" i="63"/>
  <c r="E282" i="63"/>
  <c r="F282" i="63"/>
  <c r="G282" i="63"/>
  <c r="O282" i="63"/>
  <c r="Q282" i="63"/>
  <c r="W282" i="63"/>
  <c r="E283" i="63"/>
  <c r="F283" i="63"/>
  <c r="G283" i="63"/>
  <c r="O283" i="63"/>
  <c r="Q283" i="63"/>
  <c r="W283" i="63"/>
  <c r="E284" i="63"/>
  <c r="F284" i="63"/>
  <c r="G284" i="63"/>
  <c r="O284" i="63"/>
  <c r="Q284" i="63"/>
  <c r="W284" i="63"/>
  <c r="E285" i="63"/>
  <c r="F285" i="63"/>
  <c r="G285" i="63"/>
  <c r="O285" i="63"/>
  <c r="Q285" i="63"/>
  <c r="W285" i="63"/>
  <c r="E286" i="63"/>
  <c r="F286" i="63"/>
  <c r="G286" i="63"/>
  <c r="O286" i="63"/>
  <c r="Q286" i="63"/>
  <c r="W286" i="63"/>
  <c r="E287" i="63"/>
  <c r="F287" i="63"/>
  <c r="G287" i="63"/>
  <c r="O287" i="63"/>
  <c r="Q287" i="63"/>
  <c r="W287" i="63"/>
  <c r="E288" i="63"/>
  <c r="F288" i="63"/>
  <c r="G288" i="63"/>
  <c r="O288" i="63"/>
  <c r="Q288" i="63"/>
  <c r="W288" i="63"/>
  <c r="E289" i="63"/>
  <c r="F289" i="63"/>
  <c r="G289" i="63"/>
  <c r="O289" i="63"/>
  <c r="Q289" i="63"/>
  <c r="W289" i="63"/>
  <c r="E290" i="63"/>
  <c r="F290" i="63"/>
  <c r="G290" i="63"/>
  <c r="O290" i="63"/>
  <c r="Q290" i="63"/>
  <c r="W290" i="63"/>
  <c r="E291" i="63"/>
  <c r="F291" i="63"/>
  <c r="G291" i="63"/>
  <c r="O291" i="63"/>
  <c r="Q291" i="63"/>
  <c r="W291" i="63"/>
  <c r="X291" i="63"/>
  <c r="E292" i="63"/>
  <c r="F292" i="63"/>
  <c r="G292" i="63"/>
  <c r="O292" i="63"/>
  <c r="Q292" i="63"/>
  <c r="W292" i="63"/>
  <c r="E293" i="63"/>
  <c r="F293" i="63"/>
  <c r="G293" i="63"/>
  <c r="O293" i="63"/>
  <c r="Q293" i="63"/>
  <c r="W293" i="63"/>
  <c r="E294" i="63"/>
  <c r="F294" i="63"/>
  <c r="G294" i="63"/>
  <c r="O294" i="63"/>
  <c r="Q294" i="63"/>
  <c r="W294" i="63"/>
  <c r="E295" i="63"/>
  <c r="F295" i="63"/>
  <c r="G295" i="63"/>
  <c r="O295" i="63"/>
  <c r="Q295" i="63"/>
  <c r="W295" i="63"/>
  <c r="E296" i="63"/>
  <c r="F296" i="63"/>
  <c r="G296" i="63"/>
  <c r="O296" i="63"/>
  <c r="Q296" i="63"/>
  <c r="R296" i="63"/>
  <c r="U296" i="63"/>
  <c r="W296" i="63"/>
  <c r="X296" i="63"/>
  <c r="E297" i="63"/>
  <c r="F297" i="63"/>
  <c r="G297" i="63"/>
  <c r="O297" i="63"/>
  <c r="Q297" i="63"/>
  <c r="W297" i="63"/>
  <c r="E298" i="63"/>
  <c r="F298" i="63"/>
  <c r="G298" i="63"/>
  <c r="J298" i="63"/>
  <c r="T298" i="63"/>
  <c r="E298" i="72"/>
  <c r="O298" i="63"/>
  <c r="Q298" i="63"/>
  <c r="R298" i="63"/>
  <c r="U298" i="63"/>
  <c r="W298" i="63"/>
  <c r="E299" i="63"/>
  <c r="F299" i="63"/>
  <c r="G299" i="63"/>
  <c r="J299" i="63"/>
  <c r="R299" i="63"/>
  <c r="O299" i="63"/>
  <c r="Q299" i="63"/>
  <c r="W299" i="63"/>
  <c r="X299" i="63"/>
  <c r="E300" i="63"/>
  <c r="F300" i="63"/>
  <c r="G300" i="63"/>
  <c r="O300" i="63"/>
  <c r="Q300" i="63"/>
  <c r="W300" i="63"/>
  <c r="E301" i="63"/>
  <c r="F301" i="63"/>
  <c r="G301" i="63"/>
  <c r="O301" i="63"/>
  <c r="Q301" i="63"/>
  <c r="R301" i="63"/>
  <c r="S301" i="63"/>
  <c r="W301" i="63"/>
  <c r="X301" i="63"/>
  <c r="E302" i="63"/>
  <c r="F302" i="63"/>
  <c r="J302" i="63"/>
  <c r="G302" i="63"/>
  <c r="O302" i="63"/>
  <c r="Q302" i="63"/>
  <c r="W302" i="63"/>
  <c r="E303" i="63"/>
  <c r="F303" i="63"/>
  <c r="G303" i="63"/>
  <c r="J303" i="63"/>
  <c r="T303" i="63"/>
  <c r="E303" i="72"/>
  <c r="R303" i="63"/>
  <c r="S303" i="63"/>
  <c r="O303" i="63"/>
  <c r="Q303" i="63"/>
  <c r="W303" i="63"/>
  <c r="X303" i="63"/>
  <c r="E304" i="63"/>
  <c r="F304" i="63"/>
  <c r="G304" i="63"/>
  <c r="J304" i="63"/>
  <c r="T304" i="63"/>
  <c r="E304" i="72"/>
  <c r="O304" i="63"/>
  <c r="Q304" i="63"/>
  <c r="R304" i="63"/>
  <c r="U304" i="63"/>
  <c r="W304" i="63"/>
  <c r="X304" i="63"/>
  <c r="E305" i="63"/>
  <c r="F305" i="63"/>
  <c r="J305" i="63"/>
  <c r="G305" i="63"/>
  <c r="O305" i="63"/>
  <c r="Q305" i="63"/>
  <c r="W305" i="63"/>
  <c r="E306" i="63"/>
  <c r="F306" i="63"/>
  <c r="G306" i="63"/>
  <c r="J306" i="63"/>
  <c r="R306" i="63"/>
  <c r="U306" i="63"/>
  <c r="O306" i="63"/>
  <c r="Q306" i="63"/>
  <c r="T306" i="63"/>
  <c r="E306" i="72"/>
  <c r="W306" i="63"/>
  <c r="X306" i="63"/>
  <c r="E307" i="63"/>
  <c r="F307" i="63"/>
  <c r="G307" i="63"/>
  <c r="R307" i="63"/>
  <c r="O307" i="63"/>
  <c r="Q307" i="63"/>
  <c r="W307" i="63"/>
  <c r="X307" i="63"/>
  <c r="E308" i="63"/>
  <c r="F308" i="63"/>
  <c r="G308" i="63"/>
  <c r="O308" i="63"/>
  <c r="Q308" i="63"/>
  <c r="W308" i="63"/>
  <c r="E309" i="63"/>
  <c r="F309" i="63"/>
  <c r="G309" i="63"/>
  <c r="J309" i="63"/>
  <c r="T309" i="63"/>
  <c r="E309" i="72"/>
  <c r="AV309" i="72"/>
  <c r="O309" i="63"/>
  <c r="Q309" i="63"/>
  <c r="R309" i="63"/>
  <c r="S309" i="63"/>
  <c r="W309" i="63"/>
  <c r="E310" i="63"/>
  <c r="F310" i="63"/>
  <c r="J310" i="63"/>
  <c r="G310" i="63"/>
  <c r="O310" i="63"/>
  <c r="Q310" i="63"/>
  <c r="W310" i="63"/>
  <c r="X1" i="61"/>
  <c r="O3" i="61"/>
  <c r="P3" i="61"/>
  <c r="E8" i="61"/>
  <c r="H8" i="61"/>
  <c r="O8" i="61"/>
  <c r="F8" i="61"/>
  <c r="I8" i="61"/>
  <c r="L8" i="61"/>
  <c r="Q8" i="61"/>
  <c r="S8" i="61"/>
  <c r="E9" i="61"/>
  <c r="H9" i="61"/>
  <c r="F9" i="61"/>
  <c r="I9" i="61"/>
  <c r="L9" i="61"/>
  <c r="Q9" i="61"/>
  <c r="S9" i="61"/>
  <c r="Y9" i="61"/>
  <c r="A10" i="61"/>
  <c r="A10" i="70"/>
  <c r="E10" i="61"/>
  <c r="F10" i="61"/>
  <c r="H10" i="61"/>
  <c r="I10" i="61"/>
  <c r="L10" i="61"/>
  <c r="Q10" i="61"/>
  <c r="S10" i="61"/>
  <c r="Y10" i="61"/>
  <c r="AE10" i="61"/>
  <c r="E11" i="61"/>
  <c r="F11" i="61"/>
  <c r="H11" i="61"/>
  <c r="O11" i="61"/>
  <c r="I11" i="61"/>
  <c r="L11" i="61"/>
  <c r="Q11" i="61"/>
  <c r="S11" i="61"/>
  <c r="Y11" i="61"/>
  <c r="AE11" i="61"/>
  <c r="E12" i="61"/>
  <c r="F12" i="61"/>
  <c r="H12" i="61"/>
  <c r="U12" i="61"/>
  <c r="I12" i="61"/>
  <c r="L12" i="61"/>
  <c r="Q12" i="61"/>
  <c r="S12" i="61"/>
  <c r="Y12" i="61"/>
  <c r="AE12" i="61"/>
  <c r="E13" i="61"/>
  <c r="F13" i="61"/>
  <c r="H13" i="61"/>
  <c r="O13" i="61"/>
  <c r="I13" i="61"/>
  <c r="L13" i="61"/>
  <c r="Q13" i="61"/>
  <c r="S13" i="61"/>
  <c r="Y13" i="61"/>
  <c r="AE13" i="61"/>
  <c r="E14" i="61"/>
  <c r="F14" i="61"/>
  <c r="H14" i="61"/>
  <c r="O14" i="61"/>
  <c r="I14" i="61"/>
  <c r="L14" i="61"/>
  <c r="Q14" i="61"/>
  <c r="S14" i="61"/>
  <c r="Y14" i="61"/>
  <c r="AE14" i="61"/>
  <c r="E15" i="61"/>
  <c r="F15" i="61"/>
  <c r="H15" i="61"/>
  <c r="I15" i="61"/>
  <c r="L15" i="61"/>
  <c r="Q15" i="61"/>
  <c r="S15" i="61"/>
  <c r="Y15" i="61"/>
  <c r="AE15" i="61"/>
  <c r="E16" i="61"/>
  <c r="F16" i="61"/>
  <c r="H16" i="61"/>
  <c r="I16" i="61"/>
  <c r="L16" i="61"/>
  <c r="Q16" i="61"/>
  <c r="S16" i="61"/>
  <c r="Y16" i="61"/>
  <c r="AE16" i="61"/>
  <c r="E17" i="61"/>
  <c r="H17" i="61"/>
  <c r="F17" i="61"/>
  <c r="I17" i="61"/>
  <c r="L17" i="61"/>
  <c r="Q17" i="61"/>
  <c r="S17" i="61"/>
  <c r="Y17" i="61"/>
  <c r="AE17" i="61"/>
  <c r="E18" i="61"/>
  <c r="H18" i="61"/>
  <c r="F18" i="61"/>
  <c r="I18" i="61"/>
  <c r="L18" i="61"/>
  <c r="Q18" i="61"/>
  <c r="S18" i="61"/>
  <c r="Y18" i="61"/>
  <c r="AE18" i="61"/>
  <c r="E19" i="61"/>
  <c r="F19" i="61"/>
  <c r="H19" i="61"/>
  <c r="I19" i="61"/>
  <c r="L19" i="61"/>
  <c r="Q19" i="61"/>
  <c r="S19" i="61"/>
  <c r="Y19" i="61"/>
  <c r="AE19" i="61"/>
  <c r="E20" i="61"/>
  <c r="F20" i="61"/>
  <c r="H20" i="61"/>
  <c r="I20" i="61"/>
  <c r="L20" i="61"/>
  <c r="Q20" i="61"/>
  <c r="S20" i="61"/>
  <c r="Y20" i="61"/>
  <c r="AE20" i="61"/>
  <c r="E21" i="61"/>
  <c r="F21" i="61"/>
  <c r="H21" i="61"/>
  <c r="I21" i="61"/>
  <c r="L21" i="61"/>
  <c r="Q21" i="61"/>
  <c r="S21" i="61"/>
  <c r="Y21" i="61"/>
  <c r="AE21" i="61"/>
  <c r="E22" i="61"/>
  <c r="F22" i="61"/>
  <c r="H22" i="61"/>
  <c r="O22" i="61"/>
  <c r="I22" i="61"/>
  <c r="L22" i="61"/>
  <c r="Q22" i="61"/>
  <c r="S22" i="61"/>
  <c r="Y22" i="61"/>
  <c r="AE22" i="61"/>
  <c r="E23" i="61"/>
  <c r="F23" i="61"/>
  <c r="H23" i="61"/>
  <c r="T23" i="61"/>
  <c r="U23" i="61"/>
  <c r="I23" i="61"/>
  <c r="L23" i="61"/>
  <c r="Q23" i="61"/>
  <c r="S23" i="61"/>
  <c r="Y23" i="61"/>
  <c r="AE23" i="61"/>
  <c r="E24" i="61"/>
  <c r="F24" i="61"/>
  <c r="H24" i="61"/>
  <c r="O24" i="61"/>
  <c r="I24" i="61"/>
  <c r="L24" i="61"/>
  <c r="Q24" i="61"/>
  <c r="S24" i="61"/>
  <c r="Y24" i="61"/>
  <c r="AE24" i="61"/>
  <c r="E25" i="61"/>
  <c r="F25" i="61"/>
  <c r="H25" i="61"/>
  <c r="T25" i="61"/>
  <c r="I25" i="61"/>
  <c r="L25" i="61"/>
  <c r="Q25" i="61"/>
  <c r="S25" i="61"/>
  <c r="Y25" i="61"/>
  <c r="AE25" i="61"/>
  <c r="E26" i="61"/>
  <c r="F26" i="61"/>
  <c r="H26" i="61"/>
  <c r="I26" i="61"/>
  <c r="L26" i="61"/>
  <c r="Q26" i="61"/>
  <c r="S26" i="61"/>
  <c r="Y26" i="61"/>
  <c r="AE26" i="61"/>
  <c r="E27" i="61"/>
  <c r="F27" i="61"/>
  <c r="H27" i="61"/>
  <c r="O27" i="61"/>
  <c r="I27" i="61"/>
  <c r="L27" i="61"/>
  <c r="Q27" i="61"/>
  <c r="S27" i="61"/>
  <c r="Y27" i="61"/>
  <c r="AE27" i="61"/>
  <c r="E28" i="61"/>
  <c r="F28" i="61"/>
  <c r="H28" i="61"/>
  <c r="U28" i="61"/>
  <c r="I28" i="61"/>
  <c r="L28" i="61"/>
  <c r="Q28" i="61"/>
  <c r="S28" i="61"/>
  <c r="Y28" i="61"/>
  <c r="AE28" i="61"/>
  <c r="E29" i="61"/>
  <c r="F29" i="61"/>
  <c r="H29" i="61"/>
  <c r="I29" i="61"/>
  <c r="L29" i="61"/>
  <c r="Q29" i="61"/>
  <c r="S29" i="61"/>
  <c r="T29" i="61"/>
  <c r="Y29" i="61"/>
  <c r="AE29" i="61"/>
  <c r="E30" i="61"/>
  <c r="F30" i="61"/>
  <c r="H30" i="61"/>
  <c r="I30" i="61"/>
  <c r="L30" i="61"/>
  <c r="Q30" i="61"/>
  <c r="S30" i="61"/>
  <c r="Y30" i="61"/>
  <c r="AE30" i="61"/>
  <c r="E31" i="61"/>
  <c r="F31" i="61"/>
  <c r="H31" i="61"/>
  <c r="U31" i="61"/>
  <c r="I31" i="61"/>
  <c r="L31" i="61"/>
  <c r="Q31" i="61"/>
  <c r="S31" i="61"/>
  <c r="T31" i="61"/>
  <c r="Y31" i="61"/>
  <c r="AE31" i="61"/>
  <c r="E32" i="61"/>
  <c r="F32" i="61"/>
  <c r="H32" i="61"/>
  <c r="I32" i="61"/>
  <c r="L32" i="61"/>
  <c r="Q32" i="61"/>
  <c r="S32" i="61"/>
  <c r="Y32" i="61"/>
  <c r="AE32" i="61"/>
  <c r="E33" i="61"/>
  <c r="F33" i="61"/>
  <c r="H33" i="61"/>
  <c r="T33" i="61"/>
  <c r="I33" i="61"/>
  <c r="L33" i="61"/>
  <c r="Q33" i="61"/>
  <c r="S33" i="61"/>
  <c r="Y33" i="61"/>
  <c r="AE33" i="61"/>
  <c r="E34" i="61"/>
  <c r="F34" i="61"/>
  <c r="H34" i="61"/>
  <c r="I34" i="61"/>
  <c r="L34" i="61"/>
  <c r="Q34" i="61"/>
  <c r="S34" i="61"/>
  <c r="Y34" i="61"/>
  <c r="AE34" i="61"/>
  <c r="E35" i="61"/>
  <c r="F35" i="61"/>
  <c r="H35" i="61"/>
  <c r="I35" i="61"/>
  <c r="L35" i="61"/>
  <c r="Q35" i="61"/>
  <c r="S35" i="61"/>
  <c r="Y35" i="61"/>
  <c r="AE35" i="61"/>
  <c r="E36" i="61"/>
  <c r="F36" i="61"/>
  <c r="H36" i="61"/>
  <c r="U36" i="61"/>
  <c r="I36" i="61"/>
  <c r="L36" i="61"/>
  <c r="Q36" i="61"/>
  <c r="S36" i="61"/>
  <c r="Y36" i="61"/>
  <c r="AE36" i="61"/>
  <c r="E37" i="61"/>
  <c r="F37" i="61"/>
  <c r="H37" i="61"/>
  <c r="T37" i="61"/>
  <c r="I37" i="61"/>
  <c r="L37" i="61"/>
  <c r="Q37" i="61"/>
  <c r="S37" i="61"/>
  <c r="Y37" i="61"/>
  <c r="AE37" i="61"/>
  <c r="E38" i="61"/>
  <c r="F38" i="61"/>
  <c r="H38" i="61"/>
  <c r="I38" i="61"/>
  <c r="L38" i="61"/>
  <c r="Q38" i="61"/>
  <c r="S38" i="61"/>
  <c r="Y38" i="61"/>
  <c r="AE38" i="61"/>
  <c r="E39" i="61"/>
  <c r="F39" i="61"/>
  <c r="H39" i="61"/>
  <c r="I39" i="61"/>
  <c r="L39" i="61"/>
  <c r="Q39" i="61"/>
  <c r="S39" i="61"/>
  <c r="U39" i="61"/>
  <c r="Y39" i="61"/>
  <c r="AE39" i="61"/>
  <c r="E40" i="61"/>
  <c r="F40" i="61"/>
  <c r="H40" i="61"/>
  <c r="O40" i="61"/>
  <c r="I40" i="61"/>
  <c r="L40" i="61"/>
  <c r="Q40" i="61"/>
  <c r="S40" i="61"/>
  <c r="Y40" i="61"/>
  <c r="AE40" i="61"/>
  <c r="E41" i="61"/>
  <c r="F41" i="61"/>
  <c r="H41" i="61"/>
  <c r="T41" i="61"/>
  <c r="I41" i="61"/>
  <c r="L41" i="61"/>
  <c r="Q41" i="61"/>
  <c r="S41" i="61"/>
  <c r="Y41" i="61"/>
  <c r="AE41" i="61"/>
  <c r="E42" i="61"/>
  <c r="F42" i="61"/>
  <c r="H42" i="61"/>
  <c r="I42" i="61"/>
  <c r="L42" i="61"/>
  <c r="Q42" i="61"/>
  <c r="S42" i="61"/>
  <c r="Y42" i="61"/>
  <c r="AE42" i="61"/>
  <c r="E43" i="61"/>
  <c r="F43" i="61"/>
  <c r="H43" i="61"/>
  <c r="I43" i="61"/>
  <c r="L43" i="61"/>
  <c r="Q43" i="61"/>
  <c r="S43" i="61"/>
  <c r="Y43" i="61"/>
  <c r="AE43" i="61"/>
  <c r="E44" i="61"/>
  <c r="F44" i="61"/>
  <c r="H44" i="61"/>
  <c r="U44" i="61"/>
  <c r="I44" i="61"/>
  <c r="L44" i="61"/>
  <c r="Q44" i="61"/>
  <c r="S44" i="61"/>
  <c r="Y44" i="61"/>
  <c r="AE44" i="61"/>
  <c r="E45" i="61"/>
  <c r="F45" i="61"/>
  <c r="H45" i="61"/>
  <c r="U45" i="61"/>
  <c r="I45" i="61"/>
  <c r="L45" i="61"/>
  <c r="Q45" i="61"/>
  <c r="S45" i="61"/>
  <c r="Y45" i="61"/>
  <c r="AE45" i="61"/>
  <c r="E46" i="61"/>
  <c r="F46" i="61"/>
  <c r="H46" i="61"/>
  <c r="I46" i="61"/>
  <c r="L46" i="61"/>
  <c r="Q46" i="61"/>
  <c r="S46" i="61"/>
  <c r="Y46" i="61"/>
  <c r="AE46" i="61"/>
  <c r="E47" i="61"/>
  <c r="F47" i="61"/>
  <c r="H47" i="61"/>
  <c r="U47" i="61"/>
  <c r="T47" i="61"/>
  <c r="I47" i="61"/>
  <c r="L47" i="61"/>
  <c r="Q47" i="61"/>
  <c r="S47" i="61"/>
  <c r="Y47" i="61"/>
  <c r="AE47" i="61"/>
  <c r="E48" i="61"/>
  <c r="F48" i="61"/>
  <c r="H48" i="61"/>
  <c r="I48" i="61"/>
  <c r="L48" i="61"/>
  <c r="Q48" i="61"/>
  <c r="S48" i="61"/>
  <c r="Y48" i="61"/>
  <c r="AE48" i="61"/>
  <c r="E49" i="61"/>
  <c r="F49" i="61"/>
  <c r="H49" i="61"/>
  <c r="I49" i="61"/>
  <c r="L49" i="61"/>
  <c r="Q49" i="61"/>
  <c r="S49" i="61"/>
  <c r="Y49" i="61"/>
  <c r="AE49" i="61"/>
  <c r="E50" i="61"/>
  <c r="F50" i="61"/>
  <c r="H50" i="61"/>
  <c r="I50" i="61"/>
  <c r="L50" i="61"/>
  <c r="Q50" i="61"/>
  <c r="S50" i="61"/>
  <c r="U50" i="61"/>
  <c r="Y50" i="61"/>
  <c r="AE50" i="61"/>
  <c r="E51" i="61"/>
  <c r="F51" i="61"/>
  <c r="H51" i="61"/>
  <c r="I51" i="61"/>
  <c r="L51" i="61"/>
  <c r="Q51" i="61"/>
  <c r="S51" i="61"/>
  <c r="Y51" i="61"/>
  <c r="AE51" i="61"/>
  <c r="E52" i="61"/>
  <c r="F52" i="61"/>
  <c r="H52" i="61"/>
  <c r="U52" i="61"/>
  <c r="I52" i="61"/>
  <c r="L52" i="61"/>
  <c r="Q52" i="61"/>
  <c r="S52" i="61"/>
  <c r="Y52" i="61"/>
  <c r="AE52" i="61"/>
  <c r="E53" i="61"/>
  <c r="F53" i="61"/>
  <c r="H53" i="61"/>
  <c r="U53" i="61"/>
  <c r="I53" i="61"/>
  <c r="L53" i="61"/>
  <c r="Q53" i="61"/>
  <c r="S53" i="61"/>
  <c r="Y53" i="61"/>
  <c r="AE53" i="61"/>
  <c r="E54" i="61"/>
  <c r="F54" i="61"/>
  <c r="H54" i="61"/>
  <c r="I54" i="61"/>
  <c r="L54" i="61"/>
  <c r="Q54" i="61"/>
  <c r="S54" i="61"/>
  <c r="Y54" i="61"/>
  <c r="AE54" i="61"/>
  <c r="E55" i="61"/>
  <c r="F55" i="61"/>
  <c r="H55" i="61"/>
  <c r="U55" i="61"/>
  <c r="T55" i="61"/>
  <c r="I55" i="61"/>
  <c r="L55" i="61"/>
  <c r="Q55" i="61"/>
  <c r="S55" i="61"/>
  <c r="Y55" i="61"/>
  <c r="AE55" i="61"/>
  <c r="E56" i="61"/>
  <c r="F56" i="61"/>
  <c r="H56" i="61"/>
  <c r="I56" i="61"/>
  <c r="L56" i="61"/>
  <c r="Q56" i="61"/>
  <c r="S56" i="61"/>
  <c r="Y56" i="61"/>
  <c r="AE56" i="61"/>
  <c r="E57" i="61"/>
  <c r="F57" i="61"/>
  <c r="H57" i="61"/>
  <c r="T57" i="61"/>
  <c r="I57" i="61"/>
  <c r="L57" i="61"/>
  <c r="Q57" i="61"/>
  <c r="S57" i="61"/>
  <c r="Y57" i="61"/>
  <c r="AE57" i="61"/>
  <c r="E58" i="61"/>
  <c r="F58" i="61"/>
  <c r="H58" i="61"/>
  <c r="I58" i="61"/>
  <c r="L58" i="61"/>
  <c r="Q58" i="61"/>
  <c r="S58" i="61"/>
  <c r="Y58" i="61"/>
  <c r="AE58" i="61"/>
  <c r="E59" i="61"/>
  <c r="F59" i="61"/>
  <c r="H59" i="61"/>
  <c r="I59" i="61"/>
  <c r="L59" i="61"/>
  <c r="Q59" i="61"/>
  <c r="S59" i="61"/>
  <c r="Y59" i="61"/>
  <c r="AE59" i="61"/>
  <c r="E60" i="61"/>
  <c r="F60" i="61"/>
  <c r="H60" i="61"/>
  <c r="I60" i="61"/>
  <c r="L60" i="61"/>
  <c r="Q60" i="61"/>
  <c r="S60" i="61"/>
  <c r="U60" i="61"/>
  <c r="Y60" i="61"/>
  <c r="AE60" i="61"/>
  <c r="E61" i="61"/>
  <c r="F61" i="61"/>
  <c r="H61" i="61"/>
  <c r="U61" i="61"/>
  <c r="I61" i="61"/>
  <c r="L61" i="61"/>
  <c r="Q61" i="61"/>
  <c r="S61" i="61"/>
  <c r="Y61" i="61"/>
  <c r="AE61" i="61"/>
  <c r="E62" i="61"/>
  <c r="F62" i="61"/>
  <c r="H62" i="61"/>
  <c r="I62" i="61"/>
  <c r="L62" i="61"/>
  <c r="Q62" i="61"/>
  <c r="S62" i="61"/>
  <c r="Y62" i="61"/>
  <c r="AE62" i="61"/>
  <c r="E63" i="61"/>
  <c r="F63" i="61"/>
  <c r="H63" i="61"/>
  <c r="U63" i="61"/>
  <c r="T63" i="61"/>
  <c r="I63" i="61"/>
  <c r="L63" i="61"/>
  <c r="Q63" i="61"/>
  <c r="S63" i="61"/>
  <c r="Y63" i="61"/>
  <c r="AE63" i="61"/>
  <c r="E64" i="61"/>
  <c r="F64" i="61"/>
  <c r="H64" i="61"/>
  <c r="I64" i="61"/>
  <c r="L64" i="61"/>
  <c r="Q64" i="61"/>
  <c r="S64" i="61"/>
  <c r="Y64" i="61"/>
  <c r="AE64" i="61"/>
  <c r="E65" i="61"/>
  <c r="F65" i="61"/>
  <c r="H65" i="61"/>
  <c r="T65" i="61"/>
  <c r="I65" i="61"/>
  <c r="L65" i="61"/>
  <c r="Q65" i="61"/>
  <c r="S65" i="61"/>
  <c r="Y65" i="61"/>
  <c r="AE65" i="61"/>
  <c r="E66" i="61"/>
  <c r="F66" i="61"/>
  <c r="H66" i="61"/>
  <c r="U66" i="61"/>
  <c r="I66" i="61"/>
  <c r="L66" i="61"/>
  <c r="Q66" i="61"/>
  <c r="S66" i="61"/>
  <c r="Y66" i="61"/>
  <c r="AE66" i="61"/>
  <c r="E67" i="61"/>
  <c r="F67" i="61"/>
  <c r="H67" i="61"/>
  <c r="I67" i="61"/>
  <c r="L67" i="61"/>
  <c r="Q67" i="61"/>
  <c r="S67" i="61"/>
  <c r="Y67" i="61"/>
  <c r="AE67" i="61"/>
  <c r="E68" i="61"/>
  <c r="F68" i="61"/>
  <c r="H68" i="61"/>
  <c r="I68" i="61"/>
  <c r="L68" i="61"/>
  <c r="Q68" i="61"/>
  <c r="S68" i="61"/>
  <c r="U68" i="61"/>
  <c r="Y68" i="61"/>
  <c r="AE68" i="61"/>
  <c r="E69" i="61"/>
  <c r="F69" i="61"/>
  <c r="H69" i="61"/>
  <c r="U69" i="61"/>
  <c r="I69" i="61"/>
  <c r="L69" i="61"/>
  <c r="Q69" i="61"/>
  <c r="S69" i="61"/>
  <c r="Y69" i="61"/>
  <c r="AE69" i="61"/>
  <c r="E70" i="61"/>
  <c r="F70" i="61"/>
  <c r="H70" i="61"/>
  <c r="I70" i="61"/>
  <c r="L70" i="61"/>
  <c r="Q70" i="61"/>
  <c r="S70" i="61"/>
  <c r="Y70" i="61"/>
  <c r="AE70" i="61"/>
  <c r="E71" i="61"/>
  <c r="F71" i="61"/>
  <c r="H71" i="61"/>
  <c r="T71" i="61"/>
  <c r="I71" i="61"/>
  <c r="L71" i="61"/>
  <c r="Q71" i="61"/>
  <c r="S71" i="61"/>
  <c r="Y71" i="61"/>
  <c r="AE71" i="61"/>
  <c r="E72" i="61"/>
  <c r="F72" i="61"/>
  <c r="H72" i="61"/>
  <c r="I72" i="61"/>
  <c r="L72" i="61"/>
  <c r="Q72" i="61"/>
  <c r="S72" i="61"/>
  <c r="Y72" i="61"/>
  <c r="AE72" i="61"/>
  <c r="E73" i="61"/>
  <c r="F73" i="61"/>
  <c r="H73" i="61"/>
  <c r="T73" i="61"/>
  <c r="I73" i="61"/>
  <c r="L73" i="61"/>
  <c r="Q73" i="61"/>
  <c r="S73" i="61"/>
  <c r="Y73" i="61"/>
  <c r="AE73" i="61"/>
  <c r="E74" i="61"/>
  <c r="F74" i="61"/>
  <c r="H74" i="61"/>
  <c r="I74" i="61"/>
  <c r="L74" i="61"/>
  <c r="Q74" i="61"/>
  <c r="S74" i="61"/>
  <c r="Y74" i="61"/>
  <c r="AE74" i="61"/>
  <c r="E75" i="61"/>
  <c r="F75" i="61"/>
  <c r="H75" i="61"/>
  <c r="I75" i="61"/>
  <c r="L75" i="61"/>
  <c r="Q75" i="61"/>
  <c r="S75" i="61"/>
  <c r="Y75" i="61"/>
  <c r="AE75" i="61"/>
  <c r="E76" i="61"/>
  <c r="F76" i="61"/>
  <c r="H76" i="61"/>
  <c r="I76" i="61"/>
  <c r="L76" i="61"/>
  <c r="Q76" i="61"/>
  <c r="S76" i="61"/>
  <c r="U76" i="61"/>
  <c r="Y76" i="61"/>
  <c r="AE76" i="61"/>
  <c r="E77" i="61"/>
  <c r="F77" i="61"/>
  <c r="H77" i="61"/>
  <c r="U77" i="61"/>
  <c r="I77" i="61"/>
  <c r="L77" i="61"/>
  <c r="Q77" i="61"/>
  <c r="S77" i="61"/>
  <c r="Y77" i="61"/>
  <c r="AE77" i="61"/>
  <c r="E78" i="61"/>
  <c r="F78" i="61"/>
  <c r="H78" i="61"/>
  <c r="I78" i="61"/>
  <c r="L78" i="61"/>
  <c r="Q78" i="61"/>
  <c r="S78" i="61"/>
  <c r="Y78" i="61"/>
  <c r="AE78" i="61"/>
  <c r="E79" i="61"/>
  <c r="F79" i="61"/>
  <c r="H79" i="61"/>
  <c r="I79" i="61"/>
  <c r="L79" i="61"/>
  <c r="Q79" i="61"/>
  <c r="S79" i="61"/>
  <c r="Y79" i="61"/>
  <c r="AE79" i="61"/>
  <c r="E80" i="61"/>
  <c r="F80" i="61"/>
  <c r="H80" i="61"/>
  <c r="I80" i="61"/>
  <c r="L80" i="61"/>
  <c r="Q80" i="61"/>
  <c r="S80" i="61"/>
  <c r="Y80" i="61"/>
  <c r="AE80" i="61"/>
  <c r="E81" i="61"/>
  <c r="F81" i="61"/>
  <c r="H81" i="61"/>
  <c r="U81" i="61"/>
  <c r="I81" i="61"/>
  <c r="L81" i="61"/>
  <c r="Q81" i="61"/>
  <c r="S81" i="61"/>
  <c r="Y81" i="61"/>
  <c r="AE81" i="61"/>
  <c r="E82" i="61"/>
  <c r="F82" i="61"/>
  <c r="H82" i="61"/>
  <c r="U82" i="61"/>
  <c r="I82" i="61"/>
  <c r="L82" i="61"/>
  <c r="Q82" i="61"/>
  <c r="S82" i="61"/>
  <c r="Y82" i="61"/>
  <c r="AE82" i="61"/>
  <c r="E83" i="61"/>
  <c r="F83" i="61"/>
  <c r="H83" i="61"/>
  <c r="I83" i="61"/>
  <c r="L83" i="61"/>
  <c r="Q83" i="61"/>
  <c r="S83" i="61"/>
  <c r="Y83" i="61"/>
  <c r="AE83" i="61"/>
  <c r="E84" i="61"/>
  <c r="F84" i="61"/>
  <c r="H84" i="61"/>
  <c r="U84" i="61"/>
  <c r="I84" i="61"/>
  <c r="L84" i="61"/>
  <c r="Q84" i="61"/>
  <c r="S84" i="61"/>
  <c r="Y84" i="61"/>
  <c r="AE84" i="61"/>
  <c r="E85" i="61"/>
  <c r="F85" i="61"/>
  <c r="H85" i="61"/>
  <c r="U85" i="61"/>
  <c r="I85" i="61"/>
  <c r="L85" i="61"/>
  <c r="Q85" i="61"/>
  <c r="S85" i="61"/>
  <c r="Y85" i="61"/>
  <c r="AE85" i="61"/>
  <c r="E86" i="61"/>
  <c r="F86" i="61"/>
  <c r="H86" i="61"/>
  <c r="I86" i="61"/>
  <c r="L86" i="61"/>
  <c r="Q86" i="61"/>
  <c r="S86" i="61"/>
  <c r="Y86" i="61"/>
  <c r="AE86" i="61"/>
  <c r="E87" i="61"/>
  <c r="F87" i="61"/>
  <c r="H87" i="61"/>
  <c r="U87" i="61"/>
  <c r="I87" i="61"/>
  <c r="L87" i="61"/>
  <c r="Q87" i="61"/>
  <c r="S87" i="61"/>
  <c r="Y87" i="61"/>
  <c r="AE87" i="61"/>
  <c r="E88" i="61"/>
  <c r="F88" i="61"/>
  <c r="H88" i="61"/>
  <c r="I88" i="61"/>
  <c r="L88" i="61"/>
  <c r="Q88" i="61"/>
  <c r="S88" i="61"/>
  <c r="Y88" i="61"/>
  <c r="AE88" i="61"/>
  <c r="E89" i="61"/>
  <c r="F89" i="61"/>
  <c r="H89" i="61"/>
  <c r="T89" i="61"/>
  <c r="I89" i="61"/>
  <c r="L89" i="61"/>
  <c r="Q89" i="61"/>
  <c r="S89" i="61"/>
  <c r="U89" i="61"/>
  <c r="Y89" i="61"/>
  <c r="AE89" i="61"/>
  <c r="E90" i="61"/>
  <c r="F90" i="61"/>
  <c r="H90" i="61"/>
  <c r="I90" i="61"/>
  <c r="L90" i="61"/>
  <c r="Q90" i="61"/>
  <c r="S90" i="61"/>
  <c r="Y90" i="61"/>
  <c r="AE90" i="61"/>
  <c r="E91" i="61"/>
  <c r="F91" i="61"/>
  <c r="H91" i="61"/>
  <c r="I91" i="61"/>
  <c r="L91" i="61"/>
  <c r="Q91" i="61"/>
  <c r="S91" i="61"/>
  <c r="Y91" i="61"/>
  <c r="AE91" i="61"/>
  <c r="E92" i="61"/>
  <c r="F92" i="61"/>
  <c r="H92" i="61"/>
  <c r="U92" i="61"/>
  <c r="I92" i="61"/>
  <c r="L92" i="61"/>
  <c r="Q92" i="61"/>
  <c r="S92" i="61"/>
  <c r="Y92" i="61"/>
  <c r="AE92" i="61"/>
  <c r="E93" i="61"/>
  <c r="F93" i="61"/>
  <c r="H93" i="61"/>
  <c r="I93" i="61"/>
  <c r="L93" i="61"/>
  <c r="Q93" i="61"/>
  <c r="S93" i="61"/>
  <c r="Y93" i="61"/>
  <c r="AE93" i="61"/>
  <c r="E94" i="61"/>
  <c r="F94" i="61"/>
  <c r="H94" i="61"/>
  <c r="I94" i="61"/>
  <c r="L94" i="61"/>
  <c r="Q94" i="61"/>
  <c r="S94" i="61"/>
  <c r="Y94" i="61"/>
  <c r="AE94" i="61"/>
  <c r="E95" i="61"/>
  <c r="F95" i="61"/>
  <c r="H95" i="61"/>
  <c r="I95" i="61"/>
  <c r="L95" i="61"/>
  <c r="Q95" i="61"/>
  <c r="S95" i="61"/>
  <c r="U95" i="61"/>
  <c r="Y95" i="61"/>
  <c r="AE95" i="61"/>
  <c r="E96" i="61"/>
  <c r="F96" i="61"/>
  <c r="H96" i="61"/>
  <c r="I96" i="61"/>
  <c r="L96" i="61"/>
  <c r="Q96" i="61"/>
  <c r="S96" i="61"/>
  <c r="Y96" i="61"/>
  <c r="AE96" i="61"/>
  <c r="E97" i="61"/>
  <c r="F97" i="61"/>
  <c r="H97" i="61"/>
  <c r="T97" i="61"/>
  <c r="I97" i="61"/>
  <c r="L97" i="61"/>
  <c r="Q97" i="61"/>
  <c r="S97" i="61"/>
  <c r="Y97" i="61"/>
  <c r="AE97" i="61"/>
  <c r="E98" i="61"/>
  <c r="F98" i="61"/>
  <c r="H98" i="61"/>
  <c r="U98" i="61"/>
  <c r="I98" i="61"/>
  <c r="L98" i="61"/>
  <c r="Q98" i="61"/>
  <c r="S98" i="61"/>
  <c r="Y98" i="61"/>
  <c r="AE98" i="61"/>
  <c r="E99" i="61"/>
  <c r="F99" i="61"/>
  <c r="H99" i="61"/>
  <c r="I99" i="61"/>
  <c r="L99" i="61"/>
  <c r="Q99" i="61"/>
  <c r="S99" i="61"/>
  <c r="Y99" i="61"/>
  <c r="AE99" i="61"/>
  <c r="E100" i="61"/>
  <c r="F100" i="61"/>
  <c r="H100" i="61"/>
  <c r="U100" i="61"/>
  <c r="I100" i="61"/>
  <c r="L100" i="61"/>
  <c r="Q100" i="61"/>
  <c r="S100" i="61"/>
  <c r="Y100" i="61"/>
  <c r="AE100" i="61"/>
  <c r="E101" i="61"/>
  <c r="F101" i="61"/>
  <c r="H101" i="61"/>
  <c r="I101" i="61"/>
  <c r="L101" i="61"/>
  <c r="Q101" i="61"/>
  <c r="S101" i="61"/>
  <c r="Y101" i="61"/>
  <c r="AE101" i="61"/>
  <c r="E102" i="61"/>
  <c r="F102" i="61"/>
  <c r="H102" i="61"/>
  <c r="T102" i="61"/>
  <c r="I102" i="61"/>
  <c r="L102" i="61"/>
  <c r="Q102" i="61"/>
  <c r="S102" i="61"/>
  <c r="Y102" i="61"/>
  <c r="AE102" i="61"/>
  <c r="E103" i="61"/>
  <c r="F103" i="61"/>
  <c r="H103" i="61"/>
  <c r="T103" i="61"/>
  <c r="I103" i="61"/>
  <c r="L103" i="61"/>
  <c r="Q103" i="61"/>
  <c r="S103" i="61"/>
  <c r="Y103" i="61"/>
  <c r="AE103" i="61"/>
  <c r="E104" i="61"/>
  <c r="F104" i="61"/>
  <c r="H104" i="61"/>
  <c r="U104" i="61"/>
  <c r="I104" i="61"/>
  <c r="L104" i="61"/>
  <c r="Q104" i="61"/>
  <c r="S104" i="61"/>
  <c r="Y104" i="61"/>
  <c r="AE104" i="61"/>
  <c r="E105" i="61"/>
  <c r="F105" i="61"/>
  <c r="H105" i="61"/>
  <c r="T105" i="61"/>
  <c r="I105" i="61"/>
  <c r="L105" i="61"/>
  <c r="Q105" i="61"/>
  <c r="S105" i="61"/>
  <c r="Y105" i="61"/>
  <c r="AE105" i="61"/>
  <c r="E106" i="61"/>
  <c r="F106" i="61"/>
  <c r="H106" i="61"/>
  <c r="I106" i="61"/>
  <c r="L106" i="61"/>
  <c r="Q106" i="61"/>
  <c r="S106" i="61"/>
  <c r="T106" i="61"/>
  <c r="U106" i="61"/>
  <c r="Y106" i="61"/>
  <c r="AE106" i="61"/>
  <c r="E107" i="61"/>
  <c r="F107" i="61"/>
  <c r="H107" i="61"/>
  <c r="U107" i="61"/>
  <c r="I107" i="61"/>
  <c r="L107" i="61"/>
  <c r="Q107" i="61"/>
  <c r="S107" i="61"/>
  <c r="Y107" i="61"/>
  <c r="AE107" i="61"/>
  <c r="E108" i="61"/>
  <c r="F108" i="61"/>
  <c r="H108" i="61"/>
  <c r="I108" i="61"/>
  <c r="L108" i="61"/>
  <c r="Q108" i="61"/>
  <c r="S108" i="61"/>
  <c r="Y108" i="61"/>
  <c r="AE108" i="61"/>
  <c r="E109" i="61"/>
  <c r="F109" i="61"/>
  <c r="H109" i="61"/>
  <c r="I109" i="61"/>
  <c r="L109" i="61"/>
  <c r="Q109" i="61"/>
  <c r="S109" i="61"/>
  <c r="Y109" i="61"/>
  <c r="AE109" i="61"/>
  <c r="E110" i="61"/>
  <c r="F110" i="61"/>
  <c r="H110" i="61"/>
  <c r="I110" i="61"/>
  <c r="L110" i="61"/>
  <c r="Q110" i="61"/>
  <c r="S110" i="61"/>
  <c r="Y110" i="61"/>
  <c r="AE110" i="61"/>
  <c r="E111" i="61"/>
  <c r="F111" i="61"/>
  <c r="H111" i="61"/>
  <c r="I111" i="61"/>
  <c r="L111" i="61"/>
  <c r="Q111" i="61"/>
  <c r="S111" i="61"/>
  <c r="Y111" i="61"/>
  <c r="AE111" i="61"/>
  <c r="E112" i="61"/>
  <c r="F112" i="61"/>
  <c r="H112" i="61"/>
  <c r="I112" i="61"/>
  <c r="L112" i="61"/>
  <c r="Q112" i="61"/>
  <c r="S112" i="61"/>
  <c r="Y112" i="61"/>
  <c r="AE112" i="61"/>
  <c r="E113" i="61"/>
  <c r="F113" i="61"/>
  <c r="H113" i="61"/>
  <c r="I113" i="61"/>
  <c r="L113" i="61"/>
  <c r="Q113" i="61"/>
  <c r="S113" i="61"/>
  <c r="Y113" i="61"/>
  <c r="AE113" i="61"/>
  <c r="E114" i="61"/>
  <c r="F114" i="61"/>
  <c r="H114" i="61"/>
  <c r="T114" i="61"/>
  <c r="I114" i="61"/>
  <c r="L114" i="61"/>
  <c r="Q114" i="61"/>
  <c r="S114" i="61"/>
  <c r="Y114" i="61"/>
  <c r="AE114" i="61"/>
  <c r="E115" i="61"/>
  <c r="F115" i="61"/>
  <c r="H115" i="61"/>
  <c r="U115" i="61"/>
  <c r="I115" i="61"/>
  <c r="L115" i="61"/>
  <c r="Q115" i="61"/>
  <c r="S115" i="61"/>
  <c r="Y115" i="61"/>
  <c r="AE115" i="61"/>
  <c r="E116" i="61"/>
  <c r="F116" i="61"/>
  <c r="H116" i="61"/>
  <c r="I116" i="61"/>
  <c r="L116" i="61"/>
  <c r="Q116" i="61"/>
  <c r="S116" i="61"/>
  <c r="Y116" i="61"/>
  <c r="AE116" i="61"/>
  <c r="E117" i="61"/>
  <c r="F117" i="61"/>
  <c r="H117" i="61"/>
  <c r="I117" i="61"/>
  <c r="L117" i="61"/>
  <c r="Q117" i="61"/>
  <c r="S117" i="61"/>
  <c r="Y117" i="61"/>
  <c r="AE117" i="61"/>
  <c r="E118" i="61"/>
  <c r="F118" i="61"/>
  <c r="H118" i="61"/>
  <c r="U118" i="61"/>
  <c r="I118" i="61"/>
  <c r="L118" i="61"/>
  <c r="Q118" i="61"/>
  <c r="S118" i="61"/>
  <c r="Y118" i="61"/>
  <c r="AE118" i="61"/>
  <c r="E119" i="61"/>
  <c r="F119" i="61"/>
  <c r="H119" i="61"/>
  <c r="U119" i="61"/>
  <c r="I119" i="61"/>
  <c r="L119" i="61"/>
  <c r="Q119" i="61"/>
  <c r="S119" i="61"/>
  <c r="T119" i="61"/>
  <c r="Y119" i="61"/>
  <c r="AE119" i="61"/>
  <c r="E120" i="61"/>
  <c r="F120" i="61"/>
  <c r="H120" i="61"/>
  <c r="I120" i="61"/>
  <c r="L120" i="61"/>
  <c r="Q120" i="61"/>
  <c r="O120" i="61"/>
  <c r="S120" i="61"/>
  <c r="Y120" i="61"/>
  <c r="AE120" i="61"/>
  <c r="E121" i="61"/>
  <c r="F121" i="61"/>
  <c r="H121" i="61"/>
  <c r="I121" i="61"/>
  <c r="L121" i="61"/>
  <c r="Q121" i="61"/>
  <c r="S121" i="61"/>
  <c r="Y121" i="61"/>
  <c r="AE121" i="61"/>
  <c r="E122" i="61"/>
  <c r="F122" i="61"/>
  <c r="H122" i="61"/>
  <c r="T122" i="61"/>
  <c r="I122" i="61"/>
  <c r="L122" i="61"/>
  <c r="Q122" i="61"/>
  <c r="S122" i="61"/>
  <c r="U122" i="61"/>
  <c r="Y122" i="61"/>
  <c r="AE122" i="61"/>
  <c r="E123" i="61"/>
  <c r="F123" i="61"/>
  <c r="H123" i="61"/>
  <c r="U123" i="61"/>
  <c r="I123" i="61"/>
  <c r="L123" i="61"/>
  <c r="Q123" i="61"/>
  <c r="S123" i="61"/>
  <c r="Y123" i="61"/>
  <c r="AE123" i="61"/>
  <c r="E124" i="61"/>
  <c r="F124" i="61"/>
  <c r="H124" i="61"/>
  <c r="I124" i="61"/>
  <c r="L124" i="61"/>
  <c r="Q124" i="61"/>
  <c r="S124" i="61"/>
  <c r="Y124" i="61"/>
  <c r="AE124" i="61"/>
  <c r="E125" i="61"/>
  <c r="F125" i="61"/>
  <c r="H125" i="61"/>
  <c r="I125" i="61"/>
  <c r="L125" i="61"/>
  <c r="Q125" i="61"/>
  <c r="S125" i="61"/>
  <c r="Y125" i="61"/>
  <c r="AE125" i="61"/>
  <c r="E126" i="61"/>
  <c r="F126" i="61"/>
  <c r="H126" i="61"/>
  <c r="U126" i="61"/>
  <c r="I126" i="61"/>
  <c r="L126" i="61"/>
  <c r="Q126" i="61"/>
  <c r="S126" i="61"/>
  <c r="Y126" i="61"/>
  <c r="AE126" i="61"/>
  <c r="E127" i="61"/>
  <c r="F127" i="61"/>
  <c r="H127" i="61"/>
  <c r="I127" i="61"/>
  <c r="L127" i="61"/>
  <c r="Q127" i="61"/>
  <c r="S127" i="61"/>
  <c r="Y127" i="61"/>
  <c r="AE127" i="61"/>
  <c r="E128" i="61"/>
  <c r="F128" i="61"/>
  <c r="H128" i="61"/>
  <c r="I128" i="61"/>
  <c r="L128" i="61"/>
  <c r="Q128" i="61"/>
  <c r="S128" i="61"/>
  <c r="Y128" i="61"/>
  <c r="AE128" i="61"/>
  <c r="E129" i="61"/>
  <c r="F129" i="61"/>
  <c r="H129" i="61"/>
  <c r="I129" i="61"/>
  <c r="L129" i="61"/>
  <c r="Q129" i="61"/>
  <c r="S129" i="61"/>
  <c r="Y129" i="61"/>
  <c r="AE129" i="61"/>
  <c r="E130" i="61"/>
  <c r="F130" i="61"/>
  <c r="H130" i="61"/>
  <c r="I130" i="61"/>
  <c r="L130" i="61"/>
  <c r="Q130" i="61"/>
  <c r="S130" i="61"/>
  <c r="Y130" i="61"/>
  <c r="AE130" i="61"/>
  <c r="E131" i="61"/>
  <c r="F131" i="61"/>
  <c r="H131" i="61"/>
  <c r="T131" i="61"/>
  <c r="I131" i="61"/>
  <c r="L131" i="61"/>
  <c r="Q131" i="61"/>
  <c r="S131" i="61"/>
  <c r="Y131" i="61"/>
  <c r="AE131" i="61"/>
  <c r="E132" i="61"/>
  <c r="F132" i="61"/>
  <c r="H132" i="61"/>
  <c r="I132" i="61"/>
  <c r="L132" i="61"/>
  <c r="Q132" i="61"/>
  <c r="S132" i="61"/>
  <c r="Y132" i="61"/>
  <c r="AE132" i="61"/>
  <c r="E133" i="61"/>
  <c r="F133" i="61"/>
  <c r="H133" i="61"/>
  <c r="T133" i="61"/>
  <c r="I133" i="61"/>
  <c r="L133" i="61"/>
  <c r="Q133" i="61"/>
  <c r="S133" i="61"/>
  <c r="Y133" i="61"/>
  <c r="AE133" i="61"/>
  <c r="E134" i="61"/>
  <c r="F134" i="61"/>
  <c r="H134" i="61"/>
  <c r="I134" i="61"/>
  <c r="L134" i="61"/>
  <c r="Q134" i="61"/>
  <c r="S134" i="61"/>
  <c r="U134" i="61"/>
  <c r="Y134" i="61"/>
  <c r="AE134" i="61"/>
  <c r="E135" i="61"/>
  <c r="F135" i="61"/>
  <c r="H135" i="61"/>
  <c r="I135" i="61"/>
  <c r="L135" i="61"/>
  <c r="Q135" i="61"/>
  <c r="S135" i="61"/>
  <c r="Y135" i="61"/>
  <c r="AE135" i="61"/>
  <c r="E136" i="61"/>
  <c r="F136" i="61"/>
  <c r="H136" i="61"/>
  <c r="I136" i="61"/>
  <c r="L136" i="61"/>
  <c r="Q136" i="61"/>
  <c r="S136" i="61"/>
  <c r="Y136" i="61"/>
  <c r="AE136" i="61"/>
  <c r="E137" i="61"/>
  <c r="F137" i="61"/>
  <c r="H137" i="61"/>
  <c r="I137" i="61"/>
  <c r="L137" i="61"/>
  <c r="Q137" i="61"/>
  <c r="S137" i="61"/>
  <c r="Y137" i="61"/>
  <c r="AE137" i="61"/>
  <c r="E138" i="61"/>
  <c r="F138" i="61"/>
  <c r="H138" i="61"/>
  <c r="T138" i="61"/>
  <c r="I138" i="61"/>
  <c r="L138" i="61"/>
  <c r="Q138" i="61"/>
  <c r="S138" i="61"/>
  <c r="U138" i="61"/>
  <c r="Y138" i="61"/>
  <c r="AE138" i="61"/>
  <c r="E139" i="61"/>
  <c r="F139" i="61"/>
  <c r="H139" i="61"/>
  <c r="I139" i="61"/>
  <c r="L139" i="61"/>
  <c r="Q139" i="61"/>
  <c r="S139" i="61"/>
  <c r="Y139" i="61"/>
  <c r="AE139" i="61"/>
  <c r="E140" i="61"/>
  <c r="F140" i="61"/>
  <c r="H140" i="61"/>
  <c r="I140" i="61"/>
  <c r="L140" i="61"/>
  <c r="Q140" i="61"/>
  <c r="S140" i="61"/>
  <c r="Y140" i="61"/>
  <c r="AE140" i="61"/>
  <c r="E141" i="61"/>
  <c r="F141" i="61"/>
  <c r="H141" i="61"/>
  <c r="T141" i="61"/>
  <c r="I141" i="61"/>
  <c r="L141" i="61"/>
  <c r="Q141" i="61"/>
  <c r="S141" i="61"/>
  <c r="Y141" i="61"/>
  <c r="AE141" i="61"/>
  <c r="E142" i="61"/>
  <c r="F142" i="61"/>
  <c r="H142" i="61"/>
  <c r="I142" i="61"/>
  <c r="L142" i="61"/>
  <c r="Q142" i="61"/>
  <c r="O142" i="61"/>
  <c r="S142" i="61"/>
  <c r="Y142" i="61"/>
  <c r="AE142" i="61"/>
  <c r="E143" i="61"/>
  <c r="F143" i="61"/>
  <c r="H143" i="61"/>
  <c r="T143" i="61"/>
  <c r="I143" i="61"/>
  <c r="L143" i="61"/>
  <c r="Q143" i="61"/>
  <c r="S143" i="61"/>
  <c r="U143" i="61"/>
  <c r="Y143" i="61"/>
  <c r="AE143" i="61"/>
  <c r="E144" i="61"/>
  <c r="F144" i="61"/>
  <c r="H144" i="61"/>
  <c r="U144" i="61"/>
  <c r="I144" i="61"/>
  <c r="L144" i="61"/>
  <c r="Q144" i="61"/>
  <c r="S144" i="61"/>
  <c r="Y144" i="61"/>
  <c r="AE144" i="61"/>
  <c r="E145" i="61"/>
  <c r="F145" i="61"/>
  <c r="H145" i="61"/>
  <c r="I145" i="61"/>
  <c r="L145" i="61"/>
  <c r="Q145" i="61"/>
  <c r="S145" i="61"/>
  <c r="Y145" i="61"/>
  <c r="AE145" i="61"/>
  <c r="E146" i="61"/>
  <c r="F146" i="61"/>
  <c r="H146" i="61"/>
  <c r="I146" i="61"/>
  <c r="L146" i="61"/>
  <c r="Q146" i="61"/>
  <c r="S146" i="61"/>
  <c r="Y146" i="61"/>
  <c r="AE146" i="61"/>
  <c r="E147" i="61"/>
  <c r="F147" i="61"/>
  <c r="H147" i="61"/>
  <c r="T147" i="61"/>
  <c r="I147" i="61"/>
  <c r="L147" i="61"/>
  <c r="Q147" i="61"/>
  <c r="S147" i="61"/>
  <c r="Y147" i="61"/>
  <c r="AE147" i="61"/>
  <c r="E148" i="61"/>
  <c r="F148" i="61"/>
  <c r="H148" i="61"/>
  <c r="I148" i="61"/>
  <c r="L148" i="61"/>
  <c r="Q148" i="61"/>
  <c r="S148" i="61"/>
  <c r="Y148" i="61"/>
  <c r="AE148" i="61"/>
  <c r="E149" i="61"/>
  <c r="F149" i="61"/>
  <c r="H149" i="61"/>
  <c r="I149" i="61"/>
  <c r="L149" i="61"/>
  <c r="Q149" i="61"/>
  <c r="S149" i="61"/>
  <c r="Y149" i="61"/>
  <c r="AE149" i="61"/>
  <c r="E150" i="61"/>
  <c r="F150" i="61"/>
  <c r="H150" i="61"/>
  <c r="I150" i="61"/>
  <c r="L150" i="61"/>
  <c r="Q150" i="61"/>
  <c r="S150" i="61"/>
  <c r="Y150" i="61"/>
  <c r="AE150" i="61"/>
  <c r="E151" i="61"/>
  <c r="F151" i="61"/>
  <c r="H151" i="61"/>
  <c r="I151" i="61"/>
  <c r="L151" i="61"/>
  <c r="Q151" i="61"/>
  <c r="S151" i="61"/>
  <c r="Y151" i="61"/>
  <c r="AE151" i="61"/>
  <c r="E152" i="61"/>
  <c r="F152" i="61"/>
  <c r="H152" i="61"/>
  <c r="U152" i="61"/>
  <c r="I152" i="61"/>
  <c r="L152" i="61"/>
  <c r="Q152" i="61"/>
  <c r="S152" i="61"/>
  <c r="T152" i="61"/>
  <c r="Y152" i="61"/>
  <c r="AE152" i="61"/>
  <c r="E153" i="61"/>
  <c r="F153" i="61"/>
  <c r="H153" i="61"/>
  <c r="I153" i="61"/>
  <c r="L153" i="61"/>
  <c r="Q153" i="61"/>
  <c r="S153" i="61"/>
  <c r="Y153" i="61"/>
  <c r="AE153" i="61"/>
  <c r="E154" i="61"/>
  <c r="F154" i="61"/>
  <c r="H154" i="61"/>
  <c r="T154" i="61"/>
  <c r="I154" i="61"/>
  <c r="L154" i="61"/>
  <c r="Q154" i="61"/>
  <c r="S154" i="61"/>
  <c r="Y154" i="61"/>
  <c r="AE154" i="61"/>
  <c r="E155" i="61"/>
  <c r="F155" i="61"/>
  <c r="H155" i="61"/>
  <c r="U155" i="61"/>
  <c r="I155" i="61"/>
  <c r="L155" i="61"/>
  <c r="Q155" i="61"/>
  <c r="S155" i="61"/>
  <c r="Y155" i="61"/>
  <c r="AE155" i="61"/>
  <c r="E156" i="61"/>
  <c r="F156" i="61"/>
  <c r="H156" i="61"/>
  <c r="I156" i="61"/>
  <c r="L156" i="61"/>
  <c r="Q156" i="61"/>
  <c r="S156" i="61"/>
  <c r="Y156" i="61"/>
  <c r="AE156" i="61"/>
  <c r="E157" i="61"/>
  <c r="F157" i="61"/>
  <c r="H157" i="61"/>
  <c r="I157" i="61"/>
  <c r="L157" i="61"/>
  <c r="Q157" i="61"/>
  <c r="S157" i="61"/>
  <c r="Y157" i="61"/>
  <c r="AE157" i="61"/>
  <c r="E158" i="61"/>
  <c r="F158" i="61"/>
  <c r="H158" i="61"/>
  <c r="I158" i="61"/>
  <c r="L158" i="61"/>
  <c r="Q158" i="61"/>
  <c r="S158" i="61"/>
  <c r="Y158" i="61"/>
  <c r="AE158" i="61"/>
  <c r="E159" i="61"/>
  <c r="F159" i="61"/>
  <c r="H159" i="61"/>
  <c r="I159" i="61"/>
  <c r="L159" i="61"/>
  <c r="Q159" i="61"/>
  <c r="S159" i="61"/>
  <c r="Y159" i="61"/>
  <c r="AE159" i="61"/>
  <c r="E160" i="61"/>
  <c r="F160" i="61"/>
  <c r="H160" i="61"/>
  <c r="I160" i="61"/>
  <c r="L160" i="61"/>
  <c r="Q160" i="61"/>
  <c r="S160" i="61"/>
  <c r="Y160" i="61"/>
  <c r="AE160" i="61"/>
  <c r="E161" i="61"/>
  <c r="F161" i="61"/>
  <c r="H161" i="61"/>
  <c r="I161" i="61"/>
  <c r="L161" i="61"/>
  <c r="Q161" i="61"/>
  <c r="S161" i="61"/>
  <c r="Y161" i="61"/>
  <c r="AE161" i="61"/>
  <c r="E162" i="61"/>
  <c r="F162" i="61"/>
  <c r="H162" i="61"/>
  <c r="T162" i="61"/>
  <c r="I162" i="61"/>
  <c r="L162" i="61"/>
  <c r="Q162" i="61"/>
  <c r="S162" i="61"/>
  <c r="Y162" i="61"/>
  <c r="AE162" i="61"/>
  <c r="E163" i="61"/>
  <c r="F163" i="61"/>
  <c r="H163" i="61"/>
  <c r="I163" i="61"/>
  <c r="L163" i="61"/>
  <c r="Q163" i="61"/>
  <c r="S163" i="61"/>
  <c r="Y163" i="61"/>
  <c r="AE163" i="61"/>
  <c r="E164" i="61"/>
  <c r="F164" i="61"/>
  <c r="H164" i="61"/>
  <c r="I164" i="61"/>
  <c r="L164" i="61"/>
  <c r="Q164" i="61"/>
  <c r="S164" i="61"/>
  <c r="Y164" i="61"/>
  <c r="AE164" i="61"/>
  <c r="E165" i="61"/>
  <c r="F165" i="61"/>
  <c r="H165" i="61"/>
  <c r="I165" i="61"/>
  <c r="L165" i="61"/>
  <c r="Q165" i="61"/>
  <c r="S165" i="61"/>
  <c r="Y165" i="61"/>
  <c r="AE165" i="61"/>
  <c r="E166" i="61"/>
  <c r="F166" i="61"/>
  <c r="H166" i="61"/>
  <c r="I166" i="61"/>
  <c r="L166" i="61"/>
  <c r="Q166" i="61"/>
  <c r="S166" i="61"/>
  <c r="Y166" i="61"/>
  <c r="AE166" i="61"/>
  <c r="E167" i="61"/>
  <c r="F167" i="61"/>
  <c r="H167" i="61"/>
  <c r="T167" i="61"/>
  <c r="I167" i="61"/>
  <c r="L167" i="61"/>
  <c r="Q167" i="61"/>
  <c r="S167" i="61"/>
  <c r="Y167" i="61"/>
  <c r="AE167" i="61"/>
  <c r="E168" i="61"/>
  <c r="F168" i="61"/>
  <c r="H168" i="61"/>
  <c r="U168" i="61"/>
  <c r="I168" i="61"/>
  <c r="L168" i="61"/>
  <c r="Q168" i="61"/>
  <c r="S168" i="61"/>
  <c r="T168" i="61"/>
  <c r="Y168" i="61"/>
  <c r="AE168" i="61"/>
  <c r="E169" i="61"/>
  <c r="F169" i="61"/>
  <c r="H169" i="61"/>
  <c r="I169" i="61"/>
  <c r="L169" i="61"/>
  <c r="Q169" i="61"/>
  <c r="S169" i="61"/>
  <c r="Y169" i="61"/>
  <c r="AE169" i="61"/>
  <c r="E170" i="61"/>
  <c r="F170" i="61"/>
  <c r="H170" i="61"/>
  <c r="I170" i="61"/>
  <c r="L170" i="61"/>
  <c r="Q170" i="61"/>
  <c r="S170" i="61"/>
  <c r="Y170" i="61"/>
  <c r="AE170" i="61"/>
  <c r="E171" i="61"/>
  <c r="F171" i="61"/>
  <c r="H171" i="61"/>
  <c r="I171" i="61"/>
  <c r="L171" i="61"/>
  <c r="Q171" i="61"/>
  <c r="S171" i="61"/>
  <c r="U171" i="61"/>
  <c r="Y171" i="61"/>
  <c r="AE171" i="61"/>
  <c r="E172" i="61"/>
  <c r="F172" i="61"/>
  <c r="H172" i="61"/>
  <c r="I172" i="61"/>
  <c r="L172" i="61"/>
  <c r="Q172" i="61"/>
  <c r="S172" i="61"/>
  <c r="Y172" i="61"/>
  <c r="AE172" i="61"/>
  <c r="E173" i="61"/>
  <c r="F173" i="61"/>
  <c r="H173" i="61"/>
  <c r="I173" i="61"/>
  <c r="L173" i="61"/>
  <c r="Q173" i="61"/>
  <c r="S173" i="61"/>
  <c r="Y173" i="61"/>
  <c r="AE173" i="61"/>
  <c r="E174" i="61"/>
  <c r="F174" i="61"/>
  <c r="H174" i="61"/>
  <c r="I174" i="61"/>
  <c r="L174" i="61"/>
  <c r="Q174" i="61"/>
  <c r="S174" i="61"/>
  <c r="Y174" i="61"/>
  <c r="AE174" i="61"/>
  <c r="E175" i="61"/>
  <c r="F175" i="61"/>
  <c r="H175" i="61"/>
  <c r="I175" i="61"/>
  <c r="L175" i="61"/>
  <c r="Q175" i="61"/>
  <c r="S175" i="61"/>
  <c r="Y175" i="61"/>
  <c r="AE175" i="61"/>
  <c r="E176" i="61"/>
  <c r="F176" i="61"/>
  <c r="H176" i="61"/>
  <c r="U176" i="61"/>
  <c r="I176" i="61"/>
  <c r="L176" i="61"/>
  <c r="Q176" i="61"/>
  <c r="S176" i="61"/>
  <c r="Y176" i="61"/>
  <c r="AE176" i="61"/>
  <c r="E177" i="61"/>
  <c r="F177" i="61"/>
  <c r="H177" i="61"/>
  <c r="I177" i="61"/>
  <c r="L177" i="61"/>
  <c r="Q177" i="61"/>
  <c r="S177" i="61"/>
  <c r="Y177" i="61"/>
  <c r="AE177" i="61"/>
  <c r="E178" i="61"/>
  <c r="F178" i="61"/>
  <c r="H178" i="61"/>
  <c r="T178" i="61"/>
  <c r="I178" i="61"/>
  <c r="L178" i="61"/>
  <c r="Q178" i="61"/>
  <c r="S178" i="61"/>
  <c r="Y178" i="61"/>
  <c r="AE178" i="61"/>
  <c r="E179" i="61"/>
  <c r="F179" i="61"/>
  <c r="H179" i="61"/>
  <c r="I179" i="61"/>
  <c r="L179" i="61"/>
  <c r="Q179" i="61"/>
  <c r="S179" i="61"/>
  <c r="Y179" i="61"/>
  <c r="AE179" i="61"/>
  <c r="E180" i="61"/>
  <c r="F180" i="61"/>
  <c r="H180" i="61"/>
  <c r="I180" i="61"/>
  <c r="L180" i="61"/>
  <c r="Q180" i="61"/>
  <c r="S180" i="61"/>
  <c r="Y180" i="61"/>
  <c r="AE180" i="61"/>
  <c r="E181" i="61"/>
  <c r="F181" i="61"/>
  <c r="H181" i="61"/>
  <c r="I181" i="61"/>
  <c r="L181" i="61"/>
  <c r="Q181" i="61"/>
  <c r="S181" i="61"/>
  <c r="Y181" i="61"/>
  <c r="AE181" i="61"/>
  <c r="E182" i="61"/>
  <c r="F182" i="61"/>
  <c r="H182" i="61"/>
  <c r="I182" i="61"/>
  <c r="L182" i="61"/>
  <c r="Q182" i="61"/>
  <c r="S182" i="61"/>
  <c r="Y182" i="61"/>
  <c r="AE182" i="61"/>
  <c r="E183" i="61"/>
  <c r="F183" i="61"/>
  <c r="H183" i="61"/>
  <c r="I183" i="61"/>
  <c r="L183" i="61"/>
  <c r="Q183" i="61"/>
  <c r="S183" i="61"/>
  <c r="Y183" i="61"/>
  <c r="AE183" i="61"/>
  <c r="E184" i="61"/>
  <c r="F184" i="61"/>
  <c r="H184" i="61"/>
  <c r="I184" i="61"/>
  <c r="L184" i="61"/>
  <c r="Q184" i="61"/>
  <c r="S184" i="61"/>
  <c r="Y184" i="61"/>
  <c r="AE184" i="61"/>
  <c r="E185" i="61"/>
  <c r="F185" i="61"/>
  <c r="H185" i="61"/>
  <c r="I185" i="61"/>
  <c r="L185" i="61"/>
  <c r="Q185" i="61"/>
  <c r="S185" i="61"/>
  <c r="Y185" i="61"/>
  <c r="AE185" i="61"/>
  <c r="E186" i="61"/>
  <c r="F186" i="61"/>
  <c r="H186" i="61"/>
  <c r="T186" i="61"/>
  <c r="I186" i="61"/>
  <c r="L186" i="61"/>
  <c r="Q186" i="61"/>
  <c r="S186" i="61"/>
  <c r="Y186" i="61"/>
  <c r="AE186" i="61"/>
  <c r="E187" i="61"/>
  <c r="F187" i="61"/>
  <c r="H187" i="61"/>
  <c r="I187" i="61"/>
  <c r="L187" i="61"/>
  <c r="Q187" i="61"/>
  <c r="S187" i="61"/>
  <c r="Y187" i="61"/>
  <c r="AE187" i="61"/>
  <c r="E188" i="61"/>
  <c r="F188" i="61"/>
  <c r="H188" i="61"/>
  <c r="I188" i="61"/>
  <c r="L188" i="61"/>
  <c r="Q188" i="61"/>
  <c r="S188" i="61"/>
  <c r="Y188" i="61"/>
  <c r="AE188" i="61"/>
  <c r="E189" i="61"/>
  <c r="F189" i="61"/>
  <c r="H189" i="61"/>
  <c r="I189" i="61"/>
  <c r="L189" i="61"/>
  <c r="Q189" i="61"/>
  <c r="S189" i="61"/>
  <c r="Y189" i="61"/>
  <c r="AE189" i="61"/>
  <c r="E190" i="61"/>
  <c r="F190" i="61"/>
  <c r="H190" i="61"/>
  <c r="U190" i="61"/>
  <c r="I190" i="61"/>
  <c r="L190" i="61"/>
  <c r="Q190" i="61"/>
  <c r="S190" i="61"/>
  <c r="Y190" i="61"/>
  <c r="AE190" i="61"/>
  <c r="E191" i="61"/>
  <c r="F191" i="61"/>
  <c r="H191" i="61"/>
  <c r="U191" i="61"/>
  <c r="T191" i="61"/>
  <c r="I191" i="61"/>
  <c r="L191" i="61"/>
  <c r="Q191" i="61"/>
  <c r="S191" i="61"/>
  <c r="Y191" i="61"/>
  <c r="AE191" i="61"/>
  <c r="E192" i="61"/>
  <c r="F192" i="61"/>
  <c r="H192" i="61"/>
  <c r="I192" i="61"/>
  <c r="L192" i="61"/>
  <c r="Q192" i="61"/>
  <c r="S192" i="61"/>
  <c r="Y192" i="61"/>
  <c r="AE192" i="61"/>
  <c r="E193" i="61"/>
  <c r="F193" i="61"/>
  <c r="H193" i="61"/>
  <c r="I193" i="61"/>
  <c r="L193" i="61"/>
  <c r="Q193" i="61"/>
  <c r="S193" i="61"/>
  <c r="Y193" i="61"/>
  <c r="AE193" i="61"/>
  <c r="E194" i="61"/>
  <c r="F194" i="61"/>
  <c r="H194" i="61"/>
  <c r="I194" i="61"/>
  <c r="L194" i="61"/>
  <c r="Q194" i="61"/>
  <c r="S194" i="61"/>
  <c r="Y194" i="61"/>
  <c r="AE194" i="61"/>
  <c r="E195" i="61"/>
  <c r="F195" i="61"/>
  <c r="H195" i="61"/>
  <c r="I195" i="61"/>
  <c r="L195" i="61"/>
  <c r="Q195" i="61"/>
  <c r="S195" i="61"/>
  <c r="Y195" i="61"/>
  <c r="AE195" i="61"/>
  <c r="E196" i="61"/>
  <c r="F196" i="61"/>
  <c r="H196" i="61"/>
  <c r="I196" i="61"/>
  <c r="L196" i="61"/>
  <c r="Q196" i="61"/>
  <c r="S196" i="61"/>
  <c r="U196" i="61"/>
  <c r="Y196" i="61"/>
  <c r="AE196" i="61"/>
  <c r="E197" i="61"/>
  <c r="F197" i="61"/>
  <c r="H197" i="61"/>
  <c r="I197" i="61"/>
  <c r="L197" i="61"/>
  <c r="Q197" i="61"/>
  <c r="S197" i="61"/>
  <c r="Y197" i="61"/>
  <c r="AE197" i="61"/>
  <c r="E198" i="61"/>
  <c r="F198" i="61"/>
  <c r="H198" i="61"/>
  <c r="U198" i="61"/>
  <c r="I198" i="61"/>
  <c r="L198" i="61"/>
  <c r="Q198" i="61"/>
  <c r="S198" i="61"/>
  <c r="Y198" i="61"/>
  <c r="AE198" i="61"/>
  <c r="E199" i="61"/>
  <c r="F199" i="61"/>
  <c r="H199" i="61"/>
  <c r="I199" i="61"/>
  <c r="L199" i="61"/>
  <c r="Q199" i="61"/>
  <c r="S199" i="61"/>
  <c r="Y199" i="61"/>
  <c r="AE199" i="61"/>
  <c r="E200" i="61"/>
  <c r="F200" i="61"/>
  <c r="H200" i="61"/>
  <c r="U200" i="61"/>
  <c r="I200" i="61"/>
  <c r="L200" i="61"/>
  <c r="Q200" i="61"/>
  <c r="S200" i="61"/>
  <c r="Y200" i="61"/>
  <c r="AE200" i="61"/>
  <c r="E201" i="61"/>
  <c r="F201" i="61"/>
  <c r="H201" i="61"/>
  <c r="I201" i="61"/>
  <c r="L201" i="61"/>
  <c r="Q201" i="61"/>
  <c r="S201" i="61"/>
  <c r="Y201" i="61"/>
  <c r="AE201" i="61"/>
  <c r="E202" i="61"/>
  <c r="F202" i="61"/>
  <c r="H202" i="61"/>
  <c r="I202" i="61"/>
  <c r="L202" i="61"/>
  <c r="Q202" i="61"/>
  <c r="S202" i="61"/>
  <c r="Y202" i="61"/>
  <c r="AE202" i="61"/>
  <c r="E203" i="61"/>
  <c r="F203" i="61"/>
  <c r="H203" i="61"/>
  <c r="I203" i="61"/>
  <c r="L203" i="61"/>
  <c r="Q203" i="61"/>
  <c r="S203" i="61"/>
  <c r="U203" i="61"/>
  <c r="Y203" i="61"/>
  <c r="AE203" i="61"/>
  <c r="E204" i="61"/>
  <c r="F204" i="61"/>
  <c r="H204" i="61"/>
  <c r="U204" i="61"/>
  <c r="I204" i="61"/>
  <c r="L204" i="61"/>
  <c r="Q204" i="61"/>
  <c r="S204" i="61"/>
  <c r="T204" i="61"/>
  <c r="Y204" i="61"/>
  <c r="AE204" i="61"/>
  <c r="E205" i="61"/>
  <c r="F205" i="61"/>
  <c r="H205" i="61"/>
  <c r="I205" i="61"/>
  <c r="L205" i="61"/>
  <c r="Q205" i="61"/>
  <c r="S205" i="61"/>
  <c r="Y205" i="61"/>
  <c r="AE205" i="61"/>
  <c r="E206" i="61"/>
  <c r="F206" i="61"/>
  <c r="H206" i="61"/>
  <c r="U206" i="61"/>
  <c r="I206" i="61"/>
  <c r="L206" i="61"/>
  <c r="Q206" i="61"/>
  <c r="S206" i="61"/>
  <c r="Y206" i="61"/>
  <c r="AE206" i="61"/>
  <c r="E207" i="61"/>
  <c r="F207" i="61"/>
  <c r="H207" i="61"/>
  <c r="U207" i="61"/>
  <c r="T207" i="61"/>
  <c r="I207" i="61"/>
  <c r="L207" i="61"/>
  <c r="Q207" i="61"/>
  <c r="S207" i="61"/>
  <c r="Y207" i="61"/>
  <c r="AE207" i="61"/>
  <c r="E208" i="61"/>
  <c r="F208" i="61"/>
  <c r="H208" i="61"/>
  <c r="I208" i="61"/>
  <c r="L208" i="61"/>
  <c r="Q208" i="61"/>
  <c r="S208" i="61"/>
  <c r="Y208" i="61"/>
  <c r="AE208" i="61"/>
  <c r="E209" i="61"/>
  <c r="F209" i="61"/>
  <c r="H209" i="61"/>
  <c r="I209" i="61"/>
  <c r="L209" i="61"/>
  <c r="Q209" i="61"/>
  <c r="S209" i="61"/>
  <c r="Y209" i="61"/>
  <c r="AE209" i="61"/>
  <c r="E210" i="61"/>
  <c r="F210" i="61"/>
  <c r="H210" i="61"/>
  <c r="T210" i="61"/>
  <c r="I210" i="61"/>
  <c r="L210" i="61"/>
  <c r="Q210" i="61"/>
  <c r="S210" i="61"/>
  <c r="Y210" i="61"/>
  <c r="AE210" i="61"/>
  <c r="E211" i="61"/>
  <c r="F211" i="61"/>
  <c r="H211" i="61"/>
  <c r="U211" i="61"/>
  <c r="I211" i="61"/>
  <c r="L211" i="61"/>
  <c r="Q211" i="61"/>
  <c r="S211" i="61"/>
  <c r="Y211" i="61"/>
  <c r="AE211" i="61"/>
  <c r="E212" i="61"/>
  <c r="F212" i="61"/>
  <c r="H212" i="61"/>
  <c r="I212" i="61"/>
  <c r="L212" i="61"/>
  <c r="Q212" i="61"/>
  <c r="S212" i="61"/>
  <c r="Y212" i="61"/>
  <c r="AE212" i="61"/>
  <c r="E213" i="61"/>
  <c r="F213" i="61"/>
  <c r="H213" i="61"/>
  <c r="I213" i="61"/>
  <c r="L213" i="61"/>
  <c r="Q213" i="61"/>
  <c r="S213" i="61"/>
  <c r="Y213" i="61"/>
  <c r="AE213" i="61"/>
  <c r="E214" i="61"/>
  <c r="F214" i="61"/>
  <c r="H214" i="61"/>
  <c r="I214" i="61"/>
  <c r="L214" i="61"/>
  <c r="Q214" i="61"/>
  <c r="S214" i="61"/>
  <c r="Y214" i="61"/>
  <c r="AE214" i="61"/>
  <c r="E215" i="61"/>
  <c r="F215" i="61"/>
  <c r="H215" i="61"/>
  <c r="I215" i="61"/>
  <c r="L215" i="61"/>
  <c r="Q215" i="61"/>
  <c r="S215" i="61"/>
  <c r="Y215" i="61"/>
  <c r="AE215" i="61"/>
  <c r="E216" i="61"/>
  <c r="F216" i="61"/>
  <c r="H216" i="61"/>
  <c r="I216" i="61"/>
  <c r="L216" i="61"/>
  <c r="Q216" i="61"/>
  <c r="S216" i="61"/>
  <c r="T216" i="61"/>
  <c r="Y216" i="61"/>
  <c r="AE216" i="61"/>
  <c r="E217" i="61"/>
  <c r="F217" i="61"/>
  <c r="H217" i="61"/>
  <c r="T217" i="61"/>
  <c r="I217" i="61"/>
  <c r="L217" i="61"/>
  <c r="Q217" i="61"/>
  <c r="S217" i="61"/>
  <c r="Y217" i="61"/>
  <c r="AE217" i="61"/>
  <c r="E218" i="61"/>
  <c r="F218" i="61"/>
  <c r="H218" i="61"/>
  <c r="I218" i="61"/>
  <c r="L218" i="61"/>
  <c r="Q218" i="61"/>
  <c r="S218" i="61"/>
  <c r="Y218" i="61"/>
  <c r="AE218" i="61"/>
  <c r="E219" i="61"/>
  <c r="F219" i="61"/>
  <c r="H219" i="61"/>
  <c r="U219" i="61"/>
  <c r="I219" i="61"/>
  <c r="L219" i="61"/>
  <c r="Q219" i="61"/>
  <c r="S219" i="61"/>
  <c r="Y219" i="61"/>
  <c r="AE219" i="61"/>
  <c r="E220" i="61"/>
  <c r="F220" i="61"/>
  <c r="H220" i="61"/>
  <c r="U220" i="61"/>
  <c r="I220" i="61"/>
  <c r="L220" i="61"/>
  <c r="Q220" i="61"/>
  <c r="S220" i="61"/>
  <c r="Y220" i="61"/>
  <c r="AE220" i="61"/>
  <c r="E221" i="61"/>
  <c r="F221" i="61"/>
  <c r="H221" i="61"/>
  <c r="I221" i="61"/>
  <c r="L221" i="61"/>
  <c r="Q221" i="61"/>
  <c r="S221" i="61"/>
  <c r="Y221" i="61"/>
  <c r="AE221" i="61"/>
  <c r="E222" i="61"/>
  <c r="F222" i="61"/>
  <c r="H222" i="61"/>
  <c r="I222" i="61"/>
  <c r="L222" i="61"/>
  <c r="Q222" i="61"/>
  <c r="S222" i="61"/>
  <c r="Y222" i="61"/>
  <c r="AE222" i="61"/>
  <c r="E223" i="61"/>
  <c r="F223" i="61"/>
  <c r="H223" i="61"/>
  <c r="I223" i="61"/>
  <c r="L223" i="61"/>
  <c r="Q223" i="61"/>
  <c r="S223" i="61"/>
  <c r="Y223" i="61"/>
  <c r="AE223" i="61"/>
  <c r="E224" i="61"/>
  <c r="F224" i="61"/>
  <c r="H224" i="61"/>
  <c r="I224" i="61"/>
  <c r="L224" i="61"/>
  <c r="Q224" i="61"/>
  <c r="S224" i="61"/>
  <c r="Y224" i="61"/>
  <c r="AE224" i="61"/>
  <c r="E225" i="61"/>
  <c r="F225" i="61"/>
  <c r="H225" i="61"/>
  <c r="I225" i="61"/>
  <c r="L225" i="61"/>
  <c r="Q225" i="61"/>
  <c r="S225" i="61"/>
  <c r="Y225" i="61"/>
  <c r="AE225" i="61"/>
  <c r="E226" i="61"/>
  <c r="F226" i="61"/>
  <c r="H226" i="61"/>
  <c r="U226" i="61"/>
  <c r="I226" i="61"/>
  <c r="L226" i="61"/>
  <c r="Q226" i="61"/>
  <c r="S226" i="61"/>
  <c r="Y226" i="61"/>
  <c r="AE226" i="61"/>
  <c r="E227" i="61"/>
  <c r="F227" i="61"/>
  <c r="H227" i="61"/>
  <c r="T227" i="61"/>
  <c r="I227" i="61"/>
  <c r="L227" i="61"/>
  <c r="Q227" i="61"/>
  <c r="S227" i="61"/>
  <c r="Y227" i="61"/>
  <c r="AE227" i="61"/>
  <c r="E228" i="61"/>
  <c r="F228" i="61"/>
  <c r="H228" i="61"/>
  <c r="U228" i="61"/>
  <c r="T228" i="61"/>
  <c r="I228" i="61"/>
  <c r="L228" i="61"/>
  <c r="Q228" i="61"/>
  <c r="S228" i="61"/>
  <c r="Y228" i="61"/>
  <c r="AE228" i="61"/>
  <c r="E229" i="61"/>
  <c r="F229" i="61"/>
  <c r="H229" i="61"/>
  <c r="I229" i="61"/>
  <c r="L229" i="61"/>
  <c r="Q229" i="61"/>
  <c r="S229" i="61"/>
  <c r="Y229" i="61"/>
  <c r="AE229" i="61"/>
  <c r="E230" i="61"/>
  <c r="F230" i="61"/>
  <c r="H230" i="61"/>
  <c r="U230" i="61"/>
  <c r="I230" i="61"/>
  <c r="L230" i="61"/>
  <c r="Q230" i="61"/>
  <c r="S230" i="61"/>
  <c r="Y230" i="61"/>
  <c r="AE230" i="61"/>
  <c r="E231" i="61"/>
  <c r="F231" i="61"/>
  <c r="H231" i="61"/>
  <c r="U231" i="61"/>
  <c r="I231" i="61"/>
  <c r="L231" i="61"/>
  <c r="Q231" i="61"/>
  <c r="S231" i="61"/>
  <c r="Y231" i="61"/>
  <c r="AE231" i="61"/>
  <c r="E232" i="61"/>
  <c r="F232" i="61"/>
  <c r="H232" i="61"/>
  <c r="I232" i="61"/>
  <c r="L232" i="61"/>
  <c r="Q232" i="61"/>
  <c r="S232" i="61"/>
  <c r="Y232" i="61"/>
  <c r="AE232" i="61"/>
  <c r="E233" i="61"/>
  <c r="F233" i="61"/>
  <c r="H233" i="61"/>
  <c r="T233" i="61"/>
  <c r="I233" i="61"/>
  <c r="L233" i="61"/>
  <c r="Q233" i="61"/>
  <c r="S233" i="61"/>
  <c r="Y233" i="61"/>
  <c r="AE233" i="61"/>
  <c r="E234" i="61"/>
  <c r="F234" i="61"/>
  <c r="H234" i="61"/>
  <c r="I234" i="61"/>
  <c r="L234" i="61"/>
  <c r="Q234" i="61"/>
  <c r="S234" i="61"/>
  <c r="Y234" i="61"/>
  <c r="AE234" i="61"/>
  <c r="E235" i="61"/>
  <c r="F235" i="61"/>
  <c r="H235" i="61"/>
  <c r="I235" i="61"/>
  <c r="L235" i="61"/>
  <c r="Q235" i="61"/>
  <c r="S235" i="61"/>
  <c r="Y235" i="61"/>
  <c r="AE235" i="61"/>
  <c r="E236" i="61"/>
  <c r="F236" i="61"/>
  <c r="H236" i="61"/>
  <c r="I236" i="61"/>
  <c r="L236" i="61"/>
  <c r="Q236" i="61"/>
  <c r="S236" i="61"/>
  <c r="T236" i="61"/>
  <c r="Y236" i="61"/>
  <c r="AE236" i="61"/>
  <c r="E237" i="61"/>
  <c r="F237" i="61"/>
  <c r="H237" i="61"/>
  <c r="I237" i="61"/>
  <c r="L237" i="61"/>
  <c r="Q237" i="61"/>
  <c r="S237" i="61"/>
  <c r="Y237" i="61"/>
  <c r="AE237" i="61"/>
  <c r="E238" i="61"/>
  <c r="F238" i="61"/>
  <c r="H238" i="61"/>
  <c r="U238" i="61"/>
  <c r="I238" i="61"/>
  <c r="L238" i="61"/>
  <c r="Q238" i="61"/>
  <c r="S238" i="61"/>
  <c r="Y238" i="61"/>
  <c r="AE238" i="61"/>
  <c r="E239" i="61"/>
  <c r="F239" i="61"/>
  <c r="H239" i="61"/>
  <c r="I239" i="61"/>
  <c r="L239" i="61"/>
  <c r="Q239" i="61"/>
  <c r="S239" i="61"/>
  <c r="Y239" i="61"/>
  <c r="AE239" i="61"/>
  <c r="E240" i="61"/>
  <c r="F240" i="61"/>
  <c r="H240" i="61"/>
  <c r="I240" i="61"/>
  <c r="L240" i="61"/>
  <c r="Q240" i="61"/>
  <c r="S240" i="61"/>
  <c r="T240" i="61"/>
  <c r="Y240" i="61"/>
  <c r="AE240" i="61"/>
  <c r="E241" i="61"/>
  <c r="F241" i="61"/>
  <c r="H241" i="61"/>
  <c r="I241" i="61"/>
  <c r="L241" i="61"/>
  <c r="Q241" i="61"/>
  <c r="S241" i="61"/>
  <c r="Y241" i="61"/>
  <c r="AE241" i="61"/>
  <c r="E242" i="61"/>
  <c r="F242" i="61"/>
  <c r="H242" i="61"/>
  <c r="U242" i="61"/>
  <c r="I242" i="61"/>
  <c r="L242" i="61"/>
  <c r="Q242" i="61"/>
  <c r="S242" i="61"/>
  <c r="Y242" i="61"/>
  <c r="AE242" i="61"/>
  <c r="E243" i="61"/>
  <c r="F243" i="61"/>
  <c r="H243" i="61"/>
  <c r="I243" i="61"/>
  <c r="L243" i="61"/>
  <c r="Q243" i="61"/>
  <c r="S243" i="61"/>
  <c r="U243" i="61"/>
  <c r="Y243" i="61"/>
  <c r="AE243" i="61"/>
  <c r="E244" i="61"/>
  <c r="F244" i="61"/>
  <c r="H244" i="61"/>
  <c r="I244" i="61"/>
  <c r="L244" i="61"/>
  <c r="Q244" i="61"/>
  <c r="S244" i="61"/>
  <c r="T244" i="61"/>
  <c r="Y244" i="61"/>
  <c r="AE244" i="61"/>
  <c r="E245" i="61"/>
  <c r="F245" i="61"/>
  <c r="H245" i="61"/>
  <c r="I245" i="61"/>
  <c r="L245" i="61"/>
  <c r="Q245" i="61"/>
  <c r="S245" i="61"/>
  <c r="T245" i="61"/>
  <c r="Y245" i="61"/>
  <c r="AE245" i="61"/>
  <c r="E246" i="61"/>
  <c r="F246" i="61"/>
  <c r="H246" i="61"/>
  <c r="I246" i="61"/>
  <c r="L246" i="61"/>
  <c r="Q246" i="61"/>
  <c r="S246" i="61"/>
  <c r="Y246" i="61"/>
  <c r="AE246" i="61"/>
  <c r="E247" i="61"/>
  <c r="F247" i="61"/>
  <c r="H247" i="61"/>
  <c r="U247" i="61"/>
  <c r="I247" i="61"/>
  <c r="L247" i="61"/>
  <c r="Q247" i="61"/>
  <c r="S247" i="61"/>
  <c r="Y247" i="61"/>
  <c r="AE247" i="61"/>
  <c r="E248" i="61"/>
  <c r="F248" i="61"/>
  <c r="H248" i="61"/>
  <c r="I248" i="61"/>
  <c r="L248" i="61"/>
  <c r="Q248" i="61"/>
  <c r="S248" i="61"/>
  <c r="Y248" i="61"/>
  <c r="AE248" i="61"/>
  <c r="E249" i="61"/>
  <c r="F249" i="61"/>
  <c r="H249" i="61"/>
  <c r="I249" i="61"/>
  <c r="L249" i="61"/>
  <c r="Q249" i="61"/>
  <c r="S249" i="61"/>
  <c r="Y249" i="61"/>
  <c r="AE249" i="61"/>
  <c r="E250" i="61"/>
  <c r="F250" i="61"/>
  <c r="H250" i="61"/>
  <c r="U250" i="61"/>
  <c r="I250" i="61"/>
  <c r="L250" i="61"/>
  <c r="Q250" i="61"/>
  <c r="S250" i="61"/>
  <c r="Y250" i="61"/>
  <c r="AE250" i="61"/>
  <c r="E251" i="61"/>
  <c r="F251" i="61"/>
  <c r="H251" i="61"/>
  <c r="I251" i="61"/>
  <c r="L251" i="61"/>
  <c r="Q251" i="61"/>
  <c r="S251" i="61"/>
  <c r="Y251" i="61"/>
  <c r="AE251" i="61"/>
  <c r="E252" i="61"/>
  <c r="F252" i="61"/>
  <c r="H252" i="61"/>
  <c r="U252" i="61"/>
  <c r="I252" i="61"/>
  <c r="L252" i="61"/>
  <c r="Q252" i="61"/>
  <c r="S252" i="61"/>
  <c r="T252" i="61"/>
  <c r="Y252" i="61"/>
  <c r="AE252" i="61"/>
  <c r="E253" i="61"/>
  <c r="F253" i="61"/>
  <c r="H253" i="61"/>
  <c r="U253" i="61"/>
  <c r="I253" i="61"/>
  <c r="L253" i="61"/>
  <c r="Q253" i="61"/>
  <c r="S253" i="61"/>
  <c r="Y253" i="61"/>
  <c r="AE253" i="61"/>
  <c r="E254" i="61"/>
  <c r="F254" i="61"/>
  <c r="H254" i="61"/>
  <c r="T254" i="61"/>
  <c r="I254" i="61"/>
  <c r="L254" i="61"/>
  <c r="Q254" i="61"/>
  <c r="S254" i="61"/>
  <c r="Y254" i="61"/>
  <c r="AE254" i="61"/>
  <c r="E255" i="61"/>
  <c r="F255" i="61"/>
  <c r="H255" i="61"/>
  <c r="I255" i="61"/>
  <c r="L255" i="61"/>
  <c r="Q255" i="61"/>
  <c r="S255" i="61"/>
  <c r="Y255" i="61"/>
  <c r="AE255" i="61"/>
  <c r="E256" i="61"/>
  <c r="F256" i="61"/>
  <c r="H256" i="61"/>
  <c r="I256" i="61"/>
  <c r="L256" i="61"/>
  <c r="Q256" i="61"/>
  <c r="S256" i="61"/>
  <c r="Y256" i="61"/>
  <c r="AE256" i="61"/>
  <c r="E257" i="61"/>
  <c r="F257" i="61"/>
  <c r="H257" i="61"/>
  <c r="I257" i="61"/>
  <c r="L257" i="61"/>
  <c r="Q257" i="61"/>
  <c r="S257" i="61"/>
  <c r="U257" i="61"/>
  <c r="Y257" i="61"/>
  <c r="AE257" i="61"/>
  <c r="E258" i="61"/>
  <c r="F258" i="61"/>
  <c r="H258" i="61"/>
  <c r="I258" i="61"/>
  <c r="L258" i="61"/>
  <c r="Q258" i="61"/>
  <c r="S258" i="61"/>
  <c r="Y258" i="61"/>
  <c r="AE258" i="61"/>
  <c r="E259" i="61"/>
  <c r="F259" i="61"/>
  <c r="H259" i="61"/>
  <c r="I259" i="61"/>
  <c r="L259" i="61"/>
  <c r="Q259" i="61"/>
  <c r="S259" i="61"/>
  <c r="Y259" i="61"/>
  <c r="AE259" i="61"/>
  <c r="E260" i="61"/>
  <c r="F260" i="61"/>
  <c r="H260" i="61"/>
  <c r="I260" i="61"/>
  <c r="L260" i="61"/>
  <c r="Q260" i="61"/>
  <c r="S260" i="61"/>
  <c r="Y260" i="61"/>
  <c r="AE260" i="61"/>
  <c r="E261" i="61"/>
  <c r="F261" i="61"/>
  <c r="H261" i="61"/>
  <c r="I261" i="61"/>
  <c r="L261" i="61"/>
  <c r="Q261" i="61"/>
  <c r="S261" i="61"/>
  <c r="Y261" i="61"/>
  <c r="AE261" i="61"/>
  <c r="E262" i="61"/>
  <c r="F262" i="61"/>
  <c r="H262" i="61"/>
  <c r="I262" i="61"/>
  <c r="L262" i="61"/>
  <c r="Q262" i="61"/>
  <c r="S262" i="61"/>
  <c r="Y262" i="61"/>
  <c r="AE262" i="61"/>
  <c r="E263" i="61"/>
  <c r="F263" i="61"/>
  <c r="H263" i="61"/>
  <c r="I263" i="61"/>
  <c r="L263" i="61"/>
  <c r="Q263" i="61"/>
  <c r="O263" i="61"/>
  <c r="S263" i="61"/>
  <c r="U263" i="61"/>
  <c r="Y263" i="61"/>
  <c r="AE263" i="61"/>
  <c r="E264" i="61"/>
  <c r="F264" i="61"/>
  <c r="H264" i="61"/>
  <c r="I264" i="61"/>
  <c r="L264" i="61"/>
  <c r="Q264" i="61"/>
  <c r="S264" i="61"/>
  <c r="Y264" i="61"/>
  <c r="AE264" i="61"/>
  <c r="E265" i="61"/>
  <c r="F265" i="61"/>
  <c r="H265" i="61"/>
  <c r="I265" i="61"/>
  <c r="L265" i="61"/>
  <c r="Q265" i="61"/>
  <c r="S265" i="61"/>
  <c r="Y265" i="61"/>
  <c r="AE265" i="61"/>
  <c r="E266" i="61"/>
  <c r="F266" i="61"/>
  <c r="H266" i="61"/>
  <c r="I266" i="61"/>
  <c r="L266" i="61"/>
  <c r="Q266" i="61"/>
  <c r="S266" i="61"/>
  <c r="Y266" i="61"/>
  <c r="AE266" i="61"/>
  <c r="E267" i="61"/>
  <c r="F267" i="61"/>
  <c r="H267" i="61"/>
  <c r="I267" i="61"/>
  <c r="L267" i="61"/>
  <c r="Q267" i="61"/>
  <c r="S267" i="61"/>
  <c r="Y267" i="61"/>
  <c r="AE267" i="61"/>
  <c r="E268" i="61"/>
  <c r="F268" i="61"/>
  <c r="H268" i="61"/>
  <c r="U268" i="61"/>
  <c r="T268" i="61"/>
  <c r="I268" i="61"/>
  <c r="L268" i="61"/>
  <c r="Q268" i="61"/>
  <c r="S268" i="61"/>
  <c r="Y268" i="61"/>
  <c r="AE268" i="61"/>
  <c r="E269" i="61"/>
  <c r="F269" i="61"/>
  <c r="H269" i="61"/>
  <c r="I269" i="61"/>
  <c r="L269" i="61"/>
  <c r="Q269" i="61"/>
  <c r="S269" i="61"/>
  <c r="T269" i="61"/>
  <c r="U269" i="61"/>
  <c r="Y269" i="61"/>
  <c r="AE269" i="61"/>
  <c r="E270" i="61"/>
  <c r="F270" i="61"/>
  <c r="H270" i="61"/>
  <c r="I270" i="61"/>
  <c r="L270" i="61"/>
  <c r="Q270" i="61"/>
  <c r="S270" i="61"/>
  <c r="Y270" i="61"/>
  <c r="AE270" i="61"/>
  <c r="E271" i="61"/>
  <c r="F271" i="61"/>
  <c r="H271" i="61"/>
  <c r="T271" i="61"/>
  <c r="I271" i="61"/>
  <c r="L271" i="61"/>
  <c r="Q271" i="61"/>
  <c r="S271" i="61"/>
  <c r="U271" i="61"/>
  <c r="Y271" i="61"/>
  <c r="AE271" i="61"/>
  <c r="E272" i="61"/>
  <c r="F272" i="61"/>
  <c r="H272" i="61"/>
  <c r="I272" i="61"/>
  <c r="L272" i="61"/>
  <c r="Q272" i="61"/>
  <c r="S272" i="61"/>
  <c r="Y272" i="61"/>
  <c r="AE272" i="61"/>
  <c r="E273" i="61"/>
  <c r="F273" i="61"/>
  <c r="H273" i="61"/>
  <c r="I273" i="61"/>
  <c r="L273" i="61"/>
  <c r="Q273" i="61"/>
  <c r="S273" i="61"/>
  <c r="Y273" i="61"/>
  <c r="AE273" i="61"/>
  <c r="E274" i="61"/>
  <c r="F274" i="61"/>
  <c r="H274" i="61"/>
  <c r="I274" i="61"/>
  <c r="L274" i="61"/>
  <c r="Q274" i="61"/>
  <c r="S274" i="61"/>
  <c r="Y274" i="61"/>
  <c r="AE274" i="61"/>
  <c r="E275" i="61"/>
  <c r="F275" i="61"/>
  <c r="H275" i="61"/>
  <c r="I275" i="61"/>
  <c r="L275" i="61"/>
  <c r="Q275" i="61"/>
  <c r="S275" i="61"/>
  <c r="Y275" i="61"/>
  <c r="AE275" i="61"/>
  <c r="E276" i="61"/>
  <c r="F276" i="61"/>
  <c r="H276" i="61"/>
  <c r="I276" i="61"/>
  <c r="L276" i="61"/>
  <c r="Q276" i="61"/>
  <c r="S276" i="61"/>
  <c r="Y276" i="61"/>
  <c r="AE276" i="61"/>
  <c r="E277" i="61"/>
  <c r="F277" i="61"/>
  <c r="H277" i="61"/>
  <c r="I277" i="61"/>
  <c r="L277" i="61"/>
  <c r="Q277" i="61"/>
  <c r="S277" i="61"/>
  <c r="Y277" i="61"/>
  <c r="AE277" i="61"/>
  <c r="E278" i="61"/>
  <c r="F278" i="61"/>
  <c r="H278" i="61"/>
  <c r="I278" i="61"/>
  <c r="L278" i="61"/>
  <c r="Q278" i="61"/>
  <c r="S278" i="61"/>
  <c r="Y278" i="61"/>
  <c r="AE278" i="61"/>
  <c r="E279" i="61"/>
  <c r="F279" i="61"/>
  <c r="H279" i="61"/>
  <c r="I279" i="61"/>
  <c r="L279" i="61"/>
  <c r="Q279" i="61"/>
  <c r="S279" i="61"/>
  <c r="Y279" i="61"/>
  <c r="AE279" i="61"/>
  <c r="E280" i="61"/>
  <c r="F280" i="61"/>
  <c r="H280" i="61"/>
  <c r="U280" i="61"/>
  <c r="I280" i="61"/>
  <c r="L280" i="61"/>
  <c r="Q280" i="61"/>
  <c r="S280" i="61"/>
  <c r="Y280" i="61"/>
  <c r="AE280" i="61"/>
  <c r="E281" i="61"/>
  <c r="F281" i="61"/>
  <c r="H281" i="61"/>
  <c r="I281" i="61"/>
  <c r="L281" i="61"/>
  <c r="Q281" i="61"/>
  <c r="S281" i="61"/>
  <c r="Y281" i="61"/>
  <c r="AE281" i="61"/>
  <c r="E282" i="61"/>
  <c r="F282" i="61"/>
  <c r="H282" i="61"/>
  <c r="T282" i="61"/>
  <c r="I282" i="61"/>
  <c r="L282" i="61"/>
  <c r="Q282" i="61"/>
  <c r="S282" i="61"/>
  <c r="Y282" i="61"/>
  <c r="AE282" i="61"/>
  <c r="E283" i="61"/>
  <c r="F283" i="61"/>
  <c r="H283" i="61"/>
  <c r="I283" i="61"/>
  <c r="L283" i="61"/>
  <c r="Q283" i="61"/>
  <c r="S283" i="61"/>
  <c r="Y283" i="61"/>
  <c r="AE283" i="61"/>
  <c r="E284" i="61"/>
  <c r="F284" i="61"/>
  <c r="H284" i="61"/>
  <c r="T284" i="61"/>
  <c r="I284" i="61"/>
  <c r="L284" i="61"/>
  <c r="Q284" i="61"/>
  <c r="S284" i="61"/>
  <c r="U284" i="61"/>
  <c r="Y284" i="61"/>
  <c r="AE284" i="61"/>
  <c r="E285" i="61"/>
  <c r="F285" i="61"/>
  <c r="H285" i="61"/>
  <c r="I285" i="61"/>
  <c r="L285" i="61"/>
  <c r="Q285" i="61"/>
  <c r="S285" i="61"/>
  <c r="Y285" i="61"/>
  <c r="AE285" i="61"/>
  <c r="E286" i="61"/>
  <c r="F286" i="61"/>
  <c r="H286" i="61"/>
  <c r="I286" i="61"/>
  <c r="L286" i="61"/>
  <c r="Q286" i="61"/>
  <c r="S286" i="61"/>
  <c r="Y286" i="61"/>
  <c r="AE286" i="61"/>
  <c r="E287" i="61"/>
  <c r="F287" i="61"/>
  <c r="H287" i="61"/>
  <c r="U287" i="61"/>
  <c r="T287" i="61"/>
  <c r="I287" i="61"/>
  <c r="L287" i="61"/>
  <c r="Q287" i="61"/>
  <c r="S287" i="61"/>
  <c r="Y287" i="61"/>
  <c r="AE287" i="61"/>
  <c r="E288" i="61"/>
  <c r="F288" i="61"/>
  <c r="H288" i="61"/>
  <c r="U288" i="61"/>
  <c r="I288" i="61"/>
  <c r="L288" i="61"/>
  <c r="Q288" i="61"/>
  <c r="S288" i="61"/>
  <c r="Y288" i="61"/>
  <c r="AE288" i="61"/>
  <c r="E289" i="61"/>
  <c r="F289" i="61"/>
  <c r="H289" i="61"/>
  <c r="I289" i="61"/>
  <c r="L289" i="61"/>
  <c r="Q289" i="61"/>
  <c r="S289" i="61"/>
  <c r="Y289" i="61"/>
  <c r="AE289" i="61"/>
  <c r="E290" i="61"/>
  <c r="F290" i="61"/>
  <c r="H290" i="61"/>
  <c r="T290" i="61"/>
  <c r="I290" i="61"/>
  <c r="L290" i="61"/>
  <c r="Q290" i="61"/>
  <c r="S290" i="61"/>
  <c r="U290" i="61"/>
  <c r="Y290" i="61"/>
  <c r="AE290" i="61"/>
  <c r="E291" i="61"/>
  <c r="F291" i="61"/>
  <c r="H291" i="61"/>
  <c r="I291" i="61"/>
  <c r="L291" i="61"/>
  <c r="Q291" i="61"/>
  <c r="S291" i="61"/>
  <c r="Y291" i="61"/>
  <c r="AE291" i="61"/>
  <c r="E292" i="61"/>
  <c r="F292" i="61"/>
  <c r="H292" i="61"/>
  <c r="I292" i="61"/>
  <c r="L292" i="61"/>
  <c r="Q292" i="61"/>
  <c r="S292" i="61"/>
  <c r="U292" i="61"/>
  <c r="Y292" i="61"/>
  <c r="AE292" i="61"/>
  <c r="E293" i="61"/>
  <c r="F293" i="61"/>
  <c r="H293" i="61"/>
  <c r="T293" i="61"/>
  <c r="I293" i="61"/>
  <c r="L293" i="61"/>
  <c r="Q293" i="61"/>
  <c r="S293" i="61"/>
  <c r="Y293" i="61"/>
  <c r="AE293" i="61"/>
  <c r="E294" i="61"/>
  <c r="F294" i="61"/>
  <c r="H294" i="61"/>
  <c r="I294" i="61"/>
  <c r="L294" i="61"/>
  <c r="Q294" i="61"/>
  <c r="S294" i="61"/>
  <c r="Y294" i="61"/>
  <c r="AE294" i="61"/>
  <c r="E295" i="61"/>
  <c r="F295" i="61"/>
  <c r="H295" i="61"/>
  <c r="T295" i="61"/>
  <c r="I295" i="61"/>
  <c r="L295" i="61"/>
  <c r="Q295" i="61"/>
  <c r="S295" i="61"/>
  <c r="U295" i="61"/>
  <c r="Y295" i="61"/>
  <c r="AE295" i="61"/>
  <c r="E296" i="61"/>
  <c r="F296" i="61"/>
  <c r="H296" i="61"/>
  <c r="U296" i="61"/>
  <c r="I296" i="61"/>
  <c r="L296" i="61"/>
  <c r="Q296" i="61"/>
  <c r="S296" i="61"/>
  <c r="Y296" i="61"/>
  <c r="AE296" i="61"/>
  <c r="E297" i="61"/>
  <c r="F297" i="61"/>
  <c r="H297" i="61"/>
  <c r="I297" i="61"/>
  <c r="L297" i="61"/>
  <c r="Q297" i="61"/>
  <c r="S297" i="61"/>
  <c r="Y297" i="61"/>
  <c r="AE297" i="61"/>
  <c r="E298" i="61"/>
  <c r="F298" i="61"/>
  <c r="H298" i="61"/>
  <c r="T298" i="61"/>
  <c r="I298" i="61"/>
  <c r="L298" i="61"/>
  <c r="Q298" i="61"/>
  <c r="S298" i="61"/>
  <c r="U298" i="61"/>
  <c r="Y298" i="61"/>
  <c r="AE298" i="61"/>
  <c r="E299" i="61"/>
  <c r="F299" i="61"/>
  <c r="H299" i="61"/>
  <c r="I299" i="61"/>
  <c r="L299" i="61"/>
  <c r="Q299" i="61"/>
  <c r="S299" i="61"/>
  <c r="Y299" i="61"/>
  <c r="AE299" i="61"/>
  <c r="E300" i="61"/>
  <c r="F300" i="61"/>
  <c r="H300" i="61"/>
  <c r="U300" i="61"/>
  <c r="T300" i="61"/>
  <c r="I300" i="61"/>
  <c r="L300" i="61"/>
  <c r="Q300" i="61"/>
  <c r="S300" i="61"/>
  <c r="Y300" i="61"/>
  <c r="AE300" i="61"/>
  <c r="E301" i="61"/>
  <c r="F301" i="61"/>
  <c r="H301" i="61"/>
  <c r="I301" i="61"/>
  <c r="L301" i="61"/>
  <c r="Q301" i="61"/>
  <c r="S301" i="61"/>
  <c r="T301" i="61"/>
  <c r="U301" i="61"/>
  <c r="Y301" i="61"/>
  <c r="AE301" i="61"/>
  <c r="E302" i="61"/>
  <c r="F302" i="61"/>
  <c r="H302" i="61"/>
  <c r="I302" i="61"/>
  <c r="L302" i="61"/>
  <c r="Q302" i="61"/>
  <c r="S302" i="61"/>
  <c r="Y302" i="61"/>
  <c r="AE302" i="61"/>
  <c r="E303" i="61"/>
  <c r="F303" i="61"/>
  <c r="H303" i="61"/>
  <c r="T303" i="61"/>
  <c r="I303" i="61"/>
  <c r="L303" i="61"/>
  <c r="Q303" i="61"/>
  <c r="S303" i="61"/>
  <c r="U303" i="61"/>
  <c r="Y303" i="61"/>
  <c r="AE303" i="61"/>
  <c r="E304" i="61"/>
  <c r="F304" i="61"/>
  <c r="H304" i="61"/>
  <c r="I304" i="61"/>
  <c r="L304" i="61"/>
  <c r="Q304" i="61"/>
  <c r="S304" i="61"/>
  <c r="Y304" i="61"/>
  <c r="AE304" i="61"/>
  <c r="E305" i="61"/>
  <c r="F305" i="61"/>
  <c r="H305" i="61"/>
  <c r="I305" i="61"/>
  <c r="L305" i="61"/>
  <c r="Q305" i="61"/>
  <c r="S305" i="61"/>
  <c r="Y305" i="61"/>
  <c r="AE305" i="61"/>
  <c r="E306" i="61"/>
  <c r="F306" i="61"/>
  <c r="H306" i="61"/>
  <c r="I306" i="61"/>
  <c r="L306" i="61"/>
  <c r="Q306" i="61"/>
  <c r="S306" i="61"/>
  <c r="Y306" i="61"/>
  <c r="AE306" i="61"/>
  <c r="E307" i="61"/>
  <c r="F307" i="61"/>
  <c r="H307" i="61"/>
  <c r="I307" i="61"/>
  <c r="L307" i="61"/>
  <c r="Q307" i="61"/>
  <c r="S307" i="61"/>
  <c r="Y307" i="61"/>
  <c r="AE307" i="61"/>
  <c r="E308" i="61"/>
  <c r="F308" i="61"/>
  <c r="H308" i="61"/>
  <c r="I308" i="61"/>
  <c r="L308" i="61"/>
  <c r="Q308" i="61"/>
  <c r="S308" i="61"/>
  <c r="Y308" i="61"/>
  <c r="AE308" i="61"/>
  <c r="E309" i="61"/>
  <c r="F309" i="61"/>
  <c r="H309" i="61"/>
  <c r="I309" i="61"/>
  <c r="L309" i="61"/>
  <c r="Q309" i="61"/>
  <c r="S309" i="61"/>
  <c r="Y309" i="61"/>
  <c r="AE309" i="61"/>
  <c r="E310" i="61"/>
  <c r="F310" i="61"/>
  <c r="H310" i="61"/>
  <c r="I310" i="61"/>
  <c r="L310" i="61"/>
  <c r="Q310" i="61"/>
  <c r="O310" i="61"/>
  <c r="S310" i="61"/>
  <c r="Y310" i="61"/>
  <c r="AE310" i="61"/>
  <c r="AC1" i="52"/>
  <c r="X3" i="52"/>
  <c r="E8" i="52"/>
  <c r="H8" i="52"/>
  <c r="J8" i="52"/>
  <c r="F8" i="52"/>
  <c r="I8" i="52"/>
  <c r="L8" i="52"/>
  <c r="O8" i="52"/>
  <c r="S8" i="52"/>
  <c r="U8" i="52"/>
  <c r="W8" i="52"/>
  <c r="Y8" i="52"/>
  <c r="AA8" i="52"/>
  <c r="AC8" i="52"/>
  <c r="E9" i="52"/>
  <c r="H9" i="52"/>
  <c r="J9" i="52"/>
  <c r="F9" i="52"/>
  <c r="I9" i="52"/>
  <c r="K9" i="52"/>
  <c r="AD9" i="52"/>
  <c r="AE9" i="52"/>
  <c r="E9" i="58"/>
  <c r="L9" i="52"/>
  <c r="O9" i="52"/>
  <c r="S9" i="52"/>
  <c r="U9" i="52"/>
  <c r="W9" i="52"/>
  <c r="Y9" i="52"/>
  <c r="AA9" i="52"/>
  <c r="AC9" i="52"/>
  <c r="E10" i="52"/>
  <c r="H10" i="52"/>
  <c r="J10" i="52"/>
  <c r="K10" i="52"/>
  <c r="AD10" i="52"/>
  <c r="F10" i="52"/>
  <c r="I10" i="52"/>
  <c r="L10" i="52"/>
  <c r="O10" i="52"/>
  <c r="S10" i="52"/>
  <c r="U10" i="52"/>
  <c r="W10" i="52"/>
  <c r="Y10" i="52"/>
  <c r="AA10" i="52"/>
  <c r="AC10" i="52"/>
  <c r="A11" i="52"/>
  <c r="E11" i="52"/>
  <c r="H11" i="52"/>
  <c r="J11" i="52"/>
  <c r="K11" i="52"/>
  <c r="AD11" i="52"/>
  <c r="F11" i="52"/>
  <c r="I11" i="52"/>
  <c r="L11" i="52"/>
  <c r="O11" i="52"/>
  <c r="S11" i="52"/>
  <c r="U11" i="52"/>
  <c r="W11" i="52"/>
  <c r="Y11" i="52"/>
  <c r="AA11" i="52"/>
  <c r="AC11" i="52"/>
  <c r="A12" i="52"/>
  <c r="A13" i="52"/>
  <c r="E12" i="52"/>
  <c r="H12" i="52"/>
  <c r="J12" i="52"/>
  <c r="K12" i="52"/>
  <c r="AD12" i="52"/>
  <c r="F12" i="52"/>
  <c r="I12" i="52"/>
  <c r="L12" i="52"/>
  <c r="O12" i="52"/>
  <c r="S12" i="52"/>
  <c r="U12" i="52"/>
  <c r="W12" i="52"/>
  <c r="Y12" i="52"/>
  <c r="AA12" i="52"/>
  <c r="AC12" i="52"/>
  <c r="E13" i="52"/>
  <c r="H13" i="52"/>
  <c r="J13" i="52"/>
  <c r="F13" i="52"/>
  <c r="I13" i="52"/>
  <c r="K13" i="52"/>
  <c r="AD13" i="52"/>
  <c r="AE13" i="52"/>
  <c r="E13" i="58"/>
  <c r="L13" i="52"/>
  <c r="O13" i="52"/>
  <c r="S13" i="52"/>
  <c r="U13" i="52"/>
  <c r="W13" i="52"/>
  <c r="Y13" i="52"/>
  <c r="AA13" i="52"/>
  <c r="AC13" i="52"/>
  <c r="E14" i="52"/>
  <c r="H14" i="52"/>
  <c r="J14" i="52"/>
  <c r="K14" i="52"/>
  <c r="AD14" i="52"/>
  <c r="F14" i="52"/>
  <c r="I14" i="52"/>
  <c r="L14" i="52"/>
  <c r="O14" i="52"/>
  <c r="S14" i="52"/>
  <c r="U14" i="52"/>
  <c r="W14" i="52"/>
  <c r="Y14" i="52"/>
  <c r="AA14" i="52"/>
  <c r="AC14" i="52"/>
  <c r="E15" i="52"/>
  <c r="H15" i="52"/>
  <c r="J15" i="52"/>
  <c r="K15" i="52"/>
  <c r="AD15" i="52"/>
  <c r="F15" i="52"/>
  <c r="I15" i="52"/>
  <c r="L15" i="52"/>
  <c r="O15" i="52"/>
  <c r="S15" i="52"/>
  <c r="U15" i="52"/>
  <c r="W15" i="52"/>
  <c r="Y15" i="52"/>
  <c r="AA15" i="52"/>
  <c r="AC15" i="52"/>
  <c r="E16" i="52"/>
  <c r="H16" i="52"/>
  <c r="J16" i="52"/>
  <c r="K16" i="52"/>
  <c r="AD16" i="52"/>
  <c r="AF16" i="52"/>
  <c r="F16" i="52"/>
  <c r="I16" i="52"/>
  <c r="L16" i="52"/>
  <c r="O16" i="52"/>
  <c r="S16" i="52"/>
  <c r="U16" i="52"/>
  <c r="W16" i="52"/>
  <c r="Y16" i="52"/>
  <c r="AA16" i="52"/>
  <c r="AC16" i="52"/>
  <c r="E17" i="52"/>
  <c r="H17" i="52"/>
  <c r="J17" i="52"/>
  <c r="K17" i="52"/>
  <c r="AD17" i="52"/>
  <c r="F17" i="52"/>
  <c r="I17" i="52"/>
  <c r="L17" i="52"/>
  <c r="O17" i="52"/>
  <c r="S17" i="52"/>
  <c r="U17" i="52"/>
  <c r="W17" i="52"/>
  <c r="Y17" i="52"/>
  <c r="AA17" i="52"/>
  <c r="AC17" i="52"/>
  <c r="E18" i="52"/>
  <c r="H18" i="52"/>
  <c r="J18" i="52"/>
  <c r="K18" i="52"/>
  <c r="AD18" i="52"/>
  <c r="F18" i="52"/>
  <c r="I18" i="52"/>
  <c r="L18" i="52"/>
  <c r="O18" i="52"/>
  <c r="S18" i="52"/>
  <c r="U18" i="52"/>
  <c r="W18" i="52"/>
  <c r="Y18" i="52"/>
  <c r="AA18" i="52"/>
  <c r="AC18" i="52"/>
  <c r="E19" i="52"/>
  <c r="H19" i="52"/>
  <c r="J19" i="52"/>
  <c r="F19" i="52"/>
  <c r="I19" i="52"/>
  <c r="K19" i="52"/>
  <c r="AD19" i="52"/>
  <c r="AF19" i="52"/>
  <c r="L19" i="52"/>
  <c r="O19" i="52"/>
  <c r="S19" i="52"/>
  <c r="U19" i="52"/>
  <c r="W19" i="52"/>
  <c r="Y19" i="52"/>
  <c r="AA19" i="52"/>
  <c r="AC19" i="52"/>
  <c r="E20" i="52"/>
  <c r="H20" i="52"/>
  <c r="J20" i="52"/>
  <c r="K20" i="52"/>
  <c r="AD20" i="52"/>
  <c r="F20" i="52"/>
  <c r="I20" i="52"/>
  <c r="L20" i="52"/>
  <c r="O20" i="52"/>
  <c r="S20" i="52"/>
  <c r="U20" i="52"/>
  <c r="W20" i="52"/>
  <c r="Y20" i="52"/>
  <c r="AA20" i="52"/>
  <c r="AC20" i="52"/>
  <c r="E21" i="52"/>
  <c r="H21" i="52"/>
  <c r="J21" i="52"/>
  <c r="F21" i="52"/>
  <c r="I21" i="52"/>
  <c r="K21" i="52"/>
  <c r="AD21" i="52"/>
  <c r="L21" i="52"/>
  <c r="O21" i="52"/>
  <c r="S21" i="52"/>
  <c r="U21" i="52"/>
  <c r="W21" i="52"/>
  <c r="Y21" i="52"/>
  <c r="AA21" i="52"/>
  <c r="AC21" i="52"/>
  <c r="E22" i="52"/>
  <c r="H22" i="52"/>
  <c r="J22" i="52"/>
  <c r="K22" i="52"/>
  <c r="AD22" i="52"/>
  <c r="F22" i="52"/>
  <c r="I22" i="52"/>
  <c r="L22" i="52"/>
  <c r="O22" i="52"/>
  <c r="S22" i="52"/>
  <c r="U22" i="52"/>
  <c r="W22" i="52"/>
  <c r="Y22" i="52"/>
  <c r="AA22" i="52"/>
  <c r="AC22" i="52"/>
  <c r="E23" i="52"/>
  <c r="H23" i="52"/>
  <c r="J23" i="52"/>
  <c r="K23" i="52"/>
  <c r="AD23" i="52"/>
  <c r="F23" i="52"/>
  <c r="I23" i="52"/>
  <c r="L23" i="52"/>
  <c r="O23" i="52"/>
  <c r="S23" i="52"/>
  <c r="U23" i="52"/>
  <c r="W23" i="52"/>
  <c r="Y23" i="52"/>
  <c r="AA23" i="52"/>
  <c r="AC23" i="52"/>
  <c r="E24" i="52"/>
  <c r="H24" i="52"/>
  <c r="J24" i="52"/>
  <c r="K24" i="52"/>
  <c r="AD24" i="52"/>
  <c r="F24" i="52"/>
  <c r="I24" i="52"/>
  <c r="L24" i="52"/>
  <c r="O24" i="52"/>
  <c r="S24" i="52"/>
  <c r="U24" i="52"/>
  <c r="W24" i="52"/>
  <c r="Y24" i="52"/>
  <c r="AA24" i="52"/>
  <c r="AC24" i="52"/>
  <c r="E25" i="52"/>
  <c r="H25" i="52"/>
  <c r="J25" i="52"/>
  <c r="K25" i="52"/>
  <c r="AD25" i="52"/>
  <c r="AE25" i="52"/>
  <c r="E25" i="58"/>
  <c r="AP25" i="58"/>
  <c r="F25" i="52"/>
  <c r="I25" i="52"/>
  <c r="L25" i="52"/>
  <c r="O25" i="52"/>
  <c r="S25" i="52"/>
  <c r="U25" i="52"/>
  <c r="W25" i="52"/>
  <c r="Y25" i="52"/>
  <c r="AA25" i="52"/>
  <c r="AC25" i="52"/>
  <c r="E26" i="52"/>
  <c r="H26" i="52"/>
  <c r="J26" i="52"/>
  <c r="K26" i="52"/>
  <c r="AD26" i="52"/>
  <c r="F26" i="52"/>
  <c r="I26" i="52"/>
  <c r="L26" i="52"/>
  <c r="O26" i="52"/>
  <c r="S26" i="52"/>
  <c r="U26" i="52"/>
  <c r="W26" i="52"/>
  <c r="Y26" i="52"/>
  <c r="AA26" i="52"/>
  <c r="AC26" i="52"/>
  <c r="E27" i="52"/>
  <c r="H27" i="52"/>
  <c r="J27" i="52"/>
  <c r="K27" i="52"/>
  <c r="AD27" i="52"/>
  <c r="F27" i="52"/>
  <c r="I27" i="52"/>
  <c r="L27" i="52"/>
  <c r="O27" i="52"/>
  <c r="S27" i="52"/>
  <c r="U27" i="52"/>
  <c r="W27" i="52"/>
  <c r="Y27" i="52"/>
  <c r="AA27" i="52"/>
  <c r="AC27" i="52"/>
  <c r="E28" i="52"/>
  <c r="H28" i="52"/>
  <c r="J28" i="52"/>
  <c r="K28" i="52"/>
  <c r="AD28" i="52"/>
  <c r="F28" i="52"/>
  <c r="I28" i="52"/>
  <c r="L28" i="52"/>
  <c r="O28" i="52"/>
  <c r="S28" i="52"/>
  <c r="U28" i="52"/>
  <c r="W28" i="52"/>
  <c r="Y28" i="52"/>
  <c r="AA28" i="52"/>
  <c r="AC28" i="52"/>
  <c r="E29" i="52"/>
  <c r="H29" i="52"/>
  <c r="J29" i="52"/>
  <c r="F29" i="52"/>
  <c r="I29" i="52"/>
  <c r="K29" i="52"/>
  <c r="AD29" i="52"/>
  <c r="L29" i="52"/>
  <c r="O29" i="52"/>
  <c r="S29" i="52"/>
  <c r="U29" i="52"/>
  <c r="W29" i="52"/>
  <c r="Y29" i="52"/>
  <c r="AA29" i="52"/>
  <c r="AC29" i="52"/>
  <c r="E30" i="52"/>
  <c r="H30" i="52"/>
  <c r="J30" i="52"/>
  <c r="K30" i="52"/>
  <c r="AD30" i="52"/>
  <c r="AE30" i="52"/>
  <c r="E30" i="58"/>
  <c r="V30" i="58"/>
  <c r="F30" i="52"/>
  <c r="I30" i="52"/>
  <c r="L30" i="52"/>
  <c r="O30" i="52"/>
  <c r="S30" i="52"/>
  <c r="U30" i="52"/>
  <c r="W30" i="52"/>
  <c r="Y30" i="52"/>
  <c r="AA30" i="52"/>
  <c r="AC30" i="52"/>
  <c r="E31" i="52"/>
  <c r="H31" i="52"/>
  <c r="J31" i="52"/>
  <c r="F31" i="52"/>
  <c r="K31" i="52"/>
  <c r="AD31" i="52"/>
  <c r="I31" i="52"/>
  <c r="L31" i="52"/>
  <c r="O31" i="52"/>
  <c r="S31" i="52"/>
  <c r="U31" i="52"/>
  <c r="W31" i="52"/>
  <c r="Y31" i="52"/>
  <c r="AA31" i="52"/>
  <c r="AC31" i="52"/>
  <c r="E32" i="52"/>
  <c r="H32" i="52"/>
  <c r="J32" i="52"/>
  <c r="K32" i="52"/>
  <c r="AD32" i="52"/>
  <c r="AF32" i="52"/>
  <c r="F32" i="52"/>
  <c r="I32" i="52"/>
  <c r="L32" i="52"/>
  <c r="O32" i="52"/>
  <c r="S32" i="52"/>
  <c r="U32" i="52"/>
  <c r="W32" i="52"/>
  <c r="Y32" i="52"/>
  <c r="AA32" i="52"/>
  <c r="AC32" i="52"/>
  <c r="E33" i="52"/>
  <c r="H33" i="52"/>
  <c r="J33" i="52"/>
  <c r="F33" i="52"/>
  <c r="K33" i="52"/>
  <c r="AD33" i="52"/>
  <c r="AE33" i="52"/>
  <c r="E33" i="58"/>
  <c r="AB33" i="58"/>
  <c r="I33" i="52"/>
  <c r="L33" i="52"/>
  <c r="O33" i="52"/>
  <c r="S33" i="52"/>
  <c r="U33" i="52"/>
  <c r="W33" i="52"/>
  <c r="Y33" i="52"/>
  <c r="AA33" i="52"/>
  <c r="AC33" i="52"/>
  <c r="E34" i="52"/>
  <c r="H34" i="52"/>
  <c r="J34" i="52"/>
  <c r="F34" i="52"/>
  <c r="I34" i="52"/>
  <c r="K34" i="52"/>
  <c r="AD34" i="52"/>
  <c r="L34" i="52"/>
  <c r="O34" i="52"/>
  <c r="S34" i="52"/>
  <c r="U34" i="52"/>
  <c r="W34" i="52"/>
  <c r="Y34" i="52"/>
  <c r="AA34" i="52"/>
  <c r="AC34" i="52"/>
  <c r="E35" i="52"/>
  <c r="H35" i="52"/>
  <c r="J35" i="52"/>
  <c r="F35" i="52"/>
  <c r="I35" i="52"/>
  <c r="K35" i="52"/>
  <c r="AD35" i="52"/>
  <c r="AF35" i="52"/>
  <c r="L35" i="52"/>
  <c r="O35" i="52"/>
  <c r="S35" i="52"/>
  <c r="U35" i="52"/>
  <c r="W35" i="52"/>
  <c r="Y35" i="52"/>
  <c r="AA35" i="52"/>
  <c r="AC35" i="52"/>
  <c r="E36" i="52"/>
  <c r="H36" i="52"/>
  <c r="J36" i="52"/>
  <c r="K36" i="52"/>
  <c r="AD36" i="52"/>
  <c r="F36" i="52"/>
  <c r="I36" i="52"/>
  <c r="L36" i="52"/>
  <c r="O36" i="52"/>
  <c r="S36" i="52"/>
  <c r="U36" i="52"/>
  <c r="W36" i="52"/>
  <c r="Y36" i="52"/>
  <c r="AA36" i="52"/>
  <c r="AC36" i="52"/>
  <c r="E37" i="52"/>
  <c r="H37" i="52"/>
  <c r="J37" i="52"/>
  <c r="F37" i="52"/>
  <c r="I37" i="52"/>
  <c r="K37" i="52"/>
  <c r="AD37" i="52"/>
  <c r="L37" i="52"/>
  <c r="O37" i="52"/>
  <c r="S37" i="52"/>
  <c r="U37" i="52"/>
  <c r="W37" i="52"/>
  <c r="Y37" i="52"/>
  <c r="AA37" i="52"/>
  <c r="AC37" i="52"/>
  <c r="E38" i="52"/>
  <c r="H38" i="52"/>
  <c r="J38" i="52"/>
  <c r="K38" i="52"/>
  <c r="AD38" i="52"/>
  <c r="AE38" i="52"/>
  <c r="E38" i="58"/>
  <c r="AJ38" i="58"/>
  <c r="F38" i="52"/>
  <c r="I38" i="52"/>
  <c r="L38" i="52"/>
  <c r="O38" i="52"/>
  <c r="S38" i="52"/>
  <c r="U38" i="52"/>
  <c r="W38" i="52"/>
  <c r="Y38" i="52"/>
  <c r="AA38" i="52"/>
  <c r="AC38" i="52"/>
  <c r="E39" i="52"/>
  <c r="H39" i="52"/>
  <c r="J39" i="52"/>
  <c r="F39" i="52"/>
  <c r="K39" i="52"/>
  <c r="AD39" i="52"/>
  <c r="I39" i="52"/>
  <c r="L39" i="52"/>
  <c r="O39" i="52"/>
  <c r="S39" i="52"/>
  <c r="U39" i="52"/>
  <c r="W39" i="52"/>
  <c r="Y39" i="52"/>
  <c r="AA39" i="52"/>
  <c r="AC39" i="52"/>
  <c r="E40" i="52"/>
  <c r="H40" i="52"/>
  <c r="J40" i="52"/>
  <c r="K40" i="52"/>
  <c r="AD40" i="52"/>
  <c r="AF40" i="52"/>
  <c r="F40" i="52"/>
  <c r="I40" i="52"/>
  <c r="L40" i="52"/>
  <c r="O40" i="52"/>
  <c r="S40" i="52"/>
  <c r="U40" i="52"/>
  <c r="W40" i="52"/>
  <c r="Y40" i="52"/>
  <c r="AA40" i="52"/>
  <c r="AC40" i="52"/>
  <c r="E41" i="52"/>
  <c r="H41" i="52"/>
  <c r="J41" i="52"/>
  <c r="K41" i="52"/>
  <c r="AD41" i="52"/>
  <c r="F41" i="52"/>
  <c r="I41" i="52"/>
  <c r="L41" i="52"/>
  <c r="O41" i="52"/>
  <c r="S41" i="52"/>
  <c r="U41" i="52"/>
  <c r="W41" i="52"/>
  <c r="Y41" i="52"/>
  <c r="AA41" i="52"/>
  <c r="AC41" i="52"/>
  <c r="E42" i="52"/>
  <c r="H42" i="52"/>
  <c r="J42" i="52"/>
  <c r="F42" i="52"/>
  <c r="I42" i="52"/>
  <c r="K42" i="52"/>
  <c r="AD42" i="52"/>
  <c r="L42" i="52"/>
  <c r="O42" i="52"/>
  <c r="S42" i="52"/>
  <c r="U42" i="52"/>
  <c r="W42" i="52"/>
  <c r="Y42" i="52"/>
  <c r="AA42" i="52"/>
  <c r="AC42" i="52"/>
  <c r="E43" i="52"/>
  <c r="H43" i="52"/>
  <c r="J43" i="52"/>
  <c r="F43" i="52"/>
  <c r="I43" i="52"/>
  <c r="K43" i="52"/>
  <c r="AD43" i="52"/>
  <c r="AF43" i="52"/>
  <c r="L43" i="52"/>
  <c r="O43" i="52"/>
  <c r="S43" i="52"/>
  <c r="U43" i="52"/>
  <c r="W43" i="52"/>
  <c r="Y43" i="52"/>
  <c r="AA43" i="52"/>
  <c r="AC43" i="52"/>
  <c r="E44" i="52"/>
  <c r="H44" i="52"/>
  <c r="J44" i="52"/>
  <c r="K44" i="52"/>
  <c r="AD44" i="52"/>
  <c r="F44" i="52"/>
  <c r="I44" i="52"/>
  <c r="L44" i="52"/>
  <c r="O44" i="52"/>
  <c r="S44" i="52"/>
  <c r="U44" i="52"/>
  <c r="W44" i="52"/>
  <c r="Y44" i="52"/>
  <c r="AA44" i="52"/>
  <c r="AC44" i="52"/>
  <c r="E45" i="52"/>
  <c r="H45" i="52"/>
  <c r="J45" i="52"/>
  <c r="F45" i="52"/>
  <c r="I45" i="52"/>
  <c r="K45" i="52"/>
  <c r="AD45" i="52"/>
  <c r="L45" i="52"/>
  <c r="O45" i="52"/>
  <c r="S45" i="52"/>
  <c r="U45" i="52"/>
  <c r="W45" i="52"/>
  <c r="Y45" i="52"/>
  <c r="AA45" i="52"/>
  <c r="AC45" i="52"/>
  <c r="E46" i="52"/>
  <c r="H46" i="52"/>
  <c r="J46" i="52"/>
  <c r="K46" i="52"/>
  <c r="AD46" i="52"/>
  <c r="AE46" i="52"/>
  <c r="E46" i="58"/>
  <c r="AV46" i="58"/>
  <c r="F46" i="52"/>
  <c r="I46" i="52"/>
  <c r="L46" i="52"/>
  <c r="O46" i="52"/>
  <c r="S46" i="52"/>
  <c r="U46" i="52"/>
  <c r="W46" i="52"/>
  <c r="Y46" i="52"/>
  <c r="AA46" i="52"/>
  <c r="AC46" i="52"/>
  <c r="E47" i="52"/>
  <c r="H47" i="52"/>
  <c r="J47" i="52"/>
  <c r="K47" i="52"/>
  <c r="AD47" i="52"/>
  <c r="F47" i="52"/>
  <c r="I47" i="52"/>
  <c r="L47" i="52"/>
  <c r="O47" i="52"/>
  <c r="S47" i="52"/>
  <c r="U47" i="52"/>
  <c r="W47" i="52"/>
  <c r="Y47" i="52"/>
  <c r="AA47" i="52"/>
  <c r="AC47" i="52"/>
  <c r="E48" i="52"/>
  <c r="H48" i="52"/>
  <c r="J48" i="52"/>
  <c r="K48" i="52"/>
  <c r="AD48" i="52"/>
  <c r="AF48" i="52"/>
  <c r="F48" i="52"/>
  <c r="I48" i="52"/>
  <c r="L48" i="52"/>
  <c r="O48" i="52"/>
  <c r="S48" i="52"/>
  <c r="U48" i="52"/>
  <c r="W48" i="52"/>
  <c r="Y48" i="52"/>
  <c r="AA48" i="52"/>
  <c r="AC48" i="52"/>
  <c r="E49" i="52"/>
  <c r="H49" i="52"/>
  <c r="J49" i="52"/>
  <c r="K49" i="52"/>
  <c r="AD49" i="52"/>
  <c r="AE49" i="52"/>
  <c r="E49" i="58"/>
  <c r="U49" i="58"/>
  <c r="F49" i="52"/>
  <c r="I49" i="52"/>
  <c r="L49" i="52"/>
  <c r="O49" i="52"/>
  <c r="S49" i="52"/>
  <c r="U49" i="52"/>
  <c r="W49" i="52"/>
  <c r="Y49" i="52"/>
  <c r="AA49" i="52"/>
  <c r="AC49" i="52"/>
  <c r="E50" i="52"/>
  <c r="H50" i="52"/>
  <c r="J50" i="52"/>
  <c r="K50" i="52"/>
  <c r="AD50" i="52"/>
  <c r="F50" i="52"/>
  <c r="I50" i="52"/>
  <c r="L50" i="52"/>
  <c r="O50" i="52"/>
  <c r="S50" i="52"/>
  <c r="U50" i="52"/>
  <c r="W50" i="52"/>
  <c r="Y50" i="52"/>
  <c r="AA50" i="52"/>
  <c r="AC50" i="52"/>
  <c r="E51" i="52"/>
  <c r="H51" i="52"/>
  <c r="J51" i="52"/>
  <c r="F51" i="52"/>
  <c r="I51" i="52"/>
  <c r="K51" i="52"/>
  <c r="AD51" i="52"/>
  <c r="L51" i="52"/>
  <c r="O51" i="52"/>
  <c r="S51" i="52"/>
  <c r="U51" i="52"/>
  <c r="W51" i="52"/>
  <c r="Y51" i="52"/>
  <c r="AA51" i="52"/>
  <c r="AC51" i="52"/>
  <c r="E52" i="52"/>
  <c r="H52" i="52"/>
  <c r="J52" i="52"/>
  <c r="K52" i="52"/>
  <c r="AD52" i="52"/>
  <c r="AF52" i="52"/>
  <c r="F52" i="52"/>
  <c r="I52" i="52"/>
  <c r="L52" i="52"/>
  <c r="O52" i="52"/>
  <c r="S52" i="52"/>
  <c r="U52" i="52"/>
  <c r="W52" i="52"/>
  <c r="Y52" i="52"/>
  <c r="AA52" i="52"/>
  <c r="AC52" i="52"/>
  <c r="E53" i="52"/>
  <c r="H53" i="52"/>
  <c r="J53" i="52"/>
  <c r="K53" i="52"/>
  <c r="AD53" i="52"/>
  <c r="AE53" i="52"/>
  <c r="E53" i="58"/>
  <c r="AP53" i="58"/>
  <c r="F53" i="52"/>
  <c r="I53" i="52"/>
  <c r="L53" i="52"/>
  <c r="O53" i="52"/>
  <c r="S53" i="52"/>
  <c r="U53" i="52"/>
  <c r="W53" i="52"/>
  <c r="Y53" i="52"/>
  <c r="AA53" i="52"/>
  <c r="AC53" i="52"/>
  <c r="AF53" i="52"/>
  <c r="E54" i="52"/>
  <c r="H54" i="52"/>
  <c r="J54" i="52"/>
  <c r="K54" i="52"/>
  <c r="AD54" i="52"/>
  <c r="F54" i="52"/>
  <c r="I54" i="52"/>
  <c r="L54" i="52"/>
  <c r="O54" i="52"/>
  <c r="S54" i="52"/>
  <c r="U54" i="52"/>
  <c r="W54" i="52"/>
  <c r="Y54" i="52"/>
  <c r="AA54" i="52"/>
  <c r="AC54" i="52"/>
  <c r="E55" i="52"/>
  <c r="H55" i="52"/>
  <c r="J55" i="52"/>
  <c r="F55" i="52"/>
  <c r="I55" i="52"/>
  <c r="K55" i="52"/>
  <c r="AD55" i="52"/>
  <c r="L55" i="52"/>
  <c r="O55" i="52"/>
  <c r="S55" i="52"/>
  <c r="U55" i="52"/>
  <c r="W55" i="52"/>
  <c r="Y55" i="52"/>
  <c r="AA55" i="52"/>
  <c r="AC55" i="52"/>
  <c r="E56" i="52"/>
  <c r="H56" i="52"/>
  <c r="J56" i="52"/>
  <c r="K56" i="52"/>
  <c r="AD56" i="52"/>
  <c r="AF56" i="52"/>
  <c r="F56" i="52"/>
  <c r="I56" i="52"/>
  <c r="L56" i="52"/>
  <c r="O56" i="52"/>
  <c r="S56" i="52"/>
  <c r="U56" i="52"/>
  <c r="W56" i="52"/>
  <c r="Y56" i="52"/>
  <c r="AA56" i="52"/>
  <c r="AC56" i="52"/>
  <c r="E57" i="52"/>
  <c r="H57" i="52"/>
  <c r="J57" i="52"/>
  <c r="K57" i="52"/>
  <c r="AD57" i="52"/>
  <c r="AE57" i="52"/>
  <c r="E57" i="58"/>
  <c r="F57" i="52"/>
  <c r="I57" i="52"/>
  <c r="L57" i="52"/>
  <c r="O57" i="52"/>
  <c r="S57" i="52"/>
  <c r="U57" i="52"/>
  <c r="W57" i="52"/>
  <c r="Y57" i="52"/>
  <c r="AA57" i="52"/>
  <c r="AC57" i="52"/>
  <c r="E58" i="52"/>
  <c r="H58" i="52"/>
  <c r="J58" i="52"/>
  <c r="K58" i="52"/>
  <c r="AD58" i="52"/>
  <c r="F58" i="52"/>
  <c r="I58" i="52"/>
  <c r="L58" i="52"/>
  <c r="O58" i="52"/>
  <c r="S58" i="52"/>
  <c r="U58" i="52"/>
  <c r="W58" i="52"/>
  <c r="Y58" i="52"/>
  <c r="AA58" i="52"/>
  <c r="AC58" i="52"/>
  <c r="E59" i="52"/>
  <c r="H59" i="52"/>
  <c r="J59" i="52"/>
  <c r="F59" i="52"/>
  <c r="I59" i="52"/>
  <c r="K59" i="52"/>
  <c r="AD59" i="52"/>
  <c r="L59" i="52"/>
  <c r="O59" i="52"/>
  <c r="S59" i="52"/>
  <c r="U59" i="52"/>
  <c r="W59" i="52"/>
  <c r="Y59" i="52"/>
  <c r="AA59" i="52"/>
  <c r="AC59" i="52"/>
  <c r="E60" i="52"/>
  <c r="H60" i="52"/>
  <c r="J60" i="52"/>
  <c r="K60" i="52"/>
  <c r="AD60" i="52"/>
  <c r="AF60" i="52"/>
  <c r="F60" i="52"/>
  <c r="I60" i="52"/>
  <c r="L60" i="52"/>
  <c r="O60" i="52"/>
  <c r="S60" i="52"/>
  <c r="U60" i="52"/>
  <c r="W60" i="52"/>
  <c r="Y60" i="52"/>
  <c r="AA60" i="52"/>
  <c r="AC60" i="52"/>
  <c r="E61" i="52"/>
  <c r="H61" i="52"/>
  <c r="J61" i="52"/>
  <c r="K61" i="52"/>
  <c r="AD61" i="52"/>
  <c r="AE61" i="52"/>
  <c r="E61" i="58"/>
  <c r="N61" i="58"/>
  <c r="F61" i="52"/>
  <c r="I61" i="52"/>
  <c r="L61" i="52"/>
  <c r="O61" i="52"/>
  <c r="S61" i="52"/>
  <c r="U61" i="52"/>
  <c r="W61" i="52"/>
  <c r="Y61" i="52"/>
  <c r="AA61" i="52"/>
  <c r="AC61" i="52"/>
  <c r="E62" i="52"/>
  <c r="H62" i="52"/>
  <c r="J62" i="52"/>
  <c r="K62" i="52"/>
  <c r="AD62" i="52"/>
  <c r="F62" i="52"/>
  <c r="I62" i="52"/>
  <c r="L62" i="52"/>
  <c r="O62" i="52"/>
  <c r="S62" i="52"/>
  <c r="U62" i="52"/>
  <c r="W62" i="52"/>
  <c r="Y62" i="52"/>
  <c r="AA62" i="52"/>
  <c r="AC62" i="52"/>
  <c r="E63" i="52"/>
  <c r="H63" i="52"/>
  <c r="J63" i="52"/>
  <c r="F63" i="52"/>
  <c r="I63" i="52"/>
  <c r="K63" i="52"/>
  <c r="AD63" i="52"/>
  <c r="L63" i="52"/>
  <c r="O63" i="52"/>
  <c r="S63" i="52"/>
  <c r="U63" i="52"/>
  <c r="W63" i="52"/>
  <c r="Y63" i="52"/>
  <c r="AA63" i="52"/>
  <c r="AC63" i="52"/>
  <c r="E64" i="52"/>
  <c r="H64" i="52"/>
  <c r="J64" i="52"/>
  <c r="K64" i="52"/>
  <c r="AD64" i="52"/>
  <c r="AF64" i="52"/>
  <c r="F64" i="52"/>
  <c r="I64" i="52"/>
  <c r="L64" i="52"/>
  <c r="O64" i="52"/>
  <c r="S64" i="52"/>
  <c r="U64" i="52"/>
  <c r="W64" i="52"/>
  <c r="Y64" i="52"/>
  <c r="AA64" i="52"/>
  <c r="AC64" i="52"/>
  <c r="E65" i="52"/>
  <c r="H65" i="52"/>
  <c r="J65" i="52"/>
  <c r="K65" i="52"/>
  <c r="AD65" i="52"/>
  <c r="AE65" i="52"/>
  <c r="E65" i="58"/>
  <c r="AP65" i="58"/>
  <c r="F65" i="52"/>
  <c r="I65" i="52"/>
  <c r="L65" i="52"/>
  <c r="O65" i="52"/>
  <c r="S65" i="52"/>
  <c r="U65" i="52"/>
  <c r="W65" i="52"/>
  <c r="Y65" i="52"/>
  <c r="AA65" i="52"/>
  <c r="AC65" i="52"/>
  <c r="E66" i="52"/>
  <c r="H66" i="52"/>
  <c r="J66" i="52"/>
  <c r="K66" i="52"/>
  <c r="AD66" i="52"/>
  <c r="F66" i="52"/>
  <c r="I66" i="52"/>
  <c r="L66" i="52"/>
  <c r="O66" i="52"/>
  <c r="S66" i="52"/>
  <c r="U66" i="52"/>
  <c r="W66" i="52"/>
  <c r="Y66" i="52"/>
  <c r="AA66" i="52"/>
  <c r="AC66" i="52"/>
  <c r="E67" i="52"/>
  <c r="H67" i="52"/>
  <c r="J67" i="52"/>
  <c r="F67" i="52"/>
  <c r="I67" i="52"/>
  <c r="K67" i="52"/>
  <c r="AD67" i="52"/>
  <c r="L67" i="52"/>
  <c r="O67" i="52"/>
  <c r="S67" i="52"/>
  <c r="U67" i="52"/>
  <c r="W67" i="52"/>
  <c r="Y67" i="52"/>
  <c r="AA67" i="52"/>
  <c r="AC67" i="52"/>
  <c r="E68" i="52"/>
  <c r="H68" i="52"/>
  <c r="J68" i="52"/>
  <c r="K68" i="52"/>
  <c r="AD68" i="52"/>
  <c r="AF68" i="52"/>
  <c r="F68" i="52"/>
  <c r="I68" i="52"/>
  <c r="L68" i="52"/>
  <c r="O68" i="52"/>
  <c r="S68" i="52"/>
  <c r="U68" i="52"/>
  <c r="W68" i="52"/>
  <c r="Y68" i="52"/>
  <c r="AA68" i="52"/>
  <c r="AC68" i="52"/>
  <c r="E69" i="52"/>
  <c r="H69" i="52"/>
  <c r="J69" i="52"/>
  <c r="K69" i="52"/>
  <c r="AD69" i="52"/>
  <c r="AE69" i="52"/>
  <c r="E69" i="58"/>
  <c r="AC69" i="58"/>
  <c r="F69" i="52"/>
  <c r="I69" i="52"/>
  <c r="L69" i="52"/>
  <c r="O69" i="52"/>
  <c r="S69" i="52"/>
  <c r="U69" i="52"/>
  <c r="W69" i="52"/>
  <c r="Y69" i="52"/>
  <c r="AA69" i="52"/>
  <c r="AC69" i="52"/>
  <c r="AF69" i="52"/>
  <c r="E70" i="52"/>
  <c r="H70" i="52"/>
  <c r="J70" i="52"/>
  <c r="K70" i="52"/>
  <c r="AD70" i="52"/>
  <c r="F70" i="52"/>
  <c r="I70" i="52"/>
  <c r="L70" i="52"/>
  <c r="O70" i="52"/>
  <c r="S70" i="52"/>
  <c r="U70" i="52"/>
  <c r="W70" i="52"/>
  <c r="Y70" i="52"/>
  <c r="AA70" i="52"/>
  <c r="AC70" i="52"/>
  <c r="E71" i="52"/>
  <c r="H71" i="52"/>
  <c r="J71" i="52"/>
  <c r="F71" i="52"/>
  <c r="I71" i="52"/>
  <c r="K71" i="52"/>
  <c r="AD71" i="52"/>
  <c r="L71" i="52"/>
  <c r="O71" i="52"/>
  <c r="S71" i="52"/>
  <c r="U71" i="52"/>
  <c r="W71" i="52"/>
  <c r="Y71" i="52"/>
  <c r="AA71" i="52"/>
  <c r="AC71" i="52"/>
  <c r="E72" i="52"/>
  <c r="H72" i="52"/>
  <c r="J72" i="52"/>
  <c r="K72" i="52"/>
  <c r="AD72" i="52"/>
  <c r="AF72" i="52"/>
  <c r="F72" i="52"/>
  <c r="I72" i="52"/>
  <c r="L72" i="52"/>
  <c r="O72" i="52"/>
  <c r="S72" i="52"/>
  <c r="U72" i="52"/>
  <c r="W72" i="52"/>
  <c r="Y72" i="52"/>
  <c r="AA72" i="52"/>
  <c r="AC72" i="52"/>
  <c r="E73" i="52"/>
  <c r="H73" i="52"/>
  <c r="J73" i="52"/>
  <c r="F73" i="52"/>
  <c r="K73" i="52"/>
  <c r="AD73" i="52"/>
  <c r="AE73" i="52"/>
  <c r="E73" i="58"/>
  <c r="N73" i="58"/>
  <c r="I73" i="52"/>
  <c r="L73" i="52"/>
  <c r="O73" i="52"/>
  <c r="S73" i="52"/>
  <c r="U73" i="52"/>
  <c r="W73" i="52"/>
  <c r="Y73" i="52"/>
  <c r="AA73" i="52"/>
  <c r="AC73" i="52"/>
  <c r="E74" i="52"/>
  <c r="H74" i="52"/>
  <c r="J74" i="52"/>
  <c r="K74" i="52"/>
  <c r="AD74" i="52"/>
  <c r="F74" i="52"/>
  <c r="I74" i="52"/>
  <c r="L74" i="52"/>
  <c r="O74" i="52"/>
  <c r="S74" i="52"/>
  <c r="U74" i="52"/>
  <c r="W74" i="52"/>
  <c r="Y74" i="52"/>
  <c r="AA74" i="52"/>
  <c r="AC74" i="52"/>
  <c r="E75" i="52"/>
  <c r="H75" i="52"/>
  <c r="J75" i="52"/>
  <c r="F75" i="52"/>
  <c r="I75" i="52"/>
  <c r="K75" i="52"/>
  <c r="AD75" i="52"/>
  <c r="L75" i="52"/>
  <c r="O75" i="52"/>
  <c r="S75" i="52"/>
  <c r="U75" i="52"/>
  <c r="W75" i="52"/>
  <c r="Y75" i="52"/>
  <c r="AA75" i="52"/>
  <c r="AC75" i="52"/>
  <c r="E76" i="52"/>
  <c r="H76" i="52"/>
  <c r="J76" i="52"/>
  <c r="K76" i="52"/>
  <c r="AD76" i="52"/>
  <c r="AF76" i="52"/>
  <c r="F76" i="52"/>
  <c r="I76" i="52"/>
  <c r="L76" i="52"/>
  <c r="O76" i="52"/>
  <c r="S76" i="52"/>
  <c r="U76" i="52"/>
  <c r="W76" i="52"/>
  <c r="Y76" i="52"/>
  <c r="AA76" i="52"/>
  <c r="AC76" i="52"/>
  <c r="E77" i="52"/>
  <c r="H77" i="52"/>
  <c r="J77" i="52"/>
  <c r="F77" i="52"/>
  <c r="K77" i="52"/>
  <c r="AD77" i="52"/>
  <c r="AE77" i="52"/>
  <c r="E77" i="58"/>
  <c r="U77" i="58"/>
  <c r="I77" i="52"/>
  <c r="L77" i="52"/>
  <c r="O77" i="52"/>
  <c r="S77" i="52"/>
  <c r="U77" i="52"/>
  <c r="W77" i="52"/>
  <c r="Y77" i="52"/>
  <c r="AA77" i="52"/>
  <c r="AC77" i="52"/>
  <c r="E78" i="52"/>
  <c r="H78" i="52"/>
  <c r="J78" i="52"/>
  <c r="K78" i="52"/>
  <c r="AD78" i="52"/>
  <c r="F78" i="52"/>
  <c r="I78" i="52"/>
  <c r="L78" i="52"/>
  <c r="O78" i="52"/>
  <c r="S78" i="52"/>
  <c r="U78" i="52"/>
  <c r="W78" i="52"/>
  <c r="Y78" i="52"/>
  <c r="AA78" i="52"/>
  <c r="AC78" i="52"/>
  <c r="E79" i="52"/>
  <c r="H79" i="52"/>
  <c r="J79" i="52"/>
  <c r="F79" i="52"/>
  <c r="I79" i="52"/>
  <c r="K79" i="52"/>
  <c r="AD79" i="52"/>
  <c r="L79" i="52"/>
  <c r="O79" i="52"/>
  <c r="S79" i="52"/>
  <c r="U79" i="52"/>
  <c r="W79" i="52"/>
  <c r="Y79" i="52"/>
  <c r="AA79" i="52"/>
  <c r="AC79" i="52"/>
  <c r="E80" i="52"/>
  <c r="H80" i="52"/>
  <c r="J80" i="52"/>
  <c r="K80" i="52"/>
  <c r="AD80" i="52"/>
  <c r="F80" i="52"/>
  <c r="I80" i="52"/>
  <c r="L80" i="52"/>
  <c r="O80" i="52"/>
  <c r="S80" i="52"/>
  <c r="U80" i="52"/>
  <c r="W80" i="52"/>
  <c r="Y80" i="52"/>
  <c r="AA80" i="52"/>
  <c r="AC80" i="52"/>
  <c r="E81" i="52"/>
  <c r="H81" i="52"/>
  <c r="J81" i="52"/>
  <c r="F81" i="52"/>
  <c r="K81" i="52"/>
  <c r="AD81" i="52"/>
  <c r="I81" i="52"/>
  <c r="L81" i="52"/>
  <c r="O81" i="52"/>
  <c r="S81" i="52"/>
  <c r="U81" i="52"/>
  <c r="W81" i="52"/>
  <c r="Y81" i="52"/>
  <c r="AA81" i="52"/>
  <c r="AC81" i="52"/>
  <c r="AE81" i="52"/>
  <c r="E81" i="58"/>
  <c r="AV81" i="58"/>
  <c r="AF81" i="52"/>
  <c r="E82" i="52"/>
  <c r="H82" i="52"/>
  <c r="J82" i="52"/>
  <c r="K82" i="52"/>
  <c r="AD82" i="52"/>
  <c r="F82" i="52"/>
  <c r="I82" i="52"/>
  <c r="L82" i="52"/>
  <c r="O82" i="52"/>
  <c r="S82" i="52"/>
  <c r="U82" i="52"/>
  <c r="W82" i="52"/>
  <c r="Y82" i="52"/>
  <c r="AA82" i="52"/>
  <c r="AC82" i="52"/>
  <c r="E83" i="52"/>
  <c r="H83" i="52"/>
  <c r="J83" i="52"/>
  <c r="F83" i="52"/>
  <c r="I83" i="52"/>
  <c r="K83" i="52"/>
  <c r="AD83" i="52"/>
  <c r="AE83" i="52"/>
  <c r="E83" i="58"/>
  <c r="L83" i="52"/>
  <c r="O83" i="52"/>
  <c r="S83" i="52"/>
  <c r="U83" i="52"/>
  <c r="W83" i="52"/>
  <c r="Y83" i="52"/>
  <c r="AA83" i="52"/>
  <c r="AC83" i="52"/>
  <c r="AF83" i="52"/>
  <c r="E84" i="52"/>
  <c r="H84" i="52"/>
  <c r="J84" i="52"/>
  <c r="K84" i="52"/>
  <c r="AD84" i="52"/>
  <c r="AF84" i="52"/>
  <c r="F84" i="52"/>
  <c r="I84" i="52"/>
  <c r="L84" i="52"/>
  <c r="O84" i="52"/>
  <c r="S84" i="52"/>
  <c r="U84" i="52"/>
  <c r="W84" i="52"/>
  <c r="Y84" i="52"/>
  <c r="AA84" i="52"/>
  <c r="AC84" i="52"/>
  <c r="E85" i="52"/>
  <c r="H85" i="52"/>
  <c r="J85" i="52"/>
  <c r="K85" i="52"/>
  <c r="AD85" i="52"/>
  <c r="AE85" i="52"/>
  <c r="E85" i="58"/>
  <c r="F85" i="52"/>
  <c r="I85" i="52"/>
  <c r="L85" i="52"/>
  <c r="O85" i="52"/>
  <c r="S85" i="52"/>
  <c r="U85" i="52"/>
  <c r="W85" i="52"/>
  <c r="Y85" i="52"/>
  <c r="AA85" i="52"/>
  <c r="AC85" i="52"/>
  <c r="E86" i="52"/>
  <c r="H86" i="52"/>
  <c r="J86" i="52"/>
  <c r="K86" i="52"/>
  <c r="AD86" i="52"/>
  <c r="AE86" i="52"/>
  <c r="E86" i="58"/>
  <c r="F86" i="52"/>
  <c r="I86" i="52"/>
  <c r="L86" i="52"/>
  <c r="O86" i="52"/>
  <c r="S86" i="52"/>
  <c r="U86" i="52"/>
  <c r="W86" i="52"/>
  <c r="Y86" i="52"/>
  <c r="AA86" i="52"/>
  <c r="AC86" i="52"/>
  <c r="AF86" i="52"/>
  <c r="E87" i="52"/>
  <c r="H87" i="52"/>
  <c r="J87" i="52"/>
  <c r="F87" i="52"/>
  <c r="I87" i="52"/>
  <c r="K87" i="52"/>
  <c r="AD87" i="52"/>
  <c r="L87" i="52"/>
  <c r="O87" i="52"/>
  <c r="S87" i="52"/>
  <c r="U87" i="52"/>
  <c r="W87" i="52"/>
  <c r="Y87" i="52"/>
  <c r="AA87" i="52"/>
  <c r="AC87" i="52"/>
  <c r="E88" i="52"/>
  <c r="H88" i="52"/>
  <c r="J88" i="52"/>
  <c r="K88" i="52"/>
  <c r="AD88" i="52"/>
  <c r="F88" i="52"/>
  <c r="I88" i="52"/>
  <c r="L88" i="52"/>
  <c r="O88" i="52"/>
  <c r="S88" i="52"/>
  <c r="U88" i="52"/>
  <c r="W88" i="52"/>
  <c r="Y88" i="52"/>
  <c r="AA88" i="52"/>
  <c r="AC88" i="52"/>
  <c r="E89" i="52"/>
  <c r="H89" i="52"/>
  <c r="J89" i="52"/>
  <c r="F89" i="52"/>
  <c r="K89" i="52"/>
  <c r="AD89" i="52"/>
  <c r="I89" i="52"/>
  <c r="L89" i="52"/>
  <c r="O89" i="52"/>
  <c r="S89" i="52"/>
  <c r="U89" i="52"/>
  <c r="W89" i="52"/>
  <c r="Y89" i="52"/>
  <c r="AA89" i="52"/>
  <c r="AC89" i="52"/>
  <c r="AE89" i="52"/>
  <c r="E89" i="58"/>
  <c r="AP89" i="58"/>
  <c r="AF89" i="52"/>
  <c r="E90" i="52"/>
  <c r="H90" i="52"/>
  <c r="J90" i="52"/>
  <c r="K90" i="52"/>
  <c r="AD90" i="52"/>
  <c r="F90" i="52"/>
  <c r="I90" i="52"/>
  <c r="L90" i="52"/>
  <c r="O90" i="52"/>
  <c r="S90" i="52"/>
  <c r="U90" i="52"/>
  <c r="W90" i="52"/>
  <c r="Y90" i="52"/>
  <c r="AA90" i="52"/>
  <c r="AC90" i="52"/>
  <c r="E91" i="52"/>
  <c r="H91" i="52"/>
  <c r="J91" i="52"/>
  <c r="F91" i="52"/>
  <c r="I91" i="52"/>
  <c r="K91" i="52"/>
  <c r="AD91" i="52"/>
  <c r="AE91" i="52"/>
  <c r="E91" i="58"/>
  <c r="L91" i="52"/>
  <c r="O91" i="52"/>
  <c r="S91" i="52"/>
  <c r="U91" i="52"/>
  <c r="W91" i="52"/>
  <c r="Y91" i="52"/>
  <c r="AA91" i="52"/>
  <c r="AC91" i="52"/>
  <c r="AF91" i="52"/>
  <c r="E92" i="52"/>
  <c r="H92" i="52"/>
  <c r="J92" i="52"/>
  <c r="K92" i="52"/>
  <c r="AD92" i="52"/>
  <c r="AF92" i="52"/>
  <c r="F92" i="52"/>
  <c r="I92" i="52"/>
  <c r="L92" i="52"/>
  <c r="O92" i="52"/>
  <c r="S92" i="52"/>
  <c r="U92" i="52"/>
  <c r="W92" i="52"/>
  <c r="Y92" i="52"/>
  <c r="AA92" i="52"/>
  <c r="AC92" i="52"/>
  <c r="E93" i="52"/>
  <c r="H93" i="52"/>
  <c r="J93" i="52"/>
  <c r="K93" i="52"/>
  <c r="AD93" i="52"/>
  <c r="AE93" i="52"/>
  <c r="E93" i="58"/>
  <c r="F93" i="52"/>
  <c r="I93" i="52"/>
  <c r="L93" i="52"/>
  <c r="O93" i="52"/>
  <c r="S93" i="52"/>
  <c r="U93" i="52"/>
  <c r="W93" i="52"/>
  <c r="Y93" i="52"/>
  <c r="AA93" i="52"/>
  <c r="AC93" i="52"/>
  <c r="E94" i="52"/>
  <c r="H94" i="52"/>
  <c r="J94" i="52"/>
  <c r="K94" i="52"/>
  <c r="AD94" i="52"/>
  <c r="AE94" i="52"/>
  <c r="E94" i="58"/>
  <c r="AB94" i="58"/>
  <c r="F94" i="52"/>
  <c r="I94" i="52"/>
  <c r="L94" i="52"/>
  <c r="O94" i="52"/>
  <c r="S94" i="52"/>
  <c r="U94" i="52"/>
  <c r="W94" i="52"/>
  <c r="Y94" i="52"/>
  <c r="AA94" i="52"/>
  <c r="AC94" i="52"/>
  <c r="AF94" i="52"/>
  <c r="E95" i="52"/>
  <c r="H95" i="52"/>
  <c r="J95" i="52"/>
  <c r="F95" i="52"/>
  <c r="I95" i="52"/>
  <c r="K95" i="52"/>
  <c r="AD95" i="52"/>
  <c r="L95" i="52"/>
  <c r="O95" i="52"/>
  <c r="S95" i="52"/>
  <c r="U95" i="52"/>
  <c r="W95" i="52"/>
  <c r="Y95" i="52"/>
  <c r="AA95" i="52"/>
  <c r="AC95" i="52"/>
  <c r="E96" i="52"/>
  <c r="H96" i="52"/>
  <c r="J96" i="52"/>
  <c r="K96" i="52"/>
  <c r="AD96" i="52"/>
  <c r="F96" i="52"/>
  <c r="I96" i="52"/>
  <c r="L96" i="52"/>
  <c r="O96" i="52"/>
  <c r="S96" i="52"/>
  <c r="U96" i="52"/>
  <c r="W96" i="52"/>
  <c r="Y96" i="52"/>
  <c r="AA96" i="52"/>
  <c r="AC96" i="52"/>
  <c r="E97" i="52"/>
  <c r="H97" i="52"/>
  <c r="J97" i="52"/>
  <c r="F97" i="52"/>
  <c r="K97" i="52"/>
  <c r="AD97" i="52"/>
  <c r="I97" i="52"/>
  <c r="L97" i="52"/>
  <c r="O97" i="52"/>
  <c r="S97" i="52"/>
  <c r="U97" i="52"/>
  <c r="W97" i="52"/>
  <c r="Y97" i="52"/>
  <c r="AA97" i="52"/>
  <c r="AC97" i="52"/>
  <c r="AE97" i="52"/>
  <c r="E97" i="58"/>
  <c r="AC97" i="58"/>
  <c r="AF97" i="52"/>
  <c r="E98" i="52"/>
  <c r="H98" i="52"/>
  <c r="J98" i="52"/>
  <c r="K98" i="52"/>
  <c r="AD98" i="52"/>
  <c r="F98" i="52"/>
  <c r="I98" i="52"/>
  <c r="L98" i="52"/>
  <c r="O98" i="52"/>
  <c r="S98" i="52"/>
  <c r="U98" i="52"/>
  <c r="W98" i="52"/>
  <c r="Y98" i="52"/>
  <c r="AA98" i="52"/>
  <c r="AC98" i="52"/>
  <c r="E99" i="52"/>
  <c r="H99" i="52"/>
  <c r="J99" i="52"/>
  <c r="F99" i="52"/>
  <c r="I99" i="52"/>
  <c r="K99" i="52"/>
  <c r="AD99" i="52"/>
  <c r="AE99" i="52"/>
  <c r="E99" i="58"/>
  <c r="V99" i="58"/>
  <c r="L99" i="52"/>
  <c r="O99" i="52"/>
  <c r="S99" i="52"/>
  <c r="U99" i="52"/>
  <c r="W99" i="52"/>
  <c r="Y99" i="52"/>
  <c r="AA99" i="52"/>
  <c r="AC99" i="52"/>
  <c r="E100" i="52"/>
  <c r="H100" i="52"/>
  <c r="J100" i="52"/>
  <c r="F100" i="52"/>
  <c r="I100" i="52"/>
  <c r="K100" i="52"/>
  <c r="AD100" i="52"/>
  <c r="L100" i="52"/>
  <c r="O100" i="52"/>
  <c r="S100" i="52"/>
  <c r="U100" i="52"/>
  <c r="W100" i="52"/>
  <c r="Y100" i="52"/>
  <c r="AA100" i="52"/>
  <c r="AC100" i="52"/>
  <c r="E101" i="52"/>
  <c r="H101" i="52"/>
  <c r="J101" i="52"/>
  <c r="K101" i="52"/>
  <c r="AD101" i="52"/>
  <c r="F101" i="52"/>
  <c r="I101" i="52"/>
  <c r="L101" i="52"/>
  <c r="O101" i="52"/>
  <c r="S101" i="52"/>
  <c r="U101" i="52"/>
  <c r="W101" i="52"/>
  <c r="Y101" i="52"/>
  <c r="AA101" i="52"/>
  <c r="AC101" i="52"/>
  <c r="E102" i="52"/>
  <c r="H102" i="52"/>
  <c r="J102" i="52"/>
  <c r="F102" i="52"/>
  <c r="I102" i="52"/>
  <c r="K102" i="52"/>
  <c r="L102" i="52"/>
  <c r="O102" i="52"/>
  <c r="S102" i="52"/>
  <c r="U102" i="52"/>
  <c r="W102" i="52"/>
  <c r="Y102" i="52"/>
  <c r="AA102" i="52"/>
  <c r="AC102" i="52"/>
  <c r="AD102" i="52"/>
  <c r="E103" i="52"/>
  <c r="H103" i="52"/>
  <c r="J103" i="52"/>
  <c r="K103" i="52"/>
  <c r="AD103" i="52"/>
  <c r="F103" i="52"/>
  <c r="I103" i="52"/>
  <c r="L103" i="52"/>
  <c r="O103" i="52"/>
  <c r="S103" i="52"/>
  <c r="U103" i="52"/>
  <c r="W103" i="52"/>
  <c r="Y103" i="52"/>
  <c r="AA103" i="52"/>
  <c r="AC103" i="52"/>
  <c r="E104" i="52"/>
  <c r="H104" i="52"/>
  <c r="J104" i="52"/>
  <c r="F104" i="52"/>
  <c r="K104" i="52"/>
  <c r="AD104" i="52"/>
  <c r="I104" i="52"/>
  <c r="L104" i="52"/>
  <c r="O104" i="52"/>
  <c r="S104" i="52"/>
  <c r="U104" i="52"/>
  <c r="W104" i="52"/>
  <c r="Y104" i="52"/>
  <c r="AA104" i="52"/>
  <c r="AC104" i="52"/>
  <c r="E105" i="52"/>
  <c r="H105" i="52"/>
  <c r="J105" i="52"/>
  <c r="K105" i="52"/>
  <c r="AD105" i="52"/>
  <c r="AE105" i="52"/>
  <c r="E105" i="58"/>
  <c r="AJ105" i="58"/>
  <c r="F105" i="52"/>
  <c r="I105" i="52"/>
  <c r="L105" i="52"/>
  <c r="O105" i="52"/>
  <c r="S105" i="52"/>
  <c r="U105" i="52"/>
  <c r="W105" i="52"/>
  <c r="Y105" i="52"/>
  <c r="AA105" i="52"/>
  <c r="AC105" i="52"/>
  <c r="E106" i="52"/>
  <c r="H106" i="52"/>
  <c r="J106" i="52"/>
  <c r="K106" i="52"/>
  <c r="AD106" i="52"/>
  <c r="AE106" i="52"/>
  <c r="E106" i="58"/>
  <c r="AB106" i="58"/>
  <c r="F106" i="52"/>
  <c r="I106" i="52"/>
  <c r="L106" i="52"/>
  <c r="O106" i="52"/>
  <c r="S106" i="52"/>
  <c r="U106" i="52"/>
  <c r="W106" i="52"/>
  <c r="Y106" i="52"/>
  <c r="AA106" i="52"/>
  <c r="AC106" i="52"/>
  <c r="E107" i="52"/>
  <c r="H107" i="52"/>
  <c r="J107" i="52"/>
  <c r="F107" i="52"/>
  <c r="I107" i="52"/>
  <c r="K107" i="52"/>
  <c r="AD107" i="52"/>
  <c r="AF107" i="52"/>
  <c r="L107" i="52"/>
  <c r="O107" i="52"/>
  <c r="S107" i="52"/>
  <c r="U107" i="52"/>
  <c r="W107" i="52"/>
  <c r="Y107" i="52"/>
  <c r="AA107" i="52"/>
  <c r="AC107" i="52"/>
  <c r="AE107" i="52"/>
  <c r="E107" i="58"/>
  <c r="E108" i="52"/>
  <c r="H108" i="52"/>
  <c r="J108" i="52"/>
  <c r="F108" i="52"/>
  <c r="K108" i="52"/>
  <c r="AD108" i="52"/>
  <c r="I108" i="52"/>
  <c r="L108" i="52"/>
  <c r="O108" i="52"/>
  <c r="S108" i="52"/>
  <c r="U108" i="52"/>
  <c r="W108" i="52"/>
  <c r="Y108" i="52"/>
  <c r="AA108" i="52"/>
  <c r="AC108" i="52"/>
  <c r="E109" i="52"/>
  <c r="H109" i="52"/>
  <c r="J109" i="52"/>
  <c r="K109" i="52"/>
  <c r="AD109" i="52"/>
  <c r="F109" i="52"/>
  <c r="I109" i="52"/>
  <c r="L109" i="52"/>
  <c r="O109" i="52"/>
  <c r="S109" i="52"/>
  <c r="U109" i="52"/>
  <c r="W109" i="52"/>
  <c r="Y109" i="52"/>
  <c r="AA109" i="52"/>
  <c r="AC109" i="52"/>
  <c r="E110" i="52"/>
  <c r="H110" i="52"/>
  <c r="J110" i="52"/>
  <c r="F110" i="52"/>
  <c r="I110" i="52"/>
  <c r="K110" i="52"/>
  <c r="L110" i="52"/>
  <c r="O110" i="52"/>
  <c r="S110" i="52"/>
  <c r="U110" i="52"/>
  <c r="W110" i="52"/>
  <c r="Y110" i="52"/>
  <c r="AA110" i="52"/>
  <c r="AC110" i="52"/>
  <c r="AD110" i="52"/>
  <c r="AE110" i="52"/>
  <c r="E110" i="58"/>
  <c r="AJ110" i="58"/>
  <c r="E111" i="52"/>
  <c r="H111" i="52"/>
  <c r="J111" i="52"/>
  <c r="F111" i="52"/>
  <c r="I111" i="52"/>
  <c r="K111" i="52"/>
  <c r="AD111" i="52"/>
  <c r="L111" i="52"/>
  <c r="O111" i="52"/>
  <c r="S111" i="52"/>
  <c r="U111" i="52"/>
  <c r="W111" i="52"/>
  <c r="Y111" i="52"/>
  <c r="AA111" i="52"/>
  <c r="AC111" i="52"/>
  <c r="E112" i="52"/>
  <c r="H112" i="52"/>
  <c r="J112" i="52"/>
  <c r="F112" i="52"/>
  <c r="I112" i="52"/>
  <c r="K112" i="52"/>
  <c r="L112" i="52"/>
  <c r="O112" i="52"/>
  <c r="S112" i="52"/>
  <c r="U112" i="52"/>
  <c r="W112" i="52"/>
  <c r="Y112" i="52"/>
  <c r="AA112" i="52"/>
  <c r="AC112" i="52"/>
  <c r="AD112" i="52"/>
  <c r="E113" i="52"/>
  <c r="H113" i="52"/>
  <c r="J113" i="52"/>
  <c r="K113" i="52"/>
  <c r="AD113" i="52"/>
  <c r="F113" i="52"/>
  <c r="I113" i="52"/>
  <c r="L113" i="52"/>
  <c r="O113" i="52"/>
  <c r="S113" i="52"/>
  <c r="U113" i="52"/>
  <c r="W113" i="52"/>
  <c r="Y113" i="52"/>
  <c r="AA113" i="52"/>
  <c r="AC113" i="52"/>
  <c r="AE113" i="52"/>
  <c r="E113" i="58"/>
  <c r="AF113" i="52"/>
  <c r="E114" i="52"/>
  <c r="H114" i="52"/>
  <c r="J114" i="52"/>
  <c r="F114" i="52"/>
  <c r="K114" i="52"/>
  <c r="I114" i="52"/>
  <c r="L114" i="52"/>
  <c r="O114" i="52"/>
  <c r="S114" i="52"/>
  <c r="U114" i="52"/>
  <c r="W114" i="52"/>
  <c r="Y114" i="52"/>
  <c r="AA114" i="52"/>
  <c r="AC114" i="52"/>
  <c r="AD114" i="52"/>
  <c r="E115" i="52"/>
  <c r="H115" i="52"/>
  <c r="J115" i="52"/>
  <c r="F115" i="52"/>
  <c r="I115" i="52"/>
  <c r="K115" i="52"/>
  <c r="AD115" i="52"/>
  <c r="AF115" i="52"/>
  <c r="L115" i="52"/>
  <c r="O115" i="52"/>
  <c r="S115" i="52"/>
  <c r="U115" i="52"/>
  <c r="W115" i="52"/>
  <c r="Y115" i="52"/>
  <c r="AA115" i="52"/>
  <c r="AC115" i="52"/>
  <c r="AE115" i="52"/>
  <c r="E115" i="58"/>
  <c r="E116" i="52"/>
  <c r="H116" i="52"/>
  <c r="J116" i="52"/>
  <c r="K116" i="52"/>
  <c r="AD116" i="52"/>
  <c r="F116" i="52"/>
  <c r="I116" i="52"/>
  <c r="L116" i="52"/>
  <c r="O116" i="52"/>
  <c r="S116" i="52"/>
  <c r="U116" i="52"/>
  <c r="W116" i="52"/>
  <c r="Y116" i="52"/>
  <c r="AA116" i="52"/>
  <c r="AC116" i="52"/>
  <c r="E117" i="52"/>
  <c r="H117" i="52"/>
  <c r="J117" i="52"/>
  <c r="K117" i="52"/>
  <c r="AD117" i="52"/>
  <c r="F117" i="52"/>
  <c r="I117" i="52"/>
  <c r="L117" i="52"/>
  <c r="O117" i="52"/>
  <c r="S117" i="52"/>
  <c r="U117" i="52"/>
  <c r="W117" i="52"/>
  <c r="Y117" i="52"/>
  <c r="AA117" i="52"/>
  <c r="AC117" i="52"/>
  <c r="E118" i="52"/>
  <c r="H118" i="52"/>
  <c r="J118" i="52"/>
  <c r="F118" i="52"/>
  <c r="I118" i="52"/>
  <c r="K118" i="52"/>
  <c r="L118" i="52"/>
  <c r="O118" i="52"/>
  <c r="S118" i="52"/>
  <c r="U118" i="52"/>
  <c r="W118" i="52"/>
  <c r="Y118" i="52"/>
  <c r="AA118" i="52"/>
  <c r="AC118" i="52"/>
  <c r="AD118" i="52"/>
  <c r="AE118" i="52"/>
  <c r="E118" i="58"/>
  <c r="AC118" i="58"/>
  <c r="AF118" i="52"/>
  <c r="E119" i="52"/>
  <c r="H119" i="52"/>
  <c r="J119" i="52"/>
  <c r="F119" i="52"/>
  <c r="I119" i="52"/>
  <c r="K119" i="52"/>
  <c r="AD119" i="52"/>
  <c r="L119" i="52"/>
  <c r="O119" i="52"/>
  <c r="S119" i="52"/>
  <c r="U119" i="52"/>
  <c r="W119" i="52"/>
  <c r="Y119" i="52"/>
  <c r="AA119" i="52"/>
  <c r="AC119" i="52"/>
  <c r="E120" i="52"/>
  <c r="H120" i="52"/>
  <c r="J120" i="52"/>
  <c r="F120" i="52"/>
  <c r="I120" i="52"/>
  <c r="K120" i="52"/>
  <c r="L120" i="52"/>
  <c r="O120" i="52"/>
  <c r="S120" i="52"/>
  <c r="U120" i="52"/>
  <c r="W120" i="52"/>
  <c r="Y120" i="52"/>
  <c r="AA120" i="52"/>
  <c r="AC120" i="52"/>
  <c r="AD120" i="52"/>
  <c r="E121" i="52"/>
  <c r="H121" i="52"/>
  <c r="J121" i="52"/>
  <c r="K121" i="52"/>
  <c r="F121" i="52"/>
  <c r="I121" i="52"/>
  <c r="L121" i="52"/>
  <c r="O121" i="52"/>
  <c r="S121" i="52"/>
  <c r="U121" i="52"/>
  <c r="W121" i="52"/>
  <c r="Y121" i="52"/>
  <c r="AA121" i="52"/>
  <c r="AC121" i="52"/>
  <c r="AD121" i="52"/>
  <c r="AE121" i="52"/>
  <c r="E121" i="58"/>
  <c r="AC121" i="58"/>
  <c r="E122" i="52"/>
  <c r="H122" i="52"/>
  <c r="J122" i="52"/>
  <c r="K122" i="52"/>
  <c r="F122" i="52"/>
  <c r="I122" i="52"/>
  <c r="L122" i="52"/>
  <c r="O122" i="52"/>
  <c r="S122" i="52"/>
  <c r="U122" i="52"/>
  <c r="W122" i="52"/>
  <c r="Y122" i="52"/>
  <c r="AA122" i="52"/>
  <c r="AC122" i="52"/>
  <c r="AD122" i="52"/>
  <c r="E123" i="52"/>
  <c r="H123" i="52"/>
  <c r="J123" i="52"/>
  <c r="F123" i="52"/>
  <c r="I123" i="52"/>
  <c r="K123" i="52"/>
  <c r="AD123" i="52"/>
  <c r="AE123" i="52"/>
  <c r="E123" i="58"/>
  <c r="U123" i="58"/>
  <c r="L123" i="52"/>
  <c r="O123" i="52"/>
  <c r="S123" i="52"/>
  <c r="U123" i="52"/>
  <c r="W123" i="52"/>
  <c r="Y123" i="52"/>
  <c r="AA123" i="52"/>
  <c r="AC123" i="52"/>
  <c r="E124" i="52"/>
  <c r="H124" i="52"/>
  <c r="J124" i="52"/>
  <c r="F124" i="52"/>
  <c r="K124" i="52"/>
  <c r="AD124" i="52"/>
  <c r="I124" i="52"/>
  <c r="L124" i="52"/>
  <c r="O124" i="52"/>
  <c r="S124" i="52"/>
  <c r="U124" i="52"/>
  <c r="W124" i="52"/>
  <c r="Y124" i="52"/>
  <c r="AA124" i="52"/>
  <c r="AC124" i="52"/>
  <c r="E125" i="52"/>
  <c r="H125" i="52"/>
  <c r="J125" i="52"/>
  <c r="K125" i="52"/>
  <c r="AD125" i="52"/>
  <c r="F125" i="52"/>
  <c r="I125" i="52"/>
  <c r="L125" i="52"/>
  <c r="O125" i="52"/>
  <c r="S125" i="52"/>
  <c r="U125" i="52"/>
  <c r="W125" i="52"/>
  <c r="Y125" i="52"/>
  <c r="AA125" i="52"/>
  <c r="AC125" i="52"/>
  <c r="E126" i="52"/>
  <c r="H126" i="52"/>
  <c r="J126" i="52"/>
  <c r="F126" i="52"/>
  <c r="I126" i="52"/>
  <c r="K126" i="52"/>
  <c r="L126" i="52"/>
  <c r="O126" i="52"/>
  <c r="S126" i="52"/>
  <c r="U126" i="52"/>
  <c r="W126" i="52"/>
  <c r="Y126" i="52"/>
  <c r="AA126" i="52"/>
  <c r="AC126" i="52"/>
  <c r="AD126" i="52"/>
  <c r="AE126" i="52"/>
  <c r="E126" i="58"/>
  <c r="AC126" i="58"/>
  <c r="E127" i="52"/>
  <c r="H127" i="52"/>
  <c r="J127" i="52"/>
  <c r="F127" i="52"/>
  <c r="I127" i="52"/>
  <c r="K127" i="52"/>
  <c r="AD127" i="52"/>
  <c r="L127" i="52"/>
  <c r="O127" i="52"/>
  <c r="S127" i="52"/>
  <c r="U127" i="52"/>
  <c r="W127" i="52"/>
  <c r="Y127" i="52"/>
  <c r="AA127" i="52"/>
  <c r="AC127" i="52"/>
  <c r="E128" i="52"/>
  <c r="H128" i="52"/>
  <c r="J128" i="52"/>
  <c r="K128" i="52"/>
  <c r="AD128" i="52"/>
  <c r="F128" i="52"/>
  <c r="I128" i="52"/>
  <c r="L128" i="52"/>
  <c r="O128" i="52"/>
  <c r="S128" i="52"/>
  <c r="U128" i="52"/>
  <c r="W128" i="52"/>
  <c r="Y128" i="52"/>
  <c r="AA128" i="52"/>
  <c r="AC128" i="52"/>
  <c r="AF128" i="52"/>
  <c r="E129" i="52"/>
  <c r="H129" i="52"/>
  <c r="J129" i="52"/>
  <c r="F129" i="52"/>
  <c r="I129" i="52"/>
  <c r="K129" i="52"/>
  <c r="AD129" i="52"/>
  <c r="AE129" i="52"/>
  <c r="E129" i="58"/>
  <c r="L129" i="52"/>
  <c r="O129" i="52"/>
  <c r="S129" i="52"/>
  <c r="U129" i="52"/>
  <c r="W129" i="52"/>
  <c r="Y129" i="52"/>
  <c r="AA129" i="52"/>
  <c r="AC129" i="52"/>
  <c r="E130" i="52"/>
  <c r="H130" i="52"/>
  <c r="J130" i="52"/>
  <c r="F130" i="52"/>
  <c r="I130" i="52"/>
  <c r="K130" i="52"/>
  <c r="L130" i="52"/>
  <c r="O130" i="52"/>
  <c r="S130" i="52"/>
  <c r="U130" i="52"/>
  <c r="W130" i="52"/>
  <c r="Y130" i="52"/>
  <c r="AA130" i="52"/>
  <c r="AC130" i="52"/>
  <c r="AD130" i="52"/>
  <c r="E131" i="52"/>
  <c r="H131" i="52"/>
  <c r="J131" i="52"/>
  <c r="F131" i="52"/>
  <c r="I131" i="52"/>
  <c r="K131" i="52"/>
  <c r="AD131" i="52"/>
  <c r="AE131" i="52"/>
  <c r="E131" i="58"/>
  <c r="AJ131" i="58"/>
  <c r="L131" i="52"/>
  <c r="O131" i="52"/>
  <c r="S131" i="52"/>
  <c r="U131" i="52"/>
  <c r="W131" i="52"/>
  <c r="Y131" i="52"/>
  <c r="AA131" i="52"/>
  <c r="AC131" i="52"/>
  <c r="AF131" i="52"/>
  <c r="E132" i="52"/>
  <c r="H132" i="52"/>
  <c r="J132" i="52"/>
  <c r="K132" i="52"/>
  <c r="AD132" i="52"/>
  <c r="F132" i="52"/>
  <c r="I132" i="52"/>
  <c r="L132" i="52"/>
  <c r="O132" i="52"/>
  <c r="S132" i="52"/>
  <c r="U132" i="52"/>
  <c r="W132" i="52"/>
  <c r="Y132" i="52"/>
  <c r="AA132" i="52"/>
  <c r="AC132" i="52"/>
  <c r="E133" i="52"/>
  <c r="H133" i="52"/>
  <c r="J133" i="52"/>
  <c r="K133" i="52"/>
  <c r="AD133" i="52"/>
  <c r="AE133" i="52"/>
  <c r="E133" i="58"/>
  <c r="F133" i="52"/>
  <c r="I133" i="52"/>
  <c r="L133" i="52"/>
  <c r="O133" i="52"/>
  <c r="S133" i="52"/>
  <c r="U133" i="52"/>
  <c r="W133" i="52"/>
  <c r="Y133" i="52"/>
  <c r="AA133" i="52"/>
  <c r="AC133" i="52"/>
  <c r="E134" i="52"/>
  <c r="H134" i="52"/>
  <c r="J134" i="52"/>
  <c r="K134" i="52"/>
  <c r="AD134" i="52"/>
  <c r="AE134" i="52"/>
  <c r="E134" i="58"/>
  <c r="AB134" i="58"/>
  <c r="F134" i="52"/>
  <c r="I134" i="52"/>
  <c r="L134" i="52"/>
  <c r="O134" i="52"/>
  <c r="S134" i="52"/>
  <c r="U134" i="52"/>
  <c r="W134" i="52"/>
  <c r="Y134" i="52"/>
  <c r="AA134" i="52"/>
  <c r="AC134" i="52"/>
  <c r="E135" i="52"/>
  <c r="H135" i="52"/>
  <c r="J135" i="52"/>
  <c r="F135" i="52"/>
  <c r="I135" i="52"/>
  <c r="K135" i="52"/>
  <c r="AD135" i="52"/>
  <c r="L135" i="52"/>
  <c r="O135" i="52"/>
  <c r="S135" i="52"/>
  <c r="U135" i="52"/>
  <c r="W135" i="52"/>
  <c r="Y135" i="52"/>
  <c r="AA135" i="52"/>
  <c r="AC135" i="52"/>
  <c r="E136" i="52"/>
  <c r="H136" i="52"/>
  <c r="J136" i="52"/>
  <c r="F136" i="52"/>
  <c r="I136" i="52"/>
  <c r="K136" i="52"/>
  <c r="L136" i="52"/>
  <c r="O136" i="52"/>
  <c r="S136" i="52"/>
  <c r="U136" i="52"/>
  <c r="W136" i="52"/>
  <c r="Y136" i="52"/>
  <c r="AA136" i="52"/>
  <c r="AC136" i="52"/>
  <c r="AD136" i="52"/>
  <c r="E137" i="52"/>
  <c r="H137" i="52"/>
  <c r="J137" i="52"/>
  <c r="K137" i="52"/>
  <c r="AD137" i="52"/>
  <c r="F137" i="52"/>
  <c r="I137" i="52"/>
  <c r="L137" i="52"/>
  <c r="O137" i="52"/>
  <c r="S137" i="52"/>
  <c r="U137" i="52"/>
  <c r="W137" i="52"/>
  <c r="Y137" i="52"/>
  <c r="AA137" i="52"/>
  <c r="AC137" i="52"/>
  <c r="AE137" i="52"/>
  <c r="E137" i="58"/>
  <c r="AC137" i="58"/>
  <c r="AF137" i="52"/>
  <c r="E138" i="52"/>
  <c r="H138" i="52"/>
  <c r="J138" i="52"/>
  <c r="F138" i="52"/>
  <c r="K138" i="52"/>
  <c r="AD138" i="52"/>
  <c r="AE138" i="52"/>
  <c r="E138" i="58"/>
  <c r="AV138" i="58"/>
  <c r="I138" i="52"/>
  <c r="L138" i="52"/>
  <c r="O138" i="52"/>
  <c r="S138" i="52"/>
  <c r="U138" i="52"/>
  <c r="W138" i="52"/>
  <c r="Y138" i="52"/>
  <c r="AA138" i="52"/>
  <c r="AC138" i="52"/>
  <c r="E139" i="52"/>
  <c r="H139" i="52"/>
  <c r="J139" i="52"/>
  <c r="F139" i="52"/>
  <c r="I139" i="52"/>
  <c r="K139" i="52"/>
  <c r="AD139" i="52"/>
  <c r="L139" i="52"/>
  <c r="O139" i="52"/>
  <c r="S139" i="52"/>
  <c r="U139" i="52"/>
  <c r="W139" i="52"/>
  <c r="Y139" i="52"/>
  <c r="AA139" i="52"/>
  <c r="AC139" i="52"/>
  <c r="E140" i="52"/>
  <c r="H140" i="52"/>
  <c r="J140" i="52"/>
  <c r="F140" i="52"/>
  <c r="I140" i="52"/>
  <c r="K140" i="52"/>
  <c r="AD140" i="52"/>
  <c r="L140" i="52"/>
  <c r="O140" i="52"/>
  <c r="S140" i="52"/>
  <c r="U140" i="52"/>
  <c r="W140" i="52"/>
  <c r="Y140" i="52"/>
  <c r="AA140" i="52"/>
  <c r="AC140" i="52"/>
  <c r="E141" i="52"/>
  <c r="H141" i="52"/>
  <c r="J141" i="52"/>
  <c r="K141" i="52"/>
  <c r="AD141" i="52"/>
  <c r="AE141" i="52"/>
  <c r="E141" i="58"/>
  <c r="AP141" i="58"/>
  <c r="F141" i="52"/>
  <c r="I141" i="52"/>
  <c r="L141" i="52"/>
  <c r="O141" i="52"/>
  <c r="S141" i="52"/>
  <c r="U141" i="52"/>
  <c r="W141" i="52"/>
  <c r="Y141" i="52"/>
  <c r="AA141" i="52"/>
  <c r="AC141" i="52"/>
  <c r="E142" i="52"/>
  <c r="H142" i="52"/>
  <c r="J142" i="52"/>
  <c r="F142" i="52"/>
  <c r="K142" i="52"/>
  <c r="AD142" i="52"/>
  <c r="AF142" i="52"/>
  <c r="I142" i="52"/>
  <c r="L142" i="52"/>
  <c r="O142" i="52"/>
  <c r="S142" i="52"/>
  <c r="U142" i="52"/>
  <c r="W142" i="52"/>
  <c r="Y142" i="52"/>
  <c r="AA142" i="52"/>
  <c r="AC142" i="52"/>
  <c r="AE142" i="52"/>
  <c r="E142" i="58"/>
  <c r="AP142" i="58"/>
  <c r="E143" i="52"/>
  <c r="H143" i="52"/>
  <c r="J143" i="52"/>
  <c r="F143" i="52"/>
  <c r="I143" i="52"/>
  <c r="K143" i="52"/>
  <c r="AD143" i="52"/>
  <c r="L143" i="52"/>
  <c r="O143" i="52"/>
  <c r="S143" i="52"/>
  <c r="U143" i="52"/>
  <c r="W143" i="52"/>
  <c r="Y143" i="52"/>
  <c r="AA143" i="52"/>
  <c r="AC143" i="52"/>
  <c r="E144" i="52"/>
  <c r="H144" i="52"/>
  <c r="J144" i="52"/>
  <c r="F144" i="52"/>
  <c r="I144" i="52"/>
  <c r="K144" i="52"/>
  <c r="L144" i="52"/>
  <c r="O144" i="52"/>
  <c r="S144" i="52"/>
  <c r="U144" i="52"/>
  <c r="W144" i="52"/>
  <c r="Y144" i="52"/>
  <c r="AA144" i="52"/>
  <c r="AC144" i="52"/>
  <c r="AD144" i="52"/>
  <c r="E145" i="52"/>
  <c r="H145" i="52"/>
  <c r="J145" i="52"/>
  <c r="K145" i="52"/>
  <c r="AD145" i="52"/>
  <c r="AE145" i="52"/>
  <c r="E145" i="58"/>
  <c r="AC145" i="58"/>
  <c r="F145" i="52"/>
  <c r="I145" i="52"/>
  <c r="L145" i="52"/>
  <c r="O145" i="52"/>
  <c r="S145" i="52"/>
  <c r="U145" i="52"/>
  <c r="W145" i="52"/>
  <c r="Y145" i="52"/>
  <c r="AA145" i="52"/>
  <c r="AC145" i="52"/>
  <c r="E146" i="52"/>
  <c r="H146" i="52"/>
  <c r="J146" i="52"/>
  <c r="K146" i="52"/>
  <c r="AD146" i="52"/>
  <c r="AE146" i="52"/>
  <c r="E146" i="58"/>
  <c r="AC146" i="58"/>
  <c r="F146" i="52"/>
  <c r="I146" i="52"/>
  <c r="L146" i="52"/>
  <c r="O146" i="52"/>
  <c r="S146" i="52"/>
  <c r="U146" i="52"/>
  <c r="W146" i="52"/>
  <c r="Y146" i="52"/>
  <c r="AA146" i="52"/>
  <c r="AC146" i="52"/>
  <c r="E147" i="52"/>
  <c r="H147" i="52"/>
  <c r="J147" i="52"/>
  <c r="F147" i="52"/>
  <c r="I147" i="52"/>
  <c r="K147" i="52"/>
  <c r="AD147" i="52"/>
  <c r="L147" i="52"/>
  <c r="O147" i="52"/>
  <c r="S147" i="52"/>
  <c r="U147" i="52"/>
  <c r="W147" i="52"/>
  <c r="Y147" i="52"/>
  <c r="AA147" i="52"/>
  <c r="AC147" i="52"/>
  <c r="E148" i="52"/>
  <c r="H148" i="52"/>
  <c r="J148" i="52"/>
  <c r="F148" i="52"/>
  <c r="I148" i="52"/>
  <c r="K148" i="52"/>
  <c r="L148" i="52"/>
  <c r="O148" i="52"/>
  <c r="S148" i="52"/>
  <c r="U148" i="52"/>
  <c r="W148" i="52"/>
  <c r="Y148" i="52"/>
  <c r="AA148" i="52"/>
  <c r="AC148" i="52"/>
  <c r="AD148" i="52"/>
  <c r="E149" i="52"/>
  <c r="H149" i="52"/>
  <c r="J149" i="52"/>
  <c r="K149" i="52"/>
  <c r="AD149" i="52"/>
  <c r="AE149" i="52"/>
  <c r="E149" i="58"/>
  <c r="F149" i="52"/>
  <c r="I149" i="52"/>
  <c r="L149" i="52"/>
  <c r="O149" i="52"/>
  <c r="S149" i="52"/>
  <c r="U149" i="52"/>
  <c r="W149" i="52"/>
  <c r="Y149" i="52"/>
  <c r="AA149" i="52"/>
  <c r="AC149" i="52"/>
  <c r="AF149" i="52"/>
  <c r="E150" i="52"/>
  <c r="H150" i="52"/>
  <c r="J150" i="52"/>
  <c r="F150" i="52"/>
  <c r="K150" i="52"/>
  <c r="AD150" i="52"/>
  <c r="AE150" i="52"/>
  <c r="E150" i="58"/>
  <c r="AP150" i="58"/>
  <c r="I150" i="52"/>
  <c r="L150" i="52"/>
  <c r="O150" i="52"/>
  <c r="S150" i="52"/>
  <c r="U150" i="52"/>
  <c r="W150" i="52"/>
  <c r="Y150" i="52"/>
  <c r="AA150" i="52"/>
  <c r="AC150" i="52"/>
  <c r="E151" i="52"/>
  <c r="H151" i="52"/>
  <c r="J151" i="52"/>
  <c r="F151" i="52"/>
  <c r="I151" i="52"/>
  <c r="K151" i="52"/>
  <c r="AD151" i="52"/>
  <c r="L151" i="52"/>
  <c r="O151" i="52"/>
  <c r="S151" i="52"/>
  <c r="U151" i="52"/>
  <c r="W151" i="52"/>
  <c r="Y151" i="52"/>
  <c r="AA151" i="52"/>
  <c r="AC151" i="52"/>
  <c r="E152" i="52"/>
  <c r="H152" i="52"/>
  <c r="J152" i="52"/>
  <c r="F152" i="52"/>
  <c r="I152" i="52"/>
  <c r="K152" i="52"/>
  <c r="AD152" i="52"/>
  <c r="L152" i="52"/>
  <c r="O152" i="52"/>
  <c r="S152" i="52"/>
  <c r="U152" i="52"/>
  <c r="W152" i="52"/>
  <c r="Y152" i="52"/>
  <c r="AA152" i="52"/>
  <c r="AC152" i="52"/>
  <c r="E153" i="52"/>
  <c r="H153" i="52"/>
  <c r="J153" i="52"/>
  <c r="K153" i="52"/>
  <c r="AD153" i="52"/>
  <c r="AE153" i="52"/>
  <c r="E153" i="58"/>
  <c r="F153" i="52"/>
  <c r="I153" i="52"/>
  <c r="L153" i="52"/>
  <c r="O153" i="52"/>
  <c r="S153" i="52"/>
  <c r="U153" i="52"/>
  <c r="W153" i="52"/>
  <c r="Y153" i="52"/>
  <c r="AA153" i="52"/>
  <c r="AC153" i="52"/>
  <c r="AF153" i="52"/>
  <c r="E154" i="52"/>
  <c r="H154" i="52"/>
  <c r="J154" i="52"/>
  <c r="K154" i="52"/>
  <c r="AD154" i="52"/>
  <c r="AE154" i="52"/>
  <c r="E154" i="58"/>
  <c r="F154" i="52"/>
  <c r="I154" i="52"/>
  <c r="L154" i="52"/>
  <c r="O154" i="52"/>
  <c r="S154" i="52"/>
  <c r="U154" i="52"/>
  <c r="W154" i="52"/>
  <c r="Y154" i="52"/>
  <c r="AA154" i="52"/>
  <c r="AC154" i="52"/>
  <c r="E155" i="52"/>
  <c r="H155" i="52"/>
  <c r="J155" i="52"/>
  <c r="F155" i="52"/>
  <c r="I155" i="52"/>
  <c r="K155" i="52"/>
  <c r="AD155" i="52"/>
  <c r="L155" i="52"/>
  <c r="O155" i="52"/>
  <c r="S155" i="52"/>
  <c r="U155" i="52"/>
  <c r="W155" i="52"/>
  <c r="Y155" i="52"/>
  <c r="AA155" i="52"/>
  <c r="AC155" i="52"/>
  <c r="E156" i="52"/>
  <c r="H156" i="52"/>
  <c r="J156" i="52"/>
  <c r="F156" i="52"/>
  <c r="I156" i="52"/>
  <c r="K156" i="52"/>
  <c r="AD156" i="52"/>
  <c r="L156" i="52"/>
  <c r="O156" i="52"/>
  <c r="S156" i="52"/>
  <c r="U156" i="52"/>
  <c r="W156" i="52"/>
  <c r="Y156" i="52"/>
  <c r="AA156" i="52"/>
  <c r="AC156" i="52"/>
  <c r="E157" i="52"/>
  <c r="H157" i="52"/>
  <c r="J157" i="52"/>
  <c r="K157" i="52"/>
  <c r="AD157" i="52"/>
  <c r="AE157" i="52"/>
  <c r="E157" i="58"/>
  <c r="AV157" i="58"/>
  <c r="F157" i="52"/>
  <c r="I157" i="52"/>
  <c r="L157" i="52"/>
  <c r="O157" i="52"/>
  <c r="S157" i="52"/>
  <c r="U157" i="52"/>
  <c r="W157" i="52"/>
  <c r="Y157" i="52"/>
  <c r="AA157" i="52"/>
  <c r="AC157" i="52"/>
  <c r="AF157" i="52"/>
  <c r="E158" i="52"/>
  <c r="H158" i="52"/>
  <c r="J158" i="52"/>
  <c r="K158" i="52"/>
  <c r="AD158" i="52"/>
  <c r="F158" i="52"/>
  <c r="I158" i="52"/>
  <c r="L158" i="52"/>
  <c r="O158" i="52"/>
  <c r="S158" i="52"/>
  <c r="U158" i="52"/>
  <c r="W158" i="52"/>
  <c r="Y158" i="52"/>
  <c r="AA158" i="52"/>
  <c r="AC158" i="52"/>
  <c r="AE158" i="52"/>
  <c r="E158" i="58"/>
  <c r="U158" i="58"/>
  <c r="AF158" i="52"/>
  <c r="E159" i="52"/>
  <c r="H159" i="52"/>
  <c r="J159" i="52"/>
  <c r="F159" i="52"/>
  <c r="I159" i="52"/>
  <c r="K159" i="52"/>
  <c r="AD159" i="52"/>
  <c r="L159" i="52"/>
  <c r="O159" i="52"/>
  <c r="S159" i="52"/>
  <c r="U159" i="52"/>
  <c r="W159" i="52"/>
  <c r="Y159" i="52"/>
  <c r="AA159" i="52"/>
  <c r="AC159" i="52"/>
  <c r="E160" i="52"/>
  <c r="H160" i="52"/>
  <c r="J160" i="52"/>
  <c r="F160" i="52"/>
  <c r="I160" i="52"/>
  <c r="K160" i="52"/>
  <c r="L160" i="52"/>
  <c r="O160" i="52"/>
  <c r="S160" i="52"/>
  <c r="U160" i="52"/>
  <c r="W160" i="52"/>
  <c r="Y160" i="52"/>
  <c r="AA160" i="52"/>
  <c r="AC160" i="52"/>
  <c r="AD160" i="52"/>
  <c r="E161" i="52"/>
  <c r="H161" i="52"/>
  <c r="J161" i="52"/>
  <c r="K161" i="52"/>
  <c r="AD161" i="52"/>
  <c r="AE161" i="52"/>
  <c r="E161" i="58"/>
  <c r="AV161" i="58"/>
  <c r="F161" i="52"/>
  <c r="I161" i="52"/>
  <c r="L161" i="52"/>
  <c r="O161" i="52"/>
  <c r="S161" i="52"/>
  <c r="U161" i="52"/>
  <c r="W161" i="52"/>
  <c r="Y161" i="52"/>
  <c r="AA161" i="52"/>
  <c r="AC161" i="52"/>
  <c r="AF161" i="52"/>
  <c r="E162" i="52"/>
  <c r="H162" i="52"/>
  <c r="J162" i="52"/>
  <c r="K162" i="52"/>
  <c r="AD162" i="52"/>
  <c r="AE162" i="52"/>
  <c r="E162" i="58"/>
  <c r="F162" i="52"/>
  <c r="I162" i="52"/>
  <c r="L162" i="52"/>
  <c r="O162" i="52"/>
  <c r="S162" i="52"/>
  <c r="U162" i="52"/>
  <c r="W162" i="52"/>
  <c r="Y162" i="52"/>
  <c r="AA162" i="52"/>
  <c r="AC162" i="52"/>
  <c r="E163" i="52"/>
  <c r="H163" i="52"/>
  <c r="J163" i="52"/>
  <c r="F163" i="52"/>
  <c r="I163" i="52"/>
  <c r="K163" i="52"/>
  <c r="AD163" i="52"/>
  <c r="L163" i="52"/>
  <c r="O163" i="52"/>
  <c r="S163" i="52"/>
  <c r="U163" i="52"/>
  <c r="W163" i="52"/>
  <c r="Y163" i="52"/>
  <c r="AA163" i="52"/>
  <c r="AC163" i="52"/>
  <c r="E164" i="52"/>
  <c r="H164" i="52"/>
  <c r="J164" i="52"/>
  <c r="F164" i="52"/>
  <c r="I164" i="52"/>
  <c r="K164" i="52"/>
  <c r="L164" i="52"/>
  <c r="O164" i="52"/>
  <c r="S164" i="52"/>
  <c r="U164" i="52"/>
  <c r="W164" i="52"/>
  <c r="Y164" i="52"/>
  <c r="AA164" i="52"/>
  <c r="AC164" i="52"/>
  <c r="AD164" i="52"/>
  <c r="E165" i="52"/>
  <c r="H165" i="52"/>
  <c r="J165" i="52"/>
  <c r="K165" i="52"/>
  <c r="AD165" i="52"/>
  <c r="F165" i="52"/>
  <c r="I165" i="52"/>
  <c r="L165" i="52"/>
  <c r="O165" i="52"/>
  <c r="S165" i="52"/>
  <c r="U165" i="52"/>
  <c r="W165" i="52"/>
  <c r="Y165" i="52"/>
  <c r="AA165" i="52"/>
  <c r="AC165" i="52"/>
  <c r="AE165" i="52"/>
  <c r="E165" i="58"/>
  <c r="U165" i="58"/>
  <c r="AF165" i="52"/>
  <c r="E166" i="52"/>
  <c r="H166" i="52"/>
  <c r="J166" i="52"/>
  <c r="K166" i="52"/>
  <c r="AD166" i="52"/>
  <c r="AE166" i="52"/>
  <c r="E166" i="58"/>
  <c r="AJ166" i="58"/>
  <c r="F166" i="52"/>
  <c r="I166" i="52"/>
  <c r="L166" i="52"/>
  <c r="O166" i="52"/>
  <c r="S166" i="52"/>
  <c r="U166" i="52"/>
  <c r="W166" i="52"/>
  <c r="Y166" i="52"/>
  <c r="AA166" i="52"/>
  <c r="AC166" i="52"/>
  <c r="E167" i="52"/>
  <c r="H167" i="52"/>
  <c r="J167" i="52"/>
  <c r="F167" i="52"/>
  <c r="I167" i="52"/>
  <c r="K167" i="52"/>
  <c r="AD167" i="52"/>
  <c r="L167" i="52"/>
  <c r="O167" i="52"/>
  <c r="S167" i="52"/>
  <c r="U167" i="52"/>
  <c r="W167" i="52"/>
  <c r="Y167" i="52"/>
  <c r="AA167" i="52"/>
  <c r="AC167" i="52"/>
  <c r="E168" i="52"/>
  <c r="H168" i="52"/>
  <c r="J168" i="52"/>
  <c r="F168" i="52"/>
  <c r="I168" i="52"/>
  <c r="K168" i="52"/>
  <c r="AD168" i="52"/>
  <c r="L168" i="52"/>
  <c r="O168" i="52"/>
  <c r="S168" i="52"/>
  <c r="U168" i="52"/>
  <c r="W168" i="52"/>
  <c r="Y168" i="52"/>
  <c r="AA168" i="52"/>
  <c r="AC168" i="52"/>
  <c r="E169" i="52"/>
  <c r="H169" i="52"/>
  <c r="J169" i="52"/>
  <c r="K169" i="52"/>
  <c r="AD169" i="52"/>
  <c r="F169" i="52"/>
  <c r="I169" i="52"/>
  <c r="L169" i="52"/>
  <c r="O169" i="52"/>
  <c r="S169" i="52"/>
  <c r="U169" i="52"/>
  <c r="W169" i="52"/>
  <c r="Y169" i="52"/>
  <c r="AA169" i="52"/>
  <c r="AC169" i="52"/>
  <c r="AE169" i="52"/>
  <c r="E169" i="58"/>
  <c r="AC169" i="58"/>
  <c r="AF169" i="52"/>
  <c r="E170" i="52"/>
  <c r="H170" i="52"/>
  <c r="J170" i="52"/>
  <c r="F170" i="52"/>
  <c r="K170" i="52"/>
  <c r="AD170" i="52"/>
  <c r="I170" i="52"/>
  <c r="L170" i="52"/>
  <c r="O170" i="52"/>
  <c r="S170" i="52"/>
  <c r="U170" i="52"/>
  <c r="W170" i="52"/>
  <c r="Y170" i="52"/>
  <c r="AA170" i="52"/>
  <c r="AC170" i="52"/>
  <c r="E171" i="52"/>
  <c r="H171" i="52"/>
  <c r="J171" i="52"/>
  <c r="F171" i="52"/>
  <c r="I171" i="52"/>
  <c r="K171" i="52"/>
  <c r="AD171" i="52"/>
  <c r="AF171" i="52"/>
  <c r="L171" i="52"/>
  <c r="O171" i="52"/>
  <c r="S171" i="52"/>
  <c r="U171" i="52"/>
  <c r="W171" i="52"/>
  <c r="Y171" i="52"/>
  <c r="AA171" i="52"/>
  <c r="AC171" i="52"/>
  <c r="E172" i="52"/>
  <c r="H172" i="52"/>
  <c r="J172" i="52"/>
  <c r="F172" i="52"/>
  <c r="K172" i="52"/>
  <c r="AD172" i="52"/>
  <c r="I172" i="52"/>
  <c r="L172" i="52"/>
  <c r="O172" i="52"/>
  <c r="S172" i="52"/>
  <c r="U172" i="52"/>
  <c r="W172" i="52"/>
  <c r="Y172" i="52"/>
  <c r="AA172" i="52"/>
  <c r="AC172" i="52"/>
  <c r="E173" i="52"/>
  <c r="H173" i="52"/>
  <c r="J173" i="52"/>
  <c r="K173" i="52"/>
  <c r="AD173" i="52"/>
  <c r="AE173" i="52"/>
  <c r="E173" i="58"/>
  <c r="U173" i="58"/>
  <c r="F173" i="52"/>
  <c r="I173" i="52"/>
  <c r="L173" i="52"/>
  <c r="O173" i="52"/>
  <c r="S173" i="52"/>
  <c r="U173" i="52"/>
  <c r="W173" i="52"/>
  <c r="Y173" i="52"/>
  <c r="AA173" i="52"/>
  <c r="AC173" i="52"/>
  <c r="AF173" i="52"/>
  <c r="E174" i="52"/>
  <c r="H174" i="52"/>
  <c r="J174" i="52"/>
  <c r="F174" i="52"/>
  <c r="K174" i="52"/>
  <c r="AD174" i="52"/>
  <c r="I174" i="52"/>
  <c r="L174" i="52"/>
  <c r="O174" i="52"/>
  <c r="S174" i="52"/>
  <c r="U174" i="52"/>
  <c r="W174" i="52"/>
  <c r="Y174" i="52"/>
  <c r="AA174" i="52"/>
  <c r="AC174" i="52"/>
  <c r="E175" i="52"/>
  <c r="H175" i="52"/>
  <c r="J175" i="52"/>
  <c r="F175" i="52"/>
  <c r="I175" i="52"/>
  <c r="K175" i="52"/>
  <c r="AD175" i="52"/>
  <c r="AF175" i="52"/>
  <c r="L175" i="52"/>
  <c r="O175" i="52"/>
  <c r="S175" i="52"/>
  <c r="U175" i="52"/>
  <c r="W175" i="52"/>
  <c r="Y175" i="52"/>
  <c r="AA175" i="52"/>
  <c r="AC175" i="52"/>
  <c r="E176" i="52"/>
  <c r="H176" i="52"/>
  <c r="J176" i="52"/>
  <c r="F176" i="52"/>
  <c r="K176" i="52"/>
  <c r="AD176" i="52"/>
  <c r="I176" i="52"/>
  <c r="L176" i="52"/>
  <c r="O176" i="52"/>
  <c r="S176" i="52"/>
  <c r="U176" i="52"/>
  <c r="W176" i="52"/>
  <c r="Y176" i="52"/>
  <c r="AA176" i="52"/>
  <c r="AC176" i="52"/>
  <c r="E177" i="52"/>
  <c r="H177" i="52"/>
  <c r="J177" i="52"/>
  <c r="K177" i="52"/>
  <c r="AD177" i="52"/>
  <c r="F177" i="52"/>
  <c r="I177" i="52"/>
  <c r="L177" i="52"/>
  <c r="O177" i="52"/>
  <c r="S177" i="52"/>
  <c r="U177" i="52"/>
  <c r="W177" i="52"/>
  <c r="Y177" i="52"/>
  <c r="AA177" i="52"/>
  <c r="AC177" i="52"/>
  <c r="AE177" i="52"/>
  <c r="E177" i="58"/>
  <c r="AF177" i="52"/>
  <c r="E178" i="52"/>
  <c r="H178" i="52"/>
  <c r="J178" i="52"/>
  <c r="F178" i="52"/>
  <c r="K178" i="52"/>
  <c r="AD178" i="52"/>
  <c r="I178" i="52"/>
  <c r="L178" i="52"/>
  <c r="O178" i="52"/>
  <c r="S178" i="52"/>
  <c r="U178" i="52"/>
  <c r="W178" i="52"/>
  <c r="Y178" i="52"/>
  <c r="AA178" i="52"/>
  <c r="AC178" i="52"/>
  <c r="E179" i="52"/>
  <c r="H179" i="52"/>
  <c r="J179" i="52"/>
  <c r="F179" i="52"/>
  <c r="I179" i="52"/>
  <c r="K179" i="52"/>
  <c r="AD179" i="52"/>
  <c r="AF179" i="52"/>
  <c r="L179" i="52"/>
  <c r="O179" i="52"/>
  <c r="S179" i="52"/>
  <c r="U179" i="52"/>
  <c r="W179" i="52"/>
  <c r="Y179" i="52"/>
  <c r="AA179" i="52"/>
  <c r="AC179" i="52"/>
  <c r="E180" i="52"/>
  <c r="H180" i="52"/>
  <c r="J180" i="52"/>
  <c r="F180" i="52"/>
  <c r="K180" i="52"/>
  <c r="AD180" i="52"/>
  <c r="I180" i="52"/>
  <c r="L180" i="52"/>
  <c r="O180" i="52"/>
  <c r="S180" i="52"/>
  <c r="U180" i="52"/>
  <c r="W180" i="52"/>
  <c r="Y180" i="52"/>
  <c r="AA180" i="52"/>
  <c r="AC180" i="52"/>
  <c r="E181" i="52"/>
  <c r="H181" i="52"/>
  <c r="J181" i="52"/>
  <c r="K181" i="52"/>
  <c r="AD181" i="52"/>
  <c r="AE181" i="52"/>
  <c r="E181" i="58"/>
  <c r="N181" i="58"/>
  <c r="F181" i="52"/>
  <c r="I181" i="52"/>
  <c r="L181" i="52"/>
  <c r="O181" i="52"/>
  <c r="S181" i="52"/>
  <c r="U181" i="52"/>
  <c r="W181" i="52"/>
  <c r="Y181" i="52"/>
  <c r="AA181" i="52"/>
  <c r="AC181" i="52"/>
  <c r="AF181" i="52"/>
  <c r="E182" i="52"/>
  <c r="H182" i="52"/>
  <c r="J182" i="52"/>
  <c r="F182" i="52"/>
  <c r="K182" i="52"/>
  <c r="AD182" i="52"/>
  <c r="I182" i="52"/>
  <c r="L182" i="52"/>
  <c r="O182" i="52"/>
  <c r="S182" i="52"/>
  <c r="U182" i="52"/>
  <c r="W182" i="52"/>
  <c r="Y182" i="52"/>
  <c r="AA182" i="52"/>
  <c r="AC182" i="52"/>
  <c r="E183" i="52"/>
  <c r="H183" i="52"/>
  <c r="J183" i="52"/>
  <c r="F183" i="52"/>
  <c r="I183" i="52"/>
  <c r="K183" i="52"/>
  <c r="AD183" i="52"/>
  <c r="AF183" i="52"/>
  <c r="L183" i="52"/>
  <c r="O183" i="52"/>
  <c r="S183" i="52"/>
  <c r="U183" i="52"/>
  <c r="W183" i="52"/>
  <c r="Y183" i="52"/>
  <c r="AA183" i="52"/>
  <c r="AC183" i="52"/>
  <c r="E184" i="52"/>
  <c r="H184" i="52"/>
  <c r="J184" i="52"/>
  <c r="F184" i="52"/>
  <c r="K184" i="52"/>
  <c r="AD184" i="52"/>
  <c r="I184" i="52"/>
  <c r="L184" i="52"/>
  <c r="O184" i="52"/>
  <c r="S184" i="52"/>
  <c r="U184" i="52"/>
  <c r="W184" i="52"/>
  <c r="Y184" i="52"/>
  <c r="AA184" i="52"/>
  <c r="AC184" i="52"/>
  <c r="E185" i="52"/>
  <c r="H185" i="52"/>
  <c r="J185" i="52"/>
  <c r="K185" i="52"/>
  <c r="AD185" i="52"/>
  <c r="F185" i="52"/>
  <c r="I185" i="52"/>
  <c r="L185" i="52"/>
  <c r="O185" i="52"/>
  <c r="S185" i="52"/>
  <c r="U185" i="52"/>
  <c r="W185" i="52"/>
  <c r="Y185" i="52"/>
  <c r="AA185" i="52"/>
  <c r="AC185" i="52"/>
  <c r="AE185" i="52"/>
  <c r="E185" i="58"/>
  <c r="AF185" i="52"/>
  <c r="E186" i="52"/>
  <c r="H186" i="52"/>
  <c r="J186" i="52"/>
  <c r="K186" i="52"/>
  <c r="AD186" i="52"/>
  <c r="F186" i="52"/>
  <c r="I186" i="52"/>
  <c r="L186" i="52"/>
  <c r="O186" i="52"/>
  <c r="S186" i="52"/>
  <c r="U186" i="52"/>
  <c r="W186" i="52"/>
  <c r="Y186" i="52"/>
  <c r="AA186" i="52"/>
  <c r="AC186" i="52"/>
  <c r="E187" i="52"/>
  <c r="H187" i="52"/>
  <c r="J187" i="52"/>
  <c r="F187" i="52"/>
  <c r="I187" i="52"/>
  <c r="K187" i="52"/>
  <c r="AD187" i="52"/>
  <c r="AF187" i="52"/>
  <c r="L187" i="52"/>
  <c r="O187" i="52"/>
  <c r="S187" i="52"/>
  <c r="U187" i="52"/>
  <c r="W187" i="52"/>
  <c r="Y187" i="52"/>
  <c r="AA187" i="52"/>
  <c r="AC187" i="52"/>
  <c r="E188" i="52"/>
  <c r="H188" i="52"/>
  <c r="J188" i="52"/>
  <c r="K188" i="52"/>
  <c r="AD188" i="52"/>
  <c r="F188" i="52"/>
  <c r="I188" i="52"/>
  <c r="L188" i="52"/>
  <c r="O188" i="52"/>
  <c r="S188" i="52"/>
  <c r="U188" i="52"/>
  <c r="W188" i="52"/>
  <c r="Y188" i="52"/>
  <c r="AA188" i="52"/>
  <c r="AC188" i="52"/>
  <c r="E189" i="52"/>
  <c r="H189" i="52"/>
  <c r="J189" i="52"/>
  <c r="K189" i="52"/>
  <c r="AD189" i="52"/>
  <c r="AE189" i="52"/>
  <c r="E189" i="58"/>
  <c r="U189" i="58"/>
  <c r="F189" i="52"/>
  <c r="I189" i="52"/>
  <c r="L189" i="52"/>
  <c r="O189" i="52"/>
  <c r="S189" i="52"/>
  <c r="U189" i="52"/>
  <c r="W189" i="52"/>
  <c r="Y189" i="52"/>
  <c r="AA189" i="52"/>
  <c r="AC189" i="52"/>
  <c r="AF189" i="52"/>
  <c r="E190" i="52"/>
  <c r="H190" i="52"/>
  <c r="J190" i="52"/>
  <c r="K190" i="52"/>
  <c r="AD190" i="52"/>
  <c r="F190" i="52"/>
  <c r="I190" i="52"/>
  <c r="L190" i="52"/>
  <c r="O190" i="52"/>
  <c r="S190" i="52"/>
  <c r="U190" i="52"/>
  <c r="W190" i="52"/>
  <c r="Y190" i="52"/>
  <c r="AA190" i="52"/>
  <c r="AC190" i="52"/>
  <c r="E191" i="52"/>
  <c r="H191" i="52"/>
  <c r="J191" i="52"/>
  <c r="F191" i="52"/>
  <c r="I191" i="52"/>
  <c r="K191" i="52"/>
  <c r="AD191" i="52"/>
  <c r="AF191" i="52"/>
  <c r="L191" i="52"/>
  <c r="O191" i="52"/>
  <c r="S191" i="52"/>
  <c r="U191" i="52"/>
  <c r="W191" i="52"/>
  <c r="Y191" i="52"/>
  <c r="AA191" i="52"/>
  <c r="AC191" i="52"/>
  <c r="E192" i="52"/>
  <c r="H192" i="52"/>
  <c r="J192" i="52"/>
  <c r="K192" i="52"/>
  <c r="AD192" i="52"/>
  <c r="F192" i="52"/>
  <c r="I192" i="52"/>
  <c r="L192" i="52"/>
  <c r="O192" i="52"/>
  <c r="S192" i="52"/>
  <c r="U192" i="52"/>
  <c r="W192" i="52"/>
  <c r="Y192" i="52"/>
  <c r="AA192" i="52"/>
  <c r="AC192" i="52"/>
  <c r="E193" i="52"/>
  <c r="H193" i="52"/>
  <c r="J193" i="52"/>
  <c r="K193" i="52"/>
  <c r="AD193" i="52"/>
  <c r="F193" i="52"/>
  <c r="I193" i="52"/>
  <c r="L193" i="52"/>
  <c r="O193" i="52"/>
  <c r="S193" i="52"/>
  <c r="U193" i="52"/>
  <c r="W193" i="52"/>
  <c r="Y193" i="52"/>
  <c r="AA193" i="52"/>
  <c r="AC193" i="52"/>
  <c r="AE193" i="52"/>
  <c r="E193" i="58"/>
  <c r="AC193" i="58"/>
  <c r="AF193" i="52"/>
  <c r="E194" i="52"/>
  <c r="H194" i="52"/>
  <c r="J194" i="52"/>
  <c r="K194" i="52"/>
  <c r="AD194" i="52"/>
  <c r="F194" i="52"/>
  <c r="I194" i="52"/>
  <c r="L194" i="52"/>
  <c r="O194" i="52"/>
  <c r="S194" i="52"/>
  <c r="U194" i="52"/>
  <c r="W194" i="52"/>
  <c r="Y194" i="52"/>
  <c r="AA194" i="52"/>
  <c r="AC194" i="52"/>
  <c r="E195" i="52"/>
  <c r="H195" i="52"/>
  <c r="J195" i="52"/>
  <c r="F195" i="52"/>
  <c r="I195" i="52"/>
  <c r="K195" i="52"/>
  <c r="AD195" i="52"/>
  <c r="AF195" i="52"/>
  <c r="L195" i="52"/>
  <c r="O195" i="52"/>
  <c r="S195" i="52"/>
  <c r="U195" i="52"/>
  <c r="W195" i="52"/>
  <c r="Y195" i="52"/>
  <c r="AA195" i="52"/>
  <c r="AC195" i="52"/>
  <c r="E196" i="52"/>
  <c r="H196" i="52"/>
  <c r="J196" i="52"/>
  <c r="K196" i="52"/>
  <c r="AD196" i="52"/>
  <c r="F196" i="52"/>
  <c r="I196" i="52"/>
  <c r="L196" i="52"/>
  <c r="O196" i="52"/>
  <c r="S196" i="52"/>
  <c r="U196" i="52"/>
  <c r="W196" i="52"/>
  <c r="Y196" i="52"/>
  <c r="AA196" i="52"/>
  <c r="AC196" i="52"/>
  <c r="E197" i="52"/>
  <c r="H197" i="52"/>
  <c r="J197" i="52"/>
  <c r="K197" i="52"/>
  <c r="AD197" i="52"/>
  <c r="AE197" i="52"/>
  <c r="E197" i="58"/>
  <c r="N197" i="58"/>
  <c r="F197" i="52"/>
  <c r="I197" i="52"/>
  <c r="L197" i="52"/>
  <c r="O197" i="52"/>
  <c r="S197" i="52"/>
  <c r="U197" i="52"/>
  <c r="W197" i="52"/>
  <c r="Y197" i="52"/>
  <c r="AA197" i="52"/>
  <c r="AC197" i="52"/>
  <c r="AF197" i="52"/>
  <c r="E198" i="52"/>
  <c r="H198" i="52"/>
  <c r="J198" i="52"/>
  <c r="K198" i="52"/>
  <c r="AD198" i="52"/>
  <c r="F198" i="52"/>
  <c r="I198" i="52"/>
  <c r="L198" i="52"/>
  <c r="O198" i="52"/>
  <c r="S198" i="52"/>
  <c r="U198" i="52"/>
  <c r="W198" i="52"/>
  <c r="Y198" i="52"/>
  <c r="AA198" i="52"/>
  <c r="AC198" i="52"/>
  <c r="E199" i="52"/>
  <c r="H199" i="52"/>
  <c r="J199" i="52"/>
  <c r="F199" i="52"/>
  <c r="I199" i="52"/>
  <c r="K199" i="52"/>
  <c r="AD199" i="52"/>
  <c r="AF199" i="52"/>
  <c r="L199" i="52"/>
  <c r="O199" i="52"/>
  <c r="S199" i="52"/>
  <c r="U199" i="52"/>
  <c r="W199" i="52"/>
  <c r="Y199" i="52"/>
  <c r="AA199" i="52"/>
  <c r="AC199" i="52"/>
  <c r="E200" i="52"/>
  <c r="H200" i="52"/>
  <c r="J200" i="52"/>
  <c r="K200" i="52"/>
  <c r="AD200" i="52"/>
  <c r="F200" i="52"/>
  <c r="I200" i="52"/>
  <c r="L200" i="52"/>
  <c r="O200" i="52"/>
  <c r="S200" i="52"/>
  <c r="U200" i="52"/>
  <c r="W200" i="52"/>
  <c r="Y200" i="52"/>
  <c r="AA200" i="52"/>
  <c r="AC200" i="52"/>
  <c r="E201" i="52"/>
  <c r="H201" i="52"/>
  <c r="J201" i="52"/>
  <c r="K201" i="52"/>
  <c r="AD201" i="52"/>
  <c r="F201" i="52"/>
  <c r="I201" i="52"/>
  <c r="L201" i="52"/>
  <c r="O201" i="52"/>
  <c r="S201" i="52"/>
  <c r="U201" i="52"/>
  <c r="W201" i="52"/>
  <c r="Y201" i="52"/>
  <c r="AA201" i="52"/>
  <c r="AC201" i="52"/>
  <c r="AE201" i="52"/>
  <c r="E201" i="58"/>
  <c r="V201" i="58"/>
  <c r="AF201" i="52"/>
  <c r="E202" i="52"/>
  <c r="H202" i="52"/>
  <c r="J202" i="52"/>
  <c r="F202" i="52"/>
  <c r="K202" i="52"/>
  <c r="AD202" i="52"/>
  <c r="I202" i="52"/>
  <c r="L202" i="52"/>
  <c r="O202" i="52"/>
  <c r="S202" i="52"/>
  <c r="U202" i="52"/>
  <c r="W202" i="52"/>
  <c r="Y202" i="52"/>
  <c r="AA202" i="52"/>
  <c r="AC202" i="52"/>
  <c r="E203" i="52"/>
  <c r="H203" i="52"/>
  <c r="J203" i="52"/>
  <c r="F203" i="52"/>
  <c r="I203" i="52"/>
  <c r="K203" i="52"/>
  <c r="AD203" i="52"/>
  <c r="AF203" i="52"/>
  <c r="L203" i="52"/>
  <c r="O203" i="52"/>
  <c r="S203" i="52"/>
  <c r="U203" i="52"/>
  <c r="W203" i="52"/>
  <c r="Y203" i="52"/>
  <c r="AA203" i="52"/>
  <c r="AC203" i="52"/>
  <c r="E204" i="52"/>
  <c r="H204" i="52"/>
  <c r="J204" i="52"/>
  <c r="F204" i="52"/>
  <c r="K204" i="52"/>
  <c r="AD204" i="52"/>
  <c r="I204" i="52"/>
  <c r="L204" i="52"/>
  <c r="O204" i="52"/>
  <c r="S204" i="52"/>
  <c r="U204" i="52"/>
  <c r="W204" i="52"/>
  <c r="Y204" i="52"/>
  <c r="AA204" i="52"/>
  <c r="AC204" i="52"/>
  <c r="E205" i="52"/>
  <c r="H205" i="52"/>
  <c r="J205" i="52"/>
  <c r="K205" i="52"/>
  <c r="AD205" i="52"/>
  <c r="AE205" i="52"/>
  <c r="E205" i="58"/>
  <c r="AV205" i="58"/>
  <c r="F205" i="52"/>
  <c r="I205" i="52"/>
  <c r="L205" i="52"/>
  <c r="O205" i="52"/>
  <c r="S205" i="52"/>
  <c r="U205" i="52"/>
  <c r="W205" i="52"/>
  <c r="Y205" i="52"/>
  <c r="AA205" i="52"/>
  <c r="AC205" i="52"/>
  <c r="AF205" i="52"/>
  <c r="E206" i="52"/>
  <c r="H206" i="52"/>
  <c r="J206" i="52"/>
  <c r="F206" i="52"/>
  <c r="K206" i="52"/>
  <c r="AD206" i="52"/>
  <c r="I206" i="52"/>
  <c r="L206" i="52"/>
  <c r="O206" i="52"/>
  <c r="S206" i="52"/>
  <c r="U206" i="52"/>
  <c r="W206" i="52"/>
  <c r="Y206" i="52"/>
  <c r="AA206" i="52"/>
  <c r="AC206" i="52"/>
  <c r="E207" i="52"/>
  <c r="H207" i="52"/>
  <c r="J207" i="52"/>
  <c r="F207" i="52"/>
  <c r="I207" i="52"/>
  <c r="K207" i="52"/>
  <c r="AD207" i="52"/>
  <c r="AF207" i="52"/>
  <c r="L207" i="52"/>
  <c r="O207" i="52"/>
  <c r="S207" i="52"/>
  <c r="U207" i="52"/>
  <c r="W207" i="52"/>
  <c r="Y207" i="52"/>
  <c r="AA207" i="52"/>
  <c r="AC207" i="52"/>
  <c r="E208" i="52"/>
  <c r="H208" i="52"/>
  <c r="J208" i="52"/>
  <c r="F208" i="52"/>
  <c r="K208" i="52"/>
  <c r="AD208" i="52"/>
  <c r="I208" i="52"/>
  <c r="L208" i="52"/>
  <c r="O208" i="52"/>
  <c r="S208" i="52"/>
  <c r="U208" i="52"/>
  <c r="W208" i="52"/>
  <c r="Y208" i="52"/>
  <c r="AA208" i="52"/>
  <c r="AC208" i="52"/>
  <c r="E209" i="52"/>
  <c r="H209" i="52"/>
  <c r="J209" i="52"/>
  <c r="K209" i="52"/>
  <c r="AD209" i="52"/>
  <c r="F209" i="52"/>
  <c r="I209" i="52"/>
  <c r="L209" i="52"/>
  <c r="O209" i="52"/>
  <c r="S209" i="52"/>
  <c r="U209" i="52"/>
  <c r="W209" i="52"/>
  <c r="Y209" i="52"/>
  <c r="AA209" i="52"/>
  <c r="AC209" i="52"/>
  <c r="AE209" i="52"/>
  <c r="E209" i="58"/>
  <c r="AV209" i="58"/>
  <c r="AF209" i="52"/>
  <c r="E210" i="52"/>
  <c r="H210" i="52"/>
  <c r="J210" i="52"/>
  <c r="F210" i="52"/>
  <c r="K210" i="52"/>
  <c r="AD210" i="52"/>
  <c r="I210" i="52"/>
  <c r="L210" i="52"/>
  <c r="O210" i="52"/>
  <c r="S210" i="52"/>
  <c r="U210" i="52"/>
  <c r="W210" i="52"/>
  <c r="Y210" i="52"/>
  <c r="AA210" i="52"/>
  <c r="AC210" i="52"/>
  <c r="E211" i="52"/>
  <c r="H211" i="52"/>
  <c r="J211" i="52"/>
  <c r="F211" i="52"/>
  <c r="I211" i="52"/>
  <c r="K211" i="52"/>
  <c r="AD211" i="52"/>
  <c r="AF211" i="52"/>
  <c r="L211" i="52"/>
  <c r="O211" i="52"/>
  <c r="S211" i="52"/>
  <c r="U211" i="52"/>
  <c r="W211" i="52"/>
  <c r="Y211" i="52"/>
  <c r="AA211" i="52"/>
  <c r="AC211" i="52"/>
  <c r="E212" i="52"/>
  <c r="H212" i="52"/>
  <c r="J212" i="52"/>
  <c r="F212" i="52"/>
  <c r="K212" i="52"/>
  <c r="AD212" i="52"/>
  <c r="I212" i="52"/>
  <c r="L212" i="52"/>
  <c r="O212" i="52"/>
  <c r="S212" i="52"/>
  <c r="U212" i="52"/>
  <c r="W212" i="52"/>
  <c r="Y212" i="52"/>
  <c r="AA212" i="52"/>
  <c r="AC212" i="52"/>
  <c r="E213" i="52"/>
  <c r="H213" i="52"/>
  <c r="J213" i="52"/>
  <c r="K213" i="52"/>
  <c r="AD213" i="52"/>
  <c r="AE213" i="52"/>
  <c r="E213" i="58"/>
  <c r="AC213" i="58"/>
  <c r="F213" i="52"/>
  <c r="I213" i="52"/>
  <c r="L213" i="52"/>
  <c r="O213" i="52"/>
  <c r="S213" i="52"/>
  <c r="U213" i="52"/>
  <c r="W213" i="52"/>
  <c r="Y213" i="52"/>
  <c r="AA213" i="52"/>
  <c r="AC213" i="52"/>
  <c r="AF213" i="52"/>
  <c r="E214" i="52"/>
  <c r="H214" i="52"/>
  <c r="J214" i="52"/>
  <c r="F214" i="52"/>
  <c r="K214" i="52"/>
  <c r="AD214" i="52"/>
  <c r="I214" i="52"/>
  <c r="L214" i="52"/>
  <c r="O214" i="52"/>
  <c r="S214" i="52"/>
  <c r="U214" i="52"/>
  <c r="W214" i="52"/>
  <c r="Y214" i="52"/>
  <c r="AA214" i="52"/>
  <c r="AC214" i="52"/>
  <c r="E215" i="52"/>
  <c r="H215" i="52"/>
  <c r="J215" i="52"/>
  <c r="F215" i="52"/>
  <c r="I215" i="52"/>
  <c r="K215" i="52"/>
  <c r="AD215" i="52"/>
  <c r="AF215" i="52"/>
  <c r="L215" i="52"/>
  <c r="O215" i="52"/>
  <c r="S215" i="52"/>
  <c r="U215" i="52"/>
  <c r="W215" i="52"/>
  <c r="Y215" i="52"/>
  <c r="AA215" i="52"/>
  <c r="AC215" i="52"/>
  <c r="E216" i="52"/>
  <c r="H216" i="52"/>
  <c r="J216" i="52"/>
  <c r="F216" i="52"/>
  <c r="K216" i="52"/>
  <c r="AD216" i="52"/>
  <c r="I216" i="52"/>
  <c r="L216" i="52"/>
  <c r="O216" i="52"/>
  <c r="S216" i="52"/>
  <c r="U216" i="52"/>
  <c r="W216" i="52"/>
  <c r="Y216" i="52"/>
  <c r="AA216" i="52"/>
  <c r="AC216" i="52"/>
  <c r="E217" i="52"/>
  <c r="H217" i="52"/>
  <c r="J217" i="52"/>
  <c r="K217" i="52"/>
  <c r="AD217" i="52"/>
  <c r="AE217" i="52"/>
  <c r="E217" i="58"/>
  <c r="AP217" i="58"/>
  <c r="F217" i="52"/>
  <c r="I217" i="52"/>
  <c r="L217" i="52"/>
  <c r="O217" i="52"/>
  <c r="S217" i="52"/>
  <c r="U217" i="52"/>
  <c r="W217" i="52"/>
  <c r="Y217" i="52"/>
  <c r="AA217" i="52"/>
  <c r="AC217" i="52"/>
  <c r="AF217" i="52"/>
  <c r="E218" i="52"/>
  <c r="H218" i="52"/>
  <c r="J218" i="52"/>
  <c r="F218" i="52"/>
  <c r="K218" i="52"/>
  <c r="AD218" i="52"/>
  <c r="I218" i="52"/>
  <c r="L218" i="52"/>
  <c r="O218" i="52"/>
  <c r="S218" i="52"/>
  <c r="U218" i="52"/>
  <c r="W218" i="52"/>
  <c r="Y218" i="52"/>
  <c r="AA218" i="52"/>
  <c r="AC218" i="52"/>
  <c r="E219" i="52"/>
  <c r="H219" i="52"/>
  <c r="J219" i="52"/>
  <c r="K219" i="52"/>
  <c r="AD219" i="52"/>
  <c r="F219" i="52"/>
  <c r="I219" i="52"/>
  <c r="L219" i="52"/>
  <c r="O219" i="52"/>
  <c r="S219" i="52"/>
  <c r="U219" i="52"/>
  <c r="W219" i="52"/>
  <c r="Y219" i="52"/>
  <c r="AA219" i="52"/>
  <c r="AC219" i="52"/>
  <c r="E220" i="52"/>
  <c r="H220" i="52"/>
  <c r="J220" i="52"/>
  <c r="F220" i="52"/>
  <c r="K220" i="52"/>
  <c r="AD220" i="52"/>
  <c r="I220" i="52"/>
  <c r="L220" i="52"/>
  <c r="O220" i="52"/>
  <c r="S220" i="52"/>
  <c r="U220" i="52"/>
  <c r="W220" i="52"/>
  <c r="Y220" i="52"/>
  <c r="AA220" i="52"/>
  <c r="AC220" i="52"/>
  <c r="E221" i="52"/>
  <c r="H221" i="52"/>
  <c r="J221" i="52"/>
  <c r="K221" i="52"/>
  <c r="AD221" i="52"/>
  <c r="AE221" i="52"/>
  <c r="E221" i="58"/>
  <c r="V221" i="58"/>
  <c r="F221" i="52"/>
  <c r="I221" i="52"/>
  <c r="L221" i="52"/>
  <c r="O221" i="52"/>
  <c r="S221" i="52"/>
  <c r="U221" i="52"/>
  <c r="W221" i="52"/>
  <c r="Y221" i="52"/>
  <c r="AA221" i="52"/>
  <c r="AC221" i="52"/>
  <c r="E222" i="52"/>
  <c r="H222" i="52"/>
  <c r="J222" i="52"/>
  <c r="K222" i="52"/>
  <c r="AD222" i="52"/>
  <c r="F222" i="52"/>
  <c r="I222" i="52"/>
  <c r="L222" i="52"/>
  <c r="O222" i="52"/>
  <c r="S222" i="52"/>
  <c r="U222" i="52"/>
  <c r="W222" i="52"/>
  <c r="Y222" i="52"/>
  <c r="AA222" i="52"/>
  <c r="AC222" i="52"/>
  <c r="E223" i="52"/>
  <c r="H223" i="52"/>
  <c r="J223" i="52"/>
  <c r="K223" i="52"/>
  <c r="AD223" i="52"/>
  <c r="F223" i="52"/>
  <c r="I223" i="52"/>
  <c r="L223" i="52"/>
  <c r="O223" i="52"/>
  <c r="S223" i="52"/>
  <c r="U223" i="52"/>
  <c r="W223" i="52"/>
  <c r="Y223" i="52"/>
  <c r="AA223" i="52"/>
  <c r="AC223" i="52"/>
  <c r="E224" i="52"/>
  <c r="H224" i="52"/>
  <c r="J224" i="52"/>
  <c r="K224" i="52"/>
  <c r="AD224" i="52"/>
  <c r="F224" i="52"/>
  <c r="I224" i="52"/>
  <c r="L224" i="52"/>
  <c r="O224" i="52"/>
  <c r="S224" i="52"/>
  <c r="U224" i="52"/>
  <c r="W224" i="52"/>
  <c r="Y224" i="52"/>
  <c r="AA224" i="52"/>
  <c r="AC224" i="52"/>
  <c r="E225" i="52"/>
  <c r="H225" i="52"/>
  <c r="J225" i="52"/>
  <c r="K225" i="52"/>
  <c r="AD225" i="52"/>
  <c r="AE225" i="52"/>
  <c r="E225" i="58"/>
  <c r="AC225" i="58"/>
  <c r="F225" i="52"/>
  <c r="I225" i="52"/>
  <c r="L225" i="52"/>
  <c r="O225" i="52"/>
  <c r="S225" i="52"/>
  <c r="U225" i="52"/>
  <c r="W225" i="52"/>
  <c r="Y225" i="52"/>
  <c r="AA225" i="52"/>
  <c r="AC225" i="52"/>
  <c r="AF225" i="52"/>
  <c r="E226" i="52"/>
  <c r="H226" i="52"/>
  <c r="J226" i="52"/>
  <c r="K226" i="52"/>
  <c r="AD226" i="52"/>
  <c r="F226" i="52"/>
  <c r="I226" i="52"/>
  <c r="L226" i="52"/>
  <c r="O226" i="52"/>
  <c r="S226" i="52"/>
  <c r="U226" i="52"/>
  <c r="W226" i="52"/>
  <c r="Y226" i="52"/>
  <c r="AA226" i="52"/>
  <c r="AC226" i="52"/>
  <c r="E227" i="52"/>
  <c r="H227" i="52"/>
  <c r="J227" i="52"/>
  <c r="K227" i="52"/>
  <c r="AD227" i="52"/>
  <c r="F227" i="52"/>
  <c r="I227" i="52"/>
  <c r="L227" i="52"/>
  <c r="O227" i="52"/>
  <c r="S227" i="52"/>
  <c r="U227" i="52"/>
  <c r="W227" i="52"/>
  <c r="Y227" i="52"/>
  <c r="AA227" i="52"/>
  <c r="AC227" i="52"/>
  <c r="E228" i="52"/>
  <c r="H228" i="52"/>
  <c r="J228" i="52"/>
  <c r="F228" i="52"/>
  <c r="K228" i="52"/>
  <c r="AD228" i="52"/>
  <c r="I228" i="52"/>
  <c r="L228" i="52"/>
  <c r="O228" i="52"/>
  <c r="S228" i="52"/>
  <c r="U228" i="52"/>
  <c r="W228" i="52"/>
  <c r="Y228" i="52"/>
  <c r="AA228" i="52"/>
  <c r="AC228" i="52"/>
  <c r="E229" i="52"/>
  <c r="H229" i="52"/>
  <c r="J229" i="52"/>
  <c r="K229" i="52"/>
  <c r="AD229" i="52"/>
  <c r="AE229" i="52"/>
  <c r="E229" i="58"/>
  <c r="F229" i="52"/>
  <c r="I229" i="52"/>
  <c r="L229" i="52"/>
  <c r="O229" i="52"/>
  <c r="S229" i="52"/>
  <c r="U229" i="52"/>
  <c r="W229" i="52"/>
  <c r="Y229" i="52"/>
  <c r="AA229" i="52"/>
  <c r="AC229" i="52"/>
  <c r="E230" i="52"/>
  <c r="H230" i="52"/>
  <c r="J230" i="52"/>
  <c r="F230" i="52"/>
  <c r="K230" i="52"/>
  <c r="AD230" i="52"/>
  <c r="I230" i="52"/>
  <c r="L230" i="52"/>
  <c r="O230" i="52"/>
  <c r="S230" i="52"/>
  <c r="U230" i="52"/>
  <c r="W230" i="52"/>
  <c r="Y230" i="52"/>
  <c r="AA230" i="52"/>
  <c r="AC230" i="52"/>
  <c r="E231" i="52"/>
  <c r="H231" i="52"/>
  <c r="J231" i="52"/>
  <c r="K231" i="52"/>
  <c r="AD231" i="52"/>
  <c r="F231" i="52"/>
  <c r="I231" i="52"/>
  <c r="L231" i="52"/>
  <c r="O231" i="52"/>
  <c r="S231" i="52"/>
  <c r="U231" i="52"/>
  <c r="W231" i="52"/>
  <c r="Y231" i="52"/>
  <c r="AA231" i="52"/>
  <c r="AC231" i="52"/>
  <c r="E232" i="52"/>
  <c r="H232" i="52"/>
  <c r="J232" i="52"/>
  <c r="K232" i="52"/>
  <c r="AD232" i="52"/>
  <c r="F232" i="52"/>
  <c r="I232" i="52"/>
  <c r="L232" i="52"/>
  <c r="O232" i="52"/>
  <c r="S232" i="52"/>
  <c r="U232" i="52"/>
  <c r="W232" i="52"/>
  <c r="Y232" i="52"/>
  <c r="AA232" i="52"/>
  <c r="AC232" i="52"/>
  <c r="E233" i="52"/>
  <c r="H233" i="52"/>
  <c r="J233" i="52"/>
  <c r="K233" i="52"/>
  <c r="AD233" i="52"/>
  <c r="AE233" i="52"/>
  <c r="E233" i="58"/>
  <c r="AC233" i="58"/>
  <c r="F233" i="52"/>
  <c r="I233" i="52"/>
  <c r="L233" i="52"/>
  <c r="O233" i="52"/>
  <c r="S233" i="52"/>
  <c r="U233" i="52"/>
  <c r="W233" i="52"/>
  <c r="Y233" i="52"/>
  <c r="AA233" i="52"/>
  <c r="AC233" i="52"/>
  <c r="AF233" i="52"/>
  <c r="E234" i="52"/>
  <c r="H234" i="52"/>
  <c r="J234" i="52"/>
  <c r="K234" i="52"/>
  <c r="AD234" i="52"/>
  <c r="F234" i="52"/>
  <c r="I234" i="52"/>
  <c r="L234" i="52"/>
  <c r="O234" i="52"/>
  <c r="S234" i="52"/>
  <c r="U234" i="52"/>
  <c r="W234" i="52"/>
  <c r="Y234" i="52"/>
  <c r="AA234" i="52"/>
  <c r="AC234" i="52"/>
  <c r="E235" i="52"/>
  <c r="H235" i="52"/>
  <c r="J235" i="52"/>
  <c r="K235" i="52"/>
  <c r="AD235" i="52"/>
  <c r="F235" i="52"/>
  <c r="I235" i="52"/>
  <c r="L235" i="52"/>
  <c r="O235" i="52"/>
  <c r="S235" i="52"/>
  <c r="U235" i="52"/>
  <c r="W235" i="52"/>
  <c r="Y235" i="52"/>
  <c r="AA235" i="52"/>
  <c r="AC235" i="52"/>
  <c r="E236" i="52"/>
  <c r="H236" i="52"/>
  <c r="J236" i="52"/>
  <c r="K236" i="52"/>
  <c r="AD236" i="52"/>
  <c r="F236" i="52"/>
  <c r="I236" i="52"/>
  <c r="L236" i="52"/>
  <c r="O236" i="52"/>
  <c r="S236" i="52"/>
  <c r="U236" i="52"/>
  <c r="W236" i="52"/>
  <c r="Y236" i="52"/>
  <c r="AA236" i="52"/>
  <c r="AC236" i="52"/>
  <c r="E237" i="52"/>
  <c r="H237" i="52"/>
  <c r="J237" i="52"/>
  <c r="K237" i="52"/>
  <c r="AD237" i="52"/>
  <c r="AE237" i="52"/>
  <c r="E237" i="58"/>
  <c r="AP237" i="58"/>
  <c r="F237" i="52"/>
  <c r="I237" i="52"/>
  <c r="L237" i="52"/>
  <c r="O237" i="52"/>
  <c r="S237" i="52"/>
  <c r="U237" i="52"/>
  <c r="W237" i="52"/>
  <c r="Y237" i="52"/>
  <c r="AA237" i="52"/>
  <c r="AC237" i="52"/>
  <c r="E238" i="52"/>
  <c r="H238" i="52"/>
  <c r="J238" i="52"/>
  <c r="F238" i="52"/>
  <c r="K238" i="52"/>
  <c r="AD238" i="52"/>
  <c r="I238" i="52"/>
  <c r="L238" i="52"/>
  <c r="O238" i="52"/>
  <c r="S238" i="52"/>
  <c r="U238" i="52"/>
  <c r="W238" i="52"/>
  <c r="Y238" i="52"/>
  <c r="AA238" i="52"/>
  <c r="AC238" i="52"/>
  <c r="E239" i="52"/>
  <c r="H239" i="52"/>
  <c r="J239" i="52"/>
  <c r="K239" i="52"/>
  <c r="AD239" i="52"/>
  <c r="F239" i="52"/>
  <c r="I239" i="52"/>
  <c r="L239" i="52"/>
  <c r="O239" i="52"/>
  <c r="S239" i="52"/>
  <c r="U239" i="52"/>
  <c r="W239" i="52"/>
  <c r="Y239" i="52"/>
  <c r="AA239" i="52"/>
  <c r="AC239" i="52"/>
  <c r="E240" i="52"/>
  <c r="H240" i="52"/>
  <c r="J240" i="52"/>
  <c r="F240" i="52"/>
  <c r="K240" i="52"/>
  <c r="AD240" i="52"/>
  <c r="I240" i="52"/>
  <c r="L240" i="52"/>
  <c r="O240" i="52"/>
  <c r="S240" i="52"/>
  <c r="U240" i="52"/>
  <c r="W240" i="52"/>
  <c r="Y240" i="52"/>
  <c r="AA240" i="52"/>
  <c r="AC240" i="52"/>
  <c r="E241" i="52"/>
  <c r="H241" i="52"/>
  <c r="J241" i="52"/>
  <c r="K241" i="52"/>
  <c r="AD241" i="52"/>
  <c r="AE241" i="52"/>
  <c r="E241" i="58"/>
  <c r="AV241" i="58"/>
  <c r="F241" i="52"/>
  <c r="I241" i="52"/>
  <c r="L241" i="52"/>
  <c r="O241" i="52"/>
  <c r="S241" i="52"/>
  <c r="U241" i="52"/>
  <c r="W241" i="52"/>
  <c r="Y241" i="52"/>
  <c r="AA241" i="52"/>
  <c r="AC241" i="52"/>
  <c r="AF241" i="52"/>
  <c r="E242" i="52"/>
  <c r="H242" i="52"/>
  <c r="J242" i="52"/>
  <c r="F242" i="52"/>
  <c r="K242" i="52"/>
  <c r="AD242" i="52"/>
  <c r="I242" i="52"/>
  <c r="L242" i="52"/>
  <c r="O242" i="52"/>
  <c r="S242" i="52"/>
  <c r="U242" i="52"/>
  <c r="W242" i="52"/>
  <c r="Y242" i="52"/>
  <c r="AA242" i="52"/>
  <c r="AC242" i="52"/>
  <c r="E243" i="52"/>
  <c r="H243" i="52"/>
  <c r="J243" i="52"/>
  <c r="K243" i="52"/>
  <c r="AD243" i="52"/>
  <c r="F243" i="52"/>
  <c r="I243" i="52"/>
  <c r="L243" i="52"/>
  <c r="O243" i="52"/>
  <c r="S243" i="52"/>
  <c r="U243" i="52"/>
  <c r="W243" i="52"/>
  <c r="Y243" i="52"/>
  <c r="AA243" i="52"/>
  <c r="AC243" i="52"/>
  <c r="E244" i="52"/>
  <c r="H244" i="52"/>
  <c r="J244" i="52"/>
  <c r="K244" i="52"/>
  <c r="AD244" i="52"/>
  <c r="F244" i="52"/>
  <c r="I244" i="52"/>
  <c r="L244" i="52"/>
  <c r="O244" i="52"/>
  <c r="S244" i="52"/>
  <c r="U244" i="52"/>
  <c r="W244" i="52"/>
  <c r="Y244" i="52"/>
  <c r="AA244" i="52"/>
  <c r="AC244" i="52"/>
  <c r="E245" i="52"/>
  <c r="H245" i="52"/>
  <c r="J245" i="52"/>
  <c r="K245" i="52"/>
  <c r="AD245" i="52"/>
  <c r="AE245" i="52"/>
  <c r="E245" i="58"/>
  <c r="F245" i="52"/>
  <c r="I245" i="52"/>
  <c r="L245" i="52"/>
  <c r="O245" i="52"/>
  <c r="S245" i="52"/>
  <c r="U245" i="52"/>
  <c r="W245" i="52"/>
  <c r="Y245" i="52"/>
  <c r="AA245" i="52"/>
  <c r="AC245" i="52"/>
  <c r="E246" i="52"/>
  <c r="H246" i="52"/>
  <c r="J246" i="52"/>
  <c r="K246" i="52"/>
  <c r="AD246" i="52"/>
  <c r="F246" i="52"/>
  <c r="I246" i="52"/>
  <c r="L246" i="52"/>
  <c r="O246" i="52"/>
  <c r="S246" i="52"/>
  <c r="U246" i="52"/>
  <c r="W246" i="52"/>
  <c r="Y246" i="52"/>
  <c r="AA246" i="52"/>
  <c r="AC246" i="52"/>
  <c r="E247" i="52"/>
  <c r="H247" i="52"/>
  <c r="J247" i="52"/>
  <c r="K247" i="52"/>
  <c r="AD247" i="52"/>
  <c r="F247" i="52"/>
  <c r="I247" i="52"/>
  <c r="L247" i="52"/>
  <c r="O247" i="52"/>
  <c r="S247" i="52"/>
  <c r="U247" i="52"/>
  <c r="W247" i="52"/>
  <c r="Y247" i="52"/>
  <c r="AA247" i="52"/>
  <c r="AC247" i="52"/>
  <c r="E248" i="52"/>
  <c r="H248" i="52"/>
  <c r="J248" i="52"/>
  <c r="F248" i="52"/>
  <c r="K248" i="52"/>
  <c r="AD248" i="52"/>
  <c r="I248" i="52"/>
  <c r="L248" i="52"/>
  <c r="O248" i="52"/>
  <c r="S248" i="52"/>
  <c r="U248" i="52"/>
  <c r="W248" i="52"/>
  <c r="Y248" i="52"/>
  <c r="AA248" i="52"/>
  <c r="AC248" i="52"/>
  <c r="E249" i="52"/>
  <c r="H249" i="52"/>
  <c r="J249" i="52"/>
  <c r="K249" i="52"/>
  <c r="AD249" i="52"/>
  <c r="AE249" i="52"/>
  <c r="E249" i="58"/>
  <c r="AC249" i="58"/>
  <c r="F249" i="52"/>
  <c r="I249" i="52"/>
  <c r="L249" i="52"/>
  <c r="O249" i="52"/>
  <c r="S249" i="52"/>
  <c r="U249" i="52"/>
  <c r="W249" i="52"/>
  <c r="Y249" i="52"/>
  <c r="AA249" i="52"/>
  <c r="AC249" i="52"/>
  <c r="AF249" i="52"/>
  <c r="E250" i="52"/>
  <c r="H250" i="52"/>
  <c r="J250" i="52"/>
  <c r="F250" i="52"/>
  <c r="K250" i="52"/>
  <c r="AD250" i="52"/>
  <c r="I250" i="52"/>
  <c r="L250" i="52"/>
  <c r="O250" i="52"/>
  <c r="S250" i="52"/>
  <c r="U250" i="52"/>
  <c r="W250" i="52"/>
  <c r="Y250" i="52"/>
  <c r="AA250" i="52"/>
  <c r="AC250" i="52"/>
  <c r="E251" i="52"/>
  <c r="H251" i="52"/>
  <c r="J251" i="52"/>
  <c r="K251" i="52"/>
  <c r="AD251" i="52"/>
  <c r="F251" i="52"/>
  <c r="I251" i="52"/>
  <c r="L251" i="52"/>
  <c r="O251" i="52"/>
  <c r="S251" i="52"/>
  <c r="U251" i="52"/>
  <c r="W251" i="52"/>
  <c r="Y251" i="52"/>
  <c r="AA251" i="52"/>
  <c r="AC251" i="52"/>
  <c r="E252" i="52"/>
  <c r="H252" i="52"/>
  <c r="J252" i="52"/>
  <c r="F252" i="52"/>
  <c r="K252" i="52"/>
  <c r="AD252" i="52"/>
  <c r="I252" i="52"/>
  <c r="L252" i="52"/>
  <c r="O252" i="52"/>
  <c r="S252" i="52"/>
  <c r="U252" i="52"/>
  <c r="W252" i="52"/>
  <c r="Y252" i="52"/>
  <c r="AA252" i="52"/>
  <c r="AC252" i="52"/>
  <c r="E253" i="52"/>
  <c r="H253" i="52"/>
  <c r="J253" i="52"/>
  <c r="K253" i="52"/>
  <c r="AD253" i="52"/>
  <c r="AE253" i="52"/>
  <c r="E253" i="58"/>
  <c r="V253" i="58"/>
  <c r="F253" i="52"/>
  <c r="I253" i="52"/>
  <c r="L253" i="52"/>
  <c r="O253" i="52"/>
  <c r="S253" i="52"/>
  <c r="U253" i="52"/>
  <c r="W253" i="52"/>
  <c r="Y253" i="52"/>
  <c r="AA253" i="52"/>
  <c r="AC253" i="52"/>
  <c r="E254" i="52"/>
  <c r="H254" i="52"/>
  <c r="J254" i="52"/>
  <c r="K254" i="52"/>
  <c r="AD254" i="52"/>
  <c r="F254" i="52"/>
  <c r="I254" i="52"/>
  <c r="L254" i="52"/>
  <c r="O254" i="52"/>
  <c r="S254" i="52"/>
  <c r="U254" i="52"/>
  <c r="W254" i="52"/>
  <c r="Y254" i="52"/>
  <c r="AA254" i="52"/>
  <c r="AC254" i="52"/>
  <c r="E255" i="52"/>
  <c r="H255" i="52"/>
  <c r="J255" i="52"/>
  <c r="K255" i="52"/>
  <c r="AD255" i="52"/>
  <c r="F255" i="52"/>
  <c r="I255" i="52"/>
  <c r="L255" i="52"/>
  <c r="O255" i="52"/>
  <c r="S255" i="52"/>
  <c r="U255" i="52"/>
  <c r="W255" i="52"/>
  <c r="Y255" i="52"/>
  <c r="AA255" i="52"/>
  <c r="AC255" i="52"/>
  <c r="E256" i="52"/>
  <c r="H256" i="52"/>
  <c r="J256" i="52"/>
  <c r="K256" i="52"/>
  <c r="AD256" i="52"/>
  <c r="F256" i="52"/>
  <c r="I256" i="52"/>
  <c r="L256" i="52"/>
  <c r="O256" i="52"/>
  <c r="S256" i="52"/>
  <c r="U256" i="52"/>
  <c r="W256" i="52"/>
  <c r="Y256" i="52"/>
  <c r="AA256" i="52"/>
  <c r="AC256" i="52"/>
  <c r="E257" i="52"/>
  <c r="H257" i="52"/>
  <c r="J257" i="52"/>
  <c r="K257" i="52"/>
  <c r="AD257" i="52"/>
  <c r="AE257" i="52"/>
  <c r="E257" i="58"/>
  <c r="AP257" i="58"/>
  <c r="F257" i="52"/>
  <c r="I257" i="52"/>
  <c r="L257" i="52"/>
  <c r="O257" i="52"/>
  <c r="S257" i="52"/>
  <c r="U257" i="52"/>
  <c r="W257" i="52"/>
  <c r="Y257" i="52"/>
  <c r="AA257" i="52"/>
  <c r="AC257" i="52"/>
  <c r="AF257" i="52"/>
  <c r="E258" i="52"/>
  <c r="H258" i="52"/>
  <c r="J258" i="52"/>
  <c r="K258" i="52"/>
  <c r="AD258" i="52"/>
  <c r="F258" i="52"/>
  <c r="I258" i="52"/>
  <c r="L258" i="52"/>
  <c r="O258" i="52"/>
  <c r="S258" i="52"/>
  <c r="U258" i="52"/>
  <c r="W258" i="52"/>
  <c r="Y258" i="52"/>
  <c r="AA258" i="52"/>
  <c r="AC258" i="52"/>
  <c r="E259" i="52"/>
  <c r="H259" i="52"/>
  <c r="J259" i="52"/>
  <c r="K259" i="52"/>
  <c r="AD259" i="52"/>
  <c r="F259" i="52"/>
  <c r="I259" i="52"/>
  <c r="L259" i="52"/>
  <c r="O259" i="52"/>
  <c r="S259" i="52"/>
  <c r="U259" i="52"/>
  <c r="W259" i="52"/>
  <c r="Y259" i="52"/>
  <c r="AA259" i="52"/>
  <c r="AC259" i="52"/>
  <c r="E260" i="52"/>
  <c r="H260" i="52"/>
  <c r="J260" i="52"/>
  <c r="F260" i="52"/>
  <c r="K260" i="52"/>
  <c r="AD260" i="52"/>
  <c r="I260" i="52"/>
  <c r="L260" i="52"/>
  <c r="O260" i="52"/>
  <c r="S260" i="52"/>
  <c r="U260" i="52"/>
  <c r="W260" i="52"/>
  <c r="Y260" i="52"/>
  <c r="AA260" i="52"/>
  <c r="AC260" i="52"/>
  <c r="E261" i="52"/>
  <c r="H261" i="52"/>
  <c r="J261" i="52"/>
  <c r="K261" i="52"/>
  <c r="AD261" i="52"/>
  <c r="AE261" i="52"/>
  <c r="E261" i="58"/>
  <c r="F261" i="52"/>
  <c r="I261" i="52"/>
  <c r="L261" i="52"/>
  <c r="O261" i="52"/>
  <c r="S261" i="52"/>
  <c r="U261" i="52"/>
  <c r="W261" i="52"/>
  <c r="Y261" i="52"/>
  <c r="AA261" i="52"/>
  <c r="AC261" i="52"/>
  <c r="E262" i="52"/>
  <c r="H262" i="52"/>
  <c r="J262" i="52"/>
  <c r="F262" i="52"/>
  <c r="K262" i="52"/>
  <c r="AD262" i="52"/>
  <c r="I262" i="52"/>
  <c r="L262" i="52"/>
  <c r="O262" i="52"/>
  <c r="S262" i="52"/>
  <c r="U262" i="52"/>
  <c r="W262" i="52"/>
  <c r="Y262" i="52"/>
  <c r="AA262" i="52"/>
  <c r="AC262" i="52"/>
  <c r="E263" i="52"/>
  <c r="H263" i="52"/>
  <c r="J263" i="52"/>
  <c r="F263" i="52"/>
  <c r="I263" i="52"/>
  <c r="K263" i="52"/>
  <c r="AD263" i="52"/>
  <c r="AE263" i="52"/>
  <c r="E263" i="58"/>
  <c r="L263" i="52"/>
  <c r="O263" i="52"/>
  <c r="S263" i="52"/>
  <c r="U263" i="52"/>
  <c r="W263" i="52"/>
  <c r="Y263" i="52"/>
  <c r="AA263" i="52"/>
  <c r="AC263" i="52"/>
  <c r="E264" i="52"/>
  <c r="H264" i="52"/>
  <c r="J264" i="52"/>
  <c r="F264" i="52"/>
  <c r="I264" i="52"/>
  <c r="K264" i="52"/>
  <c r="L264" i="52"/>
  <c r="O264" i="52"/>
  <c r="S264" i="52"/>
  <c r="U264" i="52"/>
  <c r="W264" i="52"/>
  <c r="Y264" i="52"/>
  <c r="AA264" i="52"/>
  <c r="AC264" i="52"/>
  <c r="AD264" i="52"/>
  <c r="AE264" i="52"/>
  <c r="E264" i="58"/>
  <c r="E265" i="52"/>
  <c r="H265" i="52"/>
  <c r="J265" i="52"/>
  <c r="F265" i="52"/>
  <c r="I265" i="52"/>
  <c r="K265" i="52"/>
  <c r="AD265" i="52"/>
  <c r="AE265" i="52"/>
  <c r="E265" i="58"/>
  <c r="L265" i="52"/>
  <c r="O265" i="52"/>
  <c r="S265" i="52"/>
  <c r="U265" i="52"/>
  <c r="W265" i="52"/>
  <c r="Y265" i="52"/>
  <c r="AA265" i="52"/>
  <c r="AC265" i="52"/>
  <c r="AF265" i="52"/>
  <c r="E266" i="52"/>
  <c r="H266" i="52"/>
  <c r="J266" i="52"/>
  <c r="K266" i="52"/>
  <c r="AD266" i="52"/>
  <c r="F266" i="52"/>
  <c r="I266" i="52"/>
  <c r="L266" i="52"/>
  <c r="O266" i="52"/>
  <c r="S266" i="52"/>
  <c r="U266" i="52"/>
  <c r="W266" i="52"/>
  <c r="Y266" i="52"/>
  <c r="AA266" i="52"/>
  <c r="AC266" i="52"/>
  <c r="E267" i="52"/>
  <c r="H267" i="52"/>
  <c r="J267" i="52"/>
  <c r="F267" i="52"/>
  <c r="I267" i="52"/>
  <c r="K267" i="52"/>
  <c r="AD267" i="52"/>
  <c r="AE267" i="52"/>
  <c r="E267" i="58"/>
  <c r="AV267" i="58"/>
  <c r="L267" i="52"/>
  <c r="O267" i="52"/>
  <c r="S267" i="52"/>
  <c r="U267" i="52"/>
  <c r="W267" i="52"/>
  <c r="Y267" i="52"/>
  <c r="AA267" i="52"/>
  <c r="AC267" i="52"/>
  <c r="E268" i="52"/>
  <c r="H268" i="52"/>
  <c r="J268" i="52"/>
  <c r="F268" i="52"/>
  <c r="I268" i="52"/>
  <c r="K268" i="52"/>
  <c r="L268" i="52"/>
  <c r="O268" i="52"/>
  <c r="S268" i="52"/>
  <c r="U268" i="52"/>
  <c r="W268" i="52"/>
  <c r="Y268" i="52"/>
  <c r="AA268" i="52"/>
  <c r="AC268" i="52"/>
  <c r="AD268" i="52"/>
  <c r="AE268" i="52"/>
  <c r="E268" i="58"/>
  <c r="E269" i="52"/>
  <c r="H269" i="52"/>
  <c r="J269" i="52"/>
  <c r="F269" i="52"/>
  <c r="I269" i="52"/>
  <c r="K269" i="52"/>
  <c r="AD269" i="52"/>
  <c r="AE269" i="52"/>
  <c r="E269" i="58"/>
  <c r="AP269" i="58"/>
  <c r="L269" i="52"/>
  <c r="O269" i="52"/>
  <c r="S269" i="52"/>
  <c r="U269" i="52"/>
  <c r="W269" i="52"/>
  <c r="Y269" i="52"/>
  <c r="AA269" i="52"/>
  <c r="AC269" i="52"/>
  <c r="E270" i="52"/>
  <c r="H270" i="52"/>
  <c r="J270" i="52"/>
  <c r="F270" i="52"/>
  <c r="K270" i="52"/>
  <c r="AD270" i="52"/>
  <c r="I270" i="52"/>
  <c r="L270" i="52"/>
  <c r="O270" i="52"/>
  <c r="S270" i="52"/>
  <c r="U270" i="52"/>
  <c r="W270" i="52"/>
  <c r="Y270" i="52"/>
  <c r="AA270" i="52"/>
  <c r="AC270" i="52"/>
  <c r="E271" i="52"/>
  <c r="H271" i="52"/>
  <c r="J271" i="52"/>
  <c r="F271" i="52"/>
  <c r="I271" i="52"/>
  <c r="K271" i="52"/>
  <c r="AD271" i="52"/>
  <c r="AE271" i="52"/>
  <c r="E271" i="58"/>
  <c r="L271" i="52"/>
  <c r="O271" i="52"/>
  <c r="S271" i="52"/>
  <c r="U271" i="52"/>
  <c r="W271" i="52"/>
  <c r="Y271" i="52"/>
  <c r="AA271" i="52"/>
  <c r="AC271" i="52"/>
  <c r="E272" i="52"/>
  <c r="H272" i="52"/>
  <c r="J272" i="52"/>
  <c r="F272" i="52"/>
  <c r="I272" i="52"/>
  <c r="K272" i="52"/>
  <c r="L272" i="52"/>
  <c r="O272" i="52"/>
  <c r="S272" i="52"/>
  <c r="U272" i="52"/>
  <c r="W272" i="52"/>
  <c r="Y272" i="52"/>
  <c r="AA272" i="52"/>
  <c r="AC272" i="52"/>
  <c r="AD272" i="52"/>
  <c r="AE272" i="52"/>
  <c r="E272" i="58"/>
  <c r="E273" i="52"/>
  <c r="H273" i="52"/>
  <c r="J273" i="52"/>
  <c r="K273" i="52"/>
  <c r="AD273" i="52"/>
  <c r="F273" i="52"/>
  <c r="I273" i="52"/>
  <c r="L273" i="52"/>
  <c r="O273" i="52"/>
  <c r="S273" i="52"/>
  <c r="U273" i="52"/>
  <c r="W273" i="52"/>
  <c r="Y273" i="52"/>
  <c r="AA273" i="52"/>
  <c r="AC273" i="52"/>
  <c r="E274" i="52"/>
  <c r="H274" i="52"/>
  <c r="J274" i="52"/>
  <c r="K274" i="52"/>
  <c r="AD274" i="52"/>
  <c r="F274" i="52"/>
  <c r="I274" i="52"/>
  <c r="L274" i="52"/>
  <c r="O274" i="52"/>
  <c r="S274" i="52"/>
  <c r="U274" i="52"/>
  <c r="W274" i="52"/>
  <c r="Y274" i="52"/>
  <c r="AA274" i="52"/>
  <c r="AC274" i="52"/>
  <c r="E275" i="52"/>
  <c r="H275" i="52"/>
  <c r="J275" i="52"/>
  <c r="F275" i="52"/>
  <c r="I275" i="52"/>
  <c r="K275" i="52"/>
  <c r="AD275" i="52"/>
  <c r="AE275" i="52"/>
  <c r="E275" i="58"/>
  <c r="L275" i="52"/>
  <c r="O275" i="52"/>
  <c r="S275" i="52"/>
  <c r="U275" i="52"/>
  <c r="W275" i="52"/>
  <c r="Y275" i="52"/>
  <c r="AA275" i="52"/>
  <c r="AC275" i="52"/>
  <c r="E276" i="52"/>
  <c r="H276" i="52"/>
  <c r="J276" i="52"/>
  <c r="F276" i="52"/>
  <c r="I276" i="52"/>
  <c r="K276" i="52"/>
  <c r="L276" i="52"/>
  <c r="O276" i="52"/>
  <c r="S276" i="52"/>
  <c r="U276" i="52"/>
  <c r="W276" i="52"/>
  <c r="Y276" i="52"/>
  <c r="AA276" i="52"/>
  <c r="AC276" i="52"/>
  <c r="AD276" i="52"/>
  <c r="AE276" i="52"/>
  <c r="E276" i="58"/>
  <c r="E277" i="52"/>
  <c r="H277" i="52"/>
  <c r="J277" i="52"/>
  <c r="K277" i="52"/>
  <c r="AD277" i="52"/>
  <c r="F277" i="52"/>
  <c r="I277" i="52"/>
  <c r="L277" i="52"/>
  <c r="O277" i="52"/>
  <c r="S277" i="52"/>
  <c r="U277" i="52"/>
  <c r="W277" i="52"/>
  <c r="Y277" i="52"/>
  <c r="AA277" i="52"/>
  <c r="AC277" i="52"/>
  <c r="E278" i="52"/>
  <c r="H278" i="52"/>
  <c r="J278" i="52"/>
  <c r="K278" i="52"/>
  <c r="AD278" i="52"/>
  <c r="F278" i="52"/>
  <c r="I278" i="52"/>
  <c r="L278" i="52"/>
  <c r="O278" i="52"/>
  <c r="S278" i="52"/>
  <c r="U278" i="52"/>
  <c r="W278" i="52"/>
  <c r="Y278" i="52"/>
  <c r="AA278" i="52"/>
  <c r="AC278" i="52"/>
  <c r="E279" i="52"/>
  <c r="H279" i="52"/>
  <c r="J279" i="52"/>
  <c r="K279" i="52"/>
  <c r="AD279" i="52"/>
  <c r="F279" i="52"/>
  <c r="I279" i="52"/>
  <c r="L279" i="52"/>
  <c r="O279" i="52"/>
  <c r="S279" i="52"/>
  <c r="U279" i="52"/>
  <c r="W279" i="52"/>
  <c r="Y279" i="52"/>
  <c r="AA279" i="52"/>
  <c r="AC279" i="52"/>
  <c r="E280" i="52"/>
  <c r="H280" i="52"/>
  <c r="J280" i="52"/>
  <c r="K280" i="52"/>
  <c r="AD280" i="52"/>
  <c r="F280" i="52"/>
  <c r="I280" i="52"/>
  <c r="L280" i="52"/>
  <c r="O280" i="52"/>
  <c r="S280" i="52"/>
  <c r="U280" i="52"/>
  <c r="W280" i="52"/>
  <c r="Y280" i="52"/>
  <c r="AA280" i="52"/>
  <c r="AC280" i="52"/>
  <c r="E281" i="52"/>
  <c r="H281" i="52"/>
  <c r="J281" i="52"/>
  <c r="K281" i="52"/>
  <c r="AD281" i="52"/>
  <c r="F281" i="52"/>
  <c r="I281" i="52"/>
  <c r="L281" i="52"/>
  <c r="O281" i="52"/>
  <c r="S281" i="52"/>
  <c r="U281" i="52"/>
  <c r="W281" i="52"/>
  <c r="Y281" i="52"/>
  <c r="AA281" i="52"/>
  <c r="AC281" i="52"/>
  <c r="E282" i="52"/>
  <c r="H282" i="52"/>
  <c r="J282" i="52"/>
  <c r="F282" i="52"/>
  <c r="I282" i="52"/>
  <c r="K282" i="52"/>
  <c r="AD282" i="52"/>
  <c r="L282" i="52"/>
  <c r="O282" i="52"/>
  <c r="S282" i="52"/>
  <c r="U282" i="52"/>
  <c r="W282" i="52"/>
  <c r="Y282" i="52"/>
  <c r="AA282" i="52"/>
  <c r="AC282" i="52"/>
  <c r="E283" i="52"/>
  <c r="H283" i="52"/>
  <c r="J283" i="52"/>
  <c r="F283" i="52"/>
  <c r="I283" i="52"/>
  <c r="K283" i="52"/>
  <c r="AD283" i="52"/>
  <c r="L283" i="52"/>
  <c r="O283" i="52"/>
  <c r="S283" i="52"/>
  <c r="U283" i="52"/>
  <c r="W283" i="52"/>
  <c r="Y283" i="52"/>
  <c r="AA283" i="52"/>
  <c r="AC283" i="52"/>
  <c r="E284" i="52"/>
  <c r="H284" i="52"/>
  <c r="J284" i="52"/>
  <c r="K284" i="52"/>
  <c r="AD284" i="52"/>
  <c r="F284" i="52"/>
  <c r="I284" i="52"/>
  <c r="L284" i="52"/>
  <c r="O284" i="52"/>
  <c r="S284" i="52"/>
  <c r="U284" i="52"/>
  <c r="W284" i="52"/>
  <c r="Y284" i="52"/>
  <c r="AA284" i="52"/>
  <c r="AC284" i="52"/>
  <c r="E285" i="52"/>
  <c r="H285" i="52"/>
  <c r="J285" i="52"/>
  <c r="F285" i="52"/>
  <c r="I285" i="52"/>
  <c r="K285" i="52"/>
  <c r="L285" i="52"/>
  <c r="O285" i="52"/>
  <c r="S285" i="52"/>
  <c r="U285" i="52"/>
  <c r="W285" i="52"/>
  <c r="Y285" i="52"/>
  <c r="AA285" i="52"/>
  <c r="AC285" i="52"/>
  <c r="AD285" i="52"/>
  <c r="AE285" i="52"/>
  <c r="E285" i="58"/>
  <c r="V285" i="58"/>
  <c r="E286" i="52"/>
  <c r="H286" i="52"/>
  <c r="J286" i="52"/>
  <c r="K286" i="52"/>
  <c r="AD286" i="52"/>
  <c r="F286" i="52"/>
  <c r="I286" i="52"/>
  <c r="L286" i="52"/>
  <c r="O286" i="52"/>
  <c r="S286" i="52"/>
  <c r="U286" i="52"/>
  <c r="W286" i="52"/>
  <c r="Y286" i="52"/>
  <c r="AA286" i="52"/>
  <c r="AC286" i="52"/>
  <c r="E287" i="52"/>
  <c r="H287" i="52"/>
  <c r="J287" i="52"/>
  <c r="K287" i="52"/>
  <c r="AD287" i="52"/>
  <c r="F287" i="52"/>
  <c r="I287" i="52"/>
  <c r="L287" i="52"/>
  <c r="O287" i="52"/>
  <c r="S287" i="52"/>
  <c r="U287" i="52"/>
  <c r="W287" i="52"/>
  <c r="Y287" i="52"/>
  <c r="AA287" i="52"/>
  <c r="AC287" i="52"/>
  <c r="E288" i="52"/>
  <c r="H288" i="52"/>
  <c r="J288" i="52"/>
  <c r="K288" i="52"/>
  <c r="AD288" i="52"/>
  <c r="F288" i="52"/>
  <c r="I288" i="52"/>
  <c r="L288" i="52"/>
  <c r="O288" i="52"/>
  <c r="S288" i="52"/>
  <c r="U288" i="52"/>
  <c r="W288" i="52"/>
  <c r="Y288" i="52"/>
  <c r="AA288" i="52"/>
  <c r="AC288" i="52"/>
  <c r="E289" i="52"/>
  <c r="H289" i="52"/>
  <c r="J289" i="52"/>
  <c r="K289" i="52"/>
  <c r="AD289" i="52"/>
  <c r="F289" i="52"/>
  <c r="I289" i="52"/>
  <c r="L289" i="52"/>
  <c r="O289" i="52"/>
  <c r="S289" i="52"/>
  <c r="U289" i="52"/>
  <c r="W289" i="52"/>
  <c r="Y289" i="52"/>
  <c r="AA289" i="52"/>
  <c r="AC289" i="52"/>
  <c r="E290" i="52"/>
  <c r="H290" i="52"/>
  <c r="J290" i="52"/>
  <c r="F290" i="52"/>
  <c r="I290" i="52"/>
  <c r="K290" i="52"/>
  <c r="AD290" i="52"/>
  <c r="L290" i="52"/>
  <c r="O290" i="52"/>
  <c r="S290" i="52"/>
  <c r="U290" i="52"/>
  <c r="W290" i="52"/>
  <c r="Y290" i="52"/>
  <c r="AA290" i="52"/>
  <c r="AC290" i="52"/>
  <c r="E291" i="52"/>
  <c r="H291" i="52"/>
  <c r="J291" i="52"/>
  <c r="F291" i="52"/>
  <c r="I291" i="52"/>
  <c r="K291" i="52"/>
  <c r="AD291" i="52"/>
  <c r="L291" i="52"/>
  <c r="O291" i="52"/>
  <c r="S291" i="52"/>
  <c r="U291" i="52"/>
  <c r="W291" i="52"/>
  <c r="Y291" i="52"/>
  <c r="AA291" i="52"/>
  <c r="AC291" i="52"/>
  <c r="E292" i="52"/>
  <c r="H292" i="52"/>
  <c r="J292" i="52"/>
  <c r="K292" i="52"/>
  <c r="AD292" i="52"/>
  <c r="F292" i="52"/>
  <c r="I292" i="52"/>
  <c r="L292" i="52"/>
  <c r="O292" i="52"/>
  <c r="S292" i="52"/>
  <c r="U292" i="52"/>
  <c r="W292" i="52"/>
  <c r="Y292" i="52"/>
  <c r="AA292" i="52"/>
  <c r="AC292" i="52"/>
  <c r="E293" i="52"/>
  <c r="H293" i="52"/>
  <c r="J293" i="52"/>
  <c r="F293" i="52"/>
  <c r="I293" i="52"/>
  <c r="K293" i="52"/>
  <c r="L293" i="52"/>
  <c r="O293" i="52"/>
  <c r="S293" i="52"/>
  <c r="U293" i="52"/>
  <c r="W293" i="52"/>
  <c r="Y293" i="52"/>
  <c r="AA293" i="52"/>
  <c r="AC293" i="52"/>
  <c r="AD293" i="52"/>
  <c r="AE293" i="52"/>
  <c r="E293" i="58"/>
  <c r="E294" i="52"/>
  <c r="H294" i="52"/>
  <c r="J294" i="52"/>
  <c r="K294" i="52"/>
  <c r="AD294" i="52"/>
  <c r="F294" i="52"/>
  <c r="I294" i="52"/>
  <c r="L294" i="52"/>
  <c r="O294" i="52"/>
  <c r="S294" i="52"/>
  <c r="U294" i="52"/>
  <c r="W294" i="52"/>
  <c r="Y294" i="52"/>
  <c r="AA294" i="52"/>
  <c r="AC294" i="52"/>
  <c r="E295" i="52"/>
  <c r="H295" i="52"/>
  <c r="J295" i="52"/>
  <c r="K295" i="52"/>
  <c r="AD295" i="52"/>
  <c r="F295" i="52"/>
  <c r="I295" i="52"/>
  <c r="L295" i="52"/>
  <c r="O295" i="52"/>
  <c r="S295" i="52"/>
  <c r="U295" i="52"/>
  <c r="W295" i="52"/>
  <c r="Y295" i="52"/>
  <c r="AA295" i="52"/>
  <c r="AC295" i="52"/>
  <c r="E296" i="52"/>
  <c r="H296" i="52"/>
  <c r="J296" i="52"/>
  <c r="K296" i="52"/>
  <c r="AD296" i="52"/>
  <c r="F296" i="52"/>
  <c r="I296" i="52"/>
  <c r="L296" i="52"/>
  <c r="O296" i="52"/>
  <c r="S296" i="52"/>
  <c r="U296" i="52"/>
  <c r="W296" i="52"/>
  <c r="Y296" i="52"/>
  <c r="AA296" i="52"/>
  <c r="AC296" i="52"/>
  <c r="E297" i="52"/>
  <c r="H297" i="52"/>
  <c r="J297" i="52"/>
  <c r="K297" i="52"/>
  <c r="AD297" i="52"/>
  <c r="F297" i="52"/>
  <c r="I297" i="52"/>
  <c r="L297" i="52"/>
  <c r="O297" i="52"/>
  <c r="S297" i="52"/>
  <c r="U297" i="52"/>
  <c r="W297" i="52"/>
  <c r="Y297" i="52"/>
  <c r="AA297" i="52"/>
  <c r="AC297" i="52"/>
  <c r="E298" i="52"/>
  <c r="H298" i="52"/>
  <c r="J298" i="52"/>
  <c r="F298" i="52"/>
  <c r="I298" i="52"/>
  <c r="K298" i="52"/>
  <c r="AD298" i="52"/>
  <c r="L298" i="52"/>
  <c r="O298" i="52"/>
  <c r="S298" i="52"/>
  <c r="U298" i="52"/>
  <c r="W298" i="52"/>
  <c r="Y298" i="52"/>
  <c r="AA298" i="52"/>
  <c r="AC298" i="52"/>
  <c r="E299" i="52"/>
  <c r="H299" i="52"/>
  <c r="J299" i="52"/>
  <c r="F299" i="52"/>
  <c r="I299" i="52"/>
  <c r="K299" i="52"/>
  <c r="AD299" i="52"/>
  <c r="L299" i="52"/>
  <c r="O299" i="52"/>
  <c r="S299" i="52"/>
  <c r="U299" i="52"/>
  <c r="W299" i="52"/>
  <c r="Y299" i="52"/>
  <c r="AA299" i="52"/>
  <c r="AC299" i="52"/>
  <c r="E300" i="52"/>
  <c r="H300" i="52"/>
  <c r="J300" i="52"/>
  <c r="K300" i="52"/>
  <c r="AD300" i="52"/>
  <c r="F300" i="52"/>
  <c r="I300" i="52"/>
  <c r="L300" i="52"/>
  <c r="O300" i="52"/>
  <c r="S300" i="52"/>
  <c r="U300" i="52"/>
  <c r="W300" i="52"/>
  <c r="Y300" i="52"/>
  <c r="AA300" i="52"/>
  <c r="AC300" i="52"/>
  <c r="E301" i="52"/>
  <c r="H301" i="52"/>
  <c r="J301" i="52"/>
  <c r="F301" i="52"/>
  <c r="I301" i="52"/>
  <c r="K301" i="52"/>
  <c r="L301" i="52"/>
  <c r="O301" i="52"/>
  <c r="S301" i="52"/>
  <c r="U301" i="52"/>
  <c r="W301" i="52"/>
  <c r="Y301" i="52"/>
  <c r="AA301" i="52"/>
  <c r="AC301" i="52"/>
  <c r="AD301" i="52"/>
  <c r="AE301" i="52"/>
  <c r="E301" i="58"/>
  <c r="E302" i="52"/>
  <c r="H302" i="52"/>
  <c r="J302" i="52"/>
  <c r="K302" i="52"/>
  <c r="AD302" i="52"/>
  <c r="F302" i="52"/>
  <c r="I302" i="52"/>
  <c r="L302" i="52"/>
  <c r="O302" i="52"/>
  <c r="S302" i="52"/>
  <c r="U302" i="52"/>
  <c r="W302" i="52"/>
  <c r="Y302" i="52"/>
  <c r="AA302" i="52"/>
  <c r="AC302" i="52"/>
  <c r="E303" i="52"/>
  <c r="H303" i="52"/>
  <c r="J303" i="52"/>
  <c r="K303" i="52"/>
  <c r="AD303" i="52"/>
  <c r="F303" i="52"/>
  <c r="I303" i="52"/>
  <c r="L303" i="52"/>
  <c r="O303" i="52"/>
  <c r="S303" i="52"/>
  <c r="U303" i="52"/>
  <c r="W303" i="52"/>
  <c r="Y303" i="52"/>
  <c r="AA303" i="52"/>
  <c r="AC303" i="52"/>
  <c r="E304" i="52"/>
  <c r="H304" i="52"/>
  <c r="J304" i="52"/>
  <c r="K304" i="52"/>
  <c r="AD304" i="52"/>
  <c r="F304" i="52"/>
  <c r="I304" i="52"/>
  <c r="L304" i="52"/>
  <c r="O304" i="52"/>
  <c r="S304" i="52"/>
  <c r="U304" i="52"/>
  <c r="W304" i="52"/>
  <c r="Y304" i="52"/>
  <c r="AA304" i="52"/>
  <c r="AC304" i="52"/>
  <c r="E305" i="52"/>
  <c r="H305" i="52"/>
  <c r="J305" i="52"/>
  <c r="K305" i="52"/>
  <c r="AD305" i="52"/>
  <c r="F305" i="52"/>
  <c r="I305" i="52"/>
  <c r="L305" i="52"/>
  <c r="O305" i="52"/>
  <c r="S305" i="52"/>
  <c r="U305" i="52"/>
  <c r="W305" i="52"/>
  <c r="Y305" i="52"/>
  <c r="AA305" i="52"/>
  <c r="AC305" i="52"/>
  <c r="E306" i="52"/>
  <c r="H306" i="52"/>
  <c r="J306" i="52"/>
  <c r="F306" i="52"/>
  <c r="I306" i="52"/>
  <c r="K306" i="52"/>
  <c r="AD306" i="52"/>
  <c r="L306" i="52"/>
  <c r="O306" i="52"/>
  <c r="S306" i="52"/>
  <c r="U306" i="52"/>
  <c r="W306" i="52"/>
  <c r="Y306" i="52"/>
  <c r="AA306" i="52"/>
  <c r="AC306" i="52"/>
  <c r="E307" i="52"/>
  <c r="H307" i="52"/>
  <c r="J307" i="52"/>
  <c r="F307" i="52"/>
  <c r="I307" i="52"/>
  <c r="K307" i="52"/>
  <c r="AD307" i="52"/>
  <c r="L307" i="52"/>
  <c r="O307" i="52"/>
  <c r="S307" i="52"/>
  <c r="U307" i="52"/>
  <c r="W307" i="52"/>
  <c r="Y307" i="52"/>
  <c r="AA307" i="52"/>
  <c r="AC307" i="52"/>
  <c r="E308" i="52"/>
  <c r="H308" i="52"/>
  <c r="J308" i="52"/>
  <c r="K308" i="52"/>
  <c r="AD308" i="52"/>
  <c r="F308" i="52"/>
  <c r="I308" i="52"/>
  <c r="L308" i="52"/>
  <c r="O308" i="52"/>
  <c r="S308" i="52"/>
  <c r="U308" i="52"/>
  <c r="W308" i="52"/>
  <c r="Y308" i="52"/>
  <c r="AA308" i="52"/>
  <c r="AC308" i="52"/>
  <c r="E309" i="52"/>
  <c r="H309" i="52"/>
  <c r="J309" i="52"/>
  <c r="F309" i="52"/>
  <c r="I309" i="52"/>
  <c r="K309" i="52"/>
  <c r="L309" i="52"/>
  <c r="O309" i="52"/>
  <c r="S309" i="52"/>
  <c r="U309" i="52"/>
  <c r="W309" i="52"/>
  <c r="Y309" i="52"/>
  <c r="AA309" i="52"/>
  <c r="AC309" i="52"/>
  <c r="AD309" i="52"/>
  <c r="AE309" i="52"/>
  <c r="E309" i="58"/>
  <c r="E310" i="52"/>
  <c r="H310" i="52"/>
  <c r="J310" i="52"/>
  <c r="K310" i="52"/>
  <c r="AD310" i="52"/>
  <c r="F310" i="52"/>
  <c r="I310" i="52"/>
  <c r="L310" i="52"/>
  <c r="O310" i="52"/>
  <c r="S310" i="52"/>
  <c r="U310" i="52"/>
  <c r="W310" i="52"/>
  <c r="Y310" i="52"/>
  <c r="AA310" i="52"/>
  <c r="AC310" i="52"/>
  <c r="S1" i="23"/>
  <c r="AU1" i="50"/>
  <c r="O3" i="23"/>
  <c r="P4" i="23"/>
  <c r="E8" i="23"/>
  <c r="F8" i="23"/>
  <c r="G8" i="23"/>
  <c r="J8" i="23"/>
  <c r="L8" i="23"/>
  <c r="O8" i="23"/>
  <c r="Q8" i="23"/>
  <c r="E9" i="23"/>
  <c r="F9" i="23"/>
  <c r="G9" i="23"/>
  <c r="J9" i="23"/>
  <c r="L9" i="23"/>
  <c r="O9" i="23"/>
  <c r="Q9" i="23"/>
  <c r="A10" i="23"/>
  <c r="A10" i="50"/>
  <c r="E10" i="23"/>
  <c r="F10" i="23"/>
  <c r="G10" i="23"/>
  <c r="J10" i="23"/>
  <c r="L10" i="23"/>
  <c r="R10" i="23"/>
  <c r="E10" i="50"/>
  <c r="O10" i="50"/>
  <c r="R10" i="50"/>
  <c r="O10" i="23"/>
  <c r="Q10" i="23"/>
  <c r="E11" i="23"/>
  <c r="F11" i="23"/>
  <c r="G11" i="23"/>
  <c r="J11" i="23"/>
  <c r="L11" i="23"/>
  <c r="O11" i="23"/>
  <c r="Q11" i="23"/>
  <c r="R11" i="23"/>
  <c r="E11" i="50"/>
  <c r="E12" i="23"/>
  <c r="F12" i="23"/>
  <c r="G12" i="23"/>
  <c r="J12" i="23"/>
  <c r="L12" i="23"/>
  <c r="O12" i="23"/>
  <c r="Q12" i="23"/>
  <c r="R12" i="23"/>
  <c r="E12" i="50"/>
  <c r="V12" i="50"/>
  <c r="U12" i="23"/>
  <c r="E13" i="23"/>
  <c r="F13" i="23"/>
  <c r="G13" i="23"/>
  <c r="J13" i="23"/>
  <c r="L13" i="23"/>
  <c r="R13" i="23"/>
  <c r="E13" i="50"/>
  <c r="O13" i="23"/>
  <c r="U13" i="23"/>
  <c r="Q13" i="23"/>
  <c r="E14" i="23"/>
  <c r="F14" i="23"/>
  <c r="G14" i="23"/>
  <c r="J14" i="23"/>
  <c r="L14" i="23"/>
  <c r="R14" i="23"/>
  <c r="E14" i="50"/>
  <c r="O14" i="50"/>
  <c r="K14" i="50"/>
  <c r="O14" i="23"/>
  <c r="U14" i="23"/>
  <c r="Q14" i="23"/>
  <c r="E15" i="23"/>
  <c r="F15" i="23"/>
  <c r="G15" i="23"/>
  <c r="J15" i="23"/>
  <c r="L15" i="23"/>
  <c r="O15" i="23"/>
  <c r="Q15" i="23"/>
  <c r="R15" i="23"/>
  <c r="E15" i="50"/>
  <c r="E16" i="23"/>
  <c r="F16" i="23"/>
  <c r="G16" i="23"/>
  <c r="J16" i="23"/>
  <c r="L16" i="23"/>
  <c r="O16" i="23"/>
  <c r="U16" i="23"/>
  <c r="Q16" i="23"/>
  <c r="R16" i="23"/>
  <c r="E16" i="50"/>
  <c r="E17" i="23"/>
  <c r="F17" i="23"/>
  <c r="G17" i="23"/>
  <c r="J17" i="23"/>
  <c r="L17" i="23"/>
  <c r="O17" i="23"/>
  <c r="Q17" i="23"/>
  <c r="R17" i="23"/>
  <c r="E17" i="50"/>
  <c r="E18" i="23"/>
  <c r="F18" i="23"/>
  <c r="G18" i="23"/>
  <c r="J18" i="23"/>
  <c r="L18" i="23"/>
  <c r="R18" i="23"/>
  <c r="E18" i="50"/>
  <c r="O18" i="50"/>
  <c r="J18" i="50"/>
  <c r="O18" i="23"/>
  <c r="U18" i="23"/>
  <c r="Q18" i="23"/>
  <c r="E19" i="23"/>
  <c r="F19" i="23"/>
  <c r="G19" i="23"/>
  <c r="J19" i="23"/>
  <c r="L19" i="23"/>
  <c r="O19" i="23"/>
  <c r="U19" i="23"/>
  <c r="Q19" i="23"/>
  <c r="R19" i="23"/>
  <c r="E19" i="50"/>
  <c r="E20" i="23"/>
  <c r="F20" i="23"/>
  <c r="G20" i="23"/>
  <c r="J20" i="23"/>
  <c r="L20" i="23"/>
  <c r="O20" i="23"/>
  <c r="U20" i="23"/>
  <c r="Q20" i="23"/>
  <c r="R20" i="23"/>
  <c r="E20" i="50"/>
  <c r="E21" i="23"/>
  <c r="F21" i="23"/>
  <c r="G21" i="23"/>
  <c r="J21" i="23"/>
  <c r="L21" i="23"/>
  <c r="O21" i="23"/>
  <c r="U21" i="23"/>
  <c r="Q21" i="23"/>
  <c r="R21" i="23"/>
  <c r="E21" i="50"/>
  <c r="E22" i="23"/>
  <c r="F22" i="23"/>
  <c r="G22" i="23"/>
  <c r="J22" i="23"/>
  <c r="L22" i="23"/>
  <c r="R22" i="23"/>
  <c r="E22" i="50"/>
  <c r="O22" i="50"/>
  <c r="I22" i="50"/>
  <c r="O22" i="23"/>
  <c r="Q22" i="23"/>
  <c r="E23" i="23"/>
  <c r="F23" i="23"/>
  <c r="G23" i="23"/>
  <c r="J23" i="23"/>
  <c r="L23" i="23"/>
  <c r="O23" i="23"/>
  <c r="U23" i="23"/>
  <c r="Q23" i="23"/>
  <c r="R23" i="23"/>
  <c r="E23" i="50"/>
  <c r="AW23" i="50"/>
  <c r="E24" i="23"/>
  <c r="F24" i="23"/>
  <c r="G24" i="23"/>
  <c r="J24" i="23"/>
  <c r="L24" i="23"/>
  <c r="R24" i="23"/>
  <c r="E24" i="50"/>
  <c r="O24" i="23"/>
  <c r="Q24" i="23"/>
  <c r="U24" i="23"/>
  <c r="E25" i="23"/>
  <c r="F25" i="23"/>
  <c r="G25" i="23"/>
  <c r="J25" i="23"/>
  <c r="L25" i="23"/>
  <c r="O25" i="23"/>
  <c r="Q25" i="23"/>
  <c r="U25" i="23"/>
  <c r="R25" i="23"/>
  <c r="E25" i="50"/>
  <c r="AM25" i="50"/>
  <c r="E26" i="23"/>
  <c r="F26" i="23"/>
  <c r="G26" i="23"/>
  <c r="J26" i="23"/>
  <c r="L26" i="23"/>
  <c r="O26" i="23"/>
  <c r="Q26" i="23"/>
  <c r="R26" i="23"/>
  <c r="E26" i="50"/>
  <c r="O26" i="50"/>
  <c r="J26" i="50"/>
  <c r="E27" i="23"/>
  <c r="F27" i="23"/>
  <c r="G27" i="23"/>
  <c r="J27" i="23"/>
  <c r="L27" i="23"/>
  <c r="R27" i="23"/>
  <c r="E27" i="50"/>
  <c r="O27" i="23"/>
  <c r="Q27" i="23"/>
  <c r="U27" i="23"/>
  <c r="E28" i="23"/>
  <c r="F28" i="23"/>
  <c r="G28" i="23"/>
  <c r="J28" i="23"/>
  <c r="L28" i="23"/>
  <c r="O28" i="23"/>
  <c r="U28" i="23"/>
  <c r="Q28" i="23"/>
  <c r="R28" i="23"/>
  <c r="E28" i="50"/>
  <c r="E29" i="23"/>
  <c r="F29" i="23"/>
  <c r="G29" i="23"/>
  <c r="J29" i="23"/>
  <c r="L29" i="23"/>
  <c r="O29" i="23"/>
  <c r="Q29" i="23"/>
  <c r="R29" i="23"/>
  <c r="E29" i="50"/>
  <c r="E30" i="23"/>
  <c r="F30" i="23"/>
  <c r="G30" i="23"/>
  <c r="J30" i="23"/>
  <c r="L30" i="23"/>
  <c r="O30" i="23"/>
  <c r="Q30" i="23"/>
  <c r="R30" i="23"/>
  <c r="E30" i="50"/>
  <c r="E31" i="23"/>
  <c r="F31" i="23"/>
  <c r="G31" i="23"/>
  <c r="J31" i="23"/>
  <c r="L31" i="23"/>
  <c r="R31" i="23"/>
  <c r="E31" i="50"/>
  <c r="O31" i="23"/>
  <c r="Q31" i="23"/>
  <c r="E32" i="23"/>
  <c r="F32" i="23"/>
  <c r="G32" i="23"/>
  <c r="J32" i="23"/>
  <c r="L32" i="23"/>
  <c r="R32" i="23"/>
  <c r="E32" i="50"/>
  <c r="O32" i="23"/>
  <c r="Q32" i="23"/>
  <c r="E33" i="23"/>
  <c r="F33" i="23"/>
  <c r="G33" i="23"/>
  <c r="J33" i="23"/>
  <c r="L33" i="23"/>
  <c r="O33" i="23"/>
  <c r="Q33" i="23"/>
  <c r="R33" i="23"/>
  <c r="E33" i="50"/>
  <c r="E34" i="23"/>
  <c r="F34" i="23"/>
  <c r="G34" i="23"/>
  <c r="J34" i="23"/>
  <c r="L34" i="23"/>
  <c r="O34" i="23"/>
  <c r="Q34" i="23"/>
  <c r="R34" i="23"/>
  <c r="E34" i="50"/>
  <c r="E35" i="23"/>
  <c r="F35" i="23"/>
  <c r="G35" i="23"/>
  <c r="J35" i="23"/>
  <c r="L35" i="23"/>
  <c r="O35" i="23"/>
  <c r="Q35" i="23"/>
  <c r="R35" i="23"/>
  <c r="E35" i="50"/>
  <c r="AX35" i="50"/>
  <c r="E36" i="23"/>
  <c r="F36" i="23"/>
  <c r="G36" i="23"/>
  <c r="J36" i="23"/>
  <c r="L36" i="23"/>
  <c r="O36" i="23"/>
  <c r="Q36" i="23"/>
  <c r="R36" i="23"/>
  <c r="E36" i="50"/>
  <c r="AM36" i="50"/>
  <c r="E37" i="23"/>
  <c r="F37" i="23"/>
  <c r="G37" i="23"/>
  <c r="J37" i="23"/>
  <c r="L37" i="23"/>
  <c r="O37" i="23"/>
  <c r="Q37" i="23"/>
  <c r="R37" i="23"/>
  <c r="E37" i="50"/>
  <c r="AY37" i="50"/>
  <c r="E38" i="23"/>
  <c r="F38" i="23"/>
  <c r="G38" i="23"/>
  <c r="J38" i="23"/>
  <c r="L38" i="23"/>
  <c r="O38" i="23"/>
  <c r="Q38" i="23"/>
  <c r="R38" i="23"/>
  <c r="E38" i="50"/>
  <c r="O38" i="50"/>
  <c r="I38" i="50"/>
  <c r="E39" i="23"/>
  <c r="F39" i="23"/>
  <c r="G39" i="23"/>
  <c r="J39" i="23"/>
  <c r="L39" i="23"/>
  <c r="R39" i="23"/>
  <c r="E39" i="50"/>
  <c r="O39" i="23"/>
  <c r="Q39" i="23"/>
  <c r="E40" i="23"/>
  <c r="F40" i="23"/>
  <c r="G40" i="23"/>
  <c r="J40" i="23"/>
  <c r="L40" i="23"/>
  <c r="R40" i="23"/>
  <c r="E40" i="50"/>
  <c r="O40" i="23"/>
  <c r="Q40" i="23"/>
  <c r="E41" i="23"/>
  <c r="F41" i="23"/>
  <c r="G41" i="23"/>
  <c r="J41" i="23"/>
  <c r="L41" i="23"/>
  <c r="O41" i="23"/>
  <c r="Q41" i="23"/>
  <c r="R41" i="23"/>
  <c r="E41" i="50"/>
  <c r="AW41" i="50"/>
  <c r="E42" i="23"/>
  <c r="F42" i="23"/>
  <c r="G42" i="23"/>
  <c r="J42" i="23"/>
  <c r="L42" i="23"/>
  <c r="O42" i="23"/>
  <c r="Q42" i="23"/>
  <c r="R42" i="23"/>
  <c r="E42" i="50"/>
  <c r="O42" i="50"/>
  <c r="K42" i="50"/>
  <c r="E43" i="23"/>
  <c r="F43" i="23"/>
  <c r="G43" i="23"/>
  <c r="J43" i="23"/>
  <c r="L43" i="23"/>
  <c r="O43" i="23"/>
  <c r="Q43" i="23"/>
  <c r="R43" i="23"/>
  <c r="E43" i="50"/>
  <c r="E44" i="23"/>
  <c r="F44" i="23"/>
  <c r="G44" i="23"/>
  <c r="J44" i="23"/>
  <c r="L44" i="23"/>
  <c r="O44" i="23"/>
  <c r="Q44" i="23"/>
  <c r="R44" i="23"/>
  <c r="E44" i="50"/>
  <c r="E45" i="23"/>
  <c r="F45" i="23"/>
  <c r="G45" i="23"/>
  <c r="J45" i="23"/>
  <c r="L45" i="23"/>
  <c r="O45" i="23"/>
  <c r="Q45" i="23"/>
  <c r="R45" i="23"/>
  <c r="E45" i="50"/>
  <c r="AY45" i="50"/>
  <c r="E46" i="23"/>
  <c r="F46" i="23"/>
  <c r="G46" i="23"/>
  <c r="J46" i="23"/>
  <c r="L46" i="23"/>
  <c r="O46" i="23"/>
  <c r="Q46" i="23"/>
  <c r="R46" i="23"/>
  <c r="E46" i="50"/>
  <c r="E47" i="23"/>
  <c r="F47" i="23"/>
  <c r="G47" i="23"/>
  <c r="J47" i="23"/>
  <c r="L47" i="23"/>
  <c r="R47" i="23"/>
  <c r="E47" i="50"/>
  <c r="O47" i="23"/>
  <c r="Q47" i="23"/>
  <c r="E48" i="23"/>
  <c r="F48" i="23"/>
  <c r="G48" i="23"/>
  <c r="J48" i="23"/>
  <c r="L48" i="23"/>
  <c r="R48" i="23"/>
  <c r="E48" i="50"/>
  <c r="O48" i="23"/>
  <c r="Q48" i="23"/>
  <c r="E49" i="23"/>
  <c r="F49" i="23"/>
  <c r="G49" i="23"/>
  <c r="J49" i="23"/>
  <c r="L49" i="23"/>
  <c r="O49" i="23"/>
  <c r="Q49" i="23"/>
  <c r="R49" i="23"/>
  <c r="E49" i="50"/>
  <c r="E50" i="23"/>
  <c r="F50" i="23"/>
  <c r="G50" i="23"/>
  <c r="J50" i="23"/>
  <c r="L50" i="23"/>
  <c r="O50" i="23"/>
  <c r="Q50" i="23"/>
  <c r="R50" i="23"/>
  <c r="E50" i="50"/>
  <c r="O50" i="50"/>
  <c r="I50" i="50"/>
  <c r="E51" i="23"/>
  <c r="F51" i="23"/>
  <c r="G51" i="23"/>
  <c r="J51" i="23"/>
  <c r="L51" i="23"/>
  <c r="O51" i="23"/>
  <c r="Q51" i="23"/>
  <c r="R51" i="23"/>
  <c r="E51" i="50"/>
  <c r="AW51" i="50"/>
  <c r="E52" i="23"/>
  <c r="F52" i="23"/>
  <c r="G52" i="23"/>
  <c r="J52" i="23"/>
  <c r="L52" i="23"/>
  <c r="O52" i="23"/>
  <c r="Q52" i="23"/>
  <c r="R52" i="23"/>
  <c r="E52" i="50"/>
  <c r="AQ52" i="50"/>
  <c r="E53" i="23"/>
  <c r="F53" i="23"/>
  <c r="G53" i="23"/>
  <c r="J53" i="23"/>
  <c r="L53" i="23"/>
  <c r="O53" i="23"/>
  <c r="Q53" i="23"/>
  <c r="R53" i="23"/>
  <c r="E53" i="50"/>
  <c r="AY53" i="50"/>
  <c r="E54" i="23"/>
  <c r="F54" i="23"/>
  <c r="G54" i="23"/>
  <c r="J54" i="23"/>
  <c r="L54" i="23"/>
  <c r="O54" i="23"/>
  <c r="Q54" i="23"/>
  <c r="R54" i="23"/>
  <c r="E54" i="50"/>
  <c r="O54" i="50"/>
  <c r="K54" i="50"/>
  <c r="E55" i="23"/>
  <c r="F55" i="23"/>
  <c r="G55" i="23"/>
  <c r="J55" i="23"/>
  <c r="L55" i="23"/>
  <c r="R55" i="23"/>
  <c r="E55" i="50"/>
  <c r="O55" i="23"/>
  <c r="Q55" i="23"/>
  <c r="E56" i="23"/>
  <c r="F56" i="23"/>
  <c r="G56" i="23"/>
  <c r="J56" i="23"/>
  <c r="L56" i="23"/>
  <c r="R56" i="23"/>
  <c r="E56" i="50"/>
  <c r="O56" i="23"/>
  <c r="Q56" i="23"/>
  <c r="E57" i="23"/>
  <c r="F57" i="23"/>
  <c r="G57" i="23"/>
  <c r="J57" i="23"/>
  <c r="L57" i="23"/>
  <c r="O57" i="23"/>
  <c r="Q57" i="23"/>
  <c r="R57" i="23"/>
  <c r="E57" i="50"/>
  <c r="AX57" i="50"/>
  <c r="E58" i="23"/>
  <c r="F58" i="23"/>
  <c r="G58" i="23"/>
  <c r="J58" i="23"/>
  <c r="L58" i="23"/>
  <c r="O58" i="23"/>
  <c r="Q58" i="23"/>
  <c r="R58" i="23"/>
  <c r="E58" i="50"/>
  <c r="E59" i="23"/>
  <c r="F59" i="23"/>
  <c r="G59" i="23"/>
  <c r="J59" i="23"/>
  <c r="L59" i="23"/>
  <c r="O59" i="23"/>
  <c r="Q59" i="23"/>
  <c r="R59" i="23"/>
  <c r="E59" i="50"/>
  <c r="E60" i="23"/>
  <c r="F60" i="23"/>
  <c r="G60" i="23"/>
  <c r="J60" i="23"/>
  <c r="L60" i="23"/>
  <c r="O60" i="23"/>
  <c r="Q60" i="23"/>
  <c r="R60" i="23"/>
  <c r="E60" i="50"/>
  <c r="AS60" i="50"/>
  <c r="E61" i="23"/>
  <c r="F61" i="23"/>
  <c r="G61" i="23"/>
  <c r="J61" i="23"/>
  <c r="L61" i="23"/>
  <c r="R61" i="23"/>
  <c r="E61" i="50"/>
  <c r="O61" i="23"/>
  <c r="Q61" i="23"/>
  <c r="E62" i="23"/>
  <c r="F62" i="23"/>
  <c r="G62" i="23"/>
  <c r="J62" i="23"/>
  <c r="L62" i="23"/>
  <c r="R62" i="23"/>
  <c r="E62" i="50"/>
  <c r="O62" i="50"/>
  <c r="K62" i="50"/>
  <c r="O62" i="23"/>
  <c r="Q62" i="23"/>
  <c r="E63" i="23"/>
  <c r="F63" i="23"/>
  <c r="G63" i="23"/>
  <c r="J63" i="23"/>
  <c r="L63" i="23"/>
  <c r="R63" i="23"/>
  <c r="E63" i="50"/>
  <c r="O63" i="23"/>
  <c r="Q63" i="23"/>
  <c r="E64" i="23"/>
  <c r="F64" i="23"/>
  <c r="G64" i="23"/>
  <c r="J64" i="23"/>
  <c r="L64" i="23"/>
  <c r="R64" i="23"/>
  <c r="E64" i="50"/>
  <c r="O64" i="23"/>
  <c r="Q64" i="23"/>
  <c r="E65" i="23"/>
  <c r="F65" i="23"/>
  <c r="G65" i="23"/>
  <c r="J65" i="23"/>
  <c r="L65" i="23"/>
  <c r="O65" i="23"/>
  <c r="Q65" i="23"/>
  <c r="R65" i="23"/>
  <c r="E65" i="50"/>
  <c r="AX65" i="50"/>
  <c r="E66" i="23"/>
  <c r="F66" i="23"/>
  <c r="G66" i="23"/>
  <c r="J66" i="23"/>
  <c r="L66" i="23"/>
  <c r="O66" i="23"/>
  <c r="Q66" i="23"/>
  <c r="R66" i="23"/>
  <c r="E66" i="50"/>
  <c r="E67" i="23"/>
  <c r="F67" i="23"/>
  <c r="G67" i="23"/>
  <c r="J67" i="23"/>
  <c r="L67" i="23"/>
  <c r="O67" i="23"/>
  <c r="Q67" i="23"/>
  <c r="R67" i="23"/>
  <c r="E67" i="50"/>
  <c r="E68" i="23"/>
  <c r="F68" i="23"/>
  <c r="G68" i="23"/>
  <c r="J68" i="23"/>
  <c r="L68" i="23"/>
  <c r="O68" i="23"/>
  <c r="Q68" i="23"/>
  <c r="R68" i="23"/>
  <c r="E68" i="50"/>
  <c r="E69" i="23"/>
  <c r="F69" i="23"/>
  <c r="G69" i="23"/>
  <c r="J69" i="23"/>
  <c r="L69" i="23"/>
  <c r="R69" i="23"/>
  <c r="E69" i="50"/>
  <c r="O69" i="23"/>
  <c r="Q69" i="23"/>
  <c r="E70" i="23"/>
  <c r="F70" i="23"/>
  <c r="G70" i="23"/>
  <c r="J70" i="23"/>
  <c r="L70" i="23"/>
  <c r="R70" i="23"/>
  <c r="E70" i="50"/>
  <c r="O70" i="23"/>
  <c r="Q70" i="23"/>
  <c r="E71" i="23"/>
  <c r="F71" i="23"/>
  <c r="G71" i="23"/>
  <c r="J71" i="23"/>
  <c r="L71" i="23"/>
  <c r="R71" i="23"/>
  <c r="E71" i="50"/>
  <c r="O71" i="23"/>
  <c r="Q71" i="23"/>
  <c r="E72" i="23"/>
  <c r="F72" i="23"/>
  <c r="G72" i="23"/>
  <c r="J72" i="23"/>
  <c r="L72" i="23"/>
  <c r="R72" i="23"/>
  <c r="E72" i="50"/>
  <c r="O72" i="23"/>
  <c r="Q72" i="23"/>
  <c r="E73" i="23"/>
  <c r="F73" i="23"/>
  <c r="G73" i="23"/>
  <c r="J73" i="23"/>
  <c r="L73" i="23"/>
  <c r="O73" i="23"/>
  <c r="Q73" i="23"/>
  <c r="R73" i="23"/>
  <c r="E73" i="50"/>
  <c r="E74" i="23"/>
  <c r="F74" i="23"/>
  <c r="G74" i="23"/>
  <c r="J74" i="23"/>
  <c r="L74" i="23"/>
  <c r="O74" i="23"/>
  <c r="Q74" i="23"/>
  <c r="R74" i="23"/>
  <c r="E74" i="50"/>
  <c r="E75" i="23"/>
  <c r="F75" i="23"/>
  <c r="G75" i="23"/>
  <c r="J75" i="23"/>
  <c r="L75" i="23"/>
  <c r="O75" i="23"/>
  <c r="Q75" i="23"/>
  <c r="R75" i="23"/>
  <c r="E75" i="50"/>
  <c r="E76" i="23"/>
  <c r="F76" i="23"/>
  <c r="G76" i="23"/>
  <c r="J76" i="23"/>
  <c r="L76" i="23"/>
  <c r="O76" i="23"/>
  <c r="Q76" i="23"/>
  <c r="R76" i="23"/>
  <c r="E76" i="50"/>
  <c r="E77" i="23"/>
  <c r="F77" i="23"/>
  <c r="G77" i="23"/>
  <c r="J77" i="23"/>
  <c r="L77" i="23"/>
  <c r="R77" i="23"/>
  <c r="E77" i="50"/>
  <c r="O77" i="23"/>
  <c r="Q77" i="23"/>
  <c r="E78" i="23"/>
  <c r="F78" i="23"/>
  <c r="G78" i="23"/>
  <c r="J78" i="23"/>
  <c r="L78" i="23"/>
  <c r="R78" i="23"/>
  <c r="E78" i="50"/>
  <c r="O78" i="23"/>
  <c r="Q78" i="23"/>
  <c r="E79" i="23"/>
  <c r="F79" i="23"/>
  <c r="G79" i="23"/>
  <c r="J79" i="23"/>
  <c r="L79" i="23"/>
  <c r="R79" i="23"/>
  <c r="E79" i="50"/>
  <c r="O79" i="23"/>
  <c r="Q79" i="23"/>
  <c r="E80" i="23"/>
  <c r="F80" i="23"/>
  <c r="G80" i="23"/>
  <c r="J80" i="23"/>
  <c r="L80" i="23"/>
  <c r="R80" i="23"/>
  <c r="E80" i="50"/>
  <c r="O80" i="23"/>
  <c r="Q80" i="23"/>
  <c r="E81" i="23"/>
  <c r="F81" i="23"/>
  <c r="G81" i="23"/>
  <c r="J81" i="23"/>
  <c r="L81" i="23"/>
  <c r="O81" i="23"/>
  <c r="Q81" i="23"/>
  <c r="R81" i="23"/>
  <c r="E81" i="50"/>
  <c r="E82" i="23"/>
  <c r="F82" i="23"/>
  <c r="G82" i="23"/>
  <c r="J82" i="23"/>
  <c r="L82" i="23"/>
  <c r="O82" i="23"/>
  <c r="Q82" i="23"/>
  <c r="R82" i="23"/>
  <c r="E82" i="50"/>
  <c r="O82" i="50"/>
  <c r="R82" i="50"/>
  <c r="E83" i="23"/>
  <c r="F83" i="23"/>
  <c r="G83" i="23"/>
  <c r="J83" i="23"/>
  <c r="L83" i="23"/>
  <c r="O83" i="23"/>
  <c r="Q83" i="23"/>
  <c r="R83" i="23"/>
  <c r="E83" i="50"/>
  <c r="E84" i="23"/>
  <c r="F84" i="23"/>
  <c r="G84" i="23"/>
  <c r="J84" i="23"/>
  <c r="L84" i="23"/>
  <c r="O84" i="23"/>
  <c r="Q84" i="23"/>
  <c r="R84" i="23"/>
  <c r="E84" i="50"/>
  <c r="AY84" i="50"/>
  <c r="E85" i="23"/>
  <c r="F85" i="23"/>
  <c r="G85" i="23"/>
  <c r="J85" i="23"/>
  <c r="L85" i="23"/>
  <c r="R85" i="23"/>
  <c r="E85" i="50"/>
  <c r="O85" i="23"/>
  <c r="Q85" i="23"/>
  <c r="E86" i="23"/>
  <c r="F86" i="23"/>
  <c r="G86" i="23"/>
  <c r="J86" i="23"/>
  <c r="L86" i="23"/>
  <c r="R86" i="23"/>
  <c r="E86" i="50"/>
  <c r="O86" i="50"/>
  <c r="I86" i="50"/>
  <c r="O86" i="23"/>
  <c r="Q86" i="23"/>
  <c r="E87" i="23"/>
  <c r="F87" i="23"/>
  <c r="G87" i="23"/>
  <c r="J87" i="23"/>
  <c r="L87" i="23"/>
  <c r="R87" i="23"/>
  <c r="E87" i="50"/>
  <c r="O87" i="23"/>
  <c r="Q87" i="23"/>
  <c r="E88" i="23"/>
  <c r="F88" i="23"/>
  <c r="G88" i="23"/>
  <c r="J88" i="23"/>
  <c r="L88" i="23"/>
  <c r="R88" i="23"/>
  <c r="E88" i="50"/>
  <c r="O88" i="23"/>
  <c r="Q88" i="23"/>
  <c r="E89" i="23"/>
  <c r="F89" i="23"/>
  <c r="G89" i="23"/>
  <c r="J89" i="23"/>
  <c r="L89" i="23"/>
  <c r="O89" i="23"/>
  <c r="Q89" i="23"/>
  <c r="R89" i="23"/>
  <c r="E89" i="50"/>
  <c r="E90" i="23"/>
  <c r="F90" i="23"/>
  <c r="G90" i="23"/>
  <c r="J90" i="23"/>
  <c r="L90" i="23"/>
  <c r="O90" i="23"/>
  <c r="Q90" i="23"/>
  <c r="R90" i="23"/>
  <c r="E90" i="50"/>
  <c r="O90" i="50"/>
  <c r="J90" i="50"/>
  <c r="E91" i="23"/>
  <c r="F91" i="23"/>
  <c r="G91" i="23"/>
  <c r="J91" i="23"/>
  <c r="L91" i="23"/>
  <c r="O91" i="23"/>
  <c r="Q91" i="23"/>
  <c r="R91" i="23"/>
  <c r="E91" i="50"/>
  <c r="E92" i="23"/>
  <c r="F92" i="23"/>
  <c r="G92" i="23"/>
  <c r="J92" i="23"/>
  <c r="L92" i="23"/>
  <c r="O92" i="23"/>
  <c r="Q92" i="23"/>
  <c r="R92" i="23"/>
  <c r="E92" i="50"/>
  <c r="AW92" i="50"/>
  <c r="E93" i="23"/>
  <c r="F93" i="23"/>
  <c r="G93" i="23"/>
  <c r="J93" i="23"/>
  <c r="L93" i="23"/>
  <c r="R93" i="23"/>
  <c r="E93" i="50"/>
  <c r="O93" i="23"/>
  <c r="Q93" i="23"/>
  <c r="E94" i="23"/>
  <c r="F94" i="23"/>
  <c r="G94" i="23"/>
  <c r="J94" i="23"/>
  <c r="L94" i="23"/>
  <c r="R94" i="23"/>
  <c r="E94" i="50"/>
  <c r="O94" i="50"/>
  <c r="J94" i="50"/>
  <c r="O94" i="23"/>
  <c r="Q94" i="23"/>
  <c r="E95" i="23"/>
  <c r="F95" i="23"/>
  <c r="G95" i="23"/>
  <c r="J95" i="23"/>
  <c r="L95" i="23"/>
  <c r="R95" i="23"/>
  <c r="E95" i="50"/>
  <c r="O95" i="23"/>
  <c r="Q95" i="23"/>
  <c r="E96" i="23"/>
  <c r="F96" i="23"/>
  <c r="G96" i="23"/>
  <c r="J96" i="23"/>
  <c r="L96" i="23"/>
  <c r="R96" i="23"/>
  <c r="E96" i="50"/>
  <c r="O96" i="23"/>
  <c r="Q96" i="23"/>
  <c r="E97" i="23"/>
  <c r="F97" i="23"/>
  <c r="G97" i="23"/>
  <c r="J97" i="23"/>
  <c r="L97" i="23"/>
  <c r="O97" i="23"/>
  <c r="Q97" i="23"/>
  <c r="R97" i="23"/>
  <c r="E97" i="50"/>
  <c r="E98" i="23"/>
  <c r="F98" i="23"/>
  <c r="G98" i="23"/>
  <c r="J98" i="23"/>
  <c r="L98" i="23"/>
  <c r="O98" i="23"/>
  <c r="Q98" i="23"/>
  <c r="R98" i="23"/>
  <c r="E98" i="50"/>
  <c r="E99" i="23"/>
  <c r="F99" i="23"/>
  <c r="G99" i="23"/>
  <c r="J99" i="23"/>
  <c r="L99" i="23"/>
  <c r="O99" i="23"/>
  <c r="Q99" i="23"/>
  <c r="R99" i="23"/>
  <c r="E99" i="50"/>
  <c r="E100" i="23"/>
  <c r="F100" i="23"/>
  <c r="G100" i="23"/>
  <c r="J100" i="23"/>
  <c r="L100" i="23"/>
  <c r="O100" i="23"/>
  <c r="Q100" i="23"/>
  <c r="R100" i="23"/>
  <c r="E100" i="50"/>
  <c r="AX100" i="50"/>
  <c r="E101" i="23"/>
  <c r="F101" i="23"/>
  <c r="G101" i="23"/>
  <c r="J101" i="23"/>
  <c r="L101" i="23"/>
  <c r="R101" i="23"/>
  <c r="E101" i="50"/>
  <c r="AQ101" i="50"/>
  <c r="O101" i="23"/>
  <c r="Q101" i="23"/>
  <c r="E102" i="23"/>
  <c r="F102" i="23"/>
  <c r="G102" i="23"/>
  <c r="J102" i="23"/>
  <c r="L102" i="23"/>
  <c r="R102" i="23"/>
  <c r="E102" i="50"/>
  <c r="O102" i="23"/>
  <c r="Q102" i="23"/>
  <c r="E103" i="23"/>
  <c r="F103" i="23"/>
  <c r="G103" i="23"/>
  <c r="J103" i="23"/>
  <c r="L103" i="23"/>
  <c r="R103" i="23"/>
  <c r="E103" i="50"/>
  <c r="O103" i="23"/>
  <c r="Q103" i="23"/>
  <c r="E104" i="23"/>
  <c r="F104" i="23"/>
  <c r="G104" i="23"/>
  <c r="J104" i="23"/>
  <c r="L104" i="23"/>
  <c r="R104" i="23"/>
  <c r="E104" i="50"/>
  <c r="AW104" i="50"/>
  <c r="O104" i="23"/>
  <c r="Q104" i="23"/>
  <c r="E105" i="23"/>
  <c r="F105" i="23"/>
  <c r="G105" i="23"/>
  <c r="J105" i="23"/>
  <c r="L105" i="23"/>
  <c r="O105" i="23"/>
  <c r="Q105" i="23"/>
  <c r="R105" i="23"/>
  <c r="E105" i="50"/>
  <c r="E106" i="23"/>
  <c r="F106" i="23"/>
  <c r="G106" i="23"/>
  <c r="J106" i="23"/>
  <c r="L106" i="23"/>
  <c r="O106" i="23"/>
  <c r="Q106" i="23"/>
  <c r="R106" i="23"/>
  <c r="E106" i="50"/>
  <c r="O106" i="50"/>
  <c r="R106" i="50"/>
  <c r="E107" i="23"/>
  <c r="F107" i="23"/>
  <c r="G107" i="23"/>
  <c r="J107" i="23"/>
  <c r="L107" i="23"/>
  <c r="O107" i="23"/>
  <c r="Q107" i="23"/>
  <c r="R107" i="23"/>
  <c r="E107" i="50"/>
  <c r="E108" i="23"/>
  <c r="F108" i="23"/>
  <c r="G108" i="23"/>
  <c r="J108" i="23"/>
  <c r="L108" i="23"/>
  <c r="O108" i="23"/>
  <c r="Q108" i="23"/>
  <c r="R108" i="23"/>
  <c r="E108" i="50"/>
  <c r="E109" i="23"/>
  <c r="F109" i="23"/>
  <c r="G109" i="23"/>
  <c r="J109" i="23"/>
  <c r="L109" i="23"/>
  <c r="R109" i="23"/>
  <c r="E109" i="50"/>
  <c r="AW109" i="50"/>
  <c r="O109" i="23"/>
  <c r="Q109" i="23"/>
  <c r="E110" i="23"/>
  <c r="F110" i="23"/>
  <c r="G110" i="23"/>
  <c r="J110" i="23"/>
  <c r="L110" i="23"/>
  <c r="R110" i="23"/>
  <c r="E110" i="50"/>
  <c r="O110" i="23"/>
  <c r="Q110" i="23"/>
  <c r="E111" i="23"/>
  <c r="F111" i="23"/>
  <c r="G111" i="23"/>
  <c r="J111" i="23"/>
  <c r="L111" i="23"/>
  <c r="R111" i="23"/>
  <c r="E111" i="50"/>
  <c r="O111" i="23"/>
  <c r="Q111" i="23"/>
  <c r="E112" i="23"/>
  <c r="F112" i="23"/>
  <c r="G112" i="23"/>
  <c r="J112" i="23"/>
  <c r="L112" i="23"/>
  <c r="R112" i="23"/>
  <c r="E112" i="50"/>
  <c r="O112" i="23"/>
  <c r="Q112" i="23"/>
  <c r="E113" i="23"/>
  <c r="F113" i="23"/>
  <c r="G113" i="23"/>
  <c r="J113" i="23"/>
  <c r="L113" i="23"/>
  <c r="O113" i="23"/>
  <c r="Q113" i="23"/>
  <c r="R113" i="23"/>
  <c r="E113" i="50"/>
  <c r="E114" i="23"/>
  <c r="F114" i="23"/>
  <c r="G114" i="23"/>
  <c r="J114" i="23"/>
  <c r="L114" i="23"/>
  <c r="O114" i="23"/>
  <c r="Q114" i="23"/>
  <c r="R114" i="23"/>
  <c r="E114" i="50"/>
  <c r="E115" i="23"/>
  <c r="F115" i="23"/>
  <c r="G115" i="23"/>
  <c r="J115" i="23"/>
  <c r="L115" i="23"/>
  <c r="O115" i="23"/>
  <c r="Q115" i="23"/>
  <c r="R115" i="23"/>
  <c r="E115" i="50"/>
  <c r="E116" i="23"/>
  <c r="F116" i="23"/>
  <c r="G116" i="23"/>
  <c r="J116" i="23"/>
  <c r="L116" i="23"/>
  <c r="O116" i="23"/>
  <c r="Q116" i="23"/>
  <c r="R116" i="23"/>
  <c r="E116" i="50"/>
  <c r="E117" i="23"/>
  <c r="F117" i="23"/>
  <c r="G117" i="23"/>
  <c r="J117" i="23"/>
  <c r="L117" i="23"/>
  <c r="R117" i="23"/>
  <c r="E117" i="50"/>
  <c r="AW117" i="50"/>
  <c r="O117" i="23"/>
  <c r="Q117" i="23"/>
  <c r="E118" i="23"/>
  <c r="F118" i="23"/>
  <c r="G118" i="23"/>
  <c r="J118" i="23"/>
  <c r="L118" i="23"/>
  <c r="R118" i="23"/>
  <c r="E118" i="50"/>
  <c r="O118" i="50"/>
  <c r="J118" i="50"/>
  <c r="O118" i="23"/>
  <c r="Q118" i="23"/>
  <c r="E119" i="23"/>
  <c r="F119" i="23"/>
  <c r="G119" i="23"/>
  <c r="J119" i="23"/>
  <c r="L119" i="23"/>
  <c r="R119" i="23"/>
  <c r="E119" i="50"/>
  <c r="O119" i="23"/>
  <c r="Q119" i="23"/>
  <c r="E120" i="23"/>
  <c r="F120" i="23"/>
  <c r="G120" i="23"/>
  <c r="J120" i="23"/>
  <c r="L120" i="23"/>
  <c r="R120" i="23"/>
  <c r="E120" i="50"/>
  <c r="O120" i="23"/>
  <c r="Q120" i="23"/>
  <c r="E121" i="23"/>
  <c r="F121" i="23"/>
  <c r="G121" i="23"/>
  <c r="J121" i="23"/>
  <c r="L121" i="23"/>
  <c r="O121" i="23"/>
  <c r="Q121" i="23"/>
  <c r="R121" i="23"/>
  <c r="E121" i="50"/>
  <c r="E122" i="23"/>
  <c r="F122" i="23"/>
  <c r="G122" i="23"/>
  <c r="J122" i="23"/>
  <c r="L122" i="23"/>
  <c r="O122" i="23"/>
  <c r="Q122" i="23"/>
  <c r="R122" i="23"/>
  <c r="E122" i="50"/>
  <c r="O122" i="50"/>
  <c r="K122" i="50"/>
  <c r="E123" i="23"/>
  <c r="F123" i="23"/>
  <c r="G123" i="23"/>
  <c r="J123" i="23"/>
  <c r="L123" i="23"/>
  <c r="O123" i="23"/>
  <c r="Q123" i="23"/>
  <c r="R123" i="23"/>
  <c r="E123" i="50"/>
  <c r="E124" i="23"/>
  <c r="F124" i="23"/>
  <c r="G124" i="23"/>
  <c r="J124" i="23"/>
  <c r="L124" i="23"/>
  <c r="O124" i="23"/>
  <c r="Q124" i="23"/>
  <c r="R124" i="23"/>
  <c r="E124" i="50"/>
  <c r="E125" i="23"/>
  <c r="F125" i="23"/>
  <c r="G125" i="23"/>
  <c r="J125" i="23"/>
  <c r="L125" i="23"/>
  <c r="R125" i="23"/>
  <c r="E125" i="50"/>
  <c r="AS125" i="50"/>
  <c r="O125" i="23"/>
  <c r="Q125" i="23"/>
  <c r="E126" i="23"/>
  <c r="F126" i="23"/>
  <c r="G126" i="23"/>
  <c r="J126" i="23"/>
  <c r="L126" i="23"/>
  <c r="R126" i="23"/>
  <c r="E126" i="50"/>
  <c r="AM126" i="50"/>
  <c r="O126" i="23"/>
  <c r="Q126" i="23"/>
  <c r="E127" i="23"/>
  <c r="F127" i="23"/>
  <c r="G127" i="23"/>
  <c r="J127" i="23"/>
  <c r="L127" i="23"/>
  <c r="R127" i="23"/>
  <c r="E127" i="50"/>
  <c r="O127" i="23"/>
  <c r="Q127" i="23"/>
  <c r="E128" i="23"/>
  <c r="F128" i="23"/>
  <c r="G128" i="23"/>
  <c r="J128" i="23"/>
  <c r="L128" i="23"/>
  <c r="R128" i="23"/>
  <c r="E128" i="50"/>
  <c r="O128" i="23"/>
  <c r="Q128" i="23"/>
  <c r="E129" i="23"/>
  <c r="F129" i="23"/>
  <c r="G129" i="23"/>
  <c r="J129" i="23"/>
  <c r="L129" i="23"/>
  <c r="O129" i="23"/>
  <c r="Q129" i="23"/>
  <c r="R129" i="23"/>
  <c r="E129" i="50"/>
  <c r="E130" i="23"/>
  <c r="F130" i="23"/>
  <c r="G130" i="23"/>
  <c r="J130" i="23"/>
  <c r="L130" i="23"/>
  <c r="O130" i="23"/>
  <c r="Q130" i="23"/>
  <c r="R130" i="23"/>
  <c r="E130" i="50"/>
  <c r="E131" i="23"/>
  <c r="F131" i="23"/>
  <c r="G131" i="23"/>
  <c r="J131" i="23"/>
  <c r="L131" i="23"/>
  <c r="O131" i="23"/>
  <c r="Q131" i="23"/>
  <c r="R131" i="23"/>
  <c r="E131" i="50"/>
  <c r="AC131" i="50"/>
  <c r="E132" i="23"/>
  <c r="F132" i="23"/>
  <c r="G132" i="23"/>
  <c r="J132" i="23"/>
  <c r="L132" i="23"/>
  <c r="O132" i="23"/>
  <c r="Q132" i="23"/>
  <c r="R132" i="23"/>
  <c r="E132" i="50"/>
  <c r="E133" i="23"/>
  <c r="F133" i="23"/>
  <c r="G133" i="23"/>
  <c r="J133" i="23"/>
  <c r="L133" i="23"/>
  <c r="R133" i="23"/>
  <c r="E133" i="50"/>
  <c r="AW133" i="50"/>
  <c r="O133" i="23"/>
  <c r="Q133" i="23"/>
  <c r="E134" i="23"/>
  <c r="F134" i="23"/>
  <c r="G134" i="23"/>
  <c r="J134" i="23"/>
  <c r="L134" i="23"/>
  <c r="R134" i="23"/>
  <c r="E134" i="50"/>
  <c r="O134" i="50"/>
  <c r="K134" i="50"/>
  <c r="O134" i="23"/>
  <c r="Q134" i="23"/>
  <c r="E135" i="23"/>
  <c r="F135" i="23"/>
  <c r="G135" i="23"/>
  <c r="J135" i="23"/>
  <c r="L135" i="23"/>
  <c r="R135" i="23"/>
  <c r="E135" i="50"/>
  <c r="O135" i="23"/>
  <c r="Q135" i="23"/>
  <c r="E136" i="23"/>
  <c r="F136" i="23"/>
  <c r="G136" i="23"/>
  <c r="J136" i="23"/>
  <c r="L136" i="23"/>
  <c r="R136" i="23"/>
  <c r="E136" i="50"/>
  <c r="AX136" i="50"/>
  <c r="O136" i="23"/>
  <c r="Q136" i="23"/>
  <c r="E137" i="23"/>
  <c r="F137" i="23"/>
  <c r="G137" i="23"/>
  <c r="J137" i="23"/>
  <c r="L137" i="23"/>
  <c r="O137" i="23"/>
  <c r="Q137" i="23"/>
  <c r="R137" i="23"/>
  <c r="E137" i="50"/>
  <c r="E138" i="23"/>
  <c r="F138" i="23"/>
  <c r="G138" i="23"/>
  <c r="J138" i="23"/>
  <c r="L138" i="23"/>
  <c r="O138" i="23"/>
  <c r="Q138" i="23"/>
  <c r="R138" i="23"/>
  <c r="E138" i="50"/>
  <c r="E139" i="23"/>
  <c r="F139" i="23"/>
  <c r="G139" i="23"/>
  <c r="J139" i="23"/>
  <c r="L139" i="23"/>
  <c r="O139" i="23"/>
  <c r="Q139" i="23"/>
  <c r="R139" i="23"/>
  <c r="E139" i="50"/>
  <c r="E140" i="23"/>
  <c r="F140" i="23"/>
  <c r="G140" i="23"/>
  <c r="J140" i="23"/>
  <c r="L140" i="23"/>
  <c r="O140" i="23"/>
  <c r="Q140" i="23"/>
  <c r="R140" i="23"/>
  <c r="E140" i="50"/>
  <c r="E141" i="23"/>
  <c r="F141" i="23"/>
  <c r="G141" i="23"/>
  <c r="J141" i="23"/>
  <c r="L141" i="23"/>
  <c r="O141" i="23"/>
  <c r="Q141" i="23"/>
  <c r="R141" i="23"/>
  <c r="E141" i="50"/>
  <c r="E142" i="23"/>
  <c r="F142" i="23"/>
  <c r="G142" i="23"/>
  <c r="J142" i="23"/>
  <c r="L142" i="23"/>
  <c r="R142" i="23"/>
  <c r="E142" i="50"/>
  <c r="AW142" i="50"/>
  <c r="O142" i="23"/>
  <c r="Q142" i="23"/>
  <c r="E143" i="23"/>
  <c r="F143" i="23"/>
  <c r="G143" i="23"/>
  <c r="J143" i="23"/>
  <c r="L143" i="23"/>
  <c r="R143" i="23"/>
  <c r="E143" i="50"/>
  <c r="AX143" i="50"/>
  <c r="O143" i="23"/>
  <c r="Q143" i="23"/>
  <c r="E144" i="23"/>
  <c r="F144" i="23"/>
  <c r="G144" i="23"/>
  <c r="J144" i="23"/>
  <c r="L144" i="23"/>
  <c r="R144" i="23"/>
  <c r="E144" i="50"/>
  <c r="O144" i="23"/>
  <c r="Q144" i="23"/>
  <c r="E145" i="23"/>
  <c r="F145" i="23"/>
  <c r="G145" i="23"/>
  <c r="J145" i="23"/>
  <c r="L145" i="23"/>
  <c r="R145" i="23"/>
  <c r="E145" i="50"/>
  <c r="O145" i="23"/>
  <c r="Q145" i="23"/>
  <c r="E146" i="23"/>
  <c r="F146" i="23"/>
  <c r="G146" i="23"/>
  <c r="J146" i="23"/>
  <c r="L146" i="23"/>
  <c r="O146" i="23"/>
  <c r="Q146" i="23"/>
  <c r="R146" i="23"/>
  <c r="E146" i="50"/>
  <c r="E147" i="23"/>
  <c r="F147" i="23"/>
  <c r="G147" i="23"/>
  <c r="J147" i="23"/>
  <c r="L147" i="23"/>
  <c r="O147" i="23"/>
  <c r="Q147" i="23"/>
  <c r="R147" i="23"/>
  <c r="E147" i="50"/>
  <c r="E148" i="23"/>
  <c r="F148" i="23"/>
  <c r="G148" i="23"/>
  <c r="J148" i="23"/>
  <c r="L148" i="23"/>
  <c r="O148" i="23"/>
  <c r="Q148" i="23"/>
  <c r="R148" i="23"/>
  <c r="E148" i="50"/>
  <c r="E149" i="23"/>
  <c r="F149" i="23"/>
  <c r="G149" i="23"/>
  <c r="J149" i="23"/>
  <c r="L149" i="23"/>
  <c r="O149" i="23"/>
  <c r="Q149" i="23"/>
  <c r="R149" i="23"/>
  <c r="E149" i="50"/>
  <c r="E150" i="23"/>
  <c r="F150" i="23"/>
  <c r="G150" i="23"/>
  <c r="J150" i="23"/>
  <c r="L150" i="23"/>
  <c r="R150" i="23"/>
  <c r="E150" i="50"/>
  <c r="O150" i="50"/>
  <c r="J150" i="50"/>
  <c r="O150" i="23"/>
  <c r="Q150" i="23"/>
  <c r="E151" i="23"/>
  <c r="F151" i="23"/>
  <c r="G151" i="23"/>
  <c r="J151" i="23"/>
  <c r="L151" i="23"/>
  <c r="R151" i="23"/>
  <c r="E151" i="50"/>
  <c r="AW151" i="50"/>
  <c r="O151" i="23"/>
  <c r="Q151" i="23"/>
  <c r="E152" i="23"/>
  <c r="F152" i="23"/>
  <c r="G152" i="23"/>
  <c r="J152" i="23"/>
  <c r="L152" i="23"/>
  <c r="R152" i="23"/>
  <c r="E152" i="50"/>
  <c r="O152" i="23"/>
  <c r="Q152" i="23"/>
  <c r="E153" i="23"/>
  <c r="F153" i="23"/>
  <c r="G153" i="23"/>
  <c r="J153" i="23"/>
  <c r="L153" i="23"/>
  <c r="R153" i="23"/>
  <c r="E153" i="50"/>
  <c r="O153" i="23"/>
  <c r="Q153" i="23"/>
  <c r="E154" i="23"/>
  <c r="F154" i="23"/>
  <c r="G154" i="23"/>
  <c r="J154" i="23"/>
  <c r="L154" i="23"/>
  <c r="O154" i="23"/>
  <c r="Q154" i="23"/>
  <c r="R154" i="23"/>
  <c r="E154" i="50"/>
  <c r="E155" i="23"/>
  <c r="F155" i="23"/>
  <c r="G155" i="23"/>
  <c r="J155" i="23"/>
  <c r="L155" i="23"/>
  <c r="O155" i="23"/>
  <c r="Q155" i="23"/>
  <c r="R155" i="23"/>
  <c r="E155" i="50"/>
  <c r="E156" i="23"/>
  <c r="F156" i="23"/>
  <c r="G156" i="23"/>
  <c r="J156" i="23"/>
  <c r="L156" i="23"/>
  <c r="O156" i="23"/>
  <c r="Q156" i="23"/>
  <c r="R156" i="23"/>
  <c r="E156" i="50"/>
  <c r="E157" i="23"/>
  <c r="F157" i="23"/>
  <c r="G157" i="23"/>
  <c r="J157" i="23"/>
  <c r="L157" i="23"/>
  <c r="O157" i="23"/>
  <c r="Q157" i="23"/>
  <c r="R157" i="23"/>
  <c r="E157" i="50"/>
  <c r="AY157" i="50"/>
  <c r="E158" i="23"/>
  <c r="F158" i="23"/>
  <c r="G158" i="23"/>
  <c r="J158" i="23"/>
  <c r="L158" i="23"/>
  <c r="R158" i="23"/>
  <c r="E158" i="50"/>
  <c r="O158" i="50"/>
  <c r="R158" i="50"/>
  <c r="O158" i="23"/>
  <c r="Q158" i="23"/>
  <c r="E159" i="23"/>
  <c r="F159" i="23"/>
  <c r="G159" i="23"/>
  <c r="J159" i="23"/>
  <c r="L159" i="23"/>
  <c r="R159" i="23"/>
  <c r="E159" i="50"/>
  <c r="AY159" i="50"/>
  <c r="O159" i="23"/>
  <c r="Q159" i="23"/>
  <c r="E160" i="23"/>
  <c r="F160" i="23"/>
  <c r="G160" i="23"/>
  <c r="J160" i="23"/>
  <c r="L160" i="23"/>
  <c r="R160" i="23"/>
  <c r="E160" i="50"/>
  <c r="AR160" i="50"/>
  <c r="O160" i="23"/>
  <c r="Q160" i="23"/>
  <c r="E161" i="23"/>
  <c r="F161" i="23"/>
  <c r="G161" i="23"/>
  <c r="J161" i="23"/>
  <c r="L161" i="23"/>
  <c r="R161" i="23"/>
  <c r="E161" i="50"/>
  <c r="AM161" i="50"/>
  <c r="O161" i="23"/>
  <c r="Q161" i="23"/>
  <c r="E162" i="23"/>
  <c r="F162" i="23"/>
  <c r="G162" i="23"/>
  <c r="J162" i="23"/>
  <c r="L162" i="23"/>
  <c r="O162" i="23"/>
  <c r="Q162" i="23"/>
  <c r="R162" i="23"/>
  <c r="E162" i="50"/>
  <c r="O162" i="50"/>
  <c r="J162" i="50"/>
  <c r="E163" i="23"/>
  <c r="F163" i="23"/>
  <c r="G163" i="23"/>
  <c r="J163" i="23"/>
  <c r="L163" i="23"/>
  <c r="O163" i="23"/>
  <c r="Q163" i="23"/>
  <c r="R163" i="23"/>
  <c r="E163" i="50"/>
  <c r="E164" i="23"/>
  <c r="F164" i="23"/>
  <c r="G164" i="23"/>
  <c r="J164" i="23"/>
  <c r="L164" i="23"/>
  <c r="O164" i="23"/>
  <c r="Q164" i="23"/>
  <c r="R164" i="23"/>
  <c r="E164" i="50"/>
  <c r="E165" i="23"/>
  <c r="F165" i="23"/>
  <c r="G165" i="23"/>
  <c r="J165" i="23"/>
  <c r="L165" i="23"/>
  <c r="O165" i="23"/>
  <c r="Q165" i="23"/>
  <c r="R165" i="23"/>
  <c r="E165" i="50"/>
  <c r="E166" i="23"/>
  <c r="F166" i="23"/>
  <c r="G166" i="23"/>
  <c r="J166" i="23"/>
  <c r="L166" i="23"/>
  <c r="R166" i="23"/>
  <c r="E166" i="50"/>
  <c r="O166" i="50"/>
  <c r="R166" i="50"/>
  <c r="O166" i="23"/>
  <c r="Q166" i="23"/>
  <c r="E167" i="23"/>
  <c r="F167" i="23"/>
  <c r="G167" i="23"/>
  <c r="J167" i="23"/>
  <c r="L167" i="23"/>
  <c r="R167" i="23"/>
  <c r="E167" i="50"/>
  <c r="O167" i="23"/>
  <c r="Q167" i="23"/>
  <c r="E168" i="23"/>
  <c r="F168" i="23"/>
  <c r="G168" i="23"/>
  <c r="J168" i="23"/>
  <c r="L168" i="23"/>
  <c r="R168" i="23"/>
  <c r="E168" i="50"/>
  <c r="O168" i="23"/>
  <c r="Q168" i="23"/>
  <c r="E169" i="23"/>
  <c r="F169" i="23"/>
  <c r="G169" i="23"/>
  <c r="J169" i="23"/>
  <c r="L169" i="23"/>
  <c r="R169" i="23"/>
  <c r="E169" i="50"/>
  <c r="O169" i="23"/>
  <c r="Q169" i="23"/>
  <c r="E170" i="23"/>
  <c r="F170" i="23"/>
  <c r="G170" i="23"/>
  <c r="J170" i="23"/>
  <c r="L170" i="23"/>
  <c r="O170" i="23"/>
  <c r="Q170" i="23"/>
  <c r="R170" i="23"/>
  <c r="E170" i="50"/>
  <c r="E171" i="23"/>
  <c r="F171" i="23"/>
  <c r="G171" i="23"/>
  <c r="J171" i="23"/>
  <c r="L171" i="23"/>
  <c r="O171" i="23"/>
  <c r="Q171" i="23"/>
  <c r="R171" i="23"/>
  <c r="E171" i="50"/>
  <c r="E172" i="23"/>
  <c r="F172" i="23"/>
  <c r="G172" i="23"/>
  <c r="J172" i="23"/>
  <c r="L172" i="23"/>
  <c r="O172" i="23"/>
  <c r="Q172" i="23"/>
  <c r="R172" i="23"/>
  <c r="E172" i="50"/>
  <c r="E173" i="23"/>
  <c r="F173" i="23"/>
  <c r="G173" i="23"/>
  <c r="J173" i="23"/>
  <c r="L173" i="23"/>
  <c r="O173" i="23"/>
  <c r="Q173" i="23"/>
  <c r="R173" i="23"/>
  <c r="E173" i="50"/>
  <c r="E174" i="23"/>
  <c r="F174" i="23"/>
  <c r="G174" i="23"/>
  <c r="J174" i="23"/>
  <c r="L174" i="23"/>
  <c r="R174" i="23"/>
  <c r="E174" i="50"/>
  <c r="AW174" i="50"/>
  <c r="O174" i="23"/>
  <c r="Q174" i="23"/>
  <c r="E175" i="23"/>
  <c r="F175" i="23"/>
  <c r="G175" i="23"/>
  <c r="J175" i="23"/>
  <c r="L175" i="23"/>
  <c r="R175" i="23"/>
  <c r="E175" i="50"/>
  <c r="AW175" i="50"/>
  <c r="O175" i="23"/>
  <c r="Q175" i="23"/>
  <c r="E176" i="23"/>
  <c r="F176" i="23"/>
  <c r="G176" i="23"/>
  <c r="J176" i="23"/>
  <c r="L176" i="23"/>
  <c r="R176" i="23"/>
  <c r="E176" i="50"/>
  <c r="O176" i="23"/>
  <c r="Q176" i="23"/>
  <c r="E177" i="23"/>
  <c r="F177" i="23"/>
  <c r="G177" i="23"/>
  <c r="J177" i="23"/>
  <c r="L177" i="23"/>
  <c r="R177" i="23"/>
  <c r="E177" i="50"/>
  <c r="AY177" i="50"/>
  <c r="O177" i="23"/>
  <c r="Q177" i="23"/>
  <c r="E178" i="23"/>
  <c r="F178" i="23"/>
  <c r="G178" i="23"/>
  <c r="J178" i="23"/>
  <c r="L178" i="23"/>
  <c r="R178" i="23"/>
  <c r="E178" i="50"/>
  <c r="O178" i="50"/>
  <c r="J178" i="50"/>
  <c r="O178" i="23"/>
  <c r="Q178" i="23"/>
  <c r="E179" i="23"/>
  <c r="F179" i="23"/>
  <c r="G179" i="23"/>
  <c r="J179" i="23"/>
  <c r="L179" i="23"/>
  <c r="O179" i="23"/>
  <c r="Q179" i="23"/>
  <c r="R179" i="23"/>
  <c r="E179" i="50"/>
  <c r="E180" i="23"/>
  <c r="F180" i="23"/>
  <c r="G180" i="23"/>
  <c r="J180" i="23"/>
  <c r="L180" i="23"/>
  <c r="O180" i="23"/>
  <c r="Q180" i="23"/>
  <c r="R180" i="23"/>
  <c r="E180" i="50"/>
  <c r="E181" i="23"/>
  <c r="F181" i="23"/>
  <c r="G181" i="23"/>
  <c r="J181" i="23"/>
  <c r="L181" i="23"/>
  <c r="O181" i="23"/>
  <c r="Q181" i="23"/>
  <c r="R181" i="23"/>
  <c r="E181" i="50"/>
  <c r="E182" i="23"/>
  <c r="F182" i="23"/>
  <c r="G182" i="23"/>
  <c r="J182" i="23"/>
  <c r="L182" i="23"/>
  <c r="R182" i="23"/>
  <c r="E182" i="50"/>
  <c r="O182" i="50"/>
  <c r="K182" i="50"/>
  <c r="O182" i="23"/>
  <c r="Q182" i="23"/>
  <c r="E183" i="23"/>
  <c r="F183" i="23"/>
  <c r="G183" i="23"/>
  <c r="J183" i="23"/>
  <c r="L183" i="23"/>
  <c r="R183" i="23"/>
  <c r="E183" i="50"/>
  <c r="AW183" i="50"/>
  <c r="O183" i="23"/>
  <c r="Q183" i="23"/>
  <c r="E184" i="23"/>
  <c r="F184" i="23"/>
  <c r="G184" i="23"/>
  <c r="J184" i="23"/>
  <c r="L184" i="23"/>
  <c r="R184" i="23"/>
  <c r="E184" i="50"/>
  <c r="O184" i="23"/>
  <c r="Q184" i="23"/>
  <c r="E185" i="23"/>
  <c r="F185" i="23"/>
  <c r="G185" i="23"/>
  <c r="J185" i="23"/>
  <c r="L185" i="23"/>
  <c r="R185" i="23"/>
  <c r="E185" i="50"/>
  <c r="O185" i="23"/>
  <c r="Q185" i="23"/>
  <c r="E186" i="23"/>
  <c r="F186" i="23"/>
  <c r="G186" i="23"/>
  <c r="J186" i="23"/>
  <c r="L186" i="23"/>
  <c r="O186" i="23"/>
  <c r="Q186" i="23"/>
  <c r="R186" i="23"/>
  <c r="E186" i="50"/>
  <c r="E187" i="23"/>
  <c r="F187" i="23"/>
  <c r="G187" i="23"/>
  <c r="J187" i="23"/>
  <c r="L187" i="23"/>
  <c r="O187" i="23"/>
  <c r="Q187" i="23"/>
  <c r="R187" i="23"/>
  <c r="E187" i="50"/>
  <c r="V187" i="50"/>
  <c r="E188" i="23"/>
  <c r="F188" i="23"/>
  <c r="G188" i="23"/>
  <c r="J188" i="23"/>
  <c r="L188" i="23"/>
  <c r="O188" i="23"/>
  <c r="Q188" i="23"/>
  <c r="R188" i="23"/>
  <c r="E188" i="50"/>
  <c r="E189" i="23"/>
  <c r="F189" i="23"/>
  <c r="G189" i="23"/>
  <c r="J189" i="23"/>
  <c r="L189" i="23"/>
  <c r="O189" i="23"/>
  <c r="Q189" i="23"/>
  <c r="R189" i="23"/>
  <c r="E189" i="50"/>
  <c r="E190" i="23"/>
  <c r="F190" i="23"/>
  <c r="G190" i="23"/>
  <c r="J190" i="23"/>
  <c r="L190" i="23"/>
  <c r="R190" i="23"/>
  <c r="E190" i="50"/>
  <c r="O190" i="23"/>
  <c r="Q190" i="23"/>
  <c r="E191" i="23"/>
  <c r="F191" i="23"/>
  <c r="G191" i="23"/>
  <c r="J191" i="23"/>
  <c r="L191" i="23"/>
  <c r="R191" i="23"/>
  <c r="E191" i="50"/>
  <c r="O191" i="23"/>
  <c r="Q191" i="23"/>
  <c r="E192" i="23"/>
  <c r="F192" i="23"/>
  <c r="G192" i="23"/>
  <c r="J192" i="23"/>
  <c r="L192" i="23"/>
  <c r="R192" i="23"/>
  <c r="E192" i="50"/>
  <c r="AX192" i="50"/>
  <c r="O192" i="23"/>
  <c r="Q192" i="23"/>
  <c r="E193" i="23"/>
  <c r="F193" i="23"/>
  <c r="G193" i="23"/>
  <c r="J193" i="23"/>
  <c r="L193" i="23"/>
  <c r="R193" i="23"/>
  <c r="E193" i="50"/>
  <c r="O193" i="23"/>
  <c r="Q193" i="23"/>
  <c r="E194" i="23"/>
  <c r="F194" i="23"/>
  <c r="G194" i="23"/>
  <c r="J194" i="23"/>
  <c r="L194" i="23"/>
  <c r="R194" i="23"/>
  <c r="E194" i="50"/>
  <c r="O194" i="23"/>
  <c r="Q194" i="23"/>
  <c r="E195" i="23"/>
  <c r="F195" i="23"/>
  <c r="G195" i="23"/>
  <c r="J195" i="23"/>
  <c r="L195" i="23"/>
  <c r="O195" i="23"/>
  <c r="Q195" i="23"/>
  <c r="R195" i="23"/>
  <c r="E195" i="50"/>
  <c r="AX195" i="50"/>
  <c r="E196" i="23"/>
  <c r="F196" i="23"/>
  <c r="G196" i="23"/>
  <c r="J196" i="23"/>
  <c r="L196" i="23"/>
  <c r="O196" i="23"/>
  <c r="Q196" i="23"/>
  <c r="R196" i="23"/>
  <c r="E196" i="50"/>
  <c r="AX196" i="50"/>
  <c r="E197" i="23"/>
  <c r="F197" i="23"/>
  <c r="G197" i="23"/>
  <c r="J197" i="23"/>
  <c r="L197" i="23"/>
  <c r="O197" i="23"/>
  <c r="Q197" i="23"/>
  <c r="R197" i="23"/>
  <c r="E197" i="50"/>
  <c r="E198" i="23"/>
  <c r="F198" i="23"/>
  <c r="G198" i="23"/>
  <c r="J198" i="23"/>
  <c r="L198" i="23"/>
  <c r="R198" i="23"/>
  <c r="E198" i="50"/>
  <c r="O198" i="50"/>
  <c r="I198" i="50"/>
  <c r="O198" i="23"/>
  <c r="Q198" i="23"/>
  <c r="E199" i="23"/>
  <c r="F199" i="23"/>
  <c r="G199" i="23"/>
  <c r="J199" i="23"/>
  <c r="L199" i="23"/>
  <c r="R199" i="23"/>
  <c r="E199" i="50"/>
  <c r="AK199" i="50"/>
  <c r="O199" i="23"/>
  <c r="Q199" i="23"/>
  <c r="E200" i="23"/>
  <c r="F200" i="23"/>
  <c r="G200" i="23"/>
  <c r="J200" i="23"/>
  <c r="L200" i="23"/>
  <c r="R200" i="23"/>
  <c r="E200" i="50"/>
  <c r="AW200" i="50"/>
  <c r="O200" i="23"/>
  <c r="Q200" i="23"/>
  <c r="E201" i="23"/>
  <c r="F201" i="23"/>
  <c r="G201" i="23"/>
  <c r="J201" i="23"/>
  <c r="L201" i="23"/>
  <c r="R201" i="23"/>
  <c r="E201" i="50"/>
  <c r="AW201" i="50"/>
  <c r="O201" i="23"/>
  <c r="Q201" i="23"/>
  <c r="E202" i="23"/>
  <c r="F202" i="23"/>
  <c r="G202" i="23"/>
  <c r="J202" i="23"/>
  <c r="L202" i="23"/>
  <c r="O202" i="23"/>
  <c r="Q202" i="23"/>
  <c r="R202" i="23"/>
  <c r="E202" i="50"/>
  <c r="E203" i="23"/>
  <c r="F203" i="23"/>
  <c r="G203" i="23"/>
  <c r="J203" i="23"/>
  <c r="L203" i="23"/>
  <c r="O203" i="23"/>
  <c r="Q203" i="23"/>
  <c r="R203" i="23"/>
  <c r="E203" i="50"/>
  <c r="AX203" i="50"/>
  <c r="E204" i="23"/>
  <c r="F204" i="23"/>
  <c r="G204" i="23"/>
  <c r="J204" i="23"/>
  <c r="L204" i="23"/>
  <c r="O204" i="23"/>
  <c r="Q204" i="23"/>
  <c r="R204" i="23"/>
  <c r="E204" i="50"/>
  <c r="E205" i="23"/>
  <c r="F205" i="23"/>
  <c r="G205" i="23"/>
  <c r="J205" i="23"/>
  <c r="L205" i="23"/>
  <c r="O205" i="23"/>
  <c r="Q205" i="23"/>
  <c r="R205" i="23"/>
  <c r="E205" i="50"/>
  <c r="W205" i="50"/>
  <c r="E206" i="23"/>
  <c r="F206" i="23"/>
  <c r="G206" i="23"/>
  <c r="J206" i="23"/>
  <c r="L206" i="23"/>
  <c r="R206" i="23"/>
  <c r="E206" i="50"/>
  <c r="O206" i="50"/>
  <c r="O206" i="23"/>
  <c r="Q206" i="23"/>
  <c r="E207" i="23"/>
  <c r="F207" i="23"/>
  <c r="G207" i="23"/>
  <c r="J207" i="23"/>
  <c r="L207" i="23"/>
  <c r="R207" i="23"/>
  <c r="E207" i="50"/>
  <c r="O207" i="23"/>
  <c r="Q207" i="23"/>
  <c r="E208" i="23"/>
  <c r="F208" i="23"/>
  <c r="G208" i="23"/>
  <c r="J208" i="23"/>
  <c r="L208" i="23"/>
  <c r="R208" i="23"/>
  <c r="E208" i="50"/>
  <c r="O208" i="23"/>
  <c r="Q208" i="23"/>
  <c r="E209" i="23"/>
  <c r="F209" i="23"/>
  <c r="G209" i="23"/>
  <c r="J209" i="23"/>
  <c r="L209" i="23"/>
  <c r="R209" i="23"/>
  <c r="E209" i="50"/>
  <c r="O209" i="23"/>
  <c r="Q209" i="23"/>
  <c r="E210" i="23"/>
  <c r="F210" i="23"/>
  <c r="G210" i="23"/>
  <c r="J210" i="23"/>
  <c r="L210" i="23"/>
  <c r="R210" i="23"/>
  <c r="E210" i="50"/>
  <c r="O210" i="50"/>
  <c r="J210" i="50"/>
  <c r="O210" i="23"/>
  <c r="Q210" i="23"/>
  <c r="E211" i="23"/>
  <c r="F211" i="23"/>
  <c r="G211" i="23"/>
  <c r="J211" i="23"/>
  <c r="L211" i="23"/>
  <c r="O211" i="23"/>
  <c r="Q211" i="23"/>
  <c r="R211" i="23"/>
  <c r="E211" i="50"/>
  <c r="AX211" i="50"/>
  <c r="E212" i="23"/>
  <c r="F212" i="23"/>
  <c r="G212" i="23"/>
  <c r="J212" i="23"/>
  <c r="L212" i="23"/>
  <c r="O212" i="23"/>
  <c r="Q212" i="23"/>
  <c r="R212" i="23"/>
  <c r="E212" i="50"/>
  <c r="E213" i="23"/>
  <c r="F213" i="23"/>
  <c r="G213" i="23"/>
  <c r="J213" i="23"/>
  <c r="L213" i="23"/>
  <c r="O213" i="23"/>
  <c r="Q213" i="23"/>
  <c r="R213" i="23"/>
  <c r="E213" i="50"/>
  <c r="AQ213" i="50"/>
  <c r="E214" i="23"/>
  <c r="F214" i="23"/>
  <c r="G214" i="23"/>
  <c r="J214" i="23"/>
  <c r="L214" i="23"/>
  <c r="R214" i="23"/>
  <c r="E214" i="50"/>
  <c r="O214" i="50"/>
  <c r="R214" i="50"/>
  <c r="O214" i="23"/>
  <c r="Q214" i="23"/>
  <c r="E215" i="23"/>
  <c r="F215" i="23"/>
  <c r="G215" i="23"/>
  <c r="J215" i="23"/>
  <c r="L215" i="23"/>
  <c r="R215" i="23"/>
  <c r="E215" i="50"/>
  <c r="O215" i="23"/>
  <c r="Q215" i="23"/>
  <c r="E216" i="23"/>
  <c r="F216" i="23"/>
  <c r="G216" i="23"/>
  <c r="J216" i="23"/>
  <c r="L216" i="23"/>
  <c r="R216" i="23"/>
  <c r="E216" i="50"/>
  <c r="O216" i="23"/>
  <c r="Q216" i="23"/>
  <c r="E217" i="23"/>
  <c r="F217" i="23"/>
  <c r="G217" i="23"/>
  <c r="J217" i="23"/>
  <c r="L217" i="23"/>
  <c r="R217" i="23"/>
  <c r="E217" i="50"/>
  <c r="AX217" i="50"/>
  <c r="O217" i="23"/>
  <c r="Q217" i="23"/>
  <c r="E218" i="23"/>
  <c r="F218" i="23"/>
  <c r="G218" i="23"/>
  <c r="J218" i="23"/>
  <c r="L218" i="23"/>
  <c r="R218" i="23"/>
  <c r="E218" i="50"/>
  <c r="O218" i="23"/>
  <c r="Q218" i="23"/>
  <c r="E219" i="23"/>
  <c r="F219" i="23"/>
  <c r="G219" i="23"/>
  <c r="J219" i="23"/>
  <c r="L219" i="23"/>
  <c r="O219" i="23"/>
  <c r="Q219" i="23"/>
  <c r="R219" i="23"/>
  <c r="E219" i="50"/>
  <c r="AY219" i="50"/>
  <c r="E220" i="23"/>
  <c r="F220" i="23"/>
  <c r="G220" i="23"/>
  <c r="J220" i="23"/>
  <c r="L220" i="23"/>
  <c r="O220" i="23"/>
  <c r="Q220" i="23"/>
  <c r="R220" i="23"/>
  <c r="E220" i="50"/>
  <c r="E221" i="23"/>
  <c r="F221" i="23"/>
  <c r="G221" i="23"/>
  <c r="J221" i="23"/>
  <c r="L221" i="23"/>
  <c r="O221" i="23"/>
  <c r="Q221" i="23"/>
  <c r="R221" i="23"/>
  <c r="E221" i="50"/>
  <c r="AW221" i="50"/>
  <c r="E222" i="23"/>
  <c r="F222" i="23"/>
  <c r="G222" i="23"/>
  <c r="J222" i="23"/>
  <c r="L222" i="23"/>
  <c r="R222" i="23"/>
  <c r="E222" i="50"/>
  <c r="O222" i="50"/>
  <c r="I222" i="50"/>
  <c r="O222" i="23"/>
  <c r="Q222" i="23"/>
  <c r="E223" i="23"/>
  <c r="F223" i="23"/>
  <c r="G223" i="23"/>
  <c r="J223" i="23"/>
  <c r="L223" i="23"/>
  <c r="O223" i="23"/>
  <c r="Q223" i="23"/>
  <c r="R223" i="23"/>
  <c r="E223" i="50"/>
  <c r="AY223" i="50"/>
  <c r="E224" i="23"/>
  <c r="F224" i="23"/>
  <c r="G224" i="23"/>
  <c r="J224" i="23"/>
  <c r="L224" i="23"/>
  <c r="O224" i="23"/>
  <c r="Q224" i="23"/>
  <c r="R224" i="23"/>
  <c r="E224" i="50"/>
  <c r="E225" i="23"/>
  <c r="F225" i="23"/>
  <c r="G225" i="23"/>
  <c r="J225" i="23"/>
  <c r="L225" i="23"/>
  <c r="O225" i="23"/>
  <c r="Q225" i="23"/>
  <c r="R225" i="23"/>
  <c r="E225" i="50"/>
  <c r="AX225" i="50"/>
  <c r="E226" i="23"/>
  <c r="F226" i="23"/>
  <c r="G226" i="23"/>
  <c r="J226" i="23"/>
  <c r="L226" i="23"/>
  <c r="O226" i="23"/>
  <c r="Q226" i="23"/>
  <c r="R226" i="23"/>
  <c r="E226" i="50"/>
  <c r="E227" i="23"/>
  <c r="F227" i="23"/>
  <c r="G227" i="23"/>
  <c r="J227" i="23"/>
  <c r="L227" i="23"/>
  <c r="O227" i="23"/>
  <c r="Q227" i="23"/>
  <c r="R227" i="23"/>
  <c r="E227" i="50"/>
  <c r="AY227" i="50"/>
  <c r="E228" i="23"/>
  <c r="F228" i="23"/>
  <c r="G228" i="23"/>
  <c r="J228" i="23"/>
  <c r="L228" i="23"/>
  <c r="O228" i="23"/>
  <c r="Q228" i="23"/>
  <c r="R228" i="23"/>
  <c r="E228" i="50"/>
  <c r="E229" i="23"/>
  <c r="F229" i="23"/>
  <c r="G229" i="23"/>
  <c r="J229" i="23"/>
  <c r="L229" i="23"/>
  <c r="O229" i="23"/>
  <c r="Q229" i="23"/>
  <c r="R229" i="23"/>
  <c r="E229" i="50"/>
  <c r="AX229" i="50"/>
  <c r="E230" i="23"/>
  <c r="F230" i="23"/>
  <c r="G230" i="23"/>
  <c r="J230" i="23"/>
  <c r="L230" i="23"/>
  <c r="R230" i="23"/>
  <c r="E230" i="50"/>
  <c r="O230" i="23"/>
  <c r="Q230" i="23"/>
  <c r="E231" i="23"/>
  <c r="F231" i="23"/>
  <c r="G231" i="23"/>
  <c r="J231" i="23"/>
  <c r="L231" i="23"/>
  <c r="R231" i="23"/>
  <c r="E231" i="50"/>
  <c r="O231" i="23"/>
  <c r="Q231" i="23"/>
  <c r="E232" i="23"/>
  <c r="F232" i="23"/>
  <c r="G232" i="23"/>
  <c r="J232" i="23"/>
  <c r="L232" i="23"/>
  <c r="R232" i="23"/>
  <c r="E232" i="50"/>
  <c r="O232" i="23"/>
  <c r="Q232" i="23"/>
  <c r="E233" i="23"/>
  <c r="F233" i="23"/>
  <c r="G233" i="23"/>
  <c r="J233" i="23"/>
  <c r="L233" i="23"/>
  <c r="R233" i="23"/>
  <c r="E233" i="50"/>
  <c r="O233" i="23"/>
  <c r="Q233" i="23"/>
  <c r="E234" i="23"/>
  <c r="F234" i="23"/>
  <c r="G234" i="23"/>
  <c r="J234" i="23"/>
  <c r="L234" i="23"/>
  <c r="R234" i="23"/>
  <c r="E234" i="50"/>
  <c r="O234" i="50"/>
  <c r="K234" i="50"/>
  <c r="O234" i="23"/>
  <c r="Q234" i="23"/>
  <c r="E235" i="23"/>
  <c r="F235" i="23"/>
  <c r="G235" i="23"/>
  <c r="J235" i="23"/>
  <c r="L235" i="23"/>
  <c r="O235" i="23"/>
  <c r="Q235" i="23"/>
  <c r="R235" i="23"/>
  <c r="E235" i="50"/>
  <c r="AW235" i="50"/>
  <c r="E236" i="23"/>
  <c r="F236" i="23"/>
  <c r="G236" i="23"/>
  <c r="J236" i="23"/>
  <c r="L236" i="23"/>
  <c r="O236" i="23"/>
  <c r="Q236" i="23"/>
  <c r="R236" i="23"/>
  <c r="E236" i="50"/>
  <c r="AY236" i="50"/>
  <c r="E237" i="23"/>
  <c r="F237" i="23"/>
  <c r="G237" i="23"/>
  <c r="J237" i="23"/>
  <c r="L237" i="23"/>
  <c r="O237" i="23"/>
  <c r="Q237" i="23"/>
  <c r="R237" i="23"/>
  <c r="E237" i="50"/>
  <c r="AY237" i="50"/>
  <c r="E238" i="23"/>
  <c r="F238" i="23"/>
  <c r="G238" i="23"/>
  <c r="J238" i="23"/>
  <c r="L238" i="23"/>
  <c r="R238" i="23"/>
  <c r="E238" i="50"/>
  <c r="O238" i="50"/>
  <c r="R238" i="50"/>
  <c r="O238" i="23"/>
  <c r="Q238" i="23"/>
  <c r="E239" i="23"/>
  <c r="F239" i="23"/>
  <c r="G239" i="23"/>
  <c r="J239" i="23"/>
  <c r="L239" i="23"/>
  <c r="O239" i="23"/>
  <c r="Q239" i="23"/>
  <c r="R239" i="23"/>
  <c r="E239" i="50"/>
  <c r="AS239" i="50"/>
  <c r="E240" i="23"/>
  <c r="F240" i="23"/>
  <c r="G240" i="23"/>
  <c r="J240" i="23"/>
  <c r="L240" i="23"/>
  <c r="O240" i="23"/>
  <c r="Q240" i="23"/>
  <c r="R240" i="23"/>
  <c r="E240" i="50"/>
  <c r="AW240" i="50"/>
  <c r="E241" i="23"/>
  <c r="F241" i="23"/>
  <c r="G241" i="23"/>
  <c r="J241" i="23"/>
  <c r="L241" i="23"/>
  <c r="O241" i="23"/>
  <c r="Q241" i="23"/>
  <c r="R241" i="23"/>
  <c r="E241" i="50"/>
  <c r="AW241" i="50"/>
  <c r="E242" i="23"/>
  <c r="F242" i="23"/>
  <c r="G242" i="23"/>
  <c r="J242" i="23"/>
  <c r="L242" i="23"/>
  <c r="O242" i="23"/>
  <c r="Q242" i="23"/>
  <c r="R242" i="23"/>
  <c r="E242" i="50"/>
  <c r="E243" i="23"/>
  <c r="F243" i="23"/>
  <c r="G243" i="23"/>
  <c r="J243" i="23"/>
  <c r="L243" i="23"/>
  <c r="O243" i="23"/>
  <c r="Q243" i="23"/>
  <c r="R243" i="23"/>
  <c r="E243" i="50"/>
  <c r="AY243" i="50"/>
  <c r="E244" i="23"/>
  <c r="F244" i="23"/>
  <c r="G244" i="23"/>
  <c r="J244" i="23"/>
  <c r="L244" i="23"/>
  <c r="O244" i="23"/>
  <c r="Q244" i="23"/>
  <c r="R244" i="23"/>
  <c r="E244" i="50"/>
  <c r="AY244" i="50"/>
  <c r="E245" i="23"/>
  <c r="F245" i="23"/>
  <c r="G245" i="23"/>
  <c r="J245" i="23"/>
  <c r="L245" i="23"/>
  <c r="O245" i="23"/>
  <c r="Q245" i="23"/>
  <c r="R245" i="23"/>
  <c r="E245" i="50"/>
  <c r="AX245" i="50"/>
  <c r="E246" i="23"/>
  <c r="F246" i="23"/>
  <c r="G246" i="23"/>
  <c r="J246" i="23"/>
  <c r="L246" i="23"/>
  <c r="R246" i="23"/>
  <c r="E246" i="50"/>
  <c r="O246" i="50"/>
  <c r="I246" i="50"/>
  <c r="O246" i="23"/>
  <c r="Q246" i="23"/>
  <c r="E247" i="23"/>
  <c r="F247" i="23"/>
  <c r="G247" i="23"/>
  <c r="J247" i="23"/>
  <c r="L247" i="23"/>
  <c r="R247" i="23"/>
  <c r="E247" i="50"/>
  <c r="AR247" i="50"/>
  <c r="O247" i="23"/>
  <c r="Q247" i="23"/>
  <c r="E248" i="23"/>
  <c r="F248" i="23"/>
  <c r="G248" i="23"/>
  <c r="J248" i="23"/>
  <c r="L248" i="23"/>
  <c r="R248" i="23"/>
  <c r="E248" i="50"/>
  <c r="O248" i="23"/>
  <c r="Q248" i="23"/>
  <c r="E249" i="23"/>
  <c r="F249" i="23"/>
  <c r="G249" i="23"/>
  <c r="J249" i="23"/>
  <c r="L249" i="23"/>
  <c r="R249" i="23"/>
  <c r="E249" i="50"/>
  <c r="O249" i="23"/>
  <c r="Q249" i="23"/>
  <c r="E250" i="23"/>
  <c r="F250" i="23"/>
  <c r="G250" i="23"/>
  <c r="J250" i="23"/>
  <c r="L250" i="23"/>
  <c r="R250" i="23"/>
  <c r="E250" i="50"/>
  <c r="O250" i="50"/>
  <c r="I250" i="50"/>
  <c r="O250" i="23"/>
  <c r="Q250" i="23"/>
  <c r="E251" i="23"/>
  <c r="F251" i="23"/>
  <c r="G251" i="23"/>
  <c r="J251" i="23"/>
  <c r="L251" i="23"/>
  <c r="O251" i="23"/>
  <c r="Q251" i="23"/>
  <c r="R251" i="23"/>
  <c r="E251" i="50"/>
  <c r="AW251" i="50"/>
  <c r="E252" i="23"/>
  <c r="F252" i="23"/>
  <c r="G252" i="23"/>
  <c r="J252" i="23"/>
  <c r="L252" i="23"/>
  <c r="O252" i="23"/>
  <c r="Q252" i="23"/>
  <c r="R252" i="23"/>
  <c r="E252" i="50"/>
  <c r="E253" i="23"/>
  <c r="F253" i="23"/>
  <c r="G253" i="23"/>
  <c r="J253" i="23"/>
  <c r="L253" i="23"/>
  <c r="O253" i="23"/>
  <c r="Q253" i="23"/>
  <c r="R253" i="23"/>
  <c r="E253" i="50"/>
  <c r="E254" i="23"/>
  <c r="F254" i="23"/>
  <c r="G254" i="23"/>
  <c r="J254" i="23"/>
  <c r="L254" i="23"/>
  <c r="R254" i="23"/>
  <c r="E254" i="50"/>
  <c r="AQ254" i="50"/>
  <c r="O254" i="23"/>
  <c r="Q254" i="23"/>
  <c r="E255" i="23"/>
  <c r="F255" i="23"/>
  <c r="G255" i="23"/>
  <c r="J255" i="23"/>
  <c r="L255" i="23"/>
  <c r="O255" i="23"/>
  <c r="Q255" i="23"/>
  <c r="R255" i="23"/>
  <c r="E255" i="50"/>
  <c r="AX255" i="50"/>
  <c r="E256" i="23"/>
  <c r="F256" i="23"/>
  <c r="G256" i="23"/>
  <c r="J256" i="23"/>
  <c r="L256" i="23"/>
  <c r="O256" i="23"/>
  <c r="Q256" i="23"/>
  <c r="R256" i="23"/>
  <c r="E256" i="50"/>
  <c r="E257" i="23"/>
  <c r="F257" i="23"/>
  <c r="G257" i="23"/>
  <c r="J257" i="23"/>
  <c r="L257" i="23"/>
  <c r="O257" i="23"/>
  <c r="Q257" i="23"/>
  <c r="R257" i="23"/>
  <c r="E257" i="50"/>
  <c r="E258" i="23"/>
  <c r="F258" i="23"/>
  <c r="G258" i="23"/>
  <c r="J258" i="23"/>
  <c r="L258" i="23"/>
  <c r="O258" i="23"/>
  <c r="Q258" i="23"/>
  <c r="R258" i="23"/>
  <c r="E258" i="50"/>
  <c r="AX258" i="50"/>
  <c r="E259" i="23"/>
  <c r="F259" i="23"/>
  <c r="G259" i="23"/>
  <c r="J259" i="23"/>
  <c r="L259" i="23"/>
  <c r="O259" i="23"/>
  <c r="Q259" i="23"/>
  <c r="R259" i="23"/>
  <c r="E259" i="50"/>
  <c r="E260" i="23"/>
  <c r="F260" i="23"/>
  <c r="G260" i="23"/>
  <c r="J260" i="23"/>
  <c r="L260" i="23"/>
  <c r="O260" i="23"/>
  <c r="Q260" i="23"/>
  <c r="R260" i="23"/>
  <c r="E260" i="50"/>
  <c r="AW260" i="50"/>
  <c r="E261" i="23"/>
  <c r="F261" i="23"/>
  <c r="G261" i="23"/>
  <c r="J261" i="23"/>
  <c r="L261" i="23"/>
  <c r="O261" i="23"/>
  <c r="Q261" i="23"/>
  <c r="R261" i="23"/>
  <c r="E261" i="50"/>
  <c r="E262" i="23"/>
  <c r="F262" i="23"/>
  <c r="G262" i="23"/>
  <c r="J262" i="23"/>
  <c r="L262" i="23"/>
  <c r="R262" i="23"/>
  <c r="E262" i="50"/>
  <c r="O262" i="23"/>
  <c r="Q262" i="23"/>
  <c r="E263" i="23"/>
  <c r="F263" i="23"/>
  <c r="G263" i="23"/>
  <c r="J263" i="23"/>
  <c r="L263" i="23"/>
  <c r="O263" i="23"/>
  <c r="Q263" i="23"/>
  <c r="R263" i="23"/>
  <c r="E263" i="50"/>
  <c r="AX263" i="50"/>
  <c r="E264" i="23"/>
  <c r="F264" i="23"/>
  <c r="G264" i="23"/>
  <c r="J264" i="23"/>
  <c r="L264" i="23"/>
  <c r="O264" i="23"/>
  <c r="Q264" i="23"/>
  <c r="R264" i="23"/>
  <c r="E264" i="50"/>
  <c r="E265" i="23"/>
  <c r="F265" i="23"/>
  <c r="G265" i="23"/>
  <c r="J265" i="23"/>
  <c r="L265" i="23"/>
  <c r="O265" i="23"/>
  <c r="Q265" i="23"/>
  <c r="R265" i="23"/>
  <c r="E265" i="50"/>
  <c r="E266" i="23"/>
  <c r="F266" i="23"/>
  <c r="G266" i="23"/>
  <c r="J266" i="23"/>
  <c r="L266" i="23"/>
  <c r="O266" i="23"/>
  <c r="Q266" i="23"/>
  <c r="R266" i="23"/>
  <c r="E266" i="50"/>
  <c r="E267" i="23"/>
  <c r="F267" i="23"/>
  <c r="G267" i="23"/>
  <c r="J267" i="23"/>
  <c r="L267" i="23"/>
  <c r="R267" i="23"/>
  <c r="E267" i="50"/>
  <c r="AW267" i="50"/>
  <c r="O267" i="23"/>
  <c r="Q267" i="23"/>
  <c r="E268" i="23"/>
  <c r="F268" i="23"/>
  <c r="G268" i="23"/>
  <c r="J268" i="23"/>
  <c r="L268" i="23"/>
  <c r="R268" i="23"/>
  <c r="E268" i="50"/>
  <c r="AY268" i="50"/>
  <c r="O268" i="23"/>
  <c r="Q268" i="23"/>
  <c r="E269" i="23"/>
  <c r="F269" i="23"/>
  <c r="G269" i="23"/>
  <c r="J269" i="23"/>
  <c r="L269" i="23"/>
  <c r="R269" i="23"/>
  <c r="E269" i="50"/>
  <c r="O269" i="23"/>
  <c r="Q269" i="23"/>
  <c r="E270" i="23"/>
  <c r="F270" i="23"/>
  <c r="G270" i="23"/>
  <c r="J270" i="23"/>
  <c r="L270" i="23"/>
  <c r="R270" i="23"/>
  <c r="E270" i="50"/>
  <c r="O270" i="23"/>
  <c r="Q270" i="23"/>
  <c r="E271" i="23"/>
  <c r="F271" i="23"/>
  <c r="G271" i="23"/>
  <c r="J271" i="23"/>
  <c r="L271" i="23"/>
  <c r="O271" i="23"/>
  <c r="Q271" i="23"/>
  <c r="R271" i="23"/>
  <c r="E271" i="50"/>
  <c r="AY271" i="50"/>
  <c r="E272" i="23"/>
  <c r="F272" i="23"/>
  <c r="G272" i="23"/>
  <c r="J272" i="23"/>
  <c r="L272" i="23"/>
  <c r="O272" i="23"/>
  <c r="Q272" i="23"/>
  <c r="R272" i="23"/>
  <c r="E272" i="50"/>
  <c r="E273" i="23"/>
  <c r="F273" i="23"/>
  <c r="G273" i="23"/>
  <c r="J273" i="23"/>
  <c r="L273" i="23"/>
  <c r="O273" i="23"/>
  <c r="Q273" i="23"/>
  <c r="R273" i="23"/>
  <c r="E273" i="50"/>
  <c r="V273" i="50"/>
  <c r="E274" i="23"/>
  <c r="F274" i="23"/>
  <c r="G274" i="23"/>
  <c r="J274" i="23"/>
  <c r="L274" i="23"/>
  <c r="O274" i="23"/>
  <c r="Q274" i="23"/>
  <c r="R274" i="23"/>
  <c r="E274" i="50"/>
  <c r="O274" i="50"/>
  <c r="K274" i="50"/>
  <c r="E275" i="23"/>
  <c r="F275" i="23"/>
  <c r="G275" i="23"/>
  <c r="J275" i="23"/>
  <c r="L275" i="23"/>
  <c r="R275" i="23"/>
  <c r="E275" i="50"/>
  <c r="AW275" i="50"/>
  <c r="O275" i="23"/>
  <c r="Q275" i="23"/>
  <c r="E276" i="23"/>
  <c r="F276" i="23"/>
  <c r="G276" i="23"/>
  <c r="J276" i="23"/>
  <c r="L276" i="23"/>
  <c r="R276" i="23"/>
  <c r="E276" i="50"/>
  <c r="AY276" i="50"/>
  <c r="O276" i="23"/>
  <c r="Q276" i="23"/>
  <c r="E277" i="23"/>
  <c r="F277" i="23"/>
  <c r="G277" i="23"/>
  <c r="J277" i="23"/>
  <c r="L277" i="23"/>
  <c r="R277" i="23"/>
  <c r="E277" i="50"/>
  <c r="O277" i="23"/>
  <c r="Q277" i="23"/>
  <c r="E278" i="23"/>
  <c r="F278" i="23"/>
  <c r="G278" i="23"/>
  <c r="J278" i="23"/>
  <c r="L278" i="23"/>
  <c r="R278" i="23"/>
  <c r="E278" i="50"/>
  <c r="O278" i="50"/>
  <c r="K278" i="50"/>
  <c r="O278" i="23"/>
  <c r="Q278" i="23"/>
  <c r="E279" i="23"/>
  <c r="F279" i="23"/>
  <c r="G279" i="23"/>
  <c r="J279" i="23"/>
  <c r="L279" i="23"/>
  <c r="O279" i="23"/>
  <c r="Q279" i="23"/>
  <c r="R279" i="23"/>
  <c r="E279" i="50"/>
  <c r="AW279" i="50"/>
  <c r="E280" i="23"/>
  <c r="F280" i="23"/>
  <c r="G280" i="23"/>
  <c r="J280" i="23"/>
  <c r="L280" i="23"/>
  <c r="O280" i="23"/>
  <c r="Q280" i="23"/>
  <c r="R280" i="23"/>
  <c r="E280" i="50"/>
  <c r="E281" i="23"/>
  <c r="F281" i="23"/>
  <c r="G281" i="23"/>
  <c r="J281" i="23"/>
  <c r="L281" i="23"/>
  <c r="O281" i="23"/>
  <c r="Q281" i="23"/>
  <c r="R281" i="23"/>
  <c r="E281" i="50"/>
  <c r="AL281" i="50"/>
  <c r="E282" i="23"/>
  <c r="F282" i="23"/>
  <c r="G282" i="23"/>
  <c r="J282" i="23"/>
  <c r="L282" i="23"/>
  <c r="O282" i="23"/>
  <c r="Q282" i="23"/>
  <c r="R282" i="23"/>
  <c r="E282" i="50"/>
  <c r="E283" i="23"/>
  <c r="F283" i="23"/>
  <c r="G283" i="23"/>
  <c r="J283" i="23"/>
  <c r="L283" i="23"/>
  <c r="R283" i="23"/>
  <c r="E283" i="50"/>
  <c r="AW283" i="50"/>
  <c r="O283" i="23"/>
  <c r="Q283" i="23"/>
  <c r="E284" i="23"/>
  <c r="F284" i="23"/>
  <c r="G284" i="23"/>
  <c r="J284" i="23"/>
  <c r="L284" i="23"/>
  <c r="R284" i="23"/>
  <c r="E284" i="50"/>
  <c r="O284" i="23"/>
  <c r="Q284" i="23"/>
  <c r="E285" i="23"/>
  <c r="F285" i="23"/>
  <c r="G285" i="23"/>
  <c r="J285" i="23"/>
  <c r="L285" i="23"/>
  <c r="R285" i="23"/>
  <c r="E285" i="50"/>
  <c r="O285" i="23"/>
  <c r="Q285" i="23"/>
  <c r="E286" i="23"/>
  <c r="F286" i="23"/>
  <c r="G286" i="23"/>
  <c r="J286" i="23"/>
  <c r="L286" i="23"/>
  <c r="R286" i="23"/>
  <c r="E286" i="50"/>
  <c r="AY286" i="50"/>
  <c r="O286" i="23"/>
  <c r="Q286" i="23"/>
  <c r="E287" i="23"/>
  <c r="F287" i="23"/>
  <c r="G287" i="23"/>
  <c r="J287" i="23"/>
  <c r="L287" i="23"/>
  <c r="O287" i="23"/>
  <c r="Q287" i="23"/>
  <c r="R287" i="23"/>
  <c r="E287" i="50"/>
  <c r="E288" i="23"/>
  <c r="F288" i="23"/>
  <c r="G288" i="23"/>
  <c r="J288" i="23"/>
  <c r="L288" i="23"/>
  <c r="O288" i="23"/>
  <c r="Q288" i="23"/>
  <c r="R288" i="23"/>
  <c r="E288" i="50"/>
  <c r="E289" i="23"/>
  <c r="F289" i="23"/>
  <c r="G289" i="23"/>
  <c r="J289" i="23"/>
  <c r="L289" i="23"/>
  <c r="O289" i="23"/>
  <c r="Q289" i="23"/>
  <c r="R289" i="23"/>
  <c r="E289" i="50"/>
  <c r="E290" i="23"/>
  <c r="F290" i="23"/>
  <c r="G290" i="23"/>
  <c r="J290" i="23"/>
  <c r="L290" i="23"/>
  <c r="O290" i="23"/>
  <c r="Q290" i="23"/>
  <c r="R290" i="23"/>
  <c r="E290" i="50"/>
  <c r="AX290" i="50"/>
  <c r="E291" i="23"/>
  <c r="F291" i="23"/>
  <c r="G291" i="23"/>
  <c r="J291" i="23"/>
  <c r="L291" i="23"/>
  <c r="R291" i="23"/>
  <c r="E291" i="50"/>
  <c r="O291" i="23"/>
  <c r="Q291" i="23"/>
  <c r="E292" i="23"/>
  <c r="F292" i="23"/>
  <c r="G292" i="23"/>
  <c r="J292" i="23"/>
  <c r="L292" i="23"/>
  <c r="R292" i="23"/>
  <c r="E292" i="50"/>
  <c r="AW292" i="50"/>
  <c r="O292" i="23"/>
  <c r="Q292" i="23"/>
  <c r="E293" i="23"/>
  <c r="F293" i="23"/>
  <c r="G293" i="23"/>
  <c r="J293" i="23"/>
  <c r="L293" i="23"/>
  <c r="R293" i="23"/>
  <c r="E293" i="50"/>
  <c r="O293" i="23"/>
  <c r="Q293" i="23"/>
  <c r="E294" i="23"/>
  <c r="F294" i="23"/>
  <c r="G294" i="23"/>
  <c r="J294" i="23"/>
  <c r="L294" i="23"/>
  <c r="R294" i="23"/>
  <c r="E294" i="50"/>
  <c r="AY294" i="50"/>
  <c r="O294" i="23"/>
  <c r="Q294" i="23"/>
  <c r="E295" i="23"/>
  <c r="F295" i="23"/>
  <c r="G295" i="23"/>
  <c r="J295" i="23"/>
  <c r="L295" i="23"/>
  <c r="O295" i="23"/>
  <c r="Q295" i="23"/>
  <c r="R295" i="23"/>
  <c r="E295" i="50"/>
  <c r="AW295" i="50"/>
  <c r="E296" i="23"/>
  <c r="F296" i="23"/>
  <c r="G296" i="23"/>
  <c r="J296" i="23"/>
  <c r="L296" i="23"/>
  <c r="O296" i="23"/>
  <c r="Q296" i="23"/>
  <c r="R296" i="23"/>
  <c r="E296" i="50"/>
  <c r="E297" i="23"/>
  <c r="F297" i="23"/>
  <c r="G297" i="23"/>
  <c r="J297" i="23"/>
  <c r="L297" i="23"/>
  <c r="O297" i="23"/>
  <c r="Q297" i="23"/>
  <c r="R297" i="23"/>
  <c r="E297" i="50"/>
  <c r="E298" i="23"/>
  <c r="F298" i="23"/>
  <c r="G298" i="23"/>
  <c r="J298" i="23"/>
  <c r="L298" i="23"/>
  <c r="O298" i="23"/>
  <c r="Q298" i="23"/>
  <c r="R298" i="23"/>
  <c r="E298" i="50"/>
  <c r="E299" i="23"/>
  <c r="F299" i="23"/>
  <c r="G299" i="23"/>
  <c r="J299" i="23"/>
  <c r="L299" i="23"/>
  <c r="R299" i="23"/>
  <c r="E299" i="50"/>
  <c r="W299" i="50"/>
  <c r="O299" i="23"/>
  <c r="Q299" i="23"/>
  <c r="E300" i="23"/>
  <c r="F300" i="23"/>
  <c r="G300" i="23"/>
  <c r="J300" i="23"/>
  <c r="L300" i="23"/>
  <c r="R300" i="23"/>
  <c r="E300" i="50"/>
  <c r="AW300" i="50"/>
  <c r="O300" i="23"/>
  <c r="Q300" i="23"/>
  <c r="E301" i="23"/>
  <c r="F301" i="23"/>
  <c r="G301" i="23"/>
  <c r="J301" i="23"/>
  <c r="L301" i="23"/>
  <c r="R301" i="23"/>
  <c r="E301" i="50"/>
  <c r="O301" i="50"/>
  <c r="R301" i="50"/>
  <c r="O301" i="23"/>
  <c r="Q301" i="23"/>
  <c r="E302" i="23"/>
  <c r="F302" i="23"/>
  <c r="G302" i="23"/>
  <c r="J302" i="23"/>
  <c r="L302" i="23"/>
  <c r="R302" i="23"/>
  <c r="E302" i="50"/>
  <c r="AX302" i="50"/>
  <c r="O302" i="23"/>
  <c r="Q302" i="23"/>
  <c r="E303" i="23"/>
  <c r="F303" i="23"/>
  <c r="G303" i="23"/>
  <c r="J303" i="23"/>
  <c r="L303" i="23"/>
  <c r="O303" i="23"/>
  <c r="Q303" i="23"/>
  <c r="R303" i="23"/>
  <c r="E303" i="50"/>
  <c r="E304" i="23"/>
  <c r="F304" i="23"/>
  <c r="G304" i="23"/>
  <c r="J304" i="23"/>
  <c r="L304" i="23"/>
  <c r="O304" i="23"/>
  <c r="Q304" i="23"/>
  <c r="R304" i="23"/>
  <c r="E304" i="50"/>
  <c r="AX304" i="50"/>
  <c r="E305" i="23"/>
  <c r="F305" i="23"/>
  <c r="G305" i="23"/>
  <c r="J305" i="23"/>
  <c r="L305" i="23"/>
  <c r="O305" i="23"/>
  <c r="Q305" i="23"/>
  <c r="R305" i="23"/>
  <c r="E305" i="50"/>
  <c r="E306" i="23"/>
  <c r="F306" i="23"/>
  <c r="G306" i="23"/>
  <c r="J306" i="23"/>
  <c r="L306" i="23"/>
  <c r="O306" i="23"/>
  <c r="Q306" i="23"/>
  <c r="R306" i="23"/>
  <c r="E306" i="50"/>
  <c r="E307" i="23"/>
  <c r="F307" i="23"/>
  <c r="G307" i="23"/>
  <c r="J307" i="23"/>
  <c r="L307" i="23"/>
  <c r="R307" i="23"/>
  <c r="E307" i="50"/>
  <c r="AW307" i="50"/>
  <c r="O307" i="23"/>
  <c r="Q307" i="23"/>
  <c r="E308" i="23"/>
  <c r="F308" i="23"/>
  <c r="G308" i="23"/>
  <c r="J308" i="23"/>
  <c r="L308" i="23"/>
  <c r="R308" i="23"/>
  <c r="E308" i="50"/>
  <c r="O308" i="23"/>
  <c r="Q308" i="23"/>
  <c r="E309" i="23"/>
  <c r="F309" i="23"/>
  <c r="G309" i="23"/>
  <c r="J309" i="23"/>
  <c r="L309" i="23"/>
  <c r="R309" i="23"/>
  <c r="E309" i="50"/>
  <c r="O309" i="23"/>
  <c r="Q309" i="23"/>
  <c r="E310" i="23"/>
  <c r="F310" i="23"/>
  <c r="G310" i="23"/>
  <c r="J310" i="23"/>
  <c r="L310" i="23"/>
  <c r="R310" i="23"/>
  <c r="E310" i="50"/>
  <c r="AW310" i="50"/>
  <c r="O310" i="23"/>
  <c r="Q310" i="23"/>
  <c r="V1" i="37"/>
  <c r="BL1" i="77"/>
  <c r="O3" i="37"/>
  <c r="E8" i="37"/>
  <c r="F8" i="37"/>
  <c r="I8" i="37"/>
  <c r="L8" i="37"/>
  <c r="Q8" i="37"/>
  <c r="S8" i="37"/>
  <c r="E9" i="37"/>
  <c r="F9" i="37"/>
  <c r="I9" i="37"/>
  <c r="L9" i="37"/>
  <c r="Q9" i="37"/>
  <c r="S9" i="37"/>
  <c r="A10" i="37"/>
  <c r="E10" i="37"/>
  <c r="F10" i="37"/>
  <c r="I10" i="37"/>
  <c r="L10" i="37"/>
  <c r="Q10" i="37"/>
  <c r="S10" i="37"/>
  <c r="E11" i="37"/>
  <c r="F11" i="37"/>
  <c r="I11" i="37"/>
  <c r="L11" i="37"/>
  <c r="Q11" i="37"/>
  <c r="S11" i="37"/>
  <c r="E12" i="37"/>
  <c r="F12" i="37"/>
  <c r="I12" i="37"/>
  <c r="L12" i="37"/>
  <c r="Q12" i="37"/>
  <c r="S12" i="37"/>
  <c r="E13" i="37"/>
  <c r="F13" i="37"/>
  <c r="I13" i="37"/>
  <c r="L13" i="37"/>
  <c r="Q13" i="37"/>
  <c r="S13" i="37"/>
  <c r="E14" i="37"/>
  <c r="F14" i="37"/>
  <c r="I14" i="37"/>
  <c r="L14" i="37"/>
  <c r="Q14" i="37"/>
  <c r="S14" i="37"/>
  <c r="E15" i="37"/>
  <c r="H15" i="37"/>
  <c r="F15" i="37"/>
  <c r="I15" i="37"/>
  <c r="L15" i="37"/>
  <c r="Q15" i="37"/>
  <c r="S15" i="37"/>
  <c r="E16" i="37"/>
  <c r="F16" i="37"/>
  <c r="H16" i="37"/>
  <c r="I16" i="37"/>
  <c r="L16" i="37"/>
  <c r="Q16" i="37"/>
  <c r="S16" i="37"/>
  <c r="E17" i="37"/>
  <c r="F17" i="37"/>
  <c r="H17" i="37"/>
  <c r="O17" i="37"/>
  <c r="I17" i="37"/>
  <c r="L17" i="37"/>
  <c r="Q17" i="37"/>
  <c r="S17" i="37"/>
  <c r="E18" i="37"/>
  <c r="F18" i="37"/>
  <c r="H18" i="37"/>
  <c r="O18" i="37"/>
  <c r="I18" i="37"/>
  <c r="L18" i="37"/>
  <c r="Q18" i="37"/>
  <c r="S18" i="37"/>
  <c r="E19" i="37"/>
  <c r="F19" i="37"/>
  <c r="H19" i="37"/>
  <c r="T19" i="37"/>
  <c r="I19" i="37"/>
  <c r="L19" i="37"/>
  <c r="Q19" i="37"/>
  <c r="S19" i="37"/>
  <c r="E20" i="37"/>
  <c r="F20" i="37"/>
  <c r="H20" i="37"/>
  <c r="T20" i="37"/>
  <c r="I20" i="37"/>
  <c r="L20" i="37"/>
  <c r="Q20" i="37"/>
  <c r="S20" i="37"/>
  <c r="E21" i="37"/>
  <c r="F21" i="37"/>
  <c r="H21" i="37"/>
  <c r="U21" i="37"/>
  <c r="T21" i="37"/>
  <c r="I21" i="37"/>
  <c r="L21" i="37"/>
  <c r="Q21" i="37"/>
  <c r="S21" i="37"/>
  <c r="E22" i="37"/>
  <c r="F22" i="37"/>
  <c r="H22" i="37"/>
  <c r="T22" i="37"/>
  <c r="I22" i="37"/>
  <c r="L22" i="37"/>
  <c r="Q22" i="37"/>
  <c r="S22" i="37"/>
  <c r="E23" i="37"/>
  <c r="F23" i="37"/>
  <c r="H23" i="37"/>
  <c r="U23" i="37"/>
  <c r="T23" i="37"/>
  <c r="X23" i="37"/>
  <c r="I23" i="37"/>
  <c r="L23" i="37"/>
  <c r="Q23" i="37"/>
  <c r="S23" i="37"/>
  <c r="E24" i="37"/>
  <c r="F24" i="37"/>
  <c r="H24" i="37"/>
  <c r="O24" i="37"/>
  <c r="I24" i="37"/>
  <c r="L24" i="37"/>
  <c r="Q24" i="37"/>
  <c r="S24" i="37"/>
  <c r="E25" i="37"/>
  <c r="F25" i="37"/>
  <c r="H25" i="37"/>
  <c r="I25" i="37"/>
  <c r="L25" i="37"/>
  <c r="Q25" i="37"/>
  <c r="S25" i="37"/>
  <c r="E26" i="37"/>
  <c r="F26" i="37"/>
  <c r="H26" i="37"/>
  <c r="I26" i="37"/>
  <c r="L26" i="37"/>
  <c r="Q26" i="37"/>
  <c r="S26" i="37"/>
  <c r="E27" i="37"/>
  <c r="F27" i="37"/>
  <c r="H27" i="37"/>
  <c r="T27" i="37"/>
  <c r="E27" i="47"/>
  <c r="AP27" i="47"/>
  <c r="I27" i="37"/>
  <c r="L27" i="37"/>
  <c r="Q27" i="37"/>
  <c r="S27" i="37"/>
  <c r="E28" i="37"/>
  <c r="F28" i="37"/>
  <c r="H28" i="37"/>
  <c r="T28" i="37"/>
  <c r="I28" i="37"/>
  <c r="L28" i="37"/>
  <c r="Q28" i="37"/>
  <c r="S28" i="37"/>
  <c r="E29" i="37"/>
  <c r="F29" i="37"/>
  <c r="H29" i="37"/>
  <c r="U29" i="37"/>
  <c r="I29" i="37"/>
  <c r="L29" i="37"/>
  <c r="Q29" i="37"/>
  <c r="S29" i="37"/>
  <c r="E30" i="37"/>
  <c r="F30" i="37"/>
  <c r="H30" i="37"/>
  <c r="T30" i="37"/>
  <c r="I30" i="37"/>
  <c r="L30" i="37"/>
  <c r="Q30" i="37"/>
  <c r="S30" i="37"/>
  <c r="E31" i="37"/>
  <c r="F31" i="37"/>
  <c r="H31" i="37"/>
  <c r="I31" i="37"/>
  <c r="L31" i="37"/>
  <c r="Q31" i="37"/>
  <c r="S31" i="37"/>
  <c r="E32" i="37"/>
  <c r="F32" i="37"/>
  <c r="H32" i="37"/>
  <c r="I32" i="37"/>
  <c r="L32" i="37"/>
  <c r="Q32" i="37"/>
  <c r="S32" i="37"/>
  <c r="E33" i="37"/>
  <c r="F33" i="37"/>
  <c r="H33" i="37"/>
  <c r="I33" i="37"/>
  <c r="L33" i="37"/>
  <c r="Q33" i="37"/>
  <c r="S33" i="37"/>
  <c r="E34" i="37"/>
  <c r="F34" i="37"/>
  <c r="H34" i="37"/>
  <c r="U34" i="37"/>
  <c r="T34" i="37"/>
  <c r="I34" i="37"/>
  <c r="L34" i="37"/>
  <c r="Q34" i="37"/>
  <c r="S34" i="37"/>
  <c r="E35" i="37"/>
  <c r="F35" i="37"/>
  <c r="H35" i="37"/>
  <c r="T35" i="37"/>
  <c r="I35" i="37"/>
  <c r="L35" i="37"/>
  <c r="Q35" i="37"/>
  <c r="S35" i="37"/>
  <c r="E36" i="37"/>
  <c r="F36" i="37"/>
  <c r="H36" i="37"/>
  <c r="T36" i="37"/>
  <c r="I36" i="37"/>
  <c r="L36" i="37"/>
  <c r="Q36" i="37"/>
  <c r="S36" i="37"/>
  <c r="E37" i="37"/>
  <c r="F37" i="37"/>
  <c r="H37" i="37"/>
  <c r="U37" i="37"/>
  <c r="I37" i="37"/>
  <c r="L37" i="37"/>
  <c r="Q37" i="37"/>
  <c r="S37" i="37"/>
  <c r="E38" i="37"/>
  <c r="F38" i="37"/>
  <c r="H38" i="37"/>
  <c r="T38" i="37"/>
  <c r="I38" i="37"/>
  <c r="L38" i="37"/>
  <c r="Q38" i="37"/>
  <c r="S38" i="37"/>
  <c r="E39" i="37"/>
  <c r="F39" i="37"/>
  <c r="H39" i="37"/>
  <c r="T39" i="37"/>
  <c r="E39" i="47"/>
  <c r="I39" i="37"/>
  <c r="L39" i="37"/>
  <c r="Q39" i="37"/>
  <c r="S39" i="37"/>
  <c r="U39" i="37"/>
  <c r="E40" i="37"/>
  <c r="F40" i="37"/>
  <c r="H40" i="37"/>
  <c r="U40" i="37"/>
  <c r="I40" i="37"/>
  <c r="L40" i="37"/>
  <c r="Q40" i="37"/>
  <c r="S40" i="37"/>
  <c r="T40" i="37"/>
  <c r="E41" i="37"/>
  <c r="F41" i="37"/>
  <c r="H41" i="37"/>
  <c r="I41" i="37"/>
  <c r="L41" i="37"/>
  <c r="Q41" i="37"/>
  <c r="S41" i="37"/>
  <c r="E42" i="37"/>
  <c r="F42" i="37"/>
  <c r="H42" i="37"/>
  <c r="T42" i="37"/>
  <c r="I42" i="37"/>
  <c r="L42" i="37"/>
  <c r="Q42" i="37"/>
  <c r="S42" i="37"/>
  <c r="U42" i="37"/>
  <c r="E43" i="37"/>
  <c r="F43" i="37"/>
  <c r="H43" i="37"/>
  <c r="T43" i="37"/>
  <c r="I43" i="37"/>
  <c r="L43" i="37"/>
  <c r="Q43" i="37"/>
  <c r="S43" i="37"/>
  <c r="E44" i="37"/>
  <c r="F44" i="37"/>
  <c r="H44" i="37"/>
  <c r="I44" i="37"/>
  <c r="L44" i="37"/>
  <c r="Q44" i="37"/>
  <c r="S44" i="37"/>
  <c r="E45" i="37"/>
  <c r="F45" i="37"/>
  <c r="H45" i="37"/>
  <c r="T45" i="37"/>
  <c r="I45" i="37"/>
  <c r="L45" i="37"/>
  <c r="Q45" i="37"/>
  <c r="S45" i="37"/>
  <c r="E46" i="37"/>
  <c r="F46" i="37"/>
  <c r="H46" i="37"/>
  <c r="T46" i="37"/>
  <c r="E46" i="47"/>
  <c r="AV46" i="47"/>
  <c r="I46" i="37"/>
  <c r="L46" i="37"/>
  <c r="Q46" i="37"/>
  <c r="S46" i="37"/>
  <c r="E47" i="37"/>
  <c r="F47" i="37"/>
  <c r="H47" i="37"/>
  <c r="U47" i="37"/>
  <c r="I47" i="37"/>
  <c r="L47" i="37"/>
  <c r="Q47" i="37"/>
  <c r="S47" i="37"/>
  <c r="E48" i="37"/>
  <c r="F48" i="37"/>
  <c r="H48" i="37"/>
  <c r="U48" i="37"/>
  <c r="I48" i="37"/>
  <c r="L48" i="37"/>
  <c r="Q48" i="37"/>
  <c r="S48" i="37"/>
  <c r="T48" i="37"/>
  <c r="E49" i="37"/>
  <c r="F49" i="37"/>
  <c r="H49" i="37"/>
  <c r="U49" i="37"/>
  <c r="I49" i="37"/>
  <c r="L49" i="37"/>
  <c r="Q49" i="37"/>
  <c r="S49" i="37"/>
  <c r="E50" i="37"/>
  <c r="F50" i="37"/>
  <c r="H50" i="37"/>
  <c r="T50" i="37"/>
  <c r="E50" i="47"/>
  <c r="U50" i="47"/>
  <c r="I50" i="37"/>
  <c r="L50" i="37"/>
  <c r="Q50" i="37"/>
  <c r="S50" i="37"/>
  <c r="E51" i="37"/>
  <c r="F51" i="37"/>
  <c r="H51" i="37"/>
  <c r="T51" i="37"/>
  <c r="I51" i="37"/>
  <c r="L51" i="37"/>
  <c r="Q51" i="37"/>
  <c r="S51" i="37"/>
  <c r="U51" i="37"/>
  <c r="E52" i="37"/>
  <c r="F52" i="37"/>
  <c r="H52" i="37"/>
  <c r="I52" i="37"/>
  <c r="L52" i="37"/>
  <c r="Q52" i="37"/>
  <c r="S52" i="37"/>
  <c r="T52" i="37"/>
  <c r="E52" i="47"/>
  <c r="U52" i="47"/>
  <c r="U52" i="37"/>
  <c r="E53" i="37"/>
  <c r="F53" i="37"/>
  <c r="H53" i="37"/>
  <c r="T53" i="37"/>
  <c r="I53" i="37"/>
  <c r="L53" i="37"/>
  <c r="Q53" i="37"/>
  <c r="S53" i="37"/>
  <c r="E54" i="37"/>
  <c r="F54" i="37"/>
  <c r="H54" i="37"/>
  <c r="T54" i="37"/>
  <c r="E54" i="47"/>
  <c r="I54" i="37"/>
  <c r="L54" i="37"/>
  <c r="Q54" i="37"/>
  <c r="S54" i="37"/>
  <c r="E55" i="37"/>
  <c r="F55" i="37"/>
  <c r="H55" i="37"/>
  <c r="I55" i="37"/>
  <c r="L55" i="37"/>
  <c r="Q55" i="37"/>
  <c r="S55" i="37"/>
  <c r="E56" i="37"/>
  <c r="F56" i="37"/>
  <c r="H56" i="37"/>
  <c r="I56" i="37"/>
  <c r="L56" i="37"/>
  <c r="Q56" i="37"/>
  <c r="S56" i="37"/>
  <c r="E57" i="37"/>
  <c r="F57" i="37"/>
  <c r="H57" i="37"/>
  <c r="T57" i="37"/>
  <c r="E57" i="47"/>
  <c r="AV57" i="47"/>
  <c r="I57" i="37"/>
  <c r="L57" i="37"/>
  <c r="Q57" i="37"/>
  <c r="S57" i="37"/>
  <c r="E58" i="37"/>
  <c r="F58" i="37"/>
  <c r="H58" i="37"/>
  <c r="T58" i="37"/>
  <c r="I58" i="37"/>
  <c r="L58" i="37"/>
  <c r="Q58" i="37"/>
  <c r="S58" i="37"/>
  <c r="U58" i="37"/>
  <c r="E59" i="37"/>
  <c r="F59" i="37"/>
  <c r="H59" i="37"/>
  <c r="T59" i="37"/>
  <c r="I59" i="37"/>
  <c r="L59" i="37"/>
  <c r="Q59" i="37"/>
  <c r="S59" i="37"/>
  <c r="E60" i="37"/>
  <c r="F60" i="37"/>
  <c r="H60" i="37"/>
  <c r="T60" i="37"/>
  <c r="U60" i="37"/>
  <c r="I60" i="37"/>
  <c r="L60" i="37"/>
  <c r="Q60" i="37"/>
  <c r="S60" i="37"/>
  <c r="E61" i="37"/>
  <c r="F61" i="37"/>
  <c r="H61" i="37"/>
  <c r="T61" i="37"/>
  <c r="I61" i="37"/>
  <c r="L61" i="37"/>
  <c r="Q61" i="37"/>
  <c r="S61" i="37"/>
  <c r="E62" i="37"/>
  <c r="F62" i="37"/>
  <c r="H62" i="37"/>
  <c r="T62" i="37"/>
  <c r="I62" i="37"/>
  <c r="L62" i="37"/>
  <c r="Q62" i="37"/>
  <c r="S62" i="37"/>
  <c r="U62" i="37"/>
  <c r="E63" i="37"/>
  <c r="F63" i="37"/>
  <c r="H63" i="37"/>
  <c r="T63" i="37"/>
  <c r="E63" i="47"/>
  <c r="AC63" i="47"/>
  <c r="I63" i="37"/>
  <c r="L63" i="37"/>
  <c r="Q63" i="37"/>
  <c r="S63" i="37"/>
  <c r="E64" i="37"/>
  <c r="F64" i="37"/>
  <c r="H64" i="37"/>
  <c r="U64" i="37"/>
  <c r="I64" i="37"/>
  <c r="L64" i="37"/>
  <c r="Q64" i="37"/>
  <c r="S64" i="37"/>
  <c r="E65" i="37"/>
  <c r="F65" i="37"/>
  <c r="H65" i="37"/>
  <c r="T65" i="37"/>
  <c r="I65" i="37"/>
  <c r="L65" i="37"/>
  <c r="Q65" i="37"/>
  <c r="S65" i="37"/>
  <c r="E66" i="37"/>
  <c r="F66" i="37"/>
  <c r="H66" i="37"/>
  <c r="T66" i="37"/>
  <c r="I66" i="37"/>
  <c r="L66" i="37"/>
  <c r="Q66" i="37"/>
  <c r="S66" i="37"/>
  <c r="E67" i="37"/>
  <c r="F67" i="37"/>
  <c r="H67" i="37"/>
  <c r="T67" i="37"/>
  <c r="I67" i="37"/>
  <c r="L67" i="37"/>
  <c r="Q67" i="37"/>
  <c r="S67" i="37"/>
  <c r="E68" i="37"/>
  <c r="F68" i="37"/>
  <c r="H68" i="37"/>
  <c r="T68" i="37"/>
  <c r="E68" i="47"/>
  <c r="I68" i="37"/>
  <c r="L68" i="37"/>
  <c r="Q68" i="37"/>
  <c r="S68" i="37"/>
  <c r="E69" i="37"/>
  <c r="F69" i="37"/>
  <c r="H69" i="37"/>
  <c r="T69" i="37"/>
  <c r="I69" i="37"/>
  <c r="L69" i="37"/>
  <c r="Q69" i="37"/>
  <c r="S69" i="37"/>
  <c r="E70" i="37"/>
  <c r="F70" i="37"/>
  <c r="H70" i="37"/>
  <c r="T70" i="37"/>
  <c r="I70" i="37"/>
  <c r="L70" i="37"/>
  <c r="Q70" i="37"/>
  <c r="S70" i="37"/>
  <c r="U70" i="37"/>
  <c r="E71" i="37"/>
  <c r="F71" i="37"/>
  <c r="H71" i="37"/>
  <c r="T71" i="37"/>
  <c r="W71" i="37"/>
  <c r="I71" i="37"/>
  <c r="L71" i="37"/>
  <c r="Q71" i="37"/>
  <c r="S71" i="37"/>
  <c r="E72" i="37"/>
  <c r="F72" i="37"/>
  <c r="H72" i="37"/>
  <c r="U72" i="37"/>
  <c r="I72" i="37"/>
  <c r="L72" i="37"/>
  <c r="Q72" i="37"/>
  <c r="S72" i="37"/>
  <c r="E73" i="37"/>
  <c r="F73" i="37"/>
  <c r="H73" i="37"/>
  <c r="T73" i="37"/>
  <c r="I73" i="37"/>
  <c r="L73" i="37"/>
  <c r="Q73" i="37"/>
  <c r="S73" i="37"/>
  <c r="E74" i="37"/>
  <c r="F74" i="37"/>
  <c r="H74" i="37"/>
  <c r="I74" i="37"/>
  <c r="L74" i="37"/>
  <c r="T74" i="37"/>
  <c r="E74" i="47"/>
  <c r="AJ74" i="47"/>
  <c r="Q74" i="37"/>
  <c r="S74" i="37"/>
  <c r="U74" i="37"/>
  <c r="E75" i="37"/>
  <c r="F75" i="37"/>
  <c r="H75" i="37"/>
  <c r="T75" i="37"/>
  <c r="I75" i="37"/>
  <c r="L75" i="37"/>
  <c r="Q75" i="37"/>
  <c r="S75" i="37"/>
  <c r="E76" i="37"/>
  <c r="F76" i="37"/>
  <c r="H76" i="37"/>
  <c r="T76" i="37"/>
  <c r="X76" i="37"/>
  <c r="I76" i="37"/>
  <c r="L76" i="37"/>
  <c r="Q76" i="37"/>
  <c r="S76" i="37"/>
  <c r="U76" i="37"/>
  <c r="E77" i="37"/>
  <c r="F77" i="37"/>
  <c r="H77" i="37"/>
  <c r="T77" i="37"/>
  <c r="I77" i="37"/>
  <c r="L77" i="37"/>
  <c r="Q77" i="37"/>
  <c r="S77" i="37"/>
  <c r="E78" i="37"/>
  <c r="F78" i="37"/>
  <c r="H78" i="37"/>
  <c r="I78" i="37"/>
  <c r="L78" i="37"/>
  <c r="T78" i="37"/>
  <c r="Q78" i="37"/>
  <c r="S78" i="37"/>
  <c r="E79" i="37"/>
  <c r="F79" i="37"/>
  <c r="H79" i="37"/>
  <c r="I79" i="37"/>
  <c r="L79" i="37"/>
  <c r="Q79" i="37"/>
  <c r="S79" i="37"/>
  <c r="E80" i="37"/>
  <c r="F80" i="37"/>
  <c r="H80" i="37"/>
  <c r="I80" i="37"/>
  <c r="L80" i="37"/>
  <c r="Q80" i="37"/>
  <c r="S80" i="37"/>
  <c r="E81" i="37"/>
  <c r="F81" i="37"/>
  <c r="H81" i="37"/>
  <c r="T81" i="37"/>
  <c r="E81" i="47"/>
  <c r="AJ81" i="47"/>
  <c r="I81" i="37"/>
  <c r="L81" i="37"/>
  <c r="Q81" i="37"/>
  <c r="S81" i="37"/>
  <c r="U81" i="37"/>
  <c r="E82" i="37"/>
  <c r="F82" i="37"/>
  <c r="H82" i="37"/>
  <c r="T82" i="37"/>
  <c r="I82" i="37"/>
  <c r="L82" i="37"/>
  <c r="Q82" i="37"/>
  <c r="S82" i="37"/>
  <c r="E83" i="37"/>
  <c r="F83" i="37"/>
  <c r="H83" i="37"/>
  <c r="T83" i="37"/>
  <c r="E83" i="47"/>
  <c r="N83" i="47"/>
  <c r="Q83" i="47"/>
  <c r="I83" i="37"/>
  <c r="L83" i="37"/>
  <c r="Q83" i="37"/>
  <c r="S83" i="37"/>
  <c r="U83" i="37"/>
  <c r="E84" i="37"/>
  <c r="F84" i="37"/>
  <c r="H84" i="37"/>
  <c r="T84" i="37"/>
  <c r="U84" i="37"/>
  <c r="I84" i="37"/>
  <c r="L84" i="37"/>
  <c r="Q84" i="37"/>
  <c r="S84" i="37"/>
  <c r="E85" i="37"/>
  <c r="F85" i="37"/>
  <c r="H85" i="37"/>
  <c r="T85" i="37"/>
  <c r="I85" i="37"/>
  <c r="L85" i="37"/>
  <c r="Q85" i="37"/>
  <c r="S85" i="37"/>
  <c r="E86" i="37"/>
  <c r="F86" i="37"/>
  <c r="H86" i="37"/>
  <c r="T86" i="37"/>
  <c r="I86" i="37"/>
  <c r="L86" i="37"/>
  <c r="Q86" i="37"/>
  <c r="S86" i="37"/>
  <c r="E87" i="37"/>
  <c r="F87" i="37"/>
  <c r="H87" i="37"/>
  <c r="I87" i="37"/>
  <c r="L87" i="37"/>
  <c r="Q87" i="37"/>
  <c r="S87" i="37"/>
  <c r="E88" i="37"/>
  <c r="F88" i="37"/>
  <c r="H88" i="37"/>
  <c r="U88" i="37"/>
  <c r="I88" i="37"/>
  <c r="L88" i="37"/>
  <c r="Q88" i="37"/>
  <c r="S88" i="37"/>
  <c r="T88" i="37"/>
  <c r="E89" i="37"/>
  <c r="F89" i="37"/>
  <c r="H89" i="37"/>
  <c r="T89" i="37"/>
  <c r="I89" i="37"/>
  <c r="L89" i="37"/>
  <c r="Q89" i="37"/>
  <c r="S89" i="37"/>
  <c r="E90" i="37"/>
  <c r="F90" i="37"/>
  <c r="H90" i="37"/>
  <c r="U90" i="37"/>
  <c r="I90" i="37"/>
  <c r="L90" i="37"/>
  <c r="Q90" i="37"/>
  <c r="S90" i="37"/>
  <c r="E91" i="37"/>
  <c r="F91" i="37"/>
  <c r="H91" i="37"/>
  <c r="T91" i="37"/>
  <c r="E91" i="47"/>
  <c r="I91" i="37"/>
  <c r="L91" i="37"/>
  <c r="Q91" i="37"/>
  <c r="S91" i="37"/>
  <c r="E92" i="37"/>
  <c r="F92" i="37"/>
  <c r="H92" i="37"/>
  <c r="I92" i="37"/>
  <c r="L92" i="37"/>
  <c r="Q92" i="37"/>
  <c r="S92" i="37"/>
  <c r="E93" i="37"/>
  <c r="F93" i="37"/>
  <c r="H93" i="37"/>
  <c r="T93" i="37"/>
  <c r="E93" i="47"/>
  <c r="AP93" i="47"/>
  <c r="I93" i="37"/>
  <c r="L93" i="37"/>
  <c r="Q93" i="37"/>
  <c r="S93" i="37"/>
  <c r="E94" i="37"/>
  <c r="F94" i="37"/>
  <c r="H94" i="37"/>
  <c r="T94" i="37"/>
  <c r="I94" i="37"/>
  <c r="L94" i="37"/>
  <c r="Q94" i="37"/>
  <c r="S94" i="37"/>
  <c r="U94" i="37"/>
  <c r="E95" i="37"/>
  <c r="F95" i="37"/>
  <c r="H95" i="37"/>
  <c r="T95" i="37"/>
  <c r="I95" i="37"/>
  <c r="L95" i="37"/>
  <c r="Q95" i="37"/>
  <c r="S95" i="37"/>
  <c r="E96" i="37"/>
  <c r="F96" i="37"/>
  <c r="H96" i="37"/>
  <c r="U96" i="37"/>
  <c r="I96" i="37"/>
  <c r="L96" i="37"/>
  <c r="Q96" i="37"/>
  <c r="S96" i="37"/>
  <c r="E97" i="37"/>
  <c r="F97" i="37"/>
  <c r="H97" i="37"/>
  <c r="T97" i="37"/>
  <c r="E97" i="47"/>
  <c r="AV97" i="47"/>
  <c r="I97" i="37"/>
  <c r="L97" i="37"/>
  <c r="Q97" i="37"/>
  <c r="S97" i="37"/>
  <c r="E98" i="37"/>
  <c r="F98" i="37"/>
  <c r="H98" i="37"/>
  <c r="T98" i="37"/>
  <c r="I98" i="37"/>
  <c r="L98" i="37"/>
  <c r="Q98" i="37"/>
  <c r="S98" i="37"/>
  <c r="E99" i="37"/>
  <c r="F99" i="37"/>
  <c r="H99" i="37"/>
  <c r="T99" i="37"/>
  <c r="AF99" i="47"/>
  <c r="I99" i="37"/>
  <c r="L99" i="37"/>
  <c r="Q99" i="37"/>
  <c r="S99" i="37"/>
  <c r="E100" i="37"/>
  <c r="F100" i="37"/>
  <c r="H100" i="37"/>
  <c r="I100" i="37"/>
  <c r="L100" i="37"/>
  <c r="Q100" i="37"/>
  <c r="S100" i="37"/>
  <c r="E101" i="37"/>
  <c r="F101" i="37"/>
  <c r="H101" i="37"/>
  <c r="T101" i="37"/>
  <c r="E101" i="47"/>
  <c r="AB101" i="47"/>
  <c r="I101" i="37"/>
  <c r="L101" i="37"/>
  <c r="Q101" i="37"/>
  <c r="S101" i="37"/>
  <c r="E102" i="37"/>
  <c r="F102" i="37"/>
  <c r="H102" i="37"/>
  <c r="I102" i="37"/>
  <c r="L102" i="37"/>
  <c r="Q102" i="37"/>
  <c r="S102" i="37"/>
  <c r="E103" i="37"/>
  <c r="F103" i="37"/>
  <c r="H103" i="37"/>
  <c r="T103" i="37"/>
  <c r="E103" i="47"/>
  <c r="AC103" i="47"/>
  <c r="I103" i="37"/>
  <c r="L103" i="37"/>
  <c r="Q103" i="37"/>
  <c r="S103" i="37"/>
  <c r="E104" i="37"/>
  <c r="F104" i="37"/>
  <c r="H104" i="37"/>
  <c r="U104" i="37"/>
  <c r="I104" i="37"/>
  <c r="L104" i="37"/>
  <c r="Q104" i="37"/>
  <c r="S104" i="37"/>
  <c r="T104" i="37"/>
  <c r="E105" i="37"/>
  <c r="F105" i="37"/>
  <c r="H105" i="37"/>
  <c r="T105" i="37"/>
  <c r="E105" i="47"/>
  <c r="AB105" i="47"/>
  <c r="I105" i="37"/>
  <c r="L105" i="37"/>
  <c r="Q105" i="37"/>
  <c r="S105" i="37"/>
  <c r="E106" i="37"/>
  <c r="F106" i="37"/>
  <c r="H106" i="37"/>
  <c r="I106" i="37"/>
  <c r="L106" i="37"/>
  <c r="Q106" i="37"/>
  <c r="S106" i="37"/>
  <c r="E107" i="37"/>
  <c r="F107" i="37"/>
  <c r="H107" i="37"/>
  <c r="T107" i="37"/>
  <c r="E107" i="47"/>
  <c r="N107" i="47"/>
  <c r="I107" i="37"/>
  <c r="L107" i="37"/>
  <c r="Q107" i="37"/>
  <c r="S107" i="37"/>
  <c r="E108" i="37"/>
  <c r="F108" i="37"/>
  <c r="H108" i="37"/>
  <c r="T108" i="37"/>
  <c r="I108" i="37"/>
  <c r="L108" i="37"/>
  <c r="Q108" i="37"/>
  <c r="S108" i="37"/>
  <c r="E109" i="37"/>
  <c r="F109" i="37"/>
  <c r="H109" i="37"/>
  <c r="T109" i="37"/>
  <c r="I109" i="37"/>
  <c r="L109" i="37"/>
  <c r="Q109" i="37"/>
  <c r="S109" i="37"/>
  <c r="E110" i="37"/>
  <c r="F110" i="37"/>
  <c r="H110" i="37"/>
  <c r="T110" i="37"/>
  <c r="I110" i="37"/>
  <c r="L110" i="37"/>
  <c r="Q110" i="37"/>
  <c r="S110" i="37"/>
  <c r="E111" i="37"/>
  <c r="F111" i="37"/>
  <c r="H111" i="37"/>
  <c r="T111" i="37"/>
  <c r="E111" i="47"/>
  <c r="AC111" i="47"/>
  <c r="I111" i="37"/>
  <c r="L111" i="37"/>
  <c r="Q111" i="37"/>
  <c r="S111" i="37"/>
  <c r="U111" i="37"/>
  <c r="E112" i="37"/>
  <c r="F112" i="37"/>
  <c r="H112" i="37"/>
  <c r="T112" i="37"/>
  <c r="E112" i="47"/>
  <c r="I112" i="37"/>
  <c r="L112" i="37"/>
  <c r="Q112" i="37"/>
  <c r="S112" i="37"/>
  <c r="E113" i="37"/>
  <c r="F113" i="37"/>
  <c r="H113" i="37"/>
  <c r="T113" i="37"/>
  <c r="I113" i="37"/>
  <c r="L113" i="37"/>
  <c r="Q113" i="37"/>
  <c r="S113" i="37"/>
  <c r="E114" i="37"/>
  <c r="F114" i="37"/>
  <c r="H114" i="37"/>
  <c r="T114" i="37"/>
  <c r="I114" i="37"/>
  <c r="L114" i="37"/>
  <c r="Q114" i="37"/>
  <c r="S114" i="37"/>
  <c r="E115" i="37"/>
  <c r="F115" i="37"/>
  <c r="H115" i="37"/>
  <c r="T115" i="37"/>
  <c r="E115" i="47"/>
  <c r="I115" i="37"/>
  <c r="L115" i="37"/>
  <c r="Q115" i="37"/>
  <c r="S115" i="37"/>
  <c r="E116" i="37"/>
  <c r="F116" i="37"/>
  <c r="H116" i="37"/>
  <c r="I116" i="37"/>
  <c r="L116" i="37"/>
  <c r="Q116" i="37"/>
  <c r="S116" i="37"/>
  <c r="E117" i="37"/>
  <c r="F117" i="37"/>
  <c r="H117" i="37"/>
  <c r="T117" i="37"/>
  <c r="I117" i="37"/>
  <c r="L117" i="37"/>
  <c r="Q117" i="37"/>
  <c r="S117" i="37"/>
  <c r="E118" i="37"/>
  <c r="F118" i="37"/>
  <c r="H118" i="37"/>
  <c r="U118" i="37"/>
  <c r="T118" i="37"/>
  <c r="X118" i="37"/>
  <c r="I118" i="37"/>
  <c r="L118" i="37"/>
  <c r="Q118" i="37"/>
  <c r="S118" i="37"/>
  <c r="E119" i="37"/>
  <c r="F119" i="37"/>
  <c r="H119" i="37"/>
  <c r="T119" i="37"/>
  <c r="I119" i="37"/>
  <c r="L119" i="37"/>
  <c r="Q119" i="37"/>
  <c r="S119" i="37"/>
  <c r="E120" i="37"/>
  <c r="F120" i="37"/>
  <c r="H120" i="37"/>
  <c r="U120" i="37"/>
  <c r="I120" i="37"/>
  <c r="L120" i="37"/>
  <c r="Q120" i="37"/>
  <c r="S120" i="37"/>
  <c r="E121" i="37"/>
  <c r="F121" i="37"/>
  <c r="H121" i="37"/>
  <c r="T121" i="37"/>
  <c r="I121" i="37"/>
  <c r="L121" i="37"/>
  <c r="Q121" i="37"/>
  <c r="S121" i="37"/>
  <c r="E122" i="37"/>
  <c r="F122" i="37"/>
  <c r="H122" i="37"/>
  <c r="T122" i="37"/>
  <c r="I122" i="37"/>
  <c r="L122" i="37"/>
  <c r="Q122" i="37"/>
  <c r="S122" i="37"/>
  <c r="E123" i="37"/>
  <c r="F123" i="37"/>
  <c r="H123" i="37"/>
  <c r="T123" i="37"/>
  <c r="E123" i="47"/>
  <c r="AJ123" i="47"/>
  <c r="I123" i="37"/>
  <c r="L123" i="37"/>
  <c r="Q123" i="37"/>
  <c r="S123" i="37"/>
  <c r="E124" i="37"/>
  <c r="F124" i="37"/>
  <c r="H124" i="37"/>
  <c r="T124" i="37"/>
  <c r="I124" i="37"/>
  <c r="L124" i="37"/>
  <c r="Q124" i="37"/>
  <c r="S124" i="37"/>
  <c r="E125" i="37"/>
  <c r="F125" i="37"/>
  <c r="H125" i="37"/>
  <c r="T125" i="37"/>
  <c r="I125" i="37"/>
  <c r="L125" i="37"/>
  <c r="Q125" i="37"/>
  <c r="S125" i="37"/>
  <c r="E126" i="37"/>
  <c r="F126" i="37"/>
  <c r="H126" i="37"/>
  <c r="I126" i="37"/>
  <c r="L126" i="37"/>
  <c r="Q126" i="37"/>
  <c r="S126" i="37"/>
  <c r="E127" i="37"/>
  <c r="F127" i="37"/>
  <c r="H127" i="37"/>
  <c r="T127" i="37"/>
  <c r="E127" i="47"/>
  <c r="AJ127" i="47"/>
  <c r="I127" i="37"/>
  <c r="L127" i="37"/>
  <c r="Q127" i="37"/>
  <c r="S127" i="37"/>
  <c r="E128" i="37"/>
  <c r="F128" i="37"/>
  <c r="H128" i="37"/>
  <c r="U128" i="37"/>
  <c r="I128" i="37"/>
  <c r="L128" i="37"/>
  <c r="Q128" i="37"/>
  <c r="S128" i="37"/>
  <c r="E129" i="37"/>
  <c r="F129" i="37"/>
  <c r="H129" i="37"/>
  <c r="T129" i="37"/>
  <c r="I129" i="37"/>
  <c r="L129" i="37"/>
  <c r="Q129" i="37"/>
  <c r="S129" i="37"/>
  <c r="E130" i="37"/>
  <c r="F130" i="37"/>
  <c r="H130" i="37"/>
  <c r="I130" i="37"/>
  <c r="L130" i="37"/>
  <c r="Q130" i="37"/>
  <c r="S130" i="37"/>
  <c r="E131" i="37"/>
  <c r="F131" i="37"/>
  <c r="H131" i="37"/>
  <c r="T131" i="37"/>
  <c r="I131" i="37"/>
  <c r="L131" i="37"/>
  <c r="Q131" i="37"/>
  <c r="S131" i="37"/>
  <c r="E132" i="37"/>
  <c r="F132" i="37"/>
  <c r="H132" i="37"/>
  <c r="T132" i="37"/>
  <c r="E132" i="47"/>
  <c r="AJ132" i="47"/>
  <c r="I132" i="37"/>
  <c r="L132" i="37"/>
  <c r="Q132" i="37"/>
  <c r="S132" i="37"/>
  <c r="E133" i="37"/>
  <c r="F133" i="37"/>
  <c r="H133" i="37"/>
  <c r="U133" i="37"/>
  <c r="I133" i="37"/>
  <c r="L133" i="37"/>
  <c r="Q133" i="37"/>
  <c r="S133" i="37"/>
  <c r="T133" i="37"/>
  <c r="E133" i="47"/>
  <c r="AJ133" i="47"/>
  <c r="E134" i="37"/>
  <c r="F134" i="37"/>
  <c r="H134" i="37"/>
  <c r="I134" i="37"/>
  <c r="L134" i="37"/>
  <c r="Q134" i="37"/>
  <c r="S134" i="37"/>
  <c r="E135" i="37"/>
  <c r="F135" i="37"/>
  <c r="H135" i="37"/>
  <c r="T135" i="37"/>
  <c r="I135" i="37"/>
  <c r="L135" i="37"/>
  <c r="Q135" i="37"/>
  <c r="S135" i="37"/>
  <c r="U135" i="37"/>
  <c r="E136" i="37"/>
  <c r="F136" i="37"/>
  <c r="H136" i="37"/>
  <c r="U136" i="37"/>
  <c r="I136" i="37"/>
  <c r="L136" i="37"/>
  <c r="Q136" i="37"/>
  <c r="S136" i="37"/>
  <c r="T136" i="37"/>
  <c r="E137" i="37"/>
  <c r="F137" i="37"/>
  <c r="H137" i="37"/>
  <c r="I137" i="37"/>
  <c r="L137" i="37"/>
  <c r="Q137" i="37"/>
  <c r="S137" i="37"/>
  <c r="E138" i="37"/>
  <c r="F138" i="37"/>
  <c r="H138" i="37"/>
  <c r="T138" i="37"/>
  <c r="I138" i="37"/>
  <c r="L138" i="37"/>
  <c r="Q138" i="37"/>
  <c r="S138" i="37"/>
  <c r="U138" i="37"/>
  <c r="E139" i="37"/>
  <c r="F139" i="37"/>
  <c r="H139" i="37"/>
  <c r="T139" i="37"/>
  <c r="I139" i="37"/>
  <c r="L139" i="37"/>
  <c r="Q139" i="37"/>
  <c r="S139" i="37"/>
  <c r="E140" i="37"/>
  <c r="F140" i="37"/>
  <c r="H140" i="37"/>
  <c r="I140" i="37"/>
  <c r="L140" i="37"/>
  <c r="Q140" i="37"/>
  <c r="S140" i="37"/>
  <c r="T140" i="37"/>
  <c r="U140" i="37"/>
  <c r="E141" i="37"/>
  <c r="F141" i="37"/>
  <c r="H141" i="37"/>
  <c r="U141" i="37"/>
  <c r="I141" i="37"/>
  <c r="L141" i="37"/>
  <c r="Q141" i="37"/>
  <c r="S141" i="37"/>
  <c r="E142" i="37"/>
  <c r="F142" i="37"/>
  <c r="H142" i="37"/>
  <c r="T142" i="37"/>
  <c r="AF142" i="47"/>
  <c r="I142" i="37"/>
  <c r="L142" i="37"/>
  <c r="Q142" i="37"/>
  <c r="S142" i="37"/>
  <c r="E143" i="37"/>
  <c r="F143" i="37"/>
  <c r="H143" i="37"/>
  <c r="T143" i="37"/>
  <c r="I143" i="37"/>
  <c r="L143" i="37"/>
  <c r="Q143" i="37"/>
  <c r="S143" i="37"/>
  <c r="E144" i="37"/>
  <c r="F144" i="37"/>
  <c r="H144" i="37"/>
  <c r="U144" i="37"/>
  <c r="I144" i="37"/>
  <c r="L144" i="37"/>
  <c r="Q144" i="37"/>
  <c r="S144" i="37"/>
  <c r="E145" i="37"/>
  <c r="F145" i="37"/>
  <c r="H145" i="37"/>
  <c r="T145" i="37"/>
  <c r="E145" i="47"/>
  <c r="I145" i="37"/>
  <c r="L145" i="37"/>
  <c r="Q145" i="37"/>
  <c r="S145" i="37"/>
  <c r="E146" i="37"/>
  <c r="F146" i="37"/>
  <c r="H146" i="37"/>
  <c r="U146" i="37"/>
  <c r="I146" i="37"/>
  <c r="L146" i="37"/>
  <c r="Q146" i="37"/>
  <c r="S146" i="37"/>
  <c r="T146" i="37"/>
  <c r="E147" i="37"/>
  <c r="F147" i="37"/>
  <c r="H147" i="37"/>
  <c r="T147" i="37"/>
  <c r="I147" i="37"/>
  <c r="L147" i="37"/>
  <c r="Q147" i="37"/>
  <c r="S147" i="37"/>
  <c r="E148" i="37"/>
  <c r="F148" i="37"/>
  <c r="H148" i="37"/>
  <c r="T148" i="37"/>
  <c r="I148" i="37"/>
  <c r="L148" i="37"/>
  <c r="Q148" i="37"/>
  <c r="S148" i="37"/>
  <c r="U148" i="37"/>
  <c r="E149" i="37"/>
  <c r="F149" i="37"/>
  <c r="H149" i="37"/>
  <c r="U149" i="37"/>
  <c r="I149" i="37"/>
  <c r="L149" i="37"/>
  <c r="Q149" i="37"/>
  <c r="S149" i="37"/>
  <c r="T149" i="37"/>
  <c r="E150" i="37"/>
  <c r="F150" i="37"/>
  <c r="H150" i="37"/>
  <c r="I150" i="37"/>
  <c r="L150" i="37"/>
  <c r="Q150" i="37"/>
  <c r="S150" i="37"/>
  <c r="E151" i="37"/>
  <c r="F151" i="37"/>
  <c r="H151" i="37"/>
  <c r="T151" i="37"/>
  <c r="I151" i="37"/>
  <c r="L151" i="37"/>
  <c r="Q151" i="37"/>
  <c r="S151" i="37"/>
  <c r="U151" i="37"/>
  <c r="E152" i="37"/>
  <c r="F152" i="37"/>
  <c r="H152" i="37"/>
  <c r="T152" i="37"/>
  <c r="U152" i="37"/>
  <c r="I152" i="37"/>
  <c r="L152" i="37"/>
  <c r="Q152" i="37"/>
  <c r="S152" i="37"/>
  <c r="E153" i="37"/>
  <c r="F153" i="37"/>
  <c r="H153" i="37"/>
  <c r="I153" i="37"/>
  <c r="L153" i="37"/>
  <c r="Q153" i="37"/>
  <c r="S153" i="37"/>
  <c r="E154" i="37"/>
  <c r="F154" i="37"/>
  <c r="H154" i="37"/>
  <c r="T154" i="37"/>
  <c r="E154" i="47"/>
  <c r="V154" i="47"/>
  <c r="I154" i="37"/>
  <c r="L154" i="37"/>
  <c r="Q154" i="37"/>
  <c r="S154" i="37"/>
  <c r="U154" i="37"/>
  <c r="E155" i="37"/>
  <c r="F155" i="37"/>
  <c r="H155" i="37"/>
  <c r="T155" i="37"/>
  <c r="E155" i="47"/>
  <c r="AP155" i="47"/>
  <c r="AF155" i="47"/>
  <c r="I155" i="37"/>
  <c r="L155" i="37"/>
  <c r="Q155" i="37"/>
  <c r="S155" i="37"/>
  <c r="E156" i="37"/>
  <c r="F156" i="37"/>
  <c r="H156" i="37"/>
  <c r="T156" i="37"/>
  <c r="U156" i="37"/>
  <c r="I156" i="37"/>
  <c r="L156" i="37"/>
  <c r="Q156" i="37"/>
  <c r="S156" i="37"/>
  <c r="E157" i="37"/>
  <c r="F157" i="37"/>
  <c r="H157" i="37"/>
  <c r="U157" i="37"/>
  <c r="I157" i="37"/>
  <c r="L157" i="37"/>
  <c r="Q157" i="37"/>
  <c r="S157" i="37"/>
  <c r="E158" i="37"/>
  <c r="F158" i="37"/>
  <c r="H158" i="37"/>
  <c r="I158" i="37"/>
  <c r="L158" i="37"/>
  <c r="Q158" i="37"/>
  <c r="S158" i="37"/>
  <c r="E159" i="37"/>
  <c r="F159" i="37"/>
  <c r="H159" i="37"/>
  <c r="T159" i="37"/>
  <c r="I159" i="37"/>
  <c r="L159" i="37"/>
  <c r="Q159" i="37"/>
  <c r="S159" i="37"/>
  <c r="E160" i="37"/>
  <c r="F160" i="37"/>
  <c r="H160" i="37"/>
  <c r="I160" i="37"/>
  <c r="L160" i="37"/>
  <c r="Q160" i="37"/>
  <c r="S160" i="37"/>
  <c r="E161" i="37"/>
  <c r="F161" i="37"/>
  <c r="H161" i="37"/>
  <c r="T161" i="37"/>
  <c r="X161" i="37"/>
  <c r="I161" i="37"/>
  <c r="L161" i="37"/>
  <c r="Q161" i="37"/>
  <c r="S161" i="37"/>
  <c r="E162" i="37"/>
  <c r="F162" i="37"/>
  <c r="H162" i="37"/>
  <c r="T162" i="37"/>
  <c r="I162" i="37"/>
  <c r="L162" i="37"/>
  <c r="Q162" i="37"/>
  <c r="S162" i="37"/>
  <c r="U162" i="37"/>
  <c r="E163" i="37"/>
  <c r="F163" i="37"/>
  <c r="H163" i="37"/>
  <c r="T163" i="37"/>
  <c r="I163" i="37"/>
  <c r="L163" i="37"/>
  <c r="Q163" i="37"/>
  <c r="S163" i="37"/>
  <c r="E164" i="37"/>
  <c r="F164" i="37"/>
  <c r="H164" i="37"/>
  <c r="T164" i="37"/>
  <c r="E164" i="47"/>
  <c r="AC164" i="47"/>
  <c r="I164" i="37"/>
  <c r="L164" i="37"/>
  <c r="Q164" i="37"/>
  <c r="S164" i="37"/>
  <c r="E165" i="37"/>
  <c r="F165" i="37"/>
  <c r="H165" i="37"/>
  <c r="U165" i="37"/>
  <c r="I165" i="37"/>
  <c r="L165" i="37"/>
  <c r="Q165" i="37"/>
  <c r="S165" i="37"/>
  <c r="T165" i="37"/>
  <c r="E166" i="37"/>
  <c r="F166" i="37"/>
  <c r="H166" i="37"/>
  <c r="T166" i="37"/>
  <c r="I166" i="37"/>
  <c r="L166" i="37"/>
  <c r="Q166" i="37"/>
  <c r="S166" i="37"/>
  <c r="E167" i="37"/>
  <c r="F167" i="37"/>
  <c r="H167" i="37"/>
  <c r="T167" i="37"/>
  <c r="E167" i="47"/>
  <c r="AP167" i="47"/>
  <c r="AF167" i="47"/>
  <c r="I167" i="37"/>
  <c r="L167" i="37"/>
  <c r="Q167" i="37"/>
  <c r="S167" i="37"/>
  <c r="U167" i="37"/>
  <c r="E168" i="37"/>
  <c r="F168" i="37"/>
  <c r="H168" i="37"/>
  <c r="I168" i="37"/>
  <c r="L168" i="37"/>
  <c r="Q168" i="37"/>
  <c r="S168" i="37"/>
  <c r="E169" i="37"/>
  <c r="F169" i="37"/>
  <c r="H169" i="37"/>
  <c r="T169" i="37"/>
  <c r="E169" i="47"/>
  <c r="AB169" i="47"/>
  <c r="I169" i="37"/>
  <c r="L169" i="37"/>
  <c r="Q169" i="37"/>
  <c r="S169" i="37"/>
  <c r="E170" i="37"/>
  <c r="F170" i="37"/>
  <c r="H170" i="37"/>
  <c r="T170" i="37"/>
  <c r="I170" i="37"/>
  <c r="L170" i="37"/>
  <c r="Q170" i="37"/>
  <c r="S170" i="37"/>
  <c r="U170" i="37"/>
  <c r="E171" i="37"/>
  <c r="F171" i="37"/>
  <c r="H171" i="37"/>
  <c r="I171" i="37"/>
  <c r="L171" i="37"/>
  <c r="Q171" i="37"/>
  <c r="S171" i="37"/>
  <c r="E172" i="37"/>
  <c r="F172" i="37"/>
  <c r="H172" i="37"/>
  <c r="T172" i="37"/>
  <c r="I172" i="37"/>
  <c r="L172" i="37"/>
  <c r="Q172" i="37"/>
  <c r="S172" i="37"/>
  <c r="E173" i="37"/>
  <c r="F173" i="37"/>
  <c r="H173" i="37"/>
  <c r="T173" i="37"/>
  <c r="I173" i="37"/>
  <c r="L173" i="37"/>
  <c r="Q173" i="37"/>
  <c r="S173" i="37"/>
  <c r="E174" i="37"/>
  <c r="F174" i="37"/>
  <c r="H174" i="37"/>
  <c r="I174" i="37"/>
  <c r="L174" i="37"/>
  <c r="Q174" i="37"/>
  <c r="S174" i="37"/>
  <c r="E175" i="37"/>
  <c r="F175" i="37"/>
  <c r="H175" i="37"/>
  <c r="I175" i="37"/>
  <c r="L175" i="37"/>
  <c r="Q175" i="37"/>
  <c r="S175" i="37"/>
  <c r="E176" i="37"/>
  <c r="F176" i="37"/>
  <c r="H176" i="37"/>
  <c r="U176" i="37"/>
  <c r="I176" i="37"/>
  <c r="L176" i="37"/>
  <c r="Q176" i="37"/>
  <c r="S176" i="37"/>
  <c r="E177" i="37"/>
  <c r="F177" i="37"/>
  <c r="H177" i="37"/>
  <c r="T177" i="37"/>
  <c r="I177" i="37"/>
  <c r="L177" i="37"/>
  <c r="Q177" i="37"/>
  <c r="S177" i="37"/>
  <c r="E178" i="37"/>
  <c r="F178" i="37"/>
  <c r="H178" i="37"/>
  <c r="T178" i="37"/>
  <c r="AF178" i="47"/>
  <c r="I178" i="37"/>
  <c r="L178" i="37"/>
  <c r="Q178" i="37"/>
  <c r="S178" i="37"/>
  <c r="U178" i="37"/>
  <c r="E179" i="37"/>
  <c r="F179" i="37"/>
  <c r="H179" i="37"/>
  <c r="U179" i="37"/>
  <c r="I179" i="37"/>
  <c r="L179" i="37"/>
  <c r="Q179" i="37"/>
  <c r="S179" i="37"/>
  <c r="E180" i="37"/>
  <c r="F180" i="37"/>
  <c r="H180" i="37"/>
  <c r="T180" i="37"/>
  <c r="E180" i="47"/>
  <c r="AC180" i="47"/>
  <c r="I180" i="37"/>
  <c r="L180" i="37"/>
  <c r="Q180" i="37"/>
  <c r="S180" i="37"/>
  <c r="E181" i="37"/>
  <c r="F181" i="37"/>
  <c r="H181" i="37"/>
  <c r="T181" i="37"/>
  <c r="I181" i="37"/>
  <c r="L181" i="37"/>
  <c r="Q181" i="37"/>
  <c r="S181" i="37"/>
  <c r="E182" i="37"/>
  <c r="F182" i="37"/>
  <c r="H182" i="37"/>
  <c r="I182" i="37"/>
  <c r="L182" i="37"/>
  <c r="Q182" i="37"/>
  <c r="S182" i="37"/>
  <c r="E183" i="37"/>
  <c r="F183" i="37"/>
  <c r="H183" i="37"/>
  <c r="I183" i="37"/>
  <c r="L183" i="37"/>
  <c r="Q183" i="37"/>
  <c r="S183" i="37"/>
  <c r="E184" i="37"/>
  <c r="F184" i="37"/>
  <c r="H184" i="37"/>
  <c r="U184" i="37"/>
  <c r="I184" i="37"/>
  <c r="L184" i="37"/>
  <c r="Q184" i="37"/>
  <c r="S184" i="37"/>
  <c r="E185" i="37"/>
  <c r="F185" i="37"/>
  <c r="H185" i="37"/>
  <c r="T185" i="37"/>
  <c r="I185" i="37"/>
  <c r="L185" i="37"/>
  <c r="Q185" i="37"/>
  <c r="S185" i="37"/>
  <c r="E186" i="37"/>
  <c r="F186" i="37"/>
  <c r="H186" i="37"/>
  <c r="T186" i="37"/>
  <c r="I186" i="37"/>
  <c r="L186" i="37"/>
  <c r="Q186" i="37"/>
  <c r="S186" i="37"/>
  <c r="U186" i="37"/>
  <c r="E187" i="37"/>
  <c r="F187" i="37"/>
  <c r="H187" i="37"/>
  <c r="I187" i="37"/>
  <c r="L187" i="37"/>
  <c r="Q187" i="37"/>
  <c r="S187" i="37"/>
  <c r="E188" i="37"/>
  <c r="F188" i="37"/>
  <c r="H188" i="37"/>
  <c r="T188" i="37"/>
  <c r="I188" i="37"/>
  <c r="L188" i="37"/>
  <c r="Q188" i="37"/>
  <c r="S188" i="37"/>
  <c r="E189" i="37"/>
  <c r="F189" i="37"/>
  <c r="H189" i="37"/>
  <c r="T189" i="37"/>
  <c r="E189" i="47"/>
  <c r="I189" i="37"/>
  <c r="L189" i="37"/>
  <c r="Q189" i="37"/>
  <c r="S189" i="37"/>
  <c r="E190" i="37"/>
  <c r="F190" i="37"/>
  <c r="H190" i="37"/>
  <c r="I190" i="37"/>
  <c r="L190" i="37"/>
  <c r="Q190" i="37"/>
  <c r="S190" i="37"/>
  <c r="E191" i="37"/>
  <c r="F191" i="37"/>
  <c r="H191" i="37"/>
  <c r="T191" i="37"/>
  <c r="E191" i="47"/>
  <c r="V191" i="47"/>
  <c r="I191" i="37"/>
  <c r="L191" i="37"/>
  <c r="Q191" i="37"/>
  <c r="S191" i="37"/>
  <c r="E192" i="37"/>
  <c r="F192" i="37"/>
  <c r="H192" i="37"/>
  <c r="U192" i="37"/>
  <c r="I192" i="37"/>
  <c r="L192" i="37"/>
  <c r="Q192" i="37"/>
  <c r="S192" i="37"/>
  <c r="E193" i="37"/>
  <c r="F193" i="37"/>
  <c r="H193" i="37"/>
  <c r="I193" i="37"/>
  <c r="L193" i="37"/>
  <c r="Q193" i="37"/>
  <c r="S193" i="37"/>
  <c r="E194" i="37"/>
  <c r="F194" i="37"/>
  <c r="H194" i="37"/>
  <c r="T194" i="37"/>
  <c r="I194" i="37"/>
  <c r="L194" i="37"/>
  <c r="Q194" i="37"/>
  <c r="S194" i="37"/>
  <c r="E195" i="37"/>
  <c r="F195" i="37"/>
  <c r="H195" i="37"/>
  <c r="I195" i="37"/>
  <c r="L195" i="37"/>
  <c r="Q195" i="37"/>
  <c r="S195" i="37"/>
  <c r="E196" i="37"/>
  <c r="F196" i="37"/>
  <c r="H196" i="37"/>
  <c r="T196" i="37"/>
  <c r="E196" i="47"/>
  <c r="AJ196" i="47"/>
  <c r="I196" i="37"/>
  <c r="L196" i="37"/>
  <c r="Q196" i="37"/>
  <c r="S196" i="37"/>
  <c r="E197" i="37"/>
  <c r="F197" i="37"/>
  <c r="H197" i="37"/>
  <c r="I197" i="37"/>
  <c r="L197" i="37"/>
  <c r="Q197" i="37"/>
  <c r="S197" i="37"/>
  <c r="E198" i="37"/>
  <c r="F198" i="37"/>
  <c r="H198" i="37"/>
  <c r="I198" i="37"/>
  <c r="L198" i="37"/>
  <c r="Q198" i="37"/>
  <c r="S198" i="37"/>
  <c r="E199" i="37"/>
  <c r="F199" i="37"/>
  <c r="H199" i="37"/>
  <c r="I199" i="37"/>
  <c r="L199" i="37"/>
  <c r="Q199" i="37"/>
  <c r="S199" i="37"/>
  <c r="E200" i="37"/>
  <c r="F200" i="37"/>
  <c r="H200" i="37"/>
  <c r="U200" i="37"/>
  <c r="I200" i="37"/>
  <c r="L200" i="37"/>
  <c r="Q200" i="37"/>
  <c r="S200" i="37"/>
  <c r="E201" i="37"/>
  <c r="F201" i="37"/>
  <c r="H201" i="37"/>
  <c r="T201" i="37"/>
  <c r="I201" i="37"/>
  <c r="L201" i="37"/>
  <c r="Q201" i="37"/>
  <c r="S201" i="37"/>
  <c r="E202" i="37"/>
  <c r="F202" i="37"/>
  <c r="H202" i="37"/>
  <c r="I202" i="37"/>
  <c r="L202" i="37"/>
  <c r="Q202" i="37"/>
  <c r="S202" i="37"/>
  <c r="E203" i="37"/>
  <c r="F203" i="37"/>
  <c r="H203" i="37"/>
  <c r="I203" i="37"/>
  <c r="L203" i="37"/>
  <c r="Q203" i="37"/>
  <c r="S203" i="37"/>
  <c r="E204" i="37"/>
  <c r="F204" i="37"/>
  <c r="H204" i="37"/>
  <c r="T204" i="37"/>
  <c r="I204" i="37"/>
  <c r="L204" i="37"/>
  <c r="Q204" i="37"/>
  <c r="S204" i="37"/>
  <c r="E205" i="37"/>
  <c r="F205" i="37"/>
  <c r="H205" i="37"/>
  <c r="T205" i="37"/>
  <c r="I205" i="37"/>
  <c r="L205" i="37"/>
  <c r="Q205" i="37"/>
  <c r="S205" i="37"/>
  <c r="E206" i="37"/>
  <c r="F206" i="37"/>
  <c r="H206" i="37"/>
  <c r="I206" i="37"/>
  <c r="L206" i="37"/>
  <c r="Q206" i="37"/>
  <c r="S206" i="37"/>
  <c r="E207" i="37"/>
  <c r="F207" i="37"/>
  <c r="H207" i="37"/>
  <c r="T207" i="37"/>
  <c r="I207" i="37"/>
  <c r="L207" i="37"/>
  <c r="Q207" i="37"/>
  <c r="S207" i="37"/>
  <c r="U207" i="37"/>
  <c r="E208" i="37"/>
  <c r="F208" i="37"/>
  <c r="H208" i="37"/>
  <c r="U208" i="37"/>
  <c r="I208" i="37"/>
  <c r="L208" i="37"/>
  <c r="Q208" i="37"/>
  <c r="S208" i="37"/>
  <c r="T208" i="37"/>
  <c r="E208" i="47"/>
  <c r="E209" i="37"/>
  <c r="F209" i="37"/>
  <c r="H209" i="37"/>
  <c r="U209" i="37"/>
  <c r="I209" i="37"/>
  <c r="L209" i="37"/>
  <c r="Q209" i="37"/>
  <c r="S209" i="37"/>
  <c r="E210" i="37"/>
  <c r="F210" i="37"/>
  <c r="H210" i="37"/>
  <c r="I210" i="37"/>
  <c r="L210" i="37"/>
  <c r="Q210" i="37"/>
  <c r="S210" i="37"/>
  <c r="E211" i="37"/>
  <c r="F211" i="37"/>
  <c r="H211" i="37"/>
  <c r="I211" i="37"/>
  <c r="L211" i="37"/>
  <c r="Q211" i="37"/>
  <c r="S211" i="37"/>
  <c r="E212" i="37"/>
  <c r="F212" i="37"/>
  <c r="H212" i="37"/>
  <c r="T212" i="37"/>
  <c r="E212" i="47"/>
  <c r="U212" i="47"/>
  <c r="I212" i="37"/>
  <c r="L212" i="37"/>
  <c r="Q212" i="37"/>
  <c r="S212" i="37"/>
  <c r="E213" i="37"/>
  <c r="F213" i="37"/>
  <c r="H213" i="37"/>
  <c r="T213" i="37"/>
  <c r="I213" i="37"/>
  <c r="L213" i="37"/>
  <c r="Q213" i="37"/>
  <c r="S213" i="37"/>
  <c r="E214" i="37"/>
  <c r="F214" i="37"/>
  <c r="H214" i="37"/>
  <c r="I214" i="37"/>
  <c r="L214" i="37"/>
  <c r="Q214" i="37"/>
  <c r="S214" i="37"/>
  <c r="E215" i="37"/>
  <c r="F215" i="37"/>
  <c r="H215" i="37"/>
  <c r="I215" i="37"/>
  <c r="L215" i="37"/>
  <c r="Q215" i="37"/>
  <c r="S215" i="37"/>
  <c r="E216" i="37"/>
  <c r="F216" i="37"/>
  <c r="H216" i="37"/>
  <c r="U216" i="37"/>
  <c r="I216" i="37"/>
  <c r="L216" i="37"/>
  <c r="Q216" i="37"/>
  <c r="S216" i="37"/>
  <c r="E217" i="37"/>
  <c r="F217" i="37"/>
  <c r="H217" i="37"/>
  <c r="I217" i="37"/>
  <c r="L217" i="37"/>
  <c r="Q217" i="37"/>
  <c r="S217" i="37"/>
  <c r="E218" i="37"/>
  <c r="F218" i="37"/>
  <c r="H218" i="37"/>
  <c r="I218" i="37"/>
  <c r="L218" i="37"/>
  <c r="Q218" i="37"/>
  <c r="S218" i="37"/>
  <c r="E219" i="37"/>
  <c r="F219" i="37"/>
  <c r="H219" i="37"/>
  <c r="I219" i="37"/>
  <c r="L219" i="37"/>
  <c r="Q219" i="37"/>
  <c r="S219" i="37"/>
  <c r="E220" i="37"/>
  <c r="F220" i="37"/>
  <c r="H220" i="37"/>
  <c r="T220" i="37"/>
  <c r="I220" i="37"/>
  <c r="L220" i="37"/>
  <c r="Q220" i="37"/>
  <c r="S220" i="37"/>
  <c r="U220" i="37"/>
  <c r="E221" i="37"/>
  <c r="F221" i="37"/>
  <c r="H221" i="37"/>
  <c r="T221" i="37"/>
  <c r="U221" i="37"/>
  <c r="I221" i="37"/>
  <c r="L221" i="37"/>
  <c r="Q221" i="37"/>
  <c r="S221" i="37"/>
  <c r="E222" i="37"/>
  <c r="F222" i="37"/>
  <c r="H222" i="37"/>
  <c r="I222" i="37"/>
  <c r="L222" i="37"/>
  <c r="Q222" i="37"/>
  <c r="S222" i="37"/>
  <c r="E223" i="37"/>
  <c r="F223" i="37"/>
  <c r="H223" i="37"/>
  <c r="T223" i="37"/>
  <c r="I223" i="37"/>
  <c r="L223" i="37"/>
  <c r="Q223" i="37"/>
  <c r="S223" i="37"/>
  <c r="E224" i="37"/>
  <c r="F224" i="37"/>
  <c r="H224" i="37"/>
  <c r="U224" i="37"/>
  <c r="I224" i="37"/>
  <c r="L224" i="37"/>
  <c r="Q224" i="37"/>
  <c r="S224" i="37"/>
  <c r="E225" i="37"/>
  <c r="F225" i="37"/>
  <c r="H225" i="37"/>
  <c r="I225" i="37"/>
  <c r="L225" i="37"/>
  <c r="Q225" i="37"/>
  <c r="S225" i="37"/>
  <c r="E226" i="37"/>
  <c r="F226" i="37"/>
  <c r="H226" i="37"/>
  <c r="T226" i="37"/>
  <c r="E226" i="47"/>
  <c r="AV226" i="47"/>
  <c r="I226" i="37"/>
  <c r="L226" i="37"/>
  <c r="Q226" i="37"/>
  <c r="S226" i="37"/>
  <c r="E227" i="37"/>
  <c r="F227" i="37"/>
  <c r="H227" i="37"/>
  <c r="I227" i="37"/>
  <c r="L227" i="37"/>
  <c r="Q227" i="37"/>
  <c r="S227" i="37"/>
  <c r="E228" i="37"/>
  <c r="F228" i="37"/>
  <c r="H228" i="37"/>
  <c r="T228" i="37"/>
  <c r="I228" i="37"/>
  <c r="L228" i="37"/>
  <c r="Q228" i="37"/>
  <c r="S228" i="37"/>
  <c r="U228" i="37"/>
  <c r="E229" i="37"/>
  <c r="F229" i="37"/>
  <c r="H229" i="37"/>
  <c r="U229" i="37"/>
  <c r="I229" i="37"/>
  <c r="L229" i="37"/>
  <c r="Q229" i="37"/>
  <c r="S229" i="37"/>
  <c r="T229" i="37"/>
  <c r="E230" i="37"/>
  <c r="F230" i="37"/>
  <c r="H230" i="37"/>
  <c r="I230" i="37"/>
  <c r="L230" i="37"/>
  <c r="Q230" i="37"/>
  <c r="S230" i="37"/>
  <c r="E231" i="37"/>
  <c r="F231" i="37"/>
  <c r="H231" i="37"/>
  <c r="T231" i="37"/>
  <c r="I231" i="37"/>
  <c r="L231" i="37"/>
  <c r="Q231" i="37"/>
  <c r="S231" i="37"/>
  <c r="U231" i="37"/>
  <c r="E232" i="37"/>
  <c r="F232" i="37"/>
  <c r="H232" i="37"/>
  <c r="U232" i="37"/>
  <c r="I232" i="37"/>
  <c r="L232" i="37"/>
  <c r="Q232" i="37"/>
  <c r="S232" i="37"/>
  <c r="E233" i="37"/>
  <c r="F233" i="37"/>
  <c r="H233" i="37"/>
  <c r="I233" i="37"/>
  <c r="L233" i="37"/>
  <c r="Q233" i="37"/>
  <c r="S233" i="37"/>
  <c r="E234" i="37"/>
  <c r="F234" i="37"/>
  <c r="H234" i="37"/>
  <c r="U234" i="37"/>
  <c r="T234" i="37"/>
  <c r="I234" i="37"/>
  <c r="L234" i="37"/>
  <c r="Q234" i="37"/>
  <c r="S234" i="37"/>
  <c r="E235" i="37"/>
  <c r="F235" i="37"/>
  <c r="H235" i="37"/>
  <c r="I235" i="37"/>
  <c r="L235" i="37"/>
  <c r="Q235" i="37"/>
  <c r="S235" i="37"/>
  <c r="E236" i="37"/>
  <c r="F236" i="37"/>
  <c r="H236" i="37"/>
  <c r="T236" i="37"/>
  <c r="I236" i="37"/>
  <c r="L236" i="37"/>
  <c r="Q236" i="37"/>
  <c r="S236" i="37"/>
  <c r="E237" i="37"/>
  <c r="F237" i="37"/>
  <c r="H237" i="37"/>
  <c r="T237" i="37"/>
  <c r="X237" i="37"/>
  <c r="I237" i="37"/>
  <c r="L237" i="37"/>
  <c r="Q237" i="37"/>
  <c r="S237" i="37"/>
  <c r="U237" i="37"/>
  <c r="E238" i="37"/>
  <c r="F238" i="37"/>
  <c r="H238" i="37"/>
  <c r="I238" i="37"/>
  <c r="L238" i="37"/>
  <c r="Q238" i="37"/>
  <c r="S238" i="37"/>
  <c r="E239" i="37"/>
  <c r="F239" i="37"/>
  <c r="H239" i="37"/>
  <c r="T239" i="37"/>
  <c r="I239" i="37"/>
  <c r="L239" i="37"/>
  <c r="Q239" i="37"/>
  <c r="S239" i="37"/>
  <c r="U239" i="37"/>
  <c r="E240" i="37"/>
  <c r="F240" i="37"/>
  <c r="H240" i="37"/>
  <c r="I240" i="37"/>
  <c r="L240" i="37"/>
  <c r="Q240" i="37"/>
  <c r="S240" i="37"/>
  <c r="E241" i="37"/>
  <c r="F241" i="37"/>
  <c r="H241" i="37"/>
  <c r="I241" i="37"/>
  <c r="L241" i="37"/>
  <c r="Q241" i="37"/>
  <c r="S241" i="37"/>
  <c r="E242" i="37"/>
  <c r="F242" i="37"/>
  <c r="H242" i="37"/>
  <c r="T242" i="37"/>
  <c r="I242" i="37"/>
  <c r="L242" i="37"/>
  <c r="Q242" i="37"/>
  <c r="S242" i="37"/>
  <c r="U242" i="37"/>
  <c r="E243" i="37"/>
  <c r="F243" i="37"/>
  <c r="H243" i="37"/>
  <c r="I243" i="37"/>
  <c r="L243" i="37"/>
  <c r="Q243" i="37"/>
  <c r="S243" i="37"/>
  <c r="E244" i="37"/>
  <c r="F244" i="37"/>
  <c r="H244" i="37"/>
  <c r="T244" i="37"/>
  <c r="I244" i="37"/>
  <c r="L244" i="37"/>
  <c r="Q244" i="37"/>
  <c r="S244" i="37"/>
  <c r="E245" i="37"/>
  <c r="F245" i="37"/>
  <c r="H245" i="37"/>
  <c r="I245" i="37"/>
  <c r="L245" i="37"/>
  <c r="Q245" i="37"/>
  <c r="S245" i="37"/>
  <c r="E246" i="37"/>
  <c r="F246" i="37"/>
  <c r="H246" i="37"/>
  <c r="I246" i="37"/>
  <c r="L246" i="37"/>
  <c r="Q246" i="37"/>
  <c r="S246" i="37"/>
  <c r="E247" i="37"/>
  <c r="F247" i="37"/>
  <c r="H247" i="37"/>
  <c r="T247" i="37"/>
  <c r="I247" i="37"/>
  <c r="L247" i="37"/>
  <c r="Q247" i="37"/>
  <c r="S247" i="37"/>
  <c r="E248" i="37"/>
  <c r="F248" i="37"/>
  <c r="H248" i="37"/>
  <c r="T248" i="37"/>
  <c r="I248" i="37"/>
  <c r="L248" i="37"/>
  <c r="Q248" i="37"/>
  <c r="S248" i="37"/>
  <c r="E249" i="37"/>
  <c r="F249" i="37"/>
  <c r="H249" i="37"/>
  <c r="U249" i="37"/>
  <c r="I249" i="37"/>
  <c r="L249" i="37"/>
  <c r="Q249" i="37"/>
  <c r="S249" i="37"/>
  <c r="E250" i="37"/>
  <c r="F250" i="37"/>
  <c r="H250" i="37"/>
  <c r="I250" i="37"/>
  <c r="L250" i="37"/>
  <c r="T250" i="37"/>
  <c r="E250" i="47"/>
  <c r="AV250" i="47"/>
  <c r="Q250" i="37"/>
  <c r="S250" i="37"/>
  <c r="U250" i="37"/>
  <c r="E251" i="37"/>
  <c r="F251" i="37"/>
  <c r="H251" i="37"/>
  <c r="I251" i="37"/>
  <c r="L251" i="37"/>
  <c r="Q251" i="37"/>
  <c r="S251" i="37"/>
  <c r="E252" i="37"/>
  <c r="F252" i="37"/>
  <c r="H252" i="37"/>
  <c r="T252" i="37"/>
  <c r="I252" i="37"/>
  <c r="L252" i="37"/>
  <c r="Q252" i="37"/>
  <c r="S252" i="37"/>
  <c r="U252" i="37"/>
  <c r="E253" i="37"/>
  <c r="F253" i="37"/>
  <c r="H253" i="37"/>
  <c r="I253" i="37"/>
  <c r="L253" i="37"/>
  <c r="Q253" i="37"/>
  <c r="S253" i="37"/>
  <c r="T253" i="37"/>
  <c r="E253" i="47"/>
  <c r="U253" i="37"/>
  <c r="E254" i="37"/>
  <c r="F254" i="37"/>
  <c r="H254" i="37"/>
  <c r="T254" i="37"/>
  <c r="I254" i="37"/>
  <c r="L254" i="37"/>
  <c r="Q254" i="37"/>
  <c r="S254" i="37"/>
  <c r="E255" i="37"/>
  <c r="F255" i="37"/>
  <c r="H255" i="37"/>
  <c r="T255" i="37"/>
  <c r="E255" i="47"/>
  <c r="AP255" i="47"/>
  <c r="I255" i="37"/>
  <c r="L255" i="37"/>
  <c r="Q255" i="37"/>
  <c r="S255" i="37"/>
  <c r="E256" i="37"/>
  <c r="F256" i="37"/>
  <c r="H256" i="37"/>
  <c r="U256" i="37"/>
  <c r="I256" i="37"/>
  <c r="L256" i="37"/>
  <c r="Q256" i="37"/>
  <c r="S256" i="37"/>
  <c r="E257" i="37"/>
  <c r="F257" i="37"/>
  <c r="H257" i="37"/>
  <c r="T257" i="37"/>
  <c r="I257" i="37"/>
  <c r="L257" i="37"/>
  <c r="Q257" i="37"/>
  <c r="S257" i="37"/>
  <c r="E258" i="37"/>
  <c r="F258" i="37"/>
  <c r="H258" i="37"/>
  <c r="T258" i="37"/>
  <c r="I258" i="37"/>
  <c r="L258" i="37"/>
  <c r="Q258" i="37"/>
  <c r="S258" i="37"/>
  <c r="E259" i="37"/>
  <c r="F259" i="37"/>
  <c r="H259" i="37"/>
  <c r="I259" i="37"/>
  <c r="L259" i="37"/>
  <c r="Q259" i="37"/>
  <c r="S259" i="37"/>
  <c r="E260" i="37"/>
  <c r="F260" i="37"/>
  <c r="H260" i="37"/>
  <c r="T260" i="37"/>
  <c r="I260" i="37"/>
  <c r="L260" i="37"/>
  <c r="Q260" i="37"/>
  <c r="S260" i="37"/>
  <c r="U260" i="37"/>
  <c r="E261" i="37"/>
  <c r="F261" i="37"/>
  <c r="H261" i="37"/>
  <c r="I261" i="37"/>
  <c r="L261" i="37"/>
  <c r="Q261" i="37"/>
  <c r="S261" i="37"/>
  <c r="E262" i="37"/>
  <c r="F262" i="37"/>
  <c r="H262" i="37"/>
  <c r="I262" i="37"/>
  <c r="L262" i="37"/>
  <c r="Q262" i="37"/>
  <c r="S262" i="37"/>
  <c r="E263" i="37"/>
  <c r="F263" i="37"/>
  <c r="H263" i="37"/>
  <c r="T263" i="37"/>
  <c r="I263" i="37"/>
  <c r="L263" i="37"/>
  <c r="Q263" i="37"/>
  <c r="S263" i="37"/>
  <c r="E264" i="37"/>
  <c r="F264" i="37"/>
  <c r="H264" i="37"/>
  <c r="U264" i="37"/>
  <c r="I264" i="37"/>
  <c r="L264" i="37"/>
  <c r="Q264" i="37"/>
  <c r="S264" i="37"/>
  <c r="E265" i="37"/>
  <c r="F265" i="37"/>
  <c r="H265" i="37"/>
  <c r="T265" i="37"/>
  <c r="E265" i="47"/>
  <c r="AB265" i="47"/>
  <c r="I265" i="37"/>
  <c r="L265" i="37"/>
  <c r="Q265" i="37"/>
  <c r="S265" i="37"/>
  <c r="E266" i="37"/>
  <c r="F266" i="37"/>
  <c r="H266" i="37"/>
  <c r="T266" i="37"/>
  <c r="I266" i="37"/>
  <c r="L266" i="37"/>
  <c r="Q266" i="37"/>
  <c r="S266" i="37"/>
  <c r="E267" i="37"/>
  <c r="F267" i="37"/>
  <c r="H267" i="37"/>
  <c r="I267" i="37"/>
  <c r="L267" i="37"/>
  <c r="Q267" i="37"/>
  <c r="S267" i="37"/>
  <c r="E268" i="37"/>
  <c r="F268" i="37"/>
  <c r="H268" i="37"/>
  <c r="T268" i="37"/>
  <c r="I268" i="37"/>
  <c r="L268" i="37"/>
  <c r="Q268" i="37"/>
  <c r="S268" i="37"/>
  <c r="U268" i="37"/>
  <c r="E269" i="37"/>
  <c r="F269" i="37"/>
  <c r="H269" i="37"/>
  <c r="I269" i="37"/>
  <c r="L269" i="37"/>
  <c r="Q269" i="37"/>
  <c r="S269" i="37"/>
  <c r="E270" i="37"/>
  <c r="F270" i="37"/>
  <c r="H270" i="37"/>
  <c r="I270" i="37"/>
  <c r="L270" i="37"/>
  <c r="Q270" i="37"/>
  <c r="S270" i="37"/>
  <c r="E271" i="37"/>
  <c r="F271" i="37"/>
  <c r="H271" i="37"/>
  <c r="T271" i="37"/>
  <c r="E271" i="47"/>
  <c r="AV271" i="47"/>
  <c r="I271" i="37"/>
  <c r="L271" i="37"/>
  <c r="Q271" i="37"/>
  <c r="S271" i="37"/>
  <c r="E272" i="37"/>
  <c r="F272" i="37"/>
  <c r="H272" i="37"/>
  <c r="I272" i="37"/>
  <c r="L272" i="37"/>
  <c r="Q272" i="37"/>
  <c r="S272" i="37"/>
  <c r="E273" i="37"/>
  <c r="F273" i="37"/>
  <c r="H273" i="37"/>
  <c r="I273" i="37"/>
  <c r="L273" i="37"/>
  <c r="Q273" i="37"/>
  <c r="S273" i="37"/>
  <c r="E274" i="37"/>
  <c r="F274" i="37"/>
  <c r="H274" i="37"/>
  <c r="T274" i="37"/>
  <c r="X274" i="37"/>
  <c r="I274" i="37"/>
  <c r="L274" i="37"/>
  <c r="Q274" i="37"/>
  <c r="S274" i="37"/>
  <c r="E275" i="37"/>
  <c r="F275" i="37"/>
  <c r="H275" i="37"/>
  <c r="I275" i="37"/>
  <c r="L275" i="37"/>
  <c r="Q275" i="37"/>
  <c r="S275" i="37"/>
  <c r="E276" i="37"/>
  <c r="F276" i="37"/>
  <c r="H276" i="37"/>
  <c r="I276" i="37"/>
  <c r="L276" i="37"/>
  <c r="Q276" i="37"/>
  <c r="S276" i="37"/>
  <c r="E277" i="37"/>
  <c r="F277" i="37"/>
  <c r="H277" i="37"/>
  <c r="T277" i="37"/>
  <c r="I277" i="37"/>
  <c r="L277" i="37"/>
  <c r="Q277" i="37"/>
  <c r="S277" i="37"/>
  <c r="U277" i="37"/>
  <c r="E278" i="37"/>
  <c r="F278" i="37"/>
  <c r="H278" i="37"/>
  <c r="I278" i="37"/>
  <c r="L278" i="37"/>
  <c r="Q278" i="37"/>
  <c r="S278" i="37"/>
  <c r="E279" i="37"/>
  <c r="F279" i="37"/>
  <c r="H279" i="37"/>
  <c r="I279" i="37"/>
  <c r="L279" i="37"/>
  <c r="Q279" i="37"/>
  <c r="S279" i="37"/>
  <c r="E280" i="37"/>
  <c r="F280" i="37"/>
  <c r="H280" i="37"/>
  <c r="I280" i="37"/>
  <c r="L280" i="37"/>
  <c r="Q280" i="37"/>
  <c r="S280" i="37"/>
  <c r="E281" i="37"/>
  <c r="F281" i="37"/>
  <c r="H281" i="37"/>
  <c r="I281" i="37"/>
  <c r="L281" i="37"/>
  <c r="Q281" i="37"/>
  <c r="S281" i="37"/>
  <c r="E282" i="37"/>
  <c r="F282" i="37"/>
  <c r="H282" i="37"/>
  <c r="T282" i="37"/>
  <c r="E282" i="47"/>
  <c r="AB282" i="47"/>
  <c r="I282" i="37"/>
  <c r="L282" i="37"/>
  <c r="Q282" i="37"/>
  <c r="S282" i="37"/>
  <c r="E283" i="37"/>
  <c r="F283" i="37"/>
  <c r="H283" i="37"/>
  <c r="T283" i="37"/>
  <c r="I283" i="37"/>
  <c r="L283" i="37"/>
  <c r="Q283" i="37"/>
  <c r="S283" i="37"/>
  <c r="E284" i="37"/>
  <c r="F284" i="37"/>
  <c r="H284" i="37"/>
  <c r="I284" i="37"/>
  <c r="L284" i="37"/>
  <c r="Q284" i="37"/>
  <c r="S284" i="37"/>
  <c r="E285" i="37"/>
  <c r="F285" i="37"/>
  <c r="H285" i="37"/>
  <c r="I285" i="37"/>
  <c r="L285" i="37"/>
  <c r="Q285" i="37"/>
  <c r="S285" i="37"/>
  <c r="E286" i="37"/>
  <c r="F286" i="37"/>
  <c r="H286" i="37"/>
  <c r="I286" i="37"/>
  <c r="L286" i="37"/>
  <c r="Q286" i="37"/>
  <c r="S286" i="37"/>
  <c r="E287" i="37"/>
  <c r="F287" i="37"/>
  <c r="H287" i="37"/>
  <c r="T287" i="37"/>
  <c r="I287" i="37"/>
  <c r="L287" i="37"/>
  <c r="Q287" i="37"/>
  <c r="S287" i="37"/>
  <c r="E288" i="37"/>
  <c r="F288" i="37"/>
  <c r="H288" i="37"/>
  <c r="U288" i="37"/>
  <c r="I288" i="37"/>
  <c r="L288" i="37"/>
  <c r="Q288" i="37"/>
  <c r="S288" i="37"/>
  <c r="E289" i="37"/>
  <c r="F289" i="37"/>
  <c r="H289" i="37"/>
  <c r="I289" i="37"/>
  <c r="L289" i="37"/>
  <c r="Q289" i="37"/>
  <c r="S289" i="37"/>
  <c r="E290" i="37"/>
  <c r="F290" i="37"/>
  <c r="H290" i="37"/>
  <c r="T290" i="37"/>
  <c r="I290" i="37"/>
  <c r="L290" i="37"/>
  <c r="Q290" i="37"/>
  <c r="S290" i="37"/>
  <c r="E291" i="37"/>
  <c r="F291" i="37"/>
  <c r="H291" i="37"/>
  <c r="I291" i="37"/>
  <c r="L291" i="37"/>
  <c r="Q291" i="37"/>
  <c r="S291" i="37"/>
  <c r="E292" i="37"/>
  <c r="F292" i="37"/>
  <c r="H292" i="37"/>
  <c r="I292" i="37"/>
  <c r="L292" i="37"/>
  <c r="Q292" i="37"/>
  <c r="S292" i="37"/>
  <c r="E293" i="37"/>
  <c r="F293" i="37"/>
  <c r="H293" i="37"/>
  <c r="T293" i="37"/>
  <c r="I293" i="37"/>
  <c r="L293" i="37"/>
  <c r="Q293" i="37"/>
  <c r="S293" i="37"/>
  <c r="U293" i="37"/>
  <c r="E294" i="37"/>
  <c r="F294" i="37"/>
  <c r="H294" i="37"/>
  <c r="T294" i="37"/>
  <c r="I294" i="37"/>
  <c r="L294" i="37"/>
  <c r="Q294" i="37"/>
  <c r="S294" i="37"/>
  <c r="E295" i="37"/>
  <c r="F295" i="37"/>
  <c r="H295" i="37"/>
  <c r="I295" i="37"/>
  <c r="L295" i="37"/>
  <c r="Q295" i="37"/>
  <c r="S295" i="37"/>
  <c r="E296" i="37"/>
  <c r="F296" i="37"/>
  <c r="H296" i="37"/>
  <c r="U296" i="37"/>
  <c r="I296" i="37"/>
  <c r="L296" i="37"/>
  <c r="Q296" i="37"/>
  <c r="S296" i="37"/>
  <c r="E297" i="37"/>
  <c r="F297" i="37"/>
  <c r="H297" i="37"/>
  <c r="T297" i="37"/>
  <c r="E297" i="47"/>
  <c r="I297" i="37"/>
  <c r="L297" i="37"/>
  <c r="Q297" i="37"/>
  <c r="S297" i="37"/>
  <c r="E298" i="37"/>
  <c r="F298" i="37"/>
  <c r="H298" i="37"/>
  <c r="I298" i="37"/>
  <c r="L298" i="37"/>
  <c r="Q298" i="37"/>
  <c r="S298" i="37"/>
  <c r="E299" i="37"/>
  <c r="F299" i="37"/>
  <c r="H299" i="37"/>
  <c r="T299" i="37"/>
  <c r="E299" i="47"/>
  <c r="AP299" i="47"/>
  <c r="I299" i="37"/>
  <c r="L299" i="37"/>
  <c r="Q299" i="37"/>
  <c r="S299" i="37"/>
  <c r="E300" i="37"/>
  <c r="F300" i="37"/>
  <c r="H300" i="37"/>
  <c r="T300" i="37"/>
  <c r="I300" i="37"/>
  <c r="L300" i="37"/>
  <c r="Q300" i="37"/>
  <c r="S300" i="37"/>
  <c r="U300" i="37"/>
  <c r="E301" i="37"/>
  <c r="F301" i="37"/>
  <c r="H301" i="37"/>
  <c r="I301" i="37"/>
  <c r="L301" i="37"/>
  <c r="Q301" i="37"/>
  <c r="S301" i="37"/>
  <c r="E302" i="37"/>
  <c r="F302" i="37"/>
  <c r="H302" i="37"/>
  <c r="I302" i="37"/>
  <c r="L302" i="37"/>
  <c r="Q302" i="37"/>
  <c r="S302" i="37"/>
  <c r="E303" i="37"/>
  <c r="F303" i="37"/>
  <c r="H303" i="37"/>
  <c r="I303" i="37"/>
  <c r="L303" i="37"/>
  <c r="Q303" i="37"/>
  <c r="S303" i="37"/>
  <c r="E304" i="37"/>
  <c r="F304" i="37"/>
  <c r="H304" i="37"/>
  <c r="I304" i="37"/>
  <c r="L304" i="37"/>
  <c r="Q304" i="37"/>
  <c r="S304" i="37"/>
  <c r="E305" i="37"/>
  <c r="F305" i="37"/>
  <c r="H305" i="37"/>
  <c r="I305" i="37"/>
  <c r="L305" i="37"/>
  <c r="Q305" i="37"/>
  <c r="S305" i="37"/>
  <c r="E306" i="37"/>
  <c r="F306" i="37"/>
  <c r="H306" i="37"/>
  <c r="T306" i="37"/>
  <c r="I306" i="37"/>
  <c r="L306" i="37"/>
  <c r="Q306" i="37"/>
  <c r="S306" i="37"/>
  <c r="E307" i="37"/>
  <c r="F307" i="37"/>
  <c r="H307" i="37"/>
  <c r="I307" i="37"/>
  <c r="L307" i="37"/>
  <c r="Q307" i="37"/>
  <c r="S307" i="37"/>
  <c r="E308" i="37"/>
  <c r="F308" i="37"/>
  <c r="H308" i="37"/>
  <c r="T308" i="37"/>
  <c r="I308" i="37"/>
  <c r="L308" i="37"/>
  <c r="Q308" i="37"/>
  <c r="S308" i="37"/>
  <c r="U308" i="37"/>
  <c r="E309" i="37"/>
  <c r="F309" i="37"/>
  <c r="H309" i="37"/>
  <c r="T309" i="37"/>
  <c r="I309" i="37"/>
  <c r="L309" i="37"/>
  <c r="Q309" i="37"/>
  <c r="S309" i="37"/>
  <c r="U309" i="37"/>
  <c r="E310" i="37"/>
  <c r="F310" i="37"/>
  <c r="H310" i="37"/>
  <c r="I310" i="37"/>
  <c r="L310" i="37"/>
  <c r="Q310" i="37"/>
  <c r="S310" i="37"/>
  <c r="F235" i="68"/>
  <c r="G75" i="68"/>
  <c r="AO221" i="75"/>
  <c r="A13" i="64"/>
  <c r="A13" i="75"/>
  <c r="A12" i="75"/>
  <c r="G255" i="68"/>
  <c r="F74" i="68"/>
  <c r="U138" i="63"/>
  <c r="U178" i="63"/>
  <c r="F61" i="67"/>
  <c r="G57" i="67"/>
  <c r="F175" i="67"/>
  <c r="G38" i="67"/>
  <c r="G106" i="67"/>
  <c r="F106" i="67"/>
  <c r="G112" i="67"/>
  <c r="G53" i="67"/>
  <c r="F26" i="67"/>
  <c r="AB100" i="62"/>
  <c r="S238" i="23"/>
  <c r="S145" i="23"/>
  <c r="S24" i="23"/>
  <c r="S136" i="23"/>
  <c r="S201" i="23"/>
  <c r="S169" i="23"/>
  <c r="S120" i="23"/>
  <c r="S153" i="23"/>
  <c r="S112" i="23"/>
  <c r="S222" i="23"/>
  <c r="G254" i="41"/>
  <c r="F242" i="41"/>
  <c r="F92" i="41"/>
  <c r="F26" i="41"/>
  <c r="AJ25" i="50"/>
  <c r="AI207" i="47"/>
  <c r="AU167" i="47"/>
  <c r="Y266" i="39"/>
  <c r="T203" i="47"/>
  <c r="AI195" i="47"/>
  <c r="AO81" i="47"/>
  <c r="T81" i="47"/>
  <c r="T69" i="47"/>
  <c r="AI156" i="47"/>
  <c r="AO113" i="47"/>
  <c r="AA113" i="47"/>
  <c r="AO56" i="47"/>
  <c r="AI56" i="47"/>
  <c r="T153" i="47"/>
  <c r="AO97" i="47"/>
  <c r="AO52" i="47"/>
  <c r="AI52" i="47"/>
  <c r="AA41" i="47"/>
  <c r="T36" i="47"/>
  <c r="AA36" i="47"/>
  <c r="AU32" i="47"/>
  <c r="T28" i="47"/>
  <c r="AA28" i="47"/>
  <c r="AU24" i="47"/>
  <c r="T20" i="47"/>
  <c r="AA20" i="47"/>
  <c r="AU12" i="47"/>
  <c r="AO85" i="47"/>
  <c r="T85" i="47"/>
  <c r="AU52" i="47"/>
  <c r="AU41" i="47"/>
  <c r="AO36" i="47"/>
  <c r="AO28" i="47"/>
  <c r="AO20" i="47"/>
  <c r="AO12" i="47"/>
  <c r="T105" i="47"/>
  <c r="T40" i="47"/>
  <c r="U244" i="37"/>
  <c r="U236" i="37"/>
  <c r="U226" i="37"/>
  <c r="T224" i="37"/>
  <c r="E224" i="47"/>
  <c r="AC224" i="47"/>
  <c r="U223" i="37"/>
  <c r="T200" i="37"/>
  <c r="E200" i="47"/>
  <c r="AV200" i="47"/>
  <c r="U196" i="37"/>
  <c r="U161" i="37"/>
  <c r="U159" i="37"/>
  <c r="T157" i="37"/>
  <c r="U129" i="37"/>
  <c r="T128" i="37"/>
  <c r="U127" i="37"/>
  <c r="U114" i="37"/>
  <c r="U99" i="37"/>
  <c r="T96" i="37"/>
  <c r="U95" i="37"/>
  <c r="U86" i="37"/>
  <c r="U75" i="37"/>
  <c r="U61" i="37"/>
  <c r="U50" i="37"/>
  <c r="U38" i="37"/>
  <c r="U30" i="37"/>
  <c r="U22" i="37"/>
  <c r="U205" i="37"/>
  <c r="U68" i="37"/>
  <c r="U36" i="37"/>
  <c r="U28" i="37"/>
  <c r="U20" i="37"/>
  <c r="U213" i="37"/>
  <c r="U189" i="37"/>
  <c r="U181" i="37"/>
  <c r="U173" i="37"/>
  <c r="U164" i="37"/>
  <c r="U132" i="37"/>
  <c r="U124" i="37"/>
  <c r="U108" i="37"/>
  <c r="U306" i="37"/>
  <c r="T296" i="37"/>
  <c r="U290" i="37"/>
  <c r="T288" i="37"/>
  <c r="U287" i="37"/>
  <c r="U282" i="37"/>
  <c r="U274" i="37"/>
  <c r="U271" i="37"/>
  <c r="U266" i="37"/>
  <c r="T264" i="37"/>
  <c r="U263" i="37"/>
  <c r="U258" i="37"/>
  <c r="T256" i="37"/>
  <c r="E256" i="47"/>
  <c r="U255" i="37"/>
  <c r="U212" i="37"/>
  <c r="U204" i="37"/>
  <c r="T192" i="37"/>
  <c r="U188" i="37"/>
  <c r="U180" i="37"/>
  <c r="U172" i="37"/>
  <c r="U145" i="37"/>
  <c r="T144" i="37"/>
  <c r="E144" i="47"/>
  <c r="AJ144" i="47"/>
  <c r="U143" i="37"/>
  <c r="T141" i="37"/>
  <c r="E141" i="47"/>
  <c r="U122" i="37"/>
  <c r="T120" i="37"/>
  <c r="U119" i="37"/>
  <c r="U107" i="37"/>
  <c r="U93" i="37"/>
  <c r="U82" i="37"/>
  <c r="U67" i="37"/>
  <c r="T64" i="37"/>
  <c r="U63" i="37"/>
  <c r="U54" i="37"/>
  <c r="U43" i="37"/>
  <c r="U35" i="37"/>
  <c r="U27" i="37"/>
  <c r="U19" i="37"/>
  <c r="T310" i="37"/>
  <c r="U310" i="37"/>
  <c r="T286" i="37"/>
  <c r="U286" i="37"/>
  <c r="T267" i="37"/>
  <c r="U267" i="37"/>
  <c r="T262" i="37"/>
  <c r="U262" i="37"/>
  <c r="U299" i="37"/>
  <c r="T275" i="37"/>
  <c r="U275" i="37"/>
  <c r="T259" i="37"/>
  <c r="U259" i="37"/>
  <c r="T307" i="37"/>
  <c r="U307" i="37"/>
  <c r="U294" i="37"/>
  <c r="T291" i="37"/>
  <c r="E291" i="47"/>
  <c r="U291" i="37"/>
  <c r="U283" i="37"/>
  <c r="U297" i="37"/>
  <c r="U265" i="37"/>
  <c r="U257" i="37"/>
  <c r="U254" i="37"/>
  <c r="T249" i="37"/>
  <c r="U248" i="37"/>
  <c r="T225" i="37"/>
  <c r="U225" i="37"/>
  <c r="U142" i="37"/>
  <c r="T238" i="37"/>
  <c r="U238" i="37"/>
  <c r="T235" i="37"/>
  <c r="U235" i="37"/>
  <c r="T232" i="37"/>
  <c r="T222" i="37"/>
  <c r="U222" i="37"/>
  <c r="T219" i="37"/>
  <c r="U219" i="37"/>
  <c r="T216" i="37"/>
  <c r="T150" i="37"/>
  <c r="U150" i="37"/>
  <c r="T233" i="37"/>
  <c r="U233" i="37"/>
  <c r="T217" i="37"/>
  <c r="E217" i="47"/>
  <c r="U217" i="37"/>
  <c r="U194" i="37"/>
  <c r="U191" i="37"/>
  <c r="T158" i="37"/>
  <c r="U158" i="37"/>
  <c r="T126" i="37"/>
  <c r="E126" i="47"/>
  <c r="AC126" i="47"/>
  <c r="U126" i="37"/>
  <c r="T246" i="37"/>
  <c r="E246" i="47"/>
  <c r="U246" i="37"/>
  <c r="T243" i="37"/>
  <c r="U243" i="37"/>
  <c r="T230" i="37"/>
  <c r="U230" i="37"/>
  <c r="T227" i="37"/>
  <c r="U227" i="37"/>
  <c r="T214" i="37"/>
  <c r="E214" i="47"/>
  <c r="U214" i="37"/>
  <c r="T211" i="37"/>
  <c r="AF211" i="47"/>
  <c r="U211" i="37"/>
  <c r="T209" i="37"/>
  <c r="T206" i="37"/>
  <c r="E206" i="47"/>
  <c r="AV206" i="47"/>
  <c r="U206" i="37"/>
  <c r="U201" i="37"/>
  <c r="T198" i="37"/>
  <c r="E198" i="47"/>
  <c r="AC198" i="47"/>
  <c r="U198" i="37"/>
  <c r="T195" i="37"/>
  <c r="E195" i="47"/>
  <c r="AV195" i="47"/>
  <c r="U195" i="37"/>
  <c r="T193" i="37"/>
  <c r="U193" i="37"/>
  <c r="T190" i="37"/>
  <c r="U190" i="37"/>
  <c r="T187" i="37"/>
  <c r="E187" i="47"/>
  <c r="AV187" i="47"/>
  <c r="U187" i="37"/>
  <c r="T182" i="37"/>
  <c r="U182" i="37"/>
  <c r="T179" i="37"/>
  <c r="T174" i="37"/>
  <c r="E174" i="47"/>
  <c r="V174" i="47"/>
  <c r="U174" i="37"/>
  <c r="T171" i="37"/>
  <c r="E171" i="47"/>
  <c r="AC171" i="47"/>
  <c r="U171" i="37"/>
  <c r="U166" i="37"/>
  <c r="T134" i="37"/>
  <c r="E134" i="47"/>
  <c r="U134" i="37"/>
  <c r="U163" i="37"/>
  <c r="U155" i="37"/>
  <c r="U147" i="37"/>
  <c r="U139" i="37"/>
  <c r="U131" i="37"/>
  <c r="U123" i="37"/>
  <c r="U117" i="37"/>
  <c r="U110" i="37"/>
  <c r="U105" i="37"/>
  <c r="U103" i="37"/>
  <c r="U98" i="37"/>
  <c r="U91" i="37"/>
  <c r="U85" i="37"/>
  <c r="U78" i="37"/>
  <c r="U73" i="37"/>
  <c r="U71" i="37"/>
  <c r="U66" i="37"/>
  <c r="U59" i="37"/>
  <c r="U53" i="37"/>
  <c r="U46" i="37"/>
  <c r="T41" i="37"/>
  <c r="E41" i="47"/>
  <c r="AP41" i="47"/>
  <c r="U41" i="37"/>
  <c r="T33" i="37"/>
  <c r="E33" i="47"/>
  <c r="U33" i="47"/>
  <c r="U33" i="37"/>
  <c r="T25" i="37"/>
  <c r="U25" i="37"/>
  <c r="U185" i="37"/>
  <c r="U177" i="37"/>
  <c r="U169" i="37"/>
  <c r="U115" i="37"/>
  <c r="U109" i="37"/>
  <c r="U97" i="37"/>
  <c r="U77" i="37"/>
  <c r="U65" i="37"/>
  <c r="U45" i="37"/>
  <c r="U121" i="37"/>
  <c r="U101" i="37"/>
  <c r="U89" i="37"/>
  <c r="U69" i="37"/>
  <c r="U57" i="37"/>
  <c r="Y91" i="39"/>
  <c r="AF170" i="47"/>
  <c r="AF154" i="47"/>
  <c r="AF283" i="47"/>
  <c r="AF162" i="47"/>
  <c r="AF110" i="47"/>
  <c r="Y210" i="39"/>
  <c r="AF82" i="47"/>
  <c r="Y202" i="39"/>
  <c r="Y182" i="39"/>
  <c r="AF265" i="47"/>
  <c r="AF191" i="47"/>
  <c r="AF159" i="47"/>
  <c r="AF143" i="47"/>
  <c r="AF139" i="47"/>
  <c r="AF119" i="47"/>
  <c r="AF115" i="47"/>
  <c r="AF83" i="47"/>
  <c r="AF75" i="47"/>
  <c r="AF63" i="47"/>
  <c r="AF59" i="47"/>
  <c r="W270" i="39"/>
  <c r="W238" i="39"/>
  <c r="W214" i="39"/>
  <c r="W206" i="39"/>
  <c r="W202" i="39"/>
  <c r="W194" i="39"/>
  <c r="W190" i="39"/>
  <c r="W186" i="39"/>
  <c r="W182" i="39"/>
  <c r="W174" i="39"/>
  <c r="W166" i="39"/>
  <c r="W158" i="39"/>
  <c r="W126" i="39"/>
  <c r="W67" i="39"/>
  <c r="Y194" i="39"/>
  <c r="Y186" i="39"/>
  <c r="Y174" i="39"/>
  <c r="W26" i="39"/>
  <c r="AF263" i="47"/>
  <c r="AF231" i="47"/>
  <c r="AF256" i="47"/>
  <c r="AF244" i="47"/>
  <c r="AF224" i="47"/>
  <c r="AF220" i="47"/>
  <c r="AF180" i="47"/>
  <c r="AF172" i="47"/>
  <c r="AF164" i="47"/>
  <c r="AF156" i="47"/>
  <c r="AF152" i="47"/>
  <c r="AF144" i="47"/>
  <c r="AF136" i="47"/>
  <c r="AF128" i="47"/>
  <c r="AF112" i="47"/>
  <c r="AF104" i="47"/>
  <c r="AF88" i="47"/>
  <c r="AF84" i="47"/>
  <c r="AF52" i="47"/>
  <c r="AF48" i="47"/>
  <c r="AF28" i="47"/>
  <c r="AF20" i="47"/>
  <c r="A11" i="37"/>
  <c r="AC298" i="39"/>
  <c r="AC266" i="39"/>
  <c r="AC234" i="39"/>
  <c r="AC214" i="39"/>
  <c r="AC202" i="39"/>
  <c r="AC194" i="39"/>
  <c r="AC190" i="39"/>
  <c r="AC186" i="39"/>
  <c r="AC174" i="39"/>
  <c r="AC166" i="39"/>
  <c r="AC146" i="39"/>
  <c r="W135" i="39"/>
  <c r="W122" i="39"/>
  <c r="W119" i="39"/>
  <c r="Y79" i="39"/>
  <c r="AF114" i="47"/>
  <c r="AF98" i="47"/>
  <c r="AF66" i="47"/>
  <c r="AF54" i="47"/>
  <c r="Y278" i="39"/>
  <c r="Y226" i="39"/>
  <c r="Y214" i="39"/>
  <c r="Y206" i="39"/>
  <c r="Y190" i="39"/>
  <c r="Y170" i="39"/>
  <c r="AF233" i="47"/>
  <c r="AF221" i="47"/>
  <c r="AF209" i="47"/>
  <c r="AF205" i="47"/>
  <c r="AF193" i="47"/>
  <c r="AF189" i="47"/>
  <c r="AF177" i="47"/>
  <c r="AF173" i="47"/>
  <c r="AF161" i="47"/>
  <c r="AF145" i="47"/>
  <c r="AF141" i="47"/>
  <c r="AF129" i="47"/>
  <c r="AF113" i="47"/>
  <c r="AF109" i="47"/>
  <c r="AF101" i="47"/>
  <c r="AF97" i="47"/>
  <c r="AF81" i="47"/>
  <c r="AF69" i="47"/>
  <c r="AF53" i="47"/>
  <c r="AF45" i="47"/>
  <c r="AF41" i="47"/>
  <c r="AF151" i="47"/>
  <c r="AU303" i="47"/>
  <c r="AO145" i="47"/>
  <c r="AU145" i="47"/>
  <c r="AU137" i="47"/>
  <c r="AU160" i="47"/>
  <c r="AU156" i="47"/>
  <c r="AU149" i="47"/>
  <c r="AI149" i="47"/>
  <c r="T224" i="47"/>
  <c r="AA156" i="47"/>
  <c r="AO141" i="47"/>
  <c r="AU141" i="47"/>
  <c r="AO133" i="47"/>
  <c r="AU133" i="47"/>
  <c r="AA179" i="47"/>
  <c r="AA171" i="47"/>
  <c r="T148" i="47"/>
  <c r="AO129" i="47"/>
  <c r="AA129" i="47"/>
  <c r="AO117" i="47"/>
  <c r="AU243" i="47"/>
  <c r="AI243" i="47"/>
  <c r="AI239" i="47"/>
  <c r="AI104" i="47"/>
  <c r="AA53" i="47"/>
  <c r="T92" i="47"/>
  <c r="AA80" i="47"/>
  <c r="T57" i="47"/>
  <c r="AA57" i="47"/>
  <c r="T49" i="47"/>
  <c r="AA68" i="47"/>
  <c r="AU68" i="47"/>
  <c r="AI64" i="47"/>
  <c r="AA60" i="47"/>
  <c r="AU60" i="47"/>
  <c r="AI77" i="47"/>
  <c r="AU77" i="47"/>
  <c r="AU73" i="47"/>
  <c r="AA69" i="47"/>
  <c r="AA65" i="47"/>
  <c r="AI65" i="47"/>
  <c r="AI61" i="47"/>
  <c r="AU61" i="47"/>
  <c r="U222" i="61"/>
  <c r="U179" i="61"/>
  <c r="T170" i="61"/>
  <c r="T151" i="61"/>
  <c r="U151" i="61"/>
  <c r="T148" i="61"/>
  <c r="U148" i="61"/>
  <c r="T117" i="61"/>
  <c r="T90" i="61"/>
  <c r="T74" i="61"/>
  <c r="T58" i="61"/>
  <c r="AF42" i="70"/>
  <c r="T42" i="61"/>
  <c r="T34" i="61"/>
  <c r="T26" i="61"/>
  <c r="T304" i="61"/>
  <c r="T296" i="61"/>
  <c r="T288" i="61"/>
  <c r="T280" i="61"/>
  <c r="T272" i="61"/>
  <c r="U192" i="61"/>
  <c r="T192" i="61"/>
  <c r="T183" i="61"/>
  <c r="U183" i="61"/>
  <c r="T180" i="61"/>
  <c r="U180" i="61"/>
  <c r="U166" i="61"/>
  <c r="U139" i="61"/>
  <c r="T139" i="61"/>
  <c r="T130" i="61"/>
  <c r="U130" i="61"/>
  <c r="T127" i="61"/>
  <c r="U127" i="61"/>
  <c r="U113" i="61"/>
  <c r="U90" i="61"/>
  <c r="T82" i="61"/>
  <c r="U74" i="61"/>
  <c r="U58" i="61"/>
  <c r="U42" i="61"/>
  <c r="U34" i="61"/>
  <c r="U26" i="61"/>
  <c r="T202" i="61"/>
  <c r="T66" i="61"/>
  <c r="T50" i="61"/>
  <c r="T15" i="61"/>
  <c r="U15" i="61"/>
  <c r="T223" i="61"/>
  <c r="U223" i="61"/>
  <c r="T215" i="61"/>
  <c r="U215" i="61"/>
  <c r="T212" i="61"/>
  <c r="U212" i="61"/>
  <c r="U160" i="61"/>
  <c r="T160" i="61"/>
  <c r="U147" i="61"/>
  <c r="T98" i="61"/>
  <c r="U214" i="61"/>
  <c r="T208" i="61"/>
  <c r="T196" i="61"/>
  <c r="U182" i="61"/>
  <c r="T176" i="61"/>
  <c r="T164" i="61"/>
  <c r="U150" i="61"/>
  <c r="T144" i="61"/>
  <c r="U129" i="61"/>
  <c r="T123" i="61"/>
  <c r="T111" i="61"/>
  <c r="U102" i="61"/>
  <c r="T101" i="61"/>
  <c r="T95" i="61"/>
  <c r="T93" i="61"/>
  <c r="T87" i="61"/>
  <c r="T85" i="61"/>
  <c r="T77" i="61"/>
  <c r="T69" i="61"/>
  <c r="T61" i="61"/>
  <c r="T53" i="61"/>
  <c r="T45" i="61"/>
  <c r="U21" i="61"/>
  <c r="U73" i="61"/>
  <c r="U65" i="61"/>
  <c r="U57" i="61"/>
  <c r="U49" i="61"/>
  <c r="U41" i="61"/>
  <c r="U33" i="61"/>
  <c r="U25" i="61"/>
  <c r="T21" i="61"/>
  <c r="U199" i="61"/>
  <c r="U195" i="61"/>
  <c r="U167" i="61"/>
  <c r="U163" i="61"/>
  <c r="U142" i="61"/>
  <c r="U114" i="61"/>
  <c r="U305" i="61"/>
  <c r="T305" i="61"/>
  <c r="U289" i="61"/>
  <c r="T289" i="61"/>
  <c r="U281" i="61"/>
  <c r="T281" i="61"/>
  <c r="U273" i="61"/>
  <c r="T273" i="61"/>
  <c r="U307" i="61"/>
  <c r="T299" i="61"/>
  <c r="U299" i="61"/>
  <c r="U291" i="61"/>
  <c r="U275" i="61"/>
  <c r="T267" i="61"/>
  <c r="U267" i="61"/>
  <c r="T259" i="61"/>
  <c r="T251" i="61"/>
  <c r="U251" i="61"/>
  <c r="U302" i="61"/>
  <c r="U286" i="61"/>
  <c r="U270" i="61"/>
  <c r="T255" i="61"/>
  <c r="U245" i="61"/>
  <c r="T242" i="61"/>
  <c r="U233" i="61"/>
  <c r="T218" i="61"/>
  <c r="U218" i="61"/>
  <c r="T211" i="61"/>
  <c r="T193" i="61"/>
  <c r="U193" i="61"/>
  <c r="T189" i="61"/>
  <c r="U189" i="61"/>
  <c r="T161" i="61"/>
  <c r="U161" i="61"/>
  <c r="T157" i="61"/>
  <c r="U157" i="61"/>
  <c r="T140" i="61"/>
  <c r="U140" i="61"/>
  <c r="T136" i="61"/>
  <c r="U136" i="61"/>
  <c r="T302" i="61"/>
  <c r="T286" i="61"/>
  <c r="T270" i="61"/>
  <c r="U254" i="61"/>
  <c r="T253" i="61"/>
  <c r="T231" i="61"/>
  <c r="U227" i="61"/>
  <c r="T201" i="61"/>
  <c r="U201" i="61"/>
  <c r="T197" i="61"/>
  <c r="U197" i="61"/>
  <c r="T169" i="61"/>
  <c r="U169" i="61"/>
  <c r="T165" i="61"/>
  <c r="U165" i="61"/>
  <c r="T116" i="61"/>
  <c r="U116" i="61"/>
  <c r="T112" i="61"/>
  <c r="U112" i="61"/>
  <c r="T243" i="61"/>
  <c r="T238" i="61"/>
  <c r="T226" i="61"/>
  <c r="U221" i="61"/>
  <c r="U217" i="61"/>
  <c r="T209" i="61"/>
  <c r="U209" i="61"/>
  <c r="T205" i="61"/>
  <c r="U205" i="61"/>
  <c r="T177" i="61"/>
  <c r="U177" i="61"/>
  <c r="T173" i="61"/>
  <c r="U173" i="61"/>
  <c r="T145" i="61"/>
  <c r="U145" i="61"/>
  <c r="T124" i="61"/>
  <c r="U124" i="61"/>
  <c r="T120" i="61"/>
  <c r="U120" i="61"/>
  <c r="T257" i="61"/>
  <c r="T250" i="61"/>
  <c r="T247" i="61"/>
  <c r="T230" i="61"/>
  <c r="T219" i="61"/>
  <c r="T213" i="61"/>
  <c r="U213" i="61"/>
  <c r="T185" i="61"/>
  <c r="U185" i="61"/>
  <c r="T181" i="61"/>
  <c r="U181" i="61"/>
  <c r="T153" i="61"/>
  <c r="U153" i="61"/>
  <c r="T149" i="61"/>
  <c r="U149" i="61"/>
  <c r="T132" i="61"/>
  <c r="T128" i="61"/>
  <c r="U128" i="61"/>
  <c r="T110" i="61"/>
  <c r="U110" i="61"/>
  <c r="T222" i="61"/>
  <c r="T214" i="61"/>
  <c r="T206" i="61"/>
  <c r="T203" i="61"/>
  <c r="T198" i="61"/>
  <c r="T195" i="61"/>
  <c r="T190" i="61"/>
  <c r="T187" i="61"/>
  <c r="AF186" i="70"/>
  <c r="T182" i="61"/>
  <c r="T179" i="61"/>
  <c r="T174" i="61"/>
  <c r="T171" i="61"/>
  <c r="T166" i="61"/>
  <c r="T163" i="61"/>
  <c r="T158" i="61"/>
  <c r="T155" i="61"/>
  <c r="T150" i="61"/>
  <c r="T142" i="61"/>
  <c r="T137" i="61"/>
  <c r="T134" i="61"/>
  <c r="T129" i="61"/>
  <c r="T121" i="61"/>
  <c r="T118" i="61"/>
  <c r="T113" i="61"/>
  <c r="T109" i="61"/>
  <c r="T108" i="61"/>
  <c r="T100" i="61"/>
  <c r="T96" i="61"/>
  <c r="U96" i="61"/>
  <c r="T84" i="61"/>
  <c r="T80" i="61"/>
  <c r="U80" i="61"/>
  <c r="T68" i="61"/>
  <c r="T64" i="61"/>
  <c r="U64" i="61"/>
  <c r="T52" i="61"/>
  <c r="T48" i="61"/>
  <c r="U48" i="61"/>
  <c r="T36" i="61"/>
  <c r="T32" i="61"/>
  <c r="U32" i="61"/>
  <c r="T11" i="61"/>
  <c r="U11" i="61"/>
  <c r="U210" i="61"/>
  <c r="U202" i="61"/>
  <c r="U194" i="61"/>
  <c r="U186" i="61"/>
  <c r="U178" i="61"/>
  <c r="U170" i="61"/>
  <c r="U162" i="61"/>
  <c r="U154" i="61"/>
  <c r="U146" i="61"/>
  <c r="U141" i="61"/>
  <c r="U133" i="61"/>
  <c r="U125" i="61"/>
  <c r="U117" i="61"/>
  <c r="T99" i="61"/>
  <c r="U99" i="61"/>
  <c r="T86" i="61"/>
  <c r="U86" i="61"/>
  <c r="T83" i="61"/>
  <c r="U83" i="61"/>
  <c r="T70" i="61"/>
  <c r="U70" i="61"/>
  <c r="T67" i="61"/>
  <c r="U67" i="61"/>
  <c r="T54" i="61"/>
  <c r="U54" i="61"/>
  <c r="T51" i="61"/>
  <c r="U51" i="61"/>
  <c r="T38" i="61"/>
  <c r="U38" i="61"/>
  <c r="T35" i="61"/>
  <c r="U35" i="61"/>
  <c r="U105" i="61"/>
  <c r="T104" i="61"/>
  <c r="T92" i="61"/>
  <c r="T88" i="61"/>
  <c r="U88" i="61"/>
  <c r="T76" i="61"/>
  <c r="T72" i="61"/>
  <c r="U72" i="61"/>
  <c r="T60" i="61"/>
  <c r="T56" i="61"/>
  <c r="U56" i="61"/>
  <c r="T44" i="61"/>
  <c r="T40" i="61"/>
  <c r="U40" i="61"/>
  <c r="T28" i="61"/>
  <c r="T19" i="61"/>
  <c r="U19" i="61"/>
  <c r="T14" i="61"/>
  <c r="U14" i="61"/>
  <c r="T94" i="61"/>
  <c r="U94" i="61"/>
  <c r="T91" i="61"/>
  <c r="U91" i="61"/>
  <c r="T78" i="61"/>
  <c r="U78" i="61"/>
  <c r="T75" i="61"/>
  <c r="U75" i="61"/>
  <c r="T62" i="61"/>
  <c r="U62" i="61"/>
  <c r="T59" i="61"/>
  <c r="U59" i="61"/>
  <c r="T46" i="61"/>
  <c r="U46" i="61"/>
  <c r="T43" i="61"/>
  <c r="U43" i="61"/>
  <c r="T30" i="61"/>
  <c r="U30" i="61"/>
  <c r="T27" i="61"/>
  <c r="U27" i="61"/>
  <c r="T12" i="61"/>
  <c r="AF269" i="70"/>
  <c r="A11" i="61"/>
  <c r="A11" i="70"/>
  <c r="AB108" i="62"/>
  <c r="AF66" i="70"/>
  <c r="AF46" i="70"/>
  <c r="S161" i="23"/>
  <c r="S128" i="23"/>
  <c r="S54" i="23"/>
  <c r="S40" i="23"/>
  <c r="S261" i="23"/>
  <c r="S278" i="23"/>
  <c r="S233" i="23"/>
  <c r="S294" i="23"/>
  <c r="S270" i="23"/>
  <c r="S293" i="23"/>
  <c r="S285" i="23"/>
  <c r="S234" i="23"/>
  <c r="S14" i="23"/>
  <c r="S217" i="23"/>
  <c r="S210" i="23"/>
  <c r="S194" i="23"/>
  <c r="S178" i="23"/>
  <c r="S221" i="23"/>
  <c r="S209" i="23"/>
  <c r="S206" i="23"/>
  <c r="S174" i="23"/>
  <c r="S23" i="23"/>
  <c r="S197" i="23"/>
  <c r="S142" i="23"/>
  <c r="S306" i="23"/>
  <c r="S298" i="23"/>
  <c r="S282" i="23"/>
  <c r="S274" i="23"/>
  <c r="S266" i="23"/>
  <c r="S258" i="23"/>
  <c r="S245" i="23"/>
  <c r="S242" i="23"/>
  <c r="S229" i="23"/>
  <c r="S226" i="23"/>
  <c r="S205" i="23"/>
  <c r="S202" i="23"/>
  <c r="S189" i="23"/>
  <c r="S157" i="23"/>
  <c r="S126" i="23"/>
  <c r="S110" i="23"/>
  <c r="S108" i="23"/>
  <c r="S92" i="23"/>
  <c r="S90" i="23"/>
  <c r="S76" i="23"/>
  <c r="S74" i="23"/>
  <c r="S62" i="23"/>
  <c r="S60" i="23"/>
  <c r="S58" i="23"/>
  <c r="S22" i="23"/>
  <c r="S177" i="23"/>
  <c r="S158" i="23"/>
  <c r="S297" i="23"/>
  <c r="S289" i="23"/>
  <c r="S281" i="23"/>
  <c r="S265" i="23"/>
  <c r="S257" i="23"/>
  <c r="S241" i="23"/>
  <c r="S225" i="23"/>
  <c r="S214" i="23"/>
  <c r="S198" i="23"/>
  <c r="S182" i="23"/>
  <c r="S166" i="23"/>
  <c r="S150" i="23"/>
  <c r="S52" i="23"/>
  <c r="S50" i="23"/>
  <c r="S44" i="23"/>
  <c r="S42" i="23"/>
  <c r="S36" i="23"/>
  <c r="S34" i="23"/>
  <c r="S16" i="23"/>
  <c r="S253" i="23"/>
  <c r="S237" i="23"/>
  <c r="S213" i="23"/>
  <c r="S149" i="23"/>
  <c r="S134" i="23"/>
  <c r="S130" i="23"/>
  <c r="S118" i="23"/>
  <c r="S100" i="23"/>
  <c r="S98" i="23"/>
  <c r="S86" i="23"/>
  <c r="S84" i="23"/>
  <c r="S82" i="23"/>
  <c r="S68" i="23"/>
  <c r="S66" i="23"/>
  <c r="S46" i="23"/>
  <c r="S38" i="23"/>
  <c r="S30" i="23"/>
  <c r="S15" i="23"/>
  <c r="S20" i="23"/>
  <c r="S129" i="23"/>
  <c r="S97" i="23"/>
  <c r="S89" i="23"/>
  <c r="S81" i="23"/>
  <c r="S73" i="23"/>
  <c r="S65" i="23"/>
  <c r="S57" i="23"/>
  <c r="S49" i="23"/>
  <c r="S41" i="23"/>
  <c r="S33" i="23"/>
  <c r="G81" i="41"/>
  <c r="S304" i="23"/>
  <c r="S300" i="23"/>
  <c r="S296" i="23"/>
  <c r="S288" i="23"/>
  <c r="S284" i="23"/>
  <c r="S280" i="23"/>
  <c r="S272" i="23"/>
  <c r="S268" i="23"/>
  <c r="S264" i="23"/>
  <c r="S260" i="23"/>
  <c r="S256" i="23"/>
  <c r="S252" i="23"/>
  <c r="S248" i="23"/>
  <c r="S244" i="23"/>
  <c r="S240" i="23"/>
  <c r="S236" i="23"/>
  <c r="S232" i="23"/>
  <c r="S228" i="23"/>
  <c r="S224" i="23"/>
  <c r="S220" i="23"/>
  <c r="S216" i="23"/>
  <c r="S212" i="23"/>
  <c r="S208" i="23"/>
  <c r="S204" i="23"/>
  <c r="S200" i="23"/>
  <c r="S196" i="23"/>
  <c r="S192" i="23"/>
  <c r="S188" i="23"/>
  <c r="S184" i="23"/>
  <c r="S176" i="23"/>
  <c r="S172" i="23"/>
  <c r="S168" i="23"/>
  <c r="S160" i="23"/>
  <c r="S156" i="23"/>
  <c r="S152" i="23"/>
  <c r="S144" i="23"/>
  <c r="S140" i="23"/>
  <c r="S135" i="23"/>
  <c r="S127" i="23"/>
  <c r="S119" i="23"/>
  <c r="S27" i="23"/>
  <c r="S307" i="23"/>
  <c r="S303" i="23"/>
  <c r="S295" i="23"/>
  <c r="S291" i="23"/>
  <c r="S287" i="23"/>
  <c r="S279" i="23"/>
  <c r="S275" i="23"/>
  <c r="S271" i="23"/>
  <c r="S263" i="23"/>
  <c r="S259" i="23"/>
  <c r="S255" i="23"/>
  <c r="S251" i="23"/>
  <c r="S247" i="23"/>
  <c r="S243" i="23"/>
  <c r="S239" i="23"/>
  <c r="S235" i="23"/>
  <c r="S231" i="23"/>
  <c r="S227" i="23"/>
  <c r="S223" i="23"/>
  <c r="S219" i="23"/>
  <c r="S215" i="23"/>
  <c r="S211" i="23"/>
  <c r="S207" i="23"/>
  <c r="S203" i="23"/>
  <c r="S199" i="23"/>
  <c r="S195" i="23"/>
  <c r="S191" i="23"/>
  <c r="S183" i="23"/>
  <c r="S175" i="23"/>
  <c r="S167" i="23"/>
  <c r="S159" i="23"/>
  <c r="S151" i="23"/>
  <c r="S143" i="23"/>
  <c r="S133" i="23"/>
  <c r="S125" i="23"/>
  <c r="S117" i="23"/>
  <c r="S109" i="23"/>
  <c r="S101" i="23"/>
  <c r="S69" i="23"/>
  <c r="S53" i="23"/>
  <c r="S45" i="23"/>
  <c r="S37" i="23"/>
  <c r="S111" i="23"/>
  <c r="S99" i="23"/>
  <c r="S95" i="23"/>
  <c r="S91" i="23"/>
  <c r="S83" i="23"/>
  <c r="S79" i="23"/>
  <c r="S75" i="23"/>
  <c r="S67" i="23"/>
  <c r="S59" i="23"/>
  <c r="S55" i="23"/>
  <c r="S51" i="23"/>
  <c r="S43" i="23"/>
  <c r="S39" i="23"/>
  <c r="S35" i="23"/>
  <c r="S28" i="23"/>
  <c r="S26" i="23"/>
  <c r="S19" i="23"/>
  <c r="S10" i="23"/>
  <c r="F272" i="41"/>
  <c r="R9" i="23"/>
  <c r="E9" i="50"/>
  <c r="F224" i="41"/>
  <c r="G275" i="41"/>
  <c r="AG112" i="50"/>
  <c r="G225" i="41"/>
  <c r="A11" i="23"/>
  <c r="AG209" i="50"/>
  <c r="S25" i="23"/>
  <c r="S13" i="23"/>
  <c r="A12" i="23"/>
  <c r="A12" i="50"/>
  <c r="G265" i="41"/>
  <c r="F255" i="41"/>
  <c r="F185" i="41"/>
  <c r="F145" i="41"/>
  <c r="F137" i="41"/>
  <c r="G107" i="41"/>
  <c r="F130" i="41"/>
  <c r="F98" i="41"/>
  <c r="G69" i="41"/>
  <c r="G24" i="41"/>
  <c r="F24" i="41"/>
  <c r="G65" i="41"/>
  <c r="G28" i="41"/>
  <c r="G26" i="41"/>
  <c r="F18" i="41"/>
  <c r="G30" i="41"/>
  <c r="U72" i="50"/>
  <c r="AB72" i="50"/>
  <c r="U180" i="63"/>
  <c r="U192" i="63"/>
  <c r="U150" i="63"/>
  <c r="U110" i="63"/>
  <c r="U94" i="63"/>
  <c r="T257" i="63"/>
  <c r="E257" i="72"/>
  <c r="T203" i="63"/>
  <c r="E203" i="72"/>
  <c r="T307" i="63"/>
  <c r="E307" i="72"/>
  <c r="N307" i="72"/>
  <c r="J307" i="72"/>
  <c r="T291" i="63"/>
  <c r="E291" i="72"/>
  <c r="AV291" i="72"/>
  <c r="R281" i="63"/>
  <c r="T271" i="63"/>
  <c r="E271" i="72"/>
  <c r="T254" i="63"/>
  <c r="E254" i="72"/>
  <c r="R236" i="63"/>
  <c r="X236" i="63"/>
  <c r="R229" i="63"/>
  <c r="X229" i="63"/>
  <c r="R221" i="63"/>
  <c r="X221" i="63"/>
  <c r="T217" i="63"/>
  <c r="E217" i="72"/>
  <c r="T207" i="63"/>
  <c r="E207" i="72"/>
  <c r="S199" i="63"/>
  <c r="T59" i="63"/>
  <c r="E59" i="72"/>
  <c r="T31" i="63"/>
  <c r="E31" i="72"/>
  <c r="U19" i="63"/>
  <c r="S19" i="63"/>
  <c r="T14" i="63"/>
  <c r="E14" i="72"/>
  <c r="U228" i="63"/>
  <c r="T195" i="63"/>
  <c r="E195" i="72"/>
  <c r="S25" i="63"/>
  <c r="T192" i="63"/>
  <c r="E192" i="72"/>
  <c r="T69" i="63"/>
  <c r="E69" i="72"/>
  <c r="T47" i="63"/>
  <c r="E47" i="72"/>
  <c r="T29" i="63"/>
  <c r="E29" i="72"/>
  <c r="N29" i="72"/>
  <c r="Q29" i="72"/>
  <c r="R29" i="63"/>
  <c r="X29" i="63"/>
  <c r="T28" i="63"/>
  <c r="E28" i="72"/>
  <c r="T15" i="63"/>
  <c r="E15" i="72"/>
  <c r="T268" i="63"/>
  <c r="E268" i="72"/>
  <c r="T261" i="63"/>
  <c r="E261" i="72"/>
  <c r="R227" i="63"/>
  <c r="X227" i="63"/>
  <c r="T224" i="63"/>
  <c r="E224" i="72"/>
  <c r="U208" i="63"/>
  <c r="T21" i="63"/>
  <c r="E21" i="72"/>
  <c r="N21" i="72"/>
  <c r="R21" i="63"/>
  <c r="U21" i="63"/>
  <c r="X21" i="63"/>
  <c r="T17" i="63"/>
  <c r="E17" i="72"/>
  <c r="R17" i="63"/>
  <c r="S17" i="63"/>
  <c r="X17" i="63"/>
  <c r="S167" i="63"/>
  <c r="T25" i="63"/>
  <c r="E25" i="72"/>
  <c r="T19" i="63"/>
  <c r="E19" i="72"/>
  <c r="N19" i="72"/>
  <c r="J19" i="72"/>
  <c r="S13" i="63"/>
  <c r="T216" i="63"/>
  <c r="E216" i="72"/>
  <c r="T208" i="63"/>
  <c r="E208" i="72"/>
  <c r="T209" i="63"/>
  <c r="E209" i="72"/>
  <c r="S217" i="63"/>
  <c r="G163" i="67"/>
  <c r="F65" i="67"/>
  <c r="G65" i="67"/>
  <c r="U303" i="63"/>
  <c r="U76" i="63"/>
  <c r="G303" i="67"/>
  <c r="G260" i="67"/>
  <c r="G239" i="67"/>
  <c r="F73" i="67"/>
  <c r="U277" i="63"/>
  <c r="S306" i="63"/>
  <c r="G187" i="67"/>
  <c r="G137" i="67"/>
  <c r="F104" i="67"/>
  <c r="F91" i="67"/>
  <c r="G129" i="67"/>
  <c r="G159" i="67"/>
  <c r="F126" i="67"/>
  <c r="F108" i="67"/>
  <c r="F185" i="67"/>
  <c r="F270" i="67"/>
  <c r="G270" i="67"/>
  <c r="G301" i="67"/>
  <c r="S46" i="63"/>
  <c r="F157" i="67"/>
  <c r="G157" i="67"/>
  <c r="G221" i="67"/>
  <c r="S66" i="63"/>
  <c r="F241" i="67"/>
  <c r="S35" i="63"/>
  <c r="F262" i="67"/>
  <c r="G83" i="67"/>
  <c r="A13" i="63"/>
  <c r="A13" i="72"/>
  <c r="F265" i="67"/>
  <c r="F161" i="67"/>
  <c r="G149" i="67"/>
  <c r="F149" i="67"/>
  <c r="G133" i="67"/>
  <c r="G117" i="67"/>
  <c r="F165" i="67"/>
  <c r="F147" i="67"/>
  <c r="G147" i="67"/>
  <c r="F115" i="67"/>
  <c r="G115" i="67"/>
  <c r="G161" i="67"/>
  <c r="G122" i="67"/>
  <c r="G143" i="67"/>
  <c r="F28" i="67"/>
  <c r="F113" i="67"/>
  <c r="G108" i="67"/>
  <c r="F59" i="67"/>
  <c r="F63" i="67"/>
  <c r="G47" i="67"/>
  <c r="F67" i="67"/>
  <c r="G67" i="67"/>
  <c r="G51" i="67"/>
  <c r="G55" i="67"/>
  <c r="F24" i="67"/>
  <c r="R9" i="63"/>
  <c r="X9" i="63"/>
  <c r="T26" i="51"/>
  <c r="S42" i="51"/>
  <c r="S24" i="51"/>
  <c r="AG237" i="64"/>
  <c r="E237" i="75"/>
  <c r="AC237" i="75"/>
  <c r="AE215" i="64"/>
  <c r="AK215" i="64"/>
  <c r="AE211" i="64"/>
  <c r="AK211" i="64"/>
  <c r="AF206" i="64"/>
  <c r="AH190" i="64"/>
  <c r="AE172" i="64"/>
  <c r="AK172" i="64"/>
  <c r="AH152" i="64"/>
  <c r="AF150" i="64"/>
  <c r="AE149" i="64"/>
  <c r="AK149" i="64"/>
  <c r="AF136" i="64"/>
  <c r="AH134" i="64"/>
  <c r="AH118" i="64"/>
  <c r="AH104" i="64"/>
  <c r="AF102" i="64"/>
  <c r="AE101" i="64"/>
  <c r="AK101" i="64"/>
  <c r="AF88" i="64"/>
  <c r="AH86" i="64"/>
  <c r="AF76" i="64"/>
  <c r="AH74" i="64"/>
  <c r="AG72" i="64"/>
  <c r="E72" i="75"/>
  <c r="N72" i="75"/>
  <c r="Q72" i="75"/>
  <c r="AG69" i="64"/>
  <c r="E69" i="75"/>
  <c r="U69" i="75"/>
  <c r="AE62" i="64"/>
  <c r="AK62" i="64"/>
  <c r="AE39" i="64"/>
  <c r="AK39" i="64"/>
  <c r="AE23" i="64"/>
  <c r="AK23" i="64"/>
  <c r="AF172" i="64"/>
  <c r="AH299" i="64"/>
  <c r="AG285" i="64"/>
  <c r="E285" i="75"/>
  <c r="U285" i="75"/>
  <c r="AH277" i="64"/>
  <c r="AF190" i="64"/>
  <c r="AG152" i="64"/>
  <c r="E152" i="75"/>
  <c r="AJ152" i="75"/>
  <c r="AG134" i="64"/>
  <c r="E134" i="75"/>
  <c r="AH133" i="64"/>
  <c r="AG118" i="64"/>
  <c r="E118" i="75"/>
  <c r="AV118" i="75"/>
  <c r="AH117" i="64"/>
  <c r="AG104" i="64"/>
  <c r="E104" i="75"/>
  <c r="AV104" i="75"/>
  <c r="AG86" i="64"/>
  <c r="E86" i="75"/>
  <c r="U86" i="75"/>
  <c r="AH85" i="64"/>
  <c r="AG74" i="64"/>
  <c r="E74" i="75"/>
  <c r="V74" i="75"/>
  <c r="AH42" i="64"/>
  <c r="AH41" i="64"/>
  <c r="AG293" i="64"/>
  <c r="E293" i="75"/>
  <c r="AB293" i="75"/>
  <c r="AE285" i="64"/>
  <c r="AK285" i="64"/>
  <c r="AH284" i="64"/>
  <c r="AG267" i="64"/>
  <c r="E267" i="75"/>
  <c r="AJ267" i="75"/>
  <c r="AG259" i="64"/>
  <c r="E259" i="75"/>
  <c r="AB259" i="75"/>
  <c r="AE253" i="64"/>
  <c r="AK253" i="64"/>
  <c r="AG251" i="64"/>
  <c r="E251" i="75"/>
  <c r="N251" i="75"/>
  <c r="Q251" i="75"/>
  <c r="AH243" i="64"/>
  <c r="AH242" i="64"/>
  <c r="AH211" i="64"/>
  <c r="AH201" i="64"/>
  <c r="AE190" i="64"/>
  <c r="AK190" i="64"/>
  <c r="AG172" i="64"/>
  <c r="E172" i="75"/>
  <c r="AJ172" i="75"/>
  <c r="AG168" i="64"/>
  <c r="E168" i="75"/>
  <c r="AB168" i="75"/>
  <c r="AF152" i="64"/>
  <c r="AH150" i="64"/>
  <c r="AG143" i="64"/>
  <c r="E143" i="75"/>
  <c r="AB143" i="75"/>
  <c r="AH136" i="64"/>
  <c r="AF134" i="64"/>
  <c r="AE133" i="64"/>
  <c r="AK133" i="64"/>
  <c r="AG120" i="64"/>
  <c r="E120" i="75"/>
  <c r="U120" i="75"/>
  <c r="AF118" i="64"/>
  <c r="AE117" i="64"/>
  <c r="AK117" i="64"/>
  <c r="AG111" i="64"/>
  <c r="E111" i="75"/>
  <c r="N111" i="75"/>
  <c r="Q111" i="75"/>
  <c r="AF104" i="64"/>
  <c r="AH102" i="64"/>
  <c r="AG95" i="64"/>
  <c r="E95" i="75"/>
  <c r="N95" i="75"/>
  <c r="H95" i="75"/>
  <c r="AH88" i="64"/>
  <c r="AF86" i="64"/>
  <c r="AE85" i="64"/>
  <c r="AK85" i="64"/>
  <c r="AH76" i="64"/>
  <c r="AF74" i="64"/>
  <c r="AE72" i="64"/>
  <c r="AK72" i="64"/>
  <c r="AE69" i="64"/>
  <c r="AK69" i="64"/>
  <c r="AG53" i="64"/>
  <c r="E53" i="75"/>
  <c r="AV53" i="75"/>
  <c r="AH39" i="64"/>
  <c r="AG309" i="64"/>
  <c r="E309" i="75"/>
  <c r="AP309" i="75"/>
  <c r="AG302" i="64"/>
  <c r="E302" i="75"/>
  <c r="AJ302" i="75"/>
  <c r="AE302" i="64"/>
  <c r="AK302" i="64"/>
  <c r="AF302" i="64"/>
  <c r="AH301" i="64"/>
  <c r="AE301" i="64"/>
  <c r="AK301" i="64"/>
  <c r="AF294" i="64"/>
  <c r="AH294" i="64"/>
  <c r="AF304" i="64"/>
  <c r="AG304" i="64"/>
  <c r="E304" i="75"/>
  <c r="AB304" i="75"/>
  <c r="AF296" i="64"/>
  <c r="AG296" i="64"/>
  <c r="E296" i="75"/>
  <c r="AJ296" i="75"/>
  <c r="AF292" i="64"/>
  <c r="AG292" i="64"/>
  <c r="E292" i="75"/>
  <c r="AJ292" i="75"/>
  <c r="AG306" i="64"/>
  <c r="E306" i="75"/>
  <c r="AJ306" i="75"/>
  <c r="AH306" i="64"/>
  <c r="AE306" i="64"/>
  <c r="AK306" i="64"/>
  <c r="AF306" i="64"/>
  <c r="AF305" i="64"/>
  <c r="AG305" i="64"/>
  <c r="E305" i="75"/>
  <c r="AB305" i="75"/>
  <c r="AE305" i="64"/>
  <c r="AK305" i="64"/>
  <c r="AG298" i="64"/>
  <c r="E298" i="75"/>
  <c r="V298" i="75"/>
  <c r="AH298" i="64"/>
  <c r="AE298" i="64"/>
  <c r="AK298" i="64"/>
  <c r="AF298" i="64"/>
  <c r="AH297" i="64"/>
  <c r="AF308" i="64"/>
  <c r="AG308" i="64"/>
  <c r="E308" i="75"/>
  <c r="AB308" i="75"/>
  <c r="AE300" i="64"/>
  <c r="AK300" i="64"/>
  <c r="AF300" i="64"/>
  <c r="AG300" i="64"/>
  <c r="E300" i="75"/>
  <c r="V300" i="75"/>
  <c r="AH300" i="64"/>
  <c r="AG288" i="64"/>
  <c r="E288" i="75"/>
  <c r="AV288" i="75"/>
  <c r="AE286" i="64"/>
  <c r="AK286" i="64"/>
  <c r="AG286" i="64"/>
  <c r="E286" i="75"/>
  <c r="U286" i="75"/>
  <c r="AG280" i="64"/>
  <c r="E280" i="75"/>
  <c r="AC280" i="75"/>
  <c r="AE280" i="64"/>
  <c r="AK280" i="64"/>
  <c r="AG278" i="64"/>
  <c r="E278" i="75"/>
  <c r="AP278" i="75"/>
  <c r="AG268" i="64"/>
  <c r="E268" i="75"/>
  <c r="AV268" i="75"/>
  <c r="AE268" i="64"/>
  <c r="AK268" i="64"/>
  <c r="AF268" i="64"/>
  <c r="AH268" i="64"/>
  <c r="AG260" i="64"/>
  <c r="E260" i="75"/>
  <c r="AC260" i="75"/>
  <c r="AE260" i="64"/>
  <c r="AK260" i="64"/>
  <c r="AF260" i="64"/>
  <c r="AH260" i="64"/>
  <c r="AE252" i="64"/>
  <c r="AK252" i="64"/>
  <c r="AF252" i="64"/>
  <c r="AH246" i="64"/>
  <c r="AF246" i="64"/>
  <c r="AE293" i="64"/>
  <c r="AK293" i="64"/>
  <c r="AE291" i="64"/>
  <c r="AK291" i="64"/>
  <c r="AF279" i="64"/>
  <c r="AH279" i="64"/>
  <c r="AG266" i="64"/>
  <c r="E266" i="75"/>
  <c r="N266" i="75"/>
  <c r="Q266" i="75"/>
  <c r="AE258" i="64"/>
  <c r="AK258" i="64"/>
  <c r="AF258" i="64"/>
  <c r="AG258" i="64"/>
  <c r="E258" i="75"/>
  <c r="AV258" i="75"/>
  <c r="AH258" i="64"/>
  <c r="AG248" i="64"/>
  <c r="E248" i="75"/>
  <c r="AJ248" i="75"/>
  <c r="AF248" i="64"/>
  <c r="AG241" i="64"/>
  <c r="E241" i="75"/>
  <c r="V241" i="75"/>
  <c r="AF241" i="64"/>
  <c r="AH241" i="64"/>
  <c r="AF239" i="64"/>
  <c r="AH239" i="64"/>
  <c r="AE290" i="64"/>
  <c r="AK290" i="64"/>
  <c r="AG290" i="64"/>
  <c r="E290" i="75"/>
  <c r="AJ290" i="75"/>
  <c r="AH286" i="64"/>
  <c r="AG284" i="64"/>
  <c r="E284" i="75"/>
  <c r="AP284" i="75"/>
  <c r="AE284" i="64"/>
  <c r="AK284" i="64"/>
  <c r="AE282" i="64"/>
  <c r="AK282" i="64"/>
  <c r="AG282" i="64"/>
  <c r="E282" i="75"/>
  <c r="AP282" i="75"/>
  <c r="AH280" i="64"/>
  <c r="AH278" i="64"/>
  <c r="AG274" i="64"/>
  <c r="E274" i="75"/>
  <c r="AP274" i="75"/>
  <c r="AH274" i="64"/>
  <c r="AE272" i="64"/>
  <c r="AK272" i="64"/>
  <c r="AF272" i="64"/>
  <c r="AE270" i="64"/>
  <c r="AK270" i="64"/>
  <c r="AG270" i="64"/>
  <c r="E270" i="75"/>
  <c r="U270" i="75"/>
  <c r="AH270" i="64"/>
  <c r="AF270" i="64"/>
  <c r="AH264" i="64"/>
  <c r="AE262" i="64"/>
  <c r="AK262" i="64"/>
  <c r="AG262" i="64"/>
  <c r="E262" i="75"/>
  <c r="AV262" i="75"/>
  <c r="AF262" i="64"/>
  <c r="AG256" i="64"/>
  <c r="E256" i="75"/>
  <c r="AC256" i="75"/>
  <c r="AE256" i="64"/>
  <c r="AK256" i="64"/>
  <c r="AF256" i="64"/>
  <c r="AE254" i="64"/>
  <c r="AK254" i="64"/>
  <c r="AG254" i="64"/>
  <c r="E254" i="75"/>
  <c r="V254" i="75"/>
  <c r="AH254" i="64"/>
  <c r="AF254" i="64"/>
  <c r="AE249" i="64"/>
  <c r="AK249" i="64"/>
  <c r="AF249" i="64"/>
  <c r="AF238" i="64"/>
  <c r="AG238" i="64"/>
  <c r="E238" i="75"/>
  <c r="AB238" i="75"/>
  <c r="AF288" i="64"/>
  <c r="AF286" i="64"/>
  <c r="AF280" i="64"/>
  <c r="AF278" i="64"/>
  <c r="AG276" i="64"/>
  <c r="E276" i="75"/>
  <c r="AV276" i="75"/>
  <c r="AF276" i="64"/>
  <c r="AH276" i="64"/>
  <c r="AE275" i="64"/>
  <c r="AK275" i="64"/>
  <c r="AH271" i="64"/>
  <c r="AE267" i="64"/>
  <c r="AK267" i="64"/>
  <c r="AE265" i="64"/>
  <c r="AK265" i="64"/>
  <c r="AE259" i="64"/>
  <c r="AK259" i="64"/>
  <c r="AE257" i="64"/>
  <c r="AK257" i="64"/>
  <c r="AH255" i="64"/>
  <c r="AE251" i="64"/>
  <c r="AK251" i="64"/>
  <c r="AH250" i="64"/>
  <c r="AH247" i="64"/>
  <c r="AE244" i="64"/>
  <c r="AK244" i="64"/>
  <c r="AG240" i="64"/>
  <c r="E240" i="75"/>
  <c r="AJ240" i="75"/>
  <c r="AH240" i="64"/>
  <c r="AF232" i="64"/>
  <c r="AG232" i="64"/>
  <c r="E232" i="75"/>
  <c r="AB232" i="75"/>
  <c r="AH231" i="64"/>
  <c r="AE231" i="64"/>
  <c r="AK231" i="64"/>
  <c r="AF230" i="64"/>
  <c r="AH230" i="64"/>
  <c r="AE224" i="64"/>
  <c r="AK224" i="64"/>
  <c r="AF224" i="64"/>
  <c r="AG224" i="64"/>
  <c r="E224" i="75"/>
  <c r="AV224" i="75"/>
  <c r="AG223" i="64"/>
  <c r="E223" i="75"/>
  <c r="AP223" i="75"/>
  <c r="AH223" i="64"/>
  <c r="AE223" i="64"/>
  <c r="AK223" i="64"/>
  <c r="AF222" i="64"/>
  <c r="AG222" i="64"/>
  <c r="E222" i="75"/>
  <c r="N222" i="75"/>
  <c r="H222" i="75"/>
  <c r="AH222" i="64"/>
  <c r="AH216" i="64"/>
  <c r="AE216" i="64"/>
  <c r="AK216" i="64"/>
  <c r="AF216" i="64"/>
  <c r="AE200" i="64"/>
  <c r="AK200" i="64"/>
  <c r="AF200" i="64"/>
  <c r="AG200" i="64"/>
  <c r="E200" i="75"/>
  <c r="AV200" i="75"/>
  <c r="AH188" i="64"/>
  <c r="AE188" i="64"/>
  <c r="AK188" i="64"/>
  <c r="AF188" i="64"/>
  <c r="AH186" i="64"/>
  <c r="AE186" i="64"/>
  <c r="AK186" i="64"/>
  <c r="AF186" i="64"/>
  <c r="AH179" i="64"/>
  <c r="AG179" i="64"/>
  <c r="E179" i="75"/>
  <c r="AC179" i="75"/>
  <c r="AE179" i="64"/>
  <c r="AK179" i="64"/>
  <c r="AG176" i="64"/>
  <c r="E176" i="75"/>
  <c r="AJ176" i="75"/>
  <c r="AE176" i="64"/>
  <c r="AK176" i="64"/>
  <c r="AF176" i="64"/>
  <c r="AH176" i="64"/>
  <c r="AG174" i="64"/>
  <c r="E174" i="75"/>
  <c r="AC174" i="75"/>
  <c r="AH174" i="64"/>
  <c r="AE174" i="64"/>
  <c r="AK174" i="64"/>
  <c r="AF158" i="64"/>
  <c r="AG158" i="64"/>
  <c r="E158" i="75"/>
  <c r="V158" i="75"/>
  <c r="AH158" i="64"/>
  <c r="AG145" i="64"/>
  <c r="E145" i="75"/>
  <c r="AJ145" i="75"/>
  <c r="AH145" i="64"/>
  <c r="AE145" i="64"/>
  <c r="AK145" i="64"/>
  <c r="AF145" i="64"/>
  <c r="AE139" i="64"/>
  <c r="AK139" i="64"/>
  <c r="AF139" i="64"/>
  <c r="AG139" i="64"/>
  <c r="E139" i="75"/>
  <c r="AB139" i="75"/>
  <c r="AH139" i="64"/>
  <c r="AG122" i="64"/>
  <c r="E122" i="75"/>
  <c r="AP122" i="75"/>
  <c r="AH122" i="64"/>
  <c r="AE122" i="64"/>
  <c r="AK122" i="64"/>
  <c r="AF122" i="64"/>
  <c r="AG83" i="64"/>
  <c r="E83" i="75"/>
  <c r="U83" i="75"/>
  <c r="AH83" i="64"/>
  <c r="AE83" i="64"/>
  <c r="AK83" i="64"/>
  <c r="AF83" i="64"/>
  <c r="AE79" i="64"/>
  <c r="AK79" i="64"/>
  <c r="AF79" i="64"/>
  <c r="AG79" i="64"/>
  <c r="E79" i="75"/>
  <c r="AJ79" i="75"/>
  <c r="AH79" i="64"/>
  <c r="AG271" i="64"/>
  <c r="E271" i="75"/>
  <c r="N271" i="75"/>
  <c r="AG263" i="64"/>
  <c r="E263" i="75"/>
  <c r="AJ263" i="75"/>
  <c r="AG255" i="64"/>
  <c r="E255" i="75"/>
  <c r="V255" i="75"/>
  <c r="AG250" i="64"/>
  <c r="E250" i="75"/>
  <c r="AC250" i="75"/>
  <c r="AG247" i="64"/>
  <c r="E247" i="75"/>
  <c r="V247" i="75"/>
  <c r="AE243" i="64"/>
  <c r="AK243" i="64"/>
  <c r="AH237" i="64"/>
  <c r="AE237" i="64"/>
  <c r="AK237" i="64"/>
  <c r="AG236" i="64"/>
  <c r="E236" i="75"/>
  <c r="AB236" i="75"/>
  <c r="AH236" i="64"/>
  <c r="AE236" i="64"/>
  <c r="AK236" i="64"/>
  <c r="AE235" i="64"/>
  <c r="AK235" i="64"/>
  <c r="AF235" i="64"/>
  <c r="AG235" i="64"/>
  <c r="E235" i="75"/>
  <c r="U235" i="75"/>
  <c r="AH229" i="64"/>
  <c r="AE229" i="64"/>
  <c r="AK229" i="64"/>
  <c r="AF229" i="64"/>
  <c r="AG228" i="64"/>
  <c r="E228" i="75"/>
  <c r="AB228" i="75"/>
  <c r="AH228" i="64"/>
  <c r="AE228" i="64"/>
  <c r="AK228" i="64"/>
  <c r="AE227" i="64"/>
  <c r="AK227" i="64"/>
  <c r="AF227" i="64"/>
  <c r="AG227" i="64"/>
  <c r="E227" i="75"/>
  <c r="AB227" i="75"/>
  <c r="AH221" i="64"/>
  <c r="AE221" i="64"/>
  <c r="AK221" i="64"/>
  <c r="AF221" i="64"/>
  <c r="AG220" i="64"/>
  <c r="E220" i="75"/>
  <c r="AJ220" i="75"/>
  <c r="AH220" i="64"/>
  <c r="AE220" i="64"/>
  <c r="AK220" i="64"/>
  <c r="AE219" i="64"/>
  <c r="AK219" i="64"/>
  <c r="AF219" i="64"/>
  <c r="AG219" i="64"/>
  <c r="E219" i="75"/>
  <c r="V219" i="75"/>
  <c r="AE214" i="64"/>
  <c r="AK214" i="64"/>
  <c r="AF214" i="64"/>
  <c r="AG214" i="64"/>
  <c r="E214" i="75"/>
  <c r="AB214" i="75"/>
  <c r="AE205" i="64"/>
  <c r="AK205" i="64"/>
  <c r="AF205" i="64"/>
  <c r="AG205" i="64"/>
  <c r="E205" i="75"/>
  <c r="AP205" i="75"/>
  <c r="AF203" i="64"/>
  <c r="AG203" i="64"/>
  <c r="E203" i="75"/>
  <c r="AB203" i="75"/>
  <c r="AH203" i="64"/>
  <c r="AG199" i="64"/>
  <c r="E199" i="75"/>
  <c r="U199" i="75"/>
  <c r="AH199" i="64"/>
  <c r="AE199" i="64"/>
  <c r="AK199" i="64"/>
  <c r="AE198" i="64"/>
  <c r="AK198" i="64"/>
  <c r="AF198" i="64"/>
  <c r="AG198" i="64"/>
  <c r="E198" i="75"/>
  <c r="AP198" i="75"/>
  <c r="AG197" i="64"/>
  <c r="E197" i="75"/>
  <c r="AB197" i="75"/>
  <c r="AH197" i="64"/>
  <c r="AE197" i="64"/>
  <c r="AK197" i="64"/>
  <c r="AF196" i="64"/>
  <c r="AG196" i="64"/>
  <c r="E196" i="75"/>
  <c r="AP196" i="75"/>
  <c r="AH196" i="64"/>
  <c r="AF194" i="64"/>
  <c r="AG194" i="64"/>
  <c r="E194" i="75"/>
  <c r="AH194" i="64"/>
  <c r="AG188" i="64"/>
  <c r="E188" i="75"/>
  <c r="AV188" i="75"/>
  <c r="AG186" i="64"/>
  <c r="E186" i="75"/>
  <c r="AB186" i="75"/>
  <c r="AE184" i="64"/>
  <c r="AK184" i="64"/>
  <c r="AF184" i="64"/>
  <c r="AG184" i="64"/>
  <c r="E184" i="75"/>
  <c r="AP184" i="75"/>
  <c r="AF179" i="64"/>
  <c r="AF174" i="64"/>
  <c r="AE173" i="64"/>
  <c r="AK173" i="64"/>
  <c r="AF173" i="64"/>
  <c r="AG173" i="64"/>
  <c r="E173" i="75"/>
  <c r="AC173" i="75"/>
  <c r="AF171" i="64"/>
  <c r="AG171" i="64"/>
  <c r="E171" i="75"/>
  <c r="AC171" i="75"/>
  <c r="AH171" i="64"/>
  <c r="AF167" i="64"/>
  <c r="AG167" i="64"/>
  <c r="E167" i="75"/>
  <c r="AE167" i="64"/>
  <c r="AK167" i="64"/>
  <c r="AH167" i="64"/>
  <c r="AF165" i="64"/>
  <c r="AG165" i="64"/>
  <c r="E165" i="75"/>
  <c r="N165" i="75"/>
  <c r="Q165" i="75"/>
  <c r="AE165" i="64"/>
  <c r="AK165" i="64"/>
  <c r="AH165" i="64"/>
  <c r="AE155" i="64"/>
  <c r="AK155" i="64"/>
  <c r="AF155" i="64"/>
  <c r="AG155" i="64"/>
  <c r="E155" i="75"/>
  <c r="AJ155" i="75"/>
  <c r="AH155" i="64"/>
  <c r="AE146" i="64"/>
  <c r="AK146" i="64"/>
  <c r="AF146" i="64"/>
  <c r="AG146" i="64"/>
  <c r="E146" i="75"/>
  <c r="U146" i="75"/>
  <c r="AH146" i="64"/>
  <c r="AG140" i="64"/>
  <c r="E140" i="75"/>
  <c r="AP140" i="75"/>
  <c r="AH140" i="64"/>
  <c r="AE140" i="64"/>
  <c r="AK140" i="64"/>
  <c r="AF140" i="64"/>
  <c r="AE100" i="64"/>
  <c r="AK100" i="64"/>
  <c r="AF100" i="64"/>
  <c r="AG100" i="64"/>
  <c r="E100" i="75"/>
  <c r="AB100" i="75"/>
  <c r="AH100" i="64"/>
  <c r="AF94" i="64"/>
  <c r="AG94" i="64"/>
  <c r="E94" i="75"/>
  <c r="AH94" i="64"/>
  <c r="AE94" i="64"/>
  <c r="AK94" i="64"/>
  <c r="AG80" i="64"/>
  <c r="E80" i="75"/>
  <c r="AP80" i="75"/>
  <c r="AH80" i="64"/>
  <c r="AE80" i="64"/>
  <c r="AK80" i="64"/>
  <c r="AF80" i="64"/>
  <c r="AG49" i="64"/>
  <c r="E49" i="75"/>
  <c r="AJ49" i="75"/>
  <c r="AE49" i="64"/>
  <c r="AK49" i="64"/>
  <c r="AF49" i="64"/>
  <c r="AH49" i="64"/>
  <c r="AH275" i="64"/>
  <c r="AE271" i="64"/>
  <c r="AK271" i="64"/>
  <c r="AH267" i="64"/>
  <c r="AE263" i="64"/>
  <c r="AK263" i="64"/>
  <c r="AH259" i="64"/>
  <c r="AE255" i="64"/>
  <c r="AK255" i="64"/>
  <c r="AH251" i="64"/>
  <c r="AF250" i="64"/>
  <c r="AF247" i="64"/>
  <c r="AG218" i="64"/>
  <c r="E218" i="75"/>
  <c r="AC218" i="75"/>
  <c r="AH218" i="64"/>
  <c r="AE218" i="64"/>
  <c r="AK218" i="64"/>
  <c r="AE217" i="64"/>
  <c r="AK217" i="64"/>
  <c r="AF217" i="64"/>
  <c r="AG217" i="64"/>
  <c r="E217" i="75"/>
  <c r="AP217" i="75"/>
  <c r="AG213" i="64"/>
  <c r="E213" i="75"/>
  <c r="AH213" i="64"/>
  <c r="AE213" i="64"/>
  <c r="AK213" i="64"/>
  <c r="AE212" i="64"/>
  <c r="AK212" i="64"/>
  <c r="AF212" i="64"/>
  <c r="AG212" i="64"/>
  <c r="E212" i="75"/>
  <c r="AB212" i="75"/>
  <c r="AE210" i="64"/>
  <c r="AK210" i="64"/>
  <c r="AF210" i="64"/>
  <c r="AG210" i="64"/>
  <c r="E210" i="75"/>
  <c r="AP210" i="75"/>
  <c r="AG209" i="64"/>
  <c r="E209" i="75"/>
  <c r="AP209" i="75"/>
  <c r="AH209" i="64"/>
  <c r="AE209" i="64"/>
  <c r="AK209" i="64"/>
  <c r="AF208" i="64"/>
  <c r="AG208" i="64"/>
  <c r="E208" i="75"/>
  <c r="AJ208" i="75"/>
  <c r="AH208" i="64"/>
  <c r="AH193" i="64"/>
  <c r="AE193" i="64"/>
  <c r="AK193" i="64"/>
  <c r="AF193" i="64"/>
  <c r="AG192" i="64"/>
  <c r="E192" i="75"/>
  <c r="AV192" i="75"/>
  <c r="AH192" i="64"/>
  <c r="AE192" i="64"/>
  <c r="AK192" i="64"/>
  <c r="AE191" i="64"/>
  <c r="AK191" i="64"/>
  <c r="AF191" i="64"/>
  <c r="AG191" i="64"/>
  <c r="E191" i="75"/>
  <c r="AC191" i="75"/>
  <c r="AE189" i="64"/>
  <c r="AK189" i="64"/>
  <c r="AF189" i="64"/>
  <c r="AG189" i="64"/>
  <c r="E189" i="75"/>
  <c r="U189" i="75"/>
  <c r="AF187" i="64"/>
  <c r="AG187" i="64"/>
  <c r="E187" i="75"/>
  <c r="V187" i="75"/>
  <c r="AH187" i="64"/>
  <c r="AG183" i="64"/>
  <c r="E183" i="75"/>
  <c r="N183" i="75"/>
  <c r="AH183" i="64"/>
  <c r="AE183" i="64"/>
  <c r="AK183" i="64"/>
  <c r="AE182" i="64"/>
  <c r="AK182" i="64"/>
  <c r="AF182" i="64"/>
  <c r="AG182" i="64"/>
  <c r="E182" i="75"/>
  <c r="AV182" i="75"/>
  <c r="AG181" i="64"/>
  <c r="E181" i="75"/>
  <c r="AC181" i="75"/>
  <c r="AH181" i="64"/>
  <c r="AE181" i="64"/>
  <c r="AK181" i="64"/>
  <c r="AF180" i="64"/>
  <c r="AG180" i="64"/>
  <c r="E180" i="75"/>
  <c r="AV180" i="75"/>
  <c r="AH180" i="64"/>
  <c r="AF178" i="64"/>
  <c r="AH178" i="64"/>
  <c r="AE178" i="64"/>
  <c r="AK178" i="64"/>
  <c r="AE162" i="64"/>
  <c r="AK162" i="64"/>
  <c r="AF162" i="64"/>
  <c r="AG162" i="64"/>
  <c r="E162" i="75"/>
  <c r="AB162" i="75"/>
  <c r="AH162" i="64"/>
  <c r="AF160" i="64"/>
  <c r="AG160" i="64"/>
  <c r="E160" i="75"/>
  <c r="AB160" i="75"/>
  <c r="AE160" i="64"/>
  <c r="AK160" i="64"/>
  <c r="AH160" i="64"/>
  <c r="AG147" i="64"/>
  <c r="E147" i="75"/>
  <c r="V147" i="75"/>
  <c r="AH147" i="64"/>
  <c r="AE147" i="64"/>
  <c r="AK147" i="64"/>
  <c r="AF147" i="64"/>
  <c r="AH141" i="64"/>
  <c r="AE141" i="64"/>
  <c r="AK141" i="64"/>
  <c r="AF141" i="64"/>
  <c r="AG141" i="64"/>
  <c r="E141" i="75"/>
  <c r="AV141" i="75"/>
  <c r="AF135" i="64"/>
  <c r="AG135" i="64"/>
  <c r="E135" i="75"/>
  <c r="AP135" i="75"/>
  <c r="AH135" i="64"/>
  <c r="AE135" i="64"/>
  <c r="AK135" i="64"/>
  <c r="AH81" i="64"/>
  <c r="AE81" i="64"/>
  <c r="AK81" i="64"/>
  <c r="AF81" i="64"/>
  <c r="AG81" i="64"/>
  <c r="E81" i="75"/>
  <c r="AB81" i="75"/>
  <c r="AF75" i="64"/>
  <c r="AG75" i="64"/>
  <c r="E75" i="75"/>
  <c r="AH75" i="64"/>
  <c r="AE75" i="64"/>
  <c r="AK75" i="64"/>
  <c r="AE25" i="64"/>
  <c r="AK25" i="64"/>
  <c r="AH234" i="64"/>
  <c r="AE234" i="64"/>
  <c r="AK234" i="64"/>
  <c r="AF234" i="64"/>
  <c r="AH226" i="64"/>
  <c r="AE226" i="64"/>
  <c r="AK226" i="64"/>
  <c r="AF226" i="64"/>
  <c r="AH207" i="64"/>
  <c r="AE207" i="64"/>
  <c r="AK207" i="64"/>
  <c r="AF207" i="64"/>
  <c r="AH204" i="64"/>
  <c r="AE204" i="64"/>
  <c r="AK204" i="64"/>
  <c r="AF204" i="64"/>
  <c r="AH202" i="64"/>
  <c r="AE202" i="64"/>
  <c r="AK202" i="64"/>
  <c r="AF202" i="64"/>
  <c r="AH195" i="64"/>
  <c r="AE195" i="64"/>
  <c r="AK195" i="64"/>
  <c r="AF195" i="64"/>
  <c r="AH177" i="64"/>
  <c r="AE177" i="64"/>
  <c r="AK177" i="64"/>
  <c r="AF177" i="64"/>
  <c r="AH170" i="64"/>
  <c r="AG170" i="64"/>
  <c r="E170" i="75"/>
  <c r="AV170" i="75"/>
  <c r="AE170" i="64"/>
  <c r="AK170" i="64"/>
  <c r="AF144" i="64"/>
  <c r="AG144" i="64"/>
  <c r="E144" i="75"/>
  <c r="AV144" i="75"/>
  <c r="AH144" i="64"/>
  <c r="AE144" i="64"/>
  <c r="AK144" i="64"/>
  <c r="AE121" i="64"/>
  <c r="AK121" i="64"/>
  <c r="AF121" i="64"/>
  <c r="AG121" i="64"/>
  <c r="E121" i="75"/>
  <c r="AB121" i="75"/>
  <c r="AH121" i="64"/>
  <c r="AE82" i="64"/>
  <c r="AK82" i="64"/>
  <c r="AF82" i="64"/>
  <c r="AG82" i="64"/>
  <c r="E82" i="75"/>
  <c r="AB82" i="75"/>
  <c r="AH82" i="64"/>
  <c r="AH57" i="64"/>
  <c r="AF57" i="64"/>
  <c r="AE57" i="64"/>
  <c r="AK57" i="64"/>
  <c r="AG57" i="64"/>
  <c r="E57" i="75"/>
  <c r="AV57" i="75"/>
  <c r="AG37" i="64"/>
  <c r="E37" i="75"/>
  <c r="AJ37" i="75"/>
  <c r="AE37" i="64"/>
  <c r="AK37" i="64"/>
  <c r="AF37" i="64"/>
  <c r="AH37" i="64"/>
  <c r="AG35" i="64"/>
  <c r="E35" i="75"/>
  <c r="AJ35" i="75"/>
  <c r="AE35" i="64"/>
  <c r="AK35" i="64"/>
  <c r="AF35" i="64"/>
  <c r="AH35" i="64"/>
  <c r="AE206" i="64"/>
  <c r="AK206" i="64"/>
  <c r="AE169" i="64"/>
  <c r="AK169" i="64"/>
  <c r="AF169" i="64"/>
  <c r="AE164" i="64"/>
  <c r="AK164" i="64"/>
  <c r="AF164" i="64"/>
  <c r="AG161" i="64"/>
  <c r="E161" i="75"/>
  <c r="V161" i="75"/>
  <c r="AH161" i="64"/>
  <c r="AF151" i="64"/>
  <c r="AG151" i="64"/>
  <c r="E151" i="75"/>
  <c r="AC151" i="75"/>
  <c r="AH151" i="64"/>
  <c r="AG138" i="64"/>
  <c r="E138" i="75"/>
  <c r="AC138" i="75"/>
  <c r="AH138" i="64"/>
  <c r="AE138" i="64"/>
  <c r="AK138" i="64"/>
  <c r="AE137" i="64"/>
  <c r="AK137" i="64"/>
  <c r="AF137" i="64"/>
  <c r="AG137" i="64"/>
  <c r="E137" i="75"/>
  <c r="V137" i="75"/>
  <c r="AE116" i="64"/>
  <c r="AK116" i="64"/>
  <c r="AF116" i="64"/>
  <c r="AG116" i="64"/>
  <c r="E116" i="75"/>
  <c r="AC116" i="75"/>
  <c r="AF110" i="64"/>
  <c r="AG110" i="64"/>
  <c r="E110" i="75"/>
  <c r="V110" i="75"/>
  <c r="AH110" i="64"/>
  <c r="AG99" i="64"/>
  <c r="E99" i="75"/>
  <c r="AB99" i="75"/>
  <c r="AH99" i="64"/>
  <c r="AE99" i="64"/>
  <c r="AK99" i="64"/>
  <c r="AE98" i="64"/>
  <c r="AK98" i="64"/>
  <c r="AF98" i="64"/>
  <c r="AG98" i="64"/>
  <c r="E98" i="75"/>
  <c r="AJ98" i="75"/>
  <c r="AG97" i="64"/>
  <c r="E97" i="75"/>
  <c r="AH97" i="64"/>
  <c r="AE97" i="64"/>
  <c r="AK97" i="64"/>
  <c r="AF96" i="64"/>
  <c r="AG96" i="64"/>
  <c r="E96" i="75"/>
  <c r="N96" i="75"/>
  <c r="J96" i="75"/>
  <c r="AH96" i="64"/>
  <c r="AH93" i="64"/>
  <c r="AE93" i="64"/>
  <c r="AK93" i="64"/>
  <c r="AF93" i="64"/>
  <c r="AG92" i="64"/>
  <c r="E92" i="75"/>
  <c r="AP92" i="75"/>
  <c r="AH92" i="64"/>
  <c r="AE92" i="64"/>
  <c r="AK92" i="64"/>
  <c r="AE91" i="64"/>
  <c r="AK91" i="64"/>
  <c r="AF91" i="64"/>
  <c r="AG91" i="64"/>
  <c r="E91" i="75"/>
  <c r="AB91" i="75"/>
  <c r="AF87" i="64"/>
  <c r="AG87" i="64"/>
  <c r="E87" i="75"/>
  <c r="AP87" i="75"/>
  <c r="AH87" i="64"/>
  <c r="AG78" i="64"/>
  <c r="E78" i="75"/>
  <c r="AV78" i="75"/>
  <c r="AH78" i="64"/>
  <c r="AE78" i="64"/>
  <c r="AK78" i="64"/>
  <c r="AE77" i="64"/>
  <c r="AK77" i="64"/>
  <c r="AF77" i="64"/>
  <c r="AG77" i="64"/>
  <c r="E77" i="75"/>
  <c r="AB77" i="75"/>
  <c r="AG66" i="64"/>
  <c r="E66" i="75"/>
  <c r="AV66" i="75"/>
  <c r="AH66" i="64"/>
  <c r="AE66" i="64"/>
  <c r="AK66" i="64"/>
  <c r="AF63" i="64"/>
  <c r="AH63" i="64"/>
  <c r="AE63" i="64"/>
  <c r="AK63" i="64"/>
  <c r="AG43" i="64"/>
  <c r="E43" i="75"/>
  <c r="AE43" i="64"/>
  <c r="AK43" i="64"/>
  <c r="AH43" i="64"/>
  <c r="AG40" i="64"/>
  <c r="E40" i="75"/>
  <c r="U40" i="75"/>
  <c r="AE40" i="64"/>
  <c r="AK40" i="64"/>
  <c r="AF40" i="64"/>
  <c r="AG233" i="64"/>
  <c r="E233" i="75"/>
  <c r="AG225" i="64"/>
  <c r="E225" i="75"/>
  <c r="N225" i="75"/>
  <c r="Q225" i="75"/>
  <c r="AG215" i="64"/>
  <c r="E215" i="75"/>
  <c r="AG201" i="64"/>
  <c r="E201" i="75"/>
  <c r="N201" i="75"/>
  <c r="AG185" i="64"/>
  <c r="E185" i="75"/>
  <c r="AC185" i="75"/>
  <c r="AH175" i="64"/>
  <c r="AF161" i="64"/>
  <c r="AH157" i="64"/>
  <c r="AE157" i="64"/>
  <c r="AK157" i="64"/>
  <c r="AG154" i="64"/>
  <c r="E154" i="75"/>
  <c r="AB154" i="75"/>
  <c r="AH154" i="64"/>
  <c r="AE153" i="64"/>
  <c r="AK153" i="64"/>
  <c r="AF153" i="64"/>
  <c r="AG153" i="64"/>
  <c r="E153" i="75"/>
  <c r="AB153" i="75"/>
  <c r="AE151" i="64"/>
  <c r="AK151" i="64"/>
  <c r="AF138" i="64"/>
  <c r="AE132" i="64"/>
  <c r="AK132" i="64"/>
  <c r="AF132" i="64"/>
  <c r="AG132" i="64"/>
  <c r="E132" i="75"/>
  <c r="AJ132" i="75"/>
  <c r="AF126" i="64"/>
  <c r="AG126" i="64"/>
  <c r="E126" i="75"/>
  <c r="AV126" i="75"/>
  <c r="AH126" i="64"/>
  <c r="AG115" i="64"/>
  <c r="E115" i="75"/>
  <c r="AH115" i="64"/>
  <c r="AE115" i="64"/>
  <c r="AK115" i="64"/>
  <c r="AE114" i="64"/>
  <c r="AK114" i="64"/>
  <c r="AF114" i="64"/>
  <c r="AG114" i="64"/>
  <c r="E114" i="75"/>
  <c r="AB114" i="75"/>
  <c r="AG113" i="64"/>
  <c r="E113" i="75"/>
  <c r="AJ113" i="75"/>
  <c r="AH113" i="64"/>
  <c r="AE113" i="64"/>
  <c r="AK113" i="64"/>
  <c r="AF112" i="64"/>
  <c r="AG112" i="64"/>
  <c r="E112" i="75"/>
  <c r="AP112" i="75"/>
  <c r="AH112" i="64"/>
  <c r="AE110" i="64"/>
  <c r="AK110" i="64"/>
  <c r="AH109" i="64"/>
  <c r="AE109" i="64"/>
  <c r="AK109" i="64"/>
  <c r="AF109" i="64"/>
  <c r="AG108" i="64"/>
  <c r="E108" i="75"/>
  <c r="U108" i="75"/>
  <c r="AH108" i="64"/>
  <c r="AE108" i="64"/>
  <c r="AK108" i="64"/>
  <c r="AE107" i="64"/>
  <c r="AK107" i="64"/>
  <c r="AF107" i="64"/>
  <c r="AG107" i="64"/>
  <c r="E107" i="75"/>
  <c r="AF103" i="64"/>
  <c r="AG103" i="64"/>
  <c r="E103" i="75"/>
  <c r="V103" i="75"/>
  <c r="AH103" i="64"/>
  <c r="AF99" i="64"/>
  <c r="AE96" i="64"/>
  <c r="AK96" i="64"/>
  <c r="AF92" i="64"/>
  <c r="AG90" i="64"/>
  <c r="E90" i="75"/>
  <c r="AV90" i="75"/>
  <c r="AH90" i="64"/>
  <c r="AE90" i="64"/>
  <c r="AK90" i="64"/>
  <c r="AE89" i="64"/>
  <c r="AK89" i="64"/>
  <c r="AF89" i="64"/>
  <c r="AG89" i="64"/>
  <c r="E89" i="75"/>
  <c r="AB89" i="75"/>
  <c r="AE87" i="64"/>
  <c r="AK87" i="64"/>
  <c r="AF78" i="64"/>
  <c r="AF73" i="64"/>
  <c r="AG73" i="64"/>
  <c r="E73" i="75"/>
  <c r="AJ73" i="75"/>
  <c r="AH73" i="64"/>
  <c r="AF66" i="64"/>
  <c r="AG63" i="64"/>
  <c r="E63" i="75"/>
  <c r="AV63" i="75"/>
  <c r="AF55" i="64"/>
  <c r="AH55" i="64"/>
  <c r="AE55" i="64"/>
  <c r="AK55" i="64"/>
  <c r="AH40" i="64"/>
  <c r="AE38" i="64"/>
  <c r="AK38" i="64"/>
  <c r="AG38" i="64"/>
  <c r="E38" i="75"/>
  <c r="AP38" i="75"/>
  <c r="AF38" i="64"/>
  <c r="AH38" i="64"/>
  <c r="AE36" i="64"/>
  <c r="AK36" i="64"/>
  <c r="AG36" i="64"/>
  <c r="E36" i="75"/>
  <c r="AV36" i="75"/>
  <c r="AF36" i="64"/>
  <c r="AH36" i="64"/>
  <c r="AG175" i="64"/>
  <c r="E175" i="75"/>
  <c r="AV175" i="75"/>
  <c r="AH169" i="64"/>
  <c r="AH164" i="64"/>
  <c r="AG163" i="64"/>
  <c r="E163" i="75"/>
  <c r="AP163" i="75"/>
  <c r="AH163" i="64"/>
  <c r="AE161" i="64"/>
  <c r="AK161" i="64"/>
  <c r="AG157" i="64"/>
  <c r="E157" i="75"/>
  <c r="AV157" i="75"/>
  <c r="AG156" i="64"/>
  <c r="E156" i="75"/>
  <c r="AP156" i="75"/>
  <c r="AH156" i="64"/>
  <c r="AE154" i="64"/>
  <c r="AK154" i="64"/>
  <c r="AE148" i="64"/>
  <c r="AK148" i="64"/>
  <c r="AF148" i="64"/>
  <c r="AG148" i="64"/>
  <c r="E148" i="75"/>
  <c r="V148" i="75"/>
  <c r="AF142" i="64"/>
  <c r="AG142" i="64"/>
  <c r="E142" i="75"/>
  <c r="AC142" i="75"/>
  <c r="AH142" i="64"/>
  <c r="AG131" i="64"/>
  <c r="E131" i="75"/>
  <c r="AP131" i="75"/>
  <c r="AH131" i="64"/>
  <c r="AE131" i="64"/>
  <c r="AK131" i="64"/>
  <c r="AE130" i="64"/>
  <c r="AK130" i="64"/>
  <c r="AF130" i="64"/>
  <c r="AG130" i="64"/>
  <c r="E130" i="75"/>
  <c r="AJ130" i="75"/>
  <c r="AG129" i="64"/>
  <c r="E129" i="75"/>
  <c r="V129" i="75"/>
  <c r="AH129" i="64"/>
  <c r="AE129" i="64"/>
  <c r="AK129" i="64"/>
  <c r="AF128" i="64"/>
  <c r="AG128" i="64"/>
  <c r="E128" i="75"/>
  <c r="AJ128" i="75"/>
  <c r="AH128" i="64"/>
  <c r="AE126" i="64"/>
  <c r="AK126" i="64"/>
  <c r="AH125" i="64"/>
  <c r="AE125" i="64"/>
  <c r="AK125" i="64"/>
  <c r="AF125" i="64"/>
  <c r="AG124" i="64"/>
  <c r="E124" i="75"/>
  <c r="U124" i="75"/>
  <c r="AH124" i="64"/>
  <c r="AE124" i="64"/>
  <c r="AK124" i="64"/>
  <c r="AE123" i="64"/>
  <c r="AK123" i="64"/>
  <c r="AF123" i="64"/>
  <c r="AG123" i="64"/>
  <c r="E123" i="75"/>
  <c r="AP123" i="75"/>
  <c r="AF119" i="64"/>
  <c r="AG119" i="64"/>
  <c r="E119" i="75"/>
  <c r="AH119" i="64"/>
  <c r="AF115" i="64"/>
  <c r="AE112" i="64"/>
  <c r="AK112" i="64"/>
  <c r="AF108" i="64"/>
  <c r="AG106" i="64"/>
  <c r="E106" i="75"/>
  <c r="AP106" i="75"/>
  <c r="AH106" i="64"/>
  <c r="AE106" i="64"/>
  <c r="AK106" i="64"/>
  <c r="AE105" i="64"/>
  <c r="AK105" i="64"/>
  <c r="AF105" i="64"/>
  <c r="AG105" i="64"/>
  <c r="E105" i="75"/>
  <c r="AP105" i="75"/>
  <c r="AE103" i="64"/>
  <c r="AK103" i="64"/>
  <c r="AF97" i="64"/>
  <c r="AG93" i="64"/>
  <c r="E93" i="75"/>
  <c r="AJ93" i="75"/>
  <c r="AF90" i="64"/>
  <c r="AE84" i="64"/>
  <c r="AK84" i="64"/>
  <c r="AF84" i="64"/>
  <c r="AG84" i="64"/>
  <c r="E84" i="75"/>
  <c r="AV84" i="75"/>
  <c r="AF71" i="64"/>
  <c r="AE71" i="64"/>
  <c r="AK71" i="64"/>
  <c r="AG71" i="64"/>
  <c r="E71" i="75"/>
  <c r="AV71" i="75"/>
  <c r="AH71" i="64"/>
  <c r="AF68" i="64"/>
  <c r="AE68" i="64"/>
  <c r="AK68" i="64"/>
  <c r="AG68" i="64"/>
  <c r="E68" i="75"/>
  <c r="V68" i="75"/>
  <c r="AH68" i="64"/>
  <c r="AG64" i="64"/>
  <c r="E64" i="75"/>
  <c r="AB64" i="75"/>
  <c r="AE64" i="64"/>
  <c r="AK64" i="64"/>
  <c r="AF64" i="64"/>
  <c r="AF61" i="64"/>
  <c r="AH61" i="64"/>
  <c r="AE61" i="64"/>
  <c r="AK61" i="64"/>
  <c r="AG61" i="64"/>
  <c r="E61" i="75"/>
  <c r="AP61" i="75"/>
  <c r="AG55" i="64"/>
  <c r="E55" i="75"/>
  <c r="AF43" i="64"/>
  <c r="AH17" i="64"/>
  <c r="AF58" i="64"/>
  <c r="AH58" i="64"/>
  <c r="AH56" i="64"/>
  <c r="AF56" i="64"/>
  <c r="AG48" i="64"/>
  <c r="E48" i="75"/>
  <c r="AB48" i="75"/>
  <c r="AH47" i="64"/>
  <c r="AE46" i="64"/>
  <c r="AK46" i="64"/>
  <c r="AG46" i="64"/>
  <c r="E46" i="75"/>
  <c r="V46" i="75"/>
  <c r="AG45" i="64"/>
  <c r="E45" i="75"/>
  <c r="V45" i="75"/>
  <c r="AE45" i="64"/>
  <c r="AK45" i="64"/>
  <c r="AE44" i="64"/>
  <c r="AK44" i="64"/>
  <c r="AG44" i="64"/>
  <c r="E44" i="75"/>
  <c r="U44" i="75"/>
  <c r="AG32" i="64"/>
  <c r="E32" i="75"/>
  <c r="AH31" i="64"/>
  <c r="AH30" i="64"/>
  <c r="AH29" i="64"/>
  <c r="AG15" i="64"/>
  <c r="E15" i="75"/>
  <c r="U15" i="75"/>
  <c r="AG149" i="64"/>
  <c r="E149" i="75"/>
  <c r="U149" i="75"/>
  <c r="AG133" i="64"/>
  <c r="E133" i="75"/>
  <c r="AV133" i="75"/>
  <c r="AG117" i="64"/>
  <c r="E117" i="75"/>
  <c r="AV117" i="75"/>
  <c r="AG101" i="64"/>
  <c r="E101" i="75"/>
  <c r="V101" i="75"/>
  <c r="AG85" i="64"/>
  <c r="E85" i="75"/>
  <c r="U85" i="75"/>
  <c r="AE70" i="64"/>
  <c r="AK70" i="64"/>
  <c r="AE65" i="64"/>
  <c r="AK65" i="64"/>
  <c r="AG65" i="64"/>
  <c r="E65" i="75"/>
  <c r="AB65" i="75"/>
  <c r="AH59" i="64"/>
  <c r="AF59" i="64"/>
  <c r="AE58" i="64"/>
  <c r="AK58" i="64"/>
  <c r="AE56" i="64"/>
  <c r="AK56" i="64"/>
  <c r="AE52" i="64"/>
  <c r="AK52" i="64"/>
  <c r="AG52" i="64"/>
  <c r="E52" i="75"/>
  <c r="AJ52" i="75"/>
  <c r="AG51" i="64"/>
  <c r="E51" i="75"/>
  <c r="V51" i="75"/>
  <c r="AE51" i="64"/>
  <c r="AK51" i="64"/>
  <c r="AE50" i="64"/>
  <c r="AK50" i="64"/>
  <c r="AG50" i="64"/>
  <c r="E50" i="75"/>
  <c r="AV50" i="75"/>
  <c r="AG42" i="64"/>
  <c r="E42" i="75"/>
  <c r="AV42" i="75"/>
  <c r="AE42" i="64"/>
  <c r="AK42" i="64"/>
  <c r="AE41" i="64"/>
  <c r="AK41" i="64"/>
  <c r="AG41" i="64"/>
  <c r="E41" i="75"/>
  <c r="AP41" i="75"/>
  <c r="AH33" i="64"/>
  <c r="AF33" i="64"/>
  <c r="AF23" i="64"/>
  <c r="AH62" i="64"/>
  <c r="AF62" i="64"/>
  <c r="AF60" i="64"/>
  <c r="AH60" i="64"/>
  <c r="AH54" i="64"/>
  <c r="AF54" i="64"/>
  <c r="AF48" i="64"/>
  <c r="AH48" i="64"/>
  <c r="AE47" i="64"/>
  <c r="AK47" i="64"/>
  <c r="AG47" i="64"/>
  <c r="E47" i="75"/>
  <c r="AB47" i="75"/>
  <c r="AF34" i="64"/>
  <c r="AH34" i="64"/>
  <c r="AF32" i="64"/>
  <c r="AH32" i="64"/>
  <c r="AE31" i="64"/>
  <c r="AK31" i="64"/>
  <c r="AG31" i="64"/>
  <c r="E31" i="75"/>
  <c r="AG30" i="64"/>
  <c r="E30" i="75"/>
  <c r="U30" i="75"/>
  <c r="AE30" i="64"/>
  <c r="AK30" i="64"/>
  <c r="AF26" i="64"/>
  <c r="AH26" i="64"/>
  <c r="AJ9" i="64"/>
  <c r="G108" i="68"/>
  <c r="G267" i="68"/>
  <c r="G82" i="68"/>
  <c r="G72" i="68"/>
  <c r="F201" i="68"/>
  <c r="F65" i="68"/>
  <c r="F259" i="68"/>
  <c r="F267" i="68"/>
  <c r="G175" i="68"/>
  <c r="G203" i="68"/>
  <c r="G197" i="68"/>
  <c r="F145" i="68"/>
  <c r="F116" i="68"/>
  <c r="G165" i="68"/>
  <c r="F110" i="68"/>
  <c r="G106" i="68"/>
  <c r="G55" i="68"/>
  <c r="F122" i="68"/>
  <c r="F98" i="68"/>
  <c r="F94" i="68"/>
  <c r="AK10" i="64"/>
  <c r="G195" i="68"/>
  <c r="G41" i="68"/>
  <c r="A14" i="64"/>
  <c r="A14" i="75"/>
  <c r="F194" i="68"/>
  <c r="G183" i="68"/>
  <c r="G112" i="68"/>
  <c r="G207" i="68"/>
  <c r="G177" i="68"/>
  <c r="F163" i="68"/>
  <c r="G149" i="68"/>
  <c r="G205" i="68"/>
  <c r="G137" i="68"/>
  <c r="F102" i="68"/>
  <c r="G73" i="68"/>
  <c r="G118" i="68"/>
  <c r="G96" i="68"/>
  <c r="G57" i="68"/>
  <c r="F44" i="68"/>
  <c r="G50" i="68"/>
  <c r="F27" i="68"/>
  <c r="G52" i="68"/>
  <c r="F18" i="68"/>
  <c r="A13" i="68"/>
  <c r="AF269" i="52"/>
  <c r="AF253" i="52"/>
  <c r="AF237" i="52"/>
  <c r="AF221" i="52"/>
  <c r="AE215" i="52"/>
  <c r="E215" i="58"/>
  <c r="AF145" i="52"/>
  <c r="AF141" i="52"/>
  <c r="AE128" i="52"/>
  <c r="E128" i="58"/>
  <c r="AF121" i="52"/>
  <c r="AF110" i="52"/>
  <c r="AF105" i="52"/>
  <c r="AE64" i="52"/>
  <c r="E64" i="58"/>
  <c r="AE48" i="52"/>
  <c r="E48" i="58"/>
  <c r="AC48" i="58"/>
  <c r="AF46" i="52"/>
  <c r="AE43" i="52"/>
  <c r="E43" i="58"/>
  <c r="AE35" i="52"/>
  <c r="E35" i="58"/>
  <c r="AF138" i="52"/>
  <c r="AF123" i="52"/>
  <c r="AF77" i="52"/>
  <c r="AF61" i="52"/>
  <c r="AF261" i="52"/>
  <c r="AF245" i="52"/>
  <c r="AF229" i="52"/>
  <c r="AF154" i="52"/>
  <c r="AF126" i="52"/>
  <c r="AF99" i="52"/>
  <c r="AE72" i="52"/>
  <c r="E72" i="58"/>
  <c r="AE56" i="52"/>
  <c r="E56" i="58"/>
  <c r="AF33" i="52"/>
  <c r="AE19" i="52"/>
  <c r="E19" i="58"/>
  <c r="AE307" i="52"/>
  <c r="E307" i="58"/>
  <c r="AF307" i="52"/>
  <c r="AF291" i="52"/>
  <c r="AE291" i="52"/>
  <c r="E291" i="58"/>
  <c r="AF258" i="52"/>
  <c r="AE258" i="52"/>
  <c r="E258" i="58"/>
  <c r="AF251" i="52"/>
  <c r="AE251" i="52"/>
  <c r="E251" i="58"/>
  <c r="AF240" i="52"/>
  <c r="AE240" i="52"/>
  <c r="E240" i="58"/>
  <c r="AF226" i="52"/>
  <c r="AE226" i="52"/>
  <c r="E226" i="58"/>
  <c r="AF214" i="52"/>
  <c r="AE214" i="52"/>
  <c r="E214" i="58"/>
  <c r="AF198" i="52"/>
  <c r="AE198" i="52"/>
  <c r="E198" i="58"/>
  <c r="AF184" i="52"/>
  <c r="AE184" i="52"/>
  <c r="E184" i="58"/>
  <c r="AF306" i="52"/>
  <c r="AE306" i="52"/>
  <c r="E306" i="58"/>
  <c r="AF303" i="52"/>
  <c r="AE303" i="52"/>
  <c r="E303" i="58"/>
  <c r="AF298" i="52"/>
  <c r="AE298" i="52"/>
  <c r="E298" i="58"/>
  <c r="AE295" i="52"/>
  <c r="E295" i="58"/>
  <c r="V295" i="58"/>
  <c r="AF295" i="52"/>
  <c r="AF290" i="52"/>
  <c r="AE290" i="52"/>
  <c r="E290" i="58"/>
  <c r="AE287" i="52"/>
  <c r="E287" i="58"/>
  <c r="AV287" i="58"/>
  <c r="AF287" i="52"/>
  <c r="AF282" i="52"/>
  <c r="AE282" i="52"/>
  <c r="E282" i="58"/>
  <c r="AE279" i="52"/>
  <c r="E279" i="58"/>
  <c r="AF279" i="52"/>
  <c r="AE278" i="52"/>
  <c r="E278" i="58"/>
  <c r="AJ278" i="58"/>
  <c r="AF278" i="52"/>
  <c r="AE262" i="52"/>
  <c r="E262" i="58"/>
  <c r="AF262" i="52"/>
  <c r="AF260" i="52"/>
  <c r="AE260" i="52"/>
  <c r="E260" i="58"/>
  <c r="AF255" i="52"/>
  <c r="AE255" i="52"/>
  <c r="E255" i="58"/>
  <c r="AF246" i="52"/>
  <c r="AE246" i="52"/>
  <c r="E246" i="58"/>
  <c r="AF244" i="52"/>
  <c r="AE244" i="52"/>
  <c r="E244" i="58"/>
  <c r="AF239" i="52"/>
  <c r="AE239" i="52"/>
  <c r="E239" i="58"/>
  <c r="AF230" i="52"/>
  <c r="AE230" i="52"/>
  <c r="E230" i="58"/>
  <c r="AF228" i="52"/>
  <c r="AE228" i="52"/>
  <c r="E228" i="58"/>
  <c r="N228" i="58"/>
  <c r="AF223" i="52"/>
  <c r="AE223" i="52"/>
  <c r="E223" i="58"/>
  <c r="V223" i="58"/>
  <c r="AF212" i="52"/>
  <c r="AE212" i="52"/>
  <c r="E212" i="58"/>
  <c r="AF210" i="52"/>
  <c r="AE210" i="52"/>
  <c r="E210" i="58"/>
  <c r="AF196" i="52"/>
  <c r="AE196" i="52"/>
  <c r="E196" i="58"/>
  <c r="V196" i="58"/>
  <c r="AF194" i="52"/>
  <c r="AE194" i="52"/>
  <c r="E194" i="58"/>
  <c r="AC194" i="58"/>
  <c r="AF180" i="52"/>
  <c r="AE180" i="52"/>
  <c r="E180" i="58"/>
  <c r="AF178" i="52"/>
  <c r="AE178" i="52"/>
  <c r="E178" i="58"/>
  <c r="AE299" i="52"/>
  <c r="E299" i="58"/>
  <c r="AC299" i="58"/>
  <c r="AF299" i="52"/>
  <c r="AF283" i="52"/>
  <c r="AE283" i="52"/>
  <c r="E283" i="58"/>
  <c r="AF256" i="52"/>
  <c r="AE256" i="52"/>
  <c r="E256" i="58"/>
  <c r="AP256" i="58"/>
  <c r="AF242" i="52"/>
  <c r="AE242" i="52"/>
  <c r="E242" i="58"/>
  <c r="AF235" i="52"/>
  <c r="AE235" i="52"/>
  <c r="E235" i="58"/>
  <c r="AF224" i="52"/>
  <c r="AE224" i="52"/>
  <c r="E224" i="58"/>
  <c r="AF219" i="52"/>
  <c r="AE219" i="52"/>
  <c r="E219" i="58"/>
  <c r="AF200" i="52"/>
  <c r="AE200" i="52"/>
  <c r="E200" i="58"/>
  <c r="AF182" i="52"/>
  <c r="AE182" i="52"/>
  <c r="E182" i="58"/>
  <c r="AF310" i="52"/>
  <c r="AE310" i="52"/>
  <c r="E310" i="58"/>
  <c r="AP310" i="58"/>
  <c r="AF305" i="52"/>
  <c r="AE305" i="52"/>
  <c r="E305" i="58"/>
  <c r="N305" i="58"/>
  <c r="Q305" i="58"/>
  <c r="AE302" i="52"/>
  <c r="E302" i="58"/>
  <c r="V302" i="58"/>
  <c r="AF302" i="52"/>
  <c r="AE297" i="52"/>
  <c r="E297" i="58"/>
  <c r="U297" i="58"/>
  <c r="AF297" i="52"/>
  <c r="AE294" i="52"/>
  <c r="E294" i="58"/>
  <c r="AF294" i="52"/>
  <c r="AE289" i="52"/>
  <c r="E289" i="58"/>
  <c r="AB289" i="58"/>
  <c r="AF289" i="52"/>
  <c r="AE286" i="52"/>
  <c r="E286" i="58"/>
  <c r="AJ286" i="58"/>
  <c r="AF286" i="52"/>
  <c r="AE281" i="52"/>
  <c r="E281" i="58"/>
  <c r="AF281" i="52"/>
  <c r="AE277" i="52"/>
  <c r="E277" i="58"/>
  <c r="AC277" i="58"/>
  <c r="AF277" i="52"/>
  <c r="AE274" i="52"/>
  <c r="E274" i="58"/>
  <c r="AF274" i="52"/>
  <c r="AE266" i="52"/>
  <c r="E266" i="58"/>
  <c r="U266" i="58"/>
  <c r="AF266" i="52"/>
  <c r="AF259" i="52"/>
  <c r="AE259" i="52"/>
  <c r="E259" i="58"/>
  <c r="AF250" i="52"/>
  <c r="AE250" i="52"/>
  <c r="E250" i="58"/>
  <c r="AC250" i="58"/>
  <c r="AF248" i="52"/>
  <c r="AE248" i="52"/>
  <c r="E248" i="58"/>
  <c r="AF243" i="52"/>
  <c r="AE243" i="52"/>
  <c r="E243" i="58"/>
  <c r="AF234" i="52"/>
  <c r="AE234" i="52"/>
  <c r="E234" i="58"/>
  <c r="AF232" i="52"/>
  <c r="AE232" i="52"/>
  <c r="E232" i="58"/>
  <c r="AF227" i="52"/>
  <c r="AE227" i="52"/>
  <c r="E227" i="58"/>
  <c r="AF218" i="52"/>
  <c r="AE218" i="52"/>
  <c r="E218" i="58"/>
  <c r="AF208" i="52"/>
  <c r="AE208" i="52"/>
  <c r="E208" i="58"/>
  <c r="AF206" i="52"/>
  <c r="AE206" i="52"/>
  <c r="E206" i="58"/>
  <c r="AF192" i="52"/>
  <c r="AE192" i="52"/>
  <c r="E192" i="58"/>
  <c r="N192" i="58"/>
  <c r="AF190" i="52"/>
  <c r="AE190" i="52"/>
  <c r="E190" i="58"/>
  <c r="AF176" i="52"/>
  <c r="AE176" i="52"/>
  <c r="E176" i="58"/>
  <c r="AP176" i="58"/>
  <c r="AF174" i="52"/>
  <c r="AE174" i="52"/>
  <c r="E174" i="58"/>
  <c r="N174" i="58"/>
  <c r="Q174" i="58"/>
  <c r="AE152" i="52"/>
  <c r="E152" i="58"/>
  <c r="AF152" i="52"/>
  <c r="AE140" i="52"/>
  <c r="E140" i="58"/>
  <c r="AF140" i="52"/>
  <c r="AE308" i="52"/>
  <c r="E308" i="58"/>
  <c r="AF308" i="52"/>
  <c r="AF304" i="52"/>
  <c r="AE304" i="52"/>
  <c r="E304" i="58"/>
  <c r="AP304" i="58"/>
  <c r="AE300" i="52"/>
  <c r="E300" i="58"/>
  <c r="AF300" i="52"/>
  <c r="AF296" i="52"/>
  <c r="AE296" i="52"/>
  <c r="E296" i="58"/>
  <c r="AP296" i="58"/>
  <c r="AE292" i="52"/>
  <c r="E292" i="58"/>
  <c r="AP292" i="58"/>
  <c r="AF292" i="52"/>
  <c r="AE288" i="52"/>
  <c r="E288" i="58"/>
  <c r="AF288" i="52"/>
  <c r="AE284" i="52"/>
  <c r="E284" i="58"/>
  <c r="AF284" i="52"/>
  <c r="AE280" i="52"/>
  <c r="E280" i="58"/>
  <c r="AF280" i="52"/>
  <c r="AE273" i="52"/>
  <c r="E273" i="58"/>
  <c r="AF273" i="52"/>
  <c r="AE270" i="52"/>
  <c r="E270" i="58"/>
  <c r="AF270" i="52"/>
  <c r="AF254" i="52"/>
  <c r="AE254" i="52"/>
  <c r="E254" i="58"/>
  <c r="AF252" i="52"/>
  <c r="AE252" i="52"/>
  <c r="E252" i="58"/>
  <c r="AV252" i="58"/>
  <c r="AF247" i="52"/>
  <c r="AE247" i="52"/>
  <c r="E247" i="58"/>
  <c r="AF238" i="52"/>
  <c r="AE238" i="52"/>
  <c r="E238" i="58"/>
  <c r="AF236" i="52"/>
  <c r="AE236" i="52"/>
  <c r="E236" i="58"/>
  <c r="AF231" i="52"/>
  <c r="AE231" i="52"/>
  <c r="E231" i="58"/>
  <c r="AF222" i="52"/>
  <c r="AE222" i="52"/>
  <c r="E222" i="58"/>
  <c r="AF220" i="52"/>
  <c r="AE220" i="52"/>
  <c r="E220" i="58"/>
  <c r="AF216" i="52"/>
  <c r="AE216" i="52"/>
  <c r="E216" i="58"/>
  <c r="U216" i="58"/>
  <c r="AF204" i="52"/>
  <c r="AE204" i="52"/>
  <c r="E204" i="58"/>
  <c r="AF202" i="52"/>
  <c r="AE202" i="52"/>
  <c r="E202" i="58"/>
  <c r="AF188" i="52"/>
  <c r="AE188" i="52"/>
  <c r="E188" i="58"/>
  <c r="AF186" i="52"/>
  <c r="AE186" i="52"/>
  <c r="E186" i="58"/>
  <c r="AF172" i="52"/>
  <c r="AE172" i="52"/>
  <c r="E172" i="58"/>
  <c r="AF170" i="52"/>
  <c r="AE170" i="52"/>
  <c r="E170" i="58"/>
  <c r="U170" i="58"/>
  <c r="AE168" i="52"/>
  <c r="E168" i="58"/>
  <c r="AB168" i="58"/>
  <c r="AF168" i="52"/>
  <c r="AE156" i="52"/>
  <c r="E156" i="58"/>
  <c r="N156" i="58"/>
  <c r="H156" i="58"/>
  <c r="AF156" i="52"/>
  <c r="AE109" i="52"/>
  <c r="E109" i="58"/>
  <c r="AF109" i="52"/>
  <c r="AF309" i="52"/>
  <c r="AF301" i="52"/>
  <c r="AF293" i="52"/>
  <c r="AF285" i="52"/>
  <c r="AF276" i="52"/>
  <c r="AF272" i="52"/>
  <c r="AF268" i="52"/>
  <c r="AF264" i="52"/>
  <c r="AE164" i="52"/>
  <c r="E164" i="58"/>
  <c r="AF164" i="52"/>
  <c r="AE155" i="52"/>
  <c r="E155" i="58"/>
  <c r="AC155" i="58"/>
  <c r="AF155" i="52"/>
  <c r="AE148" i="52"/>
  <c r="E148" i="58"/>
  <c r="AF148" i="52"/>
  <c r="AE139" i="52"/>
  <c r="E139" i="58"/>
  <c r="U139" i="58"/>
  <c r="AF139" i="52"/>
  <c r="AE130" i="52"/>
  <c r="E130" i="58"/>
  <c r="AF130" i="52"/>
  <c r="AE127" i="52"/>
  <c r="E127" i="58"/>
  <c r="AF127" i="52"/>
  <c r="AE124" i="52"/>
  <c r="E124" i="58"/>
  <c r="AF124" i="52"/>
  <c r="AE117" i="52"/>
  <c r="E117" i="58"/>
  <c r="AF117" i="52"/>
  <c r="AF112" i="52"/>
  <c r="AE112" i="52"/>
  <c r="E112" i="58"/>
  <c r="AF104" i="52"/>
  <c r="AE104" i="52"/>
  <c r="E104" i="58"/>
  <c r="AE100" i="52"/>
  <c r="E100" i="58"/>
  <c r="N100" i="58"/>
  <c r="AF100" i="52"/>
  <c r="AE87" i="52"/>
  <c r="E87" i="58"/>
  <c r="AF87" i="52"/>
  <c r="AE82" i="52"/>
  <c r="E82" i="58"/>
  <c r="AF82" i="52"/>
  <c r="AF80" i="52"/>
  <c r="AE80" i="52"/>
  <c r="E80" i="58"/>
  <c r="AE41" i="52"/>
  <c r="E41" i="58"/>
  <c r="AF41" i="52"/>
  <c r="AF275" i="52"/>
  <c r="AF271" i="52"/>
  <c r="AF267" i="52"/>
  <c r="AF263" i="52"/>
  <c r="AE167" i="52"/>
  <c r="E167" i="58"/>
  <c r="AF167" i="52"/>
  <c r="AF166" i="52"/>
  <c r="AE160" i="52"/>
  <c r="E160" i="58"/>
  <c r="AF160" i="52"/>
  <c r="AE151" i="52"/>
  <c r="E151" i="58"/>
  <c r="AF151" i="52"/>
  <c r="AF150" i="52"/>
  <c r="AE144" i="52"/>
  <c r="E144" i="58"/>
  <c r="AJ144" i="58"/>
  <c r="AF144" i="52"/>
  <c r="AE135" i="52"/>
  <c r="E135" i="58"/>
  <c r="AF135" i="52"/>
  <c r="AF134" i="52"/>
  <c r="AE122" i="52"/>
  <c r="E122" i="58"/>
  <c r="AB122" i="58"/>
  <c r="AF122" i="52"/>
  <c r="AF119" i="52"/>
  <c r="AE119" i="52"/>
  <c r="E119" i="58"/>
  <c r="AE116" i="52"/>
  <c r="E116" i="58"/>
  <c r="AF116" i="52"/>
  <c r="AE92" i="52"/>
  <c r="E92" i="58"/>
  <c r="AE79" i="52"/>
  <c r="E79" i="58"/>
  <c r="AB79" i="58"/>
  <c r="AF79" i="52"/>
  <c r="AE63" i="52"/>
  <c r="E63" i="58"/>
  <c r="U63" i="58"/>
  <c r="AF63" i="52"/>
  <c r="AE45" i="52"/>
  <c r="E45" i="58"/>
  <c r="AF45" i="52"/>
  <c r="AE211" i="52"/>
  <c r="E211" i="58"/>
  <c r="AV211" i="58"/>
  <c r="AE207" i="52"/>
  <c r="E207" i="58"/>
  <c r="U207" i="58"/>
  <c r="AE203" i="52"/>
  <c r="E203" i="58"/>
  <c r="AE199" i="52"/>
  <c r="E199" i="58"/>
  <c r="AE195" i="52"/>
  <c r="E195" i="58"/>
  <c r="AE191" i="52"/>
  <c r="E191" i="58"/>
  <c r="AE187" i="52"/>
  <c r="E187" i="58"/>
  <c r="AJ187" i="58"/>
  <c r="AE183" i="52"/>
  <c r="E183" i="58"/>
  <c r="AE179" i="52"/>
  <c r="E179" i="58"/>
  <c r="AE175" i="52"/>
  <c r="E175" i="58"/>
  <c r="AE171" i="52"/>
  <c r="E171" i="58"/>
  <c r="AE163" i="52"/>
  <c r="E163" i="58"/>
  <c r="AF163" i="52"/>
  <c r="AF162" i="52"/>
  <c r="AE147" i="52"/>
  <c r="E147" i="58"/>
  <c r="AF147" i="52"/>
  <c r="AF146" i="52"/>
  <c r="AF133" i="52"/>
  <c r="AE132" i="52"/>
  <c r="E132" i="58"/>
  <c r="AP132" i="58"/>
  <c r="AF132" i="52"/>
  <c r="AE114" i="52"/>
  <c r="E114" i="58"/>
  <c r="AF114" i="52"/>
  <c r="AF111" i="52"/>
  <c r="AE111" i="52"/>
  <c r="E111" i="58"/>
  <c r="AE108" i="52"/>
  <c r="E108" i="58"/>
  <c r="AF108" i="52"/>
  <c r="AE98" i="52"/>
  <c r="E98" i="58"/>
  <c r="AF98" i="52"/>
  <c r="AF96" i="52"/>
  <c r="AE96" i="52"/>
  <c r="E96" i="58"/>
  <c r="AE84" i="52"/>
  <c r="E84" i="58"/>
  <c r="AE20" i="52"/>
  <c r="E20" i="58"/>
  <c r="N20" i="58"/>
  <c r="Q20" i="58"/>
  <c r="AF20" i="52"/>
  <c r="AE159" i="52"/>
  <c r="E159" i="58"/>
  <c r="AF159" i="52"/>
  <c r="AE143" i="52"/>
  <c r="E143" i="58"/>
  <c r="V143" i="58"/>
  <c r="AF143" i="52"/>
  <c r="AE136" i="52"/>
  <c r="E136" i="58"/>
  <c r="AF136" i="52"/>
  <c r="AE125" i="52"/>
  <c r="E125" i="58"/>
  <c r="AF125" i="52"/>
  <c r="AF120" i="52"/>
  <c r="AE120" i="52"/>
  <c r="E120" i="58"/>
  <c r="AF103" i="52"/>
  <c r="AE103" i="52"/>
  <c r="E103" i="58"/>
  <c r="AE102" i="52"/>
  <c r="E102" i="58"/>
  <c r="AP102" i="58"/>
  <c r="AF102" i="52"/>
  <c r="AE101" i="52"/>
  <c r="E101" i="58"/>
  <c r="AF101" i="52"/>
  <c r="AE95" i="52"/>
  <c r="E95" i="58"/>
  <c r="AF95" i="52"/>
  <c r="AE90" i="52"/>
  <c r="E90" i="58"/>
  <c r="N90" i="58"/>
  <c r="AF90" i="52"/>
  <c r="AF88" i="52"/>
  <c r="AE88" i="52"/>
  <c r="E88" i="58"/>
  <c r="AE71" i="52"/>
  <c r="E71" i="58"/>
  <c r="AF71" i="52"/>
  <c r="AE55" i="52"/>
  <c r="E55" i="58"/>
  <c r="AF55" i="52"/>
  <c r="AE39" i="52"/>
  <c r="E39" i="58"/>
  <c r="V39" i="58"/>
  <c r="AF39" i="52"/>
  <c r="AF24" i="52"/>
  <c r="AE24" i="52"/>
  <c r="E24" i="58"/>
  <c r="AE78" i="52"/>
  <c r="E78" i="58"/>
  <c r="AP78" i="58"/>
  <c r="AF78" i="52"/>
  <c r="AE70" i="52"/>
  <c r="E70" i="58"/>
  <c r="AF70" i="52"/>
  <c r="AE62" i="52"/>
  <c r="E62" i="58"/>
  <c r="AF62" i="52"/>
  <c r="AE54" i="52"/>
  <c r="E54" i="58"/>
  <c r="AF54" i="52"/>
  <c r="AE47" i="52"/>
  <c r="E47" i="58"/>
  <c r="AF47" i="52"/>
  <c r="AE34" i="52"/>
  <c r="E34" i="58"/>
  <c r="AF34" i="52"/>
  <c r="AF129" i="52"/>
  <c r="AF106" i="52"/>
  <c r="AF93" i="52"/>
  <c r="AF85" i="52"/>
  <c r="AE76" i="52"/>
  <c r="E76" i="58"/>
  <c r="AE75" i="52"/>
  <c r="E75" i="58"/>
  <c r="AF75" i="52"/>
  <c r="AE68" i="52"/>
  <c r="E68" i="58"/>
  <c r="AE67" i="52"/>
  <c r="E67" i="58"/>
  <c r="AB67" i="58"/>
  <c r="AF67" i="52"/>
  <c r="AE60" i="52"/>
  <c r="E60" i="58"/>
  <c r="AE59" i="52"/>
  <c r="E59" i="58"/>
  <c r="N59" i="58"/>
  <c r="Q59" i="58"/>
  <c r="AF59" i="52"/>
  <c r="AE52" i="52"/>
  <c r="E52" i="58"/>
  <c r="AE51" i="52"/>
  <c r="E51" i="58"/>
  <c r="AF51" i="52"/>
  <c r="AE42" i="52"/>
  <c r="E42" i="58"/>
  <c r="AF42" i="52"/>
  <c r="AE36" i="52"/>
  <c r="E36" i="58"/>
  <c r="AF36" i="52"/>
  <c r="AE32" i="52"/>
  <c r="E32" i="58"/>
  <c r="AJ32" i="58"/>
  <c r="AF30" i="52"/>
  <c r="AE74" i="52"/>
  <c r="E74" i="58"/>
  <c r="AP74" i="58"/>
  <c r="AF74" i="52"/>
  <c r="AF73" i="52"/>
  <c r="AE66" i="52"/>
  <c r="E66" i="58"/>
  <c r="AF66" i="52"/>
  <c r="AF65" i="52"/>
  <c r="AE58" i="52"/>
  <c r="E58" i="58"/>
  <c r="AC58" i="58"/>
  <c r="AF58" i="52"/>
  <c r="AF57" i="52"/>
  <c r="AE50" i="52"/>
  <c r="E50" i="58"/>
  <c r="AF50" i="52"/>
  <c r="AF49" i="52"/>
  <c r="AE44" i="52"/>
  <c r="E44" i="58"/>
  <c r="AF44" i="52"/>
  <c r="AE40" i="52"/>
  <c r="E40" i="58"/>
  <c r="AF38" i="52"/>
  <c r="AE37" i="52"/>
  <c r="E37" i="58"/>
  <c r="AF37" i="52"/>
  <c r="AE31" i="52"/>
  <c r="E31" i="58"/>
  <c r="AF31" i="52"/>
  <c r="AE12" i="52"/>
  <c r="E12" i="58"/>
  <c r="AF12" i="52"/>
  <c r="F100" i="59"/>
  <c r="AA133" i="58"/>
  <c r="AU287" i="75"/>
  <c r="AU211" i="58"/>
  <c r="AA167" i="58"/>
  <c r="T66" i="75"/>
  <c r="T99" i="75"/>
  <c r="T58" i="75"/>
  <c r="T60" i="75"/>
  <c r="AO143" i="75"/>
  <c r="T147" i="75"/>
  <c r="AI254" i="75"/>
  <c r="AO263" i="75"/>
  <c r="AU24" i="75"/>
  <c r="AU123" i="75"/>
  <c r="T123" i="75"/>
  <c r="AO123" i="75"/>
  <c r="AA279" i="75"/>
  <c r="AO74" i="75"/>
  <c r="AU139" i="75"/>
  <c r="T139" i="75"/>
  <c r="AO139" i="75"/>
  <c r="T267" i="75"/>
  <c r="A12" i="59"/>
  <c r="AU155" i="75"/>
  <c r="AO155" i="75"/>
  <c r="AO245" i="75"/>
  <c r="T307" i="75"/>
  <c r="AI52" i="75"/>
  <c r="AU60" i="75"/>
  <c r="AU83" i="75"/>
  <c r="AU119" i="75"/>
  <c r="T119" i="75"/>
  <c r="AU151" i="75"/>
  <c r="T225" i="75"/>
  <c r="T233" i="75"/>
  <c r="T197" i="75"/>
  <c r="AO209" i="75"/>
  <c r="AU259" i="75"/>
  <c r="T115" i="75"/>
  <c r="AU68" i="75"/>
  <c r="T143" i="75"/>
  <c r="T205" i="75"/>
  <c r="AA211" i="75"/>
  <c r="T263" i="75"/>
  <c r="T271" i="75"/>
  <c r="A14" i="52"/>
  <c r="A15" i="52"/>
  <c r="D37" i="51"/>
  <c r="N24" i="51"/>
  <c r="F15" i="51"/>
  <c r="B37" i="51"/>
  <c r="F21" i="51"/>
  <c r="B29" i="51"/>
  <c r="O14" i="51"/>
  <c r="G41" i="51"/>
  <c r="I43" i="51"/>
  <c r="H43" i="51"/>
  <c r="E33" i="51"/>
  <c r="I33" i="51"/>
  <c r="G45" i="51"/>
  <c r="U36" i="51"/>
  <c r="C39" i="51"/>
  <c r="C27" i="51"/>
  <c r="C15" i="51"/>
  <c r="C11" i="51"/>
  <c r="G15" i="51"/>
  <c r="G11" i="51"/>
  <c r="D31" i="51"/>
  <c r="B15" i="51"/>
  <c r="F11" i="51"/>
  <c r="G27" i="51"/>
  <c r="G23" i="51"/>
  <c r="D39" i="51"/>
  <c r="F19" i="51"/>
  <c r="D11" i="51"/>
  <c r="C13" i="51"/>
  <c r="C9" i="51"/>
  <c r="AJ8" i="64"/>
  <c r="T24" i="75"/>
  <c r="T32" i="75"/>
  <c r="T44" i="75"/>
  <c r="T56" i="75"/>
  <c r="AI56" i="75"/>
  <c r="AA26" i="75"/>
  <c r="AA38" i="75"/>
  <c r="AA56" i="75"/>
  <c r="T26" i="75"/>
  <c r="AI48" i="75"/>
  <c r="AU56" i="75"/>
  <c r="AI12" i="75"/>
  <c r="AA28" i="75"/>
  <c r="AI58" i="75"/>
  <c r="AI66" i="75"/>
  <c r="T81" i="75"/>
  <c r="AI93" i="75"/>
  <c r="AU117" i="75"/>
  <c r="AO81" i="75"/>
  <c r="AA81" i="75"/>
  <c r="AI81" i="75"/>
  <c r="AU93" i="75"/>
  <c r="AA99" i="75"/>
  <c r="AI99" i="75"/>
  <c r="AA111" i="75"/>
  <c r="AA119" i="75"/>
  <c r="AA123" i="75"/>
  <c r="AI123" i="75"/>
  <c r="AO137" i="75"/>
  <c r="AA139" i="75"/>
  <c r="AI139" i="75"/>
  <c r="AA143" i="75"/>
  <c r="AI143" i="75"/>
  <c r="AA147" i="75"/>
  <c r="AI147" i="75"/>
  <c r="AI155" i="75"/>
  <c r="AU167" i="75"/>
  <c r="AO175" i="75"/>
  <c r="AA183" i="75"/>
  <c r="AI167" i="75"/>
  <c r="AI129" i="75"/>
  <c r="AA137" i="75"/>
  <c r="AI137" i="75"/>
  <c r="AA149" i="75"/>
  <c r="AA167" i="75"/>
  <c r="AO167" i="75"/>
  <c r="AO183" i="75"/>
  <c r="AI183" i="75"/>
  <c r="T191" i="75"/>
  <c r="AA173" i="75"/>
  <c r="AO191" i="75"/>
  <c r="AA193" i="75"/>
  <c r="AO195" i="75"/>
  <c r="AA197" i="75"/>
  <c r="AI197" i="75"/>
  <c r="AI201" i="75"/>
  <c r="AA191" i="75"/>
  <c r="AI191" i="75"/>
  <c r="AI213" i="75"/>
  <c r="AA205" i="75"/>
  <c r="AI205" i="75"/>
  <c r="AU205" i="75"/>
  <c r="AU209" i="75"/>
  <c r="AA213" i="75"/>
  <c r="T213" i="75"/>
  <c r="AU213" i="75"/>
  <c r="AI207" i="75"/>
  <c r="AI217" i="75"/>
  <c r="AA221" i="75"/>
  <c r="AI221" i="75"/>
  <c r="AU229" i="75"/>
  <c r="AI233" i="75"/>
  <c r="AA249" i="75"/>
  <c r="AI250" i="75"/>
  <c r="T283" i="75"/>
  <c r="AI283" i="75"/>
  <c r="AA250" i="75"/>
  <c r="AO250" i="75"/>
  <c r="AA235" i="75"/>
  <c r="AU245" i="75"/>
  <c r="AO254" i="75"/>
  <c r="AA259" i="75"/>
  <c r="AA263" i="75"/>
  <c r="AI263" i="75"/>
  <c r="AO269" i="75"/>
  <c r="AI271" i="75"/>
  <c r="AO287" i="75"/>
  <c r="T287" i="75"/>
  <c r="AA265" i="75"/>
  <c r="AO279" i="75"/>
  <c r="AA277" i="75"/>
  <c r="AI277" i="75"/>
  <c r="AA281" i="75"/>
  <c r="AA285" i="75"/>
  <c r="AI285" i="75"/>
  <c r="AF287" i="75"/>
  <c r="AI289" i="75"/>
  <c r="AO295" i="75"/>
  <c r="AO307" i="75"/>
  <c r="AI295" i="75"/>
  <c r="AA299" i="75"/>
  <c r="AF309" i="75"/>
  <c r="T191" i="58"/>
  <c r="AU195" i="58"/>
  <c r="AI114" i="58"/>
  <c r="AF46" i="58"/>
  <c r="AO273" i="58"/>
  <c r="AO115" i="58"/>
  <c r="AO118" i="58"/>
  <c r="AI37" i="58"/>
  <c r="AU175" i="58"/>
  <c r="AU197" i="58"/>
  <c r="AA153" i="58"/>
  <c r="AO90" i="58"/>
  <c r="T129" i="58"/>
  <c r="AO83" i="58"/>
  <c r="T82" i="58"/>
  <c r="AI49" i="58"/>
  <c r="T179" i="58"/>
  <c r="AA299" i="58"/>
  <c r="AA155" i="58"/>
  <c r="T78" i="58"/>
  <c r="AU125" i="58"/>
  <c r="AA105" i="58"/>
  <c r="AI57" i="58"/>
  <c r="AI21" i="58"/>
  <c r="AU21" i="58"/>
  <c r="AF241" i="58"/>
  <c r="AF233" i="58"/>
  <c r="AF193" i="58"/>
  <c r="AO154" i="58"/>
  <c r="AO145" i="58"/>
  <c r="T130" i="58"/>
  <c r="AO61" i="58"/>
  <c r="AI61" i="58"/>
  <c r="AO227" i="58"/>
  <c r="AO178" i="58"/>
  <c r="AI173" i="58"/>
  <c r="AA129" i="58"/>
  <c r="AA109" i="58"/>
  <c r="T8" i="58"/>
  <c r="AO190" i="58"/>
  <c r="AA46" i="58"/>
  <c r="AF53" i="58"/>
  <c r="AI69" i="58"/>
  <c r="AO53" i="58"/>
  <c r="AI53" i="58"/>
  <c r="AI42" i="58"/>
  <c r="AF70" i="58"/>
  <c r="AA41" i="58"/>
  <c r="AO37" i="58"/>
  <c r="F13" i="51"/>
  <c r="AF32" i="58"/>
  <c r="AO25" i="58"/>
  <c r="T17" i="58"/>
  <c r="T9" i="63"/>
  <c r="E9" i="72"/>
  <c r="AJ9" i="72"/>
  <c r="K9" i="72"/>
  <c r="AF115" i="72"/>
  <c r="N12" i="51"/>
  <c r="AI9" i="47"/>
  <c r="J43" i="51"/>
  <c r="F47" i="51"/>
  <c r="F43" i="51"/>
  <c r="U244" i="50"/>
  <c r="AB236" i="50"/>
  <c r="AB208" i="50"/>
  <c r="AG307" i="50"/>
  <c r="AG303" i="50"/>
  <c r="AG275" i="50"/>
  <c r="AJ236" i="50"/>
  <c r="U236" i="50"/>
  <c r="AB81" i="50"/>
  <c r="AP248" i="50"/>
  <c r="AV248" i="50"/>
  <c r="AG297" i="50"/>
  <c r="AV121" i="50"/>
  <c r="U241" i="50"/>
  <c r="AB116" i="50"/>
  <c r="AG108" i="50"/>
  <c r="AJ40" i="50"/>
  <c r="AP83" i="50"/>
  <c r="U77" i="50"/>
  <c r="AJ51" i="50"/>
  <c r="AJ16" i="50"/>
  <c r="AP228" i="50"/>
  <c r="U228" i="50"/>
  <c r="AB220" i="50"/>
  <c r="AV181" i="50"/>
  <c r="AP36" i="50"/>
  <c r="AV36" i="50"/>
  <c r="AG306" i="50"/>
  <c r="AG305" i="50"/>
  <c r="AJ297" i="50"/>
  <c r="AG294" i="50"/>
  <c r="AG281" i="50"/>
  <c r="AV192" i="50"/>
  <c r="AB153" i="50"/>
  <c r="U137" i="50"/>
  <c r="AB137" i="50"/>
  <c r="AV137" i="50"/>
  <c r="U73" i="50"/>
  <c r="AJ73" i="50"/>
  <c r="AB73" i="50"/>
  <c r="AP73" i="50"/>
  <c r="AG193" i="50"/>
  <c r="AB257" i="50"/>
  <c r="AV257" i="50"/>
  <c r="AG226" i="50"/>
  <c r="AB136" i="50"/>
  <c r="AJ117" i="50"/>
  <c r="AP117" i="50"/>
  <c r="AP96" i="50"/>
  <c r="AB56" i="50"/>
  <c r="AG55" i="50"/>
  <c r="AG54" i="50"/>
  <c r="U39" i="50"/>
  <c r="U33" i="50"/>
  <c r="AV33" i="50"/>
  <c r="AB24" i="50"/>
  <c r="AV24" i="50"/>
  <c r="AP89" i="50"/>
  <c r="U49" i="50"/>
  <c r="AJ49" i="50"/>
  <c r="AP33" i="50"/>
  <c r="AJ24" i="50"/>
  <c r="AV52" i="50"/>
  <c r="U47" i="50"/>
  <c r="AB47" i="50"/>
  <c r="AG22" i="50"/>
  <c r="AV15" i="50"/>
  <c r="AJ88" i="50"/>
  <c r="AP35" i="50"/>
  <c r="AG292" i="50"/>
  <c r="U289" i="50"/>
  <c r="AP289" i="50"/>
  <c r="AJ284" i="50"/>
  <c r="AG260" i="50"/>
  <c r="AP200" i="50"/>
  <c r="AV193" i="50"/>
  <c r="AB193" i="50"/>
  <c r="AP277" i="50"/>
  <c r="AG264" i="50"/>
  <c r="AG304" i="50"/>
  <c r="AB293" i="50"/>
  <c r="U280" i="50"/>
  <c r="AJ277" i="50"/>
  <c r="AP269" i="50"/>
  <c r="AJ261" i="50"/>
  <c r="AJ240" i="50"/>
  <c r="AP216" i="50"/>
  <c r="AV216" i="50"/>
  <c r="AP209" i="50"/>
  <c r="AP145" i="50"/>
  <c r="AB145" i="50"/>
  <c r="AJ128" i="50"/>
  <c r="AP177" i="50"/>
  <c r="AV177" i="50"/>
  <c r="AB289" i="50"/>
  <c r="AP265" i="50"/>
  <c r="AP168" i="50"/>
  <c r="AP161" i="50"/>
  <c r="AV161" i="50"/>
  <c r="AG148" i="50"/>
  <c r="AG111" i="50"/>
  <c r="AB65" i="50"/>
  <c r="AJ65" i="50"/>
  <c r="AG224" i="50"/>
  <c r="U221" i="50"/>
  <c r="AG208" i="50"/>
  <c r="AG192" i="50"/>
  <c r="U189" i="50"/>
  <c r="AP173" i="50"/>
  <c r="AG160" i="50"/>
  <c r="AP157" i="50"/>
  <c r="AG144" i="50"/>
  <c r="U212" i="50"/>
  <c r="AG204" i="50"/>
  <c r="AG195" i="50"/>
  <c r="U169" i="50"/>
  <c r="AP153" i="50"/>
  <c r="AJ148" i="50"/>
  <c r="U104" i="50"/>
  <c r="AP63" i="50"/>
  <c r="AV63" i="50"/>
  <c r="U57" i="50"/>
  <c r="AG256" i="50"/>
  <c r="AV253" i="50"/>
  <c r="AJ253" i="50"/>
  <c r="AB244" i="50"/>
  <c r="AG240" i="50"/>
  <c r="AV237" i="50"/>
  <c r="AB237" i="50"/>
  <c r="AJ224" i="50"/>
  <c r="AJ221" i="50"/>
  <c r="AB221" i="50"/>
  <c r="AJ208" i="50"/>
  <c r="AG207" i="50"/>
  <c r="AG200" i="50"/>
  <c r="AP197" i="50"/>
  <c r="AB189" i="50"/>
  <c r="U176" i="50"/>
  <c r="AJ173" i="50"/>
  <c r="AB173" i="50"/>
  <c r="AG168" i="50"/>
  <c r="AG143" i="50"/>
  <c r="AG134" i="50"/>
  <c r="U108" i="50"/>
  <c r="AP116" i="50"/>
  <c r="AG103" i="50"/>
  <c r="AB89" i="50"/>
  <c r="AJ89" i="50"/>
  <c r="AG122" i="50"/>
  <c r="AG106" i="50"/>
  <c r="AV89" i="50"/>
  <c r="AG90" i="50"/>
  <c r="AV27" i="50"/>
  <c r="AV49" i="50"/>
  <c r="AP17" i="50"/>
  <c r="AB33" i="50"/>
  <c r="AJ33" i="50"/>
  <c r="AJ31" i="50"/>
  <c r="AB29" i="50"/>
  <c r="AJ29" i="50"/>
  <c r="AG38" i="50"/>
  <c r="AJ21" i="50"/>
  <c r="AJ13" i="50"/>
  <c r="AF201" i="70"/>
  <c r="AF150" i="70"/>
  <c r="AF74" i="70"/>
  <c r="AF76" i="70"/>
  <c r="AF265" i="70"/>
  <c r="AA153" i="70"/>
  <c r="AU161" i="70"/>
  <c r="T197" i="70"/>
  <c r="T161" i="70"/>
  <c r="AF69" i="70"/>
  <c r="AA41" i="70"/>
  <c r="AF67" i="70"/>
  <c r="AF45" i="70"/>
  <c r="AF89" i="70"/>
  <c r="AF40" i="70"/>
  <c r="AF32" i="70"/>
  <c r="N8" i="51"/>
  <c r="AF15" i="70"/>
  <c r="AF94" i="70"/>
  <c r="AF290" i="70"/>
  <c r="T289" i="70"/>
  <c r="T281" i="70"/>
  <c r="AF75" i="70"/>
  <c r="AF71" i="70"/>
  <c r="AF185" i="70"/>
  <c r="AU125" i="70"/>
  <c r="T141" i="70"/>
  <c r="AF49" i="70"/>
  <c r="C21" i="51"/>
  <c r="AA129" i="70"/>
  <c r="T37" i="70"/>
  <c r="AF91" i="70"/>
  <c r="AI61" i="70"/>
  <c r="AF50" i="70"/>
  <c r="AF243" i="70"/>
  <c r="AI217" i="70"/>
  <c r="AU217" i="70"/>
  <c r="AO217" i="70"/>
  <c r="AF211" i="70"/>
  <c r="AA277" i="70"/>
  <c r="AI277" i="70"/>
  <c r="AU277" i="70"/>
  <c r="AO277" i="70"/>
  <c r="AA245" i="70"/>
  <c r="AA213" i="70"/>
  <c r="AF146" i="70"/>
  <c r="AF138" i="70"/>
  <c r="AF118" i="70"/>
  <c r="T97" i="70"/>
  <c r="AO97" i="70"/>
  <c r="AU97" i="70"/>
  <c r="AI97" i="70"/>
  <c r="AA97" i="70"/>
  <c r="AA273" i="70"/>
  <c r="AA257" i="70"/>
  <c r="T233" i="70"/>
  <c r="AF232" i="70"/>
  <c r="AI225" i="70"/>
  <c r="AF219" i="70"/>
  <c r="AA209" i="70"/>
  <c r="AU209" i="70"/>
  <c r="AO209" i="70"/>
  <c r="AF140" i="70"/>
  <c r="AF124" i="70"/>
  <c r="AI105" i="70"/>
  <c r="AA297" i="70"/>
  <c r="AI297" i="70"/>
  <c r="AA293" i="70"/>
  <c r="AI293" i="70"/>
  <c r="AU293" i="70"/>
  <c r="AA289" i="70"/>
  <c r="AI289" i="70"/>
  <c r="AU289" i="70"/>
  <c r="AF288" i="70"/>
  <c r="AA281" i="70"/>
  <c r="AI281" i="70"/>
  <c r="AU281" i="70"/>
  <c r="AF280" i="70"/>
  <c r="T277" i="70"/>
  <c r="AA269" i="70"/>
  <c r="AI269" i="70"/>
  <c r="AU269" i="70"/>
  <c r="AO269" i="70"/>
  <c r="T261" i="70"/>
  <c r="AF247" i="70"/>
  <c r="AF231" i="70"/>
  <c r="AF212" i="70"/>
  <c r="AF204" i="70"/>
  <c r="AF192" i="70"/>
  <c r="AF179" i="70"/>
  <c r="AF176" i="70"/>
  <c r="AF116" i="70"/>
  <c r="T85" i="70"/>
  <c r="AF159" i="70"/>
  <c r="AF145" i="70"/>
  <c r="AF143" i="70"/>
  <c r="AF104" i="70"/>
  <c r="T101" i="70"/>
  <c r="AO101" i="70"/>
  <c r="AU101" i="70"/>
  <c r="AI101" i="70"/>
  <c r="AF96" i="70"/>
  <c r="AA93" i="70"/>
  <c r="AA205" i="70"/>
  <c r="AI205" i="70"/>
  <c r="AU205" i="70"/>
  <c r="AA197" i="70"/>
  <c r="AI197" i="70"/>
  <c r="AU197" i="70"/>
  <c r="AF97" i="70"/>
  <c r="AF115" i="70"/>
  <c r="AF113" i="70"/>
  <c r="AO89" i="70"/>
  <c r="AF106" i="70"/>
  <c r="AF102" i="70"/>
  <c r="AO147" i="72"/>
  <c r="AO106" i="72"/>
  <c r="T106" i="72"/>
  <c r="AI106" i="72"/>
  <c r="AF66" i="72"/>
  <c r="AO308" i="72"/>
  <c r="AA308" i="72"/>
  <c r="AU308" i="72"/>
  <c r="AF217" i="72"/>
  <c r="AO263" i="72"/>
  <c r="T263" i="72"/>
  <c r="T138" i="72"/>
  <c r="AI138" i="72"/>
  <c r="AI14" i="72"/>
  <c r="T308" i="72"/>
  <c r="AF303" i="72"/>
  <c r="AA300" i="72"/>
  <c r="AU300" i="72"/>
  <c r="AA279" i="72"/>
  <c r="AA266" i="72"/>
  <c r="AI266" i="72"/>
  <c r="AA263" i="72"/>
  <c r="AU251" i="72"/>
  <c r="AI303" i="72"/>
  <c r="AF301" i="72"/>
  <c r="AO284" i="72"/>
  <c r="T284" i="72"/>
  <c r="AI284" i="72"/>
  <c r="AA284" i="72"/>
  <c r="AI263" i="72"/>
  <c r="AA259" i="72"/>
  <c r="AI259" i="72"/>
  <c r="AO246" i="72"/>
  <c r="AA235" i="72"/>
  <c r="AU158" i="72"/>
  <c r="AA158" i="72"/>
  <c r="AO126" i="72"/>
  <c r="AO90" i="72"/>
  <c r="AI90" i="72"/>
  <c r="AU90" i="72"/>
  <c r="AA90" i="72"/>
  <c r="T50" i="72"/>
  <c r="AI50" i="72"/>
  <c r="AA272" i="72"/>
  <c r="AA227" i="72"/>
  <c r="AF55" i="72"/>
  <c r="E9" i="51"/>
  <c r="AO86" i="72"/>
  <c r="AI86" i="72"/>
  <c r="T86" i="72"/>
  <c r="AU86" i="72"/>
  <c r="AO58" i="72"/>
  <c r="AI58" i="72"/>
  <c r="AI42" i="72"/>
  <c r="T42" i="72"/>
  <c r="AO42" i="72"/>
  <c r="AO38" i="72"/>
  <c r="AI12" i="72"/>
  <c r="AO276" i="72"/>
  <c r="T276" i="72"/>
  <c r="AO304" i="72"/>
  <c r="T304" i="72"/>
  <c r="AI304" i="72"/>
  <c r="AF257" i="72"/>
  <c r="T242" i="72"/>
  <c r="T195" i="72"/>
  <c r="AO195" i="72"/>
  <c r="AU304" i="72"/>
  <c r="AA304" i="72"/>
  <c r="AA280" i="72"/>
  <c r="AI280" i="72"/>
  <c r="AO242" i="72"/>
  <c r="AF228" i="72"/>
  <c r="T215" i="72"/>
  <c r="AO187" i="72"/>
  <c r="AA182" i="72"/>
  <c r="AU182" i="72"/>
  <c r="AA142" i="72"/>
  <c r="T62" i="72"/>
  <c r="AO62" i="72"/>
  <c r="AU62" i="72"/>
  <c r="AO290" i="72"/>
  <c r="AO288" i="72"/>
  <c r="AA288" i="72"/>
  <c r="T288" i="72"/>
  <c r="AU288" i="72"/>
  <c r="AU259" i="72"/>
  <c r="T259" i="72"/>
  <c r="AF253" i="72"/>
  <c r="AU231" i="72"/>
  <c r="T230" i="72"/>
  <c r="AU199" i="72"/>
  <c r="AI199" i="72"/>
  <c r="AA199" i="72"/>
  <c r="T194" i="72"/>
  <c r="AO194" i="72"/>
  <c r="AA194" i="72"/>
  <c r="AI186" i="72"/>
  <c r="AU186" i="72"/>
  <c r="AO186" i="72"/>
  <c r="AI151" i="72"/>
  <c r="T151" i="72"/>
  <c r="AO151" i="72"/>
  <c r="T134" i="72"/>
  <c r="AI134" i="72"/>
  <c r="AU134" i="72"/>
  <c r="AA134" i="72"/>
  <c r="AO268" i="72"/>
  <c r="T268" i="72"/>
  <c r="AU250" i="72"/>
  <c r="AI219" i="72"/>
  <c r="T183" i="72"/>
  <c r="AI183" i="72"/>
  <c r="T174" i="72"/>
  <c r="AA174" i="72"/>
  <c r="AO167" i="72"/>
  <c r="AI146" i="72"/>
  <c r="AO130" i="72"/>
  <c r="T130" i="72"/>
  <c r="AU130" i="72"/>
  <c r="AA130" i="72"/>
  <c r="AU10" i="72"/>
  <c r="AA10" i="72"/>
  <c r="AO10" i="72"/>
  <c r="T10" i="72"/>
  <c r="AO300" i="72"/>
  <c r="T300" i="72"/>
  <c r="AI300" i="72"/>
  <c r="AF233" i="72"/>
  <c r="T222" i="72"/>
  <c r="AF199" i="72"/>
  <c r="AI166" i="72"/>
  <c r="AA166" i="72"/>
  <c r="AO166" i="72"/>
  <c r="AI135" i="72"/>
  <c r="AA95" i="72"/>
  <c r="AF42" i="72"/>
  <c r="T158" i="72"/>
  <c r="AI158" i="72"/>
  <c r="AO155" i="72"/>
  <c r="AF135" i="72"/>
  <c r="AA131" i="72"/>
  <c r="AU131" i="72"/>
  <c r="AU122" i="72"/>
  <c r="AF84" i="72"/>
  <c r="T78" i="72"/>
  <c r="AI78" i="72"/>
  <c r="AO78" i="72"/>
  <c r="AI70" i="72"/>
  <c r="AU70" i="72"/>
  <c r="AI74" i="72"/>
  <c r="AU74" i="72"/>
  <c r="AA66" i="72"/>
  <c r="AU66" i="72"/>
  <c r="AI16" i="72"/>
  <c r="AI276" i="72"/>
  <c r="AA222" i="72"/>
  <c r="AU211" i="72"/>
  <c r="AO207" i="72"/>
  <c r="AA175" i="72"/>
  <c r="AI175" i="72"/>
  <c r="AU171" i="72"/>
  <c r="AI171" i="72"/>
  <c r="AF88" i="72"/>
  <c r="AO54" i="72"/>
  <c r="T54" i="72"/>
  <c r="AI54" i="72"/>
  <c r="AA207" i="72"/>
  <c r="AU203" i="72"/>
  <c r="AA203" i="72"/>
  <c r="AI203" i="72"/>
  <c r="AA143" i="72"/>
  <c r="AI143" i="72"/>
  <c r="AU139" i="72"/>
  <c r="AO98" i="72"/>
  <c r="AA98" i="72"/>
  <c r="T98" i="72"/>
  <c r="AI98" i="72"/>
  <c r="T226" i="72"/>
  <c r="AU207" i="72"/>
  <c r="AF179" i="72"/>
  <c r="AA159" i="72"/>
  <c r="AI159" i="72"/>
  <c r="AA155" i="72"/>
  <c r="AI155" i="72"/>
  <c r="AO82" i="72"/>
  <c r="AA82" i="72"/>
  <c r="T82" i="72"/>
  <c r="AU82" i="72"/>
  <c r="AU235" i="72"/>
  <c r="AA231" i="72"/>
  <c r="AI231" i="72"/>
  <c r="AI226" i="72"/>
  <c r="AI191" i="72"/>
  <c r="AU187" i="72"/>
  <c r="AA187" i="72"/>
  <c r="AU175" i="72"/>
  <c r="AF175" i="72"/>
  <c r="T171" i="72"/>
  <c r="AO159" i="72"/>
  <c r="T159" i="72"/>
  <c r="AO139" i="72"/>
  <c r="AA127" i="72"/>
  <c r="AU123" i="72"/>
  <c r="AA123" i="72"/>
  <c r="AI123" i="72"/>
  <c r="AO118" i="72"/>
  <c r="AA118" i="72"/>
  <c r="AU118" i="72"/>
  <c r="AF98" i="72"/>
  <c r="AU54" i="72"/>
  <c r="AO114" i="72"/>
  <c r="AA114" i="72"/>
  <c r="AO94" i="72"/>
  <c r="AI94" i="72"/>
  <c r="AF164" i="72"/>
  <c r="AI114" i="72"/>
  <c r="T114" i="72"/>
  <c r="AO110" i="72"/>
  <c r="AI110" i="72"/>
  <c r="AU94" i="72"/>
  <c r="AF110" i="72"/>
  <c r="AO50" i="72"/>
  <c r="AA50" i="72"/>
  <c r="AU50" i="72"/>
  <c r="AO46" i="72"/>
  <c r="AI46" i="72"/>
  <c r="AA46" i="72"/>
  <c r="AF46" i="72"/>
  <c r="AF16" i="58"/>
  <c r="AF165" i="58"/>
  <c r="AG279" i="50"/>
  <c r="AG30" i="50"/>
  <c r="AG176" i="50"/>
  <c r="AG228" i="50"/>
  <c r="AF82" i="70"/>
  <c r="AF283" i="75"/>
  <c r="AF95" i="75"/>
  <c r="AF165" i="75"/>
  <c r="AF29" i="75"/>
  <c r="AF146" i="72"/>
  <c r="AF138" i="72"/>
  <c r="AF154" i="72"/>
  <c r="AF64" i="72"/>
  <c r="AF80" i="72"/>
  <c r="AF178" i="72"/>
  <c r="AF105" i="70"/>
  <c r="AF303" i="70"/>
  <c r="AF183" i="70"/>
  <c r="AF132" i="70"/>
  <c r="AF218" i="58"/>
  <c r="AF43" i="75"/>
  <c r="AF52" i="58"/>
  <c r="AF120" i="58"/>
  <c r="AF129" i="58"/>
  <c r="AF114" i="58"/>
  <c r="AF169" i="58"/>
  <c r="AF108" i="58"/>
  <c r="AF133" i="58"/>
  <c r="AF269" i="58"/>
  <c r="AF65" i="58"/>
  <c r="AF57" i="58"/>
  <c r="AF302" i="58"/>
  <c r="AF127" i="58"/>
  <c r="AF123" i="58"/>
  <c r="AF81" i="58"/>
  <c r="AF40" i="58"/>
  <c r="AF159" i="58"/>
  <c r="AF80" i="58"/>
  <c r="AF242" i="58"/>
  <c r="AF201" i="58"/>
  <c r="AF232" i="58"/>
  <c r="AF145" i="58"/>
  <c r="AF173" i="58"/>
  <c r="AF237" i="58"/>
  <c r="AF171" i="58"/>
  <c r="AF213" i="58"/>
  <c r="AF141" i="58"/>
  <c r="AF240" i="58"/>
  <c r="AF139" i="58"/>
  <c r="AF270" i="58"/>
  <c r="AF130" i="58"/>
  <c r="AF197" i="58"/>
  <c r="AF84" i="58"/>
  <c r="AF82" i="58"/>
  <c r="AF224" i="58"/>
  <c r="AF249" i="58"/>
  <c r="AF160" i="58"/>
  <c r="AF200" i="58"/>
  <c r="AF140" i="58"/>
  <c r="AF150" i="58"/>
  <c r="AG147" i="50"/>
  <c r="AG163" i="50"/>
  <c r="AG179" i="50"/>
  <c r="AG188" i="50"/>
  <c r="AG211" i="50"/>
  <c r="AG220" i="50"/>
  <c r="AG276" i="50"/>
  <c r="AG58" i="50"/>
  <c r="AG221" i="50"/>
  <c r="AG189" i="50"/>
  <c r="AG99" i="50"/>
  <c r="AG123" i="50"/>
  <c r="AG126" i="50"/>
  <c r="AG74" i="50"/>
  <c r="AG268" i="50"/>
  <c r="AG300" i="50"/>
  <c r="AG280" i="50"/>
  <c r="AG217" i="50"/>
  <c r="AG231" i="50"/>
  <c r="AG287" i="50"/>
  <c r="AG291" i="50"/>
  <c r="AG47" i="50"/>
  <c r="AG79" i="50"/>
  <c r="AG153" i="50"/>
  <c r="AG15" i="50"/>
  <c r="AG12" i="50"/>
  <c r="AG236" i="50"/>
  <c r="AG212" i="50"/>
  <c r="AG295" i="50"/>
  <c r="AG154" i="50"/>
  <c r="AG259" i="50"/>
  <c r="AG266" i="50"/>
  <c r="AG107" i="50"/>
  <c r="AG51" i="50"/>
  <c r="AG257" i="50"/>
  <c r="AG100" i="50"/>
  <c r="AG146" i="50"/>
  <c r="AG169" i="50"/>
  <c r="AG171" i="50"/>
  <c r="AG77" i="50"/>
  <c r="AG98" i="50"/>
  <c r="AG139" i="50"/>
  <c r="AG13" i="50"/>
  <c r="AG68" i="50"/>
  <c r="AG72" i="50"/>
  <c r="AG152" i="50"/>
  <c r="AG191" i="50"/>
  <c r="AG216" i="50"/>
  <c r="AG288" i="50"/>
  <c r="AG219" i="50"/>
  <c r="AG65" i="50"/>
  <c r="AG32" i="50"/>
  <c r="AG91" i="50"/>
  <c r="AG11" i="50"/>
  <c r="AG17" i="50"/>
  <c r="AG127" i="50"/>
  <c r="AG196" i="50"/>
  <c r="AG308" i="50"/>
  <c r="AG59" i="50"/>
  <c r="AG61" i="50"/>
  <c r="AG289" i="50"/>
  <c r="AG25" i="50"/>
  <c r="AG140" i="50"/>
  <c r="AG298" i="50"/>
  <c r="AG20" i="50"/>
  <c r="AG45" i="50"/>
  <c r="AG172" i="50"/>
  <c r="AG42" i="50"/>
  <c r="AG78" i="50"/>
  <c r="AG184" i="50"/>
  <c r="AG244" i="50"/>
  <c r="AG296" i="50"/>
  <c r="AG215" i="50"/>
  <c r="AG46" i="50"/>
  <c r="AG225" i="50"/>
  <c r="AG187" i="50"/>
  <c r="AG282" i="50"/>
  <c r="AG185" i="50"/>
  <c r="AG186" i="50"/>
  <c r="AG243" i="50"/>
  <c r="AG227" i="50"/>
  <c r="AG206" i="50"/>
  <c r="AG201" i="50"/>
  <c r="AG155" i="50"/>
  <c r="AG31" i="50"/>
  <c r="AG95" i="50"/>
  <c r="AG34" i="50"/>
  <c r="AG52" i="50"/>
  <c r="AG50" i="50"/>
  <c r="AG166" i="50"/>
  <c r="AG269" i="50"/>
  <c r="AG286" i="50"/>
  <c r="AG158" i="50"/>
  <c r="AG230" i="50"/>
  <c r="AG270" i="50"/>
  <c r="AG36" i="50"/>
  <c r="AG174" i="50"/>
  <c r="AG210" i="50"/>
  <c r="D15" i="51"/>
  <c r="AF135" i="47"/>
  <c r="AF187" i="47"/>
  <c r="AF50" i="47"/>
  <c r="AF94" i="47"/>
  <c r="AF182" i="47"/>
  <c r="AF22" i="47"/>
  <c r="AF148" i="47"/>
  <c r="AF192" i="47"/>
  <c r="AF207" i="47"/>
  <c r="AF118" i="47"/>
  <c r="AF198" i="47"/>
  <c r="M12" i="51"/>
  <c r="AF117" i="47"/>
  <c r="AF133" i="47"/>
  <c r="AF229" i="47"/>
  <c r="AF253" i="47"/>
  <c r="AF40" i="47"/>
  <c r="AF248" i="47"/>
  <c r="AF123" i="47"/>
  <c r="AF165" i="47"/>
  <c r="AF125" i="47"/>
  <c r="AF249" i="47"/>
  <c r="AF60" i="47"/>
  <c r="AF39" i="47"/>
  <c r="AF67" i="47"/>
  <c r="AF171" i="47"/>
  <c r="AF58" i="47"/>
  <c r="AF275" i="47"/>
  <c r="AF297" i="47"/>
  <c r="AF306" i="47"/>
  <c r="AF307" i="47"/>
  <c r="AF264" i="47"/>
  <c r="AF293" i="47"/>
  <c r="AF175" i="70"/>
  <c r="AF307" i="70"/>
  <c r="AF92" i="70"/>
  <c r="AF220" i="70"/>
  <c r="AF152" i="72"/>
  <c r="R14" i="51"/>
  <c r="R12" i="51"/>
  <c r="AF297" i="75"/>
  <c r="AF169" i="75"/>
  <c r="AF161" i="75"/>
  <c r="AF144" i="70"/>
  <c r="AF109" i="70"/>
  <c r="AF161" i="70"/>
  <c r="AF72" i="70"/>
  <c r="AF222" i="70"/>
  <c r="AF35" i="70"/>
  <c r="AF25" i="47"/>
  <c r="AF65" i="47"/>
  <c r="AF93" i="47"/>
  <c r="AF108" i="47"/>
  <c r="AF124" i="47"/>
  <c r="AF140" i="47"/>
  <c r="AF200" i="47"/>
  <c r="AF260" i="47"/>
  <c r="AF268" i="47"/>
  <c r="AF43" i="47"/>
  <c r="AF51" i="47"/>
  <c r="AF95" i="47"/>
  <c r="AF111" i="47"/>
  <c r="AF247" i="47"/>
  <c r="AF277" i="47"/>
  <c r="AF42" i="47"/>
  <c r="AF62" i="47"/>
  <c r="AF230" i="47"/>
  <c r="AF290" i="47"/>
  <c r="AF234" i="47"/>
  <c r="AF21" i="47"/>
  <c r="AF61" i="47"/>
  <c r="AF77" i="47"/>
  <c r="AF89" i="47"/>
  <c r="AF105" i="47"/>
  <c r="AF201" i="47"/>
  <c r="AF217" i="47"/>
  <c r="AF76" i="47"/>
  <c r="AF196" i="47"/>
  <c r="AF212" i="47"/>
  <c r="AF236" i="47"/>
  <c r="AF219" i="47"/>
  <c r="AF71" i="47"/>
  <c r="AF91" i="47"/>
  <c r="AF107" i="47"/>
  <c r="AF131" i="47"/>
  <c r="AF147" i="47"/>
  <c r="AF46" i="47"/>
  <c r="AF86" i="47"/>
  <c r="AF257" i="47"/>
  <c r="AF226" i="47"/>
  <c r="AF169" i="47"/>
  <c r="AF33" i="47"/>
  <c r="AF57" i="47"/>
  <c r="AF121" i="47"/>
  <c r="AF149" i="47"/>
  <c r="AF213" i="47"/>
  <c r="AF237" i="47"/>
  <c r="AF122" i="47"/>
  <c r="AF239" i="47"/>
  <c r="AF19" i="47"/>
  <c r="AF103" i="47"/>
  <c r="AF127" i="47"/>
  <c r="AF254" i="47"/>
  <c r="AF282" i="47"/>
  <c r="AC139" i="39"/>
  <c r="AC103" i="39"/>
  <c r="AC128" i="39"/>
  <c r="Y199" i="39"/>
  <c r="AF134" i="47"/>
  <c r="AF174" i="47"/>
  <c r="AF190" i="47"/>
  <c r="AF195" i="47"/>
  <c r="AF227" i="47"/>
  <c r="AF235" i="47"/>
  <c r="AC126" i="39"/>
  <c r="AF158" i="47"/>
  <c r="AF150" i="47"/>
  <c r="AC158" i="39"/>
  <c r="W115" i="39"/>
  <c r="AC46" i="39"/>
  <c r="Y150" i="39"/>
  <c r="W150" i="39"/>
  <c r="W54" i="39"/>
  <c r="W46" i="39"/>
  <c r="Y46" i="39"/>
  <c r="Y146" i="39"/>
  <c r="W146" i="39"/>
  <c r="AC62" i="39"/>
  <c r="AC42" i="39"/>
  <c r="AC58" i="39"/>
  <c r="W106" i="39"/>
  <c r="A13" i="37"/>
  <c r="A14" i="37"/>
  <c r="A14" i="77"/>
  <c r="A12" i="37"/>
  <c r="A15" i="37"/>
  <c r="A15" i="77"/>
  <c r="A15" i="47"/>
  <c r="AC50" i="39"/>
  <c r="W94" i="39"/>
  <c r="AC119" i="39"/>
  <c r="W42" i="39"/>
  <c r="Y42" i="39"/>
  <c r="AC55" i="39"/>
  <c r="W58" i="39"/>
  <c r="Y58" i="39"/>
  <c r="AC71" i="39"/>
  <c r="AC87" i="39"/>
  <c r="W118" i="39"/>
  <c r="W50" i="39"/>
  <c r="Y50" i="39"/>
  <c r="W98" i="39"/>
  <c r="AC82" i="39"/>
  <c r="N10" i="51"/>
  <c r="AF177" i="70"/>
  <c r="AF300" i="70"/>
  <c r="AF154" i="70"/>
  <c r="AF62" i="70"/>
  <c r="AF155" i="70"/>
  <c r="AF184" i="70"/>
  <c r="AF107" i="70"/>
  <c r="AF181" i="70"/>
  <c r="AF73" i="70"/>
  <c r="AF54" i="70"/>
  <c r="AF136" i="70"/>
  <c r="AF99" i="70"/>
  <c r="AF167" i="70"/>
  <c r="AF215" i="70"/>
  <c r="AF65" i="70"/>
  <c r="AF209" i="70"/>
  <c r="AF58" i="70"/>
  <c r="AF114" i="70"/>
  <c r="AF44" i="70"/>
  <c r="AF178" i="70"/>
  <c r="AF225" i="70"/>
  <c r="AF160" i="70"/>
  <c r="AB88" i="62"/>
  <c r="AB104" i="62"/>
  <c r="AB120" i="62"/>
  <c r="A12" i="61"/>
  <c r="A12" i="70"/>
  <c r="AG248" i="50"/>
  <c r="AG272" i="50"/>
  <c r="AG258" i="50"/>
  <c r="AG237" i="50"/>
  <c r="AG130" i="50"/>
  <c r="AG145" i="50"/>
  <c r="AG92" i="50"/>
  <c r="AG129" i="50"/>
  <c r="AG218" i="50"/>
  <c r="AG235" i="50"/>
  <c r="AG27" i="50"/>
  <c r="AG96" i="50"/>
  <c r="AG128" i="50"/>
  <c r="AG132" i="50"/>
  <c r="AG274" i="50"/>
  <c r="AG229" i="50"/>
  <c r="AG88" i="50"/>
  <c r="AG138" i="50"/>
  <c r="AG43" i="50"/>
  <c r="AG202" i="50"/>
  <c r="AG242" i="50"/>
  <c r="AG203" i="50"/>
  <c r="AG175" i="50"/>
  <c r="AG156" i="50"/>
  <c r="AG56" i="50"/>
  <c r="AG82" i="50"/>
  <c r="AG284" i="50"/>
  <c r="AG199" i="50"/>
  <c r="AG167" i="50"/>
  <c r="AG263" i="50"/>
  <c r="AG180" i="50"/>
  <c r="AG10" i="50"/>
  <c r="AG67" i="50"/>
  <c r="AG87" i="50"/>
  <c r="AG75" i="50"/>
  <c r="AG238" i="50"/>
  <c r="AG118" i="50"/>
  <c r="AG125" i="50"/>
  <c r="AG162" i="50"/>
  <c r="AG246" i="50"/>
  <c r="AG28" i="50"/>
  <c r="AG64" i="50"/>
  <c r="AG80" i="50"/>
  <c r="AG113" i="50"/>
  <c r="AG255" i="50"/>
  <c r="AG48" i="50"/>
  <c r="AG104" i="50"/>
  <c r="AG63" i="50"/>
  <c r="AG177" i="50"/>
  <c r="AG197" i="50"/>
  <c r="AG247" i="50"/>
  <c r="AG120" i="50"/>
  <c r="AG232" i="50"/>
  <c r="AG24" i="50"/>
  <c r="AG49" i="50"/>
  <c r="AG26" i="50"/>
  <c r="AG66" i="50"/>
  <c r="AG94" i="50"/>
  <c r="AG115" i="50"/>
  <c r="AG114" i="50"/>
  <c r="AG159" i="50"/>
  <c r="AG223" i="50"/>
  <c r="AG62" i="50"/>
  <c r="AG252" i="50"/>
  <c r="AG183" i="50"/>
  <c r="AG164" i="50"/>
  <c r="AG21" i="50"/>
  <c r="AG151" i="50"/>
  <c r="AG39" i="50"/>
  <c r="AG71" i="50"/>
  <c r="AG81" i="50"/>
  <c r="AG173" i="50"/>
  <c r="AG149" i="50"/>
  <c r="AG265" i="50"/>
  <c r="AG285" i="50"/>
  <c r="AG83" i="50"/>
  <c r="AG241" i="50"/>
  <c r="AG254" i="50"/>
  <c r="AG261" i="50"/>
  <c r="AG16" i="50"/>
  <c r="AG93" i="50"/>
  <c r="AG109" i="50"/>
  <c r="AG161" i="50"/>
  <c r="AG271" i="50"/>
  <c r="AG283" i="50"/>
  <c r="AG299" i="50"/>
  <c r="AG301" i="50"/>
  <c r="AG19" i="50"/>
  <c r="AG23" i="50"/>
  <c r="AG102" i="50"/>
  <c r="AG136" i="50"/>
  <c r="AG170" i="50"/>
  <c r="AG194" i="50"/>
  <c r="AG29" i="50"/>
  <c r="AG35" i="50"/>
  <c r="AG33" i="50"/>
  <c r="AG97" i="50"/>
  <c r="AG165" i="50"/>
  <c r="AG181" i="50"/>
  <c r="AG233" i="50"/>
  <c r="AG239" i="50"/>
  <c r="AG251" i="50"/>
  <c r="AG267" i="50"/>
  <c r="AG273" i="50"/>
  <c r="AG40" i="50"/>
  <c r="AG84" i="50"/>
  <c r="AG222" i="50"/>
  <c r="AG234" i="50"/>
  <c r="AG290" i="50"/>
  <c r="AG310" i="50"/>
  <c r="AG53" i="50"/>
  <c r="AG131" i="50"/>
  <c r="AG60" i="50"/>
  <c r="AG124" i="50"/>
  <c r="AG150" i="50"/>
  <c r="AG245" i="50"/>
  <c r="AG178" i="50"/>
  <c r="AG70" i="50"/>
  <c r="AG293" i="50"/>
  <c r="AG302" i="50"/>
  <c r="AG253" i="50"/>
  <c r="AG213" i="50"/>
  <c r="AG262" i="50"/>
  <c r="AG121" i="50"/>
  <c r="AG76" i="50"/>
  <c r="AG110" i="50"/>
  <c r="AG85" i="50"/>
  <c r="AG105" i="50"/>
  <c r="AG37" i="50"/>
  <c r="AG41" i="50"/>
  <c r="AG133" i="50"/>
  <c r="A11" i="50"/>
  <c r="A13" i="23"/>
  <c r="A14" i="41"/>
  <c r="AF76" i="72"/>
  <c r="AF90" i="72"/>
  <c r="AF104" i="72"/>
  <c r="AF216" i="72"/>
  <c r="AF78" i="72"/>
  <c r="AF123" i="72"/>
  <c r="AF304" i="72"/>
  <c r="AF126" i="72"/>
  <c r="AF222" i="72"/>
  <c r="AF28" i="72"/>
  <c r="AF277" i="72"/>
  <c r="AF260" i="72"/>
  <c r="AF309" i="72"/>
  <c r="AF245" i="72"/>
  <c r="AF221" i="72"/>
  <c r="AF131" i="72"/>
  <c r="AF96" i="72"/>
  <c r="AF103" i="72"/>
  <c r="AF307" i="72"/>
  <c r="AF57" i="72"/>
  <c r="AF143" i="72"/>
  <c r="AF167" i="72"/>
  <c r="AF107" i="72"/>
  <c r="AF201" i="72"/>
  <c r="AF150" i="72"/>
  <c r="AF291" i="72"/>
  <c r="AF281" i="72"/>
  <c r="E25" i="51"/>
  <c r="AF165" i="72"/>
  <c r="AF109" i="72"/>
  <c r="AF140" i="72"/>
  <c r="AF252" i="72"/>
  <c r="AF92" i="72"/>
  <c r="AF173" i="72"/>
  <c r="AF185" i="72"/>
  <c r="AF298" i="72"/>
  <c r="AF226" i="72"/>
  <c r="AF227" i="72"/>
  <c r="AF82" i="72"/>
  <c r="AF223" i="72"/>
  <c r="AF219" i="72"/>
  <c r="AF306" i="72"/>
  <c r="AF296" i="72"/>
  <c r="AF73" i="72"/>
  <c r="AF101" i="72"/>
  <c r="AF52" i="72"/>
  <c r="AF181" i="72"/>
  <c r="U227" i="63"/>
  <c r="A14" i="63"/>
  <c r="A14" i="72"/>
  <c r="A16" i="63"/>
  <c r="A16" i="72"/>
  <c r="A15" i="63"/>
  <c r="A15" i="72"/>
  <c r="U9" i="63"/>
  <c r="AF307" i="75"/>
  <c r="AF286" i="75"/>
  <c r="AF224" i="75"/>
  <c r="AF253" i="75"/>
  <c r="AF209" i="75"/>
  <c r="AF185" i="75"/>
  <c r="AF100" i="75"/>
  <c r="AF117" i="75"/>
  <c r="AF72" i="75"/>
  <c r="AF13" i="75"/>
  <c r="AF48" i="75"/>
  <c r="AF267" i="75"/>
  <c r="AF277" i="75"/>
  <c r="AF223" i="75"/>
  <c r="AF231" i="75"/>
  <c r="AF193" i="75"/>
  <c r="AF177" i="75"/>
  <c r="AF153" i="75"/>
  <c r="AF145" i="75"/>
  <c r="AF133" i="75"/>
  <c r="AF83" i="75"/>
  <c r="AF56" i="75"/>
  <c r="AF301" i="75"/>
  <c r="AF279" i="75"/>
  <c r="AF245" i="75"/>
  <c r="AF249" i="75"/>
  <c r="AF206" i="75"/>
  <c r="AF194" i="75"/>
  <c r="AF141" i="75"/>
  <c r="AF21" i="75"/>
  <c r="AF263" i="75"/>
  <c r="AF278" i="75"/>
  <c r="AF189" i="75"/>
  <c r="AF105" i="75"/>
  <c r="AF109" i="75"/>
  <c r="AF174" i="75"/>
  <c r="AF23" i="75"/>
  <c r="AF275" i="75"/>
  <c r="AF303" i="75"/>
  <c r="AF255" i="75"/>
  <c r="AF252" i="75"/>
  <c r="AF232" i="75"/>
  <c r="AF241" i="75"/>
  <c r="AF215" i="75"/>
  <c r="AF178" i="75"/>
  <c r="AF173" i="75"/>
  <c r="AF157" i="75"/>
  <c r="AF149" i="75"/>
  <c r="AF121" i="75"/>
  <c r="AF88" i="75"/>
  <c r="AF53" i="75"/>
  <c r="AF80" i="75"/>
  <c r="AF51" i="75"/>
  <c r="AF17" i="75"/>
  <c r="AF271" i="75"/>
  <c r="AF197" i="75"/>
  <c r="AF204" i="75"/>
  <c r="AF137" i="75"/>
  <c r="AF33" i="75"/>
  <c r="AF168" i="75"/>
  <c r="AF190" i="75"/>
  <c r="AF76" i="75"/>
  <c r="AF31" i="75"/>
  <c r="A14" i="68"/>
  <c r="A15" i="64"/>
  <c r="A15" i="75"/>
  <c r="Q10" i="51"/>
  <c r="AF238" i="58"/>
  <c r="AF56" i="58"/>
  <c r="AF286" i="58"/>
  <c r="AF225" i="58"/>
  <c r="AF92" i="58"/>
  <c r="AF153" i="58"/>
  <c r="AF60" i="58"/>
  <c r="AF146" i="58"/>
  <c r="AF266" i="58"/>
  <c r="AF295" i="58"/>
  <c r="AF209" i="58"/>
  <c r="AF303" i="58"/>
  <c r="AF284" i="58"/>
  <c r="AF104" i="58"/>
  <c r="AF185" i="58"/>
  <c r="AF45" i="58"/>
  <c r="AF88" i="58"/>
  <c r="AF149" i="58"/>
  <c r="AF144" i="58"/>
  <c r="AF157" i="58"/>
  <c r="AF106" i="58"/>
  <c r="AF73" i="58"/>
  <c r="AF147" i="58"/>
  <c r="AF190" i="58"/>
  <c r="AF250" i="58"/>
  <c r="AF258" i="58"/>
  <c r="AF162" i="58"/>
  <c r="AF301" i="58"/>
  <c r="AF283" i="58"/>
  <c r="AF287" i="58"/>
  <c r="AF158" i="58"/>
  <c r="AF99" i="58"/>
  <c r="AF205" i="58"/>
  <c r="AF275" i="58"/>
  <c r="AF279" i="58"/>
  <c r="AF55" i="58"/>
  <c r="AF189" i="58"/>
  <c r="AF115" i="58"/>
  <c r="AF119" i="58"/>
  <c r="AF214" i="58"/>
  <c r="AF230" i="58"/>
  <c r="AF136" i="58"/>
  <c r="AF274" i="58"/>
  <c r="AF17" i="58"/>
  <c r="AF134" i="58"/>
  <c r="AF263" i="58"/>
  <c r="AF271" i="58"/>
  <c r="AF9" i="52"/>
  <c r="AF58" i="58"/>
  <c r="AF83" i="58"/>
  <c r="AF98" i="58"/>
  <c r="AF206" i="58"/>
  <c r="AF109" i="58"/>
  <c r="AF112" i="58"/>
  <c r="AF39" i="58"/>
  <c r="AF211" i="75"/>
  <c r="AF67" i="75"/>
  <c r="AF92" i="75"/>
  <c r="AF77" i="58"/>
  <c r="AF25" i="58"/>
  <c r="AF10" i="58"/>
  <c r="AF69" i="75"/>
  <c r="AF61" i="58"/>
  <c r="AF11" i="58"/>
  <c r="AF63" i="58"/>
  <c r="AF79" i="58"/>
  <c r="AF87" i="75"/>
  <c r="AF107" i="58"/>
  <c r="AF131" i="58"/>
  <c r="AF135" i="58"/>
  <c r="AF163" i="58"/>
  <c r="AF167" i="58"/>
  <c r="AF183" i="58"/>
  <c r="AF187" i="58"/>
  <c r="AF195" i="58"/>
  <c r="AF203" i="58"/>
  <c r="AF211" i="58"/>
  <c r="AF219" i="58"/>
  <c r="AF223" i="58"/>
  <c r="AF231" i="58"/>
  <c r="AF255" i="58"/>
  <c r="AF267" i="58"/>
  <c r="AF299" i="58"/>
  <c r="AF36" i="75"/>
  <c r="AF49" i="58"/>
  <c r="AF97" i="58"/>
  <c r="AF100" i="58"/>
  <c r="AF132" i="58"/>
  <c r="AF148" i="58"/>
  <c r="AF152" i="58"/>
  <c r="AF156" i="58"/>
  <c r="AF164" i="58"/>
  <c r="AF168" i="58"/>
  <c r="AF184" i="58"/>
  <c r="AF188" i="58"/>
  <c r="AF220" i="58"/>
  <c r="AF244" i="58"/>
  <c r="AF252" i="58"/>
  <c r="AF268" i="58"/>
  <c r="AF272" i="58"/>
  <c r="AF276" i="58"/>
  <c r="AF300" i="58"/>
  <c r="AF308" i="58"/>
  <c r="A16" i="52"/>
  <c r="AF10" i="75"/>
  <c r="AF14" i="58"/>
  <c r="AF26" i="75"/>
  <c r="AF23" i="58"/>
  <c r="AF33" i="58"/>
  <c r="AF87" i="58"/>
  <c r="AF131" i="75"/>
  <c r="AF135" i="75"/>
  <c r="AF139" i="75"/>
  <c r="AF147" i="75"/>
  <c r="AF155" i="75"/>
  <c r="AF159" i="75"/>
  <c r="AF163" i="75"/>
  <c r="AF167" i="75"/>
  <c r="AF171" i="75"/>
  <c r="AF179" i="75"/>
  <c r="AF183" i="75"/>
  <c r="AF187" i="75"/>
  <c r="AF203" i="75"/>
  <c r="AF243" i="75"/>
  <c r="AF295" i="75"/>
  <c r="AF299" i="75"/>
  <c r="AF57" i="75"/>
  <c r="AF65" i="75"/>
  <c r="AF81" i="75"/>
  <c r="AF89" i="75"/>
  <c r="AF108" i="75"/>
  <c r="AF124" i="75"/>
  <c r="AF132" i="75"/>
  <c r="AF136" i="75"/>
  <c r="AF140" i="75"/>
  <c r="AF144" i="75"/>
  <c r="AF148" i="75"/>
  <c r="AF152" i="75"/>
  <c r="AF156" i="75"/>
  <c r="AF164" i="75"/>
  <c r="AF172" i="75"/>
  <c r="AF184" i="75"/>
  <c r="AF188" i="75"/>
  <c r="AF240" i="75"/>
  <c r="AF244" i="75"/>
  <c r="AF264" i="75"/>
  <c r="AF268" i="75"/>
  <c r="AF272" i="75"/>
  <c r="AF276" i="75"/>
  <c r="AF280" i="75"/>
  <c r="AF284" i="75"/>
  <c r="AF288" i="75"/>
  <c r="AF292" i="75"/>
  <c r="AF300" i="75"/>
  <c r="AF304" i="75"/>
  <c r="AF308" i="75"/>
  <c r="AF42" i="75"/>
  <c r="AF61" i="75"/>
  <c r="AF69" i="58"/>
  <c r="AF77" i="75"/>
  <c r="AF85" i="75"/>
  <c r="AF93" i="58"/>
  <c r="AF97" i="75"/>
  <c r="AF120" i="75"/>
  <c r="AF104" i="75"/>
  <c r="AF29" i="58"/>
  <c r="AF105" i="58"/>
  <c r="AF121" i="58"/>
  <c r="AF181" i="58"/>
  <c r="AF245" i="58"/>
  <c r="AF257" i="58"/>
  <c r="AF273" i="58"/>
  <c r="AF277" i="58"/>
  <c r="AF285" i="58"/>
  <c r="AF289" i="58"/>
  <c r="AF50" i="58"/>
  <c r="AF75" i="58"/>
  <c r="AF91" i="58"/>
  <c r="AF114" i="75"/>
  <c r="AF118" i="58"/>
  <c r="AF138" i="58"/>
  <c r="AF154" i="58"/>
  <c r="AF174" i="58"/>
  <c r="AF178" i="58"/>
  <c r="AF210" i="58"/>
  <c r="AF262" i="58"/>
  <c r="AF294" i="58"/>
  <c r="AF310" i="58"/>
  <c r="AF30" i="58"/>
  <c r="AF38" i="75"/>
  <c r="AF54" i="58"/>
  <c r="AF25" i="75"/>
  <c r="AF16" i="75"/>
  <c r="A17" i="52"/>
  <c r="AF27" i="58"/>
  <c r="AF181" i="75"/>
  <c r="AF201" i="75"/>
  <c r="AF205" i="75"/>
  <c r="AF213" i="75"/>
  <c r="AF217" i="75"/>
  <c r="AF221" i="75"/>
  <c r="AF225" i="75"/>
  <c r="AF229" i="75"/>
  <c r="AF233" i="75"/>
  <c r="AF237" i="75"/>
  <c r="AF257" i="75"/>
  <c r="AF261" i="75"/>
  <c r="AF265" i="75"/>
  <c r="AF269" i="75"/>
  <c r="AF273" i="75"/>
  <c r="AF281" i="75"/>
  <c r="AF285" i="75"/>
  <c r="AF293" i="75"/>
  <c r="AF40" i="75"/>
  <c r="AF50" i="75"/>
  <c r="AF58" i="75"/>
  <c r="AF66" i="75"/>
  <c r="AF82" i="75"/>
  <c r="AF75" i="75"/>
  <c r="AF91" i="75"/>
  <c r="AF98" i="75"/>
  <c r="AF102" i="75"/>
  <c r="AF106" i="75"/>
  <c r="AF110" i="75"/>
  <c r="AF118" i="75"/>
  <c r="AF126" i="75"/>
  <c r="AF130" i="75"/>
  <c r="AF134" i="75"/>
  <c r="AF138" i="75"/>
  <c r="AF142" i="75"/>
  <c r="AF146" i="75"/>
  <c r="AF150" i="75"/>
  <c r="AF154" i="75"/>
  <c r="AF158" i="75"/>
  <c r="AF162" i="75"/>
  <c r="AF166" i="75"/>
  <c r="AF210" i="75"/>
  <c r="AF214" i="75"/>
  <c r="AF218" i="75"/>
  <c r="AF230" i="75"/>
  <c r="AF238" i="75"/>
  <c r="AF242" i="75"/>
  <c r="AF250" i="75"/>
  <c r="AF258" i="75"/>
  <c r="AF262" i="75"/>
  <c r="AF266" i="75"/>
  <c r="AF270" i="75"/>
  <c r="AF274" i="75"/>
  <c r="AF294" i="75"/>
  <c r="AF302" i="75"/>
  <c r="AF310" i="75"/>
  <c r="A18" i="52"/>
  <c r="AF30" i="75"/>
  <c r="AF46" i="75"/>
  <c r="AF54" i="75"/>
  <c r="AF70" i="75"/>
  <c r="AF86" i="75"/>
  <c r="AF94" i="75"/>
  <c r="Q8" i="51"/>
  <c r="D17" i="51"/>
  <c r="D25" i="51"/>
  <c r="AG9" i="50"/>
  <c r="AF32" i="75"/>
  <c r="AF41" i="75"/>
  <c r="AF160" i="75"/>
  <c r="AF261" i="58"/>
  <c r="AF117" i="58"/>
  <c r="AF41" i="58"/>
  <c r="AF66" i="58"/>
  <c r="AF103" i="58"/>
  <c r="AF111" i="58"/>
  <c r="AF142" i="58"/>
  <c r="AF217" i="58"/>
  <c r="AG44" i="50"/>
  <c r="AF129" i="75"/>
  <c r="AF220" i="75"/>
  <c r="AF175" i="75"/>
  <c r="AF49" i="75"/>
  <c r="AF85" i="58"/>
  <c r="AF309" i="58"/>
  <c r="AF89" i="58"/>
  <c r="AF36" i="58"/>
  <c r="AF137" i="58"/>
  <c r="AF51" i="58"/>
  <c r="AF278" i="58"/>
  <c r="AF253" i="58"/>
  <c r="AF110" i="58"/>
  <c r="AF204" i="58"/>
  <c r="AF194" i="58"/>
  <c r="AF155" i="58"/>
  <c r="AF215" i="58"/>
  <c r="AF265" i="58"/>
  <c r="AF42" i="58"/>
  <c r="AF172" i="58"/>
  <c r="AF177" i="58"/>
  <c r="AF38" i="58"/>
  <c r="AF31" i="58"/>
  <c r="AF239" i="58"/>
  <c r="AF126" i="58"/>
  <c r="AF161" i="58"/>
  <c r="AF182" i="58"/>
  <c r="AF102" i="58"/>
  <c r="AG278" i="50"/>
  <c r="AG142" i="50"/>
  <c r="AG198" i="50"/>
  <c r="AG141" i="50"/>
  <c r="AG69" i="50"/>
  <c r="AG73" i="50"/>
  <c r="AG101" i="50"/>
  <c r="AG182" i="50"/>
  <c r="AG117" i="50"/>
  <c r="AG190" i="50"/>
  <c r="AG14" i="50"/>
  <c r="AF52" i="75"/>
  <c r="AF93" i="75"/>
  <c r="AF84" i="75"/>
  <c r="AF60" i="75"/>
  <c r="AF116" i="75"/>
  <c r="AF34" i="75"/>
  <c r="AF296" i="75"/>
  <c r="A16" i="37"/>
  <c r="A16" i="77"/>
  <c r="A16" i="47"/>
  <c r="A13" i="61"/>
  <c r="A13" i="70"/>
  <c r="AG214" i="50"/>
  <c r="AG89" i="50"/>
  <c r="AG277" i="50"/>
  <c r="AG57" i="50"/>
  <c r="AG135" i="50"/>
  <c r="AG116" i="50"/>
  <c r="AG249" i="50"/>
  <c r="AG18" i="50"/>
  <c r="AG205" i="50"/>
  <c r="AG137" i="50"/>
  <c r="AG119" i="50"/>
  <c r="AG86" i="50"/>
  <c r="AG309" i="50"/>
  <c r="AG157" i="50"/>
  <c r="AG250" i="50"/>
  <c r="A13" i="50"/>
  <c r="A14" i="23"/>
  <c r="A14" i="50"/>
  <c r="A17" i="63"/>
  <c r="A17" i="72"/>
  <c r="AF28" i="75"/>
  <c r="AF127" i="75"/>
  <c r="AF103" i="75"/>
  <c r="AF63" i="75"/>
  <c r="AF35" i="75"/>
  <c r="AF68" i="75"/>
  <c r="AF14" i="75"/>
  <c r="AF27" i="75"/>
  <c r="AF22" i="75"/>
  <c r="AF19" i="75"/>
  <c r="AF11" i="75"/>
  <c r="AF200" i="75"/>
  <c r="AF73" i="75"/>
  <c r="AF55" i="75"/>
  <c r="AF123" i="75"/>
  <c r="AF119" i="75"/>
  <c r="AF99" i="75"/>
  <c r="AF18" i="75"/>
  <c r="AF289" i="75"/>
  <c r="AF44" i="75"/>
  <c r="AF199" i="75"/>
  <c r="AF111" i="75"/>
  <c r="AF107" i="75"/>
  <c r="AF115" i="75"/>
  <c r="AF113" i="75"/>
  <c r="A16" i="64"/>
  <c r="A16" i="75"/>
  <c r="AF166" i="58"/>
  <c r="AF48" i="58"/>
  <c r="AF307" i="58"/>
  <c r="AF235" i="58"/>
  <c r="AF13" i="58"/>
  <c r="AF124" i="58"/>
  <c r="AF34" i="58"/>
  <c r="AF67" i="58"/>
  <c r="AF35" i="58"/>
  <c r="AF170" i="58"/>
  <c r="AF297" i="58"/>
  <c r="AF72" i="58"/>
  <c r="AF26" i="58"/>
  <c r="AF296" i="58"/>
  <c r="AF292" i="58"/>
  <c r="AF264" i="58"/>
  <c r="AF247" i="58"/>
  <c r="AF199" i="58"/>
  <c r="AF179" i="58"/>
  <c r="AF95" i="58"/>
  <c r="AF86" i="58"/>
  <c r="AF21" i="58"/>
  <c r="AF293" i="58"/>
  <c r="AF229" i="58"/>
  <c r="AF280" i="58"/>
  <c r="AF243" i="58"/>
  <c r="AF221" i="58"/>
  <c r="AF281" i="58"/>
  <c r="AF113" i="58"/>
  <c r="AF22" i="58"/>
  <c r="AF304" i="58"/>
  <c r="AF288" i="58"/>
  <c r="AF76" i="58"/>
  <c r="AF18" i="58"/>
  <c r="AF94" i="58"/>
  <c r="AF9" i="58"/>
  <c r="AF45" i="75"/>
  <c r="AF306" i="75"/>
  <c r="AF290" i="75"/>
  <c r="AF260" i="58"/>
  <c r="AF196" i="58"/>
  <c r="AF239" i="75"/>
  <c r="AF235" i="75"/>
  <c r="AF208" i="75"/>
  <c r="AF207" i="75"/>
  <c r="AF71" i="75"/>
  <c r="AF112" i="75"/>
  <c r="AF192" i="75"/>
  <c r="AF151" i="75"/>
  <c r="AF78" i="58"/>
  <c r="AF12" i="75"/>
  <c r="AF251" i="75"/>
  <c r="AF256" i="75"/>
  <c r="AF247" i="75"/>
  <c r="AF186" i="58"/>
  <c r="AF143" i="75"/>
  <c r="AF74" i="75"/>
  <c r="AF151" i="58"/>
  <c r="AF175" i="58"/>
  <c r="AF78" i="75"/>
  <c r="AF44" i="58"/>
  <c r="AF195" i="75"/>
  <c r="AF24" i="75"/>
  <c r="AF251" i="58"/>
  <c r="AF298" i="75"/>
  <c r="AF246" i="75"/>
  <c r="AF256" i="58"/>
  <c r="AF227" i="58"/>
  <c r="AF59" i="58"/>
  <c r="AF39" i="75"/>
  <c r="AF128" i="75"/>
  <c r="AF180" i="75"/>
  <c r="AF305" i="58"/>
  <c r="AF234" i="58"/>
  <c r="AF68" i="58"/>
  <c r="AF37" i="75"/>
  <c r="AF260" i="75"/>
  <c r="AF196" i="75"/>
  <c r="AF248" i="75"/>
  <c r="AF176" i="75"/>
  <c r="AF191" i="75"/>
  <c r="AF101" i="58"/>
  <c r="AF234" i="75"/>
  <c r="AF236" i="58"/>
  <c r="AF122" i="75"/>
  <c r="AF20" i="75"/>
  <c r="AF62" i="75"/>
  <c r="AF254" i="75"/>
  <c r="AF116" i="58"/>
  <c r="AF96" i="75"/>
  <c r="AF90" i="75"/>
  <c r="A19" i="52"/>
  <c r="A15" i="58"/>
  <c r="AF9" i="72"/>
  <c r="AF305" i="75"/>
  <c r="AF170" i="75"/>
  <c r="AF216" i="75"/>
  <c r="AF207" i="58"/>
  <c r="AF43" i="58"/>
  <c r="AF180" i="58"/>
  <c r="AF226" i="58"/>
  <c r="AF59" i="75"/>
  <c r="AF47" i="75"/>
  <c r="AF186" i="75"/>
  <c r="AF202" i="75"/>
  <c r="AF125" i="75"/>
  <c r="A17" i="37"/>
  <c r="A14" i="61"/>
  <c r="A14" i="70"/>
  <c r="A15" i="23"/>
  <c r="A18" i="41"/>
  <c r="A16" i="23"/>
  <c r="A16" i="50"/>
  <c r="A18" i="63"/>
  <c r="A18" i="72"/>
  <c r="A19" i="63"/>
  <c r="A19" i="72"/>
  <c r="A20" i="63"/>
  <c r="A20" i="72"/>
  <c r="AF226" i="75"/>
  <c r="AF79" i="75"/>
  <c r="AF228" i="75"/>
  <c r="AF291" i="75"/>
  <c r="AF182" i="75"/>
  <c r="AF282" i="75"/>
  <c r="AF198" i="75"/>
  <c r="AF64" i="75"/>
  <c r="AF15" i="75"/>
  <c r="AF227" i="75"/>
  <c r="AF212" i="75"/>
  <c r="AF259" i="75"/>
  <c r="AF9" i="75"/>
  <c r="AF219" i="75"/>
  <c r="AF236" i="75"/>
  <c r="AF222" i="75"/>
  <c r="AF101" i="75"/>
  <c r="A17" i="64"/>
  <c r="A17" i="75"/>
  <c r="A18" i="64"/>
  <c r="A18" i="75"/>
  <c r="A16" i="68"/>
  <c r="A19" i="64"/>
  <c r="A19" i="75"/>
  <c r="AF62" i="58"/>
  <c r="AF192" i="58"/>
  <c r="AF64" i="58"/>
  <c r="AF125" i="58"/>
  <c r="AF246" i="58"/>
  <c r="AF74" i="58"/>
  <c r="AF248" i="58"/>
  <c r="AF228" i="58"/>
  <c r="AF90" i="58"/>
  <c r="AF282" i="58"/>
  <c r="AF12" i="58"/>
  <c r="AF20" i="58"/>
  <c r="AF208" i="58"/>
  <c r="AF96" i="58"/>
  <c r="AF290" i="58"/>
  <c r="AF306" i="58"/>
  <c r="AF212" i="58"/>
  <c r="AF259" i="58"/>
  <c r="AF198" i="58"/>
  <c r="AF19" i="58"/>
  <c r="AF202" i="58"/>
  <c r="AF291" i="58"/>
  <c r="AF37" i="58"/>
  <c r="AF128" i="58"/>
  <c r="AF24" i="58"/>
  <c r="AF47" i="58"/>
  <c r="AF254" i="58"/>
  <c r="AF122" i="58"/>
  <c r="AF143" i="58"/>
  <c r="AF28" i="58"/>
  <c r="AF71" i="58"/>
  <c r="AF298" i="58"/>
  <c r="AF222" i="58"/>
  <c r="AF15" i="58"/>
  <c r="AF191" i="58"/>
  <c r="AF216" i="58"/>
  <c r="AF176" i="58"/>
  <c r="A20" i="52"/>
  <c r="A18" i="37"/>
  <c r="A15" i="61"/>
  <c r="A15" i="70"/>
  <c r="A15" i="50"/>
  <c r="A17" i="23"/>
  <c r="A21" i="63"/>
  <c r="A21" i="72"/>
  <c r="A17" i="68"/>
  <c r="A20" i="64"/>
  <c r="A20" i="75"/>
  <c r="A19" i="58"/>
  <c r="A21" i="52"/>
  <c r="A19" i="37"/>
  <c r="A19" i="77"/>
  <c r="A19" i="47"/>
  <c r="A20" i="37"/>
  <c r="A20" i="77"/>
  <c r="A20" i="47"/>
  <c r="A16" i="61"/>
  <c r="A16" i="70"/>
  <c r="A17" i="61"/>
  <c r="A17" i="70"/>
  <c r="A17" i="50"/>
  <c r="A18" i="23"/>
  <c r="A18" i="50"/>
  <c r="A19" i="23"/>
  <c r="A22" i="63"/>
  <c r="A22" i="72"/>
  <c r="A21" i="64"/>
  <c r="A21" i="75"/>
  <c r="A20" i="58"/>
  <c r="A22" i="52"/>
  <c r="A23" i="52"/>
  <c r="A24" i="52"/>
  <c r="A22" i="37"/>
  <c r="A22" i="77"/>
  <c r="A22" i="47"/>
  <c r="A21" i="37"/>
  <c r="A21" i="77"/>
  <c r="A21" i="47"/>
  <c r="A18" i="61"/>
  <c r="A18" i="70"/>
  <c r="A24" i="41"/>
  <c r="A26" i="41"/>
  <c r="A30" i="41"/>
  <c r="A31" i="41"/>
  <c r="A43" i="41"/>
  <c r="A58" i="41"/>
  <c r="A69" i="41"/>
  <c r="A74" i="41"/>
  <c r="A94" i="41"/>
  <c r="A114" i="41"/>
  <c r="A121" i="41"/>
  <c r="A122" i="41"/>
  <c r="A132" i="41"/>
  <c r="A133" i="41"/>
  <c r="A145" i="41"/>
  <c r="A154" i="41"/>
  <c r="A161" i="41"/>
  <c r="A164" i="41"/>
  <c r="A167" i="41"/>
  <c r="A169" i="41"/>
  <c r="A175" i="41"/>
  <c r="A184" i="41"/>
  <c r="A185" i="41"/>
  <c r="A193" i="41"/>
  <c r="A197" i="41"/>
  <c r="A199" i="41"/>
  <c r="A201" i="41"/>
  <c r="A203" i="41"/>
  <c r="A214" i="41"/>
  <c r="A223" i="41"/>
  <c r="A225" i="41"/>
  <c r="A233" i="41"/>
  <c r="A237" i="41"/>
  <c r="A242" i="41"/>
  <c r="A252" i="41"/>
  <c r="A254" i="41"/>
  <c r="A259" i="41"/>
  <c r="A265" i="41"/>
  <c r="A267" i="41"/>
  <c r="A293" i="41"/>
  <c r="A295" i="41"/>
  <c r="A19" i="50"/>
  <c r="A20" i="23"/>
  <c r="A20" i="50"/>
  <c r="A21" i="23"/>
  <c r="A21" i="50"/>
  <c r="A23" i="63"/>
  <c r="A23" i="72"/>
  <c r="A22" i="64"/>
  <c r="A22" i="75"/>
  <c r="A25" i="52"/>
  <c r="A26" i="52"/>
  <c r="A27" i="52"/>
  <c r="A28" i="52"/>
  <c r="A23" i="37"/>
  <c r="A23" i="77"/>
  <c r="A24" i="37"/>
  <c r="A20" i="61"/>
  <c r="A20" i="70"/>
  <c r="A21" i="61"/>
  <c r="A21" i="70"/>
  <c r="A19" i="61"/>
  <c r="A19" i="70"/>
  <c r="A22" i="23"/>
  <c r="A22" i="50"/>
  <c r="A299" i="41"/>
  <c r="A24" i="63"/>
  <c r="A23" i="64"/>
  <c r="A23" i="75"/>
  <c r="A33" i="59"/>
  <c r="A37" i="59"/>
  <c r="A52" i="59"/>
  <c r="A54" i="59"/>
  <c r="A58" i="59"/>
  <c r="A70" i="59"/>
  <c r="A84" i="59"/>
  <c r="A85" i="59"/>
  <c r="A93" i="59"/>
  <c r="A97" i="59"/>
  <c r="A100" i="59"/>
  <c r="A104" i="59"/>
  <c r="A112" i="59"/>
  <c r="A116" i="59"/>
  <c r="A122" i="59"/>
  <c r="A129" i="59"/>
  <c r="A130" i="59"/>
  <c r="A136" i="59"/>
  <c r="A148" i="59"/>
  <c r="A152" i="59"/>
  <c r="A158" i="59"/>
  <c r="A161" i="59"/>
  <c r="A170" i="59"/>
  <c r="A176" i="59"/>
  <c r="A180" i="59"/>
  <c r="A194" i="59"/>
  <c r="A200" i="59"/>
  <c r="A214" i="59"/>
  <c r="A220" i="59"/>
  <c r="A264" i="59"/>
  <c r="A268" i="59"/>
  <c r="A274" i="59"/>
  <c r="A276" i="59"/>
  <c r="A284" i="59"/>
  <c r="A294" i="59"/>
  <c r="A300" i="59"/>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A78" i="52"/>
  <c r="A79" i="52"/>
  <c r="A80" i="52"/>
  <c r="A81" i="52"/>
  <c r="A82" i="52"/>
  <c r="A83" i="52"/>
  <c r="A84" i="52"/>
  <c r="A85" i="52"/>
  <c r="A86" i="52"/>
  <c r="A87" i="52"/>
  <c r="A88" i="52"/>
  <c r="A89" i="52"/>
  <c r="A90" i="52"/>
  <c r="A91" i="52"/>
  <c r="A92" i="52"/>
  <c r="A93" i="52"/>
  <c r="A94" i="52"/>
  <c r="A95" i="52"/>
  <c r="A96" i="52"/>
  <c r="A97" i="52"/>
  <c r="A98" i="52"/>
  <c r="A99" i="52"/>
  <c r="A100" i="52"/>
  <c r="A101" i="52"/>
  <c r="A102" i="52"/>
  <c r="A103" i="52"/>
  <c r="A104" i="52"/>
  <c r="A105" i="52"/>
  <c r="A106" i="52"/>
  <c r="A107" i="52"/>
  <c r="A108" i="52"/>
  <c r="A109" i="52"/>
  <c r="A110" i="52"/>
  <c r="A111" i="52"/>
  <c r="A112" i="52"/>
  <c r="A113" i="52"/>
  <c r="A114" i="52"/>
  <c r="A115" i="52"/>
  <c r="A116" i="52"/>
  <c r="A117" i="52"/>
  <c r="A118" i="52"/>
  <c r="A119" i="52"/>
  <c r="A120" i="52"/>
  <c r="A121" i="52"/>
  <c r="A122" i="52"/>
  <c r="A123" i="52"/>
  <c r="A124" i="52"/>
  <c r="A125" i="52"/>
  <c r="A126" i="52"/>
  <c r="A127" i="52"/>
  <c r="A128" i="52"/>
  <c r="A129" i="52"/>
  <c r="A130" i="52"/>
  <c r="A131" i="52"/>
  <c r="A132" i="52"/>
  <c r="A133" i="52"/>
  <c r="A134" i="52"/>
  <c r="A135" i="52"/>
  <c r="A136" i="52"/>
  <c r="A137" i="52"/>
  <c r="A138" i="52"/>
  <c r="A139" i="52"/>
  <c r="A140" i="52"/>
  <c r="A141" i="52"/>
  <c r="A142" i="52"/>
  <c r="A143" i="52"/>
  <c r="A144" i="52"/>
  <c r="A145" i="52"/>
  <c r="A146" i="52"/>
  <c r="A147" i="52"/>
  <c r="A148" i="52"/>
  <c r="A149" i="52"/>
  <c r="A150" i="52"/>
  <c r="A151" i="52"/>
  <c r="A152" i="52"/>
  <c r="A153" i="52"/>
  <c r="A154" i="52"/>
  <c r="A155" i="52"/>
  <c r="A156" i="52"/>
  <c r="A157" i="52"/>
  <c r="A158" i="52"/>
  <c r="A159" i="52"/>
  <c r="A160" i="52"/>
  <c r="A161" i="52"/>
  <c r="A162" i="52"/>
  <c r="A163" i="52"/>
  <c r="A164" i="52"/>
  <c r="A165" i="52"/>
  <c r="A166" i="52"/>
  <c r="A167" i="52"/>
  <c r="A168" i="52"/>
  <c r="A169" i="52"/>
  <c r="A170" i="52"/>
  <c r="A171" i="52"/>
  <c r="A172" i="52"/>
  <c r="A173" i="52"/>
  <c r="A174" i="52"/>
  <c r="A175" i="52"/>
  <c r="A176" i="52"/>
  <c r="A177" i="52"/>
  <c r="A178" i="52"/>
  <c r="A179" i="52"/>
  <c r="A180" i="52"/>
  <c r="A181" i="52"/>
  <c r="A182" i="52"/>
  <c r="A183" i="52"/>
  <c r="A184" i="52"/>
  <c r="A185" i="52"/>
  <c r="A186" i="52"/>
  <c r="A187" i="52"/>
  <c r="A188" i="52"/>
  <c r="A189" i="52"/>
  <c r="A190" i="52"/>
  <c r="A191" i="52"/>
  <c r="A192" i="52"/>
  <c r="A193" i="52"/>
  <c r="A194" i="52"/>
  <c r="A195" i="52"/>
  <c r="A196" i="52"/>
  <c r="A197" i="52"/>
  <c r="A198" i="52"/>
  <c r="A199" i="52"/>
  <c r="A200" i="52"/>
  <c r="A201" i="52"/>
  <c r="A202" i="52"/>
  <c r="A203" i="52"/>
  <c r="A204" i="52"/>
  <c r="A205" i="52"/>
  <c r="A206" i="52"/>
  <c r="A207" i="52"/>
  <c r="A208" i="52"/>
  <c r="A209" i="52"/>
  <c r="A210" i="52"/>
  <c r="A211" i="52"/>
  <c r="A212" i="52"/>
  <c r="A213" i="52"/>
  <c r="A214" i="52"/>
  <c r="A215" i="52"/>
  <c r="A216" i="52"/>
  <c r="A217" i="52"/>
  <c r="A218" i="52"/>
  <c r="A219" i="52"/>
  <c r="A220" i="52"/>
  <c r="A221" i="52"/>
  <c r="A222" i="52"/>
  <c r="A223" i="52"/>
  <c r="A224" i="52"/>
  <c r="A225" i="52"/>
  <c r="A226" i="52"/>
  <c r="A227" i="52"/>
  <c r="A228" i="52"/>
  <c r="A229" i="52"/>
  <c r="A230" i="52"/>
  <c r="A231" i="52"/>
  <c r="A232" i="52"/>
  <c r="A233" i="52"/>
  <c r="A234" i="52"/>
  <c r="A235" i="52"/>
  <c r="A236" i="52"/>
  <c r="A237" i="52"/>
  <c r="A238" i="52"/>
  <c r="A239" i="52"/>
  <c r="A240" i="52"/>
  <c r="A241" i="52"/>
  <c r="A242" i="52"/>
  <c r="A243" i="52"/>
  <c r="A244" i="52"/>
  <c r="A245" i="52"/>
  <c r="A246" i="52"/>
  <c r="A247" i="52"/>
  <c r="A248" i="52"/>
  <c r="A249" i="52"/>
  <c r="A250" i="52"/>
  <c r="A251" i="52"/>
  <c r="A252" i="52"/>
  <c r="A253" i="52"/>
  <c r="A254" i="52"/>
  <c r="A255" i="52"/>
  <c r="A256" i="52"/>
  <c r="A257" i="52"/>
  <c r="A258" i="52"/>
  <c r="A259" i="52"/>
  <c r="A260" i="52"/>
  <c r="A261" i="52"/>
  <c r="A262" i="52"/>
  <c r="A263" i="52"/>
  <c r="A264" i="52"/>
  <c r="A265" i="52"/>
  <c r="A266" i="52"/>
  <c r="A267" i="52"/>
  <c r="A268" i="52"/>
  <c r="A269" i="52"/>
  <c r="A270" i="52"/>
  <c r="A271" i="52"/>
  <c r="A272" i="52"/>
  <c r="A273" i="52"/>
  <c r="A274" i="52"/>
  <c r="A275" i="52"/>
  <c r="A276" i="52"/>
  <c r="A277" i="52"/>
  <c r="A278" i="52"/>
  <c r="A279" i="52"/>
  <c r="A280" i="52"/>
  <c r="A281" i="52"/>
  <c r="A282" i="52"/>
  <c r="A283" i="52"/>
  <c r="A284" i="52"/>
  <c r="A285" i="52"/>
  <c r="A286" i="52"/>
  <c r="A287" i="52"/>
  <c r="A288" i="52"/>
  <c r="A289" i="52"/>
  <c r="A290" i="52"/>
  <c r="A291" i="52"/>
  <c r="A292" i="52"/>
  <c r="A293" i="52"/>
  <c r="A294" i="52"/>
  <c r="A295" i="52"/>
  <c r="A296" i="52"/>
  <c r="A297" i="52"/>
  <c r="A298" i="52"/>
  <c r="A299" i="52"/>
  <c r="A300" i="52"/>
  <c r="A301" i="52"/>
  <c r="A302" i="52"/>
  <c r="A303" i="52"/>
  <c r="A304" i="52"/>
  <c r="A305" i="52"/>
  <c r="A306" i="52"/>
  <c r="A307" i="52"/>
  <c r="A308" i="52"/>
  <c r="A309" i="52"/>
  <c r="A310" i="52"/>
  <c r="A25" i="63"/>
  <c r="A24" i="72"/>
  <c r="A22" i="61"/>
  <c r="A22" i="70"/>
  <c r="A25" i="37"/>
  <c r="A25" i="77"/>
  <c r="A25" i="47"/>
  <c r="A26" i="61"/>
  <c r="A26" i="70"/>
  <c r="A24" i="61"/>
  <c r="A24" i="70"/>
  <c r="A23" i="23"/>
  <c r="A24" i="64"/>
  <c r="A24" i="75"/>
  <c r="A23" i="58"/>
  <c r="A24" i="58"/>
  <c r="A35" i="58"/>
  <c r="A55" i="58"/>
  <c r="A60" i="58"/>
  <c r="A73" i="58"/>
  <c r="A76" i="58"/>
  <c r="A84" i="58"/>
  <c r="A111" i="58"/>
  <c r="A129" i="58"/>
  <c r="A135" i="58"/>
  <c r="A136" i="58"/>
  <c r="A139" i="58"/>
  <c r="A141" i="58"/>
  <c r="A143" i="58"/>
  <c r="A144" i="58"/>
  <c r="A151" i="58"/>
  <c r="A177" i="58"/>
  <c r="A207" i="58"/>
  <c r="A219" i="58"/>
  <c r="A240" i="58"/>
  <c r="A263" i="58"/>
  <c r="A295" i="58"/>
  <c r="A299" i="58"/>
  <c r="A309" i="58"/>
  <c r="A25" i="64"/>
  <c r="A26" i="63"/>
  <c r="A25" i="72"/>
  <c r="A23" i="61"/>
  <c r="A23" i="70"/>
  <c r="A25" i="61"/>
  <c r="A25" i="70"/>
  <c r="A27" i="61"/>
  <c r="A27" i="70"/>
  <c r="A26" i="37"/>
  <c r="A23" i="50"/>
  <c r="A24" i="23"/>
  <c r="A24" i="50"/>
  <c r="A26" i="64"/>
  <c r="A26" i="75"/>
  <c r="A25" i="75"/>
  <c r="A27" i="63"/>
  <c r="A26" i="72"/>
  <c r="A28" i="61"/>
  <c r="A28" i="70"/>
  <c r="A27" i="37"/>
  <c r="A27" i="47"/>
  <c r="A25" i="23"/>
  <c r="A25" i="50"/>
  <c r="A27" i="64"/>
  <c r="A28" i="63"/>
  <c r="A28" i="72"/>
  <c r="A27" i="72"/>
  <c r="A29" i="61"/>
  <c r="A29" i="70"/>
  <c r="A28" i="37"/>
  <c r="A28" i="47"/>
  <c r="A26" i="23"/>
  <c r="A26" i="50"/>
  <c r="A28" i="64"/>
  <c r="A28" i="75"/>
  <c r="A27" i="75"/>
  <c r="A29" i="63"/>
  <c r="A29" i="72"/>
  <c r="A30" i="61"/>
  <c r="A30" i="70"/>
  <c r="A29" i="37"/>
  <c r="A29" i="47"/>
  <c r="A27" i="23"/>
  <c r="A27" i="50"/>
  <c r="A29" i="64"/>
  <c r="A30" i="63"/>
  <c r="A30" i="72"/>
  <c r="A31" i="61"/>
  <c r="A31" i="70"/>
  <c r="A30" i="37"/>
  <c r="A30" i="77"/>
  <c r="A28" i="23"/>
  <c r="A28" i="50"/>
  <c r="A30" i="64"/>
  <c r="A30" i="75"/>
  <c r="A29" i="75"/>
  <c r="A31" i="63"/>
  <c r="A31" i="72"/>
  <c r="A32" i="61"/>
  <c r="A32" i="70"/>
  <c r="A31" i="37"/>
  <c r="A31" i="77"/>
  <c r="A31" i="47"/>
  <c r="A29" i="23"/>
  <c r="A29" i="50"/>
  <c r="A31" i="64"/>
  <c r="A32" i="63"/>
  <c r="A32" i="72"/>
  <c r="A33" i="61"/>
  <c r="A32" i="37"/>
  <c r="A32" i="77"/>
  <c r="A32" i="47"/>
  <c r="A30" i="23"/>
  <c r="A30" i="50"/>
  <c r="A32" i="64"/>
  <c r="A31" i="75"/>
  <c r="A33" i="63"/>
  <c r="A33" i="72"/>
  <c r="A34" i="61"/>
  <c r="A34" i="70"/>
  <c r="A33" i="70"/>
  <c r="A33" i="37"/>
  <c r="A31" i="23"/>
  <c r="A31" i="50"/>
  <c r="A33" i="64"/>
  <c r="A32" i="75"/>
  <c r="A34" i="63"/>
  <c r="A34" i="72"/>
  <c r="A35" i="61"/>
  <c r="A35" i="70"/>
  <c r="A34" i="37"/>
  <c r="A34" i="77"/>
  <c r="A32" i="23"/>
  <c r="A32" i="50"/>
  <c r="A34" i="64"/>
  <c r="A34" i="75"/>
  <c r="A33" i="75"/>
  <c r="A35" i="63"/>
  <c r="A36" i="61"/>
  <c r="A36" i="70"/>
  <c r="A35" i="37"/>
  <c r="A33" i="23"/>
  <c r="A33" i="50"/>
  <c r="A35" i="64"/>
  <c r="A36" i="63"/>
  <c r="A36" i="72"/>
  <c r="A35" i="72"/>
  <c r="A37" i="61"/>
  <c r="A37" i="70"/>
  <c r="A36" i="37"/>
  <c r="A36" i="77"/>
  <c r="A34" i="23"/>
  <c r="A34" i="50"/>
  <c r="A36" i="64"/>
  <c r="A35" i="75"/>
  <c r="A37" i="63"/>
  <c r="A37" i="72"/>
  <c r="A38" i="61"/>
  <c r="A38" i="70"/>
  <c r="A37" i="37"/>
  <c r="A35" i="23"/>
  <c r="A35" i="50"/>
  <c r="A37" i="64"/>
  <c r="A36" i="75"/>
  <c r="A38" i="63"/>
  <c r="A38" i="72"/>
  <c r="A39" i="61"/>
  <c r="A39" i="70"/>
  <c r="A38" i="37"/>
  <c r="A38" i="77"/>
  <c r="A36" i="23"/>
  <c r="A36" i="50"/>
  <c r="A38" i="64"/>
  <c r="A37" i="75"/>
  <c r="A39" i="63"/>
  <c r="A39" i="72"/>
  <c r="A40" i="61"/>
  <c r="A40" i="70"/>
  <c r="A39" i="37"/>
  <c r="A37" i="23"/>
  <c r="A37" i="50"/>
  <c r="A39" i="64"/>
  <c r="A38" i="75"/>
  <c r="A40" i="63"/>
  <c r="A40" i="72"/>
  <c r="A41" i="61"/>
  <c r="A41" i="70"/>
  <c r="A40" i="37"/>
  <c r="A40" i="77"/>
  <c r="A38" i="23"/>
  <c r="A38" i="50"/>
  <c r="A40" i="64"/>
  <c r="A40" i="75"/>
  <c r="A39" i="75"/>
  <c r="A41" i="63"/>
  <c r="A42" i="61"/>
  <c r="A42" i="70"/>
  <c r="A41" i="37"/>
  <c r="A39" i="23"/>
  <c r="A39" i="50"/>
  <c r="A41" i="64"/>
  <c r="A42" i="63"/>
  <c r="A42" i="72"/>
  <c r="A41" i="72"/>
  <c r="A43" i="61"/>
  <c r="A43" i="70"/>
  <c r="A42" i="37"/>
  <c r="A42" i="77"/>
  <c r="A40" i="23"/>
  <c r="A40" i="50"/>
  <c r="A42" i="64"/>
  <c r="A42" i="75"/>
  <c r="A41" i="75"/>
  <c r="A43" i="63"/>
  <c r="A43" i="72"/>
  <c r="A44" i="61"/>
  <c r="A44" i="70"/>
  <c r="A43" i="37"/>
  <c r="A43" i="77"/>
  <c r="A43" i="47"/>
  <c r="A41" i="23"/>
  <c r="A41" i="50"/>
  <c r="A43" i="64"/>
  <c r="A44" i="63"/>
  <c r="A44" i="72"/>
  <c r="A45" i="61"/>
  <c r="A45" i="76"/>
  <c r="A44" i="37"/>
  <c r="A44" i="77"/>
  <c r="A42" i="23"/>
  <c r="A42" i="50"/>
  <c r="A44" i="64"/>
  <c r="A44" i="75"/>
  <c r="A43" i="75"/>
  <c r="A45" i="63"/>
  <c r="A45" i="72"/>
  <c r="A46" i="61"/>
  <c r="A46" i="76"/>
  <c r="A45" i="37"/>
  <c r="A45" i="77"/>
  <c r="A43" i="23"/>
  <c r="A43" i="50"/>
  <c r="A45" i="64"/>
  <c r="A45" i="75"/>
  <c r="A46" i="63"/>
  <c r="A46" i="72"/>
  <c r="A47" i="61"/>
  <c r="A47" i="76"/>
  <c r="A45" i="47"/>
  <c r="A46" i="37"/>
  <c r="A46" i="77"/>
  <c r="A46" i="47"/>
  <c r="A44" i="23"/>
  <c r="A44" i="50"/>
  <c r="A46" i="64"/>
  <c r="A47" i="63"/>
  <c r="A48" i="61"/>
  <c r="A48" i="76"/>
  <c r="A47" i="37"/>
  <c r="A47" i="77"/>
  <c r="A47" i="47"/>
  <c r="A45" i="23"/>
  <c r="A45" i="50"/>
  <c r="A47" i="64"/>
  <c r="A46" i="75"/>
  <c r="A48" i="63"/>
  <c r="A48" i="72"/>
  <c r="A47" i="72"/>
  <c r="A49" i="61"/>
  <c r="A49" i="76"/>
  <c r="A49" i="70"/>
  <c r="A48" i="37"/>
  <c r="A48" i="77"/>
  <c r="A48" i="47"/>
  <c r="A46" i="23"/>
  <c r="A46" i="50"/>
  <c r="A48" i="64"/>
  <c r="A47" i="75"/>
  <c r="A49" i="63"/>
  <c r="A49" i="72"/>
  <c r="A50" i="61"/>
  <c r="A50" i="76"/>
  <c r="A50" i="70"/>
  <c r="A49" i="37"/>
  <c r="A49" i="77"/>
  <c r="A47" i="23"/>
  <c r="A47" i="50"/>
  <c r="A49" i="64"/>
  <c r="A48" i="75"/>
  <c r="A50" i="63"/>
  <c r="A50" i="72"/>
  <c r="A51" i="61"/>
  <c r="A50" i="37"/>
  <c r="A50" i="77"/>
  <c r="A50" i="47"/>
  <c r="A48" i="23"/>
  <c r="A48" i="50"/>
  <c r="A50" i="64"/>
  <c r="A49" i="75"/>
  <c r="A51" i="63"/>
  <c r="A51" i="72"/>
  <c r="A52" i="61"/>
  <c r="A52" i="70"/>
  <c r="A51" i="37"/>
  <c r="A51" i="77"/>
  <c r="A51" i="47"/>
  <c r="A49" i="23"/>
  <c r="A49" i="50"/>
  <c r="A51" i="64"/>
  <c r="A50" i="75"/>
  <c r="A52" i="63"/>
  <c r="A52" i="72"/>
  <c r="A53" i="61"/>
  <c r="A53" i="76"/>
  <c r="A52" i="37"/>
  <c r="A52" i="77"/>
  <c r="A52" i="47"/>
  <c r="A50" i="23"/>
  <c r="A50" i="50"/>
  <c r="A52" i="64"/>
  <c r="A52" i="75"/>
  <c r="A51" i="75"/>
  <c r="A53" i="63"/>
  <c r="A53" i="72"/>
  <c r="A54" i="61"/>
  <c r="A54" i="76"/>
  <c r="A53" i="37"/>
  <c r="A53" i="77"/>
  <c r="A51" i="23"/>
  <c r="A51" i="50"/>
  <c r="A53" i="64"/>
  <c r="A53" i="75"/>
  <c r="A54" i="63"/>
  <c r="A54" i="72"/>
  <c r="A55" i="61"/>
  <c r="A55" i="76"/>
  <c r="A55" i="70"/>
  <c r="A54" i="37"/>
  <c r="A54" i="77"/>
  <c r="A54" i="47"/>
  <c r="A52" i="23"/>
  <c r="A52" i="50"/>
  <c r="A54" i="64"/>
  <c r="A54" i="75"/>
  <c r="A55" i="63"/>
  <c r="A55" i="72"/>
  <c r="A56" i="61"/>
  <c r="A56" i="76"/>
  <c r="A55" i="37"/>
  <c r="A55" i="77"/>
  <c r="A53" i="23"/>
  <c r="A53" i="50"/>
  <c r="A55" i="64"/>
  <c r="A56" i="63"/>
  <c r="A56" i="72"/>
  <c r="A57" i="61"/>
  <c r="A57" i="76"/>
  <c r="A57" i="70"/>
  <c r="A55" i="47"/>
  <c r="A56" i="37"/>
  <c r="A56" i="77"/>
  <c r="A56" i="47"/>
  <c r="A54" i="23"/>
  <c r="A54" i="50"/>
  <c r="A56" i="64"/>
  <c r="A56" i="75"/>
  <c r="A55" i="75"/>
  <c r="A57" i="63"/>
  <c r="A57" i="72"/>
  <c r="A58" i="61"/>
  <c r="A57" i="37"/>
  <c r="A57" i="77"/>
  <c r="A55" i="23"/>
  <c r="A55" i="50"/>
  <c r="A57" i="64"/>
  <c r="A58" i="63"/>
  <c r="A58" i="72"/>
  <c r="A59" i="61"/>
  <c r="A59" i="76"/>
  <c r="A59" i="70"/>
  <c r="A57" i="47"/>
  <c r="A58" i="37"/>
  <c r="A58" i="77"/>
  <c r="A58" i="47"/>
  <c r="A56" i="23"/>
  <c r="A56" i="50"/>
  <c r="A58" i="64"/>
  <c r="A58" i="75"/>
  <c r="A57" i="75"/>
  <c r="A59" i="63"/>
  <c r="A59" i="72"/>
  <c r="A60" i="61"/>
  <c r="A60" i="70"/>
  <c r="A59" i="37"/>
  <c r="A57" i="23"/>
  <c r="A57" i="50"/>
  <c r="A59" i="64"/>
  <c r="A60" i="63"/>
  <c r="A60" i="72"/>
  <c r="A61" i="61"/>
  <c r="A60" i="37"/>
  <c r="A58" i="23"/>
  <c r="A58" i="50"/>
  <c r="A60" i="64"/>
  <c r="A60" i="75"/>
  <c r="A59" i="75"/>
  <c r="A61" i="63"/>
  <c r="A61" i="72"/>
  <c r="A62" i="61"/>
  <c r="A61" i="37"/>
  <c r="A61" i="77"/>
  <c r="A59" i="23"/>
  <c r="A59" i="50"/>
  <c r="A61" i="64"/>
  <c r="A62" i="63"/>
  <c r="A63" i="61"/>
  <c r="A63" i="76"/>
  <c r="A62" i="37"/>
  <c r="A62" i="77"/>
  <c r="A60" i="23"/>
  <c r="A60" i="50"/>
  <c r="A62" i="64"/>
  <c r="A62" i="75"/>
  <c r="A61" i="75"/>
  <c r="A63" i="63"/>
  <c r="A63" i="72"/>
  <c r="A62" i="72"/>
  <c r="A64" i="61"/>
  <c r="A63" i="37"/>
  <c r="A63" i="77"/>
  <c r="A63" i="47"/>
  <c r="A61" i="23"/>
  <c r="A61" i="50"/>
  <c r="A63" i="64"/>
  <c r="A64" i="63"/>
  <c r="A64" i="72"/>
  <c r="A65" i="61"/>
  <c r="A65" i="76"/>
  <c r="A65" i="70"/>
  <c r="A64" i="37"/>
  <c r="A64" i="77"/>
  <c r="A64" i="47"/>
  <c r="A62" i="23"/>
  <c r="A62" i="50"/>
  <c r="A64" i="64"/>
  <c r="A64" i="75"/>
  <c r="A63" i="75"/>
  <c r="A65" i="63"/>
  <c r="A65" i="72"/>
  <c r="A66" i="61"/>
  <c r="A66" i="76"/>
  <c r="A65" i="37"/>
  <c r="A65" i="77"/>
  <c r="A63" i="23"/>
  <c r="A63" i="50"/>
  <c r="A65" i="64"/>
  <c r="A65" i="75"/>
  <c r="A66" i="63"/>
  <c r="A66" i="72"/>
  <c r="A67" i="61"/>
  <c r="A67" i="76"/>
  <c r="A67" i="70"/>
  <c r="A66" i="70"/>
  <c r="A66" i="37"/>
  <c r="A64" i="23"/>
  <c r="A64" i="50"/>
  <c r="A66" i="64"/>
  <c r="A66" i="75"/>
  <c r="A67" i="63"/>
  <c r="A67" i="72"/>
  <c r="A68" i="61"/>
  <c r="A68" i="76"/>
  <c r="A68" i="70"/>
  <c r="A66" i="47"/>
  <c r="A67" i="37"/>
  <c r="A67" i="77"/>
  <c r="A67" i="47"/>
  <c r="A65" i="23"/>
  <c r="A65" i="50"/>
  <c r="A67" i="64"/>
  <c r="A68" i="63"/>
  <c r="A68" i="72"/>
  <c r="A69" i="61"/>
  <c r="A69" i="76"/>
  <c r="A68" i="37"/>
  <c r="A68" i="77"/>
  <c r="A66" i="23"/>
  <c r="A66" i="50"/>
  <c r="A68" i="64"/>
  <c r="A68" i="75"/>
  <c r="A67" i="75"/>
  <c r="A69" i="63"/>
  <c r="A69" i="72"/>
  <c r="A70" i="61"/>
  <c r="A69" i="70"/>
  <c r="A69" i="37"/>
  <c r="A69" i="77"/>
  <c r="A67" i="23"/>
  <c r="A67" i="50"/>
  <c r="A69" i="64"/>
  <c r="A69" i="75"/>
  <c r="A70" i="63"/>
  <c r="A70" i="72"/>
  <c r="A71" i="61"/>
  <c r="A71" i="76"/>
  <c r="A69" i="47"/>
  <c r="A70" i="37"/>
  <c r="A70" i="77"/>
  <c r="A70" i="47"/>
  <c r="A68" i="23"/>
  <c r="A68" i="50"/>
  <c r="A70" i="64"/>
  <c r="A70" i="75"/>
  <c r="A71" i="63"/>
  <c r="A71" i="72"/>
  <c r="A72" i="61"/>
  <c r="A72" i="76"/>
  <c r="A72" i="70"/>
  <c r="A71" i="70"/>
  <c r="A71" i="37"/>
  <c r="A71" i="77"/>
  <c r="A69" i="23"/>
  <c r="A69" i="50"/>
  <c r="A71" i="64"/>
  <c r="A72" i="63"/>
  <c r="A72" i="72"/>
  <c r="A73" i="61"/>
  <c r="A73" i="76"/>
  <c r="A71" i="47"/>
  <c r="A72" i="37"/>
  <c r="A70" i="23"/>
  <c r="A70" i="50"/>
  <c r="A72" i="64"/>
  <c r="A71" i="75"/>
  <c r="A73" i="63"/>
  <c r="A73" i="72"/>
  <c r="A74" i="61"/>
  <c r="A74" i="76"/>
  <c r="A74" i="70"/>
  <c r="A73" i="37"/>
  <c r="A73" i="77"/>
  <c r="A73" i="47"/>
  <c r="A71" i="23"/>
  <c r="A71" i="50"/>
  <c r="A73" i="64"/>
  <c r="A72" i="75"/>
  <c r="A74" i="63"/>
  <c r="A75" i="61"/>
  <c r="A75" i="76"/>
  <c r="A74" i="37"/>
  <c r="A72" i="23"/>
  <c r="A72" i="50"/>
  <c r="A74" i="64"/>
  <c r="A74" i="75"/>
  <c r="A73" i="75"/>
  <c r="A75" i="63"/>
  <c r="A75" i="72"/>
  <c r="A74" i="72"/>
  <c r="A76" i="61"/>
  <c r="A76" i="70"/>
  <c r="A75" i="37"/>
  <c r="A73" i="23"/>
  <c r="A73" i="50"/>
  <c r="A75" i="64"/>
  <c r="A75" i="75"/>
  <c r="A76" i="63"/>
  <c r="A76" i="72"/>
  <c r="A77" i="61"/>
  <c r="A77" i="76"/>
  <c r="A76" i="37"/>
  <c r="A76" i="77"/>
  <c r="A74" i="23"/>
  <c r="A74" i="50"/>
  <c r="A76" i="64"/>
  <c r="A76" i="75"/>
  <c r="A77" i="63"/>
  <c r="A77" i="72"/>
  <c r="A78" i="61"/>
  <c r="A78" i="76"/>
  <c r="A77" i="37"/>
  <c r="A77" i="77"/>
  <c r="A75" i="23"/>
  <c r="A75" i="50"/>
  <c r="A77" i="64"/>
  <c r="A77" i="75"/>
  <c r="A78" i="63"/>
  <c r="A79" i="61"/>
  <c r="A79" i="76"/>
  <c r="A77" i="47"/>
  <c r="A78" i="37"/>
  <c r="A78" i="77"/>
  <c r="A78" i="47"/>
  <c r="A76" i="23"/>
  <c r="A76" i="50"/>
  <c r="A78" i="64"/>
  <c r="A79" i="63"/>
  <c r="A79" i="72"/>
  <c r="A78" i="72"/>
  <c r="A80" i="61"/>
  <c r="A79" i="37"/>
  <c r="A79" i="77"/>
  <c r="A77" i="23"/>
  <c r="A77" i="50"/>
  <c r="A79" i="64"/>
  <c r="A79" i="75"/>
  <c r="A78" i="75"/>
  <c r="A80" i="63"/>
  <c r="A80" i="72"/>
  <c r="A81" i="61"/>
  <c r="A80" i="37"/>
  <c r="A78" i="23"/>
  <c r="A78" i="50"/>
  <c r="A80" i="64"/>
  <c r="A81" i="63"/>
  <c r="A81" i="72"/>
  <c r="A82" i="61"/>
  <c r="A81" i="37"/>
  <c r="A79" i="23"/>
  <c r="A79" i="50"/>
  <c r="A81" i="64"/>
  <c r="A81" i="75"/>
  <c r="A80" i="75"/>
  <c r="A82" i="63"/>
  <c r="A82" i="72"/>
  <c r="A83" i="61"/>
  <c r="A82" i="37"/>
  <c r="A82" i="47"/>
  <c r="A80" i="23"/>
  <c r="A80" i="50"/>
  <c r="A82" i="64"/>
  <c r="A83" i="63"/>
  <c r="A83" i="72"/>
  <c r="A84" i="61"/>
  <c r="A84" i="70"/>
  <c r="A83" i="37"/>
  <c r="A83" i="77"/>
  <c r="A81" i="23"/>
  <c r="A81" i="50"/>
  <c r="A83" i="64"/>
  <c r="A82" i="75"/>
  <c r="A84" i="63"/>
  <c r="A84" i="72"/>
  <c r="A85" i="61"/>
  <c r="A83" i="47"/>
  <c r="A84" i="37"/>
  <c r="A82" i="23"/>
  <c r="A82" i="50"/>
  <c r="A84" i="64"/>
  <c r="A83" i="75"/>
  <c r="A85" i="63"/>
  <c r="A85" i="72"/>
  <c r="A86" i="61"/>
  <c r="A86" i="76"/>
  <c r="A86" i="70"/>
  <c r="A85" i="37"/>
  <c r="A85" i="77"/>
  <c r="A83" i="23"/>
  <c r="A83" i="50"/>
  <c r="A85" i="64"/>
  <c r="A84" i="75"/>
  <c r="A86" i="63"/>
  <c r="A86" i="72"/>
  <c r="A87" i="61"/>
  <c r="A87" i="76"/>
  <c r="A87" i="70"/>
  <c r="A86" i="37"/>
  <c r="A86" i="77"/>
  <c r="A84" i="23"/>
  <c r="A84" i="50"/>
  <c r="A86" i="64"/>
  <c r="A85" i="75"/>
  <c r="A87" i="63"/>
  <c r="A87" i="72"/>
  <c r="A88" i="61"/>
  <c r="A88" i="76"/>
  <c r="A88" i="70"/>
  <c r="A87" i="37"/>
  <c r="A87" i="77"/>
  <c r="A87" i="47"/>
  <c r="A85" i="23"/>
  <c r="A85" i="50"/>
  <c r="A87" i="64"/>
  <c r="A87" i="75"/>
  <c r="A86" i="75"/>
  <c r="A88" i="63"/>
  <c r="A88" i="72"/>
  <c r="A89" i="61"/>
  <c r="A89" i="76"/>
  <c r="A89" i="70"/>
  <c r="A88" i="37"/>
  <c r="A88" i="77"/>
  <c r="A86" i="23"/>
  <c r="A86" i="50"/>
  <c r="A88" i="64"/>
  <c r="A89" i="63"/>
  <c r="A90" i="61"/>
  <c r="A90" i="76"/>
  <c r="A88" i="47"/>
  <c r="A89" i="37"/>
  <c r="A89" i="77"/>
  <c r="A89" i="47"/>
  <c r="A87" i="23"/>
  <c r="A87" i="50"/>
  <c r="A89" i="64"/>
  <c r="A89" i="75"/>
  <c r="A88" i="75"/>
  <c r="A90" i="63"/>
  <c r="A90" i="72"/>
  <c r="A89" i="72"/>
  <c r="A91" i="61"/>
  <c r="A91" i="76"/>
  <c r="A91" i="70"/>
  <c r="A90" i="37"/>
  <c r="A90" i="77"/>
  <c r="A88" i="23"/>
  <c r="A88" i="50"/>
  <c r="A90" i="64"/>
  <c r="A91" i="63"/>
  <c r="A91" i="72"/>
  <c r="A92" i="61"/>
  <c r="A92" i="76"/>
  <c r="A91" i="37"/>
  <c r="A91" i="77"/>
  <c r="A91" i="47"/>
  <c r="A89" i="23"/>
  <c r="A89" i="50"/>
  <c r="A91" i="64"/>
  <c r="A91" i="75"/>
  <c r="A90" i="75"/>
  <c r="A92" i="63"/>
  <c r="A92" i="72"/>
  <c r="A93" i="61"/>
  <c r="A93" i="76"/>
  <c r="A92" i="37"/>
  <c r="A92" i="77"/>
  <c r="A90" i="23"/>
  <c r="A90" i="50"/>
  <c r="A92" i="64"/>
  <c r="A92" i="75"/>
  <c r="A93" i="63"/>
  <c r="A93" i="72"/>
  <c r="A94" i="61"/>
  <c r="A94" i="76"/>
  <c r="A94" i="70"/>
  <c r="A93" i="37"/>
  <c r="A93" i="77"/>
  <c r="A93" i="47"/>
  <c r="A91" i="23"/>
  <c r="A91" i="50"/>
  <c r="A93" i="64"/>
  <c r="A94" i="63"/>
  <c r="A94" i="72"/>
  <c r="A95" i="61"/>
  <c r="A95" i="76"/>
  <c r="A94" i="37"/>
  <c r="A94" i="77"/>
  <c r="A92" i="23"/>
  <c r="A92" i="50"/>
  <c r="A94" i="64"/>
  <c r="A93" i="75"/>
  <c r="A95" i="63"/>
  <c r="A96" i="61"/>
  <c r="A96" i="76"/>
  <c r="A95" i="37"/>
  <c r="A95" i="77"/>
  <c r="A95" i="47"/>
  <c r="A93" i="23"/>
  <c r="A93" i="50"/>
  <c r="A95" i="64"/>
  <c r="A94" i="75"/>
  <c r="A96" i="63"/>
  <c r="A96" i="72"/>
  <c r="A95" i="72"/>
  <c r="A97" i="61"/>
  <c r="A96" i="37"/>
  <c r="A96" i="77"/>
  <c r="A96" i="47"/>
  <c r="A94" i="23"/>
  <c r="A94" i="50"/>
  <c r="A96" i="64"/>
  <c r="A95" i="75"/>
  <c r="A97" i="63"/>
  <c r="A97" i="72"/>
  <c r="A98" i="61"/>
  <c r="A97" i="37"/>
  <c r="A97" i="77"/>
  <c r="A95" i="23"/>
  <c r="A95" i="50"/>
  <c r="A97" i="64"/>
  <c r="A96" i="75"/>
  <c r="A98" i="63"/>
  <c r="A98" i="72"/>
  <c r="A99" i="61"/>
  <c r="A99" i="76"/>
  <c r="A98" i="37"/>
  <c r="A96" i="23"/>
  <c r="A96" i="50"/>
  <c r="A98" i="64"/>
  <c r="A97" i="75"/>
  <c r="A99" i="63"/>
  <c r="A99" i="72"/>
  <c r="A100" i="61"/>
  <c r="A100" i="76"/>
  <c r="A100" i="70"/>
  <c r="A99" i="37"/>
  <c r="A99" i="77"/>
  <c r="A97" i="23"/>
  <c r="A97" i="50"/>
  <c r="A99" i="64"/>
  <c r="A98" i="75"/>
  <c r="A100" i="63"/>
  <c r="A100" i="72"/>
  <c r="A101" i="61"/>
  <c r="A101" i="76"/>
  <c r="A101" i="70"/>
  <c r="A100" i="37"/>
  <c r="A100" i="77"/>
  <c r="A98" i="23"/>
  <c r="A98" i="50"/>
  <c r="A100" i="64"/>
  <c r="A99" i="75"/>
  <c r="A101" i="63"/>
  <c r="A101" i="72"/>
  <c r="A102" i="61"/>
  <c r="A102" i="76"/>
  <c r="A101" i="37"/>
  <c r="A99" i="23"/>
  <c r="A99" i="50"/>
  <c r="A101" i="64"/>
  <c r="A100" i="75"/>
  <c r="A102" i="63"/>
  <c r="A102" i="72"/>
  <c r="A103" i="61"/>
  <c r="A103" i="76"/>
  <c r="A103" i="70"/>
  <c r="A102" i="37"/>
  <c r="A102" i="77"/>
  <c r="A102" i="47"/>
  <c r="A100" i="23"/>
  <c r="A100" i="50"/>
  <c r="A102" i="64"/>
  <c r="A101" i="75"/>
  <c r="A103" i="63"/>
  <c r="A103" i="72"/>
  <c r="A104" i="61"/>
  <c r="A104" i="76"/>
  <c r="A104" i="70"/>
  <c r="A103" i="37"/>
  <c r="A103" i="77"/>
  <c r="A101" i="23"/>
  <c r="A101" i="50"/>
  <c r="A103" i="64"/>
  <c r="A103" i="75"/>
  <c r="A102" i="75"/>
  <c r="A104" i="63"/>
  <c r="A104" i="72"/>
  <c r="A105" i="61"/>
  <c r="A105" i="76"/>
  <c r="A104" i="37"/>
  <c r="A104" i="77"/>
  <c r="A104" i="47"/>
  <c r="A102" i="23"/>
  <c r="A102" i="50"/>
  <c r="A104" i="64"/>
  <c r="A104" i="75"/>
  <c r="A105" i="63"/>
  <c r="A105" i="72"/>
  <c r="A106" i="61"/>
  <c r="A106" i="76"/>
  <c r="A105" i="37"/>
  <c r="A105" i="77"/>
  <c r="A105" i="47"/>
  <c r="A103" i="23"/>
  <c r="A103" i="50"/>
  <c r="A105" i="64"/>
  <c r="A106" i="63"/>
  <c r="A107" i="61"/>
  <c r="A107" i="76"/>
  <c r="A106" i="37"/>
  <c r="A106" i="77"/>
  <c r="A106" i="47"/>
  <c r="A104" i="23"/>
  <c r="A104" i="50"/>
  <c r="A106" i="64"/>
  <c r="A105" i="75"/>
  <c r="A107" i="63"/>
  <c r="A107" i="72"/>
  <c r="A106" i="72"/>
  <c r="A108" i="61"/>
  <c r="A108" i="76"/>
  <c r="A108" i="70"/>
  <c r="A107" i="37"/>
  <c r="A107" i="77"/>
  <c r="A107" i="47"/>
  <c r="A105" i="23"/>
  <c r="A105" i="50"/>
  <c r="A107" i="64"/>
  <c r="A106" i="75"/>
  <c r="A108" i="63"/>
  <c r="A108" i="72"/>
  <c r="A109" i="61"/>
  <c r="A109" i="76"/>
  <c r="A108" i="37"/>
  <c r="A108" i="77"/>
  <c r="A108" i="47"/>
  <c r="A106" i="23"/>
  <c r="A106" i="50"/>
  <c r="A108" i="64"/>
  <c r="A107" i="75"/>
  <c r="A109" i="63"/>
  <c r="A109" i="72"/>
  <c r="A110" i="61"/>
  <c r="A110" i="76"/>
  <c r="A109" i="37"/>
  <c r="A109" i="77"/>
  <c r="A109" i="47"/>
  <c r="A107" i="23"/>
  <c r="A107" i="50"/>
  <c r="A109" i="64"/>
  <c r="A108" i="75"/>
  <c r="A110" i="63"/>
  <c r="A110" i="72"/>
  <c r="A111" i="61"/>
  <c r="A111" i="76"/>
  <c r="A110" i="37"/>
  <c r="A110" i="77"/>
  <c r="A110" i="47"/>
  <c r="A108" i="23"/>
  <c r="A108" i="50"/>
  <c r="A110" i="64"/>
  <c r="A109" i="75"/>
  <c r="A111" i="63"/>
  <c r="A111" i="72"/>
  <c r="A112" i="61"/>
  <c r="A112" i="76"/>
  <c r="A111" i="37"/>
  <c r="A111" i="77"/>
  <c r="A111" i="47"/>
  <c r="A109" i="23"/>
  <c r="A109" i="50"/>
  <c r="A111" i="64"/>
  <c r="A110" i="75"/>
  <c r="A112" i="63"/>
  <c r="A113" i="61"/>
  <c r="A113" i="76"/>
  <c r="A112" i="37"/>
  <c r="A110" i="23"/>
  <c r="A110" i="50"/>
  <c r="A112" i="64"/>
  <c r="A111" i="75"/>
  <c r="A113" i="63"/>
  <c r="A113" i="72"/>
  <c r="A112" i="72"/>
  <c r="A114" i="61"/>
  <c r="A114" i="76"/>
  <c r="A114" i="70"/>
  <c r="A113" i="37"/>
  <c r="A111" i="23"/>
  <c r="A111" i="50"/>
  <c r="A113" i="64"/>
  <c r="A112" i="75"/>
  <c r="A114" i="63"/>
  <c r="A114" i="72"/>
  <c r="A115" i="61"/>
  <c r="A115" i="76"/>
  <c r="A115" i="70"/>
  <c r="A114" i="37"/>
  <c r="A114" i="77"/>
  <c r="A114" i="47"/>
  <c r="A112" i="23"/>
  <c r="A112" i="50"/>
  <c r="A114" i="64"/>
  <c r="A113" i="75"/>
  <c r="A115" i="63"/>
  <c r="A115" i="72"/>
  <c r="A116" i="61"/>
  <c r="A116" i="76"/>
  <c r="A115" i="37"/>
  <c r="A115" i="77"/>
  <c r="A115" i="47"/>
  <c r="A113" i="23"/>
  <c r="A113" i="50"/>
  <c r="A115" i="64"/>
  <c r="A114" i="75"/>
  <c r="A116" i="63"/>
  <c r="A116" i="72"/>
  <c r="A117" i="61"/>
  <c r="A117" i="76"/>
  <c r="A116" i="37"/>
  <c r="A116" i="77"/>
  <c r="A116" i="47"/>
  <c r="A114" i="23"/>
  <c r="A114" i="50"/>
  <c r="A116" i="64"/>
  <c r="A115" i="75"/>
  <c r="A117" i="63"/>
  <c r="A117" i="72"/>
  <c r="A118" i="61"/>
  <c r="A118" i="76"/>
  <c r="A118" i="70"/>
  <c r="A117" i="37"/>
  <c r="A117" i="77"/>
  <c r="A115" i="23"/>
  <c r="A115" i="50"/>
  <c r="A117" i="64"/>
  <c r="A116" i="75"/>
  <c r="A118" i="63"/>
  <c r="A118" i="72"/>
  <c r="A119" i="61"/>
  <c r="A119" i="76"/>
  <c r="A119" i="70"/>
  <c r="A118" i="37"/>
  <c r="A118" i="77"/>
  <c r="A118" i="47"/>
  <c r="A116" i="23"/>
  <c r="A116" i="50"/>
  <c r="A118" i="64"/>
  <c r="A117" i="75"/>
  <c r="A119" i="63"/>
  <c r="A119" i="72"/>
  <c r="A120" i="61"/>
  <c r="A120" i="76"/>
  <c r="A120" i="70"/>
  <c r="A119" i="37"/>
  <c r="A117" i="23"/>
  <c r="A117" i="50"/>
  <c r="A119" i="64"/>
  <c r="A119" i="75"/>
  <c r="A118" i="75"/>
  <c r="A120" i="63"/>
  <c r="A121" i="61"/>
  <c r="A121" i="76"/>
  <c r="A120" i="37"/>
  <c r="A120" i="77"/>
  <c r="A118" i="23"/>
  <c r="A118" i="50"/>
  <c r="A120" i="64"/>
  <c r="A121" i="63"/>
  <c r="A121" i="72"/>
  <c r="A120" i="72"/>
  <c r="A122" i="61"/>
  <c r="A122" i="76"/>
  <c r="A122" i="70"/>
  <c r="A121" i="37"/>
  <c r="A121" i="77"/>
  <c r="A121" i="47"/>
  <c r="A119" i="23"/>
  <c r="A119" i="50"/>
  <c r="A121" i="64"/>
  <c r="A121" i="75"/>
  <c r="A120" i="75"/>
  <c r="A122" i="63"/>
  <c r="A122" i="72"/>
  <c r="A123" i="61"/>
  <c r="A123" i="76"/>
  <c r="A122" i="37"/>
  <c r="A120" i="23"/>
  <c r="A120" i="50"/>
  <c r="A122" i="64"/>
  <c r="A123" i="63"/>
  <c r="A123" i="72"/>
  <c r="A124" i="61"/>
  <c r="A124" i="76"/>
  <c r="A123" i="37"/>
  <c r="A123" i="77"/>
  <c r="A121" i="23"/>
  <c r="A121" i="50"/>
  <c r="A123" i="64"/>
  <c r="A122" i="75"/>
  <c r="A124" i="63"/>
  <c r="A125" i="61"/>
  <c r="A125" i="76"/>
  <c r="A123" i="47"/>
  <c r="A124" i="37"/>
  <c r="A124" i="77"/>
  <c r="A122" i="23"/>
  <c r="A122" i="50"/>
  <c r="A124" i="64"/>
  <c r="A123" i="75"/>
  <c r="A125" i="63"/>
  <c r="A124" i="72"/>
  <c r="A126" i="61"/>
  <c r="A126" i="76"/>
  <c r="A125" i="37"/>
  <c r="A123" i="23"/>
  <c r="A123" i="50"/>
  <c r="A125" i="64"/>
  <c r="A125" i="75"/>
  <c r="A124" i="75"/>
  <c r="A126" i="63"/>
  <c r="A126" i="72"/>
  <c r="A125" i="72"/>
  <c r="A127" i="61"/>
  <c r="A127" i="76"/>
  <c r="A127" i="70"/>
  <c r="A126" i="37"/>
  <c r="A126" i="77"/>
  <c r="A126" i="47"/>
  <c r="A124" i="23"/>
  <c r="A124" i="50"/>
  <c r="A126" i="64"/>
  <c r="A127" i="63"/>
  <c r="A128" i="61"/>
  <c r="A128" i="76"/>
  <c r="A127" i="37"/>
  <c r="A127" i="77"/>
  <c r="A127" i="47"/>
  <c r="A125" i="23"/>
  <c r="A125" i="50"/>
  <c r="A127" i="64"/>
  <c r="A127" i="75"/>
  <c r="A126" i="75"/>
  <c r="A128" i="63"/>
  <c r="A128" i="72"/>
  <c r="A127" i="72"/>
  <c r="A129" i="61"/>
  <c r="A129" i="76"/>
  <c r="A129" i="70"/>
  <c r="A128" i="37"/>
  <c r="A128" i="77"/>
  <c r="A126" i="23"/>
  <c r="A126" i="50"/>
  <c r="A128" i="64"/>
  <c r="A129" i="63"/>
  <c r="A129" i="72"/>
  <c r="A130" i="61"/>
  <c r="A130" i="76"/>
  <c r="A129" i="37"/>
  <c r="A129" i="77"/>
  <c r="A129" i="47"/>
  <c r="A127" i="23"/>
  <c r="A127" i="50"/>
  <c r="A129" i="64"/>
  <c r="A129" i="75"/>
  <c r="A128" i="75"/>
  <c r="A130" i="63"/>
  <c r="A130" i="72"/>
  <c r="A131" i="61"/>
  <c r="A131" i="76"/>
  <c r="A130" i="37"/>
  <c r="A130" i="77"/>
  <c r="A128" i="23"/>
  <c r="A128" i="50"/>
  <c r="A130" i="64"/>
  <c r="A131" i="63"/>
  <c r="A131" i="72"/>
  <c r="A132" i="61"/>
  <c r="A132" i="76"/>
  <c r="A131" i="37"/>
  <c r="A131" i="77"/>
  <c r="A131" i="47"/>
  <c r="A129" i="23"/>
  <c r="A129" i="50"/>
  <c r="A131" i="64"/>
  <c r="A131" i="75"/>
  <c r="A130" i="75"/>
  <c r="A132" i="63"/>
  <c r="A132" i="72"/>
  <c r="A133" i="61"/>
  <c r="A133" i="76"/>
  <c r="A132" i="37"/>
  <c r="A132" i="77"/>
  <c r="A130" i="23"/>
  <c r="A130" i="50"/>
  <c r="A132" i="64"/>
  <c r="A133" i="63"/>
  <c r="A134" i="61"/>
  <c r="A134" i="76"/>
  <c r="A134" i="70"/>
  <c r="A133" i="37"/>
  <c r="A133" i="77"/>
  <c r="A131" i="23"/>
  <c r="A131" i="50"/>
  <c r="A133" i="64"/>
  <c r="A132" i="75"/>
  <c r="A134" i="63"/>
  <c r="A133" i="72"/>
  <c r="A135" i="61"/>
  <c r="A135" i="76"/>
  <c r="A135" i="70"/>
  <c r="A134" i="37"/>
  <c r="A134" i="77"/>
  <c r="A132" i="23"/>
  <c r="A132" i="50"/>
  <c r="A134" i="64"/>
  <c r="A133" i="75"/>
  <c r="A135" i="63"/>
  <c r="A135" i="72"/>
  <c r="A134" i="72"/>
  <c r="A136" i="61"/>
  <c r="A136" i="76"/>
  <c r="A136" i="70"/>
  <c r="A135" i="37"/>
  <c r="A135" i="77"/>
  <c r="A133" i="23"/>
  <c r="A133" i="50"/>
  <c r="A135" i="64"/>
  <c r="A135" i="75"/>
  <c r="A134" i="75"/>
  <c r="A136" i="63"/>
  <c r="A136" i="72"/>
  <c r="A137" i="61"/>
  <c r="A137" i="76"/>
  <c r="A137" i="70"/>
  <c r="A136" i="37"/>
  <c r="A136" i="77"/>
  <c r="A134" i="23"/>
  <c r="A134" i="50"/>
  <c r="A136" i="64"/>
  <c r="A137" i="63"/>
  <c r="A137" i="72"/>
  <c r="A138" i="61"/>
  <c r="A138" i="76"/>
  <c r="A137" i="37"/>
  <c r="A137" i="77"/>
  <c r="A137" i="47"/>
  <c r="A135" i="23"/>
  <c r="A135" i="50"/>
  <c r="A137" i="64"/>
  <c r="A137" i="75"/>
  <c r="A136" i="75"/>
  <c r="A138" i="63"/>
  <c r="A138" i="72"/>
  <c r="A139" i="61"/>
  <c r="A139" i="76"/>
  <c r="A138" i="37"/>
  <c r="A138" i="77"/>
  <c r="A136" i="23"/>
  <c r="A136" i="50"/>
  <c r="A138" i="64"/>
  <c r="A139" i="63"/>
  <c r="A139" i="72"/>
  <c r="A140" i="61"/>
  <c r="A140" i="70"/>
  <c r="A139" i="37"/>
  <c r="A139" i="77"/>
  <c r="A137" i="23"/>
  <c r="A137" i="50"/>
  <c r="A139" i="64"/>
  <c r="A138" i="75"/>
  <c r="A140" i="63"/>
  <c r="A140" i="72"/>
  <c r="A141" i="61"/>
  <c r="A141" i="76"/>
  <c r="A139" i="47"/>
  <c r="A140" i="37"/>
  <c r="A140" i="77"/>
  <c r="A140" i="47"/>
  <c r="A138" i="23"/>
  <c r="A138" i="50"/>
  <c r="A140" i="64"/>
  <c r="A139" i="75"/>
  <c r="A141" i="63"/>
  <c r="A141" i="72"/>
  <c r="A142" i="61"/>
  <c r="A142" i="76"/>
  <c r="A142" i="70"/>
  <c r="A141" i="37"/>
  <c r="A139" i="23"/>
  <c r="A139" i="50"/>
  <c r="A141" i="64"/>
  <c r="A141" i="75"/>
  <c r="A140" i="75"/>
  <c r="A142" i="63"/>
  <c r="A143" i="61"/>
  <c r="A143" i="76"/>
  <c r="A143" i="70"/>
  <c r="A142" i="37"/>
  <c r="A142" i="77"/>
  <c r="A142" i="47"/>
  <c r="A140" i="23"/>
  <c r="A140" i="50"/>
  <c r="A142" i="64"/>
  <c r="A143" i="63"/>
  <c r="A143" i="72"/>
  <c r="A142" i="72"/>
  <c r="A144" i="61"/>
  <c r="A144" i="76"/>
  <c r="A144" i="70"/>
  <c r="A143" i="37"/>
  <c r="A143" i="77"/>
  <c r="A141" i="23"/>
  <c r="A141" i="50"/>
  <c r="A143" i="64"/>
  <c r="A143" i="75"/>
  <c r="A142" i="75"/>
  <c r="A144" i="63"/>
  <c r="A145" i="61"/>
  <c r="A145" i="76"/>
  <c r="A145" i="70"/>
  <c r="A144" i="37"/>
  <c r="A144" i="77"/>
  <c r="A144" i="47"/>
  <c r="A142" i="23"/>
  <c r="A142" i="50"/>
  <c r="A144" i="64"/>
  <c r="A145" i="63"/>
  <c r="A145" i="72"/>
  <c r="A144" i="72"/>
  <c r="A146" i="61"/>
  <c r="A146" i="76"/>
  <c r="A146" i="70"/>
  <c r="A145" i="37"/>
  <c r="A143" i="23"/>
  <c r="A143" i="50"/>
  <c r="A145" i="64"/>
  <c r="A145" i="75"/>
  <c r="A144" i="75"/>
  <c r="A146" i="63"/>
  <c r="A146" i="72"/>
  <c r="A147" i="61"/>
  <c r="A147" i="76"/>
  <c r="A146" i="37"/>
  <c r="A146" i="77"/>
  <c r="A146" i="47"/>
  <c r="A144" i="23"/>
  <c r="A144" i="50"/>
  <c r="A146" i="64"/>
  <c r="A147" i="63"/>
  <c r="A147" i="72"/>
  <c r="A148" i="61"/>
  <c r="A148" i="76"/>
  <c r="A148" i="70"/>
  <c r="A147" i="37"/>
  <c r="A147" i="77"/>
  <c r="A147" i="47"/>
  <c r="A145" i="23"/>
  <c r="A145" i="50"/>
  <c r="A147" i="64"/>
  <c r="A147" i="75"/>
  <c r="A146" i="75"/>
  <c r="A148" i="63"/>
  <c r="A148" i="72"/>
  <c r="A149" i="61"/>
  <c r="A149" i="76"/>
  <c r="A149" i="70"/>
  <c r="A148" i="37"/>
  <c r="A148" i="77"/>
  <c r="A148" i="47"/>
  <c r="A146" i="23"/>
  <c r="A146" i="50"/>
  <c r="A148" i="64"/>
  <c r="A149" i="63"/>
  <c r="A149" i="72"/>
  <c r="A150" i="61"/>
  <c r="A150" i="76"/>
  <c r="A150" i="70"/>
  <c r="A149" i="37"/>
  <c r="A149" i="77"/>
  <c r="A149" i="47"/>
  <c r="A147" i="23"/>
  <c r="A147" i="50"/>
  <c r="A149" i="64"/>
  <c r="A149" i="75"/>
  <c r="A148" i="75"/>
  <c r="A150" i="63"/>
  <c r="A150" i="72"/>
  <c r="A151" i="61"/>
  <c r="A151" i="76"/>
  <c r="A150" i="37"/>
  <c r="A150" i="77"/>
  <c r="A148" i="23"/>
  <c r="A148" i="50"/>
  <c r="A150" i="64"/>
  <c r="A151" i="63"/>
  <c r="A151" i="72"/>
  <c r="A152" i="61"/>
  <c r="A152" i="76"/>
  <c r="A152" i="70"/>
  <c r="A151" i="70"/>
  <c r="A151" i="37"/>
  <c r="A151" i="77"/>
  <c r="A151" i="47"/>
  <c r="A149" i="23"/>
  <c r="A149" i="50"/>
  <c r="A151" i="64"/>
  <c r="A151" i="75"/>
  <c r="A150" i="75"/>
  <c r="A152" i="63"/>
  <c r="A153" i="61"/>
  <c r="A153" i="76"/>
  <c r="A153" i="70"/>
  <c r="A152" i="37"/>
  <c r="A150" i="23"/>
  <c r="A150" i="50"/>
  <c r="A152" i="64"/>
  <c r="A153" i="63"/>
  <c r="A153" i="72"/>
  <c r="A152" i="72"/>
  <c r="A154" i="61"/>
  <c r="A154" i="76"/>
  <c r="A154" i="70"/>
  <c r="A153" i="37"/>
  <c r="A153" i="77"/>
  <c r="A151" i="23"/>
  <c r="A151" i="50"/>
  <c r="A153" i="64"/>
  <c r="A153" i="75"/>
  <c r="A152" i="75"/>
  <c r="A154" i="63"/>
  <c r="A154" i="72"/>
  <c r="A155" i="61"/>
  <c r="A155" i="76"/>
  <c r="A154" i="37"/>
  <c r="A154" i="77"/>
  <c r="A152" i="23"/>
  <c r="A152" i="50"/>
  <c r="A154" i="64"/>
  <c r="A154" i="75"/>
  <c r="A155" i="63"/>
  <c r="A155" i="72"/>
  <c r="A156" i="61"/>
  <c r="A156" i="76"/>
  <c r="A156" i="70"/>
  <c r="A155" i="70"/>
  <c r="A155" i="37"/>
  <c r="A155" i="77"/>
  <c r="A153" i="23"/>
  <c r="A153" i="50"/>
  <c r="A155" i="64"/>
  <c r="A156" i="63"/>
  <c r="A156" i="72"/>
  <c r="A157" i="61"/>
  <c r="A157" i="76"/>
  <c r="A157" i="70"/>
  <c r="A156" i="37"/>
  <c r="A154" i="23"/>
  <c r="A154" i="50"/>
  <c r="A156" i="64"/>
  <c r="A156" i="75"/>
  <c r="A155" i="75"/>
  <c r="A157" i="63"/>
  <c r="A157" i="72"/>
  <c r="A158" i="61"/>
  <c r="A158" i="76"/>
  <c r="A158" i="70"/>
  <c r="A157" i="37"/>
  <c r="A155" i="23"/>
  <c r="A155" i="50"/>
  <c r="A157" i="64"/>
  <c r="A158" i="63"/>
  <c r="A158" i="72"/>
  <c r="A159" i="61"/>
  <c r="A159" i="76"/>
  <c r="A158" i="37"/>
  <c r="A158" i="77"/>
  <c r="A158" i="47"/>
  <c r="A156" i="23"/>
  <c r="A156" i="50"/>
  <c r="A158" i="64"/>
  <c r="A157" i="75"/>
  <c r="A159" i="63"/>
  <c r="A159" i="72"/>
  <c r="A160" i="61"/>
  <c r="A160" i="76"/>
  <c r="A160" i="70"/>
  <c r="A159" i="70"/>
  <c r="A159" i="37"/>
  <c r="A159" i="77"/>
  <c r="A159" i="47"/>
  <c r="A157" i="23"/>
  <c r="A157" i="50"/>
  <c r="A159" i="64"/>
  <c r="A158" i="75"/>
  <c r="A160" i="63"/>
  <c r="A160" i="72"/>
  <c r="A161" i="61"/>
  <c r="A161" i="76"/>
  <c r="A160" i="37"/>
  <c r="A160" i="77"/>
  <c r="A160" i="47"/>
  <c r="A158" i="23"/>
  <c r="A158" i="50"/>
  <c r="A160" i="64"/>
  <c r="A160" i="75"/>
  <c r="A159" i="75"/>
  <c r="A161" i="63"/>
  <c r="A161" i="72"/>
  <c r="A162" i="61"/>
  <c r="A162" i="76"/>
  <c r="A162" i="70"/>
  <c r="A161" i="37"/>
  <c r="A161" i="77"/>
  <c r="A161" i="47"/>
  <c r="A159" i="23"/>
  <c r="A159" i="50"/>
  <c r="A161" i="64"/>
  <c r="A162" i="63"/>
  <c r="A162" i="72"/>
  <c r="A163" i="61"/>
  <c r="A163" i="76"/>
  <c r="A163" i="70"/>
  <c r="A162" i="37"/>
  <c r="A162" i="77"/>
  <c r="A162" i="47"/>
  <c r="A160" i="23"/>
  <c r="A160" i="50"/>
  <c r="A162" i="64"/>
  <c r="A162" i="75"/>
  <c r="A161" i="75"/>
  <c r="A163" i="63"/>
  <c r="A163" i="72"/>
  <c r="A164" i="61"/>
  <c r="A164" i="76"/>
  <c r="A164" i="70"/>
  <c r="A163" i="37"/>
  <c r="A163" i="77"/>
  <c r="A163" i="47"/>
  <c r="A161" i="23"/>
  <c r="A161" i="50"/>
  <c r="A163" i="64"/>
  <c r="A163" i="75"/>
  <c r="A164" i="63"/>
  <c r="A164" i="72"/>
  <c r="A165" i="61"/>
  <c r="A165" i="76"/>
  <c r="A165" i="70"/>
  <c r="A164" i="37"/>
  <c r="A162" i="23"/>
  <c r="A162" i="50"/>
  <c r="A164" i="64"/>
  <c r="A164" i="75"/>
  <c r="A165" i="63"/>
  <c r="A165" i="72"/>
  <c r="A166" i="61"/>
  <c r="A166" i="76"/>
  <c r="A165" i="37"/>
  <c r="A165" i="77"/>
  <c r="A163" i="23"/>
  <c r="A163" i="50"/>
  <c r="A165" i="64"/>
  <c r="A165" i="75"/>
  <c r="A166" i="63"/>
  <c r="A166" i="72"/>
  <c r="A167" i="61"/>
  <c r="A167" i="76"/>
  <c r="A166" i="37"/>
  <c r="A164" i="23"/>
  <c r="A164" i="50"/>
  <c r="A166" i="64"/>
  <c r="A166" i="75"/>
  <c r="A167" i="63"/>
  <c r="A167" i="72"/>
  <c r="A168" i="61"/>
  <c r="A168" i="76"/>
  <c r="A167" i="37"/>
  <c r="A167" i="77"/>
  <c r="A165" i="23"/>
  <c r="A165" i="50"/>
  <c r="A167" i="64"/>
  <c r="A168" i="63"/>
  <c r="A168" i="72"/>
  <c r="A169" i="61"/>
  <c r="A169" i="76"/>
  <c r="A168" i="37"/>
  <c r="A168" i="77"/>
  <c r="A168" i="47"/>
  <c r="A166" i="23"/>
  <c r="A166" i="50"/>
  <c r="A168" i="64"/>
  <c r="A168" i="75"/>
  <c r="A167" i="75"/>
  <c r="A169" i="63"/>
  <c r="A169" i="72"/>
  <c r="A170" i="61"/>
  <c r="A170" i="76"/>
  <c r="A169" i="37"/>
  <c r="A169" i="77"/>
  <c r="A167" i="23"/>
  <c r="A167" i="50"/>
  <c r="A169" i="64"/>
  <c r="A170" i="63"/>
  <c r="A170" i="72"/>
  <c r="A171" i="61"/>
  <c r="A171" i="76"/>
  <c r="A170" i="37"/>
  <c r="A170" i="77"/>
  <c r="A170" i="47"/>
  <c r="A168" i="23"/>
  <c r="A168" i="50"/>
  <c r="A170" i="64"/>
  <c r="A170" i="75"/>
  <c r="A169" i="75"/>
  <c r="A171" i="63"/>
  <c r="A171" i="72"/>
  <c r="A172" i="61"/>
  <c r="A172" i="70"/>
  <c r="A171" i="37"/>
  <c r="A171" i="77"/>
  <c r="A169" i="23"/>
  <c r="A169" i="50"/>
  <c r="A171" i="64"/>
  <c r="A171" i="75"/>
  <c r="A172" i="63"/>
  <c r="A173" i="61"/>
  <c r="A173" i="76"/>
  <c r="A173" i="70"/>
  <c r="A172" i="37"/>
  <c r="A170" i="23"/>
  <c r="A170" i="50"/>
  <c r="A172" i="64"/>
  <c r="A172" i="75"/>
  <c r="A173" i="63"/>
  <c r="A173" i="72"/>
  <c r="A172" i="72"/>
  <c r="A174" i="61"/>
  <c r="A174" i="76"/>
  <c r="A174" i="70"/>
  <c r="A173" i="37"/>
  <c r="A171" i="23"/>
  <c r="A171" i="50"/>
  <c r="A173" i="64"/>
  <c r="A173" i="75"/>
  <c r="A174" i="63"/>
  <c r="A174" i="72"/>
  <c r="A175" i="61"/>
  <c r="A175" i="76"/>
  <c r="A175" i="70"/>
  <c r="A174" i="37"/>
  <c r="A174" i="77"/>
  <c r="A174" i="47"/>
  <c r="A172" i="23"/>
  <c r="A172" i="50"/>
  <c r="A174" i="64"/>
  <c r="A174" i="75"/>
  <c r="A175" i="63"/>
  <c r="A175" i="72"/>
  <c r="A176" i="61"/>
  <c r="A176" i="76"/>
  <c r="A176" i="70"/>
  <c r="A175" i="37"/>
  <c r="A175" i="77"/>
  <c r="A173" i="23"/>
  <c r="A173" i="50"/>
  <c r="A175" i="64"/>
  <c r="A176" i="63"/>
  <c r="A177" i="61"/>
  <c r="A177" i="76"/>
  <c r="A176" i="37"/>
  <c r="A176" i="77"/>
  <c r="A174" i="23"/>
  <c r="A174" i="50"/>
  <c r="A176" i="64"/>
  <c r="A175" i="75"/>
  <c r="A177" i="63"/>
  <c r="A177" i="72"/>
  <c r="A176" i="72"/>
  <c r="A178" i="61"/>
  <c r="A178" i="76"/>
  <c r="A177" i="37"/>
  <c r="A177" i="77"/>
  <c r="A177" i="47"/>
  <c r="A175" i="23"/>
  <c r="A175" i="50"/>
  <c r="A177" i="64"/>
  <c r="A176" i="75"/>
  <c r="A178" i="63"/>
  <c r="A178" i="72"/>
  <c r="A179" i="61"/>
  <c r="A179" i="76"/>
  <c r="A178" i="37"/>
  <c r="A178" i="77"/>
  <c r="A178" i="47"/>
  <c r="A176" i="23"/>
  <c r="A176" i="50"/>
  <c r="A178" i="64"/>
  <c r="A178" i="75"/>
  <c r="A177" i="75"/>
  <c r="A179" i="63"/>
  <c r="A179" i="72"/>
  <c r="A180" i="61"/>
  <c r="A180" i="76"/>
  <c r="A179" i="37"/>
  <c r="A179" i="77"/>
  <c r="A177" i="23"/>
  <c r="A177" i="50"/>
  <c r="A179" i="64"/>
  <c r="A180" i="63"/>
  <c r="A181" i="61"/>
  <c r="A181" i="76"/>
  <c r="A180" i="37"/>
  <c r="A180" i="77"/>
  <c r="A178" i="23"/>
  <c r="A178" i="50"/>
  <c r="A180" i="64"/>
  <c r="A180" i="75"/>
  <c r="A179" i="75"/>
  <c r="A181" i="63"/>
  <c r="A181" i="72"/>
  <c r="A180" i="72"/>
  <c r="A182" i="61"/>
  <c r="A182" i="76"/>
  <c r="A182" i="70"/>
  <c r="A181" i="37"/>
  <c r="A181" i="77"/>
  <c r="A181" i="47"/>
  <c r="A179" i="23"/>
  <c r="A179" i="50"/>
  <c r="A181" i="64"/>
  <c r="A182" i="63"/>
  <c r="A182" i="72"/>
  <c r="A183" i="61"/>
  <c r="A183" i="76"/>
  <c r="A183" i="70"/>
  <c r="A182" i="37"/>
  <c r="A182" i="77"/>
  <c r="A180" i="23"/>
  <c r="A180" i="50"/>
  <c r="A182" i="64"/>
  <c r="A182" i="75"/>
  <c r="A181" i="75"/>
  <c r="A183" i="63"/>
  <c r="A183" i="72"/>
  <c r="A184" i="61"/>
  <c r="A184" i="76"/>
  <c r="A182" i="47"/>
  <c r="A183" i="37"/>
  <c r="A181" i="23"/>
  <c r="A181" i="50"/>
  <c r="A183" i="64"/>
  <c r="A183" i="75"/>
  <c r="A184" i="63"/>
  <c r="A184" i="72"/>
  <c r="A185" i="61"/>
  <c r="A185" i="76"/>
  <c r="A184" i="37"/>
  <c r="A184" i="77"/>
  <c r="A182" i="23"/>
  <c r="A182" i="50"/>
  <c r="A184" i="64"/>
  <c r="A184" i="75"/>
  <c r="A185" i="63"/>
  <c r="A186" i="61"/>
  <c r="A186" i="76"/>
  <c r="A186" i="70"/>
  <c r="A185" i="37"/>
  <c r="A183" i="23"/>
  <c r="A183" i="50"/>
  <c r="A185" i="64"/>
  <c r="A186" i="63"/>
  <c r="A186" i="72"/>
  <c r="A185" i="72"/>
  <c r="A187" i="61"/>
  <c r="A187" i="76"/>
  <c r="A186" i="37"/>
  <c r="A186" i="77"/>
  <c r="A184" i="23"/>
  <c r="A184" i="50"/>
  <c r="A186" i="64"/>
  <c r="A185" i="75"/>
  <c r="A187" i="63"/>
  <c r="A187" i="72"/>
  <c r="A188" i="61"/>
  <c r="A188" i="76"/>
  <c r="A187" i="37"/>
  <c r="A185" i="23"/>
  <c r="A185" i="50"/>
  <c r="A187" i="64"/>
  <c r="A187" i="75"/>
  <c r="A186" i="75"/>
  <c r="A188" i="63"/>
  <c r="A188" i="72"/>
  <c r="A189" i="61"/>
  <c r="A189" i="76"/>
  <c r="A189" i="70"/>
  <c r="A188" i="37"/>
  <c r="A186" i="23"/>
  <c r="A186" i="50"/>
  <c r="A188" i="64"/>
  <c r="A188" i="75"/>
  <c r="A189" i="63"/>
  <c r="A189" i="72"/>
  <c r="A190" i="61"/>
  <c r="A190" i="76"/>
  <c r="A189" i="37"/>
  <c r="A189" i="77"/>
  <c r="A187" i="23"/>
  <c r="A187" i="50"/>
  <c r="A189" i="64"/>
  <c r="A189" i="75"/>
  <c r="A190" i="63"/>
  <c r="A190" i="72"/>
  <c r="A191" i="61"/>
  <c r="A191" i="76"/>
  <c r="A190" i="37"/>
  <c r="A190" i="77"/>
  <c r="A188" i="23"/>
  <c r="A188" i="50"/>
  <c r="A190" i="64"/>
  <c r="A191" i="63"/>
  <c r="A192" i="61"/>
  <c r="A192" i="76"/>
  <c r="A192" i="70"/>
  <c r="A190" i="47"/>
  <c r="A191" i="37"/>
  <c r="A191" i="77"/>
  <c r="A191" i="47"/>
  <c r="A189" i="23"/>
  <c r="A189" i="50"/>
  <c r="A191" i="64"/>
  <c r="A191" i="75"/>
  <c r="A190" i="75"/>
  <c r="A192" i="63"/>
  <c r="A192" i="72"/>
  <c r="A191" i="72"/>
  <c r="A193" i="61"/>
  <c r="A193" i="76"/>
  <c r="A193" i="70"/>
  <c r="A192" i="37"/>
  <c r="A192" i="77"/>
  <c r="A190" i="23"/>
  <c r="A190" i="50"/>
  <c r="A192" i="64"/>
  <c r="A193" i="63"/>
  <c r="A194" i="61"/>
  <c r="A194" i="76"/>
  <c r="A193" i="37"/>
  <c r="A193" i="77"/>
  <c r="A191" i="23"/>
  <c r="A191" i="50"/>
  <c r="A193" i="64"/>
  <c r="A193" i="75"/>
  <c r="A192" i="75"/>
  <c r="A194" i="63"/>
  <c r="A194" i="72"/>
  <c r="A193" i="72"/>
  <c r="A195" i="61"/>
  <c r="A195" i="76"/>
  <c r="A194" i="70"/>
  <c r="A193" i="47"/>
  <c r="A194" i="37"/>
  <c r="A194" i="77"/>
  <c r="A194" i="47"/>
  <c r="A192" i="23"/>
  <c r="A192" i="50"/>
  <c r="A194" i="64"/>
  <c r="A195" i="63"/>
  <c r="A195" i="72"/>
  <c r="A196" i="61"/>
  <c r="A196" i="76"/>
  <c r="A196" i="70"/>
  <c r="A195" i="37"/>
  <c r="A195" i="77"/>
  <c r="A195" i="47"/>
  <c r="A193" i="23"/>
  <c r="A193" i="50"/>
  <c r="A195" i="64"/>
  <c r="A195" i="75"/>
  <c r="A194" i="75"/>
  <c r="A196" i="63"/>
  <c r="A196" i="72"/>
  <c r="A197" i="61"/>
  <c r="A197" i="76"/>
  <c r="A196" i="37"/>
  <c r="A194" i="23"/>
  <c r="A194" i="50"/>
  <c r="A196" i="64"/>
  <c r="A196" i="75"/>
  <c r="A197" i="63"/>
  <c r="A197" i="72"/>
  <c r="A198" i="61"/>
  <c r="A198" i="76"/>
  <c r="A197" i="37"/>
  <c r="A197" i="47"/>
  <c r="A195" i="23"/>
  <c r="A197" i="64"/>
  <c r="A197" i="75"/>
  <c r="A198" i="63"/>
  <c r="A198" i="72"/>
  <c r="A199" i="61"/>
  <c r="A199" i="76"/>
  <c r="A199" i="70"/>
  <c r="A198" i="37"/>
  <c r="A198" i="47"/>
  <c r="A195" i="50"/>
  <c r="A196" i="23"/>
  <c r="A196" i="50"/>
  <c r="A198" i="64"/>
  <c r="A198" i="75"/>
  <c r="A199" i="63"/>
  <c r="A199" i="72"/>
  <c r="A200" i="61"/>
  <c r="A200" i="76"/>
  <c r="A200" i="70"/>
  <c r="A199" i="37"/>
  <c r="A199" i="77"/>
  <c r="A197" i="23"/>
  <c r="A199" i="64"/>
  <c r="A199" i="75"/>
  <c r="A200" i="63"/>
  <c r="A200" i="72"/>
  <c r="A201" i="61"/>
  <c r="A201" i="76"/>
  <c r="A199" i="47"/>
  <c r="A200" i="37"/>
  <c r="A200" i="77"/>
  <c r="A200" i="47"/>
  <c r="A197" i="50"/>
  <c r="A198" i="23"/>
  <c r="A198" i="50"/>
  <c r="A200" i="64"/>
  <c r="A200" i="75"/>
  <c r="A201" i="63"/>
  <c r="A202" i="61"/>
  <c r="A202" i="76"/>
  <c r="A202" i="70"/>
  <c r="A201" i="37"/>
  <c r="A199" i="23"/>
  <c r="A199" i="50"/>
  <c r="A201" i="64"/>
  <c r="A201" i="75"/>
  <c r="A202" i="63"/>
  <c r="A202" i="72"/>
  <c r="A201" i="72"/>
  <c r="A203" i="61"/>
  <c r="A203" i="76"/>
  <c r="A203" i="70"/>
  <c r="A202" i="37"/>
  <c r="A200" i="23"/>
  <c r="A200" i="50"/>
  <c r="A202" i="64"/>
  <c r="A202" i="75"/>
  <c r="A203" i="63"/>
  <c r="A203" i="72"/>
  <c r="A204" i="61"/>
  <c r="A204" i="76"/>
  <c r="A204" i="70"/>
  <c r="A203" i="37"/>
  <c r="A203" i="77"/>
  <c r="A203" i="47"/>
  <c r="A201" i="23"/>
  <c r="A201" i="50"/>
  <c r="A203" i="64"/>
  <c r="A203" i="75"/>
  <c r="A204" i="63"/>
  <c r="A204" i="72"/>
  <c r="A205" i="61"/>
  <c r="A205" i="76"/>
  <c r="A205" i="70"/>
  <c r="A204" i="37"/>
  <c r="A204" i="77"/>
  <c r="A202" i="23"/>
  <c r="A202" i="50"/>
  <c r="A204" i="64"/>
  <c r="A204" i="75"/>
  <c r="A205" i="63"/>
  <c r="A205" i="72"/>
  <c r="A206" i="61"/>
  <c r="A206" i="76"/>
  <c r="A206" i="70"/>
  <c r="A205" i="37"/>
  <c r="A205" i="77"/>
  <c r="A203" i="23"/>
  <c r="A203" i="50"/>
  <c r="A205" i="64"/>
  <c r="A205" i="75"/>
  <c r="A206" i="63"/>
  <c r="A206" i="72"/>
  <c r="A207" i="61"/>
  <c r="A207" i="76"/>
  <c r="A205" i="47"/>
  <c r="A206" i="37"/>
  <c r="A206" i="77"/>
  <c r="A206" i="47"/>
  <c r="A204" i="23"/>
  <c r="A204" i="50"/>
  <c r="A206" i="64"/>
  <c r="A206" i="75"/>
  <c r="A207" i="63"/>
  <c r="A207" i="72"/>
  <c r="A208" i="61"/>
  <c r="A208" i="76"/>
  <c r="A207" i="37"/>
  <c r="A207" i="77"/>
  <c r="A207" i="47"/>
  <c r="A205" i="23"/>
  <c r="A205" i="50"/>
  <c r="A207" i="64"/>
  <c r="A208" i="63"/>
  <c r="A208" i="72"/>
  <c r="A209" i="61"/>
  <c r="A209" i="76"/>
  <c r="A208" i="37"/>
  <c r="A208" i="77"/>
  <c r="A206" i="23"/>
  <c r="A206" i="50"/>
  <c r="A208" i="64"/>
  <c r="A208" i="75"/>
  <c r="A207" i="75"/>
  <c r="A209" i="63"/>
  <c r="A209" i="72"/>
  <c r="A210" i="61"/>
  <c r="A210" i="76"/>
  <c r="A210" i="70"/>
  <c r="A209" i="37"/>
  <c r="A209" i="77"/>
  <c r="A207" i="23"/>
  <c r="A209" i="64"/>
  <c r="A210" i="63"/>
  <c r="A210" i="72"/>
  <c r="A211" i="61"/>
  <c r="A211" i="76"/>
  <c r="A210" i="37"/>
  <c r="A210" i="77"/>
  <c r="A207" i="50"/>
  <c r="A208" i="23"/>
  <c r="A208" i="50"/>
  <c r="A210" i="64"/>
  <c r="A210" i="75"/>
  <c r="A209" i="75"/>
  <c r="A211" i="63"/>
  <c r="A211" i="72"/>
  <c r="A212" i="61"/>
  <c r="A212" i="76"/>
  <c r="A211" i="37"/>
  <c r="A211" i="77"/>
  <c r="A209" i="23"/>
  <c r="A209" i="50"/>
  <c r="A211" i="64"/>
  <c r="A212" i="63"/>
  <c r="A212" i="72"/>
  <c r="A213" i="61"/>
  <c r="A213" i="76"/>
  <c r="A212" i="37"/>
  <c r="A212" i="77"/>
  <c r="A212" i="47"/>
  <c r="A210" i="23"/>
  <c r="A210" i="50"/>
  <c r="A212" i="64"/>
  <c r="A211" i="75"/>
  <c r="A213" i="63"/>
  <c r="A213" i="72"/>
  <c r="A214" i="61"/>
  <c r="A214" i="76"/>
  <c r="A213" i="37"/>
  <c r="A213" i="77"/>
  <c r="A211" i="23"/>
  <c r="A211" i="50"/>
  <c r="A213" i="64"/>
  <c r="A213" i="75"/>
  <c r="A212" i="75"/>
  <c r="A214" i="63"/>
  <c r="A214" i="72"/>
  <c r="A215" i="61"/>
  <c r="A215" i="76"/>
  <c r="A215" i="70"/>
  <c r="A213" i="47"/>
  <c r="A214" i="37"/>
  <c r="A214" i="77"/>
  <c r="A214" i="47"/>
  <c r="A212" i="23"/>
  <c r="A212" i="50"/>
  <c r="A214" i="64"/>
  <c r="A214" i="75"/>
  <c r="A215" i="63"/>
  <c r="A215" i="72"/>
  <c r="A216" i="61"/>
  <c r="A216" i="76"/>
  <c r="A215" i="37"/>
  <c r="A215" i="77"/>
  <c r="A215" i="47"/>
  <c r="A213" i="23"/>
  <c r="A213" i="50"/>
  <c r="A215" i="64"/>
  <c r="A215" i="75"/>
  <c r="A216" i="63"/>
  <c r="A216" i="72"/>
  <c r="A217" i="61"/>
  <c r="A217" i="76"/>
  <c r="A217" i="70"/>
  <c r="A216" i="37"/>
  <c r="A216" i="77"/>
  <c r="A214" i="23"/>
  <c r="A214" i="50"/>
  <c r="A216" i="64"/>
  <c r="A216" i="75"/>
  <c r="A217" i="63"/>
  <c r="A217" i="72"/>
  <c r="A218" i="61"/>
  <c r="A218" i="76"/>
  <c r="A218" i="70"/>
  <c r="A217" i="37"/>
  <c r="A217" i="77"/>
  <c r="A215" i="23"/>
  <c r="A217" i="64"/>
  <c r="A217" i="75"/>
  <c r="A218" i="63"/>
  <c r="A218" i="72"/>
  <c r="A219" i="61"/>
  <c r="A219" i="76"/>
  <c r="A217" i="47"/>
  <c r="A218" i="37"/>
  <c r="A218" i="77"/>
  <c r="A215" i="50"/>
  <c r="A216" i="23"/>
  <c r="A216" i="50"/>
  <c r="A218" i="64"/>
  <c r="A218" i="75"/>
  <c r="A219" i="63"/>
  <c r="A219" i="72"/>
  <c r="A220" i="61"/>
  <c r="A220" i="76"/>
  <c r="A220" i="70"/>
  <c r="A219" i="37"/>
  <c r="A219" i="77"/>
  <c r="A217" i="23"/>
  <c r="A217" i="50"/>
  <c r="A219" i="64"/>
  <c r="A220" i="63"/>
  <c r="A220" i="72"/>
  <c r="A221" i="61"/>
  <c r="A221" i="76"/>
  <c r="A220" i="37"/>
  <c r="A220" i="77"/>
  <c r="A220" i="47"/>
  <c r="A218" i="23"/>
  <c r="A218" i="50"/>
  <c r="A220" i="64"/>
  <c r="A219" i="75"/>
  <c r="A221" i="63"/>
  <c r="A221" i="72"/>
  <c r="A222" i="61"/>
  <c r="A222" i="76"/>
  <c r="A221" i="37"/>
  <c r="A221" i="77"/>
  <c r="A219" i="23"/>
  <c r="A219" i="50"/>
  <c r="A221" i="64"/>
  <c r="A220" i="75"/>
  <c r="A222" i="63"/>
  <c r="A222" i="72"/>
  <c r="A223" i="61"/>
  <c r="A223" i="76"/>
  <c r="A221" i="47"/>
  <c r="A222" i="37"/>
  <c r="A222" i="77"/>
  <c r="A222" i="47"/>
  <c r="A220" i="23"/>
  <c r="A220" i="50"/>
  <c r="A222" i="64"/>
  <c r="A222" i="75"/>
  <c r="A221" i="75"/>
  <c r="A223" i="63"/>
  <c r="A223" i="72"/>
  <c r="A224" i="61"/>
  <c r="A224" i="76"/>
  <c r="A224" i="70"/>
  <c r="A223" i="37"/>
  <c r="A223" i="77"/>
  <c r="A223" i="47"/>
  <c r="A221" i="23"/>
  <c r="A221" i="50"/>
  <c r="A223" i="64"/>
  <c r="A224" i="63"/>
  <c r="A224" i="72"/>
  <c r="A225" i="61"/>
  <c r="A225" i="76"/>
  <c r="A224" i="37"/>
  <c r="A222" i="23"/>
  <c r="A222" i="50"/>
  <c r="A224" i="64"/>
  <c r="A223" i="75"/>
  <c r="A225" i="63"/>
  <c r="A225" i="72"/>
  <c r="A226" i="61"/>
  <c r="A226" i="76"/>
  <c r="A225" i="37"/>
  <c r="A225" i="77"/>
  <c r="A223" i="23"/>
  <c r="A223" i="50"/>
  <c r="A225" i="64"/>
  <c r="A224" i="75"/>
  <c r="A226" i="63"/>
  <c r="A226" i="72"/>
  <c r="A227" i="61"/>
  <c r="A227" i="76"/>
  <c r="A227" i="70"/>
  <c r="A225" i="47"/>
  <c r="A226" i="37"/>
  <c r="A226" i="77"/>
  <c r="A226" i="47"/>
  <c r="A224" i="23"/>
  <c r="A224" i="50"/>
  <c r="A226" i="64"/>
  <c r="A226" i="75"/>
  <c r="A225" i="75"/>
  <c r="A227" i="63"/>
  <c r="A227" i="72"/>
  <c r="A228" i="61"/>
  <c r="A228" i="76"/>
  <c r="A227" i="37"/>
  <c r="A225" i="23"/>
  <c r="A225" i="50"/>
  <c r="A227" i="64"/>
  <c r="A227" i="75"/>
  <c r="A228" i="63"/>
  <c r="A229" i="61"/>
  <c r="A229" i="76"/>
  <c r="A229" i="70"/>
  <c r="A228" i="37"/>
  <c r="A228" i="77"/>
  <c r="A226" i="23"/>
  <c r="A226" i="50"/>
  <c r="A228" i="64"/>
  <c r="A229" i="63"/>
  <c r="A228" i="72"/>
  <c r="A230" i="61"/>
  <c r="A230" i="76"/>
  <c r="A229" i="37"/>
  <c r="A229" i="77"/>
  <c r="A227" i="23"/>
  <c r="A227" i="50"/>
  <c r="A229" i="64"/>
  <c r="A228" i="75"/>
  <c r="A230" i="63"/>
  <c r="A230" i="72"/>
  <c r="A229" i="72"/>
  <c r="A231" i="61"/>
  <c r="A231" i="76"/>
  <c r="A230" i="70"/>
  <c r="A229" i="47"/>
  <c r="A230" i="37"/>
  <c r="A230" i="77"/>
  <c r="A228" i="23"/>
  <c r="A228" i="50"/>
  <c r="A230" i="64"/>
  <c r="A229" i="75"/>
  <c r="A231" i="63"/>
  <c r="A231" i="72"/>
  <c r="A232" i="61"/>
  <c r="A232" i="76"/>
  <c r="A230" i="47"/>
  <c r="A231" i="37"/>
  <c r="A231" i="77"/>
  <c r="A231" i="47"/>
  <c r="A229" i="23"/>
  <c r="A229" i="50"/>
  <c r="A231" i="64"/>
  <c r="A231" i="75"/>
  <c r="A230" i="75"/>
  <c r="A232" i="63"/>
  <c r="A232" i="72"/>
  <c r="A233" i="61"/>
  <c r="A233" i="76"/>
  <c r="A232" i="37"/>
  <c r="A230" i="23"/>
  <c r="A230" i="50"/>
  <c r="A232" i="64"/>
  <c r="A232" i="75"/>
  <c r="A233" i="63"/>
  <c r="A233" i="72"/>
  <c r="A234" i="61"/>
  <c r="A234" i="76"/>
  <c r="A234" i="70"/>
  <c r="A233" i="37"/>
  <c r="A233" i="77"/>
  <c r="A231" i="23"/>
  <c r="A233" i="64"/>
  <c r="A234" i="63"/>
  <c r="A234" i="72"/>
  <c r="A235" i="61"/>
  <c r="A235" i="76"/>
  <c r="A235" i="70"/>
  <c r="A233" i="47"/>
  <c r="A234" i="37"/>
  <c r="A231" i="50"/>
  <c r="A232" i="23"/>
  <c r="A232" i="50"/>
  <c r="A234" i="64"/>
  <c r="A234" i="75"/>
  <c r="A233" i="75"/>
  <c r="A235" i="63"/>
  <c r="A235" i="72"/>
  <c r="A236" i="61"/>
  <c r="A236" i="76"/>
  <c r="A235" i="37"/>
  <c r="A233" i="23"/>
  <c r="A233" i="50"/>
  <c r="A235" i="64"/>
  <c r="A235" i="75"/>
  <c r="A236" i="63"/>
  <c r="A237" i="61"/>
  <c r="A237" i="76"/>
  <c r="A237" i="70"/>
  <c r="A236" i="37"/>
  <c r="A236" i="77"/>
  <c r="A234" i="23"/>
  <c r="A234" i="50"/>
  <c r="A236" i="64"/>
  <c r="A236" i="75"/>
  <c r="A237" i="63"/>
  <c r="A236" i="72"/>
  <c r="A238" i="61"/>
  <c r="A238" i="76"/>
  <c r="A238" i="70"/>
  <c r="A237" i="37"/>
  <c r="A237" i="77"/>
  <c r="A235" i="23"/>
  <c r="A235" i="50"/>
  <c r="A237" i="64"/>
  <c r="A237" i="75"/>
  <c r="A238" i="63"/>
  <c r="A238" i="72"/>
  <c r="A237" i="72"/>
  <c r="A239" i="61"/>
  <c r="A239" i="76"/>
  <c r="A239" i="70"/>
  <c r="A237" i="47"/>
  <c r="A238" i="37"/>
  <c r="A238" i="77"/>
  <c r="A238" i="47"/>
  <c r="A236" i="23"/>
  <c r="A236" i="50"/>
  <c r="A238" i="64"/>
  <c r="A239" i="63"/>
  <c r="A239" i="72"/>
  <c r="A240" i="61"/>
  <c r="A240" i="76"/>
  <c r="A240" i="70"/>
  <c r="A239" i="37"/>
  <c r="A239" i="77"/>
  <c r="A239" i="47"/>
  <c r="A237" i="23"/>
  <c r="A237" i="50"/>
  <c r="A239" i="64"/>
  <c r="A239" i="75"/>
  <c r="A238" i="75"/>
  <c r="A240" i="63"/>
  <c r="A240" i="72"/>
  <c r="A241" i="61"/>
  <c r="A241" i="76"/>
  <c r="A241" i="70"/>
  <c r="A240" i="37"/>
  <c r="A240" i="77"/>
  <c r="A240" i="47"/>
  <c r="A238" i="23"/>
  <c r="A238" i="50"/>
  <c r="A240" i="64"/>
  <c r="A240" i="75"/>
  <c r="A241" i="63"/>
  <c r="A242" i="61"/>
  <c r="A242" i="76"/>
  <c r="A242" i="70"/>
  <c r="A241" i="37"/>
  <c r="A241" i="77"/>
  <c r="A239" i="23"/>
  <c r="A239" i="50"/>
  <c r="A241" i="64"/>
  <c r="A241" i="75"/>
  <c r="A242" i="63"/>
  <c r="A242" i="72"/>
  <c r="A241" i="72"/>
  <c r="A243" i="61"/>
  <c r="A243" i="76"/>
  <c r="A243" i="70"/>
  <c r="A241" i="47"/>
  <c r="A242" i="37"/>
  <c r="A242" i="77"/>
  <c r="A242" i="47"/>
  <c r="A240" i="23"/>
  <c r="A240" i="50"/>
  <c r="A242" i="64"/>
  <c r="A243" i="63"/>
  <c r="A243" i="72"/>
  <c r="A244" i="61"/>
  <c r="A244" i="76"/>
  <c r="A244" i="70"/>
  <c r="A243" i="37"/>
  <c r="A243" i="77"/>
  <c r="A243" i="47"/>
  <c r="A241" i="23"/>
  <c r="A241" i="50"/>
  <c r="A243" i="64"/>
  <c r="A243" i="75"/>
  <c r="A242" i="75"/>
  <c r="A244" i="63"/>
  <c r="A244" i="72"/>
  <c r="A245" i="61"/>
  <c r="A245" i="76"/>
  <c r="A244" i="37"/>
  <c r="A242" i="23"/>
  <c r="A242" i="50"/>
  <c r="A244" i="64"/>
  <c r="A244" i="75"/>
  <c r="A245" i="63"/>
  <c r="A245" i="72"/>
  <c r="A246" i="61"/>
  <c r="A246" i="76"/>
  <c r="A245" i="37"/>
  <c r="A245" i="77"/>
  <c r="A243" i="23"/>
  <c r="A245" i="64"/>
  <c r="A245" i="75"/>
  <c r="A246" i="63"/>
  <c r="A246" i="72"/>
  <c r="A247" i="61"/>
  <c r="A247" i="76"/>
  <c r="A245" i="47"/>
  <c r="A246" i="37"/>
  <c r="A246" i="77"/>
  <c r="A246" i="47"/>
  <c r="A243" i="50"/>
  <c r="A244" i="23"/>
  <c r="A244" i="50"/>
  <c r="A246" i="64"/>
  <c r="A246" i="75"/>
  <c r="A247" i="63"/>
  <c r="A248" i="61"/>
  <c r="A248" i="76"/>
  <c r="A247" i="37"/>
  <c r="A247" i="77"/>
  <c r="A247" i="47"/>
  <c r="A245" i="23"/>
  <c r="A245" i="50"/>
  <c r="A247" i="64"/>
  <c r="A247" i="75"/>
  <c r="A248" i="63"/>
  <c r="A248" i="72"/>
  <c r="A247" i="72"/>
  <c r="A249" i="61"/>
  <c r="A249" i="76"/>
  <c r="A248" i="37"/>
  <c r="A246" i="23"/>
  <c r="A246" i="50"/>
  <c r="A248" i="64"/>
  <c r="A248" i="75"/>
  <c r="A249" i="63"/>
  <c r="A249" i="72"/>
  <c r="A250" i="61"/>
  <c r="A250" i="76"/>
  <c r="A250" i="70"/>
  <c r="A249" i="37"/>
  <c r="A249" i="77"/>
  <c r="A247" i="23"/>
  <c r="A247" i="50"/>
  <c r="A249" i="64"/>
  <c r="A250" i="63"/>
  <c r="A250" i="72"/>
  <c r="A251" i="61"/>
  <c r="A251" i="76"/>
  <c r="A251" i="70"/>
  <c r="A249" i="47"/>
  <c r="A250" i="37"/>
  <c r="A250" i="77"/>
  <c r="A250" i="47"/>
  <c r="A248" i="23"/>
  <c r="A248" i="50"/>
  <c r="A250" i="64"/>
  <c r="A250" i="75"/>
  <c r="A249" i="75"/>
  <c r="A251" i="63"/>
  <c r="A251" i="72"/>
  <c r="A252" i="61"/>
  <c r="A252" i="76"/>
  <c r="A251" i="37"/>
  <c r="A249" i="23"/>
  <c r="A249" i="50"/>
  <c r="A251" i="64"/>
  <c r="A252" i="63"/>
  <c r="A252" i="72"/>
  <c r="A253" i="61"/>
  <c r="A253" i="76"/>
  <c r="A253" i="70"/>
  <c r="A252" i="37"/>
  <c r="A250" i="23"/>
  <c r="A250" i="50"/>
  <c r="A252" i="64"/>
  <c r="A252" i="75"/>
  <c r="A251" i="75"/>
  <c r="A253" i="63"/>
  <c r="A253" i="72"/>
  <c r="A254" i="61"/>
  <c r="A254" i="76"/>
  <c r="A254" i="70"/>
  <c r="A253" i="37"/>
  <c r="A253" i="77"/>
  <c r="A251" i="23"/>
  <c r="A253" i="64"/>
  <c r="A254" i="63"/>
  <c r="A254" i="72"/>
  <c r="A255" i="61"/>
  <c r="A255" i="76"/>
  <c r="A255" i="70"/>
  <c r="A253" i="47"/>
  <c r="A254" i="37"/>
  <c r="A254" i="77"/>
  <c r="A251" i="50"/>
  <c r="A252" i="23"/>
  <c r="A252" i="50"/>
  <c r="A254" i="64"/>
  <c r="A254" i="75"/>
  <c r="A253" i="75"/>
  <c r="A255" i="63"/>
  <c r="A255" i="72"/>
  <c r="A256" i="61"/>
  <c r="A256" i="76"/>
  <c r="A254" i="47"/>
  <c r="A255" i="37"/>
  <c r="A255" i="77"/>
  <c r="A255" i="47"/>
  <c r="A253" i="23"/>
  <c r="A253" i="50"/>
  <c r="A255" i="64"/>
  <c r="A256" i="63"/>
  <c r="A256" i="72"/>
  <c r="A257" i="61"/>
  <c r="A257" i="76"/>
  <c r="A256" i="37"/>
  <c r="A256" i="77"/>
  <c r="A254" i="23"/>
  <c r="A254" i="50"/>
  <c r="A256" i="64"/>
  <c r="A256" i="75"/>
  <c r="A255" i="75"/>
  <c r="A257" i="63"/>
  <c r="A257" i="72"/>
  <c r="A258" i="61"/>
  <c r="A258" i="76"/>
  <c r="A256" i="47"/>
  <c r="A257" i="37"/>
  <c r="A257" i="77"/>
  <c r="A255" i="23"/>
  <c r="A257" i="64"/>
  <c r="A258" i="63"/>
  <c r="A258" i="72"/>
  <c r="A259" i="61"/>
  <c r="A259" i="76"/>
  <c r="A259" i="70"/>
  <c r="A257" i="47"/>
  <c r="A258" i="37"/>
  <c r="A255" i="50"/>
  <c r="A256" i="23"/>
  <c r="A256" i="50"/>
  <c r="A258" i="64"/>
  <c r="A258" i="75"/>
  <c r="A257" i="75"/>
  <c r="A259" i="63"/>
  <c r="A259" i="72"/>
  <c r="A260" i="61"/>
  <c r="A260" i="76"/>
  <c r="A259" i="37"/>
  <c r="A257" i="23"/>
  <c r="A257" i="50"/>
  <c r="A259" i="64"/>
  <c r="A259" i="75"/>
  <c r="A260" i="63"/>
  <c r="A260" i="72"/>
  <c r="A261" i="61"/>
  <c r="A261" i="76"/>
  <c r="A260" i="37"/>
  <c r="A258" i="23"/>
  <c r="A258" i="50"/>
  <c r="A260" i="64"/>
  <c r="A261" i="63"/>
  <c r="A262" i="61"/>
  <c r="A262" i="76"/>
  <c r="A262" i="70"/>
  <c r="A261" i="37"/>
  <c r="A261" i="77"/>
  <c r="A259" i="23"/>
  <c r="A259" i="50"/>
  <c r="A261" i="64"/>
  <c r="A260" i="75"/>
  <c r="A262" i="63"/>
  <c r="A262" i="72"/>
  <c r="A261" i="72"/>
  <c r="A263" i="61"/>
  <c r="A263" i="76"/>
  <c r="A263" i="70"/>
  <c r="A261" i="47"/>
  <c r="A262" i="37"/>
  <c r="A262" i="77"/>
  <c r="A260" i="23"/>
  <c r="A260" i="50"/>
  <c r="A262" i="64"/>
  <c r="A261" i="75"/>
  <c r="A263" i="63"/>
  <c r="A264" i="61"/>
  <c r="A264" i="76"/>
  <c r="A262" i="47"/>
  <c r="A263" i="37"/>
  <c r="A261" i="23"/>
  <c r="A261" i="50"/>
  <c r="A263" i="64"/>
  <c r="A263" i="75"/>
  <c r="A262" i="75"/>
  <c r="A264" i="63"/>
  <c r="A264" i="72"/>
  <c r="A263" i="72"/>
  <c r="A265" i="61"/>
  <c r="A265" i="76"/>
  <c r="A264" i="37"/>
  <c r="A264" i="47"/>
  <c r="A262" i="23"/>
  <c r="A262" i="50"/>
  <c r="A264" i="64"/>
  <c r="A264" i="75"/>
  <c r="A265" i="63"/>
  <c r="A265" i="72"/>
  <c r="A266" i="61"/>
  <c r="A266" i="76"/>
  <c r="A266" i="70"/>
  <c r="A265" i="37"/>
  <c r="A263" i="23"/>
  <c r="A265" i="64"/>
  <c r="A266" i="63"/>
  <c r="A266" i="72"/>
  <c r="A267" i="61"/>
  <c r="A267" i="76"/>
  <c r="A267" i="70"/>
  <c r="A265" i="47"/>
  <c r="A266" i="37"/>
  <c r="A266" i="77"/>
  <c r="A263" i="50"/>
  <c r="A264" i="23"/>
  <c r="A264" i="50"/>
  <c r="A266" i="64"/>
  <c r="A265" i="75"/>
  <c r="A267" i="63"/>
  <c r="A267" i="72"/>
  <c r="A268" i="61"/>
  <c r="A268" i="76"/>
  <c r="A267" i="37"/>
  <c r="A267" i="77"/>
  <c r="A267" i="47"/>
  <c r="A265" i="23"/>
  <c r="A265" i="50"/>
  <c r="A267" i="64"/>
  <c r="A267" i="75"/>
  <c r="A266" i="75"/>
  <c r="A268" i="63"/>
  <c r="A269" i="61"/>
  <c r="A269" i="76"/>
  <c r="A268" i="37"/>
  <c r="A268" i="77"/>
  <c r="A268" i="47"/>
  <c r="A266" i="23"/>
  <c r="A266" i="50"/>
  <c r="A268" i="64"/>
  <c r="A269" i="63"/>
  <c r="A269" i="72"/>
  <c r="A268" i="72"/>
  <c r="A270" i="61"/>
  <c r="A270" i="76"/>
  <c r="A269" i="37"/>
  <c r="A269" i="77"/>
  <c r="A267" i="23"/>
  <c r="A267" i="50"/>
  <c r="A269" i="64"/>
  <c r="A268" i="75"/>
  <c r="A270" i="63"/>
  <c r="A270" i="72"/>
  <c r="A271" i="61"/>
  <c r="A271" i="76"/>
  <c r="A271" i="70"/>
  <c r="A269" i="47"/>
  <c r="A270" i="37"/>
  <c r="A268" i="23"/>
  <c r="A268" i="50"/>
  <c r="A270" i="64"/>
  <c r="A269" i="75"/>
  <c r="A271" i="63"/>
  <c r="A271" i="72"/>
  <c r="A272" i="61"/>
  <c r="A272" i="76"/>
  <c r="A271" i="37"/>
  <c r="A271" i="77"/>
  <c r="A271" i="47"/>
  <c r="A269" i="23"/>
  <c r="A269" i="50"/>
  <c r="A271" i="64"/>
  <c r="A271" i="75"/>
  <c r="A270" i="75"/>
  <c r="A272" i="63"/>
  <c r="A272" i="72"/>
  <c r="A273" i="61"/>
  <c r="A273" i="76"/>
  <c r="A272" i="37"/>
  <c r="A272" i="77"/>
  <c r="A272" i="47"/>
  <c r="A270" i="23"/>
  <c r="A270" i="50"/>
  <c r="A272" i="64"/>
  <c r="A273" i="63"/>
  <c r="A273" i="72"/>
  <c r="A274" i="61"/>
  <c r="A274" i="76"/>
  <c r="A273" i="37"/>
  <c r="A273" i="77"/>
  <c r="A271" i="23"/>
  <c r="A273" i="64"/>
  <c r="A272" i="75"/>
  <c r="A274" i="63"/>
  <c r="A274" i="72"/>
  <c r="A275" i="61"/>
  <c r="A275" i="76"/>
  <c r="A273" i="47"/>
  <c r="A274" i="37"/>
  <c r="A271" i="50"/>
  <c r="A272" i="23"/>
  <c r="A272" i="50"/>
  <c r="A274" i="64"/>
  <c r="A273" i="75"/>
  <c r="A275" i="63"/>
  <c r="A275" i="72"/>
  <c r="A276" i="61"/>
  <c r="A276" i="76"/>
  <c r="A275" i="37"/>
  <c r="A275" i="77"/>
  <c r="A273" i="23"/>
  <c r="A273" i="50"/>
  <c r="A275" i="64"/>
  <c r="A275" i="75"/>
  <c r="A274" i="75"/>
  <c r="A276" i="63"/>
  <c r="A276" i="72"/>
  <c r="A277" i="61"/>
  <c r="A277" i="76"/>
  <c r="A276" i="70"/>
  <c r="A276" i="37"/>
  <c r="A276" i="77"/>
  <c r="A274" i="23"/>
  <c r="A274" i="50"/>
  <c r="A276" i="64"/>
  <c r="A276" i="75"/>
  <c r="A277" i="63"/>
  <c r="A277" i="72"/>
  <c r="A278" i="61"/>
  <c r="A278" i="76"/>
  <c r="A278" i="70"/>
  <c r="A276" i="47"/>
  <c r="A277" i="37"/>
  <c r="A277" i="77"/>
  <c r="A275" i="23"/>
  <c r="A275" i="50"/>
  <c r="A277" i="64"/>
  <c r="A277" i="75"/>
  <c r="A278" i="63"/>
  <c r="A278" i="72"/>
  <c r="A279" i="61"/>
  <c r="A279" i="76"/>
  <c r="A277" i="47"/>
  <c r="A278" i="37"/>
  <c r="A278" i="77"/>
  <c r="A278" i="47"/>
  <c r="A276" i="23"/>
  <c r="A276" i="50"/>
  <c r="A278" i="64"/>
  <c r="A278" i="75"/>
  <c r="A279" i="63"/>
  <c r="A279" i="72"/>
  <c r="A280" i="61"/>
  <c r="A280" i="76"/>
  <c r="A280" i="70"/>
  <c r="A279" i="37"/>
  <c r="A279" i="77"/>
  <c r="A277" i="23"/>
  <c r="A277" i="50"/>
  <c r="A279" i="64"/>
  <c r="A280" i="63"/>
  <c r="A280" i="72"/>
  <c r="A281" i="61"/>
  <c r="A281" i="76"/>
  <c r="A281" i="70"/>
  <c r="A280" i="37"/>
  <c r="A278" i="23"/>
  <c r="A278" i="50"/>
  <c r="A280" i="64"/>
  <c r="A279" i="75"/>
  <c r="A281" i="63"/>
  <c r="A282" i="61"/>
  <c r="A282" i="76"/>
  <c r="A282" i="70"/>
  <c r="A281" i="37"/>
  <c r="A281" i="77"/>
  <c r="A279" i="23"/>
  <c r="A281" i="64"/>
  <c r="A280" i="75"/>
  <c r="A282" i="63"/>
  <c r="A281" i="72"/>
  <c r="A283" i="61"/>
  <c r="A283" i="76"/>
  <c r="A283" i="70"/>
  <c r="A281" i="47"/>
  <c r="A282" i="37"/>
  <c r="A279" i="50"/>
  <c r="A280" i="23"/>
  <c r="A280" i="50"/>
  <c r="A282" i="64"/>
  <c r="A282" i="75"/>
  <c r="A281" i="75"/>
  <c r="A283" i="63"/>
  <c r="A283" i="72"/>
  <c r="A282" i="72"/>
  <c r="A284" i="61"/>
  <c r="A284" i="76"/>
  <c r="A283" i="37"/>
  <c r="A283" i="77"/>
  <c r="A283" i="47"/>
  <c r="A281" i="23"/>
  <c r="A281" i="50"/>
  <c r="A283" i="64"/>
  <c r="A283" i="75"/>
  <c r="A284" i="63"/>
  <c r="A284" i="72"/>
  <c r="A285" i="61"/>
  <c r="A285" i="76"/>
  <c r="A284" i="37"/>
  <c r="A282" i="23"/>
  <c r="A282" i="50"/>
  <c r="A284" i="64"/>
  <c r="A284" i="75"/>
  <c r="A285" i="63"/>
  <c r="A285" i="72"/>
  <c r="A286" i="61"/>
  <c r="A286" i="76"/>
  <c r="A286" i="70"/>
  <c r="A285" i="37"/>
  <c r="A285" i="77"/>
  <c r="A283" i="23"/>
  <c r="A283" i="50"/>
  <c r="A285" i="64"/>
  <c r="A286" i="63"/>
  <c r="A287" i="61"/>
  <c r="A287" i="76"/>
  <c r="A287" i="70"/>
  <c r="A285" i="47"/>
  <c r="A286" i="37"/>
  <c r="A286" i="77"/>
  <c r="A284" i="23"/>
  <c r="A284" i="50"/>
  <c r="A286" i="64"/>
  <c r="A285" i="75"/>
  <c r="A287" i="63"/>
  <c r="A287" i="72"/>
  <c r="A286" i="72"/>
  <c r="A288" i="61"/>
  <c r="A288" i="76"/>
  <c r="A288" i="70"/>
  <c r="A287" i="37"/>
  <c r="A287" i="77"/>
  <c r="A285" i="23"/>
  <c r="A285" i="50"/>
  <c r="A287" i="64"/>
  <c r="A287" i="75"/>
  <c r="A286" i="75"/>
  <c r="A288" i="63"/>
  <c r="A288" i="72"/>
  <c r="A289" i="61"/>
  <c r="A289" i="76"/>
  <c r="A288" i="37"/>
  <c r="A288" i="77"/>
  <c r="A288" i="47"/>
  <c r="A286" i="23"/>
  <c r="A286" i="50"/>
  <c r="A288" i="64"/>
  <c r="A289" i="63"/>
  <c r="A289" i="72"/>
  <c r="A290" i="61"/>
  <c r="A290" i="76"/>
  <c r="A289" i="37"/>
  <c r="A289" i="77"/>
  <c r="A287" i="23"/>
  <c r="A287" i="50"/>
  <c r="A289" i="64"/>
  <c r="A288" i="75"/>
  <c r="A290" i="63"/>
  <c r="A291" i="61"/>
  <c r="A291" i="76"/>
  <c r="A289" i="47"/>
  <c r="A290" i="37"/>
  <c r="A290" i="77"/>
  <c r="A288" i="23"/>
  <c r="A288" i="50"/>
  <c r="A290" i="64"/>
  <c r="A290" i="75"/>
  <c r="A289" i="75"/>
  <c r="A291" i="63"/>
  <c r="A291" i="72"/>
  <c r="A290" i="72"/>
  <c r="A292" i="61"/>
  <c r="A292" i="76"/>
  <c r="A290" i="47"/>
  <c r="A291" i="37"/>
  <c r="A289" i="23"/>
  <c r="A289" i="50"/>
  <c r="A291" i="64"/>
  <c r="A291" i="75"/>
  <c r="A292" i="63"/>
  <c r="A292" i="72"/>
  <c r="A293" i="61"/>
  <c r="A293" i="76"/>
  <c r="A292" i="37"/>
  <c r="A292" i="77"/>
  <c r="A290" i="23"/>
  <c r="A290" i="50"/>
  <c r="A292" i="64"/>
  <c r="A292" i="75"/>
  <c r="A293" i="63"/>
  <c r="A293" i="72"/>
  <c r="A294" i="61"/>
  <c r="A294" i="76"/>
  <c r="A294" i="70"/>
  <c r="A292" i="47"/>
  <c r="A293" i="37"/>
  <c r="A293" i="77"/>
  <c r="A291" i="23"/>
  <c r="A293" i="64"/>
  <c r="A294" i="63"/>
  <c r="A294" i="72"/>
  <c r="A295" i="61"/>
  <c r="A295" i="76"/>
  <c r="A295" i="70"/>
  <c r="A293" i="47"/>
  <c r="A294" i="37"/>
  <c r="A294" i="77"/>
  <c r="A291" i="50"/>
  <c r="A292" i="23"/>
  <c r="A292" i="50"/>
  <c r="A294" i="64"/>
  <c r="A293" i="75"/>
  <c r="A295" i="63"/>
  <c r="A295" i="72"/>
  <c r="A296" i="61"/>
  <c r="A296" i="76"/>
  <c r="A296" i="70"/>
  <c r="A295" i="37"/>
  <c r="A295" i="77"/>
  <c r="A293" i="23"/>
  <c r="A293" i="50"/>
  <c r="A295" i="64"/>
  <c r="A294" i="75"/>
  <c r="A296" i="63"/>
  <c r="A296" i="72"/>
  <c r="A297" i="61"/>
  <c r="A297" i="76"/>
  <c r="A297" i="70"/>
  <c r="A295" i="47"/>
  <c r="A296" i="37"/>
  <c r="A296" i="77"/>
  <c r="A296" i="47"/>
  <c r="A294" i="23"/>
  <c r="A294" i="50"/>
  <c r="A296" i="64"/>
  <c r="A295" i="75"/>
  <c r="A297" i="63"/>
  <c r="A297" i="72"/>
  <c r="A298" i="61"/>
  <c r="A298" i="76"/>
  <c r="A297" i="37"/>
  <c r="A297" i="77"/>
  <c r="A295" i="23"/>
  <c r="A297" i="64"/>
  <c r="A296" i="75"/>
  <c r="A298" i="63"/>
  <c r="A298" i="72"/>
  <c r="A299" i="61"/>
  <c r="A299" i="76"/>
  <c r="A299" i="70"/>
  <c r="A297" i="47"/>
  <c r="A298" i="37"/>
  <c r="A298" i="77"/>
  <c r="A298" i="47"/>
  <c r="A295" i="50"/>
  <c r="A296" i="23"/>
  <c r="A296" i="50"/>
  <c r="A298" i="64"/>
  <c r="A298" i="75"/>
  <c r="A297" i="75"/>
  <c r="A299" i="63"/>
  <c r="A299" i="72"/>
  <c r="A300" i="61"/>
  <c r="A300" i="76"/>
  <c r="A299" i="37"/>
  <c r="A299" i="77"/>
  <c r="A299" i="47"/>
  <c r="A297" i="23"/>
  <c r="A297" i="50"/>
  <c r="A299" i="64"/>
  <c r="A299" i="75"/>
  <c r="A300" i="63"/>
  <c r="A300" i="72"/>
  <c r="A301" i="61"/>
  <c r="A301" i="76"/>
  <c r="A300" i="37"/>
  <c r="A300" i="77"/>
  <c r="A300" i="47"/>
  <c r="A298" i="23"/>
  <c r="A298" i="50"/>
  <c r="A300" i="64"/>
  <c r="A301" i="63"/>
  <c r="A301" i="72"/>
  <c r="A302" i="61"/>
  <c r="A302" i="76"/>
  <c r="A301" i="37"/>
  <c r="A299" i="23"/>
  <c r="A301" i="64"/>
  <c r="A300" i="75"/>
  <c r="A302" i="63"/>
  <c r="A302" i="72"/>
  <c r="A303" i="61"/>
  <c r="A303" i="76"/>
  <c r="A303" i="70"/>
  <c r="A302" i="37"/>
  <c r="A302" i="77"/>
  <c r="A302" i="47"/>
  <c r="A299" i="50"/>
  <c r="A300" i="23"/>
  <c r="A300" i="50"/>
  <c r="A302" i="64"/>
  <c r="A302" i="75"/>
  <c r="A301" i="75"/>
  <c r="A303" i="63"/>
  <c r="A303" i="72"/>
  <c r="A304" i="61"/>
  <c r="A304" i="76"/>
  <c r="A303" i="37"/>
  <c r="A303" i="77"/>
  <c r="A303" i="47"/>
  <c r="A301" i="23"/>
  <c r="A301" i="50"/>
  <c r="A303" i="64"/>
  <c r="A303" i="75"/>
  <c r="A304" i="63"/>
  <c r="A304" i="72"/>
  <c r="A305" i="61"/>
  <c r="A305" i="76"/>
  <c r="A305" i="70"/>
  <c r="A304" i="37"/>
  <c r="A304" i="77"/>
  <c r="A304" i="47"/>
  <c r="A302" i="23"/>
  <c r="A302" i="50"/>
  <c r="A304" i="64"/>
  <c r="A305" i="63"/>
  <c r="A305" i="72"/>
  <c r="A306" i="61"/>
  <c r="A306" i="76"/>
  <c r="A306" i="70"/>
  <c r="A305" i="37"/>
  <c r="A305" i="77"/>
  <c r="A303" i="23"/>
  <c r="A305" i="64"/>
  <c r="A304" i="75"/>
  <c r="A306" i="63"/>
  <c r="A306" i="72"/>
  <c r="A307" i="61"/>
  <c r="A307" i="76"/>
  <c r="A307" i="70"/>
  <c r="A306" i="37"/>
  <c r="A306" i="77"/>
  <c r="A306" i="47"/>
  <c r="A303" i="50"/>
  <c r="A304" i="23"/>
  <c r="A304" i="50"/>
  <c r="A306" i="64"/>
  <c r="A306" i="75"/>
  <c r="A305" i="75"/>
  <c r="A307" i="63"/>
  <c r="A307" i="72"/>
  <c r="A308" i="61"/>
  <c r="A308" i="76"/>
  <c r="A308" i="70"/>
  <c r="A307" i="37"/>
  <c r="A307" i="77"/>
  <c r="A307" i="47"/>
  <c r="A305" i="23"/>
  <c r="A305" i="50"/>
  <c r="A307" i="64"/>
  <c r="A307" i="75"/>
  <c r="A308" i="63"/>
  <c r="A309" i="61"/>
  <c r="A309" i="76"/>
  <c r="A309" i="70"/>
  <c r="A308" i="37"/>
  <c r="A308" i="77"/>
  <c r="A306" i="23"/>
  <c r="A306" i="50"/>
  <c r="A308" i="64"/>
  <c r="A308" i="75"/>
  <c r="A309" i="63"/>
  <c r="A309" i="72"/>
  <c r="A308" i="72"/>
  <c r="A310" i="61"/>
  <c r="A310" i="76"/>
  <c r="A310" i="70"/>
  <c r="A308" i="47"/>
  <c r="A309" i="37"/>
  <c r="A309" i="77"/>
  <c r="A307" i="23"/>
  <c r="A307" i="50"/>
  <c r="A309" i="64"/>
  <c r="A309" i="75"/>
  <c r="A310" i="63"/>
  <c r="A310" i="72"/>
  <c r="A309" i="47"/>
  <c r="A310" i="37"/>
  <c r="A308" i="23"/>
  <c r="A310" i="64"/>
  <c r="A310" i="75"/>
  <c r="A308" i="50"/>
  <c r="A309" i="23"/>
  <c r="A309" i="50"/>
  <c r="A310" i="23"/>
  <c r="A310" i="50"/>
  <c r="AG28" i="64"/>
  <c r="E28" i="75"/>
  <c r="AP28" i="75"/>
  <c r="AF28" i="64"/>
  <c r="AH28" i="64"/>
  <c r="AE28" i="64"/>
  <c r="AK28" i="64"/>
  <c r="AE19" i="64"/>
  <c r="AK19" i="64"/>
  <c r="AF19" i="64"/>
  <c r="AH19" i="64"/>
  <c r="AG19" i="64"/>
  <c r="E19" i="75"/>
  <c r="AP19" i="75"/>
  <c r="AE20" i="64"/>
  <c r="AK20" i="64"/>
  <c r="AG20" i="64"/>
  <c r="E20" i="75"/>
  <c r="AF20" i="64"/>
  <c r="AH20" i="64"/>
  <c r="AG24" i="64"/>
  <c r="E24" i="75"/>
  <c r="AH24" i="64"/>
  <c r="AF24" i="64"/>
  <c r="AE24" i="64"/>
  <c r="AK24" i="64"/>
  <c r="AE18" i="64"/>
  <c r="AK18" i="64"/>
  <c r="AG18" i="64"/>
  <c r="E18" i="75"/>
  <c r="V18" i="75"/>
  <c r="AF18" i="64"/>
  <c r="AH18" i="64"/>
  <c r="AG16" i="64"/>
  <c r="E16" i="75"/>
  <c r="AV16" i="75"/>
  <c r="AH16" i="64"/>
  <c r="AE16" i="64"/>
  <c r="AK16" i="64"/>
  <c r="AF16" i="64"/>
  <c r="AF14" i="64"/>
  <c r="AE14" i="64"/>
  <c r="AK14" i="64"/>
  <c r="AH14" i="64"/>
  <c r="AG14" i="64"/>
  <c r="E14" i="75"/>
  <c r="AF12" i="64"/>
  <c r="AG12" i="64"/>
  <c r="E12" i="75"/>
  <c r="AH12" i="64"/>
  <c r="AE12" i="64"/>
  <c r="AK12" i="64"/>
  <c r="AE27" i="64"/>
  <c r="AK27" i="64"/>
  <c r="AH27" i="64"/>
  <c r="AF27" i="64"/>
  <c r="AG27" i="64"/>
  <c r="E27" i="75"/>
  <c r="AB27" i="75"/>
  <c r="AE22" i="64"/>
  <c r="AK22" i="64"/>
  <c r="AG22" i="64"/>
  <c r="E22" i="75"/>
  <c r="AP22" i="75"/>
  <c r="AH22" i="64"/>
  <c r="AF22" i="64"/>
  <c r="AF21" i="64"/>
  <c r="AE21" i="64"/>
  <c r="AK21" i="64"/>
  <c r="AG21" i="64"/>
  <c r="E21" i="75"/>
  <c r="AP21" i="75"/>
  <c r="AH21" i="64"/>
  <c r="AE13" i="64"/>
  <c r="AK13" i="64"/>
  <c r="AF13" i="64"/>
  <c r="AH13" i="64"/>
  <c r="AG13" i="64"/>
  <c r="E13" i="75"/>
  <c r="AF11" i="64"/>
  <c r="AG11" i="64"/>
  <c r="E11" i="75"/>
  <c r="AE11" i="64"/>
  <c r="AK11" i="64"/>
  <c r="AH11" i="64"/>
  <c r="AF9" i="64"/>
  <c r="AH9" i="64"/>
  <c r="AE9" i="64"/>
  <c r="AK9" i="64"/>
  <c r="AG9" i="64"/>
  <c r="E9" i="75"/>
  <c r="AH23" i="64"/>
  <c r="AG17" i="64"/>
  <c r="E17" i="75"/>
  <c r="AB17" i="75"/>
  <c r="AG25" i="64"/>
  <c r="E25" i="75"/>
  <c r="AP25" i="75"/>
  <c r="AG10" i="64"/>
  <c r="E10" i="75"/>
  <c r="AF29" i="64"/>
  <c r="AF15" i="64"/>
  <c r="AF10" i="64"/>
  <c r="AH10" i="64"/>
  <c r="AG29" i="64"/>
  <c r="E29" i="75"/>
  <c r="U29" i="75"/>
  <c r="AE15" i="64"/>
  <c r="AK15" i="64"/>
  <c r="AF17" i="64"/>
  <c r="AF25" i="64"/>
  <c r="A19" i="68"/>
  <c r="G24" i="68"/>
  <c r="AF25" i="52"/>
  <c r="AE29" i="52"/>
  <c r="E29" i="58"/>
  <c r="AF29" i="52"/>
  <c r="AE28" i="52"/>
  <c r="E28" i="58"/>
  <c r="AF28" i="52"/>
  <c r="AF26" i="52"/>
  <c r="AE26" i="52"/>
  <c r="E26" i="58"/>
  <c r="AE23" i="52"/>
  <c r="E23" i="58"/>
  <c r="AF23" i="52"/>
  <c r="AF27" i="52"/>
  <c r="AE27" i="52"/>
  <c r="E27" i="58"/>
  <c r="AB27" i="58"/>
  <c r="AF22" i="52"/>
  <c r="AE22" i="52"/>
  <c r="E22" i="58"/>
  <c r="AE21" i="52"/>
  <c r="E21" i="58"/>
  <c r="AF21" i="52"/>
  <c r="AE14" i="52"/>
  <c r="E14" i="58"/>
  <c r="AF14" i="52"/>
  <c r="AF17" i="52"/>
  <c r="AE17" i="52"/>
  <c r="E17" i="58"/>
  <c r="AE10" i="52"/>
  <c r="E10" i="58"/>
  <c r="AF10" i="52"/>
  <c r="AF15" i="52"/>
  <c r="AE15" i="52"/>
  <c r="E15" i="58"/>
  <c r="AE11" i="52"/>
  <c r="E11" i="58"/>
  <c r="AF11" i="52"/>
  <c r="AE18" i="52"/>
  <c r="E18" i="58"/>
  <c r="AJ18" i="58"/>
  <c r="AF18" i="52"/>
  <c r="AE16" i="52"/>
  <c r="E16" i="58"/>
  <c r="AF13" i="52"/>
  <c r="A16" i="59"/>
  <c r="G68" i="59"/>
  <c r="F128" i="59"/>
  <c r="F124" i="59"/>
  <c r="E21" i="51"/>
  <c r="U24" i="61"/>
  <c r="T24" i="61"/>
  <c r="U22" i="61"/>
  <c r="T22" i="61"/>
  <c r="B14" i="69"/>
  <c r="A21" i="68"/>
  <c r="A22" i="68"/>
  <c r="A23" i="68"/>
  <c r="A24" i="59"/>
  <c r="A28" i="59"/>
  <c r="AI60" i="75"/>
  <c r="AO60" i="75"/>
  <c r="G296" i="68"/>
  <c r="AO217" i="75"/>
  <c r="AU250" i="75"/>
  <c r="T250" i="75"/>
  <c r="F261" i="68"/>
  <c r="F21" i="68"/>
  <c r="F308" i="68"/>
  <c r="G306" i="68"/>
  <c r="G304" i="68"/>
  <c r="G283" i="68"/>
  <c r="G223" i="68"/>
  <c r="F213" i="68"/>
  <c r="AU277" i="47"/>
  <c r="AA148" i="47"/>
  <c r="AA144" i="47"/>
  <c r="T129" i="47"/>
  <c r="AI129" i="47"/>
  <c r="T125" i="47"/>
  <c r="AI125" i="47"/>
  <c r="AF259" i="47"/>
  <c r="AF157" i="47"/>
  <c r="AF35" i="47"/>
  <c r="AF300" i="47"/>
  <c r="AF232" i="47"/>
  <c r="AF216" i="47"/>
  <c r="AI85" i="47"/>
  <c r="AU85" i="47"/>
  <c r="W147" i="39"/>
  <c r="AI267" i="47"/>
  <c r="AO267" i="47"/>
  <c r="AO255" i="47"/>
  <c r="AI123" i="47"/>
  <c r="T60" i="47"/>
  <c r="AO60" i="47"/>
  <c r="AA48" i="47"/>
  <c r="T48" i="47"/>
  <c r="AI264" i="47"/>
  <c r="AA299" i="47"/>
  <c r="AO295" i="47"/>
  <c r="AA216" i="47"/>
  <c r="AA212" i="47"/>
  <c r="AA185" i="47"/>
  <c r="AO64" i="47"/>
  <c r="AA44" i="47"/>
  <c r="Y219" i="39"/>
  <c r="Y158" i="39"/>
  <c r="AI43" i="47"/>
  <c r="AI8" i="47"/>
  <c r="AF206" i="47"/>
  <c r="AF64" i="47"/>
  <c r="AF267" i="47"/>
  <c r="AF163" i="47"/>
  <c r="AF166" i="47"/>
  <c r="Y63" i="39"/>
  <c r="AC270" i="39"/>
  <c r="AC306" i="39"/>
  <c r="AF186" i="47"/>
  <c r="AF138" i="47"/>
  <c r="G41" i="39"/>
  <c r="W71" i="39"/>
  <c r="AC210" i="39"/>
  <c r="AC278" i="39"/>
  <c r="AF287" i="47"/>
  <c r="G57" i="39"/>
  <c r="W143" i="39"/>
  <c r="U14" i="63"/>
  <c r="S296" i="63"/>
  <c r="U309" i="63"/>
  <c r="S228" i="63"/>
  <c r="U156" i="63"/>
  <c r="U236" i="63"/>
  <c r="S304" i="63"/>
  <c r="S259" i="63"/>
  <c r="U80" i="63"/>
  <c r="S236" i="63"/>
  <c r="AF229" i="72"/>
  <c r="AF264" i="72"/>
  <c r="U46" i="63"/>
  <c r="S207" i="63"/>
  <c r="S133" i="63"/>
  <c r="S181" i="63"/>
  <c r="U84" i="63"/>
  <c r="F293" i="67"/>
  <c r="G293" i="67"/>
  <c r="F281" i="67"/>
  <c r="G281" i="67"/>
  <c r="G258" i="67"/>
  <c r="F258" i="67"/>
  <c r="F250" i="67"/>
  <c r="G250" i="67"/>
  <c r="F248" i="67"/>
  <c r="G238" i="67"/>
  <c r="F234" i="67"/>
  <c r="G234" i="67"/>
  <c r="F222" i="67"/>
  <c r="G216" i="67"/>
  <c r="G212" i="67"/>
  <c r="F212" i="67"/>
  <c r="F210" i="67"/>
  <c r="G210" i="67"/>
  <c r="F205" i="67"/>
  <c r="F58" i="67"/>
  <c r="F42" i="67"/>
  <c r="A12" i="67"/>
  <c r="T303" i="72"/>
  <c r="AO295" i="72"/>
  <c r="AI295" i="72"/>
  <c r="AO291" i="72"/>
  <c r="T287" i="72"/>
  <c r="AA283" i="72"/>
  <c r="AO283" i="72"/>
  <c r="T275" i="72"/>
  <c r="AA251" i="72"/>
  <c r="AI251" i="72"/>
  <c r="T251" i="72"/>
  <c r="AO251" i="72"/>
  <c r="T247" i="72"/>
  <c r="AU247" i="72"/>
  <c r="AA247" i="72"/>
  <c r="AI247" i="72"/>
  <c r="AO247" i="72"/>
  <c r="AO235" i="72"/>
  <c r="T235" i="72"/>
  <c r="AI235" i="72"/>
  <c r="T231" i="72"/>
  <c r="AO231" i="72"/>
  <c r="T227" i="72"/>
  <c r="AI227" i="72"/>
  <c r="AU227" i="72"/>
  <c r="AO227" i="72"/>
  <c r="AI223" i="72"/>
  <c r="T223" i="72"/>
  <c r="AA223" i="72"/>
  <c r="T219" i="72"/>
  <c r="AO219" i="72"/>
  <c r="AA211" i="72"/>
  <c r="T211" i="72"/>
  <c r="T207" i="72"/>
  <c r="AI207" i="72"/>
  <c r="T203" i="72"/>
  <c r="AO203" i="72"/>
  <c r="T199" i="72"/>
  <c r="AO199" i="72"/>
  <c r="AO191" i="72"/>
  <c r="T191" i="72"/>
  <c r="AA191" i="72"/>
  <c r="T187" i="72"/>
  <c r="AI187" i="72"/>
  <c r="AA183" i="72"/>
  <c r="AO183" i="72"/>
  <c r="AU183" i="72"/>
  <c r="AO179" i="72"/>
  <c r="AU179" i="72"/>
  <c r="T175" i="72"/>
  <c r="AO175" i="72"/>
  <c r="AO171" i="72"/>
  <c r="AA171" i="72"/>
  <c r="AA167" i="72"/>
  <c r="T163" i="72"/>
  <c r="AU163" i="72"/>
  <c r="AA163" i="72"/>
  <c r="AI163" i="72"/>
  <c r="AO163" i="72"/>
  <c r="T155" i="72"/>
  <c r="AU155" i="72"/>
  <c r="AU151" i="72"/>
  <c r="AA151" i="72"/>
  <c r="T143" i="72"/>
  <c r="AO143" i="72"/>
  <c r="AU143" i="72"/>
  <c r="AU135" i="72"/>
  <c r="AA135" i="72"/>
  <c r="AO135" i="72"/>
  <c r="T135" i="72"/>
  <c r="AO131" i="72"/>
  <c r="T131" i="72"/>
  <c r="AI131" i="72"/>
  <c r="AO127" i="72"/>
  <c r="T127" i="72"/>
  <c r="G44" i="67"/>
  <c r="F93" i="67"/>
  <c r="G93" i="67"/>
  <c r="S299" i="63"/>
  <c r="U299" i="63"/>
  <c r="S276" i="63"/>
  <c r="U276" i="63"/>
  <c r="S158" i="63"/>
  <c r="U158" i="63"/>
  <c r="S152" i="63"/>
  <c r="U152" i="63"/>
  <c r="U135" i="63"/>
  <c r="S135" i="63"/>
  <c r="U113" i="63"/>
  <c r="S113" i="63"/>
  <c r="S88" i="63"/>
  <c r="U88" i="63"/>
  <c r="X66" i="63"/>
  <c r="U66" i="63"/>
  <c r="X25" i="63"/>
  <c r="AU111" i="72"/>
  <c r="AO123" i="72"/>
  <c r="U229" i="63"/>
  <c r="J271" i="63"/>
  <c r="R271" i="63"/>
  <c r="J269" i="63"/>
  <c r="J180" i="63"/>
  <c r="T180" i="63"/>
  <c r="E180" i="72"/>
  <c r="J133" i="63"/>
  <c r="T133" i="63"/>
  <c r="E133" i="72"/>
  <c r="N133" i="72"/>
  <c r="Q133" i="72"/>
  <c r="J307" i="63"/>
  <c r="J296" i="63"/>
  <c r="T296" i="63"/>
  <c r="E296" i="72"/>
  <c r="J292" i="63"/>
  <c r="J281" i="63"/>
  <c r="J275" i="63"/>
  <c r="J268" i="63"/>
  <c r="R268" i="63"/>
  <c r="J249" i="63"/>
  <c r="J185" i="63"/>
  <c r="R185" i="63"/>
  <c r="J301" i="63"/>
  <c r="T301" i="63"/>
  <c r="E301" i="72"/>
  <c r="V301" i="72"/>
  <c r="J300" i="63"/>
  <c r="J288" i="63"/>
  <c r="J282" i="63"/>
  <c r="J264" i="63"/>
  <c r="R264" i="63"/>
  <c r="J261" i="63"/>
  <c r="R261" i="63"/>
  <c r="J259" i="63"/>
  <c r="T259" i="63"/>
  <c r="E259" i="72"/>
  <c r="N259" i="72"/>
  <c r="Q259" i="72"/>
  <c r="J258" i="63"/>
  <c r="J253" i="63"/>
  <c r="R253" i="63"/>
  <c r="S253" i="63"/>
  <c r="J195" i="63"/>
  <c r="R195" i="63"/>
  <c r="J178" i="63"/>
  <c r="T178" i="63"/>
  <c r="E178" i="72"/>
  <c r="J150" i="63"/>
  <c r="T150" i="63"/>
  <c r="E150" i="72"/>
  <c r="J297" i="63"/>
  <c r="J291" i="63"/>
  <c r="R291" i="63"/>
  <c r="S291" i="63"/>
  <c r="J289" i="63"/>
  <c r="J283" i="63"/>
  <c r="J278" i="63"/>
  <c r="R278" i="63"/>
  <c r="J270" i="63"/>
  <c r="R270" i="63"/>
  <c r="J257" i="63"/>
  <c r="R257" i="63"/>
  <c r="S257" i="63"/>
  <c r="J254" i="63"/>
  <c r="R254" i="63"/>
  <c r="J252" i="63"/>
  <c r="R252" i="63"/>
  <c r="U252" i="63"/>
  <c r="J246" i="63"/>
  <c r="J235" i="63"/>
  <c r="J233" i="63"/>
  <c r="R233" i="63"/>
  <c r="U233" i="63"/>
  <c r="J232" i="63"/>
  <c r="J231" i="63"/>
  <c r="J230" i="63"/>
  <c r="R230" i="63"/>
  <c r="J218" i="63"/>
  <c r="J217" i="63"/>
  <c r="J216" i="63"/>
  <c r="R216" i="63"/>
  <c r="U216" i="63"/>
  <c r="J210" i="63"/>
  <c r="J171" i="63"/>
  <c r="J169" i="63"/>
  <c r="J162" i="63"/>
  <c r="J161" i="63"/>
  <c r="R161" i="63"/>
  <c r="U161" i="63"/>
  <c r="J159" i="63"/>
  <c r="J143" i="63"/>
  <c r="R143" i="63"/>
  <c r="U143" i="63"/>
  <c r="S143" i="63"/>
  <c r="J131" i="63"/>
  <c r="R131" i="63"/>
  <c r="J130" i="63"/>
  <c r="J129" i="63"/>
  <c r="J126" i="63"/>
  <c r="R126" i="63"/>
  <c r="J97" i="63"/>
  <c r="J81" i="63"/>
  <c r="J69" i="63"/>
  <c r="R69" i="63"/>
  <c r="J50" i="63"/>
  <c r="J44" i="63"/>
  <c r="J37" i="63"/>
  <c r="J30" i="63"/>
  <c r="J24" i="63"/>
  <c r="J22" i="63"/>
  <c r="J16" i="63"/>
  <c r="F101" i="67"/>
  <c r="J241" i="63"/>
  <c r="R241" i="63"/>
  <c r="U241" i="63"/>
  <c r="J239" i="63"/>
  <c r="J221" i="63"/>
  <c r="T221" i="63"/>
  <c r="E221" i="72"/>
  <c r="V221" i="72"/>
  <c r="J203" i="63"/>
  <c r="R203" i="63"/>
  <c r="J189" i="63"/>
  <c r="J184" i="63"/>
  <c r="J183" i="63"/>
  <c r="R183" i="63"/>
  <c r="J182" i="63"/>
  <c r="J155" i="63"/>
  <c r="J151" i="63"/>
  <c r="J148" i="63"/>
  <c r="J120" i="63"/>
  <c r="J117" i="63"/>
  <c r="R117" i="63"/>
  <c r="J104" i="63"/>
  <c r="R104" i="63"/>
  <c r="S104" i="63"/>
  <c r="J95" i="63"/>
  <c r="J91" i="63"/>
  <c r="J87" i="63"/>
  <c r="J63" i="63"/>
  <c r="J29" i="63"/>
  <c r="J21" i="63"/>
  <c r="J17" i="63"/>
  <c r="J15" i="63"/>
  <c r="R15" i="63"/>
  <c r="S15" i="63"/>
  <c r="J11" i="63"/>
  <c r="G252" i="67"/>
  <c r="F232" i="67"/>
  <c r="F163" i="67"/>
  <c r="G113" i="67"/>
  <c r="J256" i="63"/>
  <c r="J242" i="63"/>
  <c r="J234" i="63"/>
  <c r="J226" i="63"/>
  <c r="R226" i="63"/>
  <c r="J219" i="63"/>
  <c r="R219" i="63"/>
  <c r="J172" i="63"/>
  <c r="J170" i="63"/>
  <c r="J160" i="63"/>
  <c r="J141" i="63"/>
  <c r="R141" i="63"/>
  <c r="J140" i="63"/>
  <c r="R140" i="63"/>
  <c r="J125" i="63"/>
  <c r="J118" i="63"/>
  <c r="R118" i="63"/>
  <c r="U118" i="63"/>
  <c r="J115" i="63"/>
  <c r="R115" i="63"/>
  <c r="S115" i="63"/>
  <c r="J112" i="63"/>
  <c r="J109" i="63"/>
  <c r="R109" i="63"/>
  <c r="S109" i="63"/>
  <c r="J73" i="63"/>
  <c r="R73" i="63"/>
  <c r="J70" i="63"/>
  <c r="J65" i="63"/>
  <c r="J61" i="63"/>
  <c r="T61" i="63"/>
  <c r="E61" i="72"/>
  <c r="J59" i="63"/>
  <c r="R59" i="63"/>
  <c r="U59" i="63"/>
  <c r="J56" i="63"/>
  <c r="J51" i="63"/>
  <c r="J48" i="63"/>
  <c r="J41" i="63"/>
  <c r="J40" i="63"/>
  <c r="J39" i="63"/>
  <c r="J38" i="63"/>
  <c r="J36" i="63"/>
  <c r="J34" i="63"/>
  <c r="J33" i="63"/>
  <c r="J32" i="63"/>
  <c r="J31" i="63"/>
  <c r="R31" i="63"/>
  <c r="J28" i="63"/>
  <c r="R28" i="63"/>
  <c r="S28" i="63"/>
  <c r="J26" i="63"/>
  <c r="J20" i="63"/>
  <c r="J10" i="63"/>
  <c r="AF121" i="72"/>
  <c r="AF117" i="72"/>
  <c r="U15" i="63"/>
  <c r="U245" i="63"/>
  <c r="AF86" i="72"/>
  <c r="AF156" i="72"/>
  <c r="S103" i="63"/>
  <c r="S193" i="63"/>
  <c r="U98" i="63"/>
  <c r="AF94" i="72"/>
  <c r="S47" i="63"/>
  <c r="S298" i="63"/>
  <c r="S165" i="63"/>
  <c r="S201" i="63"/>
  <c r="S271" i="63"/>
  <c r="S227" i="63"/>
  <c r="S229" i="63"/>
  <c r="AF17" i="72"/>
  <c r="U301" i="63"/>
  <c r="S223" i="63"/>
  <c r="S175" i="63"/>
  <c r="X222" i="63"/>
  <c r="X154" i="63"/>
  <c r="X113" i="63"/>
  <c r="X90" i="63"/>
  <c r="G290" i="67"/>
  <c r="F279" i="67"/>
  <c r="G262" i="67"/>
  <c r="F219" i="67"/>
  <c r="F136" i="67"/>
  <c r="F22" i="67"/>
  <c r="F311" i="67"/>
  <c r="F128" i="67"/>
  <c r="F125" i="67"/>
  <c r="F57" i="67"/>
  <c r="G296" i="67"/>
  <c r="F291" i="67"/>
  <c r="F256" i="67"/>
  <c r="F244" i="67"/>
  <c r="G181" i="67"/>
  <c r="G126" i="67"/>
  <c r="F100" i="67"/>
  <c r="F53" i="67"/>
  <c r="S29" i="63"/>
  <c r="U240" i="63"/>
  <c r="U29" i="63"/>
  <c r="X165" i="63"/>
  <c r="X88" i="63"/>
  <c r="X298" i="63"/>
  <c r="X276" i="63"/>
  <c r="X201" i="63"/>
  <c r="X175" i="63"/>
  <c r="X150" i="63"/>
  <c r="X121" i="63"/>
  <c r="X110" i="63"/>
  <c r="X109" i="63"/>
  <c r="X92" i="63"/>
  <c r="X84" i="63"/>
  <c r="X76" i="63"/>
  <c r="X47" i="63"/>
  <c r="G242" i="67"/>
  <c r="F240" i="67"/>
  <c r="F236" i="67"/>
  <c r="G232" i="67"/>
  <c r="F220" i="67"/>
  <c r="G214" i="67"/>
  <c r="F146" i="67"/>
  <c r="F137" i="67"/>
  <c r="G132" i="67"/>
  <c r="G41" i="67"/>
  <c r="G30" i="67"/>
  <c r="X264" i="63"/>
  <c r="X254" i="63"/>
  <c r="X240" i="63"/>
  <c r="X193" i="63"/>
  <c r="X152" i="63"/>
  <c r="X115" i="63"/>
  <c r="X94" i="63"/>
  <c r="X86" i="63"/>
  <c r="X52" i="63"/>
  <c r="X31" i="63"/>
  <c r="X15" i="63"/>
  <c r="G244" i="67"/>
  <c r="G136" i="67"/>
  <c r="F74" i="67"/>
  <c r="U146" i="63"/>
  <c r="X146" i="63"/>
  <c r="F287" i="67"/>
  <c r="F271" i="67"/>
  <c r="G79" i="67"/>
  <c r="F77" i="67"/>
  <c r="F34" i="67"/>
  <c r="AF133" i="72"/>
  <c r="U43" i="63"/>
  <c r="S43" i="63"/>
  <c r="AF254" i="72"/>
  <c r="X230" i="63"/>
  <c r="S224" i="63"/>
  <c r="U224" i="63"/>
  <c r="U179" i="63"/>
  <c r="X179" i="63"/>
  <c r="X117" i="63"/>
  <c r="X57" i="63"/>
  <c r="S57" i="63"/>
  <c r="S281" i="63"/>
  <c r="X281" i="63"/>
  <c r="U49" i="63"/>
  <c r="X49" i="63"/>
  <c r="X43" i="63"/>
  <c r="U281" i="63"/>
  <c r="S49" i="63"/>
  <c r="S307" i="63"/>
  <c r="U307" i="63"/>
  <c r="S268" i="63"/>
  <c r="U268" i="63"/>
  <c r="U219" i="63"/>
  <c r="X219" i="63"/>
  <c r="S219" i="63"/>
  <c r="X143" i="63"/>
  <c r="S118" i="63"/>
  <c r="X118" i="63"/>
  <c r="S260" i="63"/>
  <c r="X260" i="63"/>
  <c r="S216" i="63"/>
  <c r="X216" i="63"/>
  <c r="S192" i="63"/>
  <c r="X192" i="63"/>
  <c r="S164" i="63"/>
  <c r="X164" i="63"/>
  <c r="X270" i="63"/>
  <c r="S252" i="63"/>
  <c r="X252" i="63"/>
  <c r="S59" i="63"/>
  <c r="U222" i="63"/>
  <c r="U82" i="63"/>
  <c r="U96" i="63"/>
  <c r="X226" i="63"/>
  <c r="X183" i="63"/>
  <c r="X161" i="63"/>
  <c r="X138" i="63"/>
  <c r="X126" i="63"/>
  <c r="X106" i="63"/>
  <c r="U104" i="63"/>
  <c r="U154" i="63"/>
  <c r="X309" i="63"/>
  <c r="X261" i="63"/>
  <c r="X259" i="63"/>
  <c r="X253" i="63"/>
  <c r="X223" i="63"/>
  <c r="X178" i="63"/>
  <c r="X173" i="63"/>
  <c r="X167" i="63"/>
  <c r="X158" i="63"/>
  <c r="X156" i="63"/>
  <c r="X135" i="63"/>
  <c r="X133" i="63"/>
  <c r="X131" i="63"/>
  <c r="X123" i="63"/>
  <c r="X107" i="63"/>
  <c r="S106" i="63"/>
  <c r="AF51" i="70"/>
  <c r="AF296" i="70"/>
  <c r="AF206" i="70"/>
  <c r="AF98" i="70"/>
  <c r="AF141" i="70"/>
  <c r="AF157" i="70"/>
  <c r="AF207" i="70"/>
  <c r="AF286" i="70"/>
  <c r="AF189" i="70"/>
  <c r="AF43" i="70"/>
  <c r="AF60" i="70"/>
  <c r="AF108" i="70"/>
  <c r="AF195" i="70"/>
  <c r="AF55" i="70"/>
  <c r="AF133" i="70"/>
  <c r="AF214" i="70"/>
  <c r="AF182" i="70"/>
  <c r="AF63" i="70"/>
  <c r="AF238" i="70"/>
  <c r="AF80" i="70"/>
  <c r="AF134" i="70"/>
  <c r="AF191" i="70"/>
  <c r="AF250" i="70"/>
  <c r="AF205" i="70"/>
  <c r="AF197" i="70"/>
  <c r="AF287" i="70"/>
  <c r="AF218" i="70"/>
  <c r="AF251" i="70"/>
  <c r="AF33" i="70"/>
  <c r="AF81" i="70"/>
  <c r="AF284" i="70"/>
  <c r="AF126" i="70"/>
  <c r="AF301" i="70"/>
  <c r="AF213" i="70"/>
  <c r="AF119" i="70"/>
  <c r="AF47" i="70"/>
  <c r="AF199" i="70"/>
  <c r="AF166" i="70"/>
  <c r="AF244" i="70"/>
  <c r="AF123" i="70"/>
  <c r="AF19" i="70"/>
  <c r="G99" i="62"/>
  <c r="AF169" i="70"/>
  <c r="AF239" i="70"/>
  <c r="AF208" i="72"/>
  <c r="AF49" i="72"/>
  <c r="AF141" i="72"/>
  <c r="AF180" i="72"/>
  <c r="AF207" i="72"/>
  <c r="AF192" i="72"/>
  <c r="AF59" i="72"/>
  <c r="AE304" i="64"/>
  <c r="AK304" i="64"/>
  <c r="AH304" i="64"/>
  <c r="AE296" i="64"/>
  <c r="AK296" i="64"/>
  <c r="AH296" i="64"/>
  <c r="AF293" i="64"/>
  <c r="AH293" i="64"/>
  <c r="AE292" i="64"/>
  <c r="AK292" i="64"/>
  <c r="AH292" i="64"/>
  <c r="AH290" i="64"/>
  <c r="AF290" i="64"/>
  <c r="AH273" i="64"/>
  <c r="AG273" i="64"/>
  <c r="E273" i="75"/>
  <c r="AC273" i="75"/>
  <c r="AF273" i="64"/>
  <c r="AE273" i="64"/>
  <c r="AK273" i="64"/>
  <c r="AF233" i="64"/>
  <c r="AE233" i="64"/>
  <c r="AK233" i="64"/>
  <c r="AH233" i="64"/>
  <c r="AE308" i="64"/>
  <c r="AK308" i="64"/>
  <c r="AH308" i="64"/>
  <c r="AG291" i="64"/>
  <c r="E291" i="75"/>
  <c r="AJ291" i="75"/>
  <c r="AH291" i="64"/>
  <c r="AF291" i="64"/>
  <c r="AG283" i="64"/>
  <c r="E283" i="75"/>
  <c r="AC283" i="75"/>
  <c r="AH283" i="64"/>
  <c r="AE283" i="64"/>
  <c r="AK283" i="64"/>
  <c r="AF283" i="64"/>
  <c r="AG279" i="64"/>
  <c r="E279" i="75"/>
  <c r="AP279" i="75"/>
  <c r="AE279" i="64"/>
  <c r="AK279" i="64"/>
  <c r="AF277" i="64"/>
  <c r="AE277" i="64"/>
  <c r="AK277" i="64"/>
  <c r="AG277" i="64"/>
  <c r="E277" i="75"/>
  <c r="AC277" i="75"/>
  <c r="AF275" i="64"/>
  <c r="AG275" i="64"/>
  <c r="E275" i="75"/>
  <c r="AF266" i="64"/>
  <c r="AE266" i="64"/>
  <c r="AK266" i="64"/>
  <c r="AH266" i="64"/>
  <c r="AF263" i="64"/>
  <c r="AH263" i="64"/>
  <c r="AF253" i="64"/>
  <c r="AH253" i="64"/>
  <c r="AG253" i="64"/>
  <c r="E253" i="75"/>
  <c r="AB253" i="75"/>
  <c r="AG249" i="64"/>
  <c r="E249" i="75"/>
  <c r="AP249" i="75"/>
  <c r="AH249" i="64"/>
  <c r="AE238" i="64"/>
  <c r="AK238" i="64"/>
  <c r="AH238" i="64"/>
  <c r="AE230" i="64"/>
  <c r="AK230" i="64"/>
  <c r="AG230" i="64"/>
  <c r="E230" i="75"/>
  <c r="AV230" i="75"/>
  <c r="AH307" i="64"/>
  <c r="AF307" i="64"/>
  <c r="AE307" i="64"/>
  <c r="AK307" i="64"/>
  <c r="AG307" i="64"/>
  <c r="E307" i="75"/>
  <c r="AG301" i="64"/>
  <c r="E301" i="75"/>
  <c r="AJ301" i="75"/>
  <c r="AF301" i="64"/>
  <c r="AF289" i="64"/>
  <c r="AH289" i="64"/>
  <c r="AE289" i="64"/>
  <c r="AK289" i="64"/>
  <c r="AG289" i="64"/>
  <c r="E289" i="75"/>
  <c r="AV289" i="75"/>
  <c r="AH287" i="64"/>
  <c r="AE287" i="64"/>
  <c r="AK287" i="64"/>
  <c r="AG287" i="64"/>
  <c r="E287" i="75"/>
  <c r="AV287" i="75"/>
  <c r="AF287" i="64"/>
  <c r="AF285" i="64"/>
  <c r="AH285" i="64"/>
  <c r="AE281" i="64"/>
  <c r="AK281" i="64"/>
  <c r="AH281" i="64"/>
  <c r="AG281" i="64"/>
  <c r="E281" i="75"/>
  <c r="AF281" i="64"/>
  <c r="AF274" i="64"/>
  <c r="AE274" i="64"/>
  <c r="AK274" i="64"/>
  <c r="AH272" i="64"/>
  <c r="AG272" i="64"/>
  <c r="E272" i="75"/>
  <c r="AP272" i="75"/>
  <c r="AE269" i="64"/>
  <c r="AK269" i="64"/>
  <c r="AG269" i="64"/>
  <c r="E269" i="75"/>
  <c r="AV269" i="75"/>
  <c r="AH269" i="64"/>
  <c r="AF269" i="64"/>
  <c r="AE248" i="64"/>
  <c r="AK248" i="64"/>
  <c r="AH248" i="64"/>
  <c r="AF243" i="64"/>
  <c r="AG243" i="64"/>
  <c r="E243" i="75"/>
  <c r="AV243" i="75"/>
  <c r="AH232" i="64"/>
  <c r="AE232" i="64"/>
  <c r="AK232" i="64"/>
  <c r="AF299" i="64"/>
  <c r="AG299" i="64"/>
  <c r="E299" i="75"/>
  <c r="AE299" i="64"/>
  <c r="AK299" i="64"/>
  <c r="AG297" i="64"/>
  <c r="E297" i="75"/>
  <c r="AF297" i="64"/>
  <c r="AE297" i="64"/>
  <c r="AK297" i="64"/>
  <c r="AG294" i="64"/>
  <c r="E294" i="75"/>
  <c r="AE294" i="64"/>
  <c r="AK294" i="64"/>
  <c r="AH288" i="64"/>
  <c r="AE288" i="64"/>
  <c r="AK288" i="64"/>
  <c r="AG264" i="64"/>
  <c r="E264" i="75"/>
  <c r="AF264" i="64"/>
  <c r="AE264" i="64"/>
  <c r="AK264" i="64"/>
  <c r="AF261" i="64"/>
  <c r="AG261" i="64"/>
  <c r="E261" i="75"/>
  <c r="AJ261" i="75"/>
  <c r="AH261" i="64"/>
  <c r="AE261" i="64"/>
  <c r="AK261" i="64"/>
  <c r="AG252" i="64"/>
  <c r="E252" i="75"/>
  <c r="AC252" i="75"/>
  <c r="AH252" i="64"/>
  <c r="AE246" i="64"/>
  <c r="AK246" i="64"/>
  <c r="AG246" i="64"/>
  <c r="E246" i="75"/>
  <c r="AH245" i="64"/>
  <c r="AE245" i="64"/>
  <c r="AK245" i="64"/>
  <c r="AG245" i="64"/>
  <c r="E245" i="75"/>
  <c r="AJ245" i="75"/>
  <c r="AF245" i="64"/>
  <c r="AF244" i="64"/>
  <c r="AH244" i="64"/>
  <c r="AG244" i="64"/>
  <c r="E244" i="75"/>
  <c r="AJ244" i="75"/>
  <c r="AF242" i="64"/>
  <c r="AE242" i="64"/>
  <c r="AK242" i="64"/>
  <c r="AG242" i="64"/>
  <c r="E242" i="75"/>
  <c r="AC242" i="75"/>
  <c r="AE239" i="64"/>
  <c r="AK239" i="64"/>
  <c r="AG239" i="64"/>
  <c r="E239" i="75"/>
  <c r="AF231" i="64"/>
  <c r="AG231" i="64"/>
  <c r="E231" i="75"/>
  <c r="N231" i="75"/>
  <c r="H231" i="75"/>
  <c r="AH257" i="64"/>
  <c r="AF201" i="64"/>
  <c r="AE201" i="64"/>
  <c r="AK201" i="64"/>
  <c r="AF156" i="64"/>
  <c r="AE156" i="64"/>
  <c r="AK156" i="64"/>
  <c r="AE120" i="64"/>
  <c r="AK120" i="64"/>
  <c r="AF120" i="64"/>
  <c r="AH120" i="64"/>
  <c r="AG206" i="64"/>
  <c r="E206" i="75"/>
  <c r="AV206" i="75"/>
  <c r="AH206" i="64"/>
  <c r="AF163" i="64"/>
  <c r="AE163" i="64"/>
  <c r="AK163" i="64"/>
  <c r="AG159" i="64"/>
  <c r="E159" i="75"/>
  <c r="AP159" i="75"/>
  <c r="AE159" i="64"/>
  <c r="AK159" i="64"/>
  <c r="AH159" i="64"/>
  <c r="AF159" i="64"/>
  <c r="AE136" i="64"/>
  <c r="AK136" i="64"/>
  <c r="AG136" i="64"/>
  <c r="E136" i="75"/>
  <c r="AB136" i="75"/>
  <c r="AE127" i="64"/>
  <c r="AK127" i="64"/>
  <c r="AF127" i="64"/>
  <c r="AH127" i="64"/>
  <c r="AG127" i="64"/>
  <c r="E127" i="75"/>
  <c r="AP127" i="75"/>
  <c r="AF111" i="64"/>
  <c r="AH111" i="64"/>
  <c r="AE111" i="64"/>
  <c r="AK111" i="64"/>
  <c r="AH95" i="64"/>
  <c r="AE95" i="64"/>
  <c r="AK95" i="64"/>
  <c r="AF95" i="64"/>
  <c r="AF185" i="64"/>
  <c r="AE185" i="64"/>
  <c r="AK185" i="64"/>
  <c r="AH185" i="64"/>
  <c r="AF149" i="64"/>
  <c r="AH149" i="64"/>
  <c r="AH143" i="64"/>
  <c r="AE143" i="64"/>
  <c r="AK143" i="64"/>
  <c r="AF143" i="64"/>
  <c r="AH101" i="64"/>
  <c r="AF101" i="64"/>
  <c r="AE150" i="64"/>
  <c r="AK150" i="64"/>
  <c r="AG150" i="64"/>
  <c r="E150" i="75"/>
  <c r="U150" i="75"/>
  <c r="AF215" i="64"/>
  <c r="AF168" i="64"/>
  <c r="AE60" i="64"/>
  <c r="AK60" i="64"/>
  <c r="AG60" i="64"/>
  <c r="E60" i="75"/>
  <c r="AE54" i="64"/>
  <c r="AK54" i="64"/>
  <c r="AG54" i="64"/>
  <c r="E54" i="75"/>
  <c r="AB54" i="75"/>
  <c r="AF52" i="64"/>
  <c r="AH52" i="64"/>
  <c r="AE168" i="64"/>
  <c r="AK168" i="64"/>
  <c r="AG166" i="64"/>
  <c r="E166" i="75"/>
  <c r="AP166" i="75"/>
  <c r="AE76" i="64"/>
  <c r="AK76" i="64"/>
  <c r="AG76" i="64"/>
  <c r="E76" i="75"/>
  <c r="AH50" i="64"/>
  <c r="AF50" i="64"/>
  <c r="AF44" i="64"/>
  <c r="AH44" i="64"/>
  <c r="AF39" i="64"/>
  <c r="AG39" i="64"/>
  <c r="E39" i="75"/>
  <c r="AF175" i="64"/>
  <c r="AF69" i="64"/>
  <c r="AH69" i="64"/>
  <c r="AF65" i="64"/>
  <c r="AH65" i="64"/>
  <c r="AE59" i="64"/>
  <c r="AK59" i="64"/>
  <c r="AG59" i="64"/>
  <c r="E59" i="75"/>
  <c r="AH53" i="64"/>
  <c r="AF53" i="64"/>
  <c r="AE53" i="64"/>
  <c r="AK53" i="64"/>
  <c r="AG34" i="64"/>
  <c r="E34" i="75"/>
  <c r="AE34" i="64"/>
  <c r="AK34" i="64"/>
  <c r="AE26" i="64"/>
  <c r="AK26" i="64"/>
  <c r="AG26" i="64"/>
  <c r="E26" i="75"/>
  <c r="AV26" i="75"/>
  <c r="AE102" i="64"/>
  <c r="AK102" i="64"/>
  <c r="AF72" i="64"/>
  <c r="AH72" i="64"/>
  <c r="AH67" i="64"/>
  <c r="AG67" i="64"/>
  <c r="E67" i="75"/>
  <c r="AE67" i="64"/>
  <c r="AK67" i="64"/>
  <c r="AF67" i="64"/>
  <c r="AE33" i="64"/>
  <c r="AK33" i="64"/>
  <c r="AG33" i="64"/>
  <c r="E33" i="75"/>
  <c r="AJ33" i="75"/>
  <c r="AH46" i="64"/>
  <c r="AH45" i="64"/>
  <c r="G294" i="68"/>
  <c r="G245" i="68"/>
  <c r="G241" i="68"/>
  <c r="G235" i="68"/>
  <c r="G227" i="68"/>
  <c r="F24" i="68"/>
  <c r="AG70" i="64"/>
  <c r="E70" i="75"/>
  <c r="AP70" i="75"/>
  <c r="G268" i="68"/>
  <c r="G261" i="68"/>
  <c r="G153" i="68"/>
  <c r="F86" i="68"/>
  <c r="AE309" i="64"/>
  <c r="AK309" i="64"/>
  <c r="AF309" i="64"/>
  <c r="AG310" i="64"/>
  <c r="E310" i="75"/>
  <c r="AH310" i="64"/>
  <c r="AE310" i="64"/>
  <c r="AK310" i="64"/>
  <c r="AF310" i="64"/>
  <c r="A24" i="68"/>
  <c r="F294" i="68"/>
  <c r="F46" i="68"/>
  <c r="G38" i="68"/>
  <c r="AK8" i="64"/>
  <c r="AF52" i="70"/>
  <c r="AF125" i="70"/>
  <c r="AF194" i="70"/>
  <c r="AF223" i="70"/>
  <c r="AF153" i="70"/>
  <c r="AF305" i="70"/>
  <c r="AF216" i="70"/>
  <c r="AF90" i="70"/>
  <c r="AF148" i="70"/>
  <c r="AF38" i="70"/>
  <c r="AF56" i="70"/>
  <c r="AF84" i="70"/>
  <c r="AF151" i="70"/>
  <c r="AF128" i="70"/>
  <c r="AF253" i="70"/>
  <c r="AF34" i="70"/>
  <c r="AF270" i="70"/>
  <c r="AF237" i="70"/>
  <c r="AF171" i="70"/>
  <c r="AF163" i="70"/>
  <c r="AF129" i="70"/>
  <c r="AF95" i="70"/>
  <c r="AF86" i="70"/>
  <c r="AF131" i="70"/>
  <c r="AF228" i="70"/>
  <c r="AF226" i="70"/>
  <c r="AF299" i="70"/>
  <c r="AF19" i="72"/>
  <c r="AF268" i="72"/>
  <c r="AF29" i="72"/>
  <c r="AF31" i="72"/>
  <c r="AF271" i="72"/>
  <c r="AF276" i="72"/>
  <c r="AF236" i="72"/>
  <c r="AF158" i="72"/>
  <c r="AF128" i="72"/>
  <c r="AF118" i="72"/>
  <c r="AF61" i="72"/>
  <c r="A14" i="67"/>
  <c r="T292" i="63"/>
  <c r="E292" i="72"/>
  <c r="R292" i="63"/>
  <c r="S292" i="63"/>
  <c r="X292" i="63"/>
  <c r="R289" i="63"/>
  <c r="X289" i="63"/>
  <c r="T289" i="63"/>
  <c r="E289" i="72"/>
  <c r="T288" i="63"/>
  <c r="E288" i="72"/>
  <c r="R288" i="63"/>
  <c r="X288" i="63"/>
  <c r="R283" i="63"/>
  <c r="X283" i="63"/>
  <c r="T283" i="63"/>
  <c r="E283" i="72"/>
  <c r="T282" i="63"/>
  <c r="E282" i="72"/>
  <c r="R282" i="63"/>
  <c r="S282" i="63"/>
  <c r="X282" i="63"/>
  <c r="T269" i="63"/>
  <c r="E269" i="72"/>
  <c r="AF269" i="72"/>
  <c r="R269" i="63"/>
  <c r="S269" i="63"/>
  <c r="X269" i="63"/>
  <c r="U291" i="63"/>
  <c r="U221" i="63"/>
  <c r="S221" i="63"/>
  <c r="R310" i="63"/>
  <c r="X310" i="63"/>
  <c r="T310" i="63"/>
  <c r="E310" i="72"/>
  <c r="T300" i="63"/>
  <c r="E300" i="72"/>
  <c r="R300" i="63"/>
  <c r="X300" i="63"/>
  <c r="T297" i="63"/>
  <c r="E297" i="72"/>
  <c r="R297" i="63"/>
  <c r="U297" i="63"/>
  <c r="X297" i="63"/>
  <c r="T299" i="63"/>
  <c r="E299" i="72"/>
  <c r="N299" i="72"/>
  <c r="J299" i="72"/>
  <c r="R305" i="63"/>
  <c r="U305" i="63"/>
  <c r="X305" i="63"/>
  <c r="T305" i="63"/>
  <c r="E305" i="72"/>
  <c r="R273" i="63"/>
  <c r="X273" i="63"/>
  <c r="T273" i="63"/>
  <c r="E273" i="72"/>
  <c r="N273" i="72"/>
  <c r="I273" i="72"/>
  <c r="R249" i="63"/>
  <c r="X249" i="63"/>
  <c r="T249" i="63"/>
  <c r="E249" i="72"/>
  <c r="R246" i="63"/>
  <c r="X246" i="63"/>
  <c r="T246" i="63"/>
  <c r="E246" i="72"/>
  <c r="T241" i="63"/>
  <c r="E241" i="72"/>
  <c r="R232" i="63"/>
  <c r="U232" i="63"/>
  <c r="X232" i="63"/>
  <c r="T232" i="63"/>
  <c r="E232" i="72"/>
  <c r="R189" i="63"/>
  <c r="X189" i="63"/>
  <c r="T189" i="63"/>
  <c r="E189" i="72"/>
  <c r="R186" i="63"/>
  <c r="X186" i="63"/>
  <c r="T186" i="63"/>
  <c r="E186" i="72"/>
  <c r="R162" i="63"/>
  <c r="X162" i="63"/>
  <c r="T162" i="63"/>
  <c r="E162" i="72"/>
  <c r="J295" i="63"/>
  <c r="J294" i="63"/>
  <c r="J293" i="63"/>
  <c r="J287" i="63"/>
  <c r="J286" i="63"/>
  <c r="J284" i="63"/>
  <c r="J280" i="63"/>
  <c r="J279" i="63"/>
  <c r="T278" i="63"/>
  <c r="E278" i="72"/>
  <c r="J265" i="63"/>
  <c r="T248" i="63"/>
  <c r="E248" i="72"/>
  <c r="N248" i="72"/>
  <c r="Q248" i="72"/>
  <c r="AF248" i="72"/>
  <c r="R248" i="63"/>
  <c r="S248" i="63"/>
  <c r="X248" i="63"/>
  <c r="R247" i="63"/>
  <c r="X247" i="63"/>
  <c r="T247" i="63"/>
  <c r="E247" i="72"/>
  <c r="J244" i="63"/>
  <c r="R242" i="63"/>
  <c r="X242" i="63"/>
  <c r="T242" i="63"/>
  <c r="E242" i="72"/>
  <c r="R237" i="63"/>
  <c r="X237" i="63"/>
  <c r="T237" i="63"/>
  <c r="E237" i="72"/>
  <c r="T218" i="63"/>
  <c r="E218" i="72"/>
  <c r="R218" i="63"/>
  <c r="X218" i="63"/>
  <c r="T177" i="63"/>
  <c r="E177" i="72"/>
  <c r="R177" i="63"/>
  <c r="X177" i="63"/>
  <c r="R302" i="63"/>
  <c r="X302" i="63"/>
  <c r="T302" i="63"/>
  <c r="E302" i="72"/>
  <c r="T235" i="63"/>
  <c r="E235" i="72"/>
  <c r="R235" i="63"/>
  <c r="X235" i="63"/>
  <c r="R231" i="63"/>
  <c r="S231" i="63"/>
  <c r="X231" i="63"/>
  <c r="T231" i="63"/>
  <c r="E231" i="72"/>
  <c r="T210" i="63"/>
  <c r="E210" i="72"/>
  <c r="R210" i="63"/>
  <c r="X210" i="63"/>
  <c r="R184" i="63"/>
  <c r="X184" i="63"/>
  <c r="T184" i="63"/>
  <c r="E184" i="72"/>
  <c r="T171" i="63"/>
  <c r="E171" i="72"/>
  <c r="R171" i="63"/>
  <c r="X171" i="63"/>
  <c r="T169" i="63"/>
  <c r="E169" i="72"/>
  <c r="R169" i="63"/>
  <c r="X169" i="63"/>
  <c r="J308" i="63"/>
  <c r="J290" i="63"/>
  <c r="J285" i="63"/>
  <c r="T270" i="63"/>
  <c r="E270" i="72"/>
  <c r="T267" i="63"/>
  <c r="E267" i="72"/>
  <c r="V267" i="72"/>
  <c r="R267" i="63"/>
  <c r="X267" i="63"/>
  <c r="J263" i="63"/>
  <c r="T258" i="63"/>
  <c r="E258" i="72"/>
  <c r="AF258" i="72"/>
  <c r="R258" i="63"/>
  <c r="X258" i="63"/>
  <c r="T239" i="63"/>
  <c r="E239" i="72"/>
  <c r="R239" i="63"/>
  <c r="X239" i="63"/>
  <c r="T238" i="63"/>
  <c r="E238" i="72"/>
  <c r="AV238" i="72"/>
  <c r="R238" i="63"/>
  <c r="X238" i="63"/>
  <c r="T234" i="63"/>
  <c r="E234" i="72"/>
  <c r="R234" i="63"/>
  <c r="X234" i="63"/>
  <c r="T230" i="63"/>
  <c r="E230" i="72"/>
  <c r="R214" i="63"/>
  <c r="X214" i="63"/>
  <c r="T214" i="63"/>
  <c r="E214" i="72"/>
  <c r="R182" i="63"/>
  <c r="X182" i="63"/>
  <c r="T182" i="63"/>
  <c r="E182" i="72"/>
  <c r="T160" i="63"/>
  <c r="E160" i="72"/>
  <c r="R160" i="63"/>
  <c r="X160" i="63"/>
  <c r="J225" i="63"/>
  <c r="J220" i="63"/>
  <c r="J215" i="63"/>
  <c r="J211" i="63"/>
  <c r="J206" i="63"/>
  <c r="J205" i="63"/>
  <c r="J196" i="63"/>
  <c r="J191" i="63"/>
  <c r="R188" i="63"/>
  <c r="X188" i="63"/>
  <c r="T188" i="63"/>
  <c r="E188" i="72"/>
  <c r="T183" i="63"/>
  <c r="E183" i="72"/>
  <c r="J176" i="63"/>
  <c r="J168" i="63"/>
  <c r="T159" i="63"/>
  <c r="E159" i="72"/>
  <c r="R159" i="63"/>
  <c r="X159" i="63"/>
  <c r="T153" i="63"/>
  <c r="E153" i="72"/>
  <c r="AV153" i="72"/>
  <c r="R153" i="63"/>
  <c r="S153" i="63"/>
  <c r="X153" i="63"/>
  <c r="T149" i="63"/>
  <c r="E149" i="72"/>
  <c r="R149" i="63"/>
  <c r="S149" i="63"/>
  <c r="X149" i="63"/>
  <c r="R105" i="63"/>
  <c r="X105" i="63"/>
  <c r="T105" i="63"/>
  <c r="E105" i="72"/>
  <c r="T100" i="63"/>
  <c r="E100" i="72"/>
  <c r="R100" i="63"/>
  <c r="X100" i="63"/>
  <c r="R198" i="63"/>
  <c r="U198" i="63"/>
  <c r="X198" i="63"/>
  <c r="T198" i="63"/>
  <c r="E198" i="72"/>
  <c r="R187" i="63"/>
  <c r="X187" i="63"/>
  <c r="T187" i="63"/>
  <c r="E187" i="72"/>
  <c r="T170" i="63"/>
  <c r="E170" i="72"/>
  <c r="R170" i="63"/>
  <c r="X170" i="63"/>
  <c r="T148" i="63"/>
  <c r="E148" i="72"/>
  <c r="R148" i="63"/>
  <c r="X148" i="63"/>
  <c r="R129" i="63"/>
  <c r="S129" i="63"/>
  <c r="X129" i="63"/>
  <c r="T129" i="63"/>
  <c r="E129" i="72"/>
  <c r="N129" i="72"/>
  <c r="Q129" i="72"/>
  <c r="T275" i="63"/>
  <c r="E275" i="72"/>
  <c r="R275" i="63"/>
  <c r="U275" i="63"/>
  <c r="X275" i="63"/>
  <c r="J266" i="63"/>
  <c r="J262" i="63"/>
  <c r="T256" i="63"/>
  <c r="E256" i="72"/>
  <c r="R256" i="63"/>
  <c r="U256" i="63"/>
  <c r="X256" i="63"/>
  <c r="J243" i="63"/>
  <c r="R213" i="63"/>
  <c r="S213" i="63"/>
  <c r="X213" i="63"/>
  <c r="T213" i="63"/>
  <c r="E213" i="72"/>
  <c r="R204" i="63"/>
  <c r="X204" i="63"/>
  <c r="T204" i="63"/>
  <c r="E204" i="72"/>
  <c r="R190" i="63"/>
  <c r="X190" i="63"/>
  <c r="T190" i="63"/>
  <c r="E190" i="72"/>
  <c r="T172" i="63"/>
  <c r="E172" i="72"/>
  <c r="AP172" i="72"/>
  <c r="R172" i="63"/>
  <c r="X172" i="63"/>
  <c r="T155" i="63"/>
  <c r="E155" i="72"/>
  <c r="R155" i="63"/>
  <c r="U155" i="63"/>
  <c r="X155" i="63"/>
  <c r="T151" i="63"/>
  <c r="E151" i="72"/>
  <c r="R151" i="63"/>
  <c r="U151" i="63"/>
  <c r="X151" i="63"/>
  <c r="T125" i="63"/>
  <c r="E125" i="72"/>
  <c r="R125" i="63"/>
  <c r="X125" i="63"/>
  <c r="T99" i="63"/>
  <c r="E99" i="72"/>
  <c r="R99" i="63"/>
  <c r="X99" i="63"/>
  <c r="J274" i="63"/>
  <c r="J272" i="63"/>
  <c r="J255" i="63"/>
  <c r="J251" i="63"/>
  <c r="J250" i="63"/>
  <c r="J212" i="63"/>
  <c r="J202" i="63"/>
  <c r="J200" i="63"/>
  <c r="J197" i="63"/>
  <c r="J194" i="63"/>
  <c r="J174" i="63"/>
  <c r="J166" i="63"/>
  <c r="J163" i="63"/>
  <c r="T161" i="63"/>
  <c r="E161" i="72"/>
  <c r="J157" i="63"/>
  <c r="R130" i="63"/>
  <c r="X130" i="63"/>
  <c r="T130" i="63"/>
  <c r="E130" i="72"/>
  <c r="J147" i="63"/>
  <c r="J144" i="63"/>
  <c r="J139" i="63"/>
  <c r="J136" i="63"/>
  <c r="J132" i="63"/>
  <c r="J124" i="63"/>
  <c r="J116" i="63"/>
  <c r="J108" i="63"/>
  <c r="T106" i="63"/>
  <c r="E106" i="72"/>
  <c r="R91" i="63"/>
  <c r="X91" i="63"/>
  <c r="T91" i="63"/>
  <c r="E91" i="72"/>
  <c r="R79" i="63"/>
  <c r="X79" i="63"/>
  <c r="T79" i="63"/>
  <c r="E79" i="72"/>
  <c r="AV79" i="72"/>
  <c r="T77" i="63"/>
  <c r="E77" i="72"/>
  <c r="R77" i="63"/>
  <c r="X77" i="63"/>
  <c r="J74" i="63"/>
  <c r="T70" i="63"/>
  <c r="E70" i="72"/>
  <c r="R70" i="63"/>
  <c r="X70" i="63"/>
  <c r="T68" i="63"/>
  <c r="E68" i="72"/>
  <c r="R68" i="63"/>
  <c r="X68" i="63"/>
  <c r="T97" i="63"/>
  <c r="E97" i="72"/>
  <c r="R97" i="63"/>
  <c r="U97" i="63"/>
  <c r="X97" i="63"/>
  <c r="R93" i="63"/>
  <c r="X93" i="63"/>
  <c r="T93" i="63"/>
  <c r="E93" i="72"/>
  <c r="R85" i="63"/>
  <c r="U85" i="63"/>
  <c r="X85" i="63"/>
  <c r="T85" i="63"/>
  <c r="E85" i="72"/>
  <c r="T83" i="63"/>
  <c r="E83" i="72"/>
  <c r="AV83" i="72"/>
  <c r="R83" i="63"/>
  <c r="U83" i="63"/>
  <c r="X83" i="63"/>
  <c r="T56" i="63"/>
  <c r="E56" i="72"/>
  <c r="AV56" i="72"/>
  <c r="R56" i="63"/>
  <c r="X56" i="63"/>
  <c r="R33" i="63"/>
  <c r="X33" i="63"/>
  <c r="T33" i="63"/>
  <c r="E33" i="72"/>
  <c r="R30" i="63"/>
  <c r="S30" i="63"/>
  <c r="X30" i="63"/>
  <c r="T30" i="63"/>
  <c r="E30" i="72"/>
  <c r="T24" i="63"/>
  <c r="E24" i="72"/>
  <c r="R24" i="63"/>
  <c r="U24" i="63"/>
  <c r="X24" i="63"/>
  <c r="R22" i="63"/>
  <c r="X22" i="63"/>
  <c r="T22" i="63"/>
  <c r="E22" i="72"/>
  <c r="S128" i="63"/>
  <c r="U128" i="63"/>
  <c r="T120" i="63"/>
  <c r="E120" i="72"/>
  <c r="R120" i="63"/>
  <c r="S120" i="63"/>
  <c r="X120" i="63"/>
  <c r="T112" i="63"/>
  <c r="E112" i="72"/>
  <c r="R112" i="63"/>
  <c r="S112" i="63"/>
  <c r="X112" i="63"/>
  <c r="R95" i="63"/>
  <c r="X95" i="63"/>
  <c r="T95" i="63"/>
  <c r="E95" i="72"/>
  <c r="R87" i="63"/>
  <c r="X87" i="63"/>
  <c r="T87" i="63"/>
  <c r="E87" i="72"/>
  <c r="R81" i="63"/>
  <c r="S81" i="63"/>
  <c r="X81" i="63"/>
  <c r="T81" i="63"/>
  <c r="E81" i="72"/>
  <c r="R71" i="63"/>
  <c r="X71" i="63"/>
  <c r="T71" i="63"/>
  <c r="E71" i="72"/>
  <c r="R45" i="63"/>
  <c r="X45" i="63"/>
  <c r="T45" i="63"/>
  <c r="E45" i="72"/>
  <c r="J145" i="63"/>
  <c r="J142" i="63"/>
  <c r="J137" i="63"/>
  <c r="J134" i="63"/>
  <c r="J127" i="63"/>
  <c r="J122" i="63"/>
  <c r="J119" i="63"/>
  <c r="J114" i="63"/>
  <c r="J111" i="63"/>
  <c r="J102" i="63"/>
  <c r="R89" i="63"/>
  <c r="X89" i="63"/>
  <c r="T89" i="63"/>
  <c r="E89" i="72"/>
  <c r="J75" i="63"/>
  <c r="T51" i="63"/>
  <c r="E51" i="72"/>
  <c r="R51" i="63"/>
  <c r="S51" i="63"/>
  <c r="X51" i="63"/>
  <c r="T50" i="63"/>
  <c r="E50" i="72"/>
  <c r="R50" i="63"/>
  <c r="X50" i="63"/>
  <c r="J67" i="63"/>
  <c r="T63" i="63"/>
  <c r="E63" i="72"/>
  <c r="R63" i="63"/>
  <c r="X63" i="63"/>
  <c r="T62" i="63"/>
  <c r="E62" i="72"/>
  <c r="R62" i="63"/>
  <c r="X62" i="63"/>
  <c r="R55" i="63"/>
  <c r="U55" i="63"/>
  <c r="X55" i="63"/>
  <c r="R54" i="63"/>
  <c r="X54" i="63"/>
  <c r="T54" i="63"/>
  <c r="E54" i="72"/>
  <c r="R40" i="63"/>
  <c r="U40" i="63"/>
  <c r="X40" i="63"/>
  <c r="T40" i="63"/>
  <c r="E40" i="72"/>
  <c r="R38" i="63"/>
  <c r="S38" i="63"/>
  <c r="X38" i="63"/>
  <c r="T38" i="63"/>
  <c r="E38" i="72"/>
  <c r="R37" i="63"/>
  <c r="X37" i="63"/>
  <c r="T37" i="63"/>
  <c r="E37" i="72"/>
  <c r="R36" i="63"/>
  <c r="X36" i="63"/>
  <c r="T36" i="63"/>
  <c r="E36" i="72"/>
  <c r="T10" i="63"/>
  <c r="E10" i="72"/>
  <c r="R10" i="63"/>
  <c r="T65" i="63"/>
  <c r="E65" i="72"/>
  <c r="R65" i="63"/>
  <c r="S65" i="63"/>
  <c r="X65" i="63"/>
  <c r="T60" i="63"/>
  <c r="E60" i="72"/>
  <c r="R60" i="63"/>
  <c r="X60" i="63"/>
  <c r="T41" i="63"/>
  <c r="E41" i="72"/>
  <c r="R41" i="63"/>
  <c r="X41" i="63"/>
  <c r="T39" i="63"/>
  <c r="E39" i="72"/>
  <c r="R39" i="63"/>
  <c r="U39" i="63"/>
  <c r="X39" i="63"/>
  <c r="T27" i="63"/>
  <c r="E27" i="72"/>
  <c r="N27" i="72"/>
  <c r="I27" i="72"/>
  <c r="R27" i="63"/>
  <c r="U27" i="63"/>
  <c r="X27" i="63"/>
  <c r="T23" i="63"/>
  <c r="E23" i="72"/>
  <c r="N23" i="72"/>
  <c r="J23" i="72"/>
  <c r="R23" i="63"/>
  <c r="X23" i="63"/>
  <c r="T11" i="63"/>
  <c r="E11" i="72"/>
  <c r="AB11" i="72"/>
  <c r="R11" i="63"/>
  <c r="S11" i="63"/>
  <c r="J72" i="63"/>
  <c r="R61" i="63"/>
  <c r="X61" i="63"/>
  <c r="J58" i="63"/>
  <c r="J53" i="63"/>
  <c r="T48" i="63"/>
  <c r="E48" i="72"/>
  <c r="R48" i="63"/>
  <c r="X48" i="63"/>
  <c r="R44" i="63"/>
  <c r="X44" i="63"/>
  <c r="T44" i="63"/>
  <c r="E44" i="72"/>
  <c r="T34" i="63"/>
  <c r="E34" i="72"/>
  <c r="R34" i="63"/>
  <c r="S34" i="63"/>
  <c r="X34" i="63"/>
  <c r="T32" i="63"/>
  <c r="E32" i="72"/>
  <c r="N32" i="72"/>
  <c r="J32" i="72"/>
  <c r="R32" i="63"/>
  <c r="X32" i="63"/>
  <c r="T26" i="63"/>
  <c r="E26" i="72"/>
  <c r="R26" i="63"/>
  <c r="X26" i="63"/>
  <c r="R20" i="63"/>
  <c r="X20" i="63"/>
  <c r="T20" i="63"/>
  <c r="E20" i="72"/>
  <c r="V20" i="72"/>
  <c r="T16" i="63"/>
  <c r="E16" i="72"/>
  <c r="R16" i="63"/>
  <c r="X16" i="63"/>
  <c r="T43" i="63"/>
  <c r="E43" i="72"/>
  <c r="T35" i="63"/>
  <c r="E35" i="72"/>
  <c r="T18" i="63"/>
  <c r="E18" i="72"/>
  <c r="T13" i="63"/>
  <c r="E13" i="72"/>
  <c r="AP13" i="72"/>
  <c r="T12" i="63"/>
  <c r="E12" i="72"/>
  <c r="V12" i="72"/>
  <c r="G231" i="67"/>
  <c r="G189" i="67"/>
  <c r="G236" i="67"/>
  <c r="F135" i="67"/>
  <c r="F132" i="67"/>
  <c r="F81" i="67"/>
  <c r="AF21" i="72"/>
  <c r="AF261" i="72"/>
  <c r="AF47" i="72"/>
  <c r="AF193" i="72"/>
  <c r="AF25" i="72"/>
  <c r="AF224" i="72"/>
  <c r="AF299" i="72"/>
  <c r="AF195" i="72"/>
  <c r="AF203" i="72"/>
  <c r="AF209" i="72"/>
  <c r="AF69" i="72"/>
  <c r="AF240" i="72"/>
  <c r="U170" i="63"/>
  <c r="AF10" i="72"/>
  <c r="AF162" i="70"/>
  <c r="AF100" i="70"/>
  <c r="AF193" i="70"/>
  <c r="AF88" i="70"/>
  <c r="AF230" i="70"/>
  <c r="AF257" i="70"/>
  <c r="AF229" i="70"/>
  <c r="AF302" i="70"/>
  <c r="U294" i="61"/>
  <c r="T294" i="61"/>
  <c r="T264" i="61"/>
  <c r="U264" i="61"/>
  <c r="U239" i="61"/>
  <c r="T239" i="61"/>
  <c r="U234" i="61"/>
  <c r="T234" i="61"/>
  <c r="AF170" i="70"/>
  <c r="AF41" i="70"/>
  <c r="AB112" i="62"/>
  <c r="U266" i="61"/>
  <c r="T266" i="61"/>
  <c r="T256" i="61"/>
  <c r="U256" i="61"/>
  <c r="U248" i="61"/>
  <c r="T248" i="61"/>
  <c r="T241" i="61"/>
  <c r="U241" i="61"/>
  <c r="AF11" i="70"/>
  <c r="AF68" i="70"/>
  <c r="AF122" i="70"/>
  <c r="U274" i="61"/>
  <c r="T274" i="61"/>
  <c r="U258" i="61"/>
  <c r="T258" i="61"/>
  <c r="AF117" i="70"/>
  <c r="AF139" i="70"/>
  <c r="AF254" i="70"/>
  <c r="AF36" i="70"/>
  <c r="AF120" i="70"/>
  <c r="AF173" i="70"/>
  <c r="AF25" i="70"/>
  <c r="AF252" i="70"/>
  <c r="T283" i="61"/>
  <c r="U283" i="61"/>
  <c r="T278" i="61"/>
  <c r="U278" i="61"/>
  <c r="U276" i="61"/>
  <c r="T276" i="61"/>
  <c r="U262" i="61"/>
  <c r="T262" i="61"/>
  <c r="U260" i="61"/>
  <c r="T260" i="61"/>
  <c r="T307" i="61"/>
  <c r="U304" i="61"/>
  <c r="T292" i="61"/>
  <c r="T285" i="61"/>
  <c r="U285" i="61"/>
  <c r="U255" i="61"/>
  <c r="U297" i="61"/>
  <c r="T297" i="61"/>
  <c r="T291" i="61"/>
  <c r="T277" i="61"/>
  <c r="U277" i="61"/>
  <c r="T275" i="61"/>
  <c r="U272" i="61"/>
  <c r="U265" i="61"/>
  <c r="T265" i="61"/>
  <c r="T263" i="61"/>
  <c r="T261" i="61"/>
  <c r="U261" i="61"/>
  <c r="AF259" i="70"/>
  <c r="U259" i="61"/>
  <c r="U240" i="61"/>
  <c r="U308" i="61"/>
  <c r="T308" i="61"/>
  <c r="U306" i="61"/>
  <c r="T306" i="61"/>
  <c r="U293" i="61"/>
  <c r="U279" i="61"/>
  <c r="T279" i="61"/>
  <c r="U249" i="61"/>
  <c r="T249" i="61"/>
  <c r="T246" i="61"/>
  <c r="U246" i="61"/>
  <c r="T221" i="61"/>
  <c r="T126" i="61"/>
  <c r="U132" i="61"/>
  <c r="U225" i="61"/>
  <c r="T232" i="61"/>
  <c r="T220" i="61"/>
  <c r="U282" i="61"/>
  <c r="U244" i="61"/>
  <c r="T237" i="61"/>
  <c r="U236" i="61"/>
  <c r="U235" i="61"/>
  <c r="U232" i="61"/>
  <c r="T229" i="61"/>
  <c r="T225" i="61"/>
  <c r="U224" i="61"/>
  <c r="T159" i="61"/>
  <c r="U159" i="61"/>
  <c r="U121" i="61"/>
  <c r="U172" i="61"/>
  <c r="T172" i="61"/>
  <c r="U158" i="61"/>
  <c r="T235" i="61"/>
  <c r="U229" i="61"/>
  <c r="U216" i="61"/>
  <c r="T200" i="61"/>
  <c r="T188" i="61"/>
  <c r="U188" i="61"/>
  <c r="U184" i="61"/>
  <c r="T184" i="61"/>
  <c r="T175" i="61"/>
  <c r="U175" i="61"/>
  <c r="U164" i="61"/>
  <c r="T146" i="61"/>
  <c r="T135" i="61"/>
  <c r="U135" i="61"/>
  <c r="T125" i="61"/>
  <c r="U111" i="61"/>
  <c r="U101" i="61"/>
  <c r="T79" i="61"/>
  <c r="U79" i="61"/>
  <c r="U237" i="61"/>
  <c r="T224" i="61"/>
  <c r="U208" i="61"/>
  <c r="T199" i="61"/>
  <c r="U187" i="61"/>
  <c r="U174" i="61"/>
  <c r="T156" i="61"/>
  <c r="U156" i="61"/>
  <c r="U137" i="61"/>
  <c r="T194" i="61"/>
  <c r="U131" i="61"/>
  <c r="T115" i="61"/>
  <c r="U109" i="61"/>
  <c r="U108" i="61"/>
  <c r="T107" i="61"/>
  <c r="U103" i="61"/>
  <c r="U97" i="61"/>
  <c r="U93" i="61"/>
  <c r="T81" i="61"/>
  <c r="U71" i="61"/>
  <c r="U29" i="61"/>
  <c r="T49" i="61"/>
  <c r="U13" i="61"/>
  <c r="U37" i="61"/>
  <c r="T39" i="61"/>
  <c r="F171" i="62"/>
  <c r="AB30" i="62"/>
  <c r="T309" i="61"/>
  <c r="U309" i="61"/>
  <c r="T310" i="61"/>
  <c r="U310" i="61"/>
  <c r="AB64" i="62"/>
  <c r="AB32" i="62"/>
  <c r="AB36" i="62"/>
  <c r="AF238" i="47"/>
  <c r="T298" i="37"/>
  <c r="U298" i="37"/>
  <c r="U285" i="37"/>
  <c r="T285" i="37"/>
  <c r="T281" i="37"/>
  <c r="U281" i="37"/>
  <c r="T273" i="37"/>
  <c r="U273" i="37"/>
  <c r="T261" i="37"/>
  <c r="E261" i="47"/>
  <c r="AV261" i="47"/>
  <c r="U261" i="37"/>
  <c r="T240" i="37"/>
  <c r="E240" i="47"/>
  <c r="AB240" i="47"/>
  <c r="U240" i="37"/>
  <c r="T202" i="37"/>
  <c r="U202" i="37"/>
  <c r="U301" i="37"/>
  <c r="T301" i="37"/>
  <c r="T295" i="37"/>
  <c r="E295" i="47"/>
  <c r="AB295" i="47"/>
  <c r="U295" i="37"/>
  <c r="T292" i="37"/>
  <c r="E292" i="47"/>
  <c r="AB292" i="47"/>
  <c r="U292" i="37"/>
  <c r="T241" i="37"/>
  <c r="U241" i="37"/>
  <c r="T210" i="37"/>
  <c r="U210" i="37"/>
  <c r="T203" i="37"/>
  <c r="E203" i="47"/>
  <c r="U203" i="47"/>
  <c r="U203" i="37"/>
  <c r="T199" i="37"/>
  <c r="E199" i="47"/>
  <c r="AB199" i="47"/>
  <c r="U199" i="37"/>
  <c r="U160" i="37"/>
  <c r="T160" i="37"/>
  <c r="U102" i="37"/>
  <c r="T102" i="37"/>
  <c r="U100" i="37"/>
  <c r="T100" i="37"/>
  <c r="U92" i="37"/>
  <c r="T92" i="37"/>
  <c r="T44" i="37"/>
  <c r="E44" i="47"/>
  <c r="U44" i="37"/>
  <c r="Y147" i="39"/>
  <c r="U304" i="37"/>
  <c r="T304" i="37"/>
  <c r="U302" i="37"/>
  <c r="T302" i="37"/>
  <c r="E302" i="47"/>
  <c r="U289" i="37"/>
  <c r="T289" i="37"/>
  <c r="T279" i="37"/>
  <c r="U279" i="37"/>
  <c r="T278" i="37"/>
  <c r="U278" i="37"/>
  <c r="U269" i="37"/>
  <c r="T269" i="37"/>
  <c r="U245" i="37"/>
  <c r="T245" i="37"/>
  <c r="U215" i="37"/>
  <c r="T215" i="37"/>
  <c r="AC23" i="39"/>
  <c r="T305" i="37"/>
  <c r="U305" i="37"/>
  <c r="U303" i="37"/>
  <c r="T303" i="37"/>
  <c r="U284" i="37"/>
  <c r="T284" i="37"/>
  <c r="E284" i="47"/>
  <c r="AJ284" i="47"/>
  <c r="U280" i="37"/>
  <c r="T280" i="37"/>
  <c r="E280" i="47"/>
  <c r="T276" i="37"/>
  <c r="U276" i="37"/>
  <c r="U272" i="37"/>
  <c r="T272" i="37"/>
  <c r="E272" i="47"/>
  <c r="AC272" i="47"/>
  <c r="T270" i="37"/>
  <c r="U270" i="37"/>
  <c r="U251" i="37"/>
  <c r="T251" i="37"/>
  <c r="E251" i="47"/>
  <c r="AC251" i="47"/>
  <c r="U247" i="37"/>
  <c r="T87" i="37"/>
  <c r="E87" i="47"/>
  <c r="AC87" i="47"/>
  <c r="U87" i="37"/>
  <c r="T218" i="37"/>
  <c r="U218" i="37"/>
  <c r="T197" i="37"/>
  <c r="U197" i="37"/>
  <c r="U106" i="37"/>
  <c r="T106" i="37"/>
  <c r="U31" i="37"/>
  <c r="T31" i="37"/>
  <c r="E31" i="47"/>
  <c r="AV31" i="47"/>
  <c r="T18" i="37"/>
  <c r="U18" i="37"/>
  <c r="T183" i="37"/>
  <c r="U183" i="37"/>
  <c r="U175" i="37"/>
  <c r="T175" i="37"/>
  <c r="U137" i="37"/>
  <c r="T137" i="37"/>
  <c r="U130" i="37"/>
  <c r="T130" i="37"/>
  <c r="U55" i="37"/>
  <c r="T55" i="37"/>
  <c r="T32" i="37"/>
  <c r="E32" i="47"/>
  <c r="N32" i="47"/>
  <c r="Q32" i="47"/>
  <c r="U32" i="37"/>
  <c r="T184" i="37"/>
  <c r="E184" i="47"/>
  <c r="AB184" i="47"/>
  <c r="T176" i="37"/>
  <c r="E176" i="47"/>
  <c r="AP176" i="47"/>
  <c r="U153" i="37"/>
  <c r="T153" i="37"/>
  <c r="U113" i="37"/>
  <c r="T79" i="37"/>
  <c r="U79" i="37"/>
  <c r="U56" i="37"/>
  <c r="T56" i="37"/>
  <c r="U24" i="37"/>
  <c r="T24" i="37"/>
  <c r="U125" i="37"/>
  <c r="U116" i="37"/>
  <c r="T116" i="37"/>
  <c r="E116" i="47"/>
  <c r="U112" i="37"/>
  <c r="T90" i="37"/>
  <c r="T80" i="37"/>
  <c r="U80" i="37"/>
  <c r="T49" i="37"/>
  <c r="E49" i="47"/>
  <c r="AP49" i="47"/>
  <c r="T47" i="37"/>
  <c r="T168" i="37"/>
  <c r="U168" i="37"/>
  <c r="T26" i="37"/>
  <c r="U26" i="37"/>
  <c r="AC309" i="39"/>
  <c r="Y295" i="39"/>
  <c r="Y291" i="39"/>
  <c r="AC150" i="39"/>
  <c r="T72" i="37"/>
  <c r="E72" i="47"/>
  <c r="AC72" i="47"/>
  <c r="T37" i="37"/>
  <c r="T29" i="37"/>
  <c r="W275" i="39"/>
  <c r="AC125" i="39"/>
  <c r="Y22" i="39"/>
  <c r="Y277" i="39"/>
  <c r="Y238" i="39"/>
  <c r="Y234" i="39"/>
  <c r="Y198" i="39"/>
  <c r="AC171" i="39"/>
  <c r="AC167" i="39"/>
  <c r="Y95" i="39"/>
  <c r="W287" i="39"/>
  <c r="W226" i="39"/>
  <c r="AC207" i="39"/>
  <c r="W123" i="39"/>
  <c r="F121" i="39"/>
  <c r="AC107" i="39"/>
  <c r="W110" i="39"/>
  <c r="W105" i="39"/>
  <c r="Y103" i="39"/>
  <c r="AC99" i="39"/>
  <c r="AC97" i="39"/>
  <c r="AC91" i="39"/>
  <c r="W65" i="39"/>
  <c r="AC25" i="39"/>
  <c r="W311" i="39"/>
  <c r="AF309" i="47"/>
  <c r="AA289" i="47"/>
  <c r="AI105" i="47"/>
  <c r="AA105" i="47"/>
  <c r="AU105" i="47"/>
  <c r="Y108" i="39"/>
  <c r="AO120" i="47"/>
  <c r="AI27" i="47"/>
  <c r="AI101" i="47"/>
  <c r="T113" i="47"/>
  <c r="T288" i="47"/>
  <c r="T271" i="47"/>
  <c r="Y171" i="39"/>
  <c r="AI219" i="47"/>
  <c r="AU17" i="47"/>
  <c r="T183" i="47"/>
  <c r="T276" i="47"/>
  <c r="AO300" i="47"/>
  <c r="AC93" i="39"/>
  <c r="AI115" i="47"/>
  <c r="AO73" i="47"/>
  <c r="T73" i="47"/>
  <c r="AO61" i="47"/>
  <c r="AC143" i="39"/>
  <c r="W283" i="39"/>
  <c r="AC206" i="39"/>
  <c r="AC238" i="39"/>
  <c r="Y230" i="39"/>
  <c r="W234" i="39"/>
  <c r="W263" i="39"/>
  <c r="AI91" i="47"/>
  <c r="AA101" i="47"/>
  <c r="AI113" i="47"/>
  <c r="T219" i="47"/>
  <c r="T292" i="47"/>
  <c r="AI280" i="47"/>
  <c r="T17" i="47"/>
  <c r="T207" i="47"/>
  <c r="T308" i="47"/>
  <c r="Y191" i="39"/>
  <c r="Y239" i="39"/>
  <c r="AC33" i="39"/>
  <c r="AI279" i="47"/>
  <c r="AO271" i="47"/>
  <c r="AO268" i="47"/>
  <c r="T168" i="47"/>
  <c r="AO157" i="47"/>
  <c r="T157" i="47"/>
  <c r="AI117" i="47"/>
  <c r="T117" i="47"/>
  <c r="T103" i="47"/>
  <c r="AI89" i="47"/>
  <c r="AA89" i="47"/>
  <c r="AU89" i="47"/>
  <c r="AC65" i="39"/>
  <c r="AU291" i="47"/>
  <c r="AA245" i="47"/>
  <c r="AI220" i="47"/>
  <c r="AU99" i="47"/>
  <c r="AU9" i="47"/>
  <c r="AF246" i="47"/>
  <c r="AF243" i="47"/>
  <c r="AF222" i="47"/>
  <c r="AF302" i="47"/>
  <c r="AF308" i="47"/>
  <c r="AF17" i="47"/>
  <c r="AF36" i="47"/>
  <c r="AF23" i="47"/>
  <c r="AF38" i="47"/>
  <c r="AF34" i="47"/>
  <c r="AF24" i="47"/>
  <c r="AF18" i="47"/>
  <c r="AF31" i="47"/>
  <c r="AF29" i="47"/>
  <c r="AF16" i="47"/>
  <c r="F38" i="68"/>
  <c r="AF14" i="72"/>
  <c r="AF15" i="72"/>
  <c r="S9" i="63"/>
  <c r="F14" i="67"/>
  <c r="X13" i="63"/>
  <c r="AF22" i="70"/>
  <c r="AF23" i="70"/>
  <c r="AF31" i="70"/>
  <c r="AF21" i="70"/>
  <c r="AF28" i="70"/>
  <c r="AF26" i="70"/>
  <c r="AF30" i="70"/>
  <c r="AA9" i="47"/>
  <c r="AF13" i="47"/>
  <c r="AF14" i="47"/>
  <c r="AF11" i="47"/>
  <c r="C25" i="51"/>
  <c r="U18" i="61"/>
  <c r="T18" i="61"/>
  <c r="T17" i="61"/>
  <c r="U17" i="61"/>
  <c r="U16" i="61"/>
  <c r="T16" i="61"/>
  <c r="U10" i="61"/>
  <c r="T10" i="61"/>
  <c r="T13" i="61"/>
  <c r="AF14" i="70"/>
  <c r="AF29" i="70"/>
  <c r="AF85" i="70"/>
  <c r="AF83" i="70"/>
  <c r="AF48" i="70"/>
  <c r="AF64" i="70"/>
  <c r="AF130" i="70"/>
  <c r="AF202" i="70"/>
  <c r="AF110" i="70"/>
  <c r="AF149" i="70"/>
  <c r="AF217" i="70"/>
  <c r="AF112" i="70"/>
  <c r="AF165" i="70"/>
  <c r="AF234" i="70"/>
  <c r="AF271" i="70"/>
  <c r="AF295" i="70"/>
  <c r="AF242" i="70"/>
  <c r="AF249" i="70"/>
  <c r="AF272" i="70"/>
  <c r="AF267" i="70"/>
  <c r="AF273" i="70"/>
  <c r="AF281" i="70"/>
  <c r="AF289" i="70"/>
  <c r="AF152" i="70"/>
  <c r="AF268" i="70"/>
  <c r="AF292" i="70"/>
  <c r="AF127" i="70"/>
  <c r="AF180" i="70"/>
  <c r="AF298" i="70"/>
  <c r="AF282" i="70"/>
  <c r="AF256" i="70"/>
  <c r="AF245" i="70"/>
  <c r="AF236" i="70"/>
  <c r="AF233" i="70"/>
  <c r="AF224" i="70"/>
  <c r="AF203" i="70"/>
  <c r="AF196" i="70"/>
  <c r="AF190" i="70"/>
  <c r="AF142" i="70"/>
  <c r="AF78" i="70"/>
  <c r="AF70" i="70"/>
  <c r="U20" i="61"/>
  <c r="T20" i="61"/>
  <c r="AF13" i="70"/>
  <c r="AF37" i="70"/>
  <c r="AF53" i="70"/>
  <c r="AF93" i="70"/>
  <c r="AF27" i="70"/>
  <c r="AF77" i="70"/>
  <c r="AF59" i="70"/>
  <c r="AF61" i="70"/>
  <c r="AF225" i="47"/>
  <c r="AF262" i="47"/>
  <c r="AF286" i="47"/>
  <c r="AF188" i="47"/>
  <c r="AF185" i="47"/>
  <c r="AF85" i="47"/>
  <c r="AF78" i="47"/>
  <c r="AF74" i="47"/>
  <c r="AF70" i="47"/>
  <c r="AF68" i="47"/>
  <c r="AF27" i="47"/>
  <c r="AF12" i="47"/>
  <c r="AF73" i="47"/>
  <c r="AF271" i="47"/>
  <c r="AF255" i="47"/>
  <c r="AF252" i="47"/>
  <c r="AF250" i="47"/>
  <c r="AF228" i="47"/>
  <c r="AF120" i="47"/>
  <c r="AF96" i="47"/>
  <c r="AF292" i="47"/>
  <c r="AF279" i="47"/>
  <c r="AF273" i="47"/>
  <c r="AF132" i="47"/>
  <c r="AF100" i="47"/>
  <c r="AF146" i="47"/>
  <c r="AF92" i="47"/>
  <c r="AF55" i="47"/>
  <c r="AF278" i="47"/>
  <c r="AF294" i="47"/>
  <c r="AF288" i="47"/>
  <c r="AF296" i="47"/>
  <c r="AF266" i="47"/>
  <c r="AF270" i="47"/>
  <c r="AF210" i="47"/>
  <c r="AJ8" i="50"/>
  <c r="AF214" i="47"/>
  <c r="AF126" i="47"/>
  <c r="AF310" i="47"/>
  <c r="AA296" i="47"/>
  <c r="AI296" i="47"/>
  <c r="AI275" i="47"/>
  <c r="T275" i="47"/>
  <c r="AO275" i="47"/>
  <c r="AU275" i="47"/>
  <c r="AA275" i="47"/>
  <c r="AO244" i="47"/>
  <c r="AI95" i="47"/>
  <c r="AI31" i="47"/>
  <c r="AI72" i="47"/>
  <c r="T53" i="47"/>
  <c r="AF181" i="47"/>
  <c r="AF208" i="47"/>
  <c r="AF179" i="47"/>
  <c r="AF299" i="47"/>
  <c r="AF303" i="47"/>
  <c r="AF298" i="47"/>
  <c r="AF242" i="47"/>
  <c r="AU297" i="47"/>
  <c r="AA287" i="47"/>
  <c r="AO287" i="47"/>
  <c r="T287" i="47"/>
  <c r="AU287" i="47"/>
  <c r="AI272" i="47"/>
  <c r="AO272" i="47"/>
  <c r="AI269" i="47"/>
  <c r="AO107" i="47"/>
  <c r="AA72" i="47"/>
  <c r="AI53" i="47"/>
  <c r="AF204" i="47"/>
  <c r="AF223" i="47"/>
  <c r="T72" i="47"/>
  <c r="AA31" i="47"/>
  <c r="AF258" i="47"/>
  <c r="AF130" i="47"/>
  <c r="AI259" i="47"/>
  <c r="T259" i="47"/>
  <c r="AO259" i="47"/>
  <c r="AU259" i="47"/>
  <c r="AA259" i="47"/>
  <c r="AU53" i="47"/>
  <c r="AF194" i="47"/>
  <c r="AF291" i="47"/>
  <c r="AA244" i="47"/>
  <c r="AF274" i="47"/>
  <c r="AA256" i="47"/>
  <c r="T256" i="47"/>
  <c r="AA191" i="47"/>
  <c r="AU191" i="47"/>
  <c r="AO191" i="47"/>
  <c r="AI191" i="47"/>
  <c r="T164" i="47"/>
  <c r="AI164" i="47"/>
  <c r="T303" i="47"/>
  <c r="AO291" i="47"/>
  <c r="AO279" i="47"/>
  <c r="AO276" i="47"/>
  <c r="AO263" i="47"/>
  <c r="AO260" i="47"/>
  <c r="AA192" i="47"/>
  <c r="AI192" i="47"/>
  <c r="T165" i="47"/>
  <c r="AI147" i="47"/>
  <c r="AA136" i="47"/>
  <c r="AI136" i="47"/>
  <c r="AA131" i="47"/>
  <c r="AA224" i="47"/>
  <c r="AI224" i="47"/>
  <c r="AO223" i="47"/>
  <c r="AU223" i="47"/>
  <c r="T169" i="47"/>
  <c r="AI119" i="47"/>
  <c r="AO109" i="47"/>
  <c r="AU109" i="47"/>
  <c r="T109" i="47"/>
  <c r="AA109" i="47"/>
  <c r="T77" i="47"/>
  <c r="AO77" i="47"/>
  <c r="AA208" i="47"/>
  <c r="AI208" i="47"/>
  <c r="AO173" i="47"/>
  <c r="AO161" i="47"/>
  <c r="T161" i="47"/>
  <c r="AI161" i="47"/>
  <c r="AI111" i="47"/>
  <c r="AO93" i="47"/>
  <c r="AU93" i="47"/>
  <c r="T93" i="47"/>
  <c r="AA93" i="47"/>
  <c r="AO40" i="47"/>
  <c r="AA40" i="47"/>
  <c r="AI40" i="47"/>
  <c r="AO39" i="47"/>
  <c r="T39" i="47"/>
  <c r="AU227" i="47"/>
  <c r="AO227" i="47"/>
  <c r="AO115" i="47"/>
  <c r="AO105" i="47"/>
  <c r="AO99" i="47"/>
  <c r="AO89" i="47"/>
  <c r="AO83" i="47"/>
  <c r="AO48" i="47"/>
  <c r="T9" i="47"/>
  <c r="W267" i="39"/>
  <c r="AC41" i="39"/>
  <c r="Y275" i="39"/>
  <c r="Y298" i="39"/>
  <c r="W298" i="39"/>
  <c r="W41" i="39"/>
  <c r="S170" i="63"/>
  <c r="S241" i="63"/>
  <c r="S126" i="63"/>
  <c r="U126" i="63"/>
  <c r="U278" i="63"/>
  <c r="S278" i="63"/>
  <c r="X28" i="63"/>
  <c r="U28" i="63"/>
  <c r="U141" i="63"/>
  <c r="S141" i="63"/>
  <c r="U203" i="63"/>
  <c r="S203" i="63"/>
  <c r="U69" i="63"/>
  <c r="S69" i="63"/>
  <c r="S233" i="63"/>
  <c r="S254" i="63"/>
  <c r="U254" i="63"/>
  <c r="X271" i="63"/>
  <c r="U271" i="63"/>
  <c r="X73" i="63"/>
  <c r="U73" i="63"/>
  <c r="S73" i="63"/>
  <c r="S226" i="63"/>
  <c r="U226" i="63"/>
  <c r="U183" i="63"/>
  <c r="S183" i="63"/>
  <c r="S161" i="63"/>
  <c r="AF259" i="72"/>
  <c r="U109" i="63"/>
  <c r="U131" i="63"/>
  <c r="S131" i="63"/>
  <c r="U195" i="63"/>
  <c r="S195" i="63"/>
  <c r="U261" i="63"/>
  <c r="S261" i="63"/>
  <c r="X185" i="63"/>
  <c r="U185" i="63"/>
  <c r="S185" i="63"/>
  <c r="AF213" i="72"/>
  <c r="AB96" i="62"/>
  <c r="AF57" i="70"/>
  <c r="AF30" i="47"/>
  <c r="AF267" i="72"/>
  <c r="A25" i="68"/>
  <c r="A26" i="68"/>
  <c r="AF227" i="70"/>
  <c r="AF241" i="70"/>
  <c r="AF168" i="70"/>
  <c r="AF239" i="72"/>
  <c r="AF13" i="72"/>
  <c r="U16" i="63"/>
  <c r="S16" i="63"/>
  <c r="U34" i="63"/>
  <c r="U61" i="63"/>
  <c r="S61" i="63"/>
  <c r="S23" i="63"/>
  <c r="U23" i="63"/>
  <c r="S60" i="63"/>
  <c r="U60" i="63"/>
  <c r="X10" i="63"/>
  <c r="AF37" i="72"/>
  <c r="AF40" i="72"/>
  <c r="S55" i="63"/>
  <c r="AF63" i="72"/>
  <c r="U89" i="63"/>
  <c r="S89" i="63"/>
  <c r="R119" i="63"/>
  <c r="X119" i="63"/>
  <c r="T119" i="63"/>
  <c r="E119" i="72"/>
  <c r="R137" i="63"/>
  <c r="X137" i="63"/>
  <c r="T137" i="63"/>
  <c r="E137" i="72"/>
  <c r="U45" i="63"/>
  <c r="S45" i="63"/>
  <c r="U95" i="63"/>
  <c r="S95" i="63"/>
  <c r="AF120" i="72"/>
  <c r="S22" i="63"/>
  <c r="U22" i="63"/>
  <c r="U30" i="63"/>
  <c r="AF56" i="72"/>
  <c r="AF97" i="72"/>
  <c r="AF70" i="72"/>
  <c r="AF79" i="72"/>
  <c r="AF106" i="72"/>
  <c r="R132" i="63"/>
  <c r="X132" i="63"/>
  <c r="T132" i="63"/>
  <c r="E132" i="72"/>
  <c r="AV132" i="72"/>
  <c r="T147" i="63"/>
  <c r="E147" i="72"/>
  <c r="R147" i="63"/>
  <c r="X147" i="63"/>
  <c r="AF161" i="72"/>
  <c r="T194" i="63"/>
  <c r="E194" i="72"/>
  <c r="R194" i="63"/>
  <c r="X194" i="63"/>
  <c r="T212" i="63"/>
  <c r="E212" i="72"/>
  <c r="R212" i="63"/>
  <c r="U212" i="63"/>
  <c r="X212" i="63"/>
  <c r="T272" i="63"/>
  <c r="E272" i="72"/>
  <c r="R272" i="63"/>
  <c r="X272" i="63"/>
  <c r="U125" i="63"/>
  <c r="S125" i="63"/>
  <c r="AF190" i="72"/>
  <c r="AF256" i="72"/>
  <c r="AF275" i="72"/>
  <c r="AF148" i="72"/>
  <c r="S187" i="63"/>
  <c r="U187" i="63"/>
  <c r="AF100" i="72"/>
  <c r="AF149" i="72"/>
  <c r="AF159" i="72"/>
  <c r="AF188" i="72"/>
  <c r="R205" i="63"/>
  <c r="S205" i="63"/>
  <c r="X205" i="63"/>
  <c r="T205" i="63"/>
  <c r="E205" i="72"/>
  <c r="T220" i="63"/>
  <c r="E220" i="72"/>
  <c r="R220" i="63"/>
  <c r="S220" i="63"/>
  <c r="X220" i="63"/>
  <c r="AF182" i="72"/>
  <c r="AF230" i="72"/>
  <c r="AF238" i="72"/>
  <c r="AF270" i="72"/>
  <c r="U169" i="63"/>
  <c r="S169" i="63"/>
  <c r="AF184" i="72"/>
  <c r="AF231" i="72"/>
  <c r="AF302" i="72"/>
  <c r="S218" i="63"/>
  <c r="U218" i="63"/>
  <c r="AF242" i="72"/>
  <c r="U247" i="63"/>
  <c r="S247" i="63"/>
  <c r="AF278" i="72"/>
  <c r="T286" i="63"/>
  <c r="E286" i="72"/>
  <c r="R286" i="63"/>
  <c r="X286" i="63"/>
  <c r="R295" i="63"/>
  <c r="S295" i="63"/>
  <c r="X295" i="63"/>
  <c r="T295" i="63"/>
  <c r="E295" i="72"/>
  <c r="S186" i="63"/>
  <c r="U186" i="63"/>
  <c r="S232" i="63"/>
  <c r="AF249" i="72"/>
  <c r="AF305" i="72"/>
  <c r="S297" i="63"/>
  <c r="S289" i="63"/>
  <c r="U289" i="63"/>
  <c r="AF18" i="72"/>
  <c r="AF16" i="72"/>
  <c r="AF26" i="72"/>
  <c r="AF34" i="72"/>
  <c r="AF48" i="72"/>
  <c r="R72" i="63"/>
  <c r="S72" i="63"/>
  <c r="X72" i="63"/>
  <c r="T72" i="63"/>
  <c r="E72" i="72"/>
  <c r="AF23" i="72"/>
  <c r="AF39" i="72"/>
  <c r="AF60" i="72"/>
  <c r="U37" i="63"/>
  <c r="S37" i="63"/>
  <c r="S40" i="63"/>
  <c r="U62" i="63"/>
  <c r="S62" i="63"/>
  <c r="R67" i="63"/>
  <c r="S67" i="63"/>
  <c r="X67" i="63"/>
  <c r="T67" i="63"/>
  <c r="E67" i="72"/>
  <c r="AF51" i="72"/>
  <c r="R102" i="63"/>
  <c r="S102" i="63"/>
  <c r="X102" i="63"/>
  <c r="T102" i="63"/>
  <c r="E102" i="72"/>
  <c r="T122" i="63"/>
  <c r="E122" i="72"/>
  <c r="R122" i="63"/>
  <c r="X122" i="63"/>
  <c r="R142" i="63"/>
  <c r="X142" i="63"/>
  <c r="T142" i="63"/>
  <c r="E142" i="72"/>
  <c r="AF71" i="72"/>
  <c r="AF87" i="72"/>
  <c r="U112" i="63"/>
  <c r="S24" i="63"/>
  <c r="AF33" i="72"/>
  <c r="AF93" i="72"/>
  <c r="R74" i="63"/>
  <c r="U74" i="63"/>
  <c r="X74" i="63"/>
  <c r="T74" i="63"/>
  <c r="E74" i="72"/>
  <c r="U79" i="63"/>
  <c r="S79" i="63"/>
  <c r="R108" i="63"/>
  <c r="X108" i="63"/>
  <c r="T108" i="63"/>
  <c r="E108" i="72"/>
  <c r="R136" i="63"/>
  <c r="X136" i="63"/>
  <c r="T136" i="63"/>
  <c r="E136" i="72"/>
  <c r="AF130" i="72"/>
  <c r="R163" i="63"/>
  <c r="X163" i="63"/>
  <c r="T163" i="63"/>
  <c r="E163" i="72"/>
  <c r="T197" i="63"/>
  <c r="E197" i="72"/>
  <c r="R197" i="63"/>
  <c r="X197" i="63"/>
  <c r="R250" i="63"/>
  <c r="X250" i="63"/>
  <c r="T250" i="63"/>
  <c r="E250" i="72"/>
  <c r="T274" i="63"/>
  <c r="E274" i="72"/>
  <c r="R274" i="63"/>
  <c r="X274" i="63"/>
  <c r="AF125" i="72"/>
  <c r="AF155" i="72"/>
  <c r="U190" i="63"/>
  <c r="S190" i="63"/>
  <c r="U213" i="63"/>
  <c r="R262" i="63"/>
  <c r="X262" i="63"/>
  <c r="T262" i="63"/>
  <c r="E262" i="72"/>
  <c r="AF129" i="72"/>
  <c r="AF198" i="72"/>
  <c r="AF105" i="72"/>
  <c r="U153" i="63"/>
  <c r="T168" i="63"/>
  <c r="E168" i="72"/>
  <c r="R168" i="63"/>
  <c r="S168" i="63"/>
  <c r="X168" i="63"/>
  <c r="S188" i="63"/>
  <c r="U188" i="63"/>
  <c r="T206" i="63"/>
  <c r="E206" i="72"/>
  <c r="R206" i="63"/>
  <c r="U206" i="63"/>
  <c r="X206" i="63"/>
  <c r="T225" i="63"/>
  <c r="E225" i="72"/>
  <c r="R225" i="63"/>
  <c r="X225" i="63"/>
  <c r="S234" i="63"/>
  <c r="U234" i="63"/>
  <c r="R263" i="63"/>
  <c r="S263" i="63"/>
  <c r="X263" i="63"/>
  <c r="T263" i="63"/>
  <c r="E263" i="72"/>
  <c r="R285" i="63"/>
  <c r="X285" i="63"/>
  <c r="T285" i="63"/>
  <c r="E285" i="72"/>
  <c r="AF169" i="72"/>
  <c r="S184" i="63"/>
  <c r="U184" i="63"/>
  <c r="U231" i="63"/>
  <c r="U302" i="63"/>
  <c r="S302" i="63"/>
  <c r="AF218" i="72"/>
  <c r="S242" i="63"/>
  <c r="U242" i="63"/>
  <c r="U248" i="63"/>
  <c r="T279" i="63"/>
  <c r="E279" i="72"/>
  <c r="R279" i="63"/>
  <c r="X279" i="63"/>
  <c r="T287" i="63"/>
  <c r="E287" i="72"/>
  <c r="R287" i="63"/>
  <c r="X287" i="63"/>
  <c r="AF162" i="72"/>
  <c r="AF189" i="72"/>
  <c r="AF241" i="72"/>
  <c r="U249" i="63"/>
  <c r="S249" i="63"/>
  <c r="S305" i="63"/>
  <c r="AF297" i="72"/>
  <c r="AF310" i="72"/>
  <c r="U282" i="63"/>
  <c r="U288" i="63"/>
  <c r="S288" i="63"/>
  <c r="U292" i="63"/>
  <c r="AF35" i="72"/>
  <c r="AF20" i="72"/>
  <c r="S32" i="63"/>
  <c r="U32" i="63"/>
  <c r="AF44" i="72"/>
  <c r="R53" i="63"/>
  <c r="S53" i="63"/>
  <c r="X53" i="63"/>
  <c r="T53" i="63"/>
  <c r="E53" i="72"/>
  <c r="X11" i="63"/>
  <c r="U11" i="63"/>
  <c r="S27" i="63"/>
  <c r="S41" i="63"/>
  <c r="U41" i="63"/>
  <c r="U65" i="63"/>
  <c r="AF36" i="72"/>
  <c r="AF38" i="72"/>
  <c r="AF54" i="72"/>
  <c r="AF62" i="72"/>
  <c r="S50" i="63"/>
  <c r="U50" i="63"/>
  <c r="R75" i="63"/>
  <c r="U75" i="63"/>
  <c r="X75" i="63"/>
  <c r="T75" i="63"/>
  <c r="E75" i="72"/>
  <c r="AV75" i="72"/>
  <c r="R111" i="63"/>
  <c r="U111" i="63"/>
  <c r="X111" i="63"/>
  <c r="T111" i="63"/>
  <c r="E111" i="72"/>
  <c r="R127" i="63"/>
  <c r="X127" i="63"/>
  <c r="T127" i="63"/>
  <c r="E127" i="72"/>
  <c r="T145" i="63"/>
  <c r="E145" i="72"/>
  <c r="R145" i="63"/>
  <c r="X145" i="63"/>
  <c r="U71" i="63"/>
  <c r="S71" i="63"/>
  <c r="AF112" i="72"/>
  <c r="AF24" i="72"/>
  <c r="U33" i="63"/>
  <c r="S33" i="63"/>
  <c r="AF83" i="72"/>
  <c r="U93" i="63"/>
  <c r="S93" i="63"/>
  <c r="AF68" i="72"/>
  <c r="U77" i="63"/>
  <c r="S77" i="63"/>
  <c r="AF91" i="72"/>
  <c r="R116" i="63"/>
  <c r="S116" i="63"/>
  <c r="X116" i="63"/>
  <c r="T116" i="63"/>
  <c r="E116" i="72"/>
  <c r="R139" i="63"/>
  <c r="X139" i="63"/>
  <c r="T139" i="63"/>
  <c r="E139" i="72"/>
  <c r="S130" i="63"/>
  <c r="U130" i="63"/>
  <c r="T166" i="63"/>
  <c r="E166" i="72"/>
  <c r="R166" i="63"/>
  <c r="U166" i="63"/>
  <c r="X166" i="63"/>
  <c r="T200" i="63"/>
  <c r="E200" i="72"/>
  <c r="R200" i="63"/>
  <c r="S200" i="63"/>
  <c r="X200" i="63"/>
  <c r="R251" i="63"/>
  <c r="X251" i="63"/>
  <c r="T251" i="63"/>
  <c r="E251" i="72"/>
  <c r="U99" i="63"/>
  <c r="S99" i="63"/>
  <c r="S151" i="63"/>
  <c r="S172" i="63"/>
  <c r="U172" i="63"/>
  <c r="AF204" i="72"/>
  <c r="T243" i="63"/>
  <c r="E243" i="72"/>
  <c r="AP243" i="72"/>
  <c r="R243" i="63"/>
  <c r="X243" i="63"/>
  <c r="R266" i="63"/>
  <c r="X266" i="63"/>
  <c r="T266" i="63"/>
  <c r="E266" i="72"/>
  <c r="AF170" i="72"/>
  <c r="S198" i="63"/>
  <c r="U105" i="63"/>
  <c r="S105" i="63"/>
  <c r="AF153" i="72"/>
  <c r="T176" i="63"/>
  <c r="E176" i="72"/>
  <c r="R176" i="63"/>
  <c r="X176" i="63"/>
  <c r="T191" i="63"/>
  <c r="E191" i="72"/>
  <c r="R191" i="63"/>
  <c r="X191" i="63"/>
  <c r="R211" i="63"/>
  <c r="S211" i="63"/>
  <c r="X211" i="63"/>
  <c r="T211" i="63"/>
  <c r="E211" i="72"/>
  <c r="AF214" i="72"/>
  <c r="AF234" i="72"/>
  <c r="R290" i="63"/>
  <c r="U290" i="63"/>
  <c r="X290" i="63"/>
  <c r="T290" i="63"/>
  <c r="E290" i="72"/>
  <c r="U171" i="63"/>
  <c r="S171" i="63"/>
  <c r="U235" i="63"/>
  <c r="S235" i="63"/>
  <c r="AF237" i="72"/>
  <c r="R244" i="63"/>
  <c r="U244" i="63"/>
  <c r="X244" i="63"/>
  <c r="T244" i="63"/>
  <c r="E244" i="72"/>
  <c r="R280" i="63"/>
  <c r="S280" i="63"/>
  <c r="X280" i="63"/>
  <c r="T280" i="63"/>
  <c r="E280" i="72"/>
  <c r="R293" i="63"/>
  <c r="X293" i="63"/>
  <c r="T293" i="63"/>
  <c r="E293" i="72"/>
  <c r="S162" i="63"/>
  <c r="U162" i="63"/>
  <c r="U189" i="63"/>
  <c r="S189" i="63"/>
  <c r="AF246" i="72"/>
  <c r="AF273" i="72"/>
  <c r="S300" i="63"/>
  <c r="U300" i="63"/>
  <c r="U310" i="63"/>
  <c r="S310" i="63"/>
  <c r="AF282" i="72"/>
  <c r="AF288" i="72"/>
  <c r="AF292" i="72"/>
  <c r="AF12" i="72"/>
  <c r="AF43" i="72"/>
  <c r="U20" i="63"/>
  <c r="S20" i="63"/>
  <c r="AF32" i="72"/>
  <c r="S44" i="63"/>
  <c r="U44" i="63"/>
  <c r="R58" i="63"/>
  <c r="X58" i="63"/>
  <c r="T58" i="63"/>
  <c r="E58" i="72"/>
  <c r="AF11" i="72"/>
  <c r="AF27" i="72"/>
  <c r="AF41" i="72"/>
  <c r="AF65" i="72"/>
  <c r="S36" i="63"/>
  <c r="U36" i="63"/>
  <c r="U38" i="63"/>
  <c r="U54" i="63"/>
  <c r="S54" i="63"/>
  <c r="U63" i="63"/>
  <c r="S63" i="63"/>
  <c r="AF50" i="72"/>
  <c r="AF89" i="72"/>
  <c r="R114" i="63"/>
  <c r="X114" i="63"/>
  <c r="T114" i="63"/>
  <c r="E114" i="72"/>
  <c r="R134" i="63"/>
  <c r="X134" i="63"/>
  <c r="T134" i="63"/>
  <c r="E134" i="72"/>
  <c r="AF45" i="72"/>
  <c r="AF81" i="72"/>
  <c r="AF95" i="72"/>
  <c r="U120" i="63"/>
  <c r="AF22" i="72"/>
  <c r="AF30" i="72"/>
  <c r="S56" i="63"/>
  <c r="U56" i="63"/>
  <c r="AF85" i="72"/>
  <c r="S97" i="63"/>
  <c r="S70" i="63"/>
  <c r="U70" i="63"/>
  <c r="AF77" i="72"/>
  <c r="U91" i="63"/>
  <c r="S91" i="63"/>
  <c r="T124" i="63"/>
  <c r="E124" i="72"/>
  <c r="R124" i="63"/>
  <c r="X124" i="63"/>
  <c r="R144" i="63"/>
  <c r="X144" i="63"/>
  <c r="T144" i="63"/>
  <c r="E144" i="72"/>
  <c r="T157" i="63"/>
  <c r="E157" i="72"/>
  <c r="R157" i="63"/>
  <c r="X157" i="63"/>
  <c r="T174" i="63"/>
  <c r="E174" i="72"/>
  <c r="AV174" i="72"/>
  <c r="R174" i="63"/>
  <c r="S174" i="63"/>
  <c r="X174" i="63"/>
  <c r="T202" i="63"/>
  <c r="E202" i="72"/>
  <c r="R202" i="63"/>
  <c r="X202" i="63"/>
  <c r="T255" i="63"/>
  <c r="E255" i="72"/>
  <c r="R255" i="63"/>
  <c r="X255" i="63"/>
  <c r="AF99" i="72"/>
  <c r="AF151" i="72"/>
  <c r="AF172" i="72"/>
  <c r="S204" i="63"/>
  <c r="U204" i="63"/>
  <c r="S256" i="63"/>
  <c r="S275" i="63"/>
  <c r="S148" i="63"/>
  <c r="U148" i="63"/>
  <c r="AF187" i="72"/>
  <c r="S100" i="63"/>
  <c r="U100" i="63"/>
  <c r="U159" i="63"/>
  <c r="S159" i="63"/>
  <c r="AF183" i="72"/>
  <c r="R196" i="63"/>
  <c r="X196" i="63"/>
  <c r="T196" i="63"/>
  <c r="E196" i="72"/>
  <c r="R215" i="63"/>
  <c r="X215" i="63"/>
  <c r="T215" i="63"/>
  <c r="E215" i="72"/>
  <c r="AF160" i="72"/>
  <c r="S214" i="63"/>
  <c r="U214" i="63"/>
  <c r="S238" i="63"/>
  <c r="U238" i="63"/>
  <c r="S258" i="63"/>
  <c r="U258" i="63"/>
  <c r="R308" i="63"/>
  <c r="U308" i="63"/>
  <c r="X308" i="63"/>
  <c r="T308" i="63"/>
  <c r="E308" i="72"/>
  <c r="AF171" i="72"/>
  <c r="AF210" i="72"/>
  <c r="AF235" i="72"/>
  <c r="AF177" i="72"/>
  <c r="U237" i="63"/>
  <c r="S237" i="63"/>
  <c r="AF247" i="72"/>
  <c r="R265" i="63"/>
  <c r="X265" i="63"/>
  <c r="T265" i="63"/>
  <c r="E265" i="72"/>
  <c r="R284" i="63"/>
  <c r="X284" i="63"/>
  <c r="T284" i="63"/>
  <c r="E284" i="72"/>
  <c r="T294" i="63"/>
  <c r="E294" i="72"/>
  <c r="R294" i="63"/>
  <c r="S294" i="63"/>
  <c r="X294" i="63"/>
  <c r="AF186" i="72"/>
  <c r="AF232" i="72"/>
  <c r="U273" i="63"/>
  <c r="S273" i="63"/>
  <c r="AF300" i="72"/>
  <c r="U269" i="63"/>
  <c r="AF283" i="72"/>
  <c r="AF289" i="72"/>
  <c r="AB272" i="62"/>
  <c r="AF39" i="70"/>
  <c r="AF174" i="70"/>
  <c r="AF235" i="70"/>
  <c r="AF188" i="70"/>
  <c r="AF158" i="70"/>
  <c r="AF172" i="70"/>
  <c r="AF210" i="70"/>
  <c r="AF277" i="70"/>
  <c r="AF260" i="70"/>
  <c r="AF276" i="70"/>
  <c r="AF283" i="70"/>
  <c r="AF248" i="70"/>
  <c r="AB98" i="62"/>
  <c r="AB288" i="62"/>
  <c r="AF87" i="70"/>
  <c r="AF137" i="70"/>
  <c r="AF156" i="70"/>
  <c r="AF208" i="70"/>
  <c r="AF164" i="70"/>
  <c r="AF121" i="70"/>
  <c r="AF221" i="70"/>
  <c r="AF306" i="70"/>
  <c r="AF308" i="70"/>
  <c r="AF261" i="70"/>
  <c r="AF263" i="70"/>
  <c r="AF275" i="70"/>
  <c r="AF304" i="70"/>
  <c r="AF262" i="70"/>
  <c r="AF278" i="70"/>
  <c r="AB308" i="62"/>
  <c r="AF187" i="70"/>
  <c r="AF111" i="70"/>
  <c r="AF135" i="70"/>
  <c r="AF200" i="70"/>
  <c r="AF198" i="70"/>
  <c r="AF293" i="70"/>
  <c r="AF285" i="70"/>
  <c r="AF258" i="70"/>
  <c r="AF274" i="70"/>
  <c r="AB216" i="62"/>
  <c r="AB48" i="62"/>
  <c r="AB116" i="62"/>
  <c r="AF103" i="70"/>
  <c r="AF79" i="70"/>
  <c r="AF101" i="70"/>
  <c r="AF147" i="70"/>
  <c r="AF246" i="70"/>
  <c r="AF279" i="70"/>
  <c r="AF240" i="70"/>
  <c r="AF291" i="70"/>
  <c r="AF297" i="70"/>
  <c r="AF255" i="70"/>
  <c r="AF266" i="70"/>
  <c r="AF264" i="70"/>
  <c r="AF294" i="70"/>
  <c r="AF309" i="70"/>
  <c r="AF310" i="70"/>
  <c r="Y33" i="39"/>
  <c r="AC115" i="39"/>
  <c r="W30" i="39"/>
  <c r="Y30" i="39"/>
  <c r="Y68" i="39"/>
  <c r="Y187" i="39"/>
  <c r="W187" i="39"/>
  <c r="AF72" i="47"/>
  <c r="AF168" i="47"/>
  <c r="AC149" i="39"/>
  <c r="AF47" i="47"/>
  <c r="AF90" i="47"/>
  <c r="AF79" i="47"/>
  <c r="AF176" i="47"/>
  <c r="AF175" i="47"/>
  <c r="AF106" i="47"/>
  <c r="AF251" i="47"/>
  <c r="AF272" i="47"/>
  <c r="AF280" i="47"/>
  <c r="AF199" i="47"/>
  <c r="AF295" i="47"/>
  <c r="AF202" i="47"/>
  <c r="AF261" i="47"/>
  <c r="AF281" i="47"/>
  <c r="Y107" i="39"/>
  <c r="W107" i="39"/>
  <c r="W21" i="39"/>
  <c r="W40" i="39"/>
  <c r="W35" i="39"/>
  <c r="Y35" i="39"/>
  <c r="AC147" i="39"/>
  <c r="W222" i="39"/>
  <c r="Y222" i="39"/>
  <c r="AC302" i="39"/>
  <c r="AF49" i="47"/>
  <c r="AF56" i="47"/>
  <c r="AF184" i="47"/>
  <c r="AF32" i="47"/>
  <c r="AF218" i="47"/>
  <c r="AF215" i="47"/>
  <c r="AF269" i="47"/>
  <c r="AF160" i="47"/>
  <c r="AF301" i="47"/>
  <c r="AF285" i="47"/>
  <c r="AC30" i="39"/>
  <c r="Y125" i="39"/>
  <c r="W125" i="39"/>
  <c r="AC182" i="39"/>
  <c r="Y110" i="39"/>
  <c r="Y287" i="39"/>
  <c r="Y302" i="39"/>
  <c r="W302" i="39"/>
  <c r="AF26" i="47"/>
  <c r="W218" i="39"/>
  <c r="Y218" i="39"/>
  <c r="AF116" i="47"/>
  <c r="AF153" i="47"/>
  <c r="W247" i="39"/>
  <c r="AF137" i="47"/>
  <c r="AF87" i="47"/>
  <c r="AF284" i="47"/>
  <c r="AF304" i="47"/>
  <c r="AF44" i="47"/>
  <c r="AF203" i="47"/>
  <c r="AF241" i="47"/>
  <c r="AF240" i="47"/>
  <c r="AC31" i="39"/>
  <c r="W27" i="39"/>
  <c r="Y27" i="39"/>
  <c r="AF37" i="47"/>
  <c r="W246" i="39"/>
  <c r="Y246" i="39"/>
  <c r="AF15" i="47"/>
  <c r="Y149" i="39"/>
  <c r="AC218" i="39"/>
  <c r="AF80" i="47"/>
  <c r="AC247" i="39"/>
  <c r="AF183" i="47"/>
  <c r="AF197" i="47"/>
  <c r="AF276" i="47"/>
  <c r="AF305" i="47"/>
  <c r="AF245" i="47"/>
  <c r="AF289" i="47"/>
  <c r="AF102" i="47"/>
  <c r="AF20" i="70"/>
  <c r="AF24" i="70"/>
  <c r="AF12" i="70"/>
  <c r="AF17" i="70"/>
  <c r="AF18" i="70"/>
  <c r="AF16" i="70"/>
  <c r="AF174" i="72"/>
  <c r="U58" i="63"/>
  <c r="S58" i="63"/>
  <c r="S293" i="63"/>
  <c r="U293" i="63"/>
  <c r="AF145" i="72"/>
  <c r="S262" i="63"/>
  <c r="U262" i="63"/>
  <c r="S122" i="63"/>
  <c r="U122" i="63"/>
  <c r="AF72" i="72"/>
  <c r="U286" i="63"/>
  <c r="S286" i="63"/>
  <c r="U205" i="63"/>
  <c r="AF212" i="72"/>
  <c r="AF132" i="72"/>
  <c r="AF137" i="72"/>
  <c r="AF215" i="72"/>
  <c r="AF251" i="72"/>
  <c r="AF263" i="72"/>
  <c r="AF274" i="72"/>
  <c r="U294" i="63"/>
  <c r="AF265" i="72"/>
  <c r="U215" i="63"/>
  <c r="S215" i="63"/>
  <c r="S202" i="63"/>
  <c r="U202" i="63"/>
  <c r="S124" i="63"/>
  <c r="U124" i="63"/>
  <c r="AF134" i="72"/>
  <c r="AF280" i="72"/>
  <c r="S290" i="63"/>
  <c r="AF191" i="72"/>
  <c r="U251" i="63"/>
  <c r="S251" i="63"/>
  <c r="AF166" i="72"/>
  <c r="U139" i="63"/>
  <c r="S139" i="63"/>
  <c r="AF127" i="72"/>
  <c r="AF75" i="72"/>
  <c r="AF279" i="72"/>
  <c r="U263" i="63"/>
  <c r="AF225" i="72"/>
  <c r="AF250" i="72"/>
  <c r="AF163" i="72"/>
  <c r="S108" i="63"/>
  <c r="U108" i="63"/>
  <c r="S74" i="63"/>
  <c r="AF122" i="72"/>
  <c r="U72" i="63"/>
  <c r="AF286" i="72"/>
  <c r="S272" i="63"/>
  <c r="U272" i="63"/>
  <c r="S194" i="63"/>
  <c r="U194" i="63"/>
  <c r="S132" i="63"/>
  <c r="U132" i="63"/>
  <c r="U284" i="63"/>
  <c r="S284" i="63"/>
  <c r="AF255" i="72"/>
  <c r="S114" i="63"/>
  <c r="U114" i="63"/>
  <c r="S266" i="63"/>
  <c r="U266" i="63"/>
  <c r="S111" i="63"/>
  <c r="U53" i="63"/>
  <c r="S279" i="63"/>
  <c r="U279" i="63"/>
  <c r="AF108" i="72"/>
  <c r="AF294" i="72"/>
  <c r="U265" i="63"/>
  <c r="S265" i="63"/>
  <c r="AF196" i="72"/>
  <c r="AF202" i="72"/>
  <c r="AF157" i="72"/>
  <c r="AF124" i="72"/>
  <c r="S134" i="63"/>
  <c r="U134" i="63"/>
  <c r="U280" i="63"/>
  <c r="AF211" i="72"/>
  <c r="S176" i="63"/>
  <c r="U176" i="63"/>
  <c r="AF243" i="72"/>
  <c r="U200" i="63"/>
  <c r="AF116" i="72"/>
  <c r="U127" i="63"/>
  <c r="S127" i="63"/>
  <c r="S75" i="63"/>
  <c r="S287" i="63"/>
  <c r="U287" i="63"/>
  <c r="AF285" i="72"/>
  <c r="S206" i="63"/>
  <c r="U168" i="63"/>
  <c r="S250" i="63"/>
  <c r="U250" i="63"/>
  <c r="AF136" i="72"/>
  <c r="AF142" i="72"/>
  <c r="AF102" i="72"/>
  <c r="AF295" i="72"/>
  <c r="AF220" i="72"/>
  <c r="AF272" i="72"/>
  <c r="AF194" i="72"/>
  <c r="U147" i="63"/>
  <c r="S147" i="63"/>
  <c r="AF119" i="72"/>
  <c r="AF290" i="72"/>
  <c r="U191" i="63"/>
  <c r="S191" i="63"/>
  <c r="AF139" i="72"/>
  <c r="U225" i="63"/>
  <c r="S225" i="63"/>
  <c r="AF197" i="72"/>
  <c r="AF74" i="72"/>
  <c r="A16" i="67"/>
  <c r="AF284" i="72"/>
  <c r="AF308" i="72"/>
  <c r="S196" i="63"/>
  <c r="U196" i="63"/>
  <c r="S255" i="63"/>
  <c r="U255" i="63"/>
  <c r="U174" i="63"/>
  <c r="AF144" i="72"/>
  <c r="AF114" i="72"/>
  <c r="AF58" i="72"/>
  <c r="AF293" i="72"/>
  <c r="AF244" i="72"/>
  <c r="AF176" i="72"/>
  <c r="AF266" i="72"/>
  <c r="AF200" i="72"/>
  <c r="U116" i="63"/>
  <c r="U145" i="63"/>
  <c r="S145" i="63"/>
  <c r="AF111" i="72"/>
  <c r="AF53" i="72"/>
  <c r="AF287" i="72"/>
  <c r="S285" i="63"/>
  <c r="U285" i="63"/>
  <c r="AF206" i="72"/>
  <c r="AF168" i="72"/>
  <c r="AF262" i="72"/>
  <c r="S274" i="63"/>
  <c r="U274" i="63"/>
  <c r="S142" i="63"/>
  <c r="U142" i="63"/>
  <c r="U102" i="63"/>
  <c r="AF67" i="72"/>
  <c r="AF205" i="72"/>
  <c r="S212" i="63"/>
  <c r="AF147" i="72"/>
  <c r="U119" i="63"/>
  <c r="S119" i="63"/>
  <c r="AF10" i="70"/>
  <c r="A28" i="68"/>
  <c r="A29" i="68"/>
  <c r="A18" i="67"/>
  <c r="A20" i="67"/>
  <c r="A30" i="68"/>
  <c r="A31" i="68"/>
  <c r="A22" i="67"/>
  <c r="A32" i="68"/>
  <c r="A34" i="68"/>
  <c r="A35" i="68"/>
  <c r="A36" i="68"/>
  <c r="A37" i="68"/>
  <c r="A39" i="68"/>
  <c r="A40" i="68"/>
  <c r="A42" i="68"/>
  <c r="A43" i="68"/>
  <c r="A44" i="68"/>
  <c r="A45" i="68"/>
  <c r="A47" i="68"/>
  <c r="A48" i="68"/>
  <c r="A50" i="68"/>
  <c r="A51" i="68"/>
  <c r="A52" i="68"/>
  <c r="A53" i="68"/>
  <c r="A54" i="68"/>
  <c r="A56" i="68"/>
  <c r="A57" i="68"/>
  <c r="A58" i="68"/>
  <c r="A59" i="68"/>
  <c r="A60" i="68"/>
  <c r="A61" i="68"/>
  <c r="A62" i="68"/>
  <c r="A64" i="68"/>
  <c r="A65" i="68"/>
  <c r="A67" i="68"/>
  <c r="A68" i="68"/>
  <c r="A70" i="68"/>
  <c r="A71" i="68"/>
  <c r="A72" i="68"/>
  <c r="A73" i="68"/>
  <c r="A75" i="68"/>
  <c r="A76" i="68"/>
  <c r="A78" i="68"/>
  <c r="A79" i="68"/>
  <c r="A80" i="68"/>
  <c r="A81" i="68"/>
  <c r="A83" i="68"/>
  <c r="A84" i="68"/>
  <c r="A85" i="68"/>
  <c r="A86" i="68"/>
  <c r="A87" i="68"/>
  <c r="A88" i="68"/>
  <c r="A90" i="68"/>
  <c r="A92" i="68"/>
  <c r="A93" i="68"/>
  <c r="A95" i="68"/>
  <c r="A96" i="68"/>
  <c r="A98" i="68"/>
  <c r="A99" i="68"/>
  <c r="A100" i="68"/>
  <c r="A101" i="68"/>
  <c r="A102" i="68"/>
  <c r="A103" i="68"/>
  <c r="A104" i="68"/>
  <c r="A106" i="68"/>
  <c r="A107" i="68"/>
  <c r="A108" i="68"/>
  <c r="A109" i="68"/>
  <c r="A110" i="68"/>
  <c r="A111" i="68"/>
  <c r="A112" i="68"/>
  <c r="A113" i="68"/>
  <c r="A114" i="68"/>
  <c r="A116" i="68"/>
  <c r="A117" i="68"/>
  <c r="A119" i="68"/>
  <c r="A120" i="68"/>
  <c r="A121" i="68"/>
  <c r="A123" i="68"/>
  <c r="A124" i="68"/>
  <c r="A126" i="68"/>
  <c r="A129" i="68"/>
  <c r="A130" i="68"/>
  <c r="A132" i="68"/>
  <c r="A134" i="68"/>
  <c r="A138" i="68"/>
  <c r="A140" i="68"/>
  <c r="A144" i="68"/>
  <c r="A146" i="68"/>
  <c r="A148" i="68"/>
  <c r="A152" i="68"/>
  <c r="A154" i="68"/>
  <c r="A156" i="68"/>
  <c r="A160" i="68"/>
  <c r="A162" i="68"/>
  <c r="A164" i="68"/>
  <c r="A166" i="68"/>
  <c r="A170" i="68"/>
  <c r="A171" i="68"/>
  <c r="A172" i="68"/>
  <c r="A174" i="68"/>
  <c r="A176" i="68"/>
  <c r="A180" i="68"/>
  <c r="A182" i="68"/>
  <c r="A184" i="68"/>
  <c r="A186" i="68"/>
  <c r="A190" i="68"/>
  <c r="A192" i="68"/>
  <c r="A194" i="68"/>
  <c r="A196" i="68"/>
  <c r="A198" i="68"/>
  <c r="A200" i="68"/>
  <c r="A202" i="68"/>
  <c r="A204" i="68"/>
  <c r="A206" i="68"/>
  <c r="A208" i="68"/>
  <c r="A212" i="68"/>
  <c r="A216" i="68"/>
  <c r="A220" i="68"/>
  <c r="A224" i="68"/>
  <c r="A228" i="68"/>
  <c r="A229" i="68"/>
  <c r="A230" i="68"/>
  <c r="A232" i="68"/>
  <c r="A233" i="68"/>
  <c r="A236" i="68"/>
  <c r="A237" i="68"/>
  <c r="A239" i="68"/>
  <c r="A240" i="68"/>
  <c r="A241" i="68"/>
  <c r="A243" i="68"/>
  <c r="A244" i="68"/>
  <c r="A246" i="68"/>
  <c r="A247" i="68"/>
  <c r="A249" i="68"/>
  <c r="A250" i="68"/>
  <c r="A251" i="68"/>
  <c r="A253" i="68"/>
  <c r="A254" i="68"/>
  <c r="A256" i="68"/>
  <c r="A257" i="68"/>
  <c r="A259" i="68"/>
  <c r="A260" i="68"/>
  <c r="A262" i="68"/>
  <c r="A263" i="68"/>
  <c r="A265" i="68"/>
  <c r="A266" i="68"/>
  <c r="A267" i="68"/>
  <c r="A268" i="68"/>
  <c r="A270" i="68"/>
  <c r="A271" i="68"/>
  <c r="A272" i="68"/>
  <c r="A274" i="68"/>
  <c r="A275" i="68"/>
  <c r="A276" i="68"/>
  <c r="A277" i="68"/>
  <c r="A278" i="68"/>
  <c r="A279" i="68"/>
  <c r="A281" i="68"/>
  <c r="A282" i="68"/>
  <c r="A284" i="68"/>
  <c r="A285" i="68"/>
  <c r="A287" i="68"/>
  <c r="A289" i="68"/>
  <c r="A291" i="68"/>
  <c r="A295" i="68"/>
  <c r="A301" i="68"/>
  <c r="A303" i="68"/>
  <c r="A305" i="68"/>
  <c r="A309" i="68"/>
  <c r="A311" i="68"/>
  <c r="A21" i="39"/>
  <c r="A24" i="67"/>
  <c r="A26" i="67"/>
  <c r="A28" i="67"/>
  <c r="A29" i="67"/>
  <c r="A30" i="67"/>
  <c r="A32" i="67"/>
  <c r="A36" i="67"/>
  <c r="A38" i="67"/>
  <c r="A40" i="67"/>
  <c r="A41" i="67"/>
  <c r="A43" i="67"/>
  <c r="A44" i="67"/>
  <c r="A45" i="67"/>
  <c r="A47" i="67"/>
  <c r="A49" i="67"/>
  <c r="A51" i="67"/>
  <c r="A53" i="67"/>
  <c r="A55" i="67"/>
  <c r="A56" i="67"/>
  <c r="A57" i="67"/>
  <c r="A59" i="67"/>
  <c r="A61" i="67"/>
  <c r="A63" i="67"/>
  <c r="A65" i="67"/>
  <c r="A67" i="67"/>
  <c r="A69" i="67"/>
  <c r="A71" i="67"/>
  <c r="A73" i="67"/>
  <c r="A77" i="67"/>
  <c r="A79" i="67"/>
  <c r="A83" i="67"/>
  <c r="A84" i="67"/>
  <c r="A85" i="67"/>
  <c r="A89" i="67"/>
  <c r="A91" i="67"/>
  <c r="A93" i="67"/>
  <c r="A96" i="67"/>
  <c r="A97" i="67"/>
  <c r="A98" i="67"/>
  <c r="A99" i="67"/>
  <c r="A101" i="67"/>
  <c r="A102" i="67"/>
  <c r="A103" i="67"/>
  <c r="A104" i="67"/>
  <c r="A105" i="67"/>
  <c r="A106" i="67"/>
  <c r="A108" i="67"/>
  <c r="A112" i="67"/>
  <c r="A113" i="67"/>
  <c r="A115" i="67"/>
  <c r="A117" i="67"/>
  <c r="A118" i="67"/>
  <c r="A120" i="67"/>
  <c r="A121" i="67"/>
  <c r="A122" i="67"/>
  <c r="A124" i="67"/>
  <c r="A125" i="67"/>
  <c r="A126" i="67"/>
  <c r="A127" i="67"/>
  <c r="A128" i="67"/>
  <c r="A129" i="67"/>
  <c r="A130" i="67"/>
  <c r="A131" i="67"/>
  <c r="A132" i="67"/>
  <c r="A133" i="67"/>
  <c r="A135" i="67"/>
  <c r="A136" i="67"/>
  <c r="A137" i="67"/>
  <c r="A138" i="67"/>
  <c r="A139" i="67"/>
  <c r="A141" i="67"/>
  <c r="A142" i="67"/>
  <c r="A143" i="67"/>
  <c r="A144" i="67"/>
  <c r="A146" i="67"/>
  <c r="A147" i="67"/>
  <c r="A149" i="67"/>
  <c r="A153" i="67"/>
  <c r="A157" i="67"/>
  <c r="A161" i="67"/>
  <c r="A163" i="67"/>
  <c r="A165" i="67"/>
  <c r="A167" i="67"/>
  <c r="A169" i="67"/>
  <c r="A171" i="67"/>
  <c r="A173" i="67"/>
  <c r="A175" i="67"/>
  <c r="A177" i="67"/>
  <c r="A179" i="67"/>
  <c r="A181" i="67"/>
  <c r="A182" i="67"/>
  <c r="A183" i="67"/>
  <c r="A185" i="67"/>
  <c r="A187" i="67"/>
  <c r="A189" i="67"/>
  <c r="A191" i="67"/>
  <c r="A193" i="67"/>
  <c r="A195" i="67"/>
  <c r="A199" i="67"/>
  <c r="A201" i="67"/>
  <c r="A203" i="67"/>
  <c r="A205" i="67"/>
  <c r="A207" i="67"/>
  <c r="A208" i="67"/>
  <c r="A209" i="67"/>
  <c r="A210" i="67"/>
  <c r="A212" i="67"/>
  <c r="A214" i="67"/>
  <c r="A215" i="67"/>
  <c r="A217" i="67"/>
  <c r="A218" i="67"/>
  <c r="A219" i="67"/>
  <c r="A220" i="67"/>
  <c r="A221" i="67"/>
  <c r="A223" i="67"/>
  <c r="A229" i="67"/>
  <c r="A230" i="67"/>
  <c r="A231" i="67"/>
  <c r="A232" i="67"/>
  <c r="A233" i="67"/>
  <c r="A234" i="67"/>
  <c r="A235" i="67"/>
  <c r="A236" i="67"/>
  <c r="A239" i="67"/>
  <c r="A240" i="67"/>
  <c r="A242" i="67"/>
  <c r="A243" i="67"/>
  <c r="A244" i="67"/>
  <c r="A247" i="67"/>
  <c r="A248" i="67"/>
  <c r="A250" i="67"/>
  <c r="A251" i="67"/>
  <c r="A255" i="67"/>
  <c r="A256" i="67"/>
  <c r="A257" i="67"/>
  <c r="A258" i="67"/>
  <c r="A259" i="67"/>
  <c r="A260" i="67"/>
  <c r="A262" i="67"/>
  <c r="A263" i="67"/>
  <c r="A264" i="67"/>
  <c r="A265" i="67"/>
  <c r="A266" i="67"/>
  <c r="A267" i="67"/>
  <c r="A268" i="67"/>
  <c r="A270" i="67"/>
  <c r="A271" i="67"/>
  <c r="A272" i="67"/>
  <c r="A273" i="67"/>
  <c r="A275" i="67"/>
  <c r="A277" i="67"/>
  <c r="A278" i="67"/>
  <c r="A279" i="67"/>
  <c r="A280" i="67"/>
  <c r="A281" i="67"/>
  <c r="A285" i="67"/>
  <c r="A288" i="67"/>
  <c r="A289" i="67"/>
  <c r="A290" i="67"/>
  <c r="A291" i="67"/>
  <c r="A292" i="67"/>
  <c r="A293" i="67"/>
  <c r="A294" i="67"/>
  <c r="A296" i="67"/>
  <c r="A297" i="67"/>
  <c r="A298" i="67"/>
  <c r="A301" i="67"/>
  <c r="A303" i="67"/>
  <c r="A307" i="67"/>
  <c r="A308" i="67"/>
  <c r="A309" i="67"/>
  <c r="A310" i="67"/>
  <c r="A28" i="62"/>
  <c r="A32" i="62"/>
  <c r="A36" i="62"/>
  <c r="A40" i="62"/>
  <c r="A44" i="62"/>
  <c r="A48" i="62"/>
  <c r="A52" i="62"/>
  <c r="A56" i="62"/>
  <c r="A64" i="62"/>
  <c r="A68" i="62"/>
  <c r="A72" i="62"/>
  <c r="A76" i="62"/>
  <c r="A80" i="62"/>
  <c r="A94" i="62"/>
  <c r="A96" i="62"/>
  <c r="A100" i="62"/>
  <c r="A102" i="62"/>
  <c r="A104" i="62"/>
  <c r="A108" i="62"/>
  <c r="A110" i="62"/>
  <c r="A116" i="62"/>
  <c r="A120" i="62"/>
  <c r="A136" i="62"/>
  <c r="A172" i="62"/>
  <c r="A178" i="62"/>
  <c r="A180" i="62"/>
  <c r="A184" i="62"/>
  <c r="A204" i="62"/>
  <c r="A208" i="62"/>
  <c r="A212" i="62"/>
  <c r="A216" i="62"/>
  <c r="A226" i="62"/>
  <c r="A228" i="62"/>
  <c r="A232" i="62"/>
  <c r="A236" i="62"/>
  <c r="A240" i="62"/>
  <c r="A244" i="62"/>
  <c r="A248" i="62"/>
  <c r="A252" i="62"/>
  <c r="A256" i="62"/>
  <c r="A258" i="62"/>
  <c r="A260" i="62"/>
  <c r="A264" i="62"/>
  <c r="A268" i="62"/>
  <c r="A272" i="62"/>
  <c r="A276" i="62"/>
  <c r="A280" i="62"/>
  <c r="A284" i="62"/>
  <c r="A288" i="62"/>
  <c r="A290" i="62"/>
  <c r="A292" i="62"/>
  <c r="A296" i="62"/>
  <c r="A300" i="62"/>
  <c r="A304" i="62"/>
  <c r="A308" i="62"/>
  <c r="A312" i="62"/>
  <c r="A22" i="39"/>
  <c r="A23" i="39"/>
  <c r="A25" i="39"/>
  <c r="A27" i="39"/>
  <c r="A29" i="39"/>
  <c r="A30" i="39"/>
  <c r="A31" i="39"/>
  <c r="A33" i="39"/>
  <c r="A34" i="39"/>
  <c r="A35" i="39"/>
  <c r="A37" i="39"/>
  <c r="A39" i="39"/>
  <c r="A41" i="39"/>
  <c r="A42" i="39"/>
  <c r="A43" i="39"/>
  <c r="A45" i="39"/>
  <c r="A46" i="39"/>
  <c r="A47" i="39"/>
  <c r="A49" i="39"/>
  <c r="A50" i="39"/>
  <c r="A51" i="39"/>
  <c r="A53" i="39"/>
  <c r="A54" i="39"/>
  <c r="A55" i="39"/>
  <c r="A57" i="39"/>
  <c r="A58" i="39"/>
  <c r="A59" i="39"/>
  <c r="A61" i="39"/>
  <c r="A62" i="39"/>
  <c r="A63" i="39"/>
  <c r="A65" i="39"/>
  <c r="A66" i="39"/>
  <c r="A67" i="39"/>
  <c r="A69" i="39"/>
  <c r="A70" i="39"/>
  <c r="A71" i="39"/>
  <c r="A73" i="39"/>
  <c r="A74" i="39"/>
  <c r="A75" i="39"/>
  <c r="A77" i="39"/>
  <c r="A78" i="39"/>
  <c r="A79" i="39"/>
  <c r="A81" i="39"/>
  <c r="A82" i="39"/>
  <c r="A83" i="39"/>
  <c r="A85" i="39"/>
  <c r="A87" i="39"/>
  <c r="A89" i="39"/>
  <c r="A90" i="39"/>
  <c r="A91" i="39"/>
  <c r="A93" i="39"/>
  <c r="A94" i="39"/>
  <c r="A95" i="39"/>
  <c r="A97" i="39"/>
  <c r="A98" i="39"/>
  <c r="A99" i="39"/>
  <c r="A101" i="39"/>
  <c r="A102" i="39"/>
  <c r="A103" i="39"/>
  <c r="A105" i="39"/>
  <c r="A106" i="39"/>
  <c r="A107" i="39"/>
  <c r="A109" i="39"/>
  <c r="A110" i="39"/>
  <c r="A111" i="39"/>
  <c r="A113" i="39"/>
  <c r="A114" i="39"/>
  <c r="A115" i="39"/>
  <c r="A117" i="39"/>
  <c r="A118" i="39"/>
  <c r="A119" i="39"/>
  <c r="A121" i="39"/>
  <c r="A123" i="39"/>
  <c r="A125" i="39"/>
  <c r="A129" i="39"/>
  <c r="A130" i="39"/>
  <c r="A131" i="39"/>
  <c r="A133" i="39"/>
  <c r="A134" i="39"/>
  <c r="A135" i="39"/>
  <c r="A137" i="39"/>
  <c r="A138" i="39"/>
  <c r="A139" i="39"/>
  <c r="A141" i="39"/>
  <c r="A143" i="39"/>
  <c r="A145" i="39"/>
  <c r="A146" i="39"/>
  <c r="A147" i="39"/>
  <c r="A149" i="39"/>
  <c r="A150" i="39"/>
  <c r="A151" i="39"/>
  <c r="A153" i="39"/>
  <c r="A155" i="39"/>
  <c r="A157" i="39"/>
  <c r="A158" i="39"/>
  <c r="A159" i="39"/>
  <c r="A161" i="39"/>
  <c r="A162" i="39"/>
  <c r="A163" i="39"/>
  <c r="A165" i="39"/>
  <c r="A166" i="39"/>
  <c r="A167" i="39"/>
  <c r="A169" i="39"/>
  <c r="A171" i="39"/>
  <c r="A173" i="39"/>
  <c r="A174" i="39"/>
  <c r="A175" i="39"/>
  <c r="A177" i="39"/>
  <c r="A179" i="39"/>
  <c r="A181" i="39"/>
  <c r="A182" i="39"/>
  <c r="A183" i="39"/>
  <c r="A185" i="39"/>
  <c r="A186" i="39"/>
  <c r="A187" i="39"/>
  <c r="A189" i="39"/>
  <c r="A190" i="39"/>
  <c r="A191" i="39"/>
  <c r="A193" i="39"/>
  <c r="A194" i="39"/>
  <c r="A195" i="39"/>
  <c r="A197" i="39"/>
  <c r="A198" i="39"/>
  <c r="A199" i="39"/>
  <c r="A201" i="39"/>
  <c r="A202" i="39"/>
  <c r="A203" i="39"/>
  <c r="A205" i="39"/>
  <c r="A206" i="39"/>
  <c r="A207" i="39"/>
  <c r="A209" i="39"/>
  <c r="A210" i="39"/>
  <c r="A211" i="39"/>
  <c r="A213" i="39"/>
  <c r="A214" i="39"/>
  <c r="A215" i="39"/>
  <c r="A217" i="39"/>
  <c r="A218" i="39"/>
  <c r="A219" i="39"/>
  <c r="A221" i="39"/>
  <c r="A222" i="39"/>
  <c r="A223" i="39"/>
  <c r="A225" i="39"/>
  <c r="A226" i="39"/>
  <c r="A227" i="39"/>
  <c r="A229" i="39"/>
  <c r="A230" i="39"/>
  <c r="A231" i="39"/>
  <c r="A233" i="39"/>
  <c r="A234" i="39"/>
  <c r="A237" i="39"/>
  <c r="A238" i="39"/>
  <c r="A239" i="39"/>
  <c r="A241" i="39"/>
  <c r="A242" i="39"/>
  <c r="A243" i="39"/>
  <c r="A245" i="39"/>
  <c r="A246" i="39"/>
  <c r="A247" i="39"/>
  <c r="A249" i="39"/>
  <c r="A251" i="39"/>
  <c r="A253" i="39"/>
  <c r="A254" i="39"/>
  <c r="A255" i="39"/>
  <c r="A257" i="39"/>
  <c r="A258" i="39"/>
  <c r="A259" i="39"/>
  <c r="A261" i="39"/>
  <c r="A262" i="39"/>
  <c r="A263" i="39"/>
  <c r="A265" i="39"/>
  <c r="A266" i="39"/>
  <c r="A267" i="39"/>
  <c r="A269" i="39"/>
  <c r="A270" i="39"/>
  <c r="A271" i="39"/>
  <c r="A273" i="39"/>
  <c r="A274" i="39"/>
  <c r="A275" i="39"/>
  <c r="A277" i="39"/>
  <c r="A278" i="39"/>
  <c r="A279" i="39"/>
  <c r="A281" i="39"/>
  <c r="A282" i="39"/>
  <c r="A283" i="39"/>
  <c r="A285" i="39"/>
  <c r="A286" i="39"/>
  <c r="A287" i="39"/>
  <c r="A289" i="39"/>
  <c r="A291" i="39"/>
  <c r="A293" i="39"/>
  <c r="A295" i="39"/>
  <c r="A297" i="39"/>
  <c r="A298" i="39"/>
  <c r="A299" i="39"/>
  <c r="A301" i="39"/>
  <c r="A302" i="39"/>
  <c r="A305" i="39"/>
  <c r="A306" i="39"/>
  <c r="A307" i="39"/>
  <c r="A309" i="39"/>
  <c r="A310" i="39"/>
  <c r="A311" i="39"/>
  <c r="Z8" i="63"/>
  <c r="AA303" i="70"/>
  <c r="AI299" i="70"/>
  <c r="AI295" i="70"/>
  <c r="AO291" i="70"/>
  <c r="AU291" i="70"/>
  <c r="AU279" i="70"/>
  <c r="AI263" i="70"/>
  <c r="AA263" i="70"/>
  <c r="AU259" i="70"/>
  <c r="AI255" i="70"/>
  <c r="AO255" i="70"/>
  <c r="T251" i="70"/>
  <c r="T247" i="70"/>
  <c r="AU247" i="70"/>
  <c r="AI243" i="70"/>
  <c r="T239" i="70"/>
  <c r="AO239" i="70"/>
  <c r="AA239" i="70"/>
  <c r="AA235" i="70"/>
  <c r="AO235" i="70"/>
  <c r="AI231" i="70"/>
  <c r="T227" i="70"/>
  <c r="AI227" i="70"/>
  <c r="AI223" i="70"/>
  <c r="AI219" i="70"/>
  <c r="AO211" i="70"/>
  <c r="T211" i="70"/>
  <c r="AO195" i="70"/>
  <c r="AU195" i="70"/>
  <c r="T191" i="70"/>
  <c r="T183" i="70"/>
  <c r="T175" i="70"/>
  <c r="AU171" i="70"/>
  <c r="AU163" i="70"/>
  <c r="AA159" i="70"/>
  <c r="T159" i="70"/>
  <c r="AI159" i="70"/>
  <c r="AA155" i="70"/>
  <c r="AI147" i="70"/>
  <c r="AA139" i="70"/>
  <c r="AO139" i="70"/>
  <c r="AU135" i="70"/>
  <c r="AA131" i="70"/>
  <c r="AI127" i="70"/>
  <c r="AO127" i="70"/>
  <c r="AU123" i="70"/>
  <c r="AU39" i="70"/>
  <c r="AI235" i="70"/>
  <c r="AO231" i="70"/>
  <c r="AU307" i="70"/>
  <c r="T195" i="70"/>
  <c r="AO167" i="70"/>
  <c r="AI163" i="70"/>
  <c r="AO299" i="70"/>
  <c r="AU219" i="70"/>
  <c r="T307" i="70"/>
  <c r="T147" i="70"/>
  <c r="AI298" i="70"/>
  <c r="AA260" i="70"/>
  <c r="AI252" i="70"/>
  <c r="AO252" i="70"/>
  <c r="AA240" i="70"/>
  <c r="AU240" i="70"/>
  <c r="AU232" i="70"/>
  <c r="AA232" i="70"/>
  <c r="AI216" i="70"/>
  <c r="T196" i="70"/>
  <c r="AU196" i="70"/>
  <c r="T192" i="70"/>
  <c r="AU192" i="70"/>
  <c r="AO184" i="70"/>
  <c r="AA184" i="70"/>
  <c r="AO180" i="70"/>
  <c r="AI176" i="70"/>
  <c r="T100" i="70"/>
  <c r="T92" i="70"/>
  <c r="AI88" i="70"/>
  <c r="AI84" i="70"/>
  <c r="AO84" i="70"/>
  <c r="AU84" i="70"/>
  <c r="AA84" i="70"/>
  <c r="T84" i="70"/>
  <c r="AO80" i="70"/>
  <c r="AU80" i="70"/>
  <c r="AU76" i="70"/>
  <c r="AO68" i="70"/>
  <c r="AA68" i="70"/>
  <c r="AA64" i="70"/>
  <c r="T64" i="70"/>
  <c r="AO64" i="70"/>
  <c r="AU64" i="70"/>
  <c r="AO60" i="70"/>
  <c r="AA60" i="70"/>
  <c r="AI60" i="70"/>
  <c r="AO56" i="70"/>
  <c r="AA56" i="70"/>
  <c r="T56" i="70"/>
  <c r="AI52" i="70"/>
  <c r="T48" i="70"/>
  <c r="AA48" i="70"/>
  <c r="T44" i="70"/>
  <c r="AU44" i="70"/>
  <c r="AI44" i="70"/>
  <c r="AO44" i="70"/>
  <c r="AA44" i="70"/>
  <c r="AO40" i="70"/>
  <c r="AI36" i="70"/>
  <c r="T36" i="70"/>
  <c r="T32" i="70"/>
  <c r="AU32" i="70"/>
  <c r="AA28" i="70"/>
  <c r="AU24" i="70"/>
  <c r="AA24" i="70"/>
  <c r="AU20" i="70"/>
  <c r="AU16" i="70"/>
  <c r="AO16" i="70"/>
  <c r="T16" i="70"/>
  <c r="AA16" i="70"/>
  <c r="AU12" i="70"/>
  <c r="T12" i="70"/>
  <c r="AA12" i="70"/>
  <c r="AI12" i="70"/>
  <c r="AI68" i="70"/>
  <c r="AU36" i="70"/>
  <c r="AI16" i="70"/>
  <c r="AA208" i="70"/>
  <c r="AO24" i="70"/>
  <c r="AA32" i="70"/>
  <c r="T176" i="70"/>
  <c r="AI40" i="70"/>
  <c r="AA80" i="70"/>
  <c r="AI64" i="70"/>
  <c r="AA192" i="70"/>
  <c r="AI248" i="70"/>
  <c r="AO72" i="70"/>
  <c r="AO12" i="70"/>
  <c r="AA168" i="70"/>
  <c r="AI48" i="70"/>
  <c r="AI174" i="70"/>
  <c r="AU283" i="70"/>
  <c r="AO283" i="70"/>
  <c r="AI283" i="70"/>
  <c r="T283" i="70"/>
  <c r="AA283" i="70"/>
  <c r="AI271" i="70"/>
  <c r="T271" i="70"/>
  <c r="AA271" i="70"/>
  <c r="T267" i="70"/>
  <c r="AA267" i="70"/>
  <c r="AI267" i="70"/>
  <c r="AU267" i="70"/>
  <c r="AO267" i="70"/>
  <c r="AI279" i="70"/>
  <c r="AO293" i="70"/>
  <c r="T293" i="70"/>
  <c r="AO208" i="70"/>
  <c r="AU168" i="70"/>
  <c r="AI148" i="70"/>
  <c r="AU140" i="70"/>
  <c r="AA136" i="70"/>
  <c r="AU48" i="70"/>
  <c r="AO48" i="70"/>
  <c r="AA36" i="70"/>
  <c r="AO36" i="70"/>
  <c r="AO32" i="70"/>
  <c r="AI32" i="70"/>
  <c r="AI28" i="70"/>
  <c r="AI24" i="70"/>
  <c r="T24" i="70"/>
  <c r="AI20" i="70"/>
  <c r="AU225" i="70"/>
  <c r="T225" i="70"/>
  <c r="AA217" i="70"/>
  <c r="T217" i="70"/>
  <c r="T209" i="70"/>
  <c r="AI209" i="70"/>
  <c r="AA224" i="70"/>
  <c r="AO224" i="70"/>
  <c r="AU224" i="70"/>
  <c r="T220" i="70"/>
  <c r="AI220" i="70"/>
  <c r="AO220" i="70"/>
  <c r="AI212" i="70"/>
  <c r="T212" i="70"/>
  <c r="AO212" i="70"/>
  <c r="AA207" i="70"/>
  <c r="T207" i="70"/>
  <c r="AA203" i="70"/>
  <c r="T203" i="70"/>
  <c r="AA199" i="70"/>
  <c r="T199" i="70"/>
  <c r="T91" i="70"/>
  <c r="AO87" i="70"/>
  <c r="AI265" i="70"/>
  <c r="AU265" i="70"/>
  <c r="T265" i="70"/>
  <c r="AI261" i="70"/>
  <c r="AU261" i="70"/>
  <c r="AO261" i="70"/>
  <c r="AU257" i="70"/>
  <c r="T253" i="70"/>
  <c r="AU253" i="70"/>
  <c r="AI245" i="70"/>
  <c r="T245" i="70"/>
  <c r="AA241" i="70"/>
  <c r="AI241" i="70"/>
  <c r="AI237" i="70"/>
  <c r="AU233" i="70"/>
  <c r="AO233" i="70"/>
  <c r="AO225" i="70"/>
  <c r="AA225" i="70"/>
  <c r="AI132" i="70"/>
  <c r="AA124" i="70"/>
  <c r="AI120" i="70"/>
  <c r="AA120" i="70"/>
  <c r="T120" i="70"/>
  <c r="AO120" i="70"/>
  <c r="AI116" i="70"/>
  <c r="AU116" i="70"/>
  <c r="T116" i="70"/>
  <c r="AA116" i="70"/>
  <c r="AO116" i="70"/>
  <c r="AO305" i="70"/>
  <c r="AA305" i="70"/>
  <c r="AO297" i="70"/>
  <c r="AU297" i="70"/>
  <c r="T297" i="70"/>
  <c r="AO189" i="70"/>
  <c r="T189" i="70"/>
  <c r="AI173" i="70"/>
  <c r="AO165" i="70"/>
  <c r="T165" i="70"/>
  <c r="AA161" i="70"/>
  <c r="AI161" i="70"/>
  <c r="AO161" i="70"/>
  <c r="AU157" i="70"/>
  <c r="T157" i="70"/>
  <c r="AA157" i="70"/>
  <c r="AU153" i="70"/>
  <c r="AI153" i="70"/>
  <c r="T153" i="70"/>
  <c r="AO153" i="70"/>
  <c r="AA149" i="70"/>
  <c r="T145" i="70"/>
  <c r="AA145" i="70"/>
  <c r="AO145" i="70"/>
  <c r="AA137" i="70"/>
  <c r="AI137" i="70"/>
  <c r="AO108" i="70"/>
  <c r="AA108" i="70"/>
  <c r="AU108" i="70"/>
  <c r="T108" i="70"/>
  <c r="AI104" i="70"/>
  <c r="AA104" i="70"/>
  <c r="AA99" i="70"/>
  <c r="AU79" i="70"/>
  <c r="AI75" i="70"/>
  <c r="T71" i="70"/>
  <c r="AO63" i="70"/>
  <c r="AU59" i="70"/>
  <c r="AO47" i="70"/>
  <c r="AU104" i="70"/>
  <c r="AI253" i="70"/>
  <c r="AU91" i="70"/>
  <c r="AO245" i="70"/>
  <c r="AA47" i="70"/>
  <c r="T87" i="70"/>
  <c r="AU150" i="70"/>
  <c r="AO129" i="70"/>
  <c r="AU129" i="70"/>
  <c r="T129" i="70"/>
  <c r="AI129" i="70"/>
  <c r="AA125" i="70"/>
  <c r="AO125" i="70"/>
  <c r="AI125" i="70"/>
  <c r="T125" i="70"/>
  <c r="AA121" i="70"/>
  <c r="AI121" i="70"/>
  <c r="AO121" i="70"/>
  <c r="T121" i="70"/>
  <c r="AU121" i="70"/>
  <c r="AO117" i="70"/>
  <c r="AO104" i="70"/>
  <c r="AA253" i="70"/>
  <c r="AU305" i="70"/>
  <c r="AU245" i="70"/>
  <c r="AI249" i="70"/>
  <c r="AO276" i="70"/>
  <c r="T205" i="70"/>
  <c r="AO205" i="70"/>
  <c r="AA191" i="70"/>
  <c r="AI191" i="70"/>
  <c r="AO191" i="70"/>
  <c r="AA183" i="70"/>
  <c r="AI183" i="70"/>
  <c r="AO183" i="70"/>
  <c r="AA175" i="70"/>
  <c r="AI175" i="70"/>
  <c r="AO175" i="70"/>
  <c r="AA171" i="70"/>
  <c r="AO171" i="70"/>
  <c r="AI171" i="70"/>
  <c r="AU167" i="70"/>
  <c r="AA167" i="70"/>
  <c r="AI167" i="70"/>
  <c r="AO253" i="70"/>
  <c r="AI305" i="70"/>
  <c r="AI108" i="70"/>
  <c r="T305" i="70"/>
  <c r="AO295" i="70"/>
  <c r="AU295" i="70"/>
  <c r="T236" i="70"/>
  <c r="AO309" i="70"/>
  <c r="T309" i="70"/>
  <c r="AI309" i="70"/>
  <c r="AO138" i="70"/>
  <c r="AU309" i="70"/>
  <c r="AA309" i="70"/>
  <c r="T241" i="70"/>
  <c r="AU241" i="70"/>
  <c r="AO241" i="70"/>
  <c r="AA233" i="70"/>
  <c r="AI233" i="70"/>
  <c r="AO151" i="70"/>
  <c r="AU151" i="70"/>
  <c r="AA151" i="70"/>
  <c r="AI151" i="70"/>
  <c r="T143" i="70"/>
  <c r="AO143" i="70"/>
  <c r="AU143" i="70"/>
  <c r="AU105" i="70"/>
  <c r="AA96" i="70"/>
  <c r="AI96" i="70"/>
  <c r="AU96" i="70"/>
  <c r="AA92" i="70"/>
  <c r="T80" i="70"/>
  <c r="AI80" i="70"/>
  <c r="AA72" i="70"/>
  <c r="T72" i="70"/>
  <c r="AI72" i="70"/>
  <c r="T68" i="70"/>
  <c r="AU68" i="70"/>
  <c r="T60" i="70"/>
  <c r="AU60" i="70"/>
  <c r="AU56" i="70"/>
  <c r="AI56" i="70"/>
  <c r="T52" i="70"/>
  <c r="T39" i="70"/>
  <c r="T23" i="70"/>
  <c r="AO15" i="70"/>
  <c r="AI288" i="70"/>
  <c r="AO265" i="70"/>
  <c r="AA265" i="70"/>
  <c r="AO243" i="70"/>
  <c r="T243" i="70"/>
  <c r="AA243" i="70"/>
  <c r="AI207" i="70"/>
  <c r="AO207" i="70"/>
  <c r="AU207" i="70"/>
  <c r="AO203" i="70"/>
  <c r="AI203" i="70"/>
  <c r="AU203" i="70"/>
  <c r="AI199" i="70"/>
  <c r="AO199" i="70"/>
  <c r="AU199" i="70"/>
  <c r="T185" i="70"/>
  <c r="AU185" i="70"/>
  <c r="AO177" i="70"/>
  <c r="AU169" i="70"/>
  <c r="AA169" i="70"/>
  <c r="AI169" i="70"/>
  <c r="T169" i="70"/>
  <c r="AU160" i="70"/>
  <c r="AU308" i="70"/>
  <c r="AO303" i="70"/>
  <c r="AI303" i="70"/>
  <c r="AU303" i="70"/>
  <c r="AO279" i="70"/>
  <c r="AA279" i="70"/>
  <c r="AO271" i="70"/>
  <c r="AU271" i="70"/>
  <c r="T248" i="70"/>
  <c r="AO248" i="70"/>
  <c r="AO157" i="70"/>
  <c r="AI157" i="70"/>
  <c r="AU111" i="70"/>
  <c r="AI77" i="70"/>
  <c r="AO240" i="70"/>
  <c r="T240" i="70"/>
  <c r="T219" i="70"/>
  <c r="AO219" i="70"/>
  <c r="AO137" i="70"/>
  <c r="AU137" i="70"/>
  <c r="AI196" i="47"/>
  <c r="T8" i="47"/>
  <c r="G152" i="39"/>
  <c r="F101" i="39"/>
  <c r="F276" i="39"/>
  <c r="F156" i="39"/>
  <c r="F44" i="39"/>
  <c r="AO299" i="47"/>
  <c r="AU295" i="47"/>
  <c r="T215" i="47"/>
  <c r="F172" i="39"/>
  <c r="G72" i="39"/>
  <c r="AA228" i="47"/>
  <c r="AA140" i="47"/>
  <c r="AA83" i="47"/>
  <c r="F52" i="39"/>
  <c r="G49" i="39"/>
  <c r="G64" i="39"/>
  <c r="F296" i="39"/>
  <c r="A313" i="39"/>
  <c r="AC313" i="39"/>
  <c r="AU43" i="47"/>
  <c r="T229" i="47"/>
  <c r="AU177" i="47"/>
  <c r="T43" i="47"/>
  <c r="AU8" i="47"/>
  <c r="M14" i="51"/>
  <c r="AA8" i="47"/>
  <c r="G205" i="39"/>
  <c r="F205" i="39"/>
  <c r="G193" i="39"/>
  <c r="F193" i="39"/>
  <c r="G119" i="39"/>
  <c r="G77" i="39"/>
  <c r="F77" i="39"/>
  <c r="V293" i="39"/>
  <c r="F291" i="77"/>
  <c r="AV291" i="77"/>
  <c r="V289" i="39"/>
  <c r="F287" i="77"/>
  <c r="X287" i="77"/>
  <c r="V285" i="39"/>
  <c r="F283" i="77"/>
  <c r="AF283" i="77"/>
  <c r="V281" i="39"/>
  <c r="V257" i="39"/>
  <c r="V249" i="39"/>
  <c r="F247" i="77"/>
  <c r="V245" i="39"/>
  <c r="F243" i="77"/>
  <c r="AF243" i="77"/>
  <c r="V205" i="39"/>
  <c r="V197" i="39"/>
  <c r="F195" i="77"/>
  <c r="X195" i="77"/>
  <c r="V185" i="39"/>
  <c r="V173" i="39"/>
  <c r="V161" i="39"/>
  <c r="F159" i="77"/>
  <c r="V153" i="39"/>
  <c r="F151" i="77"/>
  <c r="BJ151" i="77"/>
  <c r="V117" i="39"/>
  <c r="F115" i="77"/>
  <c r="AF115" i="77"/>
  <c r="V113" i="39"/>
  <c r="V97" i="39"/>
  <c r="F95" i="77"/>
  <c r="X95" i="77"/>
  <c r="V93" i="39"/>
  <c r="F91" i="77"/>
  <c r="AF91" i="77"/>
  <c r="V69" i="39"/>
  <c r="V53" i="39"/>
  <c r="F51" i="77"/>
  <c r="O51" i="77"/>
  <c r="V29" i="39"/>
  <c r="F27" i="77"/>
  <c r="O27" i="77"/>
  <c r="V25" i="39"/>
  <c r="F23" i="47"/>
  <c r="V21" i="39"/>
  <c r="F19" i="77"/>
  <c r="V152" i="39"/>
  <c r="F150" i="77"/>
  <c r="V299" i="39"/>
  <c r="F297" i="77"/>
  <c r="V295" i="39"/>
  <c r="F293" i="77"/>
  <c r="X293" i="77"/>
  <c r="V275" i="39"/>
  <c r="F273" i="77"/>
  <c r="AV273" i="77"/>
  <c r="V271" i="39"/>
  <c r="V263" i="39"/>
  <c r="F261" i="77"/>
  <c r="X261" i="77"/>
  <c r="V243" i="39"/>
  <c r="V239" i="39"/>
  <c r="F237" i="77"/>
  <c r="AV237" i="77"/>
  <c r="V227" i="39"/>
  <c r="V207" i="39"/>
  <c r="V191" i="39"/>
  <c r="F189" i="77"/>
  <c r="V183" i="39"/>
  <c r="F181" i="77"/>
  <c r="AF181" i="77"/>
  <c r="V179" i="39"/>
  <c r="F177" i="77"/>
  <c r="V171" i="39"/>
  <c r="F169" i="77"/>
  <c r="X169" i="77"/>
  <c r="V151" i="39"/>
  <c r="V143" i="39"/>
  <c r="F141" i="47"/>
  <c r="AD141" i="47"/>
  <c r="V131" i="39"/>
  <c r="F129" i="77"/>
  <c r="V119" i="39"/>
  <c r="V115" i="39"/>
  <c r="V103" i="39"/>
  <c r="F101" i="77"/>
  <c r="AF101" i="77"/>
  <c r="V99" i="39"/>
  <c r="V71" i="39"/>
  <c r="F69" i="77"/>
  <c r="X69" i="77"/>
  <c r="V51" i="39"/>
  <c r="F49" i="77"/>
  <c r="V35" i="39"/>
  <c r="F33" i="77"/>
  <c r="AF33" i="77"/>
  <c r="V27" i="39"/>
  <c r="F25" i="77"/>
  <c r="V23" i="39"/>
  <c r="F21" i="77"/>
  <c r="F253" i="39"/>
  <c r="F311" i="39"/>
  <c r="G296" i="39"/>
  <c r="G272" i="39"/>
  <c r="G266" i="39"/>
  <c r="F264" i="39"/>
  <c r="G260" i="39"/>
  <c r="F256" i="39"/>
  <c r="G252" i="39"/>
  <c r="G248" i="39"/>
  <c r="G220" i="39"/>
  <c r="G208" i="39"/>
  <c r="F200" i="39"/>
  <c r="F192" i="39"/>
  <c r="F188" i="39"/>
  <c r="G180" i="39"/>
  <c r="G176" i="39"/>
  <c r="G172" i="39"/>
  <c r="F168" i="39"/>
  <c r="G156" i="39"/>
  <c r="F144" i="39"/>
  <c r="G140" i="39"/>
  <c r="F128" i="39"/>
  <c r="G116" i="39"/>
  <c r="G112" i="39"/>
  <c r="G108" i="39"/>
  <c r="G98" i="39"/>
  <c r="F88" i="39"/>
  <c r="F82" i="39"/>
  <c r="G76" i="39"/>
  <c r="G68" i="39"/>
  <c r="G58" i="39"/>
  <c r="F48" i="39"/>
  <c r="G32" i="39"/>
  <c r="F309" i="39"/>
  <c r="G309" i="39"/>
  <c r="G301" i="39"/>
  <c r="F301" i="39"/>
  <c r="F269" i="39"/>
  <c r="G269" i="39"/>
  <c r="F265" i="39"/>
  <c r="G257" i="39"/>
  <c r="F257" i="39"/>
  <c r="F249" i="39"/>
  <c r="G249" i="39"/>
  <c r="G229" i="39"/>
  <c r="F229" i="39"/>
  <c r="G221" i="39"/>
  <c r="F221" i="39"/>
  <c r="F217" i="39"/>
  <c r="G217" i="39"/>
  <c r="F209" i="39"/>
  <c r="G209" i="39"/>
  <c r="F185" i="39"/>
  <c r="G185" i="39"/>
  <c r="F115" i="39"/>
  <c r="G109" i="39"/>
  <c r="F109" i="39"/>
  <c r="F93" i="39"/>
  <c r="G93" i="39"/>
  <c r="F89" i="39"/>
  <c r="G89" i="39"/>
  <c r="F81" i="39"/>
  <c r="G81" i="39"/>
  <c r="F65" i="39"/>
  <c r="G65" i="39"/>
  <c r="G59" i="39"/>
  <c r="F35" i="39"/>
  <c r="G33" i="39"/>
  <c r="F33" i="39"/>
  <c r="G29" i="39"/>
  <c r="F29" i="39"/>
  <c r="G191" i="39"/>
  <c r="G157" i="39"/>
  <c r="F51" i="39"/>
  <c r="F49" i="39"/>
  <c r="G45" i="39"/>
  <c r="G25" i="39"/>
  <c r="G19" i="39"/>
  <c r="Z19" i="39"/>
  <c r="G312" i="39"/>
  <c r="F312" i="39"/>
  <c r="F310" i="39"/>
  <c r="G308" i="39"/>
  <c r="F308" i="39"/>
  <c r="Y307" i="39"/>
  <c r="W307" i="39"/>
  <c r="Y305" i="39"/>
  <c r="W305" i="39"/>
  <c r="F304" i="39"/>
  <c r="G304" i="39"/>
  <c r="Y303" i="39"/>
  <c r="AC303" i="39"/>
  <c r="W303" i="39"/>
  <c r="Y301" i="39"/>
  <c r="W301" i="39"/>
  <c r="F300" i="39"/>
  <c r="G300" i="39"/>
  <c r="Y297" i="39"/>
  <c r="AC297" i="39"/>
  <c r="G292" i="39"/>
  <c r="AC291" i="39"/>
  <c r="W291" i="39"/>
  <c r="G288" i="39"/>
  <c r="F288" i="39"/>
  <c r="F284" i="39"/>
  <c r="G280" i="39"/>
  <c r="F280" i="39"/>
  <c r="W273" i="39"/>
  <c r="Y269" i="39"/>
  <c r="Y265" i="39"/>
  <c r="W265" i="39"/>
  <c r="W261" i="39"/>
  <c r="AC261" i="39"/>
  <c r="AC255" i="39"/>
  <c r="W255" i="39"/>
  <c r="W253" i="39"/>
  <c r="AC253" i="39"/>
  <c r="Y251" i="39"/>
  <c r="W251" i="39"/>
  <c r="G240" i="39"/>
  <c r="Y237" i="39"/>
  <c r="W237" i="39"/>
  <c r="F236" i="39"/>
  <c r="W233" i="39"/>
  <c r="Y233" i="39"/>
  <c r="AC233" i="39"/>
  <c r="F232" i="39"/>
  <c r="G232" i="39"/>
  <c r="AC231" i="39"/>
  <c r="Y231" i="39"/>
  <c r="W231" i="39"/>
  <c r="F230" i="39"/>
  <c r="W229" i="39"/>
  <c r="Y229" i="39"/>
  <c r="AC229" i="39"/>
  <c r="F228" i="39"/>
  <c r="G228" i="39"/>
  <c r="W225" i="39"/>
  <c r="Y225" i="39"/>
  <c r="F224" i="39"/>
  <c r="G224" i="39"/>
  <c r="AC219" i="39"/>
  <c r="W219" i="39"/>
  <c r="Y217" i="39"/>
  <c r="AC217" i="39"/>
  <c r="F216" i="39"/>
  <c r="G216" i="39"/>
  <c r="G212" i="39"/>
  <c r="Y209" i="39"/>
  <c r="W209" i="39"/>
  <c r="AC209" i="39"/>
  <c r="F204" i="39"/>
  <c r="AC203" i="39"/>
  <c r="Y203" i="39"/>
  <c r="F196" i="39"/>
  <c r="Y195" i="39"/>
  <c r="AC195" i="39"/>
  <c r="W195" i="39"/>
  <c r="Y193" i="39"/>
  <c r="AC193" i="39"/>
  <c r="Y189" i="39"/>
  <c r="W189" i="39"/>
  <c r="F184" i="39"/>
  <c r="G184" i="39"/>
  <c r="Y181" i="39"/>
  <c r="W181" i="39"/>
  <c r="Y177" i="39"/>
  <c r="W177" i="39"/>
  <c r="AC175" i="39"/>
  <c r="Y175" i="39"/>
  <c r="W175" i="39"/>
  <c r="Y169" i="39"/>
  <c r="W169" i="39"/>
  <c r="Y165" i="39"/>
  <c r="W165" i="39"/>
  <c r="F164" i="39"/>
  <c r="G164" i="39"/>
  <c r="AC163" i="39"/>
  <c r="W163" i="39"/>
  <c r="Y163" i="39"/>
  <c r="G162" i="39"/>
  <c r="W159" i="39"/>
  <c r="AC159" i="39"/>
  <c r="Y157" i="39"/>
  <c r="AC157" i="39"/>
  <c r="W157" i="39"/>
  <c r="W155" i="39"/>
  <c r="AC155" i="39"/>
  <c r="G148" i="39"/>
  <c r="F148" i="39"/>
  <c r="Y141" i="39"/>
  <c r="AC141" i="39"/>
  <c r="W141" i="39"/>
  <c r="W139" i="39"/>
  <c r="Y139" i="39"/>
  <c r="Y135" i="39"/>
  <c r="AC135" i="39"/>
  <c r="AC133" i="39"/>
  <c r="W133" i="39"/>
  <c r="AC129" i="39"/>
  <c r="W129" i="39"/>
  <c r="AC123" i="39"/>
  <c r="Y123" i="39"/>
  <c r="AC111" i="39"/>
  <c r="W111" i="39"/>
  <c r="Y111" i="39"/>
  <c r="AC109" i="39"/>
  <c r="W109" i="39"/>
  <c r="Y101" i="39"/>
  <c r="W101" i="39"/>
  <c r="Y87" i="39"/>
  <c r="W87" i="39"/>
  <c r="AC85" i="39"/>
  <c r="W83" i="39"/>
  <c r="Y83" i="39"/>
  <c r="AC81" i="39"/>
  <c r="W81" i="39"/>
  <c r="W79" i="39"/>
  <c r="AC79" i="39"/>
  <c r="Y77" i="39"/>
  <c r="AC77" i="39"/>
  <c r="W77" i="39"/>
  <c r="Y75" i="39"/>
  <c r="AC75" i="39"/>
  <c r="AC73" i="39"/>
  <c r="Y73" i="39"/>
  <c r="Y67" i="39"/>
  <c r="AC67" i="39"/>
  <c r="W63" i="39"/>
  <c r="AC63" i="39"/>
  <c r="Y61" i="39"/>
  <c r="W61" i="39"/>
  <c r="AC59" i="39"/>
  <c r="W59" i="39"/>
  <c r="Y55" i="39"/>
  <c r="W55" i="39"/>
  <c r="G54" i="39"/>
  <c r="Y49" i="39"/>
  <c r="W49" i="39"/>
  <c r="AC47" i="39"/>
  <c r="W47" i="39"/>
  <c r="Y47" i="39"/>
  <c r="Y45" i="39"/>
  <c r="W43" i="39"/>
  <c r="Y39" i="39"/>
  <c r="W39" i="39"/>
  <c r="F38" i="39"/>
  <c r="F36" i="39"/>
  <c r="G36" i="39"/>
  <c r="Y31" i="39"/>
  <c r="W31" i="39"/>
  <c r="Y99" i="39"/>
  <c r="AC237" i="39"/>
  <c r="AC281" i="39"/>
  <c r="G144" i="39"/>
  <c r="G264" i="39"/>
  <c r="F176" i="39"/>
  <c r="F226" i="39"/>
  <c r="AC49" i="39"/>
  <c r="W75" i="39"/>
  <c r="AC205" i="39"/>
  <c r="AC241" i="39"/>
  <c r="AC285" i="39"/>
  <c r="G168" i="39"/>
  <c r="G192" i="39"/>
  <c r="Y227" i="39"/>
  <c r="G48" i="39"/>
  <c r="F64" i="39"/>
  <c r="G21" i="39"/>
  <c r="AA61" i="47"/>
  <c r="AU69" i="47"/>
  <c r="AI73" i="47"/>
  <c r="AI49" i="47"/>
  <c r="AI57" i="47"/>
  <c r="AU233" i="47"/>
  <c r="AI241" i="47"/>
  <c r="AI245" i="47"/>
  <c r="AU249" i="47"/>
  <c r="AU117" i="47"/>
  <c r="AU121" i="47"/>
  <c r="AU125" i="47"/>
  <c r="AA157" i="47"/>
  <c r="AA181" i="47"/>
  <c r="T133" i="47"/>
  <c r="T141" i="47"/>
  <c r="AO149" i="47"/>
  <c r="T137" i="47"/>
  <c r="T145" i="47"/>
  <c r="AU97" i="47"/>
  <c r="AI181" i="47"/>
  <c r="T41" i="47"/>
  <c r="AI97" i="47"/>
  <c r="AI25" i="47"/>
  <c r="T185" i="47"/>
  <c r="AI189" i="47"/>
  <c r="AI197" i="47"/>
  <c r="T205" i="47"/>
  <c r="AI209" i="47"/>
  <c r="AU13" i="47"/>
  <c r="AU29" i="47"/>
  <c r="T101" i="47"/>
  <c r="AI121" i="47"/>
  <c r="T233" i="47"/>
  <c r="T253" i="47"/>
  <c r="AO45" i="47"/>
  <c r="AI81" i="47"/>
  <c r="AI277" i="47"/>
  <c r="AU265" i="47"/>
  <c r="AI21" i="47"/>
  <c r="AU33" i="47"/>
  <c r="AA37" i="47"/>
  <c r="AO217" i="47"/>
  <c r="AA309" i="47"/>
  <c r="AU65" i="47"/>
  <c r="AI69" i="47"/>
  <c r="AO49" i="47"/>
  <c r="AO57" i="47"/>
  <c r="AI237" i="47"/>
  <c r="AU241" i="47"/>
  <c r="AU245" i="47"/>
  <c r="AA121" i="47"/>
  <c r="AA161" i="47"/>
  <c r="AI133" i="47"/>
  <c r="AI141" i="47"/>
  <c r="T149" i="47"/>
  <c r="AI137" i="47"/>
  <c r="AI145" i="47"/>
  <c r="AI301" i="47"/>
  <c r="AI305" i="47"/>
  <c r="AI309" i="47"/>
  <c r="AI157" i="47"/>
  <c r="AO41" i="47"/>
  <c r="AA97" i="47"/>
  <c r="AA25" i="47"/>
  <c r="AU153" i="47"/>
  <c r="AI185" i="47"/>
  <c r="AO189" i="47"/>
  <c r="AO209" i="47"/>
  <c r="T13" i="47"/>
  <c r="T29" i="47"/>
  <c r="AO101" i="47"/>
  <c r="T237" i="47"/>
  <c r="AI45" i="47"/>
  <c r="AA81" i="47"/>
  <c r="T265" i="47"/>
  <c r="AI17" i="47"/>
  <c r="T21" i="47"/>
  <c r="T33" i="47"/>
  <c r="AA217" i="47"/>
  <c r="AO301" i="47"/>
  <c r="AU64" i="47"/>
  <c r="AI68" i="47"/>
  <c r="AA76" i="47"/>
  <c r="T84" i="47"/>
  <c r="AI100" i="47"/>
  <c r="AU108" i="47"/>
  <c r="AU88" i="47"/>
  <c r="AO96" i="47"/>
  <c r="AI112" i="47"/>
  <c r="T132" i="47"/>
  <c r="T140" i="47"/>
  <c r="AO192" i="47"/>
  <c r="AO200" i="47"/>
  <c r="AO208" i="47"/>
  <c r="AO216" i="47"/>
  <c r="AO224" i="47"/>
  <c r="AO156" i="47"/>
  <c r="AO164" i="47"/>
  <c r="AU172" i="47"/>
  <c r="AO232" i="47"/>
  <c r="T44" i="47"/>
  <c r="AO32" i="47"/>
  <c r="AA12" i="47"/>
  <c r="AU16" i="47"/>
  <c r="AA24" i="47"/>
  <c r="AU28" i="47"/>
  <c r="T32" i="47"/>
  <c r="AA52" i="47"/>
  <c r="AI152" i="47"/>
  <c r="AA56" i="47"/>
  <c r="AI172" i="47"/>
  <c r="T236" i="47"/>
  <c r="T284" i="47"/>
  <c r="T68" i="47"/>
  <c r="AU264" i="47"/>
  <c r="AA64" i="47"/>
  <c r="AU76" i="47"/>
  <c r="AI84" i="47"/>
  <c r="AU92" i="47"/>
  <c r="T100" i="47"/>
  <c r="AI96" i="47"/>
  <c r="AU104" i="47"/>
  <c r="AO112" i="47"/>
  <c r="AI236" i="47"/>
  <c r="AI240" i="47"/>
  <c r="AU248" i="47"/>
  <c r="AU252" i="47"/>
  <c r="T136" i="47"/>
  <c r="AO144" i="47"/>
  <c r="T184" i="47"/>
  <c r="T188" i="47"/>
  <c r="T196" i="47"/>
  <c r="T204" i="47"/>
  <c r="T212" i="47"/>
  <c r="T220" i="47"/>
  <c r="T228" i="47"/>
  <c r="AO152" i="47"/>
  <c r="AO168" i="47"/>
  <c r="AU176" i="47"/>
  <c r="AI308" i="47"/>
  <c r="AU232" i="47"/>
  <c r="AO24" i="47"/>
  <c r="T12" i="47"/>
  <c r="AU20" i="47"/>
  <c r="T24" i="47"/>
  <c r="AA32" i="47"/>
  <c r="AU36" i="47"/>
  <c r="T56" i="47"/>
  <c r="T248" i="47"/>
  <c r="AA276" i="47"/>
  <c r="AO310" i="47"/>
  <c r="AU310" i="47"/>
  <c r="AI310" i="47"/>
  <c r="T310" i="47"/>
  <c r="AA310" i="47"/>
  <c r="AO306" i="47"/>
  <c r="AU306" i="47"/>
  <c r="AA306" i="47"/>
  <c r="AI306" i="47"/>
  <c r="T306" i="47"/>
  <c r="AO302" i="47"/>
  <c r="AA302" i="47"/>
  <c r="AI302" i="47"/>
  <c r="AU302" i="47"/>
  <c r="AU298" i="47"/>
  <c r="AI298" i="47"/>
  <c r="AO298" i="47"/>
  <c r="AA294" i="47"/>
  <c r="T294" i="47"/>
  <c r="AO294" i="47"/>
  <c r="AU294" i="47"/>
  <c r="T290" i="47"/>
  <c r="AU290" i="47"/>
  <c r="AU286" i="47"/>
  <c r="T286" i="47"/>
  <c r="AA286" i="47"/>
  <c r="AO286" i="47"/>
  <c r="AU282" i="47"/>
  <c r="T282" i="47"/>
  <c r="AA282" i="47"/>
  <c r="AI282" i="47"/>
  <c r="AI278" i="47"/>
  <c r="AO278" i="47"/>
  <c r="T278" i="47"/>
  <c r="AU278" i="47"/>
  <c r="AA274" i="47"/>
  <c r="AO274" i="47"/>
  <c r="T274" i="47"/>
  <c r="AI270" i="47"/>
  <c r="T270" i="47"/>
  <c r="AU270" i="47"/>
  <c r="AO270" i="47"/>
  <c r="AI266" i="47"/>
  <c r="T266" i="47"/>
  <c r="AU266" i="47"/>
  <c r="AA266" i="47"/>
  <c r="AI262" i="47"/>
  <c r="AA262" i="47"/>
  <c r="T262" i="47"/>
  <c r="AU262" i="47"/>
  <c r="AA258" i="47"/>
  <c r="AU258" i="47"/>
  <c r="AI258" i="47"/>
  <c r="T254" i="47"/>
  <c r="AO254" i="47"/>
  <c r="T250" i="47"/>
  <c r="AU250" i="47"/>
  <c r="AI250" i="47"/>
  <c r="AA250" i="47"/>
  <c r="T246" i="47"/>
  <c r="AU246" i="47"/>
  <c r="AI246" i="47"/>
  <c r="AA246" i="47"/>
  <c r="T242" i="47"/>
  <c r="AU242" i="47"/>
  <c r="AI242" i="47"/>
  <c r="AO242" i="47"/>
  <c r="T238" i="47"/>
  <c r="AA238" i="47"/>
  <c r="T234" i="47"/>
  <c r="AI234" i="47"/>
  <c r="AA234" i="47"/>
  <c r="AA230" i="47"/>
  <c r="T230" i="47"/>
  <c r="AU230" i="47"/>
  <c r="AI230" i="47"/>
  <c r="AO230" i="47"/>
  <c r="AI226" i="47"/>
  <c r="AO226" i="47"/>
  <c r="T226" i="47"/>
  <c r="AI222" i="47"/>
  <c r="AU222" i="47"/>
  <c r="AO222" i="47"/>
  <c r="AA222" i="47"/>
  <c r="T222" i="47"/>
  <c r="T218" i="47"/>
  <c r="AU218" i="47"/>
  <c r="AO218" i="47"/>
  <c r="AI218" i="47"/>
  <c r="AI214" i="47"/>
  <c r="AO214" i="47"/>
  <c r="T214" i="47"/>
  <c r="AU214" i="47"/>
  <c r="AA210" i="47"/>
  <c r="AO210" i="47"/>
  <c r="T210" i="47"/>
  <c r="AI210" i="47"/>
  <c r="AU210" i="47"/>
  <c r="AU206" i="47"/>
  <c r="AO206" i="47"/>
  <c r="T206" i="47"/>
  <c r="AI206" i="47"/>
  <c r="T202" i="47"/>
  <c r="AU202" i="47"/>
  <c r="AA202" i="47"/>
  <c r="AI202" i="47"/>
  <c r="AO198" i="47"/>
  <c r="T198" i="47"/>
  <c r="AU198" i="47"/>
  <c r="AA198" i="47"/>
  <c r="AI194" i="47"/>
  <c r="AO194" i="47"/>
  <c r="T194" i="47"/>
  <c r="AU194" i="47"/>
  <c r="AI190" i="47"/>
  <c r="AU190" i="47"/>
  <c r="AO190" i="47"/>
  <c r="AA190" i="47"/>
  <c r="T186" i="47"/>
  <c r="AU186" i="47"/>
  <c r="AA186" i="47"/>
  <c r="AI186" i="47"/>
  <c r="AA182" i="47"/>
  <c r="AO182" i="47"/>
  <c r="AU182" i="47"/>
  <c r="AO178" i="47"/>
  <c r="AA178" i="47"/>
  <c r="AU178" i="47"/>
  <c r="T174" i="47"/>
  <c r="AO174" i="47"/>
  <c r="AA170" i="47"/>
  <c r="AO170" i="47"/>
  <c r="T170" i="47"/>
  <c r="AO166" i="47"/>
  <c r="AA166" i="47"/>
  <c r="AU166" i="47"/>
  <c r="T166" i="47"/>
  <c r="T162" i="47"/>
  <c r="AA162" i="47"/>
  <c r="AO162" i="47"/>
  <c r="AU162" i="47"/>
  <c r="T158" i="47"/>
  <c r="AA158" i="47"/>
  <c r="AO158" i="47"/>
  <c r="AA154" i="47"/>
  <c r="AO154" i="47"/>
  <c r="T154" i="47"/>
  <c r="AI154" i="47"/>
  <c r="AO150" i="47"/>
  <c r="AU150" i="47"/>
  <c r="AA150" i="47"/>
  <c r="AI150" i="47"/>
  <c r="T150" i="47"/>
  <c r="AU146" i="47"/>
  <c r="T146" i="47"/>
  <c r="AA146" i="47"/>
  <c r="AO146" i="47"/>
  <c r="AI146" i="47"/>
  <c r="T142" i="47"/>
  <c r="AO142" i="47"/>
  <c r="AO138" i="47"/>
  <c r="AA138" i="47"/>
  <c r="AU138" i="47"/>
  <c r="AI138" i="47"/>
  <c r="T138" i="47"/>
  <c r="AU134" i="47"/>
  <c r="T134" i="47"/>
  <c r="AA130" i="47"/>
  <c r="AO130" i="47"/>
  <c r="AU130" i="47"/>
  <c r="AI130" i="47"/>
  <c r="AO126" i="47"/>
  <c r="AI126" i="47"/>
  <c r="T126" i="47"/>
  <c r="AA126" i="47"/>
  <c r="AU126" i="47"/>
  <c r="AI122" i="47"/>
  <c r="AO122" i="47"/>
  <c r="AA122" i="47"/>
  <c r="AU122" i="47"/>
  <c r="AO118" i="47"/>
  <c r="AA118" i="47"/>
  <c r="AU118" i="47"/>
  <c r="T118" i="47"/>
  <c r="AI118" i="47"/>
  <c r="T114" i="47"/>
  <c r="AU114" i="47"/>
  <c r="AI114" i="47"/>
  <c r="AO114" i="47"/>
  <c r="AA110" i="47"/>
  <c r="AI110" i="47"/>
  <c r="AO110" i="47"/>
  <c r="T106" i="47"/>
  <c r="AU106" i="47"/>
  <c r="AI106" i="47"/>
  <c r="AA102" i="47"/>
  <c r="AI102" i="47"/>
  <c r="AO102" i="47"/>
  <c r="T102" i="47"/>
  <c r="AU102" i="47"/>
  <c r="AO98" i="47"/>
  <c r="AA98" i="47"/>
  <c r="T98" i="47"/>
  <c r="AU98" i="47"/>
  <c r="AA94" i="47"/>
  <c r="AI94" i="47"/>
  <c r="AO94" i="47"/>
  <c r="AO90" i="47"/>
  <c r="AA90" i="47"/>
  <c r="T90" i="47"/>
  <c r="AU90" i="47"/>
  <c r="AI90" i="47"/>
  <c r="AA86" i="47"/>
  <c r="AI86" i="47"/>
  <c r="AO86" i="47"/>
  <c r="T86" i="47"/>
  <c r="AU86" i="47"/>
  <c r="AI82" i="47"/>
  <c r="AO82" i="47"/>
  <c r="AA82" i="47"/>
  <c r="T82" i="47"/>
  <c r="AU82" i="47"/>
  <c r="AU78" i="47"/>
  <c r="T78" i="47"/>
  <c r="AO78" i="47"/>
  <c r="AI74" i="47"/>
  <c r="AU74" i="47"/>
  <c r="AA74" i="47"/>
  <c r="AO74" i="47"/>
  <c r="AA70" i="47"/>
  <c r="T70" i="47"/>
  <c r="AI70" i="47"/>
  <c r="AU70" i="47"/>
  <c r="AI66" i="47"/>
  <c r="AU66" i="47"/>
  <c r="T66" i="47"/>
  <c r="T34" i="47"/>
  <c r="AI34" i="47"/>
  <c r="AA30" i="47"/>
  <c r="AO30" i="47"/>
  <c r="AO250" i="47"/>
  <c r="AI286" i="47"/>
  <c r="AI274" i="47"/>
  <c r="AI254" i="47"/>
  <c r="AA226" i="47"/>
  <c r="AI166" i="47"/>
  <c r="AI78" i="47"/>
  <c r="AI134" i="47"/>
  <c r="AA78" i="47"/>
  <c r="AU110" i="47"/>
  <c r="AO134" i="47"/>
  <c r="AU158" i="47"/>
  <c r="AA114" i="47"/>
  <c r="T130" i="47"/>
  <c r="AO234" i="47"/>
  <c r="AO282" i="47"/>
  <c r="T258" i="47"/>
  <c r="AA206" i="47"/>
  <c r="AA218" i="47"/>
  <c r="AA270" i="47"/>
  <c r="AI198" i="47"/>
  <c r="AO262" i="47"/>
  <c r="AI170" i="47"/>
  <c r="AI162" i="47"/>
  <c r="AI290" i="47"/>
  <c r="AA134" i="47"/>
  <c r="AO70" i="47"/>
  <c r="T110" i="47"/>
  <c r="AU142" i="47"/>
  <c r="AU234" i="47"/>
  <c r="AI238" i="47"/>
  <c r="AO202" i="47"/>
  <c r="AU154" i="47"/>
  <c r="AA278" i="47"/>
  <c r="AO266" i="47"/>
  <c r="AI158" i="47"/>
  <c r="AI294" i="47"/>
  <c r="AI174" i="47"/>
  <c r="AA242" i="47"/>
  <c r="AA142" i="47"/>
  <c r="AO246" i="47"/>
  <c r="AU254" i="47"/>
  <c r="AO258" i="47"/>
  <c r="AA298" i="47"/>
  <c r="AA254" i="47"/>
  <c r="T122" i="47"/>
  <c r="AO66" i="47"/>
  <c r="AU94" i="47"/>
  <c r="AU238" i="47"/>
  <c r="AA106" i="47"/>
  <c r="T190" i="47"/>
  <c r="AU226" i="47"/>
  <c r="AU174" i="47"/>
  <c r="AU42" i="47"/>
  <c r="T42" i="47"/>
  <c r="AO42" i="47"/>
  <c r="AA42" i="47"/>
  <c r="T14" i="47"/>
  <c r="AA14" i="47"/>
  <c r="AI30" i="47"/>
  <c r="AA62" i="47"/>
  <c r="T62" i="47"/>
  <c r="AI62" i="47"/>
  <c r="T58" i="47"/>
  <c r="AU58" i="47"/>
  <c r="AO58" i="47"/>
  <c r="AA58" i="47"/>
  <c r="AI54" i="47"/>
  <c r="T54" i="47"/>
  <c r="AA54" i="47"/>
  <c r="AU54" i="47"/>
  <c r="AO54" i="47"/>
  <c r="AU50" i="47"/>
  <c r="T50" i="47"/>
  <c r="AI50" i="47"/>
  <c r="AO50" i="47"/>
  <c r="T46" i="47"/>
  <c r="AO46" i="47"/>
  <c r="AU46" i="47"/>
  <c r="AI46" i="47"/>
  <c r="AO22" i="47"/>
  <c r="AA22" i="47"/>
  <c r="AU22" i="47"/>
  <c r="T22" i="47"/>
  <c r="AI22" i="47"/>
  <c r="AI18" i="47"/>
  <c r="T10" i="47"/>
  <c r="AO62" i="47"/>
  <c r="AI42" i="47"/>
  <c r="AU38" i="47"/>
  <c r="AI38" i="47"/>
  <c r="AA38" i="47"/>
  <c r="T38" i="47"/>
  <c r="AO38" i="47"/>
  <c r="AA34" i="47"/>
  <c r="AU34" i="47"/>
  <c r="T30" i="47"/>
  <c r="AU30" i="47"/>
  <c r="T26" i="47"/>
  <c r="AU26" i="47"/>
  <c r="AA26" i="47"/>
  <c r="AO26" i="47"/>
  <c r="AO34" i="47"/>
  <c r="AI26" i="47"/>
  <c r="AA46" i="47"/>
  <c r="AA50" i="47"/>
  <c r="AU62" i="47"/>
  <c r="AA307" i="47"/>
  <c r="AI307" i="47"/>
  <c r="AO307" i="47"/>
  <c r="AA303" i="47"/>
  <c r="AI303" i="47"/>
  <c r="AU299" i="47"/>
  <c r="AI299" i="47"/>
  <c r="T299" i="47"/>
  <c r="AA295" i="47"/>
  <c r="T295" i="47"/>
  <c r="AA291" i="47"/>
  <c r="AI291" i="47"/>
  <c r="AA283" i="47"/>
  <c r="AI283" i="47"/>
  <c r="AO283" i="47"/>
  <c r="T279" i="47"/>
  <c r="AA279" i="47"/>
  <c r="AI271" i="47"/>
  <c r="AA271" i="47"/>
  <c r="AU271" i="47"/>
  <c r="T267" i="47"/>
  <c r="AU267" i="47"/>
  <c r="AI263" i="47"/>
  <c r="AU263" i="47"/>
  <c r="AA263" i="47"/>
  <c r="T263" i="47"/>
  <c r="T255" i="47"/>
  <c r="AU255" i="47"/>
  <c r="AI255" i="47"/>
  <c r="AA255" i="47"/>
  <c r="T251" i="47"/>
  <c r="AO251" i="47"/>
  <c r="AU251" i="47"/>
  <c r="AI251" i="47"/>
  <c r="T247" i="47"/>
  <c r="AA247" i="47"/>
  <c r="AO247" i="47"/>
  <c r="AU247" i="47"/>
  <c r="AI247" i="47"/>
  <c r="T243" i="47"/>
  <c r="AO243" i="47"/>
  <c r="T239" i="47"/>
  <c r="AA239" i="47"/>
  <c r="T235" i="47"/>
  <c r="AA235" i="47"/>
  <c r="AO235" i="47"/>
  <c r="AU231" i="47"/>
  <c r="AA231" i="47"/>
  <c r="AI231" i="47"/>
  <c r="AO231" i="47"/>
  <c r="AO219" i="47"/>
  <c r="AA219" i="47"/>
  <c r="AA215" i="47"/>
  <c r="AI215" i="47"/>
  <c r="AU215" i="47"/>
  <c r="T211" i="47"/>
  <c r="AU211" i="47"/>
  <c r="AO211" i="47"/>
  <c r="AA211" i="47"/>
  <c r="AA207" i="47"/>
  <c r="AO207" i="47"/>
  <c r="AU207" i="47"/>
  <c r="AA203" i="47"/>
  <c r="AU203" i="47"/>
  <c r="AO203" i="47"/>
  <c r="AI203" i="47"/>
  <c r="AA199" i="47"/>
  <c r="AI199" i="47"/>
  <c r="T199" i="47"/>
  <c r="AU199" i="47"/>
  <c r="AA195" i="47"/>
  <c r="AU195" i="47"/>
  <c r="AO195" i="47"/>
  <c r="T195" i="47"/>
  <c r="AA187" i="47"/>
  <c r="AU187" i="47"/>
  <c r="AO187" i="47"/>
  <c r="AI187" i="47"/>
  <c r="AA183" i="47"/>
  <c r="AO183" i="47"/>
  <c r="AU183" i="47"/>
  <c r="AI183" i="47"/>
  <c r="AI179" i="47"/>
  <c r="T179" i="47"/>
  <c r="AU179" i="47"/>
  <c r="AO179" i="47"/>
  <c r="AI175" i="47"/>
  <c r="AO175" i="47"/>
  <c r="T175" i="47"/>
  <c r="AA175" i="47"/>
  <c r="AI171" i="47"/>
  <c r="AU171" i="47"/>
  <c r="AI167" i="47"/>
  <c r="T167" i="47"/>
  <c r="AA167" i="47"/>
  <c r="AI163" i="47"/>
  <c r="AO163" i="47"/>
  <c r="T163" i="47"/>
  <c r="AU163" i="47"/>
  <c r="AI159" i="47"/>
  <c r="AO159" i="47"/>
  <c r="AU159" i="47"/>
  <c r="AA159" i="47"/>
  <c r="T159" i="47"/>
  <c r="AI155" i="47"/>
  <c r="AO155" i="47"/>
  <c r="T155" i="47"/>
  <c r="AI151" i="47"/>
  <c r="AU151" i="47"/>
  <c r="AA151" i="47"/>
  <c r="T151" i="47"/>
  <c r="AI143" i="47"/>
  <c r="T143" i="47"/>
  <c r="AA139" i="47"/>
  <c r="T139" i="47"/>
  <c r="AO139" i="47"/>
  <c r="AO135" i="47"/>
  <c r="AI135" i="47"/>
  <c r="AU135" i="47"/>
  <c r="T131" i="47"/>
  <c r="AO131" i="47"/>
  <c r="AO123" i="47"/>
  <c r="T123" i="47"/>
  <c r="AA123" i="47"/>
  <c r="AU111" i="47"/>
  <c r="T111" i="47"/>
  <c r="AO103" i="47"/>
  <c r="AA103" i="47"/>
  <c r="AI103" i="47"/>
  <c r="AU103" i="47"/>
  <c r="AA99" i="47"/>
  <c r="T99" i="47"/>
  <c r="T91" i="47"/>
  <c r="AO91" i="47"/>
  <c r="AA91" i="47"/>
  <c r="AU87" i="47"/>
  <c r="AO87" i="47"/>
  <c r="AA87" i="47"/>
  <c r="T87" i="47"/>
  <c r="AI83" i="47"/>
  <c r="T83" i="47"/>
  <c r="AU79" i="47"/>
  <c r="AI79" i="47"/>
  <c r="AO79" i="47"/>
  <c r="AO75" i="47"/>
  <c r="AI75" i="47"/>
  <c r="AU75" i="47"/>
  <c r="AO71" i="47"/>
  <c r="AA71" i="47"/>
  <c r="AI71" i="47"/>
  <c r="AO67" i="47"/>
  <c r="T67" i="47"/>
  <c r="AA67" i="47"/>
  <c r="AO63" i="47"/>
  <c r="AA63" i="47"/>
  <c r="AI63" i="47"/>
  <c r="AO59" i="47"/>
  <c r="AA59" i="47"/>
  <c r="AI59" i="47"/>
  <c r="AI55" i="47"/>
  <c r="T55" i="47"/>
  <c r="AA51" i="47"/>
  <c r="AU51" i="47"/>
  <c r="AO51" i="47"/>
  <c r="AU47" i="47"/>
  <c r="T47" i="47"/>
  <c r="AA47" i="47"/>
  <c r="T35" i="47"/>
  <c r="AO35" i="47"/>
  <c r="AU35" i="47"/>
  <c r="AI35" i="47"/>
  <c r="AO27" i="47"/>
  <c r="T27" i="47"/>
  <c r="AA27" i="47"/>
  <c r="AO23" i="47"/>
  <c r="AU23" i="47"/>
  <c r="AI19" i="47"/>
  <c r="T19" i="47"/>
  <c r="AO19" i="47"/>
  <c r="AU19" i="47"/>
  <c r="AO15" i="47"/>
  <c r="AU15" i="47"/>
  <c r="AA15" i="47"/>
  <c r="T15" i="47"/>
  <c r="AI15" i="47"/>
  <c r="AO11" i="47"/>
  <c r="AU11" i="47"/>
  <c r="AA11" i="47"/>
  <c r="T11" i="47"/>
  <c r="AI11" i="47"/>
  <c r="T63" i="47"/>
  <c r="T75" i="47"/>
  <c r="T51" i="47"/>
  <c r="T71" i="47"/>
  <c r="AO47" i="47"/>
  <c r="AO143" i="47"/>
  <c r="AI235" i="47"/>
  <c r="AU239" i="47"/>
  <c r="AA163" i="47"/>
  <c r="AO55" i="47"/>
  <c r="T115" i="47"/>
  <c r="T79" i="47"/>
  <c r="T171" i="47"/>
  <c r="AO215" i="47"/>
  <c r="AU175" i="47"/>
  <c r="AI211" i="47"/>
  <c r="AA267" i="47"/>
  <c r="AO167" i="47"/>
  <c r="AU67" i="47"/>
  <c r="AU63" i="47"/>
  <c r="T59" i="47"/>
  <c r="AA75" i="47"/>
  <c r="AI51" i="47"/>
  <c r="AU71" i="47"/>
  <c r="T135" i="47"/>
  <c r="AO147" i="47"/>
  <c r="AU235" i="47"/>
  <c r="AA119" i="47"/>
  <c r="AA155" i="47"/>
  <c r="AO171" i="47"/>
  <c r="AU27" i="47"/>
  <c r="T187" i="47"/>
  <c r="T231" i="47"/>
  <c r="AA251" i="47"/>
  <c r="AA19" i="47"/>
  <c r="AO199" i="47"/>
  <c r="AA304" i="47"/>
  <c r="T304" i="47"/>
  <c r="AA300" i="47"/>
  <c r="T300" i="47"/>
  <c r="AA292" i="47"/>
  <c r="AU292" i="47"/>
  <c r="AO292" i="47"/>
  <c r="AI292" i="47"/>
  <c r="AA284" i="47"/>
  <c r="AO284" i="47"/>
  <c r="AA280" i="47"/>
  <c r="AO280" i="47"/>
  <c r="AI268" i="47"/>
  <c r="AU268" i="47"/>
  <c r="AI260" i="47"/>
  <c r="T260" i="47"/>
  <c r="T180" i="47"/>
  <c r="AI180" i="47"/>
  <c r="T160" i="47"/>
  <c r="AI160" i="47"/>
  <c r="AA128" i="47"/>
  <c r="AI128" i="47"/>
  <c r="T128" i="47"/>
  <c r="AA124" i="47"/>
  <c r="AU124" i="47"/>
  <c r="AO124" i="47"/>
  <c r="AI120" i="47"/>
  <c r="T120" i="47"/>
  <c r="AU116" i="47"/>
  <c r="T116" i="47"/>
  <c r="AA116" i="47"/>
  <c r="AU72" i="47"/>
  <c r="AO84" i="47"/>
  <c r="AO92" i="47"/>
  <c r="AO100" i="47"/>
  <c r="AO108" i="47"/>
  <c r="T88" i="47"/>
  <c r="T96" i="47"/>
  <c r="T104" i="47"/>
  <c r="T112" i="47"/>
  <c r="AU236" i="47"/>
  <c r="AU240" i="47"/>
  <c r="AO140" i="47"/>
  <c r="AA160" i="47"/>
  <c r="AA176" i="47"/>
  <c r="AU184" i="47"/>
  <c r="AO196" i="47"/>
  <c r="AO204" i="47"/>
  <c r="AO212" i="47"/>
  <c r="AU216" i="47"/>
  <c r="AO220" i="47"/>
  <c r="AO228" i="47"/>
  <c r="AO116" i="47"/>
  <c r="AO236" i="47"/>
  <c r="AO248" i="47"/>
  <c r="AI124" i="47"/>
  <c r="AU260" i="47"/>
  <c r="T268" i="47"/>
  <c r="T65" i="47"/>
  <c r="AU14" i="47"/>
  <c r="AO10" i="47"/>
  <c r="AA10" i="47"/>
  <c r="AI10" i="47"/>
  <c r="F266" i="39"/>
  <c r="F237" i="39"/>
  <c r="G223" i="39"/>
  <c r="F213" i="39"/>
  <c r="AC14" i="39"/>
  <c r="F12" i="39"/>
  <c r="W12" i="39"/>
  <c r="G97" i="39"/>
  <c r="G95" i="39"/>
  <c r="G73" i="39"/>
  <c r="F67" i="39"/>
  <c r="F305" i="39"/>
  <c r="G303" i="39"/>
  <c r="F297" i="39"/>
  <c r="AF10" i="47"/>
  <c r="Y131" i="39"/>
  <c r="AC131" i="39"/>
  <c r="Y117" i="39"/>
  <c r="AC117" i="39"/>
  <c r="G79" i="39"/>
  <c r="F79" i="39"/>
  <c r="F262" i="39"/>
  <c r="G262" i="39"/>
  <c r="F290" i="39"/>
  <c r="F189" i="39"/>
  <c r="G96" i="39"/>
  <c r="G53" i="39"/>
  <c r="AU44" i="47"/>
  <c r="F295" i="39"/>
  <c r="F117" i="39"/>
  <c r="T298" i="47"/>
  <c r="T302" i="47"/>
  <c r="AU300" i="47"/>
  <c r="F245" i="39"/>
  <c r="F227" i="39"/>
  <c r="G225" i="39"/>
  <c r="G219" i="39"/>
  <c r="F248" i="39"/>
  <c r="G235" i="39"/>
  <c r="F231" i="39"/>
  <c r="F160" i="39"/>
  <c r="F281" i="39"/>
  <c r="G203" i="39"/>
  <c r="F201" i="39"/>
  <c r="F199" i="39"/>
  <c r="F197" i="39"/>
  <c r="F181" i="39"/>
  <c r="G154" i="39"/>
  <c r="G118" i="39"/>
  <c r="F116" i="39"/>
  <c r="F95" i="39"/>
  <c r="G52" i="39"/>
  <c r="G40" i="39"/>
  <c r="F11" i="39"/>
  <c r="V11" i="39"/>
  <c r="F9" i="77"/>
  <c r="F241" i="39"/>
  <c r="F145" i="39"/>
  <c r="F108" i="39"/>
  <c r="AO177" i="47"/>
  <c r="F202" i="39"/>
  <c r="G202" i="39"/>
  <c r="AI182" i="47"/>
  <c r="T182" i="47"/>
  <c r="F254" i="39"/>
  <c r="G178" i="39"/>
  <c r="G167" i="39"/>
  <c r="AA188" i="47"/>
  <c r="AI188" i="47"/>
  <c r="F277" i="39"/>
  <c r="F273" i="39"/>
  <c r="F271" i="39"/>
  <c r="F208" i="39"/>
  <c r="F180" i="39"/>
  <c r="F173" i="39"/>
  <c r="F171" i="39"/>
  <c r="G169" i="39"/>
  <c r="F165" i="39"/>
  <c r="G163" i="39"/>
  <c r="G161" i="39"/>
  <c r="F152" i="39"/>
  <c r="F139" i="39"/>
  <c r="G137" i="39"/>
  <c r="F133" i="39"/>
  <c r="F126" i="39"/>
  <c r="F122" i="39"/>
  <c r="F105" i="39"/>
  <c r="F92" i="39"/>
  <c r="G88" i="39"/>
  <c r="F86" i="39"/>
  <c r="G84" i="39"/>
  <c r="F76" i="39"/>
  <c r="F70" i="39"/>
  <c r="AI44" i="47"/>
  <c r="F278" i="39"/>
  <c r="G234" i="39"/>
  <c r="F155" i="39"/>
  <c r="G121" i="39"/>
  <c r="F43" i="39"/>
  <c r="F37" i="39"/>
  <c r="V13" i="39"/>
  <c r="F11" i="47"/>
  <c r="AD11" i="47"/>
  <c r="F141" i="39"/>
  <c r="G141" i="39"/>
  <c r="F131" i="39"/>
  <c r="G131" i="39"/>
  <c r="F274" i="39"/>
  <c r="G274" i="39"/>
  <c r="G297" i="39"/>
  <c r="G305" i="39"/>
  <c r="F161" i="39"/>
  <c r="G171" i="39"/>
  <c r="W313" i="39"/>
  <c r="Y313" i="39"/>
  <c r="F69" i="39"/>
  <c r="G139" i="39"/>
  <c r="AC262" i="39"/>
  <c r="W306" i="39"/>
  <c r="Y166" i="39"/>
  <c r="G126" i="39"/>
  <c r="G80" i="39"/>
  <c r="G278" i="39"/>
  <c r="G133" i="39"/>
  <c r="G92" i="39"/>
  <c r="G294" i="39"/>
  <c r="F294" i="39"/>
  <c r="AI178" i="47"/>
  <c r="T178" i="47"/>
  <c r="F306" i="39"/>
  <c r="G186" i="39"/>
  <c r="AA290" i="47"/>
  <c r="AO290" i="47"/>
  <c r="AA18" i="47"/>
  <c r="AO239" i="47"/>
  <c r="AA243" i="47"/>
  <c r="AU276" i="47"/>
  <c r="F313" i="39"/>
  <c r="F307" i="39"/>
  <c r="F17" i="39"/>
  <c r="V17" i="39"/>
  <c r="AA204" i="47"/>
  <c r="AA194" i="47"/>
  <c r="T181" i="47"/>
  <c r="AA296" i="70"/>
  <c r="AA252" i="70"/>
  <c r="T252" i="70"/>
  <c r="AU252" i="70"/>
  <c r="AU244" i="70"/>
  <c r="AO236" i="70"/>
  <c r="AI232" i="70"/>
  <c r="AO232" i="70"/>
  <c r="T232" i="70"/>
  <c r="AA228" i="70"/>
  <c r="AI224" i="70"/>
  <c r="T224" i="70"/>
  <c r="AA220" i="70"/>
  <c r="AU220" i="70"/>
  <c r="AO216" i="70"/>
  <c r="AU212" i="70"/>
  <c r="AA212" i="70"/>
  <c r="T208" i="70"/>
  <c r="AA196" i="70"/>
  <c r="AI196" i="70"/>
  <c r="AO192" i="70"/>
  <c r="AI192" i="70"/>
  <c r="AO188" i="70"/>
  <c r="T188" i="70"/>
  <c r="AA188" i="70"/>
  <c r="AI188" i="70"/>
  <c r="T184" i="70"/>
  <c r="AU184" i="70"/>
  <c r="AI184" i="70"/>
  <c r="AA180" i="70"/>
  <c r="AA176" i="70"/>
  <c r="AO176" i="70"/>
  <c r="AU176" i="70"/>
  <c r="T168" i="70"/>
  <c r="AO168" i="70"/>
  <c r="AA91" i="70"/>
  <c r="AI91" i="70"/>
  <c r="AO91" i="70"/>
  <c r="AU299" i="70"/>
  <c r="AA299" i="70"/>
  <c r="AA287" i="70"/>
  <c r="F37" i="62"/>
  <c r="G297" i="62"/>
  <c r="F295" i="62"/>
  <c r="F279" i="62"/>
  <c r="F275" i="62"/>
  <c r="G243" i="62"/>
  <c r="F239" i="62"/>
  <c r="F203" i="62"/>
  <c r="F201" i="62"/>
  <c r="G191" i="62"/>
  <c r="F143" i="62"/>
  <c r="G113" i="62"/>
  <c r="G103" i="62"/>
  <c r="F101" i="62"/>
  <c r="G259" i="62"/>
  <c r="AB80" i="62"/>
  <c r="G65" i="62"/>
  <c r="G47" i="62"/>
  <c r="F45" i="62"/>
  <c r="G35" i="62"/>
  <c r="F31" i="62"/>
  <c r="G101" i="62"/>
  <c r="G279" i="62"/>
  <c r="G295" i="62"/>
  <c r="F199" i="62"/>
  <c r="F175" i="62"/>
  <c r="F149" i="62"/>
  <c r="G119" i="62"/>
  <c r="F109" i="62"/>
  <c r="G49" i="62"/>
  <c r="G31" i="62"/>
  <c r="F89" i="62"/>
  <c r="F307" i="62"/>
  <c r="F267" i="62"/>
  <c r="G183" i="62"/>
  <c r="G67" i="62"/>
  <c r="AU204" i="70"/>
  <c r="AI204" i="70"/>
  <c r="T204" i="70"/>
  <c r="AO204" i="70"/>
  <c r="AU200" i="70"/>
  <c r="T200" i="70"/>
  <c r="AO200" i="70"/>
  <c r="AA200" i="70"/>
  <c r="AI200" i="70"/>
  <c r="AO156" i="70"/>
  <c r="AI152" i="70"/>
  <c r="AA148" i="70"/>
  <c r="AO148" i="70"/>
  <c r="T148" i="70"/>
  <c r="AU148" i="70"/>
  <c r="AA144" i="70"/>
  <c r="AI144" i="70"/>
  <c r="AU144" i="70"/>
  <c r="AO144" i="70"/>
  <c r="T144" i="70"/>
  <c r="AA140" i="70"/>
  <c r="AO140" i="70"/>
  <c r="AI140" i="70"/>
  <c r="T140" i="70"/>
  <c r="AU136" i="70"/>
  <c r="AI136" i="70"/>
  <c r="T136" i="70"/>
  <c r="T132" i="70"/>
  <c r="AU132" i="70"/>
  <c r="AO132" i="70"/>
  <c r="AA132" i="70"/>
  <c r="T124" i="70"/>
  <c r="AO124" i="70"/>
  <c r="AU124" i="70"/>
  <c r="AI124" i="70"/>
  <c r="AO119" i="70"/>
  <c r="AA119" i="70"/>
  <c r="AI119" i="70"/>
  <c r="T119" i="70"/>
  <c r="T115" i="70"/>
  <c r="AO111" i="70"/>
  <c r="AU107" i="70"/>
  <c r="AO107" i="70"/>
  <c r="AI107" i="70"/>
  <c r="AA107" i="70"/>
  <c r="T107" i="70"/>
  <c r="AU103" i="70"/>
  <c r="AO103" i="70"/>
  <c r="AI103" i="70"/>
  <c r="AA103" i="70"/>
  <c r="T99" i="70"/>
  <c r="AU99" i="70"/>
  <c r="AI99" i="70"/>
  <c r="AO99" i="70"/>
  <c r="AI87" i="70"/>
  <c r="AU87" i="70"/>
  <c r="AA87" i="70"/>
  <c r="AO83" i="70"/>
  <c r="AA83" i="70"/>
  <c r="AU83" i="70"/>
  <c r="AI83" i="70"/>
  <c r="AI79" i="70"/>
  <c r="AA79" i="70"/>
  <c r="AO79" i="70"/>
  <c r="T79" i="70"/>
  <c r="T75" i="70"/>
  <c r="AA75" i="70"/>
  <c r="AO75" i="70"/>
  <c r="AU75" i="70"/>
  <c r="AI71" i="70"/>
  <c r="AA71" i="70"/>
  <c r="AO71" i="70"/>
  <c r="AU71" i="70"/>
  <c r="T67" i="70"/>
  <c r="AA67" i="70"/>
  <c r="AI67" i="70"/>
  <c r="AU67" i="70"/>
  <c r="T63" i="70"/>
  <c r="AA59" i="70"/>
  <c r="AO59" i="70"/>
  <c r="AI59" i="70"/>
  <c r="T59" i="70"/>
  <c r="AO55" i="70"/>
  <c r="AA55" i="70"/>
  <c r="AI55" i="70"/>
  <c r="AU55" i="70"/>
  <c r="T55" i="70"/>
  <c r="AI47" i="70"/>
  <c r="T47" i="70"/>
  <c r="AU47" i="70"/>
  <c r="AO43" i="70"/>
  <c r="AI43" i="70"/>
  <c r="AA43" i="70"/>
  <c r="AU43" i="70"/>
  <c r="T43" i="70"/>
  <c r="AI39" i="70"/>
  <c r="AO39" i="70"/>
  <c r="AA39" i="70"/>
  <c r="T35" i="70"/>
  <c r="AU31" i="70"/>
  <c r="AI31" i="70"/>
  <c r="T31" i="70"/>
  <c r="AO31" i="70"/>
  <c r="AI23" i="70"/>
  <c r="AU23" i="70"/>
  <c r="AO23" i="70"/>
  <c r="AO19" i="70"/>
  <c r="T19" i="70"/>
  <c r="AA19" i="70"/>
  <c r="AU19" i="70"/>
  <c r="AI19" i="70"/>
  <c r="AU15" i="70"/>
  <c r="AU11" i="70"/>
  <c r="AI11" i="70"/>
  <c r="T11" i="70"/>
  <c r="AA11" i="70"/>
  <c r="F117" i="62"/>
  <c r="F111" i="62"/>
  <c r="G95" i="62"/>
  <c r="G93" i="62"/>
  <c r="G211" i="62"/>
  <c r="G207" i="62"/>
  <c r="G173" i="62"/>
  <c r="G289" i="62"/>
  <c r="F185" i="62"/>
  <c r="G181" i="62"/>
  <c r="AB264" i="62"/>
  <c r="G307" i="62"/>
  <c r="G267" i="62"/>
  <c r="AB178" i="62"/>
  <c r="G205" i="62"/>
  <c r="G175" i="62"/>
  <c r="F75" i="62"/>
  <c r="G293" i="62"/>
  <c r="F251" i="62"/>
  <c r="G313" i="62"/>
  <c r="AB124" i="62"/>
  <c r="AB228" i="62"/>
  <c r="AB268" i="62"/>
  <c r="AA282" i="70"/>
  <c r="T302" i="70"/>
  <c r="AA202" i="70"/>
  <c r="AI182" i="70"/>
  <c r="AU290" i="70"/>
  <c r="AA50" i="70"/>
  <c r="AU266" i="70"/>
  <c r="AU270" i="70"/>
  <c r="T194" i="70"/>
  <c r="AO264" i="70"/>
  <c r="AA304" i="70"/>
  <c r="AU292" i="70"/>
  <c r="AI284" i="70"/>
  <c r="AO280" i="70"/>
  <c r="T264" i="70"/>
  <c r="AA150" i="70"/>
  <c r="AI292" i="70"/>
  <c r="T46" i="70"/>
  <c r="AI90" i="70"/>
  <c r="AI134" i="70"/>
  <c r="AU190" i="70"/>
  <c r="AA230" i="70"/>
  <c r="AO268" i="70"/>
  <c r="AA288" i="70"/>
  <c r="AO300" i="70"/>
  <c r="AI304" i="70"/>
  <c r="AO18" i="70"/>
  <c r="AI260" i="70"/>
  <c r="AI276" i="70"/>
  <c r="AO292" i="70"/>
  <c r="T308" i="70"/>
  <c r="AU30" i="70"/>
  <c r="AI42" i="70"/>
  <c r="AU296" i="70"/>
  <c r="T58" i="70"/>
  <c r="T174" i="70"/>
  <c r="AU230" i="70"/>
  <c r="AA276" i="70"/>
  <c r="AU260" i="70"/>
  <c r="AA272" i="70"/>
  <c r="T280" i="70"/>
  <c r="AI142" i="70"/>
  <c r="T260" i="70"/>
  <c r="AA292" i="70"/>
  <c r="AO304" i="70"/>
  <c r="T276" i="70"/>
  <c r="T166" i="70"/>
  <c r="T304" i="70"/>
  <c r="AU130" i="70"/>
  <c r="AI254" i="70"/>
  <c r="AA308" i="70"/>
  <c r="AO308" i="70"/>
  <c r="AA300" i="70"/>
  <c r="T296" i="70"/>
  <c r="AO296" i="70"/>
  <c r="T288" i="70"/>
  <c r="AU288" i="70"/>
  <c r="AI280" i="70"/>
  <c r="AU280" i="70"/>
  <c r="T272" i="70"/>
  <c r="T268" i="70"/>
  <c r="AU268" i="70"/>
  <c r="AI268" i="70"/>
  <c r="AI264" i="70"/>
  <c r="AA264" i="70"/>
  <c r="AO250" i="70"/>
  <c r="AA242" i="70"/>
  <c r="AO234" i="70"/>
  <c r="AO210" i="70"/>
  <c r="AO194" i="70"/>
  <c r="AI186" i="70"/>
  <c r="T158" i="70"/>
  <c r="AI138" i="70"/>
  <c r="AI102" i="70"/>
  <c r="AA86" i="70"/>
  <c r="V112" i="39"/>
  <c r="AC112" i="39"/>
  <c r="W112" i="39"/>
  <c r="Y112" i="39"/>
  <c r="V76" i="39"/>
  <c r="F74" i="77"/>
  <c r="AC76" i="39"/>
  <c r="Y76" i="39"/>
  <c r="W76" i="39"/>
  <c r="AC74" i="39"/>
  <c r="W74" i="39"/>
  <c r="AC72" i="39"/>
  <c r="W72" i="39"/>
  <c r="W62" i="39"/>
  <c r="Y62" i="39"/>
  <c r="V36" i="39"/>
  <c r="W36" i="39"/>
  <c r="Y36" i="39"/>
  <c r="AC36" i="39"/>
  <c r="G18" i="39"/>
  <c r="AA18" i="39"/>
  <c r="F18" i="39"/>
  <c r="W18" i="39"/>
  <c r="Y18" i="39"/>
  <c r="AC292" i="39"/>
  <c r="W292" i="39"/>
  <c r="V188" i="39"/>
  <c r="F186" i="77"/>
  <c r="X186" i="77"/>
  <c r="W188" i="39"/>
  <c r="AC188" i="39"/>
  <c r="AB181" i="39"/>
  <c r="X181" i="39"/>
  <c r="V181" i="39"/>
  <c r="AC181" i="39"/>
  <c r="AB309" i="39"/>
  <c r="X309" i="39"/>
  <c r="V309" i="39"/>
  <c r="Y309" i="39"/>
  <c r="W309" i="39"/>
  <c r="V303" i="39"/>
  <c r="A303" i="39"/>
  <c r="Y296" i="39"/>
  <c r="AC296" i="39"/>
  <c r="W296" i="39"/>
  <c r="V290" i="39"/>
  <c r="F288" i="77"/>
  <c r="AC290" i="39"/>
  <c r="Y290" i="39"/>
  <c r="A290" i="39"/>
  <c r="W290" i="39"/>
  <c r="X264" i="39"/>
  <c r="AB264" i="39"/>
  <c r="G262" i="77"/>
  <c r="W264" i="39"/>
  <c r="V264" i="39"/>
  <c r="F262" i="77"/>
  <c r="AC264" i="39"/>
  <c r="W262" i="39"/>
  <c r="Y262" i="39"/>
  <c r="W260" i="39"/>
  <c r="AC260" i="39"/>
  <c r="Y260" i="39"/>
  <c r="V248" i="39"/>
  <c r="F246" i="77"/>
  <c r="BJ246" i="77"/>
  <c r="Y248" i="39"/>
  <c r="A248" i="39"/>
  <c r="AC248" i="39"/>
  <c r="V244" i="39"/>
  <c r="AC244" i="39"/>
  <c r="A244" i="39"/>
  <c r="W244" i="39"/>
  <c r="V242" i="39"/>
  <c r="F240" i="77"/>
  <c r="W242" i="39"/>
  <c r="Y242" i="39"/>
  <c r="AC242" i="39"/>
  <c r="G238" i="39"/>
  <c r="F238" i="39"/>
  <c r="AB223" i="39"/>
  <c r="G221" i="77"/>
  <c r="Y223" i="39"/>
  <c r="AC223" i="39"/>
  <c r="G222" i="39"/>
  <c r="F222" i="39"/>
  <c r="AB279" i="39"/>
  <c r="G277" i="77"/>
  <c r="AG277" i="77"/>
  <c r="V279" i="39"/>
  <c r="G259" i="39"/>
  <c r="F247" i="39"/>
  <c r="AB221" i="39"/>
  <c r="G219" i="77"/>
  <c r="P219" i="77"/>
  <c r="V221" i="39"/>
  <c r="AB191" i="39"/>
  <c r="G189" i="77"/>
  <c r="BD189" i="77"/>
  <c r="W191" i="39"/>
  <c r="F129" i="39"/>
  <c r="F111" i="39"/>
  <c r="G67" i="39"/>
  <c r="F61" i="39"/>
  <c r="Y312" i="39"/>
  <c r="W184" i="39"/>
  <c r="G311" i="39"/>
  <c r="AB245" i="39"/>
  <c r="G243" i="77"/>
  <c r="AG243" i="77"/>
  <c r="W245" i="39"/>
  <c r="X245" i="39"/>
  <c r="G197" i="39"/>
  <c r="AB117" i="39"/>
  <c r="W117" i="39"/>
  <c r="AB55" i="39"/>
  <c r="G53" i="77"/>
  <c r="X55" i="39"/>
  <c r="AB37" i="39"/>
  <c r="G35" i="77"/>
  <c r="V37" i="39"/>
  <c r="AB29" i="39"/>
  <c r="W29" i="39"/>
  <c r="X37" i="39"/>
  <c r="AC279" i="39"/>
  <c r="Y184" i="39"/>
  <c r="F136" i="39"/>
  <c r="AC164" i="39"/>
  <c r="AC221" i="39"/>
  <c r="AC312" i="39"/>
  <c r="W279" i="39"/>
  <c r="W164" i="39"/>
  <c r="G113" i="39"/>
  <c r="F174" i="39"/>
  <c r="AB149" i="39"/>
  <c r="G147" i="77"/>
  <c r="BD147" i="77"/>
  <c r="X149" i="39"/>
  <c r="AB21" i="39"/>
  <c r="G19" i="47"/>
  <c r="AC21" i="39"/>
  <c r="X21" i="39"/>
  <c r="F292" i="39"/>
  <c r="F260" i="39"/>
  <c r="G244" i="39"/>
  <c r="F242" i="39"/>
  <c r="G236" i="39"/>
  <c r="F235" i="39"/>
  <c r="F215" i="39"/>
  <c r="W207" i="39"/>
  <c r="V199" i="39"/>
  <c r="G190" i="39"/>
  <c r="F183" i="39"/>
  <c r="G181" i="39"/>
  <c r="V176" i="39"/>
  <c r="F174" i="77"/>
  <c r="Y173" i="39"/>
  <c r="F163" i="39"/>
  <c r="G160" i="39"/>
  <c r="F157" i="39"/>
  <c r="G128" i="39"/>
  <c r="F106" i="39"/>
  <c r="G90" i="39"/>
  <c r="F73" i="39"/>
  <c r="G71" i="39"/>
  <c r="G20" i="39"/>
  <c r="X15" i="39"/>
  <c r="G13" i="39"/>
  <c r="AC13" i="39"/>
  <c r="X101" i="39"/>
  <c r="G17" i="39"/>
  <c r="AB17" i="39"/>
  <c r="G15" i="77"/>
  <c r="X229" i="39"/>
  <c r="X183" i="39"/>
  <c r="X133" i="39"/>
  <c r="X87" i="39"/>
  <c r="AB186" i="39"/>
  <c r="G299" i="39"/>
  <c r="G295" i="39"/>
  <c r="G293" i="39"/>
  <c r="G289" i="39"/>
  <c r="G286" i="39"/>
  <c r="F263" i="39"/>
  <c r="G261" i="39"/>
  <c r="G256" i="39"/>
  <c r="F243" i="39"/>
  <c r="G241" i="39"/>
  <c r="F223" i="39"/>
  <c r="F219" i="39"/>
  <c r="G211" i="39"/>
  <c r="G204" i="39"/>
  <c r="G201" i="39"/>
  <c r="G199" i="39"/>
  <c r="G177" i="39"/>
  <c r="G175" i="39"/>
  <c r="G153" i="39"/>
  <c r="G149" i="39"/>
  <c r="F137" i="39"/>
  <c r="G125" i="39"/>
  <c r="G120" i="39"/>
  <c r="G60" i="39"/>
  <c r="F41" i="39"/>
  <c r="F32" i="39"/>
  <c r="F25" i="39"/>
  <c r="X215" i="39"/>
  <c r="X119" i="39"/>
  <c r="X71" i="39"/>
  <c r="X39" i="39"/>
  <c r="F303" i="39"/>
  <c r="AB294" i="39"/>
  <c r="X294" i="39"/>
  <c r="A294" i="39"/>
  <c r="V294" i="39"/>
  <c r="W294" i="39"/>
  <c r="AC294" i="39"/>
  <c r="AB273" i="39"/>
  <c r="X273" i="39"/>
  <c r="V273" i="39"/>
  <c r="AC273" i="39"/>
  <c r="X196" i="39"/>
  <c r="AB196" i="39"/>
  <c r="V196" i="39"/>
  <c r="Y196" i="39"/>
  <c r="A196" i="39"/>
  <c r="F195" i="39"/>
  <c r="G195" i="39"/>
  <c r="G143" i="39"/>
  <c r="F143" i="39"/>
  <c r="AB142" i="39"/>
  <c r="X142" i="39"/>
  <c r="V142" i="39"/>
  <c r="F140" i="77"/>
  <c r="W142" i="39"/>
  <c r="A142" i="39"/>
  <c r="X91" i="39"/>
  <c r="W91" i="39"/>
  <c r="AB91" i="39"/>
  <c r="G89" i="77"/>
  <c r="BK89" i="77"/>
  <c r="V91" i="39"/>
  <c r="AB86" i="39"/>
  <c r="G84" i="77"/>
  <c r="X86" i="39"/>
  <c r="V86" i="39"/>
  <c r="F84" i="77"/>
  <c r="W86" i="39"/>
  <c r="A86" i="39"/>
  <c r="Y86" i="39"/>
  <c r="G85" i="39"/>
  <c r="F85" i="39"/>
  <c r="AB48" i="39"/>
  <c r="X48" i="39"/>
  <c r="V48" i="39"/>
  <c r="F46" i="47"/>
  <c r="AD46" i="47"/>
  <c r="Y48" i="39"/>
  <c r="AC48" i="39"/>
  <c r="W48" i="39"/>
  <c r="A48" i="39"/>
  <c r="G47" i="39"/>
  <c r="F47" i="39"/>
  <c r="AB45" i="39"/>
  <c r="G43" i="77"/>
  <c r="BD43" i="77"/>
  <c r="X45" i="39"/>
  <c r="V45" i="39"/>
  <c r="AB43" i="39"/>
  <c r="X43" i="39"/>
  <c r="V43" i="39"/>
  <c r="AC43" i="39"/>
  <c r="AB38" i="39"/>
  <c r="X38" i="39"/>
  <c r="V38" i="39"/>
  <c r="F36" i="77"/>
  <c r="W38" i="39"/>
  <c r="A38" i="39"/>
  <c r="Y38" i="39"/>
  <c r="F291" i="39"/>
  <c r="G291" i="39"/>
  <c r="AB287" i="39"/>
  <c r="G285" i="77"/>
  <c r="BK285" i="77"/>
  <c r="X287" i="39"/>
  <c r="V287" i="39"/>
  <c r="AB269" i="39"/>
  <c r="X269" i="39"/>
  <c r="V269" i="39"/>
  <c r="AC269" i="39"/>
  <c r="W269" i="39"/>
  <c r="G268" i="39"/>
  <c r="F268" i="39"/>
  <c r="AB250" i="39"/>
  <c r="G248" i="77"/>
  <c r="X250" i="39"/>
  <c r="V250" i="39"/>
  <c r="F248" i="77"/>
  <c r="AF248" i="77"/>
  <c r="W250" i="39"/>
  <c r="A250" i="39"/>
  <c r="AC250" i="39"/>
  <c r="V247" i="39"/>
  <c r="AB247" i="39"/>
  <c r="G245" i="77"/>
  <c r="AW245" i="77"/>
  <c r="Y247" i="39"/>
  <c r="X247" i="39"/>
  <c r="G246" i="39"/>
  <c r="F246" i="39"/>
  <c r="X180" i="39"/>
  <c r="AB180" i="39"/>
  <c r="G178" i="77"/>
  <c r="V180" i="39"/>
  <c r="F178" i="77"/>
  <c r="W180" i="39"/>
  <c r="Y180" i="39"/>
  <c r="A180" i="39"/>
  <c r="AB152" i="39"/>
  <c r="G150" i="77"/>
  <c r="BK150" i="77"/>
  <c r="X152" i="39"/>
  <c r="Y152" i="39"/>
  <c r="AC152" i="39"/>
  <c r="A152" i="39"/>
  <c r="F146" i="39"/>
  <c r="G146" i="39"/>
  <c r="X116" i="39"/>
  <c r="AB116" i="39"/>
  <c r="V116" i="39"/>
  <c r="F114" i="77"/>
  <c r="AC116" i="39"/>
  <c r="A116" i="39"/>
  <c r="F100" i="39"/>
  <c r="G100" i="39"/>
  <c r="X96" i="39"/>
  <c r="AB96" i="39"/>
  <c r="G94" i="77"/>
  <c r="AG94" i="77"/>
  <c r="V96" i="39"/>
  <c r="AC96" i="39"/>
  <c r="W96" i="39"/>
  <c r="A96" i="39"/>
  <c r="AB272" i="39"/>
  <c r="G270" i="77"/>
  <c r="AW270" i="77"/>
  <c r="X272" i="39"/>
  <c r="V272" i="39"/>
  <c r="Y272" i="39"/>
  <c r="AC272" i="39"/>
  <c r="A272" i="39"/>
  <c r="AB241" i="39"/>
  <c r="G239" i="77"/>
  <c r="BD239" i="77"/>
  <c r="X241" i="39"/>
  <c r="W241" i="39"/>
  <c r="V241" i="39"/>
  <c r="F239" i="77"/>
  <c r="Y241" i="39"/>
  <c r="AB195" i="39"/>
  <c r="G193" i="77"/>
  <c r="Y193" i="77"/>
  <c r="CC193" i="77"/>
  <c r="X195" i="39"/>
  <c r="V195" i="39"/>
  <c r="F193" i="77"/>
  <c r="AV193" i="77"/>
  <c r="F194" i="39"/>
  <c r="G194" i="39"/>
  <c r="AB167" i="39"/>
  <c r="G165" i="77"/>
  <c r="AW165" i="77"/>
  <c r="Y167" i="39"/>
  <c r="X167" i="39"/>
  <c r="W167" i="39"/>
  <c r="V167" i="39"/>
  <c r="F166" i="39"/>
  <c r="G166" i="39"/>
  <c r="AB126" i="39"/>
  <c r="G124" i="77"/>
  <c r="X126" i="39"/>
  <c r="V126" i="39"/>
  <c r="A126" i="39"/>
  <c r="Y126" i="39"/>
  <c r="AB121" i="39"/>
  <c r="X121" i="39"/>
  <c r="V121" i="39"/>
  <c r="F119" i="77"/>
  <c r="BJ119" i="77"/>
  <c r="AC121" i="39"/>
  <c r="Y121" i="39"/>
  <c r="G107" i="39"/>
  <c r="F107" i="39"/>
  <c r="AB104" i="39"/>
  <c r="G102" i="77"/>
  <c r="AW102" i="77"/>
  <c r="X104" i="39"/>
  <c r="Y104" i="39"/>
  <c r="V104" i="39"/>
  <c r="F102" i="77"/>
  <c r="AV102" i="77"/>
  <c r="W104" i="39"/>
  <c r="A104" i="39"/>
  <c r="AB85" i="39"/>
  <c r="G83" i="77"/>
  <c r="Y83" i="77"/>
  <c r="CC83" i="77"/>
  <c r="V85" i="39"/>
  <c r="Y85" i="39"/>
  <c r="X85" i="39"/>
  <c r="W85" i="39"/>
  <c r="AB75" i="39"/>
  <c r="G73" i="77"/>
  <c r="Y73" i="77"/>
  <c r="CC73" i="77"/>
  <c r="X75" i="39"/>
  <c r="V75" i="39"/>
  <c r="X304" i="39"/>
  <c r="AB304" i="39"/>
  <c r="G302" i="77"/>
  <c r="AG302" i="77"/>
  <c r="W304" i="39"/>
  <c r="Y304" i="39"/>
  <c r="AC304" i="39"/>
  <c r="A304" i="39"/>
  <c r="AB259" i="39"/>
  <c r="X259" i="39"/>
  <c r="W259" i="39"/>
  <c r="Y259" i="39"/>
  <c r="AC259" i="39"/>
  <c r="V259" i="39"/>
  <c r="F257" i="77"/>
  <c r="AV257" i="77"/>
  <c r="G258" i="39"/>
  <c r="F258" i="39"/>
  <c r="AB237" i="39"/>
  <c r="X237" i="39"/>
  <c r="V237" i="39"/>
  <c r="AB211" i="39"/>
  <c r="G209" i="77"/>
  <c r="Y209" i="77"/>
  <c r="CC209" i="77"/>
  <c r="X211" i="39"/>
  <c r="W211" i="39"/>
  <c r="Y211" i="39"/>
  <c r="V211" i="39"/>
  <c r="F209" i="77"/>
  <c r="BJ209" i="77"/>
  <c r="AB137" i="39"/>
  <c r="X137" i="39"/>
  <c r="W137" i="39"/>
  <c r="Y137" i="39"/>
  <c r="V137" i="39"/>
  <c r="AB61" i="39"/>
  <c r="G59" i="77"/>
  <c r="BD59" i="77"/>
  <c r="X61" i="39"/>
  <c r="V61" i="39"/>
  <c r="AB59" i="39"/>
  <c r="X59" i="39"/>
  <c r="V59" i="39"/>
  <c r="F57" i="77"/>
  <c r="BJ57" i="77"/>
  <c r="Y59" i="39"/>
  <c r="AB33" i="39"/>
  <c r="X33" i="39"/>
  <c r="V33" i="39"/>
  <c r="AB26" i="39"/>
  <c r="G24" i="47"/>
  <c r="X26" i="39"/>
  <c r="V26" i="39"/>
  <c r="F24" i="77"/>
  <c r="Y26" i="39"/>
  <c r="A26" i="39"/>
  <c r="AC26" i="39"/>
  <c r="F31" i="39"/>
  <c r="Y254" i="39"/>
  <c r="AC83" i="39"/>
  <c r="Y300" i="39"/>
  <c r="W92" i="39"/>
  <c r="X310" i="39"/>
  <c r="AB310" i="39"/>
  <c r="AB308" i="39"/>
  <c r="G306" i="77"/>
  <c r="AG306" i="77"/>
  <c r="X308" i="39"/>
  <c r="AB306" i="39"/>
  <c r="G304" i="77"/>
  <c r="BK304" i="77"/>
  <c r="X306" i="39"/>
  <c r="V306" i="39"/>
  <c r="X305" i="39"/>
  <c r="AB305" i="39"/>
  <c r="AB303" i="39"/>
  <c r="X303" i="39"/>
  <c r="W300" i="39"/>
  <c r="W295" i="39"/>
  <c r="AB285" i="39"/>
  <c r="X285" i="39"/>
  <c r="AB284" i="39"/>
  <c r="G282" i="77"/>
  <c r="X284" i="39"/>
  <c r="X280" i="39"/>
  <c r="AB280" i="39"/>
  <c r="G278" i="77"/>
  <c r="AW278" i="77"/>
  <c r="Y280" i="39"/>
  <c r="G271" i="39"/>
  <c r="AB270" i="39"/>
  <c r="G268" i="77"/>
  <c r="X270" i="39"/>
  <c r="V270" i="39"/>
  <c r="F268" i="77"/>
  <c r="BJ268" i="77"/>
  <c r="Y263" i="39"/>
  <c r="X260" i="39"/>
  <c r="AB260" i="39"/>
  <c r="G258" i="77"/>
  <c r="V260" i="39"/>
  <c r="X257" i="39"/>
  <c r="AB257" i="39"/>
  <c r="G255" i="77"/>
  <c r="BD255" i="77"/>
  <c r="X242" i="39"/>
  <c r="AB242" i="39"/>
  <c r="G240" i="77"/>
  <c r="AB234" i="39"/>
  <c r="X234" i="39"/>
  <c r="V234" i="39"/>
  <c r="F232" i="77"/>
  <c r="X232" i="77"/>
  <c r="X232" i="39"/>
  <c r="AB232" i="39"/>
  <c r="V232" i="39"/>
  <c r="X216" i="39"/>
  <c r="AB216" i="39"/>
  <c r="W213" i="39"/>
  <c r="X212" i="39"/>
  <c r="AB212" i="39"/>
  <c r="AB206" i="39"/>
  <c r="G204" i="77"/>
  <c r="AW204" i="77"/>
  <c r="X206" i="39"/>
  <c r="V206" i="39"/>
  <c r="X200" i="39"/>
  <c r="AB200" i="39"/>
  <c r="AB161" i="39"/>
  <c r="X161" i="39"/>
  <c r="AC161" i="39"/>
  <c r="AB138" i="39"/>
  <c r="X138" i="39"/>
  <c r="V138" i="39"/>
  <c r="F136" i="77"/>
  <c r="V135" i="39"/>
  <c r="F133" i="47"/>
  <c r="AD133" i="47"/>
  <c r="AB99" i="39"/>
  <c r="G97" i="77"/>
  <c r="X99" i="39"/>
  <c r="AB76" i="39"/>
  <c r="X76" i="39"/>
  <c r="AB73" i="39"/>
  <c r="G71" i="77"/>
  <c r="X73" i="39"/>
  <c r="V73" i="39"/>
  <c r="AB69" i="39"/>
  <c r="Y69" i="39"/>
  <c r="X54" i="39"/>
  <c r="AB54" i="39"/>
  <c r="G52" i="77"/>
  <c r="AW52" i="77"/>
  <c r="V54" i="39"/>
  <c r="AB49" i="39"/>
  <c r="G47" i="77"/>
  <c r="X49" i="39"/>
  <c r="Y23" i="39"/>
  <c r="V310" i="39"/>
  <c r="F308" i="77"/>
  <c r="X311" i="39"/>
  <c r="X279" i="39"/>
  <c r="X23" i="39"/>
  <c r="AB300" i="39"/>
  <c r="G298" i="77"/>
  <c r="AB313" i="39"/>
  <c r="X313" i="39"/>
  <c r="X312" i="39"/>
  <c r="AB312" i="39"/>
  <c r="G310" i="77"/>
  <c r="AG310" i="77"/>
  <c r="AB307" i="39"/>
  <c r="X307" i="39"/>
  <c r="AB299" i="39"/>
  <c r="G297" i="77"/>
  <c r="BD297" i="77"/>
  <c r="X299" i="39"/>
  <c r="AB292" i="39"/>
  <c r="X292" i="39"/>
  <c r="V292" i="39"/>
  <c r="AB291" i="39"/>
  <c r="X291" i="39"/>
  <c r="AB286" i="39"/>
  <c r="X286" i="39"/>
  <c r="V286" i="39"/>
  <c r="X276" i="39"/>
  <c r="AB276" i="39"/>
  <c r="W276" i="39"/>
  <c r="X267" i="39"/>
  <c r="V267" i="39"/>
  <c r="AB254" i="39"/>
  <c r="X254" i="39"/>
  <c r="AB239" i="39"/>
  <c r="X239" i="39"/>
  <c r="AB222" i="39"/>
  <c r="X222" i="39"/>
  <c r="V222" i="39"/>
  <c r="AB217" i="39"/>
  <c r="X217" i="39"/>
  <c r="AB201" i="39"/>
  <c r="X201" i="39"/>
  <c r="AB197" i="39"/>
  <c r="W197" i="39"/>
  <c r="AB182" i="39"/>
  <c r="G180" i="77"/>
  <c r="X182" i="39"/>
  <c r="V182" i="39"/>
  <c r="F180" i="77"/>
  <c r="X179" i="39"/>
  <c r="W179" i="39"/>
  <c r="AB179" i="39"/>
  <c r="AB168" i="39"/>
  <c r="X168" i="39"/>
  <c r="AB158" i="39"/>
  <c r="G156" i="77"/>
  <c r="AG156" i="77"/>
  <c r="X158" i="39"/>
  <c r="AB153" i="39"/>
  <c r="X153" i="39"/>
  <c r="AB141" i="39"/>
  <c r="X141" i="39"/>
  <c r="V141" i="39"/>
  <c r="AB122" i="39"/>
  <c r="X122" i="39"/>
  <c r="V122" i="39"/>
  <c r="F120" i="47"/>
  <c r="W120" i="47"/>
  <c r="AB120" i="39"/>
  <c r="X120" i="39"/>
  <c r="V120" i="39"/>
  <c r="AB118" i="39"/>
  <c r="X118" i="39"/>
  <c r="V118" i="39"/>
  <c r="F116" i="77"/>
  <c r="AB115" i="39"/>
  <c r="G113" i="77"/>
  <c r="Y113" i="77"/>
  <c r="CC113" i="77"/>
  <c r="X115" i="39"/>
  <c r="Y115" i="39"/>
  <c r="AB111" i="39"/>
  <c r="G109" i="77"/>
  <c r="AW109" i="77"/>
  <c r="V111" i="39"/>
  <c r="F109" i="77"/>
  <c r="AF109" i="77"/>
  <c r="X111" i="39"/>
  <c r="AB103" i="39"/>
  <c r="G101" i="77"/>
  <c r="AG101" i="77"/>
  <c r="W103" i="39"/>
  <c r="AB97" i="39"/>
  <c r="X97" i="39"/>
  <c r="Y97" i="39"/>
  <c r="AB95" i="39"/>
  <c r="V95" i="39"/>
  <c r="F93" i="77"/>
  <c r="BJ93" i="77"/>
  <c r="X95" i="39"/>
  <c r="AB92" i="39"/>
  <c r="G90" i="77"/>
  <c r="AG90" i="77"/>
  <c r="X92" i="39"/>
  <c r="AB83" i="39"/>
  <c r="X83" i="39"/>
  <c r="AB77" i="39"/>
  <c r="X77" i="39"/>
  <c r="AB60" i="39"/>
  <c r="X60" i="39"/>
  <c r="V60" i="39"/>
  <c r="AB50" i="39"/>
  <c r="V50" i="39"/>
  <c r="X50" i="39"/>
  <c r="AB44" i="39"/>
  <c r="G42" i="77"/>
  <c r="BK42" i="77"/>
  <c r="X44" i="39"/>
  <c r="V44" i="39"/>
  <c r="AB32" i="39"/>
  <c r="G30" i="77"/>
  <c r="X32" i="39"/>
  <c r="V32" i="39"/>
  <c r="AB31" i="39"/>
  <c r="G29" i="77"/>
  <c r="X31" i="39"/>
  <c r="AB27" i="39"/>
  <c r="G25" i="77"/>
  <c r="X27" i="39"/>
  <c r="X213" i="39"/>
  <c r="W95" i="39"/>
  <c r="AC44" i="39"/>
  <c r="AC286" i="39"/>
  <c r="W32" i="39"/>
  <c r="AC118" i="39"/>
  <c r="Y276" i="39"/>
  <c r="W312" i="39"/>
  <c r="Y168" i="39"/>
  <c r="X302" i="39"/>
  <c r="AB302" i="39"/>
  <c r="AB301" i="39"/>
  <c r="X301" i="39"/>
  <c r="X296" i="39"/>
  <c r="AB296" i="39"/>
  <c r="G294" i="77"/>
  <c r="AG294" i="77"/>
  <c r="AB293" i="39"/>
  <c r="W293" i="39"/>
  <c r="G285" i="39"/>
  <c r="AB282" i="39"/>
  <c r="X282" i="39"/>
  <c r="X281" i="39"/>
  <c r="AB281" i="39"/>
  <c r="AB277" i="39"/>
  <c r="G275" i="77"/>
  <c r="AG275" i="77"/>
  <c r="V277" i="39"/>
  <c r="X274" i="39"/>
  <c r="AB274" i="39"/>
  <c r="G272" i="77"/>
  <c r="AB271" i="39"/>
  <c r="X271" i="39"/>
  <c r="AB261" i="39"/>
  <c r="G259" i="77"/>
  <c r="P259" i="77"/>
  <c r="V261" i="39"/>
  <c r="F259" i="77"/>
  <c r="AV259" i="77"/>
  <c r="G253" i="39"/>
  <c r="X240" i="39"/>
  <c r="AB240" i="39"/>
  <c r="X236" i="39"/>
  <c r="AB236" i="39"/>
  <c r="AB233" i="39"/>
  <c r="X233" i="39"/>
  <c r="V233" i="39"/>
  <c r="AB218" i="39"/>
  <c r="G216" i="77"/>
  <c r="X218" i="39"/>
  <c r="V218" i="39"/>
  <c r="AB214" i="39"/>
  <c r="X214" i="39"/>
  <c r="AB202" i="39"/>
  <c r="X202" i="39"/>
  <c r="AB198" i="39"/>
  <c r="X198" i="39"/>
  <c r="V198" i="39"/>
  <c r="F196" i="77"/>
  <c r="AV196" i="77"/>
  <c r="AB190" i="39"/>
  <c r="G188" i="77"/>
  <c r="AW188" i="77"/>
  <c r="X190" i="39"/>
  <c r="V190" i="39"/>
  <c r="AB175" i="39"/>
  <c r="V175" i="39"/>
  <c r="F173" i="77"/>
  <c r="X175" i="39"/>
  <c r="AB170" i="39"/>
  <c r="X170" i="39"/>
  <c r="V170" i="39"/>
  <c r="AB169" i="39"/>
  <c r="X169" i="39"/>
  <c r="AB162" i="39"/>
  <c r="G160" i="77"/>
  <c r="AW160" i="77"/>
  <c r="X162" i="39"/>
  <c r="V162" i="39"/>
  <c r="F160" i="77"/>
  <c r="BQ160" i="77"/>
  <c r="AB154" i="39"/>
  <c r="X154" i="39"/>
  <c r="V154" i="39"/>
  <c r="F152" i="77"/>
  <c r="BQ152" i="77"/>
  <c r="AB151" i="39"/>
  <c r="Y151" i="39"/>
  <c r="AB136" i="39"/>
  <c r="X136" i="39"/>
  <c r="AB130" i="39"/>
  <c r="X130" i="39"/>
  <c r="V130" i="39"/>
  <c r="AB129" i="39"/>
  <c r="X129" i="39"/>
  <c r="G117" i="39"/>
  <c r="AB98" i="39"/>
  <c r="X98" i="39"/>
  <c r="V98" i="39"/>
  <c r="AB93" i="39"/>
  <c r="X93" i="39"/>
  <c r="AB84" i="39"/>
  <c r="X84" i="39"/>
  <c r="AB78" i="39"/>
  <c r="G76" i="77"/>
  <c r="X78" i="39"/>
  <c r="V78" i="39"/>
  <c r="AB72" i="39"/>
  <c r="G70" i="77"/>
  <c r="AG70" i="77"/>
  <c r="X72" i="39"/>
  <c r="V72" i="39"/>
  <c r="AB70" i="39"/>
  <c r="X70" i="39"/>
  <c r="V70" i="39"/>
  <c r="AB68" i="39"/>
  <c r="X68" i="39"/>
  <c r="V68" i="39"/>
  <c r="F66" i="77"/>
  <c r="X66" i="77"/>
  <c r="AB67" i="39"/>
  <c r="X67" i="39"/>
  <c r="AB64" i="39"/>
  <c r="X64" i="39"/>
  <c r="V64" i="39"/>
  <c r="AB63" i="39"/>
  <c r="X63" i="39"/>
  <c r="AB53" i="39"/>
  <c r="Y53" i="39"/>
  <c r="AB47" i="39"/>
  <c r="X47" i="39"/>
  <c r="AB35" i="39"/>
  <c r="X35" i="39"/>
  <c r="X25" i="39"/>
  <c r="Y25" i="39"/>
  <c r="AB24" i="39"/>
  <c r="G22" i="77"/>
  <c r="X24" i="39"/>
  <c r="X295" i="39"/>
  <c r="X263" i="39"/>
  <c r="X231" i="39"/>
  <c r="X135" i="39"/>
  <c r="X103" i="39"/>
  <c r="AB25" i="39"/>
  <c r="G23" i="77"/>
  <c r="AB298" i="39"/>
  <c r="X298" i="39"/>
  <c r="AB297" i="39"/>
  <c r="X297" i="39"/>
  <c r="AB290" i="39"/>
  <c r="X290" i="39"/>
  <c r="AB289" i="39"/>
  <c r="G287" i="77"/>
  <c r="X289" i="39"/>
  <c r="AB288" i="39"/>
  <c r="X288" i="39"/>
  <c r="AB283" i="39"/>
  <c r="X283" i="39"/>
  <c r="AB278" i="39"/>
  <c r="G276" i="77"/>
  <c r="AW276" i="77"/>
  <c r="X278" i="39"/>
  <c r="AB275" i="39"/>
  <c r="X275" i="39"/>
  <c r="AB266" i="39"/>
  <c r="X266" i="39"/>
  <c r="AB265" i="39"/>
  <c r="X265" i="39"/>
  <c r="AB258" i="39"/>
  <c r="X258" i="39"/>
  <c r="X256" i="39"/>
  <c r="AB256" i="39"/>
  <c r="G254" i="77"/>
  <c r="AG254" i="77"/>
  <c r="V255" i="39"/>
  <c r="X252" i="39"/>
  <c r="AB252" i="39"/>
  <c r="G250" i="77"/>
  <c r="AB251" i="39"/>
  <c r="X251" i="39"/>
  <c r="AB246" i="39"/>
  <c r="X246" i="39"/>
  <c r="V246" i="39"/>
  <c r="V229" i="39"/>
  <c r="V228" i="39"/>
  <c r="F226" i="77"/>
  <c r="CE226" i="77"/>
  <c r="AB226" i="39"/>
  <c r="G224" i="77"/>
  <c r="X226" i="39"/>
  <c r="V226" i="39"/>
  <c r="X224" i="39"/>
  <c r="AB224" i="39"/>
  <c r="G222" i="77"/>
  <c r="V223" i="39"/>
  <c r="X220" i="39"/>
  <c r="AB220" i="39"/>
  <c r="Y205" i="39"/>
  <c r="AB204" i="39"/>
  <c r="X204" i="39"/>
  <c r="X188" i="39"/>
  <c r="AB188" i="39"/>
  <c r="AB187" i="39"/>
  <c r="G185" i="77"/>
  <c r="X187" i="39"/>
  <c r="AB178" i="39"/>
  <c r="X178" i="39"/>
  <c r="V178" i="39"/>
  <c r="AB171" i="39"/>
  <c r="X171" i="39"/>
  <c r="AB166" i="39"/>
  <c r="X166" i="39"/>
  <c r="AB164" i="39"/>
  <c r="X164" i="39"/>
  <c r="AB156" i="39"/>
  <c r="X156" i="39"/>
  <c r="AB150" i="39"/>
  <c r="G148" i="77"/>
  <c r="AG148" i="77"/>
  <c r="X150" i="39"/>
  <c r="V150" i="39"/>
  <c r="V149" i="39"/>
  <c r="AB146" i="39"/>
  <c r="X146" i="39"/>
  <c r="V133" i="39"/>
  <c r="AB131" i="39"/>
  <c r="X131" i="39"/>
  <c r="AB128" i="39"/>
  <c r="X128" i="39"/>
  <c r="V127" i="39"/>
  <c r="F125" i="77"/>
  <c r="AF125" i="77"/>
  <c r="X124" i="39"/>
  <c r="AB124" i="39"/>
  <c r="AB123" i="39"/>
  <c r="X123" i="39"/>
  <c r="Y119" i="39"/>
  <c r="AB110" i="39"/>
  <c r="G108" i="77"/>
  <c r="Y108" i="77"/>
  <c r="X110" i="39"/>
  <c r="V110" i="39"/>
  <c r="V109" i="39"/>
  <c r="AB108" i="39"/>
  <c r="G106" i="77"/>
  <c r="Y106" i="77"/>
  <c r="CC106" i="77"/>
  <c r="X108" i="39"/>
  <c r="AB106" i="39"/>
  <c r="X106" i="39"/>
  <c r="AB105" i="39"/>
  <c r="X105" i="39"/>
  <c r="AB102" i="39"/>
  <c r="X102" i="39"/>
  <c r="V101" i="39"/>
  <c r="AB100" i="39"/>
  <c r="X100" i="39"/>
  <c r="AB94" i="39"/>
  <c r="V94" i="39"/>
  <c r="X94" i="39"/>
  <c r="AB90" i="39"/>
  <c r="X90" i="39"/>
  <c r="V90" i="39"/>
  <c r="F88" i="77"/>
  <c r="AV88" i="77"/>
  <c r="AB89" i="39"/>
  <c r="G87" i="77"/>
  <c r="AW87" i="77"/>
  <c r="X89" i="39"/>
  <c r="AB88" i="39"/>
  <c r="X88" i="39"/>
  <c r="V79" i="39"/>
  <c r="F77" i="77"/>
  <c r="Y71" i="39"/>
  <c r="AB58" i="39"/>
  <c r="X58" i="39"/>
  <c r="V58" i="39"/>
  <c r="V55" i="39"/>
  <c r="AB42" i="39"/>
  <c r="V42" i="39"/>
  <c r="F40" i="77"/>
  <c r="X42" i="39"/>
  <c r="AB36" i="39"/>
  <c r="X36" i="39"/>
  <c r="AB28" i="39"/>
  <c r="X28" i="39"/>
  <c r="V278" i="39"/>
  <c r="V258" i="39"/>
  <c r="V166" i="39"/>
  <c r="F164" i="77"/>
  <c r="V106" i="39"/>
  <c r="X255" i="39"/>
  <c r="X223" i="39"/>
  <c r="X207" i="39"/>
  <c r="X191" i="39"/>
  <c r="X159" i="39"/>
  <c r="X143" i="39"/>
  <c r="X127" i="39"/>
  <c r="X79" i="39"/>
  <c r="AB268" i="39"/>
  <c r="X268" i="39"/>
  <c r="X262" i="39"/>
  <c r="AB262" i="39"/>
  <c r="AB249" i="39"/>
  <c r="X249" i="39"/>
  <c r="X248" i="39"/>
  <c r="AB248" i="39"/>
  <c r="G246" i="77"/>
  <c r="X244" i="39"/>
  <c r="AB244" i="39"/>
  <c r="G242" i="77"/>
  <c r="AB243" i="39"/>
  <c r="X243" i="39"/>
  <c r="AB238" i="39"/>
  <c r="X238" i="39"/>
  <c r="V238" i="39"/>
  <c r="AB230" i="39"/>
  <c r="G228" i="77"/>
  <c r="X230" i="39"/>
  <c r="V230" i="39"/>
  <c r="AB227" i="39"/>
  <c r="X227" i="39"/>
  <c r="AB225" i="39"/>
  <c r="X225" i="39"/>
  <c r="AB219" i="39"/>
  <c r="G217" i="77"/>
  <c r="X219" i="39"/>
  <c r="AB210" i="39"/>
  <c r="X210" i="39"/>
  <c r="AB209" i="39"/>
  <c r="G207" i="77"/>
  <c r="X209" i="39"/>
  <c r="AB208" i="39"/>
  <c r="G206" i="77"/>
  <c r="X208" i="39"/>
  <c r="AB203" i="39"/>
  <c r="X203" i="39"/>
  <c r="X194" i="39"/>
  <c r="AB194" i="39"/>
  <c r="G192" i="77"/>
  <c r="AB193" i="39"/>
  <c r="X193" i="39"/>
  <c r="AB192" i="39"/>
  <c r="G190" i="77"/>
  <c r="X192" i="39"/>
  <c r="AB185" i="39"/>
  <c r="G183" i="77"/>
  <c r="X185" i="39"/>
  <c r="AB184" i="39"/>
  <c r="X184" i="39"/>
  <c r="AB177" i="39"/>
  <c r="X177" i="39"/>
  <c r="AB174" i="39"/>
  <c r="X174" i="39"/>
  <c r="X172" i="39"/>
  <c r="AB172" i="39"/>
  <c r="AB163" i="39"/>
  <c r="G161" i="77"/>
  <c r="X163" i="39"/>
  <c r="AB160" i="39"/>
  <c r="G158" i="77"/>
  <c r="X160" i="39"/>
  <c r="AB155" i="39"/>
  <c r="G153" i="77"/>
  <c r="X155" i="39"/>
  <c r="AB148" i="39"/>
  <c r="G146" i="77"/>
  <c r="X148" i="39"/>
  <c r="AB147" i="39"/>
  <c r="G145" i="77"/>
  <c r="X147" i="39"/>
  <c r="AB145" i="39"/>
  <c r="G143" i="77"/>
  <c r="X145" i="39"/>
  <c r="AB144" i="39"/>
  <c r="G142" i="77"/>
  <c r="Y142" i="77"/>
  <c r="CC142" i="77"/>
  <c r="X144" i="39"/>
  <c r="AB140" i="39"/>
  <c r="G138" i="77"/>
  <c r="X140" i="39"/>
  <c r="AB139" i="39"/>
  <c r="G137" i="77"/>
  <c r="Y137" i="77"/>
  <c r="X139" i="39"/>
  <c r="AB134" i="39"/>
  <c r="G132" i="77"/>
  <c r="X134" i="39"/>
  <c r="V134" i="39"/>
  <c r="AB132" i="39"/>
  <c r="X132" i="39"/>
  <c r="AB114" i="39"/>
  <c r="G112" i="77"/>
  <c r="X114" i="39"/>
  <c r="V114" i="39"/>
  <c r="AB113" i="39"/>
  <c r="G111" i="77"/>
  <c r="X113" i="39"/>
  <c r="AB112" i="39"/>
  <c r="G110" i="77"/>
  <c r="BD110" i="77"/>
  <c r="X112" i="39"/>
  <c r="AB107" i="39"/>
  <c r="X107" i="39"/>
  <c r="AB82" i="39"/>
  <c r="V82" i="39"/>
  <c r="F80" i="77"/>
  <c r="X82" i="39"/>
  <c r="AB81" i="39"/>
  <c r="G79" i="77"/>
  <c r="G79" i="47"/>
  <c r="X81" i="39"/>
  <c r="AB80" i="39"/>
  <c r="G78" i="77"/>
  <c r="X80" i="39"/>
  <c r="AB74" i="39"/>
  <c r="V74" i="39"/>
  <c r="F72" i="77"/>
  <c r="X74" i="39"/>
  <c r="AB66" i="39"/>
  <c r="G64" i="77"/>
  <c r="X66" i="39"/>
  <c r="AB65" i="39"/>
  <c r="X65" i="39"/>
  <c r="AB62" i="39"/>
  <c r="G60" i="77"/>
  <c r="V62" i="39"/>
  <c r="X62" i="39"/>
  <c r="AB57" i="39"/>
  <c r="G55" i="77"/>
  <c r="X57" i="39"/>
  <c r="AB56" i="39"/>
  <c r="G54" i="77"/>
  <c r="AW54" i="77"/>
  <c r="X56" i="39"/>
  <c r="AB52" i="39"/>
  <c r="X52" i="39"/>
  <c r="AB51" i="39"/>
  <c r="G49" i="77"/>
  <c r="X51" i="39"/>
  <c r="AB46" i="39"/>
  <c r="X46" i="39"/>
  <c r="V46" i="39"/>
  <c r="F44" i="77"/>
  <c r="AB41" i="39"/>
  <c r="G39" i="77"/>
  <c r="X41" i="39"/>
  <c r="AB40" i="39"/>
  <c r="G38" i="77"/>
  <c r="X40" i="39"/>
  <c r="AB34" i="39"/>
  <c r="X34" i="39"/>
  <c r="V34" i="39"/>
  <c r="AB30" i="39"/>
  <c r="G28" i="77"/>
  <c r="BD28" i="77"/>
  <c r="X30" i="39"/>
  <c r="V30" i="39"/>
  <c r="F28" i="77"/>
  <c r="AB22" i="39"/>
  <c r="G20" i="77"/>
  <c r="V22" i="39"/>
  <c r="F20" i="77"/>
  <c r="X22" i="39"/>
  <c r="V298" i="39"/>
  <c r="V262" i="39"/>
  <c r="V194" i="39"/>
  <c r="V102" i="39"/>
  <c r="F100" i="77"/>
  <c r="X253" i="39"/>
  <c r="X221" i="39"/>
  <c r="X205" i="39"/>
  <c r="X189" i="39"/>
  <c r="X173" i="39"/>
  <c r="X157" i="39"/>
  <c r="X125" i="39"/>
  <c r="X109" i="39"/>
  <c r="X29" i="39"/>
  <c r="AB235" i="39"/>
  <c r="G233" i="77"/>
  <c r="AB176" i="39"/>
  <c r="G86" i="62"/>
  <c r="AB195" i="62"/>
  <c r="F187" i="62"/>
  <c r="F163" i="62"/>
  <c r="G151" i="62"/>
  <c r="G147" i="62"/>
  <c r="F141" i="62"/>
  <c r="F139" i="62"/>
  <c r="F135" i="62"/>
  <c r="G133" i="62"/>
  <c r="G127" i="62"/>
  <c r="F125" i="62"/>
  <c r="F62" i="62"/>
  <c r="G158" i="62"/>
  <c r="AB225" i="62"/>
  <c r="A147" i="62"/>
  <c r="A119" i="62"/>
  <c r="A103" i="62"/>
  <c r="A59" i="62"/>
  <c r="G250" i="62"/>
  <c r="G244" i="62"/>
  <c r="G238" i="62"/>
  <c r="F234" i="62"/>
  <c r="F222" i="62"/>
  <c r="G218" i="62"/>
  <c r="F190" i="62"/>
  <c r="G186" i="62"/>
  <c r="G182" i="62"/>
  <c r="G178" i="62"/>
  <c r="G170" i="62"/>
  <c r="G108" i="62"/>
  <c r="F98" i="62"/>
  <c r="G94" i="62"/>
  <c r="G82" i="62"/>
  <c r="F78" i="62"/>
  <c r="F70" i="62"/>
  <c r="G66" i="62"/>
  <c r="G54" i="62"/>
  <c r="A309" i="62"/>
  <c r="A303" i="62"/>
  <c r="AB303" i="62"/>
  <c r="A299" i="62"/>
  <c r="AB299" i="62"/>
  <c r="AB295" i="62"/>
  <c r="A295" i="62"/>
  <c r="AB291" i="62"/>
  <c r="A289" i="62"/>
  <c r="AB285" i="62"/>
  <c r="AB267" i="62"/>
  <c r="A267" i="62"/>
  <c r="A263" i="62"/>
  <c r="AB263" i="62"/>
  <c r="AB261" i="62"/>
  <c r="AB259" i="62"/>
  <c r="A259" i="62"/>
  <c r="A255" i="62"/>
  <c r="AB255" i="62"/>
  <c r="A251" i="62"/>
  <c r="AB251" i="62"/>
  <c r="A247" i="62"/>
  <c r="A243" i="62"/>
  <c r="A239" i="62"/>
  <c r="AB237" i="62"/>
  <c r="AB235" i="62"/>
  <c r="A235" i="62"/>
  <c r="AB233" i="62"/>
  <c r="A233" i="62"/>
  <c r="A231" i="62"/>
  <c r="A229" i="62"/>
  <c r="A227" i="62"/>
  <c r="AB227" i="62"/>
  <c r="AB223" i="62"/>
  <c r="A223" i="62"/>
  <c r="F220" i="62"/>
  <c r="A219" i="62"/>
  <c r="AB219" i="62"/>
  <c r="A217" i="62"/>
  <c r="A215" i="62"/>
  <c r="AB211" i="62"/>
  <c r="A211" i="62"/>
  <c r="AB207" i="62"/>
  <c r="A207" i="62"/>
  <c r="AB205" i="62"/>
  <c r="A203" i="62"/>
  <c r="AB203" i="62"/>
  <c r="AB199" i="62"/>
  <c r="A199" i="62"/>
  <c r="AB197" i="62"/>
  <c r="G194" i="62"/>
  <c r="F194" i="62"/>
  <c r="AB193" i="62"/>
  <c r="F192" i="62"/>
  <c r="AB187" i="62"/>
  <c r="A187" i="62"/>
  <c r="AB185" i="62"/>
  <c r="A167" i="62"/>
  <c r="AB167" i="62"/>
  <c r="AB159" i="62"/>
  <c r="A159" i="62"/>
  <c r="AB139" i="62"/>
  <c r="A139" i="62"/>
  <c r="A137" i="62"/>
  <c r="AB129" i="62"/>
  <c r="A125" i="62"/>
  <c r="AB123" i="62"/>
  <c r="A123" i="62"/>
  <c r="A115" i="62"/>
  <c r="AB101" i="62"/>
  <c r="A99" i="62"/>
  <c r="AB97" i="62"/>
  <c r="AB89" i="62"/>
  <c r="AB85" i="62"/>
  <c r="A85" i="62"/>
  <c r="AB83" i="62"/>
  <c r="A83" i="62"/>
  <c r="AB81" i="62"/>
  <c r="A81" i="62"/>
  <c r="AB77" i="62"/>
  <c r="F74" i="62"/>
  <c r="G74" i="62"/>
  <c r="A67" i="62"/>
  <c r="F64" i="62"/>
  <c r="G64" i="62"/>
  <c r="AB61" i="62"/>
  <c r="A61" i="62"/>
  <c r="A57" i="62"/>
  <c r="AB49" i="62"/>
  <c r="A49" i="62"/>
  <c r="AB23" i="62"/>
  <c r="A23" i="62"/>
  <c r="AB21" i="62"/>
  <c r="AB19" i="62"/>
  <c r="F68" i="62"/>
  <c r="G96" i="62"/>
  <c r="F84" i="62"/>
  <c r="F202" i="62"/>
  <c r="AB231" i="62"/>
  <c r="G206" i="62"/>
  <c r="G242" i="62"/>
  <c r="G100" i="62"/>
  <c r="AB215" i="62"/>
  <c r="A291" i="62"/>
  <c r="A131" i="62"/>
  <c r="A45" i="62"/>
  <c r="F198" i="62"/>
  <c r="F172" i="62"/>
  <c r="G122" i="62"/>
  <c r="F106" i="62"/>
  <c r="F90" i="62"/>
  <c r="G76" i="62"/>
  <c r="G72" i="62"/>
  <c r="G58" i="62"/>
  <c r="G50" i="62"/>
  <c r="F178" i="62"/>
  <c r="G14" i="62"/>
  <c r="F76" i="62"/>
  <c r="F21" i="62"/>
  <c r="G19" i="62"/>
  <c r="AB311" i="62"/>
  <c r="AB307" i="62"/>
  <c r="AB287" i="62"/>
  <c r="AB257" i="62"/>
  <c r="AB245" i="62"/>
  <c r="AB243" i="62"/>
  <c r="AB239" i="62"/>
  <c r="AB209" i="62"/>
  <c r="AB191" i="62"/>
  <c r="AB163" i="62"/>
  <c r="AB161" i="62"/>
  <c r="AB157" i="62"/>
  <c r="A157" i="62"/>
  <c r="AB155" i="62"/>
  <c r="AB153" i="62"/>
  <c r="AB151" i="62"/>
  <c r="A151" i="62"/>
  <c r="AB147" i="62"/>
  <c r="AB145" i="62"/>
  <c r="AB143" i="62"/>
  <c r="A143" i="62"/>
  <c r="AB141" i="62"/>
  <c r="A141" i="62"/>
  <c r="AB137" i="62"/>
  <c r="A135" i="62"/>
  <c r="AB135" i="62"/>
  <c r="AB133" i="62"/>
  <c r="A129" i="62"/>
  <c r="AB127" i="62"/>
  <c r="A127" i="62"/>
  <c r="AB125" i="62"/>
  <c r="AB121" i="62"/>
  <c r="A121" i="62"/>
  <c r="A117" i="62"/>
  <c r="AB113" i="62"/>
  <c r="A113" i="62"/>
  <c r="A107" i="62"/>
  <c r="AB99" i="62"/>
  <c r="AB95" i="62"/>
  <c r="A89" i="62"/>
  <c r="A71" i="62"/>
  <c r="A69" i="62"/>
  <c r="AB65" i="62"/>
  <c r="A65" i="62"/>
  <c r="AB55" i="62"/>
  <c r="AB53" i="62"/>
  <c r="AB51" i="62"/>
  <c r="AB47" i="62"/>
  <c r="A47" i="62"/>
  <c r="AB27" i="62"/>
  <c r="A27" i="62"/>
  <c r="A25" i="62"/>
  <c r="AB25" i="62"/>
  <c r="A21" i="62"/>
  <c r="A19" i="62"/>
  <c r="AB17" i="62"/>
  <c r="A17" i="62"/>
  <c r="AB15" i="62"/>
  <c r="A13" i="62"/>
  <c r="AB13" i="62"/>
  <c r="G306" i="62"/>
  <c r="G304" i="62"/>
  <c r="G300" i="62"/>
  <c r="G298" i="62"/>
  <c r="G294" i="62"/>
  <c r="F292" i="62"/>
  <c r="F290" i="62"/>
  <c r="F286" i="62"/>
  <c r="F272" i="62"/>
  <c r="F262" i="62"/>
  <c r="F258" i="62"/>
  <c r="G254" i="62"/>
  <c r="F252" i="62"/>
  <c r="F236" i="62"/>
  <c r="G230" i="62"/>
  <c r="G226" i="62"/>
  <c r="G222" i="62"/>
  <c r="G216" i="62"/>
  <c r="G214" i="62"/>
  <c r="F210" i="62"/>
  <c r="G118" i="62"/>
  <c r="F116" i="62"/>
  <c r="F112" i="62"/>
  <c r="F110" i="62"/>
  <c r="F154" i="62"/>
  <c r="F152" i="62"/>
  <c r="G150" i="62"/>
  <c r="G148" i="62"/>
  <c r="F146" i="62"/>
  <c r="F144" i="62"/>
  <c r="F142" i="62"/>
  <c r="G140" i="62"/>
  <c r="F138" i="62"/>
  <c r="G134" i="62"/>
  <c r="G132" i="62"/>
  <c r="G130" i="62"/>
  <c r="G126" i="62"/>
  <c r="F254" i="62"/>
  <c r="F211" i="62"/>
  <c r="G256" i="62"/>
  <c r="G262" i="62"/>
  <c r="F301" i="62"/>
  <c r="F11" i="62"/>
  <c r="G290" i="62"/>
  <c r="F214" i="62"/>
  <c r="F115" i="62"/>
  <c r="G89" i="62"/>
  <c r="F85" i="62"/>
  <c r="F83" i="62"/>
  <c r="G77" i="62"/>
  <c r="G75" i="62"/>
  <c r="F47" i="62"/>
  <c r="G41" i="62"/>
  <c r="AB276" i="62"/>
  <c r="AB274" i="62"/>
  <c r="AB260" i="62"/>
  <c r="AB252" i="62"/>
  <c r="AB240" i="62"/>
  <c r="AB238" i="62"/>
  <c r="AB236" i="62"/>
  <c r="AB230" i="62"/>
  <c r="AB212" i="62"/>
  <c r="AB210" i="62"/>
  <c r="AB206" i="62"/>
  <c r="AB204" i="62"/>
  <c r="A202" i="62"/>
  <c r="AB194" i="62"/>
  <c r="AB190" i="62"/>
  <c r="AB186" i="62"/>
  <c r="A186" i="62"/>
  <c r="AB180" i="62"/>
  <c r="AB176" i="62"/>
  <c r="A176" i="62"/>
  <c r="AB170" i="62"/>
  <c r="A170" i="62"/>
  <c r="AB156" i="62"/>
  <c r="AB148" i="62"/>
  <c r="AB28" i="62"/>
  <c r="AB93" i="62"/>
  <c r="A93" i="62"/>
  <c r="AB91" i="62"/>
  <c r="AB87" i="62"/>
  <c r="A87" i="62"/>
  <c r="AB79" i="62"/>
  <c r="A77" i="62"/>
  <c r="AB75" i="62"/>
  <c r="AB73" i="62"/>
  <c r="A73" i="62"/>
  <c r="AB71" i="62"/>
  <c r="AB69" i="62"/>
  <c r="AB67" i="62"/>
  <c r="A63" i="62"/>
  <c r="AB57" i="62"/>
  <c r="A51" i="62"/>
  <c r="AB302" i="62"/>
  <c r="F283" i="62"/>
  <c r="F269" i="62"/>
  <c r="G263" i="62"/>
  <c r="F259" i="62"/>
  <c r="F255" i="62"/>
  <c r="F249" i="62"/>
  <c r="G233" i="62"/>
  <c r="F231" i="62"/>
  <c r="F205" i="62"/>
  <c r="G203" i="62"/>
  <c r="F183" i="62"/>
  <c r="G70" i="62"/>
  <c r="F42" i="62"/>
  <c r="G40" i="62"/>
  <c r="G38" i="62"/>
  <c r="G36" i="62"/>
  <c r="F32" i="62"/>
  <c r="F28" i="62"/>
  <c r="F284" i="62"/>
  <c r="G282" i="62"/>
  <c r="G280" i="62"/>
  <c r="F278" i="62"/>
  <c r="F274" i="62"/>
  <c r="G270" i="62"/>
  <c r="G268" i="62"/>
  <c r="G266" i="62"/>
  <c r="F180" i="62"/>
  <c r="G176" i="62"/>
  <c r="G174" i="62"/>
  <c r="G172" i="62"/>
  <c r="F170" i="62"/>
  <c r="F61" i="62"/>
  <c r="F59" i="62"/>
  <c r="F53" i="62"/>
  <c r="G51" i="62"/>
  <c r="AB283" i="62"/>
  <c r="AB146" i="62"/>
  <c r="A146" i="62"/>
  <c r="AB144" i="62"/>
  <c r="A142" i="62"/>
  <c r="AB140" i="62"/>
  <c r="A138" i="62"/>
  <c r="AB136" i="62"/>
  <c r="A134" i="62"/>
  <c r="AB132" i="62"/>
  <c r="A130" i="62"/>
  <c r="A126" i="62"/>
  <c r="AB122" i="62"/>
  <c r="A122" i="62"/>
  <c r="G274" i="62"/>
  <c r="F121" i="62"/>
  <c r="G159" i="62"/>
  <c r="G284" i="62"/>
  <c r="G264" i="62"/>
  <c r="G110" i="62"/>
  <c r="F270" i="62"/>
  <c r="F155" i="62"/>
  <c r="AB138" i="62"/>
  <c r="G123" i="62"/>
  <c r="G141" i="62"/>
  <c r="F151" i="62"/>
  <c r="G131" i="62"/>
  <c r="G135" i="62"/>
  <c r="G145" i="62"/>
  <c r="A281" i="62"/>
  <c r="A166" i="62"/>
  <c r="A154" i="62"/>
  <c r="A150" i="62"/>
  <c r="A140" i="62"/>
  <c r="A124" i="62"/>
  <c r="AB126" i="62"/>
  <c r="AB130" i="62"/>
  <c r="AB152" i="62"/>
  <c r="AB312" i="62"/>
  <c r="AB310" i="62"/>
  <c r="AB290" i="62"/>
  <c r="AB201" i="62"/>
  <c r="G165" i="62"/>
  <c r="AB45" i="62"/>
  <c r="G286" i="62"/>
  <c r="G278" i="62"/>
  <c r="G139" i="62"/>
  <c r="F294" i="62"/>
  <c r="AB142" i="62"/>
  <c r="F282" i="62"/>
  <c r="G112" i="62"/>
  <c r="F127" i="62"/>
  <c r="G129" i="62"/>
  <c r="F147" i="62"/>
  <c r="G116" i="62"/>
  <c r="A144" i="62"/>
  <c r="A128" i="62"/>
  <c r="G23" i="62"/>
  <c r="AB168" i="62"/>
  <c r="AB256" i="62"/>
  <c r="AB254" i="62"/>
  <c r="AB248" i="62"/>
  <c r="AB244" i="62"/>
  <c r="AB232" i="62"/>
  <c r="G223" i="62"/>
  <c r="AB218" i="62"/>
  <c r="AB92" i="62"/>
  <c r="A92" i="62"/>
  <c r="A88" i="62"/>
  <c r="AB84" i="62"/>
  <c r="A84" i="62"/>
  <c r="AB76" i="62"/>
  <c r="G57" i="62"/>
  <c r="F57" i="62"/>
  <c r="F48" i="62"/>
  <c r="F46" i="62"/>
  <c r="G44" i="62"/>
  <c r="AB134" i="62"/>
  <c r="F266" i="62"/>
  <c r="AB279" i="62"/>
  <c r="A283" i="62"/>
  <c r="A279" i="62"/>
  <c r="A168" i="62"/>
  <c r="A156" i="62"/>
  <c r="A152" i="62"/>
  <c r="A148" i="62"/>
  <c r="A132" i="62"/>
  <c r="F247" i="62"/>
  <c r="G247" i="62"/>
  <c r="AB119" i="62"/>
  <c r="AB117" i="62"/>
  <c r="AB115" i="62"/>
  <c r="AB111" i="62"/>
  <c r="AB109" i="62"/>
  <c r="A109" i="62"/>
  <c r="AB107" i="62"/>
  <c r="A105" i="62"/>
  <c r="AB103" i="62"/>
  <c r="A101" i="62"/>
  <c r="A97" i="62"/>
  <c r="F197" i="62"/>
  <c r="F193" i="62"/>
  <c r="G189" i="62"/>
  <c r="F184" i="62"/>
  <c r="F312" i="62"/>
  <c r="G312" i="62"/>
  <c r="F310" i="62"/>
  <c r="G310" i="62"/>
  <c r="F302" i="62"/>
  <c r="G302" i="62"/>
  <c r="G296" i="62"/>
  <c r="AB224" i="62"/>
  <c r="A224" i="62"/>
  <c r="AB222" i="62"/>
  <c r="F221" i="62"/>
  <c r="G221" i="62"/>
  <c r="A220" i="62"/>
  <c r="G219" i="62"/>
  <c r="AB164" i="62"/>
  <c r="A164" i="62"/>
  <c r="AB162" i="62"/>
  <c r="A162" i="62"/>
  <c r="G161" i="62"/>
  <c r="F161" i="62"/>
  <c r="AB160" i="62"/>
  <c r="A160" i="62"/>
  <c r="AB158" i="62"/>
  <c r="F157" i="62"/>
  <c r="G157" i="62"/>
  <c r="G156" i="62"/>
  <c r="F156" i="62"/>
  <c r="G136" i="62"/>
  <c r="F136" i="62"/>
  <c r="F128" i="62"/>
  <c r="G128" i="62"/>
  <c r="G124" i="62"/>
  <c r="F124" i="62"/>
  <c r="A43" i="62"/>
  <c r="AB41" i="62"/>
  <c r="A41" i="62"/>
  <c r="A39" i="62"/>
  <c r="AB39" i="62"/>
  <c r="AB37" i="62"/>
  <c r="A37" i="62"/>
  <c r="AB35" i="62"/>
  <c r="A35" i="62"/>
  <c r="AB33" i="62"/>
  <c r="A31" i="62"/>
  <c r="F30" i="62"/>
  <c r="G30" i="62"/>
  <c r="AB29" i="62"/>
  <c r="F27" i="62"/>
  <c r="G27" i="62"/>
  <c r="AB26" i="62"/>
  <c r="A26" i="62"/>
  <c r="AB24" i="62"/>
  <c r="A22" i="62"/>
  <c r="AB22" i="62"/>
  <c r="A20" i="62"/>
  <c r="AB18" i="62"/>
  <c r="A18" i="62"/>
  <c r="AB16" i="62"/>
  <c r="A16" i="62"/>
  <c r="G15" i="62"/>
  <c r="F15" i="62"/>
  <c r="AB14" i="62"/>
  <c r="A12" i="62"/>
  <c r="F38" i="62"/>
  <c r="G146" i="62"/>
  <c r="G152" i="62"/>
  <c r="F19" i="62"/>
  <c r="G21" i="62"/>
  <c r="F130" i="62"/>
  <c r="F148" i="62"/>
  <c r="G11" i="62"/>
  <c r="AB12" i="62"/>
  <c r="AB277" i="62"/>
  <c r="A277" i="62"/>
  <c r="F276" i="62"/>
  <c r="AB275" i="62"/>
  <c r="AB273" i="62"/>
  <c r="A273" i="62"/>
  <c r="AB271" i="62"/>
  <c r="AB269" i="62"/>
  <c r="A269" i="62"/>
  <c r="A265" i="62"/>
  <c r="F257" i="62"/>
  <c r="G257" i="62"/>
  <c r="F245" i="62"/>
  <c r="G245" i="62"/>
  <c r="G241" i="62"/>
  <c r="F241" i="62"/>
  <c r="F237" i="62"/>
  <c r="G237" i="62"/>
  <c r="G235" i="62"/>
  <c r="AB183" i="62"/>
  <c r="A183" i="62"/>
  <c r="AB181" i="62"/>
  <c r="AB179" i="62"/>
  <c r="A179" i="62"/>
  <c r="AB177" i="62"/>
  <c r="AB175" i="62"/>
  <c r="A175" i="62"/>
  <c r="AB171" i="62"/>
  <c r="A171" i="62"/>
  <c r="AB169" i="62"/>
  <c r="G168" i="62"/>
  <c r="F168" i="62"/>
  <c r="F167" i="62"/>
  <c r="G167" i="62"/>
  <c r="A95" i="62"/>
  <c r="G91" i="62"/>
  <c r="F91" i="62"/>
  <c r="F87" i="62"/>
  <c r="G87" i="62"/>
  <c r="F81" i="62"/>
  <c r="G81" i="62"/>
  <c r="F73" i="62"/>
  <c r="G73" i="62"/>
  <c r="G71" i="62"/>
  <c r="F71" i="62"/>
  <c r="A70" i="62"/>
  <c r="F69" i="62"/>
  <c r="G69" i="62"/>
  <c r="AB68" i="62"/>
  <c r="AB66" i="62"/>
  <c r="A66" i="62"/>
  <c r="F63" i="62"/>
  <c r="G63" i="62"/>
  <c r="A62" i="62"/>
  <c r="AB62" i="62"/>
  <c r="AB60" i="62"/>
  <c r="AB58" i="62"/>
  <c r="A58" i="62"/>
  <c r="AB56" i="62"/>
  <c r="G55" i="62"/>
  <c r="F55" i="62"/>
  <c r="A54" i="62"/>
  <c r="AB52" i="62"/>
  <c r="F126" i="62"/>
  <c r="G154" i="62"/>
  <c r="F140" i="62"/>
  <c r="G138" i="62"/>
  <c r="F306" i="62"/>
  <c r="F304" i="62"/>
  <c r="F298" i="62"/>
  <c r="F132" i="62"/>
  <c r="F150" i="62"/>
  <c r="A29" i="62"/>
  <c r="A24" i="62"/>
  <c r="AB20" i="62"/>
  <c r="A14" i="62"/>
  <c r="G144" i="62"/>
  <c r="G42" i="62"/>
  <c r="G308" i="62"/>
  <c r="AB220" i="62"/>
  <c r="G163" i="62"/>
  <c r="A222" i="62"/>
  <c r="A158" i="62"/>
  <c r="A33" i="62"/>
  <c r="AB43" i="62"/>
  <c r="AB31" i="62"/>
  <c r="A200" i="62"/>
  <c r="AB200" i="62"/>
  <c r="AB196" i="62"/>
  <c r="A196" i="62"/>
  <c r="AB192" i="62"/>
  <c r="A192" i="62"/>
  <c r="AB188" i="62"/>
  <c r="A188" i="62"/>
  <c r="AB114" i="62"/>
  <c r="A112" i="62"/>
  <c r="G246" i="62"/>
  <c r="G166" i="62"/>
  <c r="F120" i="62"/>
  <c r="F118" i="62"/>
  <c r="G28" i="62"/>
  <c r="F280" i="62"/>
  <c r="F227" i="62"/>
  <c r="F114" i="62"/>
  <c r="G56" i="62"/>
  <c r="AU117" i="70"/>
  <c r="AA117" i="70"/>
  <c r="AA105" i="70"/>
  <c r="T105" i="70"/>
  <c r="T89" i="70"/>
  <c r="AA89" i="70"/>
  <c r="AI89" i="70"/>
  <c r="AU89" i="70"/>
  <c r="AA85" i="70"/>
  <c r="AI85" i="70"/>
  <c r="AU85" i="70"/>
  <c r="AA81" i="70"/>
  <c r="AO77" i="70"/>
  <c r="AA77" i="70"/>
  <c r="T77" i="70"/>
  <c r="AA73" i="70"/>
  <c r="AO73" i="70"/>
  <c r="T73" i="70"/>
  <c r="AI73" i="70"/>
  <c r="AU73" i="70"/>
  <c r="AI65" i="70"/>
  <c r="AO65" i="70"/>
  <c r="T65" i="70"/>
  <c r="AA65" i="70"/>
  <c r="T61" i="70"/>
  <c r="AU61" i="70"/>
  <c r="AO61" i="70"/>
  <c r="AA61" i="70"/>
  <c r="AI57" i="70"/>
  <c r="T57" i="70"/>
  <c r="AO53" i="70"/>
  <c r="T53" i="70"/>
  <c r="AA53" i="70"/>
  <c r="AU53" i="70"/>
  <c r="AI53" i="70"/>
  <c r="AU49" i="70"/>
  <c r="AO49" i="70"/>
  <c r="AA49" i="70"/>
  <c r="AI49" i="70"/>
  <c r="AI45" i="70"/>
  <c r="AI41" i="70"/>
  <c r="AO41" i="70"/>
  <c r="T41" i="70"/>
  <c r="AU41" i="70"/>
  <c r="AU37" i="70"/>
  <c r="AA37" i="70"/>
  <c r="AI37" i="70"/>
  <c r="AO37" i="70"/>
  <c r="AO33" i="70"/>
  <c r="AI33" i="70"/>
  <c r="T33" i="70"/>
  <c r="AU33" i="70"/>
  <c r="AU29" i="70"/>
  <c r="AA29" i="70"/>
  <c r="AO29" i="70"/>
  <c r="AI29" i="70"/>
  <c r="AO25" i="70"/>
  <c r="AI25" i="70"/>
  <c r="T25" i="70"/>
  <c r="AU25" i="70"/>
  <c r="AU21" i="70"/>
  <c r="AA21" i="70"/>
  <c r="AO21" i="70"/>
  <c r="AI21" i="70"/>
  <c r="AA17" i="70"/>
  <c r="AO17" i="70"/>
  <c r="AI17" i="70"/>
  <c r="T17" i="70"/>
  <c r="T13" i="70"/>
  <c r="AU13" i="70"/>
  <c r="AA13" i="70"/>
  <c r="AO105" i="70"/>
  <c r="AA113" i="70"/>
  <c r="AI117" i="70"/>
  <c r="AU45" i="70"/>
  <c r="T49" i="70"/>
  <c r="AO85" i="70"/>
  <c r="AI13" i="70"/>
  <c r="AU65" i="70"/>
  <c r="AA25" i="70"/>
  <c r="AO134" i="70"/>
  <c r="T134" i="70"/>
  <c r="AI130" i="70"/>
  <c r="AA130" i="70"/>
  <c r="AO126" i="70"/>
  <c r="AI126" i="70"/>
  <c r="AA122" i="70"/>
  <c r="AA90" i="70"/>
  <c r="AO90" i="70"/>
  <c r="AI113" i="70"/>
  <c r="T117" i="70"/>
  <c r="AU17" i="70"/>
  <c r="AO13" i="70"/>
  <c r="T29" i="70"/>
  <c r="AI143" i="70"/>
  <c r="AA143" i="70"/>
  <c r="AU77" i="70"/>
  <c r="AU109" i="70"/>
  <c r="AO113" i="70"/>
  <c r="AA33" i="70"/>
  <c r="T21" i="70"/>
  <c r="AU81" i="70"/>
  <c r="AU306" i="70"/>
  <c r="T306" i="70"/>
  <c r="T298" i="70"/>
  <c r="AO298" i="70"/>
  <c r="AA298" i="70"/>
  <c r="T290" i="70"/>
  <c r="AO290" i="70"/>
  <c r="AO286" i="70"/>
  <c r="T274" i="70"/>
  <c r="AA266" i="70"/>
  <c r="T266" i="70"/>
  <c r="AU262" i="70"/>
  <c r="T262" i="70"/>
  <c r="AA262" i="70"/>
  <c r="AU248" i="70"/>
  <c r="AA248" i="70"/>
  <c r="AI164" i="70"/>
  <c r="AA164" i="70"/>
  <c r="T164" i="70"/>
  <c r="T160" i="70"/>
  <c r="AO160" i="70"/>
  <c r="AU152" i="70"/>
  <c r="AU156" i="70"/>
  <c r="AI160" i="70"/>
  <c r="AA160" i="70"/>
  <c r="AO193" i="70"/>
  <c r="AA189" i="70"/>
  <c r="AU189" i="70"/>
  <c r="AI189" i="70"/>
  <c r="AA185" i="70"/>
  <c r="AI185" i="70"/>
  <c r="AO185" i="70"/>
  <c r="T181" i="70"/>
  <c r="AU177" i="70"/>
  <c r="AI177" i="70"/>
  <c r="T177" i="70"/>
  <c r="AA177" i="70"/>
  <c r="AI165" i="70"/>
  <c r="AA165" i="70"/>
  <c r="AU165" i="70"/>
  <c r="AU149" i="70"/>
  <c r="T149" i="70"/>
  <c r="AO149" i="70"/>
  <c r="AI149" i="70"/>
  <c r="AU145" i="70"/>
  <c r="AI145" i="70"/>
  <c r="AI139" i="70"/>
  <c r="AU139" i="70"/>
  <c r="T139" i="70"/>
  <c r="T135" i="70"/>
  <c r="AA135" i="70"/>
  <c r="AI135" i="70"/>
  <c r="AO135" i="70"/>
  <c r="T131" i="70"/>
  <c r="AI131" i="70"/>
  <c r="AO131" i="70"/>
  <c r="AU131" i="70"/>
  <c r="AA127" i="70"/>
  <c r="T127" i="70"/>
  <c r="AU127" i="70"/>
  <c r="T123" i="70"/>
  <c r="AA114" i="70"/>
  <c r="AI114" i="70"/>
  <c r="AA110" i="70"/>
  <c r="AU110" i="70"/>
  <c r="AO106" i="70"/>
  <c r="AA106" i="70"/>
  <c r="T106" i="70"/>
  <c r="AU100" i="70"/>
  <c r="AO96" i="70"/>
  <c r="T96" i="70"/>
  <c r="AI92" i="70"/>
  <c r="AU92" i="70"/>
  <c r="AO92" i="70"/>
  <c r="AU86" i="70"/>
  <c r="AI86" i="70"/>
  <c r="AI82" i="70"/>
  <c r="AA82" i="70"/>
  <c r="AO82" i="70"/>
  <c r="AU82" i="70"/>
  <c r="AI78" i="70"/>
  <c r="AU78" i="70"/>
  <c r="T78" i="70"/>
  <c r="AA78" i="70"/>
  <c r="AA74" i="70"/>
  <c r="AI74" i="70"/>
  <c r="AU74" i="70"/>
  <c r="AU70" i="70"/>
  <c r="AI70" i="70"/>
  <c r="T70" i="70"/>
  <c r="AU66" i="70"/>
  <c r="AI66" i="70"/>
  <c r="T66" i="70"/>
  <c r="AA66" i="70"/>
  <c r="AU62" i="70"/>
  <c r="AU58" i="70"/>
  <c r="AA58" i="70"/>
  <c r="AI58" i="70"/>
  <c r="AA54" i="70"/>
  <c r="AO54" i="70"/>
  <c r="AI54" i="70"/>
  <c r="AI50" i="70"/>
  <c r="T50" i="70"/>
  <c r="AU46" i="70"/>
  <c r="AO46" i="70"/>
  <c r="AI46" i="70"/>
  <c r="AO42" i="70"/>
  <c r="AU42" i="70"/>
  <c r="AU38" i="70"/>
  <c r="AO38" i="70"/>
  <c r="T34" i="70"/>
  <c r="AO34" i="70"/>
  <c r="T30" i="70"/>
  <c r="AA30" i="70"/>
  <c r="AI26" i="70"/>
  <c r="AU22" i="70"/>
  <c r="AA22" i="70"/>
  <c r="AI22" i="70"/>
  <c r="T18" i="70"/>
  <c r="AU18" i="70"/>
  <c r="AI18" i="70"/>
  <c r="AA152" i="70"/>
  <c r="AA156" i="70"/>
  <c r="AU164" i="70"/>
  <c r="T152" i="70"/>
  <c r="T156" i="70"/>
  <c r="AO164" i="70"/>
  <c r="T254" i="70"/>
  <c r="AU254" i="70"/>
  <c r="T230" i="70"/>
  <c r="AO230" i="70"/>
  <c r="AU226" i="70"/>
  <c r="T226" i="70"/>
  <c r="AI206" i="70"/>
  <c r="AO206" i="70"/>
  <c r="AA198" i="70"/>
  <c r="AI198" i="70"/>
  <c r="O231" i="61"/>
  <c r="F160" i="62"/>
  <c r="F102" i="62"/>
  <c r="F66" i="62"/>
  <c r="F162" i="62"/>
  <c r="G275" i="62"/>
  <c r="F243" i="62"/>
  <c r="G239" i="62"/>
  <c r="F233" i="62"/>
  <c r="G231" i="62"/>
  <c r="G229" i="62"/>
  <c r="G180" i="62"/>
  <c r="F52" i="62"/>
  <c r="G232" i="62"/>
  <c r="F169" i="62"/>
  <c r="G20" i="62"/>
  <c r="F195" i="62"/>
  <c r="T9" i="70"/>
  <c r="AU9" i="70"/>
  <c r="T301" i="70"/>
  <c r="AI301" i="70"/>
  <c r="AA301" i="70"/>
  <c r="T285" i="70"/>
  <c r="AI285" i="70"/>
  <c r="AO285" i="70"/>
  <c r="AU285" i="70"/>
  <c r="AA285" i="70"/>
  <c r="AI275" i="70"/>
  <c r="AA275" i="70"/>
  <c r="AU275" i="70"/>
  <c r="AA258" i="70"/>
  <c r="AU258" i="70"/>
  <c r="AO258" i="70"/>
  <c r="AA250" i="70"/>
  <c r="AI250" i="70"/>
  <c r="T250" i="70"/>
  <c r="T229" i="70"/>
  <c r="AI229" i="70"/>
  <c r="AU229" i="70"/>
  <c r="AO229" i="70"/>
  <c r="T216" i="70"/>
  <c r="AA216" i="70"/>
  <c r="AU216" i="70"/>
  <c r="AA201" i="70"/>
  <c r="AO201" i="70"/>
  <c r="AI201" i="70"/>
  <c r="T201" i="70"/>
  <c r="AU193" i="70"/>
  <c r="T193" i="70"/>
  <c r="AI187" i="70"/>
  <c r="AU187" i="70"/>
  <c r="T187" i="70"/>
  <c r="AO187" i="70"/>
  <c r="AU178" i="70"/>
  <c r="AI178" i="70"/>
  <c r="AO178" i="70"/>
  <c r="T178" i="70"/>
  <c r="AA178" i="70"/>
  <c r="AU173" i="70"/>
  <c r="AO173" i="70"/>
  <c r="T173" i="70"/>
  <c r="AA154" i="70"/>
  <c r="AI154" i="70"/>
  <c r="T154" i="70"/>
  <c r="AO154" i="70"/>
  <c r="AU154" i="70"/>
  <c r="AA146" i="70"/>
  <c r="AO146" i="70"/>
  <c r="AI146" i="70"/>
  <c r="T146" i="70"/>
  <c r="AU146" i="70"/>
  <c r="AO141" i="70"/>
  <c r="AI141" i="70"/>
  <c r="AU141" i="70"/>
  <c r="AO133" i="70"/>
  <c r="AI133" i="70"/>
  <c r="AA133" i="70"/>
  <c r="T133" i="70"/>
  <c r="AA128" i="70"/>
  <c r="AO128" i="70"/>
  <c r="AI128" i="70"/>
  <c r="AU128" i="70"/>
  <c r="T112" i="70"/>
  <c r="AO112" i="70"/>
  <c r="AA112" i="70"/>
  <c r="AI112" i="70"/>
  <c r="T95" i="70"/>
  <c r="AI95" i="70"/>
  <c r="AO95" i="70"/>
  <c r="AU95" i="70"/>
  <c r="AI69" i="70"/>
  <c r="T69" i="70"/>
  <c r="AU69" i="70"/>
  <c r="AA51" i="70"/>
  <c r="T51" i="70"/>
  <c r="AI51" i="70"/>
  <c r="AO51" i="70"/>
  <c r="AU27" i="70"/>
  <c r="AI27" i="70"/>
  <c r="AO27" i="70"/>
  <c r="T27" i="70"/>
  <c r="U60" i="70"/>
  <c r="V60" i="70"/>
  <c r="W60" i="70"/>
  <c r="X60" i="70"/>
  <c r="AC60" i="70"/>
  <c r="AD60" i="70"/>
  <c r="AE60" i="70"/>
  <c r="AB60" i="70"/>
  <c r="AP60" i="70"/>
  <c r="AV60" i="70"/>
  <c r="AJ60" i="70"/>
  <c r="AW60" i="70"/>
  <c r="AQ60" i="70"/>
  <c r="W68" i="70"/>
  <c r="AD68" i="70"/>
  <c r="AQ68" i="70"/>
  <c r="AO69" i="70"/>
  <c r="AU250" i="70"/>
  <c r="AA27" i="70"/>
  <c r="AU133" i="70"/>
  <c r="AU112" i="70"/>
  <c r="AO275" i="70"/>
  <c r="AU301" i="70"/>
  <c r="AI10" i="70"/>
  <c r="T10" i="70"/>
  <c r="AU10" i="70"/>
  <c r="AO10" i="70"/>
  <c r="AA10" i="70"/>
  <c r="AU286" i="70"/>
  <c r="AI286" i="70"/>
  <c r="AA286" i="70"/>
  <c r="T286" i="70"/>
  <c r="AO272" i="70"/>
  <c r="AU272" i="70"/>
  <c r="AI272" i="70"/>
  <c r="AO259" i="70"/>
  <c r="AI259" i="70"/>
  <c r="AA259" i="70"/>
  <c r="T259" i="70"/>
  <c r="AA251" i="70"/>
  <c r="AO251" i="70"/>
  <c r="AU251" i="70"/>
  <c r="AI251" i="70"/>
  <c r="AU236" i="70"/>
  <c r="AA236" i="70"/>
  <c r="AI236" i="70"/>
  <c r="AI222" i="70"/>
  <c r="AU222" i="70"/>
  <c r="AO222" i="70"/>
  <c r="AA222" i="70"/>
  <c r="T222" i="70"/>
  <c r="AO213" i="70"/>
  <c r="AI213" i="70"/>
  <c r="AU213" i="70"/>
  <c r="T213" i="70"/>
  <c r="AU208" i="70"/>
  <c r="AI208" i="70"/>
  <c r="AU179" i="70"/>
  <c r="AO179" i="70"/>
  <c r="AA179" i="70"/>
  <c r="AI179" i="70"/>
  <c r="AI162" i="70"/>
  <c r="AA162" i="70"/>
  <c r="T162" i="70"/>
  <c r="AU162" i="70"/>
  <c r="AO162" i="70"/>
  <c r="AU155" i="70"/>
  <c r="T155" i="70"/>
  <c r="AI155" i="70"/>
  <c r="AO155" i="70"/>
  <c r="AA147" i="70"/>
  <c r="AU147" i="70"/>
  <c r="AO147" i="70"/>
  <c r="AU113" i="70"/>
  <c r="T113" i="70"/>
  <c r="T109" i="70"/>
  <c r="AI109" i="70"/>
  <c r="AA109" i="70"/>
  <c r="AO109" i="70"/>
  <c r="AI100" i="70"/>
  <c r="AO100" i="70"/>
  <c r="AA100" i="70"/>
  <c r="T81" i="70"/>
  <c r="AI81" i="70"/>
  <c r="AO81" i="70"/>
  <c r="AI76" i="70"/>
  <c r="T76" i="70"/>
  <c r="AO76" i="70"/>
  <c r="AA76" i="70"/>
  <c r="AI62" i="70"/>
  <c r="AA62" i="70"/>
  <c r="AO62" i="70"/>
  <c r="AA57" i="70"/>
  <c r="AO57" i="70"/>
  <c r="AU57" i="70"/>
  <c r="AA52" i="70"/>
  <c r="AO52" i="70"/>
  <c r="AU52" i="70"/>
  <c r="AA34" i="70"/>
  <c r="AU34" i="70"/>
  <c r="AI34" i="70"/>
  <c r="T28" i="70"/>
  <c r="AU28" i="70"/>
  <c r="AO28" i="70"/>
  <c r="T14" i="70"/>
  <c r="AA14" i="70"/>
  <c r="AI14" i="70"/>
  <c r="AU14" i="70"/>
  <c r="AE11" i="70"/>
  <c r="U19" i="70"/>
  <c r="V266" i="70"/>
  <c r="X266" i="70"/>
  <c r="AB266" i="70"/>
  <c r="AP266" i="70"/>
  <c r="AQ266" i="70"/>
  <c r="V278" i="70"/>
  <c r="AD278" i="70"/>
  <c r="AE278" i="70"/>
  <c r="AP278" i="70"/>
  <c r="V282" i="70"/>
  <c r="X282" i="70"/>
  <c r="AC282" i="70"/>
  <c r="AV282" i="70"/>
  <c r="V290" i="70"/>
  <c r="X290" i="70"/>
  <c r="AB290" i="70"/>
  <c r="AP290" i="70"/>
  <c r="U310" i="70"/>
  <c r="AC310" i="70"/>
  <c r="AJ310" i="70"/>
  <c r="AQ310" i="70"/>
  <c r="AA8" i="70"/>
  <c r="T8" i="70"/>
  <c r="AO8" i="70"/>
  <c r="AI8" i="70"/>
  <c r="T221" i="70"/>
  <c r="AO221" i="70"/>
  <c r="AA221" i="70"/>
  <c r="AI221" i="70"/>
  <c r="AA69" i="70"/>
  <c r="AU51" i="70"/>
  <c r="AA9" i="70"/>
  <c r="AO301" i="70"/>
  <c r="T275" i="70"/>
  <c r="AI193" i="70"/>
  <c r="AU201" i="70"/>
  <c r="AO287" i="70"/>
  <c r="T287" i="70"/>
  <c r="AI287" i="70"/>
  <c r="AU287" i="70"/>
  <c r="T273" i="70"/>
  <c r="AI273" i="70"/>
  <c r="AU273" i="70"/>
  <c r="AO273" i="70"/>
  <c r="AO256" i="70"/>
  <c r="T256" i="70"/>
  <c r="AA256" i="70"/>
  <c r="AU256" i="70"/>
  <c r="AI256" i="70"/>
  <c r="T237" i="70"/>
  <c r="AO237" i="70"/>
  <c r="AA237" i="70"/>
  <c r="AU237" i="70"/>
  <c r="AU223" i="70"/>
  <c r="T223" i="70"/>
  <c r="AA223" i="70"/>
  <c r="AO223" i="70"/>
  <c r="AA214" i="70"/>
  <c r="AU214" i="70"/>
  <c r="T214" i="70"/>
  <c r="T180" i="70"/>
  <c r="AU180" i="70"/>
  <c r="AI180" i="70"/>
  <c r="AA163" i="70"/>
  <c r="AO163" i="70"/>
  <c r="T163" i="70"/>
  <c r="AI122" i="70"/>
  <c r="AO122" i="70"/>
  <c r="T122" i="70"/>
  <c r="AU122" i="70"/>
  <c r="T114" i="70"/>
  <c r="AU114" i="70"/>
  <c r="AO114" i="70"/>
  <c r="AI110" i="70"/>
  <c r="AO110" i="70"/>
  <c r="T110" i="70"/>
  <c r="T93" i="70"/>
  <c r="AI93" i="70"/>
  <c r="AU93" i="70"/>
  <c r="AO93" i="70"/>
  <c r="AO88" i="70"/>
  <c r="AA88" i="70"/>
  <c r="T88" i="70"/>
  <c r="AU88" i="70"/>
  <c r="AU63" i="70"/>
  <c r="AI63" i="70"/>
  <c r="AA63" i="70"/>
  <c r="AO35" i="70"/>
  <c r="AI35" i="70"/>
  <c r="AU35" i="70"/>
  <c r="AA35" i="70"/>
  <c r="AA15" i="70"/>
  <c r="T15" i="70"/>
  <c r="AI15" i="70"/>
  <c r="U212" i="70"/>
  <c r="V212" i="70"/>
  <c r="AJ212" i="70"/>
  <c r="AP212" i="70"/>
  <c r="U220" i="70"/>
  <c r="AD220" i="70"/>
  <c r="AE220" i="70"/>
  <c r="AC220" i="70"/>
  <c r="W224" i="70"/>
  <c r="U224" i="70"/>
  <c r="AE224" i="70"/>
  <c r="AV224" i="70"/>
  <c r="AW224" i="70"/>
  <c r="W235" i="70"/>
  <c r="U235" i="70"/>
  <c r="V235" i="70"/>
  <c r="AE235" i="70"/>
  <c r="AC235" i="70"/>
  <c r="AQ235" i="70"/>
  <c r="U243" i="70"/>
  <c r="X243" i="70"/>
  <c r="AD243" i="70"/>
  <c r="AE243" i="70"/>
  <c r="W243" i="70"/>
  <c r="AJ243" i="70"/>
  <c r="AC243" i="70"/>
  <c r="AV243" i="70"/>
  <c r="AW243" i="70"/>
  <c r="U251" i="70"/>
  <c r="V251" i="70"/>
  <c r="X251" i="70"/>
  <c r="AE251" i="70"/>
  <c r="AB251" i="70"/>
  <c r="AJ251" i="70"/>
  <c r="AQ251" i="70"/>
  <c r="AV251" i="70"/>
  <c r="W251" i="70"/>
  <c r="U255" i="70"/>
  <c r="V255" i="70"/>
  <c r="AD255" i="70"/>
  <c r="AE255" i="70"/>
  <c r="X255" i="70"/>
  <c r="AB255" i="70"/>
  <c r="AC255" i="70"/>
  <c r="AQ255" i="70"/>
  <c r="AV255" i="70"/>
  <c r="AW255" i="70"/>
  <c r="AV193" i="70"/>
  <c r="AP255" i="70"/>
  <c r="AQ212" i="70"/>
  <c r="AA173" i="70"/>
  <c r="AA193" i="70"/>
  <c r="AI258" i="70"/>
  <c r="T128" i="70"/>
  <c r="AU8" i="70"/>
  <c r="N14" i="51"/>
  <c r="AA187" i="70"/>
  <c r="AA95" i="70"/>
  <c r="AA141" i="70"/>
  <c r="AA229" i="70"/>
  <c r="AU221" i="70"/>
  <c r="AI310" i="70"/>
  <c r="AU310" i="70"/>
  <c r="AO310" i="70"/>
  <c r="AA310" i="70"/>
  <c r="AI300" i="70"/>
  <c r="T300" i="70"/>
  <c r="AU300" i="70"/>
  <c r="AO284" i="70"/>
  <c r="AU284" i="70"/>
  <c r="AA284" i="70"/>
  <c r="T284" i="70"/>
  <c r="AI274" i="70"/>
  <c r="AO274" i="70"/>
  <c r="AA274" i="70"/>
  <c r="AU274" i="70"/>
  <c r="AO257" i="70"/>
  <c r="T257" i="70"/>
  <c r="AI257" i="70"/>
  <c r="T249" i="70"/>
  <c r="AU249" i="70"/>
  <c r="AO249" i="70"/>
  <c r="AA249" i="70"/>
  <c r="T244" i="70"/>
  <c r="AA244" i="70"/>
  <c r="AO244" i="70"/>
  <c r="AI244" i="70"/>
  <c r="AI228" i="70"/>
  <c r="T228" i="70"/>
  <c r="AU228" i="70"/>
  <c r="AO228" i="70"/>
  <c r="AA215" i="70"/>
  <c r="AU215" i="70"/>
  <c r="AI215" i="70"/>
  <c r="AO215" i="70"/>
  <c r="AO186" i="70"/>
  <c r="T186" i="70"/>
  <c r="AA186" i="70"/>
  <c r="AU186" i="70"/>
  <c r="AA181" i="70"/>
  <c r="AI181" i="70"/>
  <c r="AU181" i="70"/>
  <c r="AO181" i="70"/>
  <c r="AO172" i="70"/>
  <c r="AU172" i="70"/>
  <c r="AI172" i="70"/>
  <c r="T172" i="70"/>
  <c r="AA172" i="70"/>
  <c r="AA123" i="70"/>
  <c r="AI123" i="70"/>
  <c r="AO123" i="70"/>
  <c r="AA115" i="70"/>
  <c r="AO115" i="70"/>
  <c r="AU115" i="70"/>
  <c r="AI115" i="70"/>
  <c r="AA111" i="70"/>
  <c r="AI111" i="70"/>
  <c r="T111" i="70"/>
  <c r="AA94" i="70"/>
  <c r="T94" i="70"/>
  <c r="AO94" i="70"/>
  <c r="AU94" i="70"/>
  <c r="AO50" i="70"/>
  <c r="AU50" i="70"/>
  <c r="AO45" i="70"/>
  <c r="T45" i="70"/>
  <c r="AA45" i="70"/>
  <c r="T40" i="70"/>
  <c r="AA40" i="70"/>
  <c r="AU40" i="70"/>
  <c r="AU26" i="70"/>
  <c r="AA26" i="70"/>
  <c r="AO26" i="70"/>
  <c r="T26" i="70"/>
  <c r="AO20" i="70"/>
  <c r="T20" i="70"/>
  <c r="AA20" i="70"/>
  <c r="U75" i="70"/>
  <c r="V75" i="70"/>
  <c r="W75" i="70"/>
  <c r="X75" i="70"/>
  <c r="AC75" i="70"/>
  <c r="AE75" i="70"/>
  <c r="AJ75" i="70"/>
  <c r="AB75" i="70"/>
  <c r="AD75" i="70"/>
  <c r="AQ75" i="70"/>
  <c r="AP75" i="70"/>
  <c r="AV75" i="70"/>
  <c r="AW75" i="70"/>
  <c r="W83" i="70"/>
  <c r="X83" i="70"/>
  <c r="AJ83" i="70"/>
  <c r="AQ83" i="70"/>
  <c r="W135" i="70"/>
  <c r="V135" i="70"/>
  <c r="X135" i="70"/>
  <c r="AC135" i="70"/>
  <c r="U135" i="70"/>
  <c r="AE135" i="70"/>
  <c r="AB135" i="70"/>
  <c r="AD135" i="70"/>
  <c r="AQ135" i="70"/>
  <c r="AJ135" i="70"/>
  <c r="AP135" i="70"/>
  <c r="AV135" i="70"/>
  <c r="AW135" i="70"/>
  <c r="W139" i="70"/>
  <c r="V139" i="70"/>
  <c r="X139" i="70"/>
  <c r="AC139" i="70"/>
  <c r="AE139" i="70"/>
  <c r="AB139" i="70"/>
  <c r="U139" i="70"/>
  <c r="AD139" i="70"/>
  <c r="AJ139" i="70"/>
  <c r="AQ139" i="70"/>
  <c r="AV139" i="70"/>
  <c r="AW139" i="70"/>
  <c r="W155" i="70"/>
  <c r="V155" i="70"/>
  <c r="X155" i="70"/>
  <c r="AC155" i="70"/>
  <c r="AE155" i="70"/>
  <c r="AB155" i="70"/>
  <c r="AD155" i="70"/>
  <c r="U155" i="70"/>
  <c r="AJ155" i="70"/>
  <c r="AQ155" i="70"/>
  <c r="AV155" i="70"/>
  <c r="AW155" i="70"/>
  <c r="W163" i="70"/>
  <c r="V163" i="70"/>
  <c r="U163" i="70"/>
  <c r="AC163" i="70"/>
  <c r="AB163" i="70"/>
  <c r="AE163" i="70"/>
  <c r="AJ163" i="70"/>
  <c r="AQ163" i="70"/>
  <c r="AW163" i="70"/>
  <c r="W167" i="70"/>
  <c r="V167" i="70"/>
  <c r="X167" i="70"/>
  <c r="AC167" i="70"/>
  <c r="U167" i="70"/>
  <c r="AB167" i="70"/>
  <c r="AD167" i="70"/>
  <c r="AE167" i="70"/>
  <c r="AJ167" i="70"/>
  <c r="AQ167" i="70"/>
  <c r="AV167" i="70"/>
  <c r="AW167" i="70"/>
  <c r="W185" i="70"/>
  <c r="V185" i="70"/>
  <c r="X185" i="70"/>
  <c r="U185" i="70"/>
  <c r="AD185" i="70"/>
  <c r="AE185" i="70"/>
  <c r="AB185" i="70"/>
  <c r="AC185" i="70"/>
  <c r="AW185" i="70"/>
  <c r="AJ185" i="70"/>
  <c r="AP185" i="70"/>
  <c r="AQ185" i="70"/>
  <c r="W189" i="70"/>
  <c r="V189" i="70"/>
  <c r="X189" i="70"/>
  <c r="AD189" i="70"/>
  <c r="U189" i="70"/>
  <c r="AE189" i="70"/>
  <c r="AB189" i="70"/>
  <c r="AC189" i="70"/>
  <c r="AJ189" i="70"/>
  <c r="AW189" i="70"/>
  <c r="AP189" i="70"/>
  <c r="AQ189" i="70"/>
  <c r="W193" i="70"/>
  <c r="V193" i="70"/>
  <c r="X193" i="70"/>
  <c r="U193" i="70"/>
  <c r="AD193" i="70"/>
  <c r="AE193" i="70"/>
  <c r="AB193" i="70"/>
  <c r="AC193" i="70"/>
  <c r="AW193" i="70"/>
  <c r="AP193" i="70"/>
  <c r="AQ193" i="70"/>
  <c r="W197" i="70"/>
  <c r="V197" i="70"/>
  <c r="X197" i="70"/>
  <c r="AD197" i="70"/>
  <c r="AE197" i="70"/>
  <c r="U197" i="70"/>
  <c r="AB197" i="70"/>
  <c r="AC197" i="70"/>
  <c r="AW197" i="70"/>
  <c r="AP197" i="70"/>
  <c r="AJ197" i="70"/>
  <c r="AQ197" i="70"/>
  <c r="AV197" i="70"/>
  <c r="AP163" i="70"/>
  <c r="W61" i="70"/>
  <c r="AD61" i="70"/>
  <c r="AQ61" i="70"/>
  <c r="U76" i="70"/>
  <c r="V76" i="70"/>
  <c r="W76" i="70"/>
  <c r="X76" i="70"/>
  <c r="AC76" i="70"/>
  <c r="AD76" i="70"/>
  <c r="AE76" i="70"/>
  <c r="AB76" i="70"/>
  <c r="AP76" i="70"/>
  <c r="U80" i="70"/>
  <c r="V80" i="70"/>
  <c r="AC80" i="70"/>
  <c r="AB80" i="70"/>
  <c r="AJ80" i="70"/>
  <c r="AP80" i="70"/>
  <c r="W136" i="70"/>
  <c r="X136" i="70"/>
  <c r="U136" i="70"/>
  <c r="V136" i="70"/>
  <c r="AC136" i="70"/>
  <c r="AE136" i="70"/>
  <c r="AB136" i="70"/>
  <c r="AJ136" i="70"/>
  <c r="W140" i="70"/>
  <c r="X140" i="70"/>
  <c r="U140" i="70"/>
  <c r="AC140" i="70"/>
  <c r="AD140" i="70"/>
  <c r="AE140" i="70"/>
  <c r="V140" i="70"/>
  <c r="AJ140" i="70"/>
  <c r="AB140" i="70"/>
  <c r="W144" i="70"/>
  <c r="X144" i="70"/>
  <c r="U144" i="70"/>
  <c r="AC144" i="70"/>
  <c r="V144" i="70"/>
  <c r="AB144" i="70"/>
  <c r="AD144" i="70"/>
  <c r="AE144" i="70"/>
  <c r="AJ144" i="70"/>
  <c r="W148" i="70"/>
  <c r="X148" i="70"/>
  <c r="U148" i="70"/>
  <c r="V148" i="70"/>
  <c r="AC148" i="70"/>
  <c r="AB148" i="70"/>
  <c r="AD148" i="70"/>
  <c r="AJ148" i="70"/>
  <c r="AE148" i="70"/>
  <c r="W156" i="70"/>
  <c r="X156" i="70"/>
  <c r="U156" i="70"/>
  <c r="AC156" i="70"/>
  <c r="V156" i="70"/>
  <c r="AD156" i="70"/>
  <c r="AE156" i="70"/>
  <c r="AJ156" i="70"/>
  <c r="AB156" i="70"/>
  <c r="X178" i="70"/>
  <c r="W186" i="70"/>
  <c r="X186" i="70"/>
  <c r="AD186" i="70"/>
  <c r="U186" i="70"/>
  <c r="AE186" i="70"/>
  <c r="V186" i="70"/>
  <c r="AB186" i="70"/>
  <c r="AC186" i="70"/>
  <c r="AJ186" i="70"/>
  <c r="W190" i="70"/>
  <c r="X190" i="70"/>
  <c r="V190" i="70"/>
  <c r="AD190" i="70"/>
  <c r="AE190" i="70"/>
  <c r="U190" i="70"/>
  <c r="AB190" i="70"/>
  <c r="AC190" i="70"/>
  <c r="AJ190" i="70"/>
  <c r="W194" i="70"/>
  <c r="X194" i="70"/>
  <c r="AD194" i="70"/>
  <c r="AE194" i="70"/>
  <c r="U194" i="70"/>
  <c r="AB194" i="70"/>
  <c r="AC194" i="70"/>
  <c r="V194" i="70"/>
  <c r="AJ194" i="70"/>
  <c r="W202" i="70"/>
  <c r="X202" i="70"/>
  <c r="V202" i="70"/>
  <c r="AD202" i="70"/>
  <c r="AE202" i="70"/>
  <c r="AB202" i="70"/>
  <c r="U202" i="70"/>
  <c r="AC202" i="70"/>
  <c r="AJ202" i="70"/>
  <c r="W221" i="70"/>
  <c r="V221" i="70"/>
  <c r="X221" i="70"/>
  <c r="AD221" i="70"/>
  <c r="U221" i="70"/>
  <c r="AE221" i="70"/>
  <c r="AB221" i="70"/>
  <c r="AC221" i="70"/>
  <c r="W225" i="70"/>
  <c r="V225" i="70"/>
  <c r="X225" i="70"/>
  <c r="U225" i="70"/>
  <c r="AD225" i="70"/>
  <c r="AE225" i="70"/>
  <c r="AB225" i="70"/>
  <c r="AC225" i="70"/>
  <c r="U244" i="70"/>
  <c r="V244" i="70"/>
  <c r="X244" i="70"/>
  <c r="AD244" i="70"/>
  <c r="W244" i="70"/>
  <c r="AE244" i="70"/>
  <c r="AB244" i="70"/>
  <c r="AJ244" i="70"/>
  <c r="U256" i="70"/>
  <c r="V256" i="70"/>
  <c r="X256" i="70"/>
  <c r="AD256" i="70"/>
  <c r="AE256" i="70"/>
  <c r="AB256" i="70"/>
  <c r="AJ256" i="70"/>
  <c r="W256" i="70"/>
  <c r="U260" i="70"/>
  <c r="V260" i="70"/>
  <c r="X260" i="70"/>
  <c r="AD260" i="70"/>
  <c r="W260" i="70"/>
  <c r="AE260" i="70"/>
  <c r="AB260" i="70"/>
  <c r="AJ260" i="70"/>
  <c r="U267" i="70"/>
  <c r="V267" i="70"/>
  <c r="X267" i="70"/>
  <c r="AD267" i="70"/>
  <c r="AE267" i="70"/>
  <c r="AB267" i="70"/>
  <c r="W267" i="70"/>
  <c r="AJ267" i="70"/>
  <c r="AC267" i="70"/>
  <c r="U279" i="70"/>
  <c r="V279" i="70"/>
  <c r="AD279" i="70"/>
  <c r="W279" i="70"/>
  <c r="AE279" i="70"/>
  <c r="X279" i="70"/>
  <c r="AB279" i="70"/>
  <c r="AJ279" i="70"/>
  <c r="AC279" i="70"/>
  <c r="U283" i="70"/>
  <c r="V283" i="70"/>
  <c r="X283" i="70"/>
  <c r="AD283" i="70"/>
  <c r="AE283" i="70"/>
  <c r="AB283" i="70"/>
  <c r="AJ283" i="70"/>
  <c r="AC283" i="70"/>
  <c r="U291" i="70"/>
  <c r="V291" i="70"/>
  <c r="X291" i="70"/>
  <c r="AD291" i="70"/>
  <c r="AE291" i="70"/>
  <c r="AB291" i="70"/>
  <c r="AJ291" i="70"/>
  <c r="W291" i="70"/>
  <c r="AC291" i="70"/>
  <c r="U299" i="70"/>
  <c r="V299" i="70"/>
  <c r="X299" i="70"/>
  <c r="AD299" i="70"/>
  <c r="AE299" i="70"/>
  <c r="AB299" i="70"/>
  <c r="W299" i="70"/>
  <c r="AJ299" i="70"/>
  <c r="AC299" i="70"/>
  <c r="U307" i="70"/>
  <c r="V307" i="70"/>
  <c r="X307" i="70"/>
  <c r="AD307" i="70"/>
  <c r="AE307" i="70"/>
  <c r="AB307" i="70"/>
  <c r="W307" i="70"/>
  <c r="AJ307" i="70"/>
  <c r="AC307" i="70"/>
  <c r="AW307" i="70"/>
  <c r="AW299" i="70"/>
  <c r="AW291" i="70"/>
  <c r="AW283" i="70"/>
  <c r="AW279" i="70"/>
  <c r="AW267" i="70"/>
  <c r="AW219" i="70"/>
  <c r="AV202" i="70"/>
  <c r="AV194" i="70"/>
  <c r="AV190" i="70"/>
  <c r="AV186" i="70"/>
  <c r="AV138" i="70"/>
  <c r="AW59" i="70"/>
  <c r="AQ309" i="70"/>
  <c r="AQ293" i="70"/>
  <c r="AQ281" i="70"/>
  <c r="AQ277" i="70"/>
  <c r="AQ265" i="70"/>
  <c r="AP260" i="70"/>
  <c r="AP256" i="70"/>
  <c r="AP244" i="70"/>
  <c r="AQ225" i="70"/>
  <c r="AQ221" i="70"/>
  <c r="AP204" i="70"/>
  <c r="AP196" i="70"/>
  <c r="AP192" i="70"/>
  <c r="AP188" i="70"/>
  <c r="AP184" i="70"/>
  <c r="AP180" i="70"/>
  <c r="AQ177" i="70"/>
  <c r="AQ169" i="70"/>
  <c r="AP156" i="70"/>
  <c r="AQ149" i="70"/>
  <c r="AP148" i="70"/>
  <c r="AP144" i="70"/>
  <c r="AP140" i="70"/>
  <c r="AQ76" i="70"/>
  <c r="AJ309" i="70"/>
  <c r="AJ293" i="70"/>
  <c r="AJ277" i="70"/>
  <c r="AC256" i="70"/>
  <c r="AC192" i="70"/>
  <c r="X293" i="70"/>
  <c r="AO307" i="70"/>
  <c r="U77" i="70"/>
  <c r="V77" i="70"/>
  <c r="W77" i="70"/>
  <c r="AC77" i="70"/>
  <c r="AB77" i="70"/>
  <c r="X77" i="70"/>
  <c r="AD77" i="70"/>
  <c r="AJ77" i="70"/>
  <c r="AP77" i="70"/>
  <c r="AE77" i="70"/>
  <c r="AQ77" i="70"/>
  <c r="U81" i="70"/>
  <c r="V81" i="70"/>
  <c r="W81" i="70"/>
  <c r="X81" i="70"/>
  <c r="AC81" i="70"/>
  <c r="AB81" i="70"/>
  <c r="AE81" i="70"/>
  <c r="AJ81" i="70"/>
  <c r="AD81" i="70"/>
  <c r="AP81" i="70"/>
  <c r="AQ81" i="70"/>
  <c r="V89" i="70"/>
  <c r="W89" i="70"/>
  <c r="U89" i="70"/>
  <c r="X89" i="70"/>
  <c r="AC89" i="70"/>
  <c r="AB89" i="70"/>
  <c r="AD89" i="70"/>
  <c r="AE89" i="70"/>
  <c r="AJ89" i="70"/>
  <c r="AP89" i="70"/>
  <c r="AQ89" i="70"/>
  <c r="W97" i="70"/>
  <c r="U97" i="70"/>
  <c r="V97" i="70"/>
  <c r="AC97" i="70"/>
  <c r="AB97" i="70"/>
  <c r="AE97" i="70"/>
  <c r="AJ97" i="70"/>
  <c r="X97" i="70"/>
  <c r="AD97" i="70"/>
  <c r="AP97" i="70"/>
  <c r="AQ97" i="70"/>
  <c r="W109" i="70"/>
  <c r="U109" i="70"/>
  <c r="V109" i="70"/>
  <c r="X109" i="70"/>
  <c r="AC109" i="70"/>
  <c r="AB109" i="70"/>
  <c r="AD109" i="70"/>
  <c r="AE109" i="70"/>
  <c r="AP109" i="70"/>
  <c r="AQ109" i="70"/>
  <c r="W113" i="70"/>
  <c r="U113" i="70"/>
  <c r="V113" i="70"/>
  <c r="AC113" i="70"/>
  <c r="X113" i="70"/>
  <c r="AB113" i="70"/>
  <c r="AE113" i="70"/>
  <c r="AP113" i="70"/>
  <c r="AD113" i="70"/>
  <c r="AQ113" i="70"/>
  <c r="W125" i="70"/>
  <c r="U125" i="70"/>
  <c r="V125" i="70"/>
  <c r="X125" i="70"/>
  <c r="AC125" i="70"/>
  <c r="AB125" i="70"/>
  <c r="AD125" i="70"/>
  <c r="AE125" i="70"/>
  <c r="AP125" i="70"/>
  <c r="W133" i="70"/>
  <c r="U133" i="70"/>
  <c r="V133" i="70"/>
  <c r="AC133" i="70"/>
  <c r="AB133" i="70"/>
  <c r="AD133" i="70"/>
  <c r="X133" i="70"/>
  <c r="AE133" i="70"/>
  <c r="W137" i="70"/>
  <c r="U137" i="70"/>
  <c r="V137" i="70"/>
  <c r="X137" i="70"/>
  <c r="AC137" i="70"/>
  <c r="AB137" i="70"/>
  <c r="AD137" i="70"/>
  <c r="AE137" i="70"/>
  <c r="W149" i="70"/>
  <c r="U149" i="70"/>
  <c r="V149" i="70"/>
  <c r="AC149" i="70"/>
  <c r="AB149" i="70"/>
  <c r="AD149" i="70"/>
  <c r="X149" i="70"/>
  <c r="AE149" i="70"/>
  <c r="W161" i="70"/>
  <c r="U161" i="70"/>
  <c r="V161" i="70"/>
  <c r="AC161" i="70"/>
  <c r="AE161" i="70"/>
  <c r="X161" i="70"/>
  <c r="AB161" i="70"/>
  <c r="AD161" i="70"/>
  <c r="W168" i="70"/>
  <c r="X168" i="70"/>
  <c r="U168" i="70"/>
  <c r="V168" i="70"/>
  <c r="AC168" i="70"/>
  <c r="AD168" i="70"/>
  <c r="AE168" i="70"/>
  <c r="AJ168" i="70"/>
  <c r="W176" i="70"/>
  <c r="X176" i="70"/>
  <c r="U176" i="70"/>
  <c r="AC176" i="70"/>
  <c r="AD176" i="70"/>
  <c r="V176" i="70"/>
  <c r="AE176" i="70"/>
  <c r="AJ176" i="70"/>
  <c r="AB176" i="70"/>
  <c r="V179" i="70"/>
  <c r="X179" i="70"/>
  <c r="AB179" i="70"/>
  <c r="AD179" i="70"/>
  <c r="W183" i="70"/>
  <c r="V183" i="70"/>
  <c r="AC183" i="70"/>
  <c r="AB183" i="70"/>
  <c r="AE183" i="70"/>
  <c r="AJ183" i="70"/>
  <c r="W187" i="70"/>
  <c r="U187" i="70"/>
  <c r="X187" i="70"/>
  <c r="AD187" i="70"/>
  <c r="AE187" i="70"/>
  <c r="AB187" i="70"/>
  <c r="V187" i="70"/>
  <c r="AJ187" i="70"/>
  <c r="AC187" i="70"/>
  <c r="W195" i="70"/>
  <c r="U195" i="70"/>
  <c r="X195" i="70"/>
  <c r="V195" i="70"/>
  <c r="AD195" i="70"/>
  <c r="AE195" i="70"/>
  <c r="AB195" i="70"/>
  <c r="AJ195" i="70"/>
  <c r="AC195" i="70"/>
  <c r="W199" i="70"/>
  <c r="U199" i="70"/>
  <c r="V199" i="70"/>
  <c r="AD199" i="70"/>
  <c r="X199" i="70"/>
  <c r="AE199" i="70"/>
  <c r="AB199" i="70"/>
  <c r="AJ199" i="70"/>
  <c r="AC199" i="70"/>
  <c r="W203" i="70"/>
  <c r="U203" i="70"/>
  <c r="X203" i="70"/>
  <c r="AD203" i="70"/>
  <c r="V203" i="70"/>
  <c r="AE203" i="70"/>
  <c r="AB203" i="70"/>
  <c r="AJ203" i="70"/>
  <c r="AC203" i="70"/>
  <c r="W218" i="70"/>
  <c r="X218" i="70"/>
  <c r="AD218" i="70"/>
  <c r="U218" i="70"/>
  <c r="AE218" i="70"/>
  <c r="V218" i="70"/>
  <c r="AB218" i="70"/>
  <c r="AC218" i="70"/>
  <c r="AJ218" i="70"/>
  <c r="W226" i="70"/>
  <c r="U226" i="70"/>
  <c r="W233" i="70"/>
  <c r="V233" i="70"/>
  <c r="X233" i="70"/>
  <c r="U233" i="70"/>
  <c r="AD233" i="70"/>
  <c r="AE233" i="70"/>
  <c r="AB233" i="70"/>
  <c r="AC233" i="70"/>
  <c r="W237" i="70"/>
  <c r="V237" i="70"/>
  <c r="X237" i="70"/>
  <c r="AD237" i="70"/>
  <c r="AE237" i="70"/>
  <c r="AB237" i="70"/>
  <c r="AC237" i="70"/>
  <c r="U237" i="70"/>
  <c r="U249" i="70"/>
  <c r="V249" i="70"/>
  <c r="W249" i="70"/>
  <c r="AD249" i="70"/>
  <c r="X249" i="70"/>
  <c r="AE249" i="70"/>
  <c r="AB249" i="70"/>
  <c r="AC249" i="70"/>
  <c r="V261" i="70"/>
  <c r="AB261" i="70"/>
  <c r="X264" i="70"/>
  <c r="AD264" i="70"/>
  <c r="W264" i="70"/>
  <c r="AJ264" i="70"/>
  <c r="U276" i="70"/>
  <c r="V276" i="70"/>
  <c r="X276" i="70"/>
  <c r="AD276" i="70"/>
  <c r="W276" i="70"/>
  <c r="AE276" i="70"/>
  <c r="AB276" i="70"/>
  <c r="AJ276" i="70"/>
  <c r="U280" i="70"/>
  <c r="V280" i="70"/>
  <c r="X280" i="70"/>
  <c r="AD280" i="70"/>
  <c r="AE280" i="70"/>
  <c r="AB280" i="70"/>
  <c r="AJ280" i="70"/>
  <c r="W280" i="70"/>
  <c r="U292" i="70"/>
  <c r="V292" i="70"/>
  <c r="X292" i="70"/>
  <c r="AD292" i="70"/>
  <c r="W292" i="70"/>
  <c r="AE292" i="70"/>
  <c r="AB292" i="70"/>
  <c r="AJ292" i="70"/>
  <c r="U308" i="70"/>
  <c r="V308" i="70"/>
  <c r="X308" i="70"/>
  <c r="AD308" i="70"/>
  <c r="W308" i="70"/>
  <c r="AE308" i="70"/>
  <c r="AB308" i="70"/>
  <c r="AJ308" i="70"/>
  <c r="AW308" i="70"/>
  <c r="AV307" i="70"/>
  <c r="AV299" i="70"/>
  <c r="AW292" i="70"/>
  <c r="AV291" i="70"/>
  <c r="AV283" i="70"/>
  <c r="AW280" i="70"/>
  <c r="AV279" i="70"/>
  <c r="AW276" i="70"/>
  <c r="AV267" i="70"/>
  <c r="AW264" i="70"/>
  <c r="AW260" i="70"/>
  <c r="AW256" i="70"/>
  <c r="AW244" i="70"/>
  <c r="AW204" i="70"/>
  <c r="AV203" i="70"/>
  <c r="AV199" i="70"/>
  <c r="AV195" i="70"/>
  <c r="AW188" i="70"/>
  <c r="AV187" i="70"/>
  <c r="AV183" i="70"/>
  <c r="AW176" i="70"/>
  <c r="AW168" i="70"/>
  <c r="AW156" i="70"/>
  <c r="AW148" i="70"/>
  <c r="AW144" i="70"/>
  <c r="AW140" i="70"/>
  <c r="AW136" i="70"/>
  <c r="AW80" i="70"/>
  <c r="AW76" i="70"/>
  <c r="AV59" i="70"/>
  <c r="AP281" i="70"/>
  <c r="AP265" i="70"/>
  <c r="AP261" i="70"/>
  <c r="AP249" i="70"/>
  <c r="AP237" i="70"/>
  <c r="AP233" i="70"/>
  <c r="AQ226" i="70"/>
  <c r="AP225" i="70"/>
  <c r="AP221" i="70"/>
  <c r="AQ218" i="70"/>
  <c r="AQ202" i="70"/>
  <c r="AQ194" i="70"/>
  <c r="AQ190" i="70"/>
  <c r="AQ186" i="70"/>
  <c r="AP169" i="70"/>
  <c r="AP161" i="70"/>
  <c r="AP149" i="70"/>
  <c r="AP137" i="70"/>
  <c r="AQ133" i="70"/>
  <c r="AQ80" i="70"/>
  <c r="AJ249" i="70"/>
  <c r="AJ233" i="70"/>
  <c r="AJ137" i="70"/>
  <c r="AB168" i="70"/>
  <c r="W283" i="70"/>
  <c r="U183" i="70"/>
  <c r="U59" i="70"/>
  <c r="V59" i="70"/>
  <c r="W59" i="70"/>
  <c r="X59" i="70"/>
  <c r="AC59" i="70"/>
  <c r="AE59" i="70"/>
  <c r="AJ59" i="70"/>
  <c r="AB59" i="70"/>
  <c r="AD59" i="70"/>
  <c r="AQ59" i="70"/>
  <c r="V70" i="70"/>
  <c r="AD70" i="70"/>
  <c r="AQ70" i="70"/>
  <c r="U82" i="70"/>
  <c r="V82" i="70"/>
  <c r="W82" i="70"/>
  <c r="X82" i="70"/>
  <c r="AC82" i="70"/>
  <c r="AD82" i="70"/>
  <c r="AB82" i="70"/>
  <c r="AJ82" i="70"/>
  <c r="AE82" i="70"/>
  <c r="AP82" i="70"/>
  <c r="AQ82" i="70"/>
  <c r="V90" i="70"/>
  <c r="W90" i="70"/>
  <c r="U90" i="70"/>
  <c r="AC90" i="70"/>
  <c r="X90" i="70"/>
  <c r="AD90" i="70"/>
  <c r="AE90" i="70"/>
  <c r="AJ90" i="70"/>
  <c r="AP90" i="70"/>
  <c r="AB90" i="70"/>
  <c r="AQ90" i="70"/>
  <c r="W102" i="70"/>
  <c r="U102" i="70"/>
  <c r="V102" i="70"/>
  <c r="X102" i="70"/>
  <c r="AC102" i="70"/>
  <c r="AD102" i="70"/>
  <c r="AB102" i="70"/>
  <c r="AE102" i="70"/>
  <c r="AP102" i="70"/>
  <c r="AQ102" i="70"/>
  <c r="AJ102" i="70"/>
  <c r="W110" i="70"/>
  <c r="U110" i="70"/>
  <c r="V110" i="70"/>
  <c r="X110" i="70"/>
  <c r="AC110" i="70"/>
  <c r="AD110" i="70"/>
  <c r="AB110" i="70"/>
  <c r="AE110" i="70"/>
  <c r="AP110" i="70"/>
  <c r="AQ110" i="70"/>
  <c r="AJ110" i="70"/>
  <c r="W114" i="70"/>
  <c r="U114" i="70"/>
  <c r="V114" i="70"/>
  <c r="X114" i="70"/>
  <c r="AC114" i="70"/>
  <c r="AD114" i="70"/>
  <c r="AB114" i="70"/>
  <c r="AE114" i="70"/>
  <c r="AP114" i="70"/>
  <c r="AQ114" i="70"/>
  <c r="AJ114" i="70"/>
  <c r="W126" i="70"/>
  <c r="U126" i="70"/>
  <c r="V126" i="70"/>
  <c r="X126" i="70"/>
  <c r="AC126" i="70"/>
  <c r="AD126" i="70"/>
  <c r="AB126" i="70"/>
  <c r="AE126" i="70"/>
  <c r="AP126" i="70"/>
  <c r="AQ126" i="70"/>
  <c r="AJ126" i="70"/>
  <c r="W134" i="70"/>
  <c r="U134" i="70"/>
  <c r="V134" i="70"/>
  <c r="X134" i="70"/>
  <c r="AC134" i="70"/>
  <c r="AD134" i="70"/>
  <c r="AB134" i="70"/>
  <c r="AP134" i="70"/>
  <c r="AE134" i="70"/>
  <c r="AJ134" i="70"/>
  <c r="W138" i="70"/>
  <c r="U138" i="70"/>
  <c r="V138" i="70"/>
  <c r="X138" i="70"/>
  <c r="AC138" i="70"/>
  <c r="AD138" i="70"/>
  <c r="AE138" i="70"/>
  <c r="AB138" i="70"/>
  <c r="AJ138" i="70"/>
  <c r="W169" i="70"/>
  <c r="U169" i="70"/>
  <c r="V169" i="70"/>
  <c r="X169" i="70"/>
  <c r="AC169" i="70"/>
  <c r="AE169" i="70"/>
  <c r="AB169" i="70"/>
  <c r="AD169" i="70"/>
  <c r="W177" i="70"/>
  <c r="U177" i="70"/>
  <c r="V177" i="70"/>
  <c r="AC177" i="70"/>
  <c r="X177" i="70"/>
  <c r="AE177" i="70"/>
  <c r="AB177" i="70"/>
  <c r="AD177" i="70"/>
  <c r="W180" i="70"/>
  <c r="X180" i="70"/>
  <c r="U180" i="70"/>
  <c r="V180" i="70"/>
  <c r="AC180" i="70"/>
  <c r="AD180" i="70"/>
  <c r="AE180" i="70"/>
  <c r="AB180" i="70"/>
  <c r="AJ180" i="70"/>
  <c r="AE184" i="70"/>
  <c r="W188" i="70"/>
  <c r="U188" i="70"/>
  <c r="V188" i="70"/>
  <c r="X188" i="70"/>
  <c r="AD188" i="70"/>
  <c r="AE188" i="70"/>
  <c r="AB188" i="70"/>
  <c r="AJ188" i="70"/>
  <c r="W192" i="70"/>
  <c r="U192" i="70"/>
  <c r="V192" i="70"/>
  <c r="AD192" i="70"/>
  <c r="X192" i="70"/>
  <c r="AE192" i="70"/>
  <c r="AB192" i="70"/>
  <c r="AJ192" i="70"/>
  <c r="W196" i="70"/>
  <c r="U196" i="70"/>
  <c r="V196" i="70"/>
  <c r="AD196" i="70"/>
  <c r="X196" i="70"/>
  <c r="AE196" i="70"/>
  <c r="AB196" i="70"/>
  <c r="AJ196" i="70"/>
  <c r="W204" i="70"/>
  <c r="U204" i="70"/>
  <c r="V204" i="70"/>
  <c r="AD204" i="70"/>
  <c r="AE204" i="70"/>
  <c r="X204" i="70"/>
  <c r="AB204" i="70"/>
  <c r="AJ204" i="70"/>
  <c r="W219" i="70"/>
  <c r="U219" i="70"/>
  <c r="X219" i="70"/>
  <c r="AD219" i="70"/>
  <c r="AE219" i="70"/>
  <c r="AB219" i="70"/>
  <c r="V219" i="70"/>
  <c r="AJ219" i="70"/>
  <c r="AC219" i="70"/>
  <c r="U250" i="70"/>
  <c r="AE250" i="70"/>
  <c r="AJ250" i="70"/>
  <c r="U265" i="70"/>
  <c r="V265" i="70"/>
  <c r="W265" i="70"/>
  <c r="AD265" i="70"/>
  <c r="X265" i="70"/>
  <c r="AE265" i="70"/>
  <c r="AB265" i="70"/>
  <c r="AC265" i="70"/>
  <c r="U277" i="70"/>
  <c r="V277" i="70"/>
  <c r="AD277" i="70"/>
  <c r="AE277" i="70"/>
  <c r="W277" i="70"/>
  <c r="AB277" i="70"/>
  <c r="AC277" i="70"/>
  <c r="X277" i="70"/>
  <c r="U281" i="70"/>
  <c r="V281" i="70"/>
  <c r="W281" i="70"/>
  <c r="AD281" i="70"/>
  <c r="X281" i="70"/>
  <c r="AE281" i="70"/>
  <c r="AB281" i="70"/>
  <c r="AC281" i="70"/>
  <c r="U293" i="70"/>
  <c r="V293" i="70"/>
  <c r="AD293" i="70"/>
  <c r="AE293" i="70"/>
  <c r="W293" i="70"/>
  <c r="AB293" i="70"/>
  <c r="AC293" i="70"/>
  <c r="U309" i="70"/>
  <c r="V309" i="70"/>
  <c r="AD309" i="70"/>
  <c r="AE309" i="70"/>
  <c r="W309" i="70"/>
  <c r="AB309" i="70"/>
  <c r="AC309" i="70"/>
  <c r="X309" i="70"/>
  <c r="AW309" i="70"/>
  <c r="AV308" i="70"/>
  <c r="AW293" i="70"/>
  <c r="AV292" i="70"/>
  <c r="AW281" i="70"/>
  <c r="AV280" i="70"/>
  <c r="AW277" i="70"/>
  <c r="AV276" i="70"/>
  <c r="AW265" i="70"/>
  <c r="AV260" i="70"/>
  <c r="AV256" i="70"/>
  <c r="AW249" i="70"/>
  <c r="AV244" i="70"/>
  <c r="AW237" i="70"/>
  <c r="AW233" i="70"/>
  <c r="AW225" i="70"/>
  <c r="AW221" i="70"/>
  <c r="AV204" i="70"/>
  <c r="AV196" i="70"/>
  <c r="AV192" i="70"/>
  <c r="AV188" i="70"/>
  <c r="AV180" i="70"/>
  <c r="AW177" i="70"/>
  <c r="AV176" i="70"/>
  <c r="AW169" i="70"/>
  <c r="AV168" i="70"/>
  <c r="AW161" i="70"/>
  <c r="AV156" i="70"/>
  <c r="AW149" i="70"/>
  <c r="AV148" i="70"/>
  <c r="AV144" i="70"/>
  <c r="AV140" i="70"/>
  <c r="AW137" i="70"/>
  <c r="AV136" i="70"/>
  <c r="AW133" i="70"/>
  <c r="AW125" i="70"/>
  <c r="AW113" i="70"/>
  <c r="AW109" i="70"/>
  <c r="AW97" i="70"/>
  <c r="AW89" i="70"/>
  <c r="AW81" i="70"/>
  <c r="AV80" i="70"/>
  <c r="AW77" i="70"/>
  <c r="AV76" i="70"/>
  <c r="AW61" i="70"/>
  <c r="AQ307" i="70"/>
  <c r="AQ299" i="70"/>
  <c r="AQ291" i="70"/>
  <c r="AQ283" i="70"/>
  <c r="AQ279" i="70"/>
  <c r="AQ267" i="70"/>
  <c r="AP250" i="70"/>
  <c r="AQ219" i="70"/>
  <c r="AP218" i="70"/>
  <c r="AQ203" i="70"/>
  <c r="AP202" i="70"/>
  <c r="AQ199" i="70"/>
  <c r="AQ195" i="70"/>
  <c r="AP194" i="70"/>
  <c r="AP190" i="70"/>
  <c r="AQ187" i="70"/>
  <c r="AP186" i="70"/>
  <c r="AQ183" i="70"/>
  <c r="AP138" i="70"/>
  <c r="AQ136" i="70"/>
  <c r="AP133" i="70"/>
  <c r="AQ125" i="70"/>
  <c r="AJ237" i="70"/>
  <c r="AJ221" i="70"/>
  <c r="AJ125" i="70"/>
  <c r="AJ109" i="70"/>
  <c r="AJ76" i="70"/>
  <c r="AC280" i="70"/>
  <c r="AD136" i="70"/>
  <c r="I75" i="70"/>
  <c r="J155" i="70"/>
  <c r="AA313" i="62"/>
  <c r="W313" i="62"/>
  <c r="O310" i="67"/>
  <c r="S310" i="67"/>
  <c r="N310" i="67"/>
  <c r="F309" i="72"/>
  <c r="O309" i="72"/>
  <c r="O308" i="67"/>
  <c r="S308" i="67"/>
  <c r="P308" i="67"/>
  <c r="T308" i="67"/>
  <c r="N308" i="67"/>
  <c r="F307" i="72"/>
  <c r="R308" i="67"/>
  <c r="G307" i="72"/>
  <c r="O306" i="67"/>
  <c r="S306" i="67"/>
  <c r="P306" i="67"/>
  <c r="T306" i="67"/>
  <c r="N306" i="67"/>
  <c r="F305" i="72"/>
  <c r="O305" i="72"/>
  <c r="R306" i="67"/>
  <c r="G305" i="72"/>
  <c r="O304" i="67"/>
  <c r="S304" i="67"/>
  <c r="P304" i="67"/>
  <c r="T304" i="67"/>
  <c r="N304" i="67"/>
  <c r="F303" i="72"/>
  <c r="R304" i="67"/>
  <c r="G303" i="72"/>
  <c r="P303" i="72"/>
  <c r="P302" i="67"/>
  <c r="T302" i="67"/>
  <c r="R302" i="67"/>
  <c r="G301" i="72"/>
  <c r="P301" i="72"/>
  <c r="O300" i="67"/>
  <c r="S300" i="67"/>
  <c r="P300" i="67"/>
  <c r="T300" i="67"/>
  <c r="N300" i="67"/>
  <c r="F299" i="72"/>
  <c r="O299" i="72"/>
  <c r="R300" i="67"/>
  <c r="G299" i="72"/>
  <c r="P298" i="67"/>
  <c r="T298" i="67"/>
  <c r="R298" i="67"/>
  <c r="G297" i="72"/>
  <c r="P297" i="72"/>
  <c r="O296" i="67"/>
  <c r="S296" i="67"/>
  <c r="P296" i="67"/>
  <c r="T296" i="67"/>
  <c r="N296" i="67"/>
  <c r="F295" i="72"/>
  <c r="O295" i="72"/>
  <c r="R296" i="67"/>
  <c r="G295" i="72"/>
  <c r="R213" i="67"/>
  <c r="G212" i="72"/>
  <c r="P212" i="72"/>
  <c r="O211" i="67"/>
  <c r="S211" i="67"/>
  <c r="P211" i="67"/>
  <c r="T211" i="67"/>
  <c r="N211" i="67"/>
  <c r="F210" i="72"/>
  <c r="O210" i="72"/>
  <c r="R211" i="67"/>
  <c r="G210" i="72"/>
  <c r="P210" i="72"/>
  <c r="O209" i="67"/>
  <c r="S209" i="67"/>
  <c r="P209" i="67"/>
  <c r="T209" i="67"/>
  <c r="N209" i="67"/>
  <c r="F208" i="72"/>
  <c r="O208" i="72"/>
  <c r="R209" i="67"/>
  <c r="G208" i="72"/>
  <c r="P208" i="72"/>
  <c r="Q308" i="67"/>
  <c r="Q306" i="67"/>
  <c r="Q304" i="67"/>
  <c r="Q300" i="67"/>
  <c r="Q298" i="67"/>
  <c r="Q296" i="67"/>
  <c r="O294" i="67"/>
  <c r="S294" i="67"/>
  <c r="P294" i="67"/>
  <c r="T294" i="67"/>
  <c r="N294" i="67"/>
  <c r="F293" i="72"/>
  <c r="O293" i="72"/>
  <c r="R294" i="67"/>
  <c r="G293" i="72"/>
  <c r="P293" i="72"/>
  <c r="S292" i="67"/>
  <c r="P292" i="67"/>
  <c r="R292" i="67"/>
  <c r="G291" i="72"/>
  <c r="P291" i="72"/>
  <c r="S290" i="67"/>
  <c r="O288" i="67"/>
  <c r="S288" i="67"/>
  <c r="P288" i="67"/>
  <c r="T288" i="67"/>
  <c r="N288" i="67"/>
  <c r="F287" i="72"/>
  <c r="R288" i="67"/>
  <c r="G287" i="72"/>
  <c r="P287" i="72"/>
  <c r="O286" i="67"/>
  <c r="S286" i="67"/>
  <c r="P286" i="67"/>
  <c r="T286" i="67"/>
  <c r="N286" i="67"/>
  <c r="F285" i="72"/>
  <c r="O285" i="72"/>
  <c r="R286" i="67"/>
  <c r="G285" i="72"/>
  <c r="O284" i="67"/>
  <c r="S284" i="67"/>
  <c r="P284" i="67"/>
  <c r="T284" i="67"/>
  <c r="N284" i="67"/>
  <c r="F283" i="72"/>
  <c r="R284" i="67"/>
  <c r="G283" i="72"/>
  <c r="P283" i="72"/>
  <c r="O282" i="67"/>
  <c r="S282" i="67"/>
  <c r="P282" i="67"/>
  <c r="T282" i="67"/>
  <c r="N282" i="67"/>
  <c r="F281" i="72"/>
  <c r="R282" i="67"/>
  <c r="G281" i="72"/>
  <c r="P281" i="72"/>
  <c r="O280" i="67"/>
  <c r="S280" i="67"/>
  <c r="P280" i="67"/>
  <c r="T280" i="67"/>
  <c r="N280" i="67"/>
  <c r="F279" i="72"/>
  <c r="O279" i="72"/>
  <c r="R280" i="67"/>
  <c r="G279" i="72"/>
  <c r="P279" i="72"/>
  <c r="O278" i="67"/>
  <c r="S278" i="67"/>
  <c r="P278" i="67"/>
  <c r="T278" i="67"/>
  <c r="N278" i="67"/>
  <c r="F277" i="72"/>
  <c r="R278" i="67"/>
  <c r="G277" i="72"/>
  <c r="P277" i="72"/>
  <c r="O276" i="67"/>
  <c r="S276" i="67"/>
  <c r="P276" i="67"/>
  <c r="T276" i="67"/>
  <c r="N276" i="67"/>
  <c r="F275" i="72"/>
  <c r="R276" i="67"/>
  <c r="G275" i="72"/>
  <c r="O274" i="67"/>
  <c r="S274" i="67"/>
  <c r="P274" i="67"/>
  <c r="T274" i="67"/>
  <c r="N274" i="67"/>
  <c r="F273" i="72"/>
  <c r="O273" i="72"/>
  <c r="R274" i="67"/>
  <c r="G273" i="72"/>
  <c r="P273" i="72"/>
  <c r="O270" i="67"/>
  <c r="S270" i="67"/>
  <c r="P270" i="67"/>
  <c r="T270" i="67"/>
  <c r="N270" i="67"/>
  <c r="F269" i="72"/>
  <c r="R270" i="67"/>
  <c r="G269" i="72"/>
  <c r="P269" i="72"/>
  <c r="O268" i="67"/>
  <c r="S268" i="67"/>
  <c r="P268" i="67"/>
  <c r="T268" i="67"/>
  <c r="N268" i="67"/>
  <c r="F267" i="72"/>
  <c r="O267" i="72"/>
  <c r="R268" i="67"/>
  <c r="G267" i="72"/>
  <c r="P267" i="72"/>
  <c r="O266" i="67"/>
  <c r="S266" i="67"/>
  <c r="P266" i="67"/>
  <c r="T266" i="67"/>
  <c r="N266" i="67"/>
  <c r="F265" i="72"/>
  <c r="R266" i="67"/>
  <c r="G265" i="72"/>
  <c r="P265" i="72"/>
  <c r="O264" i="67"/>
  <c r="S264" i="67"/>
  <c r="P264" i="67"/>
  <c r="T264" i="67"/>
  <c r="N264" i="67"/>
  <c r="F263" i="72"/>
  <c r="O263" i="72"/>
  <c r="R264" i="67"/>
  <c r="G263" i="72"/>
  <c r="P263" i="72"/>
  <c r="O262" i="67"/>
  <c r="S262" i="67"/>
  <c r="P262" i="67"/>
  <c r="T262" i="67"/>
  <c r="N262" i="67"/>
  <c r="F261" i="72"/>
  <c r="R262" i="67"/>
  <c r="G261" i="72"/>
  <c r="P261" i="72"/>
  <c r="O260" i="67"/>
  <c r="S260" i="67"/>
  <c r="P260" i="67"/>
  <c r="T260" i="67"/>
  <c r="N260" i="67"/>
  <c r="F259" i="72"/>
  <c r="O259" i="72"/>
  <c r="R260" i="67"/>
  <c r="G259" i="72"/>
  <c r="P259" i="72"/>
  <c r="O258" i="67"/>
  <c r="S258" i="67"/>
  <c r="P258" i="67"/>
  <c r="T258" i="67"/>
  <c r="N258" i="67"/>
  <c r="F257" i="72"/>
  <c r="R258" i="67"/>
  <c r="G257" i="72"/>
  <c r="P257" i="72"/>
  <c r="O256" i="67"/>
  <c r="S256" i="67"/>
  <c r="P256" i="67"/>
  <c r="T256" i="67"/>
  <c r="N256" i="67"/>
  <c r="F255" i="72"/>
  <c r="O255" i="72"/>
  <c r="R256" i="67"/>
  <c r="G255" i="72"/>
  <c r="P255" i="72"/>
  <c r="O254" i="67"/>
  <c r="S254" i="67"/>
  <c r="P254" i="67"/>
  <c r="T254" i="67"/>
  <c r="N254" i="67"/>
  <c r="F253" i="72"/>
  <c r="O253" i="72"/>
  <c r="R254" i="67"/>
  <c r="G253" i="72"/>
  <c r="O252" i="67"/>
  <c r="S252" i="67"/>
  <c r="P252" i="67"/>
  <c r="T252" i="67"/>
  <c r="N252" i="67"/>
  <c r="F251" i="72"/>
  <c r="O251" i="72"/>
  <c r="R252" i="67"/>
  <c r="G251" i="72"/>
  <c r="P251" i="72"/>
  <c r="O250" i="67"/>
  <c r="S250" i="67"/>
  <c r="P250" i="67"/>
  <c r="T250" i="67"/>
  <c r="N250" i="67"/>
  <c r="F249" i="72"/>
  <c r="O249" i="72"/>
  <c r="R250" i="67"/>
  <c r="G249" i="72"/>
  <c r="P249" i="72"/>
  <c r="O248" i="67"/>
  <c r="S248" i="67"/>
  <c r="P248" i="67"/>
  <c r="T248" i="67"/>
  <c r="N248" i="67"/>
  <c r="F247" i="72"/>
  <c r="O247" i="72"/>
  <c r="R248" i="67"/>
  <c r="G247" i="72"/>
  <c r="P247" i="72"/>
  <c r="O246" i="67"/>
  <c r="S246" i="67"/>
  <c r="P246" i="67"/>
  <c r="T246" i="67"/>
  <c r="N246" i="67"/>
  <c r="F245" i="72"/>
  <c r="O245" i="72"/>
  <c r="R246" i="67"/>
  <c r="G245" i="72"/>
  <c r="O244" i="67"/>
  <c r="S244" i="67"/>
  <c r="P244" i="67"/>
  <c r="T244" i="67"/>
  <c r="N244" i="67"/>
  <c r="F243" i="72"/>
  <c r="O243" i="72"/>
  <c r="R244" i="67"/>
  <c r="G243" i="72"/>
  <c r="P243" i="72"/>
  <c r="P242" i="67"/>
  <c r="R242" i="67"/>
  <c r="G241" i="72"/>
  <c r="P241" i="72"/>
  <c r="O240" i="67"/>
  <c r="S240" i="67"/>
  <c r="P240" i="67"/>
  <c r="T240" i="67"/>
  <c r="N240" i="67"/>
  <c r="F239" i="72"/>
  <c r="O239" i="72"/>
  <c r="R240" i="67"/>
  <c r="G239" i="72"/>
  <c r="P239" i="72"/>
  <c r="O238" i="67"/>
  <c r="S238" i="67"/>
  <c r="P238" i="67"/>
  <c r="T238" i="67"/>
  <c r="N238" i="67"/>
  <c r="F237" i="72"/>
  <c r="O237" i="72"/>
  <c r="R238" i="67"/>
  <c r="G237" i="72"/>
  <c r="O236" i="67"/>
  <c r="S236" i="67"/>
  <c r="P236" i="67"/>
  <c r="T236" i="67"/>
  <c r="N236" i="67"/>
  <c r="F235" i="72"/>
  <c r="O235" i="72"/>
  <c r="R236" i="67"/>
  <c r="G235" i="72"/>
  <c r="P235" i="72"/>
  <c r="O234" i="67"/>
  <c r="S234" i="67"/>
  <c r="P234" i="67"/>
  <c r="T234" i="67"/>
  <c r="N234" i="67"/>
  <c r="F233" i="72"/>
  <c r="O233" i="72"/>
  <c r="R234" i="67"/>
  <c r="G233" i="72"/>
  <c r="O232" i="67"/>
  <c r="S232" i="67"/>
  <c r="P232" i="67"/>
  <c r="T232" i="67"/>
  <c r="N232" i="67"/>
  <c r="F231" i="72"/>
  <c r="O231" i="72"/>
  <c r="R232" i="67"/>
  <c r="G231" i="72"/>
  <c r="P231" i="72"/>
  <c r="O230" i="67"/>
  <c r="S230" i="67"/>
  <c r="P230" i="67"/>
  <c r="T230" i="67"/>
  <c r="N230" i="67"/>
  <c r="F229" i="72"/>
  <c r="O229" i="72"/>
  <c r="R230" i="67"/>
  <c r="G229" i="72"/>
  <c r="P229" i="72"/>
  <c r="O228" i="67"/>
  <c r="S228" i="67"/>
  <c r="P228" i="67"/>
  <c r="T228" i="67"/>
  <c r="N228" i="67"/>
  <c r="F227" i="72"/>
  <c r="O227" i="72"/>
  <c r="R228" i="67"/>
  <c r="G227" i="72"/>
  <c r="O226" i="67"/>
  <c r="S226" i="67"/>
  <c r="P226" i="67"/>
  <c r="T226" i="67"/>
  <c r="N226" i="67"/>
  <c r="F225" i="72"/>
  <c r="R226" i="67"/>
  <c r="G225" i="72"/>
  <c r="P225" i="72"/>
  <c r="O224" i="67"/>
  <c r="S224" i="67"/>
  <c r="P224" i="67"/>
  <c r="T224" i="67"/>
  <c r="N224" i="67"/>
  <c r="F223" i="72"/>
  <c r="O223" i="72"/>
  <c r="R224" i="67"/>
  <c r="G223" i="72"/>
  <c r="P223" i="72"/>
  <c r="S222" i="67"/>
  <c r="O220" i="67"/>
  <c r="S220" i="67"/>
  <c r="P220" i="67"/>
  <c r="T220" i="67"/>
  <c r="N220" i="67"/>
  <c r="F219" i="72"/>
  <c r="O219" i="72"/>
  <c r="R220" i="67"/>
  <c r="G219" i="72"/>
  <c r="O218" i="67"/>
  <c r="S218" i="67"/>
  <c r="P218" i="67"/>
  <c r="T218" i="67"/>
  <c r="N218" i="67"/>
  <c r="F217" i="72"/>
  <c r="R218" i="67"/>
  <c r="G217" i="72"/>
  <c r="P217" i="72"/>
  <c r="O216" i="67"/>
  <c r="S216" i="67"/>
  <c r="P216" i="67"/>
  <c r="T216" i="67"/>
  <c r="N216" i="67"/>
  <c r="F215" i="72"/>
  <c r="O215" i="72"/>
  <c r="R216" i="67"/>
  <c r="G215" i="72"/>
  <c r="O207" i="67"/>
  <c r="S207" i="67"/>
  <c r="P207" i="67"/>
  <c r="T207" i="67"/>
  <c r="N207" i="67"/>
  <c r="F206" i="72"/>
  <c r="O206" i="72"/>
  <c r="R207" i="67"/>
  <c r="G206" i="72"/>
  <c r="O205" i="67"/>
  <c r="S205" i="67"/>
  <c r="P205" i="67"/>
  <c r="T205" i="67"/>
  <c r="N205" i="67"/>
  <c r="F204" i="72"/>
  <c r="O204" i="72"/>
  <c r="R205" i="67"/>
  <c r="G204" i="72"/>
  <c r="O203" i="67"/>
  <c r="S203" i="67"/>
  <c r="P203" i="67"/>
  <c r="T203" i="67"/>
  <c r="N203" i="67"/>
  <c r="F202" i="72"/>
  <c r="O202" i="72"/>
  <c r="R203" i="67"/>
  <c r="G202" i="72"/>
  <c r="O201" i="67"/>
  <c r="S201" i="67"/>
  <c r="P201" i="67"/>
  <c r="T201" i="67"/>
  <c r="N201" i="67"/>
  <c r="F200" i="72"/>
  <c r="O200" i="72"/>
  <c r="R201" i="67"/>
  <c r="G200" i="72"/>
  <c r="P200" i="72"/>
  <c r="O199" i="67"/>
  <c r="S199" i="67"/>
  <c r="P199" i="67"/>
  <c r="T199" i="67"/>
  <c r="N199" i="67"/>
  <c r="F198" i="72"/>
  <c r="O198" i="72"/>
  <c r="R199" i="67"/>
  <c r="G198" i="72"/>
  <c r="O197" i="67"/>
  <c r="S197" i="67"/>
  <c r="P197" i="67"/>
  <c r="T197" i="67"/>
  <c r="N197" i="67"/>
  <c r="F196" i="72"/>
  <c r="O196" i="72"/>
  <c r="R197" i="67"/>
  <c r="G196" i="72"/>
  <c r="O195" i="67"/>
  <c r="S195" i="67"/>
  <c r="P195" i="67"/>
  <c r="T195" i="67"/>
  <c r="N195" i="67"/>
  <c r="F194" i="72"/>
  <c r="O194" i="72"/>
  <c r="R195" i="67"/>
  <c r="G194" i="72"/>
  <c r="P194" i="72"/>
  <c r="N193" i="67"/>
  <c r="F192" i="72"/>
  <c r="O192" i="72"/>
  <c r="R193" i="67"/>
  <c r="G192" i="72"/>
  <c r="Q193" i="67"/>
  <c r="U193" i="67"/>
  <c r="O193" i="67"/>
  <c r="P193" i="67"/>
  <c r="T193" i="67"/>
  <c r="N191" i="67"/>
  <c r="F190" i="72"/>
  <c r="R191" i="67"/>
  <c r="G190" i="72"/>
  <c r="Q191" i="67"/>
  <c r="U191" i="67"/>
  <c r="O191" i="67"/>
  <c r="P191" i="67"/>
  <c r="T191" i="67"/>
  <c r="N189" i="67"/>
  <c r="F188" i="72"/>
  <c r="O188" i="72"/>
  <c r="R189" i="67"/>
  <c r="G188" i="72"/>
  <c r="Q189" i="67"/>
  <c r="U189" i="67"/>
  <c r="O189" i="67"/>
  <c r="P189" i="67"/>
  <c r="T189" i="67"/>
  <c r="N187" i="67"/>
  <c r="F186" i="72"/>
  <c r="O186" i="72"/>
  <c r="R187" i="67"/>
  <c r="G186" i="72"/>
  <c r="P186" i="72"/>
  <c r="Q187" i="67"/>
  <c r="U187" i="67"/>
  <c r="O187" i="67"/>
  <c r="P187" i="67"/>
  <c r="T187" i="67"/>
  <c r="N185" i="67"/>
  <c r="F184" i="72"/>
  <c r="O184" i="72"/>
  <c r="R185" i="67"/>
  <c r="G184" i="72"/>
  <c r="P184" i="72"/>
  <c r="Q185" i="67"/>
  <c r="U185" i="67"/>
  <c r="O185" i="67"/>
  <c r="P185" i="67"/>
  <c r="T185" i="67"/>
  <c r="N183" i="67"/>
  <c r="F182" i="72"/>
  <c r="R183" i="67"/>
  <c r="G182" i="72"/>
  <c r="P182" i="72"/>
  <c r="Q183" i="67"/>
  <c r="U183" i="67"/>
  <c r="O183" i="67"/>
  <c r="P183" i="67"/>
  <c r="T183" i="67"/>
  <c r="N181" i="67"/>
  <c r="F180" i="72"/>
  <c r="O180" i="72"/>
  <c r="R181" i="67"/>
  <c r="G180" i="72"/>
  <c r="Q181" i="67"/>
  <c r="U181" i="67"/>
  <c r="O181" i="67"/>
  <c r="P181" i="67"/>
  <c r="T181" i="67"/>
  <c r="N179" i="67"/>
  <c r="F178" i="72"/>
  <c r="O178" i="72"/>
  <c r="R179" i="67"/>
  <c r="G178" i="72"/>
  <c r="P178" i="72"/>
  <c r="P179" i="67"/>
  <c r="T179" i="67"/>
  <c r="Q179" i="67"/>
  <c r="U179" i="67"/>
  <c r="O179" i="67"/>
  <c r="S179" i="67"/>
  <c r="N177" i="67"/>
  <c r="F176" i="72"/>
  <c r="O176" i="72"/>
  <c r="R177" i="67"/>
  <c r="G176" i="72"/>
  <c r="P176" i="72"/>
  <c r="P177" i="67"/>
  <c r="T177" i="67"/>
  <c r="Q177" i="67"/>
  <c r="U177" i="67"/>
  <c r="O177" i="67"/>
  <c r="S177" i="67"/>
  <c r="N175" i="67"/>
  <c r="F174" i="72"/>
  <c r="O174" i="72"/>
  <c r="R175" i="67"/>
  <c r="G174" i="72"/>
  <c r="P174" i="72"/>
  <c r="P175" i="67"/>
  <c r="T175" i="67"/>
  <c r="Q175" i="67"/>
  <c r="U175" i="67"/>
  <c r="O175" i="67"/>
  <c r="S175" i="67"/>
  <c r="N173" i="67"/>
  <c r="F172" i="72"/>
  <c r="O172" i="72"/>
  <c r="R173" i="67"/>
  <c r="G172" i="72"/>
  <c r="P172" i="72"/>
  <c r="P173" i="67"/>
  <c r="T173" i="67"/>
  <c r="Q173" i="67"/>
  <c r="U173" i="67"/>
  <c r="O173" i="67"/>
  <c r="S173" i="67"/>
  <c r="N171" i="67"/>
  <c r="F170" i="72"/>
  <c r="O170" i="72"/>
  <c r="R171" i="67"/>
  <c r="G170" i="72"/>
  <c r="P170" i="72"/>
  <c r="P171" i="67"/>
  <c r="T171" i="67"/>
  <c r="Q171" i="67"/>
  <c r="U171" i="67"/>
  <c r="O171" i="67"/>
  <c r="S171" i="67"/>
  <c r="N169" i="67"/>
  <c r="F168" i="72"/>
  <c r="O168" i="72"/>
  <c r="R169" i="67"/>
  <c r="G168" i="72"/>
  <c r="P168" i="72"/>
  <c r="P169" i="67"/>
  <c r="T169" i="67"/>
  <c r="Q169" i="67"/>
  <c r="U169" i="67"/>
  <c r="O169" i="67"/>
  <c r="S169" i="67"/>
  <c r="N167" i="67"/>
  <c r="F166" i="72"/>
  <c r="O166" i="72"/>
  <c r="R167" i="67"/>
  <c r="G166" i="72"/>
  <c r="P166" i="72"/>
  <c r="P167" i="67"/>
  <c r="T167" i="67"/>
  <c r="Q167" i="67"/>
  <c r="U167" i="67"/>
  <c r="O167" i="67"/>
  <c r="S167" i="67"/>
  <c r="N165" i="67"/>
  <c r="F164" i="72"/>
  <c r="O164" i="72"/>
  <c r="R165" i="67"/>
  <c r="G164" i="72"/>
  <c r="P164" i="72"/>
  <c r="P165" i="67"/>
  <c r="T165" i="67"/>
  <c r="Q165" i="67"/>
  <c r="U165" i="67"/>
  <c r="O165" i="67"/>
  <c r="S165" i="67"/>
  <c r="N163" i="67"/>
  <c r="F162" i="72"/>
  <c r="O162" i="72"/>
  <c r="R163" i="67"/>
  <c r="G162" i="72"/>
  <c r="P162" i="72"/>
  <c r="P163" i="67"/>
  <c r="T163" i="67"/>
  <c r="Q163" i="67"/>
  <c r="U163" i="67"/>
  <c r="O163" i="67"/>
  <c r="S163" i="67"/>
  <c r="N161" i="67"/>
  <c r="F160" i="72"/>
  <c r="O160" i="72"/>
  <c r="R161" i="67"/>
  <c r="G160" i="72"/>
  <c r="P160" i="72"/>
  <c r="P161" i="67"/>
  <c r="T161" i="67"/>
  <c r="Q161" i="67"/>
  <c r="U161" i="67"/>
  <c r="O161" i="67"/>
  <c r="S161" i="67"/>
  <c r="N159" i="67"/>
  <c r="F158" i="72"/>
  <c r="O158" i="72"/>
  <c r="R159" i="67"/>
  <c r="G158" i="72"/>
  <c r="P158" i="72"/>
  <c r="P159" i="67"/>
  <c r="T159" i="67"/>
  <c r="Q159" i="67"/>
  <c r="U159" i="67"/>
  <c r="O159" i="67"/>
  <c r="S159" i="67"/>
  <c r="N157" i="67"/>
  <c r="F156" i="72"/>
  <c r="O156" i="72"/>
  <c r="R157" i="67"/>
  <c r="G156" i="72"/>
  <c r="P156" i="72"/>
  <c r="P157" i="67"/>
  <c r="T157" i="67"/>
  <c r="Q157" i="67"/>
  <c r="U157" i="67"/>
  <c r="O157" i="67"/>
  <c r="S157" i="67"/>
  <c r="N155" i="67"/>
  <c r="F154" i="72"/>
  <c r="O154" i="72"/>
  <c r="R155" i="67"/>
  <c r="G154" i="72"/>
  <c r="P154" i="72"/>
  <c r="P155" i="67"/>
  <c r="T155" i="67"/>
  <c r="Q155" i="67"/>
  <c r="U155" i="67"/>
  <c r="O155" i="67"/>
  <c r="S155" i="67"/>
  <c r="N153" i="67"/>
  <c r="F152" i="72"/>
  <c r="O152" i="72"/>
  <c r="R153" i="67"/>
  <c r="G152" i="72"/>
  <c r="P152" i="72"/>
  <c r="P153" i="67"/>
  <c r="T153" i="67"/>
  <c r="Q153" i="67"/>
  <c r="U153" i="67"/>
  <c r="O153" i="67"/>
  <c r="S153" i="67"/>
  <c r="N151" i="67"/>
  <c r="F150" i="72"/>
  <c r="O150" i="72"/>
  <c r="R151" i="67"/>
  <c r="G150" i="72"/>
  <c r="P150" i="72"/>
  <c r="P151" i="67"/>
  <c r="T151" i="67"/>
  <c r="Q151" i="67"/>
  <c r="U151" i="67"/>
  <c r="O151" i="67"/>
  <c r="S151" i="67"/>
  <c r="N149" i="67"/>
  <c r="F148" i="72"/>
  <c r="O148" i="72"/>
  <c r="R149" i="67"/>
  <c r="G148" i="72"/>
  <c r="P148" i="72"/>
  <c r="P149" i="67"/>
  <c r="T149" i="67"/>
  <c r="Q149" i="67"/>
  <c r="U149" i="67"/>
  <c r="O149" i="67"/>
  <c r="S149" i="67"/>
  <c r="N147" i="67"/>
  <c r="F146" i="72"/>
  <c r="O146" i="72"/>
  <c r="R147" i="67"/>
  <c r="G146" i="72"/>
  <c r="P146" i="72"/>
  <c r="P147" i="67"/>
  <c r="T147" i="67"/>
  <c r="Q147" i="67"/>
  <c r="U147" i="67"/>
  <c r="O147" i="67"/>
  <c r="S147" i="67"/>
  <c r="N145" i="67"/>
  <c r="F144" i="72"/>
  <c r="O144" i="72"/>
  <c r="R145" i="67"/>
  <c r="G144" i="72"/>
  <c r="P144" i="72"/>
  <c r="P145" i="67"/>
  <c r="T145" i="67"/>
  <c r="Q145" i="67"/>
  <c r="U145" i="67"/>
  <c r="O145" i="67"/>
  <c r="S145" i="67"/>
  <c r="U295" i="67"/>
  <c r="U293" i="67"/>
  <c r="U291" i="67"/>
  <c r="U289" i="67"/>
  <c r="U287" i="67"/>
  <c r="U285" i="67"/>
  <c r="U283" i="67"/>
  <c r="U281" i="67"/>
  <c r="U279" i="67"/>
  <c r="U277" i="67"/>
  <c r="U275" i="67"/>
  <c r="U273" i="67"/>
  <c r="U271" i="67"/>
  <c r="U269" i="67"/>
  <c r="U267" i="67"/>
  <c r="U265" i="67"/>
  <c r="U263" i="67"/>
  <c r="U261" i="67"/>
  <c r="U257" i="67"/>
  <c r="U255" i="67"/>
  <c r="U253" i="67"/>
  <c r="U251" i="67"/>
  <c r="U247" i="67"/>
  <c r="U245" i="67"/>
  <c r="U243" i="67"/>
  <c r="U241" i="67"/>
  <c r="U239" i="67"/>
  <c r="U237" i="67"/>
  <c r="U235" i="67"/>
  <c r="U233" i="67"/>
  <c r="U231" i="67"/>
  <c r="U229" i="67"/>
  <c r="U227" i="67"/>
  <c r="U225" i="67"/>
  <c r="U223" i="67"/>
  <c r="U221" i="67"/>
  <c r="U219" i="67"/>
  <c r="U217" i="67"/>
  <c r="U215" i="67"/>
  <c r="U211" i="67"/>
  <c r="U209" i="67"/>
  <c r="U207" i="67"/>
  <c r="U205" i="67"/>
  <c r="U203" i="67"/>
  <c r="U201" i="67"/>
  <c r="U199" i="67"/>
  <c r="U197" i="67"/>
  <c r="U195" i="67"/>
  <c r="S193" i="67"/>
  <c r="S189" i="67"/>
  <c r="S185" i="67"/>
  <c r="S181" i="67"/>
  <c r="O311" i="67"/>
  <c r="S311" i="67"/>
  <c r="P311" i="67"/>
  <c r="T311" i="67"/>
  <c r="N311" i="67"/>
  <c r="F310" i="72"/>
  <c r="O310" i="72"/>
  <c r="R311" i="67"/>
  <c r="G310" i="72"/>
  <c r="O309" i="67"/>
  <c r="S309" i="67"/>
  <c r="P309" i="67"/>
  <c r="T309" i="67"/>
  <c r="N309" i="67"/>
  <c r="F308" i="72"/>
  <c r="O308" i="72"/>
  <c r="R309" i="67"/>
  <c r="G308" i="72"/>
  <c r="P308" i="72"/>
  <c r="O307" i="67"/>
  <c r="S307" i="67"/>
  <c r="P307" i="67"/>
  <c r="T307" i="67"/>
  <c r="N307" i="67"/>
  <c r="F306" i="72"/>
  <c r="O306" i="72"/>
  <c r="R307" i="67"/>
  <c r="G306" i="72"/>
  <c r="P306" i="72"/>
  <c r="O305" i="67"/>
  <c r="S305" i="67"/>
  <c r="P305" i="67"/>
  <c r="T305" i="67"/>
  <c r="N305" i="67"/>
  <c r="F304" i="72"/>
  <c r="O304" i="72"/>
  <c r="R305" i="67"/>
  <c r="G304" i="72"/>
  <c r="P304" i="72"/>
  <c r="O303" i="67"/>
  <c r="S303" i="67"/>
  <c r="P303" i="67"/>
  <c r="T303" i="67"/>
  <c r="N303" i="67"/>
  <c r="F302" i="72"/>
  <c r="O302" i="72"/>
  <c r="R303" i="67"/>
  <c r="G302" i="72"/>
  <c r="P302" i="72"/>
  <c r="O301" i="67"/>
  <c r="S301" i="67"/>
  <c r="P301" i="67"/>
  <c r="T301" i="67"/>
  <c r="N301" i="67"/>
  <c r="F300" i="72"/>
  <c r="O300" i="72"/>
  <c r="R301" i="67"/>
  <c r="G300" i="72"/>
  <c r="O299" i="67"/>
  <c r="S299" i="67"/>
  <c r="P299" i="67"/>
  <c r="T299" i="67"/>
  <c r="N299" i="67"/>
  <c r="F298" i="72"/>
  <c r="O298" i="72"/>
  <c r="R299" i="67"/>
  <c r="G298" i="72"/>
  <c r="P298" i="72"/>
  <c r="O297" i="67"/>
  <c r="S297" i="67"/>
  <c r="P297" i="67"/>
  <c r="T297" i="67"/>
  <c r="N297" i="67"/>
  <c r="F296" i="72"/>
  <c r="O296" i="72"/>
  <c r="R297" i="67"/>
  <c r="G296" i="72"/>
  <c r="O214" i="67"/>
  <c r="S214" i="67"/>
  <c r="P214" i="67"/>
  <c r="T214" i="67"/>
  <c r="N214" i="67"/>
  <c r="F213" i="72"/>
  <c r="O213" i="72"/>
  <c r="R214" i="67"/>
  <c r="G213" i="72"/>
  <c r="O212" i="67"/>
  <c r="S212" i="67"/>
  <c r="P212" i="67"/>
  <c r="T212" i="67"/>
  <c r="N212" i="67"/>
  <c r="F211" i="72"/>
  <c r="O211" i="72"/>
  <c r="R212" i="67"/>
  <c r="G211" i="72"/>
  <c r="P211" i="72"/>
  <c r="O210" i="67"/>
  <c r="S210" i="67"/>
  <c r="P210" i="67"/>
  <c r="T210" i="67"/>
  <c r="N210" i="67"/>
  <c r="F209" i="72"/>
  <c r="O209" i="72"/>
  <c r="R210" i="67"/>
  <c r="G209" i="72"/>
  <c r="O208" i="67"/>
  <c r="S208" i="67"/>
  <c r="P208" i="67"/>
  <c r="T208" i="67"/>
  <c r="N208" i="67"/>
  <c r="F207" i="72"/>
  <c r="O207" i="72"/>
  <c r="R208" i="67"/>
  <c r="G207" i="72"/>
  <c r="N95" i="67"/>
  <c r="F94" i="72"/>
  <c r="O94" i="72"/>
  <c r="R95" i="67"/>
  <c r="G94" i="72"/>
  <c r="P94" i="72"/>
  <c r="P95" i="67"/>
  <c r="U95" i="67"/>
  <c r="S95" i="67"/>
  <c r="O95" i="67"/>
  <c r="T95" i="67"/>
  <c r="Q95" i="67"/>
  <c r="N93" i="67"/>
  <c r="F92" i="72"/>
  <c r="O92" i="72"/>
  <c r="R93" i="67"/>
  <c r="G92" i="72"/>
  <c r="P92" i="72"/>
  <c r="P93" i="67"/>
  <c r="U93" i="67"/>
  <c r="S93" i="67"/>
  <c r="O93" i="67"/>
  <c r="T93" i="67"/>
  <c r="Q93" i="67"/>
  <c r="N91" i="67"/>
  <c r="F90" i="72"/>
  <c r="R91" i="67"/>
  <c r="G90" i="72"/>
  <c r="P90" i="72"/>
  <c r="P91" i="67"/>
  <c r="U91" i="67"/>
  <c r="S91" i="67"/>
  <c r="O91" i="67"/>
  <c r="T91" i="67"/>
  <c r="N89" i="67"/>
  <c r="F88" i="72"/>
  <c r="R89" i="67"/>
  <c r="G88" i="72"/>
  <c r="P88" i="72"/>
  <c r="P89" i="67"/>
  <c r="U89" i="67"/>
  <c r="S89" i="67"/>
  <c r="O89" i="67"/>
  <c r="T89" i="67"/>
  <c r="Q89" i="67"/>
  <c r="N87" i="67"/>
  <c r="F86" i="72"/>
  <c r="R87" i="67"/>
  <c r="G86" i="72"/>
  <c r="P86" i="72"/>
  <c r="P87" i="67"/>
  <c r="U87" i="67"/>
  <c r="S87" i="67"/>
  <c r="O87" i="67"/>
  <c r="T87" i="67"/>
  <c r="Q87" i="67"/>
  <c r="N85" i="67"/>
  <c r="F84" i="72"/>
  <c r="R85" i="67"/>
  <c r="G84" i="72"/>
  <c r="P84" i="72"/>
  <c r="P85" i="67"/>
  <c r="U85" i="67"/>
  <c r="S85" i="67"/>
  <c r="O85" i="67"/>
  <c r="T85" i="67"/>
  <c r="Q85" i="67"/>
  <c r="N83" i="67"/>
  <c r="F82" i="72"/>
  <c r="R83" i="67"/>
  <c r="G82" i="72"/>
  <c r="P82" i="72"/>
  <c r="P83" i="67"/>
  <c r="U83" i="67"/>
  <c r="S83" i="67"/>
  <c r="O83" i="67"/>
  <c r="T83" i="67"/>
  <c r="N81" i="67"/>
  <c r="F80" i="72"/>
  <c r="O80" i="72"/>
  <c r="R81" i="67"/>
  <c r="G80" i="72"/>
  <c r="P80" i="72"/>
  <c r="P81" i="67"/>
  <c r="U81" i="67"/>
  <c r="S81" i="67"/>
  <c r="O81" i="67"/>
  <c r="T81" i="67"/>
  <c r="Q81" i="67"/>
  <c r="N79" i="67"/>
  <c r="F78" i="72"/>
  <c r="O78" i="72"/>
  <c r="R79" i="67"/>
  <c r="G78" i="72"/>
  <c r="P79" i="67"/>
  <c r="U79" i="67"/>
  <c r="S79" i="67"/>
  <c r="O79" i="67"/>
  <c r="T79" i="67"/>
  <c r="Q79" i="67"/>
  <c r="N77" i="67"/>
  <c r="F76" i="72"/>
  <c r="R77" i="67"/>
  <c r="G76" i="72"/>
  <c r="P76" i="72"/>
  <c r="P77" i="67"/>
  <c r="U77" i="67"/>
  <c r="S77" i="67"/>
  <c r="O77" i="67"/>
  <c r="T77" i="67"/>
  <c r="Q77" i="67"/>
  <c r="N75" i="67"/>
  <c r="F74" i="72"/>
  <c r="O74" i="72"/>
  <c r="R75" i="67"/>
  <c r="G74" i="72"/>
  <c r="P75" i="67"/>
  <c r="U75" i="67"/>
  <c r="S75" i="67"/>
  <c r="O75" i="67"/>
  <c r="T75" i="67"/>
  <c r="N73" i="67"/>
  <c r="F72" i="72"/>
  <c r="R73" i="67"/>
  <c r="G72" i="72"/>
  <c r="P72" i="72"/>
  <c r="P73" i="67"/>
  <c r="U73" i="67"/>
  <c r="S73" i="67"/>
  <c r="O73" i="67"/>
  <c r="T73" i="67"/>
  <c r="Q73" i="67"/>
  <c r="N71" i="67"/>
  <c r="F70" i="72"/>
  <c r="R71" i="67"/>
  <c r="G70" i="72"/>
  <c r="P70" i="72"/>
  <c r="P71" i="67"/>
  <c r="U71" i="67"/>
  <c r="S71" i="67"/>
  <c r="O71" i="67"/>
  <c r="T71" i="67"/>
  <c r="Q71" i="67"/>
  <c r="N69" i="67"/>
  <c r="F68" i="72"/>
  <c r="R69" i="67"/>
  <c r="G68" i="72"/>
  <c r="P68" i="72"/>
  <c r="P69" i="67"/>
  <c r="U69" i="67"/>
  <c r="S69" i="67"/>
  <c r="O69" i="67"/>
  <c r="T69" i="67"/>
  <c r="Q69" i="67"/>
  <c r="N67" i="67"/>
  <c r="F66" i="72"/>
  <c r="R67" i="67"/>
  <c r="G66" i="72"/>
  <c r="P66" i="72"/>
  <c r="P67" i="67"/>
  <c r="U67" i="67"/>
  <c r="S67" i="67"/>
  <c r="O67" i="67"/>
  <c r="T67" i="67"/>
  <c r="N65" i="67"/>
  <c r="F64" i="72"/>
  <c r="O64" i="72"/>
  <c r="R65" i="67"/>
  <c r="G64" i="72"/>
  <c r="P65" i="67"/>
  <c r="U65" i="67"/>
  <c r="S65" i="67"/>
  <c r="O65" i="67"/>
  <c r="T65" i="67"/>
  <c r="Q65" i="67"/>
  <c r="N63" i="67"/>
  <c r="F62" i="72"/>
  <c r="R63" i="67"/>
  <c r="G62" i="72"/>
  <c r="P62" i="72"/>
  <c r="P63" i="67"/>
  <c r="U63" i="67"/>
  <c r="S63" i="67"/>
  <c r="O63" i="67"/>
  <c r="T63" i="67"/>
  <c r="Q63" i="67"/>
  <c r="N61" i="67"/>
  <c r="F60" i="72"/>
  <c r="O60" i="72"/>
  <c r="R61" i="67"/>
  <c r="G60" i="72"/>
  <c r="P60" i="72"/>
  <c r="P61" i="67"/>
  <c r="U61" i="67"/>
  <c r="S61" i="67"/>
  <c r="O61" i="67"/>
  <c r="T61" i="67"/>
  <c r="Q61" i="67"/>
  <c r="N59" i="67"/>
  <c r="F58" i="72"/>
  <c r="O58" i="72"/>
  <c r="R59" i="67"/>
  <c r="G58" i="72"/>
  <c r="P58" i="72"/>
  <c r="P59" i="67"/>
  <c r="U59" i="67"/>
  <c r="S59" i="67"/>
  <c r="O59" i="67"/>
  <c r="T59" i="67"/>
  <c r="N57" i="67"/>
  <c r="F56" i="72"/>
  <c r="R57" i="67"/>
  <c r="G56" i="72"/>
  <c r="P56" i="72"/>
  <c r="P57" i="67"/>
  <c r="U57" i="67"/>
  <c r="S57" i="67"/>
  <c r="O57" i="67"/>
  <c r="T57" i="67"/>
  <c r="Q57" i="67"/>
  <c r="N55" i="67"/>
  <c r="F54" i="72"/>
  <c r="R55" i="67"/>
  <c r="G54" i="72"/>
  <c r="P54" i="72"/>
  <c r="P55" i="67"/>
  <c r="U55" i="67"/>
  <c r="S55" i="67"/>
  <c r="O55" i="67"/>
  <c r="T55" i="67"/>
  <c r="Q55" i="67"/>
  <c r="N53" i="67"/>
  <c r="F52" i="72"/>
  <c r="R53" i="67"/>
  <c r="G52" i="72"/>
  <c r="P52" i="72"/>
  <c r="P53" i="67"/>
  <c r="U53" i="67"/>
  <c r="S53" i="67"/>
  <c r="O53" i="67"/>
  <c r="T53" i="67"/>
  <c r="Q53" i="67"/>
  <c r="N51" i="67"/>
  <c r="F50" i="72"/>
  <c r="R51" i="67"/>
  <c r="G50" i="72"/>
  <c r="P50" i="72"/>
  <c r="P51" i="67"/>
  <c r="U51" i="67"/>
  <c r="S51" i="67"/>
  <c r="O51" i="67"/>
  <c r="T51" i="67"/>
  <c r="N49" i="67"/>
  <c r="F48" i="72"/>
  <c r="O48" i="72"/>
  <c r="R49" i="67"/>
  <c r="G48" i="72"/>
  <c r="P48" i="72"/>
  <c r="P49" i="67"/>
  <c r="U49" i="67"/>
  <c r="S49" i="67"/>
  <c r="O49" i="67"/>
  <c r="T49" i="67"/>
  <c r="Q49" i="67"/>
  <c r="N47" i="67"/>
  <c r="F46" i="72"/>
  <c r="O46" i="72"/>
  <c r="R47" i="67"/>
  <c r="G46" i="72"/>
  <c r="P47" i="67"/>
  <c r="U47" i="67"/>
  <c r="S47" i="67"/>
  <c r="O47" i="67"/>
  <c r="T47" i="67"/>
  <c r="Q47" i="67"/>
  <c r="N45" i="67"/>
  <c r="F44" i="72"/>
  <c r="O44" i="72"/>
  <c r="R45" i="67"/>
  <c r="G44" i="72"/>
  <c r="P44" i="72"/>
  <c r="P45" i="67"/>
  <c r="U45" i="67"/>
  <c r="S45" i="67"/>
  <c r="O45" i="67"/>
  <c r="T45" i="67"/>
  <c r="Q45" i="67"/>
  <c r="Q311" i="67"/>
  <c r="Q309" i="67"/>
  <c r="Q307" i="67"/>
  <c r="Q305" i="67"/>
  <c r="Q303" i="67"/>
  <c r="Q301" i="67"/>
  <c r="Q299" i="67"/>
  <c r="Q297" i="67"/>
  <c r="Q211" i="67"/>
  <c r="Q209" i="67"/>
  <c r="Q207" i="67"/>
  <c r="Q205" i="67"/>
  <c r="Q203" i="67"/>
  <c r="Q201" i="67"/>
  <c r="Q199" i="67"/>
  <c r="Q197" i="67"/>
  <c r="Q195" i="67"/>
  <c r="Q75" i="67"/>
  <c r="O295" i="67"/>
  <c r="S295" i="67"/>
  <c r="P295" i="67"/>
  <c r="T295" i="67"/>
  <c r="N295" i="67"/>
  <c r="F294" i="72"/>
  <c r="O294" i="72"/>
  <c r="R295" i="67"/>
  <c r="G294" i="72"/>
  <c r="P294" i="72"/>
  <c r="O293" i="67"/>
  <c r="S293" i="67"/>
  <c r="P293" i="67"/>
  <c r="T293" i="67"/>
  <c r="N293" i="67"/>
  <c r="F292" i="72"/>
  <c r="R293" i="67"/>
  <c r="G292" i="72"/>
  <c r="P292" i="72"/>
  <c r="O291" i="67"/>
  <c r="S291" i="67"/>
  <c r="P291" i="67"/>
  <c r="T291" i="67"/>
  <c r="N291" i="67"/>
  <c r="F290" i="72"/>
  <c r="O290" i="72"/>
  <c r="R291" i="67"/>
  <c r="G290" i="72"/>
  <c r="P290" i="72"/>
  <c r="O289" i="67"/>
  <c r="S289" i="67"/>
  <c r="P289" i="67"/>
  <c r="T289" i="67"/>
  <c r="N289" i="67"/>
  <c r="F288" i="72"/>
  <c r="R289" i="67"/>
  <c r="G288" i="72"/>
  <c r="P288" i="72"/>
  <c r="O287" i="67"/>
  <c r="S287" i="67"/>
  <c r="P287" i="67"/>
  <c r="T287" i="67"/>
  <c r="N287" i="67"/>
  <c r="F286" i="72"/>
  <c r="O286" i="72"/>
  <c r="R287" i="67"/>
  <c r="G286" i="72"/>
  <c r="P286" i="72"/>
  <c r="O285" i="67"/>
  <c r="S285" i="67"/>
  <c r="P285" i="67"/>
  <c r="T285" i="67"/>
  <c r="N285" i="67"/>
  <c r="F284" i="72"/>
  <c r="R285" i="67"/>
  <c r="G284" i="72"/>
  <c r="P284" i="72"/>
  <c r="O283" i="67"/>
  <c r="S283" i="67"/>
  <c r="P283" i="67"/>
  <c r="T283" i="67"/>
  <c r="N283" i="67"/>
  <c r="F282" i="72"/>
  <c r="O282" i="72"/>
  <c r="R283" i="67"/>
  <c r="G282" i="72"/>
  <c r="P282" i="72"/>
  <c r="O281" i="67"/>
  <c r="S281" i="67"/>
  <c r="P281" i="67"/>
  <c r="T281" i="67"/>
  <c r="N281" i="67"/>
  <c r="F280" i="72"/>
  <c r="R281" i="67"/>
  <c r="G280" i="72"/>
  <c r="P280" i="72"/>
  <c r="O279" i="67"/>
  <c r="S279" i="67"/>
  <c r="P279" i="67"/>
  <c r="T279" i="67"/>
  <c r="N279" i="67"/>
  <c r="F278" i="72"/>
  <c r="O278" i="72"/>
  <c r="R279" i="67"/>
  <c r="G278" i="72"/>
  <c r="P278" i="72"/>
  <c r="O277" i="67"/>
  <c r="S277" i="67"/>
  <c r="P277" i="67"/>
  <c r="T277" i="67"/>
  <c r="N277" i="67"/>
  <c r="F276" i="72"/>
  <c r="R277" i="67"/>
  <c r="G276" i="72"/>
  <c r="P276" i="72"/>
  <c r="O275" i="67"/>
  <c r="S275" i="67"/>
  <c r="P275" i="67"/>
  <c r="T275" i="67"/>
  <c r="N275" i="67"/>
  <c r="F274" i="72"/>
  <c r="O274" i="72"/>
  <c r="R275" i="67"/>
  <c r="G274" i="72"/>
  <c r="O273" i="67"/>
  <c r="S273" i="67"/>
  <c r="P273" i="67"/>
  <c r="T273" i="67"/>
  <c r="N273" i="67"/>
  <c r="F272" i="72"/>
  <c r="R273" i="67"/>
  <c r="G272" i="72"/>
  <c r="P272" i="72"/>
  <c r="O271" i="67"/>
  <c r="S271" i="67"/>
  <c r="P271" i="67"/>
  <c r="T271" i="67"/>
  <c r="N271" i="67"/>
  <c r="F270" i="72"/>
  <c r="O270" i="72"/>
  <c r="R271" i="67"/>
  <c r="G270" i="72"/>
  <c r="O269" i="67"/>
  <c r="S269" i="67"/>
  <c r="P269" i="67"/>
  <c r="T269" i="67"/>
  <c r="N269" i="67"/>
  <c r="F268" i="72"/>
  <c r="R269" i="67"/>
  <c r="G268" i="72"/>
  <c r="P268" i="72"/>
  <c r="O267" i="67"/>
  <c r="S267" i="67"/>
  <c r="P267" i="67"/>
  <c r="T267" i="67"/>
  <c r="N267" i="67"/>
  <c r="F266" i="72"/>
  <c r="O266" i="72"/>
  <c r="R267" i="67"/>
  <c r="G266" i="72"/>
  <c r="O265" i="67"/>
  <c r="S265" i="67"/>
  <c r="P265" i="67"/>
  <c r="T265" i="67"/>
  <c r="N265" i="67"/>
  <c r="F264" i="72"/>
  <c r="R265" i="67"/>
  <c r="G264" i="72"/>
  <c r="P264" i="72"/>
  <c r="O263" i="67"/>
  <c r="S263" i="67"/>
  <c r="P263" i="67"/>
  <c r="T263" i="67"/>
  <c r="N263" i="67"/>
  <c r="F262" i="72"/>
  <c r="O262" i="72"/>
  <c r="R263" i="67"/>
  <c r="G262" i="72"/>
  <c r="O261" i="67"/>
  <c r="S261" i="67"/>
  <c r="P261" i="67"/>
  <c r="T261" i="67"/>
  <c r="N261" i="67"/>
  <c r="F260" i="72"/>
  <c r="R261" i="67"/>
  <c r="G260" i="72"/>
  <c r="P260" i="72"/>
  <c r="T259" i="67"/>
  <c r="O257" i="67"/>
  <c r="S257" i="67"/>
  <c r="P257" i="67"/>
  <c r="T257" i="67"/>
  <c r="N257" i="67"/>
  <c r="F256" i="72"/>
  <c r="R257" i="67"/>
  <c r="G256" i="72"/>
  <c r="P256" i="72"/>
  <c r="O255" i="67"/>
  <c r="S255" i="67"/>
  <c r="P255" i="67"/>
  <c r="T255" i="67"/>
  <c r="N255" i="67"/>
  <c r="F254" i="72"/>
  <c r="O254" i="72"/>
  <c r="R255" i="67"/>
  <c r="G254" i="72"/>
  <c r="AX254" i="72"/>
  <c r="M254" i="72"/>
  <c r="O253" i="67"/>
  <c r="S253" i="67"/>
  <c r="P253" i="67"/>
  <c r="T253" i="67"/>
  <c r="N253" i="67"/>
  <c r="F252" i="72"/>
  <c r="O252" i="72"/>
  <c r="R253" i="67"/>
  <c r="G252" i="72"/>
  <c r="P252" i="72"/>
  <c r="O251" i="67"/>
  <c r="S251" i="67"/>
  <c r="P251" i="67"/>
  <c r="T251" i="67"/>
  <c r="N251" i="67"/>
  <c r="F250" i="72"/>
  <c r="O250" i="72"/>
  <c r="R251" i="67"/>
  <c r="G250" i="72"/>
  <c r="T249" i="67"/>
  <c r="O247" i="67"/>
  <c r="S247" i="67"/>
  <c r="P247" i="67"/>
  <c r="T247" i="67"/>
  <c r="N247" i="67"/>
  <c r="F246" i="72"/>
  <c r="R247" i="67"/>
  <c r="G246" i="72"/>
  <c r="O245" i="67"/>
  <c r="S245" i="67"/>
  <c r="P245" i="67"/>
  <c r="T245" i="67"/>
  <c r="N245" i="67"/>
  <c r="F244" i="72"/>
  <c r="R245" i="67"/>
  <c r="G244" i="72"/>
  <c r="P244" i="72"/>
  <c r="O243" i="67"/>
  <c r="S243" i="67"/>
  <c r="P243" i="67"/>
  <c r="T243" i="67"/>
  <c r="N243" i="67"/>
  <c r="F242" i="72"/>
  <c r="R243" i="67"/>
  <c r="G242" i="72"/>
  <c r="O241" i="67"/>
  <c r="S241" i="67"/>
  <c r="P241" i="67"/>
  <c r="T241" i="67"/>
  <c r="N241" i="67"/>
  <c r="F240" i="72"/>
  <c r="R241" i="67"/>
  <c r="G240" i="72"/>
  <c r="P240" i="72"/>
  <c r="O239" i="67"/>
  <c r="S239" i="67"/>
  <c r="P239" i="67"/>
  <c r="T239" i="67"/>
  <c r="N239" i="67"/>
  <c r="F238" i="72"/>
  <c r="R239" i="67"/>
  <c r="G238" i="72"/>
  <c r="O237" i="67"/>
  <c r="S237" i="67"/>
  <c r="P237" i="67"/>
  <c r="T237" i="67"/>
  <c r="N237" i="67"/>
  <c r="F236" i="72"/>
  <c r="R237" i="67"/>
  <c r="G236" i="72"/>
  <c r="P236" i="72"/>
  <c r="O235" i="67"/>
  <c r="S235" i="67"/>
  <c r="P235" i="67"/>
  <c r="T235" i="67"/>
  <c r="N235" i="67"/>
  <c r="F234" i="72"/>
  <c r="O234" i="72"/>
  <c r="R235" i="67"/>
  <c r="G234" i="72"/>
  <c r="O233" i="67"/>
  <c r="S233" i="67"/>
  <c r="P233" i="67"/>
  <c r="T233" i="67"/>
  <c r="N233" i="67"/>
  <c r="F232" i="72"/>
  <c r="R233" i="67"/>
  <c r="G232" i="72"/>
  <c r="P232" i="72"/>
  <c r="O231" i="67"/>
  <c r="S231" i="67"/>
  <c r="P231" i="67"/>
  <c r="T231" i="67"/>
  <c r="N231" i="67"/>
  <c r="F230" i="72"/>
  <c r="R231" i="67"/>
  <c r="G230" i="72"/>
  <c r="O229" i="67"/>
  <c r="S229" i="67"/>
  <c r="P229" i="67"/>
  <c r="T229" i="67"/>
  <c r="N229" i="67"/>
  <c r="F228" i="72"/>
  <c r="R229" i="67"/>
  <c r="G228" i="72"/>
  <c r="P228" i="72"/>
  <c r="O227" i="67"/>
  <c r="S227" i="67"/>
  <c r="P227" i="67"/>
  <c r="T227" i="67"/>
  <c r="N227" i="67"/>
  <c r="F226" i="72"/>
  <c r="R227" i="67"/>
  <c r="G226" i="72"/>
  <c r="O225" i="67"/>
  <c r="S225" i="67"/>
  <c r="P225" i="67"/>
  <c r="T225" i="67"/>
  <c r="N225" i="67"/>
  <c r="F224" i="72"/>
  <c r="R225" i="67"/>
  <c r="G224" i="72"/>
  <c r="P224" i="72"/>
  <c r="O223" i="67"/>
  <c r="S223" i="67"/>
  <c r="P223" i="67"/>
  <c r="T223" i="67"/>
  <c r="N223" i="67"/>
  <c r="F222" i="72"/>
  <c r="O222" i="72"/>
  <c r="R223" i="67"/>
  <c r="G222" i="72"/>
  <c r="O221" i="67"/>
  <c r="S221" i="67"/>
  <c r="P221" i="67"/>
  <c r="T221" i="67"/>
  <c r="N221" i="67"/>
  <c r="F220" i="72"/>
  <c r="R221" i="67"/>
  <c r="G220" i="72"/>
  <c r="P220" i="72"/>
  <c r="O219" i="67"/>
  <c r="S219" i="67"/>
  <c r="P219" i="67"/>
  <c r="T219" i="67"/>
  <c r="N219" i="67"/>
  <c r="F218" i="72"/>
  <c r="R219" i="67"/>
  <c r="G218" i="72"/>
  <c r="O217" i="67"/>
  <c r="S217" i="67"/>
  <c r="P217" i="67"/>
  <c r="T217" i="67"/>
  <c r="N217" i="67"/>
  <c r="F216" i="72"/>
  <c r="R217" i="67"/>
  <c r="G216" i="72"/>
  <c r="P216" i="72"/>
  <c r="O215" i="67"/>
  <c r="S215" i="67"/>
  <c r="P215" i="67"/>
  <c r="T215" i="67"/>
  <c r="N215" i="67"/>
  <c r="F214" i="72"/>
  <c r="R215" i="67"/>
  <c r="G214" i="72"/>
  <c r="F207" i="67"/>
  <c r="O206" i="67"/>
  <c r="S206" i="67"/>
  <c r="P206" i="67"/>
  <c r="T206" i="67"/>
  <c r="N206" i="67"/>
  <c r="F205" i="72"/>
  <c r="O205" i="72"/>
  <c r="R206" i="67"/>
  <c r="G205" i="72"/>
  <c r="P205" i="72"/>
  <c r="O204" i="67"/>
  <c r="S204" i="67"/>
  <c r="P204" i="67"/>
  <c r="T204" i="67"/>
  <c r="N204" i="67"/>
  <c r="F203" i="72"/>
  <c r="R204" i="67"/>
  <c r="G203" i="72"/>
  <c r="O202" i="67"/>
  <c r="S202" i="67"/>
  <c r="P202" i="67"/>
  <c r="T202" i="67"/>
  <c r="N202" i="67"/>
  <c r="F201" i="72"/>
  <c r="O201" i="72"/>
  <c r="R202" i="67"/>
  <c r="G201" i="72"/>
  <c r="P201" i="72"/>
  <c r="O200" i="67"/>
  <c r="S200" i="67"/>
  <c r="P200" i="67"/>
  <c r="T200" i="67"/>
  <c r="N200" i="67"/>
  <c r="F199" i="72"/>
  <c r="R200" i="67"/>
  <c r="G199" i="72"/>
  <c r="O198" i="67"/>
  <c r="S198" i="67"/>
  <c r="P198" i="67"/>
  <c r="T198" i="67"/>
  <c r="N198" i="67"/>
  <c r="F197" i="72"/>
  <c r="O197" i="72"/>
  <c r="R198" i="67"/>
  <c r="G197" i="72"/>
  <c r="P197" i="72"/>
  <c r="O196" i="67"/>
  <c r="S196" i="67"/>
  <c r="P196" i="67"/>
  <c r="T196" i="67"/>
  <c r="N196" i="67"/>
  <c r="F195" i="72"/>
  <c r="R196" i="67"/>
  <c r="G195" i="72"/>
  <c r="N194" i="67"/>
  <c r="F193" i="72"/>
  <c r="O193" i="72"/>
  <c r="O194" i="67"/>
  <c r="S194" i="67"/>
  <c r="P194" i="67"/>
  <c r="T194" i="67"/>
  <c r="R194" i="67"/>
  <c r="G193" i="72"/>
  <c r="P193" i="72"/>
  <c r="N192" i="67"/>
  <c r="F191" i="72"/>
  <c r="R192" i="67"/>
  <c r="G191" i="72"/>
  <c r="Q192" i="67"/>
  <c r="U192" i="67"/>
  <c r="O192" i="67"/>
  <c r="P192" i="67"/>
  <c r="T192" i="67"/>
  <c r="N190" i="67"/>
  <c r="F189" i="72"/>
  <c r="O189" i="72"/>
  <c r="R190" i="67"/>
  <c r="G189" i="72"/>
  <c r="P189" i="72"/>
  <c r="Q190" i="67"/>
  <c r="U190" i="67"/>
  <c r="O190" i="67"/>
  <c r="P190" i="67"/>
  <c r="T190" i="67"/>
  <c r="N188" i="67"/>
  <c r="F187" i="72"/>
  <c r="O187" i="72"/>
  <c r="R188" i="67"/>
  <c r="G187" i="72"/>
  <c r="Q188" i="67"/>
  <c r="U188" i="67"/>
  <c r="O188" i="67"/>
  <c r="P188" i="67"/>
  <c r="T188" i="67"/>
  <c r="N186" i="67"/>
  <c r="F185" i="72"/>
  <c r="O185" i="72"/>
  <c r="R186" i="67"/>
  <c r="G185" i="72"/>
  <c r="X185" i="72"/>
  <c r="Q186" i="67"/>
  <c r="U186" i="67"/>
  <c r="O186" i="67"/>
  <c r="P186" i="67"/>
  <c r="T186" i="67"/>
  <c r="R184" i="67"/>
  <c r="G183" i="72"/>
  <c r="O184" i="67"/>
  <c r="U182" i="67"/>
  <c r="N180" i="67"/>
  <c r="F179" i="72"/>
  <c r="O179" i="72"/>
  <c r="R180" i="67"/>
  <c r="G179" i="72"/>
  <c r="P179" i="72"/>
  <c r="P180" i="67"/>
  <c r="T180" i="67"/>
  <c r="Q180" i="67"/>
  <c r="U180" i="67"/>
  <c r="S180" i="67"/>
  <c r="N178" i="67"/>
  <c r="F177" i="72"/>
  <c r="R178" i="67"/>
  <c r="G177" i="72"/>
  <c r="P178" i="67"/>
  <c r="T178" i="67"/>
  <c r="Q178" i="67"/>
  <c r="U178" i="67"/>
  <c r="S178" i="67"/>
  <c r="N176" i="67"/>
  <c r="F175" i="72"/>
  <c r="R176" i="67"/>
  <c r="G175" i="72"/>
  <c r="P176" i="67"/>
  <c r="T176" i="67"/>
  <c r="Q176" i="67"/>
  <c r="U176" i="67"/>
  <c r="S176" i="67"/>
  <c r="N174" i="67"/>
  <c r="F173" i="72"/>
  <c r="O173" i="72"/>
  <c r="R174" i="67"/>
  <c r="G173" i="72"/>
  <c r="P173" i="72"/>
  <c r="P174" i="67"/>
  <c r="T174" i="67"/>
  <c r="Q174" i="67"/>
  <c r="U174" i="67"/>
  <c r="S174" i="67"/>
  <c r="N172" i="67"/>
  <c r="F171" i="72"/>
  <c r="O171" i="72"/>
  <c r="R172" i="67"/>
  <c r="G171" i="72"/>
  <c r="P172" i="67"/>
  <c r="T172" i="67"/>
  <c r="Q172" i="67"/>
  <c r="U172" i="67"/>
  <c r="S172" i="67"/>
  <c r="N170" i="67"/>
  <c r="F169" i="72"/>
  <c r="O169" i="72"/>
  <c r="R170" i="67"/>
  <c r="G169" i="72"/>
  <c r="P170" i="67"/>
  <c r="T170" i="67"/>
  <c r="Q170" i="67"/>
  <c r="U170" i="67"/>
  <c r="S170" i="67"/>
  <c r="N168" i="67"/>
  <c r="F167" i="72"/>
  <c r="R168" i="67"/>
  <c r="G167" i="72"/>
  <c r="P168" i="67"/>
  <c r="T168" i="67"/>
  <c r="Q168" i="67"/>
  <c r="U168" i="67"/>
  <c r="S168" i="67"/>
  <c r="N166" i="67"/>
  <c r="F165" i="72"/>
  <c r="O165" i="72"/>
  <c r="R166" i="67"/>
  <c r="G165" i="72"/>
  <c r="P166" i="67"/>
  <c r="T166" i="67"/>
  <c r="Q166" i="67"/>
  <c r="U166" i="67"/>
  <c r="S166" i="67"/>
  <c r="N164" i="67"/>
  <c r="F163" i="72"/>
  <c r="O163" i="72"/>
  <c r="R164" i="67"/>
  <c r="G163" i="72"/>
  <c r="P163" i="72"/>
  <c r="P164" i="67"/>
  <c r="T164" i="67"/>
  <c r="Q164" i="67"/>
  <c r="U164" i="67"/>
  <c r="S164" i="67"/>
  <c r="N162" i="67"/>
  <c r="F161" i="72"/>
  <c r="R162" i="67"/>
  <c r="G161" i="72"/>
  <c r="P161" i="72"/>
  <c r="P162" i="67"/>
  <c r="T162" i="67"/>
  <c r="Q162" i="67"/>
  <c r="U162" i="67"/>
  <c r="S162" i="67"/>
  <c r="N160" i="67"/>
  <c r="F159" i="72"/>
  <c r="R160" i="67"/>
  <c r="G159" i="72"/>
  <c r="AE159" i="72"/>
  <c r="P160" i="67"/>
  <c r="T160" i="67"/>
  <c r="Q160" i="67"/>
  <c r="U160" i="67"/>
  <c r="S160" i="67"/>
  <c r="N158" i="67"/>
  <c r="F157" i="72"/>
  <c r="O157" i="72"/>
  <c r="R158" i="67"/>
  <c r="G157" i="72"/>
  <c r="P157" i="72"/>
  <c r="P158" i="67"/>
  <c r="T158" i="67"/>
  <c r="Q158" i="67"/>
  <c r="U158" i="67"/>
  <c r="S158" i="67"/>
  <c r="N156" i="67"/>
  <c r="F155" i="72"/>
  <c r="O155" i="72"/>
  <c r="R156" i="67"/>
  <c r="G155" i="72"/>
  <c r="P155" i="72"/>
  <c r="P156" i="67"/>
  <c r="T156" i="67"/>
  <c r="Q156" i="67"/>
  <c r="U156" i="67"/>
  <c r="S156" i="67"/>
  <c r="N154" i="67"/>
  <c r="F153" i="72"/>
  <c r="R154" i="67"/>
  <c r="G153" i="72"/>
  <c r="P153" i="72"/>
  <c r="P154" i="67"/>
  <c r="T154" i="67"/>
  <c r="Q154" i="67"/>
  <c r="U154" i="67"/>
  <c r="S154" i="67"/>
  <c r="N152" i="67"/>
  <c r="F151" i="72"/>
  <c r="R152" i="67"/>
  <c r="G151" i="72"/>
  <c r="AR151" i="72"/>
  <c r="P152" i="67"/>
  <c r="T152" i="67"/>
  <c r="Q152" i="67"/>
  <c r="U152" i="67"/>
  <c r="S152" i="67"/>
  <c r="N150" i="67"/>
  <c r="F149" i="72"/>
  <c r="O149" i="72"/>
  <c r="R150" i="67"/>
  <c r="G149" i="72"/>
  <c r="P149" i="72"/>
  <c r="P150" i="67"/>
  <c r="T150" i="67"/>
  <c r="Q150" i="67"/>
  <c r="U150" i="67"/>
  <c r="S150" i="67"/>
  <c r="N148" i="67"/>
  <c r="F147" i="72"/>
  <c r="O147" i="72"/>
  <c r="R148" i="67"/>
  <c r="G147" i="72"/>
  <c r="P147" i="72"/>
  <c r="P148" i="67"/>
  <c r="T148" i="67"/>
  <c r="Q148" i="67"/>
  <c r="U148" i="67"/>
  <c r="S148" i="67"/>
  <c r="N146" i="67"/>
  <c r="F145" i="72"/>
  <c r="R146" i="67"/>
  <c r="G145" i="72"/>
  <c r="P145" i="72"/>
  <c r="P146" i="67"/>
  <c r="T146" i="67"/>
  <c r="Q146" i="67"/>
  <c r="U146" i="67"/>
  <c r="S146" i="67"/>
  <c r="N144" i="67"/>
  <c r="F143" i="72"/>
  <c r="R144" i="67"/>
  <c r="G143" i="72"/>
  <c r="P144" i="67"/>
  <c r="T144" i="67"/>
  <c r="Q144" i="67"/>
  <c r="U144" i="67"/>
  <c r="S144" i="67"/>
  <c r="T142" i="67"/>
  <c r="N140" i="67"/>
  <c r="F139" i="72"/>
  <c r="O139" i="72"/>
  <c r="R140" i="67"/>
  <c r="G139" i="72"/>
  <c r="S140" i="67"/>
  <c r="P140" i="67"/>
  <c r="U140" i="67"/>
  <c r="Q140" i="67"/>
  <c r="T140" i="67"/>
  <c r="O140" i="67"/>
  <c r="N138" i="67"/>
  <c r="F137" i="72"/>
  <c r="O137" i="72"/>
  <c r="R138" i="67"/>
  <c r="G137" i="72"/>
  <c r="S138" i="67"/>
  <c r="P138" i="67"/>
  <c r="U138" i="67"/>
  <c r="Q138" i="67"/>
  <c r="O138" i="67"/>
  <c r="T138" i="67"/>
  <c r="N136" i="67"/>
  <c r="F135" i="72"/>
  <c r="O135" i="72"/>
  <c r="R136" i="67"/>
  <c r="G135" i="72"/>
  <c r="S136" i="67"/>
  <c r="P136" i="67"/>
  <c r="U136" i="67"/>
  <c r="Q136" i="67"/>
  <c r="O136" i="67"/>
  <c r="N134" i="67"/>
  <c r="F133" i="72"/>
  <c r="R134" i="67"/>
  <c r="G133" i="72"/>
  <c r="S134" i="67"/>
  <c r="P134" i="67"/>
  <c r="U134" i="67"/>
  <c r="Q134" i="67"/>
  <c r="T134" i="67"/>
  <c r="N132" i="67"/>
  <c r="F131" i="72"/>
  <c r="R132" i="67"/>
  <c r="G131" i="72"/>
  <c r="S132" i="67"/>
  <c r="P132" i="67"/>
  <c r="U132" i="67"/>
  <c r="Q132" i="67"/>
  <c r="T132" i="67"/>
  <c r="O132" i="67"/>
  <c r="N130" i="67"/>
  <c r="F129" i="72"/>
  <c r="R130" i="67"/>
  <c r="G129" i="72"/>
  <c r="S130" i="67"/>
  <c r="P130" i="67"/>
  <c r="U130" i="67"/>
  <c r="Q130" i="67"/>
  <c r="O130" i="67"/>
  <c r="T130" i="67"/>
  <c r="R128" i="67"/>
  <c r="G127" i="72"/>
  <c r="U128" i="67"/>
  <c r="P126" i="67"/>
  <c r="N124" i="67"/>
  <c r="F123" i="72"/>
  <c r="O123" i="72"/>
  <c r="R124" i="67"/>
  <c r="G123" i="72"/>
  <c r="P123" i="72"/>
  <c r="S124" i="67"/>
  <c r="P124" i="67"/>
  <c r="U124" i="67"/>
  <c r="Q124" i="67"/>
  <c r="T124" i="67"/>
  <c r="O124" i="67"/>
  <c r="N122" i="67"/>
  <c r="F121" i="72"/>
  <c r="O121" i="72"/>
  <c r="R122" i="67"/>
  <c r="G121" i="72"/>
  <c r="P121" i="72"/>
  <c r="S122" i="67"/>
  <c r="P122" i="67"/>
  <c r="U122" i="67"/>
  <c r="Q122" i="67"/>
  <c r="O122" i="67"/>
  <c r="T122" i="67"/>
  <c r="N120" i="67"/>
  <c r="F119" i="72"/>
  <c r="O119" i="72"/>
  <c r="R120" i="67"/>
  <c r="G119" i="72"/>
  <c r="P119" i="72"/>
  <c r="S120" i="67"/>
  <c r="P120" i="67"/>
  <c r="U120" i="67"/>
  <c r="Q120" i="67"/>
  <c r="O120" i="67"/>
  <c r="N118" i="67"/>
  <c r="F117" i="72"/>
  <c r="R118" i="67"/>
  <c r="G117" i="72"/>
  <c r="P117" i="72"/>
  <c r="S118" i="67"/>
  <c r="P118" i="67"/>
  <c r="U118" i="67"/>
  <c r="Q118" i="67"/>
  <c r="T118" i="67"/>
  <c r="N116" i="67"/>
  <c r="F115" i="72"/>
  <c r="R116" i="67"/>
  <c r="G115" i="72"/>
  <c r="S116" i="67"/>
  <c r="P116" i="67"/>
  <c r="U116" i="67"/>
  <c r="Q116" i="67"/>
  <c r="T116" i="67"/>
  <c r="O116" i="67"/>
  <c r="N114" i="67"/>
  <c r="F113" i="72"/>
  <c r="R114" i="67"/>
  <c r="G113" i="72"/>
  <c r="S114" i="67"/>
  <c r="P114" i="67"/>
  <c r="U114" i="67"/>
  <c r="Q114" i="67"/>
  <c r="O114" i="67"/>
  <c r="T114" i="67"/>
  <c r="U310" i="67"/>
  <c r="U308" i="67"/>
  <c r="U306" i="67"/>
  <c r="U304" i="67"/>
  <c r="U302" i="67"/>
  <c r="U300" i="67"/>
  <c r="U298" i="67"/>
  <c r="U296" i="67"/>
  <c r="U294" i="67"/>
  <c r="U292" i="67"/>
  <c r="U290" i="67"/>
  <c r="U288" i="67"/>
  <c r="U286" i="67"/>
  <c r="U284" i="67"/>
  <c r="U282" i="67"/>
  <c r="U280" i="67"/>
  <c r="U278" i="67"/>
  <c r="U276" i="67"/>
  <c r="U274" i="67"/>
  <c r="U270" i="67"/>
  <c r="U268" i="67"/>
  <c r="U266" i="67"/>
  <c r="U264" i="67"/>
  <c r="U262" i="67"/>
  <c r="U260" i="67"/>
  <c r="U258" i="67"/>
  <c r="U256" i="67"/>
  <c r="U254" i="67"/>
  <c r="U252" i="67"/>
  <c r="U250" i="67"/>
  <c r="U248" i="67"/>
  <c r="U246" i="67"/>
  <c r="U244" i="67"/>
  <c r="U242" i="67"/>
  <c r="U240" i="67"/>
  <c r="U238" i="67"/>
  <c r="U236" i="67"/>
  <c r="U234" i="67"/>
  <c r="U232" i="67"/>
  <c r="U230" i="67"/>
  <c r="U228" i="67"/>
  <c r="U226" i="67"/>
  <c r="U224" i="67"/>
  <c r="U220" i="67"/>
  <c r="U218" i="67"/>
  <c r="U216" i="67"/>
  <c r="U214" i="67"/>
  <c r="U212" i="67"/>
  <c r="U210" i="67"/>
  <c r="U208" i="67"/>
  <c r="U206" i="67"/>
  <c r="U204" i="67"/>
  <c r="U202" i="67"/>
  <c r="U200" i="67"/>
  <c r="U198" i="67"/>
  <c r="U196" i="67"/>
  <c r="U194" i="67"/>
  <c r="S191" i="67"/>
  <c r="S187" i="67"/>
  <c r="S183" i="67"/>
  <c r="O178" i="67"/>
  <c r="O170" i="67"/>
  <c r="O162" i="67"/>
  <c r="O154" i="67"/>
  <c r="O146" i="67"/>
  <c r="T136" i="67"/>
  <c r="Q83" i="67"/>
  <c r="Q51" i="67"/>
  <c r="N111" i="67"/>
  <c r="F110" i="72"/>
  <c r="R111" i="67"/>
  <c r="G110" i="72"/>
  <c r="P111" i="67"/>
  <c r="U111" i="67"/>
  <c r="S111" i="67"/>
  <c r="O111" i="67"/>
  <c r="T111" i="67"/>
  <c r="N109" i="67"/>
  <c r="F108" i="72"/>
  <c r="R109" i="67"/>
  <c r="G108" i="72"/>
  <c r="P108" i="72"/>
  <c r="P109" i="67"/>
  <c r="U109" i="67"/>
  <c r="S109" i="67"/>
  <c r="O109" i="67"/>
  <c r="T109" i="67"/>
  <c r="N107" i="67"/>
  <c r="F106" i="72"/>
  <c r="R107" i="67"/>
  <c r="G106" i="72"/>
  <c r="P106" i="72"/>
  <c r="P107" i="67"/>
  <c r="U107" i="67"/>
  <c r="S107" i="67"/>
  <c r="O107" i="67"/>
  <c r="T107" i="67"/>
  <c r="N105" i="67"/>
  <c r="F104" i="72"/>
  <c r="R105" i="67"/>
  <c r="G104" i="72"/>
  <c r="P105" i="67"/>
  <c r="U105" i="67"/>
  <c r="S105" i="67"/>
  <c r="O105" i="67"/>
  <c r="T105" i="67"/>
  <c r="N103" i="67"/>
  <c r="F102" i="72"/>
  <c r="R103" i="67"/>
  <c r="G102" i="72"/>
  <c r="P103" i="67"/>
  <c r="U103" i="67"/>
  <c r="S103" i="67"/>
  <c r="O103" i="67"/>
  <c r="T103" i="67"/>
  <c r="N101" i="67"/>
  <c r="F100" i="72"/>
  <c r="O100" i="72"/>
  <c r="R101" i="67"/>
  <c r="G100" i="72"/>
  <c r="P100" i="72"/>
  <c r="P101" i="67"/>
  <c r="U101" i="67"/>
  <c r="S101" i="67"/>
  <c r="O101" i="67"/>
  <c r="T101" i="67"/>
  <c r="N99" i="67"/>
  <c r="F98" i="72"/>
  <c r="R99" i="67"/>
  <c r="G98" i="72"/>
  <c r="P98" i="72"/>
  <c r="P99" i="67"/>
  <c r="U99" i="67"/>
  <c r="S99" i="67"/>
  <c r="O99" i="67"/>
  <c r="T99" i="67"/>
  <c r="N97" i="67"/>
  <c r="F96" i="72"/>
  <c r="R97" i="67"/>
  <c r="G96" i="72"/>
  <c r="P97" i="67"/>
  <c r="U97" i="67"/>
  <c r="S97" i="67"/>
  <c r="O97" i="67"/>
  <c r="T97" i="67"/>
  <c r="N44" i="67"/>
  <c r="F43" i="72"/>
  <c r="R44" i="67"/>
  <c r="G43" i="72"/>
  <c r="S44" i="67"/>
  <c r="P44" i="67"/>
  <c r="U44" i="67"/>
  <c r="Q44" i="67"/>
  <c r="N42" i="67"/>
  <c r="F41" i="72"/>
  <c r="O41" i="72"/>
  <c r="R42" i="67"/>
  <c r="G41" i="72"/>
  <c r="P41" i="72"/>
  <c r="S42" i="67"/>
  <c r="P42" i="67"/>
  <c r="U42" i="67"/>
  <c r="Q42" i="67"/>
  <c r="N40" i="67"/>
  <c r="F39" i="72"/>
  <c r="R40" i="67"/>
  <c r="G39" i="72"/>
  <c r="S40" i="67"/>
  <c r="P40" i="67"/>
  <c r="U40" i="67"/>
  <c r="Q40" i="67"/>
  <c r="N38" i="67"/>
  <c r="F37" i="72"/>
  <c r="R38" i="67"/>
  <c r="G37" i="72"/>
  <c r="P37" i="72"/>
  <c r="S38" i="67"/>
  <c r="P38" i="67"/>
  <c r="U38" i="67"/>
  <c r="Q38" i="67"/>
  <c r="N36" i="67"/>
  <c r="F35" i="72"/>
  <c r="O35" i="72"/>
  <c r="R36" i="67"/>
  <c r="G35" i="72"/>
  <c r="AR35" i="72"/>
  <c r="M35" i="72"/>
  <c r="S36" i="67"/>
  <c r="P36" i="67"/>
  <c r="U36" i="67"/>
  <c r="Q36" i="67"/>
  <c r="N34" i="67"/>
  <c r="F33" i="72"/>
  <c r="R34" i="67"/>
  <c r="G33" i="72"/>
  <c r="P33" i="72"/>
  <c r="S34" i="67"/>
  <c r="P34" i="67"/>
  <c r="U34" i="67"/>
  <c r="Q34" i="67"/>
  <c r="N32" i="67"/>
  <c r="F31" i="72"/>
  <c r="AK31" i="72"/>
  <c r="L31" i="72"/>
  <c r="R32" i="67"/>
  <c r="G31" i="72"/>
  <c r="S32" i="67"/>
  <c r="P32" i="67"/>
  <c r="U32" i="67"/>
  <c r="Q32" i="67"/>
  <c r="N30" i="67"/>
  <c r="F29" i="72"/>
  <c r="AQ29" i="72"/>
  <c r="R30" i="67"/>
  <c r="G29" i="72"/>
  <c r="P29" i="72"/>
  <c r="S30" i="67"/>
  <c r="P30" i="67"/>
  <c r="U30" i="67"/>
  <c r="Q30" i="67"/>
  <c r="N28" i="67"/>
  <c r="F27" i="72"/>
  <c r="R28" i="67"/>
  <c r="G27" i="72"/>
  <c r="S28" i="67"/>
  <c r="P28" i="67"/>
  <c r="U28" i="67"/>
  <c r="Q28" i="67"/>
  <c r="N26" i="67"/>
  <c r="F25" i="72"/>
  <c r="R26" i="67"/>
  <c r="G25" i="72"/>
  <c r="P25" i="72"/>
  <c r="S26" i="67"/>
  <c r="P26" i="67"/>
  <c r="U26" i="67"/>
  <c r="Q26" i="67"/>
  <c r="N24" i="67"/>
  <c r="F23" i="72"/>
  <c r="R24" i="67"/>
  <c r="G23" i="72"/>
  <c r="S24" i="67"/>
  <c r="P24" i="67"/>
  <c r="U24" i="67"/>
  <c r="Q24" i="67"/>
  <c r="N22" i="67"/>
  <c r="F21" i="72"/>
  <c r="R22" i="67"/>
  <c r="G21" i="72"/>
  <c r="P21" i="72"/>
  <c r="S22" i="67"/>
  <c r="P22" i="67"/>
  <c r="U22" i="67"/>
  <c r="Q22" i="67"/>
  <c r="N20" i="67"/>
  <c r="F19" i="72"/>
  <c r="R20" i="67"/>
  <c r="G19" i="72"/>
  <c r="AX19" i="72"/>
  <c r="S20" i="67"/>
  <c r="P20" i="67"/>
  <c r="U20" i="67"/>
  <c r="Q20" i="67"/>
  <c r="N18" i="67"/>
  <c r="F17" i="72"/>
  <c r="R18" i="67"/>
  <c r="G17" i="72"/>
  <c r="P17" i="72"/>
  <c r="S18" i="67"/>
  <c r="P18" i="67"/>
  <c r="U18" i="67"/>
  <c r="Q18" i="67"/>
  <c r="N16" i="67"/>
  <c r="F15" i="72"/>
  <c r="R16" i="67"/>
  <c r="G15" i="72"/>
  <c r="S16" i="67"/>
  <c r="P16" i="67"/>
  <c r="U16" i="67"/>
  <c r="Q16" i="67"/>
  <c r="N14" i="67"/>
  <c r="F13" i="72"/>
  <c r="O13" i="72"/>
  <c r="R14" i="67"/>
  <c r="G13" i="72"/>
  <c r="P13" i="72"/>
  <c r="S14" i="67"/>
  <c r="P14" i="67"/>
  <c r="U14" i="67"/>
  <c r="Q14" i="67"/>
  <c r="N12" i="67"/>
  <c r="F11" i="72"/>
  <c r="R12" i="67"/>
  <c r="G11" i="72"/>
  <c r="S12" i="67"/>
  <c r="P12" i="67"/>
  <c r="U12" i="67"/>
  <c r="Q12" i="67"/>
  <c r="N10" i="67"/>
  <c r="F9" i="72"/>
  <c r="R10" i="67"/>
  <c r="G9" i="72"/>
  <c r="S10" i="67"/>
  <c r="P10" i="67"/>
  <c r="U10" i="67"/>
  <c r="Q10" i="67"/>
  <c r="Q105" i="67"/>
  <c r="Q97" i="67"/>
  <c r="O44" i="67"/>
  <c r="T38" i="67"/>
  <c r="O36" i="67"/>
  <c r="T30" i="67"/>
  <c r="O28" i="67"/>
  <c r="T22" i="67"/>
  <c r="O20" i="67"/>
  <c r="T14" i="67"/>
  <c r="O12" i="67"/>
  <c r="S2" i="67"/>
  <c r="N112" i="67"/>
  <c r="F111" i="72"/>
  <c r="R112" i="67"/>
  <c r="G111" i="72"/>
  <c r="P111" i="72"/>
  <c r="S112" i="67"/>
  <c r="P112" i="67"/>
  <c r="U112" i="67"/>
  <c r="Q112" i="67"/>
  <c r="N110" i="67"/>
  <c r="F109" i="72"/>
  <c r="R110" i="67"/>
  <c r="G109" i="72"/>
  <c r="S110" i="67"/>
  <c r="P110" i="67"/>
  <c r="U110" i="67"/>
  <c r="Q110" i="67"/>
  <c r="N108" i="67"/>
  <c r="F107" i="72"/>
  <c r="R108" i="67"/>
  <c r="G107" i="72"/>
  <c r="P107" i="72"/>
  <c r="S108" i="67"/>
  <c r="P108" i="67"/>
  <c r="U108" i="67"/>
  <c r="Q108" i="67"/>
  <c r="N106" i="67"/>
  <c r="F105" i="72"/>
  <c r="R106" i="67"/>
  <c r="G105" i="72"/>
  <c r="S106" i="67"/>
  <c r="P106" i="67"/>
  <c r="U106" i="67"/>
  <c r="Q106" i="67"/>
  <c r="N104" i="67"/>
  <c r="F103" i="72"/>
  <c r="R104" i="67"/>
  <c r="G103" i="72"/>
  <c r="S104" i="67"/>
  <c r="P104" i="67"/>
  <c r="U104" i="67"/>
  <c r="Q104" i="67"/>
  <c r="N102" i="67"/>
  <c r="F101" i="72"/>
  <c r="R102" i="67"/>
  <c r="G101" i="72"/>
  <c r="S102" i="67"/>
  <c r="P102" i="67"/>
  <c r="U102" i="67"/>
  <c r="Q102" i="67"/>
  <c r="N100" i="67"/>
  <c r="F99" i="72"/>
  <c r="R100" i="67"/>
  <c r="G99" i="72"/>
  <c r="P99" i="72"/>
  <c r="S100" i="67"/>
  <c r="P100" i="67"/>
  <c r="U100" i="67"/>
  <c r="Q100" i="67"/>
  <c r="N98" i="67"/>
  <c r="F97" i="72"/>
  <c r="R98" i="67"/>
  <c r="G97" i="72"/>
  <c r="AR97" i="72"/>
  <c r="S98" i="67"/>
  <c r="P98" i="67"/>
  <c r="U98" i="67"/>
  <c r="Q98" i="67"/>
  <c r="N96" i="67"/>
  <c r="F95" i="72"/>
  <c r="R96" i="67"/>
  <c r="G95" i="72"/>
  <c r="P95" i="72"/>
  <c r="S96" i="67"/>
  <c r="P96" i="67"/>
  <c r="U96" i="67"/>
  <c r="Q96" i="67"/>
  <c r="N43" i="67"/>
  <c r="F42" i="72"/>
  <c r="R43" i="67"/>
  <c r="G42" i="72"/>
  <c r="P43" i="67"/>
  <c r="U43" i="67"/>
  <c r="S43" i="67"/>
  <c r="O43" i="67"/>
  <c r="T43" i="67"/>
  <c r="R41" i="67"/>
  <c r="G40" i="72"/>
  <c r="S41" i="67"/>
  <c r="N39" i="67"/>
  <c r="F38" i="72"/>
  <c r="O38" i="72"/>
  <c r="R39" i="67"/>
  <c r="G38" i="72"/>
  <c r="P39" i="67"/>
  <c r="U39" i="67"/>
  <c r="S39" i="67"/>
  <c r="O39" i="67"/>
  <c r="T39" i="67"/>
  <c r="N37" i="67"/>
  <c r="F36" i="72"/>
  <c r="R37" i="67"/>
  <c r="G36" i="72"/>
  <c r="P36" i="72"/>
  <c r="P37" i="67"/>
  <c r="U37" i="67"/>
  <c r="S37" i="67"/>
  <c r="O37" i="67"/>
  <c r="T37" i="67"/>
  <c r="N35" i="67"/>
  <c r="F34" i="72"/>
  <c r="O34" i="72"/>
  <c r="R35" i="67"/>
  <c r="G34" i="72"/>
  <c r="P35" i="67"/>
  <c r="U35" i="67"/>
  <c r="S35" i="67"/>
  <c r="O35" i="67"/>
  <c r="T35" i="67"/>
  <c r="N33" i="67"/>
  <c r="F32" i="72"/>
  <c r="O32" i="72"/>
  <c r="R33" i="67"/>
  <c r="G32" i="72"/>
  <c r="P33" i="67"/>
  <c r="U33" i="67"/>
  <c r="S33" i="67"/>
  <c r="O33" i="67"/>
  <c r="T33" i="67"/>
  <c r="N31" i="67"/>
  <c r="F30" i="72"/>
  <c r="AK30" i="72"/>
  <c r="R31" i="67"/>
  <c r="G30" i="72"/>
  <c r="P31" i="67"/>
  <c r="U31" i="67"/>
  <c r="S31" i="67"/>
  <c r="O31" i="67"/>
  <c r="T31" i="67"/>
  <c r="N29" i="67"/>
  <c r="F28" i="72"/>
  <c r="R29" i="67"/>
  <c r="G28" i="72"/>
  <c r="P28" i="72"/>
  <c r="P29" i="67"/>
  <c r="U29" i="67"/>
  <c r="S29" i="67"/>
  <c r="O29" i="67"/>
  <c r="T29" i="67"/>
  <c r="N27" i="67"/>
  <c r="F26" i="72"/>
  <c r="O26" i="72"/>
  <c r="R27" i="67"/>
  <c r="G26" i="72"/>
  <c r="P27" i="67"/>
  <c r="U27" i="67"/>
  <c r="S27" i="67"/>
  <c r="O27" i="67"/>
  <c r="T27" i="67"/>
  <c r="N25" i="67"/>
  <c r="F24" i="72"/>
  <c r="R25" i="67"/>
  <c r="G24" i="72"/>
  <c r="P25" i="67"/>
  <c r="U25" i="67"/>
  <c r="S25" i="67"/>
  <c r="O25" i="67"/>
  <c r="T25" i="67"/>
  <c r="N23" i="67"/>
  <c r="F22" i="72"/>
  <c r="R23" i="67"/>
  <c r="G22" i="72"/>
  <c r="P23" i="67"/>
  <c r="U23" i="67"/>
  <c r="S23" i="67"/>
  <c r="O23" i="67"/>
  <c r="T23" i="67"/>
  <c r="N21" i="67"/>
  <c r="F20" i="72"/>
  <c r="O20" i="72"/>
  <c r="R21" i="67"/>
  <c r="G20" i="72"/>
  <c r="P20" i="72"/>
  <c r="P21" i="67"/>
  <c r="U21" i="67"/>
  <c r="S21" i="67"/>
  <c r="O21" i="67"/>
  <c r="T21" i="67"/>
  <c r="N19" i="67"/>
  <c r="F18" i="72"/>
  <c r="R19" i="67"/>
  <c r="G18" i="72"/>
  <c r="P19" i="67"/>
  <c r="U19" i="67"/>
  <c r="S19" i="67"/>
  <c r="O19" i="67"/>
  <c r="T19" i="67"/>
  <c r="N17" i="67"/>
  <c r="F16" i="72"/>
  <c r="R17" i="67"/>
  <c r="G16" i="72"/>
  <c r="P17" i="67"/>
  <c r="U17" i="67"/>
  <c r="S17" i="67"/>
  <c r="O17" i="67"/>
  <c r="T17" i="67"/>
  <c r="N15" i="67"/>
  <c r="F14" i="72"/>
  <c r="R15" i="67"/>
  <c r="G14" i="72"/>
  <c r="P15" i="67"/>
  <c r="U15" i="67"/>
  <c r="S15" i="67"/>
  <c r="O15" i="67"/>
  <c r="T15" i="67"/>
  <c r="N13" i="67"/>
  <c r="F12" i="72"/>
  <c r="AQ12" i="72"/>
  <c r="R13" i="67"/>
  <c r="G12" i="72"/>
  <c r="P12" i="72"/>
  <c r="P13" i="67"/>
  <c r="U13" i="67"/>
  <c r="S13" i="67"/>
  <c r="O13" i="67"/>
  <c r="T13" i="67"/>
  <c r="N11" i="67"/>
  <c r="F10" i="72"/>
  <c r="O10" i="72"/>
  <c r="R11" i="67"/>
  <c r="G10" i="72"/>
  <c r="P11" i="67"/>
  <c r="U11" i="67"/>
  <c r="S11" i="67"/>
  <c r="O11" i="67"/>
  <c r="T11" i="67"/>
  <c r="O112" i="67"/>
  <c r="Q109" i="67"/>
  <c r="T106" i="67"/>
  <c r="O104" i="67"/>
  <c r="Q101" i="67"/>
  <c r="T98" i="67"/>
  <c r="O96" i="67"/>
  <c r="T42" i="67"/>
  <c r="O40" i="67"/>
  <c r="Q37" i="67"/>
  <c r="T34" i="67"/>
  <c r="O32" i="67"/>
  <c r="Q29" i="67"/>
  <c r="T26" i="67"/>
  <c r="O24" i="67"/>
  <c r="Q21" i="67"/>
  <c r="T18" i="67"/>
  <c r="O16" i="67"/>
  <c r="Q13" i="67"/>
  <c r="T10" i="67"/>
  <c r="N143" i="67"/>
  <c r="F142" i="72"/>
  <c r="O142" i="72"/>
  <c r="R143" i="67"/>
  <c r="G142" i="72"/>
  <c r="P143" i="67"/>
  <c r="T143" i="67"/>
  <c r="Q143" i="67"/>
  <c r="U143" i="67"/>
  <c r="N141" i="67"/>
  <c r="F140" i="72"/>
  <c r="O140" i="72"/>
  <c r="R141" i="67"/>
  <c r="G140" i="72"/>
  <c r="P140" i="72"/>
  <c r="P141" i="67"/>
  <c r="U141" i="67"/>
  <c r="S141" i="67"/>
  <c r="O141" i="67"/>
  <c r="T141" i="67"/>
  <c r="N139" i="67"/>
  <c r="F138" i="72"/>
  <c r="R139" i="67"/>
  <c r="G138" i="72"/>
  <c r="P138" i="72"/>
  <c r="P139" i="67"/>
  <c r="U139" i="67"/>
  <c r="S139" i="67"/>
  <c r="O139" i="67"/>
  <c r="T139" i="67"/>
  <c r="N137" i="67"/>
  <c r="F136" i="72"/>
  <c r="R137" i="67"/>
  <c r="G136" i="72"/>
  <c r="P137" i="67"/>
  <c r="U137" i="67"/>
  <c r="S137" i="67"/>
  <c r="O137" i="67"/>
  <c r="T137" i="67"/>
  <c r="N135" i="67"/>
  <c r="F134" i="72"/>
  <c r="W134" i="72"/>
  <c r="L134" i="72"/>
  <c r="R135" i="67"/>
  <c r="G134" i="72"/>
  <c r="P134" i="72"/>
  <c r="P135" i="67"/>
  <c r="U135" i="67"/>
  <c r="S135" i="67"/>
  <c r="O135" i="67"/>
  <c r="T135" i="67"/>
  <c r="N133" i="67"/>
  <c r="F132" i="72"/>
  <c r="O132" i="72"/>
  <c r="R133" i="67"/>
  <c r="G132" i="72"/>
  <c r="P133" i="67"/>
  <c r="U133" i="67"/>
  <c r="S133" i="67"/>
  <c r="O133" i="67"/>
  <c r="T133" i="67"/>
  <c r="N131" i="67"/>
  <c r="F130" i="72"/>
  <c r="R131" i="67"/>
  <c r="G130" i="72"/>
  <c r="P131" i="67"/>
  <c r="U131" i="67"/>
  <c r="S131" i="67"/>
  <c r="O131" i="67"/>
  <c r="T131" i="67"/>
  <c r="N129" i="67"/>
  <c r="F128" i="72"/>
  <c r="O128" i="72"/>
  <c r="R129" i="67"/>
  <c r="G128" i="72"/>
  <c r="P129" i="67"/>
  <c r="U129" i="67"/>
  <c r="S129" i="67"/>
  <c r="O129" i="67"/>
  <c r="T129" i="67"/>
  <c r="N127" i="67"/>
  <c r="F126" i="72"/>
  <c r="R127" i="67"/>
  <c r="G126" i="72"/>
  <c r="P126" i="72"/>
  <c r="P127" i="67"/>
  <c r="U127" i="67"/>
  <c r="S127" i="67"/>
  <c r="O127" i="67"/>
  <c r="T127" i="67"/>
  <c r="N125" i="67"/>
  <c r="F124" i="72"/>
  <c r="O124" i="72"/>
  <c r="R125" i="67"/>
  <c r="G124" i="72"/>
  <c r="P124" i="72"/>
  <c r="P125" i="67"/>
  <c r="U125" i="67"/>
  <c r="S125" i="67"/>
  <c r="O125" i="67"/>
  <c r="T125" i="67"/>
  <c r="N123" i="67"/>
  <c r="F122" i="72"/>
  <c r="AQ122" i="72"/>
  <c r="R123" i="67"/>
  <c r="G122" i="72"/>
  <c r="P122" i="72"/>
  <c r="P123" i="67"/>
  <c r="U123" i="67"/>
  <c r="S123" i="67"/>
  <c r="O123" i="67"/>
  <c r="T123" i="67"/>
  <c r="N121" i="67"/>
  <c r="F120" i="72"/>
  <c r="R121" i="67"/>
  <c r="G120" i="72"/>
  <c r="P120" i="72"/>
  <c r="P121" i="67"/>
  <c r="U121" i="67"/>
  <c r="S121" i="67"/>
  <c r="O121" i="67"/>
  <c r="T121" i="67"/>
  <c r="N119" i="67"/>
  <c r="F118" i="72"/>
  <c r="R119" i="67"/>
  <c r="G118" i="72"/>
  <c r="P118" i="72"/>
  <c r="P119" i="67"/>
  <c r="U119" i="67"/>
  <c r="S119" i="67"/>
  <c r="O119" i="67"/>
  <c r="T119" i="67"/>
  <c r="N117" i="67"/>
  <c r="F116" i="72"/>
  <c r="O116" i="72"/>
  <c r="R117" i="67"/>
  <c r="G116" i="72"/>
  <c r="P117" i="67"/>
  <c r="U117" i="67"/>
  <c r="S117" i="67"/>
  <c r="O117" i="67"/>
  <c r="T117" i="67"/>
  <c r="N115" i="67"/>
  <c r="F114" i="72"/>
  <c r="R115" i="67"/>
  <c r="G114" i="72"/>
  <c r="P115" i="67"/>
  <c r="U115" i="67"/>
  <c r="S115" i="67"/>
  <c r="O115" i="67"/>
  <c r="T115" i="67"/>
  <c r="N113" i="67"/>
  <c r="F112" i="72"/>
  <c r="O112" i="72"/>
  <c r="R113" i="67"/>
  <c r="G112" i="72"/>
  <c r="P113" i="67"/>
  <c r="U113" i="67"/>
  <c r="S113" i="67"/>
  <c r="O113" i="67"/>
  <c r="T113" i="67"/>
  <c r="N94" i="67"/>
  <c r="F93" i="72"/>
  <c r="R94" i="67"/>
  <c r="G93" i="72"/>
  <c r="P93" i="72"/>
  <c r="S94" i="67"/>
  <c r="P94" i="67"/>
  <c r="U94" i="67"/>
  <c r="Q94" i="67"/>
  <c r="N92" i="67"/>
  <c r="F91" i="72"/>
  <c r="R92" i="67"/>
  <c r="G91" i="72"/>
  <c r="S92" i="67"/>
  <c r="P92" i="67"/>
  <c r="U92" i="67"/>
  <c r="Q92" i="67"/>
  <c r="N90" i="67"/>
  <c r="F89" i="72"/>
  <c r="R90" i="67"/>
  <c r="G89" i="72"/>
  <c r="S90" i="67"/>
  <c r="P90" i="67"/>
  <c r="U90" i="67"/>
  <c r="Q90" i="67"/>
  <c r="N88" i="67"/>
  <c r="F87" i="72"/>
  <c r="R88" i="67"/>
  <c r="G87" i="72"/>
  <c r="S88" i="67"/>
  <c r="P88" i="67"/>
  <c r="U88" i="67"/>
  <c r="Q88" i="67"/>
  <c r="N86" i="67"/>
  <c r="F85" i="72"/>
  <c r="R86" i="67"/>
  <c r="G85" i="72"/>
  <c r="P85" i="72"/>
  <c r="S86" i="67"/>
  <c r="P86" i="67"/>
  <c r="U86" i="67"/>
  <c r="Q86" i="67"/>
  <c r="N84" i="67"/>
  <c r="F83" i="72"/>
  <c r="R84" i="67"/>
  <c r="G83" i="72"/>
  <c r="S84" i="67"/>
  <c r="P84" i="67"/>
  <c r="U84" i="67"/>
  <c r="Q84" i="67"/>
  <c r="N82" i="67"/>
  <c r="F81" i="72"/>
  <c r="R82" i="67"/>
  <c r="G81" i="72"/>
  <c r="P81" i="72"/>
  <c r="S82" i="67"/>
  <c r="P82" i="67"/>
  <c r="U82" i="67"/>
  <c r="Q82" i="67"/>
  <c r="N80" i="67"/>
  <c r="F79" i="72"/>
  <c r="R80" i="67"/>
  <c r="G79" i="72"/>
  <c r="S80" i="67"/>
  <c r="P80" i="67"/>
  <c r="U80" i="67"/>
  <c r="Q80" i="67"/>
  <c r="N78" i="67"/>
  <c r="F77" i="72"/>
  <c r="R78" i="67"/>
  <c r="G77" i="72"/>
  <c r="P77" i="72"/>
  <c r="S78" i="67"/>
  <c r="P78" i="67"/>
  <c r="U78" i="67"/>
  <c r="Q78" i="67"/>
  <c r="N76" i="67"/>
  <c r="F75" i="72"/>
  <c r="R76" i="67"/>
  <c r="G75" i="72"/>
  <c r="S76" i="67"/>
  <c r="P76" i="67"/>
  <c r="U76" i="67"/>
  <c r="Q76" i="67"/>
  <c r="N74" i="67"/>
  <c r="F73" i="72"/>
  <c r="R74" i="67"/>
  <c r="G73" i="72"/>
  <c r="S74" i="67"/>
  <c r="P74" i="67"/>
  <c r="U74" i="67"/>
  <c r="Q74" i="67"/>
  <c r="N72" i="67"/>
  <c r="F71" i="72"/>
  <c r="R72" i="67"/>
  <c r="G71" i="72"/>
  <c r="S72" i="67"/>
  <c r="P72" i="67"/>
  <c r="U72" i="67"/>
  <c r="Q72" i="67"/>
  <c r="N70" i="67"/>
  <c r="F69" i="72"/>
  <c r="R70" i="67"/>
  <c r="G69" i="72"/>
  <c r="P69" i="72"/>
  <c r="S70" i="67"/>
  <c r="P70" i="67"/>
  <c r="U70" i="67"/>
  <c r="Q70" i="67"/>
  <c r="N68" i="67"/>
  <c r="F67" i="72"/>
  <c r="R68" i="67"/>
  <c r="G67" i="72"/>
  <c r="S68" i="67"/>
  <c r="P68" i="67"/>
  <c r="U68" i="67"/>
  <c r="Q68" i="67"/>
  <c r="N66" i="67"/>
  <c r="F65" i="72"/>
  <c r="R66" i="67"/>
  <c r="G65" i="72"/>
  <c r="P65" i="72"/>
  <c r="S66" i="67"/>
  <c r="P66" i="67"/>
  <c r="U66" i="67"/>
  <c r="Q66" i="67"/>
  <c r="N64" i="67"/>
  <c r="F63" i="72"/>
  <c r="R64" i="67"/>
  <c r="G63" i="72"/>
  <c r="AR63" i="72"/>
  <c r="S64" i="67"/>
  <c r="P64" i="67"/>
  <c r="U64" i="67"/>
  <c r="Q64" i="67"/>
  <c r="N62" i="67"/>
  <c r="F61" i="72"/>
  <c r="R62" i="67"/>
  <c r="G61" i="72"/>
  <c r="P61" i="72"/>
  <c r="S62" i="67"/>
  <c r="P62" i="67"/>
  <c r="U62" i="67"/>
  <c r="Q62" i="67"/>
  <c r="N60" i="67"/>
  <c r="F59" i="72"/>
  <c r="R60" i="67"/>
  <c r="G59" i="72"/>
  <c r="S60" i="67"/>
  <c r="P60" i="67"/>
  <c r="U60" i="67"/>
  <c r="Q60" i="67"/>
  <c r="N58" i="67"/>
  <c r="F57" i="72"/>
  <c r="R58" i="67"/>
  <c r="G57" i="72"/>
  <c r="S58" i="67"/>
  <c r="P58" i="67"/>
  <c r="U58" i="67"/>
  <c r="Q58" i="67"/>
  <c r="N56" i="67"/>
  <c r="F55" i="72"/>
  <c r="R56" i="67"/>
  <c r="G55" i="72"/>
  <c r="S56" i="67"/>
  <c r="P56" i="67"/>
  <c r="U56" i="67"/>
  <c r="Q56" i="67"/>
  <c r="N54" i="67"/>
  <c r="F53" i="72"/>
  <c r="R54" i="67"/>
  <c r="G53" i="72"/>
  <c r="P53" i="72"/>
  <c r="S54" i="67"/>
  <c r="P54" i="67"/>
  <c r="U54" i="67"/>
  <c r="Q54" i="67"/>
  <c r="N52" i="67"/>
  <c r="F51" i="72"/>
  <c r="R52" i="67"/>
  <c r="G51" i="72"/>
  <c r="S52" i="67"/>
  <c r="P52" i="67"/>
  <c r="U52" i="67"/>
  <c r="Q52" i="67"/>
  <c r="N50" i="67"/>
  <c r="F49" i="72"/>
  <c r="R50" i="67"/>
  <c r="G49" i="72"/>
  <c r="P49" i="72"/>
  <c r="S50" i="67"/>
  <c r="P50" i="67"/>
  <c r="U50" i="67"/>
  <c r="Q50" i="67"/>
  <c r="N48" i="67"/>
  <c r="F47" i="72"/>
  <c r="R48" i="67"/>
  <c r="G47" i="72"/>
  <c r="S48" i="67"/>
  <c r="P48" i="67"/>
  <c r="U48" i="67"/>
  <c r="Q48" i="67"/>
  <c r="N46" i="67"/>
  <c r="F45" i="72"/>
  <c r="R46" i="67"/>
  <c r="G45" i="72"/>
  <c r="S46" i="67"/>
  <c r="P46" i="67"/>
  <c r="U46" i="67"/>
  <c r="Q46" i="67"/>
  <c r="O143" i="67"/>
  <c r="Q135" i="67"/>
  <c r="Q127" i="67"/>
  <c r="Q119" i="67"/>
  <c r="Q111" i="67"/>
  <c r="T108" i="67"/>
  <c r="O106" i="67"/>
  <c r="Q103" i="67"/>
  <c r="T100" i="67"/>
  <c r="O98" i="67"/>
  <c r="T92" i="67"/>
  <c r="O90" i="67"/>
  <c r="T84" i="67"/>
  <c r="O82" i="67"/>
  <c r="T76" i="67"/>
  <c r="O74" i="67"/>
  <c r="T68" i="67"/>
  <c r="O66" i="67"/>
  <c r="T60" i="67"/>
  <c r="O58" i="67"/>
  <c r="T52" i="67"/>
  <c r="O50" i="67"/>
  <c r="T44" i="67"/>
  <c r="O42" i="67"/>
  <c r="Q39" i="67"/>
  <c r="T36" i="67"/>
  <c r="O34" i="67"/>
  <c r="Q31" i="67"/>
  <c r="T28" i="67"/>
  <c r="O26" i="67"/>
  <c r="Q23" i="67"/>
  <c r="T20" i="67"/>
  <c r="O18" i="67"/>
  <c r="Q15" i="67"/>
  <c r="T12" i="67"/>
  <c r="O10" i="67"/>
  <c r="Y216" i="50"/>
  <c r="AF210" i="50"/>
  <c r="A131" i="41"/>
  <c r="A123" i="41"/>
  <c r="A115" i="41"/>
  <c r="A95" i="41"/>
  <c r="A89" i="41"/>
  <c r="A65" i="41"/>
  <c r="A35" i="41"/>
  <c r="A29" i="41"/>
  <c r="G91" i="41"/>
  <c r="G300" i="41"/>
  <c r="F33" i="41"/>
  <c r="G51" i="41"/>
  <c r="F115" i="41"/>
  <c r="F47" i="41"/>
  <c r="G29" i="41"/>
  <c r="O276" i="41"/>
  <c r="S276" i="41"/>
  <c r="P276" i="41"/>
  <c r="T276" i="41"/>
  <c r="P274" i="41"/>
  <c r="T274" i="41"/>
  <c r="O272" i="41"/>
  <c r="S272" i="41"/>
  <c r="P272" i="41"/>
  <c r="T272" i="41"/>
  <c r="S270" i="41"/>
  <c r="P270" i="41"/>
  <c r="O268" i="41"/>
  <c r="S268" i="41"/>
  <c r="P268" i="41"/>
  <c r="T268" i="41"/>
  <c r="O266" i="41"/>
  <c r="S266" i="41"/>
  <c r="P266" i="41"/>
  <c r="T266" i="41"/>
  <c r="P264" i="41"/>
  <c r="T264" i="41"/>
  <c r="O262" i="41"/>
  <c r="T262" i="41"/>
  <c r="O260" i="41"/>
  <c r="S260" i="41"/>
  <c r="P260" i="41"/>
  <c r="T260" i="41"/>
  <c r="O258" i="41"/>
  <c r="S258" i="41"/>
  <c r="P258" i="41"/>
  <c r="T258" i="41"/>
  <c r="O256" i="41"/>
  <c r="S256" i="41"/>
  <c r="P256" i="41"/>
  <c r="T256" i="41"/>
  <c r="P254" i="41"/>
  <c r="O252" i="41"/>
  <c r="S252" i="41"/>
  <c r="P252" i="41"/>
  <c r="T252" i="41"/>
  <c r="O250" i="41"/>
  <c r="S250" i="41"/>
  <c r="P250" i="41"/>
  <c r="T250" i="41"/>
  <c r="T248" i="41"/>
  <c r="O246" i="41"/>
  <c r="S246" i="41"/>
  <c r="P246" i="41"/>
  <c r="T246" i="41"/>
  <c r="P244" i="41"/>
  <c r="T244" i="41"/>
  <c r="P242" i="41"/>
  <c r="O240" i="41"/>
  <c r="S240" i="41"/>
  <c r="P240" i="41"/>
  <c r="T240" i="41"/>
  <c r="O238" i="41"/>
  <c r="S238" i="41"/>
  <c r="P238" i="41"/>
  <c r="T238" i="41"/>
  <c r="O236" i="41"/>
  <c r="S236" i="41"/>
  <c r="P236" i="41"/>
  <c r="T236" i="41"/>
  <c r="O234" i="41"/>
  <c r="S234" i="41"/>
  <c r="P234" i="41"/>
  <c r="T234" i="41"/>
  <c r="O232" i="41"/>
  <c r="S232" i="41"/>
  <c r="P232" i="41"/>
  <c r="T232" i="41"/>
  <c r="P230" i="41"/>
  <c r="T230" i="41"/>
  <c r="O228" i="41"/>
  <c r="S228" i="41"/>
  <c r="P228" i="41"/>
  <c r="T228" i="41"/>
  <c r="P226" i="41"/>
  <c r="O224" i="41"/>
  <c r="S224" i="41"/>
  <c r="P224" i="41"/>
  <c r="T224" i="41"/>
  <c r="O222" i="41"/>
  <c r="S222" i="41"/>
  <c r="P222" i="41"/>
  <c r="T222" i="41"/>
  <c r="P220" i="41"/>
  <c r="T220" i="41"/>
  <c r="Q218" i="41"/>
  <c r="S218" i="41"/>
  <c r="P218" i="41"/>
  <c r="Q216" i="41"/>
  <c r="U216" i="41"/>
  <c r="O216" i="41"/>
  <c r="S216" i="41"/>
  <c r="P216" i="41"/>
  <c r="T216" i="41"/>
  <c r="Q214" i="41"/>
  <c r="U214" i="41"/>
  <c r="O214" i="41"/>
  <c r="S214" i="41"/>
  <c r="P214" i="41"/>
  <c r="T214" i="41"/>
  <c r="U212" i="41"/>
  <c r="O212" i="41"/>
  <c r="T212" i="41"/>
  <c r="Q210" i="41"/>
  <c r="U210" i="41"/>
  <c r="N210" i="41"/>
  <c r="F209" i="50"/>
  <c r="R210" i="41"/>
  <c r="G209" i="50"/>
  <c r="Q209" i="50"/>
  <c r="O210" i="41"/>
  <c r="S210" i="41"/>
  <c r="P210" i="41"/>
  <c r="T210" i="41"/>
  <c r="Q208" i="41"/>
  <c r="U208" i="41"/>
  <c r="N208" i="41"/>
  <c r="F207" i="50"/>
  <c r="R208" i="41"/>
  <c r="G207" i="50"/>
  <c r="Q207" i="50"/>
  <c r="O208" i="41"/>
  <c r="S208" i="41"/>
  <c r="P208" i="41"/>
  <c r="T208" i="41"/>
  <c r="Q206" i="41"/>
  <c r="U206" i="41"/>
  <c r="N206" i="41"/>
  <c r="F205" i="50"/>
  <c r="R206" i="41"/>
  <c r="G205" i="50"/>
  <c r="Q205" i="50"/>
  <c r="O206" i="41"/>
  <c r="S206" i="41"/>
  <c r="P206" i="41"/>
  <c r="T206" i="41"/>
  <c r="Q204" i="41"/>
  <c r="P204" i="41"/>
  <c r="Q202" i="41"/>
  <c r="U202" i="41"/>
  <c r="N202" i="41"/>
  <c r="F201" i="50"/>
  <c r="P201" i="50"/>
  <c r="R202" i="41"/>
  <c r="G201" i="50"/>
  <c r="Q201" i="50"/>
  <c r="O202" i="41"/>
  <c r="S202" i="41"/>
  <c r="P202" i="41"/>
  <c r="T202" i="41"/>
  <c r="Q200" i="41"/>
  <c r="U200" i="41"/>
  <c r="N200" i="41"/>
  <c r="F199" i="50"/>
  <c r="P199" i="50"/>
  <c r="R200" i="41"/>
  <c r="G199" i="50"/>
  <c r="O200" i="41"/>
  <c r="S200" i="41"/>
  <c r="P200" i="41"/>
  <c r="T200" i="41"/>
  <c r="Q198" i="41"/>
  <c r="U198" i="41"/>
  <c r="N198" i="41"/>
  <c r="F197" i="50"/>
  <c r="R198" i="41"/>
  <c r="G197" i="50"/>
  <c r="Q197" i="50"/>
  <c r="O198" i="41"/>
  <c r="S198" i="41"/>
  <c r="P198" i="41"/>
  <c r="T198" i="41"/>
  <c r="Q196" i="41"/>
  <c r="U196" i="41"/>
  <c r="N196" i="41"/>
  <c r="F195" i="50"/>
  <c r="R196" i="41"/>
  <c r="G195" i="50"/>
  <c r="Q195" i="50"/>
  <c r="O196" i="41"/>
  <c r="S196" i="41"/>
  <c r="P196" i="41"/>
  <c r="T196" i="41"/>
  <c r="N194" i="41"/>
  <c r="F193" i="50"/>
  <c r="P193" i="50"/>
  <c r="O194" i="41"/>
  <c r="S194" i="41"/>
  <c r="Q192" i="41"/>
  <c r="U192" i="41"/>
  <c r="R192" i="41"/>
  <c r="G191" i="50"/>
  <c r="Q191" i="50"/>
  <c r="P192" i="41"/>
  <c r="T192" i="41"/>
  <c r="Q190" i="41"/>
  <c r="U190" i="41"/>
  <c r="N190" i="41"/>
  <c r="F189" i="50"/>
  <c r="R190" i="41"/>
  <c r="G189" i="50"/>
  <c r="Q189" i="50"/>
  <c r="O190" i="41"/>
  <c r="S190" i="41"/>
  <c r="P190" i="41"/>
  <c r="T190" i="41"/>
  <c r="N188" i="41"/>
  <c r="F187" i="50"/>
  <c r="R188" i="41"/>
  <c r="G187" i="50"/>
  <c r="Q187" i="50"/>
  <c r="S188" i="41"/>
  <c r="P188" i="41"/>
  <c r="Q184" i="41"/>
  <c r="U184" i="41"/>
  <c r="N184" i="41"/>
  <c r="F183" i="50"/>
  <c r="P183" i="50"/>
  <c r="R184" i="41"/>
  <c r="G183" i="50"/>
  <c r="Q183" i="50"/>
  <c r="O184" i="41"/>
  <c r="S184" i="41"/>
  <c r="P184" i="41"/>
  <c r="T184" i="41"/>
  <c r="N182" i="41"/>
  <c r="F181" i="50"/>
  <c r="P181" i="50"/>
  <c r="R182" i="41"/>
  <c r="G181" i="50"/>
  <c r="Q181" i="50"/>
  <c r="O182" i="41"/>
  <c r="S182" i="41"/>
  <c r="P182" i="41"/>
  <c r="Q180" i="41"/>
  <c r="U180" i="41"/>
  <c r="N180" i="41"/>
  <c r="F179" i="50"/>
  <c r="P179" i="50"/>
  <c r="R180" i="41"/>
  <c r="G179" i="50"/>
  <c r="Q179" i="50"/>
  <c r="O180" i="41"/>
  <c r="S180" i="41"/>
  <c r="P180" i="41"/>
  <c r="T180" i="41"/>
  <c r="Q178" i="41"/>
  <c r="U178" i="41"/>
  <c r="N178" i="41"/>
  <c r="F177" i="50"/>
  <c r="R178" i="41"/>
  <c r="G177" i="50"/>
  <c r="Q177" i="50"/>
  <c r="O178" i="41"/>
  <c r="S178" i="41"/>
  <c r="P178" i="41"/>
  <c r="T178" i="41"/>
  <c r="Q176" i="41"/>
  <c r="U176" i="41"/>
  <c r="N176" i="41"/>
  <c r="F175" i="50"/>
  <c r="P175" i="50"/>
  <c r="R176" i="41"/>
  <c r="G175" i="50"/>
  <c r="Q175" i="50"/>
  <c r="O176" i="41"/>
  <c r="S176" i="41"/>
  <c r="P176" i="41"/>
  <c r="T176" i="41"/>
  <c r="Q174" i="41"/>
  <c r="U174" i="41"/>
  <c r="N174" i="41"/>
  <c r="F173" i="50"/>
  <c r="P173" i="50"/>
  <c r="R174" i="41"/>
  <c r="G173" i="50"/>
  <c r="Q173" i="50"/>
  <c r="O174" i="41"/>
  <c r="S174" i="41"/>
  <c r="P174" i="41"/>
  <c r="T174" i="41"/>
  <c r="Q172" i="41"/>
  <c r="U172" i="41"/>
  <c r="O172" i="41"/>
  <c r="T172" i="41"/>
  <c r="R170" i="41"/>
  <c r="G169" i="50"/>
  <c r="Q169" i="50"/>
  <c r="Q168" i="41"/>
  <c r="U168" i="41"/>
  <c r="N168" i="41"/>
  <c r="F167" i="50"/>
  <c r="P167" i="50"/>
  <c r="R168" i="41"/>
  <c r="G167" i="50"/>
  <c r="Q167" i="50"/>
  <c r="O168" i="41"/>
  <c r="S168" i="41"/>
  <c r="P168" i="41"/>
  <c r="T168" i="41"/>
  <c r="Q166" i="41"/>
  <c r="U166" i="41"/>
  <c r="N166" i="41"/>
  <c r="F165" i="50"/>
  <c r="R166" i="41"/>
  <c r="G165" i="50"/>
  <c r="Q165" i="50"/>
  <c r="O166" i="41"/>
  <c r="S166" i="41"/>
  <c r="P166" i="41"/>
  <c r="T166" i="41"/>
  <c r="Q164" i="41"/>
  <c r="U164" i="41"/>
  <c r="N164" i="41"/>
  <c r="F163" i="50"/>
  <c r="R164" i="41"/>
  <c r="G163" i="50"/>
  <c r="Q163" i="50"/>
  <c r="O164" i="41"/>
  <c r="S164" i="41"/>
  <c r="P164" i="41"/>
  <c r="T164" i="41"/>
  <c r="Q162" i="41"/>
  <c r="R162" i="41"/>
  <c r="G161" i="50"/>
  <c r="Q161" i="50"/>
  <c r="O162" i="41"/>
  <c r="P162" i="41"/>
  <c r="T162" i="41"/>
  <c r="Q160" i="41"/>
  <c r="N160" i="41"/>
  <c r="F159" i="50"/>
  <c r="P159" i="50"/>
  <c r="R160" i="41"/>
  <c r="G159" i="50"/>
  <c r="Q159" i="50"/>
  <c r="O160" i="41"/>
  <c r="P160" i="41"/>
  <c r="T160" i="41"/>
  <c r="Q158" i="41"/>
  <c r="N158" i="41"/>
  <c r="F157" i="50"/>
  <c r="P157" i="50"/>
  <c r="R158" i="41"/>
  <c r="G157" i="50"/>
  <c r="Q157" i="50"/>
  <c r="O158" i="41"/>
  <c r="S158" i="41"/>
  <c r="P158" i="41"/>
  <c r="Q156" i="41"/>
  <c r="U156" i="41"/>
  <c r="N156" i="41"/>
  <c r="F155" i="50"/>
  <c r="P155" i="50"/>
  <c r="R156" i="41"/>
  <c r="G155" i="50"/>
  <c r="Q155" i="50"/>
  <c r="O156" i="41"/>
  <c r="S156" i="41"/>
  <c r="P156" i="41"/>
  <c r="T156" i="41"/>
  <c r="N154" i="41"/>
  <c r="F153" i="50"/>
  <c r="P153" i="50"/>
  <c r="R154" i="41"/>
  <c r="G153" i="50"/>
  <c r="Q153" i="50"/>
  <c r="O154" i="41"/>
  <c r="T154" i="41"/>
  <c r="P154" i="41"/>
  <c r="U154" i="41"/>
  <c r="Q154" i="41"/>
  <c r="S154" i="41"/>
  <c r="Q152" i="41"/>
  <c r="N152" i="41"/>
  <c r="F151" i="50"/>
  <c r="P151" i="50"/>
  <c r="R152" i="41"/>
  <c r="G151" i="50"/>
  <c r="T152" i="41"/>
  <c r="O152" i="41"/>
  <c r="U152" i="41"/>
  <c r="P152" i="41"/>
  <c r="S152" i="41"/>
  <c r="Q150" i="41"/>
  <c r="U150" i="41"/>
  <c r="N150" i="41"/>
  <c r="F149" i="50"/>
  <c r="R150" i="41"/>
  <c r="G149" i="50"/>
  <c r="Q149" i="50"/>
  <c r="T150" i="41"/>
  <c r="O150" i="41"/>
  <c r="P150" i="41"/>
  <c r="S150" i="41"/>
  <c r="Q148" i="41"/>
  <c r="U148" i="41"/>
  <c r="N148" i="41"/>
  <c r="F147" i="50"/>
  <c r="R148" i="41"/>
  <c r="G147" i="50"/>
  <c r="Q147" i="50"/>
  <c r="T148" i="41"/>
  <c r="O148" i="41"/>
  <c r="P148" i="41"/>
  <c r="S148" i="41"/>
  <c r="Q146" i="41"/>
  <c r="U146" i="41"/>
  <c r="N146" i="41"/>
  <c r="F145" i="50"/>
  <c r="R146" i="41"/>
  <c r="G145" i="50"/>
  <c r="Q145" i="50"/>
  <c r="T146" i="41"/>
  <c r="O146" i="41"/>
  <c r="P146" i="41"/>
  <c r="S146" i="41"/>
  <c r="T311" i="41"/>
  <c r="P311" i="41"/>
  <c r="P310" i="41"/>
  <c r="T309" i="41"/>
  <c r="P309" i="41"/>
  <c r="T307" i="41"/>
  <c r="P307" i="41"/>
  <c r="T305" i="41"/>
  <c r="P305" i="41"/>
  <c r="T303" i="41"/>
  <c r="P303" i="41"/>
  <c r="T301" i="41"/>
  <c r="P301" i="41"/>
  <c r="T299" i="41"/>
  <c r="P299" i="41"/>
  <c r="T297" i="41"/>
  <c r="P297" i="41"/>
  <c r="P295" i="41"/>
  <c r="T294" i="41"/>
  <c r="T293" i="41"/>
  <c r="P293" i="41"/>
  <c r="T292" i="41"/>
  <c r="T290" i="41"/>
  <c r="P290" i="41"/>
  <c r="T289" i="41"/>
  <c r="P289" i="41"/>
  <c r="T288" i="41"/>
  <c r="P288" i="41"/>
  <c r="T286" i="41"/>
  <c r="P286" i="41"/>
  <c r="T285" i="41"/>
  <c r="P285" i="41"/>
  <c r="T284" i="41"/>
  <c r="P284" i="41"/>
  <c r="T283" i="41"/>
  <c r="P283" i="41"/>
  <c r="T282" i="41"/>
  <c r="P282" i="41"/>
  <c r="T281" i="41"/>
  <c r="P281" i="41"/>
  <c r="T280" i="41"/>
  <c r="P280" i="41"/>
  <c r="T279" i="41"/>
  <c r="P279" i="41"/>
  <c r="R278" i="41"/>
  <c r="G277" i="50"/>
  <c r="Q277" i="50"/>
  <c r="R276" i="41"/>
  <c r="G275" i="50"/>
  <c r="R274" i="41"/>
  <c r="G273" i="50"/>
  <c r="Y273" i="50"/>
  <c r="R272" i="41"/>
  <c r="G271" i="50"/>
  <c r="Q271" i="50"/>
  <c r="R270" i="41"/>
  <c r="G269" i="50"/>
  <c r="Q269" i="50"/>
  <c r="R268" i="41"/>
  <c r="G267" i="50"/>
  <c r="Q267" i="50"/>
  <c r="R266" i="41"/>
  <c r="G265" i="50"/>
  <c r="R265" i="41"/>
  <c r="G264" i="50"/>
  <c r="R264" i="41"/>
  <c r="G263" i="50"/>
  <c r="Q263" i="50"/>
  <c r="R263" i="41"/>
  <c r="G262" i="50"/>
  <c r="R262" i="41"/>
  <c r="G261" i="50"/>
  <c r="Q261" i="50"/>
  <c r="R261" i="41"/>
  <c r="G260" i="50"/>
  <c r="Q260" i="50"/>
  <c r="R260" i="41"/>
  <c r="G259" i="50"/>
  <c r="R259" i="41"/>
  <c r="G258" i="50"/>
  <c r="R258" i="41"/>
  <c r="G257" i="50"/>
  <c r="Q257" i="50"/>
  <c r="R257" i="41"/>
  <c r="G256" i="50"/>
  <c r="Q256" i="50"/>
  <c r="R256" i="41"/>
  <c r="G255" i="50"/>
  <c r="Q255" i="50"/>
  <c r="R255" i="41"/>
  <c r="G254" i="50"/>
  <c r="R254" i="41"/>
  <c r="G253" i="50"/>
  <c r="R253" i="41"/>
  <c r="G252" i="50"/>
  <c r="R252" i="41"/>
  <c r="G251" i="50"/>
  <c r="Q251" i="50"/>
  <c r="R251" i="41"/>
  <c r="G250" i="50"/>
  <c r="R250" i="41"/>
  <c r="G249" i="50"/>
  <c r="Q249" i="50"/>
  <c r="R249" i="41"/>
  <c r="G248" i="50"/>
  <c r="Q248" i="50"/>
  <c r="R248" i="41"/>
  <c r="G247" i="50"/>
  <c r="Q247" i="50"/>
  <c r="R247" i="41"/>
  <c r="G246" i="50"/>
  <c r="Q246" i="50"/>
  <c r="R246" i="41"/>
  <c r="G245" i="50"/>
  <c r="R245" i="41"/>
  <c r="G244" i="50"/>
  <c r="Q244" i="50"/>
  <c r="R244" i="41"/>
  <c r="G243" i="50"/>
  <c r="R241" i="41"/>
  <c r="G240" i="50"/>
  <c r="R240" i="41"/>
  <c r="G239" i="50"/>
  <c r="Q239" i="50"/>
  <c r="R239" i="41"/>
  <c r="G238" i="50"/>
  <c r="Q238" i="50"/>
  <c r="R238" i="41"/>
  <c r="G237" i="50"/>
  <c r="R237" i="41"/>
  <c r="G236" i="50"/>
  <c r="R236" i="41"/>
  <c r="G235" i="50"/>
  <c r="R235" i="41"/>
  <c r="G234" i="50"/>
  <c r="Q234" i="50"/>
  <c r="R234" i="41"/>
  <c r="G233" i="50"/>
  <c r="R233" i="41"/>
  <c r="G232" i="50"/>
  <c r="R232" i="41"/>
  <c r="G231" i="50"/>
  <c r="Q231" i="50"/>
  <c r="R231" i="41"/>
  <c r="G230" i="50"/>
  <c r="Q230" i="50"/>
  <c r="R230" i="41"/>
  <c r="G229" i="50"/>
  <c r="R228" i="41"/>
  <c r="G227" i="50"/>
  <c r="AF227" i="50"/>
  <c r="R227" i="41"/>
  <c r="G226" i="50"/>
  <c r="Q226" i="50"/>
  <c r="R226" i="41"/>
  <c r="G225" i="50"/>
  <c r="Q225" i="50"/>
  <c r="R225" i="41"/>
  <c r="G224" i="50"/>
  <c r="Q224" i="50"/>
  <c r="R224" i="41"/>
  <c r="G223" i="50"/>
  <c r="R223" i="41"/>
  <c r="G222" i="50"/>
  <c r="Q222" i="50"/>
  <c r="R222" i="41"/>
  <c r="G221" i="50"/>
  <c r="Q221" i="50"/>
  <c r="R221" i="41"/>
  <c r="G220" i="50"/>
  <c r="R220" i="41"/>
  <c r="G219" i="50"/>
  <c r="N218" i="41"/>
  <c r="F217" i="50"/>
  <c r="P217" i="50"/>
  <c r="N216" i="41"/>
  <c r="F215" i="50"/>
  <c r="P215" i="50"/>
  <c r="N214" i="41"/>
  <c r="F213" i="50"/>
  <c r="X213" i="50"/>
  <c r="N212" i="41"/>
  <c r="F211" i="50"/>
  <c r="P211" i="50"/>
  <c r="A77" i="41"/>
  <c r="A71" i="41"/>
  <c r="A53" i="41"/>
  <c r="A49" i="41"/>
  <c r="A23" i="41"/>
  <c r="A21" i="41"/>
  <c r="G137" i="41"/>
  <c r="G290" i="41"/>
  <c r="F53" i="41"/>
  <c r="G121" i="41"/>
  <c r="G89" i="41"/>
  <c r="F43" i="41"/>
  <c r="Q144" i="41"/>
  <c r="U144" i="41"/>
  <c r="N144" i="41"/>
  <c r="F143" i="50"/>
  <c r="R144" i="41"/>
  <c r="G143" i="50"/>
  <c r="Q143" i="50"/>
  <c r="T144" i="41"/>
  <c r="O144" i="41"/>
  <c r="P144" i="41"/>
  <c r="S144" i="41"/>
  <c r="Q142" i="41"/>
  <c r="U142" i="41"/>
  <c r="N142" i="41"/>
  <c r="F141" i="50"/>
  <c r="AE141" i="50"/>
  <c r="R142" i="41"/>
  <c r="G141" i="50"/>
  <c r="Q141" i="50"/>
  <c r="T142" i="41"/>
  <c r="O142" i="41"/>
  <c r="P142" i="41"/>
  <c r="S142" i="41"/>
  <c r="Q140" i="41"/>
  <c r="U140" i="41"/>
  <c r="N140" i="41"/>
  <c r="F139" i="50"/>
  <c r="R140" i="41"/>
  <c r="G139" i="50"/>
  <c r="Q139" i="50"/>
  <c r="T140" i="41"/>
  <c r="O140" i="41"/>
  <c r="P140" i="41"/>
  <c r="S140" i="41"/>
  <c r="Q138" i="41"/>
  <c r="U138" i="41"/>
  <c r="N138" i="41"/>
  <c r="F137" i="50"/>
  <c r="R138" i="41"/>
  <c r="G137" i="50"/>
  <c r="Q137" i="50"/>
  <c r="T138" i="41"/>
  <c r="O138" i="41"/>
  <c r="P138" i="41"/>
  <c r="S138" i="41"/>
  <c r="Q136" i="41"/>
  <c r="U136" i="41"/>
  <c r="N136" i="41"/>
  <c r="F135" i="50"/>
  <c r="R136" i="41"/>
  <c r="G135" i="50"/>
  <c r="Q135" i="50"/>
  <c r="T136" i="41"/>
  <c r="O136" i="41"/>
  <c r="P136" i="41"/>
  <c r="S136" i="41"/>
  <c r="Q134" i="41"/>
  <c r="U134" i="41"/>
  <c r="N134" i="41"/>
  <c r="F133" i="50"/>
  <c r="P133" i="50"/>
  <c r="R134" i="41"/>
  <c r="G133" i="50"/>
  <c r="Q133" i="50"/>
  <c r="T134" i="41"/>
  <c r="O134" i="41"/>
  <c r="P134" i="41"/>
  <c r="S134" i="41"/>
  <c r="Q132" i="41"/>
  <c r="U132" i="41"/>
  <c r="N132" i="41"/>
  <c r="F131" i="50"/>
  <c r="R132" i="41"/>
  <c r="G131" i="50"/>
  <c r="Q131" i="50"/>
  <c r="T132" i="41"/>
  <c r="O132" i="41"/>
  <c r="P132" i="41"/>
  <c r="S132" i="41"/>
  <c r="Q130" i="41"/>
  <c r="U130" i="41"/>
  <c r="N130" i="41"/>
  <c r="F129" i="50"/>
  <c r="X129" i="50"/>
  <c r="R130" i="41"/>
  <c r="G129" i="50"/>
  <c r="Q129" i="50"/>
  <c r="T130" i="41"/>
  <c r="O130" i="41"/>
  <c r="P130" i="41"/>
  <c r="S130" i="41"/>
  <c r="Q128" i="41"/>
  <c r="U128" i="41"/>
  <c r="N128" i="41"/>
  <c r="F127" i="50"/>
  <c r="R128" i="41"/>
  <c r="G127" i="50"/>
  <c r="Q127" i="50"/>
  <c r="T128" i="41"/>
  <c r="O128" i="41"/>
  <c r="P128" i="41"/>
  <c r="S128" i="41"/>
  <c r="Q126" i="41"/>
  <c r="U126" i="41"/>
  <c r="N126" i="41"/>
  <c r="F125" i="50"/>
  <c r="AE125" i="50"/>
  <c r="R126" i="41"/>
  <c r="G125" i="50"/>
  <c r="Q125" i="50"/>
  <c r="T126" i="41"/>
  <c r="O126" i="41"/>
  <c r="P126" i="41"/>
  <c r="S126" i="41"/>
  <c r="Q124" i="41"/>
  <c r="U124" i="41"/>
  <c r="N124" i="41"/>
  <c r="F123" i="50"/>
  <c r="R124" i="41"/>
  <c r="G123" i="50"/>
  <c r="Q123" i="50"/>
  <c r="T124" i="41"/>
  <c r="O124" i="41"/>
  <c r="P124" i="41"/>
  <c r="S124" i="41"/>
  <c r="Q120" i="41"/>
  <c r="U120" i="41"/>
  <c r="N120" i="41"/>
  <c r="F119" i="50"/>
  <c r="R120" i="41"/>
  <c r="G119" i="50"/>
  <c r="Q119" i="50"/>
  <c r="T120" i="41"/>
  <c r="O120" i="41"/>
  <c r="P120" i="41"/>
  <c r="S120" i="41"/>
  <c r="Q118" i="41"/>
  <c r="U118" i="41"/>
  <c r="N118" i="41"/>
  <c r="F117" i="50"/>
  <c r="R118" i="41"/>
  <c r="G117" i="50"/>
  <c r="Q117" i="50"/>
  <c r="T118" i="41"/>
  <c r="O118" i="41"/>
  <c r="P118" i="41"/>
  <c r="S118" i="41"/>
  <c r="Q116" i="41"/>
  <c r="U116" i="41"/>
  <c r="N116" i="41"/>
  <c r="F115" i="50"/>
  <c r="R116" i="41"/>
  <c r="G115" i="50"/>
  <c r="T116" i="41"/>
  <c r="O116" i="41"/>
  <c r="P116" i="41"/>
  <c r="S116" i="41"/>
  <c r="Q114" i="41"/>
  <c r="U114" i="41"/>
  <c r="N114" i="41"/>
  <c r="F113" i="50"/>
  <c r="X113" i="50"/>
  <c r="R114" i="41"/>
  <c r="G113" i="50"/>
  <c r="Q113" i="50"/>
  <c r="T114" i="41"/>
  <c r="O114" i="41"/>
  <c r="P114" i="41"/>
  <c r="S114" i="41"/>
  <c r="U112" i="41"/>
  <c r="O112" i="41"/>
  <c r="S112" i="41"/>
  <c r="Q110" i="41"/>
  <c r="U110" i="41"/>
  <c r="N110" i="41"/>
  <c r="F109" i="50"/>
  <c r="R110" i="41"/>
  <c r="G109" i="50"/>
  <c r="T110" i="41"/>
  <c r="O110" i="41"/>
  <c r="P110" i="41"/>
  <c r="S110" i="41"/>
  <c r="Q108" i="41"/>
  <c r="U108" i="41"/>
  <c r="N108" i="41"/>
  <c r="F107" i="50"/>
  <c r="P107" i="50"/>
  <c r="R108" i="41"/>
  <c r="G107" i="50"/>
  <c r="T108" i="41"/>
  <c r="O108" i="41"/>
  <c r="P108" i="41"/>
  <c r="S108" i="41"/>
  <c r="Q106" i="41"/>
  <c r="U106" i="41"/>
  <c r="N106" i="41"/>
  <c r="F105" i="50"/>
  <c r="P105" i="50"/>
  <c r="R106" i="41"/>
  <c r="G105" i="50"/>
  <c r="T106" i="41"/>
  <c r="O106" i="41"/>
  <c r="P106" i="41"/>
  <c r="S106" i="41"/>
  <c r="U104" i="41"/>
  <c r="S104" i="41"/>
  <c r="Q102" i="41"/>
  <c r="U102" i="41"/>
  <c r="N102" i="41"/>
  <c r="F101" i="50"/>
  <c r="R102" i="41"/>
  <c r="G101" i="50"/>
  <c r="T102" i="41"/>
  <c r="O102" i="41"/>
  <c r="P102" i="41"/>
  <c r="S102" i="41"/>
  <c r="Q100" i="41"/>
  <c r="U100" i="41"/>
  <c r="N100" i="41"/>
  <c r="F99" i="50"/>
  <c r="R100" i="41"/>
  <c r="G99" i="50"/>
  <c r="Q99" i="50"/>
  <c r="T100" i="41"/>
  <c r="O100" i="41"/>
  <c r="P100" i="41"/>
  <c r="S100" i="41"/>
  <c r="Q98" i="41"/>
  <c r="U98" i="41"/>
  <c r="N98" i="41"/>
  <c r="F97" i="50"/>
  <c r="R98" i="41"/>
  <c r="G97" i="50"/>
  <c r="T98" i="41"/>
  <c r="O98" i="41"/>
  <c r="P98" i="41"/>
  <c r="S98" i="41"/>
  <c r="Q96" i="41"/>
  <c r="U96" i="41"/>
  <c r="N96" i="41"/>
  <c r="F95" i="50"/>
  <c r="R96" i="41"/>
  <c r="G95" i="50"/>
  <c r="Q95" i="50"/>
  <c r="T96" i="41"/>
  <c r="O96" i="41"/>
  <c r="P96" i="41"/>
  <c r="S96" i="41"/>
  <c r="Q94" i="41"/>
  <c r="U94" i="41"/>
  <c r="N94" i="41"/>
  <c r="F93" i="50"/>
  <c r="AE93" i="50"/>
  <c r="R94" i="41"/>
  <c r="G93" i="50"/>
  <c r="T94" i="41"/>
  <c r="O94" i="41"/>
  <c r="P94" i="41"/>
  <c r="S94" i="41"/>
  <c r="Q92" i="41"/>
  <c r="U92" i="41"/>
  <c r="N92" i="41"/>
  <c r="F91" i="50"/>
  <c r="R92" i="41"/>
  <c r="G91" i="50"/>
  <c r="Q91" i="50"/>
  <c r="T92" i="41"/>
  <c r="O92" i="41"/>
  <c r="P92" i="41"/>
  <c r="S92" i="41"/>
  <c r="Q90" i="41"/>
  <c r="U90" i="41"/>
  <c r="N90" i="41"/>
  <c r="F89" i="50"/>
  <c r="R90" i="41"/>
  <c r="G89" i="50"/>
  <c r="T90" i="41"/>
  <c r="O90" i="41"/>
  <c r="P90" i="41"/>
  <c r="S90" i="41"/>
  <c r="Q88" i="41"/>
  <c r="U88" i="41"/>
  <c r="N88" i="41"/>
  <c r="F87" i="50"/>
  <c r="R88" i="41"/>
  <c r="G87" i="50"/>
  <c r="Q87" i="50"/>
  <c r="T88" i="41"/>
  <c r="O88" i="41"/>
  <c r="P88" i="41"/>
  <c r="S88" i="41"/>
  <c r="Q86" i="41"/>
  <c r="U86" i="41"/>
  <c r="N86" i="41"/>
  <c r="F85" i="50"/>
  <c r="X85" i="50"/>
  <c r="R86" i="41"/>
  <c r="G85" i="50"/>
  <c r="T86" i="41"/>
  <c r="O86" i="41"/>
  <c r="P86" i="41"/>
  <c r="S86" i="41"/>
  <c r="Q84" i="41"/>
  <c r="U84" i="41"/>
  <c r="N84" i="41"/>
  <c r="F83" i="50"/>
  <c r="AE83" i="50"/>
  <c r="R84" i="41"/>
  <c r="G83" i="50"/>
  <c r="Q83" i="50"/>
  <c r="T84" i="41"/>
  <c r="O84" i="41"/>
  <c r="P84" i="41"/>
  <c r="S84" i="41"/>
  <c r="Q82" i="41"/>
  <c r="U82" i="41"/>
  <c r="N82" i="41"/>
  <c r="F81" i="50"/>
  <c r="R82" i="41"/>
  <c r="G81" i="50"/>
  <c r="T82" i="41"/>
  <c r="O82" i="41"/>
  <c r="P82" i="41"/>
  <c r="S82" i="41"/>
  <c r="Q80" i="41"/>
  <c r="U80" i="41"/>
  <c r="N80" i="41"/>
  <c r="F79" i="50"/>
  <c r="R80" i="41"/>
  <c r="G79" i="50"/>
  <c r="Q79" i="50"/>
  <c r="T80" i="41"/>
  <c r="O80" i="41"/>
  <c r="P80" i="41"/>
  <c r="S80" i="41"/>
  <c r="Q78" i="41"/>
  <c r="U78" i="41"/>
  <c r="N78" i="41"/>
  <c r="F77" i="50"/>
  <c r="X77" i="50"/>
  <c r="R78" i="41"/>
  <c r="G77" i="50"/>
  <c r="T78" i="41"/>
  <c r="O78" i="41"/>
  <c r="P78" i="41"/>
  <c r="S78" i="41"/>
  <c r="Q76" i="41"/>
  <c r="U76" i="41"/>
  <c r="N76" i="41"/>
  <c r="F75" i="50"/>
  <c r="R76" i="41"/>
  <c r="G75" i="50"/>
  <c r="Q75" i="50"/>
  <c r="T76" i="41"/>
  <c r="O76" i="41"/>
  <c r="P76" i="41"/>
  <c r="S76" i="41"/>
  <c r="Q74" i="41"/>
  <c r="U74" i="41"/>
  <c r="N74" i="41"/>
  <c r="F73" i="50"/>
  <c r="X73" i="50"/>
  <c r="R74" i="41"/>
  <c r="G73" i="50"/>
  <c r="T74" i="41"/>
  <c r="O74" i="41"/>
  <c r="P74" i="41"/>
  <c r="S74" i="41"/>
  <c r="Q72" i="41"/>
  <c r="U72" i="41"/>
  <c r="N72" i="41"/>
  <c r="F71" i="50"/>
  <c r="R72" i="41"/>
  <c r="G71" i="50"/>
  <c r="Q71" i="50"/>
  <c r="T72" i="41"/>
  <c r="O72" i="41"/>
  <c r="P72" i="41"/>
  <c r="S72" i="41"/>
  <c r="Q70" i="41"/>
  <c r="U70" i="41"/>
  <c r="N70" i="41"/>
  <c r="F69" i="50"/>
  <c r="X69" i="50"/>
  <c r="R70" i="41"/>
  <c r="G69" i="50"/>
  <c r="T70" i="41"/>
  <c r="O70" i="41"/>
  <c r="P70" i="41"/>
  <c r="S70" i="41"/>
  <c r="Q68" i="41"/>
  <c r="U68" i="41"/>
  <c r="N68" i="41"/>
  <c r="F67" i="50"/>
  <c r="R68" i="41"/>
  <c r="G67" i="50"/>
  <c r="Q67" i="50"/>
  <c r="T68" i="41"/>
  <c r="O68" i="41"/>
  <c r="P68" i="41"/>
  <c r="S68" i="41"/>
  <c r="O66" i="41"/>
  <c r="S66" i="41"/>
  <c r="Q66" i="41"/>
  <c r="U66" i="41"/>
  <c r="N66" i="41"/>
  <c r="F65" i="50"/>
  <c r="P65" i="50"/>
  <c r="R66" i="41"/>
  <c r="G65" i="50"/>
  <c r="P66" i="41"/>
  <c r="T66" i="41"/>
  <c r="O64" i="41"/>
  <c r="S64" i="41"/>
  <c r="P64" i="41"/>
  <c r="R64" i="41"/>
  <c r="G63" i="50"/>
  <c r="N64" i="41"/>
  <c r="F63" i="50"/>
  <c r="U64" i="41"/>
  <c r="Q64" i="41"/>
  <c r="T64" i="41"/>
  <c r="O62" i="41"/>
  <c r="S62" i="41"/>
  <c r="P62" i="41"/>
  <c r="T62" i="41"/>
  <c r="R62" i="41"/>
  <c r="G61" i="50"/>
  <c r="N62" i="41"/>
  <c r="F61" i="50"/>
  <c r="P61" i="50"/>
  <c r="Q62" i="41"/>
  <c r="U62" i="41"/>
  <c r="O60" i="41"/>
  <c r="S60" i="41"/>
  <c r="P60" i="41"/>
  <c r="T60" i="41"/>
  <c r="R60" i="41"/>
  <c r="G59" i="50"/>
  <c r="N60" i="41"/>
  <c r="F59" i="50"/>
  <c r="P59" i="50"/>
  <c r="Q60" i="41"/>
  <c r="U60" i="41"/>
  <c r="O58" i="41"/>
  <c r="S58" i="41"/>
  <c r="P58" i="41"/>
  <c r="T58" i="41"/>
  <c r="R58" i="41"/>
  <c r="G57" i="50"/>
  <c r="Q57" i="50"/>
  <c r="N58" i="41"/>
  <c r="F57" i="50"/>
  <c r="P57" i="50"/>
  <c r="Q58" i="41"/>
  <c r="U58" i="41"/>
  <c r="O56" i="41"/>
  <c r="S56" i="41"/>
  <c r="P56" i="41"/>
  <c r="T56" i="41"/>
  <c r="R56" i="41"/>
  <c r="G55" i="50"/>
  <c r="Q55" i="50"/>
  <c r="N56" i="41"/>
  <c r="F55" i="50"/>
  <c r="AE55" i="50"/>
  <c r="Q56" i="41"/>
  <c r="U56" i="41"/>
  <c r="O54" i="41"/>
  <c r="S54" i="41"/>
  <c r="P54" i="41"/>
  <c r="T54" i="41"/>
  <c r="R54" i="41"/>
  <c r="G53" i="50"/>
  <c r="N54" i="41"/>
  <c r="F53" i="50"/>
  <c r="P53" i="50"/>
  <c r="Q54" i="41"/>
  <c r="U54" i="41"/>
  <c r="O52" i="41"/>
  <c r="S52" i="41"/>
  <c r="P52" i="41"/>
  <c r="T52" i="41"/>
  <c r="R52" i="41"/>
  <c r="G51" i="50"/>
  <c r="N52" i="41"/>
  <c r="F51" i="50"/>
  <c r="P51" i="50"/>
  <c r="Q52" i="41"/>
  <c r="U52" i="41"/>
  <c r="O50" i="41"/>
  <c r="S50" i="41"/>
  <c r="P50" i="41"/>
  <c r="T50" i="41"/>
  <c r="R50" i="41"/>
  <c r="G49" i="50"/>
  <c r="Q49" i="50"/>
  <c r="U50" i="41"/>
  <c r="N50" i="41"/>
  <c r="F49" i="50"/>
  <c r="Q50" i="41"/>
  <c r="O48" i="41"/>
  <c r="S48" i="41"/>
  <c r="P48" i="41"/>
  <c r="T48" i="41"/>
  <c r="R48" i="41"/>
  <c r="G47" i="50"/>
  <c r="Q47" i="50"/>
  <c r="U48" i="41"/>
  <c r="N48" i="41"/>
  <c r="F47" i="50"/>
  <c r="Q48" i="41"/>
  <c r="O46" i="41"/>
  <c r="S46" i="41"/>
  <c r="P46" i="41"/>
  <c r="T46" i="41"/>
  <c r="R46" i="41"/>
  <c r="G45" i="50"/>
  <c r="Q45" i="50"/>
  <c r="U46" i="41"/>
  <c r="N46" i="41"/>
  <c r="F45" i="50"/>
  <c r="Q46" i="41"/>
  <c r="O44" i="41"/>
  <c r="S44" i="41"/>
  <c r="P44" i="41"/>
  <c r="T44" i="41"/>
  <c r="R44" i="41"/>
  <c r="G43" i="50"/>
  <c r="U44" i="41"/>
  <c r="N44" i="41"/>
  <c r="F43" i="50"/>
  <c r="P43" i="50"/>
  <c r="Q44" i="41"/>
  <c r="O42" i="41"/>
  <c r="S42" i="41"/>
  <c r="P42" i="41"/>
  <c r="T42" i="41"/>
  <c r="R42" i="41"/>
  <c r="G41" i="50"/>
  <c r="Q41" i="50"/>
  <c r="U42" i="41"/>
  <c r="N42" i="41"/>
  <c r="F41" i="50"/>
  <c r="Q42" i="41"/>
  <c r="O40" i="41"/>
  <c r="S40" i="41"/>
  <c r="P40" i="41"/>
  <c r="T40" i="41"/>
  <c r="R40" i="41"/>
  <c r="G39" i="50"/>
  <c r="Q39" i="50"/>
  <c r="U40" i="41"/>
  <c r="N40" i="41"/>
  <c r="F39" i="50"/>
  <c r="P39" i="50"/>
  <c r="Q40" i="41"/>
  <c r="O38" i="41"/>
  <c r="S38" i="41"/>
  <c r="P38" i="41"/>
  <c r="T38" i="41"/>
  <c r="R38" i="41"/>
  <c r="G37" i="50"/>
  <c r="U38" i="41"/>
  <c r="N38" i="41"/>
  <c r="F37" i="50"/>
  <c r="P37" i="50"/>
  <c r="Q38" i="41"/>
  <c r="O36" i="41"/>
  <c r="S36" i="41"/>
  <c r="P36" i="41"/>
  <c r="T36" i="41"/>
  <c r="R36" i="41"/>
  <c r="G35" i="50"/>
  <c r="Q35" i="50"/>
  <c r="U36" i="41"/>
  <c r="N36" i="41"/>
  <c r="F35" i="50"/>
  <c r="Q36" i="41"/>
  <c r="O34" i="41"/>
  <c r="S34" i="41"/>
  <c r="P34" i="41"/>
  <c r="T34" i="41"/>
  <c r="R34" i="41"/>
  <c r="G33" i="50"/>
  <c r="U34" i="41"/>
  <c r="N34" i="41"/>
  <c r="F33" i="50"/>
  <c r="Q34" i="41"/>
  <c r="O32" i="41"/>
  <c r="S32" i="41"/>
  <c r="P32" i="41"/>
  <c r="T32" i="41"/>
  <c r="R32" i="41"/>
  <c r="G31" i="50"/>
  <c r="Q31" i="50"/>
  <c r="U32" i="41"/>
  <c r="N32" i="41"/>
  <c r="F31" i="50"/>
  <c r="Q32" i="41"/>
  <c r="O30" i="41"/>
  <c r="S30" i="41"/>
  <c r="P30" i="41"/>
  <c r="T30" i="41"/>
  <c r="R30" i="41"/>
  <c r="G29" i="50"/>
  <c r="Q29" i="50"/>
  <c r="U30" i="41"/>
  <c r="N30" i="41"/>
  <c r="F29" i="50"/>
  <c r="AE29" i="50"/>
  <c r="Q30" i="41"/>
  <c r="O28" i="41"/>
  <c r="S28" i="41"/>
  <c r="P28" i="41"/>
  <c r="T28" i="41"/>
  <c r="R28" i="41"/>
  <c r="G27" i="50"/>
  <c r="Q27" i="50"/>
  <c r="U28" i="41"/>
  <c r="N28" i="41"/>
  <c r="F27" i="50"/>
  <c r="P27" i="50"/>
  <c r="Q28" i="41"/>
  <c r="O26" i="41"/>
  <c r="S26" i="41"/>
  <c r="P26" i="41"/>
  <c r="T26" i="41"/>
  <c r="R26" i="41"/>
  <c r="G25" i="50"/>
  <c r="U26" i="41"/>
  <c r="N26" i="41"/>
  <c r="F25" i="50"/>
  <c r="Q26" i="41"/>
  <c r="S24" i="41"/>
  <c r="T24" i="41"/>
  <c r="Q24" i="41"/>
  <c r="O22" i="41"/>
  <c r="S22" i="41"/>
  <c r="P22" i="41"/>
  <c r="T22" i="41"/>
  <c r="R22" i="41"/>
  <c r="G21" i="50"/>
  <c r="Q21" i="50"/>
  <c r="U22" i="41"/>
  <c r="N22" i="41"/>
  <c r="F21" i="50"/>
  <c r="AE21" i="50"/>
  <c r="Q22" i="41"/>
  <c r="O20" i="41"/>
  <c r="S20" i="41"/>
  <c r="P20" i="41"/>
  <c r="T20" i="41"/>
  <c r="R20" i="41"/>
  <c r="G19" i="50"/>
  <c r="U20" i="41"/>
  <c r="N20" i="41"/>
  <c r="F19" i="50"/>
  <c r="Q20" i="41"/>
  <c r="O18" i="41"/>
  <c r="S18" i="41"/>
  <c r="P18" i="41"/>
  <c r="T18" i="41"/>
  <c r="R18" i="41"/>
  <c r="G17" i="50"/>
  <c r="Q17" i="50"/>
  <c r="U18" i="41"/>
  <c r="N18" i="41"/>
  <c r="F17" i="50"/>
  <c r="Q18" i="41"/>
  <c r="O16" i="41"/>
  <c r="S16" i="41"/>
  <c r="P16" i="41"/>
  <c r="T16" i="41"/>
  <c r="R16" i="41"/>
  <c r="G15" i="50"/>
  <c r="U16" i="41"/>
  <c r="N16" i="41"/>
  <c r="F15" i="50"/>
  <c r="AE15" i="50"/>
  <c r="Q16" i="41"/>
  <c r="O14" i="41"/>
  <c r="S14" i="41"/>
  <c r="P14" i="41"/>
  <c r="T14" i="41"/>
  <c r="R14" i="41"/>
  <c r="G13" i="50"/>
  <c r="Q13" i="50"/>
  <c r="U14" i="41"/>
  <c r="N14" i="41"/>
  <c r="F13" i="50"/>
  <c r="Q14" i="41"/>
  <c r="O12" i="41"/>
  <c r="S12" i="41"/>
  <c r="P12" i="41"/>
  <c r="T12" i="41"/>
  <c r="R12" i="41"/>
  <c r="G11" i="50"/>
  <c r="Q11" i="50"/>
  <c r="U12" i="41"/>
  <c r="N12" i="41"/>
  <c r="F11" i="50"/>
  <c r="Q12" i="41"/>
  <c r="O10" i="41"/>
  <c r="S10" i="41"/>
  <c r="P10" i="41"/>
  <c r="T10" i="41"/>
  <c r="R10" i="41"/>
  <c r="G9" i="50"/>
  <c r="Q9" i="50"/>
  <c r="U10" i="41"/>
  <c r="N10" i="41"/>
  <c r="F9" i="50"/>
  <c r="Q10" i="41"/>
  <c r="S311" i="41"/>
  <c r="O311" i="41"/>
  <c r="S310" i="41"/>
  <c r="S309" i="41"/>
  <c r="O309" i="41"/>
  <c r="S307" i="41"/>
  <c r="O307" i="41"/>
  <c r="S306" i="41"/>
  <c r="S305" i="41"/>
  <c r="O305" i="41"/>
  <c r="S304" i="41"/>
  <c r="S303" i="41"/>
  <c r="O303" i="41"/>
  <c r="S302" i="41"/>
  <c r="S301" i="41"/>
  <c r="O301" i="41"/>
  <c r="S300" i="41"/>
  <c r="S299" i="41"/>
  <c r="O299" i="41"/>
  <c r="S298" i="41"/>
  <c r="S297" i="41"/>
  <c r="O297" i="41"/>
  <c r="S296" i="41"/>
  <c r="S294" i="41"/>
  <c r="S293" i="41"/>
  <c r="O293" i="41"/>
  <c r="S292" i="41"/>
  <c r="S290" i="41"/>
  <c r="O290" i="41"/>
  <c r="S289" i="41"/>
  <c r="O289" i="41"/>
  <c r="S288" i="41"/>
  <c r="O288" i="41"/>
  <c r="S287" i="41"/>
  <c r="S286" i="41"/>
  <c r="O286" i="41"/>
  <c r="S285" i="41"/>
  <c r="O285" i="41"/>
  <c r="S284" i="41"/>
  <c r="O284" i="41"/>
  <c r="S283" i="41"/>
  <c r="O283" i="41"/>
  <c r="S282" i="41"/>
  <c r="O282" i="41"/>
  <c r="S281" i="41"/>
  <c r="O281" i="41"/>
  <c r="S280" i="41"/>
  <c r="O280" i="41"/>
  <c r="S279" i="41"/>
  <c r="O279" i="41"/>
  <c r="Q276" i="41"/>
  <c r="Q274" i="41"/>
  <c r="Q272" i="41"/>
  <c r="Q270" i="41"/>
  <c r="Q268" i="41"/>
  <c r="Q266" i="41"/>
  <c r="Q264" i="41"/>
  <c r="Q262" i="41"/>
  <c r="Q260" i="41"/>
  <c r="Q258" i="41"/>
  <c r="Q256" i="41"/>
  <c r="Q254" i="41"/>
  <c r="Q252" i="41"/>
  <c r="Q250" i="41"/>
  <c r="Q248" i="41"/>
  <c r="Q246" i="41"/>
  <c r="Q244" i="41"/>
  <c r="Q242" i="41"/>
  <c r="Q240" i="41"/>
  <c r="Q238" i="41"/>
  <c r="Q236" i="41"/>
  <c r="Q234" i="41"/>
  <c r="Q232" i="41"/>
  <c r="Q230" i="41"/>
  <c r="Q228" i="41"/>
  <c r="Q226" i="41"/>
  <c r="Q224" i="41"/>
  <c r="Q222" i="41"/>
  <c r="Q220" i="41"/>
  <c r="O277" i="41"/>
  <c r="P277" i="41"/>
  <c r="O275" i="41"/>
  <c r="P275" i="41"/>
  <c r="O273" i="41"/>
  <c r="P273" i="41"/>
  <c r="O271" i="41"/>
  <c r="P271" i="41"/>
  <c r="O269" i="41"/>
  <c r="P269" i="41"/>
  <c r="O267" i="41"/>
  <c r="P267" i="41"/>
  <c r="O265" i="41"/>
  <c r="S265" i="41"/>
  <c r="P265" i="41"/>
  <c r="T265" i="41"/>
  <c r="O263" i="41"/>
  <c r="S263" i="41"/>
  <c r="P263" i="41"/>
  <c r="T263" i="41"/>
  <c r="O261" i="41"/>
  <c r="S261" i="41"/>
  <c r="P261" i="41"/>
  <c r="T261" i="41"/>
  <c r="O259" i="41"/>
  <c r="S259" i="41"/>
  <c r="P259" i="41"/>
  <c r="T259" i="41"/>
  <c r="O257" i="41"/>
  <c r="S257" i="41"/>
  <c r="P257" i="41"/>
  <c r="T257" i="41"/>
  <c r="O255" i="41"/>
  <c r="S255" i="41"/>
  <c r="P255" i="41"/>
  <c r="T255" i="41"/>
  <c r="O253" i="41"/>
  <c r="S253" i="41"/>
  <c r="P253" i="41"/>
  <c r="T253" i="41"/>
  <c r="O251" i="41"/>
  <c r="S251" i="41"/>
  <c r="P251" i="41"/>
  <c r="T251" i="41"/>
  <c r="O249" i="41"/>
  <c r="S249" i="41"/>
  <c r="P249" i="41"/>
  <c r="T249" i="41"/>
  <c r="O247" i="41"/>
  <c r="S247" i="41"/>
  <c r="P247" i="41"/>
  <c r="T247" i="41"/>
  <c r="O245" i="41"/>
  <c r="S245" i="41"/>
  <c r="P245" i="41"/>
  <c r="T245" i="41"/>
  <c r="T243" i="41"/>
  <c r="O241" i="41"/>
  <c r="S241" i="41"/>
  <c r="P241" i="41"/>
  <c r="T241" i="41"/>
  <c r="O239" i="41"/>
  <c r="S239" i="41"/>
  <c r="P239" i="41"/>
  <c r="T239" i="41"/>
  <c r="O237" i="41"/>
  <c r="S237" i="41"/>
  <c r="P237" i="41"/>
  <c r="T237" i="41"/>
  <c r="O235" i="41"/>
  <c r="S235" i="41"/>
  <c r="P235" i="41"/>
  <c r="T235" i="41"/>
  <c r="O233" i="41"/>
  <c r="S233" i="41"/>
  <c r="P233" i="41"/>
  <c r="T233" i="41"/>
  <c r="O231" i="41"/>
  <c r="S231" i="41"/>
  <c r="P231" i="41"/>
  <c r="T231" i="41"/>
  <c r="S229" i="41"/>
  <c r="O227" i="41"/>
  <c r="S227" i="41"/>
  <c r="P227" i="41"/>
  <c r="T227" i="41"/>
  <c r="O225" i="41"/>
  <c r="S225" i="41"/>
  <c r="P225" i="41"/>
  <c r="T225" i="41"/>
  <c r="O223" i="41"/>
  <c r="S223" i="41"/>
  <c r="P223" i="41"/>
  <c r="T223" i="41"/>
  <c r="O221" i="41"/>
  <c r="S221" i="41"/>
  <c r="P221" i="41"/>
  <c r="T221" i="41"/>
  <c r="T219" i="41"/>
  <c r="Q217" i="41"/>
  <c r="U217" i="41"/>
  <c r="O217" i="41"/>
  <c r="S217" i="41"/>
  <c r="P217" i="41"/>
  <c r="T217" i="41"/>
  <c r="Q215" i="41"/>
  <c r="U215" i="41"/>
  <c r="O215" i="41"/>
  <c r="S215" i="41"/>
  <c r="P215" i="41"/>
  <c r="T215" i="41"/>
  <c r="Q213" i="41"/>
  <c r="U213" i="41"/>
  <c r="O213" i="41"/>
  <c r="S213" i="41"/>
  <c r="P213" i="41"/>
  <c r="T213" i="41"/>
  <c r="Q211" i="41"/>
  <c r="U211" i="41"/>
  <c r="N211" i="41"/>
  <c r="F210" i="50"/>
  <c r="P210" i="50"/>
  <c r="O211" i="41"/>
  <c r="S211" i="41"/>
  <c r="P211" i="41"/>
  <c r="T211" i="41"/>
  <c r="Q207" i="41"/>
  <c r="U207" i="41"/>
  <c r="N207" i="41"/>
  <c r="F206" i="50"/>
  <c r="P206" i="50"/>
  <c r="R207" i="41"/>
  <c r="G206" i="50"/>
  <c r="Q206" i="50"/>
  <c r="O207" i="41"/>
  <c r="S207" i="41"/>
  <c r="P207" i="41"/>
  <c r="T207" i="41"/>
  <c r="Q205" i="41"/>
  <c r="U205" i="41"/>
  <c r="N205" i="41"/>
  <c r="F204" i="50"/>
  <c r="P204" i="50"/>
  <c r="R205" i="41"/>
  <c r="G204" i="50"/>
  <c r="Q204" i="50"/>
  <c r="O205" i="41"/>
  <c r="S205" i="41"/>
  <c r="P205" i="41"/>
  <c r="T205" i="41"/>
  <c r="Q203" i="41"/>
  <c r="U203" i="41"/>
  <c r="N203" i="41"/>
  <c r="F202" i="50"/>
  <c r="R203" i="41"/>
  <c r="G202" i="50"/>
  <c r="Q202" i="50"/>
  <c r="O203" i="41"/>
  <c r="S203" i="41"/>
  <c r="P203" i="41"/>
  <c r="T203" i="41"/>
  <c r="Q201" i="41"/>
  <c r="U201" i="41"/>
  <c r="N201" i="41"/>
  <c r="F200" i="50"/>
  <c r="R201" i="41"/>
  <c r="G200" i="50"/>
  <c r="Q200" i="50"/>
  <c r="O201" i="41"/>
  <c r="S201" i="41"/>
  <c r="P201" i="41"/>
  <c r="T201" i="41"/>
  <c r="Q199" i="41"/>
  <c r="U199" i="41"/>
  <c r="N199" i="41"/>
  <c r="F198" i="50"/>
  <c r="R199" i="41"/>
  <c r="G198" i="50"/>
  <c r="Q198" i="50"/>
  <c r="O199" i="41"/>
  <c r="S199" i="41"/>
  <c r="P199" i="41"/>
  <c r="T199" i="41"/>
  <c r="Q197" i="41"/>
  <c r="U197" i="41"/>
  <c r="N197" i="41"/>
  <c r="F196" i="50"/>
  <c r="P196" i="50"/>
  <c r="R197" i="41"/>
  <c r="G196" i="50"/>
  <c r="Q196" i="50"/>
  <c r="O197" i="41"/>
  <c r="S197" i="41"/>
  <c r="P197" i="41"/>
  <c r="T197" i="41"/>
  <c r="Q195" i="41"/>
  <c r="U195" i="41"/>
  <c r="N195" i="41"/>
  <c r="F194" i="50"/>
  <c r="P194" i="50"/>
  <c r="R195" i="41"/>
  <c r="G194" i="50"/>
  <c r="Q194" i="50"/>
  <c r="O195" i="41"/>
  <c r="S195" i="41"/>
  <c r="P195" i="41"/>
  <c r="T195" i="41"/>
  <c r="Q193" i="41"/>
  <c r="U193" i="41"/>
  <c r="N193" i="41"/>
  <c r="F192" i="50"/>
  <c r="R193" i="41"/>
  <c r="G192" i="50"/>
  <c r="Q192" i="50"/>
  <c r="O193" i="41"/>
  <c r="S193" i="41"/>
  <c r="P193" i="41"/>
  <c r="T193" i="41"/>
  <c r="Q191" i="41"/>
  <c r="U191" i="41"/>
  <c r="N191" i="41"/>
  <c r="F190" i="50"/>
  <c r="P190" i="50"/>
  <c r="R191" i="41"/>
  <c r="G190" i="50"/>
  <c r="Q190" i="50"/>
  <c r="O191" i="41"/>
  <c r="S191" i="41"/>
  <c r="P191" i="41"/>
  <c r="T191" i="41"/>
  <c r="S189" i="41"/>
  <c r="Q187" i="41"/>
  <c r="U187" i="41"/>
  <c r="N187" i="41"/>
  <c r="F186" i="50"/>
  <c r="P186" i="50"/>
  <c r="R187" i="41"/>
  <c r="G186" i="50"/>
  <c r="O187" i="41"/>
  <c r="S187" i="41"/>
  <c r="P187" i="41"/>
  <c r="T187" i="41"/>
  <c r="Q185" i="41"/>
  <c r="U185" i="41"/>
  <c r="N185" i="41"/>
  <c r="F184" i="50"/>
  <c r="R185" i="41"/>
  <c r="G184" i="50"/>
  <c r="Q184" i="50"/>
  <c r="O185" i="41"/>
  <c r="S185" i="41"/>
  <c r="P185" i="41"/>
  <c r="T185" i="41"/>
  <c r="Q183" i="41"/>
  <c r="U183" i="41"/>
  <c r="N183" i="41"/>
  <c r="F182" i="50"/>
  <c r="P182" i="50"/>
  <c r="R183" i="41"/>
  <c r="G182" i="50"/>
  <c r="Q182" i="50"/>
  <c r="O183" i="41"/>
  <c r="S183" i="41"/>
  <c r="P183" i="41"/>
  <c r="T183" i="41"/>
  <c r="Q181" i="41"/>
  <c r="U181" i="41"/>
  <c r="N181" i="41"/>
  <c r="F180" i="50"/>
  <c r="R181" i="41"/>
  <c r="G180" i="50"/>
  <c r="O181" i="41"/>
  <c r="S181" i="41"/>
  <c r="P181" i="41"/>
  <c r="T181" i="41"/>
  <c r="Q179" i="41"/>
  <c r="U179" i="41"/>
  <c r="N179" i="41"/>
  <c r="F178" i="50"/>
  <c r="P178" i="50"/>
  <c r="R179" i="41"/>
  <c r="G178" i="50"/>
  <c r="O179" i="41"/>
  <c r="S179" i="41"/>
  <c r="P179" i="41"/>
  <c r="T179" i="41"/>
  <c r="Q177" i="41"/>
  <c r="U177" i="41"/>
  <c r="N177" i="41"/>
  <c r="F176" i="50"/>
  <c r="R177" i="41"/>
  <c r="G176" i="50"/>
  <c r="Q176" i="50"/>
  <c r="O177" i="41"/>
  <c r="S177" i="41"/>
  <c r="P177" i="41"/>
  <c r="T177" i="41"/>
  <c r="Q175" i="41"/>
  <c r="U175" i="41"/>
  <c r="N175" i="41"/>
  <c r="F174" i="50"/>
  <c r="R175" i="41"/>
  <c r="G174" i="50"/>
  <c r="Q174" i="50"/>
  <c r="O175" i="41"/>
  <c r="S175" i="41"/>
  <c r="P175" i="41"/>
  <c r="T175" i="41"/>
  <c r="U173" i="41"/>
  <c r="S173" i="41"/>
  <c r="T173" i="41"/>
  <c r="Q171" i="41"/>
  <c r="U171" i="41"/>
  <c r="N171" i="41"/>
  <c r="F170" i="50"/>
  <c r="P170" i="50"/>
  <c r="R171" i="41"/>
  <c r="G170" i="50"/>
  <c r="Q170" i="50"/>
  <c r="O171" i="41"/>
  <c r="S171" i="41"/>
  <c r="P171" i="41"/>
  <c r="T171" i="41"/>
  <c r="Q169" i="41"/>
  <c r="U169" i="41"/>
  <c r="N169" i="41"/>
  <c r="F168" i="50"/>
  <c r="P168" i="50"/>
  <c r="R169" i="41"/>
  <c r="G168" i="50"/>
  <c r="O169" i="41"/>
  <c r="S169" i="41"/>
  <c r="P169" i="41"/>
  <c r="T169" i="41"/>
  <c r="Q167" i="41"/>
  <c r="U167" i="41"/>
  <c r="N167" i="41"/>
  <c r="F166" i="50"/>
  <c r="P166" i="50"/>
  <c r="R167" i="41"/>
  <c r="G166" i="50"/>
  <c r="O167" i="41"/>
  <c r="S167" i="41"/>
  <c r="P167" i="41"/>
  <c r="T167" i="41"/>
  <c r="Q165" i="41"/>
  <c r="U165" i="41"/>
  <c r="N165" i="41"/>
  <c r="F164" i="50"/>
  <c r="R165" i="41"/>
  <c r="G164" i="50"/>
  <c r="Q164" i="50"/>
  <c r="O165" i="41"/>
  <c r="S165" i="41"/>
  <c r="P165" i="41"/>
  <c r="T165" i="41"/>
  <c r="Q163" i="41"/>
  <c r="U163" i="41"/>
  <c r="N163" i="41"/>
  <c r="F162" i="50"/>
  <c r="P162" i="50"/>
  <c r="R163" i="41"/>
  <c r="G162" i="50"/>
  <c r="Q162" i="50"/>
  <c r="O163" i="41"/>
  <c r="S163" i="41"/>
  <c r="P163" i="41"/>
  <c r="T163" i="41"/>
  <c r="Q161" i="41"/>
  <c r="U161" i="41"/>
  <c r="N161" i="41"/>
  <c r="F160" i="50"/>
  <c r="P160" i="50"/>
  <c r="R161" i="41"/>
  <c r="G160" i="50"/>
  <c r="O161" i="41"/>
  <c r="S161" i="41"/>
  <c r="P161" i="41"/>
  <c r="T161" i="41"/>
  <c r="Q159" i="41"/>
  <c r="U159" i="41"/>
  <c r="N159" i="41"/>
  <c r="F158" i="50"/>
  <c r="P158" i="50"/>
  <c r="R159" i="41"/>
  <c r="G158" i="50"/>
  <c r="Q158" i="50"/>
  <c r="O159" i="41"/>
  <c r="S159" i="41"/>
  <c r="P159" i="41"/>
  <c r="T159" i="41"/>
  <c r="Q157" i="41"/>
  <c r="U157" i="41"/>
  <c r="N157" i="41"/>
  <c r="F156" i="50"/>
  <c r="R157" i="41"/>
  <c r="G156" i="50"/>
  <c r="Q156" i="50"/>
  <c r="O157" i="41"/>
  <c r="S157" i="41"/>
  <c r="P157" i="41"/>
  <c r="T157" i="41"/>
  <c r="N155" i="41"/>
  <c r="F154" i="50"/>
  <c r="AE154" i="50"/>
  <c r="Q155" i="41"/>
  <c r="U155" i="41"/>
  <c r="R155" i="41"/>
  <c r="G154" i="50"/>
  <c r="O155" i="41"/>
  <c r="S155" i="41"/>
  <c r="P155" i="41"/>
  <c r="T155" i="41"/>
  <c r="N153" i="41"/>
  <c r="F152" i="50"/>
  <c r="R153" i="41"/>
  <c r="G152" i="50"/>
  <c r="Q152" i="50"/>
  <c r="Q153" i="41"/>
  <c r="S153" i="41"/>
  <c r="O153" i="41"/>
  <c r="T153" i="41"/>
  <c r="P153" i="41"/>
  <c r="U153" i="41"/>
  <c r="Q151" i="41"/>
  <c r="U151" i="41"/>
  <c r="N151" i="41"/>
  <c r="F150" i="50"/>
  <c r="P150" i="50"/>
  <c r="R151" i="41"/>
  <c r="G150" i="50"/>
  <c r="T151" i="41"/>
  <c r="O151" i="41"/>
  <c r="P151" i="41"/>
  <c r="S151" i="41"/>
  <c r="Q149" i="41"/>
  <c r="U149" i="41"/>
  <c r="N149" i="41"/>
  <c r="F148" i="50"/>
  <c r="P148" i="50"/>
  <c r="R149" i="41"/>
  <c r="G148" i="50"/>
  <c r="Q148" i="50"/>
  <c r="T149" i="41"/>
  <c r="O149" i="41"/>
  <c r="P149" i="41"/>
  <c r="S149" i="41"/>
  <c r="Q147" i="41"/>
  <c r="U147" i="41"/>
  <c r="N147" i="41"/>
  <c r="F146" i="50"/>
  <c r="R147" i="41"/>
  <c r="G146" i="50"/>
  <c r="T147" i="41"/>
  <c r="O147" i="41"/>
  <c r="P147" i="41"/>
  <c r="S147" i="41"/>
  <c r="Q145" i="41"/>
  <c r="U145" i="41"/>
  <c r="N145" i="41"/>
  <c r="F144" i="50"/>
  <c r="R145" i="41"/>
  <c r="G144" i="50"/>
  <c r="Q144" i="50"/>
  <c r="T145" i="41"/>
  <c r="O145" i="41"/>
  <c r="P145" i="41"/>
  <c r="S145" i="41"/>
  <c r="AF310" i="50"/>
  <c r="Y310" i="50"/>
  <c r="AE302" i="50"/>
  <c r="X302" i="50"/>
  <c r="Y296" i="50"/>
  <c r="AE287" i="50"/>
  <c r="Y283" i="50"/>
  <c r="AF283" i="50"/>
  <c r="N275" i="41"/>
  <c r="F274" i="50"/>
  <c r="AE274" i="50"/>
  <c r="AE273" i="50"/>
  <c r="N273" i="41"/>
  <c r="F272" i="50"/>
  <c r="X272" i="50"/>
  <c r="X271" i="50"/>
  <c r="AE271" i="50"/>
  <c r="N269" i="41"/>
  <c r="F268" i="50"/>
  <c r="X268" i="50"/>
  <c r="X267" i="50"/>
  <c r="AE267" i="50"/>
  <c r="AE265" i="50"/>
  <c r="X265" i="50"/>
  <c r="N265" i="41"/>
  <c r="F264" i="50"/>
  <c r="N263" i="41"/>
  <c r="F262" i="50"/>
  <c r="P262" i="50"/>
  <c r="N261" i="41"/>
  <c r="F260" i="50"/>
  <c r="P260" i="50"/>
  <c r="N259" i="41"/>
  <c r="F258" i="50"/>
  <c r="P258" i="50"/>
  <c r="AE257" i="50"/>
  <c r="N257" i="41"/>
  <c r="F256" i="50"/>
  <c r="P256" i="50"/>
  <c r="N255" i="41"/>
  <c r="F254" i="50"/>
  <c r="P254" i="50"/>
  <c r="N253" i="41"/>
  <c r="F252" i="50"/>
  <c r="X251" i="50"/>
  <c r="AE251" i="50"/>
  <c r="N251" i="41"/>
  <c r="F250" i="50"/>
  <c r="P250" i="50"/>
  <c r="X249" i="50"/>
  <c r="N249" i="41"/>
  <c r="F248" i="50"/>
  <c r="P248" i="50"/>
  <c r="N247" i="41"/>
  <c r="F246" i="50"/>
  <c r="P246" i="50"/>
  <c r="X245" i="50"/>
  <c r="N245" i="41"/>
  <c r="F244" i="50"/>
  <c r="N241" i="41"/>
  <c r="F240" i="50"/>
  <c r="P240" i="50"/>
  <c r="AE239" i="50"/>
  <c r="N239" i="41"/>
  <c r="F238" i="50"/>
  <c r="P238" i="50"/>
  <c r="X237" i="50"/>
  <c r="N237" i="41"/>
  <c r="F236" i="50"/>
  <c r="P236" i="50"/>
  <c r="X235" i="50"/>
  <c r="AE235" i="50"/>
  <c r="N235" i="41"/>
  <c r="F234" i="50"/>
  <c r="P234" i="50"/>
  <c r="X233" i="50"/>
  <c r="N233" i="41"/>
  <c r="F232" i="50"/>
  <c r="X231" i="50"/>
  <c r="AE231" i="50"/>
  <c r="N231" i="41"/>
  <c r="F230" i="50"/>
  <c r="P230" i="50"/>
  <c r="X227" i="50"/>
  <c r="AE227" i="50"/>
  <c r="N227" i="41"/>
  <c r="F226" i="50"/>
  <c r="N225" i="41"/>
  <c r="F224" i="50"/>
  <c r="X223" i="50"/>
  <c r="AE223" i="50"/>
  <c r="N223" i="41"/>
  <c r="F222" i="50"/>
  <c r="N221" i="41"/>
  <c r="F220" i="50"/>
  <c r="X220" i="50"/>
  <c r="X219" i="50"/>
  <c r="N217" i="41"/>
  <c r="F216" i="50"/>
  <c r="P216" i="50"/>
  <c r="N215" i="41"/>
  <c r="F214" i="50"/>
  <c r="N213" i="41"/>
  <c r="F212" i="50"/>
  <c r="X212" i="50"/>
  <c r="A292" i="41"/>
  <c r="A141" i="41"/>
  <c r="A81" i="41"/>
  <c r="A61" i="41"/>
  <c r="A55" i="41"/>
  <c r="A51" i="41"/>
  <c r="A25" i="41"/>
  <c r="A19" i="41"/>
  <c r="A13" i="41"/>
  <c r="G49" i="41"/>
  <c r="F45" i="41"/>
  <c r="F75" i="41"/>
  <c r="F103" i="41"/>
  <c r="G19" i="41"/>
  <c r="F35" i="41"/>
  <c r="O278" i="41"/>
  <c r="S278" i="41"/>
  <c r="P278" i="41"/>
  <c r="T278" i="41"/>
  <c r="Q143" i="41"/>
  <c r="U143" i="41"/>
  <c r="N143" i="41"/>
  <c r="F142" i="50"/>
  <c r="X142" i="50"/>
  <c r="R143" i="41"/>
  <c r="G142" i="50"/>
  <c r="T143" i="41"/>
  <c r="O143" i="41"/>
  <c r="P143" i="41"/>
  <c r="S143" i="41"/>
  <c r="Q141" i="41"/>
  <c r="U141" i="41"/>
  <c r="N141" i="41"/>
  <c r="F140" i="50"/>
  <c r="AE140" i="50"/>
  <c r="R141" i="41"/>
  <c r="G140" i="50"/>
  <c r="Q140" i="50"/>
  <c r="T141" i="41"/>
  <c r="O141" i="41"/>
  <c r="P141" i="41"/>
  <c r="S141" i="41"/>
  <c r="Q139" i="41"/>
  <c r="U139" i="41"/>
  <c r="N139" i="41"/>
  <c r="F138" i="50"/>
  <c r="P138" i="50"/>
  <c r="R139" i="41"/>
  <c r="G138" i="50"/>
  <c r="T139" i="41"/>
  <c r="O139" i="41"/>
  <c r="P139" i="41"/>
  <c r="S139" i="41"/>
  <c r="Q137" i="41"/>
  <c r="U137" i="41"/>
  <c r="N137" i="41"/>
  <c r="F136" i="50"/>
  <c r="AE136" i="50"/>
  <c r="R137" i="41"/>
  <c r="G136" i="50"/>
  <c r="Q136" i="50"/>
  <c r="T137" i="41"/>
  <c r="O137" i="41"/>
  <c r="P137" i="41"/>
  <c r="S137" i="41"/>
  <c r="Q135" i="41"/>
  <c r="U135" i="41"/>
  <c r="N135" i="41"/>
  <c r="F134" i="50"/>
  <c r="X134" i="50"/>
  <c r="R135" i="41"/>
  <c r="G134" i="50"/>
  <c r="T135" i="41"/>
  <c r="O135" i="41"/>
  <c r="P135" i="41"/>
  <c r="S135" i="41"/>
  <c r="Q133" i="41"/>
  <c r="U133" i="41"/>
  <c r="N133" i="41"/>
  <c r="F132" i="50"/>
  <c r="AE132" i="50"/>
  <c r="R133" i="41"/>
  <c r="G132" i="50"/>
  <c r="T133" i="41"/>
  <c r="O133" i="41"/>
  <c r="P133" i="41"/>
  <c r="S133" i="41"/>
  <c r="Q131" i="41"/>
  <c r="U131" i="41"/>
  <c r="N131" i="41"/>
  <c r="F130" i="50"/>
  <c r="AE130" i="50"/>
  <c r="R131" i="41"/>
  <c r="G130" i="50"/>
  <c r="T131" i="41"/>
  <c r="O131" i="41"/>
  <c r="P131" i="41"/>
  <c r="S131" i="41"/>
  <c r="Q129" i="41"/>
  <c r="U129" i="41"/>
  <c r="N129" i="41"/>
  <c r="F128" i="50"/>
  <c r="R129" i="41"/>
  <c r="G128" i="50"/>
  <c r="Q128" i="50"/>
  <c r="T129" i="41"/>
  <c r="O129" i="41"/>
  <c r="P129" i="41"/>
  <c r="S129" i="41"/>
  <c r="Q127" i="41"/>
  <c r="U127" i="41"/>
  <c r="N127" i="41"/>
  <c r="F126" i="50"/>
  <c r="R127" i="41"/>
  <c r="G126" i="50"/>
  <c r="Q126" i="50"/>
  <c r="T127" i="41"/>
  <c r="O127" i="41"/>
  <c r="P127" i="41"/>
  <c r="S127" i="41"/>
  <c r="Q125" i="41"/>
  <c r="U125" i="41"/>
  <c r="N125" i="41"/>
  <c r="F124" i="50"/>
  <c r="AE124" i="50"/>
  <c r="R125" i="41"/>
  <c r="G124" i="50"/>
  <c r="T125" i="41"/>
  <c r="O125" i="41"/>
  <c r="P125" i="41"/>
  <c r="S125" i="41"/>
  <c r="Q123" i="41"/>
  <c r="U123" i="41"/>
  <c r="N123" i="41"/>
  <c r="F122" i="50"/>
  <c r="AE122" i="50"/>
  <c r="R123" i="41"/>
  <c r="G122" i="50"/>
  <c r="T123" i="41"/>
  <c r="O123" i="41"/>
  <c r="P123" i="41"/>
  <c r="S123" i="41"/>
  <c r="Q121" i="41"/>
  <c r="U121" i="41"/>
  <c r="N121" i="41"/>
  <c r="F120" i="50"/>
  <c r="R121" i="41"/>
  <c r="G120" i="50"/>
  <c r="Q120" i="50"/>
  <c r="T121" i="41"/>
  <c r="O121" i="41"/>
  <c r="P121" i="41"/>
  <c r="S121" i="41"/>
  <c r="Q119" i="41"/>
  <c r="U119" i="41"/>
  <c r="N119" i="41"/>
  <c r="F118" i="50"/>
  <c r="P118" i="50"/>
  <c r="R119" i="41"/>
  <c r="G118" i="50"/>
  <c r="T119" i="41"/>
  <c r="O119" i="41"/>
  <c r="P119" i="41"/>
  <c r="S119" i="41"/>
  <c r="Q117" i="41"/>
  <c r="U117" i="41"/>
  <c r="N117" i="41"/>
  <c r="F116" i="50"/>
  <c r="R117" i="41"/>
  <c r="G116" i="50"/>
  <c r="Q116" i="50"/>
  <c r="T117" i="41"/>
  <c r="O117" i="41"/>
  <c r="P117" i="41"/>
  <c r="S117" i="41"/>
  <c r="Q115" i="41"/>
  <c r="U115" i="41"/>
  <c r="N115" i="41"/>
  <c r="F114" i="50"/>
  <c r="R115" i="41"/>
  <c r="G114" i="50"/>
  <c r="T115" i="41"/>
  <c r="O115" i="41"/>
  <c r="P115" i="41"/>
  <c r="S115" i="41"/>
  <c r="Q113" i="41"/>
  <c r="U113" i="41"/>
  <c r="N113" i="41"/>
  <c r="F112" i="50"/>
  <c r="P112" i="50"/>
  <c r="R113" i="41"/>
  <c r="G112" i="50"/>
  <c r="Q112" i="50"/>
  <c r="T113" i="41"/>
  <c r="O113" i="41"/>
  <c r="P113" i="41"/>
  <c r="S113" i="41"/>
  <c r="Q111" i="41"/>
  <c r="U111" i="41"/>
  <c r="N111" i="41"/>
  <c r="F110" i="50"/>
  <c r="AE110" i="50"/>
  <c r="R111" i="41"/>
  <c r="G110" i="50"/>
  <c r="Q110" i="50"/>
  <c r="T111" i="41"/>
  <c r="O111" i="41"/>
  <c r="P111" i="41"/>
  <c r="S111" i="41"/>
  <c r="Q109" i="41"/>
  <c r="U109" i="41"/>
  <c r="N109" i="41"/>
  <c r="F108" i="50"/>
  <c r="P108" i="50"/>
  <c r="R109" i="41"/>
  <c r="G108" i="50"/>
  <c r="T109" i="41"/>
  <c r="O109" i="41"/>
  <c r="P109" i="41"/>
  <c r="S109" i="41"/>
  <c r="Q107" i="41"/>
  <c r="U107" i="41"/>
  <c r="N107" i="41"/>
  <c r="F106" i="50"/>
  <c r="AE106" i="50"/>
  <c r="R107" i="41"/>
  <c r="G106" i="50"/>
  <c r="Q106" i="50"/>
  <c r="T107" i="41"/>
  <c r="O107" i="41"/>
  <c r="P107" i="41"/>
  <c r="S107" i="41"/>
  <c r="Q105" i="41"/>
  <c r="U105" i="41"/>
  <c r="N105" i="41"/>
  <c r="F104" i="50"/>
  <c r="R105" i="41"/>
  <c r="G104" i="50"/>
  <c r="Q104" i="50"/>
  <c r="T105" i="41"/>
  <c r="O105" i="41"/>
  <c r="P105" i="41"/>
  <c r="S105" i="41"/>
  <c r="Q103" i="41"/>
  <c r="U103" i="41"/>
  <c r="N103" i="41"/>
  <c r="F102" i="50"/>
  <c r="X102" i="50"/>
  <c r="R103" i="41"/>
  <c r="G102" i="50"/>
  <c r="T103" i="41"/>
  <c r="O103" i="41"/>
  <c r="P103" i="41"/>
  <c r="S103" i="41"/>
  <c r="Q101" i="41"/>
  <c r="U101" i="41"/>
  <c r="N101" i="41"/>
  <c r="F100" i="50"/>
  <c r="R101" i="41"/>
  <c r="G100" i="50"/>
  <c r="T101" i="41"/>
  <c r="O101" i="41"/>
  <c r="P101" i="41"/>
  <c r="S101" i="41"/>
  <c r="Q99" i="41"/>
  <c r="U99" i="41"/>
  <c r="N99" i="41"/>
  <c r="F98" i="50"/>
  <c r="R99" i="41"/>
  <c r="G98" i="50"/>
  <c r="Q98" i="50"/>
  <c r="T99" i="41"/>
  <c r="O99" i="41"/>
  <c r="P99" i="41"/>
  <c r="S99" i="41"/>
  <c r="Q97" i="41"/>
  <c r="U97" i="41"/>
  <c r="N97" i="41"/>
  <c r="F96" i="50"/>
  <c r="R97" i="41"/>
  <c r="G96" i="50"/>
  <c r="T97" i="41"/>
  <c r="O97" i="41"/>
  <c r="P97" i="41"/>
  <c r="S97" i="41"/>
  <c r="Q95" i="41"/>
  <c r="U95" i="41"/>
  <c r="N95" i="41"/>
  <c r="F94" i="50"/>
  <c r="X94" i="50"/>
  <c r="R95" i="41"/>
  <c r="G94" i="50"/>
  <c r="T95" i="41"/>
  <c r="O95" i="41"/>
  <c r="P95" i="41"/>
  <c r="S95" i="41"/>
  <c r="Q93" i="41"/>
  <c r="U93" i="41"/>
  <c r="N93" i="41"/>
  <c r="F92" i="50"/>
  <c r="R93" i="41"/>
  <c r="G92" i="50"/>
  <c r="Q92" i="50"/>
  <c r="T93" i="41"/>
  <c r="O93" i="41"/>
  <c r="P93" i="41"/>
  <c r="S93" i="41"/>
  <c r="Q91" i="41"/>
  <c r="U91" i="41"/>
  <c r="N91" i="41"/>
  <c r="F90" i="50"/>
  <c r="X90" i="50"/>
  <c r="R91" i="41"/>
  <c r="G90" i="50"/>
  <c r="T91" i="41"/>
  <c r="O91" i="41"/>
  <c r="P91" i="41"/>
  <c r="S91" i="41"/>
  <c r="Q89" i="41"/>
  <c r="U89" i="41"/>
  <c r="N89" i="41"/>
  <c r="F88" i="50"/>
  <c r="AE88" i="50"/>
  <c r="R89" i="41"/>
  <c r="G88" i="50"/>
  <c r="Q88" i="50"/>
  <c r="T89" i="41"/>
  <c r="O89" i="41"/>
  <c r="P89" i="41"/>
  <c r="S89" i="41"/>
  <c r="Q87" i="41"/>
  <c r="U87" i="41"/>
  <c r="N87" i="41"/>
  <c r="F86" i="50"/>
  <c r="X86" i="50"/>
  <c r="R87" i="41"/>
  <c r="G86" i="50"/>
  <c r="T87" i="41"/>
  <c r="O87" i="41"/>
  <c r="P87" i="41"/>
  <c r="S87" i="41"/>
  <c r="Q85" i="41"/>
  <c r="U85" i="41"/>
  <c r="N85" i="41"/>
  <c r="F84" i="50"/>
  <c r="R85" i="41"/>
  <c r="G84" i="50"/>
  <c r="T85" i="41"/>
  <c r="O85" i="41"/>
  <c r="P85" i="41"/>
  <c r="S85" i="41"/>
  <c r="Q83" i="41"/>
  <c r="U83" i="41"/>
  <c r="N83" i="41"/>
  <c r="F82" i="50"/>
  <c r="AE82" i="50"/>
  <c r="R83" i="41"/>
  <c r="G82" i="50"/>
  <c r="Q82" i="50"/>
  <c r="T83" i="41"/>
  <c r="O83" i="41"/>
  <c r="P83" i="41"/>
  <c r="S83" i="41"/>
  <c r="Q81" i="41"/>
  <c r="U81" i="41"/>
  <c r="N81" i="41"/>
  <c r="F80" i="50"/>
  <c r="P80" i="50"/>
  <c r="R81" i="41"/>
  <c r="G80" i="50"/>
  <c r="T81" i="41"/>
  <c r="O81" i="41"/>
  <c r="P81" i="41"/>
  <c r="S81" i="41"/>
  <c r="Q79" i="41"/>
  <c r="U79" i="41"/>
  <c r="N79" i="41"/>
  <c r="F78" i="50"/>
  <c r="AE78" i="50"/>
  <c r="R79" i="41"/>
  <c r="G78" i="50"/>
  <c r="T79" i="41"/>
  <c r="O79" i="41"/>
  <c r="P79" i="41"/>
  <c r="S79" i="41"/>
  <c r="Q77" i="41"/>
  <c r="U77" i="41"/>
  <c r="N77" i="41"/>
  <c r="F76" i="50"/>
  <c r="R77" i="41"/>
  <c r="G76" i="50"/>
  <c r="Q76" i="50"/>
  <c r="T77" i="41"/>
  <c r="O77" i="41"/>
  <c r="P77" i="41"/>
  <c r="S77" i="41"/>
  <c r="Q75" i="41"/>
  <c r="U75" i="41"/>
  <c r="N75" i="41"/>
  <c r="F74" i="50"/>
  <c r="X74" i="50"/>
  <c r="R75" i="41"/>
  <c r="G74" i="50"/>
  <c r="T75" i="41"/>
  <c r="O75" i="41"/>
  <c r="P75" i="41"/>
  <c r="S75" i="41"/>
  <c r="Q73" i="41"/>
  <c r="U73" i="41"/>
  <c r="N73" i="41"/>
  <c r="F72" i="50"/>
  <c r="R73" i="41"/>
  <c r="G72" i="50"/>
  <c r="Y72" i="50"/>
  <c r="T73" i="41"/>
  <c r="O73" i="41"/>
  <c r="P73" i="41"/>
  <c r="S73" i="41"/>
  <c r="Q71" i="41"/>
  <c r="U71" i="41"/>
  <c r="N71" i="41"/>
  <c r="F70" i="50"/>
  <c r="R71" i="41"/>
  <c r="G70" i="50"/>
  <c r="Q70" i="50"/>
  <c r="T71" i="41"/>
  <c r="O71" i="41"/>
  <c r="P71" i="41"/>
  <c r="S71" i="41"/>
  <c r="Q69" i="41"/>
  <c r="U69" i="41"/>
  <c r="N69" i="41"/>
  <c r="F68" i="50"/>
  <c r="AE68" i="50"/>
  <c r="R69" i="41"/>
  <c r="G68" i="50"/>
  <c r="T69" i="41"/>
  <c r="O69" i="41"/>
  <c r="P69" i="41"/>
  <c r="S69" i="41"/>
  <c r="O67" i="41"/>
  <c r="S67" i="41"/>
  <c r="Q67" i="41"/>
  <c r="U67" i="41"/>
  <c r="N67" i="41"/>
  <c r="F66" i="50"/>
  <c r="R67" i="41"/>
  <c r="G66" i="50"/>
  <c r="T67" i="41"/>
  <c r="P67" i="41"/>
  <c r="O65" i="41"/>
  <c r="S65" i="41"/>
  <c r="Q65" i="41"/>
  <c r="U65" i="41"/>
  <c r="N65" i="41"/>
  <c r="F64" i="50"/>
  <c r="R65" i="41"/>
  <c r="G64" i="50"/>
  <c r="T65" i="41"/>
  <c r="P65" i="41"/>
  <c r="O63" i="41"/>
  <c r="S63" i="41"/>
  <c r="P63" i="41"/>
  <c r="T63" i="41"/>
  <c r="R63" i="41"/>
  <c r="G62" i="50"/>
  <c r="Y62" i="50"/>
  <c r="N63" i="41"/>
  <c r="F62" i="50"/>
  <c r="Q63" i="41"/>
  <c r="U63" i="41"/>
  <c r="O61" i="41"/>
  <c r="S61" i="41"/>
  <c r="P61" i="41"/>
  <c r="T61" i="41"/>
  <c r="R61" i="41"/>
  <c r="G60" i="50"/>
  <c r="N61" i="41"/>
  <c r="F60" i="50"/>
  <c r="P60" i="50"/>
  <c r="Q61" i="41"/>
  <c r="U61" i="41"/>
  <c r="O59" i="41"/>
  <c r="S59" i="41"/>
  <c r="P59" i="41"/>
  <c r="T59" i="41"/>
  <c r="R59" i="41"/>
  <c r="G58" i="50"/>
  <c r="Q58" i="50"/>
  <c r="N59" i="41"/>
  <c r="F58" i="50"/>
  <c r="Q59" i="41"/>
  <c r="U59" i="41"/>
  <c r="O57" i="41"/>
  <c r="S57" i="41"/>
  <c r="P57" i="41"/>
  <c r="T57" i="41"/>
  <c r="R57" i="41"/>
  <c r="G56" i="50"/>
  <c r="N57" i="41"/>
  <c r="F56" i="50"/>
  <c r="P56" i="50"/>
  <c r="Q57" i="41"/>
  <c r="U57" i="41"/>
  <c r="O55" i="41"/>
  <c r="S55" i="41"/>
  <c r="P55" i="41"/>
  <c r="T55" i="41"/>
  <c r="R55" i="41"/>
  <c r="G54" i="50"/>
  <c r="AF54" i="50"/>
  <c r="N55" i="41"/>
  <c r="F54" i="50"/>
  <c r="Q55" i="41"/>
  <c r="U55" i="41"/>
  <c r="O53" i="41"/>
  <c r="S53" i="41"/>
  <c r="P53" i="41"/>
  <c r="T53" i="41"/>
  <c r="R53" i="41"/>
  <c r="G52" i="50"/>
  <c r="N53" i="41"/>
  <c r="F52" i="50"/>
  <c r="Q53" i="41"/>
  <c r="U53" i="41"/>
  <c r="O51" i="41"/>
  <c r="S51" i="41"/>
  <c r="P51" i="41"/>
  <c r="T51" i="41"/>
  <c r="R51" i="41"/>
  <c r="G50" i="50"/>
  <c r="Y50" i="50"/>
  <c r="U51" i="41"/>
  <c r="N51" i="41"/>
  <c r="F50" i="50"/>
  <c r="Q51" i="41"/>
  <c r="O49" i="41"/>
  <c r="S49" i="41"/>
  <c r="P49" i="41"/>
  <c r="T49" i="41"/>
  <c r="R49" i="41"/>
  <c r="G48" i="50"/>
  <c r="U49" i="41"/>
  <c r="N49" i="41"/>
  <c r="F48" i="50"/>
  <c r="AE48" i="50"/>
  <c r="Q49" i="41"/>
  <c r="O47" i="41"/>
  <c r="S47" i="41"/>
  <c r="P47" i="41"/>
  <c r="T47" i="41"/>
  <c r="R47" i="41"/>
  <c r="G46" i="50"/>
  <c r="Y46" i="50"/>
  <c r="U47" i="41"/>
  <c r="N47" i="41"/>
  <c r="F46" i="50"/>
  <c r="AE46" i="50"/>
  <c r="Q47" i="41"/>
  <c r="S45" i="41"/>
  <c r="P45" i="41"/>
  <c r="U45" i="41"/>
  <c r="N45" i="41"/>
  <c r="F44" i="50"/>
  <c r="O43" i="41"/>
  <c r="S43" i="41"/>
  <c r="P43" i="41"/>
  <c r="T43" i="41"/>
  <c r="R43" i="41"/>
  <c r="G42" i="50"/>
  <c r="AF42" i="50"/>
  <c r="U43" i="41"/>
  <c r="N43" i="41"/>
  <c r="F42" i="50"/>
  <c r="X42" i="50"/>
  <c r="Q43" i="41"/>
  <c r="O41" i="41"/>
  <c r="S41" i="41"/>
  <c r="P41" i="41"/>
  <c r="T41" i="41"/>
  <c r="R41" i="41"/>
  <c r="G40" i="50"/>
  <c r="U41" i="41"/>
  <c r="N41" i="41"/>
  <c r="F40" i="50"/>
  <c r="Q41" i="41"/>
  <c r="O39" i="41"/>
  <c r="S39" i="41"/>
  <c r="P39" i="41"/>
  <c r="T39" i="41"/>
  <c r="R39" i="41"/>
  <c r="G38" i="50"/>
  <c r="Y38" i="50"/>
  <c r="U39" i="41"/>
  <c r="N39" i="41"/>
  <c r="F38" i="50"/>
  <c r="Q39" i="41"/>
  <c r="O37" i="41"/>
  <c r="S37" i="41"/>
  <c r="P37" i="41"/>
  <c r="T37" i="41"/>
  <c r="R37" i="41"/>
  <c r="G36" i="50"/>
  <c r="U37" i="41"/>
  <c r="N37" i="41"/>
  <c r="F36" i="50"/>
  <c r="Q37" i="41"/>
  <c r="O35" i="41"/>
  <c r="S35" i="41"/>
  <c r="P35" i="41"/>
  <c r="T35" i="41"/>
  <c r="R35" i="41"/>
  <c r="G34" i="50"/>
  <c r="U35" i="41"/>
  <c r="N35" i="41"/>
  <c r="F34" i="50"/>
  <c r="X34" i="50"/>
  <c r="Q35" i="41"/>
  <c r="O33" i="41"/>
  <c r="P33" i="41"/>
  <c r="R33" i="41"/>
  <c r="G32" i="50"/>
  <c r="N33" i="41"/>
  <c r="F32" i="50"/>
  <c r="O31" i="41"/>
  <c r="P31" i="41"/>
  <c r="R31" i="41"/>
  <c r="G30" i="50"/>
  <c r="Y30" i="50"/>
  <c r="N31" i="41"/>
  <c r="F30" i="50"/>
  <c r="X30" i="50"/>
  <c r="O29" i="41"/>
  <c r="P29" i="41"/>
  <c r="R29" i="41"/>
  <c r="G28" i="50"/>
  <c r="Q28" i="50"/>
  <c r="N29" i="41"/>
  <c r="F28" i="50"/>
  <c r="O27" i="41"/>
  <c r="P27" i="41"/>
  <c r="R27" i="41"/>
  <c r="G26" i="50"/>
  <c r="Y26" i="50"/>
  <c r="N27" i="41"/>
  <c r="F26" i="50"/>
  <c r="O25" i="41"/>
  <c r="P25" i="41"/>
  <c r="R25" i="41"/>
  <c r="G24" i="50"/>
  <c r="N25" i="41"/>
  <c r="F24" i="50"/>
  <c r="X24" i="50"/>
  <c r="O23" i="41"/>
  <c r="P23" i="41"/>
  <c r="R23" i="41"/>
  <c r="G22" i="50"/>
  <c r="N23" i="41"/>
  <c r="F22" i="50"/>
  <c r="O21" i="41"/>
  <c r="R21" i="41"/>
  <c r="G20" i="50"/>
  <c r="O19" i="41"/>
  <c r="P19" i="41"/>
  <c r="R19" i="41"/>
  <c r="G18" i="50"/>
  <c r="N19" i="41"/>
  <c r="F18" i="50"/>
  <c r="O17" i="41"/>
  <c r="P17" i="41"/>
  <c r="R17" i="41"/>
  <c r="G16" i="50"/>
  <c r="N17" i="41"/>
  <c r="F16" i="50"/>
  <c r="P16" i="50"/>
  <c r="O15" i="41"/>
  <c r="P15" i="41"/>
  <c r="R15" i="41"/>
  <c r="G14" i="50"/>
  <c r="Y14" i="50"/>
  <c r="N15" i="41"/>
  <c r="F14" i="50"/>
  <c r="O13" i="41"/>
  <c r="P13" i="41"/>
  <c r="R13" i="41"/>
  <c r="G12" i="50"/>
  <c r="N13" i="41"/>
  <c r="F12" i="50"/>
  <c r="O11" i="41"/>
  <c r="P11" i="41"/>
  <c r="R11" i="41"/>
  <c r="G10" i="50"/>
  <c r="N11" i="41"/>
  <c r="F10" i="50"/>
  <c r="AE10" i="50"/>
  <c r="U311" i="41"/>
  <c r="U309" i="41"/>
  <c r="U307" i="41"/>
  <c r="U306" i="41"/>
  <c r="U305" i="41"/>
  <c r="U304" i="41"/>
  <c r="U303" i="41"/>
  <c r="U302" i="41"/>
  <c r="U301" i="41"/>
  <c r="U300" i="41"/>
  <c r="U299" i="41"/>
  <c r="U298" i="41"/>
  <c r="U297" i="41"/>
  <c r="U296" i="41"/>
  <c r="U295" i="41"/>
  <c r="U294" i="41"/>
  <c r="U293" i="41"/>
  <c r="U292" i="41"/>
  <c r="U291" i="41"/>
  <c r="U290" i="41"/>
  <c r="U289" i="41"/>
  <c r="U288" i="41"/>
  <c r="U287" i="41"/>
  <c r="U286" i="41"/>
  <c r="U285" i="41"/>
  <c r="U284" i="41"/>
  <c r="U283" i="41"/>
  <c r="U282" i="41"/>
  <c r="U281" i="41"/>
  <c r="U280" i="41"/>
  <c r="U279" i="41"/>
  <c r="U278" i="41"/>
  <c r="U276" i="41"/>
  <c r="U274" i="41"/>
  <c r="U272" i="41"/>
  <c r="U270" i="41"/>
  <c r="U268" i="41"/>
  <c r="U266" i="41"/>
  <c r="U265" i="41"/>
  <c r="U264" i="41"/>
  <c r="U263" i="41"/>
  <c r="U262" i="41"/>
  <c r="U261" i="41"/>
  <c r="U260" i="41"/>
  <c r="U259" i="41"/>
  <c r="U258" i="41"/>
  <c r="U257" i="41"/>
  <c r="U256" i="41"/>
  <c r="U255" i="41"/>
  <c r="U254" i="41"/>
  <c r="U253" i="41"/>
  <c r="U252" i="41"/>
  <c r="U251" i="41"/>
  <c r="U250" i="41"/>
  <c r="U249" i="41"/>
  <c r="U248" i="41"/>
  <c r="U247" i="41"/>
  <c r="U246" i="41"/>
  <c r="U245" i="41"/>
  <c r="U244" i="41"/>
  <c r="U243" i="41"/>
  <c r="U242" i="41"/>
  <c r="U241" i="41"/>
  <c r="U240" i="41"/>
  <c r="U239" i="41"/>
  <c r="U238" i="41"/>
  <c r="U237" i="41"/>
  <c r="U236" i="41"/>
  <c r="U235" i="41"/>
  <c r="U234" i="41"/>
  <c r="U233" i="41"/>
  <c r="U232" i="41"/>
  <c r="U231" i="41"/>
  <c r="U230" i="41"/>
  <c r="U228" i="41"/>
  <c r="U227" i="41"/>
  <c r="U226" i="41"/>
  <c r="U225" i="41"/>
  <c r="U224" i="41"/>
  <c r="U223" i="41"/>
  <c r="U222" i="41"/>
  <c r="U221" i="41"/>
  <c r="U220" i="41"/>
  <c r="U219" i="41"/>
  <c r="R218" i="41"/>
  <c r="G217" i="50"/>
  <c r="Y217" i="50"/>
  <c r="R216" i="41"/>
  <c r="G215" i="50"/>
  <c r="Q215" i="50"/>
  <c r="R214" i="41"/>
  <c r="G213" i="50"/>
  <c r="R212" i="41"/>
  <c r="G211" i="50"/>
  <c r="AE8" i="61"/>
  <c r="O205" i="61"/>
  <c r="A201" i="62"/>
  <c r="A165" i="62"/>
  <c r="A181" i="62"/>
  <c r="A193" i="62"/>
  <c r="A213" i="62"/>
  <c r="AB221" i="62"/>
  <c r="A225" i="62"/>
  <c r="A241" i="62"/>
  <c r="AB249" i="62"/>
  <c r="AB253" i="62"/>
  <c r="A285" i="62"/>
  <c r="AB293" i="62"/>
  <c r="AB297" i="62"/>
  <c r="AB301" i="62"/>
  <c r="AB305" i="62"/>
  <c r="F291" i="62"/>
  <c r="G311" i="62"/>
  <c r="G179" i="62"/>
  <c r="F79" i="62"/>
  <c r="F215" i="62"/>
  <c r="G299" i="62"/>
  <c r="G271" i="62"/>
  <c r="G288" i="62"/>
  <c r="A149" i="62"/>
  <c r="A253" i="62"/>
  <c r="A133" i="62"/>
  <c r="AB149" i="62"/>
  <c r="A185" i="62"/>
  <c r="AB189" i="62"/>
  <c r="A205" i="62"/>
  <c r="A209" i="62"/>
  <c r="A221" i="62"/>
  <c r="AB241" i="62"/>
  <c r="A249" i="62"/>
  <c r="A261" i="62"/>
  <c r="AB289" i="62"/>
  <c r="A301" i="62"/>
  <c r="A305" i="62"/>
  <c r="G303" i="62"/>
  <c r="F107" i="62"/>
  <c r="F43" i="62"/>
  <c r="AA307" i="70"/>
  <c r="AI307" i="70"/>
  <c r="T295" i="70"/>
  <c r="AA295" i="70"/>
  <c r="T291" i="70"/>
  <c r="AI291" i="70"/>
  <c r="AA291" i="70"/>
  <c r="AO263" i="70"/>
  <c r="AU263" i="70"/>
  <c r="T263" i="70"/>
  <c r="T255" i="70"/>
  <c r="AA255" i="70"/>
  <c r="AU255" i="70"/>
  <c r="AO247" i="70"/>
  <c r="AI247" i="70"/>
  <c r="AA247" i="70"/>
  <c r="AU239" i="70"/>
  <c r="AI239" i="70"/>
  <c r="AU235" i="70"/>
  <c r="T235" i="70"/>
  <c r="AU231" i="70"/>
  <c r="T231" i="70"/>
  <c r="AA231" i="70"/>
  <c r="AO227" i="70"/>
  <c r="AU227" i="70"/>
  <c r="AA227" i="70"/>
  <c r="AI211" i="70"/>
  <c r="AU211" i="70"/>
  <c r="AA211" i="70"/>
  <c r="AA195" i="70"/>
  <c r="AI195" i="70"/>
  <c r="AO159" i="70"/>
  <c r="AU159" i="70"/>
  <c r="O168" i="61"/>
  <c r="O256" i="61"/>
  <c r="N255" i="70"/>
  <c r="I255" i="70"/>
  <c r="W255" i="70"/>
  <c r="AJ255" i="70"/>
  <c r="N251" i="70"/>
  <c r="Q251" i="70"/>
  <c r="AD251" i="70"/>
  <c r="AC251" i="70"/>
  <c r="AW251" i="70"/>
  <c r="N235" i="70"/>
  <c r="H235" i="70"/>
  <c r="X235" i="70"/>
  <c r="AB235" i="70"/>
  <c r="AV235" i="70"/>
  <c r="AD235" i="70"/>
  <c r="AJ235" i="70"/>
  <c r="AW235" i="70"/>
  <c r="G301" i="62"/>
  <c r="F297" i="62"/>
  <c r="F293" i="62"/>
  <c r="F289" i="62"/>
  <c r="G285" i="62"/>
  <c r="F281" i="62"/>
  <c r="G269" i="62"/>
  <c r="G260" i="62"/>
  <c r="G249" i="62"/>
  <c r="G248" i="62"/>
  <c r="F232" i="62"/>
  <c r="F229" i="62"/>
  <c r="G228" i="62"/>
  <c r="G220" i="62"/>
  <c r="F209" i="62"/>
  <c r="G208" i="62"/>
  <c r="G201" i="62"/>
  <c r="G200" i="62"/>
  <c r="G197" i="62"/>
  <c r="F196" i="62"/>
  <c r="G193" i="62"/>
  <c r="G192" i="62"/>
  <c r="F189" i="62"/>
  <c r="G185" i="62"/>
  <c r="F181" i="62"/>
  <c r="F173" i="62"/>
  <c r="G169" i="62"/>
  <c r="F165" i="62"/>
  <c r="F164" i="62"/>
  <c r="G149" i="62"/>
  <c r="F145" i="62"/>
  <c r="F133" i="62"/>
  <c r="F129" i="62"/>
  <c r="G125" i="62"/>
  <c r="G121" i="62"/>
  <c r="G120" i="62"/>
  <c r="G117" i="62"/>
  <c r="F113" i="62"/>
  <c r="G109" i="62"/>
  <c r="F93" i="62"/>
  <c r="G92" i="62"/>
  <c r="G88" i="62"/>
  <c r="G85" i="62"/>
  <c r="G80" i="62"/>
  <c r="F77" i="62"/>
  <c r="F65" i="62"/>
  <c r="G61" i="62"/>
  <c r="G60" i="62"/>
  <c r="G53" i="62"/>
  <c r="F49" i="62"/>
  <c r="G45" i="62"/>
  <c r="F44" i="62"/>
  <c r="F41" i="62"/>
  <c r="G37" i="62"/>
  <c r="G32" i="62"/>
  <c r="F24" i="62"/>
  <c r="F20" i="62"/>
  <c r="F122" i="62"/>
  <c r="G114" i="62"/>
  <c r="G106" i="62"/>
  <c r="F309" i="62"/>
  <c r="G309" i="62"/>
  <c r="AB306" i="62"/>
  <c r="A306" i="62"/>
  <c r="G305" i="62"/>
  <c r="F305" i="62"/>
  <c r="AA298" i="62"/>
  <c r="A298" i="62"/>
  <c r="AA282" i="62"/>
  <c r="A282" i="62"/>
  <c r="F277" i="62"/>
  <c r="G277" i="62"/>
  <c r="F273" i="62"/>
  <c r="G273" i="62"/>
  <c r="AB266" i="62"/>
  <c r="A266" i="62"/>
  <c r="G265" i="62"/>
  <c r="F265" i="62"/>
  <c r="F261" i="62"/>
  <c r="G261" i="62"/>
  <c r="F253" i="62"/>
  <c r="G253" i="62"/>
  <c r="AB250" i="62"/>
  <c r="A250" i="62"/>
  <c r="AB242" i="62"/>
  <c r="A242" i="62"/>
  <c r="AB234" i="62"/>
  <c r="A234" i="62"/>
  <c r="F225" i="62"/>
  <c r="G225" i="62"/>
  <c r="F217" i="62"/>
  <c r="G217" i="62"/>
  <c r="G213" i="62"/>
  <c r="F213" i="62"/>
  <c r="G212" i="62"/>
  <c r="F212" i="62"/>
  <c r="AA198" i="62"/>
  <c r="A198" i="62"/>
  <c r="AA190" i="62"/>
  <c r="A190" i="62"/>
  <c r="A182" i="62"/>
  <c r="AB182" i="62"/>
  <c r="F177" i="62"/>
  <c r="G177" i="62"/>
  <c r="AB174" i="62"/>
  <c r="A174" i="62"/>
  <c r="G153" i="62"/>
  <c r="F153" i="62"/>
  <c r="F137" i="62"/>
  <c r="G137" i="62"/>
  <c r="AB106" i="62"/>
  <c r="A106" i="62"/>
  <c r="G105" i="62"/>
  <c r="F105" i="62"/>
  <c r="G97" i="62"/>
  <c r="F97" i="62"/>
  <c r="AB90" i="62"/>
  <c r="A90" i="62"/>
  <c r="A86" i="62"/>
  <c r="AB86" i="62"/>
  <c r="A78" i="62"/>
  <c r="AB78" i="62"/>
  <c r="AB46" i="62"/>
  <c r="A46" i="62"/>
  <c r="AB42" i="62"/>
  <c r="A42" i="62"/>
  <c r="AB38" i="62"/>
  <c r="A38" i="62"/>
  <c r="AB34" i="62"/>
  <c r="A34" i="62"/>
  <c r="F33" i="62"/>
  <c r="G33" i="62"/>
  <c r="G29" i="62"/>
  <c r="AA306" i="70"/>
  <c r="AO306" i="70"/>
  <c r="AI306" i="70"/>
  <c r="AI302" i="70"/>
  <c r="AU302" i="70"/>
  <c r="AA302" i="70"/>
  <c r="AO302" i="70"/>
  <c r="AA294" i="70"/>
  <c r="T294" i="70"/>
  <c r="AO294" i="70"/>
  <c r="AI294" i="70"/>
  <c r="AU294" i="70"/>
  <c r="AA290" i="70"/>
  <c r="AI290" i="70"/>
  <c r="AI282" i="70"/>
  <c r="AO282" i="70"/>
  <c r="AU282" i="70"/>
  <c r="T282" i="70"/>
  <c r="AU278" i="70"/>
  <c r="T278" i="70"/>
  <c r="AO278" i="70"/>
  <c r="AA278" i="70"/>
  <c r="AI278" i="70"/>
  <c r="AA270" i="70"/>
  <c r="AO270" i="70"/>
  <c r="T270" i="70"/>
  <c r="AI270" i="70"/>
  <c r="AO266" i="70"/>
  <c r="AI266" i="70"/>
  <c r="AI262" i="70"/>
  <c r="AO262" i="70"/>
  <c r="AO254" i="70"/>
  <c r="AA254" i="70"/>
  <c r="T246" i="70"/>
  <c r="AU246" i="70"/>
  <c r="AA246" i="70"/>
  <c r="AO246" i="70"/>
  <c r="AI246" i="70"/>
  <c r="AU242" i="70"/>
  <c r="AI242" i="70"/>
  <c r="AO242" i="70"/>
  <c r="T242" i="70"/>
  <c r="AA238" i="70"/>
  <c r="AO238" i="70"/>
  <c r="T238" i="70"/>
  <c r="AI238" i="70"/>
  <c r="AU238" i="70"/>
  <c r="AI234" i="70"/>
  <c r="AU234" i="70"/>
  <c r="AA234" i="70"/>
  <c r="T234" i="70"/>
  <c r="AA226" i="70"/>
  <c r="AI226" i="70"/>
  <c r="AO226" i="70"/>
  <c r="AO218" i="70"/>
  <c r="AA218" i="70"/>
  <c r="T218" i="70"/>
  <c r="AU218" i="70"/>
  <c r="AI218" i="70"/>
  <c r="AO214" i="70"/>
  <c r="AI214" i="70"/>
  <c r="AI210" i="70"/>
  <c r="AU210" i="70"/>
  <c r="AA210" i="70"/>
  <c r="T210" i="70"/>
  <c r="T206" i="70"/>
  <c r="AU206" i="70"/>
  <c r="AA206" i="70"/>
  <c r="AO202" i="70"/>
  <c r="AU202" i="70"/>
  <c r="AI202" i="70"/>
  <c r="T202" i="70"/>
  <c r="T198" i="70"/>
  <c r="AU198" i="70"/>
  <c r="AO198" i="70"/>
  <c r="AA194" i="70"/>
  <c r="AI194" i="70"/>
  <c r="AU194" i="70"/>
  <c r="T190" i="70"/>
  <c r="AA190" i="70"/>
  <c r="AO190" i="70"/>
  <c r="AI190" i="70"/>
  <c r="AA182" i="70"/>
  <c r="AO182" i="70"/>
  <c r="AU182" i="70"/>
  <c r="T182" i="70"/>
  <c r="AO174" i="70"/>
  <c r="AA174" i="70"/>
  <c r="AU174" i="70"/>
  <c r="AI170" i="70"/>
  <c r="AO170" i="70"/>
  <c r="AU170" i="70"/>
  <c r="AA170" i="70"/>
  <c r="T170" i="70"/>
  <c r="AU166" i="70"/>
  <c r="AI166" i="70"/>
  <c r="AO166" i="70"/>
  <c r="AA166" i="70"/>
  <c r="AU158" i="70"/>
  <c r="AA158" i="70"/>
  <c r="AO158" i="70"/>
  <c r="AI158" i="70"/>
  <c r="AI150" i="70"/>
  <c r="T150" i="70"/>
  <c r="AO150" i="70"/>
  <c r="AO142" i="70"/>
  <c r="T142" i="70"/>
  <c r="AU142" i="70"/>
  <c r="AA142" i="70"/>
  <c r="AU138" i="70"/>
  <c r="AA138" i="70"/>
  <c r="T138" i="70"/>
  <c r="AU134" i="70"/>
  <c r="AA134" i="70"/>
  <c r="AO130" i="70"/>
  <c r="T130" i="70"/>
  <c r="T126" i="70"/>
  <c r="AU126" i="70"/>
  <c r="AA126" i="70"/>
  <c r="AI118" i="70"/>
  <c r="AA118" i="70"/>
  <c r="T118" i="70"/>
  <c r="AO118" i="70"/>
  <c r="AU118" i="70"/>
  <c r="AU106" i="70"/>
  <c r="AI106" i="70"/>
  <c r="T102" i="70"/>
  <c r="AU102" i="70"/>
  <c r="AO102" i="70"/>
  <c r="AA102" i="70"/>
  <c r="AO98" i="70"/>
  <c r="T98" i="70"/>
  <c r="AU98" i="70"/>
  <c r="AA98" i="70"/>
  <c r="AI98" i="70"/>
  <c r="T90" i="70"/>
  <c r="AU90" i="70"/>
  <c r="T86" i="70"/>
  <c r="AO86" i="70"/>
  <c r="T74" i="70"/>
  <c r="AO74" i="70"/>
  <c r="AO70" i="70"/>
  <c r="AA70" i="70"/>
  <c r="T54" i="70"/>
  <c r="AU54" i="70"/>
  <c r="AA42" i="70"/>
  <c r="T42" i="70"/>
  <c r="T38" i="70"/>
  <c r="AI38" i="70"/>
  <c r="AA38" i="70"/>
  <c r="AI30" i="70"/>
  <c r="AO30" i="70"/>
  <c r="AO22" i="70"/>
  <c r="T22" i="70"/>
  <c r="G102" i="62"/>
  <c r="G62" i="62"/>
  <c r="AA57" i="58"/>
  <c r="AI209" i="58"/>
  <c r="T265" i="58"/>
  <c r="AC89" i="39"/>
  <c r="W281" i="39"/>
  <c r="Y285" i="39"/>
  <c r="AC29" i="39"/>
  <c r="AC249" i="39"/>
  <c r="AU228" i="47"/>
  <c r="F299" i="39"/>
  <c r="F287" i="39"/>
  <c r="G283" i="39"/>
  <c r="F279" i="39"/>
  <c r="G275" i="39"/>
  <c r="G267" i="39"/>
  <c r="G255" i="39"/>
  <c r="G247" i="39"/>
  <c r="F239" i="39"/>
  <c r="G215" i="39"/>
  <c r="F211" i="39"/>
  <c r="F207" i="39"/>
  <c r="F187" i="39"/>
  <c r="G183" i="39"/>
  <c r="G179" i="39"/>
  <c r="F175" i="39"/>
  <c r="F167" i="39"/>
  <c r="F159" i="39"/>
  <c r="F147" i="39"/>
  <c r="F135" i="39"/>
  <c r="F123" i="39"/>
  <c r="F119" i="39"/>
  <c r="G115" i="39"/>
  <c r="G103" i="39"/>
  <c r="F91" i="39"/>
  <c r="G87" i="39"/>
  <c r="F83" i="39"/>
  <c r="G75" i="39"/>
  <c r="G63" i="39"/>
  <c r="F59" i="39"/>
  <c r="G43" i="39"/>
  <c r="G39" i="39"/>
  <c r="G35" i="39"/>
  <c r="F19" i="39"/>
  <c r="V19" i="39"/>
  <c r="U112" i="47"/>
  <c r="W221" i="39"/>
  <c r="AC101" i="39"/>
  <c r="W217" i="39"/>
  <c r="W257" i="39"/>
  <c r="T216" i="47"/>
  <c r="AA232" i="47"/>
  <c r="N33" i="47"/>
  <c r="H33" i="47"/>
  <c r="N196" i="47"/>
  <c r="J196" i="47"/>
  <c r="AC293" i="39"/>
  <c r="AC105" i="39"/>
  <c r="AU220" i="47"/>
  <c r="T232" i="47"/>
  <c r="V271" i="47"/>
  <c r="N255" i="47"/>
  <c r="I255" i="47"/>
  <c r="AB250" i="47"/>
  <c r="AV115" i="47"/>
  <c r="AJ101" i="47"/>
  <c r="AC101" i="47"/>
  <c r="V312" i="39"/>
  <c r="F310" i="77"/>
  <c r="A312" i="39"/>
  <c r="AC300" i="39"/>
  <c r="V300" i="39"/>
  <c r="F298" i="77"/>
  <c r="A300" i="39"/>
  <c r="V296" i="39"/>
  <c r="A296" i="39"/>
  <c r="Y292" i="39"/>
  <c r="A292" i="39"/>
  <c r="AC288" i="39"/>
  <c r="A288" i="39"/>
  <c r="AC284" i="39"/>
  <c r="A284" i="39"/>
  <c r="F282" i="39"/>
  <c r="G282" i="39"/>
  <c r="A280" i="39"/>
  <c r="V280" i="39"/>
  <c r="AC276" i="39"/>
  <c r="A276" i="39"/>
  <c r="V276" i="39"/>
  <c r="F274" i="77"/>
  <c r="G270" i="39"/>
  <c r="F270" i="39"/>
  <c r="AC268" i="39"/>
  <c r="Y268" i="39"/>
  <c r="A268" i="39"/>
  <c r="V252" i="39"/>
  <c r="F250" i="77"/>
  <c r="Y252" i="39"/>
  <c r="W252" i="39"/>
  <c r="Y232" i="39"/>
  <c r="A232" i="39"/>
  <c r="X228" i="39"/>
  <c r="A228" i="39"/>
  <c r="W228" i="39"/>
  <c r="Y228" i="39"/>
  <c r="W224" i="39"/>
  <c r="A224" i="39"/>
  <c r="AC224" i="39"/>
  <c r="V220" i="39"/>
  <c r="F218" i="77"/>
  <c r="Y220" i="39"/>
  <c r="A220" i="39"/>
  <c r="W220" i="39"/>
  <c r="V216" i="39"/>
  <c r="W216" i="39"/>
  <c r="A216" i="39"/>
  <c r="AC212" i="39"/>
  <c r="A212" i="39"/>
  <c r="V208" i="39"/>
  <c r="F206" i="77"/>
  <c r="W208" i="39"/>
  <c r="AC208" i="39"/>
  <c r="A208" i="39"/>
  <c r="W192" i="39"/>
  <c r="A192" i="39"/>
  <c r="Y188" i="39"/>
  <c r="A188" i="39"/>
  <c r="Y176" i="39"/>
  <c r="A176" i="39"/>
  <c r="W172" i="39"/>
  <c r="A172" i="39"/>
  <c r="V168" i="39"/>
  <c r="F166" i="77"/>
  <c r="AC168" i="39"/>
  <c r="A168" i="39"/>
  <c r="Y164" i="39"/>
  <c r="V164" i="39"/>
  <c r="A164" i="39"/>
  <c r="W160" i="39"/>
  <c r="Y160" i="39"/>
  <c r="AC160" i="39"/>
  <c r="A160" i="39"/>
  <c r="V160" i="39"/>
  <c r="F158" i="77"/>
  <c r="V156" i="39"/>
  <c r="A156" i="39"/>
  <c r="V148" i="39"/>
  <c r="F146" i="77"/>
  <c r="AV146" i="77"/>
  <c r="AC148" i="39"/>
  <c r="Y148" i="39"/>
  <c r="AC140" i="39"/>
  <c r="V140" i="39"/>
  <c r="F138" i="77"/>
  <c r="A140" i="39"/>
  <c r="W136" i="39"/>
  <c r="AC136" i="39"/>
  <c r="A136" i="39"/>
  <c r="G130" i="39"/>
  <c r="F130" i="39"/>
  <c r="V128" i="39"/>
  <c r="F126" i="77"/>
  <c r="W128" i="39"/>
  <c r="Y128" i="39"/>
  <c r="A128" i="39"/>
  <c r="V124" i="39"/>
  <c r="F122" i="77"/>
  <c r="AV122" i="77"/>
  <c r="Y124" i="39"/>
  <c r="A124" i="39"/>
  <c r="AC124" i="39"/>
  <c r="Y120" i="39"/>
  <c r="W120" i="39"/>
  <c r="AC120" i="39"/>
  <c r="A120" i="39"/>
  <c r="W108" i="39"/>
  <c r="A108" i="39"/>
  <c r="G99" i="39"/>
  <c r="F99" i="39"/>
  <c r="Y88" i="39"/>
  <c r="W88" i="39"/>
  <c r="A88" i="39"/>
  <c r="Y84" i="39"/>
  <c r="A84" i="39"/>
  <c r="V80" i="39"/>
  <c r="AC80" i="39"/>
  <c r="A80" i="39"/>
  <c r="AC68" i="39"/>
  <c r="W68" i="39"/>
  <c r="A68" i="39"/>
  <c r="AC64" i="39"/>
  <c r="A64" i="39"/>
  <c r="AC56" i="39"/>
  <c r="Y56" i="39"/>
  <c r="A56" i="39"/>
  <c r="G55" i="39"/>
  <c r="F55" i="39"/>
  <c r="W52" i="39"/>
  <c r="Y52" i="39"/>
  <c r="A52" i="39"/>
  <c r="V52" i="39"/>
  <c r="F50" i="77"/>
  <c r="Y44" i="39"/>
  <c r="W44" i="39"/>
  <c r="V40" i="39"/>
  <c r="F38" i="77"/>
  <c r="Y40" i="39"/>
  <c r="AC32" i="39"/>
  <c r="A32" i="39"/>
  <c r="V28" i="39"/>
  <c r="A28" i="39"/>
  <c r="AC28" i="39"/>
  <c r="Y28" i="39"/>
  <c r="V24" i="39"/>
  <c r="F22" i="47"/>
  <c r="W24" i="39"/>
  <c r="AO305" i="47"/>
  <c r="AA305" i="47"/>
  <c r="AO297" i="47"/>
  <c r="T297" i="47"/>
  <c r="AA297" i="47"/>
  <c r="AI293" i="47"/>
  <c r="AO293" i="47"/>
  <c r="AU289" i="47"/>
  <c r="AO289" i="47"/>
  <c r="T289" i="47"/>
  <c r="AI285" i="47"/>
  <c r="AO285" i="47"/>
  <c r="T285" i="47"/>
  <c r="AO281" i="47"/>
  <c r="AA281" i="47"/>
  <c r="AU281" i="47"/>
  <c r="T281" i="47"/>
  <c r="AO273" i="47"/>
  <c r="T273" i="47"/>
  <c r="AO269" i="47"/>
  <c r="AU269" i="47"/>
  <c r="T269" i="47"/>
  <c r="AO253" i="47"/>
  <c r="AU253" i="47"/>
  <c r="AI253" i="47"/>
  <c r="AA253" i="47"/>
  <c r="AA249" i="47"/>
  <c r="AO249" i="47"/>
  <c r="AI249" i="47"/>
  <c r="AO241" i="47"/>
  <c r="T241" i="47"/>
  <c r="AA241" i="47"/>
  <c r="AA237" i="47"/>
  <c r="AU237" i="47"/>
  <c r="AO237" i="47"/>
  <c r="AA233" i="47"/>
  <c r="AO233" i="47"/>
  <c r="AO229" i="47"/>
  <c r="AA229" i="47"/>
  <c r="AU229" i="47"/>
  <c r="AU221" i="47"/>
  <c r="AA221" i="47"/>
  <c r="AA209" i="47"/>
  <c r="AU209" i="47"/>
  <c r="AU201" i="47"/>
  <c r="T201" i="47"/>
  <c r="G46" i="39"/>
  <c r="F138" i="39"/>
  <c r="F103" i="39"/>
  <c r="V224" i="39"/>
  <c r="F222" i="77"/>
  <c r="O222" i="77"/>
  <c r="G135" i="39"/>
  <c r="A264" i="39"/>
  <c r="A256" i="39"/>
  <c r="A252" i="39"/>
  <c r="A100" i="39"/>
  <c r="AO245" i="47"/>
  <c r="AA285" i="47"/>
  <c r="AU293" i="47"/>
  <c r="T293" i="47"/>
  <c r="F158" i="39"/>
  <c r="AC144" i="39"/>
  <c r="F134" i="39"/>
  <c r="G66" i="39"/>
  <c r="G50" i="39"/>
  <c r="G102" i="39"/>
  <c r="F150" i="39"/>
  <c r="G170" i="39"/>
  <c r="G159" i="39"/>
  <c r="F39" i="39"/>
  <c r="F87" i="39"/>
  <c r="G147" i="39"/>
  <c r="G207" i="39"/>
  <c r="A24" i="39"/>
  <c r="W124" i="39"/>
  <c r="W84" i="39"/>
  <c r="AI281" i="47"/>
  <c r="AI289" i="47"/>
  <c r="AO265" i="47"/>
  <c r="Y72" i="39"/>
  <c r="V108" i="39"/>
  <c r="G83" i="39"/>
  <c r="A148" i="39"/>
  <c r="A144" i="39"/>
  <c r="A44" i="39"/>
  <c r="A40" i="39"/>
  <c r="AU285" i="47"/>
  <c r="AA269" i="47"/>
  <c r="AI297" i="47"/>
  <c r="AA293" i="47"/>
  <c r="W56" i="39"/>
  <c r="W28" i="39"/>
  <c r="AU225" i="47"/>
  <c r="T177" i="47"/>
  <c r="G250" i="39"/>
  <c r="AI139" i="47"/>
  <c r="AO111" i="47"/>
  <c r="AO43" i="47"/>
  <c r="A47" i="59"/>
  <c r="AO125" i="58"/>
  <c r="AI197" i="58"/>
  <c r="AO89" i="58"/>
  <c r="T269" i="58"/>
  <c r="AC39" i="59"/>
  <c r="A39" i="59"/>
  <c r="AO305" i="58"/>
  <c r="AA305" i="58"/>
  <c r="AU305" i="58"/>
  <c r="AA293" i="58"/>
  <c r="AI293" i="58"/>
  <c r="AU293" i="58"/>
  <c r="T273" i="58"/>
  <c r="AI273" i="58"/>
  <c r="AU257" i="58"/>
  <c r="AO257" i="58"/>
  <c r="T257" i="58"/>
  <c r="AO253" i="58"/>
  <c r="AI253" i="58"/>
  <c r="T253" i="58"/>
  <c r="AO249" i="58"/>
  <c r="AA221" i="58"/>
  <c r="T197" i="58"/>
  <c r="AA197" i="58"/>
  <c r="AU149" i="58"/>
  <c r="T149" i="58"/>
  <c r="AO133" i="58"/>
  <c r="AI133" i="58"/>
  <c r="AO129" i="58"/>
  <c r="AU129" i="58"/>
  <c r="AI129" i="58"/>
  <c r="AI117" i="58"/>
  <c r="AO117" i="58"/>
  <c r="AU101" i="58"/>
  <c r="AA101" i="58"/>
  <c r="T61" i="58"/>
  <c r="T57" i="58"/>
  <c r="AU57" i="58"/>
  <c r="AA45" i="58"/>
  <c r="AI45" i="58"/>
  <c r="AI41" i="58"/>
  <c r="AO41" i="58"/>
  <c r="T37" i="58"/>
  <c r="AU37" i="58"/>
  <c r="AA37" i="58"/>
  <c r="AA33" i="58"/>
  <c r="AO33" i="58"/>
  <c r="AU25" i="58"/>
  <c r="T25" i="58"/>
  <c r="AI25" i="58"/>
  <c r="T21" i="58"/>
  <c r="AA21" i="58"/>
  <c r="AO21" i="58"/>
  <c r="W293" i="59"/>
  <c r="A293" i="59"/>
  <c r="A257" i="59"/>
  <c r="X225" i="59"/>
  <c r="A225" i="59"/>
  <c r="X205" i="59"/>
  <c r="A205" i="59"/>
  <c r="X173" i="59"/>
  <c r="A173" i="59"/>
  <c r="X125" i="59"/>
  <c r="A125" i="59"/>
  <c r="A105" i="59"/>
  <c r="X89" i="59"/>
  <c r="A89" i="59"/>
  <c r="V45" i="59"/>
  <c r="A45" i="59"/>
  <c r="AI307" i="58"/>
  <c r="AO307" i="58"/>
  <c r="T259" i="58"/>
  <c r="T297" i="58"/>
  <c r="AA297" i="58"/>
  <c r="T293" i="58"/>
  <c r="AO293" i="58"/>
  <c r="AI277" i="58"/>
  <c r="AU277" i="58"/>
  <c r="T221" i="58"/>
  <c r="AA217" i="58"/>
  <c r="AA209" i="58"/>
  <c r="T209" i="58"/>
  <c r="AU209" i="58"/>
  <c r="AI153" i="58"/>
  <c r="AO153" i="58"/>
  <c r="AU145" i="58"/>
  <c r="AA145" i="58"/>
  <c r="T145" i="58"/>
  <c r="AU117" i="58"/>
  <c r="T117" i="58"/>
  <c r="T113" i="58"/>
  <c r="AU109" i="58"/>
  <c r="AO105" i="58"/>
  <c r="T105" i="58"/>
  <c r="AI89" i="58"/>
  <c r="AA53" i="58"/>
  <c r="AU45" i="58"/>
  <c r="AU41" i="58"/>
  <c r="T41" i="58"/>
  <c r="Y306" i="59"/>
  <c r="A306" i="59"/>
  <c r="Y290" i="59"/>
  <c r="A230" i="59"/>
  <c r="W186" i="59"/>
  <c r="A186" i="59"/>
  <c r="A174" i="59"/>
  <c r="W162" i="59"/>
  <c r="W154" i="59"/>
  <c r="A154" i="59"/>
  <c r="W146" i="59"/>
  <c r="A138" i="59"/>
  <c r="Y118" i="59"/>
  <c r="A94" i="59"/>
  <c r="W74" i="59"/>
  <c r="W66" i="59"/>
  <c r="A66" i="59"/>
  <c r="Y50" i="59"/>
  <c r="A50" i="59"/>
  <c r="Y14" i="59"/>
  <c r="A14" i="59"/>
  <c r="AI62" i="58"/>
  <c r="AI298" i="58"/>
  <c r="AI225" i="47"/>
  <c r="T225" i="47"/>
  <c r="AO225" i="47"/>
  <c r="T221" i="47"/>
  <c r="AI221" i="47"/>
  <c r="AO221" i="47"/>
  <c r="T213" i="47"/>
  <c r="AU213" i="47"/>
  <c r="AI205" i="47"/>
  <c r="AA205" i="47"/>
  <c r="AO201" i="47"/>
  <c r="AA201" i="47"/>
  <c r="AO197" i="47"/>
  <c r="AA197" i="47"/>
  <c r="AO193" i="47"/>
  <c r="AI193" i="47"/>
  <c r="AA193" i="47"/>
  <c r="AA189" i="47"/>
  <c r="AU189" i="47"/>
  <c r="AO181" i="47"/>
  <c r="AU181" i="47"/>
  <c r="AA173" i="47"/>
  <c r="T173" i="47"/>
  <c r="AU169" i="47"/>
  <c r="AI169" i="47"/>
  <c r="AI165" i="47"/>
  <c r="AU165" i="47"/>
  <c r="AO165" i="47"/>
  <c r="AU147" i="47"/>
  <c r="T147" i="47"/>
  <c r="AA147" i="47"/>
  <c r="AU143" i="47"/>
  <c r="AA143" i="47"/>
  <c r="AU131" i="47"/>
  <c r="AI131" i="47"/>
  <c r="AU127" i="47"/>
  <c r="AI127" i="47"/>
  <c r="AU119" i="47"/>
  <c r="T119" i="47"/>
  <c r="AA115" i="47"/>
  <c r="AU115" i="47"/>
  <c r="T107" i="47"/>
  <c r="AU107" i="47"/>
  <c r="AA107" i="47"/>
  <c r="AU95" i="47"/>
  <c r="AA95" i="47"/>
  <c r="AI39" i="47"/>
  <c r="AU39" i="47"/>
  <c r="AA39" i="47"/>
  <c r="AO31" i="47"/>
  <c r="T31" i="47"/>
  <c r="AI23" i="47"/>
  <c r="T23" i="47"/>
  <c r="AJ208" i="47"/>
  <c r="V311" i="39"/>
  <c r="Y311" i="39"/>
  <c r="AC311" i="39"/>
  <c r="V307" i="39"/>
  <c r="AC307" i="39"/>
  <c r="Y299" i="39"/>
  <c r="AC299" i="39"/>
  <c r="W299" i="39"/>
  <c r="V283" i="39"/>
  <c r="F281" i="77"/>
  <c r="Y283" i="39"/>
  <c r="AC283" i="39"/>
  <c r="AC271" i="39"/>
  <c r="Y271" i="39"/>
  <c r="Y267" i="39"/>
  <c r="AC267" i="39"/>
  <c r="V251" i="39"/>
  <c r="AC251" i="39"/>
  <c r="AB207" i="39"/>
  <c r="Y207" i="39"/>
  <c r="V203" i="39"/>
  <c r="W203" i="39"/>
  <c r="AB199" i="39"/>
  <c r="W199" i="39"/>
  <c r="AC199" i="39"/>
  <c r="V187" i="39"/>
  <c r="F185" i="77"/>
  <c r="AC187" i="39"/>
  <c r="AA23" i="47"/>
  <c r="AC255" i="47"/>
  <c r="AB255" i="47"/>
  <c r="AJ115" i="47"/>
  <c r="V305" i="39"/>
  <c r="F303" i="77"/>
  <c r="AC305" i="39"/>
  <c r="AC289" i="39"/>
  <c r="Y289" i="39"/>
  <c r="Y245" i="39"/>
  <c r="AC245" i="39"/>
  <c r="V225" i="39"/>
  <c r="F223" i="77"/>
  <c r="AC225" i="39"/>
  <c r="W153" i="39"/>
  <c r="AC153" i="39"/>
  <c r="Y113" i="39"/>
  <c r="W113" i="39"/>
  <c r="AB109" i="39"/>
  <c r="G107" i="77"/>
  <c r="Y109" i="39"/>
  <c r="Y93" i="39"/>
  <c r="W93" i="39"/>
  <c r="V65" i="39"/>
  <c r="F63" i="77"/>
  <c r="Y65" i="39"/>
  <c r="W37" i="39"/>
  <c r="Y37" i="39"/>
  <c r="AA308" i="47"/>
  <c r="AO308" i="47"/>
  <c r="AO296" i="47"/>
  <c r="AU296" i="47"/>
  <c r="T296" i="47"/>
  <c r="AA288" i="47"/>
  <c r="AI288" i="47"/>
  <c r="AU288" i="47"/>
  <c r="AO288" i="47"/>
  <c r="T280" i="47"/>
  <c r="AU280" i="47"/>
  <c r="AU272" i="47"/>
  <c r="T272" i="47"/>
  <c r="AA272" i="47"/>
  <c r="AU256" i="47"/>
  <c r="AI256" i="47"/>
  <c r="AO256" i="47"/>
  <c r="T244" i="47"/>
  <c r="AI244" i="47"/>
  <c r="AU244" i="47"/>
  <c r="T240" i="47"/>
  <c r="AO240" i="47"/>
  <c r="G307" i="39"/>
  <c r="F283" i="39"/>
  <c r="G263" i="39"/>
  <c r="F259" i="39"/>
  <c r="F255" i="39"/>
  <c r="AC256" i="39"/>
  <c r="AC220" i="39"/>
  <c r="AC69" i="39"/>
  <c r="AI233" i="47"/>
  <c r="AA127" i="47"/>
  <c r="AA177" i="47"/>
  <c r="AI304" i="47"/>
  <c r="W205" i="39"/>
  <c r="Y224" i="39"/>
  <c r="W212" i="39"/>
  <c r="AI217" i="47"/>
  <c r="F298" i="39"/>
  <c r="G214" i="39"/>
  <c r="G210" i="39"/>
  <c r="G206" i="39"/>
  <c r="G198" i="39"/>
  <c r="G142" i="39"/>
  <c r="G123" i="39"/>
  <c r="F78" i="39"/>
  <c r="F75" i="39"/>
  <c r="F71" i="39"/>
  <c r="F63" i="39"/>
  <c r="F62" i="39"/>
  <c r="AC252" i="39"/>
  <c r="AC216" i="39"/>
  <c r="AI248" i="47"/>
  <c r="AO127" i="47"/>
  <c r="AU308" i="47"/>
  <c r="W193" i="39"/>
  <c r="Y256" i="39"/>
  <c r="W288" i="39"/>
  <c r="Y216" i="39"/>
  <c r="AO185" i="47"/>
  <c r="AO304" i="47"/>
  <c r="AU284" i="47"/>
  <c r="AC228" i="39"/>
  <c r="AO119" i="47"/>
  <c r="AA165" i="47"/>
  <c r="Y208" i="39"/>
  <c r="W256" i="39"/>
  <c r="Y105" i="39"/>
  <c r="AI201" i="47"/>
  <c r="Y133" i="39"/>
  <c r="G173" i="39"/>
  <c r="F169" i="39"/>
  <c r="G104" i="39"/>
  <c r="G101" i="39"/>
  <c r="F97" i="39"/>
  <c r="F72" i="39"/>
  <c r="G69" i="39"/>
  <c r="F68" i="39"/>
  <c r="F57" i="39"/>
  <c r="F53" i="39"/>
  <c r="F45" i="39"/>
  <c r="AB282" i="62"/>
  <c r="F285" i="62"/>
  <c r="G281" i="62"/>
  <c r="A218" i="62"/>
  <c r="AB294" i="62"/>
  <c r="G209" i="62"/>
  <c r="A294" i="62"/>
  <c r="A286" i="62"/>
  <c r="A278" i="62"/>
  <c r="A270" i="62"/>
  <c r="A246" i="62"/>
  <c r="A238" i="62"/>
  <c r="A230" i="62"/>
  <c r="AB214" i="62"/>
  <c r="A214" i="62"/>
  <c r="AB246" i="62"/>
  <c r="F230" i="62"/>
  <c r="F226" i="62"/>
  <c r="F218" i="62"/>
  <c r="G210" i="62"/>
  <c r="G115" i="62"/>
  <c r="F100" i="62"/>
  <c r="F88" i="62"/>
  <c r="G48" i="62"/>
  <c r="F248" i="62"/>
  <c r="F208" i="62"/>
  <c r="F188" i="62"/>
  <c r="G224" i="62"/>
  <c r="F72" i="62"/>
  <c r="G68" i="62"/>
  <c r="F60" i="62"/>
  <c r="F56" i="62"/>
  <c r="G52" i="62"/>
  <c r="F287" i="62"/>
  <c r="F246" i="62"/>
  <c r="G234" i="62"/>
  <c r="G198" i="62"/>
  <c r="F174" i="62"/>
  <c r="F166" i="62"/>
  <c r="G162" i="62"/>
  <c r="G142" i="62"/>
  <c r="F50" i="62"/>
  <c r="N16" i="51"/>
  <c r="G252" i="62"/>
  <c r="G240" i="62"/>
  <c r="G236" i="62"/>
  <c r="G202" i="62"/>
  <c r="G190" i="62"/>
  <c r="F186" i="62"/>
  <c r="F182" i="62"/>
  <c r="F108" i="62"/>
  <c r="F94" i="62"/>
  <c r="G90" i="62"/>
  <c r="F86" i="62"/>
  <c r="F82" i="62"/>
  <c r="G78" i="62"/>
  <c r="F36" i="62"/>
  <c r="G24" i="62"/>
  <c r="AB208" i="62"/>
  <c r="G258" i="62"/>
  <c r="F250" i="62"/>
  <c r="F242" i="62"/>
  <c r="F238" i="62"/>
  <c r="F204" i="62"/>
  <c r="F200" i="62"/>
  <c r="A153" i="62"/>
  <c r="F96" i="62"/>
  <c r="F92" i="62"/>
  <c r="F80" i="62"/>
  <c r="A271" i="62"/>
  <c r="A237" i="62"/>
  <c r="A191" i="62"/>
  <c r="G184" i="62"/>
  <c r="F158" i="62"/>
  <c r="F134" i="62"/>
  <c r="F104" i="62"/>
  <c r="G84" i="62"/>
  <c r="A79" i="62"/>
  <c r="F58" i="62"/>
  <c r="F54" i="62"/>
  <c r="F40" i="62"/>
  <c r="F22" i="62"/>
  <c r="AP139" i="70"/>
  <c r="AJ149" i="70"/>
  <c r="AJ193" i="70"/>
  <c r="G196" i="62"/>
  <c r="A177" i="62"/>
  <c r="G164" i="62"/>
  <c r="G160" i="62"/>
  <c r="A111" i="62"/>
  <c r="G46" i="62"/>
  <c r="AA10" i="62"/>
  <c r="AA4" i="62"/>
  <c r="A311" i="62"/>
  <c r="AB247" i="62"/>
  <c r="A245" i="62"/>
  <c r="F228" i="62"/>
  <c r="F206" i="62"/>
  <c r="G98" i="62"/>
  <c r="Y309" i="62"/>
  <c r="X309" i="62"/>
  <c r="V309" i="62"/>
  <c r="W309" i="62"/>
  <c r="Y306" i="62"/>
  <c r="X306" i="62"/>
  <c r="W306" i="62"/>
  <c r="V306" i="62"/>
  <c r="F304" i="76"/>
  <c r="X304" i="76"/>
  <c r="X303" i="62"/>
  <c r="Y303" i="62"/>
  <c r="V303" i="62"/>
  <c r="F301" i="76"/>
  <c r="W303" i="62"/>
  <c r="Y300" i="62"/>
  <c r="X300" i="62"/>
  <c r="W300" i="62"/>
  <c r="V300" i="62"/>
  <c r="F298" i="76"/>
  <c r="AV298" i="76"/>
  <c r="X297" i="62"/>
  <c r="Y297" i="62"/>
  <c r="V297" i="62"/>
  <c r="F295" i="76"/>
  <c r="W297" i="62"/>
  <c r="X293" i="62"/>
  <c r="Y293" i="62"/>
  <c r="V293" i="62"/>
  <c r="F291" i="76"/>
  <c r="W293" i="62"/>
  <c r="Y290" i="62"/>
  <c r="X290" i="62"/>
  <c r="W290" i="62"/>
  <c r="V290" i="62"/>
  <c r="X287" i="62"/>
  <c r="Y287" i="62"/>
  <c r="V287" i="62"/>
  <c r="F285" i="76"/>
  <c r="W287" i="62"/>
  <c r="X281" i="62"/>
  <c r="Y281" i="62"/>
  <c r="V281" i="62"/>
  <c r="F279" i="76"/>
  <c r="W281" i="62"/>
  <c r="Y278" i="62"/>
  <c r="X278" i="62"/>
  <c r="W278" i="62"/>
  <c r="V278" i="62"/>
  <c r="F276" i="76"/>
  <c r="X275" i="62"/>
  <c r="Y275" i="62"/>
  <c r="V275" i="62"/>
  <c r="F273" i="76"/>
  <c r="W275" i="62"/>
  <c r="Y268" i="62"/>
  <c r="X268" i="62"/>
  <c r="W268" i="62"/>
  <c r="V268" i="62"/>
  <c r="X265" i="62"/>
  <c r="Y265" i="62"/>
  <c r="V265" i="62"/>
  <c r="F263" i="76"/>
  <c r="W265" i="62"/>
  <c r="Y262" i="62"/>
  <c r="X262" i="62"/>
  <c r="W262" i="62"/>
  <c r="V262" i="62"/>
  <c r="F260" i="76"/>
  <c r="Y256" i="62"/>
  <c r="X256" i="62"/>
  <c r="W256" i="62"/>
  <c r="V256" i="62"/>
  <c r="Y250" i="62"/>
  <c r="X250" i="62"/>
  <c r="W250" i="62"/>
  <c r="V250" i="62"/>
  <c r="Y240" i="62"/>
  <c r="X240" i="62"/>
  <c r="W240" i="62"/>
  <c r="V240" i="62"/>
  <c r="F238" i="76"/>
  <c r="X235" i="62"/>
  <c r="Y235" i="62"/>
  <c r="V235" i="62"/>
  <c r="W235" i="62"/>
  <c r="Y232" i="62"/>
  <c r="X232" i="62"/>
  <c r="W232" i="62"/>
  <c r="V232" i="62"/>
  <c r="F230" i="76"/>
  <c r="X229" i="62"/>
  <c r="Y229" i="62"/>
  <c r="V229" i="62"/>
  <c r="F227" i="76"/>
  <c r="W229" i="62"/>
  <c r="Y224" i="62"/>
  <c r="X224" i="62"/>
  <c r="W224" i="62"/>
  <c r="V224" i="62"/>
  <c r="F222" i="76"/>
  <c r="X220" i="62"/>
  <c r="Y220" i="62"/>
  <c r="W220" i="62"/>
  <c r="V220" i="62"/>
  <c r="X217" i="62"/>
  <c r="Y217" i="62"/>
  <c r="V217" i="62"/>
  <c r="F215" i="76"/>
  <c r="W217" i="62"/>
  <c r="X213" i="62"/>
  <c r="Y213" i="62"/>
  <c r="V213" i="62"/>
  <c r="F211" i="76"/>
  <c r="W213" i="62"/>
  <c r="X210" i="62"/>
  <c r="Y210" i="62"/>
  <c r="W210" i="62"/>
  <c r="V210" i="62"/>
  <c r="F208" i="76"/>
  <c r="X207" i="62"/>
  <c r="Y207" i="62"/>
  <c r="V207" i="62"/>
  <c r="F205" i="76"/>
  <c r="W207" i="62"/>
  <c r="X202" i="62"/>
  <c r="Y202" i="62"/>
  <c r="W202" i="62"/>
  <c r="V202" i="62"/>
  <c r="F200" i="76"/>
  <c r="X199" i="62"/>
  <c r="Y199" i="62"/>
  <c r="V199" i="62"/>
  <c r="F197" i="76"/>
  <c r="W199" i="62"/>
  <c r="X197" i="62"/>
  <c r="Y197" i="62"/>
  <c r="V197" i="62"/>
  <c r="W197" i="62"/>
  <c r="X195" i="62"/>
  <c r="Y195" i="62"/>
  <c r="V195" i="62"/>
  <c r="F193" i="76"/>
  <c r="W195" i="62"/>
  <c r="X189" i="62"/>
  <c r="Y189" i="62"/>
  <c r="V189" i="62"/>
  <c r="F187" i="76"/>
  <c r="W189" i="62"/>
  <c r="X182" i="62"/>
  <c r="W182" i="62"/>
  <c r="V182" i="62"/>
  <c r="F180" i="76"/>
  <c r="Y182" i="62"/>
  <c r="Z182" i="62"/>
  <c r="AA182" i="62"/>
  <c r="X178" i="62"/>
  <c r="Y178" i="62"/>
  <c r="W178" i="62"/>
  <c r="V178" i="62"/>
  <c r="F176" i="76"/>
  <c r="Z178" i="62"/>
  <c r="AA178" i="62"/>
  <c r="Y175" i="62"/>
  <c r="X175" i="62"/>
  <c r="V175" i="62"/>
  <c r="F173" i="76"/>
  <c r="W175" i="62"/>
  <c r="AA175" i="62"/>
  <c r="X173" i="62"/>
  <c r="Y173" i="62"/>
  <c r="V173" i="62"/>
  <c r="W173" i="62"/>
  <c r="AA173" i="62"/>
  <c r="Y170" i="62"/>
  <c r="X170" i="62"/>
  <c r="W170" i="62"/>
  <c r="V170" i="62"/>
  <c r="F168" i="76"/>
  <c r="Z170" i="62"/>
  <c r="AA170" i="62"/>
  <c r="Y167" i="62"/>
  <c r="X167" i="62"/>
  <c r="V167" i="62"/>
  <c r="F165" i="76"/>
  <c r="W167" i="62"/>
  <c r="AA167" i="62"/>
  <c r="X165" i="62"/>
  <c r="Y165" i="62"/>
  <c r="V165" i="62"/>
  <c r="F163" i="76"/>
  <c r="W165" i="62"/>
  <c r="AA165" i="62"/>
  <c r="Y163" i="62"/>
  <c r="X163" i="62"/>
  <c r="V163" i="62"/>
  <c r="W163" i="62"/>
  <c r="AA163" i="62"/>
  <c r="X161" i="62"/>
  <c r="Y161" i="62"/>
  <c r="V161" i="62"/>
  <c r="F159" i="76"/>
  <c r="W161" i="62"/>
  <c r="AA161" i="62"/>
  <c r="Y147" i="62"/>
  <c r="X147" i="62"/>
  <c r="V147" i="62"/>
  <c r="F145" i="76"/>
  <c r="W147" i="62"/>
  <c r="AA147" i="62"/>
  <c r="Y144" i="62"/>
  <c r="X144" i="62"/>
  <c r="W144" i="62"/>
  <c r="V144" i="62"/>
  <c r="F142" i="76"/>
  <c r="Z144" i="62"/>
  <c r="G142" i="76"/>
  <c r="AA144" i="62"/>
  <c r="X141" i="62"/>
  <c r="V141" i="62"/>
  <c r="Y141" i="62"/>
  <c r="W141" i="62"/>
  <c r="AA141" i="62"/>
  <c r="X137" i="62"/>
  <c r="Y137" i="62"/>
  <c r="V137" i="62"/>
  <c r="W137" i="62"/>
  <c r="AA137" i="62"/>
  <c r="Y134" i="62"/>
  <c r="X134" i="62"/>
  <c r="W134" i="62"/>
  <c r="V134" i="62"/>
  <c r="Z134" i="62"/>
  <c r="G132" i="76"/>
  <c r="AA134" i="62"/>
  <c r="Y131" i="62"/>
  <c r="X131" i="62"/>
  <c r="V131" i="62"/>
  <c r="F129" i="76"/>
  <c r="W131" i="62"/>
  <c r="AA131" i="62"/>
  <c r="Y128" i="62"/>
  <c r="X128" i="62"/>
  <c r="W128" i="62"/>
  <c r="V128" i="62"/>
  <c r="F126" i="76"/>
  <c r="Z128" i="62"/>
  <c r="AA128" i="62"/>
  <c r="Y124" i="62"/>
  <c r="X124" i="62"/>
  <c r="W124" i="62"/>
  <c r="V124" i="62"/>
  <c r="Z124" i="62"/>
  <c r="G122" i="76"/>
  <c r="AA124" i="62"/>
  <c r="X121" i="62"/>
  <c r="Y121" i="62"/>
  <c r="V121" i="62"/>
  <c r="F119" i="76"/>
  <c r="W121" i="62"/>
  <c r="AA121" i="62"/>
  <c r="Y118" i="62"/>
  <c r="X118" i="62"/>
  <c r="W118" i="62"/>
  <c r="V118" i="62"/>
  <c r="Z118" i="62"/>
  <c r="G116" i="76"/>
  <c r="AA118" i="62"/>
  <c r="X109" i="62"/>
  <c r="Y109" i="62"/>
  <c r="V109" i="62"/>
  <c r="F107" i="76"/>
  <c r="BQ107" i="76"/>
  <c r="W109" i="62"/>
  <c r="AA109" i="62"/>
  <c r="Y102" i="62"/>
  <c r="X102" i="62"/>
  <c r="W102" i="62"/>
  <c r="V102" i="62"/>
  <c r="F100" i="76"/>
  <c r="Z102" i="62"/>
  <c r="G100" i="76"/>
  <c r="AA102" i="62"/>
  <c r="Y99" i="62"/>
  <c r="V99" i="62"/>
  <c r="F97" i="76"/>
  <c r="W99" i="62"/>
  <c r="X99" i="62"/>
  <c r="AA99" i="62"/>
  <c r="Y94" i="62"/>
  <c r="X94" i="62"/>
  <c r="W94" i="62"/>
  <c r="V94" i="62"/>
  <c r="Z94" i="62"/>
  <c r="G92" i="76"/>
  <c r="AA94" i="62"/>
  <c r="X89" i="62"/>
  <c r="Y89" i="62"/>
  <c r="V89" i="62"/>
  <c r="W89" i="62"/>
  <c r="AA89" i="62"/>
  <c r="Y84" i="62"/>
  <c r="X84" i="62"/>
  <c r="W84" i="62"/>
  <c r="V84" i="62"/>
  <c r="Z84" i="62"/>
  <c r="G82" i="76"/>
  <c r="AA84" i="62"/>
  <c r="Y82" i="62"/>
  <c r="X82" i="62"/>
  <c r="W82" i="62"/>
  <c r="V82" i="62"/>
  <c r="F80" i="76"/>
  <c r="Z82" i="62"/>
  <c r="AA82" i="62"/>
  <c r="X77" i="62"/>
  <c r="V77" i="62"/>
  <c r="Y77" i="62"/>
  <c r="W77" i="62"/>
  <c r="AA77" i="62"/>
  <c r="Y74" i="62"/>
  <c r="X74" i="62"/>
  <c r="W74" i="62"/>
  <c r="V74" i="62"/>
  <c r="F72" i="76"/>
  <c r="Z74" i="62"/>
  <c r="AA74" i="62"/>
  <c r="Y72" i="62"/>
  <c r="X72" i="62"/>
  <c r="W72" i="62"/>
  <c r="V72" i="62"/>
  <c r="F70" i="76"/>
  <c r="AF70" i="76"/>
  <c r="Z72" i="62"/>
  <c r="G70" i="76"/>
  <c r="AA72" i="62"/>
  <c r="X65" i="62"/>
  <c r="Y65" i="62"/>
  <c r="V65" i="62"/>
  <c r="F63" i="76"/>
  <c r="AV63" i="76"/>
  <c r="W65" i="62"/>
  <c r="AA65" i="62"/>
  <c r="Y56" i="62"/>
  <c r="W56" i="62"/>
  <c r="X56" i="62"/>
  <c r="V56" i="62"/>
  <c r="F54" i="76"/>
  <c r="Z56" i="62"/>
  <c r="G54" i="76"/>
  <c r="AA56" i="62"/>
  <c r="Y54" i="62"/>
  <c r="X54" i="62"/>
  <c r="W54" i="62"/>
  <c r="V54" i="62"/>
  <c r="Z54" i="62"/>
  <c r="G52" i="76"/>
  <c r="AA54" i="62"/>
  <c r="Y52" i="62"/>
  <c r="X52" i="62"/>
  <c r="W52" i="62"/>
  <c r="V52" i="62"/>
  <c r="F50" i="76"/>
  <c r="BQ50" i="76"/>
  <c r="Z52" i="62"/>
  <c r="AA52" i="62"/>
  <c r="Y50" i="62"/>
  <c r="X50" i="62"/>
  <c r="W50" i="62"/>
  <c r="V50" i="62"/>
  <c r="F48" i="76"/>
  <c r="Z50" i="62"/>
  <c r="G48" i="76"/>
  <c r="AA50" i="62"/>
  <c r="Y47" i="62"/>
  <c r="X47" i="62"/>
  <c r="W47" i="62"/>
  <c r="V47" i="62"/>
  <c r="AA47" i="62"/>
  <c r="X41" i="62"/>
  <c r="Y41" i="62"/>
  <c r="W41" i="62"/>
  <c r="V41" i="62"/>
  <c r="F39" i="76"/>
  <c r="BX39" i="76"/>
  <c r="AA41" i="62"/>
  <c r="Y39" i="62"/>
  <c r="X39" i="62"/>
  <c r="W39" i="62"/>
  <c r="V39" i="62"/>
  <c r="F37" i="76"/>
  <c r="CE37" i="76"/>
  <c r="AA39" i="62"/>
  <c r="Y36" i="62"/>
  <c r="X36" i="62"/>
  <c r="W36" i="62"/>
  <c r="V36" i="62"/>
  <c r="F34" i="76"/>
  <c r="BJ34" i="76"/>
  <c r="Z36" i="62"/>
  <c r="G34" i="70"/>
  <c r="P34" i="70"/>
  <c r="AA36" i="62"/>
  <c r="X33" i="62"/>
  <c r="Y33" i="62"/>
  <c r="W33" i="62"/>
  <c r="V33" i="62"/>
  <c r="F31" i="76"/>
  <c r="X31" i="76"/>
  <c r="AA33" i="62"/>
  <c r="X29" i="62"/>
  <c r="Y29" i="62"/>
  <c r="W29" i="62"/>
  <c r="V29" i="62"/>
  <c r="F27" i="76"/>
  <c r="CE27" i="76"/>
  <c r="AA29" i="62"/>
  <c r="Y26" i="62"/>
  <c r="X26" i="62"/>
  <c r="W26" i="62"/>
  <c r="V26" i="62"/>
  <c r="F24" i="70"/>
  <c r="Z26" i="62"/>
  <c r="G24" i="70"/>
  <c r="AA26" i="62"/>
  <c r="Y23" i="62"/>
  <c r="X23" i="62"/>
  <c r="W23" i="62"/>
  <c r="V23" i="62"/>
  <c r="F21" i="76"/>
  <c r="AA23" i="62"/>
  <c r="Y20" i="62"/>
  <c r="X20" i="62"/>
  <c r="W20" i="62"/>
  <c r="V20" i="62"/>
  <c r="Z20" i="62"/>
  <c r="G18" i="76"/>
  <c r="AA20" i="62"/>
  <c r="X17" i="62"/>
  <c r="Y17" i="62"/>
  <c r="W17" i="62"/>
  <c r="V17" i="62"/>
  <c r="F15" i="76"/>
  <c r="X15" i="76"/>
  <c r="AA17" i="62"/>
  <c r="Y14" i="62"/>
  <c r="X14" i="62"/>
  <c r="W14" i="62"/>
  <c r="V14" i="62"/>
  <c r="F12" i="76"/>
  <c r="CE12" i="76"/>
  <c r="Z14" i="62"/>
  <c r="G12" i="76"/>
  <c r="AW12" i="76"/>
  <c r="AA14" i="62"/>
  <c r="AW98" i="70"/>
  <c r="N110" i="70"/>
  <c r="J110" i="70"/>
  <c r="AW110" i="70"/>
  <c r="N125" i="70"/>
  <c r="Q125" i="70"/>
  <c r="AV125" i="70"/>
  <c r="N156" i="70"/>
  <c r="Q156" i="70"/>
  <c r="AQ156" i="70"/>
  <c r="N180" i="70"/>
  <c r="I180" i="70"/>
  <c r="AQ180" i="70"/>
  <c r="AP183" i="70"/>
  <c r="N183" i="70"/>
  <c r="J183" i="70"/>
  <c r="AW186" i="70"/>
  <c r="N186" i="70"/>
  <c r="I186" i="70"/>
  <c r="AQ188" i="70"/>
  <c r="N188" i="70"/>
  <c r="N195" i="70"/>
  <c r="Q195" i="70"/>
  <c r="AP195" i="70"/>
  <c r="N203" i="70"/>
  <c r="I203" i="70"/>
  <c r="AP203" i="70"/>
  <c r="N213" i="70"/>
  <c r="J213" i="70"/>
  <c r="AV213" i="70"/>
  <c r="AW218" i="70"/>
  <c r="N218" i="70"/>
  <c r="AV221" i="70"/>
  <c r="N221" i="70"/>
  <c r="I221" i="70"/>
  <c r="AC260" i="70"/>
  <c r="N260" i="70"/>
  <c r="AQ260" i="70"/>
  <c r="N278" i="70"/>
  <c r="J278" i="70"/>
  <c r="AC309" i="62"/>
  <c r="AC305" i="62"/>
  <c r="AC301" i="62"/>
  <c r="AC297" i="62"/>
  <c r="AC293" i="62"/>
  <c r="AC289" i="62"/>
  <c r="AC285" i="62"/>
  <c r="AC281" i="62"/>
  <c r="AC277" i="62"/>
  <c r="AC273" i="62"/>
  <c r="AC269" i="62"/>
  <c r="AC265" i="62"/>
  <c r="AC261" i="62"/>
  <c r="AC257" i="62"/>
  <c r="AC253" i="62"/>
  <c r="AC249" i="62"/>
  <c r="AC245" i="62"/>
  <c r="AC241" i="62"/>
  <c r="AC237" i="62"/>
  <c r="AC233" i="62"/>
  <c r="AC229" i="62"/>
  <c r="AC225" i="62"/>
  <c r="AC221" i="62"/>
  <c r="AC217" i="62"/>
  <c r="AC213" i="62"/>
  <c r="AC209" i="62"/>
  <c r="AC205" i="62"/>
  <c r="AC201" i="62"/>
  <c r="AC197" i="62"/>
  <c r="AC193" i="62"/>
  <c r="AC189" i="62"/>
  <c r="AC173" i="62"/>
  <c r="AC169" i="62"/>
  <c r="AC165" i="62"/>
  <c r="AC161" i="62"/>
  <c r="AC157" i="62"/>
  <c r="AC149" i="62"/>
  <c r="AC145" i="62"/>
  <c r="AC141" i="62"/>
  <c r="AC137" i="62"/>
  <c r="AC125" i="62"/>
  <c r="AC121" i="62"/>
  <c r="AC109" i="62"/>
  <c r="AC105" i="62"/>
  <c r="AC89" i="62"/>
  <c r="AC85" i="62"/>
  <c r="AC77" i="62"/>
  <c r="AC69" i="62"/>
  <c r="AC65" i="62"/>
  <c r="AC61" i="62"/>
  <c r="AC53" i="62"/>
  <c r="AC45" i="62"/>
  <c r="AC41" i="62"/>
  <c r="AC37" i="62"/>
  <c r="AC33" i="62"/>
  <c r="AC29" i="62"/>
  <c r="AC21" i="62"/>
  <c r="AC17" i="62"/>
  <c r="AA309" i="62"/>
  <c r="AA307" i="62"/>
  <c r="AA303" i="62"/>
  <c r="AA301" i="62"/>
  <c r="AA297" i="62"/>
  <c r="AA295" i="62"/>
  <c r="AA293" i="62"/>
  <c r="AA291" i="62"/>
  <c r="AA287" i="62"/>
  <c r="AA285" i="62"/>
  <c r="AA283" i="62"/>
  <c r="AA281" i="62"/>
  <c r="AA279" i="62"/>
  <c r="AA275" i="62"/>
  <c r="AA273" i="62"/>
  <c r="AA269" i="62"/>
  <c r="AA265" i="62"/>
  <c r="AA263" i="62"/>
  <c r="AA259" i="62"/>
  <c r="AA257" i="62"/>
  <c r="AA253" i="62"/>
  <c r="AA251" i="62"/>
  <c r="AA243" i="62"/>
  <c r="AA241" i="62"/>
  <c r="AA235" i="62"/>
  <c r="AA233" i="62"/>
  <c r="AA229" i="62"/>
  <c r="AA227" i="62"/>
  <c r="AA225" i="62"/>
  <c r="AA221" i="62"/>
  <c r="AA217" i="62"/>
  <c r="AA215" i="62"/>
  <c r="AA213" i="62"/>
  <c r="AA211" i="62"/>
  <c r="AA207" i="62"/>
  <c r="AA205" i="62"/>
  <c r="AA203" i="62"/>
  <c r="AA199" i="62"/>
  <c r="AA197" i="62"/>
  <c r="AA195" i="62"/>
  <c r="AA193" i="62"/>
  <c r="AA189" i="62"/>
  <c r="AA187" i="62"/>
  <c r="Z175" i="62"/>
  <c r="G173" i="76"/>
  <c r="Z167" i="62"/>
  <c r="G165" i="76"/>
  <c r="Z159" i="62"/>
  <c r="Z151" i="62"/>
  <c r="G149" i="76"/>
  <c r="Z87" i="62"/>
  <c r="G85" i="76"/>
  <c r="Z63" i="62"/>
  <c r="Z55" i="62"/>
  <c r="G53" i="76"/>
  <c r="Z47" i="62"/>
  <c r="G45" i="76"/>
  <c r="AW45" i="76"/>
  <c r="Z39" i="62"/>
  <c r="Z23" i="62"/>
  <c r="G21" i="76"/>
  <c r="Z15" i="62"/>
  <c r="G13" i="70"/>
  <c r="AX13" i="70"/>
  <c r="AV185" i="70"/>
  <c r="N234" i="70"/>
  <c r="I234" i="70"/>
  <c r="AB74" i="62"/>
  <c r="Y311" i="62"/>
  <c r="X311" i="62"/>
  <c r="V311" i="62"/>
  <c r="W311" i="62"/>
  <c r="Y308" i="62"/>
  <c r="X308" i="62"/>
  <c r="W308" i="62"/>
  <c r="V308" i="62"/>
  <c r="Y305" i="62"/>
  <c r="X305" i="62"/>
  <c r="V305" i="62"/>
  <c r="F303" i="76"/>
  <c r="W305" i="62"/>
  <c r="Y302" i="62"/>
  <c r="X302" i="62"/>
  <c r="W302" i="62"/>
  <c r="V302" i="62"/>
  <c r="X299" i="62"/>
  <c r="Y299" i="62"/>
  <c r="V299" i="62"/>
  <c r="F297" i="76"/>
  <c r="W299" i="62"/>
  <c r="Y296" i="62"/>
  <c r="X296" i="62"/>
  <c r="W296" i="62"/>
  <c r="V296" i="62"/>
  <c r="AB292" i="62"/>
  <c r="X289" i="62"/>
  <c r="Y289" i="62"/>
  <c r="V289" i="62"/>
  <c r="F287" i="76"/>
  <c r="W289" i="62"/>
  <c r="Y284" i="62"/>
  <c r="X284" i="62"/>
  <c r="W284" i="62"/>
  <c r="V284" i="62"/>
  <c r="F282" i="76"/>
  <c r="AB280" i="62"/>
  <c r="X277" i="62"/>
  <c r="Y277" i="62"/>
  <c r="V277" i="62"/>
  <c r="W277" i="62"/>
  <c r="Y274" i="62"/>
  <c r="W274" i="62"/>
  <c r="V274" i="62"/>
  <c r="F272" i="76"/>
  <c r="X274" i="62"/>
  <c r="X271" i="62"/>
  <c r="Y271" i="62"/>
  <c r="V271" i="62"/>
  <c r="F269" i="76"/>
  <c r="W271" i="62"/>
  <c r="X267" i="62"/>
  <c r="Y267" i="62"/>
  <c r="V267" i="62"/>
  <c r="F265" i="76"/>
  <c r="W267" i="62"/>
  <c r="Y264" i="62"/>
  <c r="X264" i="62"/>
  <c r="W264" i="62"/>
  <c r="V264" i="62"/>
  <c r="X261" i="62"/>
  <c r="Y261" i="62"/>
  <c r="V261" i="62"/>
  <c r="W261" i="62"/>
  <c r="Y258" i="62"/>
  <c r="X258" i="62"/>
  <c r="W258" i="62"/>
  <c r="V258" i="62"/>
  <c r="X255" i="62"/>
  <c r="Y255" i="62"/>
  <c r="V255" i="62"/>
  <c r="W255" i="62"/>
  <c r="Y252" i="62"/>
  <c r="X252" i="62"/>
  <c r="W252" i="62"/>
  <c r="V252" i="62"/>
  <c r="X249" i="62"/>
  <c r="Y249" i="62"/>
  <c r="V249" i="62"/>
  <c r="W249" i="62"/>
  <c r="X247" i="62"/>
  <c r="Y247" i="62"/>
  <c r="V247" i="62"/>
  <c r="F245" i="76"/>
  <c r="W247" i="62"/>
  <c r="X245" i="62"/>
  <c r="Y245" i="62"/>
  <c r="V245" i="62"/>
  <c r="W245" i="62"/>
  <c r="Y242" i="62"/>
  <c r="W242" i="62"/>
  <c r="X242" i="62"/>
  <c r="V242" i="62"/>
  <c r="F240" i="76"/>
  <c r="X239" i="62"/>
  <c r="Y239" i="62"/>
  <c r="V239" i="62"/>
  <c r="F237" i="76"/>
  <c r="W239" i="62"/>
  <c r="X237" i="62"/>
  <c r="Y237" i="62"/>
  <c r="V237" i="62"/>
  <c r="W237" i="62"/>
  <c r="X231" i="62"/>
  <c r="Y231" i="62"/>
  <c r="V231" i="62"/>
  <c r="F229" i="76"/>
  <c r="W231" i="62"/>
  <c r="Y226" i="62"/>
  <c r="X226" i="62"/>
  <c r="W226" i="62"/>
  <c r="V226" i="62"/>
  <c r="F224" i="76"/>
  <c r="X223" i="62"/>
  <c r="Y223" i="62"/>
  <c r="V223" i="62"/>
  <c r="F221" i="76"/>
  <c r="W223" i="62"/>
  <c r="X219" i="62"/>
  <c r="Y219" i="62"/>
  <c r="V219" i="62"/>
  <c r="F217" i="76"/>
  <c r="W219" i="62"/>
  <c r="X216" i="62"/>
  <c r="Y216" i="62"/>
  <c r="W216" i="62"/>
  <c r="V216" i="62"/>
  <c r="F214" i="76"/>
  <c r="X212" i="62"/>
  <c r="Y212" i="62"/>
  <c r="W212" i="62"/>
  <c r="V212" i="62"/>
  <c r="X209" i="62"/>
  <c r="Y209" i="62"/>
  <c r="V209" i="62"/>
  <c r="F207" i="76"/>
  <c r="W209" i="62"/>
  <c r="X204" i="62"/>
  <c r="Y204" i="62"/>
  <c r="W204" i="62"/>
  <c r="V204" i="62"/>
  <c r="X201" i="62"/>
  <c r="Y201" i="62"/>
  <c r="V201" i="62"/>
  <c r="W201" i="62"/>
  <c r="X194" i="62"/>
  <c r="Y194" i="62"/>
  <c r="W194" i="62"/>
  <c r="V194" i="62"/>
  <c r="F192" i="76"/>
  <c r="X191" i="62"/>
  <c r="Y191" i="62"/>
  <c r="V191" i="62"/>
  <c r="W191" i="62"/>
  <c r="X186" i="62"/>
  <c r="Y186" i="62"/>
  <c r="W186" i="62"/>
  <c r="V186" i="62"/>
  <c r="F184" i="70"/>
  <c r="AK184" i="70"/>
  <c r="AA186" i="62"/>
  <c r="X184" i="62"/>
  <c r="Y184" i="62"/>
  <c r="W184" i="62"/>
  <c r="V184" i="62"/>
  <c r="F182" i="76"/>
  <c r="Z184" i="62"/>
  <c r="G182" i="76"/>
  <c r="AG182" i="76"/>
  <c r="AA184" i="62"/>
  <c r="X181" i="62"/>
  <c r="Y181" i="62"/>
  <c r="V181" i="62"/>
  <c r="F179" i="76"/>
  <c r="W181" i="62"/>
  <c r="AA181" i="62"/>
  <c r="AB172" i="62"/>
  <c r="Y158" i="62"/>
  <c r="X158" i="62"/>
  <c r="W158" i="62"/>
  <c r="V158" i="62"/>
  <c r="F156" i="76"/>
  <c r="Z158" i="62"/>
  <c r="AA158" i="62"/>
  <c r="Y155" i="62"/>
  <c r="X155" i="62"/>
  <c r="V155" i="62"/>
  <c r="F153" i="76"/>
  <c r="W155" i="62"/>
  <c r="AA155" i="62"/>
  <c r="X153" i="62"/>
  <c r="Y153" i="62"/>
  <c r="V153" i="62"/>
  <c r="F151" i="76"/>
  <c r="W153" i="62"/>
  <c r="AA153" i="62"/>
  <c r="Y150" i="62"/>
  <c r="X150" i="62"/>
  <c r="W150" i="62"/>
  <c r="V150" i="62"/>
  <c r="F148" i="76"/>
  <c r="Z150" i="62"/>
  <c r="AA150" i="62"/>
  <c r="Y146" i="62"/>
  <c r="X146" i="62"/>
  <c r="W146" i="62"/>
  <c r="V146" i="62"/>
  <c r="F144" i="76"/>
  <c r="Z146" i="62"/>
  <c r="G144" i="76"/>
  <c r="AW144" i="76"/>
  <c r="AA146" i="62"/>
  <c r="Y143" i="62"/>
  <c r="X143" i="62"/>
  <c r="V143" i="62"/>
  <c r="F141" i="76"/>
  <c r="W143" i="62"/>
  <c r="AA143" i="62"/>
  <c r="Y140" i="62"/>
  <c r="X140" i="62"/>
  <c r="W140" i="62"/>
  <c r="V140" i="62"/>
  <c r="F138" i="76"/>
  <c r="Z140" i="62"/>
  <c r="G138" i="76"/>
  <c r="AG138" i="76"/>
  <c r="AA140" i="62"/>
  <c r="Y136" i="62"/>
  <c r="X136" i="62"/>
  <c r="W136" i="62"/>
  <c r="V136" i="62"/>
  <c r="Z136" i="62"/>
  <c r="G134" i="76"/>
  <c r="AG134" i="76"/>
  <c r="AA136" i="62"/>
  <c r="X133" i="62"/>
  <c r="Y133" i="62"/>
  <c r="V133" i="62"/>
  <c r="W133" i="62"/>
  <c r="AA133" i="62"/>
  <c r="Y130" i="62"/>
  <c r="X130" i="62"/>
  <c r="W130" i="62"/>
  <c r="V130" i="62"/>
  <c r="Z130" i="62"/>
  <c r="G128" i="76"/>
  <c r="AW128" i="76"/>
  <c r="AA130" i="62"/>
  <c r="Y127" i="62"/>
  <c r="X127" i="62"/>
  <c r="V127" i="62"/>
  <c r="W127" i="62"/>
  <c r="AA127" i="62"/>
  <c r="Y123" i="62"/>
  <c r="X123" i="62"/>
  <c r="V123" i="62"/>
  <c r="W123" i="62"/>
  <c r="AA123" i="62"/>
  <c r="Y120" i="62"/>
  <c r="W120" i="62"/>
  <c r="X120" i="62"/>
  <c r="V120" i="62"/>
  <c r="F118" i="76"/>
  <c r="Z120" i="62"/>
  <c r="G118" i="76"/>
  <c r="AA120" i="62"/>
  <c r="X117" i="62"/>
  <c r="Y117" i="62"/>
  <c r="V117" i="62"/>
  <c r="W117" i="62"/>
  <c r="AA117" i="62"/>
  <c r="Y114" i="62"/>
  <c r="X114" i="62"/>
  <c r="W114" i="62"/>
  <c r="V114" i="62"/>
  <c r="F112" i="76"/>
  <c r="Z114" i="62"/>
  <c r="G112" i="76"/>
  <c r="AA114" i="62"/>
  <c r="Y111" i="62"/>
  <c r="X111" i="62"/>
  <c r="V111" i="62"/>
  <c r="W111" i="62"/>
  <c r="AA111" i="62"/>
  <c r="Y106" i="62"/>
  <c r="X106" i="62"/>
  <c r="W106" i="62"/>
  <c r="V106" i="62"/>
  <c r="Z106" i="62"/>
  <c r="G104" i="76"/>
  <c r="AG104" i="76"/>
  <c r="AA106" i="62"/>
  <c r="Y104" i="62"/>
  <c r="X104" i="62"/>
  <c r="W104" i="62"/>
  <c r="V104" i="62"/>
  <c r="F102" i="76"/>
  <c r="BQ102" i="76"/>
  <c r="Z104" i="62"/>
  <c r="G102" i="76"/>
  <c r="AA104" i="62"/>
  <c r="X101" i="62"/>
  <c r="Y101" i="62"/>
  <c r="V101" i="62"/>
  <c r="F99" i="76"/>
  <c r="W101" i="62"/>
  <c r="AA101" i="62"/>
  <c r="Y96" i="62"/>
  <c r="X96" i="62"/>
  <c r="W96" i="62"/>
  <c r="V96" i="62"/>
  <c r="F94" i="76"/>
  <c r="Z96" i="62"/>
  <c r="G94" i="76"/>
  <c r="AA96" i="62"/>
  <c r="X93" i="62"/>
  <c r="Y93" i="62"/>
  <c r="V93" i="62"/>
  <c r="W93" i="62"/>
  <c r="AA93" i="62"/>
  <c r="Y91" i="62"/>
  <c r="X91" i="62"/>
  <c r="V91" i="62"/>
  <c r="F89" i="76"/>
  <c r="W91" i="62"/>
  <c r="AA91" i="62"/>
  <c r="Y86" i="62"/>
  <c r="X86" i="62"/>
  <c r="W86" i="62"/>
  <c r="V86" i="62"/>
  <c r="Z86" i="62"/>
  <c r="AA86" i="62"/>
  <c r="Y83" i="62"/>
  <c r="X83" i="62"/>
  <c r="V83" i="62"/>
  <c r="F81" i="76"/>
  <c r="AF81" i="76"/>
  <c r="W83" i="62"/>
  <c r="AA83" i="62"/>
  <c r="X81" i="62"/>
  <c r="Y81" i="62"/>
  <c r="V81" i="62"/>
  <c r="F79" i="76"/>
  <c r="W81" i="62"/>
  <c r="AA81" i="62"/>
  <c r="Y79" i="62"/>
  <c r="X79" i="62"/>
  <c r="V79" i="62"/>
  <c r="W79" i="62"/>
  <c r="AA79" i="62"/>
  <c r="Y76" i="62"/>
  <c r="X76" i="62"/>
  <c r="W76" i="62"/>
  <c r="V76" i="62"/>
  <c r="Z76" i="62"/>
  <c r="G74" i="70"/>
  <c r="AX74" i="70"/>
  <c r="AA76" i="62"/>
  <c r="X73" i="62"/>
  <c r="Y73" i="62"/>
  <c r="V73" i="62"/>
  <c r="F71" i="76"/>
  <c r="W73" i="62"/>
  <c r="AA73" i="62"/>
  <c r="Y71" i="62"/>
  <c r="X71" i="62"/>
  <c r="V71" i="62"/>
  <c r="F69" i="76"/>
  <c r="AF69" i="76"/>
  <c r="W71" i="62"/>
  <c r="AA71" i="62"/>
  <c r="Y68" i="62"/>
  <c r="X68" i="62"/>
  <c r="W68" i="62"/>
  <c r="V68" i="62"/>
  <c r="F66" i="70"/>
  <c r="Z68" i="62"/>
  <c r="G66" i="76"/>
  <c r="AA68" i="62"/>
  <c r="Y64" i="62"/>
  <c r="X64" i="62"/>
  <c r="W64" i="62"/>
  <c r="V64" i="62"/>
  <c r="Z64" i="62"/>
  <c r="G62" i="70"/>
  <c r="AR62" i="70"/>
  <c r="AA64" i="62"/>
  <c r="Y62" i="62"/>
  <c r="X62" i="62"/>
  <c r="W62" i="62"/>
  <c r="V62" i="62"/>
  <c r="F60" i="76"/>
  <c r="AV60" i="76"/>
  <c r="Z62" i="62"/>
  <c r="G60" i="76"/>
  <c r="AA62" i="62"/>
  <c r="Y60" i="62"/>
  <c r="X60" i="62"/>
  <c r="W60" i="62"/>
  <c r="V60" i="62"/>
  <c r="F58" i="76"/>
  <c r="Z60" i="62"/>
  <c r="G58" i="76"/>
  <c r="AA60" i="62"/>
  <c r="Y58" i="62"/>
  <c r="X58" i="62"/>
  <c r="W58" i="62"/>
  <c r="V58" i="62"/>
  <c r="Z58" i="62"/>
  <c r="AA58" i="62"/>
  <c r="A53" i="62"/>
  <c r="Y51" i="62"/>
  <c r="X51" i="62"/>
  <c r="W51" i="62"/>
  <c r="V51" i="62"/>
  <c r="AA51" i="62"/>
  <c r="X49" i="62"/>
  <c r="Y49" i="62"/>
  <c r="W49" i="62"/>
  <c r="V49" i="62"/>
  <c r="F47" i="76"/>
  <c r="BX47" i="76"/>
  <c r="AA49" i="62"/>
  <c r="Y44" i="62"/>
  <c r="X44" i="62"/>
  <c r="W44" i="62"/>
  <c r="V44" i="62"/>
  <c r="F42" i="76"/>
  <c r="Z44" i="62"/>
  <c r="G42" i="76"/>
  <c r="AA44" i="62"/>
  <c r="Y38" i="62"/>
  <c r="X38" i="62"/>
  <c r="W38" i="62"/>
  <c r="V38" i="62"/>
  <c r="F36" i="76"/>
  <c r="Z38" i="62"/>
  <c r="G36" i="76"/>
  <c r="AA38" i="62"/>
  <c r="Y35" i="62"/>
  <c r="W35" i="62"/>
  <c r="V35" i="62"/>
  <c r="F33" i="70"/>
  <c r="X35" i="62"/>
  <c r="AA35" i="62"/>
  <c r="Y32" i="62"/>
  <c r="X32" i="62"/>
  <c r="W32" i="62"/>
  <c r="V32" i="62"/>
  <c r="Z32" i="62"/>
  <c r="G30" i="70"/>
  <c r="AL30" i="70"/>
  <c r="AA32" i="62"/>
  <c r="Y28" i="62"/>
  <c r="X28" i="62"/>
  <c r="W28" i="62"/>
  <c r="V28" i="62"/>
  <c r="Z28" i="62"/>
  <c r="G26" i="70"/>
  <c r="AA28" i="62"/>
  <c r="X25" i="62"/>
  <c r="Y25" i="62"/>
  <c r="W25" i="62"/>
  <c r="V25" i="62"/>
  <c r="F23" i="76"/>
  <c r="BJ23" i="76"/>
  <c r="AA25" i="62"/>
  <c r="Y19" i="62"/>
  <c r="W19" i="62"/>
  <c r="X19" i="62"/>
  <c r="V19" i="62"/>
  <c r="F17" i="76"/>
  <c r="AA19" i="62"/>
  <c r="Y16" i="62"/>
  <c r="X16" i="62"/>
  <c r="W16" i="62"/>
  <c r="V16" i="62"/>
  <c r="Z16" i="62"/>
  <c r="G14" i="76"/>
  <c r="CF14" i="76"/>
  <c r="AA16" i="62"/>
  <c r="X13" i="62"/>
  <c r="W13" i="62"/>
  <c r="V13" i="62"/>
  <c r="F11" i="76"/>
  <c r="CE11" i="76"/>
  <c r="Y13" i="62"/>
  <c r="AA13" i="62"/>
  <c r="N90" i="70"/>
  <c r="AW90" i="70"/>
  <c r="N114" i="70"/>
  <c r="H114" i="70"/>
  <c r="AW114" i="70"/>
  <c r="N134" i="70"/>
  <c r="J134" i="70"/>
  <c r="AW134" i="70"/>
  <c r="AQ134" i="70"/>
  <c r="N137" i="70"/>
  <c r="AV137" i="70"/>
  <c r="N144" i="70"/>
  <c r="I144" i="70"/>
  <c r="AQ144" i="70"/>
  <c r="N161" i="70"/>
  <c r="J161" i="70"/>
  <c r="AJ161" i="70"/>
  <c r="AV161" i="70"/>
  <c r="N168" i="70"/>
  <c r="I168" i="70"/>
  <c r="AQ168" i="70"/>
  <c r="AQ176" i="70"/>
  <c r="N176" i="70"/>
  <c r="Q176" i="70"/>
  <c r="AW179" i="70"/>
  <c r="AV189" i="70"/>
  <c r="AQ224" i="70"/>
  <c r="AW226" i="70"/>
  <c r="AP235" i="70"/>
  <c r="N237" i="70"/>
  <c r="J237" i="70"/>
  <c r="AV237" i="70"/>
  <c r="N250" i="70"/>
  <c r="H250" i="70"/>
  <c r="N265" i="70"/>
  <c r="H265" i="70"/>
  <c r="AV265" i="70"/>
  <c r="N276" i="70"/>
  <c r="I276" i="70"/>
  <c r="AC276" i="70"/>
  <c r="AQ276" i="70"/>
  <c r="N279" i="70"/>
  <c r="I279" i="70"/>
  <c r="AP279" i="70"/>
  <c r="N281" i="70"/>
  <c r="I281" i="70"/>
  <c r="AV281" i="70"/>
  <c r="AC292" i="70"/>
  <c r="N292" i="70"/>
  <c r="AQ292" i="70"/>
  <c r="N300" i="70"/>
  <c r="H300" i="70"/>
  <c r="AQ300" i="70"/>
  <c r="N308" i="70"/>
  <c r="AQ308" i="70"/>
  <c r="AC308" i="70"/>
  <c r="AC312" i="62"/>
  <c r="AC308" i="62"/>
  <c r="AC304" i="62"/>
  <c r="AC300" i="62"/>
  <c r="AC296" i="62"/>
  <c r="AC284" i="62"/>
  <c r="AC272" i="62"/>
  <c r="AC268" i="62"/>
  <c r="AC264" i="62"/>
  <c r="AC256" i="62"/>
  <c r="AC252" i="62"/>
  <c r="AC248" i="62"/>
  <c r="AC240" i="62"/>
  <c r="AC236" i="62"/>
  <c r="AC232" i="62"/>
  <c r="AC224" i="62"/>
  <c r="AC220" i="62"/>
  <c r="AC216" i="62"/>
  <c r="AC212" i="62"/>
  <c r="AC208" i="62"/>
  <c r="AC204" i="62"/>
  <c r="AC200" i="62"/>
  <c r="AC192" i="62"/>
  <c r="AC184" i="62"/>
  <c r="AC144" i="62"/>
  <c r="AC140" i="62"/>
  <c r="AC136" i="62"/>
  <c r="AC128" i="62"/>
  <c r="AC124" i="62"/>
  <c r="AC120" i="62"/>
  <c r="AC104" i="62"/>
  <c r="AC96" i="62"/>
  <c r="AC84" i="62"/>
  <c r="AC76" i="62"/>
  <c r="AC72" i="62"/>
  <c r="AC68" i="62"/>
  <c r="AC64" i="62"/>
  <c r="AC60" i="62"/>
  <c r="AC56" i="62"/>
  <c r="AC52" i="62"/>
  <c r="AC44" i="62"/>
  <c r="AC40" i="62"/>
  <c r="AC36" i="62"/>
  <c r="AC32" i="62"/>
  <c r="AC28" i="62"/>
  <c r="AC20" i="62"/>
  <c r="AC16" i="62"/>
  <c r="Z311" i="62"/>
  <c r="Z309" i="62"/>
  <c r="G307" i="76"/>
  <c r="Z307" i="62"/>
  <c r="G305" i="76"/>
  <c r="Z305" i="62"/>
  <c r="G303" i="76"/>
  <c r="Z303" i="62"/>
  <c r="Z299" i="62"/>
  <c r="G297" i="76"/>
  <c r="Z297" i="62"/>
  <c r="G295" i="76"/>
  <c r="Z293" i="62"/>
  <c r="Z291" i="62"/>
  <c r="G289" i="76"/>
  <c r="BD289" i="76"/>
  <c r="Z289" i="62"/>
  <c r="G287" i="76"/>
  <c r="Z287" i="62"/>
  <c r="G285" i="76"/>
  <c r="Z281" i="62"/>
  <c r="Z279" i="62"/>
  <c r="G277" i="76"/>
  <c r="Z277" i="62"/>
  <c r="Z275" i="62"/>
  <c r="Z271" i="62"/>
  <c r="G269" i="76"/>
  <c r="Z267" i="62"/>
  <c r="G265" i="76"/>
  <c r="Z265" i="62"/>
  <c r="G263" i="76"/>
  <c r="Z261" i="62"/>
  <c r="G259" i="76"/>
  <c r="Z259" i="62"/>
  <c r="G257" i="76"/>
  <c r="Z257" i="62"/>
  <c r="Z255" i="62"/>
  <c r="G253" i="76"/>
  <c r="Z249" i="62"/>
  <c r="G247" i="76"/>
  <c r="Z247" i="62"/>
  <c r="G245" i="76"/>
  <c r="Z245" i="62"/>
  <c r="Z243" i="62"/>
  <c r="G241" i="76"/>
  <c r="Y241" i="76"/>
  <c r="CC241" i="76"/>
  <c r="Z239" i="62"/>
  <c r="G237" i="76"/>
  <c r="Z237" i="62"/>
  <c r="Z235" i="62"/>
  <c r="G233" i="76"/>
  <c r="Z231" i="62"/>
  <c r="Z229" i="62"/>
  <c r="Z227" i="62"/>
  <c r="G225" i="76"/>
  <c r="Z223" i="62"/>
  <c r="G221" i="76"/>
  <c r="Z219" i="62"/>
  <c r="Z217" i="62"/>
  <c r="G215" i="76"/>
  <c r="Z213" i="62"/>
  <c r="G211" i="76"/>
  <c r="Z209" i="62"/>
  <c r="G207" i="76"/>
  <c r="Z207" i="62"/>
  <c r="G205" i="76"/>
  <c r="Z201" i="62"/>
  <c r="G199" i="76"/>
  <c r="Z199" i="62"/>
  <c r="G197" i="76"/>
  <c r="Z197" i="62"/>
  <c r="Z195" i="62"/>
  <c r="G193" i="76"/>
  <c r="Z191" i="62"/>
  <c r="G189" i="76"/>
  <c r="Z189" i="62"/>
  <c r="Z187" i="62"/>
  <c r="G185" i="76"/>
  <c r="Z181" i="62"/>
  <c r="G179" i="76"/>
  <c r="Z173" i="62"/>
  <c r="Z165" i="62"/>
  <c r="G163" i="76"/>
  <c r="Z141" i="62"/>
  <c r="G139" i="76"/>
  <c r="Y139" i="76"/>
  <c r="CC139" i="76"/>
  <c r="Z133" i="62"/>
  <c r="G131" i="76"/>
  <c r="AG131" i="76"/>
  <c r="Z117" i="62"/>
  <c r="G115" i="76"/>
  <c r="Z109" i="62"/>
  <c r="Z101" i="62"/>
  <c r="G99" i="76"/>
  <c r="Z93" i="62"/>
  <c r="Z77" i="62"/>
  <c r="Z29" i="62"/>
  <c r="G27" i="76"/>
  <c r="Z13" i="62"/>
  <c r="G11" i="76"/>
  <c r="AV149" i="70"/>
  <c r="AP307" i="70"/>
  <c r="N81" i="70"/>
  <c r="I81" i="70"/>
  <c r="Y310" i="62"/>
  <c r="W310" i="62"/>
  <c r="V310" i="62"/>
  <c r="F308" i="76"/>
  <c r="X308" i="76"/>
  <c r="X310" i="62"/>
  <c r="A307" i="62"/>
  <c r="AB304" i="62"/>
  <c r="X301" i="62"/>
  <c r="Y301" i="62"/>
  <c r="V301" i="62"/>
  <c r="F299" i="76"/>
  <c r="W301" i="62"/>
  <c r="AB298" i="62"/>
  <c r="X295" i="62"/>
  <c r="Y295" i="62"/>
  <c r="V295" i="62"/>
  <c r="F293" i="76"/>
  <c r="W295" i="62"/>
  <c r="Y292" i="62"/>
  <c r="X292" i="62"/>
  <c r="W292" i="62"/>
  <c r="V292" i="62"/>
  <c r="Y288" i="62"/>
  <c r="X288" i="62"/>
  <c r="W288" i="62"/>
  <c r="V288" i="62"/>
  <c r="F286" i="76"/>
  <c r="Y286" i="62"/>
  <c r="X286" i="62"/>
  <c r="W286" i="62"/>
  <c r="V286" i="62"/>
  <c r="X283" i="62"/>
  <c r="Y283" i="62"/>
  <c r="V283" i="62"/>
  <c r="W283" i="62"/>
  <c r="Y280" i="62"/>
  <c r="X280" i="62"/>
  <c r="W280" i="62"/>
  <c r="V280" i="62"/>
  <c r="F278" i="76"/>
  <c r="Y276" i="62"/>
  <c r="X276" i="62"/>
  <c r="W276" i="62"/>
  <c r="V276" i="62"/>
  <c r="F274" i="76"/>
  <c r="F274" i="70"/>
  <c r="X273" i="62"/>
  <c r="Y273" i="62"/>
  <c r="V273" i="62"/>
  <c r="W273" i="62"/>
  <c r="Y270" i="62"/>
  <c r="X270" i="62"/>
  <c r="W270" i="62"/>
  <c r="V270" i="62"/>
  <c r="Y266" i="62"/>
  <c r="W266" i="62"/>
  <c r="V266" i="62"/>
  <c r="X266" i="62"/>
  <c r="X263" i="62"/>
  <c r="Y263" i="62"/>
  <c r="V263" i="62"/>
  <c r="F261" i="76"/>
  <c r="W263" i="62"/>
  <c r="Y260" i="62"/>
  <c r="X260" i="62"/>
  <c r="W260" i="62"/>
  <c r="V260" i="62"/>
  <c r="F258" i="76"/>
  <c r="Y254" i="62"/>
  <c r="X254" i="62"/>
  <c r="W254" i="62"/>
  <c r="V254" i="62"/>
  <c r="F252" i="76"/>
  <c r="X251" i="62"/>
  <c r="Y251" i="62"/>
  <c r="V251" i="62"/>
  <c r="W251" i="62"/>
  <c r="Y244" i="62"/>
  <c r="X244" i="62"/>
  <c r="W244" i="62"/>
  <c r="V244" i="62"/>
  <c r="F242" i="76"/>
  <c r="X241" i="62"/>
  <c r="Y241" i="62"/>
  <c r="V241" i="62"/>
  <c r="W241" i="62"/>
  <c r="Y234" i="62"/>
  <c r="W234" i="62"/>
  <c r="V234" i="62"/>
  <c r="F232" i="76"/>
  <c r="X234" i="62"/>
  <c r="Y228" i="62"/>
  <c r="X228" i="62"/>
  <c r="W228" i="62"/>
  <c r="V228" i="62"/>
  <c r="F226" i="76"/>
  <c r="X225" i="62"/>
  <c r="Y225" i="62"/>
  <c r="V225" i="62"/>
  <c r="F223" i="76"/>
  <c r="W225" i="62"/>
  <c r="Y222" i="62"/>
  <c r="X222" i="62"/>
  <c r="W222" i="62"/>
  <c r="V222" i="62"/>
  <c r="F220" i="76"/>
  <c r="X215" i="62"/>
  <c r="Y215" i="62"/>
  <c r="V215" i="62"/>
  <c r="F213" i="76"/>
  <c r="W215" i="62"/>
  <c r="X211" i="62"/>
  <c r="Y211" i="62"/>
  <c r="V211" i="62"/>
  <c r="F209" i="76"/>
  <c r="W211" i="62"/>
  <c r="X206" i="62"/>
  <c r="Y206" i="62"/>
  <c r="W206" i="62"/>
  <c r="V206" i="62"/>
  <c r="F204" i="76"/>
  <c r="X203" i="62"/>
  <c r="Y203" i="62"/>
  <c r="V203" i="62"/>
  <c r="F201" i="76"/>
  <c r="W203" i="62"/>
  <c r="AB198" i="62"/>
  <c r="X196" i="62"/>
  <c r="Y196" i="62"/>
  <c r="W196" i="62"/>
  <c r="V196" i="62"/>
  <c r="F194" i="76"/>
  <c r="X193" i="62"/>
  <c r="Y193" i="62"/>
  <c r="V193" i="62"/>
  <c r="W193" i="62"/>
  <c r="X188" i="62"/>
  <c r="Y188" i="62"/>
  <c r="W188" i="62"/>
  <c r="V188" i="62"/>
  <c r="F186" i="76"/>
  <c r="CE186" i="76"/>
  <c r="X185" i="62"/>
  <c r="Y185" i="62"/>
  <c r="V185" i="62"/>
  <c r="F183" i="76"/>
  <c r="W185" i="62"/>
  <c r="AA185" i="62"/>
  <c r="X183" i="62"/>
  <c r="Y183" i="62"/>
  <c r="V183" i="62"/>
  <c r="F181" i="76"/>
  <c r="W183" i="62"/>
  <c r="AA183" i="62"/>
  <c r="X180" i="62"/>
  <c r="Y180" i="62"/>
  <c r="W180" i="62"/>
  <c r="V180" i="62"/>
  <c r="F178" i="76"/>
  <c r="Z180" i="62"/>
  <c r="G178" i="76"/>
  <c r="AG178" i="76"/>
  <c r="AA180" i="62"/>
  <c r="X177" i="62"/>
  <c r="Y177" i="62"/>
  <c r="V177" i="62"/>
  <c r="F175" i="76"/>
  <c r="W177" i="62"/>
  <c r="AA177" i="62"/>
  <c r="Y174" i="62"/>
  <c r="X174" i="62"/>
  <c r="W174" i="62"/>
  <c r="V174" i="62"/>
  <c r="F172" i="76"/>
  <c r="Z174" i="62"/>
  <c r="G172" i="76"/>
  <c r="AW172" i="76"/>
  <c r="AA174" i="62"/>
  <c r="Y172" i="62"/>
  <c r="X172" i="62"/>
  <c r="W172" i="62"/>
  <c r="V172" i="62"/>
  <c r="F170" i="76"/>
  <c r="Z172" i="62"/>
  <c r="G170" i="76"/>
  <c r="AG170" i="76"/>
  <c r="AA172" i="62"/>
  <c r="X169" i="62"/>
  <c r="Y169" i="62"/>
  <c r="V169" i="62"/>
  <c r="W169" i="62"/>
  <c r="AA169" i="62"/>
  <c r="Y164" i="62"/>
  <c r="X164" i="62"/>
  <c r="W164" i="62"/>
  <c r="V164" i="62"/>
  <c r="F162" i="76"/>
  <c r="Z164" i="62"/>
  <c r="AA164" i="62"/>
  <c r="Y162" i="62"/>
  <c r="X162" i="62"/>
  <c r="W162" i="62"/>
  <c r="V162" i="62"/>
  <c r="F160" i="76"/>
  <c r="Z162" i="62"/>
  <c r="G160" i="76"/>
  <c r="AW160" i="76"/>
  <c r="AA162" i="62"/>
  <c r="Y160" i="62"/>
  <c r="X160" i="62"/>
  <c r="W160" i="62"/>
  <c r="V160" i="62"/>
  <c r="Z160" i="62"/>
  <c r="G158" i="76"/>
  <c r="AG158" i="76"/>
  <c r="AA160" i="62"/>
  <c r="X157" i="62"/>
  <c r="Y157" i="62"/>
  <c r="V157" i="62"/>
  <c r="F155" i="76"/>
  <c r="W157" i="62"/>
  <c r="AA157" i="62"/>
  <c r="Y152" i="62"/>
  <c r="X152" i="62"/>
  <c r="W152" i="62"/>
  <c r="V152" i="62"/>
  <c r="F150" i="76"/>
  <c r="Z152" i="62"/>
  <c r="G150" i="76"/>
  <c r="AG150" i="76"/>
  <c r="AA152" i="62"/>
  <c r="X149" i="62"/>
  <c r="Y149" i="62"/>
  <c r="V149" i="62"/>
  <c r="W149" i="62"/>
  <c r="AA149" i="62"/>
  <c r="Y139" i="62"/>
  <c r="X139" i="62"/>
  <c r="V139" i="62"/>
  <c r="F137" i="76"/>
  <c r="W139" i="62"/>
  <c r="AA139" i="62"/>
  <c r="Y135" i="62"/>
  <c r="X135" i="62"/>
  <c r="V135" i="62"/>
  <c r="F133" i="76"/>
  <c r="W135" i="62"/>
  <c r="AA135" i="62"/>
  <c r="Y132" i="62"/>
  <c r="X132" i="62"/>
  <c r="W132" i="62"/>
  <c r="V132" i="62"/>
  <c r="F130" i="76"/>
  <c r="Z132" i="62"/>
  <c r="AA132" i="62"/>
  <c r="X129" i="62"/>
  <c r="Y129" i="62"/>
  <c r="V129" i="62"/>
  <c r="F127" i="76"/>
  <c r="W129" i="62"/>
  <c r="AA129" i="62"/>
  <c r="Y126" i="62"/>
  <c r="X126" i="62"/>
  <c r="W126" i="62"/>
  <c r="V126" i="62"/>
  <c r="F124" i="76"/>
  <c r="Z126" i="62"/>
  <c r="AA126" i="62"/>
  <c r="Y119" i="62"/>
  <c r="X119" i="62"/>
  <c r="V119" i="62"/>
  <c r="F117" i="76"/>
  <c r="W119" i="62"/>
  <c r="AA119" i="62"/>
  <c r="Y116" i="62"/>
  <c r="X116" i="62"/>
  <c r="W116" i="62"/>
  <c r="V116" i="62"/>
  <c r="F114" i="76"/>
  <c r="BQ114" i="76"/>
  <c r="Z116" i="62"/>
  <c r="AA116" i="62"/>
  <c r="X113" i="62"/>
  <c r="Y113" i="62"/>
  <c r="V113" i="62"/>
  <c r="F111" i="76"/>
  <c r="O111" i="76"/>
  <c r="W113" i="62"/>
  <c r="AA113" i="62"/>
  <c r="Y108" i="62"/>
  <c r="X108" i="62"/>
  <c r="W108" i="62"/>
  <c r="V108" i="62"/>
  <c r="F106" i="76"/>
  <c r="Z108" i="62"/>
  <c r="G106" i="76"/>
  <c r="AA108" i="62"/>
  <c r="Y103" i="62"/>
  <c r="X103" i="62"/>
  <c r="V103" i="62"/>
  <c r="F101" i="76"/>
  <c r="W103" i="62"/>
  <c r="AA103" i="62"/>
  <c r="Y98" i="62"/>
  <c r="X98" i="62"/>
  <c r="W98" i="62"/>
  <c r="V98" i="62"/>
  <c r="F96" i="76"/>
  <c r="Z98" i="62"/>
  <c r="G96" i="76"/>
  <c r="BR96" i="76"/>
  <c r="AA98" i="62"/>
  <c r="Y95" i="62"/>
  <c r="X95" i="62"/>
  <c r="V95" i="62"/>
  <c r="W95" i="62"/>
  <c r="AA95" i="62"/>
  <c r="Y88" i="62"/>
  <c r="W88" i="62"/>
  <c r="X88" i="62"/>
  <c r="V88" i="62"/>
  <c r="Z88" i="62"/>
  <c r="G86" i="76"/>
  <c r="AA88" i="62"/>
  <c r="X85" i="62"/>
  <c r="Y85" i="62"/>
  <c r="V85" i="62"/>
  <c r="F83" i="76"/>
  <c r="W85" i="62"/>
  <c r="AA85" i="62"/>
  <c r="A75" i="62"/>
  <c r="Y70" i="62"/>
  <c r="X70" i="62"/>
  <c r="W70" i="62"/>
  <c r="V70" i="62"/>
  <c r="F68" i="76"/>
  <c r="AV68" i="76"/>
  <c r="Z70" i="62"/>
  <c r="G68" i="76"/>
  <c r="BD68" i="76"/>
  <c r="AA70" i="62"/>
  <c r="Y67" i="62"/>
  <c r="X67" i="62"/>
  <c r="V67" i="62"/>
  <c r="F65" i="76"/>
  <c r="AV65" i="76"/>
  <c r="W67" i="62"/>
  <c r="AA67" i="62"/>
  <c r="AB63" i="62"/>
  <c r="X61" i="62"/>
  <c r="W61" i="62"/>
  <c r="Y61" i="62"/>
  <c r="V61" i="62"/>
  <c r="F59" i="76"/>
  <c r="BQ59" i="76"/>
  <c r="AA61" i="62"/>
  <c r="AB59" i="62"/>
  <c r="X57" i="62"/>
  <c r="Y57" i="62"/>
  <c r="W57" i="62"/>
  <c r="V57" i="62"/>
  <c r="F55" i="76"/>
  <c r="AN55" i="76"/>
  <c r="AA57" i="62"/>
  <c r="Y55" i="62"/>
  <c r="X55" i="62"/>
  <c r="W55" i="62"/>
  <c r="V55" i="62"/>
  <c r="F53" i="76"/>
  <c r="AA55" i="62"/>
  <c r="X53" i="62"/>
  <c r="Y53" i="62"/>
  <c r="W53" i="62"/>
  <c r="V53" i="62"/>
  <c r="AA53" i="62"/>
  <c r="Y46" i="62"/>
  <c r="X46" i="62"/>
  <c r="W46" i="62"/>
  <c r="V46" i="62"/>
  <c r="Z46" i="62"/>
  <c r="G44" i="76"/>
  <c r="AA46" i="62"/>
  <c r="Y43" i="62"/>
  <c r="X43" i="62"/>
  <c r="W43" i="62"/>
  <c r="V43" i="62"/>
  <c r="F41" i="76"/>
  <c r="X41" i="76"/>
  <c r="AA43" i="62"/>
  <c r="X37" i="62"/>
  <c r="Y37" i="62"/>
  <c r="W37" i="62"/>
  <c r="V37" i="62"/>
  <c r="F35" i="76"/>
  <c r="AA37" i="62"/>
  <c r="Y31" i="62"/>
  <c r="X31" i="62"/>
  <c r="W31" i="62"/>
  <c r="V31" i="62"/>
  <c r="F29" i="76"/>
  <c r="AA31" i="62"/>
  <c r="Y27" i="62"/>
  <c r="X27" i="62"/>
  <c r="W27" i="62"/>
  <c r="V27" i="62"/>
  <c r="F25" i="76"/>
  <c r="AA27" i="62"/>
  <c r="Y22" i="62"/>
  <c r="X22" i="62"/>
  <c r="W22" i="62"/>
  <c r="V22" i="62"/>
  <c r="F20" i="76"/>
  <c r="Z22" i="62"/>
  <c r="G20" i="70"/>
  <c r="AA22" i="62"/>
  <c r="A15" i="62"/>
  <c r="Y12" i="62"/>
  <c r="X12" i="62"/>
  <c r="W12" i="62"/>
  <c r="V12" i="62"/>
  <c r="F10" i="70"/>
  <c r="Z12" i="62"/>
  <c r="G10" i="70"/>
  <c r="AA12" i="62"/>
  <c r="N61" i="70"/>
  <c r="N82" i="70"/>
  <c r="AW82" i="70"/>
  <c r="N97" i="70"/>
  <c r="J97" i="70"/>
  <c r="AV97" i="70"/>
  <c r="N102" i="70"/>
  <c r="J102" i="70"/>
  <c r="AW102" i="70"/>
  <c r="N109" i="70"/>
  <c r="H109" i="70"/>
  <c r="AV109" i="70"/>
  <c r="N126" i="70"/>
  <c r="Q126" i="70"/>
  <c r="AW126" i="70"/>
  <c r="N140" i="70"/>
  <c r="I140" i="70"/>
  <c r="AQ140" i="70"/>
  <c r="AP155" i="70"/>
  <c r="AD157" i="70"/>
  <c r="N157" i="70"/>
  <c r="I157" i="70"/>
  <c r="AV157" i="70"/>
  <c r="N167" i="70"/>
  <c r="H167" i="70"/>
  <c r="AP167" i="70"/>
  <c r="N187" i="70"/>
  <c r="Q187" i="70"/>
  <c r="AP187" i="70"/>
  <c r="N194" i="70"/>
  <c r="I194" i="70"/>
  <c r="AW194" i="70"/>
  <c r="AQ196" i="70"/>
  <c r="N196" i="70"/>
  <c r="H196" i="70"/>
  <c r="AC196" i="70"/>
  <c r="N199" i="70"/>
  <c r="Q199" i="70"/>
  <c r="AP199" i="70"/>
  <c r="N202" i="70"/>
  <c r="J202" i="70"/>
  <c r="AW202" i="70"/>
  <c r="AQ204" i="70"/>
  <c r="N204" i="70"/>
  <c r="J204" i="70"/>
  <c r="N211" i="70"/>
  <c r="AP211" i="70"/>
  <c r="AP219" i="70"/>
  <c r="N219" i="70"/>
  <c r="Q219" i="70"/>
  <c r="N233" i="70"/>
  <c r="AV233" i="70"/>
  <c r="AP251" i="70"/>
  <c r="AQ256" i="70"/>
  <c r="N256" i="70"/>
  <c r="I256" i="70"/>
  <c r="N261" i="70"/>
  <c r="H261" i="70"/>
  <c r="AC311" i="62"/>
  <c r="AC303" i="62"/>
  <c r="AC299" i="62"/>
  <c r="AC295" i="62"/>
  <c r="AC287" i="62"/>
  <c r="AC283" i="62"/>
  <c r="AC275" i="62"/>
  <c r="AC271" i="62"/>
  <c r="AC267" i="62"/>
  <c r="AC263" i="62"/>
  <c r="AC255" i="62"/>
  <c r="AC251" i="62"/>
  <c r="AC247" i="62"/>
  <c r="AC239" i="62"/>
  <c r="AC235" i="62"/>
  <c r="AC231" i="62"/>
  <c r="AC223" i="62"/>
  <c r="AC219" i="62"/>
  <c r="AC215" i="62"/>
  <c r="AC211" i="62"/>
  <c r="AC207" i="62"/>
  <c r="AC203" i="62"/>
  <c r="AC199" i="62"/>
  <c r="AC195" i="62"/>
  <c r="AC191" i="62"/>
  <c r="AC183" i="62"/>
  <c r="AC179" i="62"/>
  <c r="AC175" i="62"/>
  <c r="AC171" i="62"/>
  <c r="AC167" i="62"/>
  <c r="AC163" i="62"/>
  <c r="AC155" i="62"/>
  <c r="AC147" i="62"/>
  <c r="AC143" i="62"/>
  <c r="AC139" i="62"/>
  <c r="AC135" i="62"/>
  <c r="AC131" i="62"/>
  <c r="AC127" i="62"/>
  <c r="AC123" i="62"/>
  <c r="AC119" i="62"/>
  <c r="AC115" i="62"/>
  <c r="AC111" i="62"/>
  <c r="AC107" i="62"/>
  <c r="AC103" i="62"/>
  <c r="AC99" i="62"/>
  <c r="AC95" i="62"/>
  <c r="AC91" i="62"/>
  <c r="AC83" i="62"/>
  <c r="AC79" i="62"/>
  <c r="AC75" i="62"/>
  <c r="AC71" i="62"/>
  <c r="AC67" i="62"/>
  <c r="AC59" i="62"/>
  <c r="AC55" i="62"/>
  <c r="AC51" i="62"/>
  <c r="AC47" i="62"/>
  <c r="AC43" i="62"/>
  <c r="AC39" i="62"/>
  <c r="AC35" i="62"/>
  <c r="AC31" i="62"/>
  <c r="AC27" i="62"/>
  <c r="AC23" i="62"/>
  <c r="AC19" i="62"/>
  <c r="AA310" i="62"/>
  <c r="AA308" i="62"/>
  <c r="AA306" i="62"/>
  <c r="AA302" i="62"/>
  <c r="AA300" i="62"/>
  <c r="AA296" i="62"/>
  <c r="AA292" i="62"/>
  <c r="AA290" i="62"/>
  <c r="AA288" i="62"/>
  <c r="AA286" i="62"/>
  <c r="AA284" i="62"/>
  <c r="AA280" i="62"/>
  <c r="AA278" i="62"/>
  <c r="AA276" i="62"/>
  <c r="AA274" i="62"/>
  <c r="AA270" i="62"/>
  <c r="AA268" i="62"/>
  <c r="AA266" i="62"/>
  <c r="AA264" i="62"/>
  <c r="AA262" i="62"/>
  <c r="AA260" i="62"/>
  <c r="AA258" i="62"/>
  <c r="AA256" i="62"/>
  <c r="AA254" i="62"/>
  <c r="AA252" i="62"/>
  <c r="AA250" i="62"/>
  <c r="AA244" i="62"/>
  <c r="AA242" i="62"/>
  <c r="AA240" i="62"/>
  <c r="AA234" i="62"/>
  <c r="AA232" i="62"/>
  <c r="AA228" i="62"/>
  <c r="AA226" i="62"/>
  <c r="AA224" i="62"/>
  <c r="AA222" i="62"/>
  <c r="AA220" i="62"/>
  <c r="AA216" i="62"/>
  <c r="AA212" i="62"/>
  <c r="AA210" i="62"/>
  <c r="AA206" i="62"/>
  <c r="AA204" i="62"/>
  <c r="AA202" i="62"/>
  <c r="AA196" i="62"/>
  <c r="AA194" i="62"/>
  <c r="AA188" i="62"/>
  <c r="Z186" i="62"/>
  <c r="G184" i="76"/>
  <c r="Z163" i="62"/>
  <c r="G161" i="76"/>
  <c r="Z155" i="62"/>
  <c r="G153" i="76"/>
  <c r="Z147" i="62"/>
  <c r="G145" i="76"/>
  <c r="Z139" i="62"/>
  <c r="G137" i="76"/>
  <c r="Z131" i="62"/>
  <c r="G129" i="76"/>
  <c r="Z123" i="62"/>
  <c r="G121" i="76"/>
  <c r="Z99" i="62"/>
  <c r="G97" i="76"/>
  <c r="Z91" i="62"/>
  <c r="G89" i="76"/>
  <c r="Z83" i="62"/>
  <c r="G81" i="76"/>
  <c r="Z67" i="62"/>
  <c r="Z51" i="62"/>
  <c r="Z43" i="62"/>
  <c r="G41" i="76"/>
  <c r="Z35" i="62"/>
  <c r="G33" i="70"/>
  <c r="Z27" i="62"/>
  <c r="G25" i="76"/>
  <c r="Z19" i="62"/>
  <c r="G17" i="76"/>
  <c r="N179" i="70"/>
  <c r="H179" i="70"/>
  <c r="Y312" i="62"/>
  <c r="W312" i="62"/>
  <c r="X312" i="62"/>
  <c r="V312" i="62"/>
  <c r="F310" i="76"/>
  <c r="AF310" i="76"/>
  <c r="AB309" i="62"/>
  <c r="Y307" i="62"/>
  <c r="X307" i="62"/>
  <c r="V307" i="62"/>
  <c r="F305" i="76"/>
  <c r="AF305" i="76"/>
  <c r="W307" i="62"/>
  <c r="Y304" i="62"/>
  <c r="W304" i="62"/>
  <c r="X304" i="62"/>
  <c r="V304" i="62"/>
  <c r="F302" i="76"/>
  <c r="AB300" i="62"/>
  <c r="Y298" i="62"/>
  <c r="W298" i="62"/>
  <c r="V298" i="62"/>
  <c r="X298" i="62"/>
  <c r="Y294" i="62"/>
  <c r="X294" i="62"/>
  <c r="W294" i="62"/>
  <c r="V294" i="62"/>
  <c r="F292" i="76"/>
  <c r="X291" i="62"/>
  <c r="Y291" i="62"/>
  <c r="V291" i="62"/>
  <c r="F289" i="76"/>
  <c r="W291" i="62"/>
  <c r="A287" i="62"/>
  <c r="X285" i="62"/>
  <c r="Y285" i="62"/>
  <c r="V285" i="62"/>
  <c r="W285" i="62"/>
  <c r="Y282" i="62"/>
  <c r="X282" i="62"/>
  <c r="W282" i="62"/>
  <c r="V282" i="62"/>
  <c r="X279" i="62"/>
  <c r="Y279" i="62"/>
  <c r="V279" i="62"/>
  <c r="W279" i="62"/>
  <c r="A275" i="62"/>
  <c r="Y272" i="62"/>
  <c r="X272" i="62"/>
  <c r="W272" i="62"/>
  <c r="V272" i="62"/>
  <c r="X269" i="62"/>
  <c r="Y269" i="62"/>
  <c r="V269" i="62"/>
  <c r="F267" i="76"/>
  <c r="W269" i="62"/>
  <c r="AB265" i="62"/>
  <c r="AB262" i="62"/>
  <c r="X259" i="62"/>
  <c r="Y259" i="62"/>
  <c r="V259" i="62"/>
  <c r="F257" i="76"/>
  <c r="W259" i="62"/>
  <c r="X257" i="62"/>
  <c r="Y257" i="62"/>
  <c r="V257" i="62"/>
  <c r="F255" i="76"/>
  <c r="W257" i="62"/>
  <c r="X253" i="62"/>
  <c r="Y253" i="62"/>
  <c r="V253" i="62"/>
  <c r="W253" i="62"/>
  <c r="Y248" i="62"/>
  <c r="X248" i="62"/>
  <c r="W248" i="62"/>
  <c r="V248" i="62"/>
  <c r="Y246" i="62"/>
  <c r="X246" i="62"/>
  <c r="W246" i="62"/>
  <c r="V246" i="62"/>
  <c r="F244" i="76"/>
  <c r="X243" i="62"/>
  <c r="Y243" i="62"/>
  <c r="V243" i="62"/>
  <c r="F241" i="76"/>
  <c r="W243" i="62"/>
  <c r="Y238" i="62"/>
  <c r="X238" i="62"/>
  <c r="W238" i="62"/>
  <c r="V238" i="62"/>
  <c r="Y236" i="62"/>
  <c r="X236" i="62"/>
  <c r="W236" i="62"/>
  <c r="V236" i="62"/>
  <c r="F234" i="76"/>
  <c r="X233" i="62"/>
  <c r="Y233" i="62"/>
  <c r="V233" i="62"/>
  <c r="F231" i="76"/>
  <c r="W233" i="62"/>
  <c r="Y230" i="62"/>
  <c r="X230" i="62"/>
  <c r="W230" i="62"/>
  <c r="V230" i="62"/>
  <c r="F228" i="76"/>
  <c r="X227" i="62"/>
  <c r="Y227" i="62"/>
  <c r="V227" i="62"/>
  <c r="F225" i="76"/>
  <c r="W227" i="62"/>
  <c r="X221" i="62"/>
  <c r="Y221" i="62"/>
  <c r="V221" i="62"/>
  <c r="F219" i="76"/>
  <c r="W221" i="62"/>
  <c r="X218" i="62"/>
  <c r="Y218" i="62"/>
  <c r="W218" i="62"/>
  <c r="V218" i="62"/>
  <c r="F216" i="76"/>
  <c r="X214" i="62"/>
  <c r="Y214" i="62"/>
  <c r="W214" i="62"/>
  <c r="V214" i="62"/>
  <c r="F212" i="76"/>
  <c r="X208" i="62"/>
  <c r="Y208" i="62"/>
  <c r="W208" i="62"/>
  <c r="V208" i="62"/>
  <c r="X205" i="62"/>
  <c r="Y205" i="62"/>
  <c r="V205" i="62"/>
  <c r="F203" i="76"/>
  <c r="W205" i="62"/>
  <c r="X200" i="62"/>
  <c r="Y200" i="62"/>
  <c r="W200" i="62"/>
  <c r="V200" i="62"/>
  <c r="X198" i="62"/>
  <c r="W198" i="62"/>
  <c r="V198" i="62"/>
  <c r="F196" i="76"/>
  <c r="Y198" i="62"/>
  <c r="A195" i="62"/>
  <c r="X192" i="62"/>
  <c r="Y192" i="62"/>
  <c r="W192" i="62"/>
  <c r="V192" i="62"/>
  <c r="F190" i="76"/>
  <c r="X190" i="62"/>
  <c r="Y190" i="62"/>
  <c r="W190" i="62"/>
  <c r="V190" i="62"/>
  <c r="F188" i="76"/>
  <c r="X187" i="62"/>
  <c r="Y187" i="62"/>
  <c r="V187" i="62"/>
  <c r="F185" i="76"/>
  <c r="W187" i="62"/>
  <c r="X179" i="62"/>
  <c r="Y179" i="62"/>
  <c r="V179" i="62"/>
  <c r="W179" i="62"/>
  <c r="AA179" i="62"/>
  <c r="Y176" i="62"/>
  <c r="X176" i="62"/>
  <c r="W176" i="62"/>
  <c r="V176" i="62"/>
  <c r="Z176" i="62"/>
  <c r="G174" i="76"/>
  <c r="AG174" i="76"/>
  <c r="AA176" i="62"/>
  <c r="AB173" i="62"/>
  <c r="Y171" i="62"/>
  <c r="X171" i="62"/>
  <c r="V171" i="62"/>
  <c r="F169" i="76"/>
  <c r="W171" i="62"/>
  <c r="AA171" i="62"/>
  <c r="Y168" i="62"/>
  <c r="X168" i="62"/>
  <c r="W168" i="62"/>
  <c r="V168" i="62"/>
  <c r="F166" i="76"/>
  <c r="Z168" i="62"/>
  <c r="G166" i="76"/>
  <c r="AG166" i="76"/>
  <c r="AA168" i="62"/>
  <c r="Y166" i="62"/>
  <c r="X166" i="62"/>
  <c r="W166" i="62"/>
  <c r="V166" i="62"/>
  <c r="Z166" i="62"/>
  <c r="G164" i="76"/>
  <c r="AW164" i="76"/>
  <c r="AA166" i="62"/>
  <c r="A163" i="62"/>
  <c r="A161" i="62"/>
  <c r="Y159" i="62"/>
  <c r="X159" i="62"/>
  <c r="V159" i="62"/>
  <c r="F157" i="76"/>
  <c r="W159" i="62"/>
  <c r="AA159" i="62"/>
  <c r="Y156" i="62"/>
  <c r="X156" i="62"/>
  <c r="W156" i="62"/>
  <c r="V156" i="62"/>
  <c r="F154" i="76"/>
  <c r="Z156" i="62"/>
  <c r="AA156" i="62"/>
  <c r="Y154" i="62"/>
  <c r="X154" i="62"/>
  <c r="W154" i="62"/>
  <c r="V154" i="62"/>
  <c r="Z154" i="62"/>
  <c r="G152" i="76"/>
  <c r="AA154" i="62"/>
  <c r="Y151" i="62"/>
  <c r="X151" i="62"/>
  <c r="V151" i="62"/>
  <c r="F149" i="76"/>
  <c r="BQ149" i="76"/>
  <c r="W151" i="62"/>
  <c r="AA151" i="62"/>
  <c r="Y148" i="62"/>
  <c r="X148" i="62"/>
  <c r="W148" i="62"/>
  <c r="V148" i="62"/>
  <c r="F146" i="76"/>
  <c r="Z148" i="62"/>
  <c r="G146" i="76"/>
  <c r="Y146" i="76"/>
  <c r="CC146" i="76"/>
  <c r="AA148" i="62"/>
  <c r="X145" i="62"/>
  <c r="Y145" i="62"/>
  <c r="V145" i="62"/>
  <c r="F143" i="76"/>
  <c r="W145" i="62"/>
  <c r="AA145" i="62"/>
  <c r="Y142" i="62"/>
  <c r="X142" i="62"/>
  <c r="W142" i="62"/>
  <c r="V142" i="62"/>
  <c r="F140" i="76"/>
  <c r="Z142" i="62"/>
  <c r="G140" i="76"/>
  <c r="AW140" i="76"/>
  <c r="AA142" i="62"/>
  <c r="Y138" i="62"/>
  <c r="X138" i="62"/>
  <c r="W138" i="62"/>
  <c r="V138" i="62"/>
  <c r="F136" i="76"/>
  <c r="Z138" i="62"/>
  <c r="G136" i="76"/>
  <c r="AA138" i="62"/>
  <c r="AB131" i="62"/>
  <c r="AB128" i="62"/>
  <c r="X125" i="62"/>
  <c r="Y125" i="62"/>
  <c r="V125" i="62"/>
  <c r="W125" i="62"/>
  <c r="AA125" i="62"/>
  <c r="Y122" i="62"/>
  <c r="X122" i="62"/>
  <c r="W122" i="62"/>
  <c r="V122" i="62"/>
  <c r="F120" i="76"/>
  <c r="Z122" i="62"/>
  <c r="AA122" i="62"/>
  <c r="AB118" i="62"/>
  <c r="Y115" i="62"/>
  <c r="X115" i="62"/>
  <c r="V115" i="62"/>
  <c r="W115" i="62"/>
  <c r="AA115" i="62"/>
  <c r="Y112" i="62"/>
  <c r="X112" i="62"/>
  <c r="W112" i="62"/>
  <c r="V112" i="62"/>
  <c r="Z112" i="62"/>
  <c r="G110" i="76"/>
  <c r="AA112" i="62"/>
  <c r="Y110" i="62"/>
  <c r="X110" i="62"/>
  <c r="W110" i="62"/>
  <c r="V110" i="62"/>
  <c r="F108" i="76"/>
  <c r="BX108" i="76"/>
  <c r="Z110" i="62"/>
  <c r="AA110" i="62"/>
  <c r="Y107" i="62"/>
  <c r="X107" i="62"/>
  <c r="V107" i="62"/>
  <c r="F105" i="76"/>
  <c r="W107" i="62"/>
  <c r="AA107" i="62"/>
  <c r="X105" i="62"/>
  <c r="Y105" i="62"/>
  <c r="V105" i="62"/>
  <c r="F103" i="76"/>
  <c r="BQ103" i="76"/>
  <c r="W105" i="62"/>
  <c r="AA105" i="62"/>
  <c r="Y100" i="62"/>
  <c r="X100" i="62"/>
  <c r="W100" i="62"/>
  <c r="V100" i="62"/>
  <c r="Z100" i="62"/>
  <c r="G98" i="76"/>
  <c r="AA100" i="62"/>
  <c r="X97" i="62"/>
  <c r="Y97" i="62"/>
  <c r="V97" i="62"/>
  <c r="W97" i="62"/>
  <c r="AA97" i="62"/>
  <c r="Y92" i="62"/>
  <c r="X92" i="62"/>
  <c r="W92" i="62"/>
  <c r="V92" i="62"/>
  <c r="Z92" i="62"/>
  <c r="G90" i="76"/>
  <c r="AA92" i="62"/>
  <c r="Y90" i="62"/>
  <c r="X90" i="62"/>
  <c r="W90" i="62"/>
  <c r="V90" i="62"/>
  <c r="Z90" i="62"/>
  <c r="G88" i="76"/>
  <c r="AA90" i="62"/>
  <c r="Y87" i="62"/>
  <c r="X87" i="62"/>
  <c r="V87" i="62"/>
  <c r="F85" i="76"/>
  <c r="AF85" i="76"/>
  <c r="W87" i="62"/>
  <c r="AA87" i="62"/>
  <c r="AB82" i="62"/>
  <c r="Y80" i="62"/>
  <c r="X80" i="62"/>
  <c r="W80" i="62"/>
  <c r="V80" i="62"/>
  <c r="F78" i="76"/>
  <c r="AF78" i="76"/>
  <c r="Z80" i="62"/>
  <c r="G78" i="76"/>
  <c r="AA80" i="62"/>
  <c r="Y78" i="62"/>
  <c r="X78" i="62"/>
  <c r="W78" i="62"/>
  <c r="V78" i="62"/>
  <c r="F76" i="76"/>
  <c r="Z78" i="62"/>
  <c r="AA78" i="62"/>
  <c r="Y75" i="62"/>
  <c r="X75" i="62"/>
  <c r="V75" i="62"/>
  <c r="F73" i="76"/>
  <c r="AF73" i="76"/>
  <c r="W75" i="62"/>
  <c r="AA75" i="62"/>
  <c r="AB72" i="62"/>
  <c r="X69" i="62"/>
  <c r="Y69" i="62"/>
  <c r="V69" i="62"/>
  <c r="F67" i="76"/>
  <c r="W69" i="62"/>
  <c r="AA69" i="62"/>
  <c r="Y66" i="62"/>
  <c r="X66" i="62"/>
  <c r="W66" i="62"/>
  <c r="V66" i="62"/>
  <c r="Z66" i="62"/>
  <c r="AA66" i="62"/>
  <c r="Y63" i="62"/>
  <c r="X63" i="62"/>
  <c r="W63" i="62"/>
  <c r="V63" i="62"/>
  <c r="F61" i="76"/>
  <c r="AV61" i="76"/>
  <c r="AA63" i="62"/>
  <c r="Y59" i="62"/>
  <c r="X59" i="62"/>
  <c r="W59" i="62"/>
  <c r="V59" i="62"/>
  <c r="AA59" i="62"/>
  <c r="AB50" i="62"/>
  <c r="Y48" i="62"/>
  <c r="X48" i="62"/>
  <c r="W48" i="62"/>
  <c r="V48" i="62"/>
  <c r="Z48" i="62"/>
  <c r="G46" i="76"/>
  <c r="AA48" i="62"/>
  <c r="X45" i="62"/>
  <c r="W45" i="62"/>
  <c r="Y45" i="62"/>
  <c r="V45" i="62"/>
  <c r="F43" i="76"/>
  <c r="O43" i="76"/>
  <c r="AA45" i="62"/>
  <c r="Y42" i="62"/>
  <c r="X42" i="62"/>
  <c r="W42" i="62"/>
  <c r="V42" i="62"/>
  <c r="F40" i="76"/>
  <c r="Z42" i="62"/>
  <c r="G40" i="76"/>
  <c r="AA42" i="62"/>
  <c r="Y40" i="62"/>
  <c r="X40" i="62"/>
  <c r="W40" i="62"/>
  <c r="V40" i="62"/>
  <c r="F38" i="76"/>
  <c r="Z40" i="62"/>
  <c r="G38" i="76"/>
  <c r="AA40" i="62"/>
  <c r="Y34" i="62"/>
  <c r="X34" i="62"/>
  <c r="W34" i="62"/>
  <c r="V34" i="62"/>
  <c r="F32" i="76"/>
  <c r="Z34" i="62"/>
  <c r="AA34" i="62"/>
  <c r="Y30" i="62"/>
  <c r="X30" i="62"/>
  <c r="W30" i="62"/>
  <c r="V30" i="62"/>
  <c r="F28" i="70"/>
  <c r="AK28" i="70"/>
  <c r="Z30" i="62"/>
  <c r="G28" i="76"/>
  <c r="AW28" i="76"/>
  <c r="AA30" i="62"/>
  <c r="Y24" i="62"/>
  <c r="W24" i="62"/>
  <c r="X24" i="62"/>
  <c r="V24" i="62"/>
  <c r="F22" i="76"/>
  <c r="Z24" i="62"/>
  <c r="AA24" i="62"/>
  <c r="X21" i="62"/>
  <c r="Y21" i="62"/>
  <c r="W21" i="62"/>
  <c r="V21" i="62"/>
  <c r="F19" i="76"/>
  <c r="O19" i="76"/>
  <c r="AA21" i="62"/>
  <c r="Y18" i="62"/>
  <c r="X18" i="62"/>
  <c r="W18" i="62"/>
  <c r="V18" i="62"/>
  <c r="F16" i="76"/>
  <c r="CE16" i="76"/>
  <c r="Z18" i="62"/>
  <c r="G16" i="76"/>
  <c r="AW16" i="76"/>
  <c r="AA18" i="62"/>
  <c r="Y15" i="62"/>
  <c r="X15" i="62"/>
  <c r="W15" i="62"/>
  <c r="V15" i="62"/>
  <c r="AA15" i="62"/>
  <c r="AP59" i="70"/>
  <c r="N70" i="70"/>
  <c r="N77" i="70"/>
  <c r="J77" i="70"/>
  <c r="AV77" i="70"/>
  <c r="AV89" i="70"/>
  <c r="N89" i="70"/>
  <c r="AV110" i="70"/>
  <c r="N113" i="70"/>
  <c r="H113" i="70"/>
  <c r="AJ113" i="70"/>
  <c r="AV113" i="70"/>
  <c r="AP127" i="70"/>
  <c r="N127" i="70"/>
  <c r="I127" i="70"/>
  <c r="N133" i="70"/>
  <c r="Q133" i="70"/>
  <c r="AV133" i="70"/>
  <c r="N136" i="70"/>
  <c r="J136" i="70"/>
  <c r="AP136" i="70"/>
  <c r="N138" i="70"/>
  <c r="AW138" i="70"/>
  <c r="N145" i="70"/>
  <c r="Q145" i="70"/>
  <c r="AJ145" i="70"/>
  <c r="AV145" i="70"/>
  <c r="N148" i="70"/>
  <c r="J148" i="70"/>
  <c r="AQ148" i="70"/>
  <c r="N162" i="70"/>
  <c r="H162" i="70"/>
  <c r="AW162" i="70"/>
  <c r="N169" i="70"/>
  <c r="J169" i="70"/>
  <c r="AV169" i="70"/>
  <c r="N177" i="70"/>
  <c r="AJ177" i="70"/>
  <c r="AV177" i="70"/>
  <c r="AW180" i="70"/>
  <c r="AW183" i="70"/>
  <c r="AC188" i="70"/>
  <c r="N190" i="70"/>
  <c r="J190" i="70"/>
  <c r="AW190" i="70"/>
  <c r="N192" i="70"/>
  <c r="Q192" i="70"/>
  <c r="AQ192" i="70"/>
  <c r="AW195" i="70"/>
  <c r="AW203" i="70"/>
  <c r="AV218" i="70"/>
  <c r="N220" i="70"/>
  <c r="I220" i="70"/>
  <c r="AQ220" i="70"/>
  <c r="N225" i="70"/>
  <c r="Q225" i="70"/>
  <c r="AJ225" i="70"/>
  <c r="AQ234" i="70"/>
  <c r="N238" i="70"/>
  <c r="AW238" i="70"/>
  <c r="AQ244" i="70"/>
  <c r="N244" i="70"/>
  <c r="I244" i="70"/>
  <c r="AC244" i="70"/>
  <c r="N249" i="70"/>
  <c r="H249" i="70"/>
  <c r="AV249" i="70"/>
  <c r="N264" i="70"/>
  <c r="H264" i="70"/>
  <c r="AQ264" i="70"/>
  <c r="AP267" i="70"/>
  <c r="N267" i="70"/>
  <c r="J267" i="70"/>
  <c r="N277" i="70"/>
  <c r="I277" i="70"/>
  <c r="AV277" i="70"/>
  <c r="N280" i="70"/>
  <c r="I280" i="70"/>
  <c r="AQ280" i="70"/>
  <c r="N283" i="70"/>
  <c r="H283" i="70"/>
  <c r="AP283" i="70"/>
  <c r="N291" i="70"/>
  <c r="AP291" i="70"/>
  <c r="N293" i="70"/>
  <c r="J293" i="70"/>
  <c r="AV293" i="70"/>
  <c r="N299" i="70"/>
  <c r="Q299" i="70"/>
  <c r="AP299" i="70"/>
  <c r="N309" i="70"/>
  <c r="Q309" i="70"/>
  <c r="AV309" i="70"/>
  <c r="AC310" i="62"/>
  <c r="AC306" i="62"/>
  <c r="AC302" i="62"/>
  <c r="AC298" i="62"/>
  <c r="AC294" i="62"/>
  <c r="AC290" i="62"/>
  <c r="AC286" i="62"/>
  <c r="AC282" i="62"/>
  <c r="AC278" i="62"/>
  <c r="AC274" i="62"/>
  <c r="AC270" i="62"/>
  <c r="AC266" i="62"/>
  <c r="AC262" i="62"/>
  <c r="AC258" i="62"/>
  <c r="AC254" i="62"/>
  <c r="AC250" i="62"/>
  <c r="AC246" i="62"/>
  <c r="AC242" i="62"/>
  <c r="AC238" i="62"/>
  <c r="AC234" i="62"/>
  <c r="AC230" i="62"/>
  <c r="AC226" i="62"/>
  <c r="AC222" i="62"/>
  <c r="AC218" i="62"/>
  <c r="AC214" i="62"/>
  <c r="AC210" i="62"/>
  <c r="AC206" i="62"/>
  <c r="AC202" i="62"/>
  <c r="AC198" i="62"/>
  <c r="AC194" i="62"/>
  <c r="AC190" i="62"/>
  <c r="AC186" i="62"/>
  <c r="AC182" i="62"/>
  <c r="AC178" i="62"/>
  <c r="AC174" i="62"/>
  <c r="AC170" i="62"/>
  <c r="AC166" i="62"/>
  <c r="AC162" i="62"/>
  <c r="AC158" i="62"/>
  <c r="AC154" i="62"/>
  <c r="AC150" i="62"/>
  <c r="AC146" i="62"/>
  <c r="AC142" i="62"/>
  <c r="AC138" i="62"/>
  <c r="AC134" i="62"/>
  <c r="AC130" i="62"/>
  <c r="AC126" i="62"/>
  <c r="AC122" i="62"/>
  <c r="AC118" i="62"/>
  <c r="AC114" i="62"/>
  <c r="AC110" i="62"/>
  <c r="AC106" i="62"/>
  <c r="AC102" i="62"/>
  <c r="AC98" i="62"/>
  <c r="AC94" i="62"/>
  <c r="AC90" i="62"/>
  <c r="AC86" i="62"/>
  <c r="AC82" i="62"/>
  <c r="AC78" i="62"/>
  <c r="AC74" i="62"/>
  <c r="AC70" i="62"/>
  <c r="AC66" i="62"/>
  <c r="AC62" i="62"/>
  <c r="AC58" i="62"/>
  <c r="AC54" i="62"/>
  <c r="AC50" i="62"/>
  <c r="AC46" i="62"/>
  <c r="AC42" i="62"/>
  <c r="AC38" i="62"/>
  <c r="AC34" i="62"/>
  <c r="AC30" i="62"/>
  <c r="AC26" i="62"/>
  <c r="AC22" i="62"/>
  <c r="AC18" i="62"/>
  <c r="AC14" i="62"/>
  <c r="Z312" i="62"/>
  <c r="G310" i="76"/>
  <c r="Z310" i="62"/>
  <c r="Z308" i="62"/>
  <c r="G306" i="76"/>
  <c r="Z306" i="62"/>
  <c r="Z304" i="62"/>
  <c r="G302" i="76"/>
  <c r="Z302" i="62"/>
  <c r="G300" i="76"/>
  <c r="Z300" i="62"/>
  <c r="G298" i="76"/>
  <c r="Z298" i="62"/>
  <c r="Z296" i="62"/>
  <c r="G294" i="76"/>
  <c r="Z294" i="62"/>
  <c r="G292" i="76"/>
  <c r="Z292" i="62"/>
  <c r="Z290" i="62"/>
  <c r="G288" i="76"/>
  <c r="Z288" i="62"/>
  <c r="G286" i="76"/>
  <c r="Z286" i="62"/>
  <c r="G284" i="76"/>
  <c r="Z284" i="62"/>
  <c r="G282" i="76"/>
  <c r="Z282" i="62"/>
  <c r="G280" i="76"/>
  <c r="Z280" i="62"/>
  <c r="Z278" i="62"/>
  <c r="G276" i="76"/>
  <c r="Z276" i="62"/>
  <c r="Z274" i="62"/>
  <c r="G272" i="76"/>
  <c r="Z272" i="62"/>
  <c r="G270" i="76"/>
  <c r="Z270" i="62"/>
  <c r="G268" i="76"/>
  <c r="Z268" i="62"/>
  <c r="Z266" i="62"/>
  <c r="G264" i="76"/>
  <c r="Z264" i="62"/>
  <c r="G262" i="76"/>
  <c r="Z262" i="62"/>
  <c r="G260" i="76"/>
  <c r="Z260" i="62"/>
  <c r="G258" i="76"/>
  <c r="Z258" i="62"/>
  <c r="Z256" i="62"/>
  <c r="G254" i="76"/>
  <c r="Z254" i="62"/>
  <c r="G252" i="76"/>
  <c r="Z252" i="62"/>
  <c r="Z250" i="62"/>
  <c r="G248" i="76"/>
  <c r="Z248" i="62"/>
  <c r="G246" i="76"/>
  <c r="Z246" i="62"/>
  <c r="Z244" i="62"/>
  <c r="G242" i="76"/>
  <c r="Z242" i="62"/>
  <c r="G240" i="76"/>
  <c r="Z240" i="62"/>
  <c r="Z238" i="62"/>
  <c r="G236" i="76"/>
  <c r="Z236" i="62"/>
  <c r="G234" i="76"/>
  <c r="Z234" i="62"/>
  <c r="Z232" i="62"/>
  <c r="G230" i="76"/>
  <c r="Z230" i="62"/>
  <c r="Z228" i="62"/>
  <c r="Z226" i="62"/>
  <c r="G224" i="76"/>
  <c r="Z224" i="62"/>
  <c r="G222" i="76"/>
  <c r="Z222" i="62"/>
  <c r="G220" i="76"/>
  <c r="Z220" i="62"/>
  <c r="Z218" i="62"/>
  <c r="G216" i="76"/>
  <c r="Z216" i="62"/>
  <c r="G214" i="76"/>
  <c r="Z214" i="62"/>
  <c r="Z212" i="62"/>
  <c r="G210" i="76"/>
  <c r="Z210" i="62"/>
  <c r="G208" i="76"/>
  <c r="Z208" i="62"/>
  <c r="G206" i="76"/>
  <c r="Z206" i="62"/>
  <c r="Z204" i="62"/>
  <c r="Z202" i="62"/>
  <c r="G200" i="76"/>
  <c r="Z200" i="62"/>
  <c r="Z198" i="62"/>
  <c r="G196" i="76"/>
  <c r="Z196" i="62"/>
  <c r="G194" i="76"/>
  <c r="Z194" i="62"/>
  <c r="G192" i="76"/>
  <c r="Z192" i="62"/>
  <c r="Z190" i="62"/>
  <c r="G188" i="76"/>
  <c r="Z188" i="62"/>
  <c r="G186" i="76"/>
  <c r="AG186" i="76"/>
  <c r="Z185" i="62"/>
  <c r="G183" i="76"/>
  <c r="Z177" i="62"/>
  <c r="G175" i="76"/>
  <c r="Z169" i="62"/>
  <c r="G167" i="70"/>
  <c r="AR167" i="70"/>
  <c r="Z161" i="62"/>
  <c r="G159" i="76"/>
  <c r="Z153" i="62"/>
  <c r="Z145" i="62"/>
  <c r="G143" i="76"/>
  <c r="Y143" i="76"/>
  <c r="CC143" i="76"/>
  <c r="Z137" i="62"/>
  <c r="G135" i="76"/>
  <c r="AG135" i="76"/>
  <c r="Z129" i="62"/>
  <c r="Z121" i="62"/>
  <c r="Z113" i="62"/>
  <c r="G111" i="76"/>
  <c r="Z105" i="62"/>
  <c r="G103" i="76"/>
  <c r="Z97" i="62"/>
  <c r="G95" i="76"/>
  <c r="Z89" i="62"/>
  <c r="G87" i="76"/>
  <c r="Z81" i="62"/>
  <c r="G79" i="70"/>
  <c r="G79" i="76"/>
  <c r="Z73" i="62"/>
  <c r="G71" i="76"/>
  <c r="Z65" i="62"/>
  <c r="G63" i="76"/>
  <c r="Z57" i="62"/>
  <c r="Z49" i="62"/>
  <c r="G47" i="76"/>
  <c r="Z41" i="62"/>
  <c r="G39" i="70"/>
  <c r="AX39" i="70"/>
  <c r="Z33" i="62"/>
  <c r="G31" i="76"/>
  <c r="CF31" i="76"/>
  <c r="Z25" i="62"/>
  <c r="G23" i="76"/>
  <c r="Z17" i="62"/>
  <c r="G15" i="76"/>
  <c r="CF15" i="76"/>
  <c r="AV225" i="70"/>
  <c r="A313" i="62"/>
  <c r="Z313" i="62"/>
  <c r="V313" i="62"/>
  <c r="AC313" i="62"/>
  <c r="Y313" i="62"/>
  <c r="AB313" i="62"/>
  <c r="X313" i="62"/>
  <c r="F278" i="59"/>
  <c r="G250" i="59"/>
  <c r="F242" i="59"/>
  <c r="G17" i="59"/>
  <c r="AO26" i="58"/>
  <c r="AU42" i="58"/>
  <c r="AO46" i="58"/>
  <c r="AA62" i="58"/>
  <c r="AU130" i="58"/>
  <c r="T190" i="58"/>
  <c r="AO170" i="58"/>
  <c r="T66" i="58"/>
  <c r="T138" i="58"/>
  <c r="AO162" i="58"/>
  <c r="AU182" i="58"/>
  <c r="AO182" i="58"/>
  <c r="AO78" i="58"/>
  <c r="T110" i="58"/>
  <c r="AO110" i="58"/>
  <c r="AA34" i="58"/>
  <c r="AA294" i="58"/>
  <c r="T90" i="58"/>
  <c r="AI142" i="58"/>
  <c r="T98" i="58"/>
  <c r="AO298" i="58"/>
  <c r="T298" i="58"/>
  <c r="AU158" i="58"/>
  <c r="AO42" i="58"/>
  <c r="AU74" i="58"/>
  <c r="T46" i="58"/>
  <c r="AO174" i="58"/>
  <c r="AA66" i="58"/>
  <c r="AI194" i="58"/>
  <c r="AO150" i="58"/>
  <c r="AA82" i="58"/>
  <c r="AO294" i="58"/>
  <c r="AA90" i="58"/>
  <c r="AI294" i="58"/>
  <c r="AU118" i="58"/>
  <c r="AU298" i="58"/>
  <c r="AA86" i="58"/>
  <c r="AI150" i="58"/>
  <c r="AA158" i="58"/>
  <c r="AA118" i="58"/>
  <c r="AA174" i="58"/>
  <c r="A283" i="59"/>
  <c r="A279" i="59"/>
  <c r="A275" i="59"/>
  <c r="A271" i="59"/>
  <c r="T42" i="58"/>
  <c r="AU46" i="58"/>
  <c r="AA186" i="58"/>
  <c r="AO186" i="58"/>
  <c r="AO66" i="58"/>
  <c r="AO130" i="58"/>
  <c r="AI90" i="58"/>
  <c r="AU294" i="58"/>
  <c r="AA94" i="58"/>
  <c r="AA10" i="58"/>
  <c r="T118" i="58"/>
  <c r="G46" i="59"/>
  <c r="V309" i="59"/>
  <c r="V305" i="59"/>
  <c r="V301" i="59"/>
  <c r="V297" i="59"/>
  <c r="V293" i="59"/>
  <c r="V289" i="59"/>
  <c r="V269" i="59"/>
  <c r="AC244" i="59"/>
  <c r="AC212" i="59"/>
  <c r="W201" i="59"/>
  <c r="AC180" i="59"/>
  <c r="W169" i="59"/>
  <c r="W153" i="59"/>
  <c r="AC148" i="59"/>
  <c r="W137" i="59"/>
  <c r="AC132" i="59"/>
  <c r="W121" i="59"/>
  <c r="AC116" i="59"/>
  <c r="AC100" i="59"/>
  <c r="W89" i="59"/>
  <c r="AC84" i="59"/>
  <c r="W73" i="59"/>
  <c r="W37" i="59"/>
  <c r="AC23" i="59"/>
  <c r="AA193" i="59"/>
  <c r="G31" i="59"/>
  <c r="G23" i="59"/>
  <c r="F15" i="59"/>
  <c r="X308" i="59"/>
  <c r="X284" i="59"/>
  <c r="X276" i="59"/>
  <c r="X268" i="59"/>
  <c r="X264" i="59"/>
  <c r="X232" i="59"/>
  <c r="AB221" i="59"/>
  <c r="AB205" i="59"/>
  <c r="X200" i="59"/>
  <c r="X184" i="59"/>
  <c r="AB173" i="59"/>
  <c r="X168" i="59"/>
  <c r="AB157" i="59"/>
  <c r="X152" i="59"/>
  <c r="AB141" i="59"/>
  <c r="X136" i="59"/>
  <c r="AB125" i="59"/>
  <c r="X104" i="59"/>
  <c r="AB93" i="59"/>
  <c r="X88" i="59"/>
  <c r="W45" i="59"/>
  <c r="Y34" i="59"/>
  <c r="Y18" i="59"/>
  <c r="AA129" i="59"/>
  <c r="X306" i="59"/>
  <c r="X298" i="59"/>
  <c r="X294" i="59"/>
  <c r="X290" i="59"/>
  <c r="X286" i="59"/>
  <c r="X282" i="59"/>
  <c r="X274" i="59"/>
  <c r="X270" i="59"/>
  <c r="X266" i="59"/>
  <c r="X262" i="59"/>
  <c r="X258" i="59"/>
  <c r="AC236" i="59"/>
  <c r="W225" i="59"/>
  <c r="AC220" i="59"/>
  <c r="AC204" i="59"/>
  <c r="AC188" i="59"/>
  <c r="W177" i="59"/>
  <c r="W161" i="59"/>
  <c r="W129" i="59"/>
  <c r="AC124" i="59"/>
  <c r="AC108" i="59"/>
  <c r="W97" i="59"/>
  <c r="W81" i="59"/>
  <c r="AC76" i="59"/>
  <c r="Y42" i="59"/>
  <c r="AA259" i="59"/>
  <c r="G257" i="59"/>
  <c r="G217" i="59"/>
  <c r="G209" i="59"/>
  <c r="G201" i="59"/>
  <c r="G193" i="59"/>
  <c r="G165" i="59"/>
  <c r="AB309" i="59"/>
  <c r="AB305" i="59"/>
  <c r="AB301" i="59"/>
  <c r="AB297" i="59"/>
  <c r="AB293" i="59"/>
  <c r="AB273" i="59"/>
  <c r="AB257" i="59"/>
  <c r="AB245" i="59"/>
  <c r="X240" i="59"/>
  <c r="AB229" i="59"/>
  <c r="X224" i="59"/>
  <c r="AB213" i="59"/>
  <c r="X208" i="59"/>
  <c r="AB197" i="59"/>
  <c r="X192" i="59"/>
  <c r="AB181" i="59"/>
  <c r="X176" i="59"/>
  <c r="AB165" i="59"/>
  <c r="X144" i="59"/>
  <c r="AB133" i="59"/>
  <c r="AB117" i="59"/>
  <c r="X112" i="59"/>
  <c r="AB101" i="59"/>
  <c r="X96" i="59"/>
  <c r="AB85" i="59"/>
  <c r="AB69" i="59"/>
  <c r="Y26" i="59"/>
  <c r="AA227" i="59"/>
  <c r="Z32" i="59"/>
  <c r="AA32" i="59"/>
  <c r="X29" i="59"/>
  <c r="Y29" i="59"/>
  <c r="AB29" i="59"/>
  <c r="AC29" i="59"/>
  <c r="V29" i="59"/>
  <c r="W29" i="59"/>
  <c r="Z28" i="59"/>
  <c r="AA28" i="59"/>
  <c r="F27" i="59"/>
  <c r="G27" i="59"/>
  <c r="X25" i="59"/>
  <c r="Y25" i="59"/>
  <c r="AB25" i="59"/>
  <c r="AC25" i="59"/>
  <c r="V25" i="59"/>
  <c r="W25" i="59"/>
  <c r="AA24" i="59"/>
  <c r="Z24" i="59"/>
  <c r="X21" i="59"/>
  <c r="Y21" i="59"/>
  <c r="AB21" i="59"/>
  <c r="AC21" i="59"/>
  <c r="V21" i="59"/>
  <c r="W21" i="59"/>
  <c r="Z20" i="59"/>
  <c r="AA20" i="59"/>
  <c r="F19" i="59"/>
  <c r="G19" i="59"/>
  <c r="X17" i="59"/>
  <c r="Y17" i="59"/>
  <c r="AB17" i="59"/>
  <c r="AC17" i="59"/>
  <c r="V17" i="59"/>
  <c r="W17" i="59"/>
  <c r="AA16" i="59"/>
  <c r="Z16" i="59"/>
  <c r="X13" i="59"/>
  <c r="Y13" i="59"/>
  <c r="AB13" i="59"/>
  <c r="AC13" i="59"/>
  <c r="V13" i="59"/>
  <c r="W13" i="59"/>
  <c r="Z12" i="59"/>
  <c r="AA12" i="59"/>
  <c r="F11" i="59"/>
  <c r="AU299" i="58"/>
  <c r="AO295" i="58"/>
  <c r="AU295" i="58"/>
  <c r="T295" i="58"/>
  <c r="AA295" i="58"/>
  <c r="AO271" i="58"/>
  <c r="AU263" i="58"/>
  <c r="T255" i="58"/>
  <c r="T251" i="58"/>
  <c r="AU251" i="58"/>
  <c r="AI251" i="58"/>
  <c r="AU235" i="58"/>
  <c r="AI231" i="58"/>
  <c r="AU223" i="58"/>
  <c r="AA223" i="58"/>
  <c r="T223" i="58"/>
  <c r="AO215" i="58"/>
  <c r="AU215" i="58"/>
  <c r="AA207" i="58"/>
  <c r="AO207" i="58"/>
  <c r="AI207" i="58"/>
  <c r="AU203" i="58"/>
  <c r="T203" i="58"/>
  <c r="AA203" i="58"/>
  <c r="AO203" i="58"/>
  <c r="AI203" i="58"/>
  <c r="AA199" i="58"/>
  <c r="T199" i="58"/>
  <c r="AO199" i="58"/>
  <c r="AU199" i="58"/>
  <c r="AA195" i="58"/>
  <c r="AO195" i="58"/>
  <c r="T183" i="58"/>
  <c r="AO183" i="58"/>
  <c r="AA179" i="58"/>
  <c r="AI179" i="58"/>
  <c r="AO175" i="58"/>
  <c r="AI175" i="58"/>
  <c r="T175" i="58"/>
  <c r="AO171" i="58"/>
  <c r="AI171" i="58"/>
  <c r="AU167" i="58"/>
  <c r="AI167" i="58"/>
  <c r="T167" i="58"/>
  <c r="AO167" i="58"/>
  <c r="T163" i="58"/>
  <c r="AU159" i="58"/>
  <c r="AA159" i="58"/>
  <c r="T155" i="58"/>
  <c r="AO155" i="58"/>
  <c r="AI155" i="58"/>
  <c r="AA147" i="58"/>
  <c r="AI139" i="58"/>
  <c r="AU139" i="58"/>
  <c r="AO139" i="58"/>
  <c r="T139" i="58"/>
  <c r="AA135" i="58"/>
  <c r="AO135" i="58"/>
  <c r="AO131" i="58"/>
  <c r="T131" i="58"/>
  <c r="AI131" i="58"/>
  <c r="AA131" i="58"/>
  <c r="AO127" i="58"/>
  <c r="AA127" i="58"/>
  <c r="AO123" i="58"/>
  <c r="AU123" i="58"/>
  <c r="AA115" i="58"/>
  <c r="AU115" i="58"/>
  <c r="T115" i="58"/>
  <c r="AI115" i="58"/>
  <c r="AO111" i="58"/>
  <c r="AU111" i="58"/>
  <c r="AA111" i="58"/>
  <c r="AU107" i="58"/>
  <c r="T107" i="58"/>
  <c r="AI107" i="58"/>
  <c r="AO107" i="58"/>
  <c r="AA107" i="58"/>
  <c r="AO103" i="58"/>
  <c r="T95" i="58"/>
  <c r="AU95" i="58"/>
  <c r="AA95" i="58"/>
  <c r="AO95" i="58"/>
  <c r="AI95" i="58"/>
  <c r="T91" i="58"/>
  <c r="AA87" i="58"/>
  <c r="AI87" i="58"/>
  <c r="AO87" i="58"/>
  <c r="AA83" i="58"/>
  <c r="AU83" i="58"/>
  <c r="AI83" i="58"/>
  <c r="T83" i="58"/>
  <c r="AO75" i="58"/>
  <c r="AU75" i="58"/>
  <c r="T75" i="58"/>
  <c r="AA75" i="58"/>
  <c r="T71" i="58"/>
  <c r="AO71" i="58"/>
  <c r="AA71" i="58"/>
  <c r="AO59" i="58"/>
  <c r="AU59" i="58"/>
  <c r="AA47" i="58"/>
  <c r="AO15" i="58"/>
  <c r="T15" i="58"/>
  <c r="AU15" i="58"/>
  <c r="AI15" i="58"/>
  <c r="AB299" i="59"/>
  <c r="AB291" i="59"/>
  <c r="AB283" i="59"/>
  <c r="AB275" i="59"/>
  <c r="V48" i="59"/>
  <c r="AB48" i="59"/>
  <c r="W48" i="59"/>
  <c r="AC48" i="59"/>
  <c r="X48" i="59"/>
  <c r="Y48" i="59"/>
  <c r="Z47" i="59"/>
  <c r="AA47" i="59"/>
  <c r="V44" i="59"/>
  <c r="AB44" i="59"/>
  <c r="W44" i="59"/>
  <c r="AC44" i="59"/>
  <c r="X44" i="59"/>
  <c r="Y44" i="59"/>
  <c r="Z43" i="59"/>
  <c r="AA43" i="59"/>
  <c r="V40" i="59"/>
  <c r="AB40" i="59"/>
  <c r="W40" i="59"/>
  <c r="AC40" i="59"/>
  <c r="X40" i="59"/>
  <c r="Y40" i="59"/>
  <c r="Z39" i="59"/>
  <c r="AA39" i="59"/>
  <c r="V36" i="59"/>
  <c r="AB36" i="59"/>
  <c r="W36" i="59"/>
  <c r="AC36" i="59"/>
  <c r="X36" i="59"/>
  <c r="Y36" i="59"/>
  <c r="Z35" i="59"/>
  <c r="AA35" i="59"/>
  <c r="W311" i="59"/>
  <c r="X311" i="59"/>
  <c r="Z310" i="59"/>
  <c r="X307" i="59"/>
  <c r="W303" i="59"/>
  <c r="AC303" i="59"/>
  <c r="X303" i="59"/>
  <c r="Y303" i="59"/>
  <c r="Z302" i="59"/>
  <c r="AA302" i="59"/>
  <c r="F301" i="59"/>
  <c r="W299" i="59"/>
  <c r="AC299" i="59"/>
  <c r="X299" i="59"/>
  <c r="A299" i="59"/>
  <c r="Y299" i="59"/>
  <c r="Z298" i="59"/>
  <c r="AA298" i="59"/>
  <c r="F298" i="59"/>
  <c r="W295" i="59"/>
  <c r="AC295" i="59"/>
  <c r="X295" i="59"/>
  <c r="A295" i="59"/>
  <c r="Y295" i="59"/>
  <c r="Z294" i="59"/>
  <c r="AA294" i="59"/>
  <c r="F294" i="59"/>
  <c r="W291" i="59"/>
  <c r="AC291" i="59"/>
  <c r="X291" i="59"/>
  <c r="Y291" i="59"/>
  <c r="A291" i="59"/>
  <c r="Z290" i="59"/>
  <c r="AA290" i="59"/>
  <c r="G290" i="59"/>
  <c r="W287" i="59"/>
  <c r="AC287" i="59"/>
  <c r="X287" i="59"/>
  <c r="Y287" i="59"/>
  <c r="A287" i="59"/>
  <c r="G286" i="59"/>
  <c r="Z286" i="59"/>
  <c r="AA286" i="59"/>
  <c r="W283" i="59"/>
  <c r="AC283" i="59"/>
  <c r="X283" i="59"/>
  <c r="Y283" i="59"/>
  <c r="Z282" i="59"/>
  <c r="AA282" i="59"/>
  <c r="W279" i="59"/>
  <c r="AC279" i="59"/>
  <c r="X279" i="59"/>
  <c r="Y279" i="59"/>
  <c r="Z278" i="59"/>
  <c r="AA278" i="59"/>
  <c r="G278" i="59"/>
  <c r="W275" i="59"/>
  <c r="AC275" i="59"/>
  <c r="X275" i="59"/>
  <c r="Y275" i="59"/>
  <c r="Z274" i="59"/>
  <c r="AA274" i="59"/>
  <c r="W271" i="59"/>
  <c r="AC271" i="59"/>
  <c r="X271" i="59"/>
  <c r="Y271" i="59"/>
  <c r="Z270" i="59"/>
  <c r="AA270" i="59"/>
  <c r="W267" i="59"/>
  <c r="AC267" i="59"/>
  <c r="A267" i="59"/>
  <c r="X267" i="59"/>
  <c r="Y267" i="59"/>
  <c r="V267" i="59"/>
  <c r="G266" i="59"/>
  <c r="Z266" i="59"/>
  <c r="AA266" i="59"/>
  <c r="W263" i="59"/>
  <c r="AC263" i="59"/>
  <c r="X263" i="59"/>
  <c r="A263" i="59"/>
  <c r="Y263" i="59"/>
  <c r="V263" i="59"/>
  <c r="AB263" i="59"/>
  <c r="Z262" i="59"/>
  <c r="AA262" i="59"/>
  <c r="W259" i="59"/>
  <c r="X259" i="59"/>
  <c r="V259" i="59"/>
  <c r="Z258" i="59"/>
  <c r="W255" i="59"/>
  <c r="AC255" i="59"/>
  <c r="X255" i="59"/>
  <c r="A255" i="59"/>
  <c r="Y255" i="59"/>
  <c r="V255" i="59"/>
  <c r="AB255" i="59"/>
  <c r="Z254" i="59"/>
  <c r="AA254" i="59"/>
  <c r="W251" i="59"/>
  <c r="AC251" i="59"/>
  <c r="X251" i="59"/>
  <c r="Y251" i="59"/>
  <c r="V251" i="59"/>
  <c r="AB251" i="59"/>
  <c r="Z250" i="59"/>
  <c r="AA250" i="59"/>
  <c r="X247" i="59"/>
  <c r="AB247" i="59"/>
  <c r="A247" i="59"/>
  <c r="V247" i="59"/>
  <c r="AC247" i="59"/>
  <c r="W247" i="59"/>
  <c r="Y247" i="59"/>
  <c r="Z246" i="59"/>
  <c r="AA246" i="59"/>
  <c r="G246" i="59"/>
  <c r="AB243" i="59"/>
  <c r="AC243" i="59"/>
  <c r="A239" i="59"/>
  <c r="AC239" i="59"/>
  <c r="X235" i="59"/>
  <c r="A235" i="59"/>
  <c r="AB231" i="59"/>
  <c r="A231" i="59"/>
  <c r="W231" i="59"/>
  <c r="Y231" i="59"/>
  <c r="G230" i="59"/>
  <c r="X227" i="59"/>
  <c r="AB227" i="59"/>
  <c r="A227" i="59"/>
  <c r="Z226" i="59"/>
  <c r="AA226" i="59"/>
  <c r="V223" i="59"/>
  <c r="AC223" i="59"/>
  <c r="Z222" i="59"/>
  <c r="AA222" i="59"/>
  <c r="AB219" i="59"/>
  <c r="AC219" i="59"/>
  <c r="X215" i="59"/>
  <c r="AB215" i="59"/>
  <c r="V215" i="59"/>
  <c r="AC215" i="59"/>
  <c r="W215" i="59"/>
  <c r="Y215" i="59"/>
  <c r="Z214" i="59"/>
  <c r="AA214" i="59"/>
  <c r="W211" i="59"/>
  <c r="X207" i="59"/>
  <c r="AB207" i="59"/>
  <c r="V207" i="59"/>
  <c r="AC207" i="59"/>
  <c r="W207" i="59"/>
  <c r="Y207" i="59"/>
  <c r="Z206" i="59"/>
  <c r="AA206" i="59"/>
  <c r="X203" i="59"/>
  <c r="W203" i="59"/>
  <c r="Y203" i="59"/>
  <c r="AB203" i="59"/>
  <c r="V203" i="59"/>
  <c r="AC203" i="59"/>
  <c r="Z202" i="59"/>
  <c r="AA202" i="59"/>
  <c r="X199" i="59"/>
  <c r="AB199" i="59"/>
  <c r="W199" i="59"/>
  <c r="Y199" i="59"/>
  <c r="X195" i="59"/>
  <c r="W195" i="59"/>
  <c r="Y195" i="59"/>
  <c r="AB195" i="59"/>
  <c r="V195" i="59"/>
  <c r="AC195" i="59"/>
  <c r="Z194" i="59"/>
  <c r="AA194" i="59"/>
  <c r="X191" i="59"/>
  <c r="AB191" i="59"/>
  <c r="A191" i="59"/>
  <c r="V191" i="59"/>
  <c r="AC191" i="59"/>
  <c r="W191" i="59"/>
  <c r="Y191" i="59"/>
  <c r="Z190" i="59"/>
  <c r="AA190" i="59"/>
  <c r="X187" i="59"/>
  <c r="W187" i="59"/>
  <c r="Y187" i="59"/>
  <c r="AB187" i="59"/>
  <c r="V187" i="59"/>
  <c r="AC187" i="59"/>
  <c r="Z186" i="59"/>
  <c r="AA186" i="59"/>
  <c r="V183" i="59"/>
  <c r="Y183" i="59"/>
  <c r="X179" i="59"/>
  <c r="W179" i="59"/>
  <c r="Y179" i="59"/>
  <c r="AB179" i="59"/>
  <c r="A179" i="59"/>
  <c r="V179" i="59"/>
  <c r="AC179" i="59"/>
  <c r="F178" i="59"/>
  <c r="Z178" i="59"/>
  <c r="AA178" i="59"/>
  <c r="X175" i="59"/>
  <c r="AC175" i="59"/>
  <c r="W175" i="59"/>
  <c r="Z174" i="59"/>
  <c r="AA174" i="59"/>
  <c r="W171" i="59"/>
  <c r="Y171" i="59"/>
  <c r="AC171" i="59"/>
  <c r="Z170" i="59"/>
  <c r="X167" i="59"/>
  <c r="AB167" i="59"/>
  <c r="V167" i="59"/>
  <c r="AC167" i="59"/>
  <c r="W167" i="59"/>
  <c r="Y167" i="59"/>
  <c r="Z166" i="59"/>
  <c r="AA166" i="59"/>
  <c r="F166" i="59"/>
  <c r="A163" i="59"/>
  <c r="AC163" i="59"/>
  <c r="A159" i="59"/>
  <c r="X159" i="59"/>
  <c r="AB159" i="59"/>
  <c r="V159" i="59"/>
  <c r="AC159" i="59"/>
  <c r="W159" i="59"/>
  <c r="Y159" i="59"/>
  <c r="Z158" i="59"/>
  <c r="AA158" i="59"/>
  <c r="X155" i="59"/>
  <c r="W155" i="59"/>
  <c r="Y155" i="59"/>
  <c r="AB155" i="59"/>
  <c r="V155" i="59"/>
  <c r="AC155" i="59"/>
  <c r="Z154" i="59"/>
  <c r="AA154" i="59"/>
  <c r="V151" i="59"/>
  <c r="Z150" i="59"/>
  <c r="G149" i="59"/>
  <c r="F149" i="59"/>
  <c r="X147" i="59"/>
  <c r="W147" i="59"/>
  <c r="Y147" i="59"/>
  <c r="AB147" i="59"/>
  <c r="V147" i="59"/>
  <c r="AC147" i="59"/>
  <c r="Z146" i="59"/>
  <c r="AA146" i="59"/>
  <c r="X143" i="59"/>
  <c r="AB143" i="59"/>
  <c r="V143" i="59"/>
  <c r="AC143" i="59"/>
  <c r="W143" i="59"/>
  <c r="Y143" i="59"/>
  <c r="Z142" i="59"/>
  <c r="AA142" i="59"/>
  <c r="X139" i="59"/>
  <c r="Y139" i="59"/>
  <c r="AB139" i="59"/>
  <c r="V139" i="59"/>
  <c r="Z138" i="59"/>
  <c r="AA138" i="59"/>
  <c r="X135" i="59"/>
  <c r="W135" i="59"/>
  <c r="Z134" i="59"/>
  <c r="X131" i="59"/>
  <c r="W131" i="59"/>
  <c r="A131" i="59"/>
  <c r="Y131" i="59"/>
  <c r="AB131" i="59"/>
  <c r="V131" i="59"/>
  <c r="AC131" i="59"/>
  <c r="F130" i="59"/>
  <c r="Z130" i="59"/>
  <c r="AA130" i="59"/>
  <c r="G130" i="59"/>
  <c r="X127" i="59"/>
  <c r="AB127" i="59"/>
  <c r="V127" i="59"/>
  <c r="AC127" i="59"/>
  <c r="A127" i="59"/>
  <c r="W127" i="59"/>
  <c r="Y127" i="59"/>
  <c r="G126" i="59"/>
  <c r="Z126" i="59"/>
  <c r="AA126" i="59"/>
  <c r="X123" i="59"/>
  <c r="W123" i="59"/>
  <c r="Y123" i="59"/>
  <c r="AB123" i="59"/>
  <c r="V123" i="59"/>
  <c r="AC123" i="59"/>
  <c r="Z122" i="59"/>
  <c r="AA122" i="59"/>
  <c r="X119" i="59"/>
  <c r="AB119" i="59"/>
  <c r="V119" i="59"/>
  <c r="AC119" i="59"/>
  <c r="W119" i="59"/>
  <c r="Y119" i="59"/>
  <c r="Z118" i="59"/>
  <c r="AA118" i="59"/>
  <c r="X115" i="59"/>
  <c r="W115" i="59"/>
  <c r="Y115" i="59"/>
  <c r="AB115" i="59"/>
  <c r="V115" i="59"/>
  <c r="AC115" i="59"/>
  <c r="Z114" i="59"/>
  <c r="AA114" i="59"/>
  <c r="X111" i="59"/>
  <c r="AB111" i="59"/>
  <c r="A111" i="59"/>
  <c r="V111" i="59"/>
  <c r="AC111" i="59"/>
  <c r="W111" i="59"/>
  <c r="Y111" i="59"/>
  <c r="Z110" i="59"/>
  <c r="AA110" i="59"/>
  <c r="F110" i="59"/>
  <c r="W107" i="59"/>
  <c r="Y107" i="59"/>
  <c r="V107" i="59"/>
  <c r="Z106" i="59"/>
  <c r="F106" i="59"/>
  <c r="X103" i="59"/>
  <c r="AB103" i="59"/>
  <c r="A103" i="59"/>
  <c r="V103" i="59"/>
  <c r="AC103" i="59"/>
  <c r="W103" i="59"/>
  <c r="Y103" i="59"/>
  <c r="AA102" i="59"/>
  <c r="Z102" i="59"/>
  <c r="X99" i="59"/>
  <c r="W99" i="59"/>
  <c r="Y99" i="59"/>
  <c r="A99" i="59"/>
  <c r="AB99" i="59"/>
  <c r="V99" i="59"/>
  <c r="AC99" i="59"/>
  <c r="AA98" i="59"/>
  <c r="Z98" i="59"/>
  <c r="X95" i="59"/>
  <c r="AB95" i="59"/>
  <c r="V95" i="59"/>
  <c r="AC95" i="59"/>
  <c r="A95" i="59"/>
  <c r="W95" i="59"/>
  <c r="Y95" i="59"/>
  <c r="AA94" i="59"/>
  <c r="Z94" i="59"/>
  <c r="X91" i="59"/>
  <c r="W91" i="59"/>
  <c r="Y91" i="59"/>
  <c r="A91" i="59"/>
  <c r="AB91" i="59"/>
  <c r="V91" i="59"/>
  <c r="AC91" i="59"/>
  <c r="AA90" i="59"/>
  <c r="F90" i="59"/>
  <c r="Z90" i="59"/>
  <c r="G90" i="59"/>
  <c r="X87" i="59"/>
  <c r="AB87" i="59"/>
  <c r="V87" i="59"/>
  <c r="AC87" i="59"/>
  <c r="A87" i="59"/>
  <c r="W87" i="59"/>
  <c r="Y87" i="59"/>
  <c r="AA86" i="59"/>
  <c r="Z86" i="59"/>
  <c r="X83" i="59"/>
  <c r="W83" i="59"/>
  <c r="Y83" i="59"/>
  <c r="A83" i="59"/>
  <c r="AB83" i="59"/>
  <c r="V83" i="59"/>
  <c r="AC83" i="59"/>
  <c r="F82" i="59"/>
  <c r="AA82" i="59"/>
  <c r="Z82" i="59"/>
  <c r="G82" i="59"/>
  <c r="X79" i="59"/>
  <c r="AB79" i="59"/>
  <c r="V79" i="59"/>
  <c r="AC79" i="59"/>
  <c r="W79" i="59"/>
  <c r="A79" i="59"/>
  <c r="Y79" i="59"/>
  <c r="AA78" i="59"/>
  <c r="Z78" i="59"/>
  <c r="X75" i="59"/>
  <c r="W75" i="59"/>
  <c r="Y75" i="59"/>
  <c r="AB75" i="59"/>
  <c r="V75" i="59"/>
  <c r="AC75" i="59"/>
  <c r="AA74" i="59"/>
  <c r="Z74" i="59"/>
  <c r="X71" i="59"/>
  <c r="AB71" i="59"/>
  <c r="V71" i="59"/>
  <c r="AC71" i="59"/>
  <c r="W71" i="59"/>
  <c r="A71" i="59"/>
  <c r="Y71" i="59"/>
  <c r="AA70" i="59"/>
  <c r="Z70" i="59"/>
  <c r="X67" i="59"/>
  <c r="W67" i="59"/>
  <c r="Y67" i="59"/>
  <c r="AB67" i="59"/>
  <c r="V67" i="59"/>
  <c r="AC67" i="59"/>
  <c r="AA66" i="59"/>
  <c r="Z66" i="59"/>
  <c r="X63" i="59"/>
  <c r="W63" i="59"/>
  <c r="AC63" i="59"/>
  <c r="V63" i="59"/>
  <c r="A63" i="59"/>
  <c r="Y63" i="59"/>
  <c r="AB63" i="59"/>
  <c r="AA62" i="59"/>
  <c r="Z62" i="59"/>
  <c r="F62" i="59"/>
  <c r="G62" i="59"/>
  <c r="X59" i="59"/>
  <c r="Y59" i="59"/>
  <c r="V59" i="59"/>
  <c r="W59" i="59"/>
  <c r="AB59" i="59"/>
  <c r="AC59" i="59"/>
  <c r="AA58" i="59"/>
  <c r="Z58" i="59"/>
  <c r="F58" i="59"/>
  <c r="X55" i="59"/>
  <c r="Y55" i="59"/>
  <c r="V55" i="59"/>
  <c r="W55" i="59"/>
  <c r="A55" i="59"/>
  <c r="AB55" i="59"/>
  <c r="AC55" i="59"/>
  <c r="F54" i="59"/>
  <c r="AA54" i="59"/>
  <c r="Z54" i="59"/>
  <c r="G54" i="59"/>
  <c r="X51" i="59"/>
  <c r="Y51" i="59"/>
  <c r="V51" i="59"/>
  <c r="W51" i="59"/>
  <c r="AB51" i="59"/>
  <c r="A51" i="59"/>
  <c r="AC51" i="59"/>
  <c r="AA50" i="59"/>
  <c r="Z50" i="59"/>
  <c r="G50" i="59"/>
  <c r="F50" i="59"/>
  <c r="AB303" i="59"/>
  <c r="AB295" i="59"/>
  <c r="AB287" i="59"/>
  <c r="AB279" i="59"/>
  <c r="AB271" i="59"/>
  <c r="Z313" i="59"/>
  <c r="AA313" i="59"/>
  <c r="Z309" i="59"/>
  <c r="AA309" i="59"/>
  <c r="Z305" i="59"/>
  <c r="AA305" i="59"/>
  <c r="AA301" i="59"/>
  <c r="G300" i="59"/>
  <c r="Z297" i="59"/>
  <c r="AA297" i="59"/>
  <c r="Z293" i="59"/>
  <c r="AA293" i="59"/>
  <c r="Z289" i="59"/>
  <c r="AA289" i="59"/>
  <c r="Z285" i="59"/>
  <c r="AA285" i="59"/>
  <c r="Z281" i="59"/>
  <c r="AA281" i="59"/>
  <c r="Z277" i="59"/>
  <c r="AA277" i="59"/>
  <c r="G276" i="59"/>
  <c r="Z273" i="59"/>
  <c r="AA273" i="59"/>
  <c r="Z269" i="59"/>
  <c r="AA269" i="59"/>
  <c r="Z265" i="59"/>
  <c r="AA265" i="59"/>
  <c r="Z261" i="59"/>
  <c r="AA261" i="59"/>
  <c r="Z257" i="59"/>
  <c r="AA257" i="59"/>
  <c r="AA253" i="59"/>
  <c r="V246" i="59"/>
  <c r="AB246" i="59"/>
  <c r="Z245" i="59"/>
  <c r="AA245" i="59"/>
  <c r="V242" i="59"/>
  <c r="AB242" i="59"/>
  <c r="Z241" i="59"/>
  <c r="AA241" i="59"/>
  <c r="V238" i="59"/>
  <c r="AB238" i="59"/>
  <c r="Z237" i="59"/>
  <c r="AA237" i="59"/>
  <c r="V234" i="59"/>
  <c r="AB234" i="59"/>
  <c r="Z233" i="59"/>
  <c r="AA233" i="59"/>
  <c r="V230" i="59"/>
  <c r="AB230" i="59"/>
  <c r="Z229" i="59"/>
  <c r="AA229" i="59"/>
  <c r="V226" i="59"/>
  <c r="AB226" i="59"/>
  <c r="Z225" i="59"/>
  <c r="AA225" i="59"/>
  <c r="V222" i="59"/>
  <c r="AB222" i="59"/>
  <c r="Z221" i="59"/>
  <c r="AA221" i="59"/>
  <c r="V218" i="59"/>
  <c r="AB218" i="59"/>
  <c r="Z217" i="59"/>
  <c r="AA217" i="59"/>
  <c r="V214" i="59"/>
  <c r="AB214" i="59"/>
  <c r="Z213" i="59"/>
  <c r="AA213" i="59"/>
  <c r="V210" i="59"/>
  <c r="AB210" i="59"/>
  <c r="Z209" i="59"/>
  <c r="AA209" i="59"/>
  <c r="AB206" i="59"/>
  <c r="V202" i="59"/>
  <c r="AB202" i="59"/>
  <c r="Z201" i="59"/>
  <c r="AA201" i="59"/>
  <c r="F200" i="59"/>
  <c r="V198" i="59"/>
  <c r="AB198" i="59"/>
  <c r="Z197" i="59"/>
  <c r="AA197" i="59"/>
  <c r="V194" i="59"/>
  <c r="AB194" i="59"/>
  <c r="V190" i="59"/>
  <c r="AB190" i="59"/>
  <c r="Z189" i="59"/>
  <c r="AA189" i="59"/>
  <c r="F188" i="59"/>
  <c r="V186" i="59"/>
  <c r="AB186" i="59"/>
  <c r="Z185" i="59"/>
  <c r="AA185" i="59"/>
  <c r="V182" i="59"/>
  <c r="AB182" i="59"/>
  <c r="Z181" i="59"/>
  <c r="AA181" i="59"/>
  <c r="V178" i="59"/>
  <c r="AB178" i="59"/>
  <c r="V174" i="59"/>
  <c r="AB174" i="59"/>
  <c r="Z173" i="59"/>
  <c r="AA173" i="59"/>
  <c r="V170" i="59"/>
  <c r="AB170" i="59"/>
  <c r="F169" i="59"/>
  <c r="Z169" i="59"/>
  <c r="AA169" i="59"/>
  <c r="V166" i="59"/>
  <c r="AB166" i="59"/>
  <c r="Z165" i="59"/>
  <c r="AA165" i="59"/>
  <c r="V162" i="59"/>
  <c r="AB162" i="59"/>
  <c r="V158" i="59"/>
  <c r="AB158" i="59"/>
  <c r="Z157" i="59"/>
  <c r="AA157" i="59"/>
  <c r="V154" i="59"/>
  <c r="AB154" i="59"/>
  <c r="Z153" i="59"/>
  <c r="AA153" i="59"/>
  <c r="V150" i="59"/>
  <c r="AB150" i="59"/>
  <c r="Z149" i="59"/>
  <c r="AA149" i="59"/>
  <c r="F148" i="59"/>
  <c r="V146" i="59"/>
  <c r="AB146" i="59"/>
  <c r="AA141" i="59"/>
  <c r="F140" i="59"/>
  <c r="V138" i="59"/>
  <c r="AB138" i="59"/>
  <c r="Z137" i="59"/>
  <c r="AA137" i="59"/>
  <c r="V134" i="59"/>
  <c r="AB134" i="59"/>
  <c r="Z133" i="59"/>
  <c r="AA133" i="59"/>
  <c r="V130" i="59"/>
  <c r="AB130" i="59"/>
  <c r="V126" i="59"/>
  <c r="AB126" i="59"/>
  <c r="Z125" i="59"/>
  <c r="AA125" i="59"/>
  <c r="V122" i="59"/>
  <c r="AB122" i="59"/>
  <c r="G121" i="59"/>
  <c r="Z121" i="59"/>
  <c r="AA121" i="59"/>
  <c r="V118" i="59"/>
  <c r="AB118" i="59"/>
  <c r="F117" i="59"/>
  <c r="Z117" i="59"/>
  <c r="AA117" i="59"/>
  <c r="V114" i="59"/>
  <c r="AB114" i="59"/>
  <c r="V110" i="59"/>
  <c r="AB110" i="59"/>
  <c r="G109" i="59"/>
  <c r="Z109" i="59"/>
  <c r="AA109" i="59"/>
  <c r="V106" i="59"/>
  <c r="AB106" i="59"/>
  <c r="G105" i="59"/>
  <c r="Z105" i="59"/>
  <c r="AA105" i="59"/>
  <c r="V102" i="59"/>
  <c r="AB102" i="59"/>
  <c r="Z101" i="59"/>
  <c r="AA101" i="59"/>
  <c r="V98" i="59"/>
  <c r="AB98" i="59"/>
  <c r="F97" i="59"/>
  <c r="Z97" i="59"/>
  <c r="AA97" i="59"/>
  <c r="V94" i="59"/>
  <c r="AB94" i="59"/>
  <c r="Z93" i="59"/>
  <c r="AA93" i="59"/>
  <c r="V90" i="59"/>
  <c r="AB90" i="59"/>
  <c r="G89" i="59"/>
  <c r="Z89" i="59"/>
  <c r="AA89" i="59"/>
  <c r="V86" i="59"/>
  <c r="AB86" i="59"/>
  <c r="G85" i="59"/>
  <c r="Z85" i="59"/>
  <c r="AA85" i="59"/>
  <c r="V82" i="59"/>
  <c r="AB82" i="59"/>
  <c r="G81" i="59"/>
  <c r="Z81" i="59"/>
  <c r="AA81" i="59"/>
  <c r="V78" i="59"/>
  <c r="AB78" i="59"/>
  <c r="Z77" i="59"/>
  <c r="AA77" i="59"/>
  <c r="V74" i="59"/>
  <c r="AB74" i="59"/>
  <c r="G73" i="59"/>
  <c r="Z73" i="59"/>
  <c r="AA73" i="59"/>
  <c r="V70" i="59"/>
  <c r="AB70" i="59"/>
  <c r="F69" i="59"/>
  <c r="Z69" i="59"/>
  <c r="AA69" i="59"/>
  <c r="V66" i="59"/>
  <c r="AB66" i="59"/>
  <c r="F65" i="59"/>
  <c r="Z65" i="59"/>
  <c r="AA65" i="59"/>
  <c r="V62" i="59"/>
  <c r="AB62" i="59"/>
  <c r="X62" i="59"/>
  <c r="Z61" i="59"/>
  <c r="AA61" i="59"/>
  <c r="V58" i="59"/>
  <c r="AB58" i="59"/>
  <c r="W58" i="59"/>
  <c r="AC58" i="59"/>
  <c r="G57" i="59"/>
  <c r="Z57" i="59"/>
  <c r="AA57" i="59"/>
  <c r="V54" i="59"/>
  <c r="AB54" i="59"/>
  <c r="W54" i="59"/>
  <c r="AC54" i="59"/>
  <c r="G53" i="59"/>
  <c r="Z53" i="59"/>
  <c r="AA53" i="59"/>
  <c r="V50" i="59"/>
  <c r="AB50" i="59"/>
  <c r="W50" i="59"/>
  <c r="AC50" i="59"/>
  <c r="X47" i="59"/>
  <c r="Y47" i="59"/>
  <c r="V47" i="59"/>
  <c r="W47" i="59"/>
  <c r="AA46" i="59"/>
  <c r="Z46" i="59"/>
  <c r="F45" i="59"/>
  <c r="X43" i="59"/>
  <c r="Y43" i="59"/>
  <c r="V43" i="59"/>
  <c r="W43" i="59"/>
  <c r="AA42" i="59"/>
  <c r="Z42" i="59"/>
  <c r="F41" i="59"/>
  <c r="X39" i="59"/>
  <c r="Y39" i="59"/>
  <c r="V39" i="59"/>
  <c r="W39" i="59"/>
  <c r="AA38" i="59"/>
  <c r="Z38" i="59"/>
  <c r="X35" i="59"/>
  <c r="Y35" i="59"/>
  <c r="V35" i="59"/>
  <c r="W35" i="59"/>
  <c r="F34" i="59"/>
  <c r="AA34" i="59"/>
  <c r="Z34" i="59"/>
  <c r="V32" i="59"/>
  <c r="AB32" i="59"/>
  <c r="W32" i="59"/>
  <c r="AC32" i="59"/>
  <c r="X32" i="59"/>
  <c r="Y32" i="59"/>
  <c r="Z31" i="59"/>
  <c r="AA31" i="59"/>
  <c r="V28" i="59"/>
  <c r="AB28" i="59"/>
  <c r="W28" i="59"/>
  <c r="AC28" i="59"/>
  <c r="X28" i="59"/>
  <c r="Y28" i="59"/>
  <c r="Z27" i="59"/>
  <c r="AA27" i="59"/>
  <c r="V24" i="59"/>
  <c r="AB24" i="59"/>
  <c r="W24" i="59"/>
  <c r="AC24" i="59"/>
  <c r="X24" i="59"/>
  <c r="Y24" i="59"/>
  <c r="Z23" i="59"/>
  <c r="AA23" i="59"/>
  <c r="G22" i="59"/>
  <c r="V20" i="59"/>
  <c r="AB20" i="59"/>
  <c r="W20" i="59"/>
  <c r="AC20" i="59"/>
  <c r="X20" i="59"/>
  <c r="Y20" i="59"/>
  <c r="Z19" i="59"/>
  <c r="AA19" i="59"/>
  <c r="F18" i="59"/>
  <c r="V16" i="59"/>
  <c r="AB16" i="59"/>
  <c r="W16" i="59"/>
  <c r="AC16" i="59"/>
  <c r="X16" i="59"/>
  <c r="Y16" i="59"/>
  <c r="Z15" i="59"/>
  <c r="AA15" i="59"/>
  <c r="V12" i="59"/>
  <c r="AB12" i="59"/>
  <c r="W12" i="59"/>
  <c r="AC12" i="59"/>
  <c r="X12" i="59"/>
  <c r="Y12" i="59"/>
  <c r="Z11" i="59"/>
  <c r="AA11" i="59"/>
  <c r="AC312" i="59"/>
  <c r="W312" i="59"/>
  <c r="AC310" i="59"/>
  <c r="W310" i="59"/>
  <c r="Y309" i="59"/>
  <c r="AC308" i="59"/>
  <c r="W308" i="59"/>
  <c r="AC306" i="59"/>
  <c r="W306" i="59"/>
  <c r="AC304" i="59"/>
  <c r="AC302" i="59"/>
  <c r="W302" i="59"/>
  <c r="Y301" i="59"/>
  <c r="AC298" i="59"/>
  <c r="W298" i="59"/>
  <c r="Y297" i="59"/>
  <c r="AC296" i="59"/>
  <c r="W296" i="59"/>
  <c r="AC294" i="59"/>
  <c r="W294" i="59"/>
  <c r="Y293" i="59"/>
  <c r="AC292" i="59"/>
  <c r="W292" i="59"/>
  <c r="AC290" i="59"/>
  <c r="W290" i="59"/>
  <c r="Y289" i="59"/>
  <c r="AC288" i="59"/>
  <c r="W288" i="59"/>
  <c r="AC286" i="59"/>
  <c r="W286" i="59"/>
  <c r="Y285" i="59"/>
  <c r="AC284" i="59"/>
  <c r="W284" i="59"/>
  <c r="AC282" i="59"/>
  <c r="W282" i="59"/>
  <c r="Y281" i="59"/>
  <c r="AC278" i="59"/>
  <c r="W278" i="59"/>
  <c r="AC276" i="59"/>
  <c r="W276" i="59"/>
  <c r="AC274" i="59"/>
  <c r="W274" i="59"/>
  <c r="Y273" i="59"/>
  <c r="AC272" i="59"/>
  <c r="AC270" i="59"/>
  <c r="W270" i="59"/>
  <c r="Y269" i="59"/>
  <c r="AC268" i="59"/>
  <c r="W268" i="59"/>
  <c r="AC266" i="59"/>
  <c r="W266" i="59"/>
  <c r="Y265" i="59"/>
  <c r="AC264" i="59"/>
  <c r="W264" i="59"/>
  <c r="AC262" i="59"/>
  <c r="W262" i="59"/>
  <c r="Y261" i="59"/>
  <c r="AC260" i="59"/>
  <c r="W260" i="59"/>
  <c r="AC258" i="59"/>
  <c r="W258" i="59"/>
  <c r="Y257" i="59"/>
  <c r="AC256" i="59"/>
  <c r="W256" i="59"/>
  <c r="Y253" i="59"/>
  <c r="AC252" i="59"/>
  <c r="W252" i="59"/>
  <c r="W250" i="59"/>
  <c r="Y249" i="59"/>
  <c r="X246" i="59"/>
  <c r="Y245" i="59"/>
  <c r="Y244" i="59"/>
  <c r="AC242" i="59"/>
  <c r="X238" i="59"/>
  <c r="Y237" i="59"/>
  <c r="Y236" i="59"/>
  <c r="AC234" i="59"/>
  <c r="AC233" i="59"/>
  <c r="V233" i="59"/>
  <c r="W232" i="59"/>
  <c r="X230" i="59"/>
  <c r="Y229" i="59"/>
  <c r="Y228" i="59"/>
  <c r="AC226" i="59"/>
  <c r="AC225" i="59"/>
  <c r="V225" i="59"/>
  <c r="W224" i="59"/>
  <c r="X222" i="59"/>
  <c r="Y221" i="59"/>
  <c r="Y220" i="59"/>
  <c r="AC218" i="59"/>
  <c r="AC217" i="59"/>
  <c r="V217" i="59"/>
  <c r="W216" i="59"/>
  <c r="X214" i="59"/>
  <c r="Y213" i="59"/>
  <c r="Y212" i="59"/>
  <c r="AC210" i="59"/>
  <c r="AC209" i="59"/>
  <c r="V209" i="59"/>
  <c r="W208" i="59"/>
  <c r="Y205" i="59"/>
  <c r="Y204" i="59"/>
  <c r="AC202" i="59"/>
  <c r="AC201" i="59"/>
  <c r="V201" i="59"/>
  <c r="W200" i="59"/>
  <c r="X198" i="59"/>
  <c r="Y197" i="59"/>
  <c r="Y196" i="59"/>
  <c r="AC194" i="59"/>
  <c r="W192" i="59"/>
  <c r="X190" i="59"/>
  <c r="Y189" i="59"/>
  <c r="Y188" i="59"/>
  <c r="AC186" i="59"/>
  <c r="AC185" i="59"/>
  <c r="V185" i="59"/>
  <c r="W184" i="59"/>
  <c r="X182" i="59"/>
  <c r="Y181" i="59"/>
  <c r="Y180" i="59"/>
  <c r="AC178" i="59"/>
  <c r="AC177" i="59"/>
  <c r="V177" i="59"/>
  <c r="W176" i="59"/>
  <c r="X174" i="59"/>
  <c r="Y173" i="59"/>
  <c r="AC170" i="59"/>
  <c r="AC169" i="59"/>
  <c r="V169" i="59"/>
  <c r="W168" i="59"/>
  <c r="X166" i="59"/>
  <c r="Y165" i="59"/>
  <c r="Y164" i="59"/>
  <c r="AC162" i="59"/>
  <c r="AC161" i="59"/>
  <c r="V161" i="59"/>
  <c r="W160" i="59"/>
  <c r="X158" i="59"/>
  <c r="Y157" i="59"/>
  <c r="Y156" i="59"/>
  <c r="AC154" i="59"/>
  <c r="AC153" i="59"/>
  <c r="V153" i="59"/>
  <c r="W152" i="59"/>
  <c r="X150" i="59"/>
  <c r="Y149" i="59"/>
  <c r="Y148" i="59"/>
  <c r="AC146" i="59"/>
  <c r="AC145" i="59"/>
  <c r="V145" i="59"/>
  <c r="Y141" i="59"/>
  <c r="AC138" i="59"/>
  <c r="V137" i="59"/>
  <c r="W136" i="59"/>
  <c r="X134" i="59"/>
  <c r="Y133" i="59"/>
  <c r="Y132" i="59"/>
  <c r="AC130" i="59"/>
  <c r="AC129" i="59"/>
  <c r="V129" i="59"/>
  <c r="W128" i="59"/>
  <c r="X126" i="59"/>
  <c r="Y125" i="59"/>
  <c r="Y124" i="59"/>
  <c r="AC122" i="59"/>
  <c r="AC121" i="59"/>
  <c r="W120" i="59"/>
  <c r="X118" i="59"/>
  <c r="Y117" i="59"/>
  <c r="Y116" i="59"/>
  <c r="AC114" i="59"/>
  <c r="AC113" i="59"/>
  <c r="V113" i="59"/>
  <c r="W112" i="59"/>
  <c r="X110" i="59"/>
  <c r="Y109" i="59"/>
  <c r="Y108" i="59"/>
  <c r="AC106" i="59"/>
  <c r="AC105" i="59"/>
  <c r="V105" i="59"/>
  <c r="W104" i="59"/>
  <c r="X102" i="59"/>
  <c r="Y101" i="59"/>
  <c r="Y100" i="59"/>
  <c r="AC98" i="59"/>
  <c r="AC97" i="59"/>
  <c r="V97" i="59"/>
  <c r="W96" i="59"/>
  <c r="X94" i="59"/>
  <c r="Y93" i="59"/>
  <c r="Y92" i="59"/>
  <c r="AC90" i="59"/>
  <c r="AC89" i="59"/>
  <c r="V89" i="59"/>
  <c r="W88" i="59"/>
  <c r="X86" i="59"/>
  <c r="Y85" i="59"/>
  <c r="Y84" i="59"/>
  <c r="AC82" i="59"/>
  <c r="AC81" i="59"/>
  <c r="V81" i="59"/>
  <c r="W80" i="59"/>
  <c r="X78" i="59"/>
  <c r="Y77" i="59"/>
  <c r="Y76" i="59"/>
  <c r="AC74" i="59"/>
  <c r="AC73" i="59"/>
  <c r="V73" i="59"/>
  <c r="W72" i="59"/>
  <c r="X70" i="59"/>
  <c r="Y69" i="59"/>
  <c r="Y68" i="59"/>
  <c r="AC66" i="59"/>
  <c r="Y64" i="59"/>
  <c r="W62" i="59"/>
  <c r="X58" i="59"/>
  <c r="X50" i="59"/>
  <c r="AB47" i="59"/>
  <c r="AB39" i="59"/>
  <c r="AA283" i="59"/>
  <c r="AA251" i="59"/>
  <c r="AA113" i="59"/>
  <c r="AA312" i="59"/>
  <c r="Z308" i="59"/>
  <c r="AA308" i="59"/>
  <c r="AA304" i="59"/>
  <c r="Z300" i="59"/>
  <c r="AA300" i="59"/>
  <c r="Z296" i="59"/>
  <c r="AA296" i="59"/>
  <c r="Z292" i="59"/>
  <c r="AA292" i="59"/>
  <c r="Z288" i="59"/>
  <c r="AA288" i="59"/>
  <c r="Z284" i="59"/>
  <c r="AA284" i="59"/>
  <c r="Z280" i="59"/>
  <c r="AA280" i="59"/>
  <c r="Z272" i="59"/>
  <c r="AA272" i="59"/>
  <c r="F271" i="59"/>
  <c r="G268" i="59"/>
  <c r="Z268" i="59"/>
  <c r="AA268" i="59"/>
  <c r="Z264" i="59"/>
  <c r="AA264" i="59"/>
  <c r="Z260" i="59"/>
  <c r="AA260" i="59"/>
  <c r="Z256" i="59"/>
  <c r="AA256" i="59"/>
  <c r="Z252" i="59"/>
  <c r="AA252" i="59"/>
  <c r="Z248" i="59"/>
  <c r="AA248" i="59"/>
  <c r="Z244" i="59"/>
  <c r="AA244" i="59"/>
  <c r="Z240" i="59"/>
  <c r="AA240" i="59"/>
  <c r="Z236" i="59"/>
  <c r="G235" i="59"/>
  <c r="Z232" i="59"/>
  <c r="AA232" i="59"/>
  <c r="Z228" i="59"/>
  <c r="AA228" i="59"/>
  <c r="G227" i="59"/>
  <c r="Z224" i="59"/>
  <c r="AA224" i="59"/>
  <c r="G223" i="59"/>
  <c r="G220" i="59"/>
  <c r="Z220" i="59"/>
  <c r="AA220" i="59"/>
  <c r="Z216" i="59"/>
  <c r="AA216" i="59"/>
  <c r="Z212" i="59"/>
  <c r="AA212" i="59"/>
  <c r="Z208" i="59"/>
  <c r="AA208" i="59"/>
  <c r="Z204" i="59"/>
  <c r="AA204" i="59"/>
  <c r="Z200" i="59"/>
  <c r="AA200" i="59"/>
  <c r="Z196" i="59"/>
  <c r="AA196" i="59"/>
  <c r="AA192" i="59"/>
  <c r="Z188" i="59"/>
  <c r="AA188" i="59"/>
  <c r="Z184" i="59"/>
  <c r="AA184" i="59"/>
  <c r="Z180" i="59"/>
  <c r="AA180" i="59"/>
  <c r="Z176" i="59"/>
  <c r="AA176" i="59"/>
  <c r="G172" i="59"/>
  <c r="Z172" i="59"/>
  <c r="AA172" i="59"/>
  <c r="F168" i="59"/>
  <c r="Z168" i="59"/>
  <c r="AA168" i="59"/>
  <c r="Z164" i="59"/>
  <c r="AA164" i="59"/>
  <c r="Z160" i="59"/>
  <c r="AA160" i="59"/>
  <c r="Z156" i="59"/>
  <c r="AA156" i="59"/>
  <c r="Z152" i="59"/>
  <c r="AA152" i="59"/>
  <c r="Z148" i="59"/>
  <c r="AA148" i="59"/>
  <c r="Z144" i="59"/>
  <c r="AA144" i="59"/>
  <c r="Z140" i="59"/>
  <c r="AA140" i="59"/>
  <c r="Z132" i="59"/>
  <c r="AA132" i="59"/>
  <c r="G128" i="59"/>
  <c r="Z128" i="59"/>
  <c r="AA128" i="59"/>
  <c r="G124" i="59"/>
  <c r="Z124" i="59"/>
  <c r="AA124" i="59"/>
  <c r="A121" i="59"/>
  <c r="X121" i="59"/>
  <c r="Z120" i="59"/>
  <c r="AA120" i="59"/>
  <c r="Z116" i="59"/>
  <c r="AA116" i="59"/>
  <c r="F112" i="59"/>
  <c r="Z112" i="59"/>
  <c r="AA112" i="59"/>
  <c r="Z108" i="59"/>
  <c r="AA108" i="59"/>
  <c r="Z104" i="59"/>
  <c r="AA104" i="59"/>
  <c r="Z100" i="59"/>
  <c r="AA100" i="59"/>
  <c r="Z96" i="59"/>
  <c r="AA96" i="59"/>
  <c r="F92" i="59"/>
  <c r="Z92" i="59"/>
  <c r="AA92" i="59"/>
  <c r="F88" i="59"/>
  <c r="Z88" i="59"/>
  <c r="AA88" i="59"/>
  <c r="Z84" i="59"/>
  <c r="AA84" i="59"/>
  <c r="G80" i="59"/>
  <c r="Z80" i="59"/>
  <c r="AA80" i="59"/>
  <c r="Z76" i="59"/>
  <c r="AA76" i="59"/>
  <c r="Z72" i="59"/>
  <c r="AA72" i="59"/>
  <c r="Z68" i="59"/>
  <c r="AA68" i="59"/>
  <c r="X65" i="59"/>
  <c r="V65" i="59"/>
  <c r="AC65" i="59"/>
  <c r="Z64" i="59"/>
  <c r="AA64" i="59"/>
  <c r="X61" i="59"/>
  <c r="W61" i="59"/>
  <c r="Y61" i="59"/>
  <c r="Z60" i="59"/>
  <c r="AA60" i="59"/>
  <c r="X57" i="59"/>
  <c r="Y57" i="59"/>
  <c r="AB57" i="59"/>
  <c r="AC57" i="59"/>
  <c r="Z56" i="59"/>
  <c r="AA56" i="59"/>
  <c r="X53" i="59"/>
  <c r="Y53" i="59"/>
  <c r="AB53" i="59"/>
  <c r="AC53" i="59"/>
  <c r="Z52" i="59"/>
  <c r="AA52" i="59"/>
  <c r="Z49" i="59"/>
  <c r="AA49" i="59"/>
  <c r="V46" i="59"/>
  <c r="AB46" i="59"/>
  <c r="W46" i="59"/>
  <c r="AC46" i="59"/>
  <c r="Z45" i="59"/>
  <c r="AA45" i="59"/>
  <c r="V42" i="59"/>
  <c r="AB42" i="59"/>
  <c r="W42" i="59"/>
  <c r="AC42" i="59"/>
  <c r="Z41" i="59"/>
  <c r="AA41" i="59"/>
  <c r="V38" i="59"/>
  <c r="AB38" i="59"/>
  <c r="W38" i="59"/>
  <c r="AC38" i="59"/>
  <c r="Z37" i="59"/>
  <c r="AA37" i="59"/>
  <c r="V34" i="59"/>
  <c r="AB34" i="59"/>
  <c r="W34" i="59"/>
  <c r="AC34" i="59"/>
  <c r="Z33" i="59"/>
  <c r="AA33" i="59"/>
  <c r="X31" i="59"/>
  <c r="Y31" i="59"/>
  <c r="V31" i="59"/>
  <c r="W31" i="59"/>
  <c r="AA30" i="59"/>
  <c r="Z30" i="59"/>
  <c r="X27" i="59"/>
  <c r="Y27" i="59"/>
  <c r="V27" i="59"/>
  <c r="W27" i="59"/>
  <c r="Z26" i="59"/>
  <c r="AA26" i="59"/>
  <c r="X23" i="59"/>
  <c r="Y23" i="59"/>
  <c r="V23" i="59"/>
  <c r="W23" i="59"/>
  <c r="Z22" i="59"/>
  <c r="AA22" i="59"/>
  <c r="X19" i="59"/>
  <c r="Y19" i="59"/>
  <c r="V19" i="59"/>
  <c r="W19" i="59"/>
  <c r="Z18" i="59"/>
  <c r="AA18" i="59"/>
  <c r="X15" i="59"/>
  <c r="Y15" i="59"/>
  <c r="V15" i="59"/>
  <c r="W15" i="59"/>
  <c r="Z14" i="59"/>
  <c r="AA14" i="59"/>
  <c r="X11" i="59"/>
  <c r="Y11" i="59"/>
  <c r="V11" i="59"/>
  <c r="W11" i="59"/>
  <c r="X313" i="59"/>
  <c r="AB312" i="59"/>
  <c r="V312" i="59"/>
  <c r="AB310" i="59"/>
  <c r="V310" i="59"/>
  <c r="X309" i="59"/>
  <c r="AB308" i="59"/>
  <c r="V308" i="59"/>
  <c r="AB306" i="59"/>
  <c r="V306" i="59"/>
  <c r="AB304" i="59"/>
  <c r="V304" i="59"/>
  <c r="AB302" i="59"/>
  <c r="V302" i="59"/>
  <c r="X301" i="59"/>
  <c r="AB300" i="59"/>
  <c r="AB298" i="59"/>
  <c r="V298" i="59"/>
  <c r="X297" i="59"/>
  <c r="AB296" i="59"/>
  <c r="V296" i="59"/>
  <c r="AB294" i="59"/>
  <c r="V294" i="59"/>
  <c r="X293" i="59"/>
  <c r="AB292" i="59"/>
  <c r="V292" i="59"/>
  <c r="AB290" i="59"/>
  <c r="V290" i="59"/>
  <c r="X289" i="59"/>
  <c r="AB288" i="59"/>
  <c r="V288" i="59"/>
  <c r="AB286" i="59"/>
  <c r="V286" i="59"/>
  <c r="X285" i="59"/>
  <c r="AB284" i="59"/>
  <c r="V284" i="59"/>
  <c r="AB282" i="59"/>
  <c r="V282" i="59"/>
  <c r="X281" i="59"/>
  <c r="AB278" i="59"/>
  <c r="V278" i="59"/>
  <c r="AB276" i="59"/>
  <c r="V276" i="59"/>
  <c r="AB274" i="59"/>
  <c r="V274" i="59"/>
  <c r="X273" i="59"/>
  <c r="V272" i="59"/>
  <c r="AB270" i="59"/>
  <c r="V270" i="59"/>
  <c r="X269" i="59"/>
  <c r="AB268" i="59"/>
  <c r="V268" i="59"/>
  <c r="AB266" i="59"/>
  <c r="V266" i="59"/>
  <c r="X265" i="59"/>
  <c r="AB264" i="59"/>
  <c r="V264" i="59"/>
  <c r="AB262" i="59"/>
  <c r="V262" i="59"/>
  <c r="X261" i="59"/>
  <c r="AB260" i="59"/>
  <c r="V260" i="59"/>
  <c r="AB258" i="59"/>
  <c r="V258" i="59"/>
  <c r="X257" i="59"/>
  <c r="AB256" i="59"/>
  <c r="V256" i="59"/>
  <c r="X253" i="59"/>
  <c r="AB252" i="59"/>
  <c r="V252" i="59"/>
  <c r="X249" i="59"/>
  <c r="W246" i="59"/>
  <c r="W245" i="59"/>
  <c r="Y242" i="59"/>
  <c r="AB241" i="59"/>
  <c r="W238" i="59"/>
  <c r="Y234" i="59"/>
  <c r="AB233" i="59"/>
  <c r="W230" i="59"/>
  <c r="W229" i="59"/>
  <c r="Y226" i="59"/>
  <c r="AB225" i="59"/>
  <c r="W222" i="59"/>
  <c r="W221" i="59"/>
  <c r="Y218" i="59"/>
  <c r="AB217" i="59"/>
  <c r="W214" i="59"/>
  <c r="W213" i="59"/>
  <c r="Y210" i="59"/>
  <c r="AB209" i="59"/>
  <c r="W205" i="59"/>
  <c r="Y202" i="59"/>
  <c r="AB201" i="59"/>
  <c r="W198" i="59"/>
  <c r="W197" i="59"/>
  <c r="Y194" i="59"/>
  <c r="W190" i="59"/>
  <c r="W189" i="59"/>
  <c r="Y186" i="59"/>
  <c r="AB185" i="59"/>
  <c r="W182" i="59"/>
  <c r="W181" i="59"/>
  <c r="Y178" i="59"/>
  <c r="AB177" i="59"/>
  <c r="W174" i="59"/>
  <c r="W173" i="59"/>
  <c r="Y170" i="59"/>
  <c r="AB169" i="59"/>
  <c r="W166" i="59"/>
  <c r="W165" i="59"/>
  <c r="Y162" i="59"/>
  <c r="AB161" i="59"/>
  <c r="W158" i="59"/>
  <c r="W157" i="59"/>
  <c r="Y154" i="59"/>
  <c r="AB153" i="59"/>
  <c r="W150" i="59"/>
  <c r="W149" i="59"/>
  <c r="Y146" i="59"/>
  <c r="AB145" i="59"/>
  <c r="W141" i="59"/>
  <c r="Y138" i="59"/>
  <c r="W134" i="59"/>
  <c r="W133" i="59"/>
  <c r="Y130" i="59"/>
  <c r="AB129" i="59"/>
  <c r="W126" i="59"/>
  <c r="W125" i="59"/>
  <c r="Y122" i="59"/>
  <c r="AB121" i="59"/>
  <c r="W118" i="59"/>
  <c r="W117" i="59"/>
  <c r="Y114" i="59"/>
  <c r="AB113" i="59"/>
  <c r="W110" i="59"/>
  <c r="W109" i="59"/>
  <c r="Y106" i="59"/>
  <c r="AB105" i="59"/>
  <c r="W102" i="59"/>
  <c r="W101" i="59"/>
  <c r="Y98" i="59"/>
  <c r="AB97" i="59"/>
  <c r="W94" i="59"/>
  <c r="W93" i="59"/>
  <c r="Y90" i="59"/>
  <c r="AB89" i="59"/>
  <c r="W86" i="59"/>
  <c r="W85" i="59"/>
  <c r="Y82" i="59"/>
  <c r="AB81" i="59"/>
  <c r="W78" i="59"/>
  <c r="W77" i="59"/>
  <c r="Y74" i="59"/>
  <c r="AB73" i="59"/>
  <c r="W70" i="59"/>
  <c r="W69" i="59"/>
  <c r="Y66" i="59"/>
  <c r="Y65" i="59"/>
  <c r="AC61" i="59"/>
  <c r="W57" i="59"/>
  <c r="Y54" i="59"/>
  <c r="Y46" i="59"/>
  <c r="AC43" i="59"/>
  <c r="Y38" i="59"/>
  <c r="AC35" i="59"/>
  <c r="AC27" i="59"/>
  <c r="AC19" i="59"/>
  <c r="AC11" i="59"/>
  <c r="AA307" i="59"/>
  <c r="AA275" i="59"/>
  <c r="AA243" i="59"/>
  <c r="AA211" i="59"/>
  <c r="AA161" i="59"/>
  <c r="Z311" i="59"/>
  <c r="AA311" i="59"/>
  <c r="Z303" i="59"/>
  <c r="AA303" i="59"/>
  <c r="Z295" i="59"/>
  <c r="AA295" i="59"/>
  <c r="G291" i="59"/>
  <c r="Z287" i="59"/>
  <c r="AA287" i="59"/>
  <c r="G282" i="59"/>
  <c r="Z271" i="59"/>
  <c r="AA271" i="59"/>
  <c r="F270" i="59"/>
  <c r="Z263" i="59"/>
  <c r="AA263" i="59"/>
  <c r="Z255" i="59"/>
  <c r="AA255" i="59"/>
  <c r="V244" i="59"/>
  <c r="AB244" i="59"/>
  <c r="Z239" i="59"/>
  <c r="V236" i="59"/>
  <c r="AB236" i="59"/>
  <c r="V232" i="59"/>
  <c r="AB232" i="59"/>
  <c r="Z231" i="59"/>
  <c r="AA231" i="59"/>
  <c r="V228" i="59"/>
  <c r="AB228" i="59"/>
  <c r="V224" i="59"/>
  <c r="AB224" i="59"/>
  <c r="Z223" i="59"/>
  <c r="AA223" i="59"/>
  <c r="F222" i="59"/>
  <c r="V220" i="59"/>
  <c r="AB220" i="59"/>
  <c r="V216" i="59"/>
  <c r="AB216" i="59"/>
  <c r="Z215" i="59"/>
  <c r="AA215" i="59"/>
  <c r="V212" i="59"/>
  <c r="AB212" i="59"/>
  <c r="V208" i="59"/>
  <c r="AB208" i="59"/>
  <c r="Z207" i="59"/>
  <c r="AA207" i="59"/>
  <c r="G206" i="59"/>
  <c r="V204" i="59"/>
  <c r="AB204" i="59"/>
  <c r="G202" i="59"/>
  <c r="V200" i="59"/>
  <c r="AB200" i="59"/>
  <c r="Z199" i="59"/>
  <c r="AA199" i="59"/>
  <c r="G198" i="59"/>
  <c r="V196" i="59"/>
  <c r="AB196" i="59"/>
  <c r="Z195" i="59"/>
  <c r="AA195" i="59"/>
  <c r="F194" i="59"/>
  <c r="V192" i="59"/>
  <c r="AB192" i="59"/>
  <c r="Z191" i="59"/>
  <c r="AA191" i="59"/>
  <c r="V188" i="59"/>
  <c r="AB188" i="59"/>
  <c r="Z187" i="59"/>
  <c r="AA187" i="59"/>
  <c r="G186" i="59"/>
  <c r="V184" i="59"/>
  <c r="AB184" i="59"/>
  <c r="Z183" i="59"/>
  <c r="AA183" i="59"/>
  <c r="V180" i="59"/>
  <c r="AB180" i="59"/>
  <c r="Z179" i="59"/>
  <c r="AA179" i="59"/>
  <c r="V176" i="59"/>
  <c r="AB176" i="59"/>
  <c r="Z175" i="59"/>
  <c r="AA175" i="59"/>
  <c r="V172" i="59"/>
  <c r="AA171" i="59"/>
  <c r="V168" i="59"/>
  <c r="AB168" i="59"/>
  <c r="Z167" i="59"/>
  <c r="AA167" i="59"/>
  <c r="V164" i="59"/>
  <c r="AB164" i="59"/>
  <c r="Z163" i="59"/>
  <c r="AA163" i="59"/>
  <c r="V160" i="59"/>
  <c r="AB160" i="59"/>
  <c r="Z159" i="59"/>
  <c r="AA159" i="59"/>
  <c r="F158" i="59"/>
  <c r="V156" i="59"/>
  <c r="AB156" i="59"/>
  <c r="Z155" i="59"/>
  <c r="AA155" i="59"/>
  <c r="G154" i="59"/>
  <c r="V152" i="59"/>
  <c r="AB152" i="59"/>
  <c r="Z151" i="59"/>
  <c r="AA151" i="59"/>
  <c r="V148" i="59"/>
  <c r="AB148" i="59"/>
  <c r="Z147" i="59"/>
  <c r="AA147" i="59"/>
  <c r="AB144" i="59"/>
  <c r="Z143" i="59"/>
  <c r="AA143" i="59"/>
  <c r="AB140" i="59"/>
  <c r="V136" i="59"/>
  <c r="AB136" i="59"/>
  <c r="G135" i="59"/>
  <c r="Z135" i="59"/>
  <c r="AA135" i="59"/>
  <c r="V132" i="59"/>
  <c r="AB132" i="59"/>
  <c r="G131" i="59"/>
  <c r="Z131" i="59"/>
  <c r="AA131" i="59"/>
  <c r="V128" i="59"/>
  <c r="AB128" i="59"/>
  <c r="G127" i="59"/>
  <c r="Z127" i="59"/>
  <c r="AA127" i="59"/>
  <c r="V124" i="59"/>
  <c r="AB124" i="59"/>
  <c r="G123" i="59"/>
  <c r="Z123" i="59"/>
  <c r="AA123" i="59"/>
  <c r="V120" i="59"/>
  <c r="AB120" i="59"/>
  <c r="F119" i="59"/>
  <c r="Z119" i="59"/>
  <c r="AA119" i="59"/>
  <c r="V116" i="59"/>
  <c r="AB116" i="59"/>
  <c r="Z115" i="59"/>
  <c r="AA115" i="59"/>
  <c r="V112" i="59"/>
  <c r="AB112" i="59"/>
  <c r="Z111" i="59"/>
  <c r="AA111" i="59"/>
  <c r="V108" i="59"/>
  <c r="AB108" i="59"/>
  <c r="F107" i="59"/>
  <c r="Z107" i="59"/>
  <c r="AA107" i="59"/>
  <c r="V104" i="59"/>
  <c r="AB104" i="59"/>
  <c r="F103" i="59"/>
  <c r="Z103" i="59"/>
  <c r="AA103" i="59"/>
  <c r="V100" i="59"/>
  <c r="AB100" i="59"/>
  <c r="G99" i="59"/>
  <c r="Z99" i="59"/>
  <c r="AA99" i="59"/>
  <c r="V96" i="59"/>
  <c r="AB96" i="59"/>
  <c r="G95" i="59"/>
  <c r="Z95" i="59"/>
  <c r="AA95" i="59"/>
  <c r="V92" i="59"/>
  <c r="AB92" i="59"/>
  <c r="Z91" i="59"/>
  <c r="AA91" i="59"/>
  <c r="V88" i="59"/>
  <c r="AB88" i="59"/>
  <c r="F87" i="59"/>
  <c r="Z87" i="59"/>
  <c r="AA87" i="59"/>
  <c r="V84" i="59"/>
  <c r="AB84" i="59"/>
  <c r="G83" i="59"/>
  <c r="Z83" i="59"/>
  <c r="AA83" i="59"/>
  <c r="A80" i="59"/>
  <c r="V80" i="59"/>
  <c r="AB80" i="59"/>
  <c r="Z79" i="59"/>
  <c r="AA79" i="59"/>
  <c r="V76" i="59"/>
  <c r="AB76" i="59"/>
  <c r="G75" i="59"/>
  <c r="Z75" i="59"/>
  <c r="AA75" i="59"/>
  <c r="V72" i="59"/>
  <c r="AB72" i="59"/>
  <c r="Z71" i="59"/>
  <c r="AA71" i="59"/>
  <c r="V68" i="59"/>
  <c r="AB68" i="59"/>
  <c r="G67" i="59"/>
  <c r="Z67" i="59"/>
  <c r="AA67" i="59"/>
  <c r="A64" i="59"/>
  <c r="V64" i="59"/>
  <c r="AB64" i="59"/>
  <c r="W64" i="59"/>
  <c r="Z63" i="59"/>
  <c r="AA63" i="59"/>
  <c r="V60" i="59"/>
  <c r="AB60" i="59"/>
  <c r="W60" i="59"/>
  <c r="X60" i="59"/>
  <c r="Y60" i="59"/>
  <c r="Z59" i="59"/>
  <c r="AA59" i="59"/>
  <c r="V56" i="59"/>
  <c r="AB56" i="59"/>
  <c r="W56" i="59"/>
  <c r="AC56" i="59"/>
  <c r="X56" i="59"/>
  <c r="Y56" i="59"/>
  <c r="G55" i="59"/>
  <c r="Z55" i="59"/>
  <c r="AA55" i="59"/>
  <c r="V52" i="59"/>
  <c r="AB52" i="59"/>
  <c r="W52" i="59"/>
  <c r="AC52" i="59"/>
  <c r="X52" i="59"/>
  <c r="Y52" i="59"/>
  <c r="G51" i="59"/>
  <c r="Z51" i="59"/>
  <c r="AA51" i="59"/>
  <c r="X49" i="59"/>
  <c r="Y49" i="59"/>
  <c r="AB49" i="59"/>
  <c r="AC49" i="59"/>
  <c r="Z48" i="59"/>
  <c r="AA48" i="59"/>
  <c r="F47" i="59"/>
  <c r="X45" i="59"/>
  <c r="Y45" i="59"/>
  <c r="AB45" i="59"/>
  <c r="AC45" i="59"/>
  <c r="Z44" i="59"/>
  <c r="AA44" i="59"/>
  <c r="F43" i="59"/>
  <c r="X41" i="59"/>
  <c r="Y41" i="59"/>
  <c r="AB41" i="59"/>
  <c r="AC41" i="59"/>
  <c r="Z40" i="59"/>
  <c r="AA40" i="59"/>
  <c r="X37" i="59"/>
  <c r="Y37" i="59"/>
  <c r="AB37" i="59"/>
  <c r="AC37" i="59"/>
  <c r="Z36" i="59"/>
  <c r="AA36" i="59"/>
  <c r="X33" i="59"/>
  <c r="Y33" i="59"/>
  <c r="AB33" i="59"/>
  <c r="AC33" i="59"/>
  <c r="V30" i="59"/>
  <c r="AB30" i="59"/>
  <c r="W30" i="59"/>
  <c r="AC30" i="59"/>
  <c r="Z29" i="59"/>
  <c r="AA29" i="59"/>
  <c r="V26" i="59"/>
  <c r="AB26" i="59"/>
  <c r="W26" i="59"/>
  <c r="AC26" i="59"/>
  <c r="Z25" i="59"/>
  <c r="AA25" i="59"/>
  <c r="V22" i="59"/>
  <c r="AB22" i="59"/>
  <c r="W22" i="59"/>
  <c r="AC22" i="59"/>
  <c r="Z21" i="59"/>
  <c r="AA21" i="59"/>
  <c r="G20" i="59"/>
  <c r="V18" i="59"/>
  <c r="AB18" i="59"/>
  <c r="W18" i="59"/>
  <c r="AC18" i="59"/>
  <c r="Z17" i="59"/>
  <c r="AA17" i="59"/>
  <c r="V14" i="59"/>
  <c r="AB14" i="59"/>
  <c r="W14" i="59"/>
  <c r="AC14" i="59"/>
  <c r="Z13" i="59"/>
  <c r="AA13" i="59"/>
  <c r="AC313" i="59"/>
  <c r="W313" i="59"/>
  <c r="AC309" i="59"/>
  <c r="AC301" i="59"/>
  <c r="AC297" i="59"/>
  <c r="AC293" i="59"/>
  <c r="AC289" i="59"/>
  <c r="AC285" i="59"/>
  <c r="AC281" i="59"/>
  <c r="AC277" i="59"/>
  <c r="AC273" i="59"/>
  <c r="AC269" i="59"/>
  <c r="AC265" i="59"/>
  <c r="AC261" i="59"/>
  <c r="AC257" i="59"/>
  <c r="AC253" i="59"/>
  <c r="AC249" i="59"/>
  <c r="AC246" i="59"/>
  <c r="AC245" i="59"/>
  <c r="V245" i="59"/>
  <c r="W244" i="59"/>
  <c r="X242" i="59"/>
  <c r="Y241" i="59"/>
  <c r="Y240" i="59"/>
  <c r="AC238" i="59"/>
  <c r="W236" i="59"/>
  <c r="X234" i="59"/>
  <c r="Y233" i="59"/>
  <c r="Y232" i="59"/>
  <c r="AC230" i="59"/>
  <c r="AC229" i="59"/>
  <c r="V229" i="59"/>
  <c r="W228" i="59"/>
  <c r="X226" i="59"/>
  <c r="Y225" i="59"/>
  <c r="Y224" i="59"/>
  <c r="AC222" i="59"/>
  <c r="AC221" i="59"/>
  <c r="V221" i="59"/>
  <c r="W220" i="59"/>
  <c r="X218" i="59"/>
  <c r="Y217" i="59"/>
  <c r="Y216" i="59"/>
  <c r="AC214" i="59"/>
  <c r="AC213" i="59"/>
  <c r="V213" i="59"/>
  <c r="W212" i="59"/>
  <c r="X210" i="59"/>
  <c r="Y209" i="59"/>
  <c r="Y208" i="59"/>
  <c r="AC205" i="59"/>
  <c r="V205" i="59"/>
  <c r="W204" i="59"/>
  <c r="X202" i="59"/>
  <c r="Y201" i="59"/>
  <c r="Y200" i="59"/>
  <c r="AC198" i="59"/>
  <c r="AC197" i="59"/>
  <c r="V197" i="59"/>
  <c r="W196" i="59"/>
  <c r="X194" i="59"/>
  <c r="Y192" i="59"/>
  <c r="AC190" i="59"/>
  <c r="AC189" i="59"/>
  <c r="V189" i="59"/>
  <c r="W188" i="59"/>
  <c r="X186" i="59"/>
  <c r="Y185" i="59"/>
  <c r="Y184" i="59"/>
  <c r="AC182" i="59"/>
  <c r="AC181" i="59"/>
  <c r="V181" i="59"/>
  <c r="W180" i="59"/>
  <c r="X178" i="59"/>
  <c r="Y177" i="59"/>
  <c r="Y176" i="59"/>
  <c r="AC174" i="59"/>
  <c r="AC173" i="59"/>
  <c r="V173" i="59"/>
  <c r="W172" i="59"/>
  <c r="X170" i="59"/>
  <c r="Y169" i="59"/>
  <c r="Y168" i="59"/>
  <c r="AC166" i="59"/>
  <c r="AC165" i="59"/>
  <c r="V165" i="59"/>
  <c r="W164" i="59"/>
  <c r="X162" i="59"/>
  <c r="Y161" i="59"/>
  <c r="Y160" i="59"/>
  <c r="AC158" i="59"/>
  <c r="AC157" i="59"/>
  <c r="V157" i="59"/>
  <c r="W156" i="59"/>
  <c r="X154" i="59"/>
  <c r="Y153" i="59"/>
  <c r="Y152" i="59"/>
  <c r="AC150" i="59"/>
  <c r="AC149" i="59"/>
  <c r="V149" i="59"/>
  <c r="W148" i="59"/>
  <c r="X146" i="59"/>
  <c r="Y145" i="59"/>
  <c r="Y144" i="59"/>
  <c r="AC141" i="59"/>
  <c r="V141" i="59"/>
  <c r="W140" i="59"/>
  <c r="X138" i="59"/>
  <c r="Y136" i="59"/>
  <c r="AC134" i="59"/>
  <c r="AC133" i="59"/>
  <c r="V133" i="59"/>
  <c r="W132" i="59"/>
  <c r="X130" i="59"/>
  <c r="Y129" i="59"/>
  <c r="Y128" i="59"/>
  <c r="AC126" i="59"/>
  <c r="AC125" i="59"/>
  <c r="V125" i="59"/>
  <c r="W124" i="59"/>
  <c r="X122" i="59"/>
  <c r="Y121" i="59"/>
  <c r="Y120" i="59"/>
  <c r="AC118" i="59"/>
  <c r="AC117" i="59"/>
  <c r="V117" i="59"/>
  <c r="W116" i="59"/>
  <c r="X114" i="59"/>
  <c r="Y113" i="59"/>
  <c r="Y112" i="59"/>
  <c r="AC110" i="59"/>
  <c r="AC109" i="59"/>
  <c r="V109" i="59"/>
  <c r="W108" i="59"/>
  <c r="X106" i="59"/>
  <c r="Y105" i="59"/>
  <c r="Y104" i="59"/>
  <c r="AC102" i="59"/>
  <c r="AC101" i="59"/>
  <c r="V101" i="59"/>
  <c r="W100" i="59"/>
  <c r="X98" i="59"/>
  <c r="Y97" i="59"/>
  <c r="Y96" i="59"/>
  <c r="AC94" i="59"/>
  <c r="AC93" i="59"/>
  <c r="V93" i="59"/>
  <c r="W92" i="59"/>
  <c r="X90" i="59"/>
  <c r="Y89" i="59"/>
  <c r="Y88" i="59"/>
  <c r="AC86" i="59"/>
  <c r="AC85" i="59"/>
  <c r="V85" i="59"/>
  <c r="W84" i="59"/>
  <c r="X82" i="59"/>
  <c r="Y81" i="59"/>
  <c r="Y80" i="59"/>
  <c r="AC78" i="59"/>
  <c r="AC77" i="59"/>
  <c r="V77" i="59"/>
  <c r="W76" i="59"/>
  <c r="X74" i="59"/>
  <c r="Y73" i="59"/>
  <c r="Y72" i="59"/>
  <c r="AC70" i="59"/>
  <c r="AC69" i="59"/>
  <c r="V69" i="59"/>
  <c r="W68" i="59"/>
  <c r="X66" i="59"/>
  <c r="W65" i="59"/>
  <c r="AC62" i="59"/>
  <c r="AB61" i="59"/>
  <c r="V57" i="59"/>
  <c r="X54" i="59"/>
  <c r="V49" i="59"/>
  <c r="X46" i="59"/>
  <c r="AB43" i="59"/>
  <c r="V41" i="59"/>
  <c r="X38" i="59"/>
  <c r="AB35" i="59"/>
  <c r="V33" i="59"/>
  <c r="X30" i="59"/>
  <c r="AB27" i="59"/>
  <c r="X22" i="59"/>
  <c r="AB19" i="59"/>
  <c r="X14" i="59"/>
  <c r="AB11" i="59"/>
  <c r="AA299" i="59"/>
  <c r="AA267" i="59"/>
  <c r="AA235" i="59"/>
  <c r="AA203" i="59"/>
  <c r="AI229" i="47"/>
  <c r="W64" i="39"/>
  <c r="AC108" i="39"/>
  <c r="AC24" i="39"/>
  <c r="Y80" i="39"/>
  <c r="T189" i="47"/>
  <c r="AA240" i="47"/>
  <c r="F289" i="39"/>
  <c r="F285" i="39"/>
  <c r="G281" i="39"/>
  <c r="G273" i="39"/>
  <c r="G265" i="39"/>
  <c r="G182" i="39"/>
  <c r="G61" i="39"/>
  <c r="G34" i="39"/>
  <c r="F30" i="39"/>
  <c r="F26" i="39"/>
  <c r="AC156" i="39"/>
  <c r="Y24" i="39"/>
  <c r="W148" i="39"/>
  <c r="AB112" i="47"/>
  <c r="W80" i="39"/>
  <c r="AC88" i="39"/>
  <c r="Y144" i="39"/>
  <c r="W144" i="39"/>
  <c r="T193" i="47"/>
  <c r="AO205" i="47"/>
  <c r="T249" i="47"/>
  <c r="Y156" i="39"/>
  <c r="N93" i="47"/>
  <c r="H93" i="47"/>
  <c r="W156" i="39"/>
  <c r="W271" i="39"/>
  <c r="AC40" i="39"/>
  <c r="W168" i="39"/>
  <c r="AI173" i="47"/>
  <c r="T197" i="47"/>
  <c r="T209" i="47"/>
  <c r="T217" i="47"/>
  <c r="G239" i="39"/>
  <c r="G231" i="39"/>
  <c r="G200" i="39"/>
  <c r="G196" i="39"/>
  <c r="G188" i="39"/>
  <c r="F56" i="39"/>
  <c r="F40" i="39"/>
  <c r="AP208" i="47"/>
  <c r="AV208" i="47"/>
  <c r="AP46" i="47"/>
  <c r="W161" i="39"/>
  <c r="AC271" i="47"/>
  <c r="AB271" i="47"/>
  <c r="W243" i="39"/>
  <c r="Y243" i="39"/>
  <c r="AC243" i="39"/>
  <c r="W239" i="39"/>
  <c r="AC239" i="39"/>
  <c r="AC227" i="39"/>
  <c r="W227" i="39"/>
  <c r="G218" i="39"/>
  <c r="F218" i="39"/>
  <c r="W196" i="39"/>
  <c r="AC196" i="39"/>
  <c r="AC60" i="39"/>
  <c r="Y60" i="39"/>
  <c r="W60" i="39"/>
  <c r="AO213" i="47"/>
  <c r="AI213" i="47"/>
  <c r="AB46" i="47"/>
  <c r="Y153" i="39"/>
  <c r="AC177" i="39"/>
  <c r="Y274" i="39"/>
  <c r="W274" i="39"/>
  <c r="AC274" i="39"/>
  <c r="V266" i="39"/>
  <c r="F264" i="77"/>
  <c r="X264" i="77"/>
  <c r="W266" i="39"/>
  <c r="Y258" i="39"/>
  <c r="AC258" i="39"/>
  <c r="W258" i="39"/>
  <c r="AU307" i="47"/>
  <c r="T307" i="47"/>
  <c r="T283" i="47"/>
  <c r="AU283" i="47"/>
  <c r="AU136" i="47"/>
  <c r="AO136" i="47"/>
  <c r="AU132" i="47"/>
  <c r="AA132" i="47"/>
  <c r="AO132" i="47"/>
  <c r="AI132" i="47"/>
  <c r="AU128" i="47"/>
  <c r="AO128" i="47"/>
  <c r="AA120" i="47"/>
  <c r="AU120" i="47"/>
  <c r="AA112" i="47"/>
  <c r="AU112" i="47"/>
  <c r="AA108" i="47"/>
  <c r="T108" i="47"/>
  <c r="AI108" i="47"/>
  <c r="AA104" i="47"/>
  <c r="AO104" i="47"/>
  <c r="AA100" i="47"/>
  <c r="AU100" i="47"/>
  <c r="AA96" i="47"/>
  <c r="AU96" i="47"/>
  <c r="AA92" i="47"/>
  <c r="AI92" i="47"/>
  <c r="AA88" i="47"/>
  <c r="AO88" i="47"/>
  <c r="AI88" i="47"/>
  <c r="AA84" i="47"/>
  <c r="AU84" i="47"/>
  <c r="AO80" i="47"/>
  <c r="T80" i="47"/>
  <c r="AU80" i="47"/>
  <c r="AI80" i="47"/>
  <c r="AO76" i="47"/>
  <c r="AI76" i="47"/>
  <c r="T76" i="47"/>
  <c r="N208" i="47"/>
  <c r="AC46" i="47"/>
  <c r="V301" i="39"/>
  <c r="AC301" i="39"/>
  <c r="V297" i="39"/>
  <c r="W297" i="39"/>
  <c r="AC142" i="39"/>
  <c r="Y142" i="39"/>
  <c r="W138" i="39"/>
  <c r="AC138" i="39"/>
  <c r="Y138" i="39"/>
  <c r="Y134" i="39"/>
  <c r="AC134" i="39"/>
  <c r="W134" i="39"/>
  <c r="AC130" i="39"/>
  <c r="W130" i="39"/>
  <c r="G124" i="39"/>
  <c r="F124" i="39"/>
  <c r="Y114" i="39"/>
  <c r="AC114" i="39"/>
  <c r="W114" i="39"/>
  <c r="AC106" i="39"/>
  <c r="Y106" i="39"/>
  <c r="AC98" i="39"/>
  <c r="Y98" i="39"/>
  <c r="Y94" i="39"/>
  <c r="AC94" i="39"/>
  <c r="W90" i="39"/>
  <c r="Y90" i="39"/>
  <c r="AC90" i="39"/>
  <c r="W82" i="39"/>
  <c r="Y82" i="39"/>
  <c r="W34" i="39"/>
  <c r="Y34" i="39"/>
  <c r="AC34" i="39"/>
  <c r="G28" i="39"/>
  <c r="F28" i="39"/>
  <c r="W22" i="39"/>
  <c r="AC22" i="39"/>
  <c r="AA264" i="47"/>
  <c r="AO264" i="47"/>
  <c r="T264" i="47"/>
  <c r="AA137" i="47"/>
  <c r="AO137" i="47"/>
  <c r="AU49" i="47"/>
  <c r="AA49" i="47"/>
  <c r="AU45" i="47"/>
  <c r="T45" i="47"/>
  <c r="AA45" i="47"/>
  <c r="AO17" i="47"/>
  <c r="AA17" i="47"/>
  <c r="AO13" i="47"/>
  <c r="AA13" i="47"/>
  <c r="AI13" i="47"/>
  <c r="V123" i="47"/>
  <c r="N123" i="47"/>
  <c r="I123" i="47"/>
  <c r="V308" i="39"/>
  <c r="F306" i="77"/>
  <c r="Y308" i="39"/>
  <c r="W308" i="39"/>
  <c r="AC308" i="39"/>
  <c r="F302" i="39"/>
  <c r="G302" i="39"/>
  <c r="AC185" i="39"/>
  <c r="Y185" i="39"/>
  <c r="AB173" i="39"/>
  <c r="W173" i="39"/>
  <c r="V145" i="39"/>
  <c r="AC145" i="39"/>
  <c r="W145" i="39"/>
  <c r="V57" i="39"/>
  <c r="F55" i="77"/>
  <c r="AF55" i="77"/>
  <c r="Y57" i="39"/>
  <c r="W57" i="39"/>
  <c r="W53" i="39"/>
  <c r="AC53" i="39"/>
  <c r="W45" i="39"/>
  <c r="AC45" i="39"/>
  <c r="AA273" i="47"/>
  <c r="AU273" i="47"/>
  <c r="AI273" i="47"/>
  <c r="AI212" i="47"/>
  <c r="AU212" i="47"/>
  <c r="AU208" i="47"/>
  <c r="T208" i="47"/>
  <c r="V101" i="47"/>
  <c r="G276" i="39"/>
  <c r="G237" i="39"/>
  <c r="F225" i="39"/>
  <c r="G174" i="39"/>
  <c r="F84" i="39"/>
  <c r="F80" i="39"/>
  <c r="G51" i="39"/>
  <c r="G42" i="39"/>
  <c r="F293" i="39"/>
  <c r="G290" i="39"/>
  <c r="F149" i="39"/>
  <c r="Y143" i="39"/>
  <c r="F110" i="39"/>
  <c r="G94" i="39"/>
  <c r="G187" i="39"/>
  <c r="G56" i="39"/>
  <c r="AB215" i="39"/>
  <c r="G213" i="77"/>
  <c r="AC215" i="39"/>
  <c r="W204" i="39"/>
  <c r="AC204" i="39"/>
  <c r="V200" i="39"/>
  <c r="F198" i="77"/>
  <c r="AC200" i="39"/>
  <c r="Y200" i="39"/>
  <c r="W78" i="39"/>
  <c r="AC78" i="39"/>
  <c r="Y78" i="39"/>
  <c r="Y70" i="39"/>
  <c r="W70" i="39"/>
  <c r="AC70" i="39"/>
  <c r="AC66" i="39"/>
  <c r="W66" i="39"/>
  <c r="T252" i="47"/>
  <c r="AA252" i="47"/>
  <c r="AU200" i="47"/>
  <c r="T200" i="47"/>
  <c r="AA196" i="47"/>
  <c r="AU196" i="47"/>
  <c r="AU192" i="47"/>
  <c r="T192" i="47"/>
  <c r="T172" i="47"/>
  <c r="AA172" i="47"/>
  <c r="AO172" i="47"/>
  <c r="AA168" i="47"/>
  <c r="AU168" i="47"/>
  <c r="A204" i="39"/>
  <c r="A200" i="39"/>
  <c r="Y215" i="39"/>
  <c r="V46" i="47"/>
  <c r="AA200" i="47"/>
  <c r="AC165" i="39"/>
  <c r="Y204" i="39"/>
  <c r="AU188" i="47"/>
  <c r="AU164" i="47"/>
  <c r="V265" i="39"/>
  <c r="AC265" i="39"/>
  <c r="X176" i="39"/>
  <c r="AC176" i="39"/>
  <c r="W176" i="39"/>
  <c r="V172" i="39"/>
  <c r="F170" i="77"/>
  <c r="Y172" i="39"/>
  <c r="AC172" i="39"/>
  <c r="V89" i="39"/>
  <c r="Y89" i="39"/>
  <c r="V81" i="39"/>
  <c r="Y81" i="39"/>
  <c r="AA257" i="47"/>
  <c r="AO257" i="47"/>
  <c r="T257" i="47"/>
  <c r="AU257" i="47"/>
  <c r="AI252" i="47"/>
  <c r="AU204" i="47"/>
  <c r="AC310" i="39"/>
  <c r="Y310" i="39"/>
  <c r="AB295" i="39"/>
  <c r="AC295" i="39"/>
  <c r="V284" i="39"/>
  <c r="W284" i="39"/>
  <c r="Y284" i="39"/>
  <c r="AC280" i="39"/>
  <c r="W280" i="39"/>
  <c r="W183" i="39"/>
  <c r="AB183" i="39"/>
  <c r="Y183" i="39"/>
  <c r="Y179" i="39"/>
  <c r="AC179" i="39"/>
  <c r="AB159" i="39"/>
  <c r="G157" i="77"/>
  <c r="Y157" i="77"/>
  <c r="CC157" i="77"/>
  <c r="Y159" i="39"/>
  <c r="V155" i="39"/>
  <c r="F153" i="77"/>
  <c r="AV153" i="77"/>
  <c r="Y155" i="39"/>
  <c r="X151" i="39"/>
  <c r="AC151" i="39"/>
  <c r="W151" i="39"/>
  <c r="W140" i="39"/>
  <c r="Y140" i="39"/>
  <c r="AC132" i="39"/>
  <c r="W132" i="39"/>
  <c r="Y132" i="39"/>
  <c r="G127" i="39"/>
  <c r="F127" i="39"/>
  <c r="W116" i="39"/>
  <c r="Y116" i="39"/>
  <c r="Y100" i="39"/>
  <c r="W100" i="39"/>
  <c r="AC100" i="39"/>
  <c r="W51" i="39"/>
  <c r="Y51" i="39"/>
  <c r="AC51" i="39"/>
  <c r="T309" i="47"/>
  <c r="AO309" i="47"/>
  <c r="T305" i="47"/>
  <c r="AU305" i="47"/>
  <c r="T301" i="47"/>
  <c r="AA301" i="47"/>
  <c r="AU301" i="47"/>
  <c r="AO277" i="47"/>
  <c r="T277" i="47"/>
  <c r="AA152" i="47"/>
  <c r="T152" i="47"/>
  <c r="AU152" i="47"/>
  <c r="AO148" i="47"/>
  <c r="AU148" i="47"/>
  <c r="AI148" i="47"/>
  <c r="T144" i="47"/>
  <c r="AU144" i="47"/>
  <c r="AI144" i="47"/>
  <c r="AI140" i="47"/>
  <c r="AU140" i="47"/>
  <c r="AI168" i="47"/>
  <c r="AO252" i="47"/>
  <c r="W200" i="39"/>
  <c r="AB263" i="39"/>
  <c r="G261" i="47"/>
  <c r="P261" i="47"/>
  <c r="AC263" i="39"/>
  <c r="AB255" i="39"/>
  <c r="G253" i="77"/>
  <c r="Y253" i="77"/>
  <c r="CC253" i="77"/>
  <c r="Y255" i="39"/>
  <c r="V240" i="39"/>
  <c r="F238" i="77"/>
  <c r="W240" i="39"/>
  <c r="Y240" i="39"/>
  <c r="AC240" i="39"/>
  <c r="AC236" i="39"/>
  <c r="W236" i="39"/>
  <c r="AC232" i="39"/>
  <c r="W232" i="39"/>
  <c r="Y162" i="39"/>
  <c r="W162" i="39"/>
  <c r="AC162" i="39"/>
  <c r="Y54" i="39"/>
  <c r="AC54" i="39"/>
  <c r="AB39" i="39"/>
  <c r="G37" i="77"/>
  <c r="BK37" i="77"/>
  <c r="V39" i="39"/>
  <c r="F37" i="77"/>
  <c r="AC39" i="39"/>
  <c r="AI153" i="47"/>
  <c r="AO153" i="47"/>
  <c r="AA153" i="47"/>
  <c r="U196" i="47"/>
  <c r="AC123" i="47"/>
  <c r="F275" i="39"/>
  <c r="F267" i="39"/>
  <c r="G213" i="39"/>
  <c r="F177" i="39"/>
  <c r="G37" i="39"/>
  <c r="F74" i="39"/>
  <c r="G44" i="39"/>
  <c r="G31" i="39"/>
  <c r="G313" i="39"/>
  <c r="G111" i="39"/>
  <c r="G287" i="39"/>
  <c r="AC196" i="47"/>
  <c r="V268" i="39"/>
  <c r="F266" i="77"/>
  <c r="W268" i="39"/>
  <c r="V254" i="39"/>
  <c r="F252" i="77"/>
  <c r="W254" i="39"/>
  <c r="AC254" i="39"/>
  <c r="V210" i="39"/>
  <c r="W210" i="39"/>
  <c r="V282" i="39"/>
  <c r="Y282" i="39"/>
  <c r="AC282" i="39"/>
  <c r="AB253" i="39"/>
  <c r="V253" i="39"/>
  <c r="F251" i="77"/>
  <c r="V212" i="39"/>
  <c r="F210" i="77"/>
  <c r="Y212" i="39"/>
  <c r="X197" i="39"/>
  <c r="Y197" i="39"/>
  <c r="G284" i="39"/>
  <c r="G277" i="39"/>
  <c r="G251" i="39"/>
  <c r="G245" i="39"/>
  <c r="F244" i="39"/>
  <c r="F233" i="39"/>
  <c r="V231" i="39"/>
  <c r="F229" i="77"/>
  <c r="G227" i="39"/>
  <c r="F214" i="39"/>
  <c r="F203" i="39"/>
  <c r="F191" i="39"/>
  <c r="F190" i="39"/>
  <c r="F179" i="39"/>
  <c r="F153" i="39"/>
  <c r="G145" i="39"/>
  <c r="G132" i="39"/>
  <c r="V125" i="39"/>
  <c r="F123" i="77"/>
  <c r="G114" i="39"/>
  <c r="F104" i="39"/>
  <c r="G91" i="39"/>
  <c r="F27" i="39"/>
  <c r="V159" i="39"/>
  <c r="F120" i="39"/>
  <c r="G279" i="39"/>
  <c r="F272" i="39"/>
  <c r="F261" i="39"/>
  <c r="G254" i="39"/>
  <c r="G243" i="39"/>
  <c r="F240" i="39"/>
  <c r="F212" i="39"/>
  <c r="G189" i="39"/>
  <c r="G155" i="39"/>
  <c r="G136" i="39"/>
  <c r="G129" i="39"/>
  <c r="F125" i="39"/>
  <c r="G105" i="39"/>
  <c r="V87" i="39"/>
  <c r="F85" i="77"/>
  <c r="AP174" i="47"/>
  <c r="M15" i="51"/>
  <c r="V68" i="47"/>
  <c r="AP68" i="47"/>
  <c r="AC250" i="47"/>
  <c r="AP250" i="47"/>
  <c r="U250" i="47"/>
  <c r="N250" i="47"/>
  <c r="Z304" i="39"/>
  <c r="AA304" i="39"/>
  <c r="Z286" i="39"/>
  <c r="AA286" i="39"/>
  <c r="Y286" i="39"/>
  <c r="Z277" i="39"/>
  <c r="AA277" i="39"/>
  <c r="X277" i="39"/>
  <c r="AA257" i="39"/>
  <c r="Z257" i="39"/>
  <c r="Y257" i="39"/>
  <c r="Z235" i="39"/>
  <c r="AA235" i="39"/>
  <c r="X235" i="39"/>
  <c r="V235" i="39"/>
  <c r="F233" i="77"/>
  <c r="Y235" i="39"/>
  <c r="Z213" i="39"/>
  <c r="AA213" i="39"/>
  <c r="AB213" i="39"/>
  <c r="G211" i="77"/>
  <c r="Z201" i="39"/>
  <c r="AA201" i="39"/>
  <c r="Y201" i="39"/>
  <c r="Z198" i="39"/>
  <c r="AA198" i="39"/>
  <c r="Z192" i="39"/>
  <c r="AA192" i="39"/>
  <c r="V192" i="39"/>
  <c r="F190" i="77"/>
  <c r="Z189" i="39"/>
  <c r="AA189" i="39"/>
  <c r="AB189" i="39"/>
  <c r="G187" i="77"/>
  <c r="AG187" i="77"/>
  <c r="V189" i="39"/>
  <c r="Z184" i="39"/>
  <c r="AA184" i="39"/>
  <c r="V184" i="39"/>
  <c r="F182" i="77"/>
  <c r="AF182" i="77"/>
  <c r="Z178" i="39"/>
  <c r="AA178" i="39"/>
  <c r="Y178" i="39"/>
  <c r="Z170" i="39"/>
  <c r="AA170" i="39"/>
  <c r="AA167" i="39"/>
  <c r="Z167" i="39"/>
  <c r="Z154" i="39"/>
  <c r="AA154" i="39"/>
  <c r="AA137" i="39"/>
  <c r="Z137" i="39"/>
  <c r="AA127" i="39"/>
  <c r="Z127" i="39"/>
  <c r="AB127" i="39"/>
  <c r="G125" i="77"/>
  <c r="Z122" i="39"/>
  <c r="AA122" i="39"/>
  <c r="Y122" i="39"/>
  <c r="Z102" i="39"/>
  <c r="AA102" i="39"/>
  <c r="Z92" i="39"/>
  <c r="AA92" i="39"/>
  <c r="V92" i="39"/>
  <c r="F90" i="77"/>
  <c r="Z76" i="39"/>
  <c r="AA76" i="39"/>
  <c r="Z72" i="39"/>
  <c r="AA72" i="39"/>
  <c r="AA261" i="47"/>
  <c r="AI261" i="47"/>
  <c r="T261" i="47"/>
  <c r="AU261" i="47"/>
  <c r="AO261" i="47"/>
  <c r="T176" i="47"/>
  <c r="AI176" i="47"/>
  <c r="T37" i="47"/>
  <c r="AI37" i="47"/>
  <c r="AU37" i="47"/>
  <c r="AO33" i="47"/>
  <c r="AA33" i="47"/>
  <c r="AO29" i="47"/>
  <c r="AI29" i="47"/>
  <c r="AO25" i="47"/>
  <c r="T25" i="47"/>
  <c r="AU21" i="47"/>
  <c r="AO21" i="47"/>
  <c r="AC137" i="39"/>
  <c r="G74" i="39"/>
  <c r="AC201" i="39"/>
  <c r="W235" i="39"/>
  <c r="AC277" i="39"/>
  <c r="G233" i="39"/>
  <c r="G27" i="39"/>
  <c r="A178" i="39"/>
  <c r="A170" i="39"/>
  <c r="A154" i="39"/>
  <c r="A92" i="39"/>
  <c r="AC198" i="39"/>
  <c r="AU48" i="47"/>
  <c r="AO169" i="47"/>
  <c r="AA223" i="47"/>
  <c r="T95" i="47"/>
  <c r="AO95" i="47"/>
  <c r="AI227" i="47"/>
  <c r="W198" i="39"/>
  <c r="AA21" i="47"/>
  <c r="T227" i="47"/>
  <c r="AC154" i="39"/>
  <c r="Y213" i="39"/>
  <c r="W201" i="39"/>
  <c r="AC102" i="39"/>
  <c r="AC192" i="39"/>
  <c r="AO125" i="47"/>
  <c r="AA180" i="47"/>
  <c r="AO180" i="47"/>
  <c r="W178" i="39"/>
  <c r="AU25" i="47"/>
  <c r="G306" i="39"/>
  <c r="Z288" i="39"/>
  <c r="AA288" i="39"/>
  <c r="V288" i="39"/>
  <c r="F286" i="77"/>
  <c r="O286" i="77"/>
  <c r="Y288" i="39"/>
  <c r="Z269" i="39"/>
  <c r="AA269" i="39"/>
  <c r="F251" i="39"/>
  <c r="Z249" i="39"/>
  <c r="AA249" i="39"/>
  <c r="W249" i="39"/>
  <c r="Z229" i="39"/>
  <c r="AA229" i="39"/>
  <c r="AB229" i="39"/>
  <c r="G227" i="77"/>
  <c r="BD227" i="77"/>
  <c r="G165" i="39"/>
  <c r="AA157" i="39"/>
  <c r="Z157" i="39"/>
  <c r="AB157" i="39"/>
  <c r="G155" i="77"/>
  <c r="V157" i="39"/>
  <c r="F155" i="77"/>
  <c r="AA149" i="39"/>
  <c r="Z149" i="39"/>
  <c r="Z136" i="39"/>
  <c r="AA136" i="39"/>
  <c r="V136" i="39"/>
  <c r="Y136" i="39"/>
  <c r="Z130" i="39"/>
  <c r="AA130" i="39"/>
  <c r="Y130" i="39"/>
  <c r="Z118" i="39"/>
  <c r="AA118" i="39"/>
  <c r="F113" i="39"/>
  <c r="Z88" i="39"/>
  <c r="AA88" i="39"/>
  <c r="V88" i="39"/>
  <c r="Z86" i="39"/>
  <c r="AA86" i="39"/>
  <c r="Z82" i="39"/>
  <c r="AA82" i="39"/>
  <c r="AA63" i="39"/>
  <c r="Z63" i="39"/>
  <c r="V63" i="39"/>
  <c r="F61" i="77"/>
  <c r="AA31" i="39"/>
  <c r="Z31" i="39"/>
  <c r="V31" i="39"/>
  <c r="F29" i="77"/>
  <c r="AC235" i="39"/>
  <c r="W277" i="39"/>
  <c r="V304" i="39"/>
  <c r="F302" i="77"/>
  <c r="V201" i="39"/>
  <c r="V213" i="39"/>
  <c r="F211" i="77"/>
  <c r="A235" i="39"/>
  <c r="A127" i="39"/>
  <c r="A122" i="39"/>
  <c r="W127" i="39"/>
  <c r="AC122" i="39"/>
  <c r="T223" i="47"/>
  <c r="Y154" i="39"/>
  <c r="AI265" i="47"/>
  <c r="AC127" i="39"/>
  <c r="Y127" i="39"/>
  <c r="AI184" i="47"/>
  <c r="AC184" i="39"/>
  <c r="AO184" i="47"/>
  <c r="AU55" i="47"/>
  <c r="Z306" i="39"/>
  <c r="AA306" i="39"/>
  <c r="Y306" i="39"/>
  <c r="Z293" i="39"/>
  <c r="AA293" i="39"/>
  <c r="X293" i="39"/>
  <c r="Z279" i="39"/>
  <c r="AA279" i="39"/>
  <c r="Z272" i="39"/>
  <c r="AA272" i="39"/>
  <c r="Z196" i="39"/>
  <c r="AA196" i="39"/>
  <c r="Z180" i="39"/>
  <c r="AA180" i="39"/>
  <c r="AA169" i="39"/>
  <c r="Z169" i="39"/>
  <c r="V169" i="39"/>
  <c r="F151" i="39"/>
  <c r="G151" i="39"/>
  <c r="Z142" i="39"/>
  <c r="AA142" i="39"/>
  <c r="AA129" i="39"/>
  <c r="Z129" i="39"/>
  <c r="V129" i="39"/>
  <c r="F127" i="77"/>
  <c r="AA113" i="39"/>
  <c r="Z113" i="39"/>
  <c r="AC113" i="39"/>
  <c r="Z110" i="39"/>
  <c r="AA110" i="39"/>
  <c r="AA107" i="39"/>
  <c r="Z107" i="39"/>
  <c r="V107" i="39"/>
  <c r="F105" i="77"/>
  <c r="BJ105" i="77"/>
  <c r="F98" i="39"/>
  <c r="Z78" i="39"/>
  <c r="AA78" i="39"/>
  <c r="Y102" i="39"/>
  <c r="AC170" i="39"/>
  <c r="Y192" i="39"/>
  <c r="AO121" i="47"/>
  <c r="AA169" i="47"/>
  <c r="AC92" i="39"/>
  <c r="W154" i="39"/>
  <c r="W170" i="39"/>
  <c r="W286" i="39"/>
  <c r="AA29" i="47"/>
  <c r="Y92" i="39"/>
  <c r="AI33" i="47"/>
  <c r="Z311" i="39"/>
  <c r="AA311" i="39"/>
  <c r="AB311" i="39"/>
  <c r="G309" i="77"/>
  <c r="Y309" i="77"/>
  <c r="CC309" i="77"/>
  <c r="Z300" i="39"/>
  <c r="AA300" i="39"/>
  <c r="X300" i="39"/>
  <c r="Z267" i="39"/>
  <c r="AA267" i="39"/>
  <c r="AB267" i="39"/>
  <c r="G265" i="77"/>
  <c r="Z262" i="39"/>
  <c r="AA262" i="39"/>
  <c r="Z236" i="39"/>
  <c r="AA236" i="39"/>
  <c r="V236" i="39"/>
  <c r="F234" i="77"/>
  <c r="Y236" i="39"/>
  <c r="Z221" i="39"/>
  <c r="AA221" i="39"/>
  <c r="Z218" i="39"/>
  <c r="AA218" i="39"/>
  <c r="AA165" i="39"/>
  <c r="Z165" i="39"/>
  <c r="X165" i="39"/>
  <c r="AB165" i="39"/>
  <c r="Z132" i="39"/>
  <c r="AA132" i="39"/>
  <c r="V132" i="39"/>
  <c r="F130" i="77"/>
  <c r="Z84" i="39"/>
  <c r="AA84" i="39"/>
  <c r="V84" i="39"/>
  <c r="F82" i="77"/>
  <c r="AC84" i="39"/>
  <c r="Z64" i="39"/>
  <c r="AA64" i="39"/>
  <c r="Y64" i="39"/>
  <c r="Z310" i="39"/>
  <c r="AA310" i="39"/>
  <c r="Z308" i="39"/>
  <c r="AA308" i="39"/>
  <c r="Z307" i="39"/>
  <c r="AA307" i="39"/>
  <c r="Z303" i="39"/>
  <c r="AA303" i="39"/>
  <c r="Z302" i="39"/>
  <c r="AA302" i="39"/>
  <c r="Z294" i="39"/>
  <c r="AA294" i="39"/>
  <c r="Z291" i="39"/>
  <c r="AA291" i="39"/>
  <c r="Z289" i="39"/>
  <c r="AA289" i="39"/>
  <c r="Z281" i="39"/>
  <c r="AA281" i="39"/>
  <c r="Z278" i="39"/>
  <c r="AA278" i="39"/>
  <c r="Z264" i="39"/>
  <c r="AA264" i="39"/>
  <c r="Z259" i="39"/>
  <c r="AA259" i="39"/>
  <c r="Z253" i="39"/>
  <c r="AA253" i="39"/>
  <c r="Z252" i="39"/>
  <c r="AA252" i="39"/>
  <c r="Z251" i="39"/>
  <c r="AA251" i="39"/>
  <c r="Z248" i="39"/>
  <c r="AA248" i="39"/>
  <c r="Z245" i="39"/>
  <c r="AA245" i="39"/>
  <c r="Z243" i="39"/>
  <c r="AA243" i="39"/>
  <c r="Z237" i="39"/>
  <c r="AA237" i="39"/>
  <c r="Z234" i="39"/>
  <c r="AA234" i="39"/>
  <c r="Z227" i="39"/>
  <c r="AA227" i="39"/>
  <c r="Z224" i="39"/>
  <c r="AA224" i="39"/>
  <c r="V215" i="39"/>
  <c r="Z211" i="39"/>
  <c r="AA211" i="39"/>
  <c r="Z209" i="39"/>
  <c r="AA209" i="39"/>
  <c r="Z207" i="39"/>
  <c r="AA207" i="39"/>
  <c r="Z205" i="39"/>
  <c r="AA205" i="39"/>
  <c r="Z195" i="39"/>
  <c r="AA195" i="39"/>
  <c r="Z191" i="39"/>
  <c r="AA191" i="39"/>
  <c r="Z188" i="39"/>
  <c r="AA188" i="39"/>
  <c r="Z187" i="39"/>
  <c r="AA187" i="39"/>
  <c r="Z185" i="39"/>
  <c r="AA185" i="39"/>
  <c r="Z183" i="39"/>
  <c r="AA183" i="39"/>
  <c r="Z176" i="39"/>
  <c r="AA176" i="39"/>
  <c r="Z174" i="39"/>
  <c r="AA174" i="39"/>
  <c r="AA173" i="39"/>
  <c r="Z173" i="39"/>
  <c r="Z172" i="39"/>
  <c r="AA172" i="39"/>
  <c r="Z166" i="39"/>
  <c r="AA166" i="39"/>
  <c r="AA163" i="39"/>
  <c r="Z163" i="39"/>
  <c r="Z160" i="39"/>
  <c r="AA160" i="39"/>
  <c r="AA141" i="39"/>
  <c r="Z141" i="39"/>
  <c r="AA135" i="39"/>
  <c r="Z135" i="39"/>
  <c r="Z126" i="39"/>
  <c r="AA126" i="39"/>
  <c r="AA121" i="39"/>
  <c r="Z121" i="39"/>
  <c r="AA117" i="39"/>
  <c r="Z117" i="39"/>
  <c r="X117" i="39"/>
  <c r="Z114" i="39"/>
  <c r="AA114" i="39"/>
  <c r="Z112" i="39"/>
  <c r="AA112" i="39"/>
  <c r="Z108" i="39"/>
  <c r="AA108" i="39"/>
  <c r="Z106" i="39"/>
  <c r="AA106" i="39"/>
  <c r="AA105" i="39"/>
  <c r="Z105" i="39"/>
  <c r="AA101" i="39"/>
  <c r="Z101" i="39"/>
  <c r="AA99" i="39"/>
  <c r="Z99" i="39"/>
  <c r="AA95" i="39"/>
  <c r="Z95" i="39"/>
  <c r="AA93" i="39"/>
  <c r="Z93" i="39"/>
  <c r="AA91" i="39"/>
  <c r="Z91" i="39"/>
  <c r="AA89" i="39"/>
  <c r="Z89" i="39"/>
  <c r="AA85" i="39"/>
  <c r="Z85" i="39"/>
  <c r="AA75" i="39"/>
  <c r="Z75" i="39"/>
  <c r="AA71" i="39"/>
  <c r="Z71" i="39"/>
  <c r="AA69" i="39"/>
  <c r="Z69" i="39"/>
  <c r="X69" i="39"/>
  <c r="Z54" i="39"/>
  <c r="AA54" i="39"/>
  <c r="AA41" i="39"/>
  <c r="Z41" i="39"/>
  <c r="V41" i="39"/>
  <c r="AA33" i="39"/>
  <c r="Z33" i="39"/>
  <c r="AA23" i="39"/>
  <c r="Z23" i="39"/>
  <c r="AB23" i="39"/>
  <c r="G21" i="47"/>
  <c r="Z313" i="39"/>
  <c r="AA313" i="39"/>
  <c r="Z312" i="39"/>
  <c r="AA312" i="39"/>
  <c r="Z309" i="39"/>
  <c r="AA309" i="39"/>
  <c r="Z301" i="39"/>
  <c r="AA301" i="39"/>
  <c r="Z299" i="39"/>
  <c r="AA299" i="39"/>
  <c r="Z297" i="39"/>
  <c r="AA297" i="39"/>
  <c r="Z292" i="39"/>
  <c r="AA292" i="39"/>
  <c r="Z290" i="39"/>
  <c r="AA290" i="39"/>
  <c r="Z287" i="39"/>
  <c r="AA287" i="39"/>
  <c r="Z285" i="39"/>
  <c r="AA285" i="39"/>
  <c r="Z282" i="39"/>
  <c r="AA282" i="39"/>
  <c r="Z280" i="39"/>
  <c r="AA280" i="39"/>
  <c r="Z275" i="39"/>
  <c r="AA275" i="39"/>
  <c r="Z273" i="39"/>
  <c r="AA273" i="39"/>
  <c r="Z271" i="39"/>
  <c r="AA271" i="39"/>
  <c r="Z261" i="39"/>
  <c r="X261" i="39"/>
  <c r="AA261" i="39"/>
  <c r="Z258" i="39"/>
  <c r="AA258" i="39"/>
  <c r="Z250" i="39"/>
  <c r="AA250" i="39"/>
  <c r="Z247" i="39"/>
  <c r="AA247" i="39"/>
  <c r="Z244" i="39"/>
  <c r="AA244" i="39"/>
  <c r="Z242" i="39"/>
  <c r="AA242" i="39"/>
  <c r="Z239" i="39"/>
  <c r="AA239" i="39"/>
  <c r="Z233" i="39"/>
  <c r="AA233" i="39"/>
  <c r="Z231" i="39"/>
  <c r="AA231" i="39"/>
  <c r="Z228" i="39"/>
  <c r="AA228" i="39"/>
  <c r="AB228" i="39"/>
  <c r="G226" i="77"/>
  <c r="BK226" i="77"/>
  <c r="Z223" i="39"/>
  <c r="AA223" i="39"/>
  <c r="Z215" i="39"/>
  <c r="AA215" i="39"/>
  <c r="Z210" i="39"/>
  <c r="AA210" i="39"/>
  <c r="Z208" i="39"/>
  <c r="AA208" i="39"/>
  <c r="Z206" i="39"/>
  <c r="AA206" i="39"/>
  <c r="Z202" i="39"/>
  <c r="AA202" i="39"/>
  <c r="Z197" i="39"/>
  <c r="AA197" i="39"/>
  <c r="Z194" i="39"/>
  <c r="AA194" i="39"/>
  <c r="Z190" i="39"/>
  <c r="AA190" i="39"/>
  <c r="Z182" i="39"/>
  <c r="AA182" i="39"/>
  <c r="AA175" i="39"/>
  <c r="Z175" i="39"/>
  <c r="Z164" i="39"/>
  <c r="AA164" i="39"/>
  <c r="Z162" i="39"/>
  <c r="AA162" i="39"/>
  <c r="Z158" i="39"/>
  <c r="AA158" i="39"/>
  <c r="AA153" i="39"/>
  <c r="Z153" i="39"/>
  <c r="AA151" i="39"/>
  <c r="Z151" i="39"/>
  <c r="AA147" i="39"/>
  <c r="Z147" i="39"/>
  <c r="Z146" i="39"/>
  <c r="AA146" i="39"/>
  <c r="Z144" i="39"/>
  <c r="AA144" i="39"/>
  <c r="AA139" i="39"/>
  <c r="Z139" i="39"/>
  <c r="Z134" i="39"/>
  <c r="AA134" i="39"/>
  <c r="AA131" i="39"/>
  <c r="Z131" i="39"/>
  <c r="Z124" i="39"/>
  <c r="AA124" i="39"/>
  <c r="AA123" i="39"/>
  <c r="Z123" i="39"/>
  <c r="Z120" i="39"/>
  <c r="AA120" i="39"/>
  <c r="Z116" i="39"/>
  <c r="AA116" i="39"/>
  <c r="Z104" i="39"/>
  <c r="AA104" i="39"/>
  <c r="AA97" i="39"/>
  <c r="Z97" i="39"/>
  <c r="Z90" i="39"/>
  <c r="AA90" i="39"/>
  <c r="Z74" i="39"/>
  <c r="AA74" i="39"/>
  <c r="AA67" i="39"/>
  <c r="Z67" i="39"/>
  <c r="AA59" i="39"/>
  <c r="Z59" i="39"/>
  <c r="AA53" i="39"/>
  <c r="Z53" i="39"/>
  <c r="X53" i="39"/>
  <c r="Z46" i="39"/>
  <c r="AA46" i="39"/>
  <c r="Z36" i="39"/>
  <c r="AA36" i="39"/>
  <c r="Z32" i="39"/>
  <c r="AA32" i="39"/>
  <c r="Y32" i="39"/>
  <c r="AA29" i="39"/>
  <c r="Z29" i="39"/>
  <c r="AA25" i="39"/>
  <c r="Z25" i="39"/>
  <c r="Z305" i="39"/>
  <c r="AA305" i="39"/>
  <c r="Z298" i="39"/>
  <c r="AA298" i="39"/>
  <c r="Z296" i="39"/>
  <c r="AA296" i="39"/>
  <c r="Z295" i="39"/>
  <c r="AA295" i="39"/>
  <c r="Z284" i="39"/>
  <c r="AA284" i="39"/>
  <c r="Z283" i="39"/>
  <c r="AA283" i="39"/>
  <c r="Z276" i="39"/>
  <c r="AA276" i="39"/>
  <c r="Z274" i="39"/>
  <c r="AA274" i="39"/>
  <c r="V274" i="39"/>
  <c r="F272" i="77"/>
  <c r="Z270" i="39"/>
  <c r="AA270" i="39"/>
  <c r="Z268" i="39"/>
  <c r="AA268" i="39"/>
  <c r="Z266" i="39"/>
  <c r="AA266" i="39"/>
  <c r="Z265" i="39"/>
  <c r="AA265" i="39"/>
  <c r="Z263" i="39"/>
  <c r="AA263" i="39"/>
  <c r="Z260" i="39"/>
  <c r="AA260" i="39"/>
  <c r="Z256" i="39"/>
  <c r="AA256" i="39"/>
  <c r="Z255" i="39"/>
  <c r="AA255" i="39"/>
  <c r="Z254" i="39"/>
  <c r="AA254" i="39"/>
  <c r="Z246" i="39"/>
  <c r="AA246" i="39"/>
  <c r="Z241" i="39"/>
  <c r="AA241" i="39"/>
  <c r="Z240" i="39"/>
  <c r="AA240" i="39"/>
  <c r="Z238" i="39"/>
  <c r="AA238" i="39"/>
  <c r="Z232" i="39"/>
  <c r="AA232" i="39"/>
  <c r="Z230" i="39"/>
  <c r="AA230" i="39"/>
  <c r="Z226" i="39"/>
  <c r="AA226" i="39"/>
  <c r="Z225" i="39"/>
  <c r="AA225" i="39"/>
  <c r="Z222" i="39"/>
  <c r="AA222" i="39"/>
  <c r="Z220" i="39"/>
  <c r="AA220" i="39"/>
  <c r="Z219" i="39"/>
  <c r="AA219" i="39"/>
  <c r="Z217" i="39"/>
  <c r="AA217" i="39"/>
  <c r="Z216" i="39"/>
  <c r="AA216" i="39"/>
  <c r="Z214" i="39"/>
  <c r="AA214" i="39"/>
  <c r="Z212" i="39"/>
  <c r="AA212" i="39"/>
  <c r="Z204" i="39"/>
  <c r="AA204" i="39"/>
  <c r="Z203" i="39"/>
  <c r="AA203" i="39"/>
  <c r="Z200" i="39"/>
  <c r="AA200" i="39"/>
  <c r="Z199" i="39"/>
  <c r="X199" i="39"/>
  <c r="AA199" i="39"/>
  <c r="Z193" i="39"/>
  <c r="AA193" i="39"/>
  <c r="Z186" i="39"/>
  <c r="AA186" i="39"/>
  <c r="V186" i="39"/>
  <c r="F184" i="77"/>
  <c r="Z181" i="39"/>
  <c r="AA181" i="39"/>
  <c r="AA179" i="39"/>
  <c r="Z179" i="39"/>
  <c r="AA177" i="39"/>
  <c r="Z177" i="39"/>
  <c r="AA171" i="39"/>
  <c r="Z171" i="39"/>
  <c r="Z168" i="39"/>
  <c r="AA168" i="39"/>
  <c r="AA161" i="39"/>
  <c r="Z161" i="39"/>
  <c r="AA159" i="39"/>
  <c r="Z159" i="39"/>
  <c r="Z156" i="39"/>
  <c r="AA156" i="39"/>
  <c r="AA155" i="39"/>
  <c r="Z155" i="39"/>
  <c r="Z152" i="39"/>
  <c r="AA152" i="39"/>
  <c r="Z150" i="39"/>
  <c r="AA150" i="39"/>
  <c r="Z148" i="39"/>
  <c r="AA148" i="39"/>
  <c r="AA145" i="39"/>
  <c r="Z145" i="39"/>
  <c r="AA143" i="39"/>
  <c r="Z143" i="39"/>
  <c r="Z140" i="39"/>
  <c r="AA140" i="39"/>
  <c r="Z138" i="39"/>
  <c r="AA138" i="39"/>
  <c r="AA133" i="39"/>
  <c r="Z133" i="39"/>
  <c r="Z128" i="39"/>
  <c r="AA128" i="39"/>
  <c r="AA125" i="39"/>
  <c r="Z125" i="39"/>
  <c r="AA119" i="39"/>
  <c r="Z119" i="39"/>
  <c r="AA115" i="39"/>
  <c r="Z115" i="39"/>
  <c r="AA111" i="39"/>
  <c r="Z111" i="39"/>
  <c r="AA109" i="39"/>
  <c r="Z109" i="39"/>
  <c r="AA103" i="39"/>
  <c r="Z103" i="39"/>
  <c r="Z100" i="39"/>
  <c r="AA100" i="39"/>
  <c r="Z98" i="39"/>
  <c r="AA98" i="39"/>
  <c r="Z96" i="39"/>
  <c r="AA96" i="39"/>
  <c r="Z94" i="39"/>
  <c r="AA94" i="39"/>
  <c r="AA87" i="39"/>
  <c r="Z87" i="39"/>
  <c r="AA83" i="39"/>
  <c r="Z83" i="39"/>
  <c r="AA81" i="39"/>
  <c r="Z81" i="39"/>
  <c r="Z80" i="39"/>
  <c r="AA80" i="39"/>
  <c r="AA79" i="39"/>
  <c r="Z79" i="39"/>
  <c r="AA77" i="39"/>
  <c r="Z77" i="39"/>
  <c r="AA73" i="39"/>
  <c r="Z73" i="39"/>
  <c r="Z70" i="39"/>
  <c r="AA70" i="39"/>
  <c r="Z68" i="39"/>
  <c r="AA68" i="39"/>
  <c r="Z66" i="39"/>
  <c r="AA66" i="39"/>
  <c r="V66" i="39"/>
  <c r="F64" i="77"/>
  <c r="AA65" i="39"/>
  <c r="Z65" i="39"/>
  <c r="AA61" i="39"/>
  <c r="Z61" i="39"/>
  <c r="Z56" i="39"/>
  <c r="AA56" i="39"/>
  <c r="V56" i="39"/>
  <c r="F54" i="77"/>
  <c r="Z52" i="39"/>
  <c r="AA52" i="39"/>
  <c r="AC52" i="39"/>
  <c r="Z50" i="39"/>
  <c r="AA50" i="39"/>
  <c r="Z48" i="39"/>
  <c r="AA48" i="39"/>
  <c r="AA35" i="39"/>
  <c r="Z35" i="39"/>
  <c r="AC35" i="39"/>
  <c r="Z22" i="39"/>
  <c r="AA22" i="39"/>
  <c r="Z62" i="39"/>
  <c r="AA62" i="39"/>
  <c r="Z60" i="39"/>
  <c r="AA60" i="39"/>
  <c r="AA49" i="39"/>
  <c r="Z49" i="39"/>
  <c r="AA47" i="39"/>
  <c r="Z47" i="39"/>
  <c r="AA45" i="39"/>
  <c r="Z45" i="39"/>
  <c r="AA43" i="39"/>
  <c r="Z43" i="39"/>
  <c r="Z40" i="39"/>
  <c r="AA40" i="39"/>
  <c r="AA39" i="39"/>
  <c r="Z39" i="39"/>
  <c r="AA37" i="39"/>
  <c r="Z37" i="39"/>
  <c r="Z34" i="39"/>
  <c r="AA34" i="39"/>
  <c r="Z30" i="39"/>
  <c r="AA30" i="39"/>
  <c r="AA27" i="39"/>
  <c r="Z27" i="39"/>
  <c r="Z24" i="39"/>
  <c r="AA24" i="39"/>
  <c r="AA21" i="39"/>
  <c r="Z21" i="39"/>
  <c r="Z58" i="39"/>
  <c r="AA58" i="39"/>
  <c r="AA57" i="39"/>
  <c r="Z57" i="39"/>
  <c r="AA55" i="39"/>
  <c r="Z55" i="39"/>
  <c r="AA51" i="39"/>
  <c r="Z51" i="39"/>
  <c r="Z44" i="39"/>
  <c r="AA44" i="39"/>
  <c r="Z42" i="39"/>
  <c r="AA42" i="39"/>
  <c r="Z38" i="39"/>
  <c r="AA38" i="39"/>
  <c r="Z28" i="39"/>
  <c r="AA28" i="39"/>
  <c r="Z26" i="39"/>
  <c r="AA26" i="39"/>
  <c r="L303" i="75"/>
  <c r="L275" i="75"/>
  <c r="L251" i="75"/>
  <c r="L227" i="75"/>
  <c r="M200" i="75"/>
  <c r="L179" i="75"/>
  <c r="M168" i="75"/>
  <c r="L159" i="75"/>
  <c r="M136" i="75"/>
  <c r="L107" i="75"/>
  <c r="L91" i="75"/>
  <c r="L67" i="75"/>
  <c r="L47" i="75"/>
  <c r="L19" i="75"/>
  <c r="M308" i="75"/>
  <c r="M300" i="75"/>
  <c r="M292" i="75"/>
  <c r="M284" i="75"/>
  <c r="M273" i="75"/>
  <c r="M269" i="75"/>
  <c r="M257" i="75"/>
  <c r="M256" i="75"/>
  <c r="M252" i="75"/>
  <c r="M249" i="75"/>
  <c r="M248" i="75"/>
  <c r="M244" i="75"/>
  <c r="M241" i="75"/>
  <c r="M240" i="75"/>
  <c r="M236" i="75"/>
  <c r="M232" i="75"/>
  <c r="M229" i="75"/>
  <c r="M228" i="75"/>
  <c r="M221" i="75"/>
  <c r="M220" i="75"/>
  <c r="M212" i="75"/>
  <c r="M209" i="75"/>
  <c r="M204" i="75"/>
  <c r="M188" i="75"/>
  <c r="M180" i="75"/>
  <c r="M172" i="75"/>
  <c r="M157" i="75"/>
  <c r="M156" i="75"/>
  <c r="M148" i="75"/>
  <c r="M145" i="75"/>
  <c r="M140" i="75"/>
  <c r="M132" i="75"/>
  <c r="M129" i="75"/>
  <c r="M124" i="75"/>
  <c r="M117" i="75"/>
  <c r="M113" i="75"/>
  <c r="M105" i="75"/>
  <c r="M101" i="75"/>
  <c r="M100" i="75"/>
  <c r="M97" i="75"/>
  <c r="M93" i="75"/>
  <c r="M85" i="75"/>
  <c r="M81" i="75"/>
  <c r="M73" i="75"/>
  <c r="M69" i="75"/>
  <c r="M68" i="75"/>
  <c r="M61" i="75"/>
  <c r="M60" i="75"/>
  <c r="M53" i="75"/>
  <c r="M52" i="75"/>
  <c r="M49" i="75"/>
  <c r="M44" i="75"/>
  <c r="M41" i="75"/>
  <c r="M37" i="75"/>
  <c r="M36" i="75"/>
  <c r="M33" i="75"/>
  <c r="M29" i="75"/>
  <c r="M28" i="75"/>
  <c r="M21" i="75"/>
  <c r="M20" i="75"/>
  <c r="M17" i="75"/>
  <c r="M12" i="75"/>
  <c r="M9" i="75"/>
  <c r="M224" i="75"/>
  <c r="M208" i="75"/>
  <c r="M192" i="75"/>
  <c r="M184" i="75"/>
  <c r="M160" i="75"/>
  <c r="M152" i="75"/>
  <c r="M144" i="75"/>
  <c r="M128" i="75"/>
  <c r="M120" i="75"/>
  <c r="M112" i="75"/>
  <c r="M88" i="75"/>
  <c r="M64" i="75"/>
  <c r="M32" i="75"/>
  <c r="M24" i="75"/>
  <c r="M16" i="75"/>
  <c r="AA69" i="75"/>
  <c r="AO147" i="75"/>
  <c r="AU300" i="75"/>
  <c r="AA308" i="75"/>
  <c r="AU308" i="75"/>
  <c r="AU304" i="75"/>
  <c r="AA304" i="75"/>
  <c r="AO304" i="75"/>
  <c r="T300" i="75"/>
  <c r="AO300" i="75"/>
  <c r="AA300" i="75"/>
  <c r="AI296" i="75"/>
  <c r="AO296" i="75"/>
  <c r="AU292" i="75"/>
  <c r="T292" i="75"/>
  <c r="AI292" i="75"/>
  <c r="AA292" i="75"/>
  <c r="AI280" i="75"/>
  <c r="AI276" i="75"/>
  <c r="AA276" i="75"/>
  <c r="AU276" i="75"/>
  <c r="AU272" i="75"/>
  <c r="AA272" i="75"/>
  <c r="AO272" i="75"/>
  <c r="AI272" i="75"/>
  <c r="AI268" i="75"/>
  <c r="AA268" i="75"/>
  <c r="AU268" i="75"/>
  <c r="AA264" i="75"/>
  <c r="T264" i="75"/>
  <c r="AI264" i="75"/>
  <c r="AO260" i="75"/>
  <c r="AA260" i="75"/>
  <c r="AU256" i="75"/>
  <c r="AI256" i="75"/>
  <c r="AA256" i="75"/>
  <c r="T251" i="75"/>
  <c r="AA246" i="75"/>
  <c r="AI246" i="75"/>
  <c r="AO246" i="75"/>
  <c r="AI242" i="75"/>
  <c r="AA242" i="75"/>
  <c r="T238" i="75"/>
  <c r="AO238" i="75"/>
  <c r="AI238" i="75"/>
  <c r="AA238" i="75"/>
  <c r="AO226" i="75"/>
  <c r="AU226" i="75"/>
  <c r="T222" i="75"/>
  <c r="AI222" i="75"/>
  <c r="AU222" i="75"/>
  <c r="AA218" i="75"/>
  <c r="AI214" i="75"/>
  <c r="AI202" i="75"/>
  <c r="AA202" i="75"/>
  <c r="T194" i="75"/>
  <c r="AO194" i="75"/>
  <c r="AU194" i="75"/>
  <c r="AU190" i="75"/>
  <c r="T190" i="75"/>
  <c r="AO190" i="75"/>
  <c r="AU178" i="75"/>
  <c r="AI178" i="75"/>
  <c r="AI170" i="75"/>
  <c r="AU170" i="75"/>
  <c r="AA162" i="75"/>
  <c r="AI162" i="75"/>
  <c r="AU162" i="75"/>
  <c r="T162" i="75"/>
  <c r="AU158" i="75"/>
  <c r="AI158" i="75"/>
  <c r="AU154" i="75"/>
  <c r="AA154" i="75"/>
  <c r="AU150" i="75"/>
  <c r="AI150" i="75"/>
  <c r="T150" i="75"/>
  <c r="AU146" i="75"/>
  <c r="AO146" i="75"/>
  <c r="T146" i="75"/>
  <c r="AI146" i="75"/>
  <c r="AA142" i="75"/>
  <c r="AI142" i="75"/>
  <c r="T142" i="75"/>
  <c r="AO142" i="75"/>
  <c r="AO138" i="75"/>
  <c r="AU138" i="75"/>
  <c r="AA138" i="75"/>
  <c r="T138" i="75"/>
  <c r="AI138" i="75"/>
  <c r="AU134" i="75"/>
  <c r="T134" i="75"/>
  <c r="AU130" i="75"/>
  <c r="AO130" i="75"/>
  <c r="AA130" i="75"/>
  <c r="T130" i="75"/>
  <c r="AU126" i="75"/>
  <c r="AO126" i="75"/>
  <c r="T126" i="75"/>
  <c r="AI126" i="75"/>
  <c r="AA126" i="75"/>
  <c r="T114" i="75"/>
  <c r="AU114" i="75"/>
  <c r="AO114" i="75"/>
  <c r="AA114" i="75"/>
  <c r="AU110" i="75"/>
  <c r="AO110" i="75"/>
  <c r="AI110" i="75"/>
  <c r="AA106" i="75"/>
  <c r="AI106" i="75"/>
  <c r="AU106" i="75"/>
  <c r="T106" i="75"/>
  <c r="AI102" i="75"/>
  <c r="AO102" i="75"/>
  <c r="AA98" i="75"/>
  <c r="T98" i="75"/>
  <c r="AO98" i="75"/>
  <c r="AU98" i="75"/>
  <c r="AO94" i="75"/>
  <c r="AA94" i="75"/>
  <c r="T94" i="75"/>
  <c r="T90" i="75"/>
  <c r="AU90" i="75"/>
  <c r="AI90" i="75"/>
  <c r="AO90" i="75"/>
  <c r="AA86" i="75"/>
  <c r="T86" i="75"/>
  <c r="AO86" i="75"/>
  <c r="AU86" i="75"/>
  <c r="AI86" i="75"/>
  <c r="T82" i="75"/>
  <c r="AO82" i="75"/>
  <c r="AI82" i="75"/>
  <c r="AA82" i="75"/>
  <c r="AU77" i="75"/>
  <c r="AO77" i="75"/>
  <c r="AI77" i="75"/>
  <c r="T77" i="75"/>
  <c r="AA77" i="75"/>
  <c r="AO73" i="75"/>
  <c r="T73" i="75"/>
  <c r="AI73" i="75"/>
  <c r="AU65" i="75"/>
  <c r="AO65" i="75"/>
  <c r="AU61" i="75"/>
  <c r="AI61" i="75"/>
  <c r="AA61" i="75"/>
  <c r="T61" i="75"/>
  <c r="AO61" i="75"/>
  <c r="AA57" i="75"/>
  <c r="AU57" i="75"/>
  <c r="AO49" i="75"/>
  <c r="AA49" i="75"/>
  <c r="AA29" i="75"/>
  <c r="AO184" i="75"/>
  <c r="AO308" i="75"/>
  <c r="T308" i="75"/>
  <c r="AO264" i="75"/>
  <c r="T272" i="75"/>
  <c r="AA90" i="75"/>
  <c r="AI57" i="75"/>
  <c r="AI114" i="75"/>
  <c r="AI304" i="75"/>
  <c r="AO292" i="75"/>
  <c r="AU284" i="75"/>
  <c r="AO242" i="75"/>
  <c r="AA222" i="75"/>
  <c r="AI154" i="75"/>
  <c r="AA146" i="75"/>
  <c r="AI134" i="75"/>
  <c r="AO158" i="75"/>
  <c r="AO134" i="75"/>
  <c r="T158" i="75"/>
  <c r="AO106" i="75"/>
  <c r="T110" i="75"/>
  <c r="AI94" i="75"/>
  <c r="AA110" i="75"/>
  <c r="AU94" i="75"/>
  <c r="T57" i="75"/>
  <c r="AA45" i="75"/>
  <c r="AO222" i="75"/>
  <c r="AA102" i="75"/>
  <c r="AU102" i="75"/>
  <c r="AI180" i="75"/>
  <c r="AO180" i="75"/>
  <c r="AI306" i="75"/>
  <c r="AO55" i="75"/>
  <c r="AO224" i="75"/>
  <c r="AA224" i="75"/>
  <c r="AO10" i="75"/>
  <c r="T10" i="75"/>
  <c r="AU10" i="75"/>
  <c r="AA10" i="75"/>
  <c r="AU112" i="75"/>
  <c r="AI108" i="75"/>
  <c r="AO310" i="75"/>
  <c r="AA310" i="75"/>
  <c r="AO306" i="75"/>
  <c r="AA306" i="75"/>
  <c r="AU302" i="75"/>
  <c r="AA302" i="75"/>
  <c r="AI298" i="75"/>
  <c r="AU298" i="75"/>
  <c r="AI290" i="75"/>
  <c r="AU286" i="75"/>
  <c r="AO286" i="75"/>
  <c r="AA286" i="75"/>
  <c r="AI286" i="75"/>
  <c r="AO278" i="75"/>
  <c r="AI278" i="75"/>
  <c r="AU278" i="75"/>
  <c r="T278" i="75"/>
  <c r="AO274" i="75"/>
  <c r="AU274" i="75"/>
  <c r="T274" i="75"/>
  <c r="AO258" i="75"/>
  <c r="AU258" i="75"/>
  <c r="T224" i="75"/>
  <c r="AU224" i="75"/>
  <c r="AA216" i="75"/>
  <c r="AO216" i="75"/>
  <c r="AU216" i="75"/>
  <c r="T204" i="75"/>
  <c r="AI204" i="75"/>
  <c r="AA196" i="75"/>
  <c r="T196" i="75"/>
  <c r="AI196" i="75"/>
  <c r="T188" i="75"/>
  <c r="AU188" i="75"/>
  <c r="AO188" i="75"/>
  <c r="AU184" i="75"/>
  <c r="AA184" i="75"/>
  <c r="AI184" i="75"/>
  <c r="T180" i="75"/>
  <c r="AU180" i="75"/>
  <c r="AA180" i="75"/>
  <c r="AI172" i="75"/>
  <c r="AU172" i="75"/>
  <c r="AU160" i="75"/>
  <c r="AO132" i="75"/>
  <c r="T132" i="75"/>
  <c r="AA132" i="75"/>
  <c r="AI132" i="75"/>
  <c r="T128" i="75"/>
  <c r="AU128" i="75"/>
  <c r="AO124" i="75"/>
  <c r="AI124" i="75"/>
  <c r="AO120" i="75"/>
  <c r="AI120" i="75"/>
  <c r="AU120" i="75"/>
  <c r="AO116" i="75"/>
  <c r="AU116" i="75"/>
  <c r="AA112" i="75"/>
  <c r="AI112" i="75"/>
  <c r="T112" i="75"/>
  <c r="AO108" i="75"/>
  <c r="AO104" i="75"/>
  <c r="T104" i="75"/>
  <c r="AA104" i="75"/>
  <c r="AI104" i="75"/>
  <c r="AI92" i="75"/>
  <c r="T92" i="75"/>
  <c r="AA92" i="75"/>
  <c r="AO88" i="75"/>
  <c r="T88" i="75"/>
  <c r="AA67" i="75"/>
  <c r="AU67" i="75"/>
  <c r="AO67" i="75"/>
  <c r="AI67" i="75"/>
  <c r="T67" i="75"/>
  <c r="AO63" i="75"/>
  <c r="AA63" i="75"/>
  <c r="T59" i="75"/>
  <c r="AO59" i="75"/>
  <c r="AI59" i="75"/>
  <c r="T51" i="75"/>
  <c r="AI47" i="75"/>
  <c r="AA47" i="75"/>
  <c r="T43" i="75"/>
  <c r="AA43" i="75"/>
  <c r="AA39" i="75"/>
  <c r="AU39" i="75"/>
  <c r="AU35" i="75"/>
  <c r="T35" i="75"/>
  <c r="AU31" i="75"/>
  <c r="AI31" i="75"/>
  <c r="AI27" i="75"/>
  <c r="T27" i="75"/>
  <c r="AU19" i="75"/>
  <c r="T19" i="75"/>
  <c r="AO19" i="75"/>
  <c r="AA19" i="75"/>
  <c r="AO196" i="75"/>
  <c r="AU310" i="75"/>
  <c r="T216" i="75"/>
  <c r="AA172" i="75"/>
  <c r="AI128" i="75"/>
  <c r="AU104" i="75"/>
  <c r="AU297" i="75"/>
  <c r="T281" i="75"/>
  <c r="T273" i="75"/>
  <c r="AU219" i="75"/>
  <c r="T63" i="75"/>
  <c r="AI88" i="75"/>
  <c r="T120" i="75"/>
  <c r="AU108" i="75"/>
  <c r="AO92" i="75"/>
  <c r="T269" i="75"/>
  <c r="AU91" i="75"/>
  <c r="AU142" i="75"/>
  <c r="AO162" i="75"/>
  <c r="AI281" i="75"/>
  <c r="T304" i="75"/>
  <c r="AA291" i="75"/>
  <c r="AO273" i="75"/>
  <c r="AI308" i="75"/>
  <c r="AU227" i="75"/>
  <c r="T219" i="75"/>
  <c r="AA194" i="75"/>
  <c r="AA158" i="75"/>
  <c r="AA150" i="75"/>
  <c r="AA134" i="75"/>
  <c r="AO154" i="75"/>
  <c r="AA124" i="75"/>
  <c r="AA116" i="75"/>
  <c r="AA59" i="75"/>
  <c r="AI125" i="75"/>
  <c r="AI43" i="75"/>
  <c r="AU281" i="75"/>
  <c r="AU63" i="75"/>
  <c r="T285" i="75"/>
  <c r="AA290" i="75"/>
  <c r="AU124" i="75"/>
  <c r="AO289" i="75"/>
  <c r="AI223" i="75"/>
  <c r="AA223" i="75"/>
  <c r="AU223" i="75"/>
  <c r="T223" i="75"/>
  <c r="T186" i="75"/>
  <c r="AA186" i="75"/>
  <c r="AU182" i="75"/>
  <c r="AI182" i="75"/>
  <c r="AA182" i="75"/>
  <c r="AO182" i="75"/>
  <c r="AO178" i="75"/>
  <c r="T178" i="75"/>
  <c r="AA178" i="75"/>
  <c r="AO174" i="75"/>
  <c r="AU174" i="75"/>
  <c r="T174" i="75"/>
  <c r="AI174" i="75"/>
  <c r="AA174" i="75"/>
  <c r="T84" i="75"/>
  <c r="AA84" i="75"/>
  <c r="AO84" i="75"/>
  <c r="AI84" i="75"/>
  <c r="AU84" i="75"/>
  <c r="AU79" i="75"/>
  <c r="T75" i="75"/>
  <c r="AU75" i="75"/>
  <c r="AO75" i="75"/>
  <c r="AI75" i="75"/>
  <c r="T15" i="75"/>
  <c r="AA15" i="75"/>
  <c r="AI15" i="75"/>
  <c r="AO15" i="75"/>
  <c r="AU15" i="75"/>
  <c r="AO11" i="75"/>
  <c r="AA11" i="75"/>
  <c r="AU11" i="75"/>
  <c r="AI11" i="75"/>
  <c r="AA270" i="75"/>
  <c r="AU270" i="75"/>
  <c r="AI270" i="75"/>
  <c r="AO270" i="75"/>
  <c r="T270" i="75"/>
  <c r="AU266" i="75"/>
  <c r="T266" i="75"/>
  <c r="AA266" i="75"/>
  <c r="AO266" i="75"/>
  <c r="AI266" i="75"/>
  <c r="AA262" i="75"/>
  <c r="AU262" i="75"/>
  <c r="T262" i="75"/>
  <c r="AI262" i="75"/>
  <c r="AI258" i="75"/>
  <c r="T258" i="75"/>
  <c r="AA258" i="75"/>
  <c r="T253" i="75"/>
  <c r="AO253" i="75"/>
  <c r="AA253" i="75"/>
  <c r="AI253" i="75"/>
  <c r="AU248" i="75"/>
  <c r="T248" i="75"/>
  <c r="AI248" i="75"/>
  <c r="AO248" i="75"/>
  <c r="AA248" i="75"/>
  <c r="AI244" i="75"/>
  <c r="T244" i="75"/>
  <c r="AO244" i="75"/>
  <c r="AA240" i="75"/>
  <c r="T240" i="75"/>
  <c r="AO240" i="75"/>
  <c r="AU240" i="75"/>
  <c r="AI240" i="75"/>
  <c r="AI236" i="75"/>
  <c r="T236" i="75"/>
  <c r="AA236" i="75"/>
  <c r="AI232" i="75"/>
  <c r="AO232" i="75"/>
  <c r="T232" i="75"/>
  <c r="AA232" i="75"/>
  <c r="AO228" i="75"/>
  <c r="T228" i="75"/>
  <c r="AA228" i="75"/>
  <c r="AU97" i="75"/>
  <c r="AI97" i="75"/>
  <c r="AA97" i="75"/>
  <c r="AO97" i="75"/>
  <c r="T97" i="75"/>
  <c r="AO93" i="75"/>
  <c r="AA93" i="75"/>
  <c r="T93" i="75"/>
  <c r="AO89" i="75"/>
  <c r="T89" i="75"/>
  <c r="AI89" i="75"/>
  <c r="AA89" i="75"/>
  <c r="AU89" i="75"/>
  <c r="AO85" i="75"/>
  <c r="AU85" i="75"/>
  <c r="T85" i="75"/>
  <c r="AA85" i="75"/>
  <c r="AU20" i="75"/>
  <c r="T20" i="75"/>
  <c r="AI20" i="75"/>
  <c r="AO20" i="75"/>
  <c r="AA20" i="75"/>
  <c r="AO223" i="75"/>
  <c r="AI275" i="75"/>
  <c r="T217" i="75"/>
  <c r="AU217" i="75"/>
  <c r="AA217" i="75"/>
  <c r="AA212" i="75"/>
  <c r="AU212" i="75"/>
  <c r="AO212" i="75"/>
  <c r="AI212" i="75"/>
  <c r="T208" i="75"/>
  <c r="AA208" i="75"/>
  <c r="AO208" i="75"/>
  <c r="AU204" i="75"/>
  <c r="AO204" i="75"/>
  <c r="AA204" i="75"/>
  <c r="AO200" i="75"/>
  <c r="T200" i="75"/>
  <c r="AU200" i="75"/>
  <c r="AI200" i="75"/>
  <c r="AU192" i="75"/>
  <c r="AA192" i="75"/>
  <c r="AU168" i="75"/>
  <c r="T168" i="75"/>
  <c r="AA168" i="75"/>
  <c r="AI53" i="75"/>
  <c r="AO53" i="75"/>
  <c r="AA53" i="75"/>
  <c r="T53" i="75"/>
  <c r="AU53" i="75"/>
  <c r="AI49" i="75"/>
  <c r="T49" i="75"/>
  <c r="AU49" i="75"/>
  <c r="T45" i="75"/>
  <c r="AI45" i="75"/>
  <c r="T41" i="75"/>
  <c r="AO37" i="75"/>
  <c r="AU37" i="75"/>
  <c r="AA37" i="75"/>
  <c r="T37" i="75"/>
  <c r="AI37" i="75"/>
  <c r="AU33" i="75"/>
  <c r="T33" i="75"/>
  <c r="AO33" i="75"/>
  <c r="AA33" i="75"/>
  <c r="AI29" i="75"/>
  <c r="AI25" i="75"/>
  <c r="AO21" i="75"/>
  <c r="AU21" i="75"/>
  <c r="AA21" i="75"/>
  <c r="T21" i="75"/>
  <c r="AI21" i="75"/>
  <c r="T8" i="75"/>
  <c r="AA307" i="75"/>
  <c r="AI307" i="75"/>
  <c r="AU307" i="75"/>
  <c r="AI288" i="75"/>
  <c r="AA284" i="75"/>
  <c r="AI284" i="75"/>
  <c r="AO284" i="75"/>
  <c r="AO280" i="75"/>
  <c r="AA280" i="75"/>
  <c r="T218" i="75"/>
  <c r="T169" i="75"/>
  <c r="AO169" i="75"/>
  <c r="AA169" i="75"/>
  <c r="AI169" i="75"/>
  <c r="AA70" i="75"/>
  <c r="AO70" i="75"/>
  <c r="AU70" i="75"/>
  <c r="AI70" i="75"/>
  <c r="T70" i="75"/>
  <c r="AU66" i="75"/>
  <c r="AO62" i="75"/>
  <c r="AA62" i="75"/>
  <c r="T62" i="75"/>
  <c r="AU303" i="75"/>
  <c r="T303" i="75"/>
  <c r="AA303" i="75"/>
  <c r="AI303" i="75"/>
  <c r="AO164" i="75"/>
  <c r="AU164" i="75"/>
  <c r="AA164" i="75"/>
  <c r="AI164" i="75"/>
  <c r="AA160" i="75"/>
  <c r="AO156" i="75"/>
  <c r="T156" i="75"/>
  <c r="AA156" i="75"/>
  <c r="AI156" i="75"/>
  <c r="AO101" i="75"/>
  <c r="AI101" i="75"/>
  <c r="T101" i="75"/>
  <c r="AA101" i="75"/>
  <c r="AU101" i="75"/>
  <c r="AO197" i="75"/>
  <c r="AU197" i="75"/>
  <c r="AO193" i="75"/>
  <c r="AU193" i="75"/>
  <c r="AI193" i="75"/>
  <c r="T193" i="75"/>
  <c r="AU187" i="75"/>
  <c r="AA187" i="75"/>
  <c r="AI187" i="75"/>
  <c r="AU183" i="75"/>
  <c r="T183" i="75"/>
  <c r="AU179" i="75"/>
  <c r="AI179" i="75"/>
  <c r="AO179" i="75"/>
  <c r="AI175" i="75"/>
  <c r="AA175" i="75"/>
  <c r="AO170" i="75"/>
  <c r="AA170" i="75"/>
  <c r="T170" i="75"/>
  <c r="AO165" i="75"/>
  <c r="AA165" i="75"/>
  <c r="AO22" i="75"/>
  <c r="AI22" i="75"/>
  <c r="AU22" i="75"/>
  <c r="AA16" i="75"/>
  <c r="AU16" i="75"/>
  <c r="AI16" i="75"/>
  <c r="AU12" i="75"/>
  <c r="AO12" i="75"/>
  <c r="T277" i="75"/>
  <c r="AU277" i="75"/>
  <c r="AO277" i="75"/>
  <c r="AO268" i="75"/>
  <c r="T268" i="75"/>
  <c r="AO256" i="75"/>
  <c r="T246" i="75"/>
  <c r="AU246" i="75"/>
  <c r="T242" i="75"/>
  <c r="AU242" i="75"/>
  <c r="AU202" i="75"/>
  <c r="AO202" i="75"/>
  <c r="AO198" i="75"/>
  <c r="AA198" i="75"/>
  <c r="AI198" i="75"/>
  <c r="AI64" i="75"/>
  <c r="AA64" i="75"/>
  <c r="AU55" i="75"/>
  <c r="T55" i="75"/>
  <c r="AA55" i="75"/>
  <c r="AO51" i="75"/>
  <c r="AI51" i="75"/>
  <c r="AO47" i="75"/>
  <c r="T47" i="75"/>
  <c r="AU47" i="75"/>
  <c r="AU43" i="75"/>
  <c r="AO43" i="75"/>
  <c r="AI39" i="75"/>
  <c r="AO39" i="75"/>
  <c r="T39" i="75"/>
  <c r="AA35" i="75"/>
  <c r="AO35" i="75"/>
  <c r="AI35" i="75"/>
  <c r="AO31" i="75"/>
  <c r="T31" i="75"/>
  <c r="AU27" i="75"/>
  <c r="AO27" i="75"/>
  <c r="AU23" i="75"/>
  <c r="AI23" i="75"/>
  <c r="T23" i="75"/>
  <c r="AO23" i="75"/>
  <c r="T302" i="75"/>
  <c r="AO302" i="75"/>
  <c r="T298" i="75"/>
  <c r="AO298" i="75"/>
  <c r="AI287" i="75"/>
  <c r="AA287" i="75"/>
  <c r="AU100" i="75"/>
  <c r="T100" i="75"/>
  <c r="AO100" i="75"/>
  <c r="AA100" i="75"/>
  <c r="AU96" i="75"/>
  <c r="AO96" i="75"/>
  <c r="AA88" i="75"/>
  <c r="AU88" i="75"/>
  <c r="AO78" i="75"/>
  <c r="T78" i="75"/>
  <c r="AI78" i="75"/>
  <c r="AU74" i="75"/>
  <c r="AA74" i="75"/>
  <c r="T74" i="75"/>
  <c r="AI74" i="75"/>
  <c r="AU69" i="75"/>
  <c r="AI69" i="75"/>
  <c r="AO69" i="75"/>
  <c r="AI65" i="75"/>
  <c r="AA65" i="75"/>
  <c r="T65" i="75"/>
  <c r="T227" i="75"/>
  <c r="AO215" i="75"/>
  <c r="AI215" i="75"/>
  <c r="AU215" i="75"/>
  <c r="AU206" i="75"/>
  <c r="T109" i="75"/>
  <c r="AI109" i="75"/>
  <c r="AO9" i="75"/>
  <c r="AA9" i="75"/>
  <c r="AI9" i="75"/>
  <c r="AU282" i="75"/>
  <c r="AO234" i="75"/>
  <c r="AU234" i="75"/>
  <c r="AA234" i="75"/>
  <c r="T234" i="75"/>
  <c r="AI234" i="75"/>
  <c r="AU230" i="75"/>
  <c r="T230" i="75"/>
  <c r="AA230" i="75"/>
  <c r="AO230" i="75"/>
  <c r="AU225" i="75"/>
  <c r="AO225" i="75"/>
  <c r="AA225" i="75"/>
  <c r="AI225" i="75"/>
  <c r="AI220" i="75"/>
  <c r="AO220" i="75"/>
  <c r="AA220" i="75"/>
  <c r="T220" i="75"/>
  <c r="AO144" i="75"/>
  <c r="T144" i="75"/>
  <c r="AA144" i="75"/>
  <c r="AI144" i="75"/>
  <c r="AU144" i="75"/>
  <c r="AO131" i="75"/>
  <c r="T131" i="75"/>
  <c r="AI131" i="75"/>
  <c r="AU131" i="75"/>
  <c r="AU127" i="75"/>
  <c r="AO127" i="75"/>
  <c r="AI127" i="75"/>
  <c r="T127" i="75"/>
  <c r="AA127" i="75"/>
  <c r="AA136" i="75"/>
  <c r="AA131" i="75"/>
  <c r="AA148" i="75"/>
  <c r="AU148" i="75"/>
  <c r="AI148" i="75"/>
  <c r="AO148" i="75"/>
  <c r="T148" i="75"/>
  <c r="AU122" i="75"/>
  <c r="AI122" i="75"/>
  <c r="AA122" i="75"/>
  <c r="T122" i="75"/>
  <c r="AO122" i="75"/>
  <c r="AA118" i="75"/>
  <c r="AU118" i="75"/>
  <c r="AO118" i="75"/>
  <c r="AA113" i="75"/>
  <c r="AO113" i="75"/>
  <c r="T113" i="75"/>
  <c r="AI113" i="75"/>
  <c r="AU113" i="75"/>
  <c r="AO105" i="75"/>
  <c r="T105" i="75"/>
  <c r="AU105" i="75"/>
  <c r="AI105" i="75"/>
  <c r="AA105" i="75"/>
  <c r="AI230" i="75"/>
  <c r="T118" i="75"/>
  <c r="AA210" i="75"/>
  <c r="AO210" i="75"/>
  <c r="T210" i="75"/>
  <c r="AU152" i="75"/>
  <c r="AO152" i="75"/>
  <c r="AI152" i="75"/>
  <c r="T152" i="75"/>
  <c r="AA152" i="75"/>
  <c r="AA140" i="75"/>
  <c r="AU9" i="75"/>
  <c r="AI118" i="75"/>
  <c r="AU299" i="75"/>
  <c r="AO299" i="75"/>
  <c r="AI299" i="75"/>
  <c r="T299" i="75"/>
  <c r="AO294" i="75"/>
  <c r="T294" i="75"/>
  <c r="AU294" i="75"/>
  <c r="AA294" i="75"/>
  <c r="AU288" i="75"/>
  <c r="AO288" i="75"/>
  <c r="AU283" i="75"/>
  <c r="AO283" i="75"/>
  <c r="AA283" i="75"/>
  <c r="AI252" i="75"/>
  <c r="AO252" i="75"/>
  <c r="AA252" i="75"/>
  <c r="T247" i="75"/>
  <c r="AA247" i="75"/>
  <c r="AU247" i="75"/>
  <c r="AI247" i="75"/>
  <c r="T243" i="75"/>
  <c r="AU243" i="75"/>
  <c r="AO239" i="75"/>
  <c r="AU239" i="75"/>
  <c r="AA239" i="75"/>
  <c r="AI239" i="75"/>
  <c r="T239" i="75"/>
  <c r="T235" i="75"/>
  <c r="AU235" i="75"/>
  <c r="AI235" i="75"/>
  <c r="AO235" i="75"/>
  <c r="AO176" i="75"/>
  <c r="AU176" i="75"/>
  <c r="T176" i="75"/>
  <c r="AA176" i="75"/>
  <c r="AI171" i="75"/>
  <c r="AU171" i="75"/>
  <c r="T171" i="75"/>
  <c r="AA171" i="75"/>
  <c r="AI166" i="75"/>
  <c r="T166" i="75"/>
  <c r="AO166" i="75"/>
  <c r="AU166" i="75"/>
  <c r="AI161" i="75"/>
  <c r="AO161" i="75"/>
  <c r="AA161" i="75"/>
  <c r="T157" i="75"/>
  <c r="AI157" i="75"/>
  <c r="AO157" i="75"/>
  <c r="AU157" i="75"/>
  <c r="AA157" i="75"/>
  <c r="AU153" i="75"/>
  <c r="AO153" i="75"/>
  <c r="AA153" i="75"/>
  <c r="AO48" i="75"/>
  <c r="AA48" i="75"/>
  <c r="AU44" i="75"/>
  <c r="AI44" i="75"/>
  <c r="AO44" i="75"/>
  <c r="AO40" i="75"/>
  <c r="AI36" i="75"/>
  <c r="AU32" i="75"/>
  <c r="AA32" i="75"/>
  <c r="AO32" i="75"/>
  <c r="AU28" i="75"/>
  <c r="AI28" i="75"/>
  <c r="AO28" i="75"/>
  <c r="AA24" i="75"/>
  <c r="AI24" i="75"/>
  <c r="AU17" i="75"/>
  <c r="T17" i="75"/>
  <c r="AA17" i="75"/>
  <c r="AI17" i="75"/>
  <c r="AA13" i="75"/>
  <c r="AO13" i="75"/>
  <c r="AI13" i="75"/>
  <c r="AO58" i="75"/>
  <c r="AU58" i="75"/>
  <c r="AO276" i="75"/>
  <c r="T276" i="75"/>
  <c r="AO192" i="75"/>
  <c r="T192" i="75"/>
  <c r="AI186" i="75"/>
  <c r="AO99" i="75"/>
  <c r="AU99" i="75"/>
  <c r="AI8" i="75"/>
  <c r="AU133" i="75"/>
  <c r="AU244" i="75"/>
  <c r="AI284" i="58"/>
  <c r="AU284" i="58"/>
  <c r="AO284" i="58"/>
  <c r="AA280" i="58"/>
  <c r="AU280" i="58"/>
  <c r="AA252" i="58"/>
  <c r="AI252" i="58"/>
  <c r="T288" i="58"/>
  <c r="AI288" i="58"/>
  <c r="AO288" i="58"/>
  <c r="AI296" i="58"/>
  <c r="T296" i="58"/>
  <c r="AA296" i="58"/>
  <c r="AU296" i="58"/>
  <c r="T292" i="58"/>
  <c r="AI292" i="58"/>
  <c r="AO292" i="58"/>
  <c r="AA292" i="58"/>
  <c r="AA288" i="58"/>
  <c r="AU292" i="58"/>
  <c r="AO280" i="58"/>
  <c r="AI297" i="58"/>
  <c r="AU288" i="58"/>
  <c r="AO297" i="58"/>
  <c r="AI279" i="58"/>
  <c r="AA176" i="58"/>
  <c r="AA276" i="58"/>
  <c r="AO276" i="58"/>
  <c r="AA264" i="58"/>
  <c r="AU264" i="58"/>
  <c r="AO208" i="58"/>
  <c r="AI208" i="58"/>
  <c r="AU208" i="58"/>
  <c r="AA208" i="58"/>
  <c r="AU204" i="58"/>
  <c r="T204" i="58"/>
  <c r="AI204" i="58"/>
  <c r="AU200" i="58"/>
  <c r="AA200" i="58"/>
  <c r="AO196" i="58"/>
  <c r="T196" i="58"/>
  <c r="AI192" i="58"/>
  <c r="T192" i="58"/>
  <c r="AA192" i="58"/>
  <c r="AU188" i="58"/>
  <c r="T188" i="58"/>
  <c r="AI188" i="58"/>
  <c r="AA188" i="58"/>
  <c r="AU184" i="58"/>
  <c r="AA184" i="58"/>
  <c r="T184" i="58"/>
  <c r="AO184" i="58"/>
  <c r="T180" i="58"/>
  <c r="AU180" i="58"/>
  <c r="AO180" i="58"/>
  <c r="AA180" i="58"/>
  <c r="AU196" i="58"/>
  <c r="AI184" i="58"/>
  <c r="T176" i="58"/>
  <c r="AA308" i="58"/>
  <c r="T308" i="58"/>
  <c r="AO308" i="58"/>
  <c r="T300" i="58"/>
  <c r="AU300" i="58"/>
  <c r="AA300" i="58"/>
  <c r="AU285" i="58"/>
  <c r="T285" i="58"/>
  <c r="AI281" i="58"/>
  <c r="AU281" i="58"/>
  <c r="AU256" i="58"/>
  <c r="AO256" i="58"/>
  <c r="AI256" i="58"/>
  <c r="AU248" i="58"/>
  <c r="AA248" i="58"/>
  <c r="T244" i="58"/>
  <c r="AU244" i="58"/>
  <c r="AI236" i="58"/>
  <c r="AU236" i="58"/>
  <c r="AO261" i="58"/>
  <c r="AA257" i="58"/>
  <c r="AU261" i="58"/>
  <c r="AU221" i="58"/>
  <c r="AA229" i="58"/>
  <c r="AO188" i="58"/>
  <c r="AO192" i="58"/>
  <c r="AA15" i="58"/>
  <c r="AU253" i="58"/>
  <c r="AA91" i="58"/>
  <c r="AA196" i="58"/>
  <c r="AA175" i="58"/>
  <c r="AI310" i="58"/>
  <c r="AO310" i="58"/>
  <c r="AU310" i="58"/>
  <c r="AA310" i="58"/>
  <c r="T310" i="58"/>
  <c r="AI278" i="58"/>
  <c r="AU278" i="58"/>
  <c r="AA278" i="58"/>
  <c r="T278" i="58"/>
  <c r="AO274" i="58"/>
  <c r="AA274" i="58"/>
  <c r="AU274" i="58"/>
  <c r="T274" i="58"/>
  <c r="AI274" i="58"/>
  <c r="AO270" i="58"/>
  <c r="AU270" i="58"/>
  <c r="AI270" i="58"/>
  <c r="T270" i="58"/>
  <c r="AA270" i="58"/>
  <c r="T262" i="58"/>
  <c r="AO262" i="58"/>
  <c r="AU262" i="58"/>
  <c r="AA262" i="58"/>
  <c r="AI262" i="58"/>
  <c r="AO258" i="58"/>
  <c r="AA258" i="58"/>
  <c r="AU258" i="58"/>
  <c r="AI258" i="58"/>
  <c r="T258" i="58"/>
  <c r="AA250" i="58"/>
  <c r="AI250" i="58"/>
  <c r="AU250" i="58"/>
  <c r="AO246" i="58"/>
  <c r="AI246" i="58"/>
  <c r="T246" i="58"/>
  <c r="AU246" i="58"/>
  <c r="AA246" i="58"/>
  <c r="AO242" i="58"/>
  <c r="AI242" i="58"/>
  <c r="T242" i="58"/>
  <c r="AU242" i="58"/>
  <c r="AU238" i="58"/>
  <c r="T238" i="58"/>
  <c r="AA238" i="58"/>
  <c r="AI238" i="58"/>
  <c r="AO238" i="58"/>
  <c r="AI230" i="58"/>
  <c r="AO230" i="58"/>
  <c r="AU230" i="58"/>
  <c r="AA230" i="58"/>
  <c r="T230" i="58"/>
  <c r="T226" i="58"/>
  <c r="AO226" i="58"/>
  <c r="AI226" i="58"/>
  <c r="AA226" i="58"/>
  <c r="AU226" i="58"/>
  <c r="T222" i="58"/>
  <c r="AA222" i="58"/>
  <c r="AU222" i="58"/>
  <c r="AI222" i="58"/>
  <c r="AO222" i="58"/>
  <c r="T214" i="58"/>
  <c r="AO214" i="58"/>
  <c r="AI214" i="58"/>
  <c r="AA214" i="58"/>
  <c r="AU214" i="58"/>
  <c r="T210" i="58"/>
  <c r="AO210" i="58"/>
  <c r="AI210" i="58"/>
  <c r="AA210" i="58"/>
  <c r="AU210" i="58"/>
  <c r="AO206" i="58"/>
  <c r="AA206" i="58"/>
  <c r="T206" i="58"/>
  <c r="T198" i="58"/>
  <c r="AI198" i="58"/>
  <c r="AO193" i="58"/>
  <c r="AI193" i="58"/>
  <c r="AU193" i="58"/>
  <c r="AU168" i="58"/>
  <c r="AI168" i="58"/>
  <c r="AO168" i="58"/>
  <c r="AA168" i="58"/>
  <c r="T168" i="58"/>
  <c r="AO160" i="58"/>
  <c r="AA160" i="58"/>
  <c r="T160" i="58"/>
  <c r="AU160" i="58"/>
  <c r="AU156" i="58"/>
  <c r="T156" i="58"/>
  <c r="AA156" i="58"/>
  <c r="AI156" i="58"/>
  <c r="AO156" i="58"/>
  <c r="T152" i="58"/>
  <c r="AO152" i="58"/>
  <c r="AO148" i="58"/>
  <c r="AI148" i="58"/>
  <c r="AU148" i="58"/>
  <c r="T148" i="58"/>
  <c r="AA144" i="58"/>
  <c r="AO144" i="58"/>
  <c r="AA140" i="58"/>
  <c r="AI140" i="58"/>
  <c r="AO140" i="58"/>
  <c r="T140" i="58"/>
  <c r="AU140" i="58"/>
  <c r="AO136" i="58"/>
  <c r="AO132" i="58"/>
  <c r="AI132" i="58"/>
  <c r="AU132" i="58"/>
  <c r="AA132" i="58"/>
  <c r="T132" i="58"/>
  <c r="AO128" i="58"/>
  <c r="AU128" i="58"/>
  <c r="AA128" i="58"/>
  <c r="AI128" i="58"/>
  <c r="T128" i="58"/>
  <c r="T84" i="58"/>
  <c r="AO84" i="58"/>
  <c r="AU84" i="58"/>
  <c r="AI84" i="58"/>
  <c r="AA84" i="58"/>
  <c r="T80" i="58"/>
  <c r="AA80" i="58"/>
  <c r="AU68" i="58"/>
  <c r="T68" i="58"/>
  <c r="AA68" i="58"/>
  <c r="T64" i="58"/>
  <c r="AU64" i="58"/>
  <c r="AA64" i="58"/>
  <c r="AI64" i="58"/>
  <c r="AA44" i="58"/>
  <c r="AI44" i="58"/>
  <c r="AU44" i="58"/>
  <c r="T44" i="58"/>
  <c r="AO44" i="58"/>
  <c r="T40" i="58"/>
  <c r="AU40" i="58"/>
  <c r="AO40" i="58"/>
  <c r="AI40" i="58"/>
  <c r="AA40" i="58"/>
  <c r="AO36" i="58"/>
  <c r="AA36" i="58"/>
  <c r="AI36" i="58"/>
  <c r="T36" i="58"/>
  <c r="AU36" i="58"/>
  <c r="T20" i="58"/>
  <c r="AU20" i="58"/>
  <c r="AO20" i="58"/>
  <c r="AO16" i="58"/>
  <c r="AA16" i="58"/>
  <c r="AI16" i="58"/>
  <c r="AU16" i="58"/>
  <c r="T16" i="58"/>
  <c r="AO64" i="58"/>
  <c r="AA148" i="58"/>
  <c r="AI206" i="58"/>
  <c r="AO278" i="58"/>
  <c r="T287" i="58"/>
  <c r="AO287" i="58"/>
  <c r="AI283" i="58"/>
  <c r="AU283" i="58"/>
  <c r="T108" i="58"/>
  <c r="AI108" i="58"/>
  <c r="AA108" i="58"/>
  <c r="AU100" i="58"/>
  <c r="AO100" i="58"/>
  <c r="T100" i="58"/>
  <c r="AI100" i="58"/>
  <c r="AA100" i="58"/>
  <c r="AO92" i="58"/>
  <c r="AA88" i="58"/>
  <c r="T88" i="58"/>
  <c r="AO88" i="58"/>
  <c r="AU88" i="58"/>
  <c r="T92" i="58"/>
  <c r="T276" i="58"/>
  <c r="AU276" i="58"/>
  <c r="AO260" i="58"/>
  <c r="AA260" i="58"/>
  <c r="T256" i="58"/>
  <c r="AA256" i="58"/>
  <c r="T252" i="58"/>
  <c r="AU252" i="58"/>
  <c r="AO252" i="58"/>
  <c r="T248" i="58"/>
  <c r="AO248" i="58"/>
  <c r="AI248" i="58"/>
  <c r="AO244" i="58"/>
  <c r="AI244" i="58"/>
  <c r="T240" i="58"/>
  <c r="AA240" i="58"/>
  <c r="T236" i="58"/>
  <c r="AO236" i="58"/>
  <c r="AI200" i="58"/>
  <c r="AO200" i="58"/>
  <c r="T200" i="58"/>
  <c r="T195" i="58"/>
  <c r="AI195" i="58"/>
  <c r="AU191" i="58"/>
  <c r="AO191" i="58"/>
  <c r="AA191" i="58"/>
  <c r="AA187" i="58"/>
  <c r="AI187" i="58"/>
  <c r="AO187" i="58"/>
  <c r="T187" i="58"/>
  <c r="AU183" i="58"/>
  <c r="AA183" i="58"/>
  <c r="AI183" i="58"/>
  <c r="AO179" i="58"/>
  <c r="AU179" i="58"/>
  <c r="AA166" i="58"/>
  <c r="AO166" i="58"/>
  <c r="T162" i="58"/>
  <c r="AA162" i="58"/>
  <c r="AI158" i="58"/>
  <c r="T158" i="58"/>
  <c r="T134" i="58"/>
  <c r="AA134" i="58"/>
  <c r="AU86" i="58"/>
  <c r="AO86" i="58"/>
  <c r="T86" i="58"/>
  <c r="AU82" i="58"/>
  <c r="AI82" i="58"/>
  <c r="AI74" i="58"/>
  <c r="T74" i="58"/>
  <c r="T62" i="58"/>
  <c r="AO62" i="58"/>
  <c r="AA22" i="58"/>
  <c r="AU22" i="58"/>
  <c r="AU14" i="58"/>
  <c r="AO14" i="58"/>
  <c r="T87" i="58"/>
  <c r="AU87" i="58"/>
  <c r="AA182" i="58"/>
  <c r="T186" i="58"/>
  <c r="T178" i="58"/>
  <c r="AA215" i="58"/>
  <c r="AU231" i="58"/>
  <c r="T182" i="58"/>
  <c r="AA255" i="58"/>
  <c r="AA161" i="58"/>
  <c r="AO194" i="58"/>
  <c r="AU153" i="58"/>
  <c r="AI305" i="58"/>
  <c r="AA149" i="58"/>
  <c r="T305" i="58"/>
  <c r="AO149" i="58"/>
  <c r="AO67" i="58"/>
  <c r="T67" i="58"/>
  <c r="AA67" i="58"/>
  <c r="AU63" i="58"/>
  <c r="T63" i="58"/>
  <c r="AO63" i="58"/>
  <c r="AA63" i="58"/>
  <c r="AI63" i="58"/>
  <c r="AA59" i="58"/>
  <c r="T59" i="58"/>
  <c r="AI59" i="58"/>
  <c r="AU55" i="58"/>
  <c r="AI55" i="58"/>
  <c r="AA55" i="58"/>
  <c r="AI51" i="58"/>
  <c r="AA51" i="58"/>
  <c r="AU51" i="58"/>
  <c r="AU47" i="58"/>
  <c r="AO47" i="58"/>
  <c r="T47" i="58"/>
  <c r="AU31" i="58"/>
  <c r="T31" i="58"/>
  <c r="AO31" i="58"/>
  <c r="AA27" i="58"/>
  <c r="AU27" i="58"/>
  <c r="T23" i="58"/>
  <c r="AI23" i="58"/>
  <c r="AO23" i="58"/>
  <c r="AU23" i="58"/>
  <c r="AO19" i="58"/>
  <c r="AA19" i="58"/>
  <c r="AI19" i="58"/>
  <c r="T19" i="58"/>
  <c r="AI202" i="58"/>
  <c r="AO202" i="58"/>
  <c r="AU202" i="58"/>
  <c r="T202" i="58"/>
  <c r="AU198" i="58"/>
  <c r="AA198" i="58"/>
  <c r="AO198" i="58"/>
  <c r="AA193" i="58"/>
  <c r="T193" i="58"/>
  <c r="AI172" i="58"/>
  <c r="AU172" i="58"/>
  <c r="AO172" i="58"/>
  <c r="T172" i="58"/>
  <c r="AA164" i="58"/>
  <c r="AU164" i="58"/>
  <c r="T164" i="58"/>
  <c r="AU80" i="58"/>
  <c r="AI80" i="58"/>
  <c r="AO80" i="58"/>
  <c r="AO76" i="58"/>
  <c r="AI76" i="58"/>
  <c r="T76" i="58"/>
  <c r="AU72" i="58"/>
  <c r="AO72" i="58"/>
  <c r="AI72" i="58"/>
  <c r="AA72" i="58"/>
  <c r="T72" i="58"/>
  <c r="AI68" i="58"/>
  <c r="AO68" i="58"/>
  <c r="AU19" i="58"/>
  <c r="AI287" i="58"/>
  <c r="AA287" i="58"/>
  <c r="AU287" i="58"/>
  <c r="AI154" i="58"/>
  <c r="T154" i="58"/>
  <c r="AU154" i="58"/>
  <c r="AU150" i="58"/>
  <c r="AA150" i="58"/>
  <c r="AU142" i="58"/>
  <c r="T142" i="58"/>
  <c r="AA142" i="58"/>
  <c r="AO138" i="58"/>
  <c r="AA138" i="58"/>
  <c r="AO134" i="58"/>
  <c r="AU134" i="58"/>
  <c r="AI134" i="58"/>
  <c r="AU108" i="58"/>
  <c r="AO108" i="58"/>
  <c r="AU92" i="58"/>
  <c r="AA92" i="58"/>
  <c r="AA18" i="58"/>
  <c r="AU18" i="58"/>
  <c r="AI18" i="58"/>
  <c r="T14" i="58"/>
  <c r="AI14" i="58"/>
  <c r="T286" i="58"/>
  <c r="AI286" i="58"/>
  <c r="T271" i="58"/>
  <c r="AI271" i="58"/>
  <c r="T267" i="58"/>
  <c r="AU267" i="58"/>
  <c r="AI267" i="58"/>
  <c r="AO263" i="58"/>
  <c r="AI263" i="58"/>
  <c r="AO259" i="58"/>
  <c r="AU259" i="58"/>
  <c r="AI259" i="58"/>
  <c r="AO255" i="58"/>
  <c r="AI255" i="58"/>
  <c r="AO251" i="58"/>
  <c r="AA251" i="58"/>
  <c r="T243" i="58"/>
  <c r="AA243" i="58"/>
  <c r="AU243" i="58"/>
  <c r="AI243" i="58"/>
  <c r="AA235" i="58"/>
  <c r="T235" i="58"/>
  <c r="AI235" i="58"/>
  <c r="T231" i="58"/>
  <c r="AA231" i="58"/>
  <c r="T227" i="58"/>
  <c r="AI227" i="58"/>
  <c r="AA227" i="58"/>
  <c r="AO223" i="58"/>
  <c r="AI223" i="58"/>
  <c r="T215" i="58"/>
  <c r="AI215" i="58"/>
  <c r="AI211" i="58"/>
  <c r="T211" i="58"/>
  <c r="T207" i="58"/>
  <c r="AU207" i="58"/>
  <c r="T81" i="58"/>
  <c r="AA81" i="58"/>
  <c r="AI81" i="58"/>
  <c r="AO204" i="58"/>
  <c r="AI160" i="58"/>
  <c r="AA89" i="58"/>
  <c r="T173" i="58"/>
  <c r="AI306" i="58"/>
  <c r="AU306" i="58"/>
  <c r="AA306" i="58"/>
  <c r="T306" i="58"/>
  <c r="AO306" i="58"/>
  <c r="AU302" i="58"/>
  <c r="AU291" i="58"/>
  <c r="T181" i="58"/>
  <c r="AI181" i="58"/>
  <c r="AO181" i="58"/>
  <c r="AA181" i="58"/>
  <c r="AA146" i="58"/>
  <c r="AU146" i="58"/>
  <c r="T146" i="58"/>
  <c r="AO146" i="58"/>
  <c r="AO124" i="58"/>
  <c r="T124" i="58"/>
  <c r="AA124" i="58"/>
  <c r="AU124" i="58"/>
  <c r="AI124" i="58"/>
  <c r="T120" i="58"/>
  <c r="AI120" i="58"/>
  <c r="AO120" i="58"/>
  <c r="AA120" i="58"/>
  <c r="AU120" i="58"/>
  <c r="AU96" i="58"/>
  <c r="T96" i="58"/>
  <c r="AI96" i="58"/>
  <c r="AA96" i="58"/>
  <c r="AO96" i="58"/>
  <c r="AI85" i="58"/>
  <c r="T85" i="58"/>
  <c r="AO39" i="58"/>
  <c r="AI39" i="58"/>
  <c r="T39" i="58"/>
  <c r="AU39" i="58"/>
  <c r="AI35" i="58"/>
  <c r="AO35" i="58"/>
  <c r="T35" i="58"/>
  <c r="AA35" i="58"/>
  <c r="T10" i="58"/>
  <c r="AI10" i="58"/>
  <c r="AO10" i="58"/>
  <c r="AA9" i="58"/>
  <c r="AO9" i="58"/>
  <c r="T9" i="58"/>
  <c r="AI8" i="58"/>
  <c r="AU8" i="58"/>
  <c r="AO8" i="58"/>
  <c r="AA8" i="58"/>
  <c r="T303" i="58"/>
  <c r="AO303" i="58"/>
  <c r="AA303" i="58"/>
  <c r="T272" i="58"/>
  <c r="AA272" i="58"/>
  <c r="AI272" i="58"/>
  <c r="AU272" i="58"/>
  <c r="AO272" i="58"/>
  <c r="T268" i="58"/>
  <c r="AU268" i="58"/>
  <c r="AI268" i="58"/>
  <c r="AA268" i="58"/>
  <c r="AO268" i="58"/>
  <c r="T260" i="58"/>
  <c r="AU260" i="58"/>
  <c r="AI260" i="58"/>
  <c r="AI232" i="58"/>
  <c r="AU232" i="58"/>
  <c r="T232" i="58"/>
  <c r="AO232" i="58"/>
  <c r="AA232" i="58"/>
  <c r="AA228" i="58"/>
  <c r="AI228" i="58"/>
  <c r="T228" i="58"/>
  <c r="AO228" i="58"/>
  <c r="AI224" i="58"/>
  <c r="AO224" i="58"/>
  <c r="AU224" i="58"/>
  <c r="T220" i="58"/>
  <c r="AU220" i="58"/>
  <c r="AA220" i="58"/>
  <c r="AO220" i="58"/>
  <c r="AA216" i="58"/>
  <c r="AI216" i="58"/>
  <c r="AU216" i="58"/>
  <c r="AO216" i="58"/>
  <c r="AA212" i="58"/>
  <c r="AO212" i="58"/>
  <c r="T212" i="58"/>
  <c r="AI212" i="58"/>
  <c r="AU212" i="58"/>
  <c r="AI147" i="58"/>
  <c r="AU147" i="58"/>
  <c r="AO147" i="58"/>
  <c r="T121" i="58"/>
  <c r="AO121" i="58"/>
  <c r="AA121" i="58"/>
  <c r="AI121" i="58"/>
  <c r="AU121" i="58"/>
  <c r="AO60" i="58"/>
  <c r="T60" i="58"/>
  <c r="AA60" i="58"/>
  <c r="AI60" i="58"/>
  <c r="AU60" i="58"/>
  <c r="AO56" i="58"/>
  <c r="AU56" i="58"/>
  <c r="AA56" i="58"/>
  <c r="AU52" i="58"/>
  <c r="AI52" i="58"/>
  <c r="T52" i="58"/>
  <c r="AO52" i="58"/>
  <c r="T48" i="58"/>
  <c r="AU48" i="58"/>
  <c r="T11" i="58"/>
  <c r="AI11" i="58"/>
  <c r="AO11" i="58"/>
  <c r="AI56" i="58"/>
  <c r="AU11" i="58"/>
  <c r="AI308" i="58"/>
  <c r="AU308" i="58"/>
  <c r="T304" i="58"/>
  <c r="AU304" i="58"/>
  <c r="T284" i="58"/>
  <c r="AA284" i="58"/>
  <c r="T280" i="58"/>
  <c r="AI280" i="58"/>
  <c r="AA277" i="58"/>
  <c r="AO277" i="58"/>
  <c r="T277" i="58"/>
  <c r="AA273" i="58"/>
  <c r="AU273" i="58"/>
  <c r="AI245" i="58"/>
  <c r="AA245" i="58"/>
  <c r="AU245" i="58"/>
  <c r="AI237" i="58"/>
  <c r="AO237" i="58"/>
  <c r="AA136" i="58"/>
  <c r="AU136" i="58"/>
  <c r="AI136" i="58"/>
  <c r="T114" i="58"/>
  <c r="AA114" i="58"/>
  <c r="AU110" i="58"/>
  <c r="AA110" i="58"/>
  <c r="AO102" i="58"/>
  <c r="AA102" i="58"/>
  <c r="AU102" i="58"/>
  <c r="AI12" i="58"/>
  <c r="AA12" i="58"/>
  <c r="AO12" i="58"/>
  <c r="T12" i="58"/>
  <c r="AU12" i="58"/>
  <c r="AO290" i="58"/>
  <c r="T290" i="58"/>
  <c r="AU290" i="58"/>
  <c r="AA285" i="58"/>
  <c r="AI285" i="58"/>
  <c r="AO285" i="58"/>
  <c r="AA254" i="58"/>
  <c r="AU254" i="58"/>
  <c r="T254" i="58"/>
  <c r="AO254" i="58"/>
  <c r="AO250" i="58"/>
  <c r="T250" i="58"/>
  <c r="AU141" i="58"/>
  <c r="AO141" i="58"/>
  <c r="AI141" i="58"/>
  <c r="AU119" i="58"/>
  <c r="T119" i="58"/>
  <c r="AO119" i="58"/>
  <c r="AI79" i="58"/>
  <c r="T79" i="58"/>
  <c r="AA79" i="58"/>
  <c r="AI71" i="58"/>
  <c r="AU71" i="58"/>
  <c r="AU34" i="58"/>
  <c r="T34" i="58"/>
  <c r="AI34" i="58"/>
  <c r="T30" i="58"/>
  <c r="AA30" i="58"/>
  <c r="AU30" i="58"/>
  <c r="T26" i="58"/>
  <c r="AA26" i="58"/>
  <c r="AI26" i="58"/>
  <c r="AI13" i="58"/>
  <c r="AA13" i="58"/>
  <c r="AU240" i="58"/>
  <c r="AA204" i="58"/>
  <c r="AA178" i="58"/>
  <c r="AI240" i="58"/>
  <c r="AI178" i="58"/>
  <c r="AO282" i="58"/>
  <c r="AI282" i="58"/>
  <c r="AU282" i="58"/>
  <c r="AA282" i="58"/>
  <c r="T282" i="58"/>
  <c r="AI266" i="58"/>
  <c r="AO266" i="58"/>
  <c r="AO241" i="58"/>
  <c r="AA241" i="58"/>
  <c r="T241" i="58"/>
  <c r="AO234" i="58"/>
  <c r="AA234" i="58"/>
  <c r="AU234" i="58"/>
  <c r="AI234" i="58"/>
  <c r="T218" i="58"/>
  <c r="AO218" i="58"/>
  <c r="AO177" i="58"/>
  <c r="AA177" i="58"/>
  <c r="AI122" i="58"/>
  <c r="AO122" i="58"/>
  <c r="AU122" i="58"/>
  <c r="AU116" i="58"/>
  <c r="AO116" i="58"/>
  <c r="T116" i="58"/>
  <c r="AA116" i="58"/>
  <c r="AO112" i="58"/>
  <c r="AA112" i="58"/>
  <c r="AU112" i="58"/>
  <c r="AO104" i="58"/>
  <c r="AI104" i="58"/>
  <c r="AA104" i="58"/>
  <c r="AU104" i="58"/>
  <c r="T104" i="58"/>
  <c r="AU77" i="58"/>
  <c r="T77" i="58"/>
  <c r="AI58" i="58"/>
  <c r="AO58" i="58"/>
  <c r="AU58" i="58"/>
  <c r="AA50" i="58"/>
  <c r="T50" i="58"/>
  <c r="AU50" i="58"/>
  <c r="AI32" i="58"/>
  <c r="AU32" i="58"/>
  <c r="AA32" i="58"/>
  <c r="AA24" i="58"/>
  <c r="AI24" i="58"/>
  <c r="AU24" i="58"/>
  <c r="AA77" i="58"/>
  <c r="AU177" i="58"/>
  <c r="AI241" i="58"/>
  <c r="AI218" i="58"/>
  <c r="T58" i="58"/>
  <c r="AI50" i="58"/>
  <c r="AI116" i="58"/>
  <c r="T24" i="58"/>
  <c r="T122" i="58"/>
  <c r="AI112" i="58"/>
  <c r="T234" i="58"/>
  <c r="AA58" i="58"/>
  <c r="AO77" i="58"/>
  <c r="AO50" i="58"/>
  <c r="AU266" i="58"/>
  <c r="AA218" i="58"/>
  <c r="AI177" i="58"/>
  <c r="T32" i="58"/>
  <c r="AU218" i="58"/>
  <c r="AA266" i="58"/>
  <c r="T112" i="58"/>
  <c r="AU307" i="58"/>
  <c r="AA307" i="58"/>
  <c r="AO283" i="58"/>
  <c r="T283" i="58"/>
  <c r="AU219" i="58"/>
  <c r="T219" i="58"/>
  <c r="AA219" i="58"/>
  <c r="AI219" i="58"/>
  <c r="AA125" i="58"/>
  <c r="AI125" i="58"/>
  <c r="AI123" i="58"/>
  <c r="AA123" i="58"/>
  <c r="AI78" i="58"/>
  <c r="AU78" i="58"/>
  <c r="AI276" i="58"/>
  <c r="AA271" i="58"/>
  <c r="T307" i="58"/>
  <c r="T123" i="58"/>
  <c r="T264" i="58"/>
  <c r="AI264" i="58"/>
  <c r="AA201" i="58"/>
  <c r="AU201" i="58"/>
  <c r="AO173" i="58"/>
  <c r="AA173" i="58"/>
  <c r="AO157" i="58"/>
  <c r="AA157" i="58"/>
  <c r="AU157" i="58"/>
  <c r="AO106" i="58"/>
  <c r="AU106" i="58"/>
  <c r="T106" i="58"/>
  <c r="AA106" i="58"/>
  <c r="AI48" i="58"/>
  <c r="AO48" i="58"/>
  <c r="AA48" i="58"/>
  <c r="T281" i="58"/>
  <c r="AA281" i="58"/>
  <c r="AU265" i="58"/>
  <c r="AA265" i="58"/>
  <c r="AI265" i="58"/>
  <c r="AU229" i="58"/>
  <c r="AI229" i="58"/>
  <c r="AU176" i="58"/>
  <c r="AO176" i="58"/>
  <c r="AI174" i="58"/>
  <c r="AU174" i="58"/>
  <c r="T133" i="58"/>
  <c r="AU133" i="58"/>
  <c r="AU76" i="58"/>
  <c r="AA76" i="58"/>
  <c r="AA301" i="58"/>
  <c r="AO301" i="58"/>
  <c r="AU301" i="58"/>
  <c r="T301" i="58"/>
  <c r="AI289" i="58"/>
  <c r="T289" i="58"/>
  <c r="T247" i="58"/>
  <c r="AO247" i="58"/>
  <c r="AA247" i="58"/>
  <c r="AU247" i="58"/>
  <c r="T239" i="58"/>
  <c r="AI239" i="58"/>
  <c r="AO239" i="58"/>
  <c r="AA239" i="58"/>
  <c r="AA225" i="58"/>
  <c r="T225" i="58"/>
  <c r="AU225" i="58"/>
  <c r="T213" i="58"/>
  <c r="AO213" i="58"/>
  <c r="AU213" i="58"/>
  <c r="AA213" i="58"/>
  <c r="AI213" i="58"/>
  <c r="T205" i="58"/>
  <c r="AO205" i="58"/>
  <c r="AI205" i="58"/>
  <c r="AU189" i="58"/>
  <c r="AO189" i="58"/>
  <c r="AA189" i="58"/>
  <c r="AI189" i="58"/>
  <c r="T189" i="58"/>
  <c r="AA185" i="58"/>
  <c r="AI185" i="58"/>
  <c r="AO185" i="58"/>
  <c r="T185" i="58"/>
  <c r="AU185" i="58"/>
  <c r="AO165" i="58"/>
  <c r="T165" i="58"/>
  <c r="AI165" i="58"/>
  <c r="AA165" i="58"/>
  <c r="AU165" i="58"/>
  <c r="AO151" i="58"/>
  <c r="AU151" i="58"/>
  <c r="T151" i="58"/>
  <c r="AI151" i="58"/>
  <c r="AA143" i="58"/>
  <c r="AU143" i="58"/>
  <c r="AI143" i="58"/>
  <c r="T143" i="58"/>
  <c r="AU137" i="58"/>
  <c r="AO137" i="58"/>
  <c r="AI137" i="58"/>
  <c r="AA137" i="58"/>
  <c r="AU126" i="58"/>
  <c r="AA126" i="58"/>
  <c r="T126" i="58"/>
  <c r="AO126" i="58"/>
  <c r="AO97" i="58"/>
  <c r="AU97" i="58"/>
  <c r="T97" i="58"/>
  <c r="AA97" i="58"/>
  <c r="AO85" i="58"/>
  <c r="AU85" i="58"/>
  <c r="AA85" i="58"/>
  <c r="AU70" i="58"/>
  <c r="AI70" i="58"/>
  <c r="T70" i="58"/>
  <c r="AO70" i="58"/>
  <c r="AI65" i="58"/>
  <c r="AA65" i="58"/>
  <c r="AO65" i="58"/>
  <c r="AU65" i="58"/>
  <c r="T65" i="58"/>
  <c r="AO54" i="58"/>
  <c r="AU54" i="58"/>
  <c r="T54" i="58"/>
  <c r="AA54" i="58"/>
  <c r="AO43" i="58"/>
  <c r="AU43" i="58"/>
  <c r="T43" i="58"/>
  <c r="AA43" i="58"/>
  <c r="AA38" i="58"/>
  <c r="T38" i="58"/>
  <c r="AO38" i="58"/>
  <c r="AU38" i="58"/>
  <c r="AU28" i="58"/>
  <c r="T28" i="58"/>
  <c r="AI28" i="58"/>
  <c r="AA28" i="58"/>
  <c r="AO28" i="58"/>
  <c r="AO17" i="58"/>
  <c r="AA17" i="58"/>
  <c r="AU17" i="58"/>
  <c r="AI17" i="58"/>
  <c r="AO225" i="58"/>
  <c r="AO143" i="58"/>
  <c r="AI38" i="58"/>
  <c r="AI43" i="58"/>
  <c r="AA205" i="58"/>
  <c r="AA289" i="58"/>
  <c r="AI126" i="58"/>
  <c r="AA151" i="58"/>
  <c r="T291" i="58"/>
  <c r="AA190" i="58"/>
  <c r="AI190" i="58"/>
  <c r="AA152" i="58"/>
  <c r="AI152" i="58"/>
  <c r="AU152" i="58"/>
  <c r="AI144" i="58"/>
  <c r="T144" i="58"/>
  <c r="AU144" i="58"/>
  <c r="AU29" i="58"/>
  <c r="AA29" i="58"/>
  <c r="AU237" i="58"/>
  <c r="AA237" i="58"/>
  <c r="AI135" i="58"/>
  <c r="AU135" i="58"/>
  <c r="AA224" i="58"/>
  <c r="T224" i="58"/>
  <c r="T27" i="58"/>
  <c r="AI27" i="58"/>
  <c r="AU303" i="58"/>
  <c r="AO240" i="58"/>
  <c r="AW260" i="72"/>
  <c r="AD299" i="72"/>
  <c r="AD287" i="72"/>
  <c r="AD260" i="72"/>
  <c r="W299" i="72"/>
  <c r="AV256" i="72"/>
  <c r="AV216" i="72"/>
  <c r="AP210" i="72"/>
  <c r="AJ256" i="72"/>
  <c r="AJ216" i="72"/>
  <c r="AC256" i="72"/>
  <c r="AC216" i="72"/>
  <c r="AC210" i="72"/>
  <c r="V256" i="72"/>
  <c r="V216" i="72"/>
  <c r="V210" i="72"/>
  <c r="AB256" i="72"/>
  <c r="AB216" i="72"/>
  <c r="AB210" i="72"/>
  <c r="U256" i="72"/>
  <c r="U216" i="72"/>
  <c r="U210" i="72"/>
  <c r="AI198" i="72"/>
  <c r="AO178" i="72"/>
  <c r="AI154" i="72"/>
  <c r="AO150" i="72"/>
  <c r="AU106" i="72"/>
  <c r="AU38" i="72"/>
  <c r="AO18" i="72"/>
  <c r="AU174" i="72"/>
  <c r="T186" i="72"/>
  <c r="AI194" i="72"/>
  <c r="AA138" i="72"/>
  <c r="AI170" i="72"/>
  <c r="AO254" i="72"/>
  <c r="AU178" i="72"/>
  <c r="T162" i="72"/>
  <c r="AA154" i="72"/>
  <c r="AA150" i="72"/>
  <c r="AO122" i="72"/>
  <c r="T38" i="72"/>
  <c r="AA18" i="72"/>
  <c r="AA253" i="72"/>
  <c r="T25" i="72"/>
  <c r="AI221" i="72"/>
  <c r="T53" i="72"/>
  <c r="AU25" i="72"/>
  <c r="T21" i="72"/>
  <c r="AU33" i="72"/>
  <c r="AU29" i="72"/>
  <c r="AO33" i="72"/>
  <c r="AA205" i="72"/>
  <c r="AU213" i="72"/>
  <c r="AI25" i="72"/>
  <c r="AO29" i="72"/>
  <c r="AO25" i="72"/>
  <c r="T33" i="72"/>
  <c r="AI33" i="72"/>
  <c r="T29" i="72"/>
  <c r="T35" i="72"/>
  <c r="AO35" i="72"/>
  <c r="AA35" i="72"/>
  <c r="AU35" i="72"/>
  <c r="T31" i="72"/>
  <c r="AU31" i="72"/>
  <c r="AO31" i="72"/>
  <c r="AA31" i="72"/>
  <c r="AI27" i="72"/>
  <c r="AO27" i="72"/>
  <c r="AA27" i="72"/>
  <c r="T23" i="72"/>
  <c r="AO23" i="72"/>
  <c r="AA23" i="72"/>
  <c r="AI35" i="72"/>
  <c r="AI23" i="72"/>
  <c r="AI31" i="72"/>
  <c r="AI309" i="72"/>
  <c r="AO309" i="72"/>
  <c r="T309" i="72"/>
  <c r="AU305" i="72"/>
  <c r="T305" i="72"/>
  <c r="AO305" i="72"/>
  <c r="AA305" i="72"/>
  <c r="AA301" i="72"/>
  <c r="T301" i="72"/>
  <c r="T297" i="72"/>
  <c r="AO297" i="72"/>
  <c r="T293" i="72"/>
  <c r="AO293" i="72"/>
  <c r="AA289" i="72"/>
  <c r="AO289" i="72"/>
  <c r="T289" i="72"/>
  <c r="AA281" i="72"/>
  <c r="AI281" i="72"/>
  <c r="AO281" i="72"/>
  <c r="T277" i="72"/>
  <c r="AU277" i="72"/>
  <c r="AO277" i="72"/>
  <c r="AI273" i="72"/>
  <c r="AU273" i="72"/>
  <c r="AO273" i="72"/>
  <c r="AA273" i="72"/>
  <c r="AA269" i="72"/>
  <c r="T269" i="72"/>
  <c r="AO269" i="72"/>
  <c r="T260" i="72"/>
  <c r="AO260" i="72"/>
  <c r="AA256" i="72"/>
  <c r="AO256" i="72"/>
  <c r="T256" i="72"/>
  <c r="AI252" i="72"/>
  <c r="AO252" i="72"/>
  <c r="AU252" i="72"/>
  <c r="T248" i="72"/>
  <c r="AA248" i="72"/>
  <c r="AO244" i="72"/>
  <c r="T244" i="72"/>
  <c r="AU244" i="72"/>
  <c r="AO240" i="72"/>
  <c r="AU240" i="72"/>
  <c r="AO236" i="72"/>
  <c r="AI236" i="72"/>
  <c r="AI232" i="72"/>
  <c r="T232" i="72"/>
  <c r="AU228" i="72"/>
  <c r="AI228" i="72"/>
  <c r="AA228" i="72"/>
  <c r="AI224" i="72"/>
  <c r="AA224" i="72"/>
  <c r="AU224" i="72"/>
  <c r="T220" i="72"/>
  <c r="AI220" i="72"/>
  <c r="AA220" i="72"/>
  <c r="AU220" i="72"/>
  <c r="AO216" i="72"/>
  <c r="AA216" i="72"/>
  <c r="AU216" i="72"/>
  <c r="AI216" i="72"/>
  <c r="T216" i="72"/>
  <c r="T212" i="72"/>
  <c r="AO212" i="72"/>
  <c r="AA212" i="72"/>
  <c r="AI212" i="72"/>
  <c r="AA208" i="72"/>
  <c r="AO208" i="72"/>
  <c r="T208" i="72"/>
  <c r="AU204" i="72"/>
  <c r="T204" i="72"/>
  <c r="AA204" i="72"/>
  <c r="AO204" i="72"/>
  <c r="AI204" i="72"/>
  <c r="T200" i="72"/>
  <c r="AO200" i="72"/>
  <c r="AA200" i="72"/>
  <c r="AU200" i="72"/>
  <c r="AI200" i="72"/>
  <c r="AO184" i="72"/>
  <c r="AU184" i="72"/>
  <c r="AA100" i="72"/>
  <c r="T100" i="72"/>
  <c r="AI100" i="72"/>
  <c r="AU100" i="72"/>
  <c r="AI96" i="72"/>
  <c r="AU96" i="72"/>
  <c r="AA96" i="72"/>
  <c r="T96" i="72"/>
  <c r="AI92" i="72"/>
  <c r="AO92" i="72"/>
  <c r="AA92" i="72"/>
  <c r="T92" i="72"/>
  <c r="AU92" i="72"/>
  <c r="AU88" i="72"/>
  <c r="T88" i="72"/>
  <c r="AO88" i="72"/>
  <c r="AA88" i="72"/>
  <c r="AI88" i="72"/>
  <c r="AU84" i="72"/>
  <c r="T84" i="72"/>
  <c r="AA84" i="72"/>
  <c r="AO84" i="72"/>
  <c r="AI80" i="72"/>
  <c r="AO80" i="72"/>
  <c r="AU80" i="72"/>
  <c r="AA76" i="72"/>
  <c r="AO76" i="72"/>
  <c r="T76" i="72"/>
  <c r="AU76" i="72"/>
  <c r="AA72" i="72"/>
  <c r="AO72" i="72"/>
  <c r="AI72" i="72"/>
  <c r="T72" i="72"/>
  <c r="AU72" i="72"/>
  <c r="AA68" i="72"/>
  <c r="AU68" i="72"/>
  <c r="AU64" i="72"/>
  <c r="AO64" i="72"/>
  <c r="AA56" i="72"/>
  <c r="T56" i="72"/>
  <c r="AI56" i="72"/>
  <c r="AU56" i="72"/>
  <c r="AO56" i="72"/>
  <c r="AU52" i="72"/>
  <c r="T52" i="72"/>
  <c r="AO52" i="72"/>
  <c r="AA52" i="72"/>
  <c r="AI52" i="72"/>
  <c r="AU48" i="72"/>
  <c r="AO48" i="72"/>
  <c r="AA44" i="72"/>
  <c r="AI44" i="72"/>
  <c r="AO44" i="72"/>
  <c r="AU44" i="72"/>
  <c r="T44" i="72"/>
  <c r="AO40" i="72"/>
  <c r="AI40" i="72"/>
  <c r="AU40" i="72"/>
  <c r="AA40" i="72"/>
  <c r="AO36" i="72"/>
  <c r="AA36" i="72"/>
  <c r="AI36" i="72"/>
  <c r="T36" i="72"/>
  <c r="AO265" i="72"/>
  <c r="AU212" i="72"/>
  <c r="AU208" i="72"/>
  <c r="AU232" i="72"/>
  <c r="AU27" i="72"/>
  <c r="AO96" i="72"/>
  <c r="AU36" i="72"/>
  <c r="AA184" i="72"/>
  <c r="AA48" i="72"/>
  <c r="AI84" i="72"/>
  <c r="T265" i="72"/>
  <c r="AO100" i="72"/>
  <c r="AO162" i="72"/>
  <c r="AO154" i="72"/>
  <c r="AA197" i="72"/>
  <c r="AI197" i="72"/>
  <c r="T197" i="72"/>
  <c r="AO197" i="72"/>
  <c r="AU197" i="72"/>
  <c r="AI193" i="72"/>
  <c r="AA193" i="72"/>
  <c r="T193" i="72"/>
  <c r="AO193" i="72"/>
  <c r="AU193" i="72"/>
  <c r="AO189" i="72"/>
  <c r="AI189" i="72"/>
  <c r="AU189" i="72"/>
  <c r="T189" i="72"/>
  <c r="AA185" i="72"/>
  <c r="AI185" i="72"/>
  <c r="AU185" i="72"/>
  <c r="T185" i="72"/>
  <c r="AO185" i="72"/>
  <c r="T145" i="72"/>
  <c r="AA145" i="72"/>
  <c r="AU137" i="72"/>
  <c r="T137" i="72"/>
  <c r="AO137" i="72"/>
  <c r="AI137" i="72"/>
  <c r="AA137" i="72"/>
  <c r="AA133" i="72"/>
  <c r="AI133" i="72"/>
  <c r="AU133" i="72"/>
  <c r="AO133" i="72"/>
  <c r="T133" i="72"/>
  <c r="AI129" i="72"/>
  <c r="T129" i="72"/>
  <c r="AA129" i="72"/>
  <c r="AO129" i="72"/>
  <c r="AU129" i="72"/>
  <c r="T125" i="72"/>
  <c r="AA125" i="72"/>
  <c r="AI125" i="72"/>
  <c r="AO125" i="72"/>
  <c r="AU125" i="72"/>
  <c r="AO121" i="72"/>
  <c r="AU121" i="72"/>
  <c r="AA121" i="72"/>
  <c r="T121" i="72"/>
  <c r="AI121" i="72"/>
  <c r="T117" i="72"/>
  <c r="AI117" i="72"/>
  <c r="AU117" i="72"/>
  <c r="AI113" i="72"/>
  <c r="AO113" i="72"/>
  <c r="T113" i="72"/>
  <c r="AU113" i="72"/>
  <c r="AA113" i="72"/>
  <c r="AU109" i="72"/>
  <c r="AI109" i="72"/>
  <c r="T109" i="72"/>
  <c r="AO109" i="72"/>
  <c r="AA109" i="72"/>
  <c r="AO105" i="72"/>
  <c r="AU105" i="72"/>
  <c r="T105" i="72"/>
  <c r="AA105" i="72"/>
  <c r="AI105" i="72"/>
  <c r="T101" i="72"/>
  <c r="AU101" i="72"/>
  <c r="AO101" i="72"/>
  <c r="AA101" i="72"/>
  <c r="AI101" i="72"/>
  <c r="AA93" i="72"/>
  <c r="AU93" i="72"/>
  <c r="AO93" i="72"/>
  <c r="AI93" i="72"/>
  <c r="T93" i="72"/>
  <c r="T89" i="72"/>
  <c r="AO89" i="72"/>
  <c r="AA89" i="72"/>
  <c r="AU89" i="72"/>
  <c r="AI89" i="72"/>
  <c r="AU85" i="72"/>
  <c r="AA85" i="72"/>
  <c r="AO85" i="72"/>
  <c r="T81" i="72"/>
  <c r="AI81" i="72"/>
  <c r="T77" i="72"/>
  <c r="AO77" i="72"/>
  <c r="AA77" i="72"/>
  <c r="AI77" i="72"/>
  <c r="AU77" i="72"/>
  <c r="AO73" i="72"/>
  <c r="T73" i="72"/>
  <c r="AA73" i="72"/>
  <c r="AI73" i="72"/>
  <c r="AU73" i="72"/>
  <c r="AI69" i="72"/>
  <c r="AA69" i="72"/>
  <c r="AU69" i="72"/>
  <c r="T69" i="72"/>
  <c r="AO69" i="72"/>
  <c r="T65" i="72"/>
  <c r="AO65" i="72"/>
  <c r="AU65" i="72"/>
  <c r="AI65" i="72"/>
  <c r="AI61" i="72"/>
  <c r="AU61" i="72"/>
  <c r="T61" i="72"/>
  <c r="AO61" i="72"/>
  <c r="AA61" i="72"/>
  <c r="AA57" i="72"/>
  <c r="T57" i="72"/>
  <c r="AI57" i="72"/>
  <c r="AU57" i="72"/>
  <c r="AO57" i="72"/>
  <c r="AA53" i="72"/>
  <c r="AO53" i="72"/>
  <c r="AU53" i="72"/>
  <c r="AA49" i="72"/>
  <c r="AI49" i="72"/>
  <c r="T49" i="72"/>
  <c r="AI45" i="72"/>
  <c r="AU45" i="72"/>
  <c r="AO45" i="72"/>
  <c r="AA45" i="72"/>
  <c r="T45" i="72"/>
  <c r="AA41" i="72"/>
  <c r="T41" i="72"/>
  <c r="AI41" i="72"/>
  <c r="AO41" i="72"/>
  <c r="T37" i="72"/>
  <c r="AU37" i="72"/>
  <c r="AA37" i="72"/>
  <c r="AI37" i="72"/>
  <c r="AO37" i="72"/>
  <c r="AI32" i="72"/>
  <c r="T32" i="72"/>
  <c r="AA32" i="72"/>
  <c r="AO32" i="72"/>
  <c r="AI28" i="72"/>
  <c r="AA28" i="72"/>
  <c r="AO28" i="72"/>
  <c r="AU28" i="72"/>
  <c r="T28" i="72"/>
  <c r="T24" i="72"/>
  <c r="AO24" i="72"/>
  <c r="AI24" i="72"/>
  <c r="AA24" i="72"/>
  <c r="AI20" i="72"/>
  <c r="AU20" i="72"/>
  <c r="AO20" i="72"/>
  <c r="AA20" i="72"/>
  <c r="T20" i="72"/>
  <c r="AU41" i="72"/>
  <c r="AO49" i="72"/>
  <c r="AO19" i="72"/>
  <c r="AU19" i="72"/>
  <c r="AI19" i="72"/>
  <c r="AA19" i="72"/>
  <c r="T19" i="72"/>
  <c r="AA117" i="72"/>
  <c r="AO303" i="72"/>
  <c r="AA303" i="72"/>
  <c r="AO299" i="72"/>
  <c r="AI299" i="72"/>
  <c r="AA299" i="72"/>
  <c r="AU295" i="72"/>
  <c r="AA295" i="72"/>
  <c r="T295" i="72"/>
  <c r="AA291" i="72"/>
  <c r="AU291" i="72"/>
  <c r="T291" i="72"/>
  <c r="AI287" i="72"/>
  <c r="AO287" i="72"/>
  <c r="AU283" i="72"/>
  <c r="AI283" i="72"/>
  <c r="AO279" i="72"/>
  <c r="AU279" i="72"/>
  <c r="AI279" i="72"/>
  <c r="T279" i="72"/>
  <c r="AU275" i="72"/>
  <c r="AO275" i="72"/>
  <c r="T271" i="72"/>
  <c r="AU271" i="72"/>
  <c r="AO271" i="72"/>
  <c r="AU267" i="72"/>
  <c r="AO267" i="72"/>
  <c r="AI267" i="72"/>
  <c r="AO250" i="72"/>
  <c r="T246" i="72"/>
  <c r="AI246" i="72"/>
  <c r="AA246" i="72"/>
  <c r="AA242" i="72"/>
  <c r="AI242" i="72"/>
  <c r="AU242" i="72"/>
  <c r="T238" i="72"/>
  <c r="AU238" i="72"/>
  <c r="AI238" i="72"/>
  <c r="AA234" i="72"/>
  <c r="T234" i="72"/>
  <c r="AO234" i="72"/>
  <c r="AU234" i="72"/>
  <c r="AU230" i="72"/>
  <c r="AI230" i="72"/>
  <c r="AA230" i="72"/>
  <c r="AO230" i="72"/>
  <c r="AO226" i="72"/>
  <c r="AA226" i="72"/>
  <c r="AO222" i="72"/>
  <c r="AU222" i="72"/>
  <c r="AI222" i="72"/>
  <c r="AO218" i="72"/>
  <c r="AU218" i="72"/>
  <c r="T218" i="72"/>
  <c r="AA218" i="72"/>
  <c r="AA214" i="72"/>
  <c r="T214" i="72"/>
  <c r="AA198" i="72"/>
  <c r="AU198" i="72"/>
  <c r="AO198" i="72"/>
  <c r="T9" i="67"/>
  <c r="S9" i="67"/>
  <c r="U9" i="67"/>
  <c r="AW306" i="50"/>
  <c r="AW290" i="50"/>
  <c r="AS306" i="50"/>
  <c r="AS290" i="50"/>
  <c r="AK306" i="50"/>
  <c r="AK290" i="50"/>
  <c r="AR298" i="50"/>
  <c r="AE255" i="50"/>
  <c r="AY306" i="50"/>
  <c r="AY290" i="50"/>
  <c r="AQ306" i="50"/>
  <c r="AQ290" i="50"/>
  <c r="AM306" i="50"/>
  <c r="AM290" i="50"/>
  <c r="AD306" i="50"/>
  <c r="AD290" i="50"/>
  <c r="W306" i="50"/>
  <c r="W290" i="50"/>
  <c r="AO103" i="72"/>
  <c r="AU103" i="72"/>
  <c r="T103" i="72"/>
  <c r="AA103" i="72"/>
  <c r="AI103" i="72"/>
  <c r="AA99" i="72"/>
  <c r="AU99" i="72"/>
  <c r="T99" i="72"/>
  <c r="AO95" i="72"/>
  <c r="AU95" i="72"/>
  <c r="T95" i="72"/>
  <c r="AA91" i="72"/>
  <c r="AI91" i="72"/>
  <c r="AU91" i="72"/>
  <c r="AO91" i="72"/>
  <c r="T91" i="72"/>
  <c r="AU87" i="72"/>
  <c r="T87" i="72"/>
  <c r="AO87" i="72"/>
  <c r="AA87" i="72"/>
  <c r="AI87" i="72"/>
  <c r="AI83" i="72"/>
  <c r="AU83" i="72"/>
  <c r="T83" i="72"/>
  <c r="AO83" i="72"/>
  <c r="AU75" i="72"/>
  <c r="T75" i="72"/>
  <c r="AI75" i="72"/>
  <c r="AO75" i="72"/>
  <c r="AO71" i="72"/>
  <c r="AA71" i="72"/>
  <c r="AU71" i="72"/>
  <c r="T71" i="72"/>
  <c r="T67" i="72"/>
  <c r="AO67" i="72"/>
  <c r="AI67" i="72"/>
  <c r="AA67" i="72"/>
  <c r="AU67" i="72"/>
  <c r="AO63" i="72"/>
  <c r="AA63" i="72"/>
  <c r="T63" i="72"/>
  <c r="AI63" i="72"/>
  <c r="AU63" i="72"/>
  <c r="T59" i="72"/>
  <c r="AI59" i="72"/>
  <c r="AU51" i="72"/>
  <c r="AA51" i="72"/>
  <c r="AO51" i="72"/>
  <c r="AU43" i="72"/>
  <c r="AO43" i="72"/>
  <c r="AU22" i="72"/>
  <c r="T22" i="72"/>
  <c r="AA83" i="72"/>
  <c r="AI306" i="72"/>
  <c r="AA306" i="72"/>
  <c r="AO298" i="72"/>
  <c r="AA298" i="72"/>
  <c r="AI298" i="72"/>
  <c r="T298" i="72"/>
  <c r="T294" i="72"/>
  <c r="AA294" i="72"/>
  <c r="AI294" i="72"/>
  <c r="AU294" i="72"/>
  <c r="AI290" i="72"/>
  <c r="T290" i="72"/>
  <c r="AU290" i="72"/>
  <c r="AA290" i="72"/>
  <c r="AO286" i="72"/>
  <c r="AA286" i="72"/>
  <c r="AI286" i="72"/>
  <c r="T286" i="72"/>
  <c r="AU286" i="72"/>
  <c r="AO282" i="72"/>
  <c r="AU282" i="72"/>
  <c r="AU278" i="72"/>
  <c r="AO278" i="72"/>
  <c r="T278" i="72"/>
  <c r="AA278" i="72"/>
  <c r="AI278" i="72"/>
  <c r="AO274" i="72"/>
  <c r="AI274" i="72"/>
  <c r="AU274" i="72"/>
  <c r="T274" i="72"/>
  <c r="AA274" i="72"/>
  <c r="AA270" i="72"/>
  <c r="T270" i="72"/>
  <c r="AO270" i="72"/>
  <c r="AU270" i="72"/>
  <c r="AO266" i="72"/>
  <c r="AU266" i="72"/>
  <c r="T266" i="72"/>
  <c r="AU261" i="72"/>
  <c r="AU253" i="72"/>
  <c r="T253" i="72"/>
  <c r="AI253" i="72"/>
  <c r="AI249" i="72"/>
  <c r="AU249" i="72"/>
  <c r="T249" i="72"/>
  <c r="AA249" i="72"/>
  <c r="AO249" i="72"/>
  <c r="AA245" i="72"/>
  <c r="AU237" i="72"/>
  <c r="T237" i="72"/>
  <c r="AA237" i="72"/>
  <c r="AO237" i="72"/>
  <c r="AI237" i="72"/>
  <c r="AO233" i="72"/>
  <c r="AA233" i="72"/>
  <c r="AA229" i="72"/>
  <c r="AI229" i="72"/>
  <c r="T229" i="72"/>
  <c r="AO229" i="72"/>
  <c r="AU225" i="72"/>
  <c r="AO225" i="72"/>
  <c r="AA225" i="72"/>
  <c r="T225" i="72"/>
  <c r="AI225" i="72"/>
  <c r="T221" i="72"/>
  <c r="AO221" i="72"/>
  <c r="AA221" i="72"/>
  <c r="AU217" i="72"/>
  <c r="AO217" i="72"/>
  <c r="T217" i="72"/>
  <c r="AI217" i="72"/>
  <c r="AO213" i="72"/>
  <c r="AA213" i="72"/>
  <c r="AI213" i="72"/>
  <c r="AU209" i="72"/>
  <c r="T209" i="72"/>
  <c r="AO209" i="72"/>
  <c r="AI209" i="72"/>
  <c r="AA209" i="72"/>
  <c r="AO205" i="72"/>
  <c r="AI205" i="72"/>
  <c r="AU205" i="72"/>
  <c r="T192" i="72"/>
  <c r="AO192" i="72"/>
  <c r="AA192" i="72"/>
  <c r="AI192" i="72"/>
  <c r="AU192" i="72"/>
  <c r="T188" i="72"/>
  <c r="AU188" i="72"/>
  <c r="AA188" i="72"/>
  <c r="AI188" i="72"/>
  <c r="AU180" i="72"/>
  <c r="T180" i="72"/>
  <c r="AO180" i="72"/>
  <c r="AI180" i="72"/>
  <c r="T176" i="72"/>
  <c r="AA176" i="72"/>
  <c r="AI176" i="72"/>
  <c r="AU176" i="72"/>
  <c r="AO176" i="72"/>
  <c r="AO172" i="72"/>
  <c r="AA172" i="72"/>
  <c r="AU172" i="72"/>
  <c r="T172" i="72"/>
  <c r="AI168" i="72"/>
  <c r="T168" i="72"/>
  <c r="AU168" i="72"/>
  <c r="AO168" i="72"/>
  <c r="AO164" i="72"/>
  <c r="AU164" i="72"/>
  <c r="AI164" i="72"/>
  <c r="T164" i="72"/>
  <c r="AA164" i="72"/>
  <c r="T160" i="72"/>
  <c r="AI160" i="72"/>
  <c r="AU160" i="72"/>
  <c r="AA160" i="72"/>
  <c r="T156" i="72"/>
  <c r="AU156" i="72"/>
  <c r="AO152" i="72"/>
  <c r="AA152" i="72"/>
  <c r="T152" i="72"/>
  <c r="AI152" i="72"/>
  <c r="AU152" i="72"/>
  <c r="T148" i="72"/>
  <c r="AI148" i="72"/>
  <c r="AA148" i="72"/>
  <c r="AO148" i="72"/>
  <c r="AU148" i="72"/>
  <c r="AI144" i="72"/>
  <c r="AU144" i="72"/>
  <c r="AO144" i="72"/>
  <c r="T140" i="72"/>
  <c r="AI140" i="72"/>
  <c r="AU140" i="72"/>
  <c r="AO140" i="72"/>
  <c r="T136" i="72"/>
  <c r="AU136" i="72"/>
  <c r="AA136" i="72"/>
  <c r="AA120" i="72"/>
  <c r="T120" i="72"/>
  <c r="AU120" i="72"/>
  <c r="AI120" i="72"/>
  <c r="AU116" i="72"/>
  <c r="AO116" i="72"/>
  <c r="AA116" i="72"/>
  <c r="T116" i="72"/>
  <c r="AI112" i="72"/>
  <c r="T112" i="72"/>
  <c r="AA112" i="72"/>
  <c r="AU112" i="72"/>
  <c r="AO112" i="72"/>
  <c r="T108" i="72"/>
  <c r="AI108" i="72"/>
  <c r="AU108" i="72"/>
  <c r="AA108" i="72"/>
  <c r="AU104" i="72"/>
  <c r="AO104" i="72"/>
  <c r="T104" i="72"/>
  <c r="AA104" i="72"/>
  <c r="AI104" i="72"/>
  <c r="AU79" i="72"/>
  <c r="T79" i="72"/>
  <c r="AO79" i="72"/>
  <c r="AA79" i="72"/>
  <c r="AI79" i="72"/>
  <c r="AA75" i="72"/>
  <c r="AI99" i="72"/>
  <c r="AA59" i="72"/>
  <c r="AO99" i="72"/>
  <c r="AI71" i="72"/>
  <c r="AI95" i="72"/>
  <c r="AA240" i="72"/>
  <c r="AI293" i="72"/>
  <c r="T273" i="72"/>
  <c r="AI301" i="72"/>
  <c r="AI260" i="72"/>
  <c r="AI277" i="72"/>
  <c r="AA277" i="72"/>
  <c r="AU309" i="72"/>
  <c r="AU260" i="72"/>
  <c r="AA94" i="72"/>
  <c r="T58" i="72"/>
  <c r="AU42" i="72"/>
  <c r="AI38" i="72"/>
  <c r="AI29" i="72"/>
  <c r="AU12" i="72"/>
  <c r="AU269" i="72"/>
  <c r="AA260" i="72"/>
  <c r="AA265" i="72"/>
  <c r="AU265" i="72"/>
  <c r="AI256" i="72"/>
  <c r="T258" i="72"/>
  <c r="AA258" i="72"/>
  <c r="AI258" i="72"/>
  <c r="AO258" i="72"/>
  <c r="AU258" i="72"/>
  <c r="AU214" i="72"/>
  <c r="AO214" i="72"/>
  <c r="T202" i="72"/>
  <c r="AI202" i="72"/>
  <c r="AO202" i="72"/>
  <c r="AO181" i="72"/>
  <c r="AU181" i="72"/>
  <c r="T181" i="72"/>
  <c r="AA181" i="72"/>
  <c r="T177" i="72"/>
  <c r="AO177" i="72"/>
  <c r="AU177" i="72"/>
  <c r="AI177" i="72"/>
  <c r="AU169" i="72"/>
  <c r="T169" i="72"/>
  <c r="AA157" i="72"/>
  <c r="AO157" i="72"/>
  <c r="T157" i="72"/>
  <c r="AU157" i="72"/>
  <c r="AU153" i="72"/>
  <c r="AA153" i="72"/>
  <c r="AI153" i="72"/>
  <c r="T153" i="72"/>
  <c r="AO153" i="72"/>
  <c r="AU149" i="72"/>
  <c r="T149" i="72"/>
  <c r="AO149" i="72"/>
  <c r="AA149" i="72"/>
  <c r="AI149" i="72"/>
  <c r="AO145" i="72"/>
  <c r="AU145" i="72"/>
  <c r="AI145" i="72"/>
  <c r="AO141" i="72"/>
  <c r="T141" i="72"/>
  <c r="AA141" i="72"/>
  <c r="AI141" i="72"/>
  <c r="AU141" i="72"/>
  <c r="T68" i="72"/>
  <c r="AI68" i="72"/>
  <c r="AO68" i="72"/>
  <c r="AA64" i="72"/>
  <c r="T64" i="72"/>
  <c r="AI64" i="72"/>
  <c r="AU60" i="72"/>
  <c r="AA60" i="72"/>
  <c r="AO60" i="72"/>
  <c r="T60" i="72"/>
  <c r="AI60" i="72"/>
  <c r="AI310" i="72"/>
  <c r="AO310" i="72"/>
  <c r="AO306" i="72"/>
  <c r="T306" i="72"/>
  <c r="AU306" i="72"/>
  <c r="T302" i="72"/>
  <c r="AA302" i="72"/>
  <c r="AI257" i="72"/>
  <c r="T257" i="72"/>
  <c r="AA257" i="72"/>
  <c r="AU201" i="72"/>
  <c r="T201" i="72"/>
  <c r="AO201" i="72"/>
  <c r="AU196" i="72"/>
  <c r="AI196" i="72"/>
  <c r="T196" i="72"/>
  <c r="AA196" i="72"/>
  <c r="AO132" i="72"/>
  <c r="AU132" i="72"/>
  <c r="AI132" i="72"/>
  <c r="AU128" i="72"/>
  <c r="AA128" i="72"/>
  <c r="AU124" i="72"/>
  <c r="AO124" i="72"/>
  <c r="T124" i="72"/>
  <c r="AA124" i="72"/>
  <c r="AU55" i="72"/>
  <c r="T55" i="72"/>
  <c r="AO55" i="72"/>
  <c r="AA39" i="72"/>
  <c r="AU39" i="72"/>
  <c r="T51" i="72"/>
  <c r="AU59" i="72"/>
  <c r="AA201" i="72"/>
  <c r="AO136" i="72"/>
  <c r="AI55" i="72"/>
  <c r="T310" i="72"/>
  <c r="T132" i="72"/>
  <c r="AI302" i="72"/>
  <c r="AA310" i="72"/>
  <c r="AI128" i="72"/>
  <c r="AI124" i="72"/>
  <c r="AA276" i="72"/>
  <c r="AU276" i="72"/>
  <c r="AU272" i="72"/>
  <c r="AO272" i="72"/>
  <c r="AU268" i="72"/>
  <c r="AI268" i="72"/>
  <c r="AA268" i="72"/>
  <c r="AO223" i="72"/>
  <c r="AU223" i="72"/>
  <c r="AU219" i="72"/>
  <c r="AA219" i="72"/>
  <c r="AO182" i="72"/>
  <c r="T182" i="72"/>
  <c r="AI85" i="72"/>
  <c r="T85" i="72"/>
  <c r="AU81" i="72"/>
  <c r="AO81" i="72"/>
  <c r="AI51" i="72"/>
  <c r="AO59" i="72"/>
  <c r="AI201" i="72"/>
  <c r="AA55" i="72"/>
  <c r="AU257" i="72"/>
  <c r="AU302" i="72"/>
  <c r="T128" i="72"/>
  <c r="AI297" i="72"/>
  <c r="AU297" i="72"/>
  <c r="AA297" i="72"/>
  <c r="AU293" i="72"/>
  <c r="AA293" i="72"/>
  <c r="AI289" i="72"/>
  <c r="AU289" i="72"/>
  <c r="T285" i="72"/>
  <c r="AU285" i="72"/>
  <c r="AI285" i="72"/>
  <c r="AA285" i="72"/>
  <c r="AU281" i="72"/>
  <c r="T281" i="72"/>
  <c r="AA252" i="72"/>
  <c r="T252" i="72"/>
  <c r="AI248" i="72"/>
  <c r="AO248" i="72"/>
  <c r="AU248" i="72"/>
  <c r="AA244" i="72"/>
  <c r="AI244" i="72"/>
  <c r="T240" i="72"/>
  <c r="AI240" i="72"/>
  <c r="T236" i="72"/>
  <c r="AA236" i="72"/>
  <c r="AU236" i="72"/>
  <c r="AO232" i="72"/>
  <c r="AA232" i="72"/>
  <c r="T228" i="72"/>
  <c r="AO228" i="72"/>
  <c r="AU195" i="72"/>
  <c r="AA195" i="72"/>
  <c r="AI195" i="72"/>
  <c r="T119" i="72"/>
  <c r="AI115" i="72"/>
  <c r="AU262" i="72"/>
  <c r="AO262" i="72"/>
  <c r="AA262" i="72"/>
  <c r="T262" i="72"/>
  <c r="AI262" i="72"/>
  <c r="AU210" i="72"/>
  <c r="AA210" i="72"/>
  <c r="AO210" i="72"/>
  <c r="T210" i="72"/>
  <c r="AI210" i="72"/>
  <c r="AI206" i="72"/>
  <c r="AA206" i="72"/>
  <c r="T206" i="72"/>
  <c r="AO206" i="72"/>
  <c r="AO173" i="72"/>
  <c r="T173" i="72"/>
  <c r="AA173" i="72"/>
  <c r="AI173" i="72"/>
  <c r="AA169" i="72"/>
  <c r="AO169" i="72"/>
  <c r="AI169" i="72"/>
  <c r="AA165" i="72"/>
  <c r="AI165" i="72"/>
  <c r="AO165" i="72"/>
  <c r="T165" i="72"/>
  <c r="AU165" i="72"/>
  <c r="T161" i="72"/>
  <c r="AO161" i="72"/>
  <c r="AU161" i="72"/>
  <c r="AA161" i="72"/>
  <c r="AI111" i="72"/>
  <c r="T111" i="72"/>
  <c r="AA111" i="72"/>
  <c r="AO111" i="72"/>
  <c r="AA107" i="72"/>
  <c r="AI107" i="72"/>
  <c r="AO107" i="72"/>
  <c r="T107" i="72"/>
  <c r="AU107" i="72"/>
  <c r="AI102" i="72"/>
  <c r="AU102" i="72"/>
  <c r="AA102" i="72"/>
  <c r="AO102" i="72"/>
  <c r="T102" i="72"/>
  <c r="AI97" i="72"/>
  <c r="T97" i="72"/>
  <c r="AU97" i="72"/>
  <c r="AA97" i="72"/>
  <c r="AO47" i="72"/>
  <c r="AA47" i="72"/>
  <c r="AI47" i="72"/>
  <c r="AU47" i="72"/>
  <c r="T47" i="72"/>
  <c r="AA43" i="72"/>
  <c r="AI43" i="72"/>
  <c r="T43" i="72"/>
  <c r="T39" i="72"/>
  <c r="AO39" i="72"/>
  <c r="AI39" i="72"/>
  <c r="AA34" i="72"/>
  <c r="AI34" i="72"/>
  <c r="AO34" i="72"/>
  <c r="T34" i="72"/>
  <c r="AU34" i="72"/>
  <c r="T30" i="72"/>
  <c r="AU30" i="72"/>
  <c r="AA30" i="72"/>
  <c r="AI30" i="72"/>
  <c r="AO30" i="72"/>
  <c r="AU26" i="72"/>
  <c r="AA26" i="72"/>
  <c r="AI26" i="72"/>
  <c r="T26" i="72"/>
  <c r="AO26" i="72"/>
  <c r="AI22" i="72"/>
  <c r="AA22" i="72"/>
  <c r="AO22" i="72"/>
  <c r="AU17" i="72"/>
  <c r="AA17" i="72"/>
  <c r="AO17" i="72"/>
  <c r="AI17" i="72"/>
  <c r="AA307" i="72"/>
  <c r="T307" i="72"/>
  <c r="AU307" i="72"/>
  <c r="AA282" i="72"/>
  <c r="AI282" i="72"/>
  <c r="AU241" i="72"/>
  <c r="AU233" i="72"/>
  <c r="AI233" i="72"/>
  <c r="T224" i="72"/>
  <c r="AO224" i="72"/>
  <c r="T48" i="72"/>
  <c r="AI48" i="72"/>
  <c r="T282" i="72"/>
  <c r="T254" i="72"/>
  <c r="AU254" i="72"/>
  <c r="AA254" i="72"/>
  <c r="T184" i="72"/>
  <c r="AI184" i="72"/>
  <c r="AA179" i="72"/>
  <c r="T179" i="72"/>
  <c r="AU147" i="72"/>
  <c r="AA147" i="72"/>
  <c r="AI147" i="72"/>
  <c r="AA126" i="72"/>
  <c r="AI126" i="72"/>
  <c r="AU126" i="72"/>
  <c r="AI66" i="72"/>
  <c r="AO66" i="72"/>
  <c r="T233" i="72"/>
  <c r="AI269" i="72"/>
  <c r="AI190" i="72"/>
  <c r="AU190" i="72"/>
  <c r="AO190" i="72"/>
  <c r="T190" i="72"/>
  <c r="AO156" i="72"/>
  <c r="AI156" i="72"/>
  <c r="AA156" i="72"/>
  <c r="T80" i="72"/>
  <c r="AA80" i="72"/>
  <c r="AI270" i="72"/>
  <c r="T264" i="72"/>
  <c r="AA238" i="72"/>
  <c r="AI234" i="72"/>
  <c r="AA202" i="72"/>
  <c r="T166" i="72"/>
  <c r="AI162" i="72"/>
  <c r="T144" i="72"/>
  <c r="AA140" i="72"/>
  <c r="AA122" i="72"/>
  <c r="AO108" i="72"/>
  <c r="AA81" i="72"/>
  <c r="AI76" i="72"/>
  <c r="AU58" i="72"/>
  <c r="AU49" i="72"/>
  <c r="AU202" i="72"/>
  <c r="AJ86" i="50"/>
  <c r="AB35" i="50"/>
  <c r="AB31" i="50"/>
  <c r="AP43" i="50"/>
  <c r="AJ27" i="50"/>
  <c r="U27" i="50"/>
  <c r="AJ63" i="50"/>
  <c r="U63" i="50"/>
  <c r="AJ79" i="50"/>
  <c r="AJ23" i="50"/>
  <c r="AV47" i="50"/>
  <c r="AP291" i="50"/>
  <c r="AB287" i="50"/>
  <c r="AB299" i="50"/>
  <c r="AB55" i="50"/>
  <c r="AV75" i="50"/>
  <c r="U19" i="50"/>
  <c r="AV39" i="50"/>
  <c r="AP39" i="50"/>
  <c r="U31" i="50"/>
  <c r="U43" i="50"/>
  <c r="AB79" i="50"/>
  <c r="AB23" i="50"/>
  <c r="AJ47" i="50"/>
  <c r="AJ39" i="50"/>
  <c r="AP287" i="50"/>
  <c r="AJ55" i="50"/>
  <c r="AV19" i="50"/>
  <c r="AV55" i="50"/>
  <c r="U55" i="50"/>
  <c r="AP106" i="50"/>
  <c r="AP282" i="50"/>
  <c r="AJ310" i="50"/>
  <c r="AJ286" i="50"/>
  <c r="U270" i="50"/>
  <c r="AJ266" i="50"/>
  <c r="U266" i="50"/>
  <c r="AB262" i="50"/>
  <c r="U262" i="50"/>
  <c r="AV262" i="50"/>
  <c r="AP250" i="50"/>
  <c r="U246" i="50"/>
  <c r="AP242" i="50"/>
  <c r="U238" i="50"/>
  <c r="AP234" i="50"/>
  <c r="AJ226" i="50"/>
  <c r="AP226" i="50"/>
  <c r="AP218" i="50"/>
  <c r="AP174" i="50"/>
  <c r="U174" i="50"/>
  <c r="AV174" i="50"/>
  <c r="AV170" i="50"/>
  <c r="AJ170" i="50"/>
  <c r="AP166" i="50"/>
  <c r="U166" i="50"/>
  <c r="AJ158" i="50"/>
  <c r="U158" i="50"/>
  <c r="AP142" i="50"/>
  <c r="AB142" i="50"/>
  <c r="AJ142" i="50"/>
  <c r="AV142" i="50"/>
  <c r="AJ130" i="50"/>
  <c r="AP130" i="50"/>
  <c r="AV130" i="50"/>
  <c r="AB130" i="50"/>
  <c r="AB126" i="50"/>
  <c r="AP126" i="50"/>
  <c r="AB122" i="50"/>
  <c r="U122" i="50"/>
  <c r="AP122" i="50"/>
  <c r="U118" i="50"/>
  <c r="AV118" i="50"/>
  <c r="AB110" i="50"/>
  <c r="AP110" i="50"/>
  <c r="AJ110" i="50"/>
  <c r="AV110" i="50"/>
  <c r="U110" i="50"/>
  <c r="AP102" i="50"/>
  <c r="AB102" i="50"/>
  <c r="AB94" i="50"/>
  <c r="AJ94" i="50"/>
  <c r="U142" i="50"/>
  <c r="U130" i="50"/>
  <c r="U150" i="50"/>
  <c r="AV266" i="50"/>
  <c r="AB298" i="50"/>
  <c r="AV298" i="50"/>
  <c r="U286" i="50"/>
  <c r="AB286" i="50"/>
  <c r="AB282" i="50"/>
  <c r="U282" i="50"/>
  <c r="U278" i="50"/>
  <c r="AP278" i="50"/>
  <c r="AB278" i="50"/>
  <c r="AV278" i="50"/>
  <c r="AB270" i="50"/>
  <c r="AP270" i="50"/>
  <c r="AJ270" i="50"/>
  <c r="AJ242" i="50"/>
  <c r="U242" i="50"/>
  <c r="AV242" i="50"/>
  <c r="AV234" i="50"/>
  <c r="U234" i="50"/>
  <c r="U226" i="50"/>
  <c r="AJ222" i="50"/>
  <c r="AV222" i="50"/>
  <c r="AJ214" i="50"/>
  <c r="AP214" i="50"/>
  <c r="AV206" i="50"/>
  <c r="AJ182" i="50"/>
  <c r="AP182" i="50"/>
  <c r="AV182" i="50"/>
  <c r="U182" i="50"/>
  <c r="AJ178" i="50"/>
  <c r="AV178" i="50"/>
  <c r="AP178" i="50"/>
  <c r="AB178" i="50"/>
  <c r="U178" i="50"/>
  <c r="AJ174" i="50"/>
  <c r="AB174" i="50"/>
  <c r="AP170" i="50"/>
  <c r="U170" i="50"/>
  <c r="AB170" i="50"/>
  <c r="AJ166" i="50"/>
  <c r="AV166" i="50"/>
  <c r="AB166" i="50"/>
  <c r="AP158" i="50"/>
  <c r="AB158" i="50"/>
  <c r="AV158" i="50"/>
  <c r="AP146" i="50"/>
  <c r="AV146" i="50"/>
  <c r="AB146" i="50"/>
  <c r="U146" i="50"/>
  <c r="AV126" i="50"/>
  <c r="U126" i="50"/>
  <c r="AJ126" i="50"/>
  <c r="AV122" i="50"/>
  <c r="AJ122" i="50"/>
  <c r="AP118" i="50"/>
  <c r="AJ118" i="50"/>
  <c r="AB118" i="50"/>
  <c r="AV114" i="50"/>
  <c r="AP114" i="50"/>
  <c r="AV106" i="50"/>
  <c r="AB106" i="50"/>
  <c r="AJ106" i="50"/>
  <c r="AV102" i="50"/>
  <c r="U102" i="50"/>
  <c r="AJ102" i="50"/>
  <c r="AB90" i="50"/>
  <c r="AP90" i="50"/>
  <c r="AV207" i="50"/>
  <c r="U207" i="50"/>
  <c r="AB307" i="50"/>
  <c r="AP286" i="50"/>
  <c r="AV85" i="50"/>
  <c r="U191" i="50"/>
  <c r="AP309" i="50"/>
  <c r="AB309" i="50"/>
  <c r="AV309" i="50"/>
  <c r="AP300" i="50"/>
  <c r="U300" i="50"/>
  <c r="AJ300" i="50"/>
  <c r="AV300" i="50"/>
  <c r="AB300" i="50"/>
  <c r="AP296" i="50"/>
  <c r="AV296" i="50"/>
  <c r="U296" i="50"/>
  <c r="AP292" i="50"/>
  <c r="AB292" i="50"/>
  <c r="U292" i="50"/>
  <c r="AJ292" i="50"/>
  <c r="U288" i="50"/>
  <c r="AJ288" i="50"/>
  <c r="AV288" i="50"/>
  <c r="AP288" i="50"/>
  <c r="U279" i="50"/>
  <c r="AJ279" i="50"/>
  <c r="U271" i="50"/>
  <c r="AJ271" i="50"/>
  <c r="AP271" i="50"/>
  <c r="AB271" i="50"/>
  <c r="AJ267" i="50"/>
  <c r="AP267" i="50"/>
  <c r="AB267" i="50"/>
  <c r="AV267" i="50"/>
  <c r="U267" i="50"/>
  <c r="AP263" i="50"/>
  <c r="U263" i="50"/>
  <c r="AJ263" i="50"/>
  <c r="AP259" i="50"/>
  <c r="AV259" i="50"/>
  <c r="AJ255" i="50"/>
  <c r="AP255" i="50"/>
  <c r="AB251" i="50"/>
  <c r="AV251" i="50"/>
  <c r="AP251" i="50"/>
  <c r="AJ251" i="50"/>
  <c r="AP247" i="50"/>
  <c r="AV247" i="50"/>
  <c r="AJ247" i="50"/>
  <c r="U247" i="50"/>
  <c r="AJ243" i="50"/>
  <c r="U243" i="50"/>
  <c r="AP243" i="50"/>
  <c r="AV243" i="50"/>
  <c r="AB243" i="50"/>
  <c r="AJ235" i="50"/>
  <c r="AV235" i="50"/>
  <c r="AB235" i="50"/>
  <c r="AV231" i="50"/>
  <c r="AB231" i="50"/>
  <c r="AP231" i="50"/>
  <c r="U227" i="50"/>
  <c r="AP227" i="50"/>
  <c r="U215" i="50"/>
  <c r="AJ215" i="50"/>
  <c r="AV215" i="50"/>
  <c r="AJ147" i="50"/>
  <c r="AP147" i="50"/>
  <c r="AB135" i="50"/>
  <c r="AV135" i="50"/>
  <c r="AJ123" i="50"/>
  <c r="U123" i="50"/>
  <c r="AP123" i="50"/>
  <c r="AB119" i="50"/>
  <c r="AV119" i="50"/>
  <c r="AJ115" i="50"/>
  <c r="AP115" i="50"/>
  <c r="U115" i="50"/>
  <c r="AV115" i="50"/>
  <c r="AB111" i="50"/>
  <c r="U111" i="50"/>
  <c r="AP111" i="50"/>
  <c r="AJ111" i="50"/>
  <c r="AV111" i="50"/>
  <c r="AB107" i="50"/>
  <c r="U107" i="50"/>
  <c r="AJ107" i="50"/>
  <c r="AJ103" i="50"/>
  <c r="AV103" i="50"/>
  <c r="AP99" i="50"/>
  <c r="U99" i="50"/>
  <c r="AV99" i="50"/>
  <c r="AB99" i="50"/>
  <c r="AP95" i="50"/>
  <c r="AJ95" i="50"/>
  <c r="U95" i="50"/>
  <c r="AB95" i="50"/>
  <c r="AV95" i="50"/>
  <c r="AJ91" i="50"/>
  <c r="AP91" i="50"/>
  <c r="U91" i="50"/>
  <c r="AV91" i="50"/>
  <c r="AB91" i="50"/>
  <c r="AP87" i="50"/>
  <c r="AB87" i="50"/>
  <c r="U87" i="50"/>
  <c r="AV87" i="50"/>
  <c r="AV82" i="50"/>
  <c r="U82" i="50"/>
  <c r="AB82" i="50"/>
  <c r="AJ82" i="50"/>
  <c r="AP82" i="50"/>
  <c r="AP78" i="50"/>
  <c r="AB78" i="50"/>
  <c r="U74" i="50"/>
  <c r="AB74" i="50"/>
  <c r="AV74" i="50"/>
  <c r="AP74" i="50"/>
  <c r="AJ74" i="50"/>
  <c r="U54" i="50"/>
  <c r="AP54" i="50"/>
  <c r="AB50" i="50"/>
  <c r="AV50" i="50"/>
  <c r="AP46" i="50"/>
  <c r="AJ46" i="50"/>
  <c r="U10" i="50"/>
  <c r="AV10" i="50"/>
  <c r="AJ87" i="50"/>
  <c r="AB115" i="50"/>
  <c r="AJ296" i="50"/>
  <c r="AB247" i="50"/>
  <c r="U309" i="50"/>
  <c r="AB103" i="50"/>
  <c r="AB288" i="50"/>
  <c r="U187" i="50"/>
  <c r="AB187" i="50"/>
  <c r="AV187" i="50"/>
  <c r="AJ187" i="50"/>
  <c r="AJ183" i="50"/>
  <c r="AV183" i="50"/>
  <c r="U183" i="50"/>
  <c r="AB183" i="50"/>
  <c r="U179" i="50"/>
  <c r="AB179" i="50"/>
  <c r="AJ175" i="50"/>
  <c r="AV175" i="50"/>
  <c r="AP175" i="50"/>
  <c r="AP171" i="50"/>
  <c r="AB171" i="50"/>
  <c r="AJ171" i="50"/>
  <c r="AV171" i="50"/>
  <c r="AJ167" i="50"/>
  <c r="U167" i="50"/>
  <c r="AV167" i="50"/>
  <c r="AP167" i="50"/>
  <c r="AP163" i="50"/>
  <c r="AB163" i="50"/>
  <c r="AV163" i="50"/>
  <c r="AB159" i="50"/>
  <c r="AJ159" i="50"/>
  <c r="AV159" i="50"/>
  <c r="AP159" i="50"/>
  <c r="U159" i="50"/>
  <c r="U155" i="50"/>
  <c r="AV155" i="50"/>
  <c r="AB155" i="50"/>
  <c r="AP155" i="50"/>
  <c r="AV151" i="50"/>
  <c r="AB151" i="50"/>
  <c r="AP151" i="50"/>
  <c r="AB147" i="50"/>
  <c r="U147" i="50"/>
  <c r="AV147" i="50"/>
  <c r="AV143" i="50"/>
  <c r="AB143" i="50"/>
  <c r="AP143" i="50"/>
  <c r="AJ143" i="50"/>
  <c r="AJ139" i="50"/>
  <c r="AP139" i="50"/>
  <c r="AV139" i="50"/>
  <c r="AB139" i="50"/>
  <c r="U139" i="50"/>
  <c r="U135" i="50"/>
  <c r="AP135" i="50"/>
  <c r="AP131" i="50"/>
  <c r="AB131" i="50"/>
  <c r="AJ131" i="50"/>
  <c r="AP127" i="50"/>
  <c r="U127" i="50"/>
  <c r="AV127" i="50"/>
  <c r="AB127" i="50"/>
  <c r="AV70" i="50"/>
  <c r="AP70" i="50"/>
  <c r="AJ70" i="50"/>
  <c r="AB70" i="50"/>
  <c r="U70" i="50"/>
  <c r="AB46" i="50"/>
  <c r="AV46" i="50"/>
  <c r="AJ42" i="50"/>
  <c r="AB42" i="50"/>
  <c r="AV42" i="50"/>
  <c r="AV38" i="50"/>
  <c r="U38" i="50"/>
  <c r="AP38" i="50"/>
  <c r="AB34" i="50"/>
  <c r="AP34" i="50"/>
  <c r="AJ30" i="50"/>
  <c r="AP30" i="50"/>
  <c r="AB30" i="50"/>
  <c r="AV30" i="50"/>
  <c r="AV26" i="50"/>
  <c r="AJ26" i="50"/>
  <c r="AP26" i="50"/>
  <c r="AB26" i="50"/>
  <c r="AV14" i="50"/>
  <c r="AJ14" i="50"/>
  <c r="U46" i="50"/>
  <c r="AJ135" i="50"/>
  <c r="U171" i="50"/>
  <c r="U175" i="50"/>
  <c r="AB38" i="50"/>
  <c r="AB54" i="50"/>
  <c r="U62" i="50"/>
  <c r="U42" i="50"/>
  <c r="U26" i="50"/>
  <c r="AP183" i="50"/>
  <c r="AB175" i="50"/>
  <c r="U143" i="50"/>
  <c r="U163" i="50"/>
  <c r="AV131" i="50"/>
  <c r="AP224" i="50"/>
  <c r="AV224" i="50"/>
  <c r="AB224" i="50"/>
  <c r="AP220" i="50"/>
  <c r="AV220" i="50"/>
  <c r="AJ220" i="50"/>
  <c r="AB216" i="50"/>
  <c r="U216" i="50"/>
  <c r="AV208" i="50"/>
  <c r="AP208" i="50"/>
  <c r="AV204" i="50"/>
  <c r="U204" i="50"/>
  <c r="U200" i="50"/>
  <c r="AB200" i="50"/>
  <c r="AB192" i="50"/>
  <c r="AP192" i="50"/>
  <c r="AP188" i="50"/>
  <c r="AJ188" i="50"/>
  <c r="AV83" i="50"/>
  <c r="AB83" i="50"/>
  <c r="U83" i="50"/>
  <c r="U75" i="50"/>
  <c r="AJ75" i="50"/>
  <c r="AB75" i="50"/>
  <c r="AJ306" i="50"/>
  <c r="AP306" i="50"/>
  <c r="U306" i="50"/>
  <c r="AP257" i="50"/>
  <c r="U257" i="50"/>
  <c r="AJ257" i="50"/>
  <c r="U229" i="50"/>
  <c r="AV229" i="50"/>
  <c r="U225" i="50"/>
  <c r="AV225" i="50"/>
  <c r="AJ225" i="50"/>
  <c r="U125" i="50"/>
  <c r="AJ125" i="50"/>
  <c r="AP125" i="50"/>
  <c r="AP121" i="50"/>
  <c r="AJ121" i="50"/>
  <c r="AB121" i="50"/>
  <c r="U117" i="50"/>
  <c r="AV117" i="50"/>
  <c r="AB117" i="50"/>
  <c r="AB101" i="50"/>
  <c r="U101" i="50"/>
  <c r="AV93" i="50"/>
  <c r="AB93" i="50"/>
  <c r="AB85" i="50"/>
  <c r="AJ11" i="50"/>
  <c r="AJ307" i="50"/>
  <c r="AJ97" i="50"/>
  <c r="AB97" i="50"/>
  <c r="U97" i="50"/>
  <c r="AP97" i="50"/>
  <c r="AV97" i="50"/>
  <c r="AV22" i="50"/>
  <c r="U22" i="50"/>
  <c r="AJ22" i="50"/>
  <c r="AP22" i="50"/>
  <c r="AB22" i="50"/>
  <c r="AJ18" i="50"/>
  <c r="AB18" i="50"/>
  <c r="U18" i="50"/>
  <c r="AV18" i="50"/>
  <c r="U14" i="50"/>
  <c r="AP14" i="50"/>
  <c r="AB14" i="50"/>
  <c r="AV9" i="50"/>
  <c r="U9" i="50"/>
  <c r="U8" i="50"/>
  <c r="D9" i="51"/>
  <c r="AV8" i="50"/>
  <c r="AP8" i="50"/>
  <c r="AV98" i="50"/>
  <c r="AJ98" i="50"/>
  <c r="AP98" i="50"/>
  <c r="U98" i="50"/>
  <c r="U259" i="50"/>
  <c r="AJ259" i="50"/>
  <c r="AB259" i="50"/>
  <c r="AB255" i="50"/>
  <c r="U255" i="50"/>
  <c r="AV255" i="50"/>
  <c r="AP239" i="50"/>
  <c r="AJ239" i="50"/>
  <c r="AB239" i="50"/>
  <c r="AP235" i="50"/>
  <c r="U235" i="50"/>
  <c r="AP222" i="50"/>
  <c r="U222" i="50"/>
  <c r="AB202" i="50"/>
  <c r="AP202" i="50"/>
  <c r="AB194" i="50"/>
  <c r="AP194" i="50"/>
  <c r="AV194" i="50"/>
  <c r="AJ194" i="50"/>
  <c r="U194" i="50"/>
  <c r="AJ190" i="50"/>
  <c r="U190" i="50"/>
  <c r="AV190" i="50"/>
  <c r="AP190" i="50"/>
  <c r="AB190" i="50"/>
  <c r="AP133" i="50"/>
  <c r="AB133" i="50"/>
  <c r="AJ133" i="50"/>
  <c r="AV133" i="50"/>
  <c r="AJ129" i="50"/>
  <c r="U129" i="50"/>
  <c r="AV129" i="50"/>
  <c r="AB129" i="50"/>
  <c r="AV123" i="50"/>
  <c r="AB123" i="50"/>
  <c r="U119" i="50"/>
  <c r="AP119" i="50"/>
  <c r="AV107" i="50"/>
  <c r="AP107" i="50"/>
  <c r="AP103" i="50"/>
  <c r="U103" i="50"/>
  <c r="AP68" i="50"/>
  <c r="AJ68" i="50"/>
  <c r="AP64" i="50"/>
  <c r="AV64" i="50"/>
  <c r="AV60" i="50"/>
  <c r="AP60" i="50"/>
  <c r="AJ60" i="50"/>
  <c r="AB60" i="50"/>
  <c r="AV56" i="50"/>
  <c r="U56" i="50"/>
  <c r="AJ56" i="50"/>
  <c r="AP52" i="50"/>
  <c r="AB52" i="50"/>
  <c r="AJ52" i="50"/>
  <c r="AP40" i="50"/>
  <c r="AB40" i="50"/>
  <c r="AB36" i="50"/>
  <c r="AJ36" i="50"/>
  <c r="U32" i="50"/>
  <c r="AP32" i="50"/>
  <c r="AV32" i="50"/>
  <c r="AB32" i="50"/>
  <c r="U28" i="50"/>
  <c r="AV28" i="50"/>
  <c r="AB160" i="50"/>
  <c r="AV297" i="50"/>
  <c r="AB297" i="50"/>
  <c r="AP284" i="50"/>
  <c r="AB284" i="50"/>
  <c r="AP280" i="50"/>
  <c r="AB280" i="50"/>
  <c r="AB138" i="50"/>
  <c r="AV138" i="50"/>
  <c r="AJ138" i="50"/>
  <c r="AP138" i="50"/>
  <c r="AV96" i="50"/>
  <c r="AJ96" i="50"/>
  <c r="AB96" i="50"/>
  <c r="AJ92" i="50"/>
  <c r="AB92" i="50"/>
  <c r="AP88" i="50"/>
  <c r="AB88" i="50"/>
  <c r="U88" i="50"/>
  <c r="AV88" i="50"/>
  <c r="AJ78" i="50"/>
  <c r="U78" i="50"/>
  <c r="AV78" i="50"/>
  <c r="AJ163" i="50"/>
  <c r="AJ151" i="50"/>
  <c r="AP141" i="50"/>
  <c r="AP25" i="50"/>
  <c r="AB185" i="50"/>
  <c r="AJ185" i="50"/>
  <c r="U185" i="50"/>
  <c r="AP185" i="50"/>
  <c r="AB181" i="50"/>
  <c r="AJ181" i="50"/>
  <c r="U181" i="50"/>
  <c r="AB177" i="50"/>
  <c r="U177" i="50"/>
  <c r="AJ177" i="50"/>
  <c r="AV173" i="50"/>
  <c r="U173" i="50"/>
  <c r="AJ169" i="50"/>
  <c r="AB169" i="50"/>
  <c r="AV169" i="50"/>
  <c r="AP169" i="50"/>
  <c r="AJ165" i="50"/>
  <c r="U165" i="50"/>
  <c r="AV160" i="50"/>
  <c r="AJ160" i="50"/>
  <c r="AP154" i="50"/>
  <c r="AB154" i="50"/>
  <c r="U154" i="50"/>
  <c r="AV154" i="50"/>
  <c r="AP148" i="50"/>
  <c r="AV148" i="50"/>
  <c r="U148" i="50"/>
  <c r="AV144" i="50"/>
  <c r="U144" i="50"/>
  <c r="AB148" i="50"/>
  <c r="AB290" i="50"/>
  <c r="AP290" i="50"/>
  <c r="AV290" i="50"/>
  <c r="AJ290" i="50"/>
  <c r="AV285" i="50"/>
  <c r="AJ285" i="50"/>
  <c r="AB285" i="50"/>
  <c r="U285" i="50"/>
  <c r="AJ281" i="50"/>
  <c r="AV281" i="50"/>
  <c r="AB277" i="50"/>
  <c r="AV277" i="50"/>
  <c r="AV273" i="50"/>
  <c r="U273" i="50"/>
  <c r="AP273" i="50"/>
  <c r="AV269" i="50"/>
  <c r="AB269" i="50"/>
  <c r="U269" i="50"/>
  <c r="AV265" i="50"/>
  <c r="AB265" i="50"/>
  <c r="U265" i="50"/>
  <c r="AB261" i="50"/>
  <c r="AV261" i="50"/>
  <c r="U261" i="50"/>
  <c r="AV256" i="50"/>
  <c r="AB256" i="50"/>
  <c r="AP223" i="50"/>
  <c r="AB223" i="50"/>
  <c r="U223" i="50"/>
  <c r="AJ223" i="50"/>
  <c r="U219" i="50"/>
  <c r="AB219" i="50"/>
  <c r="AJ219" i="50"/>
  <c r="AP219" i="50"/>
  <c r="AP215" i="50"/>
  <c r="AB215" i="50"/>
  <c r="AP211" i="50"/>
  <c r="AB211" i="50"/>
  <c r="AV211" i="50"/>
  <c r="U211" i="50"/>
  <c r="AP207" i="50"/>
  <c r="AB207" i="50"/>
  <c r="AJ207" i="50"/>
  <c r="AV203" i="50"/>
  <c r="AJ203" i="50"/>
  <c r="AB203" i="50"/>
  <c r="U203" i="50"/>
  <c r="AB199" i="50"/>
  <c r="AV199" i="50"/>
  <c r="AJ199" i="50"/>
  <c r="U199" i="50"/>
  <c r="AB195" i="50"/>
  <c r="AP195" i="50"/>
  <c r="AV195" i="50"/>
  <c r="U195" i="50"/>
  <c r="AP191" i="50"/>
  <c r="AV191" i="50"/>
  <c r="AJ191" i="50"/>
  <c r="U71" i="50"/>
  <c r="AB71" i="50"/>
  <c r="AJ10" i="50"/>
  <c r="AP10" i="50"/>
  <c r="AB10" i="50"/>
  <c r="U237" i="50"/>
  <c r="AP237" i="50"/>
  <c r="AJ54" i="50"/>
  <c r="AV54" i="50"/>
  <c r="U310" i="50"/>
  <c r="AP310" i="50"/>
  <c r="AJ254" i="50"/>
  <c r="U254" i="50"/>
  <c r="AV254" i="50"/>
  <c r="AP254" i="50"/>
  <c r="AP246" i="50"/>
  <c r="AB246" i="50"/>
  <c r="AJ246" i="50"/>
  <c r="AJ238" i="50"/>
  <c r="AV238" i="50"/>
  <c r="AP238" i="50"/>
  <c r="AJ114" i="50"/>
  <c r="AB114" i="50"/>
  <c r="U114" i="50"/>
  <c r="AP81" i="50"/>
  <c r="AV81" i="50"/>
  <c r="AJ81" i="50"/>
  <c r="U59" i="50"/>
  <c r="AJ59" i="50"/>
  <c r="AV59" i="50"/>
  <c r="U85" i="50"/>
  <c r="AJ83" i="50"/>
  <c r="AV68" i="50"/>
  <c r="AV11" i="50"/>
  <c r="AP283" i="50"/>
  <c r="AB283" i="50"/>
  <c r="AV279" i="50"/>
  <c r="AP279" i="50"/>
  <c r="AB279" i="50"/>
  <c r="AV275" i="50"/>
  <c r="AP275" i="50"/>
  <c r="AJ275" i="50"/>
  <c r="U275" i="50"/>
  <c r="AJ213" i="50"/>
  <c r="AV213" i="50"/>
  <c r="U213" i="50"/>
  <c r="AP213" i="50"/>
  <c r="AV209" i="50"/>
  <c r="AB209" i="50"/>
  <c r="AV197" i="50"/>
  <c r="AJ197" i="50"/>
  <c r="U197" i="50"/>
  <c r="U193" i="50"/>
  <c r="AJ193" i="50"/>
  <c r="AP193" i="50"/>
  <c r="AJ150" i="50"/>
  <c r="AP150" i="50"/>
  <c r="AV150" i="50"/>
  <c r="AB276" i="50"/>
  <c r="AV276" i="50"/>
  <c r="AP276" i="50"/>
  <c r="U276" i="50"/>
  <c r="AP272" i="50"/>
  <c r="U272" i="50"/>
  <c r="AB272" i="50"/>
  <c r="AJ272" i="50"/>
  <c r="AV272" i="50"/>
  <c r="AP268" i="50"/>
  <c r="AJ268" i="50"/>
  <c r="AB264" i="50"/>
  <c r="AV264" i="50"/>
  <c r="U260" i="50"/>
  <c r="AJ260" i="50"/>
  <c r="AV260" i="50"/>
  <c r="AB260" i="50"/>
  <c r="AP249" i="50"/>
  <c r="AB249" i="50"/>
  <c r="U245" i="50"/>
  <c r="AV245" i="50"/>
  <c r="AP245" i="50"/>
  <c r="AV241" i="50"/>
  <c r="AJ241" i="50"/>
  <c r="AP241" i="50"/>
  <c r="AB218" i="50"/>
  <c r="U218" i="50"/>
  <c r="AV214" i="50"/>
  <c r="U214" i="50"/>
  <c r="U198" i="50"/>
  <c r="AJ198" i="50"/>
  <c r="AV198" i="50"/>
  <c r="AP198" i="50"/>
  <c r="AB198" i="50"/>
  <c r="AP184" i="50"/>
  <c r="AV184" i="50"/>
  <c r="AB184" i="50"/>
  <c r="AV180" i="50"/>
  <c r="AP180" i="50"/>
  <c r="U180" i="50"/>
  <c r="AB180" i="50"/>
  <c r="AB176" i="50"/>
  <c r="AV176" i="50"/>
  <c r="AJ176" i="50"/>
  <c r="AV172" i="50"/>
  <c r="AB172" i="50"/>
  <c r="U172" i="50"/>
  <c r="AJ172" i="50"/>
  <c r="AB168" i="50"/>
  <c r="U168" i="50"/>
  <c r="AJ168" i="50"/>
  <c r="AJ113" i="50"/>
  <c r="AV113" i="50"/>
  <c r="U113" i="50"/>
  <c r="AV109" i="50"/>
  <c r="U109" i="50"/>
  <c r="AJ109" i="50"/>
  <c r="AP109" i="50"/>
  <c r="AB105" i="50"/>
  <c r="U105" i="50"/>
  <c r="AJ105" i="50"/>
  <c r="AV101" i="50"/>
  <c r="AP101" i="50"/>
  <c r="AJ101" i="50"/>
  <c r="AV94" i="50"/>
  <c r="AP94" i="50"/>
  <c r="AV90" i="50"/>
  <c r="U90" i="50"/>
  <c r="AJ90" i="50"/>
  <c r="U86" i="50"/>
  <c r="AP86" i="50"/>
  <c r="AB86" i="50"/>
  <c r="AB80" i="50"/>
  <c r="AP80" i="50"/>
  <c r="AJ80" i="50"/>
  <c r="AJ76" i="50"/>
  <c r="AB76" i="50"/>
  <c r="AV62" i="50"/>
  <c r="AP62" i="50"/>
  <c r="AB62" i="50"/>
  <c r="AJ58" i="50"/>
  <c r="AB58" i="50"/>
  <c r="U58" i="50"/>
  <c r="AV58" i="50"/>
  <c r="AV53" i="50"/>
  <c r="U53" i="50"/>
  <c r="AP53" i="50"/>
  <c r="AB49" i="50"/>
  <c r="AP49" i="50"/>
  <c r="U45" i="50"/>
  <c r="AV45" i="50"/>
  <c r="AP45" i="50"/>
  <c r="AJ41" i="50"/>
  <c r="AV41" i="50"/>
  <c r="AB41" i="50"/>
  <c r="AV37" i="50"/>
  <c r="U37" i="50"/>
  <c r="AJ37" i="50"/>
  <c r="AP15" i="50"/>
  <c r="AB15" i="50"/>
  <c r="AJ15" i="50"/>
  <c r="U298" i="50"/>
  <c r="AJ298" i="50"/>
  <c r="AP298" i="50"/>
  <c r="AJ294" i="50"/>
  <c r="AV294" i="50"/>
  <c r="AB294" i="50"/>
  <c r="AJ34" i="50"/>
  <c r="AV34" i="50"/>
  <c r="AP16" i="50"/>
  <c r="AB16" i="50"/>
  <c r="U16" i="50"/>
  <c r="AV303" i="50"/>
  <c r="U303" i="50"/>
  <c r="AP303" i="50"/>
  <c r="AV35" i="50"/>
  <c r="AJ35" i="50"/>
  <c r="AV188" i="50"/>
  <c r="AP187" i="50"/>
  <c r="AV185" i="50"/>
  <c r="U258" i="50"/>
  <c r="AJ258" i="50"/>
  <c r="AV258" i="50"/>
  <c r="AP258" i="50"/>
  <c r="AV205" i="50"/>
  <c r="U205" i="50"/>
  <c r="AP205" i="50"/>
  <c r="AJ205" i="50"/>
  <c r="AB205" i="50"/>
  <c r="AV201" i="50"/>
  <c r="AJ201" i="50"/>
  <c r="U201" i="50"/>
  <c r="AB201" i="50"/>
  <c r="AP201" i="50"/>
  <c r="AB186" i="50"/>
  <c r="U186" i="50"/>
  <c r="AP186" i="50"/>
  <c r="AJ186" i="50"/>
  <c r="AV164" i="50"/>
  <c r="AJ164" i="50"/>
  <c r="U164" i="50"/>
  <c r="AP164" i="50"/>
  <c r="AV162" i="50"/>
  <c r="U162" i="50"/>
  <c r="AB162" i="50"/>
  <c r="AP162" i="50"/>
  <c r="AJ162" i="50"/>
  <c r="U156" i="50"/>
  <c r="AJ156" i="50"/>
  <c r="AP156" i="50"/>
  <c r="AB156" i="50"/>
  <c r="AV156" i="50"/>
  <c r="AB134" i="50"/>
  <c r="AJ134" i="50"/>
  <c r="AP134" i="50"/>
  <c r="U134" i="50"/>
  <c r="AV134" i="50"/>
  <c r="U132" i="50"/>
  <c r="AV132" i="50"/>
  <c r="AP132" i="50"/>
  <c r="AJ132" i="50"/>
  <c r="AB132" i="50"/>
  <c r="U66" i="50"/>
  <c r="AV66" i="50"/>
  <c r="AP66" i="50"/>
  <c r="AB66" i="50"/>
  <c r="AJ66" i="50"/>
  <c r="AP20" i="50"/>
  <c r="AB20" i="50"/>
  <c r="AJ20" i="50"/>
  <c r="U20" i="50"/>
  <c r="AV20" i="50"/>
  <c r="AV186" i="50"/>
  <c r="AV250" i="50"/>
  <c r="AJ250" i="50"/>
  <c r="AB250" i="50"/>
  <c r="AP230" i="50"/>
  <c r="U230" i="50"/>
  <c r="AV202" i="50"/>
  <c r="AJ202" i="50"/>
  <c r="U202" i="50"/>
  <c r="AV165" i="50"/>
  <c r="AB165" i="50"/>
  <c r="AP165" i="50"/>
  <c r="AP71" i="50"/>
  <c r="AJ71" i="50"/>
  <c r="AV71" i="50"/>
  <c r="AV69" i="50"/>
  <c r="AP69" i="50"/>
  <c r="AJ69" i="50"/>
  <c r="U67" i="50"/>
  <c r="AB67" i="50"/>
  <c r="AV67" i="50"/>
  <c r="AP67" i="50"/>
  <c r="AJ67" i="50"/>
  <c r="AJ50" i="50"/>
  <c r="U50" i="50"/>
  <c r="AP50" i="50"/>
  <c r="AP21" i="50"/>
  <c r="AB21" i="50"/>
  <c r="AV21" i="50"/>
  <c r="U21" i="50"/>
  <c r="AP9" i="50"/>
  <c r="AJ9" i="50"/>
  <c r="AB9" i="50"/>
  <c r="AJ227" i="50"/>
  <c r="AB227" i="50"/>
  <c r="AV227" i="50"/>
  <c r="U51" i="50"/>
  <c r="AP51" i="50"/>
  <c r="AV51" i="50"/>
  <c r="AV43" i="50"/>
  <c r="AJ43" i="50"/>
  <c r="U302" i="50"/>
  <c r="AB302" i="50"/>
  <c r="AJ302" i="50"/>
  <c r="AJ179" i="50"/>
  <c r="AV179" i="50"/>
  <c r="U93" i="50"/>
  <c r="AJ93" i="50"/>
  <c r="AP48" i="50"/>
  <c r="AV48" i="50"/>
  <c r="AV283" i="50"/>
  <c r="AV271" i="50"/>
  <c r="AB268" i="50"/>
  <c r="AB188" i="50"/>
  <c r="AB125" i="50"/>
  <c r="AJ119" i="50"/>
  <c r="U94" i="50"/>
  <c r="AB25" i="50"/>
  <c r="AV125" i="50"/>
  <c r="A307" i="59"/>
  <c r="A301" i="59"/>
  <c r="F237" i="59"/>
  <c r="G237" i="59"/>
  <c r="F214" i="59"/>
  <c r="F113" i="59"/>
  <c r="G113" i="59"/>
  <c r="F93" i="59"/>
  <c r="G93" i="59"/>
  <c r="G91" i="59"/>
  <c r="F91" i="59"/>
  <c r="G77" i="59"/>
  <c r="F77" i="59"/>
  <c r="F71" i="59"/>
  <c r="G71" i="59"/>
  <c r="G61" i="59"/>
  <c r="F61" i="59"/>
  <c r="F59" i="59"/>
  <c r="G59" i="59"/>
  <c r="F81" i="59"/>
  <c r="G65" i="59"/>
  <c r="A303" i="59"/>
  <c r="A40" i="59"/>
  <c r="F95" i="59"/>
  <c r="F89" i="59"/>
  <c r="G117" i="59"/>
  <c r="F300" i="59"/>
  <c r="A261" i="59"/>
  <c r="F184" i="59"/>
  <c r="F85" i="59"/>
  <c r="A246" i="59"/>
  <c r="A226" i="59"/>
  <c r="A222" i="59"/>
  <c r="F83" i="59"/>
  <c r="G97" i="59"/>
  <c r="F109" i="59"/>
  <c r="F53" i="59"/>
  <c r="F185" i="59"/>
  <c r="G185" i="59"/>
  <c r="F220" i="59"/>
  <c r="A309" i="59"/>
  <c r="F99" i="59"/>
  <c r="G103" i="59"/>
  <c r="A201" i="59"/>
  <c r="A187" i="59"/>
  <c r="F308" i="59"/>
  <c r="F292" i="59"/>
  <c r="F290" i="59"/>
  <c r="F283" i="59"/>
  <c r="G264" i="59"/>
  <c r="F257" i="59"/>
  <c r="G251" i="59"/>
  <c r="F249" i="59"/>
  <c r="F245" i="59"/>
  <c r="F243" i="59"/>
  <c r="G239" i="59"/>
  <c r="F225" i="59"/>
  <c r="F217" i="59"/>
  <c r="G188" i="59"/>
  <c r="G163" i="59"/>
  <c r="G74" i="59"/>
  <c r="G66" i="59"/>
  <c r="G64" i="59"/>
  <c r="G58" i="59"/>
  <c r="F56" i="59"/>
  <c r="G261" i="59"/>
  <c r="F256" i="59"/>
  <c r="F248" i="59"/>
  <c r="F230" i="59"/>
  <c r="F209" i="59"/>
  <c r="F201" i="59"/>
  <c r="F193" i="59"/>
  <c r="G182" i="59"/>
  <c r="G178" i="59"/>
  <c r="G155" i="59"/>
  <c r="F137" i="59"/>
  <c r="F299" i="59"/>
  <c r="G299" i="59"/>
  <c r="F297" i="59"/>
  <c r="F289" i="59"/>
  <c r="G289" i="59"/>
  <c r="F287" i="59"/>
  <c r="G287" i="59"/>
  <c r="A236" i="59"/>
  <c r="A232" i="59"/>
  <c r="G229" i="59"/>
  <c r="F229" i="59"/>
  <c r="F196" i="59"/>
  <c r="G196" i="59"/>
  <c r="A195" i="59"/>
  <c r="A155" i="59"/>
  <c r="F150" i="59"/>
  <c r="F146" i="59"/>
  <c r="G146" i="59"/>
  <c r="F142" i="59"/>
  <c r="G142" i="59"/>
  <c r="A141" i="59"/>
  <c r="A137" i="59"/>
  <c r="F133" i="59"/>
  <c r="A46" i="59"/>
  <c r="A42" i="59"/>
  <c r="F39" i="59"/>
  <c r="G39" i="59"/>
  <c r="A31" i="59"/>
  <c r="G30" i="59"/>
  <c r="F30" i="59"/>
  <c r="A27" i="59"/>
  <c r="G24" i="59"/>
  <c r="F24" i="59"/>
  <c r="A19" i="59"/>
  <c r="A15" i="59"/>
  <c r="F14" i="59"/>
  <c r="G14" i="59"/>
  <c r="A23" i="59"/>
  <c r="A17" i="59"/>
  <c r="F20" i="59"/>
  <c r="A234" i="59"/>
  <c r="A228" i="59"/>
  <c r="A147" i="59"/>
  <c r="A44" i="59"/>
  <c r="G47" i="59"/>
  <c r="G233" i="59"/>
  <c r="F135" i="59"/>
  <c r="G302" i="59"/>
  <c r="F302" i="59"/>
  <c r="F227" i="59"/>
  <c r="A218" i="59"/>
  <c r="F213" i="59"/>
  <c r="G213" i="59"/>
  <c r="G210" i="59"/>
  <c r="F210" i="59"/>
  <c r="A164" i="59"/>
  <c r="A73" i="59"/>
  <c r="G70" i="59"/>
  <c r="F70" i="59"/>
  <c r="A69" i="59"/>
  <c r="A65" i="59"/>
  <c r="G60" i="59"/>
  <c r="F60" i="59"/>
  <c r="A59" i="59"/>
  <c r="A25" i="59"/>
  <c r="A238" i="59"/>
  <c r="A207" i="59"/>
  <c r="A203" i="59"/>
  <c r="A199" i="59"/>
  <c r="A193" i="59"/>
  <c r="A157" i="59"/>
  <c r="A48" i="59"/>
  <c r="G231" i="59"/>
  <c r="A29" i="59"/>
  <c r="A21" i="59"/>
  <c r="A149" i="59"/>
  <c r="A145" i="59"/>
  <c r="A139" i="59"/>
  <c r="A36" i="59"/>
  <c r="F51" i="59"/>
  <c r="G158" i="59"/>
  <c r="G274" i="59"/>
  <c r="F274" i="59"/>
  <c r="F173" i="59"/>
  <c r="G173" i="59"/>
  <c r="G98" i="59"/>
  <c r="F98" i="59"/>
  <c r="G84" i="59"/>
  <c r="F84" i="59"/>
  <c r="F282" i="59"/>
  <c r="F272" i="59"/>
  <c r="G270" i="59"/>
  <c r="F254" i="59"/>
  <c r="F224" i="59"/>
  <c r="G200" i="59"/>
  <c r="G194" i="59"/>
  <c r="F154" i="59"/>
  <c r="G148" i="59"/>
  <c r="G140" i="59"/>
  <c r="F123" i="59"/>
  <c r="F105" i="59"/>
  <c r="F75" i="59"/>
  <c r="F74" i="59"/>
  <c r="F66" i="59"/>
  <c r="F64" i="59"/>
  <c r="F309" i="59"/>
  <c r="F307" i="59"/>
  <c r="F305" i="59"/>
  <c r="F151" i="59"/>
  <c r="G69" i="59"/>
  <c r="F44" i="59"/>
  <c r="F25" i="59"/>
  <c r="G310" i="59"/>
  <c r="F255" i="59"/>
  <c r="G249" i="59"/>
  <c r="F208" i="59"/>
  <c r="F175" i="59"/>
  <c r="G122" i="59"/>
  <c r="G120" i="59"/>
  <c r="G116" i="59"/>
  <c r="G114" i="59"/>
  <c r="F86" i="59"/>
  <c r="A115" i="59"/>
  <c r="A77" i="59"/>
  <c r="F114" i="59"/>
  <c r="G283" i="59"/>
  <c r="A286" i="59"/>
  <c r="A266" i="59"/>
  <c r="F260" i="59"/>
  <c r="G260" i="59"/>
  <c r="F258" i="59"/>
  <c r="G258" i="59"/>
  <c r="A221" i="59"/>
  <c r="A216" i="59"/>
  <c r="F215" i="59"/>
  <c r="G215" i="59"/>
  <c r="A212" i="59"/>
  <c r="A197" i="59"/>
  <c r="A177" i="59"/>
  <c r="G175" i="59"/>
  <c r="G160" i="59"/>
  <c r="F160" i="59"/>
  <c r="A143" i="59"/>
  <c r="F129" i="59"/>
  <c r="G129" i="59"/>
  <c r="A128" i="59"/>
  <c r="G104" i="59"/>
  <c r="F104" i="59"/>
  <c r="F94" i="59"/>
  <c r="G94" i="59"/>
  <c r="F78" i="59"/>
  <c r="G78" i="59"/>
  <c r="A61" i="59"/>
  <c r="A57" i="59"/>
  <c r="A38" i="59"/>
  <c r="F37" i="59"/>
  <c r="G37" i="59"/>
  <c r="G28" i="59"/>
  <c r="F28" i="59"/>
  <c r="A13" i="59"/>
  <c r="AA1" i="59"/>
  <c r="F73" i="59"/>
  <c r="F55" i="59"/>
  <c r="A250" i="59"/>
  <c r="A190" i="59"/>
  <c r="A119" i="59"/>
  <c r="F126" i="59"/>
  <c r="F159" i="59"/>
  <c r="F310" i="59"/>
  <c r="A311" i="59"/>
  <c r="A256" i="59"/>
  <c r="A252" i="59"/>
  <c r="A192" i="59"/>
  <c r="F153" i="59"/>
  <c r="G153" i="59"/>
  <c r="F141" i="59"/>
  <c r="G141" i="59"/>
  <c r="A123" i="59"/>
  <c r="A117" i="59"/>
  <c r="A75" i="59"/>
  <c r="F284" i="59"/>
  <c r="F127" i="59"/>
  <c r="G304" i="59"/>
  <c r="G294" i="59"/>
  <c r="G292" i="59"/>
  <c r="F288" i="59"/>
  <c r="F285" i="59"/>
  <c r="F277" i="59"/>
  <c r="F273" i="59"/>
  <c r="G265" i="59"/>
  <c r="F259" i="59"/>
  <c r="G255" i="59"/>
  <c r="F251" i="59"/>
  <c r="G244" i="59"/>
  <c r="F240" i="59"/>
  <c r="G234" i="59"/>
  <c r="F232" i="59"/>
  <c r="F211" i="59"/>
  <c r="G208" i="59"/>
  <c r="F205" i="59"/>
  <c r="F198" i="59"/>
  <c r="F181" i="59"/>
  <c r="F176" i="59"/>
  <c r="F164" i="59"/>
  <c r="F156" i="59"/>
  <c r="F152" i="59"/>
  <c r="G151" i="59"/>
  <c r="F144" i="59"/>
  <c r="G134" i="59"/>
  <c r="F132" i="59"/>
  <c r="G125" i="59"/>
  <c r="F122" i="59"/>
  <c r="F120" i="59"/>
  <c r="F118" i="59"/>
  <c r="F116" i="59"/>
  <c r="G111" i="59"/>
  <c r="G101" i="59"/>
  <c r="F79" i="59"/>
  <c r="G76" i="59"/>
  <c r="F67" i="59"/>
  <c r="G63" i="59"/>
  <c r="F48" i="59"/>
  <c r="F42" i="59"/>
  <c r="F22" i="59"/>
  <c r="G18" i="59"/>
  <c r="G311" i="59"/>
  <c r="F291" i="59"/>
  <c r="G280" i="59"/>
  <c r="F268" i="59"/>
  <c r="F266" i="59"/>
  <c r="F252" i="59"/>
  <c r="F250" i="59"/>
  <c r="G247" i="59"/>
  <c r="G243" i="59"/>
  <c r="G241" i="59"/>
  <c r="F235" i="59"/>
  <c r="F223" i="59"/>
  <c r="F221" i="59"/>
  <c r="F206" i="59"/>
  <c r="G199" i="59"/>
  <c r="G197" i="59"/>
  <c r="G190" i="59"/>
  <c r="F180" i="59"/>
  <c r="F177" i="59"/>
  <c r="G170" i="59"/>
  <c r="G167" i="59"/>
  <c r="F165" i="59"/>
  <c r="G157" i="59"/>
  <c r="G143" i="59"/>
  <c r="F131" i="59"/>
  <c r="F121" i="59"/>
  <c r="G119" i="59"/>
  <c r="G112" i="59"/>
  <c r="G110" i="59"/>
  <c r="F108" i="59"/>
  <c r="G106" i="59"/>
  <c r="G87" i="59"/>
  <c r="G72" i="59"/>
  <c r="F68" i="59"/>
  <c r="F57" i="59"/>
  <c r="G45" i="59"/>
  <c r="G43" i="59"/>
  <c r="F40" i="59"/>
  <c r="F312" i="59"/>
  <c r="G312" i="59"/>
  <c r="F296" i="59"/>
  <c r="G296" i="59"/>
  <c r="A260" i="59"/>
  <c r="G207" i="59"/>
  <c r="F191" i="59"/>
  <c r="G191" i="59"/>
  <c r="G285" i="59"/>
  <c r="A153" i="59"/>
  <c r="A133" i="59"/>
  <c r="G79" i="59"/>
  <c r="G44" i="59"/>
  <c r="F265" i="59"/>
  <c r="G221" i="59"/>
  <c r="F313" i="59"/>
  <c r="G313" i="59"/>
  <c r="F304" i="59"/>
  <c r="A292" i="59"/>
  <c r="F244" i="59"/>
  <c r="F212" i="59"/>
  <c r="G212" i="59"/>
  <c r="G156" i="59"/>
  <c r="G152" i="59"/>
  <c r="G132" i="59"/>
  <c r="F125" i="59"/>
  <c r="A120" i="59"/>
  <c r="F101" i="59"/>
  <c r="A76" i="59"/>
  <c r="F63" i="59"/>
  <c r="G56" i="59"/>
  <c r="F35" i="59"/>
  <c r="G35" i="59"/>
  <c r="F12" i="59"/>
  <c r="A258" i="59"/>
  <c r="A229" i="59"/>
  <c r="A102" i="59"/>
  <c r="G118" i="59"/>
  <c r="F111" i="59"/>
  <c r="G181" i="59"/>
  <c r="A308" i="59"/>
  <c r="A304" i="59"/>
  <c r="G262" i="59"/>
  <c r="F262" i="59"/>
  <c r="A244" i="59"/>
  <c r="G226" i="59"/>
  <c r="F226" i="59"/>
  <c r="A156" i="59"/>
  <c r="A132" i="59"/>
  <c r="F115" i="59"/>
  <c r="G115" i="59"/>
  <c r="G144" i="59"/>
  <c r="G232" i="59"/>
  <c r="A270" i="59"/>
  <c r="A245" i="59"/>
  <c r="A135" i="59"/>
  <c r="A126" i="59"/>
  <c r="G34" i="59"/>
  <c r="F134" i="59"/>
  <c r="G161" i="59"/>
  <c r="G25" i="59"/>
  <c r="F241" i="59"/>
  <c r="F202" i="59"/>
  <c r="F157" i="59"/>
  <c r="F155" i="59"/>
  <c r="F102" i="59"/>
  <c r="F96" i="59"/>
  <c r="G41" i="59"/>
  <c r="A215" i="68"/>
  <c r="A211" i="68"/>
  <c r="A207" i="68"/>
  <c r="A155" i="68"/>
  <c r="F45" i="68"/>
  <c r="G192" i="68"/>
  <c r="F210" i="68"/>
  <c r="G33" i="68"/>
  <c r="G25" i="68"/>
  <c r="F59" i="68"/>
  <c r="G69" i="68"/>
  <c r="F242" i="68"/>
  <c r="G265" i="68"/>
  <c r="G263" i="68"/>
  <c r="F253" i="68"/>
  <c r="G251" i="68"/>
  <c r="G231" i="68"/>
  <c r="F230" i="68"/>
  <c r="F208" i="68"/>
  <c r="F76" i="68"/>
  <c r="G74" i="68"/>
  <c r="F72" i="68"/>
  <c r="G70" i="68"/>
  <c r="F58" i="68"/>
  <c r="F52" i="68"/>
  <c r="G22" i="68"/>
  <c r="F20" i="68"/>
  <c r="G37" i="68"/>
  <c r="F182" i="68"/>
  <c r="G11" i="68"/>
  <c r="A217" i="68"/>
  <c r="A213" i="68"/>
  <c r="A209" i="68"/>
  <c r="F280" i="68"/>
  <c r="G126" i="68"/>
  <c r="G274" i="68"/>
  <c r="F272" i="68"/>
  <c r="G266" i="68"/>
  <c r="F254" i="68"/>
  <c r="F252" i="68"/>
  <c r="F227" i="68"/>
  <c r="F215" i="68"/>
  <c r="G211" i="68"/>
  <c r="F207" i="68"/>
  <c r="F95" i="68"/>
  <c r="F93" i="68"/>
  <c r="G83" i="68"/>
  <c r="F81" i="68"/>
  <c r="F77" i="68"/>
  <c r="F39" i="68"/>
  <c r="A308" i="68"/>
  <c r="A292" i="68"/>
  <c r="A288" i="68"/>
  <c r="A203" i="68"/>
  <c r="A195" i="68"/>
  <c r="A187" i="68"/>
  <c r="A183" i="68"/>
  <c r="A179" i="68"/>
  <c r="A175" i="68"/>
  <c r="A159" i="68"/>
  <c r="A143" i="68"/>
  <c r="G19" i="68"/>
  <c r="G128" i="68"/>
  <c r="F178" i="68"/>
  <c r="F204" i="68"/>
  <c r="G130" i="68"/>
  <c r="G186" i="68"/>
  <c r="A312" i="68"/>
  <c r="A296" i="68"/>
  <c r="A131" i="68"/>
  <c r="A127" i="68"/>
  <c r="G208" i="68"/>
  <c r="F285" i="68"/>
  <c r="F214" i="68"/>
  <c r="A286" i="68"/>
  <c r="A205" i="68"/>
  <c r="A197" i="68"/>
  <c r="A193" i="68"/>
  <c r="A189" i="68"/>
  <c r="A167" i="68"/>
  <c r="A151" i="68"/>
  <c r="A135" i="68"/>
  <c r="G168" i="68"/>
  <c r="G301" i="68"/>
  <c r="F162" i="68"/>
  <c r="F238" i="68"/>
  <c r="G49" i="68"/>
  <c r="F30" i="68"/>
  <c r="F28" i="68"/>
  <c r="F22" i="68"/>
  <c r="G20" i="68"/>
  <c r="F16" i="68"/>
  <c r="F306" i="68"/>
  <c r="F304" i="68"/>
  <c r="G302" i="68"/>
  <c r="F290" i="68"/>
  <c r="G286" i="68"/>
  <c r="F283" i="68"/>
  <c r="F281" i="68"/>
  <c r="F277" i="68"/>
  <c r="F271" i="68"/>
  <c r="F269" i="68"/>
  <c r="F218" i="68"/>
  <c r="F137" i="68"/>
  <c r="G125" i="68"/>
  <c r="F121" i="68"/>
  <c r="F103" i="68"/>
  <c r="G94" i="68"/>
  <c r="F92" i="68"/>
  <c r="F82" i="68"/>
  <c r="G80" i="68"/>
  <c r="G23" i="68"/>
  <c r="G21" i="68"/>
  <c r="F15" i="68"/>
  <c r="G307" i="68"/>
  <c r="F307" i="68"/>
  <c r="F293" i="68"/>
  <c r="G293" i="68"/>
  <c r="F148" i="68"/>
  <c r="G148" i="68"/>
  <c r="G170" i="68"/>
  <c r="G154" i="68"/>
  <c r="F158" i="68"/>
  <c r="F164" i="68"/>
  <c r="G150" i="68"/>
  <c r="F156" i="68"/>
  <c r="F313" i="68"/>
  <c r="G299" i="68"/>
  <c r="G297" i="68"/>
  <c r="F248" i="68"/>
  <c r="G248" i="68"/>
  <c r="F244" i="68"/>
  <c r="F231" i="68"/>
  <c r="F176" i="68"/>
  <c r="G176" i="68"/>
  <c r="G174" i="68"/>
  <c r="A310" i="68"/>
  <c r="A306" i="68"/>
  <c r="A302" i="68"/>
  <c r="A298" i="68"/>
  <c r="A294" i="68"/>
  <c r="A173" i="68"/>
  <c r="A169" i="68"/>
  <c r="A165" i="68"/>
  <c r="A161" i="68"/>
  <c r="A157" i="68"/>
  <c r="A153" i="68"/>
  <c r="A145" i="68"/>
  <c r="A141" i="68"/>
  <c r="A133" i="68"/>
  <c r="G166" i="68"/>
  <c r="F219" i="68"/>
  <c r="G219" i="68"/>
  <c r="G193" i="68"/>
  <c r="F193" i="68"/>
  <c r="F187" i="68"/>
  <c r="G187" i="68"/>
  <c r="F179" i="68"/>
  <c r="G134" i="68"/>
  <c r="G305" i="68"/>
  <c r="G132" i="68"/>
  <c r="F273" i="68"/>
  <c r="G273" i="68"/>
  <c r="F131" i="68"/>
  <c r="G131" i="68"/>
  <c r="F78" i="68"/>
  <c r="G78" i="68"/>
  <c r="G311" i="68"/>
  <c r="G309" i="68"/>
  <c r="F255" i="68"/>
  <c r="F185" i="68"/>
  <c r="G146" i="68"/>
  <c r="F142" i="68"/>
  <c r="F123" i="68"/>
  <c r="G121" i="68"/>
  <c r="G119" i="68"/>
  <c r="G117" i="68"/>
  <c r="F115" i="68"/>
  <c r="F113" i="68"/>
  <c r="F111" i="68"/>
  <c r="F109" i="68"/>
  <c r="G107" i="68"/>
  <c r="G105" i="68"/>
  <c r="G103" i="68"/>
  <c r="F62" i="68"/>
  <c r="G58" i="68"/>
  <c r="G56" i="68"/>
  <c r="G54" i="68"/>
  <c r="G313" i="68"/>
  <c r="G289" i="68"/>
  <c r="F276" i="68"/>
  <c r="F274" i="68"/>
  <c r="G272" i="68"/>
  <c r="G252" i="68"/>
  <c r="F175" i="68"/>
  <c r="G157" i="68"/>
  <c r="G85" i="68"/>
  <c r="F83" i="68"/>
  <c r="G290" i="68"/>
  <c r="F36" i="68"/>
  <c r="G30" i="68"/>
  <c r="F249" i="68"/>
  <c r="G249" i="68"/>
  <c r="F220" i="68"/>
  <c r="G60" i="68"/>
  <c r="F60" i="68"/>
  <c r="A219" i="68"/>
  <c r="G115" i="68"/>
  <c r="F119" i="68"/>
  <c r="A313" i="68"/>
  <c r="G278" i="68"/>
  <c r="F270" i="68"/>
  <c r="G270" i="68"/>
  <c r="G250" i="68"/>
  <c r="G173" i="68"/>
  <c r="F173" i="68"/>
  <c r="G167" i="68"/>
  <c r="F167" i="68"/>
  <c r="G161" i="68"/>
  <c r="F161" i="68"/>
  <c r="G147" i="68"/>
  <c r="F147" i="68"/>
  <c r="F63" i="68"/>
  <c r="G63" i="68"/>
  <c r="G29" i="68"/>
  <c r="F29" i="68"/>
  <c r="G247" i="68"/>
  <c r="F146" i="68"/>
  <c r="F105" i="68"/>
  <c r="G123" i="68"/>
  <c r="G109" i="68"/>
  <c r="G62" i="68"/>
  <c r="F300" i="68"/>
  <c r="G300" i="68"/>
  <c r="F260" i="68"/>
  <c r="F53" i="68"/>
  <c r="G53" i="68"/>
  <c r="A225" i="68"/>
  <c r="A221" i="68"/>
  <c r="A125" i="68"/>
  <c r="G113" i="68"/>
  <c r="F311" i="68"/>
  <c r="F246" i="68"/>
  <c r="G191" i="68"/>
  <c r="F191" i="68"/>
  <c r="G138" i="68"/>
  <c r="F138" i="68"/>
  <c r="G184" i="67"/>
  <c r="A184" i="67"/>
  <c r="F184" i="67"/>
  <c r="F182" i="67"/>
  <c r="G182" i="67"/>
  <c r="A180" i="67"/>
  <c r="F176" i="67"/>
  <c r="A176" i="67"/>
  <c r="G168" i="67"/>
  <c r="A168" i="67"/>
  <c r="F152" i="67"/>
  <c r="G152" i="67"/>
  <c r="F107" i="67"/>
  <c r="A107" i="67"/>
  <c r="F86" i="67"/>
  <c r="G86" i="67"/>
  <c r="A86" i="67"/>
  <c r="G84" i="67"/>
  <c r="F84" i="67"/>
  <c r="G78" i="67"/>
  <c r="A78" i="67"/>
  <c r="G74" i="67"/>
  <c r="A74" i="67"/>
  <c r="F66" i="67"/>
  <c r="G66" i="67"/>
  <c r="A66" i="67"/>
  <c r="F48" i="67"/>
  <c r="A48" i="67"/>
  <c r="G48" i="67"/>
  <c r="F35" i="67"/>
  <c r="A35" i="67"/>
  <c r="G35" i="67"/>
  <c r="G27" i="67"/>
  <c r="A27" i="67"/>
  <c r="F25" i="67"/>
  <c r="G25" i="67"/>
  <c r="G19" i="67"/>
  <c r="A19" i="67"/>
  <c r="G15" i="67"/>
  <c r="F15" i="67"/>
  <c r="A152" i="67"/>
  <c r="A88" i="67"/>
  <c r="A72" i="67"/>
  <c r="A33" i="67"/>
  <c r="F72" i="67"/>
  <c r="G218" i="67"/>
  <c r="F218" i="67"/>
  <c r="A76" i="67"/>
  <c r="A37" i="67"/>
  <c r="A15" i="67"/>
  <c r="G200" i="67"/>
  <c r="G299" i="67"/>
  <c r="F299" i="67"/>
  <c r="G297" i="67"/>
  <c r="F297" i="67"/>
  <c r="A192" i="67"/>
  <c r="A188" i="67"/>
  <c r="A109" i="67"/>
  <c r="A64" i="67"/>
  <c r="A52" i="67"/>
  <c r="A25" i="67"/>
  <c r="G17" i="67"/>
  <c r="G118" i="67"/>
  <c r="G261" i="67"/>
  <c r="F134" i="67"/>
  <c r="F97" i="67"/>
  <c r="G124" i="67"/>
  <c r="F235" i="67"/>
  <c r="G308" i="67"/>
  <c r="F275" i="67"/>
  <c r="G289" i="67"/>
  <c r="G142" i="67"/>
  <c r="G190" i="67"/>
  <c r="F190" i="67"/>
  <c r="G186" i="67"/>
  <c r="F186" i="67"/>
  <c r="G178" i="67"/>
  <c r="F178" i="67"/>
  <c r="G172" i="67"/>
  <c r="F172" i="67"/>
  <c r="A172" i="67"/>
  <c r="G164" i="67"/>
  <c r="F164" i="67"/>
  <c r="F156" i="67"/>
  <c r="A156" i="67"/>
  <c r="F111" i="67"/>
  <c r="G111" i="67"/>
  <c r="F92" i="67"/>
  <c r="G92" i="67"/>
  <c r="F90" i="67"/>
  <c r="G90" i="67"/>
  <c r="G82" i="67"/>
  <c r="F82" i="67"/>
  <c r="G80" i="67"/>
  <c r="F80" i="67"/>
  <c r="G70" i="67"/>
  <c r="F70" i="67"/>
  <c r="G68" i="67"/>
  <c r="F68" i="67"/>
  <c r="G58" i="67"/>
  <c r="A58" i="67"/>
  <c r="G56" i="67"/>
  <c r="F56" i="67"/>
  <c r="F54" i="67"/>
  <c r="G54" i="67"/>
  <c r="A54" i="67"/>
  <c r="F50" i="67"/>
  <c r="G50" i="67"/>
  <c r="A50" i="67"/>
  <c r="G46" i="67"/>
  <c r="A46" i="67"/>
  <c r="F39" i="67"/>
  <c r="G39" i="67"/>
  <c r="F31" i="67"/>
  <c r="G31" i="67"/>
  <c r="F29" i="67"/>
  <c r="G29" i="67"/>
  <c r="F21" i="67"/>
  <c r="G21" i="67"/>
  <c r="G64" i="67"/>
  <c r="G76" i="67"/>
  <c r="F78" i="67"/>
  <c r="F168" i="67"/>
  <c r="G188" i="67"/>
  <c r="G88" i="67"/>
  <c r="G194" i="67"/>
  <c r="F251" i="67"/>
  <c r="G251" i="67"/>
  <c r="F249" i="67"/>
  <c r="A249" i="67"/>
  <c r="F247" i="67"/>
  <c r="G247" i="67"/>
  <c r="F245" i="67"/>
  <c r="G245" i="67"/>
  <c r="A245" i="67"/>
  <c r="G241" i="67"/>
  <c r="A241" i="67"/>
  <c r="G109" i="67"/>
  <c r="G176" i="67"/>
  <c r="G156" i="67"/>
  <c r="F257" i="67"/>
  <c r="G192" i="67"/>
  <c r="G107" i="67"/>
  <c r="G37" i="67"/>
  <c r="G255" i="67"/>
  <c r="G298" i="67"/>
  <c r="F298" i="67"/>
  <c r="A160" i="67"/>
  <c r="A148" i="67"/>
  <c r="A60" i="67"/>
  <c r="A21" i="67"/>
  <c r="A17" i="67"/>
  <c r="G52" i="67"/>
  <c r="F19" i="67"/>
  <c r="F27" i="67"/>
  <c r="F60" i="67"/>
  <c r="G253" i="67"/>
  <c r="F33" i="67"/>
  <c r="G263" i="67"/>
  <c r="F309" i="67"/>
  <c r="G309" i="67"/>
  <c r="F294" i="67"/>
  <c r="G294" i="67"/>
  <c r="F288" i="67"/>
  <c r="G288" i="67"/>
  <c r="G274" i="67"/>
  <c r="F274" i="67"/>
  <c r="F272" i="67"/>
  <c r="G272" i="67"/>
  <c r="G266" i="67"/>
  <c r="F266" i="67"/>
  <c r="G228" i="67"/>
  <c r="F228" i="67"/>
  <c r="F211" i="67"/>
  <c r="A211" i="67"/>
  <c r="G209" i="67"/>
  <c r="F209" i="67"/>
  <c r="G162" i="67"/>
  <c r="F162" i="67"/>
  <c r="F154" i="67"/>
  <c r="G154" i="67"/>
  <c r="G150" i="67"/>
  <c r="F150" i="67"/>
  <c r="G13" i="67"/>
  <c r="A13" i="67"/>
  <c r="A228" i="67"/>
  <c r="A222" i="67"/>
  <c r="G158" i="67"/>
  <c r="A11" i="67"/>
  <c r="G174" i="67"/>
  <c r="F307" i="67"/>
  <c r="G307" i="67"/>
  <c r="F305" i="67"/>
  <c r="G305" i="67"/>
  <c r="F9" i="67"/>
  <c r="A226" i="67"/>
  <c r="A174" i="67"/>
  <c r="A170" i="67"/>
  <c r="A166" i="67"/>
  <c r="A162" i="67"/>
  <c r="A158" i="67"/>
  <c r="A154" i="67"/>
  <c r="A150" i="67"/>
  <c r="G170" i="67"/>
  <c r="G230" i="67"/>
  <c r="F13" i="67"/>
  <c r="G166" i="67"/>
  <c r="G11" i="67"/>
  <c r="G177" i="67"/>
  <c r="F177" i="67"/>
  <c r="G75" i="67"/>
  <c r="F75" i="67"/>
  <c r="F69" i="67"/>
  <c r="G69" i="67"/>
  <c r="F49" i="67"/>
  <c r="G49" i="67"/>
  <c r="G226" i="67"/>
  <c r="G148" i="67"/>
  <c r="F160" i="67"/>
  <c r="F286" i="67"/>
  <c r="G280" i="67"/>
  <c r="G277" i="67"/>
  <c r="F277" i="67"/>
  <c r="F273" i="67"/>
  <c r="G273" i="67"/>
  <c r="G215" i="67"/>
  <c r="F215" i="67"/>
  <c r="F208" i="67"/>
  <c r="G208" i="67"/>
  <c r="G201" i="67"/>
  <c r="F201" i="67"/>
  <c r="F119" i="67"/>
  <c r="G119" i="67"/>
  <c r="G102" i="67"/>
  <c r="F102" i="67"/>
  <c r="G98" i="67"/>
  <c r="F98" i="67"/>
  <c r="F96" i="67"/>
  <c r="G96" i="67"/>
  <c r="G306" i="67"/>
  <c r="F306" i="67"/>
  <c r="G276" i="67"/>
  <c r="F276" i="67"/>
  <c r="G196" i="67"/>
  <c r="F196" i="67"/>
  <c r="A306" i="67"/>
  <c r="A302" i="67"/>
  <c r="A206" i="67"/>
  <c r="A202" i="67"/>
  <c r="A198" i="67"/>
  <c r="F200" i="67"/>
  <c r="G202" i="67"/>
  <c r="F300" i="67"/>
  <c r="F302" i="67"/>
  <c r="G254" i="67"/>
  <c r="F217" i="67"/>
  <c r="G217" i="67"/>
  <c r="G183" i="67"/>
  <c r="F183" i="67"/>
  <c r="F123" i="67"/>
  <c r="G123" i="67"/>
  <c r="F121" i="67"/>
  <c r="G121" i="67"/>
  <c r="F103" i="67"/>
  <c r="G103" i="67"/>
  <c r="A227" i="67"/>
  <c r="G300" i="67"/>
  <c r="G204" i="67"/>
  <c r="G198" i="67"/>
  <c r="G310" i="67"/>
  <c r="F310" i="67"/>
  <c r="F269" i="67"/>
  <c r="G269" i="67"/>
  <c r="F267" i="67"/>
  <c r="G267" i="67"/>
  <c r="F139" i="67"/>
  <c r="G139" i="67"/>
  <c r="F89" i="67"/>
  <c r="G89" i="67"/>
  <c r="F85" i="67"/>
  <c r="G85" i="67"/>
  <c r="F23" i="67"/>
  <c r="G23" i="67"/>
  <c r="A304" i="67"/>
  <c r="A276" i="67"/>
  <c r="A204" i="67"/>
  <c r="A196" i="67"/>
  <c r="G229" i="67"/>
  <c r="G40" i="67"/>
  <c r="F40" i="67"/>
  <c r="F259" i="67"/>
  <c r="G259" i="67"/>
  <c r="F224" i="67"/>
  <c r="G224" i="67"/>
  <c r="A134" i="67"/>
  <c r="A94" i="67"/>
  <c r="A62" i="67"/>
  <c r="F227" i="67"/>
  <c r="G199" i="67"/>
  <c r="G43" i="67"/>
  <c r="G94" i="67"/>
  <c r="G213" i="67"/>
  <c r="F261" i="67"/>
  <c r="F116" i="67"/>
  <c r="F243" i="67"/>
  <c r="F268" i="67"/>
  <c r="G268" i="67"/>
  <c r="F264" i="67"/>
  <c r="G264" i="67"/>
  <c r="A213" i="67"/>
  <c r="G62" i="67"/>
  <c r="G203" i="67"/>
  <c r="F36" i="67"/>
  <c r="G167" i="67"/>
  <c r="F223" i="67"/>
  <c r="G223" i="67"/>
  <c r="A252" i="67"/>
  <c r="A224" i="67"/>
  <c r="A116" i="67"/>
  <c r="G278" i="67"/>
  <c r="G144" i="67"/>
  <c r="G206" i="67"/>
  <c r="G141" i="67"/>
  <c r="F141" i="67"/>
  <c r="G9" i="41"/>
  <c r="T9" i="41"/>
  <c r="A272" i="41"/>
  <c r="A78" i="41"/>
  <c r="G151" i="41"/>
  <c r="F222" i="41"/>
  <c r="G183" i="41"/>
  <c r="G147" i="41"/>
  <c r="A253" i="41"/>
  <c r="F82" i="41"/>
  <c r="G80" i="41"/>
  <c r="F249" i="41"/>
  <c r="F161" i="41"/>
  <c r="A290" i="41"/>
  <c r="A283" i="41"/>
  <c r="A270" i="41"/>
  <c r="A236" i="41"/>
  <c r="A205" i="41"/>
  <c r="A149" i="41"/>
  <c r="G74" i="41"/>
  <c r="G82" i="41"/>
  <c r="F221" i="41"/>
  <c r="F149" i="41"/>
  <c r="F286" i="41"/>
  <c r="F292" i="41"/>
  <c r="F268" i="41"/>
  <c r="A165" i="41"/>
  <c r="A151" i="41"/>
  <c r="A298" i="41"/>
  <c r="A294" i="41"/>
  <c r="A288" i="41"/>
  <c r="A268" i="41"/>
  <c r="A240" i="41"/>
  <c r="A209" i="41"/>
  <c r="A182" i="41"/>
  <c r="A163" i="41"/>
  <c r="A157" i="41"/>
  <c r="A153" i="41"/>
  <c r="G78" i="41"/>
  <c r="F61" i="41"/>
  <c r="F288" i="41"/>
  <c r="G163" i="41"/>
  <c r="G215" i="41"/>
  <c r="G157" i="41"/>
  <c r="G298" i="41"/>
  <c r="G283" i="41"/>
  <c r="G95" i="41"/>
  <c r="G219" i="41"/>
  <c r="F219" i="41"/>
  <c r="G217" i="41"/>
  <c r="A217" i="41"/>
  <c r="G178" i="41"/>
  <c r="F178" i="41"/>
  <c r="A178" i="41"/>
  <c r="F63" i="41"/>
  <c r="A63" i="41"/>
  <c r="G230" i="41"/>
  <c r="F230" i="41"/>
  <c r="A230" i="41"/>
  <c r="G226" i="41"/>
  <c r="A226" i="41"/>
  <c r="F191" i="41"/>
  <c r="G191" i="41"/>
  <c r="G68" i="41"/>
  <c r="A68" i="41"/>
  <c r="A302" i="41"/>
  <c r="A297" i="41"/>
  <c r="A289" i="41"/>
  <c r="A258" i="41"/>
  <c r="A232" i="41"/>
  <c r="A211" i="41"/>
  <c r="A191" i="41"/>
  <c r="A187" i="41"/>
  <c r="A159" i="41"/>
  <c r="A112" i="41"/>
  <c r="G123" i="41"/>
  <c r="F189" i="41"/>
  <c r="F217" i="41"/>
  <c r="G293" i="41"/>
  <c r="F304" i="41"/>
  <c r="G131" i="41"/>
  <c r="G280" i="41"/>
  <c r="F280" i="41"/>
  <c r="A280" i="41"/>
  <c r="F241" i="41"/>
  <c r="G241" i="41"/>
  <c r="G239" i="41"/>
  <c r="A239" i="41"/>
  <c r="F235" i="41"/>
  <c r="A235" i="41"/>
  <c r="A306" i="41"/>
  <c r="A300" i="41"/>
  <c r="A215" i="41"/>
  <c r="A91" i="41"/>
  <c r="A33" i="41"/>
  <c r="G108" i="41"/>
  <c r="F205" i="41"/>
  <c r="G209" i="41"/>
  <c r="G63" i="41"/>
  <c r="G159" i="41"/>
  <c r="F146" i="41"/>
  <c r="G211" i="41"/>
  <c r="F226" i="41"/>
  <c r="G299" i="41"/>
  <c r="F299" i="41"/>
  <c r="G285" i="41"/>
  <c r="A285" i="41"/>
  <c r="F248" i="41"/>
  <c r="A248" i="41"/>
  <c r="G194" i="41"/>
  <c r="F194" i="41"/>
  <c r="G167" i="41"/>
  <c r="F167" i="41"/>
  <c r="G101" i="41"/>
  <c r="F101" i="41"/>
  <c r="F252" i="41"/>
  <c r="F158" i="41"/>
  <c r="G303" i="41"/>
  <c r="F303" i="41"/>
  <c r="A291" i="41"/>
  <c r="A176" i="41"/>
  <c r="A172" i="41"/>
  <c r="A103" i="41"/>
  <c r="A32" i="41"/>
  <c r="G10" i="41"/>
  <c r="F96" i="41"/>
  <c r="F133" i="41"/>
  <c r="F172" i="41"/>
  <c r="F305" i="41"/>
  <c r="G301" i="41"/>
  <c r="G176" i="41"/>
  <c r="F264" i="41"/>
  <c r="F25" i="41"/>
  <c r="F76" i="41"/>
  <c r="G310" i="41"/>
  <c r="F310" i="41"/>
  <c r="G238" i="41"/>
  <c r="F238" i="41"/>
  <c r="G155" i="41"/>
  <c r="F155" i="41"/>
  <c r="F15" i="41"/>
  <c r="G15" i="41"/>
  <c r="A305" i="41"/>
  <c r="A271" i="41"/>
  <c r="A135" i="41"/>
  <c r="A76" i="41"/>
  <c r="A72" i="41"/>
  <c r="A39" i="41"/>
  <c r="A27" i="41"/>
  <c r="G32" i="41"/>
  <c r="G184" i="41"/>
  <c r="G251" i="41"/>
  <c r="G256" i="41"/>
  <c r="G264" i="41"/>
  <c r="F271" i="41"/>
  <c r="G39" i="41"/>
  <c r="G267" i="41"/>
  <c r="F285" i="41"/>
  <c r="G21" i="41"/>
  <c r="G162" i="41"/>
  <c r="F174" i="41"/>
  <c r="F243" i="41"/>
  <c r="G160" i="41"/>
  <c r="F160" i="41"/>
  <c r="G57" i="41"/>
  <c r="F57" i="41"/>
  <c r="A274" i="41"/>
  <c r="A251" i="41"/>
  <c r="A243" i="41"/>
  <c r="A218" i="41"/>
  <c r="A174" i="41"/>
  <c r="A162" i="41"/>
  <c r="A146" i="41"/>
  <c r="A47" i="41"/>
  <c r="G72" i="41"/>
  <c r="F153" i="41"/>
  <c r="F229" i="41"/>
  <c r="F297" i="41"/>
  <c r="F177" i="41"/>
  <c r="F13" i="41"/>
  <c r="G27" i="41"/>
  <c r="G223" i="41"/>
  <c r="F218" i="41"/>
  <c r="G306" i="41"/>
  <c r="F291" i="41"/>
  <c r="G247" i="41"/>
  <c r="F247" i="41"/>
  <c r="F143" i="41"/>
  <c r="G143" i="41"/>
  <c r="F139" i="41"/>
  <c r="G139" i="41"/>
  <c r="G135" i="41"/>
  <c r="G88" i="41"/>
  <c r="F88" i="41"/>
  <c r="G23" i="41"/>
  <c r="G77" i="41"/>
  <c r="A296" i="41"/>
  <c r="A281" i="41"/>
  <c r="A180" i="41"/>
  <c r="A93" i="41"/>
  <c r="A57" i="41"/>
  <c r="G70" i="41"/>
  <c r="F239" i="41"/>
  <c r="G281" i="41"/>
  <c r="G296" i="41"/>
  <c r="G59" i="41"/>
  <c r="F67" i="41"/>
  <c r="G214" i="41"/>
  <c r="F214" i="41"/>
  <c r="G199" i="41"/>
  <c r="F199" i="41"/>
  <c r="G175" i="41"/>
  <c r="F175" i="41"/>
  <c r="G170" i="41"/>
  <c r="F170" i="41"/>
  <c r="G295" i="41"/>
  <c r="F295" i="41"/>
  <c r="G234" i="41"/>
  <c r="F234" i="41"/>
  <c r="A17" i="41"/>
  <c r="G182" i="41"/>
  <c r="F274" i="41"/>
  <c r="G17" i="41"/>
  <c r="G307" i="41"/>
  <c r="F307" i="41"/>
  <c r="F250" i="41"/>
  <c r="G250" i="41"/>
  <c r="F85" i="41"/>
  <c r="G85" i="41"/>
  <c r="F269" i="41"/>
  <c r="G269" i="41"/>
  <c r="G97" i="41"/>
  <c r="F97" i="41"/>
  <c r="A279" i="41"/>
  <c r="A86" i="41"/>
  <c r="A59" i="41"/>
  <c r="G93" i="41"/>
  <c r="G294" i="41"/>
  <c r="F179" i="41"/>
  <c r="G186" i="41"/>
  <c r="F186" i="41"/>
  <c r="G150" i="41"/>
  <c r="F150" i="41"/>
  <c r="G110" i="41"/>
  <c r="F110" i="41"/>
  <c r="F203" i="41"/>
  <c r="G282" i="41"/>
  <c r="G261" i="41"/>
  <c r="F55" i="41"/>
  <c r="A269" i="41"/>
  <c r="A213" i="41"/>
  <c r="A181" i="41"/>
  <c r="A177" i="41"/>
  <c r="A16" i="41"/>
  <c r="S1" i="41"/>
  <c r="G136" i="41"/>
  <c r="F181" i="41"/>
  <c r="F213" i="41"/>
  <c r="F83" i="41"/>
  <c r="G284" i="41"/>
  <c r="F284" i="41"/>
  <c r="G278" i="41"/>
  <c r="F278" i="41"/>
  <c r="G262" i="41"/>
  <c r="F262" i="41"/>
  <c r="F210" i="41"/>
  <c r="G210" i="41"/>
  <c r="G207" i="41"/>
  <c r="F207" i="41"/>
  <c r="F266" i="41"/>
  <c r="G266" i="41"/>
  <c r="G263" i="41"/>
  <c r="F263" i="41"/>
  <c r="F41" i="41"/>
  <c r="G41" i="41"/>
  <c r="G11" i="41"/>
  <c r="A11" i="41"/>
  <c r="F11" i="41"/>
  <c r="A263" i="41"/>
  <c r="A99" i="41"/>
  <c r="A87" i="41"/>
  <c r="A83" i="41"/>
  <c r="A67" i="41"/>
  <c r="F70" i="41"/>
  <c r="F87" i="41"/>
  <c r="F236" i="41"/>
  <c r="F302" i="41"/>
  <c r="G99" i="41"/>
  <c r="F308" i="41"/>
  <c r="G308" i="41"/>
  <c r="F127" i="41"/>
  <c r="G127" i="41"/>
  <c r="G94" i="41"/>
  <c r="F94" i="41"/>
  <c r="A308" i="41"/>
  <c r="A286" i="41"/>
  <c r="A266" i="41"/>
  <c r="A106" i="41"/>
  <c r="G16" i="41"/>
  <c r="G106" i="41"/>
  <c r="F206" i="41"/>
  <c r="G206" i="41"/>
  <c r="F202" i="41"/>
  <c r="G202" i="41"/>
  <c r="G289" i="41"/>
  <c r="G279" i="41"/>
  <c r="G258" i="41"/>
  <c r="F245" i="41"/>
  <c r="F142" i="41"/>
  <c r="G142" i="41"/>
  <c r="G122" i="41"/>
  <c r="F122" i="41"/>
  <c r="G90" i="41"/>
  <c r="F90" i="41"/>
  <c r="G52" i="41"/>
  <c r="F52" i="41"/>
  <c r="F126" i="41"/>
  <c r="G126" i="41"/>
  <c r="F113" i="41"/>
  <c r="G113" i="41"/>
  <c r="F109" i="41"/>
  <c r="G109" i="41"/>
  <c r="G111" i="41"/>
  <c r="F111" i="41"/>
  <c r="G105" i="41"/>
  <c r="F105" i="41"/>
  <c r="G73" i="41"/>
  <c r="F73" i="41"/>
  <c r="G37" i="41"/>
  <c r="F37" i="41"/>
  <c r="W260" i="72"/>
  <c r="W295" i="72"/>
  <c r="W303" i="72"/>
  <c r="W307" i="72"/>
  <c r="AK260" i="72"/>
  <c r="X51" i="72"/>
  <c r="AL51" i="72"/>
  <c r="AX51" i="72"/>
  <c r="AE55" i="72"/>
  <c r="AR55" i="72"/>
  <c r="X59" i="72"/>
  <c r="AL59" i="72"/>
  <c r="AX59" i="72"/>
  <c r="AE63" i="72"/>
  <c r="X67" i="72"/>
  <c r="AL67" i="72"/>
  <c r="AX67" i="72"/>
  <c r="AE71" i="72"/>
  <c r="AR71" i="72"/>
  <c r="X75" i="72"/>
  <c r="AL75" i="72"/>
  <c r="AX75" i="72"/>
  <c r="X83" i="72"/>
  <c r="AL83" i="72"/>
  <c r="AX83" i="72"/>
  <c r="AE87" i="72"/>
  <c r="AR87" i="72"/>
  <c r="X91" i="72"/>
  <c r="AL91" i="72"/>
  <c r="AX91" i="72"/>
  <c r="X122" i="72"/>
  <c r="AE122" i="72"/>
  <c r="AL122" i="72"/>
  <c r="AR122" i="72"/>
  <c r="AX122" i="72"/>
  <c r="AL130" i="72"/>
  <c r="AW132" i="72"/>
  <c r="X138" i="72"/>
  <c r="AE138" i="72"/>
  <c r="AL138" i="72"/>
  <c r="AR138" i="72"/>
  <c r="AX138" i="72"/>
  <c r="AX18" i="72"/>
  <c r="AL26" i="72"/>
  <c r="X34" i="72"/>
  <c r="AD36" i="72"/>
  <c r="AQ36" i="72"/>
  <c r="X42" i="72"/>
  <c r="AL42" i="72"/>
  <c r="AX42" i="72"/>
  <c r="AE97" i="72"/>
  <c r="X101" i="72"/>
  <c r="AL101" i="72"/>
  <c r="AX101" i="72"/>
  <c r="X109" i="72"/>
  <c r="AL109" i="72"/>
  <c r="AX109" i="72"/>
  <c r="AE96" i="72"/>
  <c r="AR96" i="72"/>
  <c r="W98" i="72"/>
  <c r="AE113" i="72"/>
  <c r="AR113" i="72"/>
  <c r="X115" i="72"/>
  <c r="AL115" i="72"/>
  <c r="AX115" i="72"/>
  <c r="X127" i="72"/>
  <c r="AL127" i="72"/>
  <c r="AX127" i="72"/>
  <c r="X129" i="72"/>
  <c r="AR129" i="72"/>
  <c r="X131" i="72"/>
  <c r="AL131" i="72"/>
  <c r="AX131" i="72"/>
  <c r="AL143" i="72"/>
  <c r="AL151" i="72"/>
  <c r="AR159" i="72"/>
  <c r="X167" i="72"/>
  <c r="AL167" i="72"/>
  <c r="AX167" i="72"/>
  <c r="AK169" i="72"/>
  <c r="X175" i="72"/>
  <c r="AL175" i="72"/>
  <c r="AX175" i="72"/>
  <c r="AE183" i="72"/>
  <c r="AR183" i="72"/>
  <c r="AK185" i="72"/>
  <c r="AE191" i="72"/>
  <c r="AR191" i="72"/>
  <c r="X195" i="72"/>
  <c r="AL195" i="72"/>
  <c r="AX195" i="72"/>
  <c r="AE199" i="72"/>
  <c r="AR199" i="72"/>
  <c r="X203" i="72"/>
  <c r="AL203" i="72"/>
  <c r="AX203" i="72"/>
  <c r="AW236" i="72"/>
  <c r="W252" i="72"/>
  <c r="AW252" i="72"/>
  <c r="AD264" i="72"/>
  <c r="AQ264" i="72"/>
  <c r="W268" i="72"/>
  <c r="AK268" i="72"/>
  <c r="AW268" i="72"/>
  <c r="AD272" i="72"/>
  <c r="AQ272" i="72"/>
  <c r="W276" i="72"/>
  <c r="AK276" i="72"/>
  <c r="AW276" i="72"/>
  <c r="AD280" i="72"/>
  <c r="AQ280" i="72"/>
  <c r="W284" i="72"/>
  <c r="AK284" i="72"/>
  <c r="AW284" i="72"/>
  <c r="AD288" i="72"/>
  <c r="AQ288" i="72"/>
  <c r="W292" i="72"/>
  <c r="AK292" i="72"/>
  <c r="AW292" i="72"/>
  <c r="AL44" i="72"/>
  <c r="X46" i="72"/>
  <c r="AL46" i="72"/>
  <c r="AX46" i="72"/>
  <c r="X48" i="72"/>
  <c r="AX48" i="72"/>
  <c r="W52" i="72"/>
  <c r="AK52" i="72"/>
  <c r="AW52" i="72"/>
  <c r="W56" i="72"/>
  <c r="AK56" i="72"/>
  <c r="AW56" i="72"/>
  <c r="AE74" i="72"/>
  <c r="AR74" i="72"/>
  <c r="AL76" i="72"/>
  <c r="X80" i="72"/>
  <c r="AX80" i="72"/>
  <c r="W82" i="72"/>
  <c r="AK82" i="72"/>
  <c r="AW82" i="72"/>
  <c r="AD84" i="72"/>
  <c r="AQ84" i="72"/>
  <c r="W86" i="72"/>
  <c r="AK86" i="72"/>
  <c r="AW86" i="72"/>
  <c r="AD88" i="72"/>
  <c r="AQ88" i="72"/>
  <c r="AL211" i="72"/>
  <c r="AR304" i="72"/>
  <c r="AL308" i="72"/>
  <c r="W190" i="72"/>
  <c r="AK190" i="72"/>
  <c r="AW190" i="72"/>
  <c r="AE194" i="72"/>
  <c r="AE217" i="72"/>
  <c r="AR225" i="72"/>
  <c r="AL229" i="72"/>
  <c r="X237" i="72"/>
  <c r="AR241" i="72"/>
  <c r="AE249" i="72"/>
  <c r="AX253" i="72"/>
  <c r="AR257" i="72"/>
  <c r="AL261" i="72"/>
  <c r="AE265" i="72"/>
  <c r="X269" i="72"/>
  <c r="AX269" i="72"/>
  <c r="AR273" i="72"/>
  <c r="AE277" i="72"/>
  <c r="AL281" i="72"/>
  <c r="X285" i="72"/>
  <c r="AL293" i="72"/>
  <c r="AE210" i="72"/>
  <c r="X295" i="72"/>
  <c r="X299" i="72"/>
  <c r="AL299" i="72"/>
  <c r="AX299" i="72"/>
  <c r="X303" i="72"/>
  <c r="AE303" i="72"/>
  <c r="AL303" i="72"/>
  <c r="AR303" i="72"/>
  <c r="AX303" i="72"/>
  <c r="X307" i="72"/>
  <c r="AL307" i="72"/>
  <c r="AX307" i="72"/>
  <c r="AX112" i="72"/>
  <c r="AL120" i="72"/>
  <c r="AD122" i="72"/>
  <c r="X128" i="72"/>
  <c r="AK130" i="72"/>
  <c r="AW138" i="72"/>
  <c r="AD10" i="72"/>
  <c r="AE16" i="72"/>
  <c r="AR16" i="72"/>
  <c r="AE32" i="72"/>
  <c r="AL32" i="72"/>
  <c r="AR32" i="72"/>
  <c r="AD34" i="72"/>
  <c r="W34" i="72"/>
  <c r="AK34" i="72"/>
  <c r="AQ34" i="72"/>
  <c r="AW34" i="72"/>
  <c r="AR40" i="72"/>
  <c r="W101" i="72"/>
  <c r="AW101" i="72"/>
  <c r="AQ105" i="72"/>
  <c r="AK109" i="72"/>
  <c r="AE11" i="72"/>
  <c r="AL11" i="72"/>
  <c r="AR11" i="72"/>
  <c r="AL15" i="72"/>
  <c r="AR19" i="72"/>
  <c r="AE27" i="72"/>
  <c r="AL27" i="72"/>
  <c r="AR27" i="72"/>
  <c r="AX31" i="72"/>
  <c r="X35" i="72"/>
  <c r="AE35" i="72"/>
  <c r="AX39" i="72"/>
  <c r="AE43" i="72"/>
  <c r="AL43" i="72"/>
  <c r="AR43" i="72"/>
  <c r="W96" i="72"/>
  <c r="AD96" i="72"/>
  <c r="AK96" i="72"/>
  <c r="AW96" i="72"/>
  <c r="X102" i="72"/>
  <c r="W104" i="72"/>
  <c r="AK104" i="72"/>
  <c r="AQ104" i="72"/>
  <c r="AW104" i="72"/>
  <c r="AE110" i="72"/>
  <c r="AL110" i="72"/>
  <c r="AR110" i="72"/>
  <c r="W113" i="72"/>
  <c r="AD115" i="72"/>
  <c r="W129" i="72"/>
  <c r="AD129" i="72"/>
  <c r="AK129" i="72"/>
  <c r="AW129" i="72"/>
  <c r="W131" i="72"/>
  <c r="AD131" i="72"/>
  <c r="AQ131" i="72"/>
  <c r="AW131" i="72"/>
  <c r="AD143" i="72"/>
  <c r="AK143" i="72"/>
  <c r="AQ143" i="72"/>
  <c r="AE149" i="72"/>
  <c r="W151" i="72"/>
  <c r="AD151" i="72"/>
  <c r="AQ151" i="72"/>
  <c r="AW151" i="72"/>
  <c r="AR157" i="72"/>
  <c r="AD159" i="72"/>
  <c r="AK159" i="72"/>
  <c r="AQ159" i="72"/>
  <c r="W167" i="72"/>
  <c r="AD167" i="72"/>
  <c r="AQ167" i="72"/>
  <c r="AW167" i="72"/>
  <c r="AR173" i="72"/>
  <c r="AR189" i="72"/>
  <c r="W195" i="72"/>
  <c r="W199" i="72"/>
  <c r="W203" i="72"/>
  <c r="AE214" i="72"/>
  <c r="X218" i="72"/>
  <c r="AE218" i="72"/>
  <c r="AL218" i="72"/>
  <c r="AX218" i="72"/>
  <c r="AE222" i="72"/>
  <c r="X226" i="72"/>
  <c r="AL226" i="72"/>
  <c r="AR226" i="72"/>
  <c r="AX226" i="72"/>
  <c r="AL230" i="72"/>
  <c r="X234" i="72"/>
  <c r="AE234" i="72"/>
  <c r="AL234" i="72"/>
  <c r="AX234" i="72"/>
  <c r="AR238" i="72"/>
  <c r="X242" i="72"/>
  <c r="AL242" i="72"/>
  <c r="AR242" i="72"/>
  <c r="AX242" i="72"/>
  <c r="AE246" i="72"/>
  <c r="AL246" i="72"/>
  <c r="AR246" i="72"/>
  <c r="AE262" i="72"/>
  <c r="AL262" i="72"/>
  <c r="AR262" i="72"/>
  <c r="X266" i="72"/>
  <c r="AE266" i="72"/>
  <c r="AL266" i="72"/>
  <c r="AX266" i="72"/>
  <c r="X270" i="72"/>
  <c r="AE270" i="72"/>
  <c r="AR270" i="72"/>
  <c r="AX270" i="72"/>
  <c r="X274" i="72"/>
  <c r="AE274" i="72"/>
  <c r="AR274" i="72"/>
  <c r="AX274" i="72"/>
  <c r="AE278" i="72"/>
  <c r="AL282" i="72"/>
  <c r="AE286" i="72"/>
  <c r="X290" i="72"/>
  <c r="AX290" i="72"/>
  <c r="AR294" i="72"/>
  <c r="W44" i="72"/>
  <c r="AD44" i="72"/>
  <c r="AK44" i="72"/>
  <c r="AQ44" i="72"/>
  <c r="AW44" i="72"/>
  <c r="AQ46" i="72"/>
  <c r="W48" i="72"/>
  <c r="AD48" i="72"/>
  <c r="AK48" i="72"/>
  <c r="AQ48" i="72"/>
  <c r="AW48" i="72"/>
  <c r="X66" i="72"/>
  <c r="AE66" i="72"/>
  <c r="AL66" i="72"/>
  <c r="AR66" i="72"/>
  <c r="AX66" i="72"/>
  <c r="X68" i="72"/>
  <c r="AE68" i="72"/>
  <c r="AL68" i="72"/>
  <c r="AR68" i="72"/>
  <c r="AX68" i="72"/>
  <c r="X70" i="72"/>
  <c r="AE70" i="72"/>
  <c r="AL70" i="72"/>
  <c r="AR70" i="72"/>
  <c r="AX70" i="72"/>
  <c r="X72" i="72"/>
  <c r="AE72" i="72"/>
  <c r="AL72" i="72"/>
  <c r="AR72" i="72"/>
  <c r="AX72" i="72"/>
  <c r="AD74" i="72"/>
  <c r="AQ78" i="72"/>
  <c r="W80" i="72"/>
  <c r="AD80" i="72"/>
  <c r="AK80" i="72"/>
  <c r="AQ80" i="72"/>
  <c r="AW80" i="72"/>
  <c r="W207" i="72"/>
  <c r="AD207" i="72"/>
  <c r="AK207" i="72"/>
  <c r="AQ207" i="72"/>
  <c r="AW207" i="72"/>
  <c r="W211" i="72"/>
  <c r="AD211" i="72"/>
  <c r="AK211" i="72"/>
  <c r="AQ211" i="72"/>
  <c r="AW211" i="72"/>
  <c r="W296" i="72"/>
  <c r="AK296" i="72"/>
  <c r="AD296" i="72"/>
  <c r="AQ296" i="72"/>
  <c r="AW296" i="72"/>
  <c r="W300" i="72"/>
  <c r="AD300" i="72"/>
  <c r="AK300" i="72"/>
  <c r="AQ300" i="72"/>
  <c r="AW300" i="72"/>
  <c r="W304" i="72"/>
  <c r="AD304" i="72"/>
  <c r="AK304" i="72"/>
  <c r="AQ304" i="72"/>
  <c r="AW304" i="72"/>
  <c r="W308" i="72"/>
  <c r="AD308" i="72"/>
  <c r="AK308" i="72"/>
  <c r="AQ308" i="72"/>
  <c r="AW308" i="72"/>
  <c r="AE144" i="72"/>
  <c r="X146" i="72"/>
  <c r="AE146" i="72"/>
  <c r="AL146" i="72"/>
  <c r="AR146" i="72"/>
  <c r="AX146" i="72"/>
  <c r="AR148" i="72"/>
  <c r="X150" i="72"/>
  <c r="AE150" i="72"/>
  <c r="AL150" i="72"/>
  <c r="AR150" i="72"/>
  <c r="AX150" i="72"/>
  <c r="AE152" i="72"/>
  <c r="X154" i="72"/>
  <c r="AE154" i="72"/>
  <c r="AL154" i="72"/>
  <c r="AR154" i="72"/>
  <c r="AX154" i="72"/>
  <c r="AR156" i="72"/>
  <c r="X158" i="72"/>
  <c r="AE158" i="72"/>
  <c r="AL158" i="72"/>
  <c r="AR158" i="72"/>
  <c r="AX158" i="72"/>
  <c r="AE160" i="72"/>
  <c r="X162" i="72"/>
  <c r="AE162" i="72"/>
  <c r="AL162" i="72"/>
  <c r="AR162" i="72"/>
  <c r="AX162" i="72"/>
  <c r="AR164" i="72"/>
  <c r="X166" i="72"/>
  <c r="AE166" i="72"/>
  <c r="AL166" i="72"/>
  <c r="AR166" i="72"/>
  <c r="AX166" i="72"/>
  <c r="AE168" i="72"/>
  <c r="X170" i="72"/>
  <c r="AE170" i="72"/>
  <c r="AL170" i="72"/>
  <c r="AR170" i="72"/>
  <c r="AX170" i="72"/>
  <c r="AR172" i="72"/>
  <c r="X174" i="72"/>
  <c r="AE174" i="72"/>
  <c r="AL174" i="72"/>
  <c r="AR174" i="72"/>
  <c r="AX174" i="72"/>
  <c r="AE176" i="72"/>
  <c r="X178" i="72"/>
  <c r="AE178" i="72"/>
  <c r="AL178" i="72"/>
  <c r="AR178" i="72"/>
  <c r="AX178" i="72"/>
  <c r="AD180" i="72"/>
  <c r="X186" i="72"/>
  <c r="AE186" i="72"/>
  <c r="AL186" i="72"/>
  <c r="AR186" i="72"/>
  <c r="AX186" i="72"/>
  <c r="AQ188" i="72"/>
  <c r="W194" i="72"/>
  <c r="AD194" i="72"/>
  <c r="AK194" i="72"/>
  <c r="AQ194" i="72"/>
  <c r="AW194" i="72"/>
  <c r="W198" i="72"/>
  <c r="AD198" i="72"/>
  <c r="AK198" i="72"/>
  <c r="AQ198" i="72"/>
  <c r="AW198" i="72"/>
  <c r="W202" i="72"/>
  <c r="AD202" i="72"/>
  <c r="AK202" i="72"/>
  <c r="AQ202" i="72"/>
  <c r="AW202" i="72"/>
  <c r="W206" i="72"/>
  <c r="AD206" i="72"/>
  <c r="AK206" i="72"/>
  <c r="AQ206" i="72"/>
  <c r="AW206" i="72"/>
  <c r="W217" i="72"/>
  <c r="AQ217" i="72"/>
  <c r="AW217" i="72"/>
  <c r="AK225" i="72"/>
  <c r="AQ225" i="72"/>
  <c r="W229" i="72"/>
  <c r="AD229" i="72"/>
  <c r="AK229" i="72"/>
  <c r="AQ229" i="72"/>
  <c r="AW229" i="72"/>
  <c r="W233" i="72"/>
  <c r="AD233" i="72"/>
  <c r="AK233" i="72"/>
  <c r="AQ233" i="72"/>
  <c r="AW233" i="72"/>
  <c r="W237" i="72"/>
  <c r="AD237" i="72"/>
  <c r="AK237" i="72"/>
  <c r="AQ237" i="72"/>
  <c r="AW237" i="72"/>
  <c r="W245" i="72"/>
  <c r="AD245" i="72"/>
  <c r="AK245" i="72"/>
  <c r="AQ245" i="72"/>
  <c r="AW245" i="72"/>
  <c r="W249" i="72"/>
  <c r="AD249" i="72"/>
  <c r="AK249" i="72"/>
  <c r="AQ249" i="72"/>
  <c r="AW249" i="72"/>
  <c r="W253" i="72"/>
  <c r="AD253" i="72"/>
  <c r="AK253" i="72"/>
  <c r="AQ253" i="72"/>
  <c r="AW253" i="72"/>
  <c r="W257" i="72"/>
  <c r="AQ257" i="72"/>
  <c r="AW257" i="72"/>
  <c r="AK261" i="72"/>
  <c r="AQ261" i="72"/>
  <c r="AD265" i="72"/>
  <c r="AK265" i="72"/>
  <c r="W273" i="72"/>
  <c r="AD273" i="72"/>
  <c r="AK273" i="72"/>
  <c r="AQ273" i="72"/>
  <c r="AW273" i="72"/>
  <c r="AK277" i="72"/>
  <c r="AQ277" i="72"/>
  <c r="AD281" i="72"/>
  <c r="AK281" i="72"/>
  <c r="W285" i="72"/>
  <c r="AD285" i="72"/>
  <c r="AK285" i="72"/>
  <c r="AQ285" i="72"/>
  <c r="AW285" i="72"/>
  <c r="W293" i="72"/>
  <c r="AD293" i="72"/>
  <c r="AK293" i="72"/>
  <c r="AQ293" i="72"/>
  <c r="AW293" i="72"/>
  <c r="W210" i="72"/>
  <c r="AD210" i="72"/>
  <c r="AK210" i="72"/>
  <c r="AQ210" i="72"/>
  <c r="AW210" i="72"/>
  <c r="AQ295" i="72"/>
  <c r="AK295" i="72"/>
  <c r="AW295" i="72"/>
  <c r="AQ299" i="72"/>
  <c r="AK299" i="72"/>
  <c r="AW299" i="72"/>
  <c r="AQ303" i="72"/>
  <c r="AK303" i="72"/>
  <c r="AW303" i="72"/>
  <c r="AQ307" i="72"/>
  <c r="AK307" i="72"/>
  <c r="AW307" i="72"/>
  <c r="X49" i="72"/>
  <c r="AE49" i="72"/>
  <c r="AL49" i="72"/>
  <c r="AR49" i="72"/>
  <c r="AX49" i="72"/>
  <c r="X53" i="72"/>
  <c r="AE53" i="72"/>
  <c r="AL53" i="72"/>
  <c r="AR53" i="72"/>
  <c r="AX53" i="72"/>
  <c r="X57" i="72"/>
  <c r="AR57" i="72"/>
  <c r="AX57" i="72"/>
  <c r="X61" i="72"/>
  <c r="AE61" i="72"/>
  <c r="AL61" i="72"/>
  <c r="AR61" i="72"/>
  <c r="AX61" i="72"/>
  <c r="X65" i="72"/>
  <c r="AE65" i="72"/>
  <c r="AL65" i="72"/>
  <c r="AR65" i="72"/>
  <c r="AX65" i="72"/>
  <c r="AE69" i="72"/>
  <c r="X69" i="72"/>
  <c r="AL69" i="72"/>
  <c r="AR69" i="72"/>
  <c r="AX69" i="72"/>
  <c r="X73" i="72"/>
  <c r="AR73" i="72"/>
  <c r="AX73" i="72"/>
  <c r="X77" i="72"/>
  <c r="AE77" i="72"/>
  <c r="AL77" i="72"/>
  <c r="AR77" i="72"/>
  <c r="AX77" i="72"/>
  <c r="X81" i="72"/>
  <c r="AE81" i="72"/>
  <c r="AL81" i="72"/>
  <c r="AR81" i="72"/>
  <c r="AX81" i="72"/>
  <c r="X85" i="72"/>
  <c r="AE85" i="72"/>
  <c r="AL85" i="72"/>
  <c r="AR85" i="72"/>
  <c r="AX85" i="72"/>
  <c r="X89" i="72"/>
  <c r="AR89" i="72"/>
  <c r="AX89" i="72"/>
  <c r="X93" i="72"/>
  <c r="AE93" i="72"/>
  <c r="AL93" i="72"/>
  <c r="AR93" i="72"/>
  <c r="AX93" i="72"/>
  <c r="W112" i="72"/>
  <c r="AD112" i="72"/>
  <c r="AK112" i="72"/>
  <c r="AQ112" i="72"/>
  <c r="AW112" i="72"/>
  <c r="X118" i="72"/>
  <c r="AE118" i="72"/>
  <c r="AL118" i="72"/>
  <c r="AR118" i="72"/>
  <c r="AX118" i="72"/>
  <c r="W120" i="72"/>
  <c r="AQ120" i="72"/>
  <c r="AW120" i="72"/>
  <c r="X126" i="72"/>
  <c r="AE126" i="72"/>
  <c r="AL126" i="72"/>
  <c r="AR126" i="72"/>
  <c r="AX126" i="72"/>
  <c r="W128" i="72"/>
  <c r="AD128" i="72"/>
  <c r="AK128" i="72"/>
  <c r="AQ128" i="72"/>
  <c r="AW128" i="72"/>
  <c r="X134" i="72"/>
  <c r="AE134" i="72"/>
  <c r="AL134" i="72"/>
  <c r="AR134" i="72"/>
  <c r="AX134" i="72"/>
  <c r="AW136" i="72"/>
  <c r="AD142" i="72"/>
  <c r="AE30" i="72"/>
  <c r="AL30" i="72"/>
  <c r="AQ32" i="72"/>
  <c r="X95" i="72"/>
  <c r="AE95" i="72"/>
  <c r="AL95" i="72"/>
  <c r="AR95" i="72"/>
  <c r="AX95" i="72"/>
  <c r="X99" i="72"/>
  <c r="AE99" i="72"/>
  <c r="AL99" i="72"/>
  <c r="AR99" i="72"/>
  <c r="AX99" i="72"/>
  <c r="AL103" i="72"/>
  <c r="X103" i="72"/>
  <c r="AE103" i="72"/>
  <c r="X107" i="72"/>
  <c r="AE107" i="72"/>
  <c r="AL107" i="72"/>
  <c r="AR107" i="72"/>
  <c r="AX107" i="72"/>
  <c r="X111" i="72"/>
  <c r="AE111" i="72"/>
  <c r="AL111" i="72"/>
  <c r="AR111" i="72"/>
  <c r="AX111" i="72"/>
  <c r="AW31" i="72"/>
  <c r="X100" i="72"/>
  <c r="AE100" i="72"/>
  <c r="AL100" i="72"/>
  <c r="AR100" i="72"/>
  <c r="AX100" i="72"/>
  <c r="X108" i="72"/>
  <c r="AE108" i="72"/>
  <c r="AL108" i="72"/>
  <c r="AR108" i="72"/>
  <c r="AX108" i="72"/>
  <c r="X119" i="72"/>
  <c r="AE119" i="72"/>
  <c r="AL119" i="72"/>
  <c r="AR119" i="72"/>
  <c r="AX119" i="72"/>
  <c r="AE121" i="72"/>
  <c r="X121" i="72"/>
  <c r="AL121" i="72"/>
  <c r="AR121" i="72"/>
  <c r="AX121" i="72"/>
  <c r="X123" i="72"/>
  <c r="AE123" i="72"/>
  <c r="AL123" i="72"/>
  <c r="AR123" i="72"/>
  <c r="AX123" i="72"/>
  <c r="AE135" i="72"/>
  <c r="AL135" i="72"/>
  <c r="X137" i="72"/>
  <c r="AE137" i="72"/>
  <c r="AX137" i="72"/>
  <c r="X139" i="72"/>
  <c r="AR139" i="72"/>
  <c r="AX139" i="72"/>
  <c r="X147" i="72"/>
  <c r="AE147" i="72"/>
  <c r="AL147" i="72"/>
  <c r="AR147" i="72"/>
  <c r="AX147" i="72"/>
  <c r="W149" i="72"/>
  <c r="AD149" i="72"/>
  <c r="AK149" i="72"/>
  <c r="AQ149" i="72"/>
  <c r="AW149" i="72"/>
  <c r="X155" i="72"/>
  <c r="AE155" i="72"/>
  <c r="AL155" i="72"/>
  <c r="AR155" i="72"/>
  <c r="AX155" i="72"/>
  <c r="W157" i="72"/>
  <c r="AD157" i="72"/>
  <c r="AK157" i="72"/>
  <c r="AQ157" i="72"/>
  <c r="AW157" i="72"/>
  <c r="X163" i="72"/>
  <c r="AE163" i="72"/>
  <c r="AL163" i="72"/>
  <c r="AR163" i="72"/>
  <c r="AX163" i="72"/>
  <c r="W165" i="72"/>
  <c r="AD165" i="72"/>
  <c r="AK165" i="72"/>
  <c r="AQ165" i="72"/>
  <c r="AW165" i="72"/>
  <c r="X171" i="72"/>
  <c r="AE171" i="72"/>
  <c r="AX171" i="72"/>
  <c r="W173" i="72"/>
  <c r="AD173" i="72"/>
  <c r="AK173" i="72"/>
  <c r="AQ173" i="72"/>
  <c r="AW173" i="72"/>
  <c r="X179" i="72"/>
  <c r="AE179" i="72"/>
  <c r="AL179" i="72"/>
  <c r="AR179" i="72"/>
  <c r="AX179" i="72"/>
  <c r="W189" i="72"/>
  <c r="AD189" i="72"/>
  <c r="AK189" i="72"/>
  <c r="AQ189" i="72"/>
  <c r="AW189" i="72"/>
  <c r="X193" i="72"/>
  <c r="AE193" i="72"/>
  <c r="AL193" i="72"/>
  <c r="AR193" i="72"/>
  <c r="AX193" i="72"/>
  <c r="X197" i="72"/>
  <c r="AE197" i="72"/>
  <c r="AL197" i="72"/>
  <c r="AR197" i="72"/>
  <c r="AX197" i="72"/>
  <c r="X201" i="72"/>
  <c r="AE201" i="72"/>
  <c r="AL201" i="72"/>
  <c r="AR201" i="72"/>
  <c r="AX201" i="72"/>
  <c r="X205" i="72"/>
  <c r="AE205" i="72"/>
  <c r="AL205" i="72"/>
  <c r="AR205" i="72"/>
  <c r="AX205" i="72"/>
  <c r="AK222" i="72"/>
  <c r="AQ234" i="72"/>
  <c r="AW246" i="72"/>
  <c r="AQ250" i="72"/>
  <c r="AK254" i="72"/>
  <c r="W262" i="72"/>
  <c r="AD262" i="72"/>
  <c r="AK262" i="72"/>
  <c r="AQ262" i="72"/>
  <c r="AW262" i="72"/>
  <c r="W266" i="72"/>
  <c r="AD266" i="72"/>
  <c r="AK266" i="72"/>
  <c r="AQ266" i="72"/>
  <c r="AW266" i="72"/>
  <c r="W270" i="72"/>
  <c r="AD270" i="72"/>
  <c r="AK270" i="72"/>
  <c r="AQ270" i="72"/>
  <c r="AW270" i="72"/>
  <c r="W274" i="72"/>
  <c r="AD274" i="72"/>
  <c r="AK274" i="72"/>
  <c r="AQ274" i="72"/>
  <c r="AW274" i="72"/>
  <c r="W278" i="72"/>
  <c r="AD278" i="72"/>
  <c r="AK278" i="72"/>
  <c r="AQ278" i="72"/>
  <c r="AW278" i="72"/>
  <c r="W282" i="72"/>
  <c r="AD282" i="72"/>
  <c r="AK282" i="72"/>
  <c r="AQ282" i="72"/>
  <c r="AW282" i="72"/>
  <c r="W286" i="72"/>
  <c r="AD286" i="72"/>
  <c r="AK286" i="72"/>
  <c r="AQ286" i="72"/>
  <c r="AW286" i="72"/>
  <c r="W290" i="72"/>
  <c r="AD290" i="72"/>
  <c r="AK290" i="72"/>
  <c r="AQ290" i="72"/>
  <c r="AW290" i="72"/>
  <c r="W294" i="72"/>
  <c r="AD294" i="72"/>
  <c r="AK294" i="72"/>
  <c r="AQ294" i="72"/>
  <c r="AW294" i="72"/>
  <c r="AR58" i="72"/>
  <c r="X60" i="72"/>
  <c r="AE60" i="72"/>
  <c r="AL60" i="72"/>
  <c r="AR60" i="72"/>
  <c r="AX60" i="72"/>
  <c r="AE62" i="72"/>
  <c r="AE64" i="72"/>
  <c r="AL64" i="72"/>
  <c r="W66" i="72"/>
  <c r="AD66" i="72"/>
  <c r="AW66" i="72"/>
  <c r="W68" i="72"/>
  <c r="AQ68" i="72"/>
  <c r="AW68" i="72"/>
  <c r="AK70" i="72"/>
  <c r="AQ70" i="72"/>
  <c r="AD72" i="72"/>
  <c r="AK72" i="72"/>
  <c r="AR90" i="72"/>
  <c r="X92" i="72"/>
  <c r="AE92" i="72"/>
  <c r="AL92" i="72"/>
  <c r="AR92" i="72"/>
  <c r="AX92" i="72"/>
  <c r="AE94" i="72"/>
  <c r="AX209" i="72"/>
  <c r="AL298" i="72"/>
  <c r="AE302" i="72"/>
  <c r="X306" i="72"/>
  <c r="AX306" i="72"/>
  <c r="W144" i="72"/>
  <c r="AD144" i="72"/>
  <c r="AK144" i="72"/>
  <c r="AQ144" i="72"/>
  <c r="AW144" i="72"/>
  <c r="AK146" i="72"/>
  <c r="AQ146" i="72"/>
  <c r="W148" i="72"/>
  <c r="AD148" i="72"/>
  <c r="AK148" i="72"/>
  <c r="AQ148" i="72"/>
  <c r="AW148" i="72"/>
  <c r="W150" i="72"/>
  <c r="AD150" i="72"/>
  <c r="AW150" i="72"/>
  <c r="W152" i="72"/>
  <c r="AD152" i="72"/>
  <c r="AK152" i="72"/>
  <c r="AQ152" i="72"/>
  <c r="AW152" i="72"/>
  <c r="AK154" i="72"/>
  <c r="AQ154" i="72"/>
  <c r="W156" i="72"/>
  <c r="AD156" i="72"/>
  <c r="AK156" i="72"/>
  <c r="AQ156" i="72"/>
  <c r="AW156" i="72"/>
  <c r="W158" i="72"/>
  <c r="AD158" i="72"/>
  <c r="AW158" i="72"/>
  <c r="W160" i="72"/>
  <c r="AD160" i="72"/>
  <c r="AK160" i="72"/>
  <c r="AQ160" i="72"/>
  <c r="AW160" i="72"/>
  <c r="AK162" i="72"/>
  <c r="AQ162" i="72"/>
  <c r="W164" i="72"/>
  <c r="AD164" i="72"/>
  <c r="AK164" i="72"/>
  <c r="AQ164" i="72"/>
  <c r="AW164" i="72"/>
  <c r="W166" i="72"/>
  <c r="AD166" i="72"/>
  <c r="AW166" i="72"/>
  <c r="W168" i="72"/>
  <c r="AD168" i="72"/>
  <c r="AK168" i="72"/>
  <c r="AQ168" i="72"/>
  <c r="AW168" i="72"/>
  <c r="AK170" i="72"/>
  <c r="AQ170" i="72"/>
  <c r="W172" i="72"/>
  <c r="AD172" i="72"/>
  <c r="AK172" i="72"/>
  <c r="AQ172" i="72"/>
  <c r="AW172" i="72"/>
  <c r="W174" i="72"/>
  <c r="AD174" i="72"/>
  <c r="AW174" i="72"/>
  <c r="W176" i="72"/>
  <c r="AD176" i="72"/>
  <c r="AK176" i="72"/>
  <c r="AQ176" i="72"/>
  <c r="AW176" i="72"/>
  <c r="AK178" i="72"/>
  <c r="AQ178" i="72"/>
  <c r="AL184" i="72"/>
  <c r="AR184" i="72"/>
  <c r="W186" i="72"/>
  <c r="AD186" i="72"/>
  <c r="AW186" i="72"/>
  <c r="AR192" i="72"/>
  <c r="AE196" i="72"/>
  <c r="X200" i="72"/>
  <c r="AE200" i="72"/>
  <c r="AX200" i="72"/>
  <c r="X223" i="72"/>
  <c r="AE223" i="72"/>
  <c r="AX223" i="72"/>
  <c r="X227" i="72"/>
  <c r="AL227" i="72"/>
  <c r="AR227" i="72"/>
  <c r="AX227" i="72"/>
  <c r="X231" i="72"/>
  <c r="AE231" i="72"/>
  <c r="AL231" i="72"/>
  <c r="AR231" i="72"/>
  <c r="AX231" i="72"/>
  <c r="X235" i="72"/>
  <c r="AE235" i="72"/>
  <c r="AL235" i="72"/>
  <c r="AR235" i="72"/>
  <c r="AX235" i="72"/>
  <c r="X239" i="72"/>
  <c r="AE239" i="72"/>
  <c r="AL239" i="72"/>
  <c r="AR239" i="72"/>
  <c r="AX239" i="72"/>
  <c r="X243" i="72"/>
  <c r="AE243" i="72"/>
  <c r="AL243" i="72"/>
  <c r="AR243" i="72"/>
  <c r="AX243" i="72"/>
  <c r="X247" i="72"/>
  <c r="AE247" i="72"/>
  <c r="AL247" i="72"/>
  <c r="AR247" i="72"/>
  <c r="AX247" i="72"/>
  <c r="X251" i="72"/>
  <c r="AE251" i="72"/>
  <c r="AL251" i="72"/>
  <c r="AR251" i="72"/>
  <c r="AX251" i="72"/>
  <c r="X255" i="72"/>
  <c r="AE255" i="72"/>
  <c r="AL255" i="72"/>
  <c r="AR255" i="72"/>
  <c r="AX255" i="72"/>
  <c r="X259" i="72"/>
  <c r="AE259" i="72"/>
  <c r="AL259" i="72"/>
  <c r="AR259" i="72"/>
  <c r="AX259" i="72"/>
  <c r="X263" i="72"/>
  <c r="AE263" i="72"/>
  <c r="AL263" i="72"/>
  <c r="AR263" i="72"/>
  <c r="AX263" i="72"/>
  <c r="X267" i="72"/>
  <c r="AE267" i="72"/>
  <c r="AL267" i="72"/>
  <c r="AR267" i="72"/>
  <c r="AX267" i="72"/>
  <c r="AL275" i="72"/>
  <c r="AR275" i="72"/>
  <c r="X279" i="72"/>
  <c r="AE279" i="72"/>
  <c r="AL279" i="72"/>
  <c r="AR279" i="72"/>
  <c r="AX279" i="72"/>
  <c r="X283" i="72"/>
  <c r="AE283" i="72"/>
  <c r="AL283" i="72"/>
  <c r="AR283" i="72"/>
  <c r="AX283" i="72"/>
  <c r="X287" i="72"/>
  <c r="AE287" i="72"/>
  <c r="AL287" i="72"/>
  <c r="AR287" i="72"/>
  <c r="AX287" i="72"/>
  <c r="X291" i="72"/>
  <c r="AE291" i="72"/>
  <c r="AL291" i="72"/>
  <c r="AR291" i="72"/>
  <c r="AX291" i="72"/>
  <c r="X208" i="72"/>
  <c r="AE208" i="72"/>
  <c r="AL208" i="72"/>
  <c r="AR208" i="72"/>
  <c r="AX208" i="72"/>
  <c r="X212" i="72"/>
  <c r="AE212" i="72"/>
  <c r="AL212" i="72"/>
  <c r="AR212" i="72"/>
  <c r="AX212" i="72"/>
  <c r="X297" i="72"/>
  <c r="AE297" i="72"/>
  <c r="AL297" i="72"/>
  <c r="AR297" i="72"/>
  <c r="AX297" i="72"/>
  <c r="X301" i="72"/>
  <c r="AE301" i="72"/>
  <c r="AL301" i="72"/>
  <c r="AR301" i="72"/>
  <c r="AX301" i="72"/>
  <c r="AL305" i="72"/>
  <c r="AD49" i="72"/>
  <c r="W49" i="72"/>
  <c r="AW49" i="72"/>
  <c r="AD61" i="72"/>
  <c r="AK61" i="72"/>
  <c r="W65" i="72"/>
  <c r="AD65" i="72"/>
  <c r="AW65" i="72"/>
  <c r="AK73" i="72"/>
  <c r="AQ73" i="72"/>
  <c r="AD77" i="72"/>
  <c r="AK77" i="72"/>
  <c r="W81" i="72"/>
  <c r="AD81" i="72"/>
  <c r="AW81" i="72"/>
  <c r="W85" i="72"/>
  <c r="AQ85" i="72"/>
  <c r="AW85" i="72"/>
  <c r="AK89" i="72"/>
  <c r="AQ89" i="72"/>
  <c r="AD93" i="72"/>
  <c r="AK93" i="72"/>
  <c r="X116" i="72"/>
  <c r="AE116" i="72"/>
  <c r="AX116" i="72"/>
  <c r="X124" i="72"/>
  <c r="AE124" i="72"/>
  <c r="AL124" i="72"/>
  <c r="AR124" i="72"/>
  <c r="AX124" i="72"/>
  <c r="X132" i="72"/>
  <c r="X140" i="72"/>
  <c r="AE140" i="72"/>
  <c r="AL140" i="72"/>
  <c r="AR140" i="72"/>
  <c r="AX140" i="72"/>
  <c r="X12" i="72"/>
  <c r="AE12" i="72"/>
  <c r="AL12" i="72"/>
  <c r="AR12" i="72"/>
  <c r="AX12" i="72"/>
  <c r="X20" i="72"/>
  <c r="AE20" i="72"/>
  <c r="AL20" i="72"/>
  <c r="AR20" i="72"/>
  <c r="AX20" i="72"/>
  <c r="X28" i="72"/>
  <c r="AL28" i="72"/>
  <c r="AX28" i="72"/>
  <c r="W30" i="72"/>
  <c r="X36" i="72"/>
  <c r="AE36" i="72"/>
  <c r="AL36" i="72"/>
  <c r="AR36" i="72"/>
  <c r="AX36" i="72"/>
  <c r="AD38" i="72"/>
  <c r="W38" i="72"/>
  <c r="AK38" i="72"/>
  <c r="AQ38" i="72"/>
  <c r="AW38" i="72"/>
  <c r="AD95" i="72"/>
  <c r="AK95" i="72"/>
  <c r="AQ95" i="72"/>
  <c r="W99" i="72"/>
  <c r="AD99" i="72"/>
  <c r="AK99" i="72"/>
  <c r="AW99" i="72"/>
  <c r="W103" i="72"/>
  <c r="AD103" i="72"/>
  <c r="AQ103" i="72"/>
  <c r="AW103" i="72"/>
  <c r="AQ111" i="72"/>
  <c r="X13" i="72"/>
  <c r="AE13" i="72"/>
  <c r="AR13" i="72"/>
  <c r="AL13" i="72"/>
  <c r="AX13" i="72"/>
  <c r="X17" i="72"/>
  <c r="AE17" i="72"/>
  <c r="AL17" i="72"/>
  <c r="AR17" i="72"/>
  <c r="AX17" i="72"/>
  <c r="X21" i="72"/>
  <c r="AE21" i="72"/>
  <c r="AL21" i="72"/>
  <c r="AR21" i="72"/>
  <c r="AX21" i="72"/>
  <c r="X25" i="72"/>
  <c r="AE25" i="72"/>
  <c r="AL25" i="72"/>
  <c r="AR25" i="72"/>
  <c r="AX25" i="72"/>
  <c r="X29" i="72"/>
  <c r="AE29" i="72"/>
  <c r="AL29" i="72"/>
  <c r="AR29" i="72"/>
  <c r="AX29" i="72"/>
  <c r="X33" i="72"/>
  <c r="AE33" i="72"/>
  <c r="AL33" i="72"/>
  <c r="AR33" i="72"/>
  <c r="AX33" i="72"/>
  <c r="X37" i="72"/>
  <c r="AE37" i="72"/>
  <c r="AL37" i="72"/>
  <c r="AR37" i="72"/>
  <c r="AX37" i="72"/>
  <c r="X41" i="72"/>
  <c r="AE41" i="72"/>
  <c r="AL41" i="72"/>
  <c r="AR41" i="72"/>
  <c r="AX41" i="72"/>
  <c r="X98" i="72"/>
  <c r="AE98" i="72"/>
  <c r="AL98" i="72"/>
  <c r="AR98" i="72"/>
  <c r="AX98" i="72"/>
  <c r="AD100" i="72"/>
  <c r="W100" i="72"/>
  <c r="AK100" i="72"/>
  <c r="AQ100" i="72"/>
  <c r="AW100" i="72"/>
  <c r="X106" i="72"/>
  <c r="AE106" i="72"/>
  <c r="AL106" i="72"/>
  <c r="AR106" i="72"/>
  <c r="AX106" i="72"/>
  <c r="AK108" i="72"/>
  <c r="AE117" i="72"/>
  <c r="X117" i="72"/>
  <c r="AL117" i="72"/>
  <c r="AR117" i="72"/>
  <c r="AX117" i="72"/>
  <c r="W119" i="72"/>
  <c r="AD119" i="72"/>
  <c r="AK119" i="72"/>
  <c r="AQ119" i="72"/>
  <c r="AW119" i="72"/>
  <c r="W121" i="72"/>
  <c r="AD121" i="72"/>
  <c r="AK121" i="72"/>
  <c r="AQ121" i="72"/>
  <c r="AW121" i="72"/>
  <c r="W123" i="72"/>
  <c r="AD123" i="72"/>
  <c r="AK123" i="72"/>
  <c r="AQ123" i="72"/>
  <c r="AW123" i="72"/>
  <c r="X133" i="72"/>
  <c r="AL133" i="72"/>
  <c r="AR133" i="72"/>
  <c r="W135" i="72"/>
  <c r="AD135" i="72"/>
  <c r="AK135" i="72"/>
  <c r="AQ135" i="72"/>
  <c r="AW135" i="72"/>
  <c r="W137" i="72"/>
  <c r="AD137" i="72"/>
  <c r="AK137" i="72"/>
  <c r="AQ137" i="72"/>
  <c r="AW137" i="72"/>
  <c r="W139" i="72"/>
  <c r="AD139" i="72"/>
  <c r="AK139" i="72"/>
  <c r="AQ139" i="72"/>
  <c r="AW139" i="72"/>
  <c r="X145" i="72"/>
  <c r="AE145" i="72"/>
  <c r="AL145" i="72"/>
  <c r="AR145" i="72"/>
  <c r="AX145" i="72"/>
  <c r="W147" i="72"/>
  <c r="AD147" i="72"/>
  <c r="AK147" i="72"/>
  <c r="AQ147" i="72"/>
  <c r="AW147" i="72"/>
  <c r="X153" i="72"/>
  <c r="AE153" i="72"/>
  <c r="AL153" i="72"/>
  <c r="AR153" i="72"/>
  <c r="AX153" i="72"/>
  <c r="W155" i="72"/>
  <c r="AD155" i="72"/>
  <c r="AK155" i="72"/>
  <c r="AQ155" i="72"/>
  <c r="AW155" i="72"/>
  <c r="X161" i="72"/>
  <c r="AE161" i="72"/>
  <c r="AL161" i="72"/>
  <c r="AR161" i="72"/>
  <c r="AX161" i="72"/>
  <c r="W163" i="72"/>
  <c r="AD163" i="72"/>
  <c r="AK163" i="72"/>
  <c r="AQ163" i="72"/>
  <c r="AW163" i="72"/>
  <c r="W171" i="72"/>
  <c r="AD171" i="72"/>
  <c r="AK171" i="72"/>
  <c r="AQ171" i="72"/>
  <c r="AW171" i="72"/>
  <c r="AE177" i="72"/>
  <c r="AL177" i="72"/>
  <c r="AR177" i="72"/>
  <c r="W179" i="72"/>
  <c r="AD179" i="72"/>
  <c r="AK179" i="72"/>
  <c r="AQ179" i="72"/>
  <c r="AW179" i="72"/>
  <c r="W187" i="72"/>
  <c r="AD187" i="72"/>
  <c r="AK187" i="72"/>
  <c r="AQ187" i="72"/>
  <c r="AW187" i="72"/>
  <c r="W193" i="72"/>
  <c r="AD193" i="72"/>
  <c r="AK193" i="72"/>
  <c r="AQ193" i="72"/>
  <c r="AW193" i="72"/>
  <c r="W197" i="72"/>
  <c r="AD197" i="72"/>
  <c r="AK197" i="72"/>
  <c r="AQ197" i="72"/>
  <c r="AW197" i="72"/>
  <c r="W201" i="72"/>
  <c r="AD201" i="72"/>
  <c r="AK201" i="72"/>
  <c r="AQ201" i="72"/>
  <c r="AW201" i="72"/>
  <c r="W205" i="72"/>
  <c r="AD205" i="72"/>
  <c r="AK205" i="72"/>
  <c r="AQ205" i="72"/>
  <c r="AW205" i="72"/>
  <c r="X216" i="72"/>
  <c r="AE216" i="72"/>
  <c r="AL216" i="72"/>
  <c r="AR216" i="72"/>
  <c r="AX216" i="72"/>
  <c r="X220" i="72"/>
  <c r="AE220" i="72"/>
  <c r="AL220" i="72"/>
  <c r="AR220" i="72"/>
  <c r="AX220" i="72"/>
  <c r="X224" i="72"/>
  <c r="AE224" i="72"/>
  <c r="AL224" i="72"/>
  <c r="AR224" i="72"/>
  <c r="AX224" i="72"/>
  <c r="X228" i="72"/>
  <c r="AE228" i="72"/>
  <c r="AL228" i="72"/>
  <c r="AR228" i="72"/>
  <c r="AX228" i="72"/>
  <c r="X232" i="72"/>
  <c r="AE232" i="72"/>
  <c r="AL232" i="72"/>
  <c r="AR232" i="72"/>
  <c r="AX232" i="72"/>
  <c r="X236" i="72"/>
  <c r="AE236" i="72"/>
  <c r="AL236" i="72"/>
  <c r="AR236" i="72"/>
  <c r="AX236" i="72"/>
  <c r="X240" i="72"/>
  <c r="AE240" i="72"/>
  <c r="AL240" i="72"/>
  <c r="AR240" i="72"/>
  <c r="AX240" i="72"/>
  <c r="X244" i="72"/>
  <c r="AE244" i="72"/>
  <c r="AL244" i="72"/>
  <c r="AR244" i="72"/>
  <c r="AX244" i="72"/>
  <c r="X252" i="72"/>
  <c r="AE252" i="72"/>
  <c r="AL252" i="72"/>
  <c r="AR252" i="72"/>
  <c r="AX252" i="72"/>
  <c r="X256" i="72"/>
  <c r="AE256" i="72"/>
  <c r="AL256" i="72"/>
  <c r="AR256" i="72"/>
  <c r="AX256" i="72"/>
  <c r="X260" i="72"/>
  <c r="AE260" i="72"/>
  <c r="AL260" i="72"/>
  <c r="AR260" i="72"/>
  <c r="AX260" i="72"/>
  <c r="X264" i="72"/>
  <c r="AE264" i="72"/>
  <c r="AL264" i="72"/>
  <c r="AR264" i="72"/>
  <c r="AX264" i="72"/>
  <c r="X268" i="72"/>
  <c r="AE268" i="72"/>
  <c r="AL268" i="72"/>
  <c r="AR268" i="72"/>
  <c r="AX268" i="72"/>
  <c r="X272" i="72"/>
  <c r="AL272" i="72"/>
  <c r="AE272" i="72"/>
  <c r="AR272" i="72"/>
  <c r="AX272" i="72"/>
  <c r="X276" i="72"/>
  <c r="AL276" i="72"/>
  <c r="AE276" i="72"/>
  <c r="AR276" i="72"/>
  <c r="AX276" i="72"/>
  <c r="X280" i="72"/>
  <c r="AL280" i="72"/>
  <c r="AX280" i="72"/>
  <c r="X284" i="72"/>
  <c r="AR284" i="72"/>
  <c r="AX284" i="72"/>
  <c r="AL288" i="72"/>
  <c r="AR288" i="72"/>
  <c r="AE292" i="72"/>
  <c r="AL292" i="72"/>
  <c r="X50" i="72"/>
  <c r="AE50" i="72"/>
  <c r="AL50" i="72"/>
  <c r="AR50" i="72"/>
  <c r="AX50" i="72"/>
  <c r="X52" i="72"/>
  <c r="AR52" i="72"/>
  <c r="AX52" i="72"/>
  <c r="X54" i="72"/>
  <c r="AE54" i="72"/>
  <c r="AL54" i="72"/>
  <c r="AR54" i="72"/>
  <c r="AX54" i="72"/>
  <c r="AE56" i="72"/>
  <c r="AL56" i="72"/>
  <c r="W58" i="72"/>
  <c r="AD58" i="72"/>
  <c r="AK58" i="72"/>
  <c r="AQ58" i="72"/>
  <c r="AW58" i="72"/>
  <c r="AK62" i="72"/>
  <c r="W64" i="72"/>
  <c r="AD64" i="72"/>
  <c r="AK64" i="72"/>
  <c r="AQ64" i="72"/>
  <c r="AW64" i="72"/>
  <c r="X82" i="72"/>
  <c r="AE82" i="72"/>
  <c r="AL82" i="72"/>
  <c r="AR82" i="72"/>
  <c r="AX82" i="72"/>
  <c r="X84" i="72"/>
  <c r="AE84" i="72"/>
  <c r="AL84" i="72"/>
  <c r="AR84" i="72"/>
  <c r="AX84" i="72"/>
  <c r="X86" i="72"/>
  <c r="AE86" i="72"/>
  <c r="AL86" i="72"/>
  <c r="AR86" i="72"/>
  <c r="AX86" i="72"/>
  <c r="X88" i="72"/>
  <c r="AE88" i="72"/>
  <c r="AL88" i="72"/>
  <c r="AR88" i="72"/>
  <c r="AX88" i="72"/>
  <c r="W92" i="72"/>
  <c r="AD92" i="72"/>
  <c r="AK92" i="72"/>
  <c r="AQ92" i="72"/>
  <c r="AW92" i="72"/>
  <c r="W94" i="72"/>
  <c r="AD94" i="72"/>
  <c r="AK94" i="72"/>
  <c r="AQ94" i="72"/>
  <c r="AW94" i="72"/>
  <c r="W209" i="72"/>
  <c r="AD209" i="72"/>
  <c r="AK209" i="72"/>
  <c r="AQ209" i="72"/>
  <c r="AW209" i="72"/>
  <c r="W213" i="72"/>
  <c r="AD213" i="72"/>
  <c r="AK213" i="72"/>
  <c r="AQ213" i="72"/>
  <c r="AW213" i="72"/>
  <c r="W298" i="72"/>
  <c r="AD298" i="72"/>
  <c r="AK298" i="72"/>
  <c r="AQ298" i="72"/>
  <c r="AW298" i="72"/>
  <c r="W302" i="72"/>
  <c r="AD302" i="72"/>
  <c r="AK302" i="72"/>
  <c r="AQ302" i="72"/>
  <c r="AW302" i="72"/>
  <c r="W306" i="72"/>
  <c r="AD306" i="72"/>
  <c r="AK306" i="72"/>
  <c r="AQ306" i="72"/>
  <c r="AW306" i="72"/>
  <c r="W310" i="72"/>
  <c r="AD310" i="72"/>
  <c r="AK310" i="72"/>
  <c r="AQ310" i="72"/>
  <c r="AW310" i="72"/>
  <c r="X182" i="72"/>
  <c r="AR182" i="72"/>
  <c r="AX182" i="72"/>
  <c r="W184" i="72"/>
  <c r="AD184" i="72"/>
  <c r="AK184" i="72"/>
  <c r="AQ184" i="72"/>
  <c r="AW184" i="72"/>
  <c r="W192" i="72"/>
  <c r="AD192" i="72"/>
  <c r="AK192" i="72"/>
  <c r="AQ192" i="72"/>
  <c r="AW192" i="72"/>
  <c r="W196" i="72"/>
  <c r="AD196" i="72"/>
  <c r="AK196" i="72"/>
  <c r="AQ196" i="72"/>
  <c r="AW196" i="72"/>
  <c r="W200" i="72"/>
  <c r="AD200" i="72"/>
  <c r="AK200" i="72"/>
  <c r="AQ200" i="72"/>
  <c r="AW200" i="72"/>
  <c r="W204" i="72"/>
  <c r="AD204" i="72"/>
  <c r="AK204" i="72"/>
  <c r="AQ204" i="72"/>
  <c r="AW204" i="72"/>
  <c r="W215" i="72"/>
  <c r="AD215" i="72"/>
  <c r="AK215" i="72"/>
  <c r="AQ215" i="72"/>
  <c r="AW215" i="72"/>
  <c r="W219" i="72"/>
  <c r="AD219" i="72"/>
  <c r="AK219" i="72"/>
  <c r="AQ219" i="72"/>
  <c r="AW219" i="72"/>
  <c r="W223" i="72"/>
  <c r="AD223" i="72"/>
  <c r="AK223" i="72"/>
  <c r="AQ223" i="72"/>
  <c r="AW223" i="72"/>
  <c r="W227" i="72"/>
  <c r="AD227" i="72"/>
  <c r="AK227" i="72"/>
  <c r="AQ227" i="72"/>
  <c r="AW227" i="72"/>
  <c r="W231" i="72"/>
  <c r="AD231" i="72"/>
  <c r="AK231" i="72"/>
  <c r="AQ231" i="72"/>
  <c r="AW231" i="72"/>
  <c r="W235" i="72"/>
  <c r="AD235" i="72"/>
  <c r="AK235" i="72"/>
  <c r="AQ235" i="72"/>
  <c r="AW235" i="72"/>
  <c r="W239" i="72"/>
  <c r="AD239" i="72"/>
  <c r="AK239" i="72"/>
  <c r="AQ239" i="72"/>
  <c r="AW239" i="72"/>
  <c r="W243" i="72"/>
  <c r="AD243" i="72"/>
  <c r="AK243" i="72"/>
  <c r="AQ243" i="72"/>
  <c r="AW243" i="72"/>
  <c r="W247" i="72"/>
  <c r="AD247" i="72"/>
  <c r="AK247" i="72"/>
  <c r="AQ247" i="72"/>
  <c r="AW247" i="72"/>
  <c r="W251" i="72"/>
  <c r="AD251" i="72"/>
  <c r="AK251" i="72"/>
  <c r="AQ251" i="72"/>
  <c r="AW251" i="72"/>
  <c r="W255" i="72"/>
  <c r="AD255" i="72"/>
  <c r="AK255" i="72"/>
  <c r="AQ255" i="72"/>
  <c r="AW255" i="72"/>
  <c r="W259" i="72"/>
  <c r="AD259" i="72"/>
  <c r="AK259" i="72"/>
  <c r="AQ259" i="72"/>
  <c r="AW259" i="72"/>
  <c r="W263" i="72"/>
  <c r="AD263" i="72"/>
  <c r="AK263" i="72"/>
  <c r="AQ263" i="72"/>
  <c r="AW263" i="72"/>
  <c r="W267" i="72"/>
  <c r="AK267" i="72"/>
  <c r="AD267" i="72"/>
  <c r="AQ267" i="72"/>
  <c r="AW267" i="72"/>
  <c r="W279" i="72"/>
  <c r="AD279" i="72"/>
  <c r="AK279" i="72"/>
  <c r="AQ279" i="72"/>
  <c r="AW279" i="72"/>
  <c r="AQ287" i="72"/>
  <c r="AK287" i="72"/>
  <c r="AW287" i="72"/>
  <c r="W208" i="72"/>
  <c r="AD208" i="72"/>
  <c r="AK208" i="72"/>
  <c r="AQ208" i="72"/>
  <c r="AW208" i="72"/>
  <c r="W305" i="72"/>
  <c r="AD305" i="72"/>
  <c r="AK305" i="72"/>
  <c r="AQ305" i="72"/>
  <c r="AW305" i="72"/>
  <c r="W309" i="72"/>
  <c r="AD309" i="72"/>
  <c r="AK309" i="72"/>
  <c r="AQ309" i="72"/>
  <c r="AW309" i="72"/>
  <c r="X18" i="50"/>
  <c r="AE80" i="50"/>
  <c r="AE98" i="50"/>
  <c r="AE120" i="50"/>
  <c r="AE236" i="50"/>
  <c r="AE244" i="50"/>
  <c r="AE256" i="50"/>
  <c r="X256" i="50"/>
  <c r="AE25" i="50"/>
  <c r="X27" i="50"/>
  <c r="X41" i="50"/>
  <c r="X43" i="50"/>
  <c r="X45" i="50"/>
  <c r="X47" i="50"/>
  <c r="AE49" i="50"/>
  <c r="AE67" i="50"/>
  <c r="AE71" i="50"/>
  <c r="AE75" i="50"/>
  <c r="AE79" i="50"/>
  <c r="X81" i="50"/>
  <c r="AE87" i="50"/>
  <c r="X89" i="50"/>
  <c r="AE91" i="50"/>
  <c r="AE95" i="50"/>
  <c r="X97" i="50"/>
  <c r="X99" i="50"/>
  <c r="X101" i="50"/>
  <c r="AE105" i="50"/>
  <c r="X117" i="50"/>
  <c r="X119" i="50"/>
  <c r="X133" i="50"/>
  <c r="AE133" i="50"/>
  <c r="AF219" i="50"/>
  <c r="AF223" i="50"/>
  <c r="Y231" i="50"/>
  <c r="AF231" i="50"/>
  <c r="Y239" i="50"/>
  <c r="AF239" i="50"/>
  <c r="AF243" i="50"/>
  <c r="Y247" i="50"/>
  <c r="AF247" i="50"/>
  <c r="Y255" i="50"/>
  <c r="AF255" i="50"/>
  <c r="AF259" i="50"/>
  <c r="AF263" i="50"/>
  <c r="Y271" i="50"/>
  <c r="AF271" i="50"/>
  <c r="X147" i="50"/>
  <c r="AE149" i="50"/>
  <c r="X155" i="50"/>
  <c r="AE155" i="50"/>
  <c r="AE157" i="50"/>
  <c r="X159" i="50"/>
  <c r="AE159" i="50"/>
  <c r="AE165" i="50"/>
  <c r="X167" i="50"/>
  <c r="X173" i="50"/>
  <c r="AE173" i="50"/>
  <c r="X175" i="50"/>
  <c r="AE175" i="50"/>
  <c r="X177" i="50"/>
  <c r="X179" i="50"/>
  <c r="AE179" i="50"/>
  <c r="X183" i="50"/>
  <c r="AE183" i="50"/>
  <c r="AE187" i="50"/>
  <c r="AE189" i="50"/>
  <c r="X193" i="50"/>
  <c r="AE193" i="50"/>
  <c r="AE195" i="50"/>
  <c r="AE197" i="50"/>
  <c r="X199" i="50"/>
  <c r="AE199" i="50"/>
  <c r="X201" i="50"/>
  <c r="AE201" i="50"/>
  <c r="AE207" i="50"/>
  <c r="X209" i="50"/>
  <c r="AE52" i="50"/>
  <c r="AE56" i="50"/>
  <c r="X60" i="50"/>
  <c r="AE60" i="50"/>
  <c r="AF64" i="50"/>
  <c r="X226" i="50"/>
  <c r="X234" i="50"/>
  <c r="AE234" i="50"/>
  <c r="AE262" i="50"/>
  <c r="X262" i="50"/>
  <c r="Y144" i="50"/>
  <c r="AF144" i="50"/>
  <c r="Y148" i="50"/>
  <c r="AF148" i="50"/>
  <c r="Y150" i="50"/>
  <c r="AF156" i="50"/>
  <c r="Y158" i="50"/>
  <c r="AF158" i="50"/>
  <c r="AF164" i="50"/>
  <c r="Y170" i="50"/>
  <c r="Y174" i="50"/>
  <c r="AF174" i="50"/>
  <c r="Y176" i="50"/>
  <c r="AF176" i="50"/>
  <c r="AF180" i="50"/>
  <c r="Y182" i="50"/>
  <c r="AF182" i="50"/>
  <c r="Y184" i="50"/>
  <c r="AF184" i="50"/>
  <c r="Y192" i="50"/>
  <c r="AF192" i="50"/>
  <c r="Y196" i="50"/>
  <c r="AF196" i="50"/>
  <c r="Y200" i="50"/>
  <c r="AF200" i="50"/>
  <c r="Y204" i="50"/>
  <c r="AF204" i="50"/>
  <c r="X210" i="50"/>
  <c r="AE210" i="50"/>
  <c r="X53" i="50"/>
  <c r="AE53" i="50"/>
  <c r="X57" i="50"/>
  <c r="AE57" i="50"/>
  <c r="X61" i="50"/>
  <c r="AE61" i="50"/>
  <c r="Y224" i="50"/>
  <c r="AF224" i="50"/>
  <c r="Y236" i="50"/>
  <c r="Y240" i="50"/>
  <c r="Y244" i="50"/>
  <c r="AF244" i="50"/>
  <c r="AF252" i="50"/>
  <c r="AF260" i="50"/>
  <c r="Y260" i="50"/>
  <c r="Y264" i="50"/>
  <c r="Y153" i="50"/>
  <c r="AF153" i="50"/>
  <c r="Y10" i="50"/>
  <c r="AF28" i="50"/>
  <c r="Y34" i="50"/>
  <c r="X224" i="50"/>
  <c r="AE248" i="50"/>
  <c r="X146" i="50"/>
  <c r="X148" i="50"/>
  <c r="AE148" i="50"/>
  <c r="X156" i="50"/>
  <c r="AE170" i="50"/>
  <c r="AE174" i="50"/>
  <c r="AE180" i="50"/>
  <c r="X182" i="50"/>
  <c r="AE182" i="50"/>
  <c r="AE184" i="50"/>
  <c r="X190" i="50"/>
  <c r="AE190" i="50"/>
  <c r="X196" i="50"/>
  <c r="X198" i="50"/>
  <c r="X206" i="50"/>
  <c r="AE206" i="50"/>
  <c r="Y21" i="50"/>
  <c r="Y27" i="50"/>
  <c r="AF27" i="50"/>
  <c r="Y29" i="50"/>
  <c r="Y35" i="50"/>
  <c r="AF35" i="50"/>
  <c r="Y37" i="50"/>
  <c r="AF39" i="50"/>
  <c r="Y41" i="50"/>
  <c r="AF41" i="50"/>
  <c r="AF43" i="50"/>
  <c r="AF47" i="50"/>
  <c r="Y51" i="50"/>
  <c r="AF55" i="50"/>
  <c r="AF59" i="50"/>
  <c r="AF61" i="50"/>
  <c r="X63" i="50"/>
  <c r="X217" i="50"/>
  <c r="AE217" i="50"/>
  <c r="Y221" i="50"/>
  <c r="AF225" i="50"/>
  <c r="Y253" i="50"/>
  <c r="Y265" i="50"/>
  <c r="AF269" i="50"/>
  <c r="Y269" i="50"/>
  <c r="AF277" i="50"/>
  <c r="X153" i="50"/>
  <c r="AE153" i="50"/>
  <c r="Y215" i="50"/>
  <c r="AF215" i="50"/>
  <c r="AF68" i="50"/>
  <c r="Y70" i="50"/>
  <c r="AF70" i="50"/>
  <c r="Y76" i="50"/>
  <c r="AF76" i="50"/>
  <c r="AF80" i="50"/>
  <c r="Y82" i="50"/>
  <c r="AF82" i="50"/>
  <c r="AF84" i="50"/>
  <c r="AF88" i="50"/>
  <c r="Y92" i="50"/>
  <c r="AF92" i="50"/>
  <c r="AF96" i="50"/>
  <c r="AF100" i="50"/>
  <c r="Y104" i="50"/>
  <c r="AF104" i="50"/>
  <c r="AF108" i="50"/>
  <c r="Y112" i="50"/>
  <c r="AF112" i="50"/>
  <c r="AF114" i="50"/>
  <c r="AF116" i="50"/>
  <c r="AF120" i="50"/>
  <c r="Y126" i="50"/>
  <c r="AF126" i="50"/>
  <c r="AF128" i="50"/>
  <c r="AF130" i="50"/>
  <c r="AF132" i="50"/>
  <c r="Y134" i="50"/>
  <c r="Y140" i="50"/>
  <c r="AF140" i="50"/>
  <c r="Y142" i="50"/>
  <c r="AE214" i="50"/>
  <c r="AE238" i="50"/>
  <c r="AE258" i="50"/>
  <c r="X258" i="50"/>
  <c r="Y152" i="50"/>
  <c r="AF152" i="50"/>
  <c r="AF63" i="50"/>
  <c r="AF67" i="50"/>
  <c r="AF73" i="50"/>
  <c r="Y79" i="50"/>
  <c r="AF83" i="50"/>
  <c r="AF89" i="50"/>
  <c r="Y95" i="50"/>
  <c r="AF99" i="50"/>
  <c r="AF107" i="50"/>
  <c r="Y113" i="50"/>
  <c r="AF113" i="50"/>
  <c r="Y117" i="50"/>
  <c r="AF117" i="50"/>
  <c r="Y119" i="50"/>
  <c r="AF119" i="50"/>
  <c r="Y123" i="50"/>
  <c r="AF123" i="50"/>
  <c r="Y127" i="50"/>
  <c r="AF127" i="50"/>
  <c r="Y131" i="50"/>
  <c r="AF131" i="50"/>
  <c r="Y135" i="50"/>
  <c r="AF135" i="50"/>
  <c r="Y139" i="50"/>
  <c r="AF139" i="50"/>
  <c r="Y143" i="50"/>
  <c r="AF143" i="50"/>
  <c r="Y222" i="50"/>
  <c r="AF222" i="50"/>
  <c r="Y226" i="50"/>
  <c r="AF226" i="50"/>
  <c r="Y230" i="50"/>
  <c r="AF230" i="50"/>
  <c r="Y234" i="50"/>
  <c r="AF234" i="50"/>
  <c r="Y238" i="50"/>
  <c r="AF238" i="50"/>
  <c r="Y250" i="50"/>
  <c r="AF258" i="50"/>
  <c r="Y145" i="50"/>
  <c r="AF145" i="50"/>
  <c r="Y147" i="50"/>
  <c r="AF147" i="50"/>
  <c r="Y149" i="50"/>
  <c r="AF149" i="50"/>
  <c r="Y155" i="50"/>
  <c r="AF155" i="50"/>
  <c r="Y157" i="50"/>
  <c r="AF157" i="50"/>
  <c r="Y159" i="50"/>
  <c r="AF159" i="50"/>
  <c r="Y163" i="50"/>
  <c r="AF163" i="50"/>
  <c r="Y165" i="50"/>
  <c r="AF165" i="50"/>
  <c r="Y167" i="50"/>
  <c r="AF167" i="50"/>
  <c r="Y173" i="50"/>
  <c r="AF173" i="50"/>
  <c r="Y175" i="50"/>
  <c r="AF175" i="50"/>
  <c r="Y177" i="50"/>
  <c r="AF177" i="50"/>
  <c r="Y179" i="50"/>
  <c r="AF179" i="50"/>
  <c r="Y181" i="50"/>
  <c r="AF181" i="50"/>
  <c r="Y183" i="50"/>
  <c r="AF183" i="50"/>
  <c r="Y187" i="50"/>
  <c r="AF187" i="50"/>
  <c r="Y189" i="50"/>
  <c r="AF189" i="50"/>
  <c r="Y191" i="50"/>
  <c r="AF191" i="50"/>
  <c r="Y195" i="50"/>
  <c r="AF195" i="50"/>
  <c r="Y197" i="50"/>
  <c r="AF197" i="50"/>
  <c r="Y201" i="50"/>
  <c r="AF201" i="50"/>
  <c r="Y205" i="50"/>
  <c r="AF205" i="50"/>
  <c r="Y207" i="50"/>
  <c r="AF207" i="50"/>
  <c r="Y209" i="50"/>
  <c r="AF209" i="50"/>
  <c r="I238" i="50"/>
  <c r="K22" i="50"/>
  <c r="R14" i="50"/>
  <c r="J134" i="50"/>
  <c r="J42" i="50"/>
  <c r="R222" i="50"/>
  <c r="I210" i="50"/>
  <c r="I106" i="50"/>
  <c r="J122" i="50"/>
  <c r="I274" i="50"/>
  <c r="I26" i="50"/>
  <c r="J182" i="50"/>
  <c r="J234" i="50"/>
  <c r="R42" i="50"/>
  <c r="Z18" i="39"/>
  <c r="AC18" i="39"/>
  <c r="AA1" i="39"/>
  <c r="AO16" i="47"/>
  <c r="T16" i="47"/>
  <c r="T18" i="47"/>
  <c r="AU18" i="47"/>
  <c r="AA16" i="47"/>
  <c r="AB74" i="47"/>
  <c r="U39" i="47"/>
  <c r="V53" i="70"/>
  <c r="AE310" i="70"/>
  <c r="AQ53" i="70"/>
  <c r="AP53" i="70"/>
  <c r="AD53" i="70"/>
  <c r="AV53" i="70"/>
  <c r="W53" i="70"/>
  <c r="AB53" i="70"/>
  <c r="O191" i="61"/>
  <c r="O201" i="61"/>
  <c r="O177" i="61"/>
  <c r="O306" i="61"/>
  <c r="O244" i="61"/>
  <c r="O212" i="61"/>
  <c r="O210" i="61"/>
  <c r="O195" i="61"/>
  <c r="O165" i="61"/>
  <c r="O150" i="61"/>
  <c r="O147" i="61"/>
  <c r="O139" i="61"/>
  <c r="O137" i="61"/>
  <c r="O128" i="61"/>
  <c r="O80" i="61"/>
  <c r="O74" i="61"/>
  <c r="O60" i="61"/>
  <c r="O55" i="61"/>
  <c r="O50" i="61"/>
  <c r="O37" i="61"/>
  <c r="AW53" i="70"/>
  <c r="AJ53" i="70"/>
  <c r="AC53" i="70"/>
  <c r="U53" i="70"/>
  <c r="AE53" i="70"/>
  <c r="AJ250" i="47"/>
  <c r="AV68" i="47"/>
  <c r="N46" i="47"/>
  <c r="J46" i="47"/>
  <c r="AC115" i="47"/>
  <c r="AJ255" i="47"/>
  <c r="N101" i="47"/>
  <c r="V115" i="47"/>
  <c r="V250" i="47"/>
  <c r="AP271" i="47"/>
  <c r="AW266" i="70"/>
  <c r="AV220" i="70"/>
  <c r="AV310" i="70"/>
  <c r="AJ278" i="70"/>
  <c r="O235" i="61"/>
  <c r="AC105" i="47"/>
  <c r="N105" i="47"/>
  <c r="AB115" i="47"/>
  <c r="U255" i="47"/>
  <c r="AC208" i="47"/>
  <c r="AV101" i="47"/>
  <c r="U115" i="47"/>
  <c r="V255" i="47"/>
  <c r="AB63" i="47"/>
  <c r="AC141" i="47"/>
  <c r="U141" i="47"/>
  <c r="N310" i="70"/>
  <c r="I310" i="70"/>
  <c r="AB310" i="70"/>
  <c r="W310" i="70"/>
  <c r="AP310" i="70"/>
  <c r="AW310" i="70"/>
  <c r="V310" i="70"/>
  <c r="AD310" i="70"/>
  <c r="N290" i="70"/>
  <c r="H290" i="70"/>
  <c r="AD290" i="70"/>
  <c r="AC290" i="70"/>
  <c r="AQ290" i="70"/>
  <c r="AW290" i="70"/>
  <c r="U290" i="70"/>
  <c r="AE290" i="70"/>
  <c r="AJ290" i="70"/>
  <c r="AV290" i="70"/>
  <c r="AD282" i="70"/>
  <c r="AP282" i="70"/>
  <c r="W282" i="70"/>
  <c r="AQ282" i="70"/>
  <c r="AW282" i="70"/>
  <c r="X278" i="70"/>
  <c r="AB278" i="70"/>
  <c r="AQ278" i="70"/>
  <c r="W278" i="70"/>
  <c r="AC278" i="70"/>
  <c r="AV278" i="70"/>
  <c r="AW278" i="70"/>
  <c r="N266" i="70"/>
  <c r="J266" i="70"/>
  <c r="AD266" i="70"/>
  <c r="AC266" i="70"/>
  <c r="U266" i="70"/>
  <c r="AE266" i="70"/>
  <c r="AJ266" i="70"/>
  <c r="AV266" i="70"/>
  <c r="N224" i="70"/>
  <c r="I224" i="70"/>
  <c r="V224" i="70"/>
  <c r="AB224" i="70"/>
  <c r="AC224" i="70"/>
  <c r="AD224" i="70"/>
  <c r="AJ224" i="70"/>
  <c r="AP224" i="70"/>
  <c r="V220" i="70"/>
  <c r="AB220" i="70"/>
  <c r="AW220" i="70"/>
  <c r="X220" i="70"/>
  <c r="AJ220" i="70"/>
  <c r="AP220" i="70"/>
  <c r="N212" i="70"/>
  <c r="J212" i="70"/>
  <c r="AD212" i="70"/>
  <c r="AV212" i="70"/>
  <c r="X212" i="70"/>
  <c r="AC212" i="70"/>
  <c r="W212" i="70"/>
  <c r="AE212" i="70"/>
  <c r="AW212" i="70"/>
  <c r="N80" i="70"/>
  <c r="I80" i="70"/>
  <c r="W80" i="70"/>
  <c r="AD80" i="70"/>
  <c r="X80" i="70"/>
  <c r="AE80" i="70"/>
  <c r="O300" i="61"/>
  <c r="O199" i="61"/>
  <c r="O198" i="61"/>
  <c r="O155" i="61"/>
  <c r="O127" i="61"/>
  <c r="O85" i="61"/>
  <c r="O76" i="61"/>
  <c r="O69" i="61"/>
  <c r="O57" i="61"/>
  <c r="O45" i="61"/>
  <c r="O38" i="61"/>
  <c r="O138" i="61"/>
  <c r="O311" i="61"/>
  <c r="O298" i="61"/>
  <c r="O291" i="61"/>
  <c r="O270" i="61"/>
  <c r="O246" i="61"/>
  <c r="O218" i="61"/>
  <c r="O190" i="61"/>
  <c r="O179" i="61"/>
  <c r="O173" i="61"/>
  <c r="O170" i="61"/>
  <c r="O162" i="61"/>
  <c r="O144" i="61"/>
  <c r="O134" i="61"/>
  <c r="O125" i="61"/>
  <c r="O113" i="61"/>
  <c r="O109" i="61"/>
  <c r="O64" i="61"/>
  <c r="O221" i="61"/>
  <c r="O114" i="61"/>
  <c r="O107" i="61"/>
  <c r="O102" i="61"/>
  <c r="O84" i="61"/>
  <c r="O61" i="61"/>
  <c r="O51" i="61"/>
  <c r="O48" i="61"/>
  <c r="O46" i="61"/>
  <c r="O44" i="61"/>
  <c r="O41" i="61"/>
  <c r="O36" i="61"/>
  <c r="AV255" i="47"/>
  <c r="N271" i="47"/>
  <c r="H271" i="47"/>
  <c r="AV33" i="47"/>
  <c r="U271" i="47"/>
  <c r="AC52" i="47"/>
  <c r="AJ52" i="47"/>
  <c r="AV115" i="70"/>
  <c r="W115" i="70"/>
  <c r="AB115" i="70"/>
  <c r="AE115" i="70"/>
  <c r="AC115" i="70"/>
  <c r="U224" i="47"/>
  <c r="AV132" i="47"/>
  <c r="AV52" i="47"/>
  <c r="O289" i="61"/>
  <c r="AV105" i="47"/>
  <c r="O299" i="61"/>
  <c r="O253" i="61"/>
  <c r="O241" i="61"/>
  <c r="O186" i="61"/>
  <c r="O176" i="61"/>
  <c r="O100" i="61"/>
  <c r="O92" i="61"/>
  <c r="O54" i="61"/>
  <c r="AV87" i="47"/>
  <c r="AJ271" i="47"/>
  <c r="U123" i="47"/>
  <c r="O307" i="61"/>
  <c r="O277" i="61"/>
  <c r="O273" i="61"/>
  <c r="O267" i="61"/>
  <c r="O260" i="61"/>
  <c r="O240" i="61"/>
  <c r="O225" i="61"/>
  <c r="O219" i="61"/>
  <c r="O206" i="61"/>
  <c r="O187" i="61"/>
  <c r="O180" i="61"/>
  <c r="O174" i="61"/>
  <c r="O166" i="61"/>
  <c r="O159" i="61"/>
  <c r="O143" i="61"/>
  <c r="O140" i="61"/>
  <c r="O132" i="61"/>
  <c r="O126" i="61"/>
  <c r="O123" i="61"/>
  <c r="O121" i="61"/>
  <c r="O119" i="61"/>
  <c r="O116" i="61"/>
  <c r="O110" i="61"/>
  <c r="O96" i="61"/>
  <c r="O93" i="61"/>
  <c r="O88" i="61"/>
  <c r="O81" i="61"/>
  <c r="O75" i="61"/>
  <c r="O72" i="61"/>
  <c r="O63" i="61"/>
  <c r="O53" i="61"/>
  <c r="O35" i="61"/>
  <c r="O32" i="61"/>
  <c r="O30" i="61"/>
  <c r="O25" i="61"/>
  <c r="AD50" i="70"/>
  <c r="V50" i="70"/>
  <c r="W50" i="70"/>
  <c r="X50" i="70"/>
  <c r="N174" i="47"/>
  <c r="H174" i="47"/>
  <c r="AV93" i="47"/>
  <c r="AP115" i="70"/>
  <c r="AJ103" i="47"/>
  <c r="AJ115" i="70"/>
  <c r="X115" i="70"/>
  <c r="U11" i="70"/>
  <c r="AV295" i="47"/>
  <c r="AC174" i="47"/>
  <c r="N115" i="70"/>
  <c r="J115" i="70"/>
  <c r="AV127" i="47"/>
  <c r="AD115" i="70"/>
  <c r="AJ11" i="70"/>
  <c r="V39" i="47"/>
  <c r="V282" i="47"/>
  <c r="AJ63" i="47"/>
  <c r="V63" i="47"/>
  <c r="V104" i="70"/>
  <c r="AJ104" i="70"/>
  <c r="AW104" i="70"/>
  <c r="AQ104" i="70"/>
  <c r="AB104" i="70"/>
  <c r="W104" i="70"/>
  <c r="AC104" i="70"/>
  <c r="AD104" i="70"/>
  <c r="AV104" i="70"/>
  <c r="N104" i="70"/>
  <c r="X104" i="70"/>
  <c r="AE104" i="70"/>
  <c r="AP104" i="70"/>
  <c r="U104" i="70"/>
  <c r="W74" i="70"/>
  <c r="AE74" i="70"/>
  <c r="AQ74" i="70"/>
  <c r="AV74" i="70"/>
  <c r="X74" i="70"/>
  <c r="AJ74" i="70"/>
  <c r="V74" i="70"/>
  <c r="AP74" i="70"/>
  <c r="U74" i="70"/>
  <c r="AC74" i="70"/>
  <c r="AB74" i="70"/>
  <c r="N74" i="70"/>
  <c r="AD74" i="70"/>
  <c r="AW74" i="70"/>
  <c r="AJ57" i="47"/>
  <c r="AC57" i="47"/>
  <c r="AP169" i="47"/>
  <c r="AJ282" i="47"/>
  <c r="AV81" i="47"/>
  <c r="AP282" i="47"/>
  <c r="N226" i="47"/>
  <c r="I226" i="47"/>
  <c r="AV63" i="47"/>
  <c r="B57" i="54"/>
  <c r="C57" i="54"/>
  <c r="AP87" i="47"/>
  <c r="AJ141" i="47"/>
  <c r="N195" i="47"/>
  <c r="J195" i="47"/>
  <c r="O304" i="61"/>
  <c r="O288" i="61"/>
  <c r="O286" i="61"/>
  <c r="O284" i="61"/>
  <c r="O281" i="61"/>
  <c r="O278" i="61"/>
  <c r="O268" i="61"/>
  <c r="O261" i="61"/>
  <c r="O245" i="61"/>
  <c r="O228" i="61"/>
  <c r="O222" i="61"/>
  <c r="O211" i="61"/>
  <c r="O185" i="61"/>
  <c r="O167" i="61"/>
  <c r="O160" i="61"/>
  <c r="O148" i="61"/>
  <c r="O135" i="61"/>
  <c r="O130" i="61"/>
  <c r="O104" i="61"/>
  <c r="O99" i="61"/>
  <c r="O89" i="61"/>
  <c r="O86" i="61"/>
  <c r="O73" i="61"/>
  <c r="O70" i="61"/>
  <c r="O68" i="61"/>
  <c r="O58" i="61"/>
  <c r="O20" i="61"/>
  <c r="O17" i="61"/>
  <c r="U87" i="47"/>
  <c r="U284" i="47"/>
  <c r="AB195" i="47"/>
  <c r="AJ195" i="47"/>
  <c r="D52" i="54"/>
  <c r="D13" i="54"/>
  <c r="AB87" i="47"/>
  <c r="V87" i="47"/>
  <c r="N284" i="47"/>
  <c r="AJ87" i="47"/>
  <c r="AC284" i="47"/>
  <c r="N87" i="47"/>
  <c r="Q87" i="47"/>
  <c r="N63" i="47"/>
  <c r="J63" i="47"/>
  <c r="AB141" i="47"/>
  <c r="V208" i="47"/>
  <c r="AP195" i="47"/>
  <c r="AB123" i="47"/>
  <c r="O282" i="61"/>
  <c r="O265" i="61"/>
  <c r="O258" i="61"/>
  <c r="O248" i="61"/>
  <c r="O236" i="61"/>
  <c r="O220" i="61"/>
  <c r="O207" i="61"/>
  <c r="O200" i="61"/>
  <c r="O182" i="61"/>
  <c r="O172" i="61"/>
  <c r="O157" i="61"/>
  <c r="O146" i="61"/>
  <c r="O131" i="61"/>
  <c r="O124" i="61"/>
  <c r="O118" i="61"/>
  <c r="O115" i="61"/>
  <c r="O112" i="61"/>
  <c r="O82" i="61"/>
  <c r="O79" i="61"/>
  <c r="O66" i="61"/>
  <c r="O59" i="61"/>
  <c r="O52" i="61"/>
  <c r="O49" i="61"/>
  <c r="O26" i="61"/>
  <c r="O21" i="61"/>
  <c r="O18" i="61"/>
  <c r="O10" i="61"/>
  <c r="U155" i="47"/>
  <c r="AB132" i="47"/>
  <c r="V52" i="47"/>
  <c r="AB52" i="47"/>
  <c r="V103" i="70"/>
  <c r="AB103" i="70"/>
  <c r="AW103" i="70"/>
  <c r="X103" i="70"/>
  <c r="AQ103" i="70"/>
  <c r="U103" i="70"/>
  <c r="AJ103" i="70"/>
  <c r="W103" i="70"/>
  <c r="AE103" i="70"/>
  <c r="AP103" i="70"/>
  <c r="U69" i="70"/>
  <c r="AJ69" i="70"/>
  <c r="AB69" i="70"/>
  <c r="N69" i="70"/>
  <c r="AD69" i="70"/>
  <c r="AV69" i="70"/>
  <c r="X69" i="70"/>
  <c r="AE69" i="70"/>
  <c r="AW69" i="70"/>
  <c r="U33" i="70"/>
  <c r="AE33" i="70"/>
  <c r="AP33" i="70"/>
  <c r="AJ72" i="47"/>
  <c r="AC203" i="47"/>
  <c r="AB49" i="47"/>
  <c r="U127" i="47"/>
  <c r="N261" i="47"/>
  <c r="N203" i="47"/>
  <c r="I203" i="47"/>
  <c r="V127" i="47"/>
  <c r="AB93" i="47"/>
  <c r="AB174" i="47"/>
  <c r="U261" i="47"/>
  <c r="AV49" i="47"/>
  <c r="N103" i="47"/>
  <c r="H103" i="47"/>
  <c r="N39" i="47"/>
  <c r="I39" i="47"/>
  <c r="AC93" i="47"/>
  <c r="AP224" i="47"/>
  <c r="AV164" i="47"/>
  <c r="AJ299" i="47"/>
  <c r="O308" i="61"/>
  <c r="O302" i="61"/>
  <c r="O274" i="61"/>
  <c r="O264" i="61"/>
  <c r="O243" i="61"/>
  <c r="O232" i="61"/>
  <c r="O208" i="61"/>
  <c r="O181" i="61"/>
  <c r="O175" i="61"/>
  <c r="O163" i="61"/>
  <c r="O156" i="61"/>
  <c r="O145" i="61"/>
  <c r="O117" i="61"/>
  <c r="O111" i="61"/>
  <c r="O106" i="61"/>
  <c r="O94" i="61"/>
  <c r="O91" i="61"/>
  <c r="O78" i="61"/>
  <c r="O309" i="61"/>
  <c r="O297" i="61"/>
  <c r="O295" i="61"/>
  <c r="O294" i="61"/>
  <c r="O292" i="61"/>
  <c r="O285" i="61"/>
  <c r="O283" i="61"/>
  <c r="O280" i="61"/>
  <c r="O279" i="61"/>
  <c r="O275" i="61"/>
  <c r="O271" i="61"/>
  <c r="O269" i="61"/>
  <c r="O251" i="61"/>
  <c r="O250" i="61"/>
  <c r="O247" i="61"/>
  <c r="O238" i="61"/>
  <c r="O230" i="61"/>
  <c r="O227" i="61"/>
  <c r="O226" i="61"/>
  <c r="O217" i="61"/>
  <c r="O213" i="61"/>
  <c r="O203" i="61"/>
  <c r="O184" i="61"/>
  <c r="O178" i="61"/>
  <c r="O161" i="61"/>
  <c r="O154" i="61"/>
  <c r="O152" i="61"/>
  <c r="O141" i="61"/>
  <c r="O133" i="61"/>
  <c r="O122" i="61"/>
  <c r="O97" i="61"/>
  <c r="O95" i="61"/>
  <c r="AP72" i="47"/>
  <c r="V261" i="47"/>
  <c r="AC49" i="47"/>
  <c r="V49" i="47"/>
  <c r="N224" i="47"/>
  <c r="J224" i="47"/>
  <c r="B63" i="54"/>
  <c r="C63" i="54"/>
  <c r="AP103" i="47"/>
  <c r="AJ174" i="47"/>
  <c r="AV133" i="47"/>
  <c r="N57" i="47"/>
  <c r="I57" i="47"/>
  <c r="U81" i="47"/>
  <c r="U282" i="47"/>
  <c r="U154" i="47"/>
  <c r="AB50" i="47"/>
  <c r="N154" i="47"/>
  <c r="I154" i="47"/>
  <c r="D80" i="54"/>
  <c r="D48" i="54"/>
  <c r="AV282" i="47"/>
  <c r="AJ27" i="47"/>
  <c r="D85" i="54"/>
  <c r="B79" i="54"/>
  <c r="C79" i="54"/>
  <c r="B72" i="54"/>
  <c r="C72" i="54"/>
  <c r="D69" i="54"/>
  <c r="B59" i="54"/>
  <c r="C59" i="54"/>
  <c r="B47" i="54"/>
  <c r="C47" i="54"/>
  <c r="AB299" i="47"/>
  <c r="N144" i="47"/>
  <c r="Q144" i="47"/>
  <c r="AP265" i="47"/>
  <c r="AP31" i="47"/>
  <c r="U299" i="47"/>
  <c r="AJ265" i="47"/>
  <c r="AJ212" i="47"/>
  <c r="AB212" i="47"/>
  <c r="U72" i="47"/>
  <c r="N72" i="47"/>
  <c r="H72" i="47"/>
  <c r="N49" i="47"/>
  <c r="AP203" i="47"/>
  <c r="AV203" i="47"/>
  <c r="AC261" i="47"/>
  <c r="AJ261" i="47"/>
  <c r="V299" i="47"/>
  <c r="N299" i="47"/>
  <c r="J299" i="47"/>
  <c r="AC191" i="47"/>
  <c r="N191" i="47"/>
  <c r="H191" i="47"/>
  <c r="V155" i="47"/>
  <c r="AJ155" i="47"/>
  <c r="N155" i="47"/>
  <c r="Q155" i="47"/>
  <c r="AC31" i="47"/>
  <c r="N31" i="47"/>
  <c r="AV272" i="47"/>
  <c r="AC155" i="47"/>
  <c r="AC299" i="47"/>
  <c r="AV144" i="47"/>
  <c r="AP179" i="70"/>
  <c r="U179" i="70"/>
  <c r="AE179" i="70"/>
  <c r="AQ179" i="70"/>
  <c r="W179" i="70"/>
  <c r="AC179" i="70"/>
  <c r="AJ179" i="70"/>
  <c r="AV179" i="70"/>
  <c r="AC83" i="70"/>
  <c r="AB83" i="70"/>
  <c r="V83" i="70"/>
  <c r="AE83" i="70"/>
  <c r="AW83" i="70"/>
  <c r="AP83" i="70"/>
  <c r="AJ17" i="70"/>
  <c r="AW17" i="70"/>
  <c r="AD17" i="70"/>
  <c r="N132" i="47"/>
  <c r="J132" i="47"/>
  <c r="N52" i="47"/>
  <c r="J52" i="47"/>
  <c r="AP52" i="47"/>
  <c r="AC83" i="47"/>
  <c r="D73" i="54"/>
  <c r="AV83" i="47"/>
  <c r="U83" i="47"/>
  <c r="B75" i="54"/>
  <c r="C75" i="54"/>
  <c r="D64" i="54"/>
  <c r="B56" i="54"/>
  <c r="C56" i="54"/>
  <c r="D53" i="54"/>
  <c r="B37" i="54"/>
  <c r="C37" i="54"/>
  <c r="B61" i="54"/>
  <c r="C61" i="54"/>
  <c r="B7" i="54"/>
  <c r="C7" i="54"/>
  <c r="D68" i="54"/>
  <c r="B77" i="54"/>
  <c r="C77" i="54"/>
  <c r="B45" i="54"/>
  <c r="C45" i="54"/>
  <c r="B31" i="54"/>
  <c r="C31" i="54"/>
  <c r="H13" i="37"/>
  <c r="AP302" i="47"/>
  <c r="AC302" i="47"/>
  <c r="AJ302" i="47"/>
  <c r="U302" i="47"/>
  <c r="AB302" i="47"/>
  <c r="V292" i="47"/>
  <c r="N292" i="47"/>
  <c r="J292" i="47"/>
  <c r="AP246" i="47"/>
  <c r="V246" i="47"/>
  <c r="AV169" i="47"/>
  <c r="N169" i="47"/>
  <c r="I169" i="47"/>
  <c r="AC154" i="47"/>
  <c r="AV154" i="47"/>
  <c r="AJ154" i="47"/>
  <c r="V50" i="47"/>
  <c r="AP50" i="47"/>
  <c r="N50" i="47"/>
  <c r="I50" i="47"/>
  <c r="AJ50" i="47"/>
  <c r="AP264" i="70"/>
  <c r="U264" i="70"/>
  <c r="AE264" i="70"/>
  <c r="AV264" i="70"/>
  <c r="AC264" i="70"/>
  <c r="V264" i="70"/>
  <c r="AB264" i="70"/>
  <c r="AJ31" i="47"/>
  <c r="V272" i="47"/>
  <c r="AJ272" i="47"/>
  <c r="AV292" i="47"/>
  <c r="AB31" i="47"/>
  <c r="AB272" i="47"/>
  <c r="O296" i="61"/>
  <c r="O290" i="61"/>
  <c r="O257" i="61"/>
  <c r="O254" i="61"/>
  <c r="O237" i="61"/>
  <c r="O234" i="61"/>
  <c r="O204" i="61"/>
  <c r="O196" i="61"/>
  <c r="O171" i="61"/>
  <c r="O153" i="61"/>
  <c r="O151" i="61"/>
  <c r="O101" i="61"/>
  <c r="O90" i="61"/>
  <c r="O67" i="61"/>
  <c r="O43" i="61"/>
  <c r="O23" i="61"/>
  <c r="O12" i="61"/>
  <c r="AP191" i="47"/>
  <c r="U187" i="47"/>
  <c r="AP212" i="47"/>
  <c r="O276" i="61"/>
  <c r="O272" i="61"/>
  <c r="O266" i="61"/>
  <c r="O259" i="61"/>
  <c r="O252" i="61"/>
  <c r="O249" i="61"/>
  <c r="O242" i="61"/>
  <c r="O239" i="61"/>
  <c r="O183" i="61"/>
  <c r="O158" i="61"/>
  <c r="O105" i="61"/>
  <c r="O103" i="61"/>
  <c r="O62" i="61"/>
  <c r="B87" i="54"/>
  <c r="D81" i="54"/>
  <c r="D76" i="54"/>
  <c r="B71" i="54"/>
  <c r="C71" i="54"/>
  <c r="D65" i="54"/>
  <c r="D60" i="54"/>
  <c r="B55" i="54"/>
  <c r="C55" i="54"/>
  <c r="D49" i="54"/>
  <c r="B33" i="54"/>
  <c r="C33" i="54"/>
  <c r="D21" i="54"/>
  <c r="U191" i="47"/>
  <c r="AP187" i="47"/>
  <c r="AB83" i="47"/>
  <c r="O305" i="61"/>
  <c r="O303" i="61"/>
  <c r="O301" i="61"/>
  <c r="O293" i="61"/>
  <c r="O287" i="61"/>
  <c r="O262" i="61"/>
  <c r="O255" i="61"/>
  <c r="O233" i="61"/>
  <c r="O223" i="61"/>
  <c r="O215" i="61"/>
  <c r="O209" i="61"/>
  <c r="O197" i="61"/>
  <c r="O194" i="61"/>
  <c r="O169" i="61"/>
  <c r="O164" i="61"/>
  <c r="O149" i="61"/>
  <c r="O136" i="61"/>
  <c r="O108" i="61"/>
  <c r="O87" i="61"/>
  <c r="O71" i="61"/>
  <c r="O56" i="61"/>
  <c r="O39" i="61"/>
  <c r="O29" i="61"/>
  <c r="B83" i="54"/>
  <c r="C83" i="54"/>
  <c r="B67" i="54"/>
  <c r="C67" i="54"/>
  <c r="B51" i="54"/>
  <c r="C51" i="54"/>
  <c r="B26" i="54"/>
  <c r="C26" i="54"/>
  <c r="D23" i="54"/>
  <c r="D17" i="54"/>
  <c r="D11" i="54"/>
  <c r="N103" i="70"/>
  <c r="I103" i="70"/>
  <c r="AC103" i="70"/>
  <c r="AD103" i="70"/>
  <c r="AV103" i="70"/>
  <c r="AB154" i="47"/>
  <c r="AP154" i="47"/>
  <c r="AV50" i="47"/>
  <c r="AC50" i="47"/>
  <c r="N282" i="70"/>
  <c r="Q282" i="70"/>
  <c r="U282" i="70"/>
  <c r="AE282" i="70"/>
  <c r="AJ282" i="70"/>
  <c r="N83" i="70"/>
  <c r="I83" i="70"/>
  <c r="U83" i="70"/>
  <c r="AD83" i="70"/>
  <c r="AV83" i="70"/>
  <c r="U115" i="70"/>
  <c r="AQ115" i="70"/>
  <c r="AW115" i="70"/>
  <c r="N243" i="70"/>
  <c r="Q243" i="70"/>
  <c r="V243" i="70"/>
  <c r="AB243" i="70"/>
  <c r="AQ243" i="70"/>
  <c r="AP243" i="70"/>
  <c r="N163" i="70"/>
  <c r="H163" i="70"/>
  <c r="X163" i="70"/>
  <c r="AD163" i="70"/>
  <c r="AV163" i="70"/>
  <c r="AP83" i="47"/>
  <c r="AB191" i="47"/>
  <c r="AV299" i="47"/>
  <c r="AJ83" i="47"/>
  <c r="V83" i="47"/>
  <c r="U195" i="47"/>
  <c r="V195" i="47"/>
  <c r="AC195" i="47"/>
  <c r="H14" i="37"/>
  <c r="O14" i="37"/>
  <c r="U49" i="47"/>
  <c r="AB39" i="47"/>
  <c r="AP127" i="47"/>
  <c r="AV224" i="47"/>
  <c r="V133" i="47"/>
  <c r="U63" i="47"/>
  <c r="AP63" i="47"/>
  <c r="U174" i="47"/>
  <c r="AV174" i="47"/>
  <c r="U206" i="47"/>
  <c r="AB206" i="47"/>
  <c r="AB126" i="47"/>
  <c r="AJ126" i="47"/>
  <c r="AC253" i="47"/>
  <c r="N253" i="47"/>
  <c r="AV189" i="47"/>
  <c r="V189" i="47"/>
  <c r="AP164" i="47"/>
  <c r="AB164" i="47"/>
  <c r="V111" i="47"/>
  <c r="AV111" i="47"/>
  <c r="AV54" i="47"/>
  <c r="AC54" i="47"/>
  <c r="AJ39" i="47"/>
  <c r="AC39" i="47"/>
  <c r="AP111" i="47"/>
  <c r="AB224" i="47"/>
  <c r="V206" i="47"/>
  <c r="N41" i="47"/>
  <c r="Q41" i="47"/>
  <c r="U41" i="47"/>
  <c r="AU1" i="47"/>
  <c r="AA12" i="39"/>
  <c r="AX30" i="70"/>
  <c r="Z12" i="39"/>
  <c r="W141" i="47"/>
  <c r="AW141" i="47"/>
  <c r="O141" i="47"/>
  <c r="AK141" i="47"/>
  <c r="X198" i="70"/>
  <c r="AB198" i="70"/>
  <c r="N198" i="70"/>
  <c r="Q198" i="70"/>
  <c r="V198" i="70"/>
  <c r="AC198" i="70"/>
  <c r="AW198" i="70"/>
  <c r="W198" i="70"/>
  <c r="AE198" i="70"/>
  <c r="U198" i="70"/>
  <c r="AP198" i="70"/>
  <c r="AW184" i="70"/>
  <c r="W184" i="70"/>
  <c r="X184" i="70"/>
  <c r="U184" i="70"/>
  <c r="AD184" i="70"/>
  <c r="AB184" i="70"/>
  <c r="N184" i="70"/>
  <c r="Q184" i="70"/>
  <c r="AC184" i="70"/>
  <c r="AJ184" i="70"/>
  <c r="U178" i="70"/>
  <c r="AB178" i="70"/>
  <c r="N178" i="70"/>
  <c r="I178" i="70"/>
  <c r="V178" i="70"/>
  <c r="AD178" i="70"/>
  <c r="AP178" i="70"/>
  <c r="AE178" i="70"/>
  <c r="W178" i="70"/>
  <c r="AC178" i="70"/>
  <c r="AV178" i="70"/>
  <c r="AQ178" i="70"/>
  <c r="AW178" i="70"/>
  <c r="W98" i="70"/>
  <c r="AC98" i="70"/>
  <c r="AE98" i="70"/>
  <c r="U98" i="70"/>
  <c r="AD98" i="70"/>
  <c r="AP98" i="70"/>
  <c r="N98" i="70"/>
  <c r="J98" i="70"/>
  <c r="AV98" i="70"/>
  <c r="X98" i="70"/>
  <c r="AJ98" i="70"/>
  <c r="W62" i="70"/>
  <c r="AB62" i="70"/>
  <c r="AQ62" i="70"/>
  <c r="N62" i="70"/>
  <c r="J62" i="70"/>
  <c r="X62" i="70"/>
  <c r="M62" i="70"/>
  <c r="AE62" i="70"/>
  <c r="AV62" i="70"/>
  <c r="V62" i="70"/>
  <c r="AD62" i="70"/>
  <c r="AP62" i="70"/>
  <c r="AW62" i="70"/>
  <c r="V184" i="70"/>
  <c r="AQ98" i="70"/>
  <c r="AC62" i="70"/>
  <c r="AV198" i="70"/>
  <c r="AJ198" i="70"/>
  <c r="AV184" i="70"/>
  <c r="AB98" i="70"/>
  <c r="U62" i="70"/>
  <c r="AD198" i="70"/>
  <c r="AJ261" i="70"/>
  <c r="AE261" i="70"/>
  <c r="AV261" i="70"/>
  <c r="U261" i="70"/>
  <c r="W261" i="70"/>
  <c r="AW261" i="70"/>
  <c r="AQ261" i="70"/>
  <c r="AD261" i="70"/>
  <c r="AC261" i="70"/>
  <c r="X261" i="70"/>
  <c r="O77" i="61"/>
  <c r="U171" i="47"/>
  <c r="AB171" i="47"/>
  <c r="AP184" i="47"/>
  <c r="O65" i="61"/>
  <c r="AQ250" i="70"/>
  <c r="X250" i="70"/>
  <c r="AB250" i="70"/>
  <c r="AW250" i="70"/>
  <c r="AV250" i="70"/>
  <c r="AD250" i="70"/>
  <c r="AC250" i="70"/>
  <c r="V250" i="70"/>
  <c r="W250" i="70"/>
  <c r="AV226" i="70"/>
  <c r="AD226" i="70"/>
  <c r="AC226" i="70"/>
  <c r="V226" i="70"/>
  <c r="N226" i="70"/>
  <c r="H226" i="70"/>
  <c r="AE226" i="70"/>
  <c r="AJ226" i="70"/>
  <c r="X226" i="70"/>
  <c r="AB226" i="70"/>
  <c r="AP226" i="70"/>
  <c r="AB280" i="47"/>
  <c r="AC280" i="47"/>
  <c r="V41" i="47"/>
  <c r="AC41" i="47"/>
  <c r="AJ41" i="47"/>
  <c r="AV41" i="47"/>
  <c r="V187" i="47"/>
  <c r="AJ187" i="47"/>
  <c r="AB187" i="47"/>
  <c r="N187" i="47"/>
  <c r="J187" i="47"/>
  <c r="AC144" i="47"/>
  <c r="AB144" i="47"/>
  <c r="V144" i="47"/>
  <c r="U144" i="47"/>
  <c r="U265" i="47"/>
  <c r="V265" i="47"/>
  <c r="AC265" i="47"/>
  <c r="AV265" i="47"/>
  <c r="AV212" i="47"/>
  <c r="N212" i="47"/>
  <c r="I212" i="47"/>
  <c r="V212" i="47"/>
  <c r="AC212" i="47"/>
  <c r="AJ191" i="47"/>
  <c r="AV191" i="47"/>
  <c r="AJ164" i="47"/>
  <c r="V164" i="47"/>
  <c r="U164" i="47"/>
  <c r="N164" i="47"/>
  <c r="H164" i="47"/>
  <c r="U133" i="47"/>
  <c r="AB133" i="47"/>
  <c r="AC133" i="47"/>
  <c r="AP133" i="47"/>
  <c r="N133" i="47"/>
  <c r="AC127" i="47"/>
  <c r="N127" i="47"/>
  <c r="I127" i="47"/>
  <c r="AB127" i="47"/>
  <c r="AB111" i="47"/>
  <c r="N111" i="47"/>
  <c r="U93" i="47"/>
  <c r="AJ93" i="47"/>
  <c r="V93" i="47"/>
  <c r="AP74" i="47"/>
  <c r="AV74" i="47"/>
  <c r="U54" i="47"/>
  <c r="V54" i="47"/>
  <c r="AP54" i="47"/>
  <c r="AB54" i="47"/>
  <c r="AJ199" i="47"/>
  <c r="AV199" i="47"/>
  <c r="AB214" i="47"/>
  <c r="AC214" i="47"/>
  <c r="AJ214" i="47"/>
  <c r="N214" i="47"/>
  <c r="U214" i="47"/>
  <c r="AC246" i="47"/>
  <c r="AJ246" i="47"/>
  <c r="AB246" i="47"/>
  <c r="AV246" i="47"/>
  <c r="U246" i="47"/>
  <c r="N256" i="47"/>
  <c r="Q256" i="47"/>
  <c r="U256" i="47"/>
  <c r="V256" i="47"/>
  <c r="AC256" i="47"/>
  <c r="U200" i="47"/>
  <c r="AJ200" i="47"/>
  <c r="V200" i="47"/>
  <c r="AC200" i="47"/>
  <c r="U226" i="47"/>
  <c r="AB226" i="47"/>
  <c r="AJ226" i="47"/>
  <c r="AC226" i="47"/>
  <c r="AP180" i="47"/>
  <c r="V180" i="47"/>
  <c r="AV180" i="47"/>
  <c r="AB180" i="47"/>
  <c r="AJ180" i="47"/>
  <c r="V145" i="47"/>
  <c r="AV145" i="47"/>
  <c r="V302" i="47"/>
  <c r="N302" i="47"/>
  <c r="H302" i="47"/>
  <c r="AV302" i="47"/>
  <c r="AJ240" i="47"/>
  <c r="AP199" i="47"/>
  <c r="AP226" i="47"/>
  <c r="AP144" i="47"/>
  <c r="AV256" i="47"/>
  <c r="N265" i="47"/>
  <c r="H265" i="47"/>
  <c r="AJ256" i="47"/>
  <c r="AC187" i="47"/>
  <c r="AB41" i="47"/>
  <c r="N180" i="47"/>
  <c r="H180" i="47"/>
  <c r="AP214" i="47"/>
  <c r="AV214" i="47"/>
  <c r="N246" i="47"/>
  <c r="Q246" i="47"/>
  <c r="AP200" i="47"/>
  <c r="N53" i="70"/>
  <c r="J53" i="70"/>
  <c r="AP256" i="47"/>
  <c r="AB256" i="47"/>
  <c r="AB145" i="47"/>
  <c r="V226" i="47"/>
  <c r="U180" i="47"/>
  <c r="V214" i="47"/>
  <c r="V171" i="47"/>
  <c r="N200" i="47"/>
  <c r="Q200" i="47"/>
  <c r="AB200" i="47"/>
  <c r="W114" i="37"/>
  <c r="E114" i="47"/>
  <c r="V105" i="47"/>
  <c r="U105" i="47"/>
  <c r="U101" i="47"/>
  <c r="AP101" i="47"/>
  <c r="N68" i="47"/>
  <c r="AB68" i="47"/>
  <c r="AJ68" i="47"/>
  <c r="AJ46" i="47"/>
  <c r="U46" i="47"/>
  <c r="H10" i="37"/>
  <c r="O10" i="37"/>
  <c r="O229" i="61"/>
  <c r="O28" i="61"/>
  <c r="U240" i="47"/>
  <c r="U292" i="47"/>
  <c r="AC199" i="47"/>
  <c r="AC240" i="47"/>
  <c r="V199" i="47"/>
  <c r="AC292" i="47"/>
  <c r="AJ171" i="47"/>
  <c r="N171" i="47"/>
  <c r="Q171" i="47"/>
  <c r="AV141" i="47"/>
  <c r="N141" i="47"/>
  <c r="J141" i="47"/>
  <c r="N199" i="47"/>
  <c r="N240" i="47"/>
  <c r="J240" i="47"/>
  <c r="AV240" i="47"/>
  <c r="AP292" i="47"/>
  <c r="AJ292" i="47"/>
  <c r="U199" i="47"/>
  <c r="V240" i="47"/>
  <c r="AP171" i="47"/>
  <c r="AP240" i="47"/>
  <c r="AV171" i="47"/>
  <c r="O250" i="37"/>
  <c r="O114" i="37"/>
  <c r="O105" i="37"/>
  <c r="O101" i="37"/>
  <c r="O99" i="37"/>
  <c r="O45" i="37"/>
  <c r="O224" i="61"/>
  <c r="B86" i="54"/>
  <c r="C86" i="54"/>
  <c r="B82" i="54"/>
  <c r="C82" i="54"/>
  <c r="B78" i="54"/>
  <c r="C78" i="54"/>
  <c r="B74" i="54"/>
  <c r="C74" i="54"/>
  <c r="B70" i="54"/>
  <c r="C70" i="54"/>
  <c r="B66" i="54"/>
  <c r="C66" i="54"/>
  <c r="B62" i="54"/>
  <c r="C62" i="54"/>
  <c r="B58" i="54"/>
  <c r="C58" i="54"/>
  <c r="B54" i="54"/>
  <c r="C54" i="54"/>
  <c r="B50" i="54"/>
  <c r="C50" i="54"/>
  <c r="B46" i="54"/>
  <c r="C46" i="54"/>
  <c r="B41" i="54"/>
  <c r="C41" i="54"/>
  <c r="B29" i="54"/>
  <c r="C29" i="54"/>
  <c r="O305" i="37"/>
  <c r="O301" i="37"/>
  <c r="O297" i="37"/>
  <c r="O236" i="37"/>
  <c r="O226" i="37"/>
  <c r="O145" i="37"/>
  <c r="O132" i="37"/>
  <c r="O93" i="37"/>
  <c r="O192" i="61"/>
  <c r="O287" i="37"/>
  <c r="O60" i="37"/>
  <c r="O20" i="37"/>
  <c r="O19" i="37"/>
  <c r="O31" i="61"/>
  <c r="O167" i="37"/>
  <c r="O74" i="37"/>
  <c r="D22" i="54"/>
  <c r="D18" i="54"/>
  <c r="D14" i="54"/>
  <c r="B8" i="54"/>
  <c r="C8" i="54"/>
  <c r="B6" i="54"/>
  <c r="C6" i="54"/>
  <c r="AQ157" i="70"/>
  <c r="W157" i="70"/>
  <c r="AC157" i="70"/>
  <c r="U157" i="70"/>
  <c r="AE157" i="70"/>
  <c r="AP157" i="70"/>
  <c r="AJ157" i="70"/>
  <c r="V157" i="70"/>
  <c r="AB157" i="70"/>
  <c r="AW157" i="70"/>
  <c r="X157" i="70"/>
  <c r="AQ145" i="70"/>
  <c r="W145" i="70"/>
  <c r="X145" i="70"/>
  <c r="AP145" i="70"/>
  <c r="AW145" i="70"/>
  <c r="U145" i="70"/>
  <c r="AB145" i="70"/>
  <c r="V145" i="70"/>
  <c r="AE145" i="70"/>
  <c r="AC145" i="70"/>
  <c r="AD145" i="70"/>
  <c r="W127" i="70"/>
  <c r="AC127" i="70"/>
  <c r="AJ127" i="70"/>
  <c r="V127" i="70"/>
  <c r="AE127" i="70"/>
  <c r="AD127" i="70"/>
  <c r="X127" i="70"/>
  <c r="AB127" i="70"/>
  <c r="AV127" i="70"/>
  <c r="U127" i="70"/>
  <c r="AQ127" i="70"/>
  <c r="AW127" i="70"/>
  <c r="AP91" i="47"/>
  <c r="AV91" i="47"/>
  <c r="V91" i="47"/>
  <c r="AC91" i="47"/>
  <c r="N91" i="47"/>
  <c r="U91" i="47"/>
  <c r="AJ91" i="47"/>
  <c r="AP300" i="70"/>
  <c r="AD300" i="70"/>
  <c r="AJ300" i="70"/>
  <c r="AV300" i="70"/>
  <c r="U300" i="70"/>
  <c r="W300" i="70"/>
  <c r="V300" i="70"/>
  <c r="AE300" i="70"/>
  <c r="AW300" i="70"/>
  <c r="X300" i="70"/>
  <c r="AB300" i="70"/>
  <c r="AC300" i="70"/>
  <c r="N294" i="70"/>
  <c r="X294" i="70"/>
  <c r="AB294" i="70"/>
  <c r="AQ294" i="70"/>
  <c r="W294" i="70"/>
  <c r="AC294" i="70"/>
  <c r="AV294" i="70"/>
  <c r="U294" i="70"/>
  <c r="AD294" i="70"/>
  <c r="AJ294" i="70"/>
  <c r="V294" i="70"/>
  <c r="AE294" i="70"/>
  <c r="AP294" i="70"/>
  <c r="AW294" i="70"/>
  <c r="U213" i="70"/>
  <c r="AC213" i="70"/>
  <c r="W213" i="70"/>
  <c r="AD213" i="70"/>
  <c r="V213" i="70"/>
  <c r="AE213" i="70"/>
  <c r="X213" i="70"/>
  <c r="AB213" i="70"/>
  <c r="AQ213" i="70"/>
  <c r="AJ213" i="70"/>
  <c r="AP213" i="70"/>
  <c r="AW213" i="70"/>
  <c r="AV211" i="70"/>
  <c r="X211" i="70"/>
  <c r="AB211" i="70"/>
  <c r="AD211" i="70"/>
  <c r="AJ211" i="70"/>
  <c r="AQ211" i="70"/>
  <c r="AW211" i="70"/>
  <c r="W211" i="70"/>
  <c r="AE211" i="70"/>
  <c r="AC211" i="70"/>
  <c r="U211" i="70"/>
  <c r="V211" i="70"/>
  <c r="AQ162" i="70"/>
  <c r="X162" i="70"/>
  <c r="AJ162" i="70"/>
  <c r="W162" i="70"/>
  <c r="AC162" i="70"/>
  <c r="AV162" i="70"/>
  <c r="U162" i="70"/>
  <c r="AB162" i="70"/>
  <c r="AP162" i="70"/>
  <c r="AE162" i="70"/>
  <c r="V162" i="70"/>
  <c r="AD162" i="70"/>
  <c r="U169" i="47"/>
  <c r="AJ169" i="47"/>
  <c r="V169" i="47"/>
  <c r="AC169" i="47"/>
  <c r="AQ238" i="70"/>
  <c r="U238" i="70"/>
  <c r="AC238" i="70"/>
  <c r="W238" i="70"/>
  <c r="AD238" i="70"/>
  <c r="AJ238" i="70"/>
  <c r="AP238" i="70"/>
  <c r="X238" i="70"/>
  <c r="AE238" i="70"/>
  <c r="AV238" i="70"/>
  <c r="V238" i="70"/>
  <c r="AB238" i="70"/>
  <c r="AW234" i="70"/>
  <c r="AV234" i="70"/>
  <c r="W234" i="70"/>
  <c r="AE234" i="70"/>
  <c r="AJ234" i="70"/>
  <c r="X234" i="70"/>
  <c r="AB234" i="70"/>
  <c r="V234" i="70"/>
  <c r="U234" i="70"/>
  <c r="AP234" i="70"/>
  <c r="AD234" i="70"/>
  <c r="AC234" i="70"/>
  <c r="E290" i="47"/>
  <c r="AB290" i="47"/>
  <c r="E274" i="47"/>
  <c r="E237" i="47"/>
  <c r="AJ237" i="47"/>
  <c r="O19" i="61"/>
  <c r="E309" i="47"/>
  <c r="E118" i="47"/>
  <c r="U118" i="47"/>
  <c r="U31" i="47"/>
  <c r="V31" i="47"/>
  <c r="U272" i="47"/>
  <c r="AP272" i="47"/>
  <c r="N272" i="47"/>
  <c r="J272" i="47"/>
  <c r="V280" i="47"/>
  <c r="AV280" i="47"/>
  <c r="U280" i="47"/>
  <c r="AJ217" i="47"/>
  <c r="U217" i="47"/>
  <c r="N217" i="47"/>
  <c r="I217" i="47"/>
  <c r="AV217" i="47"/>
  <c r="AP217" i="47"/>
  <c r="AC217" i="47"/>
  <c r="AB217" i="47"/>
  <c r="V217" i="47"/>
  <c r="N291" i="47"/>
  <c r="H291" i="47"/>
  <c r="AC145" i="47"/>
  <c r="X193" i="37"/>
  <c r="E193" i="47"/>
  <c r="AP189" i="47"/>
  <c r="AB189" i="47"/>
  <c r="N189" i="47"/>
  <c r="I189" i="47"/>
  <c r="U189" i="47"/>
  <c r="N145" i="47"/>
  <c r="Q145" i="47"/>
  <c r="AP145" i="47"/>
  <c r="N81" i="47"/>
  <c r="AB81" i="47"/>
  <c r="AP81" i="47"/>
  <c r="V81" i="47"/>
  <c r="AC81" i="47"/>
  <c r="U145" i="47"/>
  <c r="U132" i="47"/>
  <c r="AC189" i="47"/>
  <c r="V224" i="47"/>
  <c r="AJ224" i="47"/>
  <c r="AD183" i="70"/>
  <c r="AJ145" i="47"/>
  <c r="AJ189" i="47"/>
  <c r="AP132" i="47"/>
  <c r="AB72" i="47"/>
  <c r="V72" i="47"/>
  <c r="V74" i="47"/>
  <c r="N74" i="47"/>
  <c r="AC74" i="47"/>
  <c r="U74" i="47"/>
  <c r="U111" i="47"/>
  <c r="E157" i="47"/>
  <c r="E86" i="47"/>
  <c r="O216" i="61"/>
  <c r="O83" i="61"/>
  <c r="AJ111" i="47"/>
  <c r="AB91" i="47"/>
  <c r="E306" i="47"/>
  <c r="E258" i="47"/>
  <c r="E161" i="47"/>
  <c r="E76" i="47"/>
  <c r="E71" i="47"/>
  <c r="O16" i="61"/>
  <c r="AB116" i="47"/>
  <c r="N116" i="47"/>
  <c r="H116" i="47"/>
  <c r="U116" i="47"/>
  <c r="AP116" i="47"/>
  <c r="V116" i="47"/>
  <c r="AV116" i="47"/>
  <c r="AJ116" i="47"/>
  <c r="AC116" i="47"/>
  <c r="AV176" i="47"/>
  <c r="N176" i="47"/>
  <c r="Q176" i="47"/>
  <c r="AB176" i="47"/>
  <c r="V176" i="47"/>
  <c r="AJ176" i="47"/>
  <c r="AC176" i="47"/>
  <c r="U176" i="47"/>
  <c r="AC32" i="47"/>
  <c r="AP32" i="47"/>
  <c r="U32" i="47"/>
  <c r="V44" i="47"/>
  <c r="N44" i="47"/>
  <c r="U44" i="47"/>
  <c r="AB44" i="47"/>
  <c r="AC295" i="47"/>
  <c r="AJ295" i="47"/>
  <c r="AP295" i="47"/>
  <c r="V295" i="47"/>
  <c r="N295" i="47"/>
  <c r="Q295" i="47"/>
  <c r="U295" i="47"/>
  <c r="W185" i="37"/>
  <c r="E185" i="47"/>
  <c r="AB107" i="47"/>
  <c r="AP107" i="47"/>
  <c r="V107" i="47"/>
  <c r="AC107" i="47"/>
  <c r="U107" i="47"/>
  <c r="AV107" i="47"/>
  <c r="AJ107" i="47"/>
  <c r="V103" i="47"/>
  <c r="AB103" i="47"/>
  <c r="U103" i="47"/>
  <c r="AV103" i="47"/>
  <c r="AB57" i="47"/>
  <c r="AP57" i="47"/>
  <c r="AC184" i="47"/>
  <c r="AV184" i="47"/>
  <c r="AP280" i="47"/>
  <c r="N280" i="47"/>
  <c r="I280" i="47"/>
  <c r="X248" i="37"/>
  <c r="E248" i="47"/>
  <c r="N206" i="47"/>
  <c r="AJ206" i="47"/>
  <c r="AP141" i="47"/>
  <c r="V141" i="47"/>
  <c r="AV123" i="47"/>
  <c r="AP123" i="47"/>
  <c r="H11" i="37"/>
  <c r="O11" i="37"/>
  <c r="E216" i="47"/>
  <c r="AV216" i="47"/>
  <c r="H12" i="37"/>
  <c r="O12" i="37"/>
  <c r="U12" i="37"/>
  <c r="D5" i="54"/>
  <c r="C5" i="54"/>
  <c r="H9" i="37"/>
  <c r="O9" i="37"/>
  <c r="O202" i="61"/>
  <c r="O189" i="61"/>
  <c r="O214" i="61"/>
  <c r="O42" i="61"/>
  <c r="X153" i="37"/>
  <c r="W153" i="37"/>
  <c r="E153" i="47"/>
  <c r="W183" i="37"/>
  <c r="X183" i="37"/>
  <c r="E183" i="47"/>
  <c r="AJ297" i="47"/>
  <c r="N297" i="47"/>
  <c r="AP297" i="47"/>
  <c r="AV297" i="47"/>
  <c r="U297" i="47"/>
  <c r="V297" i="47"/>
  <c r="AC112" i="47"/>
  <c r="AV112" i="47"/>
  <c r="N112" i="47"/>
  <c r="H112" i="47"/>
  <c r="AJ112" i="47"/>
  <c r="AP112" i="47"/>
  <c r="AC97" i="47"/>
  <c r="U97" i="47"/>
  <c r="AP97" i="47"/>
  <c r="V97" i="47"/>
  <c r="AB97" i="47"/>
  <c r="X95" i="37"/>
  <c r="W95" i="37"/>
  <c r="E95" i="47"/>
  <c r="AJ32" i="47"/>
  <c r="AC297" i="47"/>
  <c r="N97" i="47"/>
  <c r="H97" i="47"/>
  <c r="V32" i="47"/>
  <c r="AB297" i="47"/>
  <c r="X37" i="37"/>
  <c r="W37" i="37"/>
  <c r="E37" i="47"/>
  <c r="X175" i="37"/>
  <c r="W175" i="37"/>
  <c r="E175" i="47"/>
  <c r="N251" i="47"/>
  <c r="Q251" i="47"/>
  <c r="AB251" i="47"/>
  <c r="U251" i="47"/>
  <c r="AV251" i="47"/>
  <c r="AJ251" i="47"/>
  <c r="V251" i="47"/>
  <c r="AV284" i="47"/>
  <c r="AP284" i="47"/>
  <c r="AB284" i="47"/>
  <c r="V284" i="47"/>
  <c r="AP33" i="47"/>
  <c r="AC33" i="47"/>
  <c r="V33" i="47"/>
  <c r="AJ33" i="47"/>
  <c r="AB33" i="47"/>
  <c r="AV134" i="47"/>
  <c r="AB134" i="47"/>
  <c r="AP134" i="47"/>
  <c r="AJ134" i="47"/>
  <c r="U134" i="47"/>
  <c r="V134" i="47"/>
  <c r="N134" i="47"/>
  <c r="AC134" i="47"/>
  <c r="U198" i="47"/>
  <c r="N198" i="47"/>
  <c r="J198" i="47"/>
  <c r="AJ198" i="47"/>
  <c r="AP198" i="47"/>
  <c r="AB198" i="47"/>
  <c r="V198" i="47"/>
  <c r="AV198" i="47"/>
  <c r="X209" i="37"/>
  <c r="W209" i="37"/>
  <c r="E209" i="47"/>
  <c r="W243" i="37"/>
  <c r="X243" i="37"/>
  <c r="E243" i="47"/>
  <c r="AV126" i="47"/>
  <c r="N126" i="47"/>
  <c r="J126" i="47"/>
  <c r="AP126" i="47"/>
  <c r="V126" i="47"/>
  <c r="U126" i="47"/>
  <c r="AB291" i="47"/>
  <c r="AP291" i="47"/>
  <c r="AC291" i="47"/>
  <c r="V291" i="47"/>
  <c r="U291" i="47"/>
  <c r="AJ291" i="47"/>
  <c r="AV291" i="47"/>
  <c r="X286" i="37"/>
  <c r="W286" i="37"/>
  <c r="E286" i="47"/>
  <c r="V112" i="47"/>
  <c r="AB32" i="47"/>
  <c r="X47" i="37"/>
  <c r="W47" i="37"/>
  <c r="E47" i="47"/>
  <c r="X80" i="37"/>
  <c r="W80" i="37"/>
  <c r="E80" i="47"/>
  <c r="W18" i="37"/>
  <c r="X106" i="37"/>
  <c r="W106" i="37"/>
  <c r="E106" i="47"/>
  <c r="X210" i="37"/>
  <c r="W210" i="37"/>
  <c r="E210" i="47"/>
  <c r="X202" i="37"/>
  <c r="W202" i="37"/>
  <c r="E202" i="47"/>
  <c r="W247" i="37"/>
  <c r="X247" i="37"/>
  <c r="E247" i="47"/>
  <c r="O246" i="37"/>
  <c r="X207" i="37"/>
  <c r="W207" i="37"/>
  <c r="E207" i="47"/>
  <c r="O206" i="37"/>
  <c r="AV196" i="47"/>
  <c r="AP196" i="47"/>
  <c r="AB196" i="47"/>
  <c r="V196" i="47"/>
  <c r="U167" i="47"/>
  <c r="AJ167" i="47"/>
  <c r="V167" i="47"/>
  <c r="AC167" i="47"/>
  <c r="AV167" i="47"/>
  <c r="N167" i="47"/>
  <c r="AB167" i="47"/>
  <c r="W166" i="37"/>
  <c r="X166" i="37"/>
  <c r="E166" i="47"/>
  <c r="X162" i="37"/>
  <c r="W162" i="37"/>
  <c r="E162" i="47"/>
  <c r="W35" i="37"/>
  <c r="X35" i="37"/>
  <c r="E35" i="47"/>
  <c r="O31" i="37"/>
  <c r="U27" i="47"/>
  <c r="AC27" i="47"/>
  <c r="N27" i="47"/>
  <c r="J27" i="47"/>
  <c r="AV27" i="47"/>
  <c r="AB27" i="47"/>
  <c r="V27" i="47"/>
  <c r="AV32" i="47"/>
  <c r="AP251" i="47"/>
  <c r="AJ97" i="47"/>
  <c r="X26" i="37"/>
  <c r="W26" i="37"/>
  <c r="E26" i="47"/>
  <c r="X304" i="37"/>
  <c r="W304" i="37"/>
  <c r="E304" i="47"/>
  <c r="AP44" i="47"/>
  <c r="AV44" i="47"/>
  <c r="AC44" i="47"/>
  <c r="AJ44" i="47"/>
  <c r="V203" i="47"/>
  <c r="AJ203" i="47"/>
  <c r="AB203" i="47"/>
  <c r="AC282" i="47"/>
  <c r="N282" i="47"/>
  <c r="Q282" i="47"/>
  <c r="AJ253" i="47"/>
  <c r="AV253" i="47"/>
  <c r="V253" i="47"/>
  <c r="AB253" i="47"/>
  <c r="U253" i="47"/>
  <c r="AP253" i="47"/>
  <c r="O88" i="37"/>
  <c r="O86" i="37"/>
  <c r="O76" i="37"/>
  <c r="W62" i="37"/>
  <c r="X62" i="37"/>
  <c r="E62" i="47"/>
  <c r="U57" i="47"/>
  <c r="V57" i="47"/>
  <c r="W43" i="37"/>
  <c r="X43" i="37"/>
  <c r="E43" i="47"/>
  <c r="X40" i="37"/>
  <c r="W40" i="37"/>
  <c r="E40" i="47"/>
  <c r="O39" i="37"/>
  <c r="X32" i="37"/>
  <c r="W32" i="37"/>
  <c r="W251" i="37"/>
  <c r="X251" i="37"/>
  <c r="X270" i="37"/>
  <c r="W270" i="37"/>
  <c r="X284" i="37"/>
  <c r="W284" i="37"/>
  <c r="W215" i="37"/>
  <c r="X215" i="37"/>
  <c r="E215" i="47"/>
  <c r="X44" i="37"/>
  <c r="W44" i="37"/>
  <c r="W203" i="37"/>
  <c r="X203" i="37"/>
  <c r="X301" i="37"/>
  <c r="W301" i="37"/>
  <c r="E301" i="47"/>
  <c r="X281" i="37"/>
  <c r="W281" i="37"/>
  <c r="X232" i="37"/>
  <c r="W232" i="37"/>
  <c r="E232" i="47"/>
  <c r="X249" i="37"/>
  <c r="W249" i="37"/>
  <c r="E249" i="47"/>
  <c r="O293" i="37"/>
  <c r="W277" i="37"/>
  <c r="E277" i="47"/>
  <c r="X277" i="37"/>
  <c r="O276" i="37"/>
  <c r="O274" i="37"/>
  <c r="W263" i="37"/>
  <c r="X263" i="37"/>
  <c r="E263" i="47"/>
  <c r="O262" i="37"/>
  <c r="O253" i="37"/>
  <c r="W239" i="37"/>
  <c r="X239" i="37"/>
  <c r="E239" i="47"/>
  <c r="O238" i="37"/>
  <c r="O228" i="37"/>
  <c r="O196" i="37"/>
  <c r="O149" i="37"/>
  <c r="O144" i="37"/>
  <c r="O143" i="37"/>
  <c r="O113" i="37"/>
  <c r="O97" i="37"/>
  <c r="O96" i="37"/>
  <c r="X89" i="37"/>
  <c r="W89" i="37"/>
  <c r="E89" i="47"/>
  <c r="O79" i="37"/>
  <c r="W73" i="37"/>
  <c r="X73" i="37"/>
  <c r="E73" i="47"/>
  <c r="O57" i="37"/>
  <c r="W51" i="37"/>
  <c r="X51" i="37"/>
  <c r="E51" i="47"/>
  <c r="O16" i="37"/>
  <c r="D38" i="54"/>
  <c r="B38" i="54"/>
  <c r="C38" i="54"/>
  <c r="D30" i="54"/>
  <c r="B30" i="54"/>
  <c r="C30" i="54"/>
  <c r="B28" i="54"/>
  <c r="AJ49" i="47"/>
  <c r="AV72" i="47"/>
  <c r="AP261" i="47"/>
  <c r="AB261" i="47"/>
  <c r="AJ184" i="47"/>
  <c r="V184" i="47"/>
  <c r="U184" i="47"/>
  <c r="W29" i="37"/>
  <c r="X29" i="37"/>
  <c r="E29" i="47"/>
  <c r="X72" i="37"/>
  <c r="W72" i="37"/>
  <c r="X168" i="37"/>
  <c r="W168" i="37"/>
  <c r="E168" i="47"/>
  <c r="X49" i="37"/>
  <c r="W49" i="37"/>
  <c r="X90" i="37"/>
  <c r="W90" i="37"/>
  <c r="X56" i="37"/>
  <c r="W56" i="37"/>
  <c r="E56" i="47"/>
  <c r="X79" i="37"/>
  <c r="W79" i="37"/>
  <c r="X184" i="37"/>
  <c r="W184" i="37"/>
  <c r="X130" i="37"/>
  <c r="W130" i="37"/>
  <c r="E130" i="47"/>
  <c r="X31" i="37"/>
  <c r="W31" i="37"/>
  <c r="X218" i="37"/>
  <c r="W218" i="37"/>
  <c r="E218" i="47"/>
  <c r="W87" i="37"/>
  <c r="X87" i="37"/>
  <c r="X280" i="37"/>
  <c r="W280" i="37"/>
  <c r="X305" i="37"/>
  <c r="W305" i="37"/>
  <c r="E305" i="47"/>
  <c r="W279" i="37"/>
  <c r="X279" i="37"/>
  <c r="X160" i="37"/>
  <c r="W160" i="37"/>
  <c r="W199" i="37"/>
  <c r="X199" i="37"/>
  <c r="X241" i="37"/>
  <c r="W241" i="37"/>
  <c r="E241" i="47"/>
  <c r="X25" i="37"/>
  <c r="W25" i="37"/>
  <c r="E25" i="47"/>
  <c r="O265" i="37"/>
  <c r="O264" i="37"/>
  <c r="X242" i="37"/>
  <c r="W242" i="37"/>
  <c r="E242" i="47"/>
  <c r="O241" i="37"/>
  <c r="W234" i="37"/>
  <c r="X234" i="37"/>
  <c r="E234" i="47"/>
  <c r="X229" i="37"/>
  <c r="W229" i="37"/>
  <c r="E229" i="47"/>
  <c r="X221" i="37"/>
  <c r="W221" i="37"/>
  <c r="E221" i="47"/>
  <c r="W213" i="37"/>
  <c r="X213" i="37"/>
  <c r="E213" i="47"/>
  <c r="O198" i="37"/>
  <c r="X178" i="37"/>
  <c r="W178" i="37"/>
  <c r="E178" i="47"/>
  <c r="O174" i="37"/>
  <c r="X170" i="37"/>
  <c r="W170" i="37"/>
  <c r="E170" i="47"/>
  <c r="AB155" i="47"/>
  <c r="AV155" i="47"/>
  <c r="O154" i="37"/>
  <c r="O152" i="37"/>
  <c r="X146" i="37"/>
  <c r="W146" i="37"/>
  <c r="E146" i="47"/>
  <c r="W135" i="37"/>
  <c r="X135" i="37"/>
  <c r="E135" i="47"/>
  <c r="O134" i="37"/>
  <c r="W129" i="37"/>
  <c r="X129" i="37"/>
  <c r="E129" i="47"/>
  <c r="X110" i="37"/>
  <c r="W110" i="37"/>
  <c r="E110" i="47"/>
  <c r="AP105" i="47"/>
  <c r="AJ105" i="47"/>
  <c r="X104" i="37"/>
  <c r="W104" i="37"/>
  <c r="E104" i="47"/>
  <c r="W67" i="37"/>
  <c r="X67" i="37"/>
  <c r="E67" i="47"/>
  <c r="AJ54" i="47"/>
  <c r="N54" i="47"/>
  <c r="H54" i="47"/>
  <c r="D35" i="54"/>
  <c r="B35" i="54"/>
  <c r="C35" i="54"/>
  <c r="D32" i="54"/>
  <c r="B32" i="54"/>
  <c r="C32" i="54"/>
  <c r="AJ280" i="47"/>
  <c r="N184" i="47"/>
  <c r="J184" i="47"/>
  <c r="X24" i="37"/>
  <c r="E24" i="47"/>
  <c r="W55" i="37"/>
  <c r="X55" i="37"/>
  <c r="E55" i="47"/>
  <c r="X197" i="37"/>
  <c r="W197" i="37"/>
  <c r="E197" i="47"/>
  <c r="W303" i="37"/>
  <c r="X303" i="37"/>
  <c r="E303" i="47"/>
  <c r="X269" i="37"/>
  <c r="W269" i="37"/>
  <c r="X278" i="37"/>
  <c r="W278" i="37"/>
  <c r="AP206" i="47"/>
  <c r="AC206" i="47"/>
  <c r="W211" i="37"/>
  <c r="X211" i="37"/>
  <c r="E211" i="47"/>
  <c r="W259" i="37"/>
  <c r="X259" i="37"/>
  <c r="E259" i="47"/>
  <c r="X296" i="37"/>
  <c r="W296" i="37"/>
  <c r="E296" i="47"/>
  <c r="O255" i="37"/>
  <c r="O244" i="37"/>
  <c r="O223" i="37"/>
  <c r="X205" i="37"/>
  <c r="W205" i="37"/>
  <c r="E205" i="47"/>
  <c r="O202" i="37"/>
  <c r="W194" i="37"/>
  <c r="X194" i="37"/>
  <c r="E194" i="47"/>
  <c r="O193" i="37"/>
  <c r="O192" i="37"/>
  <c r="O164" i="37"/>
  <c r="W139" i="37"/>
  <c r="X139" i="37"/>
  <c r="E139" i="47"/>
  <c r="AC132" i="47"/>
  <c r="V132" i="47"/>
  <c r="W131" i="37"/>
  <c r="X131" i="37"/>
  <c r="E131" i="47"/>
  <c r="O130" i="37"/>
  <c r="X122" i="37"/>
  <c r="W122" i="37"/>
  <c r="E122" i="47"/>
  <c r="O111" i="37"/>
  <c r="X85" i="37"/>
  <c r="W85" i="37"/>
  <c r="E85" i="47"/>
  <c r="W75" i="37"/>
  <c r="X75" i="37"/>
  <c r="E75" i="47"/>
  <c r="O68" i="37"/>
  <c r="W38" i="37"/>
  <c r="X38" i="37"/>
  <c r="E38" i="47"/>
  <c r="W21" i="37"/>
  <c r="O13" i="37"/>
  <c r="O188" i="61"/>
  <c r="D43" i="54"/>
  <c r="B43" i="54"/>
  <c r="C43" i="54"/>
  <c r="D40" i="54"/>
  <c r="B40" i="54"/>
  <c r="C40" i="54"/>
  <c r="W295" i="37"/>
  <c r="X295" i="37"/>
  <c r="X261" i="37"/>
  <c r="W261" i="37"/>
  <c r="X273" i="37"/>
  <c r="W273" i="37"/>
  <c r="X134" i="37"/>
  <c r="W134" i="37"/>
  <c r="X174" i="37"/>
  <c r="W174" i="37"/>
  <c r="W190" i="37"/>
  <c r="X190" i="37"/>
  <c r="E190" i="47"/>
  <c r="X230" i="37"/>
  <c r="W230" i="37"/>
  <c r="W158" i="37"/>
  <c r="X158" i="37"/>
  <c r="W267" i="37"/>
  <c r="X267" i="37"/>
  <c r="E267" i="47"/>
  <c r="X192" i="37"/>
  <c r="W192" i="37"/>
  <c r="X288" i="37"/>
  <c r="W288" i="37"/>
  <c r="E288" i="47"/>
  <c r="O309" i="37"/>
  <c r="O306" i="37"/>
  <c r="O302" i="37"/>
  <c r="X300" i="37"/>
  <c r="W300" i="37"/>
  <c r="W283" i="37"/>
  <c r="X283" i="37"/>
  <c r="E283" i="47"/>
  <c r="O280" i="37"/>
  <c r="O277" i="37"/>
  <c r="O269" i="37"/>
  <c r="O263" i="37"/>
  <c r="X260" i="37"/>
  <c r="W260" i="37"/>
  <c r="O259" i="37"/>
  <c r="X252" i="37"/>
  <c r="W252" i="37"/>
  <c r="E252" i="47"/>
  <c r="O251" i="37"/>
  <c r="O248" i="37"/>
  <c r="O247" i="37"/>
  <c r="O242" i="37"/>
  <c r="O239" i="37"/>
  <c r="O233" i="37"/>
  <c r="W231" i="37"/>
  <c r="X231" i="37"/>
  <c r="E231" i="47"/>
  <c r="O230" i="37"/>
  <c r="O221" i="37"/>
  <c r="X220" i="37"/>
  <c r="W220" i="37"/>
  <c r="E220" i="47"/>
  <c r="O219" i="37"/>
  <c r="O214" i="37"/>
  <c r="O213" i="37"/>
  <c r="O210" i="37"/>
  <c r="O209" i="37"/>
  <c r="X208" i="37"/>
  <c r="W208" i="37"/>
  <c r="O207" i="37"/>
  <c r="O205" i="37"/>
  <c r="X204" i="37"/>
  <c r="W204" i="37"/>
  <c r="O203" i="37"/>
  <c r="W201" i="37"/>
  <c r="X201" i="37"/>
  <c r="O199" i="37"/>
  <c r="X188" i="37"/>
  <c r="W188" i="37"/>
  <c r="E188" i="47"/>
  <c r="O187" i="37"/>
  <c r="O185" i="37"/>
  <c r="O184" i="37"/>
  <c r="O181" i="37"/>
  <c r="X180" i="37"/>
  <c r="W180" i="37"/>
  <c r="O178" i="37"/>
  <c r="X177" i="37"/>
  <c r="W177" i="37"/>
  <c r="O175" i="37"/>
  <c r="X173" i="37"/>
  <c r="W173" i="37"/>
  <c r="X159" i="37"/>
  <c r="W159" i="37"/>
  <c r="E159" i="47"/>
  <c r="O158" i="37"/>
  <c r="O157" i="37"/>
  <c r="W155" i="37"/>
  <c r="X155" i="37"/>
  <c r="X148" i="37"/>
  <c r="W148" i="37"/>
  <c r="E148" i="47"/>
  <c r="W142" i="37"/>
  <c r="X142" i="37"/>
  <c r="X138" i="37"/>
  <c r="W138" i="37"/>
  <c r="E138" i="47"/>
  <c r="O137" i="37"/>
  <c r="X136" i="37"/>
  <c r="W136" i="37"/>
  <c r="O135" i="37"/>
  <c r="X133" i="37"/>
  <c r="W133" i="37"/>
  <c r="O129" i="37"/>
  <c r="X125" i="37"/>
  <c r="W125" i="37"/>
  <c r="E125" i="47"/>
  <c r="O122" i="37"/>
  <c r="W121" i="37"/>
  <c r="X121" i="37"/>
  <c r="O118" i="37"/>
  <c r="X117" i="37"/>
  <c r="W117" i="37"/>
  <c r="O116" i="37"/>
  <c r="W115" i="37"/>
  <c r="X115" i="37"/>
  <c r="X112" i="37"/>
  <c r="W112" i="37"/>
  <c r="X108" i="37"/>
  <c r="E108" i="47"/>
  <c r="W108" i="37"/>
  <c r="W94" i="37"/>
  <c r="X94" i="37"/>
  <c r="E94" i="47"/>
  <c r="O91" i="37"/>
  <c r="O90" i="37"/>
  <c r="O89" i="37"/>
  <c r="O85" i="37"/>
  <c r="O78" i="37"/>
  <c r="X77" i="37"/>
  <c r="W77" i="37"/>
  <c r="O75" i="37"/>
  <c r="X74" i="37"/>
  <c r="W74" i="37"/>
  <c r="O73" i="37"/>
  <c r="O72" i="37"/>
  <c r="X65" i="37"/>
  <c r="E65" i="47"/>
  <c r="W65" i="37"/>
  <c r="O62" i="37"/>
  <c r="X61" i="37"/>
  <c r="W61" i="37"/>
  <c r="W59" i="37"/>
  <c r="X59" i="37"/>
  <c r="O53" i="37"/>
  <c r="O51" i="37"/>
  <c r="O48" i="37"/>
  <c r="O47" i="37"/>
  <c r="X42" i="37"/>
  <c r="W42" i="37"/>
  <c r="E42" i="47"/>
  <c r="O41" i="37"/>
  <c r="O38" i="37"/>
  <c r="O37" i="37"/>
  <c r="X28" i="37"/>
  <c r="W28" i="37"/>
  <c r="E28" i="47"/>
  <c r="O25" i="37"/>
  <c r="O129" i="61"/>
  <c r="O33" i="61"/>
  <c r="B44" i="54"/>
  <c r="C44" i="54"/>
  <c r="B39" i="54"/>
  <c r="C39" i="54"/>
  <c r="B36" i="54"/>
  <c r="C36" i="54"/>
  <c r="B19" i="54"/>
  <c r="C19" i="54"/>
  <c r="D19" i="54"/>
  <c r="X116" i="37"/>
  <c r="W116" i="37"/>
  <c r="X176" i="37"/>
  <c r="W176" i="37"/>
  <c r="W137" i="37"/>
  <c r="X137" i="37"/>
  <c r="X272" i="37"/>
  <c r="W272" i="37"/>
  <c r="X276" i="37"/>
  <c r="W276" i="37"/>
  <c r="W245" i="37"/>
  <c r="X245" i="37"/>
  <c r="X289" i="37"/>
  <c r="W289" i="37"/>
  <c r="X302" i="37"/>
  <c r="W302" i="37"/>
  <c r="X92" i="37"/>
  <c r="W92" i="37"/>
  <c r="X100" i="37"/>
  <c r="W100" i="37"/>
  <c r="X102" i="37"/>
  <c r="W102" i="37"/>
  <c r="X292" i="37"/>
  <c r="W292" i="37"/>
  <c r="X240" i="37"/>
  <c r="W240" i="37"/>
  <c r="X285" i="37"/>
  <c r="W285" i="37"/>
  <c r="W298" i="37"/>
  <c r="X298" i="37"/>
  <c r="W41" i="37"/>
  <c r="X41" i="37"/>
  <c r="W171" i="37"/>
  <c r="X171" i="37"/>
  <c r="X182" i="37"/>
  <c r="E182" i="47"/>
  <c r="W182" i="37"/>
  <c r="X198" i="37"/>
  <c r="W198" i="37"/>
  <c r="W227" i="37"/>
  <c r="X227" i="37"/>
  <c r="W126" i="37"/>
  <c r="X126" i="37"/>
  <c r="X150" i="37"/>
  <c r="E150" i="47"/>
  <c r="W150" i="37"/>
  <c r="W307" i="37"/>
  <c r="X307" i="37"/>
  <c r="X264" i="37"/>
  <c r="E264" i="47"/>
  <c r="W264" i="37"/>
  <c r="X96" i="37"/>
  <c r="W96" i="37"/>
  <c r="X224" i="37"/>
  <c r="W224" i="37"/>
  <c r="O303" i="37"/>
  <c r="O300" i="37"/>
  <c r="W299" i="37"/>
  <c r="X299" i="37"/>
  <c r="O298" i="37"/>
  <c r="X297" i="37"/>
  <c r="W297" i="37"/>
  <c r="O295" i="37"/>
  <c r="X294" i="37"/>
  <c r="W294" i="37"/>
  <c r="O289" i="37"/>
  <c r="O285" i="37"/>
  <c r="O283" i="37"/>
  <c r="X282" i="37"/>
  <c r="W282" i="37"/>
  <c r="O281" i="37"/>
  <c r="O272" i="37"/>
  <c r="W271" i="37"/>
  <c r="X271" i="37"/>
  <c r="O270" i="37"/>
  <c r="X268" i="37"/>
  <c r="W268" i="37"/>
  <c r="O267" i="37"/>
  <c r="W266" i="37"/>
  <c r="X266" i="37"/>
  <c r="X257" i="37"/>
  <c r="W257" i="37"/>
  <c r="E257" i="47"/>
  <c r="O254" i="37"/>
  <c r="O252" i="37"/>
  <c r="O234" i="37"/>
  <c r="O231" i="37"/>
  <c r="O229" i="37"/>
  <c r="O220" i="37"/>
  <c r="O215" i="37"/>
  <c r="X212" i="37"/>
  <c r="W212" i="37"/>
  <c r="O211" i="37"/>
  <c r="O201" i="37"/>
  <c r="O191" i="37"/>
  <c r="O189" i="37"/>
  <c r="O188" i="37"/>
  <c r="X186" i="37"/>
  <c r="W186" i="37"/>
  <c r="O180" i="37"/>
  <c r="O179" i="37"/>
  <c r="O177" i="37"/>
  <c r="O173" i="37"/>
  <c r="X172" i="37"/>
  <c r="W172" i="37"/>
  <c r="E172" i="47"/>
  <c r="O171" i="37"/>
  <c r="O169" i="37"/>
  <c r="O163" i="37"/>
  <c r="O161" i="37"/>
  <c r="O159" i="37"/>
  <c r="O155" i="37"/>
  <c r="X149" i="37"/>
  <c r="W149" i="37"/>
  <c r="E149" i="47"/>
  <c r="O148" i="37"/>
  <c r="O146" i="37"/>
  <c r="O141" i="37"/>
  <c r="X140" i="37"/>
  <c r="E140" i="47"/>
  <c r="W140" i="37"/>
  <c r="O138" i="37"/>
  <c r="O127" i="37"/>
  <c r="O125" i="37"/>
  <c r="X124" i="37"/>
  <c r="W124" i="37"/>
  <c r="O121" i="37"/>
  <c r="O120" i="37"/>
  <c r="W119" i="37"/>
  <c r="X119" i="37"/>
  <c r="O117" i="37"/>
  <c r="O115" i="37"/>
  <c r="O109" i="37"/>
  <c r="O108" i="37"/>
  <c r="W107" i="37"/>
  <c r="X107" i="37"/>
  <c r="O106" i="37"/>
  <c r="O104" i="37"/>
  <c r="W103" i="37"/>
  <c r="X103" i="37"/>
  <c r="O102" i="37"/>
  <c r="X101" i="37"/>
  <c r="W101" i="37"/>
  <c r="O100" i="37"/>
  <c r="O94" i="37"/>
  <c r="X88" i="37"/>
  <c r="W88" i="37"/>
  <c r="X82" i="37"/>
  <c r="W82" i="37"/>
  <c r="E82" i="47"/>
  <c r="O81" i="37"/>
  <c r="W78" i="37"/>
  <c r="X78" i="37"/>
  <c r="O77" i="37"/>
  <c r="X69" i="37"/>
  <c r="W69" i="37"/>
  <c r="E69" i="47"/>
  <c r="O66" i="37"/>
  <c r="O65" i="37"/>
  <c r="O64" i="37"/>
  <c r="X63" i="37"/>
  <c r="W63" i="37"/>
  <c r="O61" i="37"/>
  <c r="X58" i="37"/>
  <c r="W58" i="37"/>
  <c r="E58" i="47"/>
  <c r="O55" i="37"/>
  <c r="X54" i="37"/>
  <c r="W54" i="37"/>
  <c r="X52" i="37"/>
  <c r="W52" i="37"/>
  <c r="X50" i="37"/>
  <c r="W50" i="37"/>
  <c r="X46" i="37"/>
  <c r="W46" i="37"/>
  <c r="O42" i="37"/>
  <c r="O40" i="37"/>
  <c r="X36" i="37"/>
  <c r="W36" i="37"/>
  <c r="E36" i="47"/>
  <c r="O33" i="37"/>
  <c r="O30" i="37"/>
  <c r="O29" i="37"/>
  <c r="O28" i="37"/>
  <c r="W27" i="37"/>
  <c r="X27" i="37"/>
  <c r="O26" i="37"/>
  <c r="O23" i="37"/>
  <c r="O21" i="37"/>
  <c r="X20" i="37"/>
  <c r="O193" i="61"/>
  <c r="O98" i="61"/>
  <c r="O15" i="61"/>
  <c r="D42" i="54"/>
  <c r="B42" i="54"/>
  <c r="C42" i="54"/>
  <c r="D34" i="54"/>
  <c r="B34" i="54"/>
  <c r="C34" i="54"/>
  <c r="D25" i="54"/>
  <c r="B25" i="54"/>
  <c r="C25" i="54"/>
  <c r="X33" i="37"/>
  <c r="W33" i="37"/>
  <c r="W179" i="37"/>
  <c r="X179" i="37"/>
  <c r="E179" i="47"/>
  <c r="W195" i="37"/>
  <c r="X195" i="37"/>
  <c r="W206" i="37"/>
  <c r="X206" i="37"/>
  <c r="X214" i="37"/>
  <c r="W214" i="37"/>
  <c r="X246" i="37"/>
  <c r="W246" i="37"/>
  <c r="X233" i="37"/>
  <c r="W233" i="37"/>
  <c r="E233" i="47"/>
  <c r="W275" i="37"/>
  <c r="X275" i="37"/>
  <c r="E275" i="47"/>
  <c r="X262" i="37"/>
  <c r="W262" i="37"/>
  <c r="X310" i="37"/>
  <c r="W310" i="37"/>
  <c r="E310" i="47"/>
  <c r="X128" i="37"/>
  <c r="W128" i="37"/>
  <c r="E128" i="47"/>
  <c r="X200" i="37"/>
  <c r="W200" i="37"/>
  <c r="O310" i="37"/>
  <c r="X308" i="37"/>
  <c r="W308" i="37"/>
  <c r="O307" i="37"/>
  <c r="O304" i="37"/>
  <c r="X293" i="37"/>
  <c r="W293" i="37"/>
  <c r="E293" i="47"/>
  <c r="O292" i="37"/>
  <c r="O290" i="37"/>
  <c r="W287" i="37"/>
  <c r="X287" i="37"/>
  <c r="O286" i="37"/>
  <c r="O282" i="37"/>
  <c r="O278" i="37"/>
  <c r="O273" i="37"/>
  <c r="O261" i="37"/>
  <c r="O258" i="37"/>
  <c r="O257" i="37"/>
  <c r="O256" i="37"/>
  <c r="W255" i="37"/>
  <c r="X255" i="37"/>
  <c r="X253" i="37"/>
  <c r="W253" i="37"/>
  <c r="O249" i="37"/>
  <c r="O245" i="37"/>
  <c r="X244" i="37"/>
  <c r="W244" i="37"/>
  <c r="E244" i="47"/>
  <c r="O243" i="37"/>
  <c r="O240" i="37"/>
  <c r="O237" i="37"/>
  <c r="X236" i="37"/>
  <c r="W236" i="37"/>
  <c r="O235" i="37"/>
  <c r="X228" i="37"/>
  <c r="W228" i="37"/>
  <c r="E228" i="47"/>
  <c r="O227" i="37"/>
  <c r="X226" i="37"/>
  <c r="W226" i="37"/>
  <c r="O225" i="37"/>
  <c r="O224" i="37"/>
  <c r="W223" i="37"/>
  <c r="X223" i="37"/>
  <c r="O222" i="37"/>
  <c r="O217" i="37"/>
  <c r="O216" i="37"/>
  <c r="O197" i="37"/>
  <c r="X196" i="37"/>
  <c r="W196" i="37"/>
  <c r="O195" i="37"/>
  <c r="O186" i="37"/>
  <c r="O182" i="37"/>
  <c r="O172" i="37"/>
  <c r="W167" i="37"/>
  <c r="X167" i="37"/>
  <c r="O165" i="37"/>
  <c r="X164" i="37"/>
  <c r="W164" i="37"/>
  <c r="X156" i="37"/>
  <c r="W156" i="37"/>
  <c r="O153" i="37"/>
  <c r="X152" i="37"/>
  <c r="W152" i="37"/>
  <c r="E152" i="47"/>
  <c r="O151" i="37"/>
  <c r="W147" i="37"/>
  <c r="X147" i="37"/>
  <c r="X143" i="37"/>
  <c r="W143" i="37"/>
  <c r="E143" i="47"/>
  <c r="O140" i="37"/>
  <c r="O133" i="37"/>
  <c r="X132" i="37"/>
  <c r="W132" i="37"/>
  <c r="O124" i="37"/>
  <c r="W123" i="37"/>
  <c r="X123" i="37"/>
  <c r="X113" i="37"/>
  <c r="W113" i="37"/>
  <c r="E113" i="47"/>
  <c r="X111" i="37"/>
  <c r="W111" i="37"/>
  <c r="O107" i="37"/>
  <c r="W105" i="37"/>
  <c r="X105" i="37"/>
  <c r="W99" i="37"/>
  <c r="X99" i="37"/>
  <c r="E99" i="47"/>
  <c r="O98" i="37"/>
  <c r="X97" i="37"/>
  <c r="W97" i="37"/>
  <c r="X93" i="37"/>
  <c r="W93" i="37"/>
  <c r="O92" i="37"/>
  <c r="O84" i="37"/>
  <c r="O83" i="37"/>
  <c r="O82" i="37"/>
  <c r="O71" i="37"/>
  <c r="O70" i="37"/>
  <c r="O69" i="37"/>
  <c r="X68" i="37"/>
  <c r="W68" i="37"/>
  <c r="O63" i="37"/>
  <c r="X60" i="37"/>
  <c r="W60" i="37"/>
  <c r="E60" i="47"/>
  <c r="O58" i="37"/>
  <c r="W57" i="37"/>
  <c r="X57" i="37"/>
  <c r="O56" i="37"/>
  <c r="O54" i="37"/>
  <c r="O52" i="37"/>
  <c r="X45" i="37"/>
  <c r="W45" i="37"/>
  <c r="E45" i="47"/>
  <c r="O44" i="37"/>
  <c r="O36" i="37"/>
  <c r="O34" i="37"/>
  <c r="O27" i="37"/>
  <c r="E19" i="47"/>
  <c r="U19" i="47"/>
  <c r="O15" i="37"/>
  <c r="W290" i="37"/>
  <c r="W248" i="37"/>
  <c r="W161" i="37"/>
  <c r="W118" i="37"/>
  <c r="W76" i="37"/>
  <c r="X86" i="37"/>
  <c r="W306" i="37"/>
  <c r="W193" i="37"/>
  <c r="X185" i="37"/>
  <c r="X71" i="37"/>
  <c r="D15" i="54"/>
  <c r="W258" i="37"/>
  <c r="W237" i="37"/>
  <c r="W216" i="37"/>
  <c r="X309" i="37"/>
  <c r="X114" i="37"/>
  <c r="W187" i="37"/>
  <c r="X187" i="37"/>
  <c r="X217" i="37"/>
  <c r="W217" i="37"/>
  <c r="W219" i="37"/>
  <c r="X219" i="37"/>
  <c r="X222" i="37"/>
  <c r="W222" i="37"/>
  <c r="W235" i="37"/>
  <c r="X235" i="37"/>
  <c r="X238" i="37"/>
  <c r="W238" i="37"/>
  <c r="X225" i="37"/>
  <c r="W225" i="37"/>
  <c r="W291" i="37"/>
  <c r="X291" i="37"/>
  <c r="X64" i="37"/>
  <c r="W64" i="37"/>
  <c r="X120" i="37"/>
  <c r="W120" i="37"/>
  <c r="X141" i="37"/>
  <c r="W141" i="37"/>
  <c r="X144" i="37"/>
  <c r="W144" i="37"/>
  <c r="X256" i="37"/>
  <c r="W256" i="37"/>
  <c r="O308" i="37"/>
  <c r="O299" i="37"/>
  <c r="O296" i="37"/>
  <c r="O294" i="37"/>
  <c r="O291" i="37"/>
  <c r="O288" i="37"/>
  <c r="O284" i="37"/>
  <c r="O279" i="37"/>
  <c r="O275" i="37"/>
  <c r="O271" i="37"/>
  <c r="O268" i="37"/>
  <c r="O266" i="37"/>
  <c r="X265" i="37"/>
  <c r="W265" i="37"/>
  <c r="O260" i="37"/>
  <c r="X254" i="37"/>
  <c r="W254" i="37"/>
  <c r="X250" i="37"/>
  <c r="W250" i="37"/>
  <c r="O232" i="37"/>
  <c r="O218" i="37"/>
  <c r="O212" i="37"/>
  <c r="O208" i="37"/>
  <c r="O204" i="37"/>
  <c r="O200" i="37"/>
  <c r="O194" i="37"/>
  <c r="X191" i="37"/>
  <c r="W191" i="37"/>
  <c r="O190" i="37"/>
  <c r="X189" i="37"/>
  <c r="W189" i="37"/>
  <c r="O183" i="37"/>
  <c r="X181" i="37"/>
  <c r="W181" i="37"/>
  <c r="O176" i="37"/>
  <c r="O170" i="37"/>
  <c r="W169" i="37"/>
  <c r="X169" i="37"/>
  <c r="O168" i="37"/>
  <c r="O166" i="37"/>
  <c r="X165" i="37"/>
  <c r="W165" i="37"/>
  <c r="W163" i="37"/>
  <c r="X163" i="37"/>
  <c r="O162" i="37"/>
  <c r="O160" i="37"/>
  <c r="O156" i="37"/>
  <c r="X154" i="37"/>
  <c r="W154" i="37"/>
  <c r="W151" i="37"/>
  <c r="X151" i="37"/>
  <c r="O150" i="37"/>
  <c r="O147" i="37"/>
  <c r="X145" i="37"/>
  <c r="W145" i="37"/>
  <c r="O142" i="37"/>
  <c r="O139" i="37"/>
  <c r="O136" i="37"/>
  <c r="O131" i="37"/>
  <c r="O128" i="37"/>
  <c r="X127" i="37"/>
  <c r="W127" i="37"/>
  <c r="O126" i="37"/>
  <c r="O123" i="37"/>
  <c r="O119" i="37"/>
  <c r="O112" i="37"/>
  <c r="O110" i="37"/>
  <c r="W109" i="37"/>
  <c r="X109" i="37"/>
  <c r="O103" i="37"/>
  <c r="X98" i="37"/>
  <c r="W98" i="37"/>
  <c r="O95" i="37"/>
  <c r="W91" i="37"/>
  <c r="X91" i="37"/>
  <c r="O87" i="37"/>
  <c r="X84" i="37"/>
  <c r="W84" i="37"/>
  <c r="W83" i="37"/>
  <c r="X83" i="37"/>
  <c r="W81" i="37"/>
  <c r="X81" i="37"/>
  <c r="O80" i="37"/>
  <c r="X70" i="37"/>
  <c r="W70" i="37"/>
  <c r="O67" i="37"/>
  <c r="W66" i="37"/>
  <c r="X66" i="37"/>
  <c r="O59" i="37"/>
  <c r="X53" i="37"/>
  <c r="W53" i="37"/>
  <c r="O50" i="37"/>
  <c r="O49" i="37"/>
  <c r="X48" i="37"/>
  <c r="W48" i="37"/>
  <c r="O46" i="37"/>
  <c r="O43" i="37"/>
  <c r="W39" i="37"/>
  <c r="X39" i="37"/>
  <c r="O35" i="37"/>
  <c r="X34" i="37"/>
  <c r="W34" i="37"/>
  <c r="O32" i="37"/>
  <c r="W30" i="37"/>
  <c r="X30" i="37"/>
  <c r="W23" i="37"/>
  <c r="O22" i="37"/>
  <c r="D20" i="54"/>
  <c r="D16" i="54"/>
  <c r="D12" i="54"/>
  <c r="W274" i="37"/>
  <c r="X157" i="37"/>
  <c r="Y13" i="39"/>
  <c r="AX79" i="47"/>
  <c r="AK120" i="47"/>
  <c r="AX34" i="70"/>
  <c r="AC11" i="62"/>
  <c r="O133" i="47"/>
  <c r="AB11" i="62"/>
  <c r="AK175" i="47"/>
  <c r="W175" i="47"/>
  <c r="X13" i="39"/>
  <c r="V14" i="39"/>
  <c r="AB12" i="39"/>
  <c r="AA290" i="58"/>
  <c r="T201" i="58"/>
  <c r="AO302" i="58"/>
  <c r="T302" i="58"/>
  <c r="AI166" i="58"/>
  <c r="T166" i="58"/>
  <c r="AU166" i="58"/>
  <c r="AI164" i="58"/>
  <c r="AO164" i="58"/>
  <c r="AU163" i="58"/>
  <c r="AI163" i="58"/>
  <c r="AO163" i="58"/>
  <c r="AA163" i="58"/>
  <c r="AO94" i="58"/>
  <c r="AU94" i="58"/>
  <c r="T94" i="58"/>
  <c r="AI94" i="58"/>
  <c r="AO93" i="58"/>
  <c r="AA93" i="58"/>
  <c r="AI93" i="58"/>
  <c r="AU93" i="58"/>
  <c r="T93" i="58"/>
  <c r="AO91" i="58"/>
  <c r="AI91" i="58"/>
  <c r="AU91" i="58"/>
  <c r="AO30" i="58"/>
  <c r="AI30" i="58"/>
  <c r="T29" i="58"/>
  <c r="AO29" i="58"/>
  <c r="AI29" i="58"/>
  <c r="T233" i="58"/>
  <c r="AO233" i="58"/>
  <c r="AU233" i="58"/>
  <c r="T309" i="58"/>
  <c r="AI309" i="58"/>
  <c r="AU309" i="58"/>
  <c r="AI170" i="58"/>
  <c r="T170" i="58"/>
  <c r="AA170" i="58"/>
  <c r="AI201" i="58"/>
  <c r="AA141" i="58"/>
  <c r="AI261" i="58"/>
  <c r="AO15" i="72"/>
  <c r="AI15" i="72"/>
  <c r="AU15" i="72"/>
  <c r="T15" i="72"/>
  <c r="AA15" i="72"/>
  <c r="AA11" i="72"/>
  <c r="AI11" i="72"/>
  <c r="AO11" i="72"/>
  <c r="AU11" i="72"/>
  <c r="T11" i="72"/>
  <c r="AE112" i="72"/>
  <c r="AL112" i="72"/>
  <c r="AR112" i="72"/>
  <c r="AD116" i="72"/>
  <c r="AK116" i="72"/>
  <c r="AQ116" i="72"/>
  <c r="W116" i="72"/>
  <c r="AW116" i="72"/>
  <c r="AR120" i="72"/>
  <c r="X120" i="72"/>
  <c r="AX120" i="72"/>
  <c r="AE120" i="72"/>
  <c r="AQ124" i="72"/>
  <c r="W124" i="72"/>
  <c r="AW124" i="72"/>
  <c r="AD124" i="72"/>
  <c r="AK124" i="72"/>
  <c r="AE128" i="72"/>
  <c r="AL128" i="72"/>
  <c r="AR128" i="72"/>
  <c r="AD132" i="72"/>
  <c r="AK132" i="72"/>
  <c r="AQ132" i="72"/>
  <c r="W132" i="72"/>
  <c r="AR136" i="72"/>
  <c r="X136" i="72"/>
  <c r="AX136" i="72"/>
  <c r="AL136" i="72"/>
  <c r="AQ140" i="72"/>
  <c r="W140" i="72"/>
  <c r="AW140" i="72"/>
  <c r="AD140" i="72"/>
  <c r="AK140" i="72"/>
  <c r="AK142" i="72"/>
  <c r="AQ142" i="72"/>
  <c r="W142" i="72"/>
  <c r="AW142" i="72"/>
  <c r="W32" i="72"/>
  <c r="AW32" i="72"/>
  <c r="AD32" i="72"/>
  <c r="AK32" i="72"/>
  <c r="AK13" i="72"/>
  <c r="W31" i="72"/>
  <c r="AK35" i="72"/>
  <c r="AQ37" i="72"/>
  <c r="AD37" i="72"/>
  <c r="AW37" i="72"/>
  <c r="W37" i="72"/>
  <c r="AK41" i="72"/>
  <c r="AQ41" i="72"/>
  <c r="AD41" i="72"/>
  <c r="W41" i="72"/>
  <c r="AW41" i="72"/>
  <c r="AK43" i="72"/>
  <c r="AQ43" i="72"/>
  <c r="AD43" i="72"/>
  <c r="AW43" i="72"/>
  <c r="AK110" i="72"/>
  <c r="AQ110" i="72"/>
  <c r="W110" i="72"/>
  <c r="AW110" i="72"/>
  <c r="AQ117" i="72"/>
  <c r="W117" i="72"/>
  <c r="AW117" i="72"/>
  <c r="AD117" i="72"/>
  <c r="AD145" i="72"/>
  <c r="AK145" i="72"/>
  <c r="AQ145" i="72"/>
  <c r="AL149" i="72"/>
  <c r="AR149" i="72"/>
  <c r="X149" i="72"/>
  <c r="AX149" i="72"/>
  <c r="AQ153" i="72"/>
  <c r="W153" i="72"/>
  <c r="AW153" i="72"/>
  <c r="AD153" i="72"/>
  <c r="X157" i="72"/>
  <c r="AX157" i="72"/>
  <c r="AE157" i="72"/>
  <c r="AL157" i="72"/>
  <c r="AD161" i="72"/>
  <c r="AK161" i="72"/>
  <c r="AQ161" i="72"/>
  <c r="AQ169" i="72"/>
  <c r="W169" i="72"/>
  <c r="AW169" i="72"/>
  <c r="AD169" i="72"/>
  <c r="X173" i="72"/>
  <c r="AX173" i="72"/>
  <c r="AE173" i="72"/>
  <c r="AL173" i="72"/>
  <c r="AD177" i="72"/>
  <c r="AQ185" i="72"/>
  <c r="W185" i="72"/>
  <c r="AW185" i="72"/>
  <c r="AD185" i="72"/>
  <c r="X189" i="72"/>
  <c r="AX189" i="72"/>
  <c r="AE189" i="72"/>
  <c r="AL189" i="72"/>
  <c r="W218" i="72"/>
  <c r="AW218" i="72"/>
  <c r="AD218" i="72"/>
  <c r="AK218" i="72"/>
  <c r="AQ220" i="72"/>
  <c r="AQ222" i="72"/>
  <c r="W222" i="72"/>
  <c r="AW222" i="72"/>
  <c r="AD222" i="72"/>
  <c r="AW226" i="72"/>
  <c r="AQ228" i="72"/>
  <c r="W228" i="72"/>
  <c r="AW228" i="72"/>
  <c r="AD228" i="72"/>
  <c r="W234" i="72"/>
  <c r="AW234" i="72"/>
  <c r="AD234" i="72"/>
  <c r="AK234" i="72"/>
  <c r="AD236" i="72"/>
  <c r="W240" i="72"/>
  <c r="AW240" i="72"/>
  <c r="AD240" i="72"/>
  <c r="AK240" i="72"/>
  <c r="AD246" i="72"/>
  <c r="AK246" i="72"/>
  <c r="AQ246" i="72"/>
  <c r="W250" i="72"/>
  <c r="AW250" i="72"/>
  <c r="AD250" i="72"/>
  <c r="AK250" i="72"/>
  <c r="AD252" i="72"/>
  <c r="AK252" i="72"/>
  <c r="AQ252" i="72"/>
  <c r="AQ254" i="72"/>
  <c r="W254" i="72"/>
  <c r="AW254" i="72"/>
  <c r="AD254" i="72"/>
  <c r="W256" i="72"/>
  <c r="AW256" i="72"/>
  <c r="AD256" i="72"/>
  <c r="AK256" i="72"/>
  <c r="AR44" i="72"/>
  <c r="X44" i="72"/>
  <c r="AX44" i="72"/>
  <c r="AE44" i="72"/>
  <c r="W46" i="72"/>
  <c r="AW46" i="72"/>
  <c r="AD46" i="72"/>
  <c r="AK46" i="72"/>
  <c r="AE48" i="72"/>
  <c r="AL48" i="72"/>
  <c r="AR48" i="72"/>
  <c r="X58" i="72"/>
  <c r="AX58" i="72"/>
  <c r="AE58" i="72"/>
  <c r="AL58" i="72"/>
  <c r="AQ60" i="72"/>
  <c r="W60" i="72"/>
  <c r="AD60" i="72"/>
  <c r="AK60" i="72"/>
  <c r="AW60" i="72"/>
  <c r="AL62" i="72"/>
  <c r="AR62" i="72"/>
  <c r="X62" i="72"/>
  <c r="AX62" i="72"/>
  <c r="AK74" i="72"/>
  <c r="AQ74" i="72"/>
  <c r="W74" i="72"/>
  <c r="AW74" i="72"/>
  <c r="AR76" i="72"/>
  <c r="X76" i="72"/>
  <c r="AX76" i="72"/>
  <c r="AE76" i="72"/>
  <c r="W78" i="72"/>
  <c r="AW78" i="72"/>
  <c r="AD78" i="72"/>
  <c r="AK78" i="72"/>
  <c r="AE80" i="72"/>
  <c r="AL80" i="72"/>
  <c r="AR80" i="72"/>
  <c r="X90" i="72"/>
  <c r="AX90" i="72"/>
  <c r="AE90" i="72"/>
  <c r="AL90" i="72"/>
  <c r="AL94" i="72"/>
  <c r="AR94" i="72"/>
  <c r="X94" i="72"/>
  <c r="AX94" i="72"/>
  <c r="AE209" i="72"/>
  <c r="AL209" i="72"/>
  <c r="AR209" i="72"/>
  <c r="AR211" i="72"/>
  <c r="X211" i="72"/>
  <c r="AX211" i="72"/>
  <c r="AE211" i="72"/>
  <c r="AL296" i="72"/>
  <c r="AR296" i="72"/>
  <c r="X296" i="72"/>
  <c r="AX296" i="72"/>
  <c r="AR298" i="72"/>
  <c r="X298" i="72"/>
  <c r="AX298" i="72"/>
  <c r="AE298" i="72"/>
  <c r="AE300" i="72"/>
  <c r="AL300" i="72"/>
  <c r="AR300" i="72"/>
  <c r="AL302" i="72"/>
  <c r="AR302" i="72"/>
  <c r="X302" i="72"/>
  <c r="AX302" i="72"/>
  <c r="X304" i="72"/>
  <c r="AX304" i="72"/>
  <c r="AE304" i="72"/>
  <c r="AL304" i="72"/>
  <c r="AE306" i="72"/>
  <c r="AL306" i="72"/>
  <c r="AR306" i="72"/>
  <c r="AR308" i="72"/>
  <c r="X308" i="72"/>
  <c r="AX308" i="72"/>
  <c r="AE308" i="72"/>
  <c r="AK180" i="72"/>
  <c r="AQ180" i="72"/>
  <c r="W180" i="72"/>
  <c r="AW180" i="72"/>
  <c r="X184" i="72"/>
  <c r="AX184" i="72"/>
  <c r="AE184" i="72"/>
  <c r="W188" i="72"/>
  <c r="AW188" i="72"/>
  <c r="AD188" i="72"/>
  <c r="AK188" i="72"/>
  <c r="X192" i="72"/>
  <c r="AX192" i="72"/>
  <c r="AE192" i="72"/>
  <c r="AL194" i="72"/>
  <c r="AR194" i="72"/>
  <c r="X194" i="72"/>
  <c r="AX194" i="72"/>
  <c r="AR196" i="72"/>
  <c r="X196" i="72"/>
  <c r="AX196" i="72"/>
  <c r="AL200" i="72"/>
  <c r="AR200" i="72"/>
  <c r="X202" i="72"/>
  <c r="AX202" i="72"/>
  <c r="AE202" i="72"/>
  <c r="AL202" i="72"/>
  <c r="AL217" i="72"/>
  <c r="AR217" i="72"/>
  <c r="X217" i="72"/>
  <c r="AX217" i="72"/>
  <c r="AL223" i="72"/>
  <c r="AR223" i="72"/>
  <c r="X225" i="72"/>
  <c r="AX225" i="72"/>
  <c r="AE225" i="72"/>
  <c r="AL225" i="72"/>
  <c r="AR229" i="72"/>
  <c r="X229" i="72"/>
  <c r="AX229" i="72"/>
  <c r="AE229" i="72"/>
  <c r="AL233" i="72"/>
  <c r="AR233" i="72"/>
  <c r="X233" i="72"/>
  <c r="AX233" i="72"/>
  <c r="AE237" i="72"/>
  <c r="AL237" i="72"/>
  <c r="AR237" i="72"/>
  <c r="X241" i="72"/>
  <c r="AX241" i="72"/>
  <c r="AE241" i="72"/>
  <c r="AL241" i="72"/>
  <c r="AR245" i="72"/>
  <c r="X245" i="72"/>
  <c r="AX245" i="72"/>
  <c r="AE245" i="72"/>
  <c r="AL249" i="72"/>
  <c r="AR249" i="72"/>
  <c r="X249" i="72"/>
  <c r="AX249" i="72"/>
  <c r="AE253" i="72"/>
  <c r="AL253" i="72"/>
  <c r="AR253" i="72"/>
  <c r="X257" i="72"/>
  <c r="AX257" i="72"/>
  <c r="AE257" i="72"/>
  <c r="AL257" i="72"/>
  <c r="AR261" i="72"/>
  <c r="X261" i="72"/>
  <c r="AX261" i="72"/>
  <c r="AE261" i="72"/>
  <c r="AL265" i="72"/>
  <c r="AR265" i="72"/>
  <c r="X265" i="72"/>
  <c r="AX265" i="72"/>
  <c r="AE269" i="72"/>
  <c r="AL269" i="72"/>
  <c r="AR269" i="72"/>
  <c r="X273" i="72"/>
  <c r="AX273" i="72"/>
  <c r="AL273" i="72"/>
  <c r="AE273" i="72"/>
  <c r="AR277" i="72"/>
  <c r="X277" i="72"/>
  <c r="AX277" i="72"/>
  <c r="AL277" i="72"/>
  <c r="AE281" i="72"/>
  <c r="AR281" i="72"/>
  <c r="X281" i="72"/>
  <c r="AX281" i="72"/>
  <c r="AL285" i="72"/>
  <c r="AE285" i="72"/>
  <c r="AR285" i="72"/>
  <c r="AR293" i="72"/>
  <c r="X293" i="72"/>
  <c r="AX293" i="72"/>
  <c r="AE293" i="72"/>
  <c r="AL210" i="72"/>
  <c r="AR210" i="72"/>
  <c r="X210" i="72"/>
  <c r="AX210" i="72"/>
  <c r="AE295" i="72"/>
  <c r="AL295" i="72"/>
  <c r="AR295" i="72"/>
  <c r="AP29" i="72"/>
  <c r="AB29" i="72"/>
  <c r="U27" i="72"/>
  <c r="V27" i="72"/>
  <c r="AB27" i="72"/>
  <c r="AC27" i="72"/>
  <c r="AV27" i="72"/>
  <c r="AJ27" i="72"/>
  <c r="AP27" i="72"/>
  <c r="U25" i="72"/>
  <c r="AJ25" i="72"/>
  <c r="AP25" i="72"/>
  <c r="AB25" i="72"/>
  <c r="AC25" i="72"/>
  <c r="V25" i="72"/>
  <c r="U23" i="72"/>
  <c r="AB23" i="72"/>
  <c r="AP23" i="72"/>
  <c r="AV23" i="72"/>
  <c r="AC23" i="72"/>
  <c r="AJ23" i="72"/>
  <c r="V23" i="72"/>
  <c r="U21" i="72"/>
  <c r="V21" i="72"/>
  <c r="AJ21" i="72"/>
  <c r="AP21" i="72"/>
  <c r="AB21" i="72"/>
  <c r="AC21" i="72"/>
  <c r="AV21" i="72"/>
  <c r="AC19" i="72"/>
  <c r="U19" i="72"/>
  <c r="AV19" i="72"/>
  <c r="AP19" i="72"/>
  <c r="V19" i="72"/>
  <c r="AB19" i="72"/>
  <c r="AJ19" i="72"/>
  <c r="V294" i="72"/>
  <c r="U294" i="72"/>
  <c r="AC294" i="72"/>
  <c r="AV294" i="72"/>
  <c r="AJ294" i="72"/>
  <c r="AB294" i="72"/>
  <c r="U292" i="72"/>
  <c r="AB292" i="72"/>
  <c r="AJ292" i="72"/>
  <c r="AV292" i="72"/>
  <c r="AC292" i="72"/>
  <c r="AP292" i="72"/>
  <c r="AI261" i="72"/>
  <c r="AO261" i="72"/>
  <c r="T261" i="72"/>
  <c r="AA261" i="72"/>
  <c r="U259" i="72"/>
  <c r="V259" i="72"/>
  <c r="AB259" i="72"/>
  <c r="AC259" i="72"/>
  <c r="AJ259" i="72"/>
  <c r="AV259" i="72"/>
  <c r="AP259" i="72"/>
  <c r="I253" i="72"/>
  <c r="J253" i="72"/>
  <c r="U253" i="72"/>
  <c r="V253" i="72"/>
  <c r="AJ253" i="72"/>
  <c r="AP253" i="72"/>
  <c r="AB253" i="72"/>
  <c r="AC253" i="72"/>
  <c r="AV253" i="72"/>
  <c r="AA250" i="72"/>
  <c r="AI250" i="72"/>
  <c r="T250" i="72"/>
  <c r="AB248" i="72"/>
  <c r="AJ248" i="72"/>
  <c r="AC248" i="72"/>
  <c r="AV248" i="72"/>
  <c r="U248" i="72"/>
  <c r="AP248" i="72"/>
  <c r="V248" i="72"/>
  <c r="AI245" i="72"/>
  <c r="AU245" i="72"/>
  <c r="AO245" i="72"/>
  <c r="T245" i="72"/>
  <c r="AA243" i="72"/>
  <c r="AI243" i="72"/>
  <c r="AU243" i="72"/>
  <c r="AI241" i="72"/>
  <c r="AO241" i="72"/>
  <c r="AA241" i="72"/>
  <c r="T241" i="72"/>
  <c r="V297" i="72"/>
  <c r="AB297" i="72"/>
  <c r="AP297" i="72"/>
  <c r="AV297" i="72"/>
  <c r="AJ297" i="72"/>
  <c r="AI307" i="72"/>
  <c r="AO307" i="72"/>
  <c r="U272" i="72"/>
  <c r="AB272" i="72"/>
  <c r="AJ272" i="72"/>
  <c r="AC272" i="72"/>
  <c r="V272" i="72"/>
  <c r="U270" i="72"/>
  <c r="AB270" i="72"/>
  <c r="AC270" i="72"/>
  <c r="AP270" i="72"/>
  <c r="AV270" i="72"/>
  <c r="V268" i="72"/>
  <c r="AB268" i="72"/>
  <c r="AJ268" i="72"/>
  <c r="AC268" i="72"/>
  <c r="U268" i="72"/>
  <c r="U266" i="72"/>
  <c r="AP266" i="72"/>
  <c r="AB266" i="72"/>
  <c r="AJ266" i="72"/>
  <c r="AC266" i="72"/>
  <c r="V262" i="72"/>
  <c r="U262" i="72"/>
  <c r="AB262" i="72"/>
  <c r="AJ262" i="72"/>
  <c r="AC262" i="72"/>
  <c r="AP262" i="72"/>
  <c r="AJ122" i="72"/>
  <c r="V122" i="72"/>
  <c r="AB122" i="72"/>
  <c r="AC122" i="72"/>
  <c r="AV122" i="72"/>
  <c r="AV120" i="72"/>
  <c r="V120" i="72"/>
  <c r="AB120" i="72"/>
  <c r="AP120" i="72"/>
  <c r="AC120" i="72"/>
  <c r="AP118" i="72"/>
  <c r="AJ118" i="72"/>
  <c r="V118" i="72"/>
  <c r="AB118" i="72"/>
  <c r="AC118" i="72"/>
  <c r="AV116" i="72"/>
  <c r="V116" i="72"/>
  <c r="AB116" i="72"/>
  <c r="AJ116" i="72"/>
  <c r="AC116" i="72"/>
  <c r="AP116" i="72"/>
  <c r="AP114" i="72"/>
  <c r="AJ114" i="72"/>
  <c r="V114" i="72"/>
  <c r="AB114" i="72"/>
  <c r="AC114" i="72"/>
  <c r="AV112" i="72"/>
  <c r="V112" i="72"/>
  <c r="AB112" i="72"/>
  <c r="AC112" i="72"/>
  <c r="AJ112" i="72"/>
  <c r="AC91" i="72"/>
  <c r="AV91" i="72"/>
  <c r="U91" i="72"/>
  <c r="V91" i="72"/>
  <c r="AJ91" i="72"/>
  <c r="AU21" i="72"/>
  <c r="AI21" i="72"/>
  <c r="AA21" i="72"/>
  <c r="AO21" i="72"/>
  <c r="U16" i="72"/>
  <c r="AJ16" i="72"/>
  <c r="AP16" i="72"/>
  <c r="V16" i="72"/>
  <c r="AB16" i="72"/>
  <c r="AV16" i="72"/>
  <c r="U14" i="72"/>
  <c r="AV14" i="72"/>
  <c r="V14" i="72"/>
  <c r="AB14" i="72"/>
  <c r="AP14" i="72"/>
  <c r="U12" i="72"/>
  <c r="AJ12" i="72"/>
  <c r="AP12" i="72"/>
  <c r="AB12" i="72"/>
  <c r="U10" i="72"/>
  <c r="V10" i="72"/>
  <c r="AV10" i="72"/>
  <c r="AB10" i="72"/>
  <c r="U135" i="72"/>
  <c r="V135" i="72"/>
  <c r="AB135" i="72"/>
  <c r="AJ135" i="72"/>
  <c r="AC135" i="72"/>
  <c r="H135" i="72"/>
  <c r="AP135" i="72"/>
  <c r="AV135" i="72"/>
  <c r="V133" i="72"/>
  <c r="AB133" i="72"/>
  <c r="AC133" i="72"/>
  <c r="U131" i="72"/>
  <c r="AB131" i="72"/>
  <c r="AC131" i="72"/>
  <c r="AJ131" i="72"/>
  <c r="V131" i="72"/>
  <c r="AP131" i="72"/>
  <c r="AV131" i="72"/>
  <c r="AU127" i="72"/>
  <c r="AI127" i="72"/>
  <c r="U237" i="72"/>
  <c r="V237" i="72"/>
  <c r="AJ237" i="72"/>
  <c r="AP237" i="72"/>
  <c r="U235" i="72"/>
  <c r="V235" i="72"/>
  <c r="AV235" i="72"/>
  <c r="AJ235" i="72"/>
  <c r="AA215" i="72"/>
  <c r="AI215" i="72"/>
  <c r="AO215" i="72"/>
  <c r="AU215" i="72"/>
  <c r="AI211" i="72"/>
  <c r="AO211" i="72"/>
  <c r="U111" i="72"/>
  <c r="V111" i="72"/>
  <c r="AB111" i="72"/>
  <c r="AC111" i="72"/>
  <c r="AP111" i="72"/>
  <c r="U103" i="72"/>
  <c r="V103" i="72"/>
  <c r="AB103" i="72"/>
  <c r="AC103" i="72"/>
  <c r="AP103" i="72"/>
  <c r="U101" i="72"/>
  <c r="AB101" i="72"/>
  <c r="AJ101" i="72"/>
  <c r="AC101" i="72"/>
  <c r="AJ50" i="72"/>
  <c r="AB50" i="72"/>
  <c r="AP50" i="72"/>
  <c r="AB48" i="72"/>
  <c r="AJ46" i="72"/>
  <c r="AB46" i="72"/>
  <c r="AP46" i="72"/>
  <c r="U42" i="72"/>
  <c r="AJ42" i="72"/>
  <c r="AP42" i="72"/>
  <c r="AV48" i="72"/>
  <c r="AP48" i="72"/>
  <c r="AJ111" i="72"/>
  <c r="AJ103" i="72"/>
  <c r="AC46" i="72"/>
  <c r="U50" i="72"/>
  <c r="U48" i="72"/>
  <c r="U46" i="72"/>
  <c r="AB281" i="72"/>
  <c r="AJ281" i="72"/>
  <c r="AC281" i="72"/>
  <c r="U279" i="72"/>
  <c r="AB279" i="72"/>
  <c r="AC279" i="72"/>
  <c r="AP279" i="72"/>
  <c r="AV279" i="72"/>
  <c r="U277" i="72"/>
  <c r="V277" i="72"/>
  <c r="AB277" i="72"/>
  <c r="AJ277" i="72"/>
  <c r="AC277" i="72"/>
  <c r="AB275" i="72"/>
  <c r="U275" i="72"/>
  <c r="AC275" i="72"/>
  <c r="AP275" i="72"/>
  <c r="AV275" i="72"/>
  <c r="AB232" i="72"/>
  <c r="AJ232" i="72"/>
  <c r="AC232" i="72"/>
  <c r="U230" i="72"/>
  <c r="AB230" i="72"/>
  <c r="AC230" i="72"/>
  <c r="V228" i="72"/>
  <c r="AJ228" i="72"/>
  <c r="U228" i="72"/>
  <c r="AP228" i="72"/>
  <c r="AJ219" i="72"/>
  <c r="AP219" i="72"/>
  <c r="U215" i="72"/>
  <c r="V215" i="72"/>
  <c r="AB215" i="72"/>
  <c r="AC215" i="72"/>
  <c r="AJ215" i="72"/>
  <c r="AP215" i="72"/>
  <c r="U213" i="72"/>
  <c r="V213" i="72"/>
  <c r="AB213" i="72"/>
  <c r="AC213" i="72"/>
  <c r="AV213" i="72"/>
  <c r="U209" i="72"/>
  <c r="V209" i="72"/>
  <c r="AB209" i="72"/>
  <c r="AJ209" i="72"/>
  <c r="AC209" i="72"/>
  <c r="U141" i="72"/>
  <c r="V141" i="72"/>
  <c r="AJ141" i="72"/>
  <c r="U139" i="72"/>
  <c r="V139" i="72"/>
  <c r="AB139" i="72"/>
  <c r="AJ139" i="72"/>
  <c r="AC139" i="72"/>
  <c r="U137" i="72"/>
  <c r="V137" i="72"/>
  <c r="AB137" i="72"/>
  <c r="AC137" i="72"/>
  <c r="AP137" i="72"/>
  <c r="AB129" i="72"/>
  <c r="AC129" i="72"/>
  <c r="V127" i="72"/>
  <c r="AB127" i="72"/>
  <c r="AC127" i="72"/>
  <c r="AP127" i="72"/>
  <c r="V125" i="72"/>
  <c r="AB125" i="72"/>
  <c r="AJ125" i="72"/>
  <c r="AC125" i="72"/>
  <c r="U98" i="72"/>
  <c r="V98" i="72"/>
  <c r="AP98" i="72"/>
  <c r="AJ98" i="72"/>
  <c r="AC96" i="72"/>
  <c r="AJ96" i="72"/>
  <c r="U96" i="72"/>
  <c r="AB94" i="72"/>
  <c r="AP94" i="72"/>
  <c r="U92" i="72"/>
  <c r="AJ92" i="72"/>
  <c r="AB92" i="72"/>
  <c r="V289" i="72"/>
  <c r="U278" i="72"/>
  <c r="V225" i="72"/>
  <c r="U37" i="72"/>
  <c r="U222" i="72"/>
  <c r="V222" i="72"/>
  <c r="U206" i="72"/>
  <c r="V206" i="72"/>
  <c r="U204" i="72"/>
  <c r="V204" i="72"/>
  <c r="U202" i="72"/>
  <c r="V202" i="72"/>
  <c r="U200" i="72"/>
  <c r="V200" i="72"/>
  <c r="U198" i="72"/>
  <c r="V198" i="72"/>
  <c r="U182" i="72"/>
  <c r="V182" i="72"/>
  <c r="U176" i="72"/>
  <c r="U172" i="72"/>
  <c r="U160" i="72"/>
  <c r="U156" i="72"/>
  <c r="U146" i="72"/>
  <c r="V146" i="72"/>
  <c r="U144" i="72"/>
  <c r="V144" i="72"/>
  <c r="U142" i="72"/>
  <c r="V142" i="72"/>
  <c r="U90" i="72"/>
  <c r="V90" i="72"/>
  <c r="U78" i="72"/>
  <c r="V78" i="72"/>
  <c r="U76" i="72"/>
  <c r="V76" i="72"/>
  <c r="U74" i="72"/>
  <c r="V74" i="72"/>
  <c r="U72" i="72"/>
  <c r="V72" i="72"/>
  <c r="U70" i="72"/>
  <c r="V70" i="72"/>
  <c r="U62" i="72"/>
  <c r="V62" i="72"/>
  <c r="U60" i="72"/>
  <c r="V60" i="72"/>
  <c r="U58" i="72"/>
  <c r="V58" i="72"/>
  <c r="U55" i="72"/>
  <c r="V55" i="72"/>
  <c r="U53" i="72"/>
  <c r="V53" i="72"/>
  <c r="U269" i="72"/>
  <c r="V234" i="72"/>
  <c r="AI119" i="72"/>
  <c r="AU119" i="72"/>
  <c r="AA119" i="72"/>
  <c r="AO119" i="72"/>
  <c r="AU115" i="72"/>
  <c r="AO115" i="72"/>
  <c r="AA115" i="72"/>
  <c r="T115" i="72"/>
  <c r="AU13" i="72"/>
  <c r="AO13" i="72"/>
  <c r="T13" i="72"/>
  <c r="AI13" i="72"/>
  <c r="AT1" i="72"/>
  <c r="AI9" i="72"/>
  <c r="T9" i="72"/>
  <c r="AO9" i="72"/>
  <c r="AA9" i="72"/>
  <c r="AX278" i="72"/>
  <c r="AR278" i="72"/>
  <c r="AL278" i="72"/>
  <c r="X278" i="72"/>
  <c r="AE280" i="72"/>
  <c r="AR280" i="72"/>
  <c r="AR282" i="72"/>
  <c r="X282" i="72"/>
  <c r="AX282" i="72"/>
  <c r="AE282" i="72"/>
  <c r="AL284" i="72"/>
  <c r="AE284" i="72"/>
  <c r="AL286" i="72"/>
  <c r="AR286" i="72"/>
  <c r="X286" i="72"/>
  <c r="AX286" i="72"/>
  <c r="X288" i="72"/>
  <c r="AX288" i="72"/>
  <c r="AE288" i="72"/>
  <c r="AE290" i="72"/>
  <c r="AL290" i="72"/>
  <c r="AR290" i="72"/>
  <c r="AR292" i="72"/>
  <c r="X292" i="72"/>
  <c r="AX292" i="72"/>
  <c r="X294" i="72"/>
  <c r="AX294" i="72"/>
  <c r="AE294" i="72"/>
  <c r="AL294" i="72"/>
  <c r="W50" i="72"/>
  <c r="AW50" i="72"/>
  <c r="AD50" i="72"/>
  <c r="AK50" i="72"/>
  <c r="AE52" i="72"/>
  <c r="AL52" i="72"/>
  <c r="AK54" i="72"/>
  <c r="AQ54" i="72"/>
  <c r="W54" i="72"/>
  <c r="AW54" i="72"/>
  <c r="AR56" i="72"/>
  <c r="X56" i="72"/>
  <c r="AX56" i="72"/>
  <c r="AL144" i="72"/>
  <c r="AR144" i="72"/>
  <c r="X144" i="72"/>
  <c r="AX144" i="72"/>
  <c r="W146" i="72"/>
  <c r="AW146" i="72"/>
  <c r="AD146" i="72"/>
  <c r="X148" i="72"/>
  <c r="AX148" i="72"/>
  <c r="AE148" i="72"/>
  <c r="AL148" i="72"/>
  <c r="AK150" i="72"/>
  <c r="AQ150" i="72"/>
  <c r="AL152" i="72"/>
  <c r="AR152" i="72"/>
  <c r="X152" i="72"/>
  <c r="AX152" i="72"/>
  <c r="W154" i="72"/>
  <c r="AW154" i="72"/>
  <c r="AD154" i="72"/>
  <c r="X156" i="72"/>
  <c r="AX156" i="72"/>
  <c r="AE156" i="72"/>
  <c r="AL156" i="72"/>
  <c r="AK158" i="72"/>
  <c r="AQ158" i="72"/>
  <c r="AL160" i="72"/>
  <c r="AR160" i="72"/>
  <c r="X160" i="72"/>
  <c r="AX160" i="72"/>
  <c r="W162" i="72"/>
  <c r="AW162" i="72"/>
  <c r="AD162" i="72"/>
  <c r="X164" i="72"/>
  <c r="AX164" i="72"/>
  <c r="AE164" i="72"/>
  <c r="AL164" i="72"/>
  <c r="AK166" i="72"/>
  <c r="AQ166" i="72"/>
  <c r="AL168" i="72"/>
  <c r="AR168" i="72"/>
  <c r="X168" i="72"/>
  <c r="AX168" i="72"/>
  <c r="W170" i="72"/>
  <c r="AW170" i="72"/>
  <c r="AD170" i="72"/>
  <c r="X172" i="72"/>
  <c r="AX172" i="72"/>
  <c r="AE172" i="72"/>
  <c r="AL172" i="72"/>
  <c r="AK174" i="72"/>
  <c r="AQ174" i="72"/>
  <c r="AL176" i="72"/>
  <c r="AR176" i="72"/>
  <c r="X176" i="72"/>
  <c r="AX176" i="72"/>
  <c r="W178" i="72"/>
  <c r="AW178" i="72"/>
  <c r="AD178" i="72"/>
  <c r="AE182" i="72"/>
  <c r="AL182" i="72"/>
  <c r="AK186" i="72"/>
  <c r="AQ186" i="72"/>
  <c r="X190" i="72"/>
  <c r="AX190" i="72"/>
  <c r="T292" i="72"/>
  <c r="AI292" i="72"/>
  <c r="AO292" i="72"/>
  <c r="AA292" i="72"/>
  <c r="AU292" i="72"/>
  <c r="V290" i="72"/>
  <c r="AJ290" i="72"/>
  <c r="AV290" i="72"/>
  <c r="AC290" i="72"/>
  <c r="AP290" i="72"/>
  <c r="U287" i="72"/>
  <c r="AB287" i="72"/>
  <c r="AC287" i="72"/>
  <c r="AJ287" i="72"/>
  <c r="AV287" i="72"/>
  <c r="V284" i="72"/>
  <c r="U284" i="72"/>
  <c r="AP284" i="72"/>
  <c r="AV284" i="72"/>
  <c r="AB284" i="72"/>
  <c r="AC284" i="72"/>
  <c r="U212" i="72"/>
  <c r="AV212" i="72"/>
  <c r="V212" i="72"/>
  <c r="AJ212" i="72"/>
  <c r="AB212" i="72"/>
  <c r="AC212" i="72"/>
  <c r="U207" i="72"/>
  <c r="V207" i="72"/>
  <c r="AB207" i="72"/>
  <c r="AV207" i="72"/>
  <c r="AC207" i="72"/>
  <c r="AO8" i="72"/>
  <c r="P16" i="51"/>
  <c r="AI8" i="72"/>
  <c r="AA8" i="72"/>
  <c r="AU8" i="72"/>
  <c r="U301" i="72"/>
  <c r="AB301" i="72"/>
  <c r="AC301" i="72"/>
  <c r="AP301" i="72"/>
  <c r="AJ301" i="72"/>
  <c r="AV301" i="72"/>
  <c r="U261" i="72"/>
  <c r="AB261" i="72"/>
  <c r="AP261" i="72"/>
  <c r="V261" i="72"/>
  <c r="AC261" i="72"/>
  <c r="AJ261" i="72"/>
  <c r="AU255" i="72"/>
  <c r="T255" i="72"/>
  <c r="AI255" i="72"/>
  <c r="AO255" i="72"/>
  <c r="AA255" i="72"/>
  <c r="AP229" i="72"/>
  <c r="AV229" i="72"/>
  <c r="U229" i="72"/>
  <c r="AB229" i="72"/>
  <c r="V229" i="72"/>
  <c r="AC229" i="72"/>
  <c r="U227" i="72"/>
  <c r="AJ227" i="72"/>
  <c r="AB227" i="72"/>
  <c r="AC227" i="72"/>
  <c r="AP227" i="72"/>
  <c r="V140" i="72"/>
  <c r="U140" i="72"/>
  <c r="AB140" i="72"/>
  <c r="AP140" i="72"/>
  <c r="AV140" i="72"/>
  <c r="AC140" i="72"/>
  <c r="AJ140" i="72"/>
  <c r="AA275" i="72"/>
  <c r="AI275" i="72"/>
  <c r="U273" i="72"/>
  <c r="AB273" i="72"/>
  <c r="AP273" i="72"/>
  <c r="AC273" i="72"/>
  <c r="AJ273" i="72"/>
  <c r="V273" i="72"/>
  <c r="AV273" i="72"/>
  <c r="U164" i="72"/>
  <c r="V164" i="72"/>
  <c r="AB164" i="72"/>
  <c r="AP164" i="72"/>
  <c r="AV164" i="72"/>
  <c r="AC164" i="72"/>
  <c r="AJ164" i="72"/>
  <c r="I164" i="72"/>
  <c r="J164" i="72"/>
  <c r="U299" i="72"/>
  <c r="V299" i="72"/>
  <c r="AB299" i="72"/>
  <c r="AC299" i="72"/>
  <c r="AJ299" i="72"/>
  <c r="AV299" i="72"/>
  <c r="U293" i="72"/>
  <c r="AB293" i="72"/>
  <c r="AC293" i="72"/>
  <c r="AU264" i="72"/>
  <c r="AA264" i="72"/>
  <c r="AO243" i="72"/>
  <c r="T243" i="72"/>
  <c r="AO239" i="72"/>
  <c r="T239" i="72"/>
  <c r="AU239" i="72"/>
  <c r="AA239" i="72"/>
  <c r="AI239" i="72"/>
  <c r="AI174" i="72"/>
  <c r="AO174" i="72"/>
  <c r="T170" i="72"/>
  <c r="AA170" i="72"/>
  <c r="AO170" i="72"/>
  <c r="V152" i="72"/>
  <c r="AB152" i="72"/>
  <c r="AP152" i="72"/>
  <c r="AV152" i="72"/>
  <c r="AC152" i="72"/>
  <c r="V68" i="72"/>
  <c r="AC68" i="72"/>
  <c r="U68" i="72"/>
  <c r="AP68" i="72"/>
  <c r="AV68" i="72"/>
  <c r="U57" i="72"/>
  <c r="AB57" i="72"/>
  <c r="V57" i="72"/>
  <c r="AJ57" i="72"/>
  <c r="AP57" i="72"/>
  <c r="AV57" i="72"/>
  <c r="V28" i="72"/>
  <c r="AC28" i="72"/>
  <c r="AP28" i="72"/>
  <c r="AV28" i="72"/>
  <c r="AB28" i="72"/>
  <c r="V26" i="72"/>
  <c r="AC26" i="72"/>
  <c r="AJ26" i="72"/>
  <c r="AP299" i="72"/>
  <c r="AJ28" i="72"/>
  <c r="AC57" i="72"/>
  <c r="AB26" i="72"/>
  <c r="U152" i="72"/>
  <c r="U309" i="72"/>
  <c r="AB309" i="72"/>
  <c r="AC309" i="72"/>
  <c r="U263" i="72"/>
  <c r="V263" i="72"/>
  <c r="AB263" i="72"/>
  <c r="AJ263" i="72"/>
  <c r="AC263" i="72"/>
  <c r="AV263" i="72"/>
  <c r="U196" i="72"/>
  <c r="AB196" i="72"/>
  <c r="AP196" i="72"/>
  <c r="AV196" i="72"/>
  <c r="V196" i="72"/>
  <c r="AC196" i="72"/>
  <c r="AO74" i="72"/>
  <c r="AA74" i="72"/>
  <c r="T74" i="72"/>
  <c r="T70" i="72"/>
  <c r="AA70" i="72"/>
  <c r="V64" i="72"/>
  <c r="AC64" i="72"/>
  <c r="AB64" i="72"/>
  <c r="AP64" i="72"/>
  <c r="AV64" i="72"/>
  <c r="U64" i="72"/>
  <c r="U307" i="72"/>
  <c r="V307" i="72"/>
  <c r="AB307" i="72"/>
  <c r="AP307" i="72"/>
  <c r="AC307" i="72"/>
  <c r="AJ307" i="72"/>
  <c r="AV307" i="72"/>
  <c r="T280" i="72"/>
  <c r="AO280" i="72"/>
  <c r="AU280" i="72"/>
  <c r="AA271" i="72"/>
  <c r="AI271" i="72"/>
  <c r="U267" i="72"/>
  <c r="AB267" i="72"/>
  <c r="AJ267" i="72"/>
  <c r="AC267" i="72"/>
  <c r="AV267" i="72"/>
  <c r="U184" i="72"/>
  <c r="AB184" i="72"/>
  <c r="AP184" i="72"/>
  <c r="AV184" i="72"/>
  <c r="V184" i="72"/>
  <c r="AC184" i="72"/>
  <c r="AA139" i="72"/>
  <c r="T139" i="72"/>
  <c r="U133" i="72"/>
  <c r="AJ133" i="72"/>
  <c r="AP133" i="72"/>
  <c r="AV133" i="72"/>
  <c r="U129" i="72"/>
  <c r="V129" i="72"/>
  <c r="AJ129" i="72"/>
  <c r="AP129" i="72"/>
  <c r="AV129" i="72"/>
  <c r="U97" i="72"/>
  <c r="AB97" i="72"/>
  <c r="V97" i="72"/>
  <c r="AJ97" i="72"/>
  <c r="AP97" i="72"/>
  <c r="AV97" i="72"/>
  <c r="U89" i="72"/>
  <c r="AB89" i="72"/>
  <c r="AJ89" i="72"/>
  <c r="AP89" i="72"/>
  <c r="AV89" i="72"/>
  <c r="U305" i="72"/>
  <c r="U297" i="72"/>
  <c r="V282" i="72"/>
  <c r="V276" i="72"/>
  <c r="V270" i="72"/>
  <c r="U242" i="72"/>
  <c r="U238" i="72"/>
  <c r="U232" i="72"/>
  <c r="V232" i="72"/>
  <c r="U180" i="72"/>
  <c r="V148" i="72"/>
  <c r="V84" i="72"/>
  <c r="AC84" i="72"/>
  <c r="V44" i="72"/>
  <c r="AC44" i="72"/>
  <c r="V42" i="72"/>
  <c r="AC42" i="72"/>
  <c r="AC20" i="72"/>
  <c r="V18" i="72"/>
  <c r="AC18" i="72"/>
  <c r="U283" i="72"/>
  <c r="V266" i="72"/>
  <c r="U257" i="72"/>
  <c r="U168" i="72"/>
  <c r="V168" i="72"/>
  <c r="V102" i="72"/>
  <c r="V94" i="72"/>
  <c r="AC94" i="72"/>
  <c r="V92" i="72"/>
  <c r="AC92" i="72"/>
  <c r="V80" i="72"/>
  <c r="AC80" i="72"/>
  <c r="U39" i="72"/>
  <c r="AB39" i="72"/>
  <c r="H21" i="72"/>
  <c r="I21" i="72"/>
  <c r="H131" i="72"/>
  <c r="T245" i="75"/>
  <c r="AA245" i="75"/>
  <c r="AA233" i="75"/>
  <c r="AA231" i="75"/>
  <c r="AI195" i="75"/>
  <c r="AI181" i="75"/>
  <c r="T195" i="75"/>
  <c r="T165" i="75"/>
  <c r="AU80" i="75"/>
  <c r="T42" i="75"/>
  <c r="T18" i="75"/>
  <c r="AU34" i="75"/>
  <c r="AU18" i="75"/>
  <c r="AI72" i="75"/>
  <c r="AU177" i="75"/>
  <c r="AU231" i="75"/>
  <c r="AO181" i="75"/>
  <c r="AI241" i="75"/>
  <c r="AO237" i="75"/>
  <c r="AI211" i="75"/>
  <c r="L256" i="75"/>
  <c r="L240" i="75"/>
  <c r="L168" i="75"/>
  <c r="M134" i="75"/>
  <c r="L131" i="75"/>
  <c r="AI249" i="75"/>
  <c r="AO68" i="75"/>
  <c r="AU249" i="75"/>
  <c r="AI231" i="75"/>
  <c r="AA195" i="75"/>
  <c r="AA181" i="75"/>
  <c r="T161" i="75"/>
  <c r="AI80" i="75"/>
  <c r="AA68" i="75"/>
  <c r="T38" i="75"/>
  <c r="AU72" i="75"/>
  <c r="AU38" i="75"/>
  <c r="AI34" i="75"/>
  <c r="AU26" i="75"/>
  <c r="AI18" i="75"/>
  <c r="T189" i="75"/>
  <c r="AU181" i="75"/>
  <c r="T149" i="75"/>
  <c r="L300" i="75"/>
  <c r="L264" i="75"/>
  <c r="L189" i="75"/>
  <c r="M142" i="75"/>
  <c r="T68" i="75"/>
  <c r="T249" i="75"/>
  <c r="AU233" i="75"/>
  <c r="T231" i="75"/>
  <c r="AI149" i="75"/>
  <c r="AO149" i="75"/>
  <c r="AA80" i="75"/>
  <c r="T34" i="75"/>
  <c r="AA72" i="75"/>
  <c r="AI38" i="75"/>
  <c r="AA34" i="75"/>
  <c r="AI26" i="75"/>
  <c r="AA18" i="75"/>
  <c r="T257" i="75"/>
  <c r="M301" i="75"/>
  <c r="M275" i="75"/>
  <c r="L272" i="75"/>
  <c r="M206" i="75"/>
  <c r="L152" i="75"/>
  <c r="AU295" i="75"/>
  <c r="T295" i="75"/>
  <c r="AA295" i="75"/>
  <c r="AA273" i="75"/>
  <c r="AU273" i="75"/>
  <c r="AI273" i="75"/>
  <c r="AU269" i="75"/>
  <c r="AA269" i="75"/>
  <c r="AI269" i="75"/>
  <c r="T252" i="75"/>
  <c r="AU252" i="75"/>
  <c r="AI210" i="75"/>
  <c r="AU210" i="75"/>
  <c r="AU198" i="75"/>
  <c r="T198" i="75"/>
  <c r="T172" i="75"/>
  <c r="AO172" i="75"/>
  <c r="AI168" i="75"/>
  <c r="AO168" i="75"/>
  <c r="AI160" i="75"/>
  <c r="AO160" i="75"/>
  <c r="AO91" i="75"/>
  <c r="AI91" i="75"/>
  <c r="AA91" i="75"/>
  <c r="T87" i="75"/>
  <c r="AU87" i="75"/>
  <c r="AA87" i="75"/>
  <c r="AO87" i="75"/>
  <c r="AI87" i="75"/>
  <c r="AU45" i="75"/>
  <c r="AO45" i="75"/>
  <c r="AO41" i="75"/>
  <c r="AU41" i="75"/>
  <c r="T13" i="75"/>
  <c r="AU13" i="75"/>
  <c r="AU306" i="75"/>
  <c r="T306" i="75"/>
  <c r="AO301" i="75"/>
  <c r="AU301" i="75"/>
  <c r="AI301" i="75"/>
  <c r="T296" i="75"/>
  <c r="AU296" i="75"/>
  <c r="AA296" i="75"/>
  <c r="AA274" i="75"/>
  <c r="AI274" i="75"/>
  <c r="AO211" i="75"/>
  <c r="AU211" i="75"/>
  <c r="AO173" i="75"/>
  <c r="T173" i="75"/>
  <c r="AI173" i="75"/>
  <c r="AU173" i="75"/>
  <c r="AA96" i="75"/>
  <c r="AI96" i="75"/>
  <c r="T54" i="75"/>
  <c r="AI54" i="75"/>
  <c r="AA50" i="75"/>
  <c r="T50" i="75"/>
  <c r="AU50" i="75"/>
  <c r="AI50" i="75"/>
  <c r="T46" i="75"/>
  <c r="AO46" i="75"/>
  <c r="AI46" i="75"/>
  <c r="AA46" i="75"/>
  <c r="AU46" i="75"/>
  <c r="AO14" i="75"/>
  <c r="AU14" i="75"/>
  <c r="AO8" i="75"/>
  <c r="AA8" i="75"/>
  <c r="G8" i="51"/>
  <c r="AO285" i="75"/>
  <c r="AU285" i="75"/>
  <c r="AI279" i="75"/>
  <c r="AU279" i="75"/>
  <c r="AU137" i="75"/>
  <c r="T137" i="75"/>
  <c r="AA129" i="75"/>
  <c r="AO129" i="75"/>
  <c r="AU125" i="75"/>
  <c r="AO125" i="75"/>
  <c r="T125" i="75"/>
  <c r="AA125" i="75"/>
  <c r="T117" i="75"/>
  <c r="AA117" i="75"/>
  <c r="AI117" i="75"/>
  <c r="AA243" i="75"/>
  <c r="AO243" i="75"/>
  <c r="T155" i="75"/>
  <c r="AA155" i="75"/>
  <c r="T221" i="75"/>
  <c r="AO72" i="75"/>
  <c r="AA309" i="75"/>
  <c r="AU309" i="75"/>
  <c r="T309" i="75"/>
  <c r="AI309" i="75"/>
  <c r="AU255" i="75"/>
  <c r="T255" i="75"/>
  <c r="AA255" i="75"/>
  <c r="AI255" i="75"/>
  <c r="AO219" i="75"/>
  <c r="AA219" i="75"/>
  <c r="AO145" i="75"/>
  <c r="AA145" i="75"/>
  <c r="T141" i="75"/>
  <c r="AI141" i="75"/>
  <c r="AU135" i="75"/>
  <c r="AO135" i="75"/>
  <c r="AA135" i="75"/>
  <c r="AI95" i="75"/>
  <c r="AU95" i="75"/>
  <c r="AO95" i="75"/>
  <c r="AU78" i="75"/>
  <c r="AA78" i="75"/>
  <c r="AU145" i="75"/>
  <c r="AU293" i="75"/>
  <c r="T293" i="75"/>
  <c r="AA293" i="75"/>
  <c r="AA275" i="75"/>
  <c r="AU275" i="75"/>
  <c r="T265" i="75"/>
  <c r="AI265" i="75"/>
  <c r="AU265" i="75"/>
  <c r="T229" i="75"/>
  <c r="AO229" i="75"/>
  <c r="AA229" i="75"/>
  <c r="AU207" i="75"/>
  <c r="AA207" i="75"/>
  <c r="AU203" i="75"/>
  <c r="AI203" i="75"/>
  <c r="AO203" i="75"/>
  <c r="AI199" i="75"/>
  <c r="T151" i="75"/>
  <c r="AA151" i="75"/>
  <c r="T83" i="75"/>
  <c r="AA83" i="75"/>
  <c r="AI83" i="75"/>
  <c r="AU64" i="75"/>
  <c r="T64" i="75"/>
  <c r="AU54" i="75"/>
  <c r="AO54" i="75"/>
  <c r="AA54" i="75"/>
  <c r="AA301" i="75"/>
  <c r="AI293" i="75"/>
  <c r="AO265" i="75"/>
  <c r="AI229" i="75"/>
  <c r="AO207" i="75"/>
  <c r="T207" i="75"/>
  <c r="T179" i="75"/>
  <c r="AO163" i="75"/>
  <c r="AI145" i="75"/>
  <c r="AO141" i="75"/>
  <c r="AI135" i="75"/>
  <c r="AA12" i="75"/>
  <c r="T145" i="75"/>
  <c r="AA241" i="75"/>
  <c r="T241" i="75"/>
  <c r="AU241" i="75"/>
  <c r="AI237" i="75"/>
  <c r="T237" i="75"/>
  <c r="T133" i="75"/>
  <c r="AO133" i="75"/>
  <c r="AI133" i="75"/>
  <c r="AA289" i="75"/>
  <c r="T279" i="75"/>
  <c r="T254" i="75"/>
  <c r="AI219" i="75"/>
  <c r="T203" i="75"/>
  <c r="AA163" i="75"/>
  <c r="AA141" i="75"/>
  <c r="AU163" i="75"/>
  <c r="AA95" i="75"/>
  <c r="T22" i="75"/>
  <c r="AU141" i="75"/>
  <c r="AO259" i="75"/>
  <c r="T95" i="75"/>
  <c r="T301" i="75"/>
  <c r="AO309" i="75"/>
  <c r="AO255" i="75"/>
  <c r="AA271" i="75"/>
  <c r="AO271" i="75"/>
  <c r="AA267" i="75"/>
  <c r="AU267" i="75"/>
  <c r="AI267" i="75"/>
  <c r="AU254" i="75"/>
  <c r="T209" i="75"/>
  <c r="AA209" i="75"/>
  <c r="AI209" i="75"/>
  <c r="AO201" i="75"/>
  <c r="AU201" i="75"/>
  <c r="AA201" i="75"/>
  <c r="T201" i="75"/>
  <c r="T177" i="75"/>
  <c r="AO177" i="75"/>
  <c r="AI177" i="75"/>
  <c r="T163" i="75"/>
  <c r="T135" i="75"/>
  <c r="AU111" i="75"/>
  <c r="AI111" i="75"/>
  <c r="T111" i="75"/>
  <c r="AI103" i="75"/>
  <c r="AU30" i="75"/>
  <c r="T30" i="75"/>
  <c r="AO30" i="75"/>
  <c r="AO121" i="75"/>
  <c r="T121" i="75"/>
  <c r="AU121" i="75"/>
  <c r="AI121" i="75"/>
  <c r="AU48" i="75"/>
  <c r="T48" i="75"/>
  <c r="AO119" i="75"/>
  <c r="AA76" i="75"/>
  <c r="AU76" i="75"/>
  <c r="AO76" i="75"/>
  <c r="AO42" i="75"/>
  <c r="AI42" i="75"/>
  <c r="AU42" i="75"/>
  <c r="AA14" i="75"/>
  <c r="T14" i="75"/>
  <c r="AI14" i="75"/>
  <c r="R182" i="50"/>
  <c r="R162" i="50"/>
  <c r="I90" i="50"/>
  <c r="I182" i="50"/>
  <c r="K26" i="50"/>
  <c r="I122" i="50"/>
  <c r="K214" i="50"/>
  <c r="J106" i="50"/>
  <c r="J222" i="50"/>
  <c r="I42" i="50"/>
  <c r="J14" i="50"/>
  <c r="J86" i="50"/>
  <c r="J246" i="50"/>
  <c r="J62" i="50"/>
  <c r="R118" i="50"/>
  <c r="R22" i="50"/>
  <c r="I118" i="50"/>
  <c r="R246" i="50"/>
  <c r="R178" i="50"/>
  <c r="K178" i="50"/>
  <c r="K162" i="50"/>
  <c r="J214" i="50"/>
  <c r="K106" i="50"/>
  <c r="K210" i="50"/>
  <c r="K222" i="50"/>
  <c r="I14" i="50"/>
  <c r="J22" i="50"/>
  <c r="J238" i="50"/>
  <c r="R122" i="50"/>
  <c r="I82" i="50"/>
  <c r="K118" i="50"/>
  <c r="R210" i="50"/>
  <c r="I214" i="50"/>
  <c r="K238" i="50"/>
  <c r="K150" i="50"/>
  <c r="I234" i="50"/>
  <c r="J278" i="50"/>
  <c r="R278" i="50"/>
  <c r="AJ264" i="50"/>
  <c r="AP264" i="50"/>
  <c r="AP144" i="50"/>
  <c r="AJ144" i="50"/>
  <c r="AV77" i="50"/>
  <c r="AB77" i="50"/>
  <c r="AP72" i="50"/>
  <c r="AJ72" i="50"/>
  <c r="AV72" i="50"/>
  <c r="U61" i="50"/>
  <c r="AJ61" i="50"/>
  <c r="AP24" i="50"/>
  <c r="U24" i="50"/>
  <c r="U12" i="50"/>
  <c r="AV12" i="50"/>
  <c r="W309" i="50"/>
  <c r="AC309" i="50"/>
  <c r="AK309" i="50"/>
  <c r="AX309" i="50"/>
  <c r="AL309" i="50"/>
  <c r="AQ309" i="50"/>
  <c r="AY309" i="50"/>
  <c r="W297" i="50"/>
  <c r="AC297" i="50"/>
  <c r="AD297" i="50"/>
  <c r="AK297" i="50"/>
  <c r="AR297" i="50"/>
  <c r="AX297" i="50"/>
  <c r="AL297" i="50"/>
  <c r="AS297" i="50"/>
  <c r="AY297" i="50"/>
  <c r="AC293" i="50"/>
  <c r="W293" i="50"/>
  <c r="AK293" i="50"/>
  <c r="AR293" i="50"/>
  <c r="AX293" i="50"/>
  <c r="V293" i="50"/>
  <c r="AL293" i="50"/>
  <c r="AS293" i="50"/>
  <c r="AY293" i="50"/>
  <c r="V289" i="50"/>
  <c r="AC289" i="50"/>
  <c r="AM289" i="50"/>
  <c r="AS289" i="50"/>
  <c r="W289" i="50"/>
  <c r="AD289" i="50"/>
  <c r="AW289" i="50"/>
  <c r="AD285" i="50"/>
  <c r="V285" i="50"/>
  <c r="AC285" i="50"/>
  <c r="AK285" i="50"/>
  <c r="AQ285" i="50"/>
  <c r="AY285" i="50"/>
  <c r="W285" i="50"/>
  <c r="AL285" i="50"/>
  <c r="AR285" i="50"/>
  <c r="AM270" i="50"/>
  <c r="AQ270" i="50"/>
  <c r="AX270" i="50"/>
  <c r="AQ238" i="50"/>
  <c r="AX238" i="50"/>
  <c r="AX222" i="50"/>
  <c r="AM222" i="50"/>
  <c r="AM206" i="50"/>
  <c r="AQ206" i="50"/>
  <c r="AX206" i="50"/>
  <c r="AX174" i="50"/>
  <c r="AQ174" i="50"/>
  <c r="AQ158" i="50"/>
  <c r="AX158" i="50"/>
  <c r="AM158" i="50"/>
  <c r="AM142" i="50"/>
  <c r="AX142" i="50"/>
  <c r="AX110" i="50"/>
  <c r="AQ110" i="50"/>
  <c r="AQ94" i="50"/>
  <c r="AX94" i="50"/>
  <c r="AM94" i="50"/>
  <c r="AM78" i="50"/>
  <c r="AX78" i="50"/>
  <c r="AM30" i="50"/>
  <c r="AX30" i="50"/>
  <c r="AM14" i="50"/>
  <c r="AY14" i="50"/>
  <c r="AJ256" i="50"/>
  <c r="U256" i="50"/>
  <c r="AV252" i="50"/>
  <c r="AP252" i="50"/>
  <c r="AB141" i="50"/>
  <c r="AV141" i="50"/>
  <c r="AP44" i="50"/>
  <c r="AB44" i="50"/>
  <c r="U44" i="50"/>
  <c r="AF214" i="50"/>
  <c r="AB157" i="50"/>
  <c r="U192" i="50"/>
  <c r="AP140" i="50"/>
  <c r="AP124" i="50"/>
  <c r="U157" i="50"/>
  <c r="AJ120" i="50"/>
  <c r="AP128" i="50"/>
  <c r="U128" i="50"/>
  <c r="U145" i="50"/>
  <c r="U64" i="50"/>
  <c r="AJ140" i="50"/>
  <c r="AB225" i="50"/>
  <c r="AJ19" i="50"/>
  <c r="AP61" i="50"/>
  <c r="AB13" i="50"/>
  <c r="AB68" i="50"/>
  <c r="AB252" i="50"/>
  <c r="AP11" i="50"/>
  <c r="AB253" i="50"/>
  <c r="U253" i="50"/>
  <c r="AP253" i="50"/>
  <c r="AJ244" i="50"/>
  <c r="AP244" i="50"/>
  <c r="AV244" i="50"/>
  <c r="AB59" i="50"/>
  <c r="AP59" i="50"/>
  <c r="U41" i="50"/>
  <c r="AP41" i="50"/>
  <c r="AW285" i="50"/>
  <c r="AX274" i="50"/>
  <c r="AW254" i="50"/>
  <c r="AW222" i="50"/>
  <c r="AX210" i="50"/>
  <c r="AW190" i="50"/>
  <c r="AW158" i="50"/>
  <c r="AW126" i="50"/>
  <c r="AW94" i="50"/>
  <c r="AX82" i="50"/>
  <c r="AW62" i="50"/>
  <c r="AX14" i="50"/>
  <c r="AS309" i="50"/>
  <c r="AQ297" i="50"/>
  <c r="AQ222" i="50"/>
  <c r="AQ126" i="50"/>
  <c r="AM297" i="50"/>
  <c r="AM238" i="50"/>
  <c r="AM110" i="50"/>
  <c r="AD309" i="50"/>
  <c r="U13" i="50"/>
  <c r="AJ157" i="50"/>
  <c r="U140" i="50"/>
  <c r="U124" i="50"/>
  <c r="U120" i="50"/>
  <c r="AB305" i="50"/>
  <c r="AJ145" i="50"/>
  <c r="AP256" i="50"/>
  <c r="AJ184" i="50"/>
  <c r="AJ12" i="50"/>
  <c r="AJ64" i="50"/>
  <c r="AB140" i="50"/>
  <c r="AJ287" i="50"/>
  <c r="AB19" i="50"/>
  <c r="AV40" i="50"/>
  <c r="AB61" i="50"/>
  <c r="AV13" i="50"/>
  <c r="AV287" i="50"/>
  <c r="AJ252" i="50"/>
  <c r="AJ299" i="50"/>
  <c r="AV299" i="50"/>
  <c r="AV105" i="50"/>
  <c r="AP105" i="50"/>
  <c r="AP77" i="50"/>
  <c r="AV61" i="50"/>
  <c r="U17" i="50"/>
  <c r="AJ17" i="50"/>
  <c r="AP12" i="50"/>
  <c r="U11" i="50"/>
  <c r="AW309" i="50"/>
  <c r="AW293" i="50"/>
  <c r="AY289" i="50"/>
  <c r="AR309" i="50"/>
  <c r="AR289" i="50"/>
  <c r="AQ62" i="50"/>
  <c r="AM190" i="50"/>
  <c r="AM62" i="50"/>
  <c r="AD299" i="50"/>
  <c r="V299" i="50"/>
  <c r="AD287" i="50"/>
  <c r="V287" i="50"/>
  <c r="W280" i="50"/>
  <c r="AC280" i="50"/>
  <c r="W272" i="50"/>
  <c r="AC272" i="50"/>
  <c r="W264" i="50"/>
  <c r="AC264" i="50"/>
  <c r="W256" i="50"/>
  <c r="AD256" i="50"/>
  <c r="W248" i="50"/>
  <c r="AD248" i="50"/>
  <c r="W240" i="50"/>
  <c r="AD240" i="50"/>
  <c r="W232" i="50"/>
  <c r="AD232" i="50"/>
  <c r="AC228" i="50"/>
  <c r="W228" i="50"/>
  <c r="W224" i="50"/>
  <c r="AC224" i="50"/>
  <c r="AC220" i="50"/>
  <c r="W220" i="50"/>
  <c r="W216" i="50"/>
  <c r="AC216" i="50"/>
  <c r="AC212" i="50"/>
  <c r="W212" i="50"/>
  <c r="W208" i="50"/>
  <c r="AC208" i="50"/>
  <c r="AC204" i="50"/>
  <c r="W204" i="50"/>
  <c r="W200" i="50"/>
  <c r="AC200" i="50"/>
  <c r="AD196" i="50"/>
  <c r="W196" i="50"/>
  <c r="W192" i="50"/>
  <c r="AD192" i="50"/>
  <c r="AD188" i="50"/>
  <c r="W188" i="50"/>
  <c r="W184" i="50"/>
  <c r="AD184" i="50"/>
  <c r="AD180" i="50"/>
  <c r="W180" i="50"/>
  <c r="W176" i="50"/>
  <c r="AD176" i="50"/>
  <c r="AD172" i="50"/>
  <c r="W172" i="50"/>
  <c r="W168" i="50"/>
  <c r="AD168" i="50"/>
  <c r="W164" i="50"/>
  <c r="AC164" i="50"/>
  <c r="W160" i="50"/>
  <c r="AC160" i="50"/>
  <c r="W156" i="50"/>
  <c r="AC156" i="50"/>
  <c r="W152" i="50"/>
  <c r="AC152" i="50"/>
  <c r="W148" i="50"/>
  <c r="AC148" i="50"/>
  <c r="W144" i="50"/>
  <c r="AC144" i="50"/>
  <c r="W140" i="50"/>
  <c r="AC140" i="50"/>
  <c r="W136" i="50"/>
  <c r="AC136" i="50"/>
  <c r="W132" i="50"/>
  <c r="AD132" i="50"/>
  <c r="W128" i="50"/>
  <c r="AD128" i="50"/>
  <c r="W124" i="50"/>
  <c r="AD124" i="50"/>
  <c r="W120" i="50"/>
  <c r="AD120" i="50"/>
  <c r="W116" i="50"/>
  <c r="AD116" i="50"/>
  <c r="W112" i="50"/>
  <c r="AD112" i="50"/>
  <c r="W108" i="50"/>
  <c r="AD108" i="50"/>
  <c r="W104" i="50"/>
  <c r="AD104" i="50"/>
  <c r="AC100" i="50"/>
  <c r="W100" i="50"/>
  <c r="W96" i="50"/>
  <c r="AC96" i="50"/>
  <c r="AC92" i="50"/>
  <c r="W92" i="50"/>
  <c r="W88" i="50"/>
  <c r="AC88" i="50"/>
  <c r="AC84" i="50"/>
  <c r="W84" i="50"/>
  <c r="W80" i="50"/>
  <c r="AC80" i="50"/>
  <c r="AC76" i="50"/>
  <c r="W76" i="50"/>
  <c r="W72" i="50"/>
  <c r="AC72" i="50"/>
  <c r="AD68" i="50"/>
  <c r="W68" i="50"/>
  <c r="W64" i="50"/>
  <c r="AD64" i="50"/>
  <c r="AD60" i="50"/>
  <c r="W60" i="50"/>
  <c r="W56" i="50"/>
  <c r="AD56" i="50"/>
  <c r="AD52" i="50"/>
  <c r="W52" i="50"/>
  <c r="W48" i="50"/>
  <c r="AD48" i="50"/>
  <c r="AD44" i="50"/>
  <c r="W44" i="50"/>
  <c r="W40" i="50"/>
  <c r="AD40" i="50"/>
  <c r="AD36" i="50"/>
  <c r="W36" i="50"/>
  <c r="W32" i="50"/>
  <c r="AD32" i="50"/>
  <c r="AD28" i="50"/>
  <c r="W28" i="50"/>
  <c r="W24" i="50"/>
  <c r="AD24" i="50"/>
  <c r="AD20" i="50"/>
  <c r="W20" i="50"/>
  <c r="W16" i="50"/>
  <c r="AD16" i="50"/>
  <c r="AD12" i="50"/>
  <c r="AM12" i="50"/>
  <c r="W12" i="50"/>
  <c r="I10" i="50"/>
  <c r="K10" i="50"/>
  <c r="J10" i="50"/>
  <c r="Y212" i="50"/>
  <c r="AF212" i="50"/>
  <c r="AP308" i="50"/>
  <c r="U308" i="50"/>
  <c r="AV308" i="50"/>
  <c r="AB308" i="50"/>
  <c r="AJ304" i="50"/>
  <c r="AV304" i="50"/>
  <c r="U304" i="50"/>
  <c r="AV295" i="50"/>
  <c r="AB295" i="50"/>
  <c r="U295" i="50"/>
  <c r="AJ295" i="50"/>
  <c r="AP295" i="50"/>
  <c r="AV274" i="50"/>
  <c r="AB274" i="50"/>
  <c r="AP274" i="50"/>
  <c r="U274" i="50"/>
  <c r="U233" i="50"/>
  <c r="AP233" i="50"/>
  <c r="AV233" i="50"/>
  <c r="AJ233" i="50"/>
  <c r="AB233" i="50"/>
  <c r="AJ217" i="50"/>
  <c r="AP217" i="50"/>
  <c r="AB217" i="50"/>
  <c r="AV217" i="50"/>
  <c r="AV210" i="50"/>
  <c r="AB210" i="50"/>
  <c r="U210" i="50"/>
  <c r="AJ210" i="50"/>
  <c r="AP210" i="50"/>
  <c r="AP206" i="50"/>
  <c r="AB206" i="50"/>
  <c r="AJ206" i="50"/>
  <c r="AP304" i="50"/>
  <c r="U206" i="50"/>
  <c r="AJ274" i="50"/>
  <c r="AB304" i="50"/>
  <c r="X230" i="50"/>
  <c r="AE230" i="50"/>
  <c r="X246" i="50"/>
  <c r="AE246" i="50"/>
  <c r="AJ308" i="50"/>
  <c r="AV305" i="50"/>
  <c r="U305" i="50"/>
  <c r="AJ305" i="50"/>
  <c r="AB301" i="50"/>
  <c r="AV301" i="50"/>
  <c r="U301" i="50"/>
  <c r="AP301" i="50"/>
  <c r="AV282" i="50"/>
  <c r="AJ282" i="50"/>
  <c r="U239" i="50"/>
  <c r="AV239" i="50"/>
  <c r="AJ234" i="50"/>
  <c r="AB234" i="50"/>
  <c r="AB230" i="50"/>
  <c r="AV230" i="50"/>
  <c r="AB226" i="50"/>
  <c r="AV226" i="50"/>
  <c r="AV218" i="50"/>
  <c r="AJ218" i="50"/>
  <c r="AV306" i="50"/>
  <c r="AB306" i="50"/>
  <c r="AP302" i="50"/>
  <c r="AV302" i="50"/>
  <c r="U283" i="50"/>
  <c r="AJ283" i="50"/>
  <c r="AB245" i="50"/>
  <c r="AJ245" i="50"/>
  <c r="AV240" i="50"/>
  <c r="AB240" i="50"/>
  <c r="U240" i="50"/>
  <c r="AP240" i="50"/>
  <c r="U231" i="50"/>
  <c r="AJ231" i="50"/>
  <c r="U307" i="50"/>
  <c r="AP307" i="50"/>
  <c r="AV307" i="50"/>
  <c r="AJ303" i="50"/>
  <c r="AB303" i="50"/>
  <c r="AP294" i="50"/>
  <c r="U294" i="50"/>
  <c r="U284" i="50"/>
  <c r="AV284" i="50"/>
  <c r="AJ273" i="50"/>
  <c r="AB273" i="50"/>
  <c r="AB263" i="50"/>
  <c r="AV263" i="50"/>
  <c r="AP232" i="50"/>
  <c r="AB232" i="50"/>
  <c r="AJ232" i="50"/>
  <c r="AV232" i="50"/>
  <c r="U232" i="50"/>
  <c r="AP196" i="50"/>
  <c r="AV189" i="50"/>
  <c r="AP160" i="50"/>
  <c r="AB152" i="50"/>
  <c r="AB149" i="50"/>
  <c r="AV124" i="50"/>
  <c r="AB27" i="50"/>
  <c r="W305" i="50"/>
  <c r="AK305" i="50"/>
  <c r="AL305" i="50"/>
  <c r="AS305" i="50"/>
  <c r="AC305" i="50"/>
  <c r="AR305" i="50"/>
  <c r="V305" i="50"/>
  <c r="AD305" i="50"/>
  <c r="AM305" i="50"/>
  <c r="AW305" i="50"/>
  <c r="W301" i="50"/>
  <c r="V301" i="50"/>
  <c r="AK301" i="50"/>
  <c r="AL301" i="50"/>
  <c r="AS301" i="50"/>
  <c r="AC301" i="50"/>
  <c r="AQ301" i="50"/>
  <c r="AD301" i="50"/>
  <c r="AR301" i="50"/>
  <c r="AW301" i="50"/>
  <c r="V278" i="50"/>
  <c r="W278" i="50"/>
  <c r="AD278" i="50"/>
  <c r="AK278" i="50"/>
  <c r="AS278" i="50"/>
  <c r="AM278" i="50"/>
  <c r="AY278" i="50"/>
  <c r="AQ278" i="50"/>
  <c r="V274" i="50"/>
  <c r="W274" i="50"/>
  <c r="AD274" i="50"/>
  <c r="AK274" i="50"/>
  <c r="AS274" i="50"/>
  <c r="AL274" i="50"/>
  <c r="AY274" i="50"/>
  <c r="AM274" i="50"/>
  <c r="V270" i="50"/>
  <c r="W270" i="50"/>
  <c r="AD270" i="50"/>
  <c r="AK270" i="50"/>
  <c r="AS270" i="50"/>
  <c r="AC270" i="50"/>
  <c r="AR270" i="50"/>
  <c r="AY270" i="50"/>
  <c r="AL270" i="50"/>
  <c r="V266" i="50"/>
  <c r="W266" i="50"/>
  <c r="AD266" i="50"/>
  <c r="AK266" i="50"/>
  <c r="AS266" i="50"/>
  <c r="AQ266" i="50"/>
  <c r="AY266" i="50"/>
  <c r="AC266" i="50"/>
  <c r="AR266" i="50"/>
  <c r="V262" i="50"/>
  <c r="W262" i="50"/>
  <c r="AD262" i="50"/>
  <c r="AK262" i="50"/>
  <c r="AS262" i="50"/>
  <c r="AM262" i="50"/>
  <c r="AY262" i="50"/>
  <c r="AQ262" i="50"/>
  <c r="V258" i="50"/>
  <c r="W258" i="50"/>
  <c r="AD258" i="50"/>
  <c r="AK258" i="50"/>
  <c r="AS258" i="50"/>
  <c r="AL258" i="50"/>
  <c r="AY258" i="50"/>
  <c r="AM258" i="50"/>
  <c r="V254" i="50"/>
  <c r="W254" i="50"/>
  <c r="AD254" i="50"/>
  <c r="AK254" i="50"/>
  <c r="AS254" i="50"/>
  <c r="AC254" i="50"/>
  <c r="AR254" i="50"/>
  <c r="AY254" i="50"/>
  <c r="AL254" i="50"/>
  <c r="W250" i="50"/>
  <c r="V250" i="50"/>
  <c r="AD250" i="50"/>
  <c r="AK250" i="50"/>
  <c r="AS250" i="50"/>
  <c r="AQ250" i="50"/>
  <c r="AY250" i="50"/>
  <c r="AC250" i="50"/>
  <c r="AR250" i="50"/>
  <c r="W246" i="50"/>
  <c r="AD246" i="50"/>
  <c r="V246" i="50"/>
  <c r="AK246" i="50"/>
  <c r="AS246" i="50"/>
  <c r="AM246" i="50"/>
  <c r="AY246" i="50"/>
  <c r="AQ246" i="50"/>
  <c r="V242" i="50"/>
  <c r="AD242" i="50"/>
  <c r="AK242" i="50"/>
  <c r="AS242" i="50"/>
  <c r="AL242" i="50"/>
  <c r="AY242" i="50"/>
  <c r="AM242" i="50"/>
  <c r="V238" i="50"/>
  <c r="AD238" i="50"/>
  <c r="AK238" i="50"/>
  <c r="AS238" i="50"/>
  <c r="W238" i="50"/>
  <c r="AC238" i="50"/>
  <c r="AR238" i="50"/>
  <c r="AY238" i="50"/>
  <c r="AL238" i="50"/>
  <c r="V234" i="50"/>
  <c r="W234" i="50"/>
  <c r="AD234" i="50"/>
  <c r="AK234" i="50"/>
  <c r="AS234" i="50"/>
  <c r="AQ234" i="50"/>
  <c r="AY234" i="50"/>
  <c r="AC234" i="50"/>
  <c r="AR234" i="50"/>
  <c r="V230" i="50"/>
  <c r="W230" i="50"/>
  <c r="AD230" i="50"/>
  <c r="AK230" i="50"/>
  <c r="AS230" i="50"/>
  <c r="AM230" i="50"/>
  <c r="AY230" i="50"/>
  <c r="AQ230" i="50"/>
  <c r="V226" i="50"/>
  <c r="W226" i="50"/>
  <c r="AD226" i="50"/>
  <c r="AK226" i="50"/>
  <c r="AS226" i="50"/>
  <c r="AL226" i="50"/>
  <c r="AY226" i="50"/>
  <c r="AM226" i="50"/>
  <c r="V222" i="50"/>
  <c r="W222" i="50"/>
  <c r="AD222" i="50"/>
  <c r="AK222" i="50"/>
  <c r="AS222" i="50"/>
  <c r="AC222" i="50"/>
  <c r="AR222" i="50"/>
  <c r="AY222" i="50"/>
  <c r="AL222" i="50"/>
  <c r="W218" i="50"/>
  <c r="AD218" i="50"/>
  <c r="AK218" i="50"/>
  <c r="AS218" i="50"/>
  <c r="AQ218" i="50"/>
  <c r="AY218" i="50"/>
  <c r="V218" i="50"/>
  <c r="AC218" i="50"/>
  <c r="AR218" i="50"/>
  <c r="W214" i="50"/>
  <c r="V214" i="50"/>
  <c r="AD214" i="50"/>
  <c r="AK214" i="50"/>
  <c r="AS214" i="50"/>
  <c r="AM214" i="50"/>
  <c r="AY214" i="50"/>
  <c r="AQ214" i="50"/>
  <c r="V210" i="50"/>
  <c r="AD210" i="50"/>
  <c r="W210" i="50"/>
  <c r="AK210" i="50"/>
  <c r="AS210" i="50"/>
  <c r="AL210" i="50"/>
  <c r="AY210" i="50"/>
  <c r="AM210" i="50"/>
  <c r="V206" i="50"/>
  <c r="AD206" i="50"/>
  <c r="AK206" i="50"/>
  <c r="AS206" i="50"/>
  <c r="AC206" i="50"/>
  <c r="AR206" i="50"/>
  <c r="AY206" i="50"/>
  <c r="AL206" i="50"/>
  <c r="V202" i="50"/>
  <c r="W202" i="50"/>
  <c r="AD202" i="50"/>
  <c r="AK202" i="50"/>
  <c r="AS202" i="50"/>
  <c r="AQ202" i="50"/>
  <c r="AY202" i="50"/>
  <c r="AC202" i="50"/>
  <c r="AR202" i="50"/>
  <c r="V198" i="50"/>
  <c r="W198" i="50"/>
  <c r="AD198" i="50"/>
  <c r="AK198" i="50"/>
  <c r="AS198" i="50"/>
  <c r="AM198" i="50"/>
  <c r="AY198" i="50"/>
  <c r="AQ198" i="50"/>
  <c r="V194" i="50"/>
  <c r="W194" i="50"/>
  <c r="AD194" i="50"/>
  <c r="AK194" i="50"/>
  <c r="AS194" i="50"/>
  <c r="AL194" i="50"/>
  <c r="AY194" i="50"/>
  <c r="AM194" i="50"/>
  <c r="V190" i="50"/>
  <c r="W190" i="50"/>
  <c r="AD190" i="50"/>
  <c r="AK190" i="50"/>
  <c r="AS190" i="50"/>
  <c r="AC190" i="50"/>
  <c r="AR190" i="50"/>
  <c r="AY190" i="50"/>
  <c r="AL190" i="50"/>
  <c r="V186" i="50"/>
  <c r="W186" i="50"/>
  <c r="AD186" i="50"/>
  <c r="AK186" i="50"/>
  <c r="AS186" i="50"/>
  <c r="AQ186" i="50"/>
  <c r="AY186" i="50"/>
  <c r="AC186" i="50"/>
  <c r="AR186" i="50"/>
  <c r="V182" i="50"/>
  <c r="W182" i="50"/>
  <c r="AD182" i="50"/>
  <c r="AK182" i="50"/>
  <c r="AS182" i="50"/>
  <c r="AM182" i="50"/>
  <c r="AY182" i="50"/>
  <c r="AQ182" i="50"/>
  <c r="V178" i="50"/>
  <c r="W178" i="50"/>
  <c r="AD178" i="50"/>
  <c r="AK178" i="50"/>
  <c r="AS178" i="50"/>
  <c r="AL178" i="50"/>
  <c r="AY178" i="50"/>
  <c r="AM178" i="50"/>
  <c r="V174" i="50"/>
  <c r="W174" i="50"/>
  <c r="AD174" i="50"/>
  <c r="AK174" i="50"/>
  <c r="AS174" i="50"/>
  <c r="AC174" i="50"/>
  <c r="AR174" i="50"/>
  <c r="AY174" i="50"/>
  <c r="AL174" i="50"/>
  <c r="V170" i="50"/>
  <c r="W170" i="50"/>
  <c r="AD170" i="50"/>
  <c r="AK170" i="50"/>
  <c r="AS170" i="50"/>
  <c r="AQ170" i="50"/>
  <c r="AY170" i="50"/>
  <c r="AC170" i="50"/>
  <c r="AR170" i="50"/>
  <c r="V166" i="50"/>
  <c r="W166" i="50"/>
  <c r="AD166" i="50"/>
  <c r="AK166" i="50"/>
  <c r="AS166" i="50"/>
  <c r="AM166" i="50"/>
  <c r="AY166" i="50"/>
  <c r="AQ166" i="50"/>
  <c r="V162" i="50"/>
  <c r="W162" i="50"/>
  <c r="AD162" i="50"/>
  <c r="AK162" i="50"/>
  <c r="AS162" i="50"/>
  <c r="AL162" i="50"/>
  <c r="AY162" i="50"/>
  <c r="AM162" i="50"/>
  <c r="V158" i="50"/>
  <c r="W158" i="50"/>
  <c r="AD158" i="50"/>
  <c r="AK158" i="50"/>
  <c r="AS158" i="50"/>
  <c r="AC158" i="50"/>
  <c r="AR158" i="50"/>
  <c r="AY158" i="50"/>
  <c r="AL158" i="50"/>
  <c r="V154" i="50"/>
  <c r="W154" i="50"/>
  <c r="AD154" i="50"/>
  <c r="AK154" i="50"/>
  <c r="AS154" i="50"/>
  <c r="AQ154" i="50"/>
  <c r="AY154" i="50"/>
  <c r="AC154" i="50"/>
  <c r="AR154" i="50"/>
  <c r="V150" i="50"/>
  <c r="W150" i="50"/>
  <c r="AD150" i="50"/>
  <c r="AK150" i="50"/>
  <c r="AS150" i="50"/>
  <c r="AM150" i="50"/>
  <c r="AY150" i="50"/>
  <c r="AQ150" i="50"/>
  <c r="V146" i="50"/>
  <c r="W146" i="50"/>
  <c r="AD146" i="50"/>
  <c r="AK146" i="50"/>
  <c r="AS146" i="50"/>
  <c r="AL146" i="50"/>
  <c r="AY146" i="50"/>
  <c r="AM146" i="50"/>
  <c r="V142" i="50"/>
  <c r="W142" i="50"/>
  <c r="AD142" i="50"/>
  <c r="AK142" i="50"/>
  <c r="AS142" i="50"/>
  <c r="AC142" i="50"/>
  <c r="AR142" i="50"/>
  <c r="AY142" i="50"/>
  <c r="AL142" i="50"/>
  <c r="V138" i="50"/>
  <c r="W138" i="50"/>
  <c r="AD138" i="50"/>
  <c r="AK138" i="50"/>
  <c r="AS138" i="50"/>
  <c r="AQ138" i="50"/>
  <c r="AY138" i="50"/>
  <c r="AC138" i="50"/>
  <c r="AR138" i="50"/>
  <c r="V134" i="50"/>
  <c r="W134" i="50"/>
  <c r="AD134" i="50"/>
  <c r="AK134" i="50"/>
  <c r="AS134" i="50"/>
  <c r="AM134" i="50"/>
  <c r="AY134" i="50"/>
  <c r="AQ134" i="50"/>
  <c r="V130" i="50"/>
  <c r="W130" i="50"/>
  <c r="AD130" i="50"/>
  <c r="AK130" i="50"/>
  <c r="AS130" i="50"/>
  <c r="AL130" i="50"/>
  <c r="AY130" i="50"/>
  <c r="AM130" i="50"/>
  <c r="V126" i="50"/>
  <c r="W126" i="50"/>
  <c r="AD126" i="50"/>
  <c r="AK126" i="50"/>
  <c r="AS126" i="50"/>
  <c r="AC126" i="50"/>
  <c r="AR126" i="50"/>
  <c r="AY126" i="50"/>
  <c r="AL126" i="50"/>
  <c r="V122" i="50"/>
  <c r="W122" i="50"/>
  <c r="AD122" i="50"/>
  <c r="AK122" i="50"/>
  <c r="AS122" i="50"/>
  <c r="AQ122" i="50"/>
  <c r="AY122" i="50"/>
  <c r="AC122" i="50"/>
  <c r="AR122" i="50"/>
  <c r="V118" i="50"/>
  <c r="W118" i="50"/>
  <c r="AD118" i="50"/>
  <c r="AK118" i="50"/>
  <c r="AS118" i="50"/>
  <c r="AM118" i="50"/>
  <c r="AY118" i="50"/>
  <c r="AQ118" i="50"/>
  <c r="V114" i="50"/>
  <c r="W114" i="50"/>
  <c r="AD114" i="50"/>
  <c r="AK114" i="50"/>
  <c r="AS114" i="50"/>
  <c r="AL114" i="50"/>
  <c r="AY114" i="50"/>
  <c r="AM114" i="50"/>
  <c r="V110" i="50"/>
  <c r="W110" i="50"/>
  <c r="AD110" i="50"/>
  <c r="AK110" i="50"/>
  <c r="AS110" i="50"/>
  <c r="AC110" i="50"/>
  <c r="AR110" i="50"/>
  <c r="AY110" i="50"/>
  <c r="AL110" i="50"/>
  <c r="V106" i="50"/>
  <c r="W106" i="50"/>
  <c r="AD106" i="50"/>
  <c r="AK106" i="50"/>
  <c r="AS106" i="50"/>
  <c r="AQ106" i="50"/>
  <c r="AY106" i="50"/>
  <c r="AC106" i="50"/>
  <c r="AR106" i="50"/>
  <c r="V102" i="50"/>
  <c r="W102" i="50"/>
  <c r="AD102" i="50"/>
  <c r="AK102" i="50"/>
  <c r="AS102" i="50"/>
  <c r="AM102" i="50"/>
  <c r="AY102" i="50"/>
  <c r="AQ102" i="50"/>
  <c r="V98" i="50"/>
  <c r="W98" i="50"/>
  <c r="AD98" i="50"/>
  <c r="AK98" i="50"/>
  <c r="AS98" i="50"/>
  <c r="AL98" i="50"/>
  <c r="AY98" i="50"/>
  <c r="AM98" i="50"/>
  <c r="V94" i="50"/>
  <c r="W94" i="50"/>
  <c r="AD94" i="50"/>
  <c r="AK94" i="50"/>
  <c r="AS94" i="50"/>
  <c r="AC94" i="50"/>
  <c r="AR94" i="50"/>
  <c r="AY94" i="50"/>
  <c r="AL94" i="50"/>
  <c r="V90" i="50"/>
  <c r="W90" i="50"/>
  <c r="AD90" i="50"/>
  <c r="AK90" i="50"/>
  <c r="AS90" i="50"/>
  <c r="AQ90" i="50"/>
  <c r="AY90" i="50"/>
  <c r="AC90" i="50"/>
  <c r="AR90" i="50"/>
  <c r="V86" i="50"/>
  <c r="W86" i="50"/>
  <c r="AD86" i="50"/>
  <c r="AR86" i="50"/>
  <c r="AK86" i="50"/>
  <c r="AS86" i="50"/>
  <c r="AM86" i="50"/>
  <c r="AY86" i="50"/>
  <c r="V82" i="50"/>
  <c r="W82" i="50"/>
  <c r="AD82" i="50"/>
  <c r="AR82" i="50"/>
  <c r="AK82" i="50"/>
  <c r="AS82" i="50"/>
  <c r="AL82" i="50"/>
  <c r="AQ82" i="50"/>
  <c r="AY82" i="50"/>
  <c r="AM82" i="50"/>
  <c r="V78" i="50"/>
  <c r="W78" i="50"/>
  <c r="AD78" i="50"/>
  <c r="AR78" i="50"/>
  <c r="AK78" i="50"/>
  <c r="AS78" i="50"/>
  <c r="AC78" i="50"/>
  <c r="AY78" i="50"/>
  <c r="AL78" i="50"/>
  <c r="V74" i="50"/>
  <c r="W74" i="50"/>
  <c r="AD74" i="50"/>
  <c r="AR74" i="50"/>
  <c r="AK74" i="50"/>
  <c r="AS74" i="50"/>
  <c r="AQ74" i="50"/>
  <c r="AY74" i="50"/>
  <c r="AC74" i="50"/>
  <c r="V70" i="50"/>
  <c r="W70" i="50"/>
  <c r="AD70" i="50"/>
  <c r="AR70" i="50"/>
  <c r="AK70" i="50"/>
  <c r="AS70" i="50"/>
  <c r="AM70" i="50"/>
  <c r="AY70" i="50"/>
  <c r="V66" i="50"/>
  <c r="W66" i="50"/>
  <c r="AD66" i="50"/>
  <c r="AR66" i="50"/>
  <c r="AK66" i="50"/>
  <c r="AS66" i="50"/>
  <c r="AL66" i="50"/>
  <c r="AQ66" i="50"/>
  <c r="AY66" i="50"/>
  <c r="AM66" i="50"/>
  <c r="V62" i="50"/>
  <c r="W62" i="50"/>
  <c r="AC62" i="50"/>
  <c r="AD62" i="50"/>
  <c r="AR62" i="50"/>
  <c r="AK62" i="50"/>
  <c r="AS62" i="50"/>
  <c r="AY62" i="50"/>
  <c r="AL62" i="50"/>
  <c r="V58" i="50"/>
  <c r="W58" i="50"/>
  <c r="AC58" i="50"/>
  <c r="AR58" i="50"/>
  <c r="AD58" i="50"/>
  <c r="AK58" i="50"/>
  <c r="AS58" i="50"/>
  <c r="AQ58" i="50"/>
  <c r="AY58" i="50"/>
  <c r="V54" i="50"/>
  <c r="W54" i="50"/>
  <c r="AC54" i="50"/>
  <c r="AD54" i="50"/>
  <c r="AR54" i="50"/>
  <c r="AK54" i="50"/>
  <c r="AS54" i="50"/>
  <c r="AM54" i="50"/>
  <c r="AY54" i="50"/>
  <c r="V50" i="50"/>
  <c r="W50" i="50"/>
  <c r="AC50" i="50"/>
  <c r="AD50" i="50"/>
  <c r="AR50" i="50"/>
  <c r="AK50" i="50"/>
  <c r="AS50" i="50"/>
  <c r="AL50" i="50"/>
  <c r="AQ50" i="50"/>
  <c r="AY50" i="50"/>
  <c r="AM50" i="50"/>
  <c r="V46" i="50"/>
  <c r="W46" i="50"/>
  <c r="AC46" i="50"/>
  <c r="AD46" i="50"/>
  <c r="AR46" i="50"/>
  <c r="AK46" i="50"/>
  <c r="AS46" i="50"/>
  <c r="AY46" i="50"/>
  <c r="AL46" i="50"/>
  <c r="V42" i="50"/>
  <c r="W42" i="50"/>
  <c r="AC42" i="50"/>
  <c r="AD42" i="50"/>
  <c r="AR42" i="50"/>
  <c r="AK42" i="50"/>
  <c r="AS42" i="50"/>
  <c r="AW42" i="50"/>
  <c r="AQ42" i="50"/>
  <c r="AY42" i="50"/>
  <c r="V38" i="50"/>
  <c r="W38" i="50"/>
  <c r="AC38" i="50"/>
  <c r="AD38" i="50"/>
  <c r="AR38" i="50"/>
  <c r="AK38" i="50"/>
  <c r="AS38" i="50"/>
  <c r="AW38" i="50"/>
  <c r="AM38" i="50"/>
  <c r="AX38" i="50"/>
  <c r="AY38" i="50"/>
  <c r="V34" i="50"/>
  <c r="W34" i="50"/>
  <c r="AC34" i="50"/>
  <c r="AD34" i="50"/>
  <c r="AR34" i="50"/>
  <c r="AK34" i="50"/>
  <c r="AS34" i="50"/>
  <c r="AW34" i="50"/>
  <c r="AL34" i="50"/>
  <c r="AQ34" i="50"/>
  <c r="AM34" i="50"/>
  <c r="AX34" i="50"/>
  <c r="V30" i="50"/>
  <c r="W30" i="50"/>
  <c r="AC30" i="50"/>
  <c r="AD30" i="50"/>
  <c r="AR30" i="50"/>
  <c r="AK30" i="50"/>
  <c r="AS30" i="50"/>
  <c r="AW30" i="50"/>
  <c r="AL30" i="50"/>
  <c r="V26" i="50"/>
  <c r="W26" i="50"/>
  <c r="AC26" i="50"/>
  <c r="AD26" i="50"/>
  <c r="AR26" i="50"/>
  <c r="AK26" i="50"/>
  <c r="AS26" i="50"/>
  <c r="AW26" i="50"/>
  <c r="AQ26" i="50"/>
  <c r="AY26" i="50"/>
  <c r="V22" i="50"/>
  <c r="W22" i="50"/>
  <c r="AC22" i="50"/>
  <c r="AD22" i="50"/>
  <c r="AR22" i="50"/>
  <c r="AK22" i="50"/>
  <c r="AS22" i="50"/>
  <c r="AW22" i="50"/>
  <c r="AM22" i="50"/>
  <c r="AX22" i="50"/>
  <c r="AY22" i="50"/>
  <c r="V18" i="50"/>
  <c r="W18" i="50"/>
  <c r="AC18" i="50"/>
  <c r="AD18" i="50"/>
  <c r="AR18" i="50"/>
  <c r="AK18" i="50"/>
  <c r="AS18" i="50"/>
  <c r="AW18" i="50"/>
  <c r="AL18" i="50"/>
  <c r="AQ18" i="50"/>
  <c r="AM18" i="50"/>
  <c r="AX18" i="50"/>
  <c r="V14" i="50"/>
  <c r="W14" i="50"/>
  <c r="AC14" i="50"/>
  <c r="AD14" i="50"/>
  <c r="AR14" i="50"/>
  <c r="AK14" i="50"/>
  <c r="AS14" i="50"/>
  <c r="AW14" i="50"/>
  <c r="AL14" i="50"/>
  <c r="V10" i="50"/>
  <c r="W10" i="50"/>
  <c r="AC10" i="50"/>
  <c r="AD10" i="50"/>
  <c r="AR10" i="50"/>
  <c r="AK10" i="50"/>
  <c r="AS10" i="50"/>
  <c r="AW10" i="50"/>
  <c r="AQ10" i="50"/>
  <c r="AY10" i="50"/>
  <c r="AR178" i="50"/>
  <c r="AR162" i="50"/>
  <c r="AR146" i="50"/>
  <c r="AR130" i="50"/>
  <c r="AR114" i="50"/>
  <c r="AR98" i="50"/>
  <c r="AQ70" i="50"/>
  <c r="AQ38" i="50"/>
  <c r="AL278" i="50"/>
  <c r="AL262" i="50"/>
  <c r="AL246" i="50"/>
  <c r="AL230" i="50"/>
  <c r="AL214" i="50"/>
  <c r="AL198" i="50"/>
  <c r="AL182" i="50"/>
  <c r="AL166" i="50"/>
  <c r="AL150" i="50"/>
  <c r="AL134" i="50"/>
  <c r="AL118" i="50"/>
  <c r="AL102" i="50"/>
  <c r="AL86" i="50"/>
  <c r="AL70" i="50"/>
  <c r="AL54" i="50"/>
  <c r="AL38" i="50"/>
  <c r="AL22" i="50"/>
  <c r="AC274" i="50"/>
  <c r="AC242" i="50"/>
  <c r="AC210" i="50"/>
  <c r="AC178" i="50"/>
  <c r="AC146" i="50"/>
  <c r="AC114" i="50"/>
  <c r="AC82" i="50"/>
  <c r="W206" i="50"/>
  <c r="V308" i="50"/>
  <c r="W308" i="50"/>
  <c r="AD308" i="50"/>
  <c r="AL308" i="50"/>
  <c r="AM308" i="50"/>
  <c r="AQ308" i="50"/>
  <c r="AR308" i="50"/>
  <c r="AW308" i="50"/>
  <c r="AC308" i="50"/>
  <c r="AS308" i="50"/>
  <c r="AX308" i="50"/>
  <c r="V288" i="50"/>
  <c r="W288" i="50"/>
  <c r="AK288" i="50"/>
  <c r="AC288" i="50"/>
  <c r="AR288" i="50"/>
  <c r="AY288" i="50"/>
  <c r="AD288" i="50"/>
  <c r="AL288" i="50"/>
  <c r="AS288" i="50"/>
  <c r="V284" i="50"/>
  <c r="W284" i="50"/>
  <c r="AK284" i="50"/>
  <c r="AC284" i="50"/>
  <c r="AR284" i="50"/>
  <c r="AY284" i="50"/>
  <c r="AD284" i="50"/>
  <c r="AS284" i="50"/>
  <c r="AJ53" i="50"/>
  <c r="AB108" i="50"/>
  <c r="AB124" i="50"/>
  <c r="AP149" i="50"/>
  <c r="AV57" i="50"/>
  <c r="U153" i="50"/>
  <c r="U196" i="50"/>
  <c r="AJ212" i="50"/>
  <c r="AV79" i="50"/>
  <c r="AP65" i="50"/>
  <c r="AV65" i="50"/>
  <c r="AB120" i="50"/>
  <c r="AJ161" i="50"/>
  <c r="U161" i="50"/>
  <c r="AP297" i="50"/>
  <c r="AJ152" i="50"/>
  <c r="U264" i="50"/>
  <c r="AV44" i="50"/>
  <c r="AB100" i="50"/>
  <c r="AB212" i="50"/>
  <c r="U80" i="50"/>
  <c r="AJ141" i="50"/>
  <c r="AB37" i="50"/>
  <c r="AV196" i="50"/>
  <c r="U84" i="50"/>
  <c r="U252" i="50"/>
  <c r="AY308" i="50"/>
  <c r="AY301" i="50"/>
  <c r="AX278" i="50"/>
  <c r="AW274" i="50"/>
  <c r="AX262" i="50"/>
  <c r="AW258" i="50"/>
  <c r="AX246" i="50"/>
  <c r="AW242" i="50"/>
  <c r="AX230" i="50"/>
  <c r="AW226" i="50"/>
  <c r="AX214" i="50"/>
  <c r="AW210" i="50"/>
  <c r="AX198" i="50"/>
  <c r="AW194" i="50"/>
  <c r="AX182" i="50"/>
  <c r="AW178" i="50"/>
  <c r="AX166" i="50"/>
  <c r="AW162" i="50"/>
  <c r="AX150" i="50"/>
  <c r="AW146" i="50"/>
  <c r="AX134" i="50"/>
  <c r="AW130" i="50"/>
  <c r="AX118" i="50"/>
  <c r="AW114" i="50"/>
  <c r="AX102" i="50"/>
  <c r="AW98" i="50"/>
  <c r="AX86" i="50"/>
  <c r="AW82" i="50"/>
  <c r="AX70" i="50"/>
  <c r="AW66" i="50"/>
  <c r="AX54" i="50"/>
  <c r="AW50" i="50"/>
  <c r="AY34" i="50"/>
  <c r="AY18" i="50"/>
  <c r="AQ284" i="50"/>
  <c r="AQ274" i="50"/>
  <c r="AQ258" i="50"/>
  <c r="AQ242" i="50"/>
  <c r="AQ226" i="50"/>
  <c r="AQ210" i="50"/>
  <c r="AQ194" i="50"/>
  <c r="AQ178" i="50"/>
  <c r="AQ162" i="50"/>
  <c r="AQ146" i="50"/>
  <c r="AQ130" i="50"/>
  <c r="AQ114" i="50"/>
  <c r="AQ98" i="50"/>
  <c r="AQ78" i="50"/>
  <c r="AQ46" i="50"/>
  <c r="AQ14" i="50"/>
  <c r="AM284" i="50"/>
  <c r="AM266" i="50"/>
  <c r="AM250" i="50"/>
  <c r="AM234" i="50"/>
  <c r="AM218" i="50"/>
  <c r="AM202" i="50"/>
  <c r="AM186" i="50"/>
  <c r="AM170" i="50"/>
  <c r="AM154" i="50"/>
  <c r="AM138" i="50"/>
  <c r="AM122" i="50"/>
  <c r="AM106" i="50"/>
  <c r="AM90" i="50"/>
  <c r="AM74" i="50"/>
  <c r="AM58" i="50"/>
  <c r="AM42" i="50"/>
  <c r="AM26" i="50"/>
  <c r="AM10" i="50"/>
  <c r="AC278" i="50"/>
  <c r="AC246" i="50"/>
  <c r="AC214" i="50"/>
  <c r="AC182" i="50"/>
  <c r="AC150" i="50"/>
  <c r="AC118" i="50"/>
  <c r="AC86" i="50"/>
  <c r="W242" i="50"/>
  <c r="I278" i="50"/>
  <c r="AP100" i="50"/>
  <c r="U116" i="50"/>
  <c r="AB57" i="50"/>
  <c r="AJ196" i="50"/>
  <c r="U79" i="50"/>
  <c r="U23" i="50"/>
  <c r="AJ44" i="50"/>
  <c r="AB113" i="50"/>
  <c r="U141" i="50"/>
  <c r="U248" i="50"/>
  <c r="AP84" i="50"/>
  <c r="U25" i="50"/>
  <c r="AY305" i="50"/>
  <c r="AX301" i="50"/>
  <c r="AX284" i="50"/>
  <c r="AW278" i="50"/>
  <c r="AX266" i="50"/>
  <c r="AW262" i="50"/>
  <c r="AX250" i="50"/>
  <c r="AW246" i="50"/>
  <c r="AX234" i="50"/>
  <c r="AW230" i="50"/>
  <c r="AX218" i="50"/>
  <c r="AW214" i="50"/>
  <c r="AX202" i="50"/>
  <c r="AW198" i="50"/>
  <c r="AX186" i="50"/>
  <c r="AW182" i="50"/>
  <c r="AX170" i="50"/>
  <c r="AW166" i="50"/>
  <c r="AX154" i="50"/>
  <c r="AW150" i="50"/>
  <c r="AX138" i="50"/>
  <c r="AW134" i="50"/>
  <c r="AX122" i="50"/>
  <c r="AW118" i="50"/>
  <c r="AX106" i="50"/>
  <c r="AW102" i="50"/>
  <c r="AX90" i="50"/>
  <c r="AW86" i="50"/>
  <c r="AX74" i="50"/>
  <c r="AW70" i="50"/>
  <c r="AX58" i="50"/>
  <c r="AW54" i="50"/>
  <c r="AX42" i="50"/>
  <c r="AX26" i="50"/>
  <c r="AX10" i="50"/>
  <c r="AR278" i="50"/>
  <c r="AR262" i="50"/>
  <c r="AR246" i="50"/>
  <c r="AR230" i="50"/>
  <c r="AR214" i="50"/>
  <c r="AR198" i="50"/>
  <c r="AR182" i="50"/>
  <c r="AR166" i="50"/>
  <c r="AR150" i="50"/>
  <c r="AR134" i="50"/>
  <c r="AR118" i="50"/>
  <c r="AR102" i="50"/>
  <c r="AQ86" i="50"/>
  <c r="AQ54" i="50"/>
  <c r="AQ22" i="50"/>
  <c r="AM301" i="50"/>
  <c r="AL284" i="50"/>
  <c r="AL266" i="50"/>
  <c r="AL250" i="50"/>
  <c r="AL234" i="50"/>
  <c r="AL218" i="50"/>
  <c r="AL202" i="50"/>
  <c r="AL186" i="50"/>
  <c r="AL170" i="50"/>
  <c r="AL154" i="50"/>
  <c r="AL138" i="50"/>
  <c r="AL122" i="50"/>
  <c r="AL106" i="50"/>
  <c r="AL90" i="50"/>
  <c r="AL74" i="50"/>
  <c r="AL58" i="50"/>
  <c r="AL42" i="50"/>
  <c r="AL26" i="50"/>
  <c r="AL10" i="50"/>
  <c r="AC258" i="50"/>
  <c r="AC226" i="50"/>
  <c r="AC194" i="50"/>
  <c r="AC162" i="50"/>
  <c r="AC130" i="50"/>
  <c r="AC98" i="50"/>
  <c r="AC66" i="50"/>
  <c r="V295" i="50"/>
  <c r="W295" i="50"/>
  <c r="V291" i="50"/>
  <c r="W291" i="50"/>
  <c r="T17" i="37"/>
  <c r="X17" i="37"/>
  <c r="U17" i="37"/>
  <c r="T16" i="37"/>
  <c r="E16" i="77"/>
  <c r="U16" i="37"/>
  <c r="U15" i="37"/>
  <c r="T15" i="37"/>
  <c r="E15" i="77"/>
  <c r="U290" i="47"/>
  <c r="AV290" i="47"/>
  <c r="AB237" i="47"/>
  <c r="T12" i="37"/>
  <c r="AP161" i="47"/>
  <c r="AV237" i="47"/>
  <c r="N237" i="47"/>
  <c r="J237" i="47"/>
  <c r="AC237" i="47"/>
  <c r="V237" i="47"/>
  <c r="U237" i="47"/>
  <c r="AP237" i="47"/>
  <c r="AJ290" i="47"/>
  <c r="AC290" i="47"/>
  <c r="AP290" i="47"/>
  <c r="N114" i="47"/>
  <c r="J114" i="47"/>
  <c r="AJ114" i="47"/>
  <c r="AV114" i="47"/>
  <c r="U10" i="37"/>
  <c r="D28" i="54"/>
  <c r="C28" i="54"/>
  <c r="T10" i="37"/>
  <c r="E10" i="47"/>
  <c r="V274" i="47"/>
  <c r="N274" i="47"/>
  <c r="T14" i="37"/>
  <c r="X14" i="37"/>
  <c r="U14" i="37"/>
  <c r="V290" i="47"/>
  <c r="N290" i="47"/>
  <c r="AV118" i="47"/>
  <c r="AP118" i="47"/>
  <c r="V118" i="47"/>
  <c r="AC118" i="47"/>
  <c r="AB118" i="47"/>
  <c r="AJ118" i="47"/>
  <c r="N118" i="47"/>
  <c r="AP309" i="47"/>
  <c r="AV309" i="47"/>
  <c r="U309" i="47"/>
  <c r="AC309" i="47"/>
  <c r="AB309" i="47"/>
  <c r="N309" i="47"/>
  <c r="AJ309" i="47"/>
  <c r="V309" i="47"/>
  <c r="AB161" i="47"/>
  <c r="AV161" i="47"/>
  <c r="AV258" i="47"/>
  <c r="AC258" i="47"/>
  <c r="AP258" i="47"/>
  <c r="N258" i="47"/>
  <c r="J258" i="47"/>
  <c r="AB258" i="47"/>
  <c r="U258" i="47"/>
  <c r="AJ258" i="47"/>
  <c r="V258" i="47"/>
  <c r="V71" i="47"/>
  <c r="AC71" i="47"/>
  <c r="AV71" i="47"/>
  <c r="AP71" i="47"/>
  <c r="N71" i="47"/>
  <c r="U71" i="47"/>
  <c r="AB71" i="47"/>
  <c r="AJ71" i="47"/>
  <c r="U306" i="47"/>
  <c r="AP306" i="47"/>
  <c r="N306" i="47"/>
  <c r="AV306" i="47"/>
  <c r="V306" i="47"/>
  <c r="AJ306" i="47"/>
  <c r="AB306" i="47"/>
  <c r="AC306" i="47"/>
  <c r="AV86" i="47"/>
  <c r="AP86" i="47"/>
  <c r="U86" i="47"/>
  <c r="AJ86" i="47"/>
  <c r="AB76" i="47"/>
  <c r="AV76" i="47"/>
  <c r="AC76" i="47"/>
  <c r="N76" i="47"/>
  <c r="U76" i="47"/>
  <c r="AJ76" i="47"/>
  <c r="AP76" i="47"/>
  <c r="V76" i="47"/>
  <c r="AJ157" i="47"/>
  <c r="AP157" i="47"/>
  <c r="AC157" i="47"/>
  <c r="AV157" i="47"/>
  <c r="AP193" i="47"/>
  <c r="AV193" i="47"/>
  <c r="AJ193" i="47"/>
  <c r="AC193" i="47"/>
  <c r="U193" i="47"/>
  <c r="AB193" i="47"/>
  <c r="N193" i="47"/>
  <c r="V193" i="47"/>
  <c r="U11" i="37"/>
  <c r="D24" i="54"/>
  <c r="C24" i="54"/>
  <c r="T11" i="37"/>
  <c r="E11" i="77"/>
  <c r="CD11" i="77"/>
  <c r="AC216" i="47"/>
  <c r="AJ216" i="47"/>
  <c r="AJ248" i="47"/>
  <c r="N248" i="47"/>
  <c r="Q248" i="47"/>
  <c r="AV248" i="47"/>
  <c r="U248" i="47"/>
  <c r="AC248" i="47"/>
  <c r="AP248" i="47"/>
  <c r="V248" i="47"/>
  <c r="AB248" i="47"/>
  <c r="AC185" i="47"/>
  <c r="V185" i="47"/>
  <c r="AB185" i="47"/>
  <c r="AJ185" i="47"/>
  <c r="T9" i="37"/>
  <c r="E9" i="77"/>
  <c r="U9" i="37"/>
  <c r="D27" i="54"/>
  <c r="V60" i="47"/>
  <c r="AC60" i="47"/>
  <c r="AP60" i="47"/>
  <c r="AB60" i="47"/>
  <c r="AJ60" i="47"/>
  <c r="AV60" i="47"/>
  <c r="U60" i="47"/>
  <c r="N60" i="47"/>
  <c r="H60" i="47"/>
  <c r="AC143" i="47"/>
  <c r="U143" i="47"/>
  <c r="N143" i="47"/>
  <c r="Q143" i="47"/>
  <c r="AP143" i="47"/>
  <c r="AB143" i="47"/>
  <c r="AJ143" i="47"/>
  <c r="V143" i="47"/>
  <c r="AV143" i="47"/>
  <c r="AP293" i="47"/>
  <c r="U293" i="47"/>
  <c r="V293" i="47"/>
  <c r="N293" i="47"/>
  <c r="AV293" i="47"/>
  <c r="AB293" i="47"/>
  <c r="AJ293" i="47"/>
  <c r="AC293" i="47"/>
  <c r="AB179" i="47"/>
  <c r="AP179" i="47"/>
  <c r="N179" i="47"/>
  <c r="H179" i="47"/>
  <c r="AV179" i="47"/>
  <c r="AJ179" i="47"/>
  <c r="V179" i="47"/>
  <c r="U179" i="47"/>
  <c r="AC179" i="47"/>
  <c r="AC36" i="47"/>
  <c r="N36" i="47"/>
  <c r="AJ36" i="47"/>
  <c r="V36" i="47"/>
  <c r="AC140" i="47"/>
  <c r="AV140" i="47"/>
  <c r="V140" i="47"/>
  <c r="U140" i="47"/>
  <c r="AB140" i="47"/>
  <c r="N140" i="47"/>
  <c r="AP182" i="47"/>
  <c r="AV182" i="47"/>
  <c r="AB182" i="47"/>
  <c r="AC182" i="47"/>
  <c r="N182" i="47"/>
  <c r="U182" i="47"/>
  <c r="AJ182" i="47"/>
  <c r="U42" i="47"/>
  <c r="AV42" i="47"/>
  <c r="AB42" i="47"/>
  <c r="N42" i="47"/>
  <c r="H42" i="47"/>
  <c r="AJ42" i="47"/>
  <c r="AP42" i="47"/>
  <c r="AC42" i="47"/>
  <c r="V42" i="47"/>
  <c r="U125" i="47"/>
  <c r="AB125" i="47"/>
  <c r="V125" i="47"/>
  <c r="AJ125" i="47"/>
  <c r="AV125" i="47"/>
  <c r="AC125" i="47"/>
  <c r="AP125" i="47"/>
  <c r="N125" i="47"/>
  <c r="H125" i="47"/>
  <c r="N231" i="47"/>
  <c r="U231" i="47"/>
  <c r="AJ231" i="47"/>
  <c r="AC231" i="47"/>
  <c r="V231" i="47"/>
  <c r="AB231" i="47"/>
  <c r="AP231" i="47"/>
  <c r="AV231" i="47"/>
  <c r="V267" i="47"/>
  <c r="N267" i="47"/>
  <c r="I267" i="47"/>
  <c r="AB267" i="47"/>
  <c r="AC267" i="47"/>
  <c r="AV267" i="47"/>
  <c r="AP267" i="47"/>
  <c r="U267" i="47"/>
  <c r="AJ267" i="47"/>
  <c r="AP85" i="47"/>
  <c r="AV85" i="47"/>
  <c r="N85" i="47"/>
  <c r="Q85" i="47"/>
  <c r="AC85" i="47"/>
  <c r="U85" i="47"/>
  <c r="V85" i="47"/>
  <c r="AB85" i="47"/>
  <c r="AJ85" i="47"/>
  <c r="V122" i="47"/>
  <c r="U122" i="47"/>
  <c r="N122" i="47"/>
  <c r="Q122" i="47"/>
  <c r="AP122" i="47"/>
  <c r="AV122" i="47"/>
  <c r="AJ122" i="47"/>
  <c r="AC122" i="47"/>
  <c r="AB122" i="47"/>
  <c r="U131" i="47"/>
  <c r="AV131" i="47"/>
  <c r="V131" i="47"/>
  <c r="AC131" i="47"/>
  <c r="N131" i="47"/>
  <c r="H131" i="47"/>
  <c r="AJ131" i="47"/>
  <c r="AB131" i="47"/>
  <c r="AP131" i="47"/>
  <c r="AV197" i="47"/>
  <c r="AJ197" i="47"/>
  <c r="AC197" i="47"/>
  <c r="U197" i="47"/>
  <c r="AB197" i="47"/>
  <c r="N197" i="47"/>
  <c r="AP197" i="47"/>
  <c r="V197" i="47"/>
  <c r="AJ67" i="47"/>
  <c r="AP67" i="47"/>
  <c r="AV67" i="47"/>
  <c r="N67" i="47"/>
  <c r="AB67" i="47"/>
  <c r="U67" i="47"/>
  <c r="AC110" i="47"/>
  <c r="AJ110" i="47"/>
  <c r="AB110" i="47"/>
  <c r="N110" i="47"/>
  <c r="AV110" i="47"/>
  <c r="V110" i="47"/>
  <c r="AP221" i="47"/>
  <c r="AC221" i="47"/>
  <c r="AV221" i="47"/>
  <c r="AB221" i="47"/>
  <c r="N221" i="47"/>
  <c r="V221" i="47"/>
  <c r="AP241" i="47"/>
  <c r="AC241" i="47"/>
  <c r="N241" i="47"/>
  <c r="H241" i="47"/>
  <c r="AB241" i="47"/>
  <c r="U241" i="47"/>
  <c r="AJ241" i="47"/>
  <c r="V241" i="47"/>
  <c r="AV241" i="47"/>
  <c r="V218" i="47"/>
  <c r="U218" i="47"/>
  <c r="AV218" i="47"/>
  <c r="AP218" i="47"/>
  <c r="AJ218" i="47"/>
  <c r="N218" i="47"/>
  <c r="AC218" i="47"/>
  <c r="AB218" i="47"/>
  <c r="AV56" i="47"/>
  <c r="V56" i="47"/>
  <c r="AP56" i="47"/>
  <c r="AJ56" i="47"/>
  <c r="N56" i="47"/>
  <c r="H56" i="47"/>
  <c r="AC56" i="47"/>
  <c r="U56" i="47"/>
  <c r="AB56" i="47"/>
  <c r="AB29" i="47"/>
  <c r="AV29" i="47"/>
  <c r="V29" i="47"/>
  <c r="U29" i="47"/>
  <c r="N29" i="47"/>
  <c r="AJ29" i="47"/>
  <c r="AC29" i="47"/>
  <c r="AP29" i="47"/>
  <c r="V166" i="47"/>
  <c r="AP166" i="47"/>
  <c r="U166" i="47"/>
  <c r="AB166" i="47"/>
  <c r="N166" i="47"/>
  <c r="AC166" i="47"/>
  <c r="AV166" i="47"/>
  <c r="AJ166" i="47"/>
  <c r="V106" i="47"/>
  <c r="AC106" i="47"/>
  <c r="N106" i="47"/>
  <c r="AJ106" i="47"/>
  <c r="AV106" i="47"/>
  <c r="AB106" i="47"/>
  <c r="U106" i="47"/>
  <c r="AP106" i="47"/>
  <c r="AB37" i="47"/>
  <c r="AJ37" i="47"/>
  <c r="N37" i="47"/>
  <c r="I37" i="47"/>
  <c r="AP37" i="47"/>
  <c r="AV37" i="47"/>
  <c r="AC37" i="47"/>
  <c r="U37" i="47"/>
  <c r="V37" i="47"/>
  <c r="AV183" i="47"/>
  <c r="N183" i="47"/>
  <c r="AC183" i="47"/>
  <c r="AB183" i="47"/>
  <c r="AJ183" i="47"/>
  <c r="U183" i="47"/>
  <c r="AP183" i="47"/>
  <c r="V183" i="47"/>
  <c r="AV310" i="47"/>
  <c r="AJ310" i="47"/>
  <c r="N310" i="47"/>
  <c r="H310" i="47"/>
  <c r="AP310" i="47"/>
  <c r="U310" i="47"/>
  <c r="AB310" i="47"/>
  <c r="AC310" i="47"/>
  <c r="V310" i="47"/>
  <c r="N233" i="47"/>
  <c r="H233" i="47"/>
  <c r="AJ233" i="47"/>
  <c r="AB233" i="47"/>
  <c r="V233" i="47"/>
  <c r="AP233" i="47"/>
  <c r="AV233" i="47"/>
  <c r="AC233" i="47"/>
  <c r="U233" i="47"/>
  <c r="U149" i="47"/>
  <c r="AB149" i="47"/>
  <c r="AJ149" i="47"/>
  <c r="N149" i="47"/>
  <c r="H149" i="47"/>
  <c r="AC149" i="47"/>
  <c r="AP149" i="47"/>
  <c r="AV149" i="47"/>
  <c r="V149" i="47"/>
  <c r="AB257" i="47"/>
  <c r="AP257" i="47"/>
  <c r="AV257" i="47"/>
  <c r="AC257" i="47"/>
  <c r="V257" i="47"/>
  <c r="AJ257" i="47"/>
  <c r="U257" i="47"/>
  <c r="N257" i="47"/>
  <c r="Q257" i="47"/>
  <c r="AP65" i="47"/>
  <c r="U65" i="47"/>
  <c r="AC65" i="47"/>
  <c r="AV65" i="47"/>
  <c r="AJ65" i="47"/>
  <c r="AB65" i="47"/>
  <c r="V65" i="47"/>
  <c r="N65" i="47"/>
  <c r="AB188" i="47"/>
  <c r="N188" i="47"/>
  <c r="V188" i="47"/>
  <c r="AJ188" i="47"/>
  <c r="AV188" i="47"/>
  <c r="U188" i="47"/>
  <c r="AC188" i="47"/>
  <c r="AP188" i="47"/>
  <c r="AB252" i="47"/>
  <c r="AV252" i="47"/>
  <c r="U252" i="47"/>
  <c r="AP252" i="47"/>
  <c r="AJ252" i="47"/>
  <c r="V252" i="47"/>
  <c r="N252" i="47"/>
  <c r="Q252" i="47"/>
  <c r="AC252" i="47"/>
  <c r="V38" i="47"/>
  <c r="AB38" i="47"/>
  <c r="N38" i="47"/>
  <c r="AC38" i="47"/>
  <c r="AP38" i="47"/>
  <c r="AJ38" i="47"/>
  <c r="AV38" i="47"/>
  <c r="U38" i="47"/>
  <c r="N75" i="47"/>
  <c r="U75" i="47"/>
  <c r="AB75" i="47"/>
  <c r="AC75" i="47"/>
  <c r="AJ75" i="47"/>
  <c r="AV75" i="47"/>
  <c r="V75" i="47"/>
  <c r="AP75" i="47"/>
  <c r="V194" i="47"/>
  <c r="AV194" i="47"/>
  <c r="AJ194" i="47"/>
  <c r="AB194" i="47"/>
  <c r="AC194" i="47"/>
  <c r="N194" i="47"/>
  <c r="Q194" i="47"/>
  <c r="U194" i="47"/>
  <c r="AP194" i="47"/>
  <c r="AC205" i="47"/>
  <c r="AV205" i="47"/>
  <c r="V205" i="47"/>
  <c r="U205" i="47"/>
  <c r="AJ205" i="47"/>
  <c r="N205" i="47"/>
  <c r="I205" i="47"/>
  <c r="AP205" i="47"/>
  <c r="AB205" i="47"/>
  <c r="AV303" i="47"/>
  <c r="U303" i="47"/>
  <c r="V303" i="47"/>
  <c r="AB303" i="47"/>
  <c r="AP303" i="47"/>
  <c r="AJ303" i="47"/>
  <c r="N303" i="47"/>
  <c r="AC303" i="47"/>
  <c r="V170" i="47"/>
  <c r="AC170" i="47"/>
  <c r="AV170" i="47"/>
  <c r="AJ170" i="47"/>
  <c r="AP170" i="47"/>
  <c r="U170" i="47"/>
  <c r="AB170" i="47"/>
  <c r="N170" i="47"/>
  <c r="N178" i="47"/>
  <c r="J178" i="47"/>
  <c r="U178" i="47"/>
  <c r="AP178" i="47"/>
  <c r="AC178" i="47"/>
  <c r="V178" i="47"/>
  <c r="AB178" i="47"/>
  <c r="AV178" i="47"/>
  <c r="AJ178" i="47"/>
  <c r="N213" i="47"/>
  <c r="Q213" i="47"/>
  <c r="AP213" i="47"/>
  <c r="U213" i="47"/>
  <c r="V213" i="47"/>
  <c r="AV213" i="47"/>
  <c r="AB213" i="47"/>
  <c r="AC213" i="47"/>
  <c r="AJ213" i="47"/>
  <c r="N25" i="47"/>
  <c r="AB25" i="47"/>
  <c r="AC25" i="47"/>
  <c r="AV25" i="47"/>
  <c r="AJ25" i="47"/>
  <c r="U25" i="47"/>
  <c r="V25" i="47"/>
  <c r="AP25" i="47"/>
  <c r="U305" i="47"/>
  <c r="V305" i="47"/>
  <c r="N305" i="47"/>
  <c r="Q305" i="47"/>
  <c r="AC305" i="47"/>
  <c r="AV305" i="47"/>
  <c r="AJ305" i="47"/>
  <c r="AB305" i="47"/>
  <c r="AP305" i="47"/>
  <c r="U130" i="47"/>
  <c r="AP130" i="47"/>
  <c r="AV130" i="47"/>
  <c r="V130" i="47"/>
  <c r="AB130" i="47"/>
  <c r="AJ130" i="47"/>
  <c r="AC130" i="47"/>
  <c r="N130" i="47"/>
  <c r="Q130" i="47"/>
  <c r="U51" i="47"/>
  <c r="AC51" i="47"/>
  <c r="AV51" i="47"/>
  <c r="AP51" i="47"/>
  <c r="N51" i="47"/>
  <c r="V51" i="47"/>
  <c r="AB51" i="47"/>
  <c r="AJ51" i="47"/>
  <c r="AP73" i="47"/>
  <c r="U73" i="47"/>
  <c r="AV73" i="47"/>
  <c r="AB73" i="47"/>
  <c r="AJ73" i="47"/>
  <c r="N73" i="47"/>
  <c r="V73" i="47"/>
  <c r="AC73" i="47"/>
  <c r="AJ89" i="47"/>
  <c r="N89" i="47"/>
  <c r="V89" i="47"/>
  <c r="AP89" i="47"/>
  <c r="AV89" i="47"/>
  <c r="AB89" i="47"/>
  <c r="AC89" i="47"/>
  <c r="U89" i="47"/>
  <c r="AJ239" i="47"/>
  <c r="V239" i="47"/>
  <c r="AB239" i="47"/>
  <c r="AC239" i="47"/>
  <c r="AV239" i="47"/>
  <c r="AP239" i="47"/>
  <c r="N239" i="47"/>
  <c r="U239" i="47"/>
  <c r="N277" i="47"/>
  <c r="AP277" i="47"/>
  <c r="AJ277" i="47"/>
  <c r="V277" i="47"/>
  <c r="AC277" i="47"/>
  <c r="AV277" i="47"/>
  <c r="U277" i="47"/>
  <c r="AB277" i="47"/>
  <c r="N43" i="47"/>
  <c r="H43" i="47"/>
  <c r="U43" i="47"/>
  <c r="AB43" i="47"/>
  <c r="V43" i="47"/>
  <c r="AJ43" i="47"/>
  <c r="AV43" i="47"/>
  <c r="AC43" i="47"/>
  <c r="AP43" i="47"/>
  <c r="AJ35" i="47"/>
  <c r="V35" i="47"/>
  <c r="AV35" i="47"/>
  <c r="AB35" i="47"/>
  <c r="U35" i="47"/>
  <c r="AC35" i="47"/>
  <c r="AP35" i="47"/>
  <c r="N35" i="47"/>
  <c r="U162" i="47"/>
  <c r="AC162" i="47"/>
  <c r="AJ162" i="47"/>
  <c r="AP162" i="47"/>
  <c r="AB162" i="47"/>
  <c r="N162" i="47"/>
  <c r="J162" i="47"/>
  <c r="V162" i="47"/>
  <c r="AV162" i="47"/>
  <c r="V210" i="47"/>
  <c r="AJ210" i="47"/>
  <c r="U210" i="47"/>
  <c r="AB210" i="47"/>
  <c r="AC210" i="47"/>
  <c r="AP210" i="47"/>
  <c r="AV210" i="47"/>
  <c r="N210" i="47"/>
  <c r="I210" i="47"/>
  <c r="V47" i="47"/>
  <c r="AV47" i="47"/>
  <c r="AB47" i="47"/>
  <c r="AP47" i="47"/>
  <c r="U47" i="47"/>
  <c r="N47" i="47"/>
  <c r="I47" i="47"/>
  <c r="AC47" i="47"/>
  <c r="AJ47" i="47"/>
  <c r="U175" i="47"/>
  <c r="AJ175" i="47"/>
  <c r="AP175" i="47"/>
  <c r="V175" i="47"/>
  <c r="N175" i="47"/>
  <c r="Q175" i="47"/>
  <c r="AB175" i="47"/>
  <c r="AV175" i="47"/>
  <c r="AC175" i="47"/>
  <c r="AP19" i="47"/>
  <c r="AB99" i="47"/>
  <c r="N99" i="47"/>
  <c r="U99" i="47"/>
  <c r="AV99" i="47"/>
  <c r="AP99" i="47"/>
  <c r="AJ99" i="47"/>
  <c r="V99" i="47"/>
  <c r="AC99" i="47"/>
  <c r="U113" i="47"/>
  <c r="AP113" i="47"/>
  <c r="AB113" i="47"/>
  <c r="AV113" i="47"/>
  <c r="AJ113" i="47"/>
  <c r="V113" i="47"/>
  <c r="AC113" i="47"/>
  <c r="N113" i="47"/>
  <c r="AC152" i="47"/>
  <c r="U152" i="47"/>
  <c r="AV152" i="47"/>
  <c r="V152" i="47"/>
  <c r="AB152" i="47"/>
  <c r="AJ152" i="47"/>
  <c r="N152" i="47"/>
  <c r="AP152" i="47"/>
  <c r="AC228" i="47"/>
  <c r="U228" i="47"/>
  <c r="AJ228" i="47"/>
  <c r="V228" i="47"/>
  <c r="N228" i="47"/>
  <c r="H228" i="47"/>
  <c r="AB228" i="47"/>
  <c r="AV228" i="47"/>
  <c r="AP228" i="47"/>
  <c r="AC128" i="47"/>
  <c r="AJ128" i="47"/>
  <c r="AV128" i="47"/>
  <c r="N128" i="47"/>
  <c r="H128" i="47"/>
  <c r="U128" i="47"/>
  <c r="AB128" i="47"/>
  <c r="V128" i="47"/>
  <c r="AP128" i="47"/>
  <c r="N275" i="47"/>
  <c r="Q275" i="47"/>
  <c r="V275" i="47"/>
  <c r="AV275" i="47"/>
  <c r="AP275" i="47"/>
  <c r="U275" i="47"/>
  <c r="AJ275" i="47"/>
  <c r="AC275" i="47"/>
  <c r="AB275" i="47"/>
  <c r="U58" i="47"/>
  <c r="AC58" i="47"/>
  <c r="AB58" i="47"/>
  <c r="N58" i="47"/>
  <c r="V58" i="47"/>
  <c r="AV58" i="47"/>
  <c r="AP58" i="47"/>
  <c r="AJ58" i="47"/>
  <c r="V82" i="47"/>
  <c r="AJ82" i="47"/>
  <c r="AP82" i="47"/>
  <c r="AB82" i="47"/>
  <c r="N82" i="47"/>
  <c r="H82" i="47"/>
  <c r="U82" i="47"/>
  <c r="AC82" i="47"/>
  <c r="AV82" i="47"/>
  <c r="AC172" i="47"/>
  <c r="AB172" i="47"/>
  <c r="AJ172" i="47"/>
  <c r="AV172" i="47"/>
  <c r="U172" i="47"/>
  <c r="AP172" i="47"/>
  <c r="N172" i="47"/>
  <c r="I172" i="47"/>
  <c r="V172" i="47"/>
  <c r="N264" i="47"/>
  <c r="I264" i="47"/>
  <c r="AP264" i="47"/>
  <c r="V264" i="47"/>
  <c r="U264" i="47"/>
  <c r="AB264" i="47"/>
  <c r="AV264" i="47"/>
  <c r="AJ264" i="47"/>
  <c r="AC264" i="47"/>
  <c r="U28" i="47"/>
  <c r="AV28" i="47"/>
  <c r="AP28" i="47"/>
  <c r="AC28" i="47"/>
  <c r="V28" i="47"/>
  <c r="AB28" i="47"/>
  <c r="AJ28" i="47"/>
  <c r="N28" i="47"/>
  <c r="J28" i="47"/>
  <c r="AP138" i="47"/>
  <c r="U138" i="47"/>
  <c r="AJ138" i="47"/>
  <c r="AB138" i="47"/>
  <c r="AV138" i="47"/>
  <c r="V138" i="47"/>
  <c r="N138" i="47"/>
  <c r="AC138" i="47"/>
  <c r="AP159" i="47"/>
  <c r="AB159" i="47"/>
  <c r="AV159" i="47"/>
  <c r="N159" i="47"/>
  <c r="AC159" i="47"/>
  <c r="U159" i="47"/>
  <c r="V159" i="47"/>
  <c r="AJ159" i="47"/>
  <c r="AV259" i="47"/>
  <c r="N259" i="47"/>
  <c r="I259" i="47"/>
  <c r="AB259" i="47"/>
  <c r="AC259" i="47"/>
  <c r="AP259" i="47"/>
  <c r="V259" i="47"/>
  <c r="U259" i="47"/>
  <c r="AJ259" i="47"/>
  <c r="AB24" i="47"/>
  <c r="V24" i="47"/>
  <c r="AB146" i="47"/>
  <c r="V146" i="47"/>
  <c r="AC146" i="47"/>
  <c r="AJ146" i="47"/>
  <c r="AP146" i="47"/>
  <c r="N146" i="47"/>
  <c r="Q146" i="47"/>
  <c r="U146" i="47"/>
  <c r="AV146" i="47"/>
  <c r="V234" i="47"/>
  <c r="AC234" i="47"/>
  <c r="AV234" i="47"/>
  <c r="N234" i="47"/>
  <c r="J234" i="47"/>
  <c r="AP234" i="47"/>
  <c r="AB234" i="47"/>
  <c r="AJ234" i="47"/>
  <c r="U234" i="47"/>
  <c r="N242" i="47"/>
  <c r="U242" i="47"/>
  <c r="AC242" i="47"/>
  <c r="AB242" i="47"/>
  <c r="AJ242" i="47"/>
  <c r="AP242" i="47"/>
  <c r="AV242" i="47"/>
  <c r="V242" i="47"/>
  <c r="U263" i="47"/>
  <c r="AC263" i="47"/>
  <c r="V263" i="47"/>
  <c r="AB263" i="47"/>
  <c r="AP263" i="47"/>
  <c r="AV263" i="47"/>
  <c r="AJ263" i="47"/>
  <c r="N263" i="47"/>
  <c r="Q263" i="47"/>
  <c r="AJ232" i="47"/>
  <c r="AC232" i="47"/>
  <c r="AB232" i="47"/>
  <c r="N232" i="47"/>
  <c r="J232" i="47"/>
  <c r="AV232" i="47"/>
  <c r="AP232" i="47"/>
  <c r="U232" i="47"/>
  <c r="V232" i="47"/>
  <c r="V215" i="47"/>
  <c r="AV215" i="47"/>
  <c r="AB215" i="47"/>
  <c r="N215" i="47"/>
  <c r="AP215" i="47"/>
  <c r="AJ215" i="47"/>
  <c r="AC215" i="47"/>
  <c r="U215" i="47"/>
  <c r="AP40" i="47"/>
  <c r="U40" i="47"/>
  <c r="AB40" i="47"/>
  <c r="AC40" i="47"/>
  <c r="V40" i="47"/>
  <c r="AV40" i="47"/>
  <c r="N40" i="47"/>
  <c r="H40" i="47"/>
  <c r="AJ40" i="47"/>
  <c r="AV62" i="47"/>
  <c r="AB62" i="47"/>
  <c r="U62" i="47"/>
  <c r="AC62" i="47"/>
  <c r="AJ62" i="47"/>
  <c r="AP62" i="47"/>
  <c r="V62" i="47"/>
  <c r="N62" i="47"/>
  <c r="AJ26" i="47"/>
  <c r="U26" i="47"/>
  <c r="N26" i="47"/>
  <c r="J26" i="47"/>
  <c r="AV26" i="47"/>
  <c r="V26" i="47"/>
  <c r="AP26" i="47"/>
  <c r="AC26" i="47"/>
  <c r="AB26" i="47"/>
  <c r="V207" i="47"/>
  <c r="AB207" i="47"/>
  <c r="N207" i="47"/>
  <c r="Q207" i="47"/>
  <c r="AC207" i="47"/>
  <c r="AJ207" i="47"/>
  <c r="AP207" i="47"/>
  <c r="U207" i="47"/>
  <c r="AV207" i="47"/>
  <c r="AV247" i="47"/>
  <c r="U247" i="47"/>
  <c r="AJ247" i="47"/>
  <c r="AB247" i="47"/>
  <c r="N247" i="47"/>
  <c r="AP247" i="47"/>
  <c r="V247" i="47"/>
  <c r="AC247" i="47"/>
  <c r="AV202" i="47"/>
  <c r="AC202" i="47"/>
  <c r="N202" i="47"/>
  <c r="AJ202" i="47"/>
  <c r="AB202" i="47"/>
  <c r="U202" i="47"/>
  <c r="AP202" i="47"/>
  <c r="V202" i="47"/>
  <c r="N80" i="47"/>
  <c r="Q80" i="47"/>
  <c r="AJ80" i="47"/>
  <c r="AP80" i="47"/>
  <c r="AC80" i="47"/>
  <c r="AB80" i="47"/>
  <c r="AV80" i="47"/>
  <c r="U80" i="47"/>
  <c r="V80" i="47"/>
  <c r="AC209" i="47"/>
  <c r="V209" i="47"/>
  <c r="N209" i="47"/>
  <c r="AP209" i="47"/>
  <c r="AV209" i="47"/>
  <c r="U209" i="47"/>
  <c r="AB209" i="47"/>
  <c r="AJ209" i="47"/>
  <c r="AC45" i="47"/>
  <c r="AV45" i="47"/>
  <c r="V45" i="47"/>
  <c r="U45" i="47"/>
  <c r="AJ45" i="47"/>
  <c r="AP45" i="47"/>
  <c r="N45" i="47"/>
  <c r="AB45" i="47"/>
  <c r="V244" i="47"/>
  <c r="AV244" i="47"/>
  <c r="AJ244" i="47"/>
  <c r="AB244" i="47"/>
  <c r="AC244" i="47"/>
  <c r="N244" i="47"/>
  <c r="H244" i="47"/>
  <c r="U244" i="47"/>
  <c r="AP244" i="47"/>
  <c r="AV69" i="47"/>
  <c r="V69" i="47"/>
  <c r="AJ69" i="47"/>
  <c r="AC69" i="47"/>
  <c r="U69" i="47"/>
  <c r="N69" i="47"/>
  <c r="Q69" i="47"/>
  <c r="AP69" i="47"/>
  <c r="AB69" i="47"/>
  <c r="AV150" i="47"/>
  <c r="AC150" i="47"/>
  <c r="V150" i="47"/>
  <c r="N150" i="47"/>
  <c r="U150" i="47"/>
  <c r="AB150" i="47"/>
  <c r="AJ150" i="47"/>
  <c r="AP150" i="47"/>
  <c r="AV94" i="47"/>
  <c r="V94" i="47"/>
  <c r="AP94" i="47"/>
  <c r="AC94" i="47"/>
  <c r="U94" i="47"/>
  <c r="AB94" i="47"/>
  <c r="AJ94" i="47"/>
  <c r="N94" i="47"/>
  <c r="AV108" i="47"/>
  <c r="AP108" i="47"/>
  <c r="V108" i="47"/>
  <c r="AJ108" i="47"/>
  <c r="N108" i="47"/>
  <c r="Q108" i="47"/>
  <c r="AB108" i="47"/>
  <c r="AC108" i="47"/>
  <c r="U108" i="47"/>
  <c r="AC148" i="47"/>
  <c r="AB148" i="47"/>
  <c r="AJ148" i="47"/>
  <c r="V148" i="47"/>
  <c r="AV148" i="47"/>
  <c r="U148" i="47"/>
  <c r="N148" i="47"/>
  <c r="I148" i="47"/>
  <c r="AP148" i="47"/>
  <c r="AC220" i="47"/>
  <c r="AB220" i="47"/>
  <c r="AV220" i="47"/>
  <c r="AJ220" i="47"/>
  <c r="N220" i="47"/>
  <c r="H220" i="47"/>
  <c r="AP220" i="47"/>
  <c r="V220" i="47"/>
  <c r="U220" i="47"/>
  <c r="U283" i="47"/>
  <c r="AB283" i="47"/>
  <c r="AC283" i="47"/>
  <c r="AP283" i="47"/>
  <c r="AV283" i="47"/>
  <c r="V283" i="47"/>
  <c r="AJ283" i="47"/>
  <c r="N283" i="47"/>
  <c r="AJ288" i="47"/>
  <c r="AC288" i="47"/>
  <c r="N288" i="47"/>
  <c r="AB288" i="47"/>
  <c r="AV288" i="47"/>
  <c r="U288" i="47"/>
  <c r="V288" i="47"/>
  <c r="AP288" i="47"/>
  <c r="V190" i="47"/>
  <c r="AB190" i="47"/>
  <c r="AC190" i="47"/>
  <c r="AP190" i="47"/>
  <c r="U190" i="47"/>
  <c r="AJ190" i="47"/>
  <c r="N190" i="47"/>
  <c r="AV190" i="47"/>
  <c r="U13" i="37"/>
  <c r="T13" i="37"/>
  <c r="X13" i="37"/>
  <c r="V3" i="37"/>
  <c r="U139" i="47"/>
  <c r="AC139" i="47"/>
  <c r="V139" i="47"/>
  <c r="AB139" i="47"/>
  <c r="AV139" i="47"/>
  <c r="N139" i="47"/>
  <c r="AJ139" i="47"/>
  <c r="AP139" i="47"/>
  <c r="V296" i="47"/>
  <c r="AP296" i="47"/>
  <c r="AJ296" i="47"/>
  <c r="AC296" i="47"/>
  <c r="AV296" i="47"/>
  <c r="AB296" i="47"/>
  <c r="N296" i="47"/>
  <c r="J296" i="47"/>
  <c r="U296" i="47"/>
  <c r="N211" i="47"/>
  <c r="I211" i="47"/>
  <c r="U211" i="47"/>
  <c r="AP211" i="47"/>
  <c r="AC211" i="47"/>
  <c r="AB211" i="47"/>
  <c r="AV211" i="47"/>
  <c r="V211" i="47"/>
  <c r="AJ211" i="47"/>
  <c r="AB55" i="47"/>
  <c r="U55" i="47"/>
  <c r="V55" i="47"/>
  <c r="N55" i="47"/>
  <c r="Q55" i="47"/>
  <c r="AC55" i="47"/>
  <c r="AV55" i="47"/>
  <c r="AP55" i="47"/>
  <c r="AJ55" i="47"/>
  <c r="U104" i="47"/>
  <c r="V104" i="47"/>
  <c r="AP104" i="47"/>
  <c r="AV104" i="47"/>
  <c r="AB104" i="47"/>
  <c r="N104" i="47"/>
  <c r="AJ104" i="47"/>
  <c r="AC104" i="47"/>
  <c r="V129" i="47"/>
  <c r="AV129" i="47"/>
  <c r="AJ129" i="47"/>
  <c r="AC129" i="47"/>
  <c r="U129" i="47"/>
  <c r="AP129" i="47"/>
  <c r="N129" i="47"/>
  <c r="J129" i="47"/>
  <c r="AB129" i="47"/>
  <c r="AJ135" i="47"/>
  <c r="AP135" i="47"/>
  <c r="AC135" i="47"/>
  <c r="AB135" i="47"/>
  <c r="AV135" i="47"/>
  <c r="U135" i="47"/>
  <c r="V135" i="47"/>
  <c r="N135" i="47"/>
  <c r="Q135" i="47"/>
  <c r="N229" i="47"/>
  <c r="I229" i="47"/>
  <c r="AC229" i="47"/>
  <c r="AV229" i="47"/>
  <c r="V229" i="47"/>
  <c r="U229" i="47"/>
  <c r="AJ229" i="47"/>
  <c r="AB229" i="47"/>
  <c r="AP229" i="47"/>
  <c r="AJ168" i="47"/>
  <c r="AC168" i="47"/>
  <c r="AV168" i="47"/>
  <c r="U168" i="47"/>
  <c r="AB168" i="47"/>
  <c r="N168" i="47"/>
  <c r="V168" i="47"/>
  <c r="AP168" i="47"/>
  <c r="AB249" i="47"/>
  <c r="U249" i="47"/>
  <c r="AC249" i="47"/>
  <c r="AP249" i="47"/>
  <c r="N249" i="47"/>
  <c r="AJ249" i="47"/>
  <c r="V249" i="47"/>
  <c r="AV249" i="47"/>
  <c r="U301" i="47"/>
  <c r="AP301" i="47"/>
  <c r="V301" i="47"/>
  <c r="AB301" i="47"/>
  <c r="AC301" i="47"/>
  <c r="N301" i="47"/>
  <c r="AJ301" i="47"/>
  <c r="AV301" i="47"/>
  <c r="N304" i="47"/>
  <c r="J304" i="47"/>
  <c r="AJ304" i="47"/>
  <c r="AC304" i="47"/>
  <c r="AP304" i="47"/>
  <c r="U304" i="47"/>
  <c r="AB304" i="47"/>
  <c r="AV304" i="47"/>
  <c r="V304" i="47"/>
  <c r="AB286" i="47"/>
  <c r="V286" i="47"/>
  <c r="AP286" i="47"/>
  <c r="AV286" i="47"/>
  <c r="N286" i="47"/>
  <c r="Q286" i="47"/>
  <c r="AJ286" i="47"/>
  <c r="AC286" i="47"/>
  <c r="U286" i="47"/>
  <c r="AC243" i="47"/>
  <c r="N243" i="47"/>
  <c r="AP243" i="47"/>
  <c r="AV243" i="47"/>
  <c r="V243" i="47"/>
  <c r="U243" i="47"/>
  <c r="AB243" i="47"/>
  <c r="AJ243" i="47"/>
  <c r="AB95" i="47"/>
  <c r="AP95" i="47"/>
  <c r="AC95" i="47"/>
  <c r="AV95" i="47"/>
  <c r="N95" i="47"/>
  <c r="AJ95" i="47"/>
  <c r="V95" i="47"/>
  <c r="U95" i="47"/>
  <c r="V153" i="47"/>
  <c r="AP153" i="47"/>
  <c r="U153" i="47"/>
  <c r="AB153" i="47"/>
  <c r="N153" i="47"/>
  <c r="AC153" i="47"/>
  <c r="AV153" i="47"/>
  <c r="AJ153" i="47"/>
  <c r="Q299" i="72"/>
  <c r="Q253" i="72"/>
  <c r="H253" i="72"/>
  <c r="H248" i="72"/>
  <c r="I135" i="72"/>
  <c r="Q135" i="72"/>
  <c r="I259" i="72"/>
  <c r="H259" i="72"/>
  <c r="J135" i="72"/>
  <c r="H23" i="72"/>
  <c r="I131" i="72"/>
  <c r="J131" i="72"/>
  <c r="Q21" i="72"/>
  <c r="J21" i="72"/>
  <c r="J57" i="72"/>
  <c r="H164" i="72"/>
  <c r="Q164" i="72"/>
  <c r="Q140" i="72"/>
  <c r="H140" i="72"/>
  <c r="I140" i="72"/>
  <c r="J140" i="72"/>
  <c r="I32" i="72"/>
  <c r="J206" i="50"/>
  <c r="R206" i="50"/>
  <c r="K206" i="50"/>
  <c r="I206" i="50"/>
  <c r="J158" i="50"/>
  <c r="W17" i="37"/>
  <c r="E16" i="47"/>
  <c r="U16" i="47"/>
  <c r="W16" i="37"/>
  <c r="X16" i="37"/>
  <c r="W15" i="37"/>
  <c r="X15" i="37"/>
  <c r="E15" i="47"/>
  <c r="V15" i="47"/>
  <c r="E11" i="47"/>
  <c r="AC11" i="47"/>
  <c r="AB11" i="47"/>
  <c r="W11" i="37"/>
  <c r="X11" i="37"/>
  <c r="AB16" i="47"/>
  <c r="Y14" i="39"/>
  <c r="W13" i="39"/>
  <c r="D6" i="69"/>
  <c r="AB14" i="39"/>
  <c r="G12" i="77"/>
  <c r="AA11" i="62"/>
  <c r="O184" i="70"/>
  <c r="F182" i="47"/>
  <c r="W182" i="47"/>
  <c r="Z11" i="39"/>
  <c r="W14" i="39"/>
  <c r="P30" i="70"/>
  <c r="AR30" i="70"/>
  <c r="G264" i="70"/>
  <c r="F78" i="70"/>
  <c r="F85" i="70"/>
  <c r="F190" i="70"/>
  <c r="F83" i="70"/>
  <c r="F127" i="70"/>
  <c r="F133" i="70"/>
  <c r="G160" i="70"/>
  <c r="F162" i="70"/>
  <c r="F226" i="70"/>
  <c r="G139" i="70"/>
  <c r="F141" i="70"/>
  <c r="F88" i="47"/>
  <c r="F226" i="47"/>
  <c r="G250" i="47"/>
  <c r="G254" i="47"/>
  <c r="X254" i="47"/>
  <c r="F66" i="47"/>
  <c r="AD66" i="47"/>
  <c r="G268" i="47"/>
  <c r="G278" i="47"/>
  <c r="G282" i="47"/>
  <c r="AE282" i="47"/>
  <c r="G302" i="47"/>
  <c r="Y17" i="39"/>
  <c r="AB18" i="39"/>
  <c r="G16" i="47"/>
  <c r="Z14" i="39"/>
  <c r="F283" i="76"/>
  <c r="F283" i="70"/>
  <c r="G187" i="76"/>
  <c r="G187" i="70"/>
  <c r="G34" i="77"/>
  <c r="G34" i="47"/>
  <c r="F41" i="77"/>
  <c r="F41" i="47"/>
  <c r="AK46" i="47"/>
  <c r="O46" i="47"/>
  <c r="AW46" i="47"/>
  <c r="AA13" i="39"/>
  <c r="AB13" i="39"/>
  <c r="G11" i="47"/>
  <c r="Z13" i="39"/>
  <c r="W11" i="62"/>
  <c r="V11" i="62"/>
  <c r="F9" i="70"/>
  <c r="Y11" i="62"/>
  <c r="O78" i="70"/>
  <c r="AK78" i="70"/>
  <c r="AK190" i="70"/>
  <c r="O190" i="70"/>
  <c r="F254" i="76"/>
  <c r="F254" i="70"/>
  <c r="AA11" i="39"/>
  <c r="F127" i="47"/>
  <c r="G91" i="76"/>
  <c r="G91" i="70"/>
  <c r="F56" i="76"/>
  <c r="BQ56" i="76"/>
  <c r="F56" i="70"/>
  <c r="F233" i="76"/>
  <c r="F233" i="70"/>
  <c r="G63" i="77"/>
  <c r="G63" i="47"/>
  <c r="F72" i="47"/>
  <c r="F164" i="47"/>
  <c r="G164" i="77"/>
  <c r="G164" i="47"/>
  <c r="F196" i="47"/>
  <c r="F60" i="77"/>
  <c r="F60" i="47"/>
  <c r="G98" i="77"/>
  <c r="AW98" i="77"/>
  <c r="G98" i="47"/>
  <c r="AD226" i="47"/>
  <c r="AK226" i="47"/>
  <c r="AR250" i="47"/>
  <c r="AL250" i="47"/>
  <c r="X250" i="47"/>
  <c r="P250" i="47"/>
  <c r="AL254" i="47"/>
  <c r="AE254" i="47"/>
  <c r="W66" i="47"/>
  <c r="O120" i="47"/>
  <c r="AD120" i="47"/>
  <c r="AW120" i="47"/>
  <c r="AK133" i="47"/>
  <c r="W133" i="47"/>
  <c r="AW133" i="47"/>
  <c r="AK182" i="47"/>
  <c r="AD182" i="47"/>
  <c r="O182" i="47"/>
  <c r="F44" i="76"/>
  <c r="F44" i="70"/>
  <c r="O127" i="70"/>
  <c r="AK127" i="70"/>
  <c r="P160" i="70"/>
  <c r="AR160" i="70"/>
  <c r="AL160" i="70"/>
  <c r="AK162" i="70"/>
  <c r="O162" i="70"/>
  <c r="AK226" i="70"/>
  <c r="O226" i="70"/>
  <c r="AL139" i="70"/>
  <c r="AX139" i="70"/>
  <c r="F49" i="76"/>
  <c r="F49" i="70"/>
  <c r="O49" i="70"/>
  <c r="F122" i="76"/>
  <c r="F122" i="70"/>
  <c r="W46" i="47"/>
  <c r="AX160" i="70"/>
  <c r="G200" i="70"/>
  <c r="G276" i="70"/>
  <c r="F22" i="70"/>
  <c r="G40" i="70"/>
  <c r="AR40" i="70"/>
  <c r="G90" i="70"/>
  <c r="F143" i="70"/>
  <c r="F149" i="70"/>
  <c r="F154" i="70"/>
  <c r="F203" i="70"/>
  <c r="F216" i="70"/>
  <c r="G49" i="76"/>
  <c r="AW49" i="76"/>
  <c r="G49" i="70"/>
  <c r="G195" i="76"/>
  <c r="G195" i="70"/>
  <c r="G207" i="70"/>
  <c r="AR207" i="70"/>
  <c r="G263" i="70"/>
  <c r="F259" i="76"/>
  <c r="F259" i="70"/>
  <c r="F50" i="70"/>
  <c r="G54" i="70"/>
  <c r="G70" i="70"/>
  <c r="F72" i="70"/>
  <c r="F80" i="70"/>
  <c r="F122" i="47"/>
  <c r="F146" i="47"/>
  <c r="G55" i="47"/>
  <c r="F92" i="77"/>
  <c r="F92" i="47"/>
  <c r="F43" i="77"/>
  <c r="F43" i="47"/>
  <c r="F225" i="70"/>
  <c r="F228" i="70"/>
  <c r="G128" i="70"/>
  <c r="AX128" i="70"/>
  <c r="AD175" i="47"/>
  <c r="AC11" i="39"/>
  <c r="F90" i="47"/>
  <c r="W90" i="47"/>
  <c r="G183" i="70"/>
  <c r="G220" i="70"/>
  <c r="G240" i="70"/>
  <c r="G246" i="70"/>
  <c r="G252" i="70"/>
  <c r="G268" i="70"/>
  <c r="G280" i="70"/>
  <c r="G302" i="70"/>
  <c r="F103" i="70"/>
  <c r="G110" i="70"/>
  <c r="G174" i="70"/>
  <c r="AX174" i="70"/>
  <c r="F185" i="70"/>
  <c r="F188" i="70"/>
  <c r="F196" i="70"/>
  <c r="F234" i="70"/>
  <c r="G161" i="70"/>
  <c r="F41" i="70"/>
  <c r="G68" i="70"/>
  <c r="F114" i="70"/>
  <c r="F124" i="70"/>
  <c r="F204" i="70"/>
  <c r="G199" i="70"/>
  <c r="G303" i="70"/>
  <c r="F107" i="70"/>
  <c r="F142" i="70"/>
  <c r="F187" i="70"/>
  <c r="F205" i="70"/>
  <c r="F285" i="70"/>
  <c r="F207" i="47"/>
  <c r="AB11" i="39"/>
  <c r="G9" i="77"/>
  <c r="AW182" i="47"/>
  <c r="F238" i="47"/>
  <c r="AW238" i="47"/>
  <c r="F55" i="47"/>
  <c r="G230" i="70"/>
  <c r="AR230" i="70"/>
  <c r="G254" i="70"/>
  <c r="G260" i="70"/>
  <c r="AL260" i="70"/>
  <c r="F76" i="70"/>
  <c r="G88" i="70"/>
  <c r="G136" i="70"/>
  <c r="F140" i="70"/>
  <c r="G170" i="70"/>
  <c r="P170" i="70"/>
  <c r="F242" i="70"/>
  <c r="G269" i="70"/>
  <c r="G289" i="70"/>
  <c r="AX289" i="70"/>
  <c r="G104" i="70"/>
  <c r="G182" i="70"/>
  <c r="P182" i="70"/>
  <c r="G85" i="70"/>
  <c r="F129" i="70"/>
  <c r="F163" i="70"/>
  <c r="F215" i="70"/>
  <c r="F295" i="70"/>
  <c r="F223" i="47"/>
  <c r="G20" i="47"/>
  <c r="X20" i="47"/>
  <c r="G49" i="47"/>
  <c r="G132" i="47"/>
  <c r="G190" i="47"/>
  <c r="G192" i="47"/>
  <c r="F40" i="47"/>
  <c r="W40" i="47"/>
  <c r="F77" i="47"/>
  <c r="G222" i="47"/>
  <c r="G287" i="47"/>
  <c r="G70" i="47"/>
  <c r="G76" i="47"/>
  <c r="G160" i="47"/>
  <c r="F259" i="47"/>
  <c r="G297" i="47"/>
  <c r="G310" i="47"/>
  <c r="G59" i="47"/>
  <c r="G239" i="47"/>
  <c r="F140" i="47"/>
  <c r="F174" i="47"/>
  <c r="F49" i="47"/>
  <c r="F287" i="47"/>
  <c r="G232" i="76"/>
  <c r="G232" i="70"/>
  <c r="F90" i="76"/>
  <c r="F90" i="70"/>
  <c r="F152" i="76"/>
  <c r="F152" i="70"/>
  <c r="F268" i="76"/>
  <c r="F268" i="70"/>
  <c r="G301" i="76"/>
  <c r="G301" i="70"/>
  <c r="AX301" i="70"/>
  <c r="F134" i="76"/>
  <c r="F134" i="70"/>
  <c r="F235" i="76"/>
  <c r="F235" i="70"/>
  <c r="F92" i="76"/>
  <c r="F92" i="70"/>
  <c r="F171" i="76"/>
  <c r="F171" i="70"/>
  <c r="F307" i="76"/>
  <c r="F307" i="70"/>
  <c r="F26" i="77"/>
  <c r="F26" i="47"/>
  <c r="F192" i="77"/>
  <c r="BJ192" i="77"/>
  <c r="F192" i="47"/>
  <c r="G72" i="77"/>
  <c r="BK72" i="77"/>
  <c r="G72" i="47"/>
  <c r="G260" i="77"/>
  <c r="G260" i="47"/>
  <c r="F99" i="77"/>
  <c r="F99" i="47"/>
  <c r="O99" i="47"/>
  <c r="G176" i="77"/>
  <c r="BD176" i="77"/>
  <c r="G176" i="47"/>
  <c r="F253" i="77"/>
  <c r="F253" i="47"/>
  <c r="G228" i="76"/>
  <c r="BD228" i="76"/>
  <c r="G228" i="70"/>
  <c r="F88" i="76"/>
  <c r="F88" i="70"/>
  <c r="F123" i="76"/>
  <c r="CE123" i="76"/>
  <c r="F123" i="70"/>
  <c r="F191" i="76"/>
  <c r="F191" i="70"/>
  <c r="G273" i="76"/>
  <c r="G273" i="70"/>
  <c r="F121" i="76"/>
  <c r="F121" i="70"/>
  <c r="F275" i="76"/>
  <c r="F275" i="70"/>
  <c r="F266" i="76"/>
  <c r="F266" i="70"/>
  <c r="F305" i="77"/>
  <c r="F305" i="47"/>
  <c r="G208" i="77"/>
  <c r="G208" i="47"/>
  <c r="G168" i="77"/>
  <c r="G168" i="47"/>
  <c r="G155" i="47"/>
  <c r="AX155" i="47"/>
  <c r="G202" i="76"/>
  <c r="G202" i="70"/>
  <c r="AR202" i="70"/>
  <c r="G210" i="70"/>
  <c r="F64" i="76"/>
  <c r="AV64" i="76"/>
  <c r="F64" i="70"/>
  <c r="G120" i="76"/>
  <c r="G120" i="70"/>
  <c r="F277" i="76"/>
  <c r="F277" i="70"/>
  <c r="G235" i="76"/>
  <c r="G235" i="70"/>
  <c r="AL235" i="70"/>
  <c r="F91" i="76"/>
  <c r="F91" i="70"/>
  <c r="F195" i="76"/>
  <c r="F195" i="70"/>
  <c r="F162" i="77"/>
  <c r="F162" i="47"/>
  <c r="G50" i="77"/>
  <c r="G50" i="47"/>
  <c r="F53" i="77"/>
  <c r="F53" i="47"/>
  <c r="F221" i="77"/>
  <c r="X221" i="77"/>
  <c r="F221" i="47"/>
  <c r="F264" i="47"/>
  <c r="G71" i="70"/>
  <c r="G119" i="76"/>
  <c r="AG119" i="76"/>
  <c r="G119" i="70"/>
  <c r="G175" i="70"/>
  <c r="G186" i="70"/>
  <c r="G192" i="70"/>
  <c r="G278" i="76"/>
  <c r="G278" i="70"/>
  <c r="G284" i="70"/>
  <c r="P284" i="70"/>
  <c r="F98" i="76"/>
  <c r="F98" i="70"/>
  <c r="F251" i="76"/>
  <c r="X251" i="76"/>
  <c r="F251" i="70"/>
  <c r="F167" i="76"/>
  <c r="F167" i="70"/>
  <c r="G227" i="76"/>
  <c r="G227" i="70"/>
  <c r="AR227" i="70"/>
  <c r="F84" i="76"/>
  <c r="F84" i="70"/>
  <c r="G156" i="76"/>
  <c r="AW156" i="76"/>
  <c r="G156" i="70"/>
  <c r="F250" i="76"/>
  <c r="AF250" i="76"/>
  <c r="F250" i="70"/>
  <c r="F309" i="76"/>
  <c r="AF309" i="76"/>
  <c r="F309" i="70"/>
  <c r="F116" i="76"/>
  <c r="F116" i="70"/>
  <c r="G180" i="76"/>
  <c r="AW180" i="76"/>
  <c r="G180" i="70"/>
  <c r="F154" i="77"/>
  <c r="AF154" i="77"/>
  <c r="F154" i="47"/>
  <c r="F112" i="77"/>
  <c r="AF112" i="77"/>
  <c r="F112" i="47"/>
  <c r="F256" i="77"/>
  <c r="F256" i="47"/>
  <c r="G122" i="77"/>
  <c r="AG122" i="77"/>
  <c r="G122" i="47"/>
  <c r="G263" i="77"/>
  <c r="G263" i="47"/>
  <c r="G212" i="77"/>
  <c r="G212" i="47"/>
  <c r="G107" i="47"/>
  <c r="F185" i="47"/>
  <c r="F218" i="47"/>
  <c r="F308" i="47"/>
  <c r="G47" i="47"/>
  <c r="F232" i="47"/>
  <c r="G240" i="47"/>
  <c r="G73" i="47"/>
  <c r="F119" i="47"/>
  <c r="G124" i="47"/>
  <c r="G219" i="47"/>
  <c r="F186" i="47"/>
  <c r="F177" i="47"/>
  <c r="F189" i="47"/>
  <c r="AK189" i="47"/>
  <c r="F273" i="47"/>
  <c r="F297" i="47"/>
  <c r="F243" i="47"/>
  <c r="G299" i="70"/>
  <c r="G209" i="70"/>
  <c r="G121" i="70"/>
  <c r="G145" i="70"/>
  <c r="F175" i="70"/>
  <c r="F182" i="70"/>
  <c r="F221" i="70"/>
  <c r="F269" i="70"/>
  <c r="F297" i="70"/>
  <c r="G149" i="70"/>
  <c r="AX149" i="70"/>
  <c r="G173" i="70"/>
  <c r="AR173" i="70"/>
  <c r="G122" i="70"/>
  <c r="G142" i="70"/>
  <c r="G54" i="47"/>
  <c r="G206" i="47"/>
  <c r="G87" i="47"/>
  <c r="F125" i="47"/>
  <c r="G148" i="47"/>
  <c r="G185" i="47"/>
  <c r="G224" i="47"/>
  <c r="G276" i="47"/>
  <c r="G188" i="47"/>
  <c r="G29" i="47"/>
  <c r="AR29" i="47"/>
  <c r="G30" i="47"/>
  <c r="G42" i="47"/>
  <c r="F109" i="47"/>
  <c r="F116" i="47"/>
  <c r="G156" i="47"/>
  <c r="G71" i="47"/>
  <c r="G306" i="47"/>
  <c r="F57" i="47"/>
  <c r="G193" i="47"/>
  <c r="G248" i="47"/>
  <c r="G89" i="47"/>
  <c r="F33" i="47"/>
  <c r="F95" i="47"/>
  <c r="O95" i="47"/>
  <c r="F283" i="47"/>
  <c r="F291" i="47"/>
  <c r="F202" i="47"/>
  <c r="F200" i="47"/>
  <c r="F103" i="47"/>
  <c r="G271" i="70"/>
  <c r="G201" i="70"/>
  <c r="P201" i="70"/>
  <c r="G216" i="47"/>
  <c r="G259" i="47"/>
  <c r="G272" i="47"/>
  <c r="G294" i="47"/>
  <c r="G90" i="47"/>
  <c r="G180" i="47"/>
  <c r="G204" i="47"/>
  <c r="G209" i="47"/>
  <c r="G83" i="47"/>
  <c r="F102" i="47"/>
  <c r="G102" i="47"/>
  <c r="F178" i="47"/>
  <c r="F36" i="47"/>
  <c r="G53" i="47"/>
  <c r="F129" i="47"/>
  <c r="F181" i="47"/>
  <c r="F293" i="47"/>
  <c r="F159" i="47"/>
  <c r="G203" i="47"/>
  <c r="F145" i="47"/>
  <c r="F137" i="47"/>
  <c r="G123" i="47"/>
  <c r="F121" i="47"/>
  <c r="G99" i="47"/>
  <c r="G177" i="70"/>
  <c r="G125" i="70"/>
  <c r="G77" i="70"/>
  <c r="F255" i="70"/>
  <c r="F267" i="70"/>
  <c r="F305" i="70"/>
  <c r="G97" i="70"/>
  <c r="G184" i="70"/>
  <c r="G86" i="70"/>
  <c r="F101" i="70"/>
  <c r="F130" i="70"/>
  <c r="F150" i="70"/>
  <c r="F170" i="70"/>
  <c r="F183" i="70"/>
  <c r="F213" i="70"/>
  <c r="F220" i="70"/>
  <c r="F258" i="70"/>
  <c r="F293" i="70"/>
  <c r="G193" i="70"/>
  <c r="P193" i="70"/>
  <c r="G197" i="70"/>
  <c r="AL197" i="70"/>
  <c r="G237" i="70"/>
  <c r="G245" i="70"/>
  <c r="G285" i="70"/>
  <c r="G36" i="70"/>
  <c r="F42" i="70"/>
  <c r="AK42" i="70"/>
  <c r="G60" i="70"/>
  <c r="F71" i="70"/>
  <c r="F138" i="70"/>
  <c r="G144" i="70"/>
  <c r="F153" i="70"/>
  <c r="F192" i="70"/>
  <c r="F217" i="70"/>
  <c r="F237" i="70"/>
  <c r="F240" i="70"/>
  <c r="F265" i="70"/>
  <c r="F282" i="70"/>
  <c r="F303" i="70"/>
  <c r="G53" i="70"/>
  <c r="F27" i="70"/>
  <c r="F100" i="70"/>
  <c r="F119" i="70"/>
  <c r="F145" i="70"/>
  <c r="F168" i="70"/>
  <c r="F193" i="70"/>
  <c r="F211" i="70"/>
  <c r="F260" i="70"/>
  <c r="F279" i="70"/>
  <c r="O279" i="70"/>
  <c r="F301" i="70"/>
  <c r="F222" i="47"/>
  <c r="F158" i="47"/>
  <c r="AK158" i="47"/>
  <c r="F166" i="47"/>
  <c r="F250" i="47"/>
  <c r="F298" i="47"/>
  <c r="F310" i="47"/>
  <c r="F276" i="77"/>
  <c r="F276" i="47"/>
  <c r="G88" i="77"/>
  <c r="G88" i="47"/>
  <c r="F108" i="77"/>
  <c r="F108" i="47"/>
  <c r="G144" i="77"/>
  <c r="Y144" i="77"/>
  <c r="CC144" i="77"/>
  <c r="G144" i="47"/>
  <c r="G273" i="77"/>
  <c r="Y273" i="77"/>
  <c r="CC273" i="77"/>
  <c r="G273" i="47"/>
  <c r="G288" i="77"/>
  <c r="G288" i="47"/>
  <c r="G82" i="77"/>
  <c r="G82" i="47"/>
  <c r="AE82" i="47"/>
  <c r="G127" i="77"/>
  <c r="Y127" i="77"/>
  <c r="CC127" i="77"/>
  <c r="G127" i="47"/>
  <c r="G279" i="77"/>
  <c r="G279" i="47"/>
  <c r="G151" i="77"/>
  <c r="G151" i="47"/>
  <c r="F290" i="77"/>
  <c r="X290" i="77"/>
  <c r="F290" i="47"/>
  <c r="F245" i="47"/>
  <c r="F245" i="77"/>
  <c r="AF245" i="77"/>
  <c r="AG84" i="77"/>
  <c r="Y84" i="77"/>
  <c r="CC84" i="77"/>
  <c r="CF84" i="77"/>
  <c r="F35" i="77"/>
  <c r="O35" i="77"/>
  <c r="F35" i="47"/>
  <c r="F110" i="77"/>
  <c r="X110" i="77"/>
  <c r="F110" i="47"/>
  <c r="F225" i="77"/>
  <c r="F225" i="47"/>
  <c r="F255" i="77"/>
  <c r="X255" i="77"/>
  <c r="F255" i="47"/>
  <c r="F130" i="47"/>
  <c r="G125" i="47"/>
  <c r="G187" i="47"/>
  <c r="F190" i="47"/>
  <c r="F251" i="47"/>
  <c r="F198" i="47"/>
  <c r="G103" i="70"/>
  <c r="G196" i="70"/>
  <c r="G206" i="70"/>
  <c r="G216" i="70"/>
  <c r="AX216" i="70"/>
  <c r="G236" i="70"/>
  <c r="AX236" i="70"/>
  <c r="G258" i="70"/>
  <c r="G262" i="70"/>
  <c r="G272" i="70"/>
  <c r="G286" i="70"/>
  <c r="G292" i="70"/>
  <c r="G298" i="70"/>
  <c r="G310" i="70"/>
  <c r="G98" i="70"/>
  <c r="F120" i="70"/>
  <c r="F136" i="70"/>
  <c r="F146" i="70"/>
  <c r="G152" i="70"/>
  <c r="G166" i="70"/>
  <c r="F219" i="70"/>
  <c r="F241" i="70"/>
  <c r="F244" i="70"/>
  <c r="F257" i="70"/>
  <c r="F289" i="70"/>
  <c r="F292" i="70"/>
  <c r="G81" i="70"/>
  <c r="G137" i="70"/>
  <c r="AL137" i="70"/>
  <c r="F53" i="70"/>
  <c r="F59" i="70"/>
  <c r="F65" i="70"/>
  <c r="F96" i="70"/>
  <c r="G106" i="70"/>
  <c r="F117" i="70"/>
  <c r="F137" i="70"/>
  <c r="F206" i="47"/>
  <c r="G38" i="47"/>
  <c r="G39" i="47"/>
  <c r="G64" i="47"/>
  <c r="AE64" i="47"/>
  <c r="G78" i="47"/>
  <c r="G110" i="47"/>
  <c r="G111" i="47"/>
  <c r="AG206" i="77"/>
  <c r="BD206" i="77"/>
  <c r="G217" i="47"/>
  <c r="AR217" i="47"/>
  <c r="G228" i="47"/>
  <c r="G242" i="47"/>
  <c r="G86" i="77"/>
  <c r="BD86" i="77"/>
  <c r="G86" i="47"/>
  <c r="AX86" i="47"/>
  <c r="G129" i="77"/>
  <c r="Y129" i="77"/>
  <c r="CC129" i="77"/>
  <c r="G129" i="47"/>
  <c r="F147" i="77"/>
  <c r="F147" i="47"/>
  <c r="F227" i="77"/>
  <c r="F227" i="47"/>
  <c r="G256" i="77"/>
  <c r="AG256" i="77"/>
  <c r="G256" i="47"/>
  <c r="G281" i="77"/>
  <c r="G281" i="47"/>
  <c r="G134" i="77"/>
  <c r="G134" i="47"/>
  <c r="G58" i="77"/>
  <c r="AW58" i="77"/>
  <c r="G58" i="47"/>
  <c r="G116" i="77"/>
  <c r="G116" i="47"/>
  <c r="G274" i="77"/>
  <c r="G274" i="47"/>
  <c r="P274" i="47"/>
  <c r="AW178" i="77"/>
  <c r="BK178" i="77"/>
  <c r="AG178" i="77"/>
  <c r="F197" i="77"/>
  <c r="BJ197" i="77"/>
  <c r="F197" i="47"/>
  <c r="F113" i="77"/>
  <c r="F113" i="47"/>
  <c r="F54" i="47"/>
  <c r="F272" i="47"/>
  <c r="F234" i="47"/>
  <c r="F302" i="47"/>
  <c r="F155" i="47"/>
  <c r="G211" i="47"/>
  <c r="F85" i="47"/>
  <c r="F266" i="47"/>
  <c r="AW266" i="47"/>
  <c r="G253" i="47"/>
  <c r="F170" i="47"/>
  <c r="W170" i="47"/>
  <c r="G213" i="47"/>
  <c r="G295" i="70"/>
  <c r="G307" i="70"/>
  <c r="F58" i="70"/>
  <c r="F69" i="70"/>
  <c r="F79" i="70"/>
  <c r="G94" i="70"/>
  <c r="G102" i="70"/>
  <c r="F112" i="70"/>
  <c r="F118" i="70"/>
  <c r="F144" i="70"/>
  <c r="F179" i="70"/>
  <c r="F207" i="70"/>
  <c r="F214" i="70"/>
  <c r="F229" i="70"/>
  <c r="F272" i="70"/>
  <c r="G18" i="70"/>
  <c r="F39" i="70"/>
  <c r="O39" i="70"/>
  <c r="F48" i="70"/>
  <c r="G100" i="70"/>
  <c r="F126" i="70"/>
  <c r="G132" i="70"/>
  <c r="F159" i="70"/>
  <c r="F180" i="70"/>
  <c r="F197" i="70"/>
  <c r="F227" i="70"/>
  <c r="F276" i="70"/>
  <c r="F291" i="70"/>
  <c r="F303" i="47"/>
  <c r="F281" i="47"/>
  <c r="AK281" i="47"/>
  <c r="G40" i="77"/>
  <c r="G40" i="47"/>
  <c r="G126" i="77"/>
  <c r="G126" i="47"/>
  <c r="F148" i="77"/>
  <c r="X148" i="77"/>
  <c r="F148" i="47"/>
  <c r="G169" i="77"/>
  <c r="AW169" i="77"/>
  <c r="G169" i="47"/>
  <c r="F224" i="77"/>
  <c r="BQ224" i="77"/>
  <c r="F224" i="47"/>
  <c r="F275" i="77"/>
  <c r="AV275" i="77"/>
  <c r="F275" i="47"/>
  <c r="G215" i="77"/>
  <c r="G215" i="47"/>
  <c r="X215" i="47"/>
  <c r="G36" i="77"/>
  <c r="G36" i="47"/>
  <c r="F194" i="77"/>
  <c r="AF194" i="77"/>
  <c r="F194" i="47"/>
  <c r="G115" i="77"/>
  <c r="Y115" i="77"/>
  <c r="CC115" i="77"/>
  <c r="G115" i="47"/>
  <c r="F34" i="77"/>
  <c r="X34" i="77"/>
  <c r="F34" i="47"/>
  <c r="F241" i="77"/>
  <c r="F241" i="47"/>
  <c r="F183" i="77"/>
  <c r="F183" i="47"/>
  <c r="F184" i="47"/>
  <c r="AD184" i="47"/>
  <c r="F211" i="47"/>
  <c r="F61" i="47"/>
  <c r="F123" i="47"/>
  <c r="F252" i="47"/>
  <c r="G95" i="70"/>
  <c r="G135" i="70"/>
  <c r="G214" i="70"/>
  <c r="G224" i="70"/>
  <c r="P224" i="70"/>
  <c r="F155" i="70"/>
  <c r="F172" i="70"/>
  <c r="G178" i="70"/>
  <c r="F252" i="70"/>
  <c r="G99" i="70"/>
  <c r="AX99" i="70"/>
  <c r="G131" i="70"/>
  <c r="G163" i="70"/>
  <c r="AX163" i="70"/>
  <c r="G185" i="70"/>
  <c r="G211" i="70"/>
  <c r="G221" i="70"/>
  <c r="G253" i="70"/>
  <c r="P253" i="70"/>
  <c r="G259" i="70"/>
  <c r="AL259" i="70"/>
  <c r="G265" i="70"/>
  <c r="AR265" i="70"/>
  <c r="F63" i="47"/>
  <c r="F126" i="47"/>
  <c r="F274" i="47"/>
  <c r="G233" i="47"/>
  <c r="F100" i="47"/>
  <c r="F28" i="47"/>
  <c r="G28" i="47"/>
  <c r="F44" i="47"/>
  <c r="W44" i="47"/>
  <c r="G60" i="47"/>
  <c r="F80" i="47"/>
  <c r="G112" i="47"/>
  <c r="X112" i="47"/>
  <c r="G137" i="47"/>
  <c r="G138" i="47"/>
  <c r="G142" i="47"/>
  <c r="G143" i="47"/>
  <c r="G145" i="47"/>
  <c r="G146" i="47"/>
  <c r="G153" i="47"/>
  <c r="G158" i="47"/>
  <c r="G161" i="47"/>
  <c r="Y192" i="77"/>
  <c r="CC192" i="77"/>
  <c r="AG192" i="77"/>
  <c r="G207" i="47"/>
  <c r="G26" i="77"/>
  <c r="G26" i="47"/>
  <c r="X77" i="77"/>
  <c r="AF77" i="77"/>
  <c r="G100" i="77"/>
  <c r="G100" i="47"/>
  <c r="G154" i="77"/>
  <c r="G154" i="47"/>
  <c r="P154" i="47"/>
  <c r="F176" i="77"/>
  <c r="F176" i="47"/>
  <c r="G218" i="77"/>
  <c r="G218" i="47"/>
  <c r="F70" i="77"/>
  <c r="AV70" i="77"/>
  <c r="F70" i="47"/>
  <c r="F96" i="47"/>
  <c r="AK96" i="47"/>
  <c r="F96" i="77"/>
  <c r="BQ96" i="77"/>
  <c r="G196" i="47"/>
  <c r="G196" i="77"/>
  <c r="G280" i="77"/>
  <c r="BK280" i="77"/>
  <c r="G280" i="47"/>
  <c r="G93" i="77"/>
  <c r="BD93" i="77"/>
  <c r="G93" i="47"/>
  <c r="G283" i="77"/>
  <c r="BD283" i="77"/>
  <c r="G283" i="47"/>
  <c r="F73" i="77"/>
  <c r="F73" i="47"/>
  <c r="F285" i="77"/>
  <c r="AF285" i="77"/>
  <c r="F285" i="47"/>
  <c r="G140" i="77"/>
  <c r="G140" i="47"/>
  <c r="F97" i="77"/>
  <c r="F97" i="47"/>
  <c r="F300" i="77"/>
  <c r="F300" i="47"/>
  <c r="X283" i="77"/>
  <c r="BD245" i="77"/>
  <c r="X243" i="77"/>
  <c r="BJ196" i="77"/>
  <c r="AW83" i="77"/>
  <c r="AF47" i="77"/>
  <c r="Y245" i="77"/>
  <c r="CC245" i="77"/>
  <c r="AV109" i="77"/>
  <c r="BJ115" i="77"/>
  <c r="X102" i="77"/>
  <c r="BJ259" i="77"/>
  <c r="O195" i="77"/>
  <c r="F152" i="47"/>
  <c r="F160" i="47"/>
  <c r="F173" i="47"/>
  <c r="G275" i="47"/>
  <c r="G25" i="47"/>
  <c r="F93" i="47"/>
  <c r="G101" i="47"/>
  <c r="F180" i="47"/>
  <c r="G298" i="47"/>
  <c r="G52" i="47"/>
  <c r="G97" i="47"/>
  <c r="F136" i="47"/>
  <c r="G255" i="47"/>
  <c r="G258" i="47"/>
  <c r="F268" i="47"/>
  <c r="G304" i="47"/>
  <c r="F209" i="47"/>
  <c r="F257" i="47"/>
  <c r="F193" i="47"/>
  <c r="G270" i="47"/>
  <c r="G43" i="47"/>
  <c r="F84" i="47"/>
  <c r="G35" i="47"/>
  <c r="G189" i="47"/>
  <c r="G277" i="47"/>
  <c r="F246" i="47"/>
  <c r="AA14" i="39"/>
  <c r="F101" i="47"/>
  <c r="F237" i="47"/>
  <c r="F261" i="47"/>
  <c r="F27" i="47"/>
  <c r="F115" i="47"/>
  <c r="F195" i="47"/>
  <c r="AK195" i="47"/>
  <c r="G219" i="70"/>
  <c r="G181" i="70"/>
  <c r="G155" i="70"/>
  <c r="G141" i="70"/>
  <c r="G117" i="70"/>
  <c r="AL117" i="70"/>
  <c r="G83" i="70"/>
  <c r="AW297" i="77"/>
  <c r="BD204" i="77"/>
  <c r="AG219" i="77"/>
  <c r="AG106" i="77"/>
  <c r="AG147" i="77"/>
  <c r="BD69" i="77"/>
  <c r="F141" i="77"/>
  <c r="O115" i="77"/>
  <c r="BY297" i="77"/>
  <c r="F74" i="47"/>
  <c r="F254" i="47"/>
  <c r="G69" i="47"/>
  <c r="AF232" i="77"/>
  <c r="AF195" i="77"/>
  <c r="AV160" i="77"/>
  <c r="X91" i="77"/>
  <c r="BK193" i="77"/>
  <c r="AV151" i="77"/>
  <c r="AF27" i="77"/>
  <c r="BD101" i="77"/>
  <c r="P275" i="77"/>
  <c r="F47" i="47"/>
  <c r="F45" i="47"/>
  <c r="G283" i="70"/>
  <c r="G267" i="70"/>
  <c r="G231" i="70"/>
  <c r="G203" i="70"/>
  <c r="G69" i="70"/>
  <c r="AL69" i="70"/>
  <c r="G59" i="70"/>
  <c r="AG304" i="77"/>
  <c r="BD277" i="77"/>
  <c r="AF291" i="77"/>
  <c r="BJ254" i="77"/>
  <c r="BD94" i="77"/>
  <c r="AV181" i="77"/>
  <c r="O254" i="77"/>
  <c r="BQ144" i="77"/>
  <c r="BX69" i="77"/>
  <c r="G11" i="77"/>
  <c r="AN233" i="77"/>
  <c r="CE233" i="77"/>
  <c r="BQ233" i="77"/>
  <c r="BX233" i="77"/>
  <c r="X233" i="77"/>
  <c r="AF233" i="77"/>
  <c r="BJ233" i="77"/>
  <c r="AV233" i="77"/>
  <c r="O233" i="77"/>
  <c r="G190" i="76"/>
  <c r="AG190" i="76"/>
  <c r="G190" i="70"/>
  <c r="P236" i="70"/>
  <c r="AL236" i="70"/>
  <c r="AR236" i="70"/>
  <c r="G290" i="76"/>
  <c r="G290" i="70"/>
  <c r="AK85" i="70"/>
  <c r="O85" i="70"/>
  <c r="O101" i="70"/>
  <c r="AK101" i="70"/>
  <c r="F239" i="76"/>
  <c r="F239" i="70"/>
  <c r="AX207" i="70"/>
  <c r="P207" i="70"/>
  <c r="AL207" i="70"/>
  <c r="AR307" i="70"/>
  <c r="AX307" i="70"/>
  <c r="P307" i="70"/>
  <c r="AL307" i="70"/>
  <c r="F30" i="76"/>
  <c r="BQ30" i="76"/>
  <c r="F30" i="70"/>
  <c r="AK30" i="70"/>
  <c r="F104" i="76"/>
  <c r="F104" i="70"/>
  <c r="F199" i="76"/>
  <c r="F199" i="70"/>
  <c r="F210" i="76"/>
  <c r="F210" i="70"/>
  <c r="AN64" i="77"/>
  <c r="BX64" i="77"/>
  <c r="CE64" i="77"/>
  <c r="O64" i="77"/>
  <c r="BJ64" i="77"/>
  <c r="AF64" i="77"/>
  <c r="AV64" i="77"/>
  <c r="X64" i="77"/>
  <c r="BQ64" i="77"/>
  <c r="AW272" i="47"/>
  <c r="AD272" i="47"/>
  <c r="W272" i="47"/>
  <c r="P155" i="47"/>
  <c r="AE155" i="47"/>
  <c r="X155" i="47"/>
  <c r="AR155" i="47"/>
  <c r="AL155" i="47"/>
  <c r="F295" i="77"/>
  <c r="F295" i="47"/>
  <c r="G151" i="76"/>
  <c r="AG151" i="76"/>
  <c r="G151" i="70"/>
  <c r="P278" i="70"/>
  <c r="AR278" i="70"/>
  <c r="AX278" i="70"/>
  <c r="AL278" i="70"/>
  <c r="F164" i="76"/>
  <c r="F164" i="70"/>
  <c r="F236" i="76"/>
  <c r="F236" i="70"/>
  <c r="AK255" i="70"/>
  <c r="O255" i="70"/>
  <c r="F270" i="76"/>
  <c r="F270" i="70"/>
  <c r="F158" i="76"/>
  <c r="X158" i="76"/>
  <c r="F158" i="70"/>
  <c r="AL99" i="70"/>
  <c r="AR99" i="70"/>
  <c r="P99" i="70"/>
  <c r="AX131" i="70"/>
  <c r="P131" i="70"/>
  <c r="AR163" i="70"/>
  <c r="P163" i="70"/>
  <c r="AL163" i="70"/>
  <c r="AR185" i="70"/>
  <c r="AX185" i="70"/>
  <c r="P185" i="70"/>
  <c r="AL185" i="70"/>
  <c r="O138" i="70"/>
  <c r="AK138" i="70"/>
  <c r="G148" i="76"/>
  <c r="G148" i="70"/>
  <c r="F300" i="76"/>
  <c r="F300" i="70"/>
  <c r="G61" i="76"/>
  <c r="G61" i="70"/>
  <c r="AK48" i="70"/>
  <c r="O48" i="70"/>
  <c r="F199" i="77"/>
  <c r="F199" i="47"/>
  <c r="G181" i="77"/>
  <c r="G181" i="47"/>
  <c r="G293" i="77"/>
  <c r="G293" i="47"/>
  <c r="F87" i="77"/>
  <c r="F87" i="47"/>
  <c r="F143" i="77"/>
  <c r="F143" i="47"/>
  <c r="G218" i="76"/>
  <c r="G218" i="70"/>
  <c r="G250" i="76"/>
  <c r="G250" i="70"/>
  <c r="P260" i="70"/>
  <c r="AX260" i="70"/>
  <c r="AR260" i="70"/>
  <c r="P264" i="70"/>
  <c r="AL264" i="70"/>
  <c r="AR264" i="70"/>
  <c r="AX264" i="70"/>
  <c r="F46" i="76"/>
  <c r="F46" i="70"/>
  <c r="G64" i="76"/>
  <c r="G64" i="70"/>
  <c r="AK146" i="70"/>
  <c r="O146" i="70"/>
  <c r="G154" i="76"/>
  <c r="AG154" i="76"/>
  <c r="G154" i="70"/>
  <c r="AK219" i="70"/>
  <c r="O219" i="70"/>
  <c r="G124" i="76"/>
  <c r="AW124" i="76"/>
  <c r="G124" i="70"/>
  <c r="G255" i="76"/>
  <c r="G255" i="70"/>
  <c r="G275" i="76"/>
  <c r="G275" i="70"/>
  <c r="AK121" i="70"/>
  <c r="O121" i="70"/>
  <c r="F128" i="76"/>
  <c r="F128" i="70"/>
  <c r="G176" i="76"/>
  <c r="G176" i="70"/>
  <c r="AK162" i="47"/>
  <c r="W162" i="47"/>
  <c r="AD162" i="47"/>
  <c r="O162" i="47"/>
  <c r="AW162" i="47"/>
  <c r="F214" i="77"/>
  <c r="F214" i="47"/>
  <c r="AD218" i="47"/>
  <c r="AW218" i="47"/>
  <c r="AK218" i="47"/>
  <c r="O218" i="47"/>
  <c r="W218" i="47"/>
  <c r="F278" i="77"/>
  <c r="F278" i="47"/>
  <c r="F280" i="77"/>
  <c r="F280" i="47"/>
  <c r="O266" i="47"/>
  <c r="AK266" i="47"/>
  <c r="W266" i="47"/>
  <c r="AD266" i="47"/>
  <c r="X261" i="47"/>
  <c r="AX261" i="47"/>
  <c r="AL261" i="47"/>
  <c r="AE261" i="47"/>
  <c r="AR261" i="47"/>
  <c r="G204" i="76"/>
  <c r="G204" i="70"/>
  <c r="G304" i="76"/>
  <c r="G304" i="70"/>
  <c r="AL110" i="70"/>
  <c r="AX110" i="70"/>
  <c r="AR110" i="70"/>
  <c r="P110" i="70"/>
  <c r="F113" i="76"/>
  <c r="F113" i="70"/>
  <c r="P174" i="70"/>
  <c r="AL174" i="70"/>
  <c r="AR174" i="70"/>
  <c r="F177" i="76"/>
  <c r="F177" i="70"/>
  <c r="AK188" i="70"/>
  <c r="O188" i="70"/>
  <c r="F198" i="76"/>
  <c r="F198" i="70"/>
  <c r="AX137" i="70"/>
  <c r="P137" i="70"/>
  <c r="AR137" i="70"/>
  <c r="F264" i="76"/>
  <c r="F264" i="70"/>
  <c r="O274" i="70"/>
  <c r="AK274" i="70"/>
  <c r="AL62" i="70"/>
  <c r="P62" i="70"/>
  <c r="AX62" i="70"/>
  <c r="AK66" i="70"/>
  <c r="O66" i="70"/>
  <c r="F74" i="76"/>
  <c r="AF74" i="76"/>
  <c r="F74" i="70"/>
  <c r="O112" i="70"/>
  <c r="AK112" i="70"/>
  <c r="O107" i="70"/>
  <c r="AK107" i="70"/>
  <c r="P142" i="70"/>
  <c r="AR142" i="70"/>
  <c r="AK227" i="70"/>
  <c r="O227" i="70"/>
  <c r="F309" i="77"/>
  <c r="F309" i="47"/>
  <c r="F39" i="77"/>
  <c r="F39" i="47"/>
  <c r="O211" i="47"/>
  <c r="AD211" i="47"/>
  <c r="W211" i="47"/>
  <c r="AK211" i="47"/>
  <c r="F208" i="77"/>
  <c r="F208" i="47"/>
  <c r="AN252" i="77"/>
  <c r="BX252" i="77"/>
  <c r="CE252" i="77"/>
  <c r="O252" i="77"/>
  <c r="BJ252" i="77"/>
  <c r="X252" i="77"/>
  <c r="BQ252" i="77"/>
  <c r="AV252" i="77"/>
  <c r="AF252" i="77"/>
  <c r="AD238" i="47"/>
  <c r="O238" i="47"/>
  <c r="W238" i="47"/>
  <c r="F282" i="77"/>
  <c r="F282" i="47"/>
  <c r="F79" i="77"/>
  <c r="F79" i="47"/>
  <c r="G171" i="77"/>
  <c r="G171" i="47"/>
  <c r="F299" i="77"/>
  <c r="F299" i="47"/>
  <c r="AL167" i="70"/>
  <c r="P167" i="70"/>
  <c r="AX183" i="70"/>
  <c r="AR183" i="70"/>
  <c r="AL202" i="70"/>
  <c r="P202" i="70"/>
  <c r="P216" i="70"/>
  <c r="AL216" i="70"/>
  <c r="AX230" i="70"/>
  <c r="AL230" i="70"/>
  <c r="G238" i="76"/>
  <c r="G238" i="70"/>
  <c r="G266" i="76"/>
  <c r="G266" i="70"/>
  <c r="AL284" i="70"/>
  <c r="AX284" i="70"/>
  <c r="AR284" i="70"/>
  <c r="AL302" i="70"/>
  <c r="AX302" i="70"/>
  <c r="AR302" i="70"/>
  <c r="P302" i="70"/>
  <c r="G308" i="76"/>
  <c r="G308" i="70"/>
  <c r="G32" i="76"/>
  <c r="AW32" i="76"/>
  <c r="G32" i="70"/>
  <c r="F57" i="76"/>
  <c r="F57" i="70"/>
  <c r="F95" i="76"/>
  <c r="F95" i="70"/>
  <c r="AL98" i="70"/>
  <c r="AR98" i="70"/>
  <c r="AX98" i="70"/>
  <c r="G108" i="76"/>
  <c r="G108" i="70"/>
  <c r="F110" i="76"/>
  <c r="BQ110" i="76"/>
  <c r="F110" i="70"/>
  <c r="AK123" i="70"/>
  <c r="O123" i="70"/>
  <c r="AK143" i="70"/>
  <c r="O143" i="70"/>
  <c r="F174" i="76"/>
  <c r="F174" i="70"/>
  <c r="F246" i="76"/>
  <c r="F246" i="70"/>
  <c r="F280" i="76"/>
  <c r="F280" i="70"/>
  <c r="AR97" i="70"/>
  <c r="AL97" i="70"/>
  <c r="AX97" i="70"/>
  <c r="AL161" i="70"/>
  <c r="P161" i="70"/>
  <c r="AR161" i="70"/>
  <c r="AX161" i="70"/>
  <c r="AK155" i="70"/>
  <c r="O155" i="70"/>
  <c r="AL170" i="70"/>
  <c r="AR170" i="70"/>
  <c r="AX170" i="70"/>
  <c r="F281" i="76"/>
  <c r="F281" i="70"/>
  <c r="F290" i="76"/>
  <c r="F290" i="70"/>
  <c r="G107" i="76"/>
  <c r="G107" i="70"/>
  <c r="G171" i="76"/>
  <c r="G171" i="70"/>
  <c r="AX193" i="70"/>
  <c r="AL193" i="70"/>
  <c r="AR193" i="70"/>
  <c r="AR197" i="70"/>
  <c r="P197" i="70"/>
  <c r="G217" i="76"/>
  <c r="G217" i="70"/>
  <c r="AX253" i="70"/>
  <c r="AL253" i="70"/>
  <c r="P259" i="70"/>
  <c r="AX259" i="70"/>
  <c r="AR259" i="70"/>
  <c r="P265" i="70"/>
  <c r="AX265" i="70"/>
  <c r="AR273" i="70"/>
  <c r="AX273" i="70"/>
  <c r="P273" i="70"/>
  <c r="G279" i="76"/>
  <c r="CF279" i="76"/>
  <c r="G279" i="70"/>
  <c r="AR301" i="70"/>
  <c r="AL301" i="70"/>
  <c r="P301" i="70"/>
  <c r="G309" i="76"/>
  <c r="G309" i="70"/>
  <c r="O58" i="70"/>
  <c r="AK58" i="70"/>
  <c r="F62" i="76"/>
  <c r="AV62" i="76"/>
  <c r="F62" i="70"/>
  <c r="P74" i="70"/>
  <c r="AR74" i="70"/>
  <c r="AL74" i="70"/>
  <c r="F77" i="76"/>
  <c r="AF77" i="76"/>
  <c r="F77" i="70"/>
  <c r="G84" i="76"/>
  <c r="G84" i="70"/>
  <c r="AX104" i="70"/>
  <c r="P104" i="70"/>
  <c r="AR104" i="70"/>
  <c r="F109" i="76"/>
  <c r="F109" i="70"/>
  <c r="F125" i="76"/>
  <c r="F125" i="70"/>
  <c r="AR128" i="70"/>
  <c r="AL128" i="70"/>
  <c r="F131" i="76"/>
  <c r="BX131" i="76"/>
  <c r="F131" i="70"/>
  <c r="AK192" i="70"/>
  <c r="O192" i="70"/>
  <c r="F247" i="76"/>
  <c r="F247" i="70"/>
  <c r="F256" i="76"/>
  <c r="BJ256" i="76"/>
  <c r="F256" i="70"/>
  <c r="AL53" i="70"/>
  <c r="P53" i="70"/>
  <c r="AR53" i="70"/>
  <c r="F45" i="76"/>
  <c r="F45" i="70"/>
  <c r="G50" i="76"/>
  <c r="AG50" i="76"/>
  <c r="G50" i="70"/>
  <c r="G72" i="76"/>
  <c r="G72" i="70"/>
  <c r="G80" i="76"/>
  <c r="G80" i="70"/>
  <c r="O116" i="70"/>
  <c r="AK116" i="70"/>
  <c r="G126" i="76"/>
  <c r="AW126" i="76"/>
  <c r="G126" i="70"/>
  <c r="AL180" i="70"/>
  <c r="AX180" i="70"/>
  <c r="AR180" i="70"/>
  <c r="P180" i="70"/>
  <c r="F218" i="76"/>
  <c r="F218" i="70"/>
  <c r="O233" i="70"/>
  <c r="AK233" i="70"/>
  <c r="O281" i="47"/>
  <c r="W281" i="47"/>
  <c r="AW281" i="47"/>
  <c r="F106" i="77"/>
  <c r="F106" i="47"/>
  <c r="AK206" i="47"/>
  <c r="AD206" i="47"/>
  <c r="W206" i="47"/>
  <c r="G174" i="77"/>
  <c r="G174" i="47"/>
  <c r="F32" i="77"/>
  <c r="F32" i="47"/>
  <c r="P64" i="47"/>
  <c r="AR64" i="47"/>
  <c r="AX64" i="47"/>
  <c r="X64" i="47"/>
  <c r="AL64" i="47"/>
  <c r="G80" i="77"/>
  <c r="G80" i="47"/>
  <c r="G170" i="77"/>
  <c r="G170" i="47"/>
  <c r="AX87" i="47"/>
  <c r="AR87" i="47"/>
  <c r="X87" i="47"/>
  <c r="P87" i="47"/>
  <c r="AD92" i="47"/>
  <c r="AK92" i="47"/>
  <c r="W92" i="47"/>
  <c r="G103" i="77"/>
  <c r="G103" i="47"/>
  <c r="G162" i="77"/>
  <c r="G162" i="47"/>
  <c r="G186" i="77"/>
  <c r="G186" i="47"/>
  <c r="O221" i="47"/>
  <c r="AK221" i="47"/>
  <c r="AD221" i="47"/>
  <c r="X224" i="47"/>
  <c r="P224" i="47"/>
  <c r="AR224" i="47"/>
  <c r="AE224" i="47"/>
  <c r="AO287" i="77"/>
  <c r="CF287" i="77"/>
  <c r="BY287" i="77"/>
  <c r="BR287" i="77"/>
  <c r="P287" i="77"/>
  <c r="G65" i="47"/>
  <c r="G65" i="77"/>
  <c r="G66" i="47"/>
  <c r="G66" i="77"/>
  <c r="AW259" i="47"/>
  <c r="AD259" i="47"/>
  <c r="W259" i="47"/>
  <c r="F42" i="77"/>
  <c r="F42" i="47"/>
  <c r="G75" i="77"/>
  <c r="G75" i="47"/>
  <c r="AR215" i="47"/>
  <c r="AE215" i="47"/>
  <c r="AL215" i="47"/>
  <c r="AX215" i="47"/>
  <c r="P215" i="47"/>
  <c r="AE298" i="47"/>
  <c r="AR298" i="47"/>
  <c r="AL298" i="47"/>
  <c r="G230" i="77"/>
  <c r="G230" i="47"/>
  <c r="F258" i="77"/>
  <c r="F258" i="47"/>
  <c r="AE268" i="47"/>
  <c r="AL268" i="47"/>
  <c r="X268" i="47"/>
  <c r="X278" i="47"/>
  <c r="AE278" i="47"/>
  <c r="AL278" i="47"/>
  <c r="P278" i="47"/>
  <c r="AR278" i="47"/>
  <c r="AX278" i="47"/>
  <c r="AL282" i="47"/>
  <c r="P282" i="47"/>
  <c r="AR282" i="47"/>
  <c r="X282" i="47"/>
  <c r="AX282" i="47"/>
  <c r="G301" i="77"/>
  <c r="G301" i="47"/>
  <c r="AW257" i="47"/>
  <c r="AK257" i="47"/>
  <c r="AD257" i="47"/>
  <c r="AW195" i="47"/>
  <c r="W195" i="47"/>
  <c r="AD195" i="47"/>
  <c r="O195" i="47"/>
  <c r="W137" i="47"/>
  <c r="O137" i="47"/>
  <c r="AW137" i="47"/>
  <c r="P117" i="70"/>
  <c r="AR117" i="70"/>
  <c r="AX117" i="70"/>
  <c r="AK238" i="47"/>
  <c r="P230" i="70"/>
  <c r="AL104" i="70"/>
  <c r="P183" i="70"/>
  <c r="AX167" i="70"/>
  <c r="AK279" i="70"/>
  <c r="AX202" i="70"/>
  <c r="P98" i="70"/>
  <c r="AR112" i="47"/>
  <c r="AL273" i="70"/>
  <c r="AX53" i="70"/>
  <c r="P128" i="70"/>
  <c r="AX197" i="70"/>
  <c r="AD281" i="47"/>
  <c r="AW206" i="47"/>
  <c r="AD54" i="47"/>
  <c r="AW54" i="47"/>
  <c r="O54" i="47"/>
  <c r="F167" i="77"/>
  <c r="F167" i="47"/>
  <c r="F86" i="77"/>
  <c r="F86" i="47"/>
  <c r="AR211" i="47"/>
  <c r="P211" i="47"/>
  <c r="F157" i="77"/>
  <c r="F157" i="47"/>
  <c r="AW251" i="47"/>
  <c r="AK251" i="47"/>
  <c r="W251" i="47"/>
  <c r="O251" i="47"/>
  <c r="AD251" i="47"/>
  <c r="AK170" i="47"/>
  <c r="AW170" i="47"/>
  <c r="O170" i="47"/>
  <c r="AD170" i="47"/>
  <c r="AR213" i="47"/>
  <c r="AX213" i="47"/>
  <c r="G55" i="76"/>
  <c r="G55" i="70"/>
  <c r="AR95" i="70"/>
  <c r="AX95" i="70"/>
  <c r="G127" i="76"/>
  <c r="G127" i="70"/>
  <c r="G198" i="76"/>
  <c r="G198" i="70"/>
  <c r="G212" i="76"/>
  <c r="G212" i="70"/>
  <c r="G226" i="76"/>
  <c r="G226" i="70"/>
  <c r="G244" i="76"/>
  <c r="G244" i="70"/>
  <c r="AL254" i="70"/>
  <c r="AX254" i="70"/>
  <c r="AX272" i="70"/>
  <c r="AR272" i="70"/>
  <c r="P272" i="70"/>
  <c r="AL272" i="70"/>
  <c r="G76" i="76"/>
  <c r="BR76" i="76"/>
  <c r="G76" i="70"/>
  <c r="O88" i="70"/>
  <c r="AK88" i="70"/>
  <c r="AK90" i="70"/>
  <c r="O90" i="70"/>
  <c r="O140" i="70"/>
  <c r="AK140" i="70"/>
  <c r="F296" i="76"/>
  <c r="F296" i="70"/>
  <c r="AX49" i="70"/>
  <c r="P49" i="70"/>
  <c r="AL49" i="70"/>
  <c r="AR49" i="70"/>
  <c r="AR86" i="70"/>
  <c r="AX86" i="70"/>
  <c r="AL86" i="70"/>
  <c r="P86" i="70"/>
  <c r="F93" i="76"/>
  <c r="F93" i="70"/>
  <c r="G114" i="76"/>
  <c r="G114" i="70"/>
  <c r="AK137" i="70"/>
  <c r="O137" i="70"/>
  <c r="O150" i="70"/>
  <c r="AK150" i="70"/>
  <c r="AK175" i="70"/>
  <c r="O175" i="70"/>
  <c r="O183" i="70"/>
  <c r="AK183" i="70"/>
  <c r="AK242" i="70"/>
  <c r="O242" i="70"/>
  <c r="O268" i="70"/>
  <c r="AK268" i="70"/>
  <c r="AL227" i="70"/>
  <c r="P227" i="70"/>
  <c r="AX227" i="70"/>
  <c r="P235" i="70"/>
  <c r="AR235" i="70"/>
  <c r="AX235" i="70"/>
  <c r="AR289" i="70"/>
  <c r="AL289" i="70"/>
  <c r="P289" i="70"/>
  <c r="O91" i="70"/>
  <c r="AK91" i="70"/>
  <c r="F115" i="76"/>
  <c r="O115" i="76"/>
  <c r="F115" i="70"/>
  <c r="O141" i="70"/>
  <c r="AK141" i="70"/>
  <c r="F189" i="76"/>
  <c r="F189" i="70"/>
  <c r="F202" i="76"/>
  <c r="F202" i="70"/>
  <c r="O221" i="70"/>
  <c r="AK221" i="70"/>
  <c r="AK237" i="70"/>
  <c r="O237" i="70"/>
  <c r="AK240" i="70"/>
  <c r="O240" i="70"/>
  <c r="F253" i="76"/>
  <c r="F253" i="70"/>
  <c r="F262" i="76"/>
  <c r="F262" i="70"/>
  <c r="O275" i="70"/>
  <c r="AK275" i="70"/>
  <c r="F294" i="76"/>
  <c r="F294" i="70"/>
  <c r="AR149" i="70"/>
  <c r="AL149" i="70"/>
  <c r="P149" i="70"/>
  <c r="P173" i="70"/>
  <c r="AL173" i="70"/>
  <c r="AX173" i="70"/>
  <c r="F52" i="76"/>
  <c r="F52" i="70"/>
  <c r="F75" i="76"/>
  <c r="F75" i="70"/>
  <c r="F82" i="76"/>
  <c r="AF82" i="76"/>
  <c r="F82" i="70"/>
  <c r="O92" i="70"/>
  <c r="AK92" i="70"/>
  <c r="AX132" i="70"/>
  <c r="P132" i="70"/>
  <c r="AR132" i="70"/>
  <c r="AL132" i="70"/>
  <c r="F135" i="76"/>
  <c r="CE135" i="76"/>
  <c r="F135" i="70"/>
  <c r="O193" i="70"/>
  <c r="AK193" i="70"/>
  <c r="AK205" i="70"/>
  <c r="O205" i="70"/>
  <c r="F248" i="76"/>
  <c r="F248" i="70"/>
  <c r="F288" i="76"/>
  <c r="F288" i="70"/>
  <c r="O301" i="70"/>
  <c r="AK301" i="70"/>
  <c r="Z10" i="62"/>
  <c r="G8" i="76"/>
  <c r="AC10" i="62"/>
  <c r="AB10" i="62"/>
  <c r="O63" i="47"/>
  <c r="W63" i="47"/>
  <c r="AK63" i="47"/>
  <c r="F201" i="77"/>
  <c r="F201" i="47"/>
  <c r="F249" i="77"/>
  <c r="F249" i="47"/>
  <c r="CE281" i="77"/>
  <c r="AN281" i="77"/>
  <c r="BQ281" i="77"/>
  <c r="BX281" i="77"/>
  <c r="AF281" i="77"/>
  <c r="O281" i="77"/>
  <c r="X281" i="77"/>
  <c r="AV281" i="77"/>
  <c r="BJ281" i="77"/>
  <c r="AD126" i="47"/>
  <c r="W126" i="47"/>
  <c r="AW126" i="47"/>
  <c r="F294" i="77"/>
  <c r="F294" i="47"/>
  <c r="F296" i="77"/>
  <c r="F296" i="47"/>
  <c r="G44" i="77"/>
  <c r="G44" i="47"/>
  <c r="P63" i="47"/>
  <c r="AE63" i="47"/>
  <c r="AL63" i="47"/>
  <c r="X63" i="47"/>
  <c r="G130" i="77"/>
  <c r="G130" i="47"/>
  <c r="G175" i="77"/>
  <c r="G175" i="47"/>
  <c r="X192" i="47"/>
  <c r="P192" i="47"/>
  <c r="AX192" i="47"/>
  <c r="AR192" i="47"/>
  <c r="AL217" i="47"/>
  <c r="AX217" i="47"/>
  <c r="P217" i="47"/>
  <c r="X217" i="47"/>
  <c r="AE217" i="47"/>
  <c r="AR86" i="47"/>
  <c r="X86" i="47"/>
  <c r="AE86" i="47"/>
  <c r="AL86" i="47"/>
  <c r="P86" i="47"/>
  <c r="AE100" i="47"/>
  <c r="AR100" i="47"/>
  <c r="AX100" i="47"/>
  <c r="AK147" i="47"/>
  <c r="AD147" i="47"/>
  <c r="O147" i="47"/>
  <c r="AE154" i="47"/>
  <c r="X154" i="47"/>
  <c r="AL154" i="47"/>
  <c r="AX154" i="47"/>
  <c r="AR154" i="47"/>
  <c r="G286" i="77"/>
  <c r="G286" i="47"/>
  <c r="G295" i="47"/>
  <c r="G295" i="77"/>
  <c r="G128" i="77"/>
  <c r="G128" i="47"/>
  <c r="G167" i="47"/>
  <c r="G167" i="77"/>
  <c r="AR188" i="47"/>
  <c r="AE188" i="47"/>
  <c r="P188" i="47"/>
  <c r="AL188" i="47"/>
  <c r="G200" i="77"/>
  <c r="G200" i="47"/>
  <c r="AO216" i="77"/>
  <c r="CF216" i="77"/>
  <c r="BY216" i="77"/>
  <c r="P216" i="77"/>
  <c r="BR216" i="77"/>
  <c r="AW216" i="77"/>
  <c r="Y216" i="77"/>
  <c r="CC216" i="77"/>
  <c r="AG216" i="77"/>
  <c r="BD216" i="77"/>
  <c r="BK216" i="77"/>
  <c r="X180" i="47"/>
  <c r="AR180" i="47"/>
  <c r="AX180" i="47"/>
  <c r="P180" i="47"/>
  <c r="G252" i="77"/>
  <c r="G252" i="47"/>
  <c r="AE274" i="47"/>
  <c r="X274" i="47"/>
  <c r="AL274" i="47"/>
  <c r="AR274" i="47"/>
  <c r="AX274" i="47"/>
  <c r="F204" i="77"/>
  <c r="F204" i="47"/>
  <c r="G214" i="77"/>
  <c r="G214" i="47"/>
  <c r="F135" i="77"/>
  <c r="F135" i="47"/>
  <c r="G114" i="47"/>
  <c r="G114" i="77"/>
  <c r="AD95" i="47"/>
  <c r="W95" i="47"/>
  <c r="AW95" i="47"/>
  <c r="AK95" i="47"/>
  <c r="G239" i="76"/>
  <c r="G239" i="70"/>
  <c r="AR201" i="70"/>
  <c r="AX201" i="70"/>
  <c r="AL201" i="70"/>
  <c r="G32" i="77"/>
  <c r="G32" i="47"/>
  <c r="AW44" i="47"/>
  <c r="AD44" i="47"/>
  <c r="AK44" i="47"/>
  <c r="O44" i="47"/>
  <c r="AK80" i="47"/>
  <c r="O80" i="47"/>
  <c r="W80" i="47"/>
  <c r="AD80" i="47"/>
  <c r="AW80" i="47"/>
  <c r="G105" i="77"/>
  <c r="G105" i="47"/>
  <c r="P112" i="47"/>
  <c r="AE112" i="47"/>
  <c r="AL112" i="47"/>
  <c r="AX112" i="47"/>
  <c r="AO217" i="77"/>
  <c r="CF217" i="77"/>
  <c r="BR217" i="77"/>
  <c r="BY217" i="77"/>
  <c r="P217" i="77"/>
  <c r="AW217" i="77"/>
  <c r="Y217" i="77"/>
  <c r="CC217" i="77"/>
  <c r="BD217" i="77"/>
  <c r="BK217" i="77"/>
  <c r="AG217" i="77"/>
  <c r="G236" i="47"/>
  <c r="G236" i="77"/>
  <c r="O77" i="47"/>
  <c r="AD77" i="47"/>
  <c r="AK77" i="47"/>
  <c r="AO88" i="77"/>
  <c r="CF88" i="77"/>
  <c r="BY88" i="77"/>
  <c r="P88" i="77"/>
  <c r="BR88" i="77"/>
  <c r="AG88" i="77"/>
  <c r="Y88" i="77"/>
  <c r="CC88" i="77"/>
  <c r="AW88" i="77"/>
  <c r="BK88" i="77"/>
  <c r="BD88" i="77"/>
  <c r="AD99" i="47"/>
  <c r="W99" i="47"/>
  <c r="AW99" i="47"/>
  <c r="AK99" i="47"/>
  <c r="F107" i="77"/>
  <c r="F107" i="47"/>
  <c r="G264" i="77"/>
  <c r="G264" i="47"/>
  <c r="P281" i="47"/>
  <c r="AR281" i="47"/>
  <c r="AX281" i="47"/>
  <c r="X281" i="47"/>
  <c r="AE281" i="47"/>
  <c r="AR82" i="47"/>
  <c r="P82" i="47"/>
  <c r="X82" i="47"/>
  <c r="AX82" i="47"/>
  <c r="AW96" i="47"/>
  <c r="AD96" i="47"/>
  <c r="O96" i="47"/>
  <c r="G299" i="77"/>
  <c r="G299" i="47"/>
  <c r="X29" i="47"/>
  <c r="AE29" i="47"/>
  <c r="AX29" i="47"/>
  <c r="P29" i="47"/>
  <c r="O109" i="47"/>
  <c r="AD109" i="47"/>
  <c r="AW109" i="47"/>
  <c r="AD116" i="47"/>
  <c r="AW116" i="47"/>
  <c r="W116" i="47"/>
  <c r="G74" i="77"/>
  <c r="G74" i="47"/>
  <c r="G159" i="77"/>
  <c r="G159" i="47"/>
  <c r="F270" i="47"/>
  <c r="F270" i="77"/>
  <c r="G27" i="77"/>
  <c r="G27" i="47"/>
  <c r="AO35" i="77"/>
  <c r="BY35" i="77"/>
  <c r="CF35" i="77"/>
  <c r="BR35" i="77"/>
  <c r="P35" i="77"/>
  <c r="BK35" i="77"/>
  <c r="CE113" i="77"/>
  <c r="AN113" i="77"/>
  <c r="BQ113" i="77"/>
  <c r="BX113" i="77"/>
  <c r="O113" i="77"/>
  <c r="BJ113" i="77"/>
  <c r="AV113" i="77"/>
  <c r="X113" i="77"/>
  <c r="AF113" i="77"/>
  <c r="O177" i="47"/>
  <c r="AD177" i="47"/>
  <c r="AW177" i="47"/>
  <c r="W177" i="47"/>
  <c r="AW189" i="47"/>
  <c r="W189" i="47"/>
  <c r="O189" i="47"/>
  <c r="AD189" i="47"/>
  <c r="CE289" i="77"/>
  <c r="AN289" i="77"/>
  <c r="BQ289" i="77"/>
  <c r="BX289" i="77"/>
  <c r="O289" i="77"/>
  <c r="G77" i="77"/>
  <c r="G77" i="47"/>
  <c r="F65" i="77"/>
  <c r="F65" i="47"/>
  <c r="AL183" i="70"/>
  <c r="AR216" i="70"/>
  <c r="AL265" i="70"/>
  <c r="AK116" i="47"/>
  <c r="AL29" i="47"/>
  <c r="O116" i="47"/>
  <c r="W96" i="47"/>
  <c r="AL82" i="47"/>
  <c r="P97" i="70"/>
  <c r="O206" i="47"/>
  <c r="AK177" i="47"/>
  <c r="AW211" i="47"/>
  <c r="AR253" i="70"/>
  <c r="AL281" i="47"/>
  <c r="W184" i="47"/>
  <c r="O184" i="47"/>
  <c r="AK184" i="47"/>
  <c r="AW184" i="47"/>
  <c r="G163" i="77"/>
  <c r="G163" i="47"/>
  <c r="F134" i="77"/>
  <c r="F134" i="47"/>
  <c r="AD90" i="47"/>
  <c r="AW90" i="47"/>
  <c r="AK90" i="47"/>
  <c r="O90" i="47"/>
  <c r="F187" i="77"/>
  <c r="F187" i="47"/>
  <c r="G251" i="77"/>
  <c r="G251" i="47"/>
  <c r="AD252" i="47"/>
  <c r="O252" i="47"/>
  <c r="AW252" i="47"/>
  <c r="AX253" i="47"/>
  <c r="AR253" i="47"/>
  <c r="AL253" i="47"/>
  <c r="X253" i="47"/>
  <c r="F263" i="77"/>
  <c r="F263" i="47"/>
  <c r="P71" i="70"/>
  <c r="AX71" i="70"/>
  <c r="AL71" i="70"/>
  <c r="AR71" i="70"/>
  <c r="AX119" i="70"/>
  <c r="P119" i="70"/>
  <c r="AL196" i="70"/>
  <c r="P196" i="70"/>
  <c r="AR196" i="70"/>
  <c r="AX196" i="70"/>
  <c r="AX210" i="70"/>
  <c r="AR210" i="70"/>
  <c r="AL210" i="70"/>
  <c r="P210" i="70"/>
  <c r="AL224" i="70"/>
  <c r="AX224" i="70"/>
  <c r="AR224" i="70"/>
  <c r="G256" i="76"/>
  <c r="G256" i="70"/>
  <c r="G274" i="76"/>
  <c r="G274" i="70"/>
  <c r="G296" i="76"/>
  <c r="G296" i="70"/>
  <c r="AR136" i="70"/>
  <c r="P136" i="70"/>
  <c r="AL136" i="70"/>
  <c r="AX136" i="70"/>
  <c r="F206" i="76"/>
  <c r="F206" i="70"/>
  <c r="AK289" i="70"/>
  <c r="O289" i="70"/>
  <c r="O292" i="70"/>
  <c r="AK292" i="70"/>
  <c r="O305" i="70"/>
  <c r="AK305" i="70"/>
  <c r="G65" i="76"/>
  <c r="G65" i="70"/>
  <c r="F51" i="76"/>
  <c r="O51" i="76"/>
  <c r="F51" i="70"/>
  <c r="F86" i="76"/>
  <c r="AF86" i="76"/>
  <c r="F86" i="70"/>
  <c r="AK96" i="70"/>
  <c r="O96" i="70"/>
  <c r="G130" i="76"/>
  <c r="G130" i="70"/>
  <c r="F147" i="76"/>
  <c r="BX147" i="76"/>
  <c r="F147" i="70"/>
  <c r="G162" i="76"/>
  <c r="Y162" i="76"/>
  <c r="CC162" i="76"/>
  <c r="G162" i="70"/>
  <c r="O191" i="70"/>
  <c r="AK191" i="70"/>
  <c r="F249" i="76"/>
  <c r="AF249" i="76"/>
  <c r="F249" i="70"/>
  <c r="F271" i="76"/>
  <c r="F271" i="70"/>
  <c r="F284" i="76"/>
  <c r="F284" i="70"/>
  <c r="G75" i="76"/>
  <c r="G75" i="70"/>
  <c r="G229" i="76"/>
  <c r="G229" i="70"/>
  <c r="G243" i="76"/>
  <c r="G243" i="70"/>
  <c r="G291" i="76"/>
  <c r="G291" i="70"/>
  <c r="G56" i="76"/>
  <c r="AW56" i="76"/>
  <c r="G56" i="70"/>
  <c r="O118" i="70"/>
  <c r="AK118" i="70"/>
  <c r="AL182" i="70"/>
  <c r="AR182" i="70"/>
  <c r="AX182" i="70"/>
  <c r="O229" i="70"/>
  <c r="AK229" i="70"/>
  <c r="F243" i="76"/>
  <c r="F243" i="70"/>
  <c r="O250" i="70"/>
  <c r="AK250" i="70"/>
  <c r="O269" i="70"/>
  <c r="AK269" i="70"/>
  <c r="F306" i="76"/>
  <c r="AF306" i="76"/>
  <c r="F306" i="70"/>
  <c r="G157" i="76"/>
  <c r="G157" i="70"/>
  <c r="F24" i="76"/>
  <c r="X24" i="76"/>
  <c r="F87" i="76"/>
  <c r="F87" i="70"/>
  <c r="AK119" i="70"/>
  <c r="O119" i="70"/>
  <c r="F132" i="76"/>
  <c r="F132" i="70"/>
  <c r="F139" i="76"/>
  <c r="F139" i="70"/>
  <c r="F161" i="76"/>
  <c r="F161" i="70"/>
  <c r="G168" i="76"/>
  <c r="G168" i="70"/>
  <c r="AK180" i="70"/>
  <c r="O180" i="70"/>
  <c r="O211" i="70"/>
  <c r="AK211" i="70"/>
  <c r="G197" i="77"/>
  <c r="G197" i="47"/>
  <c r="G205" i="77"/>
  <c r="G205" i="47"/>
  <c r="AD26" i="47"/>
  <c r="AK26" i="47"/>
  <c r="W26" i="47"/>
  <c r="F78" i="77"/>
  <c r="F78" i="47"/>
  <c r="O158" i="47"/>
  <c r="AW158" i="47"/>
  <c r="AD158" i="47"/>
  <c r="W158" i="47"/>
  <c r="X28" i="77"/>
  <c r="AN28" i="77"/>
  <c r="BX28" i="77"/>
  <c r="CE28" i="77"/>
  <c r="O28" i="77"/>
  <c r="BJ28" i="77"/>
  <c r="AF28" i="77"/>
  <c r="AV28" i="77"/>
  <c r="BQ28" i="77"/>
  <c r="W72" i="47"/>
  <c r="AD72" i="47"/>
  <c r="X79" i="47"/>
  <c r="AL79" i="47"/>
  <c r="AE79" i="47"/>
  <c r="P79" i="47"/>
  <c r="AR79" i="47"/>
  <c r="AO143" i="77"/>
  <c r="BY143" i="77"/>
  <c r="CF143" i="77"/>
  <c r="BR143" i="77"/>
  <c r="P143" i="77"/>
  <c r="G172" i="77"/>
  <c r="G172" i="47"/>
  <c r="G182" i="77"/>
  <c r="G182" i="47"/>
  <c r="F228" i="77"/>
  <c r="F228" i="47"/>
  <c r="G266" i="77"/>
  <c r="G266" i="47"/>
  <c r="AD256" i="47"/>
  <c r="AK256" i="47"/>
  <c r="O256" i="47"/>
  <c r="AW40" i="47"/>
  <c r="AD40" i="47"/>
  <c r="O40" i="47"/>
  <c r="AK40" i="47"/>
  <c r="F244" i="77"/>
  <c r="F244" i="47"/>
  <c r="P254" i="47"/>
  <c r="AR254" i="47"/>
  <c r="AX254" i="47"/>
  <c r="X263" i="47"/>
  <c r="AL263" i="47"/>
  <c r="AR263" i="47"/>
  <c r="P263" i="47"/>
  <c r="G33" i="77"/>
  <c r="G33" i="47"/>
  <c r="G68" i="77"/>
  <c r="G68" i="47"/>
  <c r="X70" i="47"/>
  <c r="P70" i="47"/>
  <c r="AE70" i="47"/>
  <c r="AX70" i="47"/>
  <c r="O93" i="47"/>
  <c r="W93" i="47"/>
  <c r="AK93" i="47"/>
  <c r="AW93" i="47"/>
  <c r="AD93" i="47"/>
  <c r="F52" i="47"/>
  <c r="F52" i="77"/>
  <c r="F304" i="77"/>
  <c r="F304" i="47"/>
  <c r="F124" i="77"/>
  <c r="F124" i="47"/>
  <c r="W245" i="47"/>
  <c r="O245" i="47"/>
  <c r="X36" i="47"/>
  <c r="P36" i="47"/>
  <c r="AL36" i="47"/>
  <c r="CE41" i="77"/>
  <c r="AN41" i="77"/>
  <c r="BQ41" i="77"/>
  <c r="BX41" i="77"/>
  <c r="O41" i="77"/>
  <c r="BJ41" i="77"/>
  <c r="X41" i="77"/>
  <c r="AV41" i="77"/>
  <c r="AF41" i="77"/>
  <c r="AF43" i="77"/>
  <c r="CE43" i="77"/>
  <c r="AN43" i="77"/>
  <c r="BQ43" i="77"/>
  <c r="BX43" i="77"/>
  <c r="AV43" i="77"/>
  <c r="BJ43" i="77"/>
  <c r="O43" i="77"/>
  <c r="X43" i="77"/>
  <c r="G46" i="77"/>
  <c r="G46" i="47"/>
  <c r="AL140" i="47"/>
  <c r="AR140" i="47"/>
  <c r="P140" i="47"/>
  <c r="AX140" i="47"/>
  <c r="AW194" i="47"/>
  <c r="W194" i="47"/>
  <c r="O194" i="47"/>
  <c r="G184" i="77"/>
  <c r="G184" i="47"/>
  <c r="Y15" i="39"/>
  <c r="V15" i="39"/>
  <c r="F13" i="77"/>
  <c r="W15" i="39"/>
  <c r="F307" i="77"/>
  <c r="F307" i="47"/>
  <c r="F179" i="47"/>
  <c r="F179" i="77"/>
  <c r="O287" i="47"/>
  <c r="AD287" i="47"/>
  <c r="AN300" i="77"/>
  <c r="BX300" i="77"/>
  <c r="CE300" i="77"/>
  <c r="O300" i="77"/>
  <c r="BQ300" i="77"/>
  <c r="AO131" i="77"/>
  <c r="BY131" i="77"/>
  <c r="CF131" i="77"/>
  <c r="BR131" i="77"/>
  <c r="P131" i="77"/>
  <c r="AW131" i="77"/>
  <c r="BK131" i="77"/>
  <c r="AG131" i="77"/>
  <c r="Y131" i="77"/>
  <c r="BD131" i="77"/>
  <c r="G105" i="76"/>
  <c r="G105" i="70"/>
  <c r="P69" i="70"/>
  <c r="AR69" i="70"/>
  <c r="AX69" i="70"/>
  <c r="AF261" i="77"/>
  <c r="BK276" i="77"/>
  <c r="BD256" i="77"/>
  <c r="AG142" i="77"/>
  <c r="AV154" i="77"/>
  <c r="AG28" i="77"/>
  <c r="AW142" i="77"/>
  <c r="AV148" i="77"/>
  <c r="Y176" i="77"/>
  <c r="CC176" i="77"/>
  <c r="AW124" i="77"/>
  <c r="AO124" i="77"/>
  <c r="BY124" i="77"/>
  <c r="P124" i="77"/>
  <c r="CF124" i="77"/>
  <c r="BR124" i="77"/>
  <c r="BK124" i="77"/>
  <c r="Y124" i="77"/>
  <c r="CC124" i="77"/>
  <c r="AG124" i="77"/>
  <c r="BD124" i="77"/>
  <c r="F133" i="77"/>
  <c r="F175" i="77"/>
  <c r="P243" i="77"/>
  <c r="AN54" i="77"/>
  <c r="CE54" i="77"/>
  <c r="BX54" i="77"/>
  <c r="O54" i="77"/>
  <c r="BQ54" i="77"/>
  <c r="AV54" i="77"/>
  <c r="X54" i="77"/>
  <c r="AF54" i="77"/>
  <c r="BJ54" i="77"/>
  <c r="F64" i="47"/>
  <c r="AN184" i="77"/>
  <c r="BX184" i="77"/>
  <c r="O184" i="77"/>
  <c r="CE184" i="77"/>
  <c r="X184" i="77"/>
  <c r="AF184" i="77"/>
  <c r="BQ184" i="77"/>
  <c r="AN272" i="77"/>
  <c r="BX272" i="77"/>
  <c r="CE272" i="77"/>
  <c r="O272" i="77"/>
  <c r="G226" i="47"/>
  <c r="F82" i="47"/>
  <c r="G265" i="47"/>
  <c r="G309" i="47"/>
  <c r="F105" i="47"/>
  <c r="AN211" i="77"/>
  <c r="CE211" i="77"/>
  <c r="BQ211" i="77"/>
  <c r="BX211" i="77"/>
  <c r="BJ211" i="77"/>
  <c r="AV211" i="77"/>
  <c r="X211" i="77"/>
  <c r="F29" i="47"/>
  <c r="BK155" i="77"/>
  <c r="AO155" i="77"/>
  <c r="BY155" i="77"/>
  <c r="CF155" i="77"/>
  <c r="BR155" i="77"/>
  <c r="P155" i="77"/>
  <c r="BD155" i="77"/>
  <c r="Y155" i="77"/>
  <c r="CC155" i="77"/>
  <c r="AW155" i="77"/>
  <c r="AG155" i="77"/>
  <c r="G227" i="47"/>
  <c r="F286" i="47"/>
  <c r="BJ90" i="77"/>
  <c r="AN90" i="77"/>
  <c r="BX90" i="77"/>
  <c r="O90" i="77"/>
  <c r="CE90" i="77"/>
  <c r="BQ90" i="77"/>
  <c r="X90" i="77"/>
  <c r="AV90" i="77"/>
  <c r="AF90" i="77"/>
  <c r="AO211" i="77"/>
  <c r="CF211" i="77"/>
  <c r="BY211" i="77"/>
  <c r="BR211" i="77"/>
  <c r="P211" i="77"/>
  <c r="F233" i="47"/>
  <c r="F229" i="47"/>
  <c r="F210" i="47"/>
  <c r="AN251" i="77"/>
  <c r="CE251" i="77"/>
  <c r="BQ251" i="77"/>
  <c r="BX251" i="77"/>
  <c r="O251" i="77"/>
  <c r="BJ251" i="77"/>
  <c r="AV251" i="77"/>
  <c r="X251" i="77"/>
  <c r="X266" i="77"/>
  <c r="AN266" i="77"/>
  <c r="BX266" i="77"/>
  <c r="CE266" i="77"/>
  <c r="BQ266" i="77"/>
  <c r="O266" i="77"/>
  <c r="BJ266" i="77"/>
  <c r="AV266" i="77"/>
  <c r="G37" i="47"/>
  <c r="AO253" i="77"/>
  <c r="CF253" i="77"/>
  <c r="BR253" i="77"/>
  <c r="BY253" i="77"/>
  <c r="BK253" i="77"/>
  <c r="P253" i="77"/>
  <c r="AW253" i="77"/>
  <c r="AG253" i="77"/>
  <c r="BD253" i="77"/>
  <c r="F153" i="47"/>
  <c r="G157" i="47"/>
  <c r="F306" i="47"/>
  <c r="G23" i="70"/>
  <c r="G47" i="70"/>
  <c r="G63" i="70"/>
  <c r="G87" i="70"/>
  <c r="CF95" i="76"/>
  <c r="BK95" i="76"/>
  <c r="P95" i="76"/>
  <c r="BY95" i="76"/>
  <c r="BD95" i="76"/>
  <c r="AG95" i="76"/>
  <c r="AO95" i="76"/>
  <c r="Y95" i="76"/>
  <c r="CC95" i="76"/>
  <c r="BR95" i="76"/>
  <c r="G111" i="70"/>
  <c r="G143" i="70"/>
  <c r="G159" i="70"/>
  <c r="G188" i="70"/>
  <c r="G194" i="70"/>
  <c r="CF202" i="76"/>
  <c r="BK202" i="76"/>
  <c r="G208" i="70"/>
  <c r="BK210" i="76"/>
  <c r="CF210" i="76"/>
  <c r="BD210" i="76"/>
  <c r="G222" i="70"/>
  <c r="G234" i="70"/>
  <c r="G242" i="70"/>
  <c r="G248" i="70"/>
  <c r="G270" i="70"/>
  <c r="P278" i="76"/>
  <c r="BK278" i="76"/>
  <c r="G282" i="70"/>
  <c r="G288" i="70"/>
  <c r="G294" i="70"/>
  <c r="G300" i="70"/>
  <c r="G306" i="70"/>
  <c r="G46" i="70"/>
  <c r="F61" i="70"/>
  <c r="F67" i="70"/>
  <c r="F73" i="70"/>
  <c r="G78" i="70"/>
  <c r="CE88" i="76"/>
  <c r="AV88" i="76"/>
  <c r="AV90" i="76"/>
  <c r="CE90" i="76"/>
  <c r="F105" i="70"/>
  <c r="F108" i="70"/>
  <c r="G140" i="70"/>
  <c r="BQ140" i="76"/>
  <c r="AN140" i="76"/>
  <c r="CE140" i="76"/>
  <c r="AF140" i="76"/>
  <c r="O140" i="76"/>
  <c r="BX140" i="76"/>
  <c r="AV140" i="76"/>
  <c r="X140" i="76"/>
  <c r="G146" i="70"/>
  <c r="CE152" i="76"/>
  <c r="AF152" i="76"/>
  <c r="O152" i="76"/>
  <c r="BX152" i="76"/>
  <c r="X152" i="76"/>
  <c r="AV152" i="76"/>
  <c r="BQ152" i="76"/>
  <c r="AN152" i="76"/>
  <c r="F157" i="70"/>
  <c r="G164" i="70"/>
  <c r="F166" i="70"/>
  <c r="F169" i="70"/>
  <c r="AF185" i="76"/>
  <c r="BJ185" i="76"/>
  <c r="X185" i="76"/>
  <c r="CE188" i="76"/>
  <c r="AF188" i="76"/>
  <c r="O188" i="76"/>
  <c r="BQ188" i="76"/>
  <c r="AN188" i="76"/>
  <c r="AV188" i="76"/>
  <c r="BX188" i="76"/>
  <c r="X188" i="76"/>
  <c r="F212" i="70"/>
  <c r="F231" i="70"/>
  <c r="CE289" i="76"/>
  <c r="BJ289" i="76"/>
  <c r="X289" i="76"/>
  <c r="AN289" i="76"/>
  <c r="BQ289" i="76"/>
  <c r="O289" i="76"/>
  <c r="AV289" i="76"/>
  <c r="BX289" i="76"/>
  <c r="AF289" i="76"/>
  <c r="CE292" i="76"/>
  <c r="BJ292" i="76"/>
  <c r="O292" i="76"/>
  <c r="BQ292" i="76"/>
  <c r="AF292" i="76"/>
  <c r="AV292" i="76"/>
  <c r="X292" i="76"/>
  <c r="BX292" i="76"/>
  <c r="AN292" i="76"/>
  <c r="F302" i="70"/>
  <c r="F310" i="70"/>
  <c r="G89" i="70"/>
  <c r="CF97" i="76"/>
  <c r="BK97" i="76"/>
  <c r="Y97" i="76"/>
  <c r="CC97" i="76"/>
  <c r="BY97" i="76"/>
  <c r="BD97" i="76"/>
  <c r="P97" i="76"/>
  <c r="AG97" i="76"/>
  <c r="BR97" i="76"/>
  <c r="AO97" i="76"/>
  <c r="G129" i="70"/>
  <c r="AW137" i="76"/>
  <c r="AG137" i="76"/>
  <c r="Y137" i="76"/>
  <c r="CC137" i="76"/>
  <c r="G153" i="70"/>
  <c r="Y161" i="76"/>
  <c r="CC161" i="76"/>
  <c r="AG161" i="76"/>
  <c r="AW161" i="76"/>
  <c r="F20" i="70"/>
  <c r="G44" i="70"/>
  <c r="CE44" i="76"/>
  <c r="BJ44" i="76"/>
  <c r="AN44" i="76"/>
  <c r="O44" i="76"/>
  <c r="BX44" i="76"/>
  <c r="AV44" i="76"/>
  <c r="X44" i="76"/>
  <c r="BQ44" i="76"/>
  <c r="F55" i="70"/>
  <c r="F68" i="70"/>
  <c r="CF86" i="76"/>
  <c r="BK86" i="76"/>
  <c r="BY86" i="76"/>
  <c r="BD86" i="76"/>
  <c r="AO86" i="76"/>
  <c r="P86" i="76"/>
  <c r="AG86" i="76"/>
  <c r="BR86" i="76"/>
  <c r="Y86" i="76"/>
  <c r="CC86" i="76"/>
  <c r="AW86" i="76"/>
  <c r="G96" i="70"/>
  <c r="AV96" i="76"/>
  <c r="CE96" i="76"/>
  <c r="F106" i="70"/>
  <c r="F111" i="70"/>
  <c r="BX137" i="76"/>
  <c r="AN137" i="76"/>
  <c r="BJ137" i="76"/>
  <c r="G150" i="70"/>
  <c r="AF150" i="76"/>
  <c r="BJ150" i="76"/>
  <c r="AN150" i="76"/>
  <c r="G158" i="70"/>
  <c r="F160" i="70"/>
  <c r="G172" i="70"/>
  <c r="BX172" i="76"/>
  <c r="AV172" i="76"/>
  <c r="BQ172" i="76"/>
  <c r="AN172" i="76"/>
  <c r="AF172" i="76"/>
  <c r="O172" i="76"/>
  <c r="CE172" i="76"/>
  <c r="X172" i="76"/>
  <c r="F178" i="70"/>
  <c r="F181" i="70"/>
  <c r="F186" i="70"/>
  <c r="F194" i="70"/>
  <c r="F201" i="70"/>
  <c r="F209" i="70"/>
  <c r="F223" i="70"/>
  <c r="F232" i="70"/>
  <c r="AF242" i="76"/>
  <c r="O242" i="76"/>
  <c r="X242" i="76"/>
  <c r="CE252" i="76"/>
  <c r="X252" i="76"/>
  <c r="F261" i="70"/>
  <c r="BX274" i="76"/>
  <c r="BJ274" i="76"/>
  <c r="AF274" i="76"/>
  <c r="AV274" i="76"/>
  <c r="X274" i="76"/>
  <c r="CE274" i="76"/>
  <c r="AN274" i="76"/>
  <c r="O274" i="76"/>
  <c r="BQ274" i="76"/>
  <c r="F278" i="70"/>
  <c r="F286" i="70"/>
  <c r="F299" i="70"/>
  <c r="F308" i="70"/>
  <c r="BD99" i="76"/>
  <c r="Y99" i="76"/>
  <c r="CC99" i="76"/>
  <c r="P99" i="76"/>
  <c r="BR99" i="76"/>
  <c r="AW99" i="76"/>
  <c r="G115" i="70"/>
  <c r="G179" i="70"/>
  <c r="AW185" i="76"/>
  <c r="AG185" i="76"/>
  <c r="Y185" i="76"/>
  <c r="CC185" i="76"/>
  <c r="G189" i="70"/>
  <c r="BY193" i="76"/>
  <c r="BK193" i="76"/>
  <c r="CF193" i="76"/>
  <c r="G205" i="70"/>
  <c r="CF207" i="76"/>
  <c r="BK207" i="76"/>
  <c r="G215" i="70"/>
  <c r="G225" i="70"/>
  <c r="BK227" i="76"/>
  <c r="CF227" i="76"/>
  <c r="BD227" i="76"/>
  <c r="G233" i="70"/>
  <c r="CF235" i="76"/>
  <c r="BK235" i="76"/>
  <c r="BD235" i="76"/>
  <c r="G241" i="70"/>
  <c r="G247" i="70"/>
  <c r="G257" i="70"/>
  <c r="AW259" i="76"/>
  <c r="Y259" i="76"/>
  <c r="CC259" i="76"/>
  <c r="AG259" i="76"/>
  <c r="BK273" i="76"/>
  <c r="AW273" i="76"/>
  <c r="P273" i="76"/>
  <c r="G277" i="70"/>
  <c r="G287" i="70"/>
  <c r="G297" i="70"/>
  <c r="BY301" i="76"/>
  <c r="BD301" i="76"/>
  <c r="Y301" i="76"/>
  <c r="CC301" i="76"/>
  <c r="AW301" i="76"/>
  <c r="CF301" i="76"/>
  <c r="AO301" i="76"/>
  <c r="BK301" i="76"/>
  <c r="P301" i="76"/>
  <c r="BR301" i="76"/>
  <c r="AG301" i="76"/>
  <c r="G305" i="70"/>
  <c r="AW307" i="76"/>
  <c r="CF307" i="76"/>
  <c r="Y307" i="76"/>
  <c r="CC307" i="76"/>
  <c r="F17" i="70"/>
  <c r="O17" i="70"/>
  <c r="F47" i="70"/>
  <c r="BQ49" i="76"/>
  <c r="X49" i="76"/>
  <c r="CE49" i="76"/>
  <c r="BJ49" i="76"/>
  <c r="O49" i="76"/>
  <c r="BX49" i="76"/>
  <c r="AV49" i="76"/>
  <c r="L49" i="76"/>
  <c r="AK49" i="76"/>
  <c r="AN49" i="76"/>
  <c r="G58" i="70"/>
  <c r="F60" i="70"/>
  <c r="G66" i="70"/>
  <c r="F81" i="70"/>
  <c r="F89" i="70"/>
  <c r="F94" i="70"/>
  <c r="F99" i="70"/>
  <c r="F102" i="70"/>
  <c r="G112" i="70"/>
  <c r="BJ112" i="76"/>
  <c r="BX112" i="76"/>
  <c r="G118" i="70"/>
  <c r="AN118" i="76"/>
  <c r="BQ118" i="76"/>
  <c r="BX121" i="76"/>
  <c r="AN121" i="76"/>
  <c r="X121" i="76"/>
  <c r="O121" i="76"/>
  <c r="BQ121" i="76"/>
  <c r="AF121" i="76"/>
  <c r="AV121" i="76"/>
  <c r="G138" i="70"/>
  <c r="BQ141" i="76"/>
  <c r="O141" i="76"/>
  <c r="BJ141" i="76"/>
  <c r="AF141" i="76"/>
  <c r="BX141" i="76"/>
  <c r="AN141" i="76"/>
  <c r="X141" i="76"/>
  <c r="X144" i="76"/>
  <c r="BQ144" i="76"/>
  <c r="AN144" i="76"/>
  <c r="CE144" i="76"/>
  <c r="AF144" i="76"/>
  <c r="O144" i="76"/>
  <c r="AV144" i="76"/>
  <c r="BX144" i="76"/>
  <c r="F148" i="70"/>
  <c r="F151" i="70"/>
  <c r="BX153" i="76"/>
  <c r="BJ153" i="76"/>
  <c r="F156" i="70"/>
  <c r="X192" i="76"/>
  <c r="BX192" i="76"/>
  <c r="BQ192" i="76"/>
  <c r="AN192" i="76"/>
  <c r="O192" i="76"/>
  <c r="CE192" i="76"/>
  <c r="AV192" i="76"/>
  <c r="AF192" i="76"/>
  <c r="AV214" i="76"/>
  <c r="BQ214" i="76"/>
  <c r="AN214" i="76"/>
  <c r="AF214" i="76"/>
  <c r="BX214" i="76"/>
  <c r="X214" i="76"/>
  <c r="O214" i="76"/>
  <c r="CE214" i="76"/>
  <c r="BJ214" i="76"/>
  <c r="BX221" i="76"/>
  <c r="O221" i="76"/>
  <c r="AV221" i="76"/>
  <c r="BJ221" i="76"/>
  <c r="CE221" i="76"/>
  <c r="AN221" i="76"/>
  <c r="AF221" i="76"/>
  <c r="BQ221" i="76"/>
  <c r="X221" i="76"/>
  <c r="F224" i="70"/>
  <c r="AV229" i="76"/>
  <c r="BQ229" i="76"/>
  <c r="AN229" i="76"/>
  <c r="AF229" i="76"/>
  <c r="O229" i="76"/>
  <c r="BJ229" i="76"/>
  <c r="CE229" i="76"/>
  <c r="X229" i="76"/>
  <c r="BX229" i="76"/>
  <c r="AV237" i="76"/>
  <c r="BQ237" i="76"/>
  <c r="AN237" i="76"/>
  <c r="AF237" i="76"/>
  <c r="CE237" i="76"/>
  <c r="BX237" i="76"/>
  <c r="X237" i="76"/>
  <c r="BJ237" i="76"/>
  <c r="O237" i="76"/>
  <c r="X240" i="76"/>
  <c r="BJ240" i="76"/>
  <c r="AF240" i="76"/>
  <c r="F245" i="70"/>
  <c r="F287" i="70"/>
  <c r="G45" i="70"/>
  <c r="AW53" i="76"/>
  <c r="CF53" i="76"/>
  <c r="Y149" i="76"/>
  <c r="CC149" i="76"/>
  <c r="AW149" i="76"/>
  <c r="AG149" i="76"/>
  <c r="G165" i="70"/>
  <c r="Y173" i="76"/>
  <c r="CC173" i="76"/>
  <c r="AW173" i="76"/>
  <c r="AG173" i="76"/>
  <c r="G48" i="70"/>
  <c r="CE48" i="76"/>
  <c r="BJ48" i="76"/>
  <c r="AN48" i="76"/>
  <c r="O48" i="76"/>
  <c r="BX48" i="76"/>
  <c r="X48" i="76"/>
  <c r="AV48" i="76"/>
  <c r="BQ48" i="76"/>
  <c r="G52" i="70"/>
  <c r="F54" i="70"/>
  <c r="F63" i="70"/>
  <c r="F70" i="70"/>
  <c r="G82" i="70"/>
  <c r="G92" i="70"/>
  <c r="CE92" i="76"/>
  <c r="AV92" i="76"/>
  <c r="F97" i="70"/>
  <c r="AV100" i="76"/>
  <c r="BX100" i="76"/>
  <c r="G116" i="70"/>
  <c r="BX116" i="76"/>
  <c r="CE116" i="76"/>
  <c r="F165" i="70"/>
  <c r="F173" i="70"/>
  <c r="F176" i="70"/>
  <c r="AV193" i="76"/>
  <c r="AN193" i="76"/>
  <c r="BX193" i="76"/>
  <c r="BX197" i="76"/>
  <c r="AV197" i="76"/>
  <c r="AF197" i="76"/>
  <c r="AN197" i="76"/>
  <c r="BJ197" i="76"/>
  <c r="CE197" i="76"/>
  <c r="X197" i="76"/>
  <c r="O197" i="76"/>
  <c r="BQ197" i="76"/>
  <c r="F200" i="70"/>
  <c r="BQ205" i="76"/>
  <c r="X205" i="76"/>
  <c r="CE205" i="76"/>
  <c r="BJ205" i="76"/>
  <c r="O205" i="76"/>
  <c r="AN205" i="76"/>
  <c r="BX205" i="76"/>
  <c r="AF205" i="76"/>
  <c r="AV205" i="76"/>
  <c r="F208" i="70"/>
  <c r="F222" i="70"/>
  <c r="F230" i="70"/>
  <c r="AV233" i="76"/>
  <c r="BQ233" i="76"/>
  <c r="AN233" i="76"/>
  <c r="AF233" i="76"/>
  <c r="BX233" i="76"/>
  <c r="X233" i="76"/>
  <c r="O233" i="76"/>
  <c r="BJ233" i="76"/>
  <c r="CE233" i="76"/>
  <c r="F238" i="70"/>
  <c r="BQ254" i="76"/>
  <c r="X254" i="76"/>
  <c r="AV254" i="76"/>
  <c r="AN254" i="76"/>
  <c r="O254" i="76"/>
  <c r="AF254" i="76"/>
  <c r="BX254" i="76"/>
  <c r="F263" i="70"/>
  <c r="F273" i="70"/>
  <c r="F298" i="70"/>
  <c r="CE301" i="76"/>
  <c r="X301" i="76"/>
  <c r="AV301" i="76"/>
  <c r="F304" i="70"/>
  <c r="CE63" i="77"/>
  <c r="AN63" i="77"/>
  <c r="BX63" i="77"/>
  <c r="BQ63" i="77"/>
  <c r="O63" i="77"/>
  <c r="AV63" i="77"/>
  <c r="AN26" i="77"/>
  <c r="CE26" i="77"/>
  <c r="BX26" i="77"/>
  <c r="O26" i="77"/>
  <c r="BQ26" i="77"/>
  <c r="X26" i="77"/>
  <c r="AF26" i="77"/>
  <c r="BJ26" i="77"/>
  <c r="F38" i="47"/>
  <c r="F50" i="47"/>
  <c r="AN126" i="77"/>
  <c r="CE126" i="77"/>
  <c r="BX126" i="77"/>
  <c r="O126" i="77"/>
  <c r="BQ126" i="77"/>
  <c r="AF126" i="77"/>
  <c r="AV126" i="77"/>
  <c r="BJ126" i="77"/>
  <c r="X126" i="77"/>
  <c r="F138" i="47"/>
  <c r="AN158" i="77"/>
  <c r="BX158" i="77"/>
  <c r="O158" i="77"/>
  <c r="CE158" i="77"/>
  <c r="BQ158" i="77"/>
  <c r="BJ158" i="77"/>
  <c r="AV158" i="77"/>
  <c r="X158" i="77"/>
  <c r="AF158" i="77"/>
  <c r="AN162" i="77"/>
  <c r="BX162" i="77"/>
  <c r="O162" i="77"/>
  <c r="BQ162" i="77"/>
  <c r="X162" i="77"/>
  <c r="AV162" i="77"/>
  <c r="BJ162" i="77"/>
  <c r="AF162" i="77"/>
  <c r="CE162" i="77"/>
  <c r="AN206" i="77"/>
  <c r="BX206" i="77"/>
  <c r="O206" i="77"/>
  <c r="CE206" i="77"/>
  <c r="BQ206" i="77"/>
  <c r="AV206" i="77"/>
  <c r="AN218" i="77"/>
  <c r="BX218" i="77"/>
  <c r="BQ218" i="77"/>
  <c r="O218" i="77"/>
  <c r="CE218" i="77"/>
  <c r="AF218" i="77"/>
  <c r="BJ218" i="77"/>
  <c r="AV218" i="77"/>
  <c r="X218" i="77"/>
  <c r="AN44" i="77"/>
  <c r="BX44" i="77"/>
  <c r="CE44" i="77"/>
  <c r="O44" i="77"/>
  <c r="X44" i="77"/>
  <c r="AV44" i="77"/>
  <c r="AF44" i="77"/>
  <c r="BQ44" i="77"/>
  <c r="AO63" i="77"/>
  <c r="BY63" i="77"/>
  <c r="CF63" i="77"/>
  <c r="BR63" i="77"/>
  <c r="P63" i="77"/>
  <c r="AW63" i="77"/>
  <c r="AG63" i="77"/>
  <c r="Y63" i="77"/>
  <c r="CC63" i="77"/>
  <c r="BD63" i="77"/>
  <c r="BK63" i="77"/>
  <c r="BD64" i="77"/>
  <c r="CF64" i="77"/>
  <c r="AO64" i="77"/>
  <c r="BY64" i="77"/>
  <c r="P64" i="77"/>
  <c r="BR64" i="77"/>
  <c r="AG64" i="77"/>
  <c r="AW64" i="77"/>
  <c r="BK64" i="77"/>
  <c r="AN72" i="77"/>
  <c r="BX72" i="77"/>
  <c r="CE72" i="77"/>
  <c r="O72" i="77"/>
  <c r="BJ72" i="77"/>
  <c r="X72" i="77"/>
  <c r="AF72" i="77"/>
  <c r="BQ72" i="77"/>
  <c r="AV72" i="77"/>
  <c r="AW79" i="77"/>
  <c r="AO79" i="77"/>
  <c r="BY79" i="77"/>
  <c r="CF79" i="77"/>
  <c r="BR79" i="77"/>
  <c r="P79" i="77"/>
  <c r="AG79" i="77"/>
  <c r="BD79" i="77"/>
  <c r="BK79" i="77"/>
  <c r="AN80" i="77"/>
  <c r="CE80" i="77"/>
  <c r="BX80" i="77"/>
  <c r="O80" i="77"/>
  <c r="BJ80" i="77"/>
  <c r="AV80" i="77"/>
  <c r="AF80" i="77"/>
  <c r="AO112" i="77"/>
  <c r="CF112" i="77"/>
  <c r="BY112" i="77"/>
  <c r="P112" i="77"/>
  <c r="BR112" i="77"/>
  <c r="BK112" i="77"/>
  <c r="Y112" i="77"/>
  <c r="CC112" i="77"/>
  <c r="BD112" i="77"/>
  <c r="AG112" i="77"/>
  <c r="AW112" i="77"/>
  <c r="G201" i="77"/>
  <c r="G201" i="47"/>
  <c r="F236" i="77"/>
  <c r="F236" i="47"/>
  <c r="BK246" i="77"/>
  <c r="AO246" i="77"/>
  <c r="CF246" i="77"/>
  <c r="BY246" i="77"/>
  <c r="P246" i="77"/>
  <c r="Y246" i="77"/>
  <c r="CC246" i="77"/>
  <c r="BD246" i="77"/>
  <c r="BR246" i="77"/>
  <c r="AG246" i="77"/>
  <c r="F104" i="77"/>
  <c r="F104" i="47"/>
  <c r="AN256" i="77"/>
  <c r="BX256" i="77"/>
  <c r="CE256" i="77"/>
  <c r="O256" i="77"/>
  <c r="AV256" i="77"/>
  <c r="BJ256" i="77"/>
  <c r="AF256" i="77"/>
  <c r="AN40" i="77"/>
  <c r="BX40" i="77"/>
  <c r="CE40" i="77"/>
  <c r="O40" i="77"/>
  <c r="X40" i="77"/>
  <c r="BJ40" i="77"/>
  <c r="AV40" i="77"/>
  <c r="BQ40" i="77"/>
  <c r="L40" i="77"/>
  <c r="AK40" i="77"/>
  <c r="AF40" i="77"/>
  <c r="AN92" i="77"/>
  <c r="BX92" i="77"/>
  <c r="CE92" i="77"/>
  <c r="O92" i="77"/>
  <c r="X92" i="77"/>
  <c r="BJ92" i="77"/>
  <c r="AF92" i="77"/>
  <c r="BQ92" i="77"/>
  <c r="AV92" i="77"/>
  <c r="CE99" i="77"/>
  <c r="AN99" i="77"/>
  <c r="BQ99" i="77"/>
  <c r="BX99" i="77"/>
  <c r="AV99" i="77"/>
  <c r="AF99" i="77"/>
  <c r="BJ99" i="77"/>
  <c r="X99" i="77"/>
  <c r="AO100" i="77"/>
  <c r="BY100" i="77"/>
  <c r="CF100" i="77"/>
  <c r="P100" i="77"/>
  <c r="BR100" i="77"/>
  <c r="AG100" i="77"/>
  <c r="Y100" i="77"/>
  <c r="CC100" i="77"/>
  <c r="AW100" i="77"/>
  <c r="BK100" i="77"/>
  <c r="BD100" i="77"/>
  <c r="AO108" i="77"/>
  <c r="BY108" i="77"/>
  <c r="CF108" i="77"/>
  <c r="P108" i="77"/>
  <c r="BR108" i="77"/>
  <c r="AW108" i="77"/>
  <c r="BD108" i="77"/>
  <c r="AG108" i="77"/>
  <c r="BK108" i="77"/>
  <c r="AN147" i="77"/>
  <c r="CE147" i="77"/>
  <c r="BQ147" i="77"/>
  <c r="BX147" i="77"/>
  <c r="BJ147" i="77"/>
  <c r="AV147" i="77"/>
  <c r="X147" i="77"/>
  <c r="AO154" i="77"/>
  <c r="CF154" i="77"/>
  <c r="BY154" i="77"/>
  <c r="P154" i="77"/>
  <c r="AW154" i="77"/>
  <c r="BR154" i="77"/>
  <c r="Y154" i="77"/>
  <c r="CC154" i="77"/>
  <c r="AG154" i="77"/>
  <c r="BD154" i="77"/>
  <c r="CE221" i="77"/>
  <c r="AN221" i="77"/>
  <c r="BQ221" i="77"/>
  <c r="BX221" i="77"/>
  <c r="O221" i="77"/>
  <c r="BJ221" i="77"/>
  <c r="AF221" i="77"/>
  <c r="AV221" i="77"/>
  <c r="Y224" i="77"/>
  <c r="CC224" i="77"/>
  <c r="AO224" i="77"/>
  <c r="CF224" i="77"/>
  <c r="BY224" i="77"/>
  <c r="P224" i="77"/>
  <c r="BR224" i="77"/>
  <c r="AW224" i="77"/>
  <c r="BK224" i="77"/>
  <c r="G249" i="77"/>
  <c r="G249" i="47"/>
  <c r="AO254" i="77"/>
  <c r="CF254" i="77"/>
  <c r="BY254" i="77"/>
  <c r="P254" i="77"/>
  <c r="Y254" i="77"/>
  <c r="CC254" i="77"/>
  <c r="BR254" i="77"/>
  <c r="BK254" i="77"/>
  <c r="BD254" i="77"/>
  <c r="AW254" i="77"/>
  <c r="BK263" i="77"/>
  <c r="AO263" i="77"/>
  <c r="CF263" i="77"/>
  <c r="BY263" i="77"/>
  <c r="BR263" i="77"/>
  <c r="P263" i="77"/>
  <c r="Y263" i="77"/>
  <c r="CC263" i="77"/>
  <c r="BD263" i="77"/>
  <c r="AO281" i="77"/>
  <c r="CF281" i="77"/>
  <c r="BR281" i="77"/>
  <c r="BY281" i="77"/>
  <c r="P281" i="77"/>
  <c r="G61" i="77"/>
  <c r="G61" i="47"/>
  <c r="G62" i="77"/>
  <c r="G62" i="47"/>
  <c r="F68" i="47"/>
  <c r="F68" i="77"/>
  <c r="AO82" i="77"/>
  <c r="CF82" i="77"/>
  <c r="BY82" i="77"/>
  <c r="P82" i="77"/>
  <c r="BK82" i="77"/>
  <c r="BR82" i="77"/>
  <c r="Y82" i="77"/>
  <c r="CC82" i="77"/>
  <c r="AG82" i="77"/>
  <c r="AW82" i="77"/>
  <c r="BD82" i="77"/>
  <c r="F128" i="77"/>
  <c r="F128" i="47"/>
  <c r="G149" i="77"/>
  <c r="G149" i="47"/>
  <c r="G152" i="77"/>
  <c r="G152" i="47"/>
  <c r="F168" i="77"/>
  <c r="F168" i="47"/>
  <c r="G173" i="77"/>
  <c r="G173" i="47"/>
  <c r="F216" i="77"/>
  <c r="F216" i="47"/>
  <c r="G231" i="77"/>
  <c r="G231" i="47"/>
  <c r="G238" i="77"/>
  <c r="G238" i="47"/>
  <c r="G269" i="77"/>
  <c r="G269" i="47"/>
  <c r="G300" i="77"/>
  <c r="G300" i="47"/>
  <c r="AO29" i="77"/>
  <c r="BY29" i="77"/>
  <c r="CF29" i="77"/>
  <c r="BR29" i="77"/>
  <c r="P29" i="77"/>
  <c r="F48" i="47"/>
  <c r="F48" i="77"/>
  <c r="X116" i="77"/>
  <c r="AN116" i="77"/>
  <c r="BX116" i="77"/>
  <c r="CE116" i="77"/>
  <c r="O116" i="77"/>
  <c r="AF116" i="77"/>
  <c r="BQ116" i="77"/>
  <c r="AV116" i="77"/>
  <c r="BJ116" i="77"/>
  <c r="G118" i="77"/>
  <c r="G118" i="47"/>
  <c r="G120" i="77"/>
  <c r="G120" i="47"/>
  <c r="G139" i="77"/>
  <c r="G139" i="47"/>
  <c r="G166" i="77"/>
  <c r="G166" i="47"/>
  <c r="G237" i="77"/>
  <c r="G237" i="47"/>
  <c r="F265" i="77"/>
  <c r="F265" i="47"/>
  <c r="Y274" i="77"/>
  <c r="CC274" i="77"/>
  <c r="AO274" i="77"/>
  <c r="CF274" i="77"/>
  <c r="BY274" i="77"/>
  <c r="P274" i="77"/>
  <c r="BR274" i="77"/>
  <c r="AG274" i="77"/>
  <c r="AW274" i="77"/>
  <c r="BK274" i="77"/>
  <c r="G289" i="77"/>
  <c r="G289" i="47"/>
  <c r="G290" i="77"/>
  <c r="G290" i="47"/>
  <c r="CF298" i="77"/>
  <c r="BY298" i="77"/>
  <c r="AO298" i="77"/>
  <c r="P298" i="77"/>
  <c r="BR298" i="77"/>
  <c r="BK298" i="77"/>
  <c r="Y298" i="77"/>
  <c r="CC298" i="77"/>
  <c r="AG298" i="77"/>
  <c r="G136" i="77"/>
  <c r="G136" i="47"/>
  <c r="G198" i="77"/>
  <c r="G198" i="47"/>
  <c r="G210" i="77"/>
  <c r="G210" i="47"/>
  <c r="G232" i="77"/>
  <c r="G232" i="47"/>
  <c r="AO268" i="77"/>
  <c r="CF268" i="77"/>
  <c r="BY268" i="77"/>
  <c r="P268" i="77"/>
  <c r="BR268" i="77"/>
  <c r="BD268" i="77"/>
  <c r="BK268" i="77"/>
  <c r="Y268" i="77"/>
  <c r="CC268" i="77"/>
  <c r="AW268" i="77"/>
  <c r="CF282" i="77"/>
  <c r="BY282" i="77"/>
  <c r="AO282" i="77"/>
  <c r="P282" i="77"/>
  <c r="BR282" i="77"/>
  <c r="Y282" i="77"/>
  <c r="CC282" i="77"/>
  <c r="BD282" i="77"/>
  <c r="AW282" i="77"/>
  <c r="BK282" i="77"/>
  <c r="G303" i="77"/>
  <c r="G303" i="47"/>
  <c r="G31" i="77"/>
  <c r="G31" i="47"/>
  <c r="G135" i="77"/>
  <c r="G135" i="47"/>
  <c r="G235" i="77"/>
  <c r="G235" i="47"/>
  <c r="G119" i="77"/>
  <c r="G119" i="47"/>
  <c r="AO150" i="77"/>
  <c r="CF150" i="77"/>
  <c r="BY150" i="77"/>
  <c r="P150" i="77"/>
  <c r="Y150" i="77"/>
  <c r="CC150" i="77"/>
  <c r="BR150" i="77"/>
  <c r="AW150" i="77"/>
  <c r="BD150" i="77"/>
  <c r="F267" i="47"/>
  <c r="F267" i="77"/>
  <c r="F271" i="77"/>
  <c r="F271" i="47"/>
  <c r="G292" i="77"/>
  <c r="G292" i="47"/>
  <c r="F219" i="77"/>
  <c r="F219" i="47"/>
  <c r="AN240" i="77"/>
  <c r="BX240" i="77"/>
  <c r="CE240" i="77"/>
  <c r="AV240" i="77"/>
  <c r="O240" i="77"/>
  <c r="X240" i="77"/>
  <c r="BJ240" i="77"/>
  <c r="AF240" i="77"/>
  <c r="F242" i="77"/>
  <c r="F242" i="47"/>
  <c r="F301" i="77"/>
  <c r="F301" i="47"/>
  <c r="F117" i="77"/>
  <c r="F117" i="47"/>
  <c r="CE189" i="77"/>
  <c r="AN189" i="77"/>
  <c r="BQ189" i="77"/>
  <c r="BX189" i="77"/>
  <c r="O189" i="77"/>
  <c r="X189" i="77"/>
  <c r="BJ189" i="77"/>
  <c r="AV189" i="77"/>
  <c r="X273" i="77"/>
  <c r="AN273" i="77"/>
  <c r="CE273" i="77"/>
  <c r="BQ273" i="77"/>
  <c r="BX273" i="77"/>
  <c r="O273" i="77"/>
  <c r="AF273" i="77"/>
  <c r="BJ273" i="77"/>
  <c r="F171" i="77"/>
  <c r="F171" i="47"/>
  <c r="F279" i="77"/>
  <c r="F279" i="47"/>
  <c r="F215" i="77"/>
  <c r="F215" i="47"/>
  <c r="AN145" i="77"/>
  <c r="CE145" i="77"/>
  <c r="BQ145" i="77"/>
  <c r="BX145" i="77"/>
  <c r="O145" i="77"/>
  <c r="X145" i="77"/>
  <c r="AV145" i="77"/>
  <c r="G141" i="77"/>
  <c r="G141" i="47"/>
  <c r="CE137" i="77"/>
  <c r="AN137" i="77"/>
  <c r="BQ137" i="77"/>
  <c r="BX137" i="77"/>
  <c r="O137" i="77"/>
  <c r="X137" i="77"/>
  <c r="AF137" i="77"/>
  <c r="BJ137" i="77"/>
  <c r="AV137" i="77"/>
  <c r="F98" i="77"/>
  <c r="F98" i="47"/>
  <c r="G249" i="76"/>
  <c r="G249" i="70"/>
  <c r="G93" i="76"/>
  <c r="G93" i="70"/>
  <c r="G73" i="76"/>
  <c r="G73" i="70"/>
  <c r="AF266" i="77"/>
  <c r="AG282" i="77"/>
  <c r="AF251" i="77"/>
  <c r="AW246" i="77"/>
  <c r="AG224" i="77"/>
  <c r="AF147" i="77"/>
  <c r="Y64" i="77"/>
  <c r="BJ145" i="77"/>
  <c r="BJ44" i="77"/>
  <c r="CE207" i="77"/>
  <c r="BQ207" i="77"/>
  <c r="AN207" i="77"/>
  <c r="BX207" i="77"/>
  <c r="X207" i="77"/>
  <c r="AF207" i="77"/>
  <c r="O207" i="77"/>
  <c r="BJ207" i="77"/>
  <c r="BQ272" i="77"/>
  <c r="BQ80" i="77"/>
  <c r="AO226" i="77"/>
  <c r="CF226" i="77"/>
  <c r="BY226" i="77"/>
  <c r="P226" i="77"/>
  <c r="BR226" i="77"/>
  <c r="AG226" i="77"/>
  <c r="Y226" i="77"/>
  <c r="CC226" i="77"/>
  <c r="BD226" i="77"/>
  <c r="AV82" i="77"/>
  <c r="AN82" i="77"/>
  <c r="BX82" i="77"/>
  <c r="O82" i="77"/>
  <c r="CE82" i="77"/>
  <c r="BQ82" i="77"/>
  <c r="X82" i="77"/>
  <c r="AF82" i="77"/>
  <c r="AO265" i="77"/>
  <c r="CF265" i="77"/>
  <c r="BR265" i="77"/>
  <c r="BY265" i="77"/>
  <c r="P265" i="77"/>
  <c r="AW265" i="77"/>
  <c r="AG265" i="77"/>
  <c r="M265" i="77"/>
  <c r="BD265" i="77"/>
  <c r="BK265" i="77"/>
  <c r="Y265" i="77"/>
  <c r="CC265" i="77"/>
  <c r="BK309" i="77"/>
  <c r="AO309" i="77"/>
  <c r="CF309" i="77"/>
  <c r="BR309" i="77"/>
  <c r="BY309" i="77"/>
  <c r="AG309" i="77"/>
  <c r="P309" i="77"/>
  <c r="AW309" i="77"/>
  <c r="CE105" i="77"/>
  <c r="AN105" i="77"/>
  <c r="BQ105" i="77"/>
  <c r="BX105" i="77"/>
  <c r="O105" i="77"/>
  <c r="AV105" i="77"/>
  <c r="X105" i="77"/>
  <c r="AF105" i="77"/>
  <c r="BJ29" i="77"/>
  <c r="CE29" i="77"/>
  <c r="AN29" i="77"/>
  <c r="BQ29" i="77"/>
  <c r="O29" i="77"/>
  <c r="X29" i="77"/>
  <c r="BX29" i="77"/>
  <c r="AV29" i="77"/>
  <c r="AF29" i="77"/>
  <c r="AO227" i="77"/>
  <c r="CF227" i="77"/>
  <c r="BY227" i="77"/>
  <c r="BR227" i="77"/>
  <c r="BK227" i="77"/>
  <c r="AW227" i="77"/>
  <c r="P227" i="77"/>
  <c r="AG227" i="77"/>
  <c r="Y227" i="77"/>
  <c r="CC227" i="77"/>
  <c r="AN286" i="77"/>
  <c r="BX286" i="77"/>
  <c r="CE286" i="77"/>
  <c r="BQ286" i="77"/>
  <c r="BJ286" i="77"/>
  <c r="X286" i="77"/>
  <c r="AV286" i="77"/>
  <c r="AF286" i="77"/>
  <c r="CE229" i="77"/>
  <c r="AN229" i="77"/>
  <c r="BQ229" i="77"/>
  <c r="BX229" i="77"/>
  <c r="O229" i="77"/>
  <c r="BJ229" i="77"/>
  <c r="AV229" i="77"/>
  <c r="X229" i="77"/>
  <c r="AF229" i="77"/>
  <c r="AN210" i="77"/>
  <c r="BX210" i="77"/>
  <c r="O210" i="77"/>
  <c r="AF210" i="77"/>
  <c r="CE210" i="77"/>
  <c r="BQ210" i="77"/>
  <c r="X210" i="77"/>
  <c r="AV210" i="77"/>
  <c r="BJ210" i="77"/>
  <c r="AO37" i="77"/>
  <c r="BY37" i="77"/>
  <c r="BR37" i="77"/>
  <c r="CF37" i="77"/>
  <c r="P37" i="77"/>
  <c r="BD37" i="77"/>
  <c r="AN153" i="77"/>
  <c r="CE153" i="77"/>
  <c r="BQ153" i="77"/>
  <c r="BX153" i="77"/>
  <c r="O153" i="77"/>
  <c r="BJ153" i="77"/>
  <c r="X153" i="77"/>
  <c r="AF153" i="77"/>
  <c r="AO157" i="77"/>
  <c r="BY157" i="77"/>
  <c r="CF157" i="77"/>
  <c r="BR157" i="77"/>
  <c r="BD157" i="77"/>
  <c r="P157" i="77"/>
  <c r="AG157" i="77"/>
  <c r="AW157" i="77"/>
  <c r="BK157" i="77"/>
  <c r="AN306" i="77"/>
  <c r="BX306" i="77"/>
  <c r="CE306" i="77"/>
  <c r="BQ306" i="77"/>
  <c r="O306" i="77"/>
  <c r="BJ306" i="77"/>
  <c r="AV306" i="77"/>
  <c r="AF306" i="77"/>
  <c r="AW47" i="76"/>
  <c r="CF47" i="76"/>
  <c r="CF63" i="76"/>
  <c r="BK63" i="76"/>
  <c r="AW63" i="76"/>
  <c r="AG63" i="76"/>
  <c r="BY63" i="76"/>
  <c r="AO63" i="76"/>
  <c r="BD63" i="76"/>
  <c r="Y63" i="76"/>
  <c r="CC63" i="76"/>
  <c r="BR63" i="76"/>
  <c r="P63" i="76"/>
  <c r="CF78" i="76"/>
  <c r="BK78" i="76"/>
  <c r="BY78" i="76"/>
  <c r="BD78" i="76"/>
  <c r="AO78" i="76"/>
  <c r="P78" i="76"/>
  <c r="AG78" i="76"/>
  <c r="AW78" i="76"/>
  <c r="BR78" i="76"/>
  <c r="Y78" i="76"/>
  <c r="CC78" i="76"/>
  <c r="BQ157" i="76"/>
  <c r="BJ157" i="76"/>
  <c r="AF157" i="76"/>
  <c r="BX157" i="76"/>
  <c r="X157" i="76"/>
  <c r="AN157" i="76"/>
  <c r="O157" i="76"/>
  <c r="AV302" i="76"/>
  <c r="X302" i="76"/>
  <c r="CE302" i="76"/>
  <c r="CF89" i="76"/>
  <c r="BK89" i="76"/>
  <c r="AO89" i="76"/>
  <c r="BY89" i="76"/>
  <c r="BD89" i="76"/>
  <c r="Y89" i="76"/>
  <c r="CC89" i="76"/>
  <c r="BR89" i="76"/>
  <c r="AG89" i="76"/>
  <c r="AW89" i="76"/>
  <c r="P89" i="76"/>
  <c r="Y129" i="76"/>
  <c r="CC129" i="76"/>
  <c r="AW129" i="76"/>
  <c r="AG129" i="76"/>
  <c r="AW153" i="76"/>
  <c r="AG153" i="76"/>
  <c r="Y153" i="76"/>
  <c r="CC153" i="76"/>
  <c r="BX160" i="76"/>
  <c r="AV160" i="76"/>
  <c r="CE160" i="76"/>
  <c r="X160" i="76"/>
  <c r="BQ160" i="76"/>
  <c r="AN160" i="76"/>
  <c r="O160" i="76"/>
  <c r="AF160" i="76"/>
  <c r="BJ181" i="76"/>
  <c r="AF181" i="76"/>
  <c r="X181" i="76"/>
  <c r="BX194" i="76"/>
  <c r="BJ194" i="76"/>
  <c r="X194" i="76"/>
  <c r="O194" i="76"/>
  <c r="CE194" i="76"/>
  <c r="AV194" i="76"/>
  <c r="AF194" i="76"/>
  <c r="AN194" i="76"/>
  <c r="BQ194" i="76"/>
  <c r="AN201" i="76"/>
  <c r="BQ201" i="76"/>
  <c r="X201" i="76"/>
  <c r="AF201" i="76"/>
  <c r="BJ201" i="76"/>
  <c r="CE201" i="76"/>
  <c r="AV201" i="76"/>
  <c r="O201" i="76"/>
  <c r="BX201" i="76"/>
  <c r="BX209" i="76"/>
  <c r="O209" i="76"/>
  <c r="AV209" i="76"/>
  <c r="BQ209" i="76"/>
  <c r="AF209" i="76"/>
  <c r="BJ209" i="76"/>
  <c r="AN209" i="76"/>
  <c r="X209" i="76"/>
  <c r="CE209" i="76"/>
  <c r="AN232" i="76"/>
  <c r="BQ232" i="76"/>
  <c r="X232" i="76"/>
  <c r="AF232" i="76"/>
  <c r="BJ232" i="76"/>
  <c r="BX232" i="76"/>
  <c r="AV232" i="76"/>
  <c r="CE232" i="76"/>
  <c r="O232" i="76"/>
  <c r="CE261" i="76"/>
  <c r="BX261" i="76"/>
  <c r="AV261" i="76"/>
  <c r="BX278" i="76"/>
  <c r="BJ278" i="76"/>
  <c r="X278" i="76"/>
  <c r="AV278" i="76"/>
  <c r="BQ278" i="76"/>
  <c r="O278" i="76"/>
  <c r="AF278" i="76"/>
  <c r="AN278" i="76"/>
  <c r="CE278" i="76"/>
  <c r="AG189" i="76"/>
  <c r="Y189" i="76"/>
  <c r="CC189" i="76"/>
  <c r="AW189" i="76"/>
  <c r="BK215" i="76"/>
  <c r="CF215" i="76"/>
  <c r="BD215" i="76"/>
  <c r="BD225" i="76"/>
  <c r="BK225" i="76"/>
  <c r="CF225" i="76"/>
  <c r="BK233" i="76"/>
  <c r="CF233" i="76"/>
  <c r="BD233" i="76"/>
  <c r="Y247" i="76"/>
  <c r="CC247" i="76"/>
  <c r="AW247" i="76"/>
  <c r="CF247" i="76"/>
  <c r="BR277" i="76"/>
  <c r="AO277" i="76"/>
  <c r="BY277" i="76"/>
  <c r="BD297" i="76"/>
  <c r="AG297" i="76"/>
  <c r="BR297" i="76"/>
  <c r="CF297" i="76"/>
  <c r="Y305" i="76"/>
  <c r="CC305" i="76"/>
  <c r="CF305" i="76"/>
  <c r="AW305" i="76"/>
  <c r="BY66" i="76"/>
  <c r="AG66" i="76"/>
  <c r="BD66" i="76"/>
  <c r="AO66" i="76"/>
  <c r="BR66" i="76"/>
  <c r="Y66" i="76"/>
  <c r="CC66" i="76"/>
  <c r="AW66" i="76"/>
  <c r="BK66" i="76"/>
  <c r="P66" i="76"/>
  <c r="CF66" i="76"/>
  <c r="CE89" i="76"/>
  <c r="AV89" i="76"/>
  <c r="AV94" i="76"/>
  <c r="CE94" i="76"/>
  <c r="AW118" i="76"/>
  <c r="Y118" i="76"/>
  <c r="CC118" i="76"/>
  <c r="AG118" i="76"/>
  <c r="BQ148" i="76"/>
  <c r="AN148" i="76"/>
  <c r="CE148" i="76"/>
  <c r="AF148" i="76"/>
  <c r="O148" i="76"/>
  <c r="BX148" i="76"/>
  <c r="AV148" i="76"/>
  <c r="X148" i="76"/>
  <c r="BX156" i="76"/>
  <c r="AV156" i="76"/>
  <c r="CE156" i="76"/>
  <c r="X156" i="76"/>
  <c r="BQ156" i="76"/>
  <c r="AN156" i="76"/>
  <c r="O156" i="76"/>
  <c r="AF156" i="76"/>
  <c r="BX224" i="76"/>
  <c r="AV224" i="76"/>
  <c r="AF224" i="76"/>
  <c r="AN224" i="76"/>
  <c r="BJ224" i="76"/>
  <c r="CE224" i="76"/>
  <c r="X224" i="76"/>
  <c r="BQ224" i="76"/>
  <c r="O224" i="76"/>
  <c r="AG165" i="76"/>
  <c r="AW165" i="76"/>
  <c r="Y165" i="76"/>
  <c r="CC165" i="76"/>
  <c r="AW48" i="76"/>
  <c r="CF48" i="76"/>
  <c r="CF52" i="76"/>
  <c r="AW52" i="76"/>
  <c r="BQ54" i="76"/>
  <c r="X54" i="76"/>
  <c r="AV54" i="76"/>
  <c r="CE54" i="76"/>
  <c r="BJ54" i="76"/>
  <c r="BX54" i="76"/>
  <c r="AN54" i="76"/>
  <c r="O54" i="76"/>
  <c r="AG82" i="76"/>
  <c r="BR82" i="76"/>
  <c r="AW82" i="76"/>
  <c r="Y82" i="76"/>
  <c r="CC82" i="76"/>
  <c r="CF82" i="76"/>
  <c r="BK82" i="76"/>
  <c r="BY82" i="76"/>
  <c r="AO82" i="76"/>
  <c r="BD82" i="76"/>
  <c r="P82" i="76"/>
  <c r="AV97" i="76"/>
  <c r="CE97" i="76"/>
  <c r="CE200" i="76"/>
  <c r="BJ200" i="76"/>
  <c r="X200" i="76"/>
  <c r="BX200" i="76"/>
  <c r="O200" i="76"/>
  <c r="AV200" i="76"/>
  <c r="AN200" i="76"/>
  <c r="BQ200" i="76"/>
  <c r="AF200" i="76"/>
  <c r="BX208" i="76"/>
  <c r="AV208" i="76"/>
  <c r="AN208" i="76"/>
  <c r="BJ208" i="76"/>
  <c r="CE208" i="76"/>
  <c r="X208" i="76"/>
  <c r="BQ208" i="76"/>
  <c r="O208" i="76"/>
  <c r="AF208" i="76"/>
  <c r="AV222" i="76"/>
  <c r="BQ222" i="76"/>
  <c r="AN222" i="76"/>
  <c r="L222" i="76"/>
  <c r="AK222" i="76"/>
  <c r="AF222" i="76"/>
  <c r="BJ222" i="76"/>
  <c r="CE222" i="76"/>
  <c r="O222" i="76"/>
  <c r="BX222" i="76"/>
  <c r="X222" i="76"/>
  <c r="BQ230" i="76"/>
  <c r="AN230" i="76"/>
  <c r="AF230" i="76"/>
  <c r="CE230" i="76"/>
  <c r="BJ230" i="76"/>
  <c r="X230" i="76"/>
  <c r="BX230" i="76"/>
  <c r="O230" i="76"/>
  <c r="AV230" i="76"/>
  <c r="BQ238" i="76"/>
  <c r="AN238" i="76"/>
  <c r="AF238" i="76"/>
  <c r="CE238" i="76"/>
  <c r="BJ238" i="76"/>
  <c r="X238" i="76"/>
  <c r="AV238" i="76"/>
  <c r="O238" i="76"/>
  <c r="BX238" i="76"/>
  <c r="BQ273" i="76"/>
  <c r="AV273" i="76"/>
  <c r="O273" i="76"/>
  <c r="CE273" i="76"/>
  <c r="AN273" i="76"/>
  <c r="AF273" i="76"/>
  <c r="BJ273" i="76"/>
  <c r="X273" i="76"/>
  <c r="BX273" i="76"/>
  <c r="AN38" i="77"/>
  <c r="CE38" i="77"/>
  <c r="BX38" i="77"/>
  <c r="O38" i="77"/>
  <c r="BQ38" i="77"/>
  <c r="AV38" i="77"/>
  <c r="X38" i="77"/>
  <c r="AF38" i="77"/>
  <c r="BJ38" i="77"/>
  <c r="AN50" i="77"/>
  <c r="CE50" i="77"/>
  <c r="BX50" i="77"/>
  <c r="O50" i="77"/>
  <c r="BQ50" i="77"/>
  <c r="BJ50" i="77"/>
  <c r="X50" i="77"/>
  <c r="AN138" i="77"/>
  <c r="BX138" i="77"/>
  <c r="O138" i="77"/>
  <c r="CE138" i="77"/>
  <c r="BQ138" i="77"/>
  <c r="X138" i="77"/>
  <c r="AV138" i="77"/>
  <c r="BJ138" i="77"/>
  <c r="AN192" i="77"/>
  <c r="BX192" i="77"/>
  <c r="O192" i="77"/>
  <c r="CE192" i="77"/>
  <c r="AV192" i="77"/>
  <c r="AF192" i="77"/>
  <c r="CF28" i="77"/>
  <c r="AO28" i="77"/>
  <c r="BY28" i="77"/>
  <c r="P28" i="77"/>
  <c r="BR28" i="77"/>
  <c r="AW28" i="77"/>
  <c r="BK28" i="77"/>
  <c r="Y28" i="77"/>
  <c r="CC28" i="77"/>
  <c r="BD60" i="77"/>
  <c r="CF60" i="77"/>
  <c r="AO60" i="77"/>
  <c r="BY60" i="77"/>
  <c r="P60" i="77"/>
  <c r="BR60" i="77"/>
  <c r="AG60" i="77"/>
  <c r="Y60" i="77"/>
  <c r="CC60" i="77"/>
  <c r="AW60" i="77"/>
  <c r="BK60" i="77"/>
  <c r="AO78" i="77"/>
  <c r="CF78" i="77"/>
  <c r="BY78" i="77"/>
  <c r="P78" i="77"/>
  <c r="BK78" i="77"/>
  <c r="AW78" i="77"/>
  <c r="BR78" i="77"/>
  <c r="Y78" i="77"/>
  <c r="CC78" i="77"/>
  <c r="AG78" i="77"/>
  <c r="BD78" i="77"/>
  <c r="AN112" i="77"/>
  <c r="CE112" i="77"/>
  <c r="BX112" i="77"/>
  <c r="O112" i="77"/>
  <c r="X112" i="77"/>
  <c r="BJ112" i="77"/>
  <c r="AV112" i="77"/>
  <c r="AO137" i="77"/>
  <c r="BY137" i="77"/>
  <c r="CF137" i="77"/>
  <c r="BR137" i="77"/>
  <c r="BK137" i="77"/>
  <c r="P137" i="77"/>
  <c r="AW137" i="77"/>
  <c r="AG137" i="77"/>
  <c r="BD137" i="77"/>
  <c r="AO138" i="77"/>
  <c r="CF138" i="77"/>
  <c r="BY138" i="77"/>
  <c r="P138" i="77"/>
  <c r="BR138" i="77"/>
  <c r="BD138" i="77"/>
  <c r="BK142" i="77"/>
  <c r="AO142" i="77"/>
  <c r="CF142" i="77"/>
  <c r="BY142" i="77"/>
  <c r="P142" i="77"/>
  <c r="BR142" i="77"/>
  <c r="BD142" i="77"/>
  <c r="AO145" i="77"/>
  <c r="BY145" i="77"/>
  <c r="CF145" i="77"/>
  <c r="BR145" i="77"/>
  <c r="P145" i="77"/>
  <c r="AW145" i="77"/>
  <c r="BD145" i="77"/>
  <c r="BK145" i="77"/>
  <c r="Y145" i="77"/>
  <c r="CC145" i="77"/>
  <c r="AO146" i="77"/>
  <c r="CF146" i="77"/>
  <c r="BY146" i="77"/>
  <c r="P146" i="77"/>
  <c r="BR146" i="77"/>
  <c r="AW146" i="77"/>
  <c r="Y146" i="77"/>
  <c r="CC146" i="77"/>
  <c r="AG146" i="77"/>
  <c r="BD146" i="77"/>
  <c r="AO153" i="77"/>
  <c r="BY153" i="77"/>
  <c r="CF153" i="77"/>
  <c r="BR153" i="77"/>
  <c r="P153" i="77"/>
  <c r="AO158" i="77"/>
  <c r="CF158" i="77"/>
  <c r="BY158" i="77"/>
  <c r="P158" i="77"/>
  <c r="AG158" i="77"/>
  <c r="BD158" i="77"/>
  <c r="BR158" i="77"/>
  <c r="Y158" i="77"/>
  <c r="CC158" i="77"/>
  <c r="AW158" i="77"/>
  <c r="BK158" i="77"/>
  <c r="BK161" i="77"/>
  <c r="AO161" i="77"/>
  <c r="BY161" i="77"/>
  <c r="CF161" i="77"/>
  <c r="BR161" i="77"/>
  <c r="Y161" i="77"/>
  <c r="P161" i="77"/>
  <c r="AW161" i="77"/>
  <c r="AG161" i="77"/>
  <c r="BD161" i="77"/>
  <c r="G191" i="77"/>
  <c r="G191" i="47"/>
  <c r="AO208" i="77"/>
  <c r="CF208" i="77"/>
  <c r="BY208" i="77"/>
  <c r="P208" i="77"/>
  <c r="BR208" i="77"/>
  <c r="Y208" i="77"/>
  <c r="CC208" i="77"/>
  <c r="AW208" i="77"/>
  <c r="AG208" i="77"/>
  <c r="BD208" i="77"/>
  <c r="G225" i="77"/>
  <c r="G225" i="47"/>
  <c r="CF34" i="77"/>
  <c r="AO34" i="77"/>
  <c r="BY34" i="77"/>
  <c r="P34" i="77"/>
  <c r="AG34" i="77"/>
  <c r="BR34" i="77"/>
  <c r="BK34" i="77"/>
  <c r="BD34" i="77"/>
  <c r="Y34" i="77"/>
  <c r="CC34" i="77"/>
  <c r="CE53" i="77"/>
  <c r="AN53" i="77"/>
  <c r="BQ53" i="77"/>
  <c r="BX53" i="77"/>
  <c r="O53" i="77"/>
  <c r="BJ53" i="77"/>
  <c r="AV53" i="77"/>
  <c r="X53" i="77"/>
  <c r="AF53" i="77"/>
  <c r="G56" i="77"/>
  <c r="G56" i="47"/>
  <c r="AO98" i="77"/>
  <c r="CF98" i="77"/>
  <c r="BY98" i="77"/>
  <c r="P98" i="77"/>
  <c r="BR98" i="77"/>
  <c r="BK98" i="77"/>
  <c r="AG98" i="77"/>
  <c r="BD98" i="77"/>
  <c r="G104" i="77"/>
  <c r="G104" i="47"/>
  <c r="AN108" i="77"/>
  <c r="BX108" i="77"/>
  <c r="CE108" i="77"/>
  <c r="O108" i="77"/>
  <c r="AF108" i="77"/>
  <c r="AV108" i="77"/>
  <c r="BJ108" i="77"/>
  <c r="BQ108" i="77"/>
  <c r="X108" i="77"/>
  <c r="AO126" i="77"/>
  <c r="CF126" i="77"/>
  <c r="BY126" i="77"/>
  <c r="P126" i="77"/>
  <c r="Y126" i="77"/>
  <c r="CC126" i="77"/>
  <c r="BR126" i="77"/>
  <c r="BK126" i="77"/>
  <c r="AG126" i="77"/>
  <c r="AO129" i="77"/>
  <c r="BY129" i="77"/>
  <c r="CF129" i="77"/>
  <c r="BR129" i="77"/>
  <c r="BD129" i="77"/>
  <c r="P129" i="77"/>
  <c r="AG129" i="77"/>
  <c r="BK129" i="77"/>
  <c r="AO148" i="77"/>
  <c r="CF148" i="77"/>
  <c r="BY148" i="77"/>
  <c r="P148" i="77"/>
  <c r="BR148" i="77"/>
  <c r="AW148" i="77"/>
  <c r="BK148" i="77"/>
  <c r="BD148" i="77"/>
  <c r="Y148" i="77"/>
  <c r="CC148" i="77"/>
  <c r="AG169" i="77"/>
  <c r="AO169" i="77"/>
  <c r="CF169" i="77"/>
  <c r="BR169" i="77"/>
  <c r="BY169" i="77"/>
  <c r="Y169" i="77"/>
  <c r="P169" i="77"/>
  <c r="BD169" i="77"/>
  <c r="BK169" i="77"/>
  <c r="AN224" i="77"/>
  <c r="BX224" i="77"/>
  <c r="CE224" i="77"/>
  <c r="X224" i="77"/>
  <c r="O224" i="77"/>
  <c r="BJ224" i="77"/>
  <c r="AV224" i="77"/>
  <c r="X227" i="77"/>
  <c r="AN227" i="77"/>
  <c r="CE227" i="77"/>
  <c r="BQ227" i="77"/>
  <c r="AF227" i="77"/>
  <c r="BX227" i="77"/>
  <c r="O227" i="77"/>
  <c r="AV227" i="77"/>
  <c r="BJ227" i="77"/>
  <c r="G244" i="77"/>
  <c r="G244" i="47"/>
  <c r="AO256" i="77"/>
  <c r="CF256" i="77"/>
  <c r="BY256" i="77"/>
  <c r="P256" i="77"/>
  <c r="BR256" i="77"/>
  <c r="BK256" i="77"/>
  <c r="Y256" i="77"/>
  <c r="CC256" i="77"/>
  <c r="AW256" i="77"/>
  <c r="AO276" i="77"/>
  <c r="CF276" i="77"/>
  <c r="BY276" i="77"/>
  <c r="P276" i="77"/>
  <c r="BR276" i="77"/>
  <c r="AG276" i="77"/>
  <c r="Y276" i="77"/>
  <c r="CC276" i="77"/>
  <c r="BD276" i="77"/>
  <c r="BK288" i="77"/>
  <c r="CF288" i="77"/>
  <c r="AO288" i="77"/>
  <c r="BY288" i="77"/>
  <c r="P288" i="77"/>
  <c r="BR288" i="77"/>
  <c r="AG288" i="77"/>
  <c r="Y288" i="77"/>
  <c r="CC288" i="77"/>
  <c r="BD288" i="77"/>
  <c r="G51" i="77"/>
  <c r="G51" i="47"/>
  <c r="F62" i="77"/>
  <c r="F62" i="47"/>
  <c r="F188" i="77"/>
  <c r="F188" i="47"/>
  <c r="F231" i="77"/>
  <c r="F231" i="47"/>
  <c r="G234" i="47"/>
  <c r="G234" i="77"/>
  <c r="AO279" i="77"/>
  <c r="CF279" i="77"/>
  <c r="BY279" i="77"/>
  <c r="BR279" i="77"/>
  <c r="P279" i="77"/>
  <c r="G291" i="77"/>
  <c r="G291" i="47"/>
  <c r="G48" i="77"/>
  <c r="G48" i="47"/>
  <c r="F118" i="77"/>
  <c r="F118" i="47"/>
  <c r="F139" i="77"/>
  <c r="F139" i="47"/>
  <c r="G177" i="77"/>
  <c r="G177" i="47"/>
  <c r="AN180" i="77"/>
  <c r="BX180" i="77"/>
  <c r="CE180" i="77"/>
  <c r="O180" i="77"/>
  <c r="X180" i="77"/>
  <c r="BQ180" i="77"/>
  <c r="AF180" i="77"/>
  <c r="AV180" i="77"/>
  <c r="BJ180" i="77"/>
  <c r="G199" i="77"/>
  <c r="G199" i="47"/>
  <c r="G220" i="77"/>
  <c r="G220" i="47"/>
  <c r="G284" i="77"/>
  <c r="G284" i="47"/>
  <c r="G305" i="77"/>
  <c r="G305" i="47"/>
  <c r="G67" i="77"/>
  <c r="G67" i="47"/>
  <c r="AO71" i="77"/>
  <c r="BY71" i="77"/>
  <c r="CF71" i="77"/>
  <c r="BR71" i="77"/>
  <c r="P71" i="77"/>
  <c r="AG71" i="77"/>
  <c r="AO255" i="77"/>
  <c r="CF255" i="77"/>
  <c r="BY255" i="77"/>
  <c r="BR255" i="77"/>
  <c r="P255" i="77"/>
  <c r="Y255" i="77"/>
  <c r="CC255" i="77"/>
  <c r="AG255" i="77"/>
  <c r="BK255" i="77"/>
  <c r="AW255" i="77"/>
  <c r="BK306" i="77"/>
  <c r="CF306" i="77"/>
  <c r="BY306" i="77"/>
  <c r="P306" i="77"/>
  <c r="AO306" i="77"/>
  <c r="BR306" i="77"/>
  <c r="AW306" i="77"/>
  <c r="BD306" i="77"/>
  <c r="F31" i="77"/>
  <c r="F31" i="47"/>
  <c r="G57" i="77"/>
  <c r="G57" i="47"/>
  <c r="F235" i="77"/>
  <c r="F235" i="47"/>
  <c r="F165" i="77"/>
  <c r="F165" i="47"/>
  <c r="AN178" i="77"/>
  <c r="BX178" i="77"/>
  <c r="O178" i="77"/>
  <c r="CE178" i="77"/>
  <c r="BQ178" i="77"/>
  <c r="AV178" i="77"/>
  <c r="BJ178" i="77"/>
  <c r="X178" i="77"/>
  <c r="AF178" i="77"/>
  <c r="G41" i="77"/>
  <c r="G41" i="47"/>
  <c r="F89" i="77"/>
  <c r="F89" i="47"/>
  <c r="AN140" i="77"/>
  <c r="BX140" i="77"/>
  <c r="CE140" i="77"/>
  <c r="O140" i="77"/>
  <c r="BJ140" i="77"/>
  <c r="BQ140" i="77"/>
  <c r="AV140" i="77"/>
  <c r="G194" i="77"/>
  <c r="G194" i="47"/>
  <c r="F292" i="77"/>
  <c r="F292" i="47"/>
  <c r="AO243" i="77"/>
  <c r="CF243" i="77"/>
  <c r="BY243" i="77"/>
  <c r="BR243" i="77"/>
  <c r="Y243" i="77"/>
  <c r="CC243" i="77"/>
  <c r="BK243" i="77"/>
  <c r="BD243" i="77"/>
  <c r="AW243" i="77"/>
  <c r="F277" i="77"/>
  <c r="F277" i="47"/>
  <c r="AN262" i="77"/>
  <c r="BX262" i="77"/>
  <c r="CE262" i="77"/>
  <c r="AV262" i="77"/>
  <c r="X262" i="77"/>
  <c r="BQ262" i="77"/>
  <c r="AF262" i="77"/>
  <c r="O262" i="77"/>
  <c r="BJ262" i="77"/>
  <c r="G307" i="47"/>
  <c r="G307" i="77"/>
  <c r="G179" i="77"/>
  <c r="G179" i="47"/>
  <c r="AN186" i="77"/>
  <c r="BX186" i="77"/>
  <c r="O186" i="77"/>
  <c r="BQ186" i="77"/>
  <c r="CE186" i="77"/>
  <c r="BJ186" i="77"/>
  <c r="AF186" i="77"/>
  <c r="AV186" i="77"/>
  <c r="F149" i="77"/>
  <c r="F149" i="47"/>
  <c r="F205" i="77"/>
  <c r="F205" i="47"/>
  <c r="CE261" i="77"/>
  <c r="AN261" i="77"/>
  <c r="BQ261" i="77"/>
  <c r="BX261" i="77"/>
  <c r="BJ261" i="77"/>
  <c r="O261" i="77"/>
  <c r="AV261" i="77"/>
  <c r="F67" i="77"/>
  <c r="F67" i="47"/>
  <c r="F111" i="77"/>
  <c r="F111" i="47"/>
  <c r="F203" i="77"/>
  <c r="F203" i="47"/>
  <c r="CE247" i="77"/>
  <c r="BQ247" i="77"/>
  <c r="AN247" i="77"/>
  <c r="O247" i="77"/>
  <c r="AV247" i="77"/>
  <c r="X247" i="77"/>
  <c r="AF247" i="77"/>
  <c r="BJ247" i="77"/>
  <c r="F217" i="77"/>
  <c r="F217" i="47"/>
  <c r="AN212" i="77"/>
  <c r="BX212" i="77"/>
  <c r="CE212" i="77"/>
  <c r="O212" i="77"/>
  <c r="BQ212" i="77"/>
  <c r="AN202" i="77"/>
  <c r="BX202" i="77"/>
  <c r="O202" i="77"/>
  <c r="CE202" i="77"/>
  <c r="BQ202" i="77"/>
  <c r="AV202" i="77"/>
  <c r="AF202" i="77"/>
  <c r="BJ202" i="77"/>
  <c r="AF200" i="77"/>
  <c r="AN200" i="77"/>
  <c r="BX200" i="77"/>
  <c r="O200" i="77"/>
  <c r="CE200" i="77"/>
  <c r="BJ200" i="77"/>
  <c r="BQ200" i="77"/>
  <c r="AV200" i="77"/>
  <c r="AN163" i="77"/>
  <c r="CE163" i="77"/>
  <c r="BQ163" i="77"/>
  <c r="BX163" i="77"/>
  <c r="AF163" i="77"/>
  <c r="BJ163" i="77"/>
  <c r="AV163" i="77"/>
  <c r="X163" i="77"/>
  <c r="AO117" i="77"/>
  <c r="CF117" i="77"/>
  <c r="BY117" i="77"/>
  <c r="BR117" i="77"/>
  <c r="Y117" i="77"/>
  <c r="CC117" i="77"/>
  <c r="P117" i="77"/>
  <c r="BD117" i="77"/>
  <c r="AW117" i="77"/>
  <c r="BK117" i="77"/>
  <c r="AG117" i="77"/>
  <c r="F81" i="77"/>
  <c r="F81" i="47"/>
  <c r="Y306" i="77"/>
  <c r="CC306" i="77"/>
  <c r="BD298" i="77"/>
  <c r="AW288" i="77"/>
  <c r="AG263" i="77"/>
  <c r="AF224" i="77"/>
  <c r="BD224" i="77"/>
  <c r="X222" i="77"/>
  <c r="AW226" i="77"/>
  <c r="X192" i="77"/>
  <c r="AG145" i="77"/>
  <c r="X140" i="77"/>
  <c r="BD126" i="77"/>
  <c r="AF138" i="77"/>
  <c r="X80" i="77"/>
  <c r="BJ82" i="77"/>
  <c r="BD274" i="77"/>
  <c r="AW263" i="77"/>
  <c r="AW298" i="77"/>
  <c r="AV184" i="77"/>
  <c r="AW129" i="77"/>
  <c r="Y79" i="77"/>
  <c r="CC79" i="77"/>
  <c r="BK154" i="77"/>
  <c r="AG37" i="77"/>
  <c r="F46" i="77"/>
  <c r="CE77" i="77"/>
  <c r="AN77" i="77"/>
  <c r="BQ77" i="77"/>
  <c r="BX77" i="77"/>
  <c r="AV77" i="77"/>
  <c r="O77" i="77"/>
  <c r="BJ77" i="77"/>
  <c r="F120" i="77"/>
  <c r="AO196" i="77"/>
  <c r="CF196" i="77"/>
  <c r="BY196" i="77"/>
  <c r="P196" i="77"/>
  <c r="BR196" i="77"/>
  <c r="BK196" i="77"/>
  <c r="Y196" i="77"/>
  <c r="CC196" i="77"/>
  <c r="AW196" i="77"/>
  <c r="AG196" i="77"/>
  <c r="BD196" i="77"/>
  <c r="O163" i="77"/>
  <c r="O99" i="77"/>
  <c r="BQ256" i="77"/>
  <c r="BQ192" i="77"/>
  <c r="BX247" i="77"/>
  <c r="AN130" i="77"/>
  <c r="BX130" i="77"/>
  <c r="CE130" i="77"/>
  <c r="O130" i="77"/>
  <c r="BQ130" i="77"/>
  <c r="AV130" i="77"/>
  <c r="AF130" i="77"/>
  <c r="BJ130" i="77"/>
  <c r="AN234" i="77"/>
  <c r="BX234" i="77"/>
  <c r="CE234" i="77"/>
  <c r="BQ234" i="77"/>
  <c r="O234" i="77"/>
  <c r="X234" i="77"/>
  <c r="AV234" i="77"/>
  <c r="AF234" i="77"/>
  <c r="CE127" i="77"/>
  <c r="AN127" i="77"/>
  <c r="BX127" i="77"/>
  <c r="BQ127" i="77"/>
  <c r="AV127" i="77"/>
  <c r="BJ127" i="77"/>
  <c r="O127" i="77"/>
  <c r="X127" i="77"/>
  <c r="AN302" i="77"/>
  <c r="BX302" i="77"/>
  <c r="CE302" i="77"/>
  <c r="BQ302" i="77"/>
  <c r="X302" i="77"/>
  <c r="O302" i="77"/>
  <c r="BJ302" i="77"/>
  <c r="AF302" i="77"/>
  <c r="AV302" i="77"/>
  <c r="CE61" i="77"/>
  <c r="AN61" i="77"/>
  <c r="BQ61" i="77"/>
  <c r="X61" i="77"/>
  <c r="O61" i="77"/>
  <c r="AV61" i="77"/>
  <c r="BJ61" i="77"/>
  <c r="BX61" i="77"/>
  <c r="AF61" i="77"/>
  <c r="AO125" i="77"/>
  <c r="CF125" i="77"/>
  <c r="BY125" i="77"/>
  <c r="BR125" i="77"/>
  <c r="AW125" i="77"/>
  <c r="P125" i="77"/>
  <c r="Y125" i="77"/>
  <c r="CC125" i="77"/>
  <c r="BK125" i="77"/>
  <c r="BD125" i="77"/>
  <c r="AG125" i="77"/>
  <c r="BJ182" i="77"/>
  <c r="AN182" i="77"/>
  <c r="BX182" i="77"/>
  <c r="O182" i="77"/>
  <c r="CE182" i="77"/>
  <c r="BQ182" i="77"/>
  <c r="AV182" i="77"/>
  <c r="X182" i="77"/>
  <c r="AO187" i="77"/>
  <c r="CF187" i="77"/>
  <c r="BY187" i="77"/>
  <c r="BR187" i="77"/>
  <c r="P187" i="77"/>
  <c r="Y187" i="77"/>
  <c r="CC187" i="77"/>
  <c r="BD187" i="77"/>
  <c r="AW187" i="77"/>
  <c r="BK187" i="77"/>
  <c r="AN190" i="77"/>
  <c r="BX190" i="77"/>
  <c r="O190" i="77"/>
  <c r="CE190" i="77"/>
  <c r="BQ190" i="77"/>
  <c r="AF190" i="77"/>
  <c r="X190" i="77"/>
  <c r="AV190" i="77"/>
  <c r="BJ190" i="77"/>
  <c r="CE85" i="77"/>
  <c r="AN85" i="77"/>
  <c r="BQ85" i="77"/>
  <c r="BX85" i="77"/>
  <c r="O85" i="77"/>
  <c r="AV85" i="77"/>
  <c r="AF85" i="77"/>
  <c r="X85" i="77"/>
  <c r="BJ85" i="77"/>
  <c r="CE123" i="77"/>
  <c r="AN123" i="77"/>
  <c r="BQ123" i="77"/>
  <c r="BX123" i="77"/>
  <c r="X123" i="77"/>
  <c r="BJ123" i="77"/>
  <c r="AF123" i="77"/>
  <c r="O123" i="77"/>
  <c r="CE37" i="77"/>
  <c r="AN37" i="77"/>
  <c r="BQ37" i="77"/>
  <c r="O37" i="77"/>
  <c r="X37" i="77"/>
  <c r="AF37" i="77"/>
  <c r="BX37" i="77"/>
  <c r="CE55" i="77"/>
  <c r="BX55" i="77"/>
  <c r="BQ55" i="77"/>
  <c r="AN55" i="77"/>
  <c r="X55" i="77"/>
  <c r="O55" i="77"/>
  <c r="BJ55" i="77"/>
  <c r="AV55" i="77"/>
  <c r="AN264" i="77"/>
  <c r="BX264" i="77"/>
  <c r="CE264" i="77"/>
  <c r="O264" i="77"/>
  <c r="AV264" i="77"/>
  <c r="BQ264" i="77"/>
  <c r="BJ264" i="77"/>
  <c r="AF264" i="77"/>
  <c r="CF79" i="76"/>
  <c r="BK79" i="76"/>
  <c r="AO79" i="76"/>
  <c r="BY79" i="76"/>
  <c r="BD79" i="76"/>
  <c r="Y79" i="76"/>
  <c r="CC79" i="76"/>
  <c r="AW79" i="76"/>
  <c r="P79" i="76"/>
  <c r="AG79" i="76"/>
  <c r="BR79" i="76"/>
  <c r="CF206" i="76"/>
  <c r="BK206" i="76"/>
  <c r="CF246" i="76"/>
  <c r="Y246" i="76"/>
  <c r="CC246" i="76"/>
  <c r="AW246" i="76"/>
  <c r="BK286" i="76"/>
  <c r="AG286" i="76"/>
  <c r="BD286" i="76"/>
  <c r="AV76" i="76"/>
  <c r="AF76" i="76"/>
  <c r="AV98" i="76"/>
  <c r="CE98" i="76"/>
  <c r="BQ196" i="76"/>
  <c r="AN196" i="76"/>
  <c r="CE196" i="76"/>
  <c r="BJ196" i="76"/>
  <c r="X196" i="76"/>
  <c r="AF196" i="76"/>
  <c r="AV196" i="76"/>
  <c r="O196" i="76"/>
  <c r="BX196" i="76"/>
  <c r="BX216" i="76"/>
  <c r="AV216" i="76"/>
  <c r="AF216" i="76"/>
  <c r="AN216" i="76"/>
  <c r="O216" i="76"/>
  <c r="BQ216" i="76"/>
  <c r="BJ216" i="76"/>
  <c r="X216" i="76"/>
  <c r="CE216" i="76"/>
  <c r="O228" i="76"/>
  <c r="BX228" i="76"/>
  <c r="BQ234" i="76"/>
  <c r="AN234" i="76"/>
  <c r="AF234" i="76"/>
  <c r="CE234" i="76"/>
  <c r="BJ234" i="76"/>
  <c r="X234" i="76"/>
  <c r="AV234" i="76"/>
  <c r="BX234" i="76"/>
  <c r="O234" i="76"/>
  <c r="CE241" i="76"/>
  <c r="BJ241" i="76"/>
  <c r="CE277" i="76"/>
  <c r="AF277" i="76"/>
  <c r="BQ277" i="76"/>
  <c r="AN277" i="76"/>
  <c r="O277" i="76"/>
  <c r="BJ277" i="76"/>
  <c r="X277" i="76"/>
  <c r="BX277" i="76"/>
  <c r="AV277" i="76"/>
  <c r="BR81" i="76"/>
  <c r="AO81" i="76"/>
  <c r="AG81" i="76"/>
  <c r="CF81" i="76"/>
  <c r="BK81" i="76"/>
  <c r="BY81" i="76"/>
  <c r="BD81" i="76"/>
  <c r="Y81" i="76"/>
  <c r="CC81" i="76"/>
  <c r="AW81" i="76"/>
  <c r="P81" i="76"/>
  <c r="AW121" i="76"/>
  <c r="Y121" i="76"/>
  <c r="CC121" i="76"/>
  <c r="AG121" i="76"/>
  <c r="AW145" i="76"/>
  <c r="AG145" i="76"/>
  <c r="Y145" i="76"/>
  <c r="CC145" i="76"/>
  <c r="AW184" i="76"/>
  <c r="AG184" i="76"/>
  <c r="BQ53" i="76"/>
  <c r="X53" i="76"/>
  <c r="AV53" i="76"/>
  <c r="CE53" i="76"/>
  <c r="BJ53" i="76"/>
  <c r="BX53" i="76"/>
  <c r="O53" i="76"/>
  <c r="AN53" i="76"/>
  <c r="L53" i="76"/>
  <c r="AK53" i="76"/>
  <c r="AG106" i="76"/>
  <c r="BK106" i="76"/>
  <c r="Y106" i="76"/>
  <c r="CC106" i="76"/>
  <c r="BD106" i="76"/>
  <c r="P106" i="76"/>
  <c r="CF106" i="76"/>
  <c r="AO106" i="76"/>
  <c r="AW106" i="76"/>
  <c r="BX117" i="76"/>
  <c r="AN117" i="76"/>
  <c r="X117" i="76"/>
  <c r="BQ117" i="76"/>
  <c r="AF117" i="76"/>
  <c r="O117" i="76"/>
  <c r="AV117" i="76"/>
  <c r="BX124" i="76"/>
  <c r="AV124" i="76"/>
  <c r="X124" i="76"/>
  <c r="BQ124" i="76"/>
  <c r="AN124" i="76"/>
  <c r="CE124" i="76"/>
  <c r="O124" i="76"/>
  <c r="AF124" i="76"/>
  <c r="CE130" i="76"/>
  <c r="BJ130" i="76"/>
  <c r="AN130" i="76"/>
  <c r="O130" i="76"/>
  <c r="AF130" i="76"/>
  <c r="CE162" i="76"/>
  <c r="AN162" i="76"/>
  <c r="O162" i="76"/>
  <c r="AF162" i="76"/>
  <c r="BX204" i="76"/>
  <c r="O204" i="76"/>
  <c r="AV204" i="76"/>
  <c r="AF204" i="76"/>
  <c r="BQ204" i="76"/>
  <c r="X204" i="76"/>
  <c r="BJ204" i="76"/>
  <c r="CE204" i="76"/>
  <c r="AN204" i="76"/>
  <c r="BX213" i="76"/>
  <c r="O213" i="76"/>
  <c r="AV213" i="76"/>
  <c r="X213" i="76"/>
  <c r="BQ213" i="76"/>
  <c r="AF213" i="76"/>
  <c r="AN213" i="76"/>
  <c r="CE213" i="76"/>
  <c r="BJ213" i="76"/>
  <c r="BX220" i="76"/>
  <c r="AV220" i="76"/>
  <c r="AF220" i="76"/>
  <c r="AN220" i="76"/>
  <c r="CE220" i="76"/>
  <c r="X220" i="76"/>
  <c r="O220" i="76"/>
  <c r="BQ220" i="76"/>
  <c r="BJ220" i="76"/>
  <c r="AV226" i="76"/>
  <c r="BQ226" i="76"/>
  <c r="AN226" i="76"/>
  <c r="AF226" i="76"/>
  <c r="O226" i="76"/>
  <c r="BJ226" i="76"/>
  <c r="CE226" i="76"/>
  <c r="X226" i="76"/>
  <c r="BX226" i="76"/>
  <c r="BQ258" i="76"/>
  <c r="X258" i="76"/>
  <c r="AV258" i="76"/>
  <c r="BX258" i="76"/>
  <c r="AN258" i="76"/>
  <c r="O258" i="76"/>
  <c r="AF258" i="76"/>
  <c r="BR91" i="76"/>
  <c r="Y91" i="76"/>
  <c r="CC91" i="76"/>
  <c r="CF91" i="76"/>
  <c r="BK91" i="76"/>
  <c r="P91" i="76"/>
  <c r="BY91" i="76"/>
  <c r="BD91" i="76"/>
  <c r="AG91" i="76"/>
  <c r="AO91" i="76"/>
  <c r="CF195" i="76"/>
  <c r="BK195" i="76"/>
  <c r="BK199" i="76"/>
  <c r="CF199" i="76"/>
  <c r="BK211" i="76"/>
  <c r="CF211" i="76"/>
  <c r="BD211" i="76"/>
  <c r="BD221" i="76"/>
  <c r="BK221" i="76"/>
  <c r="CF221" i="76"/>
  <c r="BK237" i="76"/>
  <c r="CF237" i="76"/>
  <c r="BD237" i="76"/>
  <c r="CF245" i="76"/>
  <c r="Y245" i="76"/>
  <c r="CC245" i="76"/>
  <c r="AW245" i="76"/>
  <c r="AG263" i="76"/>
  <c r="Y263" i="76"/>
  <c r="CC263" i="76"/>
  <c r="AW263" i="76"/>
  <c r="AO295" i="76"/>
  <c r="BY295" i="76"/>
  <c r="P295" i="76"/>
  <c r="BR295" i="76"/>
  <c r="BK295" i="76"/>
  <c r="AW303" i="76"/>
  <c r="AG303" i="76"/>
  <c r="BR303" i="76"/>
  <c r="AO303" i="76"/>
  <c r="P303" i="76"/>
  <c r="BK303" i="76"/>
  <c r="BD303" i="76"/>
  <c r="CF303" i="76"/>
  <c r="Y303" i="76"/>
  <c r="CC303" i="76"/>
  <c r="BY303" i="76"/>
  <c r="X56" i="76"/>
  <c r="AN56" i="76"/>
  <c r="AV84" i="76"/>
  <c r="AF84" i="76"/>
  <c r="AG94" i="76"/>
  <c r="BR94" i="76"/>
  <c r="AO94" i="76"/>
  <c r="CF94" i="76"/>
  <c r="BK94" i="76"/>
  <c r="Y94" i="76"/>
  <c r="CC94" i="76"/>
  <c r="P94" i="76"/>
  <c r="BY94" i="76"/>
  <c r="BD94" i="76"/>
  <c r="CF102" i="76"/>
  <c r="BD102" i="76"/>
  <c r="Y102" i="76"/>
  <c r="CC102" i="76"/>
  <c r="P102" i="76"/>
  <c r="AO102" i="76"/>
  <c r="AW102" i="76"/>
  <c r="BK102" i="76"/>
  <c r="AG102" i="76"/>
  <c r="AF134" i="76"/>
  <c r="BJ134" i="76"/>
  <c r="AN134" i="76"/>
  <c r="BX217" i="76"/>
  <c r="O217" i="76"/>
  <c r="AV217" i="76"/>
  <c r="CE217" i="76"/>
  <c r="AN217" i="76"/>
  <c r="X217" i="76"/>
  <c r="BJ217" i="76"/>
  <c r="AF217" i="76"/>
  <c r="BQ217" i="76"/>
  <c r="AV265" i="76"/>
  <c r="CE265" i="76"/>
  <c r="BX265" i="76"/>
  <c r="AV272" i="76"/>
  <c r="O272" i="76"/>
  <c r="BQ272" i="76"/>
  <c r="AN272" i="76"/>
  <c r="AF272" i="76"/>
  <c r="CE272" i="76"/>
  <c r="BX272" i="76"/>
  <c r="X272" i="76"/>
  <c r="BJ272" i="76"/>
  <c r="BX282" i="76"/>
  <c r="AV282" i="76"/>
  <c r="O282" i="76"/>
  <c r="CE282" i="76"/>
  <c r="AN282" i="76"/>
  <c r="X282" i="76"/>
  <c r="BQ282" i="76"/>
  <c r="AF282" i="76"/>
  <c r="BJ282" i="76"/>
  <c r="O297" i="76"/>
  <c r="BX297" i="76"/>
  <c r="BJ297" i="76"/>
  <c r="AV297" i="76"/>
  <c r="AF297" i="76"/>
  <c r="CE297" i="76"/>
  <c r="AN297" i="76"/>
  <c r="X297" i="76"/>
  <c r="BQ297" i="76"/>
  <c r="BY85" i="76"/>
  <c r="BD85" i="76"/>
  <c r="Y85" i="76"/>
  <c r="AW85" i="76"/>
  <c r="P85" i="76"/>
  <c r="BR85" i="76"/>
  <c r="AO85" i="76"/>
  <c r="AG85" i="76"/>
  <c r="BK85" i="76"/>
  <c r="CF85" i="76"/>
  <c r="CE50" i="76"/>
  <c r="O50" i="76"/>
  <c r="AW54" i="76"/>
  <c r="CF54" i="76"/>
  <c r="AG70" i="76"/>
  <c r="BR70" i="76"/>
  <c r="AW70" i="76"/>
  <c r="Y70" i="76"/>
  <c r="CC70" i="76"/>
  <c r="CF70" i="76"/>
  <c r="BK70" i="76"/>
  <c r="BY70" i="76"/>
  <c r="AO70" i="76"/>
  <c r="BD70" i="76"/>
  <c r="P70" i="76"/>
  <c r="AF72" i="76"/>
  <c r="AV72" i="76"/>
  <c r="AV80" i="76"/>
  <c r="AF80" i="76"/>
  <c r="AG122" i="76"/>
  <c r="Y122" i="76"/>
  <c r="CC122" i="76"/>
  <c r="AW122" i="76"/>
  <c r="X126" i="76"/>
  <c r="O126" i="76"/>
  <c r="BQ129" i="76"/>
  <c r="X129" i="76"/>
  <c r="O129" i="76"/>
  <c r="AF129" i="76"/>
  <c r="X145" i="76"/>
  <c r="O145" i="76"/>
  <c r="AF145" i="76"/>
  <c r="BQ145" i="76"/>
  <c r="BQ266" i="76"/>
  <c r="X266" i="76"/>
  <c r="AV266" i="76"/>
  <c r="CE266" i="76"/>
  <c r="AN266" i="76"/>
  <c r="O266" i="76"/>
  <c r="AF266" i="76"/>
  <c r="BX266" i="76"/>
  <c r="BQ276" i="76"/>
  <c r="X276" i="76"/>
  <c r="CE276" i="76"/>
  <c r="BJ276" i="76"/>
  <c r="O276" i="76"/>
  <c r="AN276" i="76"/>
  <c r="BX276" i="76"/>
  <c r="AF276" i="76"/>
  <c r="AV276" i="76"/>
  <c r="CE285" i="76"/>
  <c r="BJ285" i="76"/>
  <c r="O285" i="76"/>
  <c r="BQ285" i="76"/>
  <c r="AF285" i="76"/>
  <c r="AV285" i="76"/>
  <c r="AN285" i="76"/>
  <c r="X285" i="76"/>
  <c r="BX285" i="76"/>
  <c r="AO107" i="77"/>
  <c r="BY107" i="77"/>
  <c r="CF107" i="77"/>
  <c r="BR107" i="77"/>
  <c r="P107" i="77"/>
  <c r="BK107" i="77"/>
  <c r="AG107" i="77"/>
  <c r="BD107" i="77"/>
  <c r="Y107" i="77"/>
  <c r="CC107" i="77"/>
  <c r="X223" i="77"/>
  <c r="CE223" i="77"/>
  <c r="AN223" i="77"/>
  <c r="BQ223" i="77"/>
  <c r="O223" i="77"/>
  <c r="BX223" i="77"/>
  <c r="AF223" i="77"/>
  <c r="BJ223" i="77"/>
  <c r="AV223" i="77"/>
  <c r="AN303" i="77"/>
  <c r="CE303" i="77"/>
  <c r="BQ303" i="77"/>
  <c r="O303" i="77"/>
  <c r="BX303" i="77"/>
  <c r="AN185" i="77"/>
  <c r="CE185" i="77"/>
  <c r="BQ185" i="77"/>
  <c r="BX185" i="77"/>
  <c r="O185" i="77"/>
  <c r="BJ185" i="77"/>
  <c r="AV185" i="77"/>
  <c r="AF185" i="77"/>
  <c r="X185" i="77"/>
  <c r="CE305" i="77"/>
  <c r="AN305" i="77"/>
  <c r="BQ305" i="77"/>
  <c r="BX305" i="77"/>
  <c r="O305" i="77"/>
  <c r="AF305" i="77"/>
  <c r="BJ222" i="77"/>
  <c r="AN222" i="77"/>
  <c r="BX222" i="77"/>
  <c r="CE222" i="77"/>
  <c r="BQ222" i="77"/>
  <c r="AF222" i="77"/>
  <c r="AV222" i="77"/>
  <c r="AN122" i="77"/>
  <c r="BX122" i="77"/>
  <c r="O122" i="77"/>
  <c r="CE122" i="77"/>
  <c r="BQ122" i="77"/>
  <c r="X122" i="77"/>
  <c r="AF122" i="77"/>
  <c r="BJ122" i="77"/>
  <c r="AN146" i="77"/>
  <c r="BX146" i="77"/>
  <c r="O146" i="77"/>
  <c r="X146" i="77"/>
  <c r="CE146" i="77"/>
  <c r="BQ146" i="77"/>
  <c r="BJ146" i="77"/>
  <c r="AF146" i="77"/>
  <c r="AN154" i="77"/>
  <c r="BX154" i="77"/>
  <c r="O154" i="77"/>
  <c r="BQ154" i="77"/>
  <c r="CE154" i="77"/>
  <c r="X154" i="77"/>
  <c r="BJ154" i="77"/>
  <c r="AO233" i="77"/>
  <c r="CF233" i="77"/>
  <c r="BR233" i="77"/>
  <c r="BY233" i="77"/>
  <c r="P233" i="77"/>
  <c r="BK233" i="77"/>
  <c r="Y233" i="77"/>
  <c r="CC233" i="77"/>
  <c r="AG233" i="77"/>
  <c r="BD233" i="77"/>
  <c r="AW233" i="77"/>
  <c r="X100" i="77"/>
  <c r="AN100" i="77"/>
  <c r="BX100" i="77"/>
  <c r="CE100" i="77"/>
  <c r="O100" i="77"/>
  <c r="BJ100" i="77"/>
  <c r="BQ100" i="77"/>
  <c r="AV100" i="77"/>
  <c r="CF38" i="77"/>
  <c r="AO38" i="77"/>
  <c r="BY38" i="77"/>
  <c r="P38" i="77"/>
  <c r="BK38" i="77"/>
  <c r="BR38" i="77"/>
  <c r="Y38" i="77"/>
  <c r="CC38" i="77"/>
  <c r="AW38" i="77"/>
  <c r="AG38" i="77"/>
  <c r="BD38" i="77"/>
  <c r="AO39" i="77"/>
  <c r="BY39" i="77"/>
  <c r="CF39" i="77"/>
  <c r="BR39" i="77"/>
  <c r="P39" i="77"/>
  <c r="AW39" i="77"/>
  <c r="AO49" i="77"/>
  <c r="BY49" i="77"/>
  <c r="CF49" i="77"/>
  <c r="BR49" i="77"/>
  <c r="P49" i="77"/>
  <c r="BD49" i="77"/>
  <c r="CF50" i="77"/>
  <c r="AO50" i="77"/>
  <c r="BY50" i="77"/>
  <c r="P50" i="77"/>
  <c r="Y50" i="77"/>
  <c r="CC50" i="77"/>
  <c r="AW50" i="77"/>
  <c r="BR50" i="77"/>
  <c r="AG50" i="77"/>
  <c r="BD50" i="77"/>
  <c r="BK50" i="77"/>
  <c r="CF54" i="77"/>
  <c r="AO54" i="77"/>
  <c r="BY54" i="77"/>
  <c r="P54" i="77"/>
  <c r="BR54" i="77"/>
  <c r="BK54" i="77"/>
  <c r="AG54" i="77"/>
  <c r="BD54" i="77"/>
  <c r="Y54" i="77"/>
  <c r="CC54" i="77"/>
  <c r="AO55" i="77"/>
  <c r="BY55" i="77"/>
  <c r="CF55" i="77"/>
  <c r="BR55" i="77"/>
  <c r="P55" i="77"/>
  <c r="AG55" i="77"/>
  <c r="AN60" i="77"/>
  <c r="BX60" i="77"/>
  <c r="CE60" i="77"/>
  <c r="O60" i="77"/>
  <c r="BJ60" i="77"/>
  <c r="AV60" i="77"/>
  <c r="AF60" i="77"/>
  <c r="BQ60" i="77"/>
  <c r="X60" i="77"/>
  <c r="BD72" i="77"/>
  <c r="CF72" i="77"/>
  <c r="AO72" i="77"/>
  <c r="BY72" i="77"/>
  <c r="P72" i="77"/>
  <c r="BR72" i="77"/>
  <c r="Y72" i="77"/>
  <c r="AW72" i="77"/>
  <c r="AG72" i="77"/>
  <c r="AO110" i="77"/>
  <c r="CF110" i="77"/>
  <c r="BY110" i="77"/>
  <c r="P110" i="77"/>
  <c r="BR110" i="77"/>
  <c r="AG110" i="77"/>
  <c r="AO111" i="77"/>
  <c r="BY111" i="77"/>
  <c r="CF111" i="77"/>
  <c r="BR111" i="77"/>
  <c r="P111" i="77"/>
  <c r="AG111" i="77"/>
  <c r="BD111" i="77"/>
  <c r="Y111" i="77"/>
  <c r="CC111" i="77"/>
  <c r="BK111" i="77"/>
  <c r="AW111" i="77"/>
  <c r="BK132" i="77"/>
  <c r="AO132" i="77"/>
  <c r="BY132" i="77"/>
  <c r="CF132" i="77"/>
  <c r="P132" i="77"/>
  <c r="BR132" i="77"/>
  <c r="AG132" i="77"/>
  <c r="Y132" i="77"/>
  <c r="CC132" i="77"/>
  <c r="AW132" i="77"/>
  <c r="BD132" i="77"/>
  <c r="AO183" i="77"/>
  <c r="CF183" i="77"/>
  <c r="BY183" i="77"/>
  <c r="BR183" i="77"/>
  <c r="P183" i="77"/>
  <c r="Y183" i="77"/>
  <c r="CC183" i="77"/>
  <c r="BD183" i="77"/>
  <c r="AW183" i="77"/>
  <c r="AG183" i="77"/>
  <c r="AO190" i="77"/>
  <c r="CF190" i="77"/>
  <c r="BY190" i="77"/>
  <c r="P190" i="77"/>
  <c r="BR190" i="77"/>
  <c r="BK190" i="77"/>
  <c r="Y190" i="77"/>
  <c r="CC190" i="77"/>
  <c r="AW190" i="77"/>
  <c r="AG190" i="77"/>
  <c r="BD190" i="77"/>
  <c r="AO207" i="77"/>
  <c r="CF207" i="77"/>
  <c r="BY207" i="77"/>
  <c r="BR207" i="77"/>
  <c r="P207" i="77"/>
  <c r="AW207" i="77"/>
  <c r="BD207" i="77"/>
  <c r="Y207" i="77"/>
  <c r="CC207" i="77"/>
  <c r="AG207" i="77"/>
  <c r="G223" i="77"/>
  <c r="G223" i="47"/>
  <c r="Y228" i="77"/>
  <c r="CC228" i="77"/>
  <c r="AO228" i="77"/>
  <c r="CF228" i="77"/>
  <c r="BY228" i="77"/>
  <c r="P228" i="77"/>
  <c r="BR228" i="77"/>
  <c r="AW228" i="77"/>
  <c r="AG228" i="77"/>
  <c r="BD228" i="77"/>
  <c r="BK228" i="77"/>
  <c r="G241" i="47"/>
  <c r="G241" i="77"/>
  <c r="AO260" i="77"/>
  <c r="CF260" i="77"/>
  <c r="BY260" i="77"/>
  <c r="P260" i="77"/>
  <c r="BR260" i="77"/>
  <c r="AG260" i="77"/>
  <c r="BK260" i="77"/>
  <c r="BD260" i="77"/>
  <c r="Y260" i="77"/>
  <c r="CC260" i="77"/>
  <c r="AW260" i="77"/>
  <c r="BJ164" i="77"/>
  <c r="AN164" i="77"/>
  <c r="BX164" i="77"/>
  <c r="CE164" i="77"/>
  <c r="O164" i="77"/>
  <c r="AV164" i="77"/>
  <c r="X164" i="77"/>
  <c r="AF164" i="77"/>
  <c r="BQ164" i="77"/>
  <c r="AV276" i="77"/>
  <c r="AN276" i="77"/>
  <c r="BX276" i="77"/>
  <c r="CE276" i="77"/>
  <c r="O276" i="77"/>
  <c r="BJ276" i="77"/>
  <c r="BQ276" i="77"/>
  <c r="X276" i="77"/>
  <c r="AF276" i="77"/>
  <c r="F56" i="77"/>
  <c r="F56" i="47"/>
  <c r="AN88" i="77"/>
  <c r="CE88" i="77"/>
  <c r="BX88" i="77"/>
  <c r="O88" i="77"/>
  <c r="AF88" i="77"/>
  <c r="BJ88" i="77"/>
  <c r="X88" i="77"/>
  <c r="BQ88" i="77"/>
  <c r="G92" i="77"/>
  <c r="G92" i="47"/>
  <c r="F131" i="77"/>
  <c r="F131" i="47"/>
  <c r="BJ148" i="77"/>
  <c r="AN148" i="77"/>
  <c r="BX148" i="77"/>
  <c r="CE148" i="77"/>
  <c r="O148" i="77"/>
  <c r="BQ148" i="77"/>
  <c r="AF148" i="77"/>
  <c r="AO164" i="77"/>
  <c r="CF164" i="77"/>
  <c r="BY164" i="77"/>
  <c r="P164" i="77"/>
  <c r="BR164" i="77"/>
  <c r="AW176" i="77"/>
  <c r="AO176" i="77"/>
  <c r="CF176" i="77"/>
  <c r="BY176" i="77"/>
  <c r="P176" i="77"/>
  <c r="BR176" i="77"/>
  <c r="BK176" i="77"/>
  <c r="AG176" i="77"/>
  <c r="Y185" i="77"/>
  <c r="CC185" i="77"/>
  <c r="AO185" i="77"/>
  <c r="CF185" i="77"/>
  <c r="BR185" i="77"/>
  <c r="BY185" i="77"/>
  <c r="AW185" i="77"/>
  <c r="P185" i="77"/>
  <c r="AG185" i="77"/>
  <c r="BK185" i="77"/>
  <c r="BD185" i="77"/>
  <c r="G202" i="77"/>
  <c r="G202" i="47"/>
  <c r="AO222" i="77"/>
  <c r="CF222" i="77"/>
  <c r="BY222" i="77"/>
  <c r="P222" i="77"/>
  <c r="BK222" i="77"/>
  <c r="BR222" i="77"/>
  <c r="BD222" i="77"/>
  <c r="Y222" i="77"/>
  <c r="CC222" i="77"/>
  <c r="AG222" i="77"/>
  <c r="AW222" i="77"/>
  <c r="AN226" i="77"/>
  <c r="BX226" i="77"/>
  <c r="BQ226" i="77"/>
  <c r="O226" i="77"/>
  <c r="AV226" i="77"/>
  <c r="X226" i="77"/>
  <c r="BJ226" i="77"/>
  <c r="AF226" i="77"/>
  <c r="AO250" i="77"/>
  <c r="CF250" i="77"/>
  <c r="BY250" i="77"/>
  <c r="P250" i="77"/>
  <c r="BR250" i="77"/>
  <c r="CE253" i="77"/>
  <c r="AN253" i="77"/>
  <c r="BQ253" i="77"/>
  <c r="BX253" i="77"/>
  <c r="O253" i="77"/>
  <c r="BJ253" i="77"/>
  <c r="AO273" i="77"/>
  <c r="CF273" i="77"/>
  <c r="BR273" i="77"/>
  <c r="BY273" i="77"/>
  <c r="P273" i="77"/>
  <c r="BK273" i="77"/>
  <c r="AG273" i="77"/>
  <c r="AW273" i="77"/>
  <c r="BD273" i="77"/>
  <c r="G296" i="77"/>
  <c r="G296" i="47"/>
  <c r="G45" i="77"/>
  <c r="G45" i="47"/>
  <c r="F76" i="77"/>
  <c r="F76" i="47"/>
  <c r="G91" i="77"/>
  <c r="G91" i="47"/>
  <c r="G96" i="77"/>
  <c r="G96" i="47"/>
  <c r="F30" i="77"/>
  <c r="F30" i="47"/>
  <c r="F58" i="77"/>
  <c r="F58" i="47"/>
  <c r="G81" i="77"/>
  <c r="G81" i="47"/>
  <c r="AO93" i="77"/>
  <c r="CF93" i="77"/>
  <c r="BY93" i="77"/>
  <c r="BR93" i="77"/>
  <c r="AG93" i="77"/>
  <c r="P93" i="77"/>
  <c r="Y93" i="77"/>
  <c r="CC93" i="77"/>
  <c r="AW93" i="77"/>
  <c r="G95" i="77"/>
  <c r="G95" i="47"/>
  <c r="AO156" i="77"/>
  <c r="CF156" i="77"/>
  <c r="BY156" i="77"/>
  <c r="P156" i="77"/>
  <c r="BR156" i="77"/>
  <c r="Y156" i="77"/>
  <c r="CC156" i="77"/>
  <c r="BD156" i="77"/>
  <c r="G195" i="77"/>
  <c r="G195" i="47"/>
  <c r="F220" i="77"/>
  <c r="F220" i="47"/>
  <c r="F284" i="77"/>
  <c r="F284" i="47"/>
  <c r="F71" i="77"/>
  <c r="F71" i="47"/>
  <c r="F230" i="77"/>
  <c r="F230" i="47"/>
  <c r="F59" i="47"/>
  <c r="F59" i="77"/>
  <c r="G257" i="77"/>
  <c r="G257" i="47"/>
  <c r="F83" i="77"/>
  <c r="F83" i="47"/>
  <c r="F94" i="77"/>
  <c r="F94" i="47"/>
  <c r="G267" i="77"/>
  <c r="G267" i="47"/>
  <c r="AN84" i="77"/>
  <c r="BX84" i="77"/>
  <c r="CE84" i="77"/>
  <c r="O84" i="77"/>
  <c r="BJ84" i="77"/>
  <c r="X84" i="77"/>
  <c r="BQ84" i="77"/>
  <c r="AF84" i="77"/>
  <c r="AV84" i="77"/>
  <c r="G271" i="47"/>
  <c r="G271" i="77"/>
  <c r="AO53" i="77"/>
  <c r="BY53" i="77"/>
  <c r="BR53" i="77"/>
  <c r="CF53" i="77"/>
  <c r="P53" i="77"/>
  <c r="BD53" i="77"/>
  <c r="BK53" i="77"/>
  <c r="AW53" i="77"/>
  <c r="Y53" i="77"/>
  <c r="CC53" i="77"/>
  <c r="AG53" i="77"/>
  <c r="AN110" i="77"/>
  <c r="CE110" i="77"/>
  <c r="BX110" i="77"/>
  <c r="O110" i="77"/>
  <c r="BJ110" i="77"/>
  <c r="BQ110" i="77"/>
  <c r="AF110" i="77"/>
  <c r="AV110" i="77"/>
  <c r="F269" i="77"/>
  <c r="F269" i="47"/>
  <c r="AO203" i="77"/>
  <c r="CF203" i="77"/>
  <c r="BY203" i="77"/>
  <c r="BR203" i="77"/>
  <c r="P203" i="77"/>
  <c r="AN172" i="77"/>
  <c r="BX172" i="77"/>
  <c r="CE172" i="77"/>
  <c r="O172" i="77"/>
  <c r="X172" i="77"/>
  <c r="BJ172" i="77"/>
  <c r="BQ172" i="77"/>
  <c r="AV172" i="77"/>
  <c r="F142" i="47"/>
  <c r="F142" i="77"/>
  <c r="G133" i="77"/>
  <c r="G133" i="47"/>
  <c r="AO99" i="77"/>
  <c r="BY99" i="77"/>
  <c r="CF99" i="77"/>
  <c r="BR99" i="77"/>
  <c r="P99" i="77"/>
  <c r="AW99" i="77"/>
  <c r="BK99" i="77"/>
  <c r="AG99" i="77"/>
  <c r="Y99" i="77"/>
  <c r="CC99" i="77"/>
  <c r="BD99" i="77"/>
  <c r="G85" i="47"/>
  <c r="G85" i="77"/>
  <c r="G281" i="76"/>
  <c r="AG281" i="76"/>
  <c r="G281" i="70"/>
  <c r="G213" i="76"/>
  <c r="G213" i="70"/>
  <c r="G169" i="76"/>
  <c r="G169" i="70"/>
  <c r="G35" i="76"/>
  <c r="G35" i="70"/>
  <c r="AG268" i="77"/>
  <c r="AF211" i="77"/>
  <c r="AF189" i="77"/>
  <c r="X256" i="77"/>
  <c r="BJ184" i="77"/>
  <c r="AF140" i="77"/>
  <c r="X202" i="77"/>
  <c r="AG150" i="77"/>
  <c r="AF145" i="77"/>
  <c r="BK207" i="77"/>
  <c r="AW107" i="77"/>
  <c r="AF100" i="77"/>
  <c r="AV123" i="77"/>
  <c r="X130" i="77"/>
  <c r="AV26" i="77"/>
  <c r="BJ234" i="77"/>
  <c r="BK208" i="77"/>
  <c r="BK156" i="77"/>
  <c r="AW34" i="77"/>
  <c r="BK93" i="77"/>
  <c r="BK183" i="77"/>
  <c r="BD309" i="77"/>
  <c r="X306" i="77"/>
  <c r="AW37" i="77"/>
  <c r="BK146" i="77"/>
  <c r="BJ37" i="77"/>
  <c r="AV37" i="77"/>
  <c r="AO73" i="77"/>
  <c r="BY73" i="77"/>
  <c r="BR73" i="77"/>
  <c r="BK73" i="77"/>
  <c r="CF73" i="77"/>
  <c r="P73" i="77"/>
  <c r="AW73" i="77"/>
  <c r="AG73" i="77"/>
  <c r="BD73" i="77"/>
  <c r="AN96" i="77"/>
  <c r="CE96" i="77"/>
  <c r="BX96" i="77"/>
  <c r="O96" i="77"/>
  <c r="AF127" i="77"/>
  <c r="CE141" i="77"/>
  <c r="AN141" i="77"/>
  <c r="BQ141" i="77"/>
  <c r="BX141" i="77"/>
  <c r="AV141" i="77"/>
  <c r="O141" i="77"/>
  <c r="BJ141" i="77"/>
  <c r="AF141" i="77"/>
  <c r="X141" i="77"/>
  <c r="AO160" i="77"/>
  <c r="CF160" i="77"/>
  <c r="BY160" i="77"/>
  <c r="P160" i="77"/>
  <c r="BR160" i="77"/>
  <c r="BD160" i="77"/>
  <c r="AG160" i="77"/>
  <c r="BK160" i="77"/>
  <c r="Y160" i="77"/>
  <c r="CC160" i="77"/>
  <c r="CE245" i="77"/>
  <c r="AN245" i="77"/>
  <c r="BQ245" i="77"/>
  <c r="BX245" i="77"/>
  <c r="O245" i="77"/>
  <c r="BJ245" i="77"/>
  <c r="X245" i="77"/>
  <c r="AV245" i="77"/>
  <c r="O211" i="77"/>
  <c r="O147" i="77"/>
  <c r="BQ240" i="77"/>
  <c r="BQ112" i="77"/>
  <c r="AO76" i="77"/>
  <c r="BY76" i="77"/>
  <c r="CF76" i="77"/>
  <c r="P76" i="77"/>
  <c r="BR76" i="77"/>
  <c r="AO134" i="77"/>
  <c r="CF134" i="77"/>
  <c r="BY134" i="77"/>
  <c r="P134" i="77"/>
  <c r="Y134" i="77"/>
  <c r="CC134" i="77"/>
  <c r="BR134" i="77"/>
  <c r="AW134" i="77"/>
  <c r="BJ160" i="77"/>
  <c r="AN160" i="77"/>
  <c r="BX160" i="77"/>
  <c r="O160" i="77"/>
  <c r="CE160" i="77"/>
  <c r="BK168" i="77"/>
  <c r="AO168" i="77"/>
  <c r="CF168" i="77"/>
  <c r="BY168" i="77"/>
  <c r="P168" i="77"/>
  <c r="BR168" i="77"/>
  <c r="AG168" i="77"/>
  <c r="Y168" i="77"/>
  <c r="CC168" i="77"/>
  <c r="CE173" i="77"/>
  <c r="AN173" i="77"/>
  <c r="BQ173" i="77"/>
  <c r="BX173" i="77"/>
  <c r="O173" i="77"/>
  <c r="AO188" i="77"/>
  <c r="CF188" i="77"/>
  <c r="BY188" i="77"/>
  <c r="P188" i="77"/>
  <c r="BR188" i="77"/>
  <c r="BD188" i="77"/>
  <c r="AO212" i="77"/>
  <c r="CF212" i="77"/>
  <c r="BY212" i="77"/>
  <c r="P212" i="77"/>
  <c r="BR212" i="77"/>
  <c r="BK212" i="77"/>
  <c r="AW212" i="77"/>
  <c r="AN259" i="77"/>
  <c r="CE259" i="77"/>
  <c r="BQ259" i="77"/>
  <c r="BX259" i="77"/>
  <c r="O259" i="77"/>
  <c r="AO272" i="77"/>
  <c r="CF272" i="77"/>
  <c r="BY272" i="77"/>
  <c r="P272" i="77"/>
  <c r="BR272" i="77"/>
  <c r="AG272" i="77"/>
  <c r="AN275" i="77"/>
  <c r="CE275" i="77"/>
  <c r="BQ275" i="77"/>
  <c r="BX275" i="77"/>
  <c r="O275" i="77"/>
  <c r="AW280" i="77"/>
  <c r="CF280" i="77"/>
  <c r="AO280" i="77"/>
  <c r="BY280" i="77"/>
  <c r="P280" i="77"/>
  <c r="BR280" i="77"/>
  <c r="CF294" i="77"/>
  <c r="BY294" i="77"/>
  <c r="P294" i="77"/>
  <c r="AO294" i="77"/>
  <c r="BR294" i="77"/>
  <c r="AW294" i="77"/>
  <c r="CF42" i="77"/>
  <c r="AO42" i="77"/>
  <c r="BY42" i="77"/>
  <c r="P42" i="77"/>
  <c r="AW42" i="77"/>
  <c r="BR42" i="77"/>
  <c r="AO90" i="77"/>
  <c r="CF90" i="77"/>
  <c r="BY90" i="77"/>
  <c r="P90" i="77"/>
  <c r="Y90" i="77"/>
  <c r="CC90" i="77"/>
  <c r="BR90" i="77"/>
  <c r="AW90" i="77"/>
  <c r="CE93" i="77"/>
  <c r="AN93" i="77"/>
  <c r="BQ93" i="77"/>
  <c r="O93" i="77"/>
  <c r="X93" i="77"/>
  <c r="BX93" i="77"/>
  <c r="AV93" i="77"/>
  <c r="AO109" i="77"/>
  <c r="CF109" i="77"/>
  <c r="BY109" i="77"/>
  <c r="BR109" i="77"/>
  <c r="P109" i="77"/>
  <c r="Y109" i="77"/>
  <c r="CC109" i="77"/>
  <c r="BK109" i="77"/>
  <c r="AO113" i="77"/>
  <c r="BY113" i="77"/>
  <c r="CF113" i="77"/>
  <c r="BR113" i="77"/>
  <c r="P113" i="77"/>
  <c r="AO151" i="77"/>
  <c r="BY151" i="77"/>
  <c r="CF151" i="77"/>
  <c r="BR151" i="77"/>
  <c r="P151" i="77"/>
  <c r="BD151" i="77"/>
  <c r="AO215" i="77"/>
  <c r="CF215" i="77"/>
  <c r="BY215" i="77"/>
  <c r="BR215" i="77"/>
  <c r="P215" i="77"/>
  <c r="AN290" i="77"/>
  <c r="BX290" i="77"/>
  <c r="BQ290" i="77"/>
  <c r="O290" i="77"/>
  <c r="BK310" i="77"/>
  <c r="CF310" i="77"/>
  <c r="BY310" i="77"/>
  <c r="P310" i="77"/>
  <c r="BR310" i="77"/>
  <c r="AN308" i="77"/>
  <c r="CE308" i="77"/>
  <c r="BX308" i="77"/>
  <c r="O308" i="77"/>
  <c r="AW47" i="77"/>
  <c r="AO47" i="77"/>
  <c r="BY47" i="77"/>
  <c r="CF47" i="77"/>
  <c r="BR47" i="77"/>
  <c r="P47" i="77"/>
  <c r="AG47" i="77"/>
  <c r="BD47" i="77"/>
  <c r="AN136" i="77"/>
  <c r="CE136" i="77"/>
  <c r="BX136" i="77"/>
  <c r="O136" i="77"/>
  <c r="BJ136" i="77"/>
  <c r="AO204" i="77"/>
  <c r="CF204" i="77"/>
  <c r="BY204" i="77"/>
  <c r="P204" i="77"/>
  <c r="BR204" i="77"/>
  <c r="BK204" i="77"/>
  <c r="AN232" i="77"/>
  <c r="BX232" i="77"/>
  <c r="CE232" i="77"/>
  <c r="AV232" i="77"/>
  <c r="O232" i="77"/>
  <c r="AN268" i="77"/>
  <c r="BX268" i="77"/>
  <c r="CE268" i="77"/>
  <c r="O268" i="77"/>
  <c r="CF278" i="77"/>
  <c r="BY278" i="77"/>
  <c r="P278" i="77"/>
  <c r="AG278" i="77"/>
  <c r="AO278" i="77"/>
  <c r="BR278" i="77"/>
  <c r="BD278" i="77"/>
  <c r="BK278" i="77"/>
  <c r="AO283" i="77"/>
  <c r="CF283" i="77"/>
  <c r="BY283" i="77"/>
  <c r="BR283" i="77"/>
  <c r="AW283" i="77"/>
  <c r="AO209" i="77"/>
  <c r="CF209" i="77"/>
  <c r="BR209" i="77"/>
  <c r="BY209" i="77"/>
  <c r="P209" i="77"/>
  <c r="BJ257" i="77"/>
  <c r="AN257" i="77"/>
  <c r="CE257" i="77"/>
  <c r="BQ257" i="77"/>
  <c r="BX257" i="77"/>
  <c r="CE119" i="77"/>
  <c r="BX119" i="77"/>
  <c r="BQ119" i="77"/>
  <c r="AN119" i="77"/>
  <c r="AV119" i="77"/>
  <c r="G165" i="47"/>
  <c r="F239" i="47"/>
  <c r="G94" i="47"/>
  <c r="F114" i="47"/>
  <c r="G150" i="47"/>
  <c r="G178" i="47"/>
  <c r="G245" i="47"/>
  <c r="F248" i="47"/>
  <c r="AO248" i="77"/>
  <c r="CF248" i="77"/>
  <c r="BY248" i="77"/>
  <c r="P248" i="77"/>
  <c r="BR248" i="77"/>
  <c r="AW248" i="77"/>
  <c r="G285" i="47"/>
  <c r="X36" i="77"/>
  <c r="AN36" i="77"/>
  <c r="BX36" i="77"/>
  <c r="CE36" i="77"/>
  <c r="O36" i="77"/>
  <c r="AF36" i="77"/>
  <c r="CF36" i="77"/>
  <c r="AO36" i="77"/>
  <c r="BY36" i="77"/>
  <c r="P36" i="77"/>
  <c r="BR36" i="77"/>
  <c r="G84" i="47"/>
  <c r="AO140" i="77"/>
  <c r="CF140" i="77"/>
  <c r="BY140" i="77"/>
  <c r="P140" i="77"/>
  <c r="BR140" i="77"/>
  <c r="BK140" i="77"/>
  <c r="Y140" i="77"/>
  <c r="CC140" i="77"/>
  <c r="AW140" i="77"/>
  <c r="BJ194" i="77"/>
  <c r="AN194" i="77"/>
  <c r="BX194" i="77"/>
  <c r="O194" i="77"/>
  <c r="BQ194" i="77"/>
  <c r="AB20" i="39"/>
  <c r="AN174" i="77"/>
  <c r="BX174" i="77"/>
  <c r="O174" i="77"/>
  <c r="CE174" i="77"/>
  <c r="BQ174" i="77"/>
  <c r="G147" i="47"/>
  <c r="AO115" i="77"/>
  <c r="BY115" i="77"/>
  <c r="CF115" i="77"/>
  <c r="BR115" i="77"/>
  <c r="P115" i="77"/>
  <c r="AG115" i="77"/>
  <c r="G243" i="47"/>
  <c r="AG189" i="77"/>
  <c r="AO189" i="77"/>
  <c r="CF189" i="77"/>
  <c r="BR189" i="77"/>
  <c r="BY189" i="77"/>
  <c r="P189" i="77"/>
  <c r="Y189" i="77"/>
  <c r="CC189" i="77"/>
  <c r="G221" i="47"/>
  <c r="F240" i="47"/>
  <c r="AN246" i="77"/>
  <c r="BX246" i="77"/>
  <c r="CE246" i="77"/>
  <c r="BQ246" i="77"/>
  <c r="F262" i="47"/>
  <c r="G262" i="47"/>
  <c r="F288" i="47"/>
  <c r="F21" i="47"/>
  <c r="BJ33" i="77"/>
  <c r="CE33" i="77"/>
  <c r="AN33" i="77"/>
  <c r="BQ33" i="77"/>
  <c r="BX33" i="77"/>
  <c r="O33" i="77"/>
  <c r="X33" i="77"/>
  <c r="AV33" i="77"/>
  <c r="F69" i="47"/>
  <c r="CE97" i="77"/>
  <c r="AN97" i="77"/>
  <c r="BQ97" i="77"/>
  <c r="BX97" i="77"/>
  <c r="O97" i="77"/>
  <c r="X97" i="77"/>
  <c r="AV97" i="77"/>
  <c r="F169" i="47"/>
  <c r="AN177" i="77"/>
  <c r="CE177" i="77"/>
  <c r="BQ177" i="77"/>
  <c r="BX177" i="77"/>
  <c r="O177" i="77"/>
  <c r="X177" i="77"/>
  <c r="BJ237" i="77"/>
  <c r="CE237" i="77"/>
  <c r="AN237" i="77"/>
  <c r="BQ237" i="77"/>
  <c r="BX237" i="77"/>
  <c r="O237" i="77"/>
  <c r="CE293" i="77"/>
  <c r="AN293" i="77"/>
  <c r="BQ293" i="77"/>
  <c r="BX293" i="77"/>
  <c r="O293" i="77"/>
  <c r="AV293" i="77"/>
  <c r="F150" i="47"/>
  <c r="F51" i="47"/>
  <c r="F91" i="47"/>
  <c r="CE95" i="77"/>
  <c r="AN95" i="77"/>
  <c r="BX95" i="77"/>
  <c r="BQ95" i="77"/>
  <c r="BJ95" i="77"/>
  <c r="F151" i="47"/>
  <c r="BJ159" i="77"/>
  <c r="CE159" i="77"/>
  <c r="AN159" i="77"/>
  <c r="BX159" i="77"/>
  <c r="BQ159" i="77"/>
  <c r="AV195" i="77"/>
  <c r="AN195" i="77"/>
  <c r="CE195" i="77"/>
  <c r="BQ195" i="77"/>
  <c r="BX195" i="77"/>
  <c r="BJ195" i="77"/>
  <c r="F247" i="47"/>
  <c r="CE255" i="77"/>
  <c r="AN255" i="77"/>
  <c r="BQ255" i="77"/>
  <c r="O255" i="77"/>
  <c r="BX255" i="77"/>
  <c r="AN287" i="77"/>
  <c r="CE287" i="77"/>
  <c r="BQ287" i="77"/>
  <c r="O287" i="77"/>
  <c r="BJ287" i="77"/>
  <c r="BX287" i="77"/>
  <c r="F289" i="47"/>
  <c r="G229" i="47"/>
  <c r="F212" i="47"/>
  <c r="F191" i="47"/>
  <c r="F172" i="47"/>
  <c r="F163" i="47"/>
  <c r="F144" i="47"/>
  <c r="G131" i="47"/>
  <c r="AO123" i="77"/>
  <c r="BY123" i="77"/>
  <c r="CF123" i="77"/>
  <c r="BR123" i="77"/>
  <c r="P123" i="77"/>
  <c r="AG123" i="77"/>
  <c r="CE121" i="77"/>
  <c r="AN121" i="77"/>
  <c r="BQ121" i="77"/>
  <c r="BX121" i="77"/>
  <c r="O121" i="77"/>
  <c r="BJ121" i="77"/>
  <c r="AV121" i="77"/>
  <c r="G117" i="47"/>
  <c r="F75" i="47"/>
  <c r="BR271" i="76"/>
  <c r="AO271" i="76"/>
  <c r="BK271" i="76"/>
  <c r="AG271" i="76"/>
  <c r="P271" i="76"/>
  <c r="AW271" i="76"/>
  <c r="BY271" i="76"/>
  <c r="AG267" i="76"/>
  <c r="Y267" i="76"/>
  <c r="CC267" i="76"/>
  <c r="AW267" i="76"/>
  <c r="G251" i="70"/>
  <c r="CF231" i="76"/>
  <c r="BD231" i="76"/>
  <c r="BK231" i="76"/>
  <c r="BK219" i="76"/>
  <c r="CF219" i="76"/>
  <c r="BD219" i="76"/>
  <c r="BD209" i="76"/>
  <c r="BK209" i="76"/>
  <c r="CF209" i="76"/>
  <c r="G191" i="70"/>
  <c r="Y181" i="76"/>
  <c r="CC181" i="76"/>
  <c r="AG181" i="76"/>
  <c r="AW181" i="76"/>
  <c r="G133" i="70"/>
  <c r="AW125" i="76"/>
  <c r="Y125" i="76"/>
  <c r="CC125" i="76"/>
  <c r="AG125" i="76"/>
  <c r="AG117" i="76"/>
  <c r="Y117" i="76"/>
  <c r="CC117" i="76"/>
  <c r="AW117" i="76"/>
  <c r="G109" i="70"/>
  <c r="G101" i="70"/>
  <c r="BY77" i="76"/>
  <c r="BD77" i="76"/>
  <c r="Y77" i="76"/>
  <c r="CC77" i="76"/>
  <c r="AW77" i="76"/>
  <c r="P77" i="76"/>
  <c r="BR77" i="76"/>
  <c r="AO77" i="76"/>
  <c r="AG77" i="76"/>
  <c r="CF77" i="76"/>
  <c r="BK77" i="76"/>
  <c r="BR69" i="76"/>
  <c r="AO69" i="76"/>
  <c r="CF69" i="76"/>
  <c r="BK69" i="76"/>
  <c r="Y69" i="76"/>
  <c r="CC69" i="76"/>
  <c r="BY69" i="76"/>
  <c r="BD69" i="76"/>
  <c r="P69" i="76"/>
  <c r="AW69" i="76"/>
  <c r="AG69" i="76"/>
  <c r="G67" i="70"/>
  <c r="G57" i="70"/>
  <c r="G51" i="70"/>
  <c r="AF293" i="77"/>
  <c r="BK297" i="77"/>
  <c r="AG297" i="77"/>
  <c r="AG283" i="77"/>
  <c r="BD275" i="77"/>
  <c r="BJ290" i="77"/>
  <c r="BD280" i="77"/>
  <c r="AV290" i="77"/>
  <c r="Y280" i="77"/>
  <c r="CC280" i="77"/>
  <c r="AF268" i="77"/>
  <c r="AV285" i="77"/>
  <c r="Y278" i="77"/>
  <c r="CC278" i="77"/>
  <c r="Y272" i="77"/>
  <c r="CC272" i="77"/>
  <c r="X268" i="77"/>
  <c r="BK270" i="77"/>
  <c r="BD259" i="77"/>
  <c r="BJ291" i="77"/>
  <c r="BD248" i="77"/>
  <c r="AG245" i="77"/>
  <c r="BJ243" i="77"/>
  <c r="AG204" i="77"/>
  <c r="BK219" i="77"/>
  <c r="Y219" i="77"/>
  <c r="CC219" i="77"/>
  <c r="AF197" i="77"/>
  <c r="AF193" i="77"/>
  <c r="AF177" i="77"/>
  <c r="AW215" i="77"/>
  <c r="X257" i="77"/>
  <c r="X254" i="77"/>
  <c r="X246" i="77"/>
  <c r="X194" i="77"/>
  <c r="AV183" i="77"/>
  <c r="BD209" i="77"/>
  <c r="BJ225" i="77"/>
  <c r="AF159" i="77"/>
  <c r="AF151" i="77"/>
  <c r="AF144" i="77"/>
  <c r="BK192" i="77"/>
  <c r="BK188" i="77"/>
  <c r="X136" i="77"/>
  <c r="AF121" i="77"/>
  <c r="AW127" i="77"/>
  <c r="Y151" i="77"/>
  <c r="CC151" i="77"/>
  <c r="AW147" i="77"/>
  <c r="BD109" i="77"/>
  <c r="AG87" i="77"/>
  <c r="BD144" i="77"/>
  <c r="X119" i="77"/>
  <c r="AW115" i="77"/>
  <c r="AF57" i="77"/>
  <c r="AF34" i="77"/>
  <c r="BJ36" i="77"/>
  <c r="AV47" i="77"/>
  <c r="BK272" i="77"/>
  <c r="BK302" i="77"/>
  <c r="Y283" i="77"/>
  <c r="CC283" i="77"/>
  <c r="AV255" i="77"/>
  <c r="Y204" i="77"/>
  <c r="X174" i="77"/>
  <c r="AF95" i="77"/>
  <c r="BJ232" i="77"/>
  <c r="Y212" i="77"/>
  <c r="CC212" i="77"/>
  <c r="AW189" i="77"/>
  <c r="BD168" i="77"/>
  <c r="BJ97" i="77"/>
  <c r="AG109" i="77"/>
  <c r="BK90" i="77"/>
  <c r="Y294" i="77"/>
  <c r="BJ293" i="77"/>
  <c r="X209" i="77"/>
  <c r="AV36" i="77"/>
  <c r="AF255" i="77"/>
  <c r="AV152" i="77"/>
  <c r="BJ183" i="77"/>
  <c r="AG215" i="77"/>
  <c r="BD219" i="77"/>
  <c r="P283" i="77"/>
  <c r="O241" i="77"/>
  <c r="O159" i="77"/>
  <c r="O95" i="77"/>
  <c r="BQ268" i="77"/>
  <c r="CE194" i="77"/>
  <c r="AO310" i="77"/>
  <c r="AO165" i="77"/>
  <c r="BY165" i="77"/>
  <c r="CF165" i="77"/>
  <c r="BR165" i="77"/>
  <c r="AG165" i="77"/>
  <c r="P165" i="77"/>
  <c r="Y165" i="77"/>
  <c r="CC165" i="77"/>
  <c r="CE239" i="77"/>
  <c r="BQ239" i="77"/>
  <c r="AN239" i="77"/>
  <c r="O239" i="77"/>
  <c r="BX239" i="77"/>
  <c r="AO94" i="77"/>
  <c r="CF94" i="77"/>
  <c r="BY94" i="77"/>
  <c r="P94" i="77"/>
  <c r="Y94" i="77"/>
  <c r="CC94" i="77"/>
  <c r="BR94" i="77"/>
  <c r="AW94" i="77"/>
  <c r="X114" i="77"/>
  <c r="AN114" i="77"/>
  <c r="BX114" i="77"/>
  <c r="O114" i="77"/>
  <c r="CE114" i="77"/>
  <c r="BQ114" i="77"/>
  <c r="AV114" i="77"/>
  <c r="AO178" i="77"/>
  <c r="CF178" i="77"/>
  <c r="BY178" i="77"/>
  <c r="P178" i="77"/>
  <c r="Y178" i="77"/>
  <c r="CC178" i="77"/>
  <c r="BR178" i="77"/>
  <c r="AO245" i="77"/>
  <c r="CF245" i="77"/>
  <c r="BR245" i="77"/>
  <c r="BY245" i="77"/>
  <c r="P245" i="77"/>
  <c r="BK245" i="77"/>
  <c r="AN248" i="77"/>
  <c r="BX248" i="77"/>
  <c r="CE248" i="77"/>
  <c r="O248" i="77"/>
  <c r="BJ248" i="77"/>
  <c r="AO285" i="77"/>
  <c r="CF285" i="77"/>
  <c r="BR285" i="77"/>
  <c r="BY285" i="77"/>
  <c r="Y285" i="77"/>
  <c r="CC285" i="77"/>
  <c r="P285" i="77"/>
  <c r="AO84" i="77"/>
  <c r="BY84" i="77"/>
  <c r="P84" i="77"/>
  <c r="BR84" i="77"/>
  <c r="BK84" i="77"/>
  <c r="BD84" i="77"/>
  <c r="AW84" i="77"/>
  <c r="AO147" i="77"/>
  <c r="BY147" i="77"/>
  <c r="CF147" i="77"/>
  <c r="BR147" i="77"/>
  <c r="P147" i="77"/>
  <c r="CE69" i="77"/>
  <c r="AN69" i="77"/>
  <c r="BQ69" i="77"/>
  <c r="O69" i="77"/>
  <c r="AF69" i="77"/>
  <c r="AN169" i="77"/>
  <c r="CE169" i="77"/>
  <c r="BQ169" i="77"/>
  <c r="BX169" i="77"/>
  <c r="O169" i="77"/>
  <c r="AV169" i="77"/>
  <c r="AN150" i="77"/>
  <c r="BX150" i="77"/>
  <c r="O150" i="77"/>
  <c r="CE150" i="77"/>
  <c r="BQ150" i="77"/>
  <c r="AV150" i="77"/>
  <c r="CE51" i="77"/>
  <c r="AN51" i="77"/>
  <c r="BQ51" i="77"/>
  <c r="BX51" i="77"/>
  <c r="X51" i="77"/>
  <c r="CE91" i="77"/>
  <c r="AN91" i="77"/>
  <c r="BQ91" i="77"/>
  <c r="BX91" i="77"/>
  <c r="BJ91" i="77"/>
  <c r="AV91" i="77"/>
  <c r="CE151" i="77"/>
  <c r="BX151" i="77"/>
  <c r="BQ151" i="77"/>
  <c r="AN151" i="77"/>
  <c r="X151" i="77"/>
  <c r="AO229" i="77"/>
  <c r="CF229" i="77"/>
  <c r="BR229" i="77"/>
  <c r="BY229" i="77"/>
  <c r="P229" i="77"/>
  <c r="AV191" i="77"/>
  <c r="CE191" i="77"/>
  <c r="AN191" i="77"/>
  <c r="BQ191" i="77"/>
  <c r="BX191" i="77"/>
  <c r="BJ191" i="77"/>
  <c r="AN144" i="77"/>
  <c r="BX144" i="77"/>
  <c r="O144" i="77"/>
  <c r="CE144" i="77"/>
  <c r="AV144" i="77"/>
  <c r="CE75" i="77"/>
  <c r="AN75" i="77"/>
  <c r="BQ75" i="77"/>
  <c r="BX75" i="77"/>
  <c r="X75" i="77"/>
  <c r="BJ75" i="77"/>
  <c r="AV75" i="77"/>
  <c r="CF251" i="76"/>
  <c r="Y251" i="76"/>
  <c r="CC251" i="76"/>
  <c r="AW251" i="76"/>
  <c r="P251" i="76"/>
  <c r="AW133" i="76"/>
  <c r="AG133" i="76"/>
  <c r="Y133" i="76"/>
  <c r="CC133" i="76"/>
  <c r="AO109" i="76"/>
  <c r="AW109" i="76"/>
  <c r="CF109" i="76"/>
  <c r="AG109" i="76"/>
  <c r="Y109" i="76"/>
  <c r="CC109" i="76"/>
  <c r="BK109" i="76"/>
  <c r="P109" i="76"/>
  <c r="Y101" i="76"/>
  <c r="CC101" i="76"/>
  <c r="BK101" i="76"/>
  <c r="P101" i="76"/>
  <c r="AO101" i="76"/>
  <c r="AW101" i="76"/>
  <c r="CF101" i="76"/>
  <c r="AG101" i="76"/>
  <c r="BY67" i="76"/>
  <c r="BD67" i="76"/>
  <c r="Y67" i="76"/>
  <c r="CC67" i="76"/>
  <c r="AW67" i="76"/>
  <c r="P67" i="76"/>
  <c r="BR67" i="76"/>
  <c r="AG67" i="76"/>
  <c r="BK67" i="76"/>
  <c r="CF67" i="76"/>
  <c r="AO67" i="76"/>
  <c r="AW57" i="76"/>
  <c r="CF57" i="76"/>
  <c r="CF51" i="76"/>
  <c r="AW51" i="76"/>
  <c r="Y310" i="77"/>
  <c r="CC310" i="77"/>
  <c r="AV308" i="77"/>
  <c r="AG280" i="77"/>
  <c r="BD285" i="77"/>
  <c r="X285" i="77"/>
  <c r="AG270" i="77"/>
  <c r="BD262" i="77"/>
  <c r="BD272" i="77"/>
  <c r="AG259" i="77"/>
  <c r="AG248" i="77"/>
  <c r="AF259" i="77"/>
  <c r="Y248" i="77"/>
  <c r="CC248" i="77"/>
  <c r="AF237" i="77"/>
  <c r="BD212" i="77"/>
  <c r="AF209" i="77"/>
  <c r="BD258" i="77"/>
  <c r="Y215" i="77"/>
  <c r="CC215" i="77"/>
  <c r="BK189" i="77"/>
  <c r="AF174" i="77"/>
  <c r="AF246" i="77"/>
  <c r="AV194" i="77"/>
  <c r="BK209" i="77"/>
  <c r="X159" i="77"/>
  <c r="BJ152" i="77"/>
  <c r="X191" i="77"/>
  <c r="Y188" i="77"/>
  <c r="CC188" i="77"/>
  <c r="AF160" i="77"/>
  <c r="X152" i="77"/>
  <c r="X144" i="77"/>
  <c r="BD134" i="77"/>
  <c r="BD102" i="77"/>
  <c r="AF93" i="77"/>
  <c r="BJ150" i="77"/>
  <c r="BK101" i="77"/>
  <c r="AF150" i="77"/>
  <c r="Y147" i="77"/>
  <c r="CC147" i="77"/>
  <c r="AW123" i="77"/>
  <c r="BK113" i="77"/>
  <c r="X150" i="77"/>
  <c r="AF119" i="77"/>
  <c r="BK115" i="77"/>
  <c r="AF103" i="77"/>
  <c r="BD58" i="77"/>
  <c r="BD42" i="77"/>
  <c r="BJ70" i="77"/>
  <c r="BK47" i="77"/>
  <c r="AF114" i="77"/>
  <c r="AF51" i="77"/>
  <c r="BK165" i="77"/>
  <c r="AW310" i="77"/>
  <c r="BK283" i="77"/>
  <c r="AW192" i="77"/>
  <c r="BK248" i="77"/>
  <c r="Y123" i="77"/>
  <c r="CC123" i="77"/>
  <c r="AV174" i="77"/>
  <c r="Y47" i="77"/>
  <c r="CC47" i="77"/>
  <c r="AV177" i="77"/>
  <c r="BK94" i="77"/>
  <c r="BK294" i="77"/>
  <c r="BK262" i="77"/>
  <c r="AV248" i="77"/>
  <c r="BJ69" i="77"/>
  <c r="AV95" i="77"/>
  <c r="BJ174" i="77"/>
  <c r="O91" i="77"/>
  <c r="O75" i="77"/>
  <c r="BQ248" i="77"/>
  <c r="BQ232" i="77"/>
  <c r="BQ136" i="77"/>
  <c r="CE290" i="77"/>
  <c r="BD192" i="77"/>
  <c r="AO192" i="77"/>
  <c r="CF192" i="77"/>
  <c r="BY192" i="77"/>
  <c r="P192" i="77"/>
  <c r="BR192" i="77"/>
  <c r="AW206" i="77"/>
  <c r="AO206" i="77"/>
  <c r="CF206" i="77"/>
  <c r="BY206" i="77"/>
  <c r="P206" i="77"/>
  <c r="BK206" i="77"/>
  <c r="BR206" i="77"/>
  <c r="Y206" i="77"/>
  <c r="CC206" i="77"/>
  <c r="AO242" i="77"/>
  <c r="CF242" i="77"/>
  <c r="BY242" i="77"/>
  <c r="P242" i="77"/>
  <c r="BR242" i="77"/>
  <c r="AW26" i="77"/>
  <c r="CF26" i="77"/>
  <c r="AO26" i="77"/>
  <c r="BY26" i="77"/>
  <c r="P26" i="77"/>
  <c r="AG26" i="77"/>
  <c r="BR26" i="77"/>
  <c r="BD26" i="77"/>
  <c r="CF40" i="77"/>
  <c r="AO40" i="77"/>
  <c r="BY40" i="77"/>
  <c r="P40" i="77"/>
  <c r="BR40" i="77"/>
  <c r="BD40" i="77"/>
  <c r="BK40" i="77"/>
  <c r="AO86" i="77"/>
  <c r="CF86" i="77"/>
  <c r="BY86" i="77"/>
  <c r="P86" i="77"/>
  <c r="Y86" i="77"/>
  <c r="CC86" i="77"/>
  <c r="AG86" i="77"/>
  <c r="BK86" i="77"/>
  <c r="BR86" i="77"/>
  <c r="AW86" i="77"/>
  <c r="AO87" i="77"/>
  <c r="BY87" i="77"/>
  <c r="CF87" i="77"/>
  <c r="BR87" i="77"/>
  <c r="P87" i="77"/>
  <c r="BK87" i="77"/>
  <c r="Y87" i="77"/>
  <c r="CC87" i="77"/>
  <c r="BD87" i="77"/>
  <c r="AO106" i="77"/>
  <c r="CF106" i="77"/>
  <c r="BY106" i="77"/>
  <c r="P106" i="77"/>
  <c r="AW106" i="77"/>
  <c r="BR106" i="77"/>
  <c r="AO122" i="77"/>
  <c r="CF122" i="77"/>
  <c r="BY122" i="77"/>
  <c r="P122" i="77"/>
  <c r="BR122" i="77"/>
  <c r="CE125" i="77"/>
  <c r="AN125" i="77"/>
  <c r="BQ125" i="77"/>
  <c r="O125" i="77"/>
  <c r="BX125" i="77"/>
  <c r="BK144" i="77"/>
  <c r="AO144" i="77"/>
  <c r="CF144" i="77"/>
  <c r="BY144" i="77"/>
  <c r="P144" i="77"/>
  <c r="BR144" i="77"/>
  <c r="AW144" i="77"/>
  <c r="AN176" i="77"/>
  <c r="BX176" i="77"/>
  <c r="O176" i="77"/>
  <c r="CE176" i="77"/>
  <c r="BJ176" i="77"/>
  <c r="AO218" i="77"/>
  <c r="CF218" i="77"/>
  <c r="BY218" i="77"/>
  <c r="P218" i="77"/>
  <c r="BR218" i="77"/>
  <c r="AV66" i="77"/>
  <c r="AN66" i="77"/>
  <c r="CE66" i="77"/>
  <c r="BX66" i="77"/>
  <c r="O66" i="77"/>
  <c r="BQ66" i="77"/>
  <c r="AF66" i="77"/>
  <c r="BJ66" i="77"/>
  <c r="AN70" i="77"/>
  <c r="CE70" i="77"/>
  <c r="BX70" i="77"/>
  <c r="O70" i="77"/>
  <c r="BQ70" i="77"/>
  <c r="X70" i="77"/>
  <c r="AF70" i="77"/>
  <c r="CF70" i="77"/>
  <c r="AO70" i="77"/>
  <c r="BY70" i="77"/>
  <c r="P70" i="77"/>
  <c r="AW70" i="77"/>
  <c r="BR70" i="77"/>
  <c r="AO127" i="77"/>
  <c r="BY127" i="77"/>
  <c r="BR127" i="77"/>
  <c r="P127" i="77"/>
  <c r="BK127" i="77"/>
  <c r="AG127" i="77"/>
  <c r="BD127" i="77"/>
  <c r="AN152" i="77"/>
  <c r="BX152" i="77"/>
  <c r="O152" i="77"/>
  <c r="CE152" i="77"/>
  <c r="AN196" i="77"/>
  <c r="BX196" i="77"/>
  <c r="CE196" i="77"/>
  <c r="O196" i="77"/>
  <c r="X196" i="77"/>
  <c r="AO259" i="77"/>
  <c r="CF259" i="77"/>
  <c r="BY259" i="77"/>
  <c r="BR259" i="77"/>
  <c r="Y259" i="77"/>
  <c r="CC259" i="77"/>
  <c r="AW259" i="77"/>
  <c r="AO275" i="77"/>
  <c r="CF275" i="77"/>
  <c r="BY275" i="77"/>
  <c r="BR275" i="77"/>
  <c r="BK275" i="77"/>
  <c r="AW275" i="77"/>
  <c r="Y275" i="77"/>
  <c r="CC275" i="77"/>
  <c r="CF30" i="77"/>
  <c r="AO30" i="77"/>
  <c r="BY30" i="77"/>
  <c r="P30" i="77"/>
  <c r="BR30" i="77"/>
  <c r="CF58" i="77"/>
  <c r="AO58" i="77"/>
  <c r="BY58" i="77"/>
  <c r="P58" i="77"/>
  <c r="BR58" i="77"/>
  <c r="BK58" i="77"/>
  <c r="AO101" i="77"/>
  <c r="CF101" i="77"/>
  <c r="BY101" i="77"/>
  <c r="BR101" i="77"/>
  <c r="Y101" i="77"/>
  <c r="CC101" i="77"/>
  <c r="P101" i="77"/>
  <c r="AW101" i="77"/>
  <c r="CE109" i="77"/>
  <c r="AN109" i="77"/>
  <c r="BQ109" i="77"/>
  <c r="BX109" i="77"/>
  <c r="L109" i="77"/>
  <c r="AK109" i="77"/>
  <c r="O109" i="77"/>
  <c r="BJ109" i="77"/>
  <c r="AO116" i="77"/>
  <c r="BY116" i="77"/>
  <c r="P116" i="77"/>
  <c r="BR116" i="77"/>
  <c r="CF116" i="77"/>
  <c r="AW116" i="77"/>
  <c r="BK116" i="77"/>
  <c r="BD180" i="77"/>
  <c r="AO180" i="77"/>
  <c r="CF180" i="77"/>
  <c r="BY180" i="77"/>
  <c r="P180" i="77"/>
  <c r="BR180" i="77"/>
  <c r="AW180" i="77"/>
  <c r="Y180" i="77"/>
  <c r="CC180" i="77"/>
  <c r="AG180" i="77"/>
  <c r="AO297" i="77"/>
  <c r="CF297" i="77"/>
  <c r="BR297" i="77"/>
  <c r="P297" i="77"/>
  <c r="CF52" i="77"/>
  <c r="AO52" i="77"/>
  <c r="BY52" i="77"/>
  <c r="P52" i="77"/>
  <c r="BR52" i="77"/>
  <c r="BK52" i="77"/>
  <c r="BD52" i="77"/>
  <c r="AG52" i="77"/>
  <c r="Y240" i="77"/>
  <c r="CC240" i="77"/>
  <c r="AO240" i="77"/>
  <c r="CF240" i="77"/>
  <c r="BY240" i="77"/>
  <c r="P240" i="77"/>
  <c r="BR240" i="77"/>
  <c r="AW304" i="77"/>
  <c r="CF304" i="77"/>
  <c r="AO304" i="77"/>
  <c r="BY304" i="77"/>
  <c r="P304" i="77"/>
  <c r="BR304" i="77"/>
  <c r="Y304" i="77"/>
  <c r="CC304" i="77"/>
  <c r="AV57" i="77"/>
  <c r="CE57" i="77"/>
  <c r="AN57" i="77"/>
  <c r="BQ57" i="77"/>
  <c r="BX57" i="77"/>
  <c r="O57" i="77"/>
  <c r="X57" i="77"/>
  <c r="AO59" i="77"/>
  <c r="BY59" i="77"/>
  <c r="CF59" i="77"/>
  <c r="BR59" i="77"/>
  <c r="P59" i="77"/>
  <c r="BK59" i="77"/>
  <c r="AW59" i="77"/>
  <c r="Y59" i="77"/>
  <c r="CC59" i="77"/>
  <c r="AN209" i="77"/>
  <c r="CE209" i="77"/>
  <c r="BQ209" i="77"/>
  <c r="BX209" i="77"/>
  <c r="O209" i="77"/>
  <c r="AV209" i="77"/>
  <c r="CF302" i="77"/>
  <c r="BY302" i="77"/>
  <c r="AO302" i="77"/>
  <c r="P302" i="77"/>
  <c r="BD302" i="77"/>
  <c r="BR302" i="77"/>
  <c r="AW302" i="77"/>
  <c r="CE73" i="77"/>
  <c r="AN73" i="77"/>
  <c r="BQ73" i="77"/>
  <c r="BX73" i="77"/>
  <c r="O73" i="77"/>
  <c r="AO83" i="77"/>
  <c r="BY83" i="77"/>
  <c r="CF83" i="77"/>
  <c r="BR83" i="77"/>
  <c r="P83" i="77"/>
  <c r="BD83" i="77"/>
  <c r="AG83" i="77"/>
  <c r="AN102" i="77"/>
  <c r="CE102" i="77"/>
  <c r="BX102" i="77"/>
  <c r="O102" i="77"/>
  <c r="BQ102" i="77"/>
  <c r="BJ102" i="77"/>
  <c r="AO102" i="77"/>
  <c r="CF102" i="77"/>
  <c r="BY102" i="77"/>
  <c r="P102" i="77"/>
  <c r="Y102" i="77"/>
  <c r="BR102" i="77"/>
  <c r="AN193" i="77"/>
  <c r="CE193" i="77"/>
  <c r="BQ193" i="77"/>
  <c r="BX193" i="77"/>
  <c r="O193" i="77"/>
  <c r="X193" i="77"/>
  <c r="BJ193" i="77"/>
  <c r="AO193" i="77"/>
  <c r="CF193" i="77"/>
  <c r="BR193" i="77"/>
  <c r="BY193" i="77"/>
  <c r="AW193" i="77"/>
  <c r="P193" i="77"/>
  <c r="AG193" i="77"/>
  <c r="AO239" i="77"/>
  <c r="CF239" i="77"/>
  <c r="BY239" i="77"/>
  <c r="BR239" i="77"/>
  <c r="P239" i="77"/>
  <c r="BK239" i="77"/>
  <c r="AW239" i="77"/>
  <c r="AG239" i="77"/>
  <c r="AO270" i="77"/>
  <c r="CF270" i="77"/>
  <c r="BY270" i="77"/>
  <c r="P270" i="77"/>
  <c r="BR270" i="77"/>
  <c r="BD270" i="77"/>
  <c r="BJ285" i="77"/>
  <c r="CE285" i="77"/>
  <c r="AN285" i="77"/>
  <c r="BQ285" i="77"/>
  <c r="BX285" i="77"/>
  <c r="O285" i="77"/>
  <c r="AO43" i="77"/>
  <c r="BY43" i="77"/>
  <c r="CF43" i="77"/>
  <c r="BR43" i="77"/>
  <c r="P43" i="77"/>
  <c r="BK43" i="77"/>
  <c r="BD89" i="77"/>
  <c r="AO89" i="77"/>
  <c r="BY89" i="77"/>
  <c r="CF89" i="77"/>
  <c r="BR89" i="77"/>
  <c r="P89" i="77"/>
  <c r="Y89" i="77"/>
  <c r="CC89" i="77"/>
  <c r="AG89" i="77"/>
  <c r="X197" i="77"/>
  <c r="CE197" i="77"/>
  <c r="AN197" i="77"/>
  <c r="BQ197" i="77"/>
  <c r="BX197" i="77"/>
  <c r="O197" i="77"/>
  <c r="BJ35" i="77"/>
  <c r="CE35" i="77"/>
  <c r="AN35" i="77"/>
  <c r="BQ35" i="77"/>
  <c r="BX35" i="77"/>
  <c r="AF35" i="77"/>
  <c r="AV35" i="77"/>
  <c r="AO219" i="77"/>
  <c r="CF219" i="77"/>
  <c r="BY219" i="77"/>
  <c r="BR219" i="77"/>
  <c r="AO277" i="77"/>
  <c r="CF277" i="77"/>
  <c r="BR277" i="77"/>
  <c r="BY277" i="77"/>
  <c r="AW277" i="77"/>
  <c r="Y277" i="77"/>
  <c r="CC277" i="77"/>
  <c r="P277" i="77"/>
  <c r="AN34" i="77"/>
  <c r="CE34" i="77"/>
  <c r="BX34" i="77"/>
  <c r="O34" i="77"/>
  <c r="BQ34" i="77"/>
  <c r="AV34" i="77"/>
  <c r="AN74" i="77"/>
  <c r="CE74" i="77"/>
  <c r="BX74" i="77"/>
  <c r="O74" i="77"/>
  <c r="BQ74" i="77"/>
  <c r="AV74" i="77"/>
  <c r="AF74" i="77"/>
  <c r="CE49" i="77"/>
  <c r="AN49" i="77"/>
  <c r="BQ49" i="77"/>
  <c r="BX49" i="77"/>
  <c r="O49" i="77"/>
  <c r="AV49" i="77"/>
  <c r="BJ49" i="77"/>
  <c r="CE101" i="77"/>
  <c r="AN101" i="77"/>
  <c r="BQ101" i="77"/>
  <c r="X101" i="77"/>
  <c r="O101" i="77"/>
  <c r="AV101" i="77"/>
  <c r="X129" i="77"/>
  <c r="CE129" i="77"/>
  <c r="AN129" i="77"/>
  <c r="BQ129" i="77"/>
  <c r="BX129" i="77"/>
  <c r="O129" i="77"/>
  <c r="BJ129" i="77"/>
  <c r="CE181" i="77"/>
  <c r="AN181" i="77"/>
  <c r="BQ181" i="77"/>
  <c r="BX181" i="77"/>
  <c r="O181" i="77"/>
  <c r="BJ181" i="77"/>
  <c r="X181" i="77"/>
  <c r="AN225" i="77"/>
  <c r="CE225" i="77"/>
  <c r="BQ225" i="77"/>
  <c r="BX225" i="77"/>
  <c r="X225" i="77"/>
  <c r="AF241" i="77"/>
  <c r="AN241" i="77"/>
  <c r="CE241" i="77"/>
  <c r="BQ241" i="77"/>
  <c r="BX241" i="77"/>
  <c r="CE297" i="77"/>
  <c r="AN297" i="77"/>
  <c r="BQ297" i="77"/>
  <c r="BX297" i="77"/>
  <c r="BJ297" i="77"/>
  <c r="AV297" i="77"/>
  <c r="BJ27" i="77"/>
  <c r="CE27" i="77"/>
  <c r="AN27" i="77"/>
  <c r="BQ27" i="77"/>
  <c r="BX27" i="77"/>
  <c r="AV27" i="77"/>
  <c r="CE115" i="77"/>
  <c r="AN115" i="77"/>
  <c r="BQ115" i="77"/>
  <c r="BX115" i="77"/>
  <c r="AV115" i="77"/>
  <c r="CE183" i="77"/>
  <c r="BQ183" i="77"/>
  <c r="AN183" i="77"/>
  <c r="AF183" i="77"/>
  <c r="AV243" i="77"/>
  <c r="AN243" i="77"/>
  <c r="CE243" i="77"/>
  <c r="BQ243" i="77"/>
  <c r="BX243" i="77"/>
  <c r="O243" i="77"/>
  <c r="AV283" i="77"/>
  <c r="AN283" i="77"/>
  <c r="CE283" i="77"/>
  <c r="BQ283" i="77"/>
  <c r="BX283" i="77"/>
  <c r="O283" i="77"/>
  <c r="AN291" i="77"/>
  <c r="CE291" i="77"/>
  <c r="BQ291" i="77"/>
  <c r="BX291" i="77"/>
  <c r="O291" i="77"/>
  <c r="AN254" i="77"/>
  <c r="BX254" i="77"/>
  <c r="CE254" i="77"/>
  <c r="BQ254" i="77"/>
  <c r="CE103" i="77"/>
  <c r="BX103" i="77"/>
  <c r="BQ103" i="77"/>
  <c r="AN103" i="77"/>
  <c r="BJ103" i="77"/>
  <c r="X103" i="77"/>
  <c r="AO69" i="77"/>
  <c r="BY69" i="77"/>
  <c r="BR69" i="77"/>
  <c r="CF69" i="77"/>
  <c r="P69" i="77"/>
  <c r="CE47" i="77"/>
  <c r="BX47" i="77"/>
  <c r="BQ47" i="77"/>
  <c r="AN47" i="77"/>
  <c r="BJ47" i="77"/>
  <c r="X47" i="77"/>
  <c r="X45" i="77"/>
  <c r="CE45" i="77"/>
  <c r="AN45" i="77"/>
  <c r="BQ45" i="77"/>
  <c r="BX45" i="77"/>
  <c r="AV45" i="77"/>
  <c r="O45" i="77"/>
  <c r="BJ45" i="77"/>
  <c r="AF45" i="77"/>
  <c r="AW299" i="76"/>
  <c r="AG299" i="76"/>
  <c r="BR299" i="76"/>
  <c r="AO299" i="76"/>
  <c r="BY299" i="76"/>
  <c r="Y299" i="76"/>
  <c r="CC299" i="76"/>
  <c r="P299" i="76"/>
  <c r="BK299" i="76"/>
  <c r="BD299" i="76"/>
  <c r="CF299" i="76"/>
  <c r="BK203" i="76"/>
  <c r="CF203" i="76"/>
  <c r="AG177" i="76"/>
  <c r="Y177" i="76"/>
  <c r="CC177" i="76"/>
  <c r="AW177" i="76"/>
  <c r="AG141" i="76"/>
  <c r="AW141" i="76"/>
  <c r="Y141" i="76"/>
  <c r="CC141" i="76"/>
  <c r="AW83" i="76"/>
  <c r="P83" i="76"/>
  <c r="BR83" i="76"/>
  <c r="AG83" i="76"/>
  <c r="CF83" i="76"/>
  <c r="BK83" i="76"/>
  <c r="AO83" i="76"/>
  <c r="BD83" i="76"/>
  <c r="Y83" i="76"/>
  <c r="CC83" i="76"/>
  <c r="BY83" i="76"/>
  <c r="AW59" i="76"/>
  <c r="CF59" i="76"/>
  <c r="BD310" i="77"/>
  <c r="BD304" i="77"/>
  <c r="BD294" i="77"/>
  <c r="AF287" i="77"/>
  <c r="BJ283" i="77"/>
  <c r="AF290" i="77"/>
  <c r="AG285" i="77"/>
  <c r="BK277" i="77"/>
  <c r="AW272" i="77"/>
  <c r="AG262" i="77"/>
  <c r="Y270" i="77"/>
  <c r="CC270" i="77"/>
  <c r="Y262" i="77"/>
  <c r="CC262" i="77"/>
  <c r="X291" i="77"/>
  <c r="X259" i="77"/>
  <c r="BJ255" i="77"/>
  <c r="BD240" i="77"/>
  <c r="X237" i="77"/>
  <c r="AG212" i="77"/>
  <c r="AW219" i="77"/>
  <c r="BD178" i="77"/>
  <c r="AG258" i="77"/>
  <c r="AG209" i="77"/>
  <c r="AF257" i="77"/>
  <c r="AV254" i="77"/>
  <c r="AV246" i="77"/>
  <c r="BJ241" i="77"/>
  <c r="BK180" i="77"/>
  <c r="AW209" i="77"/>
  <c r="AV159" i="77"/>
  <c r="AF152" i="77"/>
  <c r="AF136" i="77"/>
  <c r="AF191" i="77"/>
  <c r="AG188" i="77"/>
  <c r="AF176" i="77"/>
  <c r="AW168" i="77"/>
  <c r="X160" i="77"/>
  <c r="AG134" i="77"/>
  <c r="AF129" i="77"/>
  <c r="BD122" i="77"/>
  <c r="BD106" i="77"/>
  <c r="AG102" i="77"/>
  <c r="AF97" i="77"/>
  <c r="BD90" i="77"/>
  <c r="BK147" i="77"/>
  <c r="X115" i="77"/>
  <c r="AF196" i="77"/>
  <c r="AF169" i="77"/>
  <c r="AF102" i="77"/>
  <c r="AW89" i="77"/>
  <c r="AG140" i="77"/>
  <c r="BD116" i="77"/>
  <c r="BD115" i="77"/>
  <c r="BD70" i="77"/>
  <c r="AG58" i="77"/>
  <c r="AG42" i="77"/>
  <c r="BD140" i="77"/>
  <c r="BK83" i="77"/>
  <c r="BJ74" i="77"/>
  <c r="AG59" i="77"/>
  <c r="AG43" i="77"/>
  <c r="BJ114" i="77"/>
  <c r="L114" i="77"/>
  <c r="AK114" i="77"/>
  <c r="AV51" i="77"/>
  <c r="BJ34" i="77"/>
  <c r="BD165" i="77"/>
  <c r="AW76" i="77"/>
  <c r="AF75" i="77"/>
  <c r="BD193" i="77"/>
  <c r="Y52" i="77"/>
  <c r="AW285" i="77"/>
  <c r="AV197" i="77"/>
  <c r="AV136" i="77"/>
  <c r="AV125" i="77"/>
  <c r="AG144" i="77"/>
  <c r="AV69" i="77"/>
  <c r="AV129" i="77"/>
  <c r="X121" i="77"/>
  <c r="BK106" i="77"/>
  <c r="BK102" i="77"/>
  <c r="X35" i="77"/>
  <c r="Y239" i="77"/>
  <c r="CC239" i="77"/>
  <c r="AG40" i="77"/>
  <c r="BJ177" i="77"/>
  <c r="AW113" i="77"/>
  <c r="Y42" i="77"/>
  <c r="BK259" i="77"/>
  <c r="X248" i="77"/>
  <c r="AV268" i="77"/>
  <c r="X74" i="77"/>
  <c r="Y297" i="77"/>
  <c r="CC297" i="77"/>
  <c r="BD123" i="77"/>
  <c r="AV287" i="77"/>
  <c r="Y302" i="77"/>
  <c r="CC302" i="77"/>
  <c r="Y58" i="77"/>
  <c r="CC58" i="77"/>
  <c r="X109" i="77"/>
  <c r="BJ51" i="77"/>
  <c r="BJ101" i="77"/>
  <c r="BJ169" i="77"/>
  <c r="O257" i="77"/>
  <c r="O246" i="77"/>
  <c r="O225" i="77"/>
  <c r="O183" i="77"/>
  <c r="O151" i="77"/>
  <c r="O119" i="77"/>
  <c r="O103" i="77"/>
  <c r="BQ308" i="77"/>
  <c r="BQ196" i="77"/>
  <c r="BQ36" i="77"/>
  <c r="BX101" i="77"/>
  <c r="CF127" i="77"/>
  <c r="H8" i="37"/>
  <c r="O8" i="37"/>
  <c r="AB10" i="39"/>
  <c r="G8" i="47"/>
  <c r="AL8" i="47"/>
  <c r="M8" i="47"/>
  <c r="AA10" i="39"/>
  <c r="D87" i="54"/>
  <c r="C87" i="54"/>
  <c r="D9" i="54"/>
  <c r="C9" i="54"/>
  <c r="AW10" i="72"/>
  <c r="W10" i="72"/>
  <c r="AQ10" i="72"/>
  <c r="AK10" i="72"/>
  <c r="Q9" i="67"/>
  <c r="N9" i="67"/>
  <c r="F8" i="72"/>
  <c r="P9" i="67"/>
  <c r="G21" i="59"/>
  <c r="AD35" i="72"/>
  <c r="AQ35" i="72"/>
  <c r="W35" i="72"/>
  <c r="AX35" i="72"/>
  <c r="AW35" i="72"/>
  <c r="AQ31" i="72"/>
  <c r="AV29" i="72"/>
  <c r="J29" i="72"/>
  <c r="AE28" i="72"/>
  <c r="AW26" i="72"/>
  <c r="I29" i="72"/>
  <c r="AJ29" i="72"/>
  <c r="H29" i="72"/>
  <c r="AC29" i="72"/>
  <c r="U29" i="72"/>
  <c r="V29" i="72"/>
  <c r="AR28" i="72"/>
  <c r="AE19" i="72"/>
  <c r="X19" i="72"/>
  <c r="U18" i="63"/>
  <c r="S21" i="63"/>
  <c r="U17" i="63"/>
  <c r="U12" i="63"/>
  <c r="AE26" i="70"/>
  <c r="M26" i="70"/>
  <c r="V26" i="70"/>
  <c r="U26" i="70"/>
  <c r="AC26" i="70"/>
  <c r="N26" i="70"/>
  <c r="AP26" i="70"/>
  <c r="CF18" i="76"/>
  <c r="AW18" i="76"/>
  <c r="F19" i="70"/>
  <c r="O19" i="70"/>
  <c r="G42" i="70"/>
  <c r="X37" i="76"/>
  <c r="G31" i="70"/>
  <c r="P31" i="70"/>
  <c r="F38" i="70"/>
  <c r="F40" i="70"/>
  <c r="F36" i="70"/>
  <c r="F37" i="70"/>
  <c r="G19" i="70"/>
  <c r="F32" i="70"/>
  <c r="AK32" i="70"/>
  <c r="F25" i="70"/>
  <c r="G27" i="70"/>
  <c r="P27" i="70"/>
  <c r="G21" i="70"/>
  <c r="F21" i="70"/>
  <c r="F31" i="70"/>
  <c r="F34" i="70"/>
  <c r="O34" i="70"/>
  <c r="AL30" i="76"/>
  <c r="G30" i="76"/>
  <c r="G17" i="70"/>
  <c r="AX17" i="70"/>
  <c r="G41" i="70"/>
  <c r="P41" i="70"/>
  <c r="A302" i="70"/>
  <c r="A293" i="70"/>
  <c r="A291" i="70"/>
  <c r="A290" i="70"/>
  <c r="A285" i="70"/>
  <c r="A284" i="70"/>
  <c r="A279" i="70"/>
  <c r="A273" i="70"/>
  <c r="A272" i="70"/>
  <c r="A270" i="70"/>
  <c r="A269" i="70"/>
  <c r="A268" i="70"/>
  <c r="A265" i="70"/>
  <c r="A247" i="70"/>
  <c r="A245" i="70"/>
  <c r="A228" i="70"/>
  <c r="A226" i="70"/>
  <c r="A225" i="70"/>
  <c r="A219" i="70"/>
  <c r="A216" i="70"/>
  <c r="A214" i="70"/>
  <c r="A213" i="70"/>
  <c r="A211" i="70"/>
  <c r="A208" i="70"/>
  <c r="A195" i="70"/>
  <c r="A180" i="70"/>
  <c r="A179" i="70"/>
  <c r="A171" i="70"/>
  <c r="A170" i="70"/>
  <c r="A169" i="70"/>
  <c r="A166" i="70"/>
  <c r="A133" i="70"/>
  <c r="A132" i="70"/>
  <c r="A128" i="70"/>
  <c r="A125" i="70"/>
  <c r="A123" i="70"/>
  <c r="A116" i="70"/>
  <c r="A109" i="70"/>
  <c r="A105" i="70"/>
  <c r="A102" i="70"/>
  <c r="A99" i="70"/>
  <c r="A95" i="70"/>
  <c r="A93" i="70"/>
  <c r="A92" i="70"/>
  <c r="A78" i="70"/>
  <c r="A73" i="70"/>
  <c r="A63" i="70"/>
  <c r="A56" i="70"/>
  <c r="A54" i="70"/>
  <c r="A53" i="70"/>
  <c r="A52" i="76"/>
  <c r="A44" i="76"/>
  <c r="A124" i="70"/>
  <c r="A76" i="76"/>
  <c r="A232" i="70"/>
  <c r="A130" i="70"/>
  <c r="A96" i="70"/>
  <c r="A77" i="70"/>
  <c r="A75" i="70"/>
  <c r="A82" i="76"/>
  <c r="A82" i="70"/>
  <c r="A64" i="70"/>
  <c r="A64" i="76"/>
  <c r="A58" i="76"/>
  <c r="A58" i="70"/>
  <c r="A172" i="76"/>
  <c r="A140" i="76"/>
  <c r="A43" i="76"/>
  <c r="A275" i="70"/>
  <c r="A231" i="70"/>
  <c r="A97" i="76"/>
  <c r="A97" i="70"/>
  <c r="A83" i="76"/>
  <c r="A83" i="70"/>
  <c r="A70" i="70"/>
  <c r="A70" i="76"/>
  <c r="A300" i="70"/>
  <c r="A264" i="70"/>
  <c r="A260" i="70"/>
  <c r="A223" i="70"/>
  <c r="A222" i="70"/>
  <c r="A221" i="70"/>
  <c r="A188" i="70"/>
  <c r="A177" i="70"/>
  <c r="A139" i="70"/>
  <c r="A126" i="70"/>
  <c r="A113" i="70"/>
  <c r="A112" i="70"/>
  <c r="A107" i="70"/>
  <c r="A106" i="70"/>
  <c r="A98" i="76"/>
  <c r="A98" i="70"/>
  <c r="A80" i="70"/>
  <c r="A80" i="76"/>
  <c r="A79" i="70"/>
  <c r="A61" i="76"/>
  <c r="A61" i="70"/>
  <c r="A51" i="76"/>
  <c r="A51" i="70"/>
  <c r="A60" i="76"/>
  <c r="A304" i="70"/>
  <c r="A301" i="70"/>
  <c r="A298" i="70"/>
  <c r="A292" i="70"/>
  <c r="A289" i="70"/>
  <c r="A277" i="70"/>
  <c r="A274" i="70"/>
  <c r="A261" i="70"/>
  <c r="A258" i="70"/>
  <c r="A257" i="70"/>
  <c r="A256" i="70"/>
  <c r="A252" i="70"/>
  <c r="A249" i="70"/>
  <c r="A248" i="70"/>
  <c r="A246" i="70"/>
  <c r="A236" i="70"/>
  <c r="A233" i="70"/>
  <c r="A212" i="70"/>
  <c r="A209" i="70"/>
  <c r="A207" i="70"/>
  <c r="A201" i="70"/>
  <c r="A198" i="70"/>
  <c r="A197" i="70"/>
  <c r="A191" i="70"/>
  <c r="A190" i="70"/>
  <c r="A187" i="70"/>
  <c r="A185" i="70"/>
  <c r="A184" i="70"/>
  <c r="A181" i="70"/>
  <c r="A178" i="70"/>
  <c r="A168" i="70"/>
  <c r="A167" i="70"/>
  <c r="A161" i="70"/>
  <c r="A147" i="70"/>
  <c r="A141" i="70"/>
  <c r="A138" i="70"/>
  <c r="A131" i="70"/>
  <c r="A121" i="70"/>
  <c r="A117" i="70"/>
  <c r="A111" i="70"/>
  <c r="A110" i="70"/>
  <c r="A85" i="76"/>
  <c r="A85" i="70"/>
  <c r="A81" i="76"/>
  <c r="A81" i="70"/>
  <c r="A62" i="70"/>
  <c r="A62" i="76"/>
  <c r="A84" i="76"/>
  <c r="A48" i="70"/>
  <c r="A47" i="70"/>
  <c r="A46" i="70"/>
  <c r="A90" i="70"/>
  <c r="A45" i="70"/>
  <c r="AX24" i="70"/>
  <c r="AR24" i="70"/>
  <c r="AL24" i="70"/>
  <c r="P24" i="70"/>
  <c r="O24" i="76"/>
  <c r="AW28" i="70"/>
  <c r="U28" i="70"/>
  <c r="AB28" i="70"/>
  <c r="AP28" i="70"/>
  <c r="V28" i="70"/>
  <c r="AC28" i="70"/>
  <c r="K28" i="70"/>
  <c r="N28" i="70"/>
  <c r="AQ28" i="70"/>
  <c r="W28" i="70"/>
  <c r="AE28" i="70"/>
  <c r="M28" i="70"/>
  <c r="AV28" i="70"/>
  <c r="AJ28" i="70"/>
  <c r="X28" i="70"/>
  <c r="AD28" i="70"/>
  <c r="L28" i="70"/>
  <c r="F28" i="76"/>
  <c r="G24" i="76"/>
  <c r="BD24" i="76"/>
  <c r="G28" i="70"/>
  <c r="AL24" i="76"/>
  <c r="O33" i="70"/>
  <c r="AK33" i="70"/>
  <c r="G33" i="76"/>
  <c r="Y33" i="76"/>
  <c r="CC33" i="76"/>
  <c r="F33" i="76"/>
  <c r="CE36" i="76"/>
  <c r="BJ36" i="76"/>
  <c r="AN36" i="76"/>
  <c r="O36" i="76"/>
  <c r="BX36" i="76"/>
  <c r="AV36" i="76"/>
  <c r="X36" i="76"/>
  <c r="BQ36" i="76"/>
  <c r="AQ38" i="70"/>
  <c r="AV38" i="70"/>
  <c r="N38" i="70"/>
  <c r="G38" i="70"/>
  <c r="AL38" i="76"/>
  <c r="N39" i="70"/>
  <c r="AW39" i="70"/>
  <c r="X39" i="70"/>
  <c r="AD39" i="70"/>
  <c r="U39" i="70"/>
  <c r="AB39" i="70"/>
  <c r="AJ39" i="70"/>
  <c r="V39" i="70"/>
  <c r="AC39" i="70"/>
  <c r="AQ39" i="70"/>
  <c r="W39" i="70"/>
  <c r="AE39" i="70"/>
  <c r="AV39" i="70"/>
  <c r="AP39" i="70"/>
  <c r="P39" i="70"/>
  <c r="G39" i="76"/>
  <c r="W40" i="70"/>
  <c r="AD40" i="70"/>
  <c r="AQ40" i="70"/>
  <c r="V40" i="70"/>
  <c r="N40" i="70"/>
  <c r="H40" i="70"/>
  <c r="AW40" i="70"/>
  <c r="X40" i="70"/>
  <c r="AE40" i="70"/>
  <c r="AV40" i="70"/>
  <c r="AC40" i="70"/>
  <c r="K40" i="70"/>
  <c r="AP40" i="70"/>
  <c r="U40" i="70"/>
  <c r="AB40" i="70"/>
  <c r="AJ40" i="70"/>
  <c r="AL40" i="70"/>
  <c r="BQ42" i="76"/>
  <c r="X42" i="76"/>
  <c r="AV42" i="76"/>
  <c r="CE42" i="76"/>
  <c r="BJ42" i="76"/>
  <c r="BX42" i="76"/>
  <c r="AN42" i="76"/>
  <c r="O42" i="76"/>
  <c r="AW42" i="76"/>
  <c r="CF42" i="76"/>
  <c r="O42" i="70"/>
  <c r="AL42" i="76"/>
  <c r="AR20" i="70"/>
  <c r="AL20" i="70"/>
  <c r="P20" i="70"/>
  <c r="AX20" i="70"/>
  <c r="BQ29" i="76"/>
  <c r="X29" i="76"/>
  <c r="CE29" i="76"/>
  <c r="BJ29" i="76"/>
  <c r="O29" i="76"/>
  <c r="BX29" i="76"/>
  <c r="AV29" i="76"/>
  <c r="AL34" i="70"/>
  <c r="AR21" i="70"/>
  <c r="AL27" i="70"/>
  <c r="AR27" i="70"/>
  <c r="O30" i="70"/>
  <c r="AW17" i="76"/>
  <c r="CF17" i="76"/>
  <c r="AW41" i="76"/>
  <c r="CF41" i="76"/>
  <c r="BX25" i="76"/>
  <c r="AN25" i="76"/>
  <c r="X25" i="76"/>
  <c r="AW27" i="76"/>
  <c r="CF27" i="76"/>
  <c r="BX17" i="76"/>
  <c r="X17" i="76"/>
  <c r="BQ17" i="76"/>
  <c r="AN17" i="76"/>
  <c r="AV17" i="76"/>
  <c r="CE30" i="76"/>
  <c r="O30" i="76"/>
  <c r="G37" i="70"/>
  <c r="G37" i="76"/>
  <c r="BX37" i="76"/>
  <c r="O37" i="76"/>
  <c r="BQ37" i="76"/>
  <c r="AN37" i="76"/>
  <c r="AV37" i="76"/>
  <c r="G39" i="62"/>
  <c r="F39" i="62"/>
  <c r="F34" i="62"/>
  <c r="G34" i="62"/>
  <c r="G25" i="62"/>
  <c r="F25" i="62"/>
  <c r="AE16" i="76"/>
  <c r="E16" i="70"/>
  <c r="CE17" i="76"/>
  <c r="BJ25" i="76"/>
  <c r="AN29" i="76"/>
  <c r="AW31" i="76"/>
  <c r="AV32" i="76"/>
  <c r="G26" i="76"/>
  <c r="G20" i="76"/>
  <c r="AW21" i="76"/>
  <c r="CF21" i="76"/>
  <c r="BQ21" i="76"/>
  <c r="X21" i="76"/>
  <c r="CE21" i="76"/>
  <c r="BJ21" i="76"/>
  <c r="O21" i="76"/>
  <c r="BX21" i="76"/>
  <c r="AL32" i="76"/>
  <c r="E32" i="70"/>
  <c r="AX27" i="70"/>
  <c r="P18" i="70"/>
  <c r="AR34" i="70"/>
  <c r="AK17" i="70"/>
  <c r="AW23" i="76"/>
  <c r="CF23" i="76"/>
  <c r="G16" i="70"/>
  <c r="BQ22" i="76"/>
  <c r="X22" i="76"/>
  <c r="AV22" i="76"/>
  <c r="CE22" i="76"/>
  <c r="BJ22" i="76"/>
  <c r="BX22" i="76"/>
  <c r="AN22" i="76"/>
  <c r="O22" i="76"/>
  <c r="F43" i="70"/>
  <c r="BJ20" i="76"/>
  <c r="AN20" i="76"/>
  <c r="AV20" i="76"/>
  <c r="X20" i="76"/>
  <c r="F35" i="70"/>
  <c r="CE41" i="76"/>
  <c r="BJ41" i="76"/>
  <c r="O41" i="76"/>
  <c r="BX41" i="76"/>
  <c r="AN41" i="76"/>
  <c r="AV41" i="76"/>
  <c r="F18" i="70"/>
  <c r="F18" i="76"/>
  <c r="BX34" i="76"/>
  <c r="AN34" i="76"/>
  <c r="O34" i="76"/>
  <c r="BQ34" i="76"/>
  <c r="X34" i="76"/>
  <c r="AV34" i="76"/>
  <c r="AW35" i="76"/>
  <c r="CF35" i="76"/>
  <c r="E22" i="70"/>
  <c r="AC17" i="70"/>
  <c r="AE17" i="70"/>
  <c r="V17" i="70"/>
  <c r="AP17" i="70"/>
  <c r="BJ16" i="76"/>
  <c r="AN19" i="76"/>
  <c r="AV21" i="76"/>
  <c r="BJ37" i="76"/>
  <c r="BQ41" i="76"/>
  <c r="G34" i="76"/>
  <c r="AO34" i="76"/>
  <c r="AK19" i="70"/>
  <c r="G25" i="70"/>
  <c r="F29" i="70"/>
  <c r="O35" i="76"/>
  <c r="AN35" i="76"/>
  <c r="F23" i="70"/>
  <c r="AL27" i="76"/>
  <c r="E27" i="70"/>
  <c r="BJ17" i="76"/>
  <c r="CF19" i="76"/>
  <c r="AN21" i="76"/>
  <c r="CE34" i="76"/>
  <c r="AL43" i="76"/>
  <c r="AE18" i="76"/>
  <c r="O34" i="61"/>
  <c r="F12" i="62"/>
  <c r="G14" i="70"/>
  <c r="P14" i="70"/>
  <c r="G12" i="70"/>
  <c r="P12" i="70"/>
  <c r="P13" i="70"/>
  <c r="G13" i="76"/>
  <c r="AE12" i="76"/>
  <c r="X11" i="70"/>
  <c r="AW11" i="70"/>
  <c r="AQ11" i="70"/>
  <c r="V11" i="70"/>
  <c r="N11" i="70"/>
  <c r="AV11" i="70"/>
  <c r="AB11" i="70"/>
  <c r="AC11" i="70"/>
  <c r="AD11" i="70"/>
  <c r="AP11" i="70"/>
  <c r="Y257" i="50"/>
  <c r="Y249" i="50"/>
  <c r="AF9" i="50"/>
  <c r="Q277" i="41"/>
  <c r="R277" i="41"/>
  <c r="G276" i="50"/>
  <c r="T277" i="41"/>
  <c r="S277" i="41"/>
  <c r="N277" i="41"/>
  <c r="F276" i="50"/>
  <c r="P276" i="50"/>
  <c r="U277" i="41"/>
  <c r="Q275" i="41"/>
  <c r="T275" i="41"/>
  <c r="U275" i="41"/>
  <c r="R275" i="41"/>
  <c r="G274" i="50"/>
  <c r="Y274" i="50"/>
  <c r="S275" i="41"/>
  <c r="Q273" i="41"/>
  <c r="R273" i="41"/>
  <c r="G272" i="50"/>
  <c r="Y272" i="50"/>
  <c r="T273" i="41"/>
  <c r="S273" i="41"/>
  <c r="U273" i="41"/>
  <c r="Q271" i="41"/>
  <c r="T271" i="41"/>
  <c r="N271" i="41"/>
  <c r="F270" i="50"/>
  <c r="U271" i="41"/>
  <c r="R271" i="41"/>
  <c r="G270" i="50"/>
  <c r="S271" i="41"/>
  <c r="Q269" i="41"/>
  <c r="R269" i="41"/>
  <c r="G268" i="50"/>
  <c r="T269" i="41"/>
  <c r="S269" i="41"/>
  <c r="U269" i="41"/>
  <c r="Q267" i="41"/>
  <c r="T267" i="41"/>
  <c r="N267" i="41"/>
  <c r="F266" i="50"/>
  <c r="U267" i="41"/>
  <c r="R267" i="41"/>
  <c r="G266" i="50"/>
  <c r="AF266" i="50"/>
  <c r="S267" i="41"/>
  <c r="G259" i="41"/>
  <c r="F259" i="41"/>
  <c r="S242" i="41"/>
  <c r="R242" i="41"/>
  <c r="G241" i="50"/>
  <c r="F228" i="41"/>
  <c r="A228" i="41"/>
  <c r="G224" i="41"/>
  <c r="A224" i="41"/>
  <c r="G220" i="41"/>
  <c r="A220" i="41"/>
  <c r="F220" i="41"/>
  <c r="A212" i="41"/>
  <c r="F212" i="41"/>
  <c r="G212" i="41"/>
  <c r="G208" i="41"/>
  <c r="A208" i="41"/>
  <c r="G196" i="41"/>
  <c r="A196" i="41"/>
  <c r="G188" i="41"/>
  <c r="A188" i="41"/>
  <c r="G158" i="41"/>
  <c r="A158" i="41"/>
  <c r="F140" i="41"/>
  <c r="A140" i="41"/>
  <c r="G130" i="41"/>
  <c r="A130" i="41"/>
  <c r="G124" i="41"/>
  <c r="A124" i="41"/>
  <c r="F124" i="41"/>
  <c r="G114" i="41"/>
  <c r="F114" i="41"/>
  <c r="G112" i="41"/>
  <c r="F112" i="41"/>
  <c r="F108" i="41"/>
  <c r="A108" i="41"/>
  <c r="G104" i="41"/>
  <c r="A104" i="41"/>
  <c r="F104" i="41"/>
  <c r="A98" i="41"/>
  <c r="G98" i="41"/>
  <c r="A96" i="41"/>
  <c r="G96" i="41"/>
  <c r="G92" i="41"/>
  <c r="A92" i="41"/>
  <c r="G86" i="41"/>
  <c r="F86" i="41"/>
  <c r="G66" i="41"/>
  <c r="F66" i="41"/>
  <c r="A66" i="41"/>
  <c r="G60" i="41"/>
  <c r="F60" i="41"/>
  <c r="A60" i="41"/>
  <c r="A54" i="41"/>
  <c r="G54" i="41"/>
  <c r="G48" i="41"/>
  <c r="F48" i="41"/>
  <c r="A48" i="41"/>
  <c r="F44" i="41"/>
  <c r="A44" i="41"/>
  <c r="G44" i="41"/>
  <c r="G38" i="41"/>
  <c r="F38" i="41"/>
  <c r="A38" i="41"/>
  <c r="F36" i="41"/>
  <c r="A36" i="41"/>
  <c r="G36" i="41"/>
  <c r="T33" i="41"/>
  <c r="Q33" i="41"/>
  <c r="S33" i="41"/>
  <c r="U33" i="41"/>
  <c r="T31" i="41"/>
  <c r="Q31" i="41"/>
  <c r="S31" i="41"/>
  <c r="U31" i="41"/>
  <c r="T29" i="41"/>
  <c r="Q29" i="41"/>
  <c r="S29" i="41"/>
  <c r="U29" i="41"/>
  <c r="T27" i="41"/>
  <c r="Q27" i="41"/>
  <c r="S27" i="41"/>
  <c r="U27" i="41"/>
  <c r="T25" i="41"/>
  <c r="Q25" i="41"/>
  <c r="S25" i="41"/>
  <c r="U25" i="41"/>
  <c r="T23" i="41"/>
  <c r="Q23" i="41"/>
  <c r="S23" i="41"/>
  <c r="U23" i="41"/>
  <c r="S21" i="41"/>
  <c r="N21" i="41"/>
  <c r="F20" i="50"/>
  <c r="T21" i="41"/>
  <c r="T19" i="41"/>
  <c r="Q19" i="41"/>
  <c r="S19" i="41"/>
  <c r="U19" i="41"/>
  <c r="T17" i="41"/>
  <c r="Q17" i="41"/>
  <c r="S17" i="41"/>
  <c r="U17" i="41"/>
  <c r="T15" i="41"/>
  <c r="Q15" i="41"/>
  <c r="S15" i="41"/>
  <c r="U15" i="41"/>
  <c r="T13" i="41"/>
  <c r="Q13" i="41"/>
  <c r="S13" i="41"/>
  <c r="U13" i="41"/>
  <c r="T11" i="41"/>
  <c r="Q11" i="41"/>
  <c r="S11" i="41"/>
  <c r="U11" i="41"/>
  <c r="AV310" i="50"/>
  <c r="AB310" i="50"/>
  <c r="AB266" i="50"/>
  <c r="AP266" i="50"/>
  <c r="AJ262" i="50"/>
  <c r="AP262" i="50"/>
  <c r="S9" i="41"/>
  <c r="AF257" i="50"/>
  <c r="G164" i="41"/>
  <c r="AW298" i="50"/>
  <c r="AS298" i="50"/>
  <c r="AK298" i="50"/>
  <c r="AY298" i="50"/>
  <c r="AQ298" i="50"/>
  <c r="AM298" i="50"/>
  <c r="AD298" i="50"/>
  <c r="W298" i="50"/>
  <c r="AR282" i="50"/>
  <c r="AW282" i="50"/>
  <c r="AS282" i="50"/>
  <c r="AK282" i="50"/>
  <c r="AY282" i="50"/>
  <c r="AQ282" i="50"/>
  <c r="AM282" i="50"/>
  <c r="AD282" i="50"/>
  <c r="W282" i="50"/>
  <c r="O34" i="50"/>
  <c r="K34" i="50"/>
  <c r="Q310" i="41"/>
  <c r="O310" i="41"/>
  <c r="T310" i="41"/>
  <c r="U310" i="41"/>
  <c r="T306" i="41"/>
  <c r="P306" i="41"/>
  <c r="O306" i="41"/>
  <c r="T304" i="41"/>
  <c r="P304" i="41"/>
  <c r="O304" i="41"/>
  <c r="Q302" i="41"/>
  <c r="T302" i="41"/>
  <c r="P302" i="41"/>
  <c r="O302" i="41"/>
  <c r="T300" i="41"/>
  <c r="P300" i="41"/>
  <c r="O300" i="41"/>
  <c r="N298" i="41"/>
  <c r="F297" i="50"/>
  <c r="X297" i="50"/>
  <c r="T298" i="41"/>
  <c r="P298" i="41"/>
  <c r="O298" i="41"/>
  <c r="T296" i="41"/>
  <c r="P296" i="41"/>
  <c r="O296" i="41"/>
  <c r="P294" i="41"/>
  <c r="O294" i="41"/>
  <c r="P292" i="41"/>
  <c r="O292" i="41"/>
  <c r="X238" i="50"/>
  <c r="Y88" i="50"/>
  <c r="Y261" i="50"/>
  <c r="AF249" i="50"/>
  <c r="AF13" i="50"/>
  <c r="X236" i="50"/>
  <c r="AE108" i="50"/>
  <c r="F169" i="41"/>
  <c r="F201" i="41"/>
  <c r="G187" i="41"/>
  <c r="AE216" i="50"/>
  <c r="X216" i="50"/>
  <c r="S9" i="23"/>
  <c r="S12" i="23"/>
  <c r="S31" i="23"/>
  <c r="S47" i="23"/>
  <c r="S63" i="23"/>
  <c r="S103" i="23"/>
  <c r="S11" i="23"/>
  <c r="S246" i="23"/>
  <c r="S269" i="23"/>
  <c r="S301" i="23"/>
  <c r="S310" i="23"/>
  <c r="S302" i="23"/>
  <c r="S64" i="23"/>
  <c r="S48" i="23"/>
  <c r="S104" i="23"/>
  <c r="U15" i="23"/>
  <c r="U10" i="23"/>
  <c r="U8" i="23"/>
  <c r="AY310" i="50"/>
  <c r="AY255" i="50"/>
  <c r="AW238" i="50"/>
  <c r="AX221" i="50"/>
  <c r="AY136" i="50"/>
  <c r="AQ136" i="50"/>
  <c r="F208" i="41"/>
  <c r="S267" i="23"/>
  <c r="S283" i="23"/>
  <c r="S299" i="23"/>
  <c r="S18" i="23"/>
  <c r="S276" i="23"/>
  <c r="S292" i="23"/>
  <c r="S308" i="23"/>
  <c r="S102" i="23"/>
  <c r="S273" i="23"/>
  <c r="S305" i="23"/>
  <c r="S230" i="23"/>
  <c r="S290" i="23"/>
  <c r="S190" i="23"/>
  <c r="S193" i="23"/>
  <c r="S286" i="23"/>
  <c r="S277" i="23"/>
  <c r="S309" i="23"/>
  <c r="S218" i="23"/>
  <c r="S96" i="23"/>
  <c r="S185" i="23"/>
  <c r="S32" i="23"/>
  <c r="U26" i="23"/>
  <c r="U22" i="23"/>
  <c r="U11" i="23"/>
  <c r="U9" i="23"/>
  <c r="R8" i="23"/>
  <c r="S8" i="23"/>
  <c r="AJ137" i="50"/>
  <c r="AX307" i="50"/>
  <c r="AX267" i="50"/>
  <c r="AX235" i="50"/>
  <c r="AY196" i="50"/>
  <c r="AW160" i="50"/>
  <c r="AR286" i="50"/>
  <c r="U29" i="23"/>
  <c r="U17" i="23"/>
  <c r="AX283" i="50"/>
  <c r="AY263" i="50"/>
  <c r="AY229" i="50"/>
  <c r="AY211" i="50"/>
  <c r="AX151" i="50"/>
  <c r="AX300" i="50"/>
  <c r="AX241" i="50"/>
  <c r="AY225" i="50"/>
  <c r="AW206" i="50"/>
  <c r="AX183" i="50"/>
  <c r="AY143" i="50"/>
  <c r="AL53" i="50"/>
  <c r="Q65" i="50"/>
  <c r="Y65" i="50"/>
  <c r="AF65" i="50"/>
  <c r="Q105" i="50"/>
  <c r="Y105" i="50"/>
  <c r="AF105" i="50"/>
  <c r="Q109" i="50"/>
  <c r="Y109" i="50"/>
  <c r="AF109" i="50"/>
  <c r="P115" i="50"/>
  <c r="X115" i="50"/>
  <c r="AE115" i="50"/>
  <c r="P119" i="50"/>
  <c r="AE119" i="50"/>
  <c r="P123" i="50"/>
  <c r="X123" i="50"/>
  <c r="P127" i="50"/>
  <c r="X127" i="50"/>
  <c r="P131" i="50"/>
  <c r="X131" i="50"/>
  <c r="P137" i="50"/>
  <c r="X137" i="50"/>
  <c r="AE137" i="50"/>
  <c r="P139" i="50"/>
  <c r="X139" i="50"/>
  <c r="P143" i="50"/>
  <c r="X143" i="50"/>
  <c r="Q220" i="50"/>
  <c r="Y220" i="50"/>
  <c r="AF220" i="50"/>
  <c r="Q229" i="50"/>
  <c r="Y229" i="50"/>
  <c r="AF229" i="50"/>
  <c r="Q233" i="50"/>
  <c r="AF233" i="50"/>
  <c r="Y233" i="50"/>
  <c r="Q237" i="50"/>
  <c r="Y237" i="50"/>
  <c r="Q250" i="50"/>
  <c r="AF250" i="50"/>
  <c r="Q254" i="50"/>
  <c r="Y254" i="50"/>
  <c r="AF254" i="50"/>
  <c r="Q258" i="50"/>
  <c r="Y258" i="50"/>
  <c r="Q262" i="50"/>
  <c r="Y262" i="50"/>
  <c r="AF262" i="50"/>
  <c r="Q266" i="50"/>
  <c r="Y266" i="50"/>
  <c r="Q270" i="50"/>
  <c r="AF270" i="50"/>
  <c r="Y270" i="50"/>
  <c r="Q274" i="50"/>
  <c r="AF274" i="50"/>
  <c r="P145" i="50"/>
  <c r="X145" i="50"/>
  <c r="AE145" i="50"/>
  <c r="P147" i="50"/>
  <c r="AE147" i="50"/>
  <c r="P149" i="50"/>
  <c r="X149" i="50"/>
  <c r="Q151" i="50"/>
  <c r="AF151" i="50"/>
  <c r="Q61" i="50"/>
  <c r="Y61" i="50"/>
  <c r="P63" i="50"/>
  <c r="AE63" i="50"/>
  <c r="P66" i="50"/>
  <c r="X66" i="50"/>
  <c r="P90" i="50"/>
  <c r="AE90" i="50"/>
  <c r="P96" i="50"/>
  <c r="AE96" i="50"/>
  <c r="P102" i="50"/>
  <c r="AE102" i="50"/>
  <c r="P106" i="50"/>
  <c r="X106" i="50"/>
  <c r="P114" i="50"/>
  <c r="AE114" i="50"/>
  <c r="P126" i="50"/>
  <c r="X126" i="50"/>
  <c r="P35" i="50"/>
  <c r="X35" i="50"/>
  <c r="Q186" i="50"/>
  <c r="Y186" i="50"/>
  <c r="AF186" i="50"/>
  <c r="P198" i="50"/>
  <c r="AE198" i="50"/>
  <c r="P202" i="50"/>
  <c r="X202" i="50"/>
  <c r="P19" i="50"/>
  <c r="X19" i="50"/>
  <c r="P189" i="50"/>
  <c r="X189" i="50"/>
  <c r="P195" i="50"/>
  <c r="X195" i="50"/>
  <c r="Q199" i="50"/>
  <c r="Y199" i="50"/>
  <c r="AF199" i="50"/>
  <c r="P205" i="50"/>
  <c r="X205" i="50"/>
  <c r="AE205" i="50"/>
  <c r="P209" i="50"/>
  <c r="AE209" i="50"/>
  <c r="AK249" i="50"/>
  <c r="AQ249" i="50"/>
  <c r="O188" i="50"/>
  <c r="I188" i="50"/>
  <c r="V188" i="50"/>
  <c r="AC188" i="50"/>
  <c r="AL188" i="50"/>
  <c r="AM188" i="50"/>
  <c r="AQ188" i="50"/>
  <c r="AR188" i="50"/>
  <c r="AS188" i="50"/>
  <c r="AY188" i="50"/>
  <c r="AK188" i="50"/>
  <c r="AY181" i="50"/>
  <c r="AL181" i="50"/>
  <c r="AR181" i="50"/>
  <c r="AX181" i="50"/>
  <c r="AC180" i="50"/>
  <c r="AK180" i="50"/>
  <c r="AL180" i="50"/>
  <c r="AM180" i="50"/>
  <c r="AQ180" i="50"/>
  <c r="AR180" i="50"/>
  <c r="AY180" i="50"/>
  <c r="O179" i="50"/>
  <c r="K179" i="50"/>
  <c r="V179" i="50"/>
  <c r="W179" i="50"/>
  <c r="AD179" i="50"/>
  <c r="AM179" i="50"/>
  <c r="AC179" i="50"/>
  <c r="AK179" i="50"/>
  <c r="AL179" i="50"/>
  <c r="AS179" i="50"/>
  <c r="AQ179" i="50"/>
  <c r="AX179" i="50"/>
  <c r="AY179" i="50"/>
  <c r="AR179" i="50"/>
  <c r="AX173" i="50"/>
  <c r="W173" i="50"/>
  <c r="AD173" i="50"/>
  <c r="AW173" i="50"/>
  <c r="AY173" i="50"/>
  <c r="O172" i="50"/>
  <c r="V172" i="50"/>
  <c r="AC172" i="50"/>
  <c r="AK172" i="50"/>
  <c r="AL172" i="50"/>
  <c r="AM172" i="50"/>
  <c r="AR172" i="50"/>
  <c r="AS172" i="50"/>
  <c r="AW172" i="50"/>
  <c r="W171" i="50"/>
  <c r="AD171" i="50"/>
  <c r="V171" i="50"/>
  <c r="AC171" i="50"/>
  <c r="AK171" i="50"/>
  <c r="AL171" i="50"/>
  <c r="AQ171" i="50"/>
  <c r="AM171" i="50"/>
  <c r="AR171" i="50"/>
  <c r="AS171" i="50"/>
  <c r="AY171" i="50"/>
  <c r="O164" i="50"/>
  <c r="V164" i="50"/>
  <c r="AD164" i="50"/>
  <c r="AK164" i="50"/>
  <c r="AL164" i="50"/>
  <c r="AQ164" i="50"/>
  <c r="AR164" i="50"/>
  <c r="AS164" i="50"/>
  <c r="AM164" i="50"/>
  <c r="AY164" i="50"/>
  <c r="W163" i="50"/>
  <c r="V163" i="50"/>
  <c r="AM163" i="50"/>
  <c r="AC163" i="50"/>
  <c r="AK163" i="50"/>
  <c r="AQ163" i="50"/>
  <c r="AD163" i="50"/>
  <c r="AL163" i="50"/>
  <c r="AR163" i="50"/>
  <c r="AS163" i="50"/>
  <c r="AX163" i="50"/>
  <c r="AY163" i="50"/>
  <c r="O156" i="50"/>
  <c r="R156" i="50"/>
  <c r="V156" i="50"/>
  <c r="AD156" i="50"/>
  <c r="AK156" i="50"/>
  <c r="AL156" i="50"/>
  <c r="AM156" i="50"/>
  <c r="AQ156" i="50"/>
  <c r="AR156" i="50"/>
  <c r="AS156" i="50"/>
  <c r="AW156" i="50"/>
  <c r="AX156" i="50"/>
  <c r="W155" i="50"/>
  <c r="AC155" i="50"/>
  <c r="AD155" i="50"/>
  <c r="AM155" i="50"/>
  <c r="V155" i="50"/>
  <c r="AK155" i="50"/>
  <c r="AQ155" i="50"/>
  <c r="AR155" i="50"/>
  <c r="AS155" i="50"/>
  <c r="AW155" i="50"/>
  <c r="AL149" i="50"/>
  <c r="AR149" i="50"/>
  <c r="AW149" i="50"/>
  <c r="AY149" i="50"/>
  <c r="O148" i="50"/>
  <c r="V148" i="50"/>
  <c r="AD148" i="50"/>
  <c r="AK148" i="50"/>
  <c r="AL148" i="50"/>
  <c r="AM148" i="50"/>
  <c r="AS148" i="50"/>
  <c r="AQ148" i="50"/>
  <c r="AW148" i="50"/>
  <c r="AR148" i="50"/>
  <c r="O147" i="50"/>
  <c r="W147" i="50"/>
  <c r="AC147" i="50"/>
  <c r="V147" i="50"/>
  <c r="AD147" i="50"/>
  <c r="AK147" i="50"/>
  <c r="AL147" i="50"/>
  <c r="AM147" i="50"/>
  <c r="AR147" i="50"/>
  <c r="AS147" i="50"/>
  <c r="AY147" i="50"/>
  <c r="AQ147" i="50"/>
  <c r="AD141" i="50"/>
  <c r="W141" i="50"/>
  <c r="AC141" i="50"/>
  <c r="AK141" i="50"/>
  <c r="AL141" i="50"/>
  <c r="AR141" i="50"/>
  <c r="AM141" i="50"/>
  <c r="AS141" i="50"/>
  <c r="AW141" i="50"/>
  <c r="AQ141" i="50"/>
  <c r="O140" i="50"/>
  <c r="V140" i="50"/>
  <c r="AD140" i="50"/>
  <c r="AM140" i="50"/>
  <c r="AK140" i="50"/>
  <c r="AL140" i="50"/>
  <c r="AQ140" i="50"/>
  <c r="AR140" i="50"/>
  <c r="AS140" i="50"/>
  <c r="AY140" i="50"/>
  <c r="O139" i="50"/>
  <c r="AC139" i="50"/>
  <c r="AD139" i="50"/>
  <c r="AL139" i="50"/>
  <c r="AM139" i="50"/>
  <c r="AQ139" i="50"/>
  <c r="AR139" i="50"/>
  <c r="AX139" i="50"/>
  <c r="AK139" i="50"/>
  <c r="AS139" i="50"/>
  <c r="AY139" i="50"/>
  <c r="O137" i="50"/>
  <c r="W137" i="50"/>
  <c r="V137" i="50"/>
  <c r="AK137" i="50"/>
  <c r="AL137" i="50"/>
  <c r="AC137" i="50"/>
  <c r="AM137" i="50"/>
  <c r="AS137" i="50"/>
  <c r="AQ137" i="50"/>
  <c r="AR137" i="50"/>
  <c r="AW137" i="50"/>
  <c r="AX137" i="50"/>
  <c r="AD137" i="50"/>
  <c r="O132" i="50"/>
  <c r="AC132" i="50"/>
  <c r="AK132" i="50"/>
  <c r="AL132" i="50"/>
  <c r="V132" i="50"/>
  <c r="AM132" i="50"/>
  <c r="AS132" i="50"/>
  <c r="AQ132" i="50"/>
  <c r="AW132" i="50"/>
  <c r="AR132" i="50"/>
  <c r="AX132" i="50"/>
  <c r="AY132" i="50"/>
  <c r="O130" i="50"/>
  <c r="AX130" i="50"/>
  <c r="V129" i="50"/>
  <c r="AC129" i="50"/>
  <c r="AK129" i="50"/>
  <c r="AD129" i="50"/>
  <c r="AL129" i="50"/>
  <c r="AR129" i="50"/>
  <c r="AS129" i="50"/>
  <c r="AM129" i="50"/>
  <c r="AQ129" i="50"/>
  <c r="AX129" i="50"/>
  <c r="AY129" i="50"/>
  <c r="O124" i="50"/>
  <c r="J124" i="50"/>
  <c r="AC124" i="50"/>
  <c r="AM124" i="50"/>
  <c r="AK124" i="50"/>
  <c r="AL124" i="50"/>
  <c r="AS124" i="50"/>
  <c r="AQ124" i="50"/>
  <c r="AY124" i="50"/>
  <c r="AR124" i="50"/>
  <c r="AW124" i="50"/>
  <c r="O123" i="50"/>
  <c r="V123" i="50"/>
  <c r="AL123" i="50"/>
  <c r="W123" i="50"/>
  <c r="AM123" i="50"/>
  <c r="AC123" i="50"/>
  <c r="AR123" i="50"/>
  <c r="AD123" i="50"/>
  <c r="AS123" i="50"/>
  <c r="AX123" i="50"/>
  <c r="AQ123" i="50"/>
  <c r="AY123" i="50"/>
  <c r="AC121" i="50"/>
  <c r="AD121" i="50"/>
  <c r="AK121" i="50"/>
  <c r="AL121" i="50"/>
  <c r="AM121" i="50"/>
  <c r="AQ121" i="50"/>
  <c r="AR121" i="50"/>
  <c r="AS121" i="50"/>
  <c r="AW121" i="50"/>
  <c r="AX121" i="50"/>
  <c r="AY121" i="50"/>
  <c r="O116" i="50"/>
  <c r="V116" i="50"/>
  <c r="AK116" i="50"/>
  <c r="AL116" i="50"/>
  <c r="AC116" i="50"/>
  <c r="AM116" i="50"/>
  <c r="AQ116" i="50"/>
  <c r="AR116" i="50"/>
  <c r="AS116" i="50"/>
  <c r="AW116" i="50"/>
  <c r="AX116" i="50"/>
  <c r="AY116" i="50"/>
  <c r="V115" i="50"/>
  <c r="AC115" i="50"/>
  <c r="AD115" i="50"/>
  <c r="AK115" i="50"/>
  <c r="AL115" i="50"/>
  <c r="AQ115" i="50"/>
  <c r="AR115" i="50"/>
  <c r="AS115" i="50"/>
  <c r="AW115" i="50"/>
  <c r="AM115" i="50"/>
  <c r="AX115" i="50"/>
  <c r="O113" i="50"/>
  <c r="K113" i="50"/>
  <c r="W113" i="50"/>
  <c r="AC113" i="50"/>
  <c r="AM113" i="50"/>
  <c r="AD113" i="50"/>
  <c r="AK113" i="50"/>
  <c r="AS113" i="50"/>
  <c r="V113" i="50"/>
  <c r="AL113" i="50"/>
  <c r="AQ113" i="50"/>
  <c r="AR113" i="50"/>
  <c r="AY113" i="50"/>
  <c r="AW113" i="50"/>
  <c r="AK108" i="50"/>
  <c r="AR108" i="50"/>
  <c r="AW108" i="50"/>
  <c r="O107" i="50"/>
  <c r="K107" i="50"/>
  <c r="V107" i="50"/>
  <c r="W107" i="50"/>
  <c r="AD107" i="50"/>
  <c r="AK107" i="50"/>
  <c r="AL107" i="50"/>
  <c r="AC107" i="50"/>
  <c r="AM107" i="50"/>
  <c r="AQ107" i="50"/>
  <c r="AR107" i="50"/>
  <c r="AS107" i="50"/>
  <c r="AX107" i="50"/>
  <c r="AY107" i="50"/>
  <c r="AM105" i="50"/>
  <c r="AY105" i="50"/>
  <c r="O95" i="50"/>
  <c r="V95" i="50"/>
  <c r="AC95" i="50"/>
  <c r="AD95" i="50"/>
  <c r="AL95" i="50"/>
  <c r="AM95" i="50"/>
  <c r="AQ95" i="50"/>
  <c r="W95" i="50"/>
  <c r="AK95" i="50"/>
  <c r="AR95" i="50"/>
  <c r="AS95" i="50"/>
  <c r="AW95" i="50"/>
  <c r="AX95" i="50"/>
  <c r="O93" i="50"/>
  <c r="I93" i="50"/>
  <c r="W93" i="50"/>
  <c r="AC93" i="50"/>
  <c r="AK93" i="50"/>
  <c r="AD93" i="50"/>
  <c r="AL93" i="50"/>
  <c r="V93" i="50"/>
  <c r="AM93" i="50"/>
  <c r="AQ93" i="50"/>
  <c r="AR93" i="50"/>
  <c r="AY93" i="50"/>
  <c r="AW93" i="50"/>
  <c r="O88" i="50"/>
  <c r="R88" i="50"/>
  <c r="AK88" i="50"/>
  <c r="V88" i="50"/>
  <c r="AL88" i="50"/>
  <c r="AD88" i="50"/>
  <c r="AM88" i="50"/>
  <c r="AQ88" i="50"/>
  <c r="AR88" i="50"/>
  <c r="AS88" i="50"/>
  <c r="AY88" i="50"/>
  <c r="AW88" i="50"/>
  <c r="AD87" i="50"/>
  <c r="AR87" i="50"/>
  <c r="AX87" i="50"/>
  <c r="AY87" i="50"/>
  <c r="W85" i="50"/>
  <c r="AD85" i="50"/>
  <c r="AC85" i="50"/>
  <c r="AK85" i="50"/>
  <c r="AL85" i="50"/>
  <c r="AM85" i="50"/>
  <c r="AQ85" i="50"/>
  <c r="AR85" i="50"/>
  <c r="AW85" i="50"/>
  <c r="AX85" i="50"/>
  <c r="AY85" i="50"/>
  <c r="O80" i="50"/>
  <c r="V80" i="50"/>
  <c r="AD80" i="50"/>
  <c r="AL80" i="50"/>
  <c r="AM80" i="50"/>
  <c r="AS80" i="50"/>
  <c r="AK80" i="50"/>
  <c r="AQ80" i="50"/>
  <c r="AR80" i="50"/>
  <c r="AW80" i="50"/>
  <c r="AX80" i="50"/>
  <c r="AY80" i="50"/>
  <c r="AL79" i="50"/>
  <c r="AR79" i="50"/>
  <c r="AW79" i="50"/>
  <c r="AX79" i="50"/>
  <c r="O78" i="50"/>
  <c r="AW78" i="50"/>
  <c r="W77" i="50"/>
  <c r="AD77" i="50"/>
  <c r="AL77" i="50"/>
  <c r="AM77" i="50"/>
  <c r="AC77" i="50"/>
  <c r="AS77" i="50"/>
  <c r="AK77" i="50"/>
  <c r="AQ77" i="50"/>
  <c r="AW77" i="50"/>
  <c r="AX77" i="50"/>
  <c r="V72" i="50"/>
  <c r="AD72" i="50"/>
  <c r="AK72" i="50"/>
  <c r="AL72" i="50"/>
  <c r="AR72" i="50"/>
  <c r="AS72" i="50"/>
  <c r="AQ72" i="50"/>
  <c r="AM72" i="50"/>
  <c r="AW72" i="50"/>
  <c r="AX72" i="50"/>
  <c r="AD71" i="50"/>
  <c r="AR71" i="50"/>
  <c r="AY71" i="50"/>
  <c r="AW71" i="50"/>
  <c r="O69" i="50"/>
  <c r="J69" i="50"/>
  <c r="V69" i="50"/>
  <c r="W69" i="50"/>
  <c r="AC69" i="50"/>
  <c r="AD69" i="50"/>
  <c r="AM69" i="50"/>
  <c r="AK69" i="50"/>
  <c r="AR69" i="50"/>
  <c r="AS69" i="50"/>
  <c r="AL69" i="50"/>
  <c r="AX69" i="50"/>
  <c r="AY69" i="50"/>
  <c r="AK64" i="50"/>
  <c r="AL64" i="50"/>
  <c r="AC64" i="50"/>
  <c r="AM64" i="50"/>
  <c r="AQ64" i="50"/>
  <c r="AR64" i="50"/>
  <c r="AS64" i="50"/>
  <c r="AX64" i="50"/>
  <c r="AY64" i="50"/>
  <c r="AL63" i="50"/>
  <c r="AR63" i="50"/>
  <c r="AW63" i="50"/>
  <c r="AX63" i="50"/>
  <c r="AY63" i="50"/>
  <c r="W61" i="50"/>
  <c r="AD61" i="50"/>
  <c r="AC61" i="50"/>
  <c r="AK61" i="50"/>
  <c r="AL61" i="50"/>
  <c r="AM61" i="50"/>
  <c r="AQ61" i="50"/>
  <c r="AR61" i="50"/>
  <c r="AS61" i="50"/>
  <c r="AW61" i="50"/>
  <c r="AX61" i="50"/>
  <c r="AM29" i="50"/>
  <c r="AX29" i="50"/>
  <c r="AD27" i="50"/>
  <c r="AC27" i="50"/>
  <c r="AK27" i="50"/>
  <c r="V27" i="50"/>
  <c r="AL27" i="50"/>
  <c r="AQ27" i="50"/>
  <c r="AR27" i="50"/>
  <c r="AM27" i="50"/>
  <c r="AS27" i="50"/>
  <c r="AY27" i="50"/>
  <c r="AW27" i="50"/>
  <c r="AX188" i="50"/>
  <c r="AW179" i="50"/>
  <c r="AX171" i="50"/>
  <c r="AX164" i="50"/>
  <c r="AY155" i="50"/>
  <c r="AX147" i="50"/>
  <c r="AX140" i="50"/>
  <c r="AX124" i="50"/>
  <c r="AX93" i="50"/>
  <c r="AW87" i="50"/>
  <c r="AY79" i="50"/>
  <c r="AY72" i="50"/>
  <c r="AX27" i="50"/>
  <c r="AQ172" i="50"/>
  <c r="AQ69" i="50"/>
  <c r="AS29" i="50"/>
  <c r="A311" i="41"/>
  <c r="A171" i="41"/>
  <c r="A152" i="41"/>
  <c r="A107" i="41"/>
  <c r="AV104" i="50"/>
  <c r="AJ104" i="50"/>
  <c r="AB128" i="50"/>
  <c r="U136" i="50"/>
  <c r="G14" i="41"/>
  <c r="F80" i="41"/>
  <c r="F188" i="41"/>
  <c r="F152" i="41"/>
  <c r="G148" i="41"/>
  <c r="F196" i="41"/>
  <c r="S29" i="23"/>
  <c r="G192" i="41"/>
  <c r="F253" i="41"/>
  <c r="S115" i="23"/>
  <c r="S77" i="23"/>
  <c r="S139" i="23"/>
  <c r="S155" i="23"/>
  <c r="S171" i="23"/>
  <c r="S187" i="23"/>
  <c r="S123" i="23"/>
  <c r="S105" i="23"/>
  <c r="S137" i="23"/>
  <c r="S70" i="23"/>
  <c r="S114" i="23"/>
  <c r="S132" i="23"/>
  <c r="S162" i="23"/>
  <c r="S138" i="23"/>
  <c r="S170" i="23"/>
  <c r="S80" i="23"/>
  <c r="O306" i="50"/>
  <c r="AL306" i="50"/>
  <c r="V306" i="50"/>
  <c r="AC306" i="50"/>
  <c r="O304" i="50"/>
  <c r="V304" i="50"/>
  <c r="AM304" i="50"/>
  <c r="AC304" i="50"/>
  <c r="AD304" i="50"/>
  <c r="AK304" i="50"/>
  <c r="AL304" i="50"/>
  <c r="AS304" i="50"/>
  <c r="AQ304" i="50"/>
  <c r="AW304" i="50"/>
  <c r="AR304" i="50"/>
  <c r="O298" i="50"/>
  <c r="V298" i="50"/>
  <c r="AC298" i="50"/>
  <c r="AL298" i="50"/>
  <c r="AX298" i="50"/>
  <c r="O296" i="50"/>
  <c r="W296" i="50"/>
  <c r="AK296" i="50"/>
  <c r="AL296" i="50"/>
  <c r="AC296" i="50"/>
  <c r="AM296" i="50"/>
  <c r="AQ296" i="50"/>
  <c r="V296" i="50"/>
  <c r="AR296" i="50"/>
  <c r="AY296" i="50"/>
  <c r="O295" i="50"/>
  <c r="AD295" i="50"/>
  <c r="AK295" i="50"/>
  <c r="AL295" i="50"/>
  <c r="AS295" i="50"/>
  <c r="AM295" i="50"/>
  <c r="AQ295" i="50"/>
  <c r="AX295" i="50"/>
  <c r="AY295" i="50"/>
  <c r="AR295" i="50"/>
  <c r="AC290" i="50"/>
  <c r="V290" i="50"/>
  <c r="AL290" i="50"/>
  <c r="O287" i="50"/>
  <c r="W287" i="50"/>
  <c r="AC287" i="50"/>
  <c r="AL287" i="50"/>
  <c r="AM287" i="50"/>
  <c r="AQ287" i="50"/>
  <c r="AK287" i="50"/>
  <c r="AR287" i="50"/>
  <c r="AS287" i="50"/>
  <c r="AW287" i="50"/>
  <c r="AX287" i="50"/>
  <c r="O282" i="50"/>
  <c r="AL282" i="50"/>
  <c r="V282" i="50"/>
  <c r="AC282" i="50"/>
  <c r="AX282" i="50"/>
  <c r="O280" i="50"/>
  <c r="J280" i="50"/>
  <c r="V280" i="50"/>
  <c r="AK280" i="50"/>
  <c r="AL280" i="50"/>
  <c r="AD280" i="50"/>
  <c r="AM280" i="50"/>
  <c r="AQ280" i="50"/>
  <c r="AR280" i="50"/>
  <c r="AS280" i="50"/>
  <c r="AY280" i="50"/>
  <c r="O279" i="50"/>
  <c r="I279" i="50"/>
  <c r="W279" i="50"/>
  <c r="V279" i="50"/>
  <c r="AC279" i="50"/>
  <c r="AD279" i="50"/>
  <c r="AK279" i="50"/>
  <c r="AL279" i="50"/>
  <c r="AQ279" i="50"/>
  <c r="AR279" i="50"/>
  <c r="AX279" i="50"/>
  <c r="AS279" i="50"/>
  <c r="AY279" i="50"/>
  <c r="O272" i="50"/>
  <c r="J272" i="50"/>
  <c r="V272" i="50"/>
  <c r="AL272" i="50"/>
  <c r="AD272" i="50"/>
  <c r="AM272" i="50"/>
  <c r="AR272" i="50"/>
  <c r="AK272" i="50"/>
  <c r="AS272" i="50"/>
  <c r="AW272" i="50"/>
  <c r="AX272" i="50"/>
  <c r="O271" i="50"/>
  <c r="W271" i="50"/>
  <c r="AD271" i="50"/>
  <c r="AK271" i="50"/>
  <c r="AL271" i="50"/>
  <c r="AM271" i="50"/>
  <c r="AQ271" i="50"/>
  <c r="V271" i="50"/>
  <c r="AR271" i="50"/>
  <c r="AC271" i="50"/>
  <c r="AS271" i="50"/>
  <c r="AW271" i="50"/>
  <c r="O248" i="50"/>
  <c r="AM248" i="50"/>
  <c r="V248" i="50"/>
  <c r="AK248" i="50"/>
  <c r="AQ248" i="50"/>
  <c r="AL248" i="50"/>
  <c r="AR248" i="50"/>
  <c r="AS248" i="50"/>
  <c r="AX248" i="50"/>
  <c r="AC248" i="50"/>
  <c r="AY248" i="50"/>
  <c r="O247" i="50"/>
  <c r="V247" i="50"/>
  <c r="W247" i="50"/>
  <c r="AC247" i="50"/>
  <c r="AL247" i="50"/>
  <c r="AM247" i="50"/>
  <c r="AD247" i="50"/>
  <c r="AS247" i="50"/>
  <c r="AK247" i="50"/>
  <c r="AQ247" i="50"/>
  <c r="AW247" i="50"/>
  <c r="AX247" i="50"/>
  <c r="O233" i="50"/>
  <c r="W233" i="50"/>
  <c r="AM233" i="50"/>
  <c r="AC233" i="50"/>
  <c r="AK233" i="50"/>
  <c r="AD233" i="50"/>
  <c r="AQ233" i="50"/>
  <c r="AR233" i="50"/>
  <c r="AS233" i="50"/>
  <c r="AX233" i="50"/>
  <c r="AY233" i="50"/>
  <c r="V233" i="50"/>
  <c r="AL233" i="50"/>
  <c r="AK232" i="50"/>
  <c r="AM232" i="50"/>
  <c r="AR232" i="50"/>
  <c r="AW232" i="50"/>
  <c r="AL231" i="50"/>
  <c r="AX231" i="50"/>
  <c r="O217" i="50"/>
  <c r="K217" i="50"/>
  <c r="V217" i="50"/>
  <c r="AD217" i="50"/>
  <c r="W217" i="50"/>
  <c r="AK217" i="50"/>
  <c r="AL217" i="50"/>
  <c r="AM217" i="50"/>
  <c r="AQ217" i="50"/>
  <c r="AR217" i="50"/>
  <c r="AC217" i="50"/>
  <c r="AY217" i="50"/>
  <c r="AS217" i="50"/>
  <c r="O215" i="50"/>
  <c r="W215" i="50"/>
  <c r="V215" i="50"/>
  <c r="AC215" i="50"/>
  <c r="AM215" i="50"/>
  <c r="AD215" i="50"/>
  <c r="AK215" i="50"/>
  <c r="AL215" i="50"/>
  <c r="AS215" i="50"/>
  <c r="AQ215" i="50"/>
  <c r="AR215" i="50"/>
  <c r="AX215" i="50"/>
  <c r="AY215" i="50"/>
  <c r="V209" i="50"/>
  <c r="AW209" i="50"/>
  <c r="AR208" i="50"/>
  <c r="AQ208" i="50"/>
  <c r="AS208" i="50"/>
  <c r="O207" i="50"/>
  <c r="V207" i="50"/>
  <c r="W207" i="50"/>
  <c r="AD207" i="50"/>
  <c r="AK207" i="50"/>
  <c r="AL207" i="50"/>
  <c r="AR207" i="50"/>
  <c r="AS207" i="50"/>
  <c r="AC207" i="50"/>
  <c r="AM207" i="50"/>
  <c r="AW207" i="50"/>
  <c r="AQ207" i="50"/>
  <c r="AX207" i="50"/>
  <c r="O201" i="50"/>
  <c r="I201" i="50"/>
  <c r="W201" i="50"/>
  <c r="AD201" i="50"/>
  <c r="V201" i="50"/>
  <c r="AM201" i="50"/>
  <c r="AC201" i="50"/>
  <c r="AK201" i="50"/>
  <c r="AL201" i="50"/>
  <c r="AQ201" i="50"/>
  <c r="AR201" i="50"/>
  <c r="AS201" i="50"/>
  <c r="N201" i="50"/>
  <c r="AX201" i="50"/>
  <c r="AY201" i="50"/>
  <c r="O199" i="50"/>
  <c r="R199" i="50"/>
  <c r="V199" i="50"/>
  <c r="W199" i="50"/>
  <c r="AC199" i="50"/>
  <c r="AD199" i="50"/>
  <c r="AL199" i="50"/>
  <c r="AM199" i="50"/>
  <c r="AQ199" i="50"/>
  <c r="AR199" i="50"/>
  <c r="AS199" i="50"/>
  <c r="AY199" i="50"/>
  <c r="AY193" i="50"/>
  <c r="AL193" i="50"/>
  <c r="AQ193" i="50"/>
  <c r="AX193" i="50"/>
  <c r="AC192" i="50"/>
  <c r="AK192" i="50"/>
  <c r="AL192" i="50"/>
  <c r="AM192" i="50"/>
  <c r="AQ192" i="50"/>
  <c r="AR192" i="50"/>
  <c r="AS192" i="50"/>
  <c r="AY192" i="50"/>
  <c r="O191" i="50"/>
  <c r="W191" i="50"/>
  <c r="AC191" i="50"/>
  <c r="AM191" i="50"/>
  <c r="AD191" i="50"/>
  <c r="AK191" i="50"/>
  <c r="AL191" i="50"/>
  <c r="AS191" i="50"/>
  <c r="V191" i="50"/>
  <c r="AQ191" i="50"/>
  <c r="AX191" i="50"/>
  <c r="AY191" i="50"/>
  <c r="O190" i="50"/>
  <c r="AQ190" i="50"/>
  <c r="O100" i="50"/>
  <c r="AD100" i="50"/>
  <c r="V100" i="50"/>
  <c r="AL100" i="50"/>
  <c r="AM100" i="50"/>
  <c r="AK100" i="50"/>
  <c r="AQ100" i="50"/>
  <c r="AR100" i="50"/>
  <c r="AS100" i="50"/>
  <c r="AY100" i="50"/>
  <c r="AW100" i="50"/>
  <c r="O99" i="50"/>
  <c r="J99" i="50"/>
  <c r="V99" i="50"/>
  <c r="AD99" i="50"/>
  <c r="AC99" i="50"/>
  <c r="W99" i="50"/>
  <c r="AK99" i="50"/>
  <c r="AL99" i="50"/>
  <c r="AM99" i="50"/>
  <c r="AQ99" i="50"/>
  <c r="AR99" i="50"/>
  <c r="AX99" i="50"/>
  <c r="AY99" i="50"/>
  <c r="AS99" i="50"/>
  <c r="O98" i="50"/>
  <c r="AX98" i="50"/>
  <c r="O97" i="50"/>
  <c r="W97" i="50"/>
  <c r="V97" i="50"/>
  <c r="AK97" i="50"/>
  <c r="AC97" i="50"/>
  <c r="AL97" i="50"/>
  <c r="AS97" i="50"/>
  <c r="AD97" i="50"/>
  <c r="AQ97" i="50"/>
  <c r="AM97" i="50"/>
  <c r="AX97" i="50"/>
  <c r="AR97" i="50"/>
  <c r="AY97" i="50"/>
  <c r="V56" i="50"/>
  <c r="AC56" i="50"/>
  <c r="AM56" i="50"/>
  <c r="AK56" i="50"/>
  <c r="AL56" i="50"/>
  <c r="AS56" i="50"/>
  <c r="AQ56" i="50"/>
  <c r="AX56" i="50"/>
  <c r="AR56" i="50"/>
  <c r="AY56" i="50"/>
  <c r="AL55" i="50"/>
  <c r="AR55" i="50"/>
  <c r="AW55" i="50"/>
  <c r="AX55" i="50"/>
  <c r="AY55" i="50"/>
  <c r="W47" i="50"/>
  <c r="AD47" i="50"/>
  <c r="AC47" i="50"/>
  <c r="AK47" i="50"/>
  <c r="AL47" i="50"/>
  <c r="AM47" i="50"/>
  <c r="AR47" i="50"/>
  <c r="AS47" i="50"/>
  <c r="AQ47" i="50"/>
  <c r="AW47" i="50"/>
  <c r="AX47" i="50"/>
  <c r="O39" i="50"/>
  <c r="V39" i="50"/>
  <c r="W39" i="50"/>
  <c r="AD39" i="50"/>
  <c r="AL39" i="50"/>
  <c r="AM39" i="50"/>
  <c r="AC39" i="50"/>
  <c r="AR39" i="50"/>
  <c r="AK39" i="50"/>
  <c r="AS39" i="50"/>
  <c r="AW39" i="50"/>
  <c r="AX39" i="50"/>
  <c r="AQ39" i="50"/>
  <c r="AY39" i="50"/>
  <c r="W31" i="50"/>
  <c r="AC31" i="50"/>
  <c r="AD31" i="50"/>
  <c r="AK31" i="50"/>
  <c r="AL31" i="50"/>
  <c r="AQ31" i="50"/>
  <c r="AR31" i="50"/>
  <c r="AS31" i="50"/>
  <c r="AX31" i="50"/>
  <c r="AM31" i="50"/>
  <c r="AY31" i="50"/>
  <c r="AX310" i="50"/>
  <c r="AY302" i="50"/>
  <c r="AY287" i="50"/>
  <c r="AX271" i="50"/>
  <c r="AW249" i="50"/>
  <c r="AW217" i="50"/>
  <c r="AY205" i="50"/>
  <c r="AY200" i="50"/>
  <c r="AW192" i="50"/>
  <c r="AW188" i="50"/>
  <c r="AW171" i="50"/>
  <c r="AW164" i="50"/>
  <c r="AX155" i="50"/>
  <c r="AW147" i="50"/>
  <c r="AW140" i="50"/>
  <c r="AY131" i="50"/>
  <c r="AW123" i="50"/>
  <c r="AY115" i="50"/>
  <c r="AW107" i="50"/>
  <c r="AW99" i="50"/>
  <c r="AY77" i="50"/>
  <c r="AX71" i="50"/>
  <c r="AW64" i="50"/>
  <c r="AW56" i="50"/>
  <c r="AY47" i="50"/>
  <c r="AQ272" i="50"/>
  <c r="AR200" i="50"/>
  <c r="AS93" i="50"/>
  <c r="AM310" i="50"/>
  <c r="AL155" i="50"/>
  <c r="AD296" i="50"/>
  <c r="H296" i="50"/>
  <c r="A309" i="41"/>
  <c r="A275" i="41"/>
  <c r="A244" i="41"/>
  <c r="A204" i="41"/>
  <c r="A198" i="41"/>
  <c r="A148" i="41"/>
  <c r="AJ108" i="50"/>
  <c r="AB104" i="50"/>
  <c r="G140" i="41"/>
  <c r="G204" i="41"/>
  <c r="S17" i="23"/>
  <c r="F192" i="41"/>
  <c r="S71" i="23"/>
  <c r="S87" i="23"/>
  <c r="S85" i="23"/>
  <c r="S131" i="23"/>
  <c r="S148" i="23"/>
  <c r="S164" i="23"/>
  <c r="S180" i="23"/>
  <c r="S113" i="23"/>
  <c r="S116" i="23"/>
  <c r="S165" i="23"/>
  <c r="S94" i="23"/>
  <c r="S122" i="23"/>
  <c r="S141" i="23"/>
  <c r="S173" i="23"/>
  <c r="S181" i="23"/>
  <c r="S262" i="23"/>
  <c r="S249" i="23"/>
  <c r="S250" i="23"/>
  <c r="S72" i="23"/>
  <c r="S254" i="23"/>
  <c r="S88" i="23"/>
  <c r="O265" i="50"/>
  <c r="R265" i="50"/>
  <c r="V265" i="50"/>
  <c r="AC265" i="50"/>
  <c r="W265" i="50"/>
  <c r="AD265" i="50"/>
  <c r="AL265" i="50"/>
  <c r="AM265" i="50"/>
  <c r="AR265" i="50"/>
  <c r="AS265" i="50"/>
  <c r="AK265" i="50"/>
  <c r="AQ265" i="50"/>
  <c r="AX265" i="50"/>
  <c r="AY265" i="50"/>
  <c r="O264" i="50"/>
  <c r="I264" i="50"/>
  <c r="V264" i="50"/>
  <c r="AK264" i="50"/>
  <c r="AL264" i="50"/>
  <c r="AM264" i="50"/>
  <c r="AQ264" i="50"/>
  <c r="AD264" i="50"/>
  <c r="AR264" i="50"/>
  <c r="AS264" i="50"/>
  <c r="AW264" i="50"/>
  <c r="AX264" i="50"/>
  <c r="V263" i="50"/>
  <c r="W263" i="50"/>
  <c r="AC263" i="50"/>
  <c r="AK263" i="50"/>
  <c r="AD263" i="50"/>
  <c r="AL263" i="50"/>
  <c r="AM263" i="50"/>
  <c r="AQ263" i="50"/>
  <c r="AR263" i="50"/>
  <c r="AW263" i="50"/>
  <c r="O261" i="50"/>
  <c r="V261" i="50"/>
  <c r="AD261" i="50"/>
  <c r="AM261" i="50"/>
  <c r="W261" i="50"/>
  <c r="AC261" i="50"/>
  <c r="AK261" i="50"/>
  <c r="AL261" i="50"/>
  <c r="AS261" i="50"/>
  <c r="AQ261" i="50"/>
  <c r="AY261" i="50"/>
  <c r="AR261" i="50"/>
  <c r="O260" i="50"/>
  <c r="V260" i="50"/>
  <c r="AC260" i="50"/>
  <c r="AD260" i="50"/>
  <c r="AL260" i="50"/>
  <c r="AM260" i="50"/>
  <c r="AR260" i="50"/>
  <c r="AS260" i="50"/>
  <c r="AX260" i="50"/>
  <c r="AK260" i="50"/>
  <c r="AQ260" i="50"/>
  <c r="AY260" i="50"/>
  <c r="AM259" i="50"/>
  <c r="AS259" i="50"/>
  <c r="O257" i="50"/>
  <c r="AD257" i="50"/>
  <c r="V257" i="50"/>
  <c r="W257" i="50"/>
  <c r="AL257" i="50"/>
  <c r="AM257" i="50"/>
  <c r="AC257" i="50"/>
  <c r="AR257" i="50"/>
  <c r="AS257" i="50"/>
  <c r="AK257" i="50"/>
  <c r="AQ257" i="50"/>
  <c r="AX257" i="50"/>
  <c r="AY257" i="50"/>
  <c r="AK256" i="50"/>
  <c r="AL256" i="50"/>
  <c r="AC256" i="50"/>
  <c r="AM256" i="50"/>
  <c r="AQ256" i="50"/>
  <c r="AR256" i="50"/>
  <c r="AS256" i="50"/>
  <c r="AW256" i="50"/>
  <c r="AX256" i="50"/>
  <c r="O255" i="50"/>
  <c r="V255" i="50"/>
  <c r="W255" i="50"/>
  <c r="AC255" i="50"/>
  <c r="AD255" i="50"/>
  <c r="AK255" i="50"/>
  <c r="AL255" i="50"/>
  <c r="AM255" i="50"/>
  <c r="AQ255" i="50"/>
  <c r="AR255" i="50"/>
  <c r="AW255" i="50"/>
  <c r="V253" i="50"/>
  <c r="W253" i="50"/>
  <c r="AC253" i="50"/>
  <c r="AM253" i="50"/>
  <c r="AD253" i="50"/>
  <c r="AK253" i="50"/>
  <c r="AL253" i="50"/>
  <c r="AQ253" i="50"/>
  <c r="AR253" i="50"/>
  <c r="AY253" i="50"/>
  <c r="AS253" i="50"/>
  <c r="AL252" i="50"/>
  <c r="V252" i="50"/>
  <c r="AR252" i="50"/>
  <c r="O251" i="50"/>
  <c r="R251" i="50"/>
  <c r="V251" i="50"/>
  <c r="W251" i="50"/>
  <c r="AC251" i="50"/>
  <c r="AD251" i="50"/>
  <c r="AM251" i="50"/>
  <c r="AK251" i="50"/>
  <c r="AQ251" i="50"/>
  <c r="AR251" i="50"/>
  <c r="AL251" i="50"/>
  <c r="AX251" i="50"/>
  <c r="AS251" i="50"/>
  <c r="AY251" i="50"/>
  <c r="AK185" i="50"/>
  <c r="AW185" i="50"/>
  <c r="AS185" i="50"/>
  <c r="AY185" i="50"/>
  <c r="AC184" i="50"/>
  <c r="AK184" i="50"/>
  <c r="AL184" i="50"/>
  <c r="AM184" i="50"/>
  <c r="AQ184" i="50"/>
  <c r="AR184" i="50"/>
  <c r="AS184" i="50"/>
  <c r="AW184" i="50"/>
  <c r="O183" i="50"/>
  <c r="V183" i="50"/>
  <c r="AK183" i="50"/>
  <c r="W183" i="50"/>
  <c r="AC183" i="50"/>
  <c r="AL183" i="50"/>
  <c r="AD183" i="50"/>
  <c r="AQ183" i="50"/>
  <c r="AM183" i="50"/>
  <c r="AR183" i="50"/>
  <c r="AS183" i="50"/>
  <c r="AY183" i="50"/>
  <c r="AC177" i="50"/>
  <c r="AQ177" i="50"/>
  <c r="AS177" i="50"/>
  <c r="AW177" i="50"/>
  <c r="O176" i="50"/>
  <c r="V176" i="50"/>
  <c r="AC176" i="50"/>
  <c r="AL176" i="50"/>
  <c r="AM176" i="50"/>
  <c r="AQ176" i="50"/>
  <c r="AR176" i="50"/>
  <c r="AY176" i="50"/>
  <c r="AK176" i="50"/>
  <c r="AS176" i="50"/>
  <c r="V175" i="50"/>
  <c r="AD175" i="50"/>
  <c r="AK175" i="50"/>
  <c r="W175" i="50"/>
  <c r="AL175" i="50"/>
  <c r="AM175" i="50"/>
  <c r="AS175" i="50"/>
  <c r="AQ175" i="50"/>
  <c r="AR175" i="50"/>
  <c r="AX175" i="50"/>
  <c r="AY175" i="50"/>
  <c r="O174" i="50"/>
  <c r="I174" i="50"/>
  <c r="AM174" i="50"/>
  <c r="V169" i="50"/>
  <c r="AL169" i="50"/>
  <c r="AX169" i="50"/>
  <c r="AS169" i="50"/>
  <c r="AK168" i="50"/>
  <c r="AQ168" i="50"/>
  <c r="AY168" i="50"/>
  <c r="O167" i="50"/>
  <c r="V167" i="50"/>
  <c r="W167" i="50"/>
  <c r="AC167" i="50"/>
  <c r="AD167" i="50"/>
  <c r="AK167" i="50"/>
  <c r="AL167" i="50"/>
  <c r="AM167" i="50"/>
  <c r="AR167" i="50"/>
  <c r="AS167" i="50"/>
  <c r="AQ167" i="50"/>
  <c r="AW167" i="50"/>
  <c r="O160" i="50"/>
  <c r="AD160" i="50"/>
  <c r="AL160" i="50"/>
  <c r="AM160" i="50"/>
  <c r="V160" i="50"/>
  <c r="AS160" i="50"/>
  <c r="AK160" i="50"/>
  <c r="AQ160" i="50"/>
  <c r="AX160" i="50"/>
  <c r="AY160" i="50"/>
  <c r="V159" i="50"/>
  <c r="W159" i="50"/>
  <c r="AD159" i="50"/>
  <c r="AK159" i="50"/>
  <c r="AC159" i="50"/>
  <c r="AL159" i="50"/>
  <c r="AM159" i="50"/>
  <c r="AR159" i="50"/>
  <c r="AS159" i="50"/>
  <c r="AW159" i="50"/>
  <c r="AX159" i="50"/>
  <c r="AQ159" i="50"/>
  <c r="AK153" i="50"/>
  <c r="AS153" i="50"/>
  <c r="AX153" i="50"/>
  <c r="AL152" i="50"/>
  <c r="AM152" i="50"/>
  <c r="AD152" i="50"/>
  <c r="AQ152" i="50"/>
  <c r="AK152" i="50"/>
  <c r="AR152" i="50"/>
  <c r="AS152" i="50"/>
  <c r="AW152" i="50"/>
  <c r="O151" i="50"/>
  <c r="V151" i="50"/>
  <c r="W151" i="50"/>
  <c r="AC151" i="50"/>
  <c r="AK151" i="50"/>
  <c r="AL151" i="50"/>
  <c r="AD151" i="50"/>
  <c r="AM151" i="50"/>
  <c r="AS151" i="50"/>
  <c r="AQ151" i="50"/>
  <c r="AY151" i="50"/>
  <c r="V145" i="50"/>
  <c r="AC145" i="50"/>
  <c r="AD145" i="50"/>
  <c r="AM145" i="50"/>
  <c r="AK145" i="50"/>
  <c r="AQ145" i="50"/>
  <c r="AR145" i="50"/>
  <c r="AS145" i="50"/>
  <c r="AX145" i="50"/>
  <c r="AY145" i="50"/>
  <c r="AL145" i="50"/>
  <c r="O144" i="50"/>
  <c r="K144" i="50"/>
  <c r="V144" i="50"/>
  <c r="AL144" i="50"/>
  <c r="AM144" i="50"/>
  <c r="AD144" i="50"/>
  <c r="AQ144" i="50"/>
  <c r="AK144" i="50"/>
  <c r="AR144" i="50"/>
  <c r="AS144" i="50"/>
  <c r="AW144" i="50"/>
  <c r="AX144" i="50"/>
  <c r="V143" i="50"/>
  <c r="AC143" i="50"/>
  <c r="W143" i="50"/>
  <c r="AK143" i="50"/>
  <c r="AL143" i="50"/>
  <c r="AD143" i="50"/>
  <c r="AM143" i="50"/>
  <c r="AS143" i="50"/>
  <c r="AQ143" i="50"/>
  <c r="AW143" i="50"/>
  <c r="AD136" i="50"/>
  <c r="AK136" i="50"/>
  <c r="AL136" i="50"/>
  <c r="AR136" i="50"/>
  <c r="AS136" i="50"/>
  <c r="AM136" i="50"/>
  <c r="AW136" i="50"/>
  <c r="O135" i="50"/>
  <c r="R135" i="50"/>
  <c r="V135" i="50"/>
  <c r="AD135" i="50"/>
  <c r="AM135" i="50"/>
  <c r="AC135" i="50"/>
  <c r="AK135" i="50"/>
  <c r="AQ135" i="50"/>
  <c r="AL135" i="50"/>
  <c r="AR135" i="50"/>
  <c r="AS135" i="50"/>
  <c r="AY135" i="50"/>
  <c r="W135" i="50"/>
  <c r="W133" i="50"/>
  <c r="AC133" i="50"/>
  <c r="AD133" i="50"/>
  <c r="AL133" i="50"/>
  <c r="AM133" i="50"/>
  <c r="AK133" i="50"/>
  <c r="AQ133" i="50"/>
  <c r="AR133" i="50"/>
  <c r="AX133" i="50"/>
  <c r="AY133" i="50"/>
  <c r="AS133" i="50"/>
  <c r="O128" i="50"/>
  <c r="V128" i="50"/>
  <c r="AC128" i="50"/>
  <c r="AM128" i="50"/>
  <c r="AK128" i="50"/>
  <c r="AQ128" i="50"/>
  <c r="AR128" i="50"/>
  <c r="AL128" i="50"/>
  <c r="AS128" i="50"/>
  <c r="AW128" i="50"/>
  <c r="AX128" i="50"/>
  <c r="AY128" i="50"/>
  <c r="AD127" i="50"/>
  <c r="AL127" i="50"/>
  <c r="O125" i="50"/>
  <c r="W125" i="50"/>
  <c r="V125" i="50"/>
  <c r="AC125" i="50"/>
  <c r="AD125" i="50"/>
  <c r="AK125" i="50"/>
  <c r="AL125" i="50"/>
  <c r="AM125" i="50"/>
  <c r="AQ125" i="50"/>
  <c r="AR125" i="50"/>
  <c r="AW125" i="50"/>
  <c r="AX125" i="50"/>
  <c r="O120" i="50"/>
  <c r="V120" i="50"/>
  <c r="AC120" i="50"/>
  <c r="AK120" i="50"/>
  <c r="AL120" i="50"/>
  <c r="AQ120" i="50"/>
  <c r="AM120" i="50"/>
  <c r="AR120" i="50"/>
  <c r="AS120" i="50"/>
  <c r="AW120" i="50"/>
  <c r="AX120" i="50"/>
  <c r="AC119" i="50"/>
  <c r="W119" i="50"/>
  <c r="AD119" i="50"/>
  <c r="AM119" i="50"/>
  <c r="AK119" i="50"/>
  <c r="AS119" i="50"/>
  <c r="AL119" i="50"/>
  <c r="AQ119" i="50"/>
  <c r="AY119" i="50"/>
  <c r="AW119" i="50"/>
  <c r="AD117" i="50"/>
  <c r="W117" i="50"/>
  <c r="AL117" i="50"/>
  <c r="AM117" i="50"/>
  <c r="AC117" i="50"/>
  <c r="AK117" i="50"/>
  <c r="AR117" i="50"/>
  <c r="AS117" i="50"/>
  <c r="AX117" i="50"/>
  <c r="AY117" i="50"/>
  <c r="AQ117" i="50"/>
  <c r="O111" i="50"/>
  <c r="V111" i="50"/>
  <c r="W111" i="50"/>
  <c r="AD111" i="50"/>
  <c r="AC111" i="50"/>
  <c r="AL111" i="50"/>
  <c r="AM111" i="50"/>
  <c r="AR111" i="50"/>
  <c r="AK111" i="50"/>
  <c r="AS111" i="50"/>
  <c r="AX111" i="50"/>
  <c r="AY111" i="50"/>
  <c r="O110" i="50"/>
  <c r="AW110" i="50"/>
  <c r="O109" i="50"/>
  <c r="AD109" i="50"/>
  <c r="V109" i="50"/>
  <c r="AK109" i="50"/>
  <c r="AL109" i="50"/>
  <c r="W109" i="50"/>
  <c r="AM109" i="50"/>
  <c r="AQ109" i="50"/>
  <c r="AR109" i="50"/>
  <c r="AS109" i="50"/>
  <c r="AX109" i="50"/>
  <c r="AC109" i="50"/>
  <c r="AY109" i="50"/>
  <c r="O92" i="50"/>
  <c r="I92" i="50"/>
  <c r="V92" i="50"/>
  <c r="AD92" i="50"/>
  <c r="AK92" i="50"/>
  <c r="AL92" i="50"/>
  <c r="AM92" i="50"/>
  <c r="AS92" i="50"/>
  <c r="AQ92" i="50"/>
  <c r="AX92" i="50"/>
  <c r="AY92" i="50"/>
  <c r="AR92" i="50"/>
  <c r="O91" i="50"/>
  <c r="V91" i="50"/>
  <c r="W91" i="50"/>
  <c r="AC91" i="50"/>
  <c r="AD91" i="50"/>
  <c r="AM91" i="50"/>
  <c r="AK91" i="50"/>
  <c r="AR91" i="50"/>
  <c r="AS91" i="50"/>
  <c r="AW91" i="50"/>
  <c r="AQ91" i="50"/>
  <c r="AX91" i="50"/>
  <c r="AY91" i="50"/>
  <c r="AD89" i="50"/>
  <c r="V89" i="50"/>
  <c r="AL89" i="50"/>
  <c r="AM89" i="50"/>
  <c r="AQ89" i="50"/>
  <c r="AC89" i="50"/>
  <c r="AR89" i="50"/>
  <c r="AK89" i="50"/>
  <c r="AS89" i="50"/>
  <c r="AW89" i="50"/>
  <c r="AX89" i="50"/>
  <c r="O84" i="50"/>
  <c r="V84" i="50"/>
  <c r="AM84" i="50"/>
  <c r="AD84" i="50"/>
  <c r="AK84" i="50"/>
  <c r="AL84" i="50"/>
  <c r="AS84" i="50"/>
  <c r="AQ84" i="50"/>
  <c r="AW84" i="50"/>
  <c r="AR84" i="50"/>
  <c r="AX84" i="50"/>
  <c r="AK83" i="50"/>
  <c r="AQ83" i="50"/>
  <c r="AS83" i="50"/>
  <c r="AY83" i="50"/>
  <c r="AW83" i="50"/>
  <c r="AC81" i="50"/>
  <c r="V81" i="50"/>
  <c r="AD81" i="50"/>
  <c r="AM81" i="50"/>
  <c r="AK81" i="50"/>
  <c r="AQ81" i="50"/>
  <c r="AR81" i="50"/>
  <c r="AX81" i="50"/>
  <c r="AS81" i="50"/>
  <c r="AY81" i="50"/>
  <c r="AL81" i="50"/>
  <c r="O76" i="50"/>
  <c r="V76" i="50"/>
  <c r="AD76" i="50"/>
  <c r="AK76" i="50"/>
  <c r="AL76" i="50"/>
  <c r="AM76" i="50"/>
  <c r="AR76" i="50"/>
  <c r="AS76" i="50"/>
  <c r="AY76" i="50"/>
  <c r="AQ76" i="50"/>
  <c r="AW76" i="50"/>
  <c r="AC75" i="50"/>
  <c r="AM75" i="50"/>
  <c r="AQ75" i="50"/>
  <c r="AS75" i="50"/>
  <c r="AX75" i="50"/>
  <c r="AY75" i="50"/>
  <c r="O73" i="50"/>
  <c r="V73" i="50"/>
  <c r="AC73" i="50"/>
  <c r="W73" i="50"/>
  <c r="AD73" i="50"/>
  <c r="AK73" i="50"/>
  <c r="AL73" i="50"/>
  <c r="AM73" i="50"/>
  <c r="AS73" i="50"/>
  <c r="AQ73" i="50"/>
  <c r="AW73" i="50"/>
  <c r="AR73" i="50"/>
  <c r="AX73" i="50"/>
  <c r="AY73" i="50"/>
  <c r="O68" i="50"/>
  <c r="V68" i="50"/>
  <c r="AC68" i="50"/>
  <c r="AL68" i="50"/>
  <c r="AM68" i="50"/>
  <c r="AQ68" i="50"/>
  <c r="AK68" i="50"/>
  <c r="AR68" i="50"/>
  <c r="AS68" i="50"/>
  <c r="AW68" i="50"/>
  <c r="AX68" i="50"/>
  <c r="AY68" i="50"/>
  <c r="AK67" i="50"/>
  <c r="AQ67" i="50"/>
  <c r="AW67" i="50"/>
  <c r="AS67" i="50"/>
  <c r="AX67" i="50"/>
  <c r="O65" i="50"/>
  <c r="V65" i="50"/>
  <c r="W65" i="50"/>
  <c r="AD65" i="50"/>
  <c r="AL65" i="50"/>
  <c r="AM65" i="50"/>
  <c r="AK65" i="50"/>
  <c r="AR65" i="50"/>
  <c r="AS65" i="50"/>
  <c r="AC65" i="50"/>
  <c r="AY65" i="50"/>
  <c r="AQ65" i="50"/>
  <c r="AW65" i="50"/>
  <c r="O60" i="50"/>
  <c r="V60" i="50"/>
  <c r="AC60" i="50"/>
  <c r="AK60" i="50"/>
  <c r="AL60" i="50"/>
  <c r="AQ60" i="50"/>
  <c r="AM60" i="50"/>
  <c r="AR60" i="50"/>
  <c r="AY60" i="50"/>
  <c r="AW60" i="50"/>
  <c r="V59" i="50"/>
  <c r="AM59" i="50"/>
  <c r="AQ59" i="50"/>
  <c r="AX59" i="50"/>
  <c r="O57" i="50"/>
  <c r="V57" i="50"/>
  <c r="W57" i="50"/>
  <c r="AC57" i="50"/>
  <c r="AD57" i="50"/>
  <c r="AK57" i="50"/>
  <c r="AL57" i="50"/>
  <c r="AM57" i="50"/>
  <c r="AQ57" i="50"/>
  <c r="AR57" i="50"/>
  <c r="AY57" i="50"/>
  <c r="AS57" i="50"/>
  <c r="AW57" i="50"/>
  <c r="S56" i="23"/>
  <c r="W23" i="50"/>
  <c r="AK23" i="50"/>
  <c r="AC23" i="50"/>
  <c r="AL23" i="50"/>
  <c r="AD23" i="50"/>
  <c r="AM23" i="50"/>
  <c r="AQ23" i="50"/>
  <c r="AR23" i="50"/>
  <c r="AX23" i="50"/>
  <c r="AY23" i="50"/>
  <c r="AS23" i="50"/>
  <c r="V19" i="50"/>
  <c r="AD19" i="50"/>
  <c r="AC19" i="50"/>
  <c r="AM19" i="50"/>
  <c r="AK19" i="50"/>
  <c r="AL19" i="50"/>
  <c r="AS19" i="50"/>
  <c r="AW19" i="50"/>
  <c r="AQ19" i="50"/>
  <c r="AX19" i="50"/>
  <c r="AR19" i="50"/>
  <c r="AY19" i="50"/>
  <c r="W15" i="50"/>
  <c r="AD15" i="50"/>
  <c r="AL15" i="50"/>
  <c r="AC15" i="50"/>
  <c r="AM15" i="50"/>
  <c r="AR15" i="50"/>
  <c r="AS15" i="50"/>
  <c r="AW15" i="50"/>
  <c r="AK15" i="50"/>
  <c r="AQ15" i="50"/>
  <c r="AX15" i="50"/>
  <c r="AY15" i="50"/>
  <c r="V11" i="50"/>
  <c r="AD11" i="50"/>
  <c r="AC11" i="50"/>
  <c r="AK11" i="50"/>
  <c r="AL11" i="50"/>
  <c r="AM11" i="50"/>
  <c r="AQ11" i="50"/>
  <c r="AX11" i="50"/>
  <c r="AR11" i="50"/>
  <c r="AY11" i="50"/>
  <c r="AS11" i="50"/>
  <c r="G304" i="41"/>
  <c r="Q303" i="41"/>
  <c r="AX306" i="50"/>
  <c r="AX296" i="50"/>
  <c r="AX280" i="50"/>
  <c r="AW265" i="50"/>
  <c r="AX261" i="50"/>
  <c r="AW257" i="50"/>
  <c r="AX253" i="50"/>
  <c r="AW248" i="50"/>
  <c r="AW233" i="50"/>
  <c r="AW215" i="50"/>
  <c r="AX208" i="50"/>
  <c r="AX199" i="50"/>
  <c r="AW191" i="50"/>
  <c r="AY184" i="50"/>
  <c r="AX180" i="50"/>
  <c r="AX176" i="50"/>
  <c r="AY172" i="50"/>
  <c r="AY167" i="50"/>
  <c r="AW163" i="50"/>
  <c r="AY152" i="50"/>
  <c r="AY148" i="50"/>
  <c r="AW145" i="50"/>
  <c r="AY141" i="50"/>
  <c r="AW139" i="50"/>
  <c r="AX135" i="50"/>
  <c r="AW129" i="50"/>
  <c r="AY120" i="50"/>
  <c r="AX113" i="50"/>
  <c r="AW97" i="50"/>
  <c r="AY89" i="50"/>
  <c r="AX83" i="50"/>
  <c r="AX76" i="50"/>
  <c r="AW69" i="50"/>
  <c r="AY61" i="50"/>
  <c r="AW11" i="50"/>
  <c r="AS263" i="50"/>
  <c r="AS231" i="50"/>
  <c r="AR191" i="50"/>
  <c r="AR151" i="50"/>
  <c r="AR119" i="50"/>
  <c r="AS85" i="50"/>
  <c r="AM279" i="50"/>
  <c r="AK123" i="50"/>
  <c r="AC175" i="50"/>
  <c r="AP108" i="50"/>
  <c r="AV120" i="50"/>
  <c r="AJ136" i="50"/>
  <c r="S21" i="23"/>
  <c r="S107" i="23"/>
  <c r="S61" i="23"/>
  <c r="S93" i="23"/>
  <c r="S147" i="23"/>
  <c r="S163" i="23"/>
  <c r="S179" i="23"/>
  <c r="S121" i="23"/>
  <c r="S146" i="23"/>
  <c r="S78" i="23"/>
  <c r="S106" i="23"/>
  <c r="S124" i="23"/>
  <c r="S154" i="23"/>
  <c r="S186" i="23"/>
  <c r="F171" i="41"/>
  <c r="O310" i="50"/>
  <c r="V310" i="50"/>
  <c r="W310" i="50"/>
  <c r="AC310" i="50"/>
  <c r="AQ310" i="50"/>
  <c r="AK310" i="50"/>
  <c r="AR310" i="50"/>
  <c r="AD310" i="50"/>
  <c r="AL310" i="50"/>
  <c r="AS310" i="50"/>
  <c r="O309" i="50"/>
  <c r="V309" i="50"/>
  <c r="AM309" i="50"/>
  <c r="W307" i="50"/>
  <c r="AC307" i="50"/>
  <c r="AD307" i="50"/>
  <c r="AK307" i="50"/>
  <c r="AQ307" i="50"/>
  <c r="AL307" i="50"/>
  <c r="AR307" i="50"/>
  <c r="AM307" i="50"/>
  <c r="AS307" i="50"/>
  <c r="O302" i="50"/>
  <c r="W302" i="50"/>
  <c r="V302" i="50"/>
  <c r="AD302" i="50"/>
  <c r="AL302" i="50"/>
  <c r="AM302" i="50"/>
  <c r="AC302" i="50"/>
  <c r="AR302" i="50"/>
  <c r="AS302" i="50"/>
  <c r="AQ302" i="50"/>
  <c r="AK302" i="50"/>
  <c r="O300" i="50"/>
  <c r="J300" i="50"/>
  <c r="V300" i="50"/>
  <c r="AK300" i="50"/>
  <c r="W300" i="50"/>
  <c r="AC300" i="50"/>
  <c r="AL300" i="50"/>
  <c r="AD300" i="50"/>
  <c r="AM300" i="50"/>
  <c r="AQ300" i="50"/>
  <c r="AR300" i="50"/>
  <c r="AS300" i="50"/>
  <c r="AY300" i="50"/>
  <c r="O294" i="50"/>
  <c r="V294" i="50"/>
  <c r="W294" i="50"/>
  <c r="AD294" i="50"/>
  <c r="AM294" i="50"/>
  <c r="AK294" i="50"/>
  <c r="AL294" i="50"/>
  <c r="AR294" i="50"/>
  <c r="AS294" i="50"/>
  <c r="AC294" i="50"/>
  <c r="AW294" i="50"/>
  <c r="AQ294" i="50"/>
  <c r="AX294" i="50"/>
  <c r="AC291" i="50"/>
  <c r="AL291" i="50"/>
  <c r="AM291" i="50"/>
  <c r="AD291" i="50"/>
  <c r="AQ291" i="50"/>
  <c r="AR291" i="50"/>
  <c r="AS291" i="50"/>
  <c r="AK291" i="50"/>
  <c r="AW291" i="50"/>
  <c r="AX291" i="50"/>
  <c r="O286" i="50"/>
  <c r="V286" i="50"/>
  <c r="W286" i="50"/>
  <c r="AK286" i="50"/>
  <c r="AL286" i="50"/>
  <c r="AC286" i="50"/>
  <c r="AM286" i="50"/>
  <c r="AS286" i="50"/>
  <c r="AD286" i="50"/>
  <c r="AQ286" i="50"/>
  <c r="AW286" i="50"/>
  <c r="V283" i="50"/>
  <c r="W283" i="50"/>
  <c r="AC283" i="50"/>
  <c r="AD283" i="50"/>
  <c r="AK283" i="50"/>
  <c r="AL283" i="50"/>
  <c r="AR283" i="50"/>
  <c r="AM283" i="50"/>
  <c r="AS283" i="50"/>
  <c r="AY283" i="50"/>
  <c r="AQ283" i="50"/>
  <c r="O275" i="50"/>
  <c r="V275" i="50"/>
  <c r="W275" i="50"/>
  <c r="AM275" i="50"/>
  <c r="AC275" i="50"/>
  <c r="AK275" i="50"/>
  <c r="AS275" i="50"/>
  <c r="AL275" i="50"/>
  <c r="AQ275" i="50"/>
  <c r="AR275" i="50"/>
  <c r="AX275" i="50"/>
  <c r="AY275" i="50"/>
  <c r="AD275" i="50"/>
  <c r="O270" i="50"/>
  <c r="AW270" i="50"/>
  <c r="L270" i="50"/>
  <c r="V268" i="50"/>
  <c r="AC268" i="50"/>
  <c r="AK268" i="50"/>
  <c r="AD268" i="50"/>
  <c r="H268" i="50"/>
  <c r="AL268" i="50"/>
  <c r="AM268" i="50"/>
  <c r="AQ268" i="50"/>
  <c r="AR268" i="50"/>
  <c r="AW268" i="50"/>
  <c r="AS268" i="50"/>
  <c r="O267" i="50"/>
  <c r="I267" i="50"/>
  <c r="W267" i="50"/>
  <c r="AC267" i="50"/>
  <c r="AM267" i="50"/>
  <c r="AD267" i="50"/>
  <c r="V267" i="50"/>
  <c r="AK267" i="50"/>
  <c r="AS267" i="50"/>
  <c r="AQ267" i="50"/>
  <c r="AY267" i="50"/>
  <c r="AR267" i="50"/>
  <c r="AL267" i="50"/>
  <c r="V245" i="50"/>
  <c r="AC245" i="50"/>
  <c r="AK245" i="50"/>
  <c r="AQ245" i="50"/>
  <c r="V244" i="50"/>
  <c r="AC244" i="50"/>
  <c r="AL244" i="50"/>
  <c r="AD244" i="50"/>
  <c r="AM244" i="50"/>
  <c r="AK244" i="50"/>
  <c r="AS244" i="50"/>
  <c r="AQ244" i="50"/>
  <c r="AW244" i="50"/>
  <c r="AX244" i="50"/>
  <c r="AR244" i="50"/>
  <c r="O243" i="50"/>
  <c r="W243" i="50"/>
  <c r="AC243" i="50"/>
  <c r="AD243" i="50"/>
  <c r="AK243" i="50"/>
  <c r="V243" i="50"/>
  <c r="AL243" i="50"/>
  <c r="AM243" i="50"/>
  <c r="AR243" i="50"/>
  <c r="AS243" i="50"/>
  <c r="AQ243" i="50"/>
  <c r="AW243" i="50"/>
  <c r="O242" i="50"/>
  <c r="AR242" i="50"/>
  <c r="O241" i="50"/>
  <c r="V241" i="50"/>
  <c r="W241" i="50"/>
  <c r="AK241" i="50"/>
  <c r="AC241" i="50"/>
  <c r="AL241" i="50"/>
  <c r="AR241" i="50"/>
  <c r="AS241" i="50"/>
  <c r="AD241" i="50"/>
  <c r="AQ241" i="50"/>
  <c r="AY241" i="50"/>
  <c r="O240" i="50"/>
  <c r="AC240" i="50"/>
  <c r="V240" i="50"/>
  <c r="AM240" i="50"/>
  <c r="AK240" i="50"/>
  <c r="AQ240" i="50"/>
  <c r="AR240" i="50"/>
  <c r="AL240" i="50"/>
  <c r="AS240" i="50"/>
  <c r="AX240" i="50"/>
  <c r="AY240" i="50"/>
  <c r="AC239" i="50"/>
  <c r="AL239" i="50"/>
  <c r="AQ239" i="50"/>
  <c r="AR239" i="50"/>
  <c r="AW239" i="50"/>
  <c r="AX239" i="50"/>
  <c r="O237" i="50"/>
  <c r="V237" i="50"/>
  <c r="W237" i="50"/>
  <c r="AC237" i="50"/>
  <c r="AM237" i="50"/>
  <c r="AD237" i="50"/>
  <c r="AK237" i="50"/>
  <c r="AS237" i="50"/>
  <c r="AL237" i="50"/>
  <c r="AQ237" i="50"/>
  <c r="AW237" i="50"/>
  <c r="AX237" i="50"/>
  <c r="AR237" i="50"/>
  <c r="V236" i="50"/>
  <c r="AC236" i="50"/>
  <c r="AD236" i="50"/>
  <c r="AL236" i="50"/>
  <c r="AM236" i="50"/>
  <c r="AK236" i="50"/>
  <c r="AR236" i="50"/>
  <c r="AS236" i="50"/>
  <c r="AQ236" i="50"/>
  <c r="AW236" i="50"/>
  <c r="AK235" i="50"/>
  <c r="AM235" i="50"/>
  <c r="AQ235" i="50"/>
  <c r="AR235" i="50"/>
  <c r="AS235" i="50"/>
  <c r="AY235" i="50"/>
  <c r="O229" i="50"/>
  <c r="V229" i="50"/>
  <c r="W229" i="50"/>
  <c r="AC229" i="50"/>
  <c r="AD229" i="50"/>
  <c r="AK229" i="50"/>
  <c r="AL229" i="50"/>
  <c r="AQ229" i="50"/>
  <c r="AR229" i="50"/>
  <c r="AM229" i="50"/>
  <c r="AS229" i="50"/>
  <c r="AW229" i="50"/>
  <c r="AR228" i="50"/>
  <c r="AL228" i="50"/>
  <c r="AD228" i="50"/>
  <c r="AQ228" i="50"/>
  <c r="AX228" i="50"/>
  <c r="AS228" i="50"/>
  <c r="O227" i="50"/>
  <c r="V227" i="50"/>
  <c r="AC227" i="50"/>
  <c r="AD227" i="50"/>
  <c r="AK227" i="50"/>
  <c r="W227" i="50"/>
  <c r="AL227" i="50"/>
  <c r="AR227" i="50"/>
  <c r="AM227" i="50"/>
  <c r="AS227" i="50"/>
  <c r="AQ227" i="50"/>
  <c r="AW227" i="50"/>
  <c r="O226" i="50"/>
  <c r="AX226" i="50"/>
  <c r="O225" i="50"/>
  <c r="K225" i="50"/>
  <c r="V225" i="50"/>
  <c r="W225" i="50"/>
  <c r="AD225" i="50"/>
  <c r="AM225" i="50"/>
  <c r="AK225" i="50"/>
  <c r="AC225" i="50"/>
  <c r="AL225" i="50"/>
  <c r="AQ225" i="50"/>
  <c r="AR225" i="50"/>
  <c r="AS225" i="50"/>
  <c r="AW225" i="50"/>
  <c r="AM224" i="50"/>
  <c r="AK224" i="50"/>
  <c r="AR224" i="50"/>
  <c r="AX224" i="50"/>
  <c r="O223" i="50"/>
  <c r="W223" i="50"/>
  <c r="AC223" i="50"/>
  <c r="AM223" i="50"/>
  <c r="V223" i="50"/>
  <c r="AD223" i="50"/>
  <c r="AK223" i="50"/>
  <c r="AQ223" i="50"/>
  <c r="AR223" i="50"/>
  <c r="AS223" i="50"/>
  <c r="AL223" i="50"/>
  <c r="AW223" i="50"/>
  <c r="V221" i="50"/>
  <c r="W221" i="50"/>
  <c r="AD221" i="50"/>
  <c r="AL221" i="50"/>
  <c r="AC221" i="50"/>
  <c r="AM221" i="50"/>
  <c r="AQ221" i="50"/>
  <c r="AK221" i="50"/>
  <c r="AR221" i="50"/>
  <c r="AY221" i="50"/>
  <c r="AL220" i="50"/>
  <c r="AS220" i="50"/>
  <c r="AW220" i="50"/>
  <c r="AY220" i="50"/>
  <c r="AQ220" i="50"/>
  <c r="O219" i="50"/>
  <c r="W219" i="50"/>
  <c r="AC219" i="50"/>
  <c r="V219" i="50"/>
  <c r="AD219" i="50"/>
  <c r="AK219" i="50"/>
  <c r="AL219" i="50"/>
  <c r="AM219" i="50"/>
  <c r="AQ219" i="50"/>
  <c r="AR219" i="50"/>
  <c r="AS219" i="50"/>
  <c r="AW219" i="50"/>
  <c r="O213" i="50"/>
  <c r="V213" i="50"/>
  <c r="AD213" i="50"/>
  <c r="AL213" i="50"/>
  <c r="AC213" i="50"/>
  <c r="AM213" i="50"/>
  <c r="AR213" i="50"/>
  <c r="AS213" i="50"/>
  <c r="W213" i="50"/>
  <c r="AK213" i="50"/>
  <c r="AW213" i="50"/>
  <c r="AX213" i="50"/>
  <c r="O211" i="50"/>
  <c r="W211" i="50"/>
  <c r="AC211" i="50"/>
  <c r="AD211" i="50"/>
  <c r="AK211" i="50"/>
  <c r="AL211" i="50"/>
  <c r="V211" i="50"/>
  <c r="AM211" i="50"/>
  <c r="AQ211" i="50"/>
  <c r="AR211" i="50"/>
  <c r="AS211" i="50"/>
  <c r="AW211" i="50"/>
  <c r="AY204" i="50"/>
  <c r="AL204" i="50"/>
  <c r="AS204" i="50"/>
  <c r="AX204" i="50"/>
  <c r="O203" i="50"/>
  <c r="V203" i="50"/>
  <c r="AC203" i="50"/>
  <c r="W203" i="50"/>
  <c r="AK203" i="50"/>
  <c r="AD203" i="50"/>
  <c r="AL203" i="50"/>
  <c r="AR203" i="50"/>
  <c r="AM203" i="50"/>
  <c r="AS203" i="50"/>
  <c r="AQ203" i="50"/>
  <c r="AY203" i="50"/>
  <c r="AX197" i="50"/>
  <c r="AD197" i="50"/>
  <c r="AW197" i="50"/>
  <c r="AY197" i="50"/>
  <c r="AR197" i="50"/>
  <c r="O196" i="50"/>
  <c r="V196" i="50"/>
  <c r="AK196" i="50"/>
  <c r="AL196" i="50"/>
  <c r="AM196" i="50"/>
  <c r="AQ196" i="50"/>
  <c r="AC196" i="50"/>
  <c r="AR196" i="50"/>
  <c r="AS196" i="50"/>
  <c r="AW196" i="50"/>
  <c r="V195" i="50"/>
  <c r="AC195" i="50"/>
  <c r="AK195" i="50"/>
  <c r="AD195" i="50"/>
  <c r="AL195" i="50"/>
  <c r="AQ195" i="50"/>
  <c r="AM195" i="50"/>
  <c r="AR195" i="50"/>
  <c r="AY195" i="50"/>
  <c r="AS195" i="50"/>
  <c r="AM189" i="50"/>
  <c r="AS189" i="50"/>
  <c r="AW189" i="50"/>
  <c r="AQ189" i="50"/>
  <c r="O104" i="50"/>
  <c r="V104" i="50"/>
  <c r="AC104" i="50"/>
  <c r="AK104" i="50"/>
  <c r="AL104" i="50"/>
  <c r="AM104" i="50"/>
  <c r="AQ104" i="50"/>
  <c r="AR104" i="50"/>
  <c r="AX104" i="50"/>
  <c r="AS104" i="50"/>
  <c r="AY104" i="50"/>
  <c r="AC103" i="50"/>
  <c r="AD103" i="50"/>
  <c r="W103" i="50"/>
  <c r="AK103" i="50"/>
  <c r="AL103" i="50"/>
  <c r="AS103" i="50"/>
  <c r="AM103" i="50"/>
  <c r="AQ103" i="50"/>
  <c r="AR103" i="50"/>
  <c r="AW103" i="50"/>
  <c r="AX103" i="50"/>
  <c r="AY103" i="50"/>
  <c r="O101" i="50"/>
  <c r="V101" i="50"/>
  <c r="W101" i="50"/>
  <c r="AC101" i="50"/>
  <c r="AM101" i="50"/>
  <c r="AD101" i="50"/>
  <c r="AK101" i="50"/>
  <c r="AR101" i="50"/>
  <c r="AL101" i="50"/>
  <c r="AS101" i="50"/>
  <c r="AW101" i="50"/>
  <c r="AX101" i="50"/>
  <c r="AD96" i="50"/>
  <c r="AM96" i="50"/>
  <c r="AK96" i="50"/>
  <c r="AR96" i="50"/>
  <c r="AS96" i="50"/>
  <c r="AL96" i="50"/>
  <c r="AQ96" i="50"/>
  <c r="AW96" i="50"/>
  <c r="AX96" i="50"/>
  <c r="AY96" i="50"/>
  <c r="O53" i="50"/>
  <c r="W53" i="50"/>
  <c r="V53" i="50"/>
  <c r="AC53" i="50"/>
  <c r="AD53" i="50"/>
  <c r="AM53" i="50"/>
  <c r="AK53" i="50"/>
  <c r="AS53" i="50"/>
  <c r="AQ53" i="50"/>
  <c r="AR53" i="50"/>
  <c r="AW53" i="50"/>
  <c r="AX53" i="50"/>
  <c r="O52" i="50"/>
  <c r="V52" i="50"/>
  <c r="AC52" i="50"/>
  <c r="AL52" i="50"/>
  <c r="AM52" i="50"/>
  <c r="AR52" i="50"/>
  <c r="AS52" i="50"/>
  <c r="AK52" i="50"/>
  <c r="AY52" i="50"/>
  <c r="AW52" i="50"/>
  <c r="AM51" i="50"/>
  <c r="AQ51" i="50"/>
  <c r="AC51" i="50"/>
  <c r="AS51" i="50"/>
  <c r="AX51" i="50"/>
  <c r="AY51" i="50"/>
  <c r="AC49" i="50"/>
  <c r="AL49" i="50"/>
  <c r="AM49" i="50"/>
  <c r="AD49" i="50"/>
  <c r="AS49" i="50"/>
  <c r="AK49" i="50"/>
  <c r="AQ49" i="50"/>
  <c r="AW49" i="50"/>
  <c r="AX49" i="50"/>
  <c r="AR49" i="50"/>
  <c r="AY49" i="50"/>
  <c r="AM46" i="50"/>
  <c r="AW46" i="50"/>
  <c r="O45" i="50"/>
  <c r="W45" i="50"/>
  <c r="AC45" i="50"/>
  <c r="AK45" i="50"/>
  <c r="AD45" i="50"/>
  <c r="AL45" i="50"/>
  <c r="AM45" i="50"/>
  <c r="V45" i="50"/>
  <c r="AQ45" i="50"/>
  <c r="AR45" i="50"/>
  <c r="AS45" i="50"/>
  <c r="AW45" i="50"/>
  <c r="AX45" i="50"/>
  <c r="O43" i="50"/>
  <c r="V43" i="50"/>
  <c r="W43" i="50"/>
  <c r="AD43" i="50"/>
  <c r="AC43" i="50"/>
  <c r="AK43" i="50"/>
  <c r="AL43" i="50"/>
  <c r="AQ43" i="50"/>
  <c r="AR43" i="50"/>
  <c r="AS43" i="50"/>
  <c r="AY43" i="50"/>
  <c r="AM43" i="50"/>
  <c r="AW43" i="50"/>
  <c r="O41" i="50"/>
  <c r="W41" i="50"/>
  <c r="V41" i="50"/>
  <c r="AD41" i="50"/>
  <c r="H41" i="50"/>
  <c r="AM41" i="50"/>
  <c r="AK41" i="50"/>
  <c r="AS41" i="50"/>
  <c r="AC41" i="50"/>
  <c r="AL41" i="50"/>
  <c r="AQ41" i="50"/>
  <c r="AX41" i="50"/>
  <c r="AY41" i="50"/>
  <c r="O37" i="50"/>
  <c r="W37" i="50"/>
  <c r="V37" i="50"/>
  <c r="AC37" i="50"/>
  <c r="AD37" i="50"/>
  <c r="AK37" i="50"/>
  <c r="AL37" i="50"/>
  <c r="AM37" i="50"/>
  <c r="AQ37" i="50"/>
  <c r="AR37" i="50"/>
  <c r="AS37" i="50"/>
  <c r="AW37" i="50"/>
  <c r="AX37" i="50"/>
  <c r="O35" i="50"/>
  <c r="V35" i="50"/>
  <c r="W35" i="50"/>
  <c r="AD35" i="50"/>
  <c r="AC35" i="50"/>
  <c r="AK35" i="50"/>
  <c r="AL35" i="50"/>
  <c r="AM35" i="50"/>
  <c r="AQ35" i="50"/>
  <c r="AR35" i="50"/>
  <c r="AY35" i="50"/>
  <c r="AS35" i="50"/>
  <c r="AW35" i="50"/>
  <c r="AL33" i="50"/>
  <c r="AQ33" i="50"/>
  <c r="O30" i="50"/>
  <c r="AQ30" i="50"/>
  <c r="AY30" i="50"/>
  <c r="G154" i="41"/>
  <c r="F117" i="41"/>
  <c r="AY307" i="50"/>
  <c r="AY304" i="50"/>
  <c r="AW302" i="50"/>
  <c r="AW296" i="50"/>
  <c r="AY291" i="50"/>
  <c r="AX286" i="50"/>
  <c r="AW280" i="50"/>
  <c r="AY272" i="50"/>
  <c r="AX268" i="50"/>
  <c r="AY264" i="50"/>
  <c r="AW261" i="50"/>
  <c r="AY256" i="50"/>
  <c r="AW253" i="50"/>
  <c r="AY247" i="50"/>
  <c r="AX243" i="50"/>
  <c r="AY239" i="50"/>
  <c r="AX236" i="50"/>
  <c r="AY232" i="50"/>
  <c r="AX227" i="50"/>
  <c r="AX223" i="50"/>
  <c r="AX219" i="50"/>
  <c r="AY213" i="50"/>
  <c r="AY207" i="50"/>
  <c r="AW203" i="50"/>
  <c r="AW199" i="50"/>
  <c r="AW195" i="50"/>
  <c r="AY189" i="50"/>
  <c r="AX184" i="50"/>
  <c r="AW180" i="50"/>
  <c r="AW176" i="50"/>
  <c r="AX172" i="50"/>
  <c r="AX167" i="50"/>
  <c r="AX162" i="50"/>
  <c r="AY156" i="50"/>
  <c r="AX152" i="50"/>
  <c r="AX148" i="50"/>
  <c r="AY144" i="50"/>
  <c r="AX141" i="50"/>
  <c r="AY137" i="50"/>
  <c r="AW135" i="50"/>
  <c r="AY125" i="50"/>
  <c r="AX119" i="50"/>
  <c r="AW111" i="50"/>
  <c r="AY101" i="50"/>
  <c r="AY95" i="50"/>
  <c r="AX88" i="50"/>
  <c r="AW81" i="50"/>
  <c r="AW75" i="50"/>
  <c r="AY67" i="50"/>
  <c r="AX60" i="50"/>
  <c r="AX52" i="50"/>
  <c r="AX43" i="50"/>
  <c r="AW31" i="50"/>
  <c r="AS296" i="50"/>
  <c r="AS255" i="50"/>
  <c r="AS221" i="50"/>
  <c r="AS180" i="50"/>
  <c r="AR143" i="50"/>
  <c r="AQ111" i="50"/>
  <c r="AR77" i="50"/>
  <c r="AR41" i="50"/>
  <c r="AM241" i="50"/>
  <c r="AL91" i="50"/>
  <c r="V307" i="50"/>
  <c r="Q166" i="50"/>
  <c r="Y166" i="50"/>
  <c r="AF166" i="50"/>
  <c r="P176" i="50"/>
  <c r="X176" i="50"/>
  <c r="AE176" i="50"/>
  <c r="Q53" i="50"/>
  <c r="AF53" i="50"/>
  <c r="Y53" i="50"/>
  <c r="Q115" i="50"/>
  <c r="AF115" i="50"/>
  <c r="Y115" i="50"/>
  <c r="P164" i="50"/>
  <c r="X164" i="50"/>
  <c r="AE164" i="50"/>
  <c r="Q146" i="50"/>
  <c r="AF146" i="50"/>
  <c r="Y146" i="50"/>
  <c r="P109" i="50"/>
  <c r="AE109" i="50"/>
  <c r="P70" i="50"/>
  <c r="X70" i="50"/>
  <c r="AE70" i="50"/>
  <c r="P144" i="50"/>
  <c r="X144" i="50"/>
  <c r="AE144" i="50"/>
  <c r="Q178" i="50"/>
  <c r="AF178" i="50"/>
  <c r="Y178" i="50"/>
  <c r="Q64" i="50"/>
  <c r="Y64" i="50"/>
  <c r="P98" i="50"/>
  <c r="X98" i="50"/>
  <c r="P104" i="50"/>
  <c r="AE104" i="50"/>
  <c r="P110" i="50"/>
  <c r="X110" i="50"/>
  <c r="P122" i="50"/>
  <c r="X122" i="50"/>
  <c r="M122" i="50"/>
  <c r="Q180" i="50"/>
  <c r="Y180" i="50"/>
  <c r="X15" i="50"/>
  <c r="P21" i="50"/>
  <c r="Q223" i="50"/>
  <c r="Y223" i="50"/>
  <c r="Q236" i="50"/>
  <c r="AF236" i="50"/>
  <c r="Q160" i="50"/>
  <c r="AF160" i="50"/>
  <c r="P49" i="50"/>
  <c r="X49" i="50"/>
  <c r="P99" i="50"/>
  <c r="AE99" i="50"/>
  <c r="P197" i="50"/>
  <c r="X197" i="50"/>
  <c r="P207" i="50"/>
  <c r="X207" i="50"/>
  <c r="Q42" i="50"/>
  <c r="Y42" i="50"/>
  <c r="Q50" i="50"/>
  <c r="AF50" i="50"/>
  <c r="X96" i="50"/>
  <c r="Q150" i="50"/>
  <c r="AF150" i="50"/>
  <c r="Q168" i="50"/>
  <c r="AF168" i="50"/>
  <c r="Q235" i="50"/>
  <c r="AF235" i="50"/>
  <c r="Q252" i="50"/>
  <c r="Y252" i="50"/>
  <c r="Q264" i="50"/>
  <c r="AF264" i="50"/>
  <c r="Q272" i="50"/>
  <c r="AF272" i="50"/>
  <c r="P163" i="50"/>
  <c r="AE163" i="50"/>
  <c r="P187" i="50"/>
  <c r="X187" i="50"/>
  <c r="AC198" i="50"/>
  <c r="F311" i="41"/>
  <c r="G309" i="41"/>
  <c r="F141" i="41"/>
  <c r="F28" i="41"/>
  <c r="AW90" i="50"/>
  <c r="AR306" i="50"/>
  <c r="X248" i="50"/>
  <c r="Q311" i="41"/>
  <c r="F198" i="41"/>
  <c r="AP189" i="50"/>
  <c r="AX242" i="50"/>
  <c r="P50" i="50"/>
  <c r="AE50" i="50"/>
  <c r="Q78" i="50"/>
  <c r="AF78" i="50"/>
  <c r="Q90" i="50"/>
  <c r="AF90" i="50"/>
  <c r="P252" i="50"/>
  <c r="AE252" i="50"/>
  <c r="Q154" i="50"/>
  <c r="AF154" i="50"/>
  <c r="Q15" i="50"/>
  <c r="AF15" i="50"/>
  <c r="Q19" i="50"/>
  <c r="AF19" i="50"/>
  <c r="Q25" i="50"/>
  <c r="AF25" i="50"/>
  <c r="P41" i="50"/>
  <c r="AE41" i="50"/>
  <c r="Q69" i="50"/>
  <c r="Y69" i="50"/>
  <c r="Q73" i="50"/>
  <c r="Y73" i="50"/>
  <c r="Q77" i="50"/>
  <c r="Y77" i="50"/>
  <c r="Q81" i="50"/>
  <c r="Y81" i="50"/>
  <c r="Q85" i="50"/>
  <c r="Y85" i="50"/>
  <c r="Q89" i="50"/>
  <c r="Y89" i="50"/>
  <c r="Q93" i="50"/>
  <c r="Y93" i="50"/>
  <c r="Q97" i="50"/>
  <c r="Y97" i="50"/>
  <c r="Q101" i="50"/>
  <c r="Y101" i="50"/>
  <c r="Y99" i="50"/>
  <c r="AF93" i="50"/>
  <c r="AF87" i="50"/>
  <c r="Y83" i="50"/>
  <c r="AF77" i="50"/>
  <c r="AF71" i="50"/>
  <c r="Y67" i="50"/>
  <c r="Y78" i="50"/>
  <c r="Y19" i="50"/>
  <c r="AF58" i="50"/>
  <c r="Y28" i="50"/>
  <c r="AE39" i="50"/>
  <c r="X50" i="50"/>
  <c r="P226" i="50"/>
  <c r="AE226" i="50"/>
  <c r="P268" i="50"/>
  <c r="AE268" i="50"/>
  <c r="P272" i="50"/>
  <c r="AE272" i="50"/>
  <c r="P156" i="50"/>
  <c r="AE156" i="50"/>
  <c r="P174" i="50"/>
  <c r="X174" i="50"/>
  <c r="P184" i="50"/>
  <c r="X184" i="50"/>
  <c r="P192" i="50"/>
  <c r="X192" i="50"/>
  <c r="P200" i="50"/>
  <c r="X200" i="50"/>
  <c r="Q33" i="50"/>
  <c r="AF33" i="50"/>
  <c r="P47" i="50"/>
  <c r="AE47" i="50"/>
  <c r="Q51" i="50"/>
  <c r="AF51" i="50"/>
  <c r="P55" i="50"/>
  <c r="X55" i="50"/>
  <c r="Q59" i="50"/>
  <c r="Y59" i="50"/>
  <c r="P93" i="50"/>
  <c r="X93" i="50"/>
  <c r="P97" i="50"/>
  <c r="AE97" i="50"/>
  <c r="P101" i="50"/>
  <c r="AE101" i="50"/>
  <c r="M101" i="50"/>
  <c r="P113" i="50"/>
  <c r="AE113" i="50"/>
  <c r="AF97" i="50"/>
  <c r="AF91" i="50"/>
  <c r="Y87" i="50"/>
  <c r="AF81" i="50"/>
  <c r="AF75" i="50"/>
  <c r="Y71" i="50"/>
  <c r="Y90" i="50"/>
  <c r="Y25" i="50"/>
  <c r="AF17" i="50"/>
  <c r="Y58" i="50"/>
  <c r="X39" i="50"/>
  <c r="U9" i="41"/>
  <c r="R9" i="41"/>
  <c r="G8" i="50"/>
  <c r="Q54" i="50"/>
  <c r="Y54" i="50"/>
  <c r="Q72" i="50"/>
  <c r="AF72" i="50"/>
  <c r="P86" i="50"/>
  <c r="AE86" i="50"/>
  <c r="Q100" i="50"/>
  <c r="Y100" i="50"/>
  <c r="Q108" i="50"/>
  <c r="Y108" i="50"/>
  <c r="Q114" i="50"/>
  <c r="Y114" i="50"/>
  <c r="Q124" i="50"/>
  <c r="AF124" i="50"/>
  <c r="Q130" i="50"/>
  <c r="Y130" i="50"/>
  <c r="Q134" i="50"/>
  <c r="AF134" i="50"/>
  <c r="P25" i="50"/>
  <c r="X25" i="50"/>
  <c r="Q37" i="50"/>
  <c r="AF37" i="50"/>
  <c r="Q219" i="50"/>
  <c r="Y219" i="50"/>
  <c r="Q232" i="50"/>
  <c r="Y232" i="50"/>
  <c r="Q240" i="50"/>
  <c r="AF240" i="50"/>
  <c r="Q245" i="50"/>
  <c r="AF245" i="50"/>
  <c r="Q253" i="50"/>
  <c r="AF253" i="50"/>
  <c r="Q265" i="50"/>
  <c r="AF265" i="50"/>
  <c r="Q273" i="50"/>
  <c r="AF273" i="50"/>
  <c r="P257" i="50"/>
  <c r="X257" i="50"/>
  <c r="AF101" i="50"/>
  <c r="AF95" i="50"/>
  <c r="Y91" i="50"/>
  <c r="AF85" i="50"/>
  <c r="AF79" i="50"/>
  <c r="Y75" i="50"/>
  <c r="AF69" i="50"/>
  <c r="AF21" i="50"/>
  <c r="Y17" i="50"/>
  <c r="AE66" i="50"/>
  <c r="Y154" i="50"/>
  <c r="Q22" i="50"/>
  <c r="AF22" i="50"/>
  <c r="P140" i="50"/>
  <c r="X140" i="50"/>
  <c r="Q142" i="50"/>
  <c r="AF142" i="50"/>
  <c r="P212" i="50"/>
  <c r="AE212" i="50"/>
  <c r="P220" i="50"/>
  <c r="AE220" i="50"/>
  <c r="X252" i="50"/>
  <c r="P274" i="50"/>
  <c r="X274" i="50"/>
  <c r="P146" i="50"/>
  <c r="AE146" i="50"/>
  <c r="P180" i="50"/>
  <c r="X180" i="50"/>
  <c r="Q43" i="50"/>
  <c r="Y43" i="50"/>
  <c r="Q63" i="50"/>
  <c r="Y63" i="50"/>
  <c r="Q107" i="50"/>
  <c r="Y107" i="50"/>
  <c r="P117" i="50"/>
  <c r="AE117" i="50"/>
  <c r="P125" i="50"/>
  <c r="X125" i="50"/>
  <c r="P129" i="50"/>
  <c r="AE129" i="50"/>
  <c r="P135" i="50"/>
  <c r="X135" i="50"/>
  <c r="P141" i="50"/>
  <c r="X141" i="50"/>
  <c r="P213" i="50"/>
  <c r="AE213" i="50"/>
  <c r="P177" i="50"/>
  <c r="AE177" i="50"/>
  <c r="N296" i="41"/>
  <c r="F295" i="50"/>
  <c r="X295" i="50"/>
  <c r="R296" i="41"/>
  <c r="G295" i="50"/>
  <c r="AJ116" i="50"/>
  <c r="AV116" i="50"/>
  <c r="O308" i="50"/>
  <c r="AK308" i="50"/>
  <c r="O305" i="50"/>
  <c r="J305" i="50"/>
  <c r="AX305" i="50"/>
  <c r="O297" i="50"/>
  <c r="K297" i="50"/>
  <c r="V297" i="50"/>
  <c r="O293" i="50"/>
  <c r="I293" i="50"/>
  <c r="AD293" i="50"/>
  <c r="AM293" i="50"/>
  <c r="AQ293" i="50"/>
  <c r="O289" i="50"/>
  <c r="I289" i="50"/>
  <c r="AK289" i="50"/>
  <c r="AX289" i="50"/>
  <c r="AQ289" i="50"/>
  <c r="O285" i="50"/>
  <c r="K285" i="50"/>
  <c r="AM285" i="50"/>
  <c r="AX285" i="50"/>
  <c r="AS285" i="50"/>
  <c r="V281" i="50"/>
  <c r="AC281" i="50"/>
  <c r="AM281" i="50"/>
  <c r="AD281" i="50"/>
  <c r="AK281" i="50"/>
  <c r="AQ281" i="50"/>
  <c r="AY281" i="50"/>
  <c r="AR281" i="50"/>
  <c r="AS281" i="50"/>
  <c r="AW281" i="50"/>
  <c r="W277" i="50"/>
  <c r="AD277" i="50"/>
  <c r="V277" i="50"/>
  <c r="AL277" i="50"/>
  <c r="AM277" i="50"/>
  <c r="AR277" i="50"/>
  <c r="AC277" i="50"/>
  <c r="AS277" i="50"/>
  <c r="AW277" i="50"/>
  <c r="AX277" i="50"/>
  <c r="W269" i="50"/>
  <c r="AW269" i="50"/>
  <c r="O48" i="50"/>
  <c r="AC48" i="50"/>
  <c r="AL48" i="50"/>
  <c r="AM48" i="50"/>
  <c r="AR48" i="50"/>
  <c r="V48" i="50"/>
  <c r="AQ48" i="50"/>
  <c r="AW48" i="50"/>
  <c r="AS48" i="50"/>
  <c r="AX48" i="50"/>
  <c r="AK48" i="50"/>
  <c r="AY48" i="50"/>
  <c r="AQ44" i="50"/>
  <c r="AX44" i="50"/>
  <c r="AL44" i="50"/>
  <c r="AM40" i="50"/>
  <c r="AY40" i="50"/>
  <c r="O32" i="50"/>
  <c r="AM32" i="50"/>
  <c r="AS32" i="50"/>
  <c r="V32" i="50"/>
  <c r="AC32" i="50"/>
  <c r="AK32" i="50"/>
  <c r="AQ32" i="50"/>
  <c r="AR32" i="50"/>
  <c r="AL32" i="50"/>
  <c r="AW32" i="50"/>
  <c r="AX32" i="50"/>
  <c r="O28" i="50"/>
  <c r="R28" i="50"/>
  <c r="AL28" i="50"/>
  <c r="AS28" i="50"/>
  <c r="AM28" i="50"/>
  <c r="AC28" i="50"/>
  <c r="AQ28" i="50"/>
  <c r="AK28" i="50"/>
  <c r="V28" i="50"/>
  <c r="AW28" i="50"/>
  <c r="AR28" i="50"/>
  <c r="AX28" i="50"/>
  <c r="O24" i="50"/>
  <c r="AK24" i="50"/>
  <c r="AQ24" i="50"/>
  <c r="V24" i="50"/>
  <c r="AL24" i="50"/>
  <c r="AM24" i="50"/>
  <c r="AS24" i="50"/>
  <c r="AX24" i="50"/>
  <c r="AY24" i="50"/>
  <c r="AC24" i="50"/>
  <c r="AR24" i="50"/>
  <c r="O20" i="50"/>
  <c r="R20" i="50"/>
  <c r="AC20" i="50"/>
  <c r="AM20" i="50"/>
  <c r="AS20" i="50"/>
  <c r="AK20" i="50"/>
  <c r="AQ20" i="50"/>
  <c r="AL20" i="50"/>
  <c r="AW20" i="50"/>
  <c r="L20" i="50"/>
  <c r="V20" i="50"/>
  <c r="AR20" i="50"/>
  <c r="AX20" i="50"/>
  <c r="O16" i="50"/>
  <c r="AK16" i="50"/>
  <c r="AQ16" i="50"/>
  <c r="V16" i="50"/>
  <c r="AC16" i="50"/>
  <c r="AL16" i="50"/>
  <c r="AM16" i="50"/>
  <c r="AS16" i="50"/>
  <c r="AX16" i="50"/>
  <c r="AY16" i="50"/>
  <c r="AR16" i="50"/>
  <c r="O12" i="50"/>
  <c r="AL12" i="50"/>
  <c r="AS12" i="50"/>
  <c r="AC12" i="50"/>
  <c r="AQ12" i="50"/>
  <c r="AK12" i="50"/>
  <c r="AW12" i="50"/>
  <c r="AR12" i="50"/>
  <c r="AX12" i="50"/>
  <c r="Y263" i="50"/>
  <c r="AF251" i="50"/>
  <c r="O16" i="51"/>
  <c r="A273" i="41"/>
  <c r="G240" i="41"/>
  <c r="Q284" i="41"/>
  <c r="F166" i="41"/>
  <c r="G166" i="41"/>
  <c r="A147" i="41"/>
  <c r="F147" i="41"/>
  <c r="AW297" i="50"/>
  <c r="AY277" i="50"/>
  <c r="AY28" i="50"/>
  <c r="AW24" i="50"/>
  <c r="AY20" i="50"/>
  <c r="AW16" i="50"/>
  <c r="AY12" i="50"/>
  <c r="AL289" i="50"/>
  <c r="F40" i="41"/>
  <c r="G84" i="41"/>
  <c r="F84" i="41"/>
  <c r="AB248" i="50"/>
  <c r="AJ248" i="50"/>
  <c r="AJ48" i="50"/>
  <c r="AB48" i="50"/>
  <c r="AX281" i="50"/>
  <c r="A282" i="41"/>
  <c r="G40" i="41"/>
  <c r="Q298" i="41"/>
  <c r="Q297" i="41"/>
  <c r="Q296" i="41"/>
  <c r="F233" i="41"/>
  <c r="AV221" i="50"/>
  <c r="AP136" i="50"/>
  <c r="AY32" i="50"/>
  <c r="AQ277" i="50"/>
  <c r="AR40" i="50"/>
  <c r="AK277" i="50"/>
  <c r="AX232" i="50"/>
  <c r="AW228" i="50"/>
  <c r="AY224" i="50"/>
  <c r="AY208" i="50"/>
  <c r="AX185" i="50"/>
  <c r="AY169" i="50"/>
  <c r="AY153" i="50"/>
  <c r="AS232" i="50"/>
  <c r="AS224" i="50"/>
  <c r="AR189" i="50"/>
  <c r="O146" i="50"/>
  <c r="AX146" i="50"/>
  <c r="O142" i="50"/>
  <c r="AQ142" i="50"/>
  <c r="AK87" i="50"/>
  <c r="AS87" i="50"/>
  <c r="W87" i="50"/>
  <c r="AL87" i="50"/>
  <c r="AC87" i="50"/>
  <c r="AM87" i="50"/>
  <c r="AQ87" i="50"/>
  <c r="AL83" i="50"/>
  <c r="AC83" i="50"/>
  <c r="AM83" i="50"/>
  <c r="V83" i="50"/>
  <c r="AD83" i="50"/>
  <c r="AR83" i="50"/>
  <c r="AC79" i="50"/>
  <c r="AM79" i="50"/>
  <c r="AQ79" i="50"/>
  <c r="AD79" i="50"/>
  <c r="AK79" i="50"/>
  <c r="AS79" i="50"/>
  <c r="AD75" i="50"/>
  <c r="AR75" i="50"/>
  <c r="V75" i="50"/>
  <c r="AK75" i="50"/>
  <c r="AL75" i="50"/>
  <c r="O71" i="50"/>
  <c r="AK71" i="50"/>
  <c r="AS71" i="50"/>
  <c r="V71" i="50"/>
  <c r="AL71" i="50"/>
  <c r="W71" i="50"/>
  <c r="AC71" i="50"/>
  <c r="AM71" i="50"/>
  <c r="AQ71" i="50"/>
  <c r="O67" i="50"/>
  <c r="R67" i="50"/>
  <c r="V67" i="50"/>
  <c r="AL67" i="50"/>
  <c r="W67" i="50"/>
  <c r="AC67" i="50"/>
  <c r="AM67" i="50"/>
  <c r="AD67" i="50"/>
  <c r="AR67" i="50"/>
  <c r="O63" i="50"/>
  <c r="J63" i="50"/>
  <c r="V63" i="50"/>
  <c r="AC63" i="50"/>
  <c r="AM63" i="50"/>
  <c r="AQ63" i="50"/>
  <c r="W63" i="50"/>
  <c r="AD63" i="50"/>
  <c r="AK63" i="50"/>
  <c r="AS63" i="50"/>
  <c r="O55" i="50"/>
  <c r="AC55" i="50"/>
  <c r="AM55" i="50"/>
  <c r="N55" i="50"/>
  <c r="AQ55" i="50"/>
  <c r="V55" i="50"/>
  <c r="AD55" i="50"/>
  <c r="W55" i="50"/>
  <c r="AK55" i="50"/>
  <c r="AS55" i="50"/>
  <c r="O51" i="50"/>
  <c r="R51" i="50"/>
  <c r="V51" i="50"/>
  <c r="AD51" i="50"/>
  <c r="AR51" i="50"/>
  <c r="W51" i="50"/>
  <c r="AK51" i="50"/>
  <c r="AL51" i="50"/>
  <c r="O232" i="50"/>
  <c r="AL232" i="50"/>
  <c r="V232" i="50"/>
  <c r="AC232" i="50"/>
  <c r="O228" i="50"/>
  <c r="AK228" i="50"/>
  <c r="V228" i="50"/>
  <c r="AM228" i="50"/>
  <c r="O224" i="50"/>
  <c r="AL224" i="50"/>
  <c r="V224" i="50"/>
  <c r="AD224" i="50"/>
  <c r="O220" i="50"/>
  <c r="AM220" i="50"/>
  <c r="V220" i="50"/>
  <c r="AD220" i="50"/>
  <c r="AK220" i="50"/>
  <c r="O208" i="50"/>
  <c r="K208" i="50"/>
  <c r="AK208" i="50"/>
  <c r="V208" i="50"/>
  <c r="AL208" i="50"/>
  <c r="AD208" i="50"/>
  <c r="AM208" i="50"/>
  <c r="O204" i="50"/>
  <c r="I204" i="50"/>
  <c r="AM204" i="50"/>
  <c r="V204" i="50"/>
  <c r="AK204" i="50"/>
  <c r="AR204" i="50"/>
  <c r="AK200" i="50"/>
  <c r="AD200" i="50"/>
  <c r="AL200" i="50"/>
  <c r="AS200" i="50"/>
  <c r="AL197" i="50"/>
  <c r="AM197" i="50"/>
  <c r="W197" i="50"/>
  <c r="AC197" i="50"/>
  <c r="AQ197" i="50"/>
  <c r="O193" i="50"/>
  <c r="W193" i="50"/>
  <c r="AM193" i="50"/>
  <c r="AC193" i="50"/>
  <c r="AD193" i="50"/>
  <c r="AK193" i="50"/>
  <c r="AR193" i="50"/>
  <c r="W189" i="50"/>
  <c r="AC189" i="50"/>
  <c r="AD189" i="50"/>
  <c r="AK189" i="50"/>
  <c r="AL189" i="50"/>
  <c r="O185" i="50"/>
  <c r="J185" i="50"/>
  <c r="V185" i="50"/>
  <c r="AL185" i="50"/>
  <c r="W185" i="50"/>
  <c r="AC185" i="50"/>
  <c r="AM185" i="50"/>
  <c r="AD185" i="50"/>
  <c r="AR185" i="50"/>
  <c r="O181" i="50"/>
  <c r="V181" i="50"/>
  <c r="AC181" i="50"/>
  <c r="AM181" i="50"/>
  <c r="W181" i="50"/>
  <c r="AD181" i="50"/>
  <c r="AK181" i="50"/>
  <c r="AS181" i="50"/>
  <c r="V177" i="50"/>
  <c r="AD177" i="50"/>
  <c r="AK177" i="50"/>
  <c r="AL177" i="50"/>
  <c r="AL173" i="50"/>
  <c r="AS173" i="50"/>
  <c r="AM173" i="50"/>
  <c r="AC173" i="50"/>
  <c r="AQ173" i="50"/>
  <c r="O169" i="50"/>
  <c r="W169" i="50"/>
  <c r="AM169" i="50"/>
  <c r="AC169" i="50"/>
  <c r="AD169" i="50"/>
  <c r="AK169" i="50"/>
  <c r="AR169" i="50"/>
  <c r="AS165" i="50"/>
  <c r="AM165" i="50"/>
  <c r="AD165" i="50"/>
  <c r="O153" i="50"/>
  <c r="AD153" i="50"/>
  <c r="AL153" i="50"/>
  <c r="AR153" i="50"/>
  <c r="V153" i="50"/>
  <c r="AM153" i="50"/>
  <c r="W153" i="50"/>
  <c r="O149" i="50"/>
  <c r="AM149" i="50"/>
  <c r="AS149" i="50"/>
  <c r="V149" i="50"/>
  <c r="W149" i="50"/>
  <c r="AC149" i="50"/>
  <c r="AK149" i="50"/>
  <c r="AQ149" i="50"/>
  <c r="AY228" i="50"/>
  <c r="AW224" i="50"/>
  <c r="AX220" i="50"/>
  <c r="AW208" i="50"/>
  <c r="AW204" i="50"/>
  <c r="AX200" i="50"/>
  <c r="AW193" i="50"/>
  <c r="AX189" i="50"/>
  <c r="AW181" i="50"/>
  <c r="AX177" i="50"/>
  <c r="AW169" i="50"/>
  <c r="AX161" i="50"/>
  <c r="AW153" i="50"/>
  <c r="AX149" i="50"/>
  <c r="AQ232" i="50"/>
  <c r="AQ224" i="50"/>
  <c r="H224" i="50"/>
  <c r="AR220" i="50"/>
  <c r="AQ204" i="50"/>
  <c r="AQ200" i="50"/>
  <c r="AS197" i="50"/>
  <c r="AS193" i="50"/>
  <c r="AQ185" i="50"/>
  <c r="AQ181" i="50"/>
  <c r="AR177" i="50"/>
  <c r="AR173" i="50"/>
  <c r="AQ169" i="50"/>
  <c r="AQ153" i="50"/>
  <c r="AM200" i="50"/>
  <c r="AK197" i="50"/>
  <c r="AM177" i="50"/>
  <c r="AK173" i="50"/>
  <c r="AD204" i="50"/>
  <c r="L204" i="50"/>
  <c r="AC153" i="50"/>
  <c r="AD149" i="50"/>
  <c r="V193" i="50"/>
  <c r="O266" i="50"/>
  <c r="AW266" i="50"/>
  <c r="O254" i="50"/>
  <c r="AM254" i="50"/>
  <c r="O239" i="50"/>
  <c r="AD239" i="50"/>
  <c r="AM239" i="50"/>
  <c r="V239" i="50"/>
  <c r="W239" i="50"/>
  <c r="AK239" i="50"/>
  <c r="O235" i="50"/>
  <c r="V235" i="50"/>
  <c r="W235" i="50"/>
  <c r="AC235" i="50"/>
  <c r="AD235" i="50"/>
  <c r="AL235" i="50"/>
  <c r="AW234" i="50"/>
  <c r="AX50" i="50"/>
  <c r="Q18" i="50"/>
  <c r="Y18" i="50"/>
  <c r="AF18" i="50"/>
  <c r="Q211" i="50"/>
  <c r="Y211" i="50"/>
  <c r="AF211" i="50"/>
  <c r="AF136" i="50"/>
  <c r="N136" i="50"/>
  <c r="Y55" i="50"/>
  <c r="AF45" i="50"/>
  <c r="Y33" i="50"/>
  <c r="Y13" i="50"/>
  <c r="N13" i="50"/>
  <c r="Y9" i="50"/>
  <c r="AE194" i="50"/>
  <c r="AE168" i="50"/>
  <c r="AE240" i="50"/>
  <c r="Y22" i="50"/>
  <c r="AE59" i="50"/>
  <c r="AE51" i="50"/>
  <c r="AF162" i="50"/>
  <c r="AE250" i="50"/>
  <c r="AE107" i="50"/>
  <c r="P34" i="50"/>
  <c r="AE34" i="50"/>
  <c r="P52" i="50"/>
  <c r="X52" i="50"/>
  <c r="P124" i="50"/>
  <c r="X124" i="50"/>
  <c r="P134" i="50"/>
  <c r="AE134" i="50"/>
  <c r="P244" i="50"/>
  <c r="X244" i="50"/>
  <c r="P71" i="50"/>
  <c r="X71" i="50"/>
  <c r="P73" i="50"/>
  <c r="AE73" i="50"/>
  <c r="P79" i="50"/>
  <c r="X79" i="50"/>
  <c r="P81" i="50"/>
  <c r="AE81" i="50"/>
  <c r="P87" i="50"/>
  <c r="X87" i="50"/>
  <c r="P89" i="50"/>
  <c r="AE89" i="50"/>
  <c r="P95" i="50"/>
  <c r="X95" i="50"/>
  <c r="Y136" i="50"/>
  <c r="AF110" i="50"/>
  <c r="AE65" i="50"/>
  <c r="AF57" i="50"/>
  <c r="AF49" i="50"/>
  <c r="Y45" i="50"/>
  <c r="AF31" i="50"/>
  <c r="AF11" i="50"/>
  <c r="X204" i="50"/>
  <c r="X194" i="50"/>
  <c r="AE186" i="50"/>
  <c r="AE178" i="50"/>
  <c r="X168" i="50"/>
  <c r="AE160" i="50"/>
  <c r="AE150" i="50"/>
  <c r="X240" i="50"/>
  <c r="X59" i="50"/>
  <c r="X51" i="50"/>
  <c r="Y162" i="50"/>
  <c r="X107" i="50"/>
  <c r="P76" i="50"/>
  <c r="X76" i="50"/>
  <c r="AE76" i="50"/>
  <c r="P88" i="50"/>
  <c r="X88" i="50"/>
  <c r="P45" i="50"/>
  <c r="AE45" i="50"/>
  <c r="Y110" i="50"/>
  <c r="AF261" i="50"/>
  <c r="Y245" i="50"/>
  <c r="X65" i="50"/>
  <c r="Y57" i="50"/>
  <c r="Y49" i="50"/>
  <c r="AF29" i="50"/>
  <c r="Y11" i="50"/>
  <c r="AE202" i="50"/>
  <c r="X186" i="50"/>
  <c r="X178" i="50"/>
  <c r="AE166" i="50"/>
  <c r="X160" i="50"/>
  <c r="X150" i="50"/>
  <c r="AF232" i="50"/>
  <c r="AF170" i="50"/>
  <c r="P24" i="50"/>
  <c r="AE24" i="50"/>
  <c r="P128" i="50"/>
  <c r="AE128" i="50"/>
  <c r="P152" i="50"/>
  <c r="X152" i="50"/>
  <c r="AE152" i="50"/>
  <c r="P67" i="50"/>
  <c r="X67" i="50"/>
  <c r="P69" i="50"/>
  <c r="AE69" i="50"/>
  <c r="P75" i="50"/>
  <c r="X75" i="50"/>
  <c r="P77" i="50"/>
  <c r="AE77" i="50"/>
  <c r="P83" i="50"/>
  <c r="X83" i="50"/>
  <c r="P85" i="50"/>
  <c r="AE85" i="50"/>
  <c r="P91" i="50"/>
  <c r="X91" i="50"/>
  <c r="N304" i="41"/>
  <c r="F303" i="50"/>
  <c r="R304" i="41"/>
  <c r="G303" i="50"/>
  <c r="Q304" i="41"/>
  <c r="N278" i="41"/>
  <c r="F277" i="50"/>
  <c r="Q278" i="41"/>
  <c r="A246" i="41"/>
  <c r="F246" i="41"/>
  <c r="G246" i="41"/>
  <c r="F232" i="41"/>
  <c r="G232" i="41"/>
  <c r="G222" i="41"/>
  <c r="A222" i="41"/>
  <c r="F180" i="41"/>
  <c r="G180" i="41"/>
  <c r="G173" i="41"/>
  <c r="A173" i="41"/>
  <c r="N172" i="41"/>
  <c r="F171" i="50"/>
  <c r="S172" i="41"/>
  <c r="R172" i="41"/>
  <c r="G171" i="50"/>
  <c r="P172" i="41"/>
  <c r="U162" i="41"/>
  <c r="N162" i="41"/>
  <c r="F161" i="50"/>
  <c r="AE161" i="50"/>
  <c r="S162" i="41"/>
  <c r="U160" i="41"/>
  <c r="S160" i="41"/>
  <c r="U158" i="41"/>
  <c r="T158" i="41"/>
  <c r="F136" i="41"/>
  <c r="A136" i="41"/>
  <c r="F129" i="41"/>
  <c r="A129" i="41"/>
  <c r="G120" i="41"/>
  <c r="A120" i="41"/>
  <c r="F120" i="41"/>
  <c r="G118" i="41"/>
  <c r="F118" i="41"/>
  <c r="A102" i="41"/>
  <c r="G102" i="41"/>
  <c r="F102" i="41"/>
  <c r="A100" i="41"/>
  <c r="G100" i="41"/>
  <c r="F50" i="41"/>
  <c r="A50" i="41"/>
  <c r="G50" i="41"/>
  <c r="G45" i="41"/>
  <c r="A45" i="41"/>
  <c r="F34" i="41"/>
  <c r="G34" i="41"/>
  <c r="A34" i="41"/>
  <c r="AJ209" i="50"/>
  <c r="U209" i="50"/>
  <c r="AP23" i="50"/>
  <c r="AV23" i="50"/>
  <c r="AV17" i="50"/>
  <c r="AB17" i="50"/>
  <c r="X80" i="50"/>
  <c r="F173" i="41"/>
  <c r="N305" i="41"/>
  <c r="F304" i="50"/>
  <c r="R305" i="41"/>
  <c r="G304" i="50"/>
  <c r="Q305" i="41"/>
  <c r="G287" i="41"/>
  <c r="A287" i="41"/>
  <c r="F287" i="41"/>
  <c r="G249" i="41"/>
  <c r="A249" i="41"/>
  <c r="G216" i="41"/>
  <c r="A216" i="41"/>
  <c r="F216" i="41"/>
  <c r="S212" i="41"/>
  <c r="Q212" i="41"/>
  <c r="P212" i="41"/>
  <c r="A195" i="41"/>
  <c r="G195" i="41"/>
  <c r="F195" i="41"/>
  <c r="G189" i="41"/>
  <c r="A189" i="41"/>
  <c r="Q188" i="41"/>
  <c r="T188" i="41"/>
  <c r="U188" i="41"/>
  <c r="O188" i="41"/>
  <c r="F183" i="41"/>
  <c r="A183" i="41"/>
  <c r="N306" i="41"/>
  <c r="F305" i="50"/>
  <c r="R306" i="41"/>
  <c r="G305" i="50"/>
  <c r="AF305" i="50"/>
  <c r="Q306" i="41"/>
  <c r="N262" i="41"/>
  <c r="F261" i="50"/>
  <c r="S262" i="41"/>
  <c r="P262" i="41"/>
  <c r="G255" i="41"/>
  <c r="A255" i="41"/>
  <c r="N242" i="41"/>
  <c r="F241" i="50"/>
  <c r="X241" i="50"/>
  <c r="T242" i="41"/>
  <c r="O242" i="41"/>
  <c r="G229" i="41"/>
  <c r="A229" i="41"/>
  <c r="U218" i="41"/>
  <c r="T218" i="41"/>
  <c r="O218" i="41"/>
  <c r="U204" i="41"/>
  <c r="T204" i="41"/>
  <c r="R204" i="41"/>
  <c r="G203" i="50"/>
  <c r="G200" i="41"/>
  <c r="F200" i="41"/>
  <c r="F144" i="41"/>
  <c r="G144" i="41"/>
  <c r="A144" i="41"/>
  <c r="Y235" i="50"/>
  <c r="X157" i="50"/>
  <c r="G129" i="41"/>
  <c r="N307" i="41"/>
  <c r="F306" i="50"/>
  <c r="Q307" i="41"/>
  <c r="R307" i="41"/>
  <c r="G306" i="50"/>
  <c r="R300" i="41"/>
  <c r="G299" i="50"/>
  <c r="Q300" i="41"/>
  <c r="N270" i="41"/>
  <c r="F269" i="50"/>
  <c r="T270" i="41"/>
  <c r="O270" i="41"/>
  <c r="Q210" i="50"/>
  <c r="Y210" i="50"/>
  <c r="R301" i="41"/>
  <c r="G300" i="50"/>
  <c r="Y300" i="50"/>
  <c r="N301" i="41"/>
  <c r="F300" i="50"/>
  <c r="X300" i="50"/>
  <c r="R279" i="41"/>
  <c r="G278" i="50"/>
  <c r="N279" i="41"/>
  <c r="F278" i="50"/>
  <c r="N284" i="41"/>
  <c r="F283" i="50"/>
  <c r="N302" i="41"/>
  <c r="F301" i="50"/>
  <c r="X301" i="50"/>
  <c r="R302" i="41"/>
  <c r="G301" i="50"/>
  <c r="AF301" i="50"/>
  <c r="R280" i="41"/>
  <c r="G279" i="50"/>
  <c r="N280" i="41"/>
  <c r="F279" i="50"/>
  <c r="AE279" i="50"/>
  <c r="A62" i="41"/>
  <c r="F62" i="41"/>
  <c r="AV249" i="50"/>
  <c r="U249" i="50"/>
  <c r="R303" i="41"/>
  <c r="G302" i="50"/>
  <c r="G244" i="41"/>
  <c r="N310" i="41"/>
  <c r="F309" i="50"/>
  <c r="R310" i="41"/>
  <c r="G309" i="50"/>
  <c r="AF309" i="50"/>
  <c r="N309" i="41"/>
  <c r="F308" i="50"/>
  <c r="R309" i="41"/>
  <c r="G308" i="50"/>
  <c r="N299" i="41"/>
  <c r="F298" i="50"/>
  <c r="X298" i="50"/>
  <c r="R299" i="41"/>
  <c r="G298" i="50"/>
  <c r="N285" i="41"/>
  <c r="F284" i="50"/>
  <c r="R285" i="41"/>
  <c r="G284" i="50"/>
  <c r="R283" i="41"/>
  <c r="G282" i="50"/>
  <c r="N283" i="41"/>
  <c r="F282" i="50"/>
  <c r="N282" i="41"/>
  <c r="F281" i="50"/>
  <c r="R282" i="41"/>
  <c r="G281" i="50"/>
  <c r="N281" i="41"/>
  <c r="F280" i="50"/>
  <c r="R281" i="41"/>
  <c r="G280" i="50"/>
  <c r="AP236" i="50"/>
  <c r="AV236" i="50"/>
  <c r="AC295" i="50"/>
  <c r="AX190" i="50"/>
  <c r="AC134" i="50"/>
  <c r="AX62" i="50"/>
  <c r="O307" i="50"/>
  <c r="J307" i="50"/>
  <c r="O245" i="50"/>
  <c r="O56" i="50"/>
  <c r="K56" i="50"/>
  <c r="U291" i="50"/>
  <c r="AV289" i="50"/>
  <c r="AP212" i="50"/>
  <c r="AQ305" i="50"/>
  <c r="AX254" i="50"/>
  <c r="AR226" i="50"/>
  <c r="AX178" i="50"/>
  <c r="AW122" i="50"/>
  <c r="O277" i="50"/>
  <c r="O263" i="50"/>
  <c r="J263" i="50"/>
  <c r="O253" i="50"/>
  <c r="O159" i="50"/>
  <c r="R159" i="50"/>
  <c r="O143" i="50"/>
  <c r="I143" i="50"/>
  <c r="AR274" i="50"/>
  <c r="W260" i="50"/>
  <c r="AW250" i="50"/>
  <c r="AR210" i="50"/>
  <c r="AC166" i="50"/>
  <c r="AW106" i="50"/>
  <c r="O175" i="50"/>
  <c r="J175" i="50"/>
  <c r="O155" i="50"/>
  <c r="F9" i="41"/>
  <c r="O221" i="50"/>
  <c r="O171" i="50"/>
  <c r="I171" i="50"/>
  <c r="Q213" i="50"/>
  <c r="Y213" i="50"/>
  <c r="AF213" i="50"/>
  <c r="X10" i="50"/>
  <c r="Q14" i="50"/>
  <c r="AF14" i="50"/>
  <c r="P18" i="50"/>
  <c r="AE18" i="50"/>
  <c r="Q26" i="50"/>
  <c r="AF26" i="50"/>
  <c r="P32" i="50"/>
  <c r="X32" i="50"/>
  <c r="AE32" i="50"/>
  <c r="Q36" i="50"/>
  <c r="Y36" i="50"/>
  <c r="AF36" i="50"/>
  <c r="P40" i="50"/>
  <c r="X40" i="50"/>
  <c r="AE40" i="50"/>
  <c r="P44" i="50"/>
  <c r="X44" i="50"/>
  <c r="AE44" i="50"/>
  <c r="Q48" i="50"/>
  <c r="Y48" i="50"/>
  <c r="AF48" i="50"/>
  <c r="Q52" i="50"/>
  <c r="Y52" i="50"/>
  <c r="AF52" i="50"/>
  <c r="P54" i="50"/>
  <c r="X54" i="50"/>
  <c r="AE54" i="50"/>
  <c r="P62" i="50"/>
  <c r="X62" i="50"/>
  <c r="AE62" i="50"/>
  <c r="Q68" i="50"/>
  <c r="Y68" i="50"/>
  <c r="Q74" i="50"/>
  <c r="Y74" i="50"/>
  <c r="AF74" i="50"/>
  <c r="P78" i="50"/>
  <c r="X78" i="50"/>
  <c r="Q84" i="50"/>
  <c r="Y84" i="50"/>
  <c r="P92" i="50"/>
  <c r="X92" i="50"/>
  <c r="AE92" i="50"/>
  <c r="Q94" i="50"/>
  <c r="Y94" i="50"/>
  <c r="AF94" i="50"/>
  <c r="Q102" i="50"/>
  <c r="Y102" i="50"/>
  <c r="AF102" i="50"/>
  <c r="Q122" i="50"/>
  <c r="Y122" i="50"/>
  <c r="AF122" i="50"/>
  <c r="P214" i="50"/>
  <c r="X214" i="50"/>
  <c r="P224" i="50"/>
  <c r="AE224" i="50"/>
  <c r="Q38" i="50"/>
  <c r="AF38" i="50"/>
  <c r="P42" i="50"/>
  <c r="AE42" i="50"/>
  <c r="P46" i="50"/>
  <c r="X46" i="50"/>
  <c r="Q60" i="50"/>
  <c r="Y60" i="50"/>
  <c r="AF60" i="50"/>
  <c r="Q62" i="50"/>
  <c r="AF62" i="50"/>
  <c r="P64" i="50"/>
  <c r="X64" i="50"/>
  <c r="AE64" i="50"/>
  <c r="Q66" i="50"/>
  <c r="Y66" i="50"/>
  <c r="AF66" i="50"/>
  <c r="P72" i="50"/>
  <c r="X72" i="50"/>
  <c r="AE72" i="50"/>
  <c r="P74" i="50"/>
  <c r="AE74" i="50"/>
  <c r="P82" i="50"/>
  <c r="X82" i="50"/>
  <c r="P84" i="50"/>
  <c r="X84" i="50"/>
  <c r="AE84" i="50"/>
  <c r="Q86" i="50"/>
  <c r="Y86" i="50"/>
  <c r="AF86" i="50"/>
  <c r="Q96" i="50"/>
  <c r="Y96" i="50"/>
  <c r="P100" i="50"/>
  <c r="X100" i="50"/>
  <c r="AE100" i="50"/>
  <c r="P120" i="50"/>
  <c r="X120" i="50"/>
  <c r="Q132" i="50"/>
  <c r="Y132" i="50"/>
  <c r="Q138" i="50"/>
  <c r="Y138" i="50"/>
  <c r="AF138" i="50"/>
  <c r="P142" i="50"/>
  <c r="AE142" i="50"/>
  <c r="P222" i="50"/>
  <c r="X222" i="50"/>
  <c r="AE222" i="50"/>
  <c r="Q16" i="50"/>
  <c r="Y16" i="50"/>
  <c r="AF16" i="50"/>
  <c r="Q20" i="50"/>
  <c r="Y20" i="50"/>
  <c r="AF20" i="50"/>
  <c r="P22" i="50"/>
  <c r="X22" i="50"/>
  <c r="AE22" i="50"/>
  <c r="P28" i="50"/>
  <c r="X28" i="50"/>
  <c r="AE28" i="50"/>
  <c r="Q30" i="50"/>
  <c r="AF30" i="50"/>
  <c r="Q32" i="50"/>
  <c r="Y32" i="50"/>
  <c r="AF32" i="50"/>
  <c r="P94" i="50"/>
  <c r="AE94" i="50"/>
  <c r="Q118" i="50"/>
  <c r="Y118" i="50"/>
  <c r="AF118" i="50"/>
  <c r="P130" i="50"/>
  <c r="X130" i="50"/>
  <c r="P136" i="50"/>
  <c r="X136" i="50"/>
  <c r="Q217" i="50"/>
  <c r="AF217" i="50"/>
  <c r="Q10" i="50"/>
  <c r="AF10" i="50"/>
  <c r="Q12" i="50"/>
  <c r="Y12" i="50"/>
  <c r="AF12" i="50"/>
  <c r="Q24" i="50"/>
  <c r="Y24" i="50"/>
  <c r="AF24" i="50"/>
  <c r="P30" i="50"/>
  <c r="AE30" i="50"/>
  <c r="Q34" i="50"/>
  <c r="AF34" i="50"/>
  <c r="Q40" i="50"/>
  <c r="Y40" i="50"/>
  <c r="AF40" i="50"/>
  <c r="Q46" i="50"/>
  <c r="AF46" i="50"/>
  <c r="Q56" i="50"/>
  <c r="Y56" i="50"/>
  <c r="AF56" i="50"/>
  <c r="P58" i="50"/>
  <c r="X58" i="50"/>
  <c r="AE58" i="50"/>
  <c r="Q80" i="50"/>
  <c r="Y80" i="50"/>
  <c r="P116" i="50"/>
  <c r="X116" i="50"/>
  <c r="AE116" i="50"/>
  <c r="P232" i="50"/>
  <c r="X232" i="50"/>
  <c r="AE232" i="50"/>
  <c r="P264" i="50"/>
  <c r="AE264" i="50"/>
  <c r="X264" i="50"/>
  <c r="Q275" i="50"/>
  <c r="Y275" i="50"/>
  <c r="P165" i="50"/>
  <c r="X165" i="50"/>
  <c r="Q308" i="41"/>
  <c r="N308" i="41"/>
  <c r="F307" i="50"/>
  <c r="T308" i="41"/>
  <c r="O308" i="41"/>
  <c r="R308" i="41"/>
  <c r="G307" i="50"/>
  <c r="Q295" i="41"/>
  <c r="N295" i="41"/>
  <c r="F294" i="50"/>
  <c r="R295" i="41"/>
  <c r="G294" i="50"/>
  <c r="T295" i="41"/>
  <c r="O295" i="41"/>
  <c r="R291" i="41"/>
  <c r="G290" i="50"/>
  <c r="N291" i="41"/>
  <c r="F290" i="50"/>
  <c r="Q291" i="41"/>
  <c r="T291" i="41"/>
  <c r="O291" i="41"/>
  <c r="R287" i="41"/>
  <c r="G286" i="50"/>
  <c r="N287" i="41"/>
  <c r="F286" i="50"/>
  <c r="Q287" i="41"/>
  <c r="T287" i="41"/>
  <c r="O287" i="41"/>
  <c r="Q278" i="50"/>
  <c r="AF278" i="50"/>
  <c r="F277" i="41"/>
  <c r="A277" i="41"/>
  <c r="G277" i="41"/>
  <c r="P275" i="50"/>
  <c r="X275" i="50"/>
  <c r="F261" i="41"/>
  <c r="A261" i="41"/>
  <c r="Q243" i="41"/>
  <c r="O243" i="41"/>
  <c r="P243" i="41"/>
  <c r="Q229" i="41"/>
  <c r="R229" i="41"/>
  <c r="G228" i="50"/>
  <c r="O229" i="41"/>
  <c r="P229" i="41"/>
  <c r="P221" i="50"/>
  <c r="AE221" i="50"/>
  <c r="X221" i="50"/>
  <c r="Q219" i="41"/>
  <c r="O219" i="41"/>
  <c r="R219" i="41"/>
  <c r="G218" i="50"/>
  <c r="P219" i="41"/>
  <c r="N209" i="41"/>
  <c r="F208" i="50"/>
  <c r="O209" i="41"/>
  <c r="Q209" i="41"/>
  <c r="R209" i="41"/>
  <c r="G208" i="50"/>
  <c r="P209" i="41"/>
  <c r="N189" i="41"/>
  <c r="F188" i="50"/>
  <c r="O189" i="41"/>
  <c r="Q189" i="41"/>
  <c r="R189" i="41"/>
  <c r="G188" i="50"/>
  <c r="P189" i="41"/>
  <c r="Q186" i="41"/>
  <c r="R186" i="41"/>
  <c r="G185" i="50"/>
  <c r="P186" i="41"/>
  <c r="U186" i="41"/>
  <c r="T186" i="41"/>
  <c r="N186" i="41"/>
  <c r="F185" i="50"/>
  <c r="O186" i="41"/>
  <c r="N173" i="41"/>
  <c r="F172" i="50"/>
  <c r="O173" i="41"/>
  <c r="Q173" i="41"/>
  <c r="R173" i="41"/>
  <c r="G172" i="50"/>
  <c r="P173" i="41"/>
  <c r="Q170" i="41"/>
  <c r="S170" i="41"/>
  <c r="N170" i="41"/>
  <c r="F169" i="50"/>
  <c r="T170" i="41"/>
  <c r="G168" i="41"/>
  <c r="F168" i="41"/>
  <c r="A168" i="41"/>
  <c r="F125" i="41"/>
  <c r="G125" i="41"/>
  <c r="A125" i="41"/>
  <c r="N122" i="41"/>
  <c r="F121" i="50"/>
  <c r="T122" i="41"/>
  <c r="Q122" i="41"/>
  <c r="R122" i="41"/>
  <c r="G121" i="50"/>
  <c r="P122" i="41"/>
  <c r="Q112" i="41"/>
  <c r="R112" i="41"/>
  <c r="G111" i="50"/>
  <c r="P112" i="41"/>
  <c r="N112" i="41"/>
  <c r="F111" i="50"/>
  <c r="T112" i="41"/>
  <c r="Q104" i="41"/>
  <c r="R104" i="41"/>
  <c r="G103" i="50"/>
  <c r="P104" i="41"/>
  <c r="N104" i="41"/>
  <c r="F103" i="50"/>
  <c r="T104" i="41"/>
  <c r="G79" i="41"/>
  <c r="A79" i="41"/>
  <c r="F79" i="41"/>
  <c r="F64" i="41"/>
  <c r="A64" i="41"/>
  <c r="G64" i="41"/>
  <c r="F46" i="41"/>
  <c r="A46" i="41"/>
  <c r="G46" i="41"/>
  <c r="O45" i="41"/>
  <c r="R45" i="41"/>
  <c r="G44" i="50"/>
  <c r="O24" i="41"/>
  <c r="R24" i="41"/>
  <c r="G23" i="50"/>
  <c r="P24" i="41"/>
  <c r="U24" i="41"/>
  <c r="G22" i="41"/>
  <c r="F22" i="41"/>
  <c r="AB281" i="50"/>
  <c r="AP281" i="50"/>
  <c r="U152" i="50"/>
  <c r="AP152" i="50"/>
  <c r="AV152" i="50"/>
  <c r="AV112" i="50"/>
  <c r="AJ112" i="50"/>
  <c r="U112" i="50"/>
  <c r="AV92" i="50"/>
  <c r="AP92" i="50"/>
  <c r="AP76" i="50"/>
  <c r="AV76" i="50"/>
  <c r="AP28" i="50"/>
  <c r="AB28" i="50"/>
  <c r="Q296" i="50"/>
  <c r="AF296" i="50"/>
  <c r="P245" i="50"/>
  <c r="AE245" i="50"/>
  <c r="P219" i="50"/>
  <c r="AE219" i="50"/>
  <c r="Y128" i="50"/>
  <c r="Y124" i="50"/>
  <c r="Y120" i="50"/>
  <c r="Y116" i="50"/>
  <c r="AE162" i="50"/>
  <c r="AE158" i="50"/>
  <c r="AE276" i="50"/>
  <c r="X260" i="50"/>
  <c r="Y168" i="50"/>
  <c r="Y164" i="50"/>
  <c r="Y160" i="50"/>
  <c r="Y156" i="50"/>
  <c r="X250" i="50"/>
  <c r="AE118" i="50"/>
  <c r="X114" i="50"/>
  <c r="P48" i="50"/>
  <c r="X48" i="50"/>
  <c r="P68" i="50"/>
  <c r="X68" i="50"/>
  <c r="P132" i="50"/>
  <c r="X132" i="50"/>
  <c r="S122" i="41"/>
  <c r="U122" i="41"/>
  <c r="R243" i="41"/>
  <c r="G242" i="50"/>
  <c r="P291" i="41"/>
  <c r="P308" i="41"/>
  <c r="P161" i="50"/>
  <c r="X161" i="50"/>
  <c r="S186" i="41"/>
  <c r="AJ45" i="50"/>
  <c r="AJ28" i="50"/>
  <c r="AF169" i="50"/>
  <c r="AF161" i="50"/>
  <c r="AF246" i="50"/>
  <c r="AE211" i="50"/>
  <c r="AF141" i="50"/>
  <c r="AF137" i="50"/>
  <c r="AF133" i="50"/>
  <c r="AF129" i="50"/>
  <c r="AF125" i="50"/>
  <c r="AE254" i="50"/>
  <c r="AF106" i="50"/>
  <c r="AF98" i="50"/>
  <c r="Y241" i="50"/>
  <c r="Y225" i="50"/>
  <c r="Y47" i="50"/>
  <c r="Y39" i="50"/>
  <c r="Y31" i="50"/>
  <c r="Y15" i="50"/>
  <c r="X170" i="50"/>
  <c r="X166" i="50"/>
  <c r="X162" i="50"/>
  <c r="X158" i="50"/>
  <c r="X276" i="50"/>
  <c r="AE260" i="50"/>
  <c r="AE151" i="50"/>
  <c r="Y256" i="50"/>
  <c r="AF248" i="50"/>
  <c r="AE215" i="50"/>
  <c r="AF206" i="50"/>
  <c r="AF202" i="50"/>
  <c r="AF198" i="50"/>
  <c r="AF194" i="50"/>
  <c r="AF190" i="50"/>
  <c r="AE181" i="50"/>
  <c r="AF267" i="50"/>
  <c r="X109" i="50"/>
  <c r="X105" i="50"/>
  <c r="AE138" i="50"/>
  <c r="X118" i="50"/>
  <c r="AE112" i="50"/>
  <c r="U308" i="41"/>
  <c r="O9" i="41"/>
  <c r="U21" i="41"/>
  <c r="P21" i="41"/>
  <c r="Q45" i="41"/>
  <c r="X56" i="50"/>
  <c r="X108" i="50"/>
  <c r="X128" i="50"/>
  <c r="N229" i="41"/>
  <c r="F228" i="50"/>
  <c r="X239" i="50"/>
  <c r="X259" i="50"/>
  <c r="Y278" i="50"/>
  <c r="P154" i="50"/>
  <c r="X154" i="50"/>
  <c r="T209" i="41"/>
  <c r="U209" i="41"/>
  <c r="S219" i="41"/>
  <c r="S243" i="41"/>
  <c r="S295" i="41"/>
  <c r="N24" i="41"/>
  <c r="F23" i="50"/>
  <c r="O104" i="41"/>
  <c r="O122" i="41"/>
  <c r="Q227" i="50"/>
  <c r="Y227" i="50"/>
  <c r="Q243" i="50"/>
  <c r="Y243" i="50"/>
  <c r="Y251" i="50"/>
  <c r="P287" i="41"/>
  <c r="Y151" i="50"/>
  <c r="AE167" i="50"/>
  <c r="P170" i="41"/>
  <c r="U170" i="41"/>
  <c r="N9" i="41"/>
  <c r="F8" i="50"/>
  <c r="U281" i="50"/>
  <c r="AB112" i="50"/>
  <c r="Q305" i="50"/>
  <c r="Q301" i="50"/>
  <c r="Y301" i="50"/>
  <c r="P279" i="50"/>
  <c r="P273" i="50"/>
  <c r="X273" i="50"/>
  <c r="Y169" i="50"/>
  <c r="Y161" i="50"/>
  <c r="Y246" i="50"/>
  <c r="X211" i="50"/>
  <c r="Y141" i="50"/>
  <c r="Y137" i="50"/>
  <c r="Y133" i="50"/>
  <c r="Y129" i="50"/>
  <c r="Y125" i="50"/>
  <c r="X254" i="50"/>
  <c r="Y106" i="50"/>
  <c r="Y98" i="50"/>
  <c r="Y277" i="50"/>
  <c r="AF237" i="50"/>
  <c r="AF221" i="50"/>
  <c r="AE204" i="50"/>
  <c r="AE200" i="50"/>
  <c r="AE196" i="50"/>
  <c r="AE192" i="50"/>
  <c r="X151" i="50"/>
  <c r="AF256" i="50"/>
  <c r="Y248" i="50"/>
  <c r="X215" i="50"/>
  <c r="Y206" i="50"/>
  <c r="N206" i="50"/>
  <c r="Y202" i="50"/>
  <c r="Y198" i="50"/>
  <c r="Y194" i="50"/>
  <c r="Y190" i="50"/>
  <c r="N190" i="50"/>
  <c r="X181" i="50"/>
  <c r="AF275" i="50"/>
  <c r="AE143" i="50"/>
  <c r="AE139" i="50"/>
  <c r="AE135" i="50"/>
  <c r="AE131" i="50"/>
  <c r="AE127" i="50"/>
  <c r="AE123" i="50"/>
  <c r="AE43" i="50"/>
  <c r="AE35" i="50"/>
  <c r="AE27" i="50"/>
  <c r="AE19" i="50"/>
  <c r="X138" i="50"/>
  <c r="AE126" i="50"/>
  <c r="U229" i="41"/>
  <c r="Q21" i="41"/>
  <c r="T45" i="41"/>
  <c r="X104" i="50"/>
  <c r="X112" i="50"/>
  <c r="N219" i="41"/>
  <c r="F218" i="50"/>
  <c r="N243" i="41"/>
  <c r="F242" i="50"/>
  <c r="AE259" i="50"/>
  <c r="AE275" i="50"/>
  <c r="T189" i="41"/>
  <c r="U189" i="41"/>
  <c r="S209" i="41"/>
  <c r="T229" i="41"/>
  <c r="S291" i="41"/>
  <c r="S308" i="41"/>
  <c r="Q259" i="50"/>
  <c r="Y259" i="50"/>
  <c r="Y267" i="50"/>
  <c r="X163" i="50"/>
  <c r="O170" i="41"/>
  <c r="A22" i="41"/>
  <c r="AP112" i="50"/>
  <c r="U76" i="50"/>
  <c r="U92" i="50"/>
  <c r="Q309" i="50"/>
  <c r="Y309" i="50"/>
  <c r="P287" i="50"/>
  <c r="X287" i="50"/>
  <c r="R292" i="41"/>
  <c r="G291" i="50"/>
  <c r="Q292" i="41"/>
  <c r="R288" i="41"/>
  <c r="G287" i="50"/>
  <c r="Q288" i="41"/>
  <c r="O274" i="41"/>
  <c r="S274" i="41"/>
  <c r="F256" i="41"/>
  <c r="A256" i="41"/>
  <c r="G245" i="41"/>
  <c r="A245" i="41"/>
  <c r="O244" i="41"/>
  <c r="N244" i="41"/>
  <c r="F243" i="50"/>
  <c r="S244" i="41"/>
  <c r="F237" i="41"/>
  <c r="G237" i="41"/>
  <c r="F231" i="41"/>
  <c r="G231" i="41"/>
  <c r="A231" i="41"/>
  <c r="N230" i="41"/>
  <c r="F229" i="50"/>
  <c r="O230" i="41"/>
  <c r="S230" i="41"/>
  <c r="G221" i="41"/>
  <c r="A221" i="41"/>
  <c r="O220" i="41"/>
  <c r="S220" i="41"/>
  <c r="Q216" i="50"/>
  <c r="AF216" i="50"/>
  <c r="F190" i="41"/>
  <c r="G190" i="41"/>
  <c r="A190" i="41"/>
  <c r="G179" i="41"/>
  <c r="A179" i="41"/>
  <c r="A128" i="41"/>
  <c r="G128" i="41"/>
  <c r="F128" i="41"/>
  <c r="F71" i="41"/>
  <c r="G71" i="41"/>
  <c r="F31" i="41"/>
  <c r="G31" i="41"/>
  <c r="F12" i="41"/>
  <c r="G12" i="41"/>
  <c r="AV228" i="50"/>
  <c r="AJ228" i="50"/>
  <c r="AB228" i="50"/>
  <c r="AP204" i="50"/>
  <c r="AJ204" i="50"/>
  <c r="AB204" i="50"/>
  <c r="AV153" i="50"/>
  <c r="AJ153" i="50"/>
  <c r="U149" i="50"/>
  <c r="AV149" i="50"/>
  <c r="AJ149" i="50"/>
  <c r="AV84" i="50"/>
  <c r="AB84" i="50"/>
  <c r="AJ84" i="50"/>
  <c r="U29" i="50"/>
  <c r="AP29" i="50"/>
  <c r="AV29" i="50"/>
  <c r="N292" i="41"/>
  <c r="F291" i="50"/>
  <c r="P241" i="50"/>
  <c r="AE241" i="50"/>
  <c r="A301" i="41"/>
  <c r="F301" i="41"/>
  <c r="P297" i="50"/>
  <c r="AE297" i="50"/>
  <c r="R293" i="41"/>
  <c r="G292" i="50"/>
  <c r="Q293" i="41"/>
  <c r="N293" i="41"/>
  <c r="F292" i="50"/>
  <c r="R289" i="41"/>
  <c r="G288" i="50"/>
  <c r="Q289" i="41"/>
  <c r="N289" i="41"/>
  <c r="F288" i="50"/>
  <c r="G270" i="41"/>
  <c r="F270" i="41"/>
  <c r="O264" i="41"/>
  <c r="S264" i="41"/>
  <c r="G257" i="41"/>
  <c r="A257" i="41"/>
  <c r="F257" i="41"/>
  <c r="P255" i="50"/>
  <c r="X255" i="50"/>
  <c r="P233" i="50"/>
  <c r="AE233" i="50"/>
  <c r="G197" i="41"/>
  <c r="F197" i="41"/>
  <c r="Q194" i="41"/>
  <c r="R194" i="41"/>
  <c r="G193" i="50"/>
  <c r="P194" i="41"/>
  <c r="U194" i="41"/>
  <c r="T194" i="41"/>
  <c r="N192" i="41"/>
  <c r="F191" i="50"/>
  <c r="O192" i="41"/>
  <c r="S192" i="41"/>
  <c r="Q182" i="41"/>
  <c r="U182" i="41"/>
  <c r="T182" i="41"/>
  <c r="F134" i="41"/>
  <c r="A134" i="41"/>
  <c r="G134" i="41"/>
  <c r="G116" i="41"/>
  <c r="F116" i="41"/>
  <c r="G75" i="41"/>
  <c r="A75" i="41"/>
  <c r="AJ229" i="50"/>
  <c r="AP229" i="50"/>
  <c r="AB229" i="50"/>
  <c r="AP85" i="50"/>
  <c r="AJ85" i="50"/>
  <c r="AB69" i="50"/>
  <c r="U69" i="50"/>
  <c r="P301" i="50"/>
  <c r="AE301" i="50"/>
  <c r="P237" i="50"/>
  <c r="AE237" i="50"/>
  <c r="R294" i="41"/>
  <c r="G293" i="50"/>
  <c r="Q294" i="41"/>
  <c r="N294" i="41"/>
  <c r="F293" i="50"/>
  <c r="R290" i="41"/>
  <c r="G289" i="50"/>
  <c r="Q290" i="41"/>
  <c r="N290" i="41"/>
  <c r="F289" i="50"/>
  <c r="N286" i="41"/>
  <c r="F285" i="50"/>
  <c r="Q286" i="41"/>
  <c r="R286" i="41"/>
  <c r="G285" i="50"/>
  <c r="G276" i="41"/>
  <c r="F276" i="41"/>
  <c r="A276" i="41"/>
  <c r="G260" i="41"/>
  <c r="F260" i="41"/>
  <c r="O254" i="41"/>
  <c r="S254" i="41"/>
  <c r="N254" i="41"/>
  <c r="F253" i="50"/>
  <c r="O248" i="41"/>
  <c r="N248" i="41"/>
  <c r="F247" i="50"/>
  <c r="S248" i="41"/>
  <c r="F227" i="41"/>
  <c r="G227" i="41"/>
  <c r="N226" i="41"/>
  <c r="F225" i="50"/>
  <c r="O226" i="41"/>
  <c r="S226" i="41"/>
  <c r="Q214" i="50"/>
  <c r="Y214" i="50"/>
  <c r="N204" i="41"/>
  <c r="F203" i="50"/>
  <c r="O204" i="41"/>
  <c r="S204" i="41"/>
  <c r="G165" i="41"/>
  <c r="F165" i="41"/>
  <c r="A156" i="41"/>
  <c r="F156" i="41"/>
  <c r="F138" i="41"/>
  <c r="G138" i="41"/>
  <c r="F119" i="41"/>
  <c r="A119" i="41"/>
  <c r="G119" i="41"/>
  <c r="G58" i="41"/>
  <c r="F58" i="41"/>
  <c r="F56" i="41"/>
  <c r="A56" i="41"/>
  <c r="F42" i="41"/>
  <c r="A42" i="41"/>
  <c r="AJ280" i="50"/>
  <c r="AV280" i="50"/>
  <c r="AV100" i="50"/>
  <c r="AJ100" i="50"/>
  <c r="AP57" i="50"/>
  <c r="AJ57" i="50"/>
  <c r="AP31" i="50"/>
  <c r="AV31" i="50"/>
  <c r="P300" i="50"/>
  <c r="AE300" i="50"/>
  <c r="N264" i="41"/>
  <c r="F263" i="50"/>
  <c r="P249" i="50"/>
  <c r="AE249" i="50"/>
  <c r="V303" i="50"/>
  <c r="W303" i="50"/>
  <c r="AC303" i="50"/>
  <c r="AK303" i="50"/>
  <c r="AQ303" i="50"/>
  <c r="AD303" i="50"/>
  <c r="AL303" i="50"/>
  <c r="AR303" i="50"/>
  <c r="AW303" i="50"/>
  <c r="AS303" i="50"/>
  <c r="AM303" i="50"/>
  <c r="AX303" i="50"/>
  <c r="O303" i="50"/>
  <c r="R303" i="50"/>
  <c r="AY303" i="50"/>
  <c r="O299" i="50"/>
  <c r="K299" i="50"/>
  <c r="AL299" i="50"/>
  <c r="AR299" i="50"/>
  <c r="AM299" i="50"/>
  <c r="AS299" i="50"/>
  <c r="AX299" i="50"/>
  <c r="AC299" i="50"/>
  <c r="AQ299" i="50"/>
  <c r="AW299" i="50"/>
  <c r="AK299" i="50"/>
  <c r="AY299" i="50"/>
  <c r="O292" i="50"/>
  <c r="W292" i="50"/>
  <c r="V292" i="50"/>
  <c r="AS292" i="50"/>
  <c r="AK292" i="50"/>
  <c r="AC292" i="50"/>
  <c r="AX292" i="50"/>
  <c r="AD292" i="50"/>
  <c r="AL292" i="50"/>
  <c r="AQ292" i="50"/>
  <c r="AY292" i="50"/>
  <c r="AM292" i="50"/>
  <c r="AR292" i="50"/>
  <c r="O288" i="50"/>
  <c r="AQ288" i="50"/>
  <c r="AW288" i="50"/>
  <c r="AX288" i="50"/>
  <c r="AM288" i="50"/>
  <c r="O284" i="50"/>
  <c r="K284" i="50"/>
  <c r="AW284" i="50"/>
  <c r="O276" i="50"/>
  <c r="I276" i="50"/>
  <c r="W276" i="50"/>
  <c r="AK276" i="50"/>
  <c r="AQ276" i="50"/>
  <c r="AC276" i="50"/>
  <c r="AL276" i="50"/>
  <c r="AR276" i="50"/>
  <c r="AX276" i="50"/>
  <c r="AD276" i="50"/>
  <c r="V276" i="50"/>
  <c r="AM276" i="50"/>
  <c r="AS276" i="50"/>
  <c r="AW276" i="50"/>
  <c r="O273" i="50"/>
  <c r="W273" i="50"/>
  <c r="AM273" i="50"/>
  <c r="AS273" i="50"/>
  <c r="AC273" i="50"/>
  <c r="AW273" i="50"/>
  <c r="AD273" i="50"/>
  <c r="AK273" i="50"/>
  <c r="AQ273" i="50"/>
  <c r="AX273" i="50"/>
  <c r="AL273" i="50"/>
  <c r="AR273" i="50"/>
  <c r="AY273" i="50"/>
  <c r="V269" i="50"/>
  <c r="O269" i="50"/>
  <c r="K269" i="50"/>
  <c r="AC269" i="50"/>
  <c r="AD269" i="50"/>
  <c r="AK269" i="50"/>
  <c r="AQ269" i="50"/>
  <c r="AX269" i="50"/>
  <c r="AY269" i="50"/>
  <c r="AL269" i="50"/>
  <c r="AR269" i="50"/>
  <c r="AM269" i="50"/>
  <c r="AS269" i="50"/>
  <c r="O262" i="50"/>
  <c r="I262" i="50"/>
  <c r="AC262" i="50"/>
  <c r="O259" i="50"/>
  <c r="W259" i="50"/>
  <c r="V259" i="50"/>
  <c r="AC259" i="50"/>
  <c r="AK259" i="50"/>
  <c r="AQ259" i="50"/>
  <c r="AX259" i="50"/>
  <c r="AD259" i="50"/>
  <c r="AW259" i="50"/>
  <c r="AY259" i="50"/>
  <c r="AL259" i="50"/>
  <c r="AR259" i="50"/>
  <c r="O252" i="50"/>
  <c r="I252" i="50"/>
  <c r="W252" i="50"/>
  <c r="AC252" i="50"/>
  <c r="AD252" i="50"/>
  <c r="AK252" i="50"/>
  <c r="AQ252" i="50"/>
  <c r="AX252" i="50"/>
  <c r="AM252" i="50"/>
  <c r="AS252" i="50"/>
  <c r="AW252" i="50"/>
  <c r="AY252" i="50"/>
  <c r="O249" i="50"/>
  <c r="R249" i="50"/>
  <c r="W249" i="50"/>
  <c r="AC249" i="50"/>
  <c r="AL249" i="50"/>
  <c r="AR249" i="50"/>
  <c r="AD249" i="50"/>
  <c r="AM249" i="50"/>
  <c r="AS249" i="50"/>
  <c r="V249" i="50"/>
  <c r="AX249" i="50"/>
  <c r="AY249" i="50"/>
  <c r="AD245" i="50"/>
  <c r="AM245" i="50"/>
  <c r="AS245" i="50"/>
  <c r="AW245" i="50"/>
  <c r="W245" i="50"/>
  <c r="AL245" i="50"/>
  <c r="AR245" i="50"/>
  <c r="AY245" i="50"/>
  <c r="V231" i="50"/>
  <c r="AD231" i="50"/>
  <c r="AQ231" i="50"/>
  <c r="W231" i="50"/>
  <c r="AK231" i="50"/>
  <c r="AR231" i="50"/>
  <c r="AY231" i="50"/>
  <c r="AC231" i="50"/>
  <c r="AM231" i="50"/>
  <c r="O231" i="50"/>
  <c r="AW231" i="50"/>
  <c r="O216" i="50"/>
  <c r="V216" i="50"/>
  <c r="AK216" i="50"/>
  <c r="AR216" i="50"/>
  <c r="AD216" i="50"/>
  <c r="AL216" i="50"/>
  <c r="AS216" i="50"/>
  <c r="AW216" i="50"/>
  <c r="AM216" i="50"/>
  <c r="N216" i="50"/>
  <c r="AQ216" i="50"/>
  <c r="AX216" i="50"/>
  <c r="AY216" i="50"/>
  <c r="O212" i="50"/>
  <c r="AD212" i="50"/>
  <c r="AL212" i="50"/>
  <c r="AS212" i="50"/>
  <c r="AM212" i="50"/>
  <c r="AX212" i="50"/>
  <c r="AQ212" i="50"/>
  <c r="AK212" i="50"/>
  <c r="AR212" i="50"/>
  <c r="AW212" i="50"/>
  <c r="V212" i="50"/>
  <c r="AY212" i="50"/>
  <c r="O209" i="50"/>
  <c r="W209" i="50"/>
  <c r="AC209" i="50"/>
  <c r="AQ209" i="50"/>
  <c r="AD209" i="50"/>
  <c r="AK209" i="50"/>
  <c r="AR209" i="50"/>
  <c r="AL209" i="50"/>
  <c r="AS209" i="50"/>
  <c r="N209" i="50"/>
  <c r="AX209" i="50"/>
  <c r="AM209" i="50"/>
  <c r="AY209" i="50"/>
  <c r="O205" i="50"/>
  <c r="V205" i="50"/>
  <c r="AD205" i="50"/>
  <c r="AK205" i="50"/>
  <c r="AR205" i="50"/>
  <c r="AL205" i="50"/>
  <c r="AS205" i="50"/>
  <c r="AX205" i="50"/>
  <c r="AC205" i="50"/>
  <c r="AM205" i="50"/>
  <c r="AQ205" i="50"/>
  <c r="AW205" i="50"/>
  <c r="O194" i="50"/>
  <c r="AR194" i="50"/>
  <c r="AX194" i="50"/>
  <c r="W187" i="50"/>
  <c r="AC187" i="50"/>
  <c r="AM187" i="50"/>
  <c r="AQ187" i="50"/>
  <c r="O187" i="50"/>
  <c r="AD187" i="50"/>
  <c r="AR187" i="50"/>
  <c r="AW187" i="50"/>
  <c r="AK187" i="50"/>
  <c r="AS187" i="50"/>
  <c r="AX187" i="50"/>
  <c r="AL187" i="50"/>
  <c r="AY187" i="50"/>
  <c r="O168" i="50"/>
  <c r="V168" i="50"/>
  <c r="AL168" i="50"/>
  <c r="AS168" i="50"/>
  <c r="AC168" i="50"/>
  <c r="AM168" i="50"/>
  <c r="AR168" i="50"/>
  <c r="AW168" i="50"/>
  <c r="AX168" i="50"/>
  <c r="O165" i="50"/>
  <c r="K165" i="50"/>
  <c r="V165" i="50"/>
  <c r="AQ165" i="50"/>
  <c r="AC165" i="50"/>
  <c r="AK165" i="50"/>
  <c r="AR165" i="50"/>
  <c r="AX165" i="50"/>
  <c r="AW165" i="50"/>
  <c r="W165" i="50"/>
  <c r="AY165" i="50"/>
  <c r="AL165" i="50"/>
  <c r="W161" i="50"/>
  <c r="O161" i="50"/>
  <c r="R161" i="50"/>
  <c r="V161" i="50"/>
  <c r="AC161" i="50"/>
  <c r="AK161" i="50"/>
  <c r="AR161" i="50"/>
  <c r="AD161" i="50"/>
  <c r="AL161" i="50"/>
  <c r="AS161" i="50"/>
  <c r="AQ161" i="50"/>
  <c r="AY161" i="50"/>
  <c r="AW161" i="50"/>
  <c r="O157" i="50"/>
  <c r="V157" i="50"/>
  <c r="AD157" i="50"/>
  <c r="AL157" i="50"/>
  <c r="AS157" i="50"/>
  <c r="AM157" i="50"/>
  <c r="AW157" i="50"/>
  <c r="W157" i="50"/>
  <c r="AC157" i="50"/>
  <c r="AK157" i="50"/>
  <c r="AQ157" i="50"/>
  <c r="AR157" i="50"/>
  <c r="AX157" i="50"/>
  <c r="O138" i="50"/>
  <c r="K138" i="50"/>
  <c r="AW138" i="50"/>
  <c r="W131" i="50"/>
  <c r="O131" i="50"/>
  <c r="AL131" i="50"/>
  <c r="AM131" i="50"/>
  <c r="AQ131" i="50"/>
  <c r="AX131" i="50"/>
  <c r="AD131" i="50"/>
  <c r="AR131" i="50"/>
  <c r="V131" i="50"/>
  <c r="AS131" i="50"/>
  <c r="AK131" i="50"/>
  <c r="AW131" i="50"/>
  <c r="V127" i="50"/>
  <c r="O127" i="50"/>
  <c r="W127" i="50"/>
  <c r="AM127" i="50"/>
  <c r="AQ127" i="50"/>
  <c r="AC127" i="50"/>
  <c r="AR127" i="50"/>
  <c r="AW127" i="50"/>
  <c r="AS127" i="50"/>
  <c r="AX127" i="50"/>
  <c r="AK127" i="50"/>
  <c r="AY127" i="50"/>
  <c r="O112" i="50"/>
  <c r="V112" i="50"/>
  <c r="AK112" i="50"/>
  <c r="AR112" i="50"/>
  <c r="AL112" i="50"/>
  <c r="AS112" i="50"/>
  <c r="AW112" i="50"/>
  <c r="AX112" i="50"/>
  <c r="AC112" i="50"/>
  <c r="AY112" i="50"/>
  <c r="AM112" i="50"/>
  <c r="AQ112" i="50"/>
  <c r="O108" i="50"/>
  <c r="V108" i="50"/>
  <c r="AL108" i="50"/>
  <c r="AS108" i="50"/>
  <c r="AM108" i="50"/>
  <c r="AY108" i="50"/>
  <c r="AC108" i="50"/>
  <c r="AX108" i="50"/>
  <c r="AQ108" i="50"/>
  <c r="O105" i="50"/>
  <c r="W105" i="50"/>
  <c r="AQ105" i="50"/>
  <c r="V105" i="50"/>
  <c r="AK105" i="50"/>
  <c r="AR105" i="50"/>
  <c r="AW105" i="50"/>
  <c r="AC105" i="50"/>
  <c r="AD105" i="50"/>
  <c r="AL105" i="50"/>
  <c r="AS105" i="50"/>
  <c r="AX105" i="50"/>
  <c r="O74" i="50"/>
  <c r="I74" i="50"/>
  <c r="AW74" i="50"/>
  <c r="O70" i="50"/>
  <c r="J70" i="50"/>
  <c r="AC70" i="50"/>
  <c r="O66" i="50"/>
  <c r="J66" i="50"/>
  <c r="AX66" i="50"/>
  <c r="O59" i="50"/>
  <c r="I59" i="50"/>
  <c r="W59" i="50"/>
  <c r="AD59" i="50"/>
  <c r="AK59" i="50"/>
  <c r="AR59" i="50"/>
  <c r="AL59" i="50"/>
  <c r="AS59" i="50"/>
  <c r="AW59" i="50"/>
  <c r="AY59" i="50"/>
  <c r="AC59" i="50"/>
  <c r="O44" i="50"/>
  <c r="J44" i="50"/>
  <c r="V44" i="50"/>
  <c r="AM44" i="50"/>
  <c r="AS44" i="50"/>
  <c r="AC44" i="50"/>
  <c r="AY44" i="50"/>
  <c r="AR44" i="50"/>
  <c r="AK44" i="50"/>
  <c r="AW44" i="50"/>
  <c r="V40" i="50"/>
  <c r="AC40" i="50"/>
  <c r="AK40" i="50"/>
  <c r="AQ40" i="50"/>
  <c r="AS40" i="50"/>
  <c r="O40" i="50"/>
  <c r="AW40" i="50"/>
  <c r="AL40" i="50"/>
  <c r="AX40" i="50"/>
  <c r="O36" i="50"/>
  <c r="AK36" i="50"/>
  <c r="AQ36" i="50"/>
  <c r="AL36" i="50"/>
  <c r="AR36" i="50"/>
  <c r="AW36" i="50"/>
  <c r="AC36" i="50"/>
  <c r="AS36" i="50"/>
  <c r="V36" i="50"/>
  <c r="AX36" i="50"/>
  <c r="AY36" i="50"/>
  <c r="O33" i="50"/>
  <c r="W33" i="50"/>
  <c r="V33" i="50"/>
  <c r="AD33" i="50"/>
  <c r="AM33" i="50"/>
  <c r="AS33" i="50"/>
  <c r="AY33" i="50"/>
  <c r="AR33" i="50"/>
  <c r="AW33" i="50"/>
  <c r="AC33" i="50"/>
  <c r="AX33" i="50"/>
  <c r="AK33" i="50"/>
  <c r="O29" i="50"/>
  <c r="I29" i="50"/>
  <c r="V29" i="50"/>
  <c r="W29" i="50"/>
  <c r="AQ29" i="50"/>
  <c r="AK29" i="50"/>
  <c r="AR29" i="50"/>
  <c r="AW29" i="50"/>
  <c r="AC29" i="50"/>
  <c r="AY29" i="50"/>
  <c r="AD29" i="50"/>
  <c r="AL29" i="50"/>
  <c r="O25" i="50"/>
  <c r="K25" i="50"/>
  <c r="W25" i="50"/>
  <c r="V25" i="50"/>
  <c r="AK25" i="50"/>
  <c r="AR25" i="50"/>
  <c r="AW25" i="50"/>
  <c r="AC25" i="50"/>
  <c r="AL25" i="50"/>
  <c r="AS25" i="50"/>
  <c r="AX25" i="50"/>
  <c r="AD25" i="50"/>
  <c r="AQ25" i="50"/>
  <c r="AY25" i="50"/>
  <c r="O21" i="50"/>
  <c r="I21" i="50"/>
  <c r="V21" i="50"/>
  <c r="AD21" i="50"/>
  <c r="AL21" i="50"/>
  <c r="AS21" i="50"/>
  <c r="AX21" i="50"/>
  <c r="W21" i="50"/>
  <c r="AC21" i="50"/>
  <c r="AM21" i="50"/>
  <c r="AY21" i="50"/>
  <c r="AK21" i="50"/>
  <c r="AQ21" i="50"/>
  <c r="AR21" i="50"/>
  <c r="AW21" i="50"/>
  <c r="O17" i="50"/>
  <c r="W17" i="50"/>
  <c r="AC17" i="50"/>
  <c r="AM17" i="50"/>
  <c r="AY17" i="50"/>
  <c r="AD17" i="50"/>
  <c r="AQ17" i="50"/>
  <c r="AK17" i="50"/>
  <c r="AR17" i="50"/>
  <c r="AL17" i="50"/>
  <c r="AS17" i="50"/>
  <c r="AW17" i="50"/>
  <c r="V17" i="50"/>
  <c r="AX17" i="50"/>
  <c r="O13" i="50"/>
  <c r="I13" i="50"/>
  <c r="V13" i="50"/>
  <c r="W13" i="50"/>
  <c r="AD13" i="50"/>
  <c r="AQ13" i="50"/>
  <c r="AK13" i="50"/>
  <c r="AR13" i="50"/>
  <c r="AW13" i="50"/>
  <c r="AL13" i="50"/>
  <c r="AM13" i="50"/>
  <c r="AS13" i="50"/>
  <c r="AX13" i="50"/>
  <c r="AC13" i="50"/>
  <c r="AY13" i="50"/>
  <c r="O9" i="50"/>
  <c r="I9" i="50"/>
  <c r="W9" i="50"/>
  <c r="V9" i="50"/>
  <c r="AC9" i="50"/>
  <c r="AR9" i="50"/>
  <c r="AW9" i="50"/>
  <c r="AK9" i="50"/>
  <c r="AS9" i="50"/>
  <c r="AX9" i="50"/>
  <c r="AL9" i="50"/>
  <c r="AD9" i="50"/>
  <c r="AM9" i="50"/>
  <c r="AQ9" i="50"/>
  <c r="AY9" i="50"/>
  <c r="N311" i="41"/>
  <c r="F310" i="50"/>
  <c r="R298" i="41"/>
  <c r="G297" i="50"/>
  <c r="A200" i="41"/>
  <c r="A166" i="41"/>
  <c r="A20" i="41"/>
  <c r="AJ249" i="50"/>
  <c r="AV268" i="50"/>
  <c r="AJ293" i="50"/>
  <c r="AP293" i="50"/>
  <c r="AJ200" i="50"/>
  <c r="U299" i="50"/>
  <c r="AB291" i="50"/>
  <c r="U48" i="50"/>
  <c r="G20" i="41"/>
  <c r="G62" i="41"/>
  <c r="F54" i="41"/>
  <c r="G132" i="41"/>
  <c r="G228" i="41"/>
  <c r="G193" i="41"/>
  <c r="G273" i="41"/>
  <c r="N300" i="41"/>
  <c r="F299" i="50"/>
  <c r="A117" i="41"/>
  <c r="AV293" i="50"/>
  <c r="AV291" i="50"/>
  <c r="N297" i="41"/>
  <c r="F296" i="50"/>
  <c r="W304" i="50"/>
  <c r="V124" i="50"/>
  <c r="O281" i="50"/>
  <c r="W281" i="50"/>
  <c r="O256" i="50"/>
  <c r="V256" i="50"/>
  <c r="O202" i="50"/>
  <c r="I202" i="50"/>
  <c r="AW202" i="50"/>
  <c r="W195" i="50"/>
  <c r="O195" i="50"/>
  <c r="O184" i="50"/>
  <c r="R184" i="50"/>
  <c r="V184" i="50"/>
  <c r="O180" i="50"/>
  <c r="V180" i="50"/>
  <c r="W177" i="50"/>
  <c r="O177" i="50"/>
  <c r="J177" i="50"/>
  <c r="O173" i="50"/>
  <c r="V173" i="50"/>
  <c r="O154" i="50"/>
  <c r="I154" i="50"/>
  <c r="AW154" i="50"/>
  <c r="W139" i="50"/>
  <c r="V139" i="50"/>
  <c r="O121" i="50"/>
  <c r="I121" i="50"/>
  <c r="W121" i="50"/>
  <c r="V121" i="50"/>
  <c r="O117" i="50"/>
  <c r="V117" i="50"/>
  <c r="O102" i="50"/>
  <c r="J102" i="50"/>
  <c r="AC102" i="50"/>
  <c r="O87" i="50"/>
  <c r="I87" i="50"/>
  <c r="V87" i="50"/>
  <c r="O83" i="50"/>
  <c r="K83" i="50"/>
  <c r="W83" i="50"/>
  <c r="O79" i="50"/>
  <c r="V79" i="50"/>
  <c r="W79" i="50"/>
  <c r="O75" i="50"/>
  <c r="J75" i="50"/>
  <c r="W75" i="50"/>
  <c r="O49" i="50"/>
  <c r="I49" i="50"/>
  <c r="W49" i="50"/>
  <c r="V49" i="50"/>
  <c r="W268" i="50"/>
  <c r="O268" i="50"/>
  <c r="J268" i="50"/>
  <c r="O258" i="50"/>
  <c r="I258" i="50"/>
  <c r="AR258" i="50"/>
  <c r="W244" i="50"/>
  <c r="O244" i="50"/>
  <c r="R244" i="50"/>
  <c r="O230" i="50"/>
  <c r="K230" i="50"/>
  <c r="AC230" i="50"/>
  <c r="O200" i="50"/>
  <c r="V200" i="50"/>
  <c r="O197" i="50"/>
  <c r="K197" i="50"/>
  <c r="V197" i="50"/>
  <c r="O186" i="50"/>
  <c r="AW186" i="50"/>
  <c r="O152" i="50"/>
  <c r="K152" i="50"/>
  <c r="V152" i="50"/>
  <c r="W145" i="50"/>
  <c r="O145" i="50"/>
  <c r="R145" i="50"/>
  <c r="O141" i="50"/>
  <c r="K141" i="50"/>
  <c r="V141" i="50"/>
  <c r="O126" i="50"/>
  <c r="AX126" i="50"/>
  <c r="O119" i="50"/>
  <c r="V119" i="50"/>
  <c r="O115" i="50"/>
  <c r="W115" i="50"/>
  <c r="O96" i="50"/>
  <c r="J96" i="50"/>
  <c r="V96" i="50"/>
  <c r="O89" i="50"/>
  <c r="W89" i="50"/>
  <c r="O85" i="50"/>
  <c r="J85" i="50"/>
  <c r="V85" i="50"/>
  <c r="O81" i="50"/>
  <c r="J81" i="50"/>
  <c r="W81" i="50"/>
  <c r="O77" i="50"/>
  <c r="V77" i="50"/>
  <c r="O58" i="50"/>
  <c r="AW58" i="50"/>
  <c r="O47" i="50"/>
  <c r="K47" i="50"/>
  <c r="V47" i="50"/>
  <c r="O163" i="50"/>
  <c r="O72" i="50"/>
  <c r="R72" i="50"/>
  <c r="O290" i="50"/>
  <c r="K290" i="50"/>
  <c r="AR290" i="50"/>
  <c r="O236" i="50"/>
  <c r="W236" i="50"/>
  <c r="O218" i="50"/>
  <c r="K218" i="50"/>
  <c r="AW218" i="50"/>
  <c r="O192" i="50"/>
  <c r="V192" i="50"/>
  <c r="O189" i="50"/>
  <c r="R189" i="50"/>
  <c r="V189" i="50"/>
  <c r="O170" i="50"/>
  <c r="AW170" i="50"/>
  <c r="O136" i="50"/>
  <c r="R136" i="50"/>
  <c r="V136" i="50"/>
  <c r="O133" i="50"/>
  <c r="V133" i="50"/>
  <c r="W129" i="50"/>
  <c r="O129" i="50"/>
  <c r="O114" i="50"/>
  <c r="AX114" i="50"/>
  <c r="O103" i="50"/>
  <c r="I103" i="50"/>
  <c r="V103" i="50"/>
  <c r="O64" i="50"/>
  <c r="V64" i="50"/>
  <c r="O61" i="50"/>
  <c r="R61" i="50"/>
  <c r="V61" i="50"/>
  <c r="O46" i="50"/>
  <c r="AX46" i="50"/>
  <c r="O31" i="50"/>
  <c r="R31" i="50"/>
  <c r="V31" i="50"/>
  <c r="O27" i="50"/>
  <c r="W27" i="50"/>
  <c r="O23" i="50"/>
  <c r="J23" i="50"/>
  <c r="V23" i="50"/>
  <c r="O19" i="50"/>
  <c r="W19" i="50"/>
  <c r="O15" i="50"/>
  <c r="J15" i="50"/>
  <c r="V15" i="50"/>
  <c r="O11" i="50"/>
  <c r="W11" i="50"/>
  <c r="O291" i="50"/>
  <c r="J291" i="50"/>
  <c r="O283" i="50"/>
  <c r="J283" i="50"/>
  <c r="AW69" i="72"/>
  <c r="W69" i="72"/>
  <c r="AQ69" i="72"/>
  <c r="AX38" i="72"/>
  <c r="X38" i="72"/>
  <c r="AR38" i="72"/>
  <c r="O230" i="72"/>
  <c r="W230" i="72"/>
  <c r="AD230" i="72"/>
  <c r="AW230" i="72"/>
  <c r="AK230" i="72"/>
  <c r="AQ230" i="72"/>
  <c r="O238" i="72"/>
  <c r="AQ238" i="72"/>
  <c r="W238" i="72"/>
  <c r="AW238" i="72"/>
  <c r="AK238" i="72"/>
  <c r="AD238" i="72"/>
  <c r="P206" i="72"/>
  <c r="AE206" i="72"/>
  <c r="AR206" i="72"/>
  <c r="X206" i="72"/>
  <c r="AL206" i="72"/>
  <c r="AX206" i="72"/>
  <c r="O275" i="72"/>
  <c r="AK275" i="72"/>
  <c r="AQ275" i="72"/>
  <c r="W275" i="72"/>
  <c r="AW275" i="72"/>
  <c r="AD275" i="72"/>
  <c r="AW118" i="72"/>
  <c r="W118" i="72"/>
  <c r="AQ118" i="72"/>
  <c r="O90" i="72"/>
  <c r="AD90" i="72"/>
  <c r="AK90" i="72"/>
  <c r="AQ90" i="72"/>
  <c r="W90" i="72"/>
  <c r="AW90" i="72"/>
  <c r="O244" i="72"/>
  <c r="AK244" i="72"/>
  <c r="AQ244" i="72"/>
  <c r="W244" i="72"/>
  <c r="AW244" i="72"/>
  <c r="AD244" i="72"/>
  <c r="AE78" i="72"/>
  <c r="AR78" i="72"/>
  <c r="P219" i="72"/>
  <c r="AE219" i="72"/>
  <c r="AL219" i="72"/>
  <c r="AR219" i="72"/>
  <c r="X219" i="72"/>
  <c r="AX219" i="72"/>
  <c r="AD33" i="72"/>
  <c r="AQ33" i="72"/>
  <c r="AX169" i="72"/>
  <c r="X169" i="72"/>
  <c r="AE169" i="72"/>
  <c r="AR169" i="72"/>
  <c r="O214" i="72"/>
  <c r="AK214" i="72"/>
  <c r="W214" i="72"/>
  <c r="AQ214" i="72"/>
  <c r="AW214" i="72"/>
  <c r="AD214" i="72"/>
  <c r="O76" i="72"/>
  <c r="AQ76" i="72"/>
  <c r="W76" i="72"/>
  <c r="AW76" i="72"/>
  <c r="AD76" i="72"/>
  <c r="AK76" i="72"/>
  <c r="T110" i="67"/>
  <c r="T46" i="67"/>
  <c r="I27" i="51"/>
  <c r="O133" i="72"/>
  <c r="AD133" i="72"/>
  <c r="AK133" i="72"/>
  <c r="AQ133" i="72"/>
  <c r="W133" i="72"/>
  <c r="AW133" i="72"/>
  <c r="AK232" i="72"/>
  <c r="AQ232" i="72"/>
  <c r="W232" i="72"/>
  <c r="AW232" i="72"/>
  <c r="W53" i="72"/>
  <c r="AQ53" i="72"/>
  <c r="AW53" i="72"/>
  <c r="O57" i="72"/>
  <c r="AD57" i="72"/>
  <c r="AW57" i="72"/>
  <c r="W57" i="72"/>
  <c r="AK57" i="72"/>
  <c r="AQ57" i="72"/>
  <c r="AQ107" i="72"/>
  <c r="AW107" i="72"/>
  <c r="W107" i="72"/>
  <c r="AK107" i="72"/>
  <c r="P207" i="72"/>
  <c r="AE207" i="72"/>
  <c r="AL207" i="72"/>
  <c r="X207" i="72"/>
  <c r="AR207" i="72"/>
  <c r="AX207" i="72"/>
  <c r="O39" i="72"/>
  <c r="AQ39" i="72"/>
  <c r="AD39" i="72"/>
  <c r="AW39" i="72"/>
  <c r="AK39" i="72"/>
  <c r="W39" i="72"/>
  <c r="AQ216" i="72"/>
  <c r="W216" i="72"/>
  <c r="AW216" i="72"/>
  <c r="AK216" i="72"/>
  <c r="AE250" i="72"/>
  <c r="AL250" i="72"/>
  <c r="AX250" i="72"/>
  <c r="X250" i="72"/>
  <c r="P204" i="72"/>
  <c r="X204" i="72"/>
  <c r="AR204" i="72"/>
  <c r="AE204" i="72"/>
  <c r="AX204" i="72"/>
  <c r="AL204" i="72"/>
  <c r="W269" i="72"/>
  <c r="AD269" i="72"/>
  <c r="AW269" i="72"/>
  <c r="O102" i="72"/>
  <c r="AQ102" i="72"/>
  <c r="AK102" i="72"/>
  <c r="W102" i="72"/>
  <c r="AW102" i="72"/>
  <c r="AD102" i="72"/>
  <c r="P165" i="72"/>
  <c r="AR165" i="72"/>
  <c r="X165" i="72"/>
  <c r="AE165" i="72"/>
  <c r="AX165" i="72"/>
  <c r="AL165" i="72"/>
  <c r="O224" i="72"/>
  <c r="W224" i="72"/>
  <c r="AQ224" i="72"/>
  <c r="AW224" i="72"/>
  <c r="AD224" i="72"/>
  <c r="AK224" i="72"/>
  <c r="O242" i="72"/>
  <c r="AW242" i="72"/>
  <c r="AD242" i="72"/>
  <c r="AK242" i="72"/>
  <c r="AQ242" i="72"/>
  <c r="W242" i="72"/>
  <c r="P213" i="72"/>
  <c r="AL213" i="72"/>
  <c r="AR213" i="72"/>
  <c r="X213" i="72"/>
  <c r="AX213" i="72"/>
  <c r="AE213" i="72"/>
  <c r="P310" i="72"/>
  <c r="AX310" i="72"/>
  <c r="AE310" i="72"/>
  <c r="AR310" i="72"/>
  <c r="AL310" i="72"/>
  <c r="X310" i="72"/>
  <c r="P198" i="72"/>
  <c r="AX198" i="72"/>
  <c r="AE198" i="72"/>
  <c r="AL198" i="72"/>
  <c r="AR198" i="72"/>
  <c r="X198" i="72"/>
  <c r="AX215" i="72"/>
  <c r="AE215" i="72"/>
  <c r="AL215" i="72"/>
  <c r="X215" i="72"/>
  <c r="O283" i="72"/>
  <c r="AQ283" i="72"/>
  <c r="W283" i="72"/>
  <c r="AW283" i="72"/>
  <c r="AD283" i="72"/>
  <c r="AK283" i="72"/>
  <c r="U121" i="63"/>
  <c r="S121" i="63"/>
  <c r="U101" i="63"/>
  <c r="S101" i="63"/>
  <c r="A311" i="67"/>
  <c r="G311" i="67"/>
  <c r="F233" i="67"/>
  <c r="G233" i="67"/>
  <c r="F173" i="67"/>
  <c r="G173" i="67"/>
  <c r="G171" i="67"/>
  <c r="F171" i="67"/>
  <c r="F169" i="67"/>
  <c r="G169" i="67"/>
  <c r="F45" i="67"/>
  <c r="G45" i="67"/>
  <c r="U123" i="63"/>
  <c r="S123" i="63"/>
  <c r="S86" i="63"/>
  <c r="U86" i="63"/>
  <c r="S78" i="63"/>
  <c r="U78" i="63"/>
  <c r="S64" i="63"/>
  <c r="U64" i="63"/>
  <c r="S52" i="63"/>
  <c r="U52" i="63"/>
  <c r="S42" i="63"/>
  <c r="U42" i="63"/>
  <c r="F131" i="67"/>
  <c r="G131" i="67"/>
  <c r="G127" i="67"/>
  <c r="F127" i="67"/>
  <c r="G120" i="67"/>
  <c r="F120" i="67"/>
  <c r="O94" i="67"/>
  <c r="T94" i="67"/>
  <c r="T299" i="72"/>
  <c r="AU299" i="72"/>
  <c r="AU287" i="72"/>
  <c r="AA287" i="72"/>
  <c r="AA267" i="72"/>
  <c r="T267" i="72"/>
  <c r="AI264" i="72"/>
  <c r="AO264" i="72"/>
  <c r="U253" i="63"/>
  <c r="U107" i="63"/>
  <c r="S107" i="63"/>
  <c r="S90" i="63"/>
  <c r="U90" i="63"/>
  <c r="F105" i="67"/>
  <c r="G105" i="67"/>
  <c r="G99" i="67"/>
  <c r="F99" i="67"/>
  <c r="S308" i="63"/>
  <c r="U115" i="63"/>
  <c r="S92" i="63"/>
  <c r="U92" i="63"/>
  <c r="G292" i="67"/>
  <c r="F292" i="67"/>
  <c r="F195" i="67"/>
  <c r="G195" i="67"/>
  <c r="F193" i="67"/>
  <c r="G193" i="67"/>
  <c r="F191" i="67"/>
  <c r="G191" i="67"/>
  <c r="G138" i="67"/>
  <c r="F138" i="67"/>
  <c r="F32" i="67"/>
  <c r="G32" i="67"/>
  <c r="G20" i="67"/>
  <c r="F20" i="67"/>
  <c r="G18" i="67"/>
  <c r="F18" i="67"/>
  <c r="F16" i="67"/>
  <c r="G16" i="67"/>
  <c r="F12" i="67"/>
  <c r="G12" i="67"/>
  <c r="F10" i="67"/>
  <c r="G10" i="67"/>
  <c r="Z2" i="61"/>
  <c r="Z26" i="63"/>
  <c r="Z22" i="63"/>
  <c r="Z16" i="63"/>
  <c r="Z12" i="63"/>
  <c r="T62" i="67"/>
  <c r="Z24" i="63"/>
  <c r="Z21" i="63"/>
  <c r="Z10" i="63"/>
  <c r="P114" i="72"/>
  <c r="AR114" i="72"/>
  <c r="AE114" i="72"/>
  <c r="AL114" i="72"/>
  <c r="X114" i="72"/>
  <c r="AX114" i="72"/>
  <c r="O126" i="72"/>
  <c r="AQ126" i="72"/>
  <c r="W126" i="72"/>
  <c r="AW126" i="72"/>
  <c r="AD126" i="72"/>
  <c r="AK126" i="72"/>
  <c r="P132" i="72"/>
  <c r="AR132" i="72"/>
  <c r="AE132" i="72"/>
  <c r="AL132" i="72"/>
  <c r="AX132" i="72"/>
  <c r="O134" i="72"/>
  <c r="AK134" i="72"/>
  <c r="AD134" i="72"/>
  <c r="AQ134" i="72"/>
  <c r="AW134" i="72"/>
  <c r="O136" i="72"/>
  <c r="AD136" i="72"/>
  <c r="AK136" i="72"/>
  <c r="W136" i="72"/>
  <c r="AQ136" i="72"/>
  <c r="P14" i="72"/>
  <c r="AR14" i="72"/>
  <c r="X14" i="72"/>
  <c r="AX14" i="72"/>
  <c r="AE14" i="72"/>
  <c r="AL14" i="72"/>
  <c r="P22" i="72"/>
  <c r="AE22" i="72"/>
  <c r="AL22" i="72"/>
  <c r="X22" i="72"/>
  <c r="AR22" i="72"/>
  <c r="AX22" i="72"/>
  <c r="AE24" i="72"/>
  <c r="AR24" i="72"/>
  <c r="O42" i="72"/>
  <c r="W42" i="72"/>
  <c r="AQ42" i="72"/>
  <c r="AD42" i="72"/>
  <c r="AW42" i="72"/>
  <c r="AK42" i="72"/>
  <c r="O97" i="72"/>
  <c r="W97" i="72"/>
  <c r="AW97" i="72"/>
  <c r="AK97" i="72"/>
  <c r="AQ97" i="72"/>
  <c r="AD97" i="72"/>
  <c r="AE105" i="72"/>
  <c r="AR105" i="72"/>
  <c r="O111" i="72"/>
  <c r="W111" i="72"/>
  <c r="AW111" i="72"/>
  <c r="AD111" i="72"/>
  <c r="AK111" i="72"/>
  <c r="AL23" i="72"/>
  <c r="AX23" i="72"/>
  <c r="X23" i="72"/>
  <c r="AR23" i="72"/>
  <c r="AW29" i="72"/>
  <c r="O33" i="72"/>
  <c r="AW33" i="72"/>
  <c r="W33" i="72"/>
  <c r="AK33" i="72"/>
  <c r="AX102" i="72"/>
  <c r="AE102" i="72"/>
  <c r="AR102" i="72"/>
  <c r="AE104" i="72"/>
  <c r="AR104" i="72"/>
  <c r="AW106" i="72"/>
  <c r="W106" i="72"/>
  <c r="AK106" i="72"/>
  <c r="O108" i="72"/>
  <c r="W108" i="72"/>
  <c r="AQ108" i="72"/>
  <c r="AW108" i="72"/>
  <c r="AD108" i="72"/>
  <c r="O177" i="72"/>
  <c r="AW177" i="72"/>
  <c r="W177" i="72"/>
  <c r="AK177" i="72"/>
  <c r="AQ177" i="72"/>
  <c r="P185" i="72"/>
  <c r="AL185" i="72"/>
  <c r="AE185" i="72"/>
  <c r="AR185" i="72"/>
  <c r="AX185" i="72"/>
  <c r="P187" i="72"/>
  <c r="AR187" i="72"/>
  <c r="X187" i="72"/>
  <c r="AX187" i="72"/>
  <c r="AE187" i="72"/>
  <c r="AL187" i="72"/>
  <c r="O220" i="72"/>
  <c r="AW220" i="72"/>
  <c r="W220" i="72"/>
  <c r="AD220" i="72"/>
  <c r="AK220" i="72"/>
  <c r="O226" i="72"/>
  <c r="AK226" i="72"/>
  <c r="AQ226" i="72"/>
  <c r="AD226" i="72"/>
  <c r="W226" i="72"/>
  <c r="O236" i="72"/>
  <c r="W236" i="72"/>
  <c r="AK236" i="72"/>
  <c r="AQ236" i="72"/>
  <c r="O62" i="72"/>
  <c r="AQ62" i="72"/>
  <c r="W62" i="72"/>
  <c r="AW62" i="72"/>
  <c r="AD62" i="72"/>
  <c r="AR180" i="72"/>
  <c r="AE180" i="72"/>
  <c r="AK182" i="72"/>
  <c r="AW182" i="72"/>
  <c r="W182" i="72"/>
  <c r="AE188" i="72"/>
  <c r="AR188" i="72"/>
  <c r="P190" i="72"/>
  <c r="AE190" i="72"/>
  <c r="AR190" i="72"/>
  <c r="AL190" i="72"/>
  <c r="P305" i="72"/>
  <c r="AR305" i="72"/>
  <c r="X305" i="72"/>
  <c r="AX305" i="72"/>
  <c r="AE305" i="72"/>
  <c r="O61" i="72"/>
  <c r="AQ61" i="72"/>
  <c r="W61" i="72"/>
  <c r="AW61" i="72"/>
  <c r="O65" i="72"/>
  <c r="AK65" i="72"/>
  <c r="AQ65" i="72"/>
  <c r="O69" i="72"/>
  <c r="AD69" i="72"/>
  <c r="AK69" i="72"/>
  <c r="P73" i="72"/>
  <c r="AE73" i="72"/>
  <c r="AL73" i="72"/>
  <c r="AD114" i="72"/>
  <c r="AQ114" i="72"/>
  <c r="P130" i="72"/>
  <c r="AE130" i="72"/>
  <c r="AR130" i="72"/>
  <c r="X130" i="72"/>
  <c r="AX130" i="72"/>
  <c r="P30" i="72"/>
  <c r="AR30" i="72"/>
  <c r="X30" i="72"/>
  <c r="AX30" i="72"/>
  <c r="P38" i="72"/>
  <c r="AE38" i="72"/>
  <c r="AL38" i="72"/>
  <c r="AE40" i="72"/>
  <c r="AX40" i="72"/>
  <c r="X40" i="72"/>
  <c r="O101" i="72"/>
  <c r="AQ101" i="72"/>
  <c r="AD101" i="72"/>
  <c r="AK101" i="72"/>
  <c r="O105" i="72"/>
  <c r="AK105" i="72"/>
  <c r="AD105" i="72"/>
  <c r="AW105" i="72"/>
  <c r="W105" i="72"/>
  <c r="AL31" i="72"/>
  <c r="X31" i="72"/>
  <c r="AE31" i="72"/>
  <c r="O37" i="72"/>
  <c r="AK37" i="72"/>
  <c r="O43" i="72"/>
  <c r="W43" i="72"/>
  <c r="AQ175" i="72"/>
  <c r="AD175" i="72"/>
  <c r="AK175" i="72"/>
  <c r="X222" i="72"/>
  <c r="AR222" i="72"/>
  <c r="AX222" i="72"/>
  <c r="AE238" i="72"/>
  <c r="AX238" i="72"/>
  <c r="X238" i="72"/>
  <c r="O240" i="72"/>
  <c r="AQ240" i="72"/>
  <c r="O246" i="72"/>
  <c r="W246" i="72"/>
  <c r="AR254" i="72"/>
  <c r="X254" i="72"/>
  <c r="AE254" i="72"/>
  <c r="O256" i="72"/>
  <c r="AQ256" i="72"/>
  <c r="O73" i="72"/>
  <c r="W73" i="72"/>
  <c r="AW73" i="72"/>
  <c r="AD73" i="72"/>
  <c r="O77" i="72"/>
  <c r="AQ77" i="72"/>
  <c r="W77" i="72"/>
  <c r="AW77" i="72"/>
  <c r="O81" i="72"/>
  <c r="AK81" i="72"/>
  <c r="AQ81" i="72"/>
  <c r="O85" i="72"/>
  <c r="AD85" i="72"/>
  <c r="AK85" i="72"/>
  <c r="P89" i="72"/>
  <c r="AE89" i="72"/>
  <c r="AL89" i="72"/>
  <c r="W130" i="72"/>
  <c r="AW130" i="72"/>
  <c r="AX10" i="72"/>
  <c r="X10" i="72"/>
  <c r="AL10" i="72"/>
  <c r="AL18" i="72"/>
  <c r="X18" i="72"/>
  <c r="O95" i="72"/>
  <c r="W95" i="72"/>
  <c r="AW95" i="72"/>
  <c r="O99" i="72"/>
  <c r="AQ99" i="72"/>
  <c r="O109" i="72"/>
  <c r="AD109" i="72"/>
  <c r="AQ109" i="72"/>
  <c r="W109" i="72"/>
  <c r="AW109" i="72"/>
  <c r="O31" i="72"/>
  <c r="AD31" i="72"/>
  <c r="AR39" i="72"/>
  <c r="X39" i="72"/>
  <c r="AL39" i="72"/>
  <c r="O117" i="72"/>
  <c r="AK117" i="72"/>
  <c r="P133" i="72"/>
  <c r="AE133" i="72"/>
  <c r="AX133" i="72"/>
  <c r="P135" i="72"/>
  <c r="AR135" i="72"/>
  <c r="X135" i="72"/>
  <c r="AX135" i="72"/>
  <c r="P137" i="72"/>
  <c r="AL137" i="72"/>
  <c r="AR137" i="72"/>
  <c r="P139" i="72"/>
  <c r="AE139" i="72"/>
  <c r="AL139" i="72"/>
  <c r="X143" i="72"/>
  <c r="AX143" i="72"/>
  <c r="O145" i="72"/>
  <c r="AW145" i="72"/>
  <c r="W145" i="72"/>
  <c r="O153" i="72"/>
  <c r="AK153" i="72"/>
  <c r="O161" i="72"/>
  <c r="W161" i="72"/>
  <c r="AW161" i="72"/>
  <c r="P169" i="72"/>
  <c r="AL169" i="72"/>
  <c r="P171" i="72"/>
  <c r="AL171" i="72"/>
  <c r="AR171" i="72"/>
  <c r="O218" i="72"/>
  <c r="AQ218" i="72"/>
  <c r="O228" i="72"/>
  <c r="AK228" i="72"/>
  <c r="P296" i="72"/>
  <c r="AE296" i="72"/>
  <c r="P300" i="72"/>
  <c r="AX300" i="72"/>
  <c r="X300" i="72"/>
  <c r="O287" i="72"/>
  <c r="W287" i="72"/>
  <c r="N114" i="72"/>
  <c r="AV114" i="72"/>
  <c r="U114" i="72"/>
  <c r="N266" i="72"/>
  <c r="AV266" i="72"/>
  <c r="U243" i="63"/>
  <c r="S243" i="63"/>
  <c r="U250" i="72"/>
  <c r="AC250" i="72"/>
  <c r="AJ250" i="72"/>
  <c r="V250" i="72"/>
  <c r="AP250" i="72"/>
  <c r="AB250" i="72"/>
  <c r="AV250" i="72"/>
  <c r="S197" i="63"/>
  <c r="U197" i="63"/>
  <c r="U163" i="63"/>
  <c r="S163" i="63"/>
  <c r="S136" i="63"/>
  <c r="U136" i="63"/>
  <c r="U140" i="63"/>
  <c r="S140" i="63"/>
  <c r="O49" i="72"/>
  <c r="AK49" i="72"/>
  <c r="AQ49" i="72"/>
  <c r="O53" i="72"/>
  <c r="AD53" i="72"/>
  <c r="AK53" i="72"/>
  <c r="P57" i="72"/>
  <c r="AE57" i="72"/>
  <c r="AL57" i="72"/>
  <c r="AR79" i="72"/>
  <c r="AE79" i="72"/>
  <c r="O89" i="72"/>
  <c r="W89" i="72"/>
  <c r="AW89" i="72"/>
  <c r="AD89" i="72"/>
  <c r="O93" i="72"/>
  <c r="AQ93" i="72"/>
  <c r="W93" i="72"/>
  <c r="AW93" i="72"/>
  <c r="P116" i="72"/>
  <c r="AL116" i="72"/>
  <c r="AR116" i="72"/>
  <c r="O118" i="72"/>
  <c r="AD118" i="72"/>
  <c r="AK118" i="72"/>
  <c r="O120" i="72"/>
  <c r="AD120" i="72"/>
  <c r="AK120" i="72"/>
  <c r="AK138" i="72"/>
  <c r="W138" i="72"/>
  <c r="AE142" i="72"/>
  <c r="AR142" i="72"/>
  <c r="X26" i="72"/>
  <c r="AX26" i="72"/>
  <c r="AL34" i="72"/>
  <c r="AX34" i="72"/>
  <c r="O103" i="72"/>
  <c r="AK103" i="72"/>
  <c r="O107" i="72"/>
  <c r="AD107" i="72"/>
  <c r="AE15" i="72"/>
  <c r="AX15" i="72"/>
  <c r="X15" i="72"/>
  <c r="AQ98" i="72"/>
  <c r="AW98" i="72"/>
  <c r="O110" i="72"/>
  <c r="AD110" i="72"/>
  <c r="AD113" i="72"/>
  <c r="AK113" i="72"/>
  <c r="AW113" i="72"/>
  <c r="W115" i="72"/>
  <c r="AQ115" i="72"/>
  <c r="AW115" i="72"/>
  <c r="P177" i="72"/>
  <c r="X177" i="72"/>
  <c r="AX177" i="72"/>
  <c r="AQ191" i="72"/>
  <c r="AD191" i="72"/>
  <c r="AK191" i="72"/>
  <c r="AW195" i="72"/>
  <c r="AD195" i="72"/>
  <c r="AK195" i="72"/>
  <c r="AW199" i="72"/>
  <c r="AD199" i="72"/>
  <c r="AQ199" i="72"/>
  <c r="AW203" i="72"/>
  <c r="AK203" i="72"/>
  <c r="AQ203" i="72"/>
  <c r="AL214" i="72"/>
  <c r="AR214" i="72"/>
  <c r="O216" i="72"/>
  <c r="AD216" i="72"/>
  <c r="AE230" i="72"/>
  <c r="AR230" i="72"/>
  <c r="O232" i="72"/>
  <c r="AD232" i="72"/>
  <c r="P64" i="72"/>
  <c r="AR64" i="72"/>
  <c r="X64" i="72"/>
  <c r="AX64" i="72"/>
  <c r="O66" i="72"/>
  <c r="AK66" i="72"/>
  <c r="AQ66" i="72"/>
  <c r="O68" i="72"/>
  <c r="AD68" i="72"/>
  <c r="AK68" i="72"/>
  <c r="O70" i="72"/>
  <c r="W70" i="72"/>
  <c r="AW70" i="72"/>
  <c r="AD70" i="72"/>
  <c r="O72" i="72"/>
  <c r="AQ72" i="72"/>
  <c r="W72" i="72"/>
  <c r="AW72" i="72"/>
  <c r="P209" i="72"/>
  <c r="X209" i="72"/>
  <c r="P192" i="72"/>
  <c r="AL192" i="72"/>
  <c r="P196" i="72"/>
  <c r="AL196" i="72"/>
  <c r="P202" i="72"/>
  <c r="AR202" i="72"/>
  <c r="P215" i="72"/>
  <c r="AR215" i="72"/>
  <c r="O217" i="72"/>
  <c r="AD217" i="72"/>
  <c r="AK217" i="72"/>
  <c r="O225" i="72"/>
  <c r="W225" i="72"/>
  <c r="AW225" i="72"/>
  <c r="AD225" i="72"/>
  <c r="O257" i="72"/>
  <c r="AD257" i="72"/>
  <c r="AK257" i="72"/>
  <c r="O261" i="72"/>
  <c r="W261" i="72"/>
  <c r="AW261" i="72"/>
  <c r="AD261" i="72"/>
  <c r="O265" i="72"/>
  <c r="AQ265" i="72"/>
  <c r="W265" i="72"/>
  <c r="AW265" i="72"/>
  <c r="O269" i="72"/>
  <c r="AK269" i="72"/>
  <c r="AQ269" i="72"/>
  <c r="P275" i="72"/>
  <c r="X275" i="72"/>
  <c r="AX275" i="72"/>
  <c r="AE275" i="72"/>
  <c r="O277" i="72"/>
  <c r="W277" i="72"/>
  <c r="AW277" i="72"/>
  <c r="AD277" i="72"/>
  <c r="O281" i="72"/>
  <c r="AQ281" i="72"/>
  <c r="W281" i="72"/>
  <c r="AW281" i="72"/>
  <c r="P285" i="72"/>
  <c r="AX285" i="72"/>
  <c r="S166" i="63"/>
  <c r="N265" i="72"/>
  <c r="AC265" i="72"/>
  <c r="AB265" i="72"/>
  <c r="N196" i="72"/>
  <c r="AJ196" i="72"/>
  <c r="AC255" i="72"/>
  <c r="AJ255" i="72"/>
  <c r="AB255" i="72"/>
  <c r="AP255" i="72"/>
  <c r="AV255" i="72"/>
  <c r="S157" i="63"/>
  <c r="U157" i="63"/>
  <c r="S144" i="63"/>
  <c r="U144" i="63"/>
  <c r="N285" i="72"/>
  <c r="AC285" i="72"/>
  <c r="AJ285" i="72"/>
  <c r="AP285" i="72"/>
  <c r="AB285" i="72"/>
  <c r="AV285" i="72"/>
  <c r="S83" i="63"/>
  <c r="U286" i="72"/>
  <c r="AC286" i="72"/>
  <c r="AB286" i="72"/>
  <c r="AJ286" i="72"/>
  <c r="AV286" i="72"/>
  <c r="AP286" i="72"/>
  <c r="S155" i="63"/>
  <c r="S39" i="63"/>
  <c r="U31" i="63"/>
  <c r="S31" i="63"/>
  <c r="U230" i="63"/>
  <c r="S230" i="63"/>
  <c r="N293" i="72"/>
  <c r="V293" i="72"/>
  <c r="AV293" i="72"/>
  <c r="AJ293" i="72"/>
  <c r="AP293" i="72"/>
  <c r="AJ191" i="72"/>
  <c r="AV191" i="72"/>
  <c r="N139" i="72"/>
  <c r="AV139" i="72"/>
  <c r="AP139" i="72"/>
  <c r="N43" i="72"/>
  <c r="V43" i="72"/>
  <c r="AB43" i="72"/>
  <c r="AC43" i="72"/>
  <c r="U43" i="72"/>
  <c r="AP43" i="72"/>
  <c r="AV43" i="72"/>
  <c r="AJ43" i="72"/>
  <c r="N20" i="72"/>
  <c r="J20" i="72"/>
  <c r="U20" i="72"/>
  <c r="AB20" i="72"/>
  <c r="AP20" i="72"/>
  <c r="AJ20" i="72"/>
  <c r="AV20" i="72"/>
  <c r="U26" i="63"/>
  <c r="S26" i="63"/>
  <c r="U44" i="72"/>
  <c r="AB44" i="72"/>
  <c r="AJ44" i="72"/>
  <c r="AP44" i="72"/>
  <c r="U48" i="63"/>
  <c r="S48" i="63"/>
  <c r="N41" i="72"/>
  <c r="AB41" i="72"/>
  <c r="V41" i="72"/>
  <c r="U41" i="72"/>
  <c r="AC41" i="72"/>
  <c r="AJ41" i="72"/>
  <c r="AV41" i="72"/>
  <c r="AP41" i="72"/>
  <c r="N62" i="72"/>
  <c r="AC62" i="72"/>
  <c r="AB62" i="72"/>
  <c r="AP62" i="72"/>
  <c r="AV62" i="72"/>
  <c r="AJ62" i="72"/>
  <c r="N89" i="72"/>
  <c r="AC89" i="72"/>
  <c r="AB71" i="72"/>
  <c r="AP71" i="72"/>
  <c r="V71" i="72"/>
  <c r="AJ71" i="72"/>
  <c r="U71" i="72"/>
  <c r="AV71" i="72"/>
  <c r="U87" i="63"/>
  <c r="S87" i="63"/>
  <c r="N22" i="72"/>
  <c r="U22" i="72"/>
  <c r="V22" i="72"/>
  <c r="AB22" i="72"/>
  <c r="AJ22" i="72"/>
  <c r="AV22" i="72"/>
  <c r="AC22" i="72"/>
  <c r="AP22" i="72"/>
  <c r="S68" i="63"/>
  <c r="U68" i="63"/>
  <c r="N70" i="72"/>
  <c r="AC70" i="72"/>
  <c r="AP70" i="72"/>
  <c r="AB70" i="72"/>
  <c r="AV70" i="72"/>
  <c r="AJ70" i="72"/>
  <c r="AB77" i="72"/>
  <c r="U77" i="72"/>
  <c r="AJ77" i="72"/>
  <c r="AP77" i="72"/>
  <c r="AV77" i="72"/>
  <c r="N91" i="72"/>
  <c r="AB91" i="72"/>
  <c r="AP91" i="72"/>
  <c r="N130" i="72"/>
  <c r="I130" i="72"/>
  <c r="U130" i="72"/>
  <c r="AJ130" i="72"/>
  <c r="AP130" i="72"/>
  <c r="AC130" i="72"/>
  <c r="V130" i="72"/>
  <c r="AV130" i="72"/>
  <c r="AB130" i="72"/>
  <c r="N161" i="72"/>
  <c r="V161" i="72"/>
  <c r="U161" i="72"/>
  <c r="AC161" i="72"/>
  <c r="AB161" i="72"/>
  <c r="AJ161" i="72"/>
  <c r="AP161" i="72"/>
  <c r="AV161" i="72"/>
  <c r="N99" i="72"/>
  <c r="J99" i="72"/>
  <c r="AC99" i="72"/>
  <c r="V99" i="72"/>
  <c r="AJ99" i="72"/>
  <c r="AB99" i="72"/>
  <c r="U99" i="72"/>
  <c r="AP99" i="72"/>
  <c r="AV99" i="72"/>
  <c r="N204" i="72"/>
  <c r="AC204" i="72"/>
  <c r="AV204" i="72"/>
  <c r="AJ204" i="72"/>
  <c r="AB204" i="72"/>
  <c r="AP204" i="72"/>
  <c r="AB148" i="72"/>
  <c r="AJ148" i="72"/>
  <c r="AP148" i="72"/>
  <c r="AV148" i="72"/>
  <c r="U187" i="72"/>
  <c r="AJ187" i="72"/>
  <c r="AV187" i="72"/>
  <c r="N159" i="72"/>
  <c r="U159" i="72"/>
  <c r="AC159" i="72"/>
  <c r="AJ159" i="72"/>
  <c r="V159" i="72"/>
  <c r="AB159" i="72"/>
  <c r="AP159" i="72"/>
  <c r="AV159" i="72"/>
  <c r="N188" i="72"/>
  <c r="U188" i="72"/>
  <c r="AC188" i="72"/>
  <c r="AB188" i="72"/>
  <c r="V188" i="72"/>
  <c r="AJ188" i="72"/>
  <c r="AP188" i="72"/>
  <c r="AV188" i="72"/>
  <c r="S160" i="63"/>
  <c r="U160" i="63"/>
  <c r="U182" i="63"/>
  <c r="S182" i="63"/>
  <c r="N230" i="72"/>
  <c r="H230" i="72"/>
  <c r="V230" i="72"/>
  <c r="AJ230" i="72"/>
  <c r="AV230" i="72"/>
  <c r="AP230" i="72"/>
  <c r="U239" i="63"/>
  <c r="S239" i="63"/>
  <c r="U267" i="63"/>
  <c r="S267" i="63"/>
  <c r="N169" i="72"/>
  <c r="V169" i="72"/>
  <c r="U169" i="72"/>
  <c r="AB169" i="72"/>
  <c r="AJ169" i="72"/>
  <c r="AP169" i="72"/>
  <c r="AC169" i="72"/>
  <c r="AV169" i="72"/>
  <c r="N184" i="72"/>
  <c r="AJ184" i="72"/>
  <c r="S210" i="63"/>
  <c r="U210" i="63"/>
  <c r="N302" i="72"/>
  <c r="U302" i="72"/>
  <c r="AB302" i="72"/>
  <c r="AC302" i="72"/>
  <c r="AP302" i="72"/>
  <c r="AJ302" i="72"/>
  <c r="V302" i="72"/>
  <c r="AV302" i="72"/>
  <c r="S177" i="63"/>
  <c r="U177" i="63"/>
  <c r="N218" i="72"/>
  <c r="U218" i="72"/>
  <c r="AC218" i="72"/>
  <c r="V218" i="72"/>
  <c r="AP218" i="72"/>
  <c r="AV218" i="72"/>
  <c r="AB218" i="72"/>
  <c r="AJ218" i="72"/>
  <c r="N242" i="72"/>
  <c r="AC242" i="72"/>
  <c r="AJ242" i="72"/>
  <c r="AB242" i="72"/>
  <c r="AP242" i="72"/>
  <c r="V242" i="72"/>
  <c r="AV242" i="72"/>
  <c r="V247" i="72"/>
  <c r="AP247" i="72"/>
  <c r="N278" i="72"/>
  <c r="H278" i="72"/>
  <c r="V278" i="72"/>
  <c r="AC278" i="72"/>
  <c r="AJ278" i="72"/>
  <c r="AV278" i="72"/>
  <c r="AB278" i="72"/>
  <c r="AP278" i="72"/>
  <c r="N186" i="72"/>
  <c r="V186" i="72"/>
  <c r="AC186" i="72"/>
  <c r="U186" i="72"/>
  <c r="AJ186" i="72"/>
  <c r="AB186" i="72"/>
  <c r="AP186" i="72"/>
  <c r="AV186" i="72"/>
  <c r="S246" i="63"/>
  <c r="U246" i="63"/>
  <c r="N300" i="72"/>
  <c r="V300" i="72"/>
  <c r="U300" i="72"/>
  <c r="AJ300" i="72"/>
  <c r="AB300" i="72"/>
  <c r="AC300" i="72"/>
  <c r="AV300" i="72"/>
  <c r="AP300" i="72"/>
  <c r="S283" i="63"/>
  <c r="U283" i="63"/>
  <c r="U289" i="72"/>
  <c r="AC289" i="72"/>
  <c r="AB289" i="72"/>
  <c r="AV289" i="72"/>
  <c r="AP289" i="72"/>
  <c r="U117" i="63"/>
  <c r="S117" i="63"/>
  <c r="S244" i="63"/>
  <c r="AJ127" i="72"/>
  <c r="AV127" i="72"/>
  <c r="N262" i="72"/>
  <c r="AV262" i="72"/>
  <c r="N194" i="72"/>
  <c r="V194" i="72"/>
  <c r="U194" i="72"/>
  <c r="AC194" i="72"/>
  <c r="AP194" i="72"/>
  <c r="AB194" i="72"/>
  <c r="AJ194" i="72"/>
  <c r="AV194" i="72"/>
  <c r="N147" i="72"/>
  <c r="U147" i="72"/>
  <c r="AB147" i="72"/>
  <c r="AC147" i="72"/>
  <c r="AJ147" i="72"/>
  <c r="AP147" i="72"/>
  <c r="V147" i="72"/>
  <c r="AV147" i="72"/>
  <c r="S85" i="63"/>
  <c r="S137" i="63"/>
  <c r="U137" i="63"/>
  <c r="S270" i="63"/>
  <c r="U270" i="63"/>
  <c r="AC178" i="72"/>
  <c r="AJ178" i="72"/>
  <c r="AB178" i="72"/>
  <c r="AP178" i="72"/>
  <c r="AV178" i="72"/>
  <c r="U264" i="63"/>
  <c r="S264" i="63"/>
  <c r="N180" i="72"/>
  <c r="AC180" i="72"/>
  <c r="AJ180" i="72"/>
  <c r="AV180" i="72"/>
  <c r="AB180" i="72"/>
  <c r="AP180" i="72"/>
  <c r="U295" i="63"/>
  <c r="U211" i="63"/>
  <c r="U67" i="63"/>
  <c r="U220" i="63"/>
  <c r="U149" i="63"/>
  <c r="N202" i="72"/>
  <c r="AC202" i="72"/>
  <c r="AJ202" i="72"/>
  <c r="AP202" i="72"/>
  <c r="AB202" i="72"/>
  <c r="AV202" i="72"/>
  <c r="N124" i="72"/>
  <c r="U124" i="72"/>
  <c r="AC124" i="72"/>
  <c r="AJ124" i="72"/>
  <c r="AP124" i="72"/>
  <c r="AB124" i="72"/>
  <c r="AV124" i="72"/>
  <c r="U280" i="72"/>
  <c r="AC280" i="72"/>
  <c r="AB280" i="72"/>
  <c r="AJ280" i="72"/>
  <c r="AP280" i="72"/>
  <c r="N211" i="72"/>
  <c r="V211" i="72"/>
  <c r="U211" i="72"/>
  <c r="AC211" i="72"/>
  <c r="AJ211" i="72"/>
  <c r="AB211" i="72"/>
  <c r="V176" i="72"/>
  <c r="AB176" i="72"/>
  <c r="AJ176" i="72"/>
  <c r="AP176" i="72"/>
  <c r="U129" i="63"/>
  <c r="N116" i="72"/>
  <c r="U116" i="72"/>
  <c r="N145" i="72"/>
  <c r="V145" i="72"/>
  <c r="U145" i="72"/>
  <c r="AC145" i="72"/>
  <c r="AB145" i="72"/>
  <c r="AJ145" i="72"/>
  <c r="AP145" i="72"/>
  <c r="AV145" i="72"/>
  <c r="N111" i="72"/>
  <c r="AV111" i="72"/>
  <c r="AC53" i="72"/>
  <c r="AJ53" i="72"/>
  <c r="AP53" i="72"/>
  <c r="AV53" i="72"/>
  <c r="N279" i="72"/>
  <c r="AJ279" i="72"/>
  <c r="N263" i="72"/>
  <c r="AP263" i="72"/>
  <c r="N274" i="72"/>
  <c r="AJ274" i="72"/>
  <c r="AC274" i="72"/>
  <c r="AB274" i="72"/>
  <c r="U274" i="72"/>
  <c r="AP274" i="72"/>
  <c r="N102" i="72"/>
  <c r="U102" i="72"/>
  <c r="AB102" i="72"/>
  <c r="AP102" i="72"/>
  <c r="AC102" i="72"/>
  <c r="AJ102" i="72"/>
  <c r="V67" i="72"/>
  <c r="U67" i="72"/>
  <c r="AC67" i="72"/>
  <c r="AJ67" i="72"/>
  <c r="AV67" i="72"/>
  <c r="AP67" i="72"/>
  <c r="N72" i="72"/>
  <c r="AB72" i="72"/>
  <c r="AC72" i="72"/>
  <c r="AJ72" i="72"/>
  <c r="AP72" i="72"/>
  <c r="AV72" i="72"/>
  <c r="N295" i="72"/>
  <c r="V295" i="72"/>
  <c r="U295" i="72"/>
  <c r="AB295" i="72"/>
  <c r="AJ295" i="72"/>
  <c r="AP295" i="72"/>
  <c r="AC295" i="72"/>
  <c r="AV295" i="72"/>
  <c r="U205" i="72"/>
  <c r="AC205" i="72"/>
  <c r="V205" i="72"/>
  <c r="AB205" i="72"/>
  <c r="U81" i="63"/>
  <c r="U51" i="63"/>
  <c r="U257" i="63"/>
  <c r="V35" i="72"/>
  <c r="AC35" i="72"/>
  <c r="AP35" i="72"/>
  <c r="AJ35" i="72"/>
  <c r="AV35" i="72"/>
  <c r="N16" i="72"/>
  <c r="I16" i="72"/>
  <c r="AC16" i="72"/>
  <c r="N34" i="72"/>
  <c r="U34" i="72"/>
  <c r="V34" i="72"/>
  <c r="AC34" i="72"/>
  <c r="AJ34" i="72"/>
  <c r="AP34" i="72"/>
  <c r="AB34" i="72"/>
  <c r="AV34" i="72"/>
  <c r="N60" i="72"/>
  <c r="AC60" i="72"/>
  <c r="AB60" i="72"/>
  <c r="AJ60" i="72"/>
  <c r="AP60" i="72"/>
  <c r="AV60" i="72"/>
  <c r="V38" i="72"/>
  <c r="AC38" i="72"/>
  <c r="AB38" i="72"/>
  <c r="AP38" i="72"/>
  <c r="AV38" i="72"/>
  <c r="AJ38" i="72"/>
  <c r="AC63" i="72"/>
  <c r="AJ63" i="72"/>
  <c r="AP63" i="72"/>
  <c r="U63" i="72"/>
  <c r="AB63" i="72"/>
  <c r="AV63" i="72"/>
  <c r="N50" i="72"/>
  <c r="J50" i="72"/>
  <c r="V50" i="72"/>
  <c r="AC50" i="72"/>
  <c r="AV50" i="72"/>
  <c r="AJ81" i="72"/>
  <c r="AC81" i="72"/>
  <c r="U81" i="72"/>
  <c r="AB81" i="72"/>
  <c r="AP81" i="72"/>
  <c r="AV81" i="72"/>
  <c r="N106" i="72"/>
  <c r="AC106" i="72"/>
  <c r="V106" i="72"/>
  <c r="AJ106" i="72"/>
  <c r="AB106" i="72"/>
  <c r="U106" i="72"/>
  <c r="AP106" i="72"/>
  <c r="N125" i="72"/>
  <c r="H125" i="72"/>
  <c r="U125" i="72"/>
  <c r="AV125" i="72"/>
  <c r="AP125" i="72"/>
  <c r="N213" i="72"/>
  <c r="AJ213" i="72"/>
  <c r="AP213" i="72"/>
  <c r="N170" i="72"/>
  <c r="V170" i="72"/>
  <c r="AB170" i="72"/>
  <c r="AC170" i="72"/>
  <c r="AJ170" i="72"/>
  <c r="AV170" i="72"/>
  <c r="AP170" i="72"/>
  <c r="N198" i="72"/>
  <c r="AJ198" i="72"/>
  <c r="AC198" i="72"/>
  <c r="AP198" i="72"/>
  <c r="AB198" i="72"/>
  <c r="AV198" i="72"/>
  <c r="V183" i="72"/>
  <c r="U183" i="72"/>
  <c r="AC183" i="72"/>
  <c r="AB183" i="72"/>
  <c r="AJ183" i="72"/>
  <c r="N234" i="72"/>
  <c r="U234" i="72"/>
  <c r="AC234" i="72"/>
  <c r="AJ234" i="72"/>
  <c r="AB234" i="72"/>
  <c r="AV234" i="72"/>
  <c r="AP234" i="72"/>
  <c r="N171" i="72"/>
  <c r="Q171" i="72"/>
  <c r="AB171" i="72"/>
  <c r="AJ171" i="72"/>
  <c r="V171" i="72"/>
  <c r="U171" i="72"/>
  <c r="AC171" i="72"/>
  <c r="AP171" i="72"/>
  <c r="N235" i="72"/>
  <c r="AC235" i="72"/>
  <c r="AP235" i="72"/>
  <c r="AB235" i="72"/>
  <c r="U189" i="72"/>
  <c r="AP189" i="72"/>
  <c r="N305" i="72"/>
  <c r="V305" i="72"/>
  <c r="AJ305" i="72"/>
  <c r="AB305" i="72"/>
  <c r="AC305" i="72"/>
  <c r="AV305" i="72"/>
  <c r="AP305" i="72"/>
  <c r="N288" i="72"/>
  <c r="U288" i="72"/>
  <c r="AC288" i="72"/>
  <c r="AJ288" i="72"/>
  <c r="AB288" i="72"/>
  <c r="AP288" i="72"/>
  <c r="AV288" i="72"/>
  <c r="N61" i="72"/>
  <c r="V61" i="72"/>
  <c r="U61" i="72"/>
  <c r="AC61" i="72"/>
  <c r="AJ61" i="72"/>
  <c r="AP61" i="72"/>
  <c r="AB61" i="72"/>
  <c r="AC296" i="72"/>
  <c r="AV296" i="72"/>
  <c r="AP296" i="72"/>
  <c r="V224" i="72"/>
  <c r="AC224" i="72"/>
  <c r="AB224" i="72"/>
  <c r="AJ224" i="72"/>
  <c r="AP224" i="72"/>
  <c r="N261" i="72"/>
  <c r="AV261" i="72"/>
  <c r="U69" i="72"/>
  <c r="AB69" i="72"/>
  <c r="AJ69" i="72"/>
  <c r="AP69" i="72"/>
  <c r="AV69" i="72"/>
  <c r="N31" i="72"/>
  <c r="U31" i="72"/>
  <c r="AC31" i="72"/>
  <c r="AJ31" i="72"/>
  <c r="AB31" i="72"/>
  <c r="AV31" i="72"/>
  <c r="AP31" i="72"/>
  <c r="V217" i="72"/>
  <c r="AP217" i="72"/>
  <c r="AC271" i="72"/>
  <c r="AB271" i="72"/>
  <c r="AJ271" i="72"/>
  <c r="AC203" i="72"/>
  <c r="AJ203" i="72"/>
  <c r="AB203" i="72"/>
  <c r="AP203" i="72"/>
  <c r="AV203" i="72"/>
  <c r="N303" i="72"/>
  <c r="H303" i="72"/>
  <c r="U303" i="72"/>
  <c r="V303" i="72"/>
  <c r="AB303" i="72"/>
  <c r="AC303" i="72"/>
  <c r="AV303" i="72"/>
  <c r="AP303" i="72"/>
  <c r="AJ303" i="72"/>
  <c r="U209" i="63"/>
  <c r="AC199" i="72"/>
  <c r="U199" i="72"/>
  <c r="AB199" i="72"/>
  <c r="AJ199" i="72"/>
  <c r="AV199" i="72"/>
  <c r="AP199" i="72"/>
  <c r="N185" i="72"/>
  <c r="AP185" i="72"/>
  <c r="U173" i="63"/>
  <c r="N173" i="72"/>
  <c r="J173" i="72"/>
  <c r="V173" i="72"/>
  <c r="U173" i="72"/>
  <c r="AB173" i="72"/>
  <c r="AC173" i="72"/>
  <c r="AP173" i="72"/>
  <c r="AV173" i="72"/>
  <c r="AJ173" i="72"/>
  <c r="AB167" i="72"/>
  <c r="AJ167" i="72"/>
  <c r="V167" i="72"/>
  <c r="AC167" i="72"/>
  <c r="AP167" i="72"/>
  <c r="AJ146" i="72"/>
  <c r="AV146" i="72"/>
  <c r="AB146" i="72"/>
  <c r="AP146" i="72"/>
  <c r="N141" i="72"/>
  <c r="AC141" i="72"/>
  <c r="AP141" i="72"/>
  <c r="AB141" i="72"/>
  <c r="AV141" i="72"/>
  <c r="N128" i="72"/>
  <c r="I128" i="72"/>
  <c r="V128" i="72"/>
  <c r="AC128" i="72"/>
  <c r="U128" i="72"/>
  <c r="AB128" i="72"/>
  <c r="AJ128" i="72"/>
  <c r="AP128" i="72"/>
  <c r="AV128" i="72"/>
  <c r="N118" i="72"/>
  <c r="Q118" i="72"/>
  <c r="U118" i="72"/>
  <c r="AV118" i="72"/>
  <c r="V115" i="72"/>
  <c r="AB115" i="72"/>
  <c r="U115" i="72"/>
  <c r="AJ115" i="72"/>
  <c r="AP115" i="72"/>
  <c r="N82" i="72"/>
  <c r="H82" i="72"/>
  <c r="AC82" i="72"/>
  <c r="AB82" i="72"/>
  <c r="U82" i="72"/>
  <c r="AP82" i="72"/>
  <c r="AJ82" i="72"/>
  <c r="AV82" i="72"/>
  <c r="N52" i="72"/>
  <c r="U52" i="72"/>
  <c r="AC52" i="72"/>
  <c r="AB52" i="72"/>
  <c r="AJ52" i="72"/>
  <c r="AP52" i="72"/>
  <c r="AV52" i="72"/>
  <c r="V52" i="72"/>
  <c r="R9" i="67"/>
  <c r="G8" i="72"/>
  <c r="AV219" i="72"/>
  <c r="AV171" i="72"/>
  <c r="N209" i="72"/>
  <c r="AP209" i="72"/>
  <c r="AV209" i="72"/>
  <c r="N268" i="72"/>
  <c r="AP268" i="72"/>
  <c r="AV268" i="72"/>
  <c r="N192" i="72"/>
  <c r="V192" i="72"/>
  <c r="AC192" i="72"/>
  <c r="AJ192" i="72"/>
  <c r="U192" i="72"/>
  <c r="AB192" i="72"/>
  <c r="AV192" i="72"/>
  <c r="AP192" i="72"/>
  <c r="N14" i="72"/>
  <c r="I14" i="72"/>
  <c r="AC14" i="72"/>
  <c r="AJ14" i="72"/>
  <c r="U59" i="72"/>
  <c r="AC59" i="72"/>
  <c r="AJ59" i="72"/>
  <c r="AP59" i="72"/>
  <c r="AB59" i="72"/>
  <c r="AV59" i="72"/>
  <c r="N257" i="72"/>
  <c r="J257" i="72"/>
  <c r="V257" i="72"/>
  <c r="AC257" i="72"/>
  <c r="AB257" i="72"/>
  <c r="AJ257" i="72"/>
  <c r="AP257" i="72"/>
  <c r="AV257" i="72"/>
  <c r="N304" i="72"/>
  <c r="AB304" i="72"/>
  <c r="AJ304" i="72"/>
  <c r="AC304" i="72"/>
  <c r="AP304" i="72"/>
  <c r="U298" i="72"/>
  <c r="AB298" i="72"/>
  <c r="V298" i="72"/>
  <c r="AJ298" i="72"/>
  <c r="AP298" i="72"/>
  <c r="AC298" i="72"/>
  <c r="N281" i="72"/>
  <c r="I281" i="72"/>
  <c r="V281" i="72"/>
  <c r="AV281" i="72"/>
  <c r="AP281" i="72"/>
  <c r="V245" i="72"/>
  <c r="AJ245" i="72"/>
  <c r="AV245" i="72"/>
  <c r="N229" i="72"/>
  <c r="AJ229" i="72"/>
  <c r="V226" i="72"/>
  <c r="AC226" i="72"/>
  <c r="U226" i="72"/>
  <c r="AB226" i="72"/>
  <c r="AJ226" i="72"/>
  <c r="AP226" i="72"/>
  <c r="AV226" i="72"/>
  <c r="N222" i="72"/>
  <c r="H222" i="72"/>
  <c r="AC222" i="72"/>
  <c r="AJ222" i="72"/>
  <c r="AB222" i="72"/>
  <c r="AP222" i="72"/>
  <c r="AV222" i="72"/>
  <c r="AC179" i="72"/>
  <c r="U179" i="72"/>
  <c r="AJ179" i="72"/>
  <c r="AB179" i="72"/>
  <c r="N175" i="72"/>
  <c r="J175" i="72"/>
  <c r="V175" i="72"/>
  <c r="AB175" i="72"/>
  <c r="AJ175" i="72"/>
  <c r="U175" i="72"/>
  <c r="AC175" i="72"/>
  <c r="AV175" i="72"/>
  <c r="AP175" i="72"/>
  <c r="N165" i="72"/>
  <c r="V165" i="72"/>
  <c r="AB165" i="72"/>
  <c r="U165" i="72"/>
  <c r="AJ165" i="72"/>
  <c r="AC165" i="72"/>
  <c r="AP165" i="72"/>
  <c r="AV165" i="72"/>
  <c r="U158" i="72"/>
  <c r="AC158" i="72"/>
  <c r="AJ158" i="72"/>
  <c r="AP158" i="72"/>
  <c r="AB158" i="72"/>
  <c r="AV158" i="72"/>
  <c r="N156" i="72"/>
  <c r="J156" i="72"/>
  <c r="AC156" i="72"/>
  <c r="AJ156" i="72"/>
  <c r="AB156" i="72"/>
  <c r="AV156" i="72"/>
  <c r="V156" i="72"/>
  <c r="AP156" i="72"/>
  <c r="N154" i="72"/>
  <c r="V154" i="72"/>
  <c r="AC154" i="72"/>
  <c r="AP154" i="72"/>
  <c r="AV154" i="72"/>
  <c r="AB154" i="72"/>
  <c r="AJ154" i="72"/>
  <c r="N152" i="72"/>
  <c r="AJ152" i="72"/>
  <c r="U138" i="72"/>
  <c r="AB138" i="72"/>
  <c r="AP138" i="72"/>
  <c r="AJ138" i="72"/>
  <c r="U113" i="72"/>
  <c r="AB113" i="72"/>
  <c r="AC113" i="72"/>
  <c r="AJ113" i="72"/>
  <c r="AP113" i="72"/>
  <c r="AV113" i="72"/>
  <c r="N109" i="72"/>
  <c r="Q109" i="72"/>
  <c r="V109" i="72"/>
  <c r="AB109" i="72"/>
  <c r="U109" i="72"/>
  <c r="AJ109" i="72"/>
  <c r="AV109" i="72"/>
  <c r="AC109" i="72"/>
  <c r="AP109" i="72"/>
  <c r="N104" i="72"/>
  <c r="AC104" i="72"/>
  <c r="AB104" i="72"/>
  <c r="V104" i="72"/>
  <c r="AJ104" i="72"/>
  <c r="U104" i="72"/>
  <c r="AP104" i="72"/>
  <c r="AV104" i="72"/>
  <c r="N80" i="72"/>
  <c r="Q80" i="72"/>
  <c r="AB80" i="72"/>
  <c r="AJ80" i="72"/>
  <c r="AP80" i="72"/>
  <c r="AV80" i="72"/>
  <c r="U73" i="72"/>
  <c r="AB73" i="72"/>
  <c r="AJ73" i="72"/>
  <c r="AP73" i="72"/>
  <c r="AV73" i="72"/>
  <c r="AC49" i="72"/>
  <c r="AB49" i="72"/>
  <c r="AJ49" i="72"/>
  <c r="V49" i="72"/>
  <c r="AP49" i="72"/>
  <c r="AV49" i="72"/>
  <c r="AV211" i="72"/>
  <c r="AV167" i="72"/>
  <c r="AV106" i="72"/>
  <c r="AV61" i="72"/>
  <c r="N284" i="72"/>
  <c r="AJ284" i="72"/>
  <c r="N215" i="72"/>
  <c r="H215" i="72"/>
  <c r="AV215" i="72"/>
  <c r="N157" i="72"/>
  <c r="Q157" i="72"/>
  <c r="V157" i="72"/>
  <c r="AC157" i="72"/>
  <c r="AJ157" i="72"/>
  <c r="U157" i="72"/>
  <c r="AB157" i="72"/>
  <c r="AP157" i="72"/>
  <c r="U134" i="72"/>
  <c r="AJ134" i="72"/>
  <c r="AB134" i="72"/>
  <c r="AP134" i="72"/>
  <c r="AV134" i="72"/>
  <c r="N58" i="72"/>
  <c r="AC58" i="72"/>
  <c r="AB58" i="72"/>
  <c r="AJ58" i="72"/>
  <c r="AV58" i="72"/>
  <c r="AP58" i="72"/>
  <c r="V251" i="72"/>
  <c r="AC251" i="72"/>
  <c r="U251" i="72"/>
  <c r="AB251" i="72"/>
  <c r="AV251" i="72"/>
  <c r="AP251" i="72"/>
  <c r="N166" i="72"/>
  <c r="U166" i="72"/>
  <c r="AB166" i="72"/>
  <c r="AC166" i="72"/>
  <c r="AJ166" i="72"/>
  <c r="AV166" i="72"/>
  <c r="AP166" i="72"/>
  <c r="N206" i="72"/>
  <c r="AC206" i="72"/>
  <c r="AJ206" i="72"/>
  <c r="AB206" i="72"/>
  <c r="AP206" i="72"/>
  <c r="AC197" i="72"/>
  <c r="AB197" i="72"/>
  <c r="N108" i="72"/>
  <c r="H108" i="72"/>
  <c r="AC108" i="72"/>
  <c r="AB108" i="72"/>
  <c r="V108" i="72"/>
  <c r="AJ108" i="72"/>
  <c r="U108" i="72"/>
  <c r="AP108" i="72"/>
  <c r="AV108" i="72"/>
  <c r="AJ142" i="72"/>
  <c r="AB142" i="72"/>
  <c r="AP142" i="72"/>
  <c r="AV142" i="72"/>
  <c r="N212" i="72"/>
  <c r="J212" i="72"/>
  <c r="AP212" i="72"/>
  <c r="N132" i="72"/>
  <c r="Q132" i="72"/>
  <c r="V132" i="72"/>
  <c r="U132" i="72"/>
  <c r="AC132" i="72"/>
  <c r="AB132" i="72"/>
  <c r="AP132" i="72"/>
  <c r="AJ132" i="72"/>
  <c r="V119" i="72"/>
  <c r="AJ119" i="72"/>
  <c r="AP119" i="72"/>
  <c r="AV119" i="72"/>
  <c r="AB119" i="72"/>
  <c r="N26" i="72"/>
  <c r="I26" i="72"/>
  <c r="U26" i="72"/>
  <c r="AP26" i="72"/>
  <c r="AV26" i="72"/>
  <c r="N48" i="72"/>
  <c r="V48" i="72"/>
  <c r="AC48" i="72"/>
  <c r="AJ48" i="72"/>
  <c r="N39" i="72"/>
  <c r="V39" i="72"/>
  <c r="AC39" i="72"/>
  <c r="AJ39" i="72"/>
  <c r="AP39" i="72"/>
  <c r="AV39" i="72"/>
  <c r="N36" i="72"/>
  <c r="Q36" i="72"/>
  <c r="U36" i="72"/>
  <c r="V36" i="72"/>
  <c r="AB36" i="72"/>
  <c r="AJ36" i="72"/>
  <c r="AC36" i="72"/>
  <c r="AV36" i="72"/>
  <c r="AP36" i="72"/>
  <c r="N54" i="72"/>
  <c r="I54" i="72"/>
  <c r="V54" i="72"/>
  <c r="AC54" i="72"/>
  <c r="U54" i="72"/>
  <c r="AB54" i="72"/>
  <c r="AJ54" i="72"/>
  <c r="AP54" i="72"/>
  <c r="AV54" i="72"/>
  <c r="U45" i="72"/>
  <c r="AC45" i="72"/>
  <c r="AP45" i="72"/>
  <c r="V45" i="72"/>
  <c r="AJ45" i="72"/>
  <c r="AV45" i="72"/>
  <c r="N95" i="72"/>
  <c r="V95" i="72"/>
  <c r="AC95" i="72"/>
  <c r="U95" i="72"/>
  <c r="AB95" i="72"/>
  <c r="AJ95" i="72"/>
  <c r="AP95" i="72"/>
  <c r="AV95" i="72"/>
  <c r="N120" i="72"/>
  <c r="Q120" i="72"/>
  <c r="AJ120" i="72"/>
  <c r="U120" i="72"/>
  <c r="N24" i="72"/>
  <c r="U24" i="72"/>
  <c r="V24" i="72"/>
  <c r="AC24" i="72"/>
  <c r="AB24" i="72"/>
  <c r="AJ24" i="72"/>
  <c r="AP24" i="72"/>
  <c r="AV24" i="72"/>
  <c r="N33" i="72"/>
  <c r="V33" i="72"/>
  <c r="U33" i="72"/>
  <c r="AC33" i="72"/>
  <c r="AB33" i="72"/>
  <c r="AJ33" i="72"/>
  <c r="AV33" i="72"/>
  <c r="AP33" i="72"/>
  <c r="N83" i="72"/>
  <c r="V83" i="72"/>
  <c r="U83" i="72"/>
  <c r="AC83" i="72"/>
  <c r="AP83" i="72"/>
  <c r="AJ83" i="72"/>
  <c r="AB83" i="72"/>
  <c r="N93" i="72"/>
  <c r="H93" i="72"/>
  <c r="AC93" i="72"/>
  <c r="AP93" i="72"/>
  <c r="V93" i="72"/>
  <c r="AJ93" i="72"/>
  <c r="AB93" i="72"/>
  <c r="U93" i="72"/>
  <c r="N68" i="72"/>
  <c r="AB68" i="72"/>
  <c r="AJ68" i="72"/>
  <c r="V79" i="72"/>
  <c r="U79" i="72"/>
  <c r="AB79" i="72"/>
  <c r="AP79" i="72"/>
  <c r="AJ79" i="72"/>
  <c r="N155" i="72"/>
  <c r="V155" i="72"/>
  <c r="U155" i="72"/>
  <c r="AC155" i="72"/>
  <c r="AJ155" i="72"/>
  <c r="AB155" i="72"/>
  <c r="AP155" i="72"/>
  <c r="AV155" i="72"/>
  <c r="N190" i="72"/>
  <c r="V190" i="72"/>
  <c r="U190" i="72"/>
  <c r="AC190" i="72"/>
  <c r="AJ190" i="72"/>
  <c r="AB190" i="72"/>
  <c r="AP190" i="72"/>
  <c r="AV190" i="72"/>
  <c r="N256" i="72"/>
  <c r="H256" i="72"/>
  <c r="AP256" i="72"/>
  <c r="N105" i="72"/>
  <c r="V105" i="72"/>
  <c r="AB105" i="72"/>
  <c r="U105" i="72"/>
  <c r="AJ105" i="72"/>
  <c r="AP105" i="72"/>
  <c r="AV105" i="72"/>
  <c r="AC105" i="72"/>
  <c r="AJ153" i="72"/>
  <c r="V153" i="72"/>
  <c r="AC160" i="72"/>
  <c r="AV160" i="72"/>
  <c r="AB160" i="72"/>
  <c r="AP160" i="72"/>
  <c r="N214" i="72"/>
  <c r="Q214" i="72"/>
  <c r="AC214" i="72"/>
  <c r="AJ214" i="72"/>
  <c r="V214" i="72"/>
  <c r="AB214" i="72"/>
  <c r="U214" i="72"/>
  <c r="AP214" i="72"/>
  <c r="AV214" i="72"/>
  <c r="N239" i="72"/>
  <c r="J239" i="72"/>
  <c r="V239" i="72"/>
  <c r="U239" i="72"/>
  <c r="AC239" i="72"/>
  <c r="AJ239" i="72"/>
  <c r="AB239" i="72"/>
  <c r="AV239" i="72"/>
  <c r="AP239" i="72"/>
  <c r="N210" i="72"/>
  <c r="J210" i="72"/>
  <c r="AV210" i="72"/>
  <c r="AJ210" i="72"/>
  <c r="N177" i="72"/>
  <c r="J177" i="72"/>
  <c r="U177" i="72"/>
  <c r="AC177" i="72"/>
  <c r="AJ177" i="72"/>
  <c r="AB177" i="72"/>
  <c r="AP177" i="72"/>
  <c r="V177" i="72"/>
  <c r="AV177" i="72"/>
  <c r="N237" i="72"/>
  <c r="I237" i="72"/>
  <c r="AC237" i="72"/>
  <c r="AV237" i="72"/>
  <c r="AB237" i="72"/>
  <c r="V162" i="72"/>
  <c r="AJ162" i="72"/>
  <c r="AC162" i="72"/>
  <c r="AB162" i="72"/>
  <c r="V241" i="72"/>
  <c r="AV241" i="72"/>
  <c r="AJ241" i="72"/>
  <c r="N249" i="72"/>
  <c r="U249" i="72"/>
  <c r="AC249" i="72"/>
  <c r="AJ249" i="72"/>
  <c r="AB249" i="72"/>
  <c r="N297" i="72"/>
  <c r="AC297" i="72"/>
  <c r="U310" i="72"/>
  <c r="AB310" i="72"/>
  <c r="AJ310" i="72"/>
  <c r="V310" i="72"/>
  <c r="AV310" i="72"/>
  <c r="AC310" i="72"/>
  <c r="AP310" i="72"/>
  <c r="N282" i="72"/>
  <c r="J282" i="72"/>
  <c r="AC282" i="72"/>
  <c r="AJ282" i="72"/>
  <c r="U282" i="72"/>
  <c r="AP282" i="72"/>
  <c r="AB282" i="72"/>
  <c r="AV282" i="72"/>
  <c r="N292" i="72"/>
  <c r="V292" i="72"/>
  <c r="U208" i="72"/>
  <c r="AC208" i="72"/>
  <c r="AJ208" i="72"/>
  <c r="AB208" i="72"/>
  <c r="AP208" i="72"/>
  <c r="AV208" i="72"/>
  <c r="AC17" i="72"/>
  <c r="AV17" i="72"/>
  <c r="AB15" i="72"/>
  <c r="AJ15" i="72"/>
  <c r="AV15" i="72"/>
  <c r="AP15" i="72"/>
  <c r="N291" i="72"/>
  <c r="Q291" i="72"/>
  <c r="V291" i="72"/>
  <c r="AJ291" i="72"/>
  <c r="AB291" i="72"/>
  <c r="AC291" i="72"/>
  <c r="AP291" i="72"/>
  <c r="N309" i="72"/>
  <c r="V309" i="72"/>
  <c r="AJ309" i="72"/>
  <c r="AP309" i="72"/>
  <c r="N277" i="72"/>
  <c r="I277" i="72"/>
  <c r="AP277" i="72"/>
  <c r="AV277" i="72"/>
  <c r="N264" i="72"/>
  <c r="H264" i="72"/>
  <c r="V264" i="72"/>
  <c r="U264" i="72"/>
  <c r="AC264" i="72"/>
  <c r="AB264" i="72"/>
  <c r="AJ264" i="72"/>
  <c r="AP264" i="72"/>
  <c r="N233" i="72"/>
  <c r="I233" i="72"/>
  <c r="V233" i="72"/>
  <c r="U233" i="72"/>
  <c r="AC233" i="72"/>
  <c r="AJ233" i="72"/>
  <c r="AB233" i="72"/>
  <c r="AP233" i="72"/>
  <c r="N181" i="72"/>
  <c r="H181" i="72"/>
  <c r="AC181" i="72"/>
  <c r="AB181" i="72"/>
  <c r="AP181" i="72"/>
  <c r="N143" i="72"/>
  <c r="H143" i="72"/>
  <c r="U143" i="72"/>
  <c r="AB143" i="72"/>
  <c r="AP143" i="72"/>
  <c r="V143" i="72"/>
  <c r="AJ143" i="72"/>
  <c r="AC143" i="72"/>
  <c r="U123" i="72"/>
  <c r="AB123" i="72"/>
  <c r="V123" i="72"/>
  <c r="AJ123" i="72"/>
  <c r="AP123" i="72"/>
  <c r="AV123" i="72"/>
  <c r="AC121" i="72"/>
  <c r="U121" i="72"/>
  <c r="AB121" i="72"/>
  <c r="AJ121" i="72"/>
  <c r="AP121" i="72"/>
  <c r="N107" i="72"/>
  <c r="V107" i="72"/>
  <c r="AB107" i="72"/>
  <c r="U107" i="72"/>
  <c r="AP107" i="72"/>
  <c r="AC107" i="72"/>
  <c r="AV107" i="72"/>
  <c r="AJ107" i="72"/>
  <c r="N103" i="72"/>
  <c r="AV103" i="72"/>
  <c r="N101" i="72"/>
  <c r="I101" i="72"/>
  <c r="V101" i="72"/>
  <c r="AP101" i="72"/>
  <c r="AV101" i="72"/>
  <c r="AJ84" i="72"/>
  <c r="AV84" i="72"/>
  <c r="N78" i="72"/>
  <c r="AC78" i="72"/>
  <c r="AB78" i="72"/>
  <c r="AP78" i="72"/>
  <c r="AV78" i="72"/>
  <c r="AJ78" i="72"/>
  <c r="N66" i="72"/>
  <c r="J66" i="72"/>
  <c r="U66" i="72"/>
  <c r="AB66" i="72"/>
  <c r="AP66" i="72"/>
  <c r="V66" i="72"/>
  <c r="AC66" i="72"/>
  <c r="AJ66" i="72"/>
  <c r="AC55" i="72"/>
  <c r="AJ55" i="72"/>
  <c r="AP55" i="72"/>
  <c r="AV55" i="72"/>
  <c r="N46" i="72"/>
  <c r="V46" i="72"/>
  <c r="AV46" i="72"/>
  <c r="AV304" i="72"/>
  <c r="AV280" i="72"/>
  <c r="AV206" i="72"/>
  <c r="AV181" i="72"/>
  <c r="AV143" i="72"/>
  <c r="AV121" i="72"/>
  <c r="AV102" i="72"/>
  <c r="N308" i="72"/>
  <c r="Q308" i="72"/>
  <c r="V308" i="72"/>
  <c r="U308" i="72"/>
  <c r="AB308" i="72"/>
  <c r="AC308" i="72"/>
  <c r="AJ308" i="72"/>
  <c r="AV308" i="72"/>
  <c r="AP308" i="72"/>
  <c r="AJ144" i="72"/>
  <c r="AB144" i="72"/>
  <c r="AP144" i="72"/>
  <c r="AV144" i="72"/>
  <c r="N244" i="72"/>
  <c r="Q244" i="72"/>
  <c r="V244" i="72"/>
  <c r="AC244" i="72"/>
  <c r="U244" i="72"/>
  <c r="AB244" i="72"/>
  <c r="AJ244" i="72"/>
  <c r="AV244" i="72"/>
  <c r="AP244" i="72"/>
  <c r="U290" i="72"/>
  <c r="AB290" i="72"/>
  <c r="N200" i="72"/>
  <c r="AC200" i="72"/>
  <c r="AJ200" i="72"/>
  <c r="AB200" i="72"/>
  <c r="AP200" i="72"/>
  <c r="U75" i="72"/>
  <c r="AP75" i="72"/>
  <c r="AJ75" i="72"/>
  <c r="V75" i="72"/>
  <c r="AB75" i="72"/>
  <c r="N225" i="72"/>
  <c r="H225" i="72"/>
  <c r="U225" i="72"/>
  <c r="AC225" i="72"/>
  <c r="AJ225" i="72"/>
  <c r="AP225" i="72"/>
  <c r="AV225" i="72"/>
  <c r="AB225" i="72"/>
  <c r="N168" i="72"/>
  <c r="Q168" i="72"/>
  <c r="AB168" i="72"/>
  <c r="AC168" i="72"/>
  <c r="AP168" i="72"/>
  <c r="AJ168" i="72"/>
  <c r="AV168" i="72"/>
  <c r="AB163" i="72"/>
  <c r="AP163" i="72"/>
  <c r="AJ163" i="72"/>
  <c r="AV163" i="72"/>
  <c r="U163" i="72"/>
  <c r="N136" i="72"/>
  <c r="H136" i="72"/>
  <c r="V136" i="72"/>
  <c r="AB136" i="72"/>
  <c r="AC136" i="72"/>
  <c r="AJ136" i="72"/>
  <c r="AP136" i="72"/>
  <c r="U136" i="72"/>
  <c r="AV136" i="72"/>
  <c r="N74" i="72"/>
  <c r="H74" i="72"/>
  <c r="AC74" i="72"/>
  <c r="AB74" i="72"/>
  <c r="AP74" i="72"/>
  <c r="AV74" i="72"/>
  <c r="AJ74" i="72"/>
  <c r="N122" i="72"/>
  <c r="H122" i="72"/>
  <c r="U122" i="72"/>
  <c r="AP122" i="72"/>
  <c r="N220" i="72"/>
  <c r="H220" i="72"/>
  <c r="V220" i="72"/>
  <c r="U220" i="72"/>
  <c r="AC220" i="72"/>
  <c r="AJ220" i="72"/>
  <c r="AB220" i="72"/>
  <c r="AP220" i="72"/>
  <c r="AV220" i="72"/>
  <c r="N272" i="72"/>
  <c r="I272" i="72"/>
  <c r="AV272" i="72"/>
  <c r="AP272" i="72"/>
  <c r="N137" i="72"/>
  <c r="J137" i="72"/>
  <c r="AJ137" i="72"/>
  <c r="AV137" i="72"/>
  <c r="N18" i="72"/>
  <c r="I18" i="72"/>
  <c r="U18" i="72"/>
  <c r="AB18" i="72"/>
  <c r="AJ18" i="72"/>
  <c r="AP18" i="72"/>
  <c r="AV18" i="72"/>
  <c r="V65" i="72"/>
  <c r="AC65" i="72"/>
  <c r="AJ65" i="72"/>
  <c r="U65" i="72"/>
  <c r="AP65" i="72"/>
  <c r="AV65" i="72"/>
  <c r="U40" i="72"/>
  <c r="AP40" i="72"/>
  <c r="AC40" i="72"/>
  <c r="AJ40" i="72"/>
  <c r="AB40" i="72"/>
  <c r="AV40" i="72"/>
  <c r="U51" i="72"/>
  <c r="AC51" i="72"/>
  <c r="AJ51" i="72"/>
  <c r="AP51" i="72"/>
  <c r="AV51" i="72"/>
  <c r="N87" i="72"/>
  <c r="H87" i="72"/>
  <c r="V87" i="72"/>
  <c r="U87" i="72"/>
  <c r="AC87" i="72"/>
  <c r="AP87" i="72"/>
  <c r="AV87" i="72"/>
  <c r="AJ87" i="72"/>
  <c r="AB87" i="72"/>
  <c r="N112" i="72"/>
  <c r="Q112" i="72"/>
  <c r="U112" i="72"/>
  <c r="AP112" i="72"/>
  <c r="V30" i="72"/>
  <c r="AC30" i="72"/>
  <c r="AP30" i="72"/>
  <c r="AV30" i="72"/>
  <c r="N56" i="72"/>
  <c r="Q56" i="72"/>
  <c r="U56" i="72"/>
  <c r="AC56" i="72"/>
  <c r="AJ56" i="72"/>
  <c r="AP56" i="72"/>
  <c r="V56" i="72"/>
  <c r="AB56" i="72"/>
  <c r="N85" i="72"/>
  <c r="H85" i="72"/>
  <c r="AC85" i="72"/>
  <c r="AB85" i="72"/>
  <c r="V85" i="72"/>
  <c r="AJ85" i="72"/>
  <c r="U85" i="72"/>
  <c r="AP85" i="72"/>
  <c r="AV85" i="72"/>
  <c r="N97" i="72"/>
  <c r="AC97" i="72"/>
  <c r="V151" i="72"/>
  <c r="AB151" i="72"/>
  <c r="AV151" i="72"/>
  <c r="AP151" i="72"/>
  <c r="N275" i="72"/>
  <c r="Q275" i="72"/>
  <c r="V275" i="72"/>
  <c r="AJ275" i="72"/>
  <c r="U149" i="72"/>
  <c r="AB149" i="72"/>
  <c r="AJ149" i="72"/>
  <c r="N182" i="72"/>
  <c r="AJ182" i="72"/>
  <c r="AC182" i="72"/>
  <c r="AP182" i="72"/>
  <c r="AV182" i="72"/>
  <c r="AB182" i="72"/>
  <c r="N238" i="72"/>
  <c r="H238" i="72"/>
  <c r="AC238" i="72"/>
  <c r="AJ238" i="72"/>
  <c r="AB238" i="72"/>
  <c r="AP238" i="72"/>
  <c r="N270" i="72"/>
  <c r="AJ270" i="72"/>
  <c r="N231" i="72"/>
  <c r="J231" i="72"/>
  <c r="U231" i="72"/>
  <c r="AC231" i="72"/>
  <c r="AJ231" i="72"/>
  <c r="AB231" i="72"/>
  <c r="AP231" i="72"/>
  <c r="V231" i="72"/>
  <c r="AV231" i="72"/>
  <c r="N232" i="72"/>
  <c r="Q232" i="72"/>
  <c r="AV232" i="72"/>
  <c r="AP232" i="72"/>
  <c r="N246" i="72"/>
  <c r="H246" i="72"/>
  <c r="V246" i="72"/>
  <c r="AC246" i="72"/>
  <c r="U246" i="72"/>
  <c r="AJ246" i="72"/>
  <c r="AP246" i="72"/>
  <c r="AV246" i="72"/>
  <c r="AB246" i="72"/>
  <c r="V269" i="72"/>
  <c r="AP269" i="72"/>
  <c r="N283" i="72"/>
  <c r="Q283" i="72"/>
  <c r="AC283" i="72"/>
  <c r="AB283" i="72"/>
  <c r="AJ283" i="72"/>
  <c r="AV283" i="72"/>
  <c r="AP283" i="72"/>
  <c r="N150" i="72"/>
  <c r="U150" i="72"/>
  <c r="AB150" i="72"/>
  <c r="AJ150" i="72"/>
  <c r="AC150" i="72"/>
  <c r="AP150" i="72"/>
  <c r="AV150" i="72"/>
  <c r="N216" i="72"/>
  <c r="AP216" i="72"/>
  <c r="N47" i="72"/>
  <c r="J47" i="72"/>
  <c r="V47" i="72"/>
  <c r="AB47" i="72"/>
  <c r="U47" i="72"/>
  <c r="AJ47" i="72"/>
  <c r="AC47" i="72"/>
  <c r="AV47" i="72"/>
  <c r="AP47" i="72"/>
  <c r="AJ195" i="72"/>
  <c r="AV195" i="72"/>
  <c r="U195" i="72"/>
  <c r="N207" i="72"/>
  <c r="AJ207" i="72"/>
  <c r="AP207" i="72"/>
  <c r="N254" i="72"/>
  <c r="AC254" i="72"/>
  <c r="V254" i="72"/>
  <c r="AB254" i="72"/>
  <c r="AV254" i="72"/>
  <c r="AJ254" i="72"/>
  <c r="AP254" i="72"/>
  <c r="N306" i="72"/>
  <c r="Q306" i="72"/>
  <c r="U306" i="72"/>
  <c r="AB306" i="72"/>
  <c r="V306" i="72"/>
  <c r="AP306" i="72"/>
  <c r="AC306" i="72"/>
  <c r="AJ306" i="72"/>
  <c r="AV306" i="72"/>
  <c r="AC276" i="72"/>
  <c r="AJ276" i="72"/>
  <c r="AB276" i="72"/>
  <c r="AV276" i="72"/>
  <c r="AP276" i="72"/>
  <c r="V260" i="72"/>
  <c r="AJ260" i="72"/>
  <c r="AC260" i="72"/>
  <c r="AB260" i="72"/>
  <c r="N252" i="72"/>
  <c r="V252" i="72"/>
  <c r="AJ252" i="72"/>
  <c r="AC252" i="72"/>
  <c r="AB252" i="72"/>
  <c r="AP252" i="72"/>
  <c r="AV252" i="72"/>
  <c r="AC240" i="72"/>
  <c r="AJ240" i="72"/>
  <c r="AB240" i="72"/>
  <c r="AP240" i="72"/>
  <c r="AV240" i="72"/>
  <c r="AC236" i="72"/>
  <c r="V236" i="72"/>
  <c r="AB236" i="72"/>
  <c r="AP236" i="72"/>
  <c r="AJ236" i="72"/>
  <c r="AV236" i="72"/>
  <c r="N228" i="72"/>
  <c r="I228" i="72"/>
  <c r="AC228" i="72"/>
  <c r="AB228" i="72"/>
  <c r="N227" i="72"/>
  <c r="Q227" i="72"/>
  <c r="V227" i="72"/>
  <c r="AV227" i="72"/>
  <c r="AJ223" i="72"/>
  <c r="U223" i="72"/>
  <c r="AV223" i="72"/>
  <c r="AP223" i="72"/>
  <c r="U201" i="72"/>
  <c r="AC201" i="72"/>
  <c r="AB201" i="72"/>
  <c r="N126" i="72"/>
  <c r="Q126" i="72"/>
  <c r="U126" i="72"/>
  <c r="AC126" i="72"/>
  <c r="AB126" i="72"/>
  <c r="AP126" i="72"/>
  <c r="AJ126" i="72"/>
  <c r="V126" i="72"/>
  <c r="N117" i="72"/>
  <c r="Q117" i="72"/>
  <c r="AC117" i="72"/>
  <c r="AB117" i="72"/>
  <c r="V117" i="72"/>
  <c r="U117" i="72"/>
  <c r="AJ117" i="72"/>
  <c r="AP117" i="72"/>
  <c r="AV117" i="72"/>
  <c r="N110" i="72"/>
  <c r="Q110" i="72"/>
  <c r="AC110" i="72"/>
  <c r="V110" i="72"/>
  <c r="AJ110" i="72"/>
  <c r="AB110" i="72"/>
  <c r="U110" i="72"/>
  <c r="AP110" i="72"/>
  <c r="N76" i="72"/>
  <c r="Q76" i="72"/>
  <c r="AC76" i="72"/>
  <c r="AB76" i="72"/>
  <c r="AJ76" i="72"/>
  <c r="AV76" i="72"/>
  <c r="AP76" i="72"/>
  <c r="N64" i="72"/>
  <c r="I64" i="72"/>
  <c r="AJ64" i="72"/>
  <c r="O80" i="67"/>
  <c r="AV298" i="72"/>
  <c r="AV274" i="72"/>
  <c r="AV224" i="72"/>
  <c r="AV200" i="72"/>
  <c r="AV176" i="72"/>
  <c r="AV157" i="72"/>
  <c r="AV138" i="72"/>
  <c r="AV115" i="72"/>
  <c r="AV93" i="72"/>
  <c r="P45" i="72"/>
  <c r="AR45" i="72"/>
  <c r="X45" i="72"/>
  <c r="AX45" i="72"/>
  <c r="AE45" i="72"/>
  <c r="AL45" i="72"/>
  <c r="O51" i="72"/>
  <c r="W51" i="72"/>
  <c r="AW51" i="72"/>
  <c r="AD51" i="72"/>
  <c r="AK51" i="72"/>
  <c r="AQ51" i="72"/>
  <c r="O67" i="72"/>
  <c r="W67" i="72"/>
  <c r="AW67" i="72"/>
  <c r="AD67" i="72"/>
  <c r="AK67" i="72"/>
  <c r="AQ67" i="72"/>
  <c r="O83" i="72"/>
  <c r="W83" i="72"/>
  <c r="AW83" i="72"/>
  <c r="AD83" i="72"/>
  <c r="AK83" i="72"/>
  <c r="AQ83" i="72"/>
  <c r="O45" i="72"/>
  <c r="W45" i="72"/>
  <c r="AK45" i="72"/>
  <c r="AQ45" i="72"/>
  <c r="AD45" i="72"/>
  <c r="AW45" i="72"/>
  <c r="O55" i="72"/>
  <c r="AQ55" i="72"/>
  <c r="W55" i="72"/>
  <c r="AW55" i="72"/>
  <c r="AD55" i="72"/>
  <c r="AK55" i="72"/>
  <c r="O71" i="72"/>
  <c r="AQ71" i="72"/>
  <c r="W71" i="72"/>
  <c r="AW71" i="72"/>
  <c r="AD71" i="72"/>
  <c r="AK71" i="72"/>
  <c r="O87" i="72"/>
  <c r="AQ87" i="72"/>
  <c r="W87" i="72"/>
  <c r="AW87" i="72"/>
  <c r="AD87" i="72"/>
  <c r="AK87" i="72"/>
  <c r="AE47" i="72"/>
  <c r="AR47" i="72"/>
  <c r="O59" i="72"/>
  <c r="AK59" i="72"/>
  <c r="AQ59" i="72"/>
  <c r="W59" i="72"/>
  <c r="AW59" i="72"/>
  <c r="AD59" i="72"/>
  <c r="O75" i="72"/>
  <c r="AK75" i="72"/>
  <c r="AQ75" i="72"/>
  <c r="W75" i="72"/>
  <c r="AW75" i="72"/>
  <c r="AD75" i="72"/>
  <c r="O91" i="72"/>
  <c r="AK91" i="72"/>
  <c r="AQ91" i="72"/>
  <c r="W91" i="72"/>
  <c r="AW91" i="72"/>
  <c r="AD91" i="72"/>
  <c r="O47" i="72"/>
  <c r="AD47" i="72"/>
  <c r="AK47" i="72"/>
  <c r="AQ47" i="72"/>
  <c r="W47" i="72"/>
  <c r="AW47" i="72"/>
  <c r="O63" i="72"/>
  <c r="AD63" i="72"/>
  <c r="AK63" i="72"/>
  <c r="AQ63" i="72"/>
  <c r="W63" i="72"/>
  <c r="AW63" i="72"/>
  <c r="O79" i="72"/>
  <c r="AD79" i="72"/>
  <c r="AK79" i="72"/>
  <c r="AQ79" i="72"/>
  <c r="W79" i="72"/>
  <c r="AW79" i="72"/>
  <c r="AV9" i="72"/>
  <c r="N290" i="72"/>
  <c r="J290" i="72"/>
  <c r="O56" i="67"/>
  <c r="T88" i="67"/>
  <c r="V285" i="72"/>
  <c r="U281" i="72"/>
  <c r="U254" i="72"/>
  <c r="U170" i="72"/>
  <c r="V82" i="72"/>
  <c r="N301" i="72"/>
  <c r="H301" i="72"/>
  <c r="V304" i="72"/>
  <c r="U285" i="72"/>
  <c r="V279" i="72"/>
  <c r="N298" i="72"/>
  <c r="Q298" i="72"/>
  <c r="N250" i="72"/>
  <c r="I250" i="72"/>
  <c r="T102" i="67"/>
  <c r="T78" i="67"/>
  <c r="T54" i="67"/>
  <c r="U154" i="72"/>
  <c r="V31" i="72"/>
  <c r="P142" i="72"/>
  <c r="X142" i="72"/>
  <c r="AX142" i="72"/>
  <c r="AL142" i="72"/>
  <c r="P16" i="72"/>
  <c r="AL16" i="72"/>
  <c r="X16" i="72"/>
  <c r="AX16" i="72"/>
  <c r="P24" i="72"/>
  <c r="X24" i="72"/>
  <c r="AX24" i="72"/>
  <c r="AL24" i="72"/>
  <c r="P32" i="72"/>
  <c r="X32" i="72"/>
  <c r="AX32" i="72"/>
  <c r="P40" i="72"/>
  <c r="AL40" i="72"/>
  <c r="O113" i="72"/>
  <c r="AQ113" i="72"/>
  <c r="O115" i="72"/>
  <c r="AK115" i="72"/>
  <c r="P127" i="72"/>
  <c r="AR127" i="72"/>
  <c r="AE127" i="72"/>
  <c r="O129" i="72"/>
  <c r="AQ129" i="72"/>
  <c r="O131" i="72"/>
  <c r="AK131" i="72"/>
  <c r="P143" i="72"/>
  <c r="AR143" i="72"/>
  <c r="AE143" i="72"/>
  <c r="P151" i="72"/>
  <c r="X151" i="72"/>
  <c r="AX151" i="72"/>
  <c r="AE151" i="72"/>
  <c r="P159" i="72"/>
  <c r="AL159" i="72"/>
  <c r="X159" i="72"/>
  <c r="AX159" i="72"/>
  <c r="P167" i="72"/>
  <c r="AR167" i="72"/>
  <c r="AE167" i="72"/>
  <c r="P175" i="72"/>
  <c r="AE175" i="72"/>
  <c r="AR175" i="72"/>
  <c r="P191" i="72"/>
  <c r="X191" i="72"/>
  <c r="AX191" i="72"/>
  <c r="AL191" i="72"/>
  <c r="P195" i="72"/>
  <c r="AR195" i="72"/>
  <c r="AE195" i="72"/>
  <c r="P199" i="72"/>
  <c r="AL199" i="72"/>
  <c r="X199" i="72"/>
  <c r="AX199" i="72"/>
  <c r="P203" i="72"/>
  <c r="AE203" i="72"/>
  <c r="AR203" i="72"/>
  <c r="P262" i="72"/>
  <c r="X262" i="72"/>
  <c r="AX262" i="72"/>
  <c r="P266" i="72"/>
  <c r="AR266" i="72"/>
  <c r="P270" i="72"/>
  <c r="AL270" i="72"/>
  <c r="P274" i="72"/>
  <c r="AL274" i="72"/>
  <c r="M274" i="72"/>
  <c r="P46" i="72"/>
  <c r="AE46" i="72"/>
  <c r="AR46" i="72"/>
  <c r="O50" i="72"/>
  <c r="AQ50" i="72"/>
  <c r="O52" i="72"/>
  <c r="AD52" i="72"/>
  <c r="AQ52" i="72"/>
  <c r="O54" i="72"/>
  <c r="AD54" i="72"/>
  <c r="O56" i="72"/>
  <c r="AQ56" i="72"/>
  <c r="AD56" i="72"/>
  <c r="P74" i="72"/>
  <c r="AL74" i="72"/>
  <c r="X74" i="72"/>
  <c r="AX74" i="72"/>
  <c r="P78" i="72"/>
  <c r="X78" i="72"/>
  <c r="AX78" i="72"/>
  <c r="AL78" i="72"/>
  <c r="O82" i="72"/>
  <c r="AD82" i="72"/>
  <c r="AQ82" i="72"/>
  <c r="O84" i="72"/>
  <c r="W84" i="72"/>
  <c r="AW84" i="72"/>
  <c r="AK84" i="72"/>
  <c r="O86" i="72"/>
  <c r="AQ86" i="72"/>
  <c r="AD86" i="72"/>
  <c r="O88" i="72"/>
  <c r="AK88" i="72"/>
  <c r="W88" i="72"/>
  <c r="AW88" i="72"/>
  <c r="P47" i="72"/>
  <c r="X47" i="72"/>
  <c r="AX47" i="72"/>
  <c r="AL47" i="72"/>
  <c r="P51" i="72"/>
  <c r="AR51" i="72"/>
  <c r="AE51" i="72"/>
  <c r="P55" i="72"/>
  <c r="AL55" i="72"/>
  <c r="X55" i="72"/>
  <c r="AX55" i="72"/>
  <c r="P59" i="72"/>
  <c r="AE59" i="72"/>
  <c r="AR59" i="72"/>
  <c r="P63" i="72"/>
  <c r="X63" i="72"/>
  <c r="AX63" i="72"/>
  <c r="AL63" i="72"/>
  <c r="P67" i="72"/>
  <c r="AR67" i="72"/>
  <c r="AE67" i="72"/>
  <c r="P71" i="72"/>
  <c r="AL71" i="72"/>
  <c r="X71" i="72"/>
  <c r="AX71" i="72"/>
  <c r="P75" i="72"/>
  <c r="AE75" i="72"/>
  <c r="AR75" i="72"/>
  <c r="P79" i="72"/>
  <c r="X79" i="72"/>
  <c r="AX79" i="72"/>
  <c r="AL79" i="72"/>
  <c r="P83" i="72"/>
  <c r="AR83" i="72"/>
  <c r="AE83" i="72"/>
  <c r="P87" i="72"/>
  <c r="AL87" i="72"/>
  <c r="X87" i="72"/>
  <c r="AX87" i="72"/>
  <c r="P91" i="72"/>
  <c r="AE91" i="72"/>
  <c r="AR91" i="72"/>
  <c r="AK12" i="72"/>
  <c r="O36" i="72"/>
  <c r="W36" i="72"/>
  <c r="AW36" i="72"/>
  <c r="AK36" i="72"/>
  <c r="P11" i="72"/>
  <c r="X11" i="72"/>
  <c r="AX11" i="72"/>
  <c r="P15" i="72"/>
  <c r="AR15" i="72"/>
  <c r="P19" i="72"/>
  <c r="AL19" i="72"/>
  <c r="P23" i="72"/>
  <c r="AE23" i="72"/>
  <c r="P27" i="72"/>
  <c r="X27" i="72"/>
  <c r="AX27" i="72"/>
  <c r="P31" i="72"/>
  <c r="AR31" i="72"/>
  <c r="P35" i="72"/>
  <c r="AL35" i="72"/>
  <c r="P39" i="72"/>
  <c r="AE39" i="72"/>
  <c r="P43" i="72"/>
  <c r="X43" i="72"/>
  <c r="AX43" i="72"/>
  <c r="P102" i="72"/>
  <c r="AL102" i="72"/>
  <c r="P110" i="72"/>
  <c r="X110" i="72"/>
  <c r="AX110" i="72"/>
  <c r="O143" i="72"/>
  <c r="W143" i="72"/>
  <c r="AW143" i="72"/>
  <c r="O151" i="72"/>
  <c r="AK151" i="72"/>
  <c r="O159" i="72"/>
  <c r="W159" i="72"/>
  <c r="AW159" i="72"/>
  <c r="O167" i="72"/>
  <c r="AK167" i="72"/>
  <c r="O175" i="72"/>
  <c r="W175" i="72"/>
  <c r="AW175" i="72"/>
  <c r="P183" i="72"/>
  <c r="AL183" i="72"/>
  <c r="X183" i="72"/>
  <c r="AX183" i="72"/>
  <c r="O191" i="72"/>
  <c r="W191" i="72"/>
  <c r="AW191" i="72"/>
  <c r="O195" i="72"/>
  <c r="AQ195" i="72"/>
  <c r="O199" i="72"/>
  <c r="AK199" i="72"/>
  <c r="O203" i="72"/>
  <c r="AD203" i="72"/>
  <c r="P214" i="72"/>
  <c r="X214" i="72"/>
  <c r="AX214" i="72"/>
  <c r="P218" i="72"/>
  <c r="AR218" i="72"/>
  <c r="P222" i="72"/>
  <c r="AL222" i="72"/>
  <c r="P226" i="72"/>
  <c r="AE226" i="72"/>
  <c r="P230" i="72"/>
  <c r="X230" i="72"/>
  <c r="AX230" i="72"/>
  <c r="P234" i="72"/>
  <c r="AR234" i="72"/>
  <c r="P238" i="72"/>
  <c r="AL238" i="72"/>
  <c r="P242" i="72"/>
  <c r="AE242" i="72"/>
  <c r="P246" i="72"/>
  <c r="X246" i="72"/>
  <c r="AX246" i="72"/>
  <c r="P180" i="72"/>
  <c r="AL180" i="72"/>
  <c r="X180" i="72"/>
  <c r="AX180" i="72"/>
  <c r="P188" i="72"/>
  <c r="X188" i="72"/>
  <c r="AX188" i="72"/>
  <c r="AL188" i="72"/>
  <c r="P233" i="72"/>
  <c r="AE233" i="72"/>
  <c r="P237" i="72"/>
  <c r="AX237" i="72"/>
  <c r="P245" i="72"/>
  <c r="AL245" i="72"/>
  <c r="P253" i="72"/>
  <c r="X253" i="72"/>
  <c r="P295" i="72"/>
  <c r="AX295" i="72"/>
  <c r="P112" i="72"/>
  <c r="X112" i="72"/>
  <c r="P128" i="72"/>
  <c r="AX128" i="72"/>
  <c r="P136" i="72"/>
  <c r="AE136" i="72"/>
  <c r="P42" i="72"/>
  <c r="AR42" i="72"/>
  <c r="AE42" i="72"/>
  <c r="P97" i="72"/>
  <c r="AL97" i="72"/>
  <c r="X97" i="72"/>
  <c r="AX97" i="72"/>
  <c r="P101" i="72"/>
  <c r="AE101" i="72"/>
  <c r="AR101" i="72"/>
  <c r="P103" i="72"/>
  <c r="AR103" i="72"/>
  <c r="AX103" i="72"/>
  <c r="P105" i="72"/>
  <c r="X105" i="72"/>
  <c r="AX105" i="72"/>
  <c r="AL105" i="72"/>
  <c r="P109" i="72"/>
  <c r="AR109" i="72"/>
  <c r="AE109" i="72"/>
  <c r="P96" i="72"/>
  <c r="AL96" i="72"/>
  <c r="X96" i="72"/>
  <c r="AX96" i="72"/>
  <c r="P104" i="72"/>
  <c r="X104" i="72"/>
  <c r="AX104" i="72"/>
  <c r="AL104" i="72"/>
  <c r="P299" i="72"/>
  <c r="AE299" i="72"/>
  <c r="AR299" i="72"/>
  <c r="AD303" i="72"/>
  <c r="O303" i="72"/>
  <c r="P307" i="72"/>
  <c r="AR307" i="72"/>
  <c r="AE307" i="72"/>
  <c r="F295" i="67"/>
  <c r="A295" i="67"/>
  <c r="G295" i="67"/>
  <c r="Q290" i="67"/>
  <c r="T290" i="67"/>
  <c r="O290" i="67"/>
  <c r="N290" i="67"/>
  <c r="F289" i="72"/>
  <c r="P290" i="67"/>
  <c r="R290" i="67"/>
  <c r="G289" i="72"/>
  <c r="F284" i="67"/>
  <c r="A284" i="67"/>
  <c r="G284" i="67"/>
  <c r="Q272" i="67"/>
  <c r="P272" i="67"/>
  <c r="R272" i="67"/>
  <c r="G271" i="72"/>
  <c r="T272" i="67"/>
  <c r="O272" i="67"/>
  <c r="U272" i="67"/>
  <c r="S272" i="67"/>
  <c r="N272" i="67"/>
  <c r="F271" i="72"/>
  <c r="Q259" i="67"/>
  <c r="O259" i="67"/>
  <c r="N259" i="67"/>
  <c r="F258" i="72"/>
  <c r="U259" i="67"/>
  <c r="S259" i="67"/>
  <c r="P259" i="67"/>
  <c r="R259" i="67"/>
  <c r="G258" i="72"/>
  <c r="A254" i="67"/>
  <c r="F254" i="67"/>
  <c r="Q249" i="67"/>
  <c r="O249" i="67"/>
  <c r="N249" i="67"/>
  <c r="F248" i="72"/>
  <c r="S249" i="67"/>
  <c r="U249" i="67"/>
  <c r="P249" i="67"/>
  <c r="R249" i="67"/>
  <c r="G248" i="72"/>
  <c r="Q242" i="67"/>
  <c r="T242" i="67"/>
  <c r="O242" i="67"/>
  <c r="N242" i="67"/>
  <c r="F241" i="72"/>
  <c r="S242" i="67"/>
  <c r="F238" i="67"/>
  <c r="A238" i="67"/>
  <c r="Q222" i="67"/>
  <c r="P222" i="67"/>
  <c r="R222" i="67"/>
  <c r="G221" i="72"/>
  <c r="T222" i="67"/>
  <c r="U222" i="67"/>
  <c r="O222" i="67"/>
  <c r="N222" i="67"/>
  <c r="F221" i="72"/>
  <c r="F216" i="67"/>
  <c r="A216" i="67"/>
  <c r="T213" i="67"/>
  <c r="O213" i="67"/>
  <c r="N213" i="67"/>
  <c r="F212" i="72"/>
  <c r="S213" i="67"/>
  <c r="U213" i="67"/>
  <c r="Q213" i="67"/>
  <c r="P213" i="67"/>
  <c r="F194" i="67"/>
  <c r="A194" i="67"/>
  <c r="S184" i="67"/>
  <c r="P184" i="67"/>
  <c r="N184" i="67"/>
  <c r="F183" i="72"/>
  <c r="Q184" i="67"/>
  <c r="T184" i="67"/>
  <c r="U184" i="67"/>
  <c r="S182" i="67"/>
  <c r="R182" i="67"/>
  <c r="G181" i="72"/>
  <c r="O182" i="67"/>
  <c r="P182" i="67"/>
  <c r="N182" i="67"/>
  <c r="F181" i="72"/>
  <c r="Q182" i="67"/>
  <c r="T182" i="67"/>
  <c r="G180" i="67"/>
  <c r="F180" i="67"/>
  <c r="G155" i="67"/>
  <c r="F155" i="67"/>
  <c r="A155" i="67"/>
  <c r="G153" i="67"/>
  <c r="F153" i="67"/>
  <c r="F151" i="67"/>
  <c r="G151" i="67"/>
  <c r="A151" i="67"/>
  <c r="O142" i="67"/>
  <c r="R142" i="67"/>
  <c r="G141" i="72"/>
  <c r="Q142" i="67"/>
  <c r="U142" i="67"/>
  <c r="N142" i="67"/>
  <c r="F141" i="72"/>
  <c r="P142" i="67"/>
  <c r="S142" i="67"/>
  <c r="F140" i="67"/>
  <c r="A140" i="67"/>
  <c r="G140" i="67"/>
  <c r="T128" i="67"/>
  <c r="Q128" i="67"/>
  <c r="N128" i="67"/>
  <c r="F127" i="72"/>
  <c r="S128" i="67"/>
  <c r="O128" i="67"/>
  <c r="P128" i="67"/>
  <c r="R126" i="67"/>
  <c r="G125" i="72"/>
  <c r="U126" i="67"/>
  <c r="Q126" i="67"/>
  <c r="O126" i="67"/>
  <c r="N126" i="67"/>
  <c r="F125" i="72"/>
  <c r="S126" i="67"/>
  <c r="T126" i="67"/>
  <c r="G110" i="67"/>
  <c r="A110" i="67"/>
  <c r="F110" i="67"/>
  <c r="G87" i="67"/>
  <c r="F87" i="67"/>
  <c r="A87" i="67"/>
  <c r="Q41" i="67"/>
  <c r="O41" i="67"/>
  <c r="N41" i="67"/>
  <c r="F40" i="72"/>
  <c r="P41" i="67"/>
  <c r="T41" i="67"/>
  <c r="U41" i="67"/>
  <c r="S1" i="67"/>
  <c r="O114" i="72"/>
  <c r="W114" i="72"/>
  <c r="AW114" i="72"/>
  <c r="AK114" i="72"/>
  <c r="O122" i="72"/>
  <c r="AK122" i="72"/>
  <c r="W122" i="72"/>
  <c r="AW122" i="72"/>
  <c r="O130" i="72"/>
  <c r="AQ130" i="72"/>
  <c r="AD130" i="72"/>
  <c r="O138" i="72"/>
  <c r="AD138" i="72"/>
  <c r="AQ138" i="72"/>
  <c r="P10" i="72"/>
  <c r="AR10" i="72"/>
  <c r="AE10" i="72"/>
  <c r="P18" i="72"/>
  <c r="AE18" i="72"/>
  <c r="AR18" i="72"/>
  <c r="P26" i="72"/>
  <c r="AR26" i="72"/>
  <c r="AE26" i="72"/>
  <c r="P34" i="72"/>
  <c r="AE34" i="72"/>
  <c r="AR34" i="72"/>
  <c r="O96" i="72"/>
  <c r="AQ96" i="72"/>
  <c r="O98" i="72"/>
  <c r="AD98" i="72"/>
  <c r="AK98" i="72"/>
  <c r="O104" i="72"/>
  <c r="AD104" i="72"/>
  <c r="O106" i="72"/>
  <c r="AQ106" i="72"/>
  <c r="AD106" i="72"/>
  <c r="P113" i="72"/>
  <c r="AL113" i="72"/>
  <c r="X113" i="72"/>
  <c r="AX113" i="72"/>
  <c r="P115" i="72"/>
  <c r="AE115" i="72"/>
  <c r="AR115" i="72"/>
  <c r="P129" i="72"/>
  <c r="AL129" i="72"/>
  <c r="AE129" i="72"/>
  <c r="AX129" i="72"/>
  <c r="P131" i="72"/>
  <c r="AE131" i="72"/>
  <c r="AR131" i="72"/>
  <c r="P250" i="72"/>
  <c r="AR250" i="72"/>
  <c r="P254" i="72"/>
  <c r="AL254" i="72"/>
  <c r="O260" i="72"/>
  <c r="AQ260" i="72"/>
  <c r="O264" i="72"/>
  <c r="AK264" i="72"/>
  <c r="W264" i="72"/>
  <c r="AW264" i="72"/>
  <c r="O268" i="72"/>
  <c r="AD268" i="72"/>
  <c r="AQ268" i="72"/>
  <c r="O272" i="72"/>
  <c r="W272" i="72"/>
  <c r="AW272" i="72"/>
  <c r="AK272" i="72"/>
  <c r="O276" i="72"/>
  <c r="AQ276" i="72"/>
  <c r="AD276" i="72"/>
  <c r="O280" i="72"/>
  <c r="AK280" i="72"/>
  <c r="W280" i="72"/>
  <c r="AW280" i="72"/>
  <c r="O284" i="72"/>
  <c r="AD284" i="72"/>
  <c r="AQ284" i="72"/>
  <c r="O288" i="72"/>
  <c r="W288" i="72"/>
  <c r="AW288" i="72"/>
  <c r="AK288" i="72"/>
  <c r="O292" i="72"/>
  <c r="AQ292" i="72"/>
  <c r="AD292" i="72"/>
  <c r="O182" i="72"/>
  <c r="AD182" i="72"/>
  <c r="AQ182" i="72"/>
  <c r="O190" i="72"/>
  <c r="AQ190" i="72"/>
  <c r="AD190" i="72"/>
  <c r="P227" i="72"/>
  <c r="AE227" i="72"/>
  <c r="AD295" i="72"/>
  <c r="S10" i="63"/>
  <c r="U10" i="63"/>
  <c r="O298" i="67"/>
  <c r="N298" i="67"/>
  <c r="F297" i="72"/>
  <c r="S298" i="67"/>
  <c r="G285" i="67"/>
  <c r="F285" i="67"/>
  <c r="F197" i="67"/>
  <c r="G197" i="67"/>
  <c r="A197" i="67"/>
  <c r="F159" i="67"/>
  <c r="A159" i="67"/>
  <c r="G100" i="67"/>
  <c r="A100" i="67"/>
  <c r="G95" i="67"/>
  <c r="A95" i="67"/>
  <c r="F95" i="67"/>
  <c r="F71" i="67"/>
  <c r="G71" i="67"/>
  <c r="T64" i="67"/>
  <c r="O64" i="67"/>
  <c r="O48" i="67"/>
  <c r="T48" i="67"/>
  <c r="G42" i="67"/>
  <c r="A42" i="67"/>
  <c r="O307" i="72"/>
  <c r="AD307" i="72"/>
  <c r="N11" i="72"/>
  <c r="H11" i="72"/>
  <c r="U11" i="72"/>
  <c r="AJ11" i="72"/>
  <c r="AP11" i="72"/>
  <c r="AC11" i="72"/>
  <c r="AV11" i="72"/>
  <c r="V11" i="72"/>
  <c r="N10" i="72"/>
  <c r="I10" i="72"/>
  <c r="AC10" i="72"/>
  <c r="AP10" i="72"/>
  <c r="AJ10" i="72"/>
  <c r="G304" i="67"/>
  <c r="F304" i="67"/>
  <c r="O302" i="67"/>
  <c r="N302" i="67"/>
  <c r="F301" i="72"/>
  <c r="S302" i="67"/>
  <c r="Q302" i="67"/>
  <c r="Q292" i="67"/>
  <c r="T292" i="67"/>
  <c r="O292" i="67"/>
  <c r="N292" i="67"/>
  <c r="F291" i="72"/>
  <c r="G286" i="67"/>
  <c r="A286" i="67"/>
  <c r="G282" i="67"/>
  <c r="A282" i="67"/>
  <c r="F282" i="67"/>
  <c r="G225" i="67"/>
  <c r="A225" i="67"/>
  <c r="F225" i="67"/>
  <c r="F145" i="67"/>
  <c r="G145" i="67"/>
  <c r="A145" i="67"/>
  <c r="F130" i="67"/>
  <c r="G130" i="67"/>
  <c r="G114" i="67"/>
  <c r="F114" i="67"/>
  <c r="A114" i="67"/>
  <c r="J8" i="63"/>
  <c r="P310" i="67"/>
  <c r="R310" i="67"/>
  <c r="G309" i="72"/>
  <c r="T310" i="67"/>
  <c r="Q310" i="67"/>
  <c r="G287" i="67"/>
  <c r="A287" i="67"/>
  <c r="G283" i="67"/>
  <c r="F283" i="67"/>
  <c r="A283" i="67"/>
  <c r="F253" i="67"/>
  <c r="A253" i="67"/>
  <c r="G246" i="67"/>
  <c r="A246" i="67"/>
  <c r="F246" i="67"/>
  <c r="F237" i="67"/>
  <c r="G237" i="67"/>
  <c r="A237" i="67"/>
  <c r="F179" i="67"/>
  <c r="G179" i="67"/>
  <c r="O86" i="67"/>
  <c r="T86" i="67"/>
  <c r="G81" i="67"/>
  <c r="A81" i="67"/>
  <c r="G34" i="67"/>
  <c r="A34" i="67"/>
  <c r="N174" i="72"/>
  <c r="AC174" i="72"/>
  <c r="U174" i="72"/>
  <c r="AP174" i="72"/>
  <c r="V174" i="72"/>
  <c r="AB174" i="72"/>
  <c r="AJ174" i="72"/>
  <c r="N172" i="72"/>
  <c r="Q172" i="72"/>
  <c r="AC172" i="72"/>
  <c r="AJ172" i="72"/>
  <c r="AV172" i="72"/>
  <c r="V172" i="72"/>
  <c r="AB172" i="72"/>
  <c r="T167" i="72"/>
  <c r="AI167" i="72"/>
  <c r="AU167" i="72"/>
  <c r="AU150" i="72"/>
  <c r="AI150" i="72"/>
  <c r="AA146" i="72"/>
  <c r="T146" i="72"/>
  <c r="AO146" i="72"/>
  <c r="AU146" i="72"/>
  <c r="AI142" i="72"/>
  <c r="AU142" i="72"/>
  <c r="AO142" i="72"/>
  <c r="T142" i="72"/>
  <c r="N100" i="72"/>
  <c r="V100" i="72"/>
  <c r="AC100" i="72"/>
  <c r="AV100" i="72"/>
  <c r="AJ100" i="72"/>
  <c r="AP100" i="72"/>
  <c r="U100" i="72"/>
  <c r="AB100" i="72"/>
  <c r="N98" i="72"/>
  <c r="AC98" i="72"/>
  <c r="AB98" i="72"/>
  <c r="AV98" i="72"/>
  <c r="N96" i="72"/>
  <c r="V96" i="72"/>
  <c r="AV96" i="72"/>
  <c r="AB96" i="72"/>
  <c r="AP96" i="72"/>
  <c r="N94" i="72"/>
  <c r="H94" i="72"/>
  <c r="U94" i="72"/>
  <c r="AJ94" i="72"/>
  <c r="AV94" i="72"/>
  <c r="N92" i="72"/>
  <c r="J92" i="72"/>
  <c r="AP92" i="72"/>
  <c r="AV92" i="72"/>
  <c r="N90" i="72"/>
  <c r="AC90" i="72"/>
  <c r="AJ90" i="72"/>
  <c r="AV90" i="72"/>
  <c r="AP90" i="72"/>
  <c r="AB90" i="72"/>
  <c r="N88" i="72"/>
  <c r="V88" i="72"/>
  <c r="AC88" i="72"/>
  <c r="AB88" i="72"/>
  <c r="AP88" i="72"/>
  <c r="U88" i="72"/>
  <c r="AJ88" i="72"/>
  <c r="AV88" i="72"/>
  <c r="N86" i="72"/>
  <c r="V86" i="72"/>
  <c r="AC86" i="72"/>
  <c r="AJ86" i="72"/>
  <c r="AV86" i="72"/>
  <c r="U86" i="72"/>
  <c r="AB86" i="72"/>
  <c r="AP86" i="72"/>
  <c r="N84" i="72"/>
  <c r="U84" i="72"/>
  <c r="AB84" i="72"/>
  <c r="AP84" i="72"/>
  <c r="N37" i="72"/>
  <c r="V37" i="72"/>
  <c r="AB37" i="72"/>
  <c r="AJ37" i="72"/>
  <c r="AP37" i="72"/>
  <c r="AV37" i="72"/>
  <c r="AC37" i="72"/>
  <c r="U32" i="72"/>
  <c r="V32" i="72"/>
  <c r="AP32" i="72"/>
  <c r="AV32" i="72"/>
  <c r="AB32" i="72"/>
  <c r="AJ32" i="72"/>
  <c r="AC32" i="72"/>
  <c r="N25" i="72"/>
  <c r="AV25" i="72"/>
  <c r="T18" i="72"/>
  <c r="AU18" i="72"/>
  <c r="AI18" i="72"/>
  <c r="AU16" i="72"/>
  <c r="AO16" i="72"/>
  <c r="AA16" i="72"/>
  <c r="T16" i="72"/>
  <c r="AA14" i="72"/>
  <c r="AU14" i="72"/>
  <c r="AO14" i="72"/>
  <c r="T14" i="72"/>
  <c r="N12" i="72"/>
  <c r="I12" i="72"/>
  <c r="AC12" i="72"/>
  <c r="AV12" i="72"/>
  <c r="N162" i="72"/>
  <c r="U162" i="72"/>
  <c r="AV162" i="72"/>
  <c r="AP162" i="72"/>
  <c r="N160" i="72"/>
  <c r="V160" i="72"/>
  <c r="AJ160" i="72"/>
  <c r="U153" i="72"/>
  <c r="AC153" i="72"/>
  <c r="AP153" i="72"/>
  <c r="N153" i="72"/>
  <c r="H153" i="72"/>
  <c r="AB153" i="72"/>
  <c r="N151" i="72"/>
  <c r="AC151" i="72"/>
  <c r="AJ151" i="72"/>
  <c r="U151" i="72"/>
  <c r="V149" i="72"/>
  <c r="N149" i="72"/>
  <c r="H149" i="72"/>
  <c r="AC149" i="72"/>
  <c r="AV149" i="72"/>
  <c r="AP149" i="72"/>
  <c r="N44" i="72"/>
  <c r="Q44" i="72"/>
  <c r="AV44" i="72"/>
  <c r="N42" i="72"/>
  <c r="H42" i="72"/>
  <c r="AB42" i="72"/>
  <c r="N35" i="72"/>
  <c r="J35" i="72"/>
  <c r="AB35" i="72"/>
  <c r="U35" i="72"/>
  <c r="N30" i="72"/>
  <c r="U30" i="72"/>
  <c r="AB30" i="72"/>
  <c r="AJ30" i="72"/>
  <c r="N28" i="72"/>
  <c r="U28" i="72"/>
  <c r="N17" i="72"/>
  <c r="H17" i="72"/>
  <c r="U17" i="72"/>
  <c r="V17" i="72"/>
  <c r="AJ17" i="72"/>
  <c r="AP17" i="72"/>
  <c r="AB17" i="72"/>
  <c r="N15" i="72"/>
  <c r="Q15" i="72"/>
  <c r="AC15" i="72"/>
  <c r="U15" i="72"/>
  <c r="V15" i="72"/>
  <c r="N13" i="72"/>
  <c r="I13" i="72"/>
  <c r="U13" i="72"/>
  <c r="V13" i="72"/>
  <c r="AB13" i="72"/>
  <c r="AC13" i="72"/>
  <c r="AJ13" i="72"/>
  <c r="AV13" i="72"/>
  <c r="N9" i="72"/>
  <c r="H9" i="72"/>
  <c r="V9" i="72"/>
  <c r="AB9" i="72"/>
  <c r="U9" i="72"/>
  <c r="AC9" i="72"/>
  <c r="T72" i="67"/>
  <c r="N251" i="72"/>
  <c r="J251" i="72"/>
  <c r="AJ251" i="72"/>
  <c r="V249" i="72"/>
  <c r="AP249" i="72"/>
  <c r="AV249" i="72"/>
  <c r="N247" i="72"/>
  <c r="H247" i="72"/>
  <c r="U247" i="72"/>
  <c r="AB247" i="72"/>
  <c r="AV247" i="72"/>
  <c r="AC247" i="72"/>
  <c r="AJ247" i="72"/>
  <c r="N245" i="72"/>
  <c r="U245" i="72"/>
  <c r="AB245" i="72"/>
  <c r="AC245" i="72"/>
  <c r="AP245" i="72"/>
  <c r="N243" i="72"/>
  <c r="J243" i="72"/>
  <c r="U243" i="72"/>
  <c r="V243" i="72"/>
  <c r="AB243" i="72"/>
  <c r="AV243" i="72"/>
  <c r="AC243" i="72"/>
  <c r="AJ243" i="72"/>
  <c r="N241" i="72"/>
  <c r="AB241" i="72"/>
  <c r="U241" i="72"/>
  <c r="AC241" i="72"/>
  <c r="AP241" i="72"/>
  <c r="N223" i="72"/>
  <c r="J223" i="72"/>
  <c r="V223" i="72"/>
  <c r="AB223" i="72"/>
  <c r="AC223" i="72"/>
  <c r="N221" i="72"/>
  <c r="Q221" i="72"/>
  <c r="AB221" i="72"/>
  <c r="AJ221" i="72"/>
  <c r="AV221" i="72"/>
  <c r="U221" i="72"/>
  <c r="AC221" i="72"/>
  <c r="AP221" i="72"/>
  <c r="N219" i="72"/>
  <c r="AB219" i="72"/>
  <c r="U219" i="72"/>
  <c r="AC219" i="72"/>
  <c r="AB217" i="72"/>
  <c r="AV217" i="72"/>
  <c r="U217" i="72"/>
  <c r="AC217" i="72"/>
  <c r="AJ217" i="72"/>
  <c r="N205" i="72"/>
  <c r="H205" i="72"/>
  <c r="AV205" i="72"/>
  <c r="AJ205" i="72"/>
  <c r="AP205" i="72"/>
  <c r="N203" i="72"/>
  <c r="H203" i="72"/>
  <c r="V203" i="72"/>
  <c r="U203" i="72"/>
  <c r="N201" i="72"/>
  <c r="V201" i="72"/>
  <c r="AV201" i="72"/>
  <c r="AJ201" i="72"/>
  <c r="AP201" i="72"/>
  <c r="N199" i="72"/>
  <c r="H199" i="72"/>
  <c r="V199" i="72"/>
  <c r="N197" i="72"/>
  <c r="Q197" i="72"/>
  <c r="U197" i="72"/>
  <c r="AV197" i="72"/>
  <c r="V197" i="72"/>
  <c r="AJ197" i="72"/>
  <c r="AP197" i="72"/>
  <c r="N195" i="72"/>
  <c r="H195" i="72"/>
  <c r="V195" i="72"/>
  <c r="AB195" i="72"/>
  <c r="AP195" i="72"/>
  <c r="AC195" i="72"/>
  <c r="N193" i="72"/>
  <c r="V193" i="72"/>
  <c r="U193" i="72"/>
  <c r="AB193" i="72"/>
  <c r="AC193" i="72"/>
  <c r="AJ193" i="72"/>
  <c r="AV193" i="72"/>
  <c r="N191" i="72"/>
  <c r="Q191" i="72"/>
  <c r="V191" i="72"/>
  <c r="AB191" i="72"/>
  <c r="AP191" i="72"/>
  <c r="U191" i="72"/>
  <c r="AC191" i="72"/>
  <c r="N189" i="72"/>
  <c r="V189" i="72"/>
  <c r="AB189" i="72"/>
  <c r="AC189" i="72"/>
  <c r="AJ189" i="72"/>
  <c r="AV189" i="72"/>
  <c r="N187" i="72"/>
  <c r="Q187" i="72"/>
  <c r="V187" i="72"/>
  <c r="AB187" i="72"/>
  <c r="AP187" i="72"/>
  <c r="AC187" i="72"/>
  <c r="V185" i="72"/>
  <c r="U185" i="72"/>
  <c r="AB185" i="72"/>
  <c r="AC185" i="72"/>
  <c r="AJ185" i="72"/>
  <c r="AV185" i="72"/>
  <c r="N183" i="72"/>
  <c r="AV183" i="72"/>
  <c r="AP183" i="72"/>
  <c r="V181" i="72"/>
  <c r="U181" i="72"/>
  <c r="AJ181" i="72"/>
  <c r="N179" i="72"/>
  <c r="V179" i="72"/>
  <c r="AV179" i="72"/>
  <c r="AP179" i="72"/>
  <c r="N217" i="72"/>
  <c r="AP9" i="72"/>
  <c r="N296" i="72"/>
  <c r="U296" i="72"/>
  <c r="AJ296" i="72"/>
  <c r="V296" i="72"/>
  <c r="AB296" i="72"/>
  <c r="N294" i="72"/>
  <c r="I294" i="72"/>
  <c r="AP294" i="72"/>
  <c r="N289" i="72"/>
  <c r="I289" i="72"/>
  <c r="AJ289" i="72"/>
  <c r="N287" i="72"/>
  <c r="J287" i="72"/>
  <c r="V287" i="72"/>
  <c r="AP287" i="72"/>
  <c r="N271" i="72"/>
  <c r="U271" i="72"/>
  <c r="V271" i="72"/>
  <c r="AP271" i="72"/>
  <c r="AV271" i="72"/>
  <c r="N269" i="72"/>
  <c r="J269" i="72"/>
  <c r="AB269" i="72"/>
  <c r="AV269" i="72"/>
  <c r="AC269" i="72"/>
  <c r="AJ269" i="72"/>
  <c r="N267" i="72"/>
  <c r="J267" i="72"/>
  <c r="AP267" i="72"/>
  <c r="U265" i="72"/>
  <c r="AJ265" i="72"/>
  <c r="AP265" i="72"/>
  <c r="V265" i="72"/>
  <c r="AV265" i="72"/>
  <c r="N260" i="72"/>
  <c r="I260" i="72"/>
  <c r="U260" i="72"/>
  <c r="AP260" i="72"/>
  <c r="AV260" i="72"/>
  <c r="U258" i="72"/>
  <c r="AB258" i="72"/>
  <c r="AP258" i="72"/>
  <c r="AV258" i="72"/>
  <c r="N258" i="72"/>
  <c r="I258" i="72"/>
  <c r="V258" i="72"/>
  <c r="AC258" i="72"/>
  <c r="AJ258" i="72"/>
  <c r="V274" i="72"/>
  <c r="N240" i="72"/>
  <c r="Q240" i="72"/>
  <c r="V240" i="72"/>
  <c r="U240" i="72"/>
  <c r="V238" i="72"/>
  <c r="N158" i="72"/>
  <c r="Q158" i="72"/>
  <c r="V158" i="72"/>
  <c r="N127" i="72"/>
  <c r="U127" i="72"/>
  <c r="N123" i="72"/>
  <c r="Q123" i="72"/>
  <c r="AC123" i="72"/>
  <c r="N121" i="72"/>
  <c r="V121" i="72"/>
  <c r="N119" i="72"/>
  <c r="J119" i="72"/>
  <c r="U119" i="72"/>
  <c r="AC119" i="72"/>
  <c r="N115" i="72"/>
  <c r="Q115" i="72"/>
  <c r="AC115" i="72"/>
  <c r="N113" i="72"/>
  <c r="V113" i="72"/>
  <c r="N40" i="72"/>
  <c r="I40" i="72"/>
  <c r="V40" i="72"/>
  <c r="N38" i="72"/>
  <c r="U38" i="72"/>
  <c r="N226" i="72"/>
  <c r="J226" i="72"/>
  <c r="N286" i="72"/>
  <c r="J286" i="72"/>
  <c r="V286" i="72"/>
  <c r="N280" i="72"/>
  <c r="V280" i="72"/>
  <c r="N276" i="72"/>
  <c r="I276" i="72"/>
  <c r="U276" i="72"/>
  <c r="N255" i="72"/>
  <c r="V255" i="72"/>
  <c r="U255" i="72"/>
  <c r="N236" i="72"/>
  <c r="U236" i="72"/>
  <c r="N224" i="72"/>
  <c r="Q224" i="72"/>
  <c r="U224" i="72"/>
  <c r="N208" i="72"/>
  <c r="V208" i="72"/>
  <c r="N178" i="72"/>
  <c r="H178" i="72"/>
  <c r="U178" i="72"/>
  <c r="V178" i="72"/>
  <c r="N176" i="72"/>
  <c r="AC176" i="72"/>
  <c r="N167" i="72"/>
  <c r="H167" i="72"/>
  <c r="U167" i="72"/>
  <c r="N163" i="72"/>
  <c r="V163" i="72"/>
  <c r="AC163" i="72"/>
  <c r="N148" i="72"/>
  <c r="U148" i="72"/>
  <c r="AC148" i="72"/>
  <c r="N146" i="72"/>
  <c r="Q146" i="72"/>
  <c r="AC146" i="72"/>
  <c r="N144" i="72"/>
  <c r="AC144" i="72"/>
  <c r="N142" i="72"/>
  <c r="I142" i="72"/>
  <c r="AC142" i="72"/>
  <c r="N138" i="72"/>
  <c r="V138" i="72"/>
  <c r="AC138" i="72"/>
  <c r="N134" i="72"/>
  <c r="V134" i="72"/>
  <c r="AC134" i="72"/>
  <c r="N81" i="72"/>
  <c r="Q81" i="72"/>
  <c r="V81" i="72"/>
  <c r="N79" i="72"/>
  <c r="AC79" i="72"/>
  <c r="N77" i="72"/>
  <c r="J77" i="72"/>
  <c r="V77" i="72"/>
  <c r="AC77" i="72"/>
  <c r="N75" i="72"/>
  <c r="J75" i="72"/>
  <c r="AC75" i="72"/>
  <c r="N73" i="72"/>
  <c r="V73" i="72"/>
  <c r="AC73" i="72"/>
  <c r="N71" i="72"/>
  <c r="AC71" i="72"/>
  <c r="N69" i="72"/>
  <c r="V69" i="72"/>
  <c r="AC69" i="72"/>
  <c r="N67" i="72"/>
  <c r="AB67" i="72"/>
  <c r="N65" i="72"/>
  <c r="I65" i="72"/>
  <c r="AB65" i="72"/>
  <c r="N63" i="72"/>
  <c r="V63" i="72"/>
  <c r="N59" i="72"/>
  <c r="H59" i="72"/>
  <c r="V59" i="72"/>
  <c r="N55" i="72"/>
  <c r="AB55" i="72"/>
  <c r="N53" i="72"/>
  <c r="H53" i="72"/>
  <c r="AB53" i="72"/>
  <c r="N51" i="72"/>
  <c r="V51" i="72"/>
  <c r="AB51" i="72"/>
  <c r="N49" i="72"/>
  <c r="I49" i="72"/>
  <c r="U49" i="72"/>
  <c r="N45" i="72"/>
  <c r="AB45" i="72"/>
  <c r="N310" i="72"/>
  <c r="U304" i="72"/>
  <c r="U291" i="72"/>
  <c r="V283" i="72"/>
  <c r="U252" i="72"/>
  <c r="V288" i="72"/>
  <c r="AP211" i="72"/>
  <c r="V180" i="72"/>
  <c r="V166" i="72"/>
  <c r="V150" i="72"/>
  <c r="V124" i="72"/>
  <c r="V89" i="72"/>
  <c r="U80" i="72"/>
  <c r="F107" i="68"/>
  <c r="F91" i="68"/>
  <c r="F75" i="68"/>
  <c r="F68" i="68"/>
  <c r="F64" i="68"/>
  <c r="F48" i="68"/>
  <c r="G44" i="68"/>
  <c r="F297" i="68"/>
  <c r="F289" i="68"/>
  <c r="G285" i="68"/>
  <c r="F165" i="68"/>
  <c r="G164" i="68"/>
  <c r="F157" i="68"/>
  <c r="G93" i="68"/>
  <c r="F85" i="68"/>
  <c r="G81" i="68"/>
  <c r="G77" i="68"/>
  <c r="F54" i="68"/>
  <c r="F305" i="68"/>
  <c r="G258" i="68"/>
  <c r="G254" i="68"/>
  <c r="G238" i="68"/>
  <c r="G234" i="68"/>
  <c r="G230" i="68"/>
  <c r="G226" i="68"/>
  <c r="G222" i="68"/>
  <c r="G218" i="68"/>
  <c r="F206" i="68"/>
  <c r="F205" i="68"/>
  <c r="G190" i="68"/>
  <c r="F186" i="68"/>
  <c r="G185" i="68"/>
  <c r="G182" i="68"/>
  <c r="G169" i="68"/>
  <c r="F166" i="68"/>
  <c r="G142" i="68"/>
  <c r="G111" i="68"/>
  <c r="G110" i="68"/>
  <c r="F37" i="68"/>
  <c r="R16" i="51"/>
  <c r="F310" i="68"/>
  <c r="A304" i="68"/>
  <c r="G260" i="68"/>
  <c r="G244" i="68"/>
  <c r="F223" i="68"/>
  <c r="F211" i="68"/>
  <c r="F199" i="68"/>
  <c r="F195" i="68"/>
  <c r="F192" i="68"/>
  <c r="F172" i="68"/>
  <c r="G156" i="68"/>
  <c r="F128" i="68"/>
  <c r="F106" i="68"/>
  <c r="G102" i="68"/>
  <c r="Z278" i="68"/>
  <c r="F303" i="68"/>
  <c r="F302" i="68"/>
  <c r="F299" i="68"/>
  <c r="F296" i="68"/>
  <c r="F292" i="68"/>
  <c r="F291" i="68"/>
  <c r="F288" i="68"/>
  <c r="G287" i="68"/>
  <c r="F268" i="68"/>
  <c r="G264" i="68"/>
  <c r="F263" i="68"/>
  <c r="F257" i="68"/>
  <c r="F256" i="68"/>
  <c r="F245" i="68"/>
  <c r="F241" i="68"/>
  <c r="F240" i="68"/>
  <c r="G236" i="68"/>
  <c r="G233" i="68"/>
  <c r="F232" i="68"/>
  <c r="G228" i="68"/>
  <c r="G224" i="68"/>
  <c r="G220" i="68"/>
  <c r="G216" i="68"/>
  <c r="G213" i="68"/>
  <c r="F212" i="68"/>
  <c r="G201" i="68"/>
  <c r="G188" i="68"/>
  <c r="F184" i="68"/>
  <c r="G162" i="68"/>
  <c r="G144" i="68"/>
  <c r="F140" i="68"/>
  <c r="G139" i="68"/>
  <c r="F136" i="68"/>
  <c r="G135" i="68"/>
  <c r="G116" i="68"/>
  <c r="F112" i="68"/>
  <c r="G101" i="68"/>
  <c r="F97" i="68"/>
  <c r="G90" i="68"/>
  <c r="G89" i="68"/>
  <c r="F71" i="68"/>
  <c r="F66" i="68"/>
  <c r="G59" i="68"/>
  <c r="F55" i="68"/>
  <c r="G46" i="68"/>
  <c r="G39" i="68"/>
  <c r="G36" i="68"/>
  <c r="G32" i="68"/>
  <c r="F25" i="68"/>
  <c r="F17" i="68"/>
  <c r="G16" i="68"/>
  <c r="F14" i="68"/>
  <c r="F13" i="68"/>
  <c r="Z270" i="68"/>
  <c r="AC311" i="68"/>
  <c r="Z260" i="68"/>
  <c r="Z196" i="68"/>
  <c r="G308" i="68"/>
  <c r="F286" i="68"/>
  <c r="G282" i="68"/>
  <c r="G269" i="68"/>
  <c r="G259" i="68"/>
  <c r="F251" i="68"/>
  <c r="F247" i="68"/>
  <c r="F203" i="68"/>
  <c r="F198" i="68"/>
  <c r="F183" i="68"/>
  <c r="G178" i="68"/>
  <c r="F170" i="68"/>
  <c r="G163" i="68"/>
  <c r="F134" i="68"/>
  <c r="F130" i="68"/>
  <c r="F126" i="68"/>
  <c r="F125" i="68"/>
  <c r="G95" i="68"/>
  <c r="G92" i="68"/>
  <c r="G88" i="68"/>
  <c r="F80" i="68"/>
  <c r="F69" i="68"/>
  <c r="G65" i="68"/>
  <c r="F61" i="68"/>
  <c r="F57" i="68"/>
  <c r="F56" i="68"/>
  <c r="F49" i="68"/>
  <c r="G45" i="68"/>
  <c r="F41" i="68"/>
  <c r="F19" i="68"/>
  <c r="Z288" i="68"/>
  <c r="Z250" i="68"/>
  <c r="Z186" i="68"/>
  <c r="V214" i="68"/>
  <c r="Z214" i="68"/>
  <c r="G232" i="68"/>
  <c r="G140" i="68"/>
  <c r="G303" i="68"/>
  <c r="G240" i="68"/>
  <c r="A300" i="68"/>
  <c r="F264" i="68"/>
  <c r="G291" i="68"/>
  <c r="F188" i="68"/>
  <c r="AU36" i="75"/>
  <c r="AA257" i="75"/>
  <c r="AO206" i="75"/>
  <c r="AO25" i="75"/>
  <c r="T29" i="75"/>
  <c r="AI41" i="75"/>
  <c r="AU214" i="75"/>
  <c r="AO218" i="75"/>
  <c r="A297" i="68"/>
  <c r="A234" i="68"/>
  <c r="A222" i="68"/>
  <c r="A214" i="68"/>
  <c r="G288" i="68"/>
  <c r="V268" i="68"/>
  <c r="Z268" i="68"/>
  <c r="F89" i="68"/>
  <c r="Z238" i="68"/>
  <c r="G256" i="68"/>
  <c r="G97" i="68"/>
  <c r="F216" i="68"/>
  <c r="AA36" i="75"/>
  <c r="AU257" i="75"/>
  <c r="AI206" i="75"/>
  <c r="AU218" i="75"/>
  <c r="AA25" i="75"/>
  <c r="AO29" i="75"/>
  <c r="T214" i="75"/>
  <c r="AA214" i="75"/>
  <c r="AI2" i="64"/>
  <c r="A238" i="68"/>
  <c r="AI151" i="75"/>
  <c r="AI76" i="75"/>
  <c r="V313" i="68"/>
  <c r="Y313" i="68"/>
  <c r="V309" i="68"/>
  <c r="AC309" i="68"/>
  <c r="Y309" i="68"/>
  <c r="F224" i="68"/>
  <c r="F228" i="68"/>
  <c r="G14" i="68"/>
  <c r="G17" i="68"/>
  <c r="G66" i="68"/>
  <c r="AO36" i="75"/>
  <c r="T206" i="75"/>
  <c r="AA66" i="75"/>
  <c r="T25" i="75"/>
  <c r="A258" i="68"/>
  <c r="A226" i="68"/>
  <c r="A218" i="68"/>
  <c r="AO257" i="75"/>
  <c r="AO80" i="75"/>
  <c r="F139" i="68"/>
  <c r="V312" i="68"/>
  <c r="Y312" i="68"/>
  <c r="AC312" i="68"/>
  <c r="V308" i="68"/>
  <c r="Z308" i="68"/>
  <c r="V286" i="68"/>
  <c r="Z286" i="68"/>
  <c r="G242" i="68"/>
  <c r="F117" i="68"/>
  <c r="F33" i="68"/>
  <c r="Z300" i="68"/>
  <c r="F301" i="68"/>
  <c r="F287" i="68"/>
  <c r="F284" i="68"/>
  <c r="G277" i="68"/>
  <c r="F266" i="68"/>
  <c r="F265" i="68"/>
  <c r="G262" i="68"/>
  <c r="G253" i="68"/>
  <c r="F236" i="68"/>
  <c r="G212" i="68"/>
  <c r="F174" i="68"/>
  <c r="F153" i="68"/>
  <c r="F149" i="68"/>
  <c r="F135" i="68"/>
  <c r="F132" i="68"/>
  <c r="F124" i="68"/>
  <c r="G98" i="68"/>
  <c r="F96" i="68"/>
  <c r="G86" i="68"/>
  <c r="G76" i="68"/>
  <c r="F23" i="68"/>
  <c r="Y311" i="68"/>
  <c r="Z246" i="68"/>
  <c r="Z236" i="68"/>
  <c r="Z228" i="68"/>
  <c r="Z220" i="68"/>
  <c r="Z194" i="68"/>
  <c r="Z184" i="68"/>
  <c r="G276" i="68"/>
  <c r="G271" i="68"/>
  <c r="G215" i="68"/>
  <c r="G214" i="68"/>
  <c r="G210" i="68"/>
  <c r="G204" i="68"/>
  <c r="F197" i="68"/>
  <c r="A191" i="68"/>
  <c r="A181" i="68"/>
  <c r="F177" i="68"/>
  <c r="F168" i="68"/>
  <c r="G158" i="68"/>
  <c r="F155" i="68"/>
  <c r="G145" i="68"/>
  <c r="F108" i="68"/>
  <c r="G28" i="68"/>
  <c r="Z294" i="68"/>
  <c r="Z284" i="68"/>
  <c r="Z274" i="68"/>
  <c r="Z256" i="68"/>
  <c r="Z208" i="68"/>
  <c r="Z200" i="68"/>
  <c r="F295" i="68"/>
  <c r="G281" i="68"/>
  <c r="F278" i="68"/>
  <c r="G257" i="68"/>
  <c r="F250" i="68"/>
  <c r="G246" i="68"/>
  <c r="G243" i="68"/>
  <c r="F233" i="68"/>
  <c r="F229" i="68"/>
  <c r="F225" i="68"/>
  <c r="G221" i="68"/>
  <c r="F217" i="68"/>
  <c r="G200" i="68"/>
  <c r="G196" i="68"/>
  <c r="G179" i="68"/>
  <c r="F171" i="68"/>
  <c r="F150" i="68"/>
  <c r="G136" i="68"/>
  <c r="F133" i="68"/>
  <c r="F129" i="68"/>
  <c r="G122" i="68"/>
  <c r="F118" i="68"/>
  <c r="F100" i="68"/>
  <c r="F90" i="68"/>
  <c r="G87" i="68"/>
  <c r="F70" i="68"/>
  <c r="F67" i="68"/>
  <c r="F50" i="68"/>
  <c r="F47" i="68"/>
  <c r="G34" i="68"/>
  <c r="G18" i="68"/>
  <c r="Z262" i="68"/>
  <c r="Z254" i="68"/>
  <c r="Z240" i="68"/>
  <c r="Z232" i="68"/>
  <c r="Z224" i="68"/>
  <c r="Z198" i="68"/>
  <c r="W293" i="68"/>
  <c r="AA293" i="68"/>
  <c r="X293" i="68"/>
  <c r="AB293" i="68"/>
  <c r="AC293" i="68"/>
  <c r="Y293" i="68"/>
  <c r="V293" i="68"/>
  <c r="Z293" i="68"/>
  <c r="A293" i="68"/>
  <c r="W280" i="68"/>
  <c r="AA280" i="68"/>
  <c r="X280" i="68"/>
  <c r="AB280" i="68"/>
  <c r="AC280" i="68"/>
  <c r="Y280" i="68"/>
  <c r="A280" i="68"/>
  <c r="V280" i="68"/>
  <c r="W255" i="68"/>
  <c r="AA255" i="68"/>
  <c r="X255" i="68"/>
  <c r="AB255" i="68"/>
  <c r="AC255" i="68"/>
  <c r="Y255" i="68"/>
  <c r="V255" i="68"/>
  <c r="A255" i="68"/>
  <c r="Z255" i="68"/>
  <c r="W252" i="68"/>
  <c r="AA252" i="68"/>
  <c r="X252" i="68"/>
  <c r="AB252" i="68"/>
  <c r="AC252" i="68"/>
  <c r="Y252" i="68"/>
  <c r="A252" i="68"/>
  <c r="V252" i="68"/>
  <c r="W248" i="68"/>
  <c r="AA248" i="68"/>
  <c r="X248" i="68"/>
  <c r="AB248" i="68"/>
  <c r="AC248" i="68"/>
  <c r="Y248" i="68"/>
  <c r="A248" i="68"/>
  <c r="V248" i="68"/>
  <c r="W242" i="68"/>
  <c r="AA242" i="68"/>
  <c r="X242" i="68"/>
  <c r="AB242" i="68"/>
  <c r="AC242" i="68"/>
  <c r="Y242" i="68"/>
  <c r="V242" i="68"/>
  <c r="W227" i="68"/>
  <c r="AA227" i="68"/>
  <c r="X227" i="68"/>
  <c r="AB227" i="68"/>
  <c r="AC227" i="68"/>
  <c r="Y227" i="68"/>
  <c r="V227" i="68"/>
  <c r="Z227" i="68"/>
  <c r="AO261" i="75"/>
  <c r="AI261" i="75"/>
  <c r="AA251" i="75"/>
  <c r="AO251" i="75"/>
  <c r="T185" i="75"/>
  <c r="AU185" i="75"/>
  <c r="AA185" i="75"/>
  <c r="AO115" i="75"/>
  <c r="AU115" i="75"/>
  <c r="AA115" i="75"/>
  <c r="T107" i="75"/>
  <c r="AU107" i="75"/>
  <c r="AI107" i="75"/>
  <c r="AO107" i="75"/>
  <c r="AU71" i="75"/>
  <c r="AA71" i="75"/>
  <c r="AO71" i="75"/>
  <c r="T103" i="75"/>
  <c r="AU291" i="75"/>
  <c r="AO199" i="75"/>
  <c r="AO189" i="75"/>
  <c r="AO79" i="75"/>
  <c r="AI189" i="75"/>
  <c r="F87" i="68"/>
  <c r="F234" i="68"/>
  <c r="F222" i="68"/>
  <c r="G129" i="68"/>
  <c r="G292" i="68"/>
  <c r="F88" i="68"/>
  <c r="G48" i="68"/>
  <c r="G206" i="68"/>
  <c r="F221" i="68"/>
  <c r="F101" i="68"/>
  <c r="G71" i="68"/>
  <c r="F258" i="68"/>
  <c r="AA261" i="75"/>
  <c r="AI282" i="75"/>
  <c r="T136" i="75"/>
  <c r="AU189" i="75"/>
  <c r="AI79" i="75"/>
  <c r="AI291" i="75"/>
  <c r="AA227" i="75"/>
  <c r="AI71" i="75"/>
  <c r="G217" i="68"/>
  <c r="AA107" i="75"/>
  <c r="F34" i="68"/>
  <c r="G225" i="68"/>
  <c r="G229" i="68"/>
  <c r="W299" i="68"/>
  <c r="AA299" i="68"/>
  <c r="X299" i="68"/>
  <c r="AB299" i="68"/>
  <c r="AC299" i="68"/>
  <c r="Y299" i="68"/>
  <c r="V299" i="68"/>
  <c r="Z299" i="68"/>
  <c r="A299" i="68"/>
  <c r="G298" i="68"/>
  <c r="F298" i="68"/>
  <c r="W296" i="68"/>
  <c r="AA296" i="68"/>
  <c r="X296" i="68"/>
  <c r="AB296" i="68"/>
  <c r="AC296" i="68"/>
  <c r="Y296" i="68"/>
  <c r="V296" i="68"/>
  <c r="G295" i="68"/>
  <c r="W261" i="68"/>
  <c r="AA261" i="68"/>
  <c r="X261" i="68"/>
  <c r="AB261" i="68"/>
  <c r="AC261" i="68"/>
  <c r="Y261" i="68"/>
  <c r="V261" i="68"/>
  <c r="Z261" i="68"/>
  <c r="A261" i="68"/>
  <c r="F237" i="68"/>
  <c r="G237" i="68"/>
  <c r="W210" i="68"/>
  <c r="AA210" i="68"/>
  <c r="X210" i="68"/>
  <c r="AB210" i="68"/>
  <c r="AC210" i="68"/>
  <c r="Y210" i="68"/>
  <c r="A210" i="68"/>
  <c r="V210" i="68"/>
  <c r="F209" i="68"/>
  <c r="G209" i="68"/>
  <c r="W201" i="68"/>
  <c r="AA201" i="68"/>
  <c r="X201" i="68"/>
  <c r="AB201" i="68"/>
  <c r="AC201" i="68"/>
  <c r="Y201" i="68"/>
  <c r="V201" i="68"/>
  <c r="A201" i="68"/>
  <c r="Z201" i="68"/>
  <c r="F200" i="68"/>
  <c r="W197" i="68"/>
  <c r="AA197" i="68"/>
  <c r="X197" i="68"/>
  <c r="AB197" i="68"/>
  <c r="AC197" i="68"/>
  <c r="Y197" i="68"/>
  <c r="V197" i="68"/>
  <c r="Z197" i="68"/>
  <c r="F196" i="68"/>
  <c r="G181" i="68"/>
  <c r="F181" i="68"/>
  <c r="W168" i="68"/>
  <c r="AA168" i="68"/>
  <c r="X168" i="68"/>
  <c r="AB168" i="68"/>
  <c r="Y168" i="68"/>
  <c r="Z168" i="68"/>
  <c r="AC168" i="68"/>
  <c r="A168" i="68"/>
  <c r="W158" i="68"/>
  <c r="AA158" i="68"/>
  <c r="X158" i="68"/>
  <c r="AB158" i="68"/>
  <c r="Y158" i="68"/>
  <c r="Z158" i="68"/>
  <c r="AC158" i="68"/>
  <c r="V158" i="68"/>
  <c r="A158" i="68"/>
  <c r="W155" i="68"/>
  <c r="AA155" i="68"/>
  <c r="X155" i="68"/>
  <c r="AB155" i="68"/>
  <c r="Y155" i="68"/>
  <c r="Z155" i="68"/>
  <c r="AC155" i="68"/>
  <c r="V155" i="68"/>
  <c r="F154" i="68"/>
  <c r="X108" i="68"/>
  <c r="AB108" i="68"/>
  <c r="V108" i="68"/>
  <c r="Z108" i="68"/>
  <c r="AC108" i="68"/>
  <c r="W108" i="68"/>
  <c r="Y108" i="68"/>
  <c r="AA108" i="68"/>
  <c r="X105" i="68"/>
  <c r="AB105" i="68"/>
  <c r="V105" i="68"/>
  <c r="Z105" i="68"/>
  <c r="AC105" i="68"/>
  <c r="W105" i="68"/>
  <c r="Y105" i="68"/>
  <c r="A105" i="68"/>
  <c r="AA105" i="68"/>
  <c r="G104" i="68"/>
  <c r="F104" i="68"/>
  <c r="G100" i="68"/>
  <c r="X94" i="68"/>
  <c r="AB94" i="68"/>
  <c r="V94" i="68"/>
  <c r="Z94" i="68"/>
  <c r="AC94" i="68"/>
  <c r="W94" i="68"/>
  <c r="Y94" i="68"/>
  <c r="AA94" i="68"/>
  <c r="A94" i="68"/>
  <c r="Y74" i="68"/>
  <c r="AC74" i="68"/>
  <c r="W74" i="68"/>
  <c r="AA74" i="68"/>
  <c r="Z74" i="68"/>
  <c r="V74" i="68"/>
  <c r="AB74" i="68"/>
  <c r="X74" i="68"/>
  <c r="A74" i="68"/>
  <c r="G67" i="68"/>
  <c r="Y55" i="68"/>
  <c r="AC55" i="68"/>
  <c r="W55" i="68"/>
  <c r="AA55" i="68"/>
  <c r="Z55" i="68"/>
  <c r="V55" i="68"/>
  <c r="X55" i="68"/>
  <c r="AB55" i="68"/>
  <c r="A55" i="68"/>
  <c r="G47" i="68"/>
  <c r="W38" i="68"/>
  <c r="AA38" i="68"/>
  <c r="X38" i="68"/>
  <c r="AB38" i="68"/>
  <c r="Y38" i="68"/>
  <c r="AC38" i="68"/>
  <c r="Z38" i="68"/>
  <c r="V38" i="68"/>
  <c r="A38" i="68"/>
  <c r="F31" i="68"/>
  <c r="W15" i="68"/>
  <c r="AA15" i="68"/>
  <c r="X15" i="68"/>
  <c r="AB15" i="68"/>
  <c r="Y15" i="68"/>
  <c r="AC15" i="68"/>
  <c r="Z15" i="68"/>
  <c r="V15" i="68"/>
  <c r="A15" i="68"/>
  <c r="T310" i="75"/>
  <c r="AI310" i="75"/>
  <c r="T288" i="75"/>
  <c r="AA288" i="75"/>
  <c r="AU236" i="75"/>
  <c r="AO236" i="75"/>
  <c r="AU228" i="75"/>
  <c r="AI228" i="75"/>
  <c r="AI190" i="75"/>
  <c r="AA190" i="75"/>
  <c r="AU186" i="75"/>
  <c r="AO186" i="75"/>
  <c r="AO128" i="75"/>
  <c r="AA128" i="75"/>
  <c r="T116" i="75"/>
  <c r="AI116" i="75"/>
  <c r="T108" i="75"/>
  <c r="AA108" i="75"/>
  <c r="Z296" i="68"/>
  <c r="Z280" i="68"/>
  <c r="Z248" i="68"/>
  <c r="AI185" i="75"/>
  <c r="AO291" i="75"/>
  <c r="AU199" i="75"/>
  <c r="T79" i="75"/>
  <c r="F226" i="68"/>
  <c r="A227" i="68"/>
  <c r="F190" i="68"/>
  <c r="G172" i="68"/>
  <c r="F282" i="68"/>
  <c r="AU40" i="75"/>
  <c r="AU261" i="75"/>
  <c r="T282" i="75"/>
  <c r="AO136" i="75"/>
  <c r="AU103" i="75"/>
  <c r="T71" i="75"/>
  <c r="AO103" i="75"/>
  <c r="AU251" i="75"/>
  <c r="T40" i="75"/>
  <c r="F243" i="68"/>
  <c r="G68" i="68"/>
  <c r="W307" i="68"/>
  <c r="AA307" i="68"/>
  <c r="X307" i="68"/>
  <c r="AB307" i="68"/>
  <c r="AC307" i="68"/>
  <c r="Y307" i="68"/>
  <c r="V307" i="68"/>
  <c r="Z307" i="68"/>
  <c r="A307" i="68"/>
  <c r="W302" i="68"/>
  <c r="AA302" i="68"/>
  <c r="X302" i="68"/>
  <c r="AB302" i="68"/>
  <c r="AC302" i="68"/>
  <c r="Y302" i="68"/>
  <c r="V302" i="68"/>
  <c r="W264" i="68"/>
  <c r="AA264" i="68"/>
  <c r="X264" i="68"/>
  <c r="AB264" i="68"/>
  <c r="AC264" i="68"/>
  <c r="Y264" i="68"/>
  <c r="A264" i="68"/>
  <c r="V264" i="68"/>
  <c r="G202" i="68"/>
  <c r="F202" i="68"/>
  <c r="W175" i="68"/>
  <c r="AA175" i="68"/>
  <c r="X175" i="68"/>
  <c r="AB175" i="68"/>
  <c r="Y175" i="68"/>
  <c r="Z175" i="68"/>
  <c r="AC175" i="68"/>
  <c r="V175" i="68"/>
  <c r="F160" i="68"/>
  <c r="G160" i="68"/>
  <c r="F159" i="68"/>
  <c r="G159" i="68"/>
  <c r="W150" i="68"/>
  <c r="AA150" i="68"/>
  <c r="X150" i="68"/>
  <c r="AB150" i="68"/>
  <c r="Y150" i="68"/>
  <c r="Z150" i="68"/>
  <c r="AC150" i="68"/>
  <c r="V150" i="68"/>
  <c r="A150" i="68"/>
  <c r="X136" i="68"/>
  <c r="AB136" i="68"/>
  <c r="V136" i="68"/>
  <c r="Z136" i="68"/>
  <c r="AC136" i="68"/>
  <c r="W136" i="68"/>
  <c r="Y136" i="68"/>
  <c r="AA136" i="68"/>
  <c r="A136" i="68"/>
  <c r="X133" i="68"/>
  <c r="AB133" i="68"/>
  <c r="V133" i="68"/>
  <c r="Z133" i="68"/>
  <c r="AC133" i="68"/>
  <c r="W133" i="68"/>
  <c r="Y133" i="68"/>
  <c r="X122" i="68"/>
  <c r="AB122" i="68"/>
  <c r="V122" i="68"/>
  <c r="Z122" i="68"/>
  <c r="AC122" i="68"/>
  <c r="W122" i="68"/>
  <c r="Y122" i="68"/>
  <c r="AA122" i="68"/>
  <c r="A122" i="68"/>
  <c r="G120" i="68"/>
  <c r="F120" i="68"/>
  <c r="X118" i="68"/>
  <c r="AB118" i="68"/>
  <c r="V118" i="68"/>
  <c r="Z118" i="68"/>
  <c r="AC118" i="68"/>
  <c r="W118" i="68"/>
  <c r="Y118" i="68"/>
  <c r="AA118" i="68"/>
  <c r="A118" i="68"/>
  <c r="X115" i="68"/>
  <c r="AB115" i="68"/>
  <c r="V115" i="68"/>
  <c r="Z115" i="68"/>
  <c r="AC115" i="68"/>
  <c r="W115" i="68"/>
  <c r="Y115" i="68"/>
  <c r="AA115" i="68"/>
  <c r="A115" i="68"/>
  <c r="G114" i="68"/>
  <c r="F114" i="68"/>
  <c r="G99" i="68"/>
  <c r="F99" i="68"/>
  <c r="X97" i="68"/>
  <c r="AB97" i="68"/>
  <c r="V97" i="68"/>
  <c r="Z97" i="68"/>
  <c r="AC97" i="68"/>
  <c r="W97" i="68"/>
  <c r="Y97" i="68"/>
  <c r="A97" i="68"/>
  <c r="AA97" i="68"/>
  <c r="F79" i="68"/>
  <c r="G79" i="68"/>
  <c r="X77" i="68"/>
  <c r="AB77" i="68"/>
  <c r="V77" i="68"/>
  <c r="Z77" i="68"/>
  <c r="AC77" i="68"/>
  <c r="W77" i="68"/>
  <c r="Y77" i="68"/>
  <c r="A77" i="68"/>
  <c r="Y60" i="68"/>
  <c r="AC60" i="68"/>
  <c r="W60" i="68"/>
  <c r="AA60" i="68"/>
  <c r="Z60" i="68"/>
  <c r="V60" i="68"/>
  <c r="AB60" i="68"/>
  <c r="X60" i="68"/>
  <c r="F43" i="68"/>
  <c r="G43" i="68"/>
  <c r="F42" i="68"/>
  <c r="G42" i="68"/>
  <c r="W41" i="68"/>
  <c r="AA41" i="68"/>
  <c r="X41" i="68"/>
  <c r="AB41" i="68"/>
  <c r="Y41" i="68"/>
  <c r="AC41" i="68"/>
  <c r="Z41" i="68"/>
  <c r="V41" i="68"/>
  <c r="A41" i="68"/>
  <c r="F40" i="68"/>
  <c r="G40" i="68"/>
  <c r="W24" i="68"/>
  <c r="AA24" i="68"/>
  <c r="X24" i="68"/>
  <c r="AB24" i="68"/>
  <c r="Y24" i="68"/>
  <c r="AC24" i="68"/>
  <c r="Z24" i="68"/>
  <c r="V24" i="68"/>
  <c r="W20" i="68"/>
  <c r="AA20" i="68"/>
  <c r="X20" i="68"/>
  <c r="AB20" i="68"/>
  <c r="Y20" i="68"/>
  <c r="AC20" i="68"/>
  <c r="Z20" i="68"/>
  <c r="V20" i="68"/>
  <c r="A20" i="68"/>
  <c r="G13" i="68"/>
  <c r="AO297" i="75"/>
  <c r="T297" i="75"/>
  <c r="AA297" i="75"/>
  <c r="AI297" i="75"/>
  <c r="T289" i="75"/>
  <c r="AU289" i="75"/>
  <c r="AU280" i="75"/>
  <c r="T280" i="75"/>
  <c r="T275" i="75"/>
  <c r="AO275" i="75"/>
  <c r="AA237" i="75"/>
  <c r="AU237" i="75"/>
  <c r="T215" i="75"/>
  <c r="AA215" i="75"/>
  <c r="AU208" i="75"/>
  <c r="AI208" i="75"/>
  <c r="T187" i="75"/>
  <c r="AO187" i="75"/>
  <c r="T175" i="75"/>
  <c r="AU175" i="75"/>
  <c r="AI153" i="75"/>
  <c r="T153" i="75"/>
  <c r="AU129" i="75"/>
  <c r="T129" i="75"/>
  <c r="AU109" i="75"/>
  <c r="AA109" i="75"/>
  <c r="AO109" i="75"/>
  <c r="AU73" i="75"/>
  <c r="AA73" i="75"/>
  <c r="AA51" i="75"/>
  <c r="AU51" i="75"/>
  <c r="AA30" i="75"/>
  <c r="AI30" i="75"/>
  <c r="T16" i="75"/>
  <c r="AO16" i="75"/>
  <c r="Z302" i="68"/>
  <c r="V168" i="68"/>
  <c r="AA133" i="68"/>
  <c r="W290" i="68"/>
  <c r="AA290" i="68"/>
  <c r="X290" i="68"/>
  <c r="AB290" i="68"/>
  <c r="AC290" i="68"/>
  <c r="Y290" i="68"/>
  <c r="V290" i="68"/>
  <c r="W283" i="68"/>
  <c r="AA283" i="68"/>
  <c r="X283" i="68"/>
  <c r="AB283" i="68"/>
  <c r="AC283" i="68"/>
  <c r="Y283" i="68"/>
  <c r="V283" i="68"/>
  <c r="A283" i="68"/>
  <c r="Z283" i="68"/>
  <c r="W245" i="68"/>
  <c r="AA245" i="68"/>
  <c r="X245" i="68"/>
  <c r="AB245" i="68"/>
  <c r="AC245" i="68"/>
  <c r="Y245" i="68"/>
  <c r="V245" i="68"/>
  <c r="Z245" i="68"/>
  <c r="A245" i="68"/>
  <c r="W235" i="68"/>
  <c r="AA235" i="68"/>
  <c r="X235" i="68"/>
  <c r="AB235" i="68"/>
  <c r="AC235" i="68"/>
  <c r="Y235" i="68"/>
  <c r="V235" i="68"/>
  <c r="A235" i="68"/>
  <c r="Z235" i="68"/>
  <c r="W231" i="68"/>
  <c r="AA231" i="68"/>
  <c r="X231" i="68"/>
  <c r="AB231" i="68"/>
  <c r="AC231" i="68"/>
  <c r="Y231" i="68"/>
  <c r="V231" i="68"/>
  <c r="A231" i="68"/>
  <c r="Z231" i="68"/>
  <c r="W223" i="68"/>
  <c r="AA223" i="68"/>
  <c r="X223" i="68"/>
  <c r="AB223" i="68"/>
  <c r="AC223" i="68"/>
  <c r="Y223" i="68"/>
  <c r="V223" i="68"/>
  <c r="Z223" i="68"/>
  <c r="W219" i="68"/>
  <c r="AA219" i="68"/>
  <c r="X219" i="68"/>
  <c r="AB219" i="68"/>
  <c r="AC219" i="68"/>
  <c r="Y219" i="68"/>
  <c r="V219" i="68"/>
  <c r="Z219" i="68"/>
  <c r="F189" i="68"/>
  <c r="G189" i="68"/>
  <c r="G180" i="68"/>
  <c r="F180" i="68"/>
  <c r="W163" i="68"/>
  <c r="AA163" i="68"/>
  <c r="X163" i="68"/>
  <c r="AB163" i="68"/>
  <c r="Y163" i="68"/>
  <c r="Z163" i="68"/>
  <c r="AC163" i="68"/>
  <c r="A163" i="68"/>
  <c r="V163" i="68"/>
  <c r="F143" i="68"/>
  <c r="G143" i="68"/>
  <c r="X89" i="68"/>
  <c r="AB89" i="68"/>
  <c r="V89" i="68"/>
  <c r="Z89" i="68"/>
  <c r="AC89" i="68"/>
  <c r="W89" i="68"/>
  <c r="Y89" i="68"/>
  <c r="A89" i="68"/>
  <c r="AA89" i="68"/>
  <c r="Y69" i="68"/>
  <c r="AC69" i="68"/>
  <c r="W69" i="68"/>
  <c r="AA69" i="68"/>
  <c r="Z69" i="68"/>
  <c r="V69" i="68"/>
  <c r="X69" i="68"/>
  <c r="AB69" i="68"/>
  <c r="A69" i="68"/>
  <c r="F51" i="68"/>
  <c r="G51" i="68"/>
  <c r="W49" i="68"/>
  <c r="AA49" i="68"/>
  <c r="X49" i="68"/>
  <c r="AB49" i="68"/>
  <c r="Y49" i="68"/>
  <c r="AC49" i="68"/>
  <c r="Z49" i="68"/>
  <c r="V49" i="68"/>
  <c r="A49" i="68"/>
  <c r="G35" i="68"/>
  <c r="F35" i="68"/>
  <c r="W33" i="68"/>
  <c r="AA33" i="68"/>
  <c r="X33" i="68"/>
  <c r="AB33" i="68"/>
  <c r="Y33" i="68"/>
  <c r="AC33" i="68"/>
  <c r="Z33" i="68"/>
  <c r="V33" i="68"/>
  <c r="A33" i="68"/>
  <c r="W12" i="68"/>
  <c r="AA12" i="68"/>
  <c r="X12" i="68"/>
  <c r="AB12" i="68"/>
  <c r="Y12" i="68"/>
  <c r="AC12" i="68"/>
  <c r="Z12" i="68"/>
  <c r="V12" i="68"/>
  <c r="A12" i="68"/>
  <c r="AU305" i="75"/>
  <c r="T305" i="75"/>
  <c r="AI305" i="75"/>
  <c r="AU159" i="75"/>
  <c r="AA159" i="75"/>
  <c r="AI159" i="75"/>
  <c r="AU140" i="75"/>
  <c r="AO140" i="75"/>
  <c r="Z290" i="68"/>
  <c r="Z242" i="68"/>
  <c r="AO185" i="75"/>
  <c r="T199" i="75"/>
  <c r="AA1" i="68"/>
  <c r="F279" i="68"/>
  <c r="F144" i="68"/>
  <c r="A290" i="68"/>
  <c r="AA40" i="75"/>
  <c r="T261" i="75"/>
  <c r="AI140" i="75"/>
  <c r="AO282" i="75"/>
  <c r="AU136" i="75"/>
  <c r="AI227" i="75"/>
  <c r="AO159" i="75"/>
  <c r="AI251" i="75"/>
  <c r="A242" i="68"/>
  <c r="F32" i="68"/>
  <c r="AA305" i="75"/>
  <c r="AI115" i="75"/>
  <c r="G91" i="68"/>
  <c r="G171" i="68"/>
  <c r="G312" i="68"/>
  <c r="F312" i="68"/>
  <c r="V310" i="68"/>
  <c r="Z310" i="68"/>
  <c r="W310" i="68"/>
  <c r="AA310" i="68"/>
  <c r="X310" i="68"/>
  <c r="AB310" i="68"/>
  <c r="F309" i="68"/>
  <c r="F275" i="68"/>
  <c r="G275" i="68"/>
  <c r="W273" i="68"/>
  <c r="AA273" i="68"/>
  <c r="X273" i="68"/>
  <c r="AB273" i="68"/>
  <c r="AC273" i="68"/>
  <c r="Y273" i="68"/>
  <c r="V273" i="68"/>
  <c r="Z273" i="68"/>
  <c r="A273" i="68"/>
  <c r="W269" i="68"/>
  <c r="AA269" i="68"/>
  <c r="X269" i="68"/>
  <c r="AB269" i="68"/>
  <c r="AC269" i="68"/>
  <c r="Y269" i="68"/>
  <c r="V269" i="68"/>
  <c r="Z269" i="68"/>
  <c r="A269" i="68"/>
  <c r="F262" i="68"/>
  <c r="G239" i="68"/>
  <c r="F239" i="68"/>
  <c r="W216" i="68"/>
  <c r="AA216" i="68"/>
  <c r="X216" i="68"/>
  <c r="AB216" i="68"/>
  <c r="AC216" i="68"/>
  <c r="Y216" i="68"/>
  <c r="V216" i="68"/>
  <c r="W199" i="68"/>
  <c r="AA199" i="68"/>
  <c r="X199" i="68"/>
  <c r="AB199" i="68"/>
  <c r="AC199" i="68"/>
  <c r="Y199" i="68"/>
  <c r="V199" i="68"/>
  <c r="A199" i="68"/>
  <c r="Z199" i="68"/>
  <c r="G198" i="68"/>
  <c r="W195" i="68"/>
  <c r="AA195" i="68"/>
  <c r="X195" i="68"/>
  <c r="AB195" i="68"/>
  <c r="AC195" i="68"/>
  <c r="Y195" i="68"/>
  <c r="V195" i="68"/>
  <c r="Z195" i="68"/>
  <c r="G194" i="68"/>
  <c r="W188" i="68"/>
  <c r="AA188" i="68"/>
  <c r="X188" i="68"/>
  <c r="AB188" i="68"/>
  <c r="AC188" i="68"/>
  <c r="Y188" i="68"/>
  <c r="A188" i="68"/>
  <c r="V188" i="68"/>
  <c r="W185" i="68"/>
  <c r="AA185" i="68"/>
  <c r="X185" i="68"/>
  <c r="AB185" i="68"/>
  <c r="AC185" i="68"/>
  <c r="Y185" i="68"/>
  <c r="V185" i="68"/>
  <c r="A185" i="68"/>
  <c r="Z185" i="68"/>
  <c r="G184" i="68"/>
  <c r="W178" i="68"/>
  <c r="AA178" i="68"/>
  <c r="X178" i="68"/>
  <c r="AB178" i="68"/>
  <c r="Y178" i="68"/>
  <c r="Z178" i="68"/>
  <c r="AC178" i="68"/>
  <c r="A178" i="68"/>
  <c r="V178" i="68"/>
  <c r="W170" i="68"/>
  <c r="AA170" i="68"/>
  <c r="X170" i="68"/>
  <c r="AB170" i="68"/>
  <c r="Y170" i="68"/>
  <c r="Z170" i="68"/>
  <c r="AC170" i="68"/>
  <c r="V170" i="68"/>
  <c r="F169" i="68"/>
  <c r="F152" i="68"/>
  <c r="G152" i="68"/>
  <c r="F151" i="68"/>
  <c r="G151" i="68"/>
  <c r="W142" i="68"/>
  <c r="AA142" i="68"/>
  <c r="X142" i="68"/>
  <c r="AB142" i="68"/>
  <c r="Y142" i="68"/>
  <c r="Z142" i="68"/>
  <c r="AC142" i="68"/>
  <c r="V142" i="68"/>
  <c r="A142" i="68"/>
  <c r="G141" i="68"/>
  <c r="F141" i="68"/>
  <c r="W139" i="68"/>
  <c r="AA139" i="68"/>
  <c r="X139" i="68"/>
  <c r="AB139" i="68"/>
  <c r="Y139" i="68"/>
  <c r="Z139" i="68"/>
  <c r="AC139" i="68"/>
  <c r="A139" i="68"/>
  <c r="V139" i="68"/>
  <c r="X128" i="68"/>
  <c r="AB128" i="68"/>
  <c r="V128" i="68"/>
  <c r="Z128" i="68"/>
  <c r="AC128" i="68"/>
  <c r="W128" i="68"/>
  <c r="Y128" i="68"/>
  <c r="AA128" i="68"/>
  <c r="A128" i="68"/>
  <c r="G127" i="68"/>
  <c r="F127" i="68"/>
  <c r="X125" i="68"/>
  <c r="AB125" i="68"/>
  <c r="V125" i="68"/>
  <c r="Z125" i="68"/>
  <c r="AC125" i="68"/>
  <c r="W125" i="68"/>
  <c r="Y125" i="68"/>
  <c r="G124" i="68"/>
  <c r="F84" i="68"/>
  <c r="G84" i="68"/>
  <c r="X82" i="68"/>
  <c r="AB82" i="68"/>
  <c r="V82" i="68"/>
  <c r="Z82" i="68"/>
  <c r="AC82" i="68"/>
  <c r="W82" i="68"/>
  <c r="Y82" i="68"/>
  <c r="AA82" i="68"/>
  <c r="A82" i="68"/>
  <c r="Y66" i="68"/>
  <c r="AC66" i="68"/>
  <c r="W66" i="68"/>
  <c r="AA66" i="68"/>
  <c r="Z66" i="68"/>
  <c r="V66" i="68"/>
  <c r="AB66" i="68"/>
  <c r="X66" i="68"/>
  <c r="A66" i="68"/>
  <c r="Y63" i="68"/>
  <c r="AC63" i="68"/>
  <c r="W63" i="68"/>
  <c r="AA63" i="68"/>
  <c r="Z63" i="68"/>
  <c r="V63" i="68"/>
  <c r="X63" i="68"/>
  <c r="AB63" i="68"/>
  <c r="A63" i="68"/>
  <c r="W46" i="68"/>
  <c r="AA46" i="68"/>
  <c r="X46" i="68"/>
  <c r="AB46" i="68"/>
  <c r="Y46" i="68"/>
  <c r="AC46" i="68"/>
  <c r="Z46" i="68"/>
  <c r="V46" i="68"/>
  <c r="A46" i="68"/>
  <c r="W30" i="68"/>
  <c r="AA30" i="68"/>
  <c r="X30" i="68"/>
  <c r="AB30" i="68"/>
  <c r="Y30" i="68"/>
  <c r="AC30" i="68"/>
  <c r="Z30" i="68"/>
  <c r="V30" i="68"/>
  <c r="W27" i="68"/>
  <c r="AA27" i="68"/>
  <c r="X27" i="68"/>
  <c r="AB27" i="68"/>
  <c r="Y27" i="68"/>
  <c r="AC27" i="68"/>
  <c r="Z27" i="68"/>
  <c r="V27" i="68"/>
  <c r="A27" i="68"/>
  <c r="G26" i="68"/>
  <c r="F26" i="68"/>
  <c r="AO290" i="75"/>
  <c r="T290" i="75"/>
  <c r="AU290" i="75"/>
  <c r="AU260" i="75"/>
  <c r="AI260" i="75"/>
  <c r="T260" i="75"/>
  <c r="AI226" i="75"/>
  <c r="AA226" i="75"/>
  <c r="T226" i="75"/>
  <c r="AI188" i="75"/>
  <c r="AA188" i="75"/>
  <c r="AI62" i="75"/>
  <c r="AU62" i="75"/>
  <c r="AA52" i="75"/>
  <c r="AU52" i="75"/>
  <c r="AO52" i="75"/>
  <c r="T52" i="75"/>
  <c r="AC310" i="68"/>
  <c r="Z252" i="68"/>
  <c r="Z188" i="68"/>
  <c r="AA125" i="68"/>
  <c r="G64" i="68"/>
  <c r="G61" i="68"/>
  <c r="G199" i="68"/>
  <c r="G155" i="68"/>
  <c r="G310" i="68"/>
  <c r="G133" i="68"/>
  <c r="W306" i="68"/>
  <c r="AA306" i="68"/>
  <c r="X306" i="68"/>
  <c r="AB306" i="68"/>
  <c r="AC306" i="68"/>
  <c r="Y306" i="68"/>
  <c r="W304" i="68"/>
  <c r="AA304" i="68"/>
  <c r="X304" i="68"/>
  <c r="AB304" i="68"/>
  <c r="AC304" i="68"/>
  <c r="Y304" i="68"/>
  <c r="W298" i="68"/>
  <c r="AA298" i="68"/>
  <c r="X298" i="68"/>
  <c r="AB298" i="68"/>
  <c r="AC298" i="68"/>
  <c r="Y298" i="68"/>
  <c r="W292" i="68"/>
  <c r="AA292" i="68"/>
  <c r="X292" i="68"/>
  <c r="AB292" i="68"/>
  <c r="AC292" i="68"/>
  <c r="Y292" i="68"/>
  <c r="W287" i="68"/>
  <c r="AA287" i="68"/>
  <c r="X287" i="68"/>
  <c r="AB287" i="68"/>
  <c r="AC287" i="68"/>
  <c r="Y287" i="68"/>
  <c r="W285" i="68"/>
  <c r="AA285" i="68"/>
  <c r="X285" i="68"/>
  <c r="AB285" i="68"/>
  <c r="AC285" i="68"/>
  <c r="Y285" i="68"/>
  <c r="W282" i="68"/>
  <c r="AA282" i="68"/>
  <c r="X282" i="68"/>
  <c r="AB282" i="68"/>
  <c r="AC282" i="68"/>
  <c r="Y282" i="68"/>
  <c r="W279" i="68"/>
  <c r="AA279" i="68"/>
  <c r="X279" i="68"/>
  <c r="AB279" i="68"/>
  <c r="AC279" i="68"/>
  <c r="Y279" i="68"/>
  <c r="W276" i="68"/>
  <c r="AA276" i="68"/>
  <c r="X276" i="68"/>
  <c r="AB276" i="68"/>
  <c r="AC276" i="68"/>
  <c r="Y276" i="68"/>
  <c r="W272" i="68"/>
  <c r="AA272" i="68"/>
  <c r="X272" i="68"/>
  <c r="AB272" i="68"/>
  <c r="AC272" i="68"/>
  <c r="Y272" i="68"/>
  <c r="W266" i="68"/>
  <c r="AA266" i="68"/>
  <c r="X266" i="68"/>
  <c r="AB266" i="68"/>
  <c r="AC266" i="68"/>
  <c r="Y266" i="68"/>
  <c r="W263" i="68"/>
  <c r="AA263" i="68"/>
  <c r="X263" i="68"/>
  <c r="AB263" i="68"/>
  <c r="AC263" i="68"/>
  <c r="Y263" i="68"/>
  <c r="W258" i="68"/>
  <c r="AA258" i="68"/>
  <c r="X258" i="68"/>
  <c r="AB258" i="68"/>
  <c r="AC258" i="68"/>
  <c r="Y258" i="68"/>
  <c r="W251" i="68"/>
  <c r="AA251" i="68"/>
  <c r="X251" i="68"/>
  <c r="AB251" i="68"/>
  <c r="AC251" i="68"/>
  <c r="Y251" i="68"/>
  <c r="W247" i="68"/>
  <c r="AA247" i="68"/>
  <c r="X247" i="68"/>
  <c r="AB247" i="68"/>
  <c r="AC247" i="68"/>
  <c r="Y247" i="68"/>
  <c r="W244" i="68"/>
  <c r="AA244" i="68"/>
  <c r="X244" i="68"/>
  <c r="AB244" i="68"/>
  <c r="AC244" i="68"/>
  <c r="Y244" i="68"/>
  <c r="W239" i="68"/>
  <c r="AA239" i="68"/>
  <c r="X239" i="68"/>
  <c r="AB239" i="68"/>
  <c r="AC239" i="68"/>
  <c r="Y239" i="68"/>
  <c r="W237" i="68"/>
  <c r="AA237" i="68"/>
  <c r="X237" i="68"/>
  <c r="AB237" i="68"/>
  <c r="AC237" i="68"/>
  <c r="Y237" i="68"/>
  <c r="W234" i="68"/>
  <c r="AA234" i="68"/>
  <c r="X234" i="68"/>
  <c r="AB234" i="68"/>
  <c r="AC234" i="68"/>
  <c r="Y234" i="68"/>
  <c r="W230" i="68"/>
  <c r="AA230" i="68"/>
  <c r="X230" i="68"/>
  <c r="AB230" i="68"/>
  <c r="AC230" i="68"/>
  <c r="Y230" i="68"/>
  <c r="W226" i="68"/>
  <c r="AA226" i="68"/>
  <c r="X226" i="68"/>
  <c r="AB226" i="68"/>
  <c r="AC226" i="68"/>
  <c r="Y226" i="68"/>
  <c r="W222" i="68"/>
  <c r="AA222" i="68"/>
  <c r="X222" i="68"/>
  <c r="AB222" i="68"/>
  <c r="AC222" i="68"/>
  <c r="Y222" i="68"/>
  <c r="W218" i="68"/>
  <c r="AA218" i="68"/>
  <c r="X218" i="68"/>
  <c r="AB218" i="68"/>
  <c r="AC218" i="68"/>
  <c r="Y218" i="68"/>
  <c r="W215" i="68"/>
  <c r="AA215" i="68"/>
  <c r="X215" i="68"/>
  <c r="AB215" i="68"/>
  <c r="AC215" i="68"/>
  <c r="Y215" i="68"/>
  <c r="W212" i="68"/>
  <c r="AA212" i="68"/>
  <c r="X212" i="68"/>
  <c r="AB212" i="68"/>
  <c r="AC212" i="68"/>
  <c r="Y212" i="68"/>
  <c r="W209" i="68"/>
  <c r="AA209" i="68"/>
  <c r="X209" i="68"/>
  <c r="AB209" i="68"/>
  <c r="AC209" i="68"/>
  <c r="Y209" i="68"/>
  <c r="W206" i="68"/>
  <c r="AA206" i="68"/>
  <c r="X206" i="68"/>
  <c r="AB206" i="68"/>
  <c r="AC206" i="68"/>
  <c r="Y206" i="68"/>
  <c r="W204" i="68"/>
  <c r="AA204" i="68"/>
  <c r="X204" i="68"/>
  <c r="AB204" i="68"/>
  <c r="AC204" i="68"/>
  <c r="Y204" i="68"/>
  <c r="W202" i="68"/>
  <c r="AA202" i="68"/>
  <c r="X202" i="68"/>
  <c r="AB202" i="68"/>
  <c r="AC202" i="68"/>
  <c r="Y202" i="68"/>
  <c r="W192" i="68"/>
  <c r="AA192" i="68"/>
  <c r="X192" i="68"/>
  <c r="AB192" i="68"/>
  <c r="AC192" i="68"/>
  <c r="Y192" i="68"/>
  <c r="W190" i="68"/>
  <c r="AA190" i="68"/>
  <c r="X190" i="68"/>
  <c r="AB190" i="68"/>
  <c r="AC190" i="68"/>
  <c r="Y190" i="68"/>
  <c r="W187" i="68"/>
  <c r="AA187" i="68"/>
  <c r="X187" i="68"/>
  <c r="AB187" i="68"/>
  <c r="AC187" i="68"/>
  <c r="Y187" i="68"/>
  <c r="W182" i="68"/>
  <c r="AA182" i="68"/>
  <c r="X182" i="68"/>
  <c r="AB182" i="68"/>
  <c r="AC182" i="68"/>
  <c r="Y182" i="68"/>
  <c r="W180" i="68"/>
  <c r="AA180" i="68"/>
  <c r="X180" i="68"/>
  <c r="AB180" i="68"/>
  <c r="Y180" i="68"/>
  <c r="Z180" i="68"/>
  <c r="AC180" i="68"/>
  <c r="W172" i="68"/>
  <c r="AA172" i="68"/>
  <c r="X172" i="68"/>
  <c r="AB172" i="68"/>
  <c r="Y172" i="68"/>
  <c r="Z172" i="68"/>
  <c r="AC172" i="68"/>
  <c r="W167" i="68"/>
  <c r="AA167" i="68"/>
  <c r="X167" i="68"/>
  <c r="AB167" i="68"/>
  <c r="Y167" i="68"/>
  <c r="Z167" i="68"/>
  <c r="AC167" i="68"/>
  <c r="W165" i="68"/>
  <c r="AA165" i="68"/>
  <c r="X165" i="68"/>
  <c r="AB165" i="68"/>
  <c r="Y165" i="68"/>
  <c r="Z165" i="68"/>
  <c r="AC165" i="68"/>
  <c r="W160" i="68"/>
  <c r="AA160" i="68"/>
  <c r="X160" i="68"/>
  <c r="AB160" i="68"/>
  <c r="Y160" i="68"/>
  <c r="Z160" i="68"/>
  <c r="AC160" i="68"/>
  <c r="W157" i="68"/>
  <c r="AA157" i="68"/>
  <c r="X157" i="68"/>
  <c r="AB157" i="68"/>
  <c r="Y157" i="68"/>
  <c r="Z157" i="68"/>
  <c r="AC157" i="68"/>
  <c r="W152" i="68"/>
  <c r="AA152" i="68"/>
  <c r="X152" i="68"/>
  <c r="AB152" i="68"/>
  <c r="Y152" i="68"/>
  <c r="Z152" i="68"/>
  <c r="AC152" i="68"/>
  <c r="W147" i="68"/>
  <c r="AA147" i="68"/>
  <c r="X147" i="68"/>
  <c r="AB147" i="68"/>
  <c r="Y147" i="68"/>
  <c r="Z147" i="68"/>
  <c r="AC147" i="68"/>
  <c r="W144" i="68"/>
  <c r="AA144" i="68"/>
  <c r="X144" i="68"/>
  <c r="AB144" i="68"/>
  <c r="Y144" i="68"/>
  <c r="Z144" i="68"/>
  <c r="AC144" i="68"/>
  <c r="W141" i="68"/>
  <c r="AA141" i="68"/>
  <c r="X141" i="68"/>
  <c r="AB141" i="68"/>
  <c r="Y141" i="68"/>
  <c r="Z141" i="68"/>
  <c r="AC141" i="68"/>
  <c r="X138" i="68"/>
  <c r="V138" i="68"/>
  <c r="AA138" i="68"/>
  <c r="W138" i="68"/>
  <c r="AB138" i="68"/>
  <c r="Y138" i="68"/>
  <c r="Z138" i="68"/>
  <c r="AC138" i="68"/>
  <c r="X135" i="68"/>
  <c r="AB135" i="68"/>
  <c r="V135" i="68"/>
  <c r="Z135" i="68"/>
  <c r="AC135" i="68"/>
  <c r="W135" i="68"/>
  <c r="Y135" i="68"/>
  <c r="X130" i="68"/>
  <c r="AB130" i="68"/>
  <c r="V130" i="68"/>
  <c r="Z130" i="68"/>
  <c r="AC130" i="68"/>
  <c r="W130" i="68"/>
  <c r="Y130" i="68"/>
  <c r="AA130" i="68"/>
  <c r="X127" i="68"/>
  <c r="AB127" i="68"/>
  <c r="V127" i="68"/>
  <c r="Z127" i="68"/>
  <c r="AC127" i="68"/>
  <c r="W127" i="68"/>
  <c r="Y127" i="68"/>
  <c r="X121" i="68"/>
  <c r="AB121" i="68"/>
  <c r="V121" i="68"/>
  <c r="Z121" i="68"/>
  <c r="AC121" i="68"/>
  <c r="W121" i="68"/>
  <c r="Y121" i="68"/>
  <c r="X114" i="68"/>
  <c r="AB114" i="68"/>
  <c r="V114" i="68"/>
  <c r="Z114" i="68"/>
  <c r="AC114" i="68"/>
  <c r="W114" i="68"/>
  <c r="Y114" i="68"/>
  <c r="AA114" i="68"/>
  <c r="X111" i="68"/>
  <c r="AB111" i="68"/>
  <c r="V111" i="68"/>
  <c r="Z111" i="68"/>
  <c r="AC111" i="68"/>
  <c r="W111" i="68"/>
  <c r="Y111" i="68"/>
  <c r="X104" i="68"/>
  <c r="AB104" i="68"/>
  <c r="V104" i="68"/>
  <c r="Z104" i="68"/>
  <c r="AC104" i="68"/>
  <c r="W104" i="68"/>
  <c r="Y104" i="68"/>
  <c r="AA104" i="68"/>
  <c r="X101" i="68"/>
  <c r="AB101" i="68"/>
  <c r="V101" i="68"/>
  <c r="Z101" i="68"/>
  <c r="AC101" i="68"/>
  <c r="W101" i="68"/>
  <c r="Y101" i="68"/>
  <c r="X99" i="68"/>
  <c r="AB99" i="68"/>
  <c r="V99" i="68"/>
  <c r="Z99" i="68"/>
  <c r="AC99" i="68"/>
  <c r="W99" i="68"/>
  <c r="Y99" i="68"/>
  <c r="X96" i="68"/>
  <c r="AB96" i="68"/>
  <c r="V96" i="68"/>
  <c r="Z96" i="68"/>
  <c r="AC96" i="68"/>
  <c r="W96" i="68"/>
  <c r="Y96" i="68"/>
  <c r="AA96" i="68"/>
  <c r="X91" i="68"/>
  <c r="AB91" i="68"/>
  <c r="V91" i="68"/>
  <c r="Z91" i="68"/>
  <c r="AC91" i="68"/>
  <c r="W91" i="68"/>
  <c r="Y91" i="68"/>
  <c r="X88" i="68"/>
  <c r="AB88" i="68"/>
  <c r="V88" i="68"/>
  <c r="Z88" i="68"/>
  <c r="AC88" i="68"/>
  <c r="W88" i="68"/>
  <c r="Y88" i="68"/>
  <c r="AA88" i="68"/>
  <c r="X85" i="68"/>
  <c r="AB85" i="68"/>
  <c r="V85" i="68"/>
  <c r="Z85" i="68"/>
  <c r="AC85" i="68"/>
  <c r="W85" i="68"/>
  <c r="Y85" i="68"/>
  <c r="X79" i="68"/>
  <c r="AB79" i="68"/>
  <c r="V79" i="68"/>
  <c r="Z79" i="68"/>
  <c r="AC79" i="68"/>
  <c r="W79" i="68"/>
  <c r="Y79" i="68"/>
  <c r="X76" i="68"/>
  <c r="AB76" i="68"/>
  <c r="V76" i="68"/>
  <c r="Z76" i="68"/>
  <c r="AC76" i="68"/>
  <c r="W76" i="68"/>
  <c r="Y76" i="68"/>
  <c r="AA76" i="68"/>
  <c r="Y71" i="68"/>
  <c r="AC71" i="68"/>
  <c r="W71" i="68"/>
  <c r="AA71" i="68"/>
  <c r="Z71" i="68"/>
  <c r="V71" i="68"/>
  <c r="X71" i="68"/>
  <c r="AB71" i="68"/>
  <c r="Y68" i="68"/>
  <c r="AC68" i="68"/>
  <c r="W68" i="68"/>
  <c r="AA68" i="68"/>
  <c r="Z68" i="68"/>
  <c r="V68" i="68"/>
  <c r="AB68" i="68"/>
  <c r="Y62" i="68"/>
  <c r="AC62" i="68"/>
  <c r="W62" i="68"/>
  <c r="AA62" i="68"/>
  <c r="Z62" i="68"/>
  <c r="V62" i="68"/>
  <c r="AB62" i="68"/>
  <c r="X62" i="68"/>
  <c r="Y57" i="68"/>
  <c r="AC57" i="68"/>
  <c r="W57" i="68"/>
  <c r="AA57" i="68"/>
  <c r="Z57" i="68"/>
  <c r="V57" i="68"/>
  <c r="X57" i="68"/>
  <c r="AB57" i="68"/>
  <c r="Y54" i="68"/>
  <c r="AC54" i="68"/>
  <c r="W54" i="68"/>
  <c r="AA54" i="68"/>
  <c r="Z54" i="68"/>
  <c r="V54" i="68"/>
  <c r="AB54" i="68"/>
  <c r="X54" i="68"/>
  <c r="W51" i="68"/>
  <c r="AA51" i="68"/>
  <c r="X51" i="68"/>
  <c r="AB51" i="68"/>
  <c r="Y51" i="68"/>
  <c r="AC51" i="68"/>
  <c r="Z51" i="68"/>
  <c r="W48" i="68"/>
  <c r="AA48" i="68"/>
  <c r="X48" i="68"/>
  <c r="AB48" i="68"/>
  <c r="Y48" i="68"/>
  <c r="AC48" i="68"/>
  <c r="Z48" i="68"/>
  <c r="V48" i="68"/>
  <c r="W43" i="68"/>
  <c r="AA43" i="68"/>
  <c r="X43" i="68"/>
  <c r="AB43" i="68"/>
  <c r="Y43" i="68"/>
  <c r="AC43" i="68"/>
  <c r="Z43" i="68"/>
  <c r="W40" i="68"/>
  <c r="AA40" i="68"/>
  <c r="X40" i="68"/>
  <c r="AB40" i="68"/>
  <c r="Y40" i="68"/>
  <c r="AC40" i="68"/>
  <c r="Z40" i="68"/>
  <c r="V40" i="68"/>
  <c r="W35" i="68"/>
  <c r="AA35" i="68"/>
  <c r="X35" i="68"/>
  <c r="AB35" i="68"/>
  <c r="Y35" i="68"/>
  <c r="AC35" i="68"/>
  <c r="Z35" i="68"/>
  <c r="W32" i="68"/>
  <c r="AA32" i="68"/>
  <c r="X32" i="68"/>
  <c r="AB32" i="68"/>
  <c r="Y32" i="68"/>
  <c r="AC32" i="68"/>
  <c r="Z32" i="68"/>
  <c r="V32" i="68"/>
  <c r="G31" i="68"/>
  <c r="W29" i="68"/>
  <c r="AA29" i="68"/>
  <c r="X29" i="68"/>
  <c r="AB29" i="68"/>
  <c r="Y29" i="68"/>
  <c r="AC29" i="68"/>
  <c r="Z29" i="68"/>
  <c r="V29" i="68"/>
  <c r="W26" i="68"/>
  <c r="AA26" i="68"/>
  <c r="X26" i="68"/>
  <c r="AB26" i="68"/>
  <c r="Y26" i="68"/>
  <c r="AC26" i="68"/>
  <c r="Z26" i="68"/>
  <c r="V26" i="68"/>
  <c r="W23" i="68"/>
  <c r="AA23" i="68"/>
  <c r="X23" i="68"/>
  <c r="AB23" i="68"/>
  <c r="Y23" i="68"/>
  <c r="AC23" i="68"/>
  <c r="Z23" i="68"/>
  <c r="V23" i="68"/>
  <c r="W17" i="68"/>
  <c r="AA17" i="68"/>
  <c r="X17" i="68"/>
  <c r="AB17" i="68"/>
  <c r="Y17" i="68"/>
  <c r="AC17" i="68"/>
  <c r="Z17" i="68"/>
  <c r="V17" i="68"/>
  <c r="W14" i="68"/>
  <c r="AA14" i="68"/>
  <c r="X14" i="68"/>
  <c r="AB14" i="68"/>
  <c r="Y14" i="68"/>
  <c r="AC14" i="68"/>
  <c r="Z14" i="68"/>
  <c r="V14" i="68"/>
  <c r="AU165" i="75"/>
  <c r="AB313" i="68"/>
  <c r="X313" i="68"/>
  <c r="AB312" i="68"/>
  <c r="X312" i="68"/>
  <c r="AB311" i="68"/>
  <c r="X311" i="68"/>
  <c r="AB309" i="68"/>
  <c r="X309" i="68"/>
  <c r="V306" i="68"/>
  <c r="V304" i="68"/>
  <c r="V298" i="68"/>
  <c r="V292" i="68"/>
  <c r="V282" i="68"/>
  <c r="V276" i="68"/>
  <c r="V272" i="68"/>
  <c r="V266" i="68"/>
  <c r="V258" i="68"/>
  <c r="V244" i="68"/>
  <c r="V234" i="68"/>
  <c r="V230" i="68"/>
  <c r="V226" i="68"/>
  <c r="V222" i="68"/>
  <c r="V218" i="68"/>
  <c r="V212" i="68"/>
  <c r="V206" i="68"/>
  <c r="V204" i="68"/>
  <c r="V202" i="68"/>
  <c r="V192" i="68"/>
  <c r="V190" i="68"/>
  <c r="V182" i="68"/>
  <c r="V167" i="68"/>
  <c r="V147" i="68"/>
  <c r="AA99" i="68"/>
  <c r="AA91" i="68"/>
  <c r="V35" i="68"/>
  <c r="W301" i="68"/>
  <c r="AA301" i="68"/>
  <c r="X301" i="68"/>
  <c r="AB301" i="68"/>
  <c r="AC301" i="68"/>
  <c r="Y301" i="68"/>
  <c r="W295" i="68"/>
  <c r="AA295" i="68"/>
  <c r="X295" i="68"/>
  <c r="AB295" i="68"/>
  <c r="AC295" i="68"/>
  <c r="Y295" i="68"/>
  <c r="W289" i="68"/>
  <c r="AA289" i="68"/>
  <c r="X289" i="68"/>
  <c r="AB289" i="68"/>
  <c r="AC289" i="68"/>
  <c r="Y289" i="68"/>
  <c r="W281" i="68"/>
  <c r="AA281" i="68"/>
  <c r="X281" i="68"/>
  <c r="AB281" i="68"/>
  <c r="AC281" i="68"/>
  <c r="Y281" i="68"/>
  <c r="W278" i="68"/>
  <c r="AA278" i="68"/>
  <c r="X278" i="68"/>
  <c r="AB278" i="68"/>
  <c r="AC278" i="68"/>
  <c r="Y278" i="68"/>
  <c r="W275" i="68"/>
  <c r="AA275" i="68"/>
  <c r="X275" i="68"/>
  <c r="AB275" i="68"/>
  <c r="AC275" i="68"/>
  <c r="Y275" i="68"/>
  <c r="W271" i="68"/>
  <c r="AA271" i="68"/>
  <c r="X271" i="68"/>
  <c r="AB271" i="68"/>
  <c r="AC271" i="68"/>
  <c r="Y271" i="68"/>
  <c r="W268" i="68"/>
  <c r="AA268" i="68"/>
  <c r="X268" i="68"/>
  <c r="AB268" i="68"/>
  <c r="AC268" i="68"/>
  <c r="Y268" i="68"/>
  <c r="W265" i="68"/>
  <c r="AA265" i="68"/>
  <c r="X265" i="68"/>
  <c r="AB265" i="68"/>
  <c r="AC265" i="68"/>
  <c r="Y265" i="68"/>
  <c r="W260" i="68"/>
  <c r="AA260" i="68"/>
  <c r="X260" i="68"/>
  <c r="AB260" i="68"/>
  <c r="AC260" i="68"/>
  <c r="Y260" i="68"/>
  <c r="W257" i="68"/>
  <c r="AA257" i="68"/>
  <c r="X257" i="68"/>
  <c r="AB257" i="68"/>
  <c r="AC257" i="68"/>
  <c r="Y257" i="68"/>
  <c r="W254" i="68"/>
  <c r="AA254" i="68"/>
  <c r="X254" i="68"/>
  <c r="AB254" i="68"/>
  <c r="AC254" i="68"/>
  <c r="Y254" i="68"/>
  <c r="W250" i="68"/>
  <c r="AA250" i="68"/>
  <c r="X250" i="68"/>
  <c r="AB250" i="68"/>
  <c r="AC250" i="68"/>
  <c r="Y250" i="68"/>
  <c r="W246" i="68"/>
  <c r="AA246" i="68"/>
  <c r="X246" i="68"/>
  <c r="AB246" i="68"/>
  <c r="AC246" i="68"/>
  <c r="Y246" i="68"/>
  <c r="W243" i="68"/>
  <c r="AA243" i="68"/>
  <c r="X243" i="68"/>
  <c r="AB243" i="68"/>
  <c r="AC243" i="68"/>
  <c r="Y243" i="68"/>
  <c r="W241" i="68"/>
  <c r="AA241" i="68"/>
  <c r="X241" i="68"/>
  <c r="AB241" i="68"/>
  <c r="AC241" i="68"/>
  <c r="Y241" i="68"/>
  <c r="W233" i="68"/>
  <c r="AA233" i="68"/>
  <c r="X233" i="68"/>
  <c r="AB233" i="68"/>
  <c r="AC233" i="68"/>
  <c r="Y233" i="68"/>
  <c r="W229" i="68"/>
  <c r="AA229" i="68"/>
  <c r="X229" i="68"/>
  <c r="AB229" i="68"/>
  <c r="AC229" i="68"/>
  <c r="Y229" i="68"/>
  <c r="W225" i="68"/>
  <c r="AA225" i="68"/>
  <c r="X225" i="68"/>
  <c r="AB225" i="68"/>
  <c r="AC225" i="68"/>
  <c r="Y225" i="68"/>
  <c r="W221" i="68"/>
  <c r="AA221" i="68"/>
  <c r="X221" i="68"/>
  <c r="AB221" i="68"/>
  <c r="AC221" i="68"/>
  <c r="Y221" i="68"/>
  <c r="W217" i="68"/>
  <c r="AA217" i="68"/>
  <c r="X217" i="68"/>
  <c r="AB217" i="68"/>
  <c r="AC217" i="68"/>
  <c r="Y217" i="68"/>
  <c r="W214" i="68"/>
  <c r="AA214" i="68"/>
  <c r="X214" i="68"/>
  <c r="AB214" i="68"/>
  <c r="AC214" i="68"/>
  <c r="Y214" i="68"/>
  <c r="W211" i="68"/>
  <c r="AA211" i="68"/>
  <c r="X211" i="68"/>
  <c r="AB211" i="68"/>
  <c r="AC211" i="68"/>
  <c r="Y211" i="68"/>
  <c r="W208" i="68"/>
  <c r="AA208" i="68"/>
  <c r="X208" i="68"/>
  <c r="AB208" i="68"/>
  <c r="AC208" i="68"/>
  <c r="Y208" i="68"/>
  <c r="W200" i="68"/>
  <c r="AA200" i="68"/>
  <c r="X200" i="68"/>
  <c r="AB200" i="68"/>
  <c r="AC200" i="68"/>
  <c r="Y200" i="68"/>
  <c r="W198" i="68"/>
  <c r="AA198" i="68"/>
  <c r="X198" i="68"/>
  <c r="AB198" i="68"/>
  <c r="AC198" i="68"/>
  <c r="Y198" i="68"/>
  <c r="W196" i="68"/>
  <c r="AA196" i="68"/>
  <c r="X196" i="68"/>
  <c r="AB196" i="68"/>
  <c r="AC196" i="68"/>
  <c r="Y196" i="68"/>
  <c r="W194" i="68"/>
  <c r="AA194" i="68"/>
  <c r="X194" i="68"/>
  <c r="AB194" i="68"/>
  <c r="AC194" i="68"/>
  <c r="Y194" i="68"/>
  <c r="W189" i="68"/>
  <c r="AA189" i="68"/>
  <c r="X189" i="68"/>
  <c r="AB189" i="68"/>
  <c r="AC189" i="68"/>
  <c r="Y189" i="68"/>
  <c r="W184" i="68"/>
  <c r="AA184" i="68"/>
  <c r="X184" i="68"/>
  <c r="AB184" i="68"/>
  <c r="AC184" i="68"/>
  <c r="Y184" i="68"/>
  <c r="W179" i="68"/>
  <c r="AA179" i="68"/>
  <c r="X179" i="68"/>
  <c r="AB179" i="68"/>
  <c r="Y179" i="68"/>
  <c r="Z179" i="68"/>
  <c r="AC179" i="68"/>
  <c r="W177" i="68"/>
  <c r="AA177" i="68"/>
  <c r="X177" i="68"/>
  <c r="AB177" i="68"/>
  <c r="Y177" i="68"/>
  <c r="Z177" i="68"/>
  <c r="AC177" i="68"/>
  <c r="W174" i="68"/>
  <c r="AA174" i="68"/>
  <c r="X174" i="68"/>
  <c r="AB174" i="68"/>
  <c r="Y174" i="68"/>
  <c r="Z174" i="68"/>
  <c r="AC174" i="68"/>
  <c r="W171" i="68"/>
  <c r="AA171" i="68"/>
  <c r="X171" i="68"/>
  <c r="AB171" i="68"/>
  <c r="Y171" i="68"/>
  <c r="Z171" i="68"/>
  <c r="AC171" i="68"/>
  <c r="W169" i="68"/>
  <c r="AA169" i="68"/>
  <c r="X169" i="68"/>
  <c r="AB169" i="68"/>
  <c r="Y169" i="68"/>
  <c r="Z169" i="68"/>
  <c r="AC169" i="68"/>
  <c r="W162" i="68"/>
  <c r="AA162" i="68"/>
  <c r="X162" i="68"/>
  <c r="AB162" i="68"/>
  <c r="Y162" i="68"/>
  <c r="Z162" i="68"/>
  <c r="AC162" i="68"/>
  <c r="W159" i="68"/>
  <c r="AA159" i="68"/>
  <c r="X159" i="68"/>
  <c r="AB159" i="68"/>
  <c r="Y159" i="68"/>
  <c r="Z159" i="68"/>
  <c r="AC159" i="68"/>
  <c r="W154" i="68"/>
  <c r="AA154" i="68"/>
  <c r="X154" i="68"/>
  <c r="AB154" i="68"/>
  <c r="Y154" i="68"/>
  <c r="Z154" i="68"/>
  <c r="AC154" i="68"/>
  <c r="W151" i="68"/>
  <c r="AA151" i="68"/>
  <c r="X151" i="68"/>
  <c r="AB151" i="68"/>
  <c r="Y151" i="68"/>
  <c r="Z151" i="68"/>
  <c r="AC151" i="68"/>
  <c r="W149" i="68"/>
  <c r="AA149" i="68"/>
  <c r="X149" i="68"/>
  <c r="AB149" i="68"/>
  <c r="Y149" i="68"/>
  <c r="Z149" i="68"/>
  <c r="AC149" i="68"/>
  <c r="W146" i="68"/>
  <c r="AA146" i="68"/>
  <c r="X146" i="68"/>
  <c r="AB146" i="68"/>
  <c r="Y146" i="68"/>
  <c r="Z146" i="68"/>
  <c r="AC146" i="68"/>
  <c r="W143" i="68"/>
  <c r="AA143" i="68"/>
  <c r="X143" i="68"/>
  <c r="AB143" i="68"/>
  <c r="Y143" i="68"/>
  <c r="Z143" i="68"/>
  <c r="AC143" i="68"/>
  <c r="X137" i="68"/>
  <c r="AB137" i="68"/>
  <c r="V137" i="68"/>
  <c r="Z137" i="68"/>
  <c r="AC137" i="68"/>
  <c r="W137" i="68"/>
  <c r="Y137" i="68"/>
  <c r="X132" i="68"/>
  <c r="AB132" i="68"/>
  <c r="V132" i="68"/>
  <c r="Z132" i="68"/>
  <c r="AC132" i="68"/>
  <c r="W132" i="68"/>
  <c r="Y132" i="68"/>
  <c r="AA132" i="68"/>
  <c r="X129" i="68"/>
  <c r="AB129" i="68"/>
  <c r="V129" i="68"/>
  <c r="Z129" i="68"/>
  <c r="AC129" i="68"/>
  <c r="W129" i="68"/>
  <c r="Y129" i="68"/>
  <c r="X124" i="68"/>
  <c r="AB124" i="68"/>
  <c r="V124" i="68"/>
  <c r="Z124" i="68"/>
  <c r="AC124" i="68"/>
  <c r="W124" i="68"/>
  <c r="Y124" i="68"/>
  <c r="AA124" i="68"/>
  <c r="X120" i="68"/>
  <c r="AB120" i="68"/>
  <c r="V120" i="68"/>
  <c r="Z120" i="68"/>
  <c r="AC120" i="68"/>
  <c r="W120" i="68"/>
  <c r="Y120" i="68"/>
  <c r="AA120" i="68"/>
  <c r="X117" i="68"/>
  <c r="AB117" i="68"/>
  <c r="V117" i="68"/>
  <c r="Z117" i="68"/>
  <c r="AC117" i="68"/>
  <c r="W117" i="68"/>
  <c r="Y117" i="68"/>
  <c r="X113" i="68"/>
  <c r="AB113" i="68"/>
  <c r="V113" i="68"/>
  <c r="Z113" i="68"/>
  <c r="AC113" i="68"/>
  <c r="W113" i="68"/>
  <c r="Y113" i="68"/>
  <c r="X110" i="68"/>
  <c r="AB110" i="68"/>
  <c r="V110" i="68"/>
  <c r="Z110" i="68"/>
  <c r="AC110" i="68"/>
  <c r="W110" i="68"/>
  <c r="Y110" i="68"/>
  <c r="AA110" i="68"/>
  <c r="X107" i="68"/>
  <c r="AB107" i="68"/>
  <c r="V107" i="68"/>
  <c r="Z107" i="68"/>
  <c r="AC107" i="68"/>
  <c r="W107" i="68"/>
  <c r="Y107" i="68"/>
  <c r="X103" i="68"/>
  <c r="AB103" i="68"/>
  <c r="V103" i="68"/>
  <c r="Z103" i="68"/>
  <c r="AC103" i="68"/>
  <c r="W103" i="68"/>
  <c r="Y103" i="68"/>
  <c r="X98" i="68"/>
  <c r="AB98" i="68"/>
  <c r="V98" i="68"/>
  <c r="Z98" i="68"/>
  <c r="AC98" i="68"/>
  <c r="W98" i="68"/>
  <c r="Y98" i="68"/>
  <c r="AA98" i="68"/>
  <c r="X93" i="68"/>
  <c r="AB93" i="68"/>
  <c r="V93" i="68"/>
  <c r="Z93" i="68"/>
  <c r="AC93" i="68"/>
  <c r="W93" i="68"/>
  <c r="Y93" i="68"/>
  <c r="X90" i="68"/>
  <c r="AB90" i="68"/>
  <c r="V90" i="68"/>
  <c r="Z90" i="68"/>
  <c r="AC90" i="68"/>
  <c r="W90" i="68"/>
  <c r="Y90" i="68"/>
  <c r="AA90" i="68"/>
  <c r="X87" i="68"/>
  <c r="AB87" i="68"/>
  <c r="V87" i="68"/>
  <c r="Z87" i="68"/>
  <c r="AC87" i="68"/>
  <c r="W87" i="68"/>
  <c r="Y87" i="68"/>
  <c r="X84" i="68"/>
  <c r="AB84" i="68"/>
  <c r="V84" i="68"/>
  <c r="Z84" i="68"/>
  <c r="AC84" i="68"/>
  <c r="W84" i="68"/>
  <c r="Y84" i="68"/>
  <c r="AA84" i="68"/>
  <c r="X81" i="68"/>
  <c r="AB81" i="68"/>
  <c r="V81" i="68"/>
  <c r="Z81" i="68"/>
  <c r="AC81" i="68"/>
  <c r="W81" i="68"/>
  <c r="Y81" i="68"/>
  <c r="X78" i="68"/>
  <c r="AB78" i="68"/>
  <c r="V78" i="68"/>
  <c r="Z78" i="68"/>
  <c r="AC78" i="68"/>
  <c r="W78" i="68"/>
  <c r="Y78" i="68"/>
  <c r="AA78" i="68"/>
  <c r="Y73" i="68"/>
  <c r="AC73" i="68"/>
  <c r="W73" i="68"/>
  <c r="AA73" i="68"/>
  <c r="Z73" i="68"/>
  <c r="V73" i="68"/>
  <c r="X73" i="68"/>
  <c r="AB73" i="68"/>
  <c r="Y70" i="68"/>
  <c r="AC70" i="68"/>
  <c r="W70" i="68"/>
  <c r="AA70" i="68"/>
  <c r="Z70" i="68"/>
  <c r="V70" i="68"/>
  <c r="AB70" i="68"/>
  <c r="X70" i="68"/>
  <c r="Y65" i="68"/>
  <c r="AC65" i="68"/>
  <c r="W65" i="68"/>
  <c r="AA65" i="68"/>
  <c r="Z65" i="68"/>
  <c r="V65" i="68"/>
  <c r="X65" i="68"/>
  <c r="AB65" i="68"/>
  <c r="Y59" i="68"/>
  <c r="AC59" i="68"/>
  <c r="W59" i="68"/>
  <c r="AA59" i="68"/>
  <c r="Z59" i="68"/>
  <c r="V59" i="68"/>
  <c r="X59" i="68"/>
  <c r="AB59" i="68"/>
  <c r="Y56" i="68"/>
  <c r="AC56" i="68"/>
  <c r="W56" i="68"/>
  <c r="AA56" i="68"/>
  <c r="Z56" i="68"/>
  <c r="V56" i="68"/>
  <c r="AB56" i="68"/>
  <c r="W53" i="68"/>
  <c r="X53" i="68"/>
  <c r="Y53" i="68"/>
  <c r="AC53" i="68"/>
  <c r="AA53" i="68"/>
  <c r="Z53" i="68"/>
  <c r="V53" i="68"/>
  <c r="AB53" i="68"/>
  <c r="W50" i="68"/>
  <c r="AA50" i="68"/>
  <c r="X50" i="68"/>
  <c r="AB50" i="68"/>
  <c r="Y50" i="68"/>
  <c r="AC50" i="68"/>
  <c r="Z50" i="68"/>
  <c r="V50" i="68"/>
  <c r="W45" i="68"/>
  <c r="AA45" i="68"/>
  <c r="X45" i="68"/>
  <c r="AB45" i="68"/>
  <c r="Y45" i="68"/>
  <c r="AC45" i="68"/>
  <c r="Z45" i="68"/>
  <c r="V45" i="68"/>
  <c r="W42" i="68"/>
  <c r="AA42" i="68"/>
  <c r="X42" i="68"/>
  <c r="AB42" i="68"/>
  <c r="Y42" i="68"/>
  <c r="AC42" i="68"/>
  <c r="Z42" i="68"/>
  <c r="V42" i="68"/>
  <c r="W37" i="68"/>
  <c r="AA37" i="68"/>
  <c r="X37" i="68"/>
  <c r="AB37" i="68"/>
  <c r="Y37" i="68"/>
  <c r="AC37" i="68"/>
  <c r="Z37" i="68"/>
  <c r="V37" i="68"/>
  <c r="W34" i="68"/>
  <c r="AA34" i="68"/>
  <c r="X34" i="68"/>
  <c r="AB34" i="68"/>
  <c r="Y34" i="68"/>
  <c r="AC34" i="68"/>
  <c r="Z34" i="68"/>
  <c r="V34" i="68"/>
  <c r="W28" i="68"/>
  <c r="AA28" i="68"/>
  <c r="X28" i="68"/>
  <c r="AB28" i="68"/>
  <c r="Y28" i="68"/>
  <c r="AC28" i="68"/>
  <c r="Z28" i="68"/>
  <c r="V28" i="68"/>
  <c r="W22" i="68"/>
  <c r="AA22" i="68"/>
  <c r="X22" i="68"/>
  <c r="AB22" i="68"/>
  <c r="Y22" i="68"/>
  <c r="AC22" i="68"/>
  <c r="Z22" i="68"/>
  <c r="V22" i="68"/>
  <c r="W19" i="68"/>
  <c r="AA19" i="68"/>
  <c r="X19" i="68"/>
  <c r="AB19" i="68"/>
  <c r="Y19" i="68"/>
  <c r="AC19" i="68"/>
  <c r="Z19" i="68"/>
  <c r="W16" i="68"/>
  <c r="AA16" i="68"/>
  <c r="X16" i="68"/>
  <c r="AB16" i="68"/>
  <c r="Y16" i="68"/>
  <c r="AC16" i="68"/>
  <c r="Z16" i="68"/>
  <c r="V16" i="68"/>
  <c r="W11" i="68"/>
  <c r="AA11" i="68"/>
  <c r="X11" i="68"/>
  <c r="AB11" i="68"/>
  <c r="Y11" i="68"/>
  <c r="AC11" i="68"/>
  <c r="Z11" i="68"/>
  <c r="AA313" i="68"/>
  <c r="W313" i="68"/>
  <c r="AA312" i="68"/>
  <c r="W312" i="68"/>
  <c r="AA311" i="68"/>
  <c r="W311" i="68"/>
  <c r="AA309" i="68"/>
  <c r="W309" i="68"/>
  <c r="Z301" i="68"/>
  <c r="Z295" i="68"/>
  <c r="Z289" i="68"/>
  <c r="Z287" i="68"/>
  <c r="Z285" i="68"/>
  <c r="Z281" i="68"/>
  <c r="Z279" i="68"/>
  <c r="Z275" i="68"/>
  <c r="Z271" i="68"/>
  <c r="Z265" i="68"/>
  <c r="Z263" i="68"/>
  <c r="Z257" i="68"/>
  <c r="Z251" i="68"/>
  <c r="Z247" i="68"/>
  <c r="Z243" i="68"/>
  <c r="Z241" i="68"/>
  <c r="Z239" i="68"/>
  <c r="Z237" i="68"/>
  <c r="Z233" i="68"/>
  <c r="Z229" i="68"/>
  <c r="Z225" i="68"/>
  <c r="Z221" i="68"/>
  <c r="Z217" i="68"/>
  <c r="Z215" i="68"/>
  <c r="Z211" i="68"/>
  <c r="Z209" i="68"/>
  <c r="Z189" i="68"/>
  <c r="Z187" i="68"/>
  <c r="V174" i="68"/>
  <c r="V162" i="68"/>
  <c r="V154" i="68"/>
  <c r="V146" i="68"/>
  <c r="AA137" i="68"/>
  <c r="AA129" i="68"/>
  <c r="AA121" i="68"/>
  <c r="AA113" i="68"/>
  <c r="AA81" i="68"/>
  <c r="X56" i="68"/>
  <c r="W308" i="68"/>
  <c r="AA308" i="68"/>
  <c r="X308" i="68"/>
  <c r="AB308" i="68"/>
  <c r="AC308" i="68"/>
  <c r="Y308" i="68"/>
  <c r="W305" i="68"/>
  <c r="AA305" i="68"/>
  <c r="X305" i="68"/>
  <c r="AB305" i="68"/>
  <c r="AC305" i="68"/>
  <c r="Y305" i="68"/>
  <c r="W303" i="68"/>
  <c r="AA303" i="68"/>
  <c r="X303" i="68"/>
  <c r="AB303" i="68"/>
  <c r="AC303" i="68"/>
  <c r="Y303" i="68"/>
  <c r="W300" i="68"/>
  <c r="AA300" i="68"/>
  <c r="X300" i="68"/>
  <c r="AB300" i="68"/>
  <c r="AC300" i="68"/>
  <c r="Y300" i="68"/>
  <c r="W297" i="68"/>
  <c r="AA297" i="68"/>
  <c r="X297" i="68"/>
  <c r="AB297" i="68"/>
  <c r="AC297" i="68"/>
  <c r="Y297" i="68"/>
  <c r="W294" i="68"/>
  <c r="AA294" i="68"/>
  <c r="X294" i="68"/>
  <c r="AB294" i="68"/>
  <c r="AC294" i="68"/>
  <c r="Y294" i="68"/>
  <c r="W291" i="68"/>
  <c r="AA291" i="68"/>
  <c r="X291" i="68"/>
  <c r="AB291" i="68"/>
  <c r="AC291" i="68"/>
  <c r="Y291" i="68"/>
  <c r="W288" i="68"/>
  <c r="AA288" i="68"/>
  <c r="X288" i="68"/>
  <c r="AB288" i="68"/>
  <c r="AC288" i="68"/>
  <c r="Y288" i="68"/>
  <c r="W286" i="68"/>
  <c r="AA286" i="68"/>
  <c r="X286" i="68"/>
  <c r="AB286" i="68"/>
  <c r="AC286" i="68"/>
  <c r="Y286" i="68"/>
  <c r="W284" i="68"/>
  <c r="AA284" i="68"/>
  <c r="X284" i="68"/>
  <c r="AB284" i="68"/>
  <c r="AC284" i="68"/>
  <c r="Y284" i="68"/>
  <c r="W277" i="68"/>
  <c r="AA277" i="68"/>
  <c r="X277" i="68"/>
  <c r="AB277" i="68"/>
  <c r="AC277" i="68"/>
  <c r="Y277" i="68"/>
  <c r="W274" i="68"/>
  <c r="AA274" i="68"/>
  <c r="X274" i="68"/>
  <c r="AB274" i="68"/>
  <c r="AC274" i="68"/>
  <c r="Y274" i="68"/>
  <c r="W270" i="68"/>
  <c r="AA270" i="68"/>
  <c r="X270" i="68"/>
  <c r="AB270" i="68"/>
  <c r="AC270" i="68"/>
  <c r="Y270" i="68"/>
  <c r="W267" i="68"/>
  <c r="AA267" i="68"/>
  <c r="X267" i="68"/>
  <c r="AB267" i="68"/>
  <c r="AC267" i="68"/>
  <c r="Y267" i="68"/>
  <c r="W262" i="68"/>
  <c r="AA262" i="68"/>
  <c r="X262" i="68"/>
  <c r="AB262" i="68"/>
  <c r="AC262" i="68"/>
  <c r="Y262" i="68"/>
  <c r="W259" i="68"/>
  <c r="AA259" i="68"/>
  <c r="X259" i="68"/>
  <c r="AB259" i="68"/>
  <c r="AC259" i="68"/>
  <c r="Y259" i="68"/>
  <c r="W256" i="68"/>
  <c r="AA256" i="68"/>
  <c r="X256" i="68"/>
  <c r="AB256" i="68"/>
  <c r="AC256" i="68"/>
  <c r="Y256" i="68"/>
  <c r="W253" i="68"/>
  <c r="AA253" i="68"/>
  <c r="X253" i="68"/>
  <c r="AB253" i="68"/>
  <c r="AC253" i="68"/>
  <c r="Y253" i="68"/>
  <c r="W249" i="68"/>
  <c r="AA249" i="68"/>
  <c r="X249" i="68"/>
  <c r="AB249" i="68"/>
  <c r="AC249" i="68"/>
  <c r="Y249" i="68"/>
  <c r="W240" i="68"/>
  <c r="AA240" i="68"/>
  <c r="X240" i="68"/>
  <c r="AB240" i="68"/>
  <c r="AC240" i="68"/>
  <c r="Y240" i="68"/>
  <c r="W238" i="68"/>
  <c r="AA238" i="68"/>
  <c r="X238" i="68"/>
  <c r="AB238" i="68"/>
  <c r="AC238" i="68"/>
  <c r="Y238" i="68"/>
  <c r="W236" i="68"/>
  <c r="AA236" i="68"/>
  <c r="X236" i="68"/>
  <c r="AB236" i="68"/>
  <c r="AC236" i="68"/>
  <c r="Y236" i="68"/>
  <c r="W232" i="68"/>
  <c r="AA232" i="68"/>
  <c r="X232" i="68"/>
  <c r="AB232" i="68"/>
  <c r="AC232" i="68"/>
  <c r="Y232" i="68"/>
  <c r="W228" i="68"/>
  <c r="AA228" i="68"/>
  <c r="X228" i="68"/>
  <c r="AB228" i="68"/>
  <c r="AC228" i="68"/>
  <c r="Y228" i="68"/>
  <c r="W224" i="68"/>
  <c r="AA224" i="68"/>
  <c r="X224" i="68"/>
  <c r="AB224" i="68"/>
  <c r="AC224" i="68"/>
  <c r="Y224" i="68"/>
  <c r="W220" i="68"/>
  <c r="AA220" i="68"/>
  <c r="X220" i="68"/>
  <c r="AB220" i="68"/>
  <c r="AC220" i="68"/>
  <c r="Y220" i="68"/>
  <c r="W213" i="68"/>
  <c r="AA213" i="68"/>
  <c r="X213" i="68"/>
  <c r="AB213" i="68"/>
  <c r="AC213" i="68"/>
  <c r="Y213" i="68"/>
  <c r="W207" i="68"/>
  <c r="AA207" i="68"/>
  <c r="X207" i="68"/>
  <c r="AB207" i="68"/>
  <c r="AC207" i="68"/>
  <c r="Y207" i="68"/>
  <c r="W205" i="68"/>
  <c r="AA205" i="68"/>
  <c r="X205" i="68"/>
  <c r="AB205" i="68"/>
  <c r="AC205" i="68"/>
  <c r="Y205" i="68"/>
  <c r="W203" i="68"/>
  <c r="AA203" i="68"/>
  <c r="X203" i="68"/>
  <c r="AB203" i="68"/>
  <c r="AC203" i="68"/>
  <c r="Y203" i="68"/>
  <c r="W193" i="68"/>
  <c r="AA193" i="68"/>
  <c r="X193" i="68"/>
  <c r="AB193" i="68"/>
  <c r="AC193" i="68"/>
  <c r="Y193" i="68"/>
  <c r="W191" i="68"/>
  <c r="AA191" i="68"/>
  <c r="X191" i="68"/>
  <c r="AB191" i="68"/>
  <c r="AC191" i="68"/>
  <c r="Y191" i="68"/>
  <c r="W186" i="68"/>
  <c r="AA186" i="68"/>
  <c r="X186" i="68"/>
  <c r="AB186" i="68"/>
  <c r="AC186" i="68"/>
  <c r="Y186" i="68"/>
  <c r="W183" i="68"/>
  <c r="AA183" i="68"/>
  <c r="X183" i="68"/>
  <c r="AB183" i="68"/>
  <c r="AC183" i="68"/>
  <c r="Y183" i="68"/>
  <c r="W181" i="68"/>
  <c r="AA181" i="68"/>
  <c r="X181" i="68"/>
  <c r="AB181" i="68"/>
  <c r="AC181" i="68"/>
  <c r="Y181" i="68"/>
  <c r="W176" i="68"/>
  <c r="AA176" i="68"/>
  <c r="X176" i="68"/>
  <c r="AB176" i="68"/>
  <c r="Y176" i="68"/>
  <c r="Z176" i="68"/>
  <c r="AC176" i="68"/>
  <c r="W173" i="68"/>
  <c r="AA173" i="68"/>
  <c r="X173" i="68"/>
  <c r="AB173" i="68"/>
  <c r="Y173" i="68"/>
  <c r="Z173" i="68"/>
  <c r="AC173" i="68"/>
  <c r="W166" i="68"/>
  <c r="AA166" i="68"/>
  <c r="X166" i="68"/>
  <c r="AB166" i="68"/>
  <c r="Y166" i="68"/>
  <c r="Z166" i="68"/>
  <c r="AC166" i="68"/>
  <c r="W164" i="68"/>
  <c r="AA164" i="68"/>
  <c r="X164" i="68"/>
  <c r="AB164" i="68"/>
  <c r="Y164" i="68"/>
  <c r="Z164" i="68"/>
  <c r="AC164" i="68"/>
  <c r="W161" i="68"/>
  <c r="AA161" i="68"/>
  <c r="X161" i="68"/>
  <c r="AB161" i="68"/>
  <c r="Y161" i="68"/>
  <c r="Z161" i="68"/>
  <c r="AC161" i="68"/>
  <c r="W156" i="68"/>
  <c r="AA156" i="68"/>
  <c r="X156" i="68"/>
  <c r="AB156" i="68"/>
  <c r="Y156" i="68"/>
  <c r="Z156" i="68"/>
  <c r="AC156" i="68"/>
  <c r="W153" i="68"/>
  <c r="AA153" i="68"/>
  <c r="X153" i="68"/>
  <c r="AB153" i="68"/>
  <c r="Y153" i="68"/>
  <c r="Z153" i="68"/>
  <c r="AC153" i="68"/>
  <c r="W148" i="68"/>
  <c r="AA148" i="68"/>
  <c r="X148" i="68"/>
  <c r="AB148" i="68"/>
  <c r="Y148" i="68"/>
  <c r="Z148" i="68"/>
  <c r="AC148" i="68"/>
  <c r="W145" i="68"/>
  <c r="AA145" i="68"/>
  <c r="X145" i="68"/>
  <c r="AB145" i="68"/>
  <c r="Y145" i="68"/>
  <c r="Z145" i="68"/>
  <c r="AC145" i="68"/>
  <c r="W140" i="68"/>
  <c r="AA140" i="68"/>
  <c r="X140" i="68"/>
  <c r="AB140" i="68"/>
  <c r="Y140" i="68"/>
  <c r="Z140" i="68"/>
  <c r="AC140" i="68"/>
  <c r="X134" i="68"/>
  <c r="AB134" i="68"/>
  <c r="V134" i="68"/>
  <c r="Z134" i="68"/>
  <c r="AC134" i="68"/>
  <c r="W134" i="68"/>
  <c r="Y134" i="68"/>
  <c r="AA134" i="68"/>
  <c r="X131" i="68"/>
  <c r="AB131" i="68"/>
  <c r="V131" i="68"/>
  <c r="Z131" i="68"/>
  <c r="AC131" i="68"/>
  <c r="W131" i="68"/>
  <c r="Y131" i="68"/>
  <c r="X126" i="68"/>
  <c r="AB126" i="68"/>
  <c r="V126" i="68"/>
  <c r="Z126" i="68"/>
  <c r="AC126" i="68"/>
  <c r="W126" i="68"/>
  <c r="Y126" i="68"/>
  <c r="AA126" i="68"/>
  <c r="X123" i="68"/>
  <c r="AB123" i="68"/>
  <c r="V123" i="68"/>
  <c r="Z123" i="68"/>
  <c r="AC123" i="68"/>
  <c r="W123" i="68"/>
  <c r="Y123" i="68"/>
  <c r="X119" i="68"/>
  <c r="AB119" i="68"/>
  <c r="V119" i="68"/>
  <c r="Z119" i="68"/>
  <c r="AC119" i="68"/>
  <c r="W119" i="68"/>
  <c r="Y119" i="68"/>
  <c r="X116" i="68"/>
  <c r="AB116" i="68"/>
  <c r="V116" i="68"/>
  <c r="Z116" i="68"/>
  <c r="AC116" i="68"/>
  <c r="W116" i="68"/>
  <c r="Y116" i="68"/>
  <c r="AA116" i="68"/>
  <c r="X112" i="68"/>
  <c r="AB112" i="68"/>
  <c r="V112" i="68"/>
  <c r="Z112" i="68"/>
  <c r="AC112" i="68"/>
  <c r="W112" i="68"/>
  <c r="Y112" i="68"/>
  <c r="AA112" i="68"/>
  <c r="X109" i="68"/>
  <c r="AB109" i="68"/>
  <c r="V109" i="68"/>
  <c r="Z109" i="68"/>
  <c r="AC109" i="68"/>
  <c r="W109" i="68"/>
  <c r="Y109" i="68"/>
  <c r="X106" i="68"/>
  <c r="AB106" i="68"/>
  <c r="V106" i="68"/>
  <c r="Z106" i="68"/>
  <c r="AC106" i="68"/>
  <c r="W106" i="68"/>
  <c r="Y106" i="68"/>
  <c r="AA106" i="68"/>
  <c r="X102" i="68"/>
  <c r="AB102" i="68"/>
  <c r="V102" i="68"/>
  <c r="Z102" i="68"/>
  <c r="AC102" i="68"/>
  <c r="W102" i="68"/>
  <c r="Y102" i="68"/>
  <c r="AA102" i="68"/>
  <c r="X100" i="68"/>
  <c r="AB100" i="68"/>
  <c r="V100" i="68"/>
  <c r="Z100" i="68"/>
  <c r="AC100" i="68"/>
  <c r="W100" i="68"/>
  <c r="Y100" i="68"/>
  <c r="AA100" i="68"/>
  <c r="X95" i="68"/>
  <c r="AB95" i="68"/>
  <c r="V95" i="68"/>
  <c r="Z95" i="68"/>
  <c r="AC95" i="68"/>
  <c r="W95" i="68"/>
  <c r="Y95" i="68"/>
  <c r="X92" i="68"/>
  <c r="AB92" i="68"/>
  <c r="V92" i="68"/>
  <c r="Z92" i="68"/>
  <c r="AC92" i="68"/>
  <c r="W92" i="68"/>
  <c r="Y92" i="68"/>
  <c r="AA92" i="68"/>
  <c r="X86" i="68"/>
  <c r="AB86" i="68"/>
  <c r="V86" i="68"/>
  <c r="Z86" i="68"/>
  <c r="AC86" i="68"/>
  <c r="W86" i="68"/>
  <c r="Y86" i="68"/>
  <c r="AA86" i="68"/>
  <c r="X83" i="68"/>
  <c r="AB83" i="68"/>
  <c r="V83" i="68"/>
  <c r="Z83" i="68"/>
  <c r="AC83" i="68"/>
  <c r="W83" i="68"/>
  <c r="Y83" i="68"/>
  <c r="X80" i="68"/>
  <c r="AB80" i="68"/>
  <c r="V80" i="68"/>
  <c r="Z80" i="68"/>
  <c r="AC80" i="68"/>
  <c r="W80" i="68"/>
  <c r="Y80" i="68"/>
  <c r="AA80" i="68"/>
  <c r="X75" i="68"/>
  <c r="AB75" i="68"/>
  <c r="V75" i="68"/>
  <c r="Z75" i="68"/>
  <c r="AC75" i="68"/>
  <c r="W75" i="68"/>
  <c r="Y75" i="68"/>
  <c r="Y72" i="68"/>
  <c r="AC72" i="68"/>
  <c r="W72" i="68"/>
  <c r="AA72" i="68"/>
  <c r="Z72" i="68"/>
  <c r="V72" i="68"/>
  <c r="AB72" i="68"/>
  <c r="Y67" i="68"/>
  <c r="AC67" i="68"/>
  <c r="W67" i="68"/>
  <c r="AA67" i="68"/>
  <c r="Z67" i="68"/>
  <c r="V67" i="68"/>
  <c r="X67" i="68"/>
  <c r="AB67" i="68"/>
  <c r="Y64" i="68"/>
  <c r="AC64" i="68"/>
  <c r="W64" i="68"/>
  <c r="AA64" i="68"/>
  <c r="Z64" i="68"/>
  <c r="V64" i="68"/>
  <c r="AB64" i="68"/>
  <c r="Y61" i="68"/>
  <c r="AC61" i="68"/>
  <c r="W61" i="68"/>
  <c r="AA61" i="68"/>
  <c r="Z61" i="68"/>
  <c r="V61" i="68"/>
  <c r="X61" i="68"/>
  <c r="AB61" i="68"/>
  <c r="Y58" i="68"/>
  <c r="AC58" i="68"/>
  <c r="W58" i="68"/>
  <c r="AA58" i="68"/>
  <c r="Z58" i="68"/>
  <c r="V58" i="68"/>
  <c r="AB58" i="68"/>
  <c r="X58" i="68"/>
  <c r="W52" i="68"/>
  <c r="AA52" i="68"/>
  <c r="X52" i="68"/>
  <c r="AB52" i="68"/>
  <c r="Y52" i="68"/>
  <c r="AC52" i="68"/>
  <c r="Z52" i="68"/>
  <c r="V52" i="68"/>
  <c r="W47" i="68"/>
  <c r="AA47" i="68"/>
  <c r="X47" i="68"/>
  <c r="AB47" i="68"/>
  <c r="Y47" i="68"/>
  <c r="AC47" i="68"/>
  <c r="Z47" i="68"/>
  <c r="V47" i="68"/>
  <c r="W44" i="68"/>
  <c r="AA44" i="68"/>
  <c r="X44" i="68"/>
  <c r="AB44" i="68"/>
  <c r="Y44" i="68"/>
  <c r="AC44" i="68"/>
  <c r="Z44" i="68"/>
  <c r="V44" i="68"/>
  <c r="W39" i="68"/>
  <c r="AA39" i="68"/>
  <c r="X39" i="68"/>
  <c r="AB39" i="68"/>
  <c r="Y39" i="68"/>
  <c r="AC39" i="68"/>
  <c r="Z39" i="68"/>
  <c r="V39" i="68"/>
  <c r="W36" i="68"/>
  <c r="AA36" i="68"/>
  <c r="X36" i="68"/>
  <c r="AB36" i="68"/>
  <c r="Y36" i="68"/>
  <c r="AC36" i="68"/>
  <c r="Z36" i="68"/>
  <c r="V36" i="68"/>
  <c r="W31" i="68"/>
  <c r="AA31" i="68"/>
  <c r="X31" i="68"/>
  <c r="AB31" i="68"/>
  <c r="Y31" i="68"/>
  <c r="AC31" i="68"/>
  <c r="Z31" i="68"/>
  <c r="V31" i="68"/>
  <c r="W25" i="68"/>
  <c r="AA25" i="68"/>
  <c r="X25" i="68"/>
  <c r="AB25" i="68"/>
  <c r="Y25" i="68"/>
  <c r="AC25" i="68"/>
  <c r="Z25" i="68"/>
  <c r="V25" i="68"/>
  <c r="W21" i="68"/>
  <c r="AA21" i="68"/>
  <c r="X21" i="68"/>
  <c r="AB21" i="68"/>
  <c r="Y21" i="68"/>
  <c r="AC21" i="68"/>
  <c r="Z21" i="68"/>
  <c r="V21" i="68"/>
  <c r="W18" i="68"/>
  <c r="AA18" i="68"/>
  <c r="X18" i="68"/>
  <c r="AB18" i="68"/>
  <c r="Y18" i="68"/>
  <c r="AC18" i="68"/>
  <c r="Z18" i="68"/>
  <c r="V18" i="68"/>
  <c r="W13" i="68"/>
  <c r="AA13" i="68"/>
  <c r="X13" i="68"/>
  <c r="AB13" i="68"/>
  <c r="Y13" i="68"/>
  <c r="AC13" i="68"/>
  <c r="Z13" i="68"/>
  <c r="V13" i="68"/>
  <c r="Z313" i="68"/>
  <c r="Z312" i="68"/>
  <c r="Z311" i="68"/>
  <c r="Z309" i="68"/>
  <c r="V305" i="68"/>
  <c r="V303" i="68"/>
  <c r="V301" i="68"/>
  <c r="V297" i="68"/>
  <c r="V295" i="68"/>
  <c r="V291" i="68"/>
  <c r="V289" i="68"/>
  <c r="V287" i="68"/>
  <c r="V285" i="68"/>
  <c r="V281" i="68"/>
  <c r="V279" i="68"/>
  <c r="V277" i="68"/>
  <c r="V275" i="68"/>
  <c r="V271" i="68"/>
  <c r="V267" i="68"/>
  <c r="V265" i="68"/>
  <c r="V263" i="68"/>
  <c r="V259" i="68"/>
  <c r="V257" i="68"/>
  <c r="V253" i="68"/>
  <c r="V251" i="68"/>
  <c r="V249" i="68"/>
  <c r="V247" i="68"/>
  <c r="V243" i="68"/>
  <c r="V241" i="68"/>
  <c r="V239" i="68"/>
  <c r="V237" i="68"/>
  <c r="V233" i="68"/>
  <c r="V229" i="68"/>
  <c r="V225" i="68"/>
  <c r="V221" i="68"/>
  <c r="V217" i="68"/>
  <c r="V215" i="68"/>
  <c r="V213" i="68"/>
  <c r="V211" i="68"/>
  <c r="V209" i="68"/>
  <c r="V207" i="68"/>
  <c r="V205" i="68"/>
  <c r="V203" i="68"/>
  <c r="V193" i="68"/>
  <c r="V191" i="68"/>
  <c r="V189" i="68"/>
  <c r="V187" i="68"/>
  <c r="V183" i="68"/>
  <c r="V181" i="68"/>
  <c r="V177" i="68"/>
  <c r="V173" i="68"/>
  <c r="V169" i="68"/>
  <c r="V165" i="68"/>
  <c r="V161" i="68"/>
  <c r="V157" i="68"/>
  <c r="V153" i="68"/>
  <c r="V149" i="68"/>
  <c r="V145" i="68"/>
  <c r="V141" i="68"/>
  <c r="AA135" i="68"/>
  <c r="AA127" i="68"/>
  <c r="AA119" i="68"/>
  <c r="AA111" i="68"/>
  <c r="AA103" i="68"/>
  <c r="AA95" i="68"/>
  <c r="AA87" i="68"/>
  <c r="AA79" i="68"/>
  <c r="X68" i="68"/>
  <c r="V51" i="68"/>
  <c r="V19" i="68"/>
  <c r="F183" i="59"/>
  <c r="G272" i="59"/>
  <c r="G96" i="59"/>
  <c r="G92" i="59"/>
  <c r="F31" i="59"/>
  <c r="G88" i="59"/>
  <c r="A22" i="59"/>
  <c r="A18" i="59"/>
  <c r="A302" i="59"/>
  <c r="A253" i="59"/>
  <c r="A208" i="59"/>
  <c r="A150" i="59"/>
  <c r="A92" i="59"/>
  <c r="AO55" i="58"/>
  <c r="AO79" i="58"/>
  <c r="AI127" i="58"/>
  <c r="G183" i="59"/>
  <c r="F280" i="59"/>
  <c r="G216" i="59"/>
  <c r="G108" i="59"/>
  <c r="F72" i="59"/>
  <c r="G33" i="59"/>
  <c r="F26" i="59"/>
  <c r="F23" i="59"/>
  <c r="A204" i="59"/>
  <c r="A184" i="59"/>
  <c r="A168" i="59"/>
  <c r="A96" i="59"/>
  <c r="A82" i="59"/>
  <c r="AA119" i="58"/>
  <c r="AU105" i="58"/>
  <c r="F303" i="59"/>
  <c r="G147" i="59"/>
  <c r="G107" i="59"/>
  <c r="G13" i="59"/>
  <c r="Z203" i="59"/>
  <c r="F203" i="59"/>
  <c r="F264" i="59"/>
  <c r="F195" i="59"/>
  <c r="G36" i="59"/>
  <c r="G307" i="59"/>
  <c r="F263" i="59"/>
  <c r="G102" i="59"/>
  <c r="F32" i="59"/>
  <c r="F172" i="59"/>
  <c r="G86" i="59"/>
  <c r="F76" i="59"/>
  <c r="A188" i="59"/>
  <c r="A114" i="59"/>
  <c r="A108" i="59"/>
  <c r="A41" i="59"/>
  <c r="G259" i="59"/>
  <c r="Z211" i="59"/>
  <c r="G211" i="59"/>
  <c r="A310" i="59"/>
  <c r="A297" i="59"/>
  <c r="A124" i="59"/>
  <c r="F29" i="59"/>
  <c r="G11" i="59"/>
  <c r="G32" i="59"/>
  <c r="G26" i="59"/>
  <c r="F13" i="59"/>
  <c r="X21" i="77"/>
  <c r="AV21" i="77"/>
  <c r="AN21" i="77"/>
  <c r="BX21" i="77"/>
  <c r="O21" i="77"/>
  <c r="BJ21" i="77"/>
  <c r="AJ24" i="47"/>
  <c r="AP24" i="47"/>
  <c r="AE20" i="47"/>
  <c r="AC24" i="47"/>
  <c r="AV24" i="47"/>
  <c r="AL20" i="47"/>
  <c r="X25" i="47"/>
  <c r="P25" i="47"/>
  <c r="X21" i="37"/>
  <c r="E18" i="47"/>
  <c r="P20" i="47"/>
  <c r="U24" i="47"/>
  <c r="V19" i="47"/>
  <c r="AX20" i="47"/>
  <c r="W24" i="37"/>
  <c r="AD21" i="47"/>
  <c r="G22" i="39"/>
  <c r="F20" i="47"/>
  <c r="G22" i="47"/>
  <c r="Y25" i="77"/>
  <c r="CC25" i="77"/>
  <c r="BY25" i="77"/>
  <c r="BR25" i="77"/>
  <c r="P25" i="77"/>
  <c r="BD25" i="77"/>
  <c r="AG25" i="77"/>
  <c r="BK25" i="77"/>
  <c r="AO25" i="77"/>
  <c r="CF25" i="77"/>
  <c r="AW25" i="77"/>
  <c r="O25" i="77"/>
  <c r="AN25" i="77"/>
  <c r="CE25" i="77"/>
  <c r="BX25" i="77"/>
  <c r="BQ25" i="77"/>
  <c r="F25" i="47"/>
  <c r="X24" i="77"/>
  <c r="AN24" i="77"/>
  <c r="CE24" i="77"/>
  <c r="AV24" i="77"/>
  <c r="BX24" i="77"/>
  <c r="BQ24" i="77"/>
  <c r="O24" i="77"/>
  <c r="AF24" i="77"/>
  <c r="BJ24" i="77"/>
  <c r="BY23" i="77"/>
  <c r="BR23" i="77"/>
  <c r="P23" i="77"/>
  <c r="BD23" i="77"/>
  <c r="BK23" i="77"/>
  <c r="AG23" i="77"/>
  <c r="Y23" i="77"/>
  <c r="CC23" i="77"/>
  <c r="AW23" i="77"/>
  <c r="AO23" i="77"/>
  <c r="CF23" i="77"/>
  <c r="X24" i="47"/>
  <c r="P24" i="47"/>
  <c r="AE24" i="47"/>
  <c r="AL24" i="47"/>
  <c r="AX24" i="47"/>
  <c r="AR24" i="47"/>
  <c r="W23" i="47"/>
  <c r="AW23" i="47"/>
  <c r="AK23" i="47"/>
  <c r="O23" i="47"/>
  <c r="AD23" i="47"/>
  <c r="F23" i="77"/>
  <c r="G24" i="77"/>
  <c r="G23" i="47"/>
  <c r="F24" i="47"/>
  <c r="AD22" i="47"/>
  <c r="AW22" i="47"/>
  <c r="AK22" i="47"/>
  <c r="O22" i="47"/>
  <c r="W22" i="47"/>
  <c r="AW22" i="77"/>
  <c r="BY22" i="77"/>
  <c r="Y22" i="77"/>
  <c r="CC22" i="77"/>
  <c r="CF22" i="77"/>
  <c r="P22" i="77"/>
  <c r="AG22" i="77"/>
  <c r="BR22" i="77"/>
  <c r="BD22" i="77"/>
  <c r="AO22" i="77"/>
  <c r="BK22" i="77"/>
  <c r="F22" i="77"/>
  <c r="AR22" i="47"/>
  <c r="W22" i="37"/>
  <c r="AX22" i="47"/>
  <c r="X22" i="37"/>
  <c r="G24" i="39"/>
  <c r="AL22" i="47"/>
  <c r="AE22" i="47"/>
  <c r="AR21" i="47"/>
  <c r="X21" i="47"/>
  <c r="AE21" i="47"/>
  <c r="AX21" i="47"/>
  <c r="P21" i="47"/>
  <c r="AL21" i="47"/>
  <c r="BD20" i="77"/>
  <c r="CF20" i="77"/>
  <c r="BR20" i="77"/>
  <c r="AG20" i="77"/>
  <c r="AW20" i="77"/>
  <c r="AO20" i="77"/>
  <c r="BY20" i="77"/>
  <c r="P20" i="77"/>
  <c r="BK20" i="77"/>
  <c r="Y20" i="77"/>
  <c r="CC20" i="77"/>
  <c r="AN20" i="77"/>
  <c r="BX20" i="77"/>
  <c r="O20" i="77"/>
  <c r="CE20" i="77"/>
  <c r="BQ20" i="77"/>
  <c r="F23" i="39"/>
  <c r="AR20" i="47"/>
  <c r="AF21" i="77"/>
  <c r="G21" i="77"/>
  <c r="BQ21" i="77"/>
  <c r="CE21" i="77"/>
  <c r="W20" i="37"/>
  <c r="E21" i="47"/>
  <c r="E20" i="47"/>
  <c r="AF19" i="77"/>
  <c r="X19" i="77"/>
  <c r="AN19" i="77"/>
  <c r="CE19" i="77"/>
  <c r="BX19" i="77"/>
  <c r="BQ19" i="77"/>
  <c r="O19" i="77"/>
  <c r="AV19" i="77"/>
  <c r="BJ19" i="77"/>
  <c r="AJ19" i="47"/>
  <c r="AC19" i="47"/>
  <c r="X19" i="37"/>
  <c r="F19" i="47"/>
  <c r="AV19" i="47"/>
  <c r="N19" i="47"/>
  <c r="H19" i="47"/>
  <c r="W19" i="37"/>
  <c r="G19" i="77"/>
  <c r="AB19" i="47"/>
  <c r="G18" i="47"/>
  <c r="G18" i="77"/>
  <c r="V18" i="47"/>
  <c r="AP18" i="47"/>
  <c r="AB18" i="47"/>
  <c r="N18" i="47"/>
  <c r="I18" i="47"/>
  <c r="X18" i="37"/>
  <c r="AA20" i="39"/>
  <c r="AV18" i="47"/>
  <c r="Z20" i="39"/>
  <c r="X11" i="39"/>
  <c r="Y11" i="39"/>
  <c r="W11" i="39"/>
  <c r="Y12" i="39"/>
  <c r="AA3" i="39"/>
  <c r="V12" i="39"/>
  <c r="F10" i="47"/>
  <c r="AQ10" i="47"/>
  <c r="L10" i="47"/>
  <c r="X12" i="39"/>
  <c r="AA15" i="39"/>
  <c r="Z15" i="39"/>
  <c r="G10" i="47"/>
  <c r="X10" i="47"/>
  <c r="G10" i="77"/>
  <c r="Y10" i="77"/>
  <c r="AX11" i="47"/>
  <c r="AB15" i="39"/>
  <c r="AC15" i="39"/>
  <c r="F11" i="77"/>
  <c r="X11" i="77"/>
  <c r="L11" i="77"/>
  <c r="AK11" i="77"/>
  <c r="G12" i="47"/>
  <c r="X18" i="39"/>
  <c r="V18" i="39"/>
  <c r="F16" i="77"/>
  <c r="F10" i="59"/>
  <c r="W10" i="59"/>
  <c r="G10" i="59"/>
  <c r="Z10" i="59"/>
  <c r="G8" i="58"/>
  <c r="F10" i="68"/>
  <c r="Y10" i="68"/>
  <c r="G10" i="68"/>
  <c r="AA10" i="68"/>
  <c r="AP58" i="75"/>
  <c r="AC58" i="75"/>
  <c r="AJ202" i="75"/>
  <c r="AB58" i="75"/>
  <c r="AB229" i="75"/>
  <c r="AP221" i="75"/>
  <c r="AV58" i="75"/>
  <c r="V58" i="75"/>
  <c r="U229" i="75"/>
  <c r="N58" i="75"/>
  <c r="H58" i="75"/>
  <c r="U177" i="75"/>
  <c r="AP257" i="75"/>
  <c r="V23" i="75"/>
  <c r="AV169" i="75"/>
  <c r="V177" i="75"/>
  <c r="AJ23" i="75"/>
  <c r="AJ88" i="75"/>
  <c r="H169" i="75"/>
  <c r="V229" i="75"/>
  <c r="AB265" i="75"/>
  <c r="AJ58" i="75"/>
  <c r="AP202" i="75"/>
  <c r="AJ265" i="75"/>
  <c r="AB23" i="75"/>
  <c r="AC88" i="75"/>
  <c r="AJ177" i="75"/>
  <c r="U169" i="75"/>
  <c r="N23" i="75"/>
  <c r="I23" i="75"/>
  <c r="AP154" i="58"/>
  <c r="AV23" i="75"/>
  <c r="AB88" i="75"/>
  <c r="AC169" i="75"/>
  <c r="AC23" i="75"/>
  <c r="V110" i="58"/>
  <c r="AP23" i="75"/>
  <c r="AB177" i="75"/>
  <c r="V169" i="75"/>
  <c r="AJ169" i="75"/>
  <c r="V88" i="75"/>
  <c r="U88" i="75"/>
  <c r="AC177" i="75"/>
  <c r="AJ201" i="58"/>
  <c r="J169" i="75"/>
  <c r="V125" i="75"/>
  <c r="H178" i="75"/>
  <c r="U53" i="58"/>
  <c r="AJ33" i="58"/>
  <c r="AJ211" i="75"/>
  <c r="AJ56" i="75"/>
  <c r="V158" i="58"/>
  <c r="V257" i="75"/>
  <c r="AJ106" i="58"/>
  <c r="U181" i="58"/>
  <c r="U106" i="58"/>
  <c r="AV99" i="58"/>
  <c r="V77" i="58"/>
  <c r="N137" i="58"/>
  <c r="J137" i="58"/>
  <c r="AV303" i="75"/>
  <c r="U81" i="58"/>
  <c r="AV53" i="58"/>
  <c r="V118" i="58"/>
  <c r="U303" i="75"/>
  <c r="V25" i="58"/>
  <c r="AC81" i="58"/>
  <c r="AP178" i="75"/>
  <c r="U56" i="75"/>
  <c r="U190" i="75"/>
  <c r="J190" i="75"/>
  <c r="N91" i="58"/>
  <c r="I91" i="58"/>
  <c r="AC197" i="58"/>
  <c r="AC158" i="58"/>
  <c r="AJ99" i="58"/>
  <c r="V137" i="58"/>
  <c r="AC77" i="58"/>
  <c r="V69" i="58"/>
  <c r="V276" i="75"/>
  <c r="AB211" i="75"/>
  <c r="U178" i="75"/>
  <c r="AC190" i="75"/>
  <c r="AP69" i="58"/>
  <c r="I62" i="75"/>
  <c r="AV173" i="58"/>
  <c r="AJ204" i="75"/>
  <c r="V62" i="75"/>
  <c r="AB125" i="75"/>
  <c r="V269" i="58"/>
  <c r="AV141" i="58"/>
  <c r="J125" i="75"/>
  <c r="AB262" i="75"/>
  <c r="AJ125" i="75"/>
  <c r="AV56" i="75"/>
  <c r="AJ62" i="75"/>
  <c r="AC79" i="75"/>
  <c r="V190" i="75"/>
  <c r="Q62" i="75"/>
  <c r="AP138" i="58"/>
  <c r="N74" i="75"/>
  <c r="H74" i="75"/>
  <c r="N56" i="75"/>
  <c r="Q56" i="75"/>
  <c r="AV211" i="75"/>
  <c r="AC165" i="58"/>
  <c r="N142" i="58"/>
  <c r="V123" i="58"/>
  <c r="AV94" i="58"/>
  <c r="AJ138" i="58"/>
  <c r="I125" i="75"/>
  <c r="AB286" i="75"/>
  <c r="AV204" i="75"/>
  <c r="AC56" i="75"/>
  <c r="U62" i="75"/>
  <c r="AV178" i="75"/>
  <c r="AV125" i="75"/>
  <c r="AJ190" i="75"/>
  <c r="AC204" i="75"/>
  <c r="AV73" i="58"/>
  <c r="N93" i="58"/>
  <c r="Q93" i="58"/>
  <c r="AC298" i="75"/>
  <c r="AP152" i="75"/>
  <c r="AB180" i="75"/>
  <c r="AP296" i="75"/>
  <c r="AC212" i="75"/>
  <c r="AJ254" i="75"/>
  <c r="U153" i="75"/>
  <c r="AB44" i="75"/>
  <c r="AB41" i="75"/>
  <c r="V118" i="75"/>
  <c r="U221" i="58"/>
  <c r="AB303" i="75"/>
  <c r="AB89" i="58"/>
  <c r="N25" i="58"/>
  <c r="I25" i="58"/>
  <c r="AC142" i="58"/>
  <c r="AJ161" i="58"/>
  <c r="AB72" i="75"/>
  <c r="AJ158" i="75"/>
  <c r="V126" i="58"/>
  <c r="AV221" i="58"/>
  <c r="AC143" i="75"/>
  <c r="N213" i="58"/>
  <c r="I213" i="58"/>
  <c r="V181" i="58"/>
  <c r="AJ261" i="58"/>
  <c r="U93" i="58"/>
  <c r="U298" i="75"/>
  <c r="AV152" i="75"/>
  <c r="AP173" i="75"/>
  <c r="AV248" i="75"/>
  <c r="AP69" i="75"/>
  <c r="U73" i="58"/>
  <c r="U138" i="58"/>
  <c r="AJ69" i="58"/>
  <c r="N153" i="58"/>
  <c r="H153" i="58"/>
  <c r="N225" i="58"/>
  <c r="N193" i="58"/>
  <c r="J193" i="58"/>
  <c r="J95" i="75"/>
  <c r="AJ165" i="75"/>
  <c r="AC223" i="75"/>
  <c r="V174" i="75"/>
  <c r="AC257" i="75"/>
  <c r="AV257" i="75"/>
  <c r="AB77" i="58"/>
  <c r="AV154" i="58"/>
  <c r="U65" i="58"/>
  <c r="AJ158" i="58"/>
  <c r="AP181" i="58"/>
  <c r="AP201" i="58"/>
  <c r="V229" i="58"/>
  <c r="AB158" i="58"/>
  <c r="N77" i="58"/>
  <c r="U99" i="58"/>
  <c r="N99" i="58"/>
  <c r="N106" i="58"/>
  <c r="J106" i="58"/>
  <c r="AP110" i="58"/>
  <c r="AP137" i="58"/>
  <c r="AJ154" i="58"/>
  <c r="AP158" i="58"/>
  <c r="AJ181" i="58"/>
  <c r="AP309" i="58"/>
  <c r="AB91" i="58"/>
  <c r="U91" i="58"/>
  <c r="AV88" i="75"/>
  <c r="AP177" i="75"/>
  <c r="AC95" i="75"/>
  <c r="AB266" i="75"/>
  <c r="AC247" i="75"/>
  <c r="AB169" i="75"/>
  <c r="U257" i="75"/>
  <c r="AJ257" i="75"/>
  <c r="V65" i="58"/>
  <c r="AV115" i="58"/>
  <c r="AJ77" i="58"/>
  <c r="N257" i="75"/>
  <c r="Q257" i="75"/>
  <c r="AB129" i="58"/>
  <c r="AB154" i="58"/>
  <c r="AJ65" i="58"/>
  <c r="N158" i="58"/>
  <c r="U261" i="58"/>
  <c r="N201" i="58"/>
  <c r="AJ241" i="58"/>
  <c r="U169" i="58"/>
  <c r="AV158" i="58"/>
  <c r="AJ83" i="58"/>
  <c r="AP91" i="58"/>
  <c r="AP99" i="58"/>
  <c r="V106" i="58"/>
  <c r="AV110" i="58"/>
  <c r="N110" i="58"/>
  <c r="J110" i="58"/>
  <c r="U137" i="58"/>
  <c r="V154" i="58"/>
  <c r="AC110" i="58"/>
  <c r="AV106" i="58"/>
  <c r="H177" i="75"/>
  <c r="V260" i="75"/>
  <c r="AP88" i="75"/>
  <c r="AV177" i="75"/>
  <c r="AJ105" i="75"/>
  <c r="AP146" i="75"/>
  <c r="AP169" i="75"/>
  <c r="V292" i="75"/>
  <c r="U184" i="75"/>
  <c r="AC65" i="58"/>
  <c r="AC106" i="58"/>
  <c r="AV77" i="58"/>
  <c r="N129" i="58"/>
  <c r="I129" i="58"/>
  <c r="N65" i="58"/>
  <c r="H65" i="58"/>
  <c r="AC201" i="58"/>
  <c r="V213" i="58"/>
  <c r="N241" i="58"/>
  <c r="H241" i="58"/>
  <c r="AJ137" i="58"/>
  <c r="AB137" i="58"/>
  <c r="AP77" i="58"/>
  <c r="AB83" i="58"/>
  <c r="AC99" i="58"/>
  <c r="AP106" i="58"/>
  <c r="AB110" i="58"/>
  <c r="AV137" i="58"/>
  <c r="AC154" i="58"/>
  <c r="AJ169" i="58"/>
  <c r="AV65" i="58"/>
  <c r="AB65" i="58"/>
  <c r="U115" i="58"/>
  <c r="AB99" i="58"/>
  <c r="U110" i="58"/>
  <c r="AV296" i="75"/>
  <c r="AJ276" i="75"/>
  <c r="AV282" i="75"/>
  <c r="AB98" i="75"/>
  <c r="AJ255" i="75"/>
  <c r="AC248" i="75"/>
  <c r="V135" i="75"/>
  <c r="AP269" i="75"/>
  <c r="AV286" i="75"/>
  <c r="V259" i="75"/>
  <c r="AV298" i="75"/>
  <c r="AJ262" i="75"/>
  <c r="AP147" i="75"/>
  <c r="AV74" i="75"/>
  <c r="AP248" i="75"/>
  <c r="U220" i="75"/>
  <c r="AV89" i="75"/>
  <c r="AB140" i="75"/>
  <c r="U302" i="75"/>
  <c r="U210" i="75"/>
  <c r="AJ259" i="75"/>
  <c r="AP298" i="75"/>
  <c r="AB276" i="75"/>
  <c r="AP63" i="75"/>
  <c r="AP74" i="75"/>
  <c r="U282" i="75"/>
  <c r="V124" i="75"/>
  <c r="AP83" i="75"/>
  <c r="AJ212" i="75"/>
  <c r="AJ156" i="75"/>
  <c r="AC166" i="58"/>
  <c r="AV189" i="58"/>
  <c r="AV222" i="75"/>
  <c r="AJ309" i="75"/>
  <c r="U72" i="75"/>
  <c r="J72" i="75"/>
  <c r="U251" i="75"/>
  <c r="AV233" i="58"/>
  <c r="AJ123" i="58"/>
  <c r="AP145" i="58"/>
  <c r="N233" i="58"/>
  <c r="J233" i="58"/>
  <c r="V198" i="75"/>
  <c r="U172" i="75"/>
  <c r="AJ260" i="75"/>
  <c r="AV153" i="75"/>
  <c r="V165" i="75"/>
  <c r="U95" i="75"/>
  <c r="AV266" i="75"/>
  <c r="AB182" i="75"/>
  <c r="AB96" i="75"/>
  <c r="AV143" i="75"/>
  <c r="AV47" i="75"/>
  <c r="AB292" i="75"/>
  <c r="AC19" i="75"/>
  <c r="AJ184" i="75"/>
  <c r="AV132" i="58"/>
  <c r="AB309" i="58"/>
  <c r="AV213" i="58"/>
  <c r="AC229" i="58"/>
  <c r="AV229" i="58"/>
  <c r="AC241" i="58"/>
  <c r="N275" i="58"/>
  <c r="K8" i="52"/>
  <c r="AD8" i="52"/>
  <c r="AE8" i="52"/>
  <c r="E8" i="58"/>
  <c r="J266" i="75"/>
  <c r="AC198" i="75"/>
  <c r="AV172" i="75"/>
  <c r="AB241" i="75"/>
  <c r="AJ95" i="75"/>
  <c r="AJ270" i="75"/>
  <c r="U198" i="75"/>
  <c r="AJ182" i="75"/>
  <c r="AV174" i="75"/>
  <c r="AB271" i="75"/>
  <c r="V171" i="75"/>
  <c r="AB208" i="75"/>
  <c r="AP186" i="75"/>
  <c r="AP16" i="75"/>
  <c r="AC153" i="75"/>
  <c r="N261" i="58"/>
  <c r="Q261" i="58"/>
  <c r="AB201" i="58"/>
  <c r="AP213" i="58"/>
  <c r="U213" i="58"/>
  <c r="AJ229" i="58"/>
  <c r="N229" i="58"/>
  <c r="I229" i="58"/>
  <c r="V241" i="58"/>
  <c r="V275" i="58"/>
  <c r="AP241" i="58"/>
  <c r="H165" i="75"/>
  <c r="Q95" i="75"/>
  <c r="AP304" i="75"/>
  <c r="AB179" i="75"/>
  <c r="AB165" i="75"/>
  <c r="AV256" i="75"/>
  <c r="AV146" i="75"/>
  <c r="AJ108" i="75"/>
  <c r="AC304" i="75"/>
  <c r="AB213" i="58"/>
  <c r="AJ213" i="58"/>
  <c r="AB229" i="58"/>
  <c r="U241" i="58"/>
  <c r="AB241" i="58"/>
  <c r="V261" i="58"/>
  <c r="J165" i="75"/>
  <c r="I266" i="75"/>
  <c r="AC266" i="75"/>
  <c r="V266" i="75"/>
  <c r="AP172" i="75"/>
  <c r="AB260" i="75"/>
  <c r="AP241" i="75"/>
  <c r="U77" i="75"/>
  <c r="AB130" i="75"/>
  <c r="AC165" i="75"/>
  <c r="V95" i="75"/>
  <c r="AV95" i="75"/>
  <c r="AV304" i="75"/>
  <c r="AJ266" i="75"/>
  <c r="V179" i="75"/>
  <c r="AB198" i="75"/>
  <c r="U165" i="75"/>
  <c r="U182" i="75"/>
  <c r="AP57" i="75"/>
  <c r="AP96" i="75"/>
  <c r="V184" i="75"/>
  <c r="V258" i="75"/>
  <c r="V223" i="75"/>
  <c r="AP271" i="75"/>
  <c r="AV247" i="75"/>
  <c r="AC86" i="75"/>
  <c r="U174" i="75"/>
  <c r="AJ171" i="75"/>
  <c r="U93" i="75"/>
  <c r="V186" i="75"/>
  <c r="AJ85" i="75"/>
  <c r="V138" i="75"/>
  <c r="U260" i="75"/>
  <c r="AJ168" i="58"/>
  <c r="I165" i="75"/>
  <c r="I95" i="75"/>
  <c r="H266" i="75"/>
  <c r="AC270" i="75"/>
  <c r="U241" i="75"/>
  <c r="AB172" i="75"/>
  <c r="AV260" i="75"/>
  <c r="AV241" i="75"/>
  <c r="AV77" i="75"/>
  <c r="AP30" i="75"/>
  <c r="AC261" i="75"/>
  <c r="AP95" i="75"/>
  <c r="AJ304" i="75"/>
  <c r="AB270" i="75"/>
  <c r="AJ179" i="75"/>
  <c r="AV198" i="75"/>
  <c r="AP165" i="75"/>
  <c r="AP182" i="75"/>
  <c r="AJ57" i="75"/>
  <c r="AP48" i="75"/>
  <c r="AB258" i="75"/>
  <c r="AV223" i="75"/>
  <c r="AJ271" i="75"/>
  <c r="AB86" i="75"/>
  <c r="AB256" i="75"/>
  <c r="AJ174" i="75"/>
  <c r="V146" i="75"/>
  <c r="U208" i="75"/>
  <c r="AP64" i="75"/>
  <c r="AB50" i="75"/>
  <c r="AJ138" i="75"/>
  <c r="AC241" i="75"/>
  <c r="N120" i="58"/>
  <c r="I120" i="58"/>
  <c r="AB102" i="75"/>
  <c r="AV19" i="75"/>
  <c r="AC118" i="75"/>
  <c r="AJ251" i="75"/>
  <c r="AJ308" i="75"/>
  <c r="AV122" i="75"/>
  <c r="AJ45" i="75"/>
  <c r="AJ197" i="75"/>
  <c r="U66" i="75"/>
  <c r="AB309" i="75"/>
  <c r="AJ22" i="75"/>
  <c r="H125" i="75"/>
  <c r="AC74" i="75"/>
  <c r="AC262" i="75"/>
  <c r="AC286" i="75"/>
  <c r="AP211" i="75"/>
  <c r="AB152" i="75"/>
  <c r="AV251" i="75"/>
  <c r="AV120" i="75"/>
  <c r="U296" i="75"/>
  <c r="AB298" i="75"/>
  <c r="AP308" i="75"/>
  <c r="AP262" i="75"/>
  <c r="AP276" i="75"/>
  <c r="AV173" i="75"/>
  <c r="AJ147" i="75"/>
  <c r="AJ63" i="75"/>
  <c r="AV128" i="75"/>
  <c r="U89" i="75"/>
  <c r="U204" i="75"/>
  <c r="AB74" i="75"/>
  <c r="AV293" i="75"/>
  <c r="AP300" i="75"/>
  <c r="AB248" i="75"/>
  <c r="AB282" i="75"/>
  <c r="AJ282" i="75"/>
  <c r="AV236" i="75"/>
  <c r="AJ196" i="75"/>
  <c r="AP98" i="75"/>
  <c r="AJ89" i="75"/>
  <c r="AJ38" i="75"/>
  <c r="V22" i="75"/>
  <c r="AB254" i="75"/>
  <c r="AV83" i="75"/>
  <c r="V140" i="75"/>
  <c r="U212" i="75"/>
  <c r="AV151" i="75"/>
  <c r="V178" i="75"/>
  <c r="AB56" i="75"/>
  <c r="AV62" i="75"/>
  <c r="AP62" i="75"/>
  <c r="AB178" i="75"/>
  <c r="AJ100" i="75"/>
  <c r="AJ181" i="75"/>
  <c r="AC125" i="75"/>
  <c r="AP125" i="75"/>
  <c r="AP190" i="75"/>
  <c r="AB190" i="75"/>
  <c r="AV68" i="75"/>
  <c r="AJ41" i="75"/>
  <c r="J62" i="75"/>
  <c r="AC211" i="75"/>
  <c r="V204" i="75"/>
  <c r="H190" i="75"/>
  <c r="AP146" i="58"/>
  <c r="U69" i="58"/>
  <c r="N100" i="75"/>
  <c r="N211" i="75"/>
  <c r="H211" i="75"/>
  <c r="N157" i="58"/>
  <c r="Q157" i="58"/>
  <c r="U253" i="58"/>
  <c r="AC157" i="58"/>
  <c r="AV61" i="58"/>
  <c r="AV134" i="58"/>
  <c r="AC61" i="58"/>
  <c r="AJ146" i="58"/>
  <c r="AJ217" i="75"/>
  <c r="AJ144" i="75"/>
  <c r="U217" i="75"/>
  <c r="AV220" i="75"/>
  <c r="AB196" i="75"/>
  <c r="AP180" i="75"/>
  <c r="AB35" i="75"/>
  <c r="AB38" i="75"/>
  <c r="AV124" i="75"/>
  <c r="AJ289" i="75"/>
  <c r="AJ232" i="75"/>
  <c r="V200" i="75"/>
  <c r="AC49" i="75"/>
  <c r="AP192" i="75"/>
  <c r="U52" i="75"/>
  <c r="U287" i="75"/>
  <c r="N173" i="75"/>
  <c r="I173" i="75"/>
  <c r="AV302" i="75"/>
  <c r="AC282" i="75"/>
  <c r="U262" i="75"/>
  <c r="V211" i="75"/>
  <c r="AJ72" i="75"/>
  <c r="AB251" i="75"/>
  <c r="AB120" i="75"/>
  <c r="AB296" i="75"/>
  <c r="AJ298" i="75"/>
  <c r="AJ286" i="75"/>
  <c r="AB173" i="75"/>
  <c r="AV217" i="75"/>
  <c r="AV121" i="75"/>
  <c r="U63" i="75"/>
  <c r="AB128" i="75"/>
  <c r="AP273" i="75"/>
  <c r="U74" i="75"/>
  <c r="AB204" i="75"/>
  <c r="AP118" i="75"/>
  <c r="AJ74" i="75"/>
  <c r="AP236" i="75"/>
  <c r="U196" i="75"/>
  <c r="AJ180" i="75"/>
  <c r="V35" i="75"/>
  <c r="V38" i="75"/>
  <c r="AP124" i="75"/>
  <c r="AP150" i="75"/>
  <c r="AB200" i="75"/>
  <c r="AB49" i="75"/>
  <c r="AP56" i="75"/>
  <c r="AC62" i="75"/>
  <c r="AB62" i="75"/>
  <c r="AC178" i="75"/>
  <c r="AJ178" i="75"/>
  <c r="AB267" i="75"/>
  <c r="U125" i="75"/>
  <c r="AV190" i="75"/>
  <c r="I178" i="75"/>
  <c r="J178" i="75"/>
  <c r="AC236" i="75"/>
  <c r="Q190" i="75"/>
  <c r="V145" i="58"/>
  <c r="AB150" i="58"/>
  <c r="AB38" i="58"/>
  <c r="I72" i="75"/>
  <c r="AV158" i="75"/>
  <c r="AC222" i="75"/>
  <c r="AC274" i="75"/>
  <c r="AC306" i="75"/>
  <c r="U300" i="75"/>
  <c r="AC72" i="75"/>
  <c r="V251" i="75"/>
  <c r="AJ120" i="75"/>
  <c r="AV309" i="75"/>
  <c r="AV308" i="75"/>
  <c r="V263" i="75"/>
  <c r="AB131" i="75"/>
  <c r="AB84" i="75"/>
  <c r="AP111" i="75"/>
  <c r="AB306" i="75"/>
  <c r="AB199" i="75"/>
  <c r="V120" i="75"/>
  <c r="H72" i="75"/>
  <c r="V222" i="75"/>
  <c r="V293" i="75"/>
  <c r="AV72" i="75"/>
  <c r="AP251" i="75"/>
  <c r="AP120" i="75"/>
  <c r="U222" i="75"/>
  <c r="AC293" i="75"/>
  <c r="AV191" i="75"/>
  <c r="N80" i="75"/>
  <c r="J80" i="75"/>
  <c r="AC98" i="75"/>
  <c r="U173" i="75"/>
  <c r="AB217" i="75"/>
  <c r="AB147" i="75"/>
  <c r="AB144" i="75"/>
  <c r="AB63" i="75"/>
  <c r="AP128" i="75"/>
  <c r="AB159" i="75"/>
  <c r="V63" i="75"/>
  <c r="U236" i="75"/>
  <c r="AJ236" i="75"/>
  <c r="AP220" i="75"/>
  <c r="AV196" i="75"/>
  <c r="U180" i="75"/>
  <c r="AP35" i="75"/>
  <c r="AV98" i="75"/>
  <c r="AC89" i="75"/>
  <c r="AP89" i="75"/>
  <c r="U38" i="75"/>
  <c r="AB124" i="75"/>
  <c r="AJ124" i="75"/>
  <c r="AB289" i="75"/>
  <c r="AC232" i="75"/>
  <c r="AJ83" i="75"/>
  <c r="AB255" i="75"/>
  <c r="AV140" i="75"/>
  <c r="AC192" i="75"/>
  <c r="U170" i="75"/>
  <c r="AB225" i="75"/>
  <c r="AC278" i="75"/>
  <c r="V175" i="75"/>
  <c r="V117" i="75"/>
  <c r="U17" i="75"/>
  <c r="N273" i="75"/>
  <c r="H273" i="75"/>
  <c r="N35" i="75"/>
  <c r="AB124" i="58"/>
  <c r="U273" i="75"/>
  <c r="AP207" i="75"/>
  <c r="AJ173" i="75"/>
  <c r="AB273" i="75"/>
  <c r="AJ159" i="75"/>
  <c r="U98" i="75"/>
  <c r="V173" i="75"/>
  <c r="AB220" i="75"/>
  <c r="AV38" i="75"/>
  <c r="AB22" i="75"/>
  <c r="AP289" i="75"/>
  <c r="V286" i="75"/>
  <c r="AV273" i="75"/>
  <c r="AV159" i="75"/>
  <c r="AC269" i="75"/>
  <c r="V273" i="75"/>
  <c r="U22" i="75"/>
  <c r="V289" i="75"/>
  <c r="U159" i="75"/>
  <c r="AJ273" i="75"/>
  <c r="AC289" i="75"/>
  <c r="AV22" i="75"/>
  <c r="V127" i="75"/>
  <c r="AC226" i="75"/>
  <c r="V195" i="75"/>
  <c r="U193" i="75"/>
  <c r="U109" i="75"/>
  <c r="U164" i="75"/>
  <c r="U195" i="75"/>
  <c r="V21" i="75"/>
  <c r="V16" i="75"/>
  <c r="N21" i="75"/>
  <c r="H21" i="75"/>
  <c r="I73" i="58"/>
  <c r="AP109" i="75"/>
  <c r="AV207" i="75"/>
  <c r="AV102" i="75"/>
  <c r="AJ195" i="75"/>
  <c r="AV226" i="75"/>
  <c r="V193" i="75"/>
  <c r="AV164" i="75"/>
  <c r="AP193" i="75"/>
  <c r="AV195" i="75"/>
  <c r="V109" i="75"/>
  <c r="AV109" i="75"/>
  <c r="AJ207" i="75"/>
  <c r="U102" i="75"/>
  <c r="AP226" i="75"/>
  <c r="AV193" i="75"/>
  <c r="N102" i="75"/>
  <c r="J102" i="75"/>
  <c r="AC102" i="75"/>
  <c r="AB109" i="75"/>
  <c r="AJ109" i="75"/>
  <c r="V102" i="75"/>
  <c r="AP102" i="75"/>
  <c r="V164" i="75"/>
  <c r="AB234" i="75"/>
  <c r="AC158" i="75"/>
  <c r="AJ222" i="75"/>
  <c r="AJ122" i="75"/>
  <c r="AP263" i="75"/>
  <c r="AV80" i="75"/>
  <c r="AB78" i="75"/>
  <c r="AB40" i="75"/>
  <c r="AJ157" i="75"/>
  <c r="AC45" i="75"/>
  <c r="AC133" i="75"/>
  <c r="V157" i="75"/>
  <c r="V183" i="75"/>
  <c r="U111" i="75"/>
  <c r="AB106" i="75"/>
  <c r="AJ42" i="75"/>
  <c r="AP243" i="75"/>
  <c r="AV81" i="75"/>
  <c r="U284" i="75"/>
  <c r="AV148" i="75"/>
  <c r="AV185" i="75"/>
  <c r="AV131" i="75"/>
  <c r="AC263" i="75"/>
  <c r="V42" i="75"/>
  <c r="I222" i="75"/>
  <c r="N157" i="75"/>
  <c r="H157" i="75"/>
  <c r="N81" i="75"/>
  <c r="Q81" i="75"/>
  <c r="AP78" i="75"/>
  <c r="AC42" i="75"/>
  <c r="AB222" i="75"/>
  <c r="AB122" i="75"/>
  <c r="AB263" i="75"/>
  <c r="AJ40" i="75"/>
  <c r="AC84" i="75"/>
  <c r="AV45" i="75"/>
  <c r="AV111" i="75"/>
  <c r="AV103" i="75"/>
  <c r="AB129" i="75"/>
  <c r="AP126" i="75"/>
  <c r="U163" i="75"/>
  <c r="U91" i="75"/>
  <c r="AC67" i="58"/>
  <c r="V104" i="58"/>
  <c r="AV220" i="58"/>
  <c r="AJ56" i="58"/>
  <c r="U65" i="75"/>
  <c r="AV65" i="75"/>
  <c r="AJ133" i="75"/>
  <c r="AB133" i="75"/>
  <c r="AP55" i="75"/>
  <c r="U55" i="75"/>
  <c r="AJ71" i="75"/>
  <c r="AC71" i="75"/>
  <c r="AP43" i="75"/>
  <c r="AC43" i="75"/>
  <c r="AC37" i="75"/>
  <c r="AV37" i="75"/>
  <c r="N135" i="75"/>
  <c r="AB135" i="75"/>
  <c r="AV181" i="75"/>
  <c r="AP181" i="75"/>
  <c r="AC183" i="75"/>
  <c r="AP183" i="75"/>
  <c r="AC189" i="75"/>
  <c r="V189" i="75"/>
  <c r="AP189" i="75"/>
  <c r="N191" i="75"/>
  <c r="Q191" i="75"/>
  <c r="U191" i="75"/>
  <c r="AJ191" i="75"/>
  <c r="U80" i="75"/>
  <c r="V80" i="75"/>
  <c r="U94" i="75"/>
  <c r="V94" i="75"/>
  <c r="N194" i="75"/>
  <c r="H194" i="75"/>
  <c r="U194" i="75"/>
  <c r="AV194" i="75"/>
  <c r="N197" i="75"/>
  <c r="H197" i="75"/>
  <c r="V197" i="75"/>
  <c r="AP197" i="75"/>
  <c r="AC199" i="75"/>
  <c r="AP199" i="75"/>
  <c r="N205" i="75"/>
  <c r="H205" i="75"/>
  <c r="U205" i="75"/>
  <c r="N214" i="75"/>
  <c r="H214" i="75"/>
  <c r="U214" i="75"/>
  <c r="V214" i="75"/>
  <c r="AJ219" i="75"/>
  <c r="AC219" i="75"/>
  <c r="AP219" i="75"/>
  <c r="N227" i="75"/>
  <c r="I227" i="75"/>
  <c r="AJ227" i="75"/>
  <c r="AC227" i="75"/>
  <c r="U227" i="75"/>
  <c r="N235" i="75"/>
  <c r="V235" i="75"/>
  <c r="N263" i="75"/>
  <c r="I263" i="75"/>
  <c r="N158" i="75"/>
  <c r="J158" i="75"/>
  <c r="U158" i="75"/>
  <c r="N238" i="75"/>
  <c r="Q238" i="75"/>
  <c r="AJ238" i="75"/>
  <c r="V238" i="75"/>
  <c r="V274" i="75"/>
  <c r="N274" i="75"/>
  <c r="I274" i="75"/>
  <c r="AV274" i="75"/>
  <c r="AJ274" i="75"/>
  <c r="U274" i="75"/>
  <c r="AV284" i="75"/>
  <c r="V284" i="75"/>
  <c r="AV300" i="75"/>
  <c r="AJ300" i="75"/>
  <c r="AB300" i="75"/>
  <c r="N308" i="75"/>
  <c r="I308" i="75"/>
  <c r="AC308" i="75"/>
  <c r="AP306" i="75"/>
  <c r="V306" i="75"/>
  <c r="U306" i="75"/>
  <c r="AC309" i="75"/>
  <c r="V309" i="75"/>
  <c r="AC111" i="75"/>
  <c r="AJ111" i="75"/>
  <c r="K111" i="75"/>
  <c r="AB111" i="75"/>
  <c r="V111" i="75"/>
  <c r="N168" i="75"/>
  <c r="I168" i="75"/>
  <c r="AV168" i="75"/>
  <c r="AC168" i="75"/>
  <c r="N267" i="75"/>
  <c r="I267" i="75"/>
  <c r="AP267" i="75"/>
  <c r="U267" i="75"/>
  <c r="AC267" i="75"/>
  <c r="V267" i="75"/>
  <c r="U293" i="75"/>
  <c r="AP293" i="75"/>
  <c r="N293" i="75"/>
  <c r="Q293" i="75"/>
  <c r="AJ293" i="75"/>
  <c r="AJ118" i="75"/>
  <c r="AB118" i="75"/>
  <c r="U118" i="75"/>
  <c r="AP237" i="75"/>
  <c r="AB237" i="75"/>
  <c r="N253" i="58"/>
  <c r="AJ253" i="58"/>
  <c r="AC253" i="58"/>
  <c r="AJ233" i="58"/>
  <c r="U233" i="58"/>
  <c r="AB221" i="58"/>
  <c r="N221" i="58"/>
  <c r="H221" i="58"/>
  <c r="N165" i="58"/>
  <c r="Q165" i="58"/>
  <c r="V165" i="58"/>
  <c r="AP165" i="58"/>
  <c r="U161" i="58"/>
  <c r="AC161" i="58"/>
  <c r="AP161" i="58"/>
  <c r="AJ157" i="58"/>
  <c r="V157" i="58"/>
  <c r="U145" i="58"/>
  <c r="N145" i="58"/>
  <c r="H145" i="58"/>
  <c r="AV145" i="58"/>
  <c r="U142" i="58"/>
  <c r="AJ142" i="58"/>
  <c r="V142" i="58"/>
  <c r="N126" i="58"/>
  <c r="H126" i="58"/>
  <c r="AJ126" i="58"/>
  <c r="AV126" i="58"/>
  <c r="AP126" i="58"/>
  <c r="AB123" i="58"/>
  <c r="AP123" i="58"/>
  <c r="AP118" i="58"/>
  <c r="AJ118" i="58"/>
  <c r="AB118" i="58"/>
  <c r="U118" i="58"/>
  <c r="V97" i="58"/>
  <c r="U97" i="58"/>
  <c r="N97" i="58"/>
  <c r="AP93" i="58"/>
  <c r="AB93" i="58"/>
  <c r="N89" i="58"/>
  <c r="U89" i="58"/>
  <c r="AV89" i="58"/>
  <c r="V89" i="58"/>
  <c r="V81" i="58"/>
  <c r="AJ81" i="58"/>
  <c r="N81" i="58"/>
  <c r="J81" i="58"/>
  <c r="AB53" i="58"/>
  <c r="AC53" i="58"/>
  <c r="N53" i="58"/>
  <c r="AB46" i="58"/>
  <c r="V46" i="58"/>
  <c r="U33" i="58"/>
  <c r="AV33" i="58"/>
  <c r="U25" i="58"/>
  <c r="AV25" i="58"/>
  <c r="AJ303" i="75"/>
  <c r="AP303" i="75"/>
  <c r="AP265" i="75"/>
  <c r="V265" i="75"/>
  <c r="AV265" i="75"/>
  <c r="N229" i="75"/>
  <c r="AP229" i="75"/>
  <c r="AC229" i="75"/>
  <c r="AJ229" i="75"/>
  <c r="U221" i="75"/>
  <c r="AJ221" i="75"/>
  <c r="AC221" i="75"/>
  <c r="N202" i="75"/>
  <c r="I202" i="75"/>
  <c r="AB202" i="75"/>
  <c r="V202" i="75"/>
  <c r="AV202" i="75"/>
  <c r="U202" i="75"/>
  <c r="AC122" i="75"/>
  <c r="U183" i="75"/>
  <c r="AP222" i="75"/>
  <c r="AV263" i="75"/>
  <c r="AC80" i="75"/>
  <c r="V78" i="75"/>
  <c r="V55" i="75"/>
  <c r="AV306" i="75"/>
  <c r="AB274" i="75"/>
  <c r="AJ235" i="75"/>
  <c r="AB183" i="75"/>
  <c r="V123" i="75"/>
  <c r="AV55" i="75"/>
  <c r="U42" i="75"/>
  <c r="AJ214" i="75"/>
  <c r="U81" i="75"/>
  <c r="V37" i="75"/>
  <c r="AB43" i="75"/>
  <c r="AV267" i="75"/>
  <c r="AC205" i="75"/>
  <c r="AB194" i="75"/>
  <c r="AB94" i="75"/>
  <c r="AJ110" i="75"/>
  <c r="AC251" i="75"/>
  <c r="V218" i="58"/>
  <c r="AP253" i="58"/>
  <c r="U216" i="75"/>
  <c r="AB195" i="75"/>
  <c r="AV216" i="75"/>
  <c r="AP164" i="75"/>
  <c r="AB193" i="75"/>
  <c r="H88" i="75"/>
  <c r="AV250" i="75"/>
  <c r="U207" i="75"/>
  <c r="AP216" i="75"/>
  <c r="AC164" i="75"/>
  <c r="AB164" i="75"/>
  <c r="AJ164" i="75"/>
  <c r="AC193" i="75"/>
  <c r="V250" i="75"/>
  <c r="AB295" i="75"/>
  <c r="K8" i="64"/>
  <c r="AD8" i="64"/>
  <c r="AH8" i="64"/>
  <c r="I225" i="75"/>
  <c r="AJ15" i="75"/>
  <c r="AJ295" i="75"/>
  <c r="AV294" i="75"/>
  <c r="AP294" i="75"/>
  <c r="U163" i="58"/>
  <c r="U188" i="58"/>
  <c r="AB188" i="58"/>
  <c r="AB242" i="58"/>
  <c r="AJ242" i="58"/>
  <c r="AB35" i="58"/>
  <c r="AP35" i="58"/>
  <c r="N42" i="75"/>
  <c r="AB42" i="75"/>
  <c r="AP42" i="75"/>
  <c r="N65" i="75"/>
  <c r="V65" i="75"/>
  <c r="AP65" i="75"/>
  <c r="AJ65" i="75"/>
  <c r="AC65" i="75"/>
  <c r="N133" i="75"/>
  <c r="AP133" i="75"/>
  <c r="V133" i="75"/>
  <c r="U133" i="75"/>
  <c r="N45" i="75"/>
  <c r="AB45" i="75"/>
  <c r="AP45" i="75"/>
  <c r="U45" i="75"/>
  <c r="N55" i="75"/>
  <c r="J55" i="75"/>
  <c r="AJ55" i="75"/>
  <c r="AB55" i="75"/>
  <c r="AC55" i="75"/>
  <c r="N71" i="75"/>
  <c r="H71" i="75"/>
  <c r="AP71" i="75"/>
  <c r="U71" i="75"/>
  <c r="V71" i="75"/>
  <c r="AB71" i="75"/>
  <c r="N84" i="75"/>
  <c r="AJ84" i="75"/>
  <c r="U84" i="75"/>
  <c r="AP84" i="75"/>
  <c r="V84" i="75"/>
  <c r="N106" i="75"/>
  <c r="H106" i="75"/>
  <c r="AV106" i="75"/>
  <c r="AC106" i="75"/>
  <c r="AJ106" i="75"/>
  <c r="U106" i="75"/>
  <c r="N123" i="75"/>
  <c r="J123" i="75"/>
  <c r="AV123" i="75"/>
  <c r="AC123" i="75"/>
  <c r="AJ123" i="75"/>
  <c r="AB123" i="75"/>
  <c r="AJ129" i="75"/>
  <c r="AV129" i="75"/>
  <c r="AP129" i="75"/>
  <c r="AC129" i="75"/>
  <c r="N131" i="75"/>
  <c r="H131" i="75"/>
  <c r="AC131" i="75"/>
  <c r="AJ131" i="75"/>
  <c r="V131" i="75"/>
  <c r="AC148" i="75"/>
  <c r="AJ148" i="75"/>
  <c r="AB148" i="75"/>
  <c r="N148" i="75"/>
  <c r="AP148" i="75"/>
  <c r="U148" i="75"/>
  <c r="AC157" i="75"/>
  <c r="AP157" i="75"/>
  <c r="AB157" i="75"/>
  <c r="U157" i="75"/>
  <c r="N163" i="75"/>
  <c r="AJ163" i="75"/>
  <c r="AV163" i="75"/>
  <c r="V163" i="75"/>
  <c r="AC163" i="75"/>
  <c r="N103" i="75"/>
  <c r="AP103" i="75"/>
  <c r="U103" i="75"/>
  <c r="AB103" i="75"/>
  <c r="AJ103" i="75"/>
  <c r="AC103" i="75"/>
  <c r="N126" i="75"/>
  <c r="J126" i="75"/>
  <c r="U126" i="75"/>
  <c r="AJ126" i="75"/>
  <c r="AB126" i="75"/>
  <c r="AC126" i="75"/>
  <c r="N185" i="75"/>
  <c r="I185" i="75"/>
  <c r="AP185" i="75"/>
  <c r="AB185" i="75"/>
  <c r="V185" i="75"/>
  <c r="N40" i="75"/>
  <c r="J40" i="75"/>
  <c r="AV40" i="75"/>
  <c r="V40" i="75"/>
  <c r="AP40" i="75"/>
  <c r="AC40" i="75"/>
  <c r="N43" i="75"/>
  <c r="J43" i="75"/>
  <c r="V43" i="75"/>
  <c r="U43" i="75"/>
  <c r="AJ43" i="75"/>
  <c r="AV43" i="75"/>
  <c r="N66" i="75"/>
  <c r="AP66" i="75"/>
  <c r="V66" i="75"/>
  <c r="AB66" i="75"/>
  <c r="AJ66" i="75"/>
  <c r="N78" i="75"/>
  <c r="J78" i="75"/>
  <c r="U78" i="75"/>
  <c r="AJ78" i="75"/>
  <c r="AP91" i="75"/>
  <c r="V91" i="75"/>
  <c r="N91" i="75"/>
  <c r="I91" i="75"/>
  <c r="AJ91" i="75"/>
  <c r="AV91" i="75"/>
  <c r="N110" i="75"/>
  <c r="H110" i="75"/>
  <c r="U110" i="75"/>
  <c r="AV110" i="75"/>
  <c r="AB110" i="75"/>
  <c r="N37" i="75"/>
  <c r="H37" i="75"/>
  <c r="AP37" i="75"/>
  <c r="AB37" i="75"/>
  <c r="U37" i="75"/>
  <c r="AC121" i="75"/>
  <c r="N121" i="75"/>
  <c r="I121" i="75"/>
  <c r="U121" i="75"/>
  <c r="AP121" i="75"/>
  <c r="AJ121" i="75"/>
  <c r="AP81" i="75"/>
  <c r="AC81" i="75"/>
  <c r="AJ81" i="75"/>
  <c r="V81" i="75"/>
  <c r="AJ80" i="75"/>
  <c r="AP158" i="75"/>
  <c r="AV235" i="75"/>
  <c r="AB219" i="75"/>
  <c r="AJ199" i="75"/>
  <c r="AJ183" i="75"/>
  <c r="AV135" i="75"/>
  <c r="AV227" i="75"/>
  <c r="AC284" i="75"/>
  <c r="AC238" i="75"/>
  <c r="AV214" i="75"/>
  <c r="AB191" i="75"/>
  <c r="U168" i="75"/>
  <c r="AJ168" i="75"/>
  <c r="AB284" i="75"/>
  <c r="AJ284" i="75"/>
  <c r="V227" i="75"/>
  <c r="AB205" i="75"/>
  <c r="AJ205" i="75"/>
  <c r="U197" i="75"/>
  <c r="V194" i="75"/>
  <c r="AP194" i="75"/>
  <c r="V181" i="75"/>
  <c r="V308" i="75"/>
  <c r="AV238" i="75"/>
  <c r="J222" i="75"/>
  <c r="U263" i="75"/>
  <c r="Q222" i="75"/>
  <c r="N199" i="75"/>
  <c r="Q199" i="75"/>
  <c r="N181" i="75"/>
  <c r="U181" i="75"/>
  <c r="N189" i="75"/>
  <c r="J189" i="75"/>
  <c r="AV189" i="75"/>
  <c r="AB189" i="75"/>
  <c r="AP94" i="75"/>
  <c r="AV94" i="75"/>
  <c r="N219" i="75"/>
  <c r="H219" i="75"/>
  <c r="U219" i="75"/>
  <c r="N122" i="75"/>
  <c r="J122" i="75"/>
  <c r="U122" i="75"/>
  <c r="AC300" i="75"/>
  <c r="N300" i="75"/>
  <c r="I300" i="75"/>
  <c r="N309" i="75"/>
  <c r="H309" i="75"/>
  <c r="U309" i="75"/>
  <c r="N120" i="75"/>
  <c r="AC120" i="75"/>
  <c r="N118" i="75"/>
  <c r="J118" i="75"/>
  <c r="N237" i="75"/>
  <c r="Q237" i="75"/>
  <c r="AV237" i="75"/>
  <c r="U237" i="75"/>
  <c r="AV253" i="58"/>
  <c r="AB253" i="58"/>
  <c r="V233" i="58"/>
  <c r="AP233" i="58"/>
  <c r="AB233" i="58"/>
  <c r="AJ221" i="58"/>
  <c r="AP221" i="58"/>
  <c r="AC221" i="58"/>
  <c r="AB165" i="58"/>
  <c r="AJ165" i="58"/>
  <c r="AV165" i="58"/>
  <c r="V161" i="58"/>
  <c r="N161" i="58"/>
  <c r="J161" i="58"/>
  <c r="AB161" i="58"/>
  <c r="U157" i="58"/>
  <c r="AB157" i="58"/>
  <c r="AP157" i="58"/>
  <c r="AB145" i="58"/>
  <c r="AJ145" i="58"/>
  <c r="AB142" i="58"/>
  <c r="AV142" i="58"/>
  <c r="AJ133" i="58"/>
  <c r="AB131" i="58"/>
  <c r="U131" i="58"/>
  <c r="N123" i="58"/>
  <c r="I123" i="58"/>
  <c r="AC123" i="58"/>
  <c r="AV123" i="58"/>
  <c r="N118" i="58"/>
  <c r="AV118" i="58"/>
  <c r="AJ97" i="58"/>
  <c r="AB97" i="58"/>
  <c r="AV97" i="58"/>
  <c r="AP97" i="58"/>
  <c r="AJ93" i="58"/>
  <c r="AV93" i="58"/>
  <c r="AJ89" i="58"/>
  <c r="AC89" i="58"/>
  <c r="AB81" i="58"/>
  <c r="AP81" i="58"/>
  <c r="V53" i="58"/>
  <c r="AJ53" i="58"/>
  <c r="V33" i="58"/>
  <c r="N33" i="58"/>
  <c r="H33" i="58"/>
  <c r="AP33" i="58"/>
  <c r="AC33" i="58"/>
  <c r="AJ25" i="58"/>
  <c r="AC25" i="58"/>
  <c r="AB25" i="58"/>
  <c r="N303" i="75"/>
  <c r="J303" i="75"/>
  <c r="AC303" i="75"/>
  <c r="N221" i="75"/>
  <c r="J221" i="75"/>
  <c r="AV221" i="75"/>
  <c r="V221" i="75"/>
  <c r="AB80" i="75"/>
  <c r="V199" i="75"/>
  <c r="AB158" i="75"/>
  <c r="AB235" i="75"/>
  <c r="AP235" i="75"/>
  <c r="AV219" i="75"/>
  <c r="AV199" i="75"/>
  <c r="AV183" i="75"/>
  <c r="U135" i="75"/>
  <c r="AJ135" i="75"/>
  <c r="U238" i="75"/>
  <c r="AP238" i="75"/>
  <c r="AC214" i="75"/>
  <c r="AP214" i="75"/>
  <c r="V191" i="75"/>
  <c r="AP191" i="75"/>
  <c r="V168" i="75"/>
  <c r="AP168" i="75"/>
  <c r="AP227" i="75"/>
  <c r="V205" i="75"/>
  <c r="AV205" i="75"/>
  <c r="AC197" i="75"/>
  <c r="AV197" i="75"/>
  <c r="AC194" i="75"/>
  <c r="AJ194" i="75"/>
  <c r="AC94" i="75"/>
  <c r="AJ94" i="75"/>
  <c r="AJ189" i="75"/>
  <c r="AB181" i="75"/>
  <c r="V237" i="75"/>
  <c r="AJ237" i="75"/>
  <c r="V72" i="75"/>
  <c r="V122" i="75"/>
  <c r="AP72" i="75"/>
  <c r="U308" i="75"/>
  <c r="AC235" i="75"/>
  <c r="U265" i="58"/>
  <c r="AC28" i="75"/>
  <c r="U295" i="75"/>
  <c r="AV234" i="75"/>
  <c r="AJ224" i="75"/>
  <c r="AJ216" i="75"/>
  <c r="AJ226" i="75"/>
  <c r="U234" i="75"/>
  <c r="AC295" i="75"/>
  <c r="AV295" i="75"/>
  <c r="V234" i="75"/>
  <c r="AJ234" i="75"/>
  <c r="AC216" i="75"/>
  <c r="AJ104" i="75"/>
  <c r="U226" i="75"/>
  <c r="AB216" i="75"/>
  <c r="AP99" i="75"/>
  <c r="V295" i="75"/>
  <c r="AC234" i="75"/>
  <c r="N216" i="75"/>
  <c r="Q216" i="75"/>
  <c r="AV30" i="75"/>
  <c r="AC130" i="75"/>
  <c r="V77" i="75"/>
  <c r="AJ77" i="75"/>
  <c r="AJ153" i="75"/>
  <c r="AP130" i="75"/>
  <c r="AB30" i="75"/>
  <c r="U21" i="75"/>
  <c r="U48" i="75"/>
  <c r="AC57" i="75"/>
  <c r="AB201" i="75"/>
  <c r="AV48" i="75"/>
  <c r="AC112" i="75"/>
  <c r="AC93" i="75"/>
  <c r="AC46" i="75"/>
  <c r="AB19" i="75"/>
  <c r="AC16" i="75"/>
  <c r="AJ45" i="58"/>
  <c r="AP32" i="75"/>
  <c r="U32" i="75"/>
  <c r="V244" i="75"/>
  <c r="AC201" i="75"/>
  <c r="AJ46" i="75"/>
  <c r="V47" i="75"/>
  <c r="AC108" i="75"/>
  <c r="AC85" i="75"/>
  <c r="AJ19" i="75"/>
  <c r="AB16" i="75"/>
  <c r="AC30" i="75"/>
  <c r="U244" i="75"/>
  <c r="AJ120" i="58"/>
  <c r="V30" i="75"/>
  <c r="AC21" i="75"/>
  <c r="AJ21" i="75"/>
  <c r="AV201" i="75"/>
  <c r="AB105" i="75"/>
  <c r="U112" i="75"/>
  <c r="AV93" i="75"/>
  <c r="AC149" i="75"/>
  <c r="AC77" i="75"/>
  <c r="AP153" i="75"/>
  <c r="AV283" i="75"/>
  <c r="AP201" i="75"/>
  <c r="U105" i="75"/>
  <c r="U201" i="75"/>
  <c r="AV96" i="75"/>
  <c r="AJ201" i="75"/>
  <c r="V112" i="75"/>
  <c r="AJ112" i="75"/>
  <c r="AP46" i="75"/>
  <c r="U252" i="75"/>
  <c r="AB108" i="75"/>
  <c r="AV149" i="75"/>
  <c r="AP85" i="75"/>
  <c r="V50" i="75"/>
  <c r="AB138" i="75"/>
  <c r="V153" i="75"/>
  <c r="V201" i="75"/>
  <c r="AV59" i="58"/>
  <c r="AV21" i="75"/>
  <c r="AB21" i="75"/>
  <c r="N16" i="75"/>
  <c r="I16" i="75"/>
  <c r="AJ16" i="75"/>
  <c r="U16" i="75"/>
  <c r="N19" i="75"/>
  <c r="I19" i="75"/>
  <c r="V19" i="75"/>
  <c r="U19" i="75"/>
  <c r="AV88" i="58"/>
  <c r="AP88" i="58"/>
  <c r="AB147" i="58"/>
  <c r="N30" i="75"/>
  <c r="Q30" i="75"/>
  <c r="AJ30" i="75"/>
  <c r="AJ48" i="75"/>
  <c r="AC48" i="75"/>
  <c r="AV105" i="75"/>
  <c r="AC105" i="75"/>
  <c r="V130" i="75"/>
  <c r="AV130" i="75"/>
  <c r="V96" i="75"/>
  <c r="AJ96" i="75"/>
  <c r="AC96" i="75"/>
  <c r="U96" i="75"/>
  <c r="AB57" i="75"/>
  <c r="U57" i="75"/>
  <c r="AC182" i="75"/>
  <c r="V182" i="75"/>
  <c r="AJ241" i="75"/>
  <c r="AV179" i="75"/>
  <c r="U304" i="75"/>
  <c r="AB95" i="75"/>
  <c r="AP266" i="75"/>
  <c r="AP270" i="75"/>
  <c r="AP179" i="75"/>
  <c r="AV165" i="75"/>
  <c r="U171" i="75"/>
  <c r="AC271" i="75"/>
  <c r="AB171" i="75"/>
  <c r="U266" i="75"/>
  <c r="I61" i="58"/>
  <c r="I111" i="75"/>
  <c r="AB290" i="75"/>
  <c r="AB113" i="75"/>
  <c r="AC87" i="75"/>
  <c r="AP90" i="75"/>
  <c r="AB142" i="75"/>
  <c r="V150" i="75"/>
  <c r="AB285" i="75"/>
  <c r="V305" i="75"/>
  <c r="U209" i="75"/>
  <c r="AB155" i="75"/>
  <c r="U101" i="75"/>
  <c r="AJ290" i="58"/>
  <c r="AP285" i="75"/>
  <c r="AB288" i="75"/>
  <c r="AP290" i="75"/>
  <c r="AV145" i="75"/>
  <c r="AP250" i="75"/>
  <c r="AB132" i="75"/>
  <c r="AV32" i="75"/>
  <c r="AC53" i="75"/>
  <c r="AC240" i="75"/>
  <c r="Q96" i="75"/>
  <c r="AP73" i="75"/>
  <c r="AJ285" i="75"/>
  <c r="U188" i="75"/>
  <c r="AJ218" i="75"/>
  <c r="U132" i="75"/>
  <c r="AC73" i="75"/>
  <c r="U90" i="75"/>
  <c r="U87" i="75"/>
  <c r="AV240" i="75"/>
  <c r="N132" i="75"/>
  <c r="N49" i="58"/>
  <c r="Q49" i="58"/>
  <c r="AC90" i="75"/>
  <c r="V67" i="75"/>
  <c r="U67" i="75"/>
  <c r="AJ67" i="75"/>
  <c r="AB67" i="75"/>
  <c r="V59" i="75"/>
  <c r="AB59" i="75"/>
  <c r="U59" i="75"/>
  <c r="AP59" i="75"/>
  <c r="AV59" i="75"/>
  <c r="V39" i="75"/>
  <c r="AP39" i="75"/>
  <c r="AB239" i="75"/>
  <c r="AJ239" i="75"/>
  <c r="AV239" i="75"/>
  <c r="AP239" i="75"/>
  <c r="AC239" i="75"/>
  <c r="AP264" i="75"/>
  <c r="AB264" i="75"/>
  <c r="AV264" i="75"/>
  <c r="AC264" i="75"/>
  <c r="N272" i="75"/>
  <c r="J272" i="75"/>
  <c r="AP307" i="75"/>
  <c r="AB307" i="75"/>
  <c r="AJ249" i="75"/>
  <c r="V249" i="75"/>
  <c r="AV249" i="75"/>
  <c r="AB249" i="75"/>
  <c r="AJ277" i="75"/>
  <c r="AV277" i="75"/>
  <c r="V277" i="75"/>
  <c r="AP277" i="75"/>
  <c r="AB25" i="75"/>
  <c r="AJ25" i="75"/>
  <c r="AC25" i="75"/>
  <c r="AV27" i="75"/>
  <c r="AJ27" i="75"/>
  <c r="AP27" i="75"/>
  <c r="AV20" i="75"/>
  <c r="AC20" i="75"/>
  <c r="AV28" i="75"/>
  <c r="AJ28" i="75"/>
  <c r="AB28" i="75"/>
  <c r="U28" i="75"/>
  <c r="V28" i="75"/>
  <c r="V70" i="58"/>
  <c r="AC306" i="58"/>
  <c r="AV306" i="58"/>
  <c r="AC31" i="75"/>
  <c r="AV31" i="75"/>
  <c r="AC51" i="75"/>
  <c r="AJ51" i="75"/>
  <c r="AV51" i="75"/>
  <c r="AP51" i="75"/>
  <c r="AB51" i="75"/>
  <c r="N101" i="75"/>
  <c r="J101" i="75"/>
  <c r="AJ101" i="75"/>
  <c r="AB101" i="75"/>
  <c r="AP101" i="75"/>
  <c r="AC101" i="75"/>
  <c r="AV101" i="75"/>
  <c r="V15" i="75"/>
  <c r="N32" i="75"/>
  <c r="Q32" i="75"/>
  <c r="AJ32" i="75"/>
  <c r="AB32" i="75"/>
  <c r="AC32" i="75"/>
  <c r="V32" i="75"/>
  <c r="AP119" i="75"/>
  <c r="AC119" i="75"/>
  <c r="AB119" i="75"/>
  <c r="AV119" i="75"/>
  <c r="V119" i="75"/>
  <c r="AV142" i="75"/>
  <c r="AJ142" i="75"/>
  <c r="V142" i="75"/>
  <c r="N142" i="75"/>
  <c r="AP142" i="75"/>
  <c r="U142" i="75"/>
  <c r="AJ36" i="75"/>
  <c r="U36" i="75"/>
  <c r="V36" i="75"/>
  <c r="AV73" i="75"/>
  <c r="AB73" i="75"/>
  <c r="N90" i="75"/>
  <c r="I90" i="75"/>
  <c r="V90" i="75"/>
  <c r="AJ90" i="75"/>
  <c r="AB90" i="75"/>
  <c r="AB107" i="75"/>
  <c r="AP107" i="75"/>
  <c r="U107" i="75"/>
  <c r="AJ107" i="75"/>
  <c r="N107" i="75"/>
  <c r="Q107" i="75"/>
  <c r="AV107" i="75"/>
  <c r="V113" i="75"/>
  <c r="N113" i="75"/>
  <c r="Q113" i="75"/>
  <c r="AC113" i="75"/>
  <c r="U113" i="75"/>
  <c r="AP113" i="75"/>
  <c r="AV113" i="75"/>
  <c r="V115" i="75"/>
  <c r="AB115" i="75"/>
  <c r="AC115" i="75"/>
  <c r="AJ115" i="75"/>
  <c r="U115" i="75"/>
  <c r="AP115" i="75"/>
  <c r="N115" i="75"/>
  <c r="I115" i="75"/>
  <c r="AV115" i="75"/>
  <c r="AC132" i="75"/>
  <c r="AP132" i="75"/>
  <c r="V132" i="75"/>
  <c r="AV132" i="75"/>
  <c r="AV154" i="75"/>
  <c r="U154" i="75"/>
  <c r="V154" i="75"/>
  <c r="AP154" i="75"/>
  <c r="AJ215" i="75"/>
  <c r="U215" i="75"/>
  <c r="AV215" i="75"/>
  <c r="AC215" i="75"/>
  <c r="AV87" i="75"/>
  <c r="V87" i="75"/>
  <c r="AJ87" i="75"/>
  <c r="AB87" i="75"/>
  <c r="AV97" i="75"/>
  <c r="V97" i="75"/>
  <c r="V99" i="75"/>
  <c r="U99" i="75"/>
  <c r="AJ99" i="75"/>
  <c r="U116" i="75"/>
  <c r="AJ116" i="75"/>
  <c r="AV116" i="75"/>
  <c r="AB116" i="75"/>
  <c r="AP137" i="75"/>
  <c r="AC137" i="75"/>
  <c r="AJ137" i="75"/>
  <c r="AB137" i="75"/>
  <c r="AJ161" i="75"/>
  <c r="AP161" i="75"/>
  <c r="AB161" i="75"/>
  <c r="U161" i="75"/>
  <c r="V75" i="75"/>
  <c r="AB75" i="75"/>
  <c r="AP75" i="75"/>
  <c r="U75" i="75"/>
  <c r="AV75" i="75"/>
  <c r="AB141" i="75"/>
  <c r="AP141" i="75"/>
  <c r="AC141" i="75"/>
  <c r="V141" i="75"/>
  <c r="AJ141" i="75"/>
  <c r="U162" i="75"/>
  <c r="AV162" i="75"/>
  <c r="V162" i="75"/>
  <c r="AP162" i="75"/>
  <c r="AV187" i="75"/>
  <c r="U187" i="75"/>
  <c r="AP187" i="75"/>
  <c r="N209" i="75"/>
  <c r="J209" i="75"/>
  <c r="AB209" i="75"/>
  <c r="AC209" i="75"/>
  <c r="AJ209" i="75"/>
  <c r="V209" i="75"/>
  <c r="AV209" i="75"/>
  <c r="AJ213" i="75"/>
  <c r="V213" i="75"/>
  <c r="U213" i="75"/>
  <c r="AP213" i="75"/>
  <c r="AB213" i="75"/>
  <c r="AV218" i="75"/>
  <c r="AB218" i="75"/>
  <c r="N155" i="75"/>
  <c r="J155" i="75"/>
  <c r="U155" i="75"/>
  <c r="V155" i="75"/>
  <c r="AP155" i="75"/>
  <c r="AC155" i="75"/>
  <c r="AV155" i="75"/>
  <c r="AB167" i="75"/>
  <c r="AJ167" i="75"/>
  <c r="AC167" i="75"/>
  <c r="AV167" i="75"/>
  <c r="U167" i="75"/>
  <c r="N188" i="75"/>
  <c r="I188" i="75"/>
  <c r="AJ188" i="75"/>
  <c r="AB188" i="75"/>
  <c r="AP188" i="75"/>
  <c r="U203" i="75"/>
  <c r="AP203" i="75"/>
  <c r="AV203" i="75"/>
  <c r="AJ203" i="75"/>
  <c r="AB250" i="75"/>
  <c r="AJ250" i="75"/>
  <c r="AV139" i="75"/>
  <c r="AP139" i="75"/>
  <c r="V139" i="75"/>
  <c r="AJ139" i="75"/>
  <c r="U145" i="75"/>
  <c r="AP145" i="75"/>
  <c r="AB145" i="75"/>
  <c r="AC176" i="75"/>
  <c r="AP176" i="75"/>
  <c r="AV176" i="75"/>
  <c r="AB176" i="75"/>
  <c r="U176" i="75"/>
  <c r="U224" i="75"/>
  <c r="AP224" i="75"/>
  <c r="AB224" i="75"/>
  <c r="U240" i="75"/>
  <c r="AP240" i="75"/>
  <c r="V240" i="75"/>
  <c r="N290" i="75"/>
  <c r="I290" i="75"/>
  <c r="V290" i="75"/>
  <c r="AV290" i="75"/>
  <c r="AC290" i="75"/>
  <c r="U290" i="75"/>
  <c r="V268" i="75"/>
  <c r="AP268" i="75"/>
  <c r="AB268" i="75"/>
  <c r="AC268" i="75"/>
  <c r="N280" i="75"/>
  <c r="Q280" i="75"/>
  <c r="U280" i="75"/>
  <c r="AV280" i="75"/>
  <c r="AJ280" i="75"/>
  <c r="AP280" i="75"/>
  <c r="V288" i="75"/>
  <c r="AJ288" i="75"/>
  <c r="AP288" i="75"/>
  <c r="AC305" i="75"/>
  <c r="N305" i="75"/>
  <c r="AP305" i="75"/>
  <c r="AJ305" i="75"/>
  <c r="U305" i="75"/>
  <c r="AV305" i="75"/>
  <c r="N53" i="75"/>
  <c r="Q53" i="75"/>
  <c r="AB53" i="75"/>
  <c r="AJ53" i="75"/>
  <c r="U53" i="75"/>
  <c r="AP53" i="75"/>
  <c r="V53" i="75"/>
  <c r="V104" i="75"/>
  <c r="AP104" i="75"/>
  <c r="AB104" i="75"/>
  <c r="AV134" i="75"/>
  <c r="AP134" i="75"/>
  <c r="V134" i="75"/>
  <c r="AJ134" i="75"/>
  <c r="AB134" i="75"/>
  <c r="N285" i="75"/>
  <c r="J285" i="75"/>
  <c r="AC285" i="75"/>
  <c r="AV285" i="75"/>
  <c r="V285" i="75"/>
  <c r="AJ301" i="58"/>
  <c r="AP301" i="58"/>
  <c r="U268" i="58"/>
  <c r="V267" i="58"/>
  <c r="AJ267" i="58"/>
  <c r="AC267" i="58"/>
  <c r="N267" i="58"/>
  <c r="I267" i="58"/>
  <c r="AB264" i="58"/>
  <c r="U264" i="58"/>
  <c r="AC263" i="58"/>
  <c r="U263" i="58"/>
  <c r="AJ263" i="58"/>
  <c r="AJ121" i="58"/>
  <c r="AV121" i="58"/>
  <c r="V107" i="58"/>
  <c r="U105" i="58"/>
  <c r="AP105" i="58"/>
  <c r="AV9" i="58"/>
  <c r="U9" i="58"/>
  <c r="N149" i="58"/>
  <c r="H149" i="58"/>
  <c r="V49" i="58"/>
  <c r="AC9" i="58"/>
  <c r="V281" i="75"/>
  <c r="AB281" i="75"/>
  <c r="AP275" i="75"/>
  <c r="V275" i="75"/>
  <c r="AC49" i="58"/>
  <c r="V121" i="58"/>
  <c r="AB218" i="58"/>
  <c r="V238" i="58"/>
  <c r="AJ199" i="58"/>
  <c r="AC150" i="75"/>
  <c r="AC294" i="75"/>
  <c r="AP136" i="75"/>
  <c r="AV281" i="75"/>
  <c r="U307" i="75"/>
  <c r="AJ307" i="75"/>
  <c r="AV25" i="75"/>
  <c r="U25" i="75"/>
  <c r="AV231" i="75"/>
  <c r="AC33" i="75"/>
  <c r="U206" i="75"/>
  <c r="J111" i="75"/>
  <c r="H111" i="75"/>
  <c r="N102" i="58"/>
  <c r="I102" i="58"/>
  <c r="U129" i="75"/>
  <c r="U185" i="75"/>
  <c r="AJ185" i="75"/>
  <c r="V126" i="75"/>
  <c r="AB36" i="75"/>
  <c r="AB163" i="75"/>
  <c r="AC110" i="75"/>
  <c r="AP110" i="75"/>
  <c r="AC91" i="75"/>
  <c r="AC66" i="75"/>
  <c r="V121" i="75"/>
  <c r="U131" i="75"/>
  <c r="V106" i="75"/>
  <c r="AB238" i="58"/>
  <c r="AJ188" i="58"/>
  <c r="AC78" i="75"/>
  <c r="AC135" i="75"/>
  <c r="AB267" i="58"/>
  <c r="AV250" i="58"/>
  <c r="AC264" i="58"/>
  <c r="AJ268" i="58"/>
  <c r="AC67" i="75"/>
  <c r="N67" i="75"/>
  <c r="Q67" i="75"/>
  <c r="AP67" i="75"/>
  <c r="AV67" i="75"/>
  <c r="N59" i="75"/>
  <c r="H59" i="75"/>
  <c r="AJ59" i="75"/>
  <c r="AC59" i="75"/>
  <c r="N239" i="75"/>
  <c r="I239" i="75"/>
  <c r="V239" i="75"/>
  <c r="U264" i="75"/>
  <c r="N264" i="75"/>
  <c r="AJ264" i="75"/>
  <c r="V264" i="75"/>
  <c r="N307" i="75"/>
  <c r="I307" i="75"/>
  <c r="N249" i="75"/>
  <c r="H249" i="75"/>
  <c r="AC249" i="75"/>
  <c r="U249" i="75"/>
  <c r="U277" i="75"/>
  <c r="AB277" i="75"/>
  <c r="N16" i="58"/>
  <c r="U23" i="58"/>
  <c r="V25" i="75"/>
  <c r="N25" i="75"/>
  <c r="Q25" i="75"/>
  <c r="N27" i="75"/>
  <c r="I27" i="75"/>
  <c r="U27" i="75"/>
  <c r="AC27" i="75"/>
  <c r="V27" i="75"/>
  <c r="N28" i="75"/>
  <c r="AP66" i="58"/>
  <c r="AC36" i="58"/>
  <c r="AJ36" i="58"/>
  <c r="U36" i="58"/>
  <c r="AP51" i="58"/>
  <c r="AB60" i="58"/>
  <c r="AV54" i="58"/>
  <c r="U70" i="58"/>
  <c r="AP55" i="58"/>
  <c r="AB102" i="58"/>
  <c r="AC102" i="58"/>
  <c r="V102" i="58"/>
  <c r="V136" i="58"/>
  <c r="U159" i="58"/>
  <c r="AP96" i="58"/>
  <c r="U96" i="58"/>
  <c r="N247" i="58"/>
  <c r="H247" i="58"/>
  <c r="AJ247" i="58"/>
  <c r="AV196" i="58"/>
  <c r="AP239" i="58"/>
  <c r="N260" i="58"/>
  <c r="AC260" i="58"/>
  <c r="U282" i="58"/>
  <c r="AC282" i="58"/>
  <c r="N290" i="58"/>
  <c r="Q290" i="58"/>
  <c r="AP290" i="58"/>
  <c r="AV290" i="58"/>
  <c r="V306" i="58"/>
  <c r="U306" i="58"/>
  <c r="N306" i="58"/>
  <c r="AP306" i="58"/>
  <c r="AB306" i="58"/>
  <c r="AJ306" i="58"/>
  <c r="V198" i="58"/>
  <c r="AJ291" i="58"/>
  <c r="N51" i="75"/>
  <c r="Q51" i="75"/>
  <c r="U51" i="75"/>
  <c r="N119" i="75"/>
  <c r="H119" i="75"/>
  <c r="AJ119" i="75"/>
  <c r="U119" i="75"/>
  <c r="N36" i="75"/>
  <c r="Q36" i="75"/>
  <c r="AP36" i="75"/>
  <c r="AC36" i="75"/>
  <c r="N73" i="75"/>
  <c r="I73" i="75"/>
  <c r="U73" i="75"/>
  <c r="V73" i="75"/>
  <c r="AC107" i="75"/>
  <c r="V107" i="75"/>
  <c r="N154" i="75"/>
  <c r="J154" i="75"/>
  <c r="AJ154" i="75"/>
  <c r="AC154" i="75"/>
  <c r="AC99" i="75"/>
  <c r="AV99" i="75"/>
  <c r="N99" i="75"/>
  <c r="Q99" i="75"/>
  <c r="N116" i="75"/>
  <c r="J116" i="75"/>
  <c r="AP116" i="75"/>
  <c r="V116" i="75"/>
  <c r="N137" i="75"/>
  <c r="H137" i="75"/>
  <c r="AV137" i="75"/>
  <c r="U137" i="75"/>
  <c r="N161" i="75"/>
  <c r="AV161" i="75"/>
  <c r="AC161" i="75"/>
  <c r="N75" i="75"/>
  <c r="H75" i="75"/>
  <c r="AJ75" i="75"/>
  <c r="AC75" i="75"/>
  <c r="N141" i="75"/>
  <c r="Q141" i="75"/>
  <c r="U141" i="75"/>
  <c r="N162" i="75"/>
  <c r="AJ162" i="75"/>
  <c r="AC162" i="75"/>
  <c r="AC187" i="75"/>
  <c r="N187" i="75"/>
  <c r="I187" i="75"/>
  <c r="AJ187" i="75"/>
  <c r="AB187" i="75"/>
  <c r="N213" i="75"/>
  <c r="I213" i="75"/>
  <c r="AV213" i="75"/>
  <c r="AC213" i="75"/>
  <c r="N218" i="75"/>
  <c r="U218" i="75"/>
  <c r="V218" i="75"/>
  <c r="AP218" i="75"/>
  <c r="N167" i="75"/>
  <c r="J167" i="75"/>
  <c r="AP167" i="75"/>
  <c r="V167" i="75"/>
  <c r="AC188" i="75"/>
  <c r="V188" i="75"/>
  <c r="N203" i="75"/>
  <c r="J203" i="75"/>
  <c r="AC203" i="75"/>
  <c r="V203" i="75"/>
  <c r="N250" i="75"/>
  <c r="Q250" i="75"/>
  <c r="U250" i="75"/>
  <c r="AC139" i="75"/>
  <c r="N139" i="75"/>
  <c r="Q139" i="75"/>
  <c r="U139" i="75"/>
  <c r="N145" i="75"/>
  <c r="I145" i="75"/>
  <c r="AC145" i="75"/>
  <c r="V145" i="75"/>
  <c r="N176" i="75"/>
  <c r="I176" i="75"/>
  <c r="V176" i="75"/>
  <c r="N224" i="75"/>
  <c r="J224" i="75"/>
  <c r="AC224" i="75"/>
  <c r="V224" i="75"/>
  <c r="N240" i="75"/>
  <c r="AB240" i="75"/>
  <c r="N268" i="75"/>
  <c r="J268" i="75"/>
  <c r="AJ268" i="75"/>
  <c r="U268" i="75"/>
  <c r="AB280" i="75"/>
  <c r="V280" i="75"/>
  <c r="N288" i="75"/>
  <c r="H288" i="75"/>
  <c r="AC288" i="75"/>
  <c r="U288" i="75"/>
  <c r="N104" i="75"/>
  <c r="U104" i="75"/>
  <c r="AC104" i="75"/>
  <c r="N134" i="75"/>
  <c r="H134" i="75"/>
  <c r="U134" i="75"/>
  <c r="AC134" i="75"/>
  <c r="U239" i="75"/>
  <c r="AC16" i="58"/>
  <c r="AP267" i="58"/>
  <c r="AV301" i="58"/>
  <c r="AC301" i="58"/>
  <c r="V264" i="58"/>
  <c r="AB268" i="58"/>
  <c r="U267" i="58"/>
  <c r="N268" i="58"/>
  <c r="H268" i="58"/>
  <c r="I96" i="75"/>
  <c r="H96" i="75"/>
  <c r="AC310" i="75"/>
  <c r="AP310" i="75"/>
  <c r="AJ150" i="75"/>
  <c r="AB150" i="75"/>
  <c r="AV150" i="75"/>
  <c r="AC136" i="75"/>
  <c r="AV136" i="75"/>
  <c r="AJ136" i="75"/>
  <c r="V294" i="75"/>
  <c r="AB294" i="75"/>
  <c r="U294" i="75"/>
  <c r="AJ275" i="75"/>
  <c r="AB275" i="75"/>
  <c r="V279" i="75"/>
  <c r="U279" i="75"/>
  <c r="AV291" i="75"/>
  <c r="U291" i="75"/>
  <c r="AP291" i="75"/>
  <c r="J183" i="75"/>
  <c r="I183" i="75"/>
  <c r="I197" i="58"/>
  <c r="U123" i="75"/>
  <c r="AP188" i="58"/>
  <c r="N188" i="58"/>
  <c r="Q188" i="58"/>
  <c r="U257" i="58"/>
  <c r="AC257" i="58"/>
  <c r="AB257" i="58"/>
  <c r="N257" i="58"/>
  <c r="U245" i="58"/>
  <c r="V245" i="58"/>
  <c r="AP245" i="58"/>
  <c r="AB245" i="58"/>
  <c r="N245" i="58"/>
  <c r="H245" i="58"/>
  <c r="AC245" i="58"/>
  <c r="AJ225" i="58"/>
  <c r="AP225" i="58"/>
  <c r="AV225" i="58"/>
  <c r="V225" i="58"/>
  <c r="AJ209" i="58"/>
  <c r="N209" i="58"/>
  <c r="U209" i="58"/>
  <c r="AB209" i="58"/>
  <c r="AB205" i="58"/>
  <c r="N205" i="58"/>
  <c r="Q205" i="58"/>
  <c r="AV193" i="58"/>
  <c r="V193" i="58"/>
  <c r="AJ193" i="58"/>
  <c r="V189" i="58"/>
  <c r="N189" i="58"/>
  <c r="Q189" i="58"/>
  <c r="AC189" i="58"/>
  <c r="AP189" i="58"/>
  <c r="U177" i="58"/>
  <c r="AV177" i="58"/>
  <c r="V177" i="58"/>
  <c r="AJ177" i="58"/>
  <c r="AP177" i="58"/>
  <c r="AC177" i="58"/>
  <c r="V173" i="58"/>
  <c r="AB173" i="58"/>
  <c r="N173" i="58"/>
  <c r="I173" i="58"/>
  <c r="U166" i="58"/>
  <c r="AV166" i="58"/>
  <c r="V166" i="58"/>
  <c r="N166" i="58"/>
  <c r="Q166" i="58"/>
  <c r="AB166" i="58"/>
  <c r="AP166" i="58"/>
  <c r="AP153" i="58"/>
  <c r="N150" i="58"/>
  <c r="H150" i="58"/>
  <c r="V150" i="58"/>
  <c r="AJ150" i="58"/>
  <c r="U150" i="58"/>
  <c r="AV150" i="58"/>
  <c r="AC150" i="58"/>
  <c r="N146" i="58"/>
  <c r="J146" i="58"/>
  <c r="AB146" i="58"/>
  <c r="U146" i="58"/>
  <c r="V146" i="58"/>
  <c r="AV146" i="58"/>
  <c r="U141" i="58"/>
  <c r="N141" i="58"/>
  <c r="I141" i="58"/>
  <c r="N138" i="58"/>
  <c r="AB138" i="58"/>
  <c r="AC138" i="58"/>
  <c r="V138" i="58"/>
  <c r="AC94" i="58"/>
  <c r="AP94" i="58"/>
  <c r="V94" i="58"/>
  <c r="N86" i="58"/>
  <c r="AB86" i="58"/>
  <c r="V86" i="58"/>
  <c r="AJ86" i="58"/>
  <c r="AV86" i="58"/>
  <c r="U86" i="58"/>
  <c r="AC86" i="58"/>
  <c r="AP86" i="58"/>
  <c r="V73" i="58"/>
  <c r="AC73" i="58"/>
  <c r="AB73" i="58"/>
  <c r="AP73" i="58"/>
  <c r="AJ73" i="58"/>
  <c r="N69" i="58"/>
  <c r="AV69" i="58"/>
  <c r="AB69" i="58"/>
  <c r="V61" i="58"/>
  <c r="AB61" i="58"/>
  <c r="U61" i="58"/>
  <c r="AC38" i="58"/>
  <c r="AP38" i="58"/>
  <c r="U30" i="58"/>
  <c r="AJ30" i="58"/>
  <c r="AV30" i="58"/>
  <c r="AP30" i="58"/>
  <c r="V116" i="58"/>
  <c r="AC172" i="58"/>
  <c r="V172" i="58"/>
  <c r="N204" i="58"/>
  <c r="Q204" i="58"/>
  <c r="AP231" i="58"/>
  <c r="U238" i="58"/>
  <c r="N252" i="58"/>
  <c r="J252" i="58"/>
  <c r="V252" i="58"/>
  <c r="U252" i="58"/>
  <c r="AC296" i="58"/>
  <c r="AB296" i="58"/>
  <c r="AB174" i="58"/>
  <c r="V174" i="58"/>
  <c r="AC174" i="58"/>
  <c r="AP190" i="58"/>
  <c r="U218" i="58"/>
  <c r="AV218" i="58"/>
  <c r="AC218" i="58"/>
  <c r="AB243" i="58"/>
  <c r="AB200" i="58"/>
  <c r="AV200" i="58"/>
  <c r="V242" i="58"/>
  <c r="AP242" i="58"/>
  <c r="N242" i="58"/>
  <c r="J242" i="58"/>
  <c r="AV242" i="58"/>
  <c r="N178" i="58"/>
  <c r="V194" i="58"/>
  <c r="U223" i="58"/>
  <c r="AV223" i="58"/>
  <c r="AC223" i="58"/>
  <c r="N223" i="58"/>
  <c r="H223" i="58"/>
  <c r="AB223" i="58"/>
  <c r="AJ223" i="58"/>
  <c r="AP223" i="58"/>
  <c r="V230" i="58"/>
  <c r="N230" i="58"/>
  <c r="AP230" i="58"/>
  <c r="AV230" i="58"/>
  <c r="AC230" i="58"/>
  <c r="AJ244" i="58"/>
  <c r="AP244" i="58"/>
  <c r="AC255" i="58"/>
  <c r="U303" i="58"/>
  <c r="AP303" i="58"/>
  <c r="V303" i="58"/>
  <c r="AB184" i="58"/>
  <c r="AC184" i="58"/>
  <c r="N184" i="58"/>
  <c r="AJ184" i="58"/>
  <c r="AP184" i="58"/>
  <c r="AV214" i="58"/>
  <c r="AP240" i="58"/>
  <c r="AV240" i="58"/>
  <c r="AJ258" i="58"/>
  <c r="AP258" i="58"/>
  <c r="AV56" i="58"/>
  <c r="V35" i="58"/>
  <c r="N35" i="58"/>
  <c r="AV35" i="58"/>
  <c r="U35" i="58"/>
  <c r="AJ35" i="58"/>
  <c r="AP128" i="58"/>
  <c r="N284" i="75"/>
  <c r="H284" i="75"/>
  <c r="AJ269" i="58"/>
  <c r="AC269" i="58"/>
  <c r="N269" i="58"/>
  <c r="J269" i="58"/>
  <c r="U269" i="58"/>
  <c r="AB265" i="58"/>
  <c r="N265" i="58"/>
  <c r="I265" i="58"/>
  <c r="V265" i="58"/>
  <c r="AV265" i="58"/>
  <c r="AP218" i="58"/>
  <c r="U172" i="58"/>
  <c r="AB230" i="58"/>
  <c r="AC35" i="58"/>
  <c r="U240" i="58"/>
  <c r="AV303" i="58"/>
  <c r="AJ250" i="58"/>
  <c r="V10" i="59"/>
  <c r="F8" i="58"/>
  <c r="Y10" i="59"/>
  <c r="AJ60" i="75"/>
  <c r="U60" i="75"/>
  <c r="AC159" i="75"/>
  <c r="V159" i="75"/>
  <c r="N159" i="75"/>
  <c r="Q159" i="75"/>
  <c r="N287" i="75"/>
  <c r="I287" i="75"/>
  <c r="AB287" i="75"/>
  <c r="AJ287" i="75"/>
  <c r="AC287" i="75"/>
  <c r="AP287" i="75"/>
  <c r="V287" i="75"/>
  <c r="U289" i="75"/>
  <c r="N289" i="75"/>
  <c r="AJ17" i="58"/>
  <c r="AP17" i="58"/>
  <c r="AV24" i="75"/>
  <c r="AB24" i="75"/>
  <c r="AC24" i="75"/>
  <c r="N41" i="58"/>
  <c r="AV41" i="58"/>
  <c r="V41" i="58"/>
  <c r="AJ124" i="58"/>
  <c r="N124" i="58"/>
  <c r="J124" i="58"/>
  <c r="AC130" i="58"/>
  <c r="AP130" i="58"/>
  <c r="AC148" i="58"/>
  <c r="N148" i="58"/>
  <c r="J148" i="58"/>
  <c r="AJ164" i="58"/>
  <c r="AC164" i="58"/>
  <c r="AV164" i="58"/>
  <c r="U156" i="58"/>
  <c r="AC156" i="58"/>
  <c r="AP156" i="58"/>
  <c r="AV156" i="58"/>
  <c r="U273" i="58"/>
  <c r="AJ273" i="58"/>
  <c r="AC273" i="58"/>
  <c r="AV273" i="58"/>
  <c r="AB273" i="58"/>
  <c r="N284" i="58"/>
  <c r="AJ284" i="58"/>
  <c r="AV292" i="58"/>
  <c r="V292" i="58"/>
  <c r="N300" i="58"/>
  <c r="AP300" i="58"/>
  <c r="AV300" i="58"/>
  <c r="AB152" i="58"/>
  <c r="U152" i="58"/>
  <c r="AC152" i="58"/>
  <c r="AB274" i="58"/>
  <c r="V274" i="58"/>
  <c r="AJ281" i="58"/>
  <c r="AB281" i="58"/>
  <c r="AP289" i="58"/>
  <c r="V289" i="58"/>
  <c r="AJ289" i="58"/>
  <c r="N289" i="58"/>
  <c r="U289" i="58"/>
  <c r="AB297" i="58"/>
  <c r="V297" i="58"/>
  <c r="AJ297" i="58"/>
  <c r="U48" i="58"/>
  <c r="AJ48" i="58"/>
  <c r="AB48" i="58"/>
  <c r="N48" i="58"/>
  <c r="J48" i="58"/>
  <c r="AP48" i="58"/>
  <c r="AB215" i="58"/>
  <c r="AV215" i="58"/>
  <c r="AC215" i="58"/>
  <c r="AP215" i="58"/>
  <c r="N215" i="58"/>
  <c r="AJ215" i="58"/>
  <c r="AC41" i="75"/>
  <c r="U41" i="75"/>
  <c r="AV41" i="75"/>
  <c r="V41" i="75"/>
  <c r="N52" i="75"/>
  <c r="AP52" i="75"/>
  <c r="AC52" i="75"/>
  <c r="AV52" i="75"/>
  <c r="V52" i="75"/>
  <c r="AB52" i="75"/>
  <c r="N117" i="75"/>
  <c r="AJ117" i="75"/>
  <c r="AC117" i="75"/>
  <c r="U117" i="75"/>
  <c r="AP117" i="75"/>
  <c r="AB117" i="75"/>
  <c r="N44" i="75"/>
  <c r="H44" i="75"/>
  <c r="AP44" i="75"/>
  <c r="AC44" i="75"/>
  <c r="AV44" i="75"/>
  <c r="AJ44" i="75"/>
  <c r="V44" i="75"/>
  <c r="N68" i="75"/>
  <c r="I68" i="75"/>
  <c r="AB68" i="75"/>
  <c r="AJ68" i="75"/>
  <c r="U68" i="75"/>
  <c r="AP68" i="75"/>
  <c r="AC68" i="75"/>
  <c r="AC124" i="75"/>
  <c r="N124" i="75"/>
  <c r="Q124" i="75"/>
  <c r="U128" i="75"/>
  <c r="AC128" i="75"/>
  <c r="V128" i="75"/>
  <c r="AV156" i="75"/>
  <c r="V156" i="75"/>
  <c r="U156" i="75"/>
  <c r="AB156" i="75"/>
  <c r="AC156" i="75"/>
  <c r="N175" i="75"/>
  <c r="J175" i="75"/>
  <c r="AB175" i="75"/>
  <c r="AC175" i="75"/>
  <c r="AJ175" i="75"/>
  <c r="U175" i="75"/>
  <c r="AP175" i="75"/>
  <c r="AC38" i="75"/>
  <c r="N38" i="75"/>
  <c r="I38" i="75"/>
  <c r="N63" i="75"/>
  <c r="I63" i="75"/>
  <c r="AC63" i="75"/>
  <c r="V89" i="75"/>
  <c r="N89" i="75"/>
  <c r="I89" i="75"/>
  <c r="N114" i="75"/>
  <c r="AJ114" i="75"/>
  <c r="AC114" i="75"/>
  <c r="AV114" i="75"/>
  <c r="U114" i="75"/>
  <c r="AP114" i="75"/>
  <c r="V114" i="75"/>
  <c r="AV225" i="75"/>
  <c r="AC225" i="75"/>
  <c r="AJ225" i="75"/>
  <c r="U225" i="75"/>
  <c r="V225" i="75"/>
  <c r="AP225" i="75"/>
  <c r="AV92" i="75"/>
  <c r="AC92" i="75"/>
  <c r="V92" i="75"/>
  <c r="V98" i="75"/>
  <c r="N98" i="75"/>
  <c r="I98" i="75"/>
  <c r="N151" i="75"/>
  <c r="H151" i="75"/>
  <c r="AB151" i="75"/>
  <c r="AJ151" i="75"/>
  <c r="U151" i="75"/>
  <c r="AP151" i="75"/>
  <c r="V151" i="75"/>
  <c r="AC35" i="75"/>
  <c r="U35" i="75"/>
  <c r="AV35" i="75"/>
  <c r="N82" i="75"/>
  <c r="H82" i="75"/>
  <c r="AJ82" i="75"/>
  <c r="AC82" i="75"/>
  <c r="AP82" i="75"/>
  <c r="U82" i="75"/>
  <c r="AV82" i="75"/>
  <c r="V82" i="75"/>
  <c r="N144" i="75"/>
  <c r="Q144" i="75"/>
  <c r="U144" i="75"/>
  <c r="AC144" i="75"/>
  <c r="V144" i="75"/>
  <c r="AP144" i="75"/>
  <c r="N170" i="75"/>
  <c r="J170" i="75"/>
  <c r="AJ170" i="75"/>
  <c r="AB170" i="75"/>
  <c r="AP170" i="75"/>
  <c r="AC170" i="75"/>
  <c r="V170" i="75"/>
  <c r="AV147" i="75"/>
  <c r="U147" i="75"/>
  <c r="N147" i="75"/>
  <c r="Q147" i="75"/>
  <c r="AC147" i="75"/>
  <c r="N160" i="75"/>
  <c r="J160" i="75"/>
  <c r="AJ160" i="75"/>
  <c r="U160" i="75"/>
  <c r="V160" i="75"/>
  <c r="AV160" i="75"/>
  <c r="AC160" i="75"/>
  <c r="AP160" i="75"/>
  <c r="N180" i="75"/>
  <c r="Q180" i="75"/>
  <c r="AC180" i="75"/>
  <c r="V180" i="75"/>
  <c r="V192" i="75"/>
  <c r="N192" i="75"/>
  <c r="AB192" i="75"/>
  <c r="AJ192" i="75"/>
  <c r="U192" i="75"/>
  <c r="AV210" i="75"/>
  <c r="V210" i="75"/>
  <c r="AB210" i="75"/>
  <c r="N210" i="75"/>
  <c r="Q210" i="75"/>
  <c r="AJ210" i="75"/>
  <c r="AC210" i="75"/>
  <c r="V212" i="75"/>
  <c r="N212" i="75"/>
  <c r="Q212" i="75"/>
  <c r="AV212" i="75"/>
  <c r="AP212" i="75"/>
  <c r="AC217" i="75"/>
  <c r="N217" i="75"/>
  <c r="I217" i="75"/>
  <c r="V217" i="75"/>
  <c r="N49" i="75"/>
  <c r="AV49" i="75"/>
  <c r="U49" i="75"/>
  <c r="AP49" i="75"/>
  <c r="V49" i="75"/>
  <c r="AC100" i="75"/>
  <c r="AP100" i="75"/>
  <c r="V100" i="75"/>
  <c r="AV100" i="75"/>
  <c r="U100" i="75"/>
  <c r="N140" i="75"/>
  <c r="H140" i="75"/>
  <c r="AC140" i="75"/>
  <c r="AJ140" i="75"/>
  <c r="U140" i="75"/>
  <c r="N196" i="75"/>
  <c r="J196" i="75"/>
  <c r="AC196" i="75"/>
  <c r="V196" i="75"/>
  <c r="N220" i="75"/>
  <c r="H220" i="75"/>
  <c r="AC220" i="75"/>
  <c r="V220" i="75"/>
  <c r="AC228" i="75"/>
  <c r="N228" i="75"/>
  <c r="V228" i="75"/>
  <c r="U228" i="75"/>
  <c r="AJ228" i="75"/>
  <c r="AP228" i="75"/>
  <c r="AV228" i="75"/>
  <c r="N236" i="75"/>
  <c r="V236" i="75"/>
  <c r="N255" i="75"/>
  <c r="I255" i="75"/>
  <c r="AP255" i="75"/>
  <c r="AC255" i="75"/>
  <c r="AV255" i="75"/>
  <c r="U255" i="75"/>
  <c r="AV79" i="75"/>
  <c r="V79" i="75"/>
  <c r="AB79" i="75"/>
  <c r="N79" i="75"/>
  <c r="AP79" i="75"/>
  <c r="U79" i="75"/>
  <c r="AC83" i="75"/>
  <c r="N83" i="75"/>
  <c r="H83" i="75"/>
  <c r="AB83" i="75"/>
  <c r="V83" i="75"/>
  <c r="N200" i="75"/>
  <c r="AJ200" i="75"/>
  <c r="U200" i="75"/>
  <c r="AP200" i="75"/>
  <c r="AC200" i="75"/>
  <c r="N232" i="75"/>
  <c r="Q232" i="75"/>
  <c r="U232" i="75"/>
  <c r="AV232" i="75"/>
  <c r="V232" i="75"/>
  <c r="AP232" i="75"/>
  <c r="N276" i="75"/>
  <c r="U276" i="75"/>
  <c r="AC276" i="75"/>
  <c r="AP254" i="75"/>
  <c r="N254" i="75"/>
  <c r="U254" i="75"/>
  <c r="AV254" i="75"/>
  <c r="AC254" i="75"/>
  <c r="V262" i="75"/>
  <c r="N262" i="75"/>
  <c r="I262" i="75"/>
  <c r="N282" i="75"/>
  <c r="I282" i="75"/>
  <c r="V282" i="75"/>
  <c r="N248" i="75"/>
  <c r="V248" i="75"/>
  <c r="U248" i="75"/>
  <c r="N278" i="75"/>
  <c r="V278" i="75"/>
  <c r="AV278" i="75"/>
  <c r="U278" i="75"/>
  <c r="AJ278" i="75"/>
  <c r="AB278" i="75"/>
  <c r="N286" i="75"/>
  <c r="H286" i="75"/>
  <c r="AP286" i="75"/>
  <c r="N296" i="75"/>
  <c r="J296" i="75"/>
  <c r="AC296" i="75"/>
  <c r="V296" i="75"/>
  <c r="N302" i="75"/>
  <c r="J302" i="75"/>
  <c r="AP302" i="75"/>
  <c r="V302" i="75"/>
  <c r="AB302" i="75"/>
  <c r="AC302" i="75"/>
  <c r="N259" i="75"/>
  <c r="I259" i="75"/>
  <c r="U259" i="75"/>
  <c r="AP259" i="75"/>
  <c r="AV259" i="75"/>
  <c r="AC259" i="75"/>
  <c r="U152" i="75"/>
  <c r="AC152" i="75"/>
  <c r="V152" i="75"/>
  <c r="N69" i="75"/>
  <c r="J69" i="75"/>
  <c r="AV69" i="75"/>
  <c r="V69" i="75"/>
  <c r="AB69" i="75"/>
  <c r="AJ69" i="75"/>
  <c r="AC69" i="75"/>
  <c r="AB272" i="58"/>
  <c r="N272" i="58"/>
  <c r="Q272" i="58"/>
  <c r="AV237" i="58"/>
  <c r="AB217" i="58"/>
  <c r="AP149" i="58"/>
  <c r="U149" i="58"/>
  <c r="AB121" i="58"/>
  <c r="AP121" i="58"/>
  <c r="N121" i="58"/>
  <c r="U121" i="58"/>
  <c r="AV107" i="58"/>
  <c r="AB105" i="58"/>
  <c r="AC105" i="58"/>
  <c r="N105" i="58"/>
  <c r="Q105" i="58"/>
  <c r="AV105" i="58"/>
  <c r="AB49" i="58"/>
  <c r="AP49" i="58"/>
  <c r="AV49" i="58"/>
  <c r="AJ49" i="58"/>
  <c r="N9" i="58"/>
  <c r="AP9" i="58"/>
  <c r="AJ9" i="58"/>
  <c r="V9" i="58"/>
  <c r="AB9" i="58"/>
  <c r="N295" i="75"/>
  <c r="J295" i="75"/>
  <c r="N234" i="75"/>
  <c r="N226" i="75"/>
  <c r="J226" i="75"/>
  <c r="V226" i="75"/>
  <c r="V207" i="75"/>
  <c r="AC207" i="75"/>
  <c r="N207" i="75"/>
  <c r="Q207" i="75"/>
  <c r="N195" i="75"/>
  <c r="AC195" i="75"/>
  <c r="N193" i="75"/>
  <c r="N109" i="75"/>
  <c r="J109" i="75"/>
  <c r="I169" i="75"/>
  <c r="I89" i="47"/>
  <c r="I43" i="47"/>
  <c r="I146" i="47"/>
  <c r="AL11" i="77"/>
  <c r="BW11" i="77"/>
  <c r="AM11" i="77"/>
  <c r="BI11" i="77"/>
  <c r="H146" i="47"/>
  <c r="J135" i="47"/>
  <c r="J89" i="47"/>
  <c r="I162" i="47"/>
  <c r="H182" i="47"/>
  <c r="I293" i="70"/>
  <c r="H157" i="70"/>
  <c r="H203" i="70"/>
  <c r="CD130" i="77"/>
  <c r="AL130" i="77"/>
  <c r="AM130" i="77"/>
  <c r="BP130" i="77"/>
  <c r="N130" i="77"/>
  <c r="Q130" i="77"/>
  <c r="BW130" i="77"/>
  <c r="V130" i="77"/>
  <c r="BI130" i="77"/>
  <c r="BB130" i="77"/>
  <c r="AE130" i="77"/>
  <c r="AU130" i="77"/>
  <c r="AD130" i="77"/>
  <c r="W130" i="77"/>
  <c r="E278" i="47"/>
  <c r="AM304" i="77"/>
  <c r="BW304" i="77"/>
  <c r="CD304" i="77"/>
  <c r="N304" i="77"/>
  <c r="AL304" i="77"/>
  <c r="BP304" i="77"/>
  <c r="E100" i="47"/>
  <c r="E160" i="47"/>
  <c r="AM232" i="77"/>
  <c r="BW232" i="77"/>
  <c r="CD232" i="77"/>
  <c r="N232" i="77"/>
  <c r="Q232" i="77"/>
  <c r="BP232" i="77"/>
  <c r="AL232" i="77"/>
  <c r="AD232" i="77"/>
  <c r="W232" i="77"/>
  <c r="BB232" i="77"/>
  <c r="AE232" i="77"/>
  <c r="V232" i="77"/>
  <c r="AU232" i="77"/>
  <c r="BI232" i="77"/>
  <c r="E186" i="47"/>
  <c r="CD185" i="77"/>
  <c r="AL185" i="77"/>
  <c r="AM185" i="77"/>
  <c r="BP185" i="77"/>
  <c r="BW185" i="77"/>
  <c r="N185" i="77"/>
  <c r="J185" i="77"/>
  <c r="BI185" i="77"/>
  <c r="AE185" i="77"/>
  <c r="W185" i="77"/>
  <c r="AU185" i="77"/>
  <c r="AD185" i="77"/>
  <c r="V185" i="77"/>
  <c r="BB185" i="77"/>
  <c r="E119" i="47"/>
  <c r="E61" i="47"/>
  <c r="AV39" i="47"/>
  <c r="AP39" i="47"/>
  <c r="I249" i="70"/>
  <c r="Q202" i="70"/>
  <c r="Q203" i="70"/>
  <c r="I202" i="70"/>
  <c r="J137" i="70"/>
  <c r="I137" i="70"/>
  <c r="AM215" i="77"/>
  <c r="CD215" i="77"/>
  <c r="BW215" i="77"/>
  <c r="N215" i="77"/>
  <c r="AL215" i="77"/>
  <c r="BP215" i="77"/>
  <c r="BB215" i="77"/>
  <c r="V215" i="77"/>
  <c r="W215" i="77"/>
  <c r="BI215" i="77"/>
  <c r="AU215" i="77"/>
  <c r="AD215" i="77"/>
  <c r="AE215" i="77"/>
  <c r="E273" i="47"/>
  <c r="E227" i="47"/>
  <c r="E158" i="47"/>
  <c r="E96" i="47"/>
  <c r="AL128" i="77"/>
  <c r="AM128" i="77"/>
  <c r="BW128" i="77"/>
  <c r="CD128" i="77"/>
  <c r="N128" i="77"/>
  <c r="BP128" i="77"/>
  <c r="BI128" i="77"/>
  <c r="AD128" i="77"/>
  <c r="AU128" i="77"/>
  <c r="BB128" i="77"/>
  <c r="W128" i="77"/>
  <c r="V128" i="77"/>
  <c r="AE128" i="77"/>
  <c r="W309" i="37"/>
  <c r="E300" i="47"/>
  <c r="AM283" i="77"/>
  <c r="BW283" i="77"/>
  <c r="N283" i="77"/>
  <c r="AL283" i="77"/>
  <c r="CD283" i="77"/>
  <c r="BP283" i="77"/>
  <c r="E266" i="47"/>
  <c r="E236" i="47"/>
  <c r="W231" i="77"/>
  <c r="AM231" i="77"/>
  <c r="BW231" i="77"/>
  <c r="N231" i="77"/>
  <c r="I231" i="77"/>
  <c r="AL231" i="77"/>
  <c r="BP231" i="77"/>
  <c r="AD231" i="77"/>
  <c r="CD231" i="77"/>
  <c r="V231" i="77"/>
  <c r="AU231" i="77"/>
  <c r="BI231" i="77"/>
  <c r="BB231" i="77"/>
  <c r="AE231" i="77"/>
  <c r="AB208" i="47"/>
  <c r="U208" i="47"/>
  <c r="E177" i="47"/>
  <c r="E151" i="47"/>
  <c r="E142" i="47"/>
  <c r="AP115" i="47"/>
  <c r="K115" i="47"/>
  <c r="N115" i="47"/>
  <c r="AC68" i="47"/>
  <c r="U68" i="47"/>
  <c r="E23" i="47"/>
  <c r="J196" i="70"/>
  <c r="Q249" i="70"/>
  <c r="H292" i="70"/>
  <c r="Q157" i="70"/>
  <c r="J157" i="70"/>
  <c r="CD26" i="77"/>
  <c r="AL26" i="77"/>
  <c r="AM26" i="77"/>
  <c r="BP26" i="77"/>
  <c r="N26" i="77"/>
  <c r="BW26" i="77"/>
  <c r="AD26" i="77"/>
  <c r="V26" i="77"/>
  <c r="BI26" i="77"/>
  <c r="BB26" i="77"/>
  <c r="AE26" i="77"/>
  <c r="AU26" i="77"/>
  <c r="W26" i="77"/>
  <c r="AL80" i="77"/>
  <c r="AM80" i="77"/>
  <c r="BW80" i="77"/>
  <c r="N80" i="77"/>
  <c r="CD80" i="77"/>
  <c r="BP80" i="77"/>
  <c r="E79" i="47"/>
  <c r="E137" i="47"/>
  <c r="CD106" i="77"/>
  <c r="AL106" i="77"/>
  <c r="AM106" i="77"/>
  <c r="BP106" i="77"/>
  <c r="AU106" i="77"/>
  <c r="BB106" i="77"/>
  <c r="BW106" i="77"/>
  <c r="N106" i="77"/>
  <c r="W106" i="77"/>
  <c r="BI106" i="77"/>
  <c r="AE106" i="77"/>
  <c r="AD106" i="77"/>
  <c r="V106" i="77"/>
  <c r="E279" i="47"/>
  <c r="E92" i="47"/>
  <c r="E102" i="47"/>
  <c r="E192" i="47"/>
  <c r="AM264" i="77"/>
  <c r="BW264" i="77"/>
  <c r="N264" i="77"/>
  <c r="Q264" i="77"/>
  <c r="BI264" i="77"/>
  <c r="CD264" i="77"/>
  <c r="BP264" i="77"/>
  <c r="AL264" i="77"/>
  <c r="AU264" i="77"/>
  <c r="BB264" i="77"/>
  <c r="V264" i="77"/>
  <c r="AD264" i="77"/>
  <c r="AE264" i="77"/>
  <c r="W264" i="77"/>
  <c r="AM296" i="77"/>
  <c r="BW296" i="77"/>
  <c r="N296" i="77"/>
  <c r="I296" i="77"/>
  <c r="CD296" i="77"/>
  <c r="BP296" i="77"/>
  <c r="AL296" i="77"/>
  <c r="AE296" i="77"/>
  <c r="E163" i="47"/>
  <c r="AL129" i="77"/>
  <c r="AM129" i="77"/>
  <c r="CD129" i="77"/>
  <c r="BP129" i="77"/>
  <c r="N129" i="77"/>
  <c r="BW129" i="77"/>
  <c r="W129" i="77"/>
  <c r="AD129" i="77"/>
  <c r="V129" i="77"/>
  <c r="BB129" i="77"/>
  <c r="BI129" i="77"/>
  <c r="AU129" i="77"/>
  <c r="AE129" i="77"/>
  <c r="E117" i="47"/>
  <c r="E98" i="47"/>
  <c r="W86" i="37"/>
  <c r="AL85" i="77"/>
  <c r="AM85" i="77"/>
  <c r="CD85" i="77"/>
  <c r="BP85" i="77"/>
  <c r="BW85" i="77"/>
  <c r="BI85" i="77"/>
  <c r="AU85" i="77"/>
  <c r="N85" i="77"/>
  <c r="AD85" i="77"/>
  <c r="V85" i="77"/>
  <c r="BB85" i="77"/>
  <c r="W85" i="77"/>
  <c r="AE85" i="77"/>
  <c r="CD58" i="77"/>
  <c r="AL58" i="77"/>
  <c r="AM58" i="77"/>
  <c r="BP58" i="77"/>
  <c r="N58" i="77"/>
  <c r="BW58" i="77"/>
  <c r="BB58" i="77"/>
  <c r="AD58" i="77"/>
  <c r="AU58" i="77"/>
  <c r="W58" i="77"/>
  <c r="V58" i="77"/>
  <c r="AE58" i="77"/>
  <c r="BI58" i="77"/>
  <c r="E245" i="47"/>
  <c r="E281" i="47"/>
  <c r="E230" i="47"/>
  <c r="E225" i="47"/>
  <c r="E262" i="47"/>
  <c r="BB286" i="77"/>
  <c r="AM286" i="77"/>
  <c r="BP286" i="77"/>
  <c r="CD286" i="77"/>
  <c r="AL286" i="77"/>
  <c r="N286" i="77"/>
  <c r="BW286" i="77"/>
  <c r="V286" i="77"/>
  <c r="AD286" i="77"/>
  <c r="W286" i="77"/>
  <c r="AU286" i="77"/>
  <c r="BI286" i="77"/>
  <c r="AE286" i="77"/>
  <c r="CD293" i="77"/>
  <c r="AM293" i="77"/>
  <c r="BP293" i="77"/>
  <c r="BW293" i="77"/>
  <c r="N293" i="77"/>
  <c r="I293" i="77"/>
  <c r="AL293" i="77"/>
  <c r="V293" i="77"/>
  <c r="BB293" i="77"/>
  <c r="BI293" i="77"/>
  <c r="AU293" i="77"/>
  <c r="W293" i="77"/>
  <c r="AD293" i="77"/>
  <c r="AE293" i="77"/>
  <c r="AM248" i="77"/>
  <c r="BW248" i="77"/>
  <c r="CD248" i="77"/>
  <c r="N248" i="77"/>
  <c r="AL248" i="77"/>
  <c r="BP248" i="77"/>
  <c r="V248" i="77"/>
  <c r="AE248" i="77"/>
  <c r="BB248" i="77"/>
  <c r="BI248" i="77"/>
  <c r="AU248" i="77"/>
  <c r="AD248" i="77"/>
  <c r="W248" i="77"/>
  <c r="AD247" i="77"/>
  <c r="AM247" i="77"/>
  <c r="BW247" i="77"/>
  <c r="N247" i="77"/>
  <c r="J247" i="77"/>
  <c r="AL247" i="77"/>
  <c r="BP247" i="77"/>
  <c r="BB247" i="77"/>
  <c r="CD247" i="77"/>
  <c r="AU247" i="77"/>
  <c r="V247" i="77"/>
  <c r="W247" i="77"/>
  <c r="BI247" i="77"/>
  <c r="AE247" i="77"/>
  <c r="CD220" i="77"/>
  <c r="AM220" i="77"/>
  <c r="BW220" i="77"/>
  <c r="BP220" i="77"/>
  <c r="N220" i="77"/>
  <c r="H220" i="77"/>
  <c r="AL220" i="77"/>
  <c r="AD220" i="77"/>
  <c r="V220" i="77"/>
  <c r="BI220" i="77"/>
  <c r="AU220" i="77"/>
  <c r="W220" i="77"/>
  <c r="AE220" i="77"/>
  <c r="BB220" i="77"/>
  <c r="E204" i="47"/>
  <c r="E173" i="47"/>
  <c r="CD172" i="77"/>
  <c r="AL172" i="77"/>
  <c r="AM172" i="77"/>
  <c r="BW172" i="77"/>
  <c r="BP172" i="77"/>
  <c r="N172" i="77"/>
  <c r="W172" i="77"/>
  <c r="AU172" i="77"/>
  <c r="BB172" i="77"/>
  <c r="BI172" i="77"/>
  <c r="AE172" i="77"/>
  <c r="AD172" i="77"/>
  <c r="V172" i="77"/>
  <c r="CD170" i="77"/>
  <c r="AL170" i="77"/>
  <c r="AM170" i="77"/>
  <c r="BP170" i="77"/>
  <c r="BW170" i="77"/>
  <c r="N170" i="77"/>
  <c r="J170" i="77"/>
  <c r="AD170" i="77"/>
  <c r="AU170" i="77"/>
  <c r="BI170" i="77"/>
  <c r="V170" i="77"/>
  <c r="W170" i="77"/>
  <c r="AE170" i="77"/>
  <c r="BB170" i="77"/>
  <c r="AL73" i="77"/>
  <c r="CD73" i="77"/>
  <c r="AM73" i="77"/>
  <c r="BP73" i="77"/>
  <c r="N73" i="77"/>
  <c r="BW73" i="77"/>
  <c r="W73" i="77"/>
  <c r="V73" i="77"/>
  <c r="AD73" i="77"/>
  <c r="AE73" i="77"/>
  <c r="BI73" i="77"/>
  <c r="AU73" i="77"/>
  <c r="BB73" i="77"/>
  <c r="O47" i="61"/>
  <c r="O9" i="61"/>
  <c r="K255" i="70"/>
  <c r="AL24" i="77"/>
  <c r="AM24" i="77"/>
  <c r="CD24" i="77"/>
  <c r="N24" i="77"/>
  <c r="Q24" i="77"/>
  <c r="BW24" i="77"/>
  <c r="AU24" i="77"/>
  <c r="BP24" i="77"/>
  <c r="AD24" i="77"/>
  <c r="BI24" i="77"/>
  <c r="W24" i="77"/>
  <c r="AE24" i="77"/>
  <c r="AL184" i="77"/>
  <c r="AM184" i="77"/>
  <c r="BW184" i="77"/>
  <c r="N184" i="77"/>
  <c r="CD184" i="77"/>
  <c r="BP184" i="77"/>
  <c r="BB184" i="77"/>
  <c r="AU184" i="77"/>
  <c r="AD184" i="77"/>
  <c r="BI184" i="77"/>
  <c r="W184" i="77"/>
  <c r="V184" i="77"/>
  <c r="AE184" i="77"/>
  <c r="AL32" i="77"/>
  <c r="AM32" i="77"/>
  <c r="N32" i="77"/>
  <c r="CD32" i="77"/>
  <c r="BW32" i="77"/>
  <c r="BB32" i="77"/>
  <c r="BP32" i="77"/>
  <c r="W32" i="77"/>
  <c r="AU32" i="77"/>
  <c r="BI32" i="77"/>
  <c r="AD32" i="77"/>
  <c r="V32" i="77"/>
  <c r="AE32" i="77"/>
  <c r="BB183" i="77"/>
  <c r="AL183" i="77"/>
  <c r="AM183" i="77"/>
  <c r="BW183" i="77"/>
  <c r="N183" i="77"/>
  <c r="BP183" i="77"/>
  <c r="CD183" i="77"/>
  <c r="V183" i="77"/>
  <c r="AD183" i="77"/>
  <c r="AE183" i="77"/>
  <c r="AU183" i="77"/>
  <c r="W183" i="77"/>
  <c r="BI183" i="77"/>
  <c r="CD218" i="77"/>
  <c r="AM218" i="77"/>
  <c r="BP218" i="77"/>
  <c r="AL218" i="77"/>
  <c r="BW218" i="77"/>
  <c r="N218" i="77"/>
  <c r="H218" i="77"/>
  <c r="BI218" i="77"/>
  <c r="AU218" i="77"/>
  <c r="W218" i="77"/>
  <c r="BB218" i="77"/>
  <c r="V218" i="77"/>
  <c r="AE218" i="77"/>
  <c r="AD218" i="77"/>
  <c r="AE280" i="77"/>
  <c r="AM280" i="77"/>
  <c r="BW280" i="77"/>
  <c r="N280" i="77"/>
  <c r="CD280" i="77"/>
  <c r="BI280" i="77"/>
  <c r="AL280" i="77"/>
  <c r="BP280" i="77"/>
  <c r="V280" i="77"/>
  <c r="BB280" i="77"/>
  <c r="AD280" i="77"/>
  <c r="AU280" i="77"/>
  <c r="W280" i="77"/>
  <c r="BI284" i="77"/>
  <c r="AM284" i="77"/>
  <c r="BW284" i="77"/>
  <c r="BP284" i="77"/>
  <c r="CD284" i="77"/>
  <c r="N284" i="77"/>
  <c r="AL284" i="77"/>
  <c r="AE284" i="77"/>
  <c r="AD284" i="77"/>
  <c r="AU284" i="77"/>
  <c r="W284" i="77"/>
  <c r="V284" i="77"/>
  <c r="BB284" i="77"/>
  <c r="V44" i="77"/>
  <c r="AL44" i="77"/>
  <c r="CD44" i="77"/>
  <c r="AM44" i="77"/>
  <c r="BW44" i="77"/>
  <c r="N44" i="77"/>
  <c r="I44" i="77"/>
  <c r="AD44" i="77"/>
  <c r="BP44" i="77"/>
  <c r="W44" i="77"/>
  <c r="BI44" i="77"/>
  <c r="AU44" i="77"/>
  <c r="BB44" i="77"/>
  <c r="AE44" i="77"/>
  <c r="AM199" i="77"/>
  <c r="CD199" i="77"/>
  <c r="BW199" i="77"/>
  <c r="N199" i="77"/>
  <c r="AL199" i="77"/>
  <c r="BP199" i="77"/>
  <c r="BI199" i="77"/>
  <c r="V199" i="77"/>
  <c r="BB199" i="77"/>
  <c r="AE199" i="77"/>
  <c r="AU199" i="77"/>
  <c r="AD199" i="77"/>
  <c r="W199" i="77"/>
  <c r="V203" i="77"/>
  <c r="AM203" i="77"/>
  <c r="BW203" i="77"/>
  <c r="N203" i="77"/>
  <c r="AL203" i="77"/>
  <c r="CD203" i="77"/>
  <c r="BP203" i="77"/>
  <c r="BI203" i="77"/>
  <c r="BB203" i="77"/>
  <c r="AE203" i="77"/>
  <c r="AU203" i="77"/>
  <c r="AD203" i="77"/>
  <c r="W203" i="77"/>
  <c r="AM241" i="77"/>
  <c r="BP241" i="77"/>
  <c r="N241" i="77"/>
  <c r="AL241" i="77"/>
  <c r="CD241" i="77"/>
  <c r="BW241" i="77"/>
  <c r="BI241" i="77"/>
  <c r="V241" i="77"/>
  <c r="BB241" i="77"/>
  <c r="AD241" i="77"/>
  <c r="W241" i="77"/>
  <c r="AE241" i="77"/>
  <c r="AU241" i="77"/>
  <c r="AM292" i="77"/>
  <c r="CD292" i="77"/>
  <c r="BW292" i="77"/>
  <c r="BP292" i="77"/>
  <c r="N292" i="77"/>
  <c r="I292" i="77"/>
  <c r="AL292" i="77"/>
  <c r="AE292" i="77"/>
  <c r="AM295" i="77"/>
  <c r="CD295" i="77"/>
  <c r="BW295" i="77"/>
  <c r="N295" i="77"/>
  <c r="H295" i="77"/>
  <c r="AL295" i="77"/>
  <c r="BP295" i="77"/>
  <c r="V295" i="77"/>
  <c r="AE295" i="77"/>
  <c r="BI295" i="77"/>
  <c r="BB295" i="77"/>
  <c r="AD295" i="77"/>
  <c r="AU295" i="77"/>
  <c r="W295" i="77"/>
  <c r="CD202" i="77"/>
  <c r="AM202" i="77"/>
  <c r="BP202" i="77"/>
  <c r="AL202" i="77"/>
  <c r="BW202" i="77"/>
  <c r="N202" i="77"/>
  <c r="H202" i="77"/>
  <c r="W202" i="77"/>
  <c r="AM240" i="77"/>
  <c r="CD240" i="77"/>
  <c r="BW240" i="77"/>
  <c r="N240" i="77"/>
  <c r="J240" i="77"/>
  <c r="AL240" i="77"/>
  <c r="BP240" i="77"/>
  <c r="BI261" i="77"/>
  <c r="AM261" i="77"/>
  <c r="BP261" i="77"/>
  <c r="CD261" i="77"/>
  <c r="BW261" i="77"/>
  <c r="N261" i="77"/>
  <c r="H261" i="77"/>
  <c r="V261" i="77"/>
  <c r="AL261" i="77"/>
  <c r="W261" i="77"/>
  <c r="AD261" i="77"/>
  <c r="BB261" i="77"/>
  <c r="AU261" i="77"/>
  <c r="AE261" i="77"/>
  <c r="CD134" i="77"/>
  <c r="AL134" i="77"/>
  <c r="AM134" i="77"/>
  <c r="BP134" i="77"/>
  <c r="N134" i="77"/>
  <c r="J134" i="77"/>
  <c r="BW134" i="77"/>
  <c r="W134" i="77"/>
  <c r="AE134" i="77"/>
  <c r="V134" i="77"/>
  <c r="BB134" i="77"/>
  <c r="BI134" i="77"/>
  <c r="AD134" i="77"/>
  <c r="AU134" i="77"/>
  <c r="CD182" i="77"/>
  <c r="AL182" i="77"/>
  <c r="AM182" i="77"/>
  <c r="BP182" i="77"/>
  <c r="BB182" i="77"/>
  <c r="BW182" i="77"/>
  <c r="V182" i="77"/>
  <c r="N182" i="77"/>
  <c r="H182" i="77"/>
  <c r="AD182" i="77"/>
  <c r="W182" i="77"/>
  <c r="AE182" i="77"/>
  <c r="BI182" i="77"/>
  <c r="AU182" i="77"/>
  <c r="AL187" i="77"/>
  <c r="AM187" i="77"/>
  <c r="CD187" i="77"/>
  <c r="BW187" i="77"/>
  <c r="N187" i="77"/>
  <c r="I187" i="77"/>
  <c r="AE187" i="77"/>
  <c r="BP187" i="77"/>
  <c r="BB187" i="77"/>
  <c r="V187" i="77"/>
  <c r="AD187" i="77"/>
  <c r="W187" i="77"/>
  <c r="BI187" i="77"/>
  <c r="AU187" i="77"/>
  <c r="AD193" i="77"/>
  <c r="AL193" i="77"/>
  <c r="AM193" i="77"/>
  <c r="CD193" i="77"/>
  <c r="BP193" i="77"/>
  <c r="N193" i="77"/>
  <c r="BW193" i="77"/>
  <c r="V193" i="77"/>
  <c r="AE193" i="77"/>
  <c r="BB193" i="77"/>
  <c r="AU193" i="77"/>
  <c r="BI193" i="77"/>
  <c r="W193" i="77"/>
  <c r="AL195" i="77"/>
  <c r="AM195" i="77"/>
  <c r="CD195" i="77"/>
  <c r="BW195" i="77"/>
  <c r="N195" i="77"/>
  <c r="I195" i="77"/>
  <c r="BI195" i="77"/>
  <c r="BP195" i="77"/>
  <c r="V195" i="77"/>
  <c r="BB195" i="77"/>
  <c r="AE195" i="77"/>
  <c r="AU195" i="77"/>
  <c r="AD195" i="77"/>
  <c r="W195" i="77"/>
  <c r="AD198" i="77"/>
  <c r="CD198" i="77"/>
  <c r="AM198" i="77"/>
  <c r="BP198" i="77"/>
  <c r="AL198" i="77"/>
  <c r="N198" i="77"/>
  <c r="I198" i="77"/>
  <c r="BW198" i="77"/>
  <c r="AU198" i="77"/>
  <c r="W198" i="77"/>
  <c r="BI198" i="77"/>
  <c r="BB198" i="77"/>
  <c r="AE198" i="77"/>
  <c r="V198" i="77"/>
  <c r="AU214" i="77"/>
  <c r="CD214" i="77"/>
  <c r="AM214" i="77"/>
  <c r="BP214" i="77"/>
  <c r="AL214" i="77"/>
  <c r="N214" i="77"/>
  <c r="BW214" i="77"/>
  <c r="AD214" i="77"/>
  <c r="BI214" i="77"/>
  <c r="W214" i="77"/>
  <c r="BB214" i="77"/>
  <c r="V214" i="77"/>
  <c r="AE214" i="77"/>
  <c r="CD246" i="77"/>
  <c r="AM246" i="77"/>
  <c r="BP246" i="77"/>
  <c r="AL246" i="77"/>
  <c r="BW246" i="77"/>
  <c r="N246" i="77"/>
  <c r="J246" i="77"/>
  <c r="BB246" i="77"/>
  <c r="V246" i="77"/>
  <c r="BI246" i="77"/>
  <c r="AU246" i="77"/>
  <c r="W246" i="77"/>
  <c r="AD246" i="77"/>
  <c r="AE246" i="77"/>
  <c r="CD126" i="77"/>
  <c r="AL126" i="77"/>
  <c r="AM126" i="77"/>
  <c r="BP126" i="77"/>
  <c r="AD126" i="77"/>
  <c r="BB126" i="77"/>
  <c r="N126" i="77"/>
  <c r="I126" i="77"/>
  <c r="V126" i="77"/>
  <c r="BW126" i="77"/>
  <c r="BI126" i="77"/>
  <c r="W126" i="77"/>
  <c r="AE126" i="77"/>
  <c r="AU126" i="77"/>
  <c r="CD217" i="77"/>
  <c r="AM217" i="77"/>
  <c r="BP217" i="77"/>
  <c r="AL217" i="77"/>
  <c r="BW217" i="77"/>
  <c r="AE217" i="77"/>
  <c r="N217" i="77"/>
  <c r="I217" i="77"/>
  <c r="BI217" i="77"/>
  <c r="BB217" i="77"/>
  <c r="AD217" i="77"/>
  <c r="AU217" i="77"/>
  <c r="W217" i="77"/>
  <c r="V217" i="77"/>
  <c r="BI150" i="77"/>
  <c r="CD150" i="77"/>
  <c r="AL150" i="77"/>
  <c r="AM150" i="77"/>
  <c r="BP150" i="77"/>
  <c r="W150" i="77"/>
  <c r="N150" i="77"/>
  <c r="H150" i="77"/>
  <c r="BW150" i="77"/>
  <c r="BB150" i="77"/>
  <c r="AU150" i="77"/>
  <c r="AD150" i="77"/>
  <c r="AE150" i="77"/>
  <c r="V150" i="77"/>
  <c r="AM259" i="77"/>
  <c r="CD259" i="77"/>
  <c r="BW259" i="77"/>
  <c r="N259" i="77"/>
  <c r="J259" i="77"/>
  <c r="AL259" i="77"/>
  <c r="BP259" i="77"/>
  <c r="AM256" i="77"/>
  <c r="BW256" i="77"/>
  <c r="CD256" i="77"/>
  <c r="BI256" i="77"/>
  <c r="N256" i="77"/>
  <c r="Q256" i="77"/>
  <c r="AL256" i="77"/>
  <c r="BP256" i="77"/>
  <c r="BB256" i="77"/>
  <c r="W256" i="77"/>
  <c r="AU256" i="77"/>
  <c r="V256" i="77"/>
  <c r="AE256" i="77"/>
  <c r="AD256" i="77"/>
  <c r="AM200" i="77"/>
  <c r="BW200" i="77"/>
  <c r="N200" i="77"/>
  <c r="J200" i="77"/>
  <c r="CD200" i="77"/>
  <c r="BP200" i="77"/>
  <c r="AL200" i="77"/>
  <c r="W200" i="77"/>
  <c r="AE200" i="77"/>
  <c r="AM224" i="77"/>
  <c r="BW224" i="77"/>
  <c r="N224" i="77"/>
  <c r="I224" i="77"/>
  <c r="AL224" i="77"/>
  <c r="BP224" i="77"/>
  <c r="CD224" i="77"/>
  <c r="AD224" i="77"/>
  <c r="V224" i="77"/>
  <c r="CD255" i="77"/>
  <c r="AM255" i="77"/>
  <c r="BW255" i="77"/>
  <c r="N255" i="77"/>
  <c r="J255" i="77"/>
  <c r="AL255" i="77"/>
  <c r="BP255" i="77"/>
  <c r="BB255" i="77"/>
  <c r="AE255" i="77"/>
  <c r="AD255" i="77"/>
  <c r="V255" i="77"/>
  <c r="W255" i="77"/>
  <c r="BI255" i="77"/>
  <c r="AU255" i="77"/>
  <c r="BB253" i="77"/>
  <c r="AM253" i="77"/>
  <c r="BP253" i="77"/>
  <c r="BW253" i="77"/>
  <c r="AL253" i="77"/>
  <c r="N253" i="77"/>
  <c r="I253" i="77"/>
  <c r="CD253" i="77"/>
  <c r="W253" i="77"/>
  <c r="BI253" i="77"/>
  <c r="V253" i="77"/>
  <c r="AE253" i="77"/>
  <c r="AD253" i="77"/>
  <c r="AU253" i="77"/>
  <c r="CD239" i="77"/>
  <c r="AM239" i="77"/>
  <c r="BW239" i="77"/>
  <c r="N239" i="77"/>
  <c r="AL239" i="77"/>
  <c r="BP239" i="77"/>
  <c r="BB239" i="77"/>
  <c r="AD239" i="77"/>
  <c r="V239" i="77"/>
  <c r="W239" i="77"/>
  <c r="AU239" i="77"/>
  <c r="BI239" i="77"/>
  <c r="AE239" i="77"/>
  <c r="AD228" i="77"/>
  <c r="AM228" i="77"/>
  <c r="BW228" i="77"/>
  <c r="BP228" i="77"/>
  <c r="N228" i="77"/>
  <c r="CD228" i="77"/>
  <c r="AL228" i="77"/>
  <c r="BI228" i="77"/>
  <c r="V228" i="77"/>
  <c r="W228" i="77"/>
  <c r="AE228" i="77"/>
  <c r="BB228" i="77"/>
  <c r="AU228" i="77"/>
  <c r="AM212" i="77"/>
  <c r="BW212" i="77"/>
  <c r="CD212" i="77"/>
  <c r="BP212" i="77"/>
  <c r="N212" i="77"/>
  <c r="H212" i="77"/>
  <c r="AL212" i="77"/>
  <c r="AU212" i="77"/>
  <c r="BI212" i="77"/>
  <c r="V212" i="77"/>
  <c r="AD212" i="77"/>
  <c r="BB212" i="77"/>
  <c r="W212" i="77"/>
  <c r="AE212" i="77"/>
  <c r="AM208" i="77"/>
  <c r="BW208" i="77"/>
  <c r="CD208" i="77"/>
  <c r="N208" i="77"/>
  <c r="I208" i="77"/>
  <c r="BB208" i="77"/>
  <c r="AL208" i="77"/>
  <c r="BP208" i="77"/>
  <c r="AU208" i="77"/>
  <c r="W208" i="77"/>
  <c r="AD208" i="77"/>
  <c r="V208" i="77"/>
  <c r="BI208" i="77"/>
  <c r="AE208" i="77"/>
  <c r="AE194" i="77"/>
  <c r="CD194" i="77"/>
  <c r="AL194" i="77"/>
  <c r="AM194" i="77"/>
  <c r="BP194" i="77"/>
  <c r="N194" i="77"/>
  <c r="BW194" i="77"/>
  <c r="AU194" i="77"/>
  <c r="BI194" i="77"/>
  <c r="AD194" i="77"/>
  <c r="V194" i="77"/>
  <c r="W194" i="77"/>
  <c r="BB194" i="77"/>
  <c r="V180" i="77"/>
  <c r="AL180" i="77"/>
  <c r="AM180" i="77"/>
  <c r="BW180" i="77"/>
  <c r="AD180" i="77"/>
  <c r="BP180" i="77"/>
  <c r="N180" i="77"/>
  <c r="I180" i="77"/>
  <c r="W180" i="77"/>
  <c r="CD180" i="77"/>
  <c r="BI180" i="77"/>
  <c r="AU180" i="77"/>
  <c r="BB180" i="77"/>
  <c r="AE180" i="77"/>
  <c r="W167" i="77"/>
  <c r="AL167" i="77"/>
  <c r="AM167" i="77"/>
  <c r="BW167" i="77"/>
  <c r="N167" i="77"/>
  <c r="BP167" i="77"/>
  <c r="CD167" i="77"/>
  <c r="AU167" i="77"/>
  <c r="BI167" i="77"/>
  <c r="V167" i="77"/>
  <c r="AE167" i="77"/>
  <c r="BB167" i="77"/>
  <c r="AD167" i="77"/>
  <c r="CD166" i="77"/>
  <c r="AL166" i="77"/>
  <c r="AM166" i="77"/>
  <c r="BP166" i="77"/>
  <c r="AD166" i="77"/>
  <c r="V166" i="77"/>
  <c r="BW166" i="77"/>
  <c r="N166" i="77"/>
  <c r="I166" i="77"/>
  <c r="BI166" i="77"/>
  <c r="BB166" i="77"/>
  <c r="AU166" i="77"/>
  <c r="W166" i="77"/>
  <c r="AE166" i="77"/>
  <c r="CD162" i="77"/>
  <c r="AL162" i="77"/>
  <c r="AM162" i="77"/>
  <c r="BP162" i="77"/>
  <c r="N162" i="77"/>
  <c r="J162" i="77"/>
  <c r="BW162" i="77"/>
  <c r="W162" i="77"/>
  <c r="AU162" i="77"/>
  <c r="AE162" i="77"/>
  <c r="AD162" i="77"/>
  <c r="V162" i="77"/>
  <c r="BB162" i="77"/>
  <c r="BI162" i="77"/>
  <c r="CD159" i="77"/>
  <c r="AL159" i="77"/>
  <c r="AM159" i="77"/>
  <c r="BW159" i="77"/>
  <c r="N159" i="77"/>
  <c r="H159" i="77"/>
  <c r="BP159" i="77"/>
  <c r="V159" i="77"/>
  <c r="BB159" i="77"/>
  <c r="AU159" i="77"/>
  <c r="AD159" i="77"/>
  <c r="W159" i="77"/>
  <c r="BI159" i="77"/>
  <c r="AE159" i="77"/>
  <c r="CD154" i="77"/>
  <c r="AL154" i="77"/>
  <c r="AM154" i="77"/>
  <c r="BP154" i="77"/>
  <c r="BW154" i="77"/>
  <c r="N154" i="77"/>
  <c r="AU154" i="77"/>
  <c r="BI154" i="77"/>
  <c r="AD154" i="77"/>
  <c r="W154" i="77"/>
  <c r="BB154" i="77"/>
  <c r="V154" i="77"/>
  <c r="AE154" i="77"/>
  <c r="AL152" i="77"/>
  <c r="AM152" i="77"/>
  <c r="CD152" i="77"/>
  <c r="BW152" i="77"/>
  <c r="N152" i="77"/>
  <c r="Q152" i="77"/>
  <c r="AU152" i="77"/>
  <c r="W152" i="77"/>
  <c r="BP152" i="77"/>
  <c r="V152" i="77"/>
  <c r="BI152" i="77"/>
  <c r="BB152" i="77"/>
  <c r="AD152" i="77"/>
  <c r="AE152" i="77"/>
  <c r="AL148" i="77"/>
  <c r="AM148" i="77"/>
  <c r="BW148" i="77"/>
  <c r="CD148" i="77"/>
  <c r="W148" i="77"/>
  <c r="BP148" i="77"/>
  <c r="N148" i="77"/>
  <c r="H148" i="77"/>
  <c r="BI148" i="77"/>
  <c r="V148" i="77"/>
  <c r="BB148" i="77"/>
  <c r="AU148" i="77"/>
  <c r="AD148" i="77"/>
  <c r="AE148" i="77"/>
  <c r="AL145" i="77"/>
  <c r="AM145" i="77"/>
  <c r="CD145" i="77"/>
  <c r="BP145" i="77"/>
  <c r="N145" i="77"/>
  <c r="Q145" i="77"/>
  <c r="BW145" i="77"/>
  <c r="BB145" i="77"/>
  <c r="AU145" i="77"/>
  <c r="AD145" i="77"/>
  <c r="V145" i="77"/>
  <c r="BI145" i="77"/>
  <c r="AE145" i="77"/>
  <c r="W145" i="77"/>
  <c r="CD143" i="77"/>
  <c r="AL143" i="77"/>
  <c r="AM143" i="77"/>
  <c r="BW143" i="77"/>
  <c r="N143" i="77"/>
  <c r="H143" i="77"/>
  <c r="BP143" i="77"/>
  <c r="V143" i="77"/>
  <c r="BI143" i="77"/>
  <c r="AU143" i="77"/>
  <c r="BB143" i="77"/>
  <c r="W143" i="77"/>
  <c r="AD143" i="77"/>
  <c r="AE143" i="77"/>
  <c r="CD140" i="77"/>
  <c r="AL140" i="77"/>
  <c r="AM140" i="77"/>
  <c r="BW140" i="77"/>
  <c r="AD140" i="77"/>
  <c r="BP140" i="77"/>
  <c r="V140" i="77"/>
  <c r="N140" i="77"/>
  <c r="H140" i="77"/>
  <c r="BB140" i="77"/>
  <c r="AU140" i="77"/>
  <c r="BI140" i="77"/>
  <c r="W140" i="77"/>
  <c r="AE140" i="77"/>
  <c r="AL139" i="77"/>
  <c r="AM139" i="77"/>
  <c r="BW139" i="77"/>
  <c r="N139" i="77"/>
  <c r="I139" i="77"/>
  <c r="CD139" i="77"/>
  <c r="BP139" i="77"/>
  <c r="AU139" i="77"/>
  <c r="BI139" i="77"/>
  <c r="BB139" i="77"/>
  <c r="V139" i="77"/>
  <c r="W139" i="77"/>
  <c r="AD139" i="77"/>
  <c r="AE139" i="77"/>
  <c r="AL135" i="77"/>
  <c r="AM135" i="77"/>
  <c r="CD135" i="77"/>
  <c r="BW135" i="77"/>
  <c r="N135" i="77"/>
  <c r="I135" i="77"/>
  <c r="BP135" i="77"/>
  <c r="AU135" i="77"/>
  <c r="W135" i="77"/>
  <c r="AD135" i="77"/>
  <c r="AE135" i="77"/>
  <c r="W132" i="77"/>
  <c r="AL132" i="77"/>
  <c r="AM132" i="77"/>
  <c r="CD132" i="77"/>
  <c r="BW132" i="77"/>
  <c r="AU132" i="77"/>
  <c r="BP132" i="77"/>
  <c r="N132" i="77"/>
  <c r="BI132" i="77"/>
  <c r="AD132" i="77"/>
  <c r="V132" i="77"/>
  <c r="BB132" i="77"/>
  <c r="AE132" i="77"/>
  <c r="AL131" i="77"/>
  <c r="AM131" i="77"/>
  <c r="CD131" i="77"/>
  <c r="BW131" i="77"/>
  <c r="N131" i="77"/>
  <c r="H131" i="77"/>
  <c r="BP131" i="77"/>
  <c r="BI131" i="77"/>
  <c r="V131" i="77"/>
  <c r="BB131" i="77"/>
  <c r="AE131" i="77"/>
  <c r="AD131" i="77"/>
  <c r="AU131" i="77"/>
  <c r="W131" i="77"/>
  <c r="AL125" i="77"/>
  <c r="AM125" i="77"/>
  <c r="BP125" i="77"/>
  <c r="BW125" i="77"/>
  <c r="N125" i="77"/>
  <c r="H125" i="77"/>
  <c r="CD125" i="77"/>
  <c r="AD125" i="77"/>
  <c r="BI125" i="77"/>
  <c r="W125" i="77"/>
  <c r="V125" i="77"/>
  <c r="AE125" i="77"/>
  <c r="BB125" i="77"/>
  <c r="AU125" i="77"/>
  <c r="AL123" i="77"/>
  <c r="AM123" i="77"/>
  <c r="CD123" i="77"/>
  <c r="BW123" i="77"/>
  <c r="N123" i="77"/>
  <c r="Q123" i="77"/>
  <c r="BP123" i="77"/>
  <c r="AD123" i="77"/>
  <c r="V123" i="77"/>
  <c r="AU123" i="77"/>
  <c r="W123" i="77"/>
  <c r="BI123" i="77"/>
  <c r="BB123" i="77"/>
  <c r="AE123" i="77"/>
  <c r="BB122" i="77"/>
  <c r="CD122" i="77"/>
  <c r="AL122" i="77"/>
  <c r="AM122" i="77"/>
  <c r="BP122" i="77"/>
  <c r="BW122" i="77"/>
  <c r="N122" i="77"/>
  <c r="V122" i="77"/>
  <c r="AD122" i="77"/>
  <c r="AU122" i="77"/>
  <c r="W122" i="77"/>
  <c r="BI122" i="77"/>
  <c r="AE122" i="77"/>
  <c r="CD118" i="77"/>
  <c r="AL118" i="77"/>
  <c r="AM118" i="77"/>
  <c r="BP118" i="77"/>
  <c r="AE118" i="77"/>
  <c r="BW118" i="77"/>
  <c r="N118" i="77"/>
  <c r="J118" i="77"/>
  <c r="AD118" i="77"/>
  <c r="BI118" i="77"/>
  <c r="V118" i="77"/>
  <c r="AU118" i="77"/>
  <c r="BB118" i="77"/>
  <c r="W118" i="77"/>
  <c r="AL115" i="77"/>
  <c r="AM115" i="77"/>
  <c r="CD115" i="77"/>
  <c r="BW115" i="77"/>
  <c r="N115" i="77"/>
  <c r="Q115" i="77"/>
  <c r="AE115" i="77"/>
  <c r="BP115" i="77"/>
  <c r="BI115" i="77"/>
  <c r="BB115" i="77"/>
  <c r="V115" i="77"/>
  <c r="AD115" i="77"/>
  <c r="AU115" i="77"/>
  <c r="W115" i="77"/>
  <c r="CD114" i="77"/>
  <c r="AL114" i="77"/>
  <c r="AM114" i="77"/>
  <c r="BP114" i="77"/>
  <c r="N114" i="77"/>
  <c r="BI114" i="77"/>
  <c r="BW114" i="77"/>
  <c r="V114" i="77"/>
  <c r="AD114" i="77"/>
  <c r="W114" i="77"/>
  <c r="AE114" i="77"/>
  <c r="BB114" i="77"/>
  <c r="AU114" i="77"/>
  <c r="AL113" i="77"/>
  <c r="AM113" i="77"/>
  <c r="BP113" i="77"/>
  <c r="N113" i="77"/>
  <c r="I113" i="77"/>
  <c r="CD113" i="77"/>
  <c r="BW113" i="77"/>
  <c r="AD113" i="77"/>
  <c r="V113" i="77"/>
  <c r="BB113" i="77"/>
  <c r="BI113" i="77"/>
  <c r="AU113" i="77"/>
  <c r="W113" i="77"/>
  <c r="AE113" i="77"/>
  <c r="AE111" i="77"/>
  <c r="CD111" i="77"/>
  <c r="AL111" i="77"/>
  <c r="AM111" i="77"/>
  <c r="BW111" i="77"/>
  <c r="N111" i="77"/>
  <c r="BP111" i="77"/>
  <c r="V111" i="77"/>
  <c r="BB111" i="77"/>
  <c r="W111" i="77"/>
  <c r="BI111" i="77"/>
  <c r="AU111" i="77"/>
  <c r="AD111" i="77"/>
  <c r="CD110" i="77"/>
  <c r="AL110" i="77"/>
  <c r="AM110" i="77"/>
  <c r="BP110" i="77"/>
  <c r="N110" i="77"/>
  <c r="Q110" i="77"/>
  <c r="BW110" i="77"/>
  <c r="AD110" i="77"/>
  <c r="V110" i="77"/>
  <c r="BI110" i="77"/>
  <c r="BB110" i="77"/>
  <c r="AE110" i="77"/>
  <c r="AU110" i="77"/>
  <c r="W110" i="77"/>
  <c r="AL107" i="77"/>
  <c r="AM107" i="77"/>
  <c r="CD107" i="77"/>
  <c r="BW107" i="77"/>
  <c r="N107" i="77"/>
  <c r="BI107" i="77"/>
  <c r="BP107" i="77"/>
  <c r="BB107" i="77"/>
  <c r="AE107" i="77"/>
  <c r="AD107" i="77"/>
  <c r="V107" i="77"/>
  <c r="AU107" i="77"/>
  <c r="W107" i="77"/>
  <c r="AL103" i="77"/>
  <c r="AM103" i="77"/>
  <c r="BW103" i="77"/>
  <c r="N103" i="77"/>
  <c r="BP103" i="77"/>
  <c r="CD103" i="77"/>
  <c r="BI103" i="77"/>
  <c r="BB103" i="77"/>
  <c r="AE103" i="77"/>
  <c r="W103" i="77"/>
  <c r="AU103" i="77"/>
  <c r="V103" i="77"/>
  <c r="AD103" i="77"/>
  <c r="AL93" i="77"/>
  <c r="AM93" i="77"/>
  <c r="CD93" i="77"/>
  <c r="BP93" i="77"/>
  <c r="BW93" i="77"/>
  <c r="N93" i="77"/>
  <c r="H93" i="77"/>
  <c r="AU93" i="77"/>
  <c r="W93" i="77"/>
  <c r="AD93" i="77"/>
  <c r="V93" i="77"/>
  <c r="BB93" i="77"/>
  <c r="BI93" i="77"/>
  <c r="AE93" i="77"/>
  <c r="AL91" i="77"/>
  <c r="AM91" i="77"/>
  <c r="BW91" i="77"/>
  <c r="N91" i="77"/>
  <c r="H91" i="77"/>
  <c r="CD91" i="77"/>
  <c r="AE91" i="77"/>
  <c r="BP91" i="77"/>
  <c r="V91" i="77"/>
  <c r="AU91" i="77"/>
  <c r="BB91" i="77"/>
  <c r="AD91" i="77"/>
  <c r="W91" i="77"/>
  <c r="BI91" i="77"/>
  <c r="AD89" i="77"/>
  <c r="CD89" i="77"/>
  <c r="AL89" i="77"/>
  <c r="AM89" i="77"/>
  <c r="BP89" i="77"/>
  <c r="BI89" i="77"/>
  <c r="N89" i="77"/>
  <c r="I89" i="77"/>
  <c r="BW89" i="77"/>
  <c r="V89" i="77"/>
  <c r="BB89" i="77"/>
  <c r="AU89" i="77"/>
  <c r="W89" i="77"/>
  <c r="AE89" i="77"/>
  <c r="AL81" i="77"/>
  <c r="AM81" i="77"/>
  <c r="CD81" i="77"/>
  <c r="BP81" i="77"/>
  <c r="N81" i="77"/>
  <c r="BW81" i="77"/>
  <c r="V81" i="77"/>
  <c r="AE81" i="77"/>
  <c r="AU81" i="77"/>
  <c r="AL76" i="77"/>
  <c r="CD76" i="77"/>
  <c r="AM76" i="77"/>
  <c r="BW76" i="77"/>
  <c r="N76" i="77"/>
  <c r="H76" i="77"/>
  <c r="AU76" i="77"/>
  <c r="BB76" i="77"/>
  <c r="BP76" i="77"/>
  <c r="V76" i="77"/>
  <c r="BI76" i="77"/>
  <c r="AD76" i="77"/>
  <c r="W76" i="77"/>
  <c r="AE76" i="77"/>
  <c r="AL75" i="77"/>
  <c r="BW75" i="77"/>
  <c r="N75" i="77"/>
  <c r="CD75" i="77"/>
  <c r="BP75" i="77"/>
  <c r="BI75" i="77"/>
  <c r="AU75" i="77"/>
  <c r="AM75" i="77"/>
  <c r="BB75" i="77"/>
  <c r="V75" i="77"/>
  <c r="W75" i="77"/>
  <c r="AE75" i="77"/>
  <c r="AD75" i="77"/>
  <c r="V71" i="77"/>
  <c r="AL71" i="77"/>
  <c r="CD71" i="77"/>
  <c r="AM71" i="77"/>
  <c r="BW71" i="77"/>
  <c r="N71" i="77"/>
  <c r="Q71" i="77"/>
  <c r="BP71" i="77"/>
  <c r="BI71" i="77"/>
  <c r="AU71" i="77"/>
  <c r="BB71" i="77"/>
  <c r="W71" i="77"/>
  <c r="AE71" i="77"/>
  <c r="AD71" i="77"/>
  <c r="AL68" i="77"/>
  <c r="AM68" i="77"/>
  <c r="CD68" i="77"/>
  <c r="BW68" i="77"/>
  <c r="N68" i="77"/>
  <c r="I68" i="77"/>
  <c r="BB68" i="77"/>
  <c r="BP68" i="77"/>
  <c r="BI68" i="77"/>
  <c r="V68" i="77"/>
  <c r="W68" i="77"/>
  <c r="AD68" i="77"/>
  <c r="AU68" i="77"/>
  <c r="AE68" i="77"/>
  <c r="AL67" i="77"/>
  <c r="AM67" i="77"/>
  <c r="CD67" i="77"/>
  <c r="BW67" i="77"/>
  <c r="N67" i="77"/>
  <c r="I67" i="77"/>
  <c r="BB67" i="77"/>
  <c r="BP67" i="77"/>
  <c r="AU67" i="77"/>
  <c r="V67" i="77"/>
  <c r="BI67" i="77"/>
  <c r="AD67" i="77"/>
  <c r="W67" i="77"/>
  <c r="AE67" i="77"/>
  <c r="AL63" i="77"/>
  <c r="CD63" i="77"/>
  <c r="BW63" i="77"/>
  <c r="N63" i="77"/>
  <c r="J63" i="77"/>
  <c r="BP63" i="77"/>
  <c r="BI63" i="77"/>
  <c r="BB63" i="77"/>
  <c r="AM63" i="77"/>
  <c r="V63" i="77"/>
  <c r="AU63" i="77"/>
  <c r="W63" i="77"/>
  <c r="AD63" i="77"/>
  <c r="AE63" i="77"/>
  <c r="AL60" i="77"/>
  <c r="CD60" i="77"/>
  <c r="AM60" i="77"/>
  <c r="BW60" i="77"/>
  <c r="N60" i="77"/>
  <c r="BB60" i="77"/>
  <c r="V60" i="77"/>
  <c r="BP60" i="77"/>
  <c r="AU60" i="77"/>
  <c r="BI60" i="77"/>
  <c r="AD60" i="77"/>
  <c r="W60" i="77"/>
  <c r="AE60" i="77"/>
  <c r="CD54" i="77"/>
  <c r="AL54" i="77"/>
  <c r="AM54" i="77"/>
  <c r="BP54" i="77"/>
  <c r="AE54" i="77"/>
  <c r="N54" i="77"/>
  <c r="I54" i="77"/>
  <c r="BW54" i="77"/>
  <c r="BI54" i="77"/>
  <c r="BB54" i="77"/>
  <c r="AD54" i="77"/>
  <c r="AU54" i="77"/>
  <c r="W54" i="77"/>
  <c r="V54" i="77"/>
  <c r="CD50" i="77"/>
  <c r="AL50" i="77"/>
  <c r="AM50" i="77"/>
  <c r="BP50" i="77"/>
  <c r="N50" i="77"/>
  <c r="Q50" i="77"/>
  <c r="AE50" i="77"/>
  <c r="BW50" i="77"/>
  <c r="BI50" i="77"/>
  <c r="AD50" i="77"/>
  <c r="AU50" i="77"/>
  <c r="W50" i="77"/>
  <c r="V50" i="77"/>
  <c r="BB50" i="77"/>
  <c r="AL43" i="77"/>
  <c r="BW43" i="77"/>
  <c r="CD43" i="77"/>
  <c r="N43" i="77"/>
  <c r="J43" i="77"/>
  <c r="BP43" i="77"/>
  <c r="AM43" i="77"/>
  <c r="AU43" i="77"/>
  <c r="AE43" i="77"/>
  <c r="V43" i="77"/>
  <c r="BI40" i="77"/>
  <c r="AL40" i="77"/>
  <c r="AM40" i="77"/>
  <c r="N40" i="77"/>
  <c r="J40" i="77"/>
  <c r="CD40" i="77"/>
  <c r="BW40" i="77"/>
  <c r="V40" i="77"/>
  <c r="AD40" i="77"/>
  <c r="BP40" i="77"/>
  <c r="BB40" i="77"/>
  <c r="W40" i="77"/>
  <c r="AU40" i="77"/>
  <c r="AE40" i="77"/>
  <c r="AL39" i="77"/>
  <c r="BW39" i="77"/>
  <c r="AM39" i="77"/>
  <c r="N39" i="77"/>
  <c r="Q39" i="77"/>
  <c r="BP39" i="77"/>
  <c r="AE39" i="77"/>
  <c r="BB39" i="77"/>
  <c r="CD39" i="77"/>
  <c r="V39" i="77"/>
  <c r="AD39" i="77"/>
  <c r="W39" i="77"/>
  <c r="AU39" i="77"/>
  <c r="BI39" i="77"/>
  <c r="V38" i="77"/>
  <c r="CD38" i="77"/>
  <c r="AL38" i="77"/>
  <c r="AM38" i="77"/>
  <c r="BW38" i="77"/>
  <c r="BP38" i="77"/>
  <c r="N38" i="77"/>
  <c r="H38" i="77"/>
  <c r="AD38" i="77"/>
  <c r="BB38" i="77"/>
  <c r="W38" i="77"/>
  <c r="AE38" i="77"/>
  <c r="BI38" i="77"/>
  <c r="AU38" i="77"/>
  <c r="V36" i="77"/>
  <c r="AL36" i="77"/>
  <c r="AM36" i="77"/>
  <c r="N36" i="77"/>
  <c r="J36" i="77"/>
  <c r="CD36" i="77"/>
  <c r="BW36" i="77"/>
  <c r="BP36" i="77"/>
  <c r="AD36" i="77"/>
  <c r="BB36" i="77"/>
  <c r="AE36" i="77"/>
  <c r="AL35" i="77"/>
  <c r="BW35" i="77"/>
  <c r="AM35" i="77"/>
  <c r="N35" i="77"/>
  <c r="CD35" i="77"/>
  <c r="BP35" i="77"/>
  <c r="W35" i="77"/>
  <c r="AU35" i="77"/>
  <c r="BB35" i="77"/>
  <c r="BI35" i="77"/>
  <c r="AL27" i="77"/>
  <c r="BW27" i="77"/>
  <c r="N27" i="77"/>
  <c r="Q27" i="77"/>
  <c r="AM27" i="77"/>
  <c r="CD27" i="77"/>
  <c r="BP27" i="77"/>
  <c r="V27" i="77"/>
  <c r="AE27" i="77"/>
  <c r="BB27" i="77"/>
  <c r="W27" i="77"/>
  <c r="AU27" i="77"/>
  <c r="BI27" i="77"/>
  <c r="AD27" i="77"/>
  <c r="CD309" i="76"/>
  <c r="AM309" i="76"/>
  <c r="N309" i="76"/>
  <c r="BP309" i="76"/>
  <c r="AE309" i="76"/>
  <c r="AE308" i="76"/>
  <c r="BP308" i="76"/>
  <c r="CD308" i="76"/>
  <c r="AL308" i="76"/>
  <c r="N308" i="76"/>
  <c r="Q308" i="76"/>
  <c r="AM308" i="76"/>
  <c r="BW307" i="76"/>
  <c r="BI307" i="76"/>
  <c r="BB291" i="76"/>
  <c r="AD291" i="76"/>
  <c r="W291" i="76"/>
  <c r="CD291" i="76"/>
  <c r="V291" i="76"/>
  <c r="AU291" i="76"/>
  <c r="AD279" i="76"/>
  <c r="CD279" i="76"/>
  <c r="BB279" i="76"/>
  <c r="W279" i="76"/>
  <c r="AU279" i="76"/>
  <c r="V279" i="76"/>
  <c r="AU277" i="76"/>
  <c r="AD277" i="76"/>
  <c r="W277" i="76"/>
  <c r="CD277" i="76"/>
  <c r="V277" i="76"/>
  <c r="BB277" i="76"/>
  <c r="BB276" i="76"/>
  <c r="V276" i="76"/>
  <c r="AD276" i="76"/>
  <c r="AU276" i="76"/>
  <c r="W276" i="76"/>
  <c r="CD276" i="76"/>
  <c r="CD264" i="76"/>
  <c r="BB264" i="76"/>
  <c r="AL264" i="76"/>
  <c r="BW264" i="76"/>
  <c r="BP264" i="76"/>
  <c r="BP260" i="76"/>
  <c r="CD260" i="76"/>
  <c r="BB260" i="76"/>
  <c r="AL260" i="76"/>
  <c r="BW260" i="76"/>
  <c r="AU237" i="76"/>
  <c r="AD237" i="76"/>
  <c r="BB237" i="76"/>
  <c r="V237" i="76"/>
  <c r="AL237" i="76"/>
  <c r="E231" i="70"/>
  <c r="AL29" i="77"/>
  <c r="AM29" i="77"/>
  <c r="CD29" i="77"/>
  <c r="BP29" i="77"/>
  <c r="BW29" i="77"/>
  <c r="N29" i="77"/>
  <c r="I29" i="77"/>
  <c r="V29" i="77"/>
  <c r="AU29" i="77"/>
  <c r="AE29" i="77"/>
  <c r="BB29" i="77"/>
  <c r="AL72" i="77"/>
  <c r="AM72" i="77"/>
  <c r="BW72" i="77"/>
  <c r="N72" i="77"/>
  <c r="J72" i="77"/>
  <c r="CD72" i="77"/>
  <c r="BP72" i="77"/>
  <c r="V72" i="77"/>
  <c r="BB72" i="77"/>
  <c r="AU72" i="77"/>
  <c r="AE72" i="77"/>
  <c r="BB168" i="77"/>
  <c r="AL168" i="77"/>
  <c r="AM168" i="77"/>
  <c r="BW168" i="77"/>
  <c r="CD168" i="77"/>
  <c r="N168" i="77"/>
  <c r="AE168" i="77"/>
  <c r="BP168" i="77"/>
  <c r="BI168" i="77"/>
  <c r="V168" i="77"/>
  <c r="AD168" i="77"/>
  <c r="W168" i="77"/>
  <c r="AU168" i="77"/>
  <c r="AL49" i="77"/>
  <c r="AM49" i="77"/>
  <c r="BP49" i="77"/>
  <c r="CD49" i="77"/>
  <c r="N49" i="77"/>
  <c r="BW49" i="77"/>
  <c r="AD49" i="77"/>
  <c r="W49" i="77"/>
  <c r="V49" i="77"/>
  <c r="BB49" i="77"/>
  <c r="AE49" i="77"/>
  <c r="BI49" i="77"/>
  <c r="AU49" i="77"/>
  <c r="E90" i="47"/>
  <c r="AL116" i="77"/>
  <c r="AM116" i="77"/>
  <c r="BW116" i="77"/>
  <c r="BB116" i="77"/>
  <c r="CD116" i="77"/>
  <c r="BP116" i="77"/>
  <c r="N116" i="77"/>
  <c r="V116" i="77"/>
  <c r="AD116" i="77"/>
  <c r="W116" i="77"/>
  <c r="AU116" i="77"/>
  <c r="BI116" i="77"/>
  <c r="AE116" i="77"/>
  <c r="CD153" i="77"/>
  <c r="AL153" i="77"/>
  <c r="AM153" i="77"/>
  <c r="BP153" i="77"/>
  <c r="BW153" i="77"/>
  <c r="N153" i="77"/>
  <c r="J153" i="77"/>
  <c r="AD153" i="77"/>
  <c r="AU153" i="77"/>
  <c r="W153" i="77"/>
  <c r="AE153" i="77"/>
  <c r="BI153" i="77"/>
  <c r="V153" i="77"/>
  <c r="BB153" i="77"/>
  <c r="AL176" i="77"/>
  <c r="AM176" i="77"/>
  <c r="CD176" i="77"/>
  <c r="BW176" i="77"/>
  <c r="N176" i="77"/>
  <c r="J176" i="77"/>
  <c r="BP176" i="77"/>
  <c r="V176" i="77"/>
  <c r="AU176" i="77"/>
  <c r="BI176" i="77"/>
  <c r="BB176" i="77"/>
  <c r="AD176" i="77"/>
  <c r="W176" i="77"/>
  <c r="AE176" i="77"/>
  <c r="AL55" i="77"/>
  <c r="AM55" i="77"/>
  <c r="BW55" i="77"/>
  <c r="N55" i="77"/>
  <c r="Q55" i="77"/>
  <c r="BP55" i="77"/>
  <c r="CD55" i="77"/>
  <c r="AU55" i="77"/>
  <c r="BI55" i="77"/>
  <c r="V55" i="77"/>
  <c r="BB55" i="77"/>
  <c r="W55" i="77"/>
  <c r="AD55" i="77"/>
  <c r="AE55" i="77"/>
  <c r="CD175" i="77"/>
  <c r="AL175" i="77"/>
  <c r="AM175" i="77"/>
  <c r="BW175" i="77"/>
  <c r="N175" i="77"/>
  <c r="J175" i="77"/>
  <c r="BP175" i="77"/>
  <c r="BI175" i="77"/>
  <c r="V175" i="77"/>
  <c r="AE175" i="77"/>
  <c r="BB175" i="77"/>
  <c r="W175" i="77"/>
  <c r="AU175" i="77"/>
  <c r="AD175" i="77"/>
  <c r="AL31" i="77"/>
  <c r="CD31" i="77"/>
  <c r="BW31" i="77"/>
  <c r="N31" i="77"/>
  <c r="BP31" i="77"/>
  <c r="BB31" i="77"/>
  <c r="V31" i="77"/>
  <c r="AM31" i="77"/>
  <c r="BI31" i="77"/>
  <c r="AE31" i="77"/>
  <c r="W31" i="77"/>
  <c r="AU31" i="77"/>
  <c r="AD31" i="77"/>
  <c r="AL87" i="77"/>
  <c r="AM87" i="77"/>
  <c r="CD87" i="77"/>
  <c r="BW87" i="77"/>
  <c r="N87" i="77"/>
  <c r="I87" i="77"/>
  <c r="BP87" i="77"/>
  <c r="V87" i="77"/>
  <c r="BI87" i="77"/>
  <c r="AD87" i="77"/>
  <c r="BB87" i="77"/>
  <c r="W87" i="77"/>
  <c r="AE87" i="77"/>
  <c r="AU87" i="77"/>
  <c r="V251" i="77"/>
  <c r="AM251" i="77"/>
  <c r="CD251" i="77"/>
  <c r="BW251" i="77"/>
  <c r="N251" i="77"/>
  <c r="Q251" i="77"/>
  <c r="AL251" i="77"/>
  <c r="BP251" i="77"/>
  <c r="AD251" i="77"/>
  <c r="W251" i="77"/>
  <c r="BI251" i="77"/>
  <c r="AU251" i="77"/>
  <c r="BB251" i="77"/>
  <c r="AE251" i="77"/>
  <c r="E270" i="47"/>
  <c r="AM272" i="77"/>
  <c r="BW272" i="77"/>
  <c r="CD272" i="77"/>
  <c r="N272" i="77"/>
  <c r="H272" i="77"/>
  <c r="V272" i="77"/>
  <c r="BB272" i="77"/>
  <c r="AL272" i="77"/>
  <c r="BP272" i="77"/>
  <c r="BI272" i="77"/>
  <c r="AE272" i="77"/>
  <c r="W272" i="77"/>
  <c r="AU272" i="77"/>
  <c r="AD272" i="77"/>
  <c r="E276" i="47"/>
  <c r="CD305" i="77"/>
  <c r="AM305" i="77"/>
  <c r="BP305" i="77"/>
  <c r="N305" i="77"/>
  <c r="J305" i="77"/>
  <c r="AL305" i="77"/>
  <c r="BW305" i="77"/>
  <c r="BI305" i="77"/>
  <c r="W305" i="77"/>
  <c r="AD305" i="77"/>
  <c r="AU305" i="77"/>
  <c r="V305" i="77"/>
  <c r="BB305" i="77"/>
  <c r="AE305" i="77"/>
  <c r="E269" i="47"/>
  <c r="E289" i="47"/>
  <c r="AM302" i="77"/>
  <c r="BP302" i="77"/>
  <c r="BB302" i="77"/>
  <c r="AL302" i="77"/>
  <c r="N302" i="77"/>
  <c r="H302" i="77"/>
  <c r="CD302" i="77"/>
  <c r="BW302" i="77"/>
  <c r="AD302" i="77"/>
  <c r="V302" i="77"/>
  <c r="W302" i="77"/>
  <c r="BI302" i="77"/>
  <c r="AU302" i="77"/>
  <c r="AE302" i="77"/>
  <c r="CD301" i="77"/>
  <c r="AM301" i="77"/>
  <c r="BP301" i="77"/>
  <c r="BW301" i="77"/>
  <c r="AU301" i="77"/>
  <c r="V301" i="77"/>
  <c r="AL301" i="77"/>
  <c r="N301" i="77"/>
  <c r="Q301" i="77"/>
  <c r="BI301" i="77"/>
  <c r="W301" i="77"/>
  <c r="BB301" i="77"/>
  <c r="AD301" i="77"/>
  <c r="AE301" i="77"/>
  <c r="E285" i="47"/>
  <c r="E298" i="47"/>
  <c r="AL25" i="77"/>
  <c r="CD25" i="77"/>
  <c r="AM25" i="77"/>
  <c r="BW25" i="77"/>
  <c r="BP25" i="77"/>
  <c r="N25" i="77"/>
  <c r="J25" i="77"/>
  <c r="AD25" i="77"/>
  <c r="W25" i="77"/>
  <c r="V25" i="77"/>
  <c r="BB25" i="77"/>
  <c r="BI25" i="77"/>
  <c r="AU25" i="77"/>
  <c r="AE25" i="77"/>
  <c r="AL33" i="77"/>
  <c r="AM33" i="77"/>
  <c r="BP33" i="77"/>
  <c r="CD33" i="77"/>
  <c r="BW33" i="77"/>
  <c r="N33" i="77"/>
  <c r="AL41" i="77"/>
  <c r="CD41" i="77"/>
  <c r="AM41" i="77"/>
  <c r="BW41" i="77"/>
  <c r="BP41" i="77"/>
  <c r="N41" i="77"/>
  <c r="H41" i="77"/>
  <c r="BB41" i="77"/>
  <c r="W41" i="77"/>
  <c r="AU41" i="77"/>
  <c r="BI41" i="77"/>
  <c r="AE41" i="77"/>
  <c r="AD41" i="77"/>
  <c r="V41" i="77"/>
  <c r="AL171" i="77"/>
  <c r="AM171" i="77"/>
  <c r="CD171" i="77"/>
  <c r="BW171" i="77"/>
  <c r="N171" i="77"/>
  <c r="BP171" i="77"/>
  <c r="BB171" i="77"/>
  <c r="AD171" i="77"/>
  <c r="BI171" i="77"/>
  <c r="V171" i="77"/>
  <c r="AU171" i="77"/>
  <c r="W171" i="77"/>
  <c r="AE171" i="77"/>
  <c r="CD174" i="77"/>
  <c r="AL174" i="77"/>
  <c r="AM174" i="77"/>
  <c r="BP174" i="77"/>
  <c r="N174" i="77"/>
  <c r="Q174" i="77"/>
  <c r="BW174" i="77"/>
  <c r="W174" i="77"/>
  <c r="V174" i="77"/>
  <c r="AD174" i="77"/>
  <c r="BB174" i="77"/>
  <c r="AE174" i="77"/>
  <c r="BI174" i="77"/>
  <c r="AU174" i="77"/>
  <c r="W206" i="77"/>
  <c r="CD206" i="77"/>
  <c r="AM206" i="77"/>
  <c r="BP206" i="77"/>
  <c r="BI206" i="77"/>
  <c r="AL206" i="77"/>
  <c r="N206" i="77"/>
  <c r="H206" i="77"/>
  <c r="BW206" i="77"/>
  <c r="AU206" i="77"/>
  <c r="AD206" i="77"/>
  <c r="BB206" i="77"/>
  <c r="AE206" i="77"/>
  <c r="V206" i="77"/>
  <c r="AM211" i="77"/>
  <c r="BW211" i="77"/>
  <c r="N211" i="77"/>
  <c r="I211" i="77"/>
  <c r="AL211" i="77"/>
  <c r="BP211" i="77"/>
  <c r="CD211" i="77"/>
  <c r="V211" i="77"/>
  <c r="BB211" i="77"/>
  <c r="AE211" i="77"/>
  <c r="W211" i="77"/>
  <c r="BI211" i="77"/>
  <c r="AU211" i="77"/>
  <c r="AD211" i="77"/>
  <c r="BB243" i="77"/>
  <c r="AM243" i="77"/>
  <c r="CD243" i="77"/>
  <c r="BW243" i="77"/>
  <c r="N243" i="77"/>
  <c r="Q243" i="77"/>
  <c r="AL243" i="77"/>
  <c r="BP243" i="77"/>
  <c r="W243" i="77"/>
  <c r="AD243" i="77"/>
  <c r="BI243" i="77"/>
  <c r="V243" i="77"/>
  <c r="AU243" i="77"/>
  <c r="AE243" i="77"/>
  <c r="X216" i="37"/>
  <c r="E219" i="47"/>
  <c r="E222" i="47"/>
  <c r="E235" i="47"/>
  <c r="E238" i="47"/>
  <c r="CD249" i="77"/>
  <c r="AM249" i="77"/>
  <c r="BP249" i="77"/>
  <c r="AL249" i="77"/>
  <c r="BW249" i="77"/>
  <c r="N249" i="77"/>
  <c r="BB249" i="77"/>
  <c r="AD249" i="77"/>
  <c r="AU249" i="77"/>
  <c r="W249" i="77"/>
  <c r="BI249" i="77"/>
  <c r="V249" i="77"/>
  <c r="AE249" i="77"/>
  <c r="AM291" i="77"/>
  <c r="CD291" i="77"/>
  <c r="BW291" i="77"/>
  <c r="N291" i="77"/>
  <c r="AL291" i="77"/>
  <c r="AE291" i="77"/>
  <c r="BB291" i="77"/>
  <c r="BP291" i="77"/>
  <c r="V291" i="77"/>
  <c r="AU291" i="77"/>
  <c r="BI291" i="77"/>
  <c r="AD291" i="77"/>
  <c r="W291" i="77"/>
  <c r="E307" i="47"/>
  <c r="AU267" i="77"/>
  <c r="AM267" i="77"/>
  <c r="BW267" i="77"/>
  <c r="N267" i="77"/>
  <c r="I267" i="77"/>
  <c r="AL267" i="77"/>
  <c r="BB267" i="77"/>
  <c r="CD267" i="77"/>
  <c r="BP267" i="77"/>
  <c r="BI267" i="77"/>
  <c r="AE267" i="77"/>
  <c r="V267" i="77"/>
  <c r="W267" i="77"/>
  <c r="AD267" i="77"/>
  <c r="W310" i="77"/>
  <c r="AM310" i="77"/>
  <c r="BP310" i="77"/>
  <c r="CD310" i="77"/>
  <c r="AL310" i="77"/>
  <c r="BW310" i="77"/>
  <c r="N310" i="77"/>
  <c r="I310" i="77"/>
  <c r="AD310" i="77"/>
  <c r="V310" i="77"/>
  <c r="AU310" i="77"/>
  <c r="BB310" i="77"/>
  <c r="AE310" i="77"/>
  <c r="BI310" i="77"/>
  <c r="E64" i="47"/>
  <c r="E120" i="47"/>
  <c r="AL141" i="77"/>
  <c r="AM141" i="77"/>
  <c r="BP141" i="77"/>
  <c r="BW141" i="77"/>
  <c r="N141" i="77"/>
  <c r="CD141" i="77"/>
  <c r="BB141" i="77"/>
  <c r="AU141" i="77"/>
  <c r="W141" i="77"/>
  <c r="AD141" i="77"/>
  <c r="V141" i="77"/>
  <c r="BI141" i="77"/>
  <c r="AE141" i="77"/>
  <c r="AL144" i="77"/>
  <c r="AM144" i="77"/>
  <c r="BW144" i="77"/>
  <c r="BI144" i="77"/>
  <c r="CD144" i="77"/>
  <c r="N144" i="77"/>
  <c r="V144" i="77"/>
  <c r="BP144" i="77"/>
  <c r="AU144" i="77"/>
  <c r="AD144" i="77"/>
  <c r="BB144" i="77"/>
  <c r="W144" i="77"/>
  <c r="AE144" i="77"/>
  <c r="BI288" i="77"/>
  <c r="AM288" i="77"/>
  <c r="BW288" i="77"/>
  <c r="CD288" i="77"/>
  <c r="V288" i="77"/>
  <c r="N288" i="77"/>
  <c r="H288" i="77"/>
  <c r="AD288" i="77"/>
  <c r="AL288" i="77"/>
  <c r="BP288" i="77"/>
  <c r="AU288" i="77"/>
  <c r="W288" i="77"/>
  <c r="BB288" i="77"/>
  <c r="AE288" i="77"/>
  <c r="W157" i="37"/>
  <c r="E308" i="47"/>
  <c r="X306" i="37"/>
  <c r="BI299" i="77"/>
  <c r="AM299" i="77"/>
  <c r="BW299" i="77"/>
  <c r="N299" i="77"/>
  <c r="AL299" i="77"/>
  <c r="CD299" i="77"/>
  <c r="BP299" i="77"/>
  <c r="V299" i="77"/>
  <c r="AU299" i="77"/>
  <c r="BB299" i="77"/>
  <c r="AE299" i="77"/>
  <c r="W299" i="77"/>
  <c r="AD299" i="77"/>
  <c r="W297" i="77"/>
  <c r="CD297" i="77"/>
  <c r="AM297" i="77"/>
  <c r="BP297" i="77"/>
  <c r="AL297" i="77"/>
  <c r="BW297" i="77"/>
  <c r="N297" i="77"/>
  <c r="BB297" i="77"/>
  <c r="V297" i="77"/>
  <c r="AU297" i="77"/>
  <c r="AD297" i="77"/>
  <c r="BI297" i="77"/>
  <c r="AE297" i="77"/>
  <c r="E294" i="47"/>
  <c r="X290" i="37"/>
  <c r="E287" i="47"/>
  <c r="BB282" i="77"/>
  <c r="AM282" i="77"/>
  <c r="CD282" i="77"/>
  <c r="BP282" i="77"/>
  <c r="AL282" i="77"/>
  <c r="BW282" i="77"/>
  <c r="N282" i="77"/>
  <c r="V282" i="77"/>
  <c r="AE282" i="77"/>
  <c r="W282" i="77"/>
  <c r="AD282" i="77"/>
  <c r="BI282" i="77"/>
  <c r="AU282" i="77"/>
  <c r="AE274" i="77"/>
  <c r="AM274" i="77"/>
  <c r="BP274" i="77"/>
  <c r="CD274" i="77"/>
  <c r="N274" i="77"/>
  <c r="AL274" i="77"/>
  <c r="BW274" i="77"/>
  <c r="V274" i="77"/>
  <c r="W274" i="77"/>
  <c r="BB274" i="77"/>
  <c r="BI274" i="77"/>
  <c r="AU274" i="77"/>
  <c r="AD274" i="77"/>
  <c r="AM271" i="77"/>
  <c r="BW271" i="77"/>
  <c r="N271" i="77"/>
  <c r="AL271" i="77"/>
  <c r="BP271" i="77"/>
  <c r="CD271" i="77"/>
  <c r="V271" i="77"/>
  <c r="BI271" i="77"/>
  <c r="AD271" i="77"/>
  <c r="W271" i="77"/>
  <c r="AE271" i="77"/>
  <c r="BB271" i="77"/>
  <c r="AU271" i="77"/>
  <c r="E268" i="47"/>
  <c r="CD265" i="77"/>
  <c r="AM265" i="77"/>
  <c r="BP265" i="77"/>
  <c r="W265" i="77"/>
  <c r="AL265" i="77"/>
  <c r="BW265" i="77"/>
  <c r="BI265" i="77"/>
  <c r="N265" i="77"/>
  <c r="Q265" i="77"/>
  <c r="BB265" i="77"/>
  <c r="AD265" i="77"/>
  <c r="V265" i="77"/>
  <c r="AU265" i="77"/>
  <c r="AE265" i="77"/>
  <c r="BB263" i="77"/>
  <c r="AM263" i="77"/>
  <c r="CD263" i="77"/>
  <c r="BW263" i="77"/>
  <c r="N263" i="77"/>
  <c r="AL263" i="77"/>
  <c r="BP263" i="77"/>
  <c r="V263" i="77"/>
  <c r="AE263" i="77"/>
  <c r="AD263" i="77"/>
  <c r="AU263" i="77"/>
  <c r="W263" i="77"/>
  <c r="BI263" i="77"/>
  <c r="E260" i="47"/>
  <c r="X258" i="37"/>
  <c r="E254" i="47"/>
  <c r="CD252" i="77"/>
  <c r="AM252" i="77"/>
  <c r="BW252" i="77"/>
  <c r="BP252" i="77"/>
  <c r="N252" i="77"/>
  <c r="AL252" i="77"/>
  <c r="BB252" i="77"/>
  <c r="BI252" i="77"/>
  <c r="AU252" i="77"/>
  <c r="AD252" i="77"/>
  <c r="W252" i="77"/>
  <c r="V252" i="77"/>
  <c r="AE252" i="77"/>
  <c r="CD250" i="77"/>
  <c r="AM250" i="77"/>
  <c r="BP250" i="77"/>
  <c r="AL250" i="77"/>
  <c r="BW250" i="77"/>
  <c r="N250" i="77"/>
  <c r="H250" i="77"/>
  <c r="BI250" i="77"/>
  <c r="AU250" i="77"/>
  <c r="BB250" i="77"/>
  <c r="V250" i="77"/>
  <c r="W250" i="77"/>
  <c r="AE250" i="77"/>
  <c r="AD250" i="77"/>
  <c r="AM244" i="77"/>
  <c r="BW244" i="77"/>
  <c r="CD244" i="77"/>
  <c r="BP244" i="77"/>
  <c r="N244" i="77"/>
  <c r="J244" i="77"/>
  <c r="AL244" i="77"/>
  <c r="BB244" i="77"/>
  <c r="BI244" i="77"/>
  <c r="AU244" i="77"/>
  <c r="AD244" i="77"/>
  <c r="W244" i="77"/>
  <c r="V244" i="77"/>
  <c r="AE244" i="77"/>
  <c r="CD242" i="77"/>
  <c r="AM242" i="77"/>
  <c r="BP242" i="77"/>
  <c r="N242" i="77"/>
  <c r="Q242" i="77"/>
  <c r="AL242" i="77"/>
  <c r="BW242" i="77"/>
  <c r="BB242" i="77"/>
  <c r="AD242" i="77"/>
  <c r="BI242" i="77"/>
  <c r="V242" i="77"/>
  <c r="W242" i="77"/>
  <c r="AE242" i="77"/>
  <c r="AU242" i="77"/>
  <c r="AM237" i="77"/>
  <c r="CD237" i="77"/>
  <c r="BP237" i="77"/>
  <c r="BW237" i="77"/>
  <c r="V237" i="77"/>
  <c r="AL237" i="77"/>
  <c r="N237" i="77"/>
  <c r="H237" i="77"/>
  <c r="BI237" i="77"/>
  <c r="AD237" i="77"/>
  <c r="W237" i="77"/>
  <c r="AE237" i="77"/>
  <c r="BB237" i="77"/>
  <c r="AU237" i="77"/>
  <c r="CD226" i="77"/>
  <c r="AM226" i="77"/>
  <c r="BP226" i="77"/>
  <c r="N226" i="77"/>
  <c r="J226" i="77"/>
  <c r="AL226" i="77"/>
  <c r="BW226" i="77"/>
  <c r="BB226" i="77"/>
  <c r="AD226" i="77"/>
  <c r="V226" i="77"/>
  <c r="W226" i="77"/>
  <c r="BI226" i="77"/>
  <c r="AE226" i="77"/>
  <c r="AU226" i="77"/>
  <c r="E223" i="47"/>
  <c r="AE205" i="77"/>
  <c r="AM205" i="77"/>
  <c r="BP205" i="77"/>
  <c r="BW205" i="77"/>
  <c r="BI205" i="77"/>
  <c r="CD205" i="77"/>
  <c r="AL205" i="77"/>
  <c r="N205" i="77"/>
  <c r="H205" i="77"/>
  <c r="W205" i="77"/>
  <c r="BB205" i="77"/>
  <c r="AU205" i="77"/>
  <c r="AD205" i="77"/>
  <c r="V205" i="77"/>
  <c r="E201" i="47"/>
  <c r="AD196" i="77"/>
  <c r="AM196" i="77"/>
  <c r="CD196" i="77"/>
  <c r="BW196" i="77"/>
  <c r="BB196" i="77"/>
  <c r="BP196" i="77"/>
  <c r="N196" i="77"/>
  <c r="H196" i="77"/>
  <c r="AL196" i="77"/>
  <c r="BI196" i="77"/>
  <c r="V196" i="77"/>
  <c r="AU196" i="77"/>
  <c r="W196" i="77"/>
  <c r="AE196" i="77"/>
  <c r="CD191" i="77"/>
  <c r="AL191" i="77"/>
  <c r="AM191" i="77"/>
  <c r="BW191" i="77"/>
  <c r="N191" i="77"/>
  <c r="H191" i="77"/>
  <c r="BP191" i="77"/>
  <c r="AE191" i="77"/>
  <c r="BI191" i="77"/>
  <c r="BB191" i="77"/>
  <c r="V191" i="77"/>
  <c r="AU191" i="77"/>
  <c r="AD191" i="77"/>
  <c r="W191" i="77"/>
  <c r="AD189" i="77"/>
  <c r="AL189" i="77"/>
  <c r="AM189" i="77"/>
  <c r="BP189" i="77"/>
  <c r="BW189" i="77"/>
  <c r="CD189" i="77"/>
  <c r="N189" i="77"/>
  <c r="Q189" i="77"/>
  <c r="AU189" i="77"/>
  <c r="BI189" i="77"/>
  <c r="V189" i="77"/>
  <c r="W189" i="77"/>
  <c r="BB189" i="77"/>
  <c r="AE189" i="77"/>
  <c r="CD188" i="77"/>
  <c r="AL188" i="77"/>
  <c r="AM188" i="77"/>
  <c r="BW188" i="77"/>
  <c r="V188" i="77"/>
  <c r="BP188" i="77"/>
  <c r="N188" i="77"/>
  <c r="J188" i="77"/>
  <c r="BB188" i="77"/>
  <c r="W188" i="77"/>
  <c r="AU188" i="77"/>
  <c r="BI188" i="77"/>
  <c r="AD188" i="77"/>
  <c r="AE188" i="77"/>
  <c r="E181" i="47"/>
  <c r="BI169" i="77"/>
  <c r="CD169" i="77"/>
  <c r="AL169" i="77"/>
  <c r="AM169" i="77"/>
  <c r="BP169" i="77"/>
  <c r="BB169" i="77"/>
  <c r="BW169" i="77"/>
  <c r="W169" i="77"/>
  <c r="N169" i="77"/>
  <c r="H169" i="77"/>
  <c r="AU169" i="77"/>
  <c r="AD169" i="77"/>
  <c r="V169" i="77"/>
  <c r="AE169" i="77"/>
  <c r="E165" i="47"/>
  <c r="AL164" i="77"/>
  <c r="AM164" i="77"/>
  <c r="BW164" i="77"/>
  <c r="CD164" i="77"/>
  <c r="BP164" i="77"/>
  <c r="N164" i="77"/>
  <c r="BB164" i="77"/>
  <c r="V164" i="77"/>
  <c r="AU164" i="77"/>
  <c r="AE164" i="77"/>
  <c r="AD164" i="77"/>
  <c r="W164" i="77"/>
  <c r="BI164" i="77"/>
  <c r="AL161" i="77"/>
  <c r="AM161" i="77"/>
  <c r="BP161" i="77"/>
  <c r="CD161" i="77"/>
  <c r="N161" i="77"/>
  <c r="BW161" i="77"/>
  <c r="V161" i="77"/>
  <c r="BI161" i="77"/>
  <c r="W161" i="77"/>
  <c r="AU161" i="77"/>
  <c r="AD161" i="77"/>
  <c r="BB161" i="77"/>
  <c r="AE161" i="77"/>
  <c r="E156" i="47"/>
  <c r="BB155" i="77"/>
  <c r="AL155" i="77"/>
  <c r="AM155" i="77"/>
  <c r="BW155" i="77"/>
  <c r="N155" i="77"/>
  <c r="Q155" i="77"/>
  <c r="CD155" i="77"/>
  <c r="BP155" i="77"/>
  <c r="V155" i="77"/>
  <c r="AE155" i="77"/>
  <c r="BI155" i="77"/>
  <c r="AU155" i="77"/>
  <c r="W155" i="77"/>
  <c r="AD155" i="77"/>
  <c r="E147" i="47"/>
  <c r="CD138" i="77"/>
  <c r="AL138" i="77"/>
  <c r="AM138" i="77"/>
  <c r="BP138" i="77"/>
  <c r="BW138" i="77"/>
  <c r="N138" i="77"/>
  <c r="H138" i="77"/>
  <c r="BB138" i="77"/>
  <c r="W138" i="77"/>
  <c r="BI138" i="77"/>
  <c r="V138" i="77"/>
  <c r="AE138" i="77"/>
  <c r="AD138" i="77"/>
  <c r="AU138" i="77"/>
  <c r="E136" i="47"/>
  <c r="AL133" i="77"/>
  <c r="AM133" i="77"/>
  <c r="BP133" i="77"/>
  <c r="CD133" i="77"/>
  <c r="BW133" i="77"/>
  <c r="N133" i="77"/>
  <c r="I133" i="77"/>
  <c r="AD133" i="77"/>
  <c r="V133" i="77"/>
  <c r="AU133" i="77"/>
  <c r="W133" i="77"/>
  <c r="AE133" i="77"/>
  <c r="BB133" i="77"/>
  <c r="BI133" i="77"/>
  <c r="CD127" i="77"/>
  <c r="AL127" i="77"/>
  <c r="AM127" i="77"/>
  <c r="BW127" i="77"/>
  <c r="N127" i="77"/>
  <c r="BP127" i="77"/>
  <c r="BB127" i="77"/>
  <c r="AE127" i="77"/>
  <c r="V127" i="77"/>
  <c r="AU127" i="77"/>
  <c r="BI127" i="77"/>
  <c r="AD127" i="77"/>
  <c r="W127" i="77"/>
  <c r="E124" i="47"/>
  <c r="E121" i="47"/>
  <c r="AL112" i="77"/>
  <c r="AM112" i="77"/>
  <c r="CD112" i="77"/>
  <c r="BW112" i="77"/>
  <c r="N112" i="77"/>
  <c r="H112" i="77"/>
  <c r="BP112" i="77"/>
  <c r="BB112" i="77"/>
  <c r="W112" i="77"/>
  <c r="AD112" i="77"/>
  <c r="BI112" i="77"/>
  <c r="V112" i="77"/>
  <c r="AU112" i="77"/>
  <c r="AE112" i="77"/>
  <c r="E109" i="47"/>
  <c r="CD105" i="77"/>
  <c r="AL105" i="77"/>
  <c r="AM105" i="77"/>
  <c r="BP105" i="77"/>
  <c r="BW105" i="77"/>
  <c r="N105" i="77"/>
  <c r="J105" i="77"/>
  <c r="BI105" i="77"/>
  <c r="V105" i="77"/>
  <c r="AD105" i="77"/>
  <c r="AU105" i="77"/>
  <c r="W105" i="77"/>
  <c r="AE105" i="77"/>
  <c r="BB105" i="77"/>
  <c r="AL104" i="77"/>
  <c r="AM104" i="77"/>
  <c r="BW104" i="77"/>
  <c r="CD104" i="77"/>
  <c r="N104" i="77"/>
  <c r="BB104" i="77"/>
  <c r="BI104" i="77"/>
  <c r="BP104" i="77"/>
  <c r="W104" i="77"/>
  <c r="AD104" i="77"/>
  <c r="AU104" i="77"/>
  <c r="V104" i="77"/>
  <c r="AE104" i="77"/>
  <c r="AL101" i="77"/>
  <c r="AM101" i="77"/>
  <c r="CD101" i="77"/>
  <c r="BP101" i="77"/>
  <c r="BW101" i="77"/>
  <c r="N101" i="77"/>
  <c r="AE101" i="77"/>
  <c r="AD101" i="77"/>
  <c r="BI101" i="77"/>
  <c r="V101" i="77"/>
  <c r="W101" i="77"/>
  <c r="BB101" i="77"/>
  <c r="AU101" i="77"/>
  <c r="BI99" i="77"/>
  <c r="AL99" i="77"/>
  <c r="AM99" i="77"/>
  <c r="BW99" i="77"/>
  <c r="N99" i="77"/>
  <c r="J99" i="77"/>
  <c r="V99" i="77"/>
  <c r="BP99" i="77"/>
  <c r="BB99" i="77"/>
  <c r="AE99" i="77"/>
  <c r="CD99" i="77"/>
  <c r="AD99" i="77"/>
  <c r="AU99" i="77"/>
  <c r="W99" i="77"/>
  <c r="AL97" i="77"/>
  <c r="AM97" i="77"/>
  <c r="BP97" i="77"/>
  <c r="N97" i="77"/>
  <c r="I97" i="77"/>
  <c r="CD97" i="77"/>
  <c r="BW97" i="77"/>
  <c r="W97" i="77"/>
  <c r="V97" i="77"/>
  <c r="BB97" i="77"/>
  <c r="BI97" i="77"/>
  <c r="AE97" i="77"/>
  <c r="AU97" i="77"/>
  <c r="AD97" i="77"/>
  <c r="V95" i="77"/>
  <c r="CD95" i="77"/>
  <c r="AL95" i="77"/>
  <c r="AM95" i="77"/>
  <c r="BW95" i="77"/>
  <c r="N95" i="77"/>
  <c r="Q95" i="77"/>
  <c r="BP95" i="77"/>
  <c r="BB95" i="77"/>
  <c r="AD95" i="77"/>
  <c r="AU95" i="77"/>
  <c r="W95" i="77"/>
  <c r="BI95" i="77"/>
  <c r="AE95" i="77"/>
  <c r="E88" i="47"/>
  <c r="E84" i="47"/>
  <c r="AL83" i="77"/>
  <c r="AM83" i="77"/>
  <c r="BW83" i="77"/>
  <c r="N83" i="77"/>
  <c r="Q83" i="77"/>
  <c r="BP83" i="77"/>
  <c r="CD83" i="77"/>
  <c r="AD83" i="77"/>
  <c r="BB83" i="77"/>
  <c r="V83" i="77"/>
  <c r="AU83" i="77"/>
  <c r="W83" i="77"/>
  <c r="AE83" i="77"/>
  <c r="BI83" i="77"/>
  <c r="CD82" i="77"/>
  <c r="AL82" i="77"/>
  <c r="AM82" i="77"/>
  <c r="BP82" i="77"/>
  <c r="N82" i="77"/>
  <c r="BW82" i="77"/>
  <c r="BI82" i="77"/>
  <c r="AE82" i="77"/>
  <c r="V82" i="77"/>
  <c r="BB82" i="77"/>
  <c r="AD82" i="77"/>
  <c r="AU82" i="77"/>
  <c r="W82" i="77"/>
  <c r="E78" i="47"/>
  <c r="E77" i="47"/>
  <c r="CD74" i="77"/>
  <c r="AL74" i="77"/>
  <c r="AM74" i="77"/>
  <c r="BP74" i="77"/>
  <c r="N74" i="77"/>
  <c r="BW74" i="77"/>
  <c r="W74" i="77"/>
  <c r="V74" i="77"/>
  <c r="BB74" i="77"/>
  <c r="AD74" i="77"/>
  <c r="AU74" i="77"/>
  <c r="BI74" i="77"/>
  <c r="AE74" i="77"/>
  <c r="E70" i="47"/>
  <c r="E66" i="47"/>
  <c r="BI62" i="77"/>
  <c r="CD62" i="77"/>
  <c r="AL62" i="77"/>
  <c r="AM62" i="77"/>
  <c r="BP62" i="77"/>
  <c r="N62" i="77"/>
  <c r="BW62" i="77"/>
  <c r="W62" i="77"/>
  <c r="V62" i="77"/>
  <c r="AE62" i="77"/>
  <c r="BB62" i="77"/>
  <c r="AD62" i="77"/>
  <c r="AU62" i="77"/>
  <c r="E59" i="47"/>
  <c r="AL57" i="77"/>
  <c r="CD57" i="77"/>
  <c r="AM57" i="77"/>
  <c r="BP57" i="77"/>
  <c r="AD57" i="77"/>
  <c r="N57" i="77"/>
  <c r="J57" i="77"/>
  <c r="BW57" i="77"/>
  <c r="V57" i="77"/>
  <c r="W57" i="77"/>
  <c r="AU57" i="77"/>
  <c r="AE57" i="77"/>
  <c r="BB57" i="77"/>
  <c r="BI57" i="77"/>
  <c r="E53" i="47"/>
  <c r="AL52" i="77"/>
  <c r="AM52" i="77"/>
  <c r="BW52" i="77"/>
  <c r="N52" i="77"/>
  <c r="J52" i="77"/>
  <c r="BI52" i="77"/>
  <c r="BP52" i="77"/>
  <c r="BB52" i="77"/>
  <c r="AD52" i="77"/>
  <c r="CD52" i="77"/>
  <c r="W52" i="77"/>
  <c r="V52" i="77"/>
  <c r="AU52" i="77"/>
  <c r="AE52" i="77"/>
  <c r="E48" i="47"/>
  <c r="CD46" i="77"/>
  <c r="AL46" i="77"/>
  <c r="AM46" i="77"/>
  <c r="BP46" i="77"/>
  <c r="N46" i="77"/>
  <c r="Q46" i="77"/>
  <c r="BW46" i="77"/>
  <c r="BB46" i="77"/>
  <c r="AD46" i="77"/>
  <c r="AU46" i="77"/>
  <c r="W46" i="77"/>
  <c r="V46" i="77"/>
  <c r="AE46" i="77"/>
  <c r="BI46" i="77"/>
  <c r="AL45" i="77"/>
  <c r="AM45" i="77"/>
  <c r="CD45" i="77"/>
  <c r="BP45" i="77"/>
  <c r="BW45" i="77"/>
  <c r="V45" i="77"/>
  <c r="N45" i="77"/>
  <c r="AD45" i="77"/>
  <c r="W45" i="77"/>
  <c r="AU45" i="77"/>
  <c r="BB45" i="77"/>
  <c r="AE45" i="77"/>
  <c r="BI45" i="77"/>
  <c r="CD42" i="77"/>
  <c r="AL42" i="77"/>
  <c r="AM42" i="77"/>
  <c r="BP42" i="77"/>
  <c r="N42" i="77"/>
  <c r="J42" i="77"/>
  <c r="BW42" i="77"/>
  <c r="BI42" i="77"/>
  <c r="V42" i="77"/>
  <c r="BB42" i="77"/>
  <c r="AD42" i="77"/>
  <c r="AU42" i="77"/>
  <c r="AE42" i="77"/>
  <c r="W42" i="77"/>
  <c r="E34" i="47"/>
  <c r="E30" i="47"/>
  <c r="E22" i="47"/>
  <c r="AL20" i="77"/>
  <c r="AM20" i="77"/>
  <c r="N20" i="77"/>
  <c r="J20" i="77"/>
  <c r="CD20" i="77"/>
  <c r="W20" i="77"/>
  <c r="BP20" i="77"/>
  <c r="BW20" i="77"/>
  <c r="AD20" i="77"/>
  <c r="AU20" i="77"/>
  <c r="AE20" i="77"/>
  <c r="AL19" i="77"/>
  <c r="BW19" i="77"/>
  <c r="AM19" i="77"/>
  <c r="N19" i="77"/>
  <c r="AU19" i="77"/>
  <c r="CD19" i="77"/>
  <c r="BP19" i="77"/>
  <c r="AE19" i="77"/>
  <c r="AD19" i="77"/>
  <c r="V19" i="77"/>
  <c r="W19" i="77"/>
  <c r="BI19" i="77"/>
  <c r="BB19" i="77"/>
  <c r="E303" i="70"/>
  <c r="E302" i="70"/>
  <c r="E301" i="70"/>
  <c r="AL300" i="76"/>
  <c r="W300" i="76"/>
  <c r="AE300" i="76"/>
  <c r="E295" i="70"/>
  <c r="BB293" i="76"/>
  <c r="W293" i="76"/>
  <c r="CD293" i="76"/>
  <c r="V293" i="76"/>
  <c r="AU293" i="76"/>
  <c r="AD293" i="76"/>
  <c r="AU292" i="76"/>
  <c r="W292" i="76"/>
  <c r="CD292" i="76"/>
  <c r="V292" i="76"/>
  <c r="BB292" i="76"/>
  <c r="AD292" i="76"/>
  <c r="E287" i="70"/>
  <c r="E286" i="70"/>
  <c r="E285" i="70"/>
  <c r="E284" i="70"/>
  <c r="BB283" i="76"/>
  <c r="AU283" i="76"/>
  <c r="W283" i="76"/>
  <c r="CD283" i="76"/>
  <c r="AD283" i="76"/>
  <c r="V283" i="76"/>
  <c r="BB281" i="76"/>
  <c r="W281" i="76"/>
  <c r="CD281" i="76"/>
  <c r="V281" i="76"/>
  <c r="AU281" i="76"/>
  <c r="AD281" i="76"/>
  <c r="AD280" i="76"/>
  <c r="AU280" i="76"/>
  <c r="BB280" i="76"/>
  <c r="W280" i="76"/>
  <c r="CD280" i="76"/>
  <c r="V280" i="76"/>
  <c r="E271" i="70"/>
  <c r="E270" i="70"/>
  <c r="E269" i="70"/>
  <c r="E268" i="70"/>
  <c r="BW265" i="76"/>
  <c r="AU265" i="76"/>
  <c r="AE265" i="76"/>
  <c r="V265" i="76"/>
  <c r="BP265" i="76"/>
  <c r="AL265" i="76"/>
  <c r="CD265" i="76"/>
  <c r="BB265" i="76"/>
  <c r="N265" i="76"/>
  <c r="AM265" i="76"/>
  <c r="E262" i="70"/>
  <c r="CD261" i="76"/>
  <c r="BP261" i="76"/>
  <c r="AM261" i="76"/>
  <c r="N261" i="76"/>
  <c r="Q261" i="76"/>
  <c r="BW261" i="76"/>
  <c r="AL261" i="76"/>
  <c r="BB261" i="76"/>
  <c r="AE261" i="76"/>
  <c r="V261" i="76"/>
  <c r="AU261" i="76"/>
  <c r="E257" i="70"/>
  <c r="BW256" i="76"/>
  <c r="BB256" i="76"/>
  <c r="AL256" i="76"/>
  <c r="CD256" i="76"/>
  <c r="BP256" i="76"/>
  <c r="E252" i="70"/>
  <c r="AM251" i="76"/>
  <c r="BP251" i="76"/>
  <c r="AL251" i="76"/>
  <c r="N251" i="76"/>
  <c r="I251" i="76"/>
  <c r="CD251" i="76"/>
  <c r="BI251" i="76"/>
  <c r="BW251" i="76"/>
  <c r="E247" i="70"/>
  <c r="E246" i="70"/>
  <c r="E245" i="70"/>
  <c r="CD244" i="76"/>
  <c r="AM244" i="76"/>
  <c r="AE244" i="76"/>
  <c r="E239" i="70"/>
  <c r="K186" i="70"/>
  <c r="K197" i="70"/>
  <c r="AL37" i="77"/>
  <c r="AM37" i="77"/>
  <c r="CD37" i="77"/>
  <c r="BW37" i="77"/>
  <c r="BP37" i="77"/>
  <c r="N37" i="77"/>
  <c r="AE37" i="77"/>
  <c r="AL47" i="77"/>
  <c r="CD47" i="77"/>
  <c r="BW47" i="77"/>
  <c r="N47" i="77"/>
  <c r="H47" i="77"/>
  <c r="AM47" i="77"/>
  <c r="BP47" i="77"/>
  <c r="BB47" i="77"/>
  <c r="AE47" i="77"/>
  <c r="AD47" i="77"/>
  <c r="CD90" i="77"/>
  <c r="AL90" i="77"/>
  <c r="AM90" i="77"/>
  <c r="BP90" i="77"/>
  <c r="N90" i="77"/>
  <c r="BW90" i="77"/>
  <c r="V90" i="77"/>
  <c r="AU90" i="77"/>
  <c r="BI90" i="77"/>
  <c r="AD90" i="77"/>
  <c r="W90" i="77"/>
  <c r="AE90" i="77"/>
  <c r="BB90" i="77"/>
  <c r="AL56" i="77"/>
  <c r="AM56" i="77"/>
  <c r="BW56" i="77"/>
  <c r="N56" i="77"/>
  <c r="H56" i="77"/>
  <c r="CD56" i="77"/>
  <c r="BP56" i="77"/>
  <c r="AU56" i="77"/>
  <c r="AE56" i="77"/>
  <c r="CD18" i="77"/>
  <c r="AL18" i="77"/>
  <c r="AM18" i="77"/>
  <c r="BP18" i="77"/>
  <c r="N18" i="77"/>
  <c r="Q18" i="77"/>
  <c r="BW18" i="77"/>
  <c r="BI18" i="77"/>
  <c r="W18" i="77"/>
  <c r="AE18" i="77"/>
  <c r="AM197" i="77"/>
  <c r="BP197" i="77"/>
  <c r="BW197" i="77"/>
  <c r="N197" i="77"/>
  <c r="Q197" i="77"/>
  <c r="AL197" i="77"/>
  <c r="CD197" i="77"/>
  <c r="BI197" i="77"/>
  <c r="AE197" i="77"/>
  <c r="W197" i="77"/>
  <c r="BB197" i="77"/>
  <c r="AU197" i="77"/>
  <c r="AD197" i="77"/>
  <c r="V197" i="77"/>
  <c r="AM270" i="77"/>
  <c r="BP270" i="77"/>
  <c r="AE270" i="77"/>
  <c r="AL270" i="77"/>
  <c r="N270" i="77"/>
  <c r="J270" i="77"/>
  <c r="CD270" i="77"/>
  <c r="BW270" i="77"/>
  <c r="BI270" i="77"/>
  <c r="V270" i="77"/>
  <c r="BB270" i="77"/>
  <c r="AD270" i="77"/>
  <c r="AU270" i="77"/>
  <c r="W270" i="77"/>
  <c r="AM276" i="77"/>
  <c r="CD276" i="77"/>
  <c r="BW276" i="77"/>
  <c r="BP276" i="77"/>
  <c r="N276" i="77"/>
  <c r="BB276" i="77"/>
  <c r="AL276" i="77"/>
  <c r="BI276" i="77"/>
  <c r="V276" i="77"/>
  <c r="W276" i="77"/>
  <c r="AE276" i="77"/>
  <c r="AD276" i="77"/>
  <c r="AU276" i="77"/>
  <c r="AE303" i="77"/>
  <c r="AM303" i="77"/>
  <c r="BW303" i="77"/>
  <c r="N303" i="77"/>
  <c r="AL303" i="77"/>
  <c r="BP303" i="77"/>
  <c r="CD303" i="77"/>
  <c r="V303" i="77"/>
  <c r="BB303" i="77"/>
  <c r="AD303" i="77"/>
  <c r="AU303" i="77"/>
  <c r="W303" i="77"/>
  <c r="BI303" i="77"/>
  <c r="CD269" i="77"/>
  <c r="AM269" i="77"/>
  <c r="BP269" i="77"/>
  <c r="BW269" i="77"/>
  <c r="AL269" i="77"/>
  <c r="N269" i="77"/>
  <c r="J269" i="77"/>
  <c r="AD269" i="77"/>
  <c r="V289" i="77"/>
  <c r="CD289" i="77"/>
  <c r="AM289" i="77"/>
  <c r="BP289" i="77"/>
  <c r="N289" i="77"/>
  <c r="AL289" i="77"/>
  <c r="BW289" i="77"/>
  <c r="AD289" i="77"/>
  <c r="AE289" i="77"/>
  <c r="BB289" i="77"/>
  <c r="AU289" i="77"/>
  <c r="BI289" i="77"/>
  <c r="W289" i="77"/>
  <c r="CD210" i="77"/>
  <c r="AM210" i="77"/>
  <c r="BP210" i="77"/>
  <c r="N210" i="77"/>
  <c r="AL210" i="77"/>
  <c r="BW210" i="77"/>
  <c r="AD210" i="77"/>
  <c r="BB210" i="77"/>
  <c r="AU210" i="77"/>
  <c r="W210" i="77"/>
  <c r="BI210" i="77"/>
  <c r="AE210" i="77"/>
  <c r="V210" i="77"/>
  <c r="CD285" i="77"/>
  <c r="AM285" i="77"/>
  <c r="BP285" i="77"/>
  <c r="BW285" i="77"/>
  <c r="BI285" i="77"/>
  <c r="AL285" i="77"/>
  <c r="N285" i="77"/>
  <c r="Q285" i="77"/>
  <c r="AM298" i="77"/>
  <c r="CD298" i="77"/>
  <c r="BP298" i="77"/>
  <c r="W298" i="77"/>
  <c r="AL298" i="77"/>
  <c r="BW298" i="77"/>
  <c r="N298" i="77"/>
  <c r="H298" i="77"/>
  <c r="BI298" i="77"/>
  <c r="V298" i="77"/>
  <c r="BB298" i="77"/>
  <c r="AU298" i="77"/>
  <c r="AD298" i="77"/>
  <c r="AE298" i="77"/>
  <c r="BI179" i="77"/>
  <c r="AL179" i="77"/>
  <c r="AM179" i="77"/>
  <c r="CD179" i="77"/>
  <c r="BW179" i="77"/>
  <c r="N179" i="77"/>
  <c r="H179" i="77"/>
  <c r="BP179" i="77"/>
  <c r="BB179" i="77"/>
  <c r="AE179" i="77"/>
  <c r="AD179" i="77"/>
  <c r="V179" i="77"/>
  <c r="AU179" i="77"/>
  <c r="W179" i="77"/>
  <c r="CD190" i="77"/>
  <c r="AL190" i="77"/>
  <c r="AM190" i="77"/>
  <c r="BP190" i="77"/>
  <c r="N190" i="77"/>
  <c r="H190" i="77"/>
  <c r="BW190" i="77"/>
  <c r="AE190" i="77"/>
  <c r="W190" i="77"/>
  <c r="V190" i="77"/>
  <c r="BB190" i="77"/>
  <c r="AU190" i="77"/>
  <c r="AD190" i="77"/>
  <c r="BI190" i="77"/>
  <c r="AM209" i="77"/>
  <c r="CD209" i="77"/>
  <c r="BP209" i="77"/>
  <c r="AE209" i="77"/>
  <c r="N209" i="77"/>
  <c r="I209" i="77"/>
  <c r="AL209" i="77"/>
  <c r="BW209" i="77"/>
  <c r="BI209" i="77"/>
  <c r="AU209" i="77"/>
  <c r="AD209" i="77"/>
  <c r="V209" i="77"/>
  <c r="W209" i="77"/>
  <c r="BB209" i="77"/>
  <c r="V233" i="77"/>
  <c r="CD233" i="77"/>
  <c r="AM233" i="77"/>
  <c r="BP233" i="77"/>
  <c r="AL233" i="77"/>
  <c r="BW233" i="77"/>
  <c r="N233" i="77"/>
  <c r="BB233" i="77"/>
  <c r="AD233" i="77"/>
  <c r="BI233" i="77"/>
  <c r="W233" i="77"/>
  <c r="AE233" i="77"/>
  <c r="AU233" i="77"/>
  <c r="V216" i="77"/>
  <c r="AM216" i="77"/>
  <c r="CD216" i="77"/>
  <c r="BW216" i="77"/>
  <c r="N216" i="77"/>
  <c r="BI216" i="77"/>
  <c r="AD216" i="77"/>
  <c r="AL216" i="77"/>
  <c r="BP216" i="77"/>
  <c r="AU216" i="77"/>
  <c r="BB216" i="77"/>
  <c r="W216" i="77"/>
  <c r="AE216" i="77"/>
  <c r="AM219" i="77"/>
  <c r="BW219" i="77"/>
  <c r="N219" i="77"/>
  <c r="Q219" i="77"/>
  <c r="AL219" i="77"/>
  <c r="CD219" i="77"/>
  <c r="BI219" i="77"/>
  <c r="BP219" i="77"/>
  <c r="AU219" i="77"/>
  <c r="AD219" i="77"/>
  <c r="V219" i="77"/>
  <c r="BB219" i="77"/>
  <c r="W219" i="77"/>
  <c r="AE219" i="77"/>
  <c r="CD222" i="77"/>
  <c r="AM222" i="77"/>
  <c r="BP222" i="77"/>
  <c r="AE222" i="77"/>
  <c r="AL222" i="77"/>
  <c r="N222" i="77"/>
  <c r="H222" i="77"/>
  <c r="BW222" i="77"/>
  <c r="BI222" i="77"/>
  <c r="BB222" i="77"/>
  <c r="V222" i="77"/>
  <c r="AD222" i="77"/>
  <c r="AU222" i="77"/>
  <c r="W222" i="77"/>
  <c r="AU235" i="77"/>
  <c r="AM235" i="77"/>
  <c r="CD235" i="77"/>
  <c r="BW235" i="77"/>
  <c r="N235" i="77"/>
  <c r="Q235" i="77"/>
  <c r="AL235" i="77"/>
  <c r="AD235" i="77"/>
  <c r="BP235" i="77"/>
  <c r="BI235" i="77"/>
  <c r="W235" i="77"/>
  <c r="V235" i="77"/>
  <c r="BB235" i="77"/>
  <c r="AE235" i="77"/>
  <c r="W238" i="77"/>
  <c r="CD238" i="77"/>
  <c r="AM238" i="77"/>
  <c r="BP238" i="77"/>
  <c r="AL238" i="77"/>
  <c r="N238" i="77"/>
  <c r="H238" i="77"/>
  <c r="BW238" i="77"/>
  <c r="BI307" i="77"/>
  <c r="AM307" i="77"/>
  <c r="CD307" i="77"/>
  <c r="BW307" i="77"/>
  <c r="N307" i="77"/>
  <c r="Q307" i="77"/>
  <c r="AL307" i="77"/>
  <c r="BP307" i="77"/>
  <c r="AE307" i="77"/>
  <c r="BB307" i="77"/>
  <c r="AD307" i="77"/>
  <c r="AU307" i="77"/>
  <c r="W307" i="77"/>
  <c r="V307" i="77"/>
  <c r="AM275" i="77"/>
  <c r="CD275" i="77"/>
  <c r="BW275" i="77"/>
  <c r="N275" i="77"/>
  <c r="Q275" i="77"/>
  <c r="AL275" i="77"/>
  <c r="BP275" i="77"/>
  <c r="V275" i="77"/>
  <c r="BI275" i="77"/>
  <c r="AD275" i="77"/>
  <c r="W275" i="77"/>
  <c r="BB275" i="77"/>
  <c r="AE275" i="77"/>
  <c r="AU275" i="77"/>
  <c r="AL64" i="77"/>
  <c r="AM64" i="77"/>
  <c r="BW64" i="77"/>
  <c r="N64" i="77"/>
  <c r="J64" i="77"/>
  <c r="CD64" i="77"/>
  <c r="BP64" i="77"/>
  <c r="BB64" i="77"/>
  <c r="W64" i="77"/>
  <c r="AL120" i="77"/>
  <c r="AM120" i="77"/>
  <c r="BW120" i="77"/>
  <c r="CD120" i="77"/>
  <c r="N120" i="77"/>
  <c r="Q120" i="77"/>
  <c r="AD120" i="77"/>
  <c r="BP120" i="77"/>
  <c r="BB120" i="77"/>
  <c r="W120" i="77"/>
  <c r="V120" i="77"/>
  <c r="AU120" i="77"/>
  <c r="BI120" i="77"/>
  <c r="AE120" i="77"/>
  <c r="AL157" i="77"/>
  <c r="AM157" i="77"/>
  <c r="CD157" i="77"/>
  <c r="BP157" i="77"/>
  <c r="BW157" i="77"/>
  <c r="BI157" i="77"/>
  <c r="N157" i="77"/>
  <c r="I157" i="77"/>
  <c r="AU157" i="77"/>
  <c r="V157" i="77"/>
  <c r="BB157" i="77"/>
  <c r="AD157" i="77"/>
  <c r="W157" i="77"/>
  <c r="AE157" i="77"/>
  <c r="BI308" i="77"/>
  <c r="AM308" i="77"/>
  <c r="CD308" i="77"/>
  <c r="BW308" i="77"/>
  <c r="BP308" i="77"/>
  <c r="N308" i="77"/>
  <c r="AL308" i="77"/>
  <c r="BB308" i="77"/>
  <c r="V308" i="77"/>
  <c r="AU308" i="77"/>
  <c r="W308" i="77"/>
  <c r="AE308" i="77"/>
  <c r="AD308" i="77"/>
  <c r="AM306" i="77"/>
  <c r="BP306" i="77"/>
  <c r="CD306" i="77"/>
  <c r="N306" i="77"/>
  <c r="AL306" i="77"/>
  <c r="BW306" i="77"/>
  <c r="V306" i="77"/>
  <c r="AD306" i="77"/>
  <c r="W306" i="77"/>
  <c r="BB306" i="77"/>
  <c r="AE306" i="77"/>
  <c r="BI306" i="77"/>
  <c r="AU306" i="77"/>
  <c r="V294" i="77"/>
  <c r="AM294" i="77"/>
  <c r="BP294" i="77"/>
  <c r="CD294" i="77"/>
  <c r="BI294" i="77"/>
  <c r="AL294" i="77"/>
  <c r="BW294" i="77"/>
  <c r="N294" i="77"/>
  <c r="I294" i="77"/>
  <c r="BB294" i="77"/>
  <c r="AU294" i="77"/>
  <c r="AD294" i="77"/>
  <c r="W294" i="77"/>
  <c r="AE294" i="77"/>
  <c r="AM290" i="77"/>
  <c r="BP290" i="77"/>
  <c r="N290" i="77"/>
  <c r="J290" i="77"/>
  <c r="AL290" i="77"/>
  <c r="BW290" i="77"/>
  <c r="CD290" i="77"/>
  <c r="W290" i="77"/>
  <c r="AU290" i="77"/>
  <c r="BB290" i="77"/>
  <c r="AD290" i="77"/>
  <c r="BI290" i="77"/>
  <c r="V290" i="77"/>
  <c r="AE290" i="77"/>
  <c r="AM287" i="77"/>
  <c r="BW287" i="77"/>
  <c r="N287" i="77"/>
  <c r="Q287" i="77"/>
  <c r="AL287" i="77"/>
  <c r="BP287" i="77"/>
  <c r="CD287" i="77"/>
  <c r="V287" i="77"/>
  <c r="AU287" i="77"/>
  <c r="AE287" i="77"/>
  <c r="BI287" i="77"/>
  <c r="AD287" i="77"/>
  <c r="BB287" i="77"/>
  <c r="W287" i="77"/>
  <c r="CD277" i="77"/>
  <c r="AM277" i="77"/>
  <c r="BP277" i="77"/>
  <c r="BW277" i="77"/>
  <c r="N277" i="77"/>
  <c r="J277" i="77"/>
  <c r="AL277" i="77"/>
  <c r="AM268" i="77"/>
  <c r="BW268" i="77"/>
  <c r="CD268" i="77"/>
  <c r="BP268" i="77"/>
  <c r="AL268" i="77"/>
  <c r="N268" i="77"/>
  <c r="Q268" i="77"/>
  <c r="BI268" i="77"/>
  <c r="BB268" i="77"/>
  <c r="V268" i="77"/>
  <c r="AU268" i="77"/>
  <c r="AE268" i="77"/>
  <c r="W268" i="77"/>
  <c r="AD268" i="77"/>
  <c r="AM260" i="77"/>
  <c r="CD260" i="77"/>
  <c r="BW260" i="77"/>
  <c r="BP260" i="77"/>
  <c r="N260" i="77"/>
  <c r="Q260" i="77"/>
  <c r="AU260" i="77"/>
  <c r="AL260" i="77"/>
  <c r="BI260" i="77"/>
  <c r="V260" i="77"/>
  <c r="BB260" i="77"/>
  <c r="AE260" i="77"/>
  <c r="W260" i="77"/>
  <c r="AD260" i="77"/>
  <c r="CD258" i="77"/>
  <c r="AM258" i="77"/>
  <c r="BP258" i="77"/>
  <c r="N258" i="77"/>
  <c r="H258" i="77"/>
  <c r="AL258" i="77"/>
  <c r="BW258" i="77"/>
  <c r="AD258" i="77"/>
  <c r="V258" i="77"/>
  <c r="BI258" i="77"/>
  <c r="W258" i="77"/>
  <c r="AE258" i="77"/>
  <c r="BB258" i="77"/>
  <c r="AU258" i="77"/>
  <c r="AM257" i="77"/>
  <c r="CD257" i="77"/>
  <c r="BP257" i="77"/>
  <c r="AD257" i="77"/>
  <c r="N257" i="77"/>
  <c r="AL257" i="77"/>
  <c r="BW257" i="77"/>
  <c r="V257" i="77"/>
  <c r="BI257" i="77"/>
  <c r="BB257" i="77"/>
  <c r="W257" i="77"/>
  <c r="AU257" i="77"/>
  <c r="AE257" i="77"/>
  <c r="CD254" i="77"/>
  <c r="AM254" i="77"/>
  <c r="BP254" i="77"/>
  <c r="AL254" i="77"/>
  <c r="N254" i="77"/>
  <c r="BI254" i="77"/>
  <c r="AU254" i="77"/>
  <c r="BW254" i="77"/>
  <c r="V254" i="77"/>
  <c r="BB254" i="77"/>
  <c r="W254" i="77"/>
  <c r="AE254" i="77"/>
  <c r="AD254" i="77"/>
  <c r="CD234" i="77"/>
  <c r="AM234" i="77"/>
  <c r="BP234" i="77"/>
  <c r="AL234" i="77"/>
  <c r="BW234" i="77"/>
  <c r="N234" i="77"/>
  <c r="J234" i="77"/>
  <c r="AE234" i="77"/>
  <c r="AM229" i="77"/>
  <c r="CD229" i="77"/>
  <c r="BP229" i="77"/>
  <c r="BW229" i="77"/>
  <c r="N229" i="77"/>
  <c r="AL229" i="77"/>
  <c r="BB229" i="77"/>
  <c r="AE229" i="77"/>
  <c r="CD223" i="77"/>
  <c r="AM223" i="77"/>
  <c r="BW223" i="77"/>
  <c r="N223" i="77"/>
  <c r="H223" i="77"/>
  <c r="AL223" i="77"/>
  <c r="BP223" i="77"/>
  <c r="W223" i="77"/>
  <c r="BI223" i="77"/>
  <c r="BB223" i="77"/>
  <c r="V223" i="77"/>
  <c r="AD223" i="77"/>
  <c r="AU223" i="77"/>
  <c r="AE223" i="77"/>
  <c r="AM221" i="77"/>
  <c r="CD221" i="77"/>
  <c r="BP221" i="77"/>
  <c r="BW221" i="77"/>
  <c r="AL221" i="77"/>
  <c r="N221" i="77"/>
  <c r="J221" i="77"/>
  <c r="AM213" i="77"/>
  <c r="CD213" i="77"/>
  <c r="BP213" i="77"/>
  <c r="BW213" i="77"/>
  <c r="N213" i="77"/>
  <c r="AL213" i="77"/>
  <c r="AE213" i="77"/>
  <c r="BI213" i="77"/>
  <c r="V213" i="77"/>
  <c r="BB213" i="77"/>
  <c r="AD213" i="77"/>
  <c r="AU213" i="77"/>
  <c r="W213" i="77"/>
  <c r="CD207" i="77"/>
  <c r="AM207" i="77"/>
  <c r="BW207" i="77"/>
  <c r="N207" i="77"/>
  <c r="AL207" i="77"/>
  <c r="BP207" i="77"/>
  <c r="BI207" i="77"/>
  <c r="V207" i="77"/>
  <c r="BB207" i="77"/>
  <c r="AE207" i="77"/>
  <c r="AU207" i="77"/>
  <c r="AD207" i="77"/>
  <c r="W207" i="77"/>
  <c r="CD201" i="77"/>
  <c r="AM201" i="77"/>
  <c r="BP201" i="77"/>
  <c r="AE201" i="77"/>
  <c r="AL201" i="77"/>
  <c r="BW201" i="77"/>
  <c r="N201" i="77"/>
  <c r="BI201" i="77"/>
  <c r="AU201" i="77"/>
  <c r="AD201" i="77"/>
  <c r="V201" i="77"/>
  <c r="W201" i="77"/>
  <c r="BB201" i="77"/>
  <c r="V181" i="77"/>
  <c r="AL181" i="77"/>
  <c r="AM181" i="77"/>
  <c r="BP181" i="77"/>
  <c r="BW181" i="77"/>
  <c r="N181" i="77"/>
  <c r="BI181" i="77"/>
  <c r="CD181" i="77"/>
  <c r="AD181" i="77"/>
  <c r="AE181" i="77"/>
  <c r="BB181" i="77"/>
  <c r="AU181" i="77"/>
  <c r="W181" i="77"/>
  <c r="CD178" i="77"/>
  <c r="AL178" i="77"/>
  <c r="AM178" i="77"/>
  <c r="BP178" i="77"/>
  <c r="N178" i="77"/>
  <c r="BW178" i="77"/>
  <c r="AU178" i="77"/>
  <c r="W178" i="77"/>
  <c r="BB178" i="77"/>
  <c r="AE178" i="77"/>
  <c r="AD178" i="77"/>
  <c r="V178" i="77"/>
  <c r="BI178" i="77"/>
  <c r="BI165" i="77"/>
  <c r="AL165" i="77"/>
  <c r="AM165" i="77"/>
  <c r="CD165" i="77"/>
  <c r="BP165" i="77"/>
  <c r="BW165" i="77"/>
  <c r="N165" i="77"/>
  <c r="I165" i="77"/>
  <c r="AU165" i="77"/>
  <c r="BB165" i="77"/>
  <c r="W165" i="77"/>
  <c r="AD165" i="77"/>
  <c r="V165" i="77"/>
  <c r="AE165" i="77"/>
  <c r="CD156" i="77"/>
  <c r="AL156" i="77"/>
  <c r="AM156" i="77"/>
  <c r="BW156" i="77"/>
  <c r="BP156" i="77"/>
  <c r="N156" i="77"/>
  <c r="Q156" i="77"/>
  <c r="BI156" i="77"/>
  <c r="W156" i="77"/>
  <c r="AU156" i="77"/>
  <c r="AE156" i="77"/>
  <c r="AL149" i="77"/>
  <c r="AM149" i="77"/>
  <c r="CD149" i="77"/>
  <c r="BP149" i="77"/>
  <c r="BW149" i="77"/>
  <c r="N149" i="77"/>
  <c r="J149" i="77"/>
  <c r="BB149" i="77"/>
  <c r="AU149" i="77"/>
  <c r="AD149" i="77"/>
  <c r="BI149" i="77"/>
  <c r="BI147" i="77"/>
  <c r="AL147" i="77"/>
  <c r="AM147" i="77"/>
  <c r="BW147" i="77"/>
  <c r="N147" i="77"/>
  <c r="H147" i="77"/>
  <c r="CD147" i="77"/>
  <c r="BP147" i="77"/>
  <c r="BB147" i="77"/>
  <c r="V147" i="77"/>
  <c r="AU147" i="77"/>
  <c r="AD147" i="77"/>
  <c r="W147" i="77"/>
  <c r="AE147" i="77"/>
  <c r="CD146" i="77"/>
  <c r="AL146" i="77"/>
  <c r="AM146" i="77"/>
  <c r="BP146" i="77"/>
  <c r="N146" i="77"/>
  <c r="Q146" i="77"/>
  <c r="BW146" i="77"/>
  <c r="AD146" i="77"/>
  <c r="BI146" i="77"/>
  <c r="W146" i="77"/>
  <c r="AE146" i="77"/>
  <c r="AU146" i="77"/>
  <c r="AL136" i="77"/>
  <c r="AM136" i="77"/>
  <c r="BW136" i="77"/>
  <c r="N136" i="77"/>
  <c r="I136" i="77"/>
  <c r="V136" i="77"/>
  <c r="CD136" i="77"/>
  <c r="BP136" i="77"/>
  <c r="W136" i="77"/>
  <c r="AD136" i="77"/>
  <c r="CD124" i="77"/>
  <c r="AL124" i="77"/>
  <c r="AM124" i="77"/>
  <c r="BW124" i="77"/>
  <c r="BP124" i="77"/>
  <c r="N124" i="77"/>
  <c r="H124" i="77"/>
  <c r="AU124" i="77"/>
  <c r="V124" i="77"/>
  <c r="BI124" i="77"/>
  <c r="CD121" i="77"/>
  <c r="AL121" i="77"/>
  <c r="AM121" i="77"/>
  <c r="BP121" i="77"/>
  <c r="BW121" i="77"/>
  <c r="N121" i="77"/>
  <c r="AD121" i="77"/>
  <c r="V121" i="77"/>
  <c r="BI121" i="77"/>
  <c r="W121" i="77"/>
  <c r="AE121" i="77"/>
  <c r="BB121" i="77"/>
  <c r="AU121" i="77"/>
  <c r="AL109" i="77"/>
  <c r="AM109" i="77"/>
  <c r="CD109" i="77"/>
  <c r="BP109" i="77"/>
  <c r="BW109" i="77"/>
  <c r="N109" i="77"/>
  <c r="H109" i="77"/>
  <c r="BI109" i="77"/>
  <c r="AD109" i="77"/>
  <c r="V109" i="77"/>
  <c r="BB109" i="77"/>
  <c r="AU109" i="77"/>
  <c r="W109" i="77"/>
  <c r="AE109" i="77"/>
  <c r="CD108" i="77"/>
  <c r="AL108" i="77"/>
  <c r="AM108" i="77"/>
  <c r="BW108" i="77"/>
  <c r="V108" i="77"/>
  <c r="BP108" i="77"/>
  <c r="AD108" i="77"/>
  <c r="N108" i="77"/>
  <c r="I108" i="77"/>
  <c r="AU108" i="77"/>
  <c r="BB108" i="77"/>
  <c r="BI108" i="77"/>
  <c r="W108" i="77"/>
  <c r="AE108" i="77"/>
  <c r="CD94" i="77"/>
  <c r="AL94" i="77"/>
  <c r="AM94" i="77"/>
  <c r="BP94" i="77"/>
  <c r="N94" i="77"/>
  <c r="Q94" i="77"/>
  <c r="BW94" i="77"/>
  <c r="BB94" i="77"/>
  <c r="BI94" i="77"/>
  <c r="AD94" i="77"/>
  <c r="V94" i="77"/>
  <c r="W94" i="77"/>
  <c r="AE94" i="77"/>
  <c r="AU94" i="77"/>
  <c r="AL88" i="77"/>
  <c r="AM88" i="77"/>
  <c r="CD88" i="77"/>
  <c r="BW88" i="77"/>
  <c r="N88" i="77"/>
  <c r="J88" i="77"/>
  <c r="BP88" i="77"/>
  <c r="V88" i="77"/>
  <c r="AE88" i="77"/>
  <c r="BB88" i="77"/>
  <c r="AU88" i="77"/>
  <c r="AD88" i="77"/>
  <c r="BI88" i="77"/>
  <c r="W88" i="77"/>
  <c r="AL84" i="77"/>
  <c r="AM84" i="77"/>
  <c r="BW84" i="77"/>
  <c r="N84" i="77"/>
  <c r="H84" i="77"/>
  <c r="CD84" i="77"/>
  <c r="BP84" i="77"/>
  <c r="W84" i="77"/>
  <c r="BI84" i="77"/>
  <c r="BB84" i="77"/>
  <c r="AE84" i="77"/>
  <c r="AD84" i="77"/>
  <c r="V84" i="77"/>
  <c r="AU84" i="77"/>
  <c r="CD78" i="77"/>
  <c r="AL78" i="77"/>
  <c r="AM78" i="77"/>
  <c r="BP78" i="77"/>
  <c r="N78" i="77"/>
  <c r="Q78" i="77"/>
  <c r="BW78" i="77"/>
  <c r="BI78" i="77"/>
  <c r="V78" i="77"/>
  <c r="BB78" i="77"/>
  <c r="AD78" i="77"/>
  <c r="AU78" i="77"/>
  <c r="AE78" i="77"/>
  <c r="W78" i="77"/>
  <c r="AL77" i="77"/>
  <c r="AM77" i="77"/>
  <c r="BP77" i="77"/>
  <c r="BW77" i="77"/>
  <c r="CD77" i="77"/>
  <c r="N77" i="77"/>
  <c r="H77" i="77"/>
  <c r="W77" i="77"/>
  <c r="V77" i="77"/>
  <c r="AD77" i="77"/>
  <c r="AE77" i="77"/>
  <c r="BI77" i="77"/>
  <c r="AU77" i="77"/>
  <c r="BB77" i="77"/>
  <c r="CD70" i="77"/>
  <c r="AL70" i="77"/>
  <c r="AM70" i="77"/>
  <c r="BP70" i="77"/>
  <c r="BI70" i="77"/>
  <c r="N70" i="77"/>
  <c r="BW70" i="77"/>
  <c r="AE70" i="77"/>
  <c r="BB70" i="77"/>
  <c r="AD70" i="77"/>
  <c r="AU70" i="77"/>
  <c r="W70" i="77"/>
  <c r="V70" i="77"/>
  <c r="AL69" i="77"/>
  <c r="AM69" i="77"/>
  <c r="BP69" i="77"/>
  <c r="BW69" i="77"/>
  <c r="CD69" i="77"/>
  <c r="AD69" i="77"/>
  <c r="N69" i="77"/>
  <c r="H69" i="77"/>
  <c r="W69" i="77"/>
  <c r="V69" i="77"/>
  <c r="AU69" i="77"/>
  <c r="AE69" i="77"/>
  <c r="BB69" i="77"/>
  <c r="BI69" i="77"/>
  <c r="CD66" i="77"/>
  <c r="AL66" i="77"/>
  <c r="AM66" i="77"/>
  <c r="BP66" i="77"/>
  <c r="N66" i="77"/>
  <c r="I66" i="77"/>
  <c r="BW66" i="77"/>
  <c r="BI66" i="77"/>
  <c r="AE66" i="77"/>
  <c r="V66" i="77"/>
  <c r="BB66" i="77"/>
  <c r="AD66" i="77"/>
  <c r="AU66" i="77"/>
  <c r="W66" i="77"/>
  <c r="AL65" i="77"/>
  <c r="AM65" i="77"/>
  <c r="CD65" i="77"/>
  <c r="BP65" i="77"/>
  <c r="N65" i="77"/>
  <c r="I65" i="77"/>
  <c r="BW65" i="77"/>
  <c r="W65" i="77"/>
  <c r="AE65" i="77"/>
  <c r="AL59" i="77"/>
  <c r="CD59" i="77"/>
  <c r="BW59" i="77"/>
  <c r="N59" i="77"/>
  <c r="H59" i="77"/>
  <c r="AM59" i="77"/>
  <c r="BP59" i="77"/>
  <c r="BI59" i="77"/>
  <c r="AU59" i="77"/>
  <c r="V59" i="77"/>
  <c r="BB59" i="77"/>
  <c r="W59" i="77"/>
  <c r="AD59" i="77"/>
  <c r="AE59" i="77"/>
  <c r="AL53" i="77"/>
  <c r="AM53" i="77"/>
  <c r="BP53" i="77"/>
  <c r="BW53" i="77"/>
  <c r="CD53" i="77"/>
  <c r="N53" i="77"/>
  <c r="Q53" i="77"/>
  <c r="AD53" i="77"/>
  <c r="AE53" i="77"/>
  <c r="AU53" i="77"/>
  <c r="AL51" i="77"/>
  <c r="AM51" i="77"/>
  <c r="CD51" i="77"/>
  <c r="BW51" i="77"/>
  <c r="N51" i="77"/>
  <c r="AU51" i="77"/>
  <c r="BB51" i="77"/>
  <c r="BP51" i="77"/>
  <c r="BI51" i="77"/>
  <c r="V51" i="77"/>
  <c r="W51" i="77"/>
  <c r="AD51" i="77"/>
  <c r="AE51" i="77"/>
  <c r="AL48" i="77"/>
  <c r="AM48" i="77"/>
  <c r="CD48" i="77"/>
  <c r="BW48" i="77"/>
  <c r="N48" i="77"/>
  <c r="V48" i="77"/>
  <c r="BP48" i="77"/>
  <c r="AD48" i="77"/>
  <c r="AU48" i="77"/>
  <c r="W48" i="77"/>
  <c r="BI48" i="77"/>
  <c r="BB48" i="77"/>
  <c r="AE48" i="77"/>
  <c r="CD34" i="77"/>
  <c r="AL34" i="77"/>
  <c r="AM34" i="77"/>
  <c r="BP34" i="77"/>
  <c r="BW34" i="77"/>
  <c r="N34" i="77"/>
  <c r="J34" i="77"/>
  <c r="AU34" i="77"/>
  <c r="AE34" i="77"/>
  <c r="V30" i="77"/>
  <c r="CD30" i="77"/>
  <c r="AL30" i="77"/>
  <c r="AM30" i="77"/>
  <c r="BP30" i="77"/>
  <c r="BW30" i="77"/>
  <c r="N30" i="77"/>
  <c r="AE30" i="77"/>
  <c r="AU30" i="77"/>
  <c r="W30" i="77"/>
  <c r="AD30" i="77"/>
  <c r="BI30" i="77"/>
  <c r="BB30" i="77"/>
  <c r="BB28" i="77"/>
  <c r="AL28" i="77"/>
  <c r="CD28" i="77"/>
  <c r="AM28" i="77"/>
  <c r="BW28" i="77"/>
  <c r="N28" i="77"/>
  <c r="BP28" i="77"/>
  <c r="AU28" i="77"/>
  <c r="AE28" i="77"/>
  <c r="V22" i="77"/>
  <c r="CD22" i="77"/>
  <c r="AL22" i="77"/>
  <c r="AM22" i="77"/>
  <c r="BW22" i="77"/>
  <c r="BP22" i="77"/>
  <c r="N22" i="77"/>
  <c r="J22" i="77"/>
  <c r="AE22" i="77"/>
  <c r="AD22" i="77"/>
  <c r="AU22" i="77"/>
  <c r="BB22" i="77"/>
  <c r="W22" i="77"/>
  <c r="BI22" i="77"/>
  <c r="V21" i="77"/>
  <c r="AL21" i="77"/>
  <c r="AM21" i="77"/>
  <c r="CD21" i="77"/>
  <c r="BW21" i="77"/>
  <c r="BP21" i="77"/>
  <c r="N21" i="77"/>
  <c r="H21" i="77"/>
  <c r="AD21" i="77"/>
  <c r="BI21" i="77"/>
  <c r="AE21" i="77"/>
  <c r="BB21" i="77"/>
  <c r="AU21" i="77"/>
  <c r="W21" i="77"/>
  <c r="E306" i="70"/>
  <c r="E305" i="70"/>
  <c r="E304" i="70"/>
  <c r="E298" i="70"/>
  <c r="E297" i="70"/>
  <c r="E296" i="70"/>
  <c r="W295" i="76"/>
  <c r="CD295" i="76"/>
  <c r="V295" i="76"/>
  <c r="BB295" i="76"/>
  <c r="AD295" i="76"/>
  <c r="AU295" i="76"/>
  <c r="E289" i="70"/>
  <c r="E288" i="70"/>
  <c r="BB287" i="76"/>
  <c r="AD287" i="76"/>
  <c r="AU287" i="76"/>
  <c r="AL287" i="76"/>
  <c r="V287" i="76"/>
  <c r="W285" i="76"/>
  <c r="CD285" i="76"/>
  <c r="BB285" i="76"/>
  <c r="V285" i="76"/>
  <c r="AD285" i="76"/>
  <c r="AU285" i="76"/>
  <c r="AU284" i="76"/>
  <c r="W284" i="76"/>
  <c r="CD284" i="76"/>
  <c r="V284" i="76"/>
  <c r="BB284" i="76"/>
  <c r="AD284" i="76"/>
  <c r="E275" i="70"/>
  <c r="E274" i="70"/>
  <c r="E273" i="70"/>
  <c r="E272" i="70"/>
  <c r="AE271" i="76"/>
  <c r="BB271" i="76"/>
  <c r="BB269" i="76"/>
  <c r="AL269" i="76"/>
  <c r="BW269" i="76"/>
  <c r="AU269" i="76"/>
  <c r="AE269" i="76"/>
  <c r="AM269" i="76"/>
  <c r="V269" i="76"/>
  <c r="BP269" i="76"/>
  <c r="N269" i="76"/>
  <c r="J269" i="76"/>
  <c r="CD269" i="76"/>
  <c r="BP268" i="76"/>
  <c r="CD268" i="76"/>
  <c r="BB268" i="76"/>
  <c r="AL268" i="76"/>
  <c r="BW268" i="76"/>
  <c r="E263" i="70"/>
  <c r="E259" i="70"/>
  <c r="E258" i="70"/>
  <c r="V257" i="76"/>
  <c r="BP257" i="76"/>
  <c r="AM257" i="76"/>
  <c r="BB257" i="76"/>
  <c r="AL257" i="76"/>
  <c r="BW257" i="76"/>
  <c r="AU257" i="76"/>
  <c r="AE257" i="76"/>
  <c r="N257" i="76"/>
  <c r="Q257" i="76"/>
  <c r="E254" i="70"/>
  <c r="E253" i="70"/>
  <c r="BB252" i="76"/>
  <c r="AM252" i="76"/>
  <c r="N252" i="76"/>
  <c r="Q252" i="76"/>
  <c r="AL252" i="76"/>
  <c r="BW252" i="76"/>
  <c r="E248" i="70"/>
  <c r="CD245" i="76"/>
  <c r="AM245" i="76"/>
  <c r="E242" i="70"/>
  <c r="E241" i="70"/>
  <c r="E240" i="70"/>
  <c r="BP239" i="76"/>
  <c r="AE239" i="76"/>
  <c r="V239" i="76"/>
  <c r="E236" i="70"/>
  <c r="E232" i="70"/>
  <c r="E230" i="70"/>
  <c r="CD305" i="76"/>
  <c r="AM305" i="76"/>
  <c r="N305" i="76"/>
  <c r="I305" i="76"/>
  <c r="BP305" i="76"/>
  <c r="AE305" i="76"/>
  <c r="BP304" i="76"/>
  <c r="W304" i="76"/>
  <c r="BB304" i="76"/>
  <c r="AL304" i="76"/>
  <c r="AE304" i="76"/>
  <c r="W297" i="76"/>
  <c r="BB297" i="76"/>
  <c r="V297" i="76"/>
  <c r="CD297" i="76"/>
  <c r="AU297" i="76"/>
  <c r="AD297" i="76"/>
  <c r="AD296" i="76"/>
  <c r="AU296" i="76"/>
  <c r="BB296" i="76"/>
  <c r="W296" i="76"/>
  <c r="CD296" i="76"/>
  <c r="V296" i="76"/>
  <c r="AU289" i="76"/>
  <c r="W289" i="76"/>
  <c r="AL288" i="76"/>
  <c r="V288" i="76"/>
  <c r="AU288" i="76"/>
  <c r="AD288" i="76"/>
  <c r="BB288" i="76"/>
  <c r="AU275" i="76"/>
  <c r="W275" i="76"/>
  <c r="V275" i="76"/>
  <c r="AD275" i="76"/>
  <c r="CD275" i="76"/>
  <c r="BB275" i="76"/>
  <c r="BW253" i="76"/>
  <c r="AU253" i="76"/>
  <c r="BP253" i="76"/>
  <c r="AL253" i="76"/>
  <c r="BB253" i="76"/>
  <c r="AE253" i="76"/>
  <c r="V253" i="76"/>
  <c r="N253" i="76"/>
  <c r="AM253" i="76"/>
  <c r="AM248" i="76"/>
  <c r="AE248" i="76"/>
  <c r="CD248" i="76"/>
  <c r="BW241" i="76"/>
  <c r="BB241" i="76"/>
  <c r="AL241" i="76"/>
  <c r="N241" i="76"/>
  <c r="Q241" i="76"/>
  <c r="AU241" i="76"/>
  <c r="AE241" i="76"/>
  <c r="BP241" i="76"/>
  <c r="CD241" i="76"/>
  <c r="AM241" i="76"/>
  <c r="V241" i="76"/>
  <c r="E223" i="70"/>
  <c r="BB229" i="76"/>
  <c r="V229" i="76"/>
  <c r="AL229" i="76"/>
  <c r="AU229" i="76"/>
  <c r="AD229" i="76"/>
  <c r="AU228" i="76"/>
  <c r="AD228" i="76"/>
  <c r="BB228" i="76"/>
  <c r="V228" i="76"/>
  <c r="AL228" i="76"/>
  <c r="BB227" i="76"/>
  <c r="AD227" i="76"/>
  <c r="AU227" i="76"/>
  <c r="V227" i="76"/>
  <c r="AL227" i="76"/>
  <c r="E217" i="70"/>
  <c r="E216" i="70"/>
  <c r="AL215" i="76"/>
  <c r="BB215" i="76"/>
  <c r="AD215" i="76"/>
  <c r="AU215" i="76"/>
  <c r="V215" i="76"/>
  <c r="E210" i="70"/>
  <c r="BB209" i="76"/>
  <c r="V209" i="76"/>
  <c r="AL209" i="76"/>
  <c r="AU209" i="76"/>
  <c r="AD209" i="76"/>
  <c r="BB208" i="76"/>
  <c r="V208" i="76"/>
  <c r="AL208" i="76"/>
  <c r="AU208" i="76"/>
  <c r="AD208" i="76"/>
  <c r="W205" i="76"/>
  <c r="AU205" i="76"/>
  <c r="BB205" i="76"/>
  <c r="AE205" i="76"/>
  <c r="V205" i="76"/>
  <c r="AD205" i="76"/>
  <c r="AE204" i="76"/>
  <c r="V204" i="76"/>
  <c r="AU204" i="76"/>
  <c r="AD204" i="76"/>
  <c r="BB204" i="76"/>
  <c r="W204" i="76"/>
  <c r="E201" i="70"/>
  <c r="BB200" i="76"/>
  <c r="W200" i="76"/>
  <c r="AE200" i="76"/>
  <c r="V200" i="76"/>
  <c r="AD200" i="76"/>
  <c r="AU200" i="76"/>
  <c r="W197" i="76"/>
  <c r="AU197" i="76"/>
  <c r="BB197" i="76"/>
  <c r="AE197" i="76"/>
  <c r="V197" i="76"/>
  <c r="AD197" i="76"/>
  <c r="AE196" i="76"/>
  <c r="V196" i="76"/>
  <c r="AU196" i="76"/>
  <c r="AD196" i="76"/>
  <c r="BB196" i="76"/>
  <c r="W196" i="76"/>
  <c r="E191" i="70"/>
  <c r="E182" i="70"/>
  <c r="E175" i="70"/>
  <c r="E174" i="70"/>
  <c r="E173" i="70"/>
  <c r="AE172" i="76"/>
  <c r="BP172" i="76"/>
  <c r="E166" i="70"/>
  <c r="E165" i="70"/>
  <c r="AE164" i="76"/>
  <c r="BP164" i="76"/>
  <c r="E160" i="70"/>
  <c r="BP159" i="76"/>
  <c r="AU159" i="76"/>
  <c r="AL159" i="76"/>
  <c r="CD159" i="76"/>
  <c r="AE159" i="76"/>
  <c r="N159" i="76"/>
  <c r="BW159" i="76"/>
  <c r="V159" i="76"/>
  <c r="BB159" i="76"/>
  <c r="AM159" i="76"/>
  <c r="E154" i="70"/>
  <c r="E153" i="70"/>
  <c r="BP152" i="76"/>
  <c r="AU152" i="76"/>
  <c r="AM152" i="76"/>
  <c r="AL152" i="76"/>
  <c r="BB152" i="76"/>
  <c r="N152" i="76"/>
  <c r="J152" i="76"/>
  <c r="E147" i="70"/>
  <c r="E143" i="70"/>
  <c r="E142" i="70"/>
  <c r="V141" i="76"/>
  <c r="AE141" i="76"/>
  <c r="N141" i="76"/>
  <c r="BP141" i="76"/>
  <c r="E132" i="70"/>
  <c r="BW131" i="76"/>
  <c r="BB131" i="76"/>
  <c r="AE131" i="76"/>
  <c r="N131" i="76"/>
  <c r="CD131" i="76"/>
  <c r="AM131" i="76"/>
  <c r="V131" i="76"/>
  <c r="AU131" i="76"/>
  <c r="AL131" i="76"/>
  <c r="BP131" i="76"/>
  <c r="BP129" i="76"/>
  <c r="CD129" i="76"/>
  <c r="E124" i="70"/>
  <c r="E123" i="70"/>
  <c r="E122" i="70"/>
  <c r="E121" i="70"/>
  <c r="AE120" i="76"/>
  <c r="BP120" i="76"/>
  <c r="AU120" i="76"/>
  <c r="AM120" i="76"/>
  <c r="N120" i="76"/>
  <c r="Q120" i="76"/>
  <c r="BW120" i="76"/>
  <c r="AL120" i="76"/>
  <c r="V120" i="76"/>
  <c r="BB120" i="76"/>
  <c r="CD119" i="76"/>
  <c r="AE119" i="76"/>
  <c r="N119" i="76"/>
  <c r="I119" i="76"/>
  <c r="BP119" i="76"/>
  <c r="AU119" i="76"/>
  <c r="AL119" i="76"/>
  <c r="BW119" i="76"/>
  <c r="V119" i="76"/>
  <c r="BB119" i="76"/>
  <c r="AM119" i="76"/>
  <c r="E112" i="70"/>
  <c r="BW111" i="76"/>
  <c r="BB111" i="76"/>
  <c r="V111" i="76"/>
  <c r="BI111" i="76"/>
  <c r="N111" i="76"/>
  <c r="Q111" i="76"/>
  <c r="CD111" i="76"/>
  <c r="AU111" i="76"/>
  <c r="AD111" i="76"/>
  <c r="AL111" i="76"/>
  <c r="AM111" i="76"/>
  <c r="BP111" i="76"/>
  <c r="W111" i="76"/>
  <c r="E108" i="70"/>
  <c r="E107" i="70"/>
  <c r="E106" i="70"/>
  <c r="BP105" i="76"/>
  <c r="AU105" i="76"/>
  <c r="V105" i="76"/>
  <c r="AL105" i="76"/>
  <c r="CD105" i="76"/>
  <c r="AD105" i="76"/>
  <c r="W105" i="76"/>
  <c r="BI105" i="76"/>
  <c r="AM105" i="76"/>
  <c r="BB105" i="76"/>
  <c r="BW105" i="76"/>
  <c r="N105" i="76"/>
  <c r="I105" i="76"/>
  <c r="E101" i="70"/>
  <c r="CD100" i="76"/>
  <c r="BP100" i="76"/>
  <c r="V100" i="76"/>
  <c r="BI100" i="76"/>
  <c r="AM100" i="76"/>
  <c r="N100" i="76"/>
  <c r="AD100" i="76"/>
  <c r="BB100" i="76"/>
  <c r="W100" i="76"/>
  <c r="BW100" i="76"/>
  <c r="AL100" i="76"/>
  <c r="AU100" i="76"/>
  <c r="E96" i="70"/>
  <c r="E95" i="70"/>
  <c r="BI93" i="76"/>
  <c r="W93" i="76"/>
  <c r="CD93" i="76"/>
  <c r="AM93" i="76"/>
  <c r="BB93" i="76"/>
  <c r="BW93" i="76"/>
  <c r="N93" i="76"/>
  <c r="Q93" i="76"/>
  <c r="AD93" i="76"/>
  <c r="BP93" i="76"/>
  <c r="E88" i="70"/>
  <c r="E87" i="70"/>
  <c r="E86" i="70"/>
  <c r="E85" i="70"/>
  <c r="BP84" i="76"/>
  <c r="AM84" i="76"/>
  <c r="N84" i="76"/>
  <c r="CD84" i="76"/>
  <c r="BI84" i="76"/>
  <c r="BB84" i="76"/>
  <c r="W84" i="76"/>
  <c r="BW84" i="76"/>
  <c r="AD84" i="76"/>
  <c r="E79" i="70"/>
  <c r="E73" i="70"/>
  <c r="BI72" i="76"/>
  <c r="BB72" i="76"/>
  <c r="BI71" i="76"/>
  <c r="CD71" i="76"/>
  <c r="W71" i="76"/>
  <c r="BB71" i="76"/>
  <c r="AM71" i="76"/>
  <c r="N71" i="76"/>
  <c r="Q71" i="76"/>
  <c r="BP71" i="76"/>
  <c r="AD71" i="76"/>
  <c r="BW71" i="76"/>
  <c r="E67" i="70"/>
  <c r="E66" i="70"/>
  <c r="E58" i="70"/>
  <c r="AL57" i="76"/>
  <c r="AE57" i="76"/>
  <c r="E52" i="70"/>
  <c r="AE51" i="76"/>
  <c r="K51" i="76"/>
  <c r="BO51" i="76"/>
  <c r="AL51" i="76"/>
  <c r="E46" i="70"/>
  <c r="E45" i="70"/>
  <c r="E44" i="70"/>
  <c r="E37" i="70"/>
  <c r="E36" i="70"/>
  <c r="E31" i="70"/>
  <c r="E25" i="70"/>
  <c r="E24" i="70"/>
  <c r="AU217" i="76"/>
  <c r="AD217" i="76"/>
  <c r="BB217" i="76"/>
  <c r="V217" i="76"/>
  <c r="AL217" i="76"/>
  <c r="AL216" i="76"/>
  <c r="AU216" i="76"/>
  <c r="AD216" i="76"/>
  <c r="BB216" i="76"/>
  <c r="V216" i="76"/>
  <c r="AD201" i="76"/>
  <c r="W201" i="76"/>
  <c r="AU201" i="76"/>
  <c r="V201" i="76"/>
  <c r="BB201" i="76"/>
  <c r="AE201" i="76"/>
  <c r="BW191" i="76"/>
  <c r="BB191" i="76"/>
  <c r="AM191" i="76"/>
  <c r="V191" i="76"/>
  <c r="BP191" i="76"/>
  <c r="AU191" i="76"/>
  <c r="AL191" i="76"/>
  <c r="AE191" i="76"/>
  <c r="CD191" i="76"/>
  <c r="N191" i="76"/>
  <c r="Q191" i="76"/>
  <c r="BP175" i="76"/>
  <c r="AU175" i="76"/>
  <c r="AL175" i="76"/>
  <c r="CD175" i="76"/>
  <c r="AE175" i="76"/>
  <c r="N175" i="76"/>
  <c r="I175" i="76"/>
  <c r="V175" i="76"/>
  <c r="BB175" i="76"/>
  <c r="AM175" i="76"/>
  <c r="BW175" i="76"/>
  <c r="BP153" i="76"/>
  <c r="BI153" i="76"/>
  <c r="AM153" i="76"/>
  <c r="V153" i="76"/>
  <c r="AU153" i="76"/>
  <c r="N153" i="76"/>
  <c r="Q153" i="76"/>
  <c r="AE153" i="76"/>
  <c r="CD147" i="76"/>
  <c r="BW147" i="76"/>
  <c r="BB147" i="76"/>
  <c r="AE147" i="76"/>
  <c r="N147" i="76"/>
  <c r="I147" i="76"/>
  <c r="AM147" i="76"/>
  <c r="V147" i="76"/>
  <c r="AU147" i="76"/>
  <c r="AL147" i="76"/>
  <c r="BP147" i="76"/>
  <c r="BP143" i="76"/>
  <c r="AU143" i="76"/>
  <c r="AL143" i="76"/>
  <c r="CD143" i="76"/>
  <c r="AE143" i="76"/>
  <c r="N143" i="76"/>
  <c r="Q143" i="76"/>
  <c r="V143" i="76"/>
  <c r="BB143" i="76"/>
  <c r="AM143" i="76"/>
  <c r="BW143" i="76"/>
  <c r="BB132" i="76"/>
  <c r="BW132" i="76"/>
  <c r="AU132" i="76"/>
  <c r="AM132" i="76"/>
  <c r="N132" i="76"/>
  <c r="BP132" i="76"/>
  <c r="AL132" i="76"/>
  <c r="V132" i="76"/>
  <c r="AE124" i="76"/>
  <c r="BI124" i="76"/>
  <c r="AU124" i="76"/>
  <c r="AM124" i="76"/>
  <c r="AM123" i="76"/>
  <c r="V123" i="76"/>
  <c r="AL123" i="76"/>
  <c r="N123" i="76"/>
  <c r="H123" i="76"/>
  <c r="AE123" i="76"/>
  <c r="BW123" i="76"/>
  <c r="AU123" i="76"/>
  <c r="BB112" i="76"/>
  <c r="W112" i="76"/>
  <c r="AM112" i="76"/>
  <c r="BP112" i="76"/>
  <c r="AU112" i="76"/>
  <c r="AD112" i="76"/>
  <c r="N112" i="76"/>
  <c r="J112" i="76"/>
  <c r="BW112" i="76"/>
  <c r="V112" i="76"/>
  <c r="AL112" i="76"/>
  <c r="BI112" i="76"/>
  <c r="CD112" i="76"/>
  <c r="CD108" i="76"/>
  <c r="BP108" i="76"/>
  <c r="V108" i="76"/>
  <c r="BI108" i="76"/>
  <c r="AM108" i="76"/>
  <c r="AL108" i="76"/>
  <c r="BB108" i="76"/>
  <c r="AD108" i="76"/>
  <c r="AU108" i="76"/>
  <c r="BW108" i="76"/>
  <c r="N108" i="76"/>
  <c r="Q108" i="76"/>
  <c r="W108" i="76"/>
  <c r="CD107" i="76"/>
  <c r="BP107" i="76"/>
  <c r="AU107" i="76"/>
  <c r="V107" i="76"/>
  <c r="AL107" i="76"/>
  <c r="AD107" i="76"/>
  <c r="BI107" i="76"/>
  <c r="AM107" i="76"/>
  <c r="BW107" i="76"/>
  <c r="BB107" i="76"/>
  <c r="N107" i="76"/>
  <c r="I107" i="76"/>
  <c r="W107" i="76"/>
  <c r="CD101" i="76"/>
  <c r="AD101" i="76"/>
  <c r="BW101" i="76"/>
  <c r="BI101" i="76"/>
  <c r="N101" i="76"/>
  <c r="H101" i="76"/>
  <c r="BP101" i="76"/>
  <c r="W101" i="76"/>
  <c r="AL101" i="76"/>
  <c r="V101" i="76"/>
  <c r="BB101" i="76"/>
  <c r="AM101" i="76"/>
  <c r="AU101" i="76"/>
  <c r="CD96" i="76"/>
  <c r="BP96" i="76"/>
  <c r="AM96" i="76"/>
  <c r="BW96" i="76"/>
  <c r="BI96" i="76"/>
  <c r="AD96" i="76"/>
  <c r="BB96" i="76"/>
  <c r="W96" i="76"/>
  <c r="N96" i="76"/>
  <c r="I96" i="76"/>
  <c r="BP95" i="76"/>
  <c r="BW95" i="76"/>
  <c r="W95" i="76"/>
  <c r="BB95" i="76"/>
  <c r="CD95" i="76"/>
  <c r="BI95" i="76"/>
  <c r="AM95" i="76"/>
  <c r="N95" i="76"/>
  <c r="I95" i="76"/>
  <c r="AD95" i="76"/>
  <c r="BP88" i="76"/>
  <c r="AM88" i="76"/>
  <c r="CD88" i="76"/>
  <c r="BI88" i="76"/>
  <c r="AD88" i="76"/>
  <c r="BB88" i="76"/>
  <c r="BW88" i="76"/>
  <c r="W88" i="76"/>
  <c r="N88" i="76"/>
  <c r="H88" i="76"/>
  <c r="BP87" i="76"/>
  <c r="AD87" i="76"/>
  <c r="N87" i="76"/>
  <c r="Q87" i="76"/>
  <c r="BW87" i="76"/>
  <c r="BB87" i="76"/>
  <c r="CD87" i="76"/>
  <c r="W87" i="76"/>
  <c r="BI87" i="76"/>
  <c r="AM87" i="76"/>
  <c r="CD85" i="76"/>
  <c r="AM85" i="76"/>
  <c r="W85" i="76"/>
  <c r="BB85" i="76"/>
  <c r="BP85" i="76"/>
  <c r="N85" i="76"/>
  <c r="Q85" i="76"/>
  <c r="AD85" i="76"/>
  <c r="BW85" i="76"/>
  <c r="BI85" i="76"/>
  <c r="CD79" i="76"/>
  <c r="W79" i="76"/>
  <c r="BB79" i="76"/>
  <c r="BP79" i="76"/>
  <c r="AM79" i="76"/>
  <c r="AD79" i="76"/>
  <c r="BW79" i="76"/>
  <c r="BI79" i="76"/>
  <c r="N79" i="76"/>
  <c r="Q79" i="76"/>
  <c r="W73" i="76"/>
  <c r="BP73" i="76"/>
  <c r="AD73" i="76"/>
  <c r="BW67" i="76"/>
  <c r="AD67" i="76"/>
  <c r="N67" i="76"/>
  <c r="Q67" i="76"/>
  <c r="BI67" i="76"/>
  <c r="AM67" i="76"/>
  <c r="BB67" i="76"/>
  <c r="CD67" i="76"/>
  <c r="BP67" i="76"/>
  <c r="W67" i="76"/>
  <c r="AE53" i="76"/>
  <c r="AL53" i="76"/>
  <c r="AE52" i="76"/>
  <c r="AE45" i="76"/>
  <c r="AL45" i="76"/>
  <c r="AL44" i="76"/>
  <c r="AL36" i="76"/>
  <c r="BB233" i="76"/>
  <c r="V233" i="76"/>
  <c r="AL233" i="76"/>
  <c r="AD233" i="76"/>
  <c r="AU233" i="76"/>
  <c r="BB225" i="76"/>
  <c r="V225" i="76"/>
  <c r="AL225" i="76"/>
  <c r="AU225" i="76"/>
  <c r="AD225" i="76"/>
  <c r="BB224" i="76"/>
  <c r="V224" i="76"/>
  <c r="AL224" i="76"/>
  <c r="AD224" i="76"/>
  <c r="AU224" i="76"/>
  <c r="BB211" i="76"/>
  <c r="AD211" i="76"/>
  <c r="AU211" i="76"/>
  <c r="V211" i="76"/>
  <c r="AL211" i="76"/>
  <c r="AE192" i="76"/>
  <c r="BP192" i="76"/>
  <c r="BP184" i="76"/>
  <c r="AE184" i="76"/>
  <c r="AM183" i="76"/>
  <c r="V183" i="76"/>
  <c r="BP183" i="76"/>
  <c r="AU183" i="76"/>
  <c r="AL183" i="76"/>
  <c r="N183" i="76"/>
  <c r="J183" i="76"/>
  <c r="BW183" i="76"/>
  <c r="CD183" i="76"/>
  <c r="BB183" i="76"/>
  <c r="AE183" i="76"/>
  <c r="BP179" i="76"/>
  <c r="AU179" i="76"/>
  <c r="AL179" i="76"/>
  <c r="CD179" i="76"/>
  <c r="AE179" i="76"/>
  <c r="N179" i="76"/>
  <c r="I179" i="76"/>
  <c r="BB179" i="76"/>
  <c r="AM179" i="76"/>
  <c r="V179" i="76"/>
  <c r="BW179" i="76"/>
  <c r="AE176" i="76"/>
  <c r="BP176" i="76"/>
  <c r="E171" i="70"/>
  <c r="E170" i="70"/>
  <c r="CD167" i="76"/>
  <c r="AE167" i="76"/>
  <c r="N167" i="76"/>
  <c r="I167" i="76"/>
  <c r="BW167" i="76"/>
  <c r="BB167" i="76"/>
  <c r="AM167" i="76"/>
  <c r="AU167" i="76"/>
  <c r="AL167" i="76"/>
  <c r="V167" i="76"/>
  <c r="BP167" i="76"/>
  <c r="AU156" i="76"/>
  <c r="AM156" i="76"/>
  <c r="BP155" i="76"/>
  <c r="AU155" i="76"/>
  <c r="AL155" i="76"/>
  <c r="V155" i="76"/>
  <c r="CD155" i="76"/>
  <c r="BB155" i="76"/>
  <c r="AM155" i="76"/>
  <c r="BW155" i="76"/>
  <c r="N155" i="76"/>
  <c r="Q155" i="76"/>
  <c r="AE155" i="76"/>
  <c r="E151" i="70"/>
  <c r="E150" i="70"/>
  <c r="BB148" i="76"/>
  <c r="BP148" i="76"/>
  <c r="AL148" i="76"/>
  <c r="V148" i="76"/>
  <c r="BW148" i="76"/>
  <c r="AU148" i="76"/>
  <c r="AM148" i="76"/>
  <c r="N148" i="76"/>
  <c r="I148" i="76"/>
  <c r="V144" i="76"/>
  <c r="BW144" i="76"/>
  <c r="AL136" i="76"/>
  <c r="BB136" i="76"/>
  <c r="AU136" i="76"/>
  <c r="AM136" i="76"/>
  <c r="BP136" i="76"/>
  <c r="N136" i="76"/>
  <c r="BW135" i="76"/>
  <c r="BB135" i="76"/>
  <c r="AE135" i="76"/>
  <c r="N135" i="76"/>
  <c r="CD135" i="76"/>
  <c r="AM135" i="76"/>
  <c r="V135" i="76"/>
  <c r="AU135" i="76"/>
  <c r="AL135" i="76"/>
  <c r="BP135" i="76"/>
  <c r="AU133" i="76"/>
  <c r="AM133" i="76"/>
  <c r="BI133" i="76"/>
  <c r="AE125" i="76"/>
  <c r="V125" i="76"/>
  <c r="BP125" i="76"/>
  <c r="N125" i="76"/>
  <c r="Q125" i="76"/>
  <c r="E116" i="70"/>
  <c r="AU113" i="76"/>
  <c r="AD113" i="76"/>
  <c r="N113" i="76"/>
  <c r="J113" i="76"/>
  <c r="CD113" i="76"/>
  <c r="BP113" i="76"/>
  <c r="BI113" i="76"/>
  <c r="AM113" i="76"/>
  <c r="AL113" i="76"/>
  <c r="W113" i="76"/>
  <c r="BB113" i="76"/>
  <c r="V113" i="76"/>
  <c r="BW113" i="76"/>
  <c r="CD109" i="76"/>
  <c r="AD109" i="76"/>
  <c r="BB109" i="76"/>
  <c r="AM109" i="76"/>
  <c r="V109" i="76"/>
  <c r="AL109" i="76"/>
  <c r="BP109" i="76"/>
  <c r="AU109" i="76"/>
  <c r="BI109" i="76"/>
  <c r="BW109" i="76"/>
  <c r="W109" i="76"/>
  <c r="N109" i="76"/>
  <c r="H109" i="76"/>
  <c r="BW103" i="76"/>
  <c r="BI103" i="76"/>
  <c r="N103" i="76"/>
  <c r="BB103" i="76"/>
  <c r="AM103" i="76"/>
  <c r="W103" i="76"/>
  <c r="CD103" i="76"/>
  <c r="AU103" i="76"/>
  <c r="AD103" i="76"/>
  <c r="AL103" i="76"/>
  <c r="V103" i="76"/>
  <c r="BP103" i="76"/>
  <c r="E99" i="70"/>
  <c r="BP97" i="76"/>
  <c r="AD97" i="76"/>
  <c r="N97" i="76"/>
  <c r="Q97" i="76"/>
  <c r="BW97" i="76"/>
  <c r="CD97" i="76"/>
  <c r="W97" i="76"/>
  <c r="BB97" i="76"/>
  <c r="BI97" i="76"/>
  <c r="AM97" i="76"/>
  <c r="E92" i="70"/>
  <c r="E91" i="70"/>
  <c r="BP89" i="76"/>
  <c r="AM89" i="76"/>
  <c r="BB89" i="76"/>
  <c r="BW89" i="76"/>
  <c r="AD89" i="76"/>
  <c r="N89" i="76"/>
  <c r="CD89" i="76"/>
  <c r="W89" i="76"/>
  <c r="BI89" i="76"/>
  <c r="W80" i="76"/>
  <c r="BP80" i="76"/>
  <c r="AM80" i="76"/>
  <c r="N80" i="76"/>
  <c r="Q80" i="76"/>
  <c r="BW80" i="76"/>
  <c r="BI80" i="76"/>
  <c r="AD80" i="76"/>
  <c r="BB80" i="76"/>
  <c r="CD80" i="76"/>
  <c r="BP69" i="76"/>
  <c r="AD69" i="76"/>
  <c r="N69" i="76"/>
  <c r="BB69" i="76"/>
  <c r="BW69" i="76"/>
  <c r="BI69" i="76"/>
  <c r="AM69" i="76"/>
  <c r="W69" i="76"/>
  <c r="CD69" i="76"/>
  <c r="AD68" i="76"/>
  <c r="W68" i="76"/>
  <c r="BW68" i="76"/>
  <c r="AL49" i="76"/>
  <c r="AE49" i="76"/>
  <c r="AE33" i="76"/>
  <c r="AL235" i="76"/>
  <c r="BB235" i="76"/>
  <c r="AD235" i="76"/>
  <c r="AU235" i="76"/>
  <c r="V235" i="76"/>
  <c r="E229" i="70"/>
  <c r="E228" i="70"/>
  <c r="E227" i="70"/>
  <c r="E222" i="70"/>
  <c r="AL221" i="76"/>
  <c r="AU221" i="76"/>
  <c r="AD221" i="76"/>
  <c r="BB221" i="76"/>
  <c r="V221" i="76"/>
  <c r="BB220" i="76"/>
  <c r="V220" i="76"/>
  <c r="AL220" i="76"/>
  <c r="AU220" i="76"/>
  <c r="AD220" i="76"/>
  <c r="AL219" i="76"/>
  <c r="BB219" i="76"/>
  <c r="AD219" i="76"/>
  <c r="V219" i="76"/>
  <c r="AU219" i="76"/>
  <c r="E215" i="70"/>
  <c r="E214" i="70"/>
  <c r="BB213" i="76"/>
  <c r="V213" i="76"/>
  <c r="AL213" i="76"/>
  <c r="AU213" i="76"/>
  <c r="AD213" i="76"/>
  <c r="AU212" i="76"/>
  <c r="AD212" i="76"/>
  <c r="BB212" i="76"/>
  <c r="V212" i="76"/>
  <c r="AL212" i="76"/>
  <c r="E209" i="70"/>
  <c r="E208" i="70"/>
  <c r="E207" i="70"/>
  <c r="E206" i="70"/>
  <c r="E205" i="70"/>
  <c r="E200" i="70"/>
  <c r="AE188" i="76"/>
  <c r="BP188" i="76"/>
  <c r="AM187" i="76"/>
  <c r="V187" i="76"/>
  <c r="BP187" i="76"/>
  <c r="AU187" i="76"/>
  <c r="AL187" i="76"/>
  <c r="CD187" i="76"/>
  <c r="AE187" i="76"/>
  <c r="N187" i="76"/>
  <c r="BW187" i="76"/>
  <c r="BB187" i="76"/>
  <c r="E181" i="70"/>
  <c r="BP180" i="76"/>
  <c r="AE180" i="76"/>
  <c r="E172" i="70"/>
  <c r="CD171" i="76"/>
  <c r="AE171" i="76"/>
  <c r="N171" i="76"/>
  <c r="BW171" i="76"/>
  <c r="BB171" i="76"/>
  <c r="BP171" i="76"/>
  <c r="V171" i="76"/>
  <c r="AM171" i="76"/>
  <c r="AU171" i="76"/>
  <c r="AL171" i="76"/>
  <c r="AE168" i="76"/>
  <c r="BP168" i="76"/>
  <c r="E164" i="70"/>
  <c r="BW163" i="76"/>
  <c r="BB163" i="76"/>
  <c r="AM163" i="76"/>
  <c r="V163" i="76"/>
  <c r="BP163" i="76"/>
  <c r="CD163" i="76"/>
  <c r="AU163" i="76"/>
  <c r="AE163" i="76"/>
  <c r="N163" i="76"/>
  <c r="AL163" i="76"/>
  <c r="E159" i="70"/>
  <c r="E158" i="70"/>
  <c r="V157" i="76"/>
  <c r="BP157" i="76"/>
  <c r="AE157" i="76"/>
  <c r="N157" i="76"/>
  <c r="I157" i="76"/>
  <c r="E152" i="70"/>
  <c r="BP151" i="76"/>
  <c r="AU151" i="76"/>
  <c r="AL151" i="76"/>
  <c r="V151" i="76"/>
  <c r="CD151" i="76"/>
  <c r="BW151" i="76"/>
  <c r="N151" i="76"/>
  <c r="I151" i="76"/>
  <c r="AE151" i="76"/>
  <c r="BB151" i="76"/>
  <c r="AM151" i="76"/>
  <c r="E146" i="70"/>
  <c r="E141" i="70"/>
  <c r="AM139" i="76"/>
  <c r="BP139" i="76"/>
  <c r="AU139" i="76"/>
  <c r="AL139" i="76"/>
  <c r="V139" i="76"/>
  <c r="CD139" i="76"/>
  <c r="BB139" i="76"/>
  <c r="AE139" i="76"/>
  <c r="N139" i="76"/>
  <c r="I139" i="76"/>
  <c r="BW139" i="76"/>
  <c r="BI137" i="76"/>
  <c r="AM137" i="76"/>
  <c r="V137" i="76"/>
  <c r="N137" i="76"/>
  <c r="Q137" i="76"/>
  <c r="BP137" i="76"/>
  <c r="AU137" i="76"/>
  <c r="AE137" i="76"/>
  <c r="E131" i="70"/>
  <c r="E130" i="70"/>
  <c r="E129" i="70"/>
  <c r="E128" i="70"/>
  <c r="BW127" i="76"/>
  <c r="BB127" i="76"/>
  <c r="AU127" i="76"/>
  <c r="AL127" i="76"/>
  <c r="BP127" i="76"/>
  <c r="AE127" i="76"/>
  <c r="N127" i="76"/>
  <c r="AM127" i="76"/>
  <c r="V127" i="76"/>
  <c r="CD127" i="76"/>
  <c r="E120" i="70"/>
  <c r="E119" i="70"/>
  <c r="E118" i="70"/>
  <c r="E117" i="70"/>
  <c r="BI116" i="76"/>
  <c r="N116" i="76"/>
  <c r="BW116" i="76"/>
  <c r="BB116" i="76"/>
  <c r="AM116" i="76"/>
  <c r="V116" i="76"/>
  <c r="AU116" i="76"/>
  <c r="AD116" i="76"/>
  <c r="BP116" i="76"/>
  <c r="CD116" i="76"/>
  <c r="W116" i="76"/>
  <c r="CD115" i="76"/>
  <c r="BI115" i="76"/>
  <c r="BB115" i="76"/>
  <c r="W115" i="76"/>
  <c r="N115" i="76"/>
  <c r="Q115" i="76"/>
  <c r="BW115" i="76"/>
  <c r="AM115" i="76"/>
  <c r="V115" i="76"/>
  <c r="AL115" i="76"/>
  <c r="AD115" i="76"/>
  <c r="AU115" i="76"/>
  <c r="BP115" i="76"/>
  <c r="E111" i="70"/>
  <c r="E105" i="70"/>
  <c r="AU104" i="76"/>
  <c r="AD104" i="76"/>
  <c r="CD104" i="76"/>
  <c r="BP104" i="76"/>
  <c r="W104" i="76"/>
  <c r="AL104" i="76"/>
  <c r="BB104" i="76"/>
  <c r="V104" i="76"/>
  <c r="BW104" i="76"/>
  <c r="N104" i="76"/>
  <c r="H104" i="76"/>
  <c r="AM104" i="76"/>
  <c r="BI104" i="76"/>
  <c r="E100" i="70"/>
  <c r="CD99" i="76"/>
  <c r="AU99" i="76"/>
  <c r="W99" i="76"/>
  <c r="N99" i="76"/>
  <c r="Q99" i="76"/>
  <c r="AD99" i="76"/>
  <c r="BP99" i="76"/>
  <c r="E94" i="70"/>
  <c r="E93" i="70"/>
  <c r="N92" i="76"/>
  <c r="Q92" i="76"/>
  <c r="BP92" i="76"/>
  <c r="AM92" i="76"/>
  <c r="BW92" i="76"/>
  <c r="BB92" i="76"/>
  <c r="AD92" i="76"/>
  <c r="BI92" i="76"/>
  <c r="CD92" i="76"/>
  <c r="W92" i="76"/>
  <c r="CD91" i="76"/>
  <c r="AD91" i="76"/>
  <c r="N91" i="76"/>
  <c r="BP91" i="76"/>
  <c r="BB91" i="76"/>
  <c r="W91" i="76"/>
  <c r="BW91" i="76"/>
  <c r="BI91" i="76"/>
  <c r="AM91" i="76"/>
  <c r="E84" i="70"/>
  <c r="BP83" i="76"/>
  <c r="AM83" i="76"/>
  <c r="BW83" i="76"/>
  <c r="AD83" i="76"/>
  <c r="N83" i="76"/>
  <c r="Q83" i="76"/>
  <c r="BB83" i="76"/>
  <c r="CD83" i="76"/>
  <c r="W83" i="76"/>
  <c r="BI83" i="76"/>
  <c r="BI81" i="76"/>
  <c r="CD81" i="76"/>
  <c r="AM81" i="76"/>
  <c r="W81" i="76"/>
  <c r="BB81" i="76"/>
  <c r="BW81" i="76"/>
  <c r="N81" i="76"/>
  <c r="H81" i="76"/>
  <c r="BP81" i="76"/>
  <c r="AD81" i="76"/>
  <c r="E78" i="70"/>
  <c r="BP77" i="76"/>
  <c r="BW77" i="76"/>
  <c r="AD77" i="76"/>
  <c r="N77" i="76"/>
  <c r="BI77" i="76"/>
  <c r="W77" i="76"/>
  <c r="AM77" i="76"/>
  <c r="CD77" i="76"/>
  <c r="BB77" i="76"/>
  <c r="CD76" i="76"/>
  <c r="BP76" i="76"/>
  <c r="AM76" i="76"/>
  <c r="N76" i="76"/>
  <c r="BW76" i="76"/>
  <c r="BI76" i="76"/>
  <c r="BB76" i="76"/>
  <c r="AD76" i="76"/>
  <c r="W76" i="76"/>
  <c r="BP75" i="76"/>
  <c r="AM75" i="76"/>
  <c r="BW75" i="76"/>
  <c r="AD75" i="76"/>
  <c r="N75" i="76"/>
  <c r="Q75" i="76"/>
  <c r="CD75" i="76"/>
  <c r="W75" i="76"/>
  <c r="BI75" i="76"/>
  <c r="BB75" i="76"/>
  <c r="E72" i="70"/>
  <c r="E71" i="70"/>
  <c r="E65" i="70"/>
  <c r="E64" i="70"/>
  <c r="E63" i="70"/>
  <c r="E57" i="70"/>
  <c r="E56" i="70"/>
  <c r="E55" i="70"/>
  <c r="E51" i="70"/>
  <c r="E42" i="70"/>
  <c r="AL40" i="76"/>
  <c r="AE40" i="76"/>
  <c r="E35" i="70"/>
  <c r="E30" i="70"/>
  <c r="E29" i="70"/>
  <c r="AE29" i="70"/>
  <c r="AL21" i="76"/>
  <c r="AE21" i="76"/>
  <c r="E13" i="70"/>
  <c r="U13" i="70"/>
  <c r="H225" i="75"/>
  <c r="Q61" i="58"/>
  <c r="Q88" i="75"/>
  <c r="J225" i="75"/>
  <c r="H61" i="58"/>
  <c r="J88" i="75"/>
  <c r="AC70" i="75"/>
  <c r="V70" i="75"/>
  <c r="AC76" i="75"/>
  <c r="AP76" i="75"/>
  <c r="AP206" i="75"/>
  <c r="V206" i="75"/>
  <c r="N294" i="75"/>
  <c r="AJ294" i="75"/>
  <c r="AC275" i="75"/>
  <c r="AV275" i="75"/>
  <c r="AV17" i="58"/>
  <c r="AB17" i="58"/>
  <c r="AC27" i="58"/>
  <c r="AP27" i="58"/>
  <c r="AJ27" i="58"/>
  <c r="N17" i="75"/>
  <c r="J17" i="75"/>
  <c r="AP17" i="75"/>
  <c r="AC22" i="75"/>
  <c r="N22" i="75"/>
  <c r="H22" i="75"/>
  <c r="N24" i="75"/>
  <c r="AJ24" i="75"/>
  <c r="U24" i="75"/>
  <c r="AP24" i="75"/>
  <c r="V24" i="75"/>
  <c r="AJ31" i="58"/>
  <c r="N31" i="58"/>
  <c r="J31" i="58"/>
  <c r="AB40" i="58"/>
  <c r="AJ40" i="58"/>
  <c r="U40" i="58"/>
  <c r="AC40" i="58"/>
  <c r="V40" i="58"/>
  <c r="N40" i="58"/>
  <c r="J40" i="58"/>
  <c r="U58" i="58"/>
  <c r="AJ58" i="58"/>
  <c r="AV58" i="58"/>
  <c r="N52" i="58"/>
  <c r="V52" i="58"/>
  <c r="U52" i="58"/>
  <c r="AB52" i="58"/>
  <c r="AJ52" i="58"/>
  <c r="AP52" i="58"/>
  <c r="AV52" i="58"/>
  <c r="AC52" i="58"/>
  <c r="AV75" i="58"/>
  <c r="AC75" i="58"/>
  <c r="AB75" i="58"/>
  <c r="V75" i="58"/>
  <c r="AP75" i="58"/>
  <c r="N75" i="58"/>
  <c r="V103" i="58"/>
  <c r="AC103" i="58"/>
  <c r="AV103" i="58"/>
  <c r="N103" i="58"/>
  <c r="AP103" i="58"/>
  <c r="AB103" i="58"/>
  <c r="U103" i="58"/>
  <c r="AJ103" i="58"/>
  <c r="AP114" i="58"/>
  <c r="N187" i="58"/>
  <c r="I187" i="58"/>
  <c r="AC187" i="58"/>
  <c r="V187" i="58"/>
  <c r="U187" i="58"/>
  <c r="AB187" i="58"/>
  <c r="AP187" i="58"/>
  <c r="AV187" i="58"/>
  <c r="AC45" i="58"/>
  <c r="AB45" i="58"/>
  <c r="V45" i="58"/>
  <c r="U45" i="58"/>
  <c r="AV45" i="58"/>
  <c r="AP45" i="58"/>
  <c r="V79" i="58"/>
  <c r="AV79" i="58"/>
  <c r="N79" i="58"/>
  <c r="AC79" i="58"/>
  <c r="AJ79" i="58"/>
  <c r="AP79" i="58"/>
  <c r="U79" i="58"/>
  <c r="AB119" i="58"/>
  <c r="AP119" i="58"/>
  <c r="AP144" i="58"/>
  <c r="AC144" i="58"/>
  <c r="U144" i="58"/>
  <c r="AV144" i="58"/>
  <c r="N144" i="58"/>
  <c r="I144" i="58"/>
  <c r="V144" i="58"/>
  <c r="AB144" i="58"/>
  <c r="U87" i="58"/>
  <c r="AJ87" i="58"/>
  <c r="AB87" i="58"/>
  <c r="V87" i="58"/>
  <c r="AC87" i="58"/>
  <c r="AP87" i="58"/>
  <c r="N117" i="58"/>
  <c r="AP139" i="58"/>
  <c r="AJ139" i="58"/>
  <c r="V139" i="58"/>
  <c r="AB139" i="58"/>
  <c r="AV139" i="58"/>
  <c r="U155" i="58"/>
  <c r="AJ155" i="58"/>
  <c r="AV155" i="58"/>
  <c r="N155" i="58"/>
  <c r="AP155" i="58"/>
  <c r="AB155" i="58"/>
  <c r="V155" i="58"/>
  <c r="N109" i="58"/>
  <c r="AV109" i="58"/>
  <c r="AB109" i="58"/>
  <c r="U109" i="58"/>
  <c r="AC109" i="58"/>
  <c r="V168" i="58"/>
  <c r="AV168" i="58"/>
  <c r="U168" i="58"/>
  <c r="N168" i="58"/>
  <c r="AC168" i="58"/>
  <c r="AP168" i="58"/>
  <c r="V288" i="58"/>
  <c r="AB288" i="58"/>
  <c r="N288" i="58"/>
  <c r="N140" i="58"/>
  <c r="Q140" i="58"/>
  <c r="V140" i="58"/>
  <c r="AC140" i="58"/>
  <c r="AV140" i="58"/>
  <c r="AJ140" i="58"/>
  <c r="U140" i="58"/>
  <c r="AV266" i="58"/>
  <c r="AJ266" i="58"/>
  <c r="AC266" i="58"/>
  <c r="N266" i="58"/>
  <c r="AP266" i="58"/>
  <c r="AB266" i="58"/>
  <c r="V266" i="58"/>
  <c r="AP277" i="58"/>
  <c r="V277" i="58"/>
  <c r="N277" i="58"/>
  <c r="AV277" i="58"/>
  <c r="AJ277" i="58"/>
  <c r="U277" i="58"/>
  <c r="AB277" i="58"/>
  <c r="N294" i="58"/>
  <c r="I294" i="58"/>
  <c r="AP294" i="58"/>
  <c r="U294" i="58"/>
  <c r="V294" i="58"/>
  <c r="AJ262" i="58"/>
  <c r="AC262" i="58"/>
  <c r="U262" i="58"/>
  <c r="AB262" i="58"/>
  <c r="AV262" i="58"/>
  <c r="AP262" i="58"/>
  <c r="N262" i="58"/>
  <c r="V262" i="58"/>
  <c r="U287" i="58"/>
  <c r="V287" i="58"/>
  <c r="AJ287" i="58"/>
  <c r="AB287" i="58"/>
  <c r="AP287" i="58"/>
  <c r="AC287" i="58"/>
  <c r="N287" i="58"/>
  <c r="AB295" i="58"/>
  <c r="AP295" i="58"/>
  <c r="AV295" i="58"/>
  <c r="N295" i="58"/>
  <c r="Q295" i="58"/>
  <c r="AJ295" i="58"/>
  <c r="U295" i="58"/>
  <c r="AC295" i="58"/>
  <c r="N307" i="58"/>
  <c r="U307" i="58"/>
  <c r="AJ307" i="58"/>
  <c r="AV307" i="58"/>
  <c r="N72" i="58"/>
  <c r="H72" i="58"/>
  <c r="U72" i="58"/>
  <c r="AV72" i="58"/>
  <c r="V72" i="58"/>
  <c r="AJ72" i="58"/>
  <c r="AP72" i="58"/>
  <c r="AJ43" i="58"/>
  <c r="AC43" i="58"/>
  <c r="N43" i="58"/>
  <c r="I43" i="58"/>
  <c r="U43" i="58"/>
  <c r="N47" i="75"/>
  <c r="AJ47" i="75"/>
  <c r="U47" i="75"/>
  <c r="AP47" i="75"/>
  <c r="AC47" i="75"/>
  <c r="N50" i="75"/>
  <c r="H50" i="75"/>
  <c r="AJ50" i="75"/>
  <c r="AC50" i="75"/>
  <c r="AP50" i="75"/>
  <c r="U50" i="75"/>
  <c r="N85" i="75"/>
  <c r="Q85" i="75"/>
  <c r="AV85" i="75"/>
  <c r="V85" i="75"/>
  <c r="AB85" i="75"/>
  <c r="N149" i="75"/>
  <c r="Q149" i="75"/>
  <c r="AJ149" i="75"/>
  <c r="AB149" i="75"/>
  <c r="AP149" i="75"/>
  <c r="V149" i="75"/>
  <c r="N46" i="75"/>
  <c r="Q46" i="75"/>
  <c r="AB46" i="75"/>
  <c r="U46" i="75"/>
  <c r="AV46" i="75"/>
  <c r="N48" i="75"/>
  <c r="J48" i="75"/>
  <c r="V48" i="75"/>
  <c r="AB61" i="75"/>
  <c r="U61" i="75"/>
  <c r="N64" i="75"/>
  <c r="AJ64" i="75"/>
  <c r="AC64" i="75"/>
  <c r="V64" i="75"/>
  <c r="AV64" i="75"/>
  <c r="U64" i="75"/>
  <c r="N93" i="75"/>
  <c r="AP93" i="75"/>
  <c r="V93" i="75"/>
  <c r="AB93" i="75"/>
  <c r="N105" i="75"/>
  <c r="V105" i="75"/>
  <c r="N108" i="75"/>
  <c r="H108" i="75"/>
  <c r="AP108" i="75"/>
  <c r="V108" i="75"/>
  <c r="AV108" i="75"/>
  <c r="N112" i="75"/>
  <c r="AV112" i="75"/>
  <c r="AB112" i="75"/>
  <c r="AP77" i="75"/>
  <c r="N77" i="75"/>
  <c r="N138" i="75"/>
  <c r="H138" i="75"/>
  <c r="AP138" i="75"/>
  <c r="AV138" i="75"/>
  <c r="U138" i="75"/>
  <c r="V57" i="75"/>
  <c r="N57" i="75"/>
  <c r="N182" i="75"/>
  <c r="H182" i="75"/>
  <c r="N208" i="75"/>
  <c r="Q208" i="75"/>
  <c r="AV208" i="75"/>
  <c r="V208" i="75"/>
  <c r="AP208" i="75"/>
  <c r="AC208" i="75"/>
  <c r="AB146" i="75"/>
  <c r="AJ146" i="75"/>
  <c r="AC146" i="75"/>
  <c r="N171" i="75"/>
  <c r="H171" i="75"/>
  <c r="AP171" i="75"/>
  <c r="AV171" i="75"/>
  <c r="N184" i="75"/>
  <c r="I184" i="75"/>
  <c r="AV184" i="75"/>
  <c r="AC184" i="75"/>
  <c r="AB184" i="75"/>
  <c r="N186" i="75"/>
  <c r="H186" i="75"/>
  <c r="AJ186" i="75"/>
  <c r="AC186" i="75"/>
  <c r="AV186" i="75"/>
  <c r="U186" i="75"/>
  <c r="AJ198" i="75"/>
  <c r="N198" i="75"/>
  <c r="Q198" i="75"/>
  <c r="N247" i="75"/>
  <c r="I247" i="75"/>
  <c r="AJ247" i="75"/>
  <c r="AB247" i="75"/>
  <c r="AP247" i="75"/>
  <c r="U247" i="75"/>
  <c r="U271" i="75"/>
  <c r="AV271" i="75"/>
  <c r="V271" i="75"/>
  <c r="N174" i="75"/>
  <c r="AB174" i="75"/>
  <c r="AP174" i="75"/>
  <c r="N179" i="75"/>
  <c r="U179" i="75"/>
  <c r="N223" i="75"/>
  <c r="AB223" i="75"/>
  <c r="AJ223" i="75"/>
  <c r="U223" i="75"/>
  <c r="N256" i="75"/>
  <c r="J256" i="75"/>
  <c r="AJ256" i="75"/>
  <c r="U256" i="75"/>
  <c r="AP256" i="75"/>
  <c r="V256" i="75"/>
  <c r="N270" i="75"/>
  <c r="I270" i="75"/>
  <c r="V270" i="75"/>
  <c r="AV270" i="75"/>
  <c r="N241" i="75"/>
  <c r="H241" i="75"/>
  <c r="N258" i="75"/>
  <c r="Q258" i="75"/>
  <c r="AJ258" i="75"/>
  <c r="AC258" i="75"/>
  <c r="AP258" i="75"/>
  <c r="U258" i="75"/>
  <c r="N260" i="75"/>
  <c r="AP260" i="75"/>
  <c r="AC292" i="75"/>
  <c r="N292" i="75"/>
  <c r="AP292" i="75"/>
  <c r="U292" i="75"/>
  <c r="AV292" i="75"/>
  <c r="N304" i="75"/>
  <c r="V304" i="75"/>
  <c r="N143" i="75"/>
  <c r="J143" i="75"/>
  <c r="AP143" i="75"/>
  <c r="U143" i="75"/>
  <c r="AJ143" i="75"/>
  <c r="V143" i="75"/>
  <c r="N172" i="75"/>
  <c r="I172" i="75"/>
  <c r="AC172" i="75"/>
  <c r="V172" i="75"/>
  <c r="N86" i="75"/>
  <c r="J86" i="75"/>
  <c r="AJ86" i="75"/>
  <c r="AV86" i="75"/>
  <c r="AP86" i="75"/>
  <c r="V86" i="75"/>
  <c r="AV293" i="58"/>
  <c r="U293" i="58"/>
  <c r="N293" i="58"/>
  <c r="J293" i="58"/>
  <c r="AC293" i="58"/>
  <c r="V293" i="58"/>
  <c r="N271" i="58"/>
  <c r="AP271" i="58"/>
  <c r="AJ271" i="58"/>
  <c r="U271" i="58"/>
  <c r="AB249" i="58"/>
  <c r="AJ249" i="58"/>
  <c r="AV249" i="58"/>
  <c r="U249" i="58"/>
  <c r="V249" i="58"/>
  <c r="AP249" i="58"/>
  <c r="N249" i="58"/>
  <c r="N237" i="58"/>
  <c r="I237" i="58"/>
  <c r="AV149" i="58"/>
  <c r="AJ217" i="58"/>
  <c r="V105" i="58"/>
  <c r="V149" i="58"/>
  <c r="AC149" i="58"/>
  <c r="AB237" i="58"/>
  <c r="U237" i="58"/>
  <c r="V237" i="58"/>
  <c r="AB149" i="58"/>
  <c r="AJ149" i="58"/>
  <c r="V162" i="58"/>
  <c r="AV217" i="58"/>
  <c r="I228" i="58"/>
  <c r="Q228" i="58"/>
  <c r="V34" i="75"/>
  <c r="AV34" i="75"/>
  <c r="N242" i="75"/>
  <c r="V242" i="75"/>
  <c r="AP242" i="75"/>
  <c r="U242" i="75"/>
  <c r="AV242" i="75"/>
  <c r="AB242" i="75"/>
  <c r="AJ242" i="75"/>
  <c r="N244" i="75"/>
  <c r="Q244" i="75"/>
  <c r="AV244" i="75"/>
  <c r="AC244" i="75"/>
  <c r="AB244" i="75"/>
  <c r="AP244" i="75"/>
  <c r="U245" i="75"/>
  <c r="AP245" i="75"/>
  <c r="AB245" i="75"/>
  <c r="V245" i="75"/>
  <c r="AC245" i="75"/>
  <c r="AV245" i="75"/>
  <c r="N252" i="75"/>
  <c r="J252" i="75"/>
  <c r="AB252" i="75"/>
  <c r="AP252" i="75"/>
  <c r="AV252" i="75"/>
  <c r="AJ252" i="75"/>
  <c r="V252" i="75"/>
  <c r="N261" i="75"/>
  <c r="AP261" i="75"/>
  <c r="U261" i="75"/>
  <c r="AB261" i="75"/>
  <c r="V261" i="75"/>
  <c r="AV261" i="75"/>
  <c r="N301" i="75"/>
  <c r="AP301" i="75"/>
  <c r="AC301" i="75"/>
  <c r="AV301" i="75"/>
  <c r="V301" i="75"/>
  <c r="AB301" i="75"/>
  <c r="U301" i="75"/>
  <c r="AC21" i="58"/>
  <c r="V21" i="58"/>
  <c r="AB29" i="58"/>
  <c r="AJ29" i="58"/>
  <c r="AV29" i="58"/>
  <c r="N29" i="75"/>
  <c r="AP29" i="75"/>
  <c r="AB29" i="75"/>
  <c r="AJ29" i="75"/>
  <c r="AC29" i="75"/>
  <c r="AV29" i="75"/>
  <c r="V29" i="75"/>
  <c r="N18" i="75"/>
  <c r="AP18" i="75"/>
  <c r="AC18" i="75"/>
  <c r="AJ18" i="75"/>
  <c r="U18" i="75"/>
  <c r="AB18" i="75"/>
  <c r="AV18" i="75"/>
  <c r="AJ50" i="58"/>
  <c r="AB50" i="58"/>
  <c r="N50" i="58"/>
  <c r="I50" i="58"/>
  <c r="AV50" i="58"/>
  <c r="V50" i="58"/>
  <c r="AV32" i="58"/>
  <c r="U32" i="58"/>
  <c r="AC42" i="58"/>
  <c r="N42" i="58"/>
  <c r="V67" i="58"/>
  <c r="AJ67" i="58"/>
  <c r="N67" i="58"/>
  <c r="U67" i="58"/>
  <c r="AV67" i="58"/>
  <c r="AP67" i="58"/>
  <c r="AB76" i="58"/>
  <c r="AP76" i="58"/>
  <c r="AC47" i="58"/>
  <c r="AP47" i="58"/>
  <c r="AJ47" i="58"/>
  <c r="AB47" i="58"/>
  <c r="N47" i="58"/>
  <c r="J47" i="58"/>
  <c r="AV47" i="58"/>
  <c r="V47" i="58"/>
  <c r="U47" i="58"/>
  <c r="AC78" i="58"/>
  <c r="AV78" i="58"/>
  <c r="AJ78" i="58"/>
  <c r="N78" i="58"/>
  <c r="Q78" i="58"/>
  <c r="U78" i="58"/>
  <c r="V78" i="58"/>
  <c r="AB78" i="58"/>
  <c r="U39" i="58"/>
  <c r="AP39" i="58"/>
  <c r="AJ39" i="58"/>
  <c r="N39" i="58"/>
  <c r="AV39" i="58"/>
  <c r="AP71" i="58"/>
  <c r="V71" i="58"/>
  <c r="AV71" i="58"/>
  <c r="AC71" i="58"/>
  <c r="AB71" i="58"/>
  <c r="N71" i="58"/>
  <c r="AV90" i="58"/>
  <c r="AJ90" i="58"/>
  <c r="H90" i="58"/>
  <c r="AB90" i="58"/>
  <c r="U101" i="58"/>
  <c r="AC101" i="58"/>
  <c r="AV101" i="58"/>
  <c r="AJ101" i="58"/>
  <c r="AP101" i="58"/>
  <c r="V125" i="58"/>
  <c r="AV125" i="58"/>
  <c r="U125" i="58"/>
  <c r="AP125" i="58"/>
  <c r="AV143" i="58"/>
  <c r="U143" i="58"/>
  <c r="AJ143" i="58"/>
  <c r="AB143" i="58"/>
  <c r="AC143" i="58"/>
  <c r="N143" i="58"/>
  <c r="AP143" i="58"/>
  <c r="AB20" i="58"/>
  <c r="AV20" i="58"/>
  <c r="V20" i="58"/>
  <c r="H20" i="58"/>
  <c r="V111" i="58"/>
  <c r="U111" i="58"/>
  <c r="AP191" i="58"/>
  <c r="V191" i="58"/>
  <c r="U191" i="58"/>
  <c r="AB191" i="58"/>
  <c r="AV191" i="58"/>
  <c r="AJ191" i="58"/>
  <c r="N191" i="58"/>
  <c r="AC191" i="58"/>
  <c r="AJ207" i="58"/>
  <c r="N207" i="58"/>
  <c r="J207" i="58"/>
  <c r="AV207" i="58"/>
  <c r="AC207" i="58"/>
  <c r="N92" i="58"/>
  <c r="U160" i="58"/>
  <c r="AC160" i="58"/>
  <c r="AP160" i="58"/>
  <c r="AJ160" i="58"/>
  <c r="AV160" i="58"/>
  <c r="V160" i="58"/>
  <c r="AP112" i="58"/>
  <c r="V112" i="58"/>
  <c r="AJ170" i="58"/>
  <c r="AV170" i="58"/>
  <c r="N170" i="58"/>
  <c r="Q170" i="58"/>
  <c r="AP170" i="58"/>
  <c r="AB170" i="58"/>
  <c r="V170" i="58"/>
  <c r="AC170" i="58"/>
  <c r="V186" i="58"/>
  <c r="AP186" i="58"/>
  <c r="AB186" i="58"/>
  <c r="AC186" i="58"/>
  <c r="AJ186" i="58"/>
  <c r="AV186" i="58"/>
  <c r="N186" i="58"/>
  <c r="U186" i="58"/>
  <c r="AV216" i="58"/>
  <c r="N216" i="58"/>
  <c r="AP216" i="58"/>
  <c r="V216" i="58"/>
  <c r="AB216" i="58"/>
  <c r="AC216" i="58"/>
  <c r="AJ216" i="58"/>
  <c r="U236" i="58"/>
  <c r="AB236" i="58"/>
  <c r="V236" i="58"/>
  <c r="AC236" i="58"/>
  <c r="AP236" i="58"/>
  <c r="AJ236" i="58"/>
  <c r="AV236" i="58"/>
  <c r="N236" i="58"/>
  <c r="AP247" i="58"/>
  <c r="U247" i="58"/>
  <c r="AV247" i="58"/>
  <c r="AB247" i="58"/>
  <c r="V247" i="58"/>
  <c r="AC247" i="58"/>
  <c r="U176" i="58"/>
  <c r="V176" i="58"/>
  <c r="AV176" i="58"/>
  <c r="AB176" i="58"/>
  <c r="U192" i="58"/>
  <c r="AJ192" i="58"/>
  <c r="AP192" i="58"/>
  <c r="V192" i="58"/>
  <c r="AV192" i="58"/>
  <c r="H192" i="58"/>
  <c r="I192" i="58"/>
  <c r="AB192" i="58"/>
  <c r="AC192" i="58"/>
  <c r="AP208" i="58"/>
  <c r="U208" i="58"/>
  <c r="AC208" i="58"/>
  <c r="AV208" i="58"/>
  <c r="AJ208" i="58"/>
  <c r="V208" i="58"/>
  <c r="AB208" i="58"/>
  <c r="N208" i="58"/>
  <c r="N227" i="58"/>
  <c r="AJ234" i="58"/>
  <c r="AP234" i="58"/>
  <c r="AV234" i="58"/>
  <c r="N234" i="58"/>
  <c r="U234" i="58"/>
  <c r="AB234" i="58"/>
  <c r="AJ248" i="58"/>
  <c r="AP248" i="58"/>
  <c r="AV248" i="58"/>
  <c r="U248" i="58"/>
  <c r="AC248" i="58"/>
  <c r="AB248" i="58"/>
  <c r="V248" i="58"/>
  <c r="N248" i="58"/>
  <c r="H248" i="58"/>
  <c r="V259" i="58"/>
  <c r="N259" i="58"/>
  <c r="H259" i="58"/>
  <c r="U259" i="58"/>
  <c r="AJ259" i="58"/>
  <c r="AC259" i="58"/>
  <c r="AP259" i="58"/>
  <c r="AB259" i="58"/>
  <c r="AV259" i="58"/>
  <c r="U305" i="58"/>
  <c r="AB305" i="58"/>
  <c r="AJ305" i="58"/>
  <c r="AP219" i="58"/>
  <c r="N256" i="58"/>
  <c r="H256" i="58"/>
  <c r="U256" i="58"/>
  <c r="V180" i="58"/>
  <c r="AJ180" i="58"/>
  <c r="AB180" i="58"/>
  <c r="N180" i="58"/>
  <c r="Q180" i="58"/>
  <c r="AP196" i="58"/>
  <c r="U196" i="58"/>
  <c r="AJ196" i="58"/>
  <c r="AB196" i="58"/>
  <c r="AC212" i="58"/>
  <c r="AB212" i="58"/>
  <c r="AV212" i="58"/>
  <c r="N212" i="58"/>
  <c r="H212" i="58"/>
  <c r="U228" i="58"/>
  <c r="AJ228" i="58"/>
  <c r="AP228" i="58"/>
  <c r="AB228" i="58"/>
  <c r="AV228" i="58"/>
  <c r="AC228" i="58"/>
  <c r="J228" i="58"/>
  <c r="V228" i="58"/>
  <c r="H228" i="58"/>
  <c r="N31" i="75"/>
  <c r="AP31" i="75"/>
  <c r="V31" i="75"/>
  <c r="U31" i="75"/>
  <c r="AJ31" i="75"/>
  <c r="AB31" i="75"/>
  <c r="N97" i="75"/>
  <c r="AJ97" i="75"/>
  <c r="AC97" i="75"/>
  <c r="AP97" i="75"/>
  <c r="U97" i="75"/>
  <c r="AB97" i="75"/>
  <c r="Q183" i="75"/>
  <c r="H183" i="75"/>
  <c r="J192" i="58"/>
  <c r="Q192" i="58"/>
  <c r="AJ92" i="75"/>
  <c r="U92" i="75"/>
  <c r="AB92" i="75"/>
  <c r="N306" i="75"/>
  <c r="AB72" i="58"/>
  <c r="AC72" i="58"/>
  <c r="AB43" i="58"/>
  <c r="AP43" i="58"/>
  <c r="AV43" i="58"/>
  <c r="V43" i="58"/>
  <c r="N87" i="75"/>
  <c r="AP305" i="58"/>
  <c r="V305" i="58"/>
  <c r="AC305" i="58"/>
  <c r="AV305" i="58"/>
  <c r="AC182" i="58"/>
  <c r="V219" i="58"/>
  <c r="AB256" i="58"/>
  <c r="AJ256" i="58"/>
  <c r="AC256" i="58"/>
  <c r="AV256" i="58"/>
  <c r="V256" i="58"/>
  <c r="AC180" i="58"/>
  <c r="AV180" i="58"/>
  <c r="AP180" i="58"/>
  <c r="U180" i="58"/>
  <c r="N196" i="58"/>
  <c r="Q196" i="58"/>
  <c r="AC196" i="58"/>
  <c r="U212" i="58"/>
  <c r="AP212" i="58"/>
  <c r="AJ212" i="58"/>
  <c r="V212" i="58"/>
  <c r="U239" i="58"/>
  <c r="AB239" i="58"/>
  <c r="AC226" i="58"/>
  <c r="V113" i="58"/>
  <c r="N277" i="75"/>
  <c r="AP68" i="58"/>
  <c r="N88" i="58"/>
  <c r="Q88" i="58"/>
  <c r="AB88" i="58"/>
  <c r="AJ88" i="58"/>
  <c r="AV120" i="58"/>
  <c r="V120" i="58"/>
  <c r="U132" i="58"/>
  <c r="N132" i="58"/>
  <c r="J132" i="58"/>
  <c r="AC132" i="58"/>
  <c r="AB132" i="58"/>
  <c r="AB163" i="58"/>
  <c r="V179" i="58"/>
  <c r="AJ179" i="58"/>
  <c r="N63" i="58"/>
  <c r="Q63" i="58"/>
  <c r="AB63" i="58"/>
  <c r="AJ63" i="58"/>
  <c r="V135" i="58"/>
  <c r="U135" i="58"/>
  <c r="AJ135" i="58"/>
  <c r="N135" i="58"/>
  <c r="U41" i="58"/>
  <c r="AB41" i="58"/>
  <c r="AP124" i="58"/>
  <c r="U124" i="58"/>
  <c r="AV124" i="58"/>
  <c r="AV148" i="58"/>
  <c r="V148" i="58"/>
  <c r="AJ156" i="58"/>
  <c r="V156" i="58"/>
  <c r="AB156" i="58"/>
  <c r="N273" i="58"/>
  <c r="J273" i="58"/>
  <c r="V273" i="58"/>
  <c r="AP273" i="58"/>
  <c r="U284" i="58"/>
  <c r="V284" i="58"/>
  <c r="AV284" i="58"/>
  <c r="AC284" i="58"/>
  <c r="AJ292" i="58"/>
  <c r="N292" i="58"/>
  <c r="J292" i="58"/>
  <c r="V300" i="58"/>
  <c r="U300" i="58"/>
  <c r="AB300" i="58"/>
  <c r="AV152" i="58"/>
  <c r="AP152" i="58"/>
  <c r="AC289" i="58"/>
  <c r="AV289" i="58"/>
  <c r="AJ299" i="58"/>
  <c r="AV299" i="58"/>
  <c r="AJ34" i="58"/>
  <c r="AB34" i="58"/>
  <c r="N70" i="58"/>
  <c r="AB70" i="58"/>
  <c r="AJ102" i="58"/>
  <c r="U102" i="58"/>
  <c r="AV102" i="58"/>
  <c r="U136" i="58"/>
  <c r="AC136" i="58"/>
  <c r="AV136" i="58"/>
  <c r="AJ136" i="58"/>
  <c r="AJ116" i="58"/>
  <c r="AP116" i="58"/>
  <c r="AC116" i="58"/>
  <c r="N122" i="58"/>
  <c r="V122" i="58"/>
  <c r="AB220" i="58"/>
  <c r="N220" i="58"/>
  <c r="AV231" i="58"/>
  <c r="U231" i="58"/>
  <c r="N238" i="58"/>
  <c r="AJ252" i="58"/>
  <c r="AB252" i="58"/>
  <c r="AP252" i="58"/>
  <c r="AC252" i="58"/>
  <c r="V304" i="58"/>
  <c r="AB304" i="58"/>
  <c r="U174" i="58"/>
  <c r="AJ174" i="58"/>
  <c r="AP174" i="58"/>
  <c r="AV174" i="58"/>
  <c r="N206" i="58"/>
  <c r="AV206" i="58"/>
  <c r="AV232" i="58"/>
  <c r="V250" i="58"/>
  <c r="N250" i="58"/>
  <c r="U250" i="58"/>
  <c r="AP250" i="58"/>
  <c r="AB250" i="58"/>
  <c r="I20" i="58"/>
  <c r="J20" i="58"/>
  <c r="I90" i="58"/>
  <c r="J90" i="58"/>
  <c r="Q90" i="58"/>
  <c r="J251" i="75"/>
  <c r="H251" i="75"/>
  <c r="I251" i="75"/>
  <c r="H271" i="75"/>
  <c r="J271" i="75"/>
  <c r="N299" i="58"/>
  <c r="V299" i="58"/>
  <c r="U299" i="58"/>
  <c r="AB299" i="58"/>
  <c r="N278" i="58"/>
  <c r="AB278" i="58"/>
  <c r="V278" i="58"/>
  <c r="N129" i="75"/>
  <c r="I129" i="75"/>
  <c r="N92" i="75"/>
  <c r="N270" i="58"/>
  <c r="Q270" i="58"/>
  <c r="AP280" i="58"/>
  <c r="AV280" i="58"/>
  <c r="AP288" i="58"/>
  <c r="AC288" i="58"/>
  <c r="AV288" i="58"/>
  <c r="AJ288" i="58"/>
  <c r="U288" i="58"/>
  <c r="AP286" i="58"/>
  <c r="U286" i="58"/>
  <c r="AB294" i="58"/>
  <c r="AV294" i="58"/>
  <c r="AC294" i="58"/>
  <c r="AJ294" i="58"/>
  <c r="AJ303" i="58"/>
  <c r="AC303" i="58"/>
  <c r="AJ214" i="58"/>
  <c r="U214" i="58"/>
  <c r="AV48" i="58"/>
  <c r="V48" i="58"/>
  <c r="U215" i="58"/>
  <c r="V215" i="58"/>
  <c r="U126" i="58"/>
  <c r="AB126" i="58"/>
  <c r="V251" i="58"/>
  <c r="AJ251" i="58"/>
  <c r="U251" i="58"/>
  <c r="AP293" i="58"/>
  <c r="AB293" i="58"/>
  <c r="AJ293" i="58"/>
  <c r="AJ272" i="58"/>
  <c r="AC272" i="58"/>
  <c r="V271" i="58"/>
  <c r="AB271" i="58"/>
  <c r="AV264" i="58"/>
  <c r="AJ264" i="58"/>
  <c r="AP264" i="58"/>
  <c r="N264" i="58"/>
  <c r="H264" i="58"/>
  <c r="AP263" i="58"/>
  <c r="AB263" i="58"/>
  <c r="N263" i="58"/>
  <c r="V263" i="58"/>
  <c r="AV263" i="58"/>
  <c r="U201" i="58"/>
  <c r="AV201" i="58"/>
  <c r="AP197" i="58"/>
  <c r="U197" i="58"/>
  <c r="V197" i="58"/>
  <c r="AC185" i="58"/>
  <c r="AV185" i="58"/>
  <c r="AB185" i="58"/>
  <c r="AJ185" i="58"/>
  <c r="N185" i="58"/>
  <c r="V185" i="58"/>
  <c r="AC181" i="58"/>
  <c r="AV181" i="58"/>
  <c r="AB181" i="58"/>
  <c r="AV251" i="58"/>
  <c r="AC251" i="58"/>
  <c r="AP299" i="58"/>
  <c r="AV44" i="58"/>
  <c r="N44" i="58"/>
  <c r="H44" i="58"/>
  <c r="AJ74" i="58"/>
  <c r="AV74" i="58"/>
  <c r="U59" i="58"/>
  <c r="AJ59" i="58"/>
  <c r="AC59" i="58"/>
  <c r="V59" i="58"/>
  <c r="AP59" i="58"/>
  <c r="AB59" i="58"/>
  <c r="AP24" i="58"/>
  <c r="AJ24" i="58"/>
  <c r="V88" i="58"/>
  <c r="U88" i="58"/>
  <c r="AC88" i="58"/>
  <c r="AB120" i="58"/>
  <c r="U120" i="58"/>
  <c r="V132" i="58"/>
  <c r="AJ132" i="58"/>
  <c r="AB179" i="58"/>
  <c r="AP179" i="58"/>
  <c r="AC179" i="58"/>
  <c r="AJ211" i="58"/>
  <c r="V63" i="58"/>
  <c r="AC63" i="58"/>
  <c r="AP63" i="58"/>
  <c r="AV63" i="58"/>
  <c r="N130" i="58"/>
  <c r="Q130" i="58"/>
  <c r="AJ130" i="58"/>
  <c r="V130" i="58"/>
  <c r="AB130" i="58"/>
  <c r="AP148" i="58"/>
  <c r="AB148" i="58"/>
  <c r="N164" i="58"/>
  <c r="I164" i="58"/>
  <c r="V164" i="58"/>
  <c r="AB164" i="58"/>
  <c r="N298" i="75"/>
  <c r="N130" i="75"/>
  <c r="H130" i="75"/>
  <c r="U130" i="75"/>
  <c r="N150" i="75"/>
  <c r="N136" i="75"/>
  <c r="U136" i="75"/>
  <c r="V136" i="75"/>
  <c r="N206" i="75"/>
  <c r="AB206" i="75"/>
  <c r="AJ206" i="75"/>
  <c r="AC206" i="75"/>
  <c r="AC243" i="75"/>
  <c r="U243" i="75"/>
  <c r="N281" i="75"/>
  <c r="AJ281" i="75"/>
  <c r="U281" i="75"/>
  <c r="AP281" i="75"/>
  <c r="AC281" i="75"/>
  <c r="N275" i="75"/>
  <c r="Q275" i="75"/>
  <c r="U275" i="75"/>
  <c r="N279" i="75"/>
  <c r="AJ279" i="75"/>
  <c r="AB279" i="75"/>
  <c r="AV279" i="75"/>
  <c r="AC279" i="75"/>
  <c r="N291" i="75"/>
  <c r="Q291" i="75"/>
  <c r="V291" i="75"/>
  <c r="AB291" i="75"/>
  <c r="AC291" i="75"/>
  <c r="AJ198" i="58"/>
  <c r="U198" i="58"/>
  <c r="AB198" i="58"/>
  <c r="AP307" i="58"/>
  <c r="AB307" i="58"/>
  <c r="V307" i="58"/>
  <c r="AC307" i="58"/>
  <c r="N215" i="75"/>
  <c r="AP215" i="75"/>
  <c r="V215" i="75"/>
  <c r="AB215" i="75"/>
  <c r="N265" i="75"/>
  <c r="J265" i="75"/>
  <c r="U265" i="75"/>
  <c r="AC224" i="58"/>
  <c r="U291" i="58"/>
  <c r="AV291" i="58"/>
  <c r="V291" i="58"/>
  <c r="N94" i="75"/>
  <c r="N61" i="75"/>
  <c r="AV61" i="75"/>
  <c r="V61" i="75"/>
  <c r="AJ61" i="75"/>
  <c r="AC61" i="75"/>
  <c r="V17" i="75"/>
  <c r="AV17" i="75"/>
  <c r="U27" i="58"/>
  <c r="V27" i="58"/>
  <c r="AC17" i="75"/>
  <c r="AJ17" i="75"/>
  <c r="V17" i="58"/>
  <c r="AV27" i="58"/>
  <c r="U17" i="58"/>
  <c r="N297" i="75"/>
  <c r="AV297" i="75"/>
  <c r="AC297" i="75"/>
  <c r="AJ297" i="75"/>
  <c r="U297" i="75"/>
  <c r="AB297" i="75"/>
  <c r="AP297" i="75"/>
  <c r="V297" i="75"/>
  <c r="AB151" i="58"/>
  <c r="V151" i="58"/>
  <c r="U151" i="58"/>
  <c r="AV151" i="58"/>
  <c r="AP151" i="58"/>
  <c r="AC151" i="58"/>
  <c r="N151" i="58"/>
  <c r="AJ151" i="58"/>
  <c r="N246" i="75"/>
  <c r="Q246" i="75"/>
  <c r="AC246" i="75"/>
  <c r="AJ246" i="75"/>
  <c r="N175" i="58"/>
  <c r="AB175" i="58"/>
  <c r="V175" i="58"/>
  <c r="AP175" i="58"/>
  <c r="N283" i="58"/>
  <c r="H283" i="58"/>
  <c r="AJ283" i="58"/>
  <c r="U283" i="58"/>
  <c r="V283" i="58"/>
  <c r="N235" i="58"/>
  <c r="I235" i="58"/>
  <c r="AP235" i="58"/>
  <c r="AJ235" i="58"/>
  <c r="AV235" i="58"/>
  <c r="V233" i="75"/>
  <c r="U233" i="75"/>
  <c r="AB233" i="75"/>
  <c r="N233" i="75"/>
  <c r="AJ233" i="75"/>
  <c r="AV233" i="75"/>
  <c r="AC233" i="75"/>
  <c r="AP233" i="75"/>
  <c r="N85" i="58"/>
  <c r="I85" i="58"/>
  <c r="AV85" i="58"/>
  <c r="AP85" i="58"/>
  <c r="AB85" i="58"/>
  <c r="V85" i="58"/>
  <c r="AJ85" i="58"/>
  <c r="AC85" i="58"/>
  <c r="U85" i="58"/>
  <c r="AV299" i="75"/>
  <c r="AC299" i="75"/>
  <c r="V299" i="75"/>
  <c r="N299" i="75"/>
  <c r="Q299" i="75"/>
  <c r="AJ299" i="75"/>
  <c r="AB299" i="75"/>
  <c r="AP299" i="75"/>
  <c r="U299" i="75"/>
  <c r="AB141" i="58"/>
  <c r="AJ141" i="58"/>
  <c r="V141" i="58"/>
  <c r="AC141" i="58"/>
  <c r="N94" i="58"/>
  <c r="AJ94" i="58"/>
  <c r="U94" i="58"/>
  <c r="N38" i="58"/>
  <c r="Q38" i="58"/>
  <c r="AV38" i="58"/>
  <c r="V38" i="58"/>
  <c r="U38" i="58"/>
  <c r="N30" i="58"/>
  <c r="AC30" i="58"/>
  <c r="AB30" i="58"/>
  <c r="AB225" i="58"/>
  <c r="U225" i="58"/>
  <c r="AV153" i="58"/>
  <c r="AJ61" i="58"/>
  <c r="AP61" i="58"/>
  <c r="AC271" i="58"/>
  <c r="AV271" i="58"/>
  <c r="AB189" i="58"/>
  <c r="AJ189" i="58"/>
  <c r="N177" i="58"/>
  <c r="AB177" i="58"/>
  <c r="I305" i="58"/>
  <c r="H305" i="58"/>
  <c r="J305" i="58"/>
  <c r="N153" i="75"/>
  <c r="Q153" i="75"/>
  <c r="AC39" i="58"/>
  <c r="AB39" i="58"/>
  <c r="U98" i="58"/>
  <c r="AC237" i="58"/>
  <c r="AJ237" i="58"/>
  <c r="AC209" i="58"/>
  <c r="AP209" i="58"/>
  <c r="V209" i="58"/>
  <c r="AV257" i="58"/>
  <c r="AJ257" i="58"/>
  <c r="V257" i="58"/>
  <c r="AJ173" i="58"/>
  <c r="AP173" i="58"/>
  <c r="AC173" i="58"/>
  <c r="U193" i="58"/>
  <c r="AP193" i="58"/>
  <c r="AB193" i="58"/>
  <c r="U246" i="75"/>
  <c r="AP246" i="75"/>
  <c r="AV307" i="75"/>
  <c r="U29" i="58"/>
  <c r="AP220" i="58"/>
  <c r="AV21" i="58"/>
  <c r="AP194" i="58"/>
  <c r="V220" i="58"/>
  <c r="V26" i="58"/>
  <c r="U50" i="58"/>
  <c r="AP50" i="58"/>
  <c r="AC50" i="58"/>
  <c r="AJ75" i="58"/>
  <c r="U75" i="58"/>
  <c r="N54" i="58"/>
  <c r="I54" i="58"/>
  <c r="V54" i="58"/>
  <c r="AB125" i="58"/>
  <c r="N125" i="58"/>
  <c r="I125" i="58"/>
  <c r="AC125" i="58"/>
  <c r="AJ125" i="58"/>
  <c r="AC159" i="58"/>
  <c r="AJ159" i="58"/>
  <c r="N159" i="58"/>
  <c r="N171" i="58"/>
  <c r="V183" i="58"/>
  <c r="AP183" i="58"/>
  <c r="AV183" i="58"/>
  <c r="AC122" i="58"/>
  <c r="U122" i="58"/>
  <c r="AV122" i="58"/>
  <c r="AJ122" i="58"/>
  <c r="AP122" i="58"/>
  <c r="AV135" i="58"/>
  <c r="AB135" i="58"/>
  <c r="AC135" i="58"/>
  <c r="AP135" i="58"/>
  <c r="AB160" i="58"/>
  <c r="N160" i="58"/>
  <c r="U117" i="58"/>
  <c r="AP109" i="58"/>
  <c r="V109" i="58"/>
  <c r="AJ109" i="58"/>
  <c r="V239" i="58"/>
  <c r="AC239" i="58"/>
  <c r="AJ239" i="58"/>
  <c r="AJ128" i="58"/>
  <c r="AB128" i="58"/>
  <c r="N128" i="58"/>
  <c r="H128" i="58"/>
  <c r="AC128" i="58"/>
  <c r="AV128" i="58"/>
  <c r="U272" i="58"/>
  <c r="AP272" i="58"/>
  <c r="AV272" i="58"/>
  <c r="V272" i="58"/>
  <c r="N217" i="58"/>
  <c r="V217" i="58"/>
  <c r="U217" i="58"/>
  <c r="AC217" i="58"/>
  <c r="AC205" i="58"/>
  <c r="AJ205" i="58"/>
  <c r="V205" i="58"/>
  <c r="AP205" i="58"/>
  <c r="U205" i="58"/>
  <c r="AV197" i="58"/>
  <c r="AB197" i="58"/>
  <c r="AJ197" i="58"/>
  <c r="AB169" i="58"/>
  <c r="AP169" i="58"/>
  <c r="V169" i="58"/>
  <c r="AV169" i="58"/>
  <c r="N169" i="58"/>
  <c r="N134" i="58"/>
  <c r="V134" i="58"/>
  <c r="AC134" i="58"/>
  <c r="U134" i="58"/>
  <c r="AP134" i="58"/>
  <c r="AJ134" i="58"/>
  <c r="AC131" i="58"/>
  <c r="N131" i="58"/>
  <c r="AV131" i="58"/>
  <c r="V131" i="58"/>
  <c r="AP131" i="58"/>
  <c r="AJ46" i="58"/>
  <c r="N46" i="58"/>
  <c r="Q46" i="58"/>
  <c r="AP46" i="58"/>
  <c r="AC46" i="58"/>
  <c r="U46" i="58"/>
  <c r="N204" i="75"/>
  <c r="Q204" i="75"/>
  <c r="N245" i="75"/>
  <c r="J245" i="75"/>
  <c r="AJ21" i="58"/>
  <c r="AB21" i="58"/>
  <c r="AP21" i="58"/>
  <c r="AP29" i="58"/>
  <c r="AC29" i="58"/>
  <c r="N29" i="58"/>
  <c r="AB44" i="58"/>
  <c r="AP44" i="58"/>
  <c r="U44" i="58"/>
  <c r="V32" i="58"/>
  <c r="AB32" i="58"/>
  <c r="AP32" i="58"/>
  <c r="AC32" i="58"/>
  <c r="AJ42" i="58"/>
  <c r="AB42" i="58"/>
  <c r="AV42" i="58"/>
  <c r="V42" i="58"/>
  <c r="U42" i="58"/>
  <c r="AP42" i="58"/>
  <c r="V76" i="58"/>
  <c r="AJ76" i="58"/>
  <c r="U76" i="58"/>
  <c r="AC76" i="58"/>
  <c r="U95" i="58"/>
  <c r="V95" i="58"/>
  <c r="AP95" i="58"/>
  <c r="U175" i="58"/>
  <c r="AV175" i="58"/>
  <c r="AJ175" i="58"/>
  <c r="AC175" i="58"/>
  <c r="N195" i="58"/>
  <c r="AC195" i="58"/>
  <c r="AV195" i="58"/>
  <c r="U195" i="58"/>
  <c r="AJ195" i="58"/>
  <c r="AP195" i="58"/>
  <c r="V119" i="58"/>
  <c r="U119" i="58"/>
  <c r="AC119" i="58"/>
  <c r="AV119" i="58"/>
  <c r="AV82" i="58"/>
  <c r="V243" i="58"/>
  <c r="AV243" i="58"/>
  <c r="AC243" i="58"/>
  <c r="AJ274" i="58"/>
  <c r="AV274" i="58"/>
  <c r="AP274" i="58"/>
  <c r="AC274" i="58"/>
  <c r="U274" i="58"/>
  <c r="N281" i="58"/>
  <c r="H281" i="58"/>
  <c r="AV281" i="58"/>
  <c r="AP281" i="58"/>
  <c r="U281" i="58"/>
  <c r="AJ310" i="58"/>
  <c r="AB310" i="58"/>
  <c r="N310" i="58"/>
  <c r="Q310" i="58"/>
  <c r="U310" i="58"/>
  <c r="N194" i="58"/>
  <c r="H194" i="58"/>
  <c r="U194" i="58"/>
  <c r="AJ194" i="58"/>
  <c r="AV194" i="58"/>
  <c r="AJ246" i="58"/>
  <c r="N41" i="75"/>
  <c r="AB246" i="75"/>
  <c r="V307" i="75"/>
  <c r="N32" i="58"/>
  <c r="V29" i="58"/>
  <c r="N21" i="58"/>
  <c r="H21" i="58"/>
  <c r="AC310" i="58"/>
  <c r="AB194" i="58"/>
  <c r="V310" i="58"/>
  <c r="AV76" i="58"/>
  <c r="AC281" i="58"/>
  <c r="V195" i="58"/>
  <c r="AB195" i="58"/>
  <c r="AJ119" i="58"/>
  <c r="V281" i="58"/>
  <c r="V16" i="58"/>
  <c r="AV66" i="58"/>
  <c r="AB66" i="58"/>
  <c r="U66" i="58"/>
  <c r="AJ66" i="58"/>
  <c r="U74" i="58"/>
  <c r="AB74" i="58"/>
  <c r="V74" i="58"/>
  <c r="AC74" i="58"/>
  <c r="N74" i="58"/>
  <c r="AJ68" i="58"/>
  <c r="U71" i="58"/>
  <c r="AJ71" i="58"/>
  <c r="U90" i="58"/>
  <c r="V90" i="58"/>
  <c r="AC90" i="58"/>
  <c r="AP90" i="58"/>
  <c r="V147" i="58"/>
  <c r="AP207" i="58"/>
  <c r="AB207" i="58"/>
  <c r="V207" i="58"/>
  <c r="V80" i="58"/>
  <c r="N139" i="58"/>
  <c r="I139" i="58"/>
  <c r="AC139" i="58"/>
  <c r="AC202" i="58"/>
  <c r="AB292" i="58"/>
  <c r="U292" i="58"/>
  <c r="AC292" i="58"/>
  <c r="AJ308" i="58"/>
  <c r="V152" i="58"/>
  <c r="N152" i="58"/>
  <c r="J152" i="58"/>
  <c r="AJ152" i="58"/>
  <c r="AC176" i="58"/>
  <c r="N176" i="58"/>
  <c r="Q176" i="58"/>
  <c r="AJ176" i="58"/>
  <c r="AC206" i="58"/>
  <c r="AJ206" i="58"/>
  <c r="AB206" i="58"/>
  <c r="U206" i="58"/>
  <c r="N297" i="58"/>
  <c r="J297" i="58"/>
  <c r="AP297" i="58"/>
  <c r="AV297" i="58"/>
  <c r="AC297" i="58"/>
  <c r="V200" i="58"/>
  <c r="AP200" i="58"/>
  <c r="AC200" i="58"/>
  <c r="N200" i="58"/>
  <c r="U235" i="58"/>
  <c r="V235" i="58"/>
  <c r="AC235" i="58"/>
  <c r="AB235" i="58"/>
  <c r="AB283" i="58"/>
  <c r="AV283" i="58"/>
  <c r="AP283" i="58"/>
  <c r="AC283" i="58"/>
  <c r="AC278" i="58"/>
  <c r="AV278" i="58"/>
  <c r="AP278" i="58"/>
  <c r="U278" i="58"/>
  <c r="AJ282" i="58"/>
  <c r="V282" i="58"/>
  <c r="N198" i="58"/>
  <c r="AP198" i="58"/>
  <c r="AC240" i="58"/>
  <c r="AJ240" i="58"/>
  <c r="N240" i="58"/>
  <c r="V240" i="58"/>
  <c r="AB240" i="58"/>
  <c r="N128" i="75"/>
  <c r="I128" i="75"/>
  <c r="N156" i="75"/>
  <c r="Q156" i="75"/>
  <c r="N146" i="75"/>
  <c r="I146" i="75"/>
  <c r="N152" i="75"/>
  <c r="AB276" i="58"/>
  <c r="AJ276" i="58"/>
  <c r="U276" i="58"/>
  <c r="N276" i="58"/>
  <c r="H276" i="58"/>
  <c r="Q276" i="58"/>
  <c r="V246" i="75"/>
  <c r="AV246" i="75"/>
  <c r="AC307" i="75"/>
  <c r="N274" i="58"/>
  <c r="N95" i="58"/>
  <c r="Q95" i="58"/>
  <c r="AV310" i="58"/>
  <c r="N76" i="58"/>
  <c r="U21" i="58"/>
  <c r="N119" i="58"/>
  <c r="H119" i="58"/>
  <c r="AJ44" i="58"/>
  <c r="N17" i="58"/>
  <c r="AC17" i="58"/>
  <c r="AV40" i="58"/>
  <c r="AP40" i="58"/>
  <c r="N58" i="58"/>
  <c r="AP58" i="58"/>
  <c r="AB58" i="58"/>
  <c r="V58" i="58"/>
  <c r="V51" i="58"/>
  <c r="AJ51" i="58"/>
  <c r="AV51" i="58"/>
  <c r="U51" i="58"/>
  <c r="V34" i="58"/>
  <c r="AP34" i="58"/>
  <c r="U34" i="58"/>
  <c r="AC55" i="58"/>
  <c r="AB55" i="58"/>
  <c r="N55" i="58"/>
  <c r="H55" i="58"/>
  <c r="V101" i="58"/>
  <c r="AB101" i="58"/>
  <c r="N101" i="58"/>
  <c r="I101" i="58"/>
  <c r="AJ20" i="58"/>
  <c r="U20" i="58"/>
  <c r="AC20" i="58"/>
  <c r="AP20" i="58"/>
  <c r="AJ114" i="58"/>
  <c r="AV114" i="58"/>
  <c r="V114" i="58"/>
  <c r="N114" i="58"/>
  <c r="H114" i="58"/>
  <c r="N179" i="58"/>
  <c r="AV179" i="58"/>
  <c r="U179" i="58"/>
  <c r="AJ167" i="58"/>
  <c r="V167" i="58"/>
  <c r="N167" i="58"/>
  <c r="H167" i="58"/>
  <c r="AB167" i="58"/>
  <c r="AC167" i="58"/>
  <c r="AV167" i="58"/>
  <c r="AJ270" i="58"/>
  <c r="U296" i="58"/>
  <c r="AJ296" i="58"/>
  <c r="N296" i="58"/>
  <c r="Q296" i="58"/>
  <c r="V296" i="58"/>
  <c r="AV296" i="58"/>
  <c r="AJ304" i="58"/>
  <c r="U304" i="58"/>
  <c r="N304" i="58"/>
  <c r="AC304" i="58"/>
  <c r="AV304" i="58"/>
  <c r="AB286" i="58"/>
  <c r="N286" i="58"/>
  <c r="AC286" i="58"/>
  <c r="V286" i="58"/>
  <c r="AV286" i="58"/>
  <c r="V244" i="58"/>
  <c r="AB244" i="58"/>
  <c r="N244" i="58"/>
  <c r="H244" i="58"/>
  <c r="AV244" i="58"/>
  <c r="AC244" i="58"/>
  <c r="U244" i="58"/>
  <c r="J164" i="75"/>
  <c r="H164" i="75"/>
  <c r="N39" i="75"/>
  <c r="Q39" i="75"/>
  <c r="AV39" i="75"/>
  <c r="AJ39" i="75"/>
  <c r="AB39" i="75"/>
  <c r="U39" i="75"/>
  <c r="AC39" i="75"/>
  <c r="Q201" i="75"/>
  <c r="J201" i="75"/>
  <c r="J177" i="75"/>
  <c r="Q177" i="75"/>
  <c r="I271" i="75"/>
  <c r="Q271" i="75"/>
  <c r="J100" i="58"/>
  <c r="Q100" i="58"/>
  <c r="N310" i="75"/>
  <c r="J310" i="75"/>
  <c r="AV310" i="75"/>
  <c r="AJ310" i="75"/>
  <c r="AB310" i="75"/>
  <c r="V310" i="75"/>
  <c r="U310" i="75"/>
  <c r="U70" i="75"/>
  <c r="AJ70" i="75"/>
  <c r="AV70" i="75"/>
  <c r="N70" i="75"/>
  <c r="J70" i="75"/>
  <c r="AB70" i="75"/>
  <c r="AP34" i="75"/>
  <c r="U34" i="75"/>
  <c r="AJ34" i="75"/>
  <c r="AC34" i="75"/>
  <c r="N34" i="75"/>
  <c r="Q34" i="75"/>
  <c r="AB34" i="75"/>
  <c r="N166" i="75"/>
  <c r="J166" i="75"/>
  <c r="AV166" i="75"/>
  <c r="V166" i="75"/>
  <c r="AJ166" i="75"/>
  <c r="AB166" i="75"/>
  <c r="U166" i="75"/>
  <c r="AC166" i="75"/>
  <c r="N60" i="75"/>
  <c r="Q60" i="75"/>
  <c r="AV60" i="75"/>
  <c r="V60" i="75"/>
  <c r="AB60" i="75"/>
  <c r="AP60" i="75"/>
  <c r="AC60" i="75"/>
  <c r="N127" i="75"/>
  <c r="AB127" i="75"/>
  <c r="AJ127" i="75"/>
  <c r="U127" i="75"/>
  <c r="AV127" i="75"/>
  <c r="AC127" i="75"/>
  <c r="AJ231" i="75"/>
  <c r="AB231" i="75"/>
  <c r="AC231" i="75"/>
  <c r="AP231" i="75"/>
  <c r="J231" i="75"/>
  <c r="V231" i="75"/>
  <c r="U231" i="75"/>
  <c r="N243" i="75"/>
  <c r="Q243" i="75"/>
  <c r="AB243" i="75"/>
  <c r="AJ243" i="75"/>
  <c r="V243" i="75"/>
  <c r="N269" i="75"/>
  <c r="J269" i="75"/>
  <c r="U269" i="75"/>
  <c r="AJ269" i="75"/>
  <c r="V269" i="75"/>
  <c r="AB269" i="75"/>
  <c r="AJ272" i="75"/>
  <c r="AC272" i="75"/>
  <c r="AV272" i="75"/>
  <c r="U272" i="75"/>
  <c r="AB272" i="75"/>
  <c r="V272" i="75"/>
  <c r="N230" i="75"/>
  <c r="AJ230" i="75"/>
  <c r="U230" i="75"/>
  <c r="AC230" i="75"/>
  <c r="AP230" i="75"/>
  <c r="V230" i="75"/>
  <c r="AB230" i="75"/>
  <c r="N253" i="75"/>
  <c r="Q253" i="75"/>
  <c r="AP253" i="75"/>
  <c r="U253" i="75"/>
  <c r="AV253" i="75"/>
  <c r="V253" i="75"/>
  <c r="AJ253" i="75"/>
  <c r="AC253" i="75"/>
  <c r="N283" i="75"/>
  <c r="I283" i="75"/>
  <c r="AJ283" i="75"/>
  <c r="U283" i="75"/>
  <c r="AP283" i="75"/>
  <c r="V283" i="75"/>
  <c r="AB283" i="75"/>
  <c r="AC18" i="58"/>
  <c r="U18" i="58"/>
  <c r="AV18" i="58"/>
  <c r="V18" i="58"/>
  <c r="AB18" i="58"/>
  <c r="N18" i="58"/>
  <c r="Q18" i="58"/>
  <c r="AP18" i="58"/>
  <c r="N20" i="75"/>
  <c r="AJ20" i="75"/>
  <c r="AB20" i="75"/>
  <c r="U20" i="75"/>
  <c r="AP20" i="75"/>
  <c r="V20" i="75"/>
  <c r="N36" i="58"/>
  <c r="V36" i="58"/>
  <c r="AP36" i="58"/>
  <c r="AV36" i="58"/>
  <c r="AB36" i="58"/>
  <c r="U24" i="58"/>
  <c r="AB24" i="58"/>
  <c r="N24" i="58"/>
  <c r="J24" i="58"/>
  <c r="V24" i="58"/>
  <c r="AV24" i="58"/>
  <c r="AC24" i="58"/>
  <c r="AV84" i="58"/>
  <c r="AB84" i="58"/>
  <c r="U84" i="58"/>
  <c r="AC84" i="58"/>
  <c r="N84" i="58"/>
  <c r="H84" i="58"/>
  <c r="V84" i="58"/>
  <c r="U92" i="58"/>
  <c r="AJ92" i="58"/>
  <c r="AV92" i="58"/>
  <c r="AC92" i="58"/>
  <c r="V92" i="58"/>
  <c r="AP92" i="58"/>
  <c r="AB92" i="58"/>
  <c r="AV100" i="58"/>
  <c r="AC100" i="58"/>
  <c r="V100" i="58"/>
  <c r="I100" i="58"/>
  <c r="H100" i="58"/>
  <c r="U100" i="58"/>
  <c r="AB100" i="58"/>
  <c r="AJ100" i="58"/>
  <c r="AP100" i="58"/>
  <c r="Q231" i="75"/>
  <c r="I231" i="75"/>
  <c r="I201" i="75"/>
  <c r="V33" i="75"/>
  <c r="AP33" i="75"/>
  <c r="N33" i="75"/>
  <c r="AB33" i="75"/>
  <c r="AV33" i="75"/>
  <c r="U33" i="75"/>
  <c r="AB76" i="75"/>
  <c r="AJ76" i="75"/>
  <c r="U76" i="75"/>
  <c r="N76" i="75"/>
  <c r="I76" i="75"/>
  <c r="AV76" i="75"/>
  <c r="V76" i="75"/>
  <c r="AJ54" i="75"/>
  <c r="AV54" i="75"/>
  <c r="N54" i="75"/>
  <c r="Q54" i="75"/>
  <c r="AP54" i="75"/>
  <c r="V54" i="75"/>
  <c r="AC54" i="75"/>
  <c r="U54" i="75"/>
  <c r="I177" i="75"/>
  <c r="I164" i="75"/>
  <c r="H201" i="75"/>
  <c r="Q164" i="75"/>
  <c r="J59" i="58"/>
  <c r="I59" i="58"/>
  <c r="H59" i="58"/>
  <c r="N26" i="75"/>
  <c r="AP26" i="75"/>
  <c r="U26" i="75"/>
  <c r="AJ26" i="75"/>
  <c r="AC26" i="75"/>
  <c r="V26" i="75"/>
  <c r="AB26" i="75"/>
  <c r="B12" i="69"/>
  <c r="H5" i="51"/>
  <c r="S5" i="51"/>
  <c r="H190" i="47"/>
  <c r="Q148" i="47"/>
  <c r="J277" i="47"/>
  <c r="H146" i="50"/>
  <c r="I155" i="47"/>
  <c r="J155" i="47"/>
  <c r="K258" i="47"/>
  <c r="H52" i="47"/>
  <c r="Q267" i="70"/>
  <c r="K177" i="70"/>
  <c r="K139" i="70"/>
  <c r="K265" i="50"/>
  <c r="I265" i="50"/>
  <c r="J201" i="50"/>
  <c r="I307" i="72"/>
  <c r="Q307" i="72"/>
  <c r="H307" i="72"/>
  <c r="H225" i="70"/>
  <c r="Q169" i="70"/>
  <c r="H267" i="70"/>
  <c r="Q168" i="70"/>
  <c r="H202" i="70"/>
  <c r="I307" i="70"/>
  <c r="J307" i="70"/>
  <c r="Q307" i="70"/>
  <c r="H307" i="70"/>
  <c r="M304" i="75"/>
  <c r="M296" i="75"/>
  <c r="M288" i="75"/>
  <c r="M276" i="75"/>
  <c r="M272" i="75"/>
  <c r="M268" i="75"/>
  <c r="M264" i="75"/>
  <c r="L195" i="75"/>
  <c r="L175" i="75"/>
  <c r="L167" i="75"/>
  <c r="L139" i="75"/>
  <c r="L292" i="75"/>
  <c r="L206" i="75"/>
  <c r="L198" i="75"/>
  <c r="L146" i="75"/>
  <c r="L136" i="75"/>
  <c r="L134" i="75"/>
  <c r="L132" i="75"/>
  <c r="L130" i="75"/>
  <c r="L128" i="75"/>
  <c r="L126" i="75"/>
  <c r="L124" i="75"/>
  <c r="L122" i="75"/>
  <c r="Q102" i="70"/>
  <c r="I102" i="70"/>
  <c r="H82" i="70"/>
  <c r="J82" i="70"/>
  <c r="Q82" i="70"/>
  <c r="J250" i="70"/>
  <c r="Q250" i="70"/>
  <c r="J176" i="70"/>
  <c r="H176" i="70"/>
  <c r="I176" i="70"/>
  <c r="Q134" i="70"/>
  <c r="I134" i="70"/>
  <c r="H134" i="70"/>
  <c r="I196" i="47"/>
  <c r="H196" i="47"/>
  <c r="Q196" i="47"/>
  <c r="K137" i="70"/>
  <c r="K113" i="70"/>
  <c r="K156" i="70"/>
  <c r="K140" i="70"/>
  <c r="K167" i="70"/>
  <c r="J127" i="70"/>
  <c r="Q127" i="70"/>
  <c r="I77" i="70"/>
  <c r="Q77" i="70"/>
  <c r="H77" i="70"/>
  <c r="H98" i="50"/>
  <c r="H158" i="50"/>
  <c r="L285" i="72"/>
  <c r="J154" i="47"/>
  <c r="L221" i="70"/>
  <c r="I113" i="70"/>
  <c r="Q113" i="70"/>
  <c r="L226" i="70"/>
  <c r="L128" i="72"/>
  <c r="M234" i="75"/>
  <c r="M216" i="75"/>
  <c r="L270" i="75"/>
  <c r="L192" i="75"/>
  <c r="L182" i="75"/>
  <c r="L100" i="75"/>
  <c r="L74" i="75"/>
  <c r="L52" i="75"/>
  <c r="Q76" i="70"/>
  <c r="L250" i="75"/>
  <c r="L242" i="75"/>
  <c r="L236" i="75"/>
  <c r="L232" i="75"/>
  <c r="M214" i="75"/>
  <c r="M210" i="75"/>
  <c r="H76" i="70"/>
  <c r="L212" i="75"/>
  <c r="L299" i="75"/>
  <c r="L267" i="75"/>
  <c r="L223" i="75"/>
  <c r="L217" i="75"/>
  <c r="L119" i="75"/>
  <c r="L87" i="75"/>
  <c r="L63" i="75"/>
  <c r="Q150" i="47"/>
  <c r="Q244" i="47"/>
  <c r="I244" i="47"/>
  <c r="L54" i="50"/>
  <c r="J244" i="47"/>
  <c r="I99" i="47"/>
  <c r="J193" i="47"/>
  <c r="I193" i="47"/>
  <c r="H258" i="47"/>
  <c r="H118" i="47"/>
  <c r="Q290" i="47"/>
  <c r="I215" i="47"/>
  <c r="J231" i="47"/>
  <c r="I231" i="47"/>
  <c r="H66" i="50"/>
  <c r="L98" i="50"/>
  <c r="H62" i="50"/>
  <c r="L250" i="72"/>
  <c r="I101" i="47"/>
  <c r="H101" i="47"/>
  <c r="Q101" i="47"/>
  <c r="L243" i="75"/>
  <c r="K77" i="70"/>
  <c r="L306" i="75"/>
  <c r="L302" i="75"/>
  <c r="L298" i="75"/>
  <c r="L296" i="75"/>
  <c r="L294" i="75"/>
  <c r="L290" i="75"/>
  <c r="L216" i="75"/>
  <c r="L108" i="75"/>
  <c r="L102" i="75"/>
  <c r="L90" i="75"/>
  <c r="L88" i="75"/>
  <c r="L40" i="75"/>
  <c r="M42" i="75"/>
  <c r="M26" i="75"/>
  <c r="L135" i="75"/>
  <c r="L234" i="75"/>
  <c r="L158" i="75"/>
  <c r="L156" i="75"/>
  <c r="L154" i="75"/>
  <c r="L150" i="75"/>
  <c r="L148" i="75"/>
  <c r="L73" i="75"/>
  <c r="M308" i="72"/>
  <c r="N230" i="50"/>
  <c r="M80" i="72"/>
  <c r="H87" i="47"/>
  <c r="J87" i="47"/>
  <c r="K195" i="47"/>
  <c r="M243" i="72"/>
  <c r="I211" i="70"/>
  <c r="K212" i="70"/>
  <c r="L227" i="72"/>
  <c r="L282" i="72"/>
  <c r="M286" i="75"/>
  <c r="M278" i="75"/>
  <c r="M270" i="75"/>
  <c r="M260" i="75"/>
  <c r="K251" i="70"/>
  <c r="M18" i="51"/>
  <c r="L286" i="75"/>
  <c r="L282" i="75"/>
  <c r="L278" i="75"/>
  <c r="L276" i="75"/>
  <c r="L268" i="75"/>
  <c r="L266" i="75"/>
  <c r="L262" i="75"/>
  <c r="L260" i="75"/>
  <c r="L258" i="75"/>
  <c r="M250" i="75"/>
  <c r="M246" i="75"/>
  <c r="M242" i="75"/>
  <c r="M238" i="75"/>
  <c r="L218" i="75"/>
  <c r="L144" i="75"/>
  <c r="L140" i="75"/>
  <c r="L138" i="75"/>
  <c r="M130" i="75"/>
  <c r="M126" i="75"/>
  <c r="M122" i="75"/>
  <c r="L42" i="75"/>
  <c r="M310" i="75"/>
  <c r="M306" i="75"/>
  <c r="M298" i="75"/>
  <c r="M294" i="75"/>
  <c r="M290" i="75"/>
  <c r="M230" i="75"/>
  <c r="M226" i="75"/>
  <c r="M202" i="75"/>
  <c r="M198" i="75"/>
  <c r="M196" i="75"/>
  <c r="M194" i="75"/>
  <c r="M190" i="75"/>
  <c r="M182" i="75"/>
  <c r="M174" i="75"/>
  <c r="M170" i="75"/>
  <c r="M164" i="75"/>
  <c r="M86" i="75"/>
  <c r="M82" i="75"/>
  <c r="M78" i="75"/>
  <c r="M74" i="75"/>
  <c r="M72" i="75"/>
  <c r="M70" i="75"/>
  <c r="M66" i="75"/>
  <c r="M62" i="75"/>
  <c r="M58" i="75"/>
  <c r="M54" i="75"/>
  <c r="M50" i="75"/>
  <c r="M48" i="75"/>
  <c r="M46" i="75"/>
  <c r="M34" i="75"/>
  <c r="M30" i="75"/>
  <c r="M254" i="75"/>
  <c r="L230" i="75"/>
  <c r="L228" i="75"/>
  <c r="L204" i="75"/>
  <c r="L202" i="75"/>
  <c r="L200" i="75"/>
  <c r="L194" i="75"/>
  <c r="L190" i="75"/>
  <c r="L188" i="75"/>
  <c r="L184" i="75"/>
  <c r="L180" i="75"/>
  <c r="L178" i="75"/>
  <c r="L176" i="75"/>
  <c r="L172" i="75"/>
  <c r="L170" i="75"/>
  <c r="L166" i="75"/>
  <c r="L164" i="75"/>
  <c r="L162" i="75"/>
  <c r="L160" i="75"/>
  <c r="L118" i="75"/>
  <c r="L116" i="75"/>
  <c r="L114" i="75"/>
  <c r="L112" i="75"/>
  <c r="L110" i="75"/>
  <c r="M106" i="75"/>
  <c r="M102" i="75"/>
  <c r="M98" i="75"/>
  <c r="L89" i="75"/>
  <c r="L84" i="75"/>
  <c r="L82" i="75"/>
  <c r="L80" i="75"/>
  <c r="L76" i="75"/>
  <c r="L72" i="75"/>
  <c r="L68" i="75"/>
  <c r="L66" i="75"/>
  <c r="L64" i="75"/>
  <c r="L58" i="75"/>
  <c r="L56" i="75"/>
  <c r="L54" i="75"/>
  <c r="L50" i="75"/>
  <c r="L48" i="75"/>
  <c r="L46" i="75"/>
  <c r="L44" i="75"/>
  <c r="J80" i="47"/>
  <c r="L180" i="72"/>
  <c r="I214" i="47"/>
  <c r="J274" i="47"/>
  <c r="H145" i="47"/>
  <c r="K164" i="47"/>
  <c r="K155" i="47"/>
  <c r="L176" i="72"/>
  <c r="L286" i="72"/>
  <c r="L205" i="72"/>
  <c r="M251" i="72"/>
  <c r="Q277" i="70"/>
  <c r="J277" i="70"/>
  <c r="L215" i="72"/>
  <c r="L38" i="72"/>
  <c r="L262" i="72"/>
  <c r="L189" i="72"/>
  <c r="M126" i="72"/>
  <c r="M69" i="72"/>
  <c r="Q226" i="47"/>
  <c r="L219" i="72"/>
  <c r="M220" i="72"/>
  <c r="M291" i="72"/>
  <c r="M88" i="72"/>
  <c r="M256" i="72"/>
  <c r="M263" i="72"/>
  <c r="M163" i="72"/>
  <c r="M123" i="72"/>
  <c r="M77" i="72"/>
  <c r="L273" i="72"/>
  <c r="M166" i="72"/>
  <c r="L304" i="72"/>
  <c r="J145" i="70"/>
  <c r="H145" i="70"/>
  <c r="L296" i="72"/>
  <c r="M68" i="72"/>
  <c r="L290" i="50"/>
  <c r="M280" i="75"/>
  <c r="M274" i="75"/>
  <c r="L253" i="75"/>
  <c r="L247" i="75"/>
  <c r="L245" i="75"/>
  <c r="L241" i="75"/>
  <c r="L237" i="75"/>
  <c r="L226" i="75"/>
  <c r="L222" i="75"/>
  <c r="L220" i="75"/>
  <c r="M178" i="75"/>
  <c r="M176" i="75"/>
  <c r="M146" i="75"/>
  <c r="M186" i="75"/>
  <c r="M166" i="75"/>
  <c r="M162" i="75"/>
  <c r="M158" i="75"/>
  <c r="M154" i="75"/>
  <c r="M138" i="75"/>
  <c r="M293" i="75"/>
  <c r="M291" i="75"/>
  <c r="L280" i="75"/>
  <c r="M262" i="75"/>
  <c r="M258" i="75"/>
  <c r="L210" i="75"/>
  <c r="L208" i="75"/>
  <c r="L186" i="75"/>
  <c r="L174" i="75"/>
  <c r="L252" i="75"/>
  <c r="L248" i="75"/>
  <c r="L246" i="75"/>
  <c r="L244" i="75"/>
  <c r="L284" i="75"/>
  <c r="L214" i="75"/>
  <c r="L196" i="75"/>
  <c r="L106" i="75"/>
  <c r="L104" i="75"/>
  <c r="L98" i="75"/>
  <c r="L96" i="75"/>
  <c r="L92" i="75"/>
  <c r="L86" i="75"/>
  <c r="L70" i="75"/>
  <c r="L60" i="75"/>
  <c r="M302" i="75"/>
  <c r="M135" i="75"/>
  <c r="M127" i="75"/>
  <c r="M121" i="75"/>
  <c r="M119" i="75"/>
  <c r="M115" i="75"/>
  <c r="M111" i="75"/>
  <c r="M109" i="75"/>
  <c r="M107" i="75"/>
  <c r="M103" i="75"/>
  <c r="M99" i="75"/>
  <c r="M95" i="75"/>
  <c r="M91" i="75"/>
  <c r="M89" i="75"/>
  <c r="M83" i="75"/>
  <c r="M77" i="75"/>
  <c r="M71" i="75"/>
  <c r="M59" i="75"/>
  <c r="M57" i="75"/>
  <c r="M55" i="75"/>
  <c r="M45" i="75"/>
  <c r="M39" i="75"/>
  <c r="M35" i="75"/>
  <c r="M31" i="75"/>
  <c r="M25" i="75"/>
  <c r="M23" i="75"/>
  <c r="M13" i="75"/>
  <c r="M11" i="75"/>
  <c r="M271" i="75"/>
  <c r="M247" i="75"/>
  <c r="M243" i="75"/>
  <c r="M239" i="75"/>
  <c r="M231" i="75"/>
  <c r="M219" i="75"/>
  <c r="M217" i="75"/>
  <c r="M207" i="75"/>
  <c r="M205" i="75"/>
  <c r="M185" i="75"/>
  <c r="M175" i="75"/>
  <c r="M153" i="75"/>
  <c r="M147" i="75"/>
  <c r="M143" i="75"/>
  <c r="M141" i="75"/>
  <c r="M279" i="75"/>
  <c r="L310" i="75"/>
  <c r="L308" i="75"/>
  <c r="L304" i="75"/>
  <c r="L71" i="75"/>
  <c r="L51" i="75"/>
  <c r="L31" i="75"/>
  <c r="L21" i="75"/>
  <c r="L13" i="75"/>
  <c r="L11" i="75"/>
  <c r="L309" i="75"/>
  <c r="L307" i="75"/>
  <c r="L305" i="75"/>
  <c r="L301" i="75"/>
  <c r="L291" i="75"/>
  <c r="L289" i="75"/>
  <c r="L287" i="75"/>
  <c r="L285" i="75"/>
  <c r="L283" i="75"/>
  <c r="L281" i="75"/>
  <c r="L273" i="75"/>
  <c r="L263" i="75"/>
  <c r="L261" i="75"/>
  <c r="L259" i="75"/>
  <c r="L255" i="75"/>
  <c r="L239" i="75"/>
  <c r="L235" i="75"/>
  <c r="L233" i="75"/>
  <c r="L231" i="75"/>
  <c r="L221" i="75"/>
  <c r="L219" i="75"/>
  <c r="L215" i="75"/>
  <c r="L213" i="75"/>
  <c r="L211" i="75"/>
  <c r="L209" i="75"/>
  <c r="L207" i="75"/>
  <c r="L199" i="75"/>
  <c r="L197" i="75"/>
  <c r="L193" i="75"/>
  <c r="L191" i="75"/>
  <c r="L187" i="75"/>
  <c r="L183" i="75"/>
  <c r="L177" i="75"/>
  <c r="L171" i="75"/>
  <c r="L165" i="75"/>
  <c r="L163" i="75"/>
  <c r="L161" i="75"/>
  <c r="L155" i="75"/>
  <c r="L153" i="75"/>
  <c r="L151" i="75"/>
  <c r="L147" i="75"/>
  <c r="L143" i="75"/>
  <c r="L137" i="75"/>
  <c r="L127" i="75"/>
  <c r="L123" i="75"/>
  <c r="L115" i="75"/>
  <c r="L109" i="75"/>
  <c r="L103" i="75"/>
  <c r="L83" i="75"/>
  <c r="L55" i="75"/>
  <c r="L35" i="75"/>
  <c r="M173" i="72"/>
  <c r="H67" i="47"/>
  <c r="M44" i="72"/>
  <c r="L150" i="72"/>
  <c r="M56" i="72"/>
  <c r="K248" i="72"/>
  <c r="Q199" i="47"/>
  <c r="M255" i="72"/>
  <c r="L274" i="72"/>
  <c r="L121" i="75"/>
  <c r="L111" i="75"/>
  <c r="L105" i="75"/>
  <c r="L101" i="75"/>
  <c r="L97" i="75"/>
  <c r="L95" i="75"/>
  <c r="L93" i="75"/>
  <c r="L85" i="75"/>
  <c r="L81" i="75"/>
  <c r="L75" i="75"/>
  <c r="L69" i="75"/>
  <c r="L61" i="75"/>
  <c r="L59" i="75"/>
  <c r="L49" i="75"/>
  <c r="L45" i="75"/>
  <c r="L43" i="75"/>
  <c r="L41" i="75"/>
  <c r="L39" i="75"/>
  <c r="L37" i="75"/>
  <c r="L33" i="75"/>
  <c r="L27" i="75"/>
  <c r="L23" i="75"/>
  <c r="L17" i="75"/>
  <c r="I99" i="72"/>
  <c r="L279" i="72"/>
  <c r="M244" i="72"/>
  <c r="M287" i="72"/>
  <c r="L288" i="75"/>
  <c r="L224" i="75"/>
  <c r="L133" i="75"/>
  <c r="L65" i="75"/>
  <c r="L9" i="75"/>
  <c r="L297" i="75"/>
  <c r="L295" i="75"/>
  <c r="I87" i="47"/>
  <c r="H203" i="47"/>
  <c r="Q293" i="70"/>
  <c r="J244" i="70"/>
  <c r="J101" i="47"/>
  <c r="Q161" i="70"/>
  <c r="I219" i="70"/>
  <c r="H127" i="70"/>
  <c r="L255" i="72"/>
  <c r="L204" i="72"/>
  <c r="L193" i="72"/>
  <c r="L171" i="72"/>
  <c r="M297" i="72"/>
  <c r="M60" i="72"/>
  <c r="M281" i="75"/>
  <c r="L277" i="75"/>
  <c r="L271" i="75"/>
  <c r="M263" i="75"/>
  <c r="M203" i="75"/>
  <c r="L185" i="75"/>
  <c r="M179" i="75"/>
  <c r="M155" i="75"/>
  <c r="M151" i="75"/>
  <c r="L57" i="75"/>
  <c r="M43" i="75"/>
  <c r="M27" i="75"/>
  <c r="Q253" i="47"/>
  <c r="J203" i="47"/>
  <c r="J256" i="70"/>
  <c r="J308" i="70"/>
  <c r="I190" i="70"/>
  <c r="I82" i="70"/>
  <c r="H276" i="70"/>
  <c r="Q203" i="47"/>
  <c r="H293" i="70"/>
  <c r="H244" i="70"/>
  <c r="J219" i="70"/>
  <c r="Q276" i="70"/>
  <c r="Q208" i="47"/>
  <c r="I162" i="70"/>
  <c r="H219" i="70"/>
  <c r="J156" i="70"/>
  <c r="M140" i="72"/>
  <c r="L306" i="50"/>
  <c r="I197" i="70"/>
  <c r="Q197" i="70"/>
  <c r="I189" i="70"/>
  <c r="H189" i="70"/>
  <c r="J189" i="70"/>
  <c r="I139" i="70"/>
  <c r="H139" i="70"/>
  <c r="Q60" i="70"/>
  <c r="I60" i="70"/>
  <c r="J60" i="70"/>
  <c r="L203" i="75"/>
  <c r="L201" i="75"/>
  <c r="L181" i="75"/>
  <c r="L125" i="75"/>
  <c r="L99" i="75"/>
  <c r="M309" i="75"/>
  <c r="M307" i="75"/>
  <c r="M295" i="75"/>
  <c r="M285" i="75"/>
  <c r="M283" i="75"/>
  <c r="M277" i="75"/>
  <c r="R86" i="50"/>
  <c r="K86" i="50"/>
  <c r="J73" i="50"/>
  <c r="R73" i="50"/>
  <c r="L293" i="75"/>
  <c r="M282" i="75"/>
  <c r="L265" i="75"/>
  <c r="M259" i="75"/>
  <c r="M255" i="75"/>
  <c r="L254" i="75"/>
  <c r="L249" i="75"/>
  <c r="M227" i="75"/>
  <c r="M223" i="75"/>
  <c r="M218" i="75"/>
  <c r="M211" i="75"/>
  <c r="L173" i="75"/>
  <c r="M167" i="75"/>
  <c r="L157" i="75"/>
  <c r="L149" i="75"/>
  <c r="L145" i="75"/>
  <c r="M139" i="75"/>
  <c r="L129" i="75"/>
  <c r="L113" i="75"/>
  <c r="M79" i="75"/>
  <c r="M75" i="75"/>
  <c r="M67" i="75"/>
  <c r="L53" i="75"/>
  <c r="L29" i="75"/>
  <c r="M10" i="75"/>
  <c r="L238" i="75"/>
  <c r="L225" i="75"/>
  <c r="L274" i="75"/>
  <c r="M266" i="75"/>
  <c r="L257" i="75"/>
  <c r="L229" i="75"/>
  <c r="M183" i="75"/>
  <c r="L169" i="75"/>
  <c r="M150" i="75"/>
  <c r="L141" i="75"/>
  <c r="L117" i="75"/>
  <c r="L79" i="75"/>
  <c r="L77" i="75"/>
  <c r="M47" i="75"/>
  <c r="L25" i="75"/>
  <c r="M15" i="75"/>
  <c r="L279" i="75"/>
  <c r="L269" i="75"/>
  <c r="L205" i="75"/>
  <c r="M195" i="75"/>
  <c r="M191" i="75"/>
  <c r="M187" i="75"/>
  <c r="M163" i="75"/>
  <c r="CC137" i="77"/>
  <c r="CC169" i="77"/>
  <c r="L273" i="77"/>
  <c r="AK273" i="77"/>
  <c r="L162" i="77"/>
  <c r="AK162" i="77"/>
  <c r="M145" i="77"/>
  <c r="BH309" i="76"/>
  <c r="BA309" i="76"/>
  <c r="U309" i="76"/>
  <c r="AC309" i="76"/>
  <c r="AT309" i="76"/>
  <c r="AW308" i="76"/>
  <c r="Y308" i="76"/>
  <c r="CC308" i="76"/>
  <c r="CF308" i="76"/>
  <c r="X307" i="76"/>
  <c r="AF307" i="76"/>
  <c r="BW306" i="76"/>
  <c r="BI306" i="76"/>
  <c r="AT305" i="76"/>
  <c r="BH305" i="76"/>
  <c r="BA305" i="76"/>
  <c r="U305" i="76"/>
  <c r="AC305" i="76"/>
  <c r="Y304" i="76"/>
  <c r="CC304" i="76"/>
  <c r="P304" i="76"/>
  <c r="AV303" i="76"/>
  <c r="CE303" i="76"/>
  <c r="X303" i="76"/>
  <c r="BK300" i="76"/>
  <c r="P300" i="76"/>
  <c r="BY300" i="76"/>
  <c r="Y300" i="76"/>
  <c r="CC300" i="76"/>
  <c r="BD300" i="76"/>
  <c r="AO300" i="76"/>
  <c r="AG300" i="76"/>
  <c r="BR300" i="76"/>
  <c r="AW300" i="76"/>
  <c r="CF300" i="76"/>
  <c r="AV299" i="76"/>
  <c r="X299" i="76"/>
  <c r="CD298" i="76"/>
  <c r="AL298" i="76"/>
  <c r="AD298" i="76"/>
  <c r="BW298" i="76"/>
  <c r="BR296" i="76"/>
  <c r="AO296" i="76"/>
  <c r="BY296" i="76"/>
  <c r="AG296" i="76"/>
  <c r="BD296" i="76"/>
  <c r="AF295" i="76"/>
  <c r="BX295" i="76"/>
  <c r="BJ295" i="76"/>
  <c r="X295" i="76"/>
  <c r="O295" i="76"/>
  <c r="AV295" i="76"/>
  <c r="AN295" i="76"/>
  <c r="BQ295" i="76"/>
  <c r="CE295" i="76"/>
  <c r="BB294" i="76"/>
  <c r="W294" i="76"/>
  <c r="AD294" i="76"/>
  <c r="V294" i="76"/>
  <c r="CD294" i="76"/>
  <c r="AU294" i="76"/>
  <c r="BR292" i="76"/>
  <c r="AO292" i="76"/>
  <c r="BY292" i="76"/>
  <c r="AG292" i="76"/>
  <c r="BD292" i="76"/>
  <c r="BX291" i="76"/>
  <c r="BJ291" i="76"/>
  <c r="X291" i="76"/>
  <c r="O291" i="76"/>
  <c r="CE291" i="76"/>
  <c r="BQ291" i="76"/>
  <c r="AV291" i="76"/>
  <c r="AN291" i="76"/>
  <c r="AF291" i="76"/>
  <c r="AU290" i="76"/>
  <c r="W290" i="76"/>
  <c r="BB290" i="76"/>
  <c r="V290" i="76"/>
  <c r="CD290" i="76"/>
  <c r="AD290" i="76"/>
  <c r="CE287" i="76"/>
  <c r="BJ287" i="76"/>
  <c r="AF287" i="76"/>
  <c r="BX287" i="76"/>
  <c r="AN287" i="76"/>
  <c r="X287" i="76"/>
  <c r="AV287" i="76"/>
  <c r="BQ287" i="76"/>
  <c r="O287" i="76"/>
  <c r="V286" i="76"/>
  <c r="AU286" i="76"/>
  <c r="AD286" i="76"/>
  <c r="BB286" i="76"/>
  <c r="W286" i="76"/>
  <c r="AG284" i="76"/>
  <c r="BR284" i="76"/>
  <c r="BD284" i="76"/>
  <c r="BY284" i="76"/>
  <c r="AO284" i="76"/>
  <c r="P284" i="76"/>
  <c r="BK284" i="76"/>
  <c r="AV283" i="76"/>
  <c r="BQ283" i="76"/>
  <c r="O283" i="76"/>
  <c r="CE283" i="76"/>
  <c r="BJ283" i="76"/>
  <c r="X283" i="76"/>
  <c r="AF283" i="76"/>
  <c r="BX283" i="76"/>
  <c r="AN283" i="76"/>
  <c r="BB282" i="76"/>
  <c r="W282" i="76"/>
  <c r="CD282" i="76"/>
  <c r="AD282" i="76"/>
  <c r="V282" i="76"/>
  <c r="AU282" i="76"/>
  <c r="BR280" i="76"/>
  <c r="BD280" i="76"/>
  <c r="P280" i="76"/>
  <c r="BY280" i="76"/>
  <c r="AO280" i="76"/>
  <c r="BK280" i="76"/>
  <c r="AG280" i="76"/>
  <c r="BQ279" i="76"/>
  <c r="O279" i="76"/>
  <c r="CE279" i="76"/>
  <c r="BJ279" i="76"/>
  <c r="X279" i="76"/>
  <c r="AF279" i="76"/>
  <c r="BX279" i="76"/>
  <c r="AN279" i="76"/>
  <c r="AV279" i="76"/>
  <c r="BB278" i="76"/>
  <c r="W278" i="76"/>
  <c r="AD278" i="76"/>
  <c r="V278" i="76"/>
  <c r="CD278" i="76"/>
  <c r="AU278" i="76"/>
  <c r="BY276" i="76"/>
  <c r="AO276" i="76"/>
  <c r="BK276" i="76"/>
  <c r="AG276" i="76"/>
  <c r="P276" i="76"/>
  <c r="BD276" i="76"/>
  <c r="BR276" i="76"/>
  <c r="CE275" i="76"/>
  <c r="BQ275" i="76"/>
  <c r="AV275" i="76"/>
  <c r="O275" i="76"/>
  <c r="BX275" i="76"/>
  <c r="BJ275" i="76"/>
  <c r="X275" i="76"/>
  <c r="AF275" i="76"/>
  <c r="AN275" i="76"/>
  <c r="BH273" i="76"/>
  <c r="AC273" i="76"/>
  <c r="AG272" i="76"/>
  <c r="BR272" i="76"/>
  <c r="BQ271" i="76"/>
  <c r="AF271" i="76"/>
  <c r="BX271" i="76"/>
  <c r="AN271" i="76"/>
  <c r="X271" i="76"/>
  <c r="BJ271" i="76"/>
  <c r="AV271" i="76"/>
  <c r="O271" i="76"/>
  <c r="CE271" i="76"/>
  <c r="AC269" i="76"/>
  <c r="BA269" i="76"/>
  <c r="U269" i="76"/>
  <c r="AT269" i="76"/>
  <c r="BH269" i="76"/>
  <c r="BJ267" i="76"/>
  <c r="AF267" i="76"/>
  <c r="X267" i="76"/>
  <c r="BP266" i="76"/>
  <c r="AE266" i="76"/>
  <c r="BA265" i="76"/>
  <c r="U265" i="76"/>
  <c r="BH265" i="76"/>
  <c r="AT265" i="76"/>
  <c r="AC265" i="76"/>
  <c r="X263" i="76"/>
  <c r="BJ263" i="76"/>
  <c r="AF263" i="76"/>
  <c r="BP262" i="76"/>
  <c r="AE262" i="76"/>
  <c r="U261" i="76"/>
  <c r="BH261" i="76"/>
  <c r="AT261" i="76"/>
  <c r="AC261" i="76"/>
  <c r="BA261" i="76"/>
  <c r="X259" i="76"/>
  <c r="BJ259" i="76"/>
  <c r="AF259" i="76"/>
  <c r="AE258" i="76"/>
  <c r="BP258" i="76"/>
  <c r="N258" i="76"/>
  <c r="J258" i="76"/>
  <c r="BI258" i="76"/>
  <c r="AU258" i="76"/>
  <c r="AM258" i="76"/>
  <c r="BA257" i="76"/>
  <c r="U257" i="76"/>
  <c r="BH257" i="76"/>
  <c r="AT257" i="76"/>
  <c r="AC257" i="76"/>
  <c r="Y256" i="76"/>
  <c r="CC256" i="76"/>
  <c r="AG256" i="76"/>
  <c r="BJ255" i="76"/>
  <c r="O255" i="76"/>
  <c r="BH253" i="76"/>
  <c r="AT253" i="76"/>
  <c r="AC253" i="76"/>
  <c r="BA253" i="76"/>
  <c r="U253" i="76"/>
  <c r="Y252" i="76"/>
  <c r="CC252" i="76"/>
  <c r="P252" i="76"/>
  <c r="AT249" i="76"/>
  <c r="U249" i="76"/>
  <c r="BH249" i="76"/>
  <c r="AC249" i="76"/>
  <c r="BA249" i="76"/>
  <c r="AW248" i="76"/>
  <c r="CF248" i="76"/>
  <c r="Y248" i="76"/>
  <c r="CC248" i="76"/>
  <c r="BH245" i="76"/>
  <c r="U245" i="76"/>
  <c r="BA245" i="76"/>
  <c r="AC245" i="76"/>
  <c r="AT245" i="76"/>
  <c r="Y244" i="76"/>
  <c r="CC244" i="76"/>
  <c r="AW244" i="76"/>
  <c r="CF244" i="76"/>
  <c r="AM242" i="76"/>
  <c r="N242" i="76"/>
  <c r="H242" i="76"/>
  <c r="BP242" i="76"/>
  <c r="V242" i="76"/>
  <c r="CD242" i="76"/>
  <c r="AE242" i="76"/>
  <c r="AC241" i="76"/>
  <c r="BA241" i="76"/>
  <c r="U241" i="76"/>
  <c r="BH241" i="76"/>
  <c r="AT241" i="76"/>
  <c r="AW240" i="76"/>
  <c r="Y240" i="76"/>
  <c r="CC240" i="76"/>
  <c r="AG240" i="76"/>
  <c r="AF239" i="76"/>
  <c r="O239" i="76"/>
  <c r="BX239" i="76"/>
  <c r="BJ239" i="76"/>
  <c r="X239" i="76"/>
  <c r="AV239" i="76"/>
  <c r="AN239" i="76"/>
  <c r="BQ239" i="76"/>
  <c r="AU238" i="76"/>
  <c r="AD238" i="76"/>
  <c r="BB238" i="76"/>
  <c r="AL238" i="76"/>
  <c r="V238" i="76"/>
  <c r="CF236" i="76"/>
  <c r="BK236" i="76"/>
  <c r="BD236" i="76"/>
  <c r="AN235" i="76"/>
  <c r="AF235" i="76"/>
  <c r="BQ235" i="76"/>
  <c r="AV235" i="76"/>
  <c r="O235" i="76"/>
  <c r="CE235" i="76"/>
  <c r="BJ235" i="76"/>
  <c r="BX235" i="76"/>
  <c r="X235" i="76"/>
  <c r="BB234" i="76"/>
  <c r="V234" i="76"/>
  <c r="AL234" i="76"/>
  <c r="AU234" i="76"/>
  <c r="AD234" i="76"/>
  <c r="CF232" i="76"/>
  <c r="BD232" i="76"/>
  <c r="BK232" i="76"/>
  <c r="AN231" i="76"/>
  <c r="AF231" i="76"/>
  <c r="BQ231" i="76"/>
  <c r="AV231" i="76"/>
  <c r="O231" i="76"/>
  <c r="CE231" i="76"/>
  <c r="BJ231" i="76"/>
  <c r="BX231" i="76"/>
  <c r="X231" i="76"/>
  <c r="BB230" i="76"/>
  <c r="V230" i="76"/>
  <c r="AL230" i="76"/>
  <c r="AU230" i="76"/>
  <c r="AD230" i="76"/>
  <c r="CF228" i="76"/>
  <c r="BK228" i="76"/>
  <c r="AN227" i="76"/>
  <c r="AF227" i="76"/>
  <c r="BQ227" i="76"/>
  <c r="AV227" i="76"/>
  <c r="O227" i="76"/>
  <c r="CE227" i="76"/>
  <c r="BJ227" i="76"/>
  <c r="BX227" i="76"/>
  <c r="X227" i="76"/>
  <c r="BB226" i="76"/>
  <c r="V226" i="76"/>
  <c r="AL226" i="76"/>
  <c r="AU226" i="76"/>
  <c r="AD226" i="76"/>
  <c r="CF224" i="76"/>
  <c r="BK224" i="76"/>
  <c r="BD224" i="76"/>
  <c r="AN223" i="76"/>
  <c r="AF223" i="76"/>
  <c r="BQ223" i="76"/>
  <c r="AV223" i="76"/>
  <c r="O223" i="76"/>
  <c r="CE223" i="76"/>
  <c r="BJ223" i="76"/>
  <c r="BX223" i="76"/>
  <c r="X223" i="76"/>
  <c r="BB222" i="76"/>
  <c r="V222" i="76"/>
  <c r="AL222" i="76"/>
  <c r="AU222" i="76"/>
  <c r="AD222" i="76"/>
  <c r="CF220" i="76"/>
  <c r="BK220" i="76"/>
  <c r="BD220" i="76"/>
  <c r="AN219" i="76"/>
  <c r="AF219" i="76"/>
  <c r="BQ219" i="76"/>
  <c r="AV219" i="76"/>
  <c r="O219" i="76"/>
  <c r="CE219" i="76"/>
  <c r="BJ219" i="76"/>
  <c r="BX219" i="76"/>
  <c r="X219" i="76"/>
  <c r="BB218" i="76"/>
  <c r="V218" i="76"/>
  <c r="AL218" i="76"/>
  <c r="AU218" i="76"/>
  <c r="AD218" i="76"/>
  <c r="CF216" i="76"/>
  <c r="BD216" i="76"/>
  <c r="BK216" i="76"/>
  <c r="AN215" i="76"/>
  <c r="AF215" i="76"/>
  <c r="BQ215" i="76"/>
  <c r="AV215" i="76"/>
  <c r="O215" i="76"/>
  <c r="CE215" i="76"/>
  <c r="BJ215" i="76"/>
  <c r="BX215" i="76"/>
  <c r="X215" i="76"/>
  <c r="BB214" i="76"/>
  <c r="V214" i="76"/>
  <c r="AL214" i="76"/>
  <c r="AU214" i="76"/>
  <c r="AD214" i="76"/>
  <c r="CF212" i="76"/>
  <c r="BK212" i="76"/>
  <c r="BQ211" i="76"/>
  <c r="AV211" i="76"/>
  <c r="O211" i="76"/>
  <c r="CE211" i="76"/>
  <c r="BJ211" i="76"/>
  <c r="BX211" i="76"/>
  <c r="AF211" i="76"/>
  <c r="X211" i="76"/>
  <c r="AN211" i="76"/>
  <c r="AU210" i="76"/>
  <c r="AD210" i="76"/>
  <c r="BB210" i="76"/>
  <c r="AL210" i="76"/>
  <c r="V210" i="76"/>
  <c r="BD208" i="76"/>
  <c r="CF208" i="76"/>
  <c r="CE207" i="76"/>
  <c r="BJ207" i="76"/>
  <c r="BQ207" i="76"/>
  <c r="AV207" i="76"/>
  <c r="AF207" i="76"/>
  <c r="BX207" i="76"/>
  <c r="X207" i="76"/>
  <c r="AN207" i="76"/>
  <c r="BB206" i="76"/>
  <c r="AL206" i="76"/>
  <c r="V206" i="76"/>
  <c r="AD206" i="76"/>
  <c r="BD204" i="76"/>
  <c r="BY204" i="76"/>
  <c r="BX203" i="76"/>
  <c r="AV203" i="76"/>
  <c r="X203" i="76"/>
  <c r="AN203" i="76"/>
  <c r="AF203" i="76"/>
  <c r="BQ203" i="76"/>
  <c r="BJ203" i="76"/>
  <c r="O203" i="76"/>
  <c r="CE203" i="76"/>
  <c r="BB202" i="76"/>
  <c r="AL202" i="76"/>
  <c r="V202" i="76"/>
  <c r="AD202" i="76"/>
  <c r="BD200" i="76"/>
  <c r="BY200" i="76"/>
  <c r="O199" i="76"/>
  <c r="BQ199" i="76"/>
  <c r="AN199" i="76"/>
  <c r="CE199" i="76"/>
  <c r="BJ199" i="76"/>
  <c r="AF199" i="76"/>
  <c r="BX199" i="76"/>
  <c r="X199" i="76"/>
  <c r="AV199" i="76"/>
  <c r="BB198" i="76"/>
  <c r="AL198" i="76"/>
  <c r="V198" i="76"/>
  <c r="AD198" i="76"/>
  <c r="BY196" i="76"/>
  <c r="BD196" i="76"/>
  <c r="CE195" i="76"/>
  <c r="BJ195" i="76"/>
  <c r="AF195" i="76"/>
  <c r="BX195" i="76"/>
  <c r="AV195" i="76"/>
  <c r="X195" i="76"/>
  <c r="O195" i="76"/>
  <c r="AN195" i="76"/>
  <c r="BB194" i="76"/>
  <c r="AL194" i="76"/>
  <c r="V194" i="76"/>
  <c r="AD194" i="76"/>
  <c r="BH193" i="76"/>
  <c r="AC193" i="76"/>
  <c r="AW192" i="76"/>
  <c r="AG192" i="76"/>
  <c r="CE191" i="76"/>
  <c r="AV191" i="76"/>
  <c r="BX191" i="76"/>
  <c r="CD190" i="76"/>
  <c r="BB190" i="76"/>
  <c r="AL190" i="76"/>
  <c r="BP190" i="76"/>
  <c r="BW190" i="76"/>
  <c r="U189" i="76"/>
  <c r="AT189" i="76"/>
  <c r="AC189" i="76"/>
  <c r="BH189" i="76"/>
  <c r="BA189" i="76"/>
  <c r="AW188" i="76"/>
  <c r="AG188" i="76"/>
  <c r="CE187" i="76"/>
  <c r="AV187" i="76"/>
  <c r="BX187" i="76"/>
  <c r="CD186" i="76"/>
  <c r="BB186" i="76"/>
  <c r="AL186" i="76"/>
  <c r="BP186" i="76"/>
  <c r="BA185" i="76"/>
  <c r="U185" i="76"/>
  <c r="AT185" i="76"/>
  <c r="AC185" i="76"/>
  <c r="BH185" i="76"/>
  <c r="CE183" i="76"/>
  <c r="AV183" i="76"/>
  <c r="BX183" i="76"/>
  <c r="CD182" i="76"/>
  <c r="BB182" i="76"/>
  <c r="AL182" i="76"/>
  <c r="BP182" i="76"/>
  <c r="BA181" i="76"/>
  <c r="U181" i="76"/>
  <c r="AT181" i="76"/>
  <c r="AC181" i="76"/>
  <c r="BH181" i="76"/>
  <c r="CE179" i="76"/>
  <c r="AV179" i="76"/>
  <c r="BX179" i="76"/>
  <c r="CD178" i="76"/>
  <c r="BB178" i="76"/>
  <c r="AL178" i="76"/>
  <c r="BP178" i="76"/>
  <c r="BA177" i="76"/>
  <c r="U177" i="76"/>
  <c r="AT177" i="76"/>
  <c r="AC177" i="76"/>
  <c r="BH177" i="76"/>
  <c r="CE175" i="76"/>
  <c r="AV175" i="76"/>
  <c r="BX175" i="76"/>
  <c r="CD174" i="76"/>
  <c r="BB174" i="76"/>
  <c r="AL174" i="76"/>
  <c r="BP174" i="76"/>
  <c r="BA173" i="76"/>
  <c r="U173" i="76"/>
  <c r="AT173" i="76"/>
  <c r="AC173" i="76"/>
  <c r="BH173" i="76"/>
  <c r="CE171" i="76"/>
  <c r="AV171" i="76"/>
  <c r="BX171" i="76"/>
  <c r="CD170" i="76"/>
  <c r="BB170" i="76"/>
  <c r="AL170" i="76"/>
  <c r="BP170" i="76"/>
  <c r="BA169" i="76"/>
  <c r="U169" i="76"/>
  <c r="AT169" i="76"/>
  <c r="AC169" i="76"/>
  <c r="BH169" i="76"/>
  <c r="CE167" i="76"/>
  <c r="AV167" i="76"/>
  <c r="BX167" i="76"/>
  <c r="CD166" i="76"/>
  <c r="BB166" i="76"/>
  <c r="AL166" i="76"/>
  <c r="BP166" i="76"/>
  <c r="BA165" i="76"/>
  <c r="U165" i="76"/>
  <c r="AT165" i="76"/>
  <c r="AC165" i="76"/>
  <c r="BH165" i="76"/>
  <c r="CE163" i="76"/>
  <c r="AV163" i="76"/>
  <c r="BX163" i="76"/>
  <c r="BB162" i="76"/>
  <c r="AL162" i="76"/>
  <c r="BH161" i="76"/>
  <c r="BA161" i="76"/>
  <c r="U161" i="76"/>
  <c r="BX159" i="76"/>
  <c r="BJ159" i="76"/>
  <c r="BW158" i="76"/>
  <c r="BI158" i="76"/>
  <c r="AL158" i="76"/>
  <c r="AT157" i="76"/>
  <c r="BH157" i="76"/>
  <c r="AC157" i="76"/>
  <c r="U157" i="76"/>
  <c r="BH153" i="76"/>
  <c r="AT153" i="76"/>
  <c r="U153" i="76"/>
  <c r="AC153" i="76"/>
  <c r="BW150" i="76"/>
  <c r="BB150" i="76"/>
  <c r="BA149" i="76"/>
  <c r="U149" i="76"/>
  <c r="AT149" i="76"/>
  <c r="AC149" i="76"/>
  <c r="BI146" i="76"/>
  <c r="BW146" i="76"/>
  <c r="AL146" i="76"/>
  <c r="BA145" i="76"/>
  <c r="U145" i="76"/>
  <c r="AT145" i="76"/>
  <c r="AC145" i="76"/>
  <c r="BH145" i="76"/>
  <c r="BX143" i="76"/>
  <c r="BJ143" i="76"/>
  <c r="CD142" i="76"/>
  <c r="BI142" i="76"/>
  <c r="BW142" i="76"/>
  <c r="AL142" i="76"/>
  <c r="AT141" i="76"/>
  <c r="BH141" i="76"/>
  <c r="BA141" i="76"/>
  <c r="AC141" i="76"/>
  <c r="U141" i="76"/>
  <c r="CD138" i="76"/>
  <c r="BB138" i="76"/>
  <c r="BH137" i="76"/>
  <c r="AT137" i="76"/>
  <c r="BA137" i="76"/>
  <c r="U137" i="76"/>
  <c r="AC137" i="76"/>
  <c r="BH133" i="76"/>
  <c r="AT133" i="76"/>
  <c r="BA133" i="76"/>
  <c r="U133" i="76"/>
  <c r="AC133" i="76"/>
  <c r="BW130" i="76"/>
  <c r="AL130" i="76"/>
  <c r="U129" i="76"/>
  <c r="AT129" i="76"/>
  <c r="AC129" i="76"/>
  <c r="BH129" i="76"/>
  <c r="BA129" i="76"/>
  <c r="BX127" i="76"/>
  <c r="BJ127" i="76"/>
  <c r="CD126" i="76"/>
  <c r="AL126" i="76"/>
  <c r="BW126" i="76"/>
  <c r="BH125" i="76"/>
  <c r="BA125" i="76"/>
  <c r="AC125" i="76"/>
  <c r="U125" i="76"/>
  <c r="AT121" i="76"/>
  <c r="U121" i="76"/>
  <c r="BH121" i="76"/>
  <c r="AC121" i="76"/>
  <c r="BA121" i="76"/>
  <c r="CE119" i="76"/>
  <c r="BJ119" i="76"/>
  <c r="BH117" i="76"/>
  <c r="AC117" i="76"/>
  <c r="BA117" i="76"/>
  <c r="CE115" i="76"/>
  <c r="AN115" i="76"/>
  <c r="BJ115" i="76"/>
  <c r="BX115" i="76"/>
  <c r="CD114" i="76"/>
  <c r="BP114" i="76"/>
  <c r="AU114" i="76"/>
  <c r="AD114" i="76"/>
  <c r="BW114" i="76"/>
  <c r="BI114" i="76"/>
  <c r="N114" i="76"/>
  <c r="Q114" i="76"/>
  <c r="BB114" i="76"/>
  <c r="W114" i="76"/>
  <c r="AL114" i="76"/>
  <c r="BA113" i="76"/>
  <c r="AT113" i="76"/>
  <c r="U113" i="76"/>
  <c r="BI110" i="76"/>
  <c r="V110" i="76"/>
  <c r="AD110" i="76"/>
  <c r="AL110" i="76"/>
  <c r="CD110" i="76"/>
  <c r="BP110" i="76"/>
  <c r="BB110" i="76"/>
  <c r="N110" i="76"/>
  <c r="P108" i="76"/>
  <c r="CF108" i="76"/>
  <c r="BD108" i="76"/>
  <c r="AO108" i="76"/>
  <c r="Y108" i="76"/>
  <c r="AW108" i="76"/>
  <c r="BW106" i="76"/>
  <c r="BI106" i="76"/>
  <c r="AD106" i="76"/>
  <c r="N106" i="76"/>
  <c r="H106" i="76"/>
  <c r="BP106" i="76"/>
  <c r="BB106" i="76"/>
  <c r="AM106" i="76"/>
  <c r="W106" i="76"/>
  <c r="P104" i="76"/>
  <c r="CF104" i="76"/>
  <c r="BD104" i="76"/>
  <c r="AO104" i="76"/>
  <c r="Y104" i="76"/>
  <c r="CC104" i="76"/>
  <c r="BI102" i="76"/>
  <c r="V102" i="76"/>
  <c r="AD102" i="76"/>
  <c r="AL102" i="76"/>
  <c r="CD102" i="76"/>
  <c r="BP102" i="76"/>
  <c r="BB102" i="76"/>
  <c r="N102" i="76"/>
  <c r="Q102" i="76"/>
  <c r="P100" i="76"/>
  <c r="CF100" i="76"/>
  <c r="BD100" i="76"/>
  <c r="AO100" i="76"/>
  <c r="Y100" i="76"/>
  <c r="CC100" i="76"/>
  <c r="AW100" i="76"/>
  <c r="BJ99" i="76"/>
  <c r="CE99" i="76"/>
  <c r="BP98" i="76"/>
  <c r="AD98" i="76"/>
  <c r="N98" i="76"/>
  <c r="BW98" i="76"/>
  <c r="BB98" i="76"/>
  <c r="BI98" i="76"/>
  <c r="W98" i="76"/>
  <c r="BY96" i="76"/>
  <c r="BK96" i="76"/>
  <c r="Y96" i="76"/>
  <c r="CC96" i="76"/>
  <c r="CF96" i="76"/>
  <c r="AO96" i="76"/>
  <c r="AV95" i="76"/>
  <c r="CE95" i="76"/>
  <c r="BP94" i="76"/>
  <c r="AD94" i="76"/>
  <c r="N94" i="76"/>
  <c r="BW94" i="76"/>
  <c r="BB94" i="76"/>
  <c r="BI94" i="76"/>
  <c r="W94" i="76"/>
  <c r="BY92" i="76"/>
  <c r="BK92" i="76"/>
  <c r="Y92" i="76"/>
  <c r="CC92" i="76"/>
  <c r="CF92" i="76"/>
  <c r="AO92" i="76"/>
  <c r="AV91" i="76"/>
  <c r="CE91" i="76"/>
  <c r="BP90" i="76"/>
  <c r="AM90" i="76"/>
  <c r="BW90" i="76"/>
  <c r="AD90" i="76"/>
  <c r="N90" i="76"/>
  <c r="I90" i="76"/>
  <c r="BI90" i="76"/>
  <c r="BB90" i="76"/>
  <c r="CF88" i="76"/>
  <c r="Y88" i="76"/>
  <c r="CC88" i="76"/>
  <c r="BR88" i="76"/>
  <c r="BD88" i="76"/>
  <c r="AO88" i="76"/>
  <c r="BY88" i="76"/>
  <c r="AW88" i="76"/>
  <c r="P88" i="76"/>
  <c r="AG88" i="76"/>
  <c r="BP86" i="76"/>
  <c r="N86" i="76"/>
  <c r="Q86" i="76"/>
  <c r="BW86" i="76"/>
  <c r="AM86" i="76"/>
  <c r="W86" i="76"/>
  <c r="BI86" i="76"/>
  <c r="CF84" i="76"/>
  <c r="BR84" i="76"/>
  <c r="BD84" i="76"/>
  <c r="AO84" i="76"/>
  <c r="Y84" i="76"/>
  <c r="CC84" i="76"/>
  <c r="AG84" i="76"/>
  <c r="BY84" i="76"/>
  <c r="AW84" i="76"/>
  <c r="BW82" i="76"/>
  <c r="AM82" i="76"/>
  <c r="W82" i="76"/>
  <c r="BI82" i="76"/>
  <c r="CD82" i="76"/>
  <c r="AD82" i="76"/>
  <c r="BB82" i="76"/>
  <c r="BR80" i="76"/>
  <c r="BD80" i="76"/>
  <c r="AO80" i="76"/>
  <c r="Y80" i="76"/>
  <c r="CC80" i="76"/>
  <c r="AG80" i="76"/>
  <c r="BY80" i="76"/>
  <c r="AW80" i="76"/>
  <c r="BK80" i="76"/>
  <c r="P80" i="76"/>
  <c r="BI78" i="76"/>
  <c r="CD78" i="76"/>
  <c r="AD78" i="76"/>
  <c r="BB78" i="76"/>
  <c r="BP78" i="76"/>
  <c r="N78" i="76"/>
  <c r="H78" i="76"/>
  <c r="BY76" i="76"/>
  <c r="AW76" i="76"/>
  <c r="BK76" i="76"/>
  <c r="P76" i="76"/>
  <c r="CF76" i="76"/>
  <c r="CD74" i="76"/>
  <c r="AD74" i="76"/>
  <c r="BB74" i="76"/>
  <c r="BP74" i="76"/>
  <c r="N74" i="76"/>
  <c r="BW74" i="76"/>
  <c r="AM74" i="76"/>
  <c r="W74" i="76"/>
  <c r="BK72" i="76"/>
  <c r="CF72" i="76"/>
  <c r="P72" i="76"/>
  <c r="BR72" i="76"/>
  <c r="BD72" i="76"/>
  <c r="AO72" i="76"/>
  <c r="Y72" i="76"/>
  <c r="CC72" i="76"/>
  <c r="BI70" i="76"/>
  <c r="BP70" i="76"/>
  <c r="BY68" i="76"/>
  <c r="AO68" i="76"/>
  <c r="Y68" i="76"/>
  <c r="CC68" i="76"/>
  <c r="BK68" i="76"/>
  <c r="AW68" i="76"/>
  <c r="AG68" i="76"/>
  <c r="CF68" i="76"/>
  <c r="BA65" i="76"/>
  <c r="AC65" i="76"/>
  <c r="BD64" i="76"/>
  <c r="AG64" i="76"/>
  <c r="BR64" i="76"/>
  <c r="AO64" i="76"/>
  <c r="CF64" i="76"/>
  <c r="BK64" i="76"/>
  <c r="AW64" i="76"/>
  <c r="Y64" i="76"/>
  <c r="CC64" i="76"/>
  <c r="BA61" i="76"/>
  <c r="AC61" i="76"/>
  <c r="AG60" i="76"/>
  <c r="BY60" i="76"/>
  <c r="CE59" i="76"/>
  <c r="BJ59" i="76"/>
  <c r="BX59" i="76"/>
  <c r="X59" i="76"/>
  <c r="AV59" i="76"/>
  <c r="AN59" i="76"/>
  <c r="AT57" i="76"/>
  <c r="AC57" i="76"/>
  <c r="BH57" i="76"/>
  <c r="BA57" i="76"/>
  <c r="U57" i="76"/>
  <c r="BQ55" i="76"/>
  <c r="O55" i="76"/>
  <c r="CE55" i="76"/>
  <c r="BJ55" i="76"/>
  <c r="AT53" i="76"/>
  <c r="AC53" i="76"/>
  <c r="BX51" i="76"/>
  <c r="AN51" i="76"/>
  <c r="X51" i="76"/>
  <c r="AV51" i="76"/>
  <c r="AT49" i="76"/>
  <c r="AC49" i="76"/>
  <c r="BH49" i="76"/>
  <c r="AN47" i="76"/>
  <c r="BQ47" i="76"/>
  <c r="O47" i="76"/>
  <c r="BA45" i="76"/>
  <c r="U45" i="76"/>
  <c r="AW44" i="76"/>
  <c r="CF44" i="76"/>
  <c r="CE43" i="76"/>
  <c r="BJ43" i="76"/>
  <c r="BX43" i="76"/>
  <c r="X43" i="76"/>
  <c r="AV43" i="76"/>
  <c r="AT41" i="76"/>
  <c r="AC41" i="76"/>
  <c r="BH41" i="76"/>
  <c r="AN39" i="76"/>
  <c r="BQ39" i="76"/>
  <c r="O39" i="76"/>
  <c r="BA37" i="76"/>
  <c r="U37" i="76"/>
  <c r="AW36" i="76"/>
  <c r="CF36" i="76"/>
  <c r="CE35" i="76"/>
  <c r="BJ35" i="76"/>
  <c r="BX35" i="76"/>
  <c r="X35" i="76"/>
  <c r="AV35" i="76"/>
  <c r="AT33" i="76"/>
  <c r="AC33" i="76"/>
  <c r="BH33" i="76"/>
  <c r="BQ31" i="76"/>
  <c r="O31" i="76"/>
  <c r="CE31" i="76"/>
  <c r="BJ31" i="76"/>
  <c r="AT29" i="76"/>
  <c r="AC29" i="76"/>
  <c r="AN27" i="76"/>
  <c r="BQ27" i="76"/>
  <c r="O27" i="76"/>
  <c r="BA25" i="76"/>
  <c r="U25" i="76"/>
  <c r="BX23" i="76"/>
  <c r="X23" i="76"/>
  <c r="AV23" i="76"/>
  <c r="AN23" i="76"/>
  <c r="BH21" i="76"/>
  <c r="BA21" i="76"/>
  <c r="U21" i="76"/>
  <c r="AW20" i="76"/>
  <c r="CF20" i="76"/>
  <c r="CE19" i="76"/>
  <c r="BJ19" i="76"/>
  <c r="BX19" i="76"/>
  <c r="X19" i="76"/>
  <c r="AV19" i="76"/>
  <c r="BH17" i="76"/>
  <c r="BA17" i="76"/>
  <c r="U17" i="76"/>
  <c r="BA13" i="76"/>
  <c r="U13" i="76"/>
  <c r="U9" i="76"/>
  <c r="CF16" i="76"/>
  <c r="AC21" i="76"/>
  <c r="AT21" i="76"/>
  <c r="BQ23" i="76"/>
  <c r="AC25" i="76"/>
  <c r="AT25" i="76"/>
  <c r="X27" i="76"/>
  <c r="BJ27" i="76"/>
  <c r="BA29" i="76"/>
  <c r="AV31" i="76"/>
  <c r="CF32" i="76"/>
  <c r="U33" i="76"/>
  <c r="CE39" i="76"/>
  <c r="U41" i="76"/>
  <c r="CE47" i="76"/>
  <c r="U49" i="76"/>
  <c r="CE51" i="76"/>
  <c r="X55" i="76"/>
  <c r="P64" i="76"/>
  <c r="AM70" i="76"/>
  <c r="AG72" i="76"/>
  <c r="BD76" i="76"/>
  <c r="BW78" i="76"/>
  <c r="N82" i="76"/>
  <c r="BP82" i="76"/>
  <c r="BB86" i="76"/>
  <c r="P92" i="76"/>
  <c r="CD94" i="76"/>
  <c r="AG96" i="76"/>
  <c r="BD96" i="76"/>
  <c r="AG100" i="76"/>
  <c r="AM102" i="76"/>
  <c r="AU102" i="76"/>
  <c r="AL106" i="76"/>
  <c r="AU106" i="76"/>
  <c r="CD106" i="76"/>
  <c r="AG108" i="76"/>
  <c r="AM110" i="76"/>
  <c r="AU110" i="76"/>
  <c r="BX111" i="76"/>
  <c r="AC113" i="76"/>
  <c r="V114" i="76"/>
  <c r="BI130" i="76"/>
  <c r="BW166" i="76"/>
  <c r="BW174" i="76"/>
  <c r="BW182" i="76"/>
  <c r="BQ195" i="76"/>
  <c r="BK208" i="76"/>
  <c r="X11" i="76"/>
  <c r="AC13" i="76"/>
  <c r="AT13" i="76"/>
  <c r="BQ19" i="76"/>
  <c r="AV27" i="76"/>
  <c r="BH29" i="76"/>
  <c r="BX31" i="76"/>
  <c r="BQ35" i="76"/>
  <c r="AC37" i="76"/>
  <c r="AT37" i="76"/>
  <c r="X39" i="76"/>
  <c r="BJ39" i="76"/>
  <c r="BQ43" i="76"/>
  <c r="AC45" i="76"/>
  <c r="AT45" i="76"/>
  <c r="X47" i="76"/>
  <c r="BJ47" i="76"/>
  <c r="BJ51" i="76"/>
  <c r="BA53" i="76"/>
  <c r="AV55" i="76"/>
  <c r="CF56" i="76"/>
  <c r="BH61" i="76"/>
  <c r="W70" i="76"/>
  <c r="AW72" i="76"/>
  <c r="BI74" i="76"/>
  <c r="Y76" i="76"/>
  <c r="CC76" i="76"/>
  <c r="AO76" i="76"/>
  <c r="P84" i="76"/>
  <c r="BK84" i="76"/>
  <c r="AD86" i="76"/>
  <c r="CD86" i="76"/>
  <c r="BK88" i="76"/>
  <c r="BR92" i="76"/>
  <c r="AM98" i="76"/>
  <c r="W102" i="76"/>
  <c r="BW102" i="76"/>
  <c r="BK104" i="76"/>
  <c r="W110" i="76"/>
  <c r="BW110" i="76"/>
  <c r="BH113" i="76"/>
  <c r="BA153" i="76"/>
  <c r="AG164" i="76"/>
  <c r="AG172" i="76"/>
  <c r="AG180" i="76"/>
  <c r="O207" i="76"/>
  <c r="CF12" i="76"/>
  <c r="O23" i="76"/>
  <c r="CE23" i="76"/>
  <c r="BH25" i="76"/>
  <c r="BX27" i="76"/>
  <c r="CF28" i="76"/>
  <c r="U29" i="76"/>
  <c r="AN31" i="76"/>
  <c r="BA33" i="76"/>
  <c r="AV39" i="76"/>
  <c r="BA41" i="76"/>
  <c r="AV47" i="76"/>
  <c r="BA49" i="76"/>
  <c r="BQ51" i="76"/>
  <c r="BH53" i="76"/>
  <c r="BX55" i="76"/>
  <c r="O59" i="76"/>
  <c r="BY64" i="76"/>
  <c r="P68" i="76"/>
  <c r="BR68" i="76"/>
  <c r="BW70" i="76"/>
  <c r="BY72" i="76"/>
  <c r="AG76" i="76"/>
  <c r="AM78" i="76"/>
  <c r="CF80" i="76"/>
  <c r="CD90" i="76"/>
  <c r="AG92" i="76"/>
  <c r="BD92" i="76"/>
  <c r="P96" i="76"/>
  <c r="CD98" i="76"/>
  <c r="BK100" i="76"/>
  <c r="AW104" i="76"/>
  <c r="BK108" i="76"/>
  <c r="AM114" i="76"/>
  <c r="AT117" i="76"/>
  <c r="AT125" i="76"/>
  <c r="BI126" i="76"/>
  <c r="BH149" i="76"/>
  <c r="CD158" i="76"/>
  <c r="AC161" i="76"/>
  <c r="AT161" i="76"/>
  <c r="BW170" i="76"/>
  <c r="BW178" i="76"/>
  <c r="BW186" i="76"/>
  <c r="BD212" i="76"/>
  <c r="L201" i="76"/>
  <c r="AK201" i="76"/>
  <c r="AC310" i="76"/>
  <c r="U9" i="61"/>
  <c r="W9" i="61"/>
  <c r="AC9" i="61"/>
  <c r="V9" i="61"/>
  <c r="AB9" i="61"/>
  <c r="E9" i="70"/>
  <c r="T9" i="61"/>
  <c r="Z9" i="61"/>
  <c r="T8" i="61"/>
  <c r="V8" i="61"/>
  <c r="AB8" i="61"/>
  <c r="E8" i="70"/>
  <c r="V12" i="76"/>
  <c r="BP14" i="76"/>
  <c r="AD15" i="76"/>
  <c r="BI15" i="76"/>
  <c r="AD16" i="76"/>
  <c r="W16" i="76"/>
  <c r="BB16" i="76"/>
  <c r="AU16" i="76"/>
  <c r="V16" i="76"/>
  <c r="CD16" i="76"/>
  <c r="BW16" i="76"/>
  <c r="BP16" i="76"/>
  <c r="BI16" i="76"/>
  <c r="AM16" i="76"/>
  <c r="W17" i="76"/>
  <c r="CD17" i="76"/>
  <c r="AM17" i="76"/>
  <c r="W18" i="76"/>
  <c r="BB18" i="76"/>
  <c r="CD18" i="76"/>
  <c r="BW18" i="76"/>
  <c r="AM18" i="76"/>
  <c r="N18" i="76"/>
  <c r="BB19" i="76"/>
  <c r="AU19" i="76"/>
  <c r="BW19" i="76"/>
  <c r="BP19" i="76"/>
  <c r="N19" i="76"/>
  <c r="J19" i="76"/>
  <c r="BP23" i="76"/>
  <c r="V27" i="76"/>
  <c r="AD31" i="76"/>
  <c r="V31" i="76"/>
  <c r="BI31" i="76"/>
  <c r="W35" i="76"/>
  <c r="CD35" i="76"/>
  <c r="AM35" i="76"/>
  <c r="BB39" i="76"/>
  <c r="BW39" i="76"/>
  <c r="N39" i="76"/>
  <c r="J39" i="76"/>
  <c r="AU43" i="76"/>
  <c r="BP43" i="76"/>
  <c r="AD47" i="76"/>
  <c r="W47" i="76"/>
  <c r="BB47" i="76"/>
  <c r="AU47" i="76"/>
  <c r="V47" i="76"/>
  <c r="CD47" i="76"/>
  <c r="BW47" i="76"/>
  <c r="BP47" i="76"/>
  <c r="BI47" i="76"/>
  <c r="AM47" i="76"/>
  <c r="N47" i="76"/>
  <c r="Q47" i="76"/>
  <c r="AD51" i="76"/>
  <c r="W51" i="76"/>
  <c r="BB51" i="76"/>
  <c r="AU51" i="76"/>
  <c r="V51" i="76"/>
  <c r="CD51" i="76"/>
  <c r="BW51" i="76"/>
  <c r="BP51" i="76"/>
  <c r="BI51" i="76"/>
  <c r="AM51" i="76"/>
  <c r="N51" i="76"/>
  <c r="J51" i="76"/>
  <c r="AD55" i="76"/>
  <c r="W55" i="76"/>
  <c r="BB55" i="76"/>
  <c r="AU55" i="76"/>
  <c r="V55" i="76"/>
  <c r="CD55" i="76"/>
  <c r="BW55" i="76"/>
  <c r="BP55" i="76"/>
  <c r="BI55" i="76"/>
  <c r="AM55" i="76"/>
  <c r="N55" i="76"/>
  <c r="J55" i="76"/>
  <c r="AD59" i="76"/>
  <c r="W59" i="76"/>
  <c r="BB59" i="76"/>
  <c r="AU59" i="76"/>
  <c r="V59" i="76"/>
  <c r="CD59" i="76"/>
  <c r="BW59" i="76"/>
  <c r="BP59" i="76"/>
  <c r="BI59" i="76"/>
  <c r="AM59" i="76"/>
  <c r="N59" i="76"/>
  <c r="BB61" i="76"/>
  <c r="AU61" i="76"/>
  <c r="V61" i="76"/>
  <c r="BW61" i="76"/>
  <c r="AL61" i="76"/>
  <c r="AD61" i="76"/>
  <c r="CD61" i="76"/>
  <c r="BI61" i="76"/>
  <c r="BP61" i="76"/>
  <c r="AM61" i="76"/>
  <c r="AE61" i="76"/>
  <c r="W61" i="76"/>
  <c r="N61" i="76"/>
  <c r="AU20" i="76"/>
  <c r="BP20" i="76"/>
  <c r="AD24" i="76"/>
  <c r="W24" i="76"/>
  <c r="BB24" i="76"/>
  <c r="AU24" i="76"/>
  <c r="V24" i="76"/>
  <c r="CD24" i="76"/>
  <c r="BW24" i="76"/>
  <c r="BP24" i="76"/>
  <c r="BI24" i="76"/>
  <c r="K24" i="76"/>
  <c r="BO24" i="76"/>
  <c r="AM24" i="76"/>
  <c r="N24" i="76"/>
  <c r="J24" i="76"/>
  <c r="AE30" i="76"/>
  <c r="AD32" i="76"/>
  <c r="W32" i="76"/>
  <c r="BB32" i="76"/>
  <c r="AU32" i="76"/>
  <c r="V32" i="76"/>
  <c r="CD32" i="76"/>
  <c r="BW32" i="76"/>
  <c r="BP32" i="76"/>
  <c r="BI32" i="76"/>
  <c r="AM32" i="76"/>
  <c r="N32" i="76"/>
  <c r="Q32" i="76"/>
  <c r="AD36" i="76"/>
  <c r="V36" i="76"/>
  <c r="BI36" i="76"/>
  <c r="AE38" i="76"/>
  <c r="AD40" i="76"/>
  <c r="W40" i="76"/>
  <c r="BB40" i="76"/>
  <c r="AU40" i="76"/>
  <c r="V40" i="76"/>
  <c r="CD40" i="76"/>
  <c r="BW40" i="76"/>
  <c r="BP40" i="76"/>
  <c r="BI40" i="76"/>
  <c r="AM40" i="76"/>
  <c r="N40" i="76"/>
  <c r="Q40" i="76"/>
  <c r="AE42" i="76"/>
  <c r="AU44" i="76"/>
  <c r="BP44" i="76"/>
  <c r="AE46" i="76"/>
  <c r="AU48" i="76"/>
  <c r="BP48" i="76"/>
  <c r="AE50" i="76"/>
  <c r="K50" i="76"/>
  <c r="BO50" i="76"/>
  <c r="AU52" i="76"/>
  <c r="V52" i="76"/>
  <c r="CD52" i="76"/>
  <c r="BW52" i="76"/>
  <c r="BP52" i="76"/>
  <c r="BI52" i="76"/>
  <c r="AM52" i="76"/>
  <c r="N52" i="76"/>
  <c r="AE54" i="76"/>
  <c r="AD56" i="76"/>
  <c r="W56" i="76"/>
  <c r="BB56" i="76"/>
  <c r="AU56" i="76"/>
  <c r="V56" i="76"/>
  <c r="CD56" i="76"/>
  <c r="BW56" i="76"/>
  <c r="BP56" i="76"/>
  <c r="BI56" i="76"/>
  <c r="AM56" i="76"/>
  <c r="N56" i="76"/>
  <c r="J56" i="76"/>
  <c r="AE58" i="76"/>
  <c r="BB60" i="76"/>
  <c r="AU60" i="76"/>
  <c r="V60" i="76"/>
  <c r="BW60" i="76"/>
  <c r="AL60" i="76"/>
  <c r="AD60" i="76"/>
  <c r="CD60" i="76"/>
  <c r="BI60" i="76"/>
  <c r="N60" i="76"/>
  <c r="BP60" i="76"/>
  <c r="AL15" i="76"/>
  <c r="AL16" i="76"/>
  <c r="AL17" i="76"/>
  <c r="AE19" i="76"/>
  <c r="AD21" i="76"/>
  <c r="W21" i="76"/>
  <c r="BB21" i="76"/>
  <c r="AU21" i="76"/>
  <c r="V21" i="76"/>
  <c r="CD21" i="76"/>
  <c r="BW21" i="76"/>
  <c r="BP21" i="76"/>
  <c r="BI21" i="76"/>
  <c r="AM21" i="76"/>
  <c r="N21" i="76"/>
  <c r="AE23" i="76"/>
  <c r="AD25" i="76"/>
  <c r="W25" i="76"/>
  <c r="BB25" i="76"/>
  <c r="AU25" i="76"/>
  <c r="V25" i="76"/>
  <c r="CD25" i="76"/>
  <c r="BW25" i="76"/>
  <c r="BP25" i="76"/>
  <c r="BI25" i="76"/>
  <c r="AM25" i="76"/>
  <c r="N25" i="76"/>
  <c r="J25" i="76"/>
  <c r="AE27" i="76"/>
  <c r="AD29" i="76"/>
  <c r="W29" i="76"/>
  <c r="BB29" i="76"/>
  <c r="AU29" i="76"/>
  <c r="V29" i="76"/>
  <c r="CD29" i="76"/>
  <c r="BW29" i="76"/>
  <c r="BP29" i="76"/>
  <c r="BI29" i="76"/>
  <c r="AM29" i="76"/>
  <c r="N29" i="76"/>
  <c r="J29" i="76"/>
  <c r="AE31" i="76"/>
  <c r="AD33" i="76"/>
  <c r="W33" i="76"/>
  <c r="BB33" i="76"/>
  <c r="AU33" i="76"/>
  <c r="V33" i="76"/>
  <c r="CD33" i="76"/>
  <c r="BW33" i="76"/>
  <c r="BP33" i="76"/>
  <c r="BI33" i="76"/>
  <c r="K33" i="76"/>
  <c r="BO33" i="76"/>
  <c r="AM33" i="76"/>
  <c r="N33" i="76"/>
  <c r="J33" i="76"/>
  <c r="AE35" i="76"/>
  <c r="AD37" i="76"/>
  <c r="W37" i="76"/>
  <c r="BB37" i="76"/>
  <c r="AU37" i="76"/>
  <c r="V37" i="76"/>
  <c r="CD37" i="76"/>
  <c r="BW37" i="76"/>
  <c r="BP37" i="76"/>
  <c r="BI37" i="76"/>
  <c r="AM37" i="76"/>
  <c r="N37" i="76"/>
  <c r="J37" i="76"/>
  <c r="AE39" i="76"/>
  <c r="AD41" i="76"/>
  <c r="W41" i="76"/>
  <c r="BB41" i="76"/>
  <c r="AU41" i="76"/>
  <c r="V41" i="76"/>
  <c r="CD41" i="76"/>
  <c r="BW41" i="76"/>
  <c r="BP41" i="76"/>
  <c r="BI41" i="76"/>
  <c r="AM41" i="76"/>
  <c r="N41" i="76"/>
  <c r="J41" i="76"/>
  <c r="AE43" i="76"/>
  <c r="AD45" i="76"/>
  <c r="W45" i="76"/>
  <c r="BB45" i="76"/>
  <c r="AU45" i="76"/>
  <c r="V45" i="76"/>
  <c r="CD45" i="76"/>
  <c r="BW45" i="76"/>
  <c r="BP45" i="76"/>
  <c r="BI45" i="76"/>
  <c r="AM45" i="76"/>
  <c r="N45" i="76"/>
  <c r="AE47" i="76"/>
  <c r="AD49" i="76"/>
  <c r="W49" i="76"/>
  <c r="BB49" i="76"/>
  <c r="AU49" i="76"/>
  <c r="V49" i="76"/>
  <c r="CD49" i="76"/>
  <c r="BW49" i="76"/>
  <c r="BP49" i="76"/>
  <c r="BI49" i="76"/>
  <c r="AM49" i="76"/>
  <c r="N49" i="76"/>
  <c r="AD53" i="76"/>
  <c r="W53" i="76"/>
  <c r="BB53" i="76"/>
  <c r="AU53" i="76"/>
  <c r="V53" i="76"/>
  <c r="CD53" i="76"/>
  <c r="BW53" i="76"/>
  <c r="BP53" i="76"/>
  <c r="BI53" i="76"/>
  <c r="AM53" i="76"/>
  <c r="N53" i="76"/>
  <c r="J53" i="76"/>
  <c r="AE55" i="76"/>
  <c r="K55" i="76"/>
  <c r="BO55" i="76"/>
  <c r="AD57" i="76"/>
  <c r="W57" i="76"/>
  <c r="BB57" i="76"/>
  <c r="AU57" i="76"/>
  <c r="V57" i="76"/>
  <c r="CD57" i="76"/>
  <c r="BW57" i="76"/>
  <c r="BP57" i="76"/>
  <c r="BI57" i="76"/>
  <c r="AM57" i="76"/>
  <c r="N57" i="76"/>
  <c r="J57" i="76"/>
  <c r="AE59" i="76"/>
  <c r="W60" i="76"/>
  <c r="AE20" i="76"/>
  <c r="W22" i="76"/>
  <c r="BB22" i="76"/>
  <c r="CD22" i="76"/>
  <c r="BW22" i="76"/>
  <c r="AM22" i="76"/>
  <c r="N22" i="76"/>
  <c r="Q22" i="76"/>
  <c r="AE24" i="76"/>
  <c r="W26" i="76"/>
  <c r="BB26" i="76"/>
  <c r="K26" i="76"/>
  <c r="BO26" i="76"/>
  <c r="CD26" i="76"/>
  <c r="BW26" i="76"/>
  <c r="AM26" i="76"/>
  <c r="N26" i="76"/>
  <c r="AD30" i="76"/>
  <c r="W30" i="76"/>
  <c r="BB30" i="76"/>
  <c r="AU30" i="76"/>
  <c r="V30" i="76"/>
  <c r="CD30" i="76"/>
  <c r="BW30" i="76"/>
  <c r="BP30" i="76"/>
  <c r="BI30" i="76"/>
  <c r="AM30" i="76"/>
  <c r="N30" i="76"/>
  <c r="Q30" i="76"/>
  <c r="AE32" i="76"/>
  <c r="K32" i="76"/>
  <c r="BO32" i="76"/>
  <c r="AD38" i="76"/>
  <c r="W38" i="76"/>
  <c r="BB38" i="76"/>
  <c r="AU38" i="76"/>
  <c r="K38" i="76"/>
  <c r="BO38" i="76"/>
  <c r="V38" i="76"/>
  <c r="CD38" i="76"/>
  <c r="BW38" i="76"/>
  <c r="BP38" i="76"/>
  <c r="BI38" i="76"/>
  <c r="AM38" i="76"/>
  <c r="N38" i="76"/>
  <c r="AD42" i="76"/>
  <c r="W42" i="76"/>
  <c r="BB42" i="76"/>
  <c r="AU42" i="76"/>
  <c r="V42" i="76"/>
  <c r="CD42" i="76"/>
  <c r="BW42" i="76"/>
  <c r="BP42" i="76"/>
  <c r="BI42" i="76"/>
  <c r="K42" i="76"/>
  <c r="BO42" i="76"/>
  <c r="AM42" i="76"/>
  <c r="N42" i="76"/>
  <c r="AD46" i="76"/>
  <c r="W46" i="76"/>
  <c r="BB46" i="76"/>
  <c r="AU46" i="76"/>
  <c r="V46" i="76"/>
  <c r="CD46" i="76"/>
  <c r="BW46" i="76"/>
  <c r="BP46" i="76"/>
  <c r="BI46" i="76"/>
  <c r="AM46" i="76"/>
  <c r="N46" i="76"/>
  <c r="J46" i="76"/>
  <c r="AD50" i="76"/>
  <c r="W50" i="76"/>
  <c r="BB50" i="76"/>
  <c r="AU50" i="76"/>
  <c r="V50" i="76"/>
  <c r="CD50" i="76"/>
  <c r="BW50" i="76"/>
  <c r="BP50" i="76"/>
  <c r="BI50" i="76"/>
  <c r="AM50" i="76"/>
  <c r="N50" i="76"/>
  <c r="AD54" i="76"/>
  <c r="W54" i="76"/>
  <c r="BB54" i="76"/>
  <c r="AU54" i="76"/>
  <c r="V54" i="76"/>
  <c r="CD54" i="76"/>
  <c r="BW54" i="76"/>
  <c r="BP54" i="76"/>
  <c r="BI54" i="76"/>
  <c r="AM54" i="76"/>
  <c r="N54" i="76"/>
  <c r="Q54" i="76"/>
  <c r="AD58" i="76"/>
  <c r="W58" i="76"/>
  <c r="BB58" i="76"/>
  <c r="AU58" i="76"/>
  <c r="V58" i="76"/>
  <c r="CD58" i="76"/>
  <c r="BW58" i="76"/>
  <c r="BP58" i="76"/>
  <c r="BI58" i="76"/>
  <c r="AM58" i="76"/>
  <c r="N58" i="76"/>
  <c r="Q58" i="76"/>
  <c r="BB62" i="76"/>
  <c r="AU62" i="76"/>
  <c r="V62" i="76"/>
  <c r="N62" i="76"/>
  <c r="W62" i="76"/>
  <c r="AE62" i="76"/>
  <c r="AM62" i="76"/>
  <c r="BP62" i="76"/>
  <c r="BB63" i="76"/>
  <c r="AU63" i="76"/>
  <c r="V63" i="76"/>
  <c r="N63" i="76"/>
  <c r="W63" i="76"/>
  <c r="AE63" i="76"/>
  <c r="AM63" i="76"/>
  <c r="BP63" i="76"/>
  <c r="BB64" i="76"/>
  <c r="AU64" i="76"/>
  <c r="V64" i="76"/>
  <c r="N64" i="76"/>
  <c r="Q64" i="76"/>
  <c r="W64" i="76"/>
  <c r="AE64" i="76"/>
  <c r="AM64" i="76"/>
  <c r="K64" i="76"/>
  <c r="BO64" i="76"/>
  <c r="BP64" i="76"/>
  <c r="BB65" i="76"/>
  <c r="AU65" i="76"/>
  <c r="V65" i="76"/>
  <c r="N65" i="76"/>
  <c r="W65" i="76"/>
  <c r="AE65" i="76"/>
  <c r="AM65" i="76"/>
  <c r="BP65" i="76"/>
  <c r="BB66" i="76"/>
  <c r="AU66" i="76"/>
  <c r="V66" i="76"/>
  <c r="N66" i="76"/>
  <c r="Q66" i="76"/>
  <c r="W66" i="76"/>
  <c r="AE66" i="76"/>
  <c r="K66" i="76"/>
  <c r="AM66" i="76"/>
  <c r="BP66" i="76"/>
  <c r="CE67" i="76"/>
  <c r="BX67" i="76"/>
  <c r="BQ67" i="76"/>
  <c r="BJ67" i="76"/>
  <c r="AN67" i="76"/>
  <c r="O67" i="76"/>
  <c r="X67" i="76"/>
  <c r="AC69" i="76"/>
  <c r="BH69" i="76"/>
  <c r="CE71" i="76"/>
  <c r="BX71" i="76"/>
  <c r="BQ71" i="76"/>
  <c r="BJ71" i="76"/>
  <c r="AN71" i="76"/>
  <c r="O71" i="76"/>
  <c r="X71" i="76"/>
  <c r="AC73" i="76"/>
  <c r="BH73" i="76"/>
  <c r="CE75" i="76"/>
  <c r="BX75" i="76"/>
  <c r="BQ75" i="76"/>
  <c r="BJ75" i="76"/>
  <c r="AN75" i="76"/>
  <c r="O75" i="76"/>
  <c r="X75" i="76"/>
  <c r="AC77" i="76"/>
  <c r="BH77" i="76"/>
  <c r="CE79" i="76"/>
  <c r="BX79" i="76"/>
  <c r="BQ79" i="76"/>
  <c r="BJ79" i="76"/>
  <c r="AN79" i="76"/>
  <c r="O79" i="76"/>
  <c r="X79" i="76"/>
  <c r="AC81" i="76"/>
  <c r="BH81" i="76"/>
  <c r="CE83" i="76"/>
  <c r="BX83" i="76"/>
  <c r="BQ83" i="76"/>
  <c r="BJ83" i="76"/>
  <c r="AN83" i="76"/>
  <c r="O83" i="76"/>
  <c r="X83" i="76"/>
  <c r="AC85" i="76"/>
  <c r="BH85" i="76"/>
  <c r="CE87" i="76"/>
  <c r="BX87" i="76"/>
  <c r="BQ87" i="76"/>
  <c r="BJ87" i="76"/>
  <c r="AN87" i="76"/>
  <c r="O87" i="76"/>
  <c r="X87" i="76"/>
  <c r="AV87" i="76"/>
  <c r="AC91" i="76"/>
  <c r="BA91" i="76"/>
  <c r="AT91" i="76"/>
  <c r="U91" i="76"/>
  <c r="BH91" i="76"/>
  <c r="AC93" i="76"/>
  <c r="BA93" i="76"/>
  <c r="AT93" i="76"/>
  <c r="U93" i="76"/>
  <c r="BH93" i="76"/>
  <c r="AC95" i="76"/>
  <c r="BA95" i="76"/>
  <c r="AT95" i="76"/>
  <c r="U95" i="76"/>
  <c r="BH95" i="76"/>
  <c r="AC97" i="76"/>
  <c r="BA97" i="76"/>
  <c r="AT97" i="76"/>
  <c r="U97" i="76"/>
  <c r="BH97" i="76"/>
  <c r="BH99" i="76"/>
  <c r="AC99" i="76"/>
  <c r="U99" i="76"/>
  <c r="AT99" i="76"/>
  <c r="AV122" i="76"/>
  <c r="BX122" i="76"/>
  <c r="CE122" i="76"/>
  <c r="BJ122" i="76"/>
  <c r="X122" i="76"/>
  <c r="AF122" i="76"/>
  <c r="AN122" i="76"/>
  <c r="BQ122" i="76"/>
  <c r="O122" i="76"/>
  <c r="CF127" i="76"/>
  <c r="BY127" i="76"/>
  <c r="BR127" i="76"/>
  <c r="BK127" i="76"/>
  <c r="BD127" i="76"/>
  <c r="AO127" i="76"/>
  <c r="P127" i="76"/>
  <c r="AW127" i="76"/>
  <c r="AG127" i="76"/>
  <c r="Y127" i="76"/>
  <c r="CC127" i="76"/>
  <c r="AD128" i="76"/>
  <c r="W128" i="76"/>
  <c r="CD128" i="76"/>
  <c r="AU128" i="76"/>
  <c r="AM128" i="76"/>
  <c r="BP128" i="76"/>
  <c r="BB128" i="76"/>
  <c r="AL128" i="76"/>
  <c r="N128" i="76"/>
  <c r="V128" i="76"/>
  <c r="BW128" i="76"/>
  <c r="BI128" i="76"/>
  <c r="AE128" i="76"/>
  <c r="BA280" i="76"/>
  <c r="AT280" i="76"/>
  <c r="U280" i="76"/>
  <c r="BH280" i="76"/>
  <c r="AC280" i="76"/>
  <c r="Y282" i="76"/>
  <c r="CC282" i="76"/>
  <c r="AW282" i="76"/>
  <c r="BY282" i="76"/>
  <c r="AO282" i="76"/>
  <c r="BK282" i="76"/>
  <c r="AG282" i="76"/>
  <c r="BD282" i="76"/>
  <c r="CF282" i="76"/>
  <c r="BR282" i="76"/>
  <c r="P282" i="76"/>
  <c r="Y285" i="76"/>
  <c r="CC285" i="76"/>
  <c r="AW285" i="76"/>
  <c r="BK285" i="76"/>
  <c r="P285" i="76"/>
  <c r="BR285" i="76"/>
  <c r="AO285" i="76"/>
  <c r="BY285" i="76"/>
  <c r="AG285" i="76"/>
  <c r="BD285" i="76"/>
  <c r="CF285" i="76"/>
  <c r="Y12" i="76"/>
  <c r="CC12" i="76"/>
  <c r="AF12" i="76"/>
  <c r="Y16" i="76"/>
  <c r="CC16" i="76"/>
  <c r="Y17" i="76"/>
  <c r="CC17" i="76"/>
  <c r="AF17" i="76"/>
  <c r="Y18" i="76"/>
  <c r="CC18" i="76"/>
  <c r="AF18" i="76"/>
  <c r="Y19" i="76"/>
  <c r="CC19" i="76"/>
  <c r="AF19" i="76"/>
  <c r="Y20" i="76"/>
  <c r="CC20" i="76"/>
  <c r="AF20" i="76"/>
  <c r="Y21" i="76"/>
  <c r="CC21" i="76"/>
  <c r="AF21" i="76"/>
  <c r="AF22" i="76"/>
  <c r="Y23" i="76"/>
  <c r="CC23" i="76"/>
  <c r="AF23" i="76"/>
  <c r="Y25" i="76"/>
  <c r="CC25" i="76"/>
  <c r="Y27" i="76"/>
  <c r="CC27" i="76"/>
  <c r="AF27" i="76"/>
  <c r="Y28" i="76"/>
  <c r="CC28" i="76"/>
  <c r="AF28" i="76"/>
  <c r="AF29" i="76"/>
  <c r="Y30" i="76"/>
  <c r="CC30" i="76"/>
  <c r="Y31" i="76"/>
  <c r="CC31" i="76"/>
  <c r="AF31" i="76"/>
  <c r="Y32" i="76"/>
  <c r="CC32" i="76"/>
  <c r="AF32" i="76"/>
  <c r="AF33" i="76"/>
  <c r="Y34" i="76"/>
  <c r="CC34" i="76"/>
  <c r="AF34" i="76"/>
  <c r="Y35" i="76"/>
  <c r="CC35" i="76"/>
  <c r="AF35" i="76"/>
  <c r="Y36" i="76"/>
  <c r="CC36" i="76"/>
  <c r="AF36" i="76"/>
  <c r="Y37" i="76"/>
  <c r="CC37" i="76"/>
  <c r="AF37" i="76"/>
  <c r="Y38" i="76"/>
  <c r="CC38" i="76"/>
  <c r="AF38" i="76"/>
  <c r="Y39" i="76"/>
  <c r="CC39" i="76"/>
  <c r="AF39" i="76"/>
  <c r="Y40" i="76"/>
  <c r="CC40" i="76"/>
  <c r="AF40" i="76"/>
  <c r="Y41" i="76"/>
  <c r="CC41" i="76"/>
  <c r="AF41" i="76"/>
  <c r="Y42" i="76"/>
  <c r="CC42" i="76"/>
  <c r="AF42" i="76"/>
  <c r="AF43" i="76"/>
  <c r="Y44" i="76"/>
  <c r="CC44" i="76"/>
  <c r="AF44" i="76"/>
  <c r="Y45" i="76"/>
  <c r="CC45" i="76"/>
  <c r="AF45" i="76"/>
  <c r="Y46" i="76"/>
  <c r="CC46" i="76"/>
  <c r="AF46" i="76"/>
  <c r="Y47" i="76"/>
  <c r="CC47" i="76"/>
  <c r="AF47" i="76"/>
  <c r="Y48" i="76"/>
  <c r="CC48" i="76"/>
  <c r="AF48" i="76"/>
  <c r="Y49" i="76"/>
  <c r="CC49" i="76"/>
  <c r="AF49" i="76"/>
  <c r="Y50" i="76"/>
  <c r="CC50" i="76"/>
  <c r="AF50" i="76"/>
  <c r="Y51" i="76"/>
  <c r="CC51" i="76"/>
  <c r="AF51" i="76"/>
  <c r="Y52" i="76"/>
  <c r="CC52" i="76"/>
  <c r="AF52" i="76"/>
  <c r="Y53" i="76"/>
  <c r="CC53" i="76"/>
  <c r="AF53" i="76"/>
  <c r="Y54" i="76"/>
  <c r="AF54" i="76"/>
  <c r="Y55" i="76"/>
  <c r="CC55" i="76"/>
  <c r="AF55" i="76"/>
  <c r="Y56" i="76"/>
  <c r="CC56" i="76"/>
  <c r="AF56" i="76"/>
  <c r="Y57" i="76"/>
  <c r="CC57" i="76"/>
  <c r="AF57" i="76"/>
  <c r="Y58" i="76"/>
  <c r="CC58" i="76"/>
  <c r="AF58" i="76"/>
  <c r="Y59" i="76"/>
  <c r="CC59" i="76"/>
  <c r="AF59" i="76"/>
  <c r="CE60" i="76"/>
  <c r="BX60" i="76"/>
  <c r="BQ60" i="76"/>
  <c r="BJ60" i="76"/>
  <c r="AN60" i="76"/>
  <c r="O60" i="76"/>
  <c r="P60" i="76"/>
  <c r="X60" i="76"/>
  <c r="AF60" i="76"/>
  <c r="AO60" i="76"/>
  <c r="AW60" i="76"/>
  <c r="BR60" i="76"/>
  <c r="CE61" i="76"/>
  <c r="BX61" i="76"/>
  <c r="BQ61" i="76"/>
  <c r="BJ61" i="76"/>
  <c r="AN61" i="76"/>
  <c r="O61" i="76"/>
  <c r="X61" i="76"/>
  <c r="AF61" i="76"/>
  <c r="CE62" i="76"/>
  <c r="BX62" i="76"/>
  <c r="BQ62" i="76"/>
  <c r="BJ62" i="76"/>
  <c r="AN62" i="76"/>
  <c r="O62" i="76"/>
  <c r="X62" i="76"/>
  <c r="AF62" i="76"/>
  <c r="BI62" i="76"/>
  <c r="CE63" i="76"/>
  <c r="BX63" i="76"/>
  <c r="BQ63" i="76"/>
  <c r="BJ63" i="76"/>
  <c r="AN63" i="76"/>
  <c r="O63" i="76"/>
  <c r="X63" i="76"/>
  <c r="AF63" i="76"/>
  <c r="BI63" i="76"/>
  <c r="CE64" i="76"/>
  <c r="BX64" i="76"/>
  <c r="L64" i="76"/>
  <c r="BQ64" i="76"/>
  <c r="BJ64" i="76"/>
  <c r="AN64" i="76"/>
  <c r="O64" i="76"/>
  <c r="X64" i="76"/>
  <c r="AF64" i="76"/>
  <c r="BI64" i="76"/>
  <c r="CE65" i="76"/>
  <c r="BX65" i="76"/>
  <c r="BQ65" i="76"/>
  <c r="BJ65" i="76"/>
  <c r="AN65" i="76"/>
  <c r="O65" i="76"/>
  <c r="X65" i="76"/>
  <c r="AF65" i="76"/>
  <c r="BI65" i="76"/>
  <c r="BI66" i="76"/>
  <c r="CD66" i="76"/>
  <c r="AV67" i="76"/>
  <c r="AC68" i="76"/>
  <c r="BH68" i="76"/>
  <c r="U69" i="76"/>
  <c r="BA69" i="76"/>
  <c r="CE70" i="76"/>
  <c r="BX70" i="76"/>
  <c r="BQ70" i="76"/>
  <c r="BJ70" i="76"/>
  <c r="AN70" i="76"/>
  <c r="O70" i="76"/>
  <c r="X70" i="76"/>
  <c r="AV71" i="76"/>
  <c r="AC72" i="76"/>
  <c r="BH72" i="76"/>
  <c r="U73" i="76"/>
  <c r="BA73" i="76"/>
  <c r="CE74" i="76"/>
  <c r="BX74" i="76"/>
  <c r="BQ74" i="76"/>
  <c r="BJ74" i="76"/>
  <c r="AN74" i="76"/>
  <c r="O74" i="76"/>
  <c r="X74" i="76"/>
  <c r="AV75" i="76"/>
  <c r="AC76" i="76"/>
  <c r="BH76" i="76"/>
  <c r="U77" i="76"/>
  <c r="BA77" i="76"/>
  <c r="CE78" i="76"/>
  <c r="BX78" i="76"/>
  <c r="BQ78" i="76"/>
  <c r="BJ78" i="76"/>
  <c r="AN78" i="76"/>
  <c r="O78" i="76"/>
  <c r="X78" i="76"/>
  <c r="AV79" i="76"/>
  <c r="AC80" i="76"/>
  <c r="BH80" i="76"/>
  <c r="U81" i="76"/>
  <c r="BA81" i="76"/>
  <c r="CE82" i="76"/>
  <c r="BX82" i="76"/>
  <c r="BQ82" i="76"/>
  <c r="BJ82" i="76"/>
  <c r="AN82" i="76"/>
  <c r="O82" i="76"/>
  <c r="X82" i="76"/>
  <c r="AV83" i="76"/>
  <c r="AC84" i="76"/>
  <c r="BH84" i="76"/>
  <c r="U85" i="76"/>
  <c r="BA85" i="76"/>
  <c r="CE86" i="76"/>
  <c r="BX86" i="76"/>
  <c r="BQ86" i="76"/>
  <c r="BJ86" i="76"/>
  <c r="AN86" i="76"/>
  <c r="O86" i="76"/>
  <c r="X86" i="76"/>
  <c r="AC90" i="76"/>
  <c r="BA90" i="76"/>
  <c r="AT90" i="76"/>
  <c r="U90" i="76"/>
  <c r="BH90" i="76"/>
  <c r="BH101" i="76"/>
  <c r="BA101" i="76"/>
  <c r="AC101" i="76"/>
  <c r="U101" i="76"/>
  <c r="BH102" i="76"/>
  <c r="BA102" i="76"/>
  <c r="AC102" i="76"/>
  <c r="U102" i="76"/>
  <c r="BH109" i="76"/>
  <c r="BA109" i="76"/>
  <c r="AC109" i="76"/>
  <c r="U109" i="76"/>
  <c r="BH110" i="76"/>
  <c r="BA110" i="76"/>
  <c r="AC110" i="76"/>
  <c r="U110" i="76"/>
  <c r="AV138" i="76"/>
  <c r="BX138" i="76"/>
  <c r="BJ138" i="76"/>
  <c r="AN138" i="76"/>
  <c r="CE138" i="76"/>
  <c r="O138" i="76"/>
  <c r="BQ138" i="76"/>
  <c r="AF138" i="76"/>
  <c r="X138" i="76"/>
  <c r="AD145" i="76"/>
  <c r="W145" i="76"/>
  <c r="BW145" i="76"/>
  <c r="BB145" i="76"/>
  <c r="AL145" i="76"/>
  <c r="AE145" i="76"/>
  <c r="V145" i="76"/>
  <c r="N145" i="76"/>
  <c r="BI145" i="76"/>
  <c r="AU145" i="76"/>
  <c r="AM145" i="76"/>
  <c r="CD145" i="76"/>
  <c r="BP145" i="76"/>
  <c r="AD160" i="76"/>
  <c r="W160" i="76"/>
  <c r="CD160" i="76"/>
  <c r="AU160" i="76"/>
  <c r="AM160" i="76"/>
  <c r="BP160" i="76"/>
  <c r="BB160" i="76"/>
  <c r="AL160" i="76"/>
  <c r="N160" i="76"/>
  <c r="BW160" i="76"/>
  <c r="V160" i="76"/>
  <c r="BI160" i="76"/>
  <c r="AE160" i="76"/>
  <c r="AV170" i="76"/>
  <c r="BQ170" i="76"/>
  <c r="AN170" i="76"/>
  <c r="AF170" i="76"/>
  <c r="X170" i="76"/>
  <c r="O170" i="76"/>
  <c r="BX170" i="76"/>
  <c r="BJ170" i="76"/>
  <c r="CE170" i="76"/>
  <c r="AG12" i="76"/>
  <c r="AG16" i="76"/>
  <c r="AG17" i="76"/>
  <c r="AG19" i="76"/>
  <c r="AG20" i="76"/>
  <c r="AG21" i="76"/>
  <c r="AG23" i="76"/>
  <c r="AG25" i="76"/>
  <c r="AG26" i="76"/>
  <c r="AG27" i="76"/>
  <c r="AG28" i="76"/>
  <c r="AG30" i="76"/>
  <c r="AG31" i="76"/>
  <c r="AG32" i="76"/>
  <c r="AG35" i="76"/>
  <c r="AG36" i="76"/>
  <c r="AG37" i="76"/>
  <c r="AG38" i="76"/>
  <c r="AG39" i="76"/>
  <c r="AG40" i="76"/>
  <c r="AG41" i="76"/>
  <c r="AG42" i="76"/>
  <c r="AG44" i="76"/>
  <c r="AG45" i="76"/>
  <c r="AG46" i="76"/>
  <c r="AG47" i="76"/>
  <c r="AG48" i="76"/>
  <c r="AG49" i="76"/>
  <c r="AG51" i="76"/>
  <c r="AG52" i="76"/>
  <c r="AG53" i="76"/>
  <c r="AG54" i="76"/>
  <c r="AG55" i="76"/>
  <c r="AG56" i="76"/>
  <c r="AG57" i="76"/>
  <c r="AG58" i="76"/>
  <c r="AG59" i="76"/>
  <c r="Y60" i="76"/>
  <c r="BK60" i="76"/>
  <c r="CD62" i="76"/>
  <c r="CD63" i="76"/>
  <c r="CD64" i="76"/>
  <c r="CD65" i="76"/>
  <c r="AC67" i="76"/>
  <c r="BH67" i="76"/>
  <c r="CE69" i="76"/>
  <c r="BX69" i="76"/>
  <c r="BQ69" i="76"/>
  <c r="BJ69" i="76"/>
  <c r="AN69" i="76"/>
  <c r="O69" i="76"/>
  <c r="X69" i="76"/>
  <c r="AT69" i="76"/>
  <c r="AV70" i="76"/>
  <c r="AC71" i="76"/>
  <c r="BH71" i="76"/>
  <c r="BA72" i="76"/>
  <c r="CE73" i="76"/>
  <c r="BX73" i="76"/>
  <c r="BQ73" i="76"/>
  <c r="BJ73" i="76"/>
  <c r="AN73" i="76"/>
  <c r="O73" i="76"/>
  <c r="X73" i="76"/>
  <c r="AT73" i="76"/>
  <c r="AV74" i="76"/>
  <c r="AC75" i="76"/>
  <c r="BH75" i="76"/>
  <c r="U76" i="76"/>
  <c r="BA76" i="76"/>
  <c r="CE77" i="76"/>
  <c r="BX77" i="76"/>
  <c r="BQ77" i="76"/>
  <c r="BJ77" i="76"/>
  <c r="AN77" i="76"/>
  <c r="O77" i="76"/>
  <c r="X77" i="76"/>
  <c r="AT77" i="76"/>
  <c r="AV78" i="76"/>
  <c r="AC79" i="76"/>
  <c r="BH79" i="76"/>
  <c r="U80" i="76"/>
  <c r="BA80" i="76"/>
  <c r="CE81" i="76"/>
  <c r="BX81" i="76"/>
  <c r="BQ81" i="76"/>
  <c r="BJ81" i="76"/>
  <c r="AN81" i="76"/>
  <c r="O81" i="76"/>
  <c r="X81" i="76"/>
  <c r="AT81" i="76"/>
  <c r="AV82" i="76"/>
  <c r="AC83" i="76"/>
  <c r="BH83" i="76"/>
  <c r="U84" i="76"/>
  <c r="BA84" i="76"/>
  <c r="CE85" i="76"/>
  <c r="BX85" i="76"/>
  <c r="BQ85" i="76"/>
  <c r="BJ85" i="76"/>
  <c r="AN85" i="76"/>
  <c r="O85" i="76"/>
  <c r="X85" i="76"/>
  <c r="AT85" i="76"/>
  <c r="AV86" i="76"/>
  <c r="AC87" i="76"/>
  <c r="BA87" i="76"/>
  <c r="AT87" i="76"/>
  <c r="BH87" i="76"/>
  <c r="AC89" i="76"/>
  <c r="BA89" i="76"/>
  <c r="AT89" i="76"/>
  <c r="U89" i="76"/>
  <c r="BH89" i="76"/>
  <c r="AC92" i="76"/>
  <c r="BA92" i="76"/>
  <c r="AT92" i="76"/>
  <c r="U92" i="76"/>
  <c r="BH92" i="76"/>
  <c r="AC94" i="76"/>
  <c r="BA94" i="76"/>
  <c r="AT94" i="76"/>
  <c r="U94" i="76"/>
  <c r="BH94" i="76"/>
  <c r="AC96" i="76"/>
  <c r="BA96" i="76"/>
  <c r="AT96" i="76"/>
  <c r="U96" i="76"/>
  <c r="BH96" i="76"/>
  <c r="AC98" i="76"/>
  <c r="BA98" i="76"/>
  <c r="AT98" i="76"/>
  <c r="U98" i="76"/>
  <c r="BH98" i="76"/>
  <c r="X105" i="76"/>
  <c r="BJ105" i="76"/>
  <c r="CE105" i="76"/>
  <c r="AN105" i="76"/>
  <c r="AF105" i="76"/>
  <c r="O105" i="76"/>
  <c r="BQ105" i="76"/>
  <c r="BX105" i="76"/>
  <c r="X106" i="76"/>
  <c r="CE106" i="76"/>
  <c r="AN106" i="76"/>
  <c r="AF106" i="76"/>
  <c r="O106" i="76"/>
  <c r="BJ106" i="76"/>
  <c r="BQ106" i="76"/>
  <c r="BX106" i="76"/>
  <c r="AW115" i="76"/>
  <c r="CF115" i="76"/>
  <c r="BY115" i="76"/>
  <c r="BR115" i="76"/>
  <c r="BK115" i="76"/>
  <c r="BD115" i="76"/>
  <c r="AO115" i="76"/>
  <c r="P115" i="76"/>
  <c r="Y115" i="76"/>
  <c r="AG115" i="76"/>
  <c r="AV133" i="76"/>
  <c r="CE133" i="76"/>
  <c r="AF133" i="76"/>
  <c r="X133" i="76"/>
  <c r="O133" i="76"/>
  <c r="BX133" i="76"/>
  <c r="BJ133" i="76"/>
  <c r="AN133" i="76"/>
  <c r="BQ133" i="76"/>
  <c r="AO12" i="76"/>
  <c r="BD12" i="76"/>
  <c r="BK12" i="76"/>
  <c r="BR12" i="76"/>
  <c r="BY12" i="76"/>
  <c r="BY14" i="76"/>
  <c r="BR15" i="76"/>
  <c r="AO16" i="76"/>
  <c r="BD16" i="76"/>
  <c r="BK16" i="76"/>
  <c r="BR16" i="76"/>
  <c r="BY16" i="76"/>
  <c r="BK17" i="76"/>
  <c r="BR17" i="76"/>
  <c r="BD18" i="76"/>
  <c r="BK18" i="76"/>
  <c r="P19" i="76"/>
  <c r="AO19" i="76"/>
  <c r="BD19" i="76"/>
  <c r="BK19" i="76"/>
  <c r="BR19" i="76"/>
  <c r="BY19" i="76"/>
  <c r="BD20" i="76"/>
  <c r="BK20" i="76"/>
  <c r="P21" i="76"/>
  <c r="AO21" i="76"/>
  <c r="BD21" i="76"/>
  <c r="BK21" i="76"/>
  <c r="BR21" i="76"/>
  <c r="BY21" i="76"/>
  <c r="P23" i="76"/>
  <c r="AO23" i="76"/>
  <c r="BD23" i="76"/>
  <c r="BK23" i="76"/>
  <c r="BR23" i="76"/>
  <c r="BY23" i="76"/>
  <c r="BK24" i="76"/>
  <c r="P25" i="76"/>
  <c r="AO25" i="76"/>
  <c r="BR25" i="76"/>
  <c r="BY25" i="76"/>
  <c r="BD26" i="76"/>
  <c r="BK26" i="76"/>
  <c r="BR26" i="76"/>
  <c r="BY26" i="76"/>
  <c r="P27" i="76"/>
  <c r="AO27" i="76"/>
  <c r="BD27" i="76"/>
  <c r="BK27" i="76"/>
  <c r="BR27" i="76"/>
  <c r="BY27" i="76"/>
  <c r="P28" i="76"/>
  <c r="AO28" i="76"/>
  <c r="BD28" i="76"/>
  <c r="BK28" i="76"/>
  <c r="BR28" i="76"/>
  <c r="BY28" i="76"/>
  <c r="P30" i="76"/>
  <c r="AO30" i="76"/>
  <c r="BD30" i="76"/>
  <c r="BK30" i="76"/>
  <c r="BR30" i="76"/>
  <c r="BY30" i="76"/>
  <c r="P31" i="76"/>
  <c r="AO31" i="76"/>
  <c r="BD31" i="76"/>
  <c r="BK31" i="76"/>
  <c r="BR31" i="76"/>
  <c r="BY31" i="76"/>
  <c r="P32" i="76"/>
  <c r="AO32" i="76"/>
  <c r="BD32" i="76"/>
  <c r="BK32" i="76"/>
  <c r="BR32" i="76"/>
  <c r="BY32" i="76"/>
  <c r="BD33" i="76"/>
  <c r="P34" i="76"/>
  <c r="BR34" i="76"/>
  <c r="P35" i="76"/>
  <c r="AO35" i="76"/>
  <c r="BD35" i="76"/>
  <c r="BK35" i="76"/>
  <c r="BR35" i="76"/>
  <c r="BY35" i="76"/>
  <c r="P36" i="76"/>
  <c r="AO36" i="76"/>
  <c r="BD36" i="76"/>
  <c r="BK36" i="76"/>
  <c r="BR36" i="76"/>
  <c r="BY36" i="76"/>
  <c r="P37" i="76"/>
  <c r="AO37" i="76"/>
  <c r="BD37" i="76"/>
  <c r="BK37" i="76"/>
  <c r="BR37" i="76"/>
  <c r="BY37" i="76"/>
  <c r="P38" i="76"/>
  <c r="AO38" i="76"/>
  <c r="BD38" i="76"/>
  <c r="BK38" i="76"/>
  <c r="BR38" i="76"/>
  <c r="BY38" i="76"/>
  <c r="P39" i="76"/>
  <c r="AO39" i="76"/>
  <c r="BD39" i="76"/>
  <c r="BK39" i="76"/>
  <c r="BR39" i="76"/>
  <c r="BY39" i="76"/>
  <c r="P40" i="76"/>
  <c r="AO40" i="76"/>
  <c r="BD40" i="76"/>
  <c r="BK40" i="76"/>
  <c r="BR40" i="76"/>
  <c r="BY40" i="76"/>
  <c r="P41" i="76"/>
  <c r="AO41" i="76"/>
  <c r="BD41" i="76"/>
  <c r="BK41" i="76"/>
  <c r="BR41" i="76"/>
  <c r="BY41" i="76"/>
  <c r="P42" i="76"/>
  <c r="AO42" i="76"/>
  <c r="BD42" i="76"/>
  <c r="BK42" i="76"/>
  <c r="BR42" i="76"/>
  <c r="BY42" i="76"/>
  <c r="P44" i="76"/>
  <c r="AO44" i="76"/>
  <c r="BD44" i="76"/>
  <c r="BK44" i="76"/>
  <c r="BR44" i="76"/>
  <c r="BY44" i="76"/>
  <c r="P45" i="76"/>
  <c r="AO45" i="76"/>
  <c r="BD45" i="76"/>
  <c r="BK45" i="76"/>
  <c r="BR45" i="76"/>
  <c r="BY45" i="76"/>
  <c r="P46" i="76"/>
  <c r="AO46" i="76"/>
  <c r="BD46" i="76"/>
  <c r="BK46" i="76"/>
  <c r="BR46" i="76"/>
  <c r="BY46" i="76"/>
  <c r="P47" i="76"/>
  <c r="AO47" i="76"/>
  <c r="BD47" i="76"/>
  <c r="BK47" i="76"/>
  <c r="BR47" i="76"/>
  <c r="BY47" i="76"/>
  <c r="P48" i="76"/>
  <c r="AO48" i="76"/>
  <c r="BD48" i="76"/>
  <c r="BK48" i="76"/>
  <c r="BR48" i="76"/>
  <c r="BY48" i="76"/>
  <c r="P49" i="76"/>
  <c r="AO49" i="76"/>
  <c r="BD49" i="76"/>
  <c r="BK49" i="76"/>
  <c r="BR49" i="76"/>
  <c r="BY49" i="76"/>
  <c r="P50" i="76"/>
  <c r="AO50" i="76"/>
  <c r="BD50" i="76"/>
  <c r="BK50" i="76"/>
  <c r="BR50" i="76"/>
  <c r="BY50" i="76"/>
  <c r="P51" i="76"/>
  <c r="AO51" i="76"/>
  <c r="BD51" i="76"/>
  <c r="BK51" i="76"/>
  <c r="BR51" i="76"/>
  <c r="BY51" i="76"/>
  <c r="P52" i="76"/>
  <c r="AO52" i="76"/>
  <c r="BD52" i="76"/>
  <c r="BK52" i="76"/>
  <c r="BR52" i="76"/>
  <c r="BY52" i="76"/>
  <c r="P53" i="76"/>
  <c r="AO53" i="76"/>
  <c r="BD53" i="76"/>
  <c r="BK53" i="76"/>
  <c r="BR53" i="76"/>
  <c r="BY53" i="76"/>
  <c r="P54" i="76"/>
  <c r="AO54" i="76"/>
  <c r="BD54" i="76"/>
  <c r="BK54" i="76"/>
  <c r="BR54" i="76"/>
  <c r="BY54" i="76"/>
  <c r="P55" i="76"/>
  <c r="AO55" i="76"/>
  <c r="BD55" i="76"/>
  <c r="BK55" i="76"/>
  <c r="BR55" i="76"/>
  <c r="BY55" i="76"/>
  <c r="P56" i="76"/>
  <c r="AO56" i="76"/>
  <c r="BD56" i="76"/>
  <c r="BK56" i="76"/>
  <c r="BR56" i="76"/>
  <c r="BY56" i="76"/>
  <c r="P57" i="76"/>
  <c r="AO57" i="76"/>
  <c r="BD57" i="76"/>
  <c r="BK57" i="76"/>
  <c r="BR57" i="76"/>
  <c r="BY57" i="76"/>
  <c r="P58" i="76"/>
  <c r="AO58" i="76"/>
  <c r="BD58" i="76"/>
  <c r="BK58" i="76"/>
  <c r="BR58" i="76"/>
  <c r="BY58" i="76"/>
  <c r="P59" i="76"/>
  <c r="AO59" i="76"/>
  <c r="BD59" i="76"/>
  <c r="BK59" i="76"/>
  <c r="BR59" i="76"/>
  <c r="BY59" i="76"/>
  <c r="U60" i="76"/>
  <c r="AT60" i="76"/>
  <c r="BD60" i="76"/>
  <c r="CF60" i="76"/>
  <c r="U61" i="76"/>
  <c r="AT61" i="76"/>
  <c r="U62" i="76"/>
  <c r="AD62" i="76"/>
  <c r="AL62" i="76"/>
  <c r="AT62" i="76"/>
  <c r="BW62" i="76"/>
  <c r="U63" i="76"/>
  <c r="AD63" i="76"/>
  <c r="AL63" i="76"/>
  <c r="AT63" i="76"/>
  <c r="BW63" i="76"/>
  <c r="U64" i="76"/>
  <c r="AD64" i="76"/>
  <c r="AL64" i="76"/>
  <c r="AT64" i="76"/>
  <c r="BW64" i="76"/>
  <c r="U65" i="76"/>
  <c r="AD65" i="76"/>
  <c r="AL65" i="76"/>
  <c r="AT65" i="76"/>
  <c r="BW65" i="76"/>
  <c r="U66" i="76"/>
  <c r="AD66" i="76"/>
  <c r="AL66" i="76"/>
  <c r="AT66" i="76"/>
  <c r="BW66" i="76"/>
  <c r="U67" i="76"/>
  <c r="AF67" i="76"/>
  <c r="BA67" i="76"/>
  <c r="CE68" i="76"/>
  <c r="BX68" i="76"/>
  <c r="BQ68" i="76"/>
  <c r="BJ68" i="76"/>
  <c r="AN68" i="76"/>
  <c r="O68" i="76"/>
  <c r="X68" i="76"/>
  <c r="AT68" i="76"/>
  <c r="AV69" i="76"/>
  <c r="AC70" i="76"/>
  <c r="BH70" i="76"/>
  <c r="U71" i="76"/>
  <c r="AF71" i="76"/>
  <c r="BA71" i="76"/>
  <c r="CE72" i="76"/>
  <c r="BX72" i="76"/>
  <c r="BQ72" i="76"/>
  <c r="BJ72" i="76"/>
  <c r="AN72" i="76"/>
  <c r="O72" i="76"/>
  <c r="X72" i="76"/>
  <c r="AT72" i="76"/>
  <c r="AV73" i="76"/>
  <c r="AC74" i="76"/>
  <c r="BH74" i="76"/>
  <c r="U75" i="76"/>
  <c r="AF75" i="76"/>
  <c r="BA75" i="76"/>
  <c r="CE76" i="76"/>
  <c r="BX76" i="76"/>
  <c r="BQ76" i="76"/>
  <c r="BJ76" i="76"/>
  <c r="AN76" i="76"/>
  <c r="O76" i="76"/>
  <c r="X76" i="76"/>
  <c r="AT76" i="76"/>
  <c r="AV77" i="76"/>
  <c r="AC78" i="76"/>
  <c r="BH78" i="76"/>
  <c r="U79" i="76"/>
  <c r="AF79" i="76"/>
  <c r="BA79" i="76"/>
  <c r="M79" i="76"/>
  <c r="CE80" i="76"/>
  <c r="BX80" i="76"/>
  <c r="BQ80" i="76"/>
  <c r="BJ80" i="76"/>
  <c r="AN80" i="76"/>
  <c r="O80" i="76"/>
  <c r="X80" i="76"/>
  <c r="AT80" i="76"/>
  <c r="AV81" i="76"/>
  <c r="AC82" i="76"/>
  <c r="BH82" i="76"/>
  <c r="U83" i="76"/>
  <c r="AF83" i="76"/>
  <c r="BA83" i="76"/>
  <c r="CE84" i="76"/>
  <c r="BX84" i="76"/>
  <c r="BQ84" i="76"/>
  <c r="BJ84" i="76"/>
  <c r="AN84" i="76"/>
  <c r="O84" i="76"/>
  <c r="X84" i="76"/>
  <c r="AT84" i="76"/>
  <c r="AV85" i="76"/>
  <c r="AC86" i="76"/>
  <c r="BH86" i="76"/>
  <c r="U87" i="76"/>
  <c r="AF87" i="76"/>
  <c r="AC88" i="76"/>
  <c r="BA88" i="76"/>
  <c r="AT88" i="76"/>
  <c r="U88" i="76"/>
  <c r="BH88" i="76"/>
  <c r="BA99" i="76"/>
  <c r="AV105" i="76"/>
  <c r="AV106" i="76"/>
  <c r="AE67" i="76"/>
  <c r="AL67" i="76"/>
  <c r="AE68" i="76"/>
  <c r="AL68" i="76"/>
  <c r="AE69" i="76"/>
  <c r="AL69" i="76"/>
  <c r="AE70" i="76"/>
  <c r="AL70" i="76"/>
  <c r="AE71" i="76"/>
  <c r="AL71" i="76"/>
  <c r="AE72" i="76"/>
  <c r="AL72" i="76"/>
  <c r="AE73" i="76"/>
  <c r="AL73" i="76"/>
  <c r="AE74" i="76"/>
  <c r="AL74" i="76"/>
  <c r="AE75" i="76"/>
  <c r="AL75" i="76"/>
  <c r="AE76" i="76"/>
  <c r="AL76" i="76"/>
  <c r="AE77" i="76"/>
  <c r="AL77" i="76"/>
  <c r="AE78" i="76"/>
  <c r="AL78" i="76"/>
  <c r="AE79" i="76"/>
  <c r="AL79" i="76"/>
  <c r="AE80" i="76"/>
  <c r="AL80" i="76"/>
  <c r="AE81" i="76"/>
  <c r="AL81" i="76"/>
  <c r="AE82" i="76"/>
  <c r="AL82" i="76"/>
  <c r="AE83" i="76"/>
  <c r="AL83" i="76"/>
  <c r="AE84" i="76"/>
  <c r="AL84" i="76"/>
  <c r="AE85" i="76"/>
  <c r="AL85" i="76"/>
  <c r="AE86" i="76"/>
  <c r="AL86" i="76"/>
  <c r="AE87" i="76"/>
  <c r="AL87" i="76"/>
  <c r="X88" i="76"/>
  <c r="AE88" i="76"/>
  <c r="AL88" i="76"/>
  <c r="X89" i="76"/>
  <c r="AE89" i="76"/>
  <c r="AL89" i="76"/>
  <c r="X90" i="76"/>
  <c r="AE90" i="76"/>
  <c r="AL90" i="76"/>
  <c r="X91" i="76"/>
  <c r="AE91" i="76"/>
  <c r="AL91" i="76"/>
  <c r="AW91" i="76"/>
  <c r="M91" i="76"/>
  <c r="X92" i="76"/>
  <c r="AE92" i="76"/>
  <c r="AL92" i="76"/>
  <c r="AW92" i="76"/>
  <c r="X93" i="76"/>
  <c r="AE93" i="76"/>
  <c r="AL93" i="76"/>
  <c r="AW93" i="76"/>
  <c r="X94" i="76"/>
  <c r="AE94" i="76"/>
  <c r="AL94" i="76"/>
  <c r="AW94" i="76"/>
  <c r="M94" i="76"/>
  <c r="X95" i="76"/>
  <c r="AE95" i="76"/>
  <c r="AL95" i="76"/>
  <c r="AW95" i="76"/>
  <c r="X96" i="76"/>
  <c r="AE96" i="76"/>
  <c r="AL96" i="76"/>
  <c r="AW96" i="76"/>
  <c r="X97" i="76"/>
  <c r="AE97" i="76"/>
  <c r="AL97" i="76"/>
  <c r="AW97" i="76"/>
  <c r="M97" i="76"/>
  <c r="X98" i="76"/>
  <c r="AE98" i="76"/>
  <c r="AL98" i="76"/>
  <c r="AW98" i="76"/>
  <c r="AL99" i="76"/>
  <c r="BW99" i="76"/>
  <c r="X99" i="76"/>
  <c r="AE99" i="76"/>
  <c r="AM99" i="76"/>
  <c r="BB99" i="76"/>
  <c r="BK99" i="76"/>
  <c r="CF99" i="76"/>
  <c r="BH100" i="76"/>
  <c r="BA100" i="76"/>
  <c r="AC100" i="76"/>
  <c r="U100" i="76"/>
  <c r="O100" i="76"/>
  <c r="BH103" i="76"/>
  <c r="BA103" i="76"/>
  <c r="AC103" i="76"/>
  <c r="U103" i="76"/>
  <c r="AT103" i="76"/>
  <c r="BH104" i="76"/>
  <c r="BA104" i="76"/>
  <c r="AC104" i="76"/>
  <c r="U104" i="76"/>
  <c r="AT104" i="76"/>
  <c r="X107" i="76"/>
  <c r="BJ107" i="76"/>
  <c r="CE107" i="76"/>
  <c r="AN107" i="76"/>
  <c r="AF107" i="76"/>
  <c r="O107" i="76"/>
  <c r="AV107" i="76"/>
  <c r="BX107" i="76"/>
  <c r="X108" i="76"/>
  <c r="CE108" i="76"/>
  <c r="AN108" i="76"/>
  <c r="AF108" i="76"/>
  <c r="O108" i="76"/>
  <c r="BJ108" i="76"/>
  <c r="AV108" i="76"/>
  <c r="BH111" i="76"/>
  <c r="AC111" i="76"/>
  <c r="U111" i="76"/>
  <c r="AT111" i="76"/>
  <c r="X114" i="76"/>
  <c r="AV114" i="76"/>
  <c r="BX114" i="76"/>
  <c r="AN114" i="76"/>
  <c r="BJ114" i="76"/>
  <c r="CE114" i="76"/>
  <c r="O114" i="76"/>
  <c r="AF114" i="76"/>
  <c r="O118" i="76"/>
  <c r="AV139" i="76"/>
  <c r="BQ139" i="76"/>
  <c r="AN139" i="76"/>
  <c r="AF139" i="76"/>
  <c r="X139" i="76"/>
  <c r="O139" i="76"/>
  <c r="BX139" i="76"/>
  <c r="CE139" i="76"/>
  <c r="BJ139" i="76"/>
  <c r="AD140" i="76"/>
  <c r="W140" i="76"/>
  <c r="CD140" i="76"/>
  <c r="BP140" i="76"/>
  <c r="BB140" i="76"/>
  <c r="AL140" i="76"/>
  <c r="N140" i="76"/>
  <c r="H140" i="76"/>
  <c r="BW140" i="76"/>
  <c r="V140" i="76"/>
  <c r="BI140" i="76"/>
  <c r="AU140" i="76"/>
  <c r="AM140" i="76"/>
  <c r="AE140" i="76"/>
  <c r="AV186" i="76"/>
  <c r="BQ186" i="76"/>
  <c r="AN186" i="76"/>
  <c r="AF186" i="76"/>
  <c r="X186" i="76"/>
  <c r="O186" i="76"/>
  <c r="BX186" i="76"/>
  <c r="BJ186" i="76"/>
  <c r="AF88" i="76"/>
  <c r="AF89" i="76"/>
  <c r="AF90" i="76"/>
  <c r="AF91" i="76"/>
  <c r="AF92" i="76"/>
  <c r="AF93" i="76"/>
  <c r="AF94" i="76"/>
  <c r="AF95" i="76"/>
  <c r="AF96" i="76"/>
  <c r="AF97" i="76"/>
  <c r="AF98" i="76"/>
  <c r="AF99" i="76"/>
  <c r="AN99" i="76"/>
  <c r="BX99" i="76"/>
  <c r="X101" i="76"/>
  <c r="BJ101" i="76"/>
  <c r="CE101" i="76"/>
  <c r="AN101" i="76"/>
  <c r="AF101" i="76"/>
  <c r="O101" i="76"/>
  <c r="AV101" i="76"/>
  <c r="BX101" i="76"/>
  <c r="X102" i="76"/>
  <c r="CE102" i="76"/>
  <c r="AN102" i="76"/>
  <c r="AF102" i="76"/>
  <c r="O102" i="76"/>
  <c r="BJ102" i="76"/>
  <c r="AV102" i="76"/>
  <c r="BH105" i="76"/>
  <c r="BA105" i="76"/>
  <c r="AC105" i="76"/>
  <c r="U105" i="76"/>
  <c r="AT105" i="76"/>
  <c r="BH106" i="76"/>
  <c r="BA106" i="76"/>
  <c r="AC106" i="76"/>
  <c r="U106" i="76"/>
  <c r="AT106" i="76"/>
  <c r="X109" i="76"/>
  <c r="BJ109" i="76"/>
  <c r="CE109" i="76"/>
  <c r="AN109" i="76"/>
  <c r="AF109" i="76"/>
  <c r="O109" i="76"/>
  <c r="AV109" i="76"/>
  <c r="BX109" i="76"/>
  <c r="X110" i="76"/>
  <c r="CE110" i="76"/>
  <c r="AN110" i="76"/>
  <c r="AF110" i="76"/>
  <c r="O110" i="76"/>
  <c r="BJ110" i="76"/>
  <c r="AV110" i="76"/>
  <c r="V67" i="76"/>
  <c r="AU67" i="76"/>
  <c r="K67" i="76"/>
  <c r="BO67" i="76"/>
  <c r="V68" i="76"/>
  <c r="AU68" i="76"/>
  <c r="V69" i="76"/>
  <c r="AU69" i="76"/>
  <c r="V70" i="76"/>
  <c r="AU70" i="76"/>
  <c r="V71" i="76"/>
  <c r="AU71" i="76"/>
  <c r="V72" i="76"/>
  <c r="AU72" i="76"/>
  <c r="V73" i="76"/>
  <c r="AU73" i="76"/>
  <c r="V74" i="76"/>
  <c r="AU74" i="76"/>
  <c r="V75" i="76"/>
  <c r="AU75" i="76"/>
  <c r="V76" i="76"/>
  <c r="AU76" i="76"/>
  <c r="V77" i="76"/>
  <c r="AU77" i="76"/>
  <c r="V78" i="76"/>
  <c r="AU78" i="76"/>
  <c r="V79" i="76"/>
  <c r="AU79" i="76"/>
  <c r="V80" i="76"/>
  <c r="AU80" i="76"/>
  <c r="V81" i="76"/>
  <c r="AU81" i="76"/>
  <c r="V82" i="76"/>
  <c r="AU82" i="76"/>
  <c r="V83" i="76"/>
  <c r="AU83" i="76"/>
  <c r="V84" i="76"/>
  <c r="AU84" i="76"/>
  <c r="V85" i="76"/>
  <c r="AU85" i="76"/>
  <c r="V86" i="76"/>
  <c r="AU86" i="76"/>
  <c r="V87" i="76"/>
  <c r="AU87" i="76"/>
  <c r="O88" i="76"/>
  <c r="V88" i="76"/>
  <c r="AN88" i="76"/>
  <c r="AU88" i="76"/>
  <c r="BJ88" i="76"/>
  <c r="BQ88" i="76"/>
  <c r="BX88" i="76"/>
  <c r="O89" i="76"/>
  <c r="V89" i="76"/>
  <c r="AN89" i="76"/>
  <c r="AU89" i="76"/>
  <c r="BJ89" i="76"/>
  <c r="BQ89" i="76"/>
  <c r="BX89" i="76"/>
  <c r="O90" i="76"/>
  <c r="V90" i="76"/>
  <c r="AN90" i="76"/>
  <c r="AU90" i="76"/>
  <c r="BJ90" i="76"/>
  <c r="BQ90" i="76"/>
  <c r="BX90" i="76"/>
  <c r="O91" i="76"/>
  <c r="V91" i="76"/>
  <c r="AN91" i="76"/>
  <c r="AU91" i="76"/>
  <c r="BJ91" i="76"/>
  <c r="BQ91" i="76"/>
  <c r="BX91" i="76"/>
  <c r="O92" i="76"/>
  <c r="V92" i="76"/>
  <c r="AN92" i="76"/>
  <c r="AU92" i="76"/>
  <c r="BJ92" i="76"/>
  <c r="BQ92" i="76"/>
  <c r="BX92" i="76"/>
  <c r="O93" i="76"/>
  <c r="V93" i="76"/>
  <c r="AN93" i="76"/>
  <c r="AU93" i="76"/>
  <c r="BJ93" i="76"/>
  <c r="BQ93" i="76"/>
  <c r="BX93" i="76"/>
  <c r="O94" i="76"/>
  <c r="V94" i="76"/>
  <c r="AN94" i="76"/>
  <c r="AU94" i="76"/>
  <c r="BJ94" i="76"/>
  <c r="BQ94" i="76"/>
  <c r="BX94" i="76"/>
  <c r="O95" i="76"/>
  <c r="V95" i="76"/>
  <c r="AN95" i="76"/>
  <c r="AU95" i="76"/>
  <c r="BJ95" i="76"/>
  <c r="BQ95" i="76"/>
  <c r="BX95" i="76"/>
  <c r="O96" i="76"/>
  <c r="V96" i="76"/>
  <c r="AN96" i="76"/>
  <c r="AU96" i="76"/>
  <c r="BJ96" i="76"/>
  <c r="BQ96" i="76"/>
  <c r="BX96" i="76"/>
  <c r="O97" i="76"/>
  <c r="V97" i="76"/>
  <c r="AN97" i="76"/>
  <c r="AU97" i="76"/>
  <c r="BJ97" i="76"/>
  <c r="BQ97" i="76"/>
  <c r="BX97" i="76"/>
  <c r="O98" i="76"/>
  <c r="V98" i="76"/>
  <c r="AN98" i="76"/>
  <c r="AU98" i="76"/>
  <c r="BJ98" i="76"/>
  <c r="BQ98" i="76"/>
  <c r="BX98" i="76"/>
  <c r="O99" i="76"/>
  <c r="V99" i="76"/>
  <c r="AG99" i="76"/>
  <c r="AO99" i="76"/>
  <c r="AV99" i="76"/>
  <c r="BI99" i="76"/>
  <c r="BQ99" i="76"/>
  <c r="BY99" i="76"/>
  <c r="X100" i="76"/>
  <c r="CE100" i="76"/>
  <c r="AN100" i="76"/>
  <c r="AF100" i="76"/>
  <c r="BJ100" i="76"/>
  <c r="AT100" i="76"/>
  <c r="BQ100" i="76"/>
  <c r="BQ101" i="76"/>
  <c r="BX102" i="76"/>
  <c r="X103" i="76"/>
  <c r="BJ103" i="76"/>
  <c r="CE103" i="76"/>
  <c r="AN103" i="76"/>
  <c r="AF103" i="76"/>
  <c r="O103" i="76"/>
  <c r="AV103" i="76"/>
  <c r="BX103" i="76"/>
  <c r="X104" i="76"/>
  <c r="CE104" i="76"/>
  <c r="AN104" i="76"/>
  <c r="AF104" i="76"/>
  <c r="O104" i="76"/>
  <c r="BJ104" i="76"/>
  <c r="AV104" i="76"/>
  <c r="BH107" i="76"/>
  <c r="BA107" i="76"/>
  <c r="AC107" i="76"/>
  <c r="U107" i="76"/>
  <c r="AT107" i="76"/>
  <c r="BH108" i="76"/>
  <c r="BA108" i="76"/>
  <c r="AC108" i="76"/>
  <c r="U108" i="76"/>
  <c r="AT108" i="76"/>
  <c r="BQ108" i="76"/>
  <c r="BQ109" i="76"/>
  <c r="BX110" i="76"/>
  <c r="X111" i="76"/>
  <c r="AV111" i="76"/>
  <c r="BQ111" i="76"/>
  <c r="AF111" i="76"/>
  <c r="BJ111" i="76"/>
  <c r="AN111" i="76"/>
  <c r="BA111" i="76"/>
  <c r="CE111" i="76"/>
  <c r="AV118" i="76"/>
  <c r="BX118" i="76"/>
  <c r="CE118" i="76"/>
  <c r="BJ118" i="76"/>
  <c r="X118" i="76"/>
  <c r="AF118" i="76"/>
  <c r="AD134" i="76"/>
  <c r="W134" i="76"/>
  <c r="BP134" i="76"/>
  <c r="AU134" i="76"/>
  <c r="AM134" i="76"/>
  <c r="AE134" i="76"/>
  <c r="V134" i="76"/>
  <c r="N134" i="76"/>
  <c r="BI134" i="76"/>
  <c r="AL134" i="76"/>
  <c r="CD134" i="76"/>
  <c r="BW134" i="76"/>
  <c r="BB134" i="76"/>
  <c r="AV142" i="76"/>
  <c r="BX142" i="76"/>
  <c r="AF142" i="76"/>
  <c r="BJ142" i="76"/>
  <c r="AN142" i="76"/>
  <c r="O142" i="76"/>
  <c r="X142" i="76"/>
  <c r="AV158" i="76"/>
  <c r="BX158" i="76"/>
  <c r="AF158" i="76"/>
  <c r="BJ158" i="76"/>
  <c r="AN158" i="76"/>
  <c r="CE158" i="76"/>
  <c r="O158" i="76"/>
  <c r="BQ158" i="76"/>
  <c r="BR100" i="76"/>
  <c r="BY100" i="76"/>
  <c r="BD101" i="76"/>
  <c r="BR102" i="76"/>
  <c r="BY102" i="76"/>
  <c r="BD103" i="76"/>
  <c r="BR104" i="76"/>
  <c r="BY104" i="76"/>
  <c r="BD105" i="76"/>
  <c r="BR106" i="76"/>
  <c r="BY106" i="76"/>
  <c r="BD107" i="76"/>
  <c r="BR108" i="76"/>
  <c r="BY108" i="76"/>
  <c r="BD109" i="76"/>
  <c r="BR110" i="76"/>
  <c r="BY110" i="76"/>
  <c r="AN112" i="76"/>
  <c r="X113" i="76"/>
  <c r="AV113" i="76"/>
  <c r="AF113" i="76"/>
  <c r="BQ113" i="76"/>
  <c r="AW114" i="76"/>
  <c r="CF114" i="76"/>
  <c r="BY114" i="76"/>
  <c r="BR114" i="76"/>
  <c r="BK114" i="76"/>
  <c r="BD114" i="76"/>
  <c r="AO114" i="76"/>
  <c r="P114" i="76"/>
  <c r="Y114" i="76"/>
  <c r="CC114" i="76"/>
  <c r="AG114" i="76"/>
  <c r="AN116" i="76"/>
  <c r="AM117" i="76"/>
  <c r="AU117" i="76"/>
  <c r="AV119" i="76"/>
  <c r="BQ119" i="76"/>
  <c r="AN119" i="76"/>
  <c r="AF119" i="76"/>
  <c r="X119" i="76"/>
  <c r="O119" i="76"/>
  <c r="BX119" i="76"/>
  <c r="AM121" i="76"/>
  <c r="AU121" i="76"/>
  <c r="AV123" i="76"/>
  <c r="BQ123" i="76"/>
  <c r="AN123" i="76"/>
  <c r="AF123" i="76"/>
  <c r="X123" i="76"/>
  <c r="O123" i="76"/>
  <c r="BX123" i="76"/>
  <c r="BJ123" i="76"/>
  <c r="AD124" i="76"/>
  <c r="W124" i="76"/>
  <c r="CD124" i="76"/>
  <c r="BP124" i="76"/>
  <c r="BB124" i="76"/>
  <c r="AL124" i="76"/>
  <c r="N124" i="76"/>
  <c r="BW124" i="76"/>
  <c r="V124" i="76"/>
  <c r="AV126" i="76"/>
  <c r="BX126" i="76"/>
  <c r="AF126" i="76"/>
  <c r="BJ126" i="76"/>
  <c r="AN126" i="76"/>
  <c r="AG126" i="76"/>
  <c r="BQ126" i="76"/>
  <c r="CE126" i="76"/>
  <c r="AD129" i="76"/>
  <c r="W129" i="76"/>
  <c r="BW129" i="76"/>
  <c r="BB129" i="76"/>
  <c r="AL129" i="76"/>
  <c r="AE129" i="76"/>
  <c r="V129" i="76"/>
  <c r="N129" i="76"/>
  <c r="H129" i="76"/>
  <c r="BI129" i="76"/>
  <c r="AU129" i="76"/>
  <c r="AM129" i="76"/>
  <c r="CF139" i="76"/>
  <c r="BY139" i="76"/>
  <c r="BR139" i="76"/>
  <c r="BK139" i="76"/>
  <c r="BD139" i="76"/>
  <c r="AO139" i="76"/>
  <c r="P139" i="76"/>
  <c r="AW139" i="76"/>
  <c r="AG139" i="76"/>
  <c r="CF142" i="76"/>
  <c r="BY142" i="76"/>
  <c r="BR142" i="76"/>
  <c r="BK142" i="76"/>
  <c r="BD142" i="76"/>
  <c r="AO142" i="76"/>
  <c r="P142" i="76"/>
  <c r="AE144" i="76"/>
  <c r="BI144" i="76"/>
  <c r="CF146" i="76"/>
  <c r="BY146" i="76"/>
  <c r="BR146" i="76"/>
  <c r="BK146" i="76"/>
  <c r="BD146" i="76"/>
  <c r="AO146" i="76"/>
  <c r="P146" i="76"/>
  <c r="AG146" i="76"/>
  <c r="AW146" i="76"/>
  <c r="CF148" i="76"/>
  <c r="BY148" i="76"/>
  <c r="BR148" i="76"/>
  <c r="BK148" i="76"/>
  <c r="BD148" i="76"/>
  <c r="AO148" i="76"/>
  <c r="P148" i="76"/>
  <c r="AG148" i="76"/>
  <c r="Y148" i="76"/>
  <c r="CC148" i="76"/>
  <c r="AW148" i="76"/>
  <c r="AV151" i="76"/>
  <c r="BQ151" i="76"/>
  <c r="AN151" i="76"/>
  <c r="AF151" i="76"/>
  <c r="X151" i="76"/>
  <c r="O151" i="76"/>
  <c r="BX151" i="76"/>
  <c r="BJ151" i="76"/>
  <c r="AN153" i="76"/>
  <c r="AV174" i="76"/>
  <c r="BQ174" i="76"/>
  <c r="AN174" i="76"/>
  <c r="AF174" i="76"/>
  <c r="X174" i="76"/>
  <c r="O174" i="76"/>
  <c r="BX174" i="76"/>
  <c r="BJ174" i="76"/>
  <c r="CE174" i="76"/>
  <c r="AV190" i="76"/>
  <c r="BQ190" i="76"/>
  <c r="AN190" i="76"/>
  <c r="AF190" i="76"/>
  <c r="X190" i="76"/>
  <c r="O190" i="76"/>
  <c r="BX190" i="76"/>
  <c r="BJ190" i="76"/>
  <c r="CE190" i="76"/>
  <c r="CF242" i="76"/>
  <c r="BY242" i="76"/>
  <c r="BR242" i="76"/>
  <c r="BK242" i="76"/>
  <c r="BD242" i="76"/>
  <c r="AO242" i="76"/>
  <c r="P242" i="76"/>
  <c r="AG242" i="76"/>
  <c r="AW242" i="76"/>
  <c r="Y242" i="76"/>
  <c r="CC242" i="76"/>
  <c r="X112" i="76"/>
  <c r="AV112" i="76"/>
  <c r="AF112" i="76"/>
  <c r="BQ112" i="76"/>
  <c r="AV116" i="76"/>
  <c r="BJ116" i="76"/>
  <c r="X116" i="76"/>
  <c r="BQ116" i="76"/>
  <c r="AF116" i="76"/>
  <c r="AD117" i="76"/>
  <c r="W117" i="76"/>
  <c r="BW117" i="76"/>
  <c r="BB117" i="76"/>
  <c r="AL117" i="76"/>
  <c r="CD117" i="76"/>
  <c r="V117" i="76"/>
  <c r="AE117" i="76"/>
  <c r="BP117" i="76"/>
  <c r="CF119" i="76"/>
  <c r="BY119" i="76"/>
  <c r="BR119" i="76"/>
  <c r="BK119" i="76"/>
  <c r="BD119" i="76"/>
  <c r="AO119" i="76"/>
  <c r="P119" i="76"/>
  <c r="AW119" i="76"/>
  <c r="Y119" i="76"/>
  <c r="CC119" i="76"/>
  <c r="AD121" i="76"/>
  <c r="W121" i="76"/>
  <c r="BW121" i="76"/>
  <c r="BB121" i="76"/>
  <c r="AL121" i="76"/>
  <c r="CD121" i="76"/>
  <c r="V121" i="76"/>
  <c r="AE121" i="76"/>
  <c r="BP121" i="76"/>
  <c r="CF126" i="76"/>
  <c r="BY126" i="76"/>
  <c r="BR126" i="76"/>
  <c r="BK126" i="76"/>
  <c r="BD126" i="76"/>
  <c r="AO126" i="76"/>
  <c r="P126" i="76"/>
  <c r="CF130" i="76"/>
  <c r="BY130" i="76"/>
  <c r="BR130" i="76"/>
  <c r="BK130" i="76"/>
  <c r="BD130" i="76"/>
  <c r="AO130" i="76"/>
  <c r="P130" i="76"/>
  <c r="AG130" i="76"/>
  <c r="AW130" i="76"/>
  <c r="CF132" i="76"/>
  <c r="BY132" i="76"/>
  <c r="BR132" i="76"/>
  <c r="BK132" i="76"/>
  <c r="BD132" i="76"/>
  <c r="AO132" i="76"/>
  <c r="P132" i="76"/>
  <c r="AG132" i="76"/>
  <c r="Y132" i="76"/>
  <c r="CC132" i="76"/>
  <c r="AW132" i="76"/>
  <c r="AV135" i="76"/>
  <c r="BQ135" i="76"/>
  <c r="AN135" i="76"/>
  <c r="AF135" i="76"/>
  <c r="X135" i="76"/>
  <c r="O135" i="76"/>
  <c r="BX135" i="76"/>
  <c r="BJ135" i="76"/>
  <c r="AD149" i="76"/>
  <c r="W149" i="76"/>
  <c r="BW149" i="76"/>
  <c r="BB149" i="76"/>
  <c r="AL149" i="76"/>
  <c r="BP149" i="76"/>
  <c r="AE149" i="76"/>
  <c r="V149" i="76"/>
  <c r="N149" i="76"/>
  <c r="CD149" i="76"/>
  <c r="CF152" i="76"/>
  <c r="BY152" i="76"/>
  <c r="BR152" i="76"/>
  <c r="BK152" i="76"/>
  <c r="BD152" i="76"/>
  <c r="AO152" i="76"/>
  <c r="P152" i="76"/>
  <c r="AG152" i="76"/>
  <c r="Y152" i="76"/>
  <c r="CC152" i="76"/>
  <c r="AW152" i="76"/>
  <c r="AV153" i="76"/>
  <c r="CE153" i="76"/>
  <c r="BQ153" i="76"/>
  <c r="AF153" i="76"/>
  <c r="X153" i="76"/>
  <c r="O153" i="76"/>
  <c r="AD154" i="76"/>
  <c r="W154" i="76"/>
  <c r="BP154" i="76"/>
  <c r="AU154" i="76"/>
  <c r="AM154" i="76"/>
  <c r="AE154" i="76"/>
  <c r="V154" i="76"/>
  <c r="N154" i="76"/>
  <c r="H154" i="76"/>
  <c r="BW154" i="76"/>
  <c r="BI154" i="76"/>
  <c r="AL154" i="76"/>
  <c r="CD154" i="76"/>
  <c r="AV155" i="76"/>
  <c r="BQ155" i="76"/>
  <c r="AN155" i="76"/>
  <c r="AF155" i="76"/>
  <c r="X155" i="76"/>
  <c r="O155" i="76"/>
  <c r="BX155" i="76"/>
  <c r="BJ155" i="76"/>
  <c r="AV178" i="76"/>
  <c r="BQ178" i="76"/>
  <c r="AN178" i="76"/>
  <c r="AF178" i="76"/>
  <c r="X178" i="76"/>
  <c r="O178" i="76"/>
  <c r="BX178" i="76"/>
  <c r="BJ178" i="76"/>
  <c r="CE178" i="76"/>
  <c r="Y197" i="76"/>
  <c r="CC197" i="76"/>
  <c r="BR197" i="76"/>
  <c r="AW197" i="76"/>
  <c r="AO197" i="76"/>
  <c r="AG197" i="76"/>
  <c r="P197" i="76"/>
  <c r="CF197" i="76"/>
  <c r="BD197" i="76"/>
  <c r="BY197" i="76"/>
  <c r="Y201" i="76"/>
  <c r="CC201" i="76"/>
  <c r="BR201" i="76"/>
  <c r="AW201" i="76"/>
  <c r="AO201" i="76"/>
  <c r="AG201" i="76"/>
  <c r="P201" i="76"/>
  <c r="CF201" i="76"/>
  <c r="BD201" i="76"/>
  <c r="BY201" i="76"/>
  <c r="Y205" i="76"/>
  <c r="CC205" i="76"/>
  <c r="BR205" i="76"/>
  <c r="AW205" i="76"/>
  <c r="AO205" i="76"/>
  <c r="AG205" i="76"/>
  <c r="P205" i="76"/>
  <c r="CF205" i="76"/>
  <c r="BD205" i="76"/>
  <c r="BY205" i="76"/>
  <c r="BR101" i="76"/>
  <c r="BY101" i="76"/>
  <c r="BR103" i="76"/>
  <c r="BY103" i="76"/>
  <c r="BR105" i="76"/>
  <c r="BY105" i="76"/>
  <c r="BR107" i="76"/>
  <c r="BY107" i="76"/>
  <c r="BR109" i="76"/>
  <c r="BY109" i="76"/>
  <c r="AW111" i="76"/>
  <c r="CF111" i="76"/>
  <c r="BY111" i="76"/>
  <c r="BR111" i="76"/>
  <c r="BK111" i="76"/>
  <c r="BD111" i="76"/>
  <c r="AO111" i="76"/>
  <c r="P111" i="76"/>
  <c r="AW112" i="76"/>
  <c r="CF112" i="76"/>
  <c r="BY112" i="76"/>
  <c r="BR112" i="76"/>
  <c r="BK112" i="76"/>
  <c r="BD112" i="76"/>
  <c r="AO112" i="76"/>
  <c r="P112" i="76"/>
  <c r="O112" i="76"/>
  <c r="Y112" i="76"/>
  <c r="CC112" i="76"/>
  <c r="AG112" i="76"/>
  <c r="CE112" i="76"/>
  <c r="BJ113" i="76"/>
  <c r="X115" i="76"/>
  <c r="AV115" i="76"/>
  <c r="AF115" i="76"/>
  <c r="BQ115" i="76"/>
  <c r="CF116" i="76"/>
  <c r="BY116" i="76"/>
  <c r="BR116" i="76"/>
  <c r="BK116" i="76"/>
  <c r="BD116" i="76"/>
  <c r="AW116" i="76"/>
  <c r="AO116" i="76"/>
  <c r="P116" i="76"/>
  <c r="O116" i="76"/>
  <c r="Y116" i="76"/>
  <c r="CC116" i="76"/>
  <c r="AG116" i="76"/>
  <c r="N117" i="76"/>
  <c r="AD118" i="76"/>
  <c r="W118" i="76"/>
  <c r="BP118" i="76"/>
  <c r="AU118" i="76"/>
  <c r="AM118" i="76"/>
  <c r="AE118" i="76"/>
  <c r="V118" i="76"/>
  <c r="N118" i="76"/>
  <c r="BW118" i="76"/>
  <c r="BB118" i="76"/>
  <c r="AL118" i="76"/>
  <c r="CD118" i="76"/>
  <c r="CF120" i="76"/>
  <c r="BY120" i="76"/>
  <c r="BR120" i="76"/>
  <c r="BK120" i="76"/>
  <c r="BD120" i="76"/>
  <c r="AO120" i="76"/>
  <c r="P120" i="76"/>
  <c r="AG120" i="76"/>
  <c r="Y120" i="76"/>
  <c r="CC120" i="76"/>
  <c r="AW120" i="76"/>
  <c r="N121" i="76"/>
  <c r="AD122" i="76"/>
  <c r="W122" i="76"/>
  <c r="BP122" i="76"/>
  <c r="AU122" i="76"/>
  <c r="AM122" i="76"/>
  <c r="AE122" i="76"/>
  <c r="V122" i="76"/>
  <c r="N122" i="76"/>
  <c r="I122" i="76"/>
  <c r="BW122" i="76"/>
  <c r="BB122" i="76"/>
  <c r="AL122" i="76"/>
  <c r="CD122" i="76"/>
  <c r="Y126" i="76"/>
  <c r="CC126" i="76"/>
  <c r="Y130" i="76"/>
  <c r="AD133" i="76"/>
  <c r="W133" i="76"/>
  <c r="BW133" i="76"/>
  <c r="BB133" i="76"/>
  <c r="AL133" i="76"/>
  <c r="BP133" i="76"/>
  <c r="AE133" i="76"/>
  <c r="V133" i="76"/>
  <c r="N133" i="76"/>
  <c r="CD133" i="76"/>
  <c r="CF136" i="76"/>
  <c r="BY136" i="76"/>
  <c r="BR136" i="76"/>
  <c r="BK136" i="76"/>
  <c r="BD136" i="76"/>
  <c r="AO136" i="76"/>
  <c r="P136" i="76"/>
  <c r="AG136" i="76"/>
  <c r="Y136" i="76"/>
  <c r="CC136" i="76"/>
  <c r="AW136" i="76"/>
  <c r="AV137" i="76"/>
  <c r="CE137" i="76"/>
  <c r="BQ137" i="76"/>
  <c r="AF137" i="76"/>
  <c r="X137" i="76"/>
  <c r="O137" i="76"/>
  <c r="AD138" i="76"/>
  <c r="W138" i="76"/>
  <c r="BP138" i="76"/>
  <c r="AU138" i="76"/>
  <c r="AM138" i="76"/>
  <c r="AE138" i="76"/>
  <c r="V138" i="76"/>
  <c r="N138" i="76"/>
  <c r="BW138" i="76"/>
  <c r="BI138" i="76"/>
  <c r="AL138" i="76"/>
  <c r="CF143" i="76"/>
  <c r="BY143" i="76"/>
  <c r="BR143" i="76"/>
  <c r="BK143" i="76"/>
  <c r="BD143" i="76"/>
  <c r="AO143" i="76"/>
  <c r="P143" i="76"/>
  <c r="AW143" i="76"/>
  <c r="AG143" i="76"/>
  <c r="AD144" i="76"/>
  <c r="W144" i="76"/>
  <c r="CD144" i="76"/>
  <c r="AU144" i="76"/>
  <c r="AM144" i="76"/>
  <c r="BP144" i="76"/>
  <c r="BB144" i="76"/>
  <c r="AL144" i="76"/>
  <c r="N144" i="76"/>
  <c r="Q144" i="76"/>
  <c r="AV149" i="76"/>
  <c r="CE149" i="76"/>
  <c r="AF149" i="76"/>
  <c r="X149" i="76"/>
  <c r="O149" i="76"/>
  <c r="BX149" i="76"/>
  <c r="BJ149" i="76"/>
  <c r="AN149" i="76"/>
  <c r="AU149" i="76"/>
  <c r="BI149" i="76"/>
  <c r="AD150" i="76"/>
  <c r="W150" i="76"/>
  <c r="BP150" i="76"/>
  <c r="AU150" i="76"/>
  <c r="AM150" i="76"/>
  <c r="AE150" i="76"/>
  <c r="V150" i="76"/>
  <c r="N150" i="76"/>
  <c r="BI150" i="76"/>
  <c r="AL150" i="76"/>
  <c r="CD150" i="76"/>
  <c r="CE151" i="76"/>
  <c r="AV154" i="76"/>
  <c r="BX154" i="76"/>
  <c r="BJ154" i="76"/>
  <c r="AN154" i="76"/>
  <c r="CE154" i="76"/>
  <c r="O154" i="76"/>
  <c r="BB154" i="76"/>
  <c r="CE155" i="76"/>
  <c r="CF159" i="76"/>
  <c r="BY159" i="76"/>
  <c r="BR159" i="76"/>
  <c r="BK159" i="76"/>
  <c r="BD159" i="76"/>
  <c r="AO159" i="76"/>
  <c r="P159" i="76"/>
  <c r="AW159" i="76"/>
  <c r="AG159" i="76"/>
  <c r="Y159" i="76"/>
  <c r="CC159" i="76"/>
  <c r="CF162" i="76"/>
  <c r="BY162" i="76"/>
  <c r="BR162" i="76"/>
  <c r="BK162" i="76"/>
  <c r="BD162" i="76"/>
  <c r="AO162" i="76"/>
  <c r="P162" i="76"/>
  <c r="AW162" i="76"/>
  <c r="AG162" i="76"/>
  <c r="AV166" i="76"/>
  <c r="BQ166" i="76"/>
  <c r="AN166" i="76"/>
  <c r="AF166" i="76"/>
  <c r="X166" i="76"/>
  <c r="O166" i="76"/>
  <c r="BX166" i="76"/>
  <c r="BJ166" i="76"/>
  <c r="CE166" i="76"/>
  <c r="AV182" i="76"/>
  <c r="BQ182" i="76"/>
  <c r="AN182" i="76"/>
  <c r="AF182" i="76"/>
  <c r="X182" i="76"/>
  <c r="O182" i="76"/>
  <c r="BX182" i="76"/>
  <c r="BJ182" i="76"/>
  <c r="CE182" i="76"/>
  <c r="BK197" i="76"/>
  <c r="BK201" i="76"/>
  <c r="BK205" i="76"/>
  <c r="CF155" i="76"/>
  <c r="BY155" i="76"/>
  <c r="BR155" i="76"/>
  <c r="BK155" i="76"/>
  <c r="BD155" i="76"/>
  <c r="AO155" i="76"/>
  <c r="P155" i="76"/>
  <c r="AW155" i="76"/>
  <c r="Y155" i="76"/>
  <c r="CC155" i="76"/>
  <c r="AD156" i="76"/>
  <c r="W156" i="76"/>
  <c r="CD156" i="76"/>
  <c r="AE156" i="76"/>
  <c r="BI156" i="76"/>
  <c r="CF158" i="76"/>
  <c r="BY158" i="76"/>
  <c r="BR158" i="76"/>
  <c r="BK158" i="76"/>
  <c r="BD158" i="76"/>
  <c r="AO158" i="76"/>
  <c r="P158" i="76"/>
  <c r="Y158" i="76"/>
  <c r="AW158" i="76"/>
  <c r="AD161" i="76"/>
  <c r="W161" i="76"/>
  <c r="BW161" i="76"/>
  <c r="BB161" i="76"/>
  <c r="AL161" i="76"/>
  <c r="CD161" i="76"/>
  <c r="CF166" i="76"/>
  <c r="BY166" i="76"/>
  <c r="BR166" i="76"/>
  <c r="BK166" i="76"/>
  <c r="BD166" i="76"/>
  <c r="AO166" i="76"/>
  <c r="P166" i="76"/>
  <c r="AW166" i="76"/>
  <c r="CF170" i="76"/>
  <c r="BY170" i="76"/>
  <c r="BR170" i="76"/>
  <c r="BK170" i="76"/>
  <c r="BD170" i="76"/>
  <c r="AO170" i="76"/>
  <c r="P170" i="76"/>
  <c r="AW170" i="76"/>
  <c r="CF174" i="76"/>
  <c r="BY174" i="76"/>
  <c r="BR174" i="76"/>
  <c r="BK174" i="76"/>
  <c r="BD174" i="76"/>
  <c r="AO174" i="76"/>
  <c r="P174" i="76"/>
  <c r="AW174" i="76"/>
  <c r="CF178" i="76"/>
  <c r="BY178" i="76"/>
  <c r="BR178" i="76"/>
  <c r="BK178" i="76"/>
  <c r="BD178" i="76"/>
  <c r="AO178" i="76"/>
  <c r="P178" i="76"/>
  <c r="AW178" i="76"/>
  <c r="CF182" i="76"/>
  <c r="BY182" i="76"/>
  <c r="BR182" i="76"/>
  <c r="BK182" i="76"/>
  <c r="BD182" i="76"/>
  <c r="AO182" i="76"/>
  <c r="P182" i="76"/>
  <c r="AW182" i="76"/>
  <c r="CF186" i="76"/>
  <c r="BY186" i="76"/>
  <c r="BR186" i="76"/>
  <c r="BK186" i="76"/>
  <c r="BD186" i="76"/>
  <c r="AO186" i="76"/>
  <c r="P186" i="76"/>
  <c r="AW186" i="76"/>
  <c r="CF190" i="76"/>
  <c r="BY190" i="76"/>
  <c r="BR190" i="76"/>
  <c r="BK190" i="76"/>
  <c r="BD190" i="76"/>
  <c r="AO190" i="76"/>
  <c r="P190" i="76"/>
  <c r="AW190" i="76"/>
  <c r="BA195" i="76"/>
  <c r="AT195" i="76"/>
  <c r="U195" i="76"/>
  <c r="BH195" i="76"/>
  <c r="BA199" i="76"/>
  <c r="AT199" i="76"/>
  <c r="U199" i="76"/>
  <c r="BH199" i="76"/>
  <c r="BA203" i="76"/>
  <c r="AT203" i="76"/>
  <c r="U203" i="76"/>
  <c r="BH203" i="76"/>
  <c r="BA207" i="76"/>
  <c r="AT207" i="76"/>
  <c r="U207" i="76"/>
  <c r="BH207" i="76"/>
  <c r="AD243" i="76"/>
  <c r="W243" i="76"/>
  <c r="BB243" i="76"/>
  <c r="AU243" i="76"/>
  <c r="V243" i="76"/>
  <c r="AL243" i="76"/>
  <c r="N243" i="76"/>
  <c r="BW243" i="76"/>
  <c r="BI243" i="76"/>
  <c r="CD243" i="76"/>
  <c r="AM243" i="76"/>
  <c r="BP243" i="76"/>
  <c r="AE243" i="76"/>
  <c r="CF264" i="76"/>
  <c r="BY264" i="76"/>
  <c r="BR264" i="76"/>
  <c r="BK264" i="76"/>
  <c r="BD264" i="76"/>
  <c r="AO264" i="76"/>
  <c r="P264" i="76"/>
  <c r="AW264" i="76"/>
  <c r="Y264" i="76"/>
  <c r="CC264" i="76"/>
  <c r="AG264" i="76"/>
  <c r="BJ117" i="76"/>
  <c r="CF118" i="76"/>
  <c r="BY118" i="76"/>
  <c r="BR118" i="76"/>
  <c r="BK118" i="76"/>
  <c r="BD118" i="76"/>
  <c r="AO118" i="76"/>
  <c r="P118" i="76"/>
  <c r="AD120" i="76"/>
  <c r="W120" i="76"/>
  <c r="BI120" i="76"/>
  <c r="BJ121" i="76"/>
  <c r="CF122" i="76"/>
  <c r="BY122" i="76"/>
  <c r="BR122" i="76"/>
  <c r="BK122" i="76"/>
  <c r="BD122" i="76"/>
  <c r="AO122" i="76"/>
  <c r="P122" i="76"/>
  <c r="AD125" i="76"/>
  <c r="W125" i="76"/>
  <c r="BW125" i="76"/>
  <c r="BB125" i="76"/>
  <c r="AL125" i="76"/>
  <c r="CD125" i="76"/>
  <c r="CF128" i="76"/>
  <c r="BY128" i="76"/>
  <c r="BR128" i="76"/>
  <c r="BK128" i="76"/>
  <c r="BD128" i="76"/>
  <c r="AO128" i="76"/>
  <c r="P128" i="76"/>
  <c r="AG128" i="76"/>
  <c r="Y128" i="76"/>
  <c r="CC128" i="76"/>
  <c r="AV129" i="76"/>
  <c r="CE129" i="76"/>
  <c r="AD130" i="76"/>
  <c r="W130" i="76"/>
  <c r="BP130" i="76"/>
  <c r="AU130" i="76"/>
  <c r="AM130" i="76"/>
  <c r="AE130" i="76"/>
  <c r="V130" i="76"/>
  <c r="N130" i="76"/>
  <c r="I130" i="76"/>
  <c r="BB130" i="76"/>
  <c r="AV131" i="76"/>
  <c r="BQ131" i="76"/>
  <c r="AN131" i="76"/>
  <c r="AF131" i="76"/>
  <c r="X131" i="76"/>
  <c r="O131" i="76"/>
  <c r="CE131" i="76"/>
  <c r="AV134" i="76"/>
  <c r="BX134" i="76"/>
  <c r="X134" i="76"/>
  <c r="BQ134" i="76"/>
  <c r="CF135" i="76"/>
  <c r="BY135" i="76"/>
  <c r="BR135" i="76"/>
  <c r="BK135" i="76"/>
  <c r="BD135" i="76"/>
  <c r="AO135" i="76"/>
  <c r="P135" i="76"/>
  <c r="AW135" i="76"/>
  <c r="Y135" i="76"/>
  <c r="CC135" i="76"/>
  <c r="AD136" i="76"/>
  <c r="W136" i="76"/>
  <c r="CD136" i="76"/>
  <c r="AE136" i="76"/>
  <c r="BI136" i="76"/>
  <c r="CF138" i="76"/>
  <c r="BY138" i="76"/>
  <c r="BR138" i="76"/>
  <c r="BK138" i="76"/>
  <c r="BD138" i="76"/>
  <c r="AO138" i="76"/>
  <c r="P138" i="76"/>
  <c r="Y138" i="76"/>
  <c r="AW138" i="76"/>
  <c r="AD141" i="76"/>
  <c r="W141" i="76"/>
  <c r="BW141" i="76"/>
  <c r="BB141" i="76"/>
  <c r="AL141" i="76"/>
  <c r="CD141" i="76"/>
  <c r="CF144" i="76"/>
  <c r="BY144" i="76"/>
  <c r="BR144" i="76"/>
  <c r="BK144" i="76"/>
  <c r="BD144" i="76"/>
  <c r="AO144" i="76"/>
  <c r="P144" i="76"/>
  <c r="AG144" i="76"/>
  <c r="Y144" i="76"/>
  <c r="CC144" i="76"/>
  <c r="AV145" i="76"/>
  <c r="CE145" i="76"/>
  <c r="AD146" i="76"/>
  <c r="W146" i="76"/>
  <c r="BP146" i="76"/>
  <c r="AU146" i="76"/>
  <c r="AM146" i="76"/>
  <c r="AE146" i="76"/>
  <c r="V146" i="76"/>
  <c r="N146" i="76"/>
  <c r="I146" i="76"/>
  <c r="BB146" i="76"/>
  <c r="AV147" i="76"/>
  <c r="BQ147" i="76"/>
  <c r="AN147" i="76"/>
  <c r="AF147" i="76"/>
  <c r="X147" i="76"/>
  <c r="O147" i="76"/>
  <c r="CE147" i="76"/>
  <c r="AV150" i="76"/>
  <c r="BX150" i="76"/>
  <c r="X150" i="76"/>
  <c r="BQ150" i="76"/>
  <c r="CF151" i="76"/>
  <c r="BY151" i="76"/>
  <c r="BR151" i="76"/>
  <c r="BK151" i="76"/>
  <c r="BD151" i="76"/>
  <c r="AO151" i="76"/>
  <c r="P151" i="76"/>
  <c r="AW151" i="76"/>
  <c r="Y151" i="76"/>
  <c r="CC151" i="76"/>
  <c r="AD152" i="76"/>
  <c r="W152" i="76"/>
  <c r="CD152" i="76"/>
  <c r="AE152" i="76"/>
  <c r="BI152" i="76"/>
  <c r="CF154" i="76"/>
  <c r="BY154" i="76"/>
  <c r="BR154" i="76"/>
  <c r="BK154" i="76"/>
  <c r="BD154" i="76"/>
  <c r="AO154" i="76"/>
  <c r="P154" i="76"/>
  <c r="Y154" i="76"/>
  <c r="AW154" i="76"/>
  <c r="V156" i="76"/>
  <c r="BW156" i="76"/>
  <c r="AD157" i="76"/>
  <c r="W157" i="76"/>
  <c r="BW157" i="76"/>
  <c r="BB157" i="76"/>
  <c r="AL157" i="76"/>
  <c r="CD157" i="76"/>
  <c r="CF160" i="76"/>
  <c r="BY160" i="76"/>
  <c r="BR160" i="76"/>
  <c r="BK160" i="76"/>
  <c r="BD160" i="76"/>
  <c r="AO160" i="76"/>
  <c r="P160" i="76"/>
  <c r="AG160" i="76"/>
  <c r="Y160" i="76"/>
  <c r="CC160" i="76"/>
  <c r="AV161" i="76"/>
  <c r="CE161" i="76"/>
  <c r="AM161" i="76"/>
  <c r="AU161" i="76"/>
  <c r="BI161" i="76"/>
  <c r="AD162" i="76"/>
  <c r="W162" i="76"/>
  <c r="BI162" i="76"/>
  <c r="BP162" i="76"/>
  <c r="AU162" i="76"/>
  <c r="AM162" i="76"/>
  <c r="AE162" i="76"/>
  <c r="V162" i="76"/>
  <c r="N162" i="76"/>
  <c r="BW162" i="76"/>
  <c r="AD164" i="76"/>
  <c r="W164" i="76"/>
  <c r="BW164" i="76"/>
  <c r="BB164" i="76"/>
  <c r="AL164" i="76"/>
  <c r="CD164" i="76"/>
  <c r="V164" i="76"/>
  <c r="AD165" i="76"/>
  <c r="W165" i="76"/>
  <c r="BP165" i="76"/>
  <c r="AU165" i="76"/>
  <c r="AM165" i="76"/>
  <c r="AE165" i="76"/>
  <c r="V165" i="76"/>
  <c r="N165" i="76"/>
  <c r="BW165" i="76"/>
  <c r="BB165" i="76"/>
  <c r="AL165" i="76"/>
  <c r="CD165" i="76"/>
  <c r="Y166" i="76"/>
  <c r="CC166" i="76"/>
  <c r="AD168" i="76"/>
  <c r="W168" i="76"/>
  <c r="BW168" i="76"/>
  <c r="BB168" i="76"/>
  <c r="AL168" i="76"/>
  <c r="CD168" i="76"/>
  <c r="V168" i="76"/>
  <c r="AD169" i="76"/>
  <c r="W169" i="76"/>
  <c r="BP169" i="76"/>
  <c r="AU169" i="76"/>
  <c r="AM169" i="76"/>
  <c r="AE169" i="76"/>
  <c r="V169" i="76"/>
  <c r="N169" i="76"/>
  <c r="BW169" i="76"/>
  <c r="BB169" i="76"/>
  <c r="AL169" i="76"/>
  <c r="CD169" i="76"/>
  <c r="Y170" i="76"/>
  <c r="CC170" i="76"/>
  <c r="AD172" i="76"/>
  <c r="W172" i="76"/>
  <c r="BW172" i="76"/>
  <c r="BB172" i="76"/>
  <c r="AL172" i="76"/>
  <c r="CD172" i="76"/>
  <c r="V172" i="76"/>
  <c r="AD173" i="76"/>
  <c r="W173" i="76"/>
  <c r="BP173" i="76"/>
  <c r="AU173" i="76"/>
  <c r="AM173" i="76"/>
  <c r="AE173" i="76"/>
  <c r="V173" i="76"/>
  <c r="N173" i="76"/>
  <c r="BW173" i="76"/>
  <c r="BB173" i="76"/>
  <c r="AL173" i="76"/>
  <c r="CD173" i="76"/>
  <c r="Y174" i="76"/>
  <c r="CC174" i="76"/>
  <c r="AD176" i="76"/>
  <c r="W176" i="76"/>
  <c r="BW176" i="76"/>
  <c r="BB176" i="76"/>
  <c r="AL176" i="76"/>
  <c r="CD176" i="76"/>
  <c r="V176" i="76"/>
  <c r="AD177" i="76"/>
  <c r="W177" i="76"/>
  <c r="BP177" i="76"/>
  <c r="AU177" i="76"/>
  <c r="AM177" i="76"/>
  <c r="AE177" i="76"/>
  <c r="V177" i="76"/>
  <c r="N177" i="76"/>
  <c r="BW177" i="76"/>
  <c r="BB177" i="76"/>
  <c r="AL177" i="76"/>
  <c r="CD177" i="76"/>
  <c r="Y178" i="76"/>
  <c r="CC178" i="76"/>
  <c r="AD180" i="76"/>
  <c r="W180" i="76"/>
  <c r="BW180" i="76"/>
  <c r="BB180" i="76"/>
  <c r="AL180" i="76"/>
  <c r="CD180" i="76"/>
  <c r="V180" i="76"/>
  <c r="AD181" i="76"/>
  <c r="W181" i="76"/>
  <c r="BP181" i="76"/>
  <c r="AU181" i="76"/>
  <c r="AM181" i="76"/>
  <c r="AE181" i="76"/>
  <c r="V181" i="76"/>
  <c r="N181" i="76"/>
  <c r="BW181" i="76"/>
  <c r="BB181" i="76"/>
  <c r="AL181" i="76"/>
  <c r="CD181" i="76"/>
  <c r="Y182" i="76"/>
  <c r="CC182" i="76"/>
  <c r="AD184" i="76"/>
  <c r="W184" i="76"/>
  <c r="BW184" i="76"/>
  <c r="BB184" i="76"/>
  <c r="AL184" i="76"/>
  <c r="CD184" i="76"/>
  <c r="V184" i="76"/>
  <c r="AD185" i="76"/>
  <c r="W185" i="76"/>
  <c r="BP185" i="76"/>
  <c r="AU185" i="76"/>
  <c r="AM185" i="76"/>
  <c r="AE185" i="76"/>
  <c r="V185" i="76"/>
  <c r="N185" i="76"/>
  <c r="H185" i="76"/>
  <c r="BW185" i="76"/>
  <c r="BB185" i="76"/>
  <c r="AL185" i="76"/>
  <c r="CD185" i="76"/>
  <c r="Y186" i="76"/>
  <c r="CC186" i="76"/>
  <c r="AD188" i="76"/>
  <c r="W188" i="76"/>
  <c r="BW188" i="76"/>
  <c r="BB188" i="76"/>
  <c r="AL188" i="76"/>
  <c r="CD188" i="76"/>
  <c r="V188" i="76"/>
  <c r="AD189" i="76"/>
  <c r="W189" i="76"/>
  <c r="BP189" i="76"/>
  <c r="AU189" i="76"/>
  <c r="AM189" i="76"/>
  <c r="AE189" i="76"/>
  <c r="V189" i="76"/>
  <c r="N189" i="76"/>
  <c r="BW189" i="76"/>
  <c r="BB189" i="76"/>
  <c r="AL189" i="76"/>
  <c r="CD189" i="76"/>
  <c r="Y190" i="76"/>
  <c r="CC190" i="76"/>
  <c r="AD192" i="76"/>
  <c r="W192" i="76"/>
  <c r="BW192" i="76"/>
  <c r="BB192" i="76"/>
  <c r="AL192" i="76"/>
  <c r="CD192" i="76"/>
  <c r="V192" i="76"/>
  <c r="CD193" i="76"/>
  <c r="BW193" i="76"/>
  <c r="BP193" i="76"/>
  <c r="BI193" i="76"/>
  <c r="AM193" i="76"/>
  <c r="AU193" i="76"/>
  <c r="W193" i="76"/>
  <c r="N193" i="76"/>
  <c r="AE193" i="76"/>
  <c r="V193" i="76"/>
  <c r="AD193" i="76"/>
  <c r="CD195" i="76"/>
  <c r="BW195" i="76"/>
  <c r="BP195" i="76"/>
  <c r="BI195" i="76"/>
  <c r="AM195" i="76"/>
  <c r="N195" i="76"/>
  <c r="Q195" i="76"/>
  <c r="AE195" i="76"/>
  <c r="W195" i="76"/>
  <c r="BB195" i="76"/>
  <c r="AD195" i="76"/>
  <c r="V195" i="76"/>
  <c r="AC195" i="76"/>
  <c r="Y196" i="76"/>
  <c r="CC196" i="76"/>
  <c r="BR196" i="76"/>
  <c r="AW196" i="76"/>
  <c r="AO196" i="76"/>
  <c r="AG196" i="76"/>
  <c r="P196" i="76"/>
  <c r="BK196" i="76"/>
  <c r="CF196" i="76"/>
  <c r="CD199" i="76"/>
  <c r="BW199" i="76"/>
  <c r="BP199" i="76"/>
  <c r="BI199" i="76"/>
  <c r="AM199" i="76"/>
  <c r="N199" i="76"/>
  <c r="I199" i="76"/>
  <c r="AE199" i="76"/>
  <c r="W199" i="76"/>
  <c r="BB199" i="76"/>
  <c r="AD199" i="76"/>
  <c r="V199" i="76"/>
  <c r="AC199" i="76"/>
  <c r="Y200" i="76"/>
  <c r="BR200" i="76"/>
  <c r="AW200" i="76"/>
  <c r="AO200" i="76"/>
  <c r="AG200" i="76"/>
  <c r="P200" i="76"/>
  <c r="BK200" i="76"/>
  <c r="CF200" i="76"/>
  <c r="CD203" i="76"/>
  <c r="BW203" i="76"/>
  <c r="BP203" i="76"/>
  <c r="BI203" i="76"/>
  <c r="AM203" i="76"/>
  <c r="N203" i="76"/>
  <c r="I203" i="76"/>
  <c r="AE203" i="76"/>
  <c r="W203" i="76"/>
  <c r="BB203" i="76"/>
  <c r="AD203" i="76"/>
  <c r="V203" i="76"/>
  <c r="AC203" i="76"/>
  <c r="Y204" i="76"/>
  <c r="CC204" i="76"/>
  <c r="BR204" i="76"/>
  <c r="AW204" i="76"/>
  <c r="AO204" i="76"/>
  <c r="AG204" i="76"/>
  <c r="P204" i="76"/>
  <c r="BK204" i="76"/>
  <c r="CF204" i="76"/>
  <c r="CD207" i="76"/>
  <c r="BW207" i="76"/>
  <c r="BP207" i="76"/>
  <c r="BI207" i="76"/>
  <c r="AM207" i="76"/>
  <c r="N207" i="76"/>
  <c r="H207" i="76"/>
  <c r="AE207" i="76"/>
  <c r="W207" i="76"/>
  <c r="BB207" i="76"/>
  <c r="AD207" i="76"/>
  <c r="V207" i="76"/>
  <c r="AE100" i="76"/>
  <c r="AE101" i="76"/>
  <c r="AE102" i="76"/>
  <c r="AE103" i="76"/>
  <c r="AE104" i="76"/>
  <c r="AE105" i="76"/>
  <c r="AE106" i="76"/>
  <c r="AE107" i="76"/>
  <c r="AE108" i="76"/>
  <c r="AE109" i="76"/>
  <c r="AE110" i="76"/>
  <c r="AE111" i="76"/>
  <c r="AE112" i="76"/>
  <c r="AE113" i="76"/>
  <c r="AE114" i="76"/>
  <c r="AE115" i="76"/>
  <c r="AE116" i="76"/>
  <c r="AL116" i="76"/>
  <c r="CF117" i="76"/>
  <c r="BY117" i="76"/>
  <c r="BR117" i="76"/>
  <c r="BK117" i="76"/>
  <c r="BD117" i="76"/>
  <c r="AO117" i="76"/>
  <c r="P117" i="76"/>
  <c r="CE117" i="76"/>
  <c r="AD119" i="76"/>
  <c r="W119" i="76"/>
  <c r="BI119" i="76"/>
  <c r="BJ120" i="76"/>
  <c r="CD120" i="76"/>
  <c r="CF121" i="76"/>
  <c r="BY121" i="76"/>
  <c r="BR121" i="76"/>
  <c r="BK121" i="76"/>
  <c r="BD121" i="76"/>
  <c r="AO121" i="76"/>
  <c r="P121" i="76"/>
  <c r="CE121" i="76"/>
  <c r="AD123" i="76"/>
  <c r="W123" i="76"/>
  <c r="BI123" i="76"/>
  <c r="BB123" i="76"/>
  <c r="BP123" i="76"/>
  <c r="CD123" i="76"/>
  <c r="CF124" i="76"/>
  <c r="BY124" i="76"/>
  <c r="BR124" i="76"/>
  <c r="BK124" i="76"/>
  <c r="BD124" i="76"/>
  <c r="AO124" i="76"/>
  <c r="P124" i="76"/>
  <c r="AG124" i="76"/>
  <c r="Y124" i="76"/>
  <c r="CC124" i="76"/>
  <c r="AV125" i="76"/>
  <c r="CE125" i="76"/>
  <c r="AM125" i="76"/>
  <c r="AU125" i="76"/>
  <c r="BI125" i="76"/>
  <c r="AD126" i="76"/>
  <c r="W126" i="76"/>
  <c r="BP126" i="76"/>
  <c r="AU126" i="76"/>
  <c r="AM126" i="76"/>
  <c r="AE126" i="76"/>
  <c r="V126" i="76"/>
  <c r="N126" i="76"/>
  <c r="H126" i="76"/>
  <c r="BB126" i="76"/>
  <c r="AV127" i="76"/>
  <c r="BQ127" i="76"/>
  <c r="AN127" i="76"/>
  <c r="AF127" i="76"/>
  <c r="X127" i="76"/>
  <c r="O127" i="76"/>
  <c r="CE127" i="76"/>
  <c r="AN129" i="76"/>
  <c r="BJ129" i="76"/>
  <c r="BX129" i="76"/>
  <c r="AV130" i="76"/>
  <c r="BX130" i="76"/>
  <c r="X130" i="76"/>
  <c r="BQ130" i="76"/>
  <c r="CD130" i="76"/>
  <c r="CF131" i="76"/>
  <c r="BY131" i="76"/>
  <c r="BR131" i="76"/>
  <c r="BK131" i="76"/>
  <c r="BD131" i="76"/>
  <c r="AO131" i="76"/>
  <c r="P131" i="76"/>
  <c r="AW131" i="76"/>
  <c r="Y131" i="76"/>
  <c r="CC131" i="76"/>
  <c r="BJ131" i="76"/>
  <c r="AD132" i="76"/>
  <c r="W132" i="76"/>
  <c r="CD132" i="76"/>
  <c r="AE132" i="76"/>
  <c r="BI132" i="76"/>
  <c r="CF134" i="76"/>
  <c r="BY134" i="76"/>
  <c r="BR134" i="76"/>
  <c r="BK134" i="76"/>
  <c r="BD134" i="76"/>
  <c r="AO134" i="76"/>
  <c r="P134" i="76"/>
  <c r="O134" i="76"/>
  <c r="Y134" i="76"/>
  <c r="CC134" i="76"/>
  <c r="AW134" i="76"/>
  <c r="CE134" i="76"/>
  <c r="V136" i="76"/>
  <c r="BW136" i="76"/>
  <c r="AD137" i="76"/>
  <c r="W137" i="76"/>
  <c r="BW137" i="76"/>
  <c r="BB137" i="76"/>
  <c r="AL137" i="76"/>
  <c r="CD137" i="76"/>
  <c r="CF140" i="76"/>
  <c r="BY140" i="76"/>
  <c r="BR140" i="76"/>
  <c r="BK140" i="76"/>
  <c r="BD140" i="76"/>
  <c r="AO140" i="76"/>
  <c r="P140" i="76"/>
  <c r="AG140" i="76"/>
  <c r="Y140" i="76"/>
  <c r="CC140" i="76"/>
  <c r="AV141" i="76"/>
  <c r="CE141" i="76"/>
  <c r="AM141" i="76"/>
  <c r="AU141" i="76"/>
  <c r="BI141" i="76"/>
  <c r="AD142" i="76"/>
  <c r="W142" i="76"/>
  <c r="BP142" i="76"/>
  <c r="AU142" i="76"/>
  <c r="AM142" i="76"/>
  <c r="AE142" i="76"/>
  <c r="V142" i="76"/>
  <c r="N142" i="76"/>
  <c r="BB142" i="76"/>
  <c r="AV143" i="76"/>
  <c r="BQ143" i="76"/>
  <c r="AN143" i="76"/>
  <c r="AF143" i="76"/>
  <c r="X143" i="76"/>
  <c r="O143" i="76"/>
  <c r="CE143" i="76"/>
  <c r="AN145" i="76"/>
  <c r="BJ145" i="76"/>
  <c r="BX145" i="76"/>
  <c r="AV146" i="76"/>
  <c r="BX146" i="76"/>
  <c r="X146" i="76"/>
  <c r="BQ146" i="76"/>
  <c r="CD146" i="76"/>
  <c r="BJ147" i="76"/>
  <c r="AD148" i="76"/>
  <c r="W148" i="76"/>
  <c r="CD148" i="76"/>
  <c r="AE148" i="76"/>
  <c r="BI148" i="76"/>
  <c r="CF150" i="76"/>
  <c r="BY150" i="76"/>
  <c r="BR150" i="76"/>
  <c r="BK150" i="76"/>
  <c r="BD150" i="76"/>
  <c r="AO150" i="76"/>
  <c r="P150" i="76"/>
  <c r="O150" i="76"/>
  <c r="Y150" i="76"/>
  <c r="CC150" i="76"/>
  <c r="AW150" i="76"/>
  <c r="CE150" i="76"/>
  <c r="V152" i="76"/>
  <c r="BW152" i="76"/>
  <c r="AD153" i="76"/>
  <c r="W153" i="76"/>
  <c r="BW153" i="76"/>
  <c r="BB153" i="76"/>
  <c r="AL153" i="76"/>
  <c r="CD153" i="76"/>
  <c r="CF156" i="76"/>
  <c r="BY156" i="76"/>
  <c r="BR156" i="76"/>
  <c r="BK156" i="76"/>
  <c r="BD156" i="76"/>
  <c r="AO156" i="76"/>
  <c r="P156" i="76"/>
  <c r="AG156" i="76"/>
  <c r="Y156" i="76"/>
  <c r="CC156" i="76"/>
  <c r="N156" i="76"/>
  <c r="H156" i="76"/>
  <c r="AL156" i="76"/>
  <c r="BB156" i="76"/>
  <c r="BP156" i="76"/>
  <c r="AV157" i="76"/>
  <c r="CE157" i="76"/>
  <c r="AM157" i="76"/>
  <c r="AU157" i="76"/>
  <c r="BI157" i="76"/>
  <c r="AD158" i="76"/>
  <c r="W158" i="76"/>
  <c r="BP158" i="76"/>
  <c r="AU158" i="76"/>
  <c r="AM158" i="76"/>
  <c r="AE158" i="76"/>
  <c r="V158" i="76"/>
  <c r="N158" i="76"/>
  <c r="H158" i="76"/>
  <c r="BB158" i="76"/>
  <c r="AV159" i="76"/>
  <c r="BQ159" i="76"/>
  <c r="AN159" i="76"/>
  <c r="AF159" i="76"/>
  <c r="X159" i="76"/>
  <c r="O159" i="76"/>
  <c r="CE159" i="76"/>
  <c r="N161" i="76"/>
  <c r="H161" i="76"/>
  <c r="V161" i="76"/>
  <c r="AE161" i="76"/>
  <c r="AN161" i="76"/>
  <c r="BJ161" i="76"/>
  <c r="BX161" i="76"/>
  <c r="AV162" i="76"/>
  <c r="BQ162" i="76"/>
  <c r="BX162" i="76"/>
  <c r="X162" i="76"/>
  <c r="BJ162" i="76"/>
  <c r="CD162" i="76"/>
  <c r="CF163" i="76"/>
  <c r="BY163" i="76"/>
  <c r="BR163" i="76"/>
  <c r="BK163" i="76"/>
  <c r="BD163" i="76"/>
  <c r="AO163" i="76"/>
  <c r="P163" i="76"/>
  <c r="AG163" i="76"/>
  <c r="Y163" i="76"/>
  <c r="CC163" i="76"/>
  <c r="AW163" i="76"/>
  <c r="N164" i="76"/>
  <c r="AM164" i="76"/>
  <c r="AU164" i="76"/>
  <c r="BI164" i="76"/>
  <c r="AV165" i="76"/>
  <c r="BX165" i="76"/>
  <c r="CE165" i="76"/>
  <c r="O165" i="76"/>
  <c r="AN165" i="76"/>
  <c r="BQ165" i="76"/>
  <c r="N168" i="76"/>
  <c r="H168" i="76"/>
  <c r="AM168" i="76"/>
  <c r="AU168" i="76"/>
  <c r="BI168" i="76"/>
  <c r="AV169" i="76"/>
  <c r="BX169" i="76"/>
  <c r="CE169" i="76"/>
  <c r="O169" i="76"/>
  <c r="AN169" i="76"/>
  <c r="BQ169" i="76"/>
  <c r="CF171" i="76"/>
  <c r="BY171" i="76"/>
  <c r="BR171" i="76"/>
  <c r="BK171" i="76"/>
  <c r="BD171" i="76"/>
  <c r="AO171" i="76"/>
  <c r="P171" i="76"/>
  <c r="AG171" i="76"/>
  <c r="Y171" i="76"/>
  <c r="CC171" i="76"/>
  <c r="AW171" i="76"/>
  <c r="N172" i="76"/>
  <c r="H172" i="76"/>
  <c r="AM172" i="76"/>
  <c r="AU172" i="76"/>
  <c r="BI172" i="76"/>
  <c r="AV173" i="76"/>
  <c r="BX173" i="76"/>
  <c r="CE173" i="76"/>
  <c r="O173" i="76"/>
  <c r="AN173" i="76"/>
  <c r="BQ173" i="76"/>
  <c r="CF175" i="76"/>
  <c r="BY175" i="76"/>
  <c r="BR175" i="76"/>
  <c r="BK175" i="76"/>
  <c r="BD175" i="76"/>
  <c r="AO175" i="76"/>
  <c r="P175" i="76"/>
  <c r="AG175" i="76"/>
  <c r="Y175" i="76"/>
  <c r="CC175" i="76"/>
  <c r="AW175" i="76"/>
  <c r="N176" i="76"/>
  <c r="J176" i="76"/>
  <c r="AM176" i="76"/>
  <c r="AU176" i="76"/>
  <c r="BI176" i="76"/>
  <c r="AV177" i="76"/>
  <c r="BX177" i="76"/>
  <c r="CE177" i="76"/>
  <c r="O177" i="76"/>
  <c r="AN177" i="76"/>
  <c r="BQ177" i="76"/>
  <c r="CF179" i="76"/>
  <c r="BY179" i="76"/>
  <c r="BR179" i="76"/>
  <c r="BK179" i="76"/>
  <c r="BD179" i="76"/>
  <c r="AO179" i="76"/>
  <c r="P179" i="76"/>
  <c r="AG179" i="76"/>
  <c r="Y179" i="76"/>
  <c r="CC179" i="76"/>
  <c r="AW179" i="76"/>
  <c r="N180" i="76"/>
  <c r="AM180" i="76"/>
  <c r="AU180" i="76"/>
  <c r="BI180" i="76"/>
  <c r="AV181" i="76"/>
  <c r="BX181" i="76"/>
  <c r="CE181" i="76"/>
  <c r="O181" i="76"/>
  <c r="AN181" i="76"/>
  <c r="BQ181" i="76"/>
  <c r="CF183" i="76"/>
  <c r="BY183" i="76"/>
  <c r="BR183" i="76"/>
  <c r="BK183" i="76"/>
  <c r="BD183" i="76"/>
  <c r="AO183" i="76"/>
  <c r="P183" i="76"/>
  <c r="AG183" i="76"/>
  <c r="Y183" i="76"/>
  <c r="CC183" i="76"/>
  <c r="AW183" i="76"/>
  <c r="N184" i="76"/>
  <c r="H184" i="76"/>
  <c r="AM184" i="76"/>
  <c r="AU184" i="76"/>
  <c r="BI184" i="76"/>
  <c r="AV185" i="76"/>
  <c r="BX185" i="76"/>
  <c r="CE185" i="76"/>
  <c r="O185" i="76"/>
  <c r="AN185" i="76"/>
  <c r="BQ185" i="76"/>
  <c r="CF187" i="76"/>
  <c r="BY187" i="76"/>
  <c r="BR187" i="76"/>
  <c r="BK187" i="76"/>
  <c r="BD187" i="76"/>
  <c r="AO187" i="76"/>
  <c r="P187" i="76"/>
  <c r="AG187" i="76"/>
  <c r="Y187" i="76"/>
  <c r="CC187" i="76"/>
  <c r="AW187" i="76"/>
  <c r="N188" i="76"/>
  <c r="H188" i="76"/>
  <c r="AM188" i="76"/>
  <c r="AU188" i="76"/>
  <c r="BI188" i="76"/>
  <c r="AV189" i="76"/>
  <c r="BX189" i="76"/>
  <c r="CE189" i="76"/>
  <c r="O189" i="76"/>
  <c r="AN189" i="76"/>
  <c r="BQ189" i="76"/>
  <c r="CF191" i="76"/>
  <c r="BY191" i="76"/>
  <c r="BR191" i="76"/>
  <c r="BK191" i="76"/>
  <c r="BD191" i="76"/>
  <c r="AO191" i="76"/>
  <c r="P191" i="76"/>
  <c r="AG191" i="76"/>
  <c r="Y191" i="76"/>
  <c r="CC191" i="76"/>
  <c r="AW191" i="76"/>
  <c r="N192" i="76"/>
  <c r="Q192" i="76"/>
  <c r="AM192" i="76"/>
  <c r="AU192" i="76"/>
  <c r="BI192" i="76"/>
  <c r="AF193" i="76"/>
  <c r="BJ193" i="76"/>
  <c r="X193" i="76"/>
  <c r="CE193" i="76"/>
  <c r="BQ193" i="76"/>
  <c r="O193" i="76"/>
  <c r="AL193" i="76"/>
  <c r="BB193" i="76"/>
  <c r="CD194" i="76"/>
  <c r="BW194" i="76"/>
  <c r="BP194" i="76"/>
  <c r="BI194" i="76"/>
  <c r="AM194" i="76"/>
  <c r="N194" i="76"/>
  <c r="AU194" i="76"/>
  <c r="AE194" i="76"/>
  <c r="W194" i="76"/>
  <c r="AU195" i="76"/>
  <c r="BA196" i="76"/>
  <c r="AT196" i="76"/>
  <c r="U196" i="76"/>
  <c r="AC196" i="76"/>
  <c r="CD198" i="76"/>
  <c r="BW198" i="76"/>
  <c r="BP198" i="76"/>
  <c r="BI198" i="76"/>
  <c r="AM198" i="76"/>
  <c r="N198" i="76"/>
  <c r="AU198" i="76"/>
  <c r="AE198" i="76"/>
  <c r="W198" i="76"/>
  <c r="AU199" i="76"/>
  <c r="BA200" i="76"/>
  <c r="AT200" i="76"/>
  <c r="U200" i="76"/>
  <c r="AC200" i="76"/>
  <c r="CD202" i="76"/>
  <c r="BW202" i="76"/>
  <c r="BP202" i="76"/>
  <c r="BI202" i="76"/>
  <c r="AM202" i="76"/>
  <c r="N202" i="76"/>
  <c r="J202" i="76"/>
  <c r="AU202" i="76"/>
  <c r="AE202" i="76"/>
  <c r="W202" i="76"/>
  <c r="AU203" i="76"/>
  <c r="BA204" i="76"/>
  <c r="AT204" i="76"/>
  <c r="U204" i="76"/>
  <c r="AC204" i="76"/>
  <c r="CD206" i="76"/>
  <c r="BW206" i="76"/>
  <c r="BP206" i="76"/>
  <c r="BI206" i="76"/>
  <c r="AM206" i="76"/>
  <c r="N206" i="76"/>
  <c r="AU206" i="76"/>
  <c r="AE206" i="76"/>
  <c r="W206" i="76"/>
  <c r="AU207" i="76"/>
  <c r="BA208" i="76"/>
  <c r="AT208" i="76"/>
  <c r="U208" i="76"/>
  <c r="BH208" i="76"/>
  <c r="AC208" i="76"/>
  <c r="BA209" i="76"/>
  <c r="AT209" i="76"/>
  <c r="U209" i="76"/>
  <c r="BH209" i="76"/>
  <c r="AC209" i="76"/>
  <c r="BA210" i="76"/>
  <c r="AT210" i="76"/>
  <c r="U210" i="76"/>
  <c r="BH210" i="76"/>
  <c r="AC210" i="76"/>
  <c r="BA211" i="76"/>
  <c r="AT211" i="76"/>
  <c r="U211" i="76"/>
  <c r="BH211" i="76"/>
  <c r="AC211" i="76"/>
  <c r="BA212" i="76"/>
  <c r="AT212" i="76"/>
  <c r="U212" i="76"/>
  <c r="BH212" i="76"/>
  <c r="AC212" i="76"/>
  <c r="BA213" i="76"/>
  <c r="AT213" i="76"/>
  <c r="U213" i="76"/>
  <c r="BH213" i="76"/>
  <c r="AC213" i="76"/>
  <c r="BA214" i="76"/>
  <c r="AT214" i="76"/>
  <c r="U214" i="76"/>
  <c r="BH214" i="76"/>
  <c r="AC214" i="76"/>
  <c r="BA215" i="76"/>
  <c r="AT215" i="76"/>
  <c r="U215" i="76"/>
  <c r="BH215" i="76"/>
  <c r="AC215" i="76"/>
  <c r="BA216" i="76"/>
  <c r="AT216" i="76"/>
  <c r="U216" i="76"/>
  <c r="BH216" i="76"/>
  <c r="AC216" i="76"/>
  <c r="BA217" i="76"/>
  <c r="AT217" i="76"/>
  <c r="U217" i="76"/>
  <c r="BH217" i="76"/>
  <c r="AC217" i="76"/>
  <c r="BA218" i="76"/>
  <c r="AT218" i="76"/>
  <c r="U218" i="76"/>
  <c r="BH218" i="76"/>
  <c r="AC218" i="76"/>
  <c r="BA219" i="76"/>
  <c r="AT219" i="76"/>
  <c r="U219" i="76"/>
  <c r="BH219" i="76"/>
  <c r="AC219" i="76"/>
  <c r="BA220" i="76"/>
  <c r="AT220" i="76"/>
  <c r="U220" i="76"/>
  <c r="BH220" i="76"/>
  <c r="AC220" i="76"/>
  <c r="BA221" i="76"/>
  <c r="AT221" i="76"/>
  <c r="U221" i="76"/>
  <c r="BH221" i="76"/>
  <c r="AC221" i="76"/>
  <c r="BA222" i="76"/>
  <c r="AT222" i="76"/>
  <c r="U222" i="76"/>
  <c r="BH222" i="76"/>
  <c r="AC222" i="76"/>
  <c r="BA223" i="76"/>
  <c r="AT223" i="76"/>
  <c r="U223" i="76"/>
  <c r="BH223" i="76"/>
  <c r="AC223" i="76"/>
  <c r="BA224" i="76"/>
  <c r="AT224" i="76"/>
  <c r="U224" i="76"/>
  <c r="BH224" i="76"/>
  <c r="AC224" i="76"/>
  <c r="BA225" i="76"/>
  <c r="AT225" i="76"/>
  <c r="U225" i="76"/>
  <c r="BH225" i="76"/>
  <c r="AC225" i="76"/>
  <c r="BA226" i="76"/>
  <c r="AT226" i="76"/>
  <c r="U226" i="76"/>
  <c r="BH226" i="76"/>
  <c r="AC226" i="76"/>
  <c r="BA227" i="76"/>
  <c r="AT227" i="76"/>
  <c r="U227" i="76"/>
  <c r="BH227" i="76"/>
  <c r="AC227" i="76"/>
  <c r="BA228" i="76"/>
  <c r="AT228" i="76"/>
  <c r="U228" i="76"/>
  <c r="BH228" i="76"/>
  <c r="AC228" i="76"/>
  <c r="BA229" i="76"/>
  <c r="AT229" i="76"/>
  <c r="U229" i="76"/>
  <c r="BH229" i="76"/>
  <c r="AC229" i="76"/>
  <c r="BA230" i="76"/>
  <c r="AT230" i="76"/>
  <c r="U230" i="76"/>
  <c r="BH230" i="76"/>
  <c r="AC230" i="76"/>
  <c r="BA231" i="76"/>
  <c r="AT231" i="76"/>
  <c r="U231" i="76"/>
  <c r="BH231" i="76"/>
  <c r="AC231" i="76"/>
  <c r="BA232" i="76"/>
  <c r="AT232" i="76"/>
  <c r="U232" i="76"/>
  <c r="BH232" i="76"/>
  <c r="AC232" i="76"/>
  <c r="BA233" i="76"/>
  <c r="AT233" i="76"/>
  <c r="U233" i="76"/>
  <c r="BH233" i="76"/>
  <c r="AC233" i="76"/>
  <c r="BA234" i="76"/>
  <c r="AT234" i="76"/>
  <c r="U234" i="76"/>
  <c r="BH234" i="76"/>
  <c r="AC234" i="76"/>
  <c r="BA235" i="76"/>
  <c r="AT235" i="76"/>
  <c r="U235" i="76"/>
  <c r="BH235" i="76"/>
  <c r="AC235" i="76"/>
  <c r="BA236" i="76"/>
  <c r="AT236" i="76"/>
  <c r="U236" i="76"/>
  <c r="BH236" i="76"/>
  <c r="AC236" i="76"/>
  <c r="BA237" i="76"/>
  <c r="AT237" i="76"/>
  <c r="U237" i="76"/>
  <c r="BH237" i="76"/>
  <c r="AC237" i="76"/>
  <c r="BA238" i="76"/>
  <c r="AT238" i="76"/>
  <c r="U238" i="76"/>
  <c r="BH238" i="76"/>
  <c r="AC238" i="76"/>
  <c r="AT239" i="76"/>
  <c r="AC239" i="76"/>
  <c r="U239" i="76"/>
  <c r="BA239" i="76"/>
  <c r="AD246" i="76"/>
  <c r="W246" i="76"/>
  <c r="BB246" i="76"/>
  <c r="AU246" i="76"/>
  <c r="V246" i="76"/>
  <c r="AL246" i="76"/>
  <c r="N246" i="76"/>
  <c r="BW246" i="76"/>
  <c r="BI246" i="76"/>
  <c r="CD246" i="76"/>
  <c r="AM246" i="76"/>
  <c r="AE246" i="76"/>
  <c r="BP246" i="76"/>
  <c r="AD255" i="76"/>
  <c r="W255" i="76"/>
  <c r="BP255" i="76"/>
  <c r="AU255" i="76"/>
  <c r="AM255" i="76"/>
  <c r="AE255" i="76"/>
  <c r="V255" i="76"/>
  <c r="N255" i="76"/>
  <c r="BW255" i="76"/>
  <c r="BB255" i="76"/>
  <c r="AL255" i="76"/>
  <c r="BI255" i="76"/>
  <c r="CD255" i="76"/>
  <c r="CF260" i="76"/>
  <c r="BY260" i="76"/>
  <c r="BR260" i="76"/>
  <c r="BK260" i="76"/>
  <c r="BD260" i="76"/>
  <c r="AO260" i="76"/>
  <c r="P260" i="76"/>
  <c r="AW260" i="76"/>
  <c r="Y260" i="76"/>
  <c r="CC260" i="76"/>
  <c r="AG260" i="76"/>
  <c r="CF268" i="76"/>
  <c r="BY268" i="76"/>
  <c r="BR268" i="76"/>
  <c r="BK268" i="76"/>
  <c r="BD268" i="76"/>
  <c r="AO268" i="76"/>
  <c r="P268" i="76"/>
  <c r="AW268" i="76"/>
  <c r="Y268" i="76"/>
  <c r="CC268" i="76"/>
  <c r="AG268" i="76"/>
  <c r="Y283" i="76"/>
  <c r="CC283" i="76"/>
  <c r="AW283" i="76"/>
  <c r="BR283" i="76"/>
  <c r="BD283" i="76"/>
  <c r="AG283" i="76"/>
  <c r="BY283" i="76"/>
  <c r="BK283" i="76"/>
  <c r="AO283" i="76"/>
  <c r="CF283" i="76"/>
  <c r="P283" i="76"/>
  <c r="BJ124" i="76"/>
  <c r="L124" i="76"/>
  <c r="AK124" i="76"/>
  <c r="CF125" i="76"/>
  <c r="BY125" i="76"/>
  <c r="BR125" i="76"/>
  <c r="BK125" i="76"/>
  <c r="BD125" i="76"/>
  <c r="AO125" i="76"/>
  <c r="P125" i="76"/>
  <c r="AD127" i="76"/>
  <c r="W127" i="76"/>
  <c r="BI127" i="76"/>
  <c r="BJ128" i="76"/>
  <c r="CF129" i="76"/>
  <c r="BY129" i="76"/>
  <c r="BR129" i="76"/>
  <c r="BK129" i="76"/>
  <c r="BD129" i="76"/>
  <c r="AO129" i="76"/>
  <c r="P129" i="76"/>
  <c r="AD131" i="76"/>
  <c r="W131" i="76"/>
  <c r="BI131" i="76"/>
  <c r="BJ132" i="76"/>
  <c r="CF133" i="76"/>
  <c r="BY133" i="76"/>
  <c r="BR133" i="76"/>
  <c r="BK133" i="76"/>
  <c r="BD133" i="76"/>
  <c r="AO133" i="76"/>
  <c r="P133" i="76"/>
  <c r="AD135" i="76"/>
  <c r="W135" i="76"/>
  <c r="BI135" i="76"/>
  <c r="BJ136" i="76"/>
  <c r="CF137" i="76"/>
  <c r="BY137" i="76"/>
  <c r="BR137" i="76"/>
  <c r="BK137" i="76"/>
  <c r="BD137" i="76"/>
  <c r="AO137" i="76"/>
  <c r="P137" i="76"/>
  <c r="AD139" i="76"/>
  <c r="W139" i="76"/>
  <c r="BI139" i="76"/>
  <c r="BJ140" i="76"/>
  <c r="L140" i="76"/>
  <c r="AK140" i="76"/>
  <c r="CF141" i="76"/>
  <c r="BY141" i="76"/>
  <c r="BR141" i="76"/>
  <c r="BK141" i="76"/>
  <c r="BD141" i="76"/>
  <c r="AO141" i="76"/>
  <c r="P141" i="76"/>
  <c r="AD143" i="76"/>
  <c r="W143" i="76"/>
  <c r="BI143" i="76"/>
  <c r="BJ144" i="76"/>
  <c r="CF145" i="76"/>
  <c r="BY145" i="76"/>
  <c r="BR145" i="76"/>
  <c r="BK145" i="76"/>
  <c r="BD145" i="76"/>
  <c r="AO145" i="76"/>
  <c r="P145" i="76"/>
  <c r="AD147" i="76"/>
  <c r="W147" i="76"/>
  <c r="BI147" i="76"/>
  <c r="BJ148" i="76"/>
  <c r="CF149" i="76"/>
  <c r="BY149" i="76"/>
  <c r="BR149" i="76"/>
  <c r="BK149" i="76"/>
  <c r="BD149" i="76"/>
  <c r="AO149" i="76"/>
  <c r="P149" i="76"/>
  <c r="AD151" i="76"/>
  <c r="W151" i="76"/>
  <c r="BI151" i="76"/>
  <c r="BJ152" i="76"/>
  <c r="L152" i="76"/>
  <c r="AK152" i="76"/>
  <c r="CF153" i="76"/>
  <c r="BY153" i="76"/>
  <c r="BR153" i="76"/>
  <c r="BK153" i="76"/>
  <c r="BD153" i="76"/>
  <c r="AO153" i="76"/>
  <c r="P153" i="76"/>
  <c r="AD155" i="76"/>
  <c r="W155" i="76"/>
  <c r="BI155" i="76"/>
  <c r="BJ156" i="76"/>
  <c r="L156" i="76"/>
  <c r="AK156" i="76"/>
  <c r="CF157" i="76"/>
  <c r="BY157" i="76"/>
  <c r="BR157" i="76"/>
  <c r="BK157" i="76"/>
  <c r="BD157" i="76"/>
  <c r="AO157" i="76"/>
  <c r="P157" i="76"/>
  <c r="AD159" i="76"/>
  <c r="W159" i="76"/>
  <c r="BI159" i="76"/>
  <c r="BJ160" i="76"/>
  <c r="L160" i="76"/>
  <c r="AK160" i="76"/>
  <c r="CF161" i="76"/>
  <c r="BY161" i="76"/>
  <c r="BR161" i="76"/>
  <c r="BK161" i="76"/>
  <c r="BD161" i="76"/>
  <c r="AO161" i="76"/>
  <c r="P161" i="76"/>
  <c r="AD163" i="76"/>
  <c r="W163" i="76"/>
  <c r="O163" i="76"/>
  <c r="X163" i="76"/>
  <c r="AF163" i="76"/>
  <c r="AN163" i="76"/>
  <c r="BI163" i="76"/>
  <c r="BQ163" i="76"/>
  <c r="Y164" i="76"/>
  <c r="CC164" i="76"/>
  <c r="BJ164" i="76"/>
  <c r="CF165" i="76"/>
  <c r="BY165" i="76"/>
  <c r="BR165" i="76"/>
  <c r="BK165" i="76"/>
  <c r="BD165" i="76"/>
  <c r="AO165" i="76"/>
  <c r="P165" i="76"/>
  <c r="N166" i="76"/>
  <c r="V166" i="76"/>
  <c r="AE166" i="76"/>
  <c r="AM166" i="76"/>
  <c r="AU166" i="76"/>
  <c r="AD167" i="76"/>
  <c r="W167" i="76"/>
  <c r="O167" i="76"/>
  <c r="X167" i="76"/>
  <c r="AF167" i="76"/>
  <c r="AN167" i="76"/>
  <c r="BI167" i="76"/>
  <c r="BQ167" i="76"/>
  <c r="Y168" i="76"/>
  <c r="CC168" i="76"/>
  <c r="BJ168" i="76"/>
  <c r="CF169" i="76"/>
  <c r="BY169" i="76"/>
  <c r="BR169" i="76"/>
  <c r="BK169" i="76"/>
  <c r="BD169" i="76"/>
  <c r="AO169" i="76"/>
  <c r="P169" i="76"/>
  <c r="N170" i="76"/>
  <c r="I170" i="76"/>
  <c r="V170" i="76"/>
  <c r="AE170" i="76"/>
  <c r="AM170" i="76"/>
  <c r="AU170" i="76"/>
  <c r="AD171" i="76"/>
  <c r="W171" i="76"/>
  <c r="O171" i="76"/>
  <c r="X171" i="76"/>
  <c r="AF171" i="76"/>
  <c r="AN171" i="76"/>
  <c r="BI171" i="76"/>
  <c r="BQ171" i="76"/>
  <c r="Y172" i="76"/>
  <c r="CC172" i="76"/>
  <c r="BJ172" i="76"/>
  <c r="CF173" i="76"/>
  <c r="BY173" i="76"/>
  <c r="BR173" i="76"/>
  <c r="BK173" i="76"/>
  <c r="BD173" i="76"/>
  <c r="AO173" i="76"/>
  <c r="P173" i="76"/>
  <c r="N174" i="76"/>
  <c r="V174" i="76"/>
  <c r="AE174" i="76"/>
  <c r="AM174" i="76"/>
  <c r="AU174" i="76"/>
  <c r="AD175" i="76"/>
  <c r="W175" i="76"/>
  <c r="O175" i="76"/>
  <c r="X175" i="76"/>
  <c r="AF175" i="76"/>
  <c r="AN175" i="76"/>
  <c r="BI175" i="76"/>
  <c r="BQ175" i="76"/>
  <c r="Y176" i="76"/>
  <c r="CC176" i="76"/>
  <c r="BJ176" i="76"/>
  <c r="CF177" i="76"/>
  <c r="BY177" i="76"/>
  <c r="BR177" i="76"/>
  <c r="BK177" i="76"/>
  <c r="BD177" i="76"/>
  <c r="AO177" i="76"/>
  <c r="P177" i="76"/>
  <c r="N178" i="76"/>
  <c r="J178" i="76"/>
  <c r="V178" i="76"/>
  <c r="AE178" i="76"/>
  <c r="AM178" i="76"/>
  <c r="AU178" i="76"/>
  <c r="AD179" i="76"/>
  <c r="W179" i="76"/>
  <c r="O179" i="76"/>
  <c r="X179" i="76"/>
  <c r="AF179" i="76"/>
  <c r="AN179" i="76"/>
  <c r="BI179" i="76"/>
  <c r="BQ179" i="76"/>
  <c r="Y180" i="76"/>
  <c r="CC180" i="76"/>
  <c r="BJ180" i="76"/>
  <c r="CF181" i="76"/>
  <c r="BY181" i="76"/>
  <c r="BR181" i="76"/>
  <c r="BK181" i="76"/>
  <c r="BD181" i="76"/>
  <c r="AO181" i="76"/>
  <c r="P181" i="76"/>
  <c r="N182" i="76"/>
  <c r="I182" i="76"/>
  <c r="V182" i="76"/>
  <c r="AE182" i="76"/>
  <c r="AM182" i="76"/>
  <c r="AU182" i="76"/>
  <c r="AD183" i="76"/>
  <c r="W183" i="76"/>
  <c r="O183" i="76"/>
  <c r="X183" i="76"/>
  <c r="AF183" i="76"/>
  <c r="AN183" i="76"/>
  <c r="BI183" i="76"/>
  <c r="BQ183" i="76"/>
  <c r="Y184" i="76"/>
  <c r="CC184" i="76"/>
  <c r="CF185" i="76"/>
  <c r="BY185" i="76"/>
  <c r="BR185" i="76"/>
  <c r="BK185" i="76"/>
  <c r="BD185" i="76"/>
  <c r="AO185" i="76"/>
  <c r="P185" i="76"/>
  <c r="N186" i="76"/>
  <c r="H186" i="76"/>
  <c r="V186" i="76"/>
  <c r="AE186" i="76"/>
  <c r="AM186" i="76"/>
  <c r="AU186" i="76"/>
  <c r="AD187" i="76"/>
  <c r="W187" i="76"/>
  <c r="O187" i="76"/>
  <c r="X187" i="76"/>
  <c r="AF187" i="76"/>
  <c r="AN187" i="76"/>
  <c r="BI187" i="76"/>
  <c r="BQ187" i="76"/>
  <c r="Y188" i="76"/>
  <c r="CC188" i="76"/>
  <c r="BJ188" i="76"/>
  <c r="CF189" i="76"/>
  <c r="BY189" i="76"/>
  <c r="BR189" i="76"/>
  <c r="BK189" i="76"/>
  <c r="BD189" i="76"/>
  <c r="AO189" i="76"/>
  <c r="P189" i="76"/>
  <c r="N190" i="76"/>
  <c r="V190" i="76"/>
  <c r="AE190" i="76"/>
  <c r="AM190" i="76"/>
  <c r="AU190" i="76"/>
  <c r="AD191" i="76"/>
  <c r="W191" i="76"/>
  <c r="O191" i="76"/>
  <c r="X191" i="76"/>
  <c r="AF191" i="76"/>
  <c r="AN191" i="76"/>
  <c r="BI191" i="76"/>
  <c r="BQ191" i="76"/>
  <c r="Y192" i="76"/>
  <c r="CC192" i="76"/>
  <c r="BJ192" i="76"/>
  <c r="L192" i="76"/>
  <c r="AK192" i="76"/>
  <c r="Y193" i="76"/>
  <c r="CC193" i="76"/>
  <c r="BR193" i="76"/>
  <c r="AW193" i="76"/>
  <c r="AO193" i="76"/>
  <c r="AG193" i="76"/>
  <c r="P193" i="76"/>
  <c r="BD193" i="76"/>
  <c r="Y194" i="76"/>
  <c r="CC194" i="76"/>
  <c r="BR194" i="76"/>
  <c r="AW194" i="76"/>
  <c r="AO194" i="76"/>
  <c r="AG194" i="76"/>
  <c r="P194" i="76"/>
  <c r="BD194" i="76"/>
  <c r="BY194" i="76"/>
  <c r="CD196" i="76"/>
  <c r="BW196" i="76"/>
  <c r="BP196" i="76"/>
  <c r="BI196" i="76"/>
  <c r="AM196" i="76"/>
  <c r="N196" i="76"/>
  <c r="Q196" i="76"/>
  <c r="AL196" i="76"/>
  <c r="BA197" i="76"/>
  <c r="AT197" i="76"/>
  <c r="U197" i="76"/>
  <c r="BH197" i="76"/>
  <c r="Y198" i="76"/>
  <c r="CC198" i="76"/>
  <c r="BR198" i="76"/>
  <c r="AW198" i="76"/>
  <c r="AO198" i="76"/>
  <c r="AG198" i="76"/>
  <c r="P198" i="76"/>
  <c r="BD198" i="76"/>
  <c r="BY198" i="76"/>
  <c r="CD200" i="76"/>
  <c r="BW200" i="76"/>
  <c r="BP200" i="76"/>
  <c r="BI200" i="76"/>
  <c r="AM200" i="76"/>
  <c r="N200" i="76"/>
  <c r="AL200" i="76"/>
  <c r="BA201" i="76"/>
  <c r="AT201" i="76"/>
  <c r="U201" i="76"/>
  <c r="BH201" i="76"/>
  <c r="Y202" i="76"/>
  <c r="BR202" i="76"/>
  <c r="AW202" i="76"/>
  <c r="AO202" i="76"/>
  <c r="AG202" i="76"/>
  <c r="P202" i="76"/>
  <c r="BD202" i="76"/>
  <c r="BY202" i="76"/>
  <c r="CD204" i="76"/>
  <c r="BW204" i="76"/>
  <c r="BP204" i="76"/>
  <c r="BI204" i="76"/>
  <c r="AM204" i="76"/>
  <c r="N204" i="76"/>
  <c r="I204" i="76"/>
  <c r="AL204" i="76"/>
  <c r="BA205" i="76"/>
  <c r="AT205" i="76"/>
  <c r="U205" i="76"/>
  <c r="BH205" i="76"/>
  <c r="Y206" i="76"/>
  <c r="CC206" i="76"/>
  <c r="BR206" i="76"/>
  <c r="AW206" i="76"/>
  <c r="AO206" i="76"/>
  <c r="AG206" i="76"/>
  <c r="P206" i="76"/>
  <c r="BD206" i="76"/>
  <c r="BY206" i="76"/>
  <c r="CF241" i="76"/>
  <c r="BY241" i="76"/>
  <c r="BR241" i="76"/>
  <c r="BK241" i="76"/>
  <c r="BD241" i="76"/>
  <c r="AO241" i="76"/>
  <c r="P241" i="76"/>
  <c r="AW241" i="76"/>
  <c r="AG241" i="76"/>
  <c r="AD250" i="76"/>
  <c r="W250" i="76"/>
  <c r="BB250" i="76"/>
  <c r="AU250" i="76"/>
  <c r="V250" i="76"/>
  <c r="AE250" i="76"/>
  <c r="CD250" i="76"/>
  <c r="BP250" i="76"/>
  <c r="AM250" i="76"/>
  <c r="N250" i="76"/>
  <c r="Q250" i="76"/>
  <c r="BW250" i="76"/>
  <c r="AL250" i="76"/>
  <c r="BJ163" i="76"/>
  <c r="CF164" i="76"/>
  <c r="BY164" i="76"/>
  <c r="BR164" i="76"/>
  <c r="BK164" i="76"/>
  <c r="BD164" i="76"/>
  <c r="AO164" i="76"/>
  <c r="P164" i="76"/>
  <c r="AD166" i="76"/>
  <c r="W166" i="76"/>
  <c r="BI166" i="76"/>
  <c r="BJ167" i="76"/>
  <c r="CF168" i="76"/>
  <c r="BY168" i="76"/>
  <c r="BR168" i="76"/>
  <c r="BK168" i="76"/>
  <c r="BD168" i="76"/>
  <c r="AO168" i="76"/>
  <c r="P168" i="76"/>
  <c r="AD170" i="76"/>
  <c r="W170" i="76"/>
  <c r="BI170" i="76"/>
  <c r="BJ171" i="76"/>
  <c r="CF172" i="76"/>
  <c r="BY172" i="76"/>
  <c r="BR172" i="76"/>
  <c r="BK172" i="76"/>
  <c r="BD172" i="76"/>
  <c r="AO172" i="76"/>
  <c r="P172" i="76"/>
  <c r="AD174" i="76"/>
  <c r="W174" i="76"/>
  <c r="BI174" i="76"/>
  <c r="BJ175" i="76"/>
  <c r="CF176" i="76"/>
  <c r="BY176" i="76"/>
  <c r="BR176" i="76"/>
  <c r="BK176" i="76"/>
  <c r="BD176" i="76"/>
  <c r="AO176" i="76"/>
  <c r="P176" i="76"/>
  <c r="AD178" i="76"/>
  <c r="W178" i="76"/>
  <c r="BI178" i="76"/>
  <c r="BJ179" i="76"/>
  <c r="CF180" i="76"/>
  <c r="BY180" i="76"/>
  <c r="BR180" i="76"/>
  <c r="BK180" i="76"/>
  <c r="BD180" i="76"/>
  <c r="AO180" i="76"/>
  <c r="P180" i="76"/>
  <c r="AD182" i="76"/>
  <c r="W182" i="76"/>
  <c r="BI182" i="76"/>
  <c r="BJ183" i="76"/>
  <c r="CF184" i="76"/>
  <c r="BY184" i="76"/>
  <c r="BR184" i="76"/>
  <c r="BK184" i="76"/>
  <c r="BD184" i="76"/>
  <c r="AO184" i="76"/>
  <c r="P184" i="76"/>
  <c r="AD186" i="76"/>
  <c r="W186" i="76"/>
  <c r="BI186" i="76"/>
  <c r="BJ187" i="76"/>
  <c r="CF188" i="76"/>
  <c r="BY188" i="76"/>
  <c r="BR188" i="76"/>
  <c r="BK188" i="76"/>
  <c r="BD188" i="76"/>
  <c r="AO188" i="76"/>
  <c r="P188" i="76"/>
  <c r="AD190" i="76"/>
  <c r="W190" i="76"/>
  <c r="BI190" i="76"/>
  <c r="BJ191" i="76"/>
  <c r="CF192" i="76"/>
  <c r="BY192" i="76"/>
  <c r="BR192" i="76"/>
  <c r="BK192" i="76"/>
  <c r="BD192" i="76"/>
  <c r="AO192" i="76"/>
  <c r="P192" i="76"/>
  <c r="BA194" i="76"/>
  <c r="AT194" i="76"/>
  <c r="U194" i="76"/>
  <c r="BH194" i="76"/>
  <c r="Y195" i="76"/>
  <c r="CC195" i="76"/>
  <c r="BR195" i="76"/>
  <c r="AW195" i="76"/>
  <c r="AO195" i="76"/>
  <c r="AG195" i="76"/>
  <c r="P195" i="76"/>
  <c r="BD195" i="76"/>
  <c r="BY195" i="76"/>
  <c r="CD197" i="76"/>
  <c r="BW197" i="76"/>
  <c r="BP197" i="76"/>
  <c r="BI197" i="76"/>
  <c r="AM197" i="76"/>
  <c r="N197" i="76"/>
  <c r="Q197" i="76"/>
  <c r="AL197" i="76"/>
  <c r="BA198" i="76"/>
  <c r="AT198" i="76"/>
  <c r="U198" i="76"/>
  <c r="BH198" i="76"/>
  <c r="Y199" i="76"/>
  <c r="CC199" i="76"/>
  <c r="BR199" i="76"/>
  <c r="AW199" i="76"/>
  <c r="AO199" i="76"/>
  <c r="AG199" i="76"/>
  <c r="P199" i="76"/>
  <c r="BD199" i="76"/>
  <c r="BY199" i="76"/>
  <c r="CD201" i="76"/>
  <c r="BW201" i="76"/>
  <c r="BP201" i="76"/>
  <c r="BI201" i="76"/>
  <c r="AM201" i="76"/>
  <c r="N201" i="76"/>
  <c r="H201" i="76"/>
  <c r="AL201" i="76"/>
  <c r="BA202" i="76"/>
  <c r="AT202" i="76"/>
  <c r="U202" i="76"/>
  <c r="BH202" i="76"/>
  <c r="Y203" i="76"/>
  <c r="CC203" i="76"/>
  <c r="BR203" i="76"/>
  <c r="AW203" i="76"/>
  <c r="AO203" i="76"/>
  <c r="AG203" i="76"/>
  <c r="P203" i="76"/>
  <c r="BD203" i="76"/>
  <c r="BY203" i="76"/>
  <c r="CD205" i="76"/>
  <c r="BW205" i="76"/>
  <c r="BP205" i="76"/>
  <c r="BI205" i="76"/>
  <c r="AM205" i="76"/>
  <c r="N205" i="76"/>
  <c r="AL205" i="76"/>
  <c r="BA206" i="76"/>
  <c r="AT206" i="76"/>
  <c r="U206" i="76"/>
  <c r="BH206" i="76"/>
  <c r="Y207" i="76"/>
  <c r="CC207" i="76"/>
  <c r="BR207" i="76"/>
  <c r="AW207" i="76"/>
  <c r="AO207" i="76"/>
  <c r="AG207" i="76"/>
  <c r="P207" i="76"/>
  <c r="BY207" i="76"/>
  <c r="BD207" i="76"/>
  <c r="Y208" i="76"/>
  <c r="CC208" i="76"/>
  <c r="BR208" i="76"/>
  <c r="AW208" i="76"/>
  <c r="AO208" i="76"/>
  <c r="AG208" i="76"/>
  <c r="P208" i="76"/>
  <c r="BY208" i="76"/>
  <c r="Y209" i="76"/>
  <c r="BR209" i="76"/>
  <c r="AW209" i="76"/>
  <c r="AO209" i="76"/>
  <c r="AG209" i="76"/>
  <c r="P209" i="76"/>
  <c r="BY209" i="76"/>
  <c r="Y210" i="76"/>
  <c r="BR210" i="76"/>
  <c r="AW210" i="76"/>
  <c r="AO210" i="76"/>
  <c r="AG210" i="76"/>
  <c r="P210" i="76"/>
  <c r="BY210" i="76"/>
  <c r="Y211" i="76"/>
  <c r="CC211" i="76"/>
  <c r="BR211" i="76"/>
  <c r="AW211" i="76"/>
  <c r="AO211" i="76"/>
  <c r="AG211" i="76"/>
  <c r="P211" i="76"/>
  <c r="BY211" i="76"/>
  <c r="Y212" i="76"/>
  <c r="CC212" i="76"/>
  <c r="BR212" i="76"/>
  <c r="AW212" i="76"/>
  <c r="AO212" i="76"/>
  <c r="AG212" i="76"/>
  <c r="P212" i="76"/>
  <c r="BY212" i="76"/>
  <c r="Y213" i="76"/>
  <c r="CC213" i="76"/>
  <c r="BR213" i="76"/>
  <c r="AW213" i="76"/>
  <c r="AO213" i="76"/>
  <c r="AG213" i="76"/>
  <c r="P213" i="76"/>
  <c r="BY213" i="76"/>
  <c r="Y214" i="76"/>
  <c r="CC214" i="76"/>
  <c r="BR214" i="76"/>
  <c r="AW214" i="76"/>
  <c r="AO214" i="76"/>
  <c r="AG214" i="76"/>
  <c r="P214" i="76"/>
  <c r="BY214" i="76"/>
  <c r="Y215" i="76"/>
  <c r="CC215" i="76"/>
  <c r="BR215" i="76"/>
  <c r="AW215" i="76"/>
  <c r="AO215" i="76"/>
  <c r="AG215" i="76"/>
  <c r="P215" i="76"/>
  <c r="BY215" i="76"/>
  <c r="Y216" i="76"/>
  <c r="CC216" i="76"/>
  <c r="BR216" i="76"/>
  <c r="AW216" i="76"/>
  <c r="AO216" i="76"/>
  <c r="AG216" i="76"/>
  <c r="P216" i="76"/>
  <c r="BY216" i="76"/>
  <c r="Y217" i="76"/>
  <c r="CC217" i="76"/>
  <c r="BR217" i="76"/>
  <c r="AW217" i="76"/>
  <c r="AO217" i="76"/>
  <c r="AG217" i="76"/>
  <c r="P217" i="76"/>
  <c r="BY217" i="76"/>
  <c r="Y218" i="76"/>
  <c r="CC218" i="76"/>
  <c r="BR218" i="76"/>
  <c r="AW218" i="76"/>
  <c r="AO218" i="76"/>
  <c r="AG218" i="76"/>
  <c r="P218" i="76"/>
  <c r="BY218" i="76"/>
  <c r="Y219" i="76"/>
  <c r="CC219" i="76"/>
  <c r="BR219" i="76"/>
  <c r="AW219" i="76"/>
  <c r="AO219" i="76"/>
  <c r="AG219" i="76"/>
  <c r="P219" i="76"/>
  <c r="BY219" i="76"/>
  <c r="Y220" i="76"/>
  <c r="CC220" i="76"/>
  <c r="BR220" i="76"/>
  <c r="AW220" i="76"/>
  <c r="AO220" i="76"/>
  <c r="AG220" i="76"/>
  <c r="P220" i="76"/>
  <c r="BY220" i="76"/>
  <c r="Y221" i="76"/>
  <c r="CC221" i="76"/>
  <c r="BR221" i="76"/>
  <c r="AW221" i="76"/>
  <c r="AO221" i="76"/>
  <c r="AG221" i="76"/>
  <c r="P221" i="76"/>
  <c r="BY221" i="76"/>
  <c r="Y222" i="76"/>
  <c r="BR222" i="76"/>
  <c r="AW222" i="76"/>
  <c r="AO222" i="76"/>
  <c r="AG222" i="76"/>
  <c r="P222" i="76"/>
  <c r="BY222" i="76"/>
  <c r="Y224" i="76"/>
  <c r="CC224" i="76"/>
  <c r="BR224" i="76"/>
  <c r="AW224" i="76"/>
  <c r="AO224" i="76"/>
  <c r="AG224" i="76"/>
  <c r="P224" i="76"/>
  <c r="BY224" i="76"/>
  <c r="Y225" i="76"/>
  <c r="CC225" i="76"/>
  <c r="BR225" i="76"/>
  <c r="AW225" i="76"/>
  <c r="AO225" i="76"/>
  <c r="AG225" i="76"/>
  <c r="P225" i="76"/>
  <c r="BY225" i="76"/>
  <c r="Y226" i="76"/>
  <c r="CC226" i="76"/>
  <c r="BR226" i="76"/>
  <c r="AW226" i="76"/>
  <c r="AO226" i="76"/>
  <c r="AG226" i="76"/>
  <c r="P226" i="76"/>
  <c r="BY226" i="76"/>
  <c r="Y227" i="76"/>
  <c r="CC227" i="76"/>
  <c r="BR227" i="76"/>
  <c r="AW227" i="76"/>
  <c r="AO227" i="76"/>
  <c r="AG227" i="76"/>
  <c r="P227" i="76"/>
  <c r="BY227" i="76"/>
  <c r="Y228" i="76"/>
  <c r="CC228" i="76"/>
  <c r="BR228" i="76"/>
  <c r="AW228" i="76"/>
  <c r="AO228" i="76"/>
  <c r="AG228" i="76"/>
  <c r="P228" i="76"/>
  <c r="BY228" i="76"/>
  <c r="Y229" i="76"/>
  <c r="CC229" i="76"/>
  <c r="BR229" i="76"/>
  <c r="AW229" i="76"/>
  <c r="AO229" i="76"/>
  <c r="AG229" i="76"/>
  <c r="P229" i="76"/>
  <c r="BY229" i="76"/>
  <c r="Y230" i="76"/>
  <c r="CC230" i="76"/>
  <c r="BR230" i="76"/>
  <c r="AW230" i="76"/>
  <c r="AO230" i="76"/>
  <c r="AG230" i="76"/>
  <c r="P230" i="76"/>
  <c r="BY230" i="76"/>
  <c r="Y231" i="76"/>
  <c r="CC231" i="76"/>
  <c r="BR231" i="76"/>
  <c r="AW231" i="76"/>
  <c r="AO231" i="76"/>
  <c r="AG231" i="76"/>
  <c r="P231" i="76"/>
  <c r="BY231" i="76"/>
  <c r="Y232" i="76"/>
  <c r="CC232" i="76"/>
  <c r="BR232" i="76"/>
  <c r="AW232" i="76"/>
  <c r="AO232" i="76"/>
  <c r="AG232" i="76"/>
  <c r="P232" i="76"/>
  <c r="BY232" i="76"/>
  <c r="Y233" i="76"/>
  <c r="CC233" i="76"/>
  <c r="BR233" i="76"/>
  <c r="AW233" i="76"/>
  <c r="AO233" i="76"/>
  <c r="AG233" i="76"/>
  <c r="P233" i="76"/>
  <c r="BY233" i="76"/>
  <c r="Y234" i="76"/>
  <c r="CC234" i="76"/>
  <c r="BR234" i="76"/>
  <c r="AW234" i="76"/>
  <c r="AO234" i="76"/>
  <c r="AG234" i="76"/>
  <c r="P234" i="76"/>
  <c r="BY234" i="76"/>
  <c r="Y235" i="76"/>
  <c r="CC235" i="76"/>
  <c r="BR235" i="76"/>
  <c r="AW235" i="76"/>
  <c r="AO235" i="76"/>
  <c r="AG235" i="76"/>
  <c r="P235" i="76"/>
  <c r="BY235" i="76"/>
  <c r="Y236" i="76"/>
  <c r="CC236" i="76"/>
  <c r="BR236" i="76"/>
  <c r="AW236" i="76"/>
  <c r="AO236" i="76"/>
  <c r="AG236" i="76"/>
  <c r="P236" i="76"/>
  <c r="BY236" i="76"/>
  <c r="Y237" i="76"/>
  <c r="BR237" i="76"/>
  <c r="AW237" i="76"/>
  <c r="AO237" i="76"/>
  <c r="AG237" i="76"/>
  <c r="P237" i="76"/>
  <c r="BY237" i="76"/>
  <c r="Y238" i="76"/>
  <c r="CC238" i="76"/>
  <c r="BR238" i="76"/>
  <c r="AW238" i="76"/>
  <c r="AO238" i="76"/>
  <c r="AG238" i="76"/>
  <c r="P238" i="76"/>
  <c r="BY238" i="76"/>
  <c r="CF239" i="76"/>
  <c r="BY239" i="76"/>
  <c r="BR239" i="76"/>
  <c r="BK239" i="76"/>
  <c r="BD239" i="76"/>
  <c r="AO239" i="76"/>
  <c r="AW239" i="76"/>
  <c r="Y239" i="76"/>
  <c r="P239" i="76"/>
  <c r="AG239" i="76"/>
  <c r="AD240" i="76"/>
  <c r="W240" i="76"/>
  <c r="BP240" i="76"/>
  <c r="AU240" i="76"/>
  <c r="AM240" i="76"/>
  <c r="AE240" i="76"/>
  <c r="V240" i="76"/>
  <c r="N240" i="76"/>
  <c r="Q240" i="76"/>
  <c r="BW240" i="76"/>
  <c r="BB240" i="76"/>
  <c r="AL240" i="76"/>
  <c r="BI240" i="76"/>
  <c r="CD240" i="76"/>
  <c r="AD247" i="76"/>
  <c r="W247" i="76"/>
  <c r="BB247" i="76"/>
  <c r="AU247" i="76"/>
  <c r="V247" i="76"/>
  <c r="AL247" i="76"/>
  <c r="N247" i="76"/>
  <c r="J247" i="76"/>
  <c r="BW247" i="76"/>
  <c r="BI247" i="76"/>
  <c r="CD247" i="76"/>
  <c r="AM247" i="76"/>
  <c r="AE247" i="76"/>
  <c r="AD254" i="76"/>
  <c r="W254" i="76"/>
  <c r="BW254" i="76"/>
  <c r="BB254" i="76"/>
  <c r="AL254" i="76"/>
  <c r="CD254" i="76"/>
  <c r="BP254" i="76"/>
  <c r="BI254" i="76"/>
  <c r="AU254" i="76"/>
  <c r="AM254" i="76"/>
  <c r="N254" i="76"/>
  <c r="J254" i="76"/>
  <c r="V254" i="76"/>
  <c r="AE254" i="76"/>
  <c r="CD208" i="76"/>
  <c r="BW208" i="76"/>
  <c r="BP208" i="76"/>
  <c r="BI208" i="76"/>
  <c r="AM208" i="76"/>
  <c r="N208" i="76"/>
  <c r="J208" i="76"/>
  <c r="W208" i="76"/>
  <c r="AE208" i="76"/>
  <c r="CD209" i="76"/>
  <c r="BW209" i="76"/>
  <c r="BP209" i="76"/>
  <c r="BI209" i="76"/>
  <c r="AM209" i="76"/>
  <c r="N209" i="76"/>
  <c r="H209" i="76"/>
  <c r="W209" i="76"/>
  <c r="AE209" i="76"/>
  <c r="CD210" i="76"/>
  <c r="BW210" i="76"/>
  <c r="BP210" i="76"/>
  <c r="BI210" i="76"/>
  <c r="AM210" i="76"/>
  <c r="N210" i="76"/>
  <c r="I210" i="76"/>
  <c r="W210" i="76"/>
  <c r="AE210" i="76"/>
  <c r="CD211" i="76"/>
  <c r="BW211" i="76"/>
  <c r="BP211" i="76"/>
  <c r="BI211" i="76"/>
  <c r="AM211" i="76"/>
  <c r="N211" i="76"/>
  <c r="H211" i="76"/>
  <c r="W211" i="76"/>
  <c r="AE211" i="76"/>
  <c r="CD212" i="76"/>
  <c r="BW212" i="76"/>
  <c r="BP212" i="76"/>
  <c r="BI212" i="76"/>
  <c r="AM212" i="76"/>
  <c r="N212" i="76"/>
  <c r="I212" i="76"/>
  <c r="W212" i="76"/>
  <c r="AE212" i="76"/>
  <c r="CD213" i="76"/>
  <c r="BW213" i="76"/>
  <c r="BP213" i="76"/>
  <c r="BI213" i="76"/>
  <c r="AM213" i="76"/>
  <c r="N213" i="76"/>
  <c r="H213" i="76"/>
  <c r="W213" i="76"/>
  <c r="AE213" i="76"/>
  <c r="CD214" i="76"/>
  <c r="BW214" i="76"/>
  <c r="BP214" i="76"/>
  <c r="BI214" i="76"/>
  <c r="AM214" i="76"/>
  <c r="N214" i="76"/>
  <c r="J214" i="76"/>
  <c r="W214" i="76"/>
  <c r="AE214" i="76"/>
  <c r="CD215" i="76"/>
  <c r="BW215" i="76"/>
  <c r="BP215" i="76"/>
  <c r="BI215" i="76"/>
  <c r="AM215" i="76"/>
  <c r="N215" i="76"/>
  <c r="Q215" i="76"/>
  <c r="W215" i="76"/>
  <c r="AE215" i="76"/>
  <c r="CD216" i="76"/>
  <c r="BW216" i="76"/>
  <c r="BP216" i="76"/>
  <c r="BI216" i="76"/>
  <c r="AM216" i="76"/>
  <c r="N216" i="76"/>
  <c r="Q216" i="76"/>
  <c r="W216" i="76"/>
  <c r="AE216" i="76"/>
  <c r="CD217" i="76"/>
  <c r="BW217" i="76"/>
  <c r="BP217" i="76"/>
  <c r="BI217" i="76"/>
  <c r="AM217" i="76"/>
  <c r="N217" i="76"/>
  <c r="H217" i="76"/>
  <c r="W217" i="76"/>
  <c r="AE217" i="76"/>
  <c r="CD218" i="76"/>
  <c r="BW218" i="76"/>
  <c r="BP218" i="76"/>
  <c r="BI218" i="76"/>
  <c r="AM218" i="76"/>
  <c r="N218" i="76"/>
  <c r="Q218" i="76"/>
  <c r="W218" i="76"/>
  <c r="AE218" i="76"/>
  <c r="CD219" i="76"/>
  <c r="BW219" i="76"/>
  <c r="BP219" i="76"/>
  <c r="BI219" i="76"/>
  <c r="AM219" i="76"/>
  <c r="N219" i="76"/>
  <c r="I219" i="76"/>
  <c r="W219" i="76"/>
  <c r="AE219" i="76"/>
  <c r="CD220" i="76"/>
  <c r="BW220" i="76"/>
  <c r="BP220" i="76"/>
  <c r="BI220" i="76"/>
  <c r="AM220" i="76"/>
  <c r="N220" i="76"/>
  <c r="Q220" i="76"/>
  <c r="W220" i="76"/>
  <c r="AE220" i="76"/>
  <c r="CD221" i="76"/>
  <c r="BW221" i="76"/>
  <c r="BP221" i="76"/>
  <c r="BI221" i="76"/>
  <c r="AM221" i="76"/>
  <c r="N221" i="76"/>
  <c r="J221" i="76"/>
  <c r="W221" i="76"/>
  <c r="AE221" i="76"/>
  <c r="CD222" i="76"/>
  <c r="BW222" i="76"/>
  <c r="BP222" i="76"/>
  <c r="BI222" i="76"/>
  <c r="AM222" i="76"/>
  <c r="N222" i="76"/>
  <c r="J222" i="76"/>
  <c r="W222" i="76"/>
  <c r="AE222" i="76"/>
  <c r="CD223" i="76"/>
  <c r="BW223" i="76"/>
  <c r="BP223" i="76"/>
  <c r="BI223" i="76"/>
  <c r="AM223" i="76"/>
  <c r="N223" i="76"/>
  <c r="I223" i="76"/>
  <c r="W223" i="76"/>
  <c r="AE223" i="76"/>
  <c r="CD224" i="76"/>
  <c r="BW224" i="76"/>
  <c r="BP224" i="76"/>
  <c r="BI224" i="76"/>
  <c r="AM224" i="76"/>
  <c r="N224" i="76"/>
  <c r="Q224" i="76"/>
  <c r="W224" i="76"/>
  <c r="AE224" i="76"/>
  <c r="CD225" i="76"/>
  <c r="BW225" i="76"/>
  <c r="BP225" i="76"/>
  <c r="BI225" i="76"/>
  <c r="AM225" i="76"/>
  <c r="N225" i="76"/>
  <c r="H225" i="76"/>
  <c r="W225" i="76"/>
  <c r="AE225" i="76"/>
  <c r="CD226" i="76"/>
  <c r="BW226" i="76"/>
  <c r="BP226" i="76"/>
  <c r="BI226" i="76"/>
  <c r="AM226" i="76"/>
  <c r="N226" i="76"/>
  <c r="I226" i="76"/>
  <c r="W226" i="76"/>
  <c r="AE226" i="76"/>
  <c r="CD227" i="76"/>
  <c r="BW227" i="76"/>
  <c r="BP227" i="76"/>
  <c r="BI227" i="76"/>
  <c r="AM227" i="76"/>
  <c r="N227" i="76"/>
  <c r="I227" i="76"/>
  <c r="W227" i="76"/>
  <c r="AE227" i="76"/>
  <c r="CD228" i="76"/>
  <c r="BW228" i="76"/>
  <c r="BP228" i="76"/>
  <c r="BI228" i="76"/>
  <c r="AM228" i="76"/>
  <c r="N228" i="76"/>
  <c r="Q228" i="76"/>
  <c r="W228" i="76"/>
  <c r="AE228" i="76"/>
  <c r="CD229" i="76"/>
  <c r="BW229" i="76"/>
  <c r="BP229" i="76"/>
  <c r="BI229" i="76"/>
  <c r="AM229" i="76"/>
  <c r="N229" i="76"/>
  <c r="J229" i="76"/>
  <c r="W229" i="76"/>
  <c r="AE229" i="76"/>
  <c r="CD230" i="76"/>
  <c r="BW230" i="76"/>
  <c r="BP230" i="76"/>
  <c r="BI230" i="76"/>
  <c r="AM230" i="76"/>
  <c r="N230" i="76"/>
  <c r="H230" i="76"/>
  <c r="W230" i="76"/>
  <c r="AE230" i="76"/>
  <c r="CD231" i="76"/>
  <c r="BW231" i="76"/>
  <c r="BP231" i="76"/>
  <c r="BI231" i="76"/>
  <c r="AM231" i="76"/>
  <c r="N231" i="76"/>
  <c r="Q231" i="76"/>
  <c r="W231" i="76"/>
  <c r="AE231" i="76"/>
  <c r="CD232" i="76"/>
  <c r="BW232" i="76"/>
  <c r="BP232" i="76"/>
  <c r="BI232" i="76"/>
  <c r="AM232" i="76"/>
  <c r="N232" i="76"/>
  <c r="Q232" i="76"/>
  <c r="W232" i="76"/>
  <c r="AE232" i="76"/>
  <c r="CD233" i="76"/>
  <c r="BW233" i="76"/>
  <c r="BP233" i="76"/>
  <c r="BI233" i="76"/>
  <c r="AM233" i="76"/>
  <c r="N233" i="76"/>
  <c r="J233" i="76"/>
  <c r="W233" i="76"/>
  <c r="AE233" i="76"/>
  <c r="CD234" i="76"/>
  <c r="BW234" i="76"/>
  <c r="BP234" i="76"/>
  <c r="BI234" i="76"/>
  <c r="AM234" i="76"/>
  <c r="N234" i="76"/>
  <c r="H234" i="76"/>
  <c r="W234" i="76"/>
  <c r="AE234" i="76"/>
  <c r="CD235" i="76"/>
  <c r="BW235" i="76"/>
  <c r="BP235" i="76"/>
  <c r="BI235" i="76"/>
  <c r="AM235" i="76"/>
  <c r="N235" i="76"/>
  <c r="I235" i="76"/>
  <c r="W235" i="76"/>
  <c r="AE235" i="76"/>
  <c r="CD236" i="76"/>
  <c r="BW236" i="76"/>
  <c r="BP236" i="76"/>
  <c r="BI236" i="76"/>
  <c r="AM236" i="76"/>
  <c r="N236" i="76"/>
  <c r="Q236" i="76"/>
  <c r="W236" i="76"/>
  <c r="AE236" i="76"/>
  <c r="CD237" i="76"/>
  <c r="BW237" i="76"/>
  <c r="BP237" i="76"/>
  <c r="BI237" i="76"/>
  <c r="AM237" i="76"/>
  <c r="N237" i="76"/>
  <c r="H237" i="76"/>
  <c r="W237" i="76"/>
  <c r="AE237" i="76"/>
  <c r="CD238" i="76"/>
  <c r="BW238" i="76"/>
  <c r="BP238" i="76"/>
  <c r="BI238" i="76"/>
  <c r="AM238" i="76"/>
  <c r="N238" i="76"/>
  <c r="I238" i="76"/>
  <c r="W238" i="76"/>
  <c r="AE238" i="76"/>
  <c r="AD239" i="76"/>
  <c r="W239" i="76"/>
  <c r="BW239" i="76"/>
  <c r="BB239" i="76"/>
  <c r="AL239" i="76"/>
  <c r="N239" i="76"/>
  <c r="I239" i="76"/>
  <c r="CD239" i="76"/>
  <c r="AU239" i="76"/>
  <c r="BI239" i="76"/>
  <c r="AV240" i="76"/>
  <c r="BX240" i="76"/>
  <c r="CE240" i="76"/>
  <c r="O240" i="76"/>
  <c r="AN240" i="76"/>
  <c r="BQ240" i="76"/>
  <c r="AD245" i="76"/>
  <c r="W245" i="76"/>
  <c r="BB245" i="76"/>
  <c r="AU245" i="76"/>
  <c r="V245" i="76"/>
  <c r="AL245" i="76"/>
  <c r="N245" i="76"/>
  <c r="H245" i="76"/>
  <c r="BW245" i="76"/>
  <c r="BI245" i="76"/>
  <c r="BP245" i="76"/>
  <c r="AD249" i="76"/>
  <c r="W249" i="76"/>
  <c r="BB249" i="76"/>
  <c r="AU249" i="76"/>
  <c r="V249" i="76"/>
  <c r="CD249" i="76"/>
  <c r="BP249" i="76"/>
  <c r="AM249" i="76"/>
  <c r="N249" i="76"/>
  <c r="H249" i="76"/>
  <c r="AL249" i="76"/>
  <c r="AE249" i="76"/>
  <c r="AV250" i="76"/>
  <c r="CE250" i="76"/>
  <c r="BX250" i="76"/>
  <c r="BQ250" i="76"/>
  <c r="BJ250" i="76"/>
  <c r="AN250" i="76"/>
  <c r="O250" i="76"/>
  <c r="AV251" i="76"/>
  <c r="CE251" i="76"/>
  <c r="BX251" i="76"/>
  <c r="BQ251" i="76"/>
  <c r="BJ251" i="76"/>
  <c r="AN251" i="76"/>
  <c r="O251" i="76"/>
  <c r="AF251" i="76"/>
  <c r="AV252" i="76"/>
  <c r="BQ252" i="76"/>
  <c r="BX252" i="76"/>
  <c r="AN252" i="76"/>
  <c r="O252" i="76"/>
  <c r="BJ252" i="76"/>
  <c r="AF252" i="76"/>
  <c r="AV255" i="76"/>
  <c r="BX255" i="76"/>
  <c r="CE255" i="76"/>
  <c r="AF255" i="76"/>
  <c r="BQ255" i="76"/>
  <c r="CF257" i="76"/>
  <c r="BY257" i="76"/>
  <c r="BR257" i="76"/>
  <c r="BK257" i="76"/>
  <c r="BD257" i="76"/>
  <c r="AO257" i="76"/>
  <c r="P257" i="76"/>
  <c r="AG257" i="76"/>
  <c r="Y257" i="76"/>
  <c r="CC257" i="76"/>
  <c r="AW257" i="76"/>
  <c r="CD274" i="76"/>
  <c r="BW274" i="76"/>
  <c r="BP274" i="76"/>
  <c r="BI274" i="76"/>
  <c r="AM274" i="76"/>
  <c r="N274" i="76"/>
  <c r="I274" i="76"/>
  <c r="AL274" i="76"/>
  <c r="AE274" i="76"/>
  <c r="BB274" i="76"/>
  <c r="AD274" i="76"/>
  <c r="V274" i="76"/>
  <c r="W274" i="76"/>
  <c r="AU274" i="76"/>
  <c r="BA284" i="76"/>
  <c r="AT284" i="76"/>
  <c r="U284" i="76"/>
  <c r="BH284" i="76"/>
  <c r="BA286" i="76"/>
  <c r="AT286" i="76"/>
  <c r="U286" i="76"/>
  <c r="BH286" i="76"/>
  <c r="AC286" i="76"/>
  <c r="BA193" i="76"/>
  <c r="AT193" i="76"/>
  <c r="U193" i="76"/>
  <c r="AM239" i="76"/>
  <c r="AV241" i="76"/>
  <c r="BQ241" i="76"/>
  <c r="AN241" i="76"/>
  <c r="AF241" i="76"/>
  <c r="X241" i="76"/>
  <c r="O241" i="76"/>
  <c r="BX241" i="76"/>
  <c r="AD244" i="76"/>
  <c r="W244" i="76"/>
  <c r="BB244" i="76"/>
  <c r="AU244" i="76"/>
  <c r="V244" i="76"/>
  <c r="AL244" i="76"/>
  <c r="N244" i="76"/>
  <c r="BW244" i="76"/>
  <c r="BI244" i="76"/>
  <c r="BP244" i="76"/>
  <c r="AE245" i="76"/>
  <c r="AD248" i="76"/>
  <c r="W248" i="76"/>
  <c r="BB248" i="76"/>
  <c r="AU248" i="76"/>
  <c r="V248" i="76"/>
  <c r="AL248" i="76"/>
  <c r="N248" i="76"/>
  <c r="Q248" i="76"/>
  <c r="BW248" i="76"/>
  <c r="BI248" i="76"/>
  <c r="BP248" i="76"/>
  <c r="BW249" i="76"/>
  <c r="X250" i="76"/>
  <c r="X255" i="76"/>
  <c r="AN255" i="76"/>
  <c r="AV260" i="76"/>
  <c r="BQ260" i="76"/>
  <c r="AN260" i="76"/>
  <c r="AF260" i="76"/>
  <c r="X260" i="76"/>
  <c r="O260" i="76"/>
  <c r="BX260" i="76"/>
  <c r="BJ260" i="76"/>
  <c r="CE260" i="76"/>
  <c r="AV264" i="76"/>
  <c r="BQ264" i="76"/>
  <c r="AN264" i="76"/>
  <c r="AF264" i="76"/>
  <c r="X264" i="76"/>
  <c r="O264" i="76"/>
  <c r="BX264" i="76"/>
  <c r="BJ264" i="76"/>
  <c r="CE264" i="76"/>
  <c r="AV268" i="76"/>
  <c r="BQ268" i="76"/>
  <c r="AN268" i="76"/>
  <c r="AF268" i="76"/>
  <c r="X268" i="76"/>
  <c r="O268" i="76"/>
  <c r="BX268" i="76"/>
  <c r="BJ268" i="76"/>
  <c r="CE268" i="76"/>
  <c r="Y279" i="76"/>
  <c r="CC279" i="76"/>
  <c r="AW279" i="76"/>
  <c r="BR279" i="76"/>
  <c r="BD279" i="76"/>
  <c r="AG279" i="76"/>
  <c r="BY279" i="76"/>
  <c r="BK279" i="76"/>
  <c r="P279" i="76"/>
  <c r="AO279" i="76"/>
  <c r="Y287" i="76"/>
  <c r="CC287" i="76"/>
  <c r="BR287" i="76"/>
  <c r="AW287" i="76"/>
  <c r="AO287" i="76"/>
  <c r="AG287" i="76"/>
  <c r="P287" i="76"/>
  <c r="BY287" i="76"/>
  <c r="CF287" i="76"/>
  <c r="BD287" i="76"/>
  <c r="BK287" i="76"/>
  <c r="BA291" i="76"/>
  <c r="AT291" i="76"/>
  <c r="U291" i="76"/>
  <c r="BH291" i="76"/>
  <c r="AC291" i="76"/>
  <c r="CF240" i="76"/>
  <c r="BY240" i="76"/>
  <c r="BR240" i="76"/>
  <c r="BK240" i="76"/>
  <c r="BD240" i="76"/>
  <c r="AO240" i="76"/>
  <c r="P240" i="76"/>
  <c r="AD242" i="76"/>
  <c r="W242" i="76"/>
  <c r="BB242" i="76"/>
  <c r="AU242" i="76"/>
  <c r="BI242" i="76"/>
  <c r="BW242" i="76"/>
  <c r="AV243" i="76"/>
  <c r="CE243" i="76"/>
  <c r="BX243" i="76"/>
  <c r="BQ243" i="76"/>
  <c r="BJ243" i="76"/>
  <c r="AN243" i="76"/>
  <c r="O243" i="76"/>
  <c r="X243" i="76"/>
  <c r="AF243" i="76"/>
  <c r="AV244" i="76"/>
  <c r="CE244" i="76"/>
  <c r="BX244" i="76"/>
  <c r="BQ244" i="76"/>
  <c r="BJ244" i="76"/>
  <c r="AN244" i="76"/>
  <c r="O244" i="76"/>
  <c r="X244" i="76"/>
  <c r="AF244" i="76"/>
  <c r="AV245" i="76"/>
  <c r="CE245" i="76"/>
  <c r="BX245" i="76"/>
  <c r="BQ245" i="76"/>
  <c r="BJ245" i="76"/>
  <c r="AN245" i="76"/>
  <c r="O245" i="76"/>
  <c r="X245" i="76"/>
  <c r="AF245" i="76"/>
  <c r="AV246" i="76"/>
  <c r="CE246" i="76"/>
  <c r="BX246" i="76"/>
  <c r="BQ246" i="76"/>
  <c r="BJ246" i="76"/>
  <c r="AN246" i="76"/>
  <c r="O246" i="76"/>
  <c r="X246" i="76"/>
  <c r="AF246" i="76"/>
  <c r="AV247" i="76"/>
  <c r="CE247" i="76"/>
  <c r="BX247" i="76"/>
  <c r="BQ247" i="76"/>
  <c r="BJ247" i="76"/>
  <c r="AN247" i="76"/>
  <c r="O247" i="76"/>
  <c r="X247" i="76"/>
  <c r="AF247" i="76"/>
  <c r="AV248" i="76"/>
  <c r="CE248" i="76"/>
  <c r="BX248" i="76"/>
  <c r="BQ248" i="76"/>
  <c r="BJ248" i="76"/>
  <c r="AN248" i="76"/>
  <c r="O248" i="76"/>
  <c r="X248" i="76"/>
  <c r="AF248" i="76"/>
  <c r="AV249" i="76"/>
  <c r="CE249" i="76"/>
  <c r="BX249" i="76"/>
  <c r="BQ249" i="76"/>
  <c r="BJ249" i="76"/>
  <c r="AN249" i="76"/>
  <c r="O249" i="76"/>
  <c r="X249" i="76"/>
  <c r="AV256" i="76"/>
  <c r="BQ256" i="76"/>
  <c r="AN256" i="76"/>
  <c r="AF256" i="76"/>
  <c r="X256" i="76"/>
  <c r="O256" i="76"/>
  <c r="BX256" i="76"/>
  <c r="CE256" i="76"/>
  <c r="AD259" i="76"/>
  <c r="W259" i="76"/>
  <c r="BP259" i="76"/>
  <c r="AU259" i="76"/>
  <c r="AM259" i="76"/>
  <c r="AE259" i="76"/>
  <c r="V259" i="76"/>
  <c r="N259" i="76"/>
  <c r="Q259" i="76"/>
  <c r="BW259" i="76"/>
  <c r="BB259" i="76"/>
  <c r="AL259" i="76"/>
  <c r="CD259" i="76"/>
  <c r="AD262" i="76"/>
  <c r="W262" i="76"/>
  <c r="BW262" i="76"/>
  <c r="BB262" i="76"/>
  <c r="AL262" i="76"/>
  <c r="CD262" i="76"/>
  <c r="V262" i="76"/>
  <c r="AD263" i="76"/>
  <c r="W263" i="76"/>
  <c r="BP263" i="76"/>
  <c r="AU263" i="76"/>
  <c r="AM263" i="76"/>
  <c r="AE263" i="76"/>
  <c r="V263" i="76"/>
  <c r="N263" i="76"/>
  <c r="BW263" i="76"/>
  <c r="BB263" i="76"/>
  <c r="AL263" i="76"/>
  <c r="CD263" i="76"/>
  <c r="AD266" i="76"/>
  <c r="W266" i="76"/>
  <c r="BW266" i="76"/>
  <c r="BB266" i="76"/>
  <c r="AL266" i="76"/>
  <c r="CD266" i="76"/>
  <c r="V266" i="76"/>
  <c r="AD267" i="76"/>
  <c r="W267" i="76"/>
  <c r="BP267" i="76"/>
  <c r="AU267" i="76"/>
  <c r="AM267" i="76"/>
  <c r="AE267" i="76"/>
  <c r="V267" i="76"/>
  <c r="N267" i="76"/>
  <c r="I267" i="76"/>
  <c r="BW267" i="76"/>
  <c r="BB267" i="76"/>
  <c r="AL267" i="76"/>
  <c r="CD267" i="76"/>
  <c r="CD270" i="76"/>
  <c r="BW270" i="76"/>
  <c r="BP270" i="76"/>
  <c r="BI270" i="76"/>
  <c r="AM270" i="76"/>
  <c r="N270" i="76"/>
  <c r="Q270" i="76"/>
  <c r="AU270" i="76"/>
  <c r="AL270" i="76"/>
  <c r="AD270" i="76"/>
  <c r="V270" i="76"/>
  <c r="W270" i="76"/>
  <c r="BB270" i="76"/>
  <c r="Y272" i="76"/>
  <c r="CC272" i="76"/>
  <c r="CF272" i="76"/>
  <c r="BD272" i="76"/>
  <c r="BY272" i="76"/>
  <c r="AO272" i="76"/>
  <c r="BK272" i="76"/>
  <c r="AW272" i="76"/>
  <c r="P272" i="76"/>
  <c r="Y281" i="76"/>
  <c r="CC281" i="76"/>
  <c r="AW281" i="76"/>
  <c r="BK281" i="76"/>
  <c r="P281" i="76"/>
  <c r="BY281" i="76"/>
  <c r="AO281" i="76"/>
  <c r="BR281" i="76"/>
  <c r="CF281" i="76"/>
  <c r="BA282" i="76"/>
  <c r="AT282" i="76"/>
  <c r="U282" i="76"/>
  <c r="BH282" i="76"/>
  <c r="BA283" i="76"/>
  <c r="AT283" i="76"/>
  <c r="U283" i="76"/>
  <c r="BH283" i="76"/>
  <c r="Y288" i="76"/>
  <c r="BR288" i="76"/>
  <c r="AW288" i="76"/>
  <c r="AO288" i="76"/>
  <c r="AG288" i="76"/>
  <c r="P288" i="76"/>
  <c r="BY288" i="76"/>
  <c r="CF288" i="76"/>
  <c r="BD288" i="76"/>
  <c r="BK288" i="76"/>
  <c r="AC299" i="76"/>
  <c r="BA299" i="76"/>
  <c r="AT299" i="76"/>
  <c r="U299" i="76"/>
  <c r="BH299" i="76"/>
  <c r="CE239" i="76"/>
  <c r="AD241" i="76"/>
  <c r="W241" i="76"/>
  <c r="BI241" i="76"/>
  <c r="AV242" i="76"/>
  <c r="CE242" i="76"/>
  <c r="BX242" i="76"/>
  <c r="BQ242" i="76"/>
  <c r="BJ242" i="76"/>
  <c r="AN242" i="76"/>
  <c r="AL242" i="76"/>
  <c r="AD251" i="76"/>
  <c r="W251" i="76"/>
  <c r="BB251" i="76"/>
  <c r="AU251" i="76"/>
  <c r="V251" i="76"/>
  <c r="AE251" i="76"/>
  <c r="BI252" i="76"/>
  <c r="AD252" i="76"/>
  <c r="W252" i="76"/>
  <c r="BP252" i="76"/>
  <c r="AU252" i="76"/>
  <c r="V252" i="76"/>
  <c r="AE252" i="76"/>
  <c r="CD252" i="76"/>
  <c r="CF253" i="76"/>
  <c r="BY253" i="76"/>
  <c r="BR253" i="76"/>
  <c r="BK253" i="76"/>
  <c r="BD253" i="76"/>
  <c r="AO253" i="76"/>
  <c r="P253" i="76"/>
  <c r="AG253" i="76"/>
  <c r="Y253" i="76"/>
  <c r="CC253" i="76"/>
  <c r="AW253" i="76"/>
  <c r="CF256" i="76"/>
  <c r="BY256" i="76"/>
  <c r="BR256" i="76"/>
  <c r="BK256" i="76"/>
  <c r="BD256" i="76"/>
  <c r="AO256" i="76"/>
  <c r="P256" i="76"/>
  <c r="AW256" i="76"/>
  <c r="AD258" i="76"/>
  <c r="W258" i="76"/>
  <c r="BW258" i="76"/>
  <c r="BB258" i="76"/>
  <c r="AL258" i="76"/>
  <c r="CD258" i="76"/>
  <c r="V258" i="76"/>
  <c r="AV259" i="76"/>
  <c r="BX259" i="76"/>
  <c r="CE259" i="76"/>
  <c r="O259" i="76"/>
  <c r="AN259" i="76"/>
  <c r="BQ259" i="76"/>
  <c r="N262" i="76"/>
  <c r="AM262" i="76"/>
  <c r="AU262" i="76"/>
  <c r="BI262" i="76"/>
  <c r="AV263" i="76"/>
  <c r="BX263" i="76"/>
  <c r="CE263" i="76"/>
  <c r="O263" i="76"/>
  <c r="AN263" i="76"/>
  <c r="BQ263" i="76"/>
  <c r="CF265" i="76"/>
  <c r="BY265" i="76"/>
  <c r="BR265" i="76"/>
  <c r="BK265" i="76"/>
  <c r="BD265" i="76"/>
  <c r="AO265" i="76"/>
  <c r="P265" i="76"/>
  <c r="AG265" i="76"/>
  <c r="Y265" i="76"/>
  <c r="CC265" i="76"/>
  <c r="AW265" i="76"/>
  <c r="N266" i="76"/>
  <c r="Q266" i="76"/>
  <c r="AM266" i="76"/>
  <c r="AU266" i="76"/>
  <c r="BI266" i="76"/>
  <c r="AV267" i="76"/>
  <c r="BX267" i="76"/>
  <c r="CE267" i="76"/>
  <c r="O267" i="76"/>
  <c r="AN267" i="76"/>
  <c r="BQ267" i="76"/>
  <c r="CF269" i="76"/>
  <c r="BY269" i="76"/>
  <c r="BR269" i="76"/>
  <c r="BK269" i="76"/>
  <c r="BD269" i="76"/>
  <c r="AO269" i="76"/>
  <c r="P269" i="76"/>
  <c r="AG269" i="76"/>
  <c r="Y269" i="76"/>
  <c r="CC269" i="76"/>
  <c r="AW269" i="76"/>
  <c r="CD271" i="76"/>
  <c r="BW271" i="76"/>
  <c r="BP271" i="76"/>
  <c r="BI271" i="76"/>
  <c r="AM271" i="76"/>
  <c r="N271" i="76"/>
  <c r="AU271" i="76"/>
  <c r="AL271" i="76"/>
  <c r="AD271" i="76"/>
  <c r="V271" i="76"/>
  <c r="W271" i="76"/>
  <c r="Y273" i="76"/>
  <c r="CC273" i="76"/>
  <c r="CF273" i="76"/>
  <c r="BD273" i="76"/>
  <c r="BR273" i="76"/>
  <c r="AG273" i="76"/>
  <c r="BY273" i="76"/>
  <c r="AO273" i="76"/>
  <c r="Y278" i="76"/>
  <c r="CC278" i="76"/>
  <c r="AW278" i="76"/>
  <c r="BY278" i="76"/>
  <c r="AO278" i="76"/>
  <c r="AG278" i="76"/>
  <c r="CF278" i="76"/>
  <c r="BR278" i="76"/>
  <c r="BD278" i="76"/>
  <c r="BD281" i="76"/>
  <c r="AG243" i="76"/>
  <c r="AG244" i="76"/>
  <c r="AG245" i="76"/>
  <c r="AG246" i="76"/>
  <c r="AG247" i="76"/>
  <c r="AG248" i="76"/>
  <c r="AG249" i="76"/>
  <c r="AG250" i="76"/>
  <c r="AG251" i="76"/>
  <c r="CF252" i="76"/>
  <c r="BY252" i="76"/>
  <c r="BR252" i="76"/>
  <c r="BK252" i="76"/>
  <c r="BD252" i="76"/>
  <c r="AC252" i="76"/>
  <c r="AG252" i="76"/>
  <c r="AD253" i="76"/>
  <c r="W253" i="76"/>
  <c r="O253" i="76"/>
  <c r="X253" i="76"/>
  <c r="AF253" i="76"/>
  <c r="AN253" i="76"/>
  <c r="BI253" i="76"/>
  <c r="BQ253" i="76"/>
  <c r="Y254" i="76"/>
  <c r="CC254" i="76"/>
  <c r="BJ254" i="76"/>
  <c r="CF255" i="76"/>
  <c r="BY255" i="76"/>
  <c r="BR255" i="76"/>
  <c r="BK255" i="76"/>
  <c r="BD255" i="76"/>
  <c r="AO255" i="76"/>
  <c r="P255" i="76"/>
  <c r="N256" i="76"/>
  <c r="J256" i="76"/>
  <c r="V256" i="76"/>
  <c r="AE256" i="76"/>
  <c r="AM256" i="76"/>
  <c r="AU256" i="76"/>
  <c r="AD257" i="76"/>
  <c r="W257" i="76"/>
  <c r="O257" i="76"/>
  <c r="X257" i="76"/>
  <c r="AF257" i="76"/>
  <c r="AN257" i="76"/>
  <c r="BI257" i="76"/>
  <c r="BQ257" i="76"/>
  <c r="Y258" i="76"/>
  <c r="CC258" i="76"/>
  <c r="BJ258" i="76"/>
  <c r="CF259" i="76"/>
  <c r="BY259" i="76"/>
  <c r="BR259" i="76"/>
  <c r="BK259" i="76"/>
  <c r="BD259" i="76"/>
  <c r="AO259" i="76"/>
  <c r="P259" i="76"/>
  <c r="N260" i="76"/>
  <c r="J260" i="76"/>
  <c r="V260" i="76"/>
  <c r="AE260" i="76"/>
  <c r="AM260" i="76"/>
  <c r="AU260" i="76"/>
  <c r="AD261" i="76"/>
  <c r="W261" i="76"/>
  <c r="O261" i="76"/>
  <c r="X261" i="76"/>
  <c r="AF261" i="76"/>
  <c r="AN261" i="76"/>
  <c r="BI261" i="76"/>
  <c r="BQ261" i="76"/>
  <c r="Y262" i="76"/>
  <c r="CC262" i="76"/>
  <c r="BJ262" i="76"/>
  <c r="CF263" i="76"/>
  <c r="BY263" i="76"/>
  <c r="BR263" i="76"/>
  <c r="BK263" i="76"/>
  <c r="BD263" i="76"/>
  <c r="AO263" i="76"/>
  <c r="P263" i="76"/>
  <c r="N264" i="76"/>
  <c r="J264" i="76"/>
  <c r="V264" i="76"/>
  <c r="AE264" i="76"/>
  <c r="AM264" i="76"/>
  <c r="AU264" i="76"/>
  <c r="AD265" i="76"/>
  <c r="W265" i="76"/>
  <c r="O265" i="76"/>
  <c r="X265" i="76"/>
  <c r="AF265" i="76"/>
  <c r="AN265" i="76"/>
  <c r="BI265" i="76"/>
  <c r="BQ265" i="76"/>
  <c r="Y266" i="76"/>
  <c r="CC266" i="76"/>
  <c r="BJ266" i="76"/>
  <c r="L266" i="76"/>
  <c r="AK266" i="76"/>
  <c r="CF267" i="76"/>
  <c r="BY267" i="76"/>
  <c r="BR267" i="76"/>
  <c r="BK267" i="76"/>
  <c r="BD267" i="76"/>
  <c r="AO267" i="76"/>
  <c r="P267" i="76"/>
  <c r="N268" i="76"/>
  <c r="I268" i="76"/>
  <c r="V268" i="76"/>
  <c r="AE268" i="76"/>
  <c r="AM268" i="76"/>
  <c r="AU268" i="76"/>
  <c r="AD269" i="76"/>
  <c r="W269" i="76"/>
  <c r="O269" i="76"/>
  <c r="X269" i="76"/>
  <c r="AF269" i="76"/>
  <c r="AN269" i="76"/>
  <c r="BI269" i="76"/>
  <c r="BQ269" i="76"/>
  <c r="AG270" i="76"/>
  <c r="Y271" i="76"/>
  <c r="CC271" i="76"/>
  <c r="CF271" i="76"/>
  <c r="BD271" i="76"/>
  <c r="CD273" i="76"/>
  <c r="BW273" i="76"/>
  <c r="BP273" i="76"/>
  <c r="BI273" i="76"/>
  <c r="AM273" i="76"/>
  <c r="N273" i="76"/>
  <c r="H273" i="76"/>
  <c r="AU273" i="76"/>
  <c r="AL273" i="76"/>
  <c r="AD273" i="76"/>
  <c r="V273" i="76"/>
  <c r="AE273" i="76"/>
  <c r="BB273" i="76"/>
  <c r="Y275" i="76"/>
  <c r="CC275" i="76"/>
  <c r="AW275" i="76"/>
  <c r="BR275" i="76"/>
  <c r="BD275" i="76"/>
  <c r="AG275" i="76"/>
  <c r="P275" i="76"/>
  <c r="AO275" i="76"/>
  <c r="CF275" i="76"/>
  <c r="BA276" i="76"/>
  <c r="AT276" i="76"/>
  <c r="U276" i="76"/>
  <c r="BH276" i="76"/>
  <c r="AC276" i="76"/>
  <c r="Y277" i="76"/>
  <c r="CC277" i="76"/>
  <c r="AW277" i="76"/>
  <c r="BK277" i="76"/>
  <c r="P277" i="76"/>
  <c r="AG277" i="76"/>
  <c r="BD277" i="76"/>
  <c r="CF277" i="76"/>
  <c r="BA278" i="76"/>
  <c r="AT278" i="76"/>
  <c r="U278" i="76"/>
  <c r="BH278" i="76"/>
  <c r="BA279" i="76"/>
  <c r="AT279" i="76"/>
  <c r="U279" i="76"/>
  <c r="BH279" i="76"/>
  <c r="Y289" i="76"/>
  <c r="CC289" i="76"/>
  <c r="AW289" i="76"/>
  <c r="BY289" i="76"/>
  <c r="AO289" i="76"/>
  <c r="BK289" i="76"/>
  <c r="P289" i="76"/>
  <c r="AG289" i="76"/>
  <c r="AC298" i="76"/>
  <c r="BH298" i="76"/>
  <c r="U298" i="76"/>
  <c r="AT298" i="76"/>
  <c r="BB302" i="76"/>
  <c r="AU302" i="76"/>
  <c r="V302" i="76"/>
  <c r="CD302" i="76"/>
  <c r="BW302" i="76"/>
  <c r="BP302" i="76"/>
  <c r="BI302" i="76"/>
  <c r="AM302" i="76"/>
  <c r="N302" i="76"/>
  <c r="I302" i="76"/>
  <c r="AE302" i="76"/>
  <c r="W302" i="76"/>
  <c r="AL302" i="76"/>
  <c r="P243" i="76"/>
  <c r="AO243" i="76"/>
  <c r="BD243" i="76"/>
  <c r="BK243" i="76"/>
  <c r="BR243" i="76"/>
  <c r="BY243" i="76"/>
  <c r="P244" i="76"/>
  <c r="AO244" i="76"/>
  <c r="BD244" i="76"/>
  <c r="BK244" i="76"/>
  <c r="BR244" i="76"/>
  <c r="BY244" i="76"/>
  <c r="P245" i="76"/>
  <c r="AO245" i="76"/>
  <c r="BD245" i="76"/>
  <c r="BK245" i="76"/>
  <c r="BR245" i="76"/>
  <c r="BY245" i="76"/>
  <c r="P246" i="76"/>
  <c r="AO246" i="76"/>
  <c r="BD246" i="76"/>
  <c r="BK246" i="76"/>
  <c r="BR246" i="76"/>
  <c r="BY246" i="76"/>
  <c r="P247" i="76"/>
  <c r="AO247" i="76"/>
  <c r="BD247" i="76"/>
  <c r="BK247" i="76"/>
  <c r="BR247" i="76"/>
  <c r="BY247" i="76"/>
  <c r="P248" i="76"/>
  <c r="AO248" i="76"/>
  <c r="BD248" i="76"/>
  <c r="BK248" i="76"/>
  <c r="BR248" i="76"/>
  <c r="BY248" i="76"/>
  <c r="P249" i="76"/>
  <c r="AO249" i="76"/>
  <c r="BD249" i="76"/>
  <c r="BK249" i="76"/>
  <c r="BR249" i="76"/>
  <c r="BY249" i="76"/>
  <c r="P250" i="76"/>
  <c r="AO250" i="76"/>
  <c r="BD250" i="76"/>
  <c r="BK250" i="76"/>
  <c r="BR250" i="76"/>
  <c r="BY250" i="76"/>
  <c r="AO251" i="76"/>
  <c r="BD251" i="76"/>
  <c r="BK251" i="76"/>
  <c r="BR251" i="76"/>
  <c r="BY251" i="76"/>
  <c r="AO252" i="76"/>
  <c r="AW252" i="76"/>
  <c r="BJ253" i="76"/>
  <c r="CD253" i="76"/>
  <c r="CF254" i="76"/>
  <c r="BY254" i="76"/>
  <c r="BR254" i="76"/>
  <c r="BK254" i="76"/>
  <c r="BD254" i="76"/>
  <c r="AO254" i="76"/>
  <c r="P254" i="76"/>
  <c r="CE254" i="76"/>
  <c r="AD256" i="76"/>
  <c r="W256" i="76"/>
  <c r="BI256" i="76"/>
  <c r="BJ257" i="76"/>
  <c r="CD257" i="76"/>
  <c r="CF258" i="76"/>
  <c r="BY258" i="76"/>
  <c r="BR258" i="76"/>
  <c r="BK258" i="76"/>
  <c r="BD258" i="76"/>
  <c r="AO258" i="76"/>
  <c r="P258" i="76"/>
  <c r="CE258" i="76"/>
  <c r="AD260" i="76"/>
  <c r="W260" i="76"/>
  <c r="BI260" i="76"/>
  <c r="BJ261" i="76"/>
  <c r="CF262" i="76"/>
  <c r="BY262" i="76"/>
  <c r="BR262" i="76"/>
  <c r="BK262" i="76"/>
  <c r="BD262" i="76"/>
  <c r="AO262" i="76"/>
  <c r="P262" i="76"/>
  <c r="AD264" i="76"/>
  <c r="W264" i="76"/>
  <c r="BI264" i="76"/>
  <c r="BJ265" i="76"/>
  <c r="CF266" i="76"/>
  <c r="BY266" i="76"/>
  <c r="BR266" i="76"/>
  <c r="BK266" i="76"/>
  <c r="BD266" i="76"/>
  <c r="AO266" i="76"/>
  <c r="P266" i="76"/>
  <c r="AD268" i="76"/>
  <c r="W268" i="76"/>
  <c r="BI268" i="76"/>
  <c r="BJ269" i="76"/>
  <c r="Y270" i="76"/>
  <c r="CC270" i="76"/>
  <c r="CF270" i="76"/>
  <c r="BD270" i="76"/>
  <c r="CD272" i="76"/>
  <c r="BW272" i="76"/>
  <c r="BP272" i="76"/>
  <c r="BI272" i="76"/>
  <c r="AM272" i="76"/>
  <c r="N272" i="76"/>
  <c r="J272" i="76"/>
  <c r="AU272" i="76"/>
  <c r="AL272" i="76"/>
  <c r="AD272" i="76"/>
  <c r="V272" i="76"/>
  <c r="AE272" i="76"/>
  <c r="BB272" i="76"/>
  <c r="W273" i="76"/>
  <c r="Y274" i="76"/>
  <c r="CC274" i="76"/>
  <c r="AW274" i="76"/>
  <c r="BY274" i="76"/>
  <c r="AO274" i="76"/>
  <c r="BD274" i="76"/>
  <c r="BR274" i="76"/>
  <c r="CF274" i="76"/>
  <c r="BA275" i="76"/>
  <c r="AT275" i="76"/>
  <c r="U275" i="76"/>
  <c r="BH275" i="76"/>
  <c r="BR286" i="76"/>
  <c r="Y286" i="76"/>
  <c r="CC286" i="76"/>
  <c r="BY286" i="76"/>
  <c r="AW286" i="76"/>
  <c r="CF286" i="76"/>
  <c r="AO286" i="76"/>
  <c r="P286" i="76"/>
  <c r="BR289" i="76"/>
  <c r="CF289" i="76"/>
  <c r="BA290" i="76"/>
  <c r="AT290" i="76"/>
  <c r="U290" i="76"/>
  <c r="BH290" i="76"/>
  <c r="AC290" i="76"/>
  <c r="Y294" i="76"/>
  <c r="CC294" i="76"/>
  <c r="AW294" i="76"/>
  <c r="BR294" i="76"/>
  <c r="BD294" i="76"/>
  <c r="AG294" i="76"/>
  <c r="BY294" i="76"/>
  <c r="AO294" i="76"/>
  <c r="CF294" i="76"/>
  <c r="BA270" i="76"/>
  <c r="AT270" i="76"/>
  <c r="U270" i="76"/>
  <c r="BA271" i="76"/>
  <c r="AT271" i="76"/>
  <c r="U271" i="76"/>
  <c r="BA272" i="76"/>
  <c r="AT272" i="76"/>
  <c r="U272" i="76"/>
  <c r="BA273" i="76"/>
  <c r="AT273" i="76"/>
  <c r="U273" i="76"/>
  <c r="BA274" i="76"/>
  <c r="AT274" i="76"/>
  <c r="U274" i="76"/>
  <c r="BH274" i="76"/>
  <c r="Y276" i="76"/>
  <c r="CC276" i="76"/>
  <c r="AW276" i="76"/>
  <c r="CF276" i="76"/>
  <c r="BA277" i="76"/>
  <c r="AT277" i="76"/>
  <c r="U277" i="76"/>
  <c r="BH277" i="76"/>
  <c r="AC277" i="76"/>
  <c r="Y280" i="76"/>
  <c r="CC280" i="76"/>
  <c r="AW280" i="76"/>
  <c r="CF280" i="76"/>
  <c r="BA281" i="76"/>
  <c r="AT281" i="76"/>
  <c r="U281" i="76"/>
  <c r="BH281" i="76"/>
  <c r="AC281" i="76"/>
  <c r="Y284" i="76"/>
  <c r="AW284" i="76"/>
  <c r="CF284" i="76"/>
  <c r="BA285" i="76"/>
  <c r="AT285" i="76"/>
  <c r="U285" i="76"/>
  <c r="BH285" i="76"/>
  <c r="AC285" i="76"/>
  <c r="BA287" i="76"/>
  <c r="AT287" i="76"/>
  <c r="U287" i="76"/>
  <c r="BH287" i="76"/>
  <c r="BA288" i="76"/>
  <c r="AT288" i="76"/>
  <c r="U288" i="76"/>
  <c r="BH288" i="76"/>
  <c r="BA289" i="76"/>
  <c r="AT289" i="76"/>
  <c r="U289" i="76"/>
  <c r="BH289" i="76"/>
  <c r="AC289" i="76"/>
  <c r="BA294" i="76"/>
  <c r="AT294" i="76"/>
  <c r="U294" i="76"/>
  <c r="BH294" i="76"/>
  <c r="BA295" i="76"/>
  <c r="AT295" i="76"/>
  <c r="U295" i="76"/>
  <c r="BH295" i="76"/>
  <c r="BB301" i="76"/>
  <c r="AU301" i="76"/>
  <c r="V301" i="76"/>
  <c r="CD301" i="76"/>
  <c r="BW301" i="76"/>
  <c r="BP301" i="76"/>
  <c r="BI301" i="76"/>
  <c r="AM301" i="76"/>
  <c r="N301" i="76"/>
  <c r="J301" i="76"/>
  <c r="AL301" i="76"/>
  <c r="AE301" i="76"/>
  <c r="W301" i="76"/>
  <c r="AD301" i="76"/>
  <c r="Y290" i="76"/>
  <c r="CC290" i="76"/>
  <c r="AW290" i="76"/>
  <c r="BR290" i="76"/>
  <c r="BD290" i="76"/>
  <c r="AG290" i="76"/>
  <c r="BY290" i="76"/>
  <c r="AO290" i="76"/>
  <c r="BK290" i="76"/>
  <c r="Y297" i="76"/>
  <c r="CC297" i="76"/>
  <c r="AW297" i="76"/>
  <c r="BY297" i="76"/>
  <c r="AO297" i="76"/>
  <c r="BK297" i="76"/>
  <c r="P297" i="76"/>
  <c r="AE275" i="76"/>
  <c r="AL275" i="76"/>
  <c r="AE276" i="76"/>
  <c r="AL276" i="76"/>
  <c r="AE277" i="76"/>
  <c r="AL277" i="76"/>
  <c r="AE278" i="76"/>
  <c r="AL278" i="76"/>
  <c r="AE279" i="76"/>
  <c r="AL279" i="76"/>
  <c r="AE280" i="76"/>
  <c r="AL280" i="76"/>
  <c r="AE281" i="76"/>
  <c r="AL281" i="76"/>
  <c r="AE282" i="76"/>
  <c r="AL282" i="76"/>
  <c r="AE283" i="76"/>
  <c r="AL283" i="76"/>
  <c r="AE284" i="76"/>
  <c r="AL284" i="76"/>
  <c r="AE285" i="76"/>
  <c r="AL285" i="76"/>
  <c r="CD286" i="76"/>
  <c r="BW286" i="76"/>
  <c r="BP286" i="76"/>
  <c r="BI286" i="76"/>
  <c r="AE286" i="76"/>
  <c r="AL286" i="76"/>
  <c r="CD287" i="76"/>
  <c r="BW287" i="76"/>
  <c r="BP287" i="76"/>
  <c r="BI287" i="76"/>
  <c r="AM287" i="76"/>
  <c r="N287" i="76"/>
  <c r="J287" i="76"/>
  <c r="W287" i="76"/>
  <c r="AE287" i="76"/>
  <c r="CD288" i="76"/>
  <c r="BW288" i="76"/>
  <c r="BP288" i="76"/>
  <c r="BI288" i="76"/>
  <c r="AM288" i="76"/>
  <c r="N288" i="76"/>
  <c r="Q288" i="76"/>
  <c r="W288" i="76"/>
  <c r="AE288" i="76"/>
  <c r="CD289" i="76"/>
  <c r="BW289" i="76"/>
  <c r="BP289" i="76"/>
  <c r="BI289" i="76"/>
  <c r="AM289" i="76"/>
  <c r="N289" i="76"/>
  <c r="Q289" i="76"/>
  <c r="AL289" i="76"/>
  <c r="AE289" i="76"/>
  <c r="AG291" i="76"/>
  <c r="BD291" i="76"/>
  <c r="Y292" i="76"/>
  <c r="CC292" i="76"/>
  <c r="AW292" i="76"/>
  <c r="CF292" i="76"/>
  <c r="BA293" i="76"/>
  <c r="AT293" i="76"/>
  <c r="U293" i="76"/>
  <c r="BH293" i="76"/>
  <c r="AC293" i="76"/>
  <c r="AG295" i="76"/>
  <c r="BD295" i="76"/>
  <c r="Y296" i="76"/>
  <c r="AW296" i="76"/>
  <c r="CF296" i="76"/>
  <c r="BA297" i="76"/>
  <c r="AT297" i="76"/>
  <c r="U297" i="76"/>
  <c r="BH297" i="76"/>
  <c r="AC297" i="76"/>
  <c r="AC303" i="76"/>
  <c r="BA303" i="76"/>
  <c r="AT303" i="76"/>
  <c r="U303" i="76"/>
  <c r="BH303" i="76"/>
  <c r="N275" i="76"/>
  <c r="J275" i="76"/>
  <c r="AM275" i="76"/>
  <c r="BI275" i="76"/>
  <c r="BP275" i="76"/>
  <c r="BW275" i="76"/>
  <c r="N276" i="76"/>
  <c r="AM276" i="76"/>
  <c r="BI276" i="76"/>
  <c r="BP276" i="76"/>
  <c r="BW276" i="76"/>
  <c r="N277" i="76"/>
  <c r="H277" i="76"/>
  <c r="AM277" i="76"/>
  <c r="BI277" i="76"/>
  <c r="BP277" i="76"/>
  <c r="BW277" i="76"/>
  <c r="N278" i="76"/>
  <c r="Q278" i="76"/>
  <c r="AM278" i="76"/>
  <c r="BI278" i="76"/>
  <c r="BP278" i="76"/>
  <c r="BW278" i="76"/>
  <c r="N279" i="76"/>
  <c r="I279" i="76"/>
  <c r="AM279" i="76"/>
  <c r="BI279" i="76"/>
  <c r="BP279" i="76"/>
  <c r="BW279" i="76"/>
  <c r="N280" i="76"/>
  <c r="AM280" i="76"/>
  <c r="BI280" i="76"/>
  <c r="BP280" i="76"/>
  <c r="BW280" i="76"/>
  <c r="N281" i="76"/>
  <c r="AM281" i="76"/>
  <c r="BI281" i="76"/>
  <c r="BP281" i="76"/>
  <c r="BW281" i="76"/>
  <c r="N282" i="76"/>
  <c r="I282" i="76"/>
  <c r="AM282" i="76"/>
  <c r="BI282" i="76"/>
  <c r="BP282" i="76"/>
  <c r="BW282" i="76"/>
  <c r="N283" i="76"/>
  <c r="H283" i="76"/>
  <c r="AM283" i="76"/>
  <c r="BI283" i="76"/>
  <c r="BP283" i="76"/>
  <c r="BW283" i="76"/>
  <c r="N284" i="76"/>
  <c r="Q284" i="76"/>
  <c r="AM284" i="76"/>
  <c r="BI284" i="76"/>
  <c r="BP284" i="76"/>
  <c r="BW284" i="76"/>
  <c r="N285" i="76"/>
  <c r="I285" i="76"/>
  <c r="AM285" i="76"/>
  <c r="BI285" i="76"/>
  <c r="BP285" i="76"/>
  <c r="BW285" i="76"/>
  <c r="N286" i="76"/>
  <c r="I286" i="76"/>
  <c r="AF286" i="76"/>
  <c r="AM286" i="76"/>
  <c r="V289" i="76"/>
  <c r="AD289" i="76"/>
  <c r="BB289" i="76"/>
  <c r="Y291" i="76"/>
  <c r="CC291" i="76"/>
  <c r="AW291" i="76"/>
  <c r="CF291" i="76"/>
  <c r="BA292" i="76"/>
  <c r="AT292" i="76"/>
  <c r="U292" i="76"/>
  <c r="BH292" i="76"/>
  <c r="P292" i="76"/>
  <c r="AC292" i="76"/>
  <c r="BK292" i="76"/>
  <c r="Y295" i="76"/>
  <c r="CC295" i="76"/>
  <c r="AW295" i="76"/>
  <c r="CF295" i="76"/>
  <c r="BA296" i="76"/>
  <c r="AT296" i="76"/>
  <c r="U296" i="76"/>
  <c r="BH296" i="76"/>
  <c r="P296" i="76"/>
  <c r="AC296" i="76"/>
  <c r="BK296" i="76"/>
  <c r="M301" i="76"/>
  <c r="AC302" i="76"/>
  <c r="BA302" i="76"/>
  <c r="AT302" i="76"/>
  <c r="U302" i="76"/>
  <c r="BH302" i="76"/>
  <c r="AE290" i="76"/>
  <c r="AL290" i="76"/>
  <c r="AE291" i="76"/>
  <c r="AL291" i="76"/>
  <c r="AE292" i="76"/>
  <c r="AL292" i="76"/>
  <c r="AE293" i="76"/>
  <c r="AL293" i="76"/>
  <c r="AE294" i="76"/>
  <c r="AL294" i="76"/>
  <c r="AE295" i="76"/>
  <c r="AL295" i="76"/>
  <c r="AE296" i="76"/>
  <c r="AL296" i="76"/>
  <c r="AE297" i="76"/>
  <c r="AL297" i="76"/>
  <c r="BB298" i="76"/>
  <c r="AU298" i="76"/>
  <c r="V298" i="76"/>
  <c r="N298" i="76"/>
  <c r="H298" i="76"/>
  <c r="W298" i="76"/>
  <c r="AE298" i="76"/>
  <c r="AM298" i="76"/>
  <c r="BP298" i="76"/>
  <c r="BB299" i="76"/>
  <c r="AU299" i="76"/>
  <c r="V299" i="76"/>
  <c r="CD299" i="76"/>
  <c r="BW299" i="76"/>
  <c r="BP299" i="76"/>
  <c r="BI299" i="76"/>
  <c r="AM299" i="76"/>
  <c r="N299" i="76"/>
  <c r="I299" i="76"/>
  <c r="AD299" i="76"/>
  <c r="AC300" i="76"/>
  <c r="BA300" i="76"/>
  <c r="AT300" i="76"/>
  <c r="U300" i="76"/>
  <c r="BB303" i="76"/>
  <c r="AU303" i="76"/>
  <c r="V303" i="76"/>
  <c r="CD303" i="76"/>
  <c r="BW303" i="76"/>
  <c r="BP303" i="76"/>
  <c r="BI303" i="76"/>
  <c r="AM303" i="76"/>
  <c r="N303" i="76"/>
  <c r="I303" i="76"/>
  <c r="AD303" i="76"/>
  <c r="AC304" i="76"/>
  <c r="BH304" i="76"/>
  <c r="U304" i="76"/>
  <c r="AD307" i="76"/>
  <c r="W307" i="76"/>
  <c r="BB307" i="76"/>
  <c r="AU307" i="76"/>
  <c r="V307" i="76"/>
  <c r="AE307" i="76"/>
  <c r="CD307" i="76"/>
  <c r="BP307" i="76"/>
  <c r="AM307" i="76"/>
  <c r="N307" i="76"/>
  <c r="J307" i="76"/>
  <c r="AD310" i="76"/>
  <c r="W310" i="76"/>
  <c r="BB310" i="76"/>
  <c r="AU310" i="76"/>
  <c r="V310" i="76"/>
  <c r="CD310" i="76"/>
  <c r="BP310" i="76"/>
  <c r="AM310" i="76"/>
  <c r="N310" i="76"/>
  <c r="Q310" i="76"/>
  <c r="AL310" i="76"/>
  <c r="AE310" i="76"/>
  <c r="N290" i="76"/>
  <c r="I290" i="76"/>
  <c r="AM290" i="76"/>
  <c r="BI290" i="76"/>
  <c r="BP290" i="76"/>
  <c r="BW290" i="76"/>
  <c r="N291" i="76"/>
  <c r="Q291" i="76"/>
  <c r="AM291" i="76"/>
  <c r="BI291" i="76"/>
  <c r="BP291" i="76"/>
  <c r="BW291" i="76"/>
  <c r="N292" i="76"/>
  <c r="I292" i="76"/>
  <c r="AM292" i="76"/>
  <c r="BI292" i="76"/>
  <c r="BP292" i="76"/>
  <c r="BW292" i="76"/>
  <c r="N293" i="76"/>
  <c r="J293" i="76"/>
  <c r="AM293" i="76"/>
  <c r="BI293" i="76"/>
  <c r="BP293" i="76"/>
  <c r="BW293" i="76"/>
  <c r="N294" i="76"/>
  <c r="J294" i="76"/>
  <c r="AM294" i="76"/>
  <c r="BI294" i="76"/>
  <c r="BP294" i="76"/>
  <c r="BW294" i="76"/>
  <c r="N295" i="76"/>
  <c r="Q295" i="76"/>
  <c r="AM295" i="76"/>
  <c r="BI295" i="76"/>
  <c r="BP295" i="76"/>
  <c r="BW295" i="76"/>
  <c r="N296" i="76"/>
  <c r="AM296" i="76"/>
  <c r="BI296" i="76"/>
  <c r="BP296" i="76"/>
  <c r="BW296" i="76"/>
  <c r="N297" i="76"/>
  <c r="Q297" i="76"/>
  <c r="AM297" i="76"/>
  <c r="BI297" i="76"/>
  <c r="BP297" i="76"/>
  <c r="BW297" i="76"/>
  <c r="CE298" i="76"/>
  <c r="BX298" i="76"/>
  <c r="BQ298" i="76"/>
  <c r="BJ298" i="76"/>
  <c r="AN298" i="76"/>
  <c r="O298" i="76"/>
  <c r="X298" i="76"/>
  <c r="AF298" i="76"/>
  <c r="BI298" i="76"/>
  <c r="CE299" i="76"/>
  <c r="BX299" i="76"/>
  <c r="BQ299" i="76"/>
  <c r="BJ299" i="76"/>
  <c r="AN299" i="76"/>
  <c r="O299" i="76"/>
  <c r="AF299" i="76"/>
  <c r="W299" i="76"/>
  <c r="AE299" i="76"/>
  <c r="BB300" i="76"/>
  <c r="AU300" i="76"/>
  <c r="V300" i="76"/>
  <c r="CD300" i="76"/>
  <c r="BW300" i="76"/>
  <c r="BP300" i="76"/>
  <c r="BI300" i="76"/>
  <c r="AM300" i="76"/>
  <c r="N300" i="76"/>
  <c r="AD300" i="76"/>
  <c r="AC301" i="76"/>
  <c r="BA301" i="76"/>
  <c r="AT301" i="76"/>
  <c r="U301" i="76"/>
  <c r="W303" i="76"/>
  <c r="AE303" i="76"/>
  <c r="BW304" i="76"/>
  <c r="BI304" i="76"/>
  <c r="V304" i="76"/>
  <c r="AU304" i="76"/>
  <c r="AM304" i="76"/>
  <c r="N304" i="76"/>
  <c r="Q304" i="76"/>
  <c r="AD304" i="76"/>
  <c r="CD304" i="76"/>
  <c r="AD306" i="76"/>
  <c r="W306" i="76"/>
  <c r="BB306" i="76"/>
  <c r="AU306" i="76"/>
  <c r="V306" i="76"/>
  <c r="CD306" i="76"/>
  <c r="BP306" i="76"/>
  <c r="AM306" i="76"/>
  <c r="N306" i="76"/>
  <c r="AL306" i="76"/>
  <c r="AE306" i="76"/>
  <c r="AV307" i="76"/>
  <c r="CE307" i="76"/>
  <c r="BX307" i="76"/>
  <c r="BQ307" i="76"/>
  <c r="BJ307" i="76"/>
  <c r="AN307" i="76"/>
  <c r="O307" i="76"/>
  <c r="AL307" i="76"/>
  <c r="AV308" i="76"/>
  <c r="CE308" i="76"/>
  <c r="BX308" i="76"/>
  <c r="BQ308" i="76"/>
  <c r="BJ308" i="76"/>
  <c r="AN308" i="76"/>
  <c r="O308" i="76"/>
  <c r="AF308" i="76"/>
  <c r="BW310" i="76"/>
  <c r="AF300" i="76"/>
  <c r="AF301" i="76"/>
  <c r="AF302" i="76"/>
  <c r="AF303" i="76"/>
  <c r="AV304" i="76"/>
  <c r="CE304" i="76"/>
  <c r="BX304" i="76"/>
  <c r="BQ304" i="76"/>
  <c r="BJ304" i="76"/>
  <c r="AF304" i="76"/>
  <c r="AD305" i="76"/>
  <c r="W305" i="76"/>
  <c r="BB305" i="76"/>
  <c r="AU305" i="76"/>
  <c r="V305" i="76"/>
  <c r="BI305" i="76"/>
  <c r="BW305" i="76"/>
  <c r="AV306" i="76"/>
  <c r="CE306" i="76"/>
  <c r="BX306" i="76"/>
  <c r="BQ306" i="76"/>
  <c r="BJ306" i="76"/>
  <c r="AN306" i="76"/>
  <c r="O306" i="76"/>
  <c r="X306" i="76"/>
  <c r="AD309" i="76"/>
  <c r="W309" i="76"/>
  <c r="BB309" i="76"/>
  <c r="AU309" i="76"/>
  <c r="V309" i="76"/>
  <c r="BI309" i="76"/>
  <c r="BW309" i="76"/>
  <c r="AV310" i="76"/>
  <c r="CE310" i="76"/>
  <c r="BX310" i="76"/>
  <c r="BQ310" i="76"/>
  <c r="BJ310" i="76"/>
  <c r="AN310" i="76"/>
  <c r="O310" i="76"/>
  <c r="X310" i="76"/>
  <c r="O300" i="76"/>
  <c r="AN300" i="76"/>
  <c r="BJ300" i="76"/>
  <c r="BQ300" i="76"/>
  <c r="BX300" i="76"/>
  <c r="O301" i="76"/>
  <c r="AN301" i="76"/>
  <c r="BJ301" i="76"/>
  <c r="BQ301" i="76"/>
  <c r="BX301" i="76"/>
  <c r="O302" i="76"/>
  <c r="AN302" i="76"/>
  <c r="BJ302" i="76"/>
  <c r="BQ302" i="76"/>
  <c r="BX302" i="76"/>
  <c r="O303" i="76"/>
  <c r="AN303" i="76"/>
  <c r="BJ303" i="76"/>
  <c r="BQ303" i="76"/>
  <c r="BX303" i="76"/>
  <c r="CF304" i="76"/>
  <c r="BY304" i="76"/>
  <c r="BR304" i="76"/>
  <c r="BK304" i="76"/>
  <c r="BD304" i="76"/>
  <c r="AO304" i="76"/>
  <c r="O304" i="76"/>
  <c r="AG304" i="76"/>
  <c r="AN304" i="76"/>
  <c r="AW304" i="76"/>
  <c r="AV305" i="76"/>
  <c r="CE305" i="76"/>
  <c r="BX305" i="76"/>
  <c r="BQ305" i="76"/>
  <c r="BJ305" i="76"/>
  <c r="AN305" i="76"/>
  <c r="O305" i="76"/>
  <c r="X305" i="76"/>
  <c r="AL305" i="76"/>
  <c r="AD308" i="76"/>
  <c r="W308" i="76"/>
  <c r="BB308" i="76"/>
  <c r="AU308" i="76"/>
  <c r="V308" i="76"/>
  <c r="BI308" i="76"/>
  <c r="BW308" i="76"/>
  <c r="AV309" i="76"/>
  <c r="CE309" i="76"/>
  <c r="BX309" i="76"/>
  <c r="BQ309" i="76"/>
  <c r="BJ309" i="76"/>
  <c r="AN309" i="76"/>
  <c r="O309" i="76"/>
  <c r="X309" i="76"/>
  <c r="AL309" i="76"/>
  <c r="AG305" i="76"/>
  <c r="AG306" i="76"/>
  <c r="AG307" i="76"/>
  <c r="AG308" i="76"/>
  <c r="AG309" i="76"/>
  <c r="AG310" i="76"/>
  <c r="P305" i="76"/>
  <c r="AO305" i="76"/>
  <c r="BD305" i="76"/>
  <c r="BK305" i="76"/>
  <c r="BR305" i="76"/>
  <c r="BY305" i="76"/>
  <c r="P306" i="76"/>
  <c r="AO306" i="76"/>
  <c r="BD306" i="76"/>
  <c r="BK306" i="76"/>
  <c r="BR306" i="76"/>
  <c r="BY306" i="76"/>
  <c r="P307" i="76"/>
  <c r="AO307" i="76"/>
  <c r="BD307" i="76"/>
  <c r="BK307" i="76"/>
  <c r="BR307" i="76"/>
  <c r="BY307" i="76"/>
  <c r="P308" i="76"/>
  <c r="AO308" i="76"/>
  <c r="BD308" i="76"/>
  <c r="BK308" i="76"/>
  <c r="BR308" i="76"/>
  <c r="BY308" i="76"/>
  <c r="P309" i="76"/>
  <c r="AO309" i="76"/>
  <c r="BD309" i="76"/>
  <c r="BK309" i="76"/>
  <c r="BR309" i="76"/>
  <c r="BY309" i="76"/>
  <c r="P310" i="76"/>
  <c r="AO310" i="76"/>
  <c r="BD310" i="76"/>
  <c r="BK310" i="76"/>
  <c r="BR310" i="76"/>
  <c r="BY310" i="76"/>
  <c r="I93" i="77"/>
  <c r="AW29" i="77"/>
  <c r="BD29" i="77"/>
  <c r="AG29" i="77"/>
  <c r="Y29" i="77"/>
  <c r="CC29" i="77"/>
  <c r="AW153" i="77"/>
  <c r="Y153" i="77"/>
  <c r="BD153" i="77"/>
  <c r="AG153" i="77"/>
  <c r="AE240" i="77"/>
  <c r="AU240" i="77"/>
  <c r="BI240" i="77"/>
  <c r="W240" i="77"/>
  <c r="BB240" i="77"/>
  <c r="AD240" i="77"/>
  <c r="V240" i="77"/>
  <c r="BJ244" i="77"/>
  <c r="AV244" i="77"/>
  <c r="X244" i="77"/>
  <c r="AF244" i="77"/>
  <c r="BK250" i="77"/>
  <c r="Y250" i="77"/>
  <c r="CC250" i="77"/>
  <c r="AW250" i="77"/>
  <c r="AG250" i="77"/>
  <c r="BD250" i="77"/>
  <c r="X258" i="77"/>
  <c r="BJ258" i="77"/>
  <c r="AV258" i="77"/>
  <c r="AF258" i="77"/>
  <c r="BJ289" i="77"/>
  <c r="X289" i="77"/>
  <c r="AF289" i="77"/>
  <c r="AV289" i="77"/>
  <c r="X298" i="77"/>
  <c r="BJ298" i="77"/>
  <c r="AF298" i="77"/>
  <c r="AV298" i="77"/>
  <c r="BI304" i="77"/>
  <c r="AU304" i="77"/>
  <c r="AD304" i="77"/>
  <c r="AE304" i="77"/>
  <c r="BB304" i="77"/>
  <c r="W304" i="77"/>
  <c r="V304" i="77"/>
  <c r="AU238" i="77"/>
  <c r="BA22" i="77"/>
  <c r="AT22" i="77"/>
  <c r="AC22" i="77"/>
  <c r="U22" i="77"/>
  <c r="BH22" i="77"/>
  <c r="AW30" i="77"/>
  <c r="BK30" i="77"/>
  <c r="AG30" i="77"/>
  <c r="Y30" i="77"/>
  <c r="CC30" i="77"/>
  <c r="BD30" i="77"/>
  <c r="AD37" i="77"/>
  <c r="V37" i="77"/>
  <c r="W37" i="77"/>
  <c r="BB37" i="77"/>
  <c r="BI37" i="77"/>
  <c r="AU37" i="77"/>
  <c r="BA170" i="77"/>
  <c r="BH170" i="77"/>
  <c r="AC170" i="77"/>
  <c r="U170" i="77"/>
  <c r="AT170" i="77"/>
  <c r="X173" i="77"/>
  <c r="AV173" i="77"/>
  <c r="BJ173" i="77"/>
  <c r="AF173" i="77"/>
  <c r="BD203" i="77"/>
  <c r="AW203" i="77"/>
  <c r="Y203" i="77"/>
  <c r="AG203" i="77"/>
  <c r="BK203" i="77"/>
  <c r="AV212" i="77"/>
  <c r="AF212" i="77"/>
  <c r="BJ212" i="77"/>
  <c r="X212" i="77"/>
  <c r="BD218" i="77"/>
  <c r="Y218" i="77"/>
  <c r="CC218" i="77"/>
  <c r="AG218" i="77"/>
  <c r="BK218" i="77"/>
  <c r="AW218" i="77"/>
  <c r="BB238" i="77"/>
  <c r="V238" i="77"/>
  <c r="BI238" i="77"/>
  <c r="AE238" i="77"/>
  <c r="AD238" i="77"/>
  <c r="BJ270" i="77"/>
  <c r="AV270" i="77"/>
  <c r="X270" i="77"/>
  <c r="AW279" i="77"/>
  <c r="BK279" i="77"/>
  <c r="Y279" i="77"/>
  <c r="CC279" i="77"/>
  <c r="AG279" i="77"/>
  <c r="BD279" i="77"/>
  <c r="BD287" i="77"/>
  <c r="BK287" i="77"/>
  <c r="Y287" i="77"/>
  <c r="CC287" i="77"/>
  <c r="AG287" i="77"/>
  <c r="AW287" i="77"/>
  <c r="BI296" i="77"/>
  <c r="V296" i="77"/>
  <c r="W296" i="77"/>
  <c r="AU296" i="77"/>
  <c r="BB296" i="77"/>
  <c r="AD296" i="77"/>
  <c r="BA40" i="77"/>
  <c r="BH40" i="77"/>
  <c r="U40" i="77"/>
  <c r="AT40" i="77"/>
  <c r="AC40" i="77"/>
  <c r="AV168" i="77"/>
  <c r="AF168" i="77"/>
  <c r="BJ168" i="77"/>
  <c r="X168" i="77"/>
  <c r="BA215" i="77"/>
  <c r="U215" i="77"/>
  <c r="AT215" i="77"/>
  <c r="AC215" i="77"/>
  <c r="BH215" i="77"/>
  <c r="AW221" i="77"/>
  <c r="BK221" i="77"/>
  <c r="AG221" i="77"/>
  <c r="Y221" i="77"/>
  <c r="CC221" i="77"/>
  <c r="BD221" i="77"/>
  <c r="Y229" i="77"/>
  <c r="AW229" i="77"/>
  <c r="BK229" i="77"/>
  <c r="AG229" i="77"/>
  <c r="BD229" i="77"/>
  <c r="AG242" i="77"/>
  <c r="AW242" i="77"/>
  <c r="BK242" i="77"/>
  <c r="Y242" i="77"/>
  <c r="AF253" i="77"/>
  <c r="X253" i="77"/>
  <c r="AV253" i="77"/>
  <c r="AD259" i="77"/>
  <c r="AU259" i="77"/>
  <c r="W259" i="77"/>
  <c r="BB259" i="77"/>
  <c r="V259" i="77"/>
  <c r="BI259" i="77"/>
  <c r="AE259" i="77"/>
  <c r="U278" i="77"/>
  <c r="AT278" i="77"/>
  <c r="AC278" i="77"/>
  <c r="BH278" i="77"/>
  <c r="BA278" i="77"/>
  <c r="V283" i="77"/>
  <c r="AD283" i="77"/>
  <c r="W283" i="77"/>
  <c r="BI283" i="77"/>
  <c r="AU283" i="77"/>
  <c r="AE283" i="77"/>
  <c r="BB283" i="77"/>
  <c r="BB309" i="77"/>
  <c r="W309" i="77"/>
  <c r="V309" i="77"/>
  <c r="AU309" i="77"/>
  <c r="BI309" i="77"/>
  <c r="AD309" i="77"/>
  <c r="AE309" i="77"/>
  <c r="BK153" i="77"/>
  <c r="BD242" i="77"/>
  <c r="BK29" i="77"/>
  <c r="BH19" i="77"/>
  <c r="BA19" i="77"/>
  <c r="U19" i="77"/>
  <c r="AC19" i="77"/>
  <c r="AG19" i="77"/>
  <c r="BD19" i="77"/>
  <c r="Y19" i="77"/>
  <c r="CC19" i="77"/>
  <c r="BK19" i="77"/>
  <c r="AW19" i="77"/>
  <c r="AF20" i="77"/>
  <c r="AV20" i="77"/>
  <c r="BJ20" i="77"/>
  <c r="X20" i="77"/>
  <c r="AV25" i="77"/>
  <c r="BJ25" i="77"/>
  <c r="X25" i="77"/>
  <c r="AF25" i="77"/>
  <c r="BD35" i="77"/>
  <c r="Y35" i="77"/>
  <c r="CC35" i="77"/>
  <c r="AW35" i="77"/>
  <c r="AG35" i="77"/>
  <c r="AG36" i="77"/>
  <c r="BD36" i="77"/>
  <c r="AW36" i="77"/>
  <c r="BK36" i="77"/>
  <c r="Y36" i="77"/>
  <c r="CC36" i="77"/>
  <c r="BH153" i="77"/>
  <c r="AT153" i="77"/>
  <c r="BA153" i="77"/>
  <c r="U153" i="77"/>
  <c r="AE160" i="77"/>
  <c r="BB160" i="77"/>
  <c r="V160" i="77"/>
  <c r="AD160" i="77"/>
  <c r="AU160" i="77"/>
  <c r="BI163" i="77"/>
  <c r="BB163" i="77"/>
  <c r="V163" i="77"/>
  <c r="AD163" i="77"/>
  <c r="W163" i="77"/>
  <c r="AU163" i="77"/>
  <c r="BH164" i="77"/>
  <c r="AT164" i="77"/>
  <c r="U164" i="77"/>
  <c r="AC164" i="77"/>
  <c r="AW164" i="77"/>
  <c r="BD164" i="77"/>
  <c r="AG164" i="77"/>
  <c r="Y164" i="77"/>
  <c r="BK164" i="77"/>
  <c r="BK167" i="77"/>
  <c r="AW167" i="77"/>
  <c r="BD167" i="77"/>
  <c r="Y167" i="77"/>
  <c r="CC167" i="77"/>
  <c r="AG172" i="77"/>
  <c r="Y172" i="77"/>
  <c r="CC172" i="77"/>
  <c r="BD172" i="77"/>
  <c r="BK172" i="77"/>
  <c r="AW173" i="77"/>
  <c r="Y173" i="77"/>
  <c r="CC173" i="77"/>
  <c r="AG173" i="77"/>
  <c r="BK173" i="77"/>
  <c r="BI200" i="77"/>
  <c r="AD200" i="77"/>
  <c r="BB200" i="77"/>
  <c r="AU200" i="77"/>
  <c r="V200" i="77"/>
  <c r="BI202" i="77"/>
  <c r="AD202" i="77"/>
  <c r="AU202" i="77"/>
  <c r="BB202" i="77"/>
  <c r="V202" i="77"/>
  <c r="AE202" i="77"/>
  <c r="BH205" i="77"/>
  <c r="BA205" i="77"/>
  <c r="AT205" i="77"/>
  <c r="U205" i="77"/>
  <c r="BJ206" i="77"/>
  <c r="X206" i="77"/>
  <c r="AF206" i="77"/>
  <c r="U210" i="77"/>
  <c r="AT210" i="77"/>
  <c r="BA210" i="77"/>
  <c r="BH210" i="77"/>
  <c r="AG211" i="77"/>
  <c r="BK211" i="77"/>
  <c r="Y211" i="77"/>
  <c r="CC211" i="77"/>
  <c r="AW211" i="77"/>
  <c r="BH218" i="77"/>
  <c r="U218" i="77"/>
  <c r="AC218" i="77"/>
  <c r="V221" i="77"/>
  <c r="AD221" i="77"/>
  <c r="AE221" i="77"/>
  <c r="BB221" i="77"/>
  <c r="BI221" i="77"/>
  <c r="W224" i="77"/>
  <c r="AU224" i="77"/>
  <c r="BI224" i="77"/>
  <c r="BB224" i="77"/>
  <c r="AE224" i="77"/>
  <c r="W229" i="77"/>
  <c r="AU229" i="77"/>
  <c r="V229" i="77"/>
  <c r="AD229" i="77"/>
  <c r="BI229" i="77"/>
  <c r="X231" i="77"/>
  <c r="BJ231" i="77"/>
  <c r="AV231" i="77"/>
  <c r="AU234" i="77"/>
  <c r="W234" i="77"/>
  <c r="V234" i="77"/>
  <c r="AD234" i="77"/>
  <c r="BI234" i="77"/>
  <c r="X239" i="77"/>
  <c r="AF239" i="77"/>
  <c r="BJ239" i="77"/>
  <c r="BK252" i="77"/>
  <c r="AW252" i="77"/>
  <c r="Y252" i="77"/>
  <c r="AG257" i="77"/>
  <c r="Y257" i="77"/>
  <c r="CC257" i="77"/>
  <c r="BK257" i="77"/>
  <c r="BD257" i="77"/>
  <c r="AW257" i="77"/>
  <c r="BI262" i="77"/>
  <c r="BB262" i="77"/>
  <c r="AE262" i="77"/>
  <c r="V262" i="77"/>
  <c r="AD262" i="77"/>
  <c r="AU262" i="77"/>
  <c r="BA266" i="77"/>
  <c r="BH266" i="77"/>
  <c r="AT266" i="77"/>
  <c r="AC266" i="77"/>
  <c r="BI269" i="77"/>
  <c r="BB269" i="77"/>
  <c r="AU269" i="77"/>
  <c r="V269" i="77"/>
  <c r="AE269" i="77"/>
  <c r="AT270" i="77"/>
  <c r="BA270" i="77"/>
  <c r="BH270" i="77"/>
  <c r="U270" i="77"/>
  <c r="AC270" i="77"/>
  <c r="AV272" i="77"/>
  <c r="AF272" i="77"/>
  <c r="AF275" i="77"/>
  <c r="BJ275" i="77"/>
  <c r="BI277" i="77"/>
  <c r="W277" i="77"/>
  <c r="AU277" i="77"/>
  <c r="AD277" i="77"/>
  <c r="V277" i="77"/>
  <c r="AE277" i="77"/>
  <c r="BB277" i="77"/>
  <c r="AW281" i="77"/>
  <c r="Y281" i="77"/>
  <c r="CC281" i="77"/>
  <c r="BK281" i="77"/>
  <c r="AG281" i="77"/>
  <c r="AD285" i="77"/>
  <c r="BB285" i="77"/>
  <c r="V285" i="77"/>
  <c r="W285" i="77"/>
  <c r="AU285" i="77"/>
  <c r="AC287" i="77"/>
  <c r="BA287" i="77"/>
  <c r="U287" i="77"/>
  <c r="AT287" i="77"/>
  <c r="BH287" i="77"/>
  <c r="BI292" i="77"/>
  <c r="AD292" i="77"/>
  <c r="W292" i="77"/>
  <c r="AU292" i="77"/>
  <c r="V292" i="77"/>
  <c r="BB292" i="77"/>
  <c r="AC298" i="77"/>
  <c r="BH298" i="77"/>
  <c r="BA298" i="77"/>
  <c r="U298" i="77"/>
  <c r="AT298" i="77"/>
  <c r="X300" i="77"/>
  <c r="AV300" i="77"/>
  <c r="BJ300" i="77"/>
  <c r="AF300" i="77"/>
  <c r="X303" i="77"/>
  <c r="BJ303" i="77"/>
  <c r="AV303" i="77"/>
  <c r="AF303" i="77"/>
  <c r="BJ305" i="77"/>
  <c r="AV305" i="77"/>
  <c r="X305" i="77"/>
  <c r="AF308" i="77"/>
  <c r="X308" i="77"/>
  <c r="BJ308" i="77"/>
  <c r="AV310" i="77"/>
  <c r="AF310" i="77"/>
  <c r="BJ310" i="77"/>
  <c r="X310" i="77"/>
  <c r="AU221" i="77"/>
  <c r="BA218" i="77"/>
  <c r="AC210" i="77"/>
  <c r="BB234" i="77"/>
  <c r="BD211" i="77"/>
  <c r="BJ272" i="77"/>
  <c r="BI160" i="77"/>
  <c r="AC205" i="77"/>
  <c r="BA164" i="77"/>
  <c r="AT19" i="77"/>
  <c r="AE285" i="77"/>
  <c r="BD281" i="77"/>
  <c r="X272" i="77"/>
  <c r="U266" i="77"/>
  <c r="X275" i="77"/>
  <c r="W221" i="77"/>
  <c r="AV239" i="77"/>
  <c r="AE163" i="77"/>
  <c r="W160" i="77"/>
  <c r="W269" i="77"/>
  <c r="AC153" i="77"/>
  <c r="AT13" i="77"/>
  <c r="U13" i="77"/>
  <c r="BA13" i="77"/>
  <c r="AC13" i="77"/>
  <c r="V18" i="77"/>
  <c r="AU18" i="77"/>
  <c r="BB18" i="77"/>
  <c r="AD18" i="77"/>
  <c r="BJ22" i="77"/>
  <c r="X22" i="77"/>
  <c r="BJ23" i="77"/>
  <c r="AV23" i="77"/>
  <c r="AG24" i="77"/>
  <c r="BD24" i="77"/>
  <c r="Y24" i="77"/>
  <c r="CC24" i="77"/>
  <c r="BI29" i="77"/>
  <c r="AD29" i="77"/>
  <c r="W29" i="77"/>
  <c r="V33" i="77"/>
  <c r="W33" i="77"/>
  <c r="BI33" i="77"/>
  <c r="AD33" i="77"/>
  <c r="BB33" i="77"/>
  <c r="AE33" i="77"/>
  <c r="BH35" i="77"/>
  <c r="U35" i="77"/>
  <c r="AC35" i="77"/>
  <c r="AV42" i="77"/>
  <c r="X42" i="77"/>
  <c r="AF42" i="77"/>
  <c r="BI43" i="77"/>
  <c r="AD43" i="77"/>
  <c r="BB43" i="77"/>
  <c r="BB56" i="77"/>
  <c r="BI56" i="77"/>
  <c r="V56" i="77"/>
  <c r="AD56" i="77"/>
  <c r="W56" i="77"/>
  <c r="U57" i="77"/>
  <c r="BA57" i="77"/>
  <c r="V61" i="77"/>
  <c r="W61" i="77"/>
  <c r="BI61" i="77"/>
  <c r="BI64" i="77"/>
  <c r="AD64" i="77"/>
  <c r="V64" i="77"/>
  <c r="AU64" i="77"/>
  <c r="AE64" i="77"/>
  <c r="U68" i="77"/>
  <c r="AT68" i="77"/>
  <c r="BA68" i="77"/>
  <c r="BK68" i="77"/>
  <c r="Y68" i="77"/>
  <c r="CC68" i="77"/>
  <c r="AG68" i="77"/>
  <c r="AW69" i="77"/>
  <c r="BK69" i="77"/>
  <c r="AG69" i="77"/>
  <c r="X71" i="77"/>
  <c r="AF71" i="77"/>
  <c r="AV73" i="77"/>
  <c r="X73" i="77"/>
  <c r="BJ73" i="77"/>
  <c r="AF73" i="77"/>
  <c r="BD76" i="77"/>
  <c r="AG76" i="77"/>
  <c r="BK76" i="77"/>
  <c r="Y76" i="77"/>
  <c r="BI80" i="77"/>
  <c r="AD80" i="77"/>
  <c r="BB80" i="77"/>
  <c r="AE80" i="77"/>
  <c r="V80" i="77"/>
  <c r="W81" i="77"/>
  <c r="AD81" i="77"/>
  <c r="BI81" i="77"/>
  <c r="BB81" i="77"/>
  <c r="U97" i="77"/>
  <c r="BH97" i="77"/>
  <c r="BH149" i="77"/>
  <c r="BA149" i="77"/>
  <c r="AT149" i="77"/>
  <c r="U149" i="77"/>
  <c r="AG151" i="77"/>
  <c r="BK151" i="77"/>
  <c r="W98" i="77"/>
  <c r="AW151" i="77"/>
  <c r="BA97" i="77"/>
  <c r="W43" i="77"/>
  <c r="BH68" i="77"/>
  <c r="BH57" i="77"/>
  <c r="AV22" i="77"/>
  <c r="AU33" i="77"/>
  <c r="AW68" i="77"/>
  <c r="W80" i="77"/>
  <c r="AU80" i="77"/>
  <c r="AW24" i="77"/>
  <c r="AD11" i="77"/>
  <c r="BB11" i="77"/>
  <c r="W11" i="77"/>
  <c r="AE11" i="77"/>
  <c r="AC16" i="77"/>
  <c r="BA16" i="77"/>
  <c r="U32" i="77"/>
  <c r="AT32" i="77"/>
  <c r="V34" i="77"/>
  <c r="AD34" i="77"/>
  <c r="BB34" i="77"/>
  <c r="BI34" i="77"/>
  <c r="W34" i="77"/>
  <c r="V35" i="77"/>
  <c r="AD35" i="77"/>
  <c r="AE35" i="77"/>
  <c r="BK39" i="77"/>
  <c r="AG39" i="77"/>
  <c r="BD39" i="77"/>
  <c r="Y39" i="77"/>
  <c r="CC39" i="77"/>
  <c r="AT42" i="77"/>
  <c r="BH42" i="77"/>
  <c r="U42" i="77"/>
  <c r="AT45" i="77"/>
  <c r="AC45" i="77"/>
  <c r="X46" i="77"/>
  <c r="BJ46" i="77"/>
  <c r="BI47" i="77"/>
  <c r="AU47" i="77"/>
  <c r="V47" i="77"/>
  <c r="W47" i="77"/>
  <c r="BK49" i="77"/>
  <c r="AW49" i="77"/>
  <c r="Y49" i="77"/>
  <c r="CC49" i="77"/>
  <c r="AG49" i="77"/>
  <c r="AV50" i="77"/>
  <c r="AF50" i="77"/>
  <c r="BD51" i="77"/>
  <c r="AW51" i="77"/>
  <c r="BK51" i="77"/>
  <c r="V53" i="77"/>
  <c r="W53" i="77"/>
  <c r="BI53" i="77"/>
  <c r="BB53" i="77"/>
  <c r="AW55" i="77"/>
  <c r="Y55" i="77"/>
  <c r="CC55" i="77"/>
  <c r="BD55" i="77"/>
  <c r="BK55" i="77"/>
  <c r="BJ63" i="77"/>
  <c r="X63" i="77"/>
  <c r="AF63" i="77"/>
  <c r="V65" i="77"/>
  <c r="AD65" i="77"/>
  <c r="BI65" i="77"/>
  <c r="AU65" i="77"/>
  <c r="BB65" i="77"/>
  <c r="AT66" i="77"/>
  <c r="BA66" i="77"/>
  <c r="AC66" i="77"/>
  <c r="U66" i="77"/>
  <c r="BJ67" i="77"/>
  <c r="BK70" i="77"/>
  <c r="Y70" i="77"/>
  <c r="CC70" i="77"/>
  <c r="AW71" i="77"/>
  <c r="BD71" i="77"/>
  <c r="Y71" i="77"/>
  <c r="CC71" i="77"/>
  <c r="BK71" i="77"/>
  <c r="X96" i="77"/>
  <c r="AF96" i="77"/>
  <c r="AV96" i="77"/>
  <c r="BJ96" i="77"/>
  <c r="U116" i="77"/>
  <c r="AC116" i="77"/>
  <c r="U122" i="77"/>
  <c r="BH122" i="77"/>
  <c r="BK122" i="77"/>
  <c r="Y122" i="77"/>
  <c r="CC122" i="77"/>
  <c r="AW122" i="77"/>
  <c r="AD124" i="77"/>
  <c r="BB124" i="77"/>
  <c r="W124" i="77"/>
  <c r="AE124" i="77"/>
  <c r="V135" i="77"/>
  <c r="BI135" i="77"/>
  <c r="BB135" i="77"/>
  <c r="BI136" i="77"/>
  <c r="BB136" i="77"/>
  <c r="AU136" i="77"/>
  <c r="AE136" i="77"/>
  <c r="BK138" i="77"/>
  <c r="AW138" i="77"/>
  <c r="Y138" i="77"/>
  <c r="CC138" i="77"/>
  <c r="AG138" i="77"/>
  <c r="Y143" i="77"/>
  <c r="CC143" i="77"/>
  <c r="AG143" i="77"/>
  <c r="BD143" i="77"/>
  <c r="BK143" i="77"/>
  <c r="AW143" i="77"/>
  <c r="BB146" i="77"/>
  <c r="V146" i="77"/>
  <c r="W149" i="77"/>
  <c r="V149" i="77"/>
  <c r="AE149" i="77"/>
  <c r="U8" i="77"/>
  <c r="BB24" i="77"/>
  <c r="V24" i="77"/>
  <c r="AC39" i="77"/>
  <c r="U39" i="77"/>
  <c r="AT39" i="77"/>
  <c r="AW43" i="77"/>
  <c r="Y43" i="77"/>
  <c r="BH63" i="77"/>
  <c r="U63" i="77"/>
  <c r="W92" i="77"/>
  <c r="BB92" i="77"/>
  <c r="BI92" i="77"/>
  <c r="AD92" i="77"/>
  <c r="AV111" i="77"/>
  <c r="X111" i="77"/>
  <c r="AG113" i="77"/>
  <c r="BD113" i="77"/>
  <c r="BJ125" i="77"/>
  <c r="X125" i="77"/>
  <c r="AW126" i="77"/>
  <c r="M126" i="77"/>
  <c r="X128" i="77"/>
  <c r="AV128" i="77"/>
  <c r="BK134" i="77"/>
  <c r="AT139" i="77"/>
  <c r="BA139" i="77"/>
  <c r="AW156" i="77"/>
  <c r="M156" i="77"/>
  <c r="BH162" i="77"/>
  <c r="AC162" i="77"/>
  <c r="BH168" i="77"/>
  <c r="U168" i="77"/>
  <c r="V20" i="77"/>
  <c r="BB20" i="77"/>
  <c r="BI20" i="77"/>
  <c r="BK26" i="77"/>
  <c r="Y26" i="77"/>
  <c r="CC26" i="77"/>
  <c r="X27" i="77"/>
  <c r="V28" i="77"/>
  <c r="BI28" i="77"/>
  <c r="AD28" i="77"/>
  <c r="W28" i="77"/>
  <c r="W36" i="77"/>
  <c r="AU36" i="77"/>
  <c r="BI36" i="77"/>
  <c r="Y37" i="77"/>
  <c r="BA43" i="77"/>
  <c r="AT43" i="77"/>
  <c r="U43" i="77"/>
  <c r="AW61" i="77"/>
  <c r="W72" i="77"/>
  <c r="AD72" i="77"/>
  <c r="BI72" i="77"/>
  <c r="U88" i="77"/>
  <c r="BH88" i="77"/>
  <c r="BH91" i="77"/>
  <c r="U91" i="77"/>
  <c r="BH93" i="77"/>
  <c r="AC93" i="77"/>
  <c r="Y98" i="77"/>
  <c r="CC98" i="77"/>
  <c r="BK110" i="77"/>
  <c r="Y110" i="77"/>
  <c r="AW110" i="77"/>
  <c r="BB156" i="77"/>
  <c r="AD156" i="77"/>
  <c r="V156" i="77"/>
  <c r="AX250" i="47"/>
  <c r="AE250" i="47"/>
  <c r="P139" i="70"/>
  <c r="AR139" i="70"/>
  <c r="M139" i="70"/>
  <c r="O133" i="70"/>
  <c r="AK133" i="70"/>
  <c r="L133" i="70"/>
  <c r="AR41" i="70"/>
  <c r="AX268" i="47"/>
  <c r="P268" i="47"/>
  <c r="AR268" i="47"/>
  <c r="AW226" i="47"/>
  <c r="O226" i="47"/>
  <c r="W226" i="47"/>
  <c r="AR302" i="47"/>
  <c r="X302" i="47"/>
  <c r="AL302" i="47"/>
  <c r="P302" i="47"/>
  <c r="AE302" i="47"/>
  <c r="AX302" i="47"/>
  <c r="O66" i="47"/>
  <c r="AW66" i="47"/>
  <c r="AK88" i="47"/>
  <c r="AW88" i="47"/>
  <c r="AD88" i="47"/>
  <c r="O88" i="47"/>
  <c r="W88" i="47"/>
  <c r="AK83" i="70"/>
  <c r="L83" i="70"/>
  <c r="O83" i="70"/>
  <c r="L133" i="47"/>
  <c r="AW92" i="47"/>
  <c r="L92" i="47"/>
  <c r="O92" i="47"/>
  <c r="O122" i="47"/>
  <c r="AK122" i="47"/>
  <c r="AW122" i="47"/>
  <c r="AD122" i="47"/>
  <c r="W122" i="47"/>
  <c r="AR54" i="70"/>
  <c r="P54" i="70"/>
  <c r="AL54" i="70"/>
  <c r="AX54" i="70"/>
  <c r="AX263" i="70"/>
  <c r="AR263" i="70"/>
  <c r="P263" i="70"/>
  <c r="AL263" i="70"/>
  <c r="O154" i="70"/>
  <c r="AK154" i="70"/>
  <c r="AR200" i="70"/>
  <c r="AL200" i="70"/>
  <c r="AX200" i="70"/>
  <c r="P200" i="70"/>
  <c r="O196" i="47"/>
  <c r="AW196" i="47"/>
  <c r="AD196" i="47"/>
  <c r="AK196" i="47"/>
  <c r="W196" i="47"/>
  <c r="AK72" i="47"/>
  <c r="O72" i="47"/>
  <c r="AW72" i="47"/>
  <c r="AK41" i="47"/>
  <c r="O41" i="47"/>
  <c r="W41" i="47"/>
  <c r="AD41" i="47"/>
  <c r="AW41" i="47"/>
  <c r="P187" i="70"/>
  <c r="AR187" i="70"/>
  <c r="AL187" i="70"/>
  <c r="AX187" i="70"/>
  <c r="L96" i="47"/>
  <c r="AK80" i="70"/>
  <c r="L80" i="70"/>
  <c r="O80" i="70"/>
  <c r="AK50" i="70"/>
  <c r="O50" i="70"/>
  <c r="AK149" i="70"/>
  <c r="L149" i="70"/>
  <c r="O149" i="70"/>
  <c r="O22" i="70"/>
  <c r="AK22" i="70"/>
  <c r="O44" i="70"/>
  <c r="AK44" i="70"/>
  <c r="AR164" i="47"/>
  <c r="X164" i="47"/>
  <c r="AE164" i="47"/>
  <c r="P164" i="47"/>
  <c r="AX164" i="47"/>
  <c r="AL164" i="47"/>
  <c r="AX63" i="47"/>
  <c r="AR63" i="47"/>
  <c r="AX91" i="70"/>
  <c r="P91" i="70"/>
  <c r="AR91" i="70"/>
  <c r="AL91" i="70"/>
  <c r="AK254" i="70"/>
  <c r="O254" i="70"/>
  <c r="AK228" i="70"/>
  <c r="O228" i="70"/>
  <c r="O43" i="47"/>
  <c r="AW43" i="47"/>
  <c r="W43" i="47"/>
  <c r="AK43" i="47"/>
  <c r="AD43" i="47"/>
  <c r="P55" i="47"/>
  <c r="AX55" i="47"/>
  <c r="AE55" i="47"/>
  <c r="AL55" i="47"/>
  <c r="X55" i="47"/>
  <c r="AR55" i="47"/>
  <c r="AK72" i="70"/>
  <c r="O72" i="70"/>
  <c r="O259" i="70"/>
  <c r="AK259" i="70"/>
  <c r="P195" i="70"/>
  <c r="AL195" i="70"/>
  <c r="AX195" i="70"/>
  <c r="AR195" i="70"/>
  <c r="O216" i="70"/>
  <c r="AK216" i="70"/>
  <c r="O122" i="70"/>
  <c r="AK122" i="70"/>
  <c r="P98" i="47"/>
  <c r="AE98" i="47"/>
  <c r="AX98" i="47"/>
  <c r="AR98" i="47"/>
  <c r="AL98" i="47"/>
  <c r="X98" i="47"/>
  <c r="W60" i="47"/>
  <c r="AW60" i="47"/>
  <c r="O60" i="47"/>
  <c r="AK60" i="47"/>
  <c r="AD60" i="47"/>
  <c r="AL34" i="47"/>
  <c r="X34" i="47"/>
  <c r="AX34" i="47"/>
  <c r="P34" i="47"/>
  <c r="AE34" i="47"/>
  <c r="AR34" i="47"/>
  <c r="O283" i="70"/>
  <c r="AK283" i="70"/>
  <c r="L283" i="70"/>
  <c r="AK225" i="70"/>
  <c r="L225" i="70"/>
  <c r="O225" i="70"/>
  <c r="AK146" i="47"/>
  <c r="W146" i="47"/>
  <c r="AW146" i="47"/>
  <c r="O146" i="47"/>
  <c r="AD146" i="47"/>
  <c r="AX70" i="70"/>
  <c r="P70" i="70"/>
  <c r="AL70" i="70"/>
  <c r="AR70" i="70"/>
  <c r="O203" i="70"/>
  <c r="AK203" i="70"/>
  <c r="L203" i="70"/>
  <c r="AR90" i="70"/>
  <c r="P90" i="70"/>
  <c r="AL90" i="70"/>
  <c r="AX90" i="70"/>
  <c r="AL276" i="70"/>
  <c r="AR276" i="70"/>
  <c r="AX276" i="70"/>
  <c r="P276" i="70"/>
  <c r="AK164" i="47"/>
  <c r="AD164" i="47"/>
  <c r="AW164" i="47"/>
  <c r="O164" i="47"/>
  <c r="W164" i="47"/>
  <c r="AK56" i="70"/>
  <c r="O56" i="70"/>
  <c r="W127" i="47"/>
  <c r="AK127" i="47"/>
  <c r="AW127" i="47"/>
  <c r="AD127" i="47"/>
  <c r="O127" i="47"/>
  <c r="W174" i="47"/>
  <c r="AD174" i="47"/>
  <c r="AK174" i="47"/>
  <c r="AW174" i="47"/>
  <c r="O174" i="47"/>
  <c r="AR310" i="47"/>
  <c r="AE310" i="47"/>
  <c r="AL310" i="47"/>
  <c r="X310" i="47"/>
  <c r="P310" i="47"/>
  <c r="AX310" i="47"/>
  <c r="AR76" i="47"/>
  <c r="P76" i="47"/>
  <c r="AE76" i="47"/>
  <c r="AX76" i="47"/>
  <c r="X76" i="47"/>
  <c r="AL76" i="47"/>
  <c r="W77" i="47"/>
  <c r="AW77" i="47"/>
  <c r="P132" i="47"/>
  <c r="AL132" i="47"/>
  <c r="AR132" i="47"/>
  <c r="X132" i="47"/>
  <c r="AE132" i="47"/>
  <c r="AX132" i="47"/>
  <c r="O295" i="70"/>
  <c r="AK295" i="70"/>
  <c r="P85" i="70"/>
  <c r="AL85" i="70"/>
  <c r="AR85" i="70"/>
  <c r="AX85" i="70"/>
  <c r="AR269" i="70"/>
  <c r="P269" i="70"/>
  <c r="AX269" i="70"/>
  <c r="AL269" i="70"/>
  <c r="AR254" i="70"/>
  <c r="P254" i="70"/>
  <c r="P303" i="70"/>
  <c r="AL303" i="70"/>
  <c r="AX303" i="70"/>
  <c r="AR303" i="70"/>
  <c r="AK114" i="70"/>
  <c r="L114" i="70"/>
  <c r="O114" i="70"/>
  <c r="O234" i="70"/>
  <c r="AK234" i="70"/>
  <c r="L234" i="70"/>
  <c r="AL280" i="70"/>
  <c r="AX280" i="70"/>
  <c r="P280" i="70"/>
  <c r="AR280" i="70"/>
  <c r="AL240" i="70"/>
  <c r="AX240" i="70"/>
  <c r="AR240" i="70"/>
  <c r="P240" i="70"/>
  <c r="M254" i="47"/>
  <c r="O140" i="47"/>
  <c r="AW140" i="47"/>
  <c r="W140" i="47"/>
  <c r="AD140" i="47"/>
  <c r="AK140" i="47"/>
  <c r="X297" i="47"/>
  <c r="AL297" i="47"/>
  <c r="AE297" i="47"/>
  <c r="P297" i="47"/>
  <c r="AR297" i="47"/>
  <c r="AX297" i="47"/>
  <c r="AR70" i="47"/>
  <c r="AL70" i="47"/>
  <c r="X49" i="47"/>
  <c r="P49" i="47"/>
  <c r="AR49" i="47"/>
  <c r="AX49" i="47"/>
  <c r="AL49" i="47"/>
  <c r="AE49" i="47"/>
  <c r="O215" i="70"/>
  <c r="AK215" i="70"/>
  <c r="AX88" i="70"/>
  <c r="P88" i="70"/>
  <c r="AL88" i="70"/>
  <c r="AR88" i="70"/>
  <c r="O187" i="70"/>
  <c r="AK187" i="70"/>
  <c r="L187" i="70"/>
  <c r="AX199" i="70"/>
  <c r="AL199" i="70"/>
  <c r="P199" i="70"/>
  <c r="AR199" i="70"/>
  <c r="P68" i="70"/>
  <c r="AL68" i="70"/>
  <c r="AR68" i="70"/>
  <c r="AX68" i="70"/>
  <c r="AK196" i="70"/>
  <c r="L196" i="70"/>
  <c r="O196" i="70"/>
  <c r="AL268" i="70"/>
  <c r="AX268" i="70"/>
  <c r="P268" i="70"/>
  <c r="AR268" i="70"/>
  <c r="AL220" i="70"/>
  <c r="AR220" i="70"/>
  <c r="P220" i="70"/>
  <c r="AX220" i="70"/>
  <c r="W287" i="47"/>
  <c r="AK287" i="47"/>
  <c r="AW287" i="47"/>
  <c r="AX239" i="47"/>
  <c r="AR239" i="47"/>
  <c r="X239" i="47"/>
  <c r="AE239" i="47"/>
  <c r="P239" i="47"/>
  <c r="AL239" i="47"/>
  <c r="AK259" i="47"/>
  <c r="O259" i="47"/>
  <c r="AR287" i="47"/>
  <c r="AE287" i="47"/>
  <c r="X287" i="47"/>
  <c r="AX287" i="47"/>
  <c r="AL287" i="47"/>
  <c r="P287" i="47"/>
  <c r="AE192" i="47"/>
  <c r="AL192" i="47"/>
  <c r="O163" i="70"/>
  <c r="AK163" i="70"/>
  <c r="L163" i="70"/>
  <c r="AK76" i="70"/>
  <c r="L76" i="70"/>
  <c r="O76" i="70"/>
  <c r="O55" i="47"/>
  <c r="AW55" i="47"/>
  <c r="AD55" i="47"/>
  <c r="W55" i="47"/>
  <c r="AK55" i="47"/>
  <c r="AK207" i="47"/>
  <c r="O207" i="47"/>
  <c r="W207" i="47"/>
  <c r="AW207" i="47"/>
  <c r="AD207" i="47"/>
  <c r="AK142" i="70"/>
  <c r="O142" i="70"/>
  <c r="O204" i="70"/>
  <c r="AK204" i="70"/>
  <c r="L204" i="70"/>
  <c r="AK41" i="70"/>
  <c r="O41" i="70"/>
  <c r="O103" i="70"/>
  <c r="AK103" i="70"/>
  <c r="L103" i="70"/>
  <c r="AL252" i="70"/>
  <c r="P252" i="70"/>
  <c r="AX252" i="70"/>
  <c r="AR252" i="70"/>
  <c r="W49" i="47"/>
  <c r="AW49" i="47"/>
  <c r="AD49" i="47"/>
  <c r="O49" i="47"/>
  <c r="AK49" i="47"/>
  <c r="AX59" i="47"/>
  <c r="X59" i="47"/>
  <c r="AL59" i="47"/>
  <c r="P59" i="47"/>
  <c r="AR59" i="47"/>
  <c r="AE59" i="47"/>
  <c r="P160" i="47"/>
  <c r="AR160" i="47"/>
  <c r="AL160" i="47"/>
  <c r="X160" i="47"/>
  <c r="AE160" i="47"/>
  <c r="AX160" i="47"/>
  <c r="AR222" i="47"/>
  <c r="AE222" i="47"/>
  <c r="AX222" i="47"/>
  <c r="X222" i="47"/>
  <c r="AL222" i="47"/>
  <c r="P222" i="47"/>
  <c r="AX190" i="47"/>
  <c r="AL190" i="47"/>
  <c r="X190" i="47"/>
  <c r="P190" i="47"/>
  <c r="AE190" i="47"/>
  <c r="AR190" i="47"/>
  <c r="AK223" i="47"/>
  <c r="W223" i="47"/>
  <c r="O223" i="47"/>
  <c r="AD223" i="47"/>
  <c r="AW223" i="47"/>
  <c r="O129" i="70"/>
  <c r="AK129" i="70"/>
  <c r="AK285" i="70"/>
  <c r="O285" i="70"/>
  <c r="O124" i="70"/>
  <c r="AK124" i="70"/>
  <c r="AK185" i="70"/>
  <c r="L185" i="70"/>
  <c r="O185" i="70"/>
  <c r="AX246" i="70"/>
  <c r="P246" i="70"/>
  <c r="AR246" i="70"/>
  <c r="AL246" i="70"/>
  <c r="M64" i="47"/>
  <c r="P125" i="70"/>
  <c r="AL125" i="70"/>
  <c r="AR125" i="70"/>
  <c r="AX125" i="70"/>
  <c r="AD121" i="47"/>
  <c r="AK121" i="47"/>
  <c r="O121" i="47"/>
  <c r="AW121" i="47"/>
  <c r="W121" i="47"/>
  <c r="AE203" i="47"/>
  <c r="X203" i="47"/>
  <c r="AX203" i="47"/>
  <c r="AR203" i="47"/>
  <c r="P203" i="47"/>
  <c r="AL203" i="47"/>
  <c r="AK129" i="47"/>
  <c r="W129" i="47"/>
  <c r="AD129" i="47"/>
  <c r="O129" i="47"/>
  <c r="AW129" i="47"/>
  <c r="AX102" i="47"/>
  <c r="AR102" i="47"/>
  <c r="P102" i="47"/>
  <c r="AE102" i="47"/>
  <c r="X102" i="47"/>
  <c r="AL102" i="47"/>
  <c r="AE204" i="47"/>
  <c r="AX204" i="47"/>
  <c r="X204" i="47"/>
  <c r="P204" i="47"/>
  <c r="AR204" i="47"/>
  <c r="AL204" i="47"/>
  <c r="X272" i="47"/>
  <c r="AR272" i="47"/>
  <c r="AX272" i="47"/>
  <c r="P272" i="47"/>
  <c r="AE272" i="47"/>
  <c r="AL272" i="47"/>
  <c r="AL271" i="70"/>
  <c r="AX271" i="70"/>
  <c r="P271" i="70"/>
  <c r="AR271" i="70"/>
  <c r="AD202" i="47"/>
  <c r="O202" i="47"/>
  <c r="AK202" i="47"/>
  <c r="AW202" i="47"/>
  <c r="W202" i="47"/>
  <c r="O33" i="47"/>
  <c r="AK33" i="47"/>
  <c r="W33" i="47"/>
  <c r="AD33" i="47"/>
  <c r="AW33" i="47"/>
  <c r="O57" i="47"/>
  <c r="AK57" i="47"/>
  <c r="AW57" i="47"/>
  <c r="W57" i="47"/>
  <c r="AD57" i="47"/>
  <c r="AE185" i="47"/>
  <c r="AX185" i="47"/>
  <c r="AL185" i="47"/>
  <c r="AR185" i="47"/>
  <c r="X185" i="47"/>
  <c r="P185" i="47"/>
  <c r="AL206" i="47"/>
  <c r="AE206" i="47"/>
  <c r="P206" i="47"/>
  <c r="AR206" i="47"/>
  <c r="X206" i="47"/>
  <c r="AX206" i="47"/>
  <c r="P121" i="70"/>
  <c r="AR121" i="70"/>
  <c r="AX121" i="70"/>
  <c r="AL121" i="70"/>
  <c r="AW297" i="47"/>
  <c r="W297" i="47"/>
  <c r="AD297" i="47"/>
  <c r="O297" i="47"/>
  <c r="AK297" i="47"/>
  <c r="O186" i="47"/>
  <c r="AK186" i="47"/>
  <c r="W186" i="47"/>
  <c r="AD186" i="47"/>
  <c r="AW186" i="47"/>
  <c r="AX73" i="47"/>
  <c r="P73" i="47"/>
  <c r="AR73" i="47"/>
  <c r="AE73" i="47"/>
  <c r="AL73" i="47"/>
  <c r="X73" i="47"/>
  <c r="AW308" i="47"/>
  <c r="O308" i="47"/>
  <c r="W308" i="47"/>
  <c r="AD308" i="47"/>
  <c r="AK308" i="47"/>
  <c r="AE212" i="47"/>
  <c r="P212" i="47"/>
  <c r="X212" i="47"/>
  <c r="AL212" i="47"/>
  <c r="AX212" i="47"/>
  <c r="AR212" i="47"/>
  <c r="P122" i="47"/>
  <c r="AX122" i="47"/>
  <c r="AE122" i="47"/>
  <c r="AL122" i="47"/>
  <c r="AR122" i="47"/>
  <c r="X122" i="47"/>
  <c r="O112" i="47"/>
  <c r="W112" i="47"/>
  <c r="AW112" i="47"/>
  <c r="AD112" i="47"/>
  <c r="AK112" i="47"/>
  <c r="AK309" i="70"/>
  <c r="L309" i="70"/>
  <c r="O309" i="70"/>
  <c r="AL156" i="70"/>
  <c r="AR156" i="70"/>
  <c r="P156" i="70"/>
  <c r="AX156" i="70"/>
  <c r="O251" i="70"/>
  <c r="AK251" i="70"/>
  <c r="L251" i="70"/>
  <c r="AX186" i="70"/>
  <c r="AL186" i="70"/>
  <c r="AR186" i="70"/>
  <c r="P186" i="70"/>
  <c r="AD53" i="47"/>
  <c r="AW53" i="47"/>
  <c r="AK53" i="47"/>
  <c r="O53" i="47"/>
  <c r="W53" i="47"/>
  <c r="AK277" i="70"/>
  <c r="L277" i="70"/>
  <c r="O277" i="70"/>
  <c r="AK64" i="70"/>
  <c r="O64" i="70"/>
  <c r="AR208" i="47"/>
  <c r="P208" i="47"/>
  <c r="X208" i="47"/>
  <c r="AX208" i="47"/>
  <c r="AE208" i="47"/>
  <c r="AL208" i="47"/>
  <c r="AK266" i="70"/>
  <c r="L266" i="70"/>
  <c r="O266" i="70"/>
  <c r="AW253" i="47"/>
  <c r="O253" i="47"/>
  <c r="W253" i="47"/>
  <c r="AD253" i="47"/>
  <c r="AK253" i="47"/>
  <c r="AX72" i="47"/>
  <c r="AR72" i="47"/>
  <c r="P72" i="47"/>
  <c r="AL72" i="47"/>
  <c r="AE72" i="47"/>
  <c r="X72" i="47"/>
  <c r="AW26" i="47"/>
  <c r="L26" i="47"/>
  <c r="O26" i="47"/>
  <c r="O171" i="70"/>
  <c r="AK171" i="70"/>
  <c r="O235" i="70"/>
  <c r="AK235" i="70"/>
  <c r="L235" i="70"/>
  <c r="AK152" i="70"/>
  <c r="O152" i="70"/>
  <c r="AX232" i="70"/>
  <c r="P232" i="70"/>
  <c r="AL232" i="70"/>
  <c r="AR232" i="70"/>
  <c r="AX177" i="70"/>
  <c r="AR177" i="70"/>
  <c r="P177" i="70"/>
  <c r="AL177" i="70"/>
  <c r="AX123" i="47"/>
  <c r="AE123" i="47"/>
  <c r="AL123" i="47"/>
  <c r="P123" i="47"/>
  <c r="AR123" i="47"/>
  <c r="X123" i="47"/>
  <c r="AK159" i="47"/>
  <c r="W159" i="47"/>
  <c r="AD159" i="47"/>
  <c r="O159" i="47"/>
  <c r="AW159" i="47"/>
  <c r="AL53" i="47"/>
  <c r="AR53" i="47"/>
  <c r="AX53" i="47"/>
  <c r="AE53" i="47"/>
  <c r="X53" i="47"/>
  <c r="P53" i="47"/>
  <c r="O102" i="47"/>
  <c r="AK102" i="47"/>
  <c r="AW102" i="47"/>
  <c r="AD102" i="47"/>
  <c r="W102" i="47"/>
  <c r="AL180" i="47"/>
  <c r="AE180" i="47"/>
  <c r="AX259" i="47"/>
  <c r="X259" i="47"/>
  <c r="AR259" i="47"/>
  <c r="AL259" i="47"/>
  <c r="P259" i="47"/>
  <c r="AE259" i="47"/>
  <c r="AW103" i="47"/>
  <c r="AK103" i="47"/>
  <c r="AD103" i="47"/>
  <c r="W103" i="47"/>
  <c r="O103" i="47"/>
  <c r="O291" i="47"/>
  <c r="AK291" i="47"/>
  <c r="W291" i="47"/>
  <c r="AW291" i="47"/>
  <c r="AD291" i="47"/>
  <c r="AL89" i="47"/>
  <c r="AE89" i="47"/>
  <c r="AR89" i="47"/>
  <c r="P89" i="47"/>
  <c r="X89" i="47"/>
  <c r="AX89" i="47"/>
  <c r="AL306" i="47"/>
  <c r="AR306" i="47"/>
  <c r="AE306" i="47"/>
  <c r="AX306" i="47"/>
  <c r="X306" i="47"/>
  <c r="P306" i="47"/>
  <c r="AK109" i="47"/>
  <c r="W109" i="47"/>
  <c r="X188" i="47"/>
  <c r="AX188" i="47"/>
  <c r="X148" i="47"/>
  <c r="AL148" i="47"/>
  <c r="AR148" i="47"/>
  <c r="P148" i="47"/>
  <c r="AE148" i="47"/>
  <c r="AX148" i="47"/>
  <c r="AX54" i="47"/>
  <c r="P54" i="47"/>
  <c r="AL54" i="47"/>
  <c r="AR54" i="47"/>
  <c r="X54" i="47"/>
  <c r="AE54" i="47"/>
  <c r="AK182" i="70"/>
  <c r="O182" i="70"/>
  <c r="AX209" i="70"/>
  <c r="AR209" i="70"/>
  <c r="AL209" i="70"/>
  <c r="P209" i="70"/>
  <c r="O273" i="47"/>
  <c r="W273" i="47"/>
  <c r="AK273" i="47"/>
  <c r="AW273" i="47"/>
  <c r="AD273" i="47"/>
  <c r="P219" i="47"/>
  <c r="AE219" i="47"/>
  <c r="AR219" i="47"/>
  <c r="X219" i="47"/>
  <c r="AX219" i="47"/>
  <c r="AL219" i="47"/>
  <c r="AX240" i="47"/>
  <c r="AE240" i="47"/>
  <c r="AR240" i="47"/>
  <c r="AL240" i="47"/>
  <c r="P240" i="47"/>
  <c r="X240" i="47"/>
  <c r="P175" i="70"/>
  <c r="AR175" i="70"/>
  <c r="AL175" i="70"/>
  <c r="AX175" i="70"/>
  <c r="AW264" i="47"/>
  <c r="W264" i="47"/>
  <c r="AK264" i="47"/>
  <c r="O264" i="47"/>
  <c r="AD264" i="47"/>
  <c r="AD137" i="47"/>
  <c r="AK137" i="47"/>
  <c r="O293" i="47"/>
  <c r="AD293" i="47"/>
  <c r="AK293" i="47"/>
  <c r="W293" i="47"/>
  <c r="AW293" i="47"/>
  <c r="O36" i="47"/>
  <c r="W36" i="47"/>
  <c r="AK36" i="47"/>
  <c r="AW36" i="47"/>
  <c r="AD36" i="47"/>
  <c r="AE83" i="47"/>
  <c r="X83" i="47"/>
  <c r="AX83" i="47"/>
  <c r="AL83" i="47"/>
  <c r="AR83" i="47"/>
  <c r="P83" i="47"/>
  <c r="AR90" i="47"/>
  <c r="P90" i="47"/>
  <c r="AE90" i="47"/>
  <c r="X90" i="47"/>
  <c r="AL90" i="47"/>
  <c r="AX90" i="47"/>
  <c r="P216" i="47"/>
  <c r="AX216" i="47"/>
  <c r="AR216" i="47"/>
  <c r="AL216" i="47"/>
  <c r="X216" i="47"/>
  <c r="AE216" i="47"/>
  <c r="O283" i="47"/>
  <c r="AD283" i="47"/>
  <c r="AW283" i="47"/>
  <c r="AK283" i="47"/>
  <c r="W283" i="47"/>
  <c r="AR248" i="47"/>
  <c r="AL248" i="47"/>
  <c r="P248" i="47"/>
  <c r="AE248" i="47"/>
  <c r="X248" i="47"/>
  <c r="AX248" i="47"/>
  <c r="P71" i="47"/>
  <c r="AX71" i="47"/>
  <c r="AR71" i="47"/>
  <c r="AL71" i="47"/>
  <c r="X71" i="47"/>
  <c r="AE71" i="47"/>
  <c r="AX42" i="47"/>
  <c r="AL42" i="47"/>
  <c r="AE42" i="47"/>
  <c r="P42" i="47"/>
  <c r="AR42" i="47"/>
  <c r="X42" i="47"/>
  <c r="P276" i="47"/>
  <c r="X276" i="47"/>
  <c r="AX276" i="47"/>
  <c r="AR276" i="47"/>
  <c r="AL276" i="47"/>
  <c r="AE276" i="47"/>
  <c r="W125" i="47"/>
  <c r="AW125" i="47"/>
  <c r="O125" i="47"/>
  <c r="AD125" i="47"/>
  <c r="AK125" i="47"/>
  <c r="AL142" i="70"/>
  <c r="AX142" i="70"/>
  <c r="AK297" i="70"/>
  <c r="O297" i="70"/>
  <c r="P299" i="70"/>
  <c r="AX299" i="70"/>
  <c r="AL299" i="70"/>
  <c r="AR299" i="70"/>
  <c r="AX124" i="47"/>
  <c r="P124" i="47"/>
  <c r="AR124" i="47"/>
  <c r="AE124" i="47"/>
  <c r="AL124" i="47"/>
  <c r="X124" i="47"/>
  <c r="AD232" i="47"/>
  <c r="AK232" i="47"/>
  <c r="AW232" i="47"/>
  <c r="W232" i="47"/>
  <c r="O232" i="47"/>
  <c r="AD185" i="47"/>
  <c r="AK185" i="47"/>
  <c r="W185" i="47"/>
  <c r="O185" i="47"/>
  <c r="AW185" i="47"/>
  <c r="AX263" i="47"/>
  <c r="AE263" i="47"/>
  <c r="W256" i="47"/>
  <c r="AW256" i="47"/>
  <c r="AD154" i="47"/>
  <c r="AW154" i="47"/>
  <c r="AK154" i="47"/>
  <c r="O154" i="47"/>
  <c r="W154" i="47"/>
  <c r="O84" i="70"/>
  <c r="AK84" i="70"/>
  <c r="O167" i="70"/>
  <c r="AK167" i="70"/>
  <c r="L167" i="70"/>
  <c r="O98" i="70"/>
  <c r="AK98" i="70"/>
  <c r="L98" i="70"/>
  <c r="AL119" i="70"/>
  <c r="AR119" i="70"/>
  <c r="AW221" i="47"/>
  <c r="W221" i="47"/>
  <c r="AX50" i="47"/>
  <c r="P50" i="47"/>
  <c r="AL50" i="47"/>
  <c r="AR50" i="47"/>
  <c r="X50" i="47"/>
  <c r="AE50" i="47"/>
  <c r="AK195" i="70"/>
  <c r="L195" i="70"/>
  <c r="O195" i="70"/>
  <c r="P120" i="70"/>
  <c r="AR120" i="70"/>
  <c r="AL120" i="70"/>
  <c r="AX120" i="70"/>
  <c r="AX168" i="47"/>
  <c r="P168" i="47"/>
  <c r="X168" i="47"/>
  <c r="AE168" i="47"/>
  <c r="AR168" i="47"/>
  <c r="AL168" i="47"/>
  <c r="W305" i="47"/>
  <c r="O305" i="47"/>
  <c r="AK305" i="47"/>
  <c r="AD305" i="47"/>
  <c r="AW305" i="47"/>
  <c r="AR228" i="70"/>
  <c r="AL228" i="70"/>
  <c r="AX228" i="70"/>
  <c r="P228" i="70"/>
  <c r="AL176" i="47"/>
  <c r="P176" i="47"/>
  <c r="AR176" i="47"/>
  <c r="AE176" i="47"/>
  <c r="AX176" i="47"/>
  <c r="X176" i="47"/>
  <c r="AR260" i="47"/>
  <c r="AL260" i="47"/>
  <c r="AE260" i="47"/>
  <c r="AX260" i="47"/>
  <c r="P260" i="47"/>
  <c r="X260" i="47"/>
  <c r="O192" i="47"/>
  <c r="AW192" i="47"/>
  <c r="AD192" i="47"/>
  <c r="W192" i="47"/>
  <c r="AK192" i="47"/>
  <c r="O307" i="70"/>
  <c r="AK307" i="70"/>
  <c r="L307" i="70"/>
  <c r="O134" i="70"/>
  <c r="AK134" i="70"/>
  <c r="L134" i="70"/>
  <c r="AL77" i="70"/>
  <c r="AX77" i="70"/>
  <c r="P77" i="70"/>
  <c r="AR77" i="70"/>
  <c r="X99" i="47"/>
  <c r="AR99" i="47"/>
  <c r="P99" i="47"/>
  <c r="AL99" i="47"/>
  <c r="AX99" i="47"/>
  <c r="AE99" i="47"/>
  <c r="W145" i="47"/>
  <c r="AK145" i="47"/>
  <c r="O145" i="47"/>
  <c r="AW145" i="47"/>
  <c r="AD145" i="47"/>
  <c r="O181" i="47"/>
  <c r="AK181" i="47"/>
  <c r="AD181" i="47"/>
  <c r="W181" i="47"/>
  <c r="AW181" i="47"/>
  <c r="AW178" i="47"/>
  <c r="W178" i="47"/>
  <c r="AD178" i="47"/>
  <c r="AK178" i="47"/>
  <c r="O178" i="47"/>
  <c r="AR209" i="47"/>
  <c r="P209" i="47"/>
  <c r="AX209" i="47"/>
  <c r="AL209" i="47"/>
  <c r="AE209" i="47"/>
  <c r="X209" i="47"/>
  <c r="AX294" i="47"/>
  <c r="X294" i="47"/>
  <c r="AR294" i="47"/>
  <c r="AL294" i="47"/>
  <c r="AE294" i="47"/>
  <c r="P294" i="47"/>
  <c r="O200" i="47"/>
  <c r="W200" i="47"/>
  <c r="AK200" i="47"/>
  <c r="AD200" i="47"/>
  <c r="AW200" i="47"/>
  <c r="AE193" i="47"/>
  <c r="P193" i="47"/>
  <c r="AR193" i="47"/>
  <c r="X193" i="47"/>
  <c r="AX193" i="47"/>
  <c r="AL193" i="47"/>
  <c r="X156" i="47"/>
  <c r="AX156" i="47"/>
  <c r="AL156" i="47"/>
  <c r="AR156" i="47"/>
  <c r="P156" i="47"/>
  <c r="AE156" i="47"/>
  <c r="AX30" i="47"/>
  <c r="P30" i="47"/>
  <c r="AE30" i="47"/>
  <c r="AL30" i="47"/>
  <c r="AR30" i="47"/>
  <c r="X30" i="47"/>
  <c r="AL224" i="47"/>
  <c r="AX224" i="47"/>
  <c r="AE87" i="47"/>
  <c r="AL87" i="47"/>
  <c r="AL122" i="70"/>
  <c r="P122" i="70"/>
  <c r="AR122" i="70"/>
  <c r="AX122" i="70"/>
  <c r="P145" i="70"/>
  <c r="AX145" i="70"/>
  <c r="AR145" i="70"/>
  <c r="AL145" i="70"/>
  <c r="O243" i="47"/>
  <c r="W243" i="47"/>
  <c r="AD243" i="47"/>
  <c r="AK243" i="47"/>
  <c r="AW243" i="47"/>
  <c r="AD119" i="47"/>
  <c r="AK119" i="47"/>
  <c r="W119" i="47"/>
  <c r="O119" i="47"/>
  <c r="AW119" i="47"/>
  <c r="AE47" i="47"/>
  <c r="AL47" i="47"/>
  <c r="P47" i="47"/>
  <c r="AR47" i="47"/>
  <c r="X47" i="47"/>
  <c r="AX47" i="47"/>
  <c r="X107" i="47"/>
  <c r="AX107" i="47"/>
  <c r="AR107" i="47"/>
  <c r="P107" i="47"/>
  <c r="AE107" i="47"/>
  <c r="AL107" i="47"/>
  <c r="AR192" i="70"/>
  <c r="AX192" i="70"/>
  <c r="P192" i="70"/>
  <c r="AL192" i="70"/>
  <c r="M69" i="70"/>
  <c r="P203" i="70"/>
  <c r="AR203" i="70"/>
  <c r="AX203" i="70"/>
  <c r="AL203" i="70"/>
  <c r="W45" i="47"/>
  <c r="AD45" i="47"/>
  <c r="O45" i="47"/>
  <c r="AK45" i="47"/>
  <c r="AW45" i="47"/>
  <c r="AX141" i="70"/>
  <c r="P141" i="70"/>
  <c r="AL141" i="70"/>
  <c r="AR141" i="70"/>
  <c r="AD237" i="47"/>
  <c r="W237" i="47"/>
  <c r="AW237" i="47"/>
  <c r="AK237" i="47"/>
  <c r="O237" i="47"/>
  <c r="AE277" i="47"/>
  <c r="AX277" i="47"/>
  <c r="AR277" i="47"/>
  <c r="AL277" i="47"/>
  <c r="P277" i="47"/>
  <c r="X277" i="47"/>
  <c r="AL43" i="47"/>
  <c r="AE43" i="47"/>
  <c r="AX43" i="47"/>
  <c r="AR43" i="47"/>
  <c r="P43" i="47"/>
  <c r="X43" i="47"/>
  <c r="O209" i="47"/>
  <c r="W209" i="47"/>
  <c r="AW209" i="47"/>
  <c r="AK209" i="47"/>
  <c r="AD209" i="47"/>
  <c r="AR255" i="47"/>
  <c r="X255" i="47"/>
  <c r="P255" i="47"/>
  <c r="AE255" i="47"/>
  <c r="AX255" i="47"/>
  <c r="AL255" i="47"/>
  <c r="P298" i="47"/>
  <c r="AX298" i="47"/>
  <c r="X298" i="47"/>
  <c r="AL25" i="47"/>
  <c r="AX25" i="47"/>
  <c r="AR25" i="47"/>
  <c r="AE25" i="47"/>
  <c r="W152" i="47"/>
  <c r="AD152" i="47"/>
  <c r="O152" i="47"/>
  <c r="AW152" i="47"/>
  <c r="AK152" i="47"/>
  <c r="AK97" i="47"/>
  <c r="W97" i="47"/>
  <c r="AD97" i="47"/>
  <c r="O97" i="47"/>
  <c r="AW97" i="47"/>
  <c r="AW285" i="47"/>
  <c r="O285" i="47"/>
  <c r="AD285" i="47"/>
  <c r="W285" i="47"/>
  <c r="AK285" i="47"/>
  <c r="AR283" i="47"/>
  <c r="AL283" i="47"/>
  <c r="P283" i="47"/>
  <c r="AX283" i="47"/>
  <c r="AE283" i="47"/>
  <c r="X283" i="47"/>
  <c r="P280" i="47"/>
  <c r="X280" i="47"/>
  <c r="AL280" i="47"/>
  <c r="AE280" i="47"/>
  <c r="AX280" i="47"/>
  <c r="AR280" i="47"/>
  <c r="AX218" i="47"/>
  <c r="AE218" i="47"/>
  <c r="AR218" i="47"/>
  <c r="P218" i="47"/>
  <c r="AL218" i="47"/>
  <c r="X218" i="47"/>
  <c r="AR207" i="47"/>
  <c r="AX207" i="47"/>
  <c r="P207" i="47"/>
  <c r="X207" i="47"/>
  <c r="AL207" i="47"/>
  <c r="AE207" i="47"/>
  <c r="P158" i="47"/>
  <c r="AE158" i="47"/>
  <c r="AX158" i="47"/>
  <c r="X158" i="47"/>
  <c r="AL158" i="47"/>
  <c r="AR158" i="47"/>
  <c r="AR143" i="47"/>
  <c r="X143" i="47"/>
  <c r="AE143" i="47"/>
  <c r="AL143" i="47"/>
  <c r="P143" i="47"/>
  <c r="AX143" i="47"/>
  <c r="AX28" i="47"/>
  <c r="AL28" i="47"/>
  <c r="P28" i="47"/>
  <c r="AE28" i="47"/>
  <c r="AR28" i="47"/>
  <c r="X28" i="47"/>
  <c r="AX233" i="47"/>
  <c r="X233" i="47"/>
  <c r="AL233" i="47"/>
  <c r="AE233" i="47"/>
  <c r="P233" i="47"/>
  <c r="AR233" i="47"/>
  <c r="AX211" i="70"/>
  <c r="AL211" i="70"/>
  <c r="P211" i="70"/>
  <c r="AR211" i="70"/>
  <c r="AL95" i="70"/>
  <c r="P95" i="70"/>
  <c r="O241" i="47"/>
  <c r="W241" i="47"/>
  <c r="AW241" i="47"/>
  <c r="AD241" i="47"/>
  <c r="AK241" i="47"/>
  <c r="AE115" i="47"/>
  <c r="AX115" i="47"/>
  <c r="AL115" i="47"/>
  <c r="P115" i="47"/>
  <c r="X115" i="47"/>
  <c r="AR115" i="47"/>
  <c r="AR36" i="47"/>
  <c r="AE36" i="47"/>
  <c r="AX36" i="47"/>
  <c r="AK275" i="47"/>
  <c r="O275" i="47"/>
  <c r="AD275" i="47"/>
  <c r="W275" i="47"/>
  <c r="AW275" i="47"/>
  <c r="AE169" i="47"/>
  <c r="X169" i="47"/>
  <c r="P169" i="47"/>
  <c r="AX169" i="47"/>
  <c r="AL169" i="47"/>
  <c r="AR169" i="47"/>
  <c r="P126" i="47"/>
  <c r="AL126" i="47"/>
  <c r="X126" i="47"/>
  <c r="AX126" i="47"/>
  <c r="AE126" i="47"/>
  <c r="AR126" i="47"/>
  <c r="AK214" i="70"/>
  <c r="O214" i="70"/>
  <c r="O79" i="70"/>
  <c r="AK79" i="70"/>
  <c r="AX295" i="70"/>
  <c r="AL295" i="70"/>
  <c r="AR295" i="70"/>
  <c r="P295" i="70"/>
  <c r="W302" i="47"/>
  <c r="O302" i="47"/>
  <c r="AK302" i="47"/>
  <c r="AW302" i="47"/>
  <c r="AD302" i="47"/>
  <c r="AX58" i="47"/>
  <c r="P58" i="47"/>
  <c r="AL58" i="47"/>
  <c r="AR58" i="47"/>
  <c r="X58" i="47"/>
  <c r="AE58" i="47"/>
  <c r="AD227" i="47"/>
  <c r="AK227" i="47"/>
  <c r="AW227" i="47"/>
  <c r="O227" i="47"/>
  <c r="W227" i="47"/>
  <c r="AR129" i="47"/>
  <c r="P129" i="47"/>
  <c r="AE129" i="47"/>
  <c r="AL129" i="47"/>
  <c r="AX129" i="47"/>
  <c r="X129" i="47"/>
  <c r="P242" i="47"/>
  <c r="AX242" i="47"/>
  <c r="X242" i="47"/>
  <c r="AL242" i="47"/>
  <c r="AR242" i="47"/>
  <c r="AE242" i="47"/>
  <c r="AK65" i="70"/>
  <c r="O65" i="70"/>
  <c r="AL81" i="70"/>
  <c r="AR81" i="70"/>
  <c r="AX81" i="70"/>
  <c r="P81" i="70"/>
  <c r="O244" i="70"/>
  <c r="AK244" i="70"/>
  <c r="L244" i="70"/>
  <c r="AL152" i="70"/>
  <c r="AX152" i="70"/>
  <c r="AR152" i="70"/>
  <c r="P152" i="70"/>
  <c r="AX286" i="70"/>
  <c r="P286" i="70"/>
  <c r="AL286" i="70"/>
  <c r="AR286" i="70"/>
  <c r="AX103" i="70"/>
  <c r="AL103" i="70"/>
  <c r="AR103" i="70"/>
  <c r="P103" i="70"/>
  <c r="AX187" i="47"/>
  <c r="AR187" i="47"/>
  <c r="P187" i="47"/>
  <c r="AE187" i="47"/>
  <c r="X187" i="47"/>
  <c r="AL187" i="47"/>
  <c r="AD290" i="47"/>
  <c r="AW290" i="47"/>
  <c r="AK290" i="47"/>
  <c r="O290" i="47"/>
  <c r="W290" i="47"/>
  <c r="AL279" i="47"/>
  <c r="AR279" i="47"/>
  <c r="P279" i="47"/>
  <c r="AE279" i="47"/>
  <c r="X279" i="47"/>
  <c r="AX279" i="47"/>
  <c r="X273" i="47"/>
  <c r="P273" i="47"/>
  <c r="AX273" i="47"/>
  <c r="AE273" i="47"/>
  <c r="AL273" i="47"/>
  <c r="AR273" i="47"/>
  <c r="AK108" i="47"/>
  <c r="W108" i="47"/>
  <c r="O108" i="47"/>
  <c r="AD108" i="47"/>
  <c r="AW108" i="47"/>
  <c r="AK276" i="47"/>
  <c r="AD276" i="47"/>
  <c r="W276" i="47"/>
  <c r="AW276" i="47"/>
  <c r="O276" i="47"/>
  <c r="O250" i="47"/>
  <c r="AK250" i="47"/>
  <c r="W250" i="47"/>
  <c r="AW250" i="47"/>
  <c r="AD250" i="47"/>
  <c r="AK100" i="70"/>
  <c r="O100" i="70"/>
  <c r="AK303" i="70"/>
  <c r="O303" i="70"/>
  <c r="AR144" i="70"/>
  <c r="AL144" i="70"/>
  <c r="AX144" i="70"/>
  <c r="P144" i="70"/>
  <c r="P237" i="70"/>
  <c r="AL237" i="70"/>
  <c r="AR237" i="70"/>
  <c r="AX237" i="70"/>
  <c r="O258" i="70"/>
  <c r="AK258" i="70"/>
  <c r="AK170" i="70"/>
  <c r="O170" i="70"/>
  <c r="AK267" i="70"/>
  <c r="L267" i="70"/>
  <c r="O267" i="70"/>
  <c r="M29" i="47"/>
  <c r="L251" i="47"/>
  <c r="M193" i="70"/>
  <c r="AR231" i="70"/>
  <c r="AL231" i="70"/>
  <c r="P231" i="70"/>
  <c r="AX231" i="70"/>
  <c r="O47" i="47"/>
  <c r="AK47" i="47"/>
  <c r="AW47" i="47"/>
  <c r="AD47" i="47"/>
  <c r="W47" i="47"/>
  <c r="AX69" i="47"/>
  <c r="P69" i="47"/>
  <c r="AL69" i="47"/>
  <c r="AR69" i="47"/>
  <c r="AE69" i="47"/>
  <c r="X69" i="47"/>
  <c r="AL155" i="70"/>
  <c r="AX155" i="70"/>
  <c r="AR155" i="70"/>
  <c r="P155" i="70"/>
  <c r="W115" i="47"/>
  <c r="AD115" i="47"/>
  <c r="AW115" i="47"/>
  <c r="O115" i="47"/>
  <c r="AK115" i="47"/>
  <c r="AD101" i="47"/>
  <c r="AK101" i="47"/>
  <c r="AW101" i="47"/>
  <c r="O101" i="47"/>
  <c r="W101" i="47"/>
  <c r="AE189" i="47"/>
  <c r="AL189" i="47"/>
  <c r="X189" i="47"/>
  <c r="AR189" i="47"/>
  <c r="P189" i="47"/>
  <c r="AX189" i="47"/>
  <c r="AR270" i="47"/>
  <c r="AX270" i="47"/>
  <c r="X270" i="47"/>
  <c r="P270" i="47"/>
  <c r="AL270" i="47"/>
  <c r="AE270" i="47"/>
  <c r="AX304" i="47"/>
  <c r="AE304" i="47"/>
  <c r="AL304" i="47"/>
  <c r="X304" i="47"/>
  <c r="P304" i="47"/>
  <c r="AR304" i="47"/>
  <c r="W136" i="47"/>
  <c r="AK136" i="47"/>
  <c r="AW136" i="47"/>
  <c r="AD136" i="47"/>
  <c r="O136" i="47"/>
  <c r="W180" i="47"/>
  <c r="AW180" i="47"/>
  <c r="AK180" i="47"/>
  <c r="O180" i="47"/>
  <c r="AD180" i="47"/>
  <c r="AE275" i="47"/>
  <c r="AX275" i="47"/>
  <c r="P275" i="47"/>
  <c r="X275" i="47"/>
  <c r="AR275" i="47"/>
  <c r="AL275" i="47"/>
  <c r="AE153" i="47"/>
  <c r="AL153" i="47"/>
  <c r="P153" i="47"/>
  <c r="AR153" i="47"/>
  <c r="X153" i="47"/>
  <c r="AX153" i="47"/>
  <c r="AR142" i="47"/>
  <c r="AE142" i="47"/>
  <c r="AL142" i="47"/>
  <c r="AX142" i="47"/>
  <c r="X142" i="47"/>
  <c r="P142" i="47"/>
  <c r="AK28" i="47"/>
  <c r="AW28" i="47"/>
  <c r="W28" i="47"/>
  <c r="AD28" i="47"/>
  <c r="O28" i="47"/>
  <c r="W274" i="47"/>
  <c r="AD274" i="47"/>
  <c r="AK274" i="47"/>
  <c r="AW274" i="47"/>
  <c r="O274" i="47"/>
  <c r="O252" i="70"/>
  <c r="AK252" i="70"/>
  <c r="AK252" i="47"/>
  <c r="W252" i="47"/>
  <c r="X241" i="77"/>
  <c r="AV241" i="77"/>
  <c r="AK303" i="47"/>
  <c r="AW303" i="47"/>
  <c r="O303" i="47"/>
  <c r="AD303" i="47"/>
  <c r="W303" i="47"/>
  <c r="AK197" i="70"/>
  <c r="L197" i="70"/>
  <c r="O197" i="70"/>
  <c r="AK126" i="70"/>
  <c r="L126" i="70"/>
  <c r="O126" i="70"/>
  <c r="AL18" i="70"/>
  <c r="AX18" i="70"/>
  <c r="AR18" i="70"/>
  <c r="O207" i="70"/>
  <c r="AK207" i="70"/>
  <c r="O69" i="70"/>
  <c r="AK69" i="70"/>
  <c r="X213" i="47"/>
  <c r="P213" i="47"/>
  <c r="AL213" i="47"/>
  <c r="AE213" i="47"/>
  <c r="W85" i="47"/>
  <c r="AW85" i="47"/>
  <c r="O85" i="47"/>
  <c r="AD85" i="47"/>
  <c r="AK85" i="47"/>
  <c r="AW234" i="47"/>
  <c r="AK234" i="47"/>
  <c r="W234" i="47"/>
  <c r="AD234" i="47"/>
  <c r="O234" i="47"/>
  <c r="AK113" i="47"/>
  <c r="AD113" i="47"/>
  <c r="W113" i="47"/>
  <c r="O113" i="47"/>
  <c r="AW113" i="47"/>
  <c r="AR228" i="47"/>
  <c r="P228" i="47"/>
  <c r="AX228" i="47"/>
  <c r="AL228" i="47"/>
  <c r="X228" i="47"/>
  <c r="AE228" i="47"/>
  <c r="AL111" i="47"/>
  <c r="X111" i="47"/>
  <c r="AE111" i="47"/>
  <c r="AX111" i="47"/>
  <c r="P111" i="47"/>
  <c r="AR111" i="47"/>
  <c r="P39" i="47"/>
  <c r="AE39" i="47"/>
  <c r="X39" i="47"/>
  <c r="AX39" i="47"/>
  <c r="AR39" i="47"/>
  <c r="AL39" i="47"/>
  <c r="AK117" i="70"/>
  <c r="O117" i="70"/>
  <c r="O59" i="70"/>
  <c r="AK59" i="70"/>
  <c r="L59" i="70"/>
  <c r="AK241" i="70"/>
  <c r="O241" i="70"/>
  <c r="AR310" i="70"/>
  <c r="AL310" i="70"/>
  <c r="AX310" i="70"/>
  <c r="P310" i="70"/>
  <c r="AK198" i="47"/>
  <c r="AD198" i="47"/>
  <c r="W198" i="47"/>
  <c r="O198" i="47"/>
  <c r="AW198" i="47"/>
  <c r="X125" i="47"/>
  <c r="AL125" i="47"/>
  <c r="P125" i="47"/>
  <c r="AX125" i="47"/>
  <c r="AE125" i="47"/>
  <c r="AR125" i="47"/>
  <c r="AW225" i="47"/>
  <c r="O225" i="47"/>
  <c r="W225" i="47"/>
  <c r="AD225" i="47"/>
  <c r="AK225" i="47"/>
  <c r="O35" i="47"/>
  <c r="AD35" i="47"/>
  <c r="W35" i="47"/>
  <c r="AK35" i="47"/>
  <c r="AW35" i="47"/>
  <c r="AW166" i="47"/>
  <c r="O166" i="47"/>
  <c r="AD166" i="47"/>
  <c r="AK166" i="47"/>
  <c r="W166" i="47"/>
  <c r="AK168" i="70"/>
  <c r="L168" i="70"/>
  <c r="O168" i="70"/>
  <c r="AK27" i="70"/>
  <c r="O27" i="70"/>
  <c r="AK282" i="70"/>
  <c r="L282" i="70"/>
  <c r="O282" i="70"/>
  <c r="AK217" i="70"/>
  <c r="O217" i="70"/>
  <c r="P36" i="70"/>
  <c r="AL36" i="70"/>
  <c r="AR36" i="70"/>
  <c r="AX36" i="70"/>
  <c r="AK220" i="70"/>
  <c r="L220" i="70"/>
  <c r="O220" i="70"/>
  <c r="AX184" i="70"/>
  <c r="P184" i="70"/>
  <c r="AR184" i="70"/>
  <c r="AL184" i="70"/>
  <c r="AX59" i="70"/>
  <c r="P59" i="70"/>
  <c r="AL59" i="70"/>
  <c r="AR59" i="70"/>
  <c r="AL267" i="70"/>
  <c r="AR267" i="70"/>
  <c r="AX267" i="70"/>
  <c r="P267" i="70"/>
  <c r="W254" i="47"/>
  <c r="AD254" i="47"/>
  <c r="AK254" i="47"/>
  <c r="AW254" i="47"/>
  <c r="O254" i="47"/>
  <c r="P83" i="70"/>
  <c r="AX83" i="70"/>
  <c r="AL83" i="70"/>
  <c r="AR83" i="70"/>
  <c r="AL181" i="70"/>
  <c r="AX181" i="70"/>
  <c r="P181" i="70"/>
  <c r="AR181" i="70"/>
  <c r="W27" i="47"/>
  <c r="AW27" i="47"/>
  <c r="O27" i="47"/>
  <c r="AK27" i="47"/>
  <c r="AD27" i="47"/>
  <c r="AL35" i="47"/>
  <c r="AX35" i="47"/>
  <c r="AE35" i="47"/>
  <c r="X35" i="47"/>
  <c r="P35" i="47"/>
  <c r="AR35" i="47"/>
  <c r="W193" i="47"/>
  <c r="O193" i="47"/>
  <c r="AD193" i="47"/>
  <c r="AW193" i="47"/>
  <c r="AK193" i="47"/>
  <c r="W268" i="47"/>
  <c r="AK268" i="47"/>
  <c r="O268" i="47"/>
  <c r="AW268" i="47"/>
  <c r="AD268" i="47"/>
  <c r="X97" i="47"/>
  <c r="AL97" i="47"/>
  <c r="P97" i="47"/>
  <c r="AR97" i="47"/>
  <c r="AE97" i="47"/>
  <c r="AX97" i="47"/>
  <c r="X101" i="47"/>
  <c r="AR101" i="47"/>
  <c r="P101" i="47"/>
  <c r="AX101" i="47"/>
  <c r="AL101" i="47"/>
  <c r="AE101" i="47"/>
  <c r="AD173" i="47"/>
  <c r="AW173" i="47"/>
  <c r="W173" i="47"/>
  <c r="O173" i="47"/>
  <c r="AK173" i="47"/>
  <c r="AD300" i="47"/>
  <c r="O300" i="47"/>
  <c r="W300" i="47"/>
  <c r="AK300" i="47"/>
  <c r="AW300" i="47"/>
  <c r="X140" i="47"/>
  <c r="AE140" i="47"/>
  <c r="AW73" i="47"/>
  <c r="AK73" i="47"/>
  <c r="AD73" i="47"/>
  <c r="O73" i="47"/>
  <c r="W73" i="47"/>
  <c r="AR93" i="47"/>
  <c r="AE93" i="47"/>
  <c r="AL93" i="47"/>
  <c r="AX93" i="47"/>
  <c r="X93" i="47"/>
  <c r="P93" i="47"/>
  <c r="AD70" i="47"/>
  <c r="W70" i="47"/>
  <c r="O70" i="47"/>
  <c r="AK70" i="47"/>
  <c r="AW70" i="47"/>
  <c r="W176" i="47"/>
  <c r="AK176" i="47"/>
  <c r="O176" i="47"/>
  <c r="AD176" i="47"/>
  <c r="AW176" i="47"/>
  <c r="X100" i="47"/>
  <c r="AL100" i="47"/>
  <c r="P100" i="47"/>
  <c r="AE26" i="47"/>
  <c r="AL26" i="47"/>
  <c r="P26" i="47"/>
  <c r="AX26" i="47"/>
  <c r="AR26" i="47"/>
  <c r="X26" i="47"/>
  <c r="AL146" i="47"/>
  <c r="AR146" i="47"/>
  <c r="AE146" i="47"/>
  <c r="AX146" i="47"/>
  <c r="X146" i="47"/>
  <c r="P146" i="47"/>
  <c r="AL138" i="47"/>
  <c r="X138" i="47"/>
  <c r="AR138" i="47"/>
  <c r="AX138" i="47"/>
  <c r="AE138" i="47"/>
  <c r="P138" i="47"/>
  <c r="AL60" i="47"/>
  <c r="P60" i="47"/>
  <c r="AX60" i="47"/>
  <c r="AR60" i="47"/>
  <c r="AE60" i="47"/>
  <c r="X60" i="47"/>
  <c r="O126" i="47"/>
  <c r="AK126" i="47"/>
  <c r="AX178" i="70"/>
  <c r="AL178" i="70"/>
  <c r="AR178" i="70"/>
  <c r="P178" i="70"/>
  <c r="P214" i="70"/>
  <c r="AL214" i="70"/>
  <c r="AR214" i="70"/>
  <c r="AX214" i="70"/>
  <c r="W123" i="47"/>
  <c r="AW123" i="47"/>
  <c r="O123" i="47"/>
  <c r="AD123" i="47"/>
  <c r="AK123" i="47"/>
  <c r="W183" i="47"/>
  <c r="AK183" i="47"/>
  <c r="O183" i="47"/>
  <c r="AW183" i="47"/>
  <c r="AD183" i="47"/>
  <c r="AD34" i="47"/>
  <c r="AK34" i="47"/>
  <c r="O34" i="47"/>
  <c r="AW34" i="47"/>
  <c r="W34" i="47"/>
  <c r="AK194" i="47"/>
  <c r="AD194" i="47"/>
  <c r="AK224" i="47"/>
  <c r="AD224" i="47"/>
  <c r="AW224" i="47"/>
  <c r="W224" i="47"/>
  <c r="O224" i="47"/>
  <c r="W148" i="47"/>
  <c r="AK148" i="47"/>
  <c r="AD148" i="47"/>
  <c r="O148" i="47"/>
  <c r="AW148" i="47"/>
  <c r="AR40" i="47"/>
  <c r="AE40" i="47"/>
  <c r="P40" i="47"/>
  <c r="AL40" i="47"/>
  <c r="X40" i="47"/>
  <c r="AX40" i="47"/>
  <c r="AK291" i="70"/>
  <c r="L291" i="70"/>
  <c r="O291" i="70"/>
  <c r="AR100" i="70"/>
  <c r="P100" i="70"/>
  <c r="AX100" i="70"/>
  <c r="AL100" i="70"/>
  <c r="O272" i="70"/>
  <c r="AK272" i="70"/>
  <c r="AK179" i="70"/>
  <c r="L179" i="70"/>
  <c r="O179" i="70"/>
  <c r="AR102" i="70"/>
  <c r="AL102" i="70"/>
  <c r="AX102" i="70"/>
  <c r="P102" i="70"/>
  <c r="AX211" i="47"/>
  <c r="AE211" i="47"/>
  <c r="AL211" i="47"/>
  <c r="X211" i="47"/>
  <c r="O272" i="47"/>
  <c r="AK272" i="47"/>
  <c r="L272" i="47"/>
  <c r="AX116" i="47"/>
  <c r="AR116" i="47"/>
  <c r="AE116" i="47"/>
  <c r="P116" i="47"/>
  <c r="AL116" i="47"/>
  <c r="X116" i="47"/>
  <c r="P134" i="47"/>
  <c r="AE134" i="47"/>
  <c r="X134" i="47"/>
  <c r="AX134" i="47"/>
  <c r="AR134" i="47"/>
  <c r="AL134" i="47"/>
  <c r="AE256" i="47"/>
  <c r="X256" i="47"/>
  <c r="AL256" i="47"/>
  <c r="P256" i="47"/>
  <c r="AR256" i="47"/>
  <c r="AX256" i="47"/>
  <c r="W147" i="47"/>
  <c r="AW147" i="47"/>
  <c r="AE110" i="47"/>
  <c r="X110" i="47"/>
  <c r="AX110" i="47"/>
  <c r="AR110" i="47"/>
  <c r="P110" i="47"/>
  <c r="AL110" i="47"/>
  <c r="X38" i="47"/>
  <c r="P38" i="47"/>
  <c r="AE38" i="47"/>
  <c r="AL38" i="47"/>
  <c r="AR38" i="47"/>
  <c r="AX38" i="47"/>
  <c r="AR106" i="70"/>
  <c r="AX106" i="70"/>
  <c r="AL106" i="70"/>
  <c r="P106" i="70"/>
  <c r="O53" i="70"/>
  <c r="AK53" i="70"/>
  <c r="L53" i="70"/>
  <c r="O136" i="70"/>
  <c r="AK136" i="70"/>
  <c r="L136" i="70"/>
  <c r="AX298" i="70"/>
  <c r="P298" i="70"/>
  <c r="AL298" i="70"/>
  <c r="AR298" i="70"/>
  <c r="AL262" i="70"/>
  <c r="AX262" i="70"/>
  <c r="AR262" i="70"/>
  <c r="P262" i="70"/>
  <c r="P206" i="70"/>
  <c r="AL206" i="70"/>
  <c r="AR206" i="70"/>
  <c r="AX206" i="70"/>
  <c r="O130" i="47"/>
  <c r="W130" i="47"/>
  <c r="AW130" i="47"/>
  <c r="AD130" i="47"/>
  <c r="AK130" i="47"/>
  <c r="AV225" i="77"/>
  <c r="AF225" i="77"/>
  <c r="AL151" i="47"/>
  <c r="AR151" i="47"/>
  <c r="AX151" i="47"/>
  <c r="X151" i="47"/>
  <c r="AE151" i="47"/>
  <c r="P151" i="47"/>
  <c r="AX127" i="47"/>
  <c r="P127" i="47"/>
  <c r="X127" i="47"/>
  <c r="AE127" i="47"/>
  <c r="AR127" i="47"/>
  <c r="AL127" i="47"/>
  <c r="P288" i="47"/>
  <c r="X288" i="47"/>
  <c r="AE288" i="47"/>
  <c r="AX288" i="47"/>
  <c r="AR288" i="47"/>
  <c r="AL288" i="47"/>
  <c r="AX144" i="47"/>
  <c r="AE144" i="47"/>
  <c r="P144" i="47"/>
  <c r="X144" i="47"/>
  <c r="AR144" i="47"/>
  <c r="AL144" i="47"/>
  <c r="AL88" i="47"/>
  <c r="AE88" i="47"/>
  <c r="AX88" i="47"/>
  <c r="P88" i="47"/>
  <c r="AR88" i="47"/>
  <c r="X88" i="47"/>
  <c r="W310" i="47"/>
  <c r="AD310" i="47"/>
  <c r="AW310" i="47"/>
  <c r="O310" i="47"/>
  <c r="AK310" i="47"/>
  <c r="O260" i="70"/>
  <c r="AK260" i="70"/>
  <c r="L260" i="70"/>
  <c r="AK145" i="70"/>
  <c r="L145" i="70"/>
  <c r="O145" i="70"/>
  <c r="O265" i="70"/>
  <c r="AK265" i="70"/>
  <c r="L265" i="70"/>
  <c r="AK71" i="70"/>
  <c r="O71" i="70"/>
  <c r="AL285" i="70"/>
  <c r="P285" i="70"/>
  <c r="AX285" i="70"/>
  <c r="AR285" i="70"/>
  <c r="AK213" i="70"/>
  <c r="L213" i="70"/>
  <c r="O213" i="70"/>
  <c r="O130" i="70"/>
  <c r="AK130" i="70"/>
  <c r="AX283" i="70"/>
  <c r="P283" i="70"/>
  <c r="AR283" i="70"/>
  <c r="AL283" i="70"/>
  <c r="W74" i="47"/>
  <c r="AW74" i="47"/>
  <c r="O74" i="47"/>
  <c r="AD74" i="47"/>
  <c r="AK74" i="47"/>
  <c r="AL219" i="70"/>
  <c r="AR219" i="70"/>
  <c r="AX219" i="70"/>
  <c r="P219" i="70"/>
  <c r="AD261" i="47"/>
  <c r="AW261" i="47"/>
  <c r="W261" i="47"/>
  <c r="O261" i="47"/>
  <c r="AK261" i="47"/>
  <c r="AW246" i="47"/>
  <c r="O246" i="47"/>
  <c r="W246" i="47"/>
  <c r="AK246" i="47"/>
  <c r="AD246" i="47"/>
  <c r="AD84" i="47"/>
  <c r="W84" i="47"/>
  <c r="AW84" i="47"/>
  <c r="AK84" i="47"/>
  <c r="O84" i="47"/>
  <c r="O257" i="47"/>
  <c r="W257" i="47"/>
  <c r="L257" i="47"/>
  <c r="AE258" i="47"/>
  <c r="AL258" i="47"/>
  <c r="AR258" i="47"/>
  <c r="AX258" i="47"/>
  <c r="P258" i="47"/>
  <c r="X258" i="47"/>
  <c r="AR52" i="47"/>
  <c r="AX52" i="47"/>
  <c r="P52" i="47"/>
  <c r="AL52" i="47"/>
  <c r="X52" i="47"/>
  <c r="AE52" i="47"/>
  <c r="W160" i="47"/>
  <c r="AD160" i="47"/>
  <c r="AK160" i="47"/>
  <c r="O160" i="47"/>
  <c r="AW160" i="47"/>
  <c r="AL196" i="47"/>
  <c r="AR196" i="47"/>
  <c r="X196" i="47"/>
  <c r="P196" i="47"/>
  <c r="AE196" i="47"/>
  <c r="AX196" i="47"/>
  <c r="AV176" i="77"/>
  <c r="BQ176" i="77"/>
  <c r="X176" i="77"/>
  <c r="X161" i="47"/>
  <c r="P161" i="47"/>
  <c r="AR161" i="47"/>
  <c r="AE161" i="47"/>
  <c r="AX161" i="47"/>
  <c r="AL161" i="47"/>
  <c r="X145" i="47"/>
  <c r="AX145" i="47"/>
  <c r="AL145" i="47"/>
  <c r="AE145" i="47"/>
  <c r="P145" i="47"/>
  <c r="AR145" i="47"/>
  <c r="X137" i="47"/>
  <c r="AE137" i="47"/>
  <c r="AR137" i="47"/>
  <c r="AL137" i="47"/>
  <c r="P137" i="47"/>
  <c r="AX137" i="47"/>
  <c r="O100" i="47"/>
  <c r="AW100" i="47"/>
  <c r="AD100" i="47"/>
  <c r="AK100" i="47"/>
  <c r="W100" i="47"/>
  <c r="AD63" i="47"/>
  <c r="AW63" i="47"/>
  <c r="AR221" i="70"/>
  <c r="AL221" i="70"/>
  <c r="AX221" i="70"/>
  <c r="P221" i="70"/>
  <c r="AR131" i="70"/>
  <c r="AL131" i="70"/>
  <c r="AK172" i="70"/>
  <c r="O172" i="70"/>
  <c r="AX135" i="70"/>
  <c r="AL135" i="70"/>
  <c r="P135" i="70"/>
  <c r="AR135" i="70"/>
  <c r="AD61" i="47"/>
  <c r="W61" i="47"/>
  <c r="AW61" i="47"/>
  <c r="O61" i="47"/>
  <c r="AK61" i="47"/>
  <c r="X183" i="77"/>
  <c r="BX183" i="77"/>
  <c r="BK215" i="77"/>
  <c r="BD215" i="77"/>
  <c r="Y40" i="77"/>
  <c r="AW40" i="77"/>
  <c r="AK276" i="70"/>
  <c r="L276" i="70"/>
  <c r="O276" i="70"/>
  <c r="AK159" i="70"/>
  <c r="O159" i="70"/>
  <c r="O144" i="70"/>
  <c r="AK144" i="70"/>
  <c r="L144" i="70"/>
  <c r="AR94" i="70"/>
  <c r="P94" i="70"/>
  <c r="AX94" i="70"/>
  <c r="AL94" i="70"/>
  <c r="P253" i="47"/>
  <c r="AE253" i="47"/>
  <c r="M253" i="47"/>
  <c r="AW155" i="47"/>
  <c r="AK155" i="47"/>
  <c r="AD155" i="47"/>
  <c r="O155" i="47"/>
  <c r="W155" i="47"/>
  <c r="AK54" i="47"/>
  <c r="W54" i="47"/>
  <c r="AK197" i="47"/>
  <c r="W197" i="47"/>
  <c r="AW197" i="47"/>
  <c r="O197" i="47"/>
  <c r="AD197" i="47"/>
  <c r="AG116" i="77"/>
  <c r="Y116" i="77"/>
  <c r="CC116" i="77"/>
  <c r="AX78" i="47"/>
  <c r="AE78" i="47"/>
  <c r="X78" i="47"/>
  <c r="P78" i="47"/>
  <c r="AL78" i="47"/>
  <c r="AR78" i="47"/>
  <c r="O257" i="70"/>
  <c r="AK257" i="70"/>
  <c r="AL166" i="70"/>
  <c r="AR166" i="70"/>
  <c r="P166" i="70"/>
  <c r="AX166" i="70"/>
  <c r="AK120" i="70"/>
  <c r="O120" i="70"/>
  <c r="AL292" i="70"/>
  <c r="AX292" i="70"/>
  <c r="P292" i="70"/>
  <c r="AR292" i="70"/>
  <c r="AL258" i="70"/>
  <c r="AR258" i="70"/>
  <c r="P258" i="70"/>
  <c r="AX258" i="70"/>
  <c r="W190" i="47"/>
  <c r="AK190" i="47"/>
  <c r="O190" i="47"/>
  <c r="AW190" i="47"/>
  <c r="AD190" i="47"/>
  <c r="AK255" i="47"/>
  <c r="AD255" i="47"/>
  <c r="AW255" i="47"/>
  <c r="W255" i="47"/>
  <c r="O255" i="47"/>
  <c r="AK110" i="47"/>
  <c r="AD110" i="47"/>
  <c r="AW110" i="47"/>
  <c r="O110" i="47"/>
  <c r="W110" i="47"/>
  <c r="AD245" i="47"/>
  <c r="AW245" i="47"/>
  <c r="AK245" i="47"/>
  <c r="AD298" i="47"/>
  <c r="O298" i="47"/>
  <c r="AW298" i="47"/>
  <c r="AK298" i="47"/>
  <c r="W298" i="47"/>
  <c r="W222" i="47"/>
  <c r="AW222" i="47"/>
  <c r="AK222" i="47"/>
  <c r="AD222" i="47"/>
  <c r="O222" i="47"/>
  <c r="AK153" i="70"/>
  <c r="O153" i="70"/>
  <c r="AX60" i="70"/>
  <c r="AL60" i="70"/>
  <c r="AR60" i="70"/>
  <c r="P60" i="70"/>
  <c r="AR245" i="70"/>
  <c r="AL245" i="70"/>
  <c r="AX245" i="70"/>
  <c r="P245" i="70"/>
  <c r="AK293" i="70"/>
  <c r="L293" i="70"/>
  <c r="O293" i="70"/>
  <c r="P101" i="70"/>
  <c r="AL101" i="70"/>
  <c r="AR101" i="70"/>
  <c r="AX101" i="70"/>
  <c r="AL117" i="47"/>
  <c r="AE117" i="47"/>
  <c r="P117" i="47"/>
  <c r="AX117" i="47"/>
  <c r="AR117" i="47"/>
  <c r="X117" i="47"/>
  <c r="O212" i="47"/>
  <c r="AD212" i="47"/>
  <c r="AW212" i="47"/>
  <c r="W212" i="47"/>
  <c r="AK212" i="47"/>
  <c r="O91" i="47"/>
  <c r="W91" i="47"/>
  <c r="AK91" i="47"/>
  <c r="AW91" i="47"/>
  <c r="AD91" i="47"/>
  <c r="AL262" i="47"/>
  <c r="AE262" i="47"/>
  <c r="AR262" i="47"/>
  <c r="AX262" i="47"/>
  <c r="P262" i="47"/>
  <c r="X262" i="47"/>
  <c r="AR150" i="47"/>
  <c r="AL150" i="47"/>
  <c r="AE150" i="47"/>
  <c r="AX150" i="47"/>
  <c r="P150" i="47"/>
  <c r="X150" i="47"/>
  <c r="X165" i="47"/>
  <c r="AX165" i="47"/>
  <c r="AR165" i="47"/>
  <c r="AE165" i="47"/>
  <c r="AL165" i="47"/>
  <c r="P165" i="47"/>
  <c r="AW169" i="76"/>
  <c r="AG169" i="76"/>
  <c r="Y169" i="76"/>
  <c r="AW142" i="47"/>
  <c r="AD142" i="47"/>
  <c r="AK142" i="47"/>
  <c r="O142" i="47"/>
  <c r="W142" i="47"/>
  <c r="AN94" i="77"/>
  <c r="CE94" i="77"/>
  <c r="BX94" i="77"/>
  <c r="O94" i="77"/>
  <c r="BQ94" i="77"/>
  <c r="X94" i="77"/>
  <c r="AV94" i="77"/>
  <c r="AF94" i="77"/>
  <c r="BJ94" i="77"/>
  <c r="AO257" i="77"/>
  <c r="CF257" i="77"/>
  <c r="BR257" i="77"/>
  <c r="BY257" i="77"/>
  <c r="P257" i="77"/>
  <c r="AN230" i="77"/>
  <c r="BX230" i="77"/>
  <c r="CE230" i="77"/>
  <c r="BQ230" i="77"/>
  <c r="AF230" i="77"/>
  <c r="X230" i="77"/>
  <c r="O230" i="77"/>
  <c r="AV230" i="77"/>
  <c r="BJ230" i="77"/>
  <c r="CE71" i="77"/>
  <c r="BX71" i="77"/>
  <c r="BQ71" i="77"/>
  <c r="AN71" i="77"/>
  <c r="AV71" i="77"/>
  <c r="BJ71" i="77"/>
  <c r="O71" i="77"/>
  <c r="AN220" i="77"/>
  <c r="BX220" i="77"/>
  <c r="CE220" i="77"/>
  <c r="O220" i="77"/>
  <c r="AV220" i="77"/>
  <c r="X220" i="77"/>
  <c r="BQ220" i="77"/>
  <c r="AF220" i="77"/>
  <c r="BJ220" i="77"/>
  <c r="AE81" i="47"/>
  <c r="AR81" i="47"/>
  <c r="AX81" i="47"/>
  <c r="X81" i="47"/>
  <c r="AL81" i="47"/>
  <c r="P81" i="47"/>
  <c r="W30" i="47"/>
  <c r="AK30" i="47"/>
  <c r="AD30" i="47"/>
  <c r="O30" i="47"/>
  <c r="AW30" i="47"/>
  <c r="X91" i="47"/>
  <c r="AX91" i="47"/>
  <c r="AL91" i="47"/>
  <c r="AE91" i="47"/>
  <c r="AR91" i="47"/>
  <c r="P91" i="47"/>
  <c r="X45" i="47"/>
  <c r="AX45" i="47"/>
  <c r="P45" i="47"/>
  <c r="AR45" i="47"/>
  <c r="AL45" i="47"/>
  <c r="AE45" i="47"/>
  <c r="X92" i="47"/>
  <c r="AR92" i="47"/>
  <c r="AX92" i="47"/>
  <c r="AE92" i="47"/>
  <c r="P92" i="47"/>
  <c r="AL92" i="47"/>
  <c r="AO241" i="77"/>
  <c r="CF241" i="77"/>
  <c r="BR241" i="77"/>
  <c r="BY241" i="77"/>
  <c r="P241" i="77"/>
  <c r="Y241" i="77"/>
  <c r="CC241" i="77"/>
  <c r="BK241" i="77"/>
  <c r="AW241" i="77"/>
  <c r="AG241" i="77"/>
  <c r="BD241" i="77"/>
  <c r="P223" i="47"/>
  <c r="AR223" i="47"/>
  <c r="AL223" i="47"/>
  <c r="AE223" i="47"/>
  <c r="AX223" i="47"/>
  <c r="X223" i="47"/>
  <c r="O81" i="47"/>
  <c r="AW81" i="47"/>
  <c r="W81" i="47"/>
  <c r="AK81" i="47"/>
  <c r="AD81" i="47"/>
  <c r="AN203" i="77"/>
  <c r="CE203" i="77"/>
  <c r="BQ203" i="77"/>
  <c r="BX203" i="77"/>
  <c r="BJ203" i="77"/>
  <c r="X203" i="77"/>
  <c r="O203" i="77"/>
  <c r="AF203" i="77"/>
  <c r="AV203" i="77"/>
  <c r="AW67" i="47"/>
  <c r="AK67" i="47"/>
  <c r="AD67" i="47"/>
  <c r="W67" i="47"/>
  <c r="O67" i="47"/>
  <c r="AV149" i="77"/>
  <c r="CE149" i="77"/>
  <c r="AN149" i="77"/>
  <c r="BQ149" i="77"/>
  <c r="BX149" i="77"/>
  <c r="O149" i="77"/>
  <c r="X149" i="77"/>
  <c r="AF149" i="77"/>
  <c r="BJ149" i="77"/>
  <c r="AE307" i="47"/>
  <c r="AR307" i="47"/>
  <c r="P307" i="47"/>
  <c r="X307" i="47"/>
  <c r="AL307" i="47"/>
  <c r="AX307" i="47"/>
  <c r="W292" i="47"/>
  <c r="AD292" i="47"/>
  <c r="AK292" i="47"/>
  <c r="AW292" i="47"/>
  <c r="O292" i="47"/>
  <c r="CE89" i="77"/>
  <c r="AN89" i="77"/>
  <c r="BQ89" i="77"/>
  <c r="BX89" i="77"/>
  <c r="O89" i="77"/>
  <c r="X89" i="77"/>
  <c r="AV89" i="77"/>
  <c r="AF89" i="77"/>
  <c r="BJ89" i="77"/>
  <c r="W165" i="47"/>
  <c r="AK165" i="47"/>
  <c r="O165" i="47"/>
  <c r="AD165" i="47"/>
  <c r="AW165" i="47"/>
  <c r="AL57" i="47"/>
  <c r="AX57" i="47"/>
  <c r="AR57" i="47"/>
  <c r="P57" i="47"/>
  <c r="AE57" i="47"/>
  <c r="X57" i="47"/>
  <c r="AO67" i="77"/>
  <c r="BY67" i="77"/>
  <c r="CF67" i="77"/>
  <c r="BR67" i="77"/>
  <c r="P67" i="77"/>
  <c r="AW67" i="77"/>
  <c r="BK67" i="77"/>
  <c r="BD67" i="77"/>
  <c r="AG67" i="77"/>
  <c r="Y67" i="77"/>
  <c r="CC67" i="77"/>
  <c r="CF284" i="77"/>
  <c r="AO284" i="77"/>
  <c r="BY284" i="77"/>
  <c r="P284" i="77"/>
  <c r="BR284" i="77"/>
  <c r="Y284" i="77"/>
  <c r="CC284" i="77"/>
  <c r="AW284" i="77"/>
  <c r="AG284" i="77"/>
  <c r="BD284" i="77"/>
  <c r="BK284" i="77"/>
  <c r="AO199" i="77"/>
  <c r="CF199" i="77"/>
  <c r="BY199" i="77"/>
  <c r="BR199" i="77"/>
  <c r="P199" i="77"/>
  <c r="BD199" i="77"/>
  <c r="AG199" i="77"/>
  <c r="BK199" i="77"/>
  <c r="Y199" i="77"/>
  <c r="CC199" i="77"/>
  <c r="AW199" i="77"/>
  <c r="AK139" i="47"/>
  <c r="AD139" i="47"/>
  <c r="W139" i="47"/>
  <c r="O139" i="47"/>
  <c r="AW139" i="47"/>
  <c r="X48" i="47"/>
  <c r="AL48" i="47"/>
  <c r="AX48" i="47"/>
  <c r="P48" i="47"/>
  <c r="AE48" i="47"/>
  <c r="AR48" i="47"/>
  <c r="CE231" i="77"/>
  <c r="BQ231" i="77"/>
  <c r="AN231" i="77"/>
  <c r="O231" i="77"/>
  <c r="AF231" i="77"/>
  <c r="BX231" i="77"/>
  <c r="AV62" i="77"/>
  <c r="AN62" i="77"/>
  <c r="CE62" i="77"/>
  <c r="BX62" i="77"/>
  <c r="O62" i="77"/>
  <c r="BQ62" i="77"/>
  <c r="X62" i="77"/>
  <c r="BJ62" i="77"/>
  <c r="AF62" i="77"/>
  <c r="AR244" i="47"/>
  <c r="P244" i="47"/>
  <c r="AL244" i="47"/>
  <c r="AX244" i="47"/>
  <c r="AE244" i="47"/>
  <c r="X244" i="47"/>
  <c r="BD56" i="77"/>
  <c r="CF56" i="77"/>
  <c r="AO56" i="77"/>
  <c r="BY56" i="77"/>
  <c r="P56" i="77"/>
  <c r="BR56" i="77"/>
  <c r="Y56" i="77"/>
  <c r="CC56" i="77"/>
  <c r="AG56" i="77"/>
  <c r="AW56" i="77"/>
  <c r="BK56" i="77"/>
  <c r="BK225" i="77"/>
  <c r="AO225" i="77"/>
  <c r="CF225" i="77"/>
  <c r="BR225" i="77"/>
  <c r="BY225" i="77"/>
  <c r="P225" i="77"/>
  <c r="Y225" i="77"/>
  <c r="CC225" i="77"/>
  <c r="AG225" i="77"/>
  <c r="BD225" i="77"/>
  <c r="AW225" i="77"/>
  <c r="P73" i="70"/>
  <c r="AR73" i="70"/>
  <c r="AX73" i="70"/>
  <c r="AL73" i="70"/>
  <c r="P249" i="70"/>
  <c r="AL249" i="70"/>
  <c r="AX249" i="70"/>
  <c r="AR249" i="70"/>
  <c r="AW279" i="47"/>
  <c r="O279" i="47"/>
  <c r="AD279" i="47"/>
  <c r="AK279" i="47"/>
  <c r="W279" i="47"/>
  <c r="AK117" i="47"/>
  <c r="O117" i="47"/>
  <c r="AW117" i="47"/>
  <c r="AD117" i="47"/>
  <c r="W117" i="47"/>
  <c r="AD242" i="47"/>
  <c r="AK242" i="47"/>
  <c r="O242" i="47"/>
  <c r="W242" i="47"/>
  <c r="AW242" i="47"/>
  <c r="AR292" i="47"/>
  <c r="X292" i="47"/>
  <c r="AL292" i="47"/>
  <c r="AX292" i="47"/>
  <c r="AE292" i="47"/>
  <c r="P292" i="47"/>
  <c r="AN267" i="77"/>
  <c r="CE267" i="77"/>
  <c r="BQ267" i="77"/>
  <c r="BX267" i="77"/>
  <c r="AF267" i="77"/>
  <c r="O267" i="77"/>
  <c r="AV267" i="77"/>
  <c r="BJ267" i="77"/>
  <c r="X267" i="77"/>
  <c r="AE235" i="47"/>
  <c r="P235" i="47"/>
  <c r="AL235" i="47"/>
  <c r="X235" i="47"/>
  <c r="AX235" i="47"/>
  <c r="AR235" i="47"/>
  <c r="AE31" i="47"/>
  <c r="AX31" i="47"/>
  <c r="AR31" i="47"/>
  <c r="X31" i="47"/>
  <c r="P31" i="47"/>
  <c r="AL31" i="47"/>
  <c r="AE210" i="47"/>
  <c r="X210" i="47"/>
  <c r="P210" i="47"/>
  <c r="AL210" i="47"/>
  <c r="AR210" i="47"/>
  <c r="AX210" i="47"/>
  <c r="AX136" i="47"/>
  <c r="AE136" i="47"/>
  <c r="X136" i="47"/>
  <c r="AL136" i="47"/>
  <c r="AR136" i="47"/>
  <c r="P136" i="47"/>
  <c r="AX289" i="47"/>
  <c r="AE289" i="47"/>
  <c r="X289" i="47"/>
  <c r="AR289" i="47"/>
  <c r="AL289" i="47"/>
  <c r="P289" i="47"/>
  <c r="AN265" i="77"/>
  <c r="CE265" i="77"/>
  <c r="BQ265" i="77"/>
  <c r="BX265" i="77"/>
  <c r="BJ265" i="77"/>
  <c r="X265" i="77"/>
  <c r="AF265" i="77"/>
  <c r="O265" i="77"/>
  <c r="AV265" i="77"/>
  <c r="AO166" i="77"/>
  <c r="CF166" i="77"/>
  <c r="BY166" i="77"/>
  <c r="P166" i="77"/>
  <c r="AG166" i="77"/>
  <c r="BR166" i="77"/>
  <c r="AW166" i="77"/>
  <c r="BK166" i="77"/>
  <c r="BD166" i="77"/>
  <c r="Y166" i="77"/>
  <c r="CC166" i="77"/>
  <c r="AO120" i="77"/>
  <c r="CF120" i="77"/>
  <c r="BY120" i="77"/>
  <c r="P120" i="77"/>
  <c r="BR120" i="77"/>
  <c r="AW120" i="77"/>
  <c r="Y120" i="77"/>
  <c r="CC120" i="77"/>
  <c r="BK120" i="77"/>
  <c r="BD120" i="77"/>
  <c r="AG120" i="77"/>
  <c r="BJ48" i="77"/>
  <c r="AN48" i="77"/>
  <c r="BX48" i="77"/>
  <c r="CE48" i="77"/>
  <c r="O48" i="77"/>
  <c r="AV48" i="77"/>
  <c r="X48" i="77"/>
  <c r="AF48" i="77"/>
  <c r="BQ48" i="77"/>
  <c r="BK300" i="77"/>
  <c r="CF300" i="77"/>
  <c r="AO300" i="77"/>
  <c r="BY300" i="77"/>
  <c r="P300" i="77"/>
  <c r="BR300" i="77"/>
  <c r="AG300" i="77"/>
  <c r="Y300" i="77"/>
  <c r="CC300" i="77"/>
  <c r="BD300" i="77"/>
  <c r="AW300" i="77"/>
  <c r="BK238" i="77"/>
  <c r="AO238" i="77"/>
  <c r="CF238" i="77"/>
  <c r="BY238" i="77"/>
  <c r="P238" i="77"/>
  <c r="Y238" i="77"/>
  <c r="BR238" i="77"/>
  <c r="BD238" i="77"/>
  <c r="AW238" i="77"/>
  <c r="AG238" i="77"/>
  <c r="AN216" i="77"/>
  <c r="BX216" i="77"/>
  <c r="CE216" i="77"/>
  <c r="AV216" i="77"/>
  <c r="O216" i="77"/>
  <c r="BQ216" i="77"/>
  <c r="AF216" i="77"/>
  <c r="X216" i="77"/>
  <c r="BJ216" i="77"/>
  <c r="AN168" i="77"/>
  <c r="BX168" i="77"/>
  <c r="O168" i="77"/>
  <c r="CE168" i="77"/>
  <c r="BQ168" i="77"/>
  <c r="AW149" i="77"/>
  <c r="AO149" i="77"/>
  <c r="BY149" i="77"/>
  <c r="CF149" i="77"/>
  <c r="BR149" i="77"/>
  <c r="P149" i="77"/>
  <c r="Y149" i="77"/>
  <c r="CC149" i="77"/>
  <c r="AG149" i="77"/>
  <c r="BD149" i="77"/>
  <c r="BK149" i="77"/>
  <c r="CF62" i="77"/>
  <c r="AO62" i="77"/>
  <c r="BY62" i="77"/>
  <c r="P62" i="77"/>
  <c r="AW62" i="77"/>
  <c r="BR62" i="77"/>
  <c r="Y62" i="77"/>
  <c r="AG62" i="77"/>
  <c r="BD62" i="77"/>
  <c r="BK62" i="77"/>
  <c r="P201" i="47"/>
  <c r="AE201" i="47"/>
  <c r="AL201" i="47"/>
  <c r="AR201" i="47"/>
  <c r="X201" i="47"/>
  <c r="AX201" i="47"/>
  <c r="AW50" i="47"/>
  <c r="O50" i="47"/>
  <c r="W50" i="47"/>
  <c r="AD50" i="47"/>
  <c r="AK50" i="47"/>
  <c r="AK304" i="70"/>
  <c r="O304" i="70"/>
  <c r="AK298" i="70"/>
  <c r="O298" i="70"/>
  <c r="O230" i="70"/>
  <c r="AK230" i="70"/>
  <c r="AK200" i="70"/>
  <c r="O200" i="70"/>
  <c r="O97" i="70"/>
  <c r="AK97" i="70"/>
  <c r="L97" i="70"/>
  <c r="AR82" i="70"/>
  <c r="AL82" i="70"/>
  <c r="AX82" i="70"/>
  <c r="P82" i="70"/>
  <c r="AX52" i="70"/>
  <c r="P52" i="70"/>
  <c r="AL52" i="70"/>
  <c r="AR52" i="70"/>
  <c r="O287" i="70"/>
  <c r="AK287" i="70"/>
  <c r="AK245" i="70"/>
  <c r="O245" i="70"/>
  <c r="AK151" i="70"/>
  <c r="O151" i="70"/>
  <c r="AK99" i="70"/>
  <c r="O99" i="70"/>
  <c r="AL305" i="70"/>
  <c r="AX305" i="70"/>
  <c r="AR305" i="70"/>
  <c r="P305" i="70"/>
  <c r="AR287" i="70"/>
  <c r="P287" i="70"/>
  <c r="AL287" i="70"/>
  <c r="AX287" i="70"/>
  <c r="AX257" i="70"/>
  <c r="P257" i="70"/>
  <c r="AL257" i="70"/>
  <c r="AR257" i="70"/>
  <c r="O278" i="70"/>
  <c r="AK278" i="70"/>
  <c r="L278" i="70"/>
  <c r="AK232" i="70"/>
  <c r="O232" i="70"/>
  <c r="AK194" i="70"/>
  <c r="L194" i="70"/>
  <c r="O194" i="70"/>
  <c r="P172" i="70"/>
  <c r="AL172" i="70"/>
  <c r="AX172" i="70"/>
  <c r="AR172" i="70"/>
  <c r="O20" i="70"/>
  <c r="AK20" i="70"/>
  <c r="AL153" i="70"/>
  <c r="AR153" i="70"/>
  <c r="AX153" i="70"/>
  <c r="P153" i="70"/>
  <c r="AL129" i="70"/>
  <c r="P129" i="70"/>
  <c r="AX129" i="70"/>
  <c r="AR129" i="70"/>
  <c r="AR164" i="70"/>
  <c r="AX164" i="70"/>
  <c r="P164" i="70"/>
  <c r="AL164" i="70"/>
  <c r="AL140" i="70"/>
  <c r="P140" i="70"/>
  <c r="AX140" i="70"/>
  <c r="AR140" i="70"/>
  <c r="AX78" i="70"/>
  <c r="AL78" i="70"/>
  <c r="P78" i="70"/>
  <c r="AR78" i="70"/>
  <c r="AX46" i="70"/>
  <c r="AR46" i="70"/>
  <c r="P46" i="70"/>
  <c r="AL46" i="70"/>
  <c r="AR294" i="70"/>
  <c r="AL294" i="70"/>
  <c r="P294" i="70"/>
  <c r="AX294" i="70"/>
  <c r="AX248" i="70"/>
  <c r="P248" i="70"/>
  <c r="AR248" i="70"/>
  <c r="AL248" i="70"/>
  <c r="AX143" i="70"/>
  <c r="AL143" i="70"/>
  <c r="AR143" i="70"/>
  <c r="P143" i="70"/>
  <c r="AK306" i="47"/>
  <c r="AD306" i="47"/>
  <c r="O306" i="47"/>
  <c r="AW306" i="47"/>
  <c r="W306" i="47"/>
  <c r="W153" i="47"/>
  <c r="AW153" i="47"/>
  <c r="AD153" i="47"/>
  <c r="O153" i="47"/>
  <c r="AK153" i="47"/>
  <c r="O233" i="47"/>
  <c r="AK233" i="47"/>
  <c r="W233" i="47"/>
  <c r="AW233" i="47"/>
  <c r="AD233" i="47"/>
  <c r="P227" i="47"/>
  <c r="X227" i="47"/>
  <c r="AR227" i="47"/>
  <c r="AE227" i="47"/>
  <c r="AX227" i="47"/>
  <c r="AL227" i="47"/>
  <c r="P309" i="47"/>
  <c r="AR309" i="47"/>
  <c r="AE309" i="47"/>
  <c r="AX309" i="47"/>
  <c r="X309" i="47"/>
  <c r="AL309" i="47"/>
  <c r="AN179" i="77"/>
  <c r="CE179" i="77"/>
  <c r="BQ179" i="77"/>
  <c r="BJ179" i="77"/>
  <c r="BX179" i="77"/>
  <c r="X179" i="77"/>
  <c r="AV179" i="77"/>
  <c r="AF179" i="77"/>
  <c r="O179" i="77"/>
  <c r="AO184" i="77"/>
  <c r="CF184" i="77"/>
  <c r="BY184" i="77"/>
  <c r="P184" i="77"/>
  <c r="BR184" i="77"/>
  <c r="BD184" i="77"/>
  <c r="AG184" i="77"/>
  <c r="AW184" i="77"/>
  <c r="Y184" i="77"/>
  <c r="BK184" i="77"/>
  <c r="AE46" i="47"/>
  <c r="AL46" i="47"/>
  <c r="P46" i="47"/>
  <c r="AR46" i="47"/>
  <c r="X46" i="47"/>
  <c r="AX46" i="47"/>
  <c r="BJ304" i="77"/>
  <c r="AN304" i="77"/>
  <c r="BX304" i="77"/>
  <c r="CE304" i="77"/>
  <c r="O304" i="77"/>
  <c r="AV304" i="77"/>
  <c r="AF304" i="77"/>
  <c r="BQ304" i="77"/>
  <c r="X304" i="77"/>
  <c r="X68" i="47"/>
  <c r="P68" i="47"/>
  <c r="AR68" i="47"/>
  <c r="AE68" i="47"/>
  <c r="AL68" i="47"/>
  <c r="AX68" i="47"/>
  <c r="AN244" i="77"/>
  <c r="BX244" i="77"/>
  <c r="CE244" i="77"/>
  <c r="O244" i="77"/>
  <c r="BQ244" i="77"/>
  <c r="P266" i="47"/>
  <c r="AL266" i="47"/>
  <c r="AX266" i="47"/>
  <c r="AE266" i="47"/>
  <c r="X266" i="47"/>
  <c r="AR266" i="47"/>
  <c r="AL182" i="47"/>
  <c r="P182" i="47"/>
  <c r="AE182" i="47"/>
  <c r="AR182" i="47"/>
  <c r="AX182" i="47"/>
  <c r="X182" i="47"/>
  <c r="W78" i="47"/>
  <c r="AK78" i="47"/>
  <c r="O78" i="47"/>
  <c r="AD78" i="47"/>
  <c r="AW78" i="47"/>
  <c r="BD197" i="77"/>
  <c r="AO197" i="77"/>
  <c r="CF197" i="77"/>
  <c r="BR197" i="77"/>
  <c r="BY197" i="77"/>
  <c r="P197" i="77"/>
  <c r="AG197" i="77"/>
  <c r="AW197" i="77"/>
  <c r="BK197" i="77"/>
  <c r="Y197" i="77"/>
  <c r="CC197" i="77"/>
  <c r="BQ161" i="76"/>
  <c r="AF161" i="76"/>
  <c r="X161" i="76"/>
  <c r="O161" i="76"/>
  <c r="BX132" i="76"/>
  <c r="AV132" i="76"/>
  <c r="X132" i="76"/>
  <c r="BQ132" i="76"/>
  <c r="AN132" i="76"/>
  <c r="AF132" i="76"/>
  <c r="CE132" i="76"/>
  <c r="O132" i="76"/>
  <c r="AW157" i="76"/>
  <c r="Y157" i="76"/>
  <c r="CC157" i="76"/>
  <c r="AG157" i="76"/>
  <c r="AR56" i="70"/>
  <c r="P56" i="70"/>
  <c r="AL56" i="70"/>
  <c r="AX56" i="70"/>
  <c r="P243" i="70"/>
  <c r="AR243" i="70"/>
  <c r="AL243" i="70"/>
  <c r="AX243" i="70"/>
  <c r="AX75" i="70"/>
  <c r="AL75" i="70"/>
  <c r="P75" i="70"/>
  <c r="AR75" i="70"/>
  <c r="AK271" i="70"/>
  <c r="O271" i="70"/>
  <c r="O147" i="70"/>
  <c r="AK147" i="70"/>
  <c r="AK51" i="70"/>
  <c r="O51" i="70"/>
  <c r="AL296" i="70"/>
  <c r="P296" i="70"/>
  <c r="AR296" i="70"/>
  <c r="AX296" i="70"/>
  <c r="AR256" i="70"/>
  <c r="P256" i="70"/>
  <c r="AX256" i="70"/>
  <c r="AL256" i="70"/>
  <c r="M224" i="70"/>
  <c r="M196" i="70"/>
  <c r="CE263" i="77"/>
  <c r="BQ263" i="77"/>
  <c r="AN263" i="77"/>
  <c r="O263" i="77"/>
  <c r="X263" i="77"/>
  <c r="BX263" i="77"/>
  <c r="BJ263" i="77"/>
  <c r="AV263" i="77"/>
  <c r="AF263" i="77"/>
  <c r="AX251" i="47"/>
  <c r="AR251" i="47"/>
  <c r="AL251" i="47"/>
  <c r="AE251" i="47"/>
  <c r="P251" i="47"/>
  <c r="X251" i="47"/>
  <c r="W134" i="47"/>
  <c r="AW134" i="47"/>
  <c r="AD134" i="47"/>
  <c r="O134" i="47"/>
  <c r="AK134" i="47"/>
  <c r="CE65" i="77"/>
  <c r="AN65" i="77"/>
  <c r="BQ65" i="77"/>
  <c r="BX65" i="77"/>
  <c r="O65" i="77"/>
  <c r="BJ65" i="77"/>
  <c r="AV65" i="77"/>
  <c r="X65" i="77"/>
  <c r="AF65" i="77"/>
  <c r="AO27" i="77"/>
  <c r="BY27" i="77"/>
  <c r="CF27" i="77"/>
  <c r="BR27" i="77"/>
  <c r="P27" i="77"/>
  <c r="BK27" i="77"/>
  <c r="Y27" i="77"/>
  <c r="CC27" i="77"/>
  <c r="AG27" i="77"/>
  <c r="AW27" i="77"/>
  <c r="BD27" i="77"/>
  <c r="Y159" i="77"/>
  <c r="AO159" i="77"/>
  <c r="BY159" i="77"/>
  <c r="CF159" i="77"/>
  <c r="BR159" i="77"/>
  <c r="P159" i="77"/>
  <c r="BK159" i="77"/>
  <c r="AW159" i="77"/>
  <c r="AG159" i="77"/>
  <c r="BD159" i="77"/>
  <c r="BD264" i="77"/>
  <c r="AO264" i="77"/>
  <c r="CF264" i="77"/>
  <c r="BY264" i="77"/>
  <c r="P264" i="77"/>
  <c r="BR264" i="77"/>
  <c r="AW264" i="77"/>
  <c r="AG264" i="77"/>
  <c r="BK264" i="77"/>
  <c r="Y264" i="77"/>
  <c r="CC264" i="77"/>
  <c r="AO236" i="77"/>
  <c r="CF236" i="77"/>
  <c r="BY236" i="77"/>
  <c r="P236" i="77"/>
  <c r="BR236" i="77"/>
  <c r="AG236" i="77"/>
  <c r="BD236" i="77"/>
  <c r="AW236" i="77"/>
  <c r="BK236" i="77"/>
  <c r="Y236" i="77"/>
  <c r="CC236" i="77"/>
  <c r="AL105" i="47"/>
  <c r="AX105" i="47"/>
  <c r="AE105" i="47"/>
  <c r="AR105" i="47"/>
  <c r="P105" i="47"/>
  <c r="X105" i="47"/>
  <c r="CF32" i="77"/>
  <c r="AO32" i="77"/>
  <c r="BY32" i="77"/>
  <c r="P32" i="77"/>
  <c r="BR32" i="77"/>
  <c r="AG32" i="77"/>
  <c r="Y32" i="77"/>
  <c r="CC32" i="77"/>
  <c r="AW32" i="77"/>
  <c r="BK32" i="77"/>
  <c r="BD32" i="77"/>
  <c r="AO114" i="77"/>
  <c r="CF114" i="77"/>
  <c r="BY114" i="77"/>
  <c r="P114" i="77"/>
  <c r="BK114" i="77"/>
  <c r="BR114" i="77"/>
  <c r="Y114" i="77"/>
  <c r="CC114" i="77"/>
  <c r="AG114" i="77"/>
  <c r="BD114" i="77"/>
  <c r="AW114" i="77"/>
  <c r="AX214" i="47"/>
  <c r="P214" i="47"/>
  <c r="X214" i="47"/>
  <c r="AL214" i="47"/>
  <c r="AE214" i="47"/>
  <c r="AR214" i="47"/>
  <c r="P167" i="47"/>
  <c r="AX167" i="47"/>
  <c r="X167" i="47"/>
  <c r="AL167" i="47"/>
  <c r="AE167" i="47"/>
  <c r="AR167" i="47"/>
  <c r="AX295" i="47"/>
  <c r="AR295" i="47"/>
  <c r="AL295" i="47"/>
  <c r="X295" i="47"/>
  <c r="AE295" i="47"/>
  <c r="P295" i="47"/>
  <c r="AO130" i="77"/>
  <c r="CF130" i="77"/>
  <c r="BY130" i="77"/>
  <c r="P130" i="77"/>
  <c r="Y130" i="77"/>
  <c r="CC130" i="77"/>
  <c r="BR130" i="77"/>
  <c r="AW130" i="77"/>
  <c r="AG130" i="77"/>
  <c r="BK130" i="77"/>
  <c r="BD130" i="77"/>
  <c r="X296" i="77"/>
  <c r="AN296" i="77"/>
  <c r="BX296" i="77"/>
  <c r="CE296" i="77"/>
  <c r="O296" i="77"/>
  <c r="AF296" i="77"/>
  <c r="BQ296" i="77"/>
  <c r="AV296" i="77"/>
  <c r="BJ296" i="77"/>
  <c r="AN249" i="77"/>
  <c r="CE249" i="77"/>
  <c r="BQ249" i="77"/>
  <c r="BX249" i="77"/>
  <c r="O249" i="77"/>
  <c r="AV249" i="77"/>
  <c r="AF249" i="77"/>
  <c r="X249" i="77"/>
  <c r="BJ249" i="77"/>
  <c r="BX288" i="76"/>
  <c r="AV288" i="76"/>
  <c r="O288" i="76"/>
  <c r="BQ288" i="76"/>
  <c r="X288" i="76"/>
  <c r="BJ288" i="76"/>
  <c r="AN288" i="76"/>
  <c r="CE288" i="76"/>
  <c r="AF288" i="76"/>
  <c r="BQ52" i="76"/>
  <c r="X52" i="76"/>
  <c r="CE52" i="76"/>
  <c r="BJ52" i="76"/>
  <c r="BX52" i="76"/>
  <c r="AN52" i="76"/>
  <c r="O52" i="76"/>
  <c r="AV52" i="76"/>
  <c r="CE294" i="76"/>
  <c r="AF294" i="76"/>
  <c r="AN294" i="76"/>
  <c r="O294" i="76"/>
  <c r="BQ294" i="76"/>
  <c r="BJ294" i="76"/>
  <c r="AV294" i="76"/>
  <c r="BX294" i="76"/>
  <c r="X294" i="76"/>
  <c r="CE262" i="76"/>
  <c r="AN262" i="76"/>
  <c r="BX262" i="76"/>
  <c r="AF262" i="76"/>
  <c r="O262" i="76"/>
  <c r="AV262" i="76"/>
  <c r="X262" i="76"/>
  <c r="BQ262" i="76"/>
  <c r="AF189" i="76"/>
  <c r="BJ189" i="76"/>
  <c r="X189" i="76"/>
  <c r="P114" i="70"/>
  <c r="AL114" i="70"/>
  <c r="AR114" i="70"/>
  <c r="AX114" i="70"/>
  <c r="O296" i="70"/>
  <c r="AK296" i="70"/>
  <c r="AL76" i="70"/>
  <c r="AX76" i="70"/>
  <c r="AR76" i="70"/>
  <c r="P76" i="70"/>
  <c r="AR244" i="70"/>
  <c r="AL244" i="70"/>
  <c r="P244" i="70"/>
  <c r="AX244" i="70"/>
  <c r="AR212" i="70"/>
  <c r="AX212" i="70"/>
  <c r="AL212" i="70"/>
  <c r="P212" i="70"/>
  <c r="AX127" i="70"/>
  <c r="AR127" i="70"/>
  <c r="AL127" i="70"/>
  <c r="P127" i="70"/>
  <c r="AR55" i="70"/>
  <c r="AL55" i="70"/>
  <c r="P55" i="70"/>
  <c r="AX55" i="70"/>
  <c r="CE167" i="77"/>
  <c r="BX167" i="77"/>
  <c r="BQ167" i="77"/>
  <c r="AN167" i="77"/>
  <c r="BJ167" i="77"/>
  <c r="O167" i="77"/>
  <c r="AV167" i="77"/>
  <c r="X167" i="77"/>
  <c r="AF167" i="77"/>
  <c r="X230" i="47"/>
  <c r="AX230" i="47"/>
  <c r="P230" i="47"/>
  <c r="AE230" i="47"/>
  <c r="AR230" i="47"/>
  <c r="AL230" i="47"/>
  <c r="M215" i="47"/>
  <c r="AK42" i="47"/>
  <c r="AW42" i="47"/>
  <c r="AD42" i="47"/>
  <c r="W42" i="47"/>
  <c r="O42" i="47"/>
  <c r="AX65" i="47"/>
  <c r="AL65" i="47"/>
  <c r="AR65" i="47"/>
  <c r="P65" i="47"/>
  <c r="AE65" i="47"/>
  <c r="X65" i="47"/>
  <c r="AO162" i="77"/>
  <c r="CF162" i="77"/>
  <c r="BY162" i="77"/>
  <c r="P162" i="77"/>
  <c r="BR162" i="77"/>
  <c r="Y162" i="77"/>
  <c r="CC162" i="77"/>
  <c r="AG162" i="77"/>
  <c r="AW162" i="77"/>
  <c r="BK162" i="77"/>
  <c r="BD162" i="77"/>
  <c r="AE80" i="47"/>
  <c r="P80" i="47"/>
  <c r="AL80" i="47"/>
  <c r="X80" i="47"/>
  <c r="AX80" i="47"/>
  <c r="AR80" i="47"/>
  <c r="X32" i="77"/>
  <c r="AN32" i="77"/>
  <c r="BX32" i="77"/>
  <c r="CE32" i="77"/>
  <c r="O32" i="77"/>
  <c r="AV32" i="77"/>
  <c r="AF32" i="77"/>
  <c r="BJ32" i="77"/>
  <c r="BQ32" i="77"/>
  <c r="AW50" i="76"/>
  <c r="CF50" i="76"/>
  <c r="O256" i="70"/>
  <c r="AK256" i="70"/>
  <c r="L256" i="70"/>
  <c r="O131" i="70"/>
  <c r="AK131" i="70"/>
  <c r="O125" i="70"/>
  <c r="AK125" i="70"/>
  <c r="L125" i="70"/>
  <c r="AX309" i="70"/>
  <c r="AR309" i="70"/>
  <c r="P309" i="70"/>
  <c r="AL309" i="70"/>
  <c r="P171" i="70"/>
  <c r="AR171" i="70"/>
  <c r="AL171" i="70"/>
  <c r="AX171" i="70"/>
  <c r="AK290" i="70"/>
  <c r="L290" i="70"/>
  <c r="O290" i="70"/>
  <c r="AK280" i="70"/>
  <c r="L280" i="70"/>
  <c r="O280" i="70"/>
  <c r="O174" i="70"/>
  <c r="AK174" i="70"/>
  <c r="P108" i="70"/>
  <c r="AR108" i="70"/>
  <c r="AX108" i="70"/>
  <c r="AL108" i="70"/>
  <c r="M98" i="70"/>
  <c r="BX57" i="76"/>
  <c r="AN57" i="76"/>
  <c r="AV57" i="76"/>
  <c r="BQ57" i="76"/>
  <c r="X57" i="76"/>
  <c r="BJ57" i="76"/>
  <c r="O57" i="76"/>
  <c r="CE57" i="76"/>
  <c r="AL266" i="70"/>
  <c r="AR266" i="70"/>
  <c r="P266" i="70"/>
  <c r="AX266" i="70"/>
  <c r="AR171" i="47"/>
  <c r="P171" i="47"/>
  <c r="AE171" i="47"/>
  <c r="AX171" i="47"/>
  <c r="X171" i="47"/>
  <c r="AL171" i="47"/>
  <c r="W282" i="47"/>
  <c r="AW282" i="47"/>
  <c r="AD282" i="47"/>
  <c r="O282" i="47"/>
  <c r="AK282" i="47"/>
  <c r="AW39" i="47"/>
  <c r="O39" i="47"/>
  <c r="AK39" i="47"/>
  <c r="W39" i="47"/>
  <c r="AD39" i="47"/>
  <c r="AK74" i="70"/>
  <c r="L74" i="70"/>
  <c r="O74" i="70"/>
  <c r="AN113" i="76"/>
  <c r="CE113" i="76"/>
  <c r="O113" i="76"/>
  <c r="BX113" i="76"/>
  <c r="AW214" i="47"/>
  <c r="W214" i="47"/>
  <c r="AD214" i="47"/>
  <c r="O214" i="47"/>
  <c r="AK214" i="47"/>
  <c r="AW176" i="76"/>
  <c r="AG176" i="76"/>
  <c r="AW255" i="76"/>
  <c r="Y255" i="76"/>
  <c r="AG255" i="76"/>
  <c r="CE46" i="76"/>
  <c r="BJ46" i="76"/>
  <c r="BX46" i="76"/>
  <c r="AN46" i="76"/>
  <c r="O46" i="76"/>
  <c r="X46" i="76"/>
  <c r="BQ46" i="76"/>
  <c r="AV46" i="76"/>
  <c r="AL250" i="70"/>
  <c r="AR250" i="70"/>
  <c r="P250" i="70"/>
  <c r="AX250" i="70"/>
  <c r="AK143" i="47"/>
  <c r="O143" i="47"/>
  <c r="W143" i="47"/>
  <c r="AW143" i="47"/>
  <c r="AD143" i="47"/>
  <c r="AR293" i="47"/>
  <c r="AX293" i="47"/>
  <c r="AE293" i="47"/>
  <c r="AL293" i="47"/>
  <c r="X293" i="47"/>
  <c r="P293" i="47"/>
  <c r="AK199" i="47"/>
  <c r="AD199" i="47"/>
  <c r="W199" i="47"/>
  <c r="AW199" i="47"/>
  <c r="O199" i="47"/>
  <c r="BR61" i="76"/>
  <c r="AG61" i="76"/>
  <c r="CF61" i="76"/>
  <c r="BK61" i="76"/>
  <c r="AO61" i="76"/>
  <c r="BY61" i="76"/>
  <c r="BD61" i="76"/>
  <c r="Y61" i="76"/>
  <c r="CC61" i="76"/>
  <c r="AW61" i="76"/>
  <c r="P61" i="76"/>
  <c r="CE164" i="76"/>
  <c r="AF164" i="76"/>
  <c r="O164" i="76"/>
  <c r="BX164" i="76"/>
  <c r="X164" i="76"/>
  <c r="BQ164" i="76"/>
  <c r="AN164" i="76"/>
  <c r="AV164" i="76"/>
  <c r="AV295" i="77"/>
  <c r="AN295" i="77"/>
  <c r="CE295" i="77"/>
  <c r="BQ295" i="77"/>
  <c r="O295" i="77"/>
  <c r="BJ295" i="77"/>
  <c r="BX295" i="77"/>
  <c r="X295" i="77"/>
  <c r="AF295" i="77"/>
  <c r="AK210" i="70"/>
  <c r="O210" i="70"/>
  <c r="O104" i="70"/>
  <c r="AK104" i="70"/>
  <c r="L104" i="70"/>
  <c r="M307" i="70"/>
  <c r="AX51" i="70"/>
  <c r="AR51" i="70"/>
  <c r="AL51" i="70"/>
  <c r="P51" i="70"/>
  <c r="P109" i="70"/>
  <c r="AL109" i="70"/>
  <c r="AX109" i="70"/>
  <c r="AR109" i="70"/>
  <c r="P133" i="70"/>
  <c r="AX133" i="70"/>
  <c r="AL133" i="70"/>
  <c r="AR133" i="70"/>
  <c r="P191" i="70"/>
  <c r="AR191" i="70"/>
  <c r="AL191" i="70"/>
  <c r="AX191" i="70"/>
  <c r="AK163" i="47"/>
  <c r="O163" i="47"/>
  <c r="W163" i="47"/>
  <c r="AW163" i="47"/>
  <c r="AD163" i="47"/>
  <c r="P229" i="47"/>
  <c r="AR229" i="47"/>
  <c r="AL229" i="47"/>
  <c r="AE229" i="47"/>
  <c r="AX229" i="47"/>
  <c r="X229" i="47"/>
  <c r="AD51" i="47"/>
  <c r="AK51" i="47"/>
  <c r="W51" i="47"/>
  <c r="AW51" i="47"/>
  <c r="O51" i="47"/>
  <c r="AW169" i="47"/>
  <c r="AK169" i="47"/>
  <c r="W169" i="47"/>
  <c r="O169" i="47"/>
  <c r="AD169" i="47"/>
  <c r="AK69" i="47"/>
  <c r="AD69" i="47"/>
  <c r="O69" i="47"/>
  <c r="AW69" i="47"/>
  <c r="W69" i="47"/>
  <c r="AW262" i="47"/>
  <c r="AK262" i="47"/>
  <c r="AD262" i="47"/>
  <c r="O262" i="47"/>
  <c r="W262" i="47"/>
  <c r="W248" i="47"/>
  <c r="O248" i="47"/>
  <c r="AD248" i="47"/>
  <c r="AW248" i="47"/>
  <c r="AK248" i="47"/>
  <c r="O114" i="47"/>
  <c r="W114" i="47"/>
  <c r="AD114" i="47"/>
  <c r="AK114" i="47"/>
  <c r="AW114" i="47"/>
  <c r="AL35" i="70"/>
  <c r="P35" i="70"/>
  <c r="AX35" i="70"/>
  <c r="AR35" i="70"/>
  <c r="AR213" i="70"/>
  <c r="P213" i="70"/>
  <c r="AL213" i="70"/>
  <c r="AX213" i="70"/>
  <c r="BK85" i="77"/>
  <c r="AO85" i="77"/>
  <c r="CF85" i="77"/>
  <c r="BY85" i="77"/>
  <c r="BR85" i="77"/>
  <c r="AW85" i="77"/>
  <c r="AG85" i="77"/>
  <c r="BD85" i="77"/>
  <c r="P85" i="77"/>
  <c r="Y85" i="77"/>
  <c r="CC85" i="77"/>
  <c r="X133" i="47"/>
  <c r="AE133" i="47"/>
  <c r="P133" i="47"/>
  <c r="AX133" i="47"/>
  <c r="AL133" i="47"/>
  <c r="AR133" i="47"/>
  <c r="AE267" i="47"/>
  <c r="X267" i="47"/>
  <c r="AX267" i="47"/>
  <c r="P267" i="47"/>
  <c r="AR267" i="47"/>
  <c r="AL267" i="47"/>
  <c r="AW83" i="47"/>
  <c r="O83" i="47"/>
  <c r="AD83" i="47"/>
  <c r="AK83" i="47"/>
  <c r="W83" i="47"/>
  <c r="CE59" i="77"/>
  <c r="AN59" i="77"/>
  <c r="BQ59" i="77"/>
  <c r="BX59" i="77"/>
  <c r="AF59" i="77"/>
  <c r="X59" i="77"/>
  <c r="O59" i="77"/>
  <c r="AV59" i="77"/>
  <c r="BJ59" i="77"/>
  <c r="AD284" i="47"/>
  <c r="O284" i="47"/>
  <c r="W284" i="47"/>
  <c r="AK284" i="47"/>
  <c r="AW284" i="47"/>
  <c r="AE195" i="47"/>
  <c r="X195" i="47"/>
  <c r="AX195" i="47"/>
  <c r="AR195" i="47"/>
  <c r="P195" i="47"/>
  <c r="AL195" i="47"/>
  <c r="BK81" i="77"/>
  <c r="AO81" i="77"/>
  <c r="BY81" i="77"/>
  <c r="CF81" i="77"/>
  <c r="BR81" i="77"/>
  <c r="AW81" i="77"/>
  <c r="P81" i="77"/>
  <c r="BD81" i="77"/>
  <c r="AG81" i="77"/>
  <c r="Y81" i="77"/>
  <c r="AN30" i="77"/>
  <c r="CE30" i="77"/>
  <c r="BX30" i="77"/>
  <c r="O30" i="77"/>
  <c r="BQ30" i="77"/>
  <c r="AV30" i="77"/>
  <c r="BJ30" i="77"/>
  <c r="X30" i="77"/>
  <c r="AF30" i="77"/>
  <c r="AO91" i="77"/>
  <c r="BY91" i="77"/>
  <c r="CF91" i="77"/>
  <c r="BR91" i="77"/>
  <c r="P91" i="77"/>
  <c r="Y91" i="77"/>
  <c r="CC91" i="77"/>
  <c r="BK91" i="77"/>
  <c r="BD91" i="77"/>
  <c r="AG91" i="77"/>
  <c r="AW91" i="77"/>
  <c r="AO45" i="77"/>
  <c r="BY45" i="77"/>
  <c r="CF45" i="77"/>
  <c r="BR45" i="77"/>
  <c r="AW45" i="77"/>
  <c r="BK45" i="77"/>
  <c r="P45" i="77"/>
  <c r="Y45" i="77"/>
  <c r="CC45" i="77"/>
  <c r="AG45" i="77"/>
  <c r="BD45" i="77"/>
  <c r="AO92" i="77"/>
  <c r="BY92" i="77"/>
  <c r="P92" i="77"/>
  <c r="CF92" i="77"/>
  <c r="BR92" i="77"/>
  <c r="BD92" i="77"/>
  <c r="BK92" i="77"/>
  <c r="AG92" i="77"/>
  <c r="Y92" i="77"/>
  <c r="AW92" i="77"/>
  <c r="X241" i="47"/>
  <c r="AE241" i="47"/>
  <c r="P241" i="47"/>
  <c r="AR241" i="47"/>
  <c r="AX241" i="47"/>
  <c r="AL241" i="47"/>
  <c r="AO223" i="77"/>
  <c r="CF223" i="77"/>
  <c r="BY223" i="77"/>
  <c r="BR223" i="77"/>
  <c r="P223" i="77"/>
  <c r="BK223" i="77"/>
  <c r="AW223" i="77"/>
  <c r="Y223" i="77"/>
  <c r="CC223" i="77"/>
  <c r="AG223" i="77"/>
  <c r="BD223" i="77"/>
  <c r="CE81" i="77"/>
  <c r="AN81" i="77"/>
  <c r="BQ81" i="77"/>
  <c r="BX81" i="77"/>
  <c r="O81" i="77"/>
  <c r="BJ81" i="77"/>
  <c r="X81" i="77"/>
  <c r="AV81" i="77"/>
  <c r="AF81" i="77"/>
  <c r="AW217" i="47"/>
  <c r="AK217" i="47"/>
  <c r="W217" i="47"/>
  <c r="AD217" i="47"/>
  <c r="O217" i="47"/>
  <c r="CE67" i="77"/>
  <c r="AN67" i="77"/>
  <c r="BQ67" i="77"/>
  <c r="BX67" i="77"/>
  <c r="AF67" i="77"/>
  <c r="X67" i="77"/>
  <c r="AV67" i="77"/>
  <c r="O67" i="77"/>
  <c r="W205" i="47"/>
  <c r="AK205" i="47"/>
  <c r="AD205" i="47"/>
  <c r="O205" i="47"/>
  <c r="AW205" i="47"/>
  <c r="AR179" i="47"/>
  <c r="AX179" i="47"/>
  <c r="AL179" i="47"/>
  <c r="AE179" i="47"/>
  <c r="P179" i="47"/>
  <c r="X179" i="47"/>
  <c r="X292" i="77"/>
  <c r="AN292" i="77"/>
  <c r="BX292" i="77"/>
  <c r="CE292" i="77"/>
  <c r="O292" i="77"/>
  <c r="BQ292" i="77"/>
  <c r="AF292" i="77"/>
  <c r="AV292" i="77"/>
  <c r="BJ292" i="77"/>
  <c r="AR41" i="47"/>
  <c r="X41" i="47"/>
  <c r="AX41" i="47"/>
  <c r="AE41" i="47"/>
  <c r="P41" i="47"/>
  <c r="AL41" i="47"/>
  <c r="CE165" i="77"/>
  <c r="AN165" i="77"/>
  <c r="BQ165" i="77"/>
  <c r="O165" i="77"/>
  <c r="AV165" i="77"/>
  <c r="AF165" i="77"/>
  <c r="X165" i="77"/>
  <c r="BX165" i="77"/>
  <c r="BJ165" i="77"/>
  <c r="AO57" i="77"/>
  <c r="BY57" i="77"/>
  <c r="BR57" i="77"/>
  <c r="CF57" i="77"/>
  <c r="AW57" i="77"/>
  <c r="P57" i="77"/>
  <c r="AG57" i="77"/>
  <c r="BK57" i="77"/>
  <c r="Y57" i="77"/>
  <c r="CC57" i="77"/>
  <c r="BD57" i="77"/>
  <c r="AR305" i="47"/>
  <c r="AE305" i="47"/>
  <c r="X305" i="47"/>
  <c r="AL305" i="47"/>
  <c r="P305" i="47"/>
  <c r="AX305" i="47"/>
  <c r="X220" i="47"/>
  <c r="P220" i="47"/>
  <c r="AX220" i="47"/>
  <c r="AE220" i="47"/>
  <c r="AR220" i="47"/>
  <c r="AL220" i="47"/>
  <c r="AN139" i="77"/>
  <c r="CE139" i="77"/>
  <c r="BQ139" i="77"/>
  <c r="BX139" i="77"/>
  <c r="BJ139" i="77"/>
  <c r="O139" i="77"/>
  <c r="X139" i="77"/>
  <c r="AF139" i="77"/>
  <c r="AV139" i="77"/>
  <c r="CF48" i="77"/>
  <c r="AO48" i="77"/>
  <c r="BY48" i="77"/>
  <c r="P48" i="77"/>
  <c r="BR48" i="77"/>
  <c r="AW48" i="77"/>
  <c r="BD48" i="77"/>
  <c r="BK48" i="77"/>
  <c r="AG48" i="77"/>
  <c r="Y48" i="77"/>
  <c r="CC48" i="77"/>
  <c r="AO234" i="77"/>
  <c r="CF234" i="77"/>
  <c r="BY234" i="77"/>
  <c r="P234" i="77"/>
  <c r="AG234" i="77"/>
  <c r="BR234" i="77"/>
  <c r="BD234" i="77"/>
  <c r="Y234" i="77"/>
  <c r="CC234" i="77"/>
  <c r="AW234" i="77"/>
  <c r="BK234" i="77"/>
  <c r="AK188" i="47"/>
  <c r="O188" i="47"/>
  <c r="AW188" i="47"/>
  <c r="AD188" i="47"/>
  <c r="W188" i="47"/>
  <c r="AX51" i="47"/>
  <c r="AL51" i="47"/>
  <c r="AR51" i="47"/>
  <c r="AE51" i="47"/>
  <c r="P51" i="47"/>
  <c r="X51" i="47"/>
  <c r="AO244" i="77"/>
  <c r="CF244" i="77"/>
  <c r="BY244" i="77"/>
  <c r="P244" i="77"/>
  <c r="BR244" i="77"/>
  <c r="Y244" i="77"/>
  <c r="CC244" i="77"/>
  <c r="BK244" i="77"/>
  <c r="AW244" i="77"/>
  <c r="AG244" i="77"/>
  <c r="BD244" i="77"/>
  <c r="AE104" i="47"/>
  <c r="AX104" i="47"/>
  <c r="AR104" i="47"/>
  <c r="P104" i="47"/>
  <c r="X104" i="47"/>
  <c r="AL104" i="47"/>
  <c r="AW73" i="76"/>
  <c r="AG73" i="76"/>
  <c r="BR73" i="76"/>
  <c r="AO73" i="76"/>
  <c r="CF73" i="76"/>
  <c r="BK73" i="76"/>
  <c r="Y73" i="76"/>
  <c r="CC73" i="76"/>
  <c r="BY73" i="76"/>
  <c r="BD73" i="76"/>
  <c r="P73" i="76"/>
  <c r="CF249" i="76"/>
  <c r="AW249" i="76"/>
  <c r="Y249" i="76"/>
  <c r="AE141" i="47"/>
  <c r="X141" i="47"/>
  <c r="P141" i="47"/>
  <c r="AR141" i="47"/>
  <c r="AX141" i="47"/>
  <c r="AL141" i="47"/>
  <c r="AV279" i="77"/>
  <c r="AN279" i="77"/>
  <c r="CE279" i="77"/>
  <c r="BQ279" i="77"/>
  <c r="O279" i="77"/>
  <c r="BJ279" i="77"/>
  <c r="BX279" i="77"/>
  <c r="X279" i="77"/>
  <c r="AF279" i="77"/>
  <c r="CE117" i="77"/>
  <c r="AN117" i="77"/>
  <c r="BQ117" i="77"/>
  <c r="BX117" i="77"/>
  <c r="O117" i="77"/>
  <c r="BJ117" i="77"/>
  <c r="X117" i="77"/>
  <c r="AV117" i="77"/>
  <c r="AF117" i="77"/>
  <c r="AV242" i="77"/>
  <c r="AN242" i="77"/>
  <c r="BX242" i="77"/>
  <c r="CE242" i="77"/>
  <c r="BQ242" i="77"/>
  <c r="O242" i="77"/>
  <c r="AF242" i="77"/>
  <c r="BJ242" i="77"/>
  <c r="X242" i="77"/>
  <c r="CF292" i="77"/>
  <c r="AO292" i="77"/>
  <c r="BY292" i="77"/>
  <c r="P292" i="77"/>
  <c r="BR292" i="77"/>
  <c r="BD292" i="77"/>
  <c r="AG292" i="77"/>
  <c r="Y292" i="77"/>
  <c r="CC292" i="77"/>
  <c r="BK292" i="77"/>
  <c r="AW292" i="77"/>
  <c r="AW267" i="47"/>
  <c r="AD267" i="47"/>
  <c r="W267" i="47"/>
  <c r="O267" i="47"/>
  <c r="AK267" i="47"/>
  <c r="BD235" i="77"/>
  <c r="AO235" i="77"/>
  <c r="CF235" i="77"/>
  <c r="BY235" i="77"/>
  <c r="BR235" i="77"/>
  <c r="P235" i="77"/>
  <c r="AG235" i="77"/>
  <c r="AW235" i="77"/>
  <c r="Y235" i="77"/>
  <c r="CC235" i="77"/>
  <c r="BK235" i="77"/>
  <c r="AO31" i="77"/>
  <c r="BY31" i="77"/>
  <c r="CF31" i="77"/>
  <c r="BR31" i="77"/>
  <c r="P31" i="77"/>
  <c r="AG31" i="77"/>
  <c r="AW31" i="77"/>
  <c r="Y31" i="77"/>
  <c r="CC31" i="77"/>
  <c r="BD31" i="77"/>
  <c r="BK31" i="77"/>
  <c r="AO210" i="77"/>
  <c r="CF210" i="77"/>
  <c r="BY210" i="77"/>
  <c r="P210" i="77"/>
  <c r="BK210" i="77"/>
  <c r="BR210" i="77"/>
  <c r="AW210" i="77"/>
  <c r="Y210" i="77"/>
  <c r="AG210" i="77"/>
  <c r="BD210" i="77"/>
  <c r="BK136" i="77"/>
  <c r="AO136" i="77"/>
  <c r="CF136" i="77"/>
  <c r="BY136" i="77"/>
  <c r="P136" i="77"/>
  <c r="BR136" i="77"/>
  <c r="AW136" i="77"/>
  <c r="AG136" i="77"/>
  <c r="BD136" i="77"/>
  <c r="Y136" i="77"/>
  <c r="CC136" i="77"/>
  <c r="AO289" i="77"/>
  <c r="CF289" i="77"/>
  <c r="BR289" i="77"/>
  <c r="P289" i="77"/>
  <c r="BD289" i="77"/>
  <c r="AG289" i="77"/>
  <c r="Y289" i="77"/>
  <c r="CC289" i="77"/>
  <c r="AW289" i="77"/>
  <c r="BY289" i="77"/>
  <c r="BK289" i="77"/>
  <c r="P237" i="47"/>
  <c r="AR237" i="47"/>
  <c r="AE237" i="47"/>
  <c r="AL237" i="47"/>
  <c r="AX237" i="47"/>
  <c r="X237" i="47"/>
  <c r="X139" i="47"/>
  <c r="AE139" i="47"/>
  <c r="P139" i="47"/>
  <c r="AX139" i="47"/>
  <c r="AL139" i="47"/>
  <c r="AR139" i="47"/>
  <c r="AX118" i="47"/>
  <c r="P118" i="47"/>
  <c r="AE118" i="47"/>
  <c r="AR118" i="47"/>
  <c r="X118" i="47"/>
  <c r="AL118" i="47"/>
  <c r="AD48" i="47"/>
  <c r="W48" i="47"/>
  <c r="AW48" i="47"/>
  <c r="AK48" i="47"/>
  <c r="O48" i="47"/>
  <c r="P269" i="47"/>
  <c r="X269" i="47"/>
  <c r="AR269" i="47"/>
  <c r="AL269" i="47"/>
  <c r="AE269" i="47"/>
  <c r="AX269" i="47"/>
  <c r="AR231" i="47"/>
  <c r="X231" i="47"/>
  <c r="AL231" i="47"/>
  <c r="P231" i="47"/>
  <c r="AE231" i="47"/>
  <c r="AX231" i="47"/>
  <c r="AR173" i="47"/>
  <c r="AL173" i="47"/>
  <c r="P173" i="47"/>
  <c r="X173" i="47"/>
  <c r="AE173" i="47"/>
  <c r="AX173" i="47"/>
  <c r="AX152" i="47"/>
  <c r="AL152" i="47"/>
  <c r="X152" i="47"/>
  <c r="AE152" i="47"/>
  <c r="P152" i="47"/>
  <c r="AR152" i="47"/>
  <c r="O128" i="47"/>
  <c r="AW128" i="47"/>
  <c r="W128" i="47"/>
  <c r="AK128" i="47"/>
  <c r="AD128" i="47"/>
  <c r="BJ68" i="77"/>
  <c r="AN68" i="77"/>
  <c r="BX68" i="77"/>
  <c r="CE68" i="77"/>
  <c r="O68" i="77"/>
  <c r="BQ68" i="77"/>
  <c r="X68" i="77"/>
  <c r="AV68" i="77"/>
  <c r="AF68" i="77"/>
  <c r="AL61" i="47"/>
  <c r="AR61" i="47"/>
  <c r="AX61" i="47"/>
  <c r="P61" i="47"/>
  <c r="AE61" i="47"/>
  <c r="X61" i="47"/>
  <c r="AR249" i="47"/>
  <c r="X249" i="47"/>
  <c r="P249" i="47"/>
  <c r="AX249" i="47"/>
  <c r="AL249" i="47"/>
  <c r="AE249" i="47"/>
  <c r="AW104" i="47"/>
  <c r="AD104" i="47"/>
  <c r="W104" i="47"/>
  <c r="O104" i="47"/>
  <c r="AK104" i="47"/>
  <c r="BD201" i="77"/>
  <c r="AO201" i="77"/>
  <c r="CF201" i="77"/>
  <c r="BR201" i="77"/>
  <c r="BY201" i="77"/>
  <c r="P201" i="77"/>
  <c r="AW201" i="77"/>
  <c r="Y201" i="77"/>
  <c r="BK201" i="77"/>
  <c r="AG201" i="77"/>
  <c r="W38" i="47"/>
  <c r="AK38" i="47"/>
  <c r="O38" i="47"/>
  <c r="AD38" i="47"/>
  <c r="AW38" i="47"/>
  <c r="AK273" i="70"/>
  <c r="O273" i="70"/>
  <c r="AK222" i="70"/>
  <c r="O222" i="70"/>
  <c r="AK176" i="70"/>
  <c r="L176" i="70"/>
  <c r="O176" i="70"/>
  <c r="P116" i="70"/>
  <c r="AL116" i="70"/>
  <c r="AX116" i="70"/>
  <c r="AR116" i="70"/>
  <c r="O70" i="70"/>
  <c r="AK70" i="70"/>
  <c r="AL48" i="70"/>
  <c r="AR48" i="70"/>
  <c r="AX48" i="70"/>
  <c r="P48" i="70"/>
  <c r="AX165" i="70"/>
  <c r="P165" i="70"/>
  <c r="AR165" i="70"/>
  <c r="AL165" i="70"/>
  <c r="O156" i="70"/>
  <c r="AK156" i="70"/>
  <c r="L156" i="70"/>
  <c r="AK148" i="70"/>
  <c r="L148" i="70"/>
  <c r="O148" i="70"/>
  <c r="P138" i="70"/>
  <c r="AR138" i="70"/>
  <c r="AX138" i="70"/>
  <c r="M138" i="70"/>
  <c r="AL138" i="70"/>
  <c r="O94" i="70"/>
  <c r="AK94" i="70"/>
  <c r="AK60" i="70"/>
  <c r="L60" i="70"/>
  <c r="O60" i="70"/>
  <c r="AX277" i="70"/>
  <c r="AL277" i="70"/>
  <c r="P277" i="70"/>
  <c r="AR277" i="70"/>
  <c r="AX247" i="70"/>
  <c r="AR247" i="70"/>
  <c r="P247" i="70"/>
  <c r="AL247" i="70"/>
  <c r="AK308" i="70"/>
  <c r="L308" i="70"/>
  <c r="O308" i="70"/>
  <c r="AK223" i="70"/>
  <c r="O223" i="70"/>
  <c r="O186" i="70"/>
  <c r="AK186" i="70"/>
  <c r="L186" i="70"/>
  <c r="O160" i="70"/>
  <c r="AK160" i="70"/>
  <c r="AK68" i="70"/>
  <c r="O68" i="70"/>
  <c r="O310" i="70"/>
  <c r="AK310" i="70"/>
  <c r="L310" i="70"/>
  <c r="O231" i="70"/>
  <c r="AK231" i="70"/>
  <c r="O157" i="70"/>
  <c r="AK157" i="70"/>
  <c r="L157" i="70"/>
  <c r="AK108" i="70"/>
  <c r="O108" i="70"/>
  <c r="O73" i="70"/>
  <c r="AK73" i="70"/>
  <c r="AX306" i="70"/>
  <c r="P306" i="70"/>
  <c r="AL306" i="70"/>
  <c r="AR306" i="70"/>
  <c r="P288" i="70"/>
  <c r="AL288" i="70"/>
  <c r="AR288" i="70"/>
  <c r="AX288" i="70"/>
  <c r="AX270" i="70"/>
  <c r="AL270" i="70"/>
  <c r="AR270" i="70"/>
  <c r="P270" i="70"/>
  <c r="AL242" i="70"/>
  <c r="AX242" i="70"/>
  <c r="P242" i="70"/>
  <c r="AR242" i="70"/>
  <c r="AR194" i="70"/>
  <c r="P194" i="70"/>
  <c r="AX194" i="70"/>
  <c r="AL194" i="70"/>
  <c r="P111" i="70"/>
  <c r="AR111" i="70"/>
  <c r="AL111" i="70"/>
  <c r="AX111" i="70"/>
  <c r="AL63" i="70"/>
  <c r="P63" i="70"/>
  <c r="AR63" i="70"/>
  <c r="AX63" i="70"/>
  <c r="P37" i="47"/>
  <c r="AX37" i="47"/>
  <c r="AL37" i="47"/>
  <c r="X37" i="47"/>
  <c r="AE37" i="47"/>
  <c r="AR37" i="47"/>
  <c r="AR265" i="47"/>
  <c r="AL265" i="47"/>
  <c r="X265" i="47"/>
  <c r="P265" i="47"/>
  <c r="AX265" i="47"/>
  <c r="AE265" i="47"/>
  <c r="AV175" i="77"/>
  <c r="CE175" i="77"/>
  <c r="BQ175" i="77"/>
  <c r="AN175" i="77"/>
  <c r="BX175" i="77"/>
  <c r="X175" i="77"/>
  <c r="AF175" i="77"/>
  <c r="BJ175" i="77"/>
  <c r="O175" i="77"/>
  <c r="AL105" i="70"/>
  <c r="AX105" i="70"/>
  <c r="AR105" i="70"/>
  <c r="P105" i="70"/>
  <c r="AW179" i="47"/>
  <c r="W179" i="47"/>
  <c r="AD179" i="47"/>
  <c r="O179" i="47"/>
  <c r="AK179" i="47"/>
  <c r="CF46" i="77"/>
  <c r="AO46" i="77"/>
  <c r="BY46" i="77"/>
  <c r="P46" i="77"/>
  <c r="BR46" i="77"/>
  <c r="BK46" i="77"/>
  <c r="AW46" i="77"/>
  <c r="AG46" i="77"/>
  <c r="Y46" i="77"/>
  <c r="CC46" i="77"/>
  <c r="BD46" i="77"/>
  <c r="W124" i="47"/>
  <c r="AK124" i="47"/>
  <c r="AD124" i="47"/>
  <c r="AW124" i="47"/>
  <c r="O124" i="47"/>
  <c r="AN52" i="77"/>
  <c r="BX52" i="77"/>
  <c r="CE52" i="77"/>
  <c r="O52" i="77"/>
  <c r="BJ52" i="77"/>
  <c r="AV52" i="77"/>
  <c r="BQ52" i="77"/>
  <c r="AF52" i="77"/>
  <c r="X52" i="77"/>
  <c r="CF68" i="77"/>
  <c r="AO68" i="77"/>
  <c r="BY68" i="77"/>
  <c r="P68" i="77"/>
  <c r="BR68" i="77"/>
  <c r="BD68" i="77"/>
  <c r="AO266" i="77"/>
  <c r="CF266" i="77"/>
  <c r="BY266" i="77"/>
  <c r="P266" i="77"/>
  <c r="BR266" i="77"/>
  <c r="BK266" i="77"/>
  <c r="AW266" i="77"/>
  <c r="AG266" i="77"/>
  <c r="BD266" i="77"/>
  <c r="Y266" i="77"/>
  <c r="CC266" i="77"/>
  <c r="AO182" i="77"/>
  <c r="CF182" i="77"/>
  <c r="BY182" i="77"/>
  <c r="P182" i="77"/>
  <c r="BR182" i="77"/>
  <c r="AW182" i="77"/>
  <c r="BK182" i="77"/>
  <c r="Y182" i="77"/>
  <c r="CC182" i="77"/>
  <c r="AG182" i="77"/>
  <c r="BD182" i="77"/>
  <c r="AN78" i="77"/>
  <c r="CE78" i="77"/>
  <c r="BX78" i="77"/>
  <c r="O78" i="77"/>
  <c r="BQ78" i="77"/>
  <c r="X78" i="77"/>
  <c r="BJ78" i="77"/>
  <c r="AV78" i="77"/>
  <c r="AF78" i="77"/>
  <c r="AR205" i="47"/>
  <c r="AL205" i="47"/>
  <c r="AX205" i="47"/>
  <c r="X205" i="47"/>
  <c r="P205" i="47"/>
  <c r="AE205" i="47"/>
  <c r="P168" i="70"/>
  <c r="AX168" i="70"/>
  <c r="AL168" i="70"/>
  <c r="AR168" i="70"/>
  <c r="AK139" i="70"/>
  <c r="L139" i="70"/>
  <c r="O139" i="70"/>
  <c r="O24" i="70"/>
  <c r="AK24" i="70"/>
  <c r="AK306" i="70"/>
  <c r="O306" i="70"/>
  <c r="Y243" i="76"/>
  <c r="CC243" i="76"/>
  <c r="AW243" i="76"/>
  <c r="CF243" i="76"/>
  <c r="BY75" i="76"/>
  <c r="BD75" i="76"/>
  <c r="Y75" i="76"/>
  <c r="CC75" i="76"/>
  <c r="AW75" i="76"/>
  <c r="P75" i="76"/>
  <c r="BR75" i="76"/>
  <c r="AG75" i="76"/>
  <c r="CF75" i="76"/>
  <c r="AO75" i="76"/>
  <c r="BK75" i="76"/>
  <c r="M136" i="70"/>
  <c r="AO251" i="77"/>
  <c r="CF251" i="77"/>
  <c r="BY251" i="77"/>
  <c r="BR251" i="77"/>
  <c r="BD251" i="77"/>
  <c r="AW251" i="77"/>
  <c r="BK251" i="77"/>
  <c r="P251" i="77"/>
  <c r="Y251" i="77"/>
  <c r="AG251" i="77"/>
  <c r="AN134" i="77"/>
  <c r="CE134" i="77"/>
  <c r="BX134" i="77"/>
  <c r="O134" i="77"/>
  <c r="X134" i="77"/>
  <c r="BQ134" i="77"/>
  <c r="AF134" i="77"/>
  <c r="BJ134" i="77"/>
  <c r="AV134" i="77"/>
  <c r="AX77" i="47"/>
  <c r="P77" i="47"/>
  <c r="AE77" i="47"/>
  <c r="AR77" i="47"/>
  <c r="X77" i="47"/>
  <c r="AL77" i="47"/>
  <c r="AN270" i="77"/>
  <c r="BX270" i="77"/>
  <c r="CE270" i="77"/>
  <c r="BQ270" i="77"/>
  <c r="O270" i="77"/>
  <c r="AF270" i="77"/>
  <c r="AR74" i="47"/>
  <c r="P74" i="47"/>
  <c r="AE74" i="47"/>
  <c r="X74" i="47"/>
  <c r="AX74" i="47"/>
  <c r="AL74" i="47"/>
  <c r="X299" i="47"/>
  <c r="AX299" i="47"/>
  <c r="AL299" i="47"/>
  <c r="P299" i="47"/>
  <c r="AE299" i="47"/>
  <c r="AR299" i="47"/>
  <c r="AW107" i="47"/>
  <c r="AK107" i="47"/>
  <c r="W107" i="47"/>
  <c r="O107" i="47"/>
  <c r="AD107" i="47"/>
  <c r="AX236" i="47"/>
  <c r="X236" i="47"/>
  <c r="AL236" i="47"/>
  <c r="P236" i="47"/>
  <c r="AE236" i="47"/>
  <c r="AR236" i="47"/>
  <c r="AO105" i="77"/>
  <c r="BY105" i="77"/>
  <c r="CF105" i="77"/>
  <c r="BR105" i="77"/>
  <c r="P105" i="77"/>
  <c r="BD105" i="77"/>
  <c r="BK105" i="77"/>
  <c r="Y105" i="77"/>
  <c r="CC105" i="77"/>
  <c r="AW105" i="77"/>
  <c r="AG105" i="77"/>
  <c r="AR114" i="47"/>
  <c r="AL114" i="47"/>
  <c r="AX114" i="47"/>
  <c r="P114" i="47"/>
  <c r="AE114" i="47"/>
  <c r="X114" i="47"/>
  <c r="Y214" i="77"/>
  <c r="CC214" i="77"/>
  <c r="AO214" i="77"/>
  <c r="CF214" i="77"/>
  <c r="BY214" i="77"/>
  <c r="P214" i="77"/>
  <c r="AW214" i="77"/>
  <c r="BR214" i="77"/>
  <c r="AG214" i="77"/>
  <c r="BD214" i="77"/>
  <c r="BK214" i="77"/>
  <c r="AE252" i="47"/>
  <c r="P252" i="47"/>
  <c r="X252" i="47"/>
  <c r="AR252" i="47"/>
  <c r="AX252" i="47"/>
  <c r="AL252" i="47"/>
  <c r="AX200" i="47"/>
  <c r="AE200" i="47"/>
  <c r="P200" i="47"/>
  <c r="AR200" i="47"/>
  <c r="X200" i="47"/>
  <c r="AL200" i="47"/>
  <c r="AL128" i="47"/>
  <c r="AX128" i="47"/>
  <c r="P128" i="47"/>
  <c r="AR128" i="47"/>
  <c r="AE128" i="47"/>
  <c r="X128" i="47"/>
  <c r="AE286" i="47"/>
  <c r="P286" i="47"/>
  <c r="AR286" i="47"/>
  <c r="X286" i="47"/>
  <c r="AX286" i="47"/>
  <c r="AL286" i="47"/>
  <c r="M217" i="47"/>
  <c r="AX175" i="47"/>
  <c r="X175" i="47"/>
  <c r="AE175" i="47"/>
  <c r="P175" i="47"/>
  <c r="AL175" i="47"/>
  <c r="AR175" i="47"/>
  <c r="AE44" i="47"/>
  <c r="AL44" i="47"/>
  <c r="AR44" i="47"/>
  <c r="X44" i="47"/>
  <c r="P44" i="47"/>
  <c r="AX44" i="47"/>
  <c r="AK294" i="47"/>
  <c r="W294" i="47"/>
  <c r="AW294" i="47"/>
  <c r="AD294" i="47"/>
  <c r="O294" i="47"/>
  <c r="O201" i="47"/>
  <c r="AD201" i="47"/>
  <c r="W201" i="47"/>
  <c r="AW201" i="47"/>
  <c r="AK201" i="47"/>
  <c r="O248" i="70"/>
  <c r="AK248" i="70"/>
  <c r="O75" i="70"/>
  <c r="AK75" i="70"/>
  <c r="L75" i="70"/>
  <c r="AK253" i="70"/>
  <c r="O253" i="70"/>
  <c r="O202" i="70"/>
  <c r="AK202" i="70"/>
  <c r="L202" i="70"/>
  <c r="BX296" i="76"/>
  <c r="AV296" i="76"/>
  <c r="AF296" i="76"/>
  <c r="BQ296" i="76"/>
  <c r="O296" i="76"/>
  <c r="BJ296" i="76"/>
  <c r="AN296" i="76"/>
  <c r="X296" i="76"/>
  <c r="CE296" i="76"/>
  <c r="CF55" i="76"/>
  <c r="AW55" i="76"/>
  <c r="O157" i="47"/>
  <c r="AW157" i="47"/>
  <c r="AK157" i="47"/>
  <c r="AD157" i="47"/>
  <c r="W157" i="47"/>
  <c r="AW86" i="47"/>
  <c r="W86" i="47"/>
  <c r="O86" i="47"/>
  <c r="AD86" i="47"/>
  <c r="AK86" i="47"/>
  <c r="BD230" i="77"/>
  <c r="AO230" i="77"/>
  <c r="CF230" i="77"/>
  <c r="BY230" i="77"/>
  <c r="P230" i="77"/>
  <c r="AG230" i="77"/>
  <c r="BR230" i="77"/>
  <c r="Y230" i="77"/>
  <c r="CC230" i="77"/>
  <c r="BK230" i="77"/>
  <c r="AW230" i="77"/>
  <c r="AN42" i="77"/>
  <c r="CE42" i="77"/>
  <c r="BX42" i="77"/>
  <c r="O42" i="77"/>
  <c r="BQ42" i="77"/>
  <c r="BJ42" i="77"/>
  <c r="CF66" i="77"/>
  <c r="AO66" i="77"/>
  <c r="BY66" i="77"/>
  <c r="P66" i="77"/>
  <c r="Y66" i="77"/>
  <c r="CC66" i="77"/>
  <c r="BR66" i="77"/>
  <c r="AW66" i="77"/>
  <c r="AG66" i="77"/>
  <c r="BK66" i="77"/>
  <c r="BD66" i="77"/>
  <c r="P186" i="47"/>
  <c r="AE186" i="47"/>
  <c r="AR186" i="47"/>
  <c r="X186" i="47"/>
  <c r="AX186" i="47"/>
  <c r="AL186" i="47"/>
  <c r="AR103" i="47"/>
  <c r="P103" i="47"/>
  <c r="AL103" i="47"/>
  <c r="AE103" i="47"/>
  <c r="AX103" i="47"/>
  <c r="X103" i="47"/>
  <c r="AO80" i="77"/>
  <c r="CF80" i="77"/>
  <c r="BY80" i="77"/>
  <c r="M80" i="77"/>
  <c r="P80" i="77"/>
  <c r="BR80" i="77"/>
  <c r="BD80" i="77"/>
  <c r="Y80" i="77"/>
  <c r="CC80" i="77"/>
  <c r="AW80" i="77"/>
  <c r="AG80" i="77"/>
  <c r="BK80" i="77"/>
  <c r="X174" i="47"/>
  <c r="AR174" i="47"/>
  <c r="AX174" i="47"/>
  <c r="AL174" i="47"/>
  <c r="AE174" i="47"/>
  <c r="P174" i="47"/>
  <c r="AK218" i="70"/>
  <c r="L218" i="70"/>
  <c r="O218" i="70"/>
  <c r="AL72" i="70"/>
  <c r="P72" i="70"/>
  <c r="AR72" i="70"/>
  <c r="AX72" i="70"/>
  <c r="O45" i="70"/>
  <c r="AK45" i="70"/>
  <c r="BX125" i="76"/>
  <c r="AN125" i="76"/>
  <c r="X125" i="76"/>
  <c r="BQ125" i="76"/>
  <c r="O125" i="76"/>
  <c r="BJ125" i="76"/>
  <c r="AF125" i="76"/>
  <c r="O77" i="70"/>
  <c r="AK77" i="70"/>
  <c r="L77" i="70"/>
  <c r="Y309" i="76"/>
  <c r="CC309" i="76"/>
  <c r="AW309" i="76"/>
  <c r="CF309" i="76"/>
  <c r="AX279" i="70"/>
  <c r="P279" i="70"/>
  <c r="AL279" i="70"/>
  <c r="AR279" i="70"/>
  <c r="AX217" i="70"/>
  <c r="P217" i="70"/>
  <c r="AR217" i="70"/>
  <c r="AL217" i="70"/>
  <c r="BQ290" i="76"/>
  <c r="X290" i="76"/>
  <c r="O290" i="76"/>
  <c r="BJ290" i="76"/>
  <c r="BX290" i="76"/>
  <c r="AF290" i="76"/>
  <c r="AV290" i="76"/>
  <c r="AN290" i="76"/>
  <c r="CE290" i="76"/>
  <c r="AN280" i="76"/>
  <c r="BQ280" i="76"/>
  <c r="X280" i="76"/>
  <c r="AF280" i="76"/>
  <c r="BJ280" i="76"/>
  <c r="CE280" i="76"/>
  <c r="O280" i="76"/>
  <c r="BX280" i="76"/>
  <c r="AV280" i="76"/>
  <c r="AK95" i="70"/>
  <c r="O95" i="70"/>
  <c r="AX32" i="70"/>
  <c r="AL32" i="70"/>
  <c r="AR32" i="70"/>
  <c r="P32" i="70"/>
  <c r="AG266" i="76"/>
  <c r="AW266" i="76"/>
  <c r="M202" i="70"/>
  <c r="AO171" i="77"/>
  <c r="CF171" i="77"/>
  <c r="BY171" i="77"/>
  <c r="BR171" i="77"/>
  <c r="P171" i="77"/>
  <c r="BK171" i="77"/>
  <c r="AW171" i="77"/>
  <c r="Y171" i="77"/>
  <c r="CC171" i="77"/>
  <c r="AG171" i="77"/>
  <c r="BD171" i="77"/>
  <c r="AN282" i="77"/>
  <c r="BX282" i="77"/>
  <c r="BQ282" i="77"/>
  <c r="O282" i="77"/>
  <c r="BJ282" i="77"/>
  <c r="X282" i="77"/>
  <c r="CE282" i="77"/>
  <c r="AV282" i="77"/>
  <c r="AF282" i="77"/>
  <c r="CE39" i="77"/>
  <c r="BX39" i="77"/>
  <c r="BQ39" i="77"/>
  <c r="AN39" i="77"/>
  <c r="BJ39" i="77"/>
  <c r="O39" i="77"/>
  <c r="X39" i="77"/>
  <c r="AV39" i="77"/>
  <c r="AF39" i="77"/>
  <c r="O264" i="70"/>
  <c r="AK264" i="70"/>
  <c r="L264" i="70"/>
  <c r="P304" i="70"/>
  <c r="AR304" i="70"/>
  <c r="AX304" i="70"/>
  <c r="AL304" i="70"/>
  <c r="W278" i="47"/>
  <c r="AK278" i="47"/>
  <c r="AW278" i="47"/>
  <c r="AD278" i="47"/>
  <c r="O278" i="47"/>
  <c r="AN214" i="77"/>
  <c r="BX214" i="77"/>
  <c r="CE214" i="77"/>
  <c r="BQ214" i="77"/>
  <c r="O214" i="77"/>
  <c r="X214" i="77"/>
  <c r="AV214" i="77"/>
  <c r="AF214" i="77"/>
  <c r="BJ214" i="77"/>
  <c r="L162" i="47"/>
  <c r="AK128" i="70"/>
  <c r="O128" i="70"/>
  <c r="AL275" i="70"/>
  <c r="AR275" i="70"/>
  <c r="AX275" i="70"/>
  <c r="P275" i="70"/>
  <c r="AL124" i="70"/>
  <c r="P124" i="70"/>
  <c r="AX124" i="70"/>
  <c r="AR124" i="70"/>
  <c r="AL154" i="70"/>
  <c r="AX154" i="70"/>
  <c r="P154" i="70"/>
  <c r="AR154" i="70"/>
  <c r="AR64" i="70"/>
  <c r="AX64" i="70"/>
  <c r="P64" i="70"/>
  <c r="AL64" i="70"/>
  <c r="Y250" i="76"/>
  <c r="AW250" i="76"/>
  <c r="CF250" i="76"/>
  <c r="X143" i="77"/>
  <c r="CE143" i="77"/>
  <c r="BX143" i="77"/>
  <c r="BQ143" i="77"/>
  <c r="AN143" i="77"/>
  <c r="AV143" i="77"/>
  <c r="BJ143" i="77"/>
  <c r="AF143" i="77"/>
  <c r="O143" i="77"/>
  <c r="AO293" i="77"/>
  <c r="CF293" i="77"/>
  <c r="BR293" i="77"/>
  <c r="AG293" i="77"/>
  <c r="BY293" i="77"/>
  <c r="AW293" i="77"/>
  <c r="P293" i="77"/>
  <c r="BK293" i="77"/>
  <c r="Y293" i="77"/>
  <c r="CC293" i="77"/>
  <c r="BD293" i="77"/>
  <c r="BJ199" i="77"/>
  <c r="CE199" i="77"/>
  <c r="BQ199" i="77"/>
  <c r="AN199" i="77"/>
  <c r="X199" i="77"/>
  <c r="AV199" i="77"/>
  <c r="BX199" i="77"/>
  <c r="O199" i="77"/>
  <c r="AF199" i="77"/>
  <c r="O300" i="70"/>
  <c r="AK300" i="70"/>
  <c r="L300" i="70"/>
  <c r="AK270" i="70"/>
  <c r="O270" i="70"/>
  <c r="AK236" i="70"/>
  <c r="O236" i="70"/>
  <c r="AX151" i="70"/>
  <c r="AL151" i="70"/>
  <c r="AR151" i="70"/>
  <c r="P151" i="70"/>
  <c r="AV210" i="76"/>
  <c r="BQ210" i="76"/>
  <c r="AN210" i="76"/>
  <c r="AF210" i="76"/>
  <c r="O210" i="76"/>
  <c r="BJ210" i="76"/>
  <c r="CE210" i="76"/>
  <c r="X210" i="76"/>
  <c r="BX210" i="76"/>
  <c r="BX104" i="76"/>
  <c r="BQ104" i="76"/>
  <c r="AL290" i="70"/>
  <c r="AR290" i="70"/>
  <c r="AX290" i="70"/>
  <c r="P290" i="70"/>
  <c r="AR57" i="70"/>
  <c r="AX57" i="70"/>
  <c r="P57" i="70"/>
  <c r="AL57" i="70"/>
  <c r="AE131" i="47"/>
  <c r="AL131" i="47"/>
  <c r="P131" i="47"/>
  <c r="AR131" i="47"/>
  <c r="X131" i="47"/>
  <c r="AX131" i="47"/>
  <c r="AK172" i="47"/>
  <c r="W172" i="47"/>
  <c r="AD172" i="47"/>
  <c r="O172" i="47"/>
  <c r="AW172" i="47"/>
  <c r="W289" i="47"/>
  <c r="AD289" i="47"/>
  <c r="AW289" i="47"/>
  <c r="AK289" i="47"/>
  <c r="O289" i="47"/>
  <c r="W247" i="47"/>
  <c r="O247" i="47"/>
  <c r="AK247" i="47"/>
  <c r="AW247" i="47"/>
  <c r="AD247" i="47"/>
  <c r="W151" i="47"/>
  <c r="O151" i="47"/>
  <c r="AD151" i="47"/>
  <c r="AK151" i="47"/>
  <c r="AW151" i="47"/>
  <c r="O150" i="47"/>
  <c r="AK150" i="47"/>
  <c r="W150" i="47"/>
  <c r="AD150" i="47"/>
  <c r="AW150" i="47"/>
  <c r="O21" i="47"/>
  <c r="AW21" i="47"/>
  <c r="W21" i="47"/>
  <c r="AK21" i="47"/>
  <c r="AW240" i="47"/>
  <c r="W240" i="47"/>
  <c r="AD240" i="47"/>
  <c r="O240" i="47"/>
  <c r="AK240" i="47"/>
  <c r="P147" i="47"/>
  <c r="AR147" i="47"/>
  <c r="AE147" i="47"/>
  <c r="AX147" i="47"/>
  <c r="AL147" i="47"/>
  <c r="X147" i="47"/>
  <c r="AX84" i="47"/>
  <c r="X84" i="47"/>
  <c r="AE84" i="47"/>
  <c r="AR84" i="47"/>
  <c r="P84" i="47"/>
  <c r="AL84" i="47"/>
  <c r="AX285" i="47"/>
  <c r="AR285" i="47"/>
  <c r="X285" i="47"/>
  <c r="AL285" i="47"/>
  <c r="P285" i="47"/>
  <c r="AE285" i="47"/>
  <c r="AX245" i="47"/>
  <c r="AE245" i="47"/>
  <c r="AR245" i="47"/>
  <c r="X245" i="47"/>
  <c r="AL245" i="47"/>
  <c r="P245" i="47"/>
  <c r="X94" i="47"/>
  <c r="P94" i="47"/>
  <c r="AX94" i="47"/>
  <c r="AR94" i="47"/>
  <c r="AE94" i="47"/>
  <c r="AL94" i="47"/>
  <c r="BD213" i="76"/>
  <c r="BK213" i="76"/>
  <c r="CF213" i="76"/>
  <c r="X85" i="47"/>
  <c r="AR85" i="47"/>
  <c r="AL85" i="47"/>
  <c r="AE85" i="47"/>
  <c r="AX85" i="47"/>
  <c r="P85" i="47"/>
  <c r="AO133" i="77"/>
  <c r="CF133" i="77"/>
  <c r="BY133" i="77"/>
  <c r="BR133" i="77"/>
  <c r="P133" i="77"/>
  <c r="Y133" i="77"/>
  <c r="CC133" i="77"/>
  <c r="BK133" i="77"/>
  <c r="AW133" i="77"/>
  <c r="BD133" i="77"/>
  <c r="AG133" i="77"/>
  <c r="AW269" i="47"/>
  <c r="AK269" i="47"/>
  <c r="O269" i="47"/>
  <c r="W269" i="47"/>
  <c r="AD269" i="47"/>
  <c r="AW271" i="77"/>
  <c r="AO271" i="77"/>
  <c r="CF271" i="77"/>
  <c r="BY271" i="77"/>
  <c r="BR271" i="77"/>
  <c r="P271" i="77"/>
  <c r="Y271" i="77"/>
  <c r="CC271" i="77"/>
  <c r="AG271" i="77"/>
  <c r="BD271" i="77"/>
  <c r="BK271" i="77"/>
  <c r="Y267" i="77"/>
  <c r="CC267" i="77"/>
  <c r="AO267" i="77"/>
  <c r="CF267" i="77"/>
  <c r="BY267" i="77"/>
  <c r="BR267" i="77"/>
  <c r="BK267" i="77"/>
  <c r="AW267" i="77"/>
  <c r="P267" i="77"/>
  <c r="AG267" i="77"/>
  <c r="BD267" i="77"/>
  <c r="CE83" i="77"/>
  <c r="AN83" i="77"/>
  <c r="BQ83" i="77"/>
  <c r="BX83" i="77"/>
  <c r="AV83" i="77"/>
  <c r="BJ83" i="77"/>
  <c r="AF83" i="77"/>
  <c r="O83" i="77"/>
  <c r="X83" i="77"/>
  <c r="W59" i="47"/>
  <c r="AW59" i="47"/>
  <c r="AK59" i="47"/>
  <c r="O59" i="47"/>
  <c r="AD59" i="47"/>
  <c r="AN284" i="77"/>
  <c r="BX284" i="77"/>
  <c r="CE284" i="77"/>
  <c r="O284" i="77"/>
  <c r="AV284" i="77"/>
  <c r="AF284" i="77"/>
  <c r="BQ284" i="77"/>
  <c r="BJ284" i="77"/>
  <c r="X284" i="77"/>
  <c r="AO195" i="77"/>
  <c r="CF195" i="77"/>
  <c r="BY195" i="77"/>
  <c r="BR195" i="77"/>
  <c r="P195" i="77"/>
  <c r="AG195" i="77"/>
  <c r="BK195" i="77"/>
  <c r="Y195" i="77"/>
  <c r="CC195" i="77"/>
  <c r="BD195" i="77"/>
  <c r="AW195" i="77"/>
  <c r="AE95" i="47"/>
  <c r="AX95" i="47"/>
  <c r="X95" i="47"/>
  <c r="AL95" i="47"/>
  <c r="AR95" i="47"/>
  <c r="P95" i="47"/>
  <c r="AK58" i="47"/>
  <c r="AW58" i="47"/>
  <c r="O58" i="47"/>
  <c r="W58" i="47"/>
  <c r="AD58" i="47"/>
  <c r="AE96" i="47"/>
  <c r="AX96" i="47"/>
  <c r="AR96" i="47"/>
  <c r="X96" i="47"/>
  <c r="AL96" i="47"/>
  <c r="P96" i="47"/>
  <c r="AD76" i="47"/>
  <c r="AW76" i="47"/>
  <c r="O76" i="47"/>
  <c r="W76" i="47"/>
  <c r="AK76" i="47"/>
  <c r="P296" i="47"/>
  <c r="AR296" i="47"/>
  <c r="AX296" i="47"/>
  <c r="X296" i="47"/>
  <c r="AE296" i="47"/>
  <c r="AL296" i="47"/>
  <c r="P202" i="47"/>
  <c r="AR202" i="47"/>
  <c r="AE202" i="47"/>
  <c r="X202" i="47"/>
  <c r="AX202" i="47"/>
  <c r="AL202" i="47"/>
  <c r="AD131" i="47"/>
  <c r="AW131" i="47"/>
  <c r="AK131" i="47"/>
  <c r="O131" i="47"/>
  <c r="W131" i="47"/>
  <c r="O56" i="47"/>
  <c r="AW56" i="47"/>
  <c r="W56" i="47"/>
  <c r="AD56" i="47"/>
  <c r="AK56" i="47"/>
  <c r="X217" i="77"/>
  <c r="AN217" i="77"/>
  <c r="CE217" i="77"/>
  <c r="BQ217" i="77"/>
  <c r="BX217" i="77"/>
  <c r="BJ217" i="77"/>
  <c r="O217" i="77"/>
  <c r="AF217" i="77"/>
  <c r="AV217" i="77"/>
  <c r="AW111" i="47"/>
  <c r="AK111" i="47"/>
  <c r="AD111" i="47"/>
  <c r="O111" i="47"/>
  <c r="W111" i="47"/>
  <c r="CE205" i="77"/>
  <c r="AN205" i="77"/>
  <c r="BQ205" i="77"/>
  <c r="BX205" i="77"/>
  <c r="O205" i="77"/>
  <c r="BJ205" i="77"/>
  <c r="AV205" i="77"/>
  <c r="X205" i="77"/>
  <c r="AF205" i="77"/>
  <c r="BD179" i="77"/>
  <c r="AO179" i="77"/>
  <c r="CF179" i="77"/>
  <c r="BY179" i="77"/>
  <c r="BR179" i="77"/>
  <c r="P179" i="77"/>
  <c r="Y179" i="77"/>
  <c r="CC179" i="77"/>
  <c r="AG179" i="77"/>
  <c r="BK179" i="77"/>
  <c r="AW179" i="77"/>
  <c r="W277" i="47"/>
  <c r="AD277" i="47"/>
  <c r="O277" i="47"/>
  <c r="AW277" i="47"/>
  <c r="AK277" i="47"/>
  <c r="X194" i="47"/>
  <c r="AX194" i="47"/>
  <c r="P194" i="47"/>
  <c r="AR194" i="47"/>
  <c r="AE194" i="47"/>
  <c r="AL194" i="47"/>
  <c r="AO41" i="77"/>
  <c r="BY41" i="77"/>
  <c r="BR41" i="77"/>
  <c r="CF41" i="77"/>
  <c r="P41" i="77"/>
  <c r="BD41" i="77"/>
  <c r="BK41" i="77"/>
  <c r="AW41" i="77"/>
  <c r="AG41" i="77"/>
  <c r="Y41" i="77"/>
  <c r="CC41" i="77"/>
  <c r="O235" i="47"/>
  <c r="AK235" i="47"/>
  <c r="AD235" i="47"/>
  <c r="AW235" i="47"/>
  <c r="W235" i="47"/>
  <c r="O31" i="47"/>
  <c r="W31" i="47"/>
  <c r="AW31" i="47"/>
  <c r="AD31" i="47"/>
  <c r="AK31" i="47"/>
  <c r="AO305" i="77"/>
  <c r="CF305" i="77"/>
  <c r="BR305" i="77"/>
  <c r="BY305" i="77"/>
  <c r="P305" i="77"/>
  <c r="BD305" i="77"/>
  <c r="AG305" i="77"/>
  <c r="Y305" i="77"/>
  <c r="CC305" i="77"/>
  <c r="BK305" i="77"/>
  <c r="AW305" i="77"/>
  <c r="AO220" i="77"/>
  <c r="CF220" i="77"/>
  <c r="BY220" i="77"/>
  <c r="P220" i="77"/>
  <c r="BR220" i="77"/>
  <c r="AW220" i="77"/>
  <c r="AG220" i="77"/>
  <c r="BK220" i="77"/>
  <c r="BD220" i="77"/>
  <c r="Y220" i="77"/>
  <c r="CC220" i="77"/>
  <c r="P177" i="47"/>
  <c r="AE177" i="47"/>
  <c r="AL177" i="47"/>
  <c r="AX177" i="47"/>
  <c r="X177" i="47"/>
  <c r="AR177" i="47"/>
  <c r="AW118" i="47"/>
  <c r="AK118" i="47"/>
  <c r="AD118" i="47"/>
  <c r="O118" i="47"/>
  <c r="W118" i="47"/>
  <c r="X291" i="47"/>
  <c r="AX291" i="47"/>
  <c r="AR291" i="47"/>
  <c r="AE291" i="47"/>
  <c r="P291" i="47"/>
  <c r="AL291" i="47"/>
  <c r="AX234" i="47"/>
  <c r="AE234" i="47"/>
  <c r="AR234" i="47"/>
  <c r="X234" i="47"/>
  <c r="P234" i="47"/>
  <c r="AL234" i="47"/>
  <c r="AN188" i="77"/>
  <c r="BX188" i="77"/>
  <c r="CE188" i="77"/>
  <c r="O188" i="77"/>
  <c r="X188" i="77"/>
  <c r="AF188" i="77"/>
  <c r="BJ188" i="77"/>
  <c r="BQ188" i="77"/>
  <c r="AV188" i="77"/>
  <c r="AO51" i="77"/>
  <c r="BY51" i="77"/>
  <c r="CF51" i="77"/>
  <c r="BR51" i="77"/>
  <c r="P51" i="77"/>
  <c r="Y51" i="77"/>
  <c r="CC51" i="77"/>
  <c r="AG51" i="77"/>
  <c r="AO104" i="77"/>
  <c r="CF104" i="77"/>
  <c r="BY104" i="77"/>
  <c r="P104" i="77"/>
  <c r="BR104" i="77"/>
  <c r="BD104" i="77"/>
  <c r="AG104" i="77"/>
  <c r="BK104" i="77"/>
  <c r="Y104" i="77"/>
  <c r="CC104" i="77"/>
  <c r="AW104" i="77"/>
  <c r="P191" i="47"/>
  <c r="AL191" i="47"/>
  <c r="AE191" i="47"/>
  <c r="AR191" i="47"/>
  <c r="X191" i="47"/>
  <c r="AX191" i="47"/>
  <c r="AL93" i="70"/>
  <c r="AR93" i="70"/>
  <c r="P93" i="70"/>
  <c r="AX93" i="70"/>
  <c r="O98" i="47"/>
  <c r="AW98" i="47"/>
  <c r="AK98" i="47"/>
  <c r="W98" i="47"/>
  <c r="AD98" i="47"/>
  <c r="AO141" i="77"/>
  <c r="BY141" i="77"/>
  <c r="CF141" i="77"/>
  <c r="BR141" i="77"/>
  <c r="BK141" i="77"/>
  <c r="P141" i="77"/>
  <c r="AW141" i="77"/>
  <c r="Y141" i="77"/>
  <c r="CC141" i="77"/>
  <c r="AG141" i="77"/>
  <c r="BD141" i="77"/>
  <c r="AW215" i="47"/>
  <c r="AD215" i="47"/>
  <c r="O215" i="47"/>
  <c r="W215" i="47"/>
  <c r="AK215" i="47"/>
  <c r="AK171" i="47"/>
  <c r="AD171" i="47"/>
  <c r="O171" i="47"/>
  <c r="AW171" i="47"/>
  <c r="W171" i="47"/>
  <c r="O301" i="47"/>
  <c r="AW301" i="47"/>
  <c r="W301" i="47"/>
  <c r="AK301" i="47"/>
  <c r="AD301" i="47"/>
  <c r="AK219" i="47"/>
  <c r="O219" i="47"/>
  <c r="AW219" i="47"/>
  <c r="AD219" i="47"/>
  <c r="W219" i="47"/>
  <c r="AD271" i="47"/>
  <c r="AW271" i="47"/>
  <c r="W271" i="47"/>
  <c r="O271" i="47"/>
  <c r="AK271" i="47"/>
  <c r="AE119" i="47"/>
  <c r="X119" i="47"/>
  <c r="AR119" i="47"/>
  <c r="P119" i="47"/>
  <c r="AX119" i="47"/>
  <c r="AL119" i="47"/>
  <c r="AR135" i="47"/>
  <c r="AE135" i="47"/>
  <c r="X135" i="47"/>
  <c r="AL135" i="47"/>
  <c r="AX135" i="47"/>
  <c r="P135" i="47"/>
  <c r="AX303" i="47"/>
  <c r="AE303" i="47"/>
  <c r="P303" i="47"/>
  <c r="AR303" i="47"/>
  <c r="AL303" i="47"/>
  <c r="X303" i="47"/>
  <c r="AE232" i="47"/>
  <c r="AL232" i="47"/>
  <c r="AX232" i="47"/>
  <c r="P232" i="47"/>
  <c r="X232" i="47"/>
  <c r="AR232" i="47"/>
  <c r="AX198" i="47"/>
  <c r="X198" i="47"/>
  <c r="AR198" i="47"/>
  <c r="AL198" i="47"/>
  <c r="AE198" i="47"/>
  <c r="P198" i="47"/>
  <c r="P290" i="47"/>
  <c r="X290" i="47"/>
  <c r="AL290" i="47"/>
  <c r="AR290" i="47"/>
  <c r="AX290" i="47"/>
  <c r="AE290" i="47"/>
  <c r="AO237" i="77"/>
  <c r="CF237" i="77"/>
  <c r="BR237" i="77"/>
  <c r="BY237" i="77"/>
  <c r="AW237" i="77"/>
  <c r="BK237" i="77"/>
  <c r="P237" i="77"/>
  <c r="Y237" i="77"/>
  <c r="CC237" i="77"/>
  <c r="BD237" i="77"/>
  <c r="AG237" i="77"/>
  <c r="AO139" i="77"/>
  <c r="BY139" i="77"/>
  <c r="CF139" i="77"/>
  <c r="BR139" i="77"/>
  <c r="P139" i="77"/>
  <c r="AG139" i="77"/>
  <c r="BK139" i="77"/>
  <c r="BD139" i="77"/>
  <c r="Y139" i="77"/>
  <c r="CC139" i="77"/>
  <c r="AW139" i="77"/>
  <c r="AO118" i="77"/>
  <c r="CF118" i="77"/>
  <c r="BY118" i="77"/>
  <c r="M118" i="77"/>
  <c r="P118" i="77"/>
  <c r="Y118" i="77"/>
  <c r="CC118" i="77"/>
  <c r="BR118" i="77"/>
  <c r="AW118" i="77"/>
  <c r="BK118" i="77"/>
  <c r="AG118" i="77"/>
  <c r="BD118" i="77"/>
  <c r="AO269" i="77"/>
  <c r="CF269" i="77"/>
  <c r="BR269" i="77"/>
  <c r="BY269" i="77"/>
  <c r="BK269" i="77"/>
  <c r="AW269" i="77"/>
  <c r="P269" i="77"/>
  <c r="BD269" i="77"/>
  <c r="AG269" i="77"/>
  <c r="Y269" i="77"/>
  <c r="CC269" i="77"/>
  <c r="AO231" i="77"/>
  <c r="CF231" i="77"/>
  <c r="BY231" i="77"/>
  <c r="BR231" i="77"/>
  <c r="P231" i="77"/>
  <c r="BK231" i="77"/>
  <c r="Y231" i="77"/>
  <c r="CC231" i="77"/>
  <c r="AG231" i="77"/>
  <c r="BD231" i="77"/>
  <c r="AW231" i="77"/>
  <c r="AO173" i="77"/>
  <c r="CF173" i="77"/>
  <c r="BR173" i="77"/>
  <c r="BY173" i="77"/>
  <c r="P173" i="77"/>
  <c r="BD173" i="77"/>
  <c r="Y152" i="77"/>
  <c r="CC152" i="77"/>
  <c r="AO152" i="77"/>
  <c r="CF152" i="77"/>
  <c r="BY152" i="77"/>
  <c r="P152" i="77"/>
  <c r="BR152" i="77"/>
  <c r="AW152" i="77"/>
  <c r="BD152" i="77"/>
  <c r="BK152" i="77"/>
  <c r="AG152" i="77"/>
  <c r="AN128" i="77"/>
  <c r="CE128" i="77"/>
  <c r="BX128" i="77"/>
  <c r="O128" i="77"/>
  <c r="AF128" i="77"/>
  <c r="BJ128" i="77"/>
  <c r="BQ128" i="77"/>
  <c r="AD68" i="47"/>
  <c r="O68" i="47"/>
  <c r="AK68" i="47"/>
  <c r="W68" i="47"/>
  <c r="AW68" i="47"/>
  <c r="AO61" i="77"/>
  <c r="BY61" i="77"/>
  <c r="CF61" i="77"/>
  <c r="BR61" i="77"/>
  <c r="BK61" i="77"/>
  <c r="P61" i="77"/>
  <c r="Y61" i="77"/>
  <c r="CC61" i="77"/>
  <c r="AG61" i="77"/>
  <c r="BD61" i="77"/>
  <c r="M61" i="77"/>
  <c r="AO249" i="77"/>
  <c r="CF249" i="77"/>
  <c r="BR249" i="77"/>
  <c r="BY249" i="77"/>
  <c r="P249" i="77"/>
  <c r="Y249" i="77"/>
  <c r="CC249" i="77"/>
  <c r="AW249" i="77"/>
  <c r="AG249" i="77"/>
  <c r="BD249" i="77"/>
  <c r="BK249" i="77"/>
  <c r="AN104" i="77"/>
  <c r="CE104" i="77"/>
  <c r="BX104" i="77"/>
  <c r="O104" i="77"/>
  <c r="BJ104" i="77"/>
  <c r="AF104" i="77"/>
  <c r="BQ104" i="77"/>
  <c r="X104" i="77"/>
  <c r="AV104" i="77"/>
  <c r="O236" i="47"/>
  <c r="W236" i="47"/>
  <c r="AD236" i="47"/>
  <c r="AK236" i="47"/>
  <c r="AW236" i="47"/>
  <c r="AK138" i="47"/>
  <c r="O138" i="47"/>
  <c r="AW138" i="47"/>
  <c r="AD138" i="47"/>
  <c r="W138" i="47"/>
  <c r="AK263" i="70"/>
  <c r="O263" i="70"/>
  <c r="O238" i="70"/>
  <c r="AK238" i="70"/>
  <c r="L238" i="70"/>
  <c r="O208" i="70"/>
  <c r="AK208" i="70"/>
  <c r="O173" i="70"/>
  <c r="AK173" i="70"/>
  <c r="AK63" i="70"/>
  <c r="O63" i="70"/>
  <c r="O224" i="70"/>
  <c r="AK224" i="70"/>
  <c r="L224" i="70"/>
  <c r="AL112" i="70"/>
  <c r="AX112" i="70"/>
  <c r="P112" i="70"/>
  <c r="AR112" i="70"/>
  <c r="AK89" i="70"/>
  <c r="L89" i="70"/>
  <c r="O89" i="70"/>
  <c r="AR66" i="70"/>
  <c r="AL66" i="70"/>
  <c r="P66" i="70"/>
  <c r="AX66" i="70"/>
  <c r="AR58" i="70"/>
  <c r="P58" i="70"/>
  <c r="AL58" i="70"/>
  <c r="AX58" i="70"/>
  <c r="AR241" i="70"/>
  <c r="P241" i="70"/>
  <c r="AX241" i="70"/>
  <c r="AL241" i="70"/>
  <c r="AL233" i="70"/>
  <c r="AR233" i="70"/>
  <c r="P233" i="70"/>
  <c r="AX233" i="70"/>
  <c r="AX225" i="70"/>
  <c r="AL225" i="70"/>
  <c r="AR225" i="70"/>
  <c r="P225" i="70"/>
  <c r="AL205" i="70"/>
  <c r="AR205" i="70"/>
  <c r="P205" i="70"/>
  <c r="AX205" i="70"/>
  <c r="AX189" i="70"/>
  <c r="P189" i="70"/>
  <c r="AR189" i="70"/>
  <c r="AL189" i="70"/>
  <c r="AX179" i="70"/>
  <c r="AR179" i="70"/>
  <c r="AL179" i="70"/>
  <c r="P179" i="70"/>
  <c r="AK299" i="70"/>
  <c r="L299" i="70"/>
  <c r="O299" i="70"/>
  <c r="AK261" i="70"/>
  <c r="L261" i="70"/>
  <c r="O261" i="70"/>
  <c r="AK209" i="70"/>
  <c r="O209" i="70"/>
  <c r="O181" i="70"/>
  <c r="AK181" i="70"/>
  <c r="AL158" i="70"/>
  <c r="AX158" i="70"/>
  <c r="P158" i="70"/>
  <c r="AR158" i="70"/>
  <c r="AX150" i="70"/>
  <c r="P150" i="70"/>
  <c r="AR150" i="70"/>
  <c r="AL150" i="70"/>
  <c r="AK111" i="70"/>
  <c r="O111" i="70"/>
  <c r="P96" i="70"/>
  <c r="AX96" i="70"/>
  <c r="AL96" i="70"/>
  <c r="AR96" i="70"/>
  <c r="AK55" i="70"/>
  <c r="O55" i="70"/>
  <c r="AX89" i="70"/>
  <c r="P89" i="70"/>
  <c r="AR89" i="70"/>
  <c r="AL89" i="70"/>
  <c r="O302" i="70"/>
  <c r="AK302" i="70"/>
  <c r="AK212" i="70"/>
  <c r="L212" i="70"/>
  <c r="O212" i="70"/>
  <c r="AK169" i="70"/>
  <c r="L169" i="70"/>
  <c r="O169" i="70"/>
  <c r="AK105" i="70"/>
  <c r="O105" i="70"/>
  <c r="AK67" i="70"/>
  <c r="O67" i="70"/>
  <c r="AX282" i="70"/>
  <c r="AL282" i="70"/>
  <c r="AR282" i="70"/>
  <c r="P282" i="70"/>
  <c r="AX234" i="70"/>
  <c r="AL234" i="70"/>
  <c r="AR234" i="70"/>
  <c r="P234" i="70"/>
  <c r="AR222" i="70"/>
  <c r="P222" i="70"/>
  <c r="AL222" i="70"/>
  <c r="AX222" i="70"/>
  <c r="AR208" i="70"/>
  <c r="AL208" i="70"/>
  <c r="P208" i="70"/>
  <c r="AX208" i="70"/>
  <c r="AR188" i="70"/>
  <c r="AX188" i="70"/>
  <c r="P188" i="70"/>
  <c r="AL188" i="70"/>
  <c r="AX47" i="70"/>
  <c r="AR47" i="70"/>
  <c r="AL47" i="70"/>
  <c r="P47" i="70"/>
  <c r="AK210" i="47"/>
  <c r="AW210" i="47"/>
  <c r="W210" i="47"/>
  <c r="AD210" i="47"/>
  <c r="O210" i="47"/>
  <c r="W82" i="47"/>
  <c r="AW82" i="47"/>
  <c r="O82" i="47"/>
  <c r="AD82" i="47"/>
  <c r="AK82" i="47"/>
  <c r="X133" i="77"/>
  <c r="CE133" i="77"/>
  <c r="AN133" i="77"/>
  <c r="BQ133" i="77"/>
  <c r="O133" i="77"/>
  <c r="AV133" i="77"/>
  <c r="BX133" i="77"/>
  <c r="BJ133" i="77"/>
  <c r="AF133" i="77"/>
  <c r="CF105" i="76"/>
  <c r="AG105" i="76"/>
  <c r="Y105" i="76"/>
  <c r="CC105" i="76"/>
  <c r="BK105" i="76"/>
  <c r="P105" i="76"/>
  <c r="AO105" i="76"/>
  <c r="AW105" i="76"/>
  <c r="AK307" i="47"/>
  <c r="O307" i="47"/>
  <c r="AW307" i="47"/>
  <c r="AD307" i="47"/>
  <c r="W307" i="47"/>
  <c r="AN124" i="77"/>
  <c r="BX124" i="77"/>
  <c r="CE124" i="77"/>
  <c r="O124" i="77"/>
  <c r="BJ124" i="77"/>
  <c r="AV124" i="77"/>
  <c r="BQ124" i="77"/>
  <c r="X124" i="77"/>
  <c r="AF124" i="77"/>
  <c r="AD52" i="47"/>
  <c r="AK52" i="47"/>
  <c r="O52" i="47"/>
  <c r="W52" i="47"/>
  <c r="AW52" i="47"/>
  <c r="AX33" i="47"/>
  <c r="AE33" i="47"/>
  <c r="P33" i="47"/>
  <c r="X33" i="47"/>
  <c r="AR33" i="47"/>
  <c r="AL33" i="47"/>
  <c r="AD228" i="47"/>
  <c r="AW228" i="47"/>
  <c r="W228" i="47"/>
  <c r="AK228" i="47"/>
  <c r="O228" i="47"/>
  <c r="X172" i="47"/>
  <c r="AR172" i="47"/>
  <c r="AE172" i="47"/>
  <c r="AL172" i="47"/>
  <c r="P172" i="47"/>
  <c r="AX172" i="47"/>
  <c r="BD205" i="77"/>
  <c r="AO205" i="77"/>
  <c r="CF205" i="77"/>
  <c r="BR205" i="77"/>
  <c r="BY205" i="77"/>
  <c r="P205" i="77"/>
  <c r="BK205" i="77"/>
  <c r="AW205" i="77"/>
  <c r="AG205" i="77"/>
  <c r="Y205" i="77"/>
  <c r="CC205" i="77"/>
  <c r="AW168" i="76"/>
  <c r="AG168" i="76"/>
  <c r="P291" i="70"/>
  <c r="AL291" i="70"/>
  <c r="AR291" i="70"/>
  <c r="AX291" i="70"/>
  <c r="P229" i="70"/>
  <c r="AR229" i="70"/>
  <c r="AL229" i="70"/>
  <c r="AX229" i="70"/>
  <c r="AK284" i="70"/>
  <c r="O284" i="70"/>
  <c r="AK249" i="70"/>
  <c r="L249" i="70"/>
  <c r="O249" i="70"/>
  <c r="P162" i="70"/>
  <c r="AL162" i="70"/>
  <c r="AX162" i="70"/>
  <c r="AR162" i="70"/>
  <c r="AR130" i="70"/>
  <c r="P130" i="70"/>
  <c r="AX130" i="70"/>
  <c r="AL130" i="70"/>
  <c r="O86" i="70"/>
  <c r="AK86" i="70"/>
  <c r="AL65" i="70"/>
  <c r="AR65" i="70"/>
  <c r="P65" i="70"/>
  <c r="AX65" i="70"/>
  <c r="O206" i="70"/>
  <c r="AK206" i="70"/>
  <c r="AL274" i="70"/>
  <c r="AR274" i="70"/>
  <c r="AX274" i="70"/>
  <c r="P274" i="70"/>
  <c r="AD187" i="47"/>
  <c r="AW187" i="47"/>
  <c r="O187" i="47"/>
  <c r="W187" i="47"/>
  <c r="AK187" i="47"/>
  <c r="X163" i="47"/>
  <c r="AL163" i="47"/>
  <c r="P163" i="47"/>
  <c r="AX163" i="47"/>
  <c r="AE163" i="47"/>
  <c r="AR163" i="47"/>
  <c r="AO77" i="77"/>
  <c r="CF77" i="77"/>
  <c r="BY77" i="77"/>
  <c r="BR77" i="77"/>
  <c r="P77" i="77"/>
  <c r="BK77" i="77"/>
  <c r="AG77" i="77"/>
  <c r="AW77" i="77"/>
  <c r="Y77" i="77"/>
  <c r="CC77" i="77"/>
  <c r="BD77" i="77"/>
  <c r="AW270" i="47"/>
  <c r="W270" i="47"/>
  <c r="AK270" i="47"/>
  <c r="AD270" i="47"/>
  <c r="O270" i="47"/>
  <c r="Y74" i="77"/>
  <c r="CC74" i="77"/>
  <c r="CF74" i="77"/>
  <c r="AO74" i="77"/>
  <c r="BY74" i="77"/>
  <c r="P74" i="77"/>
  <c r="BK74" i="77"/>
  <c r="BR74" i="77"/>
  <c r="AW74" i="77"/>
  <c r="AG74" i="77"/>
  <c r="BD74" i="77"/>
  <c r="AO299" i="77"/>
  <c r="CF299" i="77"/>
  <c r="BY299" i="77"/>
  <c r="BR299" i="77"/>
  <c r="BK299" i="77"/>
  <c r="P299" i="77"/>
  <c r="AG299" i="77"/>
  <c r="BD299" i="77"/>
  <c r="Y299" i="77"/>
  <c r="AW299" i="77"/>
  <c r="CE107" i="77"/>
  <c r="AN107" i="77"/>
  <c r="BQ107" i="77"/>
  <c r="BX107" i="77"/>
  <c r="AF107" i="77"/>
  <c r="BJ107" i="77"/>
  <c r="O107" i="77"/>
  <c r="AV107" i="77"/>
  <c r="X107" i="77"/>
  <c r="AR239" i="70"/>
  <c r="AL239" i="70"/>
  <c r="P239" i="70"/>
  <c r="AX239" i="70"/>
  <c r="O135" i="47"/>
  <c r="AD135" i="47"/>
  <c r="W135" i="47"/>
  <c r="AW135" i="47"/>
  <c r="AK135" i="47"/>
  <c r="AD204" i="47"/>
  <c r="O204" i="47"/>
  <c r="W204" i="47"/>
  <c r="AW204" i="47"/>
  <c r="AK204" i="47"/>
  <c r="AO252" i="77"/>
  <c r="CF252" i="77"/>
  <c r="BY252" i="77"/>
  <c r="P252" i="77"/>
  <c r="BR252" i="77"/>
  <c r="AG252" i="77"/>
  <c r="BD252" i="77"/>
  <c r="BK200" i="77"/>
  <c r="AO200" i="77"/>
  <c r="CF200" i="77"/>
  <c r="BY200" i="77"/>
  <c r="P200" i="77"/>
  <c r="BR200" i="77"/>
  <c r="Y200" i="77"/>
  <c r="CC200" i="77"/>
  <c r="AW200" i="77"/>
  <c r="BD200" i="77"/>
  <c r="AG200" i="77"/>
  <c r="AO128" i="77"/>
  <c r="CF128" i="77"/>
  <c r="BY128" i="77"/>
  <c r="P128" i="77"/>
  <c r="BR128" i="77"/>
  <c r="BK128" i="77"/>
  <c r="Y128" i="77"/>
  <c r="CC128" i="77"/>
  <c r="AW128" i="77"/>
  <c r="BD128" i="77"/>
  <c r="AG128" i="77"/>
  <c r="BD286" i="77"/>
  <c r="CF286" i="77"/>
  <c r="BY286" i="77"/>
  <c r="AO286" i="77"/>
  <c r="P286" i="77"/>
  <c r="BR286" i="77"/>
  <c r="AW286" i="77"/>
  <c r="AG286" i="77"/>
  <c r="BK286" i="77"/>
  <c r="Y286" i="77"/>
  <c r="CC286" i="77"/>
  <c r="AO175" i="77"/>
  <c r="CF175" i="77"/>
  <c r="BY175" i="77"/>
  <c r="BR175" i="77"/>
  <c r="P175" i="77"/>
  <c r="BK175" i="77"/>
  <c r="AW175" i="77"/>
  <c r="Y175" i="77"/>
  <c r="AG175" i="77"/>
  <c r="BD175" i="77"/>
  <c r="CF44" i="77"/>
  <c r="AO44" i="77"/>
  <c r="BY44" i="77"/>
  <c r="P44" i="77"/>
  <c r="BR44" i="77"/>
  <c r="BK44" i="77"/>
  <c r="BD44" i="77"/>
  <c r="Y44" i="77"/>
  <c r="CC44" i="77"/>
  <c r="AG44" i="77"/>
  <c r="AW44" i="77"/>
  <c r="AN294" i="77"/>
  <c r="BX294" i="77"/>
  <c r="CE294" i="77"/>
  <c r="BQ294" i="77"/>
  <c r="BJ294" i="77"/>
  <c r="X294" i="77"/>
  <c r="O294" i="77"/>
  <c r="AF294" i="77"/>
  <c r="AV294" i="77"/>
  <c r="AN201" i="77"/>
  <c r="CE201" i="77"/>
  <c r="BQ201" i="77"/>
  <c r="BX201" i="77"/>
  <c r="O201" i="77"/>
  <c r="BJ201" i="77"/>
  <c r="AV201" i="77"/>
  <c r="AF201" i="77"/>
  <c r="X201" i="77"/>
  <c r="AV253" i="76"/>
  <c r="CE253" i="76"/>
  <c r="BX253" i="76"/>
  <c r="AV202" i="76"/>
  <c r="O202" i="76"/>
  <c r="BQ202" i="76"/>
  <c r="AN202" i="76"/>
  <c r="AF202" i="76"/>
  <c r="BX202" i="76"/>
  <c r="X202" i="76"/>
  <c r="BJ202" i="76"/>
  <c r="CE202" i="76"/>
  <c r="O93" i="70"/>
  <c r="AK93" i="70"/>
  <c r="AR226" i="70"/>
  <c r="P226" i="70"/>
  <c r="AX226" i="70"/>
  <c r="AL226" i="70"/>
  <c r="AL198" i="70"/>
  <c r="AX198" i="70"/>
  <c r="AR198" i="70"/>
  <c r="P198" i="70"/>
  <c r="X157" i="77"/>
  <c r="CE157" i="77"/>
  <c r="AN157" i="77"/>
  <c r="BQ157" i="77"/>
  <c r="O157" i="77"/>
  <c r="AV157" i="77"/>
  <c r="BX157" i="77"/>
  <c r="AF157" i="77"/>
  <c r="BJ157" i="77"/>
  <c r="BJ86" i="77"/>
  <c r="AN86" i="77"/>
  <c r="CE86" i="77"/>
  <c r="BX86" i="77"/>
  <c r="O86" i="77"/>
  <c r="BQ86" i="77"/>
  <c r="AV86" i="77"/>
  <c r="X86" i="77"/>
  <c r="AF86" i="77"/>
  <c r="AL301" i="47"/>
  <c r="AX301" i="47"/>
  <c r="AE301" i="47"/>
  <c r="P301" i="47"/>
  <c r="AR301" i="47"/>
  <c r="X301" i="47"/>
  <c r="M278" i="47"/>
  <c r="AW258" i="47"/>
  <c r="AK258" i="47"/>
  <c r="W258" i="47"/>
  <c r="AD258" i="47"/>
  <c r="O258" i="47"/>
  <c r="AL75" i="47"/>
  <c r="X75" i="47"/>
  <c r="AR75" i="47"/>
  <c r="P75" i="47"/>
  <c r="AE75" i="47"/>
  <c r="AX75" i="47"/>
  <c r="AR66" i="47"/>
  <c r="P66" i="47"/>
  <c r="AL66" i="47"/>
  <c r="X66" i="47"/>
  <c r="AX66" i="47"/>
  <c r="AE66" i="47"/>
  <c r="Y186" i="77"/>
  <c r="CC186" i="77"/>
  <c r="AO186" i="77"/>
  <c r="CF186" i="77"/>
  <c r="BY186" i="77"/>
  <c r="P186" i="77"/>
  <c r="BR186" i="77"/>
  <c r="BK186" i="77"/>
  <c r="AG186" i="77"/>
  <c r="AW186" i="77"/>
  <c r="BD186" i="77"/>
  <c r="AO103" i="77"/>
  <c r="BY103" i="77"/>
  <c r="BR103" i="77"/>
  <c r="CF103" i="77"/>
  <c r="P103" i="77"/>
  <c r="AG103" i="77"/>
  <c r="Y103" i="77"/>
  <c r="CC103" i="77"/>
  <c r="BD103" i="77"/>
  <c r="AW103" i="77"/>
  <c r="BK103" i="77"/>
  <c r="AL170" i="47"/>
  <c r="X170" i="47"/>
  <c r="P170" i="47"/>
  <c r="AR170" i="47"/>
  <c r="AX170" i="47"/>
  <c r="AE170" i="47"/>
  <c r="Y174" i="77"/>
  <c r="CC174" i="77"/>
  <c r="AO174" i="77"/>
  <c r="CF174" i="77"/>
  <c r="BY174" i="77"/>
  <c r="P174" i="77"/>
  <c r="BR174" i="77"/>
  <c r="BD174" i="77"/>
  <c r="BK174" i="77"/>
  <c r="AG174" i="77"/>
  <c r="AW174" i="77"/>
  <c r="W106" i="47"/>
  <c r="AD106" i="47"/>
  <c r="AW106" i="47"/>
  <c r="AK106" i="47"/>
  <c r="O106" i="47"/>
  <c r="AV218" i="76"/>
  <c r="BQ218" i="76"/>
  <c r="AN218" i="76"/>
  <c r="AF218" i="76"/>
  <c r="CE218" i="76"/>
  <c r="BX218" i="76"/>
  <c r="X218" i="76"/>
  <c r="O218" i="76"/>
  <c r="BJ218" i="76"/>
  <c r="CE45" i="76"/>
  <c r="BJ45" i="76"/>
  <c r="X45" i="76"/>
  <c r="BX45" i="76"/>
  <c r="O45" i="76"/>
  <c r="BQ45" i="76"/>
  <c r="AN45" i="76"/>
  <c r="AV45" i="76"/>
  <c r="AK247" i="70"/>
  <c r="O247" i="70"/>
  <c r="AK109" i="70"/>
  <c r="L109" i="70"/>
  <c r="O109" i="70"/>
  <c r="O62" i="70"/>
  <c r="AK62" i="70"/>
  <c r="L62" i="70"/>
  <c r="BD217" i="76"/>
  <c r="BK217" i="76"/>
  <c r="CF217" i="76"/>
  <c r="AL107" i="70"/>
  <c r="AR107" i="70"/>
  <c r="AX107" i="70"/>
  <c r="P107" i="70"/>
  <c r="O281" i="70"/>
  <c r="AK281" i="70"/>
  <c r="L281" i="70"/>
  <c r="AK246" i="70"/>
  <c r="O246" i="70"/>
  <c r="O110" i="70"/>
  <c r="AK110" i="70"/>
  <c r="L110" i="70"/>
  <c r="P238" i="70"/>
  <c r="AL238" i="70"/>
  <c r="AR238" i="70"/>
  <c r="AX238" i="70"/>
  <c r="AK299" i="47"/>
  <c r="O299" i="47"/>
  <c r="AW299" i="47"/>
  <c r="W299" i="47"/>
  <c r="AD299" i="47"/>
  <c r="AW79" i="47"/>
  <c r="W79" i="47"/>
  <c r="O79" i="47"/>
  <c r="AD79" i="47"/>
  <c r="AK79" i="47"/>
  <c r="W208" i="47"/>
  <c r="O208" i="47"/>
  <c r="AW208" i="47"/>
  <c r="AD208" i="47"/>
  <c r="AK208" i="47"/>
  <c r="AD309" i="47"/>
  <c r="AW309" i="47"/>
  <c r="AK309" i="47"/>
  <c r="O309" i="47"/>
  <c r="W309" i="47"/>
  <c r="O198" i="70"/>
  <c r="AK198" i="70"/>
  <c r="L198" i="70"/>
  <c r="AK177" i="70"/>
  <c r="L177" i="70"/>
  <c r="O177" i="70"/>
  <c r="W280" i="47"/>
  <c r="AK280" i="47"/>
  <c r="O280" i="47"/>
  <c r="AW280" i="47"/>
  <c r="L280" i="47"/>
  <c r="AD280" i="47"/>
  <c r="AN278" i="77"/>
  <c r="BX278" i="77"/>
  <c r="CE278" i="77"/>
  <c r="BQ278" i="77"/>
  <c r="AV278" i="77"/>
  <c r="O278" i="77"/>
  <c r="X278" i="77"/>
  <c r="BJ278" i="77"/>
  <c r="AF278" i="77"/>
  <c r="BX128" i="76"/>
  <c r="AV128" i="76"/>
  <c r="X128" i="76"/>
  <c r="BQ128" i="76"/>
  <c r="AN128" i="76"/>
  <c r="AF128" i="76"/>
  <c r="O128" i="76"/>
  <c r="CE128" i="76"/>
  <c r="BK275" i="76"/>
  <c r="BY275" i="76"/>
  <c r="P218" i="70"/>
  <c r="AX218" i="70"/>
  <c r="AL218" i="70"/>
  <c r="AR218" i="70"/>
  <c r="W87" i="47"/>
  <c r="O87" i="47"/>
  <c r="AD87" i="47"/>
  <c r="AW87" i="47"/>
  <c r="AK87" i="47"/>
  <c r="AX181" i="47"/>
  <c r="P181" i="47"/>
  <c r="AL181" i="47"/>
  <c r="AE181" i="47"/>
  <c r="AR181" i="47"/>
  <c r="X181" i="47"/>
  <c r="X300" i="76"/>
  <c r="CE300" i="76"/>
  <c r="AV300" i="76"/>
  <c r="CE270" i="76"/>
  <c r="BQ270" i="76"/>
  <c r="AV270" i="76"/>
  <c r="X270" i="76"/>
  <c r="AF270" i="76"/>
  <c r="BX270" i="76"/>
  <c r="O270" i="76"/>
  <c r="BJ270" i="76"/>
  <c r="AN270" i="76"/>
  <c r="AN236" i="76"/>
  <c r="BQ236" i="76"/>
  <c r="X236" i="76"/>
  <c r="BX236" i="76"/>
  <c r="O236" i="76"/>
  <c r="AF236" i="76"/>
  <c r="BJ236" i="76"/>
  <c r="AV236" i="76"/>
  <c r="CE236" i="76"/>
  <c r="O199" i="70"/>
  <c r="AK199" i="70"/>
  <c r="L199" i="70"/>
  <c r="CF290" i="76"/>
  <c r="P290" i="76"/>
  <c r="AX190" i="70"/>
  <c r="AL190" i="70"/>
  <c r="AR190" i="70"/>
  <c r="P190" i="70"/>
  <c r="AL67" i="70"/>
  <c r="AR67" i="70"/>
  <c r="P67" i="70"/>
  <c r="AX67" i="70"/>
  <c r="AL251" i="70"/>
  <c r="AR251" i="70"/>
  <c r="P251" i="70"/>
  <c r="AX251" i="70"/>
  <c r="AK75" i="47"/>
  <c r="O75" i="47"/>
  <c r="AD75" i="47"/>
  <c r="W75" i="47"/>
  <c r="AW75" i="47"/>
  <c r="AD144" i="47"/>
  <c r="L144" i="47"/>
  <c r="W144" i="47"/>
  <c r="AW144" i="47"/>
  <c r="O144" i="47"/>
  <c r="AK144" i="47"/>
  <c r="AD191" i="47"/>
  <c r="AW191" i="47"/>
  <c r="AK191" i="47"/>
  <c r="W191" i="47"/>
  <c r="O191" i="47"/>
  <c r="W288" i="47"/>
  <c r="AK288" i="47"/>
  <c r="AW288" i="47"/>
  <c r="O288" i="47"/>
  <c r="AD288" i="47"/>
  <c r="P221" i="47"/>
  <c r="X221" i="47"/>
  <c r="M221" i="47"/>
  <c r="AX221" i="47"/>
  <c r="AE221" i="47"/>
  <c r="AL221" i="47"/>
  <c r="AR221" i="47"/>
  <c r="AX243" i="47"/>
  <c r="AR243" i="47"/>
  <c r="P243" i="47"/>
  <c r="AE243" i="47"/>
  <c r="AL243" i="47"/>
  <c r="X243" i="47"/>
  <c r="P178" i="47"/>
  <c r="AL178" i="47"/>
  <c r="AX178" i="47"/>
  <c r="AE178" i="47"/>
  <c r="AR178" i="47"/>
  <c r="X178" i="47"/>
  <c r="AK239" i="47"/>
  <c r="AD239" i="47"/>
  <c r="O239" i="47"/>
  <c r="W239" i="47"/>
  <c r="AW239" i="47"/>
  <c r="P169" i="70"/>
  <c r="AR169" i="70"/>
  <c r="AL169" i="70"/>
  <c r="AX169" i="70"/>
  <c r="AR281" i="70"/>
  <c r="AX281" i="70"/>
  <c r="P281" i="70"/>
  <c r="AL281" i="70"/>
  <c r="AN142" i="77"/>
  <c r="BX142" i="77"/>
  <c r="O142" i="77"/>
  <c r="CE142" i="77"/>
  <c r="X142" i="77"/>
  <c r="BQ142" i="77"/>
  <c r="AF142" i="77"/>
  <c r="BJ142" i="77"/>
  <c r="AV142" i="77"/>
  <c r="CE269" i="77"/>
  <c r="AN269" i="77"/>
  <c r="BQ269" i="77"/>
  <c r="BX269" i="77"/>
  <c r="O269" i="77"/>
  <c r="BJ269" i="77"/>
  <c r="AV269" i="77"/>
  <c r="AF269" i="77"/>
  <c r="X269" i="77"/>
  <c r="AX271" i="47"/>
  <c r="X271" i="47"/>
  <c r="AR271" i="47"/>
  <c r="AE271" i="47"/>
  <c r="AL271" i="47"/>
  <c r="P271" i="47"/>
  <c r="W94" i="47"/>
  <c r="AW94" i="47"/>
  <c r="O94" i="47"/>
  <c r="AK94" i="47"/>
  <c r="AD94" i="47"/>
  <c r="AE257" i="47"/>
  <c r="AL257" i="47"/>
  <c r="P257" i="47"/>
  <c r="X257" i="47"/>
  <c r="AX257" i="47"/>
  <c r="AR257" i="47"/>
  <c r="AW230" i="47"/>
  <c r="AD230" i="47"/>
  <c r="O230" i="47"/>
  <c r="W230" i="47"/>
  <c r="AK230" i="47"/>
  <c r="AD71" i="47"/>
  <c r="AW71" i="47"/>
  <c r="AK71" i="47"/>
  <c r="W71" i="47"/>
  <c r="O71" i="47"/>
  <c r="AK220" i="47"/>
  <c r="AW220" i="47"/>
  <c r="O220" i="47"/>
  <c r="AD220" i="47"/>
  <c r="W220" i="47"/>
  <c r="AO95" i="77"/>
  <c r="BY95" i="77"/>
  <c r="BR95" i="77"/>
  <c r="CF95" i="77"/>
  <c r="P95" i="77"/>
  <c r="AW95" i="77"/>
  <c r="BD95" i="77"/>
  <c r="AG95" i="77"/>
  <c r="Y95" i="77"/>
  <c r="CC95" i="77"/>
  <c r="BK95" i="77"/>
  <c r="AN58" i="77"/>
  <c r="CE58" i="77"/>
  <c r="BX58" i="77"/>
  <c r="O58" i="77"/>
  <c r="BQ58" i="77"/>
  <c r="X58" i="77"/>
  <c r="AF58" i="77"/>
  <c r="BJ58" i="77"/>
  <c r="AV58" i="77"/>
  <c r="AO96" i="77"/>
  <c r="CF96" i="77"/>
  <c r="M96" i="77"/>
  <c r="BY96" i="77"/>
  <c r="P96" i="77"/>
  <c r="BR96" i="77"/>
  <c r="BD96" i="77"/>
  <c r="BK96" i="77"/>
  <c r="Y96" i="77"/>
  <c r="CC96" i="77"/>
  <c r="AG96" i="77"/>
  <c r="AW96" i="77"/>
  <c r="BJ76" i="77"/>
  <c r="AN76" i="77"/>
  <c r="BX76" i="77"/>
  <c r="CE76" i="77"/>
  <c r="O76" i="77"/>
  <c r="AV76" i="77"/>
  <c r="BQ76" i="77"/>
  <c r="AF76" i="77"/>
  <c r="X76" i="77"/>
  <c r="CF296" i="77"/>
  <c r="AO296" i="77"/>
  <c r="BY296" i="77"/>
  <c r="P296" i="77"/>
  <c r="BR296" i="77"/>
  <c r="BD296" i="77"/>
  <c r="AW296" i="77"/>
  <c r="AG296" i="77"/>
  <c r="BK296" i="77"/>
  <c r="Y296" i="77"/>
  <c r="CC296" i="77"/>
  <c r="Y202" i="77"/>
  <c r="CC202" i="77"/>
  <c r="AO202" i="77"/>
  <c r="CF202" i="77"/>
  <c r="BY202" i="77"/>
  <c r="P202" i="77"/>
  <c r="BK202" i="77"/>
  <c r="BR202" i="77"/>
  <c r="AW202" i="77"/>
  <c r="BD202" i="77"/>
  <c r="AG202" i="77"/>
  <c r="CE131" i="77"/>
  <c r="AN131" i="77"/>
  <c r="BQ131" i="77"/>
  <c r="BX131" i="77"/>
  <c r="AV131" i="77"/>
  <c r="AF131" i="77"/>
  <c r="BJ131" i="77"/>
  <c r="O131" i="77"/>
  <c r="X131" i="77"/>
  <c r="AN56" i="77"/>
  <c r="BX56" i="77"/>
  <c r="CE56" i="77"/>
  <c r="O56" i="77"/>
  <c r="BJ56" i="77"/>
  <c r="AV56" i="77"/>
  <c r="BQ56" i="77"/>
  <c r="X56" i="77"/>
  <c r="AF56" i="77"/>
  <c r="AN120" i="77"/>
  <c r="CE120" i="77"/>
  <c r="BX120" i="77"/>
  <c r="O120" i="77"/>
  <c r="AV120" i="77"/>
  <c r="AF120" i="77"/>
  <c r="BJ120" i="77"/>
  <c r="BQ120" i="77"/>
  <c r="X120" i="77"/>
  <c r="AN46" i="77"/>
  <c r="CE46" i="77"/>
  <c r="BX46" i="77"/>
  <c r="O46" i="77"/>
  <c r="BQ46" i="77"/>
  <c r="AV46" i="77"/>
  <c r="AF46" i="77"/>
  <c r="O203" i="47"/>
  <c r="AK203" i="47"/>
  <c r="W203" i="47"/>
  <c r="AD203" i="47"/>
  <c r="AW203" i="47"/>
  <c r="CE111" i="77"/>
  <c r="BX111" i="77"/>
  <c r="BQ111" i="77"/>
  <c r="AN111" i="77"/>
  <c r="AF111" i="77"/>
  <c r="O111" i="77"/>
  <c r="BJ111" i="77"/>
  <c r="AD149" i="47"/>
  <c r="O149" i="47"/>
  <c r="AW149" i="47"/>
  <c r="W149" i="47"/>
  <c r="AK149" i="47"/>
  <c r="AW307" i="77"/>
  <c r="AO307" i="77"/>
  <c r="CF307" i="77"/>
  <c r="BR307" i="77"/>
  <c r="BY307" i="77"/>
  <c r="Y307" i="77"/>
  <c r="CC307" i="77"/>
  <c r="BK307" i="77"/>
  <c r="AG307" i="77"/>
  <c r="P307" i="77"/>
  <c r="BD307" i="77"/>
  <c r="CE277" i="77"/>
  <c r="AN277" i="77"/>
  <c r="L277" i="77"/>
  <c r="AK277" i="77"/>
  <c r="BQ277" i="77"/>
  <c r="BX277" i="77"/>
  <c r="O277" i="77"/>
  <c r="AF277" i="77"/>
  <c r="BJ277" i="77"/>
  <c r="X277" i="77"/>
  <c r="AV277" i="77"/>
  <c r="AO194" i="77"/>
  <c r="CF194" i="77"/>
  <c r="BY194" i="77"/>
  <c r="P194" i="77"/>
  <c r="Y194" i="77"/>
  <c r="CC194" i="77"/>
  <c r="AW194" i="77"/>
  <c r="BR194" i="77"/>
  <c r="BD194" i="77"/>
  <c r="BK194" i="77"/>
  <c r="AG194" i="77"/>
  <c r="W89" i="47"/>
  <c r="AW89" i="47"/>
  <c r="AD89" i="47"/>
  <c r="O89" i="47"/>
  <c r="AK89" i="47"/>
  <c r="AN235" i="77"/>
  <c r="CE235" i="77"/>
  <c r="BQ235" i="77"/>
  <c r="BX235" i="77"/>
  <c r="AF235" i="77"/>
  <c r="O235" i="77"/>
  <c r="X235" i="77"/>
  <c r="AV235" i="77"/>
  <c r="BJ235" i="77"/>
  <c r="CE31" i="77"/>
  <c r="AN31" i="77"/>
  <c r="BX31" i="77"/>
  <c r="BQ31" i="77"/>
  <c r="AV31" i="77"/>
  <c r="BJ31" i="77"/>
  <c r="X31" i="77"/>
  <c r="AF31" i="77"/>
  <c r="O31" i="77"/>
  <c r="AR67" i="47"/>
  <c r="X67" i="47"/>
  <c r="P67" i="47"/>
  <c r="AL67" i="47"/>
  <c r="AX67" i="47"/>
  <c r="AE67" i="47"/>
  <c r="AX284" i="47"/>
  <c r="X284" i="47"/>
  <c r="AR284" i="47"/>
  <c r="AE284" i="47"/>
  <c r="AL284" i="47"/>
  <c r="P284" i="47"/>
  <c r="AE199" i="47"/>
  <c r="AR199" i="47"/>
  <c r="AL199" i="47"/>
  <c r="X199" i="47"/>
  <c r="AX199" i="47"/>
  <c r="P199" i="47"/>
  <c r="AO177" i="77"/>
  <c r="CF177" i="77"/>
  <c r="BR177" i="77"/>
  <c r="BY177" i="77"/>
  <c r="BK177" i="77"/>
  <c r="P177" i="77"/>
  <c r="BD177" i="77"/>
  <c r="Y177" i="77"/>
  <c r="CC177" i="77"/>
  <c r="AW177" i="77"/>
  <c r="AG177" i="77"/>
  <c r="AN118" i="77"/>
  <c r="CE118" i="77"/>
  <c r="BX118" i="77"/>
  <c r="O118" i="77"/>
  <c r="BQ118" i="77"/>
  <c r="AF118" i="77"/>
  <c r="AV118" i="77"/>
  <c r="BJ118" i="77"/>
  <c r="X118" i="77"/>
  <c r="AO291" i="77"/>
  <c r="CF291" i="77"/>
  <c r="BY291" i="77"/>
  <c r="BR291" i="77"/>
  <c r="AG291" i="77"/>
  <c r="P291" i="77"/>
  <c r="AW291" i="77"/>
  <c r="Y291" i="77"/>
  <c r="CC291" i="77"/>
  <c r="BD291" i="77"/>
  <c r="BK291" i="77"/>
  <c r="O231" i="47"/>
  <c r="W231" i="47"/>
  <c r="AD231" i="47"/>
  <c r="AW231" i="47"/>
  <c r="AK231" i="47"/>
  <c r="O62" i="47"/>
  <c r="AW62" i="47"/>
  <c r="W62" i="47"/>
  <c r="AD62" i="47"/>
  <c r="AK62" i="47"/>
  <c r="P56" i="47"/>
  <c r="AL56" i="47"/>
  <c r="AE56" i="47"/>
  <c r="AX56" i="47"/>
  <c r="X56" i="47"/>
  <c r="AR56" i="47"/>
  <c r="AR225" i="47"/>
  <c r="AE225" i="47"/>
  <c r="AL225" i="47"/>
  <c r="P225" i="47"/>
  <c r="X225" i="47"/>
  <c r="AX225" i="47"/>
  <c r="AG191" i="77"/>
  <c r="AO191" i="77"/>
  <c r="CF191" i="77"/>
  <c r="BY191" i="77"/>
  <c r="BR191" i="77"/>
  <c r="P191" i="77"/>
  <c r="BD191" i="77"/>
  <c r="BK191" i="77"/>
  <c r="Y191" i="77"/>
  <c r="AW191" i="77"/>
  <c r="AG93" i="76"/>
  <c r="BR93" i="76"/>
  <c r="AO93" i="76"/>
  <c r="M93" i="76"/>
  <c r="CF93" i="76"/>
  <c r="BK93" i="76"/>
  <c r="Y93" i="76"/>
  <c r="CC93" i="76"/>
  <c r="P93" i="76"/>
  <c r="BY93" i="76"/>
  <c r="BD93" i="76"/>
  <c r="AN98" i="77"/>
  <c r="BX98" i="77"/>
  <c r="CE98" i="77"/>
  <c r="O98" i="77"/>
  <c r="X98" i="77"/>
  <c r="BQ98" i="77"/>
  <c r="BJ98" i="77"/>
  <c r="AV98" i="77"/>
  <c r="AF98" i="77"/>
  <c r="CE215" i="77"/>
  <c r="BQ215" i="77"/>
  <c r="O215" i="77"/>
  <c r="X215" i="77"/>
  <c r="AN215" i="77"/>
  <c r="BX215" i="77"/>
  <c r="BJ215" i="77"/>
  <c r="AF215" i="77"/>
  <c r="AV215" i="77"/>
  <c r="AN171" i="77"/>
  <c r="CE171" i="77"/>
  <c r="BQ171" i="77"/>
  <c r="BX171" i="77"/>
  <c r="AF171" i="77"/>
  <c r="BJ171" i="77"/>
  <c r="O171" i="77"/>
  <c r="AV171" i="77"/>
  <c r="X171" i="77"/>
  <c r="X301" i="77"/>
  <c r="CE301" i="77"/>
  <c r="AN301" i="77"/>
  <c r="BQ301" i="77"/>
  <c r="BX301" i="77"/>
  <c r="O301" i="77"/>
  <c r="AF301" i="77"/>
  <c r="AV301" i="77"/>
  <c r="BJ301" i="77"/>
  <c r="AF219" i="77"/>
  <c r="AN219" i="77"/>
  <c r="CE219" i="77"/>
  <c r="BQ219" i="77"/>
  <c r="BX219" i="77"/>
  <c r="O219" i="77"/>
  <c r="X219" i="77"/>
  <c r="AV219" i="77"/>
  <c r="BJ219" i="77"/>
  <c r="CE271" i="77"/>
  <c r="BQ271" i="77"/>
  <c r="AN271" i="77"/>
  <c r="O271" i="77"/>
  <c r="BX271" i="77"/>
  <c r="BJ271" i="77"/>
  <c r="AV271" i="77"/>
  <c r="X271" i="77"/>
  <c r="AF271" i="77"/>
  <c r="AO119" i="77"/>
  <c r="BY119" i="77"/>
  <c r="CF119" i="77"/>
  <c r="BR119" i="77"/>
  <c r="P119" i="77"/>
  <c r="Y119" i="77"/>
  <c r="CC119" i="77"/>
  <c r="AW119" i="77"/>
  <c r="AG119" i="77"/>
  <c r="BD119" i="77"/>
  <c r="BK119" i="77"/>
  <c r="BD135" i="77"/>
  <c r="AO135" i="77"/>
  <c r="BY135" i="77"/>
  <c r="BR135" i="77"/>
  <c r="CF135" i="77"/>
  <c r="P135" i="77"/>
  <c r="AG135" i="77"/>
  <c r="Y135" i="77"/>
  <c r="CC135" i="77"/>
  <c r="AW135" i="77"/>
  <c r="BK135" i="77"/>
  <c r="AO303" i="77"/>
  <c r="CF303" i="77"/>
  <c r="BY303" i="77"/>
  <c r="BR303" i="77"/>
  <c r="P303" i="77"/>
  <c r="Y303" i="77"/>
  <c r="CC303" i="77"/>
  <c r="BD303" i="77"/>
  <c r="BK303" i="77"/>
  <c r="AW303" i="77"/>
  <c r="AG303" i="77"/>
  <c r="BK232" i="77"/>
  <c r="AO232" i="77"/>
  <c r="CF232" i="77"/>
  <c r="BY232" i="77"/>
  <c r="P232" i="77"/>
  <c r="BR232" i="77"/>
  <c r="AW232" i="77"/>
  <c r="AG232" i="77"/>
  <c r="BD232" i="77"/>
  <c r="Y232" i="77"/>
  <c r="CC232" i="77"/>
  <c r="AO198" i="77"/>
  <c r="CF198" i="77"/>
  <c r="BY198" i="77"/>
  <c r="P198" i="77"/>
  <c r="BR198" i="77"/>
  <c r="BK198" i="77"/>
  <c r="BD198" i="77"/>
  <c r="AW198" i="77"/>
  <c r="Y198" i="77"/>
  <c r="CC198" i="77"/>
  <c r="AG198" i="77"/>
  <c r="CF290" i="77"/>
  <c r="BY290" i="77"/>
  <c r="P290" i="77"/>
  <c r="AO290" i="77"/>
  <c r="Y290" i="77"/>
  <c r="CC290" i="77"/>
  <c r="BR290" i="77"/>
  <c r="BK290" i="77"/>
  <c r="AG290" i="77"/>
  <c r="AW290" i="77"/>
  <c r="BD290" i="77"/>
  <c r="AD265" i="47"/>
  <c r="W265" i="47"/>
  <c r="AW265" i="47"/>
  <c r="AK265" i="47"/>
  <c r="O265" i="47"/>
  <c r="X166" i="47"/>
  <c r="P166" i="47"/>
  <c r="AR166" i="47"/>
  <c r="AL166" i="47"/>
  <c r="AE166" i="47"/>
  <c r="AX166" i="47"/>
  <c r="P120" i="47"/>
  <c r="AL120" i="47"/>
  <c r="AE120" i="47"/>
  <c r="AR120" i="47"/>
  <c r="AX120" i="47"/>
  <c r="X120" i="47"/>
  <c r="AR300" i="47"/>
  <c r="P300" i="47"/>
  <c r="AX300" i="47"/>
  <c r="AE300" i="47"/>
  <c r="AL300" i="47"/>
  <c r="X300" i="47"/>
  <c r="AX238" i="47"/>
  <c r="X238" i="47"/>
  <c r="AL238" i="47"/>
  <c r="AE238" i="47"/>
  <c r="AR238" i="47"/>
  <c r="P238" i="47"/>
  <c r="AW216" i="47"/>
  <c r="AD216" i="47"/>
  <c r="AK216" i="47"/>
  <c r="L216" i="47"/>
  <c r="W216" i="47"/>
  <c r="O216" i="47"/>
  <c r="W168" i="47"/>
  <c r="AD168" i="47"/>
  <c r="O168" i="47"/>
  <c r="AW168" i="47"/>
  <c r="AK168" i="47"/>
  <c r="AE149" i="47"/>
  <c r="AX149" i="47"/>
  <c r="AR149" i="47"/>
  <c r="X149" i="47"/>
  <c r="AL149" i="47"/>
  <c r="P149" i="47"/>
  <c r="X62" i="47"/>
  <c r="AX62" i="47"/>
  <c r="AE62" i="47"/>
  <c r="P62" i="47"/>
  <c r="AL62" i="47"/>
  <c r="AR62" i="47"/>
  <c r="AN236" i="77"/>
  <c r="BX236" i="77"/>
  <c r="CE236" i="77"/>
  <c r="O236" i="77"/>
  <c r="BJ236" i="77"/>
  <c r="AV236" i="77"/>
  <c r="X236" i="77"/>
  <c r="BQ236" i="77"/>
  <c r="AF236" i="77"/>
  <c r="O165" i="70"/>
  <c r="AK165" i="70"/>
  <c r="AR92" i="70"/>
  <c r="AX92" i="70"/>
  <c r="AL92" i="70"/>
  <c r="P92" i="70"/>
  <c r="AK54" i="70"/>
  <c r="O54" i="70"/>
  <c r="AR45" i="70"/>
  <c r="AX45" i="70"/>
  <c r="AL45" i="70"/>
  <c r="P45" i="70"/>
  <c r="AL118" i="70"/>
  <c r="AR118" i="70"/>
  <c r="AX118" i="70"/>
  <c r="P118" i="70"/>
  <c r="AK102" i="70"/>
  <c r="L102" i="70"/>
  <c r="O102" i="70"/>
  <c r="O81" i="70"/>
  <c r="AK81" i="70"/>
  <c r="L81" i="70"/>
  <c r="AK47" i="70"/>
  <c r="O47" i="70"/>
  <c r="AR297" i="70"/>
  <c r="AX297" i="70"/>
  <c r="AL297" i="70"/>
  <c r="P297" i="70"/>
  <c r="AR215" i="70"/>
  <c r="AL215" i="70"/>
  <c r="P215" i="70"/>
  <c r="AX215" i="70"/>
  <c r="AX115" i="70"/>
  <c r="P115" i="70"/>
  <c r="AL115" i="70"/>
  <c r="AR115" i="70"/>
  <c r="AK286" i="70"/>
  <c r="O286" i="70"/>
  <c r="O201" i="70"/>
  <c r="AK201" i="70"/>
  <c r="AK178" i="70"/>
  <c r="L178" i="70"/>
  <c r="O178" i="70"/>
  <c r="O106" i="70"/>
  <c r="AK106" i="70"/>
  <c r="AL44" i="70"/>
  <c r="AX44" i="70"/>
  <c r="P44" i="70"/>
  <c r="AR44" i="70"/>
  <c r="O166" i="70"/>
  <c r="AK166" i="70"/>
  <c r="AL146" i="70"/>
  <c r="P146" i="70"/>
  <c r="AR146" i="70"/>
  <c r="AX146" i="70"/>
  <c r="AK61" i="70"/>
  <c r="L61" i="70"/>
  <c r="O61" i="70"/>
  <c r="AX300" i="70"/>
  <c r="P300" i="70"/>
  <c r="AR300" i="70"/>
  <c r="AL300" i="70"/>
  <c r="AR159" i="70"/>
  <c r="AX159" i="70"/>
  <c r="AL159" i="70"/>
  <c r="P159" i="70"/>
  <c r="P87" i="70"/>
  <c r="AL87" i="70"/>
  <c r="AR87" i="70"/>
  <c r="AX87" i="70"/>
  <c r="AR23" i="70"/>
  <c r="AL23" i="70"/>
  <c r="AX23" i="70"/>
  <c r="P23" i="70"/>
  <c r="AX157" i="47"/>
  <c r="X157" i="47"/>
  <c r="AR157" i="47"/>
  <c r="AE157" i="47"/>
  <c r="P157" i="47"/>
  <c r="AL157" i="47"/>
  <c r="O229" i="47"/>
  <c r="AD229" i="47"/>
  <c r="W229" i="47"/>
  <c r="AW229" i="47"/>
  <c r="AK229" i="47"/>
  <c r="AW286" i="47"/>
  <c r="AK286" i="47"/>
  <c r="AD286" i="47"/>
  <c r="O286" i="47"/>
  <c r="W286" i="47"/>
  <c r="W29" i="47"/>
  <c r="O29" i="47"/>
  <c r="AW29" i="47"/>
  <c r="AD29" i="47"/>
  <c r="AK29" i="47"/>
  <c r="O105" i="47"/>
  <c r="W105" i="47"/>
  <c r="AD105" i="47"/>
  <c r="AW105" i="47"/>
  <c r="AK105" i="47"/>
  <c r="AX226" i="47"/>
  <c r="AR226" i="47"/>
  <c r="X226" i="47"/>
  <c r="AL226" i="47"/>
  <c r="AE226" i="47"/>
  <c r="P226" i="47"/>
  <c r="O64" i="47"/>
  <c r="W64" i="47"/>
  <c r="AK64" i="47"/>
  <c r="AW64" i="47"/>
  <c r="AD64" i="47"/>
  <c r="AN307" i="77"/>
  <c r="CE307" i="77"/>
  <c r="BQ307" i="77"/>
  <c r="BX307" i="77"/>
  <c r="AV307" i="77"/>
  <c r="O307" i="77"/>
  <c r="BJ307" i="77"/>
  <c r="X307" i="77"/>
  <c r="AF307" i="77"/>
  <c r="X184" i="47"/>
  <c r="AR184" i="47"/>
  <c r="AX184" i="47"/>
  <c r="P184" i="47"/>
  <c r="AL184" i="47"/>
  <c r="AE184" i="47"/>
  <c r="W304" i="47"/>
  <c r="AW304" i="47"/>
  <c r="O304" i="47"/>
  <c r="AD304" i="47"/>
  <c r="AK304" i="47"/>
  <c r="AO33" i="77"/>
  <c r="BY33" i="77"/>
  <c r="CF33" i="77"/>
  <c r="BR33" i="77"/>
  <c r="Y33" i="77"/>
  <c r="CC33" i="77"/>
  <c r="BK33" i="77"/>
  <c r="P33" i="77"/>
  <c r="AW33" i="77"/>
  <c r="BD33" i="77"/>
  <c r="AG33" i="77"/>
  <c r="AW244" i="47"/>
  <c r="O244" i="47"/>
  <c r="AK244" i="47"/>
  <c r="AD244" i="47"/>
  <c r="W244" i="47"/>
  <c r="AN228" i="77"/>
  <c r="BX228" i="77"/>
  <c r="CE228" i="77"/>
  <c r="O228" i="77"/>
  <c r="BJ228" i="77"/>
  <c r="X228" i="77"/>
  <c r="BQ228" i="77"/>
  <c r="AF228" i="77"/>
  <c r="AV228" i="77"/>
  <c r="AO172" i="77"/>
  <c r="CF172" i="77"/>
  <c r="BY172" i="77"/>
  <c r="P172" i="77"/>
  <c r="BR172" i="77"/>
  <c r="AW172" i="77"/>
  <c r="AL197" i="47"/>
  <c r="P197" i="47"/>
  <c r="AE197" i="47"/>
  <c r="X197" i="47"/>
  <c r="AX197" i="47"/>
  <c r="AR197" i="47"/>
  <c r="O161" i="70"/>
  <c r="AK161" i="70"/>
  <c r="L161" i="70"/>
  <c r="AK132" i="70"/>
  <c r="O132" i="70"/>
  <c r="AK87" i="70"/>
  <c r="O87" i="70"/>
  <c r="AR157" i="70"/>
  <c r="P157" i="70"/>
  <c r="AL157" i="70"/>
  <c r="AX157" i="70"/>
  <c r="AK243" i="70"/>
  <c r="L243" i="70"/>
  <c r="O243" i="70"/>
  <c r="BK291" i="76"/>
  <c r="P291" i="76"/>
  <c r="BY291" i="76"/>
  <c r="BR291" i="76"/>
  <c r="AO291" i="76"/>
  <c r="BK229" i="76"/>
  <c r="CF229" i="76"/>
  <c r="BD229" i="76"/>
  <c r="AN284" i="76"/>
  <c r="AF284" i="76"/>
  <c r="BQ284" i="76"/>
  <c r="X284" i="76"/>
  <c r="CE284" i="76"/>
  <c r="BJ284" i="76"/>
  <c r="O284" i="76"/>
  <c r="AV284" i="76"/>
  <c r="BX284" i="76"/>
  <c r="BD65" i="76"/>
  <c r="Y65" i="76"/>
  <c r="CC65" i="76"/>
  <c r="BR65" i="76"/>
  <c r="AW65" i="76"/>
  <c r="P65" i="76"/>
  <c r="CF65" i="76"/>
  <c r="BK65" i="76"/>
  <c r="AG65" i="76"/>
  <c r="AO65" i="76"/>
  <c r="BY65" i="76"/>
  <c r="BQ206" i="76"/>
  <c r="AN206" i="76"/>
  <c r="AF206" i="76"/>
  <c r="CE206" i="76"/>
  <c r="BJ206" i="76"/>
  <c r="O206" i="76"/>
  <c r="AV206" i="76"/>
  <c r="BX206" i="76"/>
  <c r="X206" i="76"/>
  <c r="BK274" i="76"/>
  <c r="P274" i="76"/>
  <c r="AG274" i="76"/>
  <c r="AD263" i="47"/>
  <c r="O263" i="47"/>
  <c r="AK263" i="47"/>
  <c r="AW263" i="47"/>
  <c r="W263" i="47"/>
  <c r="AN187" i="77"/>
  <c r="CE187" i="77"/>
  <c r="BQ187" i="77"/>
  <c r="BX187" i="77"/>
  <c r="BJ187" i="77"/>
  <c r="X187" i="77"/>
  <c r="AF187" i="77"/>
  <c r="O187" i="77"/>
  <c r="AV187" i="77"/>
  <c r="AO163" i="77"/>
  <c r="BY163" i="77"/>
  <c r="CF163" i="77"/>
  <c r="BR163" i="77"/>
  <c r="P163" i="77"/>
  <c r="Y163" i="77"/>
  <c r="CC163" i="77"/>
  <c r="BK163" i="77"/>
  <c r="AW163" i="77"/>
  <c r="M163" i="77"/>
  <c r="AG163" i="77"/>
  <c r="BD163" i="77"/>
  <c r="AW65" i="47"/>
  <c r="O65" i="47"/>
  <c r="W65" i="47"/>
  <c r="AD65" i="47"/>
  <c r="AK65" i="47"/>
  <c r="AR27" i="47"/>
  <c r="AX27" i="47"/>
  <c r="AE27" i="47"/>
  <c r="X27" i="47"/>
  <c r="P27" i="47"/>
  <c r="AL27" i="47"/>
  <c r="X159" i="47"/>
  <c r="P159" i="47"/>
  <c r="AL159" i="47"/>
  <c r="AX159" i="47"/>
  <c r="AR159" i="47"/>
  <c r="AE159" i="47"/>
  <c r="L116" i="47"/>
  <c r="M281" i="47"/>
  <c r="AX264" i="47"/>
  <c r="X264" i="47"/>
  <c r="AE264" i="47"/>
  <c r="AL264" i="47"/>
  <c r="P264" i="47"/>
  <c r="AR264" i="47"/>
  <c r="AL32" i="47"/>
  <c r="AR32" i="47"/>
  <c r="X32" i="47"/>
  <c r="AE32" i="47"/>
  <c r="AX32" i="47"/>
  <c r="P32" i="47"/>
  <c r="CE135" i="77"/>
  <c r="BX135" i="77"/>
  <c r="BQ135" i="77"/>
  <c r="AN135" i="77"/>
  <c r="BJ135" i="77"/>
  <c r="O135" i="77"/>
  <c r="X135" i="77"/>
  <c r="AF135" i="77"/>
  <c r="AV135" i="77"/>
  <c r="AF204" i="77"/>
  <c r="AN204" i="77"/>
  <c r="L204" i="77"/>
  <c r="AK204" i="77"/>
  <c r="BX204" i="77"/>
  <c r="CE204" i="77"/>
  <c r="O204" i="77"/>
  <c r="BJ204" i="77"/>
  <c r="BQ204" i="77"/>
  <c r="AV204" i="77"/>
  <c r="X204" i="77"/>
  <c r="M274" i="47"/>
  <c r="AO167" i="77"/>
  <c r="BY167" i="77"/>
  <c r="CF167" i="77"/>
  <c r="BR167" i="77"/>
  <c r="P167" i="77"/>
  <c r="AG167" i="77"/>
  <c r="AO295" i="77"/>
  <c r="CF295" i="77"/>
  <c r="BY295" i="77"/>
  <c r="BR295" i="77"/>
  <c r="P295" i="77"/>
  <c r="Y295" i="77"/>
  <c r="CC295" i="77"/>
  <c r="BD295" i="77"/>
  <c r="AW295" i="77"/>
  <c r="BK295" i="77"/>
  <c r="AG295" i="77"/>
  <c r="X130" i="47"/>
  <c r="AE130" i="47"/>
  <c r="AR130" i="47"/>
  <c r="AX130" i="47"/>
  <c r="AL130" i="47"/>
  <c r="P130" i="47"/>
  <c r="O296" i="47"/>
  <c r="AK296" i="47"/>
  <c r="AW296" i="47"/>
  <c r="AD296" i="47"/>
  <c r="W296" i="47"/>
  <c r="AW249" i="47"/>
  <c r="O249" i="47"/>
  <c r="W249" i="47"/>
  <c r="AK249" i="47"/>
  <c r="AD249" i="47"/>
  <c r="AK288" i="70"/>
  <c r="O288" i="70"/>
  <c r="O135" i="70"/>
  <c r="AK135" i="70"/>
  <c r="L135" i="70"/>
  <c r="O82" i="70"/>
  <c r="AK82" i="70"/>
  <c r="L82" i="70"/>
  <c r="AK52" i="70"/>
  <c r="O52" i="70"/>
  <c r="AK294" i="70"/>
  <c r="L294" i="70"/>
  <c r="O294" i="70"/>
  <c r="AK262" i="70"/>
  <c r="O262" i="70"/>
  <c r="O189" i="70"/>
  <c r="AK189" i="70"/>
  <c r="L189" i="70"/>
  <c r="AK115" i="70"/>
  <c r="L115" i="70"/>
  <c r="O115" i="70"/>
  <c r="AV93" i="76"/>
  <c r="CE93" i="76"/>
  <c r="BK226" i="76"/>
  <c r="CF226" i="76"/>
  <c r="BD226" i="76"/>
  <c r="CF198" i="76"/>
  <c r="BK198" i="76"/>
  <c r="O167" i="47"/>
  <c r="AD167" i="47"/>
  <c r="AW167" i="47"/>
  <c r="AK167" i="47"/>
  <c r="W167" i="47"/>
  <c r="AO301" i="77"/>
  <c r="CF301" i="77"/>
  <c r="BR301" i="77"/>
  <c r="BD301" i="77"/>
  <c r="BY301" i="77"/>
  <c r="P301" i="77"/>
  <c r="AW301" i="77"/>
  <c r="AG301" i="77"/>
  <c r="Y301" i="77"/>
  <c r="CC301" i="77"/>
  <c r="BK301" i="77"/>
  <c r="AN258" i="77"/>
  <c r="BX258" i="77"/>
  <c r="BQ258" i="77"/>
  <c r="O258" i="77"/>
  <c r="CE258" i="77"/>
  <c r="AO75" i="77"/>
  <c r="BY75" i="77"/>
  <c r="CF75" i="77"/>
  <c r="BR75" i="77"/>
  <c r="P75" i="77"/>
  <c r="AW75" i="77"/>
  <c r="BD75" i="77"/>
  <c r="BK75" i="77"/>
  <c r="AG75" i="77"/>
  <c r="Y75" i="77"/>
  <c r="CC75" i="77"/>
  <c r="AW65" i="77"/>
  <c r="AO65" i="77"/>
  <c r="BY65" i="77"/>
  <c r="CF65" i="77"/>
  <c r="BR65" i="77"/>
  <c r="P65" i="77"/>
  <c r="BK65" i="77"/>
  <c r="AG65" i="77"/>
  <c r="Y65" i="77"/>
  <c r="CC65" i="77"/>
  <c r="BD65" i="77"/>
  <c r="AE162" i="47"/>
  <c r="AR162" i="47"/>
  <c r="P162" i="47"/>
  <c r="AX162" i="47"/>
  <c r="X162" i="47"/>
  <c r="AL162" i="47"/>
  <c r="AO170" i="77"/>
  <c r="CF170" i="77"/>
  <c r="BY170" i="77"/>
  <c r="P170" i="77"/>
  <c r="BR170" i="77"/>
  <c r="AW170" i="77"/>
  <c r="AG170" i="77"/>
  <c r="BD170" i="77"/>
  <c r="BK170" i="77"/>
  <c r="Y170" i="77"/>
  <c r="CC170" i="77"/>
  <c r="O32" i="47"/>
  <c r="AK32" i="47"/>
  <c r="W32" i="47"/>
  <c r="AW32" i="47"/>
  <c r="AD32" i="47"/>
  <c r="AN106" i="77"/>
  <c r="BX106" i="77"/>
  <c r="O106" i="77"/>
  <c r="CE106" i="77"/>
  <c r="BQ106" i="77"/>
  <c r="AV106" i="77"/>
  <c r="X106" i="77"/>
  <c r="BJ106" i="77"/>
  <c r="AF106" i="77"/>
  <c r="AL126" i="70"/>
  <c r="AR126" i="70"/>
  <c r="P126" i="70"/>
  <c r="AX126" i="70"/>
  <c r="AR80" i="70"/>
  <c r="AX80" i="70"/>
  <c r="P80" i="70"/>
  <c r="AL80" i="70"/>
  <c r="AL50" i="70"/>
  <c r="AR50" i="70"/>
  <c r="AX50" i="70"/>
  <c r="P50" i="70"/>
  <c r="M53" i="70"/>
  <c r="P84" i="70"/>
  <c r="AR84" i="70"/>
  <c r="AL84" i="70"/>
  <c r="AX84" i="70"/>
  <c r="Y107" i="76"/>
  <c r="CC107" i="76"/>
  <c r="BK107" i="76"/>
  <c r="P107" i="76"/>
  <c r="AO107" i="76"/>
  <c r="AW107" i="76"/>
  <c r="CF107" i="76"/>
  <c r="AG107" i="76"/>
  <c r="AN281" i="76"/>
  <c r="CE281" i="76"/>
  <c r="BJ281" i="76"/>
  <c r="O281" i="76"/>
  <c r="BX281" i="76"/>
  <c r="AV281" i="76"/>
  <c r="AF281" i="76"/>
  <c r="X281" i="76"/>
  <c r="BQ281" i="76"/>
  <c r="AK57" i="70"/>
  <c r="O57" i="70"/>
  <c r="P308" i="70"/>
  <c r="AX308" i="70"/>
  <c r="AR308" i="70"/>
  <c r="AL308" i="70"/>
  <c r="CF238" i="76"/>
  <c r="BD238" i="76"/>
  <c r="BK238" i="76"/>
  <c r="AN299" i="77"/>
  <c r="CE299" i="77"/>
  <c r="BQ299" i="77"/>
  <c r="BX299" i="77"/>
  <c r="O299" i="77"/>
  <c r="BJ299" i="77"/>
  <c r="AV299" i="77"/>
  <c r="AF299" i="77"/>
  <c r="X299" i="77"/>
  <c r="CE79" i="77"/>
  <c r="BX79" i="77"/>
  <c r="BQ79" i="77"/>
  <c r="AN79" i="77"/>
  <c r="AV79" i="77"/>
  <c r="BJ79" i="77"/>
  <c r="AF79" i="77"/>
  <c r="X79" i="77"/>
  <c r="O79" i="77"/>
  <c r="AF208" i="77"/>
  <c r="AN208" i="77"/>
  <c r="BX208" i="77"/>
  <c r="O208" i="77"/>
  <c r="CE208" i="77"/>
  <c r="X208" i="77"/>
  <c r="BJ208" i="77"/>
  <c r="AV208" i="77"/>
  <c r="BQ208" i="77"/>
  <c r="CE309" i="77"/>
  <c r="AN309" i="77"/>
  <c r="BQ309" i="77"/>
  <c r="O309" i="77"/>
  <c r="BX309" i="77"/>
  <c r="BJ309" i="77"/>
  <c r="X309" i="77"/>
  <c r="AF309" i="77"/>
  <c r="AV309" i="77"/>
  <c r="BX198" i="76"/>
  <c r="BJ198" i="76"/>
  <c r="X198" i="76"/>
  <c r="AV198" i="76"/>
  <c r="O198" i="76"/>
  <c r="BQ198" i="76"/>
  <c r="AF198" i="76"/>
  <c r="CE198" i="76"/>
  <c r="AN198" i="76"/>
  <c r="AF177" i="76"/>
  <c r="BJ177" i="76"/>
  <c r="X177" i="76"/>
  <c r="AK113" i="70"/>
  <c r="L113" i="70"/>
  <c r="O113" i="70"/>
  <c r="AR204" i="70"/>
  <c r="AL204" i="70"/>
  <c r="P204" i="70"/>
  <c r="AX204" i="70"/>
  <c r="L266" i="47"/>
  <c r="AN280" i="77"/>
  <c r="BX280" i="77"/>
  <c r="CE280" i="77"/>
  <c r="O280" i="77"/>
  <c r="AV280" i="77"/>
  <c r="X280" i="77"/>
  <c r="BJ280" i="77"/>
  <c r="BQ280" i="77"/>
  <c r="AF280" i="77"/>
  <c r="AR176" i="70"/>
  <c r="AL176" i="70"/>
  <c r="P176" i="70"/>
  <c r="AX176" i="70"/>
  <c r="P255" i="70"/>
  <c r="AX255" i="70"/>
  <c r="AR255" i="70"/>
  <c r="AL255" i="70"/>
  <c r="AK46" i="70"/>
  <c r="O46" i="70"/>
  <c r="M264" i="70"/>
  <c r="BK218" i="76"/>
  <c r="CF218" i="76"/>
  <c r="BD218" i="76"/>
  <c r="BJ87" i="77"/>
  <c r="CE87" i="77"/>
  <c r="BX87" i="77"/>
  <c r="BQ87" i="77"/>
  <c r="AV87" i="77"/>
  <c r="AN87" i="77"/>
  <c r="O87" i="77"/>
  <c r="X87" i="77"/>
  <c r="AF87" i="77"/>
  <c r="AO181" i="77"/>
  <c r="CF181" i="77"/>
  <c r="BR181" i="77"/>
  <c r="BY181" i="77"/>
  <c r="P181" i="77"/>
  <c r="AG181" i="77"/>
  <c r="AW181" i="77"/>
  <c r="Y181" i="77"/>
  <c r="CC181" i="77"/>
  <c r="BD181" i="77"/>
  <c r="BK181" i="77"/>
  <c r="AL61" i="70"/>
  <c r="AX61" i="70"/>
  <c r="AR61" i="70"/>
  <c r="P61" i="70"/>
  <c r="AL148" i="70"/>
  <c r="AR148" i="70"/>
  <c r="P148" i="70"/>
  <c r="AX148" i="70"/>
  <c r="AK158" i="70"/>
  <c r="O158" i="70"/>
  <c r="AK164" i="70"/>
  <c r="O164" i="70"/>
  <c r="AW295" i="47"/>
  <c r="AD295" i="47"/>
  <c r="AK295" i="47"/>
  <c r="O295" i="47"/>
  <c r="W295" i="47"/>
  <c r="M155" i="47"/>
  <c r="AK239" i="70"/>
  <c r="O239" i="70"/>
  <c r="D86" i="54"/>
  <c r="D84" i="54"/>
  <c r="C84" i="54"/>
  <c r="H20" i="77"/>
  <c r="AX41" i="70"/>
  <c r="AL41" i="70"/>
  <c r="AW30" i="76"/>
  <c r="CF30" i="76"/>
  <c r="AK31" i="70"/>
  <c r="O31" i="70"/>
  <c r="AK38" i="70"/>
  <c r="O38" i="70"/>
  <c r="AK21" i="70"/>
  <c r="O21" i="70"/>
  <c r="AK37" i="70"/>
  <c r="O37" i="70"/>
  <c r="I40" i="70"/>
  <c r="AL21" i="70"/>
  <c r="AX21" i="70"/>
  <c r="P21" i="70"/>
  <c r="O36" i="70"/>
  <c r="AK36" i="70"/>
  <c r="P19" i="70"/>
  <c r="AX19" i="70"/>
  <c r="AL19" i="70"/>
  <c r="AR19" i="70"/>
  <c r="AK40" i="70"/>
  <c r="O40" i="70"/>
  <c r="AR42" i="70"/>
  <c r="AL42" i="70"/>
  <c r="AX42" i="70"/>
  <c r="P42" i="70"/>
  <c r="CE28" i="76"/>
  <c r="BJ28" i="76"/>
  <c r="AN28" i="76"/>
  <c r="O28" i="76"/>
  <c r="BX28" i="76"/>
  <c r="AV28" i="76"/>
  <c r="X28" i="76"/>
  <c r="BQ28" i="76"/>
  <c r="AL28" i="70"/>
  <c r="AX28" i="70"/>
  <c r="P28" i="70"/>
  <c r="AR28" i="70"/>
  <c r="AW33" i="76"/>
  <c r="CF33" i="76"/>
  <c r="CE33" i="76"/>
  <c r="BJ33" i="76"/>
  <c r="O33" i="76"/>
  <c r="BX33" i="76"/>
  <c r="AN33" i="76"/>
  <c r="AV33" i="76"/>
  <c r="BQ33" i="76"/>
  <c r="X33" i="76"/>
  <c r="P38" i="70"/>
  <c r="AX38" i="70"/>
  <c r="AR38" i="70"/>
  <c r="AL38" i="70"/>
  <c r="AW39" i="76"/>
  <c r="CF39" i="76"/>
  <c r="J40" i="70"/>
  <c r="Q40" i="70"/>
  <c r="CE18" i="76"/>
  <c r="BJ18" i="76"/>
  <c r="BX18" i="76"/>
  <c r="AN18" i="76"/>
  <c r="AV18" i="76"/>
  <c r="X18" i="76"/>
  <c r="BQ18" i="76"/>
  <c r="O35" i="70"/>
  <c r="AK35" i="70"/>
  <c r="AR16" i="70"/>
  <c r="P16" i="70"/>
  <c r="AX16" i="70"/>
  <c r="AL16" i="70"/>
  <c r="X16" i="70"/>
  <c r="CF34" i="76"/>
  <c r="AW34" i="76"/>
  <c r="O18" i="70"/>
  <c r="AK18" i="70"/>
  <c r="AW37" i="76"/>
  <c r="CF37" i="76"/>
  <c r="AK43" i="70"/>
  <c r="O43" i="70"/>
  <c r="N32" i="70"/>
  <c r="V32" i="70"/>
  <c r="AC32" i="70"/>
  <c r="AP32" i="70"/>
  <c r="W32" i="70"/>
  <c r="AD32" i="70"/>
  <c r="AV32" i="70"/>
  <c r="X32" i="70"/>
  <c r="M32" i="70"/>
  <c r="AE32" i="70"/>
  <c r="AB32" i="70"/>
  <c r="AJ32" i="70"/>
  <c r="AQ32" i="70"/>
  <c r="L32" i="70"/>
  <c r="U32" i="70"/>
  <c r="AW32" i="70"/>
  <c r="AK29" i="70"/>
  <c r="O29" i="70"/>
  <c r="N22" i="70"/>
  <c r="X22" i="70"/>
  <c r="AB22" i="70"/>
  <c r="AQ22" i="70"/>
  <c r="W22" i="70"/>
  <c r="AD22" i="70"/>
  <c r="AP22" i="70"/>
  <c r="AW22" i="70"/>
  <c r="AE22" i="70"/>
  <c r="AJ22" i="70"/>
  <c r="AV22" i="70"/>
  <c r="V22" i="70"/>
  <c r="K22" i="70"/>
  <c r="U22" i="70"/>
  <c r="AC22" i="70"/>
  <c r="CF26" i="76"/>
  <c r="AW26" i="76"/>
  <c r="P37" i="70"/>
  <c r="AL37" i="70"/>
  <c r="AX37" i="70"/>
  <c r="AR37" i="70"/>
  <c r="BD13" i="76"/>
  <c r="AB27" i="70"/>
  <c r="AV27" i="70"/>
  <c r="AC27" i="70"/>
  <c r="U27" i="70"/>
  <c r="AD27" i="70"/>
  <c r="AP27" i="70"/>
  <c r="AW27" i="70"/>
  <c r="L27" i="70"/>
  <c r="X27" i="70"/>
  <c r="V27" i="70"/>
  <c r="N27" i="70"/>
  <c r="Q27" i="70"/>
  <c r="AJ27" i="70"/>
  <c r="AE27" i="70"/>
  <c r="AQ27" i="70"/>
  <c r="W27" i="70"/>
  <c r="O23" i="70"/>
  <c r="AK23" i="70"/>
  <c r="AL25" i="70"/>
  <c r="AX25" i="70"/>
  <c r="AR25" i="70"/>
  <c r="P25" i="70"/>
  <c r="AL12" i="70"/>
  <c r="AX12" i="70"/>
  <c r="P270" i="50"/>
  <c r="AE270" i="50"/>
  <c r="X270" i="50"/>
  <c r="P266" i="50"/>
  <c r="X266" i="50"/>
  <c r="AE266" i="50"/>
  <c r="Q276" i="50"/>
  <c r="AF276" i="50"/>
  <c r="Y276" i="50"/>
  <c r="J34" i="50"/>
  <c r="R34" i="50"/>
  <c r="Q241" i="50"/>
  <c r="AF241" i="50"/>
  <c r="Q268" i="50"/>
  <c r="AF268" i="50"/>
  <c r="Y268" i="50"/>
  <c r="K81" i="50"/>
  <c r="H140" i="50"/>
  <c r="AE295" i="50"/>
  <c r="M295" i="50"/>
  <c r="AE298" i="50"/>
  <c r="L71" i="50"/>
  <c r="L76" i="50"/>
  <c r="K9" i="50"/>
  <c r="P295" i="50"/>
  <c r="P298" i="50"/>
  <c r="AF300" i="50"/>
  <c r="N300" i="50"/>
  <c r="L192" i="50"/>
  <c r="J9" i="50"/>
  <c r="X279" i="50"/>
  <c r="M279" i="50"/>
  <c r="Y305" i="50"/>
  <c r="N305" i="50"/>
  <c r="Q300" i="50"/>
  <c r="H64" i="50"/>
  <c r="E8" i="50"/>
  <c r="AX8" i="50"/>
  <c r="R35" i="50"/>
  <c r="K35" i="50"/>
  <c r="I35" i="50"/>
  <c r="J35" i="50"/>
  <c r="L41" i="50"/>
  <c r="I52" i="50"/>
  <c r="K52" i="50"/>
  <c r="J52" i="50"/>
  <c r="R52" i="50"/>
  <c r="J53" i="50"/>
  <c r="R53" i="50"/>
  <c r="K53" i="50"/>
  <c r="I53" i="50"/>
  <c r="L101" i="50"/>
  <c r="J226" i="50"/>
  <c r="K227" i="50"/>
  <c r="J227" i="50"/>
  <c r="J240" i="50"/>
  <c r="J267" i="50"/>
  <c r="K270" i="50"/>
  <c r="H294" i="50"/>
  <c r="L294" i="50"/>
  <c r="J92" i="50"/>
  <c r="R92" i="50"/>
  <c r="K92" i="50"/>
  <c r="K135" i="50"/>
  <c r="I135" i="50"/>
  <c r="J135" i="50"/>
  <c r="R144" i="50"/>
  <c r="I144" i="50"/>
  <c r="J144" i="50"/>
  <c r="K174" i="50"/>
  <c r="R174" i="50"/>
  <c r="J174" i="50"/>
  <c r="J264" i="50"/>
  <c r="K264" i="50"/>
  <c r="R264" i="50"/>
  <c r="R98" i="50"/>
  <c r="J98" i="50"/>
  <c r="J100" i="50"/>
  <c r="R100" i="50"/>
  <c r="R233" i="50"/>
  <c r="I233" i="50"/>
  <c r="I247" i="50"/>
  <c r="K247" i="50"/>
  <c r="H279" i="50"/>
  <c r="L279" i="50"/>
  <c r="I282" i="50"/>
  <c r="K282" i="50"/>
  <c r="R295" i="50"/>
  <c r="J295" i="50"/>
  <c r="R80" i="50"/>
  <c r="R137" i="50"/>
  <c r="L180" i="50"/>
  <c r="H30" i="50"/>
  <c r="J30" i="50"/>
  <c r="I41" i="50"/>
  <c r="K242" i="50"/>
  <c r="J242" i="50"/>
  <c r="R242" i="50"/>
  <c r="I242" i="50"/>
  <c r="J243" i="50"/>
  <c r="I243" i="50"/>
  <c r="R243" i="50"/>
  <c r="K243" i="50"/>
  <c r="J275" i="50"/>
  <c r="K275" i="50"/>
  <c r="R275" i="50"/>
  <c r="I275" i="50"/>
  <c r="J302" i="50"/>
  <c r="I302" i="50"/>
  <c r="R302" i="50"/>
  <c r="K302" i="50"/>
  <c r="K309" i="50"/>
  <c r="J309" i="50"/>
  <c r="R309" i="50"/>
  <c r="I309" i="50"/>
  <c r="L23" i="50"/>
  <c r="K60" i="50"/>
  <c r="J60" i="50"/>
  <c r="R60" i="50"/>
  <c r="I60" i="50"/>
  <c r="I73" i="50"/>
  <c r="K73" i="50"/>
  <c r="J84" i="50"/>
  <c r="I84" i="50"/>
  <c r="K84" i="50"/>
  <c r="R84" i="50"/>
  <c r="R91" i="50"/>
  <c r="J91" i="50"/>
  <c r="K91" i="50"/>
  <c r="I91" i="50"/>
  <c r="J109" i="50"/>
  <c r="I109" i="50"/>
  <c r="K109" i="50"/>
  <c r="R109" i="50"/>
  <c r="K128" i="50"/>
  <c r="I128" i="50"/>
  <c r="R128" i="50"/>
  <c r="J128" i="50"/>
  <c r="I176" i="50"/>
  <c r="K176" i="50"/>
  <c r="R176" i="50"/>
  <c r="J176" i="50"/>
  <c r="R183" i="50"/>
  <c r="K183" i="50"/>
  <c r="I183" i="50"/>
  <c r="J183" i="50"/>
  <c r="J257" i="50"/>
  <c r="K257" i="50"/>
  <c r="I257" i="50"/>
  <c r="R257" i="50"/>
  <c r="K99" i="50"/>
  <c r="I99" i="50"/>
  <c r="R99" i="50"/>
  <c r="L191" i="50"/>
  <c r="J199" i="50"/>
  <c r="I199" i="50"/>
  <c r="K199" i="50"/>
  <c r="L201" i="50"/>
  <c r="R215" i="50"/>
  <c r="J217" i="50"/>
  <c r="R217" i="50"/>
  <c r="I217" i="50"/>
  <c r="R272" i="50"/>
  <c r="K272" i="50"/>
  <c r="I272" i="50"/>
  <c r="R279" i="50"/>
  <c r="J279" i="50"/>
  <c r="K279" i="50"/>
  <c r="L93" i="50"/>
  <c r="H113" i="50"/>
  <c r="I116" i="50"/>
  <c r="R116" i="50"/>
  <c r="I140" i="50"/>
  <c r="J140" i="50"/>
  <c r="K148" i="50"/>
  <c r="R148" i="50"/>
  <c r="J265" i="50"/>
  <c r="J43" i="50"/>
  <c r="I43" i="50"/>
  <c r="J101" i="50"/>
  <c r="K101" i="50"/>
  <c r="I196" i="50"/>
  <c r="I229" i="50"/>
  <c r="J76" i="50"/>
  <c r="K97" i="50"/>
  <c r="R97" i="50"/>
  <c r="I97" i="50"/>
  <c r="J97" i="50"/>
  <c r="J190" i="50"/>
  <c r="I190" i="50"/>
  <c r="K190" i="50"/>
  <c r="R190" i="50"/>
  <c r="I191" i="50"/>
  <c r="R191" i="50"/>
  <c r="K191" i="50"/>
  <c r="J191" i="50"/>
  <c r="K201" i="50"/>
  <c r="R201" i="50"/>
  <c r="I296" i="50"/>
  <c r="J296" i="50"/>
  <c r="R296" i="50"/>
  <c r="K296" i="50"/>
  <c r="R304" i="50"/>
  <c r="I304" i="50"/>
  <c r="J304" i="50"/>
  <c r="K304" i="50"/>
  <c r="J306" i="50"/>
  <c r="R306" i="50"/>
  <c r="K306" i="50"/>
  <c r="I306" i="50"/>
  <c r="K69" i="50"/>
  <c r="I69" i="50"/>
  <c r="R69" i="50"/>
  <c r="I88" i="50"/>
  <c r="K88" i="50"/>
  <c r="J88" i="50"/>
  <c r="K93" i="50"/>
  <c r="J93" i="50"/>
  <c r="R93" i="50"/>
  <c r="I107" i="50"/>
  <c r="R107" i="50"/>
  <c r="J107" i="50"/>
  <c r="J113" i="50"/>
  <c r="I113" i="50"/>
  <c r="R113" i="50"/>
  <c r="K124" i="50"/>
  <c r="R124" i="50"/>
  <c r="I124" i="50"/>
  <c r="K156" i="50"/>
  <c r="J156" i="50"/>
  <c r="I156" i="50"/>
  <c r="H163" i="50"/>
  <c r="R179" i="50"/>
  <c r="I179" i="50"/>
  <c r="J179" i="50"/>
  <c r="J45" i="50"/>
  <c r="R203" i="50"/>
  <c r="I203" i="50"/>
  <c r="R211" i="50"/>
  <c r="K211" i="50"/>
  <c r="K213" i="50"/>
  <c r="I213" i="50"/>
  <c r="K219" i="50"/>
  <c r="I219" i="50"/>
  <c r="I237" i="50"/>
  <c r="J237" i="50"/>
  <c r="R241" i="50"/>
  <c r="K241" i="50"/>
  <c r="K286" i="50"/>
  <c r="J286" i="50"/>
  <c r="K310" i="50"/>
  <c r="I310" i="50"/>
  <c r="J57" i="50"/>
  <c r="R57" i="50"/>
  <c r="I68" i="50"/>
  <c r="J68" i="50"/>
  <c r="I110" i="50"/>
  <c r="J110" i="50"/>
  <c r="J111" i="50"/>
  <c r="K111" i="50"/>
  <c r="I120" i="50"/>
  <c r="R120" i="50"/>
  <c r="J125" i="50"/>
  <c r="K125" i="50"/>
  <c r="I160" i="50"/>
  <c r="J160" i="50"/>
  <c r="K167" i="50"/>
  <c r="I167" i="50"/>
  <c r="H253" i="50"/>
  <c r="J255" i="50"/>
  <c r="I255" i="50"/>
  <c r="K260" i="50"/>
  <c r="I260" i="50"/>
  <c r="R261" i="50"/>
  <c r="I261" i="50"/>
  <c r="K207" i="50"/>
  <c r="I248" i="50"/>
  <c r="I298" i="50"/>
  <c r="R95" i="50"/>
  <c r="J95" i="50"/>
  <c r="K95" i="50"/>
  <c r="I95" i="50"/>
  <c r="R130" i="50"/>
  <c r="I130" i="50"/>
  <c r="K130" i="50"/>
  <c r="J130" i="50"/>
  <c r="I132" i="50"/>
  <c r="J132" i="50"/>
  <c r="K132" i="50"/>
  <c r="R132" i="50"/>
  <c r="I139" i="50"/>
  <c r="J139" i="50"/>
  <c r="R139" i="50"/>
  <c r="K139" i="50"/>
  <c r="L140" i="50"/>
  <c r="R147" i="50"/>
  <c r="K147" i="50"/>
  <c r="I147" i="50"/>
  <c r="J147" i="50"/>
  <c r="L155" i="50"/>
  <c r="K188" i="50"/>
  <c r="R188" i="50"/>
  <c r="J188" i="50"/>
  <c r="L287" i="50"/>
  <c r="L32" i="50"/>
  <c r="R149" i="50"/>
  <c r="J149" i="50"/>
  <c r="R204" i="50"/>
  <c r="K204" i="50"/>
  <c r="J204" i="50"/>
  <c r="R63" i="50"/>
  <c r="K63" i="50"/>
  <c r="I63" i="50"/>
  <c r="I67" i="50"/>
  <c r="K67" i="50"/>
  <c r="J67" i="50"/>
  <c r="I24" i="50"/>
  <c r="R24" i="50"/>
  <c r="J24" i="50"/>
  <c r="K24" i="50"/>
  <c r="L293" i="50"/>
  <c r="H297" i="50"/>
  <c r="H48" i="50"/>
  <c r="L239" i="50"/>
  <c r="J239" i="50"/>
  <c r="I239" i="50"/>
  <c r="K266" i="50"/>
  <c r="I266" i="50"/>
  <c r="K169" i="50"/>
  <c r="R169" i="50"/>
  <c r="J71" i="50"/>
  <c r="I71" i="50"/>
  <c r="J146" i="50"/>
  <c r="I146" i="50"/>
  <c r="K20" i="50"/>
  <c r="I20" i="50"/>
  <c r="J20" i="50"/>
  <c r="I285" i="50"/>
  <c r="R285" i="50"/>
  <c r="J285" i="50"/>
  <c r="R289" i="50"/>
  <c r="K289" i="50"/>
  <c r="J289" i="50"/>
  <c r="R293" i="50"/>
  <c r="K293" i="50"/>
  <c r="J293" i="50"/>
  <c r="I305" i="50"/>
  <c r="R305" i="50"/>
  <c r="K305" i="50"/>
  <c r="H204" i="50"/>
  <c r="H20" i="50"/>
  <c r="H32" i="50"/>
  <c r="N98" i="50"/>
  <c r="M150" i="50"/>
  <c r="I16" i="50"/>
  <c r="J16" i="50"/>
  <c r="R32" i="50"/>
  <c r="K32" i="50"/>
  <c r="Q295" i="50"/>
  <c r="Y295" i="50"/>
  <c r="AF295" i="50"/>
  <c r="H234" i="50"/>
  <c r="I235" i="50"/>
  <c r="K235" i="50"/>
  <c r="J235" i="50"/>
  <c r="R235" i="50"/>
  <c r="K254" i="50"/>
  <c r="R254" i="50"/>
  <c r="J254" i="50"/>
  <c r="I254" i="50"/>
  <c r="J153" i="50"/>
  <c r="R153" i="50"/>
  <c r="K153" i="50"/>
  <c r="I153" i="50"/>
  <c r="L185" i="50"/>
  <c r="R220" i="50"/>
  <c r="I220" i="50"/>
  <c r="K220" i="50"/>
  <c r="J220" i="50"/>
  <c r="R224" i="50"/>
  <c r="J224" i="50"/>
  <c r="K224" i="50"/>
  <c r="I224" i="50"/>
  <c r="K228" i="50"/>
  <c r="R228" i="50"/>
  <c r="I228" i="50"/>
  <c r="J228" i="50"/>
  <c r="K232" i="50"/>
  <c r="R232" i="50"/>
  <c r="I232" i="50"/>
  <c r="J232" i="50"/>
  <c r="I55" i="50"/>
  <c r="J55" i="50"/>
  <c r="R55" i="50"/>
  <c r="K55" i="50"/>
  <c r="K142" i="50"/>
  <c r="R142" i="50"/>
  <c r="J142" i="50"/>
  <c r="I142" i="50"/>
  <c r="G8" i="69"/>
  <c r="P9" i="41"/>
  <c r="Q9" i="41"/>
  <c r="S3" i="41"/>
  <c r="R253" i="50"/>
  <c r="I253" i="50"/>
  <c r="J253" i="50"/>
  <c r="K253" i="50"/>
  <c r="I245" i="50"/>
  <c r="K245" i="50"/>
  <c r="J245" i="50"/>
  <c r="R245" i="50"/>
  <c r="Q280" i="50"/>
  <c r="AF280" i="50"/>
  <c r="Y280" i="50"/>
  <c r="P282" i="50"/>
  <c r="X282" i="50"/>
  <c r="AE282" i="50"/>
  <c r="Q298" i="50"/>
  <c r="Y298" i="50"/>
  <c r="AF298" i="50"/>
  <c r="Q302" i="50"/>
  <c r="Y302" i="50"/>
  <c r="AF302" i="50"/>
  <c r="Q299" i="50"/>
  <c r="AF299" i="50"/>
  <c r="Y299" i="50"/>
  <c r="Q203" i="50"/>
  <c r="Y203" i="50"/>
  <c r="AF203" i="50"/>
  <c r="P304" i="50"/>
  <c r="X304" i="50"/>
  <c r="AE304" i="50"/>
  <c r="Q303" i="50"/>
  <c r="Y303" i="50"/>
  <c r="AF303" i="50"/>
  <c r="P280" i="50"/>
  <c r="X280" i="50"/>
  <c r="AE280" i="50"/>
  <c r="Q282" i="50"/>
  <c r="Y282" i="50"/>
  <c r="AF282" i="50"/>
  <c r="P309" i="50"/>
  <c r="AE309" i="50"/>
  <c r="X309" i="50"/>
  <c r="P283" i="50"/>
  <c r="X283" i="50"/>
  <c r="AE283" i="50"/>
  <c r="Q306" i="50"/>
  <c r="Y306" i="50"/>
  <c r="AF306" i="50"/>
  <c r="P171" i="50"/>
  <c r="X171" i="50"/>
  <c r="AE171" i="50"/>
  <c r="P303" i="50"/>
  <c r="AE303" i="50"/>
  <c r="X303" i="50"/>
  <c r="R171" i="50"/>
  <c r="K171" i="50"/>
  <c r="J171" i="50"/>
  <c r="R175" i="50"/>
  <c r="I175" i="50"/>
  <c r="K175" i="50"/>
  <c r="Q281" i="50"/>
  <c r="AF281" i="50"/>
  <c r="Y281" i="50"/>
  <c r="Q284" i="50"/>
  <c r="Y284" i="50"/>
  <c r="AF284" i="50"/>
  <c r="Q308" i="50"/>
  <c r="Y308" i="50"/>
  <c r="AF308" i="50"/>
  <c r="Q279" i="50"/>
  <c r="Y279" i="50"/>
  <c r="AF279" i="50"/>
  <c r="P278" i="50"/>
  <c r="X278" i="50"/>
  <c r="AE278" i="50"/>
  <c r="P269" i="50"/>
  <c r="X269" i="50"/>
  <c r="AE269" i="50"/>
  <c r="P305" i="50"/>
  <c r="X305" i="50"/>
  <c r="AE305" i="50"/>
  <c r="P277" i="50"/>
  <c r="AE277" i="50"/>
  <c r="X277" i="50"/>
  <c r="S4" i="41"/>
  <c r="K221" i="50"/>
  <c r="I221" i="50"/>
  <c r="R221" i="50"/>
  <c r="J221" i="50"/>
  <c r="I159" i="50"/>
  <c r="K159" i="50"/>
  <c r="J159" i="50"/>
  <c r="R56" i="50"/>
  <c r="I56" i="50"/>
  <c r="J56" i="50"/>
  <c r="P281" i="50"/>
  <c r="X281" i="50"/>
  <c r="AE281" i="50"/>
  <c r="P284" i="50"/>
  <c r="X284" i="50"/>
  <c r="AE284" i="50"/>
  <c r="P308" i="50"/>
  <c r="AE308" i="50"/>
  <c r="X308" i="50"/>
  <c r="P306" i="50"/>
  <c r="AE306" i="50"/>
  <c r="X306" i="50"/>
  <c r="P261" i="50"/>
  <c r="AE261" i="50"/>
  <c r="X261" i="50"/>
  <c r="Q304" i="50"/>
  <c r="Y304" i="50"/>
  <c r="AF304" i="50"/>
  <c r="Q171" i="50"/>
  <c r="Y171" i="50"/>
  <c r="AF171" i="50"/>
  <c r="I72" i="50"/>
  <c r="J72" i="50"/>
  <c r="K72" i="50"/>
  <c r="K145" i="50"/>
  <c r="I145" i="50"/>
  <c r="J145" i="50"/>
  <c r="I244" i="50"/>
  <c r="J244" i="50"/>
  <c r="K244" i="50"/>
  <c r="R268" i="50"/>
  <c r="I268" i="50"/>
  <c r="K268" i="50"/>
  <c r="J25" i="50"/>
  <c r="R25" i="50"/>
  <c r="I25" i="50"/>
  <c r="K66" i="50"/>
  <c r="R66" i="50"/>
  <c r="I66" i="50"/>
  <c r="K74" i="50"/>
  <c r="J74" i="50"/>
  <c r="R74" i="50"/>
  <c r="I105" i="50"/>
  <c r="K127" i="50"/>
  <c r="R131" i="50"/>
  <c r="J131" i="50"/>
  <c r="J157" i="50"/>
  <c r="R157" i="50"/>
  <c r="K168" i="50"/>
  <c r="R194" i="50"/>
  <c r="J205" i="50"/>
  <c r="I205" i="50"/>
  <c r="N212" i="50"/>
  <c r="R212" i="50"/>
  <c r="I216" i="50"/>
  <c r="J216" i="50"/>
  <c r="R273" i="50"/>
  <c r="J273" i="50"/>
  <c r="J284" i="50"/>
  <c r="P225" i="50"/>
  <c r="AE225" i="50"/>
  <c r="X225" i="50"/>
  <c r="P247" i="50"/>
  <c r="AE247" i="50"/>
  <c r="X247" i="50"/>
  <c r="P285" i="50"/>
  <c r="X285" i="50"/>
  <c r="AE285" i="50"/>
  <c r="P293" i="50"/>
  <c r="AE293" i="50"/>
  <c r="X293" i="50"/>
  <c r="Q288" i="50"/>
  <c r="Y288" i="50"/>
  <c r="AF288" i="50"/>
  <c r="Q291" i="50"/>
  <c r="Y291" i="50"/>
  <c r="AF291" i="50"/>
  <c r="F8" i="69"/>
  <c r="Q242" i="50"/>
  <c r="Y242" i="50"/>
  <c r="AF242" i="50"/>
  <c r="Q44" i="50"/>
  <c r="Y44" i="50"/>
  <c r="AF44" i="50"/>
  <c r="P103" i="50"/>
  <c r="AE103" i="50"/>
  <c r="X103" i="50"/>
  <c r="P172" i="50"/>
  <c r="AE172" i="50"/>
  <c r="X172" i="50"/>
  <c r="P188" i="50"/>
  <c r="AE188" i="50"/>
  <c r="X188" i="50"/>
  <c r="P286" i="50"/>
  <c r="AE286" i="50"/>
  <c r="X286" i="50"/>
  <c r="M92" i="50"/>
  <c r="I11" i="50"/>
  <c r="K11" i="50"/>
  <c r="J11" i="50"/>
  <c r="R11" i="50"/>
  <c r="K19" i="50"/>
  <c r="J19" i="50"/>
  <c r="R19" i="50"/>
  <c r="I19" i="50"/>
  <c r="J27" i="50"/>
  <c r="R27" i="50"/>
  <c r="I27" i="50"/>
  <c r="K27" i="50"/>
  <c r="J46" i="50"/>
  <c r="I46" i="50"/>
  <c r="R46" i="50"/>
  <c r="K46" i="50"/>
  <c r="K64" i="50"/>
  <c r="R64" i="50"/>
  <c r="I64" i="50"/>
  <c r="J64" i="50"/>
  <c r="I114" i="50"/>
  <c r="J114" i="50"/>
  <c r="K114" i="50"/>
  <c r="R114" i="50"/>
  <c r="K133" i="50"/>
  <c r="I133" i="50"/>
  <c r="J133" i="50"/>
  <c r="R133" i="50"/>
  <c r="R170" i="50"/>
  <c r="K170" i="50"/>
  <c r="I170" i="50"/>
  <c r="J170" i="50"/>
  <c r="K192" i="50"/>
  <c r="I192" i="50"/>
  <c r="J192" i="50"/>
  <c r="R192" i="50"/>
  <c r="J236" i="50"/>
  <c r="I236" i="50"/>
  <c r="K236" i="50"/>
  <c r="R236" i="50"/>
  <c r="I163" i="50"/>
  <c r="J163" i="50"/>
  <c r="K163" i="50"/>
  <c r="R163" i="50"/>
  <c r="I58" i="50"/>
  <c r="R58" i="50"/>
  <c r="K58" i="50"/>
  <c r="J58" i="50"/>
  <c r="R81" i="50"/>
  <c r="I81" i="50"/>
  <c r="K89" i="50"/>
  <c r="R89" i="50"/>
  <c r="I89" i="50"/>
  <c r="J89" i="50"/>
  <c r="I115" i="50"/>
  <c r="J115" i="50"/>
  <c r="R115" i="50"/>
  <c r="K115" i="50"/>
  <c r="K126" i="50"/>
  <c r="I126" i="50"/>
  <c r="R126" i="50"/>
  <c r="J126" i="50"/>
  <c r="H145" i="50"/>
  <c r="J186" i="50"/>
  <c r="R186" i="50"/>
  <c r="I186" i="50"/>
  <c r="K186" i="50"/>
  <c r="I200" i="50"/>
  <c r="J200" i="50"/>
  <c r="K200" i="50"/>
  <c r="R200" i="50"/>
  <c r="L244" i="50"/>
  <c r="J83" i="50"/>
  <c r="K177" i="50"/>
  <c r="P299" i="50"/>
  <c r="AE299" i="50"/>
  <c r="X299" i="50"/>
  <c r="J17" i="50"/>
  <c r="K17" i="50"/>
  <c r="R17" i="50"/>
  <c r="I17" i="50"/>
  <c r="H36" i="50"/>
  <c r="L36" i="50"/>
  <c r="H40" i="50"/>
  <c r="R108" i="50"/>
  <c r="K108" i="50"/>
  <c r="I108" i="50"/>
  <c r="J108" i="50"/>
  <c r="I112" i="50"/>
  <c r="J112" i="50"/>
  <c r="K112" i="50"/>
  <c r="R112" i="50"/>
  <c r="M157" i="50"/>
  <c r="J187" i="50"/>
  <c r="I187" i="50"/>
  <c r="K187" i="50"/>
  <c r="R187" i="50"/>
  <c r="J259" i="50"/>
  <c r="R259" i="50"/>
  <c r="I259" i="50"/>
  <c r="K259" i="50"/>
  <c r="J288" i="50"/>
  <c r="I288" i="50"/>
  <c r="R299" i="50"/>
  <c r="J299" i="50"/>
  <c r="I299" i="50"/>
  <c r="P289" i="50"/>
  <c r="X289" i="50"/>
  <c r="AE289" i="50"/>
  <c r="P292" i="50"/>
  <c r="AE292" i="50"/>
  <c r="X292" i="50"/>
  <c r="P243" i="50"/>
  <c r="AE243" i="50"/>
  <c r="X243" i="50"/>
  <c r="P242" i="50"/>
  <c r="X242" i="50"/>
  <c r="AE242" i="50"/>
  <c r="L186" i="50"/>
  <c r="P111" i="50"/>
  <c r="AE111" i="50"/>
  <c r="X111" i="50"/>
  <c r="P121" i="50"/>
  <c r="X121" i="50"/>
  <c r="AE121" i="50"/>
  <c r="P169" i="50"/>
  <c r="X169" i="50"/>
  <c r="AE169" i="50"/>
  <c r="Q172" i="50"/>
  <c r="Y172" i="50"/>
  <c r="AF172" i="50"/>
  <c r="Q188" i="50"/>
  <c r="Y188" i="50"/>
  <c r="AF188" i="50"/>
  <c r="P208" i="50"/>
  <c r="AE208" i="50"/>
  <c r="X208" i="50"/>
  <c r="Q286" i="50"/>
  <c r="Y286" i="50"/>
  <c r="AF286" i="50"/>
  <c r="P290" i="50"/>
  <c r="AE290" i="50"/>
  <c r="X290" i="50"/>
  <c r="Q294" i="50"/>
  <c r="Y294" i="50"/>
  <c r="AF294" i="50"/>
  <c r="P307" i="50"/>
  <c r="X307" i="50"/>
  <c r="AE307" i="50"/>
  <c r="J49" i="50"/>
  <c r="K49" i="50"/>
  <c r="R49" i="50"/>
  <c r="R121" i="50"/>
  <c r="K121" i="50"/>
  <c r="J121" i="50"/>
  <c r="J154" i="50"/>
  <c r="R154" i="50"/>
  <c r="K154" i="50"/>
  <c r="I184" i="50"/>
  <c r="K184" i="50"/>
  <c r="J184" i="50"/>
  <c r="R202" i="50"/>
  <c r="J202" i="50"/>
  <c r="K202" i="50"/>
  <c r="Q297" i="50"/>
  <c r="AF297" i="50"/>
  <c r="Y297" i="50"/>
  <c r="J269" i="50"/>
  <c r="R276" i="50"/>
  <c r="J276" i="50"/>
  <c r="K276" i="50"/>
  <c r="J292" i="50"/>
  <c r="I292" i="50"/>
  <c r="K292" i="50"/>
  <c r="R292" i="50"/>
  <c r="P253" i="50"/>
  <c r="AE253" i="50"/>
  <c r="X253" i="50"/>
  <c r="Q285" i="50"/>
  <c r="Y285" i="50"/>
  <c r="AF285" i="50"/>
  <c r="Q293" i="50"/>
  <c r="Y293" i="50"/>
  <c r="AF293" i="50"/>
  <c r="P288" i="50"/>
  <c r="X288" i="50"/>
  <c r="AE288" i="50"/>
  <c r="P291" i="50"/>
  <c r="AE291" i="50"/>
  <c r="X291" i="50"/>
  <c r="P229" i="50"/>
  <c r="AE229" i="50"/>
  <c r="X229" i="50"/>
  <c r="Q287" i="50"/>
  <c r="Y287" i="50"/>
  <c r="AF287" i="50"/>
  <c r="P218" i="50"/>
  <c r="X218" i="50"/>
  <c r="M218" i="50"/>
  <c r="AE218" i="50"/>
  <c r="D8" i="69"/>
  <c r="S2" i="41"/>
  <c r="S5" i="41"/>
  <c r="Q23" i="50"/>
  <c r="Y23" i="50"/>
  <c r="AF23" i="50"/>
  <c r="Q103" i="50"/>
  <c r="Y103" i="50"/>
  <c r="AF103" i="50"/>
  <c r="Q121" i="50"/>
  <c r="Y121" i="50"/>
  <c r="AF121" i="50"/>
  <c r="P185" i="50"/>
  <c r="X185" i="50"/>
  <c r="AE185" i="50"/>
  <c r="Q185" i="50"/>
  <c r="Y185" i="50"/>
  <c r="AF185" i="50"/>
  <c r="Q208" i="50"/>
  <c r="Y208" i="50"/>
  <c r="AF208" i="50"/>
  <c r="Q290" i="50"/>
  <c r="Y290" i="50"/>
  <c r="AF290" i="50"/>
  <c r="P294" i="50"/>
  <c r="AE294" i="50"/>
  <c r="X294" i="50"/>
  <c r="Q307" i="50"/>
  <c r="Y307" i="50"/>
  <c r="AF307" i="50"/>
  <c r="H108" i="50"/>
  <c r="I291" i="50"/>
  <c r="K23" i="50"/>
  <c r="J31" i="50"/>
  <c r="J61" i="50"/>
  <c r="K136" i="50"/>
  <c r="K189" i="50"/>
  <c r="J290" i="50"/>
  <c r="R47" i="50"/>
  <c r="I85" i="50"/>
  <c r="K96" i="50"/>
  <c r="J152" i="50"/>
  <c r="R197" i="50"/>
  <c r="R230" i="50"/>
  <c r="R79" i="50"/>
  <c r="I79" i="50"/>
  <c r="K79" i="50"/>
  <c r="J79" i="50"/>
  <c r="J87" i="50"/>
  <c r="R87" i="50"/>
  <c r="K87" i="50"/>
  <c r="J117" i="50"/>
  <c r="R117" i="50"/>
  <c r="K117" i="50"/>
  <c r="I117" i="50"/>
  <c r="K195" i="50"/>
  <c r="I195" i="50"/>
  <c r="J195" i="50"/>
  <c r="R195" i="50"/>
  <c r="P296" i="50"/>
  <c r="AE296" i="50"/>
  <c r="X296" i="50"/>
  <c r="P310" i="50"/>
  <c r="X310" i="50"/>
  <c r="AE310" i="50"/>
  <c r="J13" i="50"/>
  <c r="K33" i="50"/>
  <c r="J138" i="50"/>
  <c r="J161" i="50"/>
  <c r="R165" i="50"/>
  <c r="J262" i="50"/>
  <c r="P263" i="50"/>
  <c r="AE263" i="50"/>
  <c r="X263" i="50"/>
  <c r="P203" i="50"/>
  <c r="X203" i="50"/>
  <c r="AE203" i="50"/>
  <c r="Q289" i="50"/>
  <c r="Y289" i="50"/>
  <c r="AF289" i="50"/>
  <c r="P191" i="50"/>
  <c r="X191" i="50"/>
  <c r="AE191" i="50"/>
  <c r="Q193" i="50"/>
  <c r="Y193" i="50"/>
  <c r="AF193" i="50"/>
  <c r="Q292" i="50"/>
  <c r="Y292" i="50"/>
  <c r="AF292" i="50"/>
  <c r="P228" i="50"/>
  <c r="X228" i="50"/>
  <c r="AE228" i="50"/>
  <c r="M228" i="50"/>
  <c r="L40" i="50"/>
  <c r="Q111" i="50"/>
  <c r="Y111" i="50"/>
  <c r="AF111" i="50"/>
  <c r="Q218" i="50"/>
  <c r="Y218" i="50"/>
  <c r="AF218" i="50"/>
  <c r="Q228" i="50"/>
  <c r="Y228" i="50"/>
  <c r="AF228" i="50"/>
  <c r="N66" i="50"/>
  <c r="N60" i="50"/>
  <c r="K282" i="72"/>
  <c r="K70" i="72"/>
  <c r="L161" i="72"/>
  <c r="K159" i="72"/>
  <c r="M46" i="72"/>
  <c r="M199" i="72"/>
  <c r="M143" i="72"/>
  <c r="K62" i="72"/>
  <c r="S5" i="67"/>
  <c r="M180" i="72"/>
  <c r="M67" i="72"/>
  <c r="L284" i="72"/>
  <c r="M113" i="72"/>
  <c r="J110" i="72"/>
  <c r="I110" i="72"/>
  <c r="H110" i="72"/>
  <c r="J117" i="72"/>
  <c r="I117" i="72"/>
  <c r="H117" i="72"/>
  <c r="Q228" i="72"/>
  <c r="H228" i="72"/>
  <c r="J228" i="72"/>
  <c r="I47" i="72"/>
  <c r="H47" i="72"/>
  <c r="Q47" i="72"/>
  <c r="I283" i="72"/>
  <c r="H283" i="72"/>
  <c r="J238" i="72"/>
  <c r="Q238" i="72"/>
  <c r="H275" i="72"/>
  <c r="J275" i="72"/>
  <c r="J112" i="72"/>
  <c r="H112" i="72"/>
  <c r="I87" i="72"/>
  <c r="J87" i="72"/>
  <c r="J122" i="72"/>
  <c r="I122" i="72"/>
  <c r="Q122" i="72"/>
  <c r="I225" i="72"/>
  <c r="J225" i="72"/>
  <c r="Q225" i="72"/>
  <c r="H244" i="72"/>
  <c r="I244" i="72"/>
  <c r="J244" i="72"/>
  <c r="I308" i="72"/>
  <c r="H308" i="72"/>
  <c r="J308" i="72"/>
  <c r="Q233" i="72"/>
  <c r="H233" i="72"/>
  <c r="J233" i="72"/>
  <c r="H291" i="72"/>
  <c r="Q93" i="72"/>
  <c r="J93" i="72"/>
  <c r="I93" i="72"/>
  <c r="H54" i="72"/>
  <c r="Q54" i="72"/>
  <c r="J54" i="72"/>
  <c r="H36" i="72"/>
  <c r="J36" i="72"/>
  <c r="I36" i="72"/>
  <c r="Q212" i="72"/>
  <c r="H212" i="72"/>
  <c r="I212" i="72"/>
  <c r="I108" i="72"/>
  <c r="J108" i="72"/>
  <c r="Q108" i="72"/>
  <c r="J215" i="72"/>
  <c r="Q215" i="72"/>
  <c r="I215" i="72"/>
  <c r="H156" i="72"/>
  <c r="I156" i="72"/>
  <c r="Q156" i="72"/>
  <c r="Q222" i="72"/>
  <c r="I222" i="72"/>
  <c r="J222" i="72"/>
  <c r="Q281" i="72"/>
  <c r="H281" i="72"/>
  <c r="J281" i="72"/>
  <c r="Q52" i="72"/>
  <c r="H52" i="72"/>
  <c r="J52" i="72"/>
  <c r="I52" i="72"/>
  <c r="I141" i="72"/>
  <c r="Q141" i="72"/>
  <c r="H141" i="72"/>
  <c r="J141" i="72"/>
  <c r="J185" i="72"/>
  <c r="Q185" i="72"/>
  <c r="H185" i="72"/>
  <c r="I185" i="72"/>
  <c r="I31" i="72"/>
  <c r="H31" i="72"/>
  <c r="J31" i="72"/>
  <c r="Q31" i="72"/>
  <c r="I305" i="72"/>
  <c r="J305" i="72"/>
  <c r="Q305" i="72"/>
  <c r="H305" i="72"/>
  <c r="J234" i="72"/>
  <c r="Q234" i="72"/>
  <c r="I234" i="72"/>
  <c r="H234" i="72"/>
  <c r="J106" i="72"/>
  <c r="H106" i="72"/>
  <c r="I106" i="72"/>
  <c r="Q106" i="72"/>
  <c r="J60" i="72"/>
  <c r="H60" i="72"/>
  <c r="I60" i="72"/>
  <c r="Q60" i="72"/>
  <c r="Q34" i="72"/>
  <c r="H34" i="72"/>
  <c r="J34" i="72"/>
  <c r="I34" i="72"/>
  <c r="H72" i="72"/>
  <c r="I72" i="72"/>
  <c r="J72" i="72"/>
  <c r="Q72" i="72"/>
  <c r="J102" i="72"/>
  <c r="I102" i="72"/>
  <c r="H102" i="72"/>
  <c r="Q102" i="72"/>
  <c r="Q263" i="72"/>
  <c r="I263" i="72"/>
  <c r="H263" i="72"/>
  <c r="J263" i="72"/>
  <c r="H111" i="72"/>
  <c r="J111" i="72"/>
  <c r="Q111" i="72"/>
  <c r="I111" i="72"/>
  <c r="J145" i="72"/>
  <c r="I145" i="72"/>
  <c r="H145" i="72"/>
  <c r="Q145" i="72"/>
  <c r="I262" i="72"/>
  <c r="J262" i="72"/>
  <c r="H262" i="72"/>
  <c r="Q262" i="72"/>
  <c r="I300" i="72"/>
  <c r="J300" i="72"/>
  <c r="Q300" i="72"/>
  <c r="H300" i="72"/>
  <c r="K278" i="72"/>
  <c r="J302" i="72"/>
  <c r="I302" i="72"/>
  <c r="Q302" i="72"/>
  <c r="H302" i="72"/>
  <c r="H184" i="72"/>
  <c r="I184" i="72"/>
  <c r="Q184" i="72"/>
  <c r="J184" i="72"/>
  <c r="Q169" i="72"/>
  <c r="I169" i="72"/>
  <c r="J169" i="72"/>
  <c r="H169" i="72"/>
  <c r="J139" i="72"/>
  <c r="I139" i="72"/>
  <c r="Q139" i="72"/>
  <c r="H139" i="72"/>
  <c r="Q265" i="72"/>
  <c r="I265" i="72"/>
  <c r="H265" i="72"/>
  <c r="J265" i="72"/>
  <c r="M103" i="72"/>
  <c r="K117" i="72"/>
  <c r="I207" i="72"/>
  <c r="J232" i="72"/>
  <c r="I232" i="72"/>
  <c r="H232" i="72"/>
  <c r="Q231" i="72"/>
  <c r="I231" i="72"/>
  <c r="H231" i="72"/>
  <c r="J56" i="72"/>
  <c r="H56" i="72"/>
  <c r="I56" i="72"/>
  <c r="H272" i="72"/>
  <c r="Q272" i="72"/>
  <c r="J272" i="72"/>
  <c r="I220" i="72"/>
  <c r="Q220" i="72"/>
  <c r="J220" i="72"/>
  <c r="I168" i="72"/>
  <c r="J168" i="72"/>
  <c r="H168" i="72"/>
  <c r="Q66" i="72"/>
  <c r="H66" i="72"/>
  <c r="I66" i="72"/>
  <c r="Q101" i="72"/>
  <c r="H101" i="72"/>
  <c r="J101" i="72"/>
  <c r="I143" i="72"/>
  <c r="Q143" i="72"/>
  <c r="J143" i="72"/>
  <c r="I181" i="72"/>
  <c r="J181" i="72"/>
  <c r="Q181" i="72"/>
  <c r="Q282" i="72"/>
  <c r="I282" i="72"/>
  <c r="H282" i="72"/>
  <c r="K237" i="72"/>
  <c r="I210" i="72"/>
  <c r="Q210" i="72"/>
  <c r="H210" i="72"/>
  <c r="Q239" i="72"/>
  <c r="I239" i="72"/>
  <c r="H239" i="72"/>
  <c r="J214" i="72"/>
  <c r="H214" i="72"/>
  <c r="I214" i="72"/>
  <c r="I256" i="72"/>
  <c r="I190" i="72"/>
  <c r="J190" i="72"/>
  <c r="H190" i="72"/>
  <c r="Q190" i="72"/>
  <c r="J155" i="72"/>
  <c r="I155" i="72"/>
  <c r="Q155" i="72"/>
  <c r="H155" i="72"/>
  <c r="J68" i="72"/>
  <c r="H68" i="72"/>
  <c r="Q68" i="72"/>
  <c r="I68" i="72"/>
  <c r="K157" i="72"/>
  <c r="Q154" i="72"/>
  <c r="H154" i="72"/>
  <c r="I154" i="72"/>
  <c r="J154" i="72"/>
  <c r="K175" i="72"/>
  <c r="Q229" i="72"/>
  <c r="J229" i="72"/>
  <c r="I229" i="72"/>
  <c r="H229" i="72"/>
  <c r="K257" i="72"/>
  <c r="H209" i="72"/>
  <c r="Q209" i="72"/>
  <c r="I209" i="72"/>
  <c r="J209" i="72"/>
  <c r="Q288" i="72"/>
  <c r="H213" i="72"/>
  <c r="I211" i="72"/>
  <c r="J124" i="72"/>
  <c r="H188" i="72"/>
  <c r="J159" i="72"/>
  <c r="H70" i="72"/>
  <c r="I70" i="72"/>
  <c r="J70" i="72"/>
  <c r="Q70" i="72"/>
  <c r="I89" i="72"/>
  <c r="H89" i="72"/>
  <c r="J89" i="72"/>
  <c r="Q89" i="72"/>
  <c r="H20" i="72"/>
  <c r="I20" i="72"/>
  <c r="I43" i="72"/>
  <c r="H43" i="72"/>
  <c r="Q43" i="72"/>
  <c r="J43" i="72"/>
  <c r="J196" i="72"/>
  <c r="Q196" i="72"/>
  <c r="H196" i="72"/>
  <c r="I196" i="72"/>
  <c r="L81" i="72"/>
  <c r="H252" i="72"/>
  <c r="J252" i="72"/>
  <c r="I252" i="72"/>
  <c r="Q252" i="72"/>
  <c r="I254" i="72"/>
  <c r="Q254" i="72"/>
  <c r="H254" i="72"/>
  <c r="J254" i="72"/>
  <c r="H216" i="72"/>
  <c r="J216" i="72"/>
  <c r="Q216" i="72"/>
  <c r="I216" i="72"/>
  <c r="Q150" i="72"/>
  <c r="H97" i="72"/>
  <c r="J136" i="72"/>
  <c r="Q237" i="72"/>
  <c r="J95" i="72"/>
  <c r="J39" i="72"/>
  <c r="Q48" i="72"/>
  <c r="H166" i="72"/>
  <c r="Q58" i="72"/>
  <c r="I284" i="72"/>
  <c r="H104" i="72"/>
  <c r="J152" i="72"/>
  <c r="I165" i="72"/>
  <c r="J268" i="72"/>
  <c r="J61" i="72"/>
  <c r="H61" i="72"/>
  <c r="Q61" i="72"/>
  <c r="I61" i="72"/>
  <c r="I235" i="72"/>
  <c r="J235" i="72"/>
  <c r="H235" i="72"/>
  <c r="Q235" i="72"/>
  <c r="Q170" i="72"/>
  <c r="I170" i="72"/>
  <c r="J170" i="72"/>
  <c r="H170" i="72"/>
  <c r="K106" i="72"/>
  <c r="H50" i="72"/>
  <c r="Q50" i="72"/>
  <c r="I50" i="72"/>
  <c r="Q16" i="72"/>
  <c r="I295" i="72"/>
  <c r="J295" i="72"/>
  <c r="H295" i="72"/>
  <c r="Q295" i="72"/>
  <c r="J274" i="72"/>
  <c r="H274" i="72"/>
  <c r="I274" i="72"/>
  <c r="Q274" i="72"/>
  <c r="J279" i="72"/>
  <c r="H279" i="72"/>
  <c r="I279" i="72"/>
  <c r="Q279" i="72"/>
  <c r="J116" i="72"/>
  <c r="I116" i="72"/>
  <c r="Q116" i="72"/>
  <c r="H116" i="72"/>
  <c r="H180" i="72"/>
  <c r="Q180" i="72"/>
  <c r="I180" i="72"/>
  <c r="J180" i="72"/>
  <c r="J147" i="72"/>
  <c r="Q147" i="72"/>
  <c r="I147" i="72"/>
  <c r="H147" i="72"/>
  <c r="I194" i="72"/>
  <c r="Q194" i="72"/>
  <c r="H194" i="72"/>
  <c r="J194" i="72"/>
  <c r="I186" i="72"/>
  <c r="J186" i="72"/>
  <c r="H186" i="72"/>
  <c r="Q186" i="72"/>
  <c r="I242" i="72"/>
  <c r="J242" i="72"/>
  <c r="H242" i="72"/>
  <c r="Q242" i="72"/>
  <c r="J218" i="72"/>
  <c r="H218" i="72"/>
  <c r="Q218" i="72"/>
  <c r="I218" i="72"/>
  <c r="H204" i="72"/>
  <c r="Q204" i="72"/>
  <c r="J204" i="72"/>
  <c r="I204" i="72"/>
  <c r="Q99" i="72"/>
  <c r="H99" i="72"/>
  <c r="H161" i="72"/>
  <c r="Q161" i="72"/>
  <c r="I161" i="72"/>
  <c r="J161" i="72"/>
  <c r="Q91" i="72"/>
  <c r="J114" i="72"/>
  <c r="Q64" i="72"/>
  <c r="J64" i="72"/>
  <c r="H64" i="72"/>
  <c r="J126" i="72"/>
  <c r="I126" i="72"/>
  <c r="H126" i="72"/>
  <c r="H306" i="72"/>
  <c r="J306" i="72"/>
  <c r="I306" i="72"/>
  <c r="H270" i="72"/>
  <c r="J270" i="72"/>
  <c r="I270" i="72"/>
  <c r="Q270" i="72"/>
  <c r="H18" i="72"/>
  <c r="Q78" i="72"/>
  <c r="J78" i="72"/>
  <c r="H78" i="72"/>
  <c r="I78" i="72"/>
  <c r="I103" i="72"/>
  <c r="H103" i="72"/>
  <c r="Q103" i="72"/>
  <c r="J103" i="72"/>
  <c r="Q107" i="72"/>
  <c r="H107" i="72"/>
  <c r="I107" i="72"/>
  <c r="J107" i="72"/>
  <c r="I264" i="72"/>
  <c r="Q264" i="72"/>
  <c r="I249" i="72"/>
  <c r="Q249" i="72"/>
  <c r="H249" i="72"/>
  <c r="J249" i="72"/>
  <c r="I105" i="72"/>
  <c r="Q105" i="72"/>
  <c r="H105" i="72"/>
  <c r="J105" i="72"/>
  <c r="H83" i="72"/>
  <c r="I83" i="72"/>
  <c r="Q83" i="72"/>
  <c r="J83" i="72"/>
  <c r="H33" i="72"/>
  <c r="I33" i="72"/>
  <c r="Q33" i="72"/>
  <c r="J33" i="72"/>
  <c r="J24" i="72"/>
  <c r="Q24" i="72"/>
  <c r="H24" i="72"/>
  <c r="I24" i="72"/>
  <c r="I206" i="72"/>
  <c r="H206" i="72"/>
  <c r="J206" i="72"/>
  <c r="Q206" i="72"/>
  <c r="H304" i="72"/>
  <c r="J304" i="72"/>
  <c r="Q304" i="72"/>
  <c r="I304" i="72"/>
  <c r="Q14" i="72"/>
  <c r="I192" i="72"/>
  <c r="J192" i="72"/>
  <c r="H192" i="72"/>
  <c r="Q192" i="72"/>
  <c r="I82" i="72"/>
  <c r="J82" i="72"/>
  <c r="Q82" i="72"/>
  <c r="J118" i="72"/>
  <c r="H118" i="72"/>
  <c r="I118" i="72"/>
  <c r="J128" i="72"/>
  <c r="Q128" i="72"/>
  <c r="H128" i="72"/>
  <c r="J303" i="72"/>
  <c r="Q303" i="72"/>
  <c r="I303" i="72"/>
  <c r="J261" i="72"/>
  <c r="Q261" i="72"/>
  <c r="H261" i="72"/>
  <c r="I261" i="72"/>
  <c r="K305" i="72"/>
  <c r="I198" i="72"/>
  <c r="J198" i="72"/>
  <c r="H198" i="72"/>
  <c r="Q198" i="72"/>
  <c r="H202" i="72"/>
  <c r="I202" i="72"/>
  <c r="J202" i="72"/>
  <c r="Q202" i="72"/>
  <c r="K169" i="72"/>
  <c r="Q130" i="72"/>
  <c r="J130" i="72"/>
  <c r="H130" i="72"/>
  <c r="J22" i="72"/>
  <c r="H22" i="72"/>
  <c r="I22" i="72"/>
  <c r="Q22" i="72"/>
  <c r="I62" i="72"/>
  <c r="Q62" i="72"/>
  <c r="H62" i="72"/>
  <c r="J62" i="72"/>
  <c r="H41" i="72"/>
  <c r="I41" i="72"/>
  <c r="J41" i="72"/>
  <c r="Q41" i="72"/>
  <c r="Q293" i="72"/>
  <c r="H293" i="72"/>
  <c r="I293" i="72"/>
  <c r="J293" i="72"/>
  <c r="H266" i="72"/>
  <c r="J266" i="72"/>
  <c r="I266" i="72"/>
  <c r="Q266" i="72"/>
  <c r="K153" i="72"/>
  <c r="K92" i="72"/>
  <c r="E9" i="69"/>
  <c r="G9" i="69"/>
  <c r="F9" i="69"/>
  <c r="M105" i="72"/>
  <c r="K138" i="72"/>
  <c r="K172" i="72"/>
  <c r="M307" i="72"/>
  <c r="J250" i="72"/>
  <c r="Q250" i="72"/>
  <c r="H250" i="72"/>
  <c r="M131" i="72"/>
  <c r="M16" i="72"/>
  <c r="M142" i="72"/>
  <c r="J298" i="72"/>
  <c r="I298" i="72"/>
  <c r="H298" i="72"/>
  <c r="I301" i="72"/>
  <c r="J301" i="72"/>
  <c r="Q301" i="72"/>
  <c r="I290" i="72"/>
  <c r="Q290" i="72"/>
  <c r="H290" i="72"/>
  <c r="M63" i="72"/>
  <c r="J310" i="72"/>
  <c r="Q71" i="72"/>
  <c r="H77" i="72"/>
  <c r="I77" i="72"/>
  <c r="I81" i="72"/>
  <c r="H81" i="72"/>
  <c r="J81" i="72"/>
  <c r="J142" i="72"/>
  <c r="H142" i="72"/>
  <c r="J146" i="72"/>
  <c r="I146" i="72"/>
  <c r="J167" i="72"/>
  <c r="I167" i="72"/>
  <c r="H276" i="72"/>
  <c r="Q276" i="72"/>
  <c r="J276" i="72"/>
  <c r="Q286" i="72"/>
  <c r="H286" i="72"/>
  <c r="J121" i="72"/>
  <c r="Q121" i="72"/>
  <c r="H121" i="72"/>
  <c r="I121" i="72"/>
  <c r="I127" i="72"/>
  <c r="J127" i="72"/>
  <c r="Q127" i="72"/>
  <c r="H127" i="72"/>
  <c r="Q258" i="72"/>
  <c r="J258" i="72"/>
  <c r="H260" i="72"/>
  <c r="Q260" i="72"/>
  <c r="Q269" i="72"/>
  <c r="I269" i="72"/>
  <c r="H269" i="72"/>
  <c r="Q287" i="72"/>
  <c r="I287" i="72"/>
  <c r="H294" i="72"/>
  <c r="Q294" i="72"/>
  <c r="I187" i="72"/>
  <c r="H187" i="72"/>
  <c r="J191" i="72"/>
  <c r="H191" i="72"/>
  <c r="I191" i="72"/>
  <c r="Q195" i="72"/>
  <c r="J195" i="72"/>
  <c r="J199" i="72"/>
  <c r="Q199" i="72"/>
  <c r="J203" i="72"/>
  <c r="Q203" i="72"/>
  <c r="I205" i="72"/>
  <c r="Q205" i="72"/>
  <c r="J205" i="72"/>
  <c r="J221" i="72"/>
  <c r="H221" i="72"/>
  <c r="H223" i="72"/>
  <c r="Q223" i="72"/>
  <c r="H243" i="72"/>
  <c r="Q243" i="72"/>
  <c r="Q251" i="72"/>
  <c r="I251" i="72"/>
  <c r="H251" i="72"/>
  <c r="I42" i="72"/>
  <c r="J42" i="72"/>
  <c r="Q42" i="72"/>
  <c r="H12" i="72"/>
  <c r="Q12" i="72"/>
  <c r="H92" i="72"/>
  <c r="I92" i="72"/>
  <c r="J94" i="72"/>
  <c r="I94" i="72"/>
  <c r="I172" i="72"/>
  <c r="H172" i="72"/>
  <c r="J172" i="72"/>
  <c r="O291" i="72"/>
  <c r="AQ291" i="72"/>
  <c r="AK291" i="72"/>
  <c r="AW291" i="72"/>
  <c r="W291" i="72"/>
  <c r="AD291" i="72"/>
  <c r="J11" i="72"/>
  <c r="O297" i="72"/>
  <c r="AK297" i="72"/>
  <c r="AQ297" i="72"/>
  <c r="W297" i="72"/>
  <c r="AW297" i="72"/>
  <c r="AD297" i="72"/>
  <c r="O125" i="72"/>
  <c r="AK125" i="72"/>
  <c r="AQ125" i="72"/>
  <c r="W125" i="72"/>
  <c r="AW125" i="72"/>
  <c r="AD125" i="72"/>
  <c r="P125" i="72"/>
  <c r="AR125" i="72"/>
  <c r="X125" i="72"/>
  <c r="AL125" i="72"/>
  <c r="AE125" i="72"/>
  <c r="AX125" i="72"/>
  <c r="O127" i="72"/>
  <c r="W127" i="72"/>
  <c r="AW127" i="72"/>
  <c r="AD127" i="72"/>
  <c r="AK127" i="72"/>
  <c r="AQ127" i="72"/>
  <c r="O141" i="72"/>
  <c r="AK141" i="72"/>
  <c r="AQ141" i="72"/>
  <c r="W141" i="72"/>
  <c r="AW141" i="72"/>
  <c r="AD141" i="72"/>
  <c r="P181" i="72"/>
  <c r="AR181" i="72"/>
  <c r="X181" i="72"/>
  <c r="AE181" i="72"/>
  <c r="AX181" i="72"/>
  <c r="AL181" i="72"/>
  <c r="P289" i="72"/>
  <c r="AR289" i="72"/>
  <c r="X289" i="72"/>
  <c r="AX289" i="72"/>
  <c r="AE289" i="72"/>
  <c r="AL289" i="72"/>
  <c r="Q53" i="72"/>
  <c r="J53" i="72"/>
  <c r="I59" i="72"/>
  <c r="J59" i="72"/>
  <c r="Q65" i="72"/>
  <c r="H65" i="72"/>
  <c r="Q75" i="72"/>
  <c r="I178" i="72"/>
  <c r="Q178" i="72"/>
  <c r="J224" i="72"/>
  <c r="I224" i="72"/>
  <c r="H224" i="72"/>
  <c r="H38" i="72"/>
  <c r="I38" i="72"/>
  <c r="J38" i="72"/>
  <c r="Q38" i="72"/>
  <c r="Q113" i="72"/>
  <c r="I113" i="72"/>
  <c r="H113" i="72"/>
  <c r="J113" i="72"/>
  <c r="K269" i="72"/>
  <c r="J271" i="72"/>
  <c r="Q271" i="72"/>
  <c r="I271" i="72"/>
  <c r="H271" i="72"/>
  <c r="I296" i="72"/>
  <c r="H296" i="72"/>
  <c r="Q296" i="72"/>
  <c r="J296" i="72"/>
  <c r="Q183" i="72"/>
  <c r="H183" i="72"/>
  <c r="I183" i="72"/>
  <c r="J183" i="72"/>
  <c r="Q201" i="72"/>
  <c r="I201" i="72"/>
  <c r="J201" i="72"/>
  <c r="H201" i="72"/>
  <c r="I219" i="72"/>
  <c r="H219" i="72"/>
  <c r="J219" i="72"/>
  <c r="Q219" i="72"/>
  <c r="Q241" i="72"/>
  <c r="I241" i="72"/>
  <c r="H241" i="72"/>
  <c r="J241" i="72"/>
  <c r="Q245" i="72"/>
  <c r="I245" i="72"/>
  <c r="J245" i="72"/>
  <c r="H245" i="72"/>
  <c r="I17" i="72"/>
  <c r="I153" i="72"/>
  <c r="J153" i="72"/>
  <c r="Q153" i="72"/>
  <c r="Q25" i="72"/>
  <c r="I25" i="72"/>
  <c r="J25" i="72"/>
  <c r="H25" i="72"/>
  <c r="Q90" i="72"/>
  <c r="J90" i="72"/>
  <c r="I90" i="72"/>
  <c r="H90" i="72"/>
  <c r="Q96" i="72"/>
  <c r="I96" i="72"/>
  <c r="J96" i="72"/>
  <c r="H96" i="72"/>
  <c r="Q98" i="72"/>
  <c r="H98" i="72"/>
  <c r="I98" i="72"/>
  <c r="J98" i="72"/>
  <c r="J100" i="72"/>
  <c r="I100" i="72"/>
  <c r="H100" i="72"/>
  <c r="Q100" i="72"/>
  <c r="T8" i="63"/>
  <c r="E8" i="72"/>
  <c r="AC8" i="72"/>
  <c r="R8" i="63"/>
  <c r="X8" i="63"/>
  <c r="Q10" i="72"/>
  <c r="L122" i="72"/>
  <c r="O40" i="72"/>
  <c r="AD40" i="72"/>
  <c r="AQ40" i="72"/>
  <c r="W40" i="72"/>
  <c r="AW40" i="72"/>
  <c r="AK40" i="72"/>
  <c r="O181" i="72"/>
  <c r="W181" i="72"/>
  <c r="AW181" i="72"/>
  <c r="AD181" i="72"/>
  <c r="AK181" i="72"/>
  <c r="AQ181" i="72"/>
  <c r="O183" i="72"/>
  <c r="AK183" i="72"/>
  <c r="AD183" i="72"/>
  <c r="AQ183" i="72"/>
  <c r="AW183" i="72"/>
  <c r="W183" i="72"/>
  <c r="O241" i="72"/>
  <c r="AQ241" i="72"/>
  <c r="W241" i="72"/>
  <c r="AW241" i="72"/>
  <c r="AD241" i="72"/>
  <c r="AK241" i="72"/>
  <c r="P248" i="72"/>
  <c r="AR248" i="72"/>
  <c r="X248" i="72"/>
  <c r="AX248" i="72"/>
  <c r="AE248" i="72"/>
  <c r="AL248" i="72"/>
  <c r="O248" i="72"/>
  <c r="AD248" i="72"/>
  <c r="W248" i="72"/>
  <c r="AW248" i="72"/>
  <c r="AK248" i="72"/>
  <c r="AQ248" i="72"/>
  <c r="O271" i="72"/>
  <c r="AK271" i="72"/>
  <c r="AQ271" i="72"/>
  <c r="W271" i="72"/>
  <c r="AW271" i="72"/>
  <c r="AD271" i="72"/>
  <c r="M27" i="72"/>
  <c r="H45" i="72"/>
  <c r="I45" i="72"/>
  <c r="J45" i="72"/>
  <c r="Q45" i="72"/>
  <c r="Q69" i="72"/>
  <c r="H69" i="72"/>
  <c r="J69" i="72"/>
  <c r="I69" i="72"/>
  <c r="K73" i="72"/>
  <c r="Q79" i="72"/>
  <c r="J79" i="72"/>
  <c r="H79" i="72"/>
  <c r="I79" i="72"/>
  <c r="Q138" i="72"/>
  <c r="I138" i="72"/>
  <c r="H138" i="72"/>
  <c r="J138" i="72"/>
  <c r="Q144" i="72"/>
  <c r="H144" i="72"/>
  <c r="I144" i="72"/>
  <c r="J144" i="72"/>
  <c r="J163" i="72"/>
  <c r="H163" i="72"/>
  <c r="I163" i="72"/>
  <c r="Q163" i="72"/>
  <c r="J176" i="72"/>
  <c r="Q176" i="72"/>
  <c r="H176" i="72"/>
  <c r="I176" i="72"/>
  <c r="J255" i="72"/>
  <c r="H255" i="72"/>
  <c r="I255" i="72"/>
  <c r="Q255" i="72"/>
  <c r="H280" i="72"/>
  <c r="Q280" i="72"/>
  <c r="J280" i="72"/>
  <c r="I280" i="72"/>
  <c r="H119" i="72"/>
  <c r="Q119" i="72"/>
  <c r="I119" i="72"/>
  <c r="H158" i="72"/>
  <c r="I158" i="72"/>
  <c r="J158" i="72"/>
  <c r="J240" i="72"/>
  <c r="H240" i="72"/>
  <c r="I240" i="72"/>
  <c r="K265" i="72"/>
  <c r="Q289" i="72"/>
  <c r="J289" i="72"/>
  <c r="H289" i="72"/>
  <c r="K179" i="72"/>
  <c r="Q189" i="72"/>
  <c r="K241" i="72"/>
  <c r="K249" i="72"/>
  <c r="Q35" i="72"/>
  <c r="H35" i="72"/>
  <c r="I35" i="72"/>
  <c r="I44" i="72"/>
  <c r="J44" i="72"/>
  <c r="H44" i="72"/>
  <c r="I149" i="72"/>
  <c r="Q149" i="72"/>
  <c r="J149" i="72"/>
  <c r="K88" i="72"/>
  <c r="S4" i="67"/>
  <c r="O301" i="72"/>
  <c r="AD301" i="72"/>
  <c r="AK301" i="72"/>
  <c r="AQ301" i="72"/>
  <c r="W301" i="72"/>
  <c r="AW301" i="72"/>
  <c r="O212" i="72"/>
  <c r="AQ212" i="72"/>
  <c r="W212" i="72"/>
  <c r="AW212" i="72"/>
  <c r="AD212" i="72"/>
  <c r="AK212" i="72"/>
  <c r="P258" i="72"/>
  <c r="AE258" i="72"/>
  <c r="X258" i="72"/>
  <c r="AL258" i="72"/>
  <c r="AR258" i="72"/>
  <c r="AX258" i="72"/>
  <c r="O258" i="72"/>
  <c r="AW258" i="72"/>
  <c r="AD258" i="72"/>
  <c r="AK258" i="72"/>
  <c r="AQ258" i="72"/>
  <c r="W258" i="72"/>
  <c r="P271" i="72"/>
  <c r="AR271" i="72"/>
  <c r="X271" i="72"/>
  <c r="AX271" i="72"/>
  <c r="AE271" i="72"/>
  <c r="AL271" i="72"/>
  <c r="O289" i="72"/>
  <c r="AQ289" i="72"/>
  <c r="W289" i="72"/>
  <c r="AW289" i="72"/>
  <c r="AD289" i="72"/>
  <c r="AK289" i="72"/>
  <c r="J51" i="72"/>
  <c r="I51" i="72"/>
  <c r="H51" i="72"/>
  <c r="Q51" i="72"/>
  <c r="I55" i="72"/>
  <c r="H55" i="72"/>
  <c r="Q55" i="72"/>
  <c r="J55" i="72"/>
  <c r="J63" i="72"/>
  <c r="Q63" i="72"/>
  <c r="I63" i="72"/>
  <c r="H63" i="72"/>
  <c r="J67" i="72"/>
  <c r="Q67" i="72"/>
  <c r="I73" i="72"/>
  <c r="J73" i="72"/>
  <c r="H73" i="72"/>
  <c r="Q73" i="72"/>
  <c r="I134" i="72"/>
  <c r="H134" i="72"/>
  <c r="J134" i="72"/>
  <c r="Q134" i="72"/>
  <c r="I148" i="72"/>
  <c r="J148" i="72"/>
  <c r="H148" i="72"/>
  <c r="Q148" i="72"/>
  <c r="H208" i="72"/>
  <c r="J208" i="72"/>
  <c r="I208" i="72"/>
  <c r="Q208" i="72"/>
  <c r="I236" i="72"/>
  <c r="H236" i="72"/>
  <c r="Q236" i="72"/>
  <c r="J236" i="72"/>
  <c r="H226" i="72"/>
  <c r="Q226" i="72"/>
  <c r="I226" i="72"/>
  <c r="H40" i="72"/>
  <c r="Q40" i="72"/>
  <c r="J40" i="72"/>
  <c r="J115" i="72"/>
  <c r="H115" i="72"/>
  <c r="I115" i="72"/>
  <c r="H267" i="72"/>
  <c r="Q267" i="72"/>
  <c r="I267" i="72"/>
  <c r="Q217" i="72"/>
  <c r="H217" i="72"/>
  <c r="J217" i="72"/>
  <c r="I217" i="72"/>
  <c r="Q179" i="72"/>
  <c r="H179" i="72"/>
  <c r="I179" i="72"/>
  <c r="J179" i="72"/>
  <c r="K183" i="72"/>
  <c r="K185" i="72"/>
  <c r="K187" i="72"/>
  <c r="Q193" i="72"/>
  <c r="I193" i="72"/>
  <c r="J193" i="72"/>
  <c r="H193" i="72"/>
  <c r="K223" i="72"/>
  <c r="I247" i="72"/>
  <c r="Q247" i="72"/>
  <c r="Q13" i="72"/>
  <c r="I15" i="72"/>
  <c r="Q28" i="72"/>
  <c r="I28" i="72"/>
  <c r="J28" i="72"/>
  <c r="H28" i="72"/>
  <c r="I30" i="72"/>
  <c r="J30" i="72"/>
  <c r="Q30" i="72"/>
  <c r="H30" i="72"/>
  <c r="K149" i="72"/>
  <c r="J151" i="72"/>
  <c r="H151" i="72"/>
  <c r="I151" i="72"/>
  <c r="Q151" i="72"/>
  <c r="I160" i="72"/>
  <c r="Q160" i="72"/>
  <c r="H160" i="72"/>
  <c r="J160" i="72"/>
  <c r="I162" i="72"/>
  <c r="J162" i="72"/>
  <c r="H162" i="72"/>
  <c r="Q162" i="72"/>
  <c r="Q37" i="72"/>
  <c r="H37" i="72"/>
  <c r="I37" i="72"/>
  <c r="J37" i="72"/>
  <c r="H84" i="72"/>
  <c r="J84" i="72"/>
  <c r="I84" i="72"/>
  <c r="Q84" i="72"/>
  <c r="J86" i="72"/>
  <c r="Q86" i="72"/>
  <c r="H86" i="72"/>
  <c r="I86" i="72"/>
  <c r="I88" i="72"/>
  <c r="J88" i="72"/>
  <c r="H88" i="72"/>
  <c r="Q88" i="72"/>
  <c r="J174" i="72"/>
  <c r="Q174" i="72"/>
  <c r="H174" i="72"/>
  <c r="I174" i="72"/>
  <c r="P309" i="72"/>
  <c r="X309" i="72"/>
  <c r="AX309" i="72"/>
  <c r="AE309" i="72"/>
  <c r="AL309" i="72"/>
  <c r="AR309" i="72"/>
  <c r="P141" i="72"/>
  <c r="AR141" i="72"/>
  <c r="AE141" i="72"/>
  <c r="AL141" i="72"/>
  <c r="X141" i="72"/>
  <c r="AX141" i="72"/>
  <c r="O221" i="72"/>
  <c r="W221" i="72"/>
  <c r="AW221" i="72"/>
  <c r="AD221" i="72"/>
  <c r="AK221" i="72"/>
  <c r="AQ221" i="72"/>
  <c r="P221" i="72"/>
  <c r="X221" i="72"/>
  <c r="AL221" i="72"/>
  <c r="AR221" i="72"/>
  <c r="AX221" i="72"/>
  <c r="AE221" i="72"/>
  <c r="Q58" i="75"/>
  <c r="I58" i="75"/>
  <c r="I265" i="76"/>
  <c r="J232" i="77"/>
  <c r="J216" i="77"/>
  <c r="X22" i="47"/>
  <c r="M22" i="47"/>
  <c r="P22" i="47"/>
  <c r="AD20" i="47"/>
  <c r="O20" i="47"/>
  <c r="AW20" i="47"/>
  <c r="W20" i="47"/>
  <c r="AK20" i="47"/>
  <c r="AC18" i="47"/>
  <c r="AJ18" i="47"/>
  <c r="U18" i="47"/>
  <c r="AD25" i="47"/>
  <c r="AK25" i="47"/>
  <c r="AW25" i="47"/>
  <c r="O25" i="47"/>
  <c r="W25" i="47"/>
  <c r="AO24" i="77"/>
  <c r="CF24" i="77"/>
  <c r="BY24" i="77"/>
  <c r="BR24" i="77"/>
  <c r="P24" i="77"/>
  <c r="BK24" i="77"/>
  <c r="O23" i="77"/>
  <c r="X23" i="77"/>
  <c r="AN23" i="77"/>
  <c r="CE23" i="77"/>
  <c r="AF23" i="77"/>
  <c r="BX23" i="77"/>
  <c r="BQ23" i="77"/>
  <c r="O24" i="47"/>
  <c r="AW24" i="47"/>
  <c r="AD24" i="47"/>
  <c r="AK24" i="47"/>
  <c r="W24" i="47"/>
  <c r="AX23" i="47"/>
  <c r="P23" i="47"/>
  <c r="AL23" i="47"/>
  <c r="AE23" i="47"/>
  <c r="AR23" i="47"/>
  <c r="X23" i="47"/>
  <c r="CE22" i="77"/>
  <c r="O22" i="77"/>
  <c r="AF22" i="77"/>
  <c r="BQ22" i="77"/>
  <c r="AN22" i="77"/>
  <c r="BX22" i="77"/>
  <c r="AJ20" i="47"/>
  <c r="AB20" i="47"/>
  <c r="AC20" i="47"/>
  <c r="V20" i="47"/>
  <c r="AP20" i="47"/>
  <c r="N20" i="47"/>
  <c r="J20" i="47"/>
  <c r="U20" i="47"/>
  <c r="AV20" i="47"/>
  <c r="AC21" i="47"/>
  <c r="AP21" i="47"/>
  <c r="AB21" i="47"/>
  <c r="AJ21" i="47"/>
  <c r="U21" i="47"/>
  <c r="V21" i="47"/>
  <c r="N21" i="47"/>
  <c r="H21" i="47"/>
  <c r="AV21" i="47"/>
  <c r="AW21" i="77"/>
  <c r="AO21" i="77"/>
  <c r="BY21" i="77"/>
  <c r="P21" i="77"/>
  <c r="AG21" i="77"/>
  <c r="BK21" i="77"/>
  <c r="BD21" i="77"/>
  <c r="CF21" i="77"/>
  <c r="BR21" i="77"/>
  <c r="Y21" i="77"/>
  <c r="CC21" i="77"/>
  <c r="M21" i="47"/>
  <c r="AO19" i="77"/>
  <c r="CF19" i="77"/>
  <c r="BY19" i="77"/>
  <c r="BR19" i="77"/>
  <c r="P19" i="77"/>
  <c r="O19" i="47"/>
  <c r="W19" i="47"/>
  <c r="AD19" i="47"/>
  <c r="AK19" i="47"/>
  <c r="AW19" i="47"/>
  <c r="Q18" i="47"/>
  <c r="J18" i="47"/>
  <c r="H18" i="47"/>
  <c r="CF18" i="77"/>
  <c r="BR18" i="77"/>
  <c r="Y18" i="77"/>
  <c r="AO18" i="77"/>
  <c r="BY18" i="77"/>
  <c r="AW18" i="77"/>
  <c r="AG18" i="77"/>
  <c r="BK18" i="77"/>
  <c r="BD18" i="77"/>
  <c r="AE18" i="47"/>
  <c r="X18" i="47"/>
  <c r="AX18" i="47"/>
  <c r="AL18" i="47"/>
  <c r="AR18" i="47"/>
  <c r="X12" i="47"/>
  <c r="AR12" i="47"/>
  <c r="AE12" i="47"/>
  <c r="AX12" i="47"/>
  <c r="AL12" i="47"/>
  <c r="BR10" i="77"/>
  <c r="AR10" i="47"/>
  <c r="CE11" i="77"/>
  <c r="G13" i="47"/>
  <c r="G13" i="77"/>
  <c r="X10" i="59"/>
  <c r="AA10" i="59"/>
  <c r="F10" i="69"/>
  <c r="AC10" i="59"/>
  <c r="AB10" i="59"/>
  <c r="AB10" i="68"/>
  <c r="Z10" i="68"/>
  <c r="G8" i="75"/>
  <c r="AL8" i="75"/>
  <c r="AC10" i="68"/>
  <c r="J56" i="75"/>
  <c r="J211" i="75"/>
  <c r="I110" i="58"/>
  <c r="Q142" i="58"/>
  <c r="Q110" i="58"/>
  <c r="H110" i="58"/>
  <c r="I106" i="58"/>
  <c r="I74" i="75"/>
  <c r="Q74" i="75"/>
  <c r="Q106" i="58"/>
  <c r="J74" i="75"/>
  <c r="I155" i="75"/>
  <c r="I32" i="75"/>
  <c r="Q137" i="58"/>
  <c r="J106" i="75"/>
  <c r="I145" i="58"/>
  <c r="K257" i="75"/>
  <c r="Q129" i="58"/>
  <c r="I56" i="75"/>
  <c r="H81" i="58"/>
  <c r="H56" i="75"/>
  <c r="K56" i="75"/>
  <c r="I225" i="58"/>
  <c r="I241" i="58"/>
  <c r="J35" i="75"/>
  <c r="H193" i="58"/>
  <c r="AF8" i="64"/>
  <c r="I219" i="75"/>
  <c r="Q148" i="75"/>
  <c r="Q155" i="75"/>
  <c r="H32" i="75"/>
  <c r="H113" i="75"/>
  <c r="J157" i="58"/>
  <c r="I264" i="75"/>
  <c r="H81" i="75"/>
  <c r="H157" i="58"/>
  <c r="H25" i="75"/>
  <c r="I81" i="75"/>
  <c r="J192" i="75"/>
  <c r="K74" i="75"/>
  <c r="I157" i="58"/>
  <c r="J81" i="75"/>
  <c r="J153" i="58"/>
  <c r="K248" i="75"/>
  <c r="Q158" i="75"/>
  <c r="I199" i="75"/>
  <c r="H121" i="75"/>
  <c r="H233" i="58"/>
  <c r="Q241" i="58"/>
  <c r="H213" i="58"/>
  <c r="H257" i="75"/>
  <c r="I80" i="75"/>
  <c r="Q193" i="58"/>
  <c r="I99" i="58"/>
  <c r="K62" i="75"/>
  <c r="J213" i="58"/>
  <c r="Q145" i="58"/>
  <c r="I257" i="75"/>
  <c r="Q80" i="75"/>
  <c r="I89" i="58"/>
  <c r="H100" i="75"/>
  <c r="K236" i="75"/>
  <c r="K63" i="75"/>
  <c r="H35" i="75"/>
  <c r="H80" i="75"/>
  <c r="Q260" i="58"/>
  <c r="J100" i="75"/>
  <c r="J229" i="58"/>
  <c r="Q201" i="58"/>
  <c r="J272" i="58"/>
  <c r="H41" i="58"/>
  <c r="J21" i="75"/>
  <c r="H282" i="75"/>
  <c r="I181" i="75"/>
  <c r="I214" i="75"/>
  <c r="I21" i="75"/>
  <c r="Q21" i="75"/>
  <c r="J214" i="75"/>
  <c r="Q211" i="75"/>
  <c r="Q89" i="58"/>
  <c r="Q214" i="75"/>
  <c r="Q196" i="75"/>
  <c r="H40" i="75"/>
  <c r="J305" i="75"/>
  <c r="AG8" i="64"/>
  <c r="E8" i="75"/>
  <c r="I248" i="75"/>
  <c r="Q98" i="75"/>
  <c r="Q160" i="75"/>
  <c r="H98" i="75"/>
  <c r="H195" i="75"/>
  <c r="Q282" i="75"/>
  <c r="Q195" i="75"/>
  <c r="K251" i="75"/>
  <c r="I39" i="75"/>
  <c r="J121" i="75"/>
  <c r="Q121" i="75"/>
  <c r="J148" i="75"/>
  <c r="J91" i="75"/>
  <c r="J247" i="58"/>
  <c r="Q40" i="75"/>
  <c r="I33" i="58"/>
  <c r="H161" i="58"/>
  <c r="AE8" i="64"/>
  <c r="H91" i="75"/>
  <c r="Q103" i="75"/>
  <c r="I40" i="75"/>
  <c r="H173" i="75"/>
  <c r="I273" i="75"/>
  <c r="Q227" i="75"/>
  <c r="I216" i="75"/>
  <c r="K118" i="75"/>
  <c r="K308" i="75"/>
  <c r="K273" i="75"/>
  <c r="J219" i="75"/>
  <c r="J223" i="58"/>
  <c r="J199" i="75"/>
  <c r="Q219" i="75"/>
  <c r="K144" i="75"/>
  <c r="K133" i="75"/>
  <c r="J166" i="58"/>
  <c r="H205" i="58"/>
  <c r="Q84" i="75"/>
  <c r="H188" i="75"/>
  <c r="I237" i="75"/>
  <c r="J237" i="75"/>
  <c r="J33" i="58"/>
  <c r="I158" i="75"/>
  <c r="H237" i="75"/>
  <c r="H216" i="75"/>
  <c r="H124" i="58"/>
  <c r="H166" i="58"/>
  <c r="K84" i="75"/>
  <c r="J291" i="75"/>
  <c r="J210" i="75"/>
  <c r="I132" i="75"/>
  <c r="J144" i="75"/>
  <c r="Q300" i="75"/>
  <c r="H280" i="75"/>
  <c r="J68" i="75"/>
  <c r="Q217" i="75"/>
  <c r="H102" i="75"/>
  <c r="H300" i="75"/>
  <c r="K188" i="75"/>
  <c r="K80" i="75"/>
  <c r="K193" i="75"/>
  <c r="J135" i="75"/>
  <c r="Q245" i="58"/>
  <c r="I131" i="75"/>
  <c r="AF8" i="52"/>
  <c r="C10" i="69"/>
  <c r="Q91" i="75"/>
  <c r="I55" i="75"/>
  <c r="H135" i="75"/>
  <c r="H293" i="75"/>
  <c r="H158" i="75"/>
  <c r="H55" i="75"/>
  <c r="J293" i="75"/>
  <c r="K309" i="75"/>
  <c r="K217" i="75"/>
  <c r="K182" i="75"/>
  <c r="K191" i="75"/>
  <c r="J221" i="58"/>
  <c r="Q221" i="58"/>
  <c r="J267" i="75"/>
  <c r="H267" i="75"/>
  <c r="Q267" i="75"/>
  <c r="I238" i="75"/>
  <c r="J238" i="75"/>
  <c r="Q197" i="75"/>
  <c r="I197" i="75"/>
  <c r="I93" i="75"/>
  <c r="J197" i="75"/>
  <c r="Q229" i="75"/>
  <c r="J97" i="58"/>
  <c r="H238" i="75"/>
  <c r="Q263" i="75"/>
  <c r="H263" i="75"/>
  <c r="I221" i="58"/>
  <c r="J202" i="75"/>
  <c r="H202" i="75"/>
  <c r="Q202" i="75"/>
  <c r="Q308" i="75"/>
  <c r="J308" i="75"/>
  <c r="H308" i="75"/>
  <c r="I191" i="75"/>
  <c r="H191" i="75"/>
  <c r="Q81" i="58"/>
  <c r="J168" i="75"/>
  <c r="H168" i="75"/>
  <c r="Q235" i="75"/>
  <c r="I235" i="75"/>
  <c r="J227" i="75"/>
  <c r="I205" i="75"/>
  <c r="Q205" i="75"/>
  <c r="I194" i="75"/>
  <c r="J194" i="75"/>
  <c r="Q194" i="75"/>
  <c r="J191" i="75"/>
  <c r="K131" i="75"/>
  <c r="K129" i="75"/>
  <c r="K81" i="75"/>
  <c r="K40" i="75"/>
  <c r="I166" i="58"/>
  <c r="Q203" i="75"/>
  <c r="H145" i="75"/>
  <c r="J205" i="58"/>
  <c r="Q228" i="75"/>
  <c r="H43" i="75"/>
  <c r="J67" i="75"/>
  <c r="H101" i="75"/>
  <c r="H79" i="75"/>
  <c r="I205" i="58"/>
  <c r="J79" i="75"/>
  <c r="H307" i="75"/>
  <c r="Q294" i="58"/>
  <c r="J228" i="75"/>
  <c r="H67" i="75"/>
  <c r="I203" i="75"/>
  <c r="Q145" i="75"/>
  <c r="J84" i="75"/>
  <c r="I53" i="75"/>
  <c r="H294" i="58"/>
  <c r="Q188" i="75"/>
  <c r="I67" i="75"/>
  <c r="Q101" i="75"/>
  <c r="H185" i="75"/>
  <c r="J65" i="75"/>
  <c r="K140" i="75"/>
  <c r="K147" i="75"/>
  <c r="I120" i="75"/>
  <c r="J120" i="75"/>
  <c r="H120" i="75"/>
  <c r="Q120" i="75"/>
  <c r="H66" i="75"/>
  <c r="Q185" i="75"/>
  <c r="J185" i="75"/>
  <c r="Q71" i="75"/>
  <c r="I71" i="75"/>
  <c r="H45" i="75"/>
  <c r="J188" i="75"/>
  <c r="I303" i="75"/>
  <c r="Q189" i="75"/>
  <c r="I189" i="75"/>
  <c r="H189" i="75"/>
  <c r="Q37" i="75"/>
  <c r="J37" i="75"/>
  <c r="Q123" i="75"/>
  <c r="H123" i="75"/>
  <c r="I123" i="75"/>
  <c r="I118" i="58"/>
  <c r="Q118" i="75"/>
  <c r="J309" i="75"/>
  <c r="Q309" i="75"/>
  <c r="Q122" i="75"/>
  <c r="I309" i="75"/>
  <c r="Q110" i="75"/>
  <c r="I110" i="75"/>
  <c r="Q163" i="75"/>
  <c r="H163" i="75"/>
  <c r="J163" i="75"/>
  <c r="I163" i="75"/>
  <c r="I106" i="75"/>
  <c r="Q106" i="75"/>
  <c r="Q221" i="75"/>
  <c r="I221" i="75"/>
  <c r="I126" i="75"/>
  <c r="Q42" i="75"/>
  <c r="K180" i="75"/>
  <c r="J16" i="75"/>
  <c r="H51" i="75"/>
  <c r="Q19" i="75"/>
  <c r="J19" i="75"/>
  <c r="K134" i="75"/>
  <c r="H19" i="75"/>
  <c r="J282" i="75"/>
  <c r="J75" i="75"/>
  <c r="I144" i="75"/>
  <c r="J250" i="75"/>
  <c r="I218" i="75"/>
  <c r="H144" i="75"/>
  <c r="J213" i="75"/>
  <c r="H267" i="58"/>
  <c r="K83" i="75"/>
  <c r="I149" i="58"/>
  <c r="Q290" i="75"/>
  <c r="J290" i="75"/>
  <c r="H209" i="75"/>
  <c r="Q209" i="75"/>
  <c r="I209" i="75"/>
  <c r="Q272" i="75"/>
  <c r="K187" i="75"/>
  <c r="Q285" i="75"/>
  <c r="H285" i="75"/>
  <c r="I285" i="75"/>
  <c r="J280" i="75"/>
  <c r="I280" i="75"/>
  <c r="K210" i="75"/>
  <c r="H250" i="75"/>
  <c r="J51" i="75"/>
  <c r="Q102" i="58"/>
  <c r="I134" i="75"/>
  <c r="Q134" i="75"/>
  <c r="H224" i="75"/>
  <c r="Q224" i="75"/>
  <c r="J137" i="75"/>
  <c r="Q137" i="75"/>
  <c r="I137" i="75"/>
  <c r="H99" i="75"/>
  <c r="J99" i="75"/>
  <c r="H246" i="75"/>
  <c r="J246" i="75"/>
  <c r="H29" i="75"/>
  <c r="J174" i="75"/>
  <c r="I302" i="75"/>
  <c r="H302" i="75"/>
  <c r="Q302" i="75"/>
  <c r="Q268" i="58"/>
  <c r="J268" i="58"/>
  <c r="I268" i="58"/>
  <c r="Q240" i="75"/>
  <c r="J240" i="75"/>
  <c r="I240" i="75"/>
  <c r="H240" i="75"/>
  <c r="Q16" i="58"/>
  <c r="I16" i="58"/>
  <c r="J16" i="58"/>
  <c r="H16" i="58"/>
  <c r="H264" i="75"/>
  <c r="H291" i="75"/>
  <c r="I291" i="75"/>
  <c r="I198" i="75"/>
  <c r="H198" i="75"/>
  <c r="H114" i="75"/>
  <c r="H300" i="58"/>
  <c r="J204" i="58"/>
  <c r="Q257" i="58"/>
  <c r="J140" i="75"/>
  <c r="H210" i="75"/>
  <c r="Q73" i="75"/>
  <c r="J73" i="75"/>
  <c r="H73" i="75"/>
  <c r="I167" i="75"/>
  <c r="Q75" i="75"/>
  <c r="I75" i="75"/>
  <c r="J161" i="75"/>
  <c r="Q154" i="75"/>
  <c r="H154" i="75"/>
  <c r="I290" i="58"/>
  <c r="Q307" i="75"/>
  <c r="J307" i="75"/>
  <c r="Q288" i="75"/>
  <c r="H176" i="75"/>
  <c r="Q213" i="75"/>
  <c r="H213" i="75"/>
  <c r="I119" i="75"/>
  <c r="Q119" i="75"/>
  <c r="J119" i="75"/>
  <c r="I51" i="75"/>
  <c r="Q28" i="75"/>
  <c r="H27" i="75"/>
  <c r="J27" i="75"/>
  <c r="Q27" i="75"/>
  <c r="Q268" i="75"/>
  <c r="I268" i="75"/>
  <c r="I139" i="75"/>
  <c r="H139" i="75"/>
  <c r="H167" i="75"/>
  <c r="Q162" i="75"/>
  <c r="H116" i="75"/>
  <c r="J36" i="75"/>
  <c r="H36" i="75"/>
  <c r="I25" i="75"/>
  <c r="Q249" i="75"/>
  <c r="I249" i="75"/>
  <c r="J239" i="75"/>
  <c r="Q239" i="75"/>
  <c r="K254" i="75"/>
  <c r="Q269" i="58"/>
  <c r="I269" i="58"/>
  <c r="H174" i="58"/>
  <c r="I174" i="58"/>
  <c r="J284" i="75"/>
  <c r="I284" i="75"/>
  <c r="J189" i="58"/>
  <c r="J245" i="58"/>
  <c r="I188" i="58"/>
  <c r="H188" i="58"/>
  <c r="H295" i="75"/>
  <c r="J278" i="75"/>
  <c r="J35" i="58"/>
  <c r="H184" i="58"/>
  <c r="H230" i="58"/>
  <c r="Q252" i="58"/>
  <c r="Q173" i="58"/>
  <c r="H209" i="58"/>
  <c r="Q146" i="58"/>
  <c r="I146" i="58"/>
  <c r="H234" i="75"/>
  <c r="I272" i="58"/>
  <c r="H272" i="58"/>
  <c r="Q200" i="75"/>
  <c r="H200" i="75"/>
  <c r="J200" i="75"/>
  <c r="I200" i="75"/>
  <c r="I82" i="75"/>
  <c r="J82" i="75"/>
  <c r="H175" i="75"/>
  <c r="Q175" i="75"/>
  <c r="H68" i="75"/>
  <c r="Q68" i="75"/>
  <c r="Q44" i="75"/>
  <c r="J117" i="75"/>
  <c r="J287" i="75"/>
  <c r="Q287" i="75"/>
  <c r="H287" i="75"/>
  <c r="I296" i="75"/>
  <c r="H296" i="75"/>
  <c r="Q220" i="75"/>
  <c r="I140" i="75"/>
  <c r="Q49" i="75"/>
  <c r="H49" i="75"/>
  <c r="J49" i="75"/>
  <c r="I49" i="75"/>
  <c r="I151" i="75"/>
  <c r="I124" i="75"/>
  <c r="I159" i="75"/>
  <c r="I193" i="75"/>
  <c r="J193" i="75"/>
  <c r="H226" i="75"/>
  <c r="H259" i="75"/>
  <c r="H192" i="75"/>
  <c r="H180" i="75"/>
  <c r="I180" i="75"/>
  <c r="J180" i="75"/>
  <c r="I175" i="75"/>
  <c r="J44" i="75"/>
  <c r="Q295" i="75"/>
  <c r="I295" i="75"/>
  <c r="H105" i="58"/>
  <c r="J286" i="75"/>
  <c r="Q286" i="75"/>
  <c r="I286" i="75"/>
  <c r="H278" i="75"/>
  <c r="I232" i="75"/>
  <c r="J83" i="75"/>
  <c r="I83" i="75"/>
  <c r="Q255" i="75"/>
  <c r="H255" i="75"/>
  <c r="Q236" i="75"/>
  <c r="J236" i="75"/>
  <c r="Q114" i="75"/>
  <c r="Q63" i="75"/>
  <c r="J63" i="75"/>
  <c r="H63" i="75"/>
  <c r="I44" i="75"/>
  <c r="I117" i="75"/>
  <c r="J284" i="58"/>
  <c r="Q284" i="58"/>
  <c r="AV30" i="70"/>
  <c r="V30" i="70"/>
  <c r="AW30" i="70"/>
  <c r="V55" i="70"/>
  <c r="X55" i="70"/>
  <c r="U55" i="70"/>
  <c r="N64" i="70"/>
  <c r="Q64" i="70"/>
  <c r="AQ64" i="70"/>
  <c r="AW64" i="70"/>
  <c r="AD64" i="70"/>
  <c r="AV118" i="70"/>
  <c r="W118" i="70"/>
  <c r="AC118" i="70"/>
  <c r="AE118" i="70"/>
  <c r="U118" i="70"/>
  <c r="AB118" i="70"/>
  <c r="V118" i="70"/>
  <c r="AP118" i="70"/>
  <c r="X118" i="70"/>
  <c r="AQ118" i="70"/>
  <c r="N118" i="70"/>
  <c r="Q118" i="70"/>
  <c r="AD118" i="70"/>
  <c r="AJ118" i="70"/>
  <c r="AW118" i="70"/>
  <c r="AQ131" i="70"/>
  <c r="AW131" i="70"/>
  <c r="U131" i="70"/>
  <c r="N131" i="70"/>
  <c r="V131" i="70"/>
  <c r="X131" i="70"/>
  <c r="AB131" i="70"/>
  <c r="W131" i="70"/>
  <c r="AE131" i="70"/>
  <c r="AD131" i="70"/>
  <c r="AV131" i="70"/>
  <c r="AC131" i="70"/>
  <c r="AJ131" i="70"/>
  <c r="AP131" i="70"/>
  <c r="AC159" i="70"/>
  <c r="AB159" i="70"/>
  <c r="AQ159" i="70"/>
  <c r="AE159" i="70"/>
  <c r="AV159" i="70"/>
  <c r="U159" i="70"/>
  <c r="N159" i="70"/>
  <c r="Q159" i="70"/>
  <c r="W159" i="70"/>
  <c r="AP159" i="70"/>
  <c r="AJ159" i="70"/>
  <c r="X159" i="70"/>
  <c r="AW159" i="70"/>
  <c r="V159" i="70"/>
  <c r="AD159" i="70"/>
  <c r="N172" i="70"/>
  <c r="I172" i="70"/>
  <c r="AQ172" i="70"/>
  <c r="X172" i="70"/>
  <c r="AW172" i="70"/>
  <c r="V172" i="70"/>
  <c r="AD172" i="70"/>
  <c r="AC172" i="70"/>
  <c r="AB172" i="70"/>
  <c r="U172" i="70"/>
  <c r="AJ172" i="70"/>
  <c r="AV172" i="70"/>
  <c r="AP172" i="70"/>
  <c r="AE172" i="70"/>
  <c r="W172" i="70"/>
  <c r="U200" i="70"/>
  <c r="X200" i="70"/>
  <c r="AC200" i="70"/>
  <c r="AQ200" i="70"/>
  <c r="AP200" i="70"/>
  <c r="W200" i="70"/>
  <c r="AB200" i="70"/>
  <c r="V200" i="70"/>
  <c r="AJ200" i="70"/>
  <c r="AD200" i="70"/>
  <c r="AV200" i="70"/>
  <c r="AW200" i="70"/>
  <c r="AE200" i="70"/>
  <c r="N200" i="70"/>
  <c r="H200" i="70"/>
  <c r="U208" i="70"/>
  <c r="V208" i="70"/>
  <c r="AB208" i="70"/>
  <c r="AJ208" i="70"/>
  <c r="AP208" i="70"/>
  <c r="N208" i="70"/>
  <c r="I208" i="70"/>
  <c r="W208" i="70"/>
  <c r="AW208" i="70"/>
  <c r="AD208" i="70"/>
  <c r="AE208" i="70"/>
  <c r="AC208" i="70"/>
  <c r="AQ208" i="70"/>
  <c r="X208" i="70"/>
  <c r="AV208" i="70"/>
  <c r="AV214" i="70"/>
  <c r="V214" i="70"/>
  <c r="AB214" i="70"/>
  <c r="AQ214" i="70"/>
  <c r="AW214" i="70"/>
  <c r="X214" i="70"/>
  <c r="AC214" i="70"/>
  <c r="N214" i="70"/>
  <c r="J214" i="70"/>
  <c r="AD214" i="70"/>
  <c r="AJ214" i="70"/>
  <c r="AP214" i="70"/>
  <c r="U214" i="70"/>
  <c r="W214" i="70"/>
  <c r="AE214" i="70"/>
  <c r="AD229" i="70"/>
  <c r="AC229" i="70"/>
  <c r="AQ229" i="70"/>
  <c r="W229" i="70"/>
  <c r="AE229" i="70"/>
  <c r="AW229" i="70"/>
  <c r="N229" i="70"/>
  <c r="I229" i="70"/>
  <c r="V229" i="70"/>
  <c r="U229" i="70"/>
  <c r="AJ229" i="70"/>
  <c r="X229" i="70"/>
  <c r="AP229" i="70"/>
  <c r="AB229" i="70"/>
  <c r="AV229" i="70"/>
  <c r="AD99" i="70"/>
  <c r="AW99" i="70"/>
  <c r="AJ99" i="70"/>
  <c r="N99" i="70"/>
  <c r="I99" i="70"/>
  <c r="AV99" i="70"/>
  <c r="AP99" i="70"/>
  <c r="V99" i="70"/>
  <c r="U99" i="70"/>
  <c r="W99" i="70"/>
  <c r="AE99" i="70"/>
  <c r="X99" i="70"/>
  <c r="AQ99" i="70"/>
  <c r="AC99" i="70"/>
  <c r="AB99" i="70"/>
  <c r="V151" i="70"/>
  <c r="AB151" i="70"/>
  <c r="AQ151" i="70"/>
  <c r="X151" i="70"/>
  <c r="AD151" i="70"/>
  <c r="AV151" i="70"/>
  <c r="AC151" i="70"/>
  <c r="U151" i="70"/>
  <c r="AW151" i="70"/>
  <c r="AE151" i="70"/>
  <c r="AJ151" i="70"/>
  <c r="N151" i="70"/>
  <c r="AP151" i="70"/>
  <c r="W151" i="70"/>
  <c r="W171" i="70"/>
  <c r="AB171" i="70"/>
  <c r="U171" i="70"/>
  <c r="V171" i="70"/>
  <c r="AD171" i="70"/>
  <c r="X171" i="70"/>
  <c r="AE171" i="70"/>
  <c r="M171" i="70"/>
  <c r="AW171" i="70"/>
  <c r="AP171" i="70"/>
  <c r="AV171" i="70"/>
  <c r="AC171" i="70"/>
  <c r="AQ171" i="70"/>
  <c r="AJ171" i="70"/>
  <c r="N171" i="70"/>
  <c r="AW24" i="70"/>
  <c r="U24" i="70"/>
  <c r="X24" i="70"/>
  <c r="AJ24" i="70"/>
  <c r="AV24" i="70"/>
  <c r="AQ24" i="70"/>
  <c r="AC24" i="70"/>
  <c r="V24" i="70"/>
  <c r="K24" i="70"/>
  <c r="AD24" i="70"/>
  <c r="W24" i="70"/>
  <c r="AE24" i="70"/>
  <c r="N24" i="70"/>
  <c r="AB24" i="70"/>
  <c r="AP24" i="70"/>
  <c r="AD31" i="70"/>
  <c r="W31" i="70"/>
  <c r="X31" i="70"/>
  <c r="AV31" i="70"/>
  <c r="AJ31" i="70"/>
  <c r="AP31" i="70"/>
  <c r="AE31" i="70"/>
  <c r="N31" i="70"/>
  <c r="V31" i="70"/>
  <c r="K31" i="70"/>
  <c r="U31" i="70"/>
  <c r="AC31" i="70"/>
  <c r="AW31" i="70"/>
  <c r="AB31" i="70"/>
  <c r="AQ31" i="70"/>
  <c r="AW44" i="70"/>
  <c r="X44" i="70"/>
  <c r="AP44" i="70"/>
  <c r="K44" i="70"/>
  <c r="N44" i="70"/>
  <c r="AC44" i="70"/>
  <c r="AB44" i="70"/>
  <c r="U44" i="70"/>
  <c r="AD44" i="70"/>
  <c r="AQ44" i="70"/>
  <c r="V44" i="70"/>
  <c r="AE44" i="70"/>
  <c r="AJ44" i="70"/>
  <c r="W44" i="70"/>
  <c r="AV44" i="70"/>
  <c r="AV66" i="70"/>
  <c r="U66" i="70"/>
  <c r="AC66" i="70"/>
  <c r="V66" i="70"/>
  <c r="AD66" i="70"/>
  <c r="AP66" i="70"/>
  <c r="W66" i="70"/>
  <c r="AB66" i="70"/>
  <c r="AQ66" i="70"/>
  <c r="X66" i="70"/>
  <c r="AW66" i="70"/>
  <c r="AJ66" i="70"/>
  <c r="AE66" i="70"/>
  <c r="M66" i="70"/>
  <c r="N66" i="70"/>
  <c r="W73" i="70"/>
  <c r="AD73" i="70"/>
  <c r="AQ73" i="70"/>
  <c r="L73" i="70"/>
  <c r="N73" i="70"/>
  <c r="X73" i="70"/>
  <c r="V73" i="70"/>
  <c r="AJ73" i="70"/>
  <c r="AC73" i="70"/>
  <c r="AP73" i="70"/>
  <c r="AV73" i="70"/>
  <c r="AB73" i="70"/>
  <c r="U73" i="70"/>
  <c r="AE73" i="70"/>
  <c r="AW73" i="70"/>
  <c r="AV86" i="70"/>
  <c r="AE86" i="70"/>
  <c r="AD86" i="70"/>
  <c r="AJ86" i="70"/>
  <c r="AW86" i="70"/>
  <c r="X86" i="70"/>
  <c r="M86" i="70"/>
  <c r="AQ86" i="70"/>
  <c r="V86" i="70"/>
  <c r="AB86" i="70"/>
  <c r="N86" i="70"/>
  <c r="H86" i="70"/>
  <c r="AC86" i="70"/>
  <c r="W86" i="70"/>
  <c r="U86" i="70"/>
  <c r="AP86" i="70"/>
  <c r="N95" i="70"/>
  <c r="U95" i="70"/>
  <c r="AB95" i="70"/>
  <c r="AV95" i="70"/>
  <c r="W95" i="70"/>
  <c r="AC95" i="70"/>
  <c r="AD95" i="70"/>
  <c r="AW95" i="70"/>
  <c r="V95" i="70"/>
  <c r="AE95" i="70"/>
  <c r="AQ95" i="70"/>
  <c r="X95" i="70"/>
  <c r="AJ95" i="70"/>
  <c r="AP95" i="70"/>
  <c r="N107" i="70"/>
  <c r="Q107" i="70"/>
  <c r="X107" i="70"/>
  <c r="AB107" i="70"/>
  <c r="AP107" i="70"/>
  <c r="AC107" i="70"/>
  <c r="AD107" i="70"/>
  <c r="AV107" i="70"/>
  <c r="W107" i="70"/>
  <c r="AE107" i="70"/>
  <c r="AQ107" i="70"/>
  <c r="AW107" i="70"/>
  <c r="V107" i="70"/>
  <c r="U107" i="70"/>
  <c r="AJ107" i="70"/>
  <c r="N123" i="70"/>
  <c r="H123" i="70"/>
  <c r="X123" i="70"/>
  <c r="U123" i="70"/>
  <c r="AP123" i="70"/>
  <c r="AC123" i="70"/>
  <c r="AD123" i="70"/>
  <c r="AV123" i="70"/>
  <c r="W123" i="70"/>
  <c r="AE123" i="70"/>
  <c r="AQ123" i="70"/>
  <c r="AW123" i="70"/>
  <c r="V123" i="70"/>
  <c r="AB123" i="70"/>
  <c r="AJ123" i="70"/>
  <c r="N143" i="70"/>
  <c r="V143" i="70"/>
  <c r="AB143" i="70"/>
  <c r="AW143" i="70"/>
  <c r="AP143" i="70"/>
  <c r="W143" i="70"/>
  <c r="AE143" i="70"/>
  <c r="AV143" i="70"/>
  <c r="AC143" i="70"/>
  <c r="AD143" i="70"/>
  <c r="U143" i="70"/>
  <c r="AQ143" i="70"/>
  <c r="H143" i="70"/>
  <c r="X143" i="70"/>
  <c r="AJ143" i="70"/>
  <c r="AQ153" i="70"/>
  <c r="X153" i="70"/>
  <c r="AE153" i="70"/>
  <c r="AP153" i="70"/>
  <c r="AV153" i="70"/>
  <c r="U153" i="70"/>
  <c r="AD153" i="70"/>
  <c r="AW153" i="70"/>
  <c r="V153" i="70"/>
  <c r="AC153" i="70"/>
  <c r="AJ153" i="70"/>
  <c r="N153" i="70"/>
  <c r="W153" i="70"/>
  <c r="AB153" i="70"/>
  <c r="U160" i="70"/>
  <c r="AE160" i="70"/>
  <c r="AC160" i="70"/>
  <c r="AJ160" i="70"/>
  <c r="AP160" i="70"/>
  <c r="AW160" i="70"/>
  <c r="AQ160" i="70"/>
  <c r="W160" i="70"/>
  <c r="V160" i="70"/>
  <c r="AB160" i="70"/>
  <c r="X160" i="70"/>
  <c r="AD160" i="70"/>
  <c r="AV160" i="70"/>
  <c r="N160" i="70"/>
  <c r="H160" i="70"/>
  <c r="N166" i="70"/>
  <c r="X166" i="70"/>
  <c r="AC166" i="70"/>
  <c r="AB166" i="70"/>
  <c r="AE166" i="70"/>
  <c r="AJ166" i="70"/>
  <c r="V166" i="70"/>
  <c r="AW166" i="70"/>
  <c r="AV166" i="70"/>
  <c r="AP166" i="70"/>
  <c r="AD166" i="70"/>
  <c r="W166" i="70"/>
  <c r="U166" i="70"/>
  <c r="AQ166" i="70"/>
  <c r="W174" i="70"/>
  <c r="AE174" i="70"/>
  <c r="AV174" i="70"/>
  <c r="X174" i="70"/>
  <c r="N174" i="70"/>
  <c r="Q174" i="70"/>
  <c r="U174" i="70"/>
  <c r="AD174" i="70"/>
  <c r="AW174" i="70"/>
  <c r="AB174" i="70"/>
  <c r="AQ174" i="70"/>
  <c r="AC174" i="70"/>
  <c r="AP174" i="70"/>
  <c r="AJ174" i="70"/>
  <c r="V174" i="70"/>
  <c r="U217" i="70"/>
  <c r="AC217" i="70"/>
  <c r="W217" i="70"/>
  <c r="AD217" i="70"/>
  <c r="V217" i="70"/>
  <c r="AE217" i="70"/>
  <c r="AQ217" i="70"/>
  <c r="AW217" i="70"/>
  <c r="AP217" i="70"/>
  <c r="AJ217" i="70"/>
  <c r="N217" i="70"/>
  <c r="X217" i="70"/>
  <c r="AV217" i="70"/>
  <c r="AB217" i="70"/>
  <c r="AW223" i="70"/>
  <c r="AD223" i="70"/>
  <c r="V223" i="70"/>
  <c r="AV223" i="70"/>
  <c r="X223" i="70"/>
  <c r="AC223" i="70"/>
  <c r="AE223" i="70"/>
  <c r="AQ223" i="70"/>
  <c r="W223" i="70"/>
  <c r="AB223" i="70"/>
  <c r="N223" i="70"/>
  <c r="U223" i="70"/>
  <c r="AJ223" i="70"/>
  <c r="AP223" i="70"/>
  <c r="Q305" i="76"/>
  <c r="AL236" i="76"/>
  <c r="AU236" i="76"/>
  <c r="AD236" i="76"/>
  <c r="V236" i="76"/>
  <c r="BB236" i="76"/>
  <c r="V240" i="70"/>
  <c r="AB240" i="70"/>
  <c r="N240" i="70"/>
  <c r="I240" i="70"/>
  <c r="X240" i="70"/>
  <c r="AJ240" i="70"/>
  <c r="AC240" i="70"/>
  <c r="K240" i="70"/>
  <c r="AW240" i="70"/>
  <c r="W240" i="70"/>
  <c r="AV240" i="70"/>
  <c r="AQ240" i="70"/>
  <c r="AD240" i="70"/>
  <c r="AP240" i="70"/>
  <c r="U240" i="70"/>
  <c r="AE240" i="70"/>
  <c r="AV254" i="70"/>
  <c r="U254" i="70"/>
  <c r="AD254" i="70"/>
  <c r="AJ254" i="70"/>
  <c r="AQ254" i="70"/>
  <c r="V254" i="70"/>
  <c r="AB254" i="70"/>
  <c r="N254" i="70"/>
  <c r="J254" i="70"/>
  <c r="X254" i="70"/>
  <c r="AC254" i="70"/>
  <c r="AP254" i="70"/>
  <c r="AW254" i="70"/>
  <c r="W254" i="70"/>
  <c r="AE254" i="70"/>
  <c r="AD263" i="70"/>
  <c r="AB263" i="70"/>
  <c r="AV263" i="70"/>
  <c r="W263" i="70"/>
  <c r="AJ263" i="70"/>
  <c r="AW263" i="70"/>
  <c r="AP263" i="70"/>
  <c r="U263" i="70"/>
  <c r="AE263" i="70"/>
  <c r="AC263" i="70"/>
  <c r="AQ263" i="70"/>
  <c r="V263" i="70"/>
  <c r="N263" i="70"/>
  <c r="Q263" i="70"/>
  <c r="X263" i="70"/>
  <c r="U274" i="70"/>
  <c r="AP274" i="70"/>
  <c r="AE274" i="70"/>
  <c r="V274" i="70"/>
  <c r="W274" i="70"/>
  <c r="X274" i="70"/>
  <c r="AC274" i="70"/>
  <c r="AJ274" i="70"/>
  <c r="AB274" i="70"/>
  <c r="AV274" i="70"/>
  <c r="AQ274" i="70"/>
  <c r="AW274" i="70"/>
  <c r="N274" i="70"/>
  <c r="Q274" i="70"/>
  <c r="AD274" i="70"/>
  <c r="AJ289" i="70"/>
  <c r="N289" i="70"/>
  <c r="AP289" i="70"/>
  <c r="V289" i="70"/>
  <c r="AB289" i="70"/>
  <c r="AV289" i="70"/>
  <c r="AQ289" i="70"/>
  <c r="AE289" i="70"/>
  <c r="AD289" i="70"/>
  <c r="U289" i="70"/>
  <c r="AW289" i="70"/>
  <c r="AC289" i="70"/>
  <c r="X289" i="70"/>
  <c r="I289" i="70"/>
  <c r="W289" i="70"/>
  <c r="AJ297" i="70"/>
  <c r="AD297" i="70"/>
  <c r="AC297" i="70"/>
  <c r="AQ297" i="70"/>
  <c r="W297" i="70"/>
  <c r="AW297" i="70"/>
  <c r="AV297" i="70"/>
  <c r="X297" i="70"/>
  <c r="AP297" i="70"/>
  <c r="U297" i="70"/>
  <c r="AE297" i="70"/>
  <c r="V297" i="70"/>
  <c r="AB297" i="70"/>
  <c r="N297" i="70"/>
  <c r="J297" i="70"/>
  <c r="AP306" i="70"/>
  <c r="AB306" i="70"/>
  <c r="V306" i="70"/>
  <c r="U306" i="70"/>
  <c r="AE306" i="70"/>
  <c r="AW306" i="70"/>
  <c r="AJ306" i="70"/>
  <c r="AQ306" i="70"/>
  <c r="N306" i="70"/>
  <c r="AV306" i="70"/>
  <c r="AD306" i="70"/>
  <c r="W306" i="70"/>
  <c r="X306" i="70"/>
  <c r="M306" i="70"/>
  <c r="AC306" i="70"/>
  <c r="X247" i="70"/>
  <c r="AV247" i="70"/>
  <c r="V247" i="70"/>
  <c r="AB247" i="70"/>
  <c r="W247" i="70"/>
  <c r="AD247" i="70"/>
  <c r="AC247" i="70"/>
  <c r="AE247" i="70"/>
  <c r="AW247" i="70"/>
  <c r="AQ247" i="70"/>
  <c r="U247" i="70"/>
  <c r="AP247" i="70"/>
  <c r="N247" i="70"/>
  <c r="I247" i="70"/>
  <c r="AJ247" i="70"/>
  <c r="X252" i="70"/>
  <c r="AB252" i="70"/>
  <c r="AD252" i="70"/>
  <c r="AJ252" i="70"/>
  <c r="AQ252" i="70"/>
  <c r="U252" i="70"/>
  <c r="W252" i="70"/>
  <c r="AP252" i="70"/>
  <c r="V252" i="70"/>
  <c r="AE252" i="70"/>
  <c r="AV252" i="70"/>
  <c r="AW252" i="70"/>
  <c r="AC252" i="70"/>
  <c r="N252" i="70"/>
  <c r="J252" i="70"/>
  <c r="V268" i="70"/>
  <c r="AE268" i="70"/>
  <c r="AW268" i="70"/>
  <c r="AC268" i="70"/>
  <c r="AV268" i="70"/>
  <c r="AQ268" i="70"/>
  <c r="AP268" i="70"/>
  <c r="U268" i="70"/>
  <c r="AB268" i="70"/>
  <c r="X268" i="70"/>
  <c r="AJ268" i="70"/>
  <c r="N268" i="70"/>
  <c r="J268" i="70"/>
  <c r="AD268" i="70"/>
  <c r="W268" i="70"/>
  <c r="V286" i="70"/>
  <c r="K286" i="70"/>
  <c r="AW286" i="70"/>
  <c r="AB286" i="70"/>
  <c r="AP286" i="70"/>
  <c r="N286" i="70"/>
  <c r="X286" i="70"/>
  <c r="U286" i="70"/>
  <c r="AQ286" i="70"/>
  <c r="W286" i="70"/>
  <c r="AD286" i="70"/>
  <c r="AE286" i="70"/>
  <c r="AC286" i="70"/>
  <c r="AJ286" i="70"/>
  <c r="AV286" i="70"/>
  <c r="AD303" i="70"/>
  <c r="AB303" i="70"/>
  <c r="W303" i="70"/>
  <c r="AJ303" i="70"/>
  <c r="AW303" i="70"/>
  <c r="AV303" i="70"/>
  <c r="U303" i="70"/>
  <c r="AE303" i="70"/>
  <c r="AC303" i="70"/>
  <c r="X303" i="70"/>
  <c r="AQ303" i="70"/>
  <c r="AP303" i="70"/>
  <c r="V303" i="70"/>
  <c r="N303" i="70"/>
  <c r="AJ22" i="47"/>
  <c r="AP22" i="47"/>
  <c r="N22" i="47"/>
  <c r="AV22" i="47"/>
  <c r="V22" i="47"/>
  <c r="U22" i="47"/>
  <c r="AC22" i="47"/>
  <c r="AB22" i="47"/>
  <c r="AB59" i="47"/>
  <c r="N59" i="47"/>
  <c r="I59" i="47"/>
  <c r="AJ59" i="47"/>
  <c r="AP59" i="47"/>
  <c r="V59" i="47"/>
  <c r="AC59" i="47"/>
  <c r="AV59" i="47"/>
  <c r="U59" i="47"/>
  <c r="U124" i="47"/>
  <c r="AC124" i="47"/>
  <c r="AB124" i="47"/>
  <c r="V124" i="47"/>
  <c r="N124" i="47"/>
  <c r="J124" i="47"/>
  <c r="AJ124" i="47"/>
  <c r="AV124" i="47"/>
  <c r="AP124" i="47"/>
  <c r="Q188" i="77"/>
  <c r="AV223" i="47"/>
  <c r="AP223" i="47"/>
  <c r="U223" i="47"/>
  <c r="AB223" i="47"/>
  <c r="AJ223" i="47"/>
  <c r="N223" i="47"/>
  <c r="AC223" i="47"/>
  <c r="V223" i="47"/>
  <c r="V268" i="47"/>
  <c r="N268" i="47"/>
  <c r="Q268" i="47"/>
  <c r="AB268" i="47"/>
  <c r="AC268" i="47"/>
  <c r="AP268" i="47"/>
  <c r="AV268" i="47"/>
  <c r="AJ268" i="47"/>
  <c r="U268" i="47"/>
  <c r="AV287" i="47"/>
  <c r="AJ287" i="47"/>
  <c r="AB287" i="47"/>
  <c r="N287" i="47"/>
  <c r="J287" i="47"/>
  <c r="AC287" i="47"/>
  <c r="V287" i="47"/>
  <c r="AP287" i="47"/>
  <c r="U287" i="47"/>
  <c r="AC120" i="47"/>
  <c r="N120" i="47"/>
  <c r="J120" i="47"/>
  <c r="U120" i="47"/>
  <c r="AJ120" i="47"/>
  <c r="AV120" i="47"/>
  <c r="AP120" i="47"/>
  <c r="V120" i="47"/>
  <c r="AB120" i="47"/>
  <c r="U307" i="47"/>
  <c r="V307" i="47"/>
  <c r="AJ307" i="47"/>
  <c r="AV307" i="47"/>
  <c r="N307" i="47"/>
  <c r="AP307" i="47"/>
  <c r="AB307" i="47"/>
  <c r="AC307" i="47"/>
  <c r="U235" i="47"/>
  <c r="AV235" i="47"/>
  <c r="AJ235" i="47"/>
  <c r="N235" i="47"/>
  <c r="AP235" i="47"/>
  <c r="AC235" i="47"/>
  <c r="AB235" i="47"/>
  <c r="V235" i="47"/>
  <c r="U276" i="47"/>
  <c r="AV276" i="47"/>
  <c r="N276" i="47"/>
  <c r="I276" i="47"/>
  <c r="AP276" i="47"/>
  <c r="AC276" i="47"/>
  <c r="V276" i="47"/>
  <c r="AB276" i="47"/>
  <c r="AJ276" i="47"/>
  <c r="I116" i="77"/>
  <c r="Q116" i="77"/>
  <c r="W204" i="77"/>
  <c r="CD204" i="77"/>
  <c r="AM204" i="77"/>
  <c r="BW204" i="77"/>
  <c r="BI204" i="77"/>
  <c r="BP204" i="77"/>
  <c r="V204" i="77"/>
  <c r="AL204" i="77"/>
  <c r="N204" i="77"/>
  <c r="Q204" i="77"/>
  <c r="BB204" i="77"/>
  <c r="AU204" i="77"/>
  <c r="AD204" i="77"/>
  <c r="AE204" i="77"/>
  <c r="N225" i="47"/>
  <c r="H225" i="47"/>
  <c r="AJ225" i="47"/>
  <c r="AP225" i="47"/>
  <c r="AB225" i="47"/>
  <c r="V225" i="47"/>
  <c r="AV225" i="47"/>
  <c r="U225" i="47"/>
  <c r="AC225" i="47"/>
  <c r="U281" i="47"/>
  <c r="AB281" i="47"/>
  <c r="AC281" i="47"/>
  <c r="AJ281" i="47"/>
  <c r="N281" i="47"/>
  <c r="AP281" i="47"/>
  <c r="AV281" i="47"/>
  <c r="V281" i="47"/>
  <c r="AP117" i="47"/>
  <c r="U117" i="47"/>
  <c r="V117" i="47"/>
  <c r="AC117" i="47"/>
  <c r="AB117" i="47"/>
  <c r="N117" i="47"/>
  <c r="J117" i="47"/>
  <c r="AJ117" i="47"/>
  <c r="AV117" i="47"/>
  <c r="AL163" i="77"/>
  <c r="AM163" i="77"/>
  <c r="BW163" i="77"/>
  <c r="N163" i="77"/>
  <c r="J163" i="77"/>
  <c r="CD163" i="77"/>
  <c r="BP163" i="77"/>
  <c r="CD102" i="77"/>
  <c r="AL102" i="77"/>
  <c r="AM102" i="77"/>
  <c r="BP102" i="77"/>
  <c r="BW102" i="77"/>
  <c r="N102" i="77"/>
  <c r="Q102" i="77"/>
  <c r="W102" i="77"/>
  <c r="V102" i="77"/>
  <c r="BB102" i="77"/>
  <c r="AD102" i="77"/>
  <c r="BI102" i="77"/>
  <c r="AE102" i="77"/>
  <c r="AU102" i="77"/>
  <c r="AM279" i="77"/>
  <c r="CD279" i="77"/>
  <c r="BW279" i="77"/>
  <c r="N279" i="77"/>
  <c r="H279" i="77"/>
  <c r="AL279" i="77"/>
  <c r="BP279" i="77"/>
  <c r="V279" i="77"/>
  <c r="AD279" i="77"/>
  <c r="W279" i="77"/>
  <c r="AE279" i="77"/>
  <c r="BI279" i="77"/>
  <c r="AU279" i="77"/>
  <c r="BB279" i="77"/>
  <c r="N79" i="47"/>
  <c r="H79" i="47"/>
  <c r="AV79" i="47"/>
  <c r="AC79" i="47"/>
  <c r="AP79" i="47"/>
  <c r="AB79" i="47"/>
  <c r="AJ79" i="47"/>
  <c r="V79" i="47"/>
  <c r="U79" i="47"/>
  <c r="CD142" i="77"/>
  <c r="AL142" i="77"/>
  <c r="AM142" i="77"/>
  <c r="BP142" i="77"/>
  <c r="N142" i="77"/>
  <c r="BW142" i="77"/>
  <c r="BB142" i="77"/>
  <c r="AD142" i="77"/>
  <c r="AU142" i="77"/>
  <c r="W142" i="77"/>
  <c r="BI142" i="77"/>
  <c r="V142" i="77"/>
  <c r="AE142" i="77"/>
  <c r="V177" i="77"/>
  <c r="AL177" i="77"/>
  <c r="AM177" i="77"/>
  <c r="BP177" i="77"/>
  <c r="CD177" i="77"/>
  <c r="N177" i="77"/>
  <c r="Q177" i="77"/>
  <c r="BW177" i="77"/>
  <c r="AD177" i="77"/>
  <c r="W177" i="77"/>
  <c r="BI177" i="77"/>
  <c r="AE177" i="77"/>
  <c r="BB177" i="77"/>
  <c r="AU177" i="77"/>
  <c r="V236" i="47"/>
  <c r="AC236" i="47"/>
  <c r="AJ236" i="47"/>
  <c r="AB236" i="47"/>
  <c r="N236" i="47"/>
  <c r="AP236" i="47"/>
  <c r="AV236" i="47"/>
  <c r="U236" i="47"/>
  <c r="AL96" i="77"/>
  <c r="AM96" i="77"/>
  <c r="BW96" i="77"/>
  <c r="N96" i="77"/>
  <c r="BP96" i="77"/>
  <c r="CD96" i="77"/>
  <c r="AD96" i="77"/>
  <c r="AU96" i="77"/>
  <c r="BB96" i="77"/>
  <c r="BI96" i="77"/>
  <c r="W96" i="77"/>
  <c r="V96" i="77"/>
  <c r="AE96" i="77"/>
  <c r="AM227" i="77"/>
  <c r="BW227" i="77"/>
  <c r="N227" i="77"/>
  <c r="AL227" i="77"/>
  <c r="BI227" i="77"/>
  <c r="BP227" i="77"/>
  <c r="AD227" i="77"/>
  <c r="CD227" i="77"/>
  <c r="AU227" i="77"/>
  <c r="W227" i="77"/>
  <c r="V227" i="77"/>
  <c r="BB227" i="77"/>
  <c r="AE227" i="77"/>
  <c r="AL61" i="77"/>
  <c r="AM61" i="77"/>
  <c r="BP61" i="77"/>
  <c r="BW61" i="77"/>
  <c r="CD61" i="77"/>
  <c r="N61" i="77"/>
  <c r="AD61" i="77"/>
  <c r="AE61" i="77"/>
  <c r="AU61" i="77"/>
  <c r="BB61" i="77"/>
  <c r="AV186" i="47"/>
  <c r="AB186" i="47"/>
  <c r="U186" i="47"/>
  <c r="AJ186" i="47"/>
  <c r="N186" i="47"/>
  <c r="AP186" i="47"/>
  <c r="AC186" i="47"/>
  <c r="V186" i="47"/>
  <c r="V160" i="47"/>
  <c r="U160" i="47"/>
  <c r="AC160" i="47"/>
  <c r="AB160" i="47"/>
  <c r="AV160" i="47"/>
  <c r="N160" i="47"/>
  <c r="Q160" i="47"/>
  <c r="AP160" i="47"/>
  <c r="AJ160" i="47"/>
  <c r="AC35" i="70"/>
  <c r="U35" i="70"/>
  <c r="AD35" i="70"/>
  <c r="AP35" i="70"/>
  <c r="V35" i="70"/>
  <c r="AQ35" i="70"/>
  <c r="W35" i="70"/>
  <c r="AJ35" i="70"/>
  <c r="N35" i="70"/>
  <c r="AE35" i="70"/>
  <c r="AB35" i="70"/>
  <c r="AV35" i="70"/>
  <c r="AW35" i="70"/>
  <c r="L35" i="70"/>
  <c r="X35" i="70"/>
  <c r="N56" i="70"/>
  <c r="U56" i="70"/>
  <c r="X56" i="70"/>
  <c r="AD56" i="70"/>
  <c r="AQ56" i="70"/>
  <c r="V56" i="70"/>
  <c r="AE56" i="70"/>
  <c r="AP56" i="70"/>
  <c r="W56" i="70"/>
  <c r="AB56" i="70"/>
  <c r="AV56" i="70"/>
  <c r="K56" i="70"/>
  <c r="AJ56" i="70"/>
  <c r="AW56" i="70"/>
  <c r="AC56" i="70"/>
  <c r="X65" i="70"/>
  <c r="AJ65" i="70"/>
  <c r="U65" i="70"/>
  <c r="AC65" i="70"/>
  <c r="AP65" i="70"/>
  <c r="AD65" i="70"/>
  <c r="AW65" i="70"/>
  <c r="N65" i="70"/>
  <c r="V65" i="70"/>
  <c r="AB65" i="70"/>
  <c r="AQ65" i="70"/>
  <c r="W65" i="70"/>
  <c r="AV65" i="70"/>
  <c r="AE65" i="70"/>
  <c r="AE93" i="70"/>
  <c r="X93" i="70"/>
  <c r="AJ93" i="70"/>
  <c r="AW93" i="70"/>
  <c r="N93" i="70"/>
  <c r="I93" i="70"/>
  <c r="W93" i="70"/>
  <c r="AD93" i="70"/>
  <c r="U93" i="70"/>
  <c r="AP93" i="70"/>
  <c r="AC93" i="70"/>
  <c r="AQ93" i="70"/>
  <c r="AV93" i="70"/>
  <c r="V93" i="70"/>
  <c r="AB93" i="70"/>
  <c r="AC100" i="70"/>
  <c r="AJ100" i="70"/>
  <c r="N100" i="70"/>
  <c r="W100" i="70"/>
  <c r="AP100" i="70"/>
  <c r="AV100" i="70"/>
  <c r="AD100" i="70"/>
  <c r="X100" i="70"/>
  <c r="AW100" i="70"/>
  <c r="AB100" i="70"/>
  <c r="V100" i="70"/>
  <c r="AQ100" i="70"/>
  <c r="AE100" i="70"/>
  <c r="U100" i="70"/>
  <c r="N119" i="70"/>
  <c r="X119" i="70"/>
  <c r="U119" i="70"/>
  <c r="AV119" i="70"/>
  <c r="AC119" i="70"/>
  <c r="AD119" i="70"/>
  <c r="AW119" i="70"/>
  <c r="W119" i="70"/>
  <c r="AE119" i="70"/>
  <c r="AQ119" i="70"/>
  <c r="V119" i="70"/>
  <c r="AB119" i="70"/>
  <c r="AJ119" i="70"/>
  <c r="AP119" i="70"/>
  <c r="N128" i="70"/>
  <c r="Q128" i="70"/>
  <c r="W128" i="70"/>
  <c r="AB128" i="70"/>
  <c r="X128" i="70"/>
  <c r="AD128" i="70"/>
  <c r="AQ128" i="70"/>
  <c r="AW128" i="70"/>
  <c r="U128" i="70"/>
  <c r="AE128" i="70"/>
  <c r="AJ128" i="70"/>
  <c r="AP128" i="70"/>
  <c r="V128" i="70"/>
  <c r="AC128" i="70"/>
  <c r="AV128" i="70"/>
  <c r="N205" i="70"/>
  <c r="X205" i="70"/>
  <c r="AC205" i="70"/>
  <c r="AP205" i="70"/>
  <c r="AD205" i="70"/>
  <c r="U205" i="70"/>
  <c r="AQ205" i="70"/>
  <c r="AV205" i="70"/>
  <c r="W205" i="70"/>
  <c r="AE205" i="70"/>
  <c r="AJ205" i="70"/>
  <c r="V205" i="70"/>
  <c r="AB205" i="70"/>
  <c r="AW205" i="70"/>
  <c r="U209" i="70"/>
  <c r="AC209" i="70"/>
  <c r="AQ209" i="70"/>
  <c r="W209" i="70"/>
  <c r="AD209" i="70"/>
  <c r="AW209" i="70"/>
  <c r="AJ209" i="70"/>
  <c r="V209" i="70"/>
  <c r="AE209" i="70"/>
  <c r="X209" i="70"/>
  <c r="N209" i="70"/>
  <c r="H209" i="70"/>
  <c r="AB209" i="70"/>
  <c r="AV209" i="70"/>
  <c r="AP209" i="70"/>
  <c r="U215" i="70"/>
  <c r="AB215" i="70"/>
  <c r="AP215" i="70"/>
  <c r="AV215" i="70"/>
  <c r="AW215" i="70"/>
  <c r="AE215" i="70"/>
  <c r="AC215" i="70"/>
  <c r="AQ215" i="70"/>
  <c r="V215" i="70"/>
  <c r="N215" i="70"/>
  <c r="W215" i="70"/>
  <c r="X215" i="70"/>
  <c r="AD215" i="70"/>
  <c r="AJ215" i="70"/>
  <c r="X222" i="70"/>
  <c r="N222" i="70"/>
  <c r="J222" i="70"/>
  <c r="AD222" i="70"/>
  <c r="AE222" i="70"/>
  <c r="AB222" i="70"/>
  <c r="AW222" i="70"/>
  <c r="AC222" i="70"/>
  <c r="AJ222" i="70"/>
  <c r="U222" i="70"/>
  <c r="AQ222" i="70"/>
  <c r="AP222" i="70"/>
  <c r="W222" i="70"/>
  <c r="V222" i="70"/>
  <c r="AV222" i="70"/>
  <c r="AP41" i="70"/>
  <c r="AV41" i="70"/>
  <c r="X41" i="70"/>
  <c r="N41" i="70"/>
  <c r="J41" i="70"/>
  <c r="V41" i="70"/>
  <c r="W41" i="70"/>
  <c r="L41" i="70"/>
  <c r="AJ41" i="70"/>
  <c r="U41" i="70"/>
  <c r="AC41" i="70"/>
  <c r="AE41" i="70"/>
  <c r="AW41" i="70"/>
  <c r="AB41" i="70"/>
  <c r="AD41" i="70"/>
  <c r="AQ41" i="70"/>
  <c r="N91" i="70"/>
  <c r="H91" i="70"/>
  <c r="V91" i="70"/>
  <c r="AC91" i="70"/>
  <c r="AD91" i="70"/>
  <c r="AW91" i="70"/>
  <c r="W91" i="70"/>
  <c r="AE91" i="70"/>
  <c r="AQ91" i="70"/>
  <c r="U91" i="70"/>
  <c r="AJ91" i="70"/>
  <c r="AP91" i="70"/>
  <c r="AV91" i="70"/>
  <c r="X91" i="70"/>
  <c r="AB91" i="70"/>
  <c r="W116" i="70"/>
  <c r="AE116" i="70"/>
  <c r="V116" i="70"/>
  <c r="AJ116" i="70"/>
  <c r="AC116" i="70"/>
  <c r="AW116" i="70"/>
  <c r="X116" i="70"/>
  <c r="U116" i="70"/>
  <c r="AB116" i="70"/>
  <c r="AQ116" i="70"/>
  <c r="AP116" i="70"/>
  <c r="AD116" i="70"/>
  <c r="AV116" i="70"/>
  <c r="N116" i="70"/>
  <c r="J116" i="70"/>
  <c r="AD25" i="70"/>
  <c r="U25" i="70"/>
  <c r="AW25" i="70"/>
  <c r="AV25" i="70"/>
  <c r="N36" i="70"/>
  <c r="X36" i="70"/>
  <c r="AD36" i="70"/>
  <c r="AW36" i="70"/>
  <c r="V36" i="70"/>
  <c r="AE36" i="70"/>
  <c r="W36" i="70"/>
  <c r="L36" i="70"/>
  <c r="AJ36" i="70"/>
  <c r="AV36" i="70"/>
  <c r="AB36" i="70"/>
  <c r="AP36" i="70"/>
  <c r="K36" i="70"/>
  <c r="AQ36" i="70"/>
  <c r="U36" i="70"/>
  <c r="AC36" i="70"/>
  <c r="N45" i="70"/>
  <c r="X45" i="70"/>
  <c r="AJ45" i="70"/>
  <c r="AW45" i="70"/>
  <c r="U45" i="70"/>
  <c r="AC45" i="70"/>
  <c r="AE45" i="70"/>
  <c r="V45" i="70"/>
  <c r="AB45" i="70"/>
  <c r="AP45" i="70"/>
  <c r="AQ45" i="70"/>
  <c r="W45" i="70"/>
  <c r="AD45" i="70"/>
  <c r="AV45" i="70"/>
  <c r="AW67" i="70"/>
  <c r="AE67" i="70"/>
  <c r="AC67" i="70"/>
  <c r="AP67" i="70"/>
  <c r="W67" i="70"/>
  <c r="AB67" i="70"/>
  <c r="AD67" i="70"/>
  <c r="L67" i="70"/>
  <c r="U67" i="70"/>
  <c r="AQ67" i="70"/>
  <c r="X67" i="70"/>
  <c r="V67" i="70"/>
  <c r="K67" i="70"/>
  <c r="N67" i="70"/>
  <c r="AV67" i="70"/>
  <c r="AJ67" i="70"/>
  <c r="AB79" i="70"/>
  <c r="U79" i="70"/>
  <c r="AQ79" i="70"/>
  <c r="X79" i="70"/>
  <c r="AV79" i="70"/>
  <c r="N79" i="70"/>
  <c r="I79" i="70"/>
  <c r="AW79" i="70"/>
  <c r="AC79" i="70"/>
  <c r="V79" i="70"/>
  <c r="W79" i="70"/>
  <c r="AE79" i="70"/>
  <c r="AJ79" i="70"/>
  <c r="AD79" i="70"/>
  <c r="AP79" i="70"/>
  <c r="N87" i="70"/>
  <c r="W87" i="70"/>
  <c r="AE87" i="70"/>
  <c r="AQ87" i="70"/>
  <c r="U87" i="70"/>
  <c r="AB87" i="70"/>
  <c r="AV87" i="70"/>
  <c r="X87" i="70"/>
  <c r="AJ87" i="70"/>
  <c r="AP87" i="70"/>
  <c r="AD87" i="70"/>
  <c r="AW87" i="70"/>
  <c r="V87" i="70"/>
  <c r="AC87" i="70"/>
  <c r="V96" i="70"/>
  <c r="X96" i="70"/>
  <c r="AP96" i="70"/>
  <c r="U96" i="70"/>
  <c r="W96" i="70"/>
  <c r="N96" i="70"/>
  <c r="Q96" i="70"/>
  <c r="AB96" i="70"/>
  <c r="AD96" i="70"/>
  <c r="AQ96" i="70"/>
  <c r="AV96" i="70"/>
  <c r="AC96" i="70"/>
  <c r="AJ96" i="70"/>
  <c r="AW96" i="70"/>
  <c r="AE96" i="70"/>
  <c r="AC108" i="70"/>
  <c r="V108" i="70"/>
  <c r="AW108" i="70"/>
  <c r="AJ108" i="70"/>
  <c r="U108" i="70"/>
  <c r="AQ108" i="70"/>
  <c r="W108" i="70"/>
  <c r="AE108" i="70"/>
  <c r="AD108" i="70"/>
  <c r="AV108" i="70"/>
  <c r="AP108" i="70"/>
  <c r="AB108" i="70"/>
  <c r="N108" i="70"/>
  <c r="X108" i="70"/>
  <c r="X124" i="70"/>
  <c r="AD124" i="70"/>
  <c r="U124" i="70"/>
  <c r="AE124" i="70"/>
  <c r="AC124" i="70"/>
  <c r="AB124" i="70"/>
  <c r="AP124" i="70"/>
  <c r="W124" i="70"/>
  <c r="V124" i="70"/>
  <c r="AV124" i="70"/>
  <c r="N124" i="70"/>
  <c r="AJ124" i="70"/>
  <c r="AQ124" i="70"/>
  <c r="AW124" i="70"/>
  <c r="AC147" i="70"/>
  <c r="AQ147" i="70"/>
  <c r="W147" i="70"/>
  <c r="AE147" i="70"/>
  <c r="AV147" i="70"/>
  <c r="V147" i="70"/>
  <c r="AD147" i="70"/>
  <c r="AW147" i="70"/>
  <c r="AP147" i="70"/>
  <c r="N147" i="70"/>
  <c r="H147" i="70"/>
  <c r="X147" i="70"/>
  <c r="U147" i="70"/>
  <c r="AJ147" i="70"/>
  <c r="AB147" i="70"/>
  <c r="AP154" i="70"/>
  <c r="AB154" i="70"/>
  <c r="W154" i="70"/>
  <c r="AQ154" i="70"/>
  <c r="N154" i="70"/>
  <c r="H154" i="70"/>
  <c r="AW154" i="70"/>
  <c r="AC154" i="70"/>
  <c r="V154" i="70"/>
  <c r="AD154" i="70"/>
  <c r="U154" i="70"/>
  <c r="AJ154" i="70"/>
  <c r="AE154" i="70"/>
  <c r="X154" i="70"/>
  <c r="AV154" i="70"/>
  <c r="U175" i="70"/>
  <c r="AE175" i="70"/>
  <c r="W175" i="70"/>
  <c r="AC175" i="70"/>
  <c r="AJ175" i="70"/>
  <c r="AW175" i="70"/>
  <c r="AV175" i="70"/>
  <c r="AQ175" i="70"/>
  <c r="V175" i="70"/>
  <c r="AB175" i="70"/>
  <c r="X175" i="70"/>
  <c r="AD175" i="70"/>
  <c r="N175" i="70"/>
  <c r="Q175" i="70"/>
  <c r="AP175" i="70"/>
  <c r="AD210" i="70"/>
  <c r="AC210" i="70"/>
  <c r="N210" i="70"/>
  <c r="H210" i="70"/>
  <c r="W210" i="70"/>
  <c r="AE210" i="70"/>
  <c r="X210" i="70"/>
  <c r="AB210" i="70"/>
  <c r="U210" i="70"/>
  <c r="AJ210" i="70"/>
  <c r="AQ210" i="70"/>
  <c r="AP210" i="70"/>
  <c r="AW210" i="70"/>
  <c r="AV210" i="70"/>
  <c r="V210" i="70"/>
  <c r="AU223" i="76"/>
  <c r="V223" i="76"/>
  <c r="AL223" i="76"/>
  <c r="AD223" i="76"/>
  <c r="BB223" i="76"/>
  <c r="AD232" i="70"/>
  <c r="AJ232" i="70"/>
  <c r="W232" i="70"/>
  <c r="AE232" i="70"/>
  <c r="AQ232" i="70"/>
  <c r="U232" i="70"/>
  <c r="X232" i="70"/>
  <c r="N232" i="70"/>
  <c r="AP232" i="70"/>
  <c r="AV232" i="70"/>
  <c r="AC232" i="70"/>
  <c r="V232" i="70"/>
  <c r="AB232" i="70"/>
  <c r="AW232" i="70"/>
  <c r="AQ241" i="70"/>
  <c r="AD241" i="70"/>
  <c r="AC241" i="70"/>
  <c r="N241" i="70"/>
  <c r="Q241" i="70"/>
  <c r="W241" i="70"/>
  <c r="X241" i="70"/>
  <c r="AP241" i="70"/>
  <c r="U241" i="70"/>
  <c r="AE241" i="70"/>
  <c r="AW241" i="70"/>
  <c r="AJ241" i="70"/>
  <c r="V241" i="70"/>
  <c r="AB241" i="70"/>
  <c r="AV241" i="70"/>
  <c r="X248" i="70"/>
  <c r="AJ248" i="70"/>
  <c r="AD248" i="70"/>
  <c r="W248" i="70"/>
  <c r="AV248" i="70"/>
  <c r="N248" i="70"/>
  <c r="Q248" i="70"/>
  <c r="U248" i="70"/>
  <c r="AE248" i="70"/>
  <c r="AW248" i="70"/>
  <c r="AC248" i="70"/>
  <c r="AQ248" i="70"/>
  <c r="V248" i="70"/>
  <c r="AB248" i="70"/>
  <c r="AP248" i="70"/>
  <c r="U275" i="70"/>
  <c r="AE275" i="70"/>
  <c r="AC275" i="70"/>
  <c r="AW275" i="70"/>
  <c r="V275" i="70"/>
  <c r="AB275" i="70"/>
  <c r="X275" i="70"/>
  <c r="W275" i="70"/>
  <c r="AV275" i="70"/>
  <c r="AD275" i="70"/>
  <c r="AQ275" i="70"/>
  <c r="AP275" i="70"/>
  <c r="AJ275" i="70"/>
  <c r="N275" i="70"/>
  <c r="Q275" i="70"/>
  <c r="W298" i="70"/>
  <c r="AW298" i="70"/>
  <c r="U298" i="70"/>
  <c r="AP298" i="70"/>
  <c r="AD298" i="70"/>
  <c r="AE298" i="70"/>
  <c r="N298" i="70"/>
  <c r="Q298" i="70"/>
  <c r="X298" i="70"/>
  <c r="AC298" i="70"/>
  <c r="AJ298" i="70"/>
  <c r="AV298" i="70"/>
  <c r="V298" i="70"/>
  <c r="AB298" i="70"/>
  <c r="AQ298" i="70"/>
  <c r="H88" i="77"/>
  <c r="Q88" i="77"/>
  <c r="H120" i="77"/>
  <c r="AD262" i="70"/>
  <c r="AE262" i="70"/>
  <c r="AB262" i="70"/>
  <c r="AW262" i="70"/>
  <c r="AJ262" i="70"/>
  <c r="AP262" i="70"/>
  <c r="W262" i="70"/>
  <c r="AV262" i="70"/>
  <c r="N262" i="70"/>
  <c r="J262" i="70"/>
  <c r="AQ262" i="70"/>
  <c r="AC262" i="70"/>
  <c r="U262" i="70"/>
  <c r="V262" i="70"/>
  <c r="X262" i="70"/>
  <c r="AD269" i="70"/>
  <c r="AC269" i="70"/>
  <c r="AP269" i="70"/>
  <c r="AQ269" i="70"/>
  <c r="W269" i="70"/>
  <c r="AW269" i="70"/>
  <c r="N269" i="70"/>
  <c r="I269" i="70"/>
  <c r="U269" i="70"/>
  <c r="AB269" i="70"/>
  <c r="AJ269" i="70"/>
  <c r="V269" i="70"/>
  <c r="X269" i="70"/>
  <c r="AE269" i="70"/>
  <c r="AV269" i="70"/>
  <c r="AD287" i="70"/>
  <c r="AB287" i="70"/>
  <c r="W287" i="70"/>
  <c r="AJ287" i="70"/>
  <c r="AW287" i="70"/>
  <c r="AP287" i="70"/>
  <c r="U287" i="70"/>
  <c r="AE287" i="70"/>
  <c r="AC287" i="70"/>
  <c r="V287" i="70"/>
  <c r="X287" i="70"/>
  <c r="AV287" i="70"/>
  <c r="AQ287" i="70"/>
  <c r="N287" i="70"/>
  <c r="I287" i="70"/>
  <c r="N30" i="47"/>
  <c r="J30" i="47"/>
  <c r="AP30" i="47"/>
  <c r="U30" i="47"/>
  <c r="AJ30" i="47"/>
  <c r="AB30" i="47"/>
  <c r="V30" i="47"/>
  <c r="AV30" i="47"/>
  <c r="AC30" i="47"/>
  <c r="AV77" i="47"/>
  <c r="U77" i="47"/>
  <c r="AC77" i="47"/>
  <c r="V77" i="47"/>
  <c r="AJ77" i="47"/>
  <c r="AB77" i="47"/>
  <c r="N77" i="47"/>
  <c r="AP77" i="47"/>
  <c r="AC84" i="47"/>
  <c r="AB84" i="47"/>
  <c r="AV84" i="47"/>
  <c r="U84" i="47"/>
  <c r="V84" i="47"/>
  <c r="N84" i="47"/>
  <c r="Q84" i="47"/>
  <c r="AJ84" i="47"/>
  <c r="AP84" i="47"/>
  <c r="AB109" i="47"/>
  <c r="V109" i="47"/>
  <c r="AJ109" i="47"/>
  <c r="AV109" i="47"/>
  <c r="N109" i="47"/>
  <c r="Q109" i="47"/>
  <c r="U109" i="47"/>
  <c r="AC109" i="47"/>
  <c r="AP109" i="47"/>
  <c r="AB147" i="47"/>
  <c r="V147" i="47"/>
  <c r="AV147" i="47"/>
  <c r="AP147" i="47"/>
  <c r="AJ147" i="47"/>
  <c r="AC147" i="47"/>
  <c r="N147" i="47"/>
  <c r="U147" i="47"/>
  <c r="AJ181" i="47"/>
  <c r="U181" i="47"/>
  <c r="AC181" i="47"/>
  <c r="AP181" i="47"/>
  <c r="AB181" i="47"/>
  <c r="N181" i="47"/>
  <c r="AV181" i="47"/>
  <c r="V181" i="47"/>
  <c r="AV260" i="47"/>
  <c r="U260" i="47"/>
  <c r="AP260" i="47"/>
  <c r="N260" i="47"/>
  <c r="H260" i="47"/>
  <c r="AC260" i="47"/>
  <c r="V260" i="47"/>
  <c r="AB260" i="47"/>
  <c r="AJ260" i="47"/>
  <c r="U64" i="47"/>
  <c r="V64" i="47"/>
  <c r="AV64" i="47"/>
  <c r="AB64" i="47"/>
  <c r="AC64" i="47"/>
  <c r="AJ64" i="47"/>
  <c r="N64" i="47"/>
  <c r="I64" i="47"/>
  <c r="AP64" i="47"/>
  <c r="V222" i="47"/>
  <c r="AB222" i="47"/>
  <c r="AV222" i="47"/>
  <c r="AJ222" i="47"/>
  <c r="U222" i="47"/>
  <c r="AP222" i="47"/>
  <c r="N222" i="47"/>
  <c r="Q222" i="47"/>
  <c r="AC222" i="47"/>
  <c r="AP298" i="47"/>
  <c r="V298" i="47"/>
  <c r="AC298" i="47"/>
  <c r="AB298" i="47"/>
  <c r="AV298" i="47"/>
  <c r="U298" i="47"/>
  <c r="AJ298" i="47"/>
  <c r="N298" i="47"/>
  <c r="H298" i="47"/>
  <c r="AJ289" i="47"/>
  <c r="AC289" i="47"/>
  <c r="U289" i="47"/>
  <c r="V289" i="47"/>
  <c r="AV289" i="47"/>
  <c r="AP289" i="47"/>
  <c r="AB289" i="47"/>
  <c r="N289" i="47"/>
  <c r="I289" i="47"/>
  <c r="Q40" i="77"/>
  <c r="Q60" i="77"/>
  <c r="V173" i="47"/>
  <c r="AC173" i="47"/>
  <c r="U173" i="47"/>
  <c r="AJ173" i="47"/>
  <c r="N173" i="47"/>
  <c r="AP173" i="47"/>
  <c r="AV173" i="47"/>
  <c r="AB173" i="47"/>
  <c r="J220" i="77"/>
  <c r="Q220" i="77"/>
  <c r="BI225" i="77"/>
  <c r="AM225" i="77"/>
  <c r="BP225" i="77"/>
  <c r="N225" i="77"/>
  <c r="J225" i="77"/>
  <c r="AL225" i="77"/>
  <c r="CD225" i="77"/>
  <c r="BW225" i="77"/>
  <c r="BB225" i="77"/>
  <c r="AD225" i="77"/>
  <c r="V225" i="77"/>
  <c r="AU225" i="77"/>
  <c r="W225" i="77"/>
  <c r="AE225" i="77"/>
  <c r="CD281" i="77"/>
  <c r="AM281" i="77"/>
  <c r="BP281" i="77"/>
  <c r="AU281" i="77"/>
  <c r="W281" i="77"/>
  <c r="AL281" i="77"/>
  <c r="BW281" i="77"/>
  <c r="N281" i="77"/>
  <c r="V281" i="77"/>
  <c r="AD281" i="77"/>
  <c r="BI281" i="77"/>
  <c r="BB281" i="77"/>
  <c r="AE281" i="77"/>
  <c r="CD86" i="77"/>
  <c r="AL86" i="77"/>
  <c r="AM86" i="77"/>
  <c r="BP86" i="77"/>
  <c r="N86" i="77"/>
  <c r="BW86" i="77"/>
  <c r="AD86" i="77"/>
  <c r="BI86" i="77"/>
  <c r="AE86" i="77"/>
  <c r="BB86" i="77"/>
  <c r="V86" i="77"/>
  <c r="AU86" i="77"/>
  <c r="W86" i="77"/>
  <c r="AL117" i="77"/>
  <c r="AM117" i="77"/>
  <c r="BP117" i="77"/>
  <c r="CD117" i="77"/>
  <c r="BW117" i="77"/>
  <c r="N117" i="77"/>
  <c r="Q117" i="77"/>
  <c r="AD117" i="77"/>
  <c r="V117" i="77"/>
  <c r="BB117" i="77"/>
  <c r="AU117" i="77"/>
  <c r="W117" i="77"/>
  <c r="BI117" i="77"/>
  <c r="AE117" i="77"/>
  <c r="V192" i="47"/>
  <c r="U192" i="47"/>
  <c r="AB192" i="47"/>
  <c r="AJ192" i="47"/>
  <c r="N192" i="47"/>
  <c r="AC192" i="47"/>
  <c r="AV192" i="47"/>
  <c r="AP192" i="47"/>
  <c r="AP92" i="47"/>
  <c r="AC92" i="47"/>
  <c r="AB92" i="47"/>
  <c r="N92" i="47"/>
  <c r="Q92" i="47"/>
  <c r="V92" i="47"/>
  <c r="U92" i="47"/>
  <c r="AV92" i="47"/>
  <c r="AJ92" i="47"/>
  <c r="AL79" i="77"/>
  <c r="CD79" i="77"/>
  <c r="BW79" i="77"/>
  <c r="N79" i="77"/>
  <c r="J79" i="77"/>
  <c r="AM79" i="77"/>
  <c r="BP79" i="77"/>
  <c r="BB79" i="77"/>
  <c r="BI79" i="77"/>
  <c r="AU79" i="77"/>
  <c r="V79" i="77"/>
  <c r="AD79" i="77"/>
  <c r="AE79" i="77"/>
  <c r="W79" i="77"/>
  <c r="AJ23" i="47"/>
  <c r="V23" i="47"/>
  <c r="U23" i="47"/>
  <c r="N23" i="47"/>
  <c r="J23" i="47"/>
  <c r="AC23" i="47"/>
  <c r="AB23" i="47"/>
  <c r="AV23" i="47"/>
  <c r="AP23" i="47"/>
  <c r="J115" i="47"/>
  <c r="I115" i="47"/>
  <c r="Q115" i="47"/>
  <c r="H115" i="47"/>
  <c r="AJ151" i="47"/>
  <c r="AP151" i="47"/>
  <c r="V151" i="47"/>
  <c r="N151" i="47"/>
  <c r="AC151" i="47"/>
  <c r="U151" i="47"/>
  <c r="AB151" i="47"/>
  <c r="AV151" i="47"/>
  <c r="AD236" i="77"/>
  <c r="CD236" i="77"/>
  <c r="AM236" i="77"/>
  <c r="BW236" i="77"/>
  <c r="BP236" i="77"/>
  <c r="N236" i="77"/>
  <c r="AL236" i="77"/>
  <c r="V236" i="77"/>
  <c r="BI236" i="77"/>
  <c r="BB236" i="77"/>
  <c r="AU236" i="77"/>
  <c r="W236" i="77"/>
  <c r="AE236" i="77"/>
  <c r="CD309" i="77"/>
  <c r="AM309" i="77"/>
  <c r="BP309" i="77"/>
  <c r="BW309" i="77"/>
  <c r="N309" i="77"/>
  <c r="J309" i="77"/>
  <c r="AL309" i="77"/>
  <c r="AV158" i="47"/>
  <c r="U158" i="47"/>
  <c r="AJ158" i="47"/>
  <c r="V158" i="47"/>
  <c r="N158" i="47"/>
  <c r="J158" i="47"/>
  <c r="AB158" i="47"/>
  <c r="AP158" i="47"/>
  <c r="AC158" i="47"/>
  <c r="AB273" i="47"/>
  <c r="V273" i="47"/>
  <c r="AJ273" i="47"/>
  <c r="AP273" i="47"/>
  <c r="AV273" i="47"/>
  <c r="U273" i="47"/>
  <c r="AC273" i="47"/>
  <c r="N273" i="47"/>
  <c r="H273" i="47"/>
  <c r="AJ119" i="47"/>
  <c r="U119" i="47"/>
  <c r="V119" i="47"/>
  <c r="AB119" i="47"/>
  <c r="AV119" i="47"/>
  <c r="AP119" i="47"/>
  <c r="AC119" i="47"/>
  <c r="N119" i="47"/>
  <c r="CD186" i="77"/>
  <c r="AL186" i="77"/>
  <c r="AM186" i="77"/>
  <c r="BP186" i="77"/>
  <c r="BW186" i="77"/>
  <c r="N186" i="77"/>
  <c r="J186" i="77"/>
  <c r="BB186" i="77"/>
  <c r="AD186" i="77"/>
  <c r="BI186" i="77"/>
  <c r="V186" i="77"/>
  <c r="W186" i="77"/>
  <c r="AE186" i="77"/>
  <c r="AU186" i="77"/>
  <c r="AL160" i="77"/>
  <c r="AM160" i="77"/>
  <c r="BW160" i="77"/>
  <c r="CD160" i="77"/>
  <c r="N160" i="77"/>
  <c r="H160" i="77"/>
  <c r="BP160" i="77"/>
  <c r="J18" i="75"/>
  <c r="I301" i="75"/>
  <c r="U42" i="70"/>
  <c r="AB42" i="70"/>
  <c r="AJ42" i="70"/>
  <c r="V42" i="70"/>
  <c r="AC42" i="70"/>
  <c r="AP42" i="70"/>
  <c r="W42" i="70"/>
  <c r="AD42" i="70"/>
  <c r="AQ42" i="70"/>
  <c r="AV42" i="70"/>
  <c r="X42" i="70"/>
  <c r="N42" i="70"/>
  <c r="AE42" i="70"/>
  <c r="AW42" i="70"/>
  <c r="AV57" i="70"/>
  <c r="AP57" i="70"/>
  <c r="N57" i="70"/>
  <c r="J57" i="70"/>
  <c r="AC57" i="70"/>
  <c r="W57" i="70"/>
  <c r="AW57" i="70"/>
  <c r="AJ57" i="70"/>
  <c r="V57" i="70"/>
  <c r="AE57" i="70"/>
  <c r="AB57" i="70"/>
  <c r="AD57" i="70"/>
  <c r="X57" i="70"/>
  <c r="AQ57" i="70"/>
  <c r="U57" i="70"/>
  <c r="N71" i="70"/>
  <c r="W71" i="70"/>
  <c r="AB71" i="70"/>
  <c r="AV71" i="70"/>
  <c r="X71" i="70"/>
  <c r="AJ71" i="70"/>
  <c r="AP71" i="70"/>
  <c r="K71" i="70"/>
  <c r="U71" i="70"/>
  <c r="AC71" i="70"/>
  <c r="AD71" i="70"/>
  <c r="AW71" i="70"/>
  <c r="L71" i="70"/>
  <c r="V71" i="70"/>
  <c r="AE71" i="70"/>
  <c r="AQ71" i="70"/>
  <c r="X84" i="70"/>
  <c r="AD84" i="70"/>
  <c r="AJ84" i="70"/>
  <c r="AQ84" i="70"/>
  <c r="N84" i="70"/>
  <c r="I84" i="70"/>
  <c r="W84" i="70"/>
  <c r="AW84" i="70"/>
  <c r="V84" i="70"/>
  <c r="AB84" i="70"/>
  <c r="U84" i="70"/>
  <c r="AV84" i="70"/>
  <c r="AC84" i="70"/>
  <c r="AP84" i="70"/>
  <c r="AE84" i="70"/>
  <c r="N94" i="70"/>
  <c r="AW94" i="70"/>
  <c r="V94" i="70"/>
  <c r="AE94" i="70"/>
  <c r="U94" i="70"/>
  <c r="AB94" i="70"/>
  <c r="W94" i="70"/>
  <c r="AD94" i="70"/>
  <c r="AQ94" i="70"/>
  <c r="AC94" i="70"/>
  <c r="AP94" i="70"/>
  <c r="X94" i="70"/>
  <c r="AJ94" i="70"/>
  <c r="AV94" i="70"/>
  <c r="W105" i="70"/>
  <c r="AC105" i="70"/>
  <c r="AP105" i="70"/>
  <c r="X105" i="70"/>
  <c r="AQ105" i="70"/>
  <c r="AV105" i="70"/>
  <c r="AB105" i="70"/>
  <c r="AJ105" i="70"/>
  <c r="U105" i="70"/>
  <c r="AD105" i="70"/>
  <c r="V105" i="70"/>
  <c r="AE105" i="70"/>
  <c r="AW105" i="70"/>
  <c r="N105" i="70"/>
  <c r="Q105" i="70"/>
  <c r="AJ120" i="70"/>
  <c r="N120" i="70"/>
  <c r="Q120" i="70"/>
  <c r="AB120" i="70"/>
  <c r="AD120" i="70"/>
  <c r="X120" i="70"/>
  <c r="AQ120" i="70"/>
  <c r="AW120" i="70"/>
  <c r="V120" i="70"/>
  <c r="AV120" i="70"/>
  <c r="AE120" i="70"/>
  <c r="W120" i="70"/>
  <c r="U120" i="70"/>
  <c r="AC120" i="70"/>
  <c r="AP120" i="70"/>
  <c r="AJ129" i="70"/>
  <c r="V129" i="70"/>
  <c r="AE129" i="70"/>
  <c r="AW129" i="70"/>
  <c r="N129" i="70"/>
  <c r="H129" i="70"/>
  <c r="W129" i="70"/>
  <c r="X129" i="70"/>
  <c r="AQ129" i="70"/>
  <c r="U129" i="70"/>
  <c r="AD129" i="70"/>
  <c r="AC129" i="70"/>
  <c r="AV129" i="70"/>
  <c r="AB129" i="70"/>
  <c r="AP129" i="70"/>
  <c r="X141" i="70"/>
  <c r="AE141" i="70"/>
  <c r="AV141" i="70"/>
  <c r="AC141" i="70"/>
  <c r="N141" i="70"/>
  <c r="Q141" i="70"/>
  <c r="W141" i="70"/>
  <c r="AB141" i="70"/>
  <c r="AP141" i="70"/>
  <c r="AW141" i="70"/>
  <c r="AQ141" i="70"/>
  <c r="U141" i="70"/>
  <c r="AD141" i="70"/>
  <c r="AJ141" i="70"/>
  <c r="V141" i="70"/>
  <c r="W152" i="70"/>
  <c r="AC152" i="70"/>
  <c r="AJ152" i="70"/>
  <c r="X152" i="70"/>
  <c r="AE152" i="70"/>
  <c r="U152" i="70"/>
  <c r="AB152" i="70"/>
  <c r="N152" i="70"/>
  <c r="I152" i="70"/>
  <c r="AW152" i="70"/>
  <c r="AV152" i="70"/>
  <c r="AQ152" i="70"/>
  <c r="V152" i="70"/>
  <c r="AD152" i="70"/>
  <c r="AP152" i="70"/>
  <c r="AW206" i="70"/>
  <c r="W206" i="70"/>
  <c r="AD206" i="70"/>
  <c r="AJ206" i="70"/>
  <c r="X206" i="70"/>
  <c r="AE206" i="70"/>
  <c r="V206" i="70"/>
  <c r="AB206" i="70"/>
  <c r="AV206" i="70"/>
  <c r="AQ206" i="70"/>
  <c r="U206" i="70"/>
  <c r="AC206" i="70"/>
  <c r="AP206" i="70"/>
  <c r="N206" i="70"/>
  <c r="AV227" i="70"/>
  <c r="X227" i="70"/>
  <c r="AB227" i="70"/>
  <c r="N227" i="70"/>
  <c r="J227" i="70"/>
  <c r="AD227" i="70"/>
  <c r="AQ227" i="70"/>
  <c r="AP227" i="70"/>
  <c r="W227" i="70"/>
  <c r="AE227" i="70"/>
  <c r="AW227" i="70"/>
  <c r="U227" i="70"/>
  <c r="AJ227" i="70"/>
  <c r="V227" i="70"/>
  <c r="AC227" i="70"/>
  <c r="AD21" i="70"/>
  <c r="AW21" i="70"/>
  <c r="N21" i="70"/>
  <c r="H21" i="70"/>
  <c r="AC21" i="70"/>
  <c r="AB92" i="70"/>
  <c r="AQ92" i="70"/>
  <c r="U92" i="70"/>
  <c r="X92" i="70"/>
  <c r="AW92" i="70"/>
  <c r="AC92" i="70"/>
  <c r="AE92" i="70"/>
  <c r="AP92" i="70"/>
  <c r="N92" i="70"/>
  <c r="W92" i="70"/>
  <c r="AV92" i="70"/>
  <c r="AJ92" i="70"/>
  <c r="V92" i="70"/>
  <c r="AD92" i="70"/>
  <c r="W37" i="70"/>
  <c r="AQ37" i="70"/>
  <c r="L37" i="70"/>
  <c r="AC37" i="70"/>
  <c r="AE37" i="70"/>
  <c r="V37" i="70"/>
  <c r="X37" i="70"/>
  <c r="U37" i="70"/>
  <c r="AP37" i="70"/>
  <c r="AD37" i="70"/>
  <c r="AB37" i="70"/>
  <c r="AW37" i="70"/>
  <c r="AJ37" i="70"/>
  <c r="N37" i="70"/>
  <c r="H37" i="70"/>
  <c r="AV37" i="70"/>
  <c r="AE46" i="70"/>
  <c r="AD46" i="70"/>
  <c r="AQ46" i="70"/>
  <c r="L46" i="70"/>
  <c r="AC46" i="70"/>
  <c r="AW46" i="70"/>
  <c r="AP46" i="70"/>
  <c r="N46" i="70"/>
  <c r="AJ46" i="70"/>
  <c r="X46" i="70"/>
  <c r="W46" i="70"/>
  <c r="AV46" i="70"/>
  <c r="U46" i="70"/>
  <c r="V46" i="70"/>
  <c r="AB46" i="70"/>
  <c r="N52" i="70"/>
  <c r="V52" i="70"/>
  <c r="AB52" i="70"/>
  <c r="AP52" i="70"/>
  <c r="W52" i="70"/>
  <c r="AD52" i="70"/>
  <c r="AQ52" i="70"/>
  <c r="X52" i="70"/>
  <c r="M52" i="70"/>
  <c r="AE52" i="70"/>
  <c r="AV52" i="70"/>
  <c r="AC52" i="70"/>
  <c r="AJ52" i="70"/>
  <c r="K52" i="70"/>
  <c r="AW52" i="70"/>
  <c r="U52" i="70"/>
  <c r="W88" i="70"/>
  <c r="AP88" i="70"/>
  <c r="AE88" i="70"/>
  <c r="AW88" i="70"/>
  <c r="N88" i="70"/>
  <c r="H88" i="70"/>
  <c r="U88" i="70"/>
  <c r="AJ88" i="70"/>
  <c r="AQ88" i="70"/>
  <c r="X88" i="70"/>
  <c r="AV88" i="70"/>
  <c r="AB88" i="70"/>
  <c r="AC88" i="70"/>
  <c r="V88" i="70"/>
  <c r="AD88" i="70"/>
  <c r="V101" i="70"/>
  <c r="AD101" i="70"/>
  <c r="AW101" i="70"/>
  <c r="AC101" i="70"/>
  <c r="AP101" i="70"/>
  <c r="AB101" i="70"/>
  <c r="AQ101" i="70"/>
  <c r="AJ101" i="70"/>
  <c r="W101" i="70"/>
  <c r="X101" i="70"/>
  <c r="N101" i="70"/>
  <c r="H101" i="70"/>
  <c r="U101" i="70"/>
  <c r="AE101" i="70"/>
  <c r="AV101" i="70"/>
  <c r="U112" i="70"/>
  <c r="AD112" i="70"/>
  <c r="AV112" i="70"/>
  <c r="AE112" i="70"/>
  <c r="W112" i="70"/>
  <c r="X112" i="70"/>
  <c r="AW112" i="70"/>
  <c r="AQ112" i="70"/>
  <c r="N112" i="70"/>
  <c r="AB112" i="70"/>
  <c r="AP112" i="70"/>
  <c r="AC112" i="70"/>
  <c r="V112" i="70"/>
  <c r="AJ112" i="70"/>
  <c r="AQ121" i="70"/>
  <c r="W121" i="70"/>
  <c r="AC121" i="70"/>
  <c r="AP121" i="70"/>
  <c r="AW121" i="70"/>
  <c r="AV121" i="70"/>
  <c r="AB121" i="70"/>
  <c r="AJ121" i="70"/>
  <c r="N121" i="70"/>
  <c r="U121" i="70"/>
  <c r="AD121" i="70"/>
  <c r="V121" i="70"/>
  <c r="AE121" i="70"/>
  <c r="X121" i="70"/>
  <c r="W132" i="70"/>
  <c r="AC132" i="70"/>
  <c r="AE132" i="70"/>
  <c r="AP132" i="70"/>
  <c r="X132" i="70"/>
  <c r="AB132" i="70"/>
  <c r="N132" i="70"/>
  <c r="U132" i="70"/>
  <c r="AD132" i="70"/>
  <c r="AQ132" i="70"/>
  <c r="V132" i="70"/>
  <c r="AJ132" i="70"/>
  <c r="AW132" i="70"/>
  <c r="AV132" i="70"/>
  <c r="U182" i="70"/>
  <c r="AB182" i="70"/>
  <c r="AV182" i="70"/>
  <c r="V182" i="70"/>
  <c r="AD182" i="70"/>
  <c r="AQ182" i="70"/>
  <c r="N182" i="70"/>
  <c r="I182" i="70"/>
  <c r="X182" i="70"/>
  <c r="AE182" i="70"/>
  <c r="AC182" i="70"/>
  <c r="AJ182" i="70"/>
  <c r="AP182" i="70"/>
  <c r="AW182" i="70"/>
  <c r="W182" i="70"/>
  <c r="X201" i="70"/>
  <c r="AB201" i="70"/>
  <c r="AP201" i="70"/>
  <c r="U201" i="70"/>
  <c r="AC201" i="70"/>
  <c r="AQ201" i="70"/>
  <c r="W201" i="70"/>
  <c r="AD201" i="70"/>
  <c r="AW201" i="70"/>
  <c r="AJ201" i="70"/>
  <c r="V201" i="70"/>
  <c r="N201" i="70"/>
  <c r="AE201" i="70"/>
  <c r="AV201" i="70"/>
  <c r="AU232" i="76"/>
  <c r="AD232" i="76"/>
  <c r="BB232" i="76"/>
  <c r="V232" i="76"/>
  <c r="AL232" i="76"/>
  <c r="N242" i="70"/>
  <c r="H242" i="70"/>
  <c r="AW242" i="70"/>
  <c r="X242" i="70"/>
  <c r="AC242" i="70"/>
  <c r="AJ242" i="70"/>
  <c r="AB242" i="70"/>
  <c r="AV242" i="70"/>
  <c r="V242" i="70"/>
  <c r="AP242" i="70"/>
  <c r="U242" i="70"/>
  <c r="W242" i="70"/>
  <c r="AD242" i="70"/>
  <c r="AE242" i="70"/>
  <c r="AQ242" i="70"/>
  <c r="AQ258" i="70"/>
  <c r="AD258" i="70"/>
  <c r="AC258" i="70"/>
  <c r="AP258" i="70"/>
  <c r="N258" i="70"/>
  <c r="Q258" i="70"/>
  <c r="X258" i="70"/>
  <c r="AJ258" i="70"/>
  <c r="AW258" i="70"/>
  <c r="AV258" i="70"/>
  <c r="AE258" i="70"/>
  <c r="U258" i="70"/>
  <c r="W258" i="70"/>
  <c r="V258" i="70"/>
  <c r="AB258" i="70"/>
  <c r="AC272" i="70"/>
  <c r="AP272" i="70"/>
  <c r="V272" i="70"/>
  <c r="AB272" i="70"/>
  <c r="N272" i="70"/>
  <c r="J272" i="70"/>
  <c r="AD272" i="70"/>
  <c r="AE272" i="70"/>
  <c r="AW272" i="70"/>
  <c r="W272" i="70"/>
  <c r="AQ272" i="70"/>
  <c r="U272" i="70"/>
  <c r="AJ272" i="70"/>
  <c r="X272" i="70"/>
  <c r="AV272" i="70"/>
  <c r="AP304" i="70"/>
  <c r="AC304" i="70"/>
  <c r="X304" i="70"/>
  <c r="AJ304" i="70"/>
  <c r="AV304" i="70"/>
  <c r="AE304" i="70"/>
  <c r="AW304" i="70"/>
  <c r="W304" i="70"/>
  <c r="U304" i="70"/>
  <c r="AB304" i="70"/>
  <c r="V304" i="70"/>
  <c r="N304" i="70"/>
  <c r="I304" i="70"/>
  <c r="AD304" i="70"/>
  <c r="AQ304" i="70"/>
  <c r="AE239" i="70"/>
  <c r="AP239" i="70"/>
  <c r="AJ239" i="70"/>
  <c r="N239" i="70"/>
  <c r="AD239" i="70"/>
  <c r="W239" i="70"/>
  <c r="AC239" i="70"/>
  <c r="AQ239" i="70"/>
  <c r="V239" i="70"/>
  <c r="AB239" i="70"/>
  <c r="AW239" i="70"/>
  <c r="U239" i="70"/>
  <c r="AV239" i="70"/>
  <c r="X239" i="70"/>
  <c r="AQ245" i="70"/>
  <c r="AE245" i="70"/>
  <c r="X245" i="70"/>
  <c r="AJ245" i="70"/>
  <c r="U245" i="70"/>
  <c r="AB245" i="70"/>
  <c r="AP245" i="70"/>
  <c r="AW245" i="70"/>
  <c r="V245" i="70"/>
  <c r="AC245" i="70"/>
  <c r="AD245" i="70"/>
  <c r="N245" i="70"/>
  <c r="H245" i="70"/>
  <c r="W245" i="70"/>
  <c r="AV245" i="70"/>
  <c r="AD257" i="70"/>
  <c r="AC257" i="70"/>
  <c r="AJ257" i="70"/>
  <c r="U257" i="70"/>
  <c r="AE257" i="70"/>
  <c r="V257" i="70"/>
  <c r="AB257" i="70"/>
  <c r="W257" i="70"/>
  <c r="AP257" i="70"/>
  <c r="N257" i="70"/>
  <c r="AV257" i="70"/>
  <c r="AQ257" i="70"/>
  <c r="X257" i="70"/>
  <c r="M257" i="70"/>
  <c r="AW257" i="70"/>
  <c r="V270" i="70"/>
  <c r="AD270" i="70"/>
  <c r="N270" i="70"/>
  <c r="U270" i="70"/>
  <c r="AE270" i="70"/>
  <c r="AP270" i="70"/>
  <c r="AB270" i="70"/>
  <c r="AV270" i="70"/>
  <c r="AQ270" i="70"/>
  <c r="AW270" i="70"/>
  <c r="AJ270" i="70"/>
  <c r="W270" i="70"/>
  <c r="X270" i="70"/>
  <c r="AC270" i="70"/>
  <c r="X284" i="70"/>
  <c r="AB284" i="70"/>
  <c r="AW284" i="70"/>
  <c r="AV284" i="70"/>
  <c r="AP284" i="70"/>
  <c r="V284" i="70"/>
  <c r="AJ284" i="70"/>
  <c r="AD284" i="70"/>
  <c r="N284" i="70"/>
  <c r="W284" i="70"/>
  <c r="AC284" i="70"/>
  <c r="AQ284" i="70"/>
  <c r="U284" i="70"/>
  <c r="AE284" i="70"/>
  <c r="U295" i="70"/>
  <c r="AE295" i="70"/>
  <c r="AC295" i="70"/>
  <c r="V295" i="70"/>
  <c r="X295" i="70"/>
  <c r="AQ295" i="70"/>
  <c r="AP295" i="70"/>
  <c r="AD295" i="70"/>
  <c r="AB295" i="70"/>
  <c r="W295" i="70"/>
  <c r="AW295" i="70"/>
  <c r="AJ295" i="70"/>
  <c r="N295" i="70"/>
  <c r="I295" i="70"/>
  <c r="AV295" i="70"/>
  <c r="AQ301" i="70"/>
  <c r="AE301" i="70"/>
  <c r="X301" i="70"/>
  <c r="AJ301" i="70"/>
  <c r="AV301" i="70"/>
  <c r="AP301" i="70"/>
  <c r="U301" i="70"/>
  <c r="AB301" i="70"/>
  <c r="V301" i="70"/>
  <c r="AC301" i="70"/>
  <c r="N301" i="70"/>
  <c r="J301" i="70"/>
  <c r="AD301" i="70"/>
  <c r="W301" i="70"/>
  <c r="AW301" i="70"/>
  <c r="AJ34" i="47"/>
  <c r="AP34" i="47"/>
  <c r="AC34" i="47"/>
  <c r="V34" i="47"/>
  <c r="U34" i="47"/>
  <c r="AV34" i="47"/>
  <c r="AB34" i="47"/>
  <c r="N34" i="47"/>
  <c r="AB48" i="47"/>
  <c r="N48" i="47"/>
  <c r="U48" i="47"/>
  <c r="AC48" i="47"/>
  <c r="V48" i="47"/>
  <c r="AJ48" i="47"/>
  <c r="AP48" i="47"/>
  <c r="AV48" i="47"/>
  <c r="Q52" i="77"/>
  <c r="AJ53" i="47"/>
  <c r="AB53" i="47"/>
  <c r="N53" i="47"/>
  <c r="V53" i="47"/>
  <c r="AC53" i="47"/>
  <c r="AV53" i="47"/>
  <c r="AP53" i="47"/>
  <c r="U53" i="47"/>
  <c r="AJ66" i="47"/>
  <c r="U66" i="47"/>
  <c r="AV66" i="47"/>
  <c r="AB66" i="47"/>
  <c r="V66" i="47"/>
  <c r="AP66" i="47"/>
  <c r="AC66" i="47"/>
  <c r="N66" i="47"/>
  <c r="N78" i="47"/>
  <c r="AV78" i="47"/>
  <c r="AB78" i="47"/>
  <c r="AP78" i="47"/>
  <c r="V78" i="47"/>
  <c r="U78" i="47"/>
  <c r="AJ78" i="47"/>
  <c r="AC78" i="47"/>
  <c r="AC88" i="47"/>
  <c r="N88" i="47"/>
  <c r="AJ88" i="47"/>
  <c r="AV88" i="47"/>
  <c r="AB88" i="47"/>
  <c r="U88" i="47"/>
  <c r="AP88" i="47"/>
  <c r="V88" i="47"/>
  <c r="U201" i="47"/>
  <c r="AC201" i="47"/>
  <c r="AP201" i="47"/>
  <c r="N201" i="47"/>
  <c r="AV201" i="47"/>
  <c r="AB201" i="47"/>
  <c r="AJ201" i="47"/>
  <c r="V201" i="47"/>
  <c r="AP294" i="47"/>
  <c r="U294" i="47"/>
  <c r="AB294" i="47"/>
  <c r="AC294" i="47"/>
  <c r="N294" i="47"/>
  <c r="I294" i="47"/>
  <c r="AJ294" i="47"/>
  <c r="V294" i="47"/>
  <c r="AV294" i="47"/>
  <c r="AJ308" i="47"/>
  <c r="AC308" i="47"/>
  <c r="AB308" i="47"/>
  <c r="AP308" i="47"/>
  <c r="N308" i="47"/>
  <c r="I308" i="47"/>
  <c r="U308" i="47"/>
  <c r="V308" i="47"/>
  <c r="AV308" i="47"/>
  <c r="J144" i="77"/>
  <c r="AV219" i="47"/>
  <c r="AB219" i="47"/>
  <c r="N219" i="47"/>
  <c r="AC219" i="47"/>
  <c r="AP219" i="47"/>
  <c r="U219" i="47"/>
  <c r="V219" i="47"/>
  <c r="AJ219" i="47"/>
  <c r="AJ285" i="47"/>
  <c r="N285" i="47"/>
  <c r="I285" i="47"/>
  <c r="V285" i="47"/>
  <c r="AP285" i="47"/>
  <c r="AC285" i="47"/>
  <c r="U285" i="47"/>
  <c r="AV285" i="47"/>
  <c r="AB285" i="47"/>
  <c r="U269" i="47"/>
  <c r="V269" i="47"/>
  <c r="N269" i="47"/>
  <c r="J269" i="47"/>
  <c r="AV269" i="47"/>
  <c r="AC269" i="47"/>
  <c r="AB269" i="47"/>
  <c r="AP269" i="47"/>
  <c r="AJ269" i="47"/>
  <c r="I272" i="77"/>
  <c r="U270" i="47"/>
  <c r="AC270" i="47"/>
  <c r="AJ270" i="47"/>
  <c r="AB270" i="47"/>
  <c r="V270" i="47"/>
  <c r="AV270" i="47"/>
  <c r="AP270" i="47"/>
  <c r="N270" i="47"/>
  <c r="J270" i="47"/>
  <c r="AV231" i="70"/>
  <c r="U231" i="70"/>
  <c r="AE231" i="70"/>
  <c r="AQ231" i="70"/>
  <c r="AW231" i="70"/>
  <c r="W231" i="70"/>
  <c r="AB231" i="70"/>
  <c r="N231" i="70"/>
  <c r="Q231" i="70"/>
  <c r="V231" i="70"/>
  <c r="AJ231" i="70"/>
  <c r="AP231" i="70"/>
  <c r="AD231" i="70"/>
  <c r="AC231" i="70"/>
  <c r="X231" i="70"/>
  <c r="H132" i="77"/>
  <c r="Q132" i="77"/>
  <c r="J140" i="77"/>
  <c r="Q140" i="77"/>
  <c r="J212" i="77"/>
  <c r="Q212" i="77"/>
  <c r="Q44" i="77"/>
  <c r="J32" i="77"/>
  <c r="Q32" i="77"/>
  <c r="AL173" i="77"/>
  <c r="AM173" i="77"/>
  <c r="CD173" i="77"/>
  <c r="BP173" i="77"/>
  <c r="BW173" i="77"/>
  <c r="N173" i="77"/>
  <c r="I173" i="77"/>
  <c r="BI173" i="77"/>
  <c r="BB173" i="77"/>
  <c r="AU173" i="77"/>
  <c r="AD173" i="77"/>
  <c r="W173" i="77"/>
  <c r="V173" i="77"/>
  <c r="AE173" i="77"/>
  <c r="AJ262" i="47"/>
  <c r="V262" i="47"/>
  <c r="AB262" i="47"/>
  <c r="AP262" i="47"/>
  <c r="N262" i="47"/>
  <c r="H262" i="47"/>
  <c r="AV262" i="47"/>
  <c r="AC262" i="47"/>
  <c r="U262" i="47"/>
  <c r="V230" i="47"/>
  <c r="AV230" i="47"/>
  <c r="AC230" i="47"/>
  <c r="AP230" i="47"/>
  <c r="AJ230" i="47"/>
  <c r="U230" i="47"/>
  <c r="N230" i="47"/>
  <c r="J230" i="47"/>
  <c r="AB230" i="47"/>
  <c r="AJ245" i="47"/>
  <c r="AV245" i="47"/>
  <c r="AC245" i="47"/>
  <c r="V245" i="47"/>
  <c r="N245" i="47"/>
  <c r="H245" i="47"/>
  <c r="AB245" i="47"/>
  <c r="U245" i="47"/>
  <c r="AP245" i="47"/>
  <c r="AJ98" i="47"/>
  <c r="AC98" i="47"/>
  <c r="AB98" i="47"/>
  <c r="AP98" i="47"/>
  <c r="AV98" i="47"/>
  <c r="U98" i="47"/>
  <c r="V98" i="47"/>
  <c r="N98" i="47"/>
  <c r="Q98" i="47"/>
  <c r="BI192" i="77"/>
  <c r="AL192" i="77"/>
  <c r="AM192" i="77"/>
  <c r="BW192" i="77"/>
  <c r="CD192" i="77"/>
  <c r="N192" i="77"/>
  <c r="Q192" i="77"/>
  <c r="V192" i="77"/>
  <c r="BP192" i="77"/>
  <c r="W192" i="77"/>
  <c r="BB192" i="77"/>
  <c r="AD192" i="77"/>
  <c r="AU192" i="77"/>
  <c r="AE192" i="77"/>
  <c r="CD92" i="77"/>
  <c r="AL92" i="77"/>
  <c r="AM92" i="77"/>
  <c r="BW92" i="77"/>
  <c r="N92" i="77"/>
  <c r="BP92" i="77"/>
  <c r="V92" i="77"/>
  <c r="AU92" i="77"/>
  <c r="AE92" i="77"/>
  <c r="N137" i="47"/>
  <c r="Q137" i="47"/>
  <c r="AP137" i="47"/>
  <c r="U137" i="47"/>
  <c r="AB137" i="47"/>
  <c r="AV137" i="47"/>
  <c r="V137" i="47"/>
  <c r="AC137" i="47"/>
  <c r="AJ137" i="47"/>
  <c r="AL23" i="77"/>
  <c r="BW23" i="77"/>
  <c r="AM23" i="77"/>
  <c r="CD23" i="77"/>
  <c r="N23" i="77"/>
  <c r="H23" i="77"/>
  <c r="BP23" i="77"/>
  <c r="AE23" i="77"/>
  <c r="BB23" i="77"/>
  <c r="V23" i="77"/>
  <c r="W23" i="77"/>
  <c r="BI23" i="77"/>
  <c r="AD23" i="77"/>
  <c r="AU23" i="77"/>
  <c r="AL151" i="77"/>
  <c r="AM151" i="77"/>
  <c r="CD151" i="77"/>
  <c r="BW151" i="77"/>
  <c r="N151" i="77"/>
  <c r="Q151" i="77"/>
  <c r="BP151" i="77"/>
  <c r="BB151" i="77"/>
  <c r="V151" i="77"/>
  <c r="BI151" i="77"/>
  <c r="W151" i="77"/>
  <c r="AD151" i="77"/>
  <c r="AE151" i="77"/>
  <c r="AU151" i="77"/>
  <c r="AC266" i="47"/>
  <c r="AJ266" i="47"/>
  <c r="N266" i="47"/>
  <c r="J266" i="47"/>
  <c r="AP266" i="47"/>
  <c r="V266" i="47"/>
  <c r="AV266" i="47"/>
  <c r="AB266" i="47"/>
  <c r="U266" i="47"/>
  <c r="AJ300" i="47"/>
  <c r="AC300" i="47"/>
  <c r="AB300" i="47"/>
  <c r="N300" i="47"/>
  <c r="Q300" i="47"/>
  <c r="AP300" i="47"/>
  <c r="AV300" i="47"/>
  <c r="U300" i="47"/>
  <c r="V300" i="47"/>
  <c r="I128" i="77"/>
  <c r="Q128" i="77"/>
  <c r="CD158" i="77"/>
  <c r="AL158" i="77"/>
  <c r="AM158" i="77"/>
  <c r="BP158" i="77"/>
  <c r="N158" i="77"/>
  <c r="Q158" i="77"/>
  <c r="BW158" i="77"/>
  <c r="AD158" i="77"/>
  <c r="V158" i="77"/>
  <c r="BI158" i="77"/>
  <c r="W158" i="77"/>
  <c r="AE158" i="77"/>
  <c r="BB158" i="77"/>
  <c r="AU158" i="77"/>
  <c r="CD273" i="77"/>
  <c r="AM273" i="77"/>
  <c r="BP273" i="77"/>
  <c r="N273" i="77"/>
  <c r="Q273" i="77"/>
  <c r="V273" i="77"/>
  <c r="AL273" i="77"/>
  <c r="BW273" i="77"/>
  <c r="AD273" i="77"/>
  <c r="BB273" i="77"/>
  <c r="W273" i="77"/>
  <c r="BI273" i="77"/>
  <c r="AU273" i="77"/>
  <c r="AE273" i="77"/>
  <c r="AL119" i="77"/>
  <c r="AM119" i="77"/>
  <c r="BW119" i="77"/>
  <c r="N119" i="77"/>
  <c r="Q119" i="77"/>
  <c r="BP119" i="77"/>
  <c r="BB119" i="77"/>
  <c r="CD119" i="77"/>
  <c r="BI119" i="77"/>
  <c r="AD119" i="77"/>
  <c r="V119" i="77"/>
  <c r="W119" i="77"/>
  <c r="AE119" i="77"/>
  <c r="AU119" i="77"/>
  <c r="AJ100" i="47"/>
  <c r="V100" i="47"/>
  <c r="AV100" i="47"/>
  <c r="AB100" i="47"/>
  <c r="N100" i="47"/>
  <c r="Q100" i="47"/>
  <c r="AC100" i="47"/>
  <c r="AP100" i="47"/>
  <c r="U100" i="47"/>
  <c r="V278" i="47"/>
  <c r="AJ278" i="47"/>
  <c r="AB278" i="47"/>
  <c r="AP278" i="47"/>
  <c r="N278" i="47"/>
  <c r="Q278" i="47"/>
  <c r="AC278" i="47"/>
  <c r="AV278" i="47"/>
  <c r="U278" i="47"/>
  <c r="J260" i="75"/>
  <c r="V29" i="70"/>
  <c r="K29" i="70"/>
  <c r="W29" i="70"/>
  <c r="AD29" i="70"/>
  <c r="AJ29" i="70"/>
  <c r="AW51" i="70"/>
  <c r="L51" i="70"/>
  <c r="W51" i="70"/>
  <c r="AD51" i="70"/>
  <c r="N51" i="70"/>
  <c r="J51" i="70"/>
  <c r="V51" i="70"/>
  <c r="K51" i="70"/>
  <c r="AJ51" i="70"/>
  <c r="AB51" i="70"/>
  <c r="AV51" i="70"/>
  <c r="X51" i="70"/>
  <c r="AQ51" i="70"/>
  <c r="AC51" i="70"/>
  <c r="U51" i="70"/>
  <c r="AE51" i="70"/>
  <c r="AP51" i="70"/>
  <c r="N63" i="70"/>
  <c r="Q63" i="70"/>
  <c r="V63" i="70"/>
  <c r="AE63" i="70"/>
  <c r="M63" i="70"/>
  <c r="AD63" i="70"/>
  <c r="AP63" i="70"/>
  <c r="AW63" i="70"/>
  <c r="W63" i="70"/>
  <c r="L63" i="70"/>
  <c r="AB63" i="70"/>
  <c r="X63" i="70"/>
  <c r="AQ63" i="70"/>
  <c r="AC63" i="70"/>
  <c r="K63" i="70"/>
  <c r="U63" i="70"/>
  <c r="AJ63" i="70"/>
  <c r="AV63" i="70"/>
  <c r="V72" i="70"/>
  <c r="K72" i="70"/>
  <c r="AB72" i="70"/>
  <c r="W72" i="70"/>
  <c r="X72" i="70"/>
  <c r="AW72" i="70"/>
  <c r="L72" i="70"/>
  <c r="AD72" i="70"/>
  <c r="AC72" i="70"/>
  <c r="AJ72" i="70"/>
  <c r="U72" i="70"/>
  <c r="AV72" i="70"/>
  <c r="AE72" i="70"/>
  <c r="AP72" i="70"/>
  <c r="N72" i="70"/>
  <c r="AQ72" i="70"/>
  <c r="N78" i="70"/>
  <c r="AW78" i="70"/>
  <c r="AP78" i="70"/>
  <c r="AV78" i="70"/>
  <c r="U78" i="70"/>
  <c r="W78" i="70"/>
  <c r="AD78" i="70"/>
  <c r="X78" i="70"/>
  <c r="AC78" i="70"/>
  <c r="AB78" i="70"/>
  <c r="V78" i="70"/>
  <c r="AE78" i="70"/>
  <c r="AJ78" i="70"/>
  <c r="AQ78" i="70"/>
  <c r="U111" i="70"/>
  <c r="AV111" i="70"/>
  <c r="AC111" i="70"/>
  <c r="AW111" i="70"/>
  <c r="AQ111" i="70"/>
  <c r="AD111" i="70"/>
  <c r="V111" i="70"/>
  <c r="AB111" i="70"/>
  <c r="AE111" i="70"/>
  <c r="AP111" i="70"/>
  <c r="AJ111" i="70"/>
  <c r="W111" i="70"/>
  <c r="N111" i="70"/>
  <c r="I111" i="70"/>
  <c r="X111" i="70"/>
  <c r="N117" i="70"/>
  <c r="V117" i="70"/>
  <c r="AD117" i="70"/>
  <c r="AJ117" i="70"/>
  <c r="AB117" i="70"/>
  <c r="AQ117" i="70"/>
  <c r="W117" i="70"/>
  <c r="X117" i="70"/>
  <c r="U117" i="70"/>
  <c r="AE117" i="70"/>
  <c r="AW117" i="70"/>
  <c r="AC117" i="70"/>
  <c r="AP117" i="70"/>
  <c r="K117" i="70"/>
  <c r="AV117" i="70"/>
  <c r="AQ130" i="70"/>
  <c r="W130" i="70"/>
  <c r="AC130" i="70"/>
  <c r="AP130" i="70"/>
  <c r="AV130" i="70"/>
  <c r="X130" i="70"/>
  <c r="AJ130" i="70"/>
  <c r="AD130" i="70"/>
  <c r="N130" i="70"/>
  <c r="J130" i="70"/>
  <c r="U130" i="70"/>
  <c r="AB130" i="70"/>
  <c r="AW130" i="70"/>
  <c r="V130" i="70"/>
  <c r="AE130" i="70"/>
  <c r="AV146" i="70"/>
  <c r="N146" i="70"/>
  <c r="H146" i="70"/>
  <c r="U146" i="70"/>
  <c r="AQ146" i="70"/>
  <c r="W146" i="70"/>
  <c r="V146" i="70"/>
  <c r="AW146" i="70"/>
  <c r="X146" i="70"/>
  <c r="AC146" i="70"/>
  <c r="AB146" i="70"/>
  <c r="AD146" i="70"/>
  <c r="AJ146" i="70"/>
  <c r="AP146" i="70"/>
  <c r="AE146" i="70"/>
  <c r="X158" i="70"/>
  <c r="AB158" i="70"/>
  <c r="AD158" i="70"/>
  <c r="AJ158" i="70"/>
  <c r="AW158" i="70"/>
  <c r="AV158" i="70"/>
  <c r="AP158" i="70"/>
  <c r="N158" i="70"/>
  <c r="Q158" i="70"/>
  <c r="AQ158" i="70"/>
  <c r="W158" i="70"/>
  <c r="U158" i="70"/>
  <c r="V158" i="70"/>
  <c r="AE158" i="70"/>
  <c r="AC158" i="70"/>
  <c r="X164" i="70"/>
  <c r="AD164" i="70"/>
  <c r="AP164" i="70"/>
  <c r="U164" i="70"/>
  <c r="AE164" i="70"/>
  <c r="AQ164" i="70"/>
  <c r="V164" i="70"/>
  <c r="AB164" i="70"/>
  <c r="AC164" i="70"/>
  <c r="AV164" i="70"/>
  <c r="AJ164" i="70"/>
  <c r="N164" i="70"/>
  <c r="J164" i="70"/>
  <c r="W164" i="70"/>
  <c r="AW164" i="70"/>
  <c r="V181" i="70"/>
  <c r="AB181" i="70"/>
  <c r="AJ181" i="70"/>
  <c r="AC181" i="70"/>
  <c r="AD181" i="70"/>
  <c r="AQ181" i="70"/>
  <c r="W181" i="70"/>
  <c r="AE181" i="70"/>
  <c r="AW181" i="70"/>
  <c r="X181" i="70"/>
  <c r="AP181" i="70"/>
  <c r="AV181" i="70"/>
  <c r="N181" i="70"/>
  <c r="U181" i="70"/>
  <c r="AW207" i="70"/>
  <c r="W207" i="70"/>
  <c r="AE207" i="70"/>
  <c r="AC207" i="70"/>
  <c r="AQ207" i="70"/>
  <c r="V207" i="70"/>
  <c r="AV207" i="70"/>
  <c r="N207" i="70"/>
  <c r="J207" i="70"/>
  <c r="X207" i="70"/>
  <c r="AP207" i="70"/>
  <c r="U207" i="70"/>
  <c r="AB207" i="70"/>
  <c r="AD207" i="70"/>
  <c r="AJ207" i="70"/>
  <c r="W228" i="70"/>
  <c r="U228" i="70"/>
  <c r="X228" i="70"/>
  <c r="AV228" i="70"/>
  <c r="N228" i="70"/>
  <c r="Q228" i="70"/>
  <c r="AD228" i="70"/>
  <c r="AC228" i="70"/>
  <c r="V228" i="70"/>
  <c r="AJ228" i="70"/>
  <c r="AE228" i="70"/>
  <c r="AB228" i="70"/>
  <c r="AP228" i="70"/>
  <c r="AW228" i="70"/>
  <c r="AQ228" i="70"/>
  <c r="AQ150" i="70"/>
  <c r="AE150" i="70"/>
  <c r="V150" i="70"/>
  <c r="AB150" i="70"/>
  <c r="U150" i="70"/>
  <c r="AJ150" i="70"/>
  <c r="N150" i="70"/>
  <c r="AV150" i="70"/>
  <c r="X150" i="70"/>
  <c r="M150" i="70"/>
  <c r="AW150" i="70"/>
  <c r="AC150" i="70"/>
  <c r="W150" i="70"/>
  <c r="AD150" i="70"/>
  <c r="AP150" i="70"/>
  <c r="AC170" i="70"/>
  <c r="AJ170" i="70"/>
  <c r="W170" i="70"/>
  <c r="AV170" i="70"/>
  <c r="X170" i="70"/>
  <c r="AB170" i="70"/>
  <c r="AQ170" i="70"/>
  <c r="AE170" i="70"/>
  <c r="AP170" i="70"/>
  <c r="AW170" i="70"/>
  <c r="N170" i="70"/>
  <c r="Q170" i="70"/>
  <c r="V170" i="70"/>
  <c r="U170" i="70"/>
  <c r="AD170" i="70"/>
  <c r="V23" i="70"/>
  <c r="N43" i="70"/>
  <c r="U43" i="70"/>
  <c r="AC43" i="70"/>
  <c r="W43" i="70"/>
  <c r="W47" i="70"/>
  <c r="AE47" i="70"/>
  <c r="AC47" i="70"/>
  <c r="V47" i="70"/>
  <c r="AJ58" i="70"/>
  <c r="AB58" i="70"/>
  <c r="AV58" i="70"/>
  <c r="AC58" i="70"/>
  <c r="N85" i="70"/>
  <c r="Q85" i="70"/>
  <c r="W85" i="70"/>
  <c r="AB85" i="70"/>
  <c r="AP85" i="70"/>
  <c r="AW85" i="70"/>
  <c r="V85" i="70"/>
  <c r="AD85" i="70"/>
  <c r="AV85" i="70"/>
  <c r="U85" i="70"/>
  <c r="AE85" i="70"/>
  <c r="X85" i="70"/>
  <c r="AJ85" i="70"/>
  <c r="AC85" i="70"/>
  <c r="AQ85" i="70"/>
  <c r="AQ106" i="70"/>
  <c r="AC106" i="70"/>
  <c r="AE106" i="70"/>
  <c r="AP106" i="70"/>
  <c r="AW106" i="70"/>
  <c r="AJ106" i="70"/>
  <c r="U106" i="70"/>
  <c r="AV106" i="70"/>
  <c r="N106" i="70"/>
  <c r="H106" i="70"/>
  <c r="AD106" i="70"/>
  <c r="V106" i="70"/>
  <c r="W106" i="70"/>
  <c r="X106" i="70"/>
  <c r="AB106" i="70"/>
  <c r="AB122" i="70"/>
  <c r="U122" i="70"/>
  <c r="AD122" i="70"/>
  <c r="AJ122" i="70"/>
  <c r="W122" i="70"/>
  <c r="AE122" i="70"/>
  <c r="AW122" i="70"/>
  <c r="V122" i="70"/>
  <c r="AP122" i="70"/>
  <c r="X122" i="70"/>
  <c r="AQ122" i="70"/>
  <c r="AV122" i="70"/>
  <c r="AC122" i="70"/>
  <c r="N122" i="70"/>
  <c r="Q122" i="70"/>
  <c r="AQ142" i="70"/>
  <c r="AV142" i="70"/>
  <c r="X142" i="70"/>
  <c r="AE142" i="70"/>
  <c r="W142" i="70"/>
  <c r="AD142" i="70"/>
  <c r="AP142" i="70"/>
  <c r="N142" i="70"/>
  <c r="H142" i="70"/>
  <c r="U142" i="70"/>
  <c r="AB142" i="70"/>
  <c r="AW142" i="70"/>
  <c r="V142" i="70"/>
  <c r="AJ142" i="70"/>
  <c r="AC142" i="70"/>
  <c r="AJ165" i="70"/>
  <c r="AC165" i="70"/>
  <c r="AD165" i="70"/>
  <c r="AW165" i="70"/>
  <c r="AV165" i="70"/>
  <c r="AE165" i="70"/>
  <c r="AQ165" i="70"/>
  <c r="W165" i="70"/>
  <c r="X165" i="70"/>
  <c r="N165" i="70"/>
  <c r="Q165" i="70"/>
  <c r="U165" i="70"/>
  <c r="AB165" i="70"/>
  <c r="AP165" i="70"/>
  <c r="V165" i="70"/>
  <c r="AP173" i="70"/>
  <c r="AQ173" i="70"/>
  <c r="V173" i="70"/>
  <c r="AB173" i="70"/>
  <c r="AV173" i="70"/>
  <c r="AC173" i="70"/>
  <c r="W173" i="70"/>
  <c r="AE173" i="70"/>
  <c r="AW173" i="70"/>
  <c r="AJ173" i="70"/>
  <c r="N173" i="70"/>
  <c r="J173" i="70"/>
  <c r="AD173" i="70"/>
  <c r="U173" i="70"/>
  <c r="X173" i="70"/>
  <c r="U191" i="70"/>
  <c r="V191" i="70"/>
  <c r="AD191" i="70"/>
  <c r="AB191" i="70"/>
  <c r="N191" i="70"/>
  <c r="AJ191" i="70"/>
  <c r="AW191" i="70"/>
  <c r="AQ191" i="70"/>
  <c r="AE191" i="70"/>
  <c r="AP191" i="70"/>
  <c r="W191" i="70"/>
  <c r="X191" i="70"/>
  <c r="AC191" i="70"/>
  <c r="AV191" i="70"/>
  <c r="V216" i="70"/>
  <c r="U216" i="70"/>
  <c r="AQ216" i="70"/>
  <c r="AE216" i="70"/>
  <c r="AB216" i="70"/>
  <c r="AV216" i="70"/>
  <c r="AW216" i="70"/>
  <c r="AP216" i="70"/>
  <c r="N216" i="70"/>
  <c r="H216" i="70"/>
  <c r="W216" i="70"/>
  <c r="X216" i="70"/>
  <c r="AD216" i="70"/>
  <c r="AJ216" i="70"/>
  <c r="AC216" i="70"/>
  <c r="U230" i="70"/>
  <c r="V230" i="70"/>
  <c r="AE230" i="70"/>
  <c r="AV230" i="70"/>
  <c r="AP230" i="70"/>
  <c r="AJ230" i="70"/>
  <c r="AD230" i="70"/>
  <c r="X230" i="70"/>
  <c r="AC230" i="70"/>
  <c r="N230" i="70"/>
  <c r="Q230" i="70"/>
  <c r="AW230" i="70"/>
  <c r="AQ230" i="70"/>
  <c r="W230" i="70"/>
  <c r="AB230" i="70"/>
  <c r="W236" i="70"/>
  <c r="AE236" i="70"/>
  <c r="V236" i="70"/>
  <c r="AJ236" i="70"/>
  <c r="AP236" i="70"/>
  <c r="AW236" i="70"/>
  <c r="N236" i="70"/>
  <c r="Q236" i="70"/>
  <c r="AB236" i="70"/>
  <c r="AC236" i="70"/>
  <c r="AQ236" i="70"/>
  <c r="AV236" i="70"/>
  <c r="U236" i="70"/>
  <c r="X236" i="70"/>
  <c r="AD236" i="70"/>
  <c r="AQ253" i="70"/>
  <c r="AE253" i="70"/>
  <c r="AC253" i="70"/>
  <c r="AP253" i="70"/>
  <c r="N253" i="70"/>
  <c r="H253" i="70"/>
  <c r="AD253" i="70"/>
  <c r="W253" i="70"/>
  <c r="AW253" i="70"/>
  <c r="AV253" i="70"/>
  <c r="U253" i="70"/>
  <c r="AB253" i="70"/>
  <c r="AJ253" i="70"/>
  <c r="V253" i="70"/>
  <c r="X253" i="70"/>
  <c r="M253" i="70"/>
  <c r="U259" i="70"/>
  <c r="AC259" i="70"/>
  <c r="V259" i="70"/>
  <c r="AQ259" i="70"/>
  <c r="AE259" i="70"/>
  <c r="X259" i="70"/>
  <c r="W259" i="70"/>
  <c r="AB259" i="70"/>
  <c r="AJ259" i="70"/>
  <c r="AW259" i="70"/>
  <c r="AV259" i="70"/>
  <c r="AP259" i="70"/>
  <c r="N259" i="70"/>
  <c r="H259" i="70"/>
  <c r="AD259" i="70"/>
  <c r="AQ273" i="70"/>
  <c r="AP273" i="70"/>
  <c r="W273" i="70"/>
  <c r="AB273" i="70"/>
  <c r="AV273" i="70"/>
  <c r="V273" i="70"/>
  <c r="AC273" i="70"/>
  <c r="N273" i="70"/>
  <c r="J273" i="70"/>
  <c r="AD273" i="70"/>
  <c r="AJ273" i="70"/>
  <c r="X273" i="70"/>
  <c r="AW273" i="70"/>
  <c r="U273" i="70"/>
  <c r="AE273" i="70"/>
  <c r="AP288" i="70"/>
  <c r="AC288" i="70"/>
  <c r="X288" i="70"/>
  <c r="AJ288" i="70"/>
  <c r="AE288" i="70"/>
  <c r="AV288" i="70"/>
  <c r="AQ288" i="70"/>
  <c r="U288" i="70"/>
  <c r="AB288" i="70"/>
  <c r="N288" i="70"/>
  <c r="Q288" i="70"/>
  <c r="V288" i="70"/>
  <c r="W288" i="70"/>
  <c r="AW288" i="70"/>
  <c r="AD288" i="70"/>
  <c r="AP296" i="70"/>
  <c r="X296" i="70"/>
  <c r="W296" i="70"/>
  <c r="AC296" i="70"/>
  <c r="AQ296" i="70"/>
  <c r="V296" i="70"/>
  <c r="AJ296" i="70"/>
  <c r="AD296" i="70"/>
  <c r="AV296" i="70"/>
  <c r="AE296" i="70"/>
  <c r="AW296" i="70"/>
  <c r="N296" i="70"/>
  <c r="H296" i="70"/>
  <c r="U296" i="70"/>
  <c r="AB296" i="70"/>
  <c r="AP305" i="70"/>
  <c r="AD305" i="70"/>
  <c r="AC305" i="70"/>
  <c r="AJ305" i="70"/>
  <c r="AQ305" i="70"/>
  <c r="W305" i="70"/>
  <c r="X305" i="70"/>
  <c r="N305" i="70"/>
  <c r="H305" i="70"/>
  <c r="U305" i="70"/>
  <c r="AE305" i="70"/>
  <c r="AW305" i="70"/>
  <c r="AV305" i="70"/>
  <c r="V305" i="70"/>
  <c r="AB305" i="70"/>
  <c r="J48" i="77"/>
  <c r="AV246" i="70"/>
  <c r="U246" i="70"/>
  <c r="AD246" i="70"/>
  <c r="AJ246" i="70"/>
  <c r="N246" i="70"/>
  <c r="Q246" i="70"/>
  <c r="AQ246" i="70"/>
  <c r="X246" i="70"/>
  <c r="AC246" i="70"/>
  <c r="W246" i="70"/>
  <c r="AE246" i="70"/>
  <c r="V246" i="70"/>
  <c r="AB246" i="70"/>
  <c r="AP246" i="70"/>
  <c r="AW246" i="70"/>
  <c r="V271" i="70"/>
  <c r="X271" i="70"/>
  <c r="AD271" i="70"/>
  <c r="AB271" i="70"/>
  <c r="AW271" i="70"/>
  <c r="W271" i="70"/>
  <c r="AJ271" i="70"/>
  <c r="AE271" i="70"/>
  <c r="AC271" i="70"/>
  <c r="AV271" i="70"/>
  <c r="N271" i="70"/>
  <c r="Q271" i="70"/>
  <c r="U271" i="70"/>
  <c r="AQ271" i="70"/>
  <c r="AP271" i="70"/>
  <c r="AQ285" i="70"/>
  <c r="AD285" i="70"/>
  <c r="X285" i="70"/>
  <c r="AV285" i="70"/>
  <c r="AP285" i="70"/>
  <c r="W285" i="70"/>
  <c r="AJ285" i="70"/>
  <c r="U285" i="70"/>
  <c r="AB285" i="70"/>
  <c r="AW285" i="70"/>
  <c r="V285" i="70"/>
  <c r="AC285" i="70"/>
  <c r="AE285" i="70"/>
  <c r="N285" i="70"/>
  <c r="Q285" i="70"/>
  <c r="AD302" i="70"/>
  <c r="AE302" i="70"/>
  <c r="V302" i="70"/>
  <c r="AV302" i="70"/>
  <c r="AW302" i="70"/>
  <c r="AP302" i="70"/>
  <c r="W302" i="70"/>
  <c r="N302" i="70"/>
  <c r="Q302" i="70"/>
  <c r="AC302" i="70"/>
  <c r="U302" i="70"/>
  <c r="X302" i="70"/>
  <c r="AQ302" i="70"/>
  <c r="AJ302" i="70"/>
  <c r="AB302" i="70"/>
  <c r="U70" i="47"/>
  <c r="AP70" i="47"/>
  <c r="V70" i="47"/>
  <c r="AJ70" i="47"/>
  <c r="AV70" i="47"/>
  <c r="AC70" i="47"/>
  <c r="N70" i="47"/>
  <c r="J70" i="47"/>
  <c r="AB70" i="47"/>
  <c r="AP121" i="47"/>
  <c r="AV121" i="47"/>
  <c r="AB121" i="47"/>
  <c r="AC121" i="47"/>
  <c r="AJ121" i="47"/>
  <c r="N121" i="47"/>
  <c r="H121" i="47"/>
  <c r="U121" i="47"/>
  <c r="V121" i="47"/>
  <c r="AC136" i="47"/>
  <c r="U136" i="47"/>
  <c r="AB136" i="47"/>
  <c r="V136" i="47"/>
  <c r="N136" i="47"/>
  <c r="Q136" i="47"/>
  <c r="AJ136" i="47"/>
  <c r="AV136" i="47"/>
  <c r="AP136" i="47"/>
  <c r="V156" i="47"/>
  <c r="AV156" i="47"/>
  <c r="AC156" i="47"/>
  <c r="U156" i="47"/>
  <c r="AB156" i="47"/>
  <c r="AJ156" i="47"/>
  <c r="N156" i="47"/>
  <c r="H156" i="47"/>
  <c r="AP156" i="47"/>
  <c r="AP165" i="47"/>
  <c r="U165" i="47"/>
  <c r="N165" i="47"/>
  <c r="Q165" i="47"/>
  <c r="AJ165" i="47"/>
  <c r="AB165" i="47"/>
  <c r="AC165" i="47"/>
  <c r="AV165" i="47"/>
  <c r="V165" i="47"/>
  <c r="J196" i="77"/>
  <c r="Q196" i="77"/>
  <c r="AC254" i="47"/>
  <c r="AP254" i="47"/>
  <c r="AB254" i="47"/>
  <c r="V254" i="47"/>
  <c r="AV254" i="47"/>
  <c r="N254" i="47"/>
  <c r="Q254" i="47"/>
  <c r="U254" i="47"/>
  <c r="AJ254" i="47"/>
  <c r="J288" i="77"/>
  <c r="Q288" i="77"/>
  <c r="N238" i="47"/>
  <c r="H238" i="47"/>
  <c r="AC238" i="47"/>
  <c r="AP238" i="47"/>
  <c r="V238" i="47"/>
  <c r="U238" i="47"/>
  <c r="AV238" i="47"/>
  <c r="AJ238" i="47"/>
  <c r="AB238" i="47"/>
  <c r="AP90" i="47"/>
  <c r="V90" i="47"/>
  <c r="U90" i="47"/>
  <c r="AV90" i="47"/>
  <c r="AB90" i="47"/>
  <c r="N90" i="47"/>
  <c r="AC90" i="47"/>
  <c r="AJ90" i="47"/>
  <c r="BB231" i="76"/>
  <c r="AD231" i="76"/>
  <c r="AU231" i="76"/>
  <c r="V231" i="76"/>
  <c r="AL231" i="76"/>
  <c r="J228" i="77"/>
  <c r="Q228" i="77"/>
  <c r="I284" i="77"/>
  <c r="Q284" i="77"/>
  <c r="J172" i="77"/>
  <c r="Q172" i="77"/>
  <c r="U204" i="47"/>
  <c r="AB204" i="47"/>
  <c r="AP204" i="47"/>
  <c r="AJ204" i="47"/>
  <c r="V204" i="47"/>
  <c r="AC204" i="47"/>
  <c r="AV204" i="47"/>
  <c r="N204" i="47"/>
  <c r="H204" i="47"/>
  <c r="CD262" i="77"/>
  <c r="AM262" i="77"/>
  <c r="BP262" i="77"/>
  <c r="AL262" i="77"/>
  <c r="N262" i="77"/>
  <c r="BW262" i="77"/>
  <c r="W262" i="77"/>
  <c r="BB230" i="77"/>
  <c r="CD230" i="77"/>
  <c r="AM230" i="77"/>
  <c r="BP230" i="77"/>
  <c r="AL230" i="77"/>
  <c r="BI230" i="77"/>
  <c r="V230" i="77"/>
  <c r="BW230" i="77"/>
  <c r="N230" i="77"/>
  <c r="J230" i="77"/>
  <c r="AE230" i="77"/>
  <c r="W230" i="77"/>
  <c r="AU230" i="77"/>
  <c r="AD230" i="77"/>
  <c r="BB245" i="77"/>
  <c r="AM245" i="77"/>
  <c r="BP245" i="77"/>
  <c r="CD245" i="77"/>
  <c r="BW245" i="77"/>
  <c r="N245" i="77"/>
  <c r="H245" i="77"/>
  <c r="AL245" i="77"/>
  <c r="AE245" i="77"/>
  <c r="AD245" i="77"/>
  <c r="AU245" i="77"/>
  <c r="W245" i="77"/>
  <c r="BI245" i="77"/>
  <c r="V245" i="77"/>
  <c r="V98" i="77"/>
  <c r="CD98" i="77"/>
  <c r="AL98" i="77"/>
  <c r="AM98" i="77"/>
  <c r="BP98" i="77"/>
  <c r="N98" i="77"/>
  <c r="J98" i="77"/>
  <c r="BW98" i="77"/>
  <c r="BI98" i="77"/>
  <c r="BB98" i="77"/>
  <c r="AE98" i="77"/>
  <c r="AD98" i="77"/>
  <c r="AU98" i="77"/>
  <c r="AP163" i="47"/>
  <c r="AC163" i="47"/>
  <c r="AB163" i="47"/>
  <c r="U163" i="47"/>
  <c r="N163" i="47"/>
  <c r="H163" i="47"/>
  <c r="V163" i="47"/>
  <c r="AV163" i="47"/>
  <c r="AJ163" i="47"/>
  <c r="AB102" i="47"/>
  <c r="AV102" i="47"/>
  <c r="N102" i="47"/>
  <c r="Q102" i="47"/>
  <c r="AC102" i="47"/>
  <c r="V102" i="47"/>
  <c r="AP102" i="47"/>
  <c r="AJ102" i="47"/>
  <c r="U102" i="47"/>
  <c r="N279" i="47"/>
  <c r="Q279" i="47"/>
  <c r="AV279" i="47"/>
  <c r="V279" i="47"/>
  <c r="U279" i="47"/>
  <c r="AC279" i="47"/>
  <c r="AB279" i="47"/>
  <c r="AP279" i="47"/>
  <c r="AJ279" i="47"/>
  <c r="CD137" i="77"/>
  <c r="AL137" i="77"/>
  <c r="AM137" i="77"/>
  <c r="BP137" i="77"/>
  <c r="BW137" i="77"/>
  <c r="N137" i="77"/>
  <c r="BB137" i="77"/>
  <c r="AU137" i="77"/>
  <c r="AD137" i="77"/>
  <c r="AE137" i="77"/>
  <c r="V137" i="77"/>
  <c r="BI137" i="77"/>
  <c r="W137" i="77"/>
  <c r="AJ142" i="47"/>
  <c r="U142" i="47"/>
  <c r="AP142" i="47"/>
  <c r="V142" i="47"/>
  <c r="AB142" i="47"/>
  <c r="AC142" i="47"/>
  <c r="N142" i="47"/>
  <c r="J142" i="47"/>
  <c r="AV142" i="47"/>
  <c r="AV177" i="47"/>
  <c r="AB177" i="47"/>
  <c r="AC177" i="47"/>
  <c r="AP177" i="47"/>
  <c r="V177" i="47"/>
  <c r="U177" i="47"/>
  <c r="AJ177" i="47"/>
  <c r="N177" i="47"/>
  <c r="J177" i="47"/>
  <c r="AM266" i="77"/>
  <c r="CD266" i="77"/>
  <c r="BP266" i="77"/>
  <c r="AL266" i="77"/>
  <c r="BW266" i="77"/>
  <c r="N266" i="77"/>
  <c r="H266" i="77"/>
  <c r="BB266" i="77"/>
  <c r="AD266" i="77"/>
  <c r="AU266" i="77"/>
  <c r="W266" i="77"/>
  <c r="BI266" i="77"/>
  <c r="V266" i="77"/>
  <c r="AE266" i="77"/>
  <c r="AM300" i="77"/>
  <c r="BW300" i="77"/>
  <c r="BI300" i="77"/>
  <c r="CD300" i="77"/>
  <c r="BP300" i="77"/>
  <c r="BB300" i="77"/>
  <c r="N300" i="77"/>
  <c r="I300" i="77"/>
  <c r="AL300" i="77"/>
  <c r="V300" i="77"/>
  <c r="AE300" i="77"/>
  <c r="AD300" i="77"/>
  <c r="W300" i="77"/>
  <c r="AU300" i="77"/>
  <c r="N96" i="47"/>
  <c r="AP96" i="47"/>
  <c r="AC96" i="47"/>
  <c r="V96" i="47"/>
  <c r="AV96" i="47"/>
  <c r="AB96" i="47"/>
  <c r="U96" i="47"/>
  <c r="AJ96" i="47"/>
  <c r="V227" i="47"/>
  <c r="U227" i="47"/>
  <c r="AV227" i="47"/>
  <c r="AB227" i="47"/>
  <c r="AC227" i="47"/>
  <c r="AJ227" i="47"/>
  <c r="N227" i="47"/>
  <c r="AP227" i="47"/>
  <c r="AJ61" i="47"/>
  <c r="U61" i="47"/>
  <c r="V61" i="47"/>
  <c r="AP61" i="47"/>
  <c r="N61" i="47"/>
  <c r="H61" i="47"/>
  <c r="AC61" i="47"/>
  <c r="AB61" i="47"/>
  <c r="AV61" i="47"/>
  <c r="AL100" i="77"/>
  <c r="AM100" i="77"/>
  <c r="BW100" i="77"/>
  <c r="BP100" i="77"/>
  <c r="N100" i="77"/>
  <c r="J100" i="77"/>
  <c r="CD100" i="77"/>
  <c r="AU100" i="77"/>
  <c r="V100" i="77"/>
  <c r="W100" i="77"/>
  <c r="AD100" i="77"/>
  <c r="BI100" i="77"/>
  <c r="BB100" i="77"/>
  <c r="AE100" i="77"/>
  <c r="BB278" i="77"/>
  <c r="AM278" i="77"/>
  <c r="BP278" i="77"/>
  <c r="CD278" i="77"/>
  <c r="AL278" i="77"/>
  <c r="N278" i="77"/>
  <c r="I278" i="77"/>
  <c r="BW278" i="77"/>
  <c r="V278" i="77"/>
  <c r="W278" i="77"/>
  <c r="AD278" i="77"/>
  <c r="AE278" i="77"/>
  <c r="BI278" i="77"/>
  <c r="AU278" i="77"/>
  <c r="H86" i="75"/>
  <c r="H135" i="58"/>
  <c r="I77" i="75"/>
  <c r="J168" i="58"/>
  <c r="Q143" i="75"/>
  <c r="H143" i="75"/>
  <c r="Q179" i="75"/>
  <c r="J179" i="75"/>
  <c r="H184" i="75"/>
  <c r="I57" i="75"/>
  <c r="J57" i="75"/>
  <c r="H85" i="75"/>
  <c r="I294" i="75"/>
  <c r="Q294" i="75"/>
  <c r="H294" i="75"/>
  <c r="J294" i="75"/>
  <c r="I86" i="75"/>
  <c r="Q86" i="75"/>
  <c r="H260" i="75"/>
  <c r="I223" i="75"/>
  <c r="Q174" i="75"/>
  <c r="J247" i="75"/>
  <c r="Q247" i="75"/>
  <c r="H247" i="75"/>
  <c r="I50" i="75"/>
  <c r="Q50" i="75"/>
  <c r="J50" i="75"/>
  <c r="Q22" i="75"/>
  <c r="I22" i="75"/>
  <c r="J22" i="75"/>
  <c r="H249" i="58"/>
  <c r="I143" i="75"/>
  <c r="J138" i="75"/>
  <c r="I138" i="75"/>
  <c r="Q138" i="75"/>
  <c r="J105" i="75"/>
  <c r="H47" i="75"/>
  <c r="I47" i="75"/>
  <c r="I31" i="58"/>
  <c r="I245" i="75"/>
  <c r="Q31" i="75"/>
  <c r="I252" i="75"/>
  <c r="Q252" i="75"/>
  <c r="H252" i="75"/>
  <c r="H97" i="75"/>
  <c r="Q97" i="75"/>
  <c r="I18" i="75"/>
  <c r="J261" i="75"/>
  <c r="H60" i="75"/>
  <c r="I122" i="58"/>
  <c r="H122" i="58"/>
  <c r="H70" i="58"/>
  <c r="I87" i="75"/>
  <c r="H87" i="75"/>
  <c r="H278" i="58"/>
  <c r="I278" i="58"/>
  <c r="I44" i="58"/>
  <c r="J263" i="58"/>
  <c r="H92" i="75"/>
  <c r="Q92" i="75"/>
  <c r="Q61" i="75"/>
  <c r="H61" i="75"/>
  <c r="H281" i="75"/>
  <c r="I281" i="75"/>
  <c r="H94" i="75"/>
  <c r="H150" i="75"/>
  <c r="I215" i="75"/>
  <c r="J275" i="75"/>
  <c r="H136" i="75"/>
  <c r="J94" i="75"/>
  <c r="I206" i="75"/>
  <c r="J206" i="75"/>
  <c r="I130" i="75"/>
  <c r="J130" i="75"/>
  <c r="Q130" i="75"/>
  <c r="H177" i="58"/>
  <c r="J94" i="58"/>
  <c r="I246" i="75"/>
  <c r="K307" i="75"/>
  <c r="I297" i="58"/>
  <c r="H76" i="58"/>
  <c r="I276" i="58"/>
  <c r="J276" i="58"/>
  <c r="Q139" i="58"/>
  <c r="J286" i="58"/>
  <c r="J179" i="58"/>
  <c r="J152" i="75"/>
  <c r="Q200" i="58"/>
  <c r="I200" i="58"/>
  <c r="I281" i="58"/>
  <c r="Q245" i="75"/>
  <c r="H245" i="75"/>
  <c r="J41" i="75"/>
  <c r="I160" i="58"/>
  <c r="H283" i="75"/>
  <c r="J55" i="58"/>
  <c r="I55" i="58"/>
  <c r="H274" i="58"/>
  <c r="Q146" i="75"/>
  <c r="J146" i="75"/>
  <c r="H146" i="75"/>
  <c r="J128" i="75"/>
  <c r="Q128" i="75"/>
  <c r="H128" i="75"/>
  <c r="H176" i="58"/>
  <c r="I176" i="58"/>
  <c r="J176" i="58"/>
  <c r="Q169" i="58"/>
  <c r="J171" i="58"/>
  <c r="J26" i="75"/>
  <c r="Q26" i="75"/>
  <c r="I24" i="58"/>
  <c r="Q24" i="58"/>
  <c r="H24" i="58"/>
  <c r="J253" i="75"/>
  <c r="Q230" i="75"/>
  <c r="H230" i="75"/>
  <c r="J127" i="75"/>
  <c r="J60" i="75"/>
  <c r="H39" i="75"/>
  <c r="J84" i="58"/>
  <c r="Q36" i="58"/>
  <c r="H36" i="58"/>
  <c r="Q283" i="75"/>
  <c r="I310" i="75"/>
  <c r="J39" i="75"/>
  <c r="J76" i="75"/>
  <c r="Q76" i="75"/>
  <c r="H76" i="75"/>
  <c r="H310" i="75"/>
  <c r="Q310" i="75"/>
  <c r="I127" i="75"/>
  <c r="H302" i="76"/>
  <c r="H194" i="76"/>
  <c r="J128" i="76"/>
  <c r="J205" i="76"/>
  <c r="P16" i="76"/>
  <c r="P12" i="76"/>
  <c r="P18" i="76"/>
  <c r="Z8" i="61"/>
  <c r="U8" i="61"/>
  <c r="W8" i="61"/>
  <c r="J248" i="76"/>
  <c r="J186" i="76"/>
  <c r="Q280" i="76"/>
  <c r="H285" i="76"/>
  <c r="O17" i="76"/>
  <c r="O11" i="76"/>
  <c r="H227" i="76"/>
  <c r="H215" i="76"/>
  <c r="I178" i="76"/>
  <c r="I196" i="76"/>
  <c r="Q170" i="76"/>
  <c r="O18" i="76"/>
  <c r="O12" i="76"/>
  <c r="H199" i="76"/>
  <c r="J130" i="76"/>
  <c r="J150" i="76"/>
  <c r="J54" i="76"/>
  <c r="J38" i="76"/>
  <c r="Q176" i="76"/>
  <c r="J146" i="76"/>
  <c r="Q146" i="76"/>
  <c r="J243" i="76"/>
  <c r="Q41" i="76"/>
  <c r="I37" i="76"/>
  <c r="I33" i="76"/>
  <c r="I25" i="76"/>
  <c r="Q25" i="76"/>
  <c r="I21" i="76"/>
  <c r="Q61" i="76"/>
  <c r="I61" i="76"/>
  <c r="H61" i="76"/>
  <c r="I51" i="76"/>
  <c r="H130" i="76"/>
  <c r="H243" i="76"/>
  <c r="H150" i="76"/>
  <c r="J144" i="76"/>
  <c r="I144" i="76"/>
  <c r="H144" i="76"/>
  <c r="H149" i="76"/>
  <c r="Q124" i="76"/>
  <c r="I124" i="76"/>
  <c r="L96" i="76"/>
  <c r="AK96" i="76"/>
  <c r="I160" i="76"/>
  <c r="H54" i="76"/>
  <c r="H38" i="76"/>
  <c r="Q53" i="76"/>
  <c r="H41" i="76"/>
  <c r="H37" i="76"/>
  <c r="H25" i="76"/>
  <c r="J61" i="76"/>
  <c r="I55" i="76"/>
  <c r="Q55" i="76"/>
  <c r="I39" i="76"/>
  <c r="Q39" i="76"/>
  <c r="Q18" i="76"/>
  <c r="I246" i="76"/>
  <c r="Q194" i="76"/>
  <c r="I158" i="76"/>
  <c r="H192" i="76"/>
  <c r="J172" i="76"/>
  <c r="H146" i="76"/>
  <c r="J118" i="76"/>
  <c r="Q140" i="76"/>
  <c r="P17" i="76"/>
  <c r="P11" i="76"/>
  <c r="H128" i="76"/>
  <c r="H57" i="76"/>
  <c r="H55" i="76"/>
  <c r="H39" i="76"/>
  <c r="I24" i="76"/>
  <c r="Q136" i="77"/>
  <c r="Q47" i="77"/>
  <c r="Q64" i="77"/>
  <c r="Q277" i="77"/>
  <c r="Q234" i="77"/>
  <c r="Q200" i="77"/>
  <c r="Q283" i="77"/>
  <c r="Q304" i="77"/>
  <c r="Q149" i="77"/>
  <c r="Q135" i="77"/>
  <c r="Q29" i="77"/>
  <c r="Q229" i="77"/>
  <c r="Q124" i="77"/>
  <c r="Q65" i="77"/>
  <c r="Q80" i="77"/>
  <c r="Q81" i="77"/>
  <c r="Q56" i="77"/>
  <c r="Q224" i="77"/>
  <c r="Q221" i="77"/>
  <c r="Q202" i="77"/>
  <c r="Q296" i="77"/>
  <c r="Q72" i="77"/>
  <c r="Q28" i="77"/>
  <c r="Q292" i="77"/>
  <c r="Q269" i="77"/>
  <c r="Q259" i="77"/>
  <c r="Q238" i="77"/>
  <c r="D71" i="54"/>
  <c r="S8" i="63"/>
  <c r="AE13" i="47"/>
  <c r="X13" i="47"/>
  <c r="AR13" i="47"/>
  <c r="AC8" i="61"/>
  <c r="N15" i="76"/>
  <c r="N17" i="76"/>
  <c r="Q17" i="76"/>
  <c r="N16" i="76"/>
  <c r="N12" i="76"/>
  <c r="J12" i="76"/>
  <c r="Q23" i="75"/>
  <c r="H38" i="75"/>
  <c r="I30" i="75"/>
  <c r="H23" i="75"/>
  <c r="H10" i="72"/>
  <c r="Q9" i="72"/>
  <c r="J10" i="72"/>
  <c r="H15" i="72"/>
  <c r="H13" i="72"/>
  <c r="Q17" i="72"/>
  <c r="Q11" i="72"/>
  <c r="J14" i="72"/>
  <c r="J18" i="72"/>
  <c r="H16" i="72"/>
  <c r="Q20" i="72"/>
  <c r="J15" i="72"/>
  <c r="J13" i="72"/>
  <c r="I11" i="72"/>
  <c r="H14" i="72"/>
  <c r="Q18" i="72"/>
  <c r="J16" i="72"/>
  <c r="J17" i="72"/>
  <c r="M10" i="72"/>
  <c r="T8" i="37"/>
  <c r="W8" i="37"/>
  <c r="E8" i="47"/>
  <c r="U8" i="37"/>
  <c r="W10" i="39"/>
  <c r="V10" i="39"/>
  <c r="F8" i="47"/>
  <c r="X10" i="39"/>
  <c r="K101" i="75"/>
  <c r="K25" i="75"/>
  <c r="K238" i="75"/>
  <c r="K23" i="75"/>
  <c r="K100" i="72"/>
  <c r="N58" i="50"/>
  <c r="H46" i="50"/>
  <c r="M174" i="50"/>
  <c r="H293" i="50"/>
  <c r="N207" i="50"/>
  <c r="L208" i="72"/>
  <c r="M54" i="72"/>
  <c r="M50" i="72"/>
  <c r="L147" i="72"/>
  <c r="L123" i="72"/>
  <c r="M223" i="72"/>
  <c r="M201" i="72"/>
  <c r="M179" i="72"/>
  <c r="M155" i="72"/>
  <c r="M107" i="72"/>
  <c r="M53" i="72"/>
  <c r="L237" i="72"/>
  <c r="L206" i="72"/>
  <c r="H193" i="75"/>
  <c r="Q193" i="75"/>
  <c r="I234" i="75"/>
  <c r="J234" i="75"/>
  <c r="Q69" i="75"/>
  <c r="H69" i="75"/>
  <c r="I69" i="75"/>
  <c r="Q259" i="75"/>
  <c r="J259" i="75"/>
  <c r="I278" i="75"/>
  <c r="Q278" i="75"/>
  <c r="I79" i="75"/>
  <c r="Q79" i="75"/>
  <c r="I228" i="75"/>
  <c r="H228" i="75"/>
  <c r="H52" i="75"/>
  <c r="I52" i="75"/>
  <c r="Q52" i="75"/>
  <c r="I289" i="58"/>
  <c r="H148" i="58"/>
  <c r="J260" i="58"/>
  <c r="I260" i="58"/>
  <c r="H28" i="75"/>
  <c r="J28" i="75"/>
  <c r="I305" i="75"/>
  <c r="Q305" i="75"/>
  <c r="H142" i="75"/>
  <c r="J142" i="75"/>
  <c r="I142" i="75"/>
  <c r="J132" i="75"/>
  <c r="Q132" i="75"/>
  <c r="H132" i="75"/>
  <c r="J123" i="58"/>
  <c r="H181" i="75"/>
  <c r="J181" i="75"/>
  <c r="I43" i="75"/>
  <c r="Q43" i="75"/>
  <c r="J103" i="75"/>
  <c r="I103" i="75"/>
  <c r="H148" i="75"/>
  <c r="I148" i="75"/>
  <c r="Q65" i="75"/>
  <c r="I65" i="75"/>
  <c r="H65" i="75"/>
  <c r="K78" i="75"/>
  <c r="I81" i="58"/>
  <c r="H235" i="75"/>
  <c r="J235" i="75"/>
  <c r="Q135" i="75"/>
  <c r="I135" i="75"/>
  <c r="Q157" i="75"/>
  <c r="J157" i="75"/>
  <c r="I157" i="75"/>
  <c r="Q35" i="75"/>
  <c r="I35" i="75"/>
  <c r="Q100" i="75"/>
  <c r="I100" i="75"/>
  <c r="J120" i="58"/>
  <c r="K165" i="75"/>
  <c r="I172" i="76"/>
  <c r="I164" i="76"/>
  <c r="Q149" i="76"/>
  <c r="J149" i="76"/>
  <c r="Q83" i="75"/>
  <c r="H232" i="75"/>
  <c r="J121" i="58"/>
  <c r="J105" i="58"/>
  <c r="Q151" i="75"/>
  <c r="J220" i="75"/>
  <c r="Q234" i="75"/>
  <c r="J174" i="58"/>
  <c r="H268" i="75"/>
  <c r="I28" i="75"/>
  <c r="I99" i="75"/>
  <c r="H260" i="58"/>
  <c r="Q16" i="75"/>
  <c r="Q303" i="75"/>
  <c r="Q142" i="75"/>
  <c r="H239" i="75"/>
  <c r="J52" i="75"/>
  <c r="Q48" i="58"/>
  <c r="Q90" i="75"/>
  <c r="H305" i="75"/>
  <c r="J139" i="75"/>
  <c r="Q181" i="75"/>
  <c r="H103" i="75"/>
  <c r="I102" i="75"/>
  <c r="H17" i="50"/>
  <c r="H45" i="50"/>
  <c r="K226" i="50"/>
  <c r="I226" i="50"/>
  <c r="I227" i="50"/>
  <c r="R227" i="50"/>
  <c r="I240" i="50"/>
  <c r="K240" i="50"/>
  <c r="R270" i="50"/>
  <c r="I270" i="50"/>
  <c r="L128" i="50"/>
  <c r="K215" i="50"/>
  <c r="I215" i="50"/>
  <c r="H93" i="50"/>
  <c r="CC85" i="76"/>
  <c r="M85" i="76"/>
  <c r="L282" i="76"/>
  <c r="AK282" i="76"/>
  <c r="L85" i="77"/>
  <c r="AK85" i="77"/>
  <c r="L163" i="77"/>
  <c r="AK163" i="77"/>
  <c r="L202" i="77"/>
  <c r="AK202" i="77"/>
  <c r="L186" i="77"/>
  <c r="AK186" i="77"/>
  <c r="CC161" i="77"/>
  <c r="M161" i="77"/>
  <c r="M78" i="77"/>
  <c r="M60" i="77"/>
  <c r="L224" i="76"/>
  <c r="AK224" i="76"/>
  <c r="L278" i="76"/>
  <c r="AK278" i="76"/>
  <c r="L232" i="76"/>
  <c r="AK232" i="76"/>
  <c r="M89" i="76"/>
  <c r="M78" i="76"/>
  <c r="M157" i="77"/>
  <c r="M226" i="77"/>
  <c r="CC64" i="77"/>
  <c r="M64" i="77"/>
  <c r="M298" i="77"/>
  <c r="L205" i="76"/>
  <c r="AK205" i="76"/>
  <c r="M86" i="76"/>
  <c r="L90" i="77"/>
  <c r="AK90" i="77"/>
  <c r="M124" i="77"/>
  <c r="CC131" i="77"/>
  <c r="M131" i="77"/>
  <c r="L28" i="77"/>
  <c r="AK28" i="77"/>
  <c r="M217" i="77"/>
  <c r="M216" i="77"/>
  <c r="M154" i="47"/>
  <c r="L238" i="47"/>
  <c r="L77" i="77"/>
  <c r="AK77" i="77"/>
  <c r="L281" i="47"/>
  <c r="M256" i="77"/>
  <c r="I243" i="47"/>
  <c r="Q243" i="47"/>
  <c r="I301" i="47"/>
  <c r="J301" i="47"/>
  <c r="Q301" i="47"/>
  <c r="H301" i="47"/>
  <c r="Q104" i="47"/>
  <c r="I104" i="47"/>
  <c r="H104" i="47"/>
  <c r="J104" i="47"/>
  <c r="H139" i="47"/>
  <c r="I139" i="47"/>
  <c r="I283" i="47"/>
  <c r="H283" i="47"/>
  <c r="J283" i="47"/>
  <c r="Q283" i="47"/>
  <c r="K148" i="47"/>
  <c r="J94" i="47"/>
  <c r="I94" i="47"/>
  <c r="J150" i="47"/>
  <c r="H150" i="47"/>
  <c r="I150" i="47"/>
  <c r="H62" i="47"/>
  <c r="J62" i="47"/>
  <c r="Q62" i="47"/>
  <c r="H215" i="47"/>
  <c r="J215" i="47"/>
  <c r="Q215" i="47"/>
  <c r="J99" i="47"/>
  <c r="Q99" i="47"/>
  <c r="H99" i="47"/>
  <c r="H239" i="47"/>
  <c r="J239" i="47"/>
  <c r="I239" i="47"/>
  <c r="J303" i="47"/>
  <c r="Q303" i="47"/>
  <c r="Q38" i="47"/>
  <c r="J38" i="47"/>
  <c r="Q71" i="47"/>
  <c r="I71" i="47"/>
  <c r="J71" i="47"/>
  <c r="H71" i="47"/>
  <c r="I309" i="47"/>
  <c r="Q309" i="47"/>
  <c r="J309" i="47"/>
  <c r="H148" i="50"/>
  <c r="H240" i="50"/>
  <c r="H287" i="50"/>
  <c r="L289" i="50"/>
  <c r="H289" i="50"/>
  <c r="J178" i="72"/>
  <c r="J65" i="72"/>
  <c r="Q59" i="72"/>
  <c r="I53" i="72"/>
  <c r="Q94" i="72"/>
  <c r="Q92" i="72"/>
  <c r="J12" i="72"/>
  <c r="I243" i="72"/>
  <c r="I223" i="72"/>
  <c r="I221" i="72"/>
  <c r="I203" i="72"/>
  <c r="I199" i="72"/>
  <c r="I195" i="72"/>
  <c r="J187" i="72"/>
  <c r="J294" i="72"/>
  <c r="H287" i="72"/>
  <c r="J260" i="72"/>
  <c r="H258" i="72"/>
  <c r="K303" i="50"/>
  <c r="J270" i="50"/>
  <c r="R240" i="50"/>
  <c r="R226" i="50"/>
  <c r="L126" i="47"/>
  <c r="L188" i="76"/>
  <c r="AK188" i="76"/>
  <c r="L172" i="76"/>
  <c r="AK172" i="76"/>
  <c r="K207" i="75"/>
  <c r="K152" i="75"/>
  <c r="K259" i="75"/>
  <c r="K286" i="75"/>
  <c r="K200" i="75"/>
  <c r="K49" i="75"/>
  <c r="I306" i="77"/>
  <c r="J306" i="77"/>
  <c r="I237" i="77"/>
  <c r="Q237" i="77"/>
  <c r="H89" i="77"/>
  <c r="Q89" i="77"/>
  <c r="Q261" i="77"/>
  <c r="I261" i="77"/>
  <c r="H240" i="77"/>
  <c r="I240" i="77"/>
  <c r="Q295" i="77"/>
  <c r="I295" i="77"/>
  <c r="J24" i="77"/>
  <c r="I24" i="77"/>
  <c r="H264" i="77"/>
  <c r="Q106" i="77"/>
  <c r="J106" i="77"/>
  <c r="K203" i="75"/>
  <c r="M110" i="50"/>
  <c r="K191" i="76"/>
  <c r="BO191" i="76"/>
  <c r="L144" i="76"/>
  <c r="AK144" i="76"/>
  <c r="M95" i="76"/>
  <c r="Q50" i="47"/>
  <c r="L220" i="76"/>
  <c r="AK220" i="76"/>
  <c r="L54" i="76"/>
  <c r="AK54" i="76"/>
  <c r="L48" i="76"/>
  <c r="AK48" i="76"/>
  <c r="L44" i="76"/>
  <c r="AK44" i="76"/>
  <c r="H154" i="47"/>
  <c r="J103" i="47"/>
  <c r="Q239" i="76"/>
  <c r="H221" i="76"/>
  <c r="J216" i="76"/>
  <c r="H289" i="76"/>
  <c r="J299" i="58"/>
  <c r="I299" i="58"/>
  <c r="I244" i="58"/>
  <c r="H153" i="75"/>
  <c r="Q178" i="58"/>
  <c r="J178" i="58"/>
  <c r="H93" i="75"/>
  <c r="Q265" i="58"/>
  <c r="H160" i="75"/>
  <c r="J98" i="75"/>
  <c r="H199" i="75"/>
  <c r="J32" i="75"/>
  <c r="H155" i="75"/>
  <c r="I160" i="75"/>
  <c r="I113" i="75"/>
  <c r="I36" i="77"/>
  <c r="Q302" i="77"/>
  <c r="J29" i="77"/>
  <c r="I255" i="77"/>
  <c r="J69" i="77"/>
  <c r="H305" i="77"/>
  <c r="J294" i="77"/>
  <c r="L260" i="72"/>
  <c r="M234" i="72"/>
  <c r="J54" i="50"/>
  <c r="H57" i="72"/>
  <c r="J38" i="50"/>
  <c r="K38" i="50"/>
  <c r="E8" i="51"/>
  <c r="Q159" i="77"/>
  <c r="J93" i="77"/>
  <c r="H110" i="77"/>
  <c r="J243" i="77"/>
  <c r="I256" i="77"/>
  <c r="H29" i="77"/>
  <c r="K158" i="50"/>
  <c r="L103" i="72"/>
  <c r="M142" i="50"/>
  <c r="H46" i="47"/>
  <c r="I94" i="50"/>
  <c r="R54" i="50"/>
  <c r="K296" i="75"/>
  <c r="K278" i="75"/>
  <c r="K262" i="75"/>
  <c r="K100" i="75"/>
  <c r="K170" i="75"/>
  <c r="K175" i="75"/>
  <c r="K44" i="75"/>
  <c r="K53" i="75"/>
  <c r="K288" i="75"/>
  <c r="K155" i="75"/>
  <c r="K241" i="75"/>
  <c r="K96" i="75"/>
  <c r="K142" i="58"/>
  <c r="K181" i="75"/>
  <c r="N39" i="50"/>
  <c r="L181" i="77"/>
  <c r="AK181" i="77"/>
  <c r="L216" i="76"/>
  <c r="AK216" i="76"/>
  <c r="L234" i="77"/>
  <c r="AK234" i="77"/>
  <c r="L80" i="77"/>
  <c r="AK80" i="77"/>
  <c r="M117" i="77"/>
  <c r="M243" i="77"/>
  <c r="M28" i="77"/>
  <c r="L138" i="77"/>
  <c r="AK138" i="77"/>
  <c r="L208" i="76"/>
  <c r="AK208" i="76"/>
  <c r="L229" i="77"/>
  <c r="AK229" i="77"/>
  <c r="L266" i="77"/>
  <c r="AK266" i="77"/>
  <c r="M150" i="77"/>
  <c r="M282" i="77"/>
  <c r="L116" i="77"/>
  <c r="AK116" i="77"/>
  <c r="L92" i="77"/>
  <c r="AK92" i="77"/>
  <c r="L256" i="77"/>
  <c r="AK256" i="77"/>
  <c r="L44" i="77"/>
  <c r="AK44" i="77"/>
  <c r="L158" i="77"/>
  <c r="AK158" i="77"/>
  <c r="I50" i="77"/>
  <c r="H145" i="77"/>
  <c r="I270" i="77"/>
  <c r="K281" i="75"/>
  <c r="J306" i="76"/>
  <c r="H47" i="76"/>
  <c r="Q246" i="76"/>
  <c r="J246" i="76"/>
  <c r="I243" i="76"/>
  <c r="Q243" i="76"/>
  <c r="H232" i="47"/>
  <c r="I129" i="72"/>
  <c r="J212" i="75"/>
  <c r="H109" i="75"/>
  <c r="J124" i="75"/>
  <c r="I116" i="75"/>
  <c r="J288" i="75"/>
  <c r="H217" i="75"/>
  <c r="J141" i="75"/>
  <c r="J53" i="75"/>
  <c r="Q59" i="75"/>
  <c r="I212" i="58"/>
  <c r="M69" i="76"/>
  <c r="M82" i="76"/>
  <c r="H129" i="72"/>
  <c r="M230" i="72"/>
  <c r="M100" i="77"/>
  <c r="L274" i="76"/>
  <c r="AK274" i="76"/>
  <c r="L292" i="76"/>
  <c r="AK292" i="76"/>
  <c r="L113" i="77"/>
  <c r="AK113" i="77"/>
  <c r="L281" i="77"/>
  <c r="AK281" i="77"/>
  <c r="L64" i="77"/>
  <c r="AK64" i="77"/>
  <c r="H293" i="76"/>
  <c r="K163" i="72"/>
  <c r="K287" i="72"/>
  <c r="K90" i="72"/>
  <c r="L288" i="72"/>
  <c r="L114" i="72"/>
  <c r="M97" i="72"/>
  <c r="L84" i="72"/>
  <c r="M32" i="72"/>
  <c r="K227" i="72"/>
  <c r="K87" i="72"/>
  <c r="K264" i="72"/>
  <c r="M132" i="77"/>
  <c r="M303" i="76"/>
  <c r="L264" i="77"/>
  <c r="AK264" i="77"/>
  <c r="M125" i="77"/>
  <c r="L127" i="77"/>
  <c r="AK127" i="77"/>
  <c r="L200" i="77"/>
  <c r="AK200" i="77"/>
  <c r="M255" i="77"/>
  <c r="M146" i="77"/>
  <c r="L238" i="76"/>
  <c r="AK238" i="76"/>
  <c r="L230" i="76"/>
  <c r="AK230" i="76"/>
  <c r="L200" i="76"/>
  <c r="AK200" i="76"/>
  <c r="M63" i="76"/>
  <c r="M309" i="77"/>
  <c r="L82" i="77"/>
  <c r="AK82" i="77"/>
  <c r="L145" i="77"/>
  <c r="AK145" i="77"/>
  <c r="L240" i="77"/>
  <c r="AK240" i="77"/>
  <c r="M263" i="77"/>
  <c r="M224" i="77"/>
  <c r="M246" i="77"/>
  <c r="M79" i="77"/>
  <c r="L26" i="77"/>
  <c r="AK26" i="77"/>
  <c r="L233" i="76"/>
  <c r="AK233" i="76"/>
  <c r="L88" i="76"/>
  <c r="AK88" i="76"/>
  <c r="M127" i="76"/>
  <c r="K296" i="47"/>
  <c r="H53" i="76"/>
  <c r="I57" i="76"/>
  <c r="Q188" i="76"/>
  <c r="Q51" i="76"/>
  <c r="J184" i="76"/>
  <c r="I58" i="76"/>
  <c r="H176" i="76"/>
  <c r="I53" i="76"/>
  <c r="Q203" i="76"/>
  <c r="Q19" i="76"/>
  <c r="I192" i="76"/>
  <c r="J267" i="76"/>
  <c r="J203" i="76"/>
  <c r="I40" i="76"/>
  <c r="Q184" i="76"/>
  <c r="H51" i="76"/>
  <c r="Q57" i="76"/>
  <c r="J192" i="76"/>
  <c r="I19" i="76"/>
  <c r="J164" i="76"/>
  <c r="J168" i="76"/>
  <c r="J58" i="76"/>
  <c r="L286" i="77"/>
  <c r="AK286" i="77"/>
  <c r="H51" i="47"/>
  <c r="Q51" i="47"/>
  <c r="Q75" i="47"/>
  <c r="J75" i="47"/>
  <c r="I75" i="47"/>
  <c r="H231" i="47"/>
  <c r="Q231" i="47"/>
  <c r="H193" i="47"/>
  <c r="Q193" i="47"/>
  <c r="Q306" i="47"/>
  <c r="J306" i="47"/>
  <c r="I118" i="47"/>
  <c r="Q118" i="47"/>
  <c r="J118" i="47"/>
  <c r="H166" i="50"/>
  <c r="L166" i="50"/>
  <c r="H38" i="50"/>
  <c r="Q256" i="72"/>
  <c r="H296" i="47"/>
  <c r="Q32" i="72"/>
  <c r="I23" i="72"/>
  <c r="K249" i="47"/>
  <c r="J248" i="72"/>
  <c r="K309" i="70"/>
  <c r="L280" i="72"/>
  <c r="L88" i="72"/>
  <c r="M203" i="72"/>
  <c r="K207" i="72"/>
  <c r="K234" i="72"/>
  <c r="K20" i="72"/>
  <c r="L218" i="72"/>
  <c r="H81" i="50"/>
  <c r="H44" i="50"/>
  <c r="L224" i="50"/>
  <c r="L48" i="50"/>
  <c r="N195" i="50"/>
  <c r="H61" i="50"/>
  <c r="L74" i="77"/>
  <c r="AK74" i="77"/>
  <c r="L193" i="77"/>
  <c r="AK193" i="77"/>
  <c r="M248" i="77"/>
  <c r="M67" i="76"/>
  <c r="L75" i="77"/>
  <c r="AK75" i="77"/>
  <c r="L51" i="77"/>
  <c r="AK51" i="77"/>
  <c r="L69" i="77"/>
  <c r="AK69" i="77"/>
  <c r="L248" i="77"/>
  <c r="AK248" i="77"/>
  <c r="L95" i="77"/>
  <c r="AK95" i="77"/>
  <c r="L194" i="77"/>
  <c r="AK194" i="77"/>
  <c r="M140" i="77"/>
  <c r="L306" i="77"/>
  <c r="AK306" i="77"/>
  <c r="M34" i="77"/>
  <c r="M99" i="77"/>
  <c r="L226" i="77"/>
  <c r="AK226" i="77"/>
  <c r="M222" i="77"/>
  <c r="M185" i="77"/>
  <c r="M233" i="77"/>
  <c r="L122" i="77"/>
  <c r="AK122" i="77"/>
  <c r="L185" i="77"/>
  <c r="AK185" i="77"/>
  <c r="L223" i="77"/>
  <c r="AK223" i="77"/>
  <c r="M107" i="77"/>
  <c r="L285" i="76"/>
  <c r="AK285" i="76"/>
  <c r="L276" i="76"/>
  <c r="AK276" i="76"/>
  <c r="L213" i="76"/>
  <c r="AK213" i="76"/>
  <c r="L204" i="76"/>
  <c r="AK204" i="76"/>
  <c r="L277" i="76"/>
  <c r="AK277" i="76"/>
  <c r="L196" i="76"/>
  <c r="AK196" i="76"/>
  <c r="M288" i="77"/>
  <c r="L224" i="77"/>
  <c r="AK224" i="77"/>
  <c r="M169" i="77"/>
  <c r="L53" i="77"/>
  <c r="AK53" i="77"/>
  <c r="M208" i="77"/>
  <c r="M142" i="77"/>
  <c r="M137" i="77"/>
  <c r="M66" i="76"/>
  <c r="L153" i="77"/>
  <c r="AK153" i="77"/>
  <c r="M227" i="77"/>
  <c r="L207" i="77"/>
  <c r="AK207" i="77"/>
  <c r="L72" i="77"/>
  <c r="AK72" i="77"/>
  <c r="L218" i="77"/>
  <c r="AK218" i="77"/>
  <c r="L251" i="77"/>
  <c r="AK251" i="77"/>
  <c r="L43" i="77"/>
  <c r="AK43" i="77"/>
  <c r="L237" i="70"/>
  <c r="L233" i="77"/>
  <c r="AK233" i="77"/>
  <c r="I235" i="70"/>
  <c r="Q235" i="70"/>
  <c r="K276" i="72"/>
  <c r="K147" i="72"/>
  <c r="R281" i="50"/>
  <c r="J281" i="50"/>
  <c r="I44" i="50"/>
  <c r="R44" i="50"/>
  <c r="I209" i="50"/>
  <c r="R209" i="50"/>
  <c r="H239" i="50"/>
  <c r="H54" i="50"/>
  <c r="L70" i="50"/>
  <c r="H114" i="50"/>
  <c r="L289" i="76"/>
  <c r="AK289" i="76"/>
  <c r="I235" i="77"/>
  <c r="I260" i="77"/>
  <c r="H268" i="77"/>
  <c r="M228" i="77"/>
  <c r="M207" i="77"/>
  <c r="M209" i="72"/>
  <c r="M137" i="72"/>
  <c r="M135" i="72"/>
  <c r="L77" i="72"/>
  <c r="N210" i="50"/>
  <c r="H71" i="50"/>
  <c r="N223" i="50"/>
  <c r="N109" i="50"/>
  <c r="R22" i="51"/>
  <c r="J195" i="77"/>
  <c r="H244" i="77"/>
  <c r="J224" i="77"/>
  <c r="J89" i="77"/>
  <c r="J237" i="77"/>
  <c r="J169" i="77"/>
  <c r="H253" i="77"/>
  <c r="H246" i="77"/>
  <c r="L106" i="50"/>
  <c r="M123" i="77"/>
  <c r="L110" i="77"/>
  <c r="AK110" i="77"/>
  <c r="M176" i="77"/>
  <c r="M190" i="77"/>
  <c r="CC72" i="77"/>
  <c r="M72" i="77"/>
  <c r="L226" i="76"/>
  <c r="AK226" i="76"/>
  <c r="M81" i="76"/>
  <c r="L234" i="76"/>
  <c r="AK234" i="76"/>
  <c r="L61" i="77"/>
  <c r="AK61" i="77"/>
  <c r="L262" i="77"/>
  <c r="AK262" i="77"/>
  <c r="M306" i="77"/>
  <c r="M129" i="77"/>
  <c r="L192" i="77"/>
  <c r="AK192" i="77"/>
  <c r="L209" i="76"/>
  <c r="AK209" i="76"/>
  <c r="M254" i="77"/>
  <c r="M112" i="77"/>
  <c r="M63" i="77"/>
  <c r="H305" i="47"/>
  <c r="I305" i="47"/>
  <c r="J32" i="47"/>
  <c r="I54" i="50"/>
  <c r="I158" i="50"/>
  <c r="L148" i="76"/>
  <c r="AK148" i="76"/>
  <c r="H309" i="47"/>
  <c r="H303" i="47"/>
  <c r="Q239" i="47"/>
  <c r="J243" i="47"/>
  <c r="J263" i="47"/>
  <c r="I232" i="47"/>
  <c r="Q57" i="72"/>
  <c r="M262" i="50"/>
  <c r="L78" i="50"/>
  <c r="M246" i="50"/>
  <c r="L305" i="72"/>
  <c r="L287" i="72"/>
  <c r="L263" i="72"/>
  <c r="L259" i="72"/>
  <c r="L243" i="72"/>
  <c r="L239" i="72"/>
  <c r="L223" i="72"/>
  <c r="L192" i="72"/>
  <c r="L306" i="72"/>
  <c r="L213" i="72"/>
  <c r="M82" i="72"/>
  <c r="M52" i="72"/>
  <c r="M276" i="72"/>
  <c r="M264" i="72"/>
  <c r="M260" i="72"/>
  <c r="M236" i="72"/>
  <c r="M224" i="72"/>
  <c r="L197" i="72"/>
  <c r="L163" i="72"/>
  <c r="L139" i="72"/>
  <c r="L137" i="72"/>
  <c r="L135" i="72"/>
  <c r="M98" i="72"/>
  <c r="M41" i="72"/>
  <c r="M33" i="72"/>
  <c r="M29" i="72"/>
  <c r="M25" i="72"/>
  <c r="M13" i="72"/>
  <c r="M36" i="72"/>
  <c r="M12" i="72"/>
  <c r="M301" i="72"/>
  <c r="M212" i="72"/>
  <c r="M283" i="72"/>
  <c r="M267" i="72"/>
  <c r="M259" i="72"/>
  <c r="M239" i="72"/>
  <c r="M235" i="72"/>
  <c r="M200" i="72"/>
  <c r="L168" i="72"/>
  <c r="L148" i="72"/>
  <c r="M92" i="72"/>
  <c r="L270" i="72"/>
  <c r="M205" i="72"/>
  <c r="M147" i="72"/>
  <c r="M121" i="72"/>
  <c r="M108" i="72"/>
  <c r="M134" i="72"/>
  <c r="M118" i="72"/>
  <c r="M93" i="72"/>
  <c r="M65" i="72"/>
  <c r="M61" i="72"/>
  <c r="L249" i="72"/>
  <c r="M170" i="72"/>
  <c r="L300" i="72"/>
  <c r="L207" i="72"/>
  <c r="M70" i="72"/>
  <c r="L48" i="72"/>
  <c r="L34" i="72"/>
  <c r="M303" i="72"/>
  <c r="M138" i="72"/>
  <c r="M122" i="72"/>
  <c r="L307" i="72"/>
  <c r="L137" i="77"/>
  <c r="AK137" i="77"/>
  <c r="L99" i="77"/>
  <c r="AK99" i="77"/>
  <c r="K288" i="47"/>
  <c r="K28" i="47"/>
  <c r="K179" i="47"/>
  <c r="K306" i="47"/>
  <c r="M280" i="72"/>
  <c r="K131" i="72"/>
  <c r="K135" i="72"/>
  <c r="M257" i="72"/>
  <c r="M233" i="72"/>
  <c r="M306" i="72"/>
  <c r="M304" i="72"/>
  <c r="L222" i="72"/>
  <c r="K211" i="70"/>
  <c r="K250" i="70"/>
  <c r="N142" i="50"/>
  <c r="H133" i="76"/>
  <c r="H246" i="76"/>
  <c r="I202" i="76"/>
  <c r="Q130" i="76"/>
  <c r="H197" i="76"/>
  <c r="H67" i="77"/>
  <c r="L10" i="50"/>
  <c r="H26" i="50"/>
  <c r="L38" i="50"/>
  <c r="M234" i="50"/>
  <c r="L94" i="72"/>
  <c r="M268" i="72"/>
  <c r="M232" i="72"/>
  <c r="M216" i="72"/>
  <c r="M37" i="72"/>
  <c r="M247" i="72"/>
  <c r="L144" i="72"/>
  <c r="L294" i="72"/>
  <c r="L173" i="72"/>
  <c r="L165" i="72"/>
  <c r="L149" i="72"/>
  <c r="M95" i="72"/>
  <c r="M81" i="72"/>
  <c r="M49" i="72"/>
  <c r="L233" i="72"/>
  <c r="L202" i="72"/>
  <c r="M186" i="72"/>
  <c r="M174" i="72"/>
  <c r="M158" i="72"/>
  <c r="M150" i="72"/>
  <c r="M120" i="72"/>
  <c r="M158" i="77"/>
  <c r="I153" i="47"/>
  <c r="H153" i="47"/>
  <c r="J95" i="47"/>
  <c r="I95" i="47"/>
  <c r="J288" i="47"/>
  <c r="Q288" i="47"/>
  <c r="Q209" i="47"/>
  <c r="J209" i="47"/>
  <c r="H73" i="47"/>
  <c r="I73" i="47"/>
  <c r="H36" i="47"/>
  <c r="I36" i="47"/>
  <c r="I290" i="47"/>
  <c r="H290" i="47"/>
  <c r="J290" i="47"/>
  <c r="K198" i="70"/>
  <c r="K299" i="47"/>
  <c r="Q284" i="47"/>
  <c r="J284" i="47"/>
  <c r="K282" i="47"/>
  <c r="I196" i="70"/>
  <c r="M237" i="72"/>
  <c r="M226" i="72"/>
  <c r="M218" i="72"/>
  <c r="H218" i="50"/>
  <c r="N62" i="50"/>
  <c r="R198" i="50"/>
  <c r="J301" i="50"/>
  <c r="H32" i="47"/>
  <c r="Q196" i="70"/>
  <c r="L295" i="72"/>
  <c r="L104" i="72"/>
  <c r="K91" i="72"/>
  <c r="H58" i="50"/>
  <c r="M162" i="50"/>
  <c r="I32" i="47"/>
  <c r="M188" i="77"/>
  <c r="M127" i="77"/>
  <c r="K198" i="50"/>
  <c r="I49" i="77"/>
  <c r="I159" i="77"/>
  <c r="I57" i="77"/>
  <c r="I288" i="77"/>
  <c r="Q41" i="77"/>
  <c r="J165" i="77"/>
  <c r="J302" i="77"/>
  <c r="K48" i="75"/>
  <c r="K94" i="50"/>
  <c r="I54" i="76"/>
  <c r="I18" i="76"/>
  <c r="Q37" i="76"/>
  <c r="H231" i="76"/>
  <c r="H278" i="76"/>
  <c r="H304" i="76"/>
  <c r="J268" i="76"/>
  <c r="J219" i="76"/>
  <c r="I149" i="76"/>
  <c r="J90" i="76"/>
  <c r="I60" i="75"/>
  <c r="J198" i="75"/>
  <c r="J109" i="77"/>
  <c r="H200" i="77"/>
  <c r="H224" i="77"/>
  <c r="J193" i="77"/>
  <c r="I193" i="77"/>
  <c r="J253" i="77"/>
  <c r="I222" i="77"/>
  <c r="Q244" i="77"/>
  <c r="M190" i="76"/>
  <c r="Q185" i="76"/>
  <c r="Q223" i="76"/>
  <c r="H233" i="76"/>
  <c r="Q214" i="76"/>
  <c r="J239" i="76"/>
  <c r="J209" i="76"/>
  <c r="Q205" i="77"/>
  <c r="I22" i="77"/>
  <c r="I219" i="77"/>
  <c r="J258" i="77"/>
  <c r="H105" i="77"/>
  <c r="Q169" i="77"/>
  <c r="M26" i="72"/>
  <c r="H275" i="50"/>
  <c r="N119" i="50"/>
  <c r="K195" i="76"/>
  <c r="BO195" i="76"/>
  <c r="K125" i="76"/>
  <c r="BO125" i="76"/>
  <c r="K247" i="72"/>
  <c r="K96" i="72"/>
  <c r="K174" i="72"/>
  <c r="K10" i="72"/>
  <c r="L264" i="72"/>
  <c r="M18" i="72"/>
  <c r="H244" i="50"/>
  <c r="I300" i="76"/>
  <c r="H27" i="77"/>
  <c r="J219" i="77"/>
  <c r="J260" i="77"/>
  <c r="I268" i="77"/>
  <c r="I76" i="77"/>
  <c r="I105" i="77"/>
  <c r="I169" i="77"/>
  <c r="J205" i="77"/>
  <c r="H265" i="77"/>
  <c r="J47" i="77"/>
  <c r="I308" i="76"/>
  <c r="Q251" i="76"/>
  <c r="J158" i="70"/>
  <c r="N173" i="50"/>
  <c r="K86" i="72"/>
  <c r="H122" i="76"/>
  <c r="I161" i="76"/>
  <c r="J121" i="76"/>
  <c r="Q122" i="76"/>
  <c r="J161" i="76"/>
  <c r="Q54" i="77"/>
  <c r="I41" i="77"/>
  <c r="H22" i="77"/>
  <c r="H146" i="77"/>
  <c r="J206" i="77"/>
  <c r="I243" i="77"/>
  <c r="I94" i="77"/>
  <c r="I232" i="77"/>
  <c r="H57" i="77"/>
  <c r="J143" i="76"/>
  <c r="I252" i="76"/>
  <c r="K267" i="50"/>
  <c r="I281" i="50"/>
  <c r="R267" i="50"/>
  <c r="J41" i="77"/>
  <c r="J49" i="77"/>
  <c r="J112" i="77"/>
  <c r="H255" i="77"/>
  <c r="Q255" i="77"/>
  <c r="Q93" i="77"/>
  <c r="I55" i="77"/>
  <c r="K44" i="50"/>
  <c r="K281" i="50"/>
  <c r="K48" i="72"/>
  <c r="L145" i="72"/>
  <c r="J263" i="76"/>
  <c r="Q250" i="77"/>
  <c r="J76" i="77"/>
  <c r="I78" i="77"/>
  <c r="J46" i="77"/>
  <c r="J222" i="77"/>
  <c r="J191" i="77"/>
  <c r="I244" i="77"/>
  <c r="J295" i="77"/>
  <c r="H260" i="77"/>
  <c r="Q105" i="77"/>
  <c r="J249" i="77"/>
  <c r="I205" i="77"/>
  <c r="H249" i="77"/>
  <c r="J261" i="77"/>
  <c r="I47" i="77"/>
  <c r="Q63" i="77"/>
  <c r="H63" i="77"/>
  <c r="J308" i="76"/>
  <c r="H308" i="76"/>
  <c r="Q101" i="76"/>
  <c r="I130" i="77"/>
  <c r="H123" i="72"/>
  <c r="J256" i="72"/>
  <c r="I293" i="76"/>
  <c r="Q293" i="76"/>
  <c r="M117" i="47"/>
  <c r="M215" i="77"/>
  <c r="K229" i="77"/>
  <c r="BO229" i="77"/>
  <c r="L185" i="76"/>
  <c r="AK185" i="76"/>
  <c r="K132" i="76"/>
  <c r="BO132" i="76"/>
  <c r="Q267" i="76"/>
  <c r="J266" i="76"/>
  <c r="M160" i="76"/>
  <c r="K138" i="76"/>
  <c r="BO138" i="76"/>
  <c r="K129" i="76"/>
  <c r="BO129" i="76"/>
  <c r="M99" i="76"/>
  <c r="H138" i="76"/>
  <c r="I156" i="76"/>
  <c r="J122" i="76"/>
  <c r="I129" i="76"/>
  <c r="H121" i="76"/>
  <c r="Q219" i="76"/>
  <c r="H223" i="76"/>
  <c r="H229" i="76"/>
  <c r="H239" i="76"/>
  <c r="H292" i="76"/>
  <c r="Q210" i="76"/>
  <c r="Q226" i="76"/>
  <c r="J227" i="76"/>
  <c r="J223" i="76"/>
  <c r="J249" i="76"/>
  <c r="J232" i="76"/>
  <c r="I222" i="76"/>
  <c r="Q156" i="76"/>
  <c r="H202" i="76"/>
  <c r="Q202" i="76"/>
  <c r="Q129" i="76"/>
  <c r="I138" i="76"/>
  <c r="J142" i="76"/>
  <c r="I254" i="76"/>
  <c r="H235" i="76"/>
  <c r="H210" i="76"/>
  <c r="H226" i="76"/>
  <c r="J235" i="76"/>
  <c r="I214" i="76"/>
  <c r="I109" i="76"/>
  <c r="I153" i="76"/>
  <c r="K158" i="72"/>
  <c r="U38" i="51"/>
  <c r="M22" i="51"/>
  <c r="B31" i="51"/>
  <c r="G39" i="51"/>
  <c r="I39" i="51"/>
  <c r="P34" i="51"/>
  <c r="P38" i="51"/>
  <c r="D19" i="51"/>
  <c r="S30" i="51"/>
  <c r="K14" i="72"/>
  <c r="M44" i="50"/>
  <c r="L252" i="50"/>
  <c r="H259" i="50"/>
  <c r="H28" i="50"/>
  <c r="M272" i="77"/>
  <c r="K42" i="72"/>
  <c r="H80" i="76"/>
  <c r="K77" i="75"/>
  <c r="K60" i="72"/>
  <c r="M262" i="72"/>
  <c r="K99" i="72"/>
  <c r="M300" i="72"/>
  <c r="L102" i="77"/>
  <c r="AK102" i="77"/>
  <c r="M190" i="72"/>
  <c r="L236" i="72"/>
  <c r="H292" i="50"/>
  <c r="M126" i="50"/>
  <c r="N37" i="50"/>
  <c r="L19" i="77"/>
  <c r="AK19" i="77"/>
  <c r="M99" i="72"/>
  <c r="N269" i="50"/>
  <c r="M188" i="72"/>
  <c r="L143" i="72"/>
  <c r="M87" i="72"/>
  <c r="K76" i="72"/>
  <c r="K110" i="72"/>
  <c r="K126" i="72"/>
  <c r="K201" i="72"/>
  <c r="K306" i="72"/>
  <c r="K47" i="72"/>
  <c r="K182" i="72"/>
  <c r="K151" i="72"/>
  <c r="I27" i="47"/>
  <c r="J50" i="50"/>
  <c r="R94" i="50"/>
  <c r="I83" i="47"/>
  <c r="K50" i="50"/>
  <c r="J198" i="50"/>
  <c r="L169" i="77"/>
  <c r="AK169" i="77"/>
  <c r="M168" i="77"/>
  <c r="M299" i="76"/>
  <c r="L283" i="77"/>
  <c r="AK283" i="77"/>
  <c r="L34" i="77"/>
  <c r="AK34" i="77"/>
  <c r="M277" i="77"/>
  <c r="M219" i="77"/>
  <c r="M239" i="77"/>
  <c r="L209" i="77"/>
  <c r="AK209" i="77"/>
  <c r="M304" i="77"/>
  <c r="M101" i="77"/>
  <c r="M275" i="77"/>
  <c r="L152" i="77"/>
  <c r="AK152" i="77"/>
  <c r="L144" i="77"/>
  <c r="AK144" i="77"/>
  <c r="M94" i="77"/>
  <c r="M165" i="77"/>
  <c r="L257" i="77"/>
  <c r="AK257" i="77"/>
  <c r="L268" i="77"/>
  <c r="AK268" i="77"/>
  <c r="L195" i="77"/>
  <c r="AK195" i="77"/>
  <c r="L293" i="77"/>
  <c r="AK293" i="77"/>
  <c r="L177" i="77"/>
  <c r="AK177" i="77"/>
  <c r="L97" i="77"/>
  <c r="AK97" i="77"/>
  <c r="L33" i="77"/>
  <c r="AK33" i="77"/>
  <c r="L174" i="77"/>
  <c r="AK174" i="77"/>
  <c r="L119" i="77"/>
  <c r="AK119" i="77"/>
  <c r="M209" i="77"/>
  <c r="M283" i="77"/>
  <c r="M278" i="77"/>
  <c r="M47" i="77"/>
  <c r="M109" i="77"/>
  <c r="L93" i="77"/>
  <c r="AK93" i="77"/>
  <c r="M160" i="77"/>
  <c r="L141" i="77"/>
  <c r="AK141" i="77"/>
  <c r="M73" i="77"/>
  <c r="L184" i="77"/>
  <c r="AK184" i="77"/>
  <c r="L172" i="77"/>
  <c r="AK172" i="77"/>
  <c r="L84" i="77"/>
  <c r="AK84" i="77"/>
  <c r="M273" i="77"/>
  <c r="L164" i="77"/>
  <c r="AK164" i="77"/>
  <c r="M260" i="77"/>
  <c r="M183" i="77"/>
  <c r="M111" i="77"/>
  <c r="M50" i="77"/>
  <c r="M38" i="77"/>
  <c r="L100" i="77"/>
  <c r="AK100" i="77"/>
  <c r="L154" i="77"/>
  <c r="AK154" i="77"/>
  <c r="L146" i="77"/>
  <c r="AK146" i="77"/>
  <c r="L222" i="77"/>
  <c r="AK222" i="77"/>
  <c r="R250" i="50"/>
  <c r="K90" i="50"/>
  <c r="K168" i="72"/>
  <c r="K225" i="72"/>
  <c r="K308" i="72"/>
  <c r="K291" i="72"/>
  <c r="K39" i="72"/>
  <c r="K108" i="72"/>
  <c r="K206" i="72"/>
  <c r="K58" i="72"/>
  <c r="K80" i="72"/>
  <c r="K104" i="72"/>
  <c r="K109" i="72"/>
  <c r="K154" i="72"/>
  <c r="K165" i="72"/>
  <c r="K171" i="72"/>
  <c r="K173" i="72"/>
  <c r="K217" i="72"/>
  <c r="K224" i="72"/>
  <c r="K35" i="72"/>
  <c r="K72" i="72"/>
  <c r="K67" i="72"/>
  <c r="K102" i="72"/>
  <c r="K53" i="72"/>
  <c r="K202" i="72"/>
  <c r="K127" i="72"/>
  <c r="K218" i="72"/>
  <c r="K230" i="72"/>
  <c r="K130" i="72"/>
  <c r="K41" i="72"/>
  <c r="K293" i="72"/>
  <c r="L217" i="72"/>
  <c r="L238" i="72"/>
  <c r="L83" i="50"/>
  <c r="L304" i="50"/>
  <c r="H25" i="50"/>
  <c r="L205" i="50"/>
  <c r="H276" i="50"/>
  <c r="N267" i="50"/>
  <c r="N106" i="50"/>
  <c r="N246" i="50"/>
  <c r="M114" i="50"/>
  <c r="N120" i="50"/>
  <c r="M116" i="50"/>
  <c r="M222" i="50"/>
  <c r="M100" i="50"/>
  <c r="H173" i="50"/>
  <c r="L149" i="50"/>
  <c r="L16" i="50"/>
  <c r="N146" i="50"/>
  <c r="H176" i="50"/>
  <c r="N232" i="50"/>
  <c r="N30" i="50"/>
  <c r="M49" i="50"/>
  <c r="L53" i="50"/>
  <c r="N104" i="50"/>
  <c r="H104" i="50"/>
  <c r="H189" i="50"/>
  <c r="L196" i="50"/>
  <c r="N67" i="50"/>
  <c r="N125" i="50"/>
  <c r="M133" i="50"/>
  <c r="N144" i="50"/>
  <c r="H256" i="50"/>
  <c r="L47" i="50"/>
  <c r="H191" i="50"/>
  <c r="N215" i="50"/>
  <c r="L271" i="50"/>
  <c r="M123" i="50"/>
  <c r="H171" i="50"/>
  <c r="N179" i="50"/>
  <c r="M19" i="50"/>
  <c r="M151" i="50"/>
  <c r="H132" i="47"/>
  <c r="R50" i="50"/>
  <c r="R90" i="50"/>
  <c r="J250" i="50"/>
  <c r="R38" i="50"/>
  <c r="J83" i="47"/>
  <c r="H83" i="47"/>
  <c r="Q43" i="58"/>
  <c r="J43" i="58"/>
  <c r="H63" i="58"/>
  <c r="H216" i="58"/>
  <c r="I78" i="58"/>
  <c r="I89" i="76"/>
  <c r="K24" i="77"/>
  <c r="BO24" i="77"/>
  <c r="Q163" i="76"/>
  <c r="J163" i="76"/>
  <c r="H136" i="76"/>
  <c r="I136" i="76"/>
  <c r="J105" i="76"/>
  <c r="H105" i="76"/>
  <c r="Q181" i="77"/>
  <c r="J181" i="77"/>
  <c r="I201" i="77"/>
  <c r="H201" i="77"/>
  <c r="Q201" i="77"/>
  <c r="H213" i="77"/>
  <c r="J213" i="77"/>
  <c r="I120" i="77"/>
  <c r="J120" i="77"/>
  <c r="I274" i="77"/>
  <c r="H274" i="77"/>
  <c r="J274" i="77"/>
  <c r="J132" i="77"/>
  <c r="I132" i="77"/>
  <c r="I167" i="77"/>
  <c r="J167" i="77"/>
  <c r="J76" i="72"/>
  <c r="H76" i="72"/>
  <c r="I76" i="72"/>
  <c r="I227" i="72"/>
  <c r="J227" i="72"/>
  <c r="H227" i="72"/>
  <c r="K236" i="72"/>
  <c r="K252" i="72"/>
  <c r="H207" i="72"/>
  <c r="Q207" i="72"/>
  <c r="J207" i="72"/>
  <c r="H150" i="72"/>
  <c r="J150" i="72"/>
  <c r="I150" i="72"/>
  <c r="Q246" i="72"/>
  <c r="I246" i="72"/>
  <c r="J246" i="72"/>
  <c r="K231" i="72"/>
  <c r="J182" i="72"/>
  <c r="H182" i="72"/>
  <c r="I97" i="72"/>
  <c r="Q97" i="72"/>
  <c r="J97" i="72"/>
  <c r="I85" i="72"/>
  <c r="Q85" i="72"/>
  <c r="J85" i="72"/>
  <c r="Q137" i="72"/>
  <c r="I137" i="72"/>
  <c r="H137" i="72"/>
  <c r="Q74" i="72"/>
  <c r="J74" i="72"/>
  <c r="I74" i="72"/>
  <c r="Q136" i="72"/>
  <c r="I136" i="72"/>
  <c r="K200" i="72"/>
  <c r="J200" i="72"/>
  <c r="H200" i="72"/>
  <c r="K244" i="72"/>
  <c r="I46" i="72"/>
  <c r="J46" i="72"/>
  <c r="K78" i="72"/>
  <c r="J277" i="72"/>
  <c r="Q277" i="72"/>
  <c r="H277" i="72"/>
  <c r="I309" i="72"/>
  <c r="H309" i="72"/>
  <c r="I292" i="72"/>
  <c r="Q292" i="72"/>
  <c r="K310" i="72"/>
  <c r="H297" i="72"/>
  <c r="I297" i="72"/>
  <c r="J237" i="72"/>
  <c r="H237" i="72"/>
  <c r="I177" i="72"/>
  <c r="H177" i="72"/>
  <c r="Q177" i="72"/>
  <c r="K105" i="72"/>
  <c r="K155" i="72"/>
  <c r="K83" i="72"/>
  <c r="H120" i="72"/>
  <c r="I120" i="72"/>
  <c r="J120" i="72"/>
  <c r="Q95" i="72"/>
  <c r="I95" i="72"/>
  <c r="H95" i="72"/>
  <c r="K54" i="72"/>
  <c r="H39" i="72"/>
  <c r="Q39" i="72"/>
  <c r="I39" i="72"/>
  <c r="J48" i="72"/>
  <c r="H48" i="72"/>
  <c r="I48" i="72"/>
  <c r="H26" i="72"/>
  <c r="Q26" i="72"/>
  <c r="J26" i="72"/>
  <c r="I132" i="72"/>
  <c r="H132" i="72"/>
  <c r="J132" i="72"/>
  <c r="J166" i="72"/>
  <c r="I166" i="72"/>
  <c r="Q166" i="72"/>
  <c r="I58" i="72"/>
  <c r="H58" i="72"/>
  <c r="J58" i="72"/>
  <c r="I157" i="72"/>
  <c r="H157" i="72"/>
  <c r="J157" i="72"/>
  <c r="J284" i="72"/>
  <c r="H284" i="72"/>
  <c r="Q284" i="72"/>
  <c r="J80" i="72"/>
  <c r="H80" i="72"/>
  <c r="I80" i="72"/>
  <c r="Q104" i="72"/>
  <c r="J104" i="72"/>
  <c r="I104" i="72"/>
  <c r="J109" i="72"/>
  <c r="I109" i="72"/>
  <c r="H109" i="72"/>
  <c r="H152" i="72"/>
  <c r="I152" i="72"/>
  <c r="Q152" i="72"/>
  <c r="K156" i="72"/>
  <c r="J165" i="72"/>
  <c r="Q165" i="72"/>
  <c r="H165" i="72"/>
  <c r="H175" i="72"/>
  <c r="Q175" i="72"/>
  <c r="I175" i="72"/>
  <c r="Q257" i="72"/>
  <c r="H257" i="72"/>
  <c r="I257" i="72"/>
  <c r="H268" i="72"/>
  <c r="I268" i="72"/>
  <c r="Q268" i="72"/>
  <c r="H173" i="72"/>
  <c r="I173" i="72"/>
  <c r="Q173" i="72"/>
  <c r="K61" i="72"/>
  <c r="J288" i="72"/>
  <c r="I288" i="72"/>
  <c r="H288" i="72"/>
  <c r="I171" i="72"/>
  <c r="J171" i="72"/>
  <c r="H171" i="72"/>
  <c r="K170" i="72"/>
  <c r="J213" i="72"/>
  <c r="I213" i="72"/>
  <c r="Q213" i="72"/>
  <c r="Q125" i="72"/>
  <c r="I125" i="72"/>
  <c r="J125" i="72"/>
  <c r="K295" i="72"/>
  <c r="H211" i="72"/>
  <c r="Q211" i="72"/>
  <c r="J211" i="72"/>
  <c r="Q124" i="72"/>
  <c r="H124" i="72"/>
  <c r="I124" i="72"/>
  <c r="K300" i="72"/>
  <c r="J278" i="72"/>
  <c r="I278" i="72"/>
  <c r="Q278" i="72"/>
  <c r="K302" i="72"/>
  <c r="J230" i="72"/>
  <c r="Q230" i="72"/>
  <c r="I230" i="72"/>
  <c r="J188" i="72"/>
  <c r="Q188" i="72"/>
  <c r="I188" i="72"/>
  <c r="Q159" i="72"/>
  <c r="I159" i="72"/>
  <c r="H159" i="72"/>
  <c r="K204" i="72"/>
  <c r="I91" i="72"/>
  <c r="H91" i="72"/>
  <c r="J91" i="72"/>
  <c r="K43" i="72"/>
  <c r="I285" i="72"/>
  <c r="J285" i="72"/>
  <c r="Q285" i="72"/>
  <c r="H285" i="72"/>
  <c r="I114" i="72"/>
  <c r="Q114" i="72"/>
  <c r="H114" i="72"/>
  <c r="K129" i="50"/>
  <c r="J129" i="50"/>
  <c r="R129" i="50"/>
  <c r="I129" i="50"/>
  <c r="I75" i="50"/>
  <c r="K75" i="50"/>
  <c r="R75" i="50"/>
  <c r="J173" i="50"/>
  <c r="R173" i="50"/>
  <c r="I173" i="50"/>
  <c r="K173" i="50"/>
  <c r="R180" i="50"/>
  <c r="K180" i="50"/>
  <c r="I180" i="50"/>
  <c r="J180" i="50"/>
  <c r="R256" i="50"/>
  <c r="J256" i="50"/>
  <c r="I256" i="50"/>
  <c r="K256" i="50"/>
  <c r="L21" i="50"/>
  <c r="H21" i="50"/>
  <c r="R36" i="50"/>
  <c r="K36" i="50"/>
  <c r="I36" i="50"/>
  <c r="J36" i="50"/>
  <c r="K40" i="50"/>
  <c r="R40" i="50"/>
  <c r="I40" i="50"/>
  <c r="J40" i="50"/>
  <c r="I303" i="50"/>
  <c r="J303" i="50"/>
  <c r="H53" i="50"/>
  <c r="L292" i="50"/>
  <c r="K59" i="50"/>
  <c r="R59" i="50"/>
  <c r="J59" i="50"/>
  <c r="R70" i="50"/>
  <c r="K70" i="50"/>
  <c r="I70" i="50"/>
  <c r="L187" i="50"/>
  <c r="H205" i="50"/>
  <c r="K231" i="50"/>
  <c r="I231" i="50"/>
  <c r="I249" i="50"/>
  <c r="J249" i="50"/>
  <c r="K249" i="50"/>
  <c r="R269" i="50"/>
  <c r="I269" i="50"/>
  <c r="R263" i="50"/>
  <c r="K263" i="50"/>
  <c r="I263" i="50"/>
  <c r="K307" i="50"/>
  <c r="R307" i="50"/>
  <c r="I307" i="50"/>
  <c r="L200" i="50"/>
  <c r="L45" i="50"/>
  <c r="R45" i="50"/>
  <c r="K45" i="50"/>
  <c r="I45" i="50"/>
  <c r="L96" i="50"/>
  <c r="H96" i="50"/>
  <c r="L221" i="50"/>
  <c r="L41" i="76"/>
  <c r="AK41" i="76"/>
  <c r="L37" i="76"/>
  <c r="AK37" i="76"/>
  <c r="M53" i="77"/>
  <c r="M90" i="77"/>
  <c r="J215" i="50"/>
  <c r="I69" i="47"/>
  <c r="J146" i="47"/>
  <c r="H75" i="47"/>
  <c r="Q180" i="47"/>
  <c r="M310" i="77"/>
  <c r="L256" i="50"/>
  <c r="J69" i="47"/>
  <c r="H69" i="47"/>
  <c r="I135" i="47"/>
  <c r="I55" i="47"/>
  <c r="M129" i="72"/>
  <c r="K281" i="72"/>
  <c r="M42" i="50"/>
  <c r="N204" i="50"/>
  <c r="N241" i="50"/>
  <c r="L269" i="72"/>
  <c r="H187" i="50"/>
  <c r="J257" i="76"/>
  <c r="J191" i="76"/>
  <c r="I92" i="76"/>
  <c r="I75" i="76"/>
  <c r="H97" i="76"/>
  <c r="I48" i="77"/>
  <c r="J261" i="76"/>
  <c r="H183" i="76"/>
  <c r="L121" i="76"/>
  <c r="AK121" i="76"/>
  <c r="H104" i="77"/>
  <c r="H20" i="47"/>
  <c r="H306" i="76"/>
  <c r="J296" i="76"/>
  <c r="Q296" i="76"/>
  <c r="J286" i="76"/>
  <c r="J282" i="76"/>
  <c r="I287" i="76"/>
  <c r="Q287" i="76"/>
  <c r="H268" i="76"/>
  <c r="Q271" i="76"/>
  <c r="J271" i="76"/>
  <c r="I263" i="76"/>
  <c r="I248" i="76"/>
  <c r="H248" i="76"/>
  <c r="J196" i="76"/>
  <c r="H196" i="76"/>
  <c r="J193" i="76"/>
  <c r="I177" i="76"/>
  <c r="M118" i="76"/>
  <c r="Q117" i="76"/>
  <c r="H117" i="76"/>
  <c r="J290" i="76"/>
  <c r="I237" i="76"/>
  <c r="Q237" i="76"/>
  <c r="H236" i="76"/>
  <c r="Q233" i="76"/>
  <c r="I232" i="76"/>
  <c r="H232" i="76"/>
  <c r="I231" i="76"/>
  <c r="J231" i="76"/>
  <c r="Q229" i="76"/>
  <c r="H228" i="76"/>
  <c r="Q225" i="76"/>
  <c r="J224" i="76"/>
  <c r="I221" i="76"/>
  <c r="J220" i="76"/>
  <c r="I217" i="76"/>
  <c r="Q217" i="76"/>
  <c r="H216" i="76"/>
  <c r="I215" i="76"/>
  <c r="J215" i="76"/>
  <c r="J212" i="76"/>
  <c r="I211" i="76"/>
  <c r="Q209" i="76"/>
  <c r="Q201" i="76"/>
  <c r="J201" i="76"/>
  <c r="Q186" i="76"/>
  <c r="I150" i="76"/>
  <c r="Q150" i="76"/>
  <c r="H56" i="76"/>
  <c r="H27" i="72"/>
  <c r="L193" i="70"/>
  <c r="Q57" i="77"/>
  <c r="J252" i="76"/>
  <c r="H252" i="76"/>
  <c r="R9" i="50"/>
  <c r="H110" i="50"/>
  <c r="H133" i="72"/>
  <c r="K301" i="50"/>
  <c r="H306" i="50"/>
  <c r="N129" i="50"/>
  <c r="N99" i="50"/>
  <c r="Q132" i="47"/>
  <c r="I132" i="47"/>
  <c r="M213" i="50"/>
  <c r="N89" i="50"/>
  <c r="N143" i="50"/>
  <c r="L10" i="72"/>
  <c r="N115" i="50"/>
  <c r="N236" i="50"/>
  <c r="L60" i="77"/>
  <c r="AK60" i="77"/>
  <c r="L105" i="77"/>
  <c r="AK105" i="77"/>
  <c r="L93" i="47"/>
  <c r="L170" i="47"/>
  <c r="K149" i="75"/>
  <c r="M39" i="72"/>
  <c r="M86" i="72"/>
  <c r="L178" i="72"/>
  <c r="M119" i="72"/>
  <c r="M152" i="72"/>
  <c r="M198" i="50"/>
  <c r="L102" i="50"/>
  <c r="L134" i="50"/>
  <c r="N222" i="50"/>
  <c r="L170" i="72"/>
  <c r="Q152" i="70"/>
  <c r="N227" i="50"/>
  <c r="I297" i="76"/>
  <c r="J297" i="76"/>
  <c r="H297" i="76"/>
  <c r="I275" i="76"/>
  <c r="Q275" i="76"/>
  <c r="Q272" i="76"/>
  <c r="H272" i="76"/>
  <c r="I272" i="76"/>
  <c r="J302" i="76"/>
  <c r="Q302" i="76"/>
  <c r="I88" i="70"/>
  <c r="J274" i="70"/>
  <c r="K269" i="76"/>
  <c r="BO269" i="76"/>
  <c r="K261" i="76"/>
  <c r="BO261" i="76"/>
  <c r="K186" i="76"/>
  <c r="BO186" i="76"/>
  <c r="M150" i="76"/>
  <c r="K119" i="76"/>
  <c r="BO119" i="76"/>
  <c r="M117" i="76"/>
  <c r="K146" i="76"/>
  <c r="BO146" i="76"/>
  <c r="M106" i="76"/>
  <c r="AK64" i="76"/>
  <c r="L211" i="76"/>
  <c r="AK211" i="76"/>
  <c r="J252" i="50"/>
  <c r="R252" i="50"/>
  <c r="M133" i="47"/>
  <c r="M262" i="47"/>
  <c r="L123" i="47"/>
  <c r="M140" i="47"/>
  <c r="L250" i="47"/>
  <c r="L285" i="47"/>
  <c r="M89" i="47"/>
  <c r="M186" i="70"/>
  <c r="Q153" i="47"/>
  <c r="J153" i="47"/>
  <c r="K69" i="47"/>
  <c r="J275" i="47"/>
  <c r="H275" i="47"/>
  <c r="Q162" i="47"/>
  <c r="H162" i="47"/>
  <c r="Q89" i="47"/>
  <c r="H89" i="47"/>
  <c r="Q183" i="47"/>
  <c r="I183" i="47"/>
  <c r="Q218" i="47"/>
  <c r="I218" i="47"/>
  <c r="H218" i="47"/>
  <c r="J218" i="47"/>
  <c r="Q258" i="47"/>
  <c r="I258" i="47"/>
  <c r="L62" i="50"/>
  <c r="L162" i="50"/>
  <c r="L178" i="50"/>
  <c r="CC294" i="77"/>
  <c r="M294" i="77"/>
  <c r="L287" i="77"/>
  <c r="AK287" i="77"/>
  <c r="M82" i="77"/>
  <c r="L252" i="77"/>
  <c r="AK252" i="77"/>
  <c r="K29" i="72"/>
  <c r="L35" i="72"/>
  <c r="J180" i="47"/>
  <c r="H273" i="72"/>
  <c r="O30" i="51"/>
  <c r="I11" i="51"/>
  <c r="N34" i="51"/>
  <c r="M34" i="51"/>
  <c r="M38" i="51"/>
  <c r="U30" i="51"/>
  <c r="Q22" i="51"/>
  <c r="P22" i="51"/>
  <c r="T38" i="51"/>
  <c r="H134" i="50"/>
  <c r="K216" i="72"/>
  <c r="K270" i="72"/>
  <c r="K112" i="72"/>
  <c r="K103" i="72"/>
  <c r="K118" i="72"/>
  <c r="K16" i="72"/>
  <c r="M285" i="72"/>
  <c r="L110" i="72"/>
  <c r="K266" i="72"/>
  <c r="L228" i="72"/>
  <c r="L153" i="72"/>
  <c r="M297" i="50"/>
  <c r="M154" i="50"/>
  <c r="N10" i="50"/>
  <c r="J129" i="72"/>
  <c r="N70" i="50"/>
  <c r="L114" i="50"/>
  <c r="M182" i="72"/>
  <c r="M284" i="72"/>
  <c r="J107" i="47"/>
  <c r="R26" i="50"/>
  <c r="I162" i="50"/>
  <c r="O12" i="51"/>
  <c r="D23" i="51"/>
  <c r="B11" i="51"/>
  <c r="G31" i="51"/>
  <c r="F23" i="51"/>
  <c r="B35" i="51"/>
  <c r="E41" i="51"/>
  <c r="I41" i="51"/>
  <c r="C19" i="51"/>
  <c r="Q30" i="51"/>
  <c r="O34" i="51"/>
  <c r="P30" i="51"/>
  <c r="F41" i="51"/>
  <c r="U22" i="51"/>
  <c r="R30" i="51"/>
  <c r="S34" i="51"/>
  <c r="T30" i="51"/>
  <c r="D41" i="51"/>
  <c r="K68" i="47"/>
  <c r="Q63" i="47"/>
  <c r="K219" i="72"/>
  <c r="L167" i="72"/>
  <c r="K64" i="72"/>
  <c r="H74" i="50"/>
  <c r="M138" i="50"/>
  <c r="I180" i="47"/>
  <c r="L159" i="77"/>
  <c r="AK159" i="77"/>
  <c r="L147" i="77"/>
  <c r="AK147" i="77"/>
  <c r="L99" i="47"/>
  <c r="K135" i="47"/>
  <c r="K220" i="47"/>
  <c r="K94" i="47"/>
  <c r="K62" i="47"/>
  <c r="K242" i="47"/>
  <c r="K51" i="47"/>
  <c r="K38" i="47"/>
  <c r="K149" i="47"/>
  <c r="K42" i="47"/>
  <c r="K193" i="47"/>
  <c r="K76" i="47"/>
  <c r="K71" i="47"/>
  <c r="K309" i="47"/>
  <c r="K118" i="47"/>
  <c r="I226" i="70"/>
  <c r="J127" i="47"/>
  <c r="K290" i="47"/>
  <c r="B8" i="51"/>
  <c r="B42" i="51"/>
  <c r="P12" i="51"/>
  <c r="T12" i="51"/>
  <c r="C31" i="51"/>
  <c r="F45" i="51"/>
  <c r="D27" i="51"/>
  <c r="G19" i="51"/>
  <c r="G35" i="51"/>
  <c r="J45" i="51"/>
  <c r="F27" i="51"/>
  <c r="B41" i="51"/>
  <c r="E45" i="51"/>
  <c r="C23" i="51"/>
  <c r="I23" i="51"/>
  <c r="Q34" i="51"/>
  <c r="U34" i="51"/>
  <c r="Q38" i="51"/>
  <c r="M30" i="51"/>
  <c r="N38" i="51"/>
  <c r="B19" i="51"/>
  <c r="H19" i="51"/>
  <c r="R38" i="51"/>
  <c r="S38" i="51"/>
  <c r="T34" i="51"/>
  <c r="J300" i="47"/>
  <c r="I291" i="76"/>
  <c r="H310" i="76"/>
  <c r="Q285" i="76"/>
  <c r="Q281" i="76"/>
  <c r="I281" i="76"/>
  <c r="Q277" i="76"/>
  <c r="J277" i="76"/>
  <c r="H266" i="76"/>
  <c r="I266" i="76"/>
  <c r="J244" i="76"/>
  <c r="I244" i="76"/>
  <c r="H240" i="76"/>
  <c r="CC202" i="76"/>
  <c r="H255" i="76"/>
  <c r="J199" i="76"/>
  <c r="I195" i="76"/>
  <c r="J195" i="76"/>
  <c r="Q154" i="76"/>
  <c r="I154" i="76"/>
  <c r="J154" i="76"/>
  <c r="Q145" i="76"/>
  <c r="H94" i="76"/>
  <c r="J94" i="76"/>
  <c r="L223" i="76"/>
  <c r="AK223" i="76"/>
  <c r="J247" i="72"/>
  <c r="N91" i="50"/>
  <c r="H90" i="50"/>
  <c r="M163" i="50"/>
  <c r="N264" i="50"/>
  <c r="N235" i="50"/>
  <c r="M167" i="50"/>
  <c r="H35" i="50"/>
  <c r="N43" i="50"/>
  <c r="L52" i="50"/>
  <c r="M96" i="50"/>
  <c r="H101" i="50"/>
  <c r="N189" i="50"/>
  <c r="L211" i="50"/>
  <c r="M219" i="50"/>
  <c r="H220" i="50"/>
  <c r="L225" i="50"/>
  <c r="H227" i="50"/>
  <c r="H229" i="50"/>
  <c r="L236" i="50"/>
  <c r="N244" i="50"/>
  <c r="M267" i="50"/>
  <c r="L267" i="50"/>
  <c r="L268" i="50"/>
  <c r="L283" i="50"/>
  <c r="L286" i="50"/>
  <c r="L300" i="50"/>
  <c r="M302" i="50"/>
  <c r="L302" i="50"/>
  <c r="N310" i="50"/>
  <c r="H310" i="50"/>
  <c r="N152" i="50"/>
  <c r="M57" i="50"/>
  <c r="H57" i="50"/>
  <c r="M60" i="50"/>
  <c r="L65" i="50"/>
  <c r="M73" i="50"/>
  <c r="L73" i="50"/>
  <c r="H92" i="50"/>
  <c r="H117" i="50"/>
  <c r="L119" i="50"/>
  <c r="L136" i="50"/>
  <c r="H143" i="50"/>
  <c r="L144" i="50"/>
  <c r="J123" i="72"/>
  <c r="I123" i="72"/>
  <c r="K56" i="72"/>
  <c r="K38" i="72"/>
  <c r="K188" i="72"/>
  <c r="L277" i="72"/>
  <c r="M139" i="72"/>
  <c r="L85" i="72"/>
  <c r="M18" i="50"/>
  <c r="M88" i="50"/>
  <c r="M220" i="50"/>
  <c r="H228" i="50"/>
  <c r="L44" i="50"/>
  <c r="M141" i="50"/>
  <c r="N90" i="50"/>
  <c r="H221" i="50"/>
  <c r="L275" i="50"/>
  <c r="N283" i="50"/>
  <c r="N159" i="50"/>
  <c r="M183" i="50"/>
  <c r="M90" i="50"/>
  <c r="L130" i="50"/>
  <c r="M130" i="50"/>
  <c r="N42" i="50"/>
  <c r="L66" i="50"/>
  <c r="M78" i="50"/>
  <c r="H78" i="50"/>
  <c r="H82" i="50"/>
  <c r="H210" i="50"/>
  <c r="L226" i="50"/>
  <c r="N234" i="50"/>
  <c r="M172" i="72"/>
  <c r="L162" i="72"/>
  <c r="M144" i="72"/>
  <c r="K114" i="72"/>
  <c r="K297" i="72"/>
  <c r="K23" i="72"/>
  <c r="L190" i="72"/>
  <c r="L276" i="72"/>
  <c r="L265" i="72"/>
  <c r="M133" i="72"/>
  <c r="H129" i="50"/>
  <c r="L9" i="50"/>
  <c r="M105" i="50"/>
  <c r="N112" i="50"/>
  <c r="L165" i="50"/>
  <c r="N168" i="50"/>
  <c r="N187" i="50"/>
  <c r="N231" i="50"/>
  <c r="N202" i="50"/>
  <c r="N138" i="50"/>
  <c r="N145" i="50"/>
  <c r="L145" i="50"/>
  <c r="H151" i="50"/>
  <c r="M159" i="50"/>
  <c r="L160" i="50"/>
  <c r="N167" i="50"/>
  <c r="H167" i="50"/>
  <c r="L168" i="50"/>
  <c r="M175" i="50"/>
  <c r="N175" i="50"/>
  <c r="N176" i="50"/>
  <c r="N183" i="50"/>
  <c r="H184" i="50"/>
  <c r="N251" i="50"/>
  <c r="M251" i="50"/>
  <c r="L251" i="50"/>
  <c r="H255" i="50"/>
  <c r="N260" i="50"/>
  <c r="H261" i="50"/>
  <c r="L264" i="50"/>
  <c r="L164" i="50"/>
  <c r="H47" i="50"/>
  <c r="L97" i="50"/>
  <c r="M98" i="50"/>
  <c r="M207" i="50"/>
  <c r="L215" i="50"/>
  <c r="L217" i="50"/>
  <c r="L247" i="50"/>
  <c r="N247" i="50"/>
  <c r="L272" i="50"/>
  <c r="H280" i="50"/>
  <c r="H295" i="50"/>
  <c r="N27" i="50"/>
  <c r="L61" i="50"/>
  <c r="M63" i="50"/>
  <c r="H72" i="50"/>
  <c r="H77" i="50"/>
  <c r="L85" i="50"/>
  <c r="N107" i="50"/>
  <c r="L107" i="50"/>
  <c r="N113" i="50"/>
  <c r="H115" i="50"/>
  <c r="N116" i="50"/>
  <c r="H124" i="50"/>
  <c r="H132" i="50"/>
  <c r="L137" i="50"/>
  <c r="N140" i="50"/>
  <c r="L147" i="50"/>
  <c r="N148" i="50"/>
  <c r="M155" i="50"/>
  <c r="L163" i="50"/>
  <c r="L172" i="50"/>
  <c r="L173" i="50"/>
  <c r="M179" i="50"/>
  <c r="H249" i="50"/>
  <c r="N229" i="50"/>
  <c r="Q112" i="47"/>
  <c r="Q266" i="70"/>
  <c r="M217" i="72"/>
  <c r="M90" i="72"/>
  <c r="M76" i="72"/>
  <c r="L252" i="72"/>
  <c r="L43" i="72"/>
  <c r="L140" i="72"/>
  <c r="K154" i="47"/>
  <c r="K174" i="47"/>
  <c r="K72" i="47"/>
  <c r="K220" i="70"/>
  <c r="N79" i="50"/>
  <c r="N265" i="50"/>
  <c r="N180" i="50"/>
  <c r="M195" i="50"/>
  <c r="N271" i="50"/>
  <c r="L267" i="72"/>
  <c r="L298" i="72"/>
  <c r="L209" i="72"/>
  <c r="L121" i="72"/>
  <c r="M193" i="72"/>
  <c r="L299" i="72"/>
  <c r="L198" i="72"/>
  <c r="L308" i="72"/>
  <c r="R13" i="51"/>
  <c r="D46" i="51"/>
  <c r="Q66" i="70"/>
  <c r="J171" i="70"/>
  <c r="I159" i="70"/>
  <c r="I123" i="70"/>
  <c r="I296" i="70"/>
  <c r="Q171" i="70"/>
  <c r="I22" i="70"/>
  <c r="Q59" i="77"/>
  <c r="J268" i="77"/>
  <c r="I307" i="77"/>
  <c r="I275" i="77"/>
  <c r="I109" i="77"/>
  <c r="I147" i="77"/>
  <c r="H261" i="76"/>
  <c r="H257" i="76"/>
  <c r="I97" i="76"/>
  <c r="J75" i="76"/>
  <c r="J71" i="76"/>
  <c r="Q183" i="76"/>
  <c r="I46" i="77"/>
  <c r="L82" i="72"/>
  <c r="L52" i="72"/>
  <c r="J60" i="47"/>
  <c r="H46" i="77"/>
  <c r="I191" i="77"/>
  <c r="J242" i="77"/>
  <c r="J250" i="77"/>
  <c r="H307" i="77"/>
  <c r="H275" i="77"/>
  <c r="I265" i="77"/>
  <c r="J265" i="77"/>
  <c r="I20" i="77"/>
  <c r="Q76" i="77"/>
  <c r="J137" i="76"/>
  <c r="H137" i="76"/>
  <c r="J104" i="76"/>
  <c r="H71" i="76"/>
  <c r="H111" i="76"/>
  <c r="J78" i="77"/>
  <c r="J67" i="77"/>
  <c r="I63" i="77"/>
  <c r="M184" i="50"/>
  <c r="H197" i="50"/>
  <c r="N213" i="50"/>
  <c r="N224" i="50"/>
  <c r="M268" i="50"/>
  <c r="L139" i="50"/>
  <c r="N81" i="50"/>
  <c r="H177" i="50"/>
  <c r="N56" i="50"/>
  <c r="N217" i="50"/>
  <c r="H248" i="50"/>
  <c r="M72" i="50"/>
  <c r="L88" i="50"/>
  <c r="M113" i="50"/>
  <c r="M156" i="50"/>
  <c r="N199" i="50"/>
  <c r="M202" i="50"/>
  <c r="M295" i="72"/>
  <c r="M128" i="72"/>
  <c r="H134" i="47"/>
  <c r="I134" i="47"/>
  <c r="Q74" i="70"/>
  <c r="H74" i="70"/>
  <c r="M206" i="50"/>
  <c r="I246" i="77"/>
  <c r="Q246" i="77"/>
  <c r="R231" i="50"/>
  <c r="J231" i="50"/>
  <c r="L88" i="77"/>
  <c r="AK88" i="77"/>
  <c r="M112" i="47"/>
  <c r="M197" i="70"/>
  <c r="K301" i="47"/>
  <c r="Q129" i="47"/>
  <c r="H129" i="47"/>
  <c r="H80" i="47"/>
  <c r="I80" i="47"/>
  <c r="J247" i="47"/>
  <c r="Q247" i="47"/>
  <c r="I247" i="47"/>
  <c r="J138" i="47"/>
  <c r="I138" i="47"/>
  <c r="Q172" i="47"/>
  <c r="J172" i="47"/>
  <c r="Q152" i="47"/>
  <c r="H152" i="47"/>
  <c r="I152" i="47"/>
  <c r="Q210" i="47"/>
  <c r="H210" i="47"/>
  <c r="K162" i="47"/>
  <c r="Q35" i="47"/>
  <c r="H35" i="47"/>
  <c r="Q125" i="47"/>
  <c r="I125" i="47"/>
  <c r="Q42" i="47"/>
  <c r="I42" i="47"/>
  <c r="Q140" i="47"/>
  <c r="H140" i="47"/>
  <c r="I140" i="47"/>
  <c r="Q60" i="47"/>
  <c r="I60" i="47"/>
  <c r="H308" i="50"/>
  <c r="H10" i="50"/>
  <c r="L22" i="50"/>
  <c r="H42" i="50"/>
  <c r="L42" i="50"/>
  <c r="H50" i="50"/>
  <c r="L50" i="50"/>
  <c r="L118" i="50"/>
  <c r="H118" i="50"/>
  <c r="H170" i="50"/>
  <c r="H190" i="50"/>
  <c r="L190" i="50"/>
  <c r="H94" i="50"/>
  <c r="L94" i="50"/>
  <c r="K122" i="72"/>
  <c r="J44" i="47"/>
  <c r="I44" i="47"/>
  <c r="Q44" i="47"/>
  <c r="L127" i="70"/>
  <c r="H75" i="76"/>
  <c r="I183" i="76"/>
  <c r="H93" i="76"/>
  <c r="I261" i="76"/>
  <c r="I242" i="77"/>
  <c r="K97" i="75"/>
  <c r="K252" i="75"/>
  <c r="K85" i="75"/>
  <c r="H67" i="72"/>
  <c r="I67" i="72"/>
  <c r="L66" i="72"/>
  <c r="M73" i="72"/>
  <c r="L62" i="72"/>
  <c r="L226" i="72"/>
  <c r="M187" i="72"/>
  <c r="M185" i="72"/>
  <c r="L177" i="72"/>
  <c r="L136" i="72"/>
  <c r="L275" i="72"/>
  <c r="L69" i="72"/>
  <c r="J42" i="47"/>
  <c r="H172" i="47"/>
  <c r="L49" i="50"/>
  <c r="H79" i="50"/>
  <c r="H121" i="50"/>
  <c r="L154" i="50"/>
  <c r="L202" i="50"/>
  <c r="L281" i="50"/>
  <c r="L13" i="50"/>
  <c r="N17" i="50"/>
  <c r="L17" i="50"/>
  <c r="L29" i="50"/>
  <c r="L33" i="50"/>
  <c r="N33" i="50"/>
  <c r="L105" i="50"/>
  <c r="H112" i="50"/>
  <c r="H161" i="50"/>
  <c r="M161" i="50"/>
  <c r="M212" i="50"/>
  <c r="L212" i="50"/>
  <c r="L216" i="50"/>
  <c r="L231" i="50"/>
  <c r="H245" i="50"/>
  <c r="H269" i="50"/>
  <c r="L276" i="50"/>
  <c r="H288" i="50"/>
  <c r="L299" i="50"/>
  <c r="L303" i="50"/>
  <c r="N259" i="50"/>
  <c r="N275" i="50"/>
  <c r="M181" i="50"/>
  <c r="N15" i="50"/>
  <c r="N225" i="50"/>
  <c r="M264" i="50"/>
  <c r="N118" i="50"/>
  <c r="M40" i="50"/>
  <c r="M77" i="50"/>
  <c r="M59" i="50"/>
  <c r="M194" i="50"/>
  <c r="N45" i="50"/>
  <c r="L169" i="50"/>
  <c r="H149" i="50"/>
  <c r="N149" i="50"/>
  <c r="L181" i="50"/>
  <c r="N197" i="50"/>
  <c r="H51" i="50"/>
  <c r="L55" i="50"/>
  <c r="H63" i="50"/>
  <c r="H75" i="50"/>
  <c r="H83" i="50"/>
  <c r="H16" i="50"/>
  <c r="L12" i="50"/>
  <c r="L24" i="50"/>
  <c r="L28" i="50"/>
  <c r="M32" i="50"/>
  <c r="N48" i="50"/>
  <c r="M48" i="50"/>
  <c r="M252" i="50"/>
  <c r="N87" i="50"/>
  <c r="N166" i="50"/>
  <c r="N174" i="50"/>
  <c r="M217" i="50"/>
  <c r="M19" i="72"/>
  <c r="L154" i="72"/>
  <c r="L46" i="72"/>
  <c r="J299" i="70"/>
  <c r="N9" i="51"/>
  <c r="F24" i="51"/>
  <c r="M227" i="72"/>
  <c r="L96" i="72"/>
  <c r="K228" i="72"/>
  <c r="K210" i="72"/>
  <c r="L257" i="72"/>
  <c r="M116" i="72"/>
  <c r="L99" i="72"/>
  <c r="J27" i="72"/>
  <c r="I225" i="70"/>
  <c r="R234" i="50"/>
  <c r="P9" i="51"/>
  <c r="F12" i="51"/>
  <c r="L50" i="72"/>
  <c r="L160" i="77"/>
  <c r="AK160" i="77"/>
  <c r="L189" i="77"/>
  <c r="AK189" i="77"/>
  <c r="H174" i="50"/>
  <c r="I114" i="70"/>
  <c r="I125" i="70"/>
  <c r="C8" i="51"/>
  <c r="B28" i="51"/>
  <c r="D28" i="51"/>
  <c r="R77" i="50"/>
  <c r="I77" i="50"/>
  <c r="K77" i="50"/>
  <c r="I119" i="50"/>
  <c r="J119" i="50"/>
  <c r="K119" i="50"/>
  <c r="L25" i="50"/>
  <c r="I33" i="50"/>
  <c r="J33" i="50"/>
  <c r="H59" i="50"/>
  <c r="L59" i="50"/>
  <c r="L131" i="50"/>
  <c r="H209" i="50"/>
  <c r="L273" i="50"/>
  <c r="M249" i="50"/>
  <c r="R155" i="50"/>
  <c r="K155" i="50"/>
  <c r="J277" i="50"/>
  <c r="K277" i="50"/>
  <c r="H153" i="50"/>
  <c r="R181" i="50"/>
  <c r="I181" i="50"/>
  <c r="K185" i="50"/>
  <c r="I185" i="50"/>
  <c r="I193" i="50"/>
  <c r="K193" i="50"/>
  <c r="H200" i="50"/>
  <c r="L208" i="50"/>
  <c r="H208" i="50"/>
  <c r="I208" i="50"/>
  <c r="R208" i="50"/>
  <c r="J51" i="50"/>
  <c r="I51" i="50"/>
  <c r="H67" i="50"/>
  <c r="L67" i="50"/>
  <c r="J12" i="50"/>
  <c r="R12" i="50"/>
  <c r="K28" i="50"/>
  <c r="J28" i="50"/>
  <c r="I48" i="50"/>
  <c r="K48" i="50"/>
  <c r="J297" i="50"/>
  <c r="I297" i="50"/>
  <c r="R308" i="50"/>
  <c r="I308" i="50"/>
  <c r="M25" i="50"/>
  <c r="I30" i="50"/>
  <c r="K30" i="50"/>
  <c r="H37" i="50"/>
  <c r="J37" i="50"/>
  <c r="K37" i="50"/>
  <c r="I37" i="50"/>
  <c r="J41" i="50"/>
  <c r="R41" i="50"/>
  <c r="L43" i="50"/>
  <c r="H43" i="50"/>
  <c r="H103" i="50"/>
  <c r="L103" i="50"/>
  <c r="K104" i="50"/>
  <c r="I104" i="50"/>
  <c r="R104" i="50"/>
  <c r="N196" i="50"/>
  <c r="R196" i="50"/>
  <c r="K196" i="50"/>
  <c r="H203" i="50"/>
  <c r="M211" i="50"/>
  <c r="H219" i="50"/>
  <c r="M223" i="50"/>
  <c r="J223" i="50"/>
  <c r="I223" i="50"/>
  <c r="K223" i="50"/>
  <c r="K229" i="50"/>
  <c r="R229" i="50"/>
  <c r="H235" i="50"/>
  <c r="L235" i="50"/>
  <c r="H237" i="50"/>
  <c r="H243" i="50"/>
  <c r="M244" i="50"/>
  <c r="H291" i="50"/>
  <c r="I294" i="50"/>
  <c r="K294" i="50"/>
  <c r="R294" i="50"/>
  <c r="I300" i="50"/>
  <c r="K300" i="50"/>
  <c r="H307" i="50"/>
  <c r="H15" i="50"/>
  <c r="L15" i="50"/>
  <c r="J65" i="50"/>
  <c r="K65" i="50"/>
  <c r="R65" i="50"/>
  <c r="H68" i="50"/>
  <c r="I76" i="50"/>
  <c r="R76" i="50"/>
  <c r="H84" i="50"/>
  <c r="H109" i="50"/>
  <c r="L120" i="50"/>
  <c r="L125" i="50"/>
  <c r="N128" i="50"/>
  <c r="L135" i="50"/>
  <c r="M144" i="50"/>
  <c r="I151" i="50"/>
  <c r="R151" i="50"/>
  <c r="J151" i="50"/>
  <c r="H152" i="50"/>
  <c r="L152" i="50"/>
  <c r="L159" i="50"/>
  <c r="N160" i="50"/>
  <c r="L175" i="50"/>
  <c r="H175" i="50"/>
  <c r="M257" i="50"/>
  <c r="L263" i="50"/>
  <c r="M265" i="50"/>
  <c r="L265" i="50"/>
  <c r="H39" i="50"/>
  <c r="L39" i="50"/>
  <c r="J39" i="50"/>
  <c r="K39" i="50"/>
  <c r="H56" i="50"/>
  <c r="H99" i="50"/>
  <c r="L100" i="50"/>
  <c r="H100" i="50"/>
  <c r="L199" i="50"/>
  <c r="H199" i="50"/>
  <c r="I207" i="50"/>
  <c r="R207" i="50"/>
  <c r="L232" i="50"/>
  <c r="H232" i="50"/>
  <c r="L233" i="50"/>
  <c r="R248" i="50"/>
  <c r="J248" i="50"/>
  <c r="M271" i="50"/>
  <c r="R271" i="50"/>
  <c r="K271" i="50"/>
  <c r="K280" i="50"/>
  <c r="R280" i="50"/>
  <c r="R287" i="50"/>
  <c r="I287" i="50"/>
  <c r="R298" i="50"/>
  <c r="K298" i="50"/>
  <c r="H69" i="50"/>
  <c r="K78" i="50"/>
  <c r="I78" i="50"/>
  <c r="R78" i="50"/>
  <c r="I80" i="50"/>
  <c r="K80" i="50"/>
  <c r="H95" i="50"/>
  <c r="L95" i="50"/>
  <c r="L116" i="50"/>
  <c r="H116" i="50"/>
  <c r="K123" i="50"/>
  <c r="I123" i="50"/>
  <c r="R123" i="50"/>
  <c r="J137" i="50"/>
  <c r="I137" i="50"/>
  <c r="L141" i="50"/>
  <c r="H141" i="50"/>
  <c r="L156" i="50"/>
  <c r="H156" i="50"/>
  <c r="I164" i="50"/>
  <c r="J164" i="50"/>
  <c r="K164" i="50"/>
  <c r="R172" i="50"/>
  <c r="J172" i="50"/>
  <c r="L179" i="50"/>
  <c r="M205" i="50"/>
  <c r="M189" i="50"/>
  <c r="M216" i="50"/>
  <c r="M108" i="50"/>
  <c r="J11" i="70"/>
  <c r="H11" i="70"/>
  <c r="Q11" i="70"/>
  <c r="Q222" i="70"/>
  <c r="H225" i="77"/>
  <c r="H22" i="70"/>
  <c r="H273" i="50"/>
  <c r="H212" i="50"/>
  <c r="I165" i="50"/>
  <c r="I161" i="50"/>
  <c r="L112" i="50"/>
  <c r="R29" i="50"/>
  <c r="J21" i="50"/>
  <c r="K13" i="50"/>
  <c r="K258" i="50"/>
  <c r="I230" i="50"/>
  <c r="J197" i="50"/>
  <c r="I141" i="50"/>
  <c r="R96" i="50"/>
  <c r="K85" i="50"/>
  <c r="I47" i="50"/>
  <c r="J218" i="50"/>
  <c r="I189" i="50"/>
  <c r="K103" i="50"/>
  <c r="I61" i="50"/>
  <c r="I31" i="50"/>
  <c r="R15" i="50"/>
  <c r="R291" i="50"/>
  <c r="L249" i="50"/>
  <c r="H29" i="50"/>
  <c r="H13" i="50"/>
  <c r="I102" i="50"/>
  <c r="R83" i="50"/>
  <c r="H299" i="50"/>
  <c r="I284" i="50"/>
  <c r="H216" i="50"/>
  <c r="H9" i="50"/>
  <c r="R277" i="50"/>
  <c r="J155" i="50"/>
  <c r="K308" i="50"/>
  <c r="J48" i="50"/>
  <c r="H24" i="50"/>
  <c r="L63" i="50"/>
  <c r="K51" i="50"/>
  <c r="J193" i="50"/>
  <c r="L197" i="50"/>
  <c r="L220" i="50"/>
  <c r="H169" i="50"/>
  <c r="H12" i="50"/>
  <c r="H164" i="50"/>
  <c r="J298" i="50"/>
  <c r="I280" i="50"/>
  <c r="K248" i="50"/>
  <c r="I39" i="50"/>
  <c r="H300" i="50"/>
  <c r="H147" i="50"/>
  <c r="H264" i="50"/>
  <c r="K76" i="50"/>
  <c r="R300" i="50"/>
  <c r="R225" i="50"/>
  <c r="J196" i="50"/>
  <c r="L35" i="50"/>
  <c r="K41" i="50"/>
  <c r="I172" i="50"/>
  <c r="K137" i="50"/>
  <c r="J80" i="50"/>
  <c r="H263" i="50"/>
  <c r="H302" i="50"/>
  <c r="H272" i="50"/>
  <c r="H217" i="50"/>
  <c r="H286" i="50"/>
  <c r="I151" i="77"/>
  <c r="H243" i="75"/>
  <c r="K262" i="50"/>
  <c r="R138" i="50"/>
  <c r="H105" i="50"/>
  <c r="J29" i="50"/>
  <c r="R21" i="50"/>
  <c r="R13" i="50"/>
  <c r="R258" i="50"/>
  <c r="J230" i="50"/>
  <c r="R152" i="50"/>
  <c r="R141" i="50"/>
  <c r="I96" i="50"/>
  <c r="J77" i="50"/>
  <c r="I290" i="50"/>
  <c r="R218" i="50"/>
  <c r="J136" i="50"/>
  <c r="J103" i="50"/>
  <c r="K61" i="50"/>
  <c r="R23" i="50"/>
  <c r="K15" i="50"/>
  <c r="K291" i="50"/>
  <c r="R177" i="50"/>
  <c r="R102" i="50"/>
  <c r="I83" i="50"/>
  <c r="L161" i="50"/>
  <c r="L115" i="50"/>
  <c r="R143" i="50"/>
  <c r="J308" i="50"/>
  <c r="R48" i="50"/>
  <c r="I12" i="50"/>
  <c r="L51" i="50"/>
  <c r="R193" i="50"/>
  <c r="K287" i="50"/>
  <c r="I271" i="50"/>
  <c r="H233" i="50"/>
  <c r="R39" i="50"/>
  <c r="K151" i="50"/>
  <c r="H73" i="50"/>
  <c r="J294" i="50"/>
  <c r="R223" i="50"/>
  <c r="L99" i="50"/>
  <c r="L117" i="50"/>
  <c r="L57" i="50"/>
  <c r="R37" i="50"/>
  <c r="K172" i="50"/>
  <c r="J123" i="50"/>
  <c r="J78" i="50"/>
  <c r="H251" i="50"/>
  <c r="H225" i="50"/>
  <c r="L75" i="50"/>
  <c r="L295" i="50"/>
  <c r="I11" i="70"/>
  <c r="R119" i="50"/>
  <c r="J251" i="50"/>
  <c r="Q96" i="77"/>
  <c r="L269" i="50"/>
  <c r="R262" i="50"/>
  <c r="J165" i="50"/>
  <c r="K161" i="50"/>
  <c r="I138" i="50"/>
  <c r="R33" i="50"/>
  <c r="K29" i="50"/>
  <c r="K21" i="50"/>
  <c r="J258" i="50"/>
  <c r="I197" i="50"/>
  <c r="I152" i="50"/>
  <c r="J141" i="50"/>
  <c r="R85" i="50"/>
  <c r="J47" i="50"/>
  <c r="R290" i="50"/>
  <c r="I218" i="50"/>
  <c r="I136" i="50"/>
  <c r="R103" i="50"/>
  <c r="K31" i="50"/>
  <c r="I23" i="50"/>
  <c r="I15" i="50"/>
  <c r="H33" i="50"/>
  <c r="I177" i="50"/>
  <c r="K102" i="50"/>
  <c r="H49" i="50"/>
  <c r="R284" i="50"/>
  <c r="H139" i="50"/>
  <c r="K143" i="50"/>
  <c r="L209" i="50"/>
  <c r="R297" i="50"/>
  <c r="I28" i="50"/>
  <c r="K12" i="50"/>
  <c r="J208" i="50"/>
  <c r="R185" i="50"/>
  <c r="H85" i="50"/>
  <c r="J287" i="50"/>
  <c r="J271" i="50"/>
  <c r="J207" i="50"/>
  <c r="H267" i="50"/>
  <c r="L77" i="50"/>
  <c r="H125" i="50"/>
  <c r="I65" i="50"/>
  <c r="J229" i="50"/>
  <c r="L219" i="50"/>
  <c r="H97" i="50"/>
  <c r="J104" i="50"/>
  <c r="R30" i="50"/>
  <c r="R164" i="50"/>
  <c r="L69" i="50"/>
  <c r="L109" i="50"/>
  <c r="L203" i="50"/>
  <c r="L37" i="50"/>
  <c r="L84" i="50"/>
  <c r="L72" i="50"/>
  <c r="L29" i="76"/>
  <c r="AK29" i="76"/>
  <c r="M91" i="50"/>
  <c r="N35" i="50"/>
  <c r="M35" i="50"/>
  <c r="N96" i="50"/>
  <c r="N101" i="50"/>
  <c r="H241" i="50"/>
  <c r="M275" i="50"/>
  <c r="H283" i="50"/>
  <c r="L307" i="50"/>
  <c r="H19" i="50"/>
  <c r="M109" i="50"/>
  <c r="H135" i="50"/>
  <c r="H159" i="50"/>
  <c r="L167" i="50"/>
  <c r="N169" i="50"/>
  <c r="N177" i="50"/>
  <c r="H183" i="50"/>
  <c r="H257" i="50"/>
  <c r="L296" i="50"/>
  <c r="M200" i="50"/>
  <c r="H107" i="50"/>
  <c r="H31" i="50"/>
  <c r="M97" i="50"/>
  <c r="M99" i="50"/>
  <c r="L193" i="50"/>
  <c r="M61" i="50"/>
  <c r="N63" i="50"/>
  <c r="N69" i="50"/>
  <c r="N77" i="50"/>
  <c r="M79" i="50"/>
  <c r="N80" i="50"/>
  <c r="N95" i="50"/>
  <c r="L129" i="50"/>
  <c r="M129" i="50"/>
  <c r="N132" i="50"/>
  <c r="M139" i="50"/>
  <c r="M148" i="50"/>
  <c r="H179" i="50"/>
  <c r="N181" i="50"/>
  <c r="N186" i="50"/>
  <c r="N65" i="50"/>
  <c r="N272" i="50"/>
  <c r="L121" i="77"/>
  <c r="AK121" i="77"/>
  <c r="M115" i="77"/>
  <c r="M212" i="77"/>
  <c r="L259" i="77"/>
  <c r="AK259" i="77"/>
  <c r="L290" i="77"/>
  <c r="AK290" i="77"/>
  <c r="L45" i="77"/>
  <c r="AK45" i="77"/>
  <c r="L47" i="77"/>
  <c r="AK47" i="77"/>
  <c r="L103" i="77"/>
  <c r="AK103" i="77"/>
  <c r="L243" i="77"/>
  <c r="AK243" i="77"/>
  <c r="L129" i="77"/>
  <c r="AK129" i="77"/>
  <c r="L35" i="77"/>
  <c r="AK35" i="77"/>
  <c r="L197" i="77"/>
  <c r="AK197" i="77"/>
  <c r="M89" i="77"/>
  <c r="M193" i="77"/>
  <c r="M83" i="77"/>
  <c r="M58" i="77"/>
  <c r="L196" i="77"/>
  <c r="AK196" i="77"/>
  <c r="M144" i="77"/>
  <c r="M87" i="77"/>
  <c r="M86" i="77"/>
  <c r="M192" i="77"/>
  <c r="L232" i="77"/>
  <c r="AK232" i="77"/>
  <c r="L237" i="77"/>
  <c r="AK237" i="77"/>
  <c r="L151" i="77"/>
  <c r="AK151" i="77"/>
  <c r="L150" i="77"/>
  <c r="AK150" i="77"/>
  <c r="M84" i="77"/>
  <c r="M285" i="77"/>
  <c r="L36" i="77"/>
  <c r="AK36" i="77"/>
  <c r="M189" i="77"/>
  <c r="L136" i="77"/>
  <c r="AK136" i="77"/>
  <c r="L254" i="77"/>
  <c r="AK254" i="77"/>
  <c r="M245" i="77"/>
  <c r="M270" i="77"/>
  <c r="M297" i="77"/>
  <c r="L255" i="77"/>
  <c r="AK255" i="77"/>
  <c r="L246" i="77"/>
  <c r="AK246" i="77"/>
  <c r="L130" i="77"/>
  <c r="AK130" i="77"/>
  <c r="H126" i="50"/>
  <c r="C16" i="51"/>
  <c r="M9" i="51"/>
  <c r="O9" i="51"/>
  <c r="F28" i="51"/>
  <c r="F16" i="51"/>
  <c r="B32" i="51"/>
  <c r="K215" i="72"/>
  <c r="M192" i="72"/>
  <c r="M94" i="50"/>
  <c r="M22" i="50"/>
  <c r="M82" i="50"/>
  <c r="M214" i="50"/>
  <c r="H106" i="50"/>
  <c r="M190" i="50"/>
  <c r="N110" i="50"/>
  <c r="M193" i="50"/>
  <c r="N200" i="50"/>
  <c r="M204" i="50"/>
  <c r="L277" i="50"/>
  <c r="N28" i="50"/>
  <c r="M135" i="50"/>
  <c r="M125" i="50"/>
  <c r="M86" i="50"/>
  <c r="N54" i="50"/>
  <c r="N73" i="50"/>
  <c r="M41" i="50"/>
  <c r="N154" i="50"/>
  <c r="H27" i="47"/>
  <c r="Q273" i="72"/>
  <c r="O13" i="51"/>
  <c r="D12" i="51"/>
  <c r="F32" i="51"/>
  <c r="B20" i="51"/>
  <c r="F36" i="51"/>
  <c r="F46" i="51"/>
  <c r="C42" i="51"/>
  <c r="O31" i="51"/>
  <c r="M13" i="51"/>
  <c r="R27" i="51"/>
  <c r="M110" i="72"/>
  <c r="M167" i="72"/>
  <c r="K46" i="72"/>
  <c r="K66" i="72"/>
  <c r="K277" i="72"/>
  <c r="K208" i="72"/>
  <c r="K132" i="72"/>
  <c r="K141" i="72"/>
  <c r="K213" i="72"/>
  <c r="K286" i="72"/>
  <c r="L261" i="72"/>
  <c r="L72" i="72"/>
  <c r="L113" i="72"/>
  <c r="M34" i="72"/>
  <c r="L53" i="72"/>
  <c r="M40" i="72"/>
  <c r="M30" i="72"/>
  <c r="L61" i="72"/>
  <c r="L220" i="72"/>
  <c r="L108" i="72"/>
  <c r="L111" i="72"/>
  <c r="L42" i="72"/>
  <c r="M22" i="72"/>
  <c r="M132" i="72"/>
  <c r="M198" i="72"/>
  <c r="L102" i="72"/>
  <c r="L76" i="72"/>
  <c r="L214" i="72"/>
  <c r="L90" i="72"/>
  <c r="N21" i="50"/>
  <c r="N59" i="50"/>
  <c r="N108" i="50"/>
  <c r="H127" i="50"/>
  <c r="M131" i="50"/>
  <c r="N131" i="50"/>
  <c r="L138" i="50"/>
  <c r="N161" i="50"/>
  <c r="M187" i="50"/>
  <c r="M209" i="50"/>
  <c r="H231" i="50"/>
  <c r="N252" i="50"/>
  <c r="L259" i="50"/>
  <c r="M273" i="50"/>
  <c r="N273" i="50"/>
  <c r="L288" i="50"/>
  <c r="M143" i="50"/>
  <c r="M215" i="50"/>
  <c r="N221" i="50"/>
  <c r="M170" i="50"/>
  <c r="N47" i="50"/>
  <c r="Q27" i="47"/>
  <c r="Q154" i="47"/>
  <c r="J116" i="47"/>
  <c r="J273" i="72"/>
  <c r="D16" i="51"/>
  <c r="D36" i="51"/>
  <c r="B24" i="51"/>
  <c r="D42" i="51"/>
  <c r="C46" i="51"/>
  <c r="C20" i="51"/>
  <c r="J46" i="51"/>
  <c r="Q42" i="51"/>
  <c r="Q151" i="76"/>
  <c r="J151" i="76"/>
  <c r="Q95" i="76"/>
  <c r="H95" i="76"/>
  <c r="Q84" i="76"/>
  <c r="I84" i="76"/>
  <c r="Q100" i="76"/>
  <c r="J100" i="76"/>
  <c r="J65" i="77"/>
  <c r="H65" i="77"/>
  <c r="Q69" i="77"/>
  <c r="I69" i="77"/>
  <c r="J94" i="77"/>
  <c r="H94" i="77"/>
  <c r="I156" i="77"/>
  <c r="H156" i="77"/>
  <c r="J156" i="77"/>
  <c r="Q165" i="77"/>
  <c r="H165" i="77"/>
  <c r="H221" i="77"/>
  <c r="I221" i="77"/>
  <c r="H277" i="77"/>
  <c r="I277" i="77"/>
  <c r="Q308" i="77"/>
  <c r="I308" i="77"/>
  <c r="H308" i="77"/>
  <c r="J308" i="77"/>
  <c r="H157" i="77"/>
  <c r="J157" i="77"/>
  <c r="Q157" i="77"/>
  <c r="Q216" i="77"/>
  <c r="H216" i="77"/>
  <c r="I216" i="77"/>
  <c r="H269" i="77"/>
  <c r="I269" i="77"/>
  <c r="Q271" i="77"/>
  <c r="J271" i="77"/>
  <c r="H271" i="77"/>
  <c r="I271" i="77"/>
  <c r="H310" i="77"/>
  <c r="J310" i="77"/>
  <c r="J267" i="77"/>
  <c r="Q267" i="77"/>
  <c r="H267" i="77"/>
  <c r="I171" i="77"/>
  <c r="J171" i="77"/>
  <c r="H301" i="77"/>
  <c r="I301" i="77"/>
  <c r="J301" i="77"/>
  <c r="I305" i="77"/>
  <c r="Q305" i="77"/>
  <c r="Q176" i="77"/>
  <c r="H176" i="77"/>
  <c r="I176" i="77"/>
  <c r="Q153" i="77"/>
  <c r="H153" i="77"/>
  <c r="I153" i="77"/>
  <c r="H116" i="77"/>
  <c r="J116" i="77"/>
  <c r="J168" i="77"/>
  <c r="Q168" i="77"/>
  <c r="H168" i="77"/>
  <c r="I168" i="77"/>
  <c r="H72" i="77"/>
  <c r="I72" i="77"/>
  <c r="H309" i="76"/>
  <c r="J309" i="76"/>
  <c r="H43" i="77"/>
  <c r="Q43" i="77"/>
  <c r="H50" i="77"/>
  <c r="J50" i="77"/>
  <c r="H54" i="77"/>
  <c r="J54" i="77"/>
  <c r="J110" i="77"/>
  <c r="I110" i="77"/>
  <c r="H115" i="77"/>
  <c r="J115" i="77"/>
  <c r="H122" i="77"/>
  <c r="I122" i="77"/>
  <c r="Q125" i="77"/>
  <c r="I125" i="77"/>
  <c r="J125" i="77"/>
  <c r="J145" i="77"/>
  <c r="I145" i="77"/>
  <c r="H194" i="77"/>
  <c r="J194" i="77"/>
  <c r="H228" i="77"/>
  <c r="I228" i="77"/>
  <c r="J256" i="77"/>
  <c r="H256" i="77"/>
  <c r="J296" i="77"/>
  <c r="H296" i="77"/>
  <c r="J283" i="77"/>
  <c r="H283" i="77"/>
  <c r="I283" i="77"/>
  <c r="H185" i="77"/>
  <c r="Q185" i="77"/>
  <c r="I185" i="77"/>
  <c r="J304" i="77"/>
  <c r="H304" i="77"/>
  <c r="I304" i="77"/>
  <c r="M196" i="50"/>
  <c r="H211" i="50"/>
  <c r="H223" i="50"/>
  <c r="L229" i="50"/>
  <c r="M237" i="50"/>
  <c r="H11" i="50"/>
  <c r="N68" i="50"/>
  <c r="H91" i="50"/>
  <c r="N92" i="50"/>
  <c r="H111" i="50"/>
  <c r="N117" i="50"/>
  <c r="H119" i="50"/>
  <c r="M128" i="50"/>
  <c r="L255" i="50"/>
  <c r="L261" i="50"/>
  <c r="M47" i="50"/>
  <c r="N100" i="50"/>
  <c r="H207" i="50"/>
  <c r="H215" i="50"/>
  <c r="M272" i="50"/>
  <c r="H27" i="50"/>
  <c r="N29" i="50"/>
  <c r="M93" i="50"/>
  <c r="H123" i="50"/>
  <c r="N141" i="50"/>
  <c r="H155" i="50"/>
  <c r="M149" i="50"/>
  <c r="N220" i="50"/>
  <c r="M137" i="50"/>
  <c r="H39" i="70"/>
  <c r="I39" i="70"/>
  <c r="Q39" i="70"/>
  <c r="L101" i="77"/>
  <c r="AK101" i="77"/>
  <c r="CC42" i="77"/>
  <c r="M42" i="77"/>
  <c r="CC52" i="77"/>
  <c r="M52" i="77"/>
  <c r="M147" i="77"/>
  <c r="CC102" i="77"/>
  <c r="M102" i="77"/>
  <c r="M302" i="77"/>
  <c r="L66" i="77"/>
  <c r="AK66" i="77"/>
  <c r="M106" i="77"/>
  <c r="M206" i="77"/>
  <c r="M259" i="77"/>
  <c r="M178" i="77"/>
  <c r="M260" i="50"/>
  <c r="N261" i="50"/>
  <c r="M160" i="50"/>
  <c r="M81" i="50"/>
  <c r="K149" i="50"/>
  <c r="I149" i="50"/>
  <c r="H181" i="50"/>
  <c r="N83" i="50"/>
  <c r="N85" i="50"/>
  <c r="N19" i="50"/>
  <c r="M77" i="76"/>
  <c r="M59" i="77"/>
  <c r="I291" i="72"/>
  <c r="J291" i="72"/>
  <c r="K145" i="72"/>
  <c r="K194" i="72"/>
  <c r="K283" i="50"/>
  <c r="R283" i="50"/>
  <c r="H195" i="50"/>
  <c r="M112" i="50"/>
  <c r="M104" i="50"/>
  <c r="M27" i="50"/>
  <c r="M127" i="50"/>
  <c r="N248" i="50"/>
  <c r="K174" i="75"/>
  <c r="K198" i="75"/>
  <c r="K294" i="75"/>
  <c r="L49" i="72"/>
  <c r="M171" i="72"/>
  <c r="L95" i="72"/>
  <c r="M89" i="72"/>
  <c r="N170" i="50"/>
  <c r="I131" i="47"/>
  <c r="Q183" i="70"/>
  <c r="H44" i="47"/>
  <c r="M238" i="50"/>
  <c r="J175" i="47"/>
  <c r="H175" i="47"/>
  <c r="N126" i="50"/>
  <c r="K27" i="72"/>
  <c r="L172" i="72"/>
  <c r="L293" i="72"/>
  <c r="L263" i="47"/>
  <c r="L236" i="77"/>
  <c r="AK236" i="77"/>
  <c r="M56" i="47"/>
  <c r="L230" i="47"/>
  <c r="M169" i="70"/>
  <c r="L239" i="47"/>
  <c r="M190" i="70"/>
  <c r="M226" i="70"/>
  <c r="L204" i="47"/>
  <c r="M237" i="77"/>
  <c r="M104" i="77"/>
  <c r="L277" i="47"/>
  <c r="L217" i="77"/>
  <c r="AK217" i="77"/>
  <c r="M296" i="47"/>
  <c r="L83" i="77"/>
  <c r="AK83" i="77"/>
  <c r="M85" i="47"/>
  <c r="M84" i="47"/>
  <c r="L240" i="47"/>
  <c r="L151" i="47"/>
  <c r="M131" i="47"/>
  <c r="L280" i="76"/>
  <c r="AK280" i="76"/>
  <c r="M279" i="70"/>
  <c r="L296" i="76"/>
  <c r="AK296" i="76"/>
  <c r="M175" i="47"/>
  <c r="M299" i="47"/>
  <c r="M74" i="47"/>
  <c r="M77" i="47"/>
  <c r="M46" i="77"/>
  <c r="L179" i="47"/>
  <c r="M249" i="47"/>
  <c r="M173" i="47"/>
  <c r="L242" i="77"/>
  <c r="AK242" i="77"/>
  <c r="M244" i="77"/>
  <c r="M241" i="47"/>
  <c r="M91" i="77"/>
  <c r="L114" i="47"/>
  <c r="L199" i="47"/>
  <c r="L214" i="47"/>
  <c r="L39" i="47"/>
  <c r="M171" i="47"/>
  <c r="M65" i="47"/>
  <c r="L42" i="47"/>
  <c r="M244" i="70"/>
  <c r="L134" i="47"/>
  <c r="M75" i="70"/>
  <c r="L304" i="77"/>
  <c r="AK304" i="77"/>
  <c r="L233" i="47"/>
  <c r="L265" i="77"/>
  <c r="AK265" i="77"/>
  <c r="L117" i="47"/>
  <c r="L279" i="47"/>
  <c r="L165" i="47"/>
  <c r="M307" i="47"/>
  <c r="M45" i="47"/>
  <c r="L91" i="47"/>
  <c r="L110" i="47"/>
  <c r="L190" i="47"/>
  <c r="L197" i="47"/>
  <c r="L61" i="47"/>
  <c r="M196" i="47"/>
  <c r="M52" i="47"/>
  <c r="M219" i="70"/>
  <c r="L225" i="77"/>
  <c r="AK225" i="77"/>
  <c r="M38" i="47"/>
  <c r="L183" i="47"/>
  <c r="L300" i="47"/>
  <c r="M267" i="70"/>
  <c r="M59" i="70"/>
  <c r="M310" i="70"/>
  <c r="L101" i="47"/>
  <c r="M155" i="70"/>
  <c r="M279" i="47"/>
  <c r="M103" i="70"/>
  <c r="M36" i="47"/>
  <c r="M158" i="47"/>
  <c r="M207" i="47"/>
  <c r="M99" i="47"/>
  <c r="M77" i="70"/>
  <c r="M260" i="47"/>
  <c r="M54" i="47"/>
  <c r="M148" i="47"/>
  <c r="L53" i="47"/>
  <c r="L308" i="47"/>
  <c r="M102" i="47"/>
  <c r="M125" i="70"/>
  <c r="L287" i="47"/>
  <c r="M199" i="70"/>
  <c r="M297" i="47"/>
  <c r="L77" i="47"/>
  <c r="M63" i="47"/>
  <c r="M187" i="70"/>
  <c r="K149" i="77"/>
  <c r="BO149" i="77"/>
  <c r="M49" i="77"/>
  <c r="M35" i="77"/>
  <c r="K308" i="76"/>
  <c r="BO308" i="76"/>
  <c r="K306" i="76"/>
  <c r="BO306" i="76"/>
  <c r="K299" i="76"/>
  <c r="BO299" i="76"/>
  <c r="K280" i="76"/>
  <c r="BO280" i="76"/>
  <c r="K287" i="76"/>
  <c r="BO287" i="76"/>
  <c r="K256" i="76"/>
  <c r="BO256" i="76"/>
  <c r="L254" i="76"/>
  <c r="AK254" i="76"/>
  <c r="K251" i="76"/>
  <c r="BO251" i="76"/>
  <c r="L246" i="76"/>
  <c r="AK246" i="76"/>
  <c r="L268" i="76"/>
  <c r="AK268" i="76"/>
  <c r="M257" i="76"/>
  <c r="K227" i="76"/>
  <c r="BO227" i="76"/>
  <c r="K220" i="76"/>
  <c r="BO220" i="76"/>
  <c r="K240" i="76"/>
  <c r="BO240" i="76"/>
  <c r="M227" i="76"/>
  <c r="M199" i="76"/>
  <c r="M184" i="76"/>
  <c r="M153" i="76"/>
  <c r="K143" i="76"/>
  <c r="BO143" i="76"/>
  <c r="L141" i="76"/>
  <c r="AK141" i="76"/>
  <c r="K69" i="76"/>
  <c r="BO69" i="76"/>
  <c r="M57" i="76"/>
  <c r="M51" i="76"/>
  <c r="M48" i="76"/>
  <c r="M41" i="76"/>
  <c r="M21" i="76"/>
  <c r="L106" i="76"/>
  <c r="AK106" i="76"/>
  <c r="L86" i="76"/>
  <c r="AK86" i="76"/>
  <c r="L74" i="76"/>
  <c r="AK74" i="76"/>
  <c r="L70" i="76"/>
  <c r="AK70" i="76"/>
  <c r="L61" i="76"/>
  <c r="AK61" i="76"/>
  <c r="M282" i="76"/>
  <c r="L122" i="76"/>
  <c r="AK122" i="76"/>
  <c r="L67" i="76"/>
  <c r="AK67" i="76"/>
  <c r="K47" i="76"/>
  <c r="BO47" i="76"/>
  <c r="K40" i="76"/>
  <c r="BO40" i="76"/>
  <c r="K78" i="76"/>
  <c r="BO78" i="76"/>
  <c r="K98" i="76"/>
  <c r="BO98" i="76"/>
  <c r="L183" i="76"/>
  <c r="AK183" i="76"/>
  <c r="L195" i="76"/>
  <c r="AK195" i="76"/>
  <c r="L199" i="76"/>
  <c r="AK199" i="76"/>
  <c r="L207" i="76"/>
  <c r="AK207" i="76"/>
  <c r="L215" i="76"/>
  <c r="AK215" i="76"/>
  <c r="K26" i="75"/>
  <c r="K283" i="75"/>
  <c r="K253" i="75"/>
  <c r="K230" i="75"/>
  <c r="K231" i="75"/>
  <c r="K127" i="75"/>
  <c r="K70" i="75"/>
  <c r="K233" i="75"/>
  <c r="K17" i="75"/>
  <c r="K78" i="58"/>
  <c r="K18" i="75"/>
  <c r="H45" i="47"/>
  <c r="I45" i="47"/>
  <c r="L65" i="72"/>
  <c r="N263" i="50"/>
  <c r="K29" i="75"/>
  <c r="K301" i="75"/>
  <c r="K261" i="75"/>
  <c r="K245" i="75"/>
  <c r="K242" i="75"/>
  <c r="K172" i="75"/>
  <c r="K256" i="75"/>
  <c r="K271" i="75"/>
  <c r="K186" i="75"/>
  <c r="K184" i="75"/>
  <c r="K208" i="75"/>
  <c r="K93" i="75"/>
  <c r="K64" i="75"/>
  <c r="K50" i="75"/>
  <c r="K47" i="75"/>
  <c r="K24" i="75"/>
  <c r="K302" i="75"/>
  <c r="K79" i="75"/>
  <c r="K255" i="75"/>
  <c r="K220" i="75"/>
  <c r="K192" i="75"/>
  <c r="K160" i="75"/>
  <c r="K225" i="75"/>
  <c r="K114" i="75"/>
  <c r="K156" i="75"/>
  <c r="K268" i="75"/>
  <c r="K224" i="75"/>
  <c r="K154" i="75"/>
  <c r="K107" i="75"/>
  <c r="K264" i="75"/>
  <c r="K239" i="75"/>
  <c r="K185" i="75"/>
  <c r="K305" i="75"/>
  <c r="K290" i="75"/>
  <c r="K240" i="75"/>
  <c r="K218" i="75"/>
  <c r="K213" i="75"/>
  <c r="K209" i="75"/>
  <c r="K141" i="75"/>
  <c r="K132" i="75"/>
  <c r="K90" i="75"/>
  <c r="K51" i="75"/>
  <c r="K28" i="75"/>
  <c r="K27" i="75"/>
  <c r="K249" i="75"/>
  <c r="K250" i="75"/>
  <c r="K21" i="75"/>
  <c r="K216" i="75"/>
  <c r="K295" i="75"/>
  <c r="K122" i="75"/>
  <c r="K214" i="75"/>
  <c r="K303" i="75"/>
  <c r="L258" i="50"/>
  <c r="Q167" i="47"/>
  <c r="I167" i="47"/>
  <c r="J112" i="47"/>
  <c r="I112" i="47"/>
  <c r="I91" i="47"/>
  <c r="H91" i="47"/>
  <c r="I68" i="47"/>
  <c r="H68" i="47"/>
  <c r="J68" i="47"/>
  <c r="Q133" i="47"/>
  <c r="I133" i="47"/>
  <c r="J49" i="47"/>
  <c r="H49" i="47"/>
  <c r="Q49" i="47"/>
  <c r="L254" i="50"/>
  <c r="K157" i="58"/>
  <c r="K94" i="75"/>
  <c r="K43" i="75"/>
  <c r="K123" i="75"/>
  <c r="K65" i="75"/>
  <c r="K164" i="75"/>
  <c r="K55" i="75"/>
  <c r="K202" i="75"/>
  <c r="K221" i="75"/>
  <c r="K265" i="75"/>
  <c r="K306" i="75"/>
  <c r="K284" i="75"/>
  <c r="K219" i="75"/>
  <c r="K42" i="75"/>
  <c r="K289" i="75"/>
  <c r="K173" i="75"/>
  <c r="K190" i="75"/>
  <c r="K298" i="75"/>
  <c r="K276" i="75"/>
  <c r="K211" i="75"/>
  <c r="K213" i="58"/>
  <c r="K169" i="75"/>
  <c r="K88" i="75"/>
  <c r="K58" i="75"/>
  <c r="L22" i="47"/>
  <c r="M24" i="47"/>
  <c r="L303" i="72"/>
  <c r="M112" i="72"/>
  <c r="M242" i="72"/>
  <c r="K256" i="72"/>
  <c r="M232" i="50"/>
  <c r="M58" i="50"/>
  <c r="N12" i="50"/>
  <c r="N32" i="50"/>
  <c r="M28" i="50"/>
  <c r="N86" i="50"/>
  <c r="M84" i="50"/>
  <c r="M74" i="50"/>
  <c r="M224" i="50"/>
  <c r="N102" i="50"/>
  <c r="N84" i="50"/>
  <c r="N52" i="50"/>
  <c r="M254" i="50"/>
  <c r="N301" i="50"/>
  <c r="M85" i="50"/>
  <c r="M69" i="50"/>
  <c r="N11" i="50"/>
  <c r="M107" i="50"/>
  <c r="M240" i="50"/>
  <c r="M95" i="50"/>
  <c r="M87" i="50"/>
  <c r="M71" i="50"/>
  <c r="M134" i="50"/>
  <c r="M235" i="50"/>
  <c r="M173" i="50"/>
  <c r="N114" i="50"/>
  <c r="L206" i="50"/>
  <c r="H282" i="50"/>
  <c r="N249" i="50"/>
  <c r="M28" i="72"/>
  <c r="H135" i="47"/>
  <c r="L192" i="70"/>
  <c r="H176" i="47"/>
  <c r="H282" i="47"/>
  <c r="L288" i="76"/>
  <c r="AK288" i="76"/>
  <c r="CC159" i="77"/>
  <c r="M159" i="77"/>
  <c r="L263" i="77"/>
  <c r="AK263" i="77"/>
  <c r="M46" i="47"/>
  <c r="M120" i="77"/>
  <c r="M225" i="77"/>
  <c r="L310" i="47"/>
  <c r="M256" i="47"/>
  <c r="L148" i="47"/>
  <c r="M125" i="47"/>
  <c r="M153" i="47"/>
  <c r="M310" i="47"/>
  <c r="CC37" i="77"/>
  <c r="M37" i="77"/>
  <c r="M235" i="77"/>
  <c r="I294" i="76"/>
  <c r="J303" i="76"/>
  <c r="Q303" i="76"/>
  <c r="H303" i="76"/>
  <c r="K293" i="76"/>
  <c r="BO293" i="76"/>
  <c r="I284" i="76"/>
  <c r="J284" i="76"/>
  <c r="I280" i="76"/>
  <c r="H280" i="76"/>
  <c r="J280" i="76"/>
  <c r="I276" i="76"/>
  <c r="H276" i="76"/>
  <c r="Q276" i="76"/>
  <c r="Q264" i="76"/>
  <c r="H264" i="76"/>
  <c r="Q256" i="76"/>
  <c r="I256" i="76"/>
  <c r="CC288" i="76"/>
  <c r="M288" i="76"/>
  <c r="Q274" i="76"/>
  <c r="J274" i="76"/>
  <c r="CC239" i="76"/>
  <c r="H256" i="76"/>
  <c r="Q268" i="70"/>
  <c r="H120" i="47"/>
  <c r="H294" i="76"/>
  <c r="M216" i="76"/>
  <c r="I197" i="76"/>
  <c r="I107" i="70"/>
  <c r="Q120" i="47"/>
  <c r="H271" i="76"/>
  <c r="J197" i="76"/>
  <c r="I260" i="76"/>
  <c r="H284" i="76"/>
  <c r="Q290" i="76"/>
  <c r="Q294" i="76"/>
  <c r="I271" i="76"/>
  <c r="J276" i="76"/>
  <c r="I174" i="76"/>
  <c r="J174" i="76"/>
  <c r="M161" i="76"/>
  <c r="M133" i="76"/>
  <c r="L105" i="76"/>
  <c r="AK105" i="76"/>
  <c r="L170" i="76"/>
  <c r="AK170" i="76"/>
  <c r="K160" i="76"/>
  <c r="BO160" i="76"/>
  <c r="L82" i="76"/>
  <c r="AK82" i="76"/>
  <c r="K128" i="76"/>
  <c r="BO128" i="76"/>
  <c r="K59" i="76"/>
  <c r="BO59" i="76"/>
  <c r="K16" i="76"/>
  <c r="BO16" i="76"/>
  <c r="K178" i="76"/>
  <c r="BO178" i="76"/>
  <c r="K158" i="76"/>
  <c r="BO158" i="76"/>
  <c r="M172" i="76"/>
  <c r="K90" i="76"/>
  <c r="BO90" i="76"/>
  <c r="CC108" i="76"/>
  <c r="M108" i="76"/>
  <c r="K126" i="76"/>
  <c r="BO126" i="76"/>
  <c r="K142" i="76"/>
  <c r="BO142" i="76"/>
  <c r="K150" i="76"/>
  <c r="BO150" i="76"/>
  <c r="L163" i="76"/>
  <c r="AK163" i="76"/>
  <c r="L171" i="76"/>
  <c r="AK171" i="76"/>
  <c r="L175" i="76"/>
  <c r="AK175" i="76"/>
  <c r="L191" i="76"/>
  <c r="AK191" i="76"/>
  <c r="K194" i="76"/>
  <c r="BO194" i="76"/>
  <c r="L203" i="76"/>
  <c r="AK203" i="76"/>
  <c r="K218" i="76"/>
  <c r="BO218" i="76"/>
  <c r="L227" i="76"/>
  <c r="AK227" i="76"/>
  <c r="K234" i="76"/>
  <c r="BO234" i="76"/>
  <c r="M287" i="77"/>
  <c r="L304" i="47"/>
  <c r="L64" i="47"/>
  <c r="L168" i="47"/>
  <c r="M290" i="77"/>
  <c r="L62" i="47"/>
  <c r="M284" i="47"/>
  <c r="L56" i="77"/>
  <c r="AK56" i="77"/>
  <c r="L269" i="77"/>
  <c r="AK269" i="77"/>
  <c r="M243" i="47"/>
  <c r="M251" i="70"/>
  <c r="L106" i="47"/>
  <c r="L82" i="47"/>
  <c r="L235" i="47"/>
  <c r="L205" i="77"/>
  <c r="AK205" i="77"/>
  <c r="L59" i="47"/>
  <c r="M147" i="47"/>
  <c r="L104" i="76"/>
  <c r="AK104" i="76"/>
  <c r="L86" i="47"/>
  <c r="M44" i="47"/>
  <c r="M286" i="47"/>
  <c r="M75" i="76"/>
  <c r="L78" i="77"/>
  <c r="AK78" i="77"/>
  <c r="M194" i="70"/>
  <c r="L38" i="47"/>
  <c r="M61" i="47"/>
  <c r="M237" i="47"/>
  <c r="L292" i="77"/>
  <c r="AK292" i="77"/>
  <c r="L59" i="77"/>
  <c r="AK59" i="77"/>
  <c r="L169" i="47"/>
  <c r="L235" i="76"/>
  <c r="AK235" i="76"/>
  <c r="M248" i="76"/>
  <c r="L287" i="76"/>
  <c r="AK287" i="76"/>
  <c r="M292" i="76"/>
  <c r="K166" i="75"/>
  <c r="K297" i="75"/>
  <c r="K75" i="76"/>
  <c r="BO75" i="76"/>
  <c r="K77" i="76"/>
  <c r="BO77" i="76"/>
  <c r="K83" i="76"/>
  <c r="BO83" i="76"/>
  <c r="K116" i="76"/>
  <c r="BO116" i="76"/>
  <c r="K127" i="76"/>
  <c r="BO127" i="76"/>
  <c r="K137" i="76"/>
  <c r="BO137" i="76"/>
  <c r="K151" i="76"/>
  <c r="BO151" i="76"/>
  <c r="K163" i="76"/>
  <c r="BO163" i="76"/>
  <c r="K168" i="76"/>
  <c r="BO168" i="76"/>
  <c r="K180" i="76"/>
  <c r="BO180" i="76"/>
  <c r="K80" i="76"/>
  <c r="BO80" i="76"/>
  <c r="K97" i="76"/>
  <c r="BO97" i="76"/>
  <c r="K167" i="76"/>
  <c r="BO167" i="76"/>
  <c r="K176" i="76"/>
  <c r="BO176" i="76"/>
  <c r="K179" i="76"/>
  <c r="BO179" i="76"/>
  <c r="K183" i="76"/>
  <c r="BO183" i="76"/>
  <c r="K192" i="76"/>
  <c r="BO192" i="76"/>
  <c r="K225" i="76"/>
  <c r="BO225" i="76"/>
  <c r="K85" i="76"/>
  <c r="BO85" i="76"/>
  <c r="K228" i="75"/>
  <c r="K92" i="75"/>
  <c r="K162" i="75"/>
  <c r="K137" i="75"/>
  <c r="K105" i="75"/>
  <c r="K108" i="75"/>
  <c r="K46" i="75"/>
  <c r="K205" i="75"/>
  <c r="K91" i="75"/>
  <c r="K66" i="75"/>
  <c r="K183" i="75"/>
  <c r="K102" i="75"/>
  <c r="K16" i="75"/>
  <c r="K120" i="75"/>
  <c r="K38" i="75"/>
  <c r="K282" i="75"/>
  <c r="K223" i="75"/>
  <c r="K304" i="75"/>
  <c r="M245" i="50"/>
  <c r="M165" i="50"/>
  <c r="M64" i="50"/>
  <c r="N74" i="50"/>
  <c r="M152" i="50"/>
  <c r="M178" i="50"/>
  <c r="L232" i="72"/>
  <c r="M38" i="72"/>
  <c r="K138" i="47"/>
  <c r="K99" i="47"/>
  <c r="K194" i="47"/>
  <c r="K75" i="47"/>
  <c r="K131" i="47"/>
  <c r="H127" i="47"/>
  <c r="Q98" i="70"/>
  <c r="H161" i="70"/>
  <c r="K255" i="72"/>
  <c r="K274" i="72"/>
  <c r="K13" i="72"/>
  <c r="K12" i="72"/>
  <c r="K11" i="72"/>
  <c r="M299" i="72"/>
  <c r="M42" i="72"/>
  <c r="L203" i="72"/>
  <c r="M43" i="72"/>
  <c r="M91" i="72"/>
  <c r="M55" i="72"/>
  <c r="L63" i="72"/>
  <c r="L75" i="72"/>
  <c r="L59" i="72"/>
  <c r="L87" i="72"/>
  <c r="L45" i="72"/>
  <c r="L67" i="72"/>
  <c r="K85" i="72"/>
  <c r="K51" i="72"/>
  <c r="K18" i="72"/>
  <c r="K233" i="72"/>
  <c r="K166" i="72"/>
  <c r="K49" i="72"/>
  <c r="K113" i="72"/>
  <c r="K298" i="72"/>
  <c r="K192" i="72"/>
  <c r="K52" i="72"/>
  <c r="K271" i="72"/>
  <c r="K189" i="72"/>
  <c r="K205" i="72"/>
  <c r="K186" i="72"/>
  <c r="K242" i="72"/>
  <c r="K22" i="72"/>
  <c r="L281" i="72"/>
  <c r="M275" i="72"/>
  <c r="L225" i="72"/>
  <c r="L191" i="72"/>
  <c r="M177" i="72"/>
  <c r="M15" i="72"/>
  <c r="L89" i="72"/>
  <c r="K250" i="72"/>
  <c r="L109" i="72"/>
  <c r="L101" i="72"/>
  <c r="L213" i="50"/>
  <c r="M227" i="50"/>
  <c r="L310" i="50"/>
  <c r="L151" i="50"/>
  <c r="L260" i="50"/>
  <c r="N61" i="50"/>
  <c r="K129" i="47"/>
  <c r="K139" i="47"/>
  <c r="K190" i="47"/>
  <c r="K45" i="47"/>
  <c r="Q54" i="47"/>
  <c r="Q184" i="47"/>
  <c r="Q127" i="47"/>
  <c r="K82" i="72"/>
  <c r="K285" i="72"/>
  <c r="M153" i="50"/>
  <c r="L177" i="50"/>
  <c r="L189" i="50"/>
  <c r="N20" i="50"/>
  <c r="N25" i="50"/>
  <c r="L291" i="77"/>
  <c r="AK291" i="77"/>
  <c r="M82" i="47"/>
  <c r="M185" i="70"/>
  <c r="H251" i="47"/>
  <c r="Q265" i="47"/>
  <c r="Q178" i="70"/>
  <c r="M230" i="50"/>
  <c r="L34" i="50"/>
  <c r="H70" i="50"/>
  <c r="L146" i="50"/>
  <c r="H150" i="50"/>
  <c r="H162" i="50"/>
  <c r="H226" i="50"/>
  <c r="L274" i="50"/>
  <c r="H278" i="50"/>
  <c r="H285" i="50"/>
  <c r="M168" i="72"/>
  <c r="M164" i="72"/>
  <c r="M156" i="72"/>
  <c r="M294" i="72"/>
  <c r="M286" i="72"/>
  <c r="M282" i="72"/>
  <c r="K253" i="72"/>
  <c r="K259" i="72"/>
  <c r="M249" i="72"/>
  <c r="M194" i="72"/>
  <c r="L74" i="72"/>
  <c r="L116" i="72"/>
  <c r="N182" i="50"/>
  <c r="M292" i="72"/>
  <c r="L179" i="72"/>
  <c r="M106" i="72"/>
  <c r="L174" i="72"/>
  <c r="L290" i="72"/>
  <c r="L157" i="72"/>
  <c r="M111" i="72"/>
  <c r="L210" i="72"/>
  <c r="L229" i="72"/>
  <c r="M148" i="72"/>
  <c r="M146" i="72"/>
  <c r="M149" i="72"/>
  <c r="L71" i="76"/>
  <c r="AK71" i="76"/>
  <c r="K86" i="76"/>
  <c r="BO86" i="76"/>
  <c r="L219" i="76"/>
  <c r="AK219" i="76"/>
  <c r="L231" i="76"/>
  <c r="AK231" i="76"/>
  <c r="L271" i="76"/>
  <c r="AK271" i="76"/>
  <c r="I54" i="75"/>
  <c r="H54" i="75"/>
  <c r="J54" i="75"/>
  <c r="H33" i="75"/>
  <c r="Q33" i="75"/>
  <c r="J20" i="75"/>
  <c r="H20" i="75"/>
  <c r="Q20" i="75"/>
  <c r="I34" i="75"/>
  <c r="J34" i="75"/>
  <c r="Q114" i="58"/>
  <c r="H17" i="58"/>
  <c r="J17" i="58"/>
  <c r="Q119" i="58"/>
  <c r="J30" i="58"/>
  <c r="I30" i="58"/>
  <c r="H38" i="58"/>
  <c r="I38" i="58"/>
  <c r="I299" i="75"/>
  <c r="H299" i="75"/>
  <c r="Q233" i="75"/>
  <c r="H233" i="75"/>
  <c r="J233" i="75"/>
  <c r="I233" i="75"/>
  <c r="H151" i="58"/>
  <c r="Q151" i="58"/>
  <c r="H215" i="75"/>
  <c r="Q215" i="75"/>
  <c r="J215" i="75"/>
  <c r="Q279" i="75"/>
  <c r="J279" i="75"/>
  <c r="H279" i="75"/>
  <c r="I136" i="75"/>
  <c r="Q136" i="75"/>
  <c r="J136" i="75"/>
  <c r="H298" i="75"/>
  <c r="Q298" i="75"/>
  <c r="I250" i="58"/>
  <c r="Q273" i="58"/>
  <c r="I273" i="58"/>
  <c r="J277" i="75"/>
  <c r="I277" i="75"/>
  <c r="I196" i="58"/>
  <c r="H306" i="75"/>
  <c r="J306" i="75"/>
  <c r="I306" i="75"/>
  <c r="J259" i="58"/>
  <c r="Q234" i="58"/>
  <c r="H234" i="58"/>
  <c r="J191" i="58"/>
  <c r="I191" i="58"/>
  <c r="Q191" i="58"/>
  <c r="J143" i="58"/>
  <c r="I143" i="58"/>
  <c r="H143" i="58"/>
  <c r="I42" i="58"/>
  <c r="H42" i="58"/>
  <c r="J42" i="58"/>
  <c r="Q261" i="75"/>
  <c r="I261" i="75"/>
  <c r="Q242" i="75"/>
  <c r="J242" i="75"/>
  <c r="I242" i="75"/>
  <c r="I271" i="58"/>
  <c r="Q271" i="58"/>
  <c r="J271" i="58"/>
  <c r="Q304" i="75"/>
  <c r="J304" i="75"/>
  <c r="Q292" i="75"/>
  <c r="I292" i="75"/>
  <c r="H258" i="75"/>
  <c r="J258" i="75"/>
  <c r="Q270" i="75"/>
  <c r="H270" i="75"/>
  <c r="I171" i="75"/>
  <c r="Q171" i="75"/>
  <c r="J208" i="75"/>
  <c r="H208" i="75"/>
  <c r="Q77" i="75"/>
  <c r="H77" i="75"/>
  <c r="J77" i="75"/>
  <c r="J112" i="75"/>
  <c r="I112" i="75"/>
  <c r="Q108" i="75"/>
  <c r="I108" i="75"/>
  <c r="Q64" i="75"/>
  <c r="H64" i="75"/>
  <c r="I64" i="75"/>
  <c r="H48" i="75"/>
  <c r="I48" i="75"/>
  <c r="J46" i="75"/>
  <c r="H46" i="75"/>
  <c r="I46" i="75"/>
  <c r="Q277" i="58"/>
  <c r="I277" i="58"/>
  <c r="J277" i="58"/>
  <c r="H277" i="58"/>
  <c r="H288" i="58"/>
  <c r="J288" i="58"/>
  <c r="Q168" i="58"/>
  <c r="I168" i="58"/>
  <c r="H168" i="58"/>
  <c r="H109" i="58"/>
  <c r="Q109" i="58"/>
  <c r="Q155" i="58"/>
  <c r="H155" i="58"/>
  <c r="J155" i="58"/>
  <c r="H79" i="58"/>
  <c r="J79" i="58"/>
  <c r="I79" i="58"/>
  <c r="Q79" i="58"/>
  <c r="K187" i="58"/>
  <c r="Q103" i="58"/>
  <c r="J103" i="58"/>
  <c r="H103" i="58"/>
  <c r="J75" i="58"/>
  <c r="H75" i="58"/>
  <c r="H17" i="75"/>
  <c r="Q17" i="75"/>
  <c r="K81" i="76"/>
  <c r="BO81" i="76"/>
  <c r="Q91" i="76"/>
  <c r="I91" i="76"/>
  <c r="J116" i="76"/>
  <c r="I116" i="76"/>
  <c r="K139" i="76"/>
  <c r="BO139" i="76"/>
  <c r="Q171" i="76"/>
  <c r="J171" i="76"/>
  <c r="K187" i="76"/>
  <c r="BO187" i="76"/>
  <c r="K89" i="76"/>
  <c r="BO89" i="76"/>
  <c r="H103" i="76"/>
  <c r="I103" i="76"/>
  <c r="K148" i="76"/>
  <c r="BO148" i="76"/>
  <c r="CC115" i="76"/>
  <c r="M115" i="76"/>
  <c r="K65" i="76"/>
  <c r="BO65" i="76"/>
  <c r="Q82" i="76"/>
  <c r="J82" i="76"/>
  <c r="M252" i="76"/>
  <c r="I33" i="75"/>
  <c r="I269" i="75"/>
  <c r="I17" i="58"/>
  <c r="Q265" i="75"/>
  <c r="J298" i="75"/>
  <c r="J196" i="58"/>
  <c r="H261" i="75"/>
  <c r="J292" i="75"/>
  <c r="J108" i="75"/>
  <c r="I258" i="75"/>
  <c r="Q75" i="58"/>
  <c r="I155" i="58"/>
  <c r="Q288" i="58"/>
  <c r="J64" i="75"/>
  <c r="I17" i="75"/>
  <c r="H304" i="75"/>
  <c r="I304" i="75"/>
  <c r="Q42" i="58"/>
  <c r="M62" i="47"/>
  <c r="M119" i="77"/>
  <c r="CC191" i="77"/>
  <c r="M191" i="77"/>
  <c r="M67" i="47"/>
  <c r="L76" i="77"/>
  <c r="AK76" i="77"/>
  <c r="L58" i="77"/>
  <c r="AK58" i="77"/>
  <c r="L288" i="47"/>
  <c r="L270" i="76"/>
  <c r="AK270" i="76"/>
  <c r="M200" i="77"/>
  <c r="M135" i="47"/>
  <c r="M305" i="77"/>
  <c r="L76" i="47"/>
  <c r="M66" i="77"/>
  <c r="M214" i="77"/>
  <c r="CC251" i="77"/>
  <c r="M251" i="77"/>
  <c r="M48" i="77"/>
  <c r="M305" i="47"/>
  <c r="H59" i="76"/>
  <c r="J59" i="76"/>
  <c r="I59" i="76"/>
  <c r="Q74" i="76"/>
  <c r="H74" i="76"/>
  <c r="M100" i="76"/>
  <c r="J61" i="47"/>
  <c r="J33" i="75"/>
  <c r="H34" i="75"/>
  <c r="I279" i="75"/>
  <c r="H196" i="58"/>
  <c r="H277" i="75"/>
  <c r="Q306" i="75"/>
  <c r="H292" i="75"/>
  <c r="I75" i="58"/>
  <c r="I109" i="58"/>
  <c r="I288" i="58"/>
  <c r="H112" i="75"/>
  <c r="H296" i="58"/>
  <c r="Q143" i="58"/>
  <c r="I61" i="47"/>
  <c r="Q100" i="77"/>
  <c r="Q59" i="76"/>
  <c r="I22" i="76"/>
  <c r="Q245" i="77"/>
  <c r="H60" i="76"/>
  <c r="M300" i="76"/>
  <c r="H22" i="76"/>
  <c r="I20" i="75"/>
  <c r="H156" i="75"/>
  <c r="H30" i="58"/>
  <c r="H273" i="58"/>
  <c r="Q277" i="75"/>
  <c r="H191" i="58"/>
  <c r="J270" i="75"/>
  <c r="I208" i="75"/>
  <c r="H271" i="58"/>
  <c r="I103" i="58"/>
  <c r="J109" i="58"/>
  <c r="Q48" i="75"/>
  <c r="Q112" i="75"/>
  <c r="J171" i="75"/>
  <c r="H242" i="75"/>
  <c r="I131" i="76"/>
  <c r="J131" i="76"/>
  <c r="I159" i="76"/>
  <c r="J159" i="76"/>
  <c r="J28" i="77"/>
  <c r="I28" i="77"/>
  <c r="Q30" i="77"/>
  <c r="H30" i="77"/>
  <c r="I30" i="77"/>
  <c r="J30" i="77"/>
  <c r="H51" i="77"/>
  <c r="J51" i="77"/>
  <c r="I53" i="77"/>
  <c r="J53" i="77"/>
  <c r="Q70" i="77"/>
  <c r="I70" i="77"/>
  <c r="H108" i="77"/>
  <c r="J108" i="77"/>
  <c r="Q108" i="77"/>
  <c r="H121" i="77"/>
  <c r="Q121" i="77"/>
  <c r="I121" i="77"/>
  <c r="J121" i="77"/>
  <c r="J136" i="77"/>
  <c r="H136" i="77"/>
  <c r="H149" i="77"/>
  <c r="I149" i="77"/>
  <c r="H229" i="77"/>
  <c r="I229" i="77"/>
  <c r="J229" i="77"/>
  <c r="I254" i="77"/>
  <c r="H254" i="77"/>
  <c r="J254" i="77"/>
  <c r="J209" i="77"/>
  <c r="Q209" i="77"/>
  <c r="H209" i="77"/>
  <c r="I285" i="77"/>
  <c r="J285" i="77"/>
  <c r="H285" i="77"/>
  <c r="I210" i="77"/>
  <c r="J210" i="77"/>
  <c r="H210" i="77"/>
  <c r="I289" i="77"/>
  <c r="Q289" i="77"/>
  <c r="J289" i="77"/>
  <c r="H289" i="77"/>
  <c r="I197" i="77"/>
  <c r="J197" i="77"/>
  <c r="H197" i="77"/>
  <c r="J18" i="77"/>
  <c r="H18" i="77"/>
  <c r="I18" i="77"/>
  <c r="H37" i="77"/>
  <c r="I37" i="77"/>
  <c r="Q19" i="77"/>
  <c r="H19" i="77"/>
  <c r="Q45" i="77"/>
  <c r="H45" i="77"/>
  <c r="I45" i="77"/>
  <c r="J45" i="77"/>
  <c r="Q62" i="77"/>
  <c r="I62" i="77"/>
  <c r="Q74" i="77"/>
  <c r="I74" i="77"/>
  <c r="Q161" i="77"/>
  <c r="I161" i="77"/>
  <c r="J161" i="77"/>
  <c r="H161" i="77"/>
  <c r="J164" i="77"/>
  <c r="H164" i="77"/>
  <c r="I164" i="77"/>
  <c r="Q164" i="77"/>
  <c r="H189" i="77"/>
  <c r="I189" i="77"/>
  <c r="J189" i="77"/>
  <c r="Q282" i="77"/>
  <c r="I282" i="77"/>
  <c r="H282" i="77"/>
  <c r="J282" i="77"/>
  <c r="I297" i="77"/>
  <c r="J297" i="77"/>
  <c r="Q297" i="77"/>
  <c r="H297" i="77"/>
  <c r="Q299" i="77"/>
  <c r="H299" i="77"/>
  <c r="I299" i="77"/>
  <c r="J299" i="77"/>
  <c r="J291" i="77"/>
  <c r="Q291" i="77"/>
  <c r="H291" i="77"/>
  <c r="I291" i="77"/>
  <c r="H33" i="77"/>
  <c r="I33" i="77"/>
  <c r="Q33" i="77"/>
  <c r="J33" i="77"/>
  <c r="J272" i="77"/>
  <c r="Q272" i="77"/>
  <c r="I31" i="77"/>
  <c r="H31" i="77"/>
  <c r="H175" i="77"/>
  <c r="I175" i="77"/>
  <c r="H53" i="77"/>
  <c r="Q35" i="77"/>
  <c r="H35" i="77"/>
  <c r="J38" i="77"/>
  <c r="I38" i="77"/>
  <c r="I39" i="77"/>
  <c r="J39" i="77"/>
  <c r="H39" i="77"/>
  <c r="H68" i="77"/>
  <c r="J68" i="77"/>
  <c r="Q68" i="77"/>
  <c r="I75" i="77"/>
  <c r="J75" i="77"/>
  <c r="J81" i="77"/>
  <c r="H81" i="77"/>
  <c r="I81" i="77"/>
  <c r="H152" i="77"/>
  <c r="J152" i="77"/>
  <c r="H154" i="77"/>
  <c r="I154" i="77"/>
  <c r="J180" i="77"/>
  <c r="Q180" i="77"/>
  <c r="H180" i="77"/>
  <c r="H239" i="77"/>
  <c r="I239" i="77"/>
  <c r="J239" i="77"/>
  <c r="J217" i="77"/>
  <c r="H217" i="77"/>
  <c r="Q217" i="77"/>
  <c r="Q214" i="77"/>
  <c r="H214" i="77"/>
  <c r="I214" i="77"/>
  <c r="J214" i="77"/>
  <c r="Q241" i="77"/>
  <c r="J241" i="77"/>
  <c r="H241" i="77"/>
  <c r="H203" i="77"/>
  <c r="J203" i="77"/>
  <c r="I203" i="77"/>
  <c r="H44" i="77"/>
  <c r="J44" i="77"/>
  <c r="I280" i="77"/>
  <c r="J280" i="77"/>
  <c r="H280" i="77"/>
  <c r="Q280" i="77"/>
  <c r="I32" i="77"/>
  <c r="H32" i="77"/>
  <c r="J184" i="77"/>
  <c r="Q184" i="77"/>
  <c r="H184" i="77"/>
  <c r="I184" i="77"/>
  <c r="Q73" i="77"/>
  <c r="H73" i="77"/>
  <c r="I73" i="77"/>
  <c r="H170" i="77"/>
  <c r="Q170" i="77"/>
  <c r="J248" i="77"/>
  <c r="H248" i="77"/>
  <c r="Q248" i="77"/>
  <c r="I248" i="77"/>
  <c r="Q293" i="77"/>
  <c r="J293" i="77"/>
  <c r="H293" i="77"/>
  <c r="Q286" i="77"/>
  <c r="J286" i="77"/>
  <c r="I286" i="77"/>
  <c r="I129" i="77"/>
  <c r="Q129" i="77"/>
  <c r="H129" i="77"/>
  <c r="J129" i="77"/>
  <c r="I49" i="58"/>
  <c r="H49" i="58"/>
  <c r="Q126" i="58"/>
  <c r="H147" i="75"/>
  <c r="Q109" i="75"/>
  <c r="Q254" i="75"/>
  <c r="I226" i="75"/>
  <c r="J159" i="75"/>
  <c r="I289" i="75"/>
  <c r="H124" i="75"/>
  <c r="I170" i="75"/>
  <c r="Q82" i="75"/>
  <c r="I196" i="75"/>
  <c r="Q116" i="75"/>
  <c r="Q167" i="75"/>
  <c r="Q176" i="75"/>
  <c r="I288" i="75"/>
  <c r="H207" i="75"/>
  <c r="I210" i="75"/>
  <c r="I141" i="75"/>
  <c r="H272" i="75"/>
  <c r="J30" i="75"/>
  <c r="H30" i="75"/>
  <c r="H122" i="75"/>
  <c r="I118" i="75"/>
  <c r="J45" i="75"/>
  <c r="J71" i="75"/>
  <c r="Q66" i="75"/>
  <c r="J89" i="75"/>
  <c r="Q38" i="75"/>
  <c r="J38" i="75"/>
  <c r="Q168" i="75"/>
  <c r="H89" i="75"/>
  <c r="H53" i="75"/>
  <c r="J133" i="75"/>
  <c r="J131" i="75"/>
  <c r="J274" i="75"/>
  <c r="H274" i="75"/>
  <c r="Q274" i="75"/>
  <c r="H212" i="75"/>
  <c r="Q131" i="75"/>
  <c r="I211" i="75"/>
  <c r="J73" i="77"/>
  <c r="I241" i="77"/>
  <c r="I152" i="77"/>
  <c r="I212" i="75"/>
  <c r="Q226" i="75"/>
  <c r="I207" i="75"/>
  <c r="J218" i="75"/>
  <c r="J217" i="75"/>
  <c r="I272" i="75"/>
  <c r="I250" i="75"/>
  <c r="Q267" i="58"/>
  <c r="J42" i="75"/>
  <c r="I122" i="75"/>
  <c r="H118" i="75"/>
  <c r="I133" i="75"/>
  <c r="H159" i="75"/>
  <c r="J59" i="75"/>
  <c r="J147" i="75"/>
  <c r="I59" i="75"/>
  <c r="J257" i="58"/>
  <c r="I276" i="75"/>
  <c r="J49" i="58"/>
  <c r="J241" i="58"/>
  <c r="H248" i="75"/>
  <c r="Q55" i="75"/>
  <c r="J257" i="75"/>
  <c r="J202" i="77"/>
  <c r="I277" i="50"/>
  <c r="J143" i="50"/>
  <c r="I155" i="50"/>
  <c r="M298" i="50"/>
  <c r="K35" i="77"/>
  <c r="BO35" i="77"/>
  <c r="K100" i="76"/>
  <c r="BO100" i="76"/>
  <c r="M206" i="72"/>
  <c r="N127" i="50"/>
  <c r="M168" i="50"/>
  <c r="L284" i="50"/>
  <c r="H284" i="50"/>
  <c r="H303" i="50"/>
  <c r="M118" i="50"/>
  <c r="Q159" i="47"/>
  <c r="H159" i="47"/>
  <c r="I159" i="47"/>
  <c r="Q28" i="47"/>
  <c r="H28" i="47"/>
  <c r="I28" i="47"/>
  <c r="Q58" i="47"/>
  <c r="J58" i="47"/>
  <c r="I58" i="47"/>
  <c r="Q128" i="47"/>
  <c r="J128" i="47"/>
  <c r="Q113" i="47"/>
  <c r="H113" i="47"/>
  <c r="J113" i="47"/>
  <c r="Q43" i="47"/>
  <c r="J43" i="47"/>
  <c r="I277" i="47"/>
  <c r="Q277" i="47"/>
  <c r="H277" i="47"/>
  <c r="Q25" i="47"/>
  <c r="H25" i="47"/>
  <c r="I25" i="47"/>
  <c r="J25" i="47"/>
  <c r="Q178" i="47"/>
  <c r="I178" i="47"/>
  <c r="Q106" i="47"/>
  <c r="J106" i="47"/>
  <c r="I106" i="47"/>
  <c r="L42" i="76"/>
  <c r="AK42" i="76"/>
  <c r="L36" i="76"/>
  <c r="AK36" i="76"/>
  <c r="L22" i="76"/>
  <c r="AK22" i="76"/>
  <c r="M104" i="72"/>
  <c r="K239" i="72"/>
  <c r="J225" i="50"/>
  <c r="I225" i="50"/>
  <c r="L291" i="50"/>
  <c r="H133" i="50"/>
  <c r="H265" i="50"/>
  <c r="N123" i="50"/>
  <c r="H286" i="47"/>
  <c r="I286" i="47"/>
  <c r="Q304" i="47"/>
  <c r="H304" i="47"/>
  <c r="I190" i="47"/>
  <c r="J190" i="47"/>
  <c r="Q190" i="47"/>
  <c r="H288" i="47"/>
  <c r="I288" i="47"/>
  <c r="K283" i="47"/>
  <c r="J148" i="47"/>
  <c r="H148" i="47"/>
  <c r="K108" i="47"/>
  <c r="K150" i="47"/>
  <c r="I209" i="47"/>
  <c r="H209" i="47"/>
  <c r="Q26" i="47"/>
  <c r="I26" i="47"/>
  <c r="M278" i="50"/>
  <c r="M309" i="50"/>
  <c r="N302" i="50"/>
  <c r="I28" i="70"/>
  <c r="K267" i="72"/>
  <c r="M136" i="72"/>
  <c r="M34" i="50"/>
  <c r="Q141" i="47"/>
  <c r="I126" i="47"/>
  <c r="H141" i="47"/>
  <c r="H126" i="47"/>
  <c r="Q212" i="47"/>
  <c r="I114" i="47"/>
  <c r="M253" i="72"/>
  <c r="L54" i="72"/>
  <c r="M270" i="72"/>
  <c r="L129" i="72"/>
  <c r="K97" i="72"/>
  <c r="K292" i="72"/>
  <c r="K120" i="72"/>
  <c r="L278" i="50"/>
  <c r="L266" i="50"/>
  <c r="L30" i="50"/>
  <c r="L46" i="50"/>
  <c r="I164" i="47"/>
  <c r="J176" i="47"/>
  <c r="I176" i="47"/>
  <c r="Q134" i="47"/>
  <c r="J305" i="47"/>
  <c r="J282" i="47"/>
  <c r="J226" i="70"/>
  <c r="H53" i="70"/>
  <c r="I265" i="47"/>
  <c r="Q164" i="47"/>
  <c r="J178" i="70"/>
  <c r="H114" i="47"/>
  <c r="K77" i="72"/>
  <c r="K25" i="72"/>
  <c r="K98" i="72"/>
  <c r="L268" i="72"/>
  <c r="L130" i="72"/>
  <c r="M245" i="72"/>
  <c r="M183" i="72"/>
  <c r="L151" i="72"/>
  <c r="M266" i="72"/>
  <c r="L131" i="72"/>
  <c r="K232" i="72"/>
  <c r="K68" i="72"/>
  <c r="K212" i="72"/>
  <c r="K261" i="72"/>
  <c r="M202" i="72"/>
  <c r="L73" i="72"/>
  <c r="N157" i="50"/>
  <c r="N137" i="50"/>
  <c r="M120" i="50"/>
  <c r="M186" i="50"/>
  <c r="H142" i="50"/>
  <c r="N78" i="50"/>
  <c r="N139" i="50"/>
  <c r="M147" i="50"/>
  <c r="M106" i="50"/>
  <c r="N266" i="50"/>
  <c r="J164" i="47"/>
  <c r="I141" i="47"/>
  <c r="Q126" i="47"/>
  <c r="Q116" i="47"/>
  <c r="H256" i="47"/>
  <c r="J212" i="47"/>
  <c r="I224" i="47"/>
  <c r="H167" i="76"/>
  <c r="Q157" i="76"/>
  <c r="H84" i="76"/>
  <c r="I146" i="77"/>
  <c r="I43" i="77"/>
  <c r="I115" i="77"/>
  <c r="I101" i="76"/>
  <c r="H115" i="76"/>
  <c r="J101" i="76"/>
  <c r="J80" i="76"/>
  <c r="H100" i="76"/>
  <c r="J95" i="76"/>
  <c r="I143" i="76"/>
  <c r="J146" i="77"/>
  <c r="H243" i="77"/>
  <c r="J77" i="76"/>
  <c r="Q77" i="76"/>
  <c r="Q69" i="76"/>
  <c r="J69" i="76"/>
  <c r="Q96" i="76"/>
  <c r="H96" i="76"/>
  <c r="J96" i="76"/>
  <c r="Q123" i="76"/>
  <c r="I123" i="76"/>
  <c r="Q141" i="76"/>
  <c r="I141" i="76"/>
  <c r="Q290" i="77"/>
  <c r="I290" i="77"/>
  <c r="H290" i="77"/>
  <c r="H294" i="77"/>
  <c r="Q294" i="77"/>
  <c r="H64" i="77"/>
  <c r="I64" i="77"/>
  <c r="J95" i="77"/>
  <c r="I95" i="77"/>
  <c r="H95" i="77"/>
  <c r="Q112" i="77"/>
  <c r="I112" i="77"/>
  <c r="J155" i="77"/>
  <c r="I155" i="77"/>
  <c r="H155" i="77"/>
  <c r="I206" i="77"/>
  <c r="Q206" i="77"/>
  <c r="H171" i="77"/>
  <c r="Q171" i="77"/>
  <c r="H87" i="77"/>
  <c r="Q87" i="77"/>
  <c r="J87" i="77"/>
  <c r="J55" i="77"/>
  <c r="H55" i="77"/>
  <c r="Q309" i="76"/>
  <c r="I309" i="76"/>
  <c r="Q36" i="77"/>
  <c r="H36" i="77"/>
  <c r="J111" i="77"/>
  <c r="H111" i="77"/>
  <c r="Q111" i="77"/>
  <c r="J135" i="77"/>
  <c r="H135" i="77"/>
  <c r="I194" i="77"/>
  <c r="Q194" i="77"/>
  <c r="H75" i="72"/>
  <c r="I75" i="72"/>
  <c r="K32" i="72"/>
  <c r="K254" i="72"/>
  <c r="K214" i="72"/>
  <c r="K226" i="72"/>
  <c r="K128" i="72"/>
  <c r="K303" i="72"/>
  <c r="K34" i="72"/>
  <c r="L115" i="72"/>
  <c r="J251" i="76"/>
  <c r="H251" i="76"/>
  <c r="J167" i="76"/>
  <c r="H151" i="76"/>
  <c r="H143" i="76"/>
  <c r="J123" i="76"/>
  <c r="I100" i="76"/>
  <c r="J157" i="76"/>
  <c r="H157" i="76"/>
  <c r="J141" i="76"/>
  <c r="H141" i="76"/>
  <c r="I80" i="76"/>
  <c r="J84" i="76"/>
  <c r="Q167" i="76"/>
  <c r="I302" i="77"/>
  <c r="I111" i="77"/>
  <c r="Q310" i="77"/>
  <c r="H138" i="50"/>
  <c r="K91" i="77"/>
  <c r="BO91" i="77"/>
  <c r="K215" i="77"/>
  <c r="BO215" i="77"/>
  <c r="K124" i="72"/>
  <c r="K17" i="72"/>
  <c r="L182" i="72"/>
  <c r="M102" i="72"/>
  <c r="L36" i="72"/>
  <c r="M175" i="72"/>
  <c r="L91" i="72"/>
  <c r="L55" i="72"/>
  <c r="M45" i="72"/>
  <c r="K150" i="72"/>
  <c r="K139" i="72"/>
  <c r="M64" i="72"/>
  <c r="L107" i="72"/>
  <c r="L93" i="72"/>
  <c r="M31" i="72"/>
  <c r="L105" i="72"/>
  <c r="M130" i="72"/>
  <c r="M305" i="72"/>
  <c r="L97" i="72"/>
  <c r="L126" i="72"/>
  <c r="M114" i="72"/>
  <c r="L283" i="72"/>
  <c r="M165" i="72"/>
  <c r="L216" i="72"/>
  <c r="L57" i="72"/>
  <c r="M169" i="72"/>
  <c r="N40" i="50"/>
  <c r="H157" i="50"/>
  <c r="N205" i="50"/>
  <c r="L245" i="50"/>
  <c r="M259" i="50"/>
  <c r="M276" i="50"/>
  <c r="M300" i="50"/>
  <c r="N122" i="50"/>
  <c r="M54" i="50"/>
  <c r="M65" i="50"/>
  <c r="N211" i="50"/>
  <c r="N153" i="50"/>
  <c r="H55" i="50"/>
  <c r="M67" i="50"/>
  <c r="M75" i="50"/>
  <c r="M83" i="50"/>
  <c r="N24" i="50"/>
  <c r="M177" i="50"/>
  <c r="M117" i="50"/>
  <c r="N75" i="50"/>
  <c r="N253" i="50"/>
  <c r="N240" i="50"/>
  <c r="M39" i="50"/>
  <c r="N255" i="50"/>
  <c r="M51" i="50"/>
  <c r="N51" i="50"/>
  <c r="L241" i="50"/>
  <c r="L243" i="50"/>
  <c r="M180" i="50"/>
  <c r="N76" i="50"/>
  <c r="L133" i="50"/>
  <c r="L143" i="50"/>
  <c r="N151" i="50"/>
  <c r="L183" i="50"/>
  <c r="M55" i="50"/>
  <c r="N97" i="50"/>
  <c r="H247" i="50"/>
  <c r="M115" i="50"/>
  <c r="N156" i="50"/>
  <c r="N164" i="50"/>
  <c r="L115" i="77"/>
  <c r="AK115" i="77"/>
  <c r="L276" i="77"/>
  <c r="AK276" i="77"/>
  <c r="L221" i="77"/>
  <c r="AK221" i="77"/>
  <c r="K98" i="70"/>
  <c r="L164" i="72"/>
  <c r="I283" i="50"/>
  <c r="K291" i="75"/>
  <c r="M89" i="50"/>
  <c r="K85" i="47"/>
  <c r="I191" i="47"/>
  <c r="H194" i="50"/>
  <c r="H222" i="50"/>
  <c r="L309" i="50"/>
  <c r="I151" i="47"/>
  <c r="H297" i="70"/>
  <c r="I61" i="77"/>
  <c r="K93" i="76"/>
  <c r="BO93" i="76"/>
  <c r="H92" i="76"/>
  <c r="H78" i="77"/>
  <c r="I91" i="77"/>
  <c r="J223" i="70"/>
  <c r="Q23" i="77"/>
  <c r="J31" i="70"/>
  <c r="I79" i="77"/>
  <c r="Q101" i="70"/>
  <c r="I297" i="70"/>
  <c r="H117" i="47"/>
  <c r="I252" i="70"/>
  <c r="H71" i="70"/>
  <c r="J173" i="77"/>
  <c r="Q21" i="47"/>
  <c r="I117" i="47"/>
  <c r="Q109" i="77"/>
  <c r="I59" i="77"/>
  <c r="J59" i="77"/>
  <c r="J275" i="77"/>
  <c r="I257" i="76"/>
  <c r="H191" i="76"/>
  <c r="J153" i="76"/>
  <c r="H153" i="76"/>
  <c r="K114" i="76"/>
  <c r="BO114" i="76"/>
  <c r="I111" i="76"/>
  <c r="K108" i="76"/>
  <c r="BO108" i="76"/>
  <c r="K102" i="76"/>
  <c r="BO102" i="76"/>
  <c r="J120" i="76"/>
  <c r="I137" i="76"/>
  <c r="Q104" i="76"/>
  <c r="J109" i="76"/>
  <c r="J93" i="76"/>
  <c r="I191" i="76"/>
  <c r="H82" i="77"/>
  <c r="H242" i="77"/>
  <c r="Q191" i="77"/>
  <c r="H235" i="77"/>
  <c r="J264" i="72"/>
  <c r="Q182" i="77"/>
  <c r="Q222" i="77"/>
  <c r="Q117" i="47"/>
  <c r="Q86" i="70"/>
  <c r="H79" i="77"/>
  <c r="Q252" i="70"/>
  <c r="H278" i="77"/>
  <c r="M308" i="76"/>
  <c r="L304" i="76"/>
  <c r="AK304" i="76"/>
  <c r="K300" i="76"/>
  <c r="BO300" i="76"/>
  <c r="L298" i="76"/>
  <c r="AK298" i="76"/>
  <c r="K298" i="76"/>
  <c r="BO298" i="76"/>
  <c r="K284" i="76"/>
  <c r="BO284" i="76"/>
  <c r="K282" i="76"/>
  <c r="BO282" i="76"/>
  <c r="K288" i="76"/>
  <c r="BO288" i="76"/>
  <c r="M286" i="76"/>
  <c r="K272" i="76"/>
  <c r="BO272" i="76"/>
  <c r="M271" i="76"/>
  <c r="K266" i="76"/>
  <c r="BO266" i="76"/>
  <c r="L179" i="76"/>
  <c r="AK179" i="76"/>
  <c r="I104" i="76"/>
  <c r="H120" i="76"/>
  <c r="J111" i="76"/>
  <c r="Q109" i="76"/>
  <c r="I93" i="76"/>
  <c r="I71" i="76"/>
  <c r="J92" i="76"/>
  <c r="L23" i="76"/>
  <c r="AK23" i="76"/>
  <c r="J82" i="77"/>
  <c r="I104" i="77"/>
  <c r="Q67" i="77"/>
  <c r="I258" i="77"/>
  <c r="Q258" i="77"/>
  <c r="J66" i="77"/>
  <c r="H66" i="77"/>
  <c r="H306" i="77"/>
  <c r="Q306" i="77"/>
  <c r="J27" i="77"/>
  <c r="I27" i="77"/>
  <c r="J91" i="77"/>
  <c r="Q91" i="77"/>
  <c r="Q131" i="77"/>
  <c r="J131" i="77"/>
  <c r="I131" i="77"/>
  <c r="H162" i="77"/>
  <c r="I162" i="77"/>
  <c r="H195" i="77"/>
  <c r="Q195" i="77"/>
  <c r="I134" i="77"/>
  <c r="Q134" i="77"/>
  <c r="Q247" i="77"/>
  <c r="H247" i="77"/>
  <c r="I19" i="47"/>
  <c r="J19" i="47"/>
  <c r="Q19" i="47"/>
  <c r="K136" i="72"/>
  <c r="M222" i="72"/>
  <c r="H131" i="50"/>
  <c r="M45" i="50"/>
  <c r="N49" i="50"/>
  <c r="L223" i="50"/>
  <c r="L253" i="50"/>
  <c r="L207" i="50"/>
  <c r="L171" i="50"/>
  <c r="M66" i="50"/>
  <c r="M145" i="50"/>
  <c r="L91" i="77"/>
  <c r="AK91" i="77"/>
  <c r="L182" i="77"/>
  <c r="AK182" i="77"/>
  <c r="L199" i="72"/>
  <c r="K28" i="72"/>
  <c r="K57" i="72"/>
  <c r="K46" i="47"/>
  <c r="I282" i="47"/>
  <c r="Q226" i="70"/>
  <c r="J256" i="47"/>
  <c r="I302" i="47"/>
  <c r="Q53" i="70"/>
  <c r="J265" i="47"/>
  <c r="J217" i="47"/>
  <c r="I145" i="47"/>
  <c r="Q271" i="47"/>
  <c r="M293" i="72"/>
  <c r="M261" i="72"/>
  <c r="L188" i="72"/>
  <c r="L78" i="72"/>
  <c r="L234" i="72"/>
  <c r="M157" i="72"/>
  <c r="L32" i="72"/>
  <c r="L124" i="72"/>
  <c r="K105" i="47"/>
  <c r="I148" i="70"/>
  <c r="M39" i="76"/>
  <c r="L280" i="77"/>
  <c r="AK280" i="77"/>
  <c r="M162" i="47"/>
  <c r="M130" i="47"/>
  <c r="L171" i="77"/>
  <c r="AK171" i="77"/>
  <c r="M55" i="77"/>
  <c r="K43" i="77"/>
  <c r="BO43" i="77"/>
  <c r="K80" i="77"/>
  <c r="BO80" i="77"/>
  <c r="K275" i="76"/>
  <c r="BO275" i="76"/>
  <c r="K273" i="76"/>
  <c r="BO273" i="76"/>
  <c r="M259" i="76"/>
  <c r="M269" i="76"/>
  <c r="L259" i="76"/>
  <c r="AK259" i="76"/>
  <c r="M253" i="76"/>
  <c r="K270" i="76"/>
  <c r="BO270" i="76"/>
  <c r="L245" i="76"/>
  <c r="AK245" i="76"/>
  <c r="L243" i="76"/>
  <c r="AK243" i="76"/>
  <c r="M279" i="76"/>
  <c r="L241" i="76"/>
  <c r="AK241" i="76"/>
  <c r="K249" i="76"/>
  <c r="BO249" i="76"/>
  <c r="K239" i="76"/>
  <c r="BO239" i="76"/>
  <c r="K229" i="76"/>
  <c r="BO229" i="76"/>
  <c r="K228" i="76"/>
  <c r="BO228" i="76"/>
  <c r="K219" i="76"/>
  <c r="BO219" i="76"/>
  <c r="K214" i="76"/>
  <c r="BO214" i="76"/>
  <c r="K211" i="76"/>
  <c r="BO211" i="76"/>
  <c r="K208" i="76"/>
  <c r="BO208" i="76"/>
  <c r="M235" i="76"/>
  <c r="M232" i="76"/>
  <c r="M231" i="76"/>
  <c r="M221" i="76"/>
  <c r="M215" i="76"/>
  <c r="M211" i="76"/>
  <c r="M195" i="76"/>
  <c r="K292" i="77"/>
  <c r="BO292" i="77"/>
  <c r="K166" i="76"/>
  <c r="BO166" i="76"/>
  <c r="K155" i="76"/>
  <c r="BO155" i="76"/>
  <c r="M283" i="76"/>
  <c r="K198" i="76"/>
  <c r="BO198" i="76"/>
  <c r="L189" i="76"/>
  <c r="AK189" i="76"/>
  <c r="L181" i="76"/>
  <c r="AK181" i="76"/>
  <c r="L162" i="76"/>
  <c r="AK162" i="76"/>
  <c r="L130" i="76"/>
  <c r="AK130" i="76"/>
  <c r="L129" i="76"/>
  <c r="AK129" i="76"/>
  <c r="L123" i="76"/>
  <c r="AK123" i="76"/>
  <c r="K91" i="76"/>
  <c r="BO91" i="76"/>
  <c r="L186" i="76"/>
  <c r="AK186" i="76"/>
  <c r="K76" i="75"/>
  <c r="K20" i="75"/>
  <c r="K237" i="58"/>
  <c r="K61" i="75"/>
  <c r="K279" i="75"/>
  <c r="K170" i="58"/>
  <c r="K108" i="77"/>
  <c r="BO108" i="77"/>
  <c r="K249" i="77"/>
  <c r="BO249" i="77"/>
  <c r="K260" i="72"/>
  <c r="K296" i="72"/>
  <c r="K94" i="72"/>
  <c r="L272" i="72"/>
  <c r="M115" i="72"/>
  <c r="L98" i="72"/>
  <c r="L138" i="72"/>
  <c r="L175" i="72"/>
  <c r="L159" i="72"/>
  <c r="M11" i="72"/>
  <c r="M83" i="72"/>
  <c r="M79" i="72"/>
  <c r="M75" i="72"/>
  <c r="M71" i="72"/>
  <c r="M78" i="72"/>
  <c r="M74" i="72"/>
  <c r="M195" i="72"/>
  <c r="M191" i="72"/>
  <c r="M151" i="72"/>
  <c r="M127" i="72"/>
  <c r="L79" i="72"/>
  <c r="L83" i="72"/>
  <c r="L51" i="72"/>
  <c r="K272" i="72"/>
  <c r="K101" i="72"/>
  <c r="K190" i="72"/>
  <c r="K93" i="72"/>
  <c r="K45" i="72"/>
  <c r="J238" i="70"/>
  <c r="I238" i="70"/>
  <c r="I169" i="70"/>
  <c r="H169" i="70"/>
  <c r="I260" i="70"/>
  <c r="H260" i="70"/>
  <c r="H218" i="70"/>
  <c r="Q218" i="70"/>
  <c r="K74" i="76"/>
  <c r="BO74" i="76"/>
  <c r="Q65" i="47"/>
  <c r="J65" i="47"/>
  <c r="Q149" i="47"/>
  <c r="J149" i="47"/>
  <c r="I149" i="47"/>
  <c r="Q166" i="47"/>
  <c r="H166" i="47"/>
  <c r="I166" i="47"/>
  <c r="Q29" i="47"/>
  <c r="H29" i="47"/>
  <c r="I29" i="47"/>
  <c r="J29" i="47"/>
  <c r="Q56" i="47"/>
  <c r="J56" i="47"/>
  <c r="I56" i="47"/>
  <c r="Q110" i="47"/>
  <c r="I110" i="47"/>
  <c r="J110" i="47"/>
  <c r="H110" i="47"/>
  <c r="Q67" i="47"/>
  <c r="J67" i="47"/>
  <c r="I67" i="47"/>
  <c r="K60" i="47"/>
  <c r="H22" i="50"/>
  <c r="L26" i="50"/>
  <c r="L214" i="50"/>
  <c r="L230" i="50"/>
  <c r="N238" i="50"/>
  <c r="J206" i="47"/>
  <c r="Q206" i="47"/>
  <c r="Q52" i="47"/>
  <c r="I52" i="47"/>
  <c r="Q72" i="47"/>
  <c r="J72" i="47"/>
  <c r="J144" i="47"/>
  <c r="H144" i="47"/>
  <c r="I69" i="70"/>
  <c r="Q69" i="70"/>
  <c r="I63" i="47"/>
  <c r="H63" i="47"/>
  <c r="M182" i="50"/>
  <c r="L309" i="72"/>
  <c r="M278" i="72"/>
  <c r="L80" i="76"/>
  <c r="AK80" i="76"/>
  <c r="L72" i="76"/>
  <c r="AK72" i="76"/>
  <c r="M56" i="76"/>
  <c r="M52" i="76"/>
  <c r="M44" i="76"/>
  <c r="M36" i="76"/>
  <c r="I74" i="47"/>
  <c r="H74" i="47"/>
  <c r="Q74" i="47"/>
  <c r="J74" i="47"/>
  <c r="J111" i="47"/>
  <c r="H111" i="47"/>
  <c r="Q111" i="47"/>
  <c r="I111" i="47"/>
  <c r="L99" i="76"/>
  <c r="AK99" i="76"/>
  <c r="K94" i="76"/>
  <c r="BO94" i="76"/>
  <c r="K88" i="76"/>
  <c r="BO88" i="76"/>
  <c r="K76" i="76"/>
  <c r="BO76" i="76"/>
  <c r="M102" i="50"/>
  <c r="N250" i="50"/>
  <c r="L138" i="70"/>
  <c r="I133" i="72"/>
  <c r="H299" i="72"/>
  <c r="H309" i="50"/>
  <c r="I62" i="50"/>
  <c r="R134" i="50"/>
  <c r="I134" i="50"/>
  <c r="J166" i="50"/>
  <c r="R274" i="50"/>
  <c r="I178" i="50"/>
  <c r="I19" i="72"/>
  <c r="I59" i="70"/>
  <c r="K36" i="72"/>
  <c r="K26" i="72"/>
  <c r="K229" i="72"/>
  <c r="K209" i="72"/>
  <c r="K125" i="72"/>
  <c r="K50" i="72"/>
  <c r="K263" i="72"/>
  <c r="K111" i="72"/>
  <c r="K262" i="72"/>
  <c r="K184" i="72"/>
  <c r="K196" i="72"/>
  <c r="L70" i="72"/>
  <c r="L68" i="72"/>
  <c r="L118" i="72"/>
  <c r="M296" i="72"/>
  <c r="L240" i="72"/>
  <c r="M23" i="72"/>
  <c r="M204" i="72"/>
  <c r="H202" i="50"/>
  <c r="L74" i="50"/>
  <c r="L157" i="50"/>
  <c r="H165" i="50"/>
  <c r="N237" i="50"/>
  <c r="N256" i="50"/>
  <c r="N94" i="50"/>
  <c r="N18" i="50"/>
  <c r="N165" i="50"/>
  <c r="N71" i="50"/>
  <c r="N16" i="50"/>
  <c r="N130" i="50"/>
  <c r="N53" i="50"/>
  <c r="M43" i="50"/>
  <c r="N239" i="50"/>
  <c r="N41" i="50"/>
  <c r="H213" i="50"/>
  <c r="M221" i="50"/>
  <c r="M239" i="50"/>
  <c r="M199" i="50"/>
  <c r="N133" i="50"/>
  <c r="N135" i="50"/>
  <c r="N184" i="50"/>
  <c r="L257" i="50"/>
  <c r="N93" i="50"/>
  <c r="N31" i="50"/>
  <c r="M231" i="50"/>
  <c r="N64" i="50"/>
  <c r="N124" i="50"/>
  <c r="L137" i="70"/>
  <c r="L219" i="70"/>
  <c r="R150" i="50"/>
  <c r="R62" i="50"/>
  <c r="J274" i="50"/>
  <c r="K166" i="50"/>
  <c r="K18" i="50"/>
  <c r="J133" i="72"/>
  <c r="H19" i="72"/>
  <c r="J251" i="70"/>
  <c r="J255" i="47"/>
  <c r="Q19" i="72"/>
  <c r="K284" i="72"/>
  <c r="K152" i="72"/>
  <c r="M196" i="72"/>
  <c r="L256" i="72"/>
  <c r="L37" i="72"/>
  <c r="L170" i="50"/>
  <c r="H186" i="50"/>
  <c r="M30" i="50"/>
  <c r="M210" i="50"/>
  <c r="L297" i="50"/>
  <c r="L90" i="50"/>
  <c r="N150" i="50"/>
  <c r="H178" i="70"/>
  <c r="H86" i="50"/>
  <c r="I150" i="50"/>
  <c r="I166" i="50"/>
  <c r="R18" i="50"/>
  <c r="J82" i="50"/>
  <c r="H251" i="70"/>
  <c r="I251" i="70"/>
  <c r="I18" i="50"/>
  <c r="K82" i="50"/>
  <c r="H59" i="70"/>
  <c r="M275" i="76"/>
  <c r="H250" i="76"/>
  <c r="J250" i="76"/>
  <c r="J204" i="76"/>
  <c r="H204" i="76"/>
  <c r="M193" i="76"/>
  <c r="M185" i="76"/>
  <c r="CC200" i="76"/>
  <c r="M200" i="76"/>
  <c r="H169" i="76"/>
  <c r="I169" i="76"/>
  <c r="L155" i="76"/>
  <c r="AK155" i="76"/>
  <c r="K305" i="76"/>
  <c r="BO305" i="76"/>
  <c r="J295" i="76"/>
  <c r="I295" i="76"/>
  <c r="J298" i="76"/>
  <c r="I298" i="76"/>
  <c r="CC296" i="76"/>
  <c r="M296" i="76"/>
  <c r="K277" i="76"/>
  <c r="BO277" i="76"/>
  <c r="CC284" i="76"/>
  <c r="M284" i="76"/>
  <c r="M265" i="76"/>
  <c r="M256" i="76"/>
  <c r="K252" i="76"/>
  <c r="BO252" i="76"/>
  <c r="J270" i="76"/>
  <c r="I270" i="76"/>
  <c r="K267" i="76"/>
  <c r="BO267" i="76"/>
  <c r="K263" i="76"/>
  <c r="BO263" i="76"/>
  <c r="I259" i="76"/>
  <c r="H259" i="76"/>
  <c r="J259" i="76"/>
  <c r="L260" i="76"/>
  <c r="AK260" i="76"/>
  <c r="Q247" i="76"/>
  <c r="H247" i="76"/>
  <c r="CC222" i="76"/>
  <c r="Q205" i="76"/>
  <c r="H205" i="76"/>
  <c r="H16" i="76"/>
  <c r="Q298" i="47"/>
  <c r="Q61" i="47"/>
  <c r="H285" i="47"/>
  <c r="I101" i="70"/>
  <c r="J140" i="76"/>
  <c r="I247" i="76"/>
  <c r="J281" i="76"/>
  <c r="I277" i="76"/>
  <c r="H281" i="76"/>
  <c r="Q298" i="76"/>
  <c r="H291" i="76"/>
  <c r="I205" i="76"/>
  <c r="J310" i="76"/>
  <c r="I140" i="76"/>
  <c r="Q258" i="76"/>
  <c r="K92" i="76"/>
  <c r="BO92" i="76"/>
  <c r="K79" i="76"/>
  <c r="BO79" i="76"/>
  <c r="Q159" i="76"/>
  <c r="H139" i="77"/>
  <c r="J83" i="76"/>
  <c r="H83" i="76"/>
  <c r="N228" i="50"/>
  <c r="N193" i="50"/>
  <c r="M296" i="50"/>
  <c r="N103" i="50"/>
  <c r="M288" i="50"/>
  <c r="M169" i="50"/>
  <c r="M281" i="50"/>
  <c r="M283" i="50"/>
  <c r="M304" i="76"/>
  <c r="L307" i="76"/>
  <c r="AK307" i="76"/>
  <c r="K297" i="76"/>
  <c r="BO297" i="76"/>
  <c r="K281" i="76"/>
  <c r="BO281" i="76"/>
  <c r="K278" i="76"/>
  <c r="BO278" i="76"/>
  <c r="M280" i="76"/>
  <c r="M251" i="76"/>
  <c r="M245" i="76"/>
  <c r="K257" i="76"/>
  <c r="BO257" i="76"/>
  <c r="K262" i="76"/>
  <c r="BO262" i="76"/>
  <c r="L242" i="76"/>
  <c r="AK242" i="76"/>
  <c r="L247" i="76"/>
  <c r="AK247" i="76"/>
  <c r="L255" i="76"/>
  <c r="AK255" i="76"/>
  <c r="L252" i="76"/>
  <c r="AK252" i="76"/>
  <c r="K233" i="76"/>
  <c r="BO233" i="76"/>
  <c r="K222" i="76"/>
  <c r="BO222" i="76"/>
  <c r="K212" i="76"/>
  <c r="BO212" i="76"/>
  <c r="M236" i="76"/>
  <c r="M220" i="76"/>
  <c r="M207" i="76"/>
  <c r="M188" i="76"/>
  <c r="K182" i="76"/>
  <c r="BO182" i="76"/>
  <c r="K200" i="76"/>
  <c r="BO200" i="76"/>
  <c r="K190" i="76"/>
  <c r="BO190" i="76"/>
  <c r="M177" i="76"/>
  <c r="M204" i="76"/>
  <c r="M104" i="76"/>
  <c r="H178" i="47"/>
  <c r="I175" i="47"/>
  <c r="J159" i="47"/>
  <c r="I128" i="47"/>
  <c r="J145" i="47"/>
  <c r="J282" i="70"/>
  <c r="Q217" i="47"/>
  <c r="I72" i="47"/>
  <c r="Q115" i="70"/>
  <c r="J41" i="47"/>
  <c r="H310" i="70"/>
  <c r="N23" i="51"/>
  <c r="P31" i="51"/>
  <c r="N35" i="51"/>
  <c r="Q35" i="51"/>
  <c r="T27" i="51"/>
  <c r="S39" i="51"/>
  <c r="L125" i="76"/>
  <c r="AK125" i="76"/>
  <c r="H231" i="70"/>
  <c r="I222" i="70"/>
  <c r="J242" i="70"/>
  <c r="I262" i="77"/>
  <c r="J23" i="77"/>
  <c r="Q164" i="70"/>
  <c r="Q88" i="70"/>
  <c r="K307" i="76"/>
  <c r="BO307" i="76"/>
  <c r="J299" i="76"/>
  <c r="H299" i="76"/>
  <c r="K290" i="76"/>
  <c r="BO290" i="76"/>
  <c r="J289" i="76"/>
  <c r="K301" i="76"/>
  <c r="BO301" i="76"/>
  <c r="M281" i="76"/>
  <c r="K259" i="76"/>
  <c r="BO259" i="76"/>
  <c r="L264" i="76"/>
  <c r="AK264" i="76"/>
  <c r="H244" i="76"/>
  <c r="Q244" i="76"/>
  <c r="CC209" i="76"/>
  <c r="M209" i="76"/>
  <c r="J200" i="76"/>
  <c r="I200" i="76"/>
  <c r="J190" i="76"/>
  <c r="I190" i="76"/>
  <c r="Q178" i="76"/>
  <c r="H178" i="76"/>
  <c r="Q207" i="76"/>
  <c r="I207" i="76"/>
  <c r="L158" i="76"/>
  <c r="AK158" i="76"/>
  <c r="Q134" i="76"/>
  <c r="J134" i="76"/>
  <c r="L39" i="76"/>
  <c r="AK39" i="76"/>
  <c r="I18" i="58"/>
  <c r="J18" i="58"/>
  <c r="H18" i="58"/>
  <c r="Q269" i="75"/>
  <c r="H269" i="75"/>
  <c r="J243" i="75"/>
  <c r="I243" i="75"/>
  <c r="I296" i="58"/>
  <c r="J296" i="58"/>
  <c r="J156" i="75"/>
  <c r="I156" i="75"/>
  <c r="J240" i="58"/>
  <c r="K246" i="75"/>
  <c r="H98" i="76"/>
  <c r="Q17" i="58"/>
  <c r="H114" i="76"/>
  <c r="L33" i="76"/>
  <c r="AK33" i="76"/>
  <c r="K209" i="77"/>
  <c r="BO209" i="77"/>
  <c r="M47" i="72"/>
  <c r="K246" i="72"/>
  <c r="K245" i="72"/>
  <c r="K161" i="72"/>
  <c r="H230" i="50"/>
  <c r="J38" i="58"/>
  <c r="Q30" i="58"/>
  <c r="H265" i="75"/>
  <c r="I298" i="75"/>
  <c r="I234" i="58"/>
  <c r="Q259" i="58"/>
  <c r="Q292" i="58"/>
  <c r="J206" i="58"/>
  <c r="I292" i="58"/>
  <c r="I151" i="58"/>
  <c r="H292" i="58"/>
  <c r="I108" i="76"/>
  <c r="Q112" i="76"/>
  <c r="J108" i="76"/>
  <c r="I171" i="76"/>
  <c r="J74" i="77"/>
  <c r="K95" i="47"/>
  <c r="M75" i="77"/>
  <c r="L187" i="77"/>
  <c r="AK187" i="77"/>
  <c r="L284" i="76"/>
  <c r="AK284" i="76"/>
  <c r="L228" i="77"/>
  <c r="AK228" i="77"/>
  <c r="L244" i="47"/>
  <c r="L286" i="47"/>
  <c r="L229" i="47"/>
  <c r="M198" i="77"/>
  <c r="M232" i="77"/>
  <c r="L219" i="77"/>
  <c r="AK219" i="77"/>
  <c r="L98" i="77"/>
  <c r="AK98" i="77"/>
  <c r="M291" i="77"/>
  <c r="M194" i="77"/>
  <c r="M202" i="77"/>
  <c r="M296" i="77"/>
  <c r="L71" i="47"/>
  <c r="L94" i="47"/>
  <c r="L142" i="77"/>
  <c r="AK142" i="77"/>
  <c r="M178" i="47"/>
  <c r="J91" i="76"/>
  <c r="H91" i="76"/>
  <c r="L191" i="77"/>
  <c r="AK191" i="77"/>
  <c r="I265" i="75"/>
  <c r="J299" i="75"/>
  <c r="M73" i="70"/>
  <c r="M208" i="70"/>
  <c r="J234" i="58"/>
  <c r="J151" i="58"/>
  <c r="L25" i="47"/>
  <c r="H171" i="76"/>
  <c r="H159" i="76"/>
  <c r="H155" i="76"/>
  <c r="J125" i="76"/>
  <c r="H125" i="76"/>
  <c r="Q139" i="76"/>
  <c r="H107" i="76"/>
  <c r="J103" i="76"/>
  <c r="I152" i="76"/>
  <c r="Q22" i="77"/>
  <c r="K115" i="70"/>
  <c r="Q238" i="47"/>
  <c r="J238" i="47"/>
  <c r="H63" i="70"/>
  <c r="H132" i="70"/>
  <c r="I132" i="70"/>
  <c r="H227" i="70"/>
  <c r="Q227" i="70"/>
  <c r="I298" i="70"/>
  <c r="H298" i="70"/>
  <c r="I65" i="70"/>
  <c r="K20" i="47"/>
  <c r="K33" i="72"/>
  <c r="M24" i="72"/>
  <c r="L127" i="50"/>
  <c r="N36" i="50"/>
  <c r="J181" i="50"/>
  <c r="K181" i="50"/>
  <c r="H193" i="50"/>
  <c r="N277" i="50"/>
  <c r="H277" i="50"/>
  <c r="M119" i="50"/>
  <c r="M176" i="50"/>
  <c r="I251" i="50"/>
  <c r="K251" i="50"/>
  <c r="N191" i="50"/>
  <c r="N192" i="50"/>
  <c r="N254" i="50"/>
  <c r="Q131" i="76"/>
  <c r="M116" i="77"/>
  <c r="H139" i="76"/>
  <c r="H131" i="76"/>
  <c r="J119" i="76"/>
  <c r="I112" i="76"/>
  <c r="H152" i="76"/>
  <c r="H116" i="76"/>
  <c r="H113" i="76"/>
  <c r="Q103" i="76"/>
  <c r="J107" i="76"/>
  <c r="I98" i="76"/>
  <c r="I88" i="76"/>
  <c r="I83" i="76"/>
  <c r="Q152" i="76"/>
  <c r="J88" i="76"/>
  <c r="H70" i="77"/>
  <c r="H28" i="77"/>
  <c r="J19" i="77"/>
  <c r="I275" i="72"/>
  <c r="M307" i="77"/>
  <c r="M135" i="77"/>
  <c r="M268" i="47"/>
  <c r="H119" i="76"/>
  <c r="I114" i="76"/>
  <c r="H112" i="76"/>
  <c r="Q113" i="76"/>
  <c r="H108" i="76"/>
  <c r="Q107" i="76"/>
  <c r="I99" i="76"/>
  <c r="Q88" i="76"/>
  <c r="H74" i="77"/>
  <c r="I19" i="77"/>
  <c r="H62" i="77"/>
  <c r="Q119" i="76"/>
  <c r="K81" i="70"/>
  <c r="K55" i="47"/>
  <c r="K80" i="47"/>
  <c r="K26" i="47"/>
  <c r="Q97" i="47"/>
  <c r="J80" i="70"/>
  <c r="I212" i="70"/>
  <c r="I126" i="70"/>
  <c r="I33" i="47"/>
  <c r="H102" i="70"/>
  <c r="J167" i="70"/>
  <c r="I145" i="70"/>
  <c r="K136" i="75"/>
  <c r="H106" i="47"/>
  <c r="I198" i="70"/>
  <c r="H198" i="70"/>
  <c r="J198" i="70"/>
  <c r="H199" i="47"/>
  <c r="J191" i="47"/>
  <c r="H80" i="70"/>
  <c r="Q212" i="70"/>
  <c r="I271" i="47"/>
  <c r="L158" i="50"/>
  <c r="H198" i="50"/>
  <c r="H214" i="50"/>
  <c r="H254" i="50"/>
  <c r="L301" i="50"/>
  <c r="K273" i="72"/>
  <c r="J195" i="70"/>
  <c r="Q136" i="70"/>
  <c r="I167" i="70"/>
  <c r="I299" i="70"/>
  <c r="J194" i="70"/>
  <c r="K179" i="77"/>
  <c r="BO179" i="77"/>
  <c r="K89" i="72"/>
  <c r="N162" i="50"/>
  <c r="H196" i="50"/>
  <c r="H192" i="50"/>
  <c r="I35" i="47"/>
  <c r="H108" i="47"/>
  <c r="I49" i="47"/>
  <c r="Q310" i="70"/>
  <c r="H266" i="70"/>
  <c r="Q191" i="47"/>
  <c r="I195" i="70"/>
  <c r="K74" i="47"/>
  <c r="J255" i="70"/>
  <c r="J249" i="70"/>
  <c r="K52" i="47"/>
  <c r="N111" i="50"/>
  <c r="M294" i="50"/>
  <c r="N287" i="50"/>
  <c r="M162" i="70"/>
  <c r="M291" i="70"/>
  <c r="M33" i="47"/>
  <c r="L210" i="47"/>
  <c r="M188" i="70"/>
  <c r="M234" i="70"/>
  <c r="M282" i="70"/>
  <c r="M89" i="70"/>
  <c r="M179" i="70"/>
  <c r="M189" i="70"/>
  <c r="L236" i="47"/>
  <c r="L68" i="47"/>
  <c r="M231" i="77"/>
  <c r="M269" i="77"/>
  <c r="M290" i="47"/>
  <c r="M198" i="47"/>
  <c r="M232" i="47"/>
  <c r="L271" i="47"/>
  <c r="L219" i="47"/>
  <c r="L301" i="47"/>
  <c r="L215" i="47"/>
  <c r="L98" i="47"/>
  <c r="M191" i="47"/>
  <c r="M51" i="77"/>
  <c r="M234" i="47"/>
  <c r="M291" i="47"/>
  <c r="M177" i="47"/>
  <c r="M194" i="47"/>
  <c r="L111" i="47"/>
  <c r="L56" i="47"/>
  <c r="M202" i="47"/>
  <c r="L58" i="47"/>
  <c r="L284" i="77"/>
  <c r="AK284" i="77"/>
  <c r="L269" i="47"/>
  <c r="M133" i="77"/>
  <c r="M94" i="47"/>
  <c r="M245" i="47"/>
  <c r="M285" i="47"/>
  <c r="L150" i="47"/>
  <c r="L247" i="47"/>
  <c r="L289" i="47"/>
  <c r="M290" i="70"/>
  <c r="L210" i="76"/>
  <c r="AK210" i="76"/>
  <c r="L143" i="77"/>
  <c r="AK143" i="77"/>
  <c r="L278" i="47"/>
  <c r="L39" i="77"/>
  <c r="AK39" i="77"/>
  <c r="L282" i="77"/>
  <c r="AK282" i="77"/>
  <c r="M266" i="76"/>
  <c r="M186" i="47"/>
  <c r="L157" i="47"/>
  <c r="L201" i="47"/>
  <c r="L294" i="47"/>
  <c r="M252" i="47"/>
  <c r="M114" i="47"/>
  <c r="M105" i="77"/>
  <c r="M168" i="70"/>
  <c r="M205" i="47"/>
  <c r="M182" i="77"/>
  <c r="L124" i="47"/>
  <c r="M37" i="47"/>
  <c r="L104" i="47"/>
  <c r="M231" i="47"/>
  <c r="M289" i="77"/>
  <c r="L267" i="47"/>
  <c r="L117" i="77"/>
  <c r="AK117" i="77"/>
  <c r="L188" i="47"/>
  <c r="L139" i="77"/>
  <c r="AK139" i="77"/>
  <c r="M220" i="47"/>
  <c r="M45" i="77"/>
  <c r="L30" i="77"/>
  <c r="AK30" i="77"/>
  <c r="L83" i="47"/>
  <c r="M213" i="70"/>
  <c r="L262" i="47"/>
  <c r="L163" i="47"/>
  <c r="M109" i="70"/>
  <c r="L164" i="76"/>
  <c r="AK164" i="76"/>
  <c r="M61" i="76"/>
  <c r="L46" i="76"/>
  <c r="AK46" i="76"/>
  <c r="L113" i="76"/>
  <c r="AK113" i="76"/>
  <c r="L32" i="77"/>
  <c r="AK32" i="77"/>
  <c r="M212" i="70"/>
  <c r="M214" i="47"/>
  <c r="M114" i="77"/>
  <c r="M115" i="70"/>
  <c r="K143" i="58"/>
  <c r="K244" i="75"/>
  <c r="M256" i="70"/>
  <c r="M243" i="70"/>
  <c r="M157" i="76"/>
  <c r="L78" i="47"/>
  <c r="M182" i="47"/>
  <c r="M266" i="47"/>
  <c r="M309" i="47"/>
  <c r="L306" i="47"/>
  <c r="M294" i="70"/>
  <c r="L216" i="77"/>
  <c r="AK216" i="77"/>
  <c r="M289" i="47"/>
  <c r="M136" i="47"/>
  <c r="M235" i="47"/>
  <c r="L242" i="47"/>
  <c r="M249" i="70"/>
  <c r="L139" i="47"/>
  <c r="M67" i="77"/>
  <c r="M57" i="47"/>
  <c r="L292" i="47"/>
  <c r="L149" i="77"/>
  <c r="AK149" i="77"/>
  <c r="M241" i="77"/>
  <c r="L94" i="77"/>
  <c r="AK94" i="77"/>
  <c r="M150" i="47"/>
  <c r="M60" i="70"/>
  <c r="L222" i="47"/>
  <c r="L298" i="47"/>
  <c r="L245" i="47"/>
  <c r="L255" i="47"/>
  <c r="M78" i="47"/>
  <c r="L155" i="47"/>
  <c r="L160" i="47"/>
  <c r="M283" i="70"/>
  <c r="M151" i="47"/>
  <c r="M110" i="47"/>
  <c r="L147" i="47"/>
  <c r="M116" i="47"/>
  <c r="M211" i="47"/>
  <c r="M40" i="47"/>
  <c r="L34" i="47"/>
  <c r="M60" i="47"/>
  <c r="M138" i="47"/>
  <c r="M100" i="47"/>
  <c r="M93" i="47"/>
  <c r="L73" i="47"/>
  <c r="L173" i="47"/>
  <c r="L193" i="47"/>
  <c r="M83" i="70"/>
  <c r="L254" i="47"/>
  <c r="L166" i="47"/>
  <c r="M39" i="47"/>
  <c r="L234" i="47"/>
  <c r="M213" i="47"/>
  <c r="L274" i="47"/>
  <c r="M142" i="47"/>
  <c r="L180" i="47"/>
  <c r="L136" i="47"/>
  <c r="M237" i="70"/>
  <c r="M187" i="47"/>
  <c r="L227" i="47"/>
  <c r="L152" i="47"/>
  <c r="M26" i="77"/>
  <c r="J147" i="77"/>
  <c r="Q147" i="77"/>
  <c r="I138" i="77"/>
  <c r="Q138" i="77"/>
  <c r="I218" i="77"/>
  <c r="Q218" i="77"/>
  <c r="J58" i="77"/>
  <c r="Q58" i="77"/>
  <c r="J26" i="77"/>
  <c r="Q26" i="77"/>
  <c r="I194" i="47"/>
  <c r="H237" i="47"/>
  <c r="K159" i="47"/>
  <c r="K166" i="47"/>
  <c r="L210" i="50"/>
  <c r="L150" i="50"/>
  <c r="L174" i="50"/>
  <c r="L194" i="50"/>
  <c r="L222" i="50"/>
  <c r="H238" i="50"/>
  <c r="H258" i="50"/>
  <c r="H301" i="50"/>
  <c r="K196" i="47"/>
  <c r="M20" i="72"/>
  <c r="K126" i="70"/>
  <c r="K176" i="70"/>
  <c r="K133" i="70"/>
  <c r="K125" i="70"/>
  <c r="K299" i="70"/>
  <c r="K194" i="70"/>
  <c r="J23" i="75"/>
  <c r="M109" i="72"/>
  <c r="K268" i="72"/>
  <c r="L58" i="50"/>
  <c r="N214" i="50"/>
  <c r="N38" i="50"/>
  <c r="N50" i="50"/>
  <c r="H298" i="50"/>
  <c r="N257" i="50"/>
  <c r="J55" i="47"/>
  <c r="H55" i="47"/>
  <c r="H65" i="47"/>
  <c r="J140" i="47"/>
  <c r="Q68" i="47"/>
  <c r="J152" i="47"/>
  <c r="I65" i="47"/>
  <c r="J35" i="47"/>
  <c r="J134" i="47"/>
  <c r="I54" i="47"/>
  <c r="I256" i="47"/>
  <c r="H212" i="47"/>
  <c r="I53" i="70"/>
  <c r="H155" i="47"/>
  <c r="H69" i="70"/>
  <c r="J310" i="70"/>
  <c r="Q80" i="70"/>
  <c r="I266" i="70"/>
  <c r="H212" i="70"/>
  <c r="K19" i="72"/>
  <c r="M273" i="72"/>
  <c r="M265" i="72"/>
  <c r="M241" i="72"/>
  <c r="M225" i="72"/>
  <c r="M302" i="72"/>
  <c r="M298" i="72"/>
  <c r="M58" i="72"/>
  <c r="M48" i="72"/>
  <c r="L185" i="72"/>
  <c r="L169" i="72"/>
  <c r="L41" i="72"/>
  <c r="L132" i="72"/>
  <c r="K44" i="47"/>
  <c r="K27" i="47"/>
  <c r="K291" i="47"/>
  <c r="K97" i="47"/>
  <c r="Q140" i="70"/>
  <c r="J126" i="70"/>
  <c r="I136" i="70"/>
  <c r="Q280" i="70"/>
  <c r="H280" i="70"/>
  <c r="H180" i="70"/>
  <c r="H255" i="70"/>
  <c r="Q167" i="70"/>
  <c r="K191" i="47"/>
  <c r="I300" i="70"/>
  <c r="K53" i="70"/>
  <c r="K251" i="47"/>
  <c r="L155" i="70"/>
  <c r="K153" i="47"/>
  <c r="K73" i="47"/>
  <c r="H184" i="47"/>
  <c r="I97" i="47"/>
  <c r="J302" i="47"/>
  <c r="I187" i="47"/>
  <c r="Q302" i="47"/>
  <c r="J69" i="70"/>
  <c r="J271" i="47"/>
  <c r="K129" i="72"/>
  <c r="K164" i="72"/>
  <c r="K140" i="72"/>
  <c r="L166" i="72"/>
  <c r="M160" i="72"/>
  <c r="L146" i="72"/>
  <c r="M290" i="72"/>
  <c r="H195" i="70"/>
  <c r="J225" i="70"/>
  <c r="H126" i="70"/>
  <c r="K169" i="47"/>
  <c r="K300" i="70"/>
  <c r="K187" i="47"/>
  <c r="K54" i="47"/>
  <c r="K93" i="47"/>
  <c r="Q255" i="70"/>
  <c r="L135" i="77"/>
  <c r="AK135" i="77"/>
  <c r="M238" i="47"/>
  <c r="I137" i="77"/>
  <c r="J204" i="47"/>
  <c r="Q278" i="77"/>
  <c r="N292" i="50"/>
  <c r="M263" i="50"/>
  <c r="M310" i="50"/>
  <c r="N121" i="50"/>
  <c r="M291" i="50"/>
  <c r="N172" i="50"/>
  <c r="M286" i="50"/>
  <c r="N44" i="50"/>
  <c r="N242" i="50"/>
  <c r="N288" i="50"/>
  <c r="M247" i="50"/>
  <c r="M308" i="50"/>
  <c r="M280" i="50"/>
  <c r="M304" i="50"/>
  <c r="M168" i="76"/>
  <c r="M157" i="70"/>
  <c r="M105" i="76"/>
  <c r="M249" i="77"/>
  <c r="L188" i="77"/>
  <c r="AK188" i="77"/>
  <c r="M220" i="77"/>
  <c r="M179" i="77"/>
  <c r="L199" i="77"/>
  <c r="AK199" i="77"/>
  <c r="L214" i="77"/>
  <c r="AK214" i="77"/>
  <c r="M166" i="77"/>
  <c r="M91" i="47"/>
  <c r="L230" i="77"/>
  <c r="AK230" i="77"/>
  <c r="M165" i="47"/>
  <c r="M184" i="70"/>
  <c r="M111" i="47"/>
  <c r="M304" i="47"/>
  <c r="M270" i="47"/>
  <c r="L47" i="47"/>
  <c r="M144" i="70"/>
  <c r="M273" i="47"/>
  <c r="L290" i="47"/>
  <c r="M58" i="47"/>
  <c r="L302" i="47"/>
  <c r="M126" i="47"/>
  <c r="M115" i="47"/>
  <c r="M211" i="70"/>
  <c r="M143" i="47"/>
  <c r="M280" i="47"/>
  <c r="M283" i="47"/>
  <c r="L97" i="47"/>
  <c r="L168" i="77"/>
  <c r="AK168" i="77"/>
  <c r="K296" i="77"/>
  <c r="BO296" i="77"/>
  <c r="M218" i="77"/>
  <c r="L212" i="77"/>
  <c r="AK212" i="77"/>
  <c r="M30" i="77"/>
  <c r="K240" i="77"/>
  <c r="BO240" i="77"/>
  <c r="K106" i="76"/>
  <c r="BO106" i="76"/>
  <c r="L283" i="76"/>
  <c r="AK283" i="76"/>
  <c r="L120" i="72"/>
  <c r="N270" i="50"/>
  <c r="J82" i="47"/>
  <c r="I82" i="47"/>
  <c r="Q47" i="47"/>
  <c r="H47" i="47"/>
  <c r="J47" i="47"/>
  <c r="K35" i="47"/>
  <c r="Q221" i="47"/>
  <c r="J221" i="47"/>
  <c r="I221" i="47"/>
  <c r="Q197" i="47"/>
  <c r="H197" i="47"/>
  <c r="I197" i="47"/>
  <c r="J197" i="47"/>
  <c r="Q36" i="47"/>
  <c r="J36" i="47"/>
  <c r="H242" i="50"/>
  <c r="L242" i="50"/>
  <c r="H14" i="50"/>
  <c r="L14" i="50"/>
  <c r="L18" i="50"/>
  <c r="H18" i="50"/>
  <c r="H34" i="50"/>
  <c r="H102" i="50"/>
  <c r="H178" i="50"/>
  <c r="L182" i="50"/>
  <c r="H182" i="50"/>
  <c r="L198" i="50"/>
  <c r="L246" i="50"/>
  <c r="H246" i="50"/>
  <c r="H262" i="50"/>
  <c r="L262" i="50"/>
  <c r="H274" i="50"/>
  <c r="N158" i="50"/>
  <c r="L285" i="50"/>
  <c r="N82" i="50"/>
  <c r="K136" i="77"/>
  <c r="BO136" i="77"/>
  <c r="K124" i="77"/>
  <c r="BO124" i="77"/>
  <c r="M71" i="77"/>
  <c r="K33" i="77"/>
  <c r="BO33" i="77"/>
  <c r="K18" i="77"/>
  <c r="BO18" i="77"/>
  <c r="L206" i="77"/>
  <c r="AK206" i="77"/>
  <c r="K174" i="76"/>
  <c r="BO174" i="76"/>
  <c r="K207" i="77"/>
  <c r="BO207" i="77"/>
  <c r="M25" i="47"/>
  <c r="M277" i="47"/>
  <c r="M192" i="70"/>
  <c r="L119" i="47"/>
  <c r="L221" i="47"/>
  <c r="L253" i="77"/>
  <c r="AK253" i="77"/>
  <c r="K34" i="75"/>
  <c r="K250" i="58"/>
  <c r="K86" i="75"/>
  <c r="K146" i="75"/>
  <c r="K52" i="58"/>
  <c r="K112" i="76"/>
  <c r="BO112" i="76"/>
  <c r="K201" i="77"/>
  <c r="BO201" i="77"/>
  <c r="K306" i="77"/>
  <c r="BO306" i="77"/>
  <c r="K157" i="77"/>
  <c r="BO157" i="77"/>
  <c r="K307" i="77"/>
  <c r="BO307" i="77"/>
  <c r="K219" i="77"/>
  <c r="BO219" i="77"/>
  <c r="K233" i="77"/>
  <c r="BO233" i="77"/>
  <c r="K298" i="77"/>
  <c r="BO298" i="77"/>
  <c r="K270" i="77"/>
  <c r="BO270" i="77"/>
  <c r="K19" i="77"/>
  <c r="BO19" i="77"/>
  <c r="K57" i="77"/>
  <c r="BO57" i="77"/>
  <c r="K105" i="77"/>
  <c r="BO105" i="77"/>
  <c r="K138" i="77"/>
  <c r="BO138" i="77"/>
  <c r="K196" i="77"/>
  <c r="BO196" i="77"/>
  <c r="K250" i="77"/>
  <c r="BO250" i="77"/>
  <c r="K252" i="77"/>
  <c r="BO252" i="77"/>
  <c r="K274" i="77"/>
  <c r="BO274" i="77"/>
  <c r="K144" i="77"/>
  <c r="BO144" i="77"/>
  <c r="K211" i="77"/>
  <c r="BO211" i="77"/>
  <c r="K302" i="77"/>
  <c r="BO302" i="77"/>
  <c r="K55" i="77"/>
  <c r="BO55" i="77"/>
  <c r="K39" i="77"/>
  <c r="BO39" i="77"/>
  <c r="K75" i="77"/>
  <c r="BO75" i="77"/>
  <c r="K111" i="77"/>
  <c r="BO111" i="77"/>
  <c r="K131" i="77"/>
  <c r="BO131" i="77"/>
  <c r="K132" i="77"/>
  <c r="BO132" i="77"/>
  <c r="K166" i="77"/>
  <c r="BO166" i="77"/>
  <c r="K150" i="77"/>
  <c r="BO150" i="77"/>
  <c r="K217" i="77"/>
  <c r="BO217" i="77"/>
  <c r="K193" i="77"/>
  <c r="BO193" i="77"/>
  <c r="K182" i="77"/>
  <c r="BO182" i="77"/>
  <c r="K184" i="77"/>
  <c r="BO184" i="77"/>
  <c r="K170" i="77"/>
  <c r="BO170" i="77"/>
  <c r="K248" i="77"/>
  <c r="BO248" i="77"/>
  <c r="K85" i="77"/>
  <c r="BO85" i="77"/>
  <c r="K128" i="77"/>
  <c r="BO128" i="77"/>
  <c r="K185" i="77"/>
  <c r="BO185" i="77"/>
  <c r="K232" i="77"/>
  <c r="BO232" i="77"/>
  <c r="K130" i="77"/>
  <c r="BO130" i="77"/>
  <c r="M20" i="77"/>
  <c r="M22" i="77"/>
  <c r="M23" i="77"/>
  <c r="L24" i="77"/>
  <c r="AK24" i="77"/>
  <c r="M25" i="77"/>
  <c r="M51" i="72"/>
  <c r="Q168" i="47"/>
  <c r="I168" i="47"/>
  <c r="H168" i="47"/>
  <c r="J168" i="47"/>
  <c r="Q139" i="47"/>
  <c r="J139" i="47"/>
  <c r="Q94" i="47"/>
  <c r="H94" i="47"/>
  <c r="Q40" i="47"/>
  <c r="I40" i="47"/>
  <c r="J40" i="47"/>
  <c r="K171" i="47"/>
  <c r="J103" i="70"/>
  <c r="H103" i="70"/>
  <c r="Q103" i="70"/>
  <c r="Q57" i="47"/>
  <c r="J57" i="47"/>
  <c r="Q103" i="47"/>
  <c r="I103" i="47"/>
  <c r="I275" i="47"/>
  <c r="Q95" i="47"/>
  <c r="H95" i="47"/>
  <c r="I76" i="47"/>
  <c r="Q76" i="47"/>
  <c r="K299" i="72"/>
  <c r="I81" i="47"/>
  <c r="H81" i="47"/>
  <c r="J81" i="47"/>
  <c r="Q81" i="47"/>
  <c r="H189" i="47"/>
  <c r="Q189" i="47"/>
  <c r="K217" i="47"/>
  <c r="Q294" i="70"/>
  <c r="J294" i="70"/>
  <c r="Q214" i="47"/>
  <c r="J214" i="47"/>
  <c r="K83" i="47"/>
  <c r="M225" i="58"/>
  <c r="M221" i="58"/>
  <c r="L246" i="72"/>
  <c r="L218" i="50"/>
  <c r="M258" i="50"/>
  <c r="M250" i="50"/>
  <c r="N26" i="50"/>
  <c r="N14" i="50"/>
  <c r="H250" i="50"/>
  <c r="H122" i="50"/>
  <c r="H305" i="50"/>
  <c r="L234" i="50"/>
  <c r="L308" i="50"/>
  <c r="N134" i="50"/>
  <c r="L110" i="50"/>
  <c r="L180" i="70"/>
  <c r="L183" i="70"/>
  <c r="H32" i="72"/>
  <c r="Q23" i="72"/>
  <c r="J54" i="47"/>
  <c r="I184" i="47"/>
  <c r="H199" i="70"/>
  <c r="I278" i="70"/>
  <c r="I301" i="50"/>
  <c r="Q75" i="70"/>
  <c r="I155" i="70"/>
  <c r="J75" i="70"/>
  <c r="L117" i="72"/>
  <c r="H154" i="50"/>
  <c r="N34" i="50"/>
  <c r="L142" i="50"/>
  <c r="H270" i="50"/>
  <c r="L238" i="50"/>
  <c r="L46" i="47"/>
  <c r="L182" i="47"/>
  <c r="J97" i="47"/>
  <c r="I116" i="47"/>
  <c r="I248" i="72"/>
  <c r="H278" i="70"/>
  <c r="J186" i="70"/>
  <c r="J279" i="70"/>
  <c r="H237" i="70"/>
  <c r="K261" i="70"/>
  <c r="J113" i="70"/>
  <c r="Q279" i="70"/>
  <c r="I161" i="70"/>
  <c r="K250" i="50"/>
  <c r="I193" i="70"/>
  <c r="H155" i="70"/>
  <c r="I76" i="70"/>
  <c r="F18" i="51"/>
  <c r="C44" i="51"/>
  <c r="O17" i="51"/>
  <c r="L310" i="58"/>
  <c r="L308" i="58"/>
  <c r="L306" i="58"/>
  <c r="L304" i="58"/>
  <c r="L302" i="58"/>
  <c r="L300" i="58"/>
  <c r="N258" i="50"/>
  <c r="L255" i="70"/>
  <c r="K104" i="47"/>
  <c r="K40" i="47"/>
  <c r="K146" i="47"/>
  <c r="K82" i="47"/>
  <c r="K128" i="47"/>
  <c r="K113" i="47"/>
  <c r="K43" i="47"/>
  <c r="K170" i="47"/>
  <c r="K188" i="47"/>
  <c r="K37" i="47"/>
  <c r="K56" i="47"/>
  <c r="K122" i="47"/>
  <c r="K125" i="47"/>
  <c r="K143" i="47"/>
  <c r="Q186" i="70"/>
  <c r="H279" i="70"/>
  <c r="I237" i="70"/>
  <c r="K145" i="70"/>
  <c r="K256" i="47"/>
  <c r="K62" i="70"/>
  <c r="K103" i="70"/>
  <c r="L266" i="72"/>
  <c r="M66" i="72"/>
  <c r="K235" i="70"/>
  <c r="B18" i="51"/>
  <c r="E22" i="51"/>
  <c r="N17" i="51"/>
  <c r="R29" i="51"/>
  <c r="Q121" i="47"/>
  <c r="J121" i="47"/>
  <c r="J285" i="70"/>
  <c r="I285" i="70"/>
  <c r="I154" i="70"/>
  <c r="J303" i="70"/>
  <c r="I303" i="70"/>
  <c r="CC175" i="77"/>
  <c r="M175" i="77"/>
  <c r="M286" i="77"/>
  <c r="M163" i="47"/>
  <c r="L133" i="77"/>
  <c r="AK133" i="77"/>
  <c r="M139" i="77"/>
  <c r="M119" i="47"/>
  <c r="M41" i="77"/>
  <c r="M96" i="47"/>
  <c r="M195" i="77"/>
  <c r="M267" i="77"/>
  <c r="M271" i="77"/>
  <c r="L172" i="47"/>
  <c r="M293" i="77"/>
  <c r="CC250" i="76"/>
  <c r="M250" i="76"/>
  <c r="M171" i="77"/>
  <c r="M174" i="47"/>
  <c r="M103" i="47"/>
  <c r="M230" i="77"/>
  <c r="L134" i="77"/>
  <c r="AK134" i="77"/>
  <c r="M266" i="77"/>
  <c r="M68" i="77"/>
  <c r="L175" i="77"/>
  <c r="AK175" i="77"/>
  <c r="CC201" i="77"/>
  <c r="M201" i="77"/>
  <c r="L68" i="77"/>
  <c r="AK68" i="77"/>
  <c r="CC210" i="77"/>
  <c r="M210" i="77"/>
  <c r="M31" i="77"/>
  <c r="M292" i="77"/>
  <c r="CC249" i="76"/>
  <c r="M249" i="76"/>
  <c r="M73" i="76"/>
  <c r="M234" i="77"/>
  <c r="M57" i="77"/>
  <c r="L205" i="47"/>
  <c r="CC92" i="77"/>
  <c r="M92" i="77"/>
  <c r="M195" i="47"/>
  <c r="M85" i="77"/>
  <c r="L282" i="47"/>
  <c r="L249" i="77"/>
  <c r="AK249" i="77"/>
  <c r="L296" i="77"/>
  <c r="AK296" i="77"/>
  <c r="M236" i="77"/>
  <c r="M264" i="77"/>
  <c r="L65" i="77"/>
  <c r="AK65" i="77"/>
  <c r="M201" i="47"/>
  <c r="CC238" i="77"/>
  <c r="M238" i="77"/>
  <c r="M300" i="77"/>
  <c r="H300" i="77"/>
  <c r="I90" i="47"/>
  <c r="J90" i="47"/>
  <c r="J288" i="70"/>
  <c r="H273" i="70"/>
  <c r="I273" i="70"/>
  <c r="H230" i="47"/>
  <c r="J308" i="47"/>
  <c r="I257" i="70"/>
  <c r="Q257" i="70"/>
  <c r="H241" i="70"/>
  <c r="I241" i="70"/>
  <c r="H102" i="77"/>
  <c r="I102" i="77"/>
  <c r="H223" i="47"/>
  <c r="Q223" i="47"/>
  <c r="I286" i="70"/>
  <c r="J172" i="70"/>
  <c r="Q172" i="70"/>
  <c r="J102" i="77"/>
  <c r="I158" i="47"/>
  <c r="H302" i="70"/>
  <c r="Q154" i="70"/>
  <c r="H30" i="47"/>
  <c r="H257" i="70"/>
  <c r="H285" i="70"/>
  <c r="H98" i="77"/>
  <c r="H158" i="70"/>
  <c r="Q23" i="47"/>
  <c r="H117" i="77"/>
  <c r="I117" i="77"/>
  <c r="I109" i="47"/>
  <c r="J160" i="47"/>
  <c r="H160" i="47"/>
  <c r="I160" i="47"/>
  <c r="J117" i="77"/>
  <c r="Q303" i="70"/>
  <c r="J109" i="47"/>
  <c r="I23" i="47"/>
  <c r="J146" i="70"/>
  <c r="J245" i="70"/>
  <c r="Q245" i="70"/>
  <c r="I30" i="47"/>
  <c r="Q30" i="47"/>
  <c r="Q163" i="77"/>
  <c r="I163" i="77"/>
  <c r="J281" i="77"/>
  <c r="H93" i="70"/>
  <c r="Q281" i="77"/>
  <c r="I245" i="70"/>
  <c r="H204" i="77"/>
  <c r="H163" i="77"/>
  <c r="J223" i="47"/>
  <c r="Q273" i="70"/>
  <c r="M141" i="77"/>
  <c r="M152" i="77"/>
  <c r="CC169" i="76"/>
  <c r="M169" i="76"/>
  <c r="L74" i="47"/>
  <c r="M221" i="72"/>
  <c r="M141" i="72"/>
  <c r="L289" i="72"/>
  <c r="L258" i="72"/>
  <c r="M258" i="72"/>
  <c r="L212" i="72"/>
  <c r="L271" i="72"/>
  <c r="M248" i="72"/>
  <c r="L183" i="72"/>
  <c r="L181" i="72"/>
  <c r="L141" i="72"/>
  <c r="M125" i="72"/>
  <c r="L125" i="72"/>
  <c r="L244" i="77"/>
  <c r="AK244" i="77"/>
  <c r="M24" i="77"/>
  <c r="L46" i="77"/>
  <c r="AK46" i="77"/>
  <c r="I187" i="76"/>
  <c r="J187" i="76"/>
  <c r="Q175" i="76"/>
  <c r="J175" i="76"/>
  <c r="K21" i="77"/>
  <c r="BO21" i="77"/>
  <c r="I77" i="77"/>
  <c r="J77" i="77"/>
  <c r="K78" i="77"/>
  <c r="BO78" i="77"/>
  <c r="I178" i="77"/>
  <c r="J178" i="77"/>
  <c r="J257" i="77"/>
  <c r="Q257" i="77"/>
  <c r="K216" i="77"/>
  <c r="BO216" i="77"/>
  <c r="Q303" i="77"/>
  <c r="J303" i="77"/>
  <c r="I276" i="77"/>
  <c r="Q276" i="77"/>
  <c r="H101" i="77"/>
  <c r="I101" i="77"/>
  <c r="Q252" i="77"/>
  <c r="J252" i="77"/>
  <c r="I252" i="77"/>
  <c r="J263" i="77"/>
  <c r="H263" i="77"/>
  <c r="J141" i="77"/>
  <c r="H141" i="77"/>
  <c r="I25" i="77"/>
  <c r="H25" i="77"/>
  <c r="K153" i="77"/>
  <c r="BO153" i="77"/>
  <c r="K116" i="77"/>
  <c r="BO116" i="77"/>
  <c r="K49" i="77"/>
  <c r="BO49" i="77"/>
  <c r="H40" i="77"/>
  <c r="I40" i="77"/>
  <c r="Q107" i="77"/>
  <c r="H107" i="77"/>
  <c r="J107" i="77"/>
  <c r="J114" i="77"/>
  <c r="I114" i="77"/>
  <c r="K208" i="77"/>
  <c r="BO208" i="77"/>
  <c r="J208" i="77"/>
  <c r="H208" i="77"/>
  <c r="H126" i="77"/>
  <c r="J126" i="77"/>
  <c r="Q198" i="77"/>
  <c r="H198" i="77"/>
  <c r="H187" i="77"/>
  <c r="Q187" i="77"/>
  <c r="H292" i="77"/>
  <c r="J292" i="77"/>
  <c r="H199" i="77"/>
  <c r="J199" i="77"/>
  <c r="H284" i="77"/>
  <c r="J284" i="77"/>
  <c r="K284" i="77"/>
  <c r="BO284" i="77"/>
  <c r="Q183" i="77"/>
  <c r="J183" i="77"/>
  <c r="I183" i="77"/>
  <c r="H172" i="77"/>
  <c r="I172" i="77"/>
  <c r="J85" i="77"/>
  <c r="H85" i="77"/>
  <c r="H215" i="77"/>
  <c r="J215" i="77"/>
  <c r="Q173" i="75"/>
  <c r="J173" i="75"/>
  <c r="L21" i="77"/>
  <c r="AK21" i="77"/>
  <c r="M259" i="70"/>
  <c r="M71" i="70"/>
  <c r="J88" i="58"/>
  <c r="Q194" i="58"/>
  <c r="Q212" i="58"/>
  <c r="J212" i="58"/>
  <c r="I70" i="58"/>
  <c r="I87" i="76"/>
  <c r="H67" i="76"/>
  <c r="M188" i="47"/>
  <c r="Q143" i="77"/>
  <c r="K146" i="77"/>
  <c r="BO146" i="77"/>
  <c r="L96" i="77"/>
  <c r="AK96" i="77"/>
  <c r="K53" i="77"/>
  <c r="BO53" i="77"/>
  <c r="M279" i="77"/>
  <c r="L173" i="77"/>
  <c r="AK173" i="77"/>
  <c r="M250" i="77"/>
  <c r="I85" i="77"/>
  <c r="J187" i="77"/>
  <c r="I141" i="77"/>
  <c r="H110" i="76"/>
  <c r="J110" i="76"/>
  <c r="I110" i="76"/>
  <c r="I242" i="76"/>
  <c r="J242" i="76"/>
  <c r="M148" i="70"/>
  <c r="M204" i="70"/>
  <c r="L79" i="77"/>
  <c r="AK79" i="77"/>
  <c r="M126" i="70"/>
  <c r="L32" i="47"/>
  <c r="L167" i="47"/>
  <c r="M295" i="77"/>
  <c r="L206" i="76"/>
  <c r="AK206" i="76"/>
  <c r="M65" i="76"/>
  <c r="M197" i="47"/>
  <c r="M184" i="47"/>
  <c r="M300" i="70"/>
  <c r="M120" i="47"/>
  <c r="L265" i="47"/>
  <c r="L231" i="47"/>
  <c r="M177" i="77"/>
  <c r="L31" i="77"/>
  <c r="AK31" i="77"/>
  <c r="M217" i="76"/>
  <c r="L218" i="76"/>
  <c r="AK218" i="76"/>
  <c r="M213" i="76"/>
  <c r="M309" i="76"/>
  <c r="L42" i="77"/>
  <c r="AK42" i="77"/>
  <c r="M243" i="76"/>
  <c r="L67" i="77"/>
  <c r="AK67" i="77"/>
  <c r="H147" i="76"/>
  <c r="J67" i="76"/>
  <c r="H148" i="76"/>
  <c r="J87" i="76"/>
  <c r="L194" i="47"/>
  <c r="Q166" i="77"/>
  <c r="H114" i="77"/>
  <c r="I220" i="77"/>
  <c r="H251" i="77"/>
  <c r="Q274" i="77"/>
  <c r="I303" i="77"/>
  <c r="I84" i="77"/>
  <c r="Q85" i="77"/>
  <c r="I140" i="77"/>
  <c r="J241" i="76"/>
  <c r="J179" i="76"/>
  <c r="Q110" i="76"/>
  <c r="K280" i="47"/>
  <c r="K90" i="70"/>
  <c r="K235" i="76"/>
  <c r="BO235" i="76"/>
  <c r="K230" i="76"/>
  <c r="BO230" i="76"/>
  <c r="K224" i="76"/>
  <c r="BO224" i="76"/>
  <c r="K216" i="76"/>
  <c r="BO216" i="76"/>
  <c r="M206" i="76"/>
  <c r="K110" i="76"/>
  <c r="BO110" i="76"/>
  <c r="L71" i="72"/>
  <c r="L121" i="50"/>
  <c r="H281" i="50"/>
  <c r="J85" i="47"/>
  <c r="H234" i="47"/>
  <c r="Q272" i="47"/>
  <c r="J189" i="47"/>
  <c r="Q62" i="70"/>
  <c r="J169" i="47"/>
  <c r="H292" i="47"/>
  <c r="Q283" i="70"/>
  <c r="K214" i="47"/>
  <c r="K224" i="70"/>
  <c r="K76" i="70"/>
  <c r="K188" i="70"/>
  <c r="K110" i="70"/>
  <c r="K233" i="70"/>
  <c r="K149" i="70"/>
  <c r="K97" i="70"/>
  <c r="O27" i="51"/>
  <c r="E42" i="51"/>
  <c r="G20" i="51"/>
  <c r="D32" i="51"/>
  <c r="N31" i="51"/>
  <c r="M35" i="51"/>
  <c r="M42" i="51"/>
  <c r="M27" i="51"/>
  <c r="I46" i="51"/>
  <c r="R31" i="51"/>
  <c r="T31" i="51"/>
  <c r="T42" i="51"/>
  <c r="S35" i="51"/>
  <c r="I179" i="47"/>
  <c r="H246" i="47"/>
  <c r="H39" i="47"/>
  <c r="I290" i="70"/>
  <c r="M211" i="72"/>
  <c r="K176" i="47"/>
  <c r="O19" i="51"/>
  <c r="N27" i="51"/>
  <c r="G42" i="51"/>
  <c r="D20" i="51"/>
  <c r="E36" i="51"/>
  <c r="U31" i="51"/>
  <c r="B46" i="51"/>
  <c r="E46" i="51"/>
  <c r="U35" i="51"/>
  <c r="H46" i="51"/>
  <c r="U42" i="51"/>
  <c r="R9" i="51"/>
  <c r="R35" i="51"/>
  <c r="N13" i="51"/>
  <c r="T35" i="51"/>
  <c r="S31" i="51"/>
  <c r="U27" i="51"/>
  <c r="K111" i="76"/>
  <c r="BO111" i="76"/>
  <c r="K109" i="76"/>
  <c r="BO109" i="76"/>
  <c r="K107" i="76"/>
  <c r="BO107" i="76"/>
  <c r="J108" i="47"/>
  <c r="H85" i="47"/>
  <c r="L80" i="47"/>
  <c r="J130" i="47"/>
  <c r="I122" i="47"/>
  <c r="J122" i="47"/>
  <c r="Q187" i="47"/>
  <c r="I240" i="47"/>
  <c r="H97" i="70"/>
  <c r="J220" i="70"/>
  <c r="H204" i="70"/>
  <c r="G16" i="51"/>
  <c r="I16" i="51"/>
  <c r="C24" i="51"/>
  <c r="M31" i="51"/>
  <c r="O35" i="51"/>
  <c r="Q27" i="51"/>
  <c r="P42" i="51"/>
  <c r="O42" i="51"/>
  <c r="Q13" i="51"/>
  <c r="R42" i="51"/>
  <c r="S27" i="51"/>
  <c r="J112" i="70"/>
  <c r="I112" i="70"/>
  <c r="Q182" i="76"/>
  <c r="H182" i="76"/>
  <c r="H124" i="76"/>
  <c r="J124" i="76"/>
  <c r="I304" i="76"/>
  <c r="J304" i="76"/>
  <c r="CC237" i="76"/>
  <c r="M237" i="76"/>
  <c r="Q190" i="76"/>
  <c r="H190" i="76"/>
  <c r="Q272" i="70"/>
  <c r="J119" i="77"/>
  <c r="Q51" i="70"/>
  <c r="Q106" i="70"/>
  <c r="Q124" i="70"/>
  <c r="I105" i="70"/>
  <c r="H275" i="70"/>
  <c r="J136" i="47"/>
  <c r="I77" i="47"/>
  <c r="Q225" i="77"/>
  <c r="J88" i="70"/>
  <c r="I272" i="70"/>
  <c r="H173" i="77"/>
  <c r="J278" i="77"/>
  <c r="Q20" i="47"/>
  <c r="J147" i="47"/>
  <c r="H147" i="47"/>
  <c r="I92" i="47"/>
  <c r="H92" i="47"/>
  <c r="Q269" i="70"/>
  <c r="H269" i="70"/>
  <c r="J269" i="70"/>
  <c r="K259" i="77"/>
  <c r="BO259" i="77"/>
  <c r="I209" i="70"/>
  <c r="Q269" i="47"/>
  <c r="H137" i="47"/>
  <c r="H165" i="70"/>
  <c r="J137" i="77"/>
  <c r="Q91" i="70"/>
  <c r="J101" i="70"/>
  <c r="H43" i="70"/>
  <c r="J259" i="70"/>
  <c r="Q116" i="70"/>
  <c r="Q273" i="47"/>
  <c r="Q266" i="47"/>
  <c r="H222" i="47"/>
  <c r="H201" i="47"/>
  <c r="I136" i="47"/>
  <c r="Q77" i="47"/>
  <c r="H269" i="47"/>
  <c r="H51" i="70"/>
  <c r="H207" i="70"/>
  <c r="I120" i="47"/>
  <c r="Q92" i="70"/>
  <c r="Q259" i="70"/>
  <c r="H116" i="70"/>
  <c r="I210" i="70"/>
  <c r="H287" i="70"/>
  <c r="J245" i="77"/>
  <c r="J174" i="70"/>
  <c r="J175" i="70"/>
  <c r="Q270" i="70"/>
  <c r="J219" i="47"/>
  <c r="I269" i="47"/>
  <c r="H64" i="47"/>
  <c r="M129" i="70"/>
  <c r="M87" i="70"/>
  <c r="J276" i="47"/>
  <c r="H276" i="47"/>
  <c r="M214" i="70"/>
  <c r="Q76" i="76"/>
  <c r="I76" i="76"/>
  <c r="Q127" i="76"/>
  <c r="H127" i="76"/>
  <c r="Q135" i="76"/>
  <c r="I135" i="76"/>
  <c r="Q136" i="76"/>
  <c r="J136" i="76"/>
  <c r="H85" i="76"/>
  <c r="J85" i="76"/>
  <c r="I85" i="76"/>
  <c r="I132" i="76"/>
  <c r="Q132" i="76"/>
  <c r="Q253" i="76"/>
  <c r="I253" i="76"/>
  <c r="H253" i="76"/>
  <c r="H305" i="76"/>
  <c r="J305" i="76"/>
  <c r="Q269" i="76"/>
  <c r="H269" i="76"/>
  <c r="K66" i="77"/>
  <c r="BO66" i="77"/>
  <c r="Q207" i="77"/>
  <c r="H207" i="77"/>
  <c r="K222" i="77"/>
  <c r="BO222" i="77"/>
  <c r="Q233" i="77"/>
  <c r="J233" i="77"/>
  <c r="K276" i="77"/>
  <c r="BO276" i="77"/>
  <c r="J90" i="77"/>
  <c r="Q90" i="77"/>
  <c r="Q265" i="76"/>
  <c r="H265" i="76"/>
  <c r="Q127" i="77"/>
  <c r="H127" i="77"/>
  <c r="K141" i="77"/>
  <c r="BO141" i="77"/>
  <c r="H211" i="77"/>
  <c r="Q211" i="77"/>
  <c r="K87" i="77"/>
  <c r="BO87" i="77"/>
  <c r="H103" i="77"/>
  <c r="J103" i="77"/>
  <c r="I123" i="77"/>
  <c r="J123" i="77"/>
  <c r="J143" i="77"/>
  <c r="I143" i="77"/>
  <c r="Q167" i="77"/>
  <c r="H167" i="77"/>
  <c r="K32" i="77"/>
  <c r="BO32" i="77"/>
  <c r="H231" i="77"/>
  <c r="Q231" i="77"/>
  <c r="J21" i="77"/>
  <c r="I34" i="77"/>
  <c r="J97" i="77"/>
  <c r="J113" i="77"/>
  <c r="J133" i="77"/>
  <c r="I179" i="77"/>
  <c r="J190" i="77"/>
  <c r="J198" i="77"/>
  <c r="I118" i="77"/>
  <c r="J207" i="77"/>
  <c r="J223" i="77"/>
  <c r="J148" i="77"/>
  <c r="I212" i="77"/>
  <c r="J251" i="77"/>
  <c r="I259" i="77"/>
  <c r="I287" i="77"/>
  <c r="H252" i="77"/>
  <c r="H303" i="77"/>
  <c r="Q263" i="77"/>
  <c r="I88" i="77"/>
  <c r="Q25" i="77"/>
  <c r="Q113" i="77"/>
  <c r="Q97" i="77"/>
  <c r="H97" i="77"/>
  <c r="H113" i="77"/>
  <c r="Q141" i="77"/>
  <c r="I181" i="77"/>
  <c r="J201" i="77"/>
  <c r="I233" i="77"/>
  <c r="H257" i="77"/>
  <c r="I238" i="77"/>
  <c r="I56" i="77"/>
  <c r="Q223" i="77"/>
  <c r="H241" i="76"/>
  <c r="H187" i="76"/>
  <c r="H179" i="76"/>
  <c r="H175" i="76"/>
  <c r="H163" i="76"/>
  <c r="J135" i="76"/>
  <c r="J148" i="76"/>
  <c r="H132" i="76"/>
  <c r="K113" i="76"/>
  <c r="BO113" i="76"/>
  <c r="K103" i="76"/>
  <c r="BO103" i="76"/>
  <c r="Q242" i="76"/>
  <c r="Q148" i="76"/>
  <c r="I127" i="76"/>
  <c r="J79" i="76"/>
  <c r="I107" i="77"/>
  <c r="K151" i="47"/>
  <c r="M67" i="70"/>
  <c r="L91" i="70"/>
  <c r="K307" i="47"/>
  <c r="J307" i="58"/>
  <c r="H149" i="75"/>
  <c r="I295" i="58"/>
  <c r="Q237" i="58"/>
  <c r="I307" i="58"/>
  <c r="J295" i="58"/>
  <c r="H295" i="58"/>
  <c r="Q216" i="58"/>
  <c r="Q208" i="58"/>
  <c r="H43" i="58"/>
  <c r="H208" i="58"/>
  <c r="I67" i="58"/>
  <c r="H79" i="76"/>
  <c r="I67" i="76"/>
  <c r="J132" i="76"/>
  <c r="I241" i="76"/>
  <c r="I269" i="76"/>
  <c r="Q148" i="77"/>
  <c r="K56" i="77"/>
  <c r="BO56" i="77"/>
  <c r="Q208" i="77"/>
  <c r="Q84" i="77"/>
  <c r="Q213" i="77"/>
  <c r="J84" i="77"/>
  <c r="H34" i="77"/>
  <c r="J101" i="77"/>
  <c r="J124" i="77"/>
  <c r="J166" i="77"/>
  <c r="J174" i="77"/>
  <c r="I199" i="77"/>
  <c r="I207" i="77"/>
  <c r="I215" i="77"/>
  <c r="I223" i="77"/>
  <c r="H118" i="77"/>
  <c r="J179" i="77"/>
  <c r="J211" i="77"/>
  <c r="J231" i="77"/>
  <c r="I148" i="77"/>
  <c r="I251" i="77"/>
  <c r="H259" i="77"/>
  <c r="H287" i="77"/>
  <c r="H276" i="77"/>
  <c r="I263" i="77"/>
  <c r="J287" i="77"/>
  <c r="Q101" i="77"/>
  <c r="I257" i="77"/>
  <c r="Q77" i="77"/>
  <c r="I21" i="77"/>
  <c r="H133" i="77"/>
  <c r="H181" i="77"/>
  <c r="H233" i="77"/>
  <c r="H178" i="77"/>
  <c r="I127" i="77"/>
  <c r="J253" i="76"/>
  <c r="H135" i="76"/>
  <c r="K105" i="76"/>
  <c r="BO105" i="76"/>
  <c r="I81" i="76"/>
  <c r="H87" i="76"/>
  <c r="J106" i="76"/>
  <c r="Q147" i="76"/>
  <c r="Q179" i="76"/>
  <c r="I163" i="76"/>
  <c r="L279" i="76"/>
  <c r="AK279" i="76"/>
  <c r="Q187" i="76"/>
  <c r="Q103" i="77"/>
  <c r="Q114" i="77"/>
  <c r="Q118" i="77"/>
  <c r="M224" i="47"/>
  <c r="K156" i="77"/>
  <c r="BO156" i="77"/>
  <c r="K36" i="77"/>
  <c r="BO36" i="77"/>
  <c r="L125" i="77"/>
  <c r="AK125" i="77"/>
  <c r="M143" i="77"/>
  <c r="Q178" i="77"/>
  <c r="Q179" i="77"/>
  <c r="I42" i="77"/>
  <c r="I90" i="77"/>
  <c r="I124" i="77"/>
  <c r="J238" i="77"/>
  <c r="J276" i="77"/>
  <c r="Q21" i="77"/>
  <c r="I213" i="77"/>
  <c r="Q133" i="77"/>
  <c r="I298" i="77"/>
  <c r="J265" i="76"/>
  <c r="J147" i="76"/>
  <c r="J127" i="76"/>
  <c r="K104" i="76"/>
  <c r="BO104" i="76"/>
  <c r="J76" i="76"/>
  <c r="Q105" i="76"/>
  <c r="H166" i="77"/>
  <c r="I103" i="77"/>
  <c r="H123" i="77"/>
  <c r="H183" i="77"/>
  <c r="Q199" i="77"/>
  <c r="H90" i="77"/>
  <c r="Q126" i="77"/>
  <c r="K121" i="77"/>
  <c r="BO121" i="77"/>
  <c r="K147" i="77"/>
  <c r="BO147" i="77"/>
  <c r="K62" i="77"/>
  <c r="BO62" i="77"/>
  <c r="K164" i="77"/>
  <c r="BO164" i="77"/>
  <c r="K297" i="77"/>
  <c r="BO297" i="77"/>
  <c r="K241" i="77"/>
  <c r="BO241" i="77"/>
  <c r="K293" i="77"/>
  <c r="BO293" i="77"/>
  <c r="Q51" i="77"/>
  <c r="I35" i="77"/>
  <c r="I51" i="77"/>
  <c r="Q254" i="77"/>
  <c r="K63" i="72"/>
  <c r="K279" i="72"/>
  <c r="N72" i="50"/>
  <c r="L176" i="50"/>
  <c r="I130" i="47"/>
  <c r="J76" i="47"/>
  <c r="H76" i="47"/>
  <c r="J291" i="47"/>
  <c r="I291" i="47"/>
  <c r="Q291" i="47"/>
  <c r="H272" i="47"/>
  <c r="I272" i="47"/>
  <c r="K294" i="70"/>
  <c r="K157" i="70"/>
  <c r="J171" i="47"/>
  <c r="I171" i="47"/>
  <c r="K240" i="47"/>
  <c r="H62" i="70"/>
  <c r="I62" i="70"/>
  <c r="K178" i="70"/>
  <c r="H282" i="70"/>
  <c r="I282" i="70"/>
  <c r="K49" i="47"/>
  <c r="Q39" i="47"/>
  <c r="J39" i="47"/>
  <c r="I261" i="47"/>
  <c r="Q261" i="47"/>
  <c r="J261" i="47"/>
  <c r="Q195" i="47"/>
  <c r="H195" i="47"/>
  <c r="I115" i="70"/>
  <c r="H115" i="70"/>
  <c r="H224" i="70"/>
  <c r="Q224" i="70"/>
  <c r="J290" i="70"/>
  <c r="Q290" i="70"/>
  <c r="K255" i="47"/>
  <c r="H250" i="47"/>
  <c r="Q250" i="47"/>
  <c r="K290" i="70"/>
  <c r="K59" i="77"/>
  <c r="BO59" i="77"/>
  <c r="K39" i="47"/>
  <c r="L250" i="50"/>
  <c r="Q293" i="47"/>
  <c r="J293" i="47"/>
  <c r="K116" i="72"/>
  <c r="H167" i="47"/>
  <c r="J167" i="47"/>
  <c r="K198" i="47"/>
  <c r="K284" i="47"/>
  <c r="Q297" i="47"/>
  <c r="I297" i="47"/>
  <c r="H200" i="47"/>
  <c r="J200" i="47"/>
  <c r="J133" i="47"/>
  <c r="H133" i="47"/>
  <c r="K265" i="47"/>
  <c r="Q163" i="70"/>
  <c r="J163" i="70"/>
  <c r="Q83" i="70"/>
  <c r="H83" i="70"/>
  <c r="Q31" i="47"/>
  <c r="H31" i="47"/>
  <c r="J31" i="47"/>
  <c r="M201" i="50"/>
  <c r="Q170" i="47"/>
  <c r="I170" i="47"/>
  <c r="H280" i="47"/>
  <c r="Q280" i="47"/>
  <c r="J280" i="47"/>
  <c r="J50" i="47"/>
  <c r="H50" i="47"/>
  <c r="J155" i="76"/>
  <c r="J139" i="76"/>
  <c r="K115" i="76"/>
  <c r="BO115" i="76"/>
  <c r="I113" i="76"/>
  <c r="K101" i="76"/>
  <c r="BO101" i="76"/>
  <c r="I155" i="76"/>
  <c r="Q116" i="76"/>
  <c r="I125" i="76"/>
  <c r="L27" i="76"/>
  <c r="AK27" i="76"/>
  <c r="J70" i="77"/>
  <c r="H286" i="77"/>
  <c r="J130" i="77"/>
  <c r="J62" i="77"/>
  <c r="I71" i="77"/>
  <c r="Q31" i="77"/>
  <c r="Q175" i="77"/>
  <c r="Q210" i="77"/>
  <c r="J211" i="47"/>
  <c r="Q73" i="47"/>
  <c r="J73" i="47"/>
  <c r="Q205" i="47"/>
  <c r="J205" i="47"/>
  <c r="H205" i="47"/>
  <c r="J183" i="47"/>
  <c r="H183" i="47"/>
  <c r="I246" i="47"/>
  <c r="H261" i="47"/>
  <c r="J224" i="70"/>
  <c r="I206" i="47"/>
  <c r="H206" i="47"/>
  <c r="I253" i="47"/>
  <c r="J253" i="47"/>
  <c r="K50" i="47"/>
  <c r="L194" i="72"/>
  <c r="M154" i="72"/>
  <c r="M241" i="58"/>
  <c r="M233" i="58"/>
  <c r="M231" i="58"/>
  <c r="M229" i="58"/>
  <c r="M227" i="58"/>
  <c r="L211" i="70"/>
  <c r="L292" i="70"/>
  <c r="L190" i="70"/>
  <c r="I174" i="47"/>
  <c r="K307" i="72"/>
  <c r="K290" i="72"/>
  <c r="I199" i="70"/>
  <c r="Q93" i="47"/>
  <c r="Q278" i="70"/>
  <c r="Q237" i="70"/>
  <c r="H221" i="70"/>
  <c r="H277" i="70"/>
  <c r="I267" i="70"/>
  <c r="J192" i="70"/>
  <c r="J221" i="70"/>
  <c r="Q221" i="70"/>
  <c r="N21" i="51"/>
  <c r="M213" i="58"/>
  <c r="M205" i="58"/>
  <c r="M203" i="58"/>
  <c r="M201" i="58"/>
  <c r="M199" i="58"/>
  <c r="M197" i="58"/>
  <c r="M195" i="58"/>
  <c r="M193" i="58"/>
  <c r="M191" i="58"/>
  <c r="M189" i="58"/>
  <c r="M187" i="58"/>
  <c r="M185" i="58"/>
  <c r="M183" i="58"/>
  <c r="M181" i="58"/>
  <c r="M179" i="58"/>
  <c r="M177" i="58"/>
  <c r="M175" i="58"/>
  <c r="M173" i="58"/>
  <c r="M171" i="58"/>
  <c r="M169" i="58"/>
  <c r="M167" i="58"/>
  <c r="M165" i="58"/>
  <c r="M163" i="58"/>
  <c r="M161" i="58"/>
  <c r="M159" i="58"/>
  <c r="M157" i="58"/>
  <c r="M155" i="58"/>
  <c r="M153" i="58"/>
  <c r="M151" i="58"/>
  <c r="L250" i="70"/>
  <c r="L140" i="70"/>
  <c r="L279" i="70"/>
  <c r="L188" i="70"/>
  <c r="H57" i="47"/>
  <c r="J199" i="70"/>
  <c r="K141" i="47"/>
  <c r="H186" i="70"/>
  <c r="K81" i="47"/>
  <c r="K162" i="70"/>
  <c r="K126" i="47"/>
  <c r="J162" i="70"/>
  <c r="J276" i="70"/>
  <c r="K264" i="70"/>
  <c r="K276" i="70"/>
  <c r="F44" i="51"/>
  <c r="D44" i="51"/>
  <c r="C10" i="51"/>
  <c r="P33" i="51"/>
  <c r="U21" i="51"/>
  <c r="M309" i="58"/>
  <c r="M307" i="58"/>
  <c r="M305" i="58"/>
  <c r="M303" i="58"/>
  <c r="M301" i="58"/>
  <c r="M299" i="58"/>
  <c r="M258" i="58"/>
  <c r="M254" i="58"/>
  <c r="M252" i="58"/>
  <c r="M248" i="58"/>
  <c r="M242" i="58"/>
  <c r="M232" i="58"/>
  <c r="L211" i="58"/>
  <c r="L123" i="58"/>
  <c r="L115" i="58"/>
  <c r="L107" i="58"/>
  <c r="H17" i="76"/>
  <c r="L270" i="77"/>
  <c r="AK270" i="77"/>
  <c r="L54" i="47"/>
  <c r="K238" i="77"/>
  <c r="BO238" i="77"/>
  <c r="K37" i="77"/>
  <c r="BO37" i="77"/>
  <c r="L289" i="77"/>
  <c r="AK289" i="77"/>
  <c r="I17" i="76"/>
  <c r="L232" i="70"/>
  <c r="L40" i="72"/>
  <c r="L297" i="72"/>
  <c r="L291" i="72"/>
  <c r="M253" i="50"/>
  <c r="M243" i="50"/>
  <c r="M305" i="50"/>
  <c r="M181" i="47"/>
  <c r="M218" i="70"/>
  <c r="L309" i="47"/>
  <c r="L299" i="47"/>
  <c r="M238" i="70"/>
  <c r="M174" i="77"/>
  <c r="M66" i="47"/>
  <c r="M75" i="47"/>
  <c r="L258" i="47"/>
  <c r="M198" i="70"/>
  <c r="L202" i="76"/>
  <c r="AK202" i="76"/>
  <c r="L201" i="77"/>
  <c r="AK201" i="77"/>
  <c r="L294" i="77"/>
  <c r="AK294" i="77"/>
  <c r="L135" i="47"/>
  <c r="L107" i="77"/>
  <c r="AK107" i="77"/>
  <c r="L270" i="47"/>
  <c r="M274" i="70"/>
  <c r="M130" i="70"/>
  <c r="M172" i="47"/>
  <c r="L228" i="47"/>
  <c r="L52" i="47"/>
  <c r="K47" i="77"/>
  <c r="BO47" i="77"/>
  <c r="M206" i="70"/>
  <c r="I86" i="70"/>
  <c r="K238" i="70"/>
  <c r="H81" i="70"/>
  <c r="J81" i="70"/>
  <c r="Q292" i="70"/>
  <c r="I292" i="70"/>
  <c r="K24" i="72"/>
  <c r="L124" i="50"/>
  <c r="I234" i="47"/>
  <c r="I251" i="47"/>
  <c r="I295" i="47"/>
  <c r="H171" i="47"/>
  <c r="H214" i="47"/>
  <c r="H240" i="47"/>
  <c r="K301" i="72"/>
  <c r="L60" i="72"/>
  <c r="M189" i="72"/>
  <c r="K184" i="47"/>
  <c r="Q81" i="70"/>
  <c r="K234" i="70"/>
  <c r="Q110" i="70"/>
  <c r="H156" i="70"/>
  <c r="K127" i="70"/>
  <c r="K272" i="47"/>
  <c r="I156" i="70"/>
  <c r="M197" i="72"/>
  <c r="M39" i="77"/>
  <c r="K34" i="77"/>
  <c r="BO34" i="77"/>
  <c r="L22" i="77"/>
  <c r="AK22" i="77"/>
  <c r="M151" i="77"/>
  <c r="K81" i="77"/>
  <c r="BO81" i="77"/>
  <c r="L73" i="77"/>
  <c r="AK73" i="77"/>
  <c r="L71" i="77"/>
  <c r="AK71" i="77"/>
  <c r="M69" i="77"/>
  <c r="K64" i="77"/>
  <c r="BO64" i="77"/>
  <c r="L23" i="77"/>
  <c r="AK23" i="77"/>
  <c r="K221" i="77"/>
  <c r="BO221" i="77"/>
  <c r="L272" i="77"/>
  <c r="AK272" i="77"/>
  <c r="K234" i="77"/>
  <c r="BO234" i="77"/>
  <c r="L308" i="77"/>
  <c r="AK308" i="77"/>
  <c r="L305" i="77"/>
  <c r="AK305" i="77"/>
  <c r="L303" i="77"/>
  <c r="AK303" i="77"/>
  <c r="L300" i="77"/>
  <c r="AK300" i="77"/>
  <c r="K285" i="77"/>
  <c r="BO285" i="77"/>
  <c r="M281" i="77"/>
  <c r="L275" i="77"/>
  <c r="AK275" i="77"/>
  <c r="K269" i="77"/>
  <c r="BO269" i="77"/>
  <c r="M257" i="77"/>
  <c r="L239" i="77"/>
  <c r="AK239" i="77"/>
  <c r="L231" i="77"/>
  <c r="AK231" i="77"/>
  <c r="M211" i="77"/>
  <c r="K202" i="77"/>
  <c r="BO202" i="77"/>
  <c r="K200" i="77"/>
  <c r="BO200" i="77"/>
  <c r="M173" i="77"/>
  <c r="M36" i="77"/>
  <c r="L25" i="77"/>
  <c r="AK25" i="77"/>
  <c r="L20" i="77"/>
  <c r="AK20" i="77"/>
  <c r="M29" i="77"/>
  <c r="K283" i="77"/>
  <c r="BO283" i="77"/>
  <c r="J114" i="76"/>
  <c r="I74" i="76"/>
  <c r="H86" i="76"/>
  <c r="H219" i="77"/>
  <c r="N278" i="50"/>
  <c r="H52" i="50"/>
  <c r="H120" i="50"/>
  <c r="J220" i="47"/>
  <c r="I129" i="47"/>
  <c r="H295" i="47"/>
  <c r="I198" i="47"/>
  <c r="I200" i="47"/>
  <c r="J91" i="47"/>
  <c r="I98" i="70"/>
  <c r="Q240" i="47"/>
  <c r="H98" i="70"/>
  <c r="M184" i="72"/>
  <c r="H110" i="70"/>
  <c r="K184" i="70"/>
  <c r="L141" i="47"/>
  <c r="K206" i="47"/>
  <c r="K243" i="70"/>
  <c r="K138" i="70"/>
  <c r="K185" i="70"/>
  <c r="M122" i="77"/>
  <c r="K65" i="77"/>
  <c r="BO65" i="77"/>
  <c r="L35" i="76"/>
  <c r="AK35" i="76"/>
  <c r="L19" i="76"/>
  <c r="AK19" i="76"/>
  <c r="L295" i="76"/>
  <c r="AK295" i="76"/>
  <c r="I250" i="77"/>
  <c r="Q66" i="77"/>
  <c r="J138" i="77"/>
  <c r="J58" i="75"/>
  <c r="H168" i="50"/>
  <c r="N243" i="50"/>
  <c r="N46" i="50"/>
  <c r="M76" i="50"/>
  <c r="N22" i="50"/>
  <c r="M248" i="50"/>
  <c r="I220" i="47"/>
  <c r="Q237" i="47"/>
  <c r="J251" i="47"/>
  <c r="H198" i="47"/>
  <c r="J295" i="47"/>
  <c r="Q91" i="47"/>
  <c r="K134" i="47"/>
  <c r="K297" i="47"/>
  <c r="I308" i="70"/>
  <c r="K200" i="47"/>
  <c r="K226" i="70"/>
  <c r="K302" i="47"/>
  <c r="I110" i="70"/>
  <c r="J292" i="70"/>
  <c r="I284" i="47"/>
  <c r="H284" i="47"/>
  <c r="H148" i="70"/>
  <c r="Q148" i="70"/>
  <c r="H211" i="70"/>
  <c r="J211" i="70"/>
  <c r="Q211" i="70"/>
  <c r="M133" i="75"/>
  <c r="M131" i="75"/>
  <c r="M87" i="75"/>
  <c r="M65" i="75"/>
  <c r="M51" i="75"/>
  <c r="K292" i="47"/>
  <c r="K225" i="70"/>
  <c r="G26" i="51"/>
  <c r="P15" i="51"/>
  <c r="P11" i="51"/>
  <c r="N11" i="51"/>
  <c r="C18" i="51"/>
  <c r="Q29" i="51"/>
  <c r="B22" i="51"/>
  <c r="M17" i="51"/>
  <c r="I44" i="51"/>
  <c r="R17" i="51"/>
  <c r="T17" i="51"/>
  <c r="F22" i="51"/>
  <c r="T21" i="51"/>
  <c r="Q15" i="51"/>
  <c r="M297" i="58"/>
  <c r="M295" i="58"/>
  <c r="M293" i="58"/>
  <c r="M291" i="58"/>
  <c r="M289" i="58"/>
  <c r="M287" i="58"/>
  <c r="M285" i="58"/>
  <c r="M283" i="58"/>
  <c r="M281" i="58"/>
  <c r="M277" i="58"/>
  <c r="M273" i="58"/>
  <c r="M269" i="58"/>
  <c r="M265" i="58"/>
  <c r="M223" i="58"/>
  <c r="M149" i="58"/>
  <c r="M147" i="58"/>
  <c r="M145" i="58"/>
  <c r="M143" i="58"/>
  <c r="M141" i="58"/>
  <c r="M139" i="58"/>
  <c r="M137" i="58"/>
  <c r="M135" i="58"/>
  <c r="M129" i="58"/>
  <c r="M127" i="58"/>
  <c r="M125" i="58"/>
  <c r="M123" i="58"/>
  <c r="M121" i="58"/>
  <c r="M119" i="58"/>
  <c r="M113" i="58"/>
  <c r="M111" i="58"/>
  <c r="M105" i="58"/>
  <c r="M103" i="58"/>
  <c r="M97" i="58"/>
  <c r="M95" i="58"/>
  <c r="M89" i="58"/>
  <c r="C14" i="51"/>
  <c r="G18" i="51"/>
  <c r="Q11" i="51"/>
  <c r="C22" i="51"/>
  <c r="O15" i="51"/>
  <c r="F30" i="51"/>
  <c r="F34" i="51"/>
  <c r="O21" i="51"/>
  <c r="U33" i="51"/>
  <c r="Q21" i="51"/>
  <c r="H44" i="51"/>
  <c r="R21" i="51"/>
  <c r="Q17" i="51"/>
  <c r="T25" i="51"/>
  <c r="T37" i="51"/>
  <c r="B34" i="51"/>
  <c r="S21" i="51"/>
  <c r="M261" i="58"/>
  <c r="M257" i="58"/>
  <c r="M253" i="58"/>
  <c r="M249" i="58"/>
  <c r="M245" i="58"/>
  <c r="M219" i="58"/>
  <c r="M217" i="58"/>
  <c r="M215" i="58"/>
  <c r="M85" i="58"/>
  <c r="M83" i="58"/>
  <c r="M81" i="58"/>
  <c r="M77" i="58"/>
  <c r="M75" i="58"/>
  <c r="M73" i="58"/>
  <c r="M69" i="58"/>
  <c r="M65" i="58"/>
  <c r="N15" i="51"/>
  <c r="B30" i="51"/>
  <c r="O11" i="51"/>
  <c r="M11" i="51"/>
  <c r="C30" i="51"/>
  <c r="F10" i="51"/>
  <c r="E14" i="51"/>
  <c r="D18" i="51"/>
  <c r="P21" i="51"/>
  <c r="D22" i="51"/>
  <c r="R25" i="51"/>
  <c r="B14" i="51"/>
  <c r="M239" i="58"/>
  <c r="M237" i="58"/>
  <c r="M235" i="58"/>
  <c r="M211" i="58"/>
  <c r="M209" i="58"/>
  <c r="M207" i="58"/>
  <c r="M61" i="58"/>
  <c r="M59" i="58"/>
  <c r="M57" i="58"/>
  <c r="M55" i="58"/>
  <c r="M53" i="58"/>
  <c r="M51" i="58"/>
  <c r="M49" i="58"/>
  <c r="M47" i="58"/>
  <c r="M45" i="58"/>
  <c r="M43" i="58"/>
  <c r="M41" i="58"/>
  <c r="M37" i="58"/>
  <c r="M33" i="58"/>
  <c r="M29" i="58"/>
  <c r="M27" i="58"/>
  <c r="M25" i="58"/>
  <c r="M23" i="58"/>
  <c r="M21" i="58"/>
  <c r="M19" i="58"/>
  <c r="M17" i="58"/>
  <c r="M15" i="58"/>
  <c r="M13" i="58"/>
  <c r="I42" i="70"/>
  <c r="J42" i="70"/>
  <c r="Q42" i="70"/>
  <c r="Q186" i="77"/>
  <c r="I53" i="47"/>
  <c r="H53" i="47"/>
  <c r="J53" i="47"/>
  <c r="Q53" i="47"/>
  <c r="I181" i="47"/>
  <c r="J84" i="47"/>
  <c r="H84" i="47"/>
  <c r="H268" i="47"/>
  <c r="J181" i="47"/>
  <c r="I84" i="47"/>
  <c r="H42" i="70"/>
  <c r="J156" i="47"/>
  <c r="I70" i="47"/>
  <c r="Q70" i="47"/>
  <c r="I236" i="70"/>
  <c r="J236" i="70"/>
  <c r="J92" i="77"/>
  <c r="I92" i="77"/>
  <c r="I98" i="47"/>
  <c r="J98" i="47"/>
  <c r="H98" i="47"/>
  <c r="Q160" i="77"/>
  <c r="I160" i="77"/>
  <c r="I186" i="77"/>
  <c r="H186" i="77"/>
  <c r="I41" i="70"/>
  <c r="H41" i="70"/>
  <c r="H128" i="70"/>
  <c r="I128" i="70"/>
  <c r="I177" i="77"/>
  <c r="J177" i="77"/>
  <c r="J235" i="47"/>
  <c r="H235" i="47"/>
  <c r="K287" i="47"/>
  <c r="L127" i="72"/>
  <c r="J27" i="70"/>
  <c r="H27" i="70"/>
  <c r="L236" i="76"/>
  <c r="AK236" i="76"/>
  <c r="L128" i="76"/>
  <c r="AK128" i="76"/>
  <c r="L278" i="77"/>
  <c r="AK278" i="77"/>
  <c r="L45" i="76"/>
  <c r="AK45" i="76"/>
  <c r="M103" i="77"/>
  <c r="M186" i="77"/>
  <c r="M301" i="47"/>
  <c r="L86" i="77"/>
  <c r="AK86" i="77"/>
  <c r="L157" i="77"/>
  <c r="AK157" i="77"/>
  <c r="M44" i="77"/>
  <c r="M128" i="77"/>
  <c r="CC299" i="77"/>
  <c r="M299" i="77"/>
  <c r="M74" i="77"/>
  <c r="M77" i="77"/>
  <c r="M205" i="77"/>
  <c r="L124" i="77"/>
  <c r="AK124" i="77"/>
  <c r="CC76" i="77"/>
  <c r="M76" i="77"/>
  <c r="CC252" i="77"/>
  <c r="M252" i="77"/>
  <c r="K224" i="77"/>
  <c r="BO224" i="77"/>
  <c r="CC164" i="77"/>
  <c r="M164" i="77"/>
  <c r="M19" i="77"/>
  <c r="CC242" i="77"/>
  <c r="M242" i="77"/>
  <c r="CC229" i="77"/>
  <c r="M229" i="77"/>
  <c r="J186" i="47"/>
  <c r="H186" i="47"/>
  <c r="I186" i="47"/>
  <c r="Q186" i="47"/>
  <c r="Q236" i="47"/>
  <c r="H236" i="47"/>
  <c r="I279" i="77"/>
  <c r="J279" i="77"/>
  <c r="H177" i="77"/>
  <c r="Q93" i="70"/>
  <c r="J147" i="70"/>
  <c r="Q279" i="77"/>
  <c r="J128" i="70"/>
  <c r="J160" i="77"/>
  <c r="J268" i="47"/>
  <c r="K239" i="70"/>
  <c r="H304" i="70"/>
  <c r="Q304" i="70"/>
  <c r="M201" i="70"/>
  <c r="J182" i="70"/>
  <c r="Q182" i="70"/>
  <c r="H182" i="70"/>
  <c r="I37" i="70"/>
  <c r="H94" i="70"/>
  <c r="I94" i="70"/>
  <c r="Q94" i="70"/>
  <c r="J17" i="76"/>
  <c r="I238" i="47"/>
  <c r="H88" i="47"/>
  <c r="I78" i="47"/>
  <c r="H239" i="70"/>
  <c r="L107" i="70"/>
  <c r="J305" i="70"/>
  <c r="I266" i="47"/>
  <c r="H266" i="47"/>
  <c r="Q285" i="47"/>
  <c r="J285" i="47"/>
  <c r="L298" i="70"/>
  <c r="CC203" i="77"/>
  <c r="M203" i="77"/>
  <c r="CC153" i="77"/>
  <c r="M153" i="77"/>
  <c r="CC43" i="77"/>
  <c r="M43" i="77"/>
  <c r="M273" i="70"/>
  <c r="M46" i="70"/>
  <c r="I223" i="47"/>
  <c r="M268" i="70"/>
  <c r="H99" i="70"/>
  <c r="M214" i="72"/>
  <c r="L11" i="50"/>
  <c r="L104" i="50"/>
  <c r="M233" i="50"/>
  <c r="L298" i="50"/>
  <c r="H180" i="50"/>
  <c r="M70" i="47"/>
  <c r="I102" i="76"/>
  <c r="K272" i="77"/>
  <c r="BO272" i="77"/>
  <c r="K175" i="77"/>
  <c r="BO175" i="77"/>
  <c r="K176" i="77"/>
  <c r="BO176" i="77"/>
  <c r="K168" i="77"/>
  <c r="BO168" i="77"/>
  <c r="K27" i="77"/>
  <c r="BO27" i="77"/>
  <c r="K38" i="77"/>
  <c r="BO38" i="77"/>
  <c r="K40" i="77"/>
  <c r="BO40" i="77"/>
  <c r="K50" i="77"/>
  <c r="BO50" i="77"/>
  <c r="K54" i="77"/>
  <c r="BO54" i="77"/>
  <c r="K60" i="77"/>
  <c r="BO60" i="77"/>
  <c r="K63" i="77"/>
  <c r="BO63" i="77"/>
  <c r="K67" i="77"/>
  <c r="BO67" i="77"/>
  <c r="K68" i="77"/>
  <c r="BO68" i="77"/>
  <c r="K144" i="72"/>
  <c r="K148" i="72"/>
  <c r="K176" i="72"/>
  <c r="K115" i="72"/>
  <c r="K203" i="72"/>
  <c r="L195" i="72"/>
  <c r="L56" i="72"/>
  <c r="L195" i="50"/>
  <c r="M166" i="50"/>
  <c r="M226" i="50"/>
  <c r="M298" i="47"/>
  <c r="K48" i="77"/>
  <c r="BO48" i="77"/>
  <c r="K70" i="77"/>
  <c r="BO70" i="77"/>
  <c r="K254" i="77"/>
  <c r="BO254" i="77"/>
  <c r="K260" i="77"/>
  <c r="BO260" i="77"/>
  <c r="K268" i="77"/>
  <c r="BO268" i="77"/>
  <c r="K210" i="77"/>
  <c r="BO210" i="77"/>
  <c r="K289" i="77"/>
  <c r="BO289" i="77"/>
  <c r="K303" i="77"/>
  <c r="BO303" i="77"/>
  <c r="K90" i="77"/>
  <c r="BO90" i="77"/>
  <c r="K42" i="77"/>
  <c r="BO42" i="77"/>
  <c r="K74" i="77"/>
  <c r="BO74" i="77"/>
  <c r="K83" i="77"/>
  <c r="BO83" i="77"/>
  <c r="K95" i="77"/>
  <c r="BO95" i="77"/>
  <c r="K97" i="77"/>
  <c r="BO97" i="77"/>
  <c r="K101" i="77"/>
  <c r="BO101" i="77"/>
  <c r="K104" i="77"/>
  <c r="BO104" i="77"/>
  <c r="K127" i="77"/>
  <c r="BO127" i="77"/>
  <c r="K133" i="77"/>
  <c r="BO133" i="77"/>
  <c r="K155" i="77"/>
  <c r="BO155" i="77"/>
  <c r="K161" i="77"/>
  <c r="BO161" i="77"/>
  <c r="K169" i="77"/>
  <c r="BO169" i="77"/>
  <c r="K189" i="77"/>
  <c r="BO189" i="77"/>
  <c r="K226" i="77"/>
  <c r="BO226" i="77"/>
  <c r="K244" i="77"/>
  <c r="BO244" i="77"/>
  <c r="K271" i="77"/>
  <c r="BO271" i="77"/>
  <c r="K282" i="77"/>
  <c r="BO282" i="77"/>
  <c r="K299" i="77"/>
  <c r="BO299" i="77"/>
  <c r="K288" i="77"/>
  <c r="BO288" i="77"/>
  <c r="K310" i="77"/>
  <c r="BO310" i="77"/>
  <c r="K206" i="77"/>
  <c r="BO206" i="77"/>
  <c r="K174" i="77"/>
  <c r="BO174" i="77"/>
  <c r="K41" i="77"/>
  <c r="BO41" i="77"/>
  <c r="K25" i="77"/>
  <c r="BO25" i="77"/>
  <c r="K301" i="77"/>
  <c r="BO301" i="77"/>
  <c r="K305" i="77"/>
  <c r="BO305" i="77"/>
  <c r="J248" i="47"/>
  <c r="Q274" i="47"/>
  <c r="Q264" i="70"/>
  <c r="I133" i="70"/>
  <c r="Q244" i="70"/>
  <c r="K208" i="47"/>
  <c r="P40" i="51"/>
  <c r="D47" i="51"/>
  <c r="E13" i="51"/>
  <c r="I13" i="51"/>
  <c r="O24" i="51"/>
  <c r="N28" i="51"/>
  <c r="G29" i="51"/>
  <c r="S28" i="51"/>
  <c r="T28" i="51"/>
  <c r="L295" i="58"/>
  <c r="L287" i="58"/>
  <c r="L285" i="58"/>
  <c r="L283" i="58"/>
  <c r="L281" i="58"/>
  <c r="L277" i="58"/>
  <c r="L275" i="58"/>
  <c r="L235" i="58"/>
  <c r="L223" i="58"/>
  <c r="L207" i="58"/>
  <c r="M182" i="58"/>
  <c r="M126" i="58"/>
  <c r="M94" i="58"/>
  <c r="M118" i="75"/>
  <c r="M116" i="75"/>
  <c r="M114" i="75"/>
  <c r="M110" i="75"/>
  <c r="M108" i="75"/>
  <c r="M104" i="75"/>
  <c r="M96" i="75"/>
  <c r="M94" i="75"/>
  <c r="M92" i="75"/>
  <c r="M90" i="75"/>
  <c r="M84" i="75"/>
  <c r="M80" i="75"/>
  <c r="M76" i="75"/>
  <c r="M56" i="75"/>
  <c r="L282" i="50"/>
  <c r="L162" i="70"/>
  <c r="H248" i="47"/>
  <c r="J297" i="47"/>
  <c r="K106" i="47"/>
  <c r="J246" i="47"/>
  <c r="H187" i="47"/>
  <c r="I163" i="70"/>
  <c r="J83" i="70"/>
  <c r="I294" i="70"/>
  <c r="H224" i="47"/>
  <c r="Q169" i="47"/>
  <c r="H253" i="47"/>
  <c r="Q299" i="47"/>
  <c r="J187" i="70"/>
  <c r="J235" i="70"/>
  <c r="K74" i="70"/>
  <c r="G43" i="51"/>
  <c r="P20" i="51"/>
  <c r="E29" i="51"/>
  <c r="G37" i="51"/>
  <c r="I37" i="51"/>
  <c r="M10" i="51"/>
  <c r="C43" i="51"/>
  <c r="M24" i="51"/>
  <c r="F37" i="51"/>
  <c r="B25" i="51"/>
  <c r="D13" i="51"/>
  <c r="O28" i="51"/>
  <c r="U28" i="51"/>
  <c r="Q24" i="51"/>
  <c r="R28" i="51"/>
  <c r="L269" i="58"/>
  <c r="L265" i="58"/>
  <c r="L219" i="58"/>
  <c r="L203" i="58"/>
  <c r="L173" i="58"/>
  <c r="L45" i="58"/>
  <c r="M265" i="70"/>
  <c r="J170" i="47"/>
  <c r="I303" i="47"/>
  <c r="H122" i="47"/>
  <c r="I85" i="47"/>
  <c r="H143" i="47"/>
  <c r="I293" i="47"/>
  <c r="J213" i="47"/>
  <c r="I248" i="47"/>
  <c r="Q234" i="47"/>
  <c r="Q198" i="47"/>
  <c r="H294" i="70"/>
  <c r="H217" i="47"/>
  <c r="Q224" i="47"/>
  <c r="H169" i="47"/>
  <c r="J105" i="47"/>
  <c r="H105" i="47"/>
  <c r="J281" i="70"/>
  <c r="I250" i="70"/>
  <c r="O8" i="51"/>
  <c r="G17" i="51"/>
  <c r="E37" i="51"/>
  <c r="O10" i="51"/>
  <c r="U24" i="51"/>
  <c r="P14" i="51"/>
  <c r="T14" i="51"/>
  <c r="M28" i="51"/>
  <c r="D29" i="51"/>
  <c r="D43" i="51"/>
  <c r="R24" i="51"/>
  <c r="F29" i="51"/>
  <c r="Q28" i="51"/>
  <c r="T24" i="51"/>
  <c r="L261" i="58"/>
  <c r="L253" i="58"/>
  <c r="L251" i="58"/>
  <c r="L249" i="58"/>
  <c r="L245" i="58"/>
  <c r="L243" i="58"/>
  <c r="L231" i="58"/>
  <c r="L227" i="58"/>
  <c r="L215" i="58"/>
  <c r="L208" i="58"/>
  <c r="L78" i="58"/>
  <c r="L76" i="58"/>
  <c r="H177" i="47"/>
  <c r="J304" i="70"/>
  <c r="H109" i="47"/>
  <c r="M269" i="50"/>
  <c r="M270" i="50"/>
  <c r="I27" i="70"/>
  <c r="H258" i="76"/>
  <c r="I86" i="76"/>
  <c r="I82" i="76"/>
  <c r="H64" i="76"/>
  <c r="J81" i="76"/>
  <c r="J300" i="77"/>
  <c r="I279" i="47"/>
  <c r="J131" i="70"/>
  <c r="M238" i="76"/>
  <c r="I258" i="76"/>
  <c r="I106" i="76"/>
  <c r="H66" i="76"/>
  <c r="J65" i="76"/>
  <c r="Q81" i="76"/>
  <c r="J56" i="77"/>
  <c r="Q99" i="77"/>
  <c r="J298" i="77"/>
  <c r="L132" i="76"/>
  <c r="AK132" i="76"/>
  <c r="K190" i="77"/>
  <c r="BO190" i="77"/>
  <c r="K45" i="77"/>
  <c r="BO45" i="77"/>
  <c r="K46" i="77"/>
  <c r="BO46" i="77"/>
  <c r="K82" i="77"/>
  <c r="BO82" i="77"/>
  <c r="K112" i="77"/>
  <c r="BO112" i="77"/>
  <c r="K188" i="77"/>
  <c r="BO188" i="77"/>
  <c r="K191" i="77"/>
  <c r="BO191" i="77"/>
  <c r="K205" i="77"/>
  <c r="BO205" i="77"/>
  <c r="K237" i="77"/>
  <c r="BO237" i="77"/>
  <c r="K242" i="77"/>
  <c r="BO242" i="77"/>
  <c r="K263" i="77"/>
  <c r="BO263" i="77"/>
  <c r="K265" i="77"/>
  <c r="BO265" i="77"/>
  <c r="K267" i="77"/>
  <c r="BO267" i="77"/>
  <c r="K291" i="77"/>
  <c r="BO291" i="77"/>
  <c r="K243" i="77"/>
  <c r="BO243" i="77"/>
  <c r="K171" i="77"/>
  <c r="BO171" i="77"/>
  <c r="K251" i="77"/>
  <c r="BO251" i="77"/>
  <c r="K31" i="77"/>
  <c r="BO31" i="77"/>
  <c r="J152" i="70"/>
  <c r="L72" i="47"/>
  <c r="L239" i="76"/>
  <c r="AK239" i="76"/>
  <c r="H82" i="76"/>
  <c r="J66" i="76"/>
  <c r="Q106" i="76"/>
  <c r="M68" i="76"/>
  <c r="M84" i="76"/>
  <c r="M92" i="76"/>
  <c r="L275" i="76"/>
  <c r="AK275" i="76"/>
  <c r="J89" i="76"/>
  <c r="K119" i="72"/>
  <c r="L60" i="50"/>
  <c r="L108" i="50"/>
  <c r="N105" i="50"/>
  <c r="J226" i="47"/>
  <c r="H226" i="47"/>
  <c r="K71" i="77"/>
  <c r="BO71" i="77"/>
  <c r="K76" i="77"/>
  <c r="BO76" i="77"/>
  <c r="K89" i="77"/>
  <c r="BO89" i="77"/>
  <c r="K93" i="77"/>
  <c r="BO93" i="77"/>
  <c r="K103" i="77"/>
  <c r="BO103" i="77"/>
  <c r="K107" i="77"/>
  <c r="BO107" i="77"/>
  <c r="K110" i="77"/>
  <c r="BO110" i="77"/>
  <c r="K113" i="77"/>
  <c r="BO113" i="77"/>
  <c r="K114" i="77"/>
  <c r="BO114" i="77"/>
  <c r="K115" i="77"/>
  <c r="BO115" i="77"/>
  <c r="K118" i="77"/>
  <c r="BO118" i="77"/>
  <c r="K122" i="77"/>
  <c r="BO122" i="77"/>
  <c r="K123" i="77"/>
  <c r="BO123" i="77"/>
  <c r="K125" i="77"/>
  <c r="BO125" i="77"/>
  <c r="K139" i="77"/>
  <c r="BO139" i="77"/>
  <c r="K140" i="77"/>
  <c r="BO140" i="77"/>
  <c r="K143" i="77"/>
  <c r="BO143" i="77"/>
  <c r="K145" i="77"/>
  <c r="BO145" i="77"/>
  <c r="K148" i="77"/>
  <c r="BO148" i="77"/>
  <c r="K152" i="77"/>
  <c r="BO152" i="77"/>
  <c r="K154" i="77"/>
  <c r="BO154" i="77"/>
  <c r="K159" i="77"/>
  <c r="BO159" i="77"/>
  <c r="K162" i="77"/>
  <c r="BO162" i="77"/>
  <c r="K167" i="77"/>
  <c r="BO167" i="77"/>
  <c r="K180" i="77"/>
  <c r="BO180" i="77"/>
  <c r="K194" i="77"/>
  <c r="BO194" i="77"/>
  <c r="K212" i="77"/>
  <c r="BO212" i="77"/>
  <c r="K228" i="77"/>
  <c r="BO228" i="77"/>
  <c r="K239" i="77"/>
  <c r="BO239" i="77"/>
  <c r="K253" i="77"/>
  <c r="BO253" i="77"/>
  <c r="K255" i="77"/>
  <c r="BO255" i="77"/>
  <c r="K256" i="77"/>
  <c r="BO256" i="77"/>
  <c r="K126" i="77"/>
  <c r="BO126" i="77"/>
  <c r="K246" i="77"/>
  <c r="BO246" i="77"/>
  <c r="K214" i="77"/>
  <c r="BO214" i="77"/>
  <c r="K198" i="77"/>
  <c r="BO198" i="77"/>
  <c r="K195" i="77"/>
  <c r="BO195" i="77"/>
  <c r="K187" i="77"/>
  <c r="BO187" i="77"/>
  <c r="K134" i="77"/>
  <c r="BO134" i="77"/>
  <c r="K261" i="77"/>
  <c r="BO261" i="77"/>
  <c r="K295" i="77"/>
  <c r="BO295" i="77"/>
  <c r="K203" i="77"/>
  <c r="BO203" i="77"/>
  <c r="K199" i="77"/>
  <c r="BO199" i="77"/>
  <c r="K44" i="77"/>
  <c r="BO44" i="77"/>
  <c r="K280" i="77"/>
  <c r="BO280" i="77"/>
  <c r="K218" i="77"/>
  <c r="BO218" i="77"/>
  <c r="K183" i="77"/>
  <c r="BO183" i="77"/>
  <c r="K73" i="77"/>
  <c r="BO73" i="77"/>
  <c r="K172" i="77"/>
  <c r="BO172" i="77"/>
  <c r="K220" i="77"/>
  <c r="BO220" i="77"/>
  <c r="K247" i="77"/>
  <c r="BO247" i="77"/>
  <c r="K286" i="77"/>
  <c r="BO286" i="77"/>
  <c r="K58" i="77"/>
  <c r="BO58" i="77"/>
  <c r="K129" i="77"/>
  <c r="BO129" i="77"/>
  <c r="K264" i="77"/>
  <c r="BO264" i="77"/>
  <c r="K106" i="77"/>
  <c r="BO106" i="77"/>
  <c r="K26" i="77"/>
  <c r="BO26" i="77"/>
  <c r="K231" i="77"/>
  <c r="BO231" i="77"/>
  <c r="K235" i="72"/>
  <c r="L39" i="72"/>
  <c r="L237" i="50"/>
  <c r="L280" i="50"/>
  <c r="L64" i="50"/>
  <c r="L188" i="50"/>
  <c r="J39" i="70"/>
  <c r="M104" i="70"/>
  <c r="I213" i="47"/>
  <c r="I304" i="47"/>
  <c r="J37" i="47"/>
  <c r="I252" i="47"/>
  <c r="H293" i="47"/>
  <c r="I257" i="47"/>
  <c r="H252" i="47"/>
  <c r="Q114" i="47"/>
  <c r="I237" i="47"/>
  <c r="K215" i="47"/>
  <c r="K31" i="72"/>
  <c r="M219" i="72"/>
  <c r="L230" i="72"/>
  <c r="N309" i="50"/>
  <c r="M192" i="50"/>
  <c r="M146" i="50"/>
  <c r="I113" i="47"/>
  <c r="J179" i="47"/>
  <c r="J252" i="47"/>
  <c r="H170" i="47"/>
  <c r="I38" i="47"/>
  <c r="H38" i="47"/>
  <c r="H274" i="47"/>
  <c r="Q179" i="47"/>
  <c r="K237" i="47"/>
  <c r="I41" i="47"/>
  <c r="H41" i="47"/>
  <c r="H208" i="47"/>
  <c r="I208" i="47"/>
  <c r="J208" i="47"/>
  <c r="H238" i="70"/>
  <c r="Q238" i="70"/>
  <c r="Q89" i="70"/>
  <c r="J89" i="70"/>
  <c r="I89" i="70"/>
  <c r="Q256" i="70"/>
  <c r="H256" i="70"/>
  <c r="Q300" i="70"/>
  <c r="J300" i="70"/>
  <c r="H168" i="70"/>
  <c r="J168" i="70"/>
  <c r="Q114" i="70"/>
  <c r="J114" i="70"/>
  <c r="J180" i="70"/>
  <c r="Q180" i="70"/>
  <c r="K280" i="70"/>
  <c r="K169" i="70"/>
  <c r="M57" i="72"/>
  <c r="N274" i="50"/>
  <c r="Q292" i="47"/>
  <c r="I292" i="47"/>
  <c r="I299" i="47"/>
  <c r="H299" i="47"/>
  <c r="J174" i="47"/>
  <c r="Q174" i="47"/>
  <c r="J250" i="47"/>
  <c r="I250" i="47"/>
  <c r="I309" i="70"/>
  <c r="H309" i="70"/>
  <c r="I283" i="70"/>
  <c r="J283" i="70"/>
  <c r="I264" i="70"/>
  <c r="J264" i="70"/>
  <c r="I204" i="70"/>
  <c r="Q204" i="70"/>
  <c r="H140" i="70"/>
  <c r="J140" i="70"/>
  <c r="Q144" i="70"/>
  <c r="H144" i="70"/>
  <c r="J144" i="70"/>
  <c r="I218" i="70"/>
  <c r="J218" i="70"/>
  <c r="Q188" i="70"/>
  <c r="I188" i="70"/>
  <c r="J188" i="70"/>
  <c r="H188" i="70"/>
  <c r="J33" i="47"/>
  <c r="Q33" i="47"/>
  <c r="K266" i="70"/>
  <c r="S22" i="51"/>
  <c r="S32" i="51"/>
  <c r="M308" i="58"/>
  <c r="M304" i="58"/>
  <c r="M300" i="58"/>
  <c r="M240" i="58"/>
  <c r="M230" i="58"/>
  <c r="M220" i="58"/>
  <c r="M218" i="58"/>
  <c r="M208" i="58"/>
  <c r="M188" i="58"/>
  <c r="M186" i="58"/>
  <c r="M184" i="58"/>
  <c r="M148" i="58"/>
  <c r="M144" i="58"/>
  <c r="M134" i="58"/>
  <c r="M132" i="58"/>
  <c r="M130" i="58"/>
  <c r="M128" i="58"/>
  <c r="M56" i="58"/>
  <c r="M54" i="58"/>
  <c r="M52" i="58"/>
  <c r="M50" i="58"/>
  <c r="L280" i="58"/>
  <c r="L248" i="58"/>
  <c r="H290" i="50"/>
  <c r="P29" i="51"/>
  <c r="M25" i="51"/>
  <c r="M29" i="51"/>
  <c r="N29" i="51"/>
  <c r="U29" i="51"/>
  <c r="F31" i="51"/>
  <c r="H31" i="51"/>
  <c r="R10" i="51"/>
  <c r="Q18" i="51"/>
  <c r="B39" i="51"/>
  <c r="B23" i="51"/>
  <c r="T29" i="51"/>
  <c r="T22" i="51"/>
  <c r="S25" i="51"/>
  <c r="M296" i="58"/>
  <c r="M292" i="58"/>
  <c r="M288" i="58"/>
  <c r="M284" i="58"/>
  <c r="M280" i="58"/>
  <c r="M274" i="58"/>
  <c r="M238" i="58"/>
  <c r="M228" i="58"/>
  <c r="M226" i="58"/>
  <c r="M216" i="58"/>
  <c r="M206" i="58"/>
  <c r="M180" i="58"/>
  <c r="M176" i="58"/>
  <c r="M172" i="58"/>
  <c r="M170" i="58"/>
  <c r="M168" i="58"/>
  <c r="M106" i="58"/>
  <c r="M104" i="58"/>
  <c r="M102" i="58"/>
  <c r="M98" i="58"/>
  <c r="M96" i="58"/>
  <c r="M40" i="58"/>
  <c r="M36" i="58"/>
  <c r="M26" i="58"/>
  <c r="K203" i="47"/>
  <c r="K163" i="70"/>
  <c r="F39" i="51"/>
  <c r="C35" i="51"/>
  <c r="O25" i="51"/>
  <c r="E17" i="51"/>
  <c r="B43" i="51"/>
  <c r="N22" i="51"/>
  <c r="U25" i="51"/>
  <c r="N25" i="51"/>
  <c r="I47" i="51"/>
  <c r="B13" i="51"/>
  <c r="Q25" i="51"/>
  <c r="N18" i="51"/>
  <c r="O18" i="51"/>
  <c r="R18" i="51"/>
  <c r="F9" i="51"/>
  <c r="S29" i="51"/>
  <c r="M270" i="58"/>
  <c r="M268" i="58"/>
  <c r="M264" i="58"/>
  <c r="M236" i="58"/>
  <c r="M234" i="58"/>
  <c r="M224" i="58"/>
  <c r="M214" i="58"/>
  <c r="M204" i="58"/>
  <c r="M202" i="58"/>
  <c r="M200" i="58"/>
  <c r="M164" i="58"/>
  <c r="M160" i="58"/>
  <c r="M24" i="58"/>
  <c r="M22" i="58"/>
  <c r="M12" i="58"/>
  <c r="I120" i="70"/>
  <c r="J120" i="70"/>
  <c r="K30" i="47"/>
  <c r="M269" i="70"/>
  <c r="J236" i="47"/>
  <c r="K236" i="47"/>
  <c r="K142" i="77"/>
  <c r="BO142" i="77"/>
  <c r="H172" i="70"/>
  <c r="H174" i="76"/>
  <c r="Q174" i="76"/>
  <c r="H170" i="76"/>
  <c r="J170" i="76"/>
  <c r="Q166" i="76"/>
  <c r="J166" i="76"/>
  <c r="H136" i="47"/>
  <c r="H236" i="70"/>
  <c r="K119" i="47"/>
  <c r="L147" i="70"/>
  <c r="L96" i="70"/>
  <c r="L87" i="70"/>
  <c r="M222" i="70"/>
  <c r="K205" i="70"/>
  <c r="L128" i="70"/>
  <c r="I236" i="47"/>
  <c r="I268" i="47"/>
  <c r="K236" i="76"/>
  <c r="BO236" i="76"/>
  <c r="M160" i="70"/>
  <c r="M107" i="70"/>
  <c r="L44" i="70"/>
  <c r="L253" i="76"/>
  <c r="AK253" i="76"/>
  <c r="M180" i="47"/>
  <c r="M192" i="47"/>
  <c r="L51" i="76"/>
  <c r="AK51" i="76"/>
  <c r="L47" i="76"/>
  <c r="AK47" i="76"/>
  <c r="I216" i="70"/>
  <c r="M245" i="70"/>
  <c r="I225" i="47"/>
  <c r="I268" i="70"/>
  <c r="M159" i="70"/>
  <c r="N299" i="50"/>
  <c r="I190" i="77"/>
  <c r="Q190" i="77"/>
  <c r="H226" i="77"/>
  <c r="I226" i="77"/>
  <c r="H174" i="77"/>
  <c r="Q75" i="77"/>
  <c r="Q42" i="77"/>
  <c r="H71" i="77"/>
  <c r="I83" i="77"/>
  <c r="J31" i="77"/>
  <c r="H99" i="77"/>
  <c r="J127" i="77"/>
  <c r="Q139" i="77"/>
  <c r="Q215" i="77"/>
  <c r="Q239" i="77"/>
  <c r="Q226" i="77"/>
  <c r="Q154" i="77"/>
  <c r="K30" i="77"/>
  <c r="BO30" i="77"/>
  <c r="I234" i="77"/>
  <c r="H234" i="77"/>
  <c r="H270" i="77"/>
  <c r="Q270" i="77"/>
  <c r="H52" i="77"/>
  <c r="I52" i="77"/>
  <c r="M96" i="76"/>
  <c r="H65" i="76"/>
  <c r="J64" i="76"/>
  <c r="I174" i="77"/>
  <c r="H83" i="77"/>
  <c r="H42" i="77"/>
  <c r="H75" i="77"/>
  <c r="J83" i="77"/>
  <c r="J35" i="77"/>
  <c r="I99" i="77"/>
  <c r="J139" i="77"/>
  <c r="Q203" i="77"/>
  <c r="J154" i="77"/>
  <c r="J122" i="77"/>
  <c r="Q122" i="77"/>
  <c r="H76" i="76"/>
  <c r="J71" i="77"/>
  <c r="I170" i="77"/>
  <c r="Q298" i="77"/>
  <c r="I202" i="77"/>
  <c r="Q38" i="77"/>
  <c r="I150" i="77"/>
  <c r="J150" i="77"/>
  <c r="K51" i="77"/>
  <c r="BO51" i="77"/>
  <c r="K69" i="77"/>
  <c r="BO69" i="77"/>
  <c r="K77" i="77"/>
  <c r="BO77" i="77"/>
  <c r="K84" i="77"/>
  <c r="BO84" i="77"/>
  <c r="K88" i="77"/>
  <c r="BO88" i="77"/>
  <c r="K94" i="77"/>
  <c r="BO94" i="77"/>
  <c r="K109" i="77"/>
  <c r="BO109" i="77"/>
  <c r="K165" i="77"/>
  <c r="BO165" i="77"/>
  <c r="K178" i="77"/>
  <c r="BO178" i="77"/>
  <c r="K181" i="77"/>
  <c r="BO181" i="77"/>
  <c r="K213" i="77"/>
  <c r="BO213" i="77"/>
  <c r="K223" i="77"/>
  <c r="BO223" i="77"/>
  <c r="K257" i="77"/>
  <c r="BO257" i="77"/>
  <c r="K258" i="77"/>
  <c r="BO258" i="77"/>
  <c r="K287" i="77"/>
  <c r="BO287" i="77"/>
  <c r="K290" i="77"/>
  <c r="BO290" i="77"/>
  <c r="K294" i="77"/>
  <c r="BO294" i="77"/>
  <c r="K308" i="77"/>
  <c r="BO308" i="77"/>
  <c r="K120" i="77"/>
  <c r="BO120" i="77"/>
  <c r="K275" i="77"/>
  <c r="BO275" i="77"/>
  <c r="K235" i="77"/>
  <c r="BO235" i="77"/>
  <c r="K197" i="77"/>
  <c r="BO197" i="77"/>
  <c r="K52" i="77"/>
  <c r="BO52" i="77"/>
  <c r="K99" i="77"/>
  <c r="BO99" i="77"/>
  <c r="K288" i="72"/>
  <c r="K71" i="72"/>
  <c r="K81" i="72"/>
  <c r="K146" i="72"/>
  <c r="K121" i="72"/>
  <c r="K289" i="72"/>
  <c r="L106" i="72"/>
  <c r="M246" i="72"/>
  <c r="M238" i="72"/>
  <c r="M287" i="50"/>
  <c r="L305" i="50"/>
  <c r="M68" i="50"/>
  <c r="M136" i="50"/>
  <c r="M274" i="50"/>
  <c r="M80" i="50"/>
  <c r="L240" i="50"/>
  <c r="K180" i="72"/>
  <c r="K178" i="72"/>
  <c r="K232" i="47"/>
  <c r="Q232" i="47"/>
  <c r="Q82" i="47"/>
  <c r="K239" i="47"/>
  <c r="K130" i="47"/>
  <c r="K303" i="47"/>
  <c r="M17" i="72"/>
  <c r="M85" i="72"/>
  <c r="L253" i="72"/>
  <c r="M72" i="72"/>
  <c r="L44" i="72"/>
  <c r="Q220" i="70"/>
  <c r="H220" i="70"/>
  <c r="K283" i="72"/>
  <c r="Q220" i="47"/>
  <c r="K264" i="47"/>
  <c r="K253" i="47"/>
  <c r="K167" i="47"/>
  <c r="K127" i="47"/>
  <c r="K251" i="72"/>
  <c r="L19" i="50"/>
  <c r="M46" i="50"/>
  <c r="M255" i="50"/>
  <c r="M56" i="50"/>
  <c r="H260" i="50"/>
  <c r="M124" i="50"/>
  <c r="N219" i="50"/>
  <c r="L248" i="50"/>
  <c r="H60" i="50"/>
  <c r="H172" i="50"/>
  <c r="N262" i="50"/>
  <c r="M229" i="72"/>
  <c r="M62" i="72"/>
  <c r="L142" i="72"/>
  <c r="K123" i="47"/>
  <c r="J203" i="70"/>
  <c r="U40" i="51"/>
  <c r="D24" i="51"/>
  <c r="G32" i="51"/>
  <c r="C36" i="51"/>
  <c r="I36" i="51"/>
  <c r="D14" i="51"/>
  <c r="F40" i="51"/>
  <c r="H45" i="51"/>
  <c r="I45" i="51"/>
  <c r="N26" i="51"/>
  <c r="R33" i="51"/>
  <c r="R19" i="51"/>
  <c r="T40" i="51"/>
  <c r="I9" i="51"/>
  <c r="L298" i="58"/>
  <c r="L296" i="58"/>
  <c r="L294" i="58"/>
  <c r="L292" i="58"/>
  <c r="L290" i="58"/>
  <c r="L288" i="58"/>
  <c r="L286" i="58"/>
  <c r="L284" i="58"/>
  <c r="L262" i="58"/>
  <c r="L260" i="58"/>
  <c r="L258" i="58"/>
  <c r="L256" i="58"/>
  <c r="L254" i="58"/>
  <c r="L252" i="58"/>
  <c r="L238" i="58"/>
  <c r="L230" i="58"/>
  <c r="L222" i="58"/>
  <c r="L214" i="58"/>
  <c r="L206" i="58"/>
  <c r="L188" i="58"/>
  <c r="L186" i="58"/>
  <c r="L184" i="58"/>
  <c r="L156" i="58"/>
  <c r="L154" i="58"/>
  <c r="L152" i="58"/>
  <c r="L84" i="58"/>
  <c r="L82" i="58"/>
  <c r="L80" i="58"/>
  <c r="L74" i="58"/>
  <c r="L72" i="58"/>
  <c r="L70" i="58"/>
  <c r="L68" i="58"/>
  <c r="L66" i="58"/>
  <c r="L40" i="58"/>
  <c r="L38" i="58"/>
  <c r="L36" i="58"/>
  <c r="L34" i="58"/>
  <c r="L32" i="58"/>
  <c r="L30" i="58"/>
  <c r="L28" i="58"/>
  <c r="L26" i="58"/>
  <c r="J280" i="70"/>
  <c r="K168" i="70"/>
  <c r="O33" i="51"/>
  <c r="O40" i="51"/>
  <c r="M40" i="51"/>
  <c r="G24" i="51"/>
  <c r="I24" i="51"/>
  <c r="G28" i="51"/>
  <c r="E32" i="51"/>
  <c r="B36" i="51"/>
  <c r="D40" i="51"/>
  <c r="P26" i="51"/>
  <c r="C40" i="51"/>
  <c r="G40" i="51"/>
  <c r="B45" i="51"/>
  <c r="E10" i="51"/>
  <c r="D8" i="51"/>
  <c r="D45" i="51"/>
  <c r="D21" i="51"/>
  <c r="H21" i="51"/>
  <c r="M37" i="51"/>
  <c r="Q37" i="51"/>
  <c r="N19" i="51"/>
  <c r="T19" i="51"/>
  <c r="R37" i="51"/>
  <c r="U37" i="51"/>
  <c r="R40" i="51"/>
  <c r="T33" i="51"/>
  <c r="S23" i="51"/>
  <c r="L282" i="58"/>
  <c r="L250" i="58"/>
  <c r="L236" i="58"/>
  <c r="L228" i="58"/>
  <c r="L220" i="58"/>
  <c r="L212" i="58"/>
  <c r="L204" i="58"/>
  <c r="L182" i="58"/>
  <c r="L180" i="58"/>
  <c r="L178" i="58"/>
  <c r="L176" i="58"/>
  <c r="L174" i="58"/>
  <c r="L150" i="58"/>
  <c r="L148" i="58"/>
  <c r="L146" i="58"/>
  <c r="L144" i="58"/>
  <c r="L142" i="58"/>
  <c r="L140" i="58"/>
  <c r="L138" i="58"/>
  <c r="L136" i="58"/>
  <c r="L134" i="58"/>
  <c r="L132" i="58"/>
  <c r="L130" i="58"/>
  <c r="L128" i="58"/>
  <c r="L64" i="58"/>
  <c r="L62" i="58"/>
  <c r="L60" i="58"/>
  <c r="L58" i="58"/>
  <c r="L56" i="58"/>
  <c r="L54" i="58"/>
  <c r="L24" i="58"/>
  <c r="L22" i="58"/>
  <c r="L20" i="58"/>
  <c r="L18" i="58"/>
  <c r="L307" i="58"/>
  <c r="L291" i="58"/>
  <c r="L267" i="58"/>
  <c r="L257" i="58"/>
  <c r="N40" i="51"/>
  <c r="E28" i="51"/>
  <c r="M33" i="51"/>
  <c r="G21" i="51"/>
  <c r="I21" i="51"/>
  <c r="F14" i="51"/>
  <c r="H14" i="51"/>
  <c r="Q33" i="51"/>
  <c r="B10" i="51"/>
  <c r="N37" i="51"/>
  <c r="M19" i="51"/>
  <c r="Q19" i="51"/>
  <c r="B40" i="51"/>
  <c r="D10" i="51"/>
  <c r="O37" i="51"/>
  <c r="S40" i="51"/>
  <c r="S37" i="51"/>
  <c r="S33" i="51"/>
  <c r="L278" i="58"/>
  <c r="L276" i="58"/>
  <c r="L274" i="58"/>
  <c r="L246" i="58"/>
  <c r="L244" i="58"/>
  <c r="L242" i="58"/>
  <c r="L234" i="58"/>
  <c r="L226" i="58"/>
  <c r="L218" i="58"/>
  <c r="L210" i="58"/>
  <c r="L202" i="58"/>
  <c r="L200" i="58"/>
  <c r="L189" i="58"/>
  <c r="L172" i="58"/>
  <c r="L170" i="58"/>
  <c r="L168" i="58"/>
  <c r="L157" i="58"/>
  <c r="L126" i="58"/>
  <c r="L124" i="58"/>
  <c r="L122" i="58"/>
  <c r="L120" i="58"/>
  <c r="L118" i="58"/>
  <c r="L116" i="58"/>
  <c r="L114" i="58"/>
  <c r="L112" i="58"/>
  <c r="L110" i="58"/>
  <c r="L108" i="58"/>
  <c r="L106" i="58"/>
  <c r="L104" i="58"/>
  <c r="L102" i="58"/>
  <c r="L100" i="58"/>
  <c r="L98" i="58"/>
  <c r="L96" i="58"/>
  <c r="L52" i="58"/>
  <c r="L50" i="58"/>
  <c r="L48" i="58"/>
  <c r="L46" i="58"/>
  <c r="L16" i="58"/>
  <c r="L14" i="58"/>
  <c r="L12" i="58"/>
  <c r="M222" i="75"/>
  <c r="J106" i="70"/>
  <c r="I106" i="70"/>
  <c r="H117" i="70"/>
  <c r="Q117" i="70"/>
  <c r="I117" i="70"/>
  <c r="I78" i="70"/>
  <c r="H78" i="70"/>
  <c r="Q78" i="70"/>
  <c r="J78" i="70"/>
  <c r="Q66" i="47"/>
  <c r="H66" i="47"/>
  <c r="J141" i="70"/>
  <c r="I141" i="70"/>
  <c r="H57" i="70"/>
  <c r="Q57" i="70"/>
  <c r="H309" i="77"/>
  <c r="I309" i="77"/>
  <c r="Q309" i="77"/>
  <c r="H236" i="77"/>
  <c r="I236" i="77"/>
  <c r="Q86" i="77"/>
  <c r="H86" i="77"/>
  <c r="I86" i="77"/>
  <c r="I173" i="47"/>
  <c r="H173" i="47"/>
  <c r="J173" i="47"/>
  <c r="K41" i="70"/>
  <c r="H215" i="70"/>
  <c r="H119" i="70"/>
  <c r="I119" i="70"/>
  <c r="Q119" i="70"/>
  <c r="L56" i="70"/>
  <c r="J56" i="70"/>
  <c r="Q56" i="70"/>
  <c r="J281" i="47"/>
  <c r="Q281" i="47"/>
  <c r="I281" i="47"/>
  <c r="H248" i="70"/>
  <c r="J298" i="47"/>
  <c r="H272" i="70"/>
  <c r="J66" i="47"/>
  <c r="Q260" i="47"/>
  <c r="I57" i="70"/>
  <c r="I56" i="70"/>
  <c r="J119" i="70"/>
  <c r="Q236" i="77"/>
  <c r="I271" i="70"/>
  <c r="J142" i="70"/>
  <c r="I142" i="70"/>
  <c r="H122" i="70"/>
  <c r="H151" i="77"/>
  <c r="J151" i="77"/>
  <c r="I201" i="70"/>
  <c r="Q201" i="70"/>
  <c r="H201" i="70"/>
  <c r="J232" i="70"/>
  <c r="H281" i="47"/>
  <c r="H306" i="70"/>
  <c r="J306" i="70"/>
  <c r="H289" i="70"/>
  <c r="Q289" i="70"/>
  <c r="J289" i="70"/>
  <c r="H217" i="70"/>
  <c r="J217" i="70"/>
  <c r="L217" i="70"/>
  <c r="J143" i="70"/>
  <c r="Q143" i="70"/>
  <c r="I143" i="70"/>
  <c r="H107" i="70"/>
  <c r="J107" i="70"/>
  <c r="H73" i="70"/>
  <c r="Q73" i="70"/>
  <c r="Q147" i="70"/>
  <c r="J246" i="70"/>
  <c r="Q173" i="47"/>
  <c r="H56" i="70"/>
  <c r="J236" i="77"/>
  <c r="J205" i="70"/>
  <c r="J86" i="77"/>
  <c r="I66" i="47"/>
  <c r="I191" i="70"/>
  <c r="H173" i="70"/>
  <c r="J181" i="70"/>
  <c r="J111" i="70"/>
  <c r="Q34" i="47"/>
  <c r="H34" i="47"/>
  <c r="H301" i="70"/>
  <c r="Q301" i="70"/>
  <c r="H295" i="70"/>
  <c r="J295" i="70"/>
  <c r="Q295" i="70"/>
  <c r="I258" i="70"/>
  <c r="H258" i="70"/>
  <c r="J201" i="70"/>
  <c r="J204" i="77"/>
  <c r="I204" i="77"/>
  <c r="I98" i="77"/>
  <c r="Q98" i="77"/>
  <c r="Q90" i="47"/>
  <c r="H90" i="47"/>
  <c r="H165" i="47"/>
  <c r="I165" i="47"/>
  <c r="H246" i="70"/>
  <c r="J230" i="70"/>
  <c r="H230" i="70"/>
  <c r="Q289" i="47"/>
  <c r="J289" i="47"/>
  <c r="H289" i="47"/>
  <c r="J260" i="47"/>
  <c r="I260" i="47"/>
  <c r="K84" i="47"/>
  <c r="J248" i="70"/>
  <c r="I248" i="70"/>
  <c r="J35" i="70"/>
  <c r="J61" i="77"/>
  <c r="Q227" i="77"/>
  <c r="J227" i="77"/>
  <c r="H96" i="77"/>
  <c r="J142" i="77"/>
  <c r="H142" i="77"/>
  <c r="Q79" i="47"/>
  <c r="J79" i="47"/>
  <c r="I79" i="47"/>
  <c r="J262" i="47"/>
  <c r="M241" i="70"/>
  <c r="L175" i="70"/>
  <c r="H274" i="70"/>
  <c r="I274" i="70"/>
  <c r="I146" i="70"/>
  <c r="M132" i="70"/>
  <c r="H112" i="70"/>
  <c r="Q112" i="70"/>
  <c r="H124" i="70"/>
  <c r="J108" i="70"/>
  <c r="I108" i="70"/>
  <c r="M91" i="70"/>
  <c r="K227" i="77"/>
  <c r="BO227" i="77"/>
  <c r="J225" i="47"/>
  <c r="I235" i="47"/>
  <c r="Q235" i="47"/>
  <c r="M303" i="70"/>
  <c r="J263" i="70"/>
  <c r="I263" i="70"/>
  <c r="Q254" i="70"/>
  <c r="H254" i="70"/>
  <c r="I88" i="47"/>
  <c r="Q151" i="47"/>
  <c r="K248" i="70"/>
  <c r="J241" i="70"/>
  <c r="Q225" i="47"/>
  <c r="Q99" i="70"/>
  <c r="J99" i="70"/>
  <c r="Q229" i="70"/>
  <c r="H229" i="70"/>
  <c r="J229" i="70"/>
  <c r="N294" i="50"/>
  <c r="N188" i="50"/>
  <c r="M242" i="50"/>
  <c r="N171" i="50"/>
  <c r="N279" i="50"/>
  <c r="M171" i="50"/>
  <c r="N282" i="50"/>
  <c r="N203" i="50"/>
  <c r="N268" i="50"/>
  <c r="M98" i="47"/>
  <c r="M76" i="76"/>
  <c r="Q90" i="76"/>
  <c r="H90" i="76"/>
  <c r="Q94" i="76"/>
  <c r="I94" i="76"/>
  <c r="M263" i="70"/>
  <c r="M151" i="70"/>
  <c r="K159" i="70"/>
  <c r="L131" i="70"/>
  <c r="H32" i="70"/>
  <c r="L226" i="47"/>
  <c r="M250" i="47"/>
  <c r="M72" i="76"/>
  <c r="Q78" i="76"/>
  <c r="I78" i="76"/>
  <c r="H102" i="76"/>
  <c r="J102" i="76"/>
  <c r="M210" i="70"/>
  <c r="M35" i="70"/>
  <c r="M143" i="70"/>
  <c r="M290" i="50"/>
  <c r="M299" i="50"/>
  <c r="M225" i="50"/>
  <c r="N280" i="50"/>
  <c r="N276" i="50"/>
  <c r="M226" i="76"/>
  <c r="L93" i="76"/>
  <c r="AK93" i="76"/>
  <c r="M274" i="76"/>
  <c r="M229" i="76"/>
  <c r="L111" i="77"/>
  <c r="AK111" i="77"/>
  <c r="L300" i="76"/>
  <c r="AK300" i="76"/>
  <c r="L128" i="77"/>
  <c r="AK128" i="77"/>
  <c r="M80" i="76"/>
  <c r="M64" i="76"/>
  <c r="N163" i="50"/>
  <c r="H26" i="47"/>
  <c r="I233" i="47"/>
  <c r="J207" i="47"/>
  <c r="K304" i="47"/>
  <c r="K65" i="47"/>
  <c r="K183" i="47"/>
  <c r="K293" i="47"/>
  <c r="K224" i="47"/>
  <c r="K213" i="70"/>
  <c r="K226" i="47"/>
  <c r="K133" i="47"/>
  <c r="K212" i="47"/>
  <c r="K41" i="47"/>
  <c r="K261" i="47"/>
  <c r="I187" i="70"/>
  <c r="H187" i="70"/>
  <c r="I120" i="76"/>
  <c r="Q34" i="77"/>
  <c r="K40" i="72"/>
  <c r="K309" i="72"/>
  <c r="K198" i="72"/>
  <c r="L242" i="72"/>
  <c r="M52" i="50"/>
  <c r="M197" i="50"/>
  <c r="L227" i="50"/>
  <c r="N147" i="50"/>
  <c r="J233" i="47"/>
  <c r="H37" i="47"/>
  <c r="H207" i="47"/>
  <c r="J166" i="47"/>
  <c r="I108" i="47"/>
  <c r="I207" i="47"/>
  <c r="K202" i="47"/>
  <c r="K259" i="47"/>
  <c r="K275" i="47"/>
  <c r="K228" i="47"/>
  <c r="K47" i="47"/>
  <c r="K305" i="47"/>
  <c r="K252" i="47"/>
  <c r="Q37" i="47"/>
  <c r="K231" i="47"/>
  <c r="K57" i="47"/>
  <c r="K33" i="47"/>
  <c r="I144" i="47"/>
  <c r="K295" i="47"/>
  <c r="K32" i="47"/>
  <c r="K116" i="47"/>
  <c r="K199" i="47"/>
  <c r="K246" i="47"/>
  <c r="K179" i="70"/>
  <c r="K87" i="47"/>
  <c r="K104" i="70"/>
  <c r="L59" i="76"/>
  <c r="AK59" i="76"/>
  <c r="L55" i="76"/>
  <c r="AK55" i="76"/>
  <c r="J97" i="76"/>
  <c r="J99" i="76"/>
  <c r="H99" i="76"/>
  <c r="Q150" i="77"/>
  <c r="K123" i="72"/>
  <c r="Q265" i="70"/>
  <c r="J265" i="70"/>
  <c r="K59" i="72"/>
  <c r="K75" i="72"/>
  <c r="L292" i="72"/>
  <c r="M301" i="50"/>
  <c r="M241" i="50"/>
  <c r="M70" i="50"/>
  <c r="M164" i="50"/>
  <c r="K243" i="47"/>
  <c r="K175" i="47"/>
  <c r="K241" i="47"/>
  <c r="L251" i="72"/>
  <c r="M235" i="75"/>
  <c r="M252" i="72"/>
  <c r="J44" i="51"/>
  <c r="J47" i="51"/>
  <c r="N39" i="51"/>
  <c r="C34" i="51"/>
  <c r="H15" i="51"/>
  <c r="Q23" i="51"/>
  <c r="P8" i="51"/>
  <c r="T8" i="51"/>
  <c r="U20" i="51"/>
  <c r="G12" i="51"/>
  <c r="B16" i="51"/>
  <c r="O36" i="51"/>
  <c r="M36" i="51"/>
  <c r="E47" i="51"/>
  <c r="G44" i="51"/>
  <c r="M32" i="51"/>
  <c r="F38" i="51"/>
  <c r="E30" i="51"/>
  <c r="F26" i="51"/>
  <c r="Q39" i="51"/>
  <c r="U39" i="51"/>
  <c r="M23" i="51"/>
  <c r="U23" i="51"/>
  <c r="U32" i="51"/>
  <c r="R23" i="51"/>
  <c r="R39" i="51"/>
  <c r="D30" i="51"/>
  <c r="S26" i="51"/>
  <c r="T20" i="51"/>
  <c r="T36" i="51"/>
  <c r="L297" i="58"/>
  <c r="L271" i="58"/>
  <c r="L263" i="58"/>
  <c r="L201" i="58"/>
  <c r="L185" i="58"/>
  <c r="L169" i="58"/>
  <c r="L153" i="58"/>
  <c r="L99" i="58"/>
  <c r="L41" i="58"/>
  <c r="M194" i="58"/>
  <c r="M190" i="58"/>
  <c r="M178" i="58"/>
  <c r="M174" i="58"/>
  <c r="M162" i="58"/>
  <c r="M158" i="58"/>
  <c r="M146" i="58"/>
  <c r="M142" i="58"/>
  <c r="M118" i="58"/>
  <c r="M110" i="58"/>
  <c r="M84" i="58"/>
  <c r="M72" i="58"/>
  <c r="M60" i="58"/>
  <c r="M32" i="58"/>
  <c r="M28" i="58"/>
  <c r="J309" i="70"/>
  <c r="K183" i="70"/>
  <c r="K237" i="70"/>
  <c r="K199" i="70"/>
  <c r="K260" i="70"/>
  <c r="K144" i="70"/>
  <c r="K193" i="70"/>
  <c r="P32" i="51"/>
  <c r="C38" i="51"/>
  <c r="M8" i="51"/>
  <c r="O20" i="51"/>
  <c r="M20" i="51"/>
  <c r="B12" i="51"/>
  <c r="N36" i="51"/>
  <c r="C47" i="51"/>
  <c r="B47" i="51"/>
  <c r="D26" i="51"/>
  <c r="E38" i="51"/>
  <c r="N32" i="51"/>
  <c r="Q32" i="51"/>
  <c r="M41" i="51"/>
  <c r="E26" i="51"/>
  <c r="B9" i="51"/>
  <c r="B26" i="51"/>
  <c r="D38" i="51"/>
  <c r="R26" i="51"/>
  <c r="R36" i="51"/>
  <c r="T23" i="51"/>
  <c r="T39" i="51"/>
  <c r="S20" i="51"/>
  <c r="S36" i="51"/>
  <c r="R32" i="51"/>
  <c r="L309" i="58"/>
  <c r="L293" i="58"/>
  <c r="L259" i="58"/>
  <c r="L241" i="58"/>
  <c r="L237" i="58"/>
  <c r="L233" i="58"/>
  <c r="L229" i="58"/>
  <c r="L225" i="58"/>
  <c r="L221" i="58"/>
  <c r="L217" i="58"/>
  <c r="L213" i="58"/>
  <c r="L209" i="58"/>
  <c r="L205" i="58"/>
  <c r="L197" i="58"/>
  <c r="L193" i="58"/>
  <c r="L181" i="58"/>
  <c r="L177" i="58"/>
  <c r="L165" i="58"/>
  <c r="L161" i="58"/>
  <c r="L149" i="58"/>
  <c r="L145" i="58"/>
  <c r="L91" i="58"/>
  <c r="L73" i="58"/>
  <c r="K219" i="70"/>
  <c r="K109" i="70"/>
  <c r="K196" i="70"/>
  <c r="K256" i="70"/>
  <c r="K293" i="70"/>
  <c r="K277" i="70"/>
  <c r="K265" i="70"/>
  <c r="K180" i="70"/>
  <c r="K82" i="70"/>
  <c r="K161" i="70"/>
  <c r="K187" i="70"/>
  <c r="K203" i="70"/>
  <c r="O23" i="51"/>
  <c r="O39" i="51"/>
  <c r="Q20" i="51"/>
  <c r="N20" i="51"/>
  <c r="P36" i="51"/>
  <c r="G47" i="51"/>
  <c r="D34" i="51"/>
  <c r="M39" i="51"/>
  <c r="B38" i="51"/>
  <c r="E34" i="51"/>
  <c r="M26" i="51"/>
  <c r="Q26" i="51"/>
  <c r="U26" i="51"/>
  <c r="B44" i="51"/>
  <c r="T32" i="51"/>
  <c r="L305" i="58"/>
  <c r="L289" i="58"/>
  <c r="L279" i="58"/>
  <c r="L255" i="58"/>
  <c r="L247" i="58"/>
  <c r="L139" i="58"/>
  <c r="L131" i="58"/>
  <c r="L13" i="58"/>
  <c r="I227" i="47"/>
  <c r="Q227" i="47"/>
  <c r="H227" i="47"/>
  <c r="J227" i="47"/>
  <c r="I288" i="70"/>
  <c r="Q262" i="47"/>
  <c r="H219" i="47"/>
  <c r="I270" i="70"/>
  <c r="Q206" i="70"/>
  <c r="H120" i="70"/>
  <c r="J94" i="70"/>
  <c r="H158" i="47"/>
  <c r="Q158" i="47"/>
  <c r="M262" i="70"/>
  <c r="M175" i="70"/>
  <c r="J154" i="70"/>
  <c r="L108" i="70"/>
  <c r="J96" i="70"/>
  <c r="L116" i="70"/>
  <c r="Q297" i="70"/>
  <c r="Q95" i="70"/>
  <c r="L258" i="77"/>
  <c r="AK258" i="77"/>
  <c r="M167" i="77"/>
  <c r="I150" i="70"/>
  <c r="I245" i="47"/>
  <c r="Q245" i="47"/>
  <c r="I270" i="47"/>
  <c r="J257" i="70"/>
  <c r="H141" i="70"/>
  <c r="J92" i="47"/>
  <c r="Q108" i="70"/>
  <c r="I96" i="70"/>
  <c r="I287" i="47"/>
  <c r="M247" i="70"/>
  <c r="M289" i="70"/>
  <c r="H208" i="70"/>
  <c r="N306" i="50"/>
  <c r="M266" i="50"/>
  <c r="M27" i="70"/>
  <c r="M263" i="47"/>
  <c r="M280" i="70"/>
  <c r="L122" i="47"/>
  <c r="L177" i="76"/>
  <c r="AK177" i="76"/>
  <c r="M291" i="76"/>
  <c r="L57" i="76"/>
  <c r="AK57" i="76"/>
  <c r="L262" i="76"/>
  <c r="AK262" i="76"/>
  <c r="Q216" i="70"/>
  <c r="I262" i="47"/>
  <c r="J201" i="47"/>
  <c r="H84" i="70"/>
  <c r="I262" i="70"/>
  <c r="J298" i="70"/>
  <c r="I147" i="70"/>
  <c r="H108" i="70"/>
  <c r="H96" i="70"/>
  <c r="M65" i="70"/>
  <c r="K252" i="70"/>
  <c r="M254" i="70"/>
  <c r="M240" i="70"/>
  <c r="M95" i="70"/>
  <c r="L86" i="70"/>
  <c r="L172" i="70"/>
  <c r="M172" i="77"/>
  <c r="L256" i="47"/>
  <c r="K22" i="77"/>
  <c r="BO22" i="77"/>
  <c r="K79" i="72"/>
  <c r="K211" i="72"/>
  <c r="K280" i="72"/>
  <c r="N9" i="50"/>
  <c r="M236" i="50"/>
  <c r="M140" i="50"/>
  <c r="M53" i="50"/>
  <c r="Q249" i="47"/>
  <c r="J249" i="47"/>
  <c r="H249" i="47"/>
  <c r="Q229" i="47"/>
  <c r="H229" i="47"/>
  <c r="Q45" i="47"/>
  <c r="J45" i="47"/>
  <c r="K207" i="47"/>
  <c r="K263" i="47"/>
  <c r="Q259" i="47"/>
  <c r="J259" i="47"/>
  <c r="K210" i="47"/>
  <c r="K89" i="47"/>
  <c r="Q188" i="47"/>
  <c r="I188" i="47"/>
  <c r="K21" i="72"/>
  <c r="K107" i="47"/>
  <c r="K275" i="72"/>
  <c r="K137" i="72"/>
  <c r="K84" i="72"/>
  <c r="L244" i="72"/>
  <c r="N198" i="50"/>
  <c r="M158" i="50"/>
  <c r="L132" i="50"/>
  <c r="H137" i="50"/>
  <c r="M183" i="70"/>
  <c r="J229" i="47"/>
  <c r="H188" i="47"/>
  <c r="J188" i="47"/>
  <c r="I62" i="47"/>
  <c r="Q211" i="47"/>
  <c r="H211" i="47"/>
  <c r="Q202" i="47"/>
  <c r="J202" i="47"/>
  <c r="I202" i="47"/>
  <c r="H202" i="47"/>
  <c r="Q242" i="47"/>
  <c r="J242" i="47"/>
  <c r="Q264" i="47"/>
  <c r="H264" i="47"/>
  <c r="J264" i="47"/>
  <c r="K178" i="47"/>
  <c r="Q310" i="47"/>
  <c r="I310" i="47"/>
  <c r="J310" i="47"/>
  <c r="Q241" i="47"/>
  <c r="J241" i="47"/>
  <c r="I241" i="47"/>
  <c r="K248" i="47"/>
  <c r="K30" i="72"/>
  <c r="K240" i="72"/>
  <c r="K167" i="72"/>
  <c r="K199" i="72"/>
  <c r="K44" i="72"/>
  <c r="L33" i="72"/>
  <c r="M14" i="72"/>
  <c r="M215" i="72"/>
  <c r="M310" i="72"/>
  <c r="M213" i="72"/>
  <c r="L224" i="72"/>
  <c r="M250" i="72"/>
  <c r="M207" i="72"/>
  <c r="L133" i="72"/>
  <c r="L122" i="50"/>
  <c r="M62" i="50"/>
  <c r="M50" i="50"/>
  <c r="L153" i="50"/>
  <c r="L228" i="50"/>
  <c r="L79" i="50"/>
  <c r="N296" i="50"/>
  <c r="H160" i="50"/>
  <c r="L184" i="50"/>
  <c r="L56" i="50"/>
  <c r="N233" i="50"/>
  <c r="H304" i="50"/>
  <c r="L27" i="50"/>
  <c r="N88" i="50"/>
  <c r="H88" i="50"/>
  <c r="M132" i="50"/>
  <c r="K244" i="47"/>
  <c r="K172" i="47"/>
  <c r="Q228" i="47"/>
  <c r="J228" i="47"/>
  <c r="I228" i="47"/>
  <c r="K213" i="47"/>
  <c r="Q233" i="47"/>
  <c r="Q267" i="47"/>
  <c r="J267" i="47"/>
  <c r="Q182" i="47"/>
  <c r="J182" i="47"/>
  <c r="K238" i="72"/>
  <c r="K304" i="72"/>
  <c r="K142" i="72"/>
  <c r="M24" i="50"/>
  <c r="N178" i="50"/>
  <c r="N57" i="50"/>
  <c r="L68" i="50"/>
  <c r="H76" i="50"/>
  <c r="L92" i="50"/>
  <c r="H128" i="50"/>
  <c r="H136" i="50"/>
  <c r="L148" i="50"/>
  <c r="N155" i="50"/>
  <c r="H188" i="50"/>
  <c r="H259" i="47"/>
  <c r="J286" i="47"/>
  <c r="Q296" i="47"/>
  <c r="I296" i="47"/>
  <c r="Q138" i="47"/>
  <c r="H138" i="47"/>
  <c r="K152" i="47"/>
  <c r="J51" i="47"/>
  <c r="I51" i="47"/>
  <c r="Q131" i="47"/>
  <c r="J131" i="47"/>
  <c r="K267" i="47"/>
  <c r="H306" i="47"/>
  <c r="I306" i="47"/>
  <c r="J184" i="70"/>
  <c r="H184" i="70"/>
  <c r="I184" i="70"/>
  <c r="H243" i="70"/>
  <c r="J243" i="70"/>
  <c r="I243" i="70"/>
  <c r="K83" i="70"/>
  <c r="J74" i="70"/>
  <c r="I74" i="70"/>
  <c r="Q104" i="70"/>
  <c r="I104" i="70"/>
  <c r="H104" i="70"/>
  <c r="J104" i="70"/>
  <c r="Q46" i="47"/>
  <c r="I46" i="47"/>
  <c r="Q177" i="70"/>
  <c r="J177" i="70"/>
  <c r="H177" i="70"/>
  <c r="I177" i="70"/>
  <c r="I90" i="70"/>
  <c r="H90" i="70"/>
  <c r="L90" i="70"/>
  <c r="M235" i="70"/>
  <c r="M137" i="70"/>
  <c r="K247" i="47"/>
  <c r="K234" i="47"/>
  <c r="K58" i="47"/>
  <c r="K205" i="47"/>
  <c r="K310" i="47"/>
  <c r="I31" i="47"/>
  <c r="L86" i="50"/>
  <c r="N226" i="50"/>
  <c r="J261" i="70"/>
  <c r="I261" i="70"/>
  <c r="Q261" i="70"/>
  <c r="K308" i="70"/>
  <c r="H137" i="70"/>
  <c r="Q137" i="70"/>
  <c r="L233" i="70"/>
  <c r="K286" i="47"/>
  <c r="K168" i="47"/>
  <c r="K229" i="47"/>
  <c r="K211" i="47"/>
  <c r="K209" i="47"/>
  <c r="K277" i="47"/>
  <c r="K257" i="47"/>
  <c r="K233" i="47"/>
  <c r="K218" i="47"/>
  <c r="K197" i="47"/>
  <c r="H297" i="47"/>
  <c r="L200" i="72"/>
  <c r="M272" i="72"/>
  <c r="J291" i="70"/>
  <c r="H291" i="70"/>
  <c r="Q291" i="70"/>
  <c r="I291" i="70"/>
  <c r="K244" i="70"/>
  <c r="I179" i="70"/>
  <c r="Q179" i="70"/>
  <c r="J179" i="70"/>
  <c r="I97" i="70"/>
  <c r="Q97" i="70"/>
  <c r="I61" i="70"/>
  <c r="Q61" i="70"/>
  <c r="H61" i="70"/>
  <c r="K292" i="70"/>
  <c r="I93" i="47"/>
  <c r="J93" i="47"/>
  <c r="J138" i="70"/>
  <c r="H138" i="70"/>
  <c r="Q138" i="70"/>
  <c r="Q234" i="70"/>
  <c r="J234" i="70"/>
  <c r="H234" i="70"/>
  <c r="J260" i="70"/>
  <c r="Q260" i="70"/>
  <c r="I213" i="70"/>
  <c r="H213" i="70"/>
  <c r="Q213" i="70"/>
  <c r="K195" i="70"/>
  <c r="K148" i="70"/>
  <c r="K221" i="70"/>
  <c r="K190" i="70"/>
  <c r="K136" i="70"/>
  <c r="K155" i="70"/>
  <c r="K75" i="70"/>
  <c r="K114" i="70"/>
  <c r="K102" i="70"/>
  <c r="K59" i="70"/>
  <c r="L186" i="72"/>
  <c r="L184" i="70"/>
  <c r="M161" i="75"/>
  <c r="M303" i="75"/>
  <c r="M287" i="75"/>
  <c r="M213" i="75"/>
  <c r="M193" i="75"/>
  <c r="K132" i="47"/>
  <c r="K189" i="47"/>
  <c r="K145" i="47"/>
  <c r="K91" i="47"/>
  <c r="K144" i="47"/>
  <c r="K63" i="47"/>
  <c r="K291" i="70"/>
  <c r="K249" i="70"/>
  <c r="H136" i="70"/>
  <c r="K204" i="70"/>
  <c r="K192" i="70"/>
  <c r="K134" i="70"/>
  <c r="K279" i="70"/>
  <c r="K202" i="70"/>
  <c r="K189" i="70"/>
  <c r="K135" i="70"/>
  <c r="K271" i="47"/>
  <c r="K310" i="70"/>
  <c r="K250" i="47"/>
  <c r="B27" i="51"/>
  <c r="M278" i="58"/>
  <c r="M272" i="58"/>
  <c r="M262" i="58"/>
  <c r="M256" i="58"/>
  <c r="M246" i="58"/>
  <c r="M122" i="58"/>
  <c r="M120" i="58"/>
  <c r="M90" i="58"/>
  <c r="M88" i="58"/>
  <c r="M48" i="58"/>
  <c r="M46" i="58"/>
  <c r="M20" i="58"/>
  <c r="M18" i="58"/>
  <c r="M63" i="75"/>
  <c r="I15" i="51"/>
  <c r="M310" i="58"/>
  <c r="M306" i="58"/>
  <c r="M302" i="58"/>
  <c r="M298" i="58"/>
  <c r="M294" i="58"/>
  <c r="M290" i="58"/>
  <c r="M286" i="58"/>
  <c r="M282" i="58"/>
  <c r="M276" i="58"/>
  <c r="M266" i="58"/>
  <c r="M260" i="58"/>
  <c r="M250" i="58"/>
  <c r="M244" i="58"/>
  <c r="M138" i="58"/>
  <c r="M136" i="58"/>
  <c r="M114" i="58"/>
  <c r="M112" i="58"/>
  <c r="M80" i="58"/>
  <c r="M58" i="58"/>
  <c r="M44" i="58"/>
  <c r="M16" i="58"/>
  <c r="M14" i="58"/>
  <c r="M253" i="75"/>
  <c r="M173" i="75"/>
  <c r="M116" i="58"/>
  <c r="M109" i="58"/>
  <c r="M107" i="58"/>
  <c r="M100" i="58"/>
  <c r="M93" i="58"/>
  <c r="M91" i="58"/>
  <c r="M86" i="58"/>
  <c r="M82" i="58"/>
  <c r="M79" i="58"/>
  <c r="M70" i="58"/>
  <c r="M67" i="58"/>
  <c r="M62" i="58"/>
  <c r="M42" i="58"/>
  <c r="M39" i="58"/>
  <c r="M34" i="58"/>
  <c r="M31" i="58"/>
  <c r="M267" i="75"/>
  <c r="M265" i="75"/>
  <c r="M261" i="75"/>
  <c r="M279" i="58"/>
  <c r="M275" i="58"/>
  <c r="M271" i="58"/>
  <c r="M267" i="58"/>
  <c r="M263" i="58"/>
  <c r="M259" i="58"/>
  <c r="M255" i="58"/>
  <c r="M251" i="58"/>
  <c r="M247" i="58"/>
  <c r="M243" i="58"/>
  <c r="M140" i="58"/>
  <c r="M133" i="58"/>
  <c r="M131" i="58"/>
  <c r="M124" i="58"/>
  <c r="M117" i="58"/>
  <c r="M115" i="58"/>
  <c r="M108" i="58"/>
  <c r="M101" i="58"/>
  <c r="M99" i="58"/>
  <c r="M92" i="58"/>
  <c r="M87" i="58"/>
  <c r="M78" i="58"/>
  <c r="M74" i="58"/>
  <c r="M71" i="58"/>
  <c r="M66" i="58"/>
  <c r="M63" i="58"/>
  <c r="M38" i="58"/>
  <c r="M35" i="58"/>
  <c r="M30" i="58"/>
  <c r="M10" i="58"/>
  <c r="L89" i="58"/>
  <c r="L87" i="58"/>
  <c r="L85" i="58"/>
  <c r="L83" i="58"/>
  <c r="L81" i="58"/>
  <c r="L79" i="58"/>
  <c r="L77" i="58"/>
  <c r="M189" i="75"/>
  <c r="M181" i="75"/>
  <c r="M177" i="75"/>
  <c r="H271" i="70"/>
  <c r="J271" i="70"/>
  <c r="H254" i="47"/>
  <c r="J254" i="47"/>
  <c r="I230" i="70"/>
  <c r="H170" i="70"/>
  <c r="J117" i="70"/>
  <c r="H278" i="47"/>
  <c r="I300" i="47"/>
  <c r="J245" i="47"/>
  <c r="I284" i="70"/>
  <c r="I227" i="70"/>
  <c r="H192" i="47"/>
  <c r="H262" i="70"/>
  <c r="Q262" i="70"/>
  <c r="Q210" i="70"/>
  <c r="I116" i="70"/>
  <c r="Q307" i="47"/>
  <c r="H287" i="47"/>
  <c r="Q287" i="47"/>
  <c r="Q22" i="47"/>
  <c r="H303" i="70"/>
  <c r="J66" i="70"/>
  <c r="J208" i="70"/>
  <c r="Q208" i="70"/>
  <c r="Q200" i="70"/>
  <c r="I32" i="70"/>
  <c r="K29" i="77"/>
  <c r="BO29" i="77"/>
  <c r="Q301" i="76"/>
  <c r="I301" i="76"/>
  <c r="I170" i="70"/>
  <c r="H307" i="47"/>
  <c r="J151" i="70"/>
  <c r="I214" i="70"/>
  <c r="K72" i="77"/>
  <c r="BO72" i="77"/>
  <c r="Q260" i="76"/>
  <c r="H260" i="76"/>
  <c r="H118" i="70"/>
  <c r="J129" i="76"/>
  <c r="J74" i="76"/>
  <c r="I145" i="76"/>
  <c r="J86" i="76"/>
  <c r="J123" i="47"/>
  <c r="H123" i="47"/>
  <c r="I109" i="70"/>
  <c r="Q109" i="70"/>
  <c r="J109" i="70"/>
  <c r="H255" i="47"/>
  <c r="Q255" i="47"/>
  <c r="K281" i="70"/>
  <c r="K89" i="70"/>
  <c r="K307" i="70"/>
  <c r="K283" i="70"/>
  <c r="K267" i="70"/>
  <c r="I34" i="50"/>
  <c r="I263" i="47"/>
  <c r="H194" i="47"/>
  <c r="H247" i="47"/>
  <c r="I249" i="47"/>
  <c r="H267" i="47"/>
  <c r="J194" i="47"/>
  <c r="J210" i="47"/>
  <c r="H221" i="47"/>
  <c r="H130" i="47"/>
  <c r="I143" i="47"/>
  <c r="J257" i="47"/>
  <c r="H213" i="47"/>
  <c r="J143" i="47"/>
  <c r="H257" i="47"/>
  <c r="H58" i="47"/>
  <c r="H263" i="47"/>
  <c r="I242" i="47"/>
  <c r="H242" i="47"/>
  <c r="K111" i="47"/>
  <c r="I195" i="47"/>
  <c r="K180" i="47"/>
  <c r="H192" i="70"/>
  <c r="I192" i="70"/>
  <c r="J133" i="70"/>
  <c r="H133" i="70"/>
  <c r="H89" i="70"/>
  <c r="J90" i="70"/>
  <c r="Q90" i="70"/>
  <c r="I183" i="70"/>
  <c r="H183" i="70"/>
  <c r="H125" i="70"/>
  <c r="J125" i="70"/>
  <c r="H206" i="50"/>
  <c r="H243" i="47"/>
  <c r="K218" i="70"/>
  <c r="K80" i="70"/>
  <c r="H266" i="50"/>
  <c r="Q123" i="47"/>
  <c r="H299" i="70"/>
  <c r="H190" i="70"/>
  <c r="Q190" i="70"/>
  <c r="Q162" i="70"/>
  <c r="I138" i="70"/>
  <c r="J233" i="70"/>
  <c r="H233" i="70"/>
  <c r="I233" i="70"/>
  <c r="Q233" i="70"/>
  <c r="Q194" i="70"/>
  <c r="H194" i="70"/>
  <c r="H281" i="70"/>
  <c r="Q281" i="70"/>
  <c r="K60" i="70"/>
  <c r="I265" i="70"/>
  <c r="Q27" i="72"/>
  <c r="C12" i="51"/>
  <c r="G33" i="51"/>
  <c r="G25" i="51"/>
  <c r="I25" i="51"/>
  <c r="P41" i="51"/>
  <c r="F33" i="51"/>
  <c r="N41" i="51"/>
  <c r="B33" i="51"/>
  <c r="F17" i="51"/>
  <c r="D35" i="51"/>
  <c r="L199" i="58"/>
  <c r="L195" i="58"/>
  <c r="L191" i="58"/>
  <c r="L187" i="58"/>
  <c r="L183" i="58"/>
  <c r="L179" i="58"/>
  <c r="L175" i="58"/>
  <c r="L171" i="58"/>
  <c r="L167" i="58"/>
  <c r="L163" i="58"/>
  <c r="L159" i="58"/>
  <c r="L155" i="58"/>
  <c r="L151" i="58"/>
  <c r="L147" i="58"/>
  <c r="L143" i="58"/>
  <c r="L135" i="58"/>
  <c r="L127" i="58"/>
  <c r="L119" i="58"/>
  <c r="L111" i="58"/>
  <c r="L103" i="58"/>
  <c r="L95" i="58"/>
  <c r="L57" i="58"/>
  <c r="L25" i="58"/>
  <c r="Q41" i="51"/>
  <c r="F35" i="51"/>
  <c r="T41" i="51"/>
  <c r="D33" i="51"/>
  <c r="L61" i="58"/>
  <c r="L29" i="58"/>
  <c r="U41" i="51"/>
  <c r="B17" i="51"/>
  <c r="R41" i="51"/>
  <c r="S41" i="51"/>
  <c r="L141" i="58"/>
  <c r="L137" i="58"/>
  <c r="L133" i="58"/>
  <c r="L129" i="58"/>
  <c r="L125" i="58"/>
  <c r="L121" i="58"/>
  <c r="L117" i="58"/>
  <c r="L113" i="58"/>
  <c r="L109" i="58"/>
  <c r="L105" i="58"/>
  <c r="L101" i="58"/>
  <c r="L97" i="58"/>
  <c r="L93" i="58"/>
  <c r="L65" i="58"/>
  <c r="L49" i="58"/>
  <c r="L33" i="58"/>
  <c r="L17" i="58"/>
  <c r="L69" i="58"/>
  <c r="L53" i="58"/>
  <c r="L37" i="58"/>
  <c r="L21" i="58"/>
  <c r="M201" i="75"/>
  <c r="M171" i="75"/>
  <c r="M159" i="75"/>
  <c r="L75" i="58"/>
  <c r="L71" i="58"/>
  <c r="L67" i="58"/>
  <c r="L63" i="58"/>
  <c r="L59" i="58"/>
  <c r="L55" i="58"/>
  <c r="L51" i="58"/>
  <c r="L47" i="58"/>
  <c r="L43" i="58"/>
  <c r="L39" i="58"/>
  <c r="L35" i="58"/>
  <c r="L31" i="58"/>
  <c r="L27" i="58"/>
  <c r="L23" i="58"/>
  <c r="L19" i="58"/>
  <c r="L15" i="58"/>
  <c r="L11" i="58"/>
  <c r="M251" i="75"/>
  <c r="M245" i="75"/>
  <c r="M237" i="75"/>
  <c r="M169" i="75"/>
  <c r="M165" i="75"/>
  <c r="M19" i="75"/>
  <c r="M305" i="75"/>
  <c r="M233" i="75"/>
  <c r="M225" i="75"/>
  <c r="M215" i="75"/>
  <c r="M149" i="75"/>
  <c r="M137" i="75"/>
  <c r="M299" i="75"/>
  <c r="M297" i="75"/>
  <c r="M289" i="75"/>
  <c r="M199" i="75"/>
  <c r="M197" i="75"/>
  <c r="M125" i="75"/>
  <c r="M123" i="75"/>
  <c r="BL3" i="76"/>
  <c r="L4" i="41"/>
  <c r="L4" i="67"/>
  <c r="AU3" i="47"/>
  <c r="AT3" i="58"/>
  <c r="E8" i="77"/>
  <c r="AD8" i="77"/>
  <c r="D10" i="54"/>
  <c r="C10" i="54"/>
  <c r="J11" i="51"/>
  <c r="S12" i="51"/>
  <c r="V13" i="75"/>
  <c r="K13" i="75"/>
  <c r="U13" i="75"/>
  <c r="AB13" i="75"/>
  <c r="N13" i="75"/>
  <c r="J13" i="75"/>
  <c r="Q13" i="75"/>
  <c r="AV13" i="75"/>
  <c r="AJ13" i="75"/>
  <c r="AC9" i="75"/>
  <c r="AJ9" i="75"/>
  <c r="AB9" i="75"/>
  <c r="U9" i="75"/>
  <c r="AV9" i="75"/>
  <c r="N9" i="75"/>
  <c r="Q9" i="75"/>
  <c r="C11" i="69"/>
  <c r="AV15" i="75"/>
  <c r="N15" i="75"/>
  <c r="J15" i="75"/>
  <c r="AB15" i="75"/>
  <c r="AG2" i="64"/>
  <c r="AC15" i="75"/>
  <c r="AP15" i="75"/>
  <c r="N14" i="75"/>
  <c r="AB14" i="75"/>
  <c r="AP14" i="75"/>
  <c r="AC14" i="75"/>
  <c r="AV14" i="75"/>
  <c r="U14" i="75"/>
  <c r="AJ14" i="75"/>
  <c r="V14" i="75"/>
  <c r="AP13" i="75"/>
  <c r="AP9" i="75"/>
  <c r="V9" i="75"/>
  <c r="F12" i="68"/>
  <c r="AC13" i="75"/>
  <c r="AB11" i="75"/>
  <c r="N11" i="75"/>
  <c r="I11" i="75"/>
  <c r="V11" i="75"/>
  <c r="AC11" i="75"/>
  <c r="U11" i="75"/>
  <c r="AP11" i="75"/>
  <c r="AV11" i="75"/>
  <c r="AJ11" i="75"/>
  <c r="AB12" i="75"/>
  <c r="AV12" i="75"/>
  <c r="AJ12" i="75"/>
  <c r="AP12" i="75"/>
  <c r="AC12" i="75"/>
  <c r="U12" i="75"/>
  <c r="V12" i="75"/>
  <c r="N12" i="75"/>
  <c r="Q12" i="75"/>
  <c r="U10" i="75"/>
  <c r="N10" i="75"/>
  <c r="I10" i="75"/>
  <c r="AB10" i="75"/>
  <c r="AC10" i="75"/>
  <c r="V10" i="75"/>
  <c r="AV10" i="75"/>
  <c r="AJ10" i="75"/>
  <c r="AP10" i="75"/>
  <c r="N11" i="58"/>
  <c r="Q11" i="58"/>
  <c r="AJ11" i="58"/>
  <c r="AC11" i="58"/>
  <c r="U11" i="58"/>
  <c r="AP11" i="58"/>
  <c r="AB11" i="58"/>
  <c r="AV11" i="58"/>
  <c r="V11" i="58"/>
  <c r="U10" i="58"/>
  <c r="AJ10" i="58"/>
  <c r="AP10" i="58"/>
  <c r="AV10" i="58"/>
  <c r="N10" i="58"/>
  <c r="H10" i="58"/>
  <c r="AC10" i="58"/>
  <c r="V10" i="58"/>
  <c r="AB10" i="58"/>
  <c r="AB13" i="58"/>
  <c r="AV13" i="58"/>
  <c r="AP13" i="58"/>
  <c r="AC13" i="58"/>
  <c r="U13" i="58"/>
  <c r="N13" i="58"/>
  <c r="Q13" i="58"/>
  <c r="V13" i="58"/>
  <c r="AJ13" i="58"/>
  <c r="U15" i="58"/>
  <c r="AV15" i="58"/>
  <c r="N15" i="58"/>
  <c r="H15" i="58"/>
  <c r="V15" i="58"/>
  <c r="AJ15" i="58"/>
  <c r="AC15" i="58"/>
  <c r="AB15" i="58"/>
  <c r="AP15" i="58"/>
  <c r="AP14" i="58"/>
  <c r="AJ14" i="58"/>
  <c r="AB14" i="58"/>
  <c r="U14" i="58"/>
  <c r="AC14" i="58"/>
  <c r="K14" i="58"/>
  <c r="V14" i="58"/>
  <c r="AV14" i="58"/>
  <c r="N14" i="58"/>
  <c r="I14" i="58"/>
  <c r="V12" i="58"/>
  <c r="AB12" i="58"/>
  <c r="U12" i="58"/>
  <c r="AJ12" i="58"/>
  <c r="AP12" i="58"/>
  <c r="AV12" i="58"/>
  <c r="N12" i="58"/>
  <c r="Q12" i="58"/>
  <c r="AC12" i="58"/>
  <c r="I9" i="58"/>
  <c r="I18" i="51"/>
  <c r="AK20" i="72"/>
  <c r="W20" i="72"/>
  <c r="AQ20" i="72"/>
  <c r="AW16" i="72"/>
  <c r="O16" i="72"/>
  <c r="AQ16" i="72"/>
  <c r="W16" i="72"/>
  <c r="AK16" i="72"/>
  <c r="AD16" i="72"/>
  <c r="L16" i="72"/>
  <c r="F9" i="76"/>
  <c r="CE9" i="76"/>
  <c r="AN16" i="76"/>
  <c r="BQ16" i="76"/>
  <c r="F16" i="70"/>
  <c r="AV16" i="76"/>
  <c r="X16" i="76"/>
  <c r="O16" i="76"/>
  <c r="AF16" i="76"/>
  <c r="BX16" i="76"/>
  <c r="AE33" i="50"/>
  <c r="P33" i="50"/>
  <c r="X33" i="50"/>
  <c r="AE23" i="50"/>
  <c r="X23" i="50"/>
  <c r="P23" i="50"/>
  <c r="AE12" i="50"/>
  <c r="P12" i="50"/>
  <c r="X12" i="50"/>
  <c r="P36" i="50"/>
  <c r="X36" i="50"/>
  <c r="AE36" i="50"/>
  <c r="P31" i="50"/>
  <c r="AE31" i="50"/>
  <c r="X31" i="50"/>
  <c r="X20" i="50"/>
  <c r="P20" i="50"/>
  <c r="AE20" i="50"/>
  <c r="AE26" i="50"/>
  <c r="P26" i="50"/>
  <c r="X26" i="50"/>
  <c r="AE38" i="50"/>
  <c r="P38" i="50"/>
  <c r="X38" i="50"/>
  <c r="P13" i="50"/>
  <c r="AE13" i="50"/>
  <c r="X13" i="50"/>
  <c r="X29" i="50"/>
  <c r="M29" i="50"/>
  <c r="AE37" i="50"/>
  <c r="X21" i="50"/>
  <c r="M21" i="50"/>
  <c r="P29" i="50"/>
  <c r="X37" i="50"/>
  <c r="AE17" i="50"/>
  <c r="X17" i="50"/>
  <c r="P17" i="50"/>
  <c r="AE14" i="50"/>
  <c r="X14" i="50"/>
  <c r="P14" i="50"/>
  <c r="AE11" i="50"/>
  <c r="X11" i="50"/>
  <c r="P11" i="50"/>
  <c r="P9" i="50"/>
  <c r="X9" i="50"/>
  <c r="AE9" i="50"/>
  <c r="AE16" i="50"/>
  <c r="P10" i="50"/>
  <c r="P15" i="50"/>
  <c r="X16" i="50"/>
  <c r="BB34" i="76"/>
  <c r="BW34" i="76"/>
  <c r="N34" i="76"/>
  <c r="I34" i="76"/>
  <c r="AL34" i="76"/>
  <c r="AE34" i="76"/>
  <c r="AU34" i="76"/>
  <c r="BP34" i="76"/>
  <c r="AD34" i="76"/>
  <c r="V34" i="76"/>
  <c r="BI34" i="76"/>
  <c r="W34" i="76"/>
  <c r="CD34" i="76"/>
  <c r="AM34" i="76"/>
  <c r="P33" i="70"/>
  <c r="AL33" i="70"/>
  <c r="AR33" i="70"/>
  <c r="AX33" i="70"/>
  <c r="AL28" i="76"/>
  <c r="BB28" i="76"/>
  <c r="BW28" i="76"/>
  <c r="N28" i="76"/>
  <c r="Q28" i="76"/>
  <c r="AU28" i="76"/>
  <c r="BP28" i="76"/>
  <c r="AE28" i="76"/>
  <c r="AD28" i="76"/>
  <c r="V28" i="76"/>
  <c r="BI28" i="76"/>
  <c r="W28" i="76"/>
  <c r="CD28" i="76"/>
  <c r="AM28" i="76"/>
  <c r="Q29" i="76"/>
  <c r="AC29" i="70"/>
  <c r="AB29" i="70"/>
  <c r="AV29" i="70"/>
  <c r="N29" i="70"/>
  <c r="AK34" i="70"/>
  <c r="AX31" i="70"/>
  <c r="I30" i="76"/>
  <c r="J32" i="76"/>
  <c r="I32" i="76"/>
  <c r="I29" i="76"/>
  <c r="U29" i="70"/>
  <c r="AQ29" i="70"/>
  <c r="AP29" i="70"/>
  <c r="AL31" i="70"/>
  <c r="J30" i="76"/>
  <c r="H30" i="76"/>
  <c r="H33" i="76"/>
  <c r="H32" i="76"/>
  <c r="H29" i="76"/>
  <c r="Q33" i="76"/>
  <c r="AW29" i="70"/>
  <c r="X29" i="70"/>
  <c r="AR31" i="70"/>
  <c r="O25" i="70"/>
  <c r="AK25" i="70"/>
  <c r="J16" i="76"/>
  <c r="H24" i="76"/>
  <c r="AJ23" i="70"/>
  <c r="X23" i="70"/>
  <c r="W23" i="70"/>
  <c r="N23" i="70"/>
  <c r="AB21" i="70"/>
  <c r="U21" i="70"/>
  <c r="AV21" i="70"/>
  <c r="W21" i="70"/>
  <c r="P20" i="76"/>
  <c r="BR20" i="76"/>
  <c r="AO20" i="76"/>
  <c r="BY20" i="76"/>
  <c r="F13" i="76"/>
  <c r="AF13" i="76"/>
  <c r="L13" i="76"/>
  <c r="AK13" i="76"/>
  <c r="F13" i="70"/>
  <c r="AK13" i="70"/>
  <c r="G22" i="70"/>
  <c r="G22" i="76"/>
  <c r="AO17" i="76"/>
  <c r="BY17" i="76"/>
  <c r="BD17" i="76"/>
  <c r="BQ20" i="76"/>
  <c r="O20" i="76"/>
  <c r="CE20" i="76"/>
  <c r="BX20" i="76"/>
  <c r="F14" i="76"/>
  <c r="F14" i="70"/>
  <c r="O14" i="70"/>
  <c r="F26" i="70"/>
  <c r="F26" i="76"/>
  <c r="AG18" i="76"/>
  <c r="BR18" i="76"/>
  <c r="AO18" i="76"/>
  <c r="BY18" i="76"/>
  <c r="BB27" i="76"/>
  <c r="BW27" i="76"/>
  <c r="N27" i="76"/>
  <c r="I27" i="76"/>
  <c r="AU27" i="76"/>
  <c r="BP27" i="76"/>
  <c r="AE22" i="76"/>
  <c r="AU22" i="76"/>
  <c r="BP22" i="76"/>
  <c r="AL22" i="76"/>
  <c r="AD22" i="76"/>
  <c r="V22" i="76"/>
  <c r="BI22" i="76"/>
  <c r="AD19" i="76"/>
  <c r="V19" i="76"/>
  <c r="BI19" i="76"/>
  <c r="AL19" i="76"/>
  <c r="W19" i="76"/>
  <c r="CD19" i="76"/>
  <c r="AM19" i="76"/>
  <c r="AD14" i="76"/>
  <c r="AU14" i="76"/>
  <c r="W12" i="76"/>
  <c r="CD12" i="76"/>
  <c r="AM12" i="76"/>
  <c r="BB12" i="76"/>
  <c r="BW12" i="76"/>
  <c r="AL12" i="76"/>
  <c r="N19" i="70"/>
  <c r="I19" i="70"/>
  <c r="V19" i="70"/>
  <c r="AC19" i="70"/>
  <c r="AQ19" i="70"/>
  <c r="AP19" i="70"/>
  <c r="W19" i="70"/>
  <c r="AE19" i="70"/>
  <c r="AV19" i="70"/>
  <c r="X19" i="70"/>
  <c r="AJ19" i="70"/>
  <c r="AW19" i="70"/>
  <c r="P24" i="76"/>
  <c r="BR24" i="76"/>
  <c r="AW24" i="76"/>
  <c r="Y24" i="76"/>
  <c r="CC24" i="76"/>
  <c r="AG24" i="76"/>
  <c r="AO24" i="76"/>
  <c r="BY24" i="76"/>
  <c r="AL17" i="70"/>
  <c r="P17" i="70"/>
  <c r="I21" i="70"/>
  <c r="Q24" i="76"/>
  <c r="J22" i="76"/>
  <c r="AB23" i="70"/>
  <c r="AP23" i="70"/>
  <c r="AQ23" i="70"/>
  <c r="X21" i="70"/>
  <c r="M21" i="70"/>
  <c r="AQ21" i="70"/>
  <c r="AE21" i="70"/>
  <c r="AR17" i="70"/>
  <c r="CF24" i="76"/>
  <c r="Y13" i="76"/>
  <c r="CC13" i="76"/>
  <c r="AG13" i="76"/>
  <c r="P26" i="76"/>
  <c r="Y26" i="76"/>
  <c r="CC26" i="76"/>
  <c r="AO26" i="76"/>
  <c r="CE24" i="76"/>
  <c r="BX24" i="76"/>
  <c r="BJ24" i="76"/>
  <c r="AV24" i="76"/>
  <c r="O25" i="76"/>
  <c r="AV25" i="76"/>
  <c r="CE25" i="76"/>
  <c r="AF25" i="76"/>
  <c r="BQ25" i="76"/>
  <c r="Y11" i="76"/>
  <c r="CC11" i="76"/>
  <c r="AP15" i="70"/>
  <c r="AQ15" i="70"/>
  <c r="H19" i="76"/>
  <c r="U23" i="70"/>
  <c r="AW23" i="70"/>
  <c r="AP21" i="70"/>
  <c r="V21" i="70"/>
  <c r="AW25" i="76"/>
  <c r="BD25" i="76"/>
  <c r="CF25" i="76"/>
  <c r="BK25" i="76"/>
  <c r="AE26" i="76"/>
  <c r="AU26" i="76"/>
  <c r="BP26" i="76"/>
  <c r="AL26" i="76"/>
  <c r="AD26" i="76"/>
  <c r="V26" i="76"/>
  <c r="BI26" i="76"/>
  <c r="W23" i="76"/>
  <c r="CD23" i="76"/>
  <c r="AM23" i="76"/>
  <c r="BB23" i="76"/>
  <c r="BW23" i="76"/>
  <c r="N23" i="76"/>
  <c r="I23" i="76"/>
  <c r="AU18" i="76"/>
  <c r="BP18" i="76"/>
  <c r="AD18" i="76"/>
  <c r="V18" i="76"/>
  <c r="BI18" i="76"/>
  <c r="AL18" i="76"/>
  <c r="W15" i="76"/>
  <c r="CD15" i="76"/>
  <c r="AM15" i="76"/>
  <c r="BB15" i="76"/>
  <c r="BW15" i="76"/>
  <c r="AW26" i="70"/>
  <c r="AB26" i="70"/>
  <c r="W26" i="70"/>
  <c r="AD26" i="70"/>
  <c r="AQ26" i="70"/>
  <c r="AV26" i="70"/>
  <c r="AJ26" i="70"/>
  <c r="X26" i="70"/>
  <c r="N20" i="70"/>
  <c r="I20" i="70"/>
  <c r="W20" i="70"/>
  <c r="AE20" i="70"/>
  <c r="AW20" i="70"/>
  <c r="X20" i="70"/>
  <c r="M20" i="70"/>
  <c r="AJ20" i="70"/>
  <c r="U20" i="70"/>
  <c r="AB20" i="70"/>
  <c r="AD20" i="70"/>
  <c r="L20" i="70"/>
  <c r="AQ20" i="70"/>
  <c r="AV18" i="70"/>
  <c r="V18" i="70"/>
  <c r="AC18" i="70"/>
  <c r="AP18" i="70"/>
  <c r="W18" i="70"/>
  <c r="AD18" i="70"/>
  <c r="AQ18" i="70"/>
  <c r="L18" i="70"/>
  <c r="N18" i="70"/>
  <c r="J18" i="70"/>
  <c r="X18" i="70"/>
  <c r="AE18" i="70"/>
  <c r="AW18" i="70"/>
  <c r="AB17" i="70"/>
  <c r="X17" i="70"/>
  <c r="F26" i="62"/>
  <c r="U17" i="70"/>
  <c r="F10" i="76"/>
  <c r="AQ17" i="70"/>
  <c r="AV17" i="70"/>
  <c r="V10" i="76"/>
  <c r="N10" i="76"/>
  <c r="J10" i="76"/>
  <c r="W10" i="76"/>
  <c r="CD10" i="76"/>
  <c r="K10" i="76"/>
  <c r="BO10" i="76"/>
  <c r="N12" i="70"/>
  <c r="H12" i="70"/>
  <c r="AB12" i="70"/>
  <c r="AC12" i="70"/>
  <c r="AW12" i="70"/>
  <c r="X12" i="70"/>
  <c r="AV12" i="70"/>
  <c r="AQ12" i="70"/>
  <c r="AJ12" i="70"/>
  <c r="AP12" i="70"/>
  <c r="AD12" i="70"/>
  <c r="W12" i="70"/>
  <c r="U12" i="70"/>
  <c r="V12" i="70"/>
  <c r="AE12" i="70"/>
  <c r="O10" i="70"/>
  <c r="AK10" i="70"/>
  <c r="F12" i="70"/>
  <c r="AN12" i="76"/>
  <c r="AV13" i="70"/>
  <c r="BR13" i="76"/>
  <c r="AO14" i="76"/>
  <c r="K11" i="70"/>
  <c r="X12" i="76"/>
  <c r="BJ12" i="76"/>
  <c r="AB15" i="70"/>
  <c r="AA5" i="62"/>
  <c r="G10" i="76"/>
  <c r="F17" i="62"/>
  <c r="F13" i="62"/>
  <c r="V13" i="70"/>
  <c r="M12" i="76"/>
  <c r="F11" i="70"/>
  <c r="BX12" i="76"/>
  <c r="AN13" i="76"/>
  <c r="G15" i="70"/>
  <c r="AL15" i="70"/>
  <c r="M15" i="70"/>
  <c r="F7" i="69"/>
  <c r="AE15" i="70"/>
  <c r="AJ14" i="70"/>
  <c r="U14" i="70"/>
  <c r="V14" i="70"/>
  <c r="W14" i="70"/>
  <c r="AD14" i="70"/>
  <c r="AW14" i="70"/>
  <c r="AQ14" i="70"/>
  <c r="AB14" i="70"/>
  <c r="AC14" i="70"/>
  <c r="N14" i="70"/>
  <c r="AV14" i="70"/>
  <c r="X14" i="70"/>
  <c r="AE14" i="70"/>
  <c r="M14" i="70"/>
  <c r="AP14" i="70"/>
  <c r="O15" i="76"/>
  <c r="AX14" i="70"/>
  <c r="AR15" i="70"/>
  <c r="BK15" i="76"/>
  <c r="BR14" i="76"/>
  <c r="Y14" i="76"/>
  <c r="CC14" i="76"/>
  <c r="AL14" i="76"/>
  <c r="BW14" i="76"/>
  <c r="BB14" i="76"/>
  <c r="AV15" i="76"/>
  <c r="AE14" i="76"/>
  <c r="AW15" i="76"/>
  <c r="F15" i="70"/>
  <c r="U15" i="70"/>
  <c r="X15" i="70"/>
  <c r="AC15" i="70"/>
  <c r="G16" i="62"/>
  <c r="C7" i="69"/>
  <c r="AR14" i="70"/>
  <c r="BD15" i="76"/>
  <c r="BK14" i="76"/>
  <c r="AG15" i="76"/>
  <c r="AF15" i="76"/>
  <c r="AM14" i="76"/>
  <c r="CD14" i="76"/>
  <c r="W14" i="76"/>
  <c r="BX15" i="76"/>
  <c r="BQ15" i="76"/>
  <c r="BJ15" i="76"/>
  <c r="AL14" i="70"/>
  <c r="AW14" i="76"/>
  <c r="AW15" i="70"/>
  <c r="N15" i="70"/>
  <c r="H15" i="70"/>
  <c r="AD15" i="70"/>
  <c r="AV15" i="70"/>
  <c r="V15" i="70"/>
  <c r="N14" i="76"/>
  <c r="Q14" i="76"/>
  <c r="X2" i="61"/>
  <c r="P15" i="76"/>
  <c r="P14" i="76"/>
  <c r="BY15" i="76"/>
  <c r="AO15" i="76"/>
  <c r="BD14" i="76"/>
  <c r="AG14" i="76"/>
  <c r="Y15" i="76"/>
  <c r="CC15" i="76"/>
  <c r="BI14" i="76"/>
  <c r="V14" i="76"/>
  <c r="AN15" i="76"/>
  <c r="CE15" i="76"/>
  <c r="AJ15" i="70"/>
  <c r="W15" i="70"/>
  <c r="V11" i="76"/>
  <c r="W11" i="76"/>
  <c r="CD11" i="76"/>
  <c r="K11" i="76"/>
  <c r="BO11" i="76"/>
  <c r="N11" i="76"/>
  <c r="Q11" i="76"/>
  <c r="AL10" i="70"/>
  <c r="AR10" i="70"/>
  <c r="AX10" i="70"/>
  <c r="P10" i="70"/>
  <c r="AU13" i="76"/>
  <c r="BP13" i="76"/>
  <c r="N13" i="76"/>
  <c r="AD13" i="76"/>
  <c r="V13" i="76"/>
  <c r="BI13" i="76"/>
  <c r="W13" i="76"/>
  <c r="CD13" i="76"/>
  <c r="AM13" i="76"/>
  <c r="AL13" i="76"/>
  <c r="AE13" i="76"/>
  <c r="BB13" i="76"/>
  <c r="BW13" i="76"/>
  <c r="AW13" i="70"/>
  <c r="AQ13" i="70"/>
  <c r="N13" i="70"/>
  <c r="Q13" i="70"/>
  <c r="AJ13" i="70"/>
  <c r="P13" i="76"/>
  <c r="O13" i="70"/>
  <c r="AL13" i="70"/>
  <c r="AD13" i="70"/>
  <c r="AE13" i="70"/>
  <c r="AP13" i="70"/>
  <c r="AC13" i="70"/>
  <c r="K13" i="70"/>
  <c r="AW13" i="76"/>
  <c r="AR12" i="70"/>
  <c r="BK13" i="76"/>
  <c r="BY13" i="76"/>
  <c r="G11" i="70"/>
  <c r="CF11" i="76"/>
  <c r="G7" i="69"/>
  <c r="AR13" i="70"/>
  <c r="AB13" i="70"/>
  <c r="W13" i="70"/>
  <c r="X13" i="70"/>
  <c r="CF13" i="76"/>
  <c r="AO13" i="76"/>
  <c r="AX79" i="70"/>
  <c r="AL79" i="70"/>
  <c r="P79" i="70"/>
  <c r="AR79" i="70"/>
  <c r="Y111" i="76"/>
  <c r="CC111" i="76"/>
  <c r="AG111" i="76"/>
  <c r="CF38" i="76"/>
  <c r="AW38" i="76"/>
  <c r="BX120" i="76"/>
  <c r="AN120" i="76"/>
  <c r="CE120" i="76"/>
  <c r="AV120" i="76"/>
  <c r="AF120" i="76"/>
  <c r="X120" i="76"/>
  <c r="O120" i="76"/>
  <c r="BQ120" i="76"/>
  <c r="BX257" i="76"/>
  <c r="AV257" i="76"/>
  <c r="CE257" i="76"/>
  <c r="AW58" i="76"/>
  <c r="CF58" i="76"/>
  <c r="AW142" i="76"/>
  <c r="Y142" i="76"/>
  <c r="CC142" i="76"/>
  <c r="AG142" i="76"/>
  <c r="X168" i="76"/>
  <c r="O168" i="76"/>
  <c r="BQ168" i="76"/>
  <c r="AV168" i="76"/>
  <c r="AN168" i="76"/>
  <c r="BX168" i="76"/>
  <c r="CE168" i="76"/>
  <c r="AF168" i="76"/>
  <c r="O176" i="76"/>
  <c r="X176" i="76"/>
  <c r="BQ176" i="76"/>
  <c r="BX176" i="76"/>
  <c r="CE176" i="76"/>
  <c r="AN176" i="76"/>
  <c r="AF176" i="76"/>
  <c r="AV176" i="76"/>
  <c r="G293" i="76"/>
  <c r="G293" i="70"/>
  <c r="CE38" i="76"/>
  <c r="O38" i="76"/>
  <c r="BJ38" i="76"/>
  <c r="BQ38" i="76"/>
  <c r="BX38" i="76"/>
  <c r="X38" i="76"/>
  <c r="AN38" i="76"/>
  <c r="AV38" i="76"/>
  <c r="Y98" i="76"/>
  <c r="AG98" i="76"/>
  <c r="BY98" i="76"/>
  <c r="BR98" i="76"/>
  <c r="CF98" i="76"/>
  <c r="BD98" i="76"/>
  <c r="AO98" i="76"/>
  <c r="BK98" i="76"/>
  <c r="P98" i="76"/>
  <c r="BX286" i="76"/>
  <c r="X286" i="76"/>
  <c r="AV286" i="76"/>
  <c r="BQ286" i="76"/>
  <c r="CE286" i="76"/>
  <c r="BJ286" i="76"/>
  <c r="O286" i="76"/>
  <c r="AN286" i="76"/>
  <c r="BX58" i="76"/>
  <c r="X58" i="76"/>
  <c r="AN58" i="76"/>
  <c r="AV58" i="76"/>
  <c r="O58" i="76"/>
  <c r="BJ58" i="76"/>
  <c r="BQ58" i="76"/>
  <c r="CE58" i="76"/>
  <c r="CE142" i="76"/>
  <c r="BQ142" i="76"/>
  <c r="G123" i="76"/>
  <c r="G123" i="70"/>
  <c r="G29" i="76"/>
  <c r="G29" i="70"/>
  <c r="AW40" i="76"/>
  <c r="CF40" i="76"/>
  <c r="BD90" i="76"/>
  <c r="BR90" i="76"/>
  <c r="BK90" i="76"/>
  <c r="Y90" i="76"/>
  <c r="CC90" i="76"/>
  <c r="AO90" i="76"/>
  <c r="AW90" i="76"/>
  <c r="CF90" i="76"/>
  <c r="BY90" i="76"/>
  <c r="P90" i="76"/>
  <c r="AG90" i="76"/>
  <c r="AN146" i="76"/>
  <c r="AF146" i="76"/>
  <c r="O146" i="76"/>
  <c r="BJ146" i="76"/>
  <c r="CE146" i="76"/>
  <c r="BJ293" i="76"/>
  <c r="AF293" i="76"/>
  <c r="O293" i="76"/>
  <c r="X293" i="76"/>
  <c r="CE293" i="76"/>
  <c r="BX293" i="76"/>
  <c r="BQ293" i="76"/>
  <c r="AV293" i="76"/>
  <c r="AN293" i="76"/>
  <c r="AR26" i="70"/>
  <c r="AL26" i="70"/>
  <c r="AX26" i="70"/>
  <c r="P26" i="70"/>
  <c r="BX269" i="76"/>
  <c r="AV269" i="76"/>
  <c r="CE269" i="76"/>
  <c r="G261" i="76"/>
  <c r="G261" i="70"/>
  <c r="CF230" i="76"/>
  <c r="BK230" i="76"/>
  <c r="BD230" i="76"/>
  <c r="AW254" i="76"/>
  <c r="AG254" i="76"/>
  <c r="BX32" i="76"/>
  <c r="BJ32" i="76"/>
  <c r="X32" i="76"/>
  <c r="AN32" i="76"/>
  <c r="BQ32" i="76"/>
  <c r="O32" i="76"/>
  <c r="CE32" i="76"/>
  <c r="BQ40" i="76"/>
  <c r="O40" i="76"/>
  <c r="CE40" i="76"/>
  <c r="BX40" i="76"/>
  <c r="X40" i="76"/>
  <c r="BJ40" i="76"/>
  <c r="AV40" i="76"/>
  <c r="AN40" i="76"/>
  <c r="AG110" i="76"/>
  <c r="P110" i="76"/>
  <c r="AO110" i="76"/>
  <c r="CF110" i="76"/>
  <c r="AW110" i="76"/>
  <c r="BD110" i="76"/>
  <c r="BK110" i="76"/>
  <c r="Y110" i="76"/>
  <c r="CC110" i="76"/>
  <c r="AF165" i="76"/>
  <c r="X165" i="76"/>
  <c r="BJ165" i="76"/>
  <c r="BJ173" i="76"/>
  <c r="X173" i="76"/>
  <c r="AF173" i="76"/>
  <c r="BX180" i="76"/>
  <c r="CE180" i="76"/>
  <c r="BQ180" i="76"/>
  <c r="AV180" i="76"/>
  <c r="AN180" i="76"/>
  <c r="AF180" i="76"/>
  <c r="X180" i="76"/>
  <c r="O180" i="76"/>
  <c r="G147" i="76"/>
  <c r="G147" i="70"/>
  <c r="G43" i="76"/>
  <c r="G43" i="70"/>
  <c r="L135" i="76"/>
  <c r="AK135" i="76"/>
  <c r="M124" i="76"/>
  <c r="L250" i="76"/>
  <c r="AK250" i="76"/>
  <c r="F313" i="62"/>
  <c r="G255" i="62"/>
  <c r="G251" i="62"/>
  <c r="F240" i="62"/>
  <c r="F179" i="62"/>
  <c r="G107" i="62"/>
  <c r="BA308" i="76"/>
  <c r="M70" i="76"/>
  <c r="L297" i="76"/>
  <c r="AK297" i="76"/>
  <c r="F66" i="76"/>
  <c r="G134" i="70"/>
  <c r="AC308" i="76"/>
  <c r="M180" i="70"/>
  <c r="M149" i="70"/>
  <c r="M180" i="76"/>
  <c r="F296" i="62"/>
  <c r="F271" i="62"/>
  <c r="F235" i="62"/>
  <c r="G227" i="62"/>
  <c r="F216" i="62"/>
  <c r="F191" i="62"/>
  <c r="F159" i="62"/>
  <c r="F29" i="62"/>
  <c r="M260" i="70"/>
  <c r="G167" i="76"/>
  <c r="F303" i="62"/>
  <c r="F288" i="62"/>
  <c r="G287" i="62"/>
  <c r="F263" i="62"/>
  <c r="F219" i="62"/>
  <c r="M167" i="70"/>
  <c r="J193" i="70"/>
  <c r="H193" i="70"/>
  <c r="Q193" i="70"/>
  <c r="L217" i="76"/>
  <c r="AK217" i="76"/>
  <c r="G223" i="76"/>
  <c r="G223" i="70"/>
  <c r="L194" i="76"/>
  <c r="AK194" i="76"/>
  <c r="L237" i="76"/>
  <c r="AK237" i="76"/>
  <c r="L229" i="76"/>
  <c r="AK229" i="76"/>
  <c r="J197" i="70"/>
  <c r="H197" i="70"/>
  <c r="G276" i="62"/>
  <c r="F264" i="62"/>
  <c r="G195" i="62"/>
  <c r="G188" i="62"/>
  <c r="F176" i="62"/>
  <c r="G171" i="62"/>
  <c r="G111" i="62"/>
  <c r="G83" i="62"/>
  <c r="G59" i="62"/>
  <c r="F10" i="62"/>
  <c r="BA307" i="76"/>
  <c r="F300" i="62"/>
  <c r="G283" i="62"/>
  <c r="F268" i="62"/>
  <c r="F260" i="62"/>
  <c r="F207" i="62"/>
  <c r="F123" i="62"/>
  <c r="F103" i="62"/>
  <c r="G79" i="62"/>
  <c r="F67" i="62"/>
  <c r="F51" i="62"/>
  <c r="G43" i="62"/>
  <c r="F18" i="62"/>
  <c r="G12" i="62"/>
  <c r="H45" i="70"/>
  <c r="H28" i="70"/>
  <c r="BK270" i="76"/>
  <c r="AW270" i="76"/>
  <c r="P270" i="76"/>
  <c r="BR270" i="76"/>
  <c r="AO270" i="76"/>
  <c r="BY270" i="76"/>
  <c r="P294" i="76"/>
  <c r="BK294" i="76"/>
  <c r="M294" i="76"/>
  <c r="O136" i="76"/>
  <c r="BQ136" i="76"/>
  <c r="BX136" i="76"/>
  <c r="AN136" i="76"/>
  <c r="CE136" i="76"/>
  <c r="AV136" i="76"/>
  <c r="AF136" i="76"/>
  <c r="X136" i="76"/>
  <c r="X169" i="76"/>
  <c r="BJ169" i="76"/>
  <c r="AF169" i="76"/>
  <c r="BX212" i="76"/>
  <c r="BQ212" i="76"/>
  <c r="X212" i="76"/>
  <c r="AV212" i="76"/>
  <c r="BJ212" i="76"/>
  <c r="AF212" i="76"/>
  <c r="O212" i="76"/>
  <c r="AN212" i="76"/>
  <c r="CE212" i="76"/>
  <c r="AW103" i="76"/>
  <c r="CF103" i="76"/>
  <c r="BK103" i="76"/>
  <c r="AG103" i="76"/>
  <c r="P103" i="76"/>
  <c r="Y103" i="76"/>
  <c r="CC103" i="76"/>
  <c r="AO103" i="76"/>
  <c r="CF214" i="76"/>
  <c r="BD214" i="76"/>
  <c r="BK214" i="76"/>
  <c r="BD302" i="76"/>
  <c r="BK302" i="76"/>
  <c r="AW302" i="76"/>
  <c r="BR302" i="76"/>
  <c r="AO302" i="76"/>
  <c r="BY302" i="76"/>
  <c r="P302" i="76"/>
  <c r="AG302" i="76"/>
  <c r="Y302" i="76"/>
  <c r="CC302" i="76"/>
  <c r="CF302" i="76"/>
  <c r="AW310" i="76"/>
  <c r="CF310" i="76"/>
  <c r="Y310" i="76"/>
  <c r="CF46" i="76"/>
  <c r="AW46" i="76"/>
  <c r="BR71" i="76"/>
  <c r="AO71" i="76"/>
  <c r="AG71" i="76"/>
  <c r="BD71" i="76"/>
  <c r="AW71" i="76"/>
  <c r="CF71" i="76"/>
  <c r="BY71" i="76"/>
  <c r="P71" i="76"/>
  <c r="BK71" i="76"/>
  <c r="Y71" i="76"/>
  <c r="CC71" i="76"/>
  <c r="AO87" i="76"/>
  <c r="AW87" i="76"/>
  <c r="CF87" i="76"/>
  <c r="BY87" i="76"/>
  <c r="AG87" i="76"/>
  <c r="BK87" i="76"/>
  <c r="BD87" i="76"/>
  <c r="BR87" i="76"/>
  <c r="Y87" i="76"/>
  <c r="CC87" i="76"/>
  <c r="P87" i="76"/>
  <c r="AW262" i="76"/>
  <c r="AG262" i="76"/>
  <c r="AG298" i="76"/>
  <c r="P298" i="76"/>
  <c r="BR298" i="76"/>
  <c r="BD298" i="76"/>
  <c r="AW298" i="76"/>
  <c r="CF298" i="76"/>
  <c r="Y298" i="76"/>
  <c r="CC298" i="76"/>
  <c r="AO298" i="76"/>
  <c r="BK298" i="76"/>
  <c r="BY298" i="76"/>
  <c r="BQ228" i="76"/>
  <c r="X228" i="76"/>
  <c r="AN228" i="76"/>
  <c r="AV228" i="76"/>
  <c r="BJ228" i="76"/>
  <c r="AF228" i="76"/>
  <c r="CE228" i="76"/>
  <c r="CF194" i="76"/>
  <c r="BK194" i="76"/>
  <c r="CF222" i="76"/>
  <c r="BD222" i="76"/>
  <c r="BK222" i="76"/>
  <c r="BK234" i="76"/>
  <c r="CF234" i="76"/>
  <c r="BD234" i="76"/>
  <c r="AW258" i="76"/>
  <c r="AG258" i="76"/>
  <c r="AW306" i="76"/>
  <c r="Y306" i="76"/>
  <c r="CF306" i="76"/>
  <c r="AF154" i="76"/>
  <c r="X154" i="76"/>
  <c r="BQ154" i="76"/>
  <c r="O225" i="76"/>
  <c r="BJ225" i="76"/>
  <c r="CE225" i="76"/>
  <c r="AV225" i="76"/>
  <c r="AN225" i="76"/>
  <c r="BQ225" i="76"/>
  <c r="BX225" i="76"/>
  <c r="AF225" i="76"/>
  <c r="X225" i="76"/>
  <c r="G62" i="76"/>
  <c r="G74" i="76"/>
  <c r="F184" i="76"/>
  <c r="G113" i="76"/>
  <c r="G113" i="70"/>
  <c r="N185" i="70"/>
  <c r="Q185" i="70"/>
  <c r="N149" i="70"/>
  <c r="I149" i="70"/>
  <c r="N135" i="70"/>
  <c r="J76" i="70"/>
  <c r="H75" i="70"/>
  <c r="H60" i="70"/>
  <c r="K18" i="47"/>
  <c r="BJ155" i="77"/>
  <c r="BQ155" i="77"/>
  <c r="O155" i="77"/>
  <c r="BX155" i="77"/>
  <c r="AF155" i="77"/>
  <c r="AN155" i="77"/>
  <c r="X155" i="77"/>
  <c r="CE155" i="77"/>
  <c r="AV155" i="77"/>
  <c r="BQ310" i="77"/>
  <c r="AN310" i="77"/>
  <c r="O310" i="77"/>
  <c r="BX310" i="77"/>
  <c r="CE310" i="77"/>
  <c r="CF97" i="77"/>
  <c r="AW97" i="77"/>
  <c r="Y97" i="77"/>
  <c r="CC97" i="77"/>
  <c r="BR97" i="77"/>
  <c r="BK97" i="77"/>
  <c r="AO97" i="77"/>
  <c r="AG97" i="77"/>
  <c r="BD97" i="77"/>
  <c r="BY97" i="77"/>
  <c r="P97" i="77"/>
  <c r="AO262" i="77"/>
  <c r="AW262" i="77"/>
  <c r="CF262" i="77"/>
  <c r="BR262" i="77"/>
  <c r="BY262" i="77"/>
  <c r="P262" i="77"/>
  <c r="AF297" i="77"/>
  <c r="X297" i="77"/>
  <c r="O297" i="77"/>
  <c r="F156" i="77"/>
  <c r="F156" i="47"/>
  <c r="M128" i="47"/>
  <c r="O170" i="77"/>
  <c r="AV170" i="77"/>
  <c r="BJ170" i="77"/>
  <c r="CE170" i="77"/>
  <c r="AF170" i="77"/>
  <c r="AN170" i="77"/>
  <c r="BQ170" i="77"/>
  <c r="BX170" i="77"/>
  <c r="X170" i="77"/>
  <c r="BX274" i="77"/>
  <c r="X274" i="77"/>
  <c r="CE274" i="77"/>
  <c r="AV274" i="77"/>
  <c r="BQ274" i="77"/>
  <c r="AF274" i="77"/>
  <c r="AN274" i="77"/>
  <c r="O274" i="77"/>
  <c r="BJ274" i="77"/>
  <c r="AN298" i="77"/>
  <c r="O298" i="77"/>
  <c r="BX298" i="77"/>
  <c r="CE298" i="77"/>
  <c r="BQ298" i="77"/>
  <c r="AG240" i="77"/>
  <c r="AW240" i="77"/>
  <c r="BK240" i="77"/>
  <c r="CF221" i="77"/>
  <c r="BR221" i="77"/>
  <c r="BY221" i="77"/>
  <c r="AO221" i="77"/>
  <c r="P221" i="77"/>
  <c r="X49" i="77"/>
  <c r="AF49" i="77"/>
  <c r="X166" i="77"/>
  <c r="AN166" i="77"/>
  <c r="BQ166" i="77"/>
  <c r="BX166" i="77"/>
  <c r="BJ166" i="77"/>
  <c r="O166" i="77"/>
  <c r="AV166" i="77"/>
  <c r="CE166" i="77"/>
  <c r="AF166" i="77"/>
  <c r="AW258" i="77"/>
  <c r="P258" i="77"/>
  <c r="Y258" i="77"/>
  <c r="CC258" i="77"/>
  <c r="AO258" i="77"/>
  <c r="BK258" i="77"/>
  <c r="CF258" i="77"/>
  <c r="BR258" i="77"/>
  <c r="BY258" i="77"/>
  <c r="AV288" i="77"/>
  <c r="CE288" i="77"/>
  <c r="BJ288" i="77"/>
  <c r="O288" i="77"/>
  <c r="AN288" i="77"/>
  <c r="X288" i="77"/>
  <c r="BQ288" i="77"/>
  <c r="BX288" i="77"/>
  <c r="AF288" i="77"/>
  <c r="F161" i="77"/>
  <c r="F161" i="47"/>
  <c r="CE238" i="77"/>
  <c r="AF238" i="77"/>
  <c r="BJ238" i="77"/>
  <c r="BQ238" i="77"/>
  <c r="AV238" i="77"/>
  <c r="AN238" i="77"/>
  <c r="X238" i="77"/>
  <c r="BX238" i="77"/>
  <c r="O238" i="77"/>
  <c r="AV198" i="77"/>
  <c r="O198" i="77"/>
  <c r="BJ198" i="77"/>
  <c r="CE198" i="77"/>
  <c r="X198" i="77"/>
  <c r="AN198" i="77"/>
  <c r="BQ198" i="77"/>
  <c r="BX198" i="77"/>
  <c r="AF198" i="77"/>
  <c r="CF213" i="77"/>
  <c r="Y213" i="77"/>
  <c r="CC213" i="77"/>
  <c r="BR213" i="77"/>
  <c r="AG213" i="77"/>
  <c r="AW213" i="77"/>
  <c r="BY213" i="77"/>
  <c r="BD213" i="77"/>
  <c r="BK213" i="77"/>
  <c r="AO213" i="77"/>
  <c r="P213" i="77"/>
  <c r="BX250" i="77"/>
  <c r="AV250" i="77"/>
  <c r="BQ250" i="77"/>
  <c r="AF250" i="77"/>
  <c r="O250" i="77"/>
  <c r="X250" i="77"/>
  <c r="BJ250" i="77"/>
  <c r="AN250" i="77"/>
  <c r="CE250" i="77"/>
  <c r="L285" i="77"/>
  <c r="AK285" i="77"/>
  <c r="M280" i="77"/>
  <c r="L189" i="47"/>
  <c r="L218" i="47"/>
  <c r="L90" i="47"/>
  <c r="L120" i="47"/>
  <c r="AK66" i="47"/>
  <c r="L66" i="47"/>
  <c r="M282" i="47"/>
  <c r="AJ11" i="47"/>
  <c r="G183" i="47"/>
  <c r="F234" i="39"/>
  <c r="G230" i="39"/>
  <c r="G226" i="39"/>
  <c r="F186" i="39"/>
  <c r="F182" i="39"/>
  <c r="M187" i="77"/>
  <c r="M93" i="77"/>
  <c r="L184" i="47"/>
  <c r="U11" i="47"/>
  <c r="AP16" i="47"/>
  <c r="L178" i="77"/>
  <c r="AK178" i="77"/>
  <c r="M276" i="77"/>
  <c r="M261" i="47"/>
  <c r="M98" i="77"/>
  <c r="AV11" i="47"/>
  <c r="V16" i="47"/>
  <c r="G298" i="39"/>
  <c r="G242" i="39"/>
  <c r="F132" i="39"/>
  <c r="F58" i="39"/>
  <c r="M265" i="47"/>
  <c r="L140" i="77"/>
  <c r="AK140" i="77"/>
  <c r="L180" i="77"/>
  <c r="AK180" i="77"/>
  <c r="L210" i="77"/>
  <c r="AK210" i="77"/>
  <c r="L177" i="47"/>
  <c r="L195" i="47"/>
  <c r="L211" i="47"/>
  <c r="L44" i="47"/>
  <c r="L148" i="77"/>
  <c r="AK148" i="77"/>
  <c r="L220" i="47"/>
  <c r="M170" i="47"/>
  <c r="CC204" i="77"/>
  <c r="L247" i="77"/>
  <c r="AK247" i="77"/>
  <c r="L112" i="77"/>
  <c r="AK112" i="77"/>
  <c r="M253" i="77"/>
  <c r="M88" i="77"/>
  <c r="I60" i="77"/>
  <c r="L23" i="47"/>
  <c r="L37" i="77"/>
  <c r="AK37" i="77"/>
  <c r="L123" i="77"/>
  <c r="AK123" i="77"/>
  <c r="L190" i="77"/>
  <c r="AK190" i="77"/>
  <c r="L302" i="77"/>
  <c r="AK302" i="77"/>
  <c r="L227" i="77"/>
  <c r="AK227" i="77"/>
  <c r="M155" i="77"/>
  <c r="M79" i="47"/>
  <c r="L206" i="47"/>
  <c r="L70" i="77"/>
  <c r="AK70" i="77"/>
  <c r="M196" i="77"/>
  <c r="L54" i="77"/>
  <c r="AK54" i="77"/>
  <c r="M86" i="47"/>
  <c r="L40" i="47"/>
  <c r="Q107" i="47"/>
  <c r="H107" i="47"/>
  <c r="I107" i="47"/>
  <c r="N24" i="47"/>
  <c r="Q24" i="47"/>
  <c r="F37" i="47"/>
  <c r="G106" i="47"/>
  <c r="G109" i="47"/>
  <c r="G113" i="47"/>
  <c r="F250" i="39"/>
  <c r="F210" i="39"/>
  <c r="F206" i="39"/>
  <c r="F142" i="39"/>
  <c r="F102" i="39"/>
  <c r="G86" i="39"/>
  <c r="G246" i="47"/>
  <c r="G108" i="47"/>
  <c r="AC20" i="39"/>
  <c r="G310" i="39"/>
  <c r="F252" i="39"/>
  <c r="F170" i="39"/>
  <c r="F66" i="39"/>
  <c r="F60" i="39"/>
  <c r="G30" i="39"/>
  <c r="F24" i="39"/>
  <c r="K112" i="47"/>
  <c r="F162" i="39"/>
  <c r="G150" i="39"/>
  <c r="F140" i="39"/>
  <c r="G106" i="39"/>
  <c r="G26" i="39"/>
  <c r="F20" i="39"/>
  <c r="M236" i="47"/>
  <c r="CC108" i="77"/>
  <c r="M108" i="77"/>
  <c r="M54" i="77"/>
  <c r="AV16" i="47"/>
  <c r="AC67" i="47"/>
  <c r="V67" i="47"/>
  <c r="U110" i="47"/>
  <c r="AP110" i="47"/>
  <c r="K110" i="47"/>
  <c r="AJ221" i="47"/>
  <c r="K221" i="47"/>
  <c r="U221" i="47"/>
  <c r="N185" i="47"/>
  <c r="Q185" i="47"/>
  <c r="AV185" i="47"/>
  <c r="U185" i="47"/>
  <c r="AP185" i="47"/>
  <c r="U161" i="47"/>
  <c r="V161" i="47"/>
  <c r="AJ161" i="47"/>
  <c r="N161" i="47"/>
  <c r="J161" i="47"/>
  <c r="AB157" i="47"/>
  <c r="N157" i="47"/>
  <c r="J157" i="47"/>
  <c r="V157" i="47"/>
  <c r="K157" i="47"/>
  <c r="U157" i="47"/>
  <c r="AC274" i="47"/>
  <c r="AP274" i="47"/>
  <c r="AJ274" i="47"/>
  <c r="U274" i="47"/>
  <c r="AB274" i="47"/>
  <c r="I274" i="47"/>
  <c r="AV274" i="47"/>
  <c r="K101" i="47"/>
  <c r="G247" i="77"/>
  <c r="G247" i="47"/>
  <c r="M148" i="77"/>
  <c r="N216" i="47"/>
  <c r="J216" i="47"/>
  <c r="AB216" i="47"/>
  <c r="V216" i="47"/>
  <c r="U216" i="47"/>
  <c r="AP216" i="47"/>
  <c r="F132" i="77"/>
  <c r="F132" i="47"/>
  <c r="F260" i="77"/>
  <c r="F260" i="47"/>
  <c r="AV36" i="47"/>
  <c r="AB36" i="47"/>
  <c r="U36" i="47"/>
  <c r="AP36" i="47"/>
  <c r="AJ140" i="47"/>
  <c r="AP140" i="47"/>
  <c r="V182" i="47"/>
  <c r="K182" i="47"/>
  <c r="I182" i="47"/>
  <c r="K103" i="47"/>
  <c r="AC161" i="47"/>
  <c r="AC86" i="47"/>
  <c r="N86" i="47"/>
  <c r="Q86" i="47"/>
  <c r="V86" i="47"/>
  <c r="AB86" i="47"/>
  <c r="AC114" i="47"/>
  <c r="AP114" i="47"/>
  <c r="V114" i="47"/>
  <c r="AB114" i="47"/>
  <c r="U114" i="47"/>
  <c r="F213" i="77"/>
  <c r="F213" i="47"/>
  <c r="G121" i="77"/>
  <c r="G121" i="47"/>
  <c r="X109" i="47"/>
  <c r="AL109" i="47"/>
  <c r="G308" i="47"/>
  <c r="G308" i="77"/>
  <c r="G261" i="77"/>
  <c r="AW175" i="47"/>
  <c r="L175" i="47"/>
  <c r="A12" i="39"/>
  <c r="AC12" i="39"/>
  <c r="AC230" i="39"/>
  <c r="G134" i="39"/>
  <c r="G122" i="39"/>
  <c r="F112" i="39"/>
  <c r="F96" i="39"/>
  <c r="F42" i="39"/>
  <c r="F22" i="39"/>
  <c r="G158" i="39"/>
  <c r="F50" i="39"/>
  <c r="AF5" i="47"/>
  <c r="BX13" i="76"/>
  <c r="AK16" i="70"/>
  <c r="O16" i="70"/>
  <c r="AK14" i="70"/>
  <c r="CE10" i="76"/>
  <c r="X10" i="76"/>
  <c r="O10" i="76"/>
  <c r="P22" i="70"/>
  <c r="AX22" i="70"/>
  <c r="AL22" i="70"/>
  <c r="AR22" i="70"/>
  <c r="AV14" i="76"/>
  <c r="BJ14" i="76"/>
  <c r="BQ14" i="76"/>
  <c r="X14" i="76"/>
  <c r="CE14" i="76"/>
  <c r="AN14" i="76"/>
  <c r="BX14" i="76"/>
  <c r="AF14" i="76"/>
  <c r="O14" i="76"/>
  <c r="AN26" i="76"/>
  <c r="AV26" i="76"/>
  <c r="AF26" i="76"/>
  <c r="O26" i="76"/>
  <c r="CE26" i="76"/>
  <c r="BX26" i="76"/>
  <c r="X26" i="76"/>
  <c r="BQ26" i="76"/>
  <c r="BJ26" i="76"/>
  <c r="X13" i="76"/>
  <c r="AV13" i="76"/>
  <c r="BQ13" i="76"/>
  <c r="BJ13" i="76"/>
  <c r="CE13" i="76"/>
  <c r="O13" i="76"/>
  <c r="AK26" i="70"/>
  <c r="O26" i="70"/>
  <c r="Y22" i="76"/>
  <c r="CC22" i="76"/>
  <c r="P22" i="76"/>
  <c r="BR22" i="76"/>
  <c r="AW22" i="76"/>
  <c r="AG22" i="76"/>
  <c r="BK22" i="76"/>
  <c r="CF22" i="76"/>
  <c r="BY22" i="76"/>
  <c r="BD22" i="76"/>
  <c r="AO22" i="76"/>
  <c r="O11" i="70"/>
  <c r="AK11" i="70"/>
  <c r="L11" i="70"/>
  <c r="Y10" i="76"/>
  <c r="CC10" i="76"/>
  <c r="CF10" i="76"/>
  <c r="P10" i="76"/>
  <c r="AK12" i="70"/>
  <c r="O12" i="70"/>
  <c r="AX15" i="70"/>
  <c r="P15" i="70"/>
  <c r="O15" i="70"/>
  <c r="AK15" i="70"/>
  <c r="AX11" i="70"/>
  <c r="AL11" i="70"/>
  <c r="AR11" i="70"/>
  <c r="P11" i="70"/>
  <c r="AW43" i="76"/>
  <c r="CF43" i="76"/>
  <c r="Y43" i="76"/>
  <c r="CC43" i="76"/>
  <c r="AO43" i="76"/>
  <c r="BY43" i="76"/>
  <c r="BD43" i="76"/>
  <c r="AG43" i="76"/>
  <c r="BK43" i="76"/>
  <c r="P43" i="76"/>
  <c r="BR43" i="76"/>
  <c r="AG123" i="76"/>
  <c r="BY123" i="76"/>
  <c r="AO123" i="76"/>
  <c r="BR123" i="76"/>
  <c r="P123" i="76"/>
  <c r="BK123" i="76"/>
  <c r="AW123" i="76"/>
  <c r="CF123" i="76"/>
  <c r="BD123" i="76"/>
  <c r="Y123" i="76"/>
  <c r="CC123" i="76"/>
  <c r="AX134" i="70"/>
  <c r="P134" i="70"/>
  <c r="AL134" i="70"/>
  <c r="AR134" i="70"/>
  <c r="P147" i="70"/>
  <c r="AL147" i="70"/>
  <c r="AX147" i="70"/>
  <c r="AR147" i="70"/>
  <c r="AX261" i="70"/>
  <c r="AL261" i="70"/>
  <c r="AR261" i="70"/>
  <c r="P261" i="70"/>
  <c r="AL29" i="70"/>
  <c r="AR29" i="70"/>
  <c r="AX29" i="70"/>
  <c r="P29" i="70"/>
  <c r="P293" i="70"/>
  <c r="AL293" i="70"/>
  <c r="AR293" i="70"/>
  <c r="AX293" i="70"/>
  <c r="BK167" i="76"/>
  <c r="AG167" i="76"/>
  <c r="CF167" i="76"/>
  <c r="BD167" i="76"/>
  <c r="Y167" i="76"/>
  <c r="CC167" i="76"/>
  <c r="BY167" i="76"/>
  <c r="AO167" i="76"/>
  <c r="AW167" i="76"/>
  <c r="BR167" i="76"/>
  <c r="P167" i="76"/>
  <c r="AV66" i="76"/>
  <c r="BQ66" i="76"/>
  <c r="X66" i="76"/>
  <c r="BJ66" i="76"/>
  <c r="AF66" i="76"/>
  <c r="CE66" i="76"/>
  <c r="AN66" i="76"/>
  <c r="BX66" i="76"/>
  <c r="O66" i="76"/>
  <c r="AG147" i="76"/>
  <c r="BY147" i="76"/>
  <c r="AO147" i="76"/>
  <c r="BR147" i="76"/>
  <c r="P147" i="76"/>
  <c r="BK147" i="76"/>
  <c r="AW147" i="76"/>
  <c r="CF147" i="76"/>
  <c r="BD147" i="76"/>
  <c r="Y147" i="76"/>
  <c r="CC147" i="76"/>
  <c r="BK261" i="76"/>
  <c r="AG261" i="76"/>
  <c r="CF261" i="76"/>
  <c r="BD261" i="76"/>
  <c r="Y261" i="76"/>
  <c r="CC261" i="76"/>
  <c r="BY261" i="76"/>
  <c r="AO261" i="76"/>
  <c r="AW261" i="76"/>
  <c r="BR261" i="76"/>
  <c r="P261" i="76"/>
  <c r="AG29" i="76"/>
  <c r="AO29" i="76"/>
  <c r="BY29" i="76"/>
  <c r="Y29" i="76"/>
  <c r="CC29" i="76"/>
  <c r="BD29" i="76"/>
  <c r="AW29" i="76"/>
  <c r="BK29" i="76"/>
  <c r="CF29" i="76"/>
  <c r="P29" i="76"/>
  <c r="BR29" i="76"/>
  <c r="AG293" i="76"/>
  <c r="Y293" i="76"/>
  <c r="CC293" i="76"/>
  <c r="BK293" i="76"/>
  <c r="BR293" i="76"/>
  <c r="AW293" i="76"/>
  <c r="P293" i="76"/>
  <c r="BY293" i="76"/>
  <c r="BD293" i="76"/>
  <c r="AO293" i="76"/>
  <c r="CF293" i="76"/>
  <c r="AR43" i="70"/>
  <c r="AX43" i="70"/>
  <c r="P43" i="70"/>
  <c r="AL43" i="70"/>
  <c r="AL123" i="70"/>
  <c r="AX123" i="70"/>
  <c r="AR123" i="70"/>
  <c r="P123" i="70"/>
  <c r="CF223" i="76"/>
  <c r="AW223" i="76"/>
  <c r="BY223" i="76"/>
  <c r="BD223" i="76"/>
  <c r="Y223" i="76"/>
  <c r="CC223" i="76"/>
  <c r="AO223" i="76"/>
  <c r="AG223" i="76"/>
  <c r="BK223" i="76"/>
  <c r="BR223" i="76"/>
  <c r="P223" i="76"/>
  <c r="Y10" i="62"/>
  <c r="E7" i="69"/>
  <c r="V10" i="62"/>
  <c r="F8" i="70"/>
  <c r="X10" i="62"/>
  <c r="W10" i="62"/>
  <c r="D7" i="69"/>
  <c r="AL223" i="70"/>
  <c r="AR223" i="70"/>
  <c r="P223" i="70"/>
  <c r="AX223" i="70"/>
  <c r="CF113" i="76"/>
  <c r="BD113" i="76"/>
  <c r="BY113" i="76"/>
  <c r="AO113" i="76"/>
  <c r="AG113" i="76"/>
  <c r="BR113" i="76"/>
  <c r="P113" i="76"/>
  <c r="AW113" i="76"/>
  <c r="BK113" i="76"/>
  <c r="Y113" i="76"/>
  <c r="CC113" i="76"/>
  <c r="AF184" i="76"/>
  <c r="X184" i="76"/>
  <c r="O184" i="76"/>
  <c r="BQ184" i="76"/>
  <c r="CE184" i="76"/>
  <c r="AN184" i="76"/>
  <c r="BX184" i="76"/>
  <c r="AV184" i="76"/>
  <c r="BJ184" i="76"/>
  <c r="Q149" i="70"/>
  <c r="P74" i="76"/>
  <c r="Y74" i="76"/>
  <c r="CC74" i="76"/>
  <c r="BY74" i="76"/>
  <c r="AG74" i="76"/>
  <c r="BD74" i="76"/>
  <c r="BR74" i="76"/>
  <c r="BK74" i="76"/>
  <c r="AO74" i="76"/>
  <c r="AW74" i="76"/>
  <c r="CF74" i="76"/>
  <c r="P113" i="70"/>
  <c r="AR113" i="70"/>
  <c r="AX113" i="70"/>
  <c r="AL113" i="70"/>
  <c r="Y62" i="76"/>
  <c r="CC62" i="76"/>
  <c r="AW62" i="76"/>
  <c r="BD62" i="76"/>
  <c r="P62" i="76"/>
  <c r="AO62" i="76"/>
  <c r="CF62" i="76"/>
  <c r="BY62" i="76"/>
  <c r="BR62" i="76"/>
  <c r="BK62" i="76"/>
  <c r="AG62" i="76"/>
  <c r="AF161" i="77"/>
  <c r="AV161" i="77"/>
  <c r="BQ161" i="77"/>
  <c r="BJ161" i="77"/>
  <c r="BX161" i="77"/>
  <c r="AN161" i="77"/>
  <c r="O161" i="77"/>
  <c r="CE161" i="77"/>
  <c r="X161" i="77"/>
  <c r="AR183" i="47"/>
  <c r="AX183" i="47"/>
  <c r="P183" i="47"/>
  <c r="AE183" i="47"/>
  <c r="X183" i="47"/>
  <c r="AL183" i="47"/>
  <c r="AW156" i="47"/>
  <c r="AK156" i="47"/>
  <c r="O156" i="47"/>
  <c r="W156" i="47"/>
  <c r="AD156" i="47"/>
  <c r="O161" i="47"/>
  <c r="AK161" i="47"/>
  <c r="AD161" i="47"/>
  <c r="W161" i="47"/>
  <c r="AW161" i="47"/>
  <c r="BX156" i="77"/>
  <c r="CE156" i="77"/>
  <c r="O156" i="77"/>
  <c r="X156" i="77"/>
  <c r="AF156" i="77"/>
  <c r="AN156" i="77"/>
  <c r="AV156" i="77"/>
  <c r="BQ156" i="77"/>
  <c r="BJ156" i="77"/>
  <c r="AK37" i="47"/>
  <c r="O37" i="47"/>
  <c r="W37" i="47"/>
  <c r="AD37" i="47"/>
  <c r="AW37" i="47"/>
  <c r="X108" i="47"/>
  <c r="AL108" i="47"/>
  <c r="P108" i="47"/>
  <c r="AR108" i="47"/>
  <c r="AE108" i="47"/>
  <c r="AX108" i="47"/>
  <c r="X113" i="47"/>
  <c r="AL113" i="47"/>
  <c r="AR113" i="47"/>
  <c r="AE113" i="47"/>
  <c r="P113" i="47"/>
  <c r="AX113" i="47"/>
  <c r="Y20" i="39"/>
  <c r="V20" i="39"/>
  <c r="F18" i="47"/>
  <c r="X20" i="39"/>
  <c r="W20" i="39"/>
  <c r="AX246" i="47"/>
  <c r="AR246" i="47"/>
  <c r="P246" i="47"/>
  <c r="AL246" i="47"/>
  <c r="AE246" i="47"/>
  <c r="X246" i="47"/>
  <c r="AX109" i="47"/>
  <c r="AR109" i="47"/>
  <c r="AE109" i="47"/>
  <c r="P109" i="47"/>
  <c r="X106" i="47"/>
  <c r="P106" i="47"/>
  <c r="AL106" i="47"/>
  <c r="AR106" i="47"/>
  <c r="AE106" i="47"/>
  <c r="AX106" i="47"/>
  <c r="AW213" i="47"/>
  <c r="W213" i="47"/>
  <c r="AK213" i="47"/>
  <c r="O213" i="47"/>
  <c r="AD213" i="47"/>
  <c r="BX132" i="77"/>
  <c r="AV132" i="77"/>
  <c r="CE132" i="77"/>
  <c r="BQ132" i="77"/>
  <c r="O132" i="77"/>
  <c r="BJ132" i="77"/>
  <c r="AN132" i="77"/>
  <c r="X132" i="77"/>
  <c r="AF132" i="77"/>
  <c r="BY247" i="77"/>
  <c r="BR247" i="77"/>
  <c r="AO247" i="77"/>
  <c r="P247" i="77"/>
  <c r="CF247" i="77"/>
  <c r="AG247" i="77"/>
  <c r="AW247" i="77"/>
  <c r="BD247" i="77"/>
  <c r="Y247" i="77"/>
  <c r="CC247" i="77"/>
  <c r="BK247" i="77"/>
  <c r="BK261" i="77"/>
  <c r="BY261" i="77"/>
  <c r="AO261" i="77"/>
  <c r="P261" i="77"/>
  <c r="AW261" i="77"/>
  <c r="CF261" i="77"/>
  <c r="AG261" i="77"/>
  <c r="BD261" i="77"/>
  <c r="BR261" i="77"/>
  <c r="Y261" i="77"/>
  <c r="CC261" i="77"/>
  <c r="AN213" i="77"/>
  <c r="X213" i="77"/>
  <c r="BQ213" i="77"/>
  <c r="AV213" i="77"/>
  <c r="BX213" i="77"/>
  <c r="BJ213" i="77"/>
  <c r="CE213" i="77"/>
  <c r="O213" i="77"/>
  <c r="AF213" i="77"/>
  <c r="AW260" i="47"/>
  <c r="O260" i="47"/>
  <c r="AD260" i="47"/>
  <c r="W260" i="47"/>
  <c r="AK260" i="47"/>
  <c r="BK308" i="77"/>
  <c r="BY308" i="77"/>
  <c r="P308" i="77"/>
  <c r="Y308" i="77"/>
  <c r="CC308" i="77"/>
  <c r="CF308" i="77"/>
  <c r="BR308" i="77"/>
  <c r="AG308" i="77"/>
  <c r="AO308" i="77"/>
  <c r="AW308" i="77"/>
  <c r="BD308" i="77"/>
  <c r="AR121" i="47"/>
  <c r="P121" i="47"/>
  <c r="X121" i="47"/>
  <c r="AX121" i="47"/>
  <c r="AL121" i="47"/>
  <c r="AE121" i="47"/>
  <c r="AN260" i="77"/>
  <c r="BQ260" i="77"/>
  <c r="BX260" i="77"/>
  <c r="BJ260" i="77"/>
  <c r="CE260" i="77"/>
  <c r="X260" i="77"/>
  <c r="O260" i="77"/>
  <c r="AF260" i="77"/>
  <c r="AV260" i="77"/>
  <c r="A13" i="39"/>
  <c r="AR308" i="47"/>
  <c r="X308" i="47"/>
  <c r="AE308" i="47"/>
  <c r="AX308" i="47"/>
  <c r="AL308" i="47"/>
  <c r="P308" i="47"/>
  <c r="AO121" i="77"/>
  <c r="P121" i="77"/>
  <c r="AW121" i="77"/>
  <c r="BY121" i="77"/>
  <c r="Y121" i="77"/>
  <c r="CC121" i="77"/>
  <c r="AG121" i="77"/>
  <c r="CF121" i="77"/>
  <c r="BD121" i="77"/>
  <c r="BR121" i="77"/>
  <c r="BK121" i="77"/>
  <c r="W132" i="47"/>
  <c r="AW132" i="47"/>
  <c r="O132" i="47"/>
  <c r="AK132" i="47"/>
  <c r="AD132" i="47"/>
  <c r="P247" i="47"/>
  <c r="AX247" i="47"/>
  <c r="AL247" i="47"/>
  <c r="AR247" i="47"/>
  <c r="X247" i="47"/>
  <c r="AE247" i="47"/>
  <c r="Q157" i="47"/>
  <c r="AA2" i="62"/>
  <c r="F8" i="76"/>
  <c r="BQ8" i="76"/>
  <c r="F18" i="77"/>
  <c r="CE18" i="77"/>
  <c r="A14" i="39"/>
  <c r="CE8" i="76"/>
  <c r="AN18" i="77"/>
  <c r="BJ18" i="77"/>
  <c r="AF18" i="77"/>
  <c r="X18" i="77"/>
  <c r="A15" i="39"/>
  <c r="A16" i="39"/>
  <c r="A17" i="39"/>
  <c r="A18" i="39"/>
  <c r="A19" i="39"/>
  <c r="A20" i="39"/>
  <c r="Q12" i="76"/>
  <c r="J21" i="70"/>
  <c r="I13" i="75"/>
  <c r="I254" i="47"/>
  <c r="I129" i="70"/>
  <c r="Q253" i="70"/>
  <c r="J192" i="77"/>
  <c r="J100" i="47"/>
  <c r="Q130" i="70"/>
  <c r="H85" i="70"/>
  <c r="J294" i="47"/>
  <c r="H12" i="76"/>
  <c r="H12" i="75"/>
  <c r="I130" i="70"/>
  <c r="H130" i="70"/>
  <c r="Q21" i="70"/>
  <c r="J151" i="47"/>
  <c r="H151" i="47"/>
  <c r="Q192" i="47"/>
  <c r="J192" i="47"/>
  <c r="I192" i="47"/>
  <c r="H281" i="77"/>
  <c r="I281" i="77"/>
  <c r="K289" i="47"/>
  <c r="Q181" i="47"/>
  <c r="H181" i="47"/>
  <c r="H96" i="47"/>
  <c r="Q96" i="47"/>
  <c r="J96" i="47"/>
  <c r="I96" i="47"/>
  <c r="I142" i="47"/>
  <c r="H142" i="47"/>
  <c r="Q142" i="47"/>
  <c r="H262" i="77"/>
  <c r="J262" i="77"/>
  <c r="Q262" i="77"/>
  <c r="I253" i="70"/>
  <c r="J253" i="70"/>
  <c r="H191" i="70"/>
  <c r="J191" i="70"/>
  <c r="Q191" i="70"/>
  <c r="I85" i="70"/>
  <c r="J85" i="70"/>
  <c r="J150" i="70"/>
  <c r="H150" i="70"/>
  <c r="Q150" i="70"/>
  <c r="H228" i="70"/>
  <c r="I228" i="70"/>
  <c r="J228" i="70"/>
  <c r="H181" i="70"/>
  <c r="Q181" i="70"/>
  <c r="I181" i="70"/>
  <c r="M158" i="70"/>
  <c r="Q111" i="70"/>
  <c r="H111" i="70"/>
  <c r="I278" i="47"/>
  <c r="J278" i="47"/>
  <c r="H100" i="47"/>
  <c r="I100" i="47"/>
  <c r="H92" i="77"/>
  <c r="Q92" i="77"/>
  <c r="I192" i="77"/>
  <c r="H192" i="77"/>
  <c r="Q230" i="47"/>
  <c r="I230" i="47"/>
  <c r="H308" i="47"/>
  <c r="Q308" i="47"/>
  <c r="Q294" i="47"/>
  <c r="H294" i="47"/>
  <c r="J78" i="47"/>
  <c r="Q78" i="47"/>
  <c r="H78" i="47"/>
  <c r="I48" i="47"/>
  <c r="H48" i="47"/>
  <c r="Q48" i="47"/>
  <c r="J48" i="47"/>
  <c r="J239" i="70"/>
  <c r="I239" i="70"/>
  <c r="Q239" i="70"/>
  <c r="J132" i="70"/>
  <c r="Q132" i="70"/>
  <c r="J121" i="70"/>
  <c r="Q121" i="70"/>
  <c r="J46" i="70"/>
  <c r="J37" i="70"/>
  <c r="Q37" i="70"/>
  <c r="Q129" i="70"/>
  <c r="J129" i="70"/>
  <c r="Q84" i="70"/>
  <c r="J84" i="70"/>
  <c r="Q119" i="47"/>
  <c r="I119" i="47"/>
  <c r="J119" i="47"/>
  <c r="H119" i="47"/>
  <c r="J273" i="47"/>
  <c r="I273" i="47"/>
  <c r="I164" i="70"/>
  <c r="H164" i="70"/>
  <c r="I137" i="47"/>
  <c r="J137" i="47"/>
  <c r="Q88" i="47"/>
  <c r="J88" i="47"/>
  <c r="J284" i="70"/>
  <c r="H284" i="70"/>
  <c r="H270" i="70"/>
  <c r="J270" i="70"/>
  <c r="I67" i="70"/>
  <c r="J67" i="70"/>
  <c r="L279" i="77"/>
  <c r="AK279" i="77"/>
  <c r="M41" i="47"/>
  <c r="CC81" i="77"/>
  <c r="M81" i="77"/>
  <c r="L284" i="47"/>
  <c r="M267" i="47"/>
  <c r="M162" i="77"/>
  <c r="L294" i="76"/>
  <c r="AK294" i="76"/>
  <c r="M130" i="77"/>
  <c r="M27" i="77"/>
  <c r="CC184" i="77"/>
  <c r="M184" i="77"/>
  <c r="M227" i="47"/>
  <c r="L48" i="77"/>
  <c r="AK48" i="77"/>
  <c r="M210" i="47"/>
  <c r="M199" i="77"/>
  <c r="L70" i="47"/>
  <c r="L268" i="47"/>
  <c r="L27" i="47"/>
  <c r="L85" i="47"/>
  <c r="M255" i="47"/>
  <c r="M49" i="47"/>
  <c r="H273" i="77"/>
  <c r="M136" i="77"/>
  <c r="H270" i="47"/>
  <c r="I207" i="70"/>
  <c r="Q284" i="70"/>
  <c r="I175" i="70"/>
  <c r="I254" i="70"/>
  <c r="J240" i="70"/>
  <c r="I36" i="70"/>
  <c r="J210" i="70"/>
  <c r="H175" i="70"/>
  <c r="H36" i="70"/>
  <c r="Q240" i="70"/>
  <c r="Q217" i="70"/>
  <c r="I217" i="70"/>
  <c r="L208" i="47"/>
  <c r="I87" i="70"/>
  <c r="Q87" i="70"/>
  <c r="I306" i="70"/>
  <c r="Q306" i="70"/>
  <c r="L113" i="47"/>
  <c r="L275" i="47"/>
  <c r="L137" i="47"/>
  <c r="H288" i="76"/>
  <c r="I273" i="76"/>
  <c r="H287" i="76"/>
  <c r="K212" i="75"/>
  <c r="K82" i="75"/>
  <c r="K124" i="75"/>
  <c r="K159" i="75"/>
  <c r="L273" i="76"/>
  <c r="AK273" i="76"/>
  <c r="J283" i="76"/>
  <c r="M275" i="70"/>
  <c r="N307" i="50"/>
  <c r="N297" i="50"/>
  <c r="M293" i="50"/>
  <c r="N308" i="50"/>
  <c r="L198" i="76"/>
  <c r="AK198" i="76"/>
  <c r="L106" i="77"/>
  <c r="AK106" i="77"/>
  <c r="M198" i="76"/>
  <c r="L296" i="47"/>
  <c r="M159" i="47"/>
  <c r="L307" i="77"/>
  <c r="AK307" i="77"/>
  <c r="M157" i="47"/>
  <c r="M149" i="47"/>
  <c r="M166" i="47"/>
  <c r="L301" i="77"/>
  <c r="AK301" i="77"/>
  <c r="M225" i="47"/>
  <c r="L118" i="77"/>
  <c r="AK118" i="77"/>
  <c r="M257" i="47"/>
  <c r="M225" i="70"/>
  <c r="M220" i="70"/>
  <c r="K175" i="76"/>
  <c r="BO175" i="76"/>
  <c r="M165" i="76"/>
  <c r="M125" i="76"/>
  <c r="L193" i="76"/>
  <c r="AK193" i="76"/>
  <c r="M191" i="76"/>
  <c r="K153" i="76"/>
  <c r="BO153" i="76"/>
  <c r="K193" i="76"/>
  <c r="BO193" i="76"/>
  <c r="K181" i="76"/>
  <c r="BO181" i="76"/>
  <c r="K173" i="76"/>
  <c r="BO173" i="76"/>
  <c r="K152" i="76"/>
  <c r="BO152" i="76"/>
  <c r="M174" i="76"/>
  <c r="M170" i="76"/>
  <c r="M162" i="76"/>
  <c r="L137" i="76"/>
  <c r="AK137" i="76"/>
  <c r="M120" i="76"/>
  <c r="M201" i="76"/>
  <c r="L178" i="76"/>
  <c r="AK178" i="76"/>
  <c r="M119" i="76"/>
  <c r="K96" i="76"/>
  <c r="BO96" i="76"/>
  <c r="L114" i="76"/>
  <c r="AK114" i="76"/>
  <c r="K272" i="75"/>
  <c r="K243" i="75"/>
  <c r="K215" i="75"/>
  <c r="K31" i="75"/>
  <c r="K143" i="75"/>
  <c r="K258" i="75"/>
  <c r="K247" i="75"/>
  <c r="K138" i="75"/>
  <c r="K84" i="76"/>
  <c r="BO84" i="76"/>
  <c r="K241" i="76"/>
  <c r="BO241" i="76"/>
  <c r="L201" i="72"/>
  <c r="M187" i="76"/>
  <c r="M179" i="76"/>
  <c r="H164" i="76"/>
  <c r="Q164" i="76"/>
  <c r="M131" i="76"/>
  <c r="M121" i="76"/>
  <c r="M151" i="76"/>
  <c r="K141" i="76"/>
  <c r="BO141" i="76"/>
  <c r="M122" i="76"/>
  <c r="L149" i="76"/>
  <c r="AK149" i="76"/>
  <c r="Q138" i="76"/>
  <c r="J138" i="76"/>
  <c r="Q121" i="76"/>
  <c r="I121" i="76"/>
  <c r="M126" i="76"/>
  <c r="L151" i="76"/>
  <c r="AK151" i="76"/>
  <c r="K121" i="76"/>
  <c r="BO121" i="76"/>
  <c r="M114" i="76"/>
  <c r="K134" i="76"/>
  <c r="BO134" i="76"/>
  <c r="L108" i="76"/>
  <c r="AK108" i="76"/>
  <c r="Q128" i="76"/>
  <c r="I128" i="76"/>
  <c r="Q38" i="76"/>
  <c r="I38" i="76"/>
  <c r="J18" i="76"/>
  <c r="H18" i="76"/>
  <c r="Q98" i="76"/>
  <c r="J98" i="76"/>
  <c r="H253" i="75"/>
  <c r="I253" i="75"/>
  <c r="H166" i="75"/>
  <c r="Q166" i="75"/>
  <c r="Q70" i="75"/>
  <c r="H70" i="75"/>
  <c r="I167" i="58"/>
  <c r="J167" i="58"/>
  <c r="H101" i="58"/>
  <c r="J101" i="58"/>
  <c r="J58" i="58"/>
  <c r="I58" i="58"/>
  <c r="Q21" i="58"/>
  <c r="I21" i="58"/>
  <c r="I194" i="58"/>
  <c r="J194" i="58"/>
  <c r="Q281" i="58"/>
  <c r="J281" i="58"/>
  <c r="Q195" i="58"/>
  <c r="J195" i="58"/>
  <c r="I195" i="58"/>
  <c r="H195" i="58"/>
  <c r="H204" i="75"/>
  <c r="I204" i="75"/>
  <c r="J204" i="75"/>
  <c r="H46" i="58"/>
  <c r="I46" i="58"/>
  <c r="H134" i="58"/>
  <c r="I134" i="58"/>
  <c r="J128" i="58"/>
  <c r="Q128" i="58"/>
  <c r="I128" i="58"/>
  <c r="J153" i="75"/>
  <c r="I153" i="75"/>
  <c r="J61" i="75"/>
  <c r="I61" i="75"/>
  <c r="H275" i="75"/>
  <c r="I275" i="75"/>
  <c r="I264" i="58"/>
  <c r="J264" i="58"/>
  <c r="H129" i="75"/>
  <c r="J129" i="75"/>
  <c r="Q129" i="75"/>
  <c r="H220" i="58"/>
  <c r="J220" i="58"/>
  <c r="Q220" i="58"/>
  <c r="I220" i="58"/>
  <c r="J63" i="58"/>
  <c r="I63" i="58"/>
  <c r="H88" i="58"/>
  <c r="I88" i="58"/>
  <c r="J87" i="75"/>
  <c r="Q87" i="75"/>
  <c r="J97" i="75"/>
  <c r="I97" i="75"/>
  <c r="J180" i="58"/>
  <c r="I180" i="58"/>
  <c r="I170" i="58"/>
  <c r="J170" i="58"/>
  <c r="H170" i="58"/>
  <c r="I207" i="58"/>
  <c r="H207" i="58"/>
  <c r="Q207" i="58"/>
  <c r="J78" i="58"/>
  <c r="H78" i="58"/>
  <c r="H67" i="58"/>
  <c r="J67" i="58"/>
  <c r="Q67" i="58"/>
  <c r="J244" i="75"/>
  <c r="H244" i="75"/>
  <c r="I244" i="75"/>
  <c r="H237" i="58"/>
  <c r="J237" i="58"/>
  <c r="H172" i="75"/>
  <c r="J172" i="75"/>
  <c r="Q172" i="75"/>
  <c r="K292" i="75"/>
  <c r="J241" i="75"/>
  <c r="I241" i="75"/>
  <c r="Q241" i="75"/>
  <c r="H256" i="75"/>
  <c r="Q256" i="75"/>
  <c r="I256" i="75"/>
  <c r="Q223" i="75"/>
  <c r="J223" i="75"/>
  <c r="H223" i="75"/>
  <c r="I186" i="75"/>
  <c r="Q186" i="75"/>
  <c r="J186" i="75"/>
  <c r="Q184" i="75"/>
  <c r="J184" i="75"/>
  <c r="I182" i="75"/>
  <c r="J182" i="75"/>
  <c r="Q182" i="75"/>
  <c r="I149" i="75"/>
  <c r="J149" i="75"/>
  <c r="J85" i="75"/>
  <c r="I85" i="75"/>
  <c r="I15" i="70"/>
  <c r="H35" i="70"/>
  <c r="K64" i="47"/>
  <c r="Q144" i="58"/>
  <c r="Q24" i="75"/>
  <c r="H52" i="58"/>
  <c r="J187" i="58"/>
  <c r="Q72" i="58"/>
  <c r="J144" i="58"/>
  <c r="H48" i="77"/>
  <c r="Q48" i="77"/>
  <c r="H307" i="58"/>
  <c r="Q307" i="58"/>
  <c r="H287" i="58"/>
  <c r="I287" i="58"/>
  <c r="J287" i="58"/>
  <c r="Q287" i="58"/>
  <c r="I77" i="76"/>
  <c r="H77" i="76"/>
  <c r="J115" i="76"/>
  <c r="I115" i="76"/>
  <c r="J24" i="75"/>
  <c r="H40" i="58"/>
  <c r="I52" i="58"/>
  <c r="Q262" i="58"/>
  <c r="I72" i="58"/>
  <c r="I79" i="76"/>
  <c r="L28" i="47"/>
  <c r="L140" i="47"/>
  <c r="L88" i="47"/>
  <c r="H130" i="77"/>
  <c r="I196" i="77"/>
  <c r="I182" i="77"/>
  <c r="M163" i="76"/>
  <c r="K18" i="58"/>
  <c r="K269" i="75"/>
  <c r="K193" i="58"/>
  <c r="K280" i="75"/>
  <c r="J145" i="75"/>
  <c r="K75" i="75"/>
  <c r="K116" i="75"/>
  <c r="K176" i="75"/>
  <c r="K99" i="75"/>
  <c r="K87" i="75"/>
  <c r="K142" i="75"/>
  <c r="K67" i="75"/>
  <c r="K73" i="75"/>
  <c r="K130" i="75"/>
  <c r="K201" i="75"/>
  <c r="K153" i="75"/>
  <c r="K30" i="75"/>
  <c r="K145" i="58"/>
  <c r="K37" i="75"/>
  <c r="K81" i="58"/>
  <c r="K235" i="75"/>
  <c r="K227" i="75"/>
  <c r="K165" i="58"/>
  <c r="K19" i="47"/>
  <c r="K69" i="72"/>
  <c r="K197" i="72"/>
  <c r="K74" i="72"/>
  <c r="K55" i="72"/>
  <c r="K143" i="72"/>
  <c r="K181" i="72"/>
  <c r="K162" i="72"/>
  <c r="M161" i="70"/>
  <c r="L94" i="75"/>
  <c r="L62" i="75"/>
  <c r="J255" i="75"/>
  <c r="J232" i="75"/>
  <c r="H121" i="58"/>
  <c r="J151" i="75"/>
  <c r="I220" i="75"/>
  <c r="Q296" i="75"/>
  <c r="H178" i="58"/>
  <c r="H48" i="58"/>
  <c r="H203" i="75"/>
  <c r="J113" i="75"/>
  <c r="N290" i="50"/>
  <c r="M289" i="50"/>
  <c r="J182" i="77"/>
  <c r="M15" i="50"/>
  <c r="K282" i="70"/>
  <c r="Q162" i="77"/>
  <c r="Q253" i="77"/>
  <c r="J218" i="77"/>
  <c r="M228" i="72"/>
  <c r="M162" i="72"/>
  <c r="L80" i="72"/>
  <c r="M269" i="72"/>
  <c r="I12" i="75"/>
  <c r="I51" i="70"/>
  <c r="L182" i="70"/>
  <c r="I21" i="47"/>
  <c r="J21" i="47"/>
  <c r="L108" i="47"/>
  <c r="M259" i="47"/>
  <c r="H263" i="76"/>
  <c r="Q263" i="76"/>
  <c r="H26" i="75"/>
  <c r="I26" i="75"/>
  <c r="I84" i="58"/>
  <c r="Q84" i="58"/>
  <c r="J230" i="75"/>
  <c r="I230" i="75"/>
  <c r="H127" i="75"/>
  <c r="Q127" i="75"/>
  <c r="J60" i="77"/>
  <c r="H60" i="77"/>
  <c r="H58" i="77"/>
  <c r="I58" i="77"/>
  <c r="J264" i="77"/>
  <c r="I264" i="77"/>
  <c r="H106" i="77"/>
  <c r="I106" i="77"/>
  <c r="J128" i="77"/>
  <c r="H128" i="77"/>
  <c r="Q248" i="75"/>
  <c r="J248" i="75"/>
  <c r="J254" i="75"/>
  <c r="H254" i="75"/>
  <c r="I254" i="75"/>
  <c r="H276" i="75"/>
  <c r="Q276" i="75"/>
  <c r="J276" i="75"/>
  <c r="H289" i="75"/>
  <c r="J289" i="75"/>
  <c r="Q289" i="75"/>
  <c r="K223" i="58"/>
  <c r="J141" i="58"/>
  <c r="Q150" i="58"/>
  <c r="H104" i="75"/>
  <c r="I104" i="75"/>
  <c r="J104" i="75"/>
  <c r="Q104" i="75"/>
  <c r="H187" i="75"/>
  <c r="Q187" i="75"/>
  <c r="J187" i="75"/>
  <c r="I162" i="75"/>
  <c r="J162" i="75"/>
  <c r="H162" i="75"/>
  <c r="I161" i="75"/>
  <c r="Q161" i="75"/>
  <c r="H161" i="75"/>
  <c r="J107" i="75"/>
  <c r="I107" i="75"/>
  <c r="I45" i="75"/>
  <c r="Q45" i="75"/>
  <c r="H133" i="75"/>
  <c r="Q133" i="75"/>
  <c r="I42" i="75"/>
  <c r="H42" i="75"/>
  <c r="I229" i="75"/>
  <c r="J229" i="75"/>
  <c r="H229" i="75"/>
  <c r="Q53" i="58"/>
  <c r="I53" i="58"/>
  <c r="Q97" i="58"/>
  <c r="H97" i="58"/>
  <c r="I97" i="58"/>
  <c r="M20" i="47"/>
  <c r="H310" i="72"/>
  <c r="I310" i="72"/>
  <c r="Q310" i="72"/>
  <c r="Q49" i="72"/>
  <c r="H49" i="72"/>
  <c r="J49" i="72"/>
  <c r="I71" i="72"/>
  <c r="H71" i="72"/>
  <c r="J71" i="72"/>
  <c r="J189" i="72"/>
  <c r="H189" i="72"/>
  <c r="I189" i="72"/>
  <c r="K193" i="72"/>
  <c r="I197" i="72"/>
  <c r="J197" i="72"/>
  <c r="H197" i="72"/>
  <c r="K221" i="72"/>
  <c r="K243" i="72"/>
  <c r="Q182" i="72"/>
  <c r="I182" i="72"/>
  <c r="K220" i="72"/>
  <c r="Q200" i="72"/>
  <c r="I200" i="72"/>
  <c r="H46" i="72"/>
  <c r="Q46" i="72"/>
  <c r="K107" i="72"/>
  <c r="J309" i="72"/>
  <c r="Q309" i="72"/>
  <c r="J292" i="72"/>
  <c r="H292" i="72"/>
  <c r="Q297" i="72"/>
  <c r="J297" i="72"/>
  <c r="I121" i="70"/>
  <c r="H121" i="70"/>
  <c r="J160" i="70"/>
  <c r="I160" i="70"/>
  <c r="Q160" i="70"/>
  <c r="J12" i="75"/>
  <c r="H206" i="70"/>
  <c r="I206" i="70"/>
  <c r="J206" i="70"/>
  <c r="I174" i="70"/>
  <c r="H174" i="70"/>
  <c r="H44" i="70"/>
  <c r="J44" i="70"/>
  <c r="I200" i="70"/>
  <c r="J200" i="70"/>
  <c r="K124" i="70"/>
  <c r="M93" i="70"/>
  <c r="Q193" i="77"/>
  <c r="H193" i="77"/>
  <c r="H49" i="77"/>
  <c r="Q49" i="77"/>
  <c r="K32" i="70"/>
  <c r="J125" i="47"/>
  <c r="K150" i="75"/>
  <c r="K119" i="75"/>
  <c r="K277" i="75"/>
  <c r="K285" i="75"/>
  <c r="K112" i="75"/>
  <c r="K237" i="75"/>
  <c r="K197" i="75"/>
  <c r="K199" i="75"/>
  <c r="K121" i="75"/>
  <c r="K163" i="75"/>
  <c r="K148" i="75"/>
  <c r="L24" i="75"/>
  <c r="J189" i="50"/>
  <c r="K196" i="75"/>
  <c r="M10" i="50"/>
  <c r="L142" i="75"/>
  <c r="L38" i="75"/>
  <c r="M30" i="76"/>
  <c r="L158" i="47"/>
  <c r="M278" i="70"/>
  <c r="L82" i="50"/>
  <c r="M288" i="72"/>
  <c r="M277" i="72"/>
  <c r="M94" i="72"/>
  <c r="Q14" i="75"/>
  <c r="H14" i="75"/>
  <c r="Q34" i="76"/>
  <c r="K21" i="47"/>
  <c r="Q47" i="75"/>
  <c r="J47" i="75"/>
  <c r="H218" i="75"/>
  <c r="Q218" i="75"/>
  <c r="Q264" i="75"/>
  <c r="J264" i="75"/>
  <c r="J115" i="75"/>
  <c r="H115" i="75"/>
  <c r="Q115" i="75"/>
  <c r="K113" i="75"/>
  <c r="K59" i="75"/>
  <c r="J66" i="75"/>
  <c r="I66" i="75"/>
  <c r="H84" i="75"/>
  <c r="I84" i="75"/>
  <c r="H262" i="75"/>
  <c r="Q262" i="75"/>
  <c r="J262" i="75"/>
  <c r="Q304" i="58"/>
  <c r="H89" i="76"/>
  <c r="Q89" i="76"/>
  <c r="H80" i="77"/>
  <c r="I80" i="77"/>
  <c r="J80" i="77"/>
  <c r="H26" i="77"/>
  <c r="I26" i="77"/>
  <c r="L247" i="70"/>
  <c r="I256" i="58"/>
  <c r="Q256" i="58"/>
  <c r="J227" i="58"/>
  <c r="I227" i="58"/>
  <c r="H186" i="58"/>
  <c r="J186" i="58"/>
  <c r="J50" i="58"/>
  <c r="H50" i="58"/>
  <c r="J266" i="58"/>
  <c r="H266" i="58"/>
  <c r="Q82" i="77"/>
  <c r="I82" i="77"/>
  <c r="Q104" i="77"/>
  <c r="J104" i="77"/>
  <c r="I188" i="77"/>
  <c r="H188" i="77"/>
  <c r="M27" i="47"/>
  <c r="L299" i="77"/>
  <c r="AK299" i="77"/>
  <c r="M32" i="76"/>
  <c r="M30" i="47"/>
  <c r="L235" i="72"/>
  <c r="M153" i="72"/>
  <c r="M21" i="72"/>
  <c r="M124" i="72"/>
  <c r="M208" i="72"/>
  <c r="L156" i="72"/>
  <c r="L14" i="75"/>
  <c r="K104" i="75"/>
  <c r="K110" i="75"/>
  <c r="K151" i="75"/>
  <c r="H236" i="50"/>
  <c r="H23" i="50"/>
  <c r="M163" i="70"/>
  <c r="L303" i="58"/>
  <c r="L301" i="58"/>
  <c r="L299" i="58"/>
  <c r="L273" i="58"/>
  <c r="L239" i="58"/>
  <c r="L192" i="58"/>
  <c r="L86" i="58"/>
  <c r="L22" i="75"/>
  <c r="L20" i="75"/>
  <c r="L18" i="75"/>
  <c r="L16" i="75"/>
  <c r="K270" i="75"/>
  <c r="K57" i="75"/>
  <c r="K157" i="75"/>
  <c r="K35" i="75"/>
  <c r="L160" i="72"/>
  <c r="H28" i="76"/>
  <c r="H137" i="77"/>
  <c r="Q137" i="77"/>
  <c r="I230" i="77"/>
  <c r="H230" i="77"/>
  <c r="Q230" i="77"/>
  <c r="I173" i="70"/>
  <c r="Q173" i="70"/>
  <c r="I273" i="77"/>
  <c r="J273" i="77"/>
  <c r="I158" i="77"/>
  <c r="J158" i="77"/>
  <c r="H105" i="70"/>
  <c r="J105" i="70"/>
  <c r="J222" i="47"/>
  <c r="I222" i="47"/>
  <c r="Q64" i="47"/>
  <c r="J64" i="47"/>
  <c r="Q147" i="47"/>
  <c r="I147" i="47"/>
  <c r="J77" i="47"/>
  <c r="H77" i="47"/>
  <c r="L124" i="70"/>
  <c r="M96" i="70"/>
  <c r="H79" i="70"/>
  <c r="Q79" i="70"/>
  <c r="J79" i="70"/>
  <c r="H205" i="70"/>
  <c r="I205" i="70"/>
  <c r="Q205" i="70"/>
  <c r="J100" i="70"/>
  <c r="Q100" i="70"/>
  <c r="I100" i="70"/>
  <c r="M56" i="70"/>
  <c r="K95" i="70"/>
  <c r="J95" i="70"/>
  <c r="I95" i="70"/>
  <c r="H95" i="70"/>
  <c r="Q173" i="77"/>
  <c r="J247" i="70"/>
  <c r="I34" i="47"/>
  <c r="J34" i="47"/>
  <c r="I301" i="70"/>
  <c r="H100" i="77"/>
  <c r="I100" i="77"/>
  <c r="Q201" i="47"/>
  <c r="I201" i="47"/>
  <c r="H92" i="70"/>
  <c r="I92" i="70"/>
  <c r="J92" i="70"/>
  <c r="H159" i="70"/>
  <c r="J159" i="70"/>
  <c r="I118" i="70"/>
  <c r="J118" i="70"/>
  <c r="M258" i="70"/>
  <c r="I242" i="70"/>
  <c r="Q242" i="70"/>
  <c r="Q247" i="70"/>
  <c r="H247" i="70"/>
  <c r="M24" i="70"/>
  <c r="I199" i="47"/>
  <c r="J199" i="47"/>
  <c r="I105" i="47"/>
  <c r="Q105" i="47"/>
  <c r="L119" i="72"/>
  <c r="L100" i="72"/>
  <c r="H308" i="70"/>
  <c r="Q308" i="70"/>
  <c r="L24" i="70"/>
  <c r="L22" i="70"/>
  <c r="L18" i="76"/>
  <c r="AK18" i="76"/>
  <c r="L29" i="47"/>
  <c r="L21" i="47"/>
  <c r="M23" i="76"/>
  <c r="M16" i="76"/>
  <c r="H185" i="50"/>
  <c r="L149" i="47"/>
  <c r="M28" i="76"/>
  <c r="M27" i="76"/>
  <c r="J78" i="76"/>
  <c r="K194" i="75"/>
  <c r="M59" i="72"/>
  <c r="L24" i="47"/>
  <c r="L28" i="76"/>
  <c r="AK28" i="76"/>
  <c r="M28" i="47"/>
  <c r="M19" i="76"/>
  <c r="L31" i="76"/>
  <c r="AK31" i="76"/>
  <c r="K234" i="75"/>
  <c r="K232" i="75"/>
  <c r="K178" i="75"/>
  <c r="K115" i="75"/>
  <c r="K36" i="75"/>
  <c r="K161" i="58"/>
  <c r="K204" i="75"/>
  <c r="K160" i="72"/>
  <c r="M274" i="77"/>
  <c r="L214" i="76"/>
  <c r="AK214" i="76"/>
  <c r="K89" i="75"/>
  <c r="K128" i="75"/>
  <c r="K287" i="75"/>
  <c r="K221" i="58"/>
  <c r="L81" i="50"/>
  <c r="M204" i="77"/>
  <c r="L245" i="77"/>
  <c r="AK245" i="77"/>
  <c r="L38" i="77"/>
  <c r="AK38" i="77"/>
  <c r="M84" i="72"/>
  <c r="L64" i="72"/>
  <c r="K126" i="75"/>
  <c r="K32" i="75"/>
  <c r="K189" i="75"/>
  <c r="K168" i="75"/>
  <c r="K71" i="75"/>
  <c r="K267" i="75"/>
  <c r="K134" i="72"/>
  <c r="N194" i="50"/>
  <c r="K31" i="47"/>
  <c r="L231" i="72"/>
  <c r="L310" i="72"/>
  <c r="M279" i="72"/>
  <c r="L41" i="77"/>
  <c r="AK41" i="77"/>
  <c r="L92" i="72"/>
  <c r="M240" i="72"/>
  <c r="L155" i="72"/>
  <c r="L278" i="72"/>
  <c r="L211" i="72"/>
  <c r="L198" i="58"/>
  <c r="L196" i="58"/>
  <c r="L194" i="58"/>
  <c r="L92" i="58"/>
  <c r="L90" i="58"/>
  <c r="L88" i="58"/>
  <c r="L120" i="75"/>
  <c r="L34" i="75"/>
  <c r="L32" i="75"/>
  <c r="L30" i="75"/>
  <c r="L28" i="75"/>
  <c r="L26" i="75"/>
  <c r="M268" i="77"/>
  <c r="L272" i="76"/>
  <c r="AK272" i="76"/>
  <c r="L55" i="77"/>
  <c r="AK55" i="77"/>
  <c r="M110" i="70"/>
  <c r="K25" i="47"/>
  <c r="K29" i="47"/>
  <c r="K133" i="72"/>
  <c r="M210" i="72"/>
  <c r="K278" i="70"/>
  <c r="L247" i="72"/>
  <c r="L302" i="72"/>
  <c r="M161" i="72"/>
  <c r="L152" i="72"/>
  <c r="M100" i="72"/>
  <c r="M178" i="72"/>
  <c r="L272" i="58"/>
  <c r="L270" i="58"/>
  <c r="L268" i="58"/>
  <c r="L190" i="58"/>
  <c r="L166" i="58"/>
  <c r="L78" i="75"/>
  <c r="L261" i="77"/>
  <c r="AK261" i="77"/>
  <c r="L108" i="77"/>
  <c r="AK108" i="77"/>
  <c r="L197" i="76"/>
  <c r="AK197" i="76"/>
  <c r="L221" i="76"/>
  <c r="AK221" i="76"/>
  <c r="L126" i="50"/>
  <c r="L196" i="72"/>
  <c r="L184" i="72"/>
  <c r="L58" i="72"/>
  <c r="L187" i="72"/>
  <c r="M145" i="72"/>
  <c r="M117" i="72"/>
  <c r="M231" i="72"/>
  <c r="L112" i="72"/>
  <c r="L245" i="72"/>
  <c r="L264" i="58"/>
  <c r="L240" i="58"/>
  <c r="L162" i="58"/>
  <c r="L160" i="58"/>
  <c r="L158" i="58"/>
  <c r="L12" i="75"/>
  <c r="J135" i="70"/>
  <c r="H135" i="70"/>
  <c r="CC98" i="76"/>
  <c r="H11" i="76"/>
  <c r="I28" i="76"/>
  <c r="J28" i="76"/>
  <c r="J14" i="75"/>
  <c r="I14" i="75"/>
  <c r="I71" i="70"/>
  <c r="I91" i="70"/>
  <c r="J91" i="70"/>
  <c r="H100" i="70"/>
  <c r="K52" i="75"/>
  <c r="K139" i="75"/>
  <c r="K233" i="58"/>
  <c r="K72" i="75"/>
  <c r="K260" i="75"/>
  <c r="L47" i="72"/>
  <c r="K275" i="75"/>
  <c r="K167" i="75"/>
  <c r="K191" i="72"/>
  <c r="M159" i="72"/>
  <c r="K33" i="75"/>
  <c r="K103" i="75"/>
  <c r="K229" i="75"/>
  <c r="K274" i="75"/>
  <c r="K222" i="75"/>
  <c r="K263" i="75"/>
  <c r="K179" i="75"/>
  <c r="K266" i="75"/>
  <c r="L34" i="76"/>
  <c r="AK34" i="76"/>
  <c r="K15" i="72"/>
  <c r="L211" i="77"/>
  <c r="AK211" i="77"/>
  <c r="M74" i="70"/>
  <c r="M176" i="72"/>
  <c r="L21" i="76"/>
  <c r="AK21" i="76"/>
  <c r="L17" i="76"/>
  <c r="AK17" i="76"/>
  <c r="L29" i="77"/>
  <c r="AK29" i="77"/>
  <c r="K24" i="47"/>
  <c r="H130" i="50"/>
  <c r="L31" i="50"/>
  <c r="L126" i="77"/>
  <c r="AK126" i="77"/>
  <c r="M97" i="70"/>
  <c r="M281" i="72"/>
  <c r="L254" i="72"/>
  <c r="L158" i="72"/>
  <c r="Q179" i="58"/>
  <c r="H179" i="58"/>
  <c r="I179" i="58"/>
  <c r="AV37" i="58"/>
  <c r="V37" i="58"/>
  <c r="AP37" i="58"/>
  <c r="AB37" i="58"/>
  <c r="AJ37" i="58"/>
  <c r="N37" i="58"/>
  <c r="U37" i="58"/>
  <c r="AC37" i="58"/>
  <c r="AB171" i="58"/>
  <c r="AV171" i="58"/>
  <c r="V171" i="58"/>
  <c r="AP171" i="58"/>
  <c r="I171" i="58"/>
  <c r="AC171" i="58"/>
  <c r="AJ171" i="58"/>
  <c r="U171" i="58"/>
  <c r="AJ82" i="58"/>
  <c r="AB82" i="58"/>
  <c r="AP82" i="58"/>
  <c r="U82" i="58"/>
  <c r="V82" i="58"/>
  <c r="AC82" i="58"/>
  <c r="N82" i="58"/>
  <c r="Q82" i="58"/>
  <c r="AV270" i="58"/>
  <c r="U270" i="58"/>
  <c r="AP270" i="58"/>
  <c r="J270" i="58"/>
  <c r="AB270" i="58"/>
  <c r="AC270" i="58"/>
  <c r="H270" i="58"/>
  <c r="V270" i="58"/>
  <c r="AP182" i="58"/>
  <c r="U182" i="58"/>
  <c r="AV182" i="58"/>
  <c r="V182" i="58"/>
  <c r="AJ182" i="58"/>
  <c r="N182" i="58"/>
  <c r="H182" i="58"/>
  <c r="AB182" i="58"/>
  <c r="N279" i="58"/>
  <c r="Q279" i="58"/>
  <c r="AJ279" i="58"/>
  <c r="AV279" i="58"/>
  <c r="AB279" i="58"/>
  <c r="AP279" i="58"/>
  <c r="V279" i="58"/>
  <c r="AC279" i="58"/>
  <c r="U279" i="58"/>
  <c r="AC64" i="58"/>
  <c r="AJ64" i="58"/>
  <c r="V64" i="58"/>
  <c r="AP64" i="58"/>
  <c r="AV64" i="58"/>
  <c r="AB64" i="58"/>
  <c r="N64" i="58"/>
  <c r="U64" i="58"/>
  <c r="K195" i="58"/>
  <c r="J32" i="58"/>
  <c r="H32" i="58"/>
  <c r="J125" i="58"/>
  <c r="H125" i="58"/>
  <c r="Q125" i="58"/>
  <c r="Q177" i="58"/>
  <c r="I177" i="58"/>
  <c r="J177" i="58"/>
  <c r="I94" i="58"/>
  <c r="Q94" i="58"/>
  <c r="H94" i="58"/>
  <c r="Q85" i="58"/>
  <c r="H85" i="58"/>
  <c r="J85" i="58"/>
  <c r="Q235" i="58"/>
  <c r="J235" i="58"/>
  <c r="H235" i="58"/>
  <c r="Q283" i="58"/>
  <c r="J283" i="58"/>
  <c r="I283" i="58"/>
  <c r="Q175" i="58"/>
  <c r="H175" i="58"/>
  <c r="I175" i="58"/>
  <c r="J175" i="58"/>
  <c r="Q250" i="58"/>
  <c r="J250" i="58"/>
  <c r="H250" i="58"/>
  <c r="Q206" i="58"/>
  <c r="H206" i="58"/>
  <c r="I206" i="58"/>
  <c r="Q135" i="58"/>
  <c r="J135" i="58"/>
  <c r="I135" i="58"/>
  <c r="K21" i="58"/>
  <c r="K43" i="58"/>
  <c r="K181" i="58"/>
  <c r="AJ28" i="58"/>
  <c r="U28" i="58"/>
  <c r="V28" i="58"/>
  <c r="N28" i="58"/>
  <c r="Q28" i="58"/>
  <c r="AB28" i="58"/>
  <c r="AP28" i="58"/>
  <c r="AV28" i="58"/>
  <c r="AC28" i="58"/>
  <c r="N108" i="58"/>
  <c r="H108" i="58"/>
  <c r="U108" i="58"/>
  <c r="AC108" i="58"/>
  <c r="AV108" i="58"/>
  <c r="AB108" i="58"/>
  <c r="V108" i="58"/>
  <c r="AP108" i="58"/>
  <c r="AJ108" i="58"/>
  <c r="AC80" i="58"/>
  <c r="N80" i="58"/>
  <c r="J80" i="58"/>
  <c r="AP80" i="58"/>
  <c r="AJ80" i="58"/>
  <c r="AV80" i="58"/>
  <c r="AB80" i="58"/>
  <c r="U80" i="58"/>
  <c r="U254" i="58"/>
  <c r="V254" i="58"/>
  <c r="AV254" i="58"/>
  <c r="AC254" i="58"/>
  <c r="AP254" i="58"/>
  <c r="N254" i="58"/>
  <c r="Q254" i="58"/>
  <c r="AB254" i="58"/>
  <c r="AJ254" i="58"/>
  <c r="AB302" i="58"/>
  <c r="AP302" i="58"/>
  <c r="AJ302" i="58"/>
  <c r="U302" i="58"/>
  <c r="AV302" i="58"/>
  <c r="AC302" i="58"/>
  <c r="N302" i="58"/>
  <c r="AC246" i="58"/>
  <c r="U246" i="58"/>
  <c r="N246" i="58"/>
  <c r="I246" i="58"/>
  <c r="AB246" i="58"/>
  <c r="V246" i="58"/>
  <c r="AP246" i="58"/>
  <c r="AV246" i="58"/>
  <c r="AC19" i="58"/>
  <c r="N19" i="58"/>
  <c r="Q19" i="58"/>
  <c r="V19" i="58"/>
  <c r="AV19" i="58"/>
  <c r="U19" i="58"/>
  <c r="AJ19" i="58"/>
  <c r="AP19" i="58"/>
  <c r="AB19" i="58"/>
  <c r="K131" i="58"/>
  <c r="AJ26" i="58"/>
  <c r="U26" i="58"/>
  <c r="AC26" i="58"/>
  <c r="AV26" i="58"/>
  <c r="AB26" i="58"/>
  <c r="N26" i="58"/>
  <c r="J26" i="58"/>
  <c r="AP26" i="58"/>
  <c r="AV62" i="58"/>
  <c r="AC62" i="58"/>
  <c r="N62" i="58"/>
  <c r="J62" i="58"/>
  <c r="U62" i="58"/>
  <c r="AJ62" i="58"/>
  <c r="K62" i="58"/>
  <c r="AP62" i="58"/>
  <c r="V62" i="58"/>
  <c r="AB62" i="58"/>
  <c r="AC211" i="58"/>
  <c r="AB211" i="58"/>
  <c r="N211" i="58"/>
  <c r="J211" i="58"/>
  <c r="AP211" i="58"/>
  <c r="V211" i="58"/>
  <c r="U211" i="58"/>
  <c r="AP222" i="58"/>
  <c r="V222" i="58"/>
  <c r="N222" i="58"/>
  <c r="AJ222" i="58"/>
  <c r="AB222" i="58"/>
  <c r="AV222" i="58"/>
  <c r="AC222" i="58"/>
  <c r="U222" i="58"/>
  <c r="N232" i="58"/>
  <c r="J232" i="58"/>
  <c r="AJ232" i="58"/>
  <c r="K232" i="58"/>
  <c r="AC232" i="58"/>
  <c r="U232" i="58"/>
  <c r="V232" i="58"/>
  <c r="AB232" i="58"/>
  <c r="AP232" i="58"/>
  <c r="AC210" i="58"/>
  <c r="V210" i="58"/>
  <c r="U210" i="58"/>
  <c r="AB210" i="58"/>
  <c r="AJ210" i="58"/>
  <c r="AV210" i="58"/>
  <c r="AP210" i="58"/>
  <c r="N210" i="58"/>
  <c r="AJ226" i="58"/>
  <c r="AP226" i="58"/>
  <c r="AV226" i="58"/>
  <c r="U226" i="58"/>
  <c r="N226" i="58"/>
  <c r="I226" i="58"/>
  <c r="V226" i="58"/>
  <c r="AB226" i="58"/>
  <c r="K244" i="58"/>
  <c r="I286" i="58"/>
  <c r="H286" i="58"/>
  <c r="Q286" i="58"/>
  <c r="H304" i="58"/>
  <c r="I304" i="58"/>
  <c r="J304" i="58"/>
  <c r="I95" i="58"/>
  <c r="J95" i="58"/>
  <c r="H95" i="58"/>
  <c r="Q152" i="58"/>
  <c r="I152" i="58"/>
  <c r="H152" i="58"/>
  <c r="H310" i="58"/>
  <c r="I310" i="58"/>
  <c r="H171" i="58"/>
  <c r="Q171" i="58"/>
  <c r="AV68" i="58"/>
  <c r="N68" i="58"/>
  <c r="H68" i="58"/>
  <c r="AB68" i="58"/>
  <c r="V68" i="58"/>
  <c r="AC68" i="58"/>
  <c r="U68" i="58"/>
  <c r="AJ203" i="58"/>
  <c r="AC203" i="58"/>
  <c r="V203" i="58"/>
  <c r="AV203" i="58"/>
  <c r="AB203" i="58"/>
  <c r="AP203" i="58"/>
  <c r="N203" i="58"/>
  <c r="J203" i="58"/>
  <c r="U203" i="58"/>
  <c r="AV127" i="58"/>
  <c r="U127" i="58"/>
  <c r="N127" i="58"/>
  <c r="H127" i="58"/>
  <c r="AJ127" i="58"/>
  <c r="AB127" i="58"/>
  <c r="V127" i="58"/>
  <c r="AP127" i="58"/>
  <c r="AC127" i="58"/>
  <c r="AC308" i="58"/>
  <c r="V308" i="58"/>
  <c r="AV308" i="58"/>
  <c r="AB308" i="58"/>
  <c r="N308" i="58"/>
  <c r="Q308" i="58"/>
  <c r="U308" i="58"/>
  <c r="AP308" i="58"/>
  <c r="AV224" i="58"/>
  <c r="AJ224" i="58"/>
  <c r="U224" i="58"/>
  <c r="AB224" i="58"/>
  <c r="V224" i="58"/>
  <c r="AP224" i="58"/>
  <c r="AV298" i="58"/>
  <c r="AP298" i="58"/>
  <c r="V298" i="58"/>
  <c r="AC298" i="58"/>
  <c r="K298" i="58"/>
  <c r="AJ298" i="58"/>
  <c r="N298" i="58"/>
  <c r="Q298" i="58"/>
  <c r="U298" i="58"/>
  <c r="AB298" i="58"/>
  <c r="N285" i="58"/>
  <c r="J285" i="58"/>
  <c r="AB285" i="58"/>
  <c r="AC285" i="58"/>
  <c r="AV285" i="58"/>
  <c r="K285" i="58"/>
  <c r="U285" i="58"/>
  <c r="AJ285" i="58"/>
  <c r="AP285" i="58"/>
  <c r="I126" i="58"/>
  <c r="Q236" i="58"/>
  <c r="Q148" i="58"/>
  <c r="Q71" i="58"/>
  <c r="Q31" i="58"/>
  <c r="Q293" i="58"/>
  <c r="J156" i="58"/>
  <c r="Q223" i="58"/>
  <c r="I252" i="58"/>
  <c r="I204" i="58"/>
  <c r="H102" i="58"/>
  <c r="I247" i="58"/>
  <c r="I140" i="58"/>
  <c r="H275" i="58"/>
  <c r="I153" i="58"/>
  <c r="I137" i="58"/>
  <c r="W10" i="68"/>
  <c r="D11" i="69"/>
  <c r="D14" i="69"/>
  <c r="H141" i="58"/>
  <c r="J150" i="58"/>
  <c r="Q141" i="58"/>
  <c r="Q156" i="58"/>
  <c r="H165" i="58"/>
  <c r="J165" i="58"/>
  <c r="Q161" i="58"/>
  <c r="J267" i="58"/>
  <c r="I223" i="58"/>
  <c r="J126" i="58"/>
  <c r="J294" i="58"/>
  <c r="I236" i="58"/>
  <c r="J93" i="58"/>
  <c r="H31" i="58"/>
  <c r="I293" i="58"/>
  <c r="I156" i="58"/>
  <c r="H252" i="58"/>
  <c r="I86" i="58"/>
  <c r="J102" i="58"/>
  <c r="H204" i="58"/>
  <c r="I275" i="58"/>
  <c r="J41" i="58"/>
  <c r="Q41" i="58"/>
  <c r="H93" i="58"/>
  <c r="H137" i="58"/>
  <c r="J91" i="58"/>
  <c r="H91" i="58"/>
  <c r="K65" i="58"/>
  <c r="I148" i="58"/>
  <c r="H140" i="58"/>
  <c r="H293" i="58"/>
  <c r="Q86" i="58"/>
  <c r="Q47" i="58"/>
  <c r="I161" i="58"/>
  <c r="Q247" i="58"/>
  <c r="Q275" i="58"/>
  <c r="I233" i="58"/>
  <c r="I165" i="58"/>
  <c r="I93" i="58"/>
  <c r="H106" i="58"/>
  <c r="K152" i="58"/>
  <c r="K29" i="58"/>
  <c r="K194" i="58"/>
  <c r="K32" i="58"/>
  <c r="K46" i="58"/>
  <c r="K209" i="58"/>
  <c r="K299" i="58"/>
  <c r="K264" i="58"/>
  <c r="K295" i="58"/>
  <c r="K168" i="58"/>
  <c r="K45" i="58"/>
  <c r="T102" i="58"/>
  <c r="AI102" i="58"/>
  <c r="AI66" i="58"/>
  <c r="AU66" i="58"/>
  <c r="F261" i="59"/>
  <c r="G254" i="59"/>
  <c r="F171" i="59"/>
  <c r="G136" i="59"/>
  <c r="G308" i="59"/>
  <c r="F269" i="59"/>
  <c r="G189" i="59"/>
  <c r="G138" i="59"/>
  <c r="F246" i="59"/>
  <c r="G218" i="59"/>
  <c r="F162" i="59"/>
  <c r="F161" i="59"/>
  <c r="K100" i="58"/>
  <c r="K36" i="58"/>
  <c r="K286" i="58"/>
  <c r="K20" i="58"/>
  <c r="K235" i="58"/>
  <c r="K297" i="58"/>
  <c r="K175" i="58"/>
  <c r="K205" i="58"/>
  <c r="K122" i="58"/>
  <c r="K125" i="58"/>
  <c r="K50" i="58"/>
  <c r="K257" i="58"/>
  <c r="K141" i="58"/>
  <c r="K151" i="58"/>
  <c r="K63" i="58"/>
  <c r="K59" i="58"/>
  <c r="K74" i="58"/>
  <c r="K294" i="58"/>
  <c r="J73" i="58"/>
  <c r="H73" i="58"/>
  <c r="Q73" i="58"/>
  <c r="K273" i="58"/>
  <c r="K156" i="58"/>
  <c r="K135" i="58"/>
  <c r="K132" i="58"/>
  <c r="K180" i="58"/>
  <c r="K256" i="58"/>
  <c r="K305" i="58"/>
  <c r="K228" i="58"/>
  <c r="K212" i="58"/>
  <c r="K208" i="58"/>
  <c r="K192" i="58"/>
  <c r="K247" i="58"/>
  <c r="K236" i="58"/>
  <c r="K216" i="58"/>
  <c r="K160" i="58"/>
  <c r="K207" i="58"/>
  <c r="K101" i="58"/>
  <c r="K71" i="58"/>
  <c r="K217" i="58"/>
  <c r="K249" i="58"/>
  <c r="K307" i="58"/>
  <c r="K277" i="58"/>
  <c r="K155" i="58"/>
  <c r="K144" i="58"/>
  <c r="K103" i="58"/>
  <c r="K75" i="58"/>
  <c r="K40" i="58"/>
  <c r="K27" i="58"/>
  <c r="K17" i="58"/>
  <c r="K48" i="58"/>
  <c r="K73" i="58"/>
  <c r="K146" i="58"/>
  <c r="K166" i="58"/>
  <c r="K177" i="58"/>
  <c r="K189" i="58"/>
  <c r="K306" i="58"/>
  <c r="K33" i="58"/>
  <c r="K97" i="58"/>
  <c r="K253" i="58"/>
  <c r="K134" i="58"/>
  <c r="K154" i="58"/>
  <c r="K99" i="58"/>
  <c r="F234" i="59"/>
  <c r="F231" i="59"/>
  <c r="F216" i="59"/>
  <c r="F192" i="59"/>
  <c r="F46" i="59"/>
  <c r="G303" i="59"/>
  <c r="G159" i="59"/>
  <c r="F147" i="59"/>
  <c r="Y298" i="59"/>
  <c r="G297" i="59"/>
  <c r="Y296" i="59"/>
  <c r="F295" i="59"/>
  <c r="G293" i="59"/>
  <c r="G284" i="59"/>
  <c r="G238" i="59"/>
  <c r="G168" i="59"/>
  <c r="AC60" i="59"/>
  <c r="G288" i="59"/>
  <c r="G281" i="59"/>
  <c r="G204" i="59"/>
  <c r="G176" i="59"/>
  <c r="G214" i="59"/>
  <c r="F207" i="59"/>
  <c r="G133" i="59"/>
  <c r="F16" i="59"/>
  <c r="K92" i="58"/>
  <c r="J119" i="58"/>
  <c r="I119" i="58"/>
  <c r="H240" i="58"/>
  <c r="Q240" i="58"/>
  <c r="I240" i="58"/>
  <c r="I198" i="58"/>
  <c r="J198" i="58"/>
  <c r="H198" i="58"/>
  <c r="Q198" i="58"/>
  <c r="J68" i="58"/>
  <c r="I74" i="58"/>
  <c r="H74" i="58"/>
  <c r="J74" i="58"/>
  <c r="H29" i="58"/>
  <c r="J29" i="58"/>
  <c r="J131" i="58"/>
  <c r="I131" i="58"/>
  <c r="Q131" i="58"/>
  <c r="J169" i="58"/>
  <c r="I169" i="58"/>
  <c r="Q217" i="58"/>
  <c r="I217" i="58"/>
  <c r="H217" i="58"/>
  <c r="J160" i="58"/>
  <c r="Q160" i="58"/>
  <c r="H159" i="58"/>
  <c r="I159" i="58"/>
  <c r="J159" i="58"/>
  <c r="K283" i="58"/>
  <c r="Q185" i="58"/>
  <c r="I185" i="58"/>
  <c r="J185" i="58"/>
  <c r="Q263" i="58"/>
  <c r="H263" i="58"/>
  <c r="K278" i="58"/>
  <c r="Q238" i="58"/>
  <c r="H238" i="58"/>
  <c r="K179" i="58"/>
  <c r="K259" i="58"/>
  <c r="Q227" i="58"/>
  <c r="H227" i="58"/>
  <c r="H92" i="58"/>
  <c r="Q92" i="58"/>
  <c r="H62" i="58"/>
  <c r="K47" i="58"/>
  <c r="Q249" i="58"/>
  <c r="I249" i="58"/>
  <c r="J249" i="58"/>
  <c r="J279" i="58"/>
  <c r="H279" i="58"/>
  <c r="I279" i="58"/>
  <c r="K262" i="58"/>
  <c r="Q266" i="58"/>
  <c r="I266" i="58"/>
  <c r="K288" i="58"/>
  <c r="I117" i="58"/>
  <c r="J117" i="58"/>
  <c r="J9" i="58"/>
  <c r="H9" i="58"/>
  <c r="Q9" i="58"/>
  <c r="Q215" i="58"/>
  <c r="J215" i="58"/>
  <c r="H215" i="58"/>
  <c r="I215" i="58"/>
  <c r="K289" i="58"/>
  <c r="K274" i="58"/>
  <c r="I124" i="58"/>
  <c r="Q124" i="58"/>
  <c r="H35" i="58"/>
  <c r="Q35" i="58"/>
  <c r="I35" i="58"/>
  <c r="I184" i="58"/>
  <c r="J184" i="58"/>
  <c r="Q184" i="58"/>
  <c r="Q230" i="58"/>
  <c r="J230" i="58"/>
  <c r="I230" i="58"/>
  <c r="K252" i="58"/>
  <c r="I69" i="58"/>
  <c r="J69" i="58"/>
  <c r="K94" i="58"/>
  <c r="J138" i="58"/>
  <c r="H138" i="58"/>
  <c r="H257" i="58"/>
  <c r="I257" i="58"/>
  <c r="I306" i="58"/>
  <c r="Q306" i="58"/>
  <c r="J306" i="58"/>
  <c r="H306" i="58"/>
  <c r="K196" i="58"/>
  <c r="J118" i="58"/>
  <c r="Q118" i="58"/>
  <c r="H118" i="58"/>
  <c r="I80" i="58"/>
  <c r="H53" i="58"/>
  <c r="J53" i="58"/>
  <c r="K67" i="58"/>
  <c r="Q120" i="58"/>
  <c r="H120" i="58"/>
  <c r="K201" i="58"/>
  <c r="I158" i="58"/>
  <c r="J158" i="58"/>
  <c r="Q158" i="58"/>
  <c r="I77" i="58"/>
  <c r="H77" i="58"/>
  <c r="J225" i="58"/>
  <c r="Q225" i="58"/>
  <c r="H225" i="58"/>
  <c r="K77" i="58"/>
  <c r="V93" i="58"/>
  <c r="AC93" i="58"/>
  <c r="V91" i="58"/>
  <c r="AJ91" i="58"/>
  <c r="AC91" i="58"/>
  <c r="AV91" i="58"/>
  <c r="AP83" i="58"/>
  <c r="N83" i="58"/>
  <c r="J83" i="58"/>
  <c r="AC83" i="58"/>
  <c r="V83" i="58"/>
  <c r="AV83" i="58"/>
  <c r="U83" i="58"/>
  <c r="H29" i="51"/>
  <c r="K69" i="58"/>
  <c r="K89" i="58"/>
  <c r="U147" i="58"/>
  <c r="AJ147" i="58"/>
  <c r="AB275" i="58"/>
  <c r="AC275" i="58"/>
  <c r="U154" i="58"/>
  <c r="N154" i="58"/>
  <c r="J154" i="58"/>
  <c r="AV269" i="58"/>
  <c r="K269" i="58"/>
  <c r="AB269" i="58"/>
  <c r="K106" i="58"/>
  <c r="K110" i="58"/>
  <c r="V10" i="68"/>
  <c r="F8" i="75"/>
  <c r="AQ8" i="75"/>
  <c r="Q16" i="51"/>
  <c r="H58" i="58"/>
  <c r="Q58" i="58"/>
  <c r="Q164" i="58"/>
  <c r="J164" i="58"/>
  <c r="H69" i="58"/>
  <c r="Q69" i="58"/>
  <c r="Q65" i="58"/>
  <c r="J65" i="58"/>
  <c r="H232" i="58"/>
  <c r="Q232" i="58"/>
  <c r="Q74" i="58"/>
  <c r="H54" i="58"/>
  <c r="Q159" i="58"/>
  <c r="J217" i="58"/>
  <c r="H131" i="58"/>
  <c r="H261" i="58"/>
  <c r="H158" i="58"/>
  <c r="I65" i="58"/>
  <c r="Q91" i="58"/>
  <c r="H89" i="58"/>
  <c r="J89" i="58"/>
  <c r="Q167" i="58"/>
  <c r="H169" i="58"/>
  <c r="J54" i="58"/>
  <c r="H160" i="58"/>
  <c r="Q101" i="58"/>
  <c r="J278" i="58"/>
  <c r="Q278" i="58"/>
  <c r="J122" i="58"/>
  <c r="Q122" i="58"/>
  <c r="Q121" i="58"/>
  <c r="I121" i="58"/>
  <c r="J181" i="58"/>
  <c r="Q181" i="58"/>
  <c r="I181" i="58"/>
  <c r="H181" i="58"/>
  <c r="J244" i="58"/>
  <c r="Q244" i="58"/>
  <c r="H123" i="58"/>
  <c r="Q123" i="58"/>
  <c r="Y272" i="59"/>
  <c r="A272" i="59"/>
  <c r="X272" i="59"/>
  <c r="X237" i="59"/>
  <c r="AB237" i="59"/>
  <c r="A237" i="59"/>
  <c r="AA219" i="59"/>
  <c r="G219" i="59"/>
  <c r="X172" i="59"/>
  <c r="A172" i="59"/>
  <c r="N22" i="58"/>
  <c r="H22" i="58"/>
  <c r="AB22" i="58"/>
  <c r="AA4" i="68"/>
  <c r="G145" i="59"/>
  <c r="G187" i="59"/>
  <c r="F228" i="59"/>
  <c r="F306" i="59"/>
  <c r="F293" i="59"/>
  <c r="F189" i="59"/>
  <c r="F236" i="59"/>
  <c r="G139" i="59"/>
  <c r="G267" i="59"/>
  <c r="F253" i="59"/>
  <c r="F138" i="59"/>
  <c r="A151" i="59"/>
  <c r="F238" i="59"/>
  <c r="G253" i="59"/>
  <c r="G279" i="59"/>
  <c r="A240" i="59"/>
  <c r="AO291" i="58"/>
  <c r="AO289" i="58"/>
  <c r="AA302" i="58"/>
  <c r="AO275" i="58"/>
  <c r="AA20" i="58"/>
  <c r="AI300" i="58"/>
  <c r="AA304" i="58"/>
  <c r="AA145" i="59"/>
  <c r="V237" i="59"/>
  <c r="V140" i="59"/>
  <c r="V144" i="59"/>
  <c r="Z171" i="59"/>
  <c r="AB240" i="59"/>
  <c r="AA247" i="59"/>
  <c r="W237" i="59"/>
  <c r="V250" i="59"/>
  <c r="AB272" i="59"/>
  <c r="AA136" i="59"/>
  <c r="Z192" i="59"/>
  <c r="F239" i="59"/>
  <c r="AC137" i="59"/>
  <c r="X142" i="59"/>
  <c r="V193" i="59"/>
  <c r="X206" i="59"/>
  <c r="W248" i="59"/>
  <c r="AC250" i="59"/>
  <c r="W254" i="59"/>
  <c r="W280" i="59"/>
  <c r="Y305" i="59"/>
  <c r="G192" i="59"/>
  <c r="F204" i="59"/>
  <c r="V206" i="59"/>
  <c r="Y151" i="59"/>
  <c r="AB151" i="59"/>
  <c r="AA162" i="59"/>
  <c r="V163" i="59"/>
  <c r="W163" i="59"/>
  <c r="AA182" i="59"/>
  <c r="A183" i="59"/>
  <c r="AB183" i="59"/>
  <c r="AA210" i="59"/>
  <c r="AB211" i="59"/>
  <c r="X211" i="59"/>
  <c r="Z234" i="59"/>
  <c r="AB235" i="59"/>
  <c r="AU275" i="58"/>
  <c r="AO279" i="58"/>
  <c r="AB277" i="59"/>
  <c r="G177" i="59"/>
  <c r="G205" i="59"/>
  <c r="X250" i="59"/>
  <c r="X248" i="59"/>
  <c r="X300" i="59"/>
  <c r="V277" i="59"/>
  <c r="A277" i="59"/>
  <c r="G236" i="59"/>
  <c r="G171" i="59"/>
  <c r="A217" i="59"/>
  <c r="W217" i="59"/>
  <c r="A185" i="59"/>
  <c r="W185" i="59"/>
  <c r="F179" i="59"/>
  <c r="G179" i="59"/>
  <c r="Y166" i="59"/>
  <c r="A166" i="59"/>
  <c r="W49" i="59"/>
  <c r="A49" i="59"/>
  <c r="F5" i="51"/>
  <c r="Q5" i="51"/>
  <c r="B13" i="69"/>
  <c r="AA309" i="58"/>
  <c r="AO309" i="58"/>
  <c r="T109" i="58"/>
  <c r="AO109" i="58"/>
  <c r="AI109" i="58"/>
  <c r="AI101" i="58"/>
  <c r="AO101" i="58"/>
  <c r="T101" i="58"/>
  <c r="AI73" i="58"/>
  <c r="AA73" i="58"/>
  <c r="T73" i="58"/>
  <c r="AU67" i="58"/>
  <c r="AI67" i="58"/>
  <c r="T45" i="58"/>
  <c r="AO45" i="58"/>
  <c r="H185" i="58"/>
  <c r="J256" i="58"/>
  <c r="I263" i="58"/>
  <c r="AA5" i="68"/>
  <c r="AP16" i="58"/>
  <c r="N27" i="58"/>
  <c r="I27" i="58"/>
  <c r="X10" i="68"/>
  <c r="N104" i="58"/>
  <c r="Q104" i="58"/>
  <c r="AB199" i="58"/>
  <c r="N224" i="58"/>
  <c r="I224" i="58"/>
  <c r="AJ104" i="58"/>
  <c r="AV199" i="58"/>
  <c r="N23" i="58"/>
  <c r="Q23" i="58"/>
  <c r="V23" i="58"/>
  <c r="U22" i="58"/>
  <c r="AP22" i="58"/>
  <c r="A305" i="59"/>
  <c r="F145" i="59"/>
  <c r="F276" i="59"/>
  <c r="G295" i="59"/>
  <c r="F281" i="59"/>
  <c r="F139" i="59"/>
  <c r="G16" i="59"/>
  <c r="G150" i="59"/>
  <c r="F247" i="59"/>
  <c r="F279" i="59"/>
  <c r="AA291" i="58"/>
  <c r="AI275" i="58"/>
  <c r="AI304" i="58"/>
  <c r="Y137" i="59"/>
  <c r="AC237" i="59"/>
  <c r="Y254" i="59"/>
  <c r="AA139" i="59"/>
  <c r="Z219" i="59"/>
  <c r="V240" i="59"/>
  <c r="AA279" i="59"/>
  <c r="W142" i="59"/>
  <c r="W206" i="59"/>
  <c r="AB250" i="59"/>
  <c r="V254" i="59"/>
  <c r="V280" i="59"/>
  <c r="X305" i="59"/>
  <c r="Z136" i="59"/>
  <c r="AA276" i="59"/>
  <c r="W144" i="59"/>
  <c r="AC193" i="59"/>
  <c r="W240" i="59"/>
  <c r="AC248" i="59"/>
  <c r="AC254" i="59"/>
  <c r="Y277" i="59"/>
  <c r="AC280" i="59"/>
  <c r="W300" i="59"/>
  <c r="AB142" i="59"/>
  <c r="AA205" i="59"/>
  <c r="AA249" i="59"/>
  <c r="W151" i="59"/>
  <c r="X151" i="59"/>
  <c r="Z162" i="59"/>
  <c r="AB163" i="59"/>
  <c r="X163" i="59"/>
  <c r="Z182" i="59"/>
  <c r="W183" i="59"/>
  <c r="X183" i="59"/>
  <c r="Y211" i="59"/>
  <c r="AC235" i="59"/>
  <c r="Y235" i="59"/>
  <c r="AA279" i="58"/>
  <c r="W193" i="59"/>
  <c r="X254" i="59"/>
  <c r="X280" i="59"/>
  <c r="W277" i="59"/>
  <c r="A248" i="59"/>
  <c r="A144" i="59"/>
  <c r="Y288" i="59"/>
  <c r="A288" i="59"/>
  <c r="X288" i="59"/>
  <c r="Z275" i="59"/>
  <c r="G275" i="59"/>
  <c r="F275" i="59"/>
  <c r="W265" i="59"/>
  <c r="V265" i="59"/>
  <c r="Y262" i="59"/>
  <c r="Y260" i="59"/>
  <c r="X228" i="59"/>
  <c r="AC228" i="59"/>
  <c r="G224" i="59"/>
  <c r="Y110" i="59"/>
  <c r="A110" i="59"/>
  <c r="X81" i="59"/>
  <c r="A81" i="59"/>
  <c r="F80" i="59"/>
  <c r="AC72" i="59"/>
  <c r="A72" i="59"/>
  <c r="X72" i="59"/>
  <c r="F38" i="59"/>
  <c r="G38" i="59"/>
  <c r="Y30" i="59"/>
  <c r="A30" i="59"/>
  <c r="AI221" i="58"/>
  <c r="AO221" i="58"/>
  <c r="AI186" i="58"/>
  <c r="AU186" i="58"/>
  <c r="F20" i="51"/>
  <c r="AC142" i="59"/>
  <c r="Y193" i="59"/>
  <c r="AC206" i="59"/>
  <c r="Y248" i="59"/>
  <c r="AC305" i="59"/>
  <c r="AB172" i="59"/>
  <c r="F219" i="59"/>
  <c r="Z291" i="59"/>
  <c r="AB137" i="59"/>
  <c r="AB193" i="59"/>
  <c r="AB248" i="59"/>
  <c r="AB254" i="59"/>
  <c r="AB280" i="59"/>
  <c r="V300" i="59"/>
  <c r="F136" i="59"/>
  <c r="AA177" i="59"/>
  <c r="Y140" i="59"/>
  <c r="Y172" i="59"/>
  <c r="W272" i="59"/>
  <c r="AC300" i="59"/>
  <c r="V142" i="59"/>
  <c r="AC211" i="59"/>
  <c r="V235" i="59"/>
  <c r="AC140" i="59"/>
  <c r="AC172" i="59"/>
  <c r="A142" i="59"/>
  <c r="Y292" i="59"/>
  <c r="X292" i="59"/>
  <c r="Y280" i="59"/>
  <c r="X233" i="59"/>
  <c r="A233" i="59"/>
  <c r="X209" i="59"/>
  <c r="A209" i="59"/>
  <c r="Y206" i="59"/>
  <c r="X140" i="59"/>
  <c r="AO269" i="58"/>
  <c r="AU269" i="58"/>
  <c r="AI269" i="58"/>
  <c r="AA269" i="58"/>
  <c r="T217" i="58"/>
  <c r="AU217" i="58"/>
  <c r="AO217" i="58"/>
  <c r="AI217" i="58"/>
  <c r="AA211" i="58"/>
  <c r="AO211" i="58"/>
  <c r="AU53" i="58"/>
  <c r="AU61" i="58"/>
  <c r="T103" i="58"/>
  <c r="G12" i="59"/>
  <c r="AO81" i="58"/>
  <c r="AC8" i="50"/>
  <c r="AQ8" i="50"/>
  <c r="AS8" i="50"/>
  <c r="S2" i="23"/>
  <c r="AU2" i="50"/>
  <c r="C8" i="69"/>
  <c r="W8" i="50"/>
  <c r="AR8" i="50"/>
  <c r="AY8" i="50"/>
  <c r="V8" i="50"/>
  <c r="AD8" i="50"/>
  <c r="AL8" i="50"/>
  <c r="AW8" i="50"/>
  <c r="E8" i="69"/>
  <c r="AK8" i="50"/>
  <c r="AM8" i="50"/>
  <c r="AE8" i="50"/>
  <c r="X8" i="50"/>
  <c r="N11" i="77"/>
  <c r="P11" i="47"/>
  <c r="F9" i="47"/>
  <c r="AQ9" i="47"/>
  <c r="X9" i="37"/>
  <c r="G15" i="39"/>
  <c r="W9" i="77"/>
  <c r="AE10" i="47"/>
  <c r="F10" i="77"/>
  <c r="AF10" i="77"/>
  <c r="W9" i="37"/>
  <c r="G16" i="39"/>
  <c r="AB16" i="39"/>
  <c r="P12" i="47"/>
  <c r="V9" i="77"/>
  <c r="AP9" i="77"/>
  <c r="E9" i="47"/>
  <c r="W10" i="37"/>
  <c r="H11" i="77"/>
  <c r="J11" i="77"/>
  <c r="BD12" i="77"/>
  <c r="A301" i="77"/>
  <c r="A301" i="47"/>
  <c r="A280" i="77"/>
  <c r="A280" i="47"/>
  <c r="A274" i="77"/>
  <c r="A274" i="47"/>
  <c r="A259" i="77"/>
  <c r="A259" i="47"/>
  <c r="A252" i="77"/>
  <c r="A252" i="47"/>
  <c r="A248" i="77"/>
  <c r="A248" i="47"/>
  <c r="A201" i="77"/>
  <c r="A201" i="47"/>
  <c r="A173" i="77"/>
  <c r="A173" i="47"/>
  <c r="A157" i="77"/>
  <c r="A157" i="47"/>
  <c r="A122" i="77"/>
  <c r="A122" i="47"/>
  <c r="A113" i="77"/>
  <c r="A113" i="47"/>
  <c r="A80" i="77"/>
  <c r="A80" i="47"/>
  <c r="A74" i="47"/>
  <c r="A74" i="77"/>
  <c r="A41" i="77"/>
  <c r="A41" i="47"/>
  <c r="A37" i="77"/>
  <c r="A37" i="47"/>
  <c r="A33" i="77"/>
  <c r="A33" i="47"/>
  <c r="A26" i="77"/>
  <c r="A26" i="47"/>
  <c r="A17" i="77"/>
  <c r="A17" i="47"/>
  <c r="A11" i="77"/>
  <c r="A11" i="47"/>
  <c r="A27" i="77"/>
  <c r="F13" i="47"/>
  <c r="BK10" i="77"/>
  <c r="A310" i="77"/>
  <c r="A310" i="47"/>
  <c r="A305" i="47"/>
  <c r="A294" i="47"/>
  <c r="A282" i="77"/>
  <c r="A282" i="47"/>
  <c r="A279" i="47"/>
  <c r="A275" i="47"/>
  <c r="A251" i="77"/>
  <c r="A251" i="47"/>
  <c r="A232" i="77"/>
  <c r="A232" i="47"/>
  <c r="A202" i="77"/>
  <c r="A202" i="47"/>
  <c r="A196" i="77"/>
  <c r="A196" i="47"/>
  <c r="A187" i="77"/>
  <c r="A187" i="47"/>
  <c r="A183" i="77"/>
  <c r="A183" i="47"/>
  <c r="A164" i="77"/>
  <c r="A164" i="47"/>
  <c r="A145" i="77"/>
  <c r="A145" i="47"/>
  <c r="A101" i="77"/>
  <c r="A101" i="47"/>
  <c r="A81" i="77"/>
  <c r="A81" i="47"/>
  <c r="A75" i="77"/>
  <c r="A75" i="47"/>
  <c r="A59" i="47"/>
  <c r="A59" i="77"/>
  <c r="A18" i="77"/>
  <c r="A18" i="47"/>
  <c r="A13" i="77"/>
  <c r="A13" i="47"/>
  <c r="BH10" i="77"/>
  <c r="AC10" i="77"/>
  <c r="U10" i="77"/>
  <c r="BA10" i="77"/>
  <c r="X8" i="37"/>
  <c r="CF10" i="77"/>
  <c r="M10" i="77"/>
  <c r="U9" i="47"/>
  <c r="AF9" i="47"/>
  <c r="A270" i="77"/>
  <c r="A270" i="47"/>
  <c r="A263" i="77"/>
  <c r="A263" i="47"/>
  <c r="A234" i="77"/>
  <c r="A234" i="47"/>
  <c r="A224" i="47"/>
  <c r="A224" i="77"/>
  <c r="A188" i="77"/>
  <c r="A188" i="47"/>
  <c r="A125" i="77"/>
  <c r="A125" i="47"/>
  <c r="A119" i="77"/>
  <c r="A119" i="47"/>
  <c r="A98" i="47"/>
  <c r="A98" i="77"/>
  <c r="A60" i="77"/>
  <c r="A60" i="47"/>
  <c r="A39" i="77"/>
  <c r="A39" i="47"/>
  <c r="A35" i="77"/>
  <c r="A35" i="47"/>
  <c r="U9" i="77"/>
  <c r="A264" i="77"/>
  <c r="V9" i="47"/>
  <c r="V11" i="47"/>
  <c r="AP11" i="47"/>
  <c r="AB9" i="47"/>
  <c r="AJ9" i="47"/>
  <c r="AP9" i="47"/>
  <c r="A291" i="77"/>
  <c r="A291" i="47"/>
  <c r="A287" i="47"/>
  <c r="A286" i="47"/>
  <c r="A284" i="77"/>
  <c r="A284" i="47"/>
  <c r="A266" i="47"/>
  <c r="A260" i="77"/>
  <c r="A260" i="47"/>
  <c r="A258" i="77"/>
  <c r="A258" i="47"/>
  <c r="A244" i="77"/>
  <c r="A244" i="47"/>
  <c r="A235" i="77"/>
  <c r="A235" i="47"/>
  <c r="A227" i="77"/>
  <c r="A227" i="47"/>
  <c r="A185" i="47"/>
  <c r="A185" i="77"/>
  <c r="A172" i="77"/>
  <c r="A172" i="47"/>
  <c r="A166" i="77"/>
  <c r="A166" i="47"/>
  <c r="A156" i="47"/>
  <c r="A156" i="77"/>
  <c r="A152" i="77"/>
  <c r="A152" i="47"/>
  <c r="A141" i="77"/>
  <c r="A141" i="47"/>
  <c r="A112" i="77"/>
  <c r="A112" i="47"/>
  <c r="A84" i="77"/>
  <c r="A84" i="47"/>
  <c r="A72" i="77"/>
  <c r="A72" i="47"/>
  <c r="A24" i="77"/>
  <c r="A24" i="47"/>
  <c r="A12" i="77"/>
  <c r="A12" i="47"/>
  <c r="A10" i="47"/>
  <c r="A10" i="77"/>
  <c r="A198" i="77"/>
  <c r="A236" i="47"/>
  <c r="A228" i="47"/>
  <c r="A219" i="47"/>
  <c r="A218" i="47"/>
  <c r="A216" i="47"/>
  <c r="A211" i="47"/>
  <c r="A210" i="47"/>
  <c r="A204" i="47"/>
  <c r="A192" i="47"/>
  <c r="A189" i="47"/>
  <c r="A186" i="47"/>
  <c r="A184" i="47"/>
  <c r="A180" i="47"/>
  <c r="A176" i="47"/>
  <c r="A175" i="47"/>
  <c r="A171" i="47"/>
  <c r="A169" i="47"/>
  <c r="A167" i="47"/>
  <c r="A165" i="47"/>
  <c r="A155" i="47"/>
  <c r="A154" i="47"/>
  <c r="A150" i="47"/>
  <c r="A143" i="47"/>
  <c r="A138" i="47"/>
  <c r="A136" i="47"/>
  <c r="A135" i="47"/>
  <c r="A134" i="47"/>
  <c r="A132" i="47"/>
  <c r="A130" i="47"/>
  <c r="A128" i="47"/>
  <c r="A124" i="47"/>
  <c r="A120" i="47"/>
  <c r="A117" i="47"/>
  <c r="A103" i="47"/>
  <c r="A100" i="47"/>
  <c r="A97" i="47"/>
  <c r="A94" i="47"/>
  <c r="A92" i="47"/>
  <c r="A90" i="47"/>
  <c r="A86" i="47"/>
  <c r="A79" i="47"/>
  <c r="A76" i="47"/>
  <c r="A68" i="47"/>
  <c r="A65" i="47"/>
  <c r="A62" i="47"/>
  <c r="A61" i="47"/>
  <c r="A53" i="47"/>
  <c r="A49" i="47"/>
  <c r="A44" i="47"/>
  <c r="A42" i="47"/>
  <c r="A40" i="47"/>
  <c r="A38" i="47"/>
  <c r="A36" i="47"/>
  <c r="A34" i="47"/>
  <c r="A30" i="47"/>
  <c r="A23" i="47"/>
  <c r="A14" i="47"/>
  <c r="AT1" i="58"/>
  <c r="A209" i="47"/>
  <c r="A208" i="47"/>
  <c r="A179" i="47"/>
  <c r="A153" i="47"/>
  <c r="A133" i="47"/>
  <c r="A99" i="47"/>
  <c r="A85" i="47"/>
  <c r="AW18" i="47"/>
  <c r="W18" i="47"/>
  <c r="AK18" i="47"/>
  <c r="AD18" i="47"/>
  <c r="AR19" i="47"/>
  <c r="P19" i="47"/>
  <c r="X19" i="47"/>
  <c r="M19" i="47"/>
  <c r="AL19" i="47"/>
  <c r="AX19" i="47"/>
  <c r="AE19" i="47"/>
  <c r="U17" i="77"/>
  <c r="BX18" i="77"/>
  <c r="BQ18" i="77"/>
  <c r="AV18" i="77"/>
  <c r="Y19" i="39"/>
  <c r="X17" i="39"/>
  <c r="W19" i="39"/>
  <c r="AB19" i="39"/>
  <c r="G17" i="77"/>
  <c r="AA17" i="39"/>
  <c r="W16" i="39"/>
  <c r="W17" i="39"/>
  <c r="X19" i="39"/>
  <c r="F14" i="47"/>
  <c r="AD14" i="47"/>
  <c r="F14" i="77"/>
  <c r="F17" i="77"/>
  <c r="AF17" i="77"/>
  <c r="F17" i="47"/>
  <c r="G15" i="47"/>
  <c r="X15" i="47"/>
  <c r="F15" i="77"/>
  <c r="BJ15" i="77"/>
  <c r="F15" i="47"/>
  <c r="CD16" i="77"/>
  <c r="BI16" i="77"/>
  <c r="AE16" i="77"/>
  <c r="AL16" i="77"/>
  <c r="BP16" i="77"/>
  <c r="AU16" i="77"/>
  <c r="AM16" i="77"/>
  <c r="AD16" i="77"/>
  <c r="BB16" i="77"/>
  <c r="BW16" i="77"/>
  <c r="W16" i="77"/>
  <c r="V16" i="77"/>
  <c r="BW15" i="77"/>
  <c r="AD15" i="77"/>
  <c r="BI15" i="77"/>
  <c r="AM15" i="77"/>
  <c r="W15" i="77"/>
  <c r="BB15" i="77"/>
  <c r="AL15" i="77"/>
  <c r="BP15" i="77"/>
  <c r="AU15" i="77"/>
  <c r="AE15" i="77"/>
  <c r="CD15" i="77"/>
  <c r="V15" i="77"/>
  <c r="AP15" i="47"/>
  <c r="Z16" i="39"/>
  <c r="Y16" i="39"/>
  <c r="AA19" i="39"/>
  <c r="AA16" i="39"/>
  <c r="AC17" i="39"/>
  <c r="X16" i="39"/>
  <c r="AC19" i="39"/>
  <c r="E17" i="47"/>
  <c r="U17" i="47"/>
  <c r="E17" i="77"/>
  <c r="V17" i="77"/>
  <c r="AV15" i="47"/>
  <c r="AC16" i="39"/>
  <c r="Z17" i="39"/>
  <c r="M154" i="77"/>
  <c r="M26" i="50"/>
  <c r="H15" i="75"/>
  <c r="I302" i="70"/>
  <c r="J216" i="70"/>
  <c r="J275" i="70"/>
  <c r="J43" i="70"/>
  <c r="H300" i="47"/>
  <c r="I63" i="70"/>
  <c r="I121" i="47"/>
  <c r="H23" i="47"/>
  <c r="J302" i="70"/>
  <c r="J63" i="70"/>
  <c r="J170" i="70"/>
  <c r="Q123" i="70"/>
  <c r="H64" i="70"/>
  <c r="L285" i="70"/>
  <c r="K111" i="70"/>
  <c r="L30" i="47"/>
  <c r="M270" i="70"/>
  <c r="J159" i="77"/>
  <c r="L261" i="76"/>
  <c r="AK261" i="76"/>
  <c r="Q43" i="70"/>
  <c r="H119" i="77"/>
  <c r="I259" i="70"/>
  <c r="I119" i="77"/>
  <c r="J123" i="70"/>
  <c r="H232" i="77"/>
  <c r="L258" i="76"/>
  <c r="AK258" i="76"/>
  <c r="L117" i="76"/>
  <c r="AK117" i="76"/>
  <c r="M101" i="72"/>
  <c r="L86" i="72"/>
  <c r="M222" i="58"/>
  <c r="M212" i="58"/>
  <c r="M210" i="58"/>
  <c r="M198" i="58"/>
  <c r="M196" i="58"/>
  <c r="M192" i="58"/>
  <c r="M166" i="58"/>
  <c r="M156" i="58"/>
  <c r="M154" i="58"/>
  <c r="M152" i="58"/>
  <c r="M150" i="58"/>
  <c r="H19" i="70"/>
  <c r="K177" i="47"/>
  <c r="K165" i="70"/>
  <c r="L181" i="70"/>
  <c r="M78" i="70"/>
  <c r="L52" i="70"/>
  <c r="L152" i="70"/>
  <c r="H222" i="70"/>
  <c r="K100" i="70"/>
  <c r="H253" i="58"/>
  <c r="J253" i="58"/>
  <c r="K105" i="50"/>
  <c r="R105" i="50"/>
  <c r="J105" i="50"/>
  <c r="J127" i="50"/>
  <c r="I127" i="50"/>
  <c r="R127" i="50"/>
  <c r="I131" i="50"/>
  <c r="K131" i="50"/>
  <c r="K157" i="50"/>
  <c r="I157" i="50"/>
  <c r="R168" i="50"/>
  <c r="I168" i="50"/>
  <c r="J168" i="50"/>
  <c r="J194" i="50"/>
  <c r="K194" i="50"/>
  <c r="I194" i="50"/>
  <c r="K205" i="50"/>
  <c r="R205" i="50"/>
  <c r="K209" i="50"/>
  <c r="J209" i="50"/>
  <c r="I212" i="50"/>
  <c r="K212" i="50"/>
  <c r="J212" i="50"/>
  <c r="R216" i="50"/>
  <c r="K216" i="50"/>
  <c r="H252" i="50"/>
  <c r="I273" i="50"/>
  <c r="K273" i="50"/>
  <c r="K288" i="50"/>
  <c r="R288" i="50"/>
  <c r="N245" i="50"/>
  <c r="K239" i="50"/>
  <c r="R239" i="50"/>
  <c r="J266" i="50"/>
  <c r="R266" i="50"/>
  <c r="I169" i="50"/>
  <c r="J169" i="50"/>
  <c r="K71" i="50"/>
  <c r="R71" i="50"/>
  <c r="H87" i="50"/>
  <c r="L87" i="50"/>
  <c r="K146" i="50"/>
  <c r="R146" i="50"/>
  <c r="K16" i="50"/>
  <c r="R16" i="50"/>
  <c r="I32" i="50"/>
  <c r="J32" i="50"/>
  <c r="K43" i="50"/>
  <c r="R43" i="50"/>
  <c r="I101" i="50"/>
  <c r="R101" i="50"/>
  <c r="J203" i="50"/>
  <c r="K203" i="50"/>
  <c r="I211" i="50"/>
  <c r="J211" i="50"/>
  <c r="R213" i="50"/>
  <c r="J213" i="50"/>
  <c r="J219" i="50"/>
  <c r="R219" i="50"/>
  <c r="K237" i="50"/>
  <c r="R237" i="50"/>
  <c r="I241" i="50"/>
  <c r="J241" i="50"/>
  <c r="I286" i="50"/>
  <c r="R286" i="50"/>
  <c r="J310" i="50"/>
  <c r="R310" i="50"/>
  <c r="K57" i="50"/>
  <c r="I57" i="50"/>
  <c r="H65" i="50"/>
  <c r="K68" i="50"/>
  <c r="R68" i="50"/>
  <c r="H89" i="50"/>
  <c r="L89" i="50"/>
  <c r="L91" i="50"/>
  <c r="K110" i="50"/>
  <c r="R110" i="50"/>
  <c r="L111" i="50"/>
  <c r="R111" i="50"/>
  <c r="I111" i="50"/>
  <c r="J120" i="50"/>
  <c r="K120" i="50"/>
  <c r="R125" i="50"/>
  <c r="I125" i="50"/>
  <c r="H144" i="50"/>
  <c r="R160" i="50"/>
  <c r="K160" i="50"/>
  <c r="J167" i="50"/>
  <c r="R167" i="50"/>
  <c r="R255" i="50"/>
  <c r="K255" i="50"/>
  <c r="M256" i="50"/>
  <c r="J260" i="50"/>
  <c r="R260" i="50"/>
  <c r="J261" i="50"/>
  <c r="K261" i="50"/>
  <c r="I98" i="50"/>
  <c r="K98" i="50"/>
  <c r="I100" i="50"/>
  <c r="K100" i="50"/>
  <c r="H201" i="50"/>
  <c r="J233" i="50"/>
  <c r="K233" i="50"/>
  <c r="J247" i="50"/>
  <c r="R247" i="50"/>
  <c r="H271" i="50"/>
  <c r="J282" i="50"/>
  <c r="R282" i="50"/>
  <c r="I295" i="50"/>
  <c r="K295" i="50"/>
  <c r="L80" i="50"/>
  <c r="H80" i="50"/>
  <c r="L113" i="50"/>
  <c r="J116" i="50"/>
  <c r="K116" i="50"/>
  <c r="L123" i="50"/>
  <c r="K140" i="50"/>
  <c r="R140" i="50"/>
  <c r="J148" i="50"/>
  <c r="I148" i="50"/>
  <c r="Q28" i="70"/>
  <c r="J28" i="70"/>
  <c r="M83" i="76"/>
  <c r="L57" i="77"/>
  <c r="AK57" i="77"/>
  <c r="M180" i="77"/>
  <c r="Q18" i="70"/>
  <c r="I12" i="76"/>
  <c r="H263" i="70"/>
  <c r="J185" i="70"/>
  <c r="Q19" i="70"/>
  <c r="M46" i="76"/>
  <c r="H152" i="70"/>
  <c r="K175" i="70"/>
  <c r="L174" i="70"/>
  <c r="K118" i="70"/>
  <c r="L27" i="77"/>
  <c r="AK27" i="77"/>
  <c r="M307" i="76"/>
  <c r="L306" i="76"/>
  <c r="AK306" i="76"/>
  <c r="L303" i="76"/>
  <c r="AK303" i="76"/>
  <c r="K310" i="76"/>
  <c r="BO310" i="76"/>
  <c r="L308" i="76"/>
  <c r="AK308" i="76"/>
  <c r="K304" i="76"/>
  <c r="BO304" i="76"/>
  <c r="L299" i="76"/>
  <c r="AK299" i="76"/>
  <c r="K294" i="76"/>
  <c r="BO294" i="76"/>
  <c r="K292" i="76"/>
  <c r="BO292" i="76"/>
  <c r="K285" i="76"/>
  <c r="BO285" i="76"/>
  <c r="K279" i="76"/>
  <c r="BO279" i="76"/>
  <c r="K276" i="76"/>
  <c r="BO276" i="76"/>
  <c r="K286" i="76"/>
  <c r="BO286" i="76"/>
  <c r="M290" i="76"/>
  <c r="M276" i="76"/>
  <c r="K264" i="76"/>
  <c r="BO264" i="76"/>
  <c r="M247" i="76"/>
  <c r="M246" i="76"/>
  <c r="K268" i="76"/>
  <c r="BO268" i="76"/>
  <c r="L265" i="76"/>
  <c r="AK265" i="76"/>
  <c r="M236" i="70"/>
  <c r="M230" i="70"/>
  <c r="L165" i="70"/>
  <c r="L207" i="70"/>
  <c r="M134" i="77"/>
  <c r="J307" i="77"/>
  <c r="K260" i="76"/>
  <c r="BO260" i="76"/>
  <c r="K253" i="76"/>
  <c r="BO253" i="76"/>
  <c r="M244" i="76"/>
  <c r="M278" i="76"/>
  <c r="K271" i="76"/>
  <c r="BO271" i="76"/>
  <c r="L267" i="76"/>
  <c r="AK267" i="76"/>
  <c r="L263" i="76"/>
  <c r="AK263" i="76"/>
  <c r="K258" i="76"/>
  <c r="BO258" i="76"/>
  <c r="L249" i="76"/>
  <c r="AK249" i="76"/>
  <c r="L248" i="76"/>
  <c r="AK248" i="76"/>
  <c r="L244" i="76"/>
  <c r="AK244" i="76"/>
  <c r="K242" i="76"/>
  <c r="BO242" i="76"/>
  <c r="M240" i="76"/>
  <c r="K248" i="76"/>
  <c r="BO248" i="76"/>
  <c r="K274" i="76"/>
  <c r="BO274" i="76"/>
  <c r="L251" i="76"/>
  <c r="AK251" i="76"/>
  <c r="L240" i="76"/>
  <c r="AK240" i="76"/>
  <c r="K238" i="76"/>
  <c r="BO238" i="76"/>
  <c r="K226" i="76"/>
  <c r="BO226" i="76"/>
  <c r="K221" i="76"/>
  <c r="BO221" i="76"/>
  <c r="K217" i="76"/>
  <c r="BO217" i="76"/>
  <c r="K209" i="76"/>
  <c r="BO209" i="76"/>
  <c r="K254" i="76"/>
  <c r="BO254" i="76"/>
  <c r="K247" i="76"/>
  <c r="BO247" i="76"/>
  <c r="M228" i="76"/>
  <c r="M219" i="76"/>
  <c r="K205" i="76"/>
  <c r="BO205" i="76"/>
  <c r="M164" i="76"/>
  <c r="K250" i="76"/>
  <c r="BO250" i="76"/>
  <c r="K196" i="76"/>
  <c r="BO196" i="76"/>
  <c r="L187" i="76"/>
  <c r="AK187" i="76"/>
  <c r="M181" i="76"/>
  <c r="K171" i="76"/>
  <c r="BO171" i="76"/>
  <c r="K170" i="76"/>
  <c r="BO170" i="76"/>
  <c r="K159" i="76"/>
  <c r="BO159" i="76"/>
  <c r="K255" i="76"/>
  <c r="BO255" i="76"/>
  <c r="K206" i="76"/>
  <c r="BO206" i="76"/>
  <c r="L159" i="76"/>
  <c r="AK159" i="76"/>
  <c r="M134" i="76"/>
  <c r="L127" i="76"/>
  <c r="AK127" i="76"/>
  <c r="K157" i="76"/>
  <c r="BO157" i="76"/>
  <c r="K136" i="76"/>
  <c r="BO136" i="76"/>
  <c r="L134" i="76"/>
  <c r="AK134" i="76"/>
  <c r="L182" i="76"/>
  <c r="AK182" i="76"/>
  <c r="K149" i="76"/>
  <c r="BO149" i="76"/>
  <c r="L115" i="76"/>
  <c r="AK115" i="76"/>
  <c r="M109" i="76"/>
  <c r="M101" i="76"/>
  <c r="L111" i="76"/>
  <c r="AK111" i="76"/>
  <c r="L90" i="76"/>
  <c r="AK90" i="76"/>
  <c r="L102" i="76"/>
  <c r="AK102" i="76"/>
  <c r="L98" i="76"/>
  <c r="AK98" i="76"/>
  <c r="L95" i="76"/>
  <c r="AK95" i="76"/>
  <c r="L92" i="76"/>
  <c r="AK92" i="76"/>
  <c r="M59" i="76"/>
  <c r="M42" i="76"/>
  <c r="L138" i="76"/>
  <c r="AK138" i="76"/>
  <c r="L62" i="76"/>
  <c r="AK62" i="76"/>
  <c r="L79" i="76"/>
  <c r="AK79" i="76"/>
  <c r="L291" i="76"/>
  <c r="AK291" i="76"/>
  <c r="K310" i="75"/>
  <c r="K296" i="58"/>
  <c r="K310" i="58"/>
  <c r="K304" i="58"/>
  <c r="K19" i="75"/>
  <c r="K135" i="75"/>
  <c r="K109" i="75"/>
  <c r="K98" i="75"/>
  <c r="K293" i="75"/>
  <c r="K125" i="75"/>
  <c r="K95" i="75"/>
  <c r="K161" i="75"/>
  <c r="K294" i="72"/>
  <c r="Q16" i="76"/>
  <c r="I16" i="76"/>
  <c r="Q232" i="70"/>
  <c r="H232" i="70"/>
  <c r="I232" i="70"/>
  <c r="J124" i="70"/>
  <c r="I124" i="70"/>
  <c r="J87" i="70"/>
  <c r="H87" i="70"/>
  <c r="J36" i="70"/>
  <c r="Q36" i="70"/>
  <c r="Q215" i="70"/>
  <c r="J215" i="70"/>
  <c r="I215" i="70"/>
  <c r="H65" i="70"/>
  <c r="Q65" i="70"/>
  <c r="J65" i="70"/>
  <c r="K35" i="70"/>
  <c r="Q61" i="77"/>
  <c r="H61" i="77"/>
  <c r="H227" i="77"/>
  <c r="I227" i="77"/>
  <c r="J96" i="77"/>
  <c r="I96" i="77"/>
  <c r="I307" i="47"/>
  <c r="J307" i="47"/>
  <c r="J262" i="76"/>
  <c r="Q262" i="76"/>
  <c r="Q200" i="76"/>
  <c r="H200" i="76"/>
  <c r="Q180" i="76"/>
  <c r="J180" i="76"/>
  <c r="H142" i="76"/>
  <c r="I142" i="76"/>
  <c r="I133" i="76"/>
  <c r="J133" i="76"/>
  <c r="K42" i="58"/>
  <c r="I262" i="58"/>
  <c r="J262" i="58"/>
  <c r="H262" i="58"/>
  <c r="Q187" i="58"/>
  <c r="H187" i="58"/>
  <c r="Q52" i="58"/>
  <c r="J52" i="58"/>
  <c r="H24" i="75"/>
  <c r="I24" i="75"/>
  <c r="J37" i="77"/>
  <c r="Q37" i="77"/>
  <c r="H144" i="77"/>
  <c r="I144" i="77"/>
  <c r="Q144" i="77"/>
  <c r="I249" i="77"/>
  <c r="Q249" i="77"/>
  <c r="I246" i="70"/>
  <c r="J122" i="70"/>
  <c r="Q300" i="77"/>
  <c r="I305" i="70"/>
  <c r="Q41" i="70"/>
  <c r="H158" i="77"/>
  <c r="Q207" i="70"/>
  <c r="I177" i="47"/>
  <c r="I289" i="76"/>
  <c r="J165" i="70"/>
  <c r="M208" i="76"/>
  <c r="H59" i="47"/>
  <c r="H252" i="70"/>
  <c r="J59" i="47"/>
  <c r="J273" i="76"/>
  <c r="H274" i="76"/>
  <c r="I245" i="77"/>
  <c r="I298" i="47"/>
  <c r="Q199" i="76"/>
  <c r="I262" i="76"/>
  <c r="J291" i="76"/>
  <c r="M277" i="76"/>
  <c r="Q283" i="76"/>
  <c r="Q56" i="76"/>
  <c r="I288" i="76"/>
  <c r="Q126" i="76"/>
  <c r="Q279" i="76"/>
  <c r="H279" i="76"/>
  <c r="H275" i="76"/>
  <c r="I66" i="76"/>
  <c r="I188" i="76"/>
  <c r="I180" i="76"/>
  <c r="I168" i="76"/>
  <c r="J40" i="76"/>
  <c r="I47" i="76"/>
  <c r="Q133" i="76"/>
  <c r="I64" i="76"/>
  <c r="H180" i="76"/>
  <c r="H58" i="76"/>
  <c r="J126" i="76"/>
  <c r="H295" i="76"/>
  <c r="I166" i="75"/>
  <c r="I40" i="58"/>
  <c r="J72" i="58"/>
  <c r="J163" i="47"/>
  <c r="Q163" i="47"/>
  <c r="I23" i="77"/>
  <c r="Q79" i="77"/>
  <c r="Q177" i="47"/>
  <c r="I225" i="77"/>
  <c r="I122" i="70"/>
  <c r="Q59" i="47"/>
  <c r="Q305" i="70"/>
  <c r="I165" i="70"/>
  <c r="H268" i="70"/>
  <c r="I264" i="76"/>
  <c r="M225" i="76"/>
  <c r="H262" i="76"/>
  <c r="I310" i="76"/>
  <c r="I283" i="76"/>
  <c r="I186" i="76"/>
  <c r="J288" i="76"/>
  <c r="I126" i="76"/>
  <c r="J279" i="76"/>
  <c r="Q273" i="76"/>
  <c r="Q161" i="76"/>
  <c r="H203" i="76"/>
  <c r="H267" i="76"/>
  <c r="Q172" i="76"/>
  <c r="I184" i="76"/>
  <c r="I176" i="76"/>
  <c r="J188" i="76"/>
  <c r="J47" i="76"/>
  <c r="I56" i="76"/>
  <c r="Q168" i="76"/>
  <c r="H195" i="76"/>
  <c r="Q142" i="76"/>
  <c r="H301" i="76"/>
  <c r="J207" i="76"/>
  <c r="H40" i="76"/>
  <c r="J21" i="58"/>
  <c r="I70" i="75"/>
  <c r="M305" i="76"/>
  <c r="L309" i="76"/>
  <c r="AK309" i="76"/>
  <c r="L305" i="76"/>
  <c r="AK305" i="76"/>
  <c r="L301" i="76"/>
  <c r="AK301" i="76"/>
  <c r="L310" i="76"/>
  <c r="AK310" i="76"/>
  <c r="K309" i="76"/>
  <c r="BO309" i="76"/>
  <c r="L302" i="76"/>
  <c r="AK302" i="76"/>
  <c r="K303" i="76"/>
  <c r="BO303" i="76"/>
  <c r="K295" i="76"/>
  <c r="BO295" i="76"/>
  <c r="K296" i="76"/>
  <c r="BO296" i="76"/>
  <c r="K289" i="76"/>
  <c r="BO289" i="76"/>
  <c r="K283" i="76"/>
  <c r="BO283" i="76"/>
  <c r="M297" i="76"/>
  <c r="K265" i="76"/>
  <c r="BO265" i="76"/>
  <c r="M263" i="76"/>
  <c r="M272" i="76"/>
  <c r="M287" i="76"/>
  <c r="K244" i="76"/>
  <c r="BO244" i="76"/>
  <c r="K245" i="76"/>
  <c r="BO245" i="76"/>
  <c r="K237" i="76"/>
  <c r="BO237" i="76"/>
  <c r="K213" i="76"/>
  <c r="BO213" i="76"/>
  <c r="K210" i="76"/>
  <c r="BO210" i="76"/>
  <c r="M239" i="76"/>
  <c r="M233" i="76"/>
  <c r="M224" i="76"/>
  <c r="M203" i="76"/>
  <c r="K201" i="76"/>
  <c r="BO201" i="76"/>
  <c r="M176" i="76"/>
  <c r="M241" i="76"/>
  <c r="K204" i="76"/>
  <c r="BO204" i="76"/>
  <c r="M189" i="76"/>
  <c r="M173" i="76"/>
  <c r="K147" i="76"/>
  <c r="BO147" i="76"/>
  <c r="M141" i="76"/>
  <c r="K131" i="76"/>
  <c r="BO131" i="76"/>
  <c r="M183" i="76"/>
  <c r="K162" i="76"/>
  <c r="BO162" i="76"/>
  <c r="L157" i="76"/>
  <c r="AK157" i="76"/>
  <c r="L145" i="76"/>
  <c r="AK145" i="76"/>
  <c r="L143" i="76"/>
  <c r="AK143" i="76"/>
  <c r="M140" i="76"/>
  <c r="K120" i="76"/>
  <c r="BO120" i="76"/>
  <c r="K38" i="58"/>
  <c r="K58" i="58"/>
  <c r="K266" i="77"/>
  <c r="BO266" i="77"/>
  <c r="K285" i="70"/>
  <c r="M246" i="70"/>
  <c r="M305" i="70"/>
  <c r="L305" i="70"/>
  <c r="M173" i="70"/>
  <c r="L142" i="70"/>
  <c r="M72" i="70"/>
  <c r="K298" i="70"/>
  <c r="L275" i="70"/>
  <c r="M248" i="70"/>
  <c r="L210" i="70"/>
  <c r="M154" i="70"/>
  <c r="M124" i="70"/>
  <c r="K79" i="70"/>
  <c r="M116" i="70"/>
  <c r="M215" i="70"/>
  <c r="M209" i="70"/>
  <c r="K65" i="70"/>
  <c r="K117" i="47"/>
  <c r="L159" i="70"/>
  <c r="I147" i="75"/>
  <c r="J207" i="75"/>
  <c r="H196" i="75"/>
  <c r="J188" i="58"/>
  <c r="I245" i="58"/>
  <c r="I189" i="58"/>
  <c r="Q284" i="75"/>
  <c r="J249" i="75"/>
  <c r="J25" i="75"/>
  <c r="I36" i="75"/>
  <c r="I154" i="75"/>
  <c r="Q140" i="75"/>
  <c r="I224" i="75"/>
  <c r="J134" i="75"/>
  <c r="H170" i="75"/>
  <c r="J104" i="58"/>
  <c r="Q89" i="75"/>
  <c r="J265" i="58"/>
  <c r="H265" i="58"/>
  <c r="L248" i="72"/>
  <c r="M289" i="72"/>
  <c r="M203" i="50"/>
  <c r="H134" i="77"/>
  <c r="H24" i="77"/>
  <c r="K267" i="58"/>
  <c r="K145" i="75"/>
  <c r="K106" i="75"/>
  <c r="K300" i="75"/>
  <c r="K45" i="75"/>
  <c r="K158" i="75"/>
  <c r="K195" i="75"/>
  <c r="K22" i="75"/>
  <c r="K241" i="58"/>
  <c r="K177" i="75"/>
  <c r="K258" i="72"/>
  <c r="K37" i="72"/>
  <c r="M96" i="72"/>
  <c r="K195" i="72"/>
  <c r="K65" i="72"/>
  <c r="K177" i="72"/>
  <c r="K95" i="72"/>
  <c r="K222" i="72"/>
  <c r="I299" i="72"/>
  <c r="J259" i="72"/>
  <c r="Q240" i="77"/>
  <c r="M284" i="70"/>
  <c r="M239" i="70"/>
  <c r="I109" i="75"/>
  <c r="Q170" i="75"/>
  <c r="H269" i="58"/>
  <c r="H16" i="75"/>
  <c r="Q126" i="75"/>
  <c r="H221" i="75"/>
  <c r="J110" i="75"/>
  <c r="I37" i="75"/>
  <c r="I101" i="75"/>
  <c r="H107" i="75"/>
  <c r="J263" i="75"/>
  <c r="Q33" i="58"/>
  <c r="J90" i="75"/>
  <c r="H78" i="75"/>
  <c r="I78" i="75"/>
  <c r="H90" i="75"/>
  <c r="Q78" i="75"/>
  <c r="H126" i="75"/>
  <c r="K20" i="77"/>
  <c r="BO20" i="77"/>
  <c r="K226" i="75"/>
  <c r="K69" i="75"/>
  <c r="K68" i="75"/>
  <c r="K117" i="75"/>
  <c r="K41" i="75"/>
  <c r="I29" i="70"/>
  <c r="K140" i="47"/>
  <c r="L49" i="77"/>
  <c r="AK49" i="77"/>
  <c r="M262" i="77"/>
  <c r="M258" i="76"/>
  <c r="M302" i="76"/>
  <c r="K14" i="70"/>
  <c r="H24" i="47"/>
  <c r="Q135" i="70"/>
  <c r="I135" i="70"/>
  <c r="L297" i="77"/>
  <c r="AK297" i="77"/>
  <c r="M306" i="76"/>
  <c r="L11" i="76"/>
  <c r="AK11" i="76"/>
  <c r="M17" i="50"/>
  <c r="M31" i="50"/>
  <c r="I266" i="77"/>
  <c r="H24" i="70"/>
  <c r="H290" i="76"/>
  <c r="M273" i="76"/>
  <c r="M295" i="76"/>
  <c r="M196" i="76"/>
  <c r="I201" i="76"/>
  <c r="I209" i="76"/>
  <c r="I213" i="76"/>
  <c r="I216" i="76"/>
  <c r="H220" i="76"/>
  <c r="H224" i="76"/>
  <c r="I225" i="76"/>
  <c r="I229" i="76"/>
  <c r="J236" i="76"/>
  <c r="J278" i="76"/>
  <c r="H286" i="76"/>
  <c r="Q238" i="76"/>
  <c r="Q245" i="76"/>
  <c r="I245" i="76"/>
  <c r="I307" i="76"/>
  <c r="I220" i="76"/>
  <c r="I249" i="76"/>
  <c r="H218" i="76"/>
  <c r="I218" i="76"/>
  <c r="J238" i="76"/>
  <c r="Q227" i="76"/>
  <c r="J245" i="76"/>
  <c r="I228" i="76"/>
  <c r="I216" i="58"/>
  <c r="J216" i="58"/>
  <c r="K207" i="70"/>
  <c r="Q297" i="75"/>
  <c r="H297" i="75"/>
  <c r="I297" i="75"/>
  <c r="J297" i="75"/>
  <c r="I94" i="75"/>
  <c r="Q94" i="75"/>
  <c r="J281" i="75"/>
  <c r="Q281" i="75"/>
  <c r="I174" i="75"/>
  <c r="H174" i="75"/>
  <c r="M17" i="76"/>
  <c r="L21" i="70"/>
  <c r="M31" i="70"/>
  <c r="M16" i="50"/>
  <c r="M37" i="50"/>
  <c r="M23" i="50"/>
  <c r="M289" i="76"/>
  <c r="Q24" i="70"/>
  <c r="J240" i="76"/>
  <c r="I208" i="76"/>
  <c r="H212" i="76"/>
  <c r="J217" i="76"/>
  <c r="Q221" i="76"/>
  <c r="I224" i="76"/>
  <c r="J228" i="76"/>
  <c r="I233" i="76"/>
  <c r="J237" i="76"/>
  <c r="Q282" i="76"/>
  <c r="Q307" i="76"/>
  <c r="J226" i="76"/>
  <c r="Q222" i="76"/>
  <c r="H219" i="76"/>
  <c r="J225" i="76"/>
  <c r="H214" i="76"/>
  <c r="Q249" i="76"/>
  <c r="Q235" i="76"/>
  <c r="Q158" i="76"/>
  <c r="J218" i="76"/>
  <c r="Q211" i="76"/>
  <c r="H222" i="76"/>
  <c r="I236" i="76"/>
  <c r="K66" i="47"/>
  <c r="K53" i="47"/>
  <c r="K48" i="47"/>
  <c r="K301" i="70"/>
  <c r="K270" i="70"/>
  <c r="L257" i="70"/>
  <c r="L121" i="70"/>
  <c r="M101" i="70"/>
  <c r="L129" i="70"/>
  <c r="L120" i="70"/>
  <c r="L105" i="70"/>
  <c r="K105" i="70"/>
  <c r="I247" i="77"/>
  <c r="I36" i="58"/>
  <c r="J36" i="58"/>
  <c r="I152" i="75"/>
  <c r="Q152" i="75"/>
  <c r="Q297" i="58"/>
  <c r="H297" i="58"/>
  <c r="H222" i="58"/>
  <c r="I222" i="58"/>
  <c r="I47" i="58"/>
  <c r="H47" i="58"/>
  <c r="H18" i="75"/>
  <c r="Q18" i="75"/>
  <c r="Q260" i="75"/>
  <c r="I260" i="75"/>
  <c r="I179" i="75"/>
  <c r="H179" i="75"/>
  <c r="Q242" i="58"/>
  <c r="I242" i="58"/>
  <c r="H242" i="58"/>
  <c r="I138" i="58"/>
  <c r="Q138" i="58"/>
  <c r="I278" i="76"/>
  <c r="H282" i="76"/>
  <c r="H307" i="76"/>
  <c r="Q286" i="76"/>
  <c r="H238" i="76"/>
  <c r="Q299" i="76"/>
  <c r="J210" i="76"/>
  <c r="K245" i="77"/>
  <c r="BO245" i="77"/>
  <c r="K262" i="77"/>
  <c r="BO262" i="77"/>
  <c r="K136" i="47"/>
  <c r="M296" i="70"/>
  <c r="L106" i="70"/>
  <c r="L228" i="70"/>
  <c r="M146" i="70"/>
  <c r="K92" i="77"/>
  <c r="BO92" i="77"/>
  <c r="J92" i="75"/>
  <c r="I92" i="75"/>
  <c r="H299" i="58"/>
  <c r="Q299" i="58"/>
  <c r="J195" i="75"/>
  <c r="I195" i="75"/>
  <c r="H236" i="75"/>
  <c r="I236" i="75"/>
  <c r="Q192" i="75"/>
  <c r="I192" i="75"/>
  <c r="J114" i="75"/>
  <c r="I114" i="75"/>
  <c r="H117" i="75"/>
  <c r="Q117" i="75"/>
  <c r="J300" i="58"/>
  <c r="Q300" i="58"/>
  <c r="I300" i="58"/>
  <c r="M307" i="50"/>
  <c r="M121" i="50"/>
  <c r="M188" i="50"/>
  <c r="N291" i="50"/>
  <c r="M277" i="50"/>
  <c r="M106" i="70"/>
  <c r="M207" i="70"/>
  <c r="L269" i="70"/>
  <c r="K241" i="70"/>
  <c r="L215" i="70"/>
  <c r="L252" i="70"/>
  <c r="M131" i="70"/>
  <c r="J176" i="75"/>
  <c r="H141" i="75"/>
  <c r="H290" i="75"/>
  <c r="H303" i="75"/>
  <c r="J205" i="75"/>
  <c r="H227" i="75"/>
  <c r="I293" i="75"/>
  <c r="J300" i="75"/>
  <c r="J216" i="75"/>
  <c r="J273" i="75"/>
  <c r="Q273" i="75"/>
  <c r="I261" i="58"/>
  <c r="H129" i="58"/>
  <c r="I193" i="58"/>
  <c r="J145" i="58"/>
  <c r="Q102" i="75"/>
  <c r="J129" i="58"/>
  <c r="Q213" i="58"/>
  <c r="Q233" i="58"/>
  <c r="Q77" i="58"/>
  <c r="J77" i="58"/>
  <c r="J261" i="58"/>
  <c r="I286" i="72"/>
  <c r="Q167" i="72"/>
  <c r="H146" i="72"/>
  <c r="Q142" i="72"/>
  <c r="Q77" i="72"/>
  <c r="Q87" i="72"/>
  <c r="I112" i="72"/>
  <c r="I238" i="72"/>
  <c r="J283" i="72"/>
  <c r="M206" i="47"/>
  <c r="K252" i="50"/>
  <c r="I12" i="70"/>
  <c r="M26" i="76"/>
  <c r="I11" i="77"/>
  <c r="H149" i="70"/>
  <c r="M147" i="70"/>
  <c r="M18" i="70"/>
  <c r="M17" i="70"/>
  <c r="M9" i="50"/>
  <c r="J296" i="70"/>
  <c r="Q15" i="76"/>
  <c r="H288" i="70"/>
  <c r="J165" i="47"/>
  <c r="Q296" i="70"/>
  <c r="J266" i="77"/>
  <c r="Q266" i="77"/>
  <c r="Q204" i="47"/>
  <c r="Q156" i="47"/>
  <c r="H102" i="47"/>
  <c r="Q146" i="70"/>
  <c r="I102" i="47"/>
  <c r="H157" i="47"/>
  <c r="M62" i="76"/>
  <c r="K185" i="47"/>
  <c r="L298" i="77"/>
  <c r="AK298" i="77"/>
  <c r="L168" i="76"/>
  <c r="AK168" i="76"/>
  <c r="P13" i="47"/>
  <c r="K100" i="77"/>
  <c r="BO100" i="77"/>
  <c r="K227" i="47"/>
  <c r="K300" i="77"/>
  <c r="BO300" i="77"/>
  <c r="K102" i="47"/>
  <c r="K204" i="47"/>
  <c r="K231" i="76"/>
  <c r="BO231" i="76"/>
  <c r="K90" i="47"/>
  <c r="K302" i="70"/>
  <c r="L302" i="70"/>
  <c r="M285" i="70"/>
  <c r="K271" i="70"/>
  <c r="L246" i="70"/>
  <c r="L288" i="70"/>
  <c r="L259" i="70"/>
  <c r="L216" i="70"/>
  <c r="K170" i="70"/>
  <c r="L150" i="70"/>
  <c r="K150" i="70"/>
  <c r="M181" i="70"/>
  <c r="L164" i="70"/>
  <c r="K158" i="70"/>
  <c r="K146" i="70"/>
  <c r="M117" i="70"/>
  <c r="K119" i="77"/>
  <c r="BO119" i="77"/>
  <c r="K158" i="77"/>
  <c r="BO158" i="77"/>
  <c r="K300" i="47"/>
  <c r="Q11" i="77"/>
  <c r="M221" i="77"/>
  <c r="K14" i="76"/>
  <c r="BO14" i="76"/>
  <c r="I12" i="58"/>
  <c r="I161" i="47"/>
  <c r="J15" i="58"/>
  <c r="I157" i="47"/>
  <c r="K161" i="47"/>
  <c r="L173" i="76"/>
  <c r="AK173" i="76"/>
  <c r="M110" i="76"/>
  <c r="L142" i="76"/>
  <c r="AK142" i="76"/>
  <c r="M111" i="76"/>
  <c r="K15" i="75"/>
  <c r="I204" i="47"/>
  <c r="H70" i="47"/>
  <c r="I156" i="47"/>
  <c r="N15" i="77"/>
  <c r="Q15" i="77"/>
  <c r="J102" i="47"/>
  <c r="I158" i="70"/>
  <c r="K98" i="77"/>
  <c r="BO98" i="77"/>
  <c r="K230" i="77"/>
  <c r="BO230" i="77"/>
  <c r="K238" i="47"/>
  <c r="K236" i="70"/>
  <c r="L236" i="70"/>
  <c r="K216" i="70"/>
  <c r="L191" i="70"/>
  <c r="M85" i="70"/>
  <c r="L170" i="70"/>
  <c r="K164" i="70"/>
  <c r="M164" i="70"/>
  <c r="L158" i="70"/>
  <c r="K266" i="47"/>
  <c r="M231" i="70"/>
  <c r="K231" i="70"/>
  <c r="L231" i="70"/>
  <c r="K270" i="47"/>
  <c r="K219" i="47"/>
  <c r="K34" i="47"/>
  <c r="M301" i="70"/>
  <c r="L284" i="70"/>
  <c r="L270" i="70"/>
  <c r="L245" i="70"/>
  <c r="K245" i="70"/>
  <c r="M272" i="70"/>
  <c r="K258" i="70"/>
  <c r="M242" i="70"/>
  <c r="K182" i="70"/>
  <c r="L132" i="70"/>
  <c r="K121" i="70"/>
  <c r="M37" i="70"/>
  <c r="L92" i="70"/>
  <c r="K152" i="70"/>
  <c r="M152" i="70"/>
  <c r="L141" i="70"/>
  <c r="K120" i="70"/>
  <c r="M120" i="70"/>
  <c r="M105" i="70"/>
  <c r="K94" i="70"/>
  <c r="L84" i="70"/>
  <c r="K160" i="77"/>
  <c r="BO160" i="77"/>
  <c r="K236" i="77"/>
  <c r="BO236" i="77"/>
  <c r="K23" i="47"/>
  <c r="K192" i="47"/>
  <c r="K117" i="77"/>
  <c r="BO117" i="77"/>
  <c r="K86" i="77"/>
  <c r="BO86" i="77"/>
  <c r="K281" i="77"/>
  <c r="BO281" i="77"/>
  <c r="K225" i="77"/>
  <c r="BO225" i="77"/>
  <c r="K173" i="47"/>
  <c r="K298" i="47"/>
  <c r="K222" i="47"/>
  <c r="K260" i="47"/>
  <c r="K181" i="47"/>
  <c r="K147" i="47"/>
  <c r="K287" i="70"/>
  <c r="L287" i="70"/>
  <c r="K269" i="70"/>
  <c r="K262" i="70"/>
  <c r="L262" i="70"/>
  <c r="K275" i="70"/>
  <c r="K232" i="70"/>
  <c r="M232" i="70"/>
  <c r="K223" i="76"/>
  <c r="BO223" i="76"/>
  <c r="K210" i="70"/>
  <c r="K154" i="70"/>
  <c r="L154" i="70"/>
  <c r="K147" i="70"/>
  <c r="K108" i="70"/>
  <c r="K96" i="70"/>
  <c r="K87" i="70"/>
  <c r="M79" i="70"/>
  <c r="L79" i="70"/>
  <c r="L45" i="70"/>
  <c r="M45" i="70"/>
  <c r="K45" i="70"/>
  <c r="K116" i="70"/>
  <c r="K91" i="70"/>
  <c r="K222" i="70"/>
  <c r="L222" i="70"/>
  <c r="K215" i="70"/>
  <c r="K209" i="70"/>
  <c r="L209" i="70"/>
  <c r="L205" i="70"/>
  <c r="M205" i="70"/>
  <c r="K128" i="70"/>
  <c r="M128" i="70"/>
  <c r="K119" i="70"/>
  <c r="L119" i="70"/>
  <c r="M119" i="70"/>
  <c r="M100" i="70"/>
  <c r="K93" i="70"/>
  <c r="L93" i="70"/>
  <c r="L65" i="70"/>
  <c r="K160" i="47"/>
  <c r="K186" i="47"/>
  <c r="K61" i="77"/>
  <c r="BO61" i="77"/>
  <c r="K96" i="77"/>
  <c r="BO96" i="77"/>
  <c r="K79" i="47"/>
  <c r="K102" i="77"/>
  <c r="BO102" i="77"/>
  <c r="K163" i="77"/>
  <c r="BO163" i="77"/>
  <c r="K281" i="47"/>
  <c r="K225" i="47"/>
  <c r="K204" i="77"/>
  <c r="BO204" i="77"/>
  <c r="K276" i="47"/>
  <c r="K235" i="47"/>
  <c r="K268" i="47"/>
  <c r="K223" i="47"/>
  <c r="K124" i="47"/>
  <c r="K303" i="70"/>
  <c r="M286" i="70"/>
  <c r="M252" i="70"/>
  <c r="K247" i="70"/>
  <c r="L306" i="70"/>
  <c r="K297" i="70"/>
  <c r="M297" i="70"/>
  <c r="L289" i="70"/>
  <c r="K289" i="70"/>
  <c r="L263" i="70"/>
  <c r="L254" i="70"/>
  <c r="K254" i="70"/>
  <c r="L223" i="70"/>
  <c r="K223" i="70"/>
  <c r="M217" i="70"/>
  <c r="K174" i="70"/>
  <c r="M174" i="70"/>
  <c r="L166" i="70"/>
  <c r="M166" i="70"/>
  <c r="L160" i="70"/>
  <c r="M153" i="70"/>
  <c r="L123" i="70"/>
  <c r="K123" i="70"/>
  <c r="K107" i="70"/>
  <c r="L95" i="70"/>
  <c r="K73" i="70"/>
  <c r="K66" i="70"/>
  <c r="M44" i="70"/>
  <c r="K171" i="70"/>
  <c r="L171" i="70"/>
  <c r="L151" i="70"/>
  <c r="K99" i="70"/>
  <c r="L99" i="70"/>
  <c r="M229" i="70"/>
  <c r="L214" i="70"/>
  <c r="L208" i="70"/>
  <c r="K131" i="70"/>
  <c r="N218" i="50"/>
  <c r="M191" i="50"/>
  <c r="M185" i="50"/>
  <c r="N293" i="50"/>
  <c r="N286" i="50"/>
  <c r="M292" i="50"/>
  <c r="M103" i="50"/>
  <c r="N304" i="50"/>
  <c r="M284" i="50"/>
  <c r="N284" i="50"/>
  <c r="M303" i="50"/>
  <c r="N298" i="50"/>
  <c r="M218" i="76"/>
  <c r="M176" i="70"/>
  <c r="L100" i="47"/>
  <c r="M145" i="47"/>
  <c r="M161" i="47"/>
  <c r="L176" i="77"/>
  <c r="AK176" i="77"/>
  <c r="L84" i="47"/>
  <c r="M88" i="47"/>
  <c r="L97" i="76"/>
  <c r="AK97" i="76"/>
  <c r="L89" i="76"/>
  <c r="AK89" i="76"/>
  <c r="N185" i="50"/>
  <c r="N23" i="50"/>
  <c r="M172" i="50"/>
  <c r="N303" i="50"/>
  <c r="L241" i="77"/>
  <c r="AK241" i="77"/>
  <c r="M267" i="76"/>
  <c r="K215" i="76"/>
  <c r="BO215" i="76"/>
  <c r="M21" i="77"/>
  <c r="M309" i="72"/>
  <c r="M308" i="70"/>
  <c r="L281" i="76"/>
  <c r="AK281" i="76"/>
  <c r="M170" i="77"/>
  <c r="L249" i="47"/>
  <c r="M264" i="47"/>
  <c r="L65" i="47"/>
  <c r="M33" i="77"/>
  <c r="M226" i="47"/>
  <c r="L105" i="47"/>
  <c r="M300" i="47"/>
  <c r="M303" i="77"/>
  <c r="L271" i="77"/>
  <c r="AK271" i="77"/>
  <c r="L215" i="77"/>
  <c r="AK215" i="77"/>
  <c r="M199" i="47"/>
  <c r="L235" i="77"/>
  <c r="AK235" i="77"/>
  <c r="L203" i="47"/>
  <c r="L120" i="77"/>
  <c r="AK120" i="77"/>
  <c r="L131" i="77"/>
  <c r="AK131" i="77"/>
  <c r="M95" i="77"/>
  <c r="M281" i="70"/>
  <c r="L75" i="47"/>
  <c r="L307" i="47"/>
  <c r="L118" i="47"/>
  <c r="M95" i="47"/>
  <c r="L52" i="77"/>
  <c r="AK52" i="77"/>
  <c r="L128" i="47"/>
  <c r="M51" i="47"/>
  <c r="L69" i="47"/>
  <c r="M87" i="47"/>
  <c r="J14" i="76"/>
  <c r="Q15" i="70"/>
  <c r="Q23" i="76"/>
  <c r="CC306" i="76"/>
  <c r="I13" i="70"/>
  <c r="J15" i="70"/>
  <c r="I14" i="76"/>
  <c r="L37" i="47"/>
  <c r="H13" i="70"/>
  <c r="H14" i="76"/>
  <c r="L12" i="70"/>
  <c r="I10" i="76"/>
  <c r="J13" i="70"/>
  <c r="J12" i="58"/>
  <c r="H14" i="70"/>
  <c r="J149" i="70"/>
  <c r="K86" i="47"/>
  <c r="M230" i="76"/>
  <c r="L146" i="76"/>
  <c r="AK146" i="76"/>
  <c r="O8" i="50"/>
  <c r="K8" i="50"/>
  <c r="M141" i="70"/>
  <c r="K279" i="77"/>
  <c r="BO279" i="77"/>
  <c r="K59" i="47"/>
  <c r="L286" i="70"/>
  <c r="K263" i="70"/>
  <c r="K143" i="70"/>
  <c r="K86" i="70"/>
  <c r="L31" i="70"/>
  <c r="K151" i="70"/>
  <c r="L229" i="70"/>
  <c r="K200" i="70"/>
  <c r="K172" i="70"/>
  <c r="M118" i="70"/>
  <c r="M18" i="47"/>
  <c r="P18" i="47"/>
  <c r="L221" i="72"/>
  <c r="M271" i="72"/>
  <c r="L301" i="72"/>
  <c r="L241" i="72"/>
  <c r="M181" i="72"/>
  <c r="N289" i="50"/>
  <c r="M229" i="50"/>
  <c r="N285" i="50"/>
  <c r="M208" i="50"/>
  <c r="M285" i="50"/>
  <c r="M261" i="50"/>
  <c r="N281" i="50"/>
  <c r="M282" i="50"/>
  <c r="M37" i="76"/>
  <c r="L87" i="77"/>
  <c r="AK87" i="77"/>
  <c r="M255" i="70"/>
  <c r="L309" i="77"/>
  <c r="AK309" i="77"/>
  <c r="L208" i="77"/>
  <c r="AK208" i="77"/>
  <c r="M80" i="70"/>
  <c r="K302" i="76"/>
  <c r="BO302" i="76"/>
  <c r="L256" i="76"/>
  <c r="AK256" i="76"/>
  <c r="L87" i="47"/>
  <c r="M233" i="70"/>
  <c r="K304" i="77"/>
  <c r="BO304" i="77"/>
  <c r="K291" i="76"/>
  <c r="BO291" i="76"/>
  <c r="M88" i="76"/>
  <c r="L78" i="70"/>
  <c r="K295" i="70"/>
  <c r="L248" i="70"/>
  <c r="L297" i="70"/>
  <c r="M99" i="70"/>
  <c r="M200" i="70"/>
  <c r="L20" i="47"/>
  <c r="N208" i="50"/>
  <c r="M111" i="50"/>
  <c r="M306" i="50"/>
  <c r="M127" i="70"/>
  <c r="M251" i="47"/>
  <c r="M140" i="70"/>
  <c r="M81" i="47"/>
  <c r="M292" i="70"/>
  <c r="L127" i="47"/>
  <c r="L164" i="47"/>
  <c r="M276" i="70"/>
  <c r="L146" i="47"/>
  <c r="M195" i="70"/>
  <c r="M302" i="47"/>
  <c r="K28" i="77"/>
  <c r="BO28" i="77"/>
  <c r="K135" i="77"/>
  <c r="BO135" i="77"/>
  <c r="L50" i="77"/>
  <c r="AK50" i="77"/>
  <c r="L107" i="76"/>
  <c r="AK107" i="76"/>
  <c r="K99" i="76"/>
  <c r="BO99" i="76"/>
  <c r="K95" i="76"/>
  <c r="BO95" i="76"/>
  <c r="L76" i="76"/>
  <c r="AK76" i="76"/>
  <c r="L75" i="76"/>
  <c r="AK75" i="76"/>
  <c r="L73" i="76"/>
  <c r="AK73" i="76"/>
  <c r="M53" i="76"/>
  <c r="M35" i="76"/>
  <c r="M31" i="76"/>
  <c r="L85" i="76"/>
  <c r="AK85" i="76"/>
  <c r="L81" i="76"/>
  <c r="AK81" i="76"/>
  <c r="L78" i="76"/>
  <c r="AK78" i="76"/>
  <c r="L65" i="76"/>
  <c r="AK65" i="76"/>
  <c r="L63" i="76"/>
  <c r="AK63" i="76"/>
  <c r="L60" i="76"/>
  <c r="AK60" i="76"/>
  <c r="M285" i="76"/>
  <c r="L87" i="76"/>
  <c r="AK87" i="76"/>
  <c r="L83" i="76"/>
  <c r="AK83" i="76"/>
  <c r="BO66" i="76"/>
  <c r="L303" i="47"/>
  <c r="M81" i="70"/>
  <c r="M129" i="47"/>
  <c r="L241" i="47"/>
  <c r="L209" i="47"/>
  <c r="M43" i="47"/>
  <c r="L237" i="47"/>
  <c r="M47" i="47"/>
  <c r="L243" i="47"/>
  <c r="M294" i="47"/>
  <c r="M209" i="47"/>
  <c r="M176" i="47"/>
  <c r="M168" i="47"/>
  <c r="L232" i="47"/>
  <c r="M124" i="47"/>
  <c r="M248" i="47"/>
  <c r="L283" i="47"/>
  <c r="M216" i="47"/>
  <c r="L293" i="47"/>
  <c r="M240" i="47"/>
  <c r="L291" i="47"/>
  <c r="L102" i="47"/>
  <c r="M53" i="47"/>
  <c r="L159" i="47"/>
  <c r="M156" i="70"/>
  <c r="L297" i="47"/>
  <c r="M185" i="47"/>
  <c r="M272" i="47"/>
  <c r="M190" i="47"/>
  <c r="M222" i="47"/>
  <c r="L49" i="47"/>
  <c r="L55" i="47"/>
  <c r="M212" i="76"/>
  <c r="K197" i="76"/>
  <c r="BO197" i="76"/>
  <c r="M202" i="76"/>
  <c r="M137" i="76"/>
  <c r="K135" i="76"/>
  <c r="BO135" i="76"/>
  <c r="M260" i="76"/>
  <c r="K207" i="76"/>
  <c r="BO207" i="76"/>
  <c r="K202" i="76"/>
  <c r="BO202" i="76"/>
  <c r="K184" i="76"/>
  <c r="BO184" i="76"/>
  <c r="K172" i="76"/>
  <c r="BO172" i="76"/>
  <c r="K123" i="76"/>
  <c r="BO123" i="76"/>
  <c r="L150" i="76"/>
  <c r="AK150" i="76"/>
  <c r="L147" i="76"/>
  <c r="AK147" i="76"/>
  <c r="L131" i="76"/>
  <c r="AK131" i="76"/>
  <c r="K243" i="76"/>
  <c r="BO243" i="76"/>
  <c r="M182" i="76"/>
  <c r="K161" i="76"/>
  <c r="BO161" i="76"/>
  <c r="K156" i="76"/>
  <c r="BO156" i="76"/>
  <c r="M159" i="76"/>
  <c r="M143" i="76"/>
  <c r="K133" i="76"/>
  <c r="BO133" i="76"/>
  <c r="M205" i="76"/>
  <c r="L153" i="76"/>
  <c r="AK153" i="76"/>
  <c r="L116" i="76"/>
  <c r="AK116" i="76"/>
  <c r="L112" i="76"/>
  <c r="AK112" i="76"/>
  <c r="M139" i="76"/>
  <c r="L119" i="76"/>
  <c r="AK119" i="76"/>
  <c r="L118" i="76"/>
  <c r="AK118" i="76"/>
  <c r="L103" i="76"/>
  <c r="AK103" i="76"/>
  <c r="L94" i="76"/>
  <c r="AK94" i="76"/>
  <c r="L110" i="76"/>
  <c r="AK110" i="76"/>
  <c r="L101" i="76"/>
  <c r="AK101" i="76"/>
  <c r="L132" i="47"/>
  <c r="L213" i="47"/>
  <c r="M113" i="70"/>
  <c r="L184" i="76"/>
  <c r="AK184" i="76"/>
  <c r="M223" i="70"/>
  <c r="M29" i="76"/>
  <c r="K274" i="47"/>
  <c r="M25" i="76"/>
  <c r="K15" i="70"/>
  <c r="M24" i="76"/>
  <c r="K19" i="70"/>
  <c r="M12" i="50"/>
  <c r="M33" i="50"/>
  <c r="K11" i="75"/>
  <c r="K14" i="75"/>
  <c r="J71" i="70"/>
  <c r="Q71" i="70"/>
  <c r="H67" i="70"/>
  <c r="Q67" i="70"/>
  <c r="J209" i="70"/>
  <c r="Q209" i="70"/>
  <c r="Q142" i="77"/>
  <c r="I142" i="77"/>
  <c r="K120" i="47"/>
  <c r="Q124" i="47"/>
  <c r="I124" i="47"/>
  <c r="H124" i="47"/>
  <c r="H286" i="70"/>
  <c r="J286" i="70"/>
  <c r="K274" i="70"/>
  <c r="H223" i="70"/>
  <c r="I223" i="70"/>
  <c r="Q223" i="70"/>
  <c r="K217" i="70"/>
  <c r="J166" i="70"/>
  <c r="Q166" i="70"/>
  <c r="H31" i="70"/>
  <c r="Q31" i="70"/>
  <c r="I31" i="70"/>
  <c r="H214" i="70"/>
  <c r="Q214" i="70"/>
  <c r="CC18" i="77"/>
  <c r="M18" i="77"/>
  <c r="P18" i="77"/>
  <c r="Q22" i="70"/>
  <c r="J22" i="70"/>
  <c r="Q32" i="70"/>
  <c r="J32" i="70"/>
  <c r="M65" i="77"/>
  <c r="M301" i="77"/>
  <c r="CC40" i="77"/>
  <c r="M40" i="77"/>
  <c r="M288" i="47"/>
  <c r="M247" i="47"/>
  <c r="L213" i="77"/>
  <c r="AK213" i="77"/>
  <c r="L26" i="76"/>
  <c r="AK26" i="76"/>
  <c r="M22" i="70"/>
  <c r="M270" i="76"/>
  <c r="M58" i="76"/>
  <c r="M14" i="76"/>
  <c r="M12" i="70"/>
  <c r="L29" i="70"/>
  <c r="M36" i="50"/>
  <c r="M123" i="70"/>
  <c r="H13" i="75"/>
  <c r="J93" i="70"/>
  <c r="Q142" i="70"/>
  <c r="I163" i="47"/>
  <c r="I219" i="47"/>
  <c r="Q219" i="47"/>
  <c r="I45" i="70"/>
  <c r="J153" i="70"/>
  <c r="Q153" i="70"/>
  <c r="J64" i="70"/>
  <c r="I64" i="70"/>
  <c r="M271" i="47"/>
  <c r="L191" i="47"/>
  <c r="Q306" i="76"/>
  <c r="I306" i="76"/>
  <c r="J279" i="47"/>
  <c r="H279" i="47"/>
  <c r="K77" i="47"/>
  <c r="M108" i="70"/>
  <c r="L100" i="70"/>
  <c r="K177" i="77"/>
  <c r="BO177" i="77"/>
  <c r="L303" i="70"/>
  <c r="L268" i="70"/>
  <c r="K268" i="70"/>
  <c r="L274" i="70"/>
  <c r="L240" i="70"/>
  <c r="K166" i="70"/>
  <c r="K160" i="70"/>
  <c r="K153" i="70"/>
  <c r="L153" i="70"/>
  <c r="L143" i="70"/>
  <c r="I73" i="70"/>
  <c r="J73" i="70"/>
  <c r="H66" i="70"/>
  <c r="I66" i="70"/>
  <c r="K229" i="70"/>
  <c r="K208" i="70"/>
  <c r="L200" i="70"/>
  <c r="L118" i="70"/>
  <c r="L19" i="47"/>
  <c r="M23" i="47"/>
  <c r="M181" i="77"/>
  <c r="M56" i="77"/>
  <c r="J86" i="70"/>
  <c r="M216" i="70"/>
  <c r="K173" i="70"/>
  <c r="M142" i="70"/>
  <c r="K106" i="70"/>
  <c r="K257" i="70"/>
  <c r="M182" i="70"/>
  <c r="K112" i="70"/>
  <c r="M112" i="70"/>
  <c r="L89" i="47"/>
  <c r="L290" i="76"/>
  <c r="AK290" i="76"/>
  <c r="M200" i="47"/>
  <c r="M97" i="47"/>
  <c r="L145" i="47"/>
  <c r="L305" i="47"/>
  <c r="L125" i="47"/>
  <c r="M268" i="76"/>
  <c r="M175" i="76"/>
  <c r="M107" i="76"/>
  <c r="K277" i="77"/>
  <c r="BO277" i="77"/>
  <c r="I240" i="76"/>
  <c r="J285" i="76"/>
  <c r="H270" i="76"/>
  <c r="H208" i="76"/>
  <c r="J211" i="76"/>
  <c r="Q213" i="76"/>
  <c r="Q268" i="76"/>
  <c r="Q292" i="76"/>
  <c r="I250" i="76"/>
  <c r="Q204" i="76"/>
  <c r="H254" i="76"/>
  <c r="J156" i="76"/>
  <c r="J213" i="76"/>
  <c r="J292" i="76"/>
  <c r="I41" i="76"/>
  <c r="J158" i="76"/>
  <c r="Q212" i="76"/>
  <c r="L153" i="47"/>
  <c r="L109" i="47"/>
  <c r="K39" i="75"/>
  <c r="K173" i="58"/>
  <c r="K171" i="75"/>
  <c r="K206" i="75"/>
  <c r="J10" i="75"/>
  <c r="H10" i="75"/>
  <c r="H23" i="76"/>
  <c r="H20" i="70"/>
  <c r="Q161" i="47"/>
  <c r="Q11" i="75"/>
  <c r="J23" i="76"/>
  <c r="K114" i="47"/>
  <c r="I216" i="47"/>
  <c r="Q216" i="47"/>
  <c r="H161" i="47"/>
  <c r="L198" i="77"/>
  <c r="AK198" i="77"/>
  <c r="I185" i="47"/>
  <c r="J185" i="47"/>
  <c r="AF8" i="47"/>
  <c r="J11" i="75"/>
  <c r="J20" i="70"/>
  <c r="M13" i="76"/>
  <c r="H13" i="76"/>
  <c r="Q13" i="76"/>
  <c r="I13" i="76"/>
  <c r="J13" i="76"/>
  <c r="J27" i="76"/>
  <c r="Q27" i="76"/>
  <c r="H27" i="76"/>
  <c r="I15" i="58"/>
  <c r="Q15" i="58"/>
  <c r="K10" i="58"/>
  <c r="H11" i="75"/>
  <c r="Q10" i="75"/>
  <c r="Q20" i="70"/>
  <c r="H185" i="47"/>
  <c r="L161" i="47"/>
  <c r="M293" i="76"/>
  <c r="M147" i="76"/>
  <c r="L169" i="76"/>
  <c r="AK169" i="76"/>
  <c r="N16" i="77"/>
  <c r="M36" i="70"/>
  <c r="H22" i="47"/>
  <c r="J22" i="47"/>
  <c r="I22" i="47"/>
  <c r="K306" i="70"/>
  <c r="H151" i="70"/>
  <c r="Q151" i="70"/>
  <c r="K214" i="70"/>
  <c r="H131" i="70"/>
  <c r="I131" i="70"/>
  <c r="Q131" i="70"/>
  <c r="M193" i="47"/>
  <c r="L185" i="47"/>
  <c r="M212" i="47"/>
  <c r="L223" i="47"/>
  <c r="CC110" i="77"/>
  <c r="M110" i="77"/>
  <c r="L167" i="76"/>
  <c r="AK167" i="76"/>
  <c r="H166" i="76"/>
  <c r="I166" i="76"/>
  <c r="M149" i="76"/>
  <c r="M145" i="76"/>
  <c r="M129" i="76"/>
  <c r="J255" i="76"/>
  <c r="Q255" i="76"/>
  <c r="I255" i="76"/>
  <c r="K246" i="76"/>
  <c r="BO246" i="76"/>
  <c r="H206" i="76"/>
  <c r="I206" i="76"/>
  <c r="Q206" i="76"/>
  <c r="J198" i="76"/>
  <c r="H198" i="76"/>
  <c r="Q198" i="76"/>
  <c r="I198" i="76"/>
  <c r="M171" i="76"/>
  <c r="K203" i="76"/>
  <c r="BO203" i="76"/>
  <c r="K199" i="76"/>
  <c r="BO199" i="76"/>
  <c r="Q193" i="76"/>
  <c r="I193" i="76"/>
  <c r="H193" i="76"/>
  <c r="Q189" i="76"/>
  <c r="I189" i="76"/>
  <c r="J189" i="76"/>
  <c r="H189" i="76"/>
  <c r="K189" i="76"/>
  <c r="BO189" i="76"/>
  <c r="K185" i="76"/>
  <c r="BO185" i="76"/>
  <c r="I181" i="76"/>
  <c r="Q181" i="76"/>
  <c r="J181" i="76"/>
  <c r="Q177" i="76"/>
  <c r="J177" i="76"/>
  <c r="H177" i="76"/>
  <c r="K177" i="76"/>
  <c r="BO177" i="76"/>
  <c r="I173" i="76"/>
  <c r="H173" i="76"/>
  <c r="J173" i="76"/>
  <c r="Q173" i="76"/>
  <c r="J169" i="76"/>
  <c r="Q169" i="76"/>
  <c r="K169" i="76"/>
  <c r="BO169" i="76"/>
  <c r="Q165" i="76"/>
  <c r="I165" i="76"/>
  <c r="J165" i="76"/>
  <c r="H165" i="76"/>
  <c r="K165" i="76"/>
  <c r="BO165" i="76"/>
  <c r="H162" i="76"/>
  <c r="J162" i="76"/>
  <c r="Q162" i="76"/>
  <c r="CC154" i="76"/>
  <c r="M154" i="76"/>
  <c r="M144" i="76"/>
  <c r="CC138" i="76"/>
  <c r="M138" i="76"/>
  <c r="M135" i="76"/>
  <c r="K130" i="76"/>
  <c r="BO130" i="76"/>
  <c r="M128" i="76"/>
  <c r="M186" i="76"/>
  <c r="M178" i="76"/>
  <c r="M166" i="76"/>
  <c r="CC158" i="76"/>
  <c r="M158" i="76"/>
  <c r="M155" i="76"/>
  <c r="K144" i="76"/>
  <c r="BO144" i="76"/>
  <c r="M136" i="76"/>
  <c r="CC130" i="76"/>
  <c r="M130" i="76"/>
  <c r="K122" i="76"/>
  <c r="BO122" i="76"/>
  <c r="K118" i="76"/>
  <c r="BO118" i="76"/>
  <c r="M116" i="76"/>
  <c r="M112" i="76"/>
  <c r="M197" i="76"/>
  <c r="K154" i="76"/>
  <c r="BO154" i="76"/>
  <c r="M152" i="76"/>
  <c r="L190" i="76"/>
  <c r="AK190" i="76"/>
  <c r="M146" i="76"/>
  <c r="L126" i="76"/>
  <c r="AK126" i="76"/>
  <c r="K124" i="76"/>
  <c r="BO124" i="76"/>
  <c r="H134" i="76"/>
  <c r="I134" i="76"/>
  <c r="L100" i="76"/>
  <c r="AK100" i="76"/>
  <c r="L91" i="76"/>
  <c r="AK91" i="76"/>
  <c r="L109" i="76"/>
  <c r="AK109" i="76"/>
  <c r="L139" i="76"/>
  <c r="AK139" i="76"/>
  <c r="K87" i="76"/>
  <c r="BO87" i="76"/>
  <c r="L133" i="76"/>
  <c r="AK133" i="76"/>
  <c r="M55" i="76"/>
  <c r="M47" i="76"/>
  <c r="H145" i="76"/>
  <c r="J145" i="76"/>
  <c r="K145" i="76"/>
  <c r="BO145" i="76"/>
  <c r="K63" i="76"/>
  <c r="BO63" i="76"/>
  <c r="Q46" i="76"/>
  <c r="H46" i="76"/>
  <c r="I46" i="76"/>
  <c r="K82" i="76"/>
  <c r="BO82" i="76"/>
  <c r="Q32" i="58"/>
  <c r="I32" i="58"/>
  <c r="K67" i="47"/>
  <c r="K26" i="70"/>
  <c r="K28" i="76"/>
  <c r="BO28" i="76"/>
  <c r="Q270" i="47"/>
  <c r="J231" i="70"/>
  <c r="Q287" i="70"/>
  <c r="Q276" i="47"/>
  <c r="I162" i="76"/>
  <c r="M293" i="70"/>
  <c r="L225" i="76"/>
  <c r="AK225" i="76"/>
  <c r="L154" i="76"/>
  <c r="AK154" i="76"/>
  <c r="M234" i="76"/>
  <c r="M222" i="76"/>
  <c r="M262" i="76"/>
  <c r="L212" i="76"/>
  <c r="AK212" i="76"/>
  <c r="L136" i="76"/>
  <c r="AK136" i="76"/>
  <c r="L180" i="76"/>
  <c r="AK180" i="76"/>
  <c r="L165" i="76"/>
  <c r="AK165" i="76"/>
  <c r="L40" i="76"/>
  <c r="AK40" i="76"/>
  <c r="L32" i="76"/>
  <c r="AK32" i="76"/>
  <c r="M254" i="76"/>
  <c r="L269" i="76"/>
  <c r="AK269" i="76"/>
  <c r="L293" i="76"/>
  <c r="AK293" i="76"/>
  <c r="M90" i="76"/>
  <c r="M19" i="70"/>
  <c r="M14" i="50"/>
  <c r="M38" i="50"/>
  <c r="M20" i="50"/>
  <c r="J258" i="70"/>
  <c r="I231" i="70"/>
  <c r="H181" i="76"/>
  <c r="I151" i="70"/>
  <c r="J287" i="70"/>
  <c r="I185" i="76"/>
  <c r="J206" i="76"/>
  <c r="J185" i="76"/>
  <c r="J200" i="58"/>
  <c r="H200" i="58"/>
  <c r="J308" i="58"/>
  <c r="J139" i="58"/>
  <c r="H139" i="58"/>
  <c r="H69" i="76"/>
  <c r="I69" i="76"/>
  <c r="K308" i="47"/>
  <c r="K201" i="47"/>
  <c r="L104" i="77"/>
  <c r="AK104" i="77"/>
  <c r="M303" i="47"/>
  <c r="Q41" i="75"/>
  <c r="H41" i="75"/>
  <c r="I41" i="75"/>
  <c r="Q29" i="58"/>
  <c r="I29" i="58"/>
  <c r="K299" i="75"/>
  <c r="H206" i="75"/>
  <c r="Q206" i="75"/>
  <c r="J150" i="75"/>
  <c r="Q150" i="75"/>
  <c r="I150" i="75"/>
  <c r="J130" i="58"/>
  <c r="H130" i="58"/>
  <c r="J44" i="58"/>
  <c r="Q44" i="58"/>
  <c r="H132" i="58"/>
  <c r="Q132" i="58"/>
  <c r="I31" i="75"/>
  <c r="J31" i="75"/>
  <c r="H31" i="75"/>
  <c r="I248" i="58"/>
  <c r="J248" i="58"/>
  <c r="Q248" i="58"/>
  <c r="Q186" i="58"/>
  <c r="I186" i="58"/>
  <c r="I92" i="58"/>
  <c r="J92" i="58"/>
  <c r="J39" i="58"/>
  <c r="H39" i="58"/>
  <c r="Q62" i="58"/>
  <c r="J29" i="75"/>
  <c r="I29" i="75"/>
  <c r="Q29" i="75"/>
  <c r="Q301" i="75"/>
  <c r="H301" i="75"/>
  <c r="J301" i="75"/>
  <c r="H57" i="75"/>
  <c r="Q57" i="75"/>
  <c r="H105" i="75"/>
  <c r="I105" i="75"/>
  <c r="Q105" i="75"/>
  <c r="Q93" i="75"/>
  <c r="J93" i="75"/>
  <c r="M271" i="70"/>
  <c r="K288" i="70"/>
  <c r="L273" i="70"/>
  <c r="K253" i="70"/>
  <c r="L230" i="70"/>
  <c r="K230" i="70"/>
  <c r="K191" i="70"/>
  <c r="Q20" i="77"/>
  <c r="L198" i="47"/>
  <c r="M34" i="47"/>
  <c r="M70" i="77"/>
  <c r="L239" i="70"/>
  <c r="M42" i="70"/>
  <c r="M287" i="70"/>
  <c r="L174" i="47"/>
  <c r="I200" i="77"/>
  <c r="L164" i="58"/>
  <c r="M258" i="47"/>
  <c r="L18" i="77"/>
  <c r="O18" i="77"/>
  <c r="L18" i="47"/>
  <c r="O18" i="47"/>
  <c r="M121" i="77"/>
  <c r="M308" i="47"/>
  <c r="L260" i="77"/>
  <c r="AK260" i="77"/>
  <c r="M121" i="47"/>
  <c r="M261" i="76"/>
  <c r="L66" i="76"/>
  <c r="AK66" i="76"/>
  <c r="M167" i="76"/>
  <c r="M29" i="70"/>
  <c r="M261" i="70"/>
  <c r="L14" i="76"/>
  <c r="AK14" i="76"/>
  <c r="M109" i="47"/>
  <c r="M97" i="77"/>
  <c r="M261" i="77"/>
  <c r="M247" i="77"/>
  <c r="L132" i="77"/>
  <c r="AK132" i="77"/>
  <c r="M106" i="47"/>
  <c r="M246" i="47"/>
  <c r="M113" i="47"/>
  <c r="M108" i="47"/>
  <c r="L156" i="77"/>
  <c r="AK156" i="77"/>
  <c r="L156" i="47"/>
  <c r="L161" i="77"/>
  <c r="AK161" i="77"/>
  <c r="M22" i="76"/>
  <c r="L250" i="77"/>
  <c r="AK250" i="77"/>
  <c r="M213" i="77"/>
  <c r="L238" i="77"/>
  <c r="AK238" i="77"/>
  <c r="L288" i="77"/>
  <c r="AK288" i="77"/>
  <c r="M258" i="77"/>
  <c r="L166" i="77"/>
  <c r="AK166" i="77"/>
  <c r="M240" i="77"/>
  <c r="L170" i="77"/>
  <c r="AK170" i="77"/>
  <c r="L260" i="47"/>
  <c r="M123" i="76"/>
  <c r="M11" i="70"/>
  <c r="L26" i="70"/>
  <c r="N11" i="47"/>
  <c r="H11" i="47"/>
  <c r="M298" i="76"/>
  <c r="M40" i="76"/>
  <c r="L58" i="76"/>
  <c r="AK58" i="76"/>
  <c r="L286" i="76"/>
  <c r="AK286" i="76"/>
  <c r="M98" i="76"/>
  <c r="L38" i="76"/>
  <c r="AK38" i="76"/>
  <c r="L176" i="76"/>
  <c r="AK176" i="76"/>
  <c r="L257" i="76"/>
  <c r="AK257" i="76"/>
  <c r="L120" i="76"/>
  <c r="AK120" i="76"/>
  <c r="M38" i="76"/>
  <c r="M11" i="76"/>
  <c r="M10" i="76"/>
  <c r="M13" i="70"/>
  <c r="K21" i="70"/>
  <c r="K34" i="76"/>
  <c r="BO34" i="76"/>
  <c r="M11" i="50"/>
  <c r="I275" i="70"/>
  <c r="H153" i="70"/>
  <c r="I153" i="70"/>
  <c r="M105" i="47"/>
  <c r="L88" i="70"/>
  <c r="K42" i="70"/>
  <c r="Q286" i="70"/>
  <c r="L310" i="77"/>
  <c r="AK310" i="77"/>
  <c r="L155" i="77"/>
  <c r="AK155" i="77"/>
  <c r="M87" i="76"/>
  <c r="M71" i="76"/>
  <c r="L15" i="70"/>
  <c r="L15" i="76"/>
  <c r="AK15" i="76"/>
  <c r="M15" i="76"/>
  <c r="L14" i="70"/>
  <c r="K12" i="70"/>
  <c r="M13" i="50"/>
  <c r="L16" i="76"/>
  <c r="AK16" i="76"/>
  <c r="K10" i="75"/>
  <c r="K12" i="75"/>
  <c r="K137" i="47"/>
  <c r="K269" i="47"/>
  <c r="I44" i="70"/>
  <c r="Q44" i="70"/>
  <c r="M194" i="76"/>
  <c r="L25" i="76"/>
  <c r="AK25" i="76"/>
  <c r="K19" i="76"/>
  <c r="BO19" i="76"/>
  <c r="M18" i="76"/>
  <c r="L20" i="76"/>
  <c r="AK20" i="76"/>
  <c r="M20" i="76"/>
  <c r="K9" i="75"/>
  <c r="H171" i="70"/>
  <c r="I171" i="70"/>
  <c r="M169" i="47"/>
  <c r="N295" i="50"/>
  <c r="M277" i="70"/>
  <c r="M230" i="47"/>
  <c r="M68" i="47"/>
  <c r="M92" i="47"/>
  <c r="M275" i="47"/>
  <c r="M218" i="47"/>
  <c r="M177" i="70"/>
  <c r="M192" i="76"/>
  <c r="I20" i="47"/>
  <c r="Q254" i="76"/>
  <c r="Q208" i="76"/>
  <c r="K163" i="47"/>
  <c r="K156" i="47"/>
  <c r="K70" i="47"/>
  <c r="M122" i="70"/>
  <c r="L111" i="70"/>
  <c r="L295" i="70"/>
  <c r="K304" i="70"/>
  <c r="L258" i="70"/>
  <c r="K37" i="70"/>
  <c r="M227" i="70"/>
  <c r="K158" i="47"/>
  <c r="K309" i="77"/>
  <c r="BO309" i="77"/>
  <c r="H240" i="70"/>
  <c r="J182" i="76"/>
  <c r="M118" i="47"/>
  <c r="M309" i="70"/>
  <c r="M114" i="70"/>
  <c r="M167" i="47"/>
  <c r="M31" i="47"/>
  <c r="L176" i="47"/>
  <c r="M101" i="47"/>
  <c r="M203" i="70"/>
  <c r="L36" i="47"/>
  <c r="M306" i="47"/>
  <c r="L33" i="47"/>
  <c r="L202" i="47"/>
  <c r="M76" i="47"/>
  <c r="M113" i="77"/>
  <c r="K188" i="76"/>
  <c r="BO188" i="76"/>
  <c r="K142" i="47"/>
  <c r="K137" i="77"/>
  <c r="BO137" i="77"/>
  <c r="M302" i="70"/>
  <c r="L122" i="70"/>
  <c r="L146" i="70"/>
  <c r="M94" i="70"/>
  <c r="M104" i="47"/>
  <c r="M229" i="47"/>
  <c r="M133" i="70"/>
  <c r="L295" i="77"/>
  <c r="AK295" i="77"/>
  <c r="M255" i="76"/>
  <c r="L246" i="47"/>
  <c r="M102" i="70"/>
  <c r="L154" i="47"/>
  <c r="M42" i="47"/>
  <c r="M90" i="47"/>
  <c r="M239" i="47"/>
  <c r="M90" i="70"/>
  <c r="M148" i="76"/>
  <c r="K140" i="76"/>
  <c r="BO140" i="76"/>
  <c r="L84" i="76"/>
  <c r="AK84" i="76"/>
  <c r="M40" i="75"/>
  <c r="M38" i="75"/>
  <c r="M22" i="75"/>
  <c r="M18" i="75"/>
  <c r="M102" i="76"/>
  <c r="K54" i="75"/>
  <c r="K60" i="75"/>
  <c r="M11" i="58"/>
  <c r="L44" i="58"/>
  <c r="L42" i="58"/>
  <c r="AK18" i="77"/>
  <c r="Q11" i="47"/>
  <c r="J9" i="75"/>
  <c r="H9" i="75"/>
  <c r="Q12" i="70"/>
  <c r="J34" i="76"/>
  <c r="M308" i="77"/>
  <c r="H18" i="70"/>
  <c r="I24" i="47"/>
  <c r="M223" i="76"/>
  <c r="L274" i="77"/>
  <c r="AK274" i="77"/>
  <c r="M103" i="76"/>
  <c r="I15" i="75"/>
  <c r="I9" i="75"/>
  <c r="H185" i="70"/>
  <c r="J12" i="70"/>
  <c r="J10" i="58"/>
  <c r="H34" i="76"/>
  <c r="I18" i="70"/>
  <c r="J24" i="47"/>
  <c r="H216" i="47"/>
  <c r="M134" i="70"/>
  <c r="M43" i="76"/>
  <c r="K216" i="47"/>
  <c r="M214" i="76"/>
  <c r="I185" i="70"/>
  <c r="M142" i="76"/>
  <c r="M74" i="76"/>
  <c r="M113" i="76"/>
  <c r="J86" i="47"/>
  <c r="I86" i="47"/>
  <c r="Q15" i="75"/>
  <c r="M183" i="47"/>
  <c r="K36" i="47"/>
  <c r="L228" i="76"/>
  <c r="AK228" i="76"/>
  <c r="M310" i="76"/>
  <c r="K228" i="70"/>
  <c r="M269" i="47"/>
  <c r="J194" i="76"/>
  <c r="I194" i="76"/>
  <c r="M156" i="76"/>
  <c r="K164" i="76"/>
  <c r="BO164" i="76"/>
  <c r="M242" i="76"/>
  <c r="L174" i="76"/>
  <c r="AK174" i="76"/>
  <c r="L77" i="76"/>
  <c r="AK77" i="76"/>
  <c r="Q160" i="76"/>
  <c r="H160" i="76"/>
  <c r="J160" i="76"/>
  <c r="Q65" i="76"/>
  <c r="I65" i="76"/>
  <c r="K62" i="76"/>
  <c r="BO62" i="76"/>
  <c r="K246" i="70"/>
  <c r="M295" i="70"/>
  <c r="M88" i="70"/>
  <c r="M92" i="70"/>
  <c r="M84" i="70"/>
  <c r="K273" i="47"/>
  <c r="P10" i="47"/>
  <c r="L181" i="47"/>
  <c r="J234" i="76"/>
  <c r="Q234" i="76"/>
  <c r="I234" i="76"/>
  <c r="Q230" i="76"/>
  <c r="J230" i="76"/>
  <c r="I230" i="76"/>
  <c r="CC210" i="76"/>
  <c r="M210" i="76"/>
  <c r="K117" i="76"/>
  <c r="BO117" i="76"/>
  <c r="K96" i="47"/>
  <c r="K165" i="47"/>
  <c r="K278" i="47"/>
  <c r="K100" i="47"/>
  <c r="K151" i="77"/>
  <c r="BO151" i="77"/>
  <c r="K78" i="47"/>
  <c r="K88" i="70"/>
  <c r="K22" i="47"/>
  <c r="H166" i="70"/>
  <c r="I166" i="70"/>
  <c r="L186" i="47"/>
  <c r="M204" i="47"/>
  <c r="L63" i="77"/>
  <c r="AK63" i="77"/>
  <c r="M132" i="76"/>
  <c r="K296" i="70"/>
  <c r="K273" i="70"/>
  <c r="L85" i="70"/>
  <c r="L117" i="70"/>
  <c r="K192" i="77"/>
  <c r="BO192" i="77"/>
  <c r="K285" i="47"/>
  <c r="L272" i="70"/>
  <c r="L242" i="70"/>
  <c r="K201" i="70"/>
  <c r="K132" i="70"/>
  <c r="K141" i="70"/>
  <c r="K129" i="70"/>
  <c r="M57" i="70"/>
  <c r="K79" i="77"/>
  <c r="BO79" i="77"/>
  <c r="K92" i="47"/>
  <c r="M292" i="47"/>
  <c r="M276" i="47"/>
  <c r="M59" i="47"/>
  <c r="M55" i="47"/>
  <c r="Q300" i="76"/>
  <c r="H300" i="76"/>
  <c r="J300" i="76"/>
  <c r="I296" i="76"/>
  <c r="H296" i="76"/>
  <c r="M264" i="76"/>
  <c r="L166" i="76"/>
  <c r="AK166" i="76"/>
  <c r="I118" i="76"/>
  <c r="Q118" i="76"/>
  <c r="H118" i="76"/>
  <c r="J117" i="76"/>
  <c r="I117" i="76"/>
  <c r="M32" i="47"/>
  <c r="L165" i="77"/>
  <c r="AK165" i="77"/>
  <c r="L81" i="77"/>
  <c r="AK81" i="77"/>
  <c r="L248" i="47"/>
  <c r="L167" i="77"/>
  <c r="AK167" i="77"/>
  <c r="M149" i="77"/>
  <c r="M48" i="47"/>
  <c r="L203" i="77"/>
  <c r="AK203" i="77"/>
  <c r="M144" i="47"/>
  <c r="M134" i="47"/>
  <c r="M178" i="70"/>
  <c r="M233" i="47"/>
  <c r="M156" i="47"/>
  <c r="L200" i="47"/>
  <c r="L192" i="47"/>
  <c r="M50" i="47"/>
  <c r="M83" i="47"/>
  <c r="M219" i="47"/>
  <c r="L129" i="47"/>
  <c r="L121" i="47"/>
  <c r="M160" i="47"/>
  <c r="M164" i="47"/>
  <c r="P8" i="50"/>
  <c r="I238" i="58"/>
  <c r="J238" i="58"/>
  <c r="K61" i="47"/>
  <c r="K279" i="47"/>
  <c r="K254" i="47"/>
  <c r="K121" i="47"/>
  <c r="K259" i="70"/>
  <c r="L253" i="70"/>
  <c r="K142" i="70"/>
  <c r="K122" i="70"/>
  <c r="M228" i="70"/>
  <c r="K78" i="70"/>
  <c r="K273" i="77"/>
  <c r="BO273" i="77"/>
  <c r="K23" i="77"/>
  <c r="BO23" i="77"/>
  <c r="K230" i="47"/>
  <c r="K262" i="47"/>
  <c r="K173" i="77"/>
  <c r="BO173" i="77"/>
  <c r="K88" i="47"/>
  <c r="L301" i="70"/>
  <c r="K284" i="70"/>
  <c r="L304" i="70"/>
  <c r="M304" i="70"/>
  <c r="K272" i="70"/>
  <c r="L101" i="70"/>
  <c r="K101" i="70"/>
  <c r="K46" i="70"/>
  <c r="K227" i="70"/>
  <c r="K206" i="70"/>
  <c r="L94" i="70"/>
  <c r="K57" i="70"/>
  <c r="K109" i="47"/>
  <c r="P10" i="77"/>
  <c r="L138" i="47"/>
  <c r="M152" i="47"/>
  <c r="L48" i="47"/>
  <c r="M139" i="47"/>
  <c r="M141" i="47"/>
  <c r="M179" i="47"/>
  <c r="L217" i="47"/>
  <c r="M223" i="77"/>
  <c r="M50" i="76"/>
  <c r="M76" i="70"/>
  <c r="M32" i="77"/>
  <c r="L161" i="76"/>
  <c r="AK161" i="76"/>
  <c r="L62" i="77"/>
  <c r="AK62" i="77"/>
  <c r="M284" i="77"/>
  <c r="L89" i="77"/>
  <c r="AK89" i="77"/>
  <c r="L212" i="47"/>
  <c r="L183" i="77"/>
  <c r="AK183" i="77"/>
  <c r="M135" i="70"/>
  <c r="M221" i="70"/>
  <c r="L224" i="47"/>
  <c r="M146" i="47"/>
  <c r="L225" i="47"/>
  <c r="L252" i="47"/>
  <c r="M242" i="47"/>
  <c r="L45" i="47"/>
  <c r="M145" i="70"/>
  <c r="M299" i="70"/>
  <c r="M123" i="47"/>
  <c r="M72" i="47"/>
  <c r="L253" i="47"/>
  <c r="M73" i="47"/>
  <c r="M203" i="47"/>
  <c r="M287" i="47"/>
  <c r="L41" i="47"/>
  <c r="L196" i="47"/>
  <c r="J283" i="75"/>
  <c r="H152" i="75"/>
  <c r="J140" i="58"/>
  <c r="K278" i="77"/>
  <c r="BO278" i="77"/>
  <c r="L271" i="70"/>
  <c r="K305" i="70"/>
  <c r="L296" i="70"/>
  <c r="M288" i="70"/>
  <c r="M191" i="70"/>
  <c r="L173" i="70"/>
  <c r="M165" i="70"/>
  <c r="K85" i="70"/>
  <c r="M170" i="70"/>
  <c r="K181" i="70"/>
  <c r="K130" i="70"/>
  <c r="L130" i="70"/>
  <c r="M111" i="70"/>
  <c r="K98" i="47"/>
  <c r="K245" i="47"/>
  <c r="K294" i="47"/>
  <c r="K242" i="70"/>
  <c r="K232" i="76"/>
  <c r="BO232" i="76"/>
  <c r="L201" i="70"/>
  <c r="M121" i="70"/>
  <c r="L112" i="70"/>
  <c r="K92" i="70"/>
  <c r="L227" i="70"/>
  <c r="L206" i="70"/>
  <c r="K84" i="70"/>
  <c r="L42" i="70"/>
  <c r="K186" i="77"/>
  <c r="BO186" i="77"/>
  <c r="L241" i="70"/>
  <c r="M293" i="47"/>
  <c r="M250" i="70"/>
  <c r="M266" i="70"/>
  <c r="M80" i="47"/>
  <c r="M295" i="47"/>
  <c r="L179" i="77"/>
  <c r="AK179" i="77"/>
  <c r="M82" i="70"/>
  <c r="L50" i="47"/>
  <c r="M62" i="77"/>
  <c r="L267" i="77"/>
  <c r="AK267" i="77"/>
  <c r="M244" i="47"/>
  <c r="L81" i="47"/>
  <c r="M223" i="47"/>
  <c r="L220" i="77"/>
  <c r="AK220" i="77"/>
  <c r="L142" i="47"/>
  <c r="M137" i="47"/>
  <c r="L261" i="47"/>
  <c r="M127" i="47"/>
  <c r="L130" i="47"/>
  <c r="M26" i="47"/>
  <c r="M35" i="47"/>
  <c r="M228" i="47"/>
  <c r="M189" i="47"/>
  <c r="M69" i="47"/>
  <c r="L276" i="47"/>
  <c r="M107" i="47"/>
  <c r="L178" i="47"/>
  <c r="M71" i="47"/>
  <c r="L264" i="47"/>
  <c r="L273" i="47"/>
  <c r="L103" i="47"/>
  <c r="M208" i="47"/>
  <c r="L112" i="47"/>
  <c r="M122" i="47"/>
  <c r="L57" i="47"/>
  <c r="M132" i="47"/>
  <c r="L60" i="47"/>
  <c r="L43" i="47"/>
  <c r="J235" i="77"/>
  <c r="K263" i="58"/>
  <c r="K246" i="50"/>
  <c r="J139" i="70"/>
  <c r="M9" i="58"/>
  <c r="L15" i="75"/>
  <c r="AT3" i="70"/>
  <c r="AT3" i="75"/>
  <c r="J11" i="47"/>
  <c r="J19" i="70"/>
  <c r="H86" i="47"/>
  <c r="CC310" i="76"/>
  <c r="M172" i="70"/>
  <c r="M298" i="70"/>
  <c r="CC255" i="76"/>
  <c r="M197" i="77"/>
  <c r="CC62" i="77"/>
  <c r="M138" i="77"/>
  <c r="K93" i="58"/>
  <c r="J210" i="58"/>
  <c r="Q210" i="58"/>
  <c r="H210" i="58"/>
  <c r="Q182" i="58"/>
  <c r="J182" i="58"/>
  <c r="I211" i="58"/>
  <c r="I26" i="58"/>
  <c r="Q302" i="58"/>
  <c r="H302" i="58"/>
  <c r="I302" i="58"/>
  <c r="J302" i="58"/>
  <c r="I108" i="58"/>
  <c r="Q64" i="58"/>
  <c r="H64" i="58"/>
  <c r="H37" i="58"/>
  <c r="Q37" i="58"/>
  <c r="H211" i="58"/>
  <c r="I182" i="58"/>
  <c r="I37" i="58"/>
  <c r="J37" i="58"/>
  <c r="I210" i="58"/>
  <c r="Q222" i="58"/>
  <c r="J222" i="58"/>
  <c r="H26" i="58"/>
  <c r="Q26" i="58"/>
  <c r="J254" i="58"/>
  <c r="J64" i="58"/>
  <c r="I64" i="58"/>
  <c r="J82" i="58"/>
  <c r="I154" i="58"/>
  <c r="Q154" i="58"/>
  <c r="H83" i="58"/>
  <c r="I104" i="58"/>
  <c r="H104" i="58"/>
  <c r="J22" i="58"/>
  <c r="J27" i="58"/>
  <c r="AV9" i="47"/>
  <c r="AC9" i="47"/>
  <c r="W9" i="47"/>
  <c r="L9" i="47"/>
  <c r="AD9" i="47"/>
  <c r="AW9" i="47"/>
  <c r="AK9" i="47"/>
  <c r="N9" i="47"/>
  <c r="W13" i="47"/>
  <c r="AK13" i="47"/>
  <c r="AD13" i="47"/>
  <c r="AW13" i="47"/>
  <c r="G17" i="47"/>
  <c r="AX17" i="47"/>
  <c r="AV17" i="47"/>
  <c r="X15" i="77"/>
  <c r="AN15" i="77"/>
  <c r="AV17" i="77"/>
  <c r="AN17" i="77"/>
  <c r="CE14" i="77"/>
  <c r="AN14" i="77"/>
  <c r="BJ14" i="77"/>
  <c r="BQ14" i="77"/>
  <c r="AL15" i="47"/>
  <c r="AX15" i="47"/>
  <c r="BB17" i="77"/>
  <c r="AD17" i="77"/>
  <c r="AL17" i="77"/>
  <c r="AD15" i="47"/>
  <c r="AK15" i="47"/>
  <c r="L15" i="47"/>
  <c r="AW15" i="47"/>
  <c r="W15" i="47"/>
  <c r="AW17" i="47"/>
  <c r="AD17" i="47"/>
  <c r="L17" i="47"/>
  <c r="W17" i="47"/>
  <c r="AK17" i="47"/>
  <c r="H15" i="77"/>
  <c r="I11" i="47"/>
  <c r="I15" i="77"/>
  <c r="J15" i="77"/>
  <c r="Q16" i="77"/>
  <c r="H16" i="77"/>
  <c r="J16" i="77"/>
  <c r="I16" i="77"/>
  <c r="O9" i="47"/>
  <c r="I9" i="47"/>
  <c r="Q9" i="47"/>
  <c r="H9" i="47"/>
  <c r="J9" i="47"/>
  <c r="O13" i="47"/>
  <c r="AR17" i="47"/>
  <c r="P15" i="47"/>
  <c r="O17" i="47"/>
  <c r="O15" i="47"/>
  <c r="O17" i="77"/>
  <c r="O14" i="77"/>
  <c r="AV13" i="77"/>
  <c r="X13" i="77"/>
  <c r="O13" i="77"/>
  <c r="BX16" i="77"/>
  <c r="CE16" i="77"/>
  <c r="AN16" i="77"/>
  <c r="AF16" i="77"/>
  <c r="X16" i="77"/>
  <c r="W10" i="47"/>
  <c r="AK10" i="47"/>
  <c r="AW10" i="47"/>
  <c r="O10" i="47"/>
  <c r="AD10" i="47"/>
  <c r="AO15" i="77"/>
  <c r="AG15" i="77"/>
  <c r="Y15" i="77"/>
  <c r="CC15" i="77"/>
  <c r="BY15" i="77"/>
  <c r="AW15" i="77"/>
  <c r="AF9" i="77"/>
  <c r="O9" i="77"/>
  <c r="X9" i="77"/>
  <c r="L9" i="77"/>
  <c r="AK9" i="77"/>
  <c r="CE9" i="77"/>
  <c r="O11" i="77"/>
  <c r="AU17" i="77"/>
  <c r="BI17" i="77"/>
  <c r="AM17" i="77"/>
  <c r="AR15" i="47"/>
  <c r="L13" i="47"/>
  <c r="N8" i="77"/>
  <c r="H8" i="77"/>
  <c r="N15" i="47"/>
  <c r="K15" i="77"/>
  <c r="BO15" i="77"/>
  <c r="V8" i="77"/>
  <c r="AP8" i="77"/>
  <c r="BD10" i="77"/>
  <c r="AF11" i="77"/>
  <c r="F16" i="47"/>
  <c r="AO10" i="77"/>
  <c r="AW10" i="77"/>
  <c r="F10" i="39"/>
  <c r="C6" i="69"/>
  <c r="W17" i="77"/>
  <c r="BP17" i="77"/>
  <c r="CD17" i="77"/>
  <c r="W14" i="47"/>
  <c r="AE15" i="47"/>
  <c r="M15" i="47"/>
  <c r="N17" i="77"/>
  <c r="Q17" i="77"/>
  <c r="AJ15" i="47"/>
  <c r="K16" i="77"/>
  <c r="BO16" i="77"/>
  <c r="CD8" i="77"/>
  <c r="BY10" i="77"/>
  <c r="F8" i="77"/>
  <c r="BC8" i="77"/>
  <c r="L8" i="77"/>
  <c r="AK8" i="77"/>
  <c r="V2" i="37"/>
  <c r="BL2" i="77"/>
  <c r="AN11" i="77"/>
  <c r="G14" i="39"/>
  <c r="BW17" i="77"/>
  <c r="AE17" i="77"/>
  <c r="AW14" i="47"/>
  <c r="AL17" i="47"/>
  <c r="AC15" i="47"/>
  <c r="K15" i="47"/>
  <c r="U15" i="47"/>
  <c r="AG10" i="77"/>
  <c r="W8" i="77"/>
  <c r="AV11" i="77"/>
  <c r="AB15" i="47"/>
  <c r="BY17" i="77"/>
  <c r="BK17" i="77"/>
  <c r="BR17" i="77"/>
  <c r="Y17" i="77"/>
  <c r="CC17" i="77"/>
  <c r="BD17" i="77"/>
  <c r="AW17" i="77"/>
  <c r="P17" i="77"/>
  <c r="AO17" i="77"/>
  <c r="AG17" i="77"/>
  <c r="CF17" i="77"/>
  <c r="AE16" i="47"/>
  <c r="AX16" i="47"/>
  <c r="AL16" i="47"/>
  <c r="AR16" i="47"/>
  <c r="X16" i="47"/>
  <c r="P16" i="47"/>
  <c r="P17" i="47"/>
  <c r="N17" i="47"/>
  <c r="H17" i="47"/>
  <c r="BQ17" i="77"/>
  <c r="CE17" i="77"/>
  <c r="BQ15" i="77"/>
  <c r="CE15" i="77"/>
  <c r="V17" i="47"/>
  <c r="AJ17" i="47"/>
  <c r="AE17" i="47"/>
  <c r="J15" i="47"/>
  <c r="I17" i="77"/>
  <c r="CF15" i="77"/>
  <c r="BR15" i="77"/>
  <c r="X17" i="77"/>
  <c r="BJ17" i="77"/>
  <c r="AF15" i="77"/>
  <c r="AV15" i="77"/>
  <c r="AB17" i="47"/>
  <c r="AC17" i="47"/>
  <c r="I15" i="47"/>
  <c r="O16" i="77"/>
  <c r="J17" i="77"/>
  <c r="H16" i="47"/>
  <c r="N16" i="47"/>
  <c r="AV16" i="77"/>
  <c r="L16" i="77"/>
  <c r="AK16" i="77"/>
  <c r="BJ16" i="77"/>
  <c r="AA4" i="39"/>
  <c r="G16" i="77"/>
  <c r="O15" i="77"/>
  <c r="P15" i="77"/>
  <c r="X17" i="47"/>
  <c r="M17" i="47"/>
  <c r="H17" i="77"/>
  <c r="BK15" i="77"/>
  <c r="BD15" i="77"/>
  <c r="BX17" i="77"/>
  <c r="BX15" i="77"/>
  <c r="AP17" i="47"/>
  <c r="AK16" i="47"/>
  <c r="AD16" i="47"/>
  <c r="BQ16" i="77"/>
  <c r="AJ16" i="47"/>
  <c r="AC16" i="47"/>
  <c r="U10" i="47"/>
  <c r="V10" i="47"/>
  <c r="AB10" i="47"/>
  <c r="N10" i="47"/>
  <c r="Q10" i="47"/>
  <c r="AP10" i="47"/>
  <c r="AV10" i="47"/>
  <c r="AJ10" i="47"/>
  <c r="AC10" i="47"/>
  <c r="K9" i="47"/>
  <c r="BX10" i="77"/>
  <c r="O10" i="77"/>
  <c r="BR13" i="77"/>
  <c r="AW13" i="77"/>
  <c r="AG13" i="77"/>
  <c r="Y13" i="77"/>
  <c r="CC13" i="77"/>
  <c r="BK13" i="77"/>
  <c r="BY13" i="77"/>
  <c r="P13" i="77"/>
  <c r="M12" i="47"/>
  <c r="AF13" i="77"/>
  <c r="BJ13" i="77"/>
  <c r="BX13" i="77"/>
  <c r="BQ13" i="77"/>
  <c r="AO12" i="77"/>
  <c r="BR12" i="77"/>
  <c r="P12" i="77"/>
  <c r="CF12" i="77"/>
  <c r="BY12" i="77"/>
  <c r="AW12" i="77"/>
  <c r="CD9" i="77"/>
  <c r="BP9" i="77"/>
  <c r="BW9" i="77"/>
  <c r="AD9" i="77"/>
  <c r="AL9" i="77"/>
  <c r="BI9" i="77"/>
  <c r="AE9" i="77"/>
  <c r="AM9" i="77"/>
  <c r="AU9" i="77"/>
  <c r="BB9" i="77"/>
  <c r="O14" i="47"/>
  <c r="AK14" i="47"/>
  <c r="L14" i="47"/>
  <c r="AV10" i="77"/>
  <c r="X14" i="77"/>
  <c r="BX14" i="77"/>
  <c r="AF14" i="77"/>
  <c r="AV14" i="77"/>
  <c r="K11" i="47"/>
  <c r="BK12" i="77"/>
  <c r="CE13" i="77"/>
  <c r="G14" i="47"/>
  <c r="G14" i="77"/>
  <c r="AL13" i="47"/>
  <c r="M13" i="47"/>
  <c r="AX13" i="47"/>
  <c r="CC10" i="77"/>
  <c r="E12" i="77"/>
  <c r="W12" i="37"/>
  <c r="X12" i="37"/>
  <c r="E12" i="47"/>
  <c r="F12" i="77"/>
  <c r="F12" i="47"/>
  <c r="CF13" i="77"/>
  <c r="BR11" i="77"/>
  <c r="BD11" i="77"/>
  <c r="P11" i="77"/>
  <c r="BK11" i="77"/>
  <c r="AW11" i="77"/>
  <c r="AG11" i="77"/>
  <c r="CF11" i="77"/>
  <c r="Y11" i="77"/>
  <c r="CC11" i="77"/>
  <c r="AO11" i="77"/>
  <c r="E10" i="77"/>
  <c r="X10" i="37"/>
  <c r="O11" i="47"/>
  <c r="N9" i="77"/>
  <c r="AG12" i="77"/>
  <c r="Y12" i="77"/>
  <c r="CC12" i="77"/>
  <c r="AN13" i="77"/>
  <c r="AO13" i="77"/>
  <c r="BD13" i="77"/>
  <c r="BY11" i="77"/>
  <c r="AR11" i="47"/>
  <c r="AE11" i="47"/>
  <c r="AL11" i="47"/>
  <c r="X11" i="47"/>
  <c r="W14" i="37"/>
  <c r="E14" i="47"/>
  <c r="E14" i="77"/>
  <c r="BJ9" i="77"/>
  <c r="BX9" i="77"/>
  <c r="BQ9" i="77"/>
  <c r="BQ11" i="77"/>
  <c r="BJ11" i="77"/>
  <c r="V11" i="77"/>
  <c r="BP11" i="77"/>
  <c r="BX11" i="77"/>
  <c r="AU11" i="77"/>
  <c r="AV9" i="77"/>
  <c r="AN9" i="77"/>
  <c r="AC8" i="47"/>
  <c r="AP8" i="47"/>
  <c r="V8" i="47"/>
  <c r="K8" i="47"/>
  <c r="AB8" i="47"/>
  <c r="AV8" i="47"/>
  <c r="U8" i="47"/>
  <c r="AJ8" i="47"/>
  <c r="N8" i="47"/>
  <c r="I8" i="47"/>
  <c r="BP8" i="77"/>
  <c r="AM8" i="77"/>
  <c r="BI8" i="77"/>
  <c r="AL8" i="77"/>
  <c r="BW8" i="77"/>
  <c r="BB8" i="77"/>
  <c r="AE8" i="77"/>
  <c r="AU8" i="77"/>
  <c r="AU2" i="47"/>
  <c r="F6" i="69"/>
  <c r="X8" i="47"/>
  <c r="AR8" i="47"/>
  <c r="AX8" i="47"/>
  <c r="AE8" i="47"/>
  <c r="BJ8" i="77"/>
  <c r="AV8" i="77"/>
  <c r="AN8" i="77"/>
  <c r="AF8" i="77"/>
  <c r="J25" i="51"/>
  <c r="G8" i="77"/>
  <c r="AG8" i="77"/>
  <c r="C13" i="69"/>
  <c r="Z10" i="39"/>
  <c r="AC10" i="39"/>
  <c r="BX8" i="77"/>
  <c r="BQ8" i="77"/>
  <c r="AT2" i="58"/>
  <c r="BH8" i="77"/>
  <c r="BA8" i="77"/>
  <c r="AT8" i="77"/>
  <c r="T11" i="51"/>
  <c r="I22" i="51"/>
  <c r="I28" i="51"/>
  <c r="I29" i="51"/>
  <c r="I8" i="51"/>
  <c r="I30" i="51"/>
  <c r="I34" i="51"/>
  <c r="I42" i="51"/>
  <c r="I38" i="51"/>
  <c r="S10" i="51"/>
  <c r="H11" i="51"/>
  <c r="J40" i="51"/>
  <c r="H34" i="51"/>
  <c r="H18" i="51"/>
  <c r="J31" i="51"/>
  <c r="S14" i="51"/>
  <c r="S19" i="51"/>
  <c r="S15" i="51"/>
  <c r="S9" i="51"/>
  <c r="H8" i="50"/>
  <c r="S13" i="51"/>
  <c r="S16" i="51"/>
  <c r="S8" i="51"/>
  <c r="U12" i="51"/>
  <c r="U10" i="51"/>
  <c r="U14" i="51"/>
  <c r="S11" i="51"/>
  <c r="S17" i="51"/>
  <c r="P8" i="47"/>
  <c r="H40" i="51"/>
  <c r="J18" i="51"/>
  <c r="H42" i="51"/>
  <c r="Q8" i="47"/>
  <c r="J8" i="47"/>
  <c r="H8" i="47"/>
  <c r="J14" i="51"/>
  <c r="H16" i="51"/>
  <c r="H25" i="51"/>
  <c r="H17" i="51"/>
  <c r="H8" i="51"/>
  <c r="H38" i="51"/>
  <c r="J13" i="51"/>
  <c r="H36" i="51"/>
  <c r="H12" i="51"/>
  <c r="H27" i="51"/>
  <c r="J27" i="51"/>
  <c r="J41" i="51"/>
  <c r="H23" i="51"/>
  <c r="BD8" i="76"/>
  <c r="BY8" i="76"/>
  <c r="AW8" i="76"/>
  <c r="BR8" i="76"/>
  <c r="AO8" i="76"/>
  <c r="CF8" i="76"/>
  <c r="AG8" i="76"/>
  <c r="BK8" i="76"/>
  <c r="Y8" i="76"/>
  <c r="CC8" i="76"/>
  <c r="P8" i="76"/>
  <c r="G8" i="70"/>
  <c r="O8" i="76"/>
  <c r="AA3" i="62"/>
  <c r="AV9" i="76"/>
  <c r="AN9" i="76"/>
  <c r="AF9" i="76"/>
  <c r="BJ8" i="76"/>
  <c r="BC8" i="76"/>
  <c r="AV8" i="76"/>
  <c r="AN8" i="76"/>
  <c r="AF8" i="76"/>
  <c r="BJ9" i="76"/>
  <c r="BX8" i="76"/>
  <c r="O9" i="76"/>
  <c r="X9" i="76"/>
  <c r="BX9" i="76"/>
  <c r="BQ9" i="76"/>
  <c r="K75" i="51"/>
  <c r="K68" i="51"/>
  <c r="I75" i="51"/>
  <c r="I65" i="51"/>
  <c r="J65" i="51"/>
  <c r="J75" i="51"/>
  <c r="J68" i="51"/>
  <c r="M8" i="76"/>
  <c r="B5" i="64"/>
  <c r="L10" i="76"/>
  <c r="AK10" i="76"/>
  <c r="K8" i="77"/>
  <c r="BO8" i="77"/>
  <c r="J8" i="77"/>
  <c r="Q8" i="77"/>
  <c r="I8" i="77"/>
  <c r="K1" i="62"/>
  <c r="D8" i="62" s="1"/>
  <c r="H8" i="62" s="1"/>
  <c r="L8" i="62" s="1"/>
  <c r="K1" i="59"/>
  <c r="D8" i="59" s="1"/>
  <c r="H10" i="76"/>
  <c r="J11" i="76"/>
  <c r="Q10" i="76"/>
  <c r="I11" i="76"/>
  <c r="U17" i="51"/>
  <c r="J15" i="51"/>
  <c r="J39" i="51"/>
  <c r="T13" i="51"/>
  <c r="I20" i="51"/>
  <c r="I19" i="51"/>
  <c r="J33" i="51"/>
  <c r="I26" i="51"/>
  <c r="U19" i="51"/>
  <c r="I10" i="51"/>
  <c r="I35" i="51"/>
  <c r="J24" i="51"/>
  <c r="J19" i="51"/>
  <c r="J12" i="51"/>
  <c r="I40" i="51"/>
  <c r="I14" i="51"/>
  <c r="R8" i="50"/>
  <c r="J36" i="51"/>
  <c r="L8" i="50"/>
  <c r="M8" i="50"/>
  <c r="J8" i="50"/>
  <c r="H24" i="51"/>
  <c r="J16" i="51"/>
  <c r="J9" i="51"/>
  <c r="H9" i="51"/>
  <c r="I8" i="50"/>
  <c r="H35" i="51"/>
  <c r="H13" i="51"/>
  <c r="AG8" i="50"/>
  <c r="J20" i="51"/>
  <c r="H30" i="51"/>
  <c r="H33" i="51"/>
  <c r="J26" i="51"/>
  <c r="J21" i="51"/>
  <c r="H32" i="51"/>
  <c r="H28" i="51"/>
  <c r="H41" i="51"/>
  <c r="O22" i="72"/>
  <c r="W22" i="72"/>
  <c r="AK22" i="72"/>
  <c r="AQ22" i="72"/>
  <c r="AD22" i="72"/>
  <c r="AW22" i="72"/>
  <c r="W24" i="72"/>
  <c r="AQ24" i="72"/>
  <c r="O24" i="72"/>
  <c r="AW24" i="72"/>
  <c r="AK24" i="72"/>
  <c r="AD24" i="72"/>
  <c r="AD17" i="72"/>
  <c r="W17" i="72"/>
  <c r="O17" i="72"/>
  <c r="AQ17" i="72"/>
  <c r="AW17" i="72"/>
  <c r="AK17" i="72"/>
  <c r="O19" i="72"/>
  <c r="AW19" i="72"/>
  <c r="W19" i="72"/>
  <c r="AK19" i="72"/>
  <c r="AD19" i="72"/>
  <c r="AQ19" i="72"/>
  <c r="AQ11" i="72"/>
  <c r="O11" i="72"/>
  <c r="W11" i="72"/>
  <c r="AD11" i="72"/>
  <c r="AK11" i="72"/>
  <c r="AW11" i="72"/>
  <c r="AK15" i="72"/>
  <c r="O15" i="72"/>
  <c r="AQ15" i="72"/>
  <c r="AD15" i="72"/>
  <c r="W15" i="72"/>
  <c r="AW15" i="72"/>
  <c r="AK27" i="72"/>
  <c r="AD27" i="72"/>
  <c r="O27" i="72"/>
  <c r="AW27" i="72"/>
  <c r="AQ27" i="72"/>
  <c r="W27" i="72"/>
  <c r="L27" i="72"/>
  <c r="AK14" i="72"/>
  <c r="AQ14" i="72"/>
  <c r="AW14" i="72"/>
  <c r="AD14" i="72"/>
  <c r="W14" i="72"/>
  <c r="O14" i="72"/>
  <c r="AD28" i="72"/>
  <c r="O28" i="72"/>
  <c r="AQ28" i="72"/>
  <c r="AK28" i="72"/>
  <c r="AW28" i="72"/>
  <c r="W28" i="72"/>
  <c r="L28" i="72"/>
  <c r="O23" i="72"/>
  <c r="AD23" i="72"/>
  <c r="W23" i="72"/>
  <c r="AK23" i="72"/>
  <c r="AQ23" i="72"/>
  <c r="AW23" i="72"/>
  <c r="W25" i="72"/>
  <c r="AW25" i="72"/>
  <c r="O25" i="72"/>
  <c r="AK25" i="72"/>
  <c r="AD25" i="72"/>
  <c r="AQ25" i="72"/>
  <c r="O18" i="72"/>
  <c r="AW18" i="72"/>
  <c r="AD18" i="72"/>
  <c r="W18" i="72"/>
  <c r="L18" i="72"/>
  <c r="AK18" i="72"/>
  <c r="AQ18" i="72"/>
  <c r="AW21" i="72"/>
  <c r="O21" i="72"/>
  <c r="AK21" i="72"/>
  <c r="AD21" i="72"/>
  <c r="AQ21" i="72"/>
  <c r="W21" i="72"/>
  <c r="L21" i="72"/>
  <c r="AD20" i="72"/>
  <c r="L20" i="72"/>
  <c r="D9" i="69"/>
  <c r="O12" i="72"/>
  <c r="AQ30" i="72"/>
  <c r="AK29" i="72"/>
  <c r="O29" i="72"/>
  <c r="AD13" i="72"/>
  <c r="AW20" i="72"/>
  <c r="AW12" i="72"/>
  <c r="O30" i="72"/>
  <c r="W29" i="72"/>
  <c r="L29" i="72"/>
  <c r="AK26" i="72"/>
  <c r="AD30" i="72"/>
  <c r="S3" i="67"/>
  <c r="AW13" i="72"/>
  <c r="W12" i="72"/>
  <c r="L12" i="72"/>
  <c r="AD29" i="72"/>
  <c r="AQ26" i="72"/>
  <c r="AD26" i="72"/>
  <c r="AQ13" i="72"/>
  <c r="W13" i="72"/>
  <c r="AW30" i="72"/>
  <c r="W26" i="72"/>
  <c r="AD12" i="72"/>
  <c r="Y8" i="50"/>
  <c r="Q8" i="50"/>
  <c r="AF8" i="50"/>
  <c r="K1" i="39"/>
  <c r="D8" i="39" s="1"/>
  <c r="H8" i="39" s="1"/>
  <c r="L8" i="39" s="1"/>
  <c r="AJ8" i="75"/>
  <c r="V8" i="75"/>
  <c r="AP8" i="75"/>
  <c r="AC8" i="75"/>
  <c r="AB8" i="75"/>
  <c r="N8" i="75"/>
  <c r="Q8" i="75"/>
  <c r="AV8" i="75"/>
  <c r="U8" i="75"/>
  <c r="J29" i="51"/>
  <c r="I31" i="51"/>
  <c r="T10" i="51"/>
  <c r="T18" i="51"/>
  <c r="J37" i="51"/>
  <c r="F11" i="69"/>
  <c r="F14" i="69"/>
  <c r="J42" i="51"/>
  <c r="J35" i="51"/>
  <c r="I12" i="51"/>
  <c r="U9" i="51"/>
  <c r="G11" i="69"/>
  <c r="AD10" i="70"/>
  <c r="AJ10" i="70"/>
  <c r="AP10" i="70"/>
  <c r="V10" i="70"/>
  <c r="X10" i="70"/>
  <c r="AW10" i="70"/>
  <c r="AE10" i="70"/>
  <c r="AB10" i="70"/>
  <c r="W10" i="70"/>
  <c r="L10" i="70"/>
  <c r="AQ10" i="70"/>
  <c r="U10" i="70"/>
  <c r="N10" i="70"/>
  <c r="Q10" i="70"/>
  <c r="AV10" i="70"/>
  <c r="H10" i="70"/>
  <c r="AC10" i="70"/>
  <c r="X4" i="61"/>
  <c r="Q72" i="70"/>
  <c r="H72" i="70"/>
  <c r="I72" i="70"/>
  <c r="M51" i="70"/>
  <c r="M16" i="70"/>
  <c r="Q63" i="76"/>
  <c r="I63" i="76"/>
  <c r="J63" i="76"/>
  <c r="Q62" i="76"/>
  <c r="I62" i="76"/>
  <c r="J62" i="76"/>
  <c r="K58" i="76"/>
  <c r="BO58" i="76"/>
  <c r="K54" i="76"/>
  <c r="BO54" i="76"/>
  <c r="Q50" i="76"/>
  <c r="I50" i="76"/>
  <c r="H50" i="76"/>
  <c r="K46" i="76"/>
  <c r="BO46" i="76"/>
  <c r="K30" i="76"/>
  <c r="BO30" i="76"/>
  <c r="H26" i="76"/>
  <c r="I26" i="76"/>
  <c r="J26" i="76"/>
  <c r="Q26" i="76"/>
  <c r="K22" i="76"/>
  <c r="BO22" i="76"/>
  <c r="K57" i="76"/>
  <c r="BO57" i="76"/>
  <c r="K53" i="76"/>
  <c r="BO53" i="76"/>
  <c r="J49" i="76"/>
  <c r="I49" i="76"/>
  <c r="H49" i="76"/>
  <c r="Q49" i="76"/>
  <c r="K45" i="76"/>
  <c r="BO45" i="76"/>
  <c r="J52" i="76"/>
  <c r="Q52" i="76"/>
  <c r="H52" i="76"/>
  <c r="I52" i="76"/>
  <c r="AD16" i="70"/>
  <c r="AE16" i="70"/>
  <c r="AW16" i="70"/>
  <c r="N16" i="70"/>
  <c r="Q16" i="70"/>
  <c r="AQ16" i="70"/>
  <c r="U16" i="70"/>
  <c r="V16" i="70"/>
  <c r="I16" i="70"/>
  <c r="AV16" i="70"/>
  <c r="AB16" i="70"/>
  <c r="AC16" i="70"/>
  <c r="H16" i="70"/>
  <c r="L40" i="70"/>
  <c r="Q38" i="70"/>
  <c r="H38" i="70"/>
  <c r="J38" i="70"/>
  <c r="H26" i="70"/>
  <c r="J26" i="70"/>
  <c r="I26" i="70"/>
  <c r="Q26" i="70"/>
  <c r="Q70" i="70"/>
  <c r="I70" i="70"/>
  <c r="H70" i="70"/>
  <c r="K18" i="76"/>
  <c r="BO18" i="76"/>
  <c r="Q29" i="70"/>
  <c r="H29" i="70"/>
  <c r="J29" i="70"/>
  <c r="W16" i="70"/>
  <c r="Q14" i="70"/>
  <c r="J14" i="70"/>
  <c r="I14" i="70"/>
  <c r="K17" i="70"/>
  <c r="J23" i="70"/>
  <c r="Q23" i="70"/>
  <c r="I23" i="70"/>
  <c r="H23" i="70"/>
  <c r="H63" i="76"/>
  <c r="H62" i="76"/>
  <c r="J72" i="70"/>
  <c r="J50" i="76"/>
  <c r="H15" i="76"/>
  <c r="I15" i="76"/>
  <c r="J15" i="76"/>
  <c r="I24" i="70"/>
  <c r="J24" i="70"/>
  <c r="K27" i="70"/>
  <c r="AP16" i="70"/>
  <c r="J21" i="76"/>
  <c r="H21" i="76"/>
  <c r="Q21" i="76"/>
  <c r="K21" i="76"/>
  <c r="BO21" i="76"/>
  <c r="Q60" i="76"/>
  <c r="J60" i="76"/>
  <c r="I60" i="76"/>
  <c r="K13" i="76"/>
  <c r="BO13" i="76"/>
  <c r="J16" i="70"/>
  <c r="Q52" i="70"/>
  <c r="J52" i="70"/>
  <c r="H52" i="70"/>
  <c r="I52" i="70"/>
  <c r="H46" i="70"/>
  <c r="Q46" i="70"/>
  <c r="I46" i="70"/>
  <c r="L57" i="70"/>
  <c r="Q45" i="70"/>
  <c r="J45" i="70"/>
  <c r="M41" i="70"/>
  <c r="Q35" i="70"/>
  <c r="I35" i="70"/>
  <c r="L66" i="70"/>
  <c r="AJ16" i="70"/>
  <c r="I38" i="70"/>
  <c r="K49" i="76"/>
  <c r="BO49" i="76"/>
  <c r="AB25" i="70"/>
  <c r="AC25" i="70"/>
  <c r="N25" i="70"/>
  <c r="AJ25" i="70"/>
  <c r="J25" i="70"/>
  <c r="AP25" i="70"/>
  <c r="AQ25" i="70"/>
  <c r="W25" i="70"/>
  <c r="X25" i="70"/>
  <c r="AE25" i="70"/>
  <c r="V25" i="70"/>
  <c r="W72" i="76"/>
  <c r="AD72" i="76"/>
  <c r="BW72" i="76"/>
  <c r="BP72" i="76"/>
  <c r="CD72" i="76"/>
  <c r="AM72" i="76"/>
  <c r="N72" i="76"/>
  <c r="CD70" i="76"/>
  <c r="N70" i="76"/>
  <c r="AD70" i="76"/>
  <c r="BB70" i="76"/>
  <c r="K70" i="76"/>
  <c r="BO70" i="76"/>
  <c r="BB68" i="76"/>
  <c r="N68" i="76"/>
  <c r="I68" i="76"/>
  <c r="CD68" i="76"/>
  <c r="BP68" i="76"/>
  <c r="BI68" i="76"/>
  <c r="AM68" i="76"/>
  <c r="AE60" i="76"/>
  <c r="K60" i="76"/>
  <c r="BO60" i="76"/>
  <c r="AM60" i="76"/>
  <c r="AE56" i="76"/>
  <c r="K56" i="76"/>
  <c r="BO56" i="76"/>
  <c r="AL56" i="76"/>
  <c r="AL52" i="76"/>
  <c r="AD52" i="76"/>
  <c r="W52" i="76"/>
  <c r="K52" i="76"/>
  <c r="BO52" i="76"/>
  <c r="BB52" i="76"/>
  <c r="AL48" i="76"/>
  <c r="AD48" i="76"/>
  <c r="V48" i="76"/>
  <c r="BI48" i="76"/>
  <c r="AE48" i="76"/>
  <c r="W48" i="76"/>
  <c r="CD48" i="76"/>
  <c r="AM48" i="76"/>
  <c r="BB48" i="76"/>
  <c r="BW48" i="76"/>
  <c r="N48" i="76"/>
  <c r="AE44" i="76"/>
  <c r="AD44" i="76"/>
  <c r="V44" i="76"/>
  <c r="BI44" i="76"/>
  <c r="W44" i="76"/>
  <c r="CD44" i="76"/>
  <c r="AM44" i="76"/>
  <c r="BB44" i="76"/>
  <c r="BW44" i="76"/>
  <c r="N44" i="76"/>
  <c r="AL29" i="76"/>
  <c r="AE29" i="76"/>
  <c r="K29" i="76"/>
  <c r="BO29" i="76"/>
  <c r="CD27" i="76"/>
  <c r="AD27" i="76"/>
  <c r="BI27" i="76"/>
  <c r="W27" i="76"/>
  <c r="AM27" i="76"/>
  <c r="AE25" i="76"/>
  <c r="K25" i="76"/>
  <c r="BO25" i="76"/>
  <c r="AL25" i="76"/>
  <c r="AD23" i="76"/>
  <c r="BI23" i="76"/>
  <c r="AL23" i="76"/>
  <c r="AU23" i="76"/>
  <c r="V23" i="76"/>
  <c r="AD20" i="76"/>
  <c r="V20" i="76"/>
  <c r="BI20" i="76"/>
  <c r="AL20" i="76"/>
  <c r="W20" i="76"/>
  <c r="CD20" i="76"/>
  <c r="AM20" i="76"/>
  <c r="BB20" i="76"/>
  <c r="BW20" i="76"/>
  <c r="N20" i="76"/>
  <c r="AC33" i="70"/>
  <c r="AD33" i="70"/>
  <c r="AB33" i="70"/>
  <c r="N33" i="70"/>
  <c r="AW33" i="70"/>
  <c r="AV33" i="70"/>
  <c r="AQ33" i="70"/>
  <c r="X33" i="70"/>
  <c r="M33" i="70"/>
  <c r="V33" i="70"/>
  <c r="W33" i="70"/>
  <c r="L33" i="70"/>
  <c r="AJ33" i="70"/>
  <c r="K27" i="76"/>
  <c r="BO27" i="76"/>
  <c r="K72" i="76"/>
  <c r="BO72" i="76"/>
  <c r="AE36" i="76"/>
  <c r="W36" i="76"/>
  <c r="CD36" i="76"/>
  <c r="AM36" i="76"/>
  <c r="BB36" i="76"/>
  <c r="BW36" i="76"/>
  <c r="N36" i="76"/>
  <c r="AU36" i="76"/>
  <c r="BP36" i="76"/>
  <c r="X61" i="70"/>
  <c r="M61" i="70"/>
  <c r="AJ61" i="70"/>
  <c r="J61" i="70"/>
  <c r="U61" i="70"/>
  <c r="AC61" i="70"/>
  <c r="AE61" i="70"/>
  <c r="AV61" i="70"/>
  <c r="V61" i="70"/>
  <c r="AB61" i="70"/>
  <c r="AP61" i="70"/>
  <c r="AE50" i="70"/>
  <c r="M50" i="70"/>
  <c r="AB50" i="70"/>
  <c r="AJ50" i="70"/>
  <c r="AV50" i="70"/>
  <c r="N50" i="70"/>
  <c r="AP50" i="70"/>
  <c r="AQ50" i="70"/>
  <c r="L50" i="70"/>
  <c r="U50" i="70"/>
  <c r="H50" i="70"/>
  <c r="AW50" i="70"/>
  <c r="AC50" i="70"/>
  <c r="K50" i="70"/>
  <c r="AB19" i="70"/>
  <c r="AD19" i="70"/>
  <c r="L19" i="70"/>
  <c r="L13" i="70"/>
  <c r="CD73" i="76"/>
  <c r="N73" i="76"/>
  <c r="I73" i="76"/>
  <c r="AM73" i="76"/>
  <c r="BI73" i="76"/>
  <c r="BB73" i="76"/>
  <c r="BW73" i="76"/>
  <c r="AD43" i="76"/>
  <c r="V43" i="76"/>
  <c r="BI43" i="76"/>
  <c r="W43" i="76"/>
  <c r="CD43" i="76"/>
  <c r="AM43" i="76"/>
  <c r="BB43" i="76"/>
  <c r="BW43" i="76"/>
  <c r="N43" i="76"/>
  <c r="AL41" i="76"/>
  <c r="AE41" i="76"/>
  <c r="K41" i="76"/>
  <c r="BO41" i="76"/>
  <c r="AL39" i="76"/>
  <c r="AU39" i="76"/>
  <c r="BP39" i="76"/>
  <c r="AD39" i="76"/>
  <c r="V39" i="76"/>
  <c r="BI39" i="76"/>
  <c r="W39" i="76"/>
  <c r="CD39" i="76"/>
  <c r="AM39" i="76"/>
  <c r="W70" i="70"/>
  <c r="L70" i="70"/>
  <c r="AJ70" i="70"/>
  <c r="AE70" i="70"/>
  <c r="M70" i="70"/>
  <c r="J70" i="70"/>
  <c r="AV70" i="70"/>
  <c r="X70" i="70"/>
  <c r="AB70" i="70"/>
  <c r="AW70" i="70"/>
  <c r="U70" i="70"/>
  <c r="AC70" i="70"/>
  <c r="AP70" i="70"/>
  <c r="N68" i="70"/>
  <c r="X68" i="70"/>
  <c r="M68" i="70"/>
  <c r="AE68" i="70"/>
  <c r="AV68" i="70"/>
  <c r="U68" i="70"/>
  <c r="AC68" i="70"/>
  <c r="AJ68" i="70"/>
  <c r="AW68" i="70"/>
  <c r="L68" i="70"/>
  <c r="V68" i="70"/>
  <c r="AB68" i="70"/>
  <c r="AP68" i="70"/>
  <c r="Q59" i="70"/>
  <c r="J59" i="70"/>
  <c r="U38" i="70"/>
  <c r="AB38" i="70"/>
  <c r="AP38" i="70"/>
  <c r="X38" i="70"/>
  <c r="V38" i="70"/>
  <c r="AC38" i="70"/>
  <c r="AE38" i="70"/>
  <c r="AD38" i="70"/>
  <c r="AW38" i="70"/>
  <c r="W38" i="70"/>
  <c r="AJ38" i="70"/>
  <c r="L25" i="70"/>
  <c r="AE37" i="76"/>
  <c r="K37" i="76"/>
  <c r="BO37" i="76"/>
  <c r="AL37" i="76"/>
  <c r="AL35" i="76"/>
  <c r="BB35" i="76"/>
  <c r="BW35" i="76"/>
  <c r="N35" i="76"/>
  <c r="AU35" i="76"/>
  <c r="BP35" i="76"/>
  <c r="AD35" i="76"/>
  <c r="V35" i="76"/>
  <c r="BI35" i="76"/>
  <c r="AL31" i="76"/>
  <c r="W31" i="76"/>
  <c r="CD31" i="76"/>
  <c r="AM31" i="76"/>
  <c r="BB31" i="76"/>
  <c r="BW31" i="76"/>
  <c r="N31" i="76"/>
  <c r="AU31" i="76"/>
  <c r="BP31" i="76"/>
  <c r="BB17" i="76"/>
  <c r="BW17" i="76"/>
  <c r="AU17" i="76"/>
  <c r="BP17" i="76"/>
  <c r="AE17" i="76"/>
  <c r="K17" i="76"/>
  <c r="BO17" i="76"/>
  <c r="AD17" i="76"/>
  <c r="V17" i="76"/>
  <c r="BI17" i="76"/>
  <c r="AU15" i="76"/>
  <c r="AE15" i="76"/>
  <c r="V15" i="76"/>
  <c r="BP15" i="76"/>
  <c r="BP12" i="76"/>
  <c r="AD12" i="76"/>
  <c r="BI12" i="76"/>
  <c r="AU12" i="76"/>
  <c r="K71" i="76"/>
  <c r="BO71" i="76"/>
  <c r="K61" i="76"/>
  <c r="BO61" i="76"/>
  <c r="K39" i="70"/>
  <c r="L9" i="76"/>
  <c r="AK9" i="76"/>
  <c r="CC60" i="76"/>
  <c r="M60" i="76"/>
  <c r="H42" i="76"/>
  <c r="Q42" i="76"/>
  <c r="J42" i="76"/>
  <c r="I42" i="76"/>
  <c r="U30" i="70"/>
  <c r="AC30" i="70"/>
  <c r="AE30" i="70"/>
  <c r="X30" i="70"/>
  <c r="AB30" i="70"/>
  <c r="AQ30" i="70"/>
  <c r="W30" i="70"/>
  <c r="AD30" i="70"/>
  <c r="AP30" i="70"/>
  <c r="AJ30" i="70"/>
  <c r="N30" i="70"/>
  <c r="N55" i="70"/>
  <c r="AE55" i="70"/>
  <c r="M55" i="70"/>
  <c r="AD55" i="70"/>
  <c r="AB55" i="70"/>
  <c r="H55" i="70"/>
  <c r="AQ55" i="70"/>
  <c r="AV55" i="70"/>
  <c r="W55" i="70"/>
  <c r="AW55" i="70"/>
  <c r="AP55" i="70"/>
  <c r="AC55" i="70"/>
  <c r="AJ55" i="70"/>
  <c r="U64" i="70"/>
  <c r="V64" i="70"/>
  <c r="AV64" i="70"/>
  <c r="X64" i="70"/>
  <c r="AC64" i="70"/>
  <c r="AB64" i="70"/>
  <c r="W64" i="70"/>
  <c r="L64" i="70"/>
  <c r="AE64" i="70"/>
  <c r="AJ64" i="70"/>
  <c r="AP64" i="70"/>
  <c r="Q72" i="76"/>
  <c r="I72" i="76"/>
  <c r="AC23" i="70"/>
  <c r="AE23" i="70"/>
  <c r="M23" i="70"/>
  <c r="AD23" i="70"/>
  <c r="L23" i="70"/>
  <c r="AV23" i="70"/>
  <c r="I43" i="70"/>
  <c r="AB43" i="70"/>
  <c r="AQ43" i="70"/>
  <c r="AV43" i="70"/>
  <c r="X43" i="70"/>
  <c r="AD43" i="70"/>
  <c r="AP43" i="70"/>
  <c r="AE43" i="70"/>
  <c r="AJ43" i="70"/>
  <c r="V43" i="70"/>
  <c r="AW43" i="70"/>
  <c r="N47" i="70"/>
  <c r="AP47" i="70"/>
  <c r="AD47" i="70"/>
  <c r="AB47" i="70"/>
  <c r="H47" i="70"/>
  <c r="AV47" i="70"/>
  <c r="X47" i="70"/>
  <c r="M47" i="70"/>
  <c r="AJ47" i="70"/>
  <c r="K47" i="70"/>
  <c r="U47" i="70"/>
  <c r="AW47" i="70"/>
  <c r="AQ47" i="70"/>
  <c r="AP58" i="70"/>
  <c r="AQ58" i="70"/>
  <c r="N58" i="70"/>
  <c r="V58" i="70"/>
  <c r="K58" i="70"/>
  <c r="AD58" i="70"/>
  <c r="AW58" i="70"/>
  <c r="W58" i="70"/>
  <c r="AE58" i="70"/>
  <c r="U58" i="70"/>
  <c r="X58" i="70"/>
  <c r="L52" i="76"/>
  <c r="AK52" i="76"/>
  <c r="L69" i="76"/>
  <c r="AK69" i="76"/>
  <c r="CC54" i="76"/>
  <c r="M54" i="76"/>
  <c r="J45" i="76"/>
  <c r="Q45" i="76"/>
  <c r="I45" i="76"/>
  <c r="H45" i="76"/>
  <c r="H68" i="70"/>
  <c r="Q68" i="70"/>
  <c r="W49" i="70"/>
  <c r="AE49" i="70"/>
  <c r="AQ49" i="70"/>
  <c r="AV49" i="70"/>
  <c r="X49" i="70"/>
  <c r="AJ49" i="70"/>
  <c r="U49" i="70"/>
  <c r="AC49" i="70"/>
  <c r="AP49" i="70"/>
  <c r="AW49" i="70"/>
  <c r="N49" i="70"/>
  <c r="V49" i="70"/>
  <c r="K49" i="70"/>
  <c r="AB49" i="70"/>
  <c r="AD49" i="70"/>
  <c r="I49" i="70"/>
  <c r="U34" i="70"/>
  <c r="V34" i="70"/>
  <c r="X34" i="70"/>
  <c r="AB34" i="70"/>
  <c r="AC34" i="70"/>
  <c r="AD34" i="70"/>
  <c r="AQ34" i="70"/>
  <c r="AE34" i="70"/>
  <c r="AJ34" i="70"/>
  <c r="AP34" i="70"/>
  <c r="N34" i="70"/>
  <c r="AW34" i="70"/>
  <c r="AV34" i="70"/>
  <c r="W34" i="70"/>
  <c r="I34" i="70"/>
  <c r="BK34" i="76"/>
  <c r="BY33" i="76"/>
  <c r="AO33" i="76"/>
  <c r="AG34" i="76"/>
  <c r="AV12" i="76"/>
  <c r="AN30" i="76"/>
  <c r="AV30" i="76"/>
  <c r="AX40" i="70"/>
  <c r="M40" i="70"/>
  <c r="AL39" i="70"/>
  <c r="AN24" i="76"/>
  <c r="AN50" i="76"/>
  <c r="AV50" i="76"/>
  <c r="BX56" i="76"/>
  <c r="BJ56" i="76"/>
  <c r="CF45" i="76"/>
  <c r="M45" i="76"/>
  <c r="CF49" i="76"/>
  <c r="M49" i="76"/>
  <c r="AK39" i="70"/>
  <c r="L39" i="70"/>
  <c r="X54" i="70"/>
  <c r="AB54" i="70"/>
  <c r="AV54" i="70"/>
  <c r="U54" i="70"/>
  <c r="AC54" i="70"/>
  <c r="AP54" i="70"/>
  <c r="AW54" i="70"/>
  <c r="V54" i="70"/>
  <c r="AD54" i="70"/>
  <c r="AE54" i="70"/>
  <c r="N54" i="70"/>
  <c r="W54" i="70"/>
  <c r="AJ54" i="70"/>
  <c r="AQ54" i="70"/>
  <c r="I54" i="70"/>
  <c r="N17" i="70"/>
  <c r="W17" i="70"/>
  <c r="L17" i="70"/>
  <c r="BD34" i="76"/>
  <c r="BR33" i="76"/>
  <c r="P33" i="76"/>
  <c r="AG33" i="76"/>
  <c r="AF30" i="76"/>
  <c r="AF24" i="76"/>
  <c r="BQ12" i="76"/>
  <c r="BX30" i="76"/>
  <c r="X30" i="76"/>
  <c r="AR39" i="70"/>
  <c r="BQ24" i="76"/>
  <c r="O28" i="70"/>
  <c r="BX50" i="76"/>
  <c r="X50" i="76"/>
  <c r="AV56" i="76"/>
  <c r="CE56" i="76"/>
  <c r="AF68" i="76"/>
  <c r="L68" i="76"/>
  <c r="AK68" i="76"/>
  <c r="AK49" i="70"/>
  <c r="V69" i="70"/>
  <c r="W69" i="70"/>
  <c r="L69" i="70"/>
  <c r="AC69" i="70"/>
  <c r="AP69" i="70"/>
  <c r="AQ69" i="70"/>
  <c r="U48" i="70"/>
  <c r="AC48" i="70"/>
  <c r="AJ48" i="70"/>
  <c r="AW48" i="70"/>
  <c r="V48" i="70"/>
  <c r="K48" i="70"/>
  <c r="AB48" i="70"/>
  <c r="AP48" i="70"/>
  <c r="W48" i="70"/>
  <c r="AD48" i="70"/>
  <c r="AV48" i="70"/>
  <c r="N48" i="70"/>
  <c r="X48" i="70"/>
  <c r="AE48" i="70"/>
  <c r="AQ48" i="70"/>
  <c r="AP20" i="70"/>
  <c r="V20" i="70"/>
  <c r="AC20" i="70"/>
  <c r="AV20" i="70"/>
  <c r="BY34" i="76"/>
  <c r="M34" i="76"/>
  <c r="BK33" i="76"/>
  <c r="AN43" i="76"/>
  <c r="L43" i="76"/>
  <c r="AK43" i="76"/>
  <c r="BJ30" i="76"/>
  <c r="O32" i="70"/>
  <c r="P40" i="70"/>
  <c r="BJ50" i="76"/>
  <c r="O56" i="76"/>
  <c r="AB18" i="70"/>
  <c r="AJ18" i="70"/>
  <c r="K18" i="70"/>
  <c r="U18" i="70"/>
  <c r="E8" i="76"/>
  <c r="E9" i="76"/>
  <c r="V9" i="76"/>
  <c r="AP9" i="76"/>
  <c r="O8" i="70"/>
  <c r="AK8" i="70"/>
  <c r="AP9" i="70"/>
  <c r="W9" i="70"/>
  <c r="AJ9" i="70"/>
  <c r="AB9" i="70"/>
  <c r="AV9" i="70"/>
  <c r="X9" i="70"/>
  <c r="AC9" i="70"/>
  <c r="AD9" i="70"/>
  <c r="U9" i="70"/>
  <c r="AF9" i="70"/>
  <c r="AE9" i="70"/>
  <c r="N9" i="70"/>
  <c r="Q9" i="70"/>
  <c r="AQ9" i="70"/>
  <c r="AW9" i="70"/>
  <c r="V9" i="70"/>
  <c r="AK9" i="70"/>
  <c r="O9" i="70"/>
  <c r="G9" i="70"/>
  <c r="G9" i="76"/>
  <c r="V8" i="76"/>
  <c r="AP8" i="76"/>
  <c r="CD8" i="76"/>
  <c r="W8" i="76"/>
  <c r="N8" i="76"/>
  <c r="Q8" i="76"/>
  <c r="AV8" i="70"/>
  <c r="V8" i="70"/>
  <c r="W8" i="70"/>
  <c r="N8" i="70"/>
  <c r="Q8" i="70"/>
  <c r="AB8" i="70"/>
  <c r="AC8" i="70"/>
  <c r="AD8" i="70"/>
  <c r="AW8" i="70"/>
  <c r="U8" i="70"/>
  <c r="AP8" i="70"/>
  <c r="AE8" i="70"/>
  <c r="AQ8" i="70"/>
  <c r="AJ8" i="70"/>
  <c r="X8" i="70"/>
  <c r="N9" i="76"/>
  <c r="Q9" i="76"/>
  <c r="W9" i="76"/>
  <c r="U18" i="51"/>
  <c r="P8" i="70"/>
  <c r="J8" i="51"/>
  <c r="X8" i="76"/>
  <c r="L8" i="76"/>
  <c r="AK8" i="76"/>
  <c r="J38" i="51"/>
  <c r="AX8" i="70"/>
  <c r="AA1" i="62"/>
  <c r="AI9" i="70"/>
  <c r="X11" i="62"/>
  <c r="AE9" i="61"/>
  <c r="T9" i="51"/>
  <c r="V2" i="63"/>
  <c r="J10" i="51"/>
  <c r="J34" i="51"/>
  <c r="J22" i="51"/>
  <c r="AT1" i="70"/>
  <c r="V8" i="58"/>
  <c r="AB8" i="58"/>
  <c r="AJ8" i="58"/>
  <c r="AP8" i="58"/>
  <c r="AV8" i="58"/>
  <c r="N8" i="58"/>
  <c r="U8" i="58"/>
  <c r="AC8" i="58"/>
  <c r="AC2" i="52"/>
  <c r="Q246" i="58"/>
  <c r="K24" i="58"/>
  <c r="Q55" i="58"/>
  <c r="AV111" i="58"/>
  <c r="AP111" i="58"/>
  <c r="AB111" i="58"/>
  <c r="AC111" i="58"/>
  <c r="AJ111" i="58"/>
  <c r="N111" i="58"/>
  <c r="AV163" i="58"/>
  <c r="V163" i="58"/>
  <c r="AP163" i="58"/>
  <c r="AJ163" i="58"/>
  <c r="AC163" i="58"/>
  <c r="N163" i="58"/>
  <c r="I163" i="58"/>
  <c r="AB227" i="58"/>
  <c r="AV227" i="58"/>
  <c r="AC227" i="58"/>
  <c r="U227" i="58"/>
  <c r="AJ227" i="58"/>
  <c r="V227" i="58"/>
  <c r="AP227" i="58"/>
  <c r="AJ115" i="58"/>
  <c r="V115" i="58"/>
  <c r="N115" i="58"/>
  <c r="AB115" i="58"/>
  <c r="AP115" i="58"/>
  <c r="AC115" i="58"/>
  <c r="V57" i="58"/>
  <c r="U57" i="58"/>
  <c r="AV57" i="58"/>
  <c r="AB57" i="58"/>
  <c r="AC57" i="58"/>
  <c r="N57" i="58"/>
  <c r="AJ57" i="58"/>
  <c r="J57" i="58"/>
  <c r="AP57" i="58"/>
  <c r="V31" i="58"/>
  <c r="AP31" i="58"/>
  <c r="AC31" i="58"/>
  <c r="U31" i="58"/>
  <c r="AV31" i="58"/>
  <c r="AB31" i="58"/>
  <c r="N98" i="58"/>
  <c r="V98" i="58"/>
  <c r="AC98" i="58"/>
  <c r="AB98" i="58"/>
  <c r="AV98" i="58"/>
  <c r="AJ98" i="58"/>
  <c r="AP98" i="58"/>
  <c r="AC147" i="58"/>
  <c r="AV147" i="58"/>
  <c r="N147" i="58"/>
  <c r="AP147" i="58"/>
  <c r="K147" i="58"/>
  <c r="AV117" i="58"/>
  <c r="AJ117" i="58"/>
  <c r="AB117" i="58"/>
  <c r="AP117" i="58"/>
  <c r="AC117" i="58"/>
  <c r="V117" i="58"/>
  <c r="AC162" i="58"/>
  <c r="AV162" i="58"/>
  <c r="N162" i="58"/>
  <c r="AB162" i="58"/>
  <c r="AP162" i="58"/>
  <c r="AJ162" i="58"/>
  <c r="U162" i="58"/>
  <c r="U129" i="58"/>
  <c r="V129" i="58"/>
  <c r="AJ129" i="58"/>
  <c r="AP129" i="58"/>
  <c r="AC129" i="58"/>
  <c r="AV129" i="58"/>
  <c r="AC107" i="58"/>
  <c r="N107" i="58"/>
  <c r="AJ107" i="58"/>
  <c r="AB107" i="58"/>
  <c r="AP107" i="58"/>
  <c r="U107" i="58"/>
  <c r="H154" i="58"/>
  <c r="J108" i="58"/>
  <c r="H10" i="51"/>
  <c r="N96" i="58"/>
  <c r="AC96" i="58"/>
  <c r="AB96" i="58"/>
  <c r="V96" i="58"/>
  <c r="K96" i="58"/>
  <c r="AV96" i="58"/>
  <c r="AJ96" i="58"/>
  <c r="AV112" i="58"/>
  <c r="AB112" i="58"/>
  <c r="AJ112" i="58"/>
  <c r="U112" i="58"/>
  <c r="AC112" i="58"/>
  <c r="N112" i="58"/>
  <c r="AJ280" i="58"/>
  <c r="AB280" i="58"/>
  <c r="U280" i="58"/>
  <c r="AC280" i="58"/>
  <c r="N280" i="58"/>
  <c r="V280" i="58"/>
  <c r="AB219" i="58"/>
  <c r="N219" i="58"/>
  <c r="AJ219" i="58"/>
  <c r="U219" i="58"/>
  <c r="AV219" i="58"/>
  <c r="AC219" i="58"/>
  <c r="J23" i="58"/>
  <c r="H308" i="58"/>
  <c r="Q108" i="58"/>
  <c r="J32" i="51"/>
  <c r="U114" i="58"/>
  <c r="AC114" i="58"/>
  <c r="K114" i="58"/>
  <c r="AB114" i="58"/>
  <c r="V202" i="58"/>
  <c r="AB202" i="58"/>
  <c r="U202" i="58"/>
  <c r="AJ202" i="58"/>
  <c r="N202" i="58"/>
  <c r="AV202" i="58"/>
  <c r="AP202" i="58"/>
  <c r="AC153" i="58"/>
  <c r="U153" i="58"/>
  <c r="AJ153" i="58"/>
  <c r="AB153" i="58"/>
  <c r="V153" i="58"/>
  <c r="K153" i="58"/>
  <c r="AV133" i="58"/>
  <c r="AP133" i="58"/>
  <c r="N133" i="58"/>
  <c r="U133" i="58"/>
  <c r="AB133" i="58"/>
  <c r="AC133" i="58"/>
  <c r="V133" i="58"/>
  <c r="K133" i="58"/>
  <c r="AB113" i="58"/>
  <c r="U113" i="58"/>
  <c r="AC113" i="58"/>
  <c r="AJ113" i="58"/>
  <c r="AV113" i="58"/>
  <c r="N113" i="58"/>
  <c r="AP113" i="58"/>
  <c r="G248" i="59"/>
  <c r="K139" i="58"/>
  <c r="F233" i="59"/>
  <c r="F167" i="59"/>
  <c r="G166" i="59"/>
  <c r="F163" i="59"/>
  <c r="G162" i="59"/>
  <c r="G137" i="59"/>
  <c r="G40" i="59"/>
  <c r="F36" i="59"/>
  <c r="F21" i="59"/>
  <c r="F17" i="59"/>
  <c r="J8" i="58"/>
  <c r="AC34" i="58"/>
  <c r="K34" i="58"/>
  <c r="AV34" i="58"/>
  <c r="N34" i="58"/>
  <c r="N45" i="58"/>
  <c r="I45" i="58"/>
  <c r="AV87" i="58"/>
  <c r="K87" i="58"/>
  <c r="N87" i="58"/>
  <c r="U220" i="58"/>
  <c r="AJ220" i="58"/>
  <c r="AC220" i="58"/>
  <c r="AB284" i="58"/>
  <c r="AP284" i="58"/>
  <c r="K284" i="58"/>
  <c r="AJ300" i="58"/>
  <c r="AC300" i="58"/>
  <c r="U230" i="58"/>
  <c r="AJ230" i="58"/>
  <c r="H197" i="58"/>
  <c r="J197" i="58"/>
  <c r="Q197" i="58"/>
  <c r="I8" i="58"/>
  <c r="K171" i="58"/>
  <c r="K85" i="58"/>
  <c r="K102" i="58"/>
  <c r="K248" i="58"/>
  <c r="AP136" i="58"/>
  <c r="K136" i="58"/>
  <c r="AB136" i="58"/>
  <c r="N136" i="58"/>
  <c r="AP84" i="58"/>
  <c r="AJ84" i="58"/>
  <c r="K84" i="58"/>
  <c r="V124" i="58"/>
  <c r="K124" i="58"/>
  <c r="AC124" i="58"/>
  <c r="AB303" i="58"/>
  <c r="N303" i="58"/>
  <c r="AC265" i="58"/>
  <c r="AP265" i="58"/>
  <c r="AJ265" i="58"/>
  <c r="AV245" i="58"/>
  <c r="AJ245" i="58"/>
  <c r="AF8" i="58"/>
  <c r="K222" i="58"/>
  <c r="K80" i="58"/>
  <c r="V206" i="58"/>
  <c r="AP206" i="58"/>
  <c r="AJ218" i="58"/>
  <c r="N218" i="58"/>
  <c r="AJ200" i="58"/>
  <c r="K200" i="58"/>
  <c r="U200" i="58"/>
  <c r="AV239" i="58"/>
  <c r="K239" i="58"/>
  <c r="N239" i="58"/>
  <c r="H239" i="58"/>
  <c r="V184" i="58"/>
  <c r="AV184" i="58"/>
  <c r="U184" i="58"/>
  <c r="AC261" i="58"/>
  <c r="AV261" i="58"/>
  <c r="AP261" i="58"/>
  <c r="AB261" i="58"/>
  <c r="AP229" i="58"/>
  <c r="K229" i="58"/>
  <c r="U229" i="58"/>
  <c r="AP185" i="58"/>
  <c r="U185" i="58"/>
  <c r="K281" i="58"/>
  <c r="V188" i="58"/>
  <c r="AV188" i="58"/>
  <c r="AC188" i="58"/>
  <c r="U242" i="58"/>
  <c r="AC242" i="58"/>
  <c r="AV282" i="58"/>
  <c r="AB282" i="58"/>
  <c r="N282" i="58"/>
  <c r="AP282" i="58"/>
  <c r="V290" i="58"/>
  <c r="AB290" i="58"/>
  <c r="AC290" i="58"/>
  <c r="U290" i="58"/>
  <c r="AB301" i="58"/>
  <c r="U301" i="58"/>
  <c r="V301" i="58"/>
  <c r="K301" i="58"/>
  <c r="N301" i="58"/>
  <c r="AC268" i="58"/>
  <c r="V268" i="58"/>
  <c r="AP268" i="58"/>
  <c r="AV268" i="58"/>
  <c r="F52" i="59"/>
  <c r="G195" i="59"/>
  <c r="F186" i="59"/>
  <c r="F267" i="59"/>
  <c r="G263" i="59"/>
  <c r="G256" i="59"/>
  <c r="F197" i="59"/>
  <c r="Y310" i="59"/>
  <c r="X310" i="59"/>
  <c r="V307" i="59"/>
  <c r="Y307" i="59"/>
  <c r="AB307" i="59"/>
  <c r="W307" i="59"/>
  <c r="AC307" i="59"/>
  <c r="Z306" i="59"/>
  <c r="AA306" i="59"/>
  <c r="Y304" i="59"/>
  <c r="X304" i="59"/>
  <c r="A296" i="59"/>
  <c r="X296" i="59"/>
  <c r="W202" i="59"/>
  <c r="A202" i="59"/>
  <c r="X164" i="59"/>
  <c r="AC164" i="59"/>
  <c r="AC160" i="59"/>
  <c r="X160" i="59"/>
  <c r="A160" i="59"/>
  <c r="X149" i="59"/>
  <c r="AB149" i="59"/>
  <c r="X145" i="59"/>
  <c r="W145" i="59"/>
  <c r="W139" i="59"/>
  <c r="AC139" i="59"/>
  <c r="AC128" i="59"/>
  <c r="X128" i="59"/>
  <c r="AC120" i="59"/>
  <c r="X120" i="59"/>
  <c r="X113" i="59"/>
  <c r="W113" i="59"/>
  <c r="A113" i="59"/>
  <c r="X109" i="59"/>
  <c r="A109" i="59"/>
  <c r="AB109" i="59"/>
  <c r="W105" i="59"/>
  <c r="X105" i="59"/>
  <c r="X101" i="59"/>
  <c r="A101" i="59"/>
  <c r="T18" i="58"/>
  <c r="AO18" i="58"/>
  <c r="AO13" i="58"/>
  <c r="T13" i="58"/>
  <c r="AU13" i="58"/>
  <c r="Q27" i="58"/>
  <c r="Q83" i="58"/>
  <c r="Q203" i="58"/>
  <c r="H298" i="58"/>
  <c r="Q10" i="58"/>
  <c r="J23" i="51"/>
  <c r="J11" i="58"/>
  <c r="I114" i="58"/>
  <c r="H164" i="58"/>
  <c r="K121" i="58"/>
  <c r="AA3" i="68"/>
  <c r="Y239" i="59"/>
  <c r="X239" i="59"/>
  <c r="Z238" i="59"/>
  <c r="AA238" i="59"/>
  <c r="V231" i="59"/>
  <c r="X231" i="59"/>
  <c r="AC231" i="59"/>
  <c r="Z230" i="59"/>
  <c r="AA230" i="59"/>
  <c r="W227" i="59"/>
  <c r="V227" i="59"/>
  <c r="Y227" i="59"/>
  <c r="AC227" i="59"/>
  <c r="A223" i="59"/>
  <c r="X223" i="59"/>
  <c r="W223" i="59"/>
  <c r="AB223" i="59"/>
  <c r="Y223" i="59"/>
  <c r="X219" i="59"/>
  <c r="Y219" i="59"/>
  <c r="AC216" i="59"/>
  <c r="X216" i="59"/>
  <c r="X189" i="59"/>
  <c r="A189" i="59"/>
  <c r="AB189" i="59"/>
  <c r="W178" i="59"/>
  <c r="A178" i="59"/>
  <c r="A175" i="59"/>
  <c r="AB175" i="59"/>
  <c r="Y175" i="59"/>
  <c r="V175" i="59"/>
  <c r="F174" i="59"/>
  <c r="G174" i="59"/>
  <c r="A171" i="59"/>
  <c r="AB171" i="59"/>
  <c r="X171" i="59"/>
  <c r="V171" i="59"/>
  <c r="AA170" i="59"/>
  <c r="F170" i="59"/>
  <c r="V53" i="59"/>
  <c r="A53" i="59"/>
  <c r="W53" i="59"/>
  <c r="T249" i="58"/>
  <c r="AA249" i="58"/>
  <c r="AU249" i="58"/>
  <c r="AI249" i="58"/>
  <c r="AO245" i="58"/>
  <c r="T245" i="58"/>
  <c r="T169" i="58"/>
  <c r="AA169" i="58"/>
  <c r="AI169" i="58"/>
  <c r="AO169" i="58"/>
  <c r="AU169" i="58"/>
  <c r="T157" i="58"/>
  <c r="AI157" i="58"/>
  <c r="AU89" i="58"/>
  <c r="T89" i="58"/>
  <c r="AA69" i="58"/>
  <c r="T69" i="58"/>
  <c r="T51" i="58"/>
  <c r="AO51" i="58"/>
  <c r="AA31" i="58"/>
  <c r="AI31" i="58"/>
  <c r="Q224" i="58"/>
  <c r="I83" i="58"/>
  <c r="H203" i="58"/>
  <c r="I10" i="58"/>
  <c r="H11" i="58"/>
  <c r="H22" i="51"/>
  <c r="Q127" i="58"/>
  <c r="U13" i="51"/>
  <c r="H26" i="51"/>
  <c r="K211" i="58"/>
  <c r="J114" i="58"/>
  <c r="H111" i="58"/>
  <c r="X196" i="59"/>
  <c r="A196" i="59"/>
  <c r="AC196" i="59"/>
  <c r="X68" i="59"/>
  <c r="A68" i="59"/>
  <c r="AC68" i="59"/>
  <c r="X64" i="59"/>
  <c r="AC64" i="59"/>
  <c r="AI233" i="58"/>
  <c r="AA233" i="58"/>
  <c r="T229" i="58"/>
  <c r="AO229" i="58"/>
  <c r="AO98" i="58"/>
  <c r="AU98" i="58"/>
  <c r="AI98" i="58"/>
  <c r="AA98" i="58"/>
  <c r="I285" i="58"/>
  <c r="I11" i="58"/>
  <c r="J19" i="58"/>
  <c r="H285" i="58"/>
  <c r="J298" i="58"/>
  <c r="K270" i="58"/>
  <c r="H82" i="58"/>
  <c r="K37" i="58"/>
  <c r="J310" i="58"/>
  <c r="I270" i="58"/>
  <c r="I111" i="58"/>
  <c r="J46" i="58"/>
  <c r="Q54" i="58"/>
  <c r="Q264" i="58"/>
  <c r="I105" i="58"/>
  <c r="K287" i="58"/>
  <c r="W289" i="59"/>
  <c r="AB289" i="59"/>
  <c r="A289" i="59"/>
  <c r="W285" i="59"/>
  <c r="A285" i="59"/>
  <c r="V285" i="59"/>
  <c r="AB285" i="59"/>
  <c r="W281" i="59"/>
  <c r="A281" i="59"/>
  <c r="V281" i="59"/>
  <c r="AB281" i="59"/>
  <c r="W273" i="59"/>
  <c r="V273" i="59"/>
  <c r="A265" i="59"/>
  <c r="AB265" i="59"/>
  <c r="W261" i="59"/>
  <c r="V261" i="59"/>
  <c r="AB261" i="59"/>
  <c r="V257" i="59"/>
  <c r="W257" i="59"/>
  <c r="AB249" i="59"/>
  <c r="V249" i="59"/>
  <c r="V199" i="59"/>
  <c r="AC199" i="59"/>
  <c r="Z198" i="59"/>
  <c r="AA198" i="59"/>
  <c r="W98" i="59"/>
  <c r="A98" i="59"/>
  <c r="W90" i="59"/>
  <c r="A90" i="59"/>
  <c r="Y86" i="59"/>
  <c r="A86" i="59"/>
  <c r="T279" i="58"/>
  <c r="AU279" i="58"/>
  <c r="AA275" i="58"/>
  <c r="T275" i="58"/>
  <c r="AO267" i="58"/>
  <c r="AA267" i="58"/>
  <c r="AA263" i="58"/>
  <c r="T263" i="58"/>
  <c r="AU103" i="58"/>
  <c r="AA103" i="58"/>
  <c r="AI103" i="58"/>
  <c r="T99" i="58"/>
  <c r="AU99" i="58"/>
  <c r="AA99" i="58"/>
  <c r="AI99" i="58"/>
  <c r="AO99" i="58"/>
  <c r="G225" i="59"/>
  <c r="F187" i="59"/>
  <c r="G180" i="59"/>
  <c r="F311" i="59"/>
  <c r="G277" i="59"/>
  <c r="G228" i="59"/>
  <c r="F199" i="59"/>
  <c r="G164" i="59"/>
  <c r="G306" i="59"/>
  <c r="G245" i="59"/>
  <c r="G100" i="59"/>
  <c r="G52" i="59"/>
  <c r="K83" i="58"/>
  <c r="K91" i="58"/>
  <c r="K308" i="58"/>
  <c r="K68" i="58"/>
  <c r="K19" i="58"/>
  <c r="H19" i="58"/>
  <c r="K246" i="58"/>
  <c r="H12" i="58"/>
  <c r="K12" i="58"/>
  <c r="K293" i="58"/>
  <c r="K79" i="58"/>
  <c r="H146" i="58"/>
  <c r="W269" i="59"/>
  <c r="A269" i="59"/>
  <c r="W249" i="59"/>
  <c r="A249" i="59"/>
  <c r="X156" i="59"/>
  <c r="AC156" i="59"/>
  <c r="A34" i="59"/>
  <c r="X34" i="59"/>
  <c r="X26" i="59"/>
  <c r="A26" i="59"/>
  <c r="AB15" i="59"/>
  <c r="AC15" i="59"/>
  <c r="T194" i="58"/>
  <c r="AA194" i="58"/>
  <c r="T161" i="58"/>
  <c r="AU161" i="58"/>
  <c r="AI161" i="58"/>
  <c r="AU73" i="58"/>
  <c r="AO73" i="58"/>
  <c r="AO69" i="58"/>
  <c r="AU69" i="58"/>
  <c r="J28" i="58"/>
  <c r="H28" i="58"/>
  <c r="K119" i="58"/>
  <c r="K76" i="58"/>
  <c r="K57" i="58"/>
  <c r="K138" i="58"/>
  <c r="Y252" i="59"/>
  <c r="X252" i="59"/>
  <c r="W242" i="59"/>
  <c r="A242" i="59"/>
  <c r="X181" i="59"/>
  <c r="A181" i="59"/>
  <c r="Y134" i="59"/>
  <c r="A134" i="59"/>
  <c r="X77" i="59"/>
  <c r="AB77" i="59"/>
  <c r="AI162" i="58"/>
  <c r="AU162" i="58"/>
  <c r="AI113" i="58"/>
  <c r="AU113" i="58"/>
  <c r="AA113" i="58"/>
  <c r="AO113" i="58"/>
  <c r="AO74" i="58"/>
  <c r="AA74" i="58"/>
  <c r="AU9" i="58"/>
  <c r="AI9" i="58"/>
  <c r="K61" i="58"/>
  <c r="K105" i="58"/>
  <c r="Y312" i="59"/>
  <c r="A312" i="59"/>
  <c r="X312" i="59"/>
  <c r="AC80" i="59"/>
  <c r="X80" i="59"/>
  <c r="G49" i="59"/>
  <c r="F49" i="59"/>
  <c r="T261" i="58"/>
  <c r="AA261" i="58"/>
  <c r="AA171" i="58"/>
  <c r="AU171" i="58"/>
  <c r="T171" i="58"/>
  <c r="AU114" i="58"/>
  <c r="AO114" i="58"/>
  <c r="AA49" i="58"/>
  <c r="AU49" i="58"/>
  <c r="T49" i="58"/>
  <c r="AO49" i="58"/>
  <c r="AI33" i="58"/>
  <c r="AU33" i="58"/>
  <c r="T33" i="58"/>
  <c r="I203" i="58"/>
  <c r="K109" i="58"/>
  <c r="Q40" i="58"/>
  <c r="I150" i="58"/>
  <c r="K118" i="58"/>
  <c r="K218" i="58"/>
  <c r="AC224" i="59"/>
  <c r="A224" i="59"/>
  <c r="A210" i="59"/>
  <c r="W210" i="59"/>
  <c r="X165" i="59"/>
  <c r="A165" i="59"/>
  <c r="W106" i="59"/>
  <c r="A106" i="59"/>
  <c r="AA286" i="58"/>
  <c r="AU286" i="58"/>
  <c r="AO286" i="58"/>
  <c r="AU127" i="58"/>
  <c r="T127" i="58"/>
  <c r="AI111" i="58"/>
  <c r="T111" i="58"/>
  <c r="T22" i="58"/>
  <c r="AO22" i="58"/>
  <c r="AI22" i="58"/>
  <c r="G271" i="59"/>
  <c r="F190" i="59"/>
  <c r="G29" i="59"/>
  <c r="A273" i="59"/>
  <c r="A213" i="59"/>
  <c r="A198" i="59"/>
  <c r="A182" i="59"/>
  <c r="A78" i="59"/>
  <c r="Y256" i="59"/>
  <c r="A169" i="59"/>
  <c r="AA130" i="58"/>
  <c r="AI138" i="58"/>
  <c r="G269" i="59"/>
  <c r="G252" i="59"/>
  <c r="K224" i="58"/>
  <c r="K203" i="58"/>
  <c r="I68" i="58"/>
  <c r="Q68" i="58"/>
  <c r="K302" i="58"/>
  <c r="K254" i="58"/>
  <c r="Q34" i="58"/>
  <c r="I34" i="58"/>
  <c r="AV22" i="58"/>
  <c r="V22" i="58"/>
  <c r="AC22" i="58"/>
  <c r="AJ22" i="58"/>
  <c r="AC51" i="58"/>
  <c r="K51" i="58"/>
  <c r="AB51" i="58"/>
  <c r="N51" i="58"/>
  <c r="I51" i="58"/>
  <c r="AB54" i="58"/>
  <c r="U54" i="58"/>
  <c r="AJ54" i="58"/>
  <c r="AC54" i="58"/>
  <c r="AP54" i="58"/>
  <c r="AC70" i="58"/>
  <c r="AP70" i="58"/>
  <c r="AV70" i="58"/>
  <c r="AJ70" i="58"/>
  <c r="AB95" i="58"/>
  <c r="AJ95" i="58"/>
  <c r="AV95" i="58"/>
  <c r="AC95" i="58"/>
  <c r="AC120" i="58"/>
  <c r="AP120" i="58"/>
  <c r="N199" i="58"/>
  <c r="AP199" i="58"/>
  <c r="AC199" i="58"/>
  <c r="U199" i="58"/>
  <c r="V199" i="58"/>
  <c r="N116" i="58"/>
  <c r="U116" i="58"/>
  <c r="AV116" i="58"/>
  <c r="K116" i="58"/>
  <c r="AB116" i="58"/>
  <c r="I41" i="58"/>
  <c r="AC41" i="58"/>
  <c r="AP41" i="58"/>
  <c r="AJ41" i="58"/>
  <c r="AB140" i="58"/>
  <c r="AP140" i="58"/>
  <c r="K140" i="58"/>
  <c r="K197" i="58"/>
  <c r="K271" i="58"/>
  <c r="K185" i="58"/>
  <c r="K191" i="58"/>
  <c r="K149" i="58"/>
  <c r="K292" i="58"/>
  <c r="AV16" i="58"/>
  <c r="AJ16" i="58"/>
  <c r="U16" i="58"/>
  <c r="AB16" i="58"/>
  <c r="U104" i="58"/>
  <c r="AP104" i="58"/>
  <c r="AC104" i="58"/>
  <c r="AB104" i="58"/>
  <c r="AV104" i="58"/>
  <c r="U130" i="58"/>
  <c r="AV130" i="58"/>
  <c r="K130" i="58"/>
  <c r="AJ148" i="58"/>
  <c r="U148" i="58"/>
  <c r="U164" i="58"/>
  <c r="AP164" i="58"/>
  <c r="K164" i="58"/>
  <c r="AP172" i="58"/>
  <c r="N172" i="58"/>
  <c r="AB172" i="58"/>
  <c r="AV172" i="58"/>
  <c r="K172" i="58"/>
  <c r="AJ172" i="58"/>
  <c r="AV204" i="58"/>
  <c r="AP204" i="58"/>
  <c r="V204" i="58"/>
  <c r="AC204" i="58"/>
  <c r="AB204" i="58"/>
  <c r="AJ204" i="58"/>
  <c r="U204" i="58"/>
  <c r="U190" i="58"/>
  <c r="AJ190" i="58"/>
  <c r="AC190" i="58"/>
  <c r="AV190" i="58"/>
  <c r="V190" i="58"/>
  <c r="AB190" i="58"/>
  <c r="N190" i="58"/>
  <c r="N243" i="58"/>
  <c r="U243" i="58"/>
  <c r="AP243" i="58"/>
  <c r="AJ243" i="58"/>
  <c r="V260" i="58"/>
  <c r="U260" i="58"/>
  <c r="AP260" i="58"/>
  <c r="AJ260" i="58"/>
  <c r="AV260" i="58"/>
  <c r="AB260" i="58"/>
  <c r="AV198" i="58"/>
  <c r="AC198" i="58"/>
  <c r="AV258" i="58"/>
  <c r="AB258" i="58"/>
  <c r="AC258" i="58"/>
  <c r="N258" i="58"/>
  <c r="J258" i="58"/>
  <c r="U258" i="58"/>
  <c r="V258" i="58"/>
  <c r="U128" i="58"/>
  <c r="V128" i="58"/>
  <c r="K128" i="58"/>
  <c r="U275" i="58"/>
  <c r="J275" i="58"/>
  <c r="AJ275" i="58"/>
  <c r="AP275" i="58"/>
  <c r="AV275" i="58"/>
  <c r="K8" i="58"/>
  <c r="I127" i="58"/>
  <c r="H226" i="58"/>
  <c r="K210" i="58"/>
  <c r="K26" i="58"/>
  <c r="K64" i="58"/>
  <c r="K279" i="58"/>
  <c r="K182" i="58"/>
  <c r="K82" i="58"/>
  <c r="K13" i="58"/>
  <c r="K11" i="58"/>
  <c r="K176" i="58"/>
  <c r="K88" i="58"/>
  <c r="H180" i="58"/>
  <c r="K72" i="58"/>
  <c r="K9" i="58"/>
  <c r="K49" i="58"/>
  <c r="K162" i="58"/>
  <c r="K30" i="58"/>
  <c r="AV23" i="58"/>
  <c r="AC23" i="58"/>
  <c r="AJ23" i="58"/>
  <c r="AP23" i="58"/>
  <c r="AB23" i="58"/>
  <c r="AC44" i="58"/>
  <c r="V44" i="58"/>
  <c r="AV55" i="58"/>
  <c r="AJ55" i="58"/>
  <c r="U55" i="58"/>
  <c r="V55" i="58"/>
  <c r="AC183" i="58"/>
  <c r="N183" i="58"/>
  <c r="AB183" i="58"/>
  <c r="AJ183" i="58"/>
  <c r="U183" i="58"/>
  <c r="U167" i="58"/>
  <c r="AP167" i="58"/>
  <c r="K167" i="58"/>
  <c r="AP56" i="58"/>
  <c r="N56" i="58"/>
  <c r="AB56" i="58"/>
  <c r="U56" i="58"/>
  <c r="AC56" i="58"/>
  <c r="V56" i="58"/>
  <c r="AC309" i="58"/>
  <c r="V309" i="58"/>
  <c r="AV309" i="58"/>
  <c r="AJ309" i="58"/>
  <c r="U309" i="58"/>
  <c r="N309" i="58"/>
  <c r="K127" i="58"/>
  <c r="K226" i="58"/>
  <c r="K108" i="58"/>
  <c r="K28" i="58"/>
  <c r="K15" i="58"/>
  <c r="K272" i="58"/>
  <c r="K39" i="58"/>
  <c r="K148" i="58"/>
  <c r="K300" i="58"/>
  <c r="K219" i="58"/>
  <c r="K186" i="58"/>
  <c r="V66" i="58"/>
  <c r="AC66" i="58"/>
  <c r="N66" i="58"/>
  <c r="V60" i="58"/>
  <c r="AV60" i="58"/>
  <c r="U60" i="58"/>
  <c r="AC60" i="58"/>
  <c r="N60" i="58"/>
  <c r="AJ60" i="58"/>
  <c r="AP60" i="58"/>
  <c r="V159" i="58"/>
  <c r="AV159" i="58"/>
  <c r="AB159" i="58"/>
  <c r="AP159" i="58"/>
  <c r="AC231" i="58"/>
  <c r="AB231" i="58"/>
  <c r="AJ231" i="58"/>
  <c r="V231" i="58"/>
  <c r="N231" i="58"/>
  <c r="J231" i="58"/>
  <c r="AC238" i="58"/>
  <c r="AP238" i="58"/>
  <c r="AV238" i="58"/>
  <c r="AJ238" i="58"/>
  <c r="AC234" i="58"/>
  <c r="V234" i="58"/>
  <c r="V178" i="58"/>
  <c r="AB178" i="58"/>
  <c r="I178" i="58"/>
  <c r="AJ178" i="58"/>
  <c r="AV178" i="58"/>
  <c r="AP178" i="58"/>
  <c r="AC178" i="58"/>
  <c r="U178" i="58"/>
  <c r="AJ255" i="58"/>
  <c r="AP255" i="58"/>
  <c r="AV255" i="58"/>
  <c r="N255" i="58"/>
  <c r="U255" i="58"/>
  <c r="AB255" i="58"/>
  <c r="V255" i="58"/>
  <c r="AB214" i="58"/>
  <c r="AC214" i="58"/>
  <c r="N214" i="58"/>
  <c r="V214" i="58"/>
  <c r="AP214" i="58"/>
  <c r="AP251" i="58"/>
  <c r="K251" i="58"/>
  <c r="AB251" i="58"/>
  <c r="N251" i="58"/>
  <c r="N291" i="58"/>
  <c r="AB291" i="58"/>
  <c r="AC291" i="58"/>
  <c r="AP291" i="58"/>
  <c r="AC276" i="58"/>
  <c r="AP276" i="58"/>
  <c r="AV276" i="58"/>
  <c r="V276" i="58"/>
  <c r="K35" i="58"/>
  <c r="K174" i="58"/>
  <c r="Q87" i="58"/>
  <c r="K25" i="58"/>
  <c r="K230" i="58"/>
  <c r="K245" i="58"/>
  <c r="H301" i="58"/>
  <c r="K137" i="58"/>
  <c r="K158" i="58"/>
  <c r="E11" i="69"/>
  <c r="K303" i="58"/>
  <c r="K107" i="58"/>
  <c r="K123" i="58"/>
  <c r="G273" i="59"/>
  <c r="G240" i="59"/>
  <c r="F286" i="59"/>
  <c r="F143" i="59"/>
  <c r="AC88" i="59"/>
  <c r="Y62" i="59"/>
  <c r="G42" i="59"/>
  <c r="G222" i="59"/>
  <c r="G203" i="59"/>
  <c r="F182" i="59"/>
  <c r="G48" i="59"/>
  <c r="G15" i="59"/>
  <c r="W8" i="75"/>
  <c r="Q22" i="58"/>
  <c r="I23" i="58"/>
  <c r="J17" i="51"/>
  <c r="K215" i="58"/>
  <c r="Q70" i="58"/>
  <c r="J70" i="58"/>
  <c r="K112" i="58"/>
  <c r="K184" i="58"/>
  <c r="K242" i="58"/>
  <c r="H86" i="58"/>
  <c r="J86" i="58"/>
  <c r="J290" i="58"/>
  <c r="H290" i="58"/>
  <c r="I239" i="58"/>
  <c r="Q239" i="58"/>
  <c r="J239" i="58"/>
  <c r="Q51" i="58"/>
  <c r="H51" i="58"/>
  <c r="J51" i="58"/>
  <c r="H80" i="58"/>
  <c r="H27" i="58"/>
  <c r="J224" i="58"/>
  <c r="I22" i="58"/>
  <c r="H23" i="58"/>
  <c r="I82" i="58"/>
  <c r="Q285" i="58"/>
  <c r="I28" i="58"/>
  <c r="Q226" i="58"/>
  <c r="Q211" i="58"/>
  <c r="H20" i="51"/>
  <c r="I254" i="58"/>
  <c r="I62" i="58"/>
  <c r="I308" i="58"/>
  <c r="H224" i="58"/>
  <c r="H13" i="58"/>
  <c r="J28" i="51"/>
  <c r="X8" i="75"/>
  <c r="J127" i="58"/>
  <c r="I13" i="58"/>
  <c r="H37" i="51"/>
  <c r="Q80" i="58"/>
  <c r="I19" i="58"/>
  <c r="J246" i="58"/>
  <c r="H39" i="51"/>
  <c r="I298" i="58"/>
  <c r="Q14" i="58"/>
  <c r="U15" i="51"/>
  <c r="I259" i="58"/>
  <c r="I130" i="58"/>
  <c r="I132" i="58"/>
  <c r="I274" i="58"/>
  <c r="J274" i="58"/>
  <c r="Q274" i="58"/>
  <c r="H163" i="58"/>
  <c r="Q163" i="58"/>
  <c r="J163" i="58"/>
  <c r="H236" i="58"/>
  <c r="J236" i="58"/>
  <c r="I39" i="58"/>
  <c r="Q39" i="58"/>
  <c r="Q50" i="58"/>
  <c r="K266" i="58"/>
  <c r="H144" i="58"/>
  <c r="K265" i="58"/>
  <c r="I209" i="58"/>
  <c r="J209" i="58"/>
  <c r="Q209" i="58"/>
  <c r="K225" i="58"/>
  <c r="K53" i="58"/>
  <c r="H229" i="58"/>
  <c r="Q229" i="58"/>
  <c r="J25" i="58"/>
  <c r="H25" i="58"/>
  <c r="Q25" i="58"/>
  <c r="H14" i="58"/>
  <c r="J30" i="51"/>
  <c r="J14" i="58"/>
  <c r="H254" i="58"/>
  <c r="J226" i="58"/>
  <c r="I232" i="58"/>
  <c r="S18" i="51"/>
  <c r="H246" i="58"/>
  <c r="J13" i="58"/>
  <c r="U11" i="51"/>
  <c r="J76" i="58"/>
  <c r="I76" i="58"/>
  <c r="Q76" i="58"/>
  <c r="K240" i="58"/>
  <c r="K202" i="58"/>
  <c r="K90" i="58"/>
  <c r="K169" i="58"/>
  <c r="J208" i="58"/>
  <c r="I208" i="58"/>
  <c r="H71" i="58"/>
  <c r="J71" i="58"/>
  <c r="I71" i="58"/>
  <c r="H117" i="58"/>
  <c r="Q117" i="58"/>
  <c r="I48" i="58"/>
  <c r="K86" i="58"/>
  <c r="K150" i="58"/>
  <c r="H189" i="58"/>
  <c r="J136" i="58"/>
  <c r="Q136" i="58"/>
  <c r="Q253" i="58"/>
  <c r="I253" i="58"/>
  <c r="K129" i="58"/>
  <c r="J99" i="58"/>
  <c r="Q99" i="58"/>
  <c r="H99" i="58"/>
  <c r="Q153" i="58"/>
  <c r="Q134" i="58"/>
  <c r="J134" i="58"/>
  <c r="H289" i="58"/>
  <c r="J289" i="58"/>
  <c r="Q289" i="58"/>
  <c r="H284" i="58"/>
  <c r="I284" i="58"/>
  <c r="J173" i="58"/>
  <c r="H173" i="58"/>
  <c r="Q149" i="58"/>
  <c r="J149" i="58"/>
  <c r="H201" i="58"/>
  <c r="I201" i="58"/>
  <c r="J201" i="58"/>
  <c r="K126" i="58"/>
  <c r="I142" i="58"/>
  <c r="J142" i="58"/>
  <c r="H142" i="58"/>
  <c r="A313" i="59"/>
  <c r="V313" i="59"/>
  <c r="AB313" i="59"/>
  <c r="AB253" i="59"/>
  <c r="W253" i="59"/>
  <c r="X241" i="59"/>
  <c r="W241" i="59"/>
  <c r="G14" i="69"/>
  <c r="V241" i="59"/>
  <c r="Y313" i="59"/>
  <c r="V253" i="59"/>
  <c r="Y282" i="59"/>
  <c r="A282" i="59"/>
  <c r="Y259" i="59"/>
  <c r="A259" i="59"/>
  <c r="AC259" i="59"/>
  <c r="AB259" i="59"/>
  <c r="X243" i="59"/>
  <c r="V243" i="59"/>
  <c r="A243" i="59"/>
  <c r="Y243" i="59"/>
  <c r="G242" i="59"/>
  <c r="Z242" i="59"/>
  <c r="AB135" i="59"/>
  <c r="Y135" i="59"/>
  <c r="AC135" i="59"/>
  <c r="A107" i="59"/>
  <c r="AC107" i="59"/>
  <c r="X107" i="59"/>
  <c r="AB107" i="59"/>
  <c r="X92" i="59"/>
  <c r="AC92" i="59"/>
  <c r="AB31" i="59"/>
  <c r="AC31" i="59"/>
  <c r="AO299" i="58"/>
  <c r="T299" i="58"/>
  <c r="T159" i="58"/>
  <c r="AI159" i="58"/>
  <c r="AO159" i="58"/>
  <c r="AC241" i="59"/>
  <c r="W304" i="59"/>
  <c r="A278" i="59"/>
  <c r="X278" i="59"/>
  <c r="Y278" i="59"/>
  <c r="A219" i="59"/>
  <c r="W219" i="59"/>
  <c r="V219" i="59"/>
  <c r="F218" i="59"/>
  <c r="AA218" i="59"/>
  <c r="A211" i="59"/>
  <c r="V211" i="59"/>
  <c r="A241" i="59"/>
  <c r="H96" i="58"/>
  <c r="J61" i="58"/>
  <c r="Y311" i="59"/>
  <c r="V311" i="59"/>
  <c r="AC311" i="59"/>
  <c r="AB311" i="59"/>
  <c r="Y302" i="59"/>
  <c r="X302" i="59"/>
  <c r="G301" i="59"/>
  <c r="Z301" i="59"/>
  <c r="V239" i="59"/>
  <c r="AB239" i="59"/>
  <c r="W239" i="59"/>
  <c r="G184" i="59"/>
  <c r="U8" i="63"/>
  <c r="C9" i="69"/>
  <c r="AB8" i="72"/>
  <c r="E1" i="67"/>
  <c r="AE9" i="72"/>
  <c r="P9" i="72"/>
  <c r="AX9" i="72"/>
  <c r="AL9" i="72"/>
  <c r="AR9" i="72"/>
  <c r="X9" i="72"/>
  <c r="AW8" i="72"/>
  <c r="W8" i="72"/>
  <c r="AQ9" i="72"/>
  <c r="W9" i="72"/>
  <c r="AW9" i="72"/>
  <c r="AD9" i="72"/>
  <c r="AK9" i="72"/>
  <c r="O9" i="72"/>
  <c r="AJ8" i="72"/>
  <c r="I9" i="72"/>
  <c r="J9" i="72"/>
  <c r="U16" i="51"/>
  <c r="T16" i="51"/>
  <c r="AR8" i="72"/>
  <c r="AE8" i="72"/>
  <c r="P8" i="72"/>
  <c r="AX8" i="72"/>
  <c r="X8" i="72"/>
  <c r="AL8" i="72"/>
  <c r="U8" i="51"/>
  <c r="E14" i="69"/>
  <c r="I17" i="51"/>
  <c r="I32" i="51"/>
  <c r="O8" i="72"/>
  <c r="V8" i="72"/>
  <c r="AP8" i="72"/>
  <c r="AD8" i="72"/>
  <c r="AV8" i="72"/>
  <c r="AQ8" i="72"/>
  <c r="T15" i="51"/>
  <c r="U8" i="72"/>
  <c r="AF8" i="72"/>
  <c r="AK8" i="72"/>
  <c r="L13" i="77"/>
  <c r="AK13" i="77"/>
  <c r="M16" i="47"/>
  <c r="CE8" i="77"/>
  <c r="X8" i="77"/>
  <c r="Q15" i="47"/>
  <c r="H15" i="47"/>
  <c r="K17" i="77"/>
  <c r="BO17" i="77"/>
  <c r="L14" i="77"/>
  <c r="AK14" i="77"/>
  <c r="K9" i="77"/>
  <c r="BO9" i="77"/>
  <c r="M12" i="77"/>
  <c r="I17" i="47"/>
  <c r="K16" i="47"/>
  <c r="K17" i="47"/>
  <c r="AW16" i="47"/>
  <c r="W16" i="47"/>
  <c r="L16" i="47"/>
  <c r="O16" i="47"/>
  <c r="L17" i="77"/>
  <c r="AK17" i="77"/>
  <c r="Q17" i="47"/>
  <c r="J17" i="47"/>
  <c r="CF16" i="77"/>
  <c r="BD16" i="77"/>
  <c r="AO16" i="77"/>
  <c r="P16" i="77"/>
  <c r="BR16" i="77"/>
  <c r="BY16" i="77"/>
  <c r="AW16" i="77"/>
  <c r="Y16" i="77"/>
  <c r="CC16" i="77"/>
  <c r="BK16" i="77"/>
  <c r="AG16" i="77"/>
  <c r="Q16" i="47"/>
  <c r="I16" i="47"/>
  <c r="J16" i="47"/>
  <c r="L15" i="77"/>
  <c r="AK15" i="77"/>
  <c r="M15" i="77"/>
  <c r="M17" i="77"/>
  <c r="I9" i="77"/>
  <c r="Q9" i="77"/>
  <c r="J9" i="77"/>
  <c r="K11" i="77"/>
  <c r="BO11" i="77"/>
  <c r="AC14" i="47"/>
  <c r="AV14" i="47"/>
  <c r="AP14" i="47"/>
  <c r="AJ14" i="47"/>
  <c r="AB14" i="47"/>
  <c r="V14" i="47"/>
  <c r="K14" i="47"/>
  <c r="N14" i="47"/>
  <c r="Q14" i="47"/>
  <c r="U14" i="47"/>
  <c r="V12" i="47"/>
  <c r="AB12" i="47"/>
  <c r="AV12" i="47"/>
  <c r="U12" i="47"/>
  <c r="N12" i="47"/>
  <c r="Q12" i="47"/>
  <c r="AC12" i="47"/>
  <c r="AP12" i="47"/>
  <c r="J12" i="47"/>
  <c r="I12" i="47"/>
  <c r="AJ12" i="47"/>
  <c r="Y14" i="77"/>
  <c r="CC14" i="77"/>
  <c r="CF14" i="77"/>
  <c r="P14" i="77"/>
  <c r="AG14" i="77"/>
  <c r="BK14" i="77"/>
  <c r="AO14" i="77"/>
  <c r="BD14" i="77"/>
  <c r="BR14" i="77"/>
  <c r="AW14" i="77"/>
  <c r="BY14" i="77"/>
  <c r="I10" i="47"/>
  <c r="H10" i="47"/>
  <c r="AM10" i="77"/>
  <c r="AD10" i="77"/>
  <c r="BP10" i="77"/>
  <c r="W10" i="77"/>
  <c r="N10" i="77"/>
  <c r="Q10" i="77"/>
  <c r="CD10" i="77"/>
  <c r="BW10" i="77"/>
  <c r="BB10" i="77"/>
  <c r="BI10" i="77"/>
  <c r="AL10" i="77"/>
  <c r="V10" i="77"/>
  <c r="AU10" i="77"/>
  <c r="AE10" i="77"/>
  <c r="AL14" i="47"/>
  <c r="AR14" i="47"/>
  <c r="X14" i="47"/>
  <c r="P14" i="47"/>
  <c r="AX14" i="47"/>
  <c r="AE14" i="47"/>
  <c r="H9" i="77"/>
  <c r="M11" i="47"/>
  <c r="M11" i="77"/>
  <c r="AW12" i="47"/>
  <c r="AD12" i="47"/>
  <c r="AK12" i="47"/>
  <c r="W12" i="47"/>
  <c r="O12" i="47"/>
  <c r="M13" i="77"/>
  <c r="J10" i="47"/>
  <c r="BI14" i="77"/>
  <c r="AD14" i="77"/>
  <c r="AU14" i="77"/>
  <c r="BP14" i="77"/>
  <c r="W14" i="77"/>
  <c r="AE14" i="77"/>
  <c r="V14" i="77"/>
  <c r="AL14" i="77"/>
  <c r="CD14" i="77"/>
  <c r="BB14" i="77"/>
  <c r="N14" i="77"/>
  <c r="Q14" i="77"/>
  <c r="BW14" i="77"/>
  <c r="AM14" i="77"/>
  <c r="AV12" i="77"/>
  <c r="BQ12" i="77"/>
  <c r="O12" i="77"/>
  <c r="AF12" i="77"/>
  <c r="BJ12" i="77"/>
  <c r="CE12" i="77"/>
  <c r="BX12" i="77"/>
  <c r="AN12" i="77"/>
  <c r="X12" i="77"/>
  <c r="AL12" i="77"/>
  <c r="W12" i="77"/>
  <c r="AE12" i="77"/>
  <c r="V12" i="77"/>
  <c r="CD12" i="77"/>
  <c r="AD12" i="77"/>
  <c r="I12" i="77"/>
  <c r="AM12" i="77"/>
  <c r="BP12" i="77"/>
  <c r="BI12" i="77"/>
  <c r="BW12" i="77"/>
  <c r="AU12" i="77"/>
  <c r="N12" i="77"/>
  <c r="Q12" i="77"/>
  <c r="BB12" i="77"/>
  <c r="H12" i="77"/>
  <c r="J12" i="77"/>
  <c r="K10" i="47"/>
  <c r="AA5" i="39"/>
  <c r="G6" i="69"/>
  <c r="O8" i="77"/>
  <c r="BD8" i="77"/>
  <c r="AR8" i="70"/>
  <c r="AL8" i="70"/>
  <c r="AG9" i="76"/>
  <c r="BK9" i="76"/>
  <c r="BD9" i="76"/>
  <c r="BY9" i="76"/>
  <c r="AW9" i="76"/>
  <c r="BR9" i="76"/>
  <c r="AO9" i="76"/>
  <c r="I68" i="51"/>
  <c r="N8" i="50"/>
  <c r="L14" i="72"/>
  <c r="L15" i="72"/>
  <c r="L26" i="72"/>
  <c r="L24" i="72"/>
  <c r="L25" i="72"/>
  <c r="L23" i="72"/>
  <c r="L11" i="72"/>
  <c r="L17" i="72"/>
  <c r="L22" i="72"/>
  <c r="L13" i="72"/>
  <c r="L30" i="72"/>
  <c r="L19" i="72"/>
  <c r="L8" i="72"/>
  <c r="K8" i="75"/>
  <c r="H8" i="75"/>
  <c r="I8" i="75"/>
  <c r="J8" i="75"/>
  <c r="AF8" i="75"/>
  <c r="K9" i="70"/>
  <c r="I10" i="70"/>
  <c r="J10" i="70"/>
  <c r="M10" i="70"/>
  <c r="K10" i="70"/>
  <c r="CD9" i="76"/>
  <c r="M43" i="70"/>
  <c r="K23" i="70"/>
  <c r="M30" i="70"/>
  <c r="K15" i="76"/>
  <c r="BO15" i="76"/>
  <c r="H31" i="76"/>
  <c r="J31" i="76"/>
  <c r="Q31" i="76"/>
  <c r="I31" i="76"/>
  <c r="J35" i="76"/>
  <c r="Q35" i="76"/>
  <c r="H35" i="76"/>
  <c r="I35" i="76"/>
  <c r="L38" i="70"/>
  <c r="K70" i="70"/>
  <c r="K39" i="76"/>
  <c r="BO39" i="76"/>
  <c r="Q36" i="76"/>
  <c r="I36" i="76"/>
  <c r="H36" i="76"/>
  <c r="J36" i="76"/>
  <c r="K33" i="70"/>
  <c r="K23" i="76"/>
  <c r="BO23" i="76"/>
  <c r="K48" i="76"/>
  <c r="BO48" i="76"/>
  <c r="K25" i="70"/>
  <c r="Q25" i="70"/>
  <c r="H25" i="70"/>
  <c r="I25" i="70"/>
  <c r="K31" i="76"/>
  <c r="BO31" i="76"/>
  <c r="K38" i="70"/>
  <c r="Q43" i="76"/>
  <c r="J43" i="76"/>
  <c r="H43" i="76"/>
  <c r="I43" i="76"/>
  <c r="K36" i="76"/>
  <c r="BO36" i="76"/>
  <c r="H33" i="70"/>
  <c r="Q33" i="70"/>
  <c r="I33" i="70"/>
  <c r="J33" i="70"/>
  <c r="Q20" i="76"/>
  <c r="J20" i="76"/>
  <c r="I20" i="76"/>
  <c r="H20" i="76"/>
  <c r="Q44" i="76"/>
  <c r="J44" i="76"/>
  <c r="H44" i="76"/>
  <c r="I44" i="76"/>
  <c r="J72" i="76"/>
  <c r="H72" i="76"/>
  <c r="L34" i="70"/>
  <c r="M49" i="70"/>
  <c r="K55" i="70"/>
  <c r="K12" i="76"/>
  <c r="BO12" i="76"/>
  <c r="M38" i="70"/>
  <c r="K68" i="70"/>
  <c r="I68" i="70"/>
  <c r="J68" i="70"/>
  <c r="K43" i="76"/>
  <c r="BO43" i="76"/>
  <c r="K73" i="76"/>
  <c r="BO73" i="76"/>
  <c r="K61" i="70"/>
  <c r="K20" i="76"/>
  <c r="BO20" i="76"/>
  <c r="K44" i="76"/>
  <c r="BO44" i="76"/>
  <c r="K68" i="76"/>
  <c r="BO68" i="76"/>
  <c r="M25" i="70"/>
  <c r="L16" i="70"/>
  <c r="K35" i="76"/>
  <c r="BO35" i="76"/>
  <c r="H73" i="76"/>
  <c r="Q73" i="76"/>
  <c r="J73" i="76"/>
  <c r="Q50" i="70"/>
  <c r="I50" i="70"/>
  <c r="J50" i="70"/>
  <c r="I48" i="76"/>
  <c r="J48" i="76"/>
  <c r="Q48" i="76"/>
  <c r="H48" i="76"/>
  <c r="Q68" i="76"/>
  <c r="J68" i="76"/>
  <c r="H68" i="76"/>
  <c r="Q70" i="76"/>
  <c r="H70" i="76"/>
  <c r="I70" i="76"/>
  <c r="J70" i="76"/>
  <c r="K16" i="70"/>
  <c r="AF8" i="70"/>
  <c r="M54" i="70"/>
  <c r="L24" i="76"/>
  <c r="AK24" i="76"/>
  <c r="M33" i="76"/>
  <c r="L47" i="70"/>
  <c r="K43" i="70"/>
  <c r="L43" i="70"/>
  <c r="K64" i="70"/>
  <c r="H9" i="76"/>
  <c r="K20" i="70"/>
  <c r="M48" i="70"/>
  <c r="L48" i="70"/>
  <c r="K69" i="70"/>
  <c r="L56" i="76"/>
  <c r="AK56" i="76"/>
  <c r="Q17" i="70"/>
  <c r="I17" i="70"/>
  <c r="H17" i="70"/>
  <c r="J17" i="70"/>
  <c r="L54" i="70"/>
  <c r="K54" i="70"/>
  <c r="M39" i="70"/>
  <c r="L12" i="76"/>
  <c r="AK12" i="76"/>
  <c r="Q49" i="70"/>
  <c r="J49" i="70"/>
  <c r="H49" i="70"/>
  <c r="L58" i="70"/>
  <c r="Q58" i="70"/>
  <c r="H58" i="70"/>
  <c r="J58" i="70"/>
  <c r="I58" i="70"/>
  <c r="Q55" i="70"/>
  <c r="J55" i="70"/>
  <c r="I55" i="70"/>
  <c r="Q48" i="70"/>
  <c r="H48" i="70"/>
  <c r="J48" i="70"/>
  <c r="I48" i="70"/>
  <c r="L50" i="76"/>
  <c r="AK50" i="76"/>
  <c r="Q54" i="70"/>
  <c r="J54" i="70"/>
  <c r="H54" i="70"/>
  <c r="H34" i="70"/>
  <c r="Q34" i="70"/>
  <c r="J34" i="70"/>
  <c r="M34" i="70"/>
  <c r="M58" i="70"/>
  <c r="Q47" i="70"/>
  <c r="J47" i="70"/>
  <c r="I47" i="70"/>
  <c r="M64" i="70"/>
  <c r="L55" i="70"/>
  <c r="Q30" i="70"/>
  <c r="H30" i="70"/>
  <c r="I30" i="70"/>
  <c r="J30" i="70"/>
  <c r="L30" i="70"/>
  <c r="K8" i="70"/>
  <c r="L30" i="76"/>
  <c r="AK30" i="76"/>
  <c r="K34" i="70"/>
  <c r="L49" i="70"/>
  <c r="K30" i="70"/>
  <c r="I9" i="76"/>
  <c r="J9" i="76"/>
  <c r="M8" i="70"/>
  <c r="J8" i="70"/>
  <c r="H8" i="70"/>
  <c r="I8" i="70"/>
  <c r="I8" i="76"/>
  <c r="I9" i="70"/>
  <c r="L9" i="70"/>
  <c r="K9" i="76"/>
  <c r="BO9" i="76"/>
  <c r="H8" i="76"/>
  <c r="J8" i="76"/>
  <c r="CF9" i="76"/>
  <c r="Y9" i="76"/>
  <c r="CC9" i="76"/>
  <c r="P9" i="76"/>
  <c r="L8" i="70"/>
  <c r="K8" i="76"/>
  <c r="BO8" i="76"/>
  <c r="AL9" i="70"/>
  <c r="P9" i="70"/>
  <c r="AX9" i="70"/>
  <c r="AR9" i="70"/>
  <c r="M9" i="70"/>
  <c r="J9" i="70"/>
  <c r="H9" i="70"/>
  <c r="H8" i="58"/>
  <c r="Q8" i="58"/>
  <c r="I219" i="58"/>
  <c r="J219" i="58"/>
  <c r="H219" i="58"/>
  <c r="Q219" i="58"/>
  <c r="Q112" i="58"/>
  <c r="I112" i="58"/>
  <c r="H112" i="58"/>
  <c r="J112" i="58"/>
  <c r="Q98" i="58"/>
  <c r="I98" i="58"/>
  <c r="K115" i="58"/>
  <c r="K120" i="58"/>
  <c r="I133" i="58"/>
  <c r="J133" i="58"/>
  <c r="H133" i="58"/>
  <c r="Q133" i="58"/>
  <c r="I147" i="58"/>
  <c r="H147" i="58"/>
  <c r="Q147" i="58"/>
  <c r="J147" i="58"/>
  <c r="K98" i="58"/>
  <c r="K163" i="58"/>
  <c r="K111" i="58"/>
  <c r="K113" i="58"/>
  <c r="K280" i="58"/>
  <c r="K117" i="58"/>
  <c r="H98" i="58"/>
  <c r="K31" i="58"/>
  <c r="Q57" i="58"/>
  <c r="I57" i="58"/>
  <c r="H57" i="58"/>
  <c r="Q231" i="58"/>
  <c r="Q113" i="58"/>
  <c r="J113" i="58"/>
  <c r="H113" i="58"/>
  <c r="I113" i="58"/>
  <c r="H202" i="58"/>
  <c r="J202" i="58"/>
  <c r="I202" i="58"/>
  <c r="Q202" i="58"/>
  <c r="I280" i="58"/>
  <c r="H280" i="58"/>
  <c r="J280" i="58"/>
  <c r="Q280" i="58"/>
  <c r="Q96" i="58"/>
  <c r="I96" i="58"/>
  <c r="J96" i="58"/>
  <c r="Q107" i="58"/>
  <c r="J107" i="58"/>
  <c r="H107" i="58"/>
  <c r="I107" i="58"/>
  <c r="H162" i="58"/>
  <c r="Q162" i="58"/>
  <c r="I162" i="58"/>
  <c r="J162" i="58"/>
  <c r="J98" i="58"/>
  <c r="I115" i="58"/>
  <c r="H115" i="58"/>
  <c r="Q115" i="58"/>
  <c r="J115" i="58"/>
  <c r="K227" i="58"/>
  <c r="Q111" i="58"/>
  <c r="J111" i="58"/>
  <c r="K290" i="58"/>
  <c r="I136" i="58"/>
  <c r="H136" i="58"/>
  <c r="I87" i="58"/>
  <c r="H87" i="58"/>
  <c r="J87" i="58"/>
  <c r="J34" i="58"/>
  <c r="H34" i="58"/>
  <c r="I301" i="58"/>
  <c r="Q301" i="58"/>
  <c r="J301" i="58"/>
  <c r="K282" i="58"/>
  <c r="K188" i="58"/>
  <c r="K206" i="58"/>
  <c r="K220" i="58"/>
  <c r="K291" i="58"/>
  <c r="J282" i="58"/>
  <c r="I282" i="58"/>
  <c r="Q282" i="58"/>
  <c r="H282" i="58"/>
  <c r="K261" i="58"/>
  <c r="J218" i="58"/>
  <c r="H218" i="58"/>
  <c r="I218" i="58"/>
  <c r="Q218" i="58"/>
  <c r="H303" i="58"/>
  <c r="Q303" i="58"/>
  <c r="J303" i="58"/>
  <c r="I303" i="58"/>
  <c r="K309" i="58"/>
  <c r="K183" i="58"/>
  <c r="K55" i="58"/>
  <c r="K104" i="58"/>
  <c r="K41" i="58"/>
  <c r="K70" i="58"/>
  <c r="K268" i="58"/>
  <c r="Q45" i="58"/>
  <c r="J45" i="58"/>
  <c r="H45" i="58"/>
  <c r="K275" i="58"/>
  <c r="K231" i="58"/>
  <c r="K23" i="58"/>
  <c r="K258" i="58"/>
  <c r="K190" i="58"/>
  <c r="K234" i="58"/>
  <c r="K54" i="58"/>
  <c r="K22" i="58"/>
  <c r="Q291" i="58"/>
  <c r="I291" i="58"/>
  <c r="J291" i="58"/>
  <c r="H291" i="58"/>
  <c r="I255" i="58"/>
  <c r="H255" i="58"/>
  <c r="J255" i="58"/>
  <c r="Q255" i="58"/>
  <c r="K60" i="58"/>
  <c r="K66" i="58"/>
  <c r="H183" i="58"/>
  <c r="I183" i="58"/>
  <c r="Q183" i="58"/>
  <c r="J183" i="58"/>
  <c r="H116" i="58"/>
  <c r="J116" i="58"/>
  <c r="Q116" i="58"/>
  <c r="I116" i="58"/>
  <c r="K95" i="58"/>
  <c r="AA2" i="59"/>
  <c r="K276" i="58"/>
  <c r="H251" i="58"/>
  <c r="Q251" i="58"/>
  <c r="J251" i="58"/>
  <c r="I251" i="58"/>
  <c r="K214" i="58"/>
  <c r="K255" i="58"/>
  <c r="K238" i="58"/>
  <c r="I60" i="58"/>
  <c r="Q60" i="58"/>
  <c r="H60" i="58"/>
  <c r="J60" i="58"/>
  <c r="K56" i="58"/>
  <c r="J56" i="58"/>
  <c r="H56" i="58"/>
  <c r="Q56" i="58"/>
  <c r="I56" i="58"/>
  <c r="K260" i="58"/>
  <c r="Q243" i="58"/>
  <c r="H243" i="58"/>
  <c r="J243" i="58"/>
  <c r="I243" i="58"/>
  <c r="K204" i="58"/>
  <c r="K199" i="58"/>
  <c r="I199" i="58"/>
  <c r="J199" i="58"/>
  <c r="Q199" i="58"/>
  <c r="H199" i="58"/>
  <c r="AA3" i="59"/>
  <c r="J214" i="58"/>
  <c r="Q214" i="58"/>
  <c r="H214" i="58"/>
  <c r="I214" i="58"/>
  <c r="I231" i="58"/>
  <c r="H231" i="58"/>
  <c r="K159" i="58"/>
  <c r="H66" i="58"/>
  <c r="J66" i="58"/>
  <c r="Q66" i="58"/>
  <c r="I66" i="58"/>
  <c r="K44" i="58"/>
  <c r="I258" i="58"/>
  <c r="Q258" i="58"/>
  <c r="H258" i="58"/>
  <c r="K198" i="58"/>
  <c r="K243" i="58"/>
  <c r="J190" i="58"/>
  <c r="H190" i="58"/>
  <c r="I190" i="58"/>
  <c r="Q190" i="58"/>
  <c r="K16" i="58"/>
  <c r="K178" i="58"/>
  <c r="Q309" i="58"/>
  <c r="I309" i="58"/>
  <c r="H309" i="58"/>
  <c r="J309" i="58"/>
  <c r="I172" i="58"/>
  <c r="J172" i="58"/>
  <c r="H172" i="58"/>
  <c r="Q172" i="58"/>
  <c r="D10" i="69"/>
  <c r="G10" i="69"/>
  <c r="G13" i="69"/>
  <c r="AA5" i="59"/>
  <c r="E10" i="69"/>
  <c r="AA4" i="59"/>
  <c r="C14" i="69"/>
  <c r="C12" i="69"/>
  <c r="T2" i="63"/>
  <c r="T3" i="63"/>
  <c r="W3" i="63"/>
  <c r="X3" i="61"/>
  <c r="AA3" i="61"/>
  <c r="AG3" i="64"/>
  <c r="AJ3" i="64"/>
  <c r="L9" i="72"/>
  <c r="M9" i="72"/>
  <c r="M8" i="72"/>
  <c r="K8" i="72"/>
  <c r="N8" i="72"/>
  <c r="M14" i="77"/>
  <c r="L12" i="77"/>
  <c r="AK12" i="77"/>
  <c r="I14" i="47"/>
  <c r="H14" i="77"/>
  <c r="H12" i="47"/>
  <c r="J14" i="47"/>
  <c r="M16" i="77"/>
  <c r="K14" i="77"/>
  <c r="BO14" i="77"/>
  <c r="L12" i="47"/>
  <c r="K10" i="77"/>
  <c r="BO10" i="77"/>
  <c r="K12" i="77"/>
  <c r="BO12" i="77"/>
  <c r="H14" i="47"/>
  <c r="I14" i="77"/>
  <c r="J14" i="77"/>
  <c r="M14" i="47"/>
  <c r="J10" i="77"/>
  <c r="H10" i="77"/>
  <c r="I10" i="77"/>
  <c r="K12" i="47"/>
  <c r="M9" i="76"/>
  <c r="G12" i="69"/>
  <c r="Q8" i="72"/>
  <c r="J8" i="72"/>
  <c r="I8" i="72"/>
  <c r="H8" i="72"/>
  <c r="AR8" i="75"/>
  <c r="AX8" i="75"/>
  <c r="P8" i="75"/>
  <c r="AE8" i="75"/>
  <c r="AW8" i="75"/>
  <c r="O8" i="75"/>
  <c r="AK8" i="75"/>
  <c r="AD8" i="75"/>
  <c r="L8" i="75"/>
  <c r="AA2" i="68"/>
  <c r="F13" i="69"/>
  <c r="F12" i="69"/>
  <c r="AE8" i="58"/>
  <c r="AR8" i="58"/>
  <c r="P8" i="58"/>
  <c r="X8" i="58"/>
  <c r="AX8" i="58"/>
  <c r="AL8" i="58"/>
  <c r="AQ8" i="58"/>
  <c r="AW8" i="58"/>
  <c r="AK8" i="58"/>
  <c r="W8" i="58"/>
  <c r="AD8" i="58"/>
  <c r="O8" i="58"/>
  <c r="Y9" i="77"/>
  <c r="CC9" i="77"/>
  <c r="BY9" i="77"/>
  <c r="BR9" i="77"/>
  <c r="AW9" i="77"/>
  <c r="CF9" i="77"/>
  <c r="AO9" i="77"/>
  <c r="BK9" i="77"/>
  <c r="BD9" i="77"/>
  <c r="P9" i="77"/>
  <c r="AG9" i="77"/>
  <c r="Y8" i="77"/>
  <c r="CC8" i="77"/>
  <c r="AW8" i="77"/>
  <c r="AL10" i="47"/>
  <c r="M10" i="47"/>
  <c r="G9" i="47"/>
  <c r="AX10" i="47"/>
  <c r="BY8" i="77"/>
  <c r="CF8" i="77"/>
  <c r="AO8" i="77"/>
  <c r="P8" i="77"/>
  <c r="BR8" i="77"/>
  <c r="BK8" i="77"/>
  <c r="O8" i="47"/>
  <c r="AW8" i="47"/>
  <c r="W8" i="47"/>
  <c r="AD8" i="47"/>
  <c r="AK8" i="47"/>
  <c r="AQ8" i="47"/>
  <c r="D13" i="69"/>
  <c r="D12" i="69"/>
  <c r="E6" i="69"/>
  <c r="BQ10" i="77"/>
  <c r="AK11" i="47"/>
  <c r="AW11" i="47"/>
  <c r="CE10" i="77"/>
  <c r="BJ10" i="77"/>
  <c r="X10" i="77"/>
  <c r="AN10" i="77"/>
  <c r="W11" i="47"/>
  <c r="L11" i="47"/>
  <c r="AQ11" i="47"/>
  <c r="AA2" i="39"/>
  <c r="E13" i="77"/>
  <c r="E13" i="47"/>
  <c r="W13" i="37"/>
  <c r="M8" i="75"/>
  <c r="M8" i="58"/>
  <c r="L8" i="58"/>
  <c r="X9" i="47"/>
  <c r="AR9" i="47"/>
  <c r="P9" i="47"/>
  <c r="AL9" i="47"/>
  <c r="AE9" i="47"/>
  <c r="AX9" i="47"/>
  <c r="M9" i="77"/>
  <c r="M8" i="77"/>
  <c r="L10" i="77"/>
  <c r="AK10" i="77"/>
  <c r="L8" i="47"/>
  <c r="E13" i="69"/>
  <c r="E12" i="69"/>
  <c r="V13" i="47"/>
  <c r="AJ13" i="47"/>
  <c r="AC13" i="47"/>
  <c r="AV13" i="47"/>
  <c r="U13" i="47"/>
  <c r="AP13" i="47"/>
  <c r="N13" i="47"/>
  <c r="Q13" i="47"/>
  <c r="AB13" i="47"/>
  <c r="V13" i="77"/>
  <c r="BP13" i="77"/>
  <c r="AD13" i="77"/>
  <c r="BI13" i="77"/>
  <c r="AM13" i="77"/>
  <c r="AU13" i="77"/>
  <c r="N13" i="77"/>
  <c r="Q13" i="77"/>
  <c r="AE13" i="77"/>
  <c r="I13" i="77"/>
  <c r="H13" i="77"/>
  <c r="CD13" i="77"/>
  <c r="BB13" i="77"/>
  <c r="AL13" i="77"/>
  <c r="BW13" i="77"/>
  <c r="W13" i="77"/>
  <c r="J13" i="77"/>
  <c r="M9" i="47"/>
  <c r="K13" i="47"/>
  <c r="I13" i="47"/>
  <c r="J13" i="47"/>
  <c r="K13" i="77"/>
  <c r="BO13" i="77"/>
  <c r="H13" i="47"/>
  <c r="AP5" i="77" l="1"/>
</calcChain>
</file>

<file path=xl/sharedStrings.xml><?xml version="1.0" encoding="utf-8"?>
<sst xmlns="http://schemas.openxmlformats.org/spreadsheetml/2006/main" count="12975" uniqueCount="1367">
  <si>
    <t>kg N/ha</t>
  </si>
  <si>
    <t>Abschlag in kg N/ha</t>
  </si>
  <si>
    <t>Vorfrucht</t>
  </si>
  <si>
    <t>Feldgras</t>
  </si>
  <si>
    <t>Zwischenfrucht</t>
  </si>
  <si>
    <t>Futter-Nichtleguminose</t>
  </si>
  <si>
    <t>Futterleguminose</t>
  </si>
  <si>
    <t>% RP</t>
  </si>
  <si>
    <t>Luzerne, Klee, Kleegras</t>
  </si>
  <si>
    <t>Grünland, Dauerbrache</t>
  </si>
  <si>
    <t>Kohlgemüse</t>
  </si>
  <si>
    <t>Raps, Körnerlegumin.</t>
  </si>
  <si>
    <t>Kartoffeln, Nicht-Kohl-Gemüse</t>
  </si>
  <si>
    <t>keine</t>
  </si>
  <si>
    <t>dt/ha</t>
  </si>
  <si>
    <t>Eingabefelder</t>
  </si>
  <si>
    <t>dropdown-Auswahl</t>
  </si>
  <si>
    <t>Sommergerste</t>
  </si>
  <si>
    <t>Nachlieferung Boden</t>
  </si>
  <si>
    <t>N-Bindung der Leguminosen</t>
  </si>
  <si>
    <t>dt TM/ha</t>
  </si>
  <si>
    <t>5 bis 10 % Legum.</t>
  </si>
  <si>
    <t>10 bis 20 % Legum.</t>
  </si>
  <si>
    <t>Wintergerste</t>
  </si>
  <si>
    <t>Körnermais</t>
  </si>
  <si>
    <t>Winterraps</t>
  </si>
  <si>
    <t>Wintertriticale</t>
  </si>
  <si>
    <t>Winterroggen</t>
  </si>
  <si>
    <t>Humusgehalt</t>
  </si>
  <si>
    <t>bis 4 %</t>
  </si>
  <si>
    <t>Abzug</t>
  </si>
  <si>
    <t>Winterweizen A,B</t>
  </si>
  <si>
    <t>Winterweizen E</t>
  </si>
  <si>
    <t>Zuckerrübe</t>
  </si>
  <si>
    <t>Kartoffel</t>
  </si>
  <si>
    <t>Frühkartoffel</t>
  </si>
  <si>
    <t>N-Bedarfswert</t>
  </si>
  <si>
    <t>1 dt mehr</t>
  </si>
  <si>
    <t>1 dt weniger</t>
  </si>
  <si>
    <t>ab 4 %</t>
  </si>
  <si>
    <t>mehr als 20 % Legum.</t>
  </si>
  <si>
    <t>Ackerbau-Kulturen</t>
  </si>
  <si>
    <t>Grünland</t>
  </si>
  <si>
    <t>Dinkel</t>
  </si>
  <si>
    <t>Emmer</t>
  </si>
  <si>
    <t>Ackerfutterbau-Kulturen</t>
  </si>
  <si>
    <t>Humus-        gehalt</t>
  </si>
  <si>
    <t>Obergrenze                   kg N/ha</t>
  </si>
  <si>
    <t>ha gesamte Fläche</t>
  </si>
  <si>
    <t>kg/ha</t>
  </si>
  <si>
    <t>max. Nmin-Probentiefe cm</t>
  </si>
  <si>
    <t>Winterweizen C (Futterwz.)</t>
  </si>
  <si>
    <t>Getreide, Mais</t>
  </si>
  <si>
    <t>Durum (Hartweizen)</t>
  </si>
  <si>
    <t>Nr.</t>
  </si>
  <si>
    <t>Kultur</t>
  </si>
  <si>
    <t>Schlagname oder Bewirtschaftungs-einheit</t>
  </si>
  <si>
    <t xml:space="preserve">Hektar   </t>
  </si>
  <si>
    <t>ha</t>
  </si>
  <si>
    <t xml:space="preserve">N Bedarfs-wert nach DüV         </t>
  </si>
  <si>
    <t xml:space="preserve">ertragsabh. Bedarf                 </t>
  </si>
  <si>
    <t>Sommerhafer</t>
  </si>
  <si>
    <t>Sommerweizen</t>
  </si>
  <si>
    <t>Sommerroggen</t>
  </si>
  <si>
    <t>Sommer-Ackerbohne</t>
  </si>
  <si>
    <t>Winter-Ackerbohne</t>
  </si>
  <si>
    <t>Sommer-Erbse</t>
  </si>
  <si>
    <t>Winter-Erbse</t>
  </si>
  <si>
    <t>Lupine Blau</t>
  </si>
  <si>
    <t>Sojabohne</t>
  </si>
  <si>
    <t>sonstige Körnerleguminosen</t>
  </si>
  <si>
    <t>Wintergetreide-Ganzpfl. (20 % TM)</t>
  </si>
  <si>
    <t>Sommergetreide-Ganzpfl. (20 % TM)</t>
  </si>
  <si>
    <t>Gemenge mit Leguminosenanteil &gt; 0 bis 30 % Ganzpflanze</t>
  </si>
  <si>
    <t>Gemenge mit Leguminosenanteil &gt; 30 bis 75 % Ganzpflanze</t>
  </si>
  <si>
    <t>Gemenge mit Leguminosenanteil &gt; 75 % Ganzpflanze</t>
  </si>
  <si>
    <t>Düngebedarfsermittlung "DBE"</t>
  </si>
  <si>
    <t xml:space="preserve">Frühjahr: </t>
  </si>
  <si>
    <t>Betrieb:</t>
  </si>
  <si>
    <t>Betriebsnummer:</t>
  </si>
  <si>
    <t>Erstellungsdatum:</t>
  </si>
  <si>
    <t>Ackerland</t>
  </si>
  <si>
    <t>Zuckerrüben ohne Blatt</t>
  </si>
  <si>
    <t xml:space="preserve">Kultur </t>
  </si>
  <si>
    <t>%  in der TM</t>
  </si>
  <si>
    <t>Abschlag für Bodenvorrat (Humusgehalt)</t>
  </si>
  <si>
    <t>max. Nmin-Tiefe in cm</t>
  </si>
  <si>
    <t>10 % des Ges.-N der organ. Dgg. im Vorjahr</t>
  </si>
  <si>
    <t>Mehrschnittiger Futterbau</t>
  </si>
  <si>
    <t>Weide/Mähweide</t>
  </si>
  <si>
    <t>Grünland/Dauergrünland</t>
  </si>
  <si>
    <t>N-Bedarf</t>
  </si>
  <si>
    <t>Futterbau Ackergras, 5 Schnitte</t>
  </si>
  <si>
    <t>Futterbau Ackergras, 3-4 Schnitte</t>
  </si>
  <si>
    <t>Weide/Mähweide intensiv</t>
  </si>
  <si>
    <t>Weide/Mähweide 60% Weideanteil</t>
  </si>
  <si>
    <t>Weide/Mähweide 20% Weideanteil</t>
  </si>
  <si>
    <t>Weide/Mähweide extensiv</t>
  </si>
  <si>
    <t xml:space="preserve">Dauergrünland 1-Schnittnutzung </t>
  </si>
  <si>
    <t>Dauergrünland  2-Schnittnutzung</t>
  </si>
  <si>
    <t>Dauergrünland  3-Schnittnutzung</t>
  </si>
  <si>
    <t>Dauergrünland  4-Schnittnutzung</t>
  </si>
  <si>
    <t>Dauergrünland  5-Schnittnutzung</t>
  </si>
  <si>
    <t>Dauergrünland 6-Schnittnutzung</t>
  </si>
  <si>
    <t>je 1 dt TM/ha 
Diff.</t>
  </si>
  <si>
    <t>je 1% RP Diff.</t>
  </si>
  <si>
    <t>ertragsabh. Bedarf</t>
  </si>
  <si>
    <t>Versorgungsstufe P2O5</t>
  </si>
  <si>
    <t>Tab. 6 Nährstoffgehalte im Erntegut (nach DÜV, Anlage 1, verändert und ergänzt)</t>
  </si>
  <si>
    <t>N</t>
  </si>
  <si>
    <t>kg/dt</t>
  </si>
  <si>
    <t>Kleegras (50:50) Ganzpflanze</t>
  </si>
  <si>
    <t>Luzernegras (50:50) Ganzpflanze</t>
  </si>
  <si>
    <t>Kleegras (70:30) Ganzpflanze</t>
  </si>
  <si>
    <t>Luzernegras (70:30) Ganzpflanze</t>
  </si>
  <si>
    <t>Flachs (Faserlein) Ganzpflanze</t>
  </si>
  <si>
    <t>Grünl. 2 Nut. günst    60  dt TM</t>
  </si>
  <si>
    <t>Grünl. 3 N. ung.     65  dt TM</t>
  </si>
  <si>
    <t>Grünl. 3 Nutzungen ung. 70  dt TM</t>
  </si>
  <si>
    <t xml:space="preserve">Grünl. 4 N. ung.     80  dt TM  </t>
  </si>
  <si>
    <t>Tabak (Burley + DLT) Blätter</t>
  </si>
  <si>
    <t>Tabak (Virgin) Blätter</t>
  </si>
  <si>
    <t xml:space="preserve">Kernobst            400 dt FM/ha </t>
  </si>
  <si>
    <t xml:space="preserve">Steinobst           200 dt FM/ha </t>
  </si>
  <si>
    <t xml:space="preserve">Erdbeere            200 dt FM/ha </t>
  </si>
  <si>
    <t xml:space="preserve">Himbeere           100 dt FM/ha  </t>
  </si>
  <si>
    <t xml:space="preserve">Johannisbeere    100 dt FM/ha </t>
  </si>
  <si>
    <t xml:space="preserve">Christbaumkultur kg/ha u. Jahr </t>
  </si>
  <si>
    <t xml:space="preserve">Blumenkohl         350 dt FM/ha </t>
  </si>
  <si>
    <t xml:space="preserve">Brokkoli              200 dt FM/ha </t>
  </si>
  <si>
    <t>Buschbohnen      80 dt FM/ha Industrie</t>
  </si>
  <si>
    <t>Buschbohnen      120 dt FM/ha Frischmarkt</t>
  </si>
  <si>
    <t xml:space="preserve">Chicoree             450 dt FM/ha </t>
  </si>
  <si>
    <t xml:space="preserve">Chinakohl           700 dt FM/ha </t>
  </si>
  <si>
    <t xml:space="preserve">Dill                     300 dt FM/ha </t>
  </si>
  <si>
    <t xml:space="preserve">Eichblatt             400 dt FM/ha </t>
  </si>
  <si>
    <t xml:space="preserve">Eissalat              450 dt FM/ha </t>
  </si>
  <si>
    <t xml:space="preserve">Endivien              600 dt FM/ha </t>
  </si>
  <si>
    <t xml:space="preserve">Feldsalat            80 dt FM/ha </t>
  </si>
  <si>
    <t>Grünerbse Hülse 100 dt FM/ha Hülse</t>
  </si>
  <si>
    <t>Grünerbse Korn    50 dt FM/ha Korn</t>
  </si>
  <si>
    <t xml:space="preserve">Grünkohl            400 dt FM/ha </t>
  </si>
  <si>
    <t xml:space="preserve">Kohlrabi             450 dt FM/ha </t>
  </si>
  <si>
    <t xml:space="preserve">Kopfsalat            500 dt FM/ha </t>
  </si>
  <si>
    <t xml:space="preserve">Lollo                  400 dt FM/ha </t>
  </si>
  <si>
    <t>Möhren   Bund    600 dt FM/ha Bund</t>
  </si>
  <si>
    <t xml:space="preserve">Paprika              500 dt FM/ha </t>
  </si>
  <si>
    <t>Petersilie 200 dt FM/ha/Schnitt je Schnitt</t>
  </si>
  <si>
    <t xml:space="preserve">Porree                400 dt FM/ha  </t>
  </si>
  <si>
    <t xml:space="preserve">Radicchio           280 dt FM/ha </t>
  </si>
  <si>
    <t xml:space="preserve">Radies               300 dt FM/ha  </t>
  </si>
  <si>
    <t>Rettich Bund      500 dt FM/ha           Bund</t>
  </si>
  <si>
    <t>Rettich dtscher   550 dt FM/ha Deutscher</t>
  </si>
  <si>
    <t>Rettich japaner   900 dt FM/ha Japaner</t>
  </si>
  <si>
    <t xml:space="preserve">Romana              450 dt FM/ha </t>
  </si>
  <si>
    <t xml:space="preserve">Rosenkohl          250 dt FM/ha </t>
  </si>
  <si>
    <t>Rote Rüben Bund 500 dt FM/ha Bund</t>
  </si>
  <si>
    <t>Rote Rüben Knoll 600 dt FM/ha Knolle</t>
  </si>
  <si>
    <t xml:space="preserve">Rotkohl               500 dt FM/ha </t>
  </si>
  <si>
    <t xml:space="preserve">Schnittlauch        300 dt FM/ha </t>
  </si>
  <si>
    <t>Sellerie Bund       500 dt FM/ha              Bund; Folie</t>
  </si>
  <si>
    <t>Sellerie Knolle     500 dt FM/ha Knolle; Industrie</t>
  </si>
  <si>
    <t>Sellerie               500 dt FM/ha Stangen</t>
  </si>
  <si>
    <t xml:space="preserve">Spargel                 40 dt FM/ha </t>
  </si>
  <si>
    <t xml:space="preserve">Spinat                 250 dt FM/ha </t>
  </si>
  <si>
    <t xml:space="preserve">Stangenbohnen   250 dt FM/ha </t>
  </si>
  <si>
    <t xml:space="preserve">Tomaten             450 dt FM/ha </t>
  </si>
  <si>
    <t xml:space="preserve">Weißkohl            800 dt FM/ha </t>
  </si>
  <si>
    <t xml:space="preserve">Wirsing               350 dt FM/ha </t>
  </si>
  <si>
    <t xml:space="preserve">Zucchini           500 dt FM/ha </t>
  </si>
  <si>
    <t xml:space="preserve">Zuckerhut            600 dt FM/ha </t>
  </si>
  <si>
    <t xml:space="preserve">Zuckermais         200 dt FM/ha </t>
  </si>
  <si>
    <t xml:space="preserve">Zwiebel               600 dt FM/ha </t>
  </si>
  <si>
    <t>Ackerschachtelh.  50 dt FM/ha Kraut (sterile Triebe)</t>
  </si>
  <si>
    <t>Alant                  300 dt FM/ha Wurzeln</t>
  </si>
  <si>
    <t>Alant                  130 dt FM/ha Krauternterückstän.</t>
  </si>
  <si>
    <t>Arzneifenchel        25 dt FM/ha Früchte ( Droge! )</t>
  </si>
  <si>
    <t>Arzneifenchel      150 dt FM/ha Kraut ohne Früchte</t>
  </si>
  <si>
    <t>Baldrian             150 dt FM/ha Wurzeln</t>
  </si>
  <si>
    <t>Baldrian             200 dt FM/ha Krauternterückst.</t>
  </si>
  <si>
    <t>Bergarnika           40 dt FM/ha Blütenkörbe</t>
  </si>
  <si>
    <t>Bergarnika           60 dt FM/ha Wurzeln</t>
  </si>
  <si>
    <t>Bergarnika           70 dt FM/ha Krauternterückst.</t>
  </si>
  <si>
    <t>Bergbohnenkraut135 dt FM/ha Blühendes Kraut</t>
  </si>
  <si>
    <t>Bergbohnenkraut130 dt FM/ha Kraut</t>
  </si>
  <si>
    <t>Bibernelle (kl.)     70 dt FM/ha Wurzeln</t>
  </si>
  <si>
    <t>Bibernelle (kl.)    250 dt FM/ha Krauternterückst.</t>
  </si>
  <si>
    <t>Blattpetersilie     330 dt FM/ha Blätter</t>
  </si>
  <si>
    <t>Blattpetersilie     270 dt FM/ha Stengel</t>
  </si>
  <si>
    <t>Bockshornklee     20 dt FM/ha Kraut z.Samenernte</t>
  </si>
  <si>
    <t>Bockshornklee      5 dt FM/ha Samen (Droge)</t>
  </si>
  <si>
    <t>Bohnenkraut      150 dt FM/ha Abgeblühtes Kraut</t>
  </si>
  <si>
    <t>Bohnenkraut einj.450 dt FM/ha Blühendes Kraut</t>
  </si>
  <si>
    <t>Borretsch           700 dt FM/ha Blühendes Kraut</t>
  </si>
  <si>
    <t>Brennessel (gr.)  400 dt FM/ha Nicht blüh.Kraut</t>
  </si>
  <si>
    <t>Brennessel (gr.)    80 dt FM/ha Wurzeln</t>
  </si>
  <si>
    <t>Brennessel (kl.)  120 dt FM/ha Blühendes Kraut</t>
  </si>
  <si>
    <t>Dill                    300 dt FM/ha Kraut m. Knospen</t>
  </si>
  <si>
    <t>Dost                  120 dt FM/ha Blühendes Kraut</t>
  </si>
  <si>
    <t>Drachenkopf       500 dt FM/ha Blühendes Kraut</t>
  </si>
  <si>
    <t>Eibisch              150 dt FM/ha Wurzeln</t>
  </si>
  <si>
    <t>Eibisch              100 dt FM/ha Krauternterückst.</t>
  </si>
  <si>
    <t>Engelwurz          200 dt FM/ha Wurzeln</t>
  </si>
  <si>
    <t>Engelwurz          400 dt FM/ha Krauternterückst.</t>
  </si>
  <si>
    <t>Estragon            110 dt FM/ha Abgeblühtes Kraut</t>
  </si>
  <si>
    <t>Estragon (dtsch) 150 dt FM/ha Nicht blüh.Kraut</t>
  </si>
  <si>
    <t>Fenchel (Arznei)   25 dt FM/ha Frucht</t>
  </si>
  <si>
    <t>Fenchel (Arznei) 150 dt FM/ha Kraut (Stengel)</t>
  </si>
  <si>
    <t>Goldrute             210 dt FM/ha Blühhorizont</t>
  </si>
  <si>
    <t>Johanniskraut     200 dt FM/ha Blühendes Kraut</t>
  </si>
  <si>
    <t>Kamille                60 dt FM/ha Kraut ohne Blüten</t>
  </si>
  <si>
    <t>Kamille                40 dt FM/ha Blüten</t>
  </si>
  <si>
    <t>Knoblauch            80 dt FM/ha Zehen</t>
  </si>
  <si>
    <t>Knoblauch            20 dt FM/ha Krauternterückst.get</t>
  </si>
  <si>
    <t>Kornblume            70 dt FM/ha Blüten</t>
  </si>
  <si>
    <t>Kornblume          130 dt FM/ha Kraut ohne Blüten</t>
  </si>
  <si>
    <t>Kornblume          200 dt FM/ha Blühendes Kraut</t>
  </si>
  <si>
    <t>Kümmel               12 dt FM/ha Samen</t>
  </si>
  <si>
    <t>Liestöckel          550 dt FM/ha Nicht blüh.Kraut</t>
  </si>
  <si>
    <t>Liestöckel          120 dt FM/ha Wurzeln</t>
  </si>
  <si>
    <t>Majoran             200 dt FM/ha Kraut bei Blühbeg.</t>
  </si>
  <si>
    <t>Malve (blaue)     100 dt FM/ha Blüten</t>
  </si>
  <si>
    <t>Malve (blaue)     400 dt FM/ha Kraut ohne Blüten</t>
  </si>
  <si>
    <t>Malve (blaue)     500 dt FM/ha Blühendes Kraut</t>
  </si>
  <si>
    <t>Meerrettich        200 dt FM/ha Wurzeln (Seitenw.)</t>
  </si>
  <si>
    <t>Meerrettich        250 dt FM/ha Krauternterückst.</t>
  </si>
  <si>
    <t>Melisse             300 dt FM/ha Nicht blüh.Kraut</t>
  </si>
  <si>
    <t>Mutterkraut        120 dt FM/ha Blühendes Kraut</t>
  </si>
  <si>
    <t>Nachtkerze          13 dt FM/ha Samen</t>
  </si>
  <si>
    <t>Nachtkerze        140 dt FM/ha Kraut</t>
  </si>
  <si>
    <t>Pfefferminze       400 dt FM/ha Nicht blüh.Kraut</t>
  </si>
  <si>
    <t>Ringelblume       450 dt FM/ha Kraut ohne Blüten</t>
  </si>
  <si>
    <t>Ringelblume         50 dt FM/ha Blütenkörbe</t>
  </si>
  <si>
    <t>Ringelblume       600 dt FM/ha Blühendes Kraut</t>
  </si>
  <si>
    <t>Salbei                350 dt FM/ha Nicht blüh.Kraut</t>
  </si>
  <si>
    <t>Schabzigerklee   300 dt FM/ha Blühendes Kraut</t>
  </si>
  <si>
    <t>Schafgarbe         350 dt FM/ha Blühhorizont</t>
  </si>
  <si>
    <t>Schöllkraut         300 dt FM/ha Blühendes Kraut</t>
  </si>
  <si>
    <t>SonnenhutEch.ang.50dt FM/ha Blühendes Kraut</t>
  </si>
  <si>
    <t>SonnenhutEch.ang.20dt FM/ha Wurzeln</t>
  </si>
  <si>
    <t>Sonnenhut (roter) 300 dt FM/ha Blühendes Kraut</t>
  </si>
  <si>
    <t>Sonnenhut (roter) 150 dt FM/ha Wurzeln</t>
  </si>
  <si>
    <t>SonnenhutEch.pal.300dt FM/ha Blühendes Kraut</t>
  </si>
  <si>
    <t>SonnenhutEch.pal.150dt FM/ha Wurzeln</t>
  </si>
  <si>
    <t>Spitzwegerich     200 dt FM/ha Kraut</t>
  </si>
  <si>
    <t>Steinklee (blauer)400 dt FM/ha Blühendes Kraut</t>
  </si>
  <si>
    <t>Steinklee (gelber)350 dt FM/ha Blühendes Kraut</t>
  </si>
  <si>
    <t>Thymian             150 dt FM/ha Blühendes Kraut</t>
  </si>
  <si>
    <t>Zitronenmelisse  300 dt FM/ha Nicht blüh.Kraut</t>
  </si>
  <si>
    <t>Bodenart</t>
  </si>
  <si>
    <t>A</t>
  </si>
  <si>
    <t>B</t>
  </si>
  <si>
    <t>C</t>
  </si>
  <si>
    <t>D</t>
  </si>
  <si>
    <t>I</t>
  </si>
  <si>
    <t>Gibt die Gehaltsklasse zum Testwert wieder</t>
  </si>
  <si>
    <t>Testwert zum Probieren</t>
  </si>
  <si>
    <t>Gibt an in welcher Spate des Vergleichs II steht</t>
  </si>
  <si>
    <t>Beispiel: Gibt den Mindestgehalt Phospaht für Bodenart II und Gehaltsklasse B wieder</t>
  </si>
  <si>
    <t>E</t>
  </si>
  <si>
    <t>III</t>
  </si>
  <si>
    <t>II</t>
  </si>
  <si>
    <t>Kali</t>
  </si>
  <si>
    <t>Phosphat</t>
  </si>
  <si>
    <t>Phosphat/Kali</t>
  </si>
  <si>
    <t>P2O5 Bedarf kg/ha</t>
  </si>
  <si>
    <t>K2O Bedarf kg/ha</t>
  </si>
  <si>
    <t>Phosphor</t>
  </si>
  <si>
    <t>Größe in ha</t>
  </si>
  <si>
    <t>Keine</t>
  </si>
  <si>
    <t>Abschlag                      N-Bindung Leguminosen</t>
  </si>
  <si>
    <t>Rotklee und  Luzerne Reinkultur</t>
  </si>
  <si>
    <t>DVO</t>
  </si>
  <si>
    <t>N-Bindung Leguminosen Futterbau</t>
  </si>
  <si>
    <t>keine Leguminose</t>
  </si>
  <si>
    <t xml:space="preserve">Reinbestand </t>
  </si>
  <si>
    <t>Bei Grünland</t>
  </si>
  <si>
    <t>Bei Ackerfutter</t>
  </si>
  <si>
    <t>% Ertragsteil Leguminose</t>
  </si>
  <si>
    <t>Grünland bis 8 %</t>
  </si>
  <si>
    <t>Grünland 8 bis 15 %</t>
  </si>
  <si>
    <t>Grünland 15 bis 30 %</t>
  </si>
  <si>
    <t>Grünland Hochmoor</t>
  </si>
  <si>
    <t>Grünland Niedermoor</t>
  </si>
  <si>
    <t>Ackerland bis 4 % Humus</t>
  </si>
  <si>
    <t>Ackerland ab 4 % Humus</t>
  </si>
  <si>
    <t>Schlagname oder Bewirtschaft-ungseinheit</t>
  </si>
  <si>
    <t xml:space="preserve">Nichtlegumin. Herbst-eingearb. </t>
  </si>
  <si>
    <t xml:space="preserve">Nichtlegumin. Frühjahr-eingearb. </t>
  </si>
  <si>
    <t>Leguminose - abgefroren</t>
  </si>
  <si>
    <t>Nichtleguminose abgefroren</t>
  </si>
  <si>
    <t xml:space="preserve">Leguminose Herbst-eingearb. </t>
  </si>
  <si>
    <t xml:space="preserve">Leguminose Frühjahr-eingearb. </t>
  </si>
  <si>
    <t>nach Bodenuntersuchung LHL</t>
  </si>
  <si>
    <t>Zuckerrrüben mit Blatternte</t>
  </si>
  <si>
    <t>Rotationsbrache mit Leguminosen</t>
  </si>
  <si>
    <t>Rotationsbrache ohne Leguminnosen</t>
  </si>
  <si>
    <r>
      <t xml:space="preserve">Datum                   </t>
    </r>
    <r>
      <rPr>
        <sz val="11"/>
        <color indexed="9"/>
        <rFont val="Arial"/>
        <family val="2"/>
      </rPr>
      <t xml:space="preserve"> . </t>
    </r>
    <r>
      <rPr>
        <sz val="11"/>
        <color indexed="8"/>
        <rFont val="Arial"/>
        <family val="2"/>
      </rPr>
      <t xml:space="preserve">                       Boden-untersuchung</t>
    </r>
  </si>
  <si>
    <t>Nmin Werte</t>
  </si>
  <si>
    <t>Graue Kästchen sind Eingabefelder</t>
  </si>
  <si>
    <t>Grüne Kästchen sind Auswahlfelder</t>
  </si>
  <si>
    <t>Weiße Kästchen können nicht verändert werden</t>
  </si>
  <si>
    <t>Grundsätzlich:</t>
  </si>
  <si>
    <t>Bedarfs-wert nach DüV</t>
  </si>
  <si>
    <t>Phosphor-Bedarfsermittlung für das aktuelle Jahr oder eine Fruchtfolge bis zu 3 Jahren</t>
  </si>
  <si>
    <t>Gehalt P2O5 CAL mg/100 g Boden</t>
  </si>
  <si>
    <t>neu</t>
  </si>
  <si>
    <t>ergänzt</t>
  </si>
  <si>
    <t>Buchweizen</t>
  </si>
  <si>
    <t>Corn-Cob-Mix (CCM)</t>
  </si>
  <si>
    <t>korregierte Nmin Tiefe</t>
  </si>
  <si>
    <t>Serradella Ganzpflanze</t>
  </si>
  <si>
    <t>Ackerbohne Ganzpflanze</t>
  </si>
  <si>
    <t>Futtererbse Ganzpflanze</t>
  </si>
  <si>
    <t>Lupine Ganzpflanze</t>
  </si>
  <si>
    <t>Wicke Ganzpflanze</t>
  </si>
  <si>
    <t>sonstige einjährige Körnerleguminosen Ganzpflanze</t>
  </si>
  <si>
    <t>Esparsette Ganzpflanze</t>
  </si>
  <si>
    <t>-</t>
  </si>
  <si>
    <t>bis hier hin eintrag möglich</t>
  </si>
  <si>
    <t>Faserhanf Ganzpflanze</t>
  </si>
  <si>
    <t>Miscanthus Ganzpflanze</t>
  </si>
  <si>
    <t>Grünmais Ganzpflanze</t>
  </si>
  <si>
    <t>Zuckerhirse (Sorghum) Ganzpflanze</t>
  </si>
  <si>
    <t>Sudangras Ganzpflanze</t>
  </si>
  <si>
    <t>Futterraps Ganzpflanze</t>
  </si>
  <si>
    <t>Futterkohl Ganzpflanze</t>
  </si>
  <si>
    <t>Futterrübsen Ganzpflanze</t>
  </si>
  <si>
    <t>Senf Ganzpflanze</t>
  </si>
  <si>
    <t>Sonnenblume Ganzpflanze</t>
  </si>
  <si>
    <t>Phacelia Ganzpflanze</t>
  </si>
  <si>
    <t>einjähriges Ackergras</t>
  </si>
  <si>
    <t xml:space="preserve">Tabak (lufttrocken) </t>
  </si>
  <si>
    <t>Topinambur Ganzpflanze</t>
  </si>
  <si>
    <t>Kenaf Ganzpflanze</t>
  </si>
  <si>
    <t>Szarvarsi-/Riesenweizengras Ganzpflanze</t>
  </si>
  <si>
    <t>Gehaltsrüben</t>
  </si>
  <si>
    <t>Masserüben</t>
  </si>
  <si>
    <t>Sonnenblume</t>
  </si>
  <si>
    <t>Öllein</t>
  </si>
  <si>
    <t>Sommerraps</t>
  </si>
  <si>
    <t>Senf</t>
  </si>
  <si>
    <t>Leindotter</t>
  </si>
  <si>
    <t>Krambe (Ölkrambe)</t>
  </si>
  <si>
    <t>** aus Anlage 4 Tabelle 2 DüV</t>
  </si>
  <si>
    <t>entzugswerte haben sich geändert</t>
  </si>
  <si>
    <t>identisch mit vorher</t>
  </si>
  <si>
    <t>Klee-/Luzernevermehrung</t>
  </si>
  <si>
    <t>Serradellavermehrung</t>
  </si>
  <si>
    <t>Rübensamenvermehrung</t>
  </si>
  <si>
    <t>Winterhafer</t>
  </si>
  <si>
    <t>N  kg/dt</t>
  </si>
  <si>
    <t>Gesamt-Fläche (ha)</t>
  </si>
  <si>
    <t>Gesamt-N-Bedarf (kg)</t>
  </si>
  <si>
    <t>Ges.-P2O5- DüV (kg)</t>
  </si>
  <si>
    <t>Ges.-P2O5-Empf. (kg)</t>
  </si>
  <si>
    <t>Ges.-K2O-Empf. (kg)</t>
  </si>
  <si>
    <t>Ges.-P2O5-DüV (kg)</t>
  </si>
  <si>
    <t>Ges.-P2O5-Empf.(kg)</t>
  </si>
  <si>
    <t>Grassamenvermehrung 1. Nutzungsjahr</t>
  </si>
  <si>
    <t>Grassamenvermehrung 2.-5. Nutzungsjahr</t>
  </si>
  <si>
    <t xml:space="preserve">Version </t>
  </si>
  <si>
    <t>Version</t>
  </si>
  <si>
    <t>Dünger</t>
  </si>
  <si>
    <t>TS</t>
  </si>
  <si>
    <t>ges. N</t>
  </si>
  <si>
    <t>NH4-N</t>
  </si>
  <si>
    <t>P2O5</t>
  </si>
  <si>
    <t>K2O</t>
  </si>
  <si>
    <t>MgO</t>
  </si>
  <si>
    <t>%</t>
  </si>
  <si>
    <t>Jauche</t>
  </si>
  <si>
    <t>Rindermist</t>
  </si>
  <si>
    <t>Schweinemist</t>
  </si>
  <si>
    <t>Mischmist</t>
  </si>
  <si>
    <t>Schaf/Ziegenmist</t>
  </si>
  <si>
    <t>Pferdemist</t>
  </si>
  <si>
    <t>Geflügelmist &gt;40% TS</t>
  </si>
  <si>
    <t>Biogasgülle, fest</t>
  </si>
  <si>
    <t>Kompost</t>
  </si>
  <si>
    <t>Bioabfallkompost</t>
  </si>
  <si>
    <t>Grüngutkompost</t>
  </si>
  <si>
    <t>Klärschlammkompost</t>
  </si>
  <si>
    <t>Klärschlamm, 0-5 % TS</t>
  </si>
  <si>
    <t>Klärschlamm, 5-10% TS</t>
  </si>
  <si>
    <t>Klärschlamm, 10-20% TS</t>
  </si>
  <si>
    <t>Klärschlamm, 20-30% TS</t>
  </si>
  <si>
    <t>Klärschlamm, 30-40% TS</t>
  </si>
  <si>
    <t>Klärschlamm, 40-80% TS</t>
  </si>
  <si>
    <t>Klärschlamm, &gt; 80% TS</t>
  </si>
  <si>
    <t>KAS</t>
  </si>
  <si>
    <t>ASS</t>
  </si>
  <si>
    <t>SSA</t>
  </si>
  <si>
    <t>Harnstoff</t>
  </si>
  <si>
    <t>Kalkstickstoff</t>
  </si>
  <si>
    <t>AHL</t>
  </si>
  <si>
    <t>DAP</t>
  </si>
  <si>
    <t>NPK 15-15-15</t>
  </si>
  <si>
    <t>kg/m3 bzw. kg/dt</t>
  </si>
  <si>
    <t>Menge</t>
  </si>
  <si>
    <t>m³/ha oder dt/ha</t>
  </si>
  <si>
    <t>Bemerkung</t>
  </si>
  <si>
    <t>Aktuelle Planung</t>
  </si>
  <si>
    <t>N kg/ha</t>
  </si>
  <si>
    <t>Eigene Werte für organische Düngemittel</t>
  </si>
  <si>
    <t>organische Düngemittel</t>
  </si>
  <si>
    <t>mineralische Düngemittel</t>
  </si>
  <si>
    <t>Eigene Werte für mineralische Düngern</t>
  </si>
  <si>
    <t>Mindestanrechnung nach DüV</t>
  </si>
  <si>
    <t>% vom ges. N</t>
  </si>
  <si>
    <t>anzurech-nende N-Menge im Folgejahr</t>
  </si>
  <si>
    <t>Düngeplanung</t>
  </si>
  <si>
    <t>anrechenbar N</t>
  </si>
  <si>
    <t>Düngejahr</t>
  </si>
  <si>
    <t xml:space="preserve">erstes Folgejahr </t>
  </si>
  <si>
    <t xml:space="preserve">zweites Folgejahr </t>
  </si>
  <si>
    <t>Fläche in ha</t>
  </si>
  <si>
    <t>Mineraldünger</t>
  </si>
  <si>
    <t>m³ bzw. dt</t>
  </si>
  <si>
    <t>dt</t>
  </si>
  <si>
    <t>Ertragsniveau</t>
  </si>
  <si>
    <t>Stickstoffbedarfswert</t>
  </si>
  <si>
    <t>Probenahmetiefe</t>
  </si>
  <si>
    <t>Blumenkohl</t>
  </si>
  <si>
    <t>Brokkoli</t>
  </si>
  <si>
    <t>Buschbohnen</t>
  </si>
  <si>
    <t>Chinakohl</t>
  </si>
  <si>
    <t>Feldsalat</t>
  </si>
  <si>
    <t>Gemüseerbse</t>
  </si>
  <si>
    <t>Grünkohl</t>
  </si>
  <si>
    <t>Knollenfenchel</t>
  </si>
  <si>
    <t>Kohlrabi</t>
  </si>
  <si>
    <t>Kürbis</t>
  </si>
  <si>
    <t>Porree</t>
  </si>
  <si>
    <t>Radies</t>
  </si>
  <si>
    <t>Abschläge auf Grund der Stickstoffnachlieferung aus den Ernteresten für die Folgekultur</t>
  </si>
  <si>
    <t>in dt/ha</t>
  </si>
  <si>
    <t>in kg N/ha</t>
  </si>
  <si>
    <t>Dill, Frischmarkt</t>
  </si>
  <si>
    <t>in cm</t>
  </si>
  <si>
    <t>Dill, Industrieware</t>
  </si>
  <si>
    <t>Erdbeeren, Pflanzung</t>
  </si>
  <si>
    <t>Erdbeeren, Frühjahr</t>
  </si>
  <si>
    <t>Erdbeeren, nach Ernte</t>
  </si>
  <si>
    <t>Feldsalat, großblättrig</t>
  </si>
  <si>
    <t>Gurke, Einleger</t>
  </si>
  <si>
    <t>Mairüben (mit Laub)</t>
  </si>
  <si>
    <t>Petersilie, Blatt- nach einem Schnitt</t>
  </si>
  <si>
    <t>Rettich, Bund-</t>
  </si>
  <si>
    <t>Rettich, deutsch</t>
  </si>
  <si>
    <t>Rosenkohl</t>
  </si>
  <si>
    <t>Rotkohl</t>
  </si>
  <si>
    <t>Rettich, japanisch</t>
  </si>
  <si>
    <t>Rhabarber 1. Standjahr</t>
  </si>
  <si>
    <t>Rhabarber 2. Standjahr Austrieb</t>
  </si>
  <si>
    <t>Rhabarber 3. Standjahr Austrieb</t>
  </si>
  <si>
    <t>Rhabarber ab 4. Standjahr Austrieb</t>
  </si>
  <si>
    <t>Rhabarber 2. Standjahr nach Ernte</t>
  </si>
  <si>
    <t>Rhabarber 3. Standjahr nach Ernte</t>
  </si>
  <si>
    <t>Rhabarber ab 4. Standjahr nach Ernte</t>
  </si>
  <si>
    <t>Rote Rüben</t>
  </si>
  <si>
    <t>Rucola, Feinware</t>
  </si>
  <si>
    <t>Rucola, Grobware</t>
  </si>
  <si>
    <t>Salate, Baby Leaf Lettuce</t>
  </si>
  <si>
    <t>Salate, Blatt-, grün (Lollo, Eichblatt, Krul)</t>
  </si>
  <si>
    <t>Salate, Blatt-, rot (Lollo, Eichblatt, Krul)</t>
  </si>
  <si>
    <t>Salate, Eissalat</t>
  </si>
  <si>
    <t>Salate, Endivien, Frisée</t>
  </si>
  <si>
    <t>Salate, Endivien, glattblättrig</t>
  </si>
  <si>
    <t>Salate, Kopfsalat</t>
  </si>
  <si>
    <t>Salate, Radicchio</t>
  </si>
  <si>
    <t>Salate, verschiedene Arten</t>
  </si>
  <si>
    <t>Salate, Romana</t>
  </si>
  <si>
    <t>Salate, Romana Herzen</t>
  </si>
  <si>
    <t>Salate, Zuckerhut</t>
  </si>
  <si>
    <t>Schnittlauch, gesät, nach einem Schnitt</t>
  </si>
  <si>
    <t>Sellerie, Bund-</t>
  </si>
  <si>
    <t>Wirsing</t>
  </si>
  <si>
    <t>Zucchini</t>
  </si>
  <si>
    <t>Zuckermais</t>
  </si>
  <si>
    <t>Sellerie, Knollen-</t>
  </si>
  <si>
    <t>Sellerie, Stangen-</t>
  </si>
  <si>
    <t>Spargel 1. Standjahr</t>
  </si>
  <si>
    <t>Spargel 2. Standjahr</t>
  </si>
  <si>
    <t>Spargel 3. Standjahr</t>
  </si>
  <si>
    <t>Spargel ab dem 4. Standjahr</t>
  </si>
  <si>
    <t>Spinat, Blatt-, FM, Baby</t>
  </si>
  <si>
    <t>Spinat, Blatt-, Standard</t>
  </si>
  <si>
    <t>Spinat, Hack, Standard</t>
  </si>
  <si>
    <t>Stangenbohne, Standard</t>
  </si>
  <si>
    <t>Teltower Rübchen (Herbstanbau)</t>
  </si>
  <si>
    <t>Weißkohl, Frischmarkt</t>
  </si>
  <si>
    <t>Weißkohl, Industrie</t>
  </si>
  <si>
    <t>Ertragsdifferenz</t>
  </si>
  <si>
    <t>Zuschläge bei höheren
Erträgen in kg N/ha je
Einheit nach Spalte 2</t>
  </si>
  <si>
    <t>Abschläge bei
niedrigeren Erträgen
in kg N/ha je Einheit nach
Spalte 2</t>
  </si>
  <si>
    <t>in %</t>
  </si>
  <si>
    <t>Anlage 4, Tabelle 5 Zu- und Abschläge auf Grund von abweichendem Ertragsniveau bei Gemüsekulturen</t>
  </si>
  <si>
    <t>Anlage 4, Tabelle 4 Stickstoffbedarfswerte für Gemüsekulturen und Erdbeeren in Abhängigkeit vom
Ertragsniveau; Stickstoffnachlieferung aus Ernteresten der Vorkultur für die Folgekultur
im gleichen Jahr</t>
  </si>
  <si>
    <t xml:space="preserve">Vorfrucht (Hauptfrucht des Vorjahres) </t>
  </si>
  <si>
    <t>Mindestabschlag in kg N/ha</t>
  </si>
  <si>
    <t>Grünland, Dauerbrache, Luzerne, Klee, Kleegras, Rotationsbrache mit Leguminosen</t>
  </si>
  <si>
    <t>Rotationsbrache ohne Leguminosen, Zuckerrüben ohne Blattbergung</t>
  </si>
  <si>
    <t>Raps, Körnerleguminosen, Kohlgemüse</t>
  </si>
  <si>
    <t xml:space="preserve">Feldgras </t>
  </si>
  <si>
    <t>Getreide (mit und ohne Stroh), Silomais, Körnermais, Kartoffel, Gemüse ohne Kohlarten</t>
  </si>
  <si>
    <t xml:space="preserve">Zwischenfrucht Nichtleguminosen, abgefroren </t>
  </si>
  <si>
    <t>Zwischenfrucht Nichtleguminosen, nicht abgefroren - im Frühjahr eingearbeitet</t>
  </si>
  <si>
    <t>Zwischenfrucht Nichtleguminosen, nicht abgefroren - im Herbst eingearbeitet</t>
  </si>
  <si>
    <t xml:space="preserve">Zwischenfrucht Leguminosen, abgefroren </t>
  </si>
  <si>
    <t>Zwischenfrucht Leguminosen, nicht abgefroren - im Frühjahr eingearbeitet</t>
  </si>
  <si>
    <t>Zwischenfrucht Leguminosen, nicht abgefroren - im Herbst eingearbeitet</t>
  </si>
  <si>
    <t>Zwischenfrucht Futterleguminosen mit Nutzung</t>
  </si>
  <si>
    <t>Zwischenfrucht - andere,  mit Nutzung</t>
  </si>
  <si>
    <t>Anlage 4 (zu § 4 Absatz 1 und 2), Tabelle 7
Abschläge in Abhängigkeit von Vor- und Zwischenfrüchten</t>
  </si>
  <si>
    <t>Sonderkulturen</t>
  </si>
  <si>
    <t>keine Abdeckung</t>
  </si>
  <si>
    <t>Zugschlag</t>
  </si>
  <si>
    <t>Vorkultur Gemüse</t>
  </si>
  <si>
    <t>Gesamt N in kg</t>
  </si>
  <si>
    <t>Menge pro Schlag oder BWE</t>
  </si>
  <si>
    <t>in m³ oder dt</t>
  </si>
  <si>
    <t>in dt</t>
  </si>
  <si>
    <t>Gesamt</t>
  </si>
  <si>
    <t>Auswertung N-Planung</t>
  </si>
  <si>
    <t>oranische Dünger</t>
  </si>
  <si>
    <t>Abdeckung mit Vlies oder Folie</t>
  </si>
  <si>
    <t>Nur bei direkter Gemüsevorkultur</t>
  </si>
  <si>
    <t xml:space="preserve">keine Anrechnung bei Gemüsevorkultur </t>
  </si>
  <si>
    <t>Abdeckung mit Folie oder Vlies zur Ernte-verfrühung</t>
  </si>
  <si>
    <t>ja</t>
  </si>
  <si>
    <t>nein</t>
  </si>
  <si>
    <t>Korrekturwert</t>
  </si>
  <si>
    <t>Chicoréerüben*</t>
  </si>
  <si>
    <t>Möhren, Bund-*</t>
  </si>
  <si>
    <t>Möhren, Industrie**</t>
  </si>
  <si>
    <t>Möhren, Wasch-**</t>
  </si>
  <si>
    <t>Pastinake*</t>
  </si>
  <si>
    <t>Petersilie, Blatt- bis 1. Schnitt*</t>
  </si>
  <si>
    <t>Petersilie, Wurzel**</t>
  </si>
  <si>
    <t>Schnittlauch, gesät, bis zum 1. Schnitt**</t>
  </si>
  <si>
    <t>Schnittlauch, Anbau für Treiberei**</t>
  </si>
  <si>
    <t>Schwarzwurzel**</t>
  </si>
  <si>
    <t>Zwiebel, Bund-*</t>
  </si>
  <si>
    <t>Zwiebel, Trocken-**</t>
  </si>
  <si>
    <t>Zuschlag in kg N/ha</t>
  </si>
  <si>
    <t xml:space="preserve">Gurke, Einleger       700 dt FM/ha </t>
  </si>
  <si>
    <t xml:space="preserve">Knollenfenchel              400 dt FM/ha </t>
  </si>
  <si>
    <t>Kürbis, Hokkaido</t>
  </si>
  <si>
    <t>rlp</t>
  </si>
  <si>
    <t>Mairübe (mit Laub)</t>
  </si>
  <si>
    <t>Pastinake</t>
  </si>
  <si>
    <t xml:space="preserve">Möhren Indust.    700dt FM/ha                </t>
  </si>
  <si>
    <t>Möhren Wasch    700dt FM/ha</t>
  </si>
  <si>
    <t>Petersilie, Wurzel</t>
  </si>
  <si>
    <t xml:space="preserve">Salate, Endivien, Frisée            600 dt FM/ha </t>
  </si>
  <si>
    <t xml:space="preserve">Salate, Endivien, glattblättrig    600 dt FM/ha </t>
  </si>
  <si>
    <t>Ober-grenze                   kg N/ha</t>
  </si>
  <si>
    <t>Nährstoffgehalt</t>
  </si>
  <si>
    <t>Stickstoffgehalt</t>
  </si>
  <si>
    <t>in kg N/100 dt</t>
  </si>
  <si>
    <t>FM1</t>
  </si>
  <si>
    <t>Ganzpflanze</t>
  </si>
  <si>
    <t>kg N/100 dt</t>
  </si>
  <si>
    <t>Haupternte-</t>
  </si>
  <si>
    <t>produkt</t>
  </si>
  <si>
    <t>kg P/100 dt</t>
  </si>
  <si>
    <t>Buschbohne</t>
  </si>
  <si>
    <t>Chicorée</t>
  </si>
  <si>
    <t>Erdbeeren</t>
  </si>
  <si>
    <t>–</t>
  </si>
  <si>
    <t>Kohlrübe</t>
  </si>
  <si>
    <t>Möhre, Bund-</t>
  </si>
  <si>
    <t>Möhre, Industrie</t>
  </si>
  <si>
    <t>Möhre, Wasch-</t>
  </si>
  <si>
    <t>Petersilie, Blatt-, bis 1. Schnitt</t>
  </si>
  <si>
    <t>Petersilie, Blatt-, nach einem Schnitt</t>
  </si>
  <si>
    <t>Petersilie, Wurzel-</t>
  </si>
  <si>
    <t>Rhabarber ab Ertragsbeginn</t>
  </si>
  <si>
    <t>Schnittlauch, gesät, bis 1. Schnitt</t>
  </si>
  <si>
    <t>Schnittlauch, Anbau für Treiberei</t>
  </si>
  <si>
    <t>Schwarzwurzel</t>
  </si>
  <si>
    <t>Zwiebel, Bund-</t>
  </si>
  <si>
    <t>Zwiebel, Trocken-</t>
  </si>
  <si>
    <t>Spargel ab Ertragsbeginn</t>
  </si>
  <si>
    <t xml:space="preserve">Stoffstrombilanz, Anlage 1, Nährstoffgehalte von Gemüsekulturen und Erdbeeren </t>
  </si>
  <si>
    <t>Nur bei einer Fruchtfolge- bzw. Vorratsdüngung ausfüllen (optional)</t>
  </si>
  <si>
    <t>Als Pflanze abge-fahren</t>
  </si>
  <si>
    <t xml:space="preserve">4 Wochen und mehr vor Nmin-Probe einge-arbeitet </t>
  </si>
  <si>
    <t xml:space="preserve">Düngejahr </t>
  </si>
  <si>
    <t>kg/ges.</t>
  </si>
  <si>
    <t>Differenz</t>
  </si>
  <si>
    <t>Besondere Termine für Nmin-Probenahme:</t>
  </si>
  <si>
    <t xml:space="preserve">ertrags- abh. Bedarf                 </t>
  </si>
  <si>
    <t xml:space="preserve">Ertrags-differenz nach DüV </t>
  </si>
  <si>
    <t>90 cm in der 4. Kulturwoche</t>
  </si>
  <si>
    <t>60 cm in der 4. Kulturwoche</t>
  </si>
  <si>
    <t>30 cm in der 4. Kulturwoche</t>
  </si>
  <si>
    <t>90 cm in der 6. Kulturwoche</t>
  </si>
  <si>
    <t>60 cm in der 6. Kulturwoche</t>
  </si>
  <si>
    <t>max. Nmin-Tiefe und ggf. besondere Probenahme-termine</t>
  </si>
  <si>
    <t>Winterweizen C (Futterwz.) nur Korn</t>
  </si>
  <si>
    <t>Winterweizen A,B nur Korn</t>
  </si>
  <si>
    <t>1. Kultur</t>
  </si>
  <si>
    <t>2. Folgekultur</t>
  </si>
  <si>
    <t>3. Folgekultur</t>
  </si>
  <si>
    <t>Winterweizen E nur Korn</t>
  </si>
  <si>
    <t>Durum (Hartweizen) nur Korn</t>
  </si>
  <si>
    <t>Winterroggen nur Korn</t>
  </si>
  <si>
    <t>Wintertriticale nur Korn</t>
  </si>
  <si>
    <t>Wintergerste nur Korn</t>
  </si>
  <si>
    <t>Sommergerste nur Korn</t>
  </si>
  <si>
    <t>Winterhafer nur Korn</t>
  </si>
  <si>
    <t>Dinkel nur Korn</t>
  </si>
  <si>
    <t>Emmer nur Korn</t>
  </si>
  <si>
    <t>Sommerhafer nur Korn</t>
  </si>
  <si>
    <t>Sommerweizen nur Korn</t>
  </si>
  <si>
    <t>Sommerroggen nur Korn</t>
  </si>
  <si>
    <t>Einkorn nur Korn</t>
  </si>
  <si>
    <t>Einkorn</t>
  </si>
  <si>
    <t>Körnermais nur Korn</t>
  </si>
  <si>
    <t>Winterraps nur Korn</t>
  </si>
  <si>
    <t>Zuckerrübe nur Rübe</t>
  </si>
  <si>
    <t>Kartoffel nur Knolle</t>
  </si>
  <si>
    <t>Sommer-Ackerbohne nur Korn</t>
  </si>
  <si>
    <t>Winter-Ackerbohne nur Korn</t>
  </si>
  <si>
    <t>Sommer-Erbse nur Korn</t>
  </si>
  <si>
    <t>Winter-Erbse nur Korn</t>
  </si>
  <si>
    <t>Lupine Blau nur Korn</t>
  </si>
  <si>
    <t>Sojabohne nur Korn</t>
  </si>
  <si>
    <t>Topinambur nur Knolle</t>
  </si>
  <si>
    <t>Gehaltsrüben nur Rübe</t>
  </si>
  <si>
    <t>Masserüben nur Rübe</t>
  </si>
  <si>
    <t>Sonnenblume nur Korn</t>
  </si>
  <si>
    <t>Öllein nur Korn</t>
  </si>
  <si>
    <t>Sommerraps nur Korn</t>
  </si>
  <si>
    <t>Senf nur Korn</t>
  </si>
  <si>
    <t>Krambe (Ölkrambe) nur Korn</t>
  </si>
  <si>
    <t>Klee-/Luzernevermehrung nur Korn</t>
  </si>
  <si>
    <t>Grassamenvermehrung 1. Nutzungsjahr nur Korn</t>
  </si>
  <si>
    <t>Grassamenvermehrung 2.-5. Nutzungsjahr nur Korn</t>
  </si>
  <si>
    <t>Bezeichnung bei N-Bedarf</t>
  </si>
  <si>
    <t xml:space="preserve">Vorauswahl: Immer Korn und Stroh.  Änderung können noch vorgenommen werden </t>
  </si>
  <si>
    <t>Futterbau Klee</t>
  </si>
  <si>
    <t>Futterbau Luzerne</t>
  </si>
  <si>
    <t>Futterbau Kleegras (50:50) 3-4 Schnitte</t>
  </si>
  <si>
    <t>Futterbau Luzernegras (50:50) 3-4 Schnitte</t>
  </si>
  <si>
    <t>Futterbau Kleegras (70:30) 3-4 Schnitte</t>
  </si>
  <si>
    <t>Futterbau Luzernegras (70:30) 3-4 Schnitte</t>
  </si>
  <si>
    <t>Gehalt K2O CAL       mg/100 g Boden</t>
  </si>
  <si>
    <t>Versorgungsstufe K2O</t>
  </si>
  <si>
    <t xml:space="preserve">* gekennzeichnete Kulturen in der 4. Kulturwoche </t>
  </si>
  <si>
    <t>** gekennzeichnete Kulturen in der 6. Kulturwoche</t>
  </si>
  <si>
    <t>Berechnung der Reinnährstoffkosten unter Berücksichtigung des Kalkausgleiches</t>
  </si>
  <si>
    <t>Kalkwert</t>
  </si>
  <si>
    <t>Nährstoffgehalte</t>
  </si>
  <si>
    <t>Preis/kg Reinnährstoff</t>
  </si>
  <si>
    <t>Kalkausgleich</t>
  </si>
  <si>
    <t>Ammonsulfatsalpeter</t>
  </si>
  <si>
    <t>P</t>
  </si>
  <si>
    <t>Triplephosphat</t>
  </si>
  <si>
    <t>Superphosphat</t>
  </si>
  <si>
    <t>K</t>
  </si>
  <si>
    <t>Kornkali</t>
  </si>
  <si>
    <t>60-er Kali</t>
  </si>
  <si>
    <t>NP</t>
  </si>
  <si>
    <t>20/20</t>
  </si>
  <si>
    <t>NPK</t>
  </si>
  <si>
    <t>15/15/15</t>
  </si>
  <si>
    <t>PK</t>
  </si>
  <si>
    <t>Thomaskali</t>
  </si>
  <si>
    <t>Thomasphosphatkali</t>
  </si>
  <si>
    <t>Minimalwerte</t>
  </si>
  <si>
    <t>CaO</t>
  </si>
  <si>
    <t xml:space="preserve">Dünger </t>
  </si>
  <si>
    <t>Dünger-</t>
  </si>
  <si>
    <t>art</t>
  </si>
  <si>
    <t>14/10/20</t>
  </si>
  <si>
    <t>Preis</t>
  </si>
  <si>
    <t>€/dt</t>
  </si>
  <si>
    <t>Magnesia-Kainit</t>
  </si>
  <si>
    <t>13/9/16</t>
  </si>
  <si>
    <t>€/dt inkl.</t>
  </si>
  <si>
    <t>Trocken-masse ertrag</t>
  </si>
  <si>
    <t>Faktor</t>
  </si>
  <si>
    <t>Frischmasse</t>
  </si>
  <si>
    <t>Gehalte % TM in der FM</t>
  </si>
  <si>
    <t>neue Entzüge</t>
  </si>
  <si>
    <t>Trocken-massen Ertrag</t>
  </si>
  <si>
    <t>Version 2.2</t>
  </si>
  <si>
    <t>Neu</t>
  </si>
  <si>
    <t>Mehr Auswahl bei Mineraldünger</t>
  </si>
  <si>
    <t>Korrektur P_Bedarf Entzugswerte bei Ackerfutter von FM auf TM</t>
  </si>
  <si>
    <t>Version 2.1</t>
  </si>
  <si>
    <t>DBE für Gemüsekulturen</t>
  </si>
  <si>
    <t>Eine einfache Düngeplanung</t>
  </si>
  <si>
    <t>Übernahme der Schläge, Schlaggrößen, Kulturen und Erträge aus der N-DBE in die P-DBE</t>
  </si>
  <si>
    <t>Amarant (Ganzpflanze)</t>
  </si>
  <si>
    <t>Amarant (Körner)</t>
  </si>
  <si>
    <t>Quinoa (Körner)</t>
  </si>
  <si>
    <t>Hanf (Körner)</t>
  </si>
  <si>
    <t>Hinweis:</t>
  </si>
  <si>
    <r>
      <t xml:space="preserve">5 jähriger </t>
    </r>
    <r>
      <rPr>
        <sz val="11"/>
        <color indexed="8"/>
        <rFont val="Calibri"/>
        <family val="2"/>
      </rPr>
      <t>Ø</t>
    </r>
    <r>
      <rPr>
        <sz val="11"/>
        <color indexed="8"/>
        <rFont val="Arial"/>
        <family val="2"/>
      </rPr>
      <t xml:space="preserve"> Ertrag dt/ha</t>
    </r>
  </si>
  <si>
    <t>Ø Ertrags-niveau        2015-2019</t>
  </si>
  <si>
    <r>
      <t xml:space="preserve">5 jähriger </t>
    </r>
    <r>
      <rPr>
        <sz val="11"/>
        <color indexed="8"/>
        <rFont val="Calibri"/>
        <family val="2"/>
      </rPr>
      <t>Ø</t>
    </r>
    <r>
      <rPr>
        <sz val="11"/>
        <color indexed="8"/>
        <rFont val="Arial"/>
        <family val="2"/>
      </rPr>
      <t xml:space="preserve"> Ertrag dt/ha </t>
    </r>
    <r>
      <rPr>
        <sz val="10"/>
        <color indexed="8"/>
        <rFont val="Arial"/>
        <family val="2"/>
      </rPr>
      <t>in Trockenmasse TM</t>
    </r>
  </si>
  <si>
    <t>Ø Ertrags-niveau 2015-2019</t>
  </si>
  <si>
    <t xml:space="preserve">10 % des Ges.-N der organ. Dgg. der Vorkulturen des Vorjahres </t>
  </si>
  <si>
    <t>Rote Gebiete nach § 13a DüV</t>
  </si>
  <si>
    <t>Version 3.1</t>
  </si>
  <si>
    <t>Berechnung für $13a-Gebiete bzw. Rote Gebiete</t>
  </si>
  <si>
    <t>Ackerland in §13a-Gebieten</t>
  </si>
  <si>
    <t>Sonderkulturen in §13a-Gebieten</t>
  </si>
  <si>
    <t>Grünland in §13a-Gebieten</t>
  </si>
  <si>
    <t>Gesamt-N-Bedarf GL (kg)</t>
  </si>
  <si>
    <t>kg</t>
  </si>
  <si>
    <t>Fläche</t>
  </si>
  <si>
    <t>Zusammenfassung Nährstoffe</t>
  </si>
  <si>
    <t>Gesamt außerhalb §13a-Gebiete</t>
  </si>
  <si>
    <t>Gesamt innerhalb §13a-Gebiete</t>
  </si>
  <si>
    <t>Pauschale Reduzierung der Stickstoff-obergrenze um 20% je Schlag/BWE</t>
  </si>
  <si>
    <r>
      <rPr>
        <b/>
        <u/>
        <sz val="10"/>
        <color indexed="8"/>
        <rFont val="Arial"/>
        <family val="2"/>
      </rPr>
      <t>Optional:</t>
    </r>
    <r>
      <rPr>
        <b/>
        <sz val="10"/>
        <color indexed="8"/>
        <rFont val="Arial"/>
        <family val="2"/>
      </rPr>
      <t xml:space="preserve"> Individuelle Verteilung der reduzierten Gesamt-Stickstoffmenge im §13a-Gebiet</t>
    </r>
  </si>
  <si>
    <t>10 % des Ges.-N der organ. Dgg. der Vorkulturen des Vorjahres</t>
  </si>
  <si>
    <t xml:space="preserve">Möglichkeiten, zur Verteilung, der um 20% reduzierten N-Menge, in §13a-Gebieten </t>
  </si>
  <si>
    <t>red. Ges.-N-Bedarf §13a SK (kg)</t>
  </si>
  <si>
    <t>Version:</t>
  </si>
  <si>
    <r>
      <rPr>
        <b/>
        <u/>
        <sz val="11"/>
        <color indexed="8"/>
        <rFont val="Arial"/>
        <family val="2"/>
      </rPr>
      <t>Optional:</t>
    </r>
    <r>
      <rPr>
        <b/>
        <sz val="11"/>
        <color indexed="8"/>
        <rFont val="Arial"/>
        <family val="2"/>
      </rPr>
      <t xml:space="preserve"> Individuelle Verteilung der reduzierten Gesamt-Stickstoffmenge im §13a-Gebiet</t>
    </r>
  </si>
  <si>
    <t>Abschlag                          N-Bindung Leguminosen</t>
  </si>
  <si>
    <t>Gesamt N (kg) für AL+GL+SK individuelle Verteilung</t>
  </si>
  <si>
    <r>
      <t xml:space="preserve">Düngebedarfsermittlung "DBE"         </t>
    </r>
    <r>
      <rPr>
        <b/>
        <sz val="11"/>
        <color indexed="8"/>
        <rFont val="Arial"/>
        <family val="2"/>
      </rPr>
      <t>Phosphor:</t>
    </r>
  </si>
  <si>
    <t>Berater/-in</t>
  </si>
  <si>
    <t>Standort</t>
  </si>
  <si>
    <t>Telefon</t>
  </si>
  <si>
    <t>Mobil</t>
  </si>
  <si>
    <t>Email-Adresse</t>
  </si>
  <si>
    <t>Becker, Herbert</t>
  </si>
  <si>
    <t>LLH Marburg</t>
  </si>
  <si>
    <t>06421 4056112</t>
  </si>
  <si>
    <t>0171 3047257</t>
  </si>
  <si>
    <t>herbert.becker@llh.hessen.de</t>
  </si>
  <si>
    <t>LLH Griesheim</t>
  </si>
  <si>
    <t>0175 1108083</t>
  </si>
  <si>
    <t>Bickhardt, Thomas</t>
  </si>
  <si>
    <t>06155 7980032</t>
  </si>
  <si>
    <t>0160 4755190</t>
  </si>
  <si>
    <t>thomas.bickhardt@llh.hessen.de</t>
  </si>
  <si>
    <t xml:space="preserve">Brand, Stephan </t>
  </si>
  <si>
    <t>LLH Wächtersbach</t>
  </si>
  <si>
    <t>0160 4715761</t>
  </si>
  <si>
    <t>stephan.brand@llh.hessen.de</t>
  </si>
  <si>
    <t xml:space="preserve">Claus, Karl-Heinrich </t>
  </si>
  <si>
    <t>LLH Petersberg</t>
  </si>
  <si>
    <t>0661 29110330</t>
  </si>
  <si>
    <t>0160 90725736</t>
  </si>
  <si>
    <t>karl-heinrich.claus@llh.hessen</t>
  </si>
  <si>
    <t xml:space="preserve">Cloos, Rainer </t>
  </si>
  <si>
    <t>LLH Friedberg</t>
  </si>
  <si>
    <t>06031 837308</t>
  </si>
  <si>
    <t>0160 4755184</t>
  </si>
  <si>
    <t>rainer.cloos@llh.hessen.de</t>
  </si>
  <si>
    <t xml:space="preserve">Even, Rainer </t>
  </si>
  <si>
    <t>LLH Korbach</t>
  </si>
  <si>
    <t>05631 954893</t>
  </si>
  <si>
    <t>0160 4715751</t>
  </si>
  <si>
    <t>rainer.even@llh.hessen.de</t>
  </si>
  <si>
    <t xml:space="preserve">Fricke-Müller, Marc </t>
  </si>
  <si>
    <t>LLH Witzenhausen</t>
  </si>
  <si>
    <t>05542 3038369</t>
  </si>
  <si>
    <t>0171 4192426</t>
  </si>
  <si>
    <t>marc.fricke-mueller@llh.hessen.de</t>
  </si>
  <si>
    <t xml:space="preserve">Hahn, Frank </t>
  </si>
  <si>
    <t>LLH Fritzlar</t>
  </si>
  <si>
    <t>05622 79777156</t>
  </si>
  <si>
    <t>0151 12621289</t>
  </si>
  <si>
    <t>frank.hahn@llh.hessen.de</t>
  </si>
  <si>
    <t>Kremper, Stefan</t>
  </si>
  <si>
    <t>0160 90753983</t>
  </si>
  <si>
    <t>stefan.kremper@llh.hessen.de</t>
  </si>
  <si>
    <t xml:space="preserve">Möbs, Philipp </t>
  </si>
  <si>
    <t>06031 837310</t>
  </si>
  <si>
    <t>0160 4715750</t>
  </si>
  <si>
    <t>philipp.moebs@llh.hessen.de</t>
  </si>
  <si>
    <t xml:space="preserve">Möller, Wilhelm </t>
  </si>
  <si>
    <t>LLH Wetzlar</t>
  </si>
  <si>
    <t>06441 9289192</t>
  </si>
  <si>
    <t>0160 4755173</t>
  </si>
  <si>
    <t>wilhelm.moeller@llh.hessen.de</t>
  </si>
  <si>
    <t xml:space="preserve">Schneider, Dr. Marco </t>
  </si>
  <si>
    <t>LLH Alsfeld</t>
  </si>
  <si>
    <t>06631 786124</t>
  </si>
  <si>
    <t>0151 14267882</t>
  </si>
  <si>
    <t>marco.schneider@llh.hessen.de</t>
  </si>
  <si>
    <r>
      <t>Weihrauch, Katharina</t>
    </r>
    <r>
      <rPr>
        <sz val="12"/>
        <color indexed="8"/>
        <rFont val="Arial"/>
        <family val="2"/>
      </rPr>
      <t xml:space="preserve"> </t>
    </r>
  </si>
  <si>
    <t>05631 954875</t>
  </si>
  <si>
    <t>0160 4168708</t>
  </si>
  <si>
    <t>katharina.david@llh.hessen.de</t>
  </si>
  <si>
    <t>0661 29110333</t>
  </si>
  <si>
    <t>0160 5847143</t>
  </si>
  <si>
    <t>thorsten.kranz@llh.hessen.de</t>
  </si>
  <si>
    <t>LLH Kassel</t>
  </si>
  <si>
    <t>0561 9888440</t>
  </si>
  <si>
    <t>0171 3318802</t>
  </si>
  <si>
    <t>05622 79777158</t>
  </si>
  <si>
    <t>E-mail</t>
  </si>
  <si>
    <t>Ansprechpartnerinnen und Ansprechpartner Beratung Pflanzenbau                                                                         des Landesbetriebes Landwirtschaft Hessen</t>
  </si>
  <si>
    <t>Maximaler Stickstoff-Düngebedarf</t>
  </si>
  <si>
    <t>kg/Schlag</t>
  </si>
  <si>
    <t>kg /Schlag</t>
  </si>
  <si>
    <t>0170 7803878</t>
  </si>
  <si>
    <t>06155 79800 23</t>
  </si>
  <si>
    <t>sandra.hoebel@llh.hessen.de</t>
  </si>
  <si>
    <t xml:space="preserve">Höbel, Sandra </t>
  </si>
  <si>
    <t xml:space="preserve">Nau-Böhm, Arnold </t>
  </si>
  <si>
    <t>06421 4056116</t>
  </si>
  <si>
    <t>0160 4755188</t>
  </si>
  <si>
    <t>arnold.nau-boehm@llh.hessen.de</t>
  </si>
  <si>
    <t>Schindler, Thomas</t>
  </si>
  <si>
    <t>LLH Bad Hersfeld</t>
  </si>
  <si>
    <t>06621 922854</t>
  </si>
  <si>
    <t>0160 4755183</t>
  </si>
  <si>
    <t>thomas.schindler@llh.hessen.de</t>
  </si>
  <si>
    <t xml:space="preserve">Schmidt, Reinhard </t>
  </si>
  <si>
    <t>0561 7299288</t>
  </si>
  <si>
    <t>0160 4755187</t>
  </si>
  <si>
    <t>reinhard.schmidt@llh.hessen.de</t>
  </si>
  <si>
    <t>06421 4056903</t>
  </si>
  <si>
    <r>
      <rPr>
        <i/>
        <sz val="12"/>
        <color indexed="8"/>
        <rFont val="Arial"/>
        <family val="2"/>
      </rPr>
      <t xml:space="preserve">Fachgebietsleitung       </t>
    </r>
    <r>
      <rPr>
        <b/>
        <sz val="12"/>
        <color indexed="8"/>
        <rFont val="Arial"/>
        <family val="2"/>
      </rPr>
      <t xml:space="preserve">Williges, Dr. Ute </t>
    </r>
  </si>
  <si>
    <t>01511 2621292</t>
  </si>
  <si>
    <t>ute.williges@llh.hessen.de</t>
  </si>
  <si>
    <t>Ansprechpartnerinnen und Ansprechpartner Beratung ökologischer Pflanzenbau                                                                         des Landesbetriebes Landwirtschaft Hessen</t>
  </si>
  <si>
    <t>Notizen:</t>
  </si>
  <si>
    <t>www.LLH.Hessen.de</t>
  </si>
  <si>
    <t xml:space="preserve">Weitere Informationen finden Sie auf unserer Homepage: </t>
  </si>
  <si>
    <t>https://llh.hessen.de/pflanze/boden-und-duengung/duengeverordnung/</t>
  </si>
  <si>
    <t>Schlagname oder Bewirtschaftungseinheit</t>
  </si>
  <si>
    <t>Rindergülle auf AL</t>
  </si>
  <si>
    <t>Rindergülle auf GL</t>
  </si>
  <si>
    <t>Milchviehgülle auf AL</t>
  </si>
  <si>
    <t>Milchviehgülle auf GL</t>
  </si>
  <si>
    <t>Jungvieh/Bullengülle auf AL</t>
  </si>
  <si>
    <t>Jungvieh/Bullengülle auf GL</t>
  </si>
  <si>
    <t>Schweinegülle auf AL</t>
  </si>
  <si>
    <t>Schweinegülle auf GL</t>
  </si>
  <si>
    <t>Sauen/Ferkelgülle auf AL</t>
  </si>
  <si>
    <t>Sauen/Ferkelgülle auf GL</t>
  </si>
  <si>
    <t>Mischgülle auf AL</t>
  </si>
  <si>
    <t>Mischgülle auf GL</t>
  </si>
  <si>
    <t>Biogasgülle auf AL</t>
  </si>
  <si>
    <t>Biogasgülle auf GL</t>
  </si>
  <si>
    <t>Biogasgülle, flüssig auf AL</t>
  </si>
  <si>
    <t>Biogasgülle, flüssig auf GL</t>
  </si>
  <si>
    <t>Ertrags-niveau        Ø 5 jährig</t>
  </si>
  <si>
    <t>Winterrung</t>
  </si>
  <si>
    <t>Weizen</t>
  </si>
  <si>
    <t>Gerste</t>
  </si>
  <si>
    <t>Roggen</t>
  </si>
  <si>
    <t>Triticale</t>
  </si>
  <si>
    <t>Kö-Raps</t>
  </si>
  <si>
    <t>Sommerung</t>
  </si>
  <si>
    <t>Hafer</t>
  </si>
  <si>
    <t>Zu-Rübe</t>
  </si>
  <si>
    <t>Leguminosen</t>
  </si>
  <si>
    <t>lang. Mittelwert</t>
  </si>
  <si>
    <t>Hauptfrucht</t>
  </si>
  <si>
    <t>Raps</t>
  </si>
  <si>
    <t>Mais</t>
  </si>
  <si>
    <t>Winterung</t>
  </si>
  <si>
    <t>§13a-Gebiet</t>
  </si>
  <si>
    <t>normal</t>
  </si>
  <si>
    <t>Gesamt N</t>
  </si>
  <si>
    <t xml:space="preserve">Summe N wirksam </t>
  </si>
  <si>
    <t>http://pflanzenproduktion.llh-hessen.de/rf/public/rf_anzeige.php</t>
  </si>
  <si>
    <t>Diese Werte können bei der Düngebedarfsermittlung im Frühjahr verwendet werden, sofern noch keine aktuellen Frühjahrswerte vorliegen. Wenn die aktuellen Nmin-Werte für das Frühjahr vorliegen, sind diese in der DBE danach anzupassen.
Aktuelle und vergangene Werte der Referenzflächen finden Sie unter:</t>
  </si>
  <si>
    <t>absolut</t>
  </si>
  <si>
    <t>Ges.-N-Bedarf §13a AL+GL+SK (kg)</t>
  </si>
  <si>
    <t>Gesamt-Fläche AL §13a (ha)</t>
  </si>
  <si>
    <t>Gesamt-Fläche GL §13a (ha)</t>
  </si>
  <si>
    <t>Gesamt-Fläche SK §13a (ha)</t>
  </si>
  <si>
    <t>Gesamt-Fläche (ha) AL</t>
  </si>
  <si>
    <t>Gesamt-N-Bedarf (kg) AL</t>
  </si>
  <si>
    <t>Gesamt-Fläche GL (ha)</t>
  </si>
  <si>
    <t>Gesamt-Fläche SK (ha)</t>
  </si>
  <si>
    <t>Gesamt-N-Bedarf SK (kg)</t>
  </si>
  <si>
    <t>Geflügelmist &lt;40% TS</t>
  </si>
  <si>
    <t>Arzneifenchel, Frucht</t>
  </si>
  <si>
    <t>Arzneifenchel, Frucht und Kraut</t>
  </si>
  <si>
    <t>Ampfer, Krauser</t>
  </si>
  <si>
    <t>Ampfer, Wiesen-</t>
  </si>
  <si>
    <t>Artischocker (Kardone)</t>
  </si>
  <si>
    <t>Bärlauch</t>
  </si>
  <si>
    <t>Basilikum</t>
  </si>
  <si>
    <t>Bohnenkraut, einjährig</t>
  </si>
  <si>
    <t>Borretsch</t>
  </si>
  <si>
    <t>Braunelle</t>
  </si>
  <si>
    <t>Brennnessel, Kleine</t>
  </si>
  <si>
    <t>Eisenkraut, Echtes</t>
  </si>
  <si>
    <t>Enzian, Erntejahr</t>
  </si>
  <si>
    <t>Enzian, ohne Ernte</t>
  </si>
  <si>
    <t>Estragon, Deutscher</t>
  </si>
  <si>
    <t>Federmohn, 1. Standjahr</t>
  </si>
  <si>
    <t>Federmohn, ab 2. Standjahr</t>
  </si>
  <si>
    <t>Koriander, Kraut</t>
  </si>
  <si>
    <t>Koriander, Samen</t>
  </si>
  <si>
    <t>Kornblume, blüh. Kraut</t>
  </si>
  <si>
    <t>Kornblume, Blüte</t>
  </si>
  <si>
    <t>Löwenzahn, Kraut</t>
  </si>
  <si>
    <t>Arzneirhabarber, Wurzel</t>
  </si>
  <si>
    <t>Löwenzahn, Kaukasischer</t>
  </si>
  <si>
    <t>Muskateller Salbei</t>
  </si>
  <si>
    <t>Mutterkraut</t>
  </si>
  <si>
    <t>Petersilie (Blatt-) bis 1. Schnitt</t>
  </si>
  <si>
    <t>Petersilie (Blatt-) nach 1. Schnitt</t>
  </si>
  <si>
    <t xml:space="preserve">Pfefferminz, Minzen </t>
  </si>
  <si>
    <t>Ringelblumen, blüh. Kraut</t>
  </si>
  <si>
    <t>Ringelblumen, Blüten</t>
  </si>
  <si>
    <t>Rosmarin</t>
  </si>
  <si>
    <t>Schleifenblume</t>
  </si>
  <si>
    <t>Schnittknoblauch</t>
  </si>
  <si>
    <t>Schnittlauch, nach 1. Schnitt</t>
  </si>
  <si>
    <t>Mutterkraut, Chinesisches</t>
  </si>
  <si>
    <t>Ackerschachtelhalm, Kraut</t>
  </si>
  <si>
    <t>Akelei, blühendes Kraut</t>
  </si>
  <si>
    <t>Alant, Wurzel</t>
  </si>
  <si>
    <t>Alant, Wurzel + Kraut</t>
  </si>
  <si>
    <t>Anis, Samen</t>
  </si>
  <si>
    <t>Anis, Samen + Stroh</t>
  </si>
  <si>
    <t>Arzneirhabarber, Wurzel + Kraut</t>
  </si>
  <si>
    <t>Baikal-Helmkraut, Wurzel</t>
  </si>
  <si>
    <t>Baikal-Helmkraut, Wurzel + Kraut</t>
  </si>
  <si>
    <t>Baldrian, Wurzel</t>
  </si>
  <si>
    <t>Baldrian, Wurzel + Kraut</t>
  </si>
  <si>
    <t>Bergarnika, Blüte</t>
  </si>
  <si>
    <t>Bergarnika, Blüte + Kraut</t>
  </si>
  <si>
    <t>Bergarnika, Wurzel</t>
  </si>
  <si>
    <t>Bergarnika, Wurzel + Kraut</t>
  </si>
  <si>
    <t>Bergbohnenkraut, blühendes Kraut</t>
  </si>
  <si>
    <t>Besenbeifuß, Kraut</t>
  </si>
  <si>
    <t>Bibernelle, Kleine, Wurzel</t>
  </si>
  <si>
    <t>Bibernelle, Kleine, Wurzel + Kraut</t>
  </si>
  <si>
    <t>Bockshornklee, Samen</t>
  </si>
  <si>
    <t>Bockshornklee, Samen + Kraut</t>
  </si>
  <si>
    <t>Brennnessel, Große, nicht blühendes Kraut</t>
  </si>
  <si>
    <t>Brennnessel, Große, Wurzel</t>
  </si>
  <si>
    <t>Brennnessel, Große, Wurzel + Kraut</t>
  </si>
  <si>
    <t>Brunnenkresse, Kraut</t>
  </si>
  <si>
    <t>Engelwurz, Chinesisches, Wurzel</t>
  </si>
  <si>
    <t>Engelwurz, Chinesisches,Wurzel + Kraut</t>
  </si>
  <si>
    <t>Engelwurz, Europäisches, Wurzel</t>
  </si>
  <si>
    <t>Engelwurz, Europäisches, Wurzel + Kraut</t>
  </si>
  <si>
    <t>Färberdistel, Samen</t>
  </si>
  <si>
    <t>Färberdistel, Samen + Kraut</t>
  </si>
  <si>
    <t>Frauenmantel, blühendes Kraut</t>
  </si>
  <si>
    <t>Galega (Geißraute), Kraut</t>
  </si>
  <si>
    <t>Gartenkresse, Kraut</t>
  </si>
  <si>
    <t>Goldrute, Blühhorizont</t>
  </si>
  <si>
    <t>Johanniskraut, Blühendes Kraut</t>
  </si>
  <si>
    <t>Kamille, Blüten, Blühhorizont</t>
  </si>
  <si>
    <t>Kamille, Blüten, Blühhorizont + Kraut</t>
  </si>
  <si>
    <t>Kamille, Kraut ohne Blüten</t>
  </si>
  <si>
    <t>Kapuzinerkresse, blühendes Kraut</t>
  </si>
  <si>
    <t>Kerbel, Kraut</t>
  </si>
  <si>
    <t>Knoblauch, Zwiebel ganz</t>
  </si>
  <si>
    <t>Knoblauch, Zwiebel ganz + Kraut</t>
  </si>
  <si>
    <t>Koriander, Samen + Kraut</t>
  </si>
  <si>
    <t>Kornblume, Blüte + Kraut</t>
  </si>
  <si>
    <t>Kornblume, Kraut ohne Blüte</t>
  </si>
  <si>
    <t>Lavendel, Blütenähre</t>
  </si>
  <si>
    <t>Liebstöckel, nicht blühendes Kraut</t>
  </si>
  <si>
    <t>Liebstöckel, Wurzel</t>
  </si>
  <si>
    <t>Liebstöckel, Wurzel + Kraut</t>
  </si>
  <si>
    <t>Mädesüß, blühendes Kraut</t>
  </si>
  <si>
    <t>Majoran,</t>
  </si>
  <si>
    <t>Mariendistel, Samen</t>
  </si>
  <si>
    <t>Mariendistel, Samen + Kraut</t>
  </si>
  <si>
    <t>Meerettich, Wurzel</t>
  </si>
  <si>
    <t>Meerettich, Wurzel + Kraut</t>
  </si>
  <si>
    <t>Melde, Kraut</t>
  </si>
  <si>
    <t>Mohn, Samen + Kapsel</t>
  </si>
  <si>
    <t>Mohn, Samen + Kapsel + Stroh</t>
  </si>
  <si>
    <t>Nachtkerze, Samen</t>
  </si>
  <si>
    <t>Nachtkerze, Samen + Stroh</t>
  </si>
  <si>
    <t>Ringelblumen, Blüten + Kraut</t>
  </si>
  <si>
    <t>Rotwurzelsalbei, Wurzel</t>
  </si>
  <si>
    <t>Rotwurzelsalbei, Wurzel + Kraut</t>
  </si>
  <si>
    <t>Salbei, nicht blühendes Kraut</t>
  </si>
  <si>
    <t>Saposhnikovia, Wurzel</t>
  </si>
  <si>
    <t>Saposhnikovia, Wurzel + Kraut</t>
  </si>
  <si>
    <t>Saussurea costus, Wurzel</t>
  </si>
  <si>
    <t>Saussurea costus, Wurzel + Kraut</t>
  </si>
  <si>
    <t>Schabzigerklee, blühendes Kraut</t>
  </si>
  <si>
    <t>Schafgarbe, Blühhorizont</t>
  </si>
  <si>
    <t>Schlüsselblume, Wurzel + Kraut</t>
  </si>
  <si>
    <t>Schlüsselblume, Wurzel</t>
  </si>
  <si>
    <t>Schnittlauch, bis 1. Schnitt</t>
  </si>
  <si>
    <t>Schöllkraut, blühendes Kraut</t>
  </si>
  <si>
    <t>Sellerie, Schnitt-, Kraut</t>
  </si>
  <si>
    <t>Senf, Brauner, Samen</t>
  </si>
  <si>
    <t>Senf, Brauner, Samen + Stroh</t>
  </si>
  <si>
    <t>Siegesbeckia, blühendes Kraut</t>
  </si>
  <si>
    <t>Sonnenhut (E.pallida), blühendes Kraut</t>
  </si>
  <si>
    <t>Sonnenhut (E.pallida), Wurzel</t>
  </si>
  <si>
    <t>Sonnenhut (E.pallida), Wurzel, jährl. Zuwachs</t>
  </si>
  <si>
    <t>Sonnenhut (E.pallida), Wurzel, jährl. Zuwachs +Kraut</t>
  </si>
  <si>
    <t>Sonnenhut (E.pallida), Wurzel + Kraut</t>
  </si>
  <si>
    <t>Sonnenhut (E.purpurea), blühendes Kraut</t>
  </si>
  <si>
    <t>Sonnenhut (E.purpurea), Wurzel</t>
  </si>
  <si>
    <t>Sonnenhut (E.purpurea), Wurzel, jährl. Zuwachs</t>
  </si>
  <si>
    <t>Sonnenhut (E.purpurea), Wurzel, jährl. Zuwachs + Kraut</t>
  </si>
  <si>
    <t>Sonnenhut (E.purpurea), Wurzel + Kraut</t>
  </si>
  <si>
    <t>Spitzwegerich, Kraut</t>
  </si>
  <si>
    <t>Steinklee, Gelber, blühendes Kraut</t>
  </si>
  <si>
    <t>Thymian, blühendes Kraut</t>
  </si>
  <si>
    <t>Tollkirsch, Kraut</t>
  </si>
  <si>
    <t>Tragant, Chinesischer, Wurzel</t>
  </si>
  <si>
    <t>Tragant, Chinesischer, Wurzel + Kraut</t>
  </si>
  <si>
    <t>Wermut, Beifuß, nicht blühendes Kraut</t>
  </si>
  <si>
    <t>Wiesenkopf, Kleiner, Kraut</t>
  </si>
  <si>
    <t>Winterheckenzwiebel, Kraut bis 1. Schnitt</t>
  </si>
  <si>
    <t>Winterheckenzwiebel, Kraut nach einem Schnitt</t>
  </si>
  <si>
    <t>Ysop, blühendes Kraut</t>
  </si>
  <si>
    <t>Zitronenmelisse, nicht blühendes Kraut</t>
  </si>
  <si>
    <t>Zitronenverbene, Kraut</t>
  </si>
  <si>
    <t>Eibisch, Wurzel</t>
  </si>
  <si>
    <t>Eibisch, Wurzel + Kraut</t>
  </si>
  <si>
    <t>Sonnenhut (E.angustifolia), blühendes Kraut</t>
  </si>
  <si>
    <t>Sonnenhut (E.angustifolia), Wurzel</t>
  </si>
  <si>
    <t>Sonnenhut (E.angustifolia), Wurzel + jährl. Zuwachs</t>
  </si>
  <si>
    <t>Sonnenhut (E.angustifolia), Wurzel + jährl. Zuwachs + Kraut</t>
  </si>
  <si>
    <t>Sonnenhut (E.angustifolia), Wurzel + Kraut</t>
  </si>
  <si>
    <t>Schwarzkümmel, Samen</t>
  </si>
  <si>
    <t>§13a-Gebiete</t>
  </si>
  <si>
    <t>red. Ges.-N-Bedarf §13a GL (kg)</t>
  </si>
  <si>
    <t>red. Ges.-N-Bedarf §13a AL (kg)</t>
  </si>
  <si>
    <t>wert</t>
  </si>
  <si>
    <t>Kalk-</t>
  </si>
  <si>
    <t>Kalkausgl.</t>
  </si>
  <si>
    <t>06053 7069076</t>
  </si>
  <si>
    <t>Weitere Informationen:</t>
  </si>
  <si>
    <r>
      <t xml:space="preserve">Summe Stickstoff (N) </t>
    </r>
    <r>
      <rPr>
        <b/>
        <sz val="11"/>
        <color indexed="8"/>
        <rFont val="Arial"/>
        <family val="2"/>
      </rPr>
      <t>nach DüV</t>
    </r>
  </si>
  <si>
    <t>Basis-Ertrag nach DüV</t>
  </si>
  <si>
    <t>Basis-Roh-protein nach DüV</t>
  </si>
  <si>
    <t xml:space="preserve">Rohprotein-gehalt Korrektur </t>
  </si>
  <si>
    <t>Rohprotein-gehalt Korrektur</t>
  </si>
  <si>
    <t>N Ges.</t>
  </si>
  <si>
    <t>Maximaler Stickstoff-Düngebedarf im Frühjahr</t>
  </si>
  <si>
    <t>cm</t>
  </si>
  <si>
    <r>
      <t>max. N</t>
    </r>
    <r>
      <rPr>
        <b/>
        <vertAlign val="subscript"/>
        <sz val="11"/>
        <color indexed="8"/>
        <rFont val="Arial"/>
        <family val="2"/>
      </rPr>
      <t>min</t>
    </r>
    <r>
      <rPr>
        <b/>
        <sz val="11"/>
        <color indexed="8"/>
        <rFont val="Arial"/>
        <family val="2"/>
      </rPr>
      <t>-Tiefe</t>
    </r>
  </si>
  <si>
    <r>
      <t>N</t>
    </r>
    <r>
      <rPr>
        <b/>
        <vertAlign val="subscript"/>
        <sz val="11"/>
        <color indexed="8"/>
        <rFont val="Arial"/>
        <family val="2"/>
      </rPr>
      <t>min</t>
    </r>
    <r>
      <rPr>
        <b/>
        <sz val="11"/>
        <color indexed="8"/>
        <rFont val="Arial"/>
        <family val="2"/>
      </rPr>
      <t xml:space="preserve"> Werte</t>
    </r>
  </si>
  <si>
    <r>
      <t xml:space="preserve">Herbstdüngung  </t>
    </r>
    <r>
      <rPr>
        <sz val="11"/>
        <color indexed="8"/>
        <rFont val="Arial"/>
        <family val="2"/>
      </rPr>
      <t>(verfügbarer Stickstoff)</t>
    </r>
  </si>
  <si>
    <t xml:space="preserve">   </t>
  </si>
  <si>
    <t>4.0</t>
  </si>
  <si>
    <t>Maximaler Gesamt-Stickstoff-Düngebedarf Kultur</t>
  </si>
  <si>
    <t>N verf.</t>
  </si>
  <si>
    <t xml:space="preserve">N </t>
  </si>
  <si>
    <t>Bedarfswerte nach DBE</t>
  </si>
  <si>
    <t>Differenz zw. Plan u. Obergrenze</t>
  </si>
  <si>
    <r>
      <t xml:space="preserve">Summe kg K2O </t>
    </r>
    <r>
      <rPr>
        <b/>
        <sz val="9"/>
        <rFont val="Arial"/>
        <family val="2"/>
      </rPr>
      <t>nach Empfehlung</t>
    </r>
  </si>
  <si>
    <r>
      <t xml:space="preserve">Summe P2O5 in kg </t>
    </r>
    <r>
      <rPr>
        <b/>
        <sz val="9"/>
        <color indexed="8"/>
        <rFont val="Arial"/>
        <family val="2"/>
      </rPr>
      <t>nach DüV</t>
    </r>
  </si>
  <si>
    <r>
      <t xml:space="preserve">Summe P2O5 in kg </t>
    </r>
    <r>
      <rPr>
        <b/>
        <sz val="9"/>
        <color indexed="8"/>
        <rFont val="Arial"/>
        <family val="2"/>
      </rPr>
      <t>nach Empfehlung</t>
    </r>
  </si>
  <si>
    <t>N Früh-jahr</t>
  </si>
  <si>
    <r>
      <t xml:space="preserve">Hessische Durch-schnitts-werte für organische Düngemittel </t>
    </r>
    <r>
      <rPr>
        <b/>
        <sz val="11"/>
        <color indexed="8"/>
        <rFont val="Calibri"/>
        <family val="2"/>
      </rPr>
      <t>Stand Januar 2022</t>
    </r>
  </si>
  <si>
    <t>Maximaler Stickstoff-Düngebedarf im Frühjahr bei pauschaler Reduzierung um 20%</t>
  </si>
  <si>
    <t>Maximaler Stickstoff-Düngebedarf im Frühjahr bei individueller Stickstoff-verteilung</t>
  </si>
  <si>
    <t xml:space="preserve">Düngebedarf Frühjahr </t>
  </si>
  <si>
    <r>
      <t xml:space="preserve">Summe kg K2O </t>
    </r>
    <r>
      <rPr>
        <b/>
        <sz val="9"/>
        <rFont val="Arial"/>
        <family val="2"/>
      </rPr>
      <t>nach Entzug</t>
    </r>
  </si>
  <si>
    <r>
      <t xml:space="preserve">Herbst-düngung </t>
    </r>
    <r>
      <rPr>
        <sz val="11"/>
        <color indexed="8"/>
        <rFont val="Arial"/>
        <family val="2"/>
      </rPr>
      <t>(verfügbarer Stickstoff)</t>
    </r>
  </si>
  <si>
    <t>NPK 14-15-16</t>
  </si>
  <si>
    <t>Nur bei vollständig ausgefüllten Bodenuntersuchungen ist ein Ausdruck möglich</t>
  </si>
  <si>
    <t>Schlag</t>
  </si>
  <si>
    <r>
      <t xml:space="preserve">Summe kg P2O5g </t>
    </r>
    <r>
      <rPr>
        <b/>
        <sz val="9"/>
        <color indexed="8"/>
        <rFont val="Arial"/>
        <family val="2"/>
      </rPr>
      <t>nach Empfehlung</t>
    </r>
  </si>
  <si>
    <r>
      <t xml:space="preserve">Summe kg P2O5 </t>
    </r>
    <r>
      <rPr>
        <b/>
        <sz val="10"/>
        <color indexed="8"/>
        <rFont val="Arial"/>
        <family val="2"/>
      </rPr>
      <t>n</t>
    </r>
    <r>
      <rPr>
        <b/>
        <sz val="9"/>
        <color indexed="8"/>
        <rFont val="Arial"/>
        <family val="2"/>
      </rPr>
      <t>ach DüV</t>
    </r>
  </si>
  <si>
    <t>P2O5 Bedarf</t>
  </si>
  <si>
    <t>K2O Bedarf</t>
  </si>
  <si>
    <t xml:space="preserve">P2O5 Bedarf </t>
  </si>
  <si>
    <t>Gesamt-N-Bedarf (kg) Kultur</t>
  </si>
  <si>
    <t>N-Bedarf (kg) Frühjahr</t>
  </si>
  <si>
    <t>red. N-Bedarf §13a AL (kg) Frühjahr</t>
  </si>
  <si>
    <r>
      <t xml:space="preserve">können Sie die standortbezogene Stickstoffobergrenze sowie den Phosphor- und Kalibedarf ermitteln.
</t>
    </r>
    <r>
      <rPr>
        <b/>
        <sz val="10"/>
        <color indexed="8"/>
        <rFont val="Arial"/>
        <family val="2"/>
      </rPr>
      <t>Tipps zur Anwendung:</t>
    </r>
  </si>
  <si>
    <t>Nur bei vollständig ausgefüllten Bodenuntersuchungen ist ein Ausdruck möglich!</t>
  </si>
  <si>
    <t>Ges.-K2O nach Entzug (kg)</t>
  </si>
  <si>
    <t>Ges.-K2O nach Entzug(kg)</t>
  </si>
  <si>
    <r>
      <t xml:space="preserve">Summe kg P2O5 </t>
    </r>
    <r>
      <rPr>
        <b/>
        <sz val="9"/>
        <color indexed="8"/>
        <rFont val="Arial"/>
        <family val="2"/>
      </rPr>
      <t>nach Empfehlung</t>
    </r>
  </si>
  <si>
    <t>mineralisch</t>
  </si>
  <si>
    <t>N-Zusammenfassung</t>
  </si>
  <si>
    <t>organisch</t>
  </si>
  <si>
    <t xml:space="preserve">Langjährige Nmin-Mittelwerte in Hessen (2009 - 2021)
</t>
  </si>
  <si>
    <t>Silomais 28% TM</t>
  </si>
  <si>
    <t>Silomais 35 % TM</t>
  </si>
  <si>
    <t>geändert 28.12.2021</t>
  </si>
  <si>
    <t>Frühkartoffel nur Knolle</t>
  </si>
  <si>
    <t>geändert am 28.12.2021</t>
  </si>
  <si>
    <t>Ackerstiefmütterchen, blühendes Kraut</t>
  </si>
  <si>
    <t>Andorn, Kraut Knospenstadium</t>
  </si>
  <si>
    <t>Ballonrebe, Kraut</t>
  </si>
  <si>
    <t>Bärwurz, jährlicher Zuwachs, Wurzel n. 4 Jahren +Kraut</t>
  </si>
  <si>
    <t xml:space="preserve">Bärwurz, jährlicher Zuwachs, Wurzel n. 4 Jahren </t>
  </si>
  <si>
    <t>Beinwell, Wurzel + Kraut</t>
  </si>
  <si>
    <t>Beinwell, Wurzel</t>
  </si>
  <si>
    <t>Bertram, Römischer, Wurzel + Kraut</t>
  </si>
  <si>
    <t>Bertram, Römischer, Wurzel</t>
  </si>
  <si>
    <t>Malve, blaue, blüh. Kraut</t>
  </si>
  <si>
    <t>Malve, blaue, Blüten</t>
  </si>
  <si>
    <t>Malve, blaue, Blüten + Kraut</t>
  </si>
  <si>
    <t>Oregano (Dost), blühendes Kraut</t>
  </si>
  <si>
    <t>Dill, Spitzen</t>
  </si>
  <si>
    <t>Dill, Kraut b. Knospenansatz</t>
  </si>
  <si>
    <t>Drachenkopf, Iberischer Samen + Stroh</t>
  </si>
  <si>
    <t>Drachenkopf, Iberischer Samen</t>
  </si>
  <si>
    <t>Drachenkopf, Türkischer, blühendes Kraut</t>
  </si>
  <si>
    <t>Efeu, Kraut</t>
  </si>
  <si>
    <t>Engelwurz, Sibirische, Wurzel</t>
  </si>
  <si>
    <t>Engelwurz, Sibirische,Wurzel + Kraut</t>
  </si>
  <si>
    <t>Färberwaid, Kraut</t>
  </si>
  <si>
    <t>Getreidegras, Gras</t>
  </si>
  <si>
    <t>Ginseng, Wurzel</t>
  </si>
  <si>
    <t>Hafer, Grüner, Kraut</t>
  </si>
  <si>
    <t>Ingwer, Rhizom</t>
  </si>
  <si>
    <t>Kamille, Blüten</t>
  </si>
  <si>
    <t>Kamille, Blüten + Kraut</t>
  </si>
  <si>
    <t>Karde, Wilde, Wurzel</t>
  </si>
  <si>
    <t>Kuschelle, Wiesen, Ganzpflanze</t>
  </si>
  <si>
    <t>Kuhschelle, Wiesen, Kraut</t>
  </si>
  <si>
    <t>Kümmel, einjährig, Frucht + Stroh</t>
  </si>
  <si>
    <t>Kümmel, einjährig, Frucht</t>
  </si>
  <si>
    <t>Kümmel, zweijährig, Frucht + Stroh</t>
  </si>
  <si>
    <t>Kümmel, zweijährig, Frucht</t>
  </si>
  <si>
    <t>Kümmel, zweijährig, ohne Ernte</t>
  </si>
  <si>
    <t>Mariendistel, Kraut</t>
  </si>
  <si>
    <t>Meisterwurz, Wurzel + Kraut</t>
  </si>
  <si>
    <t>Meisterwurz, Wurzel</t>
  </si>
  <si>
    <t>Nelkenwurz, Wurzel + Kraut</t>
  </si>
  <si>
    <t>Nelkenwurz, Wurzel</t>
  </si>
  <si>
    <t>Odermennig, Kraut</t>
  </si>
  <si>
    <t>Pestwurz, Blatt</t>
  </si>
  <si>
    <t>Pestwurz, Wurzel + Blatt</t>
  </si>
  <si>
    <t>Pestwurz, Wurzel</t>
  </si>
  <si>
    <t>Petersilie (Blatt-) Verarbeitung, alle Schritte</t>
  </si>
  <si>
    <t>Rosenwurz, jährl. Zuwachs, Wurzel Ernte n. 3 Jahren</t>
  </si>
  <si>
    <t>Schlüsselblume, Blüte + Kraut</t>
  </si>
  <si>
    <t>Schlüsselblume, Blüte</t>
  </si>
  <si>
    <t>Schnittlauch, Verarbeitung, alle Schritte</t>
  </si>
  <si>
    <t>Schnittlauch, Wurzel für Treiberei</t>
  </si>
  <si>
    <t>Schwarzkümmel, Samen + Stroh</t>
  </si>
  <si>
    <t>Schwertlilie, jährlicher Zuwachs, Rhizom Ernte n. 3 Jahren + Kraut</t>
  </si>
  <si>
    <t>Schwertlilie, jährlicher Zuwachs, Rhizom Ernte n. 3 Jahren</t>
  </si>
  <si>
    <t>Senf, Gelber/Weißer, Samen</t>
  </si>
  <si>
    <t>Senf, Gelber/Weißer, Samen + Kraut</t>
  </si>
  <si>
    <t>Senf, Schwarzer, Samen</t>
  </si>
  <si>
    <t>Senf, Schwarzer, Samen + Stroh</t>
  </si>
  <si>
    <t>Steinklee, Weißer, blühendes Kraut</t>
  </si>
  <si>
    <t>Tausendgüldenkraut, blüherndes Kraut</t>
  </si>
  <si>
    <t>Hirse (Körner)</t>
  </si>
  <si>
    <t xml:space="preserve">Hirse (Körner) nur Korn </t>
  </si>
  <si>
    <t>Linsen</t>
  </si>
  <si>
    <t>Amarant (Körner) nur Korn</t>
  </si>
  <si>
    <t xml:space="preserve">Buchweizen nur Korn </t>
  </si>
  <si>
    <t>geänder 28.12.2021</t>
  </si>
  <si>
    <t>geänder 28.12.2022</t>
  </si>
  <si>
    <t>geänder 28.12.2023</t>
  </si>
  <si>
    <t>geänder 28.12.2020</t>
  </si>
  <si>
    <t>Linsen nur Korn</t>
  </si>
  <si>
    <t>geändert 28.12.2022</t>
  </si>
  <si>
    <t>geändert 28.12.2023</t>
  </si>
  <si>
    <t>Silphium Ganzpflanze</t>
  </si>
  <si>
    <t>neu 28.12.2021</t>
  </si>
  <si>
    <t>neu 29.12.2021</t>
  </si>
  <si>
    <t>Süßkartoffel</t>
  </si>
  <si>
    <t>Süßkartoffel nur Knolle</t>
  </si>
  <si>
    <t>neu 29.12.2022</t>
  </si>
  <si>
    <t>Datum</t>
  </si>
  <si>
    <t>Dokumentation</t>
  </si>
  <si>
    <t>Aktuelle Düngung</t>
  </si>
  <si>
    <t>TSP</t>
  </si>
  <si>
    <t>40er Kali</t>
  </si>
  <si>
    <t>60er Kali</t>
  </si>
  <si>
    <r>
      <t xml:space="preserve">max. mögliche N-Mengen </t>
    </r>
    <r>
      <rPr>
        <b/>
        <u/>
        <sz val="9"/>
        <color indexed="8"/>
        <rFont val="Arial"/>
      </rPr>
      <t>vor</t>
    </r>
    <r>
      <rPr>
        <sz val="9"/>
        <color indexed="8"/>
        <rFont val="Arial"/>
      </rPr>
      <t xml:space="preserve"> dem Verbotszeitraum</t>
    </r>
  </si>
  <si>
    <t>01.12. bis 15.01.</t>
  </si>
  <si>
    <t>01.11. bis 31.01.</t>
  </si>
  <si>
    <t>02.10. bis 31.01.</t>
  </si>
  <si>
    <t>ausnahmslos keine Aufbringung erlaubt</t>
  </si>
  <si>
    <t>mineralischer Dünger</t>
  </si>
  <si>
    <t>Stallmist v. Huf u. Klauentieren</t>
  </si>
  <si>
    <t>Gülle</t>
  </si>
  <si>
    <t>Geflügelmist</t>
  </si>
  <si>
    <r>
      <t>Kompost</t>
    </r>
    <r>
      <rPr>
        <vertAlign val="superscript"/>
        <sz val="9"/>
        <color indexed="8"/>
        <rFont val="Arial"/>
      </rPr>
      <t>1)</t>
    </r>
  </si>
  <si>
    <t>Klärschlamm</t>
  </si>
  <si>
    <t xml:space="preserve">Gerste (Aussaat bis zum 01.10., Getreidevorfrucht) </t>
  </si>
  <si>
    <r>
      <t>30 kg NH</t>
    </r>
    <r>
      <rPr>
        <vertAlign val="subscript"/>
        <sz val="8"/>
        <color indexed="8"/>
        <rFont val="Arial"/>
      </rPr>
      <t>4</t>
    </r>
    <r>
      <rPr>
        <sz val="8"/>
        <color indexed="8"/>
        <rFont val="Arial"/>
      </rPr>
      <t>-N/ha</t>
    </r>
  </si>
  <si>
    <t>60 kg Ges.-N/ha</t>
  </si>
  <si>
    <t>keine Getreide-vorfrucht</t>
  </si>
  <si>
    <t>30 kg Ges.-N/ha</t>
  </si>
  <si>
    <t>mehrj. Feldfutterbau</t>
  </si>
  <si>
    <r>
      <t>(Aussaat bis zum 15.05.)</t>
    </r>
    <r>
      <rPr>
        <vertAlign val="superscript"/>
        <sz val="9"/>
        <color indexed="8"/>
        <rFont val="Arial"/>
      </rPr>
      <t>2)</t>
    </r>
  </si>
  <si>
    <t>3)</t>
  </si>
  <si>
    <t>Feldfutterbau (Aussaat zwischen 15.05. und 15.09.)</t>
  </si>
  <si>
    <t>&lt; 30 % Leguminosen</t>
  </si>
  <si>
    <t>31 bis 69 %</t>
  </si>
  <si>
    <r>
      <t>15 kg NH</t>
    </r>
    <r>
      <rPr>
        <vertAlign val="subscript"/>
        <sz val="8"/>
        <color indexed="8"/>
        <rFont val="Arial"/>
      </rPr>
      <t>4</t>
    </r>
    <r>
      <rPr>
        <sz val="8"/>
        <color indexed="8"/>
        <rFont val="Arial"/>
      </rPr>
      <t>-N/ha</t>
    </r>
  </si>
  <si>
    <t>mit &gt; 70 % Leguminosen</t>
  </si>
  <si>
    <t>Grünland/</t>
  </si>
  <si>
    <r>
      <t xml:space="preserve">Dauergrünland </t>
    </r>
    <r>
      <rPr>
        <vertAlign val="superscript"/>
        <sz val="9"/>
        <color indexed="8"/>
        <rFont val="Arial"/>
      </rPr>
      <t>2)</t>
    </r>
  </si>
  <si>
    <t>Ampfer, Wiesen, Blatt</t>
  </si>
  <si>
    <t>Artischocken</t>
  </si>
  <si>
    <t>Bärlauch, Blatt</t>
  </si>
  <si>
    <t>Basilikum, Kraut Blühbeginn</t>
  </si>
  <si>
    <t>Bohnenkraut, einjährig, blühendes Kraut</t>
  </si>
  <si>
    <t>Borretsch, Blühendes Kraut</t>
  </si>
  <si>
    <t>Brennessel, Kleine, blühendes Kraut</t>
  </si>
  <si>
    <t>Brunnenkresse</t>
  </si>
  <si>
    <t>Dicke Bohne, Korn</t>
  </si>
  <si>
    <t>Estragon</t>
  </si>
  <si>
    <t>Gartenkresse</t>
  </si>
  <si>
    <t>Knoblauch</t>
  </si>
  <si>
    <t>Koriander, Blatt</t>
  </si>
  <si>
    <t>Kürbis Hokkaido</t>
  </si>
  <si>
    <t>Liebstöckel</t>
  </si>
  <si>
    <t>Majoran</t>
  </si>
  <si>
    <t>Mangold</t>
  </si>
  <si>
    <t>Meerrettich, Wurzel</t>
  </si>
  <si>
    <t>Melde</t>
  </si>
  <si>
    <t>Melone</t>
  </si>
  <si>
    <t>Oregano (Dost)</t>
  </si>
  <si>
    <t>Pak Choi</t>
  </si>
  <si>
    <t>Pak Choi, mini</t>
  </si>
  <si>
    <t>Paprika</t>
  </si>
  <si>
    <t>Petersilie, Blatt-, Verarbeitung, alle Schnitte</t>
  </si>
  <si>
    <t>Pfefferminze, Minzen</t>
  </si>
  <si>
    <t>Physalis</t>
  </si>
  <si>
    <t>Portulak, Sommer bis 1. Schnitt</t>
  </si>
  <si>
    <t>Portulak, Sommer nach einem Schnitt</t>
  </si>
  <si>
    <t>Portulak, Winter bis 1. Schnitt</t>
  </si>
  <si>
    <t>Portulak, Winter nach einem Schnitt</t>
  </si>
  <si>
    <t>Rote Rüben, Baby Beet</t>
  </si>
  <si>
    <t>Rote Rüben, Bund</t>
  </si>
  <si>
    <t>Salate, Eissalat x Romana, Crunchy Cos</t>
  </si>
  <si>
    <t>Salbei</t>
  </si>
  <si>
    <t>Schabzigerklee</t>
  </si>
  <si>
    <t>Schnittlauch, Verarbeitung, alle Schnitte</t>
  </si>
  <si>
    <t>Sellerie, Schnitt</t>
  </si>
  <si>
    <t>Spargel 2. Standjahr ohne Ernte</t>
  </si>
  <si>
    <t>Spargel 2. Standjahr mit Ernte</t>
  </si>
  <si>
    <t>Spinat, Winter, früh</t>
  </si>
  <si>
    <t>Spinat, Winter, spät/mittel</t>
  </si>
  <si>
    <t>Wiesenknopf, klein (Pimpinelle)</t>
  </si>
  <si>
    <t>Winterheckenzwiebel</t>
  </si>
  <si>
    <t>Zitronenmelisse</t>
  </si>
  <si>
    <t>Zwiebel, Schalotte</t>
  </si>
  <si>
    <t>Thymian</t>
  </si>
  <si>
    <t xml:space="preserve">Dokumentation </t>
  </si>
  <si>
    <t>Bodenunter-suchung</t>
  </si>
  <si>
    <t xml:space="preserve">Datum </t>
  </si>
  <si>
    <t>Boden-untersuchung</t>
  </si>
  <si>
    <t>Wirtschaftjahr</t>
  </si>
  <si>
    <t>/</t>
  </si>
  <si>
    <t xml:space="preserve">Düngebedarfsermittlung </t>
  </si>
  <si>
    <t>DBE</t>
  </si>
  <si>
    <t>Düngebedarfsermittlung</t>
  </si>
  <si>
    <t xml:space="preserve"> DBE</t>
  </si>
  <si>
    <t xml:space="preserve">  ="$A$1:$AE$"&amp;ANZAHL2(G:G)+6</t>
  </si>
  <si>
    <t xml:space="preserve"> </t>
  </si>
  <si>
    <t xml:space="preserve">  </t>
  </si>
  <si>
    <t>ttt</t>
  </si>
  <si>
    <t xml:space="preserve">Probst, Philipp Marcellus </t>
  </si>
  <si>
    <t>06155 7980060</t>
  </si>
  <si>
    <t>philippmarcellus.probst@llh.hessen.de</t>
  </si>
  <si>
    <t>Roth, Philipp</t>
  </si>
  <si>
    <t>06621 922876</t>
  </si>
  <si>
    <t>0171 8360524</t>
  </si>
  <si>
    <t>philipp.roth@llh.hessen.de</t>
  </si>
  <si>
    <r>
      <rPr>
        <i/>
        <sz val="12"/>
        <color indexed="8"/>
        <rFont val="Arial"/>
        <family val="2"/>
      </rPr>
      <t>Düngung/Boden</t>
    </r>
    <r>
      <rPr>
        <b/>
        <sz val="12"/>
        <color indexed="8"/>
        <rFont val="Arial"/>
        <family val="2"/>
      </rPr>
      <t xml:space="preserve">       Koch, Dierk </t>
    </r>
  </si>
  <si>
    <r>
      <rPr>
        <i/>
        <sz val="12"/>
        <color indexed="8"/>
        <rFont val="Arial"/>
        <family val="2"/>
      </rPr>
      <t>Fachgebietsleitung</t>
    </r>
    <r>
      <rPr>
        <b/>
        <sz val="12"/>
        <color indexed="8"/>
        <rFont val="Arial"/>
        <family val="2"/>
      </rPr>
      <t xml:space="preserve"> Kranz, Dr. Thorsten </t>
    </r>
  </si>
  <si>
    <t>dierk.koch@llh.hessen.de</t>
  </si>
  <si>
    <t>1) maximal 510kg N/ha = Gesamtmenge für drei Jahre</t>
  </si>
  <si>
    <t xml:space="preserve">2) auf Grünland, Dauergrünland und auf Ackerland mit mehrjährigem Feldfutterbau, bei einer Aussaat bis zum 15.05. dürfen in der Zeit vom 01.09. bis zum Beginn des Verbotszeitraumes nicht mehr als 80 kg Ges.-N/ ha mit flüssig-organischen und organisch-mineralischen Düngern aufgebracht werden. </t>
  </si>
  <si>
    <t xml:space="preserve">3) Das Auf- oder Einbringen eines Klärschlamms, eines Klärschlammgemischs oder eines Klärschlammkomposts ist nur zulässig auf Anbauflächen, die zur energetischen Nutzung (Biogasanlage) genutzt werden. </t>
  </si>
  <si>
    <t>Gülleart</t>
  </si>
  <si>
    <t>Anrechnung auf Grünland ab 2025</t>
  </si>
  <si>
    <t>Rindergülle</t>
  </si>
  <si>
    <t>Schweinegülle</t>
  </si>
  <si>
    <t>Biogasgärrest flüssig</t>
  </si>
  <si>
    <t>Hühnertrockenkot</t>
  </si>
  <si>
    <t>Klärschlamm flüssig (&lt; 15 % TM)</t>
  </si>
  <si>
    <t>Klärschlamm fest (≥ 15 % TM)</t>
  </si>
  <si>
    <t>Pilzsubstrat</t>
  </si>
  <si>
    <t>Grünschnittkompost</t>
  </si>
  <si>
    <t>Sonstige Komposte</t>
  </si>
  <si>
    <t>Jauche von Rind und Schwein</t>
  </si>
  <si>
    <t>Biogasanlagengärrückstand fest, Schweinefestmist, Geflügel- und Kaninchenmist</t>
  </si>
  <si>
    <t>Rinder-, Schaf- und Ziegenfestmist; Pferdemist</t>
  </si>
  <si>
    <t>Kompost Nach-lieferung in den Folgejahren  1:  4 %  2:  3 %  3:  3 %  der Gesamt-N-Menge</t>
  </si>
  <si>
    <t>Kompost Nach- lieferung in den Folgejahren  1:  4 %   2:  3 %  3:  3 %  der Gesamt-N-Menge</t>
  </si>
  <si>
    <r>
      <t xml:space="preserve">Bodenart:  </t>
    </r>
    <r>
      <rPr>
        <sz val="11"/>
        <color indexed="8"/>
        <rFont val="Arial"/>
        <family val="2"/>
      </rPr>
      <t>I=leicht  II=mittel  III=schwer</t>
    </r>
  </si>
  <si>
    <t>Bodenart:  I=leicht  II=mittel  III=schwer</t>
  </si>
  <si>
    <t>Gehalt P2O5 CAL mg/100g Boden</t>
  </si>
  <si>
    <t>Gehalt K2O CAL mg/100g Boden</t>
  </si>
  <si>
    <r>
      <rPr>
        <b/>
        <sz val="11"/>
        <color indexed="8"/>
        <rFont val="Arial"/>
        <family val="2"/>
      </rPr>
      <t xml:space="preserve">Bodenart: </t>
    </r>
    <r>
      <rPr>
        <sz val="11"/>
        <color indexed="8"/>
        <rFont val="Arial"/>
        <family val="2"/>
      </rPr>
      <t>B</t>
    </r>
    <r>
      <rPr>
        <sz val="10"/>
        <color indexed="8"/>
        <rFont val="Arial"/>
        <family val="2"/>
      </rPr>
      <t>ei Grünland keine Differenzierung</t>
    </r>
  </si>
  <si>
    <t>Werden eigene Analyseergebnisse von organischen Düngemitteln eingetragen, sollte auf den Mindestwert für die Anrechnung des Gesamtstickstoffs von Gülle und Gärresten bei Düngung auf Grünland und Ackerland im Frühjahr geachtet werden.</t>
  </si>
  <si>
    <r>
      <t xml:space="preserve">max. mögliche N-Mengen </t>
    </r>
    <r>
      <rPr>
        <b/>
        <u/>
        <sz val="8"/>
        <color indexed="8"/>
        <rFont val="Arial"/>
      </rPr>
      <t>vor</t>
    </r>
    <r>
      <rPr>
        <sz val="8"/>
        <color indexed="8"/>
        <rFont val="Arial"/>
      </rPr>
      <t xml:space="preserve"> dem Verbotszeitraum</t>
    </r>
  </si>
  <si>
    <t>01.10. bis 31.01</t>
  </si>
  <si>
    <t>ausnahmslos keine Ausbringung erlaubt</t>
  </si>
  <si>
    <r>
      <t>Komposte</t>
    </r>
    <r>
      <rPr>
        <vertAlign val="superscript"/>
        <sz val="8"/>
        <color indexed="8"/>
        <rFont val="Arial"/>
      </rPr>
      <t>3)</t>
    </r>
  </si>
  <si>
    <r>
      <t>max. 45 kg N</t>
    </r>
    <r>
      <rPr>
        <vertAlign val="subscript"/>
        <sz val="8"/>
        <color indexed="8"/>
        <rFont val="Arial"/>
      </rPr>
      <t>min</t>
    </r>
    <r>
      <rPr>
        <sz val="8"/>
        <color indexed="8"/>
        <rFont val="Arial"/>
      </rPr>
      <t xml:space="preserve">/ha </t>
    </r>
  </si>
  <si>
    <t>(0-60 cm)</t>
  </si>
  <si>
    <r>
      <t>30 kg NH</t>
    </r>
    <r>
      <rPr>
        <vertAlign val="subscript"/>
        <sz val="8"/>
        <color indexed="8"/>
        <rFont val="Arial"/>
      </rPr>
      <t>4</t>
    </r>
    <r>
      <rPr>
        <sz val="8"/>
        <color indexed="8"/>
        <rFont val="Arial"/>
      </rPr>
      <t>-N/ha</t>
    </r>
  </si>
  <si>
    <r>
      <t>&gt; 45 kg N</t>
    </r>
    <r>
      <rPr>
        <vertAlign val="subscript"/>
        <sz val="8"/>
        <color indexed="8"/>
        <rFont val="Arial"/>
      </rPr>
      <t>min</t>
    </r>
    <r>
      <rPr>
        <sz val="8"/>
        <color indexed="8"/>
        <rFont val="Arial"/>
      </rPr>
      <t>/ha</t>
    </r>
  </si>
  <si>
    <r>
      <t>(Aussaat bis 15.05.)</t>
    </r>
    <r>
      <rPr>
        <vertAlign val="superscript"/>
        <sz val="8"/>
        <color indexed="8"/>
        <rFont val="Arial"/>
      </rPr>
      <t>1)2)</t>
    </r>
  </si>
  <si>
    <t>max. 60 kg Gesamt-N/ha</t>
  </si>
  <si>
    <t>4)</t>
  </si>
  <si>
    <t xml:space="preserve">60 kg Ges.-N/ha </t>
  </si>
  <si>
    <t xml:space="preserve">mit Futternutzung </t>
  </si>
  <si>
    <t>31 bis 69 % Leguminosen</t>
  </si>
  <si>
    <r>
      <t>15 kg NH</t>
    </r>
    <r>
      <rPr>
        <vertAlign val="subscript"/>
        <sz val="8"/>
        <color indexed="8"/>
        <rFont val="Arial"/>
      </rPr>
      <t>4</t>
    </r>
    <r>
      <rPr>
        <sz val="8"/>
        <color indexed="8"/>
        <rFont val="Arial"/>
      </rPr>
      <t>-N/ha</t>
    </r>
  </si>
  <si>
    <t>&gt; 70 % Leguminosen</t>
  </si>
  <si>
    <t>ohne Futternutzung</t>
  </si>
  <si>
    <t xml:space="preserve">max. 120 kg </t>
  </si>
  <si>
    <t>Ges.-N/ha</t>
  </si>
  <si>
    <r>
      <t>Dauergrünland</t>
    </r>
    <r>
      <rPr>
        <vertAlign val="superscript"/>
        <sz val="8"/>
        <color indexed="8"/>
        <rFont val="Arial"/>
      </rPr>
      <t>1)</t>
    </r>
  </si>
  <si>
    <t xml:space="preserve">1) auf Grünland, Dauergrünland und auf Ackerland mit mehrjährigem Feldfutterbau, bei einer Aussaat bis zum 15.05. dürfen in der Zeit vom 01.09. bis zum Beginn des Verbotszeitraumes nicht mehr als 60 kg Ges.-N/ ha mit flüssig-organischen und organisch-mineralischen Düngern aufgebracht werden. 
</t>
  </si>
  <si>
    <t>2) Beim Feldfutterbau kann es sich auch um den Anbau einer zweiten Hauptfrucht handeln, für die hier keine vereinfachte Düngebedarfsempfehlung beschrieben werden darf; für Hauptfrüchte ist eine Düngebedarfsermittlung nach den Vorgaben der Düngeverordnung zu erstellen</t>
  </si>
  <si>
    <t>Weizen; Gerste (Aussaat bis zum 01.10., Getreidevorfrucht); Gerste keine Getreidevorfrucht; Roggen; Triticale</t>
  </si>
  <si>
    <t>Bewirtschaftungsauflagen für Flächen an oberirdischen Gewässern bei einer Hangneigung von</t>
  </si>
  <si>
    <r>
      <t xml:space="preserve">Bewirtschaftungsauflagen in </t>
    </r>
    <r>
      <rPr>
        <b/>
        <sz val="14"/>
        <color indexed="51"/>
        <rFont val="Arial"/>
        <family val="2"/>
      </rPr>
      <t>eutrophierten Gebieten</t>
    </r>
    <r>
      <rPr>
        <b/>
        <sz val="14"/>
        <color indexed="56"/>
        <rFont val="Arial"/>
        <family val="2"/>
      </rPr>
      <t xml:space="preserve"> für Flächen an oberirdischen Gewässern</t>
    </r>
  </si>
  <si>
    <r>
      <t xml:space="preserve">bei einer Hangneigung </t>
    </r>
    <r>
      <rPr>
        <b/>
        <sz val="14"/>
        <color indexed="25"/>
        <rFont val="Arial"/>
        <family val="2"/>
      </rPr>
      <t xml:space="preserve">bis 5 % </t>
    </r>
    <r>
      <rPr>
        <b/>
        <sz val="14"/>
        <color indexed="56"/>
        <rFont val="Arial"/>
        <family val="2"/>
      </rPr>
      <t>ab Böschungsoberkante</t>
    </r>
  </si>
  <si>
    <r>
      <rPr>
        <b/>
        <sz val="14"/>
        <color indexed="56"/>
        <rFont val="Arial"/>
        <family val="2"/>
      </rPr>
      <t xml:space="preserve">bei einer Hangneigung von </t>
    </r>
    <r>
      <rPr>
        <b/>
        <sz val="14"/>
        <color indexed="25"/>
        <rFont val="Arial"/>
        <family val="2"/>
      </rPr>
      <t>5 % bis 10 %</t>
    </r>
    <r>
      <rPr>
        <b/>
        <sz val="14"/>
        <color indexed="56"/>
        <rFont val="Arial"/>
        <family val="2"/>
      </rPr>
      <t xml:space="preserve"> im Bereich von 20 Metern ab Böschungsoberkante</t>
    </r>
  </si>
  <si>
    <r>
      <rPr>
        <b/>
        <sz val="14"/>
        <color indexed="56"/>
        <rFont val="Arial"/>
        <family val="2"/>
      </rPr>
      <t xml:space="preserve">bei einer Hangneigung von </t>
    </r>
    <r>
      <rPr>
        <b/>
        <sz val="14"/>
        <color indexed="25"/>
        <rFont val="Arial"/>
        <family val="2"/>
      </rPr>
      <t xml:space="preserve">mindestens 10 % </t>
    </r>
    <r>
      <rPr>
        <b/>
        <sz val="14"/>
        <color indexed="56"/>
        <rFont val="Arial"/>
        <family val="2"/>
      </rPr>
      <t>im Bereich von 20 Metern ab Böschungsoberkante</t>
    </r>
  </si>
  <si>
    <r>
      <rPr>
        <b/>
        <sz val="14"/>
        <color indexed="60"/>
        <rFont val="Arial"/>
        <family val="2"/>
      </rPr>
      <t xml:space="preserve"> bis 5 % </t>
    </r>
    <r>
      <rPr>
        <b/>
        <sz val="14"/>
        <color indexed="62"/>
        <rFont val="Arial"/>
        <family val="2"/>
      </rPr>
      <t>ab Böschungsoberkante (nach DüV § 5,  § 23 HWG)</t>
    </r>
  </si>
  <si>
    <t>Bewirtschaftungsauflagen für Flächen an oberirdischen Gewässern bei einer Hangneigung</t>
  </si>
  <si>
    <t xml:space="preserve">Bewirtschaftungsauflagen für Flächen an oberirdischen Gewässern bei einer Hangneigung </t>
  </si>
  <si>
    <r>
      <t>von</t>
    </r>
    <r>
      <rPr>
        <b/>
        <sz val="14"/>
        <color indexed="60"/>
        <rFont val="Arial"/>
        <family val="2"/>
      </rPr>
      <t xml:space="preserve"> 5 % bis 10 %</t>
    </r>
    <r>
      <rPr>
        <b/>
        <sz val="14"/>
        <color indexed="62"/>
        <rFont val="Arial"/>
        <family val="2"/>
      </rPr>
      <t xml:space="preserve"> im Bereich von 20 Metern ab Böschungsoberkante</t>
    </r>
  </si>
  <si>
    <r>
      <rPr>
        <b/>
        <sz val="14"/>
        <color indexed="62"/>
        <rFont val="Arial"/>
        <family val="2"/>
      </rPr>
      <t>von</t>
    </r>
    <r>
      <rPr>
        <b/>
        <sz val="14"/>
        <color indexed="60"/>
        <rFont val="Arial"/>
        <family val="2"/>
      </rPr>
      <t xml:space="preserve"> 10 % bis 15 %</t>
    </r>
    <r>
      <rPr>
        <b/>
        <sz val="14"/>
        <color indexed="56"/>
        <rFont val="Arial"/>
        <family val="2"/>
      </rPr>
      <t xml:space="preserve"> im Bereich von 20 Metern ab Böschungsoberkante</t>
    </r>
  </si>
  <si>
    <r>
      <rPr>
        <b/>
        <sz val="14"/>
        <color indexed="10"/>
        <rFont val="Arial"/>
        <family val="2"/>
      </rPr>
      <t xml:space="preserve">15 % und </t>
    </r>
    <r>
      <rPr>
        <b/>
        <sz val="14"/>
        <color indexed="56"/>
        <rFont val="Arial"/>
        <family val="2"/>
      </rPr>
      <t>mehr im Bereich von 30 Metern ab Böschungsoberkante</t>
    </r>
  </si>
  <si>
    <t>3) maximal 510kg N/ha = Gesamtmenge für drei Jahre</t>
  </si>
  <si>
    <r>
      <rPr>
        <b/>
        <sz val="12"/>
        <color indexed="56"/>
        <rFont val="Arial"/>
        <family val="2"/>
      </rPr>
      <t xml:space="preserve">Verbotszeiträume für die Aufbringung ausgewählter N-Dünger mit einem wesentlichen N-Gehalt und maximal zulässige NH4-N- und Gesamt-N-Mengen in den </t>
    </r>
    <r>
      <rPr>
        <sz val="12"/>
        <color indexed="10"/>
        <rFont val="Arial"/>
        <family val="2"/>
      </rPr>
      <t xml:space="preserve">nach § 13a Abs. 1 Nr. 1 bis 3 mit Nitrat belasteten Flächen (rote Gebiete). </t>
    </r>
  </si>
  <si>
    <t xml:space="preserve">4) Das Auf- oder Einbringen eines Klärschlamms, eines Klärschlammgemischs o. eines Klärschlammkomposts ist nur zulässig auf Anbauflächen, die zur energetischen Nutzung (Biogas) genutzt werden. </t>
  </si>
  <si>
    <t>Kompost Nachlieferung in den Folgejahren   1:  4 %   2:  3 %   3:  3 %   der Gesamt-N-Menge</t>
  </si>
  <si>
    <t xml:space="preserve">Ertragsniveau Ø 5 jährig  </t>
  </si>
  <si>
    <t xml:space="preserve">N Bedarfswert nach DüV         </t>
  </si>
  <si>
    <t xml:space="preserve">Ertragsniveau  Ø 5 jährig  </t>
  </si>
  <si>
    <t>Humus- gehalt</t>
  </si>
  <si>
    <t>Ø Ertragsniveau 2015-2019</t>
  </si>
  <si>
    <t>Humus-gehalt</t>
  </si>
  <si>
    <t xml:space="preserve">Basisertrag nach DüV </t>
  </si>
  <si>
    <r>
      <t>Verbotszeiträume für die Aufbringung ausgewählter N-Dünger mit einem wesentlichen N-Gehalt und maximal zulässige NH</t>
    </r>
    <r>
      <rPr>
        <b/>
        <vertAlign val="subscript"/>
        <sz val="12"/>
        <color indexed="56"/>
        <rFont val="Arial"/>
        <family val="2"/>
      </rPr>
      <t>4</t>
    </r>
    <r>
      <rPr>
        <b/>
        <sz val="12"/>
        <color indexed="56"/>
        <rFont val="Arial"/>
        <family val="2"/>
      </rPr>
      <t xml:space="preserve">-N- und Gesamt-N-Mengen in den nicht nach AVDüV belasteten Gebieten </t>
    </r>
  </si>
  <si>
    <t>Bei der P- DBE sind jetzt auch die P2O5 und K2O Düngemengen pro ha aufgeführt.</t>
  </si>
  <si>
    <t>Weitere Kulturen wurden im Ackerbau ergänzt. Insbesondere bei den Sonderkulturen Gemüse und Gewürzpflanzen.</t>
  </si>
  <si>
    <t>Bei den Düngern findet man jetzt eine Hilfstabelle für die Mindestausnutzung von org. Düngemitteln.</t>
  </si>
  <si>
    <t>Nun ist ein Karteireiter mit Sperrfristen eingefügt.</t>
  </si>
  <si>
    <t>Nun ist ein Karteireiter für Abstandsauflagen eingefügt.</t>
  </si>
  <si>
    <t>Version 4.0</t>
  </si>
  <si>
    <t>Überarbeitung der Anrechnung der Herbstdüngung in der DBE.</t>
  </si>
  <si>
    <t>Bei der N-Planung kann jetzt auch die P- und K-Düngung geplant werden.</t>
  </si>
  <si>
    <r>
      <rPr>
        <b/>
        <sz val="10"/>
        <color indexed="8"/>
        <rFont val="Arial"/>
        <family val="2"/>
      </rPr>
      <t>Die Düngebedarfsermittlung (DBE) ist anzufertigen für:</t>
    </r>
    <r>
      <rPr>
        <sz val="10"/>
        <color indexed="8"/>
        <rFont val="Arial"/>
        <family val="2"/>
      </rPr>
      <t xml:space="preserve">
</t>
    </r>
    <r>
      <rPr>
        <b/>
        <sz val="10"/>
        <color indexed="8"/>
        <rFont val="Arial"/>
        <family val="2"/>
      </rPr>
      <t>jeden Schlag oder Bewirtschaftungseinheit (BWE)</t>
    </r>
    <r>
      <rPr>
        <sz val="10"/>
        <color indexed="8"/>
        <rFont val="Arial"/>
        <family val="2"/>
      </rPr>
      <t xml:space="preserve"> (Schläge, die vergleichbare Standortansprüche haben, einheitlich bewirtschaftet werden und mit der gleichen Pflanzenart bestellt werden)
Man sollte jedoch dabei berücksichtigen, dass bei Phosphor größere Schwankungen in der Bodenversorgung auf den Schlägen herrschen. Bei Stickstoff ist es in der Regel gut möglich Bewirtschaftungseinheiten zu bilden.
Die Excel-Datei ermöglicht eine schlagspezifische Dokumentation für Stickstoff und Phosphor. Man kann aber auch Bewirtschaftungseinheiten im Stickstoff bilden und eine schlagspezifische Bedarfsermittlung für Phosphor durchführen.
</t>
    </r>
    <r>
      <rPr>
        <b/>
        <sz val="10"/>
        <color indexed="8"/>
        <rFont val="Arial"/>
        <family val="2"/>
      </rPr>
      <t xml:space="preserve">
Hinweise zur Bearbeitung der Düngebedarfsermittlung:</t>
    </r>
    <r>
      <rPr>
        <sz val="10"/>
        <color indexed="8"/>
        <rFont val="Arial"/>
        <family val="2"/>
      </rPr>
      <t xml:space="preserve">
</t>
    </r>
    <r>
      <rPr>
        <b/>
        <sz val="10"/>
        <color indexed="8"/>
        <rFont val="Arial"/>
        <family val="2"/>
      </rPr>
      <t xml:space="preserve">Die Nachlieferung der organischen Düngung (Gülle, Mist …) wird neu definiert. Jetzt gilt es 10 % des Gesamtstickstoffes der organischen Düngung der Vorkulturen des Vorjahres anzurechnen. </t>
    </r>
    <r>
      <rPr>
        <sz val="10"/>
        <color indexed="8"/>
        <rFont val="Arial"/>
        <family val="2"/>
      </rPr>
      <t>Dies bezieht sich auch auf die Herbstdüngung zu einer Kultur (z.B. Anbaujahr 2020/2021 Herbstdüngung zu Raps 13 m³ Schweinegülle (4 kg N/m³) vor Raps, daraus folgt Düngebedarfsermittlung Frühjahr 2022 zur Nachfolgekultur 10 % vom Gesamt N = 5,2 kg N/ha)</t>
    </r>
    <r>
      <rPr>
        <b/>
        <sz val="10"/>
        <color indexed="8"/>
        <rFont val="Arial"/>
        <family val="2"/>
      </rPr>
      <t xml:space="preserve">
Zur Bewertung der Herbstdüngung von Raps bzw. Gerste</t>
    </r>
    <r>
      <rPr>
        <sz val="10"/>
        <color indexed="8"/>
        <rFont val="Arial"/>
        <family val="2"/>
      </rPr>
      <t xml:space="preserve">
Die im Herbst zu Winterraps und Wintergerste aufgebrachte Stickstoffmenge ist in Höhe des verfügbaren Stickstoffs bei der Düngebedarfsermittlung im Frühjahr anzurechnen bzw. abzuziehen:
– bei Mineraldüngern zu 100 %
– bei organisch oder organisch-mineralischen Düngern wird der höhere Anteil des verfügbare Anteil (NH4-N) oder die Mindestverfügbarkeit (nach Anlage 3 DüV) als Kalkulationsgrundlage herangezogen:
(Beispiel: Schweinegülle (Gesamt-N: 4 kg/m³; NH4-N: 2,2 kg/m³; (Anteil Ammonium beträgt 55 %, Anlage 3 DüV 70 %)
13 m³ vor Raps gedüngt; DBE Frühjahr: 36,4 kg N/ha aus Herbst anrechnen (Ammoniumgrenze wird überschritten!). Siehe auch Karteireiter "Dünger". Hier wird der anrechenbare Stickstoff ausgewiesen.
</t>
    </r>
    <r>
      <rPr>
        <b/>
        <sz val="10"/>
        <color indexed="8"/>
        <rFont val="Arial"/>
        <family val="2"/>
      </rPr>
      <t xml:space="preserve">Zur Nachlieferung von Kompost </t>
    </r>
    <r>
      <rPr>
        <sz val="10"/>
        <color indexed="8"/>
        <rFont val="Arial"/>
        <family val="2"/>
      </rPr>
      <t xml:space="preserve">
Wird im Betrieb Kompost gedüngt, so muss man als Nachlieferung im 1. Folgejahr 4 % sowie im 2. und 3. Folgejahr jeweils 3 % der gesamten N-Menge anrechnen.
Beispiel: Im Jahr 2020 wurde Kompost mit 510 kg N/ha ausgebracht.
Im Jahr 2021 muss bei der DBE 20 kg N/ha als Nachlieferung eingetragen werden. In den Jahren 2022 und 2023 jeweils 15 kg N/ha.
</t>
    </r>
    <r>
      <rPr>
        <b/>
        <sz val="10"/>
        <color indexed="8"/>
        <rFont val="Arial"/>
        <family val="2"/>
      </rPr>
      <t>Zur DBE Grünland</t>
    </r>
    <r>
      <rPr>
        <sz val="10"/>
        <color indexed="8"/>
        <rFont val="Arial"/>
        <family val="2"/>
      </rPr>
      <t xml:space="preserve">
Hier werden alle Grünland- sowie Ackerfutterbauflächen (außer Mais, Hirse, GPS-Getreide) erfasst.Flächen die in einem Extensivierungsprogramm sind und nicht gedüngt werden dürfen (z.B. HALM), müssen nicht in der DBE erfasst werden. Bei dem Humusgehalt des Bodens sowie der N-Bindung von Leguminosen/Leguminosen-Anteilen muss unterschieden werden, ob es sich um Grünland oder Ackerland handelt.
</t>
    </r>
    <r>
      <rPr>
        <b/>
        <sz val="10"/>
        <color indexed="8"/>
        <rFont val="Arial"/>
        <family val="2"/>
      </rPr>
      <t>Besonderheit für Schläge bzw. BWE in §13a-Gebiete „Rote Gebiete“</t>
    </r>
    <r>
      <rPr>
        <sz val="10"/>
        <color indexed="8"/>
        <rFont val="Arial"/>
        <family val="2"/>
      </rPr>
      <t xml:space="preserve">
Für diese Gebiete muss eine gesonderte DBE durchgeführt werden.
Die Karteireiter sind in dieser Excel-Anwendung rot markiert.
Das Programm berechnet zunächst die N-Obergrenze nach DüV für jeden Schlag bzw. BWE.
Die daraus resultierende Gesamtsumme von allen Schlägen bzw. BWE wird in den §13a Gebieten um 20% reduziert. Das Programm berechnet zunächst grundsätzlich für jeden Schlag die Reduzierung um 20%. Sie haben aber auch die Möglichkeit, die Gesamte-N-Menge individuell über alle Schläge, die im §13a-Gebiet liegen, zu verteilen. Dabei darf die N-Obergrenze jedoch nicht überschritten werden. Sollte die Gesamtmenge oder die schlagspezifische Menge überschritten werden, erscheint eine Meldung.
</t>
    </r>
    <r>
      <rPr>
        <b/>
        <sz val="10"/>
        <color indexed="8"/>
        <rFont val="Arial"/>
        <family val="2"/>
      </rPr>
      <t>Zur Phosphor-Bedarfsermittlung</t>
    </r>
    <r>
      <rPr>
        <sz val="10"/>
        <color indexed="8"/>
        <rFont val="Arial"/>
        <family val="2"/>
      </rPr>
      <t xml:space="preserve">
Sowohl bei Ackerbau als auch Grünland werden die Schlagbezeichnung und die Schlaggröße aus der N-Bedarfsermittlung übernommen. Im Rahmen einer Fruchtfolge kann die voraussichtliche Phosphatabfuhr für einen Zeitraum von höchstens drei Jahren zu Grunde gelegt werden. Standardmäßig wird der komplette Entzug aus Korn/Rübe/Knolle und Blatt berücksichtigt. Änderungen sind jedoch möglich, wenn z.B. nur Korn geerntet wird.                                                                   
</t>
    </r>
    <r>
      <rPr>
        <b/>
        <sz val="10"/>
        <color indexed="8"/>
        <rFont val="Arial"/>
        <family val="2"/>
      </rPr>
      <t xml:space="preserve">
Zum N-Plan </t>
    </r>
    <r>
      <rPr>
        <sz val="10"/>
        <color indexed="8"/>
        <rFont val="Arial"/>
        <family val="2"/>
      </rPr>
      <t xml:space="preserve">
</t>
    </r>
    <r>
      <rPr>
        <b/>
        <sz val="10"/>
        <color indexed="8"/>
        <rFont val="Arial"/>
        <family val="2"/>
      </rPr>
      <t xml:space="preserve">Dies ist ein Planungswerkzeug. Es ist </t>
    </r>
    <r>
      <rPr>
        <b/>
        <u/>
        <sz val="10"/>
        <color indexed="8"/>
        <rFont val="Arial"/>
        <family val="2"/>
      </rPr>
      <t>nicht</t>
    </r>
    <r>
      <rPr>
        <b/>
        <sz val="10"/>
        <color indexed="8"/>
        <rFont val="Arial"/>
        <family val="2"/>
      </rPr>
      <t xml:space="preserve"> verpflichtend. </t>
    </r>
    <r>
      <rPr>
        <sz val="10"/>
        <color indexed="8"/>
        <rFont val="Arial"/>
        <family val="2"/>
      </rPr>
      <t>Hier kann man seine Stcickstoff-, Phosphor- und Kalidüngermengen planen. Unter dem Karteireiter "Dünger" findet man eine Vorauswahl an min. und org. Dünger, die man auch noch mit eigenen Zahlen ergänzen kann. Auf Grund der unterschiedlichen Ausnutzungsgrade von Rinder-, Schweine und Biogasgülle auf Grünland (GL) und Ackerland (AL) sollte der jeweilige org. Dünger mit der zugehörigen Bezeichnung je nach Einsatzgebiet ausgewählt werden.</t>
    </r>
  </si>
  <si>
    <r>
      <t xml:space="preserve">Sehr geehrte Anwender,
mit dem LLH Excel-Rechner zur Düngebedarfsermittlung (DBE) in der
</t>
    </r>
    <r>
      <rPr>
        <b/>
        <sz val="10"/>
        <color indexed="8"/>
        <rFont val="Arial"/>
        <family val="2"/>
      </rPr>
      <t>Tipps zur Anwendung:</t>
    </r>
  </si>
  <si>
    <r>
      <t>Summe P</t>
    </r>
    <r>
      <rPr>
        <vertAlign val="subscript"/>
        <sz val="11"/>
        <rFont val="Arial"/>
        <family val="2"/>
      </rPr>
      <t>2</t>
    </r>
    <r>
      <rPr>
        <sz val="11"/>
        <rFont val="Arial"/>
        <family val="2"/>
      </rPr>
      <t>O</t>
    </r>
    <r>
      <rPr>
        <vertAlign val="subscript"/>
        <sz val="11"/>
        <rFont val="Arial"/>
        <family val="2"/>
      </rPr>
      <t>5</t>
    </r>
    <r>
      <rPr>
        <sz val="11"/>
        <rFont val="Arial"/>
        <family val="2"/>
      </rPr>
      <t xml:space="preserve"> </t>
    </r>
    <r>
      <rPr>
        <b/>
        <sz val="11"/>
        <rFont val="Arial"/>
        <family val="2"/>
      </rPr>
      <t>nach DüV</t>
    </r>
  </si>
  <si>
    <r>
      <t>Summe P</t>
    </r>
    <r>
      <rPr>
        <vertAlign val="subscript"/>
        <sz val="11"/>
        <color indexed="8"/>
        <rFont val="Arial"/>
        <family val="2"/>
      </rPr>
      <t>2</t>
    </r>
    <r>
      <rPr>
        <sz val="11"/>
        <color indexed="8"/>
        <rFont val="Arial"/>
        <family val="2"/>
      </rPr>
      <t>O</t>
    </r>
    <r>
      <rPr>
        <vertAlign val="subscript"/>
        <sz val="11"/>
        <color indexed="8"/>
        <rFont val="Arial"/>
        <family val="2"/>
      </rPr>
      <t>5</t>
    </r>
    <r>
      <rPr>
        <sz val="11"/>
        <color indexed="8"/>
        <rFont val="Arial"/>
        <family val="2"/>
      </rPr>
      <t xml:space="preserve"> </t>
    </r>
    <r>
      <rPr>
        <b/>
        <sz val="11"/>
        <color indexed="8"/>
        <rFont val="Arial"/>
        <family val="2"/>
      </rPr>
      <t>nach Empfehlung</t>
    </r>
  </si>
  <si>
    <r>
      <t>Summe K</t>
    </r>
    <r>
      <rPr>
        <vertAlign val="subscript"/>
        <sz val="11"/>
        <rFont val="Arial"/>
        <family val="2"/>
      </rPr>
      <t>2</t>
    </r>
    <r>
      <rPr>
        <sz val="11"/>
        <rFont val="Arial"/>
        <family val="2"/>
      </rPr>
      <t xml:space="preserve">O </t>
    </r>
    <r>
      <rPr>
        <b/>
        <sz val="11"/>
        <rFont val="Arial"/>
        <family val="2"/>
      </rPr>
      <t>nach Entzug</t>
    </r>
  </si>
  <si>
    <r>
      <t>Summe K</t>
    </r>
    <r>
      <rPr>
        <vertAlign val="subscript"/>
        <sz val="11"/>
        <rFont val="Arial"/>
        <family val="2"/>
      </rPr>
      <t>2</t>
    </r>
    <r>
      <rPr>
        <sz val="11"/>
        <rFont val="Arial"/>
        <family val="2"/>
      </rPr>
      <t xml:space="preserve">O </t>
    </r>
    <r>
      <rPr>
        <b/>
        <sz val="11"/>
        <rFont val="Arial"/>
        <family val="2"/>
      </rPr>
      <t>nach Empfehlung</t>
    </r>
  </si>
  <si>
    <r>
      <t>P</t>
    </r>
    <r>
      <rPr>
        <b/>
        <vertAlign val="subscript"/>
        <sz val="12"/>
        <color indexed="9"/>
        <rFont val="Arial"/>
        <family val="2"/>
      </rPr>
      <t>2</t>
    </r>
    <r>
      <rPr>
        <b/>
        <sz val="12"/>
        <color indexed="9"/>
        <rFont val="Arial"/>
        <family val="2"/>
      </rPr>
      <t>O</t>
    </r>
    <r>
      <rPr>
        <b/>
        <vertAlign val="subscript"/>
        <sz val="12"/>
        <color indexed="9"/>
        <rFont val="Arial"/>
        <family val="2"/>
      </rPr>
      <t>5  kg/dt</t>
    </r>
  </si>
  <si>
    <r>
      <t>K</t>
    </r>
    <r>
      <rPr>
        <b/>
        <vertAlign val="subscript"/>
        <sz val="12"/>
        <color indexed="9"/>
        <rFont val="Arial"/>
        <family val="2"/>
      </rPr>
      <t>2</t>
    </r>
    <r>
      <rPr>
        <b/>
        <sz val="12"/>
        <color indexed="9"/>
        <rFont val="Arial"/>
        <family val="2"/>
      </rPr>
      <t>O  kg/dt</t>
    </r>
  </si>
  <si>
    <r>
      <t>P</t>
    </r>
    <r>
      <rPr>
        <b/>
        <vertAlign val="subscript"/>
        <sz val="12"/>
        <color indexed="9"/>
        <rFont val="Arial"/>
        <family val="2"/>
      </rPr>
      <t>2</t>
    </r>
    <r>
      <rPr>
        <b/>
        <sz val="12"/>
        <color indexed="9"/>
        <rFont val="Arial"/>
        <family val="2"/>
      </rPr>
      <t>O</t>
    </r>
    <r>
      <rPr>
        <b/>
        <vertAlign val="subscript"/>
        <sz val="12"/>
        <color indexed="9"/>
        <rFont val="Arial"/>
        <family val="2"/>
      </rPr>
      <t>5</t>
    </r>
  </si>
  <si>
    <r>
      <t>K</t>
    </r>
    <r>
      <rPr>
        <b/>
        <vertAlign val="subscript"/>
        <sz val="12"/>
        <color indexed="9"/>
        <rFont val="Arial"/>
        <family val="2"/>
      </rPr>
      <t>2</t>
    </r>
    <r>
      <rPr>
        <b/>
        <sz val="12"/>
        <color indexed="9"/>
        <rFont val="Arial"/>
        <family val="2"/>
      </rPr>
      <t>O</t>
    </r>
  </si>
  <si>
    <r>
      <t>kg P</t>
    </r>
    <r>
      <rPr>
        <vertAlign val="subscript"/>
        <sz val="11"/>
        <color indexed="9"/>
        <rFont val="Calibri"/>
        <family val="2"/>
      </rPr>
      <t>2</t>
    </r>
    <r>
      <rPr>
        <sz val="11"/>
        <color indexed="9"/>
        <rFont val="Calibri"/>
        <family val="2"/>
      </rPr>
      <t>O</t>
    </r>
    <r>
      <rPr>
        <vertAlign val="subscript"/>
        <sz val="11"/>
        <color indexed="9"/>
        <rFont val="Calibri"/>
        <family val="2"/>
      </rPr>
      <t>5</t>
    </r>
    <r>
      <rPr>
        <sz val="11"/>
        <color indexed="9"/>
        <rFont val="Calibri"/>
        <family val="2"/>
      </rPr>
      <t>/100 dt</t>
    </r>
  </si>
  <si>
    <r>
      <t>FM</t>
    </r>
    <r>
      <rPr>
        <vertAlign val="superscript"/>
        <sz val="11"/>
        <color indexed="9"/>
        <rFont val="Calibri"/>
        <family val="2"/>
      </rPr>
      <t>1</t>
    </r>
  </si>
  <si>
    <r>
      <rPr>
        <sz val="11"/>
        <color indexed="9"/>
        <rFont val="Arial"/>
        <family val="2"/>
      </rPr>
      <t>Ø</t>
    </r>
    <r>
      <rPr>
        <sz val="11"/>
        <color indexed="9"/>
        <rFont val="Calibri"/>
        <family val="2"/>
      </rPr>
      <t xml:space="preserve"> kg N/ha</t>
    </r>
  </si>
  <si>
    <r>
      <rPr>
        <b/>
        <sz val="11"/>
        <color indexed="8"/>
        <rFont val="Arial"/>
        <family val="2"/>
      </rPr>
      <t>Bodenart:</t>
    </r>
    <r>
      <rPr>
        <sz val="11"/>
        <color indexed="8"/>
        <rFont val="Arial"/>
        <family val="2"/>
      </rPr>
      <t xml:space="preserve"> B</t>
    </r>
    <r>
      <rPr>
        <sz val="10"/>
        <color indexed="8"/>
        <rFont val="Arial"/>
        <family val="2"/>
      </rPr>
      <t>ei Grünland keine Differenzierung</t>
    </r>
  </si>
  <si>
    <t>Anrechnung auf Ackerland (AL)</t>
  </si>
  <si>
    <t xml:space="preserve"> Anrechnung auf Grünland (GL)</t>
  </si>
  <si>
    <t>(21.01.2022)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</si>
</sst>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164" formatCode="_-* #,##0\ _€_-;\-* #,##0\ _€_-;_-* &quot;-&quot;\ _€_-;_-@_-"/>
    <numFmt numFmtId="165" formatCode="_-* #,##0.00\ _€_-;\-* #,##0.00\ _€_-;_-* &quot;-&quot;??\ _€_-;_-@_-"/>
    <numFmt numFmtId="166" formatCode="0.0"/>
    <numFmt numFmtId="167" formatCode="#,##0_ ;\-#,##0\ "/>
    <numFmt numFmtId="168" formatCode="#,##0.0"/>
    <numFmt numFmtId="182" formatCode="#,##0.00\ \€;\-#,##0.00\ \€"/>
    <numFmt numFmtId="183" formatCode="_-* #,##0.00\ [$€-407]_-;\-* #,##0.00\ [$€-407]_-;_-* &quot;-&quot;??\ [$€-407]_-;_-@_-"/>
    <numFmt numFmtId="185" formatCode="#,##0.0\ \€;\-#,##0.0\ \€"/>
  </numFmts>
  <fonts count="128" x14ac:knownFonts="1">
    <font>
      <sz val="11"/>
      <color theme="1"/>
      <name val="Calibri"/>
      <family val="2"/>
      <scheme val="minor"/>
    </font>
    <font>
      <sz val="11"/>
      <color indexed="8"/>
      <name val="Arial"/>
      <family val="2"/>
    </font>
    <font>
      <sz val="10"/>
      <color indexed="8"/>
      <name val="Arial"/>
      <family val="2"/>
    </font>
    <font>
      <b/>
      <sz val="11"/>
      <color indexed="8"/>
      <name val="Arial"/>
      <family val="2"/>
    </font>
    <font>
      <b/>
      <sz val="9"/>
      <color indexed="8"/>
      <name val="Arial"/>
      <family val="2"/>
    </font>
    <font>
      <b/>
      <sz val="10"/>
      <name val="Arial"/>
      <family val="2"/>
    </font>
    <font>
      <sz val="10"/>
      <name val="Arial"/>
      <family val="2"/>
    </font>
    <font>
      <b/>
      <sz val="12"/>
      <name val="Arial"/>
      <family val="2"/>
    </font>
    <font>
      <sz val="10"/>
      <name val="Arial"/>
      <family val="2"/>
    </font>
    <font>
      <sz val="8"/>
      <name val="Arial"/>
      <family val="2"/>
    </font>
    <font>
      <sz val="11"/>
      <color indexed="8"/>
      <name val="Calibri"/>
      <family val="2"/>
    </font>
    <font>
      <sz val="11"/>
      <name val="Arial"/>
      <family val="2"/>
    </font>
    <font>
      <sz val="11"/>
      <color indexed="9"/>
      <name val="Arial"/>
      <family val="2"/>
    </font>
    <font>
      <b/>
      <sz val="11"/>
      <name val="Arial"/>
      <family val="2"/>
    </font>
    <font>
      <b/>
      <sz val="9"/>
      <name val="Arial"/>
      <family val="2"/>
    </font>
    <font>
      <sz val="12"/>
      <name val="Arial"/>
      <family val="2"/>
    </font>
    <font>
      <b/>
      <sz val="11"/>
      <color indexed="8"/>
      <name val="Arial"/>
      <family val="2"/>
    </font>
    <font>
      <b/>
      <sz val="10"/>
      <color indexed="8"/>
      <name val="Arial"/>
      <family val="2"/>
    </font>
    <font>
      <b/>
      <u/>
      <sz val="10"/>
      <color indexed="8"/>
      <name val="Arial"/>
      <family val="2"/>
    </font>
    <font>
      <b/>
      <u/>
      <sz val="11"/>
      <color indexed="8"/>
      <name val="Arial"/>
      <family val="2"/>
    </font>
    <font>
      <sz val="12"/>
      <color indexed="8"/>
      <name val="Arial"/>
      <family val="2"/>
    </font>
    <font>
      <b/>
      <sz val="12"/>
      <color indexed="8"/>
      <name val="Arial"/>
      <family val="2"/>
    </font>
    <font>
      <i/>
      <sz val="12"/>
      <color indexed="8"/>
      <name val="Arial"/>
      <family val="2"/>
    </font>
    <font>
      <b/>
      <sz val="12"/>
      <color indexed="8"/>
      <name val="Arial"/>
      <family val="2"/>
    </font>
    <font>
      <i/>
      <sz val="12"/>
      <color indexed="8"/>
      <name val="Arial"/>
      <family val="2"/>
    </font>
    <font>
      <b/>
      <sz val="11"/>
      <color indexed="8"/>
      <name val="Calibri"/>
      <family val="2"/>
    </font>
    <font>
      <sz val="11"/>
      <color indexed="8"/>
      <name val="Arial"/>
      <family val="2"/>
    </font>
    <font>
      <b/>
      <sz val="11"/>
      <color indexed="8"/>
      <name val="Arial"/>
      <family val="2"/>
    </font>
    <font>
      <b/>
      <sz val="11"/>
      <color indexed="8"/>
      <name val="Arial"/>
      <family val="2"/>
    </font>
    <font>
      <b/>
      <vertAlign val="subscript"/>
      <sz val="11"/>
      <color indexed="8"/>
      <name val="Arial"/>
      <family val="2"/>
    </font>
    <font>
      <b/>
      <sz val="10"/>
      <color indexed="8"/>
      <name val="Arial"/>
      <family val="2"/>
    </font>
    <font>
      <sz val="9"/>
      <color indexed="8"/>
      <name val="Arial"/>
    </font>
    <font>
      <b/>
      <u/>
      <sz val="9"/>
      <color indexed="8"/>
      <name val="Arial"/>
    </font>
    <font>
      <vertAlign val="superscript"/>
      <sz val="9"/>
      <color indexed="8"/>
      <name val="Arial"/>
    </font>
    <font>
      <sz val="8"/>
      <color indexed="8"/>
      <name val="Arial"/>
    </font>
    <font>
      <vertAlign val="subscript"/>
      <sz val="8"/>
      <color indexed="8"/>
      <name val="Arial"/>
    </font>
    <font>
      <sz val="11"/>
      <color indexed="8"/>
      <name val="Arial"/>
      <family val="2"/>
    </font>
    <font>
      <b/>
      <sz val="11"/>
      <color indexed="8"/>
      <name val="Arial"/>
      <family val="2"/>
    </font>
    <font>
      <sz val="8"/>
      <color indexed="8"/>
      <name val="Arial"/>
    </font>
    <font>
      <b/>
      <u/>
      <sz val="8"/>
      <color indexed="8"/>
      <name val="Arial"/>
    </font>
    <font>
      <vertAlign val="superscript"/>
      <sz val="8"/>
      <color indexed="8"/>
      <name val="Arial"/>
    </font>
    <font>
      <vertAlign val="subscript"/>
      <sz val="8"/>
      <color indexed="8"/>
      <name val="Arial"/>
    </font>
    <font>
      <b/>
      <sz val="14"/>
      <color indexed="60"/>
      <name val="Arial"/>
      <family val="2"/>
    </font>
    <font>
      <b/>
      <sz val="14"/>
      <color indexed="51"/>
      <name val="Arial"/>
      <family val="2"/>
    </font>
    <font>
      <b/>
      <sz val="14"/>
      <color indexed="10"/>
      <name val="Arial"/>
      <family val="2"/>
    </font>
    <font>
      <b/>
      <sz val="14"/>
      <color indexed="25"/>
      <name val="Arial"/>
      <family val="2"/>
    </font>
    <font>
      <b/>
      <sz val="14"/>
      <color indexed="56"/>
      <name val="Arial"/>
      <family val="2"/>
    </font>
    <font>
      <b/>
      <sz val="12"/>
      <color indexed="56"/>
      <name val="Arial"/>
      <family val="2"/>
    </font>
    <font>
      <b/>
      <sz val="14"/>
      <color indexed="62"/>
      <name val="Arial"/>
      <family val="2"/>
    </font>
    <font>
      <sz val="12"/>
      <color indexed="10"/>
      <name val="Arial"/>
      <family val="2"/>
    </font>
    <font>
      <sz val="11"/>
      <color indexed="8"/>
      <name val="Arial"/>
      <family val="2"/>
    </font>
    <font>
      <sz val="11"/>
      <color indexed="9"/>
      <name val="Arial"/>
      <family val="2"/>
    </font>
    <font>
      <sz val="11"/>
      <color indexed="9"/>
      <name val="Calibri"/>
      <family val="2"/>
    </font>
    <font>
      <b/>
      <sz val="12"/>
      <color indexed="56"/>
      <name val="Arial"/>
      <family val="2"/>
    </font>
    <font>
      <b/>
      <vertAlign val="subscript"/>
      <sz val="12"/>
      <color indexed="56"/>
      <name val="Arial"/>
      <family val="2"/>
    </font>
    <font>
      <vertAlign val="subscript"/>
      <sz val="11"/>
      <name val="Arial"/>
      <family val="2"/>
    </font>
    <font>
      <vertAlign val="subscript"/>
      <sz val="11"/>
      <color indexed="8"/>
      <name val="Arial"/>
      <family val="2"/>
    </font>
    <font>
      <b/>
      <vertAlign val="subscript"/>
      <sz val="12"/>
      <color indexed="9"/>
      <name val="Arial"/>
      <family val="2"/>
    </font>
    <font>
      <b/>
      <sz val="12"/>
      <color indexed="9"/>
      <name val="Arial"/>
      <family val="2"/>
    </font>
    <font>
      <vertAlign val="subscript"/>
      <sz val="11"/>
      <color indexed="9"/>
      <name val="Calibri"/>
      <family val="2"/>
    </font>
    <font>
      <vertAlign val="superscript"/>
      <sz val="11"/>
      <color indexed="9"/>
      <name val="Calibri"/>
      <family val="2"/>
    </font>
    <font>
      <sz val="11"/>
      <color theme="1"/>
      <name val="Calibri"/>
      <family val="2"/>
      <scheme val="minor"/>
    </font>
    <font>
      <sz val="11"/>
      <color theme="1"/>
      <name val="Arial"/>
      <family val="2"/>
    </font>
    <font>
      <sz val="11"/>
      <color theme="0"/>
      <name val="Arial"/>
      <family val="2"/>
    </font>
    <font>
      <b/>
      <sz val="11"/>
      <color theme="1"/>
      <name val="Arial"/>
      <family val="2"/>
    </font>
    <font>
      <u/>
      <sz val="11"/>
      <color theme="10"/>
      <name val="Calibri"/>
      <family val="2"/>
      <scheme val="minor"/>
    </font>
    <font>
      <b/>
      <sz val="11"/>
      <color theme="0"/>
      <name val="Arial"/>
      <family val="2"/>
    </font>
    <font>
      <b/>
      <sz val="10"/>
      <color theme="1"/>
      <name val="Arial"/>
      <family val="2"/>
    </font>
    <font>
      <sz val="12"/>
      <color theme="1"/>
      <name val="Calibri"/>
      <family val="2"/>
      <scheme val="minor"/>
    </font>
    <font>
      <b/>
      <sz val="11"/>
      <color theme="1"/>
      <name val="Calibri"/>
      <family val="2"/>
      <scheme val="minor"/>
    </font>
    <font>
      <b/>
      <sz val="14"/>
      <color theme="1"/>
      <name val="Arial"/>
      <family val="2"/>
    </font>
    <font>
      <b/>
      <sz val="9"/>
      <color theme="1"/>
      <name val="Arial"/>
      <family val="2"/>
    </font>
    <font>
      <sz val="16"/>
      <color theme="1"/>
      <name val="Arial"/>
      <family val="2"/>
    </font>
    <font>
      <b/>
      <sz val="16"/>
      <color theme="1"/>
      <name val="Arial"/>
      <family val="2"/>
    </font>
    <font>
      <b/>
      <sz val="8"/>
      <color theme="1"/>
      <name val="Arial"/>
      <family val="2"/>
    </font>
    <font>
      <sz val="12"/>
      <color theme="1"/>
      <name val="Arial"/>
      <family val="2"/>
    </font>
    <font>
      <sz val="10"/>
      <color theme="1"/>
      <name val="Calibri"/>
      <family val="2"/>
      <scheme val="minor"/>
    </font>
    <font>
      <sz val="10"/>
      <color theme="1"/>
      <name val="Arial"/>
      <family val="2"/>
    </font>
    <font>
      <sz val="8"/>
      <color theme="0"/>
      <name val="Arial"/>
      <family val="2"/>
    </font>
    <font>
      <sz val="11"/>
      <name val="Calibri"/>
      <family val="2"/>
      <scheme val="minor"/>
    </font>
    <font>
      <sz val="12"/>
      <name val="Calibri"/>
      <family val="2"/>
      <scheme val="minor"/>
    </font>
    <font>
      <sz val="12"/>
      <color rgb="FF000000"/>
      <name val="Calibri"/>
      <family val="2"/>
    </font>
    <font>
      <sz val="11"/>
      <color rgb="FFFF0000"/>
      <name val="Calibri"/>
      <family val="2"/>
      <scheme val="minor"/>
    </font>
    <font>
      <sz val="12"/>
      <color rgb="FFFF0000"/>
      <name val="Calibri"/>
      <family val="2"/>
      <scheme val="minor"/>
    </font>
    <font>
      <b/>
      <sz val="22"/>
      <color rgb="FFFF0000"/>
      <name val="Calibri"/>
      <family val="2"/>
      <scheme val="minor"/>
    </font>
    <font>
      <sz val="14"/>
      <color theme="1"/>
      <name val="Arial"/>
      <family val="2"/>
    </font>
    <font>
      <sz val="10"/>
      <color theme="0"/>
      <name val="Arial"/>
      <family val="2"/>
    </font>
    <font>
      <sz val="8"/>
      <color rgb="FFFF0000"/>
      <name val="Arial"/>
      <family val="2"/>
    </font>
    <font>
      <sz val="9"/>
      <color theme="1"/>
      <name val="Arial"/>
      <family val="2"/>
    </font>
    <font>
      <b/>
      <sz val="11"/>
      <color theme="0"/>
      <name val="Calibri"/>
      <family val="2"/>
      <scheme val="minor"/>
    </font>
    <font>
      <b/>
      <sz val="12"/>
      <color theme="1"/>
      <name val="Arial"/>
      <family val="2"/>
    </font>
    <font>
      <b/>
      <sz val="11"/>
      <color rgb="FFFF0000"/>
      <name val="Calibri"/>
      <family val="2"/>
      <scheme val="minor"/>
    </font>
    <font>
      <sz val="11"/>
      <color theme="0"/>
      <name val="Calibri"/>
      <family val="2"/>
      <scheme val="minor"/>
    </font>
    <font>
      <sz val="11"/>
      <color theme="0"/>
      <name val="Calibri"/>
      <family val="2"/>
    </font>
    <font>
      <b/>
      <sz val="11"/>
      <color rgb="FFFF0000"/>
      <name val="Arial"/>
      <family val="2"/>
    </font>
    <font>
      <b/>
      <sz val="16"/>
      <color theme="0"/>
      <name val="Arial"/>
      <family val="2"/>
    </font>
    <font>
      <b/>
      <sz val="10"/>
      <color theme="0"/>
      <name val="Arial"/>
      <family val="2"/>
    </font>
    <font>
      <b/>
      <sz val="12"/>
      <color rgb="FF000000"/>
      <name val="Arial"/>
      <family val="2"/>
    </font>
    <font>
      <sz val="12"/>
      <color rgb="FF000000"/>
      <name val="Arial"/>
      <family val="2"/>
    </font>
    <font>
      <b/>
      <u/>
      <sz val="11"/>
      <color theme="10"/>
      <name val="Calibri"/>
      <family val="2"/>
      <scheme val="minor"/>
    </font>
    <font>
      <sz val="16"/>
      <color rgb="FFFF0000"/>
      <name val="Arial"/>
      <family val="2"/>
    </font>
    <font>
      <b/>
      <sz val="13"/>
      <color theme="1"/>
      <name val="Arial"/>
      <family val="2"/>
    </font>
    <font>
      <sz val="10"/>
      <color rgb="FFFF0000"/>
      <name val="Arial"/>
      <family val="2"/>
    </font>
    <font>
      <sz val="8"/>
      <color theme="1"/>
      <name val="Arial"/>
      <family val="2"/>
    </font>
    <font>
      <b/>
      <sz val="11"/>
      <color rgb="FF000000"/>
      <name val="Arial"/>
      <family val="2"/>
    </font>
    <font>
      <sz val="11"/>
      <color rgb="FF000000"/>
      <name val="Arial"/>
      <family val="2"/>
    </font>
    <font>
      <sz val="9"/>
      <color rgb="FF000000"/>
      <name val="Arial"/>
    </font>
    <font>
      <sz val="8"/>
      <color rgb="FF000000"/>
      <name val="Arial"/>
    </font>
    <font>
      <sz val="8"/>
      <color rgb="FF000000"/>
      <name val="Arial"/>
      <family val="2"/>
    </font>
    <font>
      <sz val="14"/>
      <color theme="1"/>
      <name val="Calibri"/>
      <family val="2"/>
      <scheme val="minor"/>
    </font>
    <font>
      <b/>
      <sz val="14"/>
      <color rgb="FFDC2C32"/>
      <name val="Arial"/>
      <family val="2"/>
    </font>
    <font>
      <b/>
      <sz val="14"/>
      <color rgb="FF004996"/>
      <name val="Arial"/>
      <family val="2"/>
    </font>
    <font>
      <b/>
      <sz val="12"/>
      <color rgb="FF004996"/>
      <name val="Arial"/>
      <family val="2"/>
    </font>
    <font>
      <sz val="12"/>
      <color rgb="FF004996"/>
      <name val="Arial"/>
      <family val="2"/>
    </font>
    <font>
      <b/>
      <sz val="10"/>
      <color theme="0"/>
      <name val="Calibri"/>
      <family val="2"/>
      <scheme val="minor"/>
    </font>
    <font>
      <b/>
      <sz val="10"/>
      <color theme="0"/>
      <name val="Times New Roman"/>
      <family val="1"/>
    </font>
    <font>
      <sz val="9"/>
      <color theme="0"/>
      <name val="Calibri"/>
      <family val="2"/>
      <scheme val="minor"/>
    </font>
    <font>
      <sz val="10"/>
      <color theme="0"/>
      <name val="Calibri"/>
      <family val="2"/>
      <scheme val="minor"/>
    </font>
    <font>
      <b/>
      <sz val="9"/>
      <color theme="0"/>
      <name val="Arial"/>
      <family val="2"/>
    </font>
    <font>
      <sz val="12"/>
      <color theme="0"/>
      <name val="Arial"/>
      <family val="2"/>
    </font>
    <font>
      <u/>
      <sz val="11"/>
      <color theme="0"/>
      <name val="Calibri"/>
      <family val="2"/>
      <scheme val="minor"/>
    </font>
    <font>
      <b/>
      <sz val="11"/>
      <color theme="10"/>
      <name val="Calibri"/>
      <family val="2"/>
      <scheme val="minor"/>
    </font>
    <font>
      <b/>
      <sz val="11"/>
      <color theme="10"/>
      <name val="Arial"/>
      <family val="2"/>
    </font>
    <font>
      <vertAlign val="superscript"/>
      <sz val="9"/>
      <color rgb="FF000000"/>
      <name val="Arial"/>
    </font>
    <font>
      <vertAlign val="superscript"/>
      <sz val="8"/>
      <color rgb="FF000000"/>
      <name val="Arial"/>
    </font>
    <font>
      <b/>
      <sz val="12"/>
      <color theme="3"/>
      <name val="Arial"/>
      <family val="2"/>
    </font>
    <font>
      <b/>
      <sz val="14"/>
      <color theme="4" tint="-0.249977111117893"/>
      <name val="Arial"/>
      <family val="2"/>
    </font>
    <font>
      <b/>
      <sz val="10"/>
      <color theme="0"/>
      <name val="Calibri"/>
      <family val="2"/>
    </font>
  </fonts>
  <fills count="2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A6A6A6"/>
        <bgColor indexed="64"/>
      </patternFill>
    </fill>
    <fill>
      <patternFill patternType="solid">
        <fgColor rgb="FFFFD966"/>
        <bgColor indexed="64"/>
      </patternFill>
    </fill>
    <fill>
      <patternFill patternType="solid">
        <fgColor rgb="FFA8D08D"/>
        <bgColor indexed="64"/>
      </patternFill>
    </fill>
    <fill>
      <patternFill patternType="solid">
        <fgColor rgb="FF8EAADB"/>
        <bgColor indexed="64"/>
      </patternFill>
    </fill>
    <fill>
      <patternFill patternType="solid">
        <fgColor rgb="FFE7E7CC"/>
        <bgColor indexed="64"/>
      </patternFill>
    </fill>
    <fill>
      <patternFill patternType="solid">
        <fgColor rgb="FFF4F4E7"/>
        <bgColor indexed="64"/>
      </patternFill>
    </fill>
    <fill>
      <patternFill patternType="solid">
        <fgColor rgb="FFFF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BCBC0C"/>
      </left>
      <right/>
      <top/>
      <bottom/>
      <diagonal/>
    </border>
    <border>
      <left/>
      <right style="medium">
        <color rgb="FFBCBC0C"/>
      </right>
      <top/>
      <bottom/>
      <diagonal/>
    </border>
  </borders>
  <cellStyleXfs count="15">
    <xf numFmtId="0" fontId="0" fillId="0" borderId="0"/>
    <xf numFmtId="4" fontId="8" fillId="0" borderId="1"/>
    <xf numFmtId="4" fontId="6" fillId="0" borderId="1"/>
    <xf numFmtId="164" fontId="6" fillId="0" borderId="0" applyFont="0" applyFill="0" applyBorder="0" applyAlignment="0" applyProtection="0"/>
    <xf numFmtId="164" fontId="6" fillId="0" borderId="0" applyFont="0" applyFill="0" applyBorder="0" applyAlignment="0" applyProtection="0"/>
    <xf numFmtId="168" fontId="6" fillId="0" borderId="2">
      <protection locked="0"/>
    </xf>
    <xf numFmtId="165" fontId="61" fillId="0" borderId="0" applyFont="0" applyFill="0" applyBorder="0" applyAlignment="0" applyProtection="0"/>
    <xf numFmtId="165" fontId="61" fillId="0" borderId="0" applyFont="0" applyFill="0" applyBorder="0" applyAlignment="0" applyProtection="0"/>
    <xf numFmtId="0" fontId="65" fillId="0" borderId="0" applyNumberFormat="0" applyFill="0" applyBorder="0" applyAlignment="0" applyProtection="0"/>
    <xf numFmtId="0" fontId="7" fillId="2" borderId="1" applyNumberFormat="0">
      <alignment horizontal="center"/>
    </xf>
    <xf numFmtId="0" fontId="9" fillId="2" borderId="3" applyProtection="0">
      <protection locked="0"/>
    </xf>
    <xf numFmtId="0" fontId="6" fillId="0" borderId="0"/>
    <xf numFmtId="0" fontId="9" fillId="0" borderId="0">
      <protection locked="0"/>
    </xf>
    <xf numFmtId="49" fontId="6" fillId="0" borderId="1"/>
    <xf numFmtId="44" fontId="61" fillId="0" borderId="0" applyFont="0" applyFill="0" applyBorder="0" applyAlignment="0" applyProtection="0"/>
  </cellStyleXfs>
  <cellXfs count="1064">
    <xf numFmtId="0" fontId="0" fillId="0" borderId="0" xfId="0"/>
    <xf numFmtId="0" fontId="64" fillId="3" borderId="1" xfId="0" applyFont="1" applyFill="1" applyBorder="1" applyAlignment="1" applyProtection="1">
      <alignment horizontal="center" vertical="center"/>
      <protection locked="0"/>
    </xf>
    <xf numFmtId="0" fontId="62" fillId="3" borderId="1" xfId="0" applyFont="1" applyFill="1" applyBorder="1" applyAlignment="1" applyProtection="1">
      <alignment horizontal="center" vertical="center"/>
      <protection locked="0"/>
    </xf>
    <xf numFmtId="167" fontId="62" fillId="3" borderId="1" xfId="6" applyNumberFormat="1"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xf>
    <xf numFmtId="1" fontId="67" fillId="0" borderId="1" xfId="0" applyNumberFormat="1" applyFont="1" applyFill="1" applyBorder="1" applyAlignment="1" applyProtection="1">
      <alignment horizontal="center" vertical="center"/>
    </xf>
    <xf numFmtId="0" fontId="0" fillId="0" borderId="0" xfId="0" applyProtection="1">
      <protection locked="0"/>
    </xf>
    <xf numFmtId="0" fontId="62" fillId="0" borderId="0" xfId="0" applyFont="1" applyBorder="1" applyAlignment="1" applyProtection="1">
      <alignment horizontal="center" vertical="center"/>
      <protection locked="0"/>
    </xf>
    <xf numFmtId="0" fontId="6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0" fillId="0" borderId="0" xfId="0" applyFill="1" applyAlignment="1" applyProtection="1">
      <alignment horizontal="center" vertical="center"/>
      <protection locked="0"/>
    </xf>
    <xf numFmtId="0" fontId="68" fillId="0" borderId="0" xfId="0" applyFont="1" applyAlignment="1" applyProtection="1">
      <alignment horizontal="center" vertical="center"/>
      <protection locked="0"/>
    </xf>
    <xf numFmtId="0" fontId="68" fillId="0" borderId="0" xfId="0" applyFont="1" applyBorder="1" applyAlignment="1" applyProtection="1">
      <alignment horizontal="center" vertical="center"/>
      <protection locked="0"/>
    </xf>
    <xf numFmtId="0" fontId="69" fillId="0" borderId="0" xfId="0"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0" fontId="62" fillId="0" borderId="0" xfId="0" applyFont="1" applyAlignment="1" applyProtection="1">
      <alignment horizontal="center" vertical="center"/>
    </xf>
    <xf numFmtId="0" fontId="62" fillId="0" borderId="0" xfId="0" applyFont="1" applyFill="1" applyBorder="1" applyAlignment="1" applyProtection="1">
      <alignment horizontal="center" vertical="center"/>
    </xf>
    <xf numFmtId="0" fontId="67" fillId="0" borderId="0" xfId="0" applyFont="1" applyAlignment="1" applyProtection="1">
      <alignment horizontal="center" vertical="center"/>
    </xf>
    <xf numFmtId="0" fontId="64" fillId="0" borderId="0" xfId="0" applyFont="1" applyFill="1" applyBorder="1" applyAlignment="1" applyProtection="1">
      <alignment horizontal="center" vertical="center"/>
    </xf>
    <xf numFmtId="0" fontId="64" fillId="0" borderId="0" xfId="0" applyFont="1" applyAlignment="1" applyProtection="1">
      <alignment horizontal="center" vertical="center"/>
    </xf>
    <xf numFmtId="0" fontId="62" fillId="0" borderId="0" xfId="0" applyFont="1" applyFill="1" applyBorder="1" applyAlignment="1" applyProtection="1">
      <alignment vertical="center" wrapText="1"/>
    </xf>
    <xf numFmtId="0" fontId="62" fillId="0" borderId="0" xfId="0" applyFont="1" applyFill="1" applyBorder="1" applyAlignment="1" applyProtection="1"/>
    <xf numFmtId="0" fontId="62" fillId="0" borderId="0" xfId="0" applyFont="1" applyFill="1" applyBorder="1" applyAlignment="1" applyProtection="1">
      <alignment horizontal="left" vertical="top" wrapText="1"/>
    </xf>
    <xf numFmtId="0" fontId="62" fillId="0" borderId="0" xfId="0" applyFont="1" applyBorder="1" applyAlignment="1" applyProtection="1">
      <alignment vertical="center"/>
    </xf>
    <xf numFmtId="0" fontId="64" fillId="0" borderId="0" xfId="0" applyFont="1" applyFill="1" applyBorder="1" applyAlignment="1" applyProtection="1">
      <alignment vertical="center"/>
    </xf>
    <xf numFmtId="1" fontId="62" fillId="0" borderId="1" xfId="0" applyNumberFormat="1" applyFont="1" applyFill="1" applyBorder="1" applyAlignment="1" applyProtection="1">
      <alignment horizontal="center" vertical="center"/>
    </xf>
    <xf numFmtId="0" fontId="62" fillId="0" borderId="0" xfId="0" applyFont="1" applyProtection="1">
      <protection locked="0"/>
    </xf>
    <xf numFmtId="0" fontId="63" fillId="0" borderId="0" xfId="0" applyFont="1" applyProtection="1">
      <protection locked="0"/>
    </xf>
    <xf numFmtId="0" fontId="62" fillId="0" borderId="0" xfId="0" applyFont="1" applyProtection="1"/>
    <xf numFmtId="0" fontId="70" fillId="0" borderId="0" xfId="0" applyFont="1" applyFill="1" applyBorder="1" applyAlignment="1" applyProtection="1">
      <alignment horizontal="right" vertical="center"/>
    </xf>
    <xf numFmtId="0" fontId="62" fillId="0" borderId="1" xfId="0" applyFont="1" applyBorder="1" applyAlignment="1" applyProtection="1">
      <alignment horizontal="center" vertical="center"/>
    </xf>
    <xf numFmtId="0" fontId="71" fillId="4" borderId="1" xfId="0" applyFont="1" applyFill="1" applyBorder="1" applyAlignment="1" applyProtection="1">
      <alignment horizontal="center" vertical="center" wrapText="1"/>
      <protection locked="0"/>
    </xf>
    <xf numFmtId="0" fontId="72" fillId="0" borderId="0" xfId="0" applyFont="1" applyFill="1" applyBorder="1" applyAlignment="1" applyProtection="1">
      <alignment vertical="center" wrapText="1"/>
    </xf>
    <xf numFmtId="0" fontId="73" fillId="0" borderId="0" xfId="0" applyFont="1" applyFill="1" applyBorder="1" applyAlignment="1" applyProtection="1">
      <alignment horizontal="right" vertical="center"/>
    </xf>
    <xf numFmtId="0" fontId="73" fillId="0" borderId="0" xfId="0" applyFont="1" applyFill="1" applyBorder="1" applyAlignment="1" applyProtection="1">
      <alignment horizontal="left" vertical="center"/>
    </xf>
    <xf numFmtId="0" fontId="72" fillId="0" borderId="0" xfId="0" applyFont="1" applyAlignment="1" applyProtection="1">
      <alignment horizontal="center" vertical="center"/>
    </xf>
    <xf numFmtId="0" fontId="73" fillId="0" borderId="0" xfId="0" applyFont="1" applyFill="1" applyBorder="1" applyAlignment="1" applyProtection="1">
      <alignment horizontal="center" vertical="center"/>
    </xf>
    <xf numFmtId="0" fontId="72" fillId="0" borderId="0" xfId="0" applyFont="1" applyFill="1" applyBorder="1" applyAlignment="1" applyProtection="1">
      <alignment vertical="top" wrapText="1"/>
    </xf>
    <xf numFmtId="0" fontId="72" fillId="0" borderId="0" xfId="0" applyFont="1" applyFill="1" applyBorder="1" applyAlignment="1" applyProtection="1">
      <alignment horizontal="center" vertical="center" wrapText="1"/>
    </xf>
    <xf numFmtId="3" fontId="67" fillId="0" borderId="1" xfId="0" applyNumberFormat="1" applyFont="1" applyBorder="1" applyAlignment="1" applyProtection="1">
      <alignment horizontal="center" vertical="center"/>
    </xf>
    <xf numFmtId="3" fontId="74" fillId="0" borderId="1" xfId="0" applyNumberFormat="1" applyFont="1" applyBorder="1" applyAlignment="1" applyProtection="1">
      <alignment horizontal="center" vertical="center" wrapText="1"/>
    </xf>
    <xf numFmtId="0" fontId="62" fillId="0" borderId="0" xfId="0" applyFont="1" applyBorder="1" applyAlignment="1" applyProtection="1">
      <alignment vertical="center" wrapText="1"/>
    </xf>
    <xf numFmtId="0" fontId="67" fillId="0" borderId="1" xfId="0" applyFont="1" applyBorder="1" applyAlignment="1" applyProtection="1">
      <alignment vertical="center" wrapText="1"/>
    </xf>
    <xf numFmtId="1" fontId="64" fillId="0" borderId="1" xfId="0" applyNumberFormat="1" applyFont="1" applyFill="1" applyBorder="1" applyAlignment="1" applyProtection="1">
      <alignment horizontal="center" vertical="center"/>
    </xf>
    <xf numFmtId="0" fontId="62" fillId="0" borderId="1" xfId="0" applyFont="1" applyFill="1" applyBorder="1" applyAlignment="1" applyProtection="1">
      <alignment horizontal="center" vertical="center"/>
    </xf>
    <xf numFmtId="3" fontId="64" fillId="0" borderId="1" xfId="0" applyNumberFormat="1" applyFont="1" applyBorder="1" applyAlignment="1" applyProtection="1">
      <alignment horizontal="center" vertical="center"/>
    </xf>
    <xf numFmtId="3" fontId="64" fillId="0" borderId="1" xfId="0" applyNumberFormat="1" applyFont="1" applyBorder="1" applyAlignment="1" applyProtection="1">
      <alignment horizontal="center" vertical="center" wrapText="1"/>
    </xf>
    <xf numFmtId="0" fontId="62" fillId="3" borderId="1" xfId="0" applyFont="1" applyFill="1" applyBorder="1" applyAlignment="1" applyProtection="1">
      <alignment vertical="center"/>
      <protection locked="0"/>
    </xf>
    <xf numFmtId="1" fontId="62" fillId="0" borderId="1" xfId="0" applyNumberFormat="1" applyFont="1" applyBorder="1" applyAlignment="1" applyProtection="1">
      <alignment vertical="center"/>
    </xf>
    <xf numFmtId="14" fontId="62" fillId="3" borderId="1" xfId="0" applyNumberFormat="1" applyFont="1" applyFill="1" applyBorder="1" applyAlignment="1" applyProtection="1">
      <alignment vertical="center"/>
      <protection locked="0"/>
    </xf>
    <xf numFmtId="1" fontId="62" fillId="5" borderId="1" xfId="0" applyNumberFormat="1" applyFont="1" applyFill="1" applyBorder="1" applyAlignment="1" applyProtection="1">
      <alignment vertical="center"/>
    </xf>
    <xf numFmtId="1" fontId="62" fillId="6" borderId="1" xfId="0" applyNumberFormat="1" applyFont="1" applyFill="1" applyBorder="1" applyAlignment="1" applyProtection="1">
      <alignment vertical="center"/>
    </xf>
    <xf numFmtId="0" fontId="62" fillId="6" borderId="1" xfId="0" applyFont="1" applyFill="1" applyBorder="1" applyAlignment="1" applyProtection="1">
      <alignment vertical="center"/>
    </xf>
    <xf numFmtId="0" fontId="62" fillId="0" borderId="0" xfId="0" applyFont="1" applyFill="1" applyProtection="1"/>
    <xf numFmtId="0" fontId="0" fillId="0" borderId="0" xfId="0" applyProtection="1"/>
    <xf numFmtId="0" fontId="0" fillId="7" borderId="4" xfId="0" applyFill="1" applyBorder="1" applyProtection="1"/>
    <xf numFmtId="0" fontId="0" fillId="7" borderId="5" xfId="0" applyFill="1" applyBorder="1" applyProtection="1"/>
    <xf numFmtId="0" fontId="63" fillId="0" borderId="0" xfId="0" applyFont="1" applyProtection="1"/>
    <xf numFmtId="0" fontId="0" fillId="0" borderId="0" xfId="0" applyFont="1" applyProtection="1">
      <protection locked="0"/>
    </xf>
    <xf numFmtId="0" fontId="0" fillId="0" borderId="0" xfId="0" applyFont="1" applyBorder="1" applyAlignment="1" applyProtection="1">
      <alignment horizontal="center" vertical="center"/>
      <protection locked="0"/>
    </xf>
    <xf numFmtId="0" fontId="0" fillId="0" borderId="0" xfId="0" applyFont="1" applyAlignment="1" applyProtection="1">
      <alignment horizontal="center" vertical="center"/>
      <protection locked="0"/>
    </xf>
    <xf numFmtId="0" fontId="0" fillId="0" borderId="0"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75" fillId="0" borderId="0" xfId="0" applyFont="1" applyBorder="1" applyAlignment="1" applyProtection="1">
      <alignment horizontal="center" vertical="center"/>
      <protection locked="0"/>
    </xf>
    <xf numFmtId="0" fontId="76" fillId="0" borderId="0" xfId="0"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1" fillId="0" borderId="0" xfId="0" applyFont="1" applyBorder="1" applyAlignment="1" applyProtection="1">
      <alignment vertical="center" wrapText="1"/>
      <protection locked="0"/>
    </xf>
    <xf numFmtId="0" fontId="62" fillId="0" borderId="0" xfId="0" applyFont="1" applyBorder="1" applyAlignment="1" applyProtection="1">
      <alignment horizontal="center" vertical="center" wrapText="1"/>
      <protection locked="0"/>
    </xf>
    <xf numFmtId="0" fontId="76" fillId="0" borderId="0" xfId="0" applyFont="1" applyBorder="1" applyAlignment="1" applyProtection="1">
      <alignment horizontal="center" vertical="center" wrapText="1"/>
      <protection locked="0"/>
    </xf>
    <xf numFmtId="0" fontId="0" fillId="0" borderId="0" xfId="0" applyAlignment="1" applyProtection="1"/>
    <xf numFmtId="0" fontId="67" fillId="4" borderId="1" xfId="0" applyFont="1" applyFill="1" applyBorder="1" applyAlignment="1" applyProtection="1">
      <alignment horizontal="center" vertical="center"/>
      <protection locked="0"/>
    </xf>
    <xf numFmtId="0" fontId="67" fillId="8" borderId="1" xfId="0" applyFont="1" applyFill="1" applyBorder="1" applyAlignment="1" applyProtection="1">
      <alignment horizontal="center" vertical="center" wrapText="1"/>
      <protection locked="0"/>
    </xf>
    <xf numFmtId="0" fontId="67" fillId="7" borderId="1" xfId="0" applyFont="1" applyFill="1" applyBorder="1" applyAlignment="1" applyProtection="1">
      <alignment horizontal="center" vertical="center"/>
    </xf>
    <xf numFmtId="0" fontId="62" fillId="3" borderId="1" xfId="0" applyFont="1" applyFill="1" applyBorder="1" applyAlignment="1" applyProtection="1">
      <alignment vertical="center" wrapText="1"/>
      <protection locked="0"/>
    </xf>
    <xf numFmtId="0" fontId="64" fillId="8" borderId="1" xfId="0" applyFont="1" applyFill="1" applyBorder="1" applyAlignment="1" applyProtection="1">
      <alignment horizontal="center" vertical="center" wrapText="1"/>
      <protection locked="0"/>
    </xf>
    <xf numFmtId="0" fontId="11" fillId="7" borderId="1" xfId="0" applyFont="1" applyFill="1" applyBorder="1" applyAlignment="1" applyProtection="1">
      <alignment horizontal="center" vertical="center"/>
    </xf>
    <xf numFmtId="0" fontId="62" fillId="4" borderId="1" xfId="0" applyFont="1" applyFill="1" applyBorder="1" applyAlignment="1" applyProtection="1">
      <alignment horizontal="center" vertical="center"/>
      <protection locked="0"/>
    </xf>
    <xf numFmtId="0" fontId="64" fillId="4" borderId="1" xfId="0" applyFont="1" applyFill="1" applyBorder="1" applyAlignment="1" applyProtection="1">
      <alignment horizontal="center" vertical="center"/>
      <protection locked="0"/>
    </xf>
    <xf numFmtId="0" fontId="64" fillId="9" borderId="6" xfId="0" applyFont="1" applyFill="1" applyBorder="1" applyAlignment="1" applyProtection="1">
      <alignment horizontal="center" vertical="center" wrapText="1"/>
    </xf>
    <xf numFmtId="0" fontId="62" fillId="4" borderId="1"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1" fontId="62" fillId="3" borderId="1" xfId="0" applyNumberFormat="1" applyFont="1" applyFill="1" applyBorder="1" applyAlignment="1" applyProtection="1">
      <alignment horizontal="center" vertical="center"/>
      <protection locked="0"/>
    </xf>
    <xf numFmtId="1" fontId="62" fillId="0" borderId="1" xfId="0" applyNumberFormat="1" applyFont="1" applyBorder="1" applyAlignment="1" applyProtection="1">
      <alignment horizontal="center" vertical="center"/>
    </xf>
    <xf numFmtId="14" fontId="62" fillId="3" borderId="4" xfId="0" applyNumberFormat="1" applyFont="1" applyFill="1" applyBorder="1" applyAlignment="1" applyProtection="1">
      <alignment horizontal="center" vertical="center"/>
      <protection locked="0"/>
    </xf>
    <xf numFmtId="1" fontId="62" fillId="5" borderId="1" xfId="0" applyNumberFormat="1" applyFont="1" applyFill="1" applyBorder="1" applyAlignment="1" applyProtection="1">
      <alignment horizontal="center" vertical="center"/>
    </xf>
    <xf numFmtId="0" fontId="62" fillId="6" borderId="1" xfId="0" applyFont="1" applyFill="1" applyBorder="1" applyAlignment="1" applyProtection="1">
      <alignment horizontal="center" vertical="center"/>
    </xf>
    <xf numFmtId="0" fontId="62" fillId="4" borderId="1" xfId="0" applyFont="1" applyFill="1" applyBorder="1" applyAlignment="1" applyProtection="1">
      <alignment vertical="center" wrapText="1"/>
      <protection locked="0"/>
    </xf>
    <xf numFmtId="0" fontId="67" fillId="4" borderId="1" xfId="0" applyFont="1" applyFill="1" applyBorder="1" applyAlignment="1" applyProtection="1">
      <alignment vertical="center" wrapText="1"/>
      <protection locked="0"/>
    </xf>
    <xf numFmtId="0" fontId="62" fillId="0" borderId="0" xfId="0" applyFont="1" applyFill="1" applyProtection="1">
      <protection locked="0"/>
    </xf>
    <xf numFmtId="0" fontId="5" fillId="7" borderId="1" xfId="0" applyFont="1" applyFill="1" applyBorder="1" applyAlignment="1" applyProtection="1">
      <alignment horizontal="center" vertical="center"/>
    </xf>
    <xf numFmtId="0" fontId="62" fillId="0" borderId="7" xfId="0" applyFont="1" applyBorder="1" applyAlignment="1" applyProtection="1">
      <alignment horizontal="right" vertical="center" wrapText="1"/>
    </xf>
    <xf numFmtId="3" fontId="77" fillId="0" borderId="0" xfId="0" applyNumberFormat="1" applyFont="1" applyFill="1" applyBorder="1" applyAlignment="1" applyProtection="1">
      <alignment vertical="center"/>
      <protection locked="0"/>
    </xf>
    <xf numFmtId="0" fontId="63" fillId="0" borderId="8" xfId="0" applyFont="1" applyBorder="1" applyAlignment="1" applyProtection="1">
      <alignment textRotation="90" wrapText="1"/>
      <protection locked="0"/>
    </xf>
    <xf numFmtId="0" fontId="78" fillId="0" borderId="0" xfId="0" applyFont="1" applyProtection="1"/>
    <xf numFmtId="0" fontId="77" fillId="0" borderId="0" xfId="0" applyFont="1" applyFill="1" applyBorder="1" applyAlignment="1" applyProtection="1">
      <alignment horizontal="center" vertical="center"/>
      <protection locked="0"/>
    </xf>
    <xf numFmtId="0" fontId="77" fillId="0" borderId="0" xfId="0" applyFont="1" applyBorder="1" applyAlignment="1" applyProtection="1">
      <alignment vertical="center" wrapText="1"/>
      <protection locked="0"/>
    </xf>
    <xf numFmtId="1" fontId="67" fillId="0" borderId="1" xfId="0" applyNumberFormat="1"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75" fillId="0" borderId="0" xfId="0" applyFont="1" applyFill="1" applyBorder="1" applyAlignment="1" applyProtection="1">
      <alignment vertical="center"/>
    </xf>
    <xf numFmtId="0" fontId="62" fillId="0" borderId="0" xfId="0" applyFont="1" applyFill="1" applyBorder="1" applyAlignment="1" applyProtection="1">
      <alignment vertical="center"/>
    </xf>
    <xf numFmtId="0" fontId="63" fillId="0" borderId="0" xfId="0" applyFont="1" applyFill="1" applyBorder="1" applyAlignment="1" applyProtection="1">
      <alignment vertical="center"/>
    </xf>
    <xf numFmtId="0" fontId="63" fillId="0" borderId="0" xfId="0" applyFont="1" applyFill="1" applyProtection="1">
      <protection locked="0"/>
    </xf>
    <xf numFmtId="0" fontId="71"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left" vertical="center"/>
      <protection locked="0"/>
    </xf>
    <xf numFmtId="0" fontId="0" fillId="0" borderId="0" xfId="0" applyFont="1" applyFill="1" applyBorder="1" applyAlignment="1" applyProtection="1">
      <alignment vertical="center"/>
      <protection locked="0"/>
    </xf>
    <xf numFmtId="0" fontId="62" fillId="0" borderId="0" xfId="0" applyFont="1" applyFill="1" applyBorder="1" applyAlignment="1" applyProtection="1">
      <alignment horizontal="right" vertical="center"/>
      <protection locked="0"/>
    </xf>
    <xf numFmtId="0" fontId="82" fillId="0" borderId="0" xfId="0" applyFont="1" applyAlignment="1" applyProtection="1">
      <alignment horizontal="center" vertical="center"/>
    </xf>
    <xf numFmtId="0" fontId="82"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0" fontId="84" fillId="0" borderId="0" xfId="0" applyFont="1" applyBorder="1" applyAlignment="1" applyProtection="1">
      <alignment horizontal="left" vertical="center"/>
    </xf>
    <xf numFmtId="0" fontId="64" fillId="3" borderId="9" xfId="0" applyFont="1" applyFill="1" applyBorder="1" applyAlignment="1" applyProtection="1">
      <alignment vertical="center"/>
    </xf>
    <xf numFmtId="0" fontId="64" fillId="3" borderId="10" xfId="0" applyFont="1" applyFill="1" applyBorder="1" applyAlignment="1" applyProtection="1">
      <alignment vertical="center"/>
    </xf>
    <xf numFmtId="0" fontId="64" fillId="3" borderId="11" xfId="0" applyFont="1" applyFill="1" applyBorder="1" applyAlignment="1" applyProtection="1">
      <alignment horizontal="center" vertical="center"/>
    </xf>
    <xf numFmtId="0" fontId="0" fillId="10" borderId="10" xfId="0" applyFont="1" applyFill="1" applyBorder="1" applyAlignment="1" applyProtection="1">
      <alignment vertical="center"/>
    </xf>
    <xf numFmtId="0" fontId="0" fillId="10" borderId="11" xfId="0" applyFont="1" applyFill="1" applyBorder="1" applyAlignment="1" applyProtection="1">
      <alignment horizontal="center" vertical="center"/>
    </xf>
    <xf numFmtId="0" fontId="0" fillId="11" borderId="10" xfId="0" applyFont="1" applyFill="1" applyBorder="1" applyAlignment="1" applyProtection="1">
      <alignment vertical="center"/>
    </xf>
    <xf numFmtId="0" fontId="0" fillId="11" borderId="11" xfId="0" applyFont="1" applyFill="1" applyBorder="1" applyAlignment="1" applyProtection="1">
      <alignment horizontal="center" vertical="center"/>
    </xf>
    <xf numFmtId="0" fontId="0" fillId="10" borderId="11" xfId="0" applyFont="1" applyFill="1" applyBorder="1" applyAlignment="1" applyProtection="1">
      <alignment horizontal="center" vertical="center"/>
      <protection locked="0"/>
    </xf>
    <xf numFmtId="2" fontId="0" fillId="7" borderId="1" xfId="0" applyNumberFormat="1" applyFill="1" applyBorder="1" applyAlignment="1" applyProtection="1">
      <alignment horizontal="center" vertical="center"/>
    </xf>
    <xf numFmtId="0" fontId="77" fillId="0" borderId="0" xfId="0" applyFont="1" applyFill="1" applyBorder="1" applyAlignment="1" applyProtection="1">
      <alignment horizontal="center" vertical="center"/>
    </xf>
    <xf numFmtId="0" fontId="77" fillId="0" borderId="0" xfId="0" applyFont="1" applyFill="1" applyBorder="1" applyAlignment="1" applyProtection="1"/>
    <xf numFmtId="0" fontId="67" fillId="0" borderId="0" xfId="0" applyFont="1" applyFill="1" applyBorder="1" applyAlignment="1" applyProtection="1">
      <alignment horizontal="center" vertical="center"/>
    </xf>
    <xf numFmtId="0" fontId="77" fillId="0" borderId="0" xfId="0" applyFont="1" applyFill="1" applyBorder="1" applyAlignment="1" applyProtection="1">
      <alignment vertical="center" wrapText="1"/>
    </xf>
    <xf numFmtId="0" fontId="77" fillId="0" borderId="0" xfId="0" applyFont="1" applyBorder="1" applyAlignment="1" applyProtection="1">
      <alignment vertical="center"/>
    </xf>
    <xf numFmtId="0" fontId="77" fillId="0" borderId="0" xfId="0" applyFont="1" applyAlignment="1" applyProtection="1">
      <alignment horizontal="center" vertical="center"/>
    </xf>
    <xf numFmtId="0" fontId="85" fillId="0" borderId="0" xfId="0" applyFont="1" applyFill="1" applyBorder="1" applyAlignment="1" applyProtection="1">
      <alignment horizontal="left" vertical="center"/>
    </xf>
    <xf numFmtId="0" fontId="67" fillId="0" borderId="0" xfId="0" applyFont="1" applyFill="1" applyBorder="1" applyAlignment="1" applyProtection="1">
      <alignment horizontal="right" vertical="center"/>
    </xf>
    <xf numFmtId="0" fontId="70" fillId="0" borderId="0" xfId="0" applyFont="1" applyFill="1" applyBorder="1" applyAlignment="1" applyProtection="1">
      <alignment horizontal="left" vertical="center"/>
    </xf>
    <xf numFmtId="0" fontId="77" fillId="0" borderId="0" xfId="0" applyFont="1" applyFill="1" applyBorder="1" applyAlignment="1" applyProtection="1">
      <alignment vertical="top" wrapText="1"/>
    </xf>
    <xf numFmtId="0" fontId="63" fillId="0" borderId="0" xfId="0" applyFont="1" applyProtection="1">
      <protection locked="0"/>
    </xf>
    <xf numFmtId="0" fontId="77" fillId="0" borderId="0" xfId="0" applyFont="1" applyBorder="1" applyAlignment="1" applyProtection="1">
      <alignment vertical="center" wrapText="1"/>
    </xf>
    <xf numFmtId="0" fontId="0" fillId="0" borderId="0" xfId="0" applyAlignment="1" applyProtection="1">
      <alignment horizontal="center" vertical="center"/>
    </xf>
    <xf numFmtId="0" fontId="5" fillId="4" borderId="1" xfId="0"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86" fillId="0" borderId="0" xfId="0" applyFont="1" applyAlignment="1" applyProtection="1">
      <alignment horizontal="center" vertical="center"/>
    </xf>
    <xf numFmtId="0" fontId="77" fillId="0" borderId="0" xfId="0" applyFont="1" applyBorder="1" applyAlignment="1" applyProtection="1">
      <alignment vertical="center"/>
      <protection locked="0"/>
    </xf>
    <xf numFmtId="0" fontId="69" fillId="0" borderId="0" xfId="0" applyFont="1" applyAlignment="1" applyProtection="1">
      <alignment horizontal="center" vertical="center"/>
    </xf>
    <xf numFmtId="3" fontId="0" fillId="0" borderId="0" xfId="0" applyNumberFormat="1" applyAlignment="1" applyProtection="1">
      <alignment horizontal="center" vertical="center"/>
    </xf>
    <xf numFmtId="0" fontId="63" fillId="0" borderId="0" xfId="0" applyFont="1" applyFill="1" applyProtection="1">
      <protection locked="0"/>
    </xf>
    <xf numFmtId="0" fontId="87" fillId="0" borderId="0" xfId="0" applyFont="1" applyBorder="1" applyAlignment="1" applyProtection="1">
      <alignment vertical="center" wrapText="1"/>
    </xf>
    <xf numFmtId="0" fontId="64" fillId="11" borderId="4" xfId="0" applyFont="1" applyFill="1" applyBorder="1" applyAlignment="1" applyProtection="1">
      <alignment horizontal="center" vertical="center" wrapText="1"/>
    </xf>
    <xf numFmtId="0" fontId="64" fillId="11" borderId="1" xfId="0" applyFont="1" applyFill="1" applyBorder="1" applyAlignment="1" applyProtection="1">
      <alignment horizontal="center" vertical="center" wrapText="1"/>
    </xf>
    <xf numFmtId="0" fontId="67" fillId="11" borderId="4"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166" fontId="0" fillId="7" borderId="1" xfId="0" applyNumberFormat="1" applyFill="1" applyBorder="1" applyAlignment="1" applyProtection="1">
      <alignment horizontal="center" vertical="center"/>
    </xf>
    <xf numFmtId="0" fontId="64" fillId="10" borderId="1" xfId="0" applyFont="1" applyFill="1" applyBorder="1" applyAlignment="1" applyProtection="1">
      <alignment horizontal="center" vertical="center" wrapText="1"/>
    </xf>
    <xf numFmtId="14" fontId="77"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horizontal="center" vertical="center"/>
    </xf>
    <xf numFmtId="0" fontId="88" fillId="12" borderId="12" xfId="0" applyFont="1" applyFill="1" applyBorder="1" applyAlignment="1" applyProtection="1">
      <alignment horizontal="center" vertical="center" wrapText="1"/>
    </xf>
    <xf numFmtId="0" fontId="88" fillId="12" borderId="13" xfId="0" applyFont="1" applyFill="1" applyBorder="1" applyAlignment="1" applyProtection="1">
      <alignment horizontal="center" vertical="top" wrapText="1"/>
    </xf>
    <xf numFmtId="0" fontId="88" fillId="12" borderId="14" xfId="0" applyFont="1" applyFill="1" applyBorder="1" applyAlignment="1" applyProtection="1">
      <alignment horizontal="center" vertical="center" wrapText="1"/>
    </xf>
    <xf numFmtId="0" fontId="88" fillId="12" borderId="15" xfId="0" applyFont="1" applyFill="1" applyBorder="1" applyAlignment="1" applyProtection="1">
      <alignment horizontal="center" vertical="center" wrapText="1"/>
    </xf>
    <xf numFmtId="0" fontId="88" fillId="12" borderId="16" xfId="0" applyFont="1" applyFill="1" applyBorder="1" applyAlignment="1" applyProtection="1">
      <alignment horizontal="center" vertical="top" wrapText="1"/>
    </xf>
    <xf numFmtId="0" fontId="88" fillId="12" borderId="17" xfId="0"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88" fillId="0" borderId="0" xfId="0" applyFont="1" applyFill="1" applyBorder="1" applyAlignment="1" applyProtection="1">
      <alignment horizontal="center" vertical="center" wrapText="1"/>
    </xf>
    <xf numFmtId="0" fontId="77" fillId="0" borderId="0" xfId="0" applyFont="1" applyFill="1" applyBorder="1" applyAlignment="1" applyProtection="1">
      <alignment vertical="center"/>
    </xf>
    <xf numFmtId="0" fontId="77" fillId="0" borderId="0" xfId="0" applyFont="1" applyFill="1" applyBorder="1" applyAlignment="1" applyProtection="1">
      <alignment horizontal="left" vertical="center"/>
    </xf>
    <xf numFmtId="0" fontId="77" fillId="0" borderId="15" xfId="0" applyFont="1" applyFill="1" applyBorder="1" applyAlignment="1" applyProtection="1">
      <alignment horizontal="center" vertical="center"/>
    </xf>
    <xf numFmtId="0" fontId="77" fillId="0" borderId="16" xfId="0" applyFont="1" applyFill="1" applyBorder="1" applyAlignment="1" applyProtection="1">
      <alignment horizontal="center" vertical="top"/>
    </xf>
    <xf numFmtId="0" fontId="77" fillId="0" borderId="17" xfId="0" applyFont="1" applyFill="1" applyBorder="1" applyAlignment="1" applyProtection="1">
      <alignment horizontal="center" vertical="center"/>
    </xf>
    <xf numFmtId="0" fontId="88" fillId="0" borderId="18" xfId="0" applyFont="1" applyFill="1" applyBorder="1" applyAlignment="1" applyProtection="1">
      <alignment horizontal="center" vertical="center"/>
    </xf>
    <xf numFmtId="0" fontId="67" fillId="0" borderId="1" xfId="0" applyFont="1" applyFill="1" applyBorder="1" applyAlignment="1" applyProtection="1">
      <alignment horizontal="center" vertical="center"/>
      <protection locked="0"/>
    </xf>
    <xf numFmtId="0" fontId="77" fillId="0" borderId="18" xfId="0" applyFont="1" applyFill="1" applyBorder="1" applyAlignment="1" applyProtection="1">
      <alignment horizontal="center" vertical="center" textRotation="90" wrapText="1"/>
    </xf>
    <xf numFmtId="0" fontId="77" fillId="0" borderId="7" xfId="0" applyFont="1" applyFill="1" applyBorder="1" applyAlignment="1" applyProtection="1">
      <alignment horizontal="center" vertical="center" textRotation="90" wrapText="1"/>
    </xf>
    <xf numFmtId="0" fontId="67" fillId="0" borderId="0" xfId="0" applyNumberFormat="1"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89" fillId="0" borderId="0" xfId="0" applyFont="1" applyAlignment="1" applyProtection="1">
      <alignment horizontal="center" vertical="center"/>
    </xf>
    <xf numFmtId="0" fontId="5" fillId="13" borderId="1" xfId="0" applyFont="1" applyFill="1" applyBorder="1" applyAlignment="1" applyProtection="1">
      <alignment horizontal="center" vertical="center" wrapText="1"/>
    </xf>
    <xf numFmtId="0" fontId="62" fillId="0" borderId="1" xfId="0" applyFont="1" applyBorder="1" applyAlignment="1" applyProtection="1">
      <alignment horizontal="center" textRotation="90" wrapText="1"/>
    </xf>
    <xf numFmtId="0" fontId="62" fillId="0" borderId="0" xfId="0" applyFont="1" applyBorder="1" applyProtection="1">
      <protection locked="0"/>
    </xf>
    <xf numFmtId="0" fontId="63" fillId="0" borderId="0" xfId="0" applyFont="1" applyBorder="1" applyProtection="1">
      <protection locked="0"/>
    </xf>
    <xf numFmtId="0" fontId="63" fillId="0" borderId="0" xfId="0" applyFont="1" applyBorder="1" applyAlignment="1" applyProtection="1">
      <alignment textRotation="90" wrapText="1"/>
      <protection locked="0"/>
    </xf>
    <xf numFmtId="0" fontId="67" fillId="0" borderId="1"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wrapText="1"/>
    </xf>
    <xf numFmtId="0" fontId="64" fillId="0" borderId="19" xfId="0" applyFont="1" applyFill="1" applyBorder="1" applyAlignment="1" applyProtection="1">
      <alignment horizontal="center" vertical="center" wrapText="1"/>
    </xf>
    <xf numFmtId="0" fontId="88" fillId="12" borderId="12" xfId="0"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0" fontId="70" fillId="3" borderId="0"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xf>
    <xf numFmtId="0" fontId="67" fillId="0" borderId="1" xfId="0" applyFont="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0" fontId="64" fillId="3" borderId="20" xfId="0" applyFont="1" applyFill="1" applyBorder="1" applyAlignment="1" applyProtection="1">
      <alignment horizontal="center" vertical="center"/>
    </xf>
    <xf numFmtId="0" fontId="77" fillId="0" borderId="7" xfId="0" applyFont="1" applyFill="1" applyBorder="1" applyAlignment="1" applyProtection="1">
      <alignment vertical="center" wrapText="1"/>
    </xf>
    <xf numFmtId="0" fontId="86" fillId="0" borderId="0" xfId="0" applyFont="1" applyFill="1" applyBorder="1" applyAlignment="1" applyProtection="1">
      <alignment vertical="center" wrapText="1"/>
    </xf>
    <xf numFmtId="0" fontId="0" fillId="0" borderId="0" xfId="0" applyFill="1" applyBorder="1" applyAlignment="1" applyProtection="1">
      <alignment horizontal="center" vertical="center"/>
    </xf>
    <xf numFmtId="0" fontId="68" fillId="0" borderId="0" xfId="0" applyFont="1" applyBorder="1" applyAlignment="1" applyProtection="1">
      <alignment horizontal="center" vertical="center"/>
    </xf>
    <xf numFmtId="0" fontId="67" fillId="0" borderId="1" xfId="0" applyFont="1" applyFill="1" applyBorder="1" applyAlignment="1" applyProtection="1">
      <alignment horizontal="center" vertical="center" wrapText="1"/>
      <protection locked="0"/>
    </xf>
    <xf numFmtId="0" fontId="0" fillId="0" borderId="0" xfId="0" applyBorder="1" applyAlignment="1" applyProtection="1">
      <alignment horizontal="center" vertical="center"/>
    </xf>
    <xf numFmtId="0" fontId="77" fillId="0" borderId="5" xfId="0" applyFont="1" applyFill="1" applyBorder="1" applyAlignment="1" applyProtection="1">
      <alignment horizontal="left" vertical="center"/>
      <protection locked="0"/>
    </xf>
    <xf numFmtId="0" fontId="88" fillId="0" borderId="5" xfId="0" applyFont="1" applyBorder="1" applyAlignment="1" applyProtection="1">
      <alignment horizontal="left" vertical="center" wrapText="1"/>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alignment vertical="center"/>
    </xf>
    <xf numFmtId="0" fontId="11" fillId="3" borderId="1" xfId="0" applyFont="1" applyFill="1" applyBorder="1" applyAlignment="1" applyProtection="1">
      <alignment horizontal="center" vertical="center"/>
      <protection locked="0"/>
    </xf>
    <xf numFmtId="0" fontId="77" fillId="0" borderId="0" xfId="0" applyFont="1" applyFill="1" applyBorder="1" applyAlignment="1" applyProtection="1">
      <alignment vertical="center"/>
      <protection locked="0"/>
    </xf>
    <xf numFmtId="0" fontId="0" fillId="0" borderId="0" xfId="0" applyBorder="1" applyProtection="1">
      <protection locked="0"/>
    </xf>
    <xf numFmtId="0" fontId="67" fillId="11" borderId="1" xfId="0" applyFont="1" applyFill="1" applyBorder="1" applyAlignment="1" applyProtection="1">
      <alignment horizontal="center" vertical="center" wrapText="1"/>
      <protection locked="0"/>
    </xf>
    <xf numFmtId="0" fontId="67" fillId="11" borderId="4"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4" fillId="0" borderId="0" xfId="0" applyFont="1" applyBorder="1" applyAlignment="1" applyProtection="1">
      <alignment vertical="center" wrapText="1"/>
      <protection locked="0"/>
    </xf>
    <xf numFmtId="166" fontId="0" fillId="8" borderId="1" xfId="0" applyNumberFormat="1" applyFill="1" applyBorder="1" applyAlignment="1" applyProtection="1">
      <alignment horizontal="center" vertical="center"/>
      <protection locked="0"/>
    </xf>
    <xf numFmtId="2" fontId="0" fillId="8" borderId="1" xfId="0" applyNumberFormat="1" applyFill="1" applyBorder="1" applyAlignment="1" applyProtection="1">
      <alignment horizontal="center" vertical="center"/>
      <protection locked="0"/>
    </xf>
    <xf numFmtId="166" fontId="0" fillId="13" borderId="1" xfId="0" applyNumberFormat="1" applyFill="1" applyBorder="1" applyAlignment="1" applyProtection="1">
      <alignment horizontal="center" vertical="center"/>
    </xf>
    <xf numFmtId="0" fontId="91" fillId="0" borderId="1" xfId="0" applyFont="1" applyBorder="1" applyAlignment="1" applyProtection="1">
      <alignment wrapText="1"/>
    </xf>
    <xf numFmtId="166" fontId="0" fillId="0" borderId="1" xfId="0" applyNumberFormat="1" applyFill="1" applyBorder="1" applyAlignment="1" applyProtection="1">
      <alignment horizontal="center" vertical="center"/>
      <protection locked="0"/>
    </xf>
    <xf numFmtId="0" fontId="69" fillId="0" borderId="1" xfId="0" applyFont="1" applyBorder="1" applyAlignment="1" applyProtection="1">
      <alignment vertical="center"/>
    </xf>
    <xf numFmtId="0" fontId="69" fillId="0" borderId="1" xfId="0" applyFont="1" applyBorder="1" applyAlignment="1" applyProtection="1">
      <alignment vertical="center" wrapText="1"/>
    </xf>
    <xf numFmtId="0" fontId="69" fillId="0" borderId="1" xfId="0" applyFont="1" applyBorder="1" applyAlignment="1" applyProtection="1">
      <alignment horizontal="center" vertical="center"/>
    </xf>
    <xf numFmtId="1" fontId="69" fillId="0" borderId="1" xfId="0" applyNumberFormat="1" applyFont="1" applyBorder="1" applyAlignment="1" applyProtection="1">
      <alignment horizontal="center" vertical="center"/>
    </xf>
    <xf numFmtId="166" fontId="69" fillId="0" borderId="1" xfId="0" applyNumberFormat="1" applyFont="1" applyBorder="1" applyAlignment="1" applyProtection="1">
      <alignment horizontal="center" vertical="center"/>
    </xf>
    <xf numFmtId="0" fontId="64" fillId="0" borderId="0" xfId="0" applyFont="1" applyProtection="1"/>
    <xf numFmtId="0" fontId="62" fillId="0" borderId="1" xfId="0" applyFont="1" applyBorder="1" applyProtection="1"/>
    <xf numFmtId="0" fontId="62" fillId="13" borderId="1" xfId="0" applyFont="1" applyFill="1" applyBorder="1" applyProtection="1"/>
    <xf numFmtId="0" fontId="62" fillId="10" borderId="1" xfId="0" applyFont="1" applyFill="1" applyBorder="1" applyProtection="1"/>
    <xf numFmtId="0" fontId="0" fillId="11" borderId="11" xfId="0" applyFont="1" applyFill="1" applyBorder="1" applyAlignment="1" applyProtection="1">
      <alignment horizontal="center" vertical="center"/>
      <protection locked="0"/>
    </xf>
    <xf numFmtId="0" fontId="0" fillId="0" borderId="10" xfId="0" applyFont="1" applyBorder="1" applyAlignment="1" applyProtection="1">
      <alignment vertical="center"/>
      <protection locked="0"/>
    </xf>
    <xf numFmtId="0" fontId="0" fillId="0" borderId="11" xfId="0" applyFont="1" applyBorder="1" applyAlignment="1" applyProtection="1">
      <alignment horizontal="center" vertical="center"/>
      <protection locked="0"/>
    </xf>
    <xf numFmtId="0" fontId="0" fillId="7" borderId="10" xfId="0" applyFont="1" applyFill="1" applyBorder="1" applyAlignment="1" applyProtection="1">
      <alignment vertical="center"/>
      <protection locked="0"/>
    </xf>
    <xf numFmtId="0" fontId="92" fillId="0" borderId="0" xfId="0" applyFont="1"/>
    <xf numFmtId="0" fontId="92" fillId="0" borderId="0" xfId="0" applyFont="1" applyFill="1" applyBorder="1" applyAlignment="1">
      <alignment horizontal="center"/>
    </xf>
    <xf numFmtId="0" fontId="92" fillId="0" borderId="0" xfId="0" applyFont="1" applyFill="1" applyBorder="1"/>
    <xf numFmtId="0" fontId="93" fillId="0" borderId="0" xfId="0" applyFont="1" applyFill="1" applyBorder="1"/>
    <xf numFmtId="1" fontId="92" fillId="0" borderId="0" xfId="0" applyNumberFormat="1" applyFont="1" applyFill="1" applyBorder="1"/>
    <xf numFmtId="0" fontId="7" fillId="0" borderId="0" xfId="0" applyFont="1" applyProtection="1">
      <protection locked="0"/>
    </xf>
    <xf numFmtId="0" fontId="15" fillId="0" borderId="0" xfId="0" applyFont="1" applyProtection="1">
      <protection locked="0"/>
    </xf>
    <xf numFmtId="0" fontId="15" fillId="3" borderId="1" xfId="0" applyFont="1" applyFill="1" applyBorder="1" applyProtection="1">
      <protection locked="0"/>
    </xf>
    <xf numFmtId="0" fontId="15" fillId="3" borderId="1" xfId="0" applyFont="1" applyFill="1" applyBorder="1" applyAlignment="1" applyProtection="1">
      <alignment horizontal="center" vertical="center"/>
      <protection locked="0"/>
    </xf>
    <xf numFmtId="49" fontId="15" fillId="14" borderId="1" xfId="0" applyNumberFormat="1" applyFont="1" applyFill="1" applyBorder="1" applyProtection="1">
      <protection locked="0"/>
    </xf>
    <xf numFmtId="0" fontId="7" fillId="0" borderId="0" xfId="0" applyFont="1" applyProtection="1"/>
    <xf numFmtId="0" fontId="5" fillId="0" borderId="0" xfId="0" applyFont="1" applyProtection="1"/>
    <xf numFmtId="0" fontId="15" fillId="7" borderId="1" xfId="0" applyFont="1" applyFill="1" applyBorder="1" applyAlignment="1" applyProtection="1">
      <alignment horizontal="center" vertical="center"/>
    </xf>
    <xf numFmtId="49" fontId="15" fillId="15" borderId="1" xfId="0" applyNumberFormat="1" applyFont="1" applyFill="1" applyBorder="1" applyProtection="1">
      <protection locked="0"/>
    </xf>
    <xf numFmtId="49" fontId="15" fillId="16" borderId="1" xfId="0" applyNumberFormat="1" applyFont="1" applyFill="1" applyBorder="1" applyProtection="1">
      <protection locked="0"/>
    </xf>
    <xf numFmtId="49" fontId="15" fillId="12" borderId="1" xfId="0" applyNumberFormat="1" applyFont="1" applyFill="1" applyBorder="1" applyProtection="1">
      <protection locked="0"/>
    </xf>
    <xf numFmtId="49" fontId="15" fillId="13" borderId="1" xfId="0" applyNumberFormat="1" applyFont="1" applyFill="1" applyBorder="1" applyProtection="1">
      <protection locked="0"/>
    </xf>
    <xf numFmtId="49" fontId="15" fillId="17" borderId="1" xfId="0" applyNumberFormat="1" applyFont="1" applyFill="1" applyBorder="1" applyProtection="1">
      <protection locked="0"/>
    </xf>
    <xf numFmtId="49" fontId="15" fillId="0" borderId="0" xfId="0" applyNumberFormat="1" applyFont="1" applyProtection="1">
      <protection locked="0"/>
    </xf>
    <xf numFmtId="182" fontId="15" fillId="3" borderId="1" xfId="14" applyNumberFormat="1" applyFont="1" applyFill="1" applyBorder="1" applyAlignment="1" applyProtection="1">
      <alignment horizontal="center"/>
      <protection locked="0"/>
    </xf>
    <xf numFmtId="182" fontId="15" fillId="0" borderId="1" xfId="14" applyNumberFormat="1" applyFont="1" applyBorder="1" applyAlignment="1" applyProtection="1">
      <alignment horizontal="center"/>
    </xf>
    <xf numFmtId="182" fontId="7" fillId="0" borderId="1" xfId="14" applyNumberFormat="1" applyFont="1" applyBorder="1" applyAlignment="1" applyProtection="1">
      <alignment horizontal="center"/>
    </xf>
    <xf numFmtId="183" fontId="15" fillId="7"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0" fontId="7" fillId="0" borderId="1" xfId="0" applyFont="1" applyBorder="1" applyAlignment="1" applyProtection="1">
      <alignment horizontal="center"/>
    </xf>
    <xf numFmtId="0" fontId="15" fillId="0" borderId="19" xfId="0" applyFont="1" applyBorder="1" applyProtection="1"/>
    <xf numFmtId="0" fontId="15" fillId="0" borderId="6" xfId="0" applyFont="1" applyBorder="1" applyProtection="1"/>
    <xf numFmtId="0" fontId="15" fillId="0" borderId="12" xfId="0" applyFont="1" applyBorder="1" applyProtection="1"/>
    <xf numFmtId="0" fontId="9" fillId="0" borderId="14" xfId="0" applyFont="1" applyBorder="1" applyProtection="1"/>
    <xf numFmtId="0" fontId="15" fillId="0" borderId="12" xfId="0" applyFont="1" applyFill="1" applyBorder="1" applyAlignment="1" applyProtection="1">
      <alignment horizontal="center" vertical="center"/>
    </xf>
    <xf numFmtId="0" fontId="15" fillId="0" borderId="14" xfId="0" applyFont="1" applyFill="1" applyBorder="1" applyAlignment="1" applyProtection="1">
      <alignment horizontal="center" vertical="center"/>
    </xf>
    <xf numFmtId="0" fontId="15" fillId="0" borderId="15" xfId="0" applyFont="1" applyFill="1" applyBorder="1" applyProtection="1"/>
    <xf numFmtId="0" fontId="15" fillId="0" borderId="17" xfId="0" applyFont="1" applyFill="1" applyBorder="1" applyProtection="1"/>
    <xf numFmtId="182" fontId="7" fillId="3" borderId="17" xfId="14" applyNumberFormat="1" applyFont="1" applyFill="1" applyBorder="1" applyAlignment="1" applyProtection="1">
      <alignment horizontal="center" vertical="center"/>
      <protection locked="0"/>
    </xf>
    <xf numFmtId="182" fontId="7" fillId="0" borderId="17" xfId="14" applyNumberFormat="1" applyFont="1" applyBorder="1" applyAlignment="1" applyProtection="1">
      <alignment horizontal="center" vertical="center"/>
    </xf>
    <xf numFmtId="0" fontId="15" fillId="0" borderId="1" xfId="0" applyFont="1" applyBorder="1" applyAlignment="1" applyProtection="1">
      <alignment horizontal="center" vertical="center"/>
    </xf>
    <xf numFmtId="0" fontId="62" fillId="0" borderId="1" xfId="0" applyFont="1" applyBorder="1" applyAlignment="1" applyProtection="1">
      <alignment horizontal="center" textRotation="90" wrapText="1"/>
    </xf>
    <xf numFmtId="0" fontId="92" fillId="0" borderId="0" xfId="0" applyFont="1" applyAlignment="1">
      <alignment horizontal="left" vertical="center" indent="1"/>
    </xf>
    <xf numFmtId="0" fontId="67" fillId="0" borderId="1" xfId="0" applyFont="1" applyFill="1" applyBorder="1" applyAlignment="1" applyProtection="1">
      <alignment horizontal="center" vertical="center" wrapText="1"/>
    </xf>
    <xf numFmtId="0" fontId="71" fillId="0" borderId="1"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64" fillId="0" borderId="19"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xf>
    <xf numFmtId="0" fontId="88" fillId="12" borderId="12" xfId="0"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71" fillId="0" borderId="1" xfId="0"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2" fillId="0" borderId="1" xfId="0" applyFont="1" applyBorder="1" applyAlignment="1" applyProtection="1">
      <alignment horizontal="center" textRotation="90" wrapText="1"/>
    </xf>
    <xf numFmtId="0" fontId="88" fillId="12" borderId="12" xfId="0"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3" fontId="94" fillId="0" borderId="1" xfId="0" applyNumberFormat="1" applyFont="1" applyBorder="1" applyAlignment="1" applyProtection="1">
      <alignment horizontal="center" vertical="center" wrapText="1"/>
    </xf>
    <xf numFmtId="0" fontId="77" fillId="0" borderId="6" xfId="0" applyFont="1" applyBorder="1" applyAlignment="1" applyProtection="1">
      <alignment vertical="center" wrapText="1"/>
    </xf>
    <xf numFmtId="0" fontId="0" fillId="0" borderId="8" xfId="0" applyBorder="1" applyProtection="1"/>
    <xf numFmtId="0" fontId="91" fillId="0" borderId="1" xfId="0" applyFont="1" applyBorder="1" applyAlignment="1" applyProtection="1">
      <alignment horizontal="center" vertical="center" wrapText="1"/>
    </xf>
    <xf numFmtId="0" fontId="0" fillId="0" borderId="0" xfId="0" applyFont="1" applyProtection="1"/>
    <xf numFmtId="3" fontId="64" fillId="8" borderId="1"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3" fontId="67" fillId="3" borderId="1" xfId="0" applyNumberFormat="1" applyFont="1" applyFill="1" applyBorder="1" applyAlignment="1" applyProtection="1">
      <alignment horizontal="center" vertical="center"/>
      <protection locked="0"/>
    </xf>
    <xf numFmtId="0" fontId="64" fillId="0" borderId="4" xfId="0" applyFont="1" applyFill="1" applyBorder="1" applyAlignment="1" applyProtection="1">
      <alignment vertical="center"/>
    </xf>
    <xf numFmtId="0" fontId="64" fillId="0" borderId="1" xfId="0" applyFont="1" applyFill="1" applyBorder="1" applyAlignment="1" applyProtection="1">
      <alignment horizontal="left" vertical="center"/>
    </xf>
    <xf numFmtId="0" fontId="62" fillId="0" borderId="1" xfId="0" applyFont="1" applyBorder="1" applyAlignment="1" applyProtection="1">
      <alignment horizontal="center" vertical="center" wrapText="1"/>
    </xf>
    <xf numFmtId="0" fontId="64" fillId="0" borderId="15" xfId="0" applyFont="1" applyFill="1" applyBorder="1" applyAlignment="1" applyProtection="1">
      <alignment horizontal="left" vertical="center"/>
    </xf>
    <xf numFmtId="0" fontId="64" fillId="0" borderId="1" xfId="0" applyFont="1" applyFill="1" applyBorder="1" applyAlignment="1" applyProtection="1">
      <alignment vertical="center"/>
    </xf>
    <xf numFmtId="0" fontId="64" fillId="0" borderId="1" xfId="0" applyFont="1" applyBorder="1" applyAlignment="1" applyProtection="1">
      <alignment horizontal="center" vertical="center"/>
      <protection locked="0"/>
    </xf>
    <xf numFmtId="0" fontId="11"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7" fillId="0" borderId="1" xfId="0" applyFont="1" applyFill="1" applyBorder="1" applyAlignment="1" applyProtection="1">
      <alignment vertical="center" wrapText="1"/>
    </xf>
    <xf numFmtId="0" fontId="67" fillId="0" borderId="1" xfId="0" applyFont="1" applyFill="1" applyBorder="1" applyAlignment="1" applyProtection="1">
      <alignment vertical="center" textRotation="90" wrapText="1"/>
    </xf>
    <xf numFmtId="0" fontId="62" fillId="0" borderId="6" xfId="0" applyFont="1" applyBorder="1" applyAlignment="1" applyProtection="1">
      <alignment vertical="center" wrapText="1"/>
    </xf>
    <xf numFmtId="3" fontId="0" fillId="0" borderId="0" xfId="0" applyNumberFormat="1" applyFont="1" applyAlignment="1" applyProtection="1">
      <alignment horizontal="center" vertical="center"/>
    </xf>
    <xf numFmtId="0" fontId="64" fillId="0" borderId="1" xfId="0" applyFont="1" applyBorder="1" applyProtection="1"/>
    <xf numFmtId="0" fontId="64" fillId="0" borderId="1" xfId="0" applyFont="1" applyBorder="1" applyAlignment="1" applyProtection="1">
      <alignment vertical="center" wrapText="1"/>
    </xf>
    <xf numFmtId="0" fontId="64" fillId="0" borderId="1" xfId="0" applyFont="1" applyFill="1" applyBorder="1" applyAlignment="1" applyProtection="1">
      <alignment vertical="center" wrapText="1"/>
    </xf>
    <xf numFmtId="3" fontId="67" fillId="0" borderId="1" xfId="0" applyNumberFormat="1" applyFont="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xf>
    <xf numFmtId="3" fontId="64" fillId="0" borderId="1" xfId="0" applyNumberFormat="1" applyFont="1" applyFill="1" applyBorder="1" applyAlignment="1" applyProtection="1">
      <alignment horizontal="center" vertical="center"/>
    </xf>
    <xf numFmtId="1" fontId="64" fillId="0" borderId="1" xfId="0" applyNumberFormat="1" applyFont="1" applyFill="1" applyBorder="1" applyAlignment="1" applyProtection="1">
      <alignment horizontal="center" vertical="center"/>
    </xf>
    <xf numFmtId="0" fontId="67" fillId="0" borderId="1" xfId="0" applyFont="1" applyBorder="1" applyAlignment="1" applyProtection="1">
      <alignment horizontal="center" vertical="center" wrapText="1"/>
    </xf>
    <xf numFmtId="0" fontId="67" fillId="0" borderId="1" xfId="0" applyFont="1" applyFill="1" applyBorder="1" applyAlignment="1" applyProtection="1">
      <alignment horizontal="center" vertical="center"/>
    </xf>
    <xf numFmtId="0" fontId="64" fillId="0" borderId="1" xfId="0" applyFont="1" applyBorder="1" applyAlignment="1" applyProtection="1">
      <alignment horizontal="center" vertical="center" wrapText="1"/>
    </xf>
    <xf numFmtId="0" fontId="64" fillId="0" borderId="0" xfId="0" applyFont="1" applyBorder="1" applyAlignment="1" applyProtection="1">
      <alignment horizontal="center" vertical="center" wrapText="1"/>
    </xf>
    <xf numFmtId="0" fontId="0" fillId="0" borderId="0" xfId="0" applyFill="1" applyBorder="1" applyProtection="1">
      <protection locked="0"/>
    </xf>
    <xf numFmtId="3" fontId="62" fillId="0" borderId="1" xfId="0" applyNumberFormat="1" applyFont="1" applyBorder="1" applyAlignment="1" applyProtection="1">
      <alignment horizontal="center" vertical="center"/>
    </xf>
    <xf numFmtId="0" fontId="64" fillId="0" borderId="1" xfId="0" applyFont="1" applyBorder="1" applyAlignment="1" applyProtection="1">
      <alignment horizontal="center" vertical="center"/>
    </xf>
    <xf numFmtId="0" fontId="62" fillId="0" borderId="1" xfId="0" applyFont="1" applyFill="1" applyBorder="1" applyProtection="1"/>
    <xf numFmtId="166" fontId="62" fillId="0" borderId="1" xfId="0" applyNumberFormat="1" applyFont="1" applyBorder="1" applyAlignment="1" applyProtection="1">
      <alignment horizontal="center" vertical="center"/>
    </xf>
    <xf numFmtId="0" fontId="62" fillId="0" borderId="0" xfId="0" applyFont="1" applyFill="1" applyBorder="1" applyProtection="1"/>
    <xf numFmtId="0" fontId="97" fillId="0" borderId="1" xfId="0" applyFont="1" applyBorder="1" applyAlignment="1" applyProtection="1">
      <alignment vertical="center" wrapText="1"/>
    </xf>
    <xf numFmtId="0" fontId="98" fillId="0" borderId="1" xfId="0" applyFont="1" applyBorder="1" applyAlignment="1" applyProtection="1">
      <alignment vertical="center" wrapText="1"/>
    </xf>
    <xf numFmtId="0" fontId="97" fillId="0" borderId="0" xfId="0" applyFont="1" applyBorder="1" applyAlignment="1" applyProtection="1">
      <alignment horizontal="center" vertical="center" wrapText="1"/>
    </xf>
    <xf numFmtId="0" fontId="98" fillId="0" borderId="0" xfId="0" applyFont="1" applyBorder="1" applyAlignment="1" applyProtection="1">
      <alignment vertical="center" wrapText="1"/>
    </xf>
    <xf numFmtId="0" fontId="99" fillId="0" borderId="0" xfId="8" applyFont="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70" fillId="3" borderId="0" xfId="0"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11" borderId="1"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4" fillId="0" borderId="8" xfId="0" applyFont="1" applyFill="1" applyBorder="1" applyAlignment="1" applyProtection="1">
      <alignment vertical="center"/>
    </xf>
    <xf numFmtId="168" fontId="64" fillId="0" borderId="15" xfId="0" applyNumberFormat="1" applyFont="1" applyFill="1" applyBorder="1" applyAlignment="1" applyProtection="1">
      <alignment horizontal="center" vertical="center"/>
    </xf>
    <xf numFmtId="0" fontId="0" fillId="0" borderId="0" xfId="0"/>
    <xf numFmtId="0" fontId="67" fillId="10" borderId="1" xfId="0" applyFont="1" applyFill="1" applyBorder="1" applyAlignment="1" applyProtection="1">
      <alignment horizontal="center" vertical="center" textRotation="90" wrapText="1"/>
    </xf>
    <xf numFmtId="0" fontId="67" fillId="11" borderId="1" xfId="0" applyFont="1" applyFill="1" applyBorder="1" applyAlignment="1" applyProtection="1">
      <alignment horizontal="center" vertical="center" textRotation="90" wrapText="1"/>
    </xf>
    <xf numFmtId="0" fontId="67" fillId="3" borderId="1"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wrapText="1"/>
    </xf>
    <xf numFmtId="0" fontId="70" fillId="3" borderId="0" xfId="0" applyFont="1" applyFill="1" applyBorder="1" applyAlignment="1" applyProtection="1">
      <alignment horizontal="center" vertical="center"/>
      <protection locked="0"/>
    </xf>
    <xf numFmtId="0" fontId="67" fillId="11" borderId="1"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2" fillId="0" borderId="1" xfId="0" applyFont="1" applyBorder="1" applyAlignment="1" applyProtection="1">
      <alignment horizontal="center" vertical="center" wrapText="1"/>
    </xf>
    <xf numFmtId="0" fontId="0" fillId="0" borderId="0" xfId="0" applyBorder="1" applyProtection="1"/>
    <xf numFmtId="166" fontId="64" fillId="0" borderId="1" xfId="0" applyNumberFormat="1" applyFont="1" applyBorder="1" applyAlignment="1" applyProtection="1">
      <alignment horizontal="center" vertical="center"/>
    </xf>
    <xf numFmtId="166" fontId="0" fillId="8" borderId="1" xfId="0" applyNumberFormat="1" applyFill="1" applyBorder="1" applyAlignment="1" applyProtection="1">
      <alignment horizontal="center" vertical="center"/>
    </xf>
    <xf numFmtId="0" fontId="67" fillId="0" borderId="0" xfId="0" applyFont="1" applyFill="1" applyBorder="1" applyAlignment="1" applyProtection="1">
      <alignment vertical="center"/>
    </xf>
    <xf numFmtId="0" fontId="67" fillId="3" borderId="1" xfId="0" applyFont="1" applyFill="1" applyBorder="1" applyAlignment="1" applyProtection="1">
      <alignment horizontal="center" vertical="center"/>
      <protection locked="0"/>
    </xf>
    <xf numFmtId="0" fontId="62" fillId="11" borderId="1" xfId="0" applyFont="1" applyFill="1" applyBorder="1" applyProtection="1"/>
    <xf numFmtId="0" fontId="62" fillId="18" borderId="1" xfId="0" applyFont="1" applyFill="1" applyBorder="1" applyProtection="1"/>
    <xf numFmtId="0" fontId="62" fillId="19" borderId="1" xfId="0" applyFont="1" applyFill="1" applyBorder="1" applyAlignment="1" applyProtection="1">
      <alignment horizontal="center" vertical="center"/>
    </xf>
    <xf numFmtId="0" fontId="62" fillId="8" borderId="1" xfId="0" applyFont="1" applyFill="1" applyBorder="1" applyAlignment="1" applyProtection="1">
      <alignment horizontal="center" vertical="center" wrapText="1"/>
    </xf>
    <xf numFmtId="0" fontId="64" fillId="8" borderId="1" xfId="0" applyFont="1" applyFill="1" applyBorder="1" applyAlignment="1" applyProtection="1">
      <alignment horizontal="center" vertical="center"/>
    </xf>
    <xf numFmtId="0" fontId="62" fillId="0" borderId="1" xfId="0" applyFont="1" applyBorder="1" applyAlignment="1" applyProtection="1">
      <alignment vertical="center"/>
    </xf>
    <xf numFmtId="0" fontId="64" fillId="0" borderId="1" xfId="0" applyFont="1" applyBorder="1" applyAlignment="1" applyProtection="1">
      <alignment vertical="center"/>
    </xf>
    <xf numFmtId="0" fontId="64" fillId="0" borderId="1" xfId="0" applyFont="1" applyBorder="1" applyAlignment="1" applyProtection="1">
      <alignment horizontal="left" vertical="center"/>
    </xf>
    <xf numFmtId="1" fontId="62" fillId="19" borderId="1" xfId="0" applyNumberFormat="1" applyFont="1" applyFill="1" applyBorder="1" applyProtection="1"/>
    <xf numFmtId="1" fontId="62" fillId="8" borderId="1" xfId="0" applyNumberFormat="1" applyFont="1" applyFill="1" applyBorder="1" applyProtection="1"/>
    <xf numFmtId="1" fontId="64" fillId="19" borderId="1" xfId="0" applyNumberFormat="1" applyFont="1" applyFill="1" applyBorder="1" applyProtection="1"/>
    <xf numFmtId="1" fontId="64" fillId="8" borderId="1" xfId="0" applyNumberFormat="1" applyFont="1" applyFill="1" applyBorder="1" applyProtection="1"/>
    <xf numFmtId="2" fontId="0" fillId="8" borderId="1" xfId="0" applyNumberFormat="1" applyFill="1" applyBorder="1" applyAlignment="1" applyProtection="1">
      <alignment horizontal="center" vertical="center"/>
    </xf>
    <xf numFmtId="185" fontId="15" fillId="0" borderId="1" xfId="14" applyNumberFormat="1" applyFont="1" applyBorder="1" applyAlignment="1" applyProtection="1">
      <alignment horizontal="center"/>
    </xf>
    <xf numFmtId="185" fontId="15" fillId="3" borderId="1" xfId="14" applyNumberFormat="1" applyFont="1" applyFill="1" applyBorder="1" applyAlignment="1" applyProtection="1">
      <alignment horizontal="center"/>
      <protection locked="0"/>
    </xf>
    <xf numFmtId="166" fontId="0" fillId="0" borderId="1" xfId="0" applyNumberFormat="1" applyFill="1" applyBorder="1" applyAlignment="1" applyProtection="1">
      <alignment horizontal="center" vertical="center"/>
    </xf>
    <xf numFmtId="168" fontId="62" fillId="0" borderId="1" xfId="0" applyNumberFormat="1" applyFont="1" applyBorder="1" applyAlignment="1" applyProtection="1">
      <alignment horizontal="center" vertical="center"/>
    </xf>
    <xf numFmtId="168" fontId="64" fillId="0" borderId="1" xfId="0" applyNumberFormat="1" applyFont="1" applyBorder="1" applyAlignment="1" applyProtection="1">
      <alignment horizontal="center" vertical="center"/>
    </xf>
    <xf numFmtId="0" fontId="62" fillId="0" borderId="1" xfId="0" applyFont="1" applyBorder="1" applyProtection="1">
      <protection locked="0"/>
    </xf>
    <xf numFmtId="0" fontId="67" fillId="3" borderId="1" xfId="0" applyFont="1" applyFill="1" applyBorder="1" applyAlignment="1" applyProtection="1">
      <alignment horizontal="center" vertical="center"/>
      <protection locked="0"/>
    </xf>
    <xf numFmtId="0" fontId="67" fillId="0" borderId="1" xfId="0" applyFont="1" applyFill="1" applyBorder="1" applyAlignment="1" applyProtection="1">
      <alignment horizontal="left" vertical="center"/>
    </xf>
    <xf numFmtId="0" fontId="67" fillId="0" borderId="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5" fillId="20" borderId="0" xfId="0" applyFont="1" applyFill="1" applyAlignment="1" applyProtection="1">
      <alignment horizontal="center" vertical="center"/>
    </xf>
    <xf numFmtId="0" fontId="64" fillId="0" borderId="0" xfId="0" applyFont="1" applyFill="1" applyBorder="1" applyAlignment="1" applyProtection="1">
      <alignment horizontal="left" vertical="center"/>
    </xf>
    <xf numFmtId="0" fontId="67" fillId="0" borderId="0" xfId="0" applyFont="1" applyBorder="1" applyAlignment="1" applyProtection="1">
      <alignment vertical="center" wrapText="1"/>
    </xf>
    <xf numFmtId="0" fontId="67" fillId="0" borderId="7" xfId="0" applyFont="1" applyBorder="1" applyAlignment="1" applyProtection="1">
      <alignment vertical="center" wrapText="1"/>
    </xf>
    <xf numFmtId="0" fontId="67" fillId="0" borderId="14" xfId="0" applyFont="1" applyBorder="1" applyAlignment="1" applyProtection="1">
      <alignment vertical="center" wrapText="1"/>
    </xf>
    <xf numFmtId="0" fontId="11" fillId="0" borderId="12" xfId="0" applyFont="1" applyBorder="1" applyProtection="1"/>
    <xf numFmtId="166" fontId="62" fillId="0" borderId="1" xfId="0" applyNumberFormat="1" applyFont="1" applyBorder="1" applyProtection="1"/>
    <xf numFmtId="166" fontId="62" fillId="0" borderId="1" xfId="0" applyNumberFormat="1" applyFont="1" applyBorder="1" applyAlignment="1" applyProtection="1"/>
    <xf numFmtId="0" fontId="67" fillId="0" borderId="1"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textRotation="90" wrapText="1"/>
    </xf>
    <xf numFmtId="0" fontId="64" fillId="0" borderId="1"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textRotation="90" wrapText="1"/>
    </xf>
    <xf numFmtId="0" fontId="67" fillId="5" borderId="17" xfId="0"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7" fillId="11" borderId="4"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xf>
    <xf numFmtId="0" fontId="62" fillId="0" borderId="1" xfId="0" applyFont="1" applyBorder="1" applyAlignment="1" applyProtection="1">
      <alignment horizontal="center"/>
    </xf>
    <xf numFmtId="0" fontId="67" fillId="0" borderId="1" xfId="0" applyFont="1" applyFill="1" applyBorder="1" applyAlignment="1" applyProtection="1">
      <alignment horizontal="center" vertical="center" wrapText="1"/>
    </xf>
    <xf numFmtId="14" fontId="67" fillId="3" borderId="1" xfId="0" applyNumberFormat="1"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67" fillId="11" borderId="4"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2" fillId="0" borderId="1" xfId="0" applyFont="1" applyBorder="1" applyAlignment="1" applyProtection="1">
      <alignment horizontal="center" wrapText="1"/>
    </xf>
    <xf numFmtId="0" fontId="64" fillId="0" borderId="0" xfId="0" applyFont="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0" fontId="67" fillId="11" borderId="4" xfId="0" applyFont="1" applyFill="1" applyBorder="1" applyAlignment="1" applyProtection="1">
      <alignment horizontal="center" vertical="center" wrapText="1"/>
    </xf>
    <xf numFmtId="0" fontId="67" fillId="11" borderId="5"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0" fontId="62" fillId="6" borderId="4" xfId="0" applyFont="1" applyFill="1" applyBorder="1" applyAlignment="1" applyProtection="1">
      <alignment horizontal="center" vertical="center"/>
    </xf>
    <xf numFmtId="0" fontId="62" fillId="5" borderId="1" xfId="0" applyFont="1" applyFill="1" applyBorder="1" applyAlignment="1" applyProtection="1">
      <alignment horizontal="center"/>
    </xf>
    <xf numFmtId="0" fontId="62" fillId="6" borderId="1" xfId="0" applyFont="1" applyFill="1" applyBorder="1" applyAlignment="1" applyProtection="1">
      <alignment horizontal="center"/>
    </xf>
    <xf numFmtId="1" fontId="62" fillId="6" borderId="1"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wrapText="1"/>
    </xf>
    <xf numFmtId="0" fontId="6" fillId="6" borderId="1" xfId="0" applyFont="1" applyFill="1" applyBorder="1" applyAlignment="1" applyProtection="1">
      <alignment horizontal="center" wrapText="1"/>
    </xf>
    <xf numFmtId="0" fontId="6" fillId="6" borderId="4" xfId="0" applyFont="1" applyFill="1" applyBorder="1" applyAlignment="1" applyProtection="1">
      <alignment horizontal="center" wrapText="1"/>
    </xf>
    <xf numFmtId="1" fontId="0" fillId="0" borderId="0" xfId="0" applyNumberFormat="1" applyProtection="1"/>
    <xf numFmtId="0" fontId="100" fillId="0" borderId="8" xfId="0" applyFont="1" applyBorder="1" applyAlignment="1" applyProtection="1">
      <alignment wrapText="1"/>
      <protection locked="0"/>
    </xf>
    <xf numFmtId="0" fontId="100" fillId="0" borderId="0" xfId="0" applyFont="1" applyBorder="1" applyAlignment="1" applyProtection="1">
      <alignment wrapText="1"/>
      <protection locked="0"/>
    </xf>
    <xf numFmtId="0" fontId="70" fillId="0" borderId="0" xfId="0" applyFont="1" applyFill="1" applyBorder="1" applyAlignment="1" applyProtection="1">
      <alignment vertical="center"/>
    </xf>
    <xf numFmtId="0" fontId="64" fillId="0" borderId="21" xfId="0" applyFont="1" applyFill="1" applyBorder="1" applyAlignment="1" applyProtection="1">
      <alignment vertical="center"/>
    </xf>
    <xf numFmtId="0" fontId="64" fillId="0" borderId="21" xfId="0" applyFont="1" applyBorder="1" applyAlignment="1" applyProtection="1">
      <alignment vertical="center" wrapText="1"/>
    </xf>
    <xf numFmtId="0" fontId="77" fillId="0" borderId="0" xfId="0" applyFont="1" applyAlignment="1" applyProtection="1">
      <alignment vertical="center" wrapText="1"/>
    </xf>
    <xf numFmtId="0" fontId="77" fillId="0" borderId="0" xfId="0" applyFont="1" applyAlignment="1" applyProtection="1">
      <alignment horizontal="right" vertical="center" wrapText="1"/>
    </xf>
    <xf numFmtId="0" fontId="67" fillId="0" borderId="4"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xf>
    <xf numFmtId="0" fontId="64" fillId="0" borderId="1" xfId="0" applyNumberFormat="1" applyFont="1" applyBorder="1" applyAlignment="1" applyProtection="1">
      <alignment horizontal="center" vertical="center" wrapText="1"/>
    </xf>
    <xf numFmtId="0" fontId="77" fillId="0" borderId="0" xfId="0" applyNumberFormat="1" applyFont="1" applyFill="1" applyBorder="1" applyAlignment="1" applyProtection="1">
      <alignment vertical="center"/>
    </xf>
    <xf numFmtId="0" fontId="62" fillId="0" borderId="0" xfId="0" applyFont="1" applyFill="1" applyBorder="1" applyProtection="1">
      <protection locked="0"/>
    </xf>
    <xf numFmtId="0" fontId="67" fillId="0" borderId="0" xfId="0" applyFont="1" applyFill="1" applyBorder="1" applyAlignment="1" applyProtection="1">
      <alignment horizontal="left" vertical="center"/>
    </xf>
    <xf numFmtId="49" fontId="71" fillId="0" borderId="0" xfId="0" applyNumberFormat="1" applyFont="1" applyBorder="1" applyAlignment="1" applyProtection="1">
      <alignment horizontal="center" vertical="center"/>
    </xf>
    <xf numFmtId="0" fontId="71" fillId="0" borderId="0" xfId="0" applyFont="1" applyBorder="1" applyAlignment="1" applyProtection="1">
      <alignment horizontal="center" vertical="center"/>
    </xf>
    <xf numFmtId="0" fontId="71" fillId="0" borderId="0" xfId="0" applyFont="1" applyFill="1" applyBorder="1" applyAlignment="1" applyProtection="1">
      <alignment horizontal="left" vertical="center"/>
    </xf>
    <xf numFmtId="0" fontId="74" fillId="0" borderId="0"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4" fontId="71" fillId="0" borderId="1" xfId="0" applyNumberFormat="1" applyFont="1" applyFill="1" applyBorder="1" applyAlignment="1" applyProtection="1">
      <alignment vertical="center"/>
    </xf>
    <xf numFmtId="0" fontId="71" fillId="0" borderId="1" xfId="0" applyFont="1" applyFill="1" applyBorder="1" applyAlignment="1" applyProtection="1">
      <alignment vertical="center"/>
    </xf>
    <xf numFmtId="3" fontId="71" fillId="0" borderId="1" xfId="0" applyNumberFormat="1" applyFont="1" applyFill="1" applyBorder="1" applyAlignment="1" applyProtection="1">
      <alignment vertical="center"/>
    </xf>
    <xf numFmtId="0" fontId="62" fillId="0" borderId="0" xfId="0" applyFont="1" applyBorder="1" applyProtection="1"/>
    <xf numFmtId="0" fontId="67" fillId="0" borderId="1" xfId="0" applyFont="1" applyFill="1" applyBorder="1" applyAlignment="1" applyProtection="1">
      <alignment horizontal="center" vertical="center" wrapText="1"/>
    </xf>
    <xf numFmtId="0" fontId="67" fillId="0" borderId="15" xfId="0"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wrapText="1"/>
    </xf>
    <xf numFmtId="0" fontId="73" fillId="3" borderId="0" xfId="0" applyFont="1" applyFill="1" applyBorder="1" applyAlignment="1" applyProtection="1">
      <alignment horizontal="center" vertical="center"/>
      <protection locked="0"/>
    </xf>
    <xf numFmtId="0" fontId="70" fillId="20" borderId="0" xfId="0" applyFont="1" applyFill="1" applyAlignment="1" applyProtection="1">
      <alignment horizontal="left" vertical="center"/>
    </xf>
    <xf numFmtId="0" fontId="70" fillId="0" borderId="0" xfId="0" applyFont="1" applyFill="1" applyBorder="1" applyAlignment="1" applyProtection="1">
      <alignment horizontal="right" vertical="center"/>
    </xf>
    <xf numFmtId="0" fontId="67" fillId="10" borderId="4" xfId="0" applyFont="1" applyFill="1" applyBorder="1" applyAlignment="1" applyProtection="1">
      <alignment horizontal="center" vertical="center" wrapText="1"/>
    </xf>
    <xf numFmtId="0" fontId="67" fillId="10" borderId="21" xfId="0" applyFont="1" applyFill="1" applyBorder="1" applyAlignment="1" applyProtection="1">
      <alignment horizontal="center" vertical="center" wrapText="1"/>
    </xf>
    <xf numFmtId="0" fontId="67" fillId="10" borderId="5" xfId="0" applyFont="1" applyFill="1" applyBorder="1" applyAlignment="1" applyProtection="1">
      <alignment horizontal="center" vertical="center" wrapText="1"/>
    </xf>
    <xf numFmtId="0" fontId="67" fillId="11" borderId="4" xfId="0" applyFont="1" applyFill="1" applyBorder="1" applyAlignment="1" applyProtection="1">
      <alignment horizontal="center" vertical="center" wrapText="1"/>
    </xf>
    <xf numFmtId="0" fontId="67" fillId="11" borderId="21" xfId="0" applyFont="1" applyFill="1" applyBorder="1" applyAlignment="1" applyProtection="1">
      <alignment horizontal="center" vertical="center" wrapText="1"/>
    </xf>
    <xf numFmtId="0" fontId="67" fillId="11" borderId="5" xfId="0" applyFont="1" applyFill="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0" fontId="62" fillId="0" borderId="17" xfId="0" applyFont="1" applyBorder="1" applyAlignment="1" applyProtection="1">
      <alignment horizontal="center" vertical="center" wrapText="1"/>
    </xf>
    <xf numFmtId="0" fontId="62" fillId="0" borderId="1" xfId="0" applyFont="1" applyBorder="1" applyAlignment="1" applyProtection="1">
      <alignment horizontal="center" vertical="center" wrapText="1"/>
    </xf>
    <xf numFmtId="0" fontId="67" fillId="0" borderId="0" xfId="0" applyFont="1" applyBorder="1" applyAlignment="1" applyProtection="1">
      <alignment vertical="center"/>
    </xf>
    <xf numFmtId="0" fontId="67" fillId="0" borderId="15" xfId="0" applyFont="1" applyFill="1" applyBorder="1" applyAlignment="1" applyProtection="1">
      <alignment vertical="center" wrapText="1"/>
    </xf>
    <xf numFmtId="0" fontId="77" fillId="0" borderId="1" xfId="0" applyFont="1" applyFill="1" applyBorder="1" applyAlignment="1" applyProtection="1">
      <alignment vertical="center"/>
    </xf>
    <xf numFmtId="0" fontId="77" fillId="0" borderId="0" xfId="0" applyFont="1" applyBorder="1" applyAlignment="1" applyProtection="1">
      <alignment horizontal="center" vertical="center"/>
    </xf>
    <xf numFmtId="0" fontId="69" fillId="0" borderId="22" xfId="0" applyFont="1" applyBorder="1"/>
    <xf numFmtId="0" fontId="64" fillId="0" borderId="23" xfId="0" applyFont="1" applyBorder="1"/>
    <xf numFmtId="0" fontId="62" fillId="0" borderId="1" xfId="0" applyFont="1" applyBorder="1"/>
    <xf numFmtId="0" fontId="62" fillId="0" borderId="1" xfId="0" applyFont="1" applyBorder="1" applyAlignment="1">
      <alignment horizontal="center" vertical="center"/>
    </xf>
    <xf numFmtId="0" fontId="62" fillId="0" borderId="24" xfId="0" applyFont="1" applyBorder="1" applyAlignment="1">
      <alignment horizontal="center" vertical="center"/>
    </xf>
    <xf numFmtId="0" fontId="64" fillId="0" borderId="1" xfId="0" applyFont="1" applyBorder="1"/>
    <xf numFmtId="0" fontId="64" fillId="0" borderId="1" xfId="0" applyFont="1" applyFill="1" applyBorder="1" applyAlignment="1">
      <alignment horizontal="center" vertical="center"/>
    </xf>
    <xf numFmtId="0" fontId="64" fillId="0" borderId="1" xfId="0" applyFont="1" applyBorder="1" applyAlignment="1">
      <alignment horizontal="center" vertical="center"/>
    </xf>
    <xf numFmtId="0" fontId="64" fillId="0" borderId="24" xfId="0" applyFont="1" applyBorder="1" applyAlignment="1">
      <alignment horizontal="center" vertical="center"/>
    </xf>
    <xf numFmtId="0" fontId="64" fillId="0" borderId="12" xfId="0" applyFont="1" applyBorder="1" applyAlignment="1">
      <alignment textRotation="90"/>
    </xf>
    <xf numFmtId="0" fontId="64" fillId="0" borderId="1" xfId="0" applyFont="1" applyBorder="1" applyAlignment="1">
      <alignment horizontal="center" textRotation="90"/>
    </xf>
    <xf numFmtId="0" fontId="64" fillId="0" borderId="24" xfId="0" applyFont="1" applyBorder="1" applyAlignment="1">
      <alignment horizontal="center" textRotation="90"/>
    </xf>
    <xf numFmtId="0" fontId="62" fillId="0" borderId="25" xfId="0" applyFont="1" applyBorder="1"/>
    <xf numFmtId="0" fontId="0" fillId="0" borderId="0" xfId="0" applyAlignment="1">
      <alignment vertical="center"/>
    </xf>
    <xf numFmtId="0" fontId="67" fillId="0" borderId="1" xfId="0"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xf>
    <xf numFmtId="0" fontId="0" fillId="0" borderId="8" xfId="0" applyBorder="1" applyProtection="1">
      <protection locked="0"/>
    </xf>
    <xf numFmtId="0" fontId="64" fillId="8" borderId="0" xfId="0" applyFont="1" applyFill="1" applyAlignment="1" applyProtection="1">
      <alignment horizontal="center" vertical="center"/>
      <protection locked="0"/>
    </xf>
    <xf numFmtId="0" fontId="0" fillId="0" borderId="13" xfId="0" applyBorder="1" applyProtection="1"/>
    <xf numFmtId="0" fontId="1" fillId="0" borderId="15" xfId="0" applyFont="1" applyBorder="1" applyAlignment="1" applyProtection="1">
      <alignment horizontal="center" vertical="center" wrapText="1"/>
    </xf>
    <xf numFmtId="166" fontId="0" fillId="8" borderId="5" xfId="0" applyNumberFormat="1" applyFill="1" applyBorder="1" applyAlignment="1" applyProtection="1">
      <alignment horizontal="center" vertical="center"/>
    </xf>
    <xf numFmtId="0" fontId="67" fillId="10" borderId="26" xfId="0" applyFont="1" applyFill="1" applyBorder="1" applyAlignment="1" applyProtection="1">
      <alignment horizontal="center" vertical="center" wrapText="1"/>
    </xf>
    <xf numFmtId="0" fontId="67" fillId="10" borderId="24" xfId="0" applyFont="1" applyFill="1" applyBorder="1" applyAlignment="1" applyProtection="1">
      <alignment horizontal="center" vertical="center" wrapText="1"/>
    </xf>
    <xf numFmtId="166" fontId="0" fillId="8" borderId="24" xfId="0" applyNumberFormat="1" applyFill="1" applyBorder="1" applyAlignment="1" applyProtection="1">
      <alignment horizontal="center" vertical="center"/>
      <protection locked="0"/>
    </xf>
    <xf numFmtId="0" fontId="5" fillId="4" borderId="27" xfId="0" applyFont="1" applyFill="1" applyBorder="1" applyAlignment="1" applyProtection="1">
      <alignment horizontal="center" vertical="center" wrapText="1"/>
      <protection locked="0"/>
    </xf>
    <xf numFmtId="166" fontId="0" fillId="8" borderId="28" xfId="0" applyNumberFormat="1" applyFill="1" applyBorder="1" applyAlignment="1" applyProtection="1">
      <alignment horizontal="center" vertical="center"/>
      <protection locked="0"/>
    </xf>
    <xf numFmtId="0" fontId="64" fillId="10" borderId="4" xfId="0" applyFont="1" applyFill="1" applyBorder="1" applyAlignment="1" applyProtection="1">
      <alignment horizontal="center" vertical="center" wrapText="1"/>
    </xf>
    <xf numFmtId="0" fontId="91" fillId="0" borderId="4" xfId="0" applyFont="1" applyBorder="1" applyAlignment="1" applyProtection="1">
      <alignment wrapText="1"/>
    </xf>
    <xf numFmtId="0" fontId="67" fillId="11" borderId="12" xfId="0" applyFont="1" applyFill="1" applyBorder="1" applyAlignment="1" applyProtection="1">
      <alignment horizontal="center" vertical="center" wrapText="1"/>
    </xf>
    <xf numFmtId="0" fontId="5" fillId="13" borderId="15" xfId="0" applyFont="1" applyFill="1" applyBorder="1" applyAlignment="1" applyProtection="1">
      <alignment horizontal="center" vertical="center" wrapText="1"/>
    </xf>
    <xf numFmtId="0" fontId="67" fillId="11" borderId="23" xfId="0" applyFont="1" applyFill="1" applyBorder="1" applyAlignment="1" applyProtection="1">
      <alignment horizontal="center" vertical="center" wrapText="1"/>
    </xf>
    <xf numFmtId="0" fontId="67" fillId="11" borderId="29" xfId="0" applyFont="1" applyFill="1" applyBorder="1" applyAlignment="1" applyProtection="1">
      <alignment horizontal="center" vertical="center" wrapText="1"/>
    </xf>
    <xf numFmtId="0" fontId="67" fillId="11" borderId="29" xfId="0" applyFont="1" applyFill="1" applyBorder="1" applyAlignment="1" applyProtection="1">
      <alignment horizontal="center" vertical="center" wrapText="1"/>
      <protection locked="0"/>
    </xf>
    <xf numFmtId="0" fontId="67" fillId="10" borderId="30" xfId="0" applyFont="1" applyFill="1" applyBorder="1" applyAlignment="1" applyProtection="1">
      <alignment horizontal="center" vertical="center" wrapText="1"/>
    </xf>
    <xf numFmtId="0" fontId="67" fillId="10" borderId="29" xfId="0" applyFont="1" applyFill="1" applyBorder="1" applyAlignment="1" applyProtection="1">
      <alignment horizontal="center" vertical="center" wrapText="1"/>
    </xf>
    <xf numFmtId="166" fontId="0" fillId="8" borderId="27" xfId="0" applyNumberFormat="1" applyFill="1" applyBorder="1" applyAlignment="1" applyProtection="1">
      <alignment horizontal="center" vertical="center"/>
      <protection locked="0"/>
    </xf>
    <xf numFmtId="2" fontId="0" fillId="8" borderId="27" xfId="0" applyNumberForma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wrapText="1"/>
    </xf>
    <xf numFmtId="166" fontId="0" fillId="8" borderId="5" xfId="0" applyNumberFormat="1" applyFill="1" applyBorder="1" applyAlignment="1" applyProtection="1">
      <alignment horizontal="center" vertical="center"/>
      <protection locked="0"/>
    </xf>
    <xf numFmtId="166" fontId="0" fillId="8" borderId="31" xfId="0" applyNumberFormat="1" applyFill="1" applyBorder="1" applyAlignment="1" applyProtection="1">
      <alignment horizontal="center" vertical="center"/>
      <protection locked="0"/>
    </xf>
    <xf numFmtId="0" fontId="67" fillId="11" borderId="26" xfId="0" applyFont="1" applyFill="1" applyBorder="1" applyAlignment="1" applyProtection="1">
      <alignment horizontal="center" vertical="center" wrapText="1"/>
    </xf>
    <xf numFmtId="0" fontId="67" fillId="11" borderId="24" xfId="0" applyFont="1" applyFill="1" applyBorder="1" applyAlignment="1" applyProtection="1">
      <alignment horizontal="center" vertical="center" wrapText="1"/>
    </xf>
    <xf numFmtId="0" fontId="67" fillId="11" borderId="30" xfId="0" applyFont="1" applyFill="1" applyBorder="1" applyAlignment="1" applyProtection="1">
      <alignment horizontal="center" vertical="center" wrapText="1"/>
      <protection locked="0"/>
    </xf>
    <xf numFmtId="0" fontId="67" fillId="11" borderId="5" xfId="0" applyFont="1" applyFill="1" applyBorder="1" applyAlignment="1" applyProtection="1">
      <alignment horizontal="center" vertical="center" wrapText="1"/>
      <protection locked="0"/>
    </xf>
    <xf numFmtId="2" fontId="0" fillId="8" borderId="5" xfId="0" applyNumberFormat="1" applyFill="1" applyBorder="1" applyAlignment="1" applyProtection="1">
      <alignment horizontal="center" vertical="center"/>
      <protection locked="0"/>
    </xf>
    <xf numFmtId="2" fontId="0" fillId="8" borderId="31" xfId="0" applyNumberFormat="1" applyFill="1" applyBorder="1" applyAlignment="1" applyProtection="1">
      <alignment horizontal="center" vertical="center"/>
      <protection locked="0"/>
    </xf>
    <xf numFmtId="0" fontId="67" fillId="11" borderId="21" xfId="0" applyFont="1" applyFill="1" applyBorder="1" applyAlignment="1" applyProtection="1">
      <alignment horizontal="center" vertical="center" wrapText="1"/>
      <protection locked="0"/>
    </xf>
    <xf numFmtId="0" fontId="101" fillId="0" borderId="0" xfId="0" applyFont="1" applyFill="1" applyBorder="1" applyAlignment="1" applyProtection="1">
      <alignment horizontal="left" vertical="center"/>
    </xf>
    <xf numFmtId="0" fontId="73" fillId="0" borderId="0" xfId="0" applyFont="1" applyFill="1" applyBorder="1" applyAlignment="1" applyProtection="1">
      <alignment vertical="center"/>
    </xf>
    <xf numFmtId="0" fontId="70" fillId="20" borderId="0" xfId="0" applyFont="1" applyFill="1" applyAlignment="1" applyProtection="1">
      <alignment vertical="center"/>
    </xf>
    <xf numFmtId="0" fontId="73" fillId="3" borderId="0" xfId="0" applyFont="1" applyFill="1" applyBorder="1" applyAlignment="1" applyProtection="1">
      <alignment vertical="center"/>
      <protection locked="0"/>
    </xf>
    <xf numFmtId="0" fontId="90" fillId="3" borderId="0" xfId="0" applyFont="1" applyFill="1" applyBorder="1" applyAlignment="1" applyProtection="1">
      <alignment vertical="center"/>
    </xf>
    <xf numFmtId="0" fontId="90" fillId="4" borderId="0" xfId="0" applyFont="1" applyFill="1" applyBorder="1" applyAlignment="1" applyProtection="1">
      <alignment vertical="center"/>
    </xf>
    <xf numFmtId="0" fontId="102" fillId="0" borderId="0" xfId="0" applyFont="1" applyFill="1" applyBorder="1" applyAlignment="1" applyProtection="1">
      <alignment horizontal="center" vertical="center" wrapText="1"/>
    </xf>
    <xf numFmtId="0" fontId="103" fillId="0" borderId="0" xfId="0" applyFont="1" applyProtection="1"/>
    <xf numFmtId="0" fontId="67" fillId="3" borderId="1" xfId="0" applyFont="1" applyFill="1" applyBorder="1" applyAlignment="1" applyProtection="1">
      <alignment horizontal="center" vertical="center"/>
      <protection locked="0"/>
    </xf>
    <xf numFmtId="0" fontId="104" fillId="0" borderId="0" xfId="0" applyFont="1" applyAlignment="1">
      <alignment horizontal="left" vertical="center" readingOrder="1"/>
    </xf>
    <xf numFmtId="0" fontId="105" fillId="0" borderId="0" xfId="0" applyFont="1" applyAlignment="1">
      <alignment horizontal="left" vertical="center" readingOrder="1"/>
    </xf>
    <xf numFmtId="0" fontId="106" fillId="0" borderId="47" xfId="0" applyFont="1" applyBorder="1" applyAlignment="1" applyProtection="1">
      <alignment horizontal="center" vertical="center" wrapText="1" readingOrder="1"/>
    </xf>
    <xf numFmtId="0" fontId="106" fillId="21" borderId="47" xfId="0" applyFont="1" applyFill="1" applyBorder="1" applyAlignment="1" applyProtection="1">
      <alignment horizontal="center" vertical="center" wrapText="1" readingOrder="1"/>
    </xf>
    <xf numFmtId="0" fontId="107" fillId="0" borderId="48" xfId="0" applyFont="1" applyBorder="1" applyAlignment="1" applyProtection="1">
      <alignment horizontal="center" vertical="center" wrapText="1" readingOrder="1"/>
    </xf>
    <xf numFmtId="0" fontId="107" fillId="0" borderId="49" xfId="0" applyFont="1" applyBorder="1" applyAlignment="1" applyProtection="1">
      <alignment horizontal="center" vertical="center" wrapText="1" readingOrder="1"/>
    </xf>
    <xf numFmtId="0" fontId="106" fillId="22" borderId="47" xfId="0" applyFont="1" applyFill="1" applyBorder="1" applyAlignment="1" applyProtection="1">
      <alignment horizontal="center" vertical="center" wrapText="1" readingOrder="1"/>
    </xf>
    <xf numFmtId="0" fontId="106" fillId="0" borderId="48" xfId="0" applyFont="1" applyBorder="1" applyAlignment="1" applyProtection="1">
      <alignment horizontal="center" vertical="center" wrapText="1" readingOrder="1"/>
    </xf>
    <xf numFmtId="0" fontId="106" fillId="0" borderId="49" xfId="0" applyFont="1" applyBorder="1" applyAlignment="1" applyProtection="1">
      <alignment horizontal="center" vertical="center" wrapText="1" readingOrder="1"/>
    </xf>
    <xf numFmtId="0" fontId="107" fillId="22" borderId="47" xfId="0" applyFont="1" applyFill="1" applyBorder="1" applyAlignment="1" applyProtection="1">
      <alignment horizontal="center" vertical="center" wrapText="1" readingOrder="1"/>
    </xf>
    <xf numFmtId="0" fontId="106" fillId="0" borderId="50" xfId="0" applyFont="1" applyBorder="1" applyAlignment="1" applyProtection="1">
      <alignment horizontal="center" vertical="center" wrapText="1" readingOrder="1"/>
    </xf>
    <xf numFmtId="0" fontId="0" fillId="0" borderId="49" xfId="0" applyBorder="1" applyAlignment="1" applyProtection="1">
      <alignment horizontal="center" vertical="center" wrapText="1"/>
    </xf>
    <xf numFmtId="0" fontId="0" fillId="7" borderId="32" xfId="0" applyFont="1" applyFill="1" applyBorder="1" applyAlignment="1" applyProtection="1">
      <alignment vertical="center"/>
      <protection locked="0"/>
    </xf>
    <xf numFmtId="0" fontId="0" fillId="10" borderId="33" xfId="0" applyFont="1" applyFill="1" applyBorder="1" applyAlignment="1" applyProtection="1">
      <alignment horizontal="center" vertical="center"/>
      <protection locked="0"/>
    </xf>
    <xf numFmtId="0" fontId="69" fillId="0" borderId="0" xfId="0" applyFont="1" applyProtection="1">
      <protection locked="0"/>
    </xf>
    <xf numFmtId="0" fontId="67" fillId="0" borderId="15" xfId="0" applyFont="1" applyFill="1" applyBorder="1" applyAlignment="1" applyProtection="1">
      <alignment horizontal="center" vertical="center" textRotation="90" wrapText="1"/>
    </xf>
    <xf numFmtId="0" fontId="67" fillId="0" borderId="17" xfId="0" applyFont="1" applyFill="1" applyBorder="1" applyAlignment="1" applyProtection="1">
      <alignment vertical="center" wrapText="1"/>
    </xf>
    <xf numFmtId="14" fontId="69" fillId="8" borderId="1" xfId="0" applyNumberFormat="1" applyFont="1" applyFill="1" applyBorder="1" applyAlignment="1" applyProtection="1">
      <alignment horizontal="center" vertical="center"/>
      <protection locked="0"/>
    </xf>
    <xf numFmtId="166" fontId="0" fillId="7" borderId="1" xfId="0" applyNumberFormat="1" applyFill="1" applyBorder="1" applyAlignment="1" applyProtection="1">
      <alignment horizontal="center" vertical="center"/>
      <protection locked="0"/>
    </xf>
    <xf numFmtId="166" fontId="0" fillId="7" borderId="4" xfId="0" applyNumberFormat="1" applyFill="1" applyBorder="1" applyAlignment="1" applyProtection="1">
      <alignment horizontal="center" vertical="center"/>
      <protection locked="0"/>
    </xf>
    <xf numFmtId="14" fontId="69" fillId="8" borderId="34" xfId="0" applyNumberFormat="1" applyFont="1" applyFill="1" applyBorder="1" applyAlignment="1" applyProtection="1">
      <alignment horizontal="center" vertical="center"/>
      <protection locked="0"/>
    </xf>
    <xf numFmtId="14" fontId="69" fillId="8" borderId="35" xfId="0" applyNumberFormat="1" applyFont="1" applyFill="1" applyBorder="1" applyAlignment="1" applyProtection="1">
      <alignment horizontal="center" vertical="center"/>
      <protection locked="0"/>
    </xf>
    <xf numFmtId="166" fontId="0" fillId="13" borderId="1" xfId="0" applyNumberFormat="1" applyFill="1" applyBorder="1" applyAlignment="1" applyProtection="1">
      <alignment horizontal="center" vertical="center"/>
      <protection locked="0"/>
    </xf>
    <xf numFmtId="166" fontId="0" fillId="13" borderId="4" xfId="0" applyNumberFormat="1" applyFill="1" applyBorder="1" applyAlignment="1" applyProtection="1">
      <alignment horizontal="center" vertical="center"/>
      <protection locked="0"/>
    </xf>
    <xf numFmtId="166" fontId="0" fillId="7" borderId="27" xfId="0" applyNumberFormat="1" applyFill="1" applyBorder="1" applyAlignment="1" applyProtection="1">
      <alignment horizontal="center" vertical="center"/>
      <protection locked="0"/>
    </xf>
    <xf numFmtId="14" fontId="69" fillId="8" borderId="27" xfId="0" applyNumberFormat="1" applyFont="1" applyFill="1" applyBorder="1" applyAlignment="1" applyProtection="1">
      <alignment horizontal="center" vertical="center"/>
      <protection locked="0"/>
    </xf>
    <xf numFmtId="166" fontId="0" fillId="7" borderId="36" xfId="0" applyNumberFormat="1" applyFill="1" applyBorder="1" applyAlignment="1" applyProtection="1">
      <alignment horizontal="center" vertical="center"/>
      <protection locked="0"/>
    </xf>
    <xf numFmtId="166" fontId="0" fillId="13" borderId="36" xfId="0" applyNumberFormat="1" applyFill="1" applyBorder="1" applyAlignment="1" applyProtection="1">
      <alignment horizontal="center" vertical="center"/>
      <protection locked="0"/>
    </xf>
    <xf numFmtId="0" fontId="86" fillId="0" borderId="0" xfId="0" applyFont="1" applyFill="1" applyBorder="1" applyAlignment="1" applyProtection="1">
      <alignment vertical="top" wrapText="1"/>
    </xf>
    <xf numFmtId="0" fontId="86" fillId="0" borderId="0" xfId="0" applyFont="1" applyBorder="1" applyAlignment="1" applyProtection="1">
      <alignment vertical="center" wrapText="1"/>
    </xf>
    <xf numFmtId="0" fontId="67" fillId="3" borderId="1" xfId="0" applyFont="1" applyFill="1" applyBorder="1" applyAlignment="1" applyProtection="1">
      <alignment horizontal="center" vertical="center"/>
      <protection locked="0"/>
    </xf>
    <xf numFmtId="0" fontId="64"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textRotation="90" wrapText="1"/>
    </xf>
    <xf numFmtId="0" fontId="107" fillId="0" borderId="48" xfId="0" applyFont="1" applyBorder="1" applyAlignment="1">
      <alignment horizontal="center" vertical="center" wrapText="1" readingOrder="1"/>
    </xf>
    <xf numFmtId="0" fontId="107" fillId="0" borderId="47" xfId="0" applyFont="1" applyBorder="1" applyAlignment="1">
      <alignment horizontal="center" vertical="center" wrapText="1" readingOrder="1"/>
    </xf>
    <xf numFmtId="0" fontId="107" fillId="21" borderId="47" xfId="0" applyFont="1" applyFill="1" applyBorder="1" applyAlignment="1">
      <alignment horizontal="center" vertical="center" wrapText="1" readingOrder="1"/>
    </xf>
    <xf numFmtId="0" fontId="107" fillId="23" borderId="47" xfId="0" applyFont="1" applyFill="1" applyBorder="1" applyAlignment="1">
      <alignment horizontal="center" vertical="center" wrapText="1" readingOrder="1"/>
    </xf>
    <xf numFmtId="0" fontId="107" fillId="0" borderId="50" xfId="0" applyFont="1" applyBorder="1" applyAlignment="1">
      <alignment horizontal="center" vertical="center" wrapText="1" readingOrder="1"/>
    </xf>
    <xf numFmtId="0" fontId="107" fillId="0" borderId="49" xfId="0" applyFont="1" applyBorder="1" applyAlignment="1">
      <alignment horizontal="center" vertical="center" wrapText="1" readingOrder="1"/>
    </xf>
    <xf numFmtId="0" fontId="107" fillId="22" borderId="47" xfId="0" applyFont="1" applyFill="1" applyBorder="1" applyAlignment="1">
      <alignment horizontal="center" vertical="center" wrapText="1" readingOrder="1"/>
    </xf>
    <xf numFmtId="0" fontId="0" fillId="0" borderId="49" xfId="0" applyBorder="1" applyAlignment="1">
      <alignment horizontal="center" vertical="center" wrapText="1"/>
    </xf>
    <xf numFmtId="0" fontId="107" fillId="0" borderId="1" xfId="0" applyFont="1" applyBorder="1" applyAlignment="1">
      <alignment vertical="center" wrapText="1" readingOrder="1"/>
    </xf>
    <xf numFmtId="0" fontId="108" fillId="0" borderId="47" xfId="0" applyFont="1" applyBorder="1" applyAlignment="1">
      <alignment horizontal="center" vertical="center" wrapText="1" readingOrder="1"/>
    </xf>
    <xf numFmtId="0" fontId="109" fillId="0" borderId="0" xfId="0" applyFont="1"/>
    <xf numFmtId="0" fontId="110" fillId="0" borderId="0" xfId="0" applyFont="1"/>
    <xf numFmtId="0" fontId="111" fillId="0" borderId="0" xfId="0" applyFont="1"/>
    <xf numFmtId="0" fontId="68" fillId="0" borderId="0" xfId="0" applyFont="1" applyProtection="1">
      <protection locked="0"/>
    </xf>
    <xf numFmtId="0" fontId="67" fillId="0" borderId="1" xfId="0" applyFont="1" applyFill="1" applyBorder="1" applyAlignment="1" applyProtection="1">
      <alignment horizontal="center" vertical="center" textRotation="90" wrapText="1"/>
    </xf>
    <xf numFmtId="0" fontId="0" fillId="0" borderId="1" xfId="0" applyFont="1" applyBorder="1" applyProtection="1">
      <protection locked="0"/>
    </xf>
    <xf numFmtId="3" fontId="64" fillId="0" borderId="1" xfId="0" applyNumberFormat="1" applyFont="1" applyFill="1" applyBorder="1" applyAlignment="1" applyProtection="1">
      <alignment vertical="center"/>
    </xf>
    <xf numFmtId="0" fontId="67" fillId="3" borderId="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64" fillId="0" borderId="0" xfId="0" applyFont="1" applyBorder="1" applyAlignment="1" applyProtection="1">
      <alignment horizontal="center" vertical="center" wrapText="1"/>
    </xf>
    <xf numFmtId="0" fontId="67" fillId="3" borderId="1"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67" fillId="3" borderId="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112" fillId="0" borderId="0" xfId="0" applyFont="1" applyBorder="1" applyAlignment="1" applyProtection="1">
      <alignment vertical="center" wrapText="1" readingOrder="1"/>
    </xf>
    <xf numFmtId="0" fontId="113" fillId="0" borderId="0" xfId="0" applyFont="1" applyBorder="1" applyAlignment="1">
      <alignment vertical="center" wrapText="1" readingOrder="1"/>
    </xf>
    <xf numFmtId="0" fontId="0" fillId="10" borderId="33" xfId="0" applyFont="1" applyFill="1" applyBorder="1" applyAlignment="1" applyProtection="1">
      <alignment horizontal="center" vertical="center"/>
    </xf>
    <xf numFmtId="0" fontId="0" fillId="10" borderId="11" xfId="0" quotePrefix="1" applyFont="1" applyFill="1" applyBorder="1" applyAlignment="1" applyProtection="1">
      <alignment horizontal="center" vertical="center"/>
    </xf>
    <xf numFmtId="0" fontId="96" fillId="0" borderId="0" xfId="0" applyFont="1" applyFill="1" applyBorder="1" applyAlignment="1" applyProtection="1">
      <alignment horizontal="center" vertical="center" wrapText="1"/>
    </xf>
    <xf numFmtId="1" fontId="96" fillId="0" borderId="0" xfId="0" applyNumberFormat="1" applyFont="1" applyFill="1" applyAlignment="1" applyProtection="1">
      <alignment horizontal="center" vertical="center"/>
    </xf>
    <xf numFmtId="0" fontId="96" fillId="0" borderId="0" xfId="0" applyFont="1" applyAlignment="1" applyProtection="1">
      <alignment horizontal="center" vertical="center"/>
    </xf>
    <xf numFmtId="0" fontId="114" fillId="0" borderId="0" xfId="0" applyFont="1" applyAlignment="1" applyProtection="1">
      <alignment horizontal="center" vertical="center"/>
    </xf>
    <xf numFmtId="0" fontId="114" fillId="0" borderId="0" xfId="0" applyFont="1" applyProtection="1"/>
    <xf numFmtId="0" fontId="96" fillId="0" borderId="0" xfId="0" applyFont="1" applyFill="1" applyAlignment="1" applyProtection="1">
      <alignment horizontal="center" vertical="center"/>
    </xf>
    <xf numFmtId="0" fontId="114" fillId="0" borderId="0" xfId="0" applyFont="1" applyFill="1" applyAlignment="1" applyProtection="1">
      <alignment horizontal="center" vertical="center"/>
    </xf>
    <xf numFmtId="0" fontId="96" fillId="0" borderId="0" xfId="0" applyFont="1" applyFill="1" applyAlignment="1" applyProtection="1">
      <alignment horizontal="right" vertical="center"/>
    </xf>
    <xf numFmtId="1" fontId="114" fillId="0" borderId="0" xfId="0" applyNumberFormat="1" applyFont="1" applyFill="1" applyAlignment="1" applyProtection="1">
      <alignment horizontal="center" vertical="center"/>
    </xf>
    <xf numFmtId="1" fontId="96" fillId="0" borderId="0" xfId="0" applyNumberFormat="1" applyFont="1" applyFill="1" applyBorder="1" applyAlignment="1" applyProtection="1">
      <alignment horizontal="center" vertical="center"/>
    </xf>
    <xf numFmtId="2" fontId="96" fillId="0" borderId="0" xfId="0" applyNumberFormat="1" applyFont="1" applyFill="1" applyBorder="1" applyAlignment="1" applyProtection="1">
      <alignment horizontal="center" vertical="center"/>
    </xf>
    <xf numFmtId="0" fontId="96" fillId="0" borderId="0" xfId="0" applyFont="1" applyAlignment="1" applyProtection="1">
      <alignment horizontal="left" vertical="center"/>
    </xf>
    <xf numFmtId="0" fontId="96" fillId="0" borderId="0" xfId="0" applyFont="1" applyFill="1" applyBorder="1" applyAlignment="1">
      <alignment horizontal="center" vertical="center" wrapText="1"/>
    </xf>
    <xf numFmtId="0" fontId="115" fillId="0" borderId="0" xfId="0" applyFont="1" applyAlignment="1">
      <alignment vertical="center"/>
    </xf>
    <xf numFmtId="0" fontId="114" fillId="0" borderId="0" xfId="0" applyFont="1" applyAlignment="1" applyProtection="1">
      <alignment horizontal="left" vertical="center"/>
    </xf>
    <xf numFmtId="0" fontId="114" fillId="0" borderId="0" xfId="0" applyFont="1" applyAlignment="1" applyProtection="1">
      <alignment vertical="center"/>
    </xf>
    <xf numFmtId="0" fontId="116" fillId="0" borderId="0" xfId="0" applyFont="1" applyFill="1" applyProtection="1"/>
    <xf numFmtId="0" fontId="92" fillId="0" borderId="1" xfId="0" applyFont="1" applyFill="1" applyBorder="1" applyProtection="1"/>
    <xf numFmtId="0" fontId="92" fillId="0" borderId="1" xfId="0" applyFont="1" applyFill="1" applyBorder="1" applyAlignment="1" applyProtection="1">
      <alignment wrapText="1"/>
    </xf>
    <xf numFmtId="0" fontId="92" fillId="0" borderId="0" xfId="0" applyFont="1" applyFill="1" applyBorder="1" applyProtection="1"/>
    <xf numFmtId="0" fontId="92" fillId="0" borderId="0" xfId="0" applyFont="1" applyFill="1" applyProtection="1"/>
    <xf numFmtId="0" fontId="92" fillId="0" borderId="1" xfId="0" applyFont="1" applyFill="1" applyBorder="1" applyAlignment="1" applyProtection="1">
      <alignment horizontal="center"/>
    </xf>
    <xf numFmtId="0" fontId="92" fillId="0" borderId="0" xfId="0" applyFont="1" applyFill="1" applyBorder="1" applyAlignment="1" applyProtection="1">
      <alignment horizontal="center"/>
    </xf>
    <xf numFmtId="0" fontId="89" fillId="0" borderId="1" xfId="0" applyFont="1" applyFill="1" applyBorder="1" applyAlignment="1" applyProtection="1">
      <alignment horizontal="center" vertical="center"/>
    </xf>
    <xf numFmtId="0" fontId="66" fillId="0" borderId="1" xfId="0" applyFont="1" applyFill="1" applyBorder="1" applyAlignment="1" applyProtection="1">
      <alignment horizontal="right" vertical="center"/>
    </xf>
    <xf numFmtId="0" fontId="66" fillId="0" borderId="1" xfId="0" applyFont="1" applyFill="1" applyBorder="1" applyAlignment="1" applyProtection="1">
      <alignment horizontal="center" vertical="center"/>
    </xf>
    <xf numFmtId="0" fontId="63" fillId="0" borderId="1" xfId="0" applyFont="1" applyFill="1" applyBorder="1" applyAlignment="1" applyProtection="1">
      <alignment horizontal="right" vertical="center"/>
    </xf>
    <xf numFmtId="0" fontId="63" fillId="0" borderId="1"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3" fillId="0" borderId="1" xfId="0" applyFont="1" applyFill="1" applyBorder="1" applyProtection="1"/>
    <xf numFmtId="1" fontId="92" fillId="0" borderId="1" xfId="0" applyNumberFormat="1" applyFont="1" applyFill="1" applyBorder="1" applyAlignment="1" applyProtection="1">
      <alignment horizontal="center"/>
    </xf>
    <xf numFmtId="0" fontId="92" fillId="0" borderId="0" xfId="0" applyFont="1" applyBorder="1" applyAlignment="1" applyProtection="1">
      <alignment horizontal="center" vertical="center"/>
    </xf>
    <xf numFmtId="0" fontId="96" fillId="0" borderId="0" xfId="0" applyFont="1" applyAlignment="1" applyProtection="1">
      <alignment horizontal="center" vertical="center" wrapText="1"/>
    </xf>
    <xf numFmtId="0" fontId="92" fillId="0" borderId="0" xfId="0" applyFont="1" applyAlignment="1" applyProtection="1">
      <alignment horizontal="center" vertical="center"/>
    </xf>
    <xf numFmtId="0" fontId="92" fillId="0" borderId="0" xfId="0" applyFont="1" applyAlignment="1" applyProtection="1">
      <alignment horizontal="left" vertical="center"/>
    </xf>
    <xf numFmtId="0" fontId="89" fillId="0" borderId="0" xfId="0" applyFont="1" applyAlignment="1" applyProtection="1">
      <alignment horizontal="right" wrapText="1"/>
    </xf>
    <xf numFmtId="0" fontId="117" fillId="0" borderId="0" xfId="0" applyFont="1" applyFill="1" applyBorder="1" applyAlignment="1" applyProtection="1">
      <alignment horizontal="center" vertical="center" wrapText="1"/>
    </xf>
    <xf numFmtId="0" fontId="63" fillId="0" borderId="0" xfId="0" applyFont="1" applyAlignment="1" applyProtection="1">
      <alignment horizontal="center" vertical="center"/>
    </xf>
    <xf numFmtId="0" fontId="89" fillId="0" borderId="0" xfId="0" applyFont="1" applyAlignment="1" applyProtection="1">
      <alignment horizontal="left" vertical="center"/>
    </xf>
    <xf numFmtId="0" fontId="92" fillId="0" borderId="0" xfId="0" applyFont="1" applyAlignment="1" applyProtection="1">
      <alignment horizontal="center"/>
    </xf>
    <xf numFmtId="0" fontId="118" fillId="0" borderId="0" xfId="0" applyFont="1" applyAlignment="1" applyProtection="1">
      <alignment horizontal="left" vertical="center"/>
    </xf>
    <xf numFmtId="0" fontId="92" fillId="0" borderId="0" xfId="0" applyFont="1" applyBorder="1" applyAlignment="1" applyProtection="1">
      <alignment horizontal="right"/>
    </xf>
    <xf numFmtId="0" fontId="92" fillId="0" borderId="0" xfId="0" applyFont="1" applyBorder="1" applyAlignment="1" applyProtection="1">
      <alignment horizontal="left" vertical="center"/>
    </xf>
    <xf numFmtId="0" fontId="92" fillId="0" borderId="0" xfId="0" applyFont="1" applyBorder="1" applyAlignment="1" applyProtection="1">
      <alignment horizontal="center"/>
    </xf>
    <xf numFmtId="0" fontId="89" fillId="0" borderId="0" xfId="0" applyFont="1" applyFill="1" applyBorder="1" applyAlignment="1" applyProtection="1">
      <alignment horizontal="left" vertical="center"/>
    </xf>
    <xf numFmtId="0" fontId="63" fillId="0" borderId="0" xfId="0" applyFont="1" applyAlignment="1" applyProtection="1">
      <alignment horizontal="left" vertical="center"/>
    </xf>
    <xf numFmtId="0" fontId="92" fillId="0" borderId="0" xfId="0" applyFont="1" applyProtection="1"/>
    <xf numFmtId="0" fontId="119" fillId="0" borderId="0" xfId="0" applyFont="1" applyFill="1" applyBorder="1" applyAlignment="1" applyProtection="1">
      <alignment horizontal="center" vertical="center"/>
    </xf>
    <xf numFmtId="0" fontId="119" fillId="0" borderId="0" xfId="0" applyFont="1" applyFill="1" applyAlignment="1" applyProtection="1">
      <alignment horizontal="center" vertical="center"/>
    </xf>
    <xf numFmtId="0" fontId="92" fillId="0" borderId="0" xfId="0" applyFont="1" applyAlignment="1" applyProtection="1">
      <alignment wrapText="1"/>
    </xf>
    <xf numFmtId="0" fontId="92" fillId="0" borderId="0" xfId="0" applyFont="1" applyFill="1" applyBorder="1" applyAlignment="1">
      <alignment horizontal="center" wrapText="1"/>
    </xf>
    <xf numFmtId="0" fontId="92" fillId="0" borderId="0" xfId="0" applyFont="1" applyFill="1" applyBorder="1" applyAlignment="1">
      <alignment horizontal="center" vertical="center" wrapText="1"/>
    </xf>
    <xf numFmtId="0" fontId="120" fillId="0" borderId="0" xfId="8" applyFont="1" applyFill="1" applyBorder="1" applyAlignment="1">
      <alignment horizontal="center" vertical="center" wrapText="1"/>
    </xf>
    <xf numFmtId="0" fontId="63" fillId="0" borderId="1" xfId="0" applyFont="1" applyFill="1" applyBorder="1"/>
    <xf numFmtId="0" fontId="63" fillId="0" borderId="0" xfId="0" applyFont="1" applyFill="1" applyBorder="1" applyProtection="1"/>
    <xf numFmtId="0" fontId="92" fillId="0" borderId="0" xfId="0" applyFont="1" applyFill="1" applyBorder="1" applyAlignment="1">
      <alignment horizontal="left" wrapText="1"/>
    </xf>
    <xf numFmtId="2" fontId="63" fillId="0" borderId="1" xfId="0" applyNumberFormat="1" applyFont="1" applyFill="1" applyBorder="1" applyProtection="1"/>
    <xf numFmtId="0" fontId="92" fillId="0" borderId="0" xfId="0" applyFont="1" applyFill="1" applyBorder="1" applyAlignment="1">
      <alignment horizontal="left" vertical="top" wrapText="1"/>
    </xf>
    <xf numFmtId="0" fontId="92" fillId="0" borderId="0" xfId="0" applyFont="1" applyFill="1" applyBorder="1" applyAlignment="1">
      <alignment horizontal="center" vertical="top" wrapText="1"/>
    </xf>
    <xf numFmtId="0" fontId="92" fillId="0" borderId="1" xfId="0" applyFont="1" applyFill="1" applyBorder="1"/>
    <xf numFmtId="0" fontId="91" fillId="0" borderId="0" xfId="0" applyFont="1" applyAlignment="1" applyProtection="1">
      <alignment vertical="center" wrapText="1"/>
    </xf>
    <xf numFmtId="0" fontId="92" fillId="7" borderId="0" xfId="0" applyFont="1" applyFill="1" applyProtection="1"/>
    <xf numFmtId="166" fontId="92" fillId="7" borderId="0" xfId="0" applyNumberFormat="1" applyFont="1" applyFill="1" applyProtection="1"/>
    <xf numFmtId="0" fontId="92" fillId="7" borderId="0" xfId="0" applyFont="1" applyFill="1" applyAlignment="1" applyProtection="1"/>
    <xf numFmtId="0" fontId="92" fillId="7" borderId="0" xfId="0" applyFont="1" applyFill="1" applyAlignment="1" applyProtection="1">
      <alignment horizontal="center"/>
    </xf>
    <xf numFmtId="0" fontId="2" fillId="0" borderId="0" xfId="0" applyFont="1" applyAlignment="1" applyProtection="1">
      <alignment horizontal="center" vertical="center" wrapText="1"/>
    </xf>
    <xf numFmtId="0" fontId="2" fillId="0" borderId="7" xfId="0" applyFont="1" applyBorder="1" applyAlignment="1" applyProtection="1">
      <alignment horizontal="center" vertical="center" wrapText="1"/>
    </xf>
    <xf numFmtId="0" fontId="77" fillId="0" borderId="0" xfId="0" applyFont="1" applyAlignment="1" applyProtection="1">
      <alignment horizontal="center" vertical="top" wrapText="1"/>
    </xf>
    <xf numFmtId="0" fontId="77" fillId="0" borderId="0" xfId="0" applyFont="1" applyAlignment="1" applyProtection="1">
      <alignment horizontal="center" vertical="center" wrapText="1"/>
    </xf>
    <xf numFmtId="0" fontId="97" fillId="0" borderId="1" xfId="0" applyFont="1" applyBorder="1" applyAlignment="1" applyProtection="1">
      <alignment horizontal="center" vertical="center" wrapText="1"/>
    </xf>
    <xf numFmtId="0" fontId="64" fillId="0" borderId="0" xfId="0" applyFont="1" applyAlignment="1" applyProtection="1">
      <alignment horizontal="center" vertical="center" wrapText="1"/>
    </xf>
    <xf numFmtId="0" fontId="99" fillId="0" borderId="1" xfId="8" applyFont="1" applyBorder="1" applyAlignment="1" applyProtection="1">
      <alignment horizontal="center" vertical="center" wrapText="1"/>
    </xf>
    <xf numFmtId="0" fontId="64" fillId="0" borderId="1" xfId="0" applyFont="1" applyBorder="1" applyAlignment="1" applyProtection="1">
      <alignment horizontal="center"/>
    </xf>
    <xf numFmtId="0" fontId="21" fillId="0" borderId="1" xfId="0" applyFont="1" applyBorder="1" applyAlignment="1" applyProtection="1">
      <alignment horizontal="center" vertical="center" wrapText="1"/>
    </xf>
    <xf numFmtId="0" fontId="97" fillId="0" borderId="4" xfId="0" applyFont="1" applyBorder="1" applyAlignment="1" applyProtection="1">
      <alignment horizontal="center" vertical="center" wrapText="1"/>
    </xf>
    <xf numFmtId="0" fontId="97" fillId="0" borderId="5" xfId="0" applyFont="1" applyBorder="1" applyAlignment="1" applyProtection="1">
      <alignment horizontal="center" vertical="center" wrapText="1"/>
    </xf>
    <xf numFmtId="0" fontId="99" fillId="0" borderId="4" xfId="8" applyFont="1" applyBorder="1" applyAlignment="1" applyProtection="1">
      <alignment horizontal="center" vertical="center" wrapText="1"/>
    </xf>
    <xf numFmtId="0" fontId="99" fillId="0" borderId="21" xfId="8" applyFont="1" applyBorder="1" applyAlignment="1" applyProtection="1">
      <alignment horizontal="center" vertical="center" wrapText="1"/>
    </xf>
    <xf numFmtId="0" fontId="99" fillId="0" borderId="5" xfId="8" applyFont="1" applyBorder="1" applyAlignment="1" applyProtection="1">
      <alignment horizontal="center" vertical="center" wrapText="1"/>
    </xf>
    <xf numFmtId="0" fontId="64" fillId="0" borderId="0" xfId="0" applyFont="1" applyAlignment="1" applyProtection="1">
      <alignment horizontal="left" vertical="center"/>
    </xf>
    <xf numFmtId="0" fontId="67" fillId="3" borderId="19" xfId="0" applyFont="1" applyFill="1" applyBorder="1" applyAlignment="1" applyProtection="1">
      <alignment horizontal="center" vertical="center"/>
    </xf>
    <xf numFmtId="0" fontId="67" fillId="3" borderId="12" xfId="0" applyFont="1" applyFill="1" applyBorder="1" applyAlignment="1" applyProtection="1">
      <alignment horizontal="center" vertical="center"/>
    </xf>
    <xf numFmtId="0" fontId="67" fillId="4" borderId="4" xfId="0" applyFont="1" applyFill="1" applyBorder="1" applyAlignment="1" applyProtection="1">
      <alignment horizontal="center" vertical="center"/>
    </xf>
    <xf numFmtId="0" fontId="67" fillId="4" borderId="5" xfId="0" applyFont="1" applyFill="1" applyBorder="1" applyAlignment="1" applyProtection="1">
      <alignment horizontal="center" vertical="center"/>
    </xf>
    <xf numFmtId="0" fontId="62" fillId="0" borderId="1" xfId="0" applyFont="1" applyBorder="1" applyAlignment="1" applyProtection="1">
      <alignment horizontal="center"/>
    </xf>
    <xf numFmtId="0" fontId="122" fillId="0" borderId="1" xfId="8" applyFont="1" applyBorder="1" applyAlignment="1" applyProtection="1">
      <alignment horizontal="center" vertical="center" wrapText="1"/>
    </xf>
    <xf numFmtId="0" fontId="64" fillId="0" borderId="0" xfId="0" applyFont="1" applyBorder="1" applyAlignment="1" applyProtection="1">
      <alignment horizontal="center" vertical="center" wrapText="1"/>
    </xf>
    <xf numFmtId="0" fontId="121" fillId="0" borderId="1" xfId="8" applyFont="1" applyBorder="1" applyAlignment="1" applyProtection="1">
      <alignment horizontal="center"/>
    </xf>
    <xf numFmtId="0" fontId="69" fillId="0" borderId="1" xfId="0" applyFont="1" applyBorder="1" applyAlignment="1" applyProtection="1">
      <alignment horizontal="center"/>
    </xf>
    <xf numFmtId="0" fontId="92" fillId="0" borderId="0" xfId="0" applyFont="1" applyAlignment="1">
      <alignment horizontal="center" vertical="center"/>
    </xf>
    <xf numFmtId="0" fontId="65" fillId="0" borderId="6" xfId="8" applyBorder="1" applyAlignment="1" applyProtection="1">
      <alignment horizontal="center"/>
    </xf>
    <xf numFmtId="0" fontId="65" fillId="0" borderId="7" xfId="8" applyBorder="1" applyAlignment="1" applyProtection="1">
      <alignment horizontal="center"/>
    </xf>
    <xf numFmtId="0" fontId="65" fillId="0" borderId="14" xfId="8" applyBorder="1" applyAlignment="1" applyProtection="1">
      <alignment horizontal="center"/>
    </xf>
    <xf numFmtId="0" fontId="62" fillId="0" borderId="19" xfId="0" applyFont="1" applyBorder="1" applyAlignment="1" applyProtection="1">
      <alignment horizontal="center" vertical="center" wrapText="1"/>
    </xf>
    <xf numFmtId="0" fontId="62" fillId="0" borderId="18" xfId="0" applyFont="1" applyBorder="1" applyAlignment="1" applyProtection="1">
      <alignment horizontal="center" vertical="center"/>
    </xf>
    <xf numFmtId="0" fontId="62" fillId="0" borderId="12" xfId="0" applyFont="1" applyBorder="1" applyAlignment="1" applyProtection="1">
      <alignment horizontal="center" vertical="center"/>
    </xf>
    <xf numFmtId="0" fontId="64" fillId="0" borderId="37" xfId="0" applyFont="1" applyBorder="1" applyAlignment="1" applyProtection="1">
      <alignment horizontal="center"/>
    </xf>
    <xf numFmtId="0" fontId="62" fillId="0" borderId="23" xfId="0" applyFont="1" applyBorder="1" applyAlignment="1"/>
    <xf numFmtId="0" fontId="62" fillId="0" borderId="26" xfId="0" applyFont="1" applyBorder="1" applyAlignment="1"/>
    <xf numFmtId="0" fontId="69" fillId="0" borderId="34" xfId="0" applyFont="1" applyBorder="1" applyAlignment="1">
      <alignment horizontal="center" vertical="center" textRotation="90"/>
    </xf>
    <xf numFmtId="0" fontId="0" fillId="0" borderId="34" xfId="0" applyFill="1" applyBorder="1" applyAlignment="1"/>
    <xf numFmtId="0" fontId="0" fillId="0" borderId="38" xfId="0" applyBorder="1" applyAlignment="1"/>
    <xf numFmtId="0" fontId="0" fillId="0" borderId="39" xfId="0" applyBorder="1" applyAlignment="1"/>
    <xf numFmtId="0" fontId="64" fillId="0" borderId="27" xfId="0" applyFont="1" applyBorder="1" applyAlignment="1">
      <alignment horizontal="center" vertical="center"/>
    </xf>
    <xf numFmtId="0" fontId="64" fillId="0" borderId="28" xfId="0" applyFont="1" applyBorder="1" applyAlignment="1">
      <alignment horizontal="center" vertical="center"/>
    </xf>
    <xf numFmtId="0" fontId="69" fillId="0" borderId="40" xfId="0" applyFont="1" applyBorder="1" applyAlignment="1">
      <alignment horizontal="center" vertical="center" textRotation="90"/>
    </xf>
    <xf numFmtId="0" fontId="69" fillId="0" borderId="41" xfId="0" applyFont="1" applyBorder="1" applyAlignment="1">
      <alignment horizontal="center" vertical="center" textRotation="90"/>
    </xf>
    <xf numFmtId="0" fontId="69" fillId="0" borderId="2" xfId="0" applyFont="1" applyBorder="1" applyAlignment="1">
      <alignment horizontal="center" vertical="center" textRotation="90"/>
    </xf>
    <xf numFmtId="0" fontId="125" fillId="0" borderId="0" xfId="0" applyFont="1" applyBorder="1" applyAlignment="1" applyProtection="1">
      <alignment horizontal="center" vertical="center" wrapText="1" readingOrder="1"/>
    </xf>
    <xf numFmtId="0" fontId="113" fillId="0" borderId="0" xfId="0" applyFont="1" applyBorder="1" applyAlignment="1">
      <alignment horizontal="center" vertical="center" wrapText="1" readingOrder="1"/>
    </xf>
    <xf numFmtId="0" fontId="107" fillId="23" borderId="4" xfId="0" applyFont="1" applyFill="1" applyBorder="1" applyAlignment="1">
      <alignment horizontal="center" vertical="center" wrapText="1" readingOrder="1"/>
    </xf>
    <xf numFmtId="0" fontId="107" fillId="23" borderId="5" xfId="0" applyFont="1" applyFill="1" applyBorder="1" applyAlignment="1">
      <alignment horizontal="center" vertical="center" wrapText="1" readingOrder="1"/>
    </xf>
    <xf numFmtId="0" fontId="107" fillId="22" borderId="4" xfId="0" applyFont="1" applyFill="1" applyBorder="1" applyAlignment="1">
      <alignment horizontal="center" vertical="center" wrapText="1" readingOrder="1"/>
    </xf>
    <xf numFmtId="0" fontId="107" fillId="22" borderId="5" xfId="0" applyFont="1" applyFill="1" applyBorder="1" applyAlignment="1">
      <alignment horizontal="center" vertical="center" wrapText="1" readingOrder="1"/>
    </xf>
    <xf numFmtId="0" fontId="107" fillId="21" borderId="4" xfId="0" applyFont="1" applyFill="1" applyBorder="1" applyAlignment="1">
      <alignment horizontal="center" vertical="center" wrapText="1" readingOrder="1"/>
    </xf>
    <xf numFmtId="0" fontId="107" fillId="21" borderId="21" xfId="0" applyFont="1" applyFill="1" applyBorder="1" applyAlignment="1">
      <alignment horizontal="center" vertical="center" wrapText="1" readingOrder="1"/>
    </xf>
    <xf numFmtId="0" fontId="107" fillId="21" borderId="5" xfId="0" applyFont="1" applyFill="1" applyBorder="1" applyAlignment="1">
      <alignment horizontal="center" vertical="center" wrapText="1" readingOrder="1"/>
    </xf>
    <xf numFmtId="0" fontId="76" fillId="0" borderId="0" xfId="0" applyFont="1" applyAlignment="1" applyProtection="1">
      <alignment horizontal="left" vertical="center" wrapText="1"/>
      <protection locked="0"/>
    </xf>
    <xf numFmtId="0" fontId="107" fillId="21" borderId="55" xfId="0" applyFont="1" applyFill="1" applyBorder="1" applyAlignment="1">
      <alignment horizontal="center" vertical="center" wrapText="1" readingOrder="1"/>
    </xf>
    <xf numFmtId="0" fontId="107" fillId="21" borderId="56" xfId="0" applyFont="1" applyFill="1" applyBorder="1" applyAlignment="1">
      <alignment horizontal="center" vertical="center" wrapText="1" readingOrder="1"/>
    </xf>
    <xf numFmtId="0" fontId="107" fillId="21" borderId="59" xfId="0" applyFont="1" applyFill="1" applyBorder="1" applyAlignment="1">
      <alignment horizontal="center" vertical="center" wrapText="1" readingOrder="1"/>
    </xf>
    <xf numFmtId="0" fontId="107" fillId="21" borderId="60" xfId="0" applyFont="1" applyFill="1" applyBorder="1" applyAlignment="1">
      <alignment horizontal="center" vertical="center" wrapText="1" readingOrder="1"/>
    </xf>
    <xf numFmtId="0" fontId="107" fillId="21" borderId="48" xfId="0" applyFont="1" applyFill="1" applyBorder="1" applyAlignment="1">
      <alignment horizontal="center" vertical="center" wrapText="1" readingOrder="1"/>
    </xf>
    <xf numFmtId="0" fontId="107" fillId="21" borderId="50" xfId="0" applyFont="1" applyFill="1" applyBorder="1" applyAlignment="1">
      <alignment horizontal="center" vertical="center" wrapText="1" readingOrder="1"/>
    </xf>
    <xf numFmtId="0" fontId="107" fillId="21" borderId="49" xfId="0" applyFont="1" applyFill="1" applyBorder="1" applyAlignment="1">
      <alignment horizontal="center" vertical="center" wrapText="1" readingOrder="1"/>
    </xf>
    <xf numFmtId="0" fontId="107" fillId="23" borderId="48" xfId="0" applyFont="1" applyFill="1" applyBorder="1" applyAlignment="1">
      <alignment horizontal="center" vertical="center" wrapText="1" readingOrder="1"/>
    </xf>
    <xf numFmtId="0" fontId="107" fillId="23" borderId="50" xfId="0" applyFont="1" applyFill="1" applyBorder="1" applyAlignment="1">
      <alignment horizontal="center" vertical="center" wrapText="1" readingOrder="1"/>
    </xf>
    <xf numFmtId="0" fontId="107" fillId="23" borderId="49" xfId="0" applyFont="1" applyFill="1" applyBorder="1" applyAlignment="1">
      <alignment horizontal="center" vertical="center" wrapText="1" readingOrder="1"/>
    </xf>
    <xf numFmtId="0" fontId="107" fillId="21" borderId="57" xfId="0" applyFont="1" applyFill="1" applyBorder="1" applyAlignment="1">
      <alignment horizontal="center" vertical="center" wrapText="1" readingOrder="1"/>
    </xf>
    <xf numFmtId="0" fontId="107" fillId="21" borderId="58" xfId="0" applyFont="1" applyFill="1" applyBorder="1" applyAlignment="1">
      <alignment horizontal="center" vertical="center" wrapText="1" readingOrder="1"/>
    </xf>
    <xf numFmtId="0" fontId="107" fillId="22" borderId="48" xfId="0" applyFont="1" applyFill="1" applyBorder="1" applyAlignment="1">
      <alignment horizontal="center" vertical="center" wrapText="1" readingOrder="1"/>
    </xf>
    <xf numFmtId="0" fontId="107" fillId="22" borderId="49" xfId="0" applyFont="1" applyFill="1" applyBorder="1" applyAlignment="1">
      <alignment horizontal="center" vertical="center" wrapText="1" readingOrder="1"/>
    </xf>
    <xf numFmtId="0" fontId="107" fillId="22" borderId="55" xfId="0" applyFont="1" applyFill="1" applyBorder="1" applyAlignment="1">
      <alignment horizontal="center" vertical="center" wrapText="1" readingOrder="1"/>
    </xf>
    <xf numFmtId="0" fontId="107" fillId="22" borderId="56" xfId="0" applyFont="1" applyFill="1" applyBorder="1" applyAlignment="1">
      <alignment horizontal="center" vertical="center" wrapText="1" readingOrder="1"/>
    </xf>
    <xf numFmtId="0" fontId="107" fillId="22" borderId="59" xfId="0" applyFont="1" applyFill="1" applyBorder="1" applyAlignment="1">
      <alignment horizontal="center" vertical="center" wrapText="1" readingOrder="1"/>
    </xf>
    <xf numFmtId="0" fontId="107" fillId="22" borderId="60" xfId="0" applyFont="1" applyFill="1" applyBorder="1" applyAlignment="1">
      <alignment horizontal="center" vertical="center" wrapText="1" readingOrder="1"/>
    </xf>
    <xf numFmtId="0" fontId="124" fillId="21" borderId="55" xfId="0" applyFont="1" applyFill="1" applyBorder="1" applyAlignment="1">
      <alignment horizontal="center" vertical="center" wrapText="1" readingOrder="1"/>
    </xf>
    <xf numFmtId="0" fontId="124" fillId="21" borderId="56" xfId="0" applyFont="1" applyFill="1" applyBorder="1" applyAlignment="1">
      <alignment horizontal="center" vertical="center" wrapText="1" readingOrder="1"/>
    </xf>
    <xf numFmtId="0" fontId="124" fillId="21" borderId="57" xfId="0" applyFont="1" applyFill="1" applyBorder="1" applyAlignment="1">
      <alignment horizontal="center" vertical="center" wrapText="1" readingOrder="1"/>
    </xf>
    <xf numFmtId="0" fontId="124" fillId="21" borderId="58" xfId="0" applyFont="1" applyFill="1" applyBorder="1" applyAlignment="1">
      <alignment horizontal="center" vertical="center" wrapText="1" readingOrder="1"/>
    </xf>
    <xf numFmtId="0" fontId="124" fillId="21" borderId="59" xfId="0" applyFont="1" applyFill="1" applyBorder="1" applyAlignment="1">
      <alignment horizontal="center" vertical="center" wrapText="1" readingOrder="1"/>
    </xf>
    <xf numFmtId="0" fontId="124" fillId="21" borderId="60" xfId="0" applyFont="1" applyFill="1" applyBorder="1" applyAlignment="1">
      <alignment horizontal="center" vertical="center" wrapText="1" readingOrder="1"/>
    </xf>
    <xf numFmtId="0" fontId="107" fillId="0" borderId="55" xfId="0" applyFont="1" applyBorder="1" applyAlignment="1">
      <alignment horizontal="center" vertical="center" wrapText="1" readingOrder="1"/>
    </xf>
    <xf numFmtId="0" fontId="107" fillId="0" borderId="56" xfId="0" applyFont="1" applyBorder="1" applyAlignment="1">
      <alignment horizontal="center" vertical="center" wrapText="1" readingOrder="1"/>
    </xf>
    <xf numFmtId="0" fontId="107" fillId="0" borderId="59" xfId="0" applyFont="1" applyBorder="1" applyAlignment="1">
      <alignment horizontal="center" vertical="center" wrapText="1" readingOrder="1"/>
    </xf>
    <xf numFmtId="0" fontId="107" fillId="0" borderId="60" xfId="0" applyFont="1" applyBorder="1" applyAlignment="1">
      <alignment horizontal="center" vertical="center" wrapText="1" readingOrder="1"/>
    </xf>
    <xf numFmtId="0" fontId="107" fillId="22" borderId="52" xfId="0" applyFont="1" applyFill="1" applyBorder="1" applyAlignment="1">
      <alignment horizontal="center" vertical="center" wrapText="1" readingOrder="1"/>
    </xf>
    <xf numFmtId="0" fontId="107" fillId="22" borderId="53" xfId="0" applyFont="1" applyFill="1" applyBorder="1" applyAlignment="1">
      <alignment horizontal="center" vertical="center" wrapText="1" readingOrder="1"/>
    </xf>
    <xf numFmtId="0" fontId="107" fillId="0" borderId="48" xfId="0" applyFont="1" applyBorder="1" applyAlignment="1">
      <alignment horizontal="center" vertical="center" wrapText="1" readingOrder="1"/>
    </xf>
    <xf numFmtId="0" fontId="107" fillId="0" borderId="50" xfId="0" applyFont="1" applyBorder="1" applyAlignment="1">
      <alignment horizontal="center" vertical="center" wrapText="1" readingOrder="1"/>
    </xf>
    <xf numFmtId="0" fontId="107" fillId="0" borderId="49" xfId="0" applyFont="1" applyBorder="1" applyAlignment="1">
      <alignment horizontal="center" vertical="center" wrapText="1" readingOrder="1"/>
    </xf>
    <xf numFmtId="0" fontId="107" fillId="21" borderId="52" xfId="0" applyFont="1" applyFill="1" applyBorder="1" applyAlignment="1">
      <alignment horizontal="center" vertical="center" wrapText="1" readingOrder="1"/>
    </xf>
    <xf numFmtId="0" fontId="107" fillId="21" borderId="53" xfId="0" applyFont="1" applyFill="1" applyBorder="1" applyAlignment="1">
      <alignment horizontal="center" vertical="center" wrapText="1" readingOrder="1"/>
    </xf>
    <xf numFmtId="0" fontId="76" fillId="0" borderId="0" xfId="0" applyFont="1" applyAlignment="1" applyProtection="1">
      <alignment horizontal="left" vertical="center"/>
      <protection locked="0"/>
    </xf>
    <xf numFmtId="0" fontId="76" fillId="0" borderId="0" xfId="0" applyFont="1" applyAlignment="1" applyProtection="1">
      <alignment horizontal="left" vertical="center" wrapText="1"/>
    </xf>
    <xf numFmtId="0" fontId="106" fillId="21" borderId="57" xfId="0" applyFont="1" applyFill="1" applyBorder="1" applyAlignment="1" applyProtection="1">
      <alignment horizontal="center" vertical="center" wrapText="1" readingOrder="1"/>
    </xf>
    <xf numFmtId="0" fontId="106" fillId="21" borderId="0" xfId="0" applyFont="1" applyFill="1" applyBorder="1" applyAlignment="1" applyProtection="1">
      <alignment horizontal="center" vertical="center" wrapText="1" readingOrder="1"/>
    </xf>
    <xf numFmtId="0" fontId="107" fillId="0" borderId="61" xfId="0" applyFont="1" applyBorder="1" applyAlignment="1">
      <alignment horizontal="center" vertical="center" wrapText="1" readingOrder="1"/>
    </xf>
    <xf numFmtId="0" fontId="107" fillId="0" borderId="52" xfId="0" applyFont="1" applyBorder="1" applyAlignment="1">
      <alignment horizontal="center" vertical="center" wrapText="1" readingOrder="1"/>
    </xf>
    <xf numFmtId="0" fontId="107" fillId="0" borderId="53" xfId="0" applyFont="1" applyBorder="1" applyAlignment="1">
      <alignment horizontal="center" vertical="center" wrapText="1" readingOrder="1"/>
    </xf>
    <xf numFmtId="0" fontId="106" fillId="23" borderId="48" xfId="0" applyFont="1" applyFill="1" applyBorder="1" applyAlignment="1" applyProtection="1">
      <alignment horizontal="center" vertical="center" wrapText="1" readingOrder="1"/>
    </xf>
    <xf numFmtId="0" fontId="106" fillId="23" borderId="49" xfId="0" applyFont="1" applyFill="1" applyBorder="1" applyAlignment="1" applyProtection="1">
      <alignment horizontal="center" vertical="center" wrapText="1" readingOrder="1"/>
    </xf>
    <xf numFmtId="0" fontId="106" fillId="24" borderId="55" xfId="0" applyFont="1" applyFill="1" applyBorder="1" applyAlignment="1" applyProtection="1">
      <alignment horizontal="center" vertical="center" wrapText="1" readingOrder="1"/>
    </xf>
    <xf numFmtId="0" fontId="106" fillId="24" borderId="56" xfId="0" applyFont="1" applyFill="1" applyBorder="1" applyAlignment="1" applyProtection="1">
      <alignment horizontal="center" vertical="center" wrapText="1" readingOrder="1"/>
    </xf>
    <xf numFmtId="0" fontId="106" fillId="24" borderId="59" xfId="0" applyFont="1" applyFill="1" applyBorder="1" applyAlignment="1" applyProtection="1">
      <alignment horizontal="center" vertical="center" wrapText="1" readingOrder="1"/>
    </xf>
    <xf numFmtId="0" fontId="106" fillId="24" borderId="60" xfId="0" applyFont="1" applyFill="1" applyBorder="1" applyAlignment="1" applyProtection="1">
      <alignment horizontal="center" vertical="center" wrapText="1" readingOrder="1"/>
    </xf>
    <xf numFmtId="0" fontId="106" fillId="23" borderId="55" xfId="0" applyFont="1" applyFill="1" applyBorder="1" applyAlignment="1" applyProtection="1">
      <alignment horizontal="center" vertical="center" wrapText="1" readingOrder="1"/>
    </xf>
    <xf numFmtId="0" fontId="106" fillId="23" borderId="56" xfId="0" applyFont="1" applyFill="1" applyBorder="1" applyAlignment="1" applyProtection="1">
      <alignment horizontal="center" vertical="center" wrapText="1" readingOrder="1"/>
    </xf>
    <xf numFmtId="0" fontId="106" fillId="23" borderId="59" xfId="0" applyFont="1" applyFill="1" applyBorder="1" applyAlignment="1" applyProtection="1">
      <alignment horizontal="center" vertical="center" wrapText="1" readingOrder="1"/>
    </xf>
    <xf numFmtId="0" fontId="106" fillId="23" borderId="60" xfId="0" applyFont="1" applyFill="1" applyBorder="1" applyAlignment="1" applyProtection="1">
      <alignment horizontal="center" vertical="center" wrapText="1" readingOrder="1"/>
    </xf>
    <xf numFmtId="0" fontId="106" fillId="21" borderId="48" xfId="0" applyFont="1" applyFill="1" applyBorder="1" applyAlignment="1" applyProtection="1">
      <alignment horizontal="center" vertical="center" wrapText="1" readingOrder="1"/>
    </xf>
    <xf numFmtId="0" fontId="106" fillId="21" borderId="49" xfId="0" applyFont="1" applyFill="1" applyBorder="1" applyAlignment="1" applyProtection="1">
      <alignment horizontal="center" vertical="center" wrapText="1" readingOrder="1"/>
    </xf>
    <xf numFmtId="0" fontId="106" fillId="21" borderId="55" xfId="0" applyFont="1" applyFill="1" applyBorder="1" applyAlignment="1" applyProtection="1">
      <alignment horizontal="center" vertical="center" wrapText="1" readingOrder="1"/>
    </xf>
    <xf numFmtId="0" fontId="106" fillId="21" borderId="56" xfId="0" applyFont="1" applyFill="1" applyBorder="1" applyAlignment="1" applyProtection="1">
      <alignment horizontal="center" vertical="center" wrapText="1" readingOrder="1"/>
    </xf>
    <xf numFmtId="0" fontId="106" fillId="21" borderId="59" xfId="0" applyFont="1" applyFill="1" applyBorder="1" applyAlignment="1" applyProtection="1">
      <alignment horizontal="center" vertical="center" wrapText="1" readingOrder="1"/>
    </xf>
    <xf numFmtId="0" fontId="106" fillId="21" borderId="60" xfId="0" applyFont="1" applyFill="1" applyBorder="1" applyAlignment="1" applyProtection="1">
      <alignment horizontal="center" vertical="center" wrapText="1" readingOrder="1"/>
    </xf>
    <xf numFmtId="0" fontId="123" fillId="21" borderId="48" xfId="0" applyFont="1" applyFill="1" applyBorder="1" applyAlignment="1" applyProtection="1">
      <alignment horizontal="center" vertical="center" wrapText="1" readingOrder="1"/>
    </xf>
    <xf numFmtId="0" fontId="123" fillId="21" borderId="49" xfId="0" applyFont="1" applyFill="1" applyBorder="1" applyAlignment="1" applyProtection="1">
      <alignment horizontal="center" vertical="center" wrapText="1" readingOrder="1"/>
    </xf>
    <xf numFmtId="0" fontId="106" fillId="24" borderId="57" xfId="0" applyFont="1" applyFill="1" applyBorder="1" applyAlignment="1" applyProtection="1">
      <alignment horizontal="center" vertical="center" wrapText="1" readingOrder="1"/>
    </xf>
    <xf numFmtId="0" fontId="106" fillId="24" borderId="58" xfId="0" applyFont="1" applyFill="1" applyBorder="1" applyAlignment="1" applyProtection="1">
      <alignment horizontal="center" vertical="center" wrapText="1" readingOrder="1"/>
    </xf>
    <xf numFmtId="0" fontId="107" fillId="0" borderId="55" xfId="0" applyFont="1" applyBorder="1" applyAlignment="1" applyProtection="1">
      <alignment horizontal="center" vertical="center" wrapText="1" readingOrder="1"/>
    </xf>
    <xf numFmtId="0" fontId="107" fillId="0" borderId="56" xfId="0" applyFont="1" applyBorder="1" applyAlignment="1" applyProtection="1">
      <alignment horizontal="center" vertical="center" wrapText="1" readingOrder="1"/>
    </xf>
    <xf numFmtId="0" fontId="107" fillId="0" borderId="59" xfId="0" applyFont="1" applyBorder="1" applyAlignment="1" applyProtection="1">
      <alignment horizontal="center" vertical="center" wrapText="1" readingOrder="1"/>
    </xf>
    <xf numFmtId="0" fontId="107" fillId="0" borderId="60" xfId="0" applyFont="1" applyBorder="1" applyAlignment="1" applyProtection="1">
      <alignment horizontal="center" vertical="center" wrapText="1" readingOrder="1"/>
    </xf>
    <xf numFmtId="0" fontId="123" fillId="21" borderId="50" xfId="0" applyFont="1" applyFill="1" applyBorder="1" applyAlignment="1" applyProtection="1">
      <alignment horizontal="center" vertical="center" wrapText="1" readingOrder="1"/>
    </xf>
    <xf numFmtId="0" fontId="106" fillId="22" borderId="52" xfId="0" applyFont="1" applyFill="1" applyBorder="1" applyAlignment="1" applyProtection="1">
      <alignment horizontal="center" vertical="center" wrapText="1" readingOrder="1"/>
    </xf>
    <xf numFmtId="0" fontId="106" fillId="22" borderId="53" xfId="0" applyFont="1" applyFill="1" applyBorder="1" applyAlignment="1" applyProtection="1">
      <alignment horizontal="center" vertical="center" wrapText="1" readingOrder="1"/>
    </xf>
    <xf numFmtId="0" fontId="106" fillId="0" borderId="48" xfId="0" applyFont="1" applyBorder="1" applyAlignment="1" applyProtection="1">
      <alignment horizontal="center" vertical="center" wrapText="1" readingOrder="1"/>
    </xf>
    <xf numFmtId="0" fontId="106" fillId="0" borderId="50" xfId="0" applyFont="1" applyBorder="1" applyAlignment="1" applyProtection="1">
      <alignment horizontal="center" vertical="center" wrapText="1" readingOrder="1"/>
    </xf>
    <xf numFmtId="0" fontId="106" fillId="0" borderId="49" xfId="0" applyFont="1" applyBorder="1" applyAlignment="1" applyProtection="1">
      <alignment horizontal="center" vertical="center" wrapText="1" readingOrder="1"/>
    </xf>
    <xf numFmtId="0" fontId="107" fillId="22" borderId="52" xfId="0" applyFont="1" applyFill="1" applyBorder="1" applyAlignment="1" applyProtection="1">
      <alignment horizontal="center" vertical="center" wrapText="1" readingOrder="1"/>
    </xf>
    <xf numFmtId="0" fontId="107" fillId="22" borderId="53" xfId="0" applyFont="1" applyFill="1" applyBorder="1" applyAlignment="1" applyProtection="1">
      <alignment horizontal="center" vertical="center" wrapText="1" readingOrder="1"/>
    </xf>
    <xf numFmtId="0" fontId="106" fillId="24" borderId="52" xfId="0" applyFont="1" applyFill="1" applyBorder="1" applyAlignment="1" applyProtection="1">
      <alignment horizontal="center" vertical="center" wrapText="1" readingOrder="1"/>
    </xf>
    <xf numFmtId="0" fontId="106" fillId="24" borderId="53" xfId="0" applyFont="1" applyFill="1" applyBorder="1" applyAlignment="1" applyProtection="1">
      <alignment horizontal="center" vertical="center" wrapText="1" readingOrder="1"/>
    </xf>
    <xf numFmtId="0" fontId="106" fillId="21" borderId="52" xfId="0" applyFont="1" applyFill="1" applyBorder="1" applyAlignment="1" applyProtection="1">
      <alignment horizontal="center" vertical="center" wrapText="1" readingOrder="1"/>
    </xf>
    <xf numFmtId="0" fontId="106" fillId="21" borderId="53" xfId="0" applyFont="1" applyFill="1" applyBorder="1" applyAlignment="1" applyProtection="1">
      <alignment horizontal="center" vertical="center" wrapText="1" readingOrder="1"/>
    </xf>
    <xf numFmtId="0" fontId="107" fillId="24" borderId="55" xfId="0" applyFont="1" applyFill="1" applyBorder="1" applyAlignment="1" applyProtection="1">
      <alignment horizontal="center" vertical="center" wrapText="1" readingOrder="1"/>
    </xf>
    <xf numFmtId="0" fontId="107" fillId="24" borderId="56" xfId="0" applyFont="1" applyFill="1" applyBorder="1" applyAlignment="1" applyProtection="1">
      <alignment horizontal="center" vertical="center" wrapText="1" readingOrder="1"/>
    </xf>
    <xf numFmtId="0" fontId="107" fillId="24" borderId="57" xfId="0" applyFont="1" applyFill="1" applyBorder="1" applyAlignment="1" applyProtection="1">
      <alignment horizontal="center" vertical="center" wrapText="1" readingOrder="1"/>
    </xf>
    <xf numFmtId="0" fontId="107" fillId="24" borderId="58" xfId="0" applyFont="1" applyFill="1" applyBorder="1" applyAlignment="1" applyProtection="1">
      <alignment horizontal="center" vertical="center" wrapText="1" readingOrder="1"/>
    </xf>
    <xf numFmtId="0" fontId="107" fillId="24" borderId="59" xfId="0" applyFont="1" applyFill="1" applyBorder="1" applyAlignment="1" applyProtection="1">
      <alignment horizontal="center" vertical="center" wrapText="1" readingOrder="1"/>
    </xf>
    <xf numFmtId="0" fontId="107" fillId="24" borderId="60" xfId="0" applyFont="1" applyFill="1" applyBorder="1" applyAlignment="1" applyProtection="1">
      <alignment horizontal="center" vertical="center" wrapText="1" readingOrder="1"/>
    </xf>
    <xf numFmtId="0" fontId="76" fillId="0" borderId="51" xfId="0" applyFont="1" applyBorder="1" applyAlignment="1" applyProtection="1">
      <alignment horizontal="left" vertical="center"/>
    </xf>
    <xf numFmtId="0" fontId="106" fillId="23" borderId="52" xfId="0" applyFont="1" applyFill="1" applyBorder="1" applyAlignment="1" applyProtection="1">
      <alignment horizontal="center" vertical="center" wrapText="1" readingOrder="1"/>
    </xf>
    <xf numFmtId="0" fontId="106" fillId="23" borderId="53" xfId="0" applyFont="1" applyFill="1" applyBorder="1" applyAlignment="1" applyProtection="1">
      <alignment horizontal="center" vertical="center" wrapText="1" readingOrder="1"/>
    </xf>
    <xf numFmtId="0" fontId="106" fillId="22" borderId="54" xfId="0" applyFont="1" applyFill="1" applyBorder="1" applyAlignment="1" applyProtection="1">
      <alignment horizontal="center" vertical="center" wrapText="1" readingOrder="1"/>
    </xf>
    <xf numFmtId="0" fontId="106" fillId="0" borderId="52" xfId="0" applyFont="1" applyBorder="1" applyAlignment="1" applyProtection="1">
      <alignment horizontal="center" vertical="center" wrapText="1" readingOrder="1"/>
    </xf>
    <xf numFmtId="0" fontId="106" fillId="0" borderId="54" xfId="0" applyFont="1" applyBorder="1" applyAlignment="1" applyProtection="1">
      <alignment horizontal="center" vertical="center" wrapText="1" readingOrder="1"/>
    </xf>
    <xf numFmtId="0" fontId="106" fillId="0" borderId="53" xfId="0" applyFont="1" applyBorder="1" applyAlignment="1" applyProtection="1">
      <alignment horizontal="center" vertical="center" wrapText="1" readingOrder="1"/>
    </xf>
    <xf numFmtId="0" fontId="111" fillId="0" borderId="0" xfId="0" applyFont="1" applyAlignment="1">
      <alignment horizontal="left" vertical="center"/>
    </xf>
    <xf numFmtId="0" fontId="126" fillId="0" borderId="0" xfId="0" applyFont="1" applyAlignment="1">
      <alignment horizontal="left" vertical="center"/>
    </xf>
    <xf numFmtId="9" fontId="97" fillId="25" borderId="62" xfId="0" applyNumberFormat="1" applyFont="1" applyFill="1" applyBorder="1" applyAlignment="1" applyProtection="1">
      <alignment horizontal="center" vertical="center" wrapText="1" readingOrder="1"/>
    </xf>
    <xf numFmtId="9" fontId="97" fillId="25" borderId="0" xfId="0" applyNumberFormat="1" applyFont="1" applyFill="1" applyBorder="1" applyAlignment="1" applyProtection="1">
      <alignment horizontal="center" vertical="center" wrapText="1" readingOrder="1"/>
    </xf>
    <xf numFmtId="9" fontId="97" fillId="25" borderId="63" xfId="0" applyNumberFormat="1" applyFont="1" applyFill="1" applyBorder="1" applyAlignment="1" applyProtection="1">
      <alignment horizontal="center" vertical="center" wrapText="1" readingOrder="1"/>
    </xf>
    <xf numFmtId="0" fontId="91" fillId="0" borderId="42" xfId="0" applyFont="1" applyBorder="1" applyAlignment="1" applyProtection="1">
      <alignment horizontal="center" vertical="center" wrapText="1"/>
    </xf>
    <xf numFmtId="0" fontId="91" fillId="0" borderId="32" xfId="0" applyFont="1" applyBorder="1" applyAlignment="1" applyProtection="1">
      <alignment horizontal="center" vertical="center" wrapText="1"/>
    </xf>
    <xf numFmtId="0" fontId="91" fillId="0" borderId="10" xfId="0" applyFont="1" applyBorder="1" applyAlignment="1" applyProtection="1">
      <alignment horizontal="center" vertical="center" wrapText="1"/>
    </xf>
    <xf numFmtId="0" fontId="64" fillId="3" borderId="43" xfId="0" applyFont="1" applyFill="1" applyBorder="1" applyAlignment="1" applyProtection="1">
      <alignment horizontal="center" vertical="center"/>
    </xf>
    <xf numFmtId="0" fontId="64" fillId="3" borderId="20" xfId="0" applyFont="1" applyFill="1" applyBorder="1" applyAlignment="1" applyProtection="1">
      <alignment horizontal="center" vertical="center"/>
    </xf>
    <xf numFmtId="0" fontId="0" fillId="0" borderId="42" xfId="0" applyBorder="1" applyAlignment="1" applyProtection="1">
      <alignment horizontal="center"/>
    </xf>
    <xf numFmtId="0" fontId="0" fillId="0" borderId="32" xfId="0" applyBorder="1" applyAlignment="1" applyProtection="1">
      <alignment horizontal="center"/>
    </xf>
    <xf numFmtId="0" fontId="0" fillId="0" borderId="10" xfId="0" applyBorder="1" applyAlignment="1" applyProtection="1">
      <alignment horizontal="center"/>
    </xf>
    <xf numFmtId="0" fontId="0" fillId="0" borderId="0" xfId="0" applyAlignment="1" applyProtection="1">
      <alignment horizontal="left" vertical="center" wrapText="1"/>
    </xf>
    <xf numFmtId="9" fontId="98" fillId="25" borderId="62" xfId="0" applyNumberFormat="1" applyFont="1" applyFill="1" applyBorder="1" applyAlignment="1" applyProtection="1">
      <alignment horizontal="center" vertical="center" wrapText="1" readingOrder="1"/>
    </xf>
    <xf numFmtId="9" fontId="98" fillId="25" borderId="63" xfId="0" applyNumberFormat="1" applyFont="1" applyFill="1" applyBorder="1" applyAlignment="1" applyProtection="1">
      <alignment horizontal="center" vertical="center" wrapText="1" readingOrder="1"/>
    </xf>
    <xf numFmtId="9" fontId="98" fillId="25" borderId="0" xfId="0" applyNumberFormat="1" applyFont="1" applyFill="1" applyBorder="1" applyAlignment="1" applyProtection="1">
      <alignment horizontal="center" vertical="center" wrapText="1" readingOrder="1"/>
    </xf>
    <xf numFmtId="0" fontId="98" fillId="26" borderId="62" xfId="0" applyFont="1" applyFill="1" applyBorder="1" applyAlignment="1" applyProtection="1">
      <alignment horizontal="center" vertical="center" wrapText="1" readingOrder="1"/>
    </xf>
    <xf numFmtId="0" fontId="98" fillId="26" borderId="0" xfId="0" applyFont="1" applyFill="1" applyBorder="1" applyAlignment="1" applyProtection="1">
      <alignment horizontal="center" vertical="center" wrapText="1" readingOrder="1"/>
    </xf>
    <xf numFmtId="0" fontId="98" fillId="26" borderId="63" xfId="0" applyFont="1" applyFill="1" applyBorder="1" applyAlignment="1" applyProtection="1">
      <alignment horizontal="center" vertical="center" wrapText="1" readingOrder="1"/>
    </xf>
    <xf numFmtId="9" fontId="98" fillId="26" borderId="62" xfId="0" applyNumberFormat="1" applyFont="1" applyFill="1" applyBorder="1" applyAlignment="1" applyProtection="1">
      <alignment horizontal="center" vertical="center" wrapText="1" readingOrder="1"/>
    </xf>
    <xf numFmtId="9" fontId="98" fillId="26" borderId="63" xfId="0" applyNumberFormat="1" applyFont="1" applyFill="1" applyBorder="1" applyAlignment="1" applyProtection="1">
      <alignment horizontal="center" vertical="center" wrapText="1" readingOrder="1"/>
    </xf>
    <xf numFmtId="9" fontId="98" fillId="26" borderId="0" xfId="0" applyNumberFormat="1" applyFont="1" applyFill="1" applyBorder="1" applyAlignment="1" applyProtection="1">
      <alignment horizontal="center" vertical="center" wrapText="1" readingOrder="1"/>
    </xf>
    <xf numFmtId="0" fontId="67" fillId="0" borderId="1" xfId="0" applyFont="1" applyFill="1" applyBorder="1" applyAlignment="1" applyProtection="1">
      <alignment horizontal="center" vertical="center"/>
    </xf>
    <xf numFmtId="168" fontId="67" fillId="0" borderId="1" xfId="0" applyNumberFormat="1" applyFont="1" applyFill="1" applyBorder="1" applyAlignment="1" applyProtection="1">
      <alignment horizontal="center" vertical="center"/>
    </xf>
    <xf numFmtId="3" fontId="67" fillId="0" borderId="1" xfId="0" applyNumberFormat="1" applyFont="1" applyFill="1" applyBorder="1" applyAlignment="1" applyProtection="1">
      <alignment horizontal="center" vertical="center"/>
    </xf>
    <xf numFmtId="0" fontId="67" fillId="0" borderId="1" xfId="0" applyFont="1" applyFill="1" applyBorder="1" applyAlignment="1" applyProtection="1">
      <alignment horizontal="center" vertical="center" wrapText="1"/>
    </xf>
    <xf numFmtId="0" fontId="77" fillId="0" borderId="12" xfId="0" applyFont="1" applyFill="1" applyBorder="1" applyAlignment="1" applyProtection="1">
      <alignment horizontal="center" vertical="center" textRotation="90" wrapText="1"/>
    </xf>
    <xf numFmtId="0" fontId="77" fillId="0" borderId="14" xfId="0" applyFont="1" applyFill="1" applyBorder="1" applyAlignment="1" applyProtection="1">
      <alignment horizontal="center" vertical="center" textRotation="90" wrapText="1"/>
    </xf>
    <xf numFmtId="0" fontId="67" fillId="0" borderId="15" xfId="0"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textRotation="90" wrapText="1"/>
    </xf>
    <xf numFmtId="0" fontId="67" fillId="0" borderId="15"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14" fontId="67" fillId="3" borderId="1" xfId="0" applyNumberFormat="1" applyFont="1" applyFill="1" applyBorder="1" applyAlignment="1" applyProtection="1">
      <alignment horizontal="center" vertical="center"/>
      <protection locked="0"/>
    </xf>
    <xf numFmtId="0" fontId="67" fillId="3" borderId="1" xfId="0" applyFont="1" applyFill="1" applyBorder="1" applyAlignment="1" applyProtection="1">
      <alignment horizontal="center" vertical="center"/>
      <protection locked="0"/>
    </xf>
    <xf numFmtId="0" fontId="70" fillId="0" borderId="0" xfId="0" applyFont="1" applyFill="1" applyBorder="1" applyAlignment="1" applyProtection="1">
      <alignment vertical="center"/>
    </xf>
    <xf numFmtId="0" fontId="67" fillId="3" borderId="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64" fillId="0" borderId="4" xfId="0"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wrapText="1"/>
    </xf>
    <xf numFmtId="0" fontId="64" fillId="0" borderId="19" xfId="0" applyFont="1" applyFill="1" applyBorder="1" applyAlignment="1" applyProtection="1">
      <alignment horizontal="center" vertical="center" wrapText="1"/>
    </xf>
    <xf numFmtId="0" fontId="64" fillId="0" borderId="6" xfId="0" applyFont="1" applyFill="1" applyBorder="1" applyAlignment="1" applyProtection="1">
      <alignment horizontal="center" vertical="center" wrapText="1"/>
    </xf>
    <xf numFmtId="0" fontId="67" fillId="0" borderId="1" xfId="0" applyFont="1" applyBorder="1" applyAlignment="1" applyProtection="1">
      <alignment horizontal="center" vertical="center" wrapText="1"/>
    </xf>
    <xf numFmtId="0" fontId="67" fillId="0" borderId="1" xfId="0" applyNumberFormat="1" applyFont="1" applyFill="1" applyBorder="1" applyAlignment="1" applyProtection="1">
      <alignment horizontal="center" vertical="center"/>
    </xf>
    <xf numFmtId="0" fontId="127" fillId="27" borderId="43" xfId="0" applyFont="1" applyFill="1" applyBorder="1" applyAlignment="1" applyProtection="1">
      <alignment horizontal="center" vertical="center" wrapText="1"/>
    </xf>
    <xf numFmtId="0" fontId="127" fillId="27" borderId="20"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2" fillId="0" borderId="12" xfId="0" applyFont="1" applyFill="1" applyBorder="1" applyAlignment="1" applyProtection="1">
      <alignment horizontal="center" vertical="center" textRotation="90" wrapText="1"/>
    </xf>
    <xf numFmtId="0" fontId="62" fillId="0" borderId="14" xfId="0" applyFont="1" applyFill="1" applyBorder="1" applyAlignment="1" applyProtection="1">
      <alignment horizontal="center" vertical="center" textRotation="90" wrapText="1"/>
    </xf>
    <xf numFmtId="0" fontId="75" fillId="0" borderId="12" xfId="0" applyFont="1" applyFill="1" applyBorder="1" applyAlignment="1" applyProtection="1">
      <alignment horizontal="center" vertical="center" textRotation="90" wrapText="1"/>
    </xf>
    <xf numFmtId="0" fontId="75" fillId="0" borderId="14" xfId="0" applyFont="1" applyFill="1" applyBorder="1" applyAlignment="1" applyProtection="1">
      <alignment horizontal="center" vertical="center" textRotation="90" wrapText="1"/>
    </xf>
    <xf numFmtId="0" fontId="64" fillId="0" borderId="17" xfId="0" applyFont="1" applyFill="1" applyBorder="1" applyAlignment="1" applyProtection="1">
      <alignment horizontal="center" vertical="center" wrapText="1"/>
    </xf>
    <xf numFmtId="0" fontId="67" fillId="3" borderId="15" xfId="0" applyFont="1" applyFill="1" applyBorder="1" applyAlignment="1" applyProtection="1">
      <alignment horizontal="center" vertical="center"/>
      <protection locked="0"/>
    </xf>
    <xf numFmtId="0" fontId="90" fillId="3" borderId="0" xfId="0" applyFont="1" applyFill="1" applyBorder="1" applyAlignment="1" applyProtection="1">
      <alignment horizontal="center" vertical="center"/>
    </xf>
    <xf numFmtId="0" fontId="90" fillId="4" borderId="0" xfId="0" applyFont="1" applyFill="1" applyBorder="1" applyAlignment="1" applyProtection="1">
      <alignment horizontal="center" vertical="center"/>
    </xf>
    <xf numFmtId="0" fontId="116" fillId="0" borderId="7" xfId="0" applyFont="1" applyFill="1" applyBorder="1" applyAlignment="1" applyProtection="1">
      <alignment horizontal="center" wrapText="1"/>
    </xf>
    <xf numFmtId="0" fontId="116" fillId="0" borderId="7" xfId="0" applyFont="1" applyFill="1" applyBorder="1" applyAlignment="1" applyProtection="1">
      <alignment horizontal="center"/>
    </xf>
    <xf numFmtId="0" fontId="116" fillId="0" borderId="0" xfId="0" applyFont="1" applyFill="1" applyAlignment="1" applyProtection="1">
      <alignment horizontal="center" wrapText="1"/>
    </xf>
    <xf numFmtId="0" fontId="116" fillId="0" borderId="0" xfId="0" applyFont="1" applyFill="1" applyAlignment="1" applyProtection="1">
      <alignment horizontal="center"/>
    </xf>
    <xf numFmtId="0" fontId="64" fillId="0" borderId="15" xfId="0" applyFont="1" applyFill="1" applyBorder="1" applyAlignment="1" applyProtection="1">
      <alignment horizontal="center" vertical="center" wrapText="1"/>
    </xf>
    <xf numFmtId="0" fontId="94" fillId="0" borderId="1" xfId="0" applyFont="1" applyBorder="1" applyAlignment="1" applyProtection="1">
      <alignment horizontal="center" vertical="center" wrapText="1"/>
    </xf>
    <xf numFmtId="14" fontId="64" fillId="3" borderId="4" xfId="0" applyNumberFormat="1" applyFont="1" applyFill="1" applyBorder="1" applyAlignment="1" applyProtection="1">
      <alignment horizontal="center" vertical="center"/>
      <protection locked="0"/>
    </xf>
    <xf numFmtId="0" fontId="64" fillId="3" borderId="21"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168" fontId="64" fillId="0" borderId="4" xfId="0" applyNumberFormat="1" applyFont="1" applyFill="1" applyBorder="1" applyAlignment="1" applyProtection="1">
      <alignment horizontal="center" vertical="center"/>
    </xf>
    <xf numFmtId="168" fontId="64" fillId="0" borderId="21" xfId="0" applyNumberFormat="1" applyFont="1" applyFill="1" applyBorder="1" applyAlignment="1" applyProtection="1">
      <alignment horizontal="center" vertical="center"/>
    </xf>
    <xf numFmtId="168" fontId="64" fillId="0" borderId="5" xfId="0" applyNumberFormat="1" applyFont="1" applyFill="1" applyBorder="1" applyAlignment="1" applyProtection="1">
      <alignment horizontal="center" vertical="center"/>
    </xf>
    <xf numFmtId="3" fontId="64" fillId="0" borderId="4" xfId="0" applyNumberFormat="1" applyFont="1" applyFill="1" applyBorder="1" applyAlignment="1" applyProtection="1">
      <alignment horizontal="center" vertical="center"/>
    </xf>
    <xf numFmtId="3" fontId="64" fillId="0" borderId="21" xfId="0" applyNumberFormat="1" applyFont="1" applyFill="1" applyBorder="1" applyAlignment="1" applyProtection="1">
      <alignment horizontal="center" vertical="center"/>
    </xf>
    <xf numFmtId="3" fontId="64" fillId="0" borderId="5" xfId="0" applyNumberFormat="1" applyFont="1" applyFill="1" applyBorder="1" applyAlignment="1" applyProtection="1">
      <alignment horizontal="center" vertical="center"/>
    </xf>
    <xf numFmtId="0" fontId="64" fillId="0" borderId="4" xfId="0" applyNumberFormat="1" applyFont="1" applyFill="1" applyBorder="1" applyAlignment="1" applyProtection="1">
      <alignment horizontal="center" vertical="center"/>
    </xf>
    <xf numFmtId="0" fontId="64" fillId="0" borderId="21" xfId="0" applyNumberFormat="1" applyFont="1" applyFill="1" applyBorder="1" applyAlignment="1" applyProtection="1">
      <alignment horizontal="center" vertical="center"/>
    </xf>
    <xf numFmtId="0" fontId="64" fillId="0" borderId="5" xfId="0" applyNumberFormat="1" applyFont="1" applyFill="1" applyBorder="1" applyAlignment="1" applyProtection="1">
      <alignment horizontal="center" vertical="center"/>
    </xf>
    <xf numFmtId="0" fontId="64" fillId="0" borderId="19" xfId="0" applyFont="1" applyFill="1" applyBorder="1" applyAlignment="1" applyProtection="1">
      <alignment horizontal="center" vertical="center"/>
    </xf>
    <xf numFmtId="0" fontId="64" fillId="0" borderId="18" xfId="0" applyFont="1" applyFill="1" applyBorder="1" applyAlignment="1" applyProtection="1">
      <alignment horizontal="center" vertical="center"/>
    </xf>
    <xf numFmtId="0" fontId="64" fillId="0" borderId="12" xfId="0" applyFont="1" applyFill="1" applyBorder="1" applyAlignment="1" applyProtection="1">
      <alignment horizontal="center" vertical="center"/>
    </xf>
    <xf numFmtId="0" fontId="64" fillId="0" borderId="8" xfId="0" applyFont="1" applyFill="1" applyBorder="1" applyAlignment="1" applyProtection="1">
      <alignment horizontal="center" vertical="center"/>
    </xf>
    <xf numFmtId="0" fontId="64" fillId="0" borderId="0" xfId="0" applyFont="1" applyFill="1" applyBorder="1" applyAlignment="1" applyProtection="1">
      <alignment horizontal="center" vertical="center"/>
    </xf>
    <xf numFmtId="0" fontId="64" fillId="0" borderId="13" xfId="0" applyFont="1" applyFill="1" applyBorder="1" applyAlignment="1" applyProtection="1">
      <alignment horizontal="center" vertical="center"/>
    </xf>
    <xf numFmtId="0" fontId="64" fillId="0" borderId="6" xfId="0" applyFont="1" applyFill="1" applyBorder="1" applyAlignment="1" applyProtection="1">
      <alignment horizontal="center" vertical="center"/>
    </xf>
    <xf numFmtId="0" fontId="64" fillId="0" borderId="7" xfId="0" applyFont="1" applyFill="1" applyBorder="1" applyAlignment="1" applyProtection="1">
      <alignment horizontal="center" vertical="center"/>
    </xf>
    <xf numFmtId="0" fontId="64" fillId="0" borderId="14" xfId="0" applyFont="1" applyFill="1" applyBorder="1" applyAlignment="1" applyProtection="1">
      <alignment horizontal="center" vertical="center"/>
    </xf>
    <xf numFmtId="0" fontId="77" fillId="3" borderId="4" xfId="0" applyFont="1" applyFill="1" applyBorder="1" applyAlignment="1" applyProtection="1">
      <alignment horizontal="center" vertical="center"/>
      <protection locked="0"/>
    </xf>
    <xf numFmtId="0" fontId="77" fillId="3" borderId="21" xfId="0" applyFont="1" applyFill="1" applyBorder="1" applyAlignment="1" applyProtection="1">
      <alignment horizontal="center" vertical="center"/>
      <protection locked="0"/>
    </xf>
    <xf numFmtId="0" fontId="77" fillId="3" borderId="5" xfId="0" applyFont="1" applyFill="1" applyBorder="1" applyAlignment="1" applyProtection="1">
      <alignment horizontal="center" vertical="center"/>
      <protection locked="0"/>
    </xf>
    <xf numFmtId="0" fontId="64" fillId="0" borderId="1" xfId="0" applyFont="1" applyBorder="1" applyAlignment="1" applyProtection="1">
      <alignment horizontal="center" vertical="center" wrapText="1"/>
      <protection locked="0"/>
    </xf>
    <xf numFmtId="3" fontId="64" fillId="0" borderId="1" xfId="0" applyNumberFormat="1" applyFont="1" applyFill="1" applyBorder="1" applyAlignment="1" applyProtection="1">
      <alignment horizontal="center" vertical="center"/>
    </xf>
    <xf numFmtId="0" fontId="94" fillId="0" borderId="1" xfId="0" applyFont="1" applyBorder="1" applyAlignment="1" applyProtection="1">
      <alignment horizontal="center"/>
    </xf>
    <xf numFmtId="0" fontId="67" fillId="0" borderId="4" xfId="0" applyFont="1" applyBorder="1" applyAlignment="1" applyProtection="1">
      <alignment horizontal="center" vertical="center" wrapText="1"/>
    </xf>
    <xf numFmtId="0" fontId="67" fillId="0" borderId="21" xfId="0" applyFont="1" applyBorder="1" applyAlignment="1" applyProtection="1">
      <alignment horizontal="center" vertical="center" wrapText="1"/>
    </xf>
    <xf numFmtId="0" fontId="67" fillId="0" borderId="5" xfId="0" applyFont="1" applyBorder="1" applyAlignment="1" applyProtection="1">
      <alignment horizontal="center" vertical="center" wrapText="1"/>
    </xf>
    <xf numFmtId="0" fontId="64" fillId="0" borderId="1" xfId="0" applyFont="1" applyBorder="1" applyAlignment="1" applyProtection="1">
      <alignment horizontal="center" vertical="center" wrapText="1"/>
    </xf>
    <xf numFmtId="0" fontId="64" fillId="0" borderId="4" xfId="0" applyFont="1" applyFill="1" applyBorder="1" applyAlignment="1" applyProtection="1">
      <alignment horizontal="center" vertical="center"/>
    </xf>
    <xf numFmtId="0" fontId="64" fillId="0" borderId="21" xfId="0" applyFont="1" applyFill="1" applyBorder="1" applyAlignment="1" applyProtection="1">
      <alignment horizontal="center" vertical="center"/>
    </xf>
    <xf numFmtId="3" fontId="64" fillId="0" borderId="6" xfId="0" applyNumberFormat="1" applyFont="1" applyFill="1" applyBorder="1" applyAlignment="1" applyProtection="1">
      <alignment horizontal="center" vertical="center"/>
    </xf>
    <xf numFmtId="3" fontId="64" fillId="0" borderId="14" xfId="0" applyNumberFormat="1" applyFont="1" applyFill="1" applyBorder="1" applyAlignment="1" applyProtection="1">
      <alignment horizontal="center" vertical="center"/>
    </xf>
    <xf numFmtId="168" fontId="64" fillId="0" borderId="1" xfId="0" applyNumberFormat="1" applyFont="1" applyFill="1" applyBorder="1" applyAlignment="1" applyProtection="1">
      <alignment horizontal="center" vertical="center"/>
    </xf>
    <xf numFmtId="0" fontId="67" fillId="3" borderId="4" xfId="0" applyFont="1" applyFill="1" applyBorder="1" applyAlignment="1" applyProtection="1">
      <alignment horizontal="center" vertical="center" wrapText="1"/>
      <protection locked="0"/>
    </xf>
    <xf numFmtId="0" fontId="67" fillId="3" borderId="21" xfId="0" applyFont="1" applyFill="1" applyBorder="1" applyAlignment="1" applyProtection="1">
      <alignment horizontal="center" vertical="center" wrapText="1"/>
      <protection locked="0"/>
    </xf>
    <xf numFmtId="0" fontId="67" fillId="3" borderId="5" xfId="0" applyFont="1" applyFill="1" applyBorder="1" applyAlignment="1" applyProtection="1">
      <alignment horizontal="center" vertical="center" wrapText="1"/>
      <protection locked="0"/>
    </xf>
    <xf numFmtId="0" fontId="67" fillId="3" borderId="4" xfId="0" applyFont="1" applyFill="1" applyBorder="1" applyAlignment="1" applyProtection="1">
      <alignment horizontal="center" vertical="center"/>
      <protection locked="0"/>
    </xf>
    <xf numFmtId="0" fontId="67" fillId="3" borderId="21" xfId="0" applyFont="1" applyFill="1" applyBorder="1" applyAlignment="1" applyProtection="1">
      <alignment horizontal="center" vertical="center"/>
      <protection locked="0"/>
    </xf>
    <xf numFmtId="0" fontId="67" fillId="3" borderId="5" xfId="0" applyFont="1" applyFill="1" applyBorder="1" applyAlignment="1" applyProtection="1">
      <alignment horizontal="center" vertical="center"/>
      <protection locked="0"/>
    </xf>
    <xf numFmtId="14" fontId="67" fillId="3" borderId="4" xfId="0" applyNumberFormat="1" applyFont="1" applyFill="1" applyBorder="1" applyAlignment="1" applyProtection="1">
      <alignment horizontal="center" vertical="center"/>
      <protection locked="0"/>
    </xf>
    <xf numFmtId="14" fontId="67" fillId="3" borderId="21" xfId="0" applyNumberFormat="1" applyFont="1" applyFill="1" applyBorder="1" applyAlignment="1" applyProtection="1">
      <alignment horizontal="center" vertical="center"/>
      <protection locked="0"/>
    </xf>
    <xf numFmtId="14" fontId="67" fillId="3" borderId="5" xfId="0" applyNumberFormat="1" applyFont="1" applyFill="1" applyBorder="1" applyAlignment="1" applyProtection="1">
      <alignment horizontal="center" vertical="center"/>
      <protection locked="0"/>
    </xf>
    <xf numFmtId="0" fontId="64" fillId="0" borderId="4" xfId="0" applyNumberFormat="1" applyFont="1" applyBorder="1" applyAlignment="1" applyProtection="1">
      <alignment horizontal="center" vertical="center"/>
    </xf>
    <xf numFmtId="0" fontId="64" fillId="0" borderId="21" xfId="0" applyNumberFormat="1" applyFont="1" applyBorder="1" applyAlignment="1" applyProtection="1">
      <alignment horizontal="center" vertical="center"/>
    </xf>
    <xf numFmtId="0" fontId="64" fillId="0" borderId="5" xfId="0" applyNumberFormat="1" applyFont="1" applyBorder="1" applyAlignment="1" applyProtection="1">
      <alignment horizontal="center" vertical="center"/>
    </xf>
    <xf numFmtId="0" fontId="64" fillId="0" borderId="1" xfId="0" applyFont="1" applyFill="1" applyBorder="1" applyAlignment="1" applyProtection="1">
      <alignment horizontal="center" vertical="center"/>
    </xf>
    <xf numFmtId="0" fontId="64" fillId="0" borderId="1" xfId="0" applyFont="1" applyFill="1" applyBorder="1" applyAlignment="1" applyProtection="1">
      <alignment horizontal="center" vertical="center" textRotation="90" wrapText="1"/>
    </xf>
    <xf numFmtId="0" fontId="64" fillId="0" borderId="1" xfId="0" applyFont="1" applyBorder="1" applyAlignment="1" applyProtection="1">
      <alignment horizontal="center" vertical="center" textRotation="90" wrapText="1"/>
    </xf>
    <xf numFmtId="0" fontId="70" fillId="20" borderId="0" xfId="0" applyFont="1" applyFill="1" applyAlignment="1" applyProtection="1">
      <alignment horizontal="left" vertical="center"/>
    </xf>
    <xf numFmtId="0" fontId="70" fillId="0" borderId="0" xfId="0" applyFont="1" applyFill="1" applyBorder="1" applyAlignment="1" applyProtection="1">
      <alignment horizontal="center" vertical="center"/>
    </xf>
    <xf numFmtId="0" fontId="73" fillId="3" borderId="0" xfId="0" applyFont="1" applyFill="1" applyBorder="1" applyAlignment="1" applyProtection="1">
      <alignment horizontal="center" vertical="center"/>
      <protection locked="0"/>
    </xf>
    <xf numFmtId="0" fontId="94" fillId="0" borderId="1"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horizontal="center" vertical="center"/>
    </xf>
    <xf numFmtId="1" fontId="64" fillId="0" borderId="1" xfId="0" applyNumberFormat="1" applyFont="1" applyFill="1" applyBorder="1" applyAlignment="1" applyProtection="1">
      <alignment horizontal="center" vertical="center"/>
    </xf>
    <xf numFmtId="14" fontId="90" fillId="3" borderId="4" xfId="0" applyNumberFormat="1" applyFont="1" applyFill="1" applyBorder="1" applyAlignment="1" applyProtection="1">
      <alignment horizontal="center" vertical="center"/>
      <protection locked="0"/>
    </xf>
    <xf numFmtId="0" fontId="90" fillId="3" borderId="21" xfId="0" applyFont="1" applyFill="1" applyBorder="1" applyAlignment="1" applyProtection="1">
      <alignment horizontal="center" vertical="center"/>
      <protection locked="0"/>
    </xf>
    <xf numFmtId="0" fontId="90" fillId="3" borderId="5"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wrapText="1"/>
    </xf>
    <xf numFmtId="0" fontId="67" fillId="0" borderId="19" xfId="0" applyFont="1" applyFill="1" applyBorder="1" applyAlignment="1" applyProtection="1">
      <alignment horizontal="center" vertical="center" wrapText="1"/>
    </xf>
    <xf numFmtId="0" fontId="67" fillId="0" borderId="6" xfId="0" applyFont="1" applyFill="1" applyBorder="1" applyAlignment="1" applyProtection="1">
      <alignment horizontal="center" vertical="center" wrapText="1"/>
    </xf>
    <xf numFmtId="0" fontId="64" fillId="0" borderId="1" xfId="0" applyFont="1" applyBorder="1" applyAlignment="1" applyProtection="1">
      <alignment horizontal="center" wrapText="1"/>
      <protection locked="0"/>
    </xf>
    <xf numFmtId="3" fontId="90" fillId="0" borderId="1" xfId="0" applyNumberFormat="1" applyFont="1" applyFill="1" applyBorder="1" applyAlignment="1" applyProtection="1">
      <alignment horizontal="center" vertical="center"/>
    </xf>
    <xf numFmtId="0" fontId="67" fillId="0" borderId="4" xfId="0"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xf>
    <xf numFmtId="168" fontId="90" fillId="0" borderId="4" xfId="0" applyNumberFormat="1" applyFont="1" applyFill="1" applyBorder="1" applyAlignment="1" applyProtection="1">
      <alignment horizontal="center" vertical="center"/>
    </xf>
    <xf numFmtId="168" fontId="90" fillId="0" borderId="21" xfId="0" applyNumberFormat="1" applyFont="1" applyFill="1" applyBorder="1" applyAlignment="1" applyProtection="1">
      <alignment horizontal="center" vertical="center"/>
    </xf>
    <xf numFmtId="3" fontId="90" fillId="0" borderId="4" xfId="0" applyNumberFormat="1" applyFont="1" applyFill="1" applyBorder="1" applyAlignment="1" applyProtection="1">
      <alignment horizontal="center" vertical="center"/>
    </xf>
    <xf numFmtId="3" fontId="90" fillId="0" borderId="5" xfId="0" applyNumberFormat="1" applyFont="1" applyFill="1" applyBorder="1" applyAlignment="1" applyProtection="1">
      <alignment horizontal="center" vertical="center"/>
    </xf>
    <xf numFmtId="0" fontId="1" fillId="0" borderId="15" xfId="0" applyFont="1" applyBorder="1" applyAlignment="1" applyProtection="1">
      <alignment horizontal="center" vertical="center" wrapText="1"/>
    </xf>
    <xf numFmtId="0" fontId="1" fillId="0" borderId="17" xfId="0" applyFont="1" applyBorder="1" applyAlignment="1" applyProtection="1">
      <alignment horizontal="center" vertical="center" wrapText="1"/>
    </xf>
    <xf numFmtId="0" fontId="67" fillId="0" borderId="1" xfId="0" applyFont="1" applyBorder="1" applyAlignment="1" applyProtection="1">
      <alignment horizontal="center" vertical="center"/>
    </xf>
    <xf numFmtId="0" fontId="71" fillId="0" borderId="1" xfId="0" applyFont="1" applyFill="1" applyBorder="1" applyAlignment="1" applyProtection="1">
      <alignment horizontal="center" vertical="center"/>
    </xf>
    <xf numFmtId="0" fontId="67" fillId="5" borderId="0" xfId="0" applyFont="1" applyFill="1" applyAlignment="1" applyProtection="1">
      <alignment horizontal="center" vertical="center" wrapText="1"/>
    </xf>
    <xf numFmtId="0" fontId="67" fillId="5" borderId="7" xfId="0" applyFont="1" applyFill="1" applyBorder="1" applyAlignment="1" applyProtection="1">
      <alignment horizontal="center" vertical="center" wrapText="1"/>
    </xf>
    <xf numFmtId="3" fontId="67" fillId="0" borderId="4" xfId="0" applyNumberFormat="1" applyFont="1" applyFill="1" applyBorder="1" applyAlignment="1" applyProtection="1">
      <alignment horizontal="center" vertical="center"/>
    </xf>
    <xf numFmtId="3" fontId="67" fillId="0" borderId="21" xfId="0" applyNumberFormat="1" applyFont="1" applyFill="1" applyBorder="1" applyAlignment="1" applyProtection="1">
      <alignment horizontal="center" vertical="center"/>
    </xf>
    <xf numFmtId="3" fontId="67" fillId="0" borderId="5" xfId="0" applyNumberFormat="1" applyFont="1" applyFill="1" applyBorder="1" applyAlignment="1" applyProtection="1">
      <alignment horizontal="center" vertical="center"/>
    </xf>
    <xf numFmtId="0" fontId="62" fillId="0" borderId="1" xfId="0" applyFont="1" applyFill="1" applyBorder="1" applyAlignment="1" applyProtection="1">
      <alignment horizontal="center" textRotation="90" wrapText="1"/>
    </xf>
    <xf numFmtId="0" fontId="62" fillId="12" borderId="1" xfId="0" applyFont="1" applyFill="1" applyBorder="1" applyAlignment="1" applyProtection="1">
      <alignment horizontal="center" textRotation="90" wrapText="1"/>
    </xf>
    <xf numFmtId="4" fontId="67" fillId="0" borderId="4" xfId="0" applyNumberFormat="1" applyFont="1" applyFill="1" applyBorder="1" applyAlignment="1" applyProtection="1">
      <alignment horizontal="center" vertical="center"/>
    </xf>
    <xf numFmtId="4" fontId="67" fillId="0" borderId="21" xfId="0" applyNumberFormat="1" applyFont="1" applyFill="1" applyBorder="1" applyAlignment="1" applyProtection="1">
      <alignment horizontal="center" vertical="center"/>
    </xf>
    <xf numFmtId="4" fontId="67" fillId="0" borderId="5" xfId="0" applyNumberFormat="1" applyFont="1" applyFill="1" applyBorder="1" applyAlignment="1" applyProtection="1">
      <alignment horizontal="center" vertical="center"/>
    </xf>
    <xf numFmtId="0" fontId="62" fillId="0" borderId="17" xfId="0" applyFont="1" applyBorder="1" applyAlignment="1" applyProtection="1">
      <alignment horizontal="center" textRotation="90" wrapText="1"/>
    </xf>
    <xf numFmtId="0" fontId="62" fillId="0" borderId="1" xfId="0" applyFont="1" applyBorder="1" applyAlignment="1" applyProtection="1">
      <alignment horizontal="center" textRotation="90" wrapText="1"/>
    </xf>
    <xf numFmtId="0" fontId="6" fillId="6" borderId="8" xfId="0" applyFont="1" applyFill="1" applyBorder="1" applyAlignment="1" applyProtection="1">
      <alignment horizontal="center" vertical="center" wrapText="1"/>
    </xf>
    <xf numFmtId="0" fontId="6" fillId="6" borderId="13" xfId="0" applyFont="1" applyFill="1" applyBorder="1" applyAlignment="1" applyProtection="1">
      <alignment horizontal="center" vertical="center" wrapText="1"/>
    </xf>
    <xf numFmtId="0" fontId="6" fillId="6" borderId="6" xfId="0" applyFont="1" applyFill="1" applyBorder="1" applyAlignment="1" applyProtection="1">
      <alignment horizontal="center" vertical="center" wrapText="1"/>
    </xf>
    <xf numFmtId="0" fontId="6" fillId="6" borderId="14" xfId="0" applyFont="1" applyFill="1" applyBorder="1" applyAlignment="1" applyProtection="1">
      <alignment horizontal="center" vertical="center" wrapText="1"/>
    </xf>
    <xf numFmtId="49" fontId="67" fillId="0" borderId="1"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6"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wrapText="1"/>
    </xf>
    <xf numFmtId="0" fontId="88" fillId="12" borderId="1" xfId="0" applyFont="1" applyFill="1" applyBorder="1" applyAlignment="1" applyProtection="1">
      <alignment horizontal="center" vertical="center" wrapText="1"/>
    </xf>
    <xf numFmtId="0" fontId="88" fillId="12" borderId="19" xfId="0" applyFont="1" applyFill="1" applyBorder="1" applyAlignment="1" applyProtection="1">
      <alignment horizontal="center" vertical="center" wrapText="1"/>
    </xf>
    <xf numFmtId="0" fontId="88" fillId="12" borderId="18" xfId="0" applyFont="1" applyFill="1" applyBorder="1" applyAlignment="1" applyProtection="1">
      <alignment horizontal="center" vertical="center" wrapText="1"/>
    </xf>
    <xf numFmtId="0" fontId="88" fillId="12" borderId="12" xfId="0" applyFont="1" applyFill="1" applyBorder="1" applyAlignment="1" applyProtection="1">
      <alignment horizontal="center" vertical="center" wrapText="1"/>
    </xf>
    <xf numFmtId="0" fontId="88" fillId="12" borderId="6" xfId="0" applyFont="1" applyFill="1" applyBorder="1" applyAlignment="1" applyProtection="1">
      <alignment horizontal="center" vertical="center" wrapText="1"/>
    </xf>
    <xf numFmtId="0" fontId="88" fillId="12" borderId="7" xfId="0" applyFont="1" applyFill="1" applyBorder="1" applyAlignment="1" applyProtection="1">
      <alignment horizontal="center" vertical="center" wrapText="1"/>
    </xf>
    <xf numFmtId="0" fontId="88" fillId="12" borderId="14" xfId="0" applyFont="1" applyFill="1" applyBorder="1" applyAlignment="1" applyProtection="1">
      <alignment horizontal="center" vertical="center" wrapText="1"/>
    </xf>
    <xf numFmtId="0" fontId="62" fillId="0" borderId="15" xfId="0" applyFont="1" applyBorder="1" applyAlignment="1" applyProtection="1">
      <alignment horizontal="center" textRotation="90" wrapText="1"/>
    </xf>
    <xf numFmtId="0" fontId="62" fillId="0" borderId="15" xfId="0" applyFont="1" applyBorder="1" applyAlignment="1" applyProtection="1">
      <alignment horizontal="center" wrapText="1"/>
    </xf>
    <xf numFmtId="0" fontId="62" fillId="0" borderId="17" xfId="0" applyFont="1" applyBorder="1" applyAlignment="1" applyProtection="1">
      <alignment horizontal="center" wrapText="1"/>
    </xf>
    <xf numFmtId="4" fontId="71" fillId="0" borderId="4" xfId="0" applyNumberFormat="1" applyFont="1" applyFill="1" applyBorder="1" applyAlignment="1" applyProtection="1">
      <alignment horizontal="center" vertical="center"/>
    </xf>
    <xf numFmtId="4" fontId="71" fillId="0" borderId="21" xfId="0" applyNumberFormat="1" applyFont="1" applyFill="1" applyBorder="1" applyAlignment="1" applyProtection="1">
      <alignment horizontal="center" vertical="center"/>
    </xf>
    <xf numFmtId="4" fontId="71" fillId="0" borderId="5" xfId="0" applyNumberFormat="1" applyFont="1" applyFill="1" applyBorder="1" applyAlignment="1" applyProtection="1">
      <alignment horizontal="center" vertical="center"/>
    </xf>
    <xf numFmtId="3" fontId="71" fillId="0" borderId="4" xfId="0" applyNumberFormat="1" applyFont="1" applyFill="1" applyBorder="1" applyAlignment="1" applyProtection="1">
      <alignment horizontal="center" vertical="center"/>
    </xf>
    <xf numFmtId="3" fontId="71" fillId="0" borderId="21" xfId="0" applyNumberFormat="1" applyFont="1" applyFill="1" applyBorder="1" applyAlignment="1" applyProtection="1">
      <alignment horizontal="center" vertical="center"/>
    </xf>
    <xf numFmtId="3" fontId="71" fillId="0" borderId="5" xfId="0" applyNumberFormat="1" applyFont="1" applyFill="1" applyBorder="1" applyAlignment="1" applyProtection="1">
      <alignment horizontal="center" vertical="center"/>
    </xf>
    <xf numFmtId="0" fontId="6" fillId="6" borderId="4" xfId="0" applyFont="1" applyFill="1" applyBorder="1" applyAlignment="1" applyProtection="1">
      <alignment horizontal="center" vertical="center" wrapText="1"/>
    </xf>
    <xf numFmtId="0" fontId="6" fillId="6" borderId="5" xfId="0" applyFont="1" applyFill="1" applyBorder="1" applyAlignment="1" applyProtection="1">
      <alignment horizontal="center" vertical="center" wrapText="1"/>
    </xf>
    <xf numFmtId="0" fontId="77" fillId="5" borderId="4"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62" fillId="0" borderId="15" xfId="0" applyFont="1" applyBorder="1" applyAlignment="1" applyProtection="1">
      <alignment horizontal="center" vertical="center" textRotation="90" wrapText="1"/>
    </xf>
    <xf numFmtId="0" fontId="62" fillId="0" borderId="17" xfId="0" applyFont="1" applyBorder="1" applyAlignment="1" applyProtection="1">
      <alignment horizontal="center" vertical="center" textRotation="90" wrapText="1"/>
    </xf>
    <xf numFmtId="0" fontId="62" fillId="0" borderId="15" xfId="0" applyFont="1" applyFill="1" applyBorder="1" applyAlignment="1" applyProtection="1">
      <alignment horizontal="center" textRotation="90" wrapText="1"/>
    </xf>
    <xf numFmtId="0" fontId="62" fillId="0" borderId="17" xfId="0" applyFont="1" applyFill="1" applyBorder="1" applyAlignment="1" applyProtection="1">
      <alignment horizontal="center" textRotation="90" wrapText="1"/>
    </xf>
    <xf numFmtId="0" fontId="64" fillId="3" borderId="0" xfId="0" applyFont="1" applyFill="1" applyBorder="1" applyAlignment="1" applyProtection="1">
      <alignment horizontal="center" vertical="center"/>
      <protection locked="0"/>
    </xf>
    <xf numFmtId="0" fontId="74" fillId="3" borderId="0" xfId="0" applyFont="1" applyFill="1" applyBorder="1" applyAlignment="1" applyProtection="1">
      <alignment horizontal="center" vertical="center"/>
    </xf>
    <xf numFmtId="0" fontId="74" fillId="4" borderId="0" xfId="0" applyFont="1" applyFill="1" applyBorder="1" applyAlignment="1" applyProtection="1">
      <alignment horizontal="center" vertical="center"/>
    </xf>
    <xf numFmtId="49" fontId="71" fillId="0" borderId="1" xfId="0" applyNumberFormat="1" applyFont="1" applyBorder="1" applyAlignment="1" applyProtection="1">
      <alignment horizontal="center" vertical="center"/>
    </xf>
    <xf numFmtId="0" fontId="92" fillId="0" borderId="0" xfId="0" applyFont="1" applyAlignment="1" applyProtection="1">
      <alignment horizontal="center" wrapText="1"/>
    </xf>
    <xf numFmtId="0" fontId="92" fillId="0" borderId="0" xfId="0" applyFont="1" applyAlignment="1" applyProtection="1">
      <alignment horizontal="center"/>
    </xf>
    <xf numFmtId="0" fontId="62" fillId="0" borderId="17" xfId="0" applyFont="1" applyBorder="1" applyAlignment="1" applyProtection="1">
      <alignment horizontal="center" vertical="center" wrapText="1"/>
    </xf>
    <xf numFmtId="0" fontId="77" fillId="5" borderId="19" xfId="0" applyFont="1" applyFill="1" applyBorder="1" applyAlignment="1" applyProtection="1">
      <alignment horizontal="center" vertical="center" wrapText="1"/>
    </xf>
    <xf numFmtId="0" fontId="77" fillId="5" borderId="12" xfId="0" applyFont="1" applyFill="1" applyBorder="1" applyAlignment="1" applyProtection="1">
      <alignment horizontal="center" vertical="center" wrapText="1"/>
    </xf>
    <xf numFmtId="0" fontId="6" fillId="6" borderId="19" xfId="0" applyFont="1" applyFill="1" applyBorder="1" applyAlignment="1" applyProtection="1">
      <alignment horizontal="center" vertical="center" wrapText="1"/>
    </xf>
    <xf numFmtId="0" fontId="6" fillId="6" borderId="12" xfId="0" applyFont="1" applyFill="1" applyBorder="1" applyAlignment="1" applyProtection="1">
      <alignment horizontal="center" vertical="center" wrapText="1"/>
    </xf>
    <xf numFmtId="0" fontId="67" fillId="0" borderId="21" xfId="0" applyFont="1" applyFill="1" applyBorder="1" applyAlignment="1" applyProtection="1">
      <alignment horizontal="center" vertical="center" wrapText="1"/>
    </xf>
    <xf numFmtId="0" fontId="71" fillId="0" borderId="21" xfId="0" applyFont="1" applyFill="1" applyBorder="1" applyAlignment="1" applyProtection="1">
      <alignment horizontal="center" vertical="center"/>
    </xf>
    <xf numFmtId="0" fontId="71" fillId="0" borderId="5" xfId="0" applyFont="1" applyFill="1" applyBorder="1" applyAlignment="1" applyProtection="1">
      <alignment horizontal="center" vertical="center"/>
    </xf>
    <xf numFmtId="0" fontId="67" fillId="0" borderId="4" xfId="0" applyFont="1" applyFill="1" applyBorder="1" applyAlignment="1" applyProtection="1">
      <alignment horizontal="center" vertical="center"/>
    </xf>
    <xf numFmtId="0" fontId="67" fillId="0" borderId="21" xfId="0" applyFont="1" applyFill="1" applyBorder="1" applyAlignment="1" applyProtection="1">
      <alignment horizontal="center" vertical="center"/>
    </xf>
    <xf numFmtId="0" fontId="67" fillId="0" borderId="5" xfId="0" applyFont="1" applyFill="1" applyBorder="1" applyAlignment="1" applyProtection="1">
      <alignment horizontal="center" vertical="center"/>
    </xf>
    <xf numFmtId="0" fontId="92" fillId="0" borderId="0" xfId="0" applyFont="1" applyFill="1" applyBorder="1" applyAlignment="1">
      <alignment horizontal="center" wrapText="1"/>
    </xf>
    <xf numFmtId="0" fontId="92" fillId="0" borderId="0" xfId="0" applyFont="1" applyFill="1" applyBorder="1" applyAlignment="1">
      <alignment horizontal="center"/>
    </xf>
    <xf numFmtId="0" fontId="92" fillId="0" borderId="0" xfId="0" applyFont="1" applyFill="1" applyBorder="1" applyAlignment="1">
      <alignment horizontal="left" wrapText="1"/>
    </xf>
    <xf numFmtId="0" fontId="77" fillId="0" borderId="1" xfId="0" applyNumberFormat="1" applyFont="1" applyFill="1" applyBorder="1" applyAlignment="1" applyProtection="1">
      <alignment horizontal="center" vertical="center"/>
    </xf>
    <xf numFmtId="3" fontId="77" fillId="0" borderId="1" xfId="0" applyNumberFormat="1" applyFont="1" applyFill="1" applyBorder="1" applyAlignment="1" applyProtection="1">
      <alignment horizontal="center" vertical="center"/>
    </xf>
    <xf numFmtId="0" fontId="77" fillId="0" borderId="1" xfId="0" applyFont="1" applyFill="1" applyBorder="1" applyAlignment="1" applyProtection="1">
      <alignment horizontal="center" vertical="center"/>
    </xf>
    <xf numFmtId="0" fontId="88" fillId="0" borderId="1" xfId="0" applyFont="1" applyFill="1" applyBorder="1" applyAlignment="1" applyProtection="1">
      <alignment horizontal="center" vertical="center"/>
    </xf>
    <xf numFmtId="4" fontId="77" fillId="0" borderId="1" xfId="0" applyNumberFormat="1" applyFont="1" applyFill="1" applyBorder="1" applyAlignment="1" applyProtection="1">
      <alignment horizontal="center" vertical="center"/>
    </xf>
    <xf numFmtId="0" fontId="88" fillId="12" borderId="4" xfId="0" applyFont="1" applyFill="1" applyBorder="1" applyAlignment="1" applyProtection="1">
      <alignment horizontal="center" vertical="center" wrapText="1"/>
    </xf>
    <xf numFmtId="0" fontId="77" fillId="0" borderId="1" xfId="0" applyFont="1" applyBorder="1" applyAlignment="1" applyProtection="1">
      <alignment horizontal="center" vertical="center"/>
    </xf>
    <xf numFmtId="0" fontId="90" fillId="20" borderId="0" xfId="0" applyFont="1" applyFill="1" applyAlignment="1" applyProtection="1">
      <alignment horizontal="center" vertical="center" wrapText="1"/>
    </xf>
    <xf numFmtId="4" fontId="71" fillId="0" borderId="1" xfId="0" applyNumberFormat="1" applyFont="1" applyFill="1" applyBorder="1" applyAlignment="1" applyProtection="1">
      <alignment horizontal="center" vertical="center"/>
    </xf>
    <xf numFmtId="3" fontId="71" fillId="0" borderId="1" xfId="0" applyNumberFormat="1" applyFont="1" applyFill="1" applyBorder="1" applyAlignment="1" applyProtection="1">
      <alignment horizontal="center" vertical="center"/>
    </xf>
    <xf numFmtId="3" fontId="71" fillId="0" borderId="15" xfId="0" applyNumberFormat="1" applyFont="1" applyFill="1" applyBorder="1" applyAlignment="1" applyProtection="1">
      <alignment horizontal="center" vertical="center"/>
    </xf>
    <xf numFmtId="0" fontId="71" fillId="0" borderId="1" xfId="0" applyFont="1" applyFill="1" applyBorder="1" applyAlignment="1" applyProtection="1">
      <alignment horizontal="left" vertical="center"/>
    </xf>
    <xf numFmtId="0" fontId="1" fillId="0" borderId="15" xfId="0" applyFont="1" applyBorder="1" applyAlignment="1" applyProtection="1">
      <alignment horizontal="center" textRotation="90" wrapText="1"/>
    </xf>
    <xf numFmtId="0" fontId="71" fillId="0" borderId="15" xfId="0" applyFont="1" applyFill="1" applyBorder="1" applyAlignment="1" applyProtection="1">
      <alignment horizontal="left" vertical="center"/>
    </xf>
    <xf numFmtId="49" fontId="71" fillId="0" borderId="4" xfId="0" applyNumberFormat="1" applyFont="1" applyBorder="1" applyAlignment="1" applyProtection="1">
      <alignment horizontal="center" vertical="center"/>
    </xf>
    <xf numFmtId="0" fontId="67" fillId="0" borderId="1" xfId="0" applyFont="1" applyFill="1" applyBorder="1" applyAlignment="1" applyProtection="1">
      <alignment horizontal="left" vertical="center"/>
    </xf>
    <xf numFmtId="0" fontId="67" fillId="0" borderId="1" xfId="0" applyFont="1" applyBorder="1" applyAlignment="1" applyProtection="1">
      <alignment horizontal="left" vertical="center"/>
    </xf>
    <xf numFmtId="0" fontId="71" fillId="0" borderId="4" xfId="0" applyFont="1" applyFill="1" applyBorder="1" applyAlignment="1" applyProtection="1">
      <alignment horizontal="center" vertical="center"/>
    </xf>
    <xf numFmtId="0" fontId="67" fillId="0" borderId="4" xfId="0" applyNumberFormat="1" applyFont="1" applyFill="1" applyBorder="1" applyAlignment="1" applyProtection="1">
      <alignment horizontal="center" vertical="center"/>
    </xf>
    <xf numFmtId="0" fontId="67" fillId="0" borderId="21" xfId="0" applyNumberFormat="1" applyFont="1" applyFill="1" applyBorder="1" applyAlignment="1" applyProtection="1">
      <alignment horizontal="center" vertical="center"/>
    </xf>
    <xf numFmtId="0" fontId="67" fillId="0" borderId="5" xfId="0" applyNumberFormat="1" applyFont="1" applyFill="1" applyBorder="1" applyAlignment="1" applyProtection="1">
      <alignment horizontal="center" vertical="center"/>
    </xf>
    <xf numFmtId="3" fontId="0" fillId="7" borderId="1" xfId="0" applyNumberFormat="1" applyFill="1" applyBorder="1" applyAlignment="1" applyProtection="1">
      <alignment horizontal="center"/>
    </xf>
    <xf numFmtId="0" fontId="0" fillId="7" borderId="1" xfId="0" applyFill="1" applyBorder="1" applyAlignment="1" applyProtection="1">
      <alignment horizontal="center"/>
    </xf>
    <xf numFmtId="0" fontId="67" fillId="13" borderId="15" xfId="0" applyFont="1" applyFill="1" applyBorder="1" applyAlignment="1" applyProtection="1">
      <alignment horizontal="center" vertical="center" wrapText="1"/>
    </xf>
    <xf numFmtId="0" fontId="67" fillId="13" borderId="17" xfId="0" applyFont="1" applyFill="1" applyBorder="1" applyAlignment="1" applyProtection="1">
      <alignment horizontal="center" vertical="center" wrapText="1"/>
    </xf>
    <xf numFmtId="0" fontId="67" fillId="0" borderId="18" xfId="0" applyFont="1" applyFill="1" applyBorder="1" applyAlignment="1" applyProtection="1">
      <alignment horizontal="center" vertical="center" wrapText="1"/>
    </xf>
    <xf numFmtId="0" fontId="67" fillId="0" borderId="12" xfId="0" applyFont="1" applyFill="1" applyBorder="1" applyAlignment="1" applyProtection="1">
      <alignment horizontal="center" vertical="center" wrapText="1"/>
    </xf>
    <xf numFmtId="0" fontId="67" fillId="10" borderId="4" xfId="0" applyFont="1" applyFill="1" applyBorder="1" applyAlignment="1" applyProtection="1">
      <alignment horizontal="center" vertical="center" wrapText="1"/>
    </xf>
    <xf numFmtId="0" fontId="67" fillId="10" borderId="21" xfId="0" applyFont="1" applyFill="1" applyBorder="1" applyAlignment="1" applyProtection="1">
      <alignment horizontal="center" vertical="center" wrapText="1"/>
    </xf>
    <xf numFmtId="0" fontId="67" fillId="10" borderId="5" xfId="0" applyFont="1" applyFill="1" applyBorder="1" applyAlignment="1" applyProtection="1">
      <alignment horizontal="center" vertical="center" wrapText="1"/>
    </xf>
    <xf numFmtId="0" fontId="67" fillId="11" borderId="4" xfId="0" applyFont="1" applyFill="1" applyBorder="1" applyAlignment="1" applyProtection="1">
      <alignment horizontal="center" vertical="center" wrapText="1"/>
    </xf>
    <xf numFmtId="0" fontId="67" fillId="11" borderId="21" xfId="0" applyFont="1" applyFill="1" applyBorder="1" applyAlignment="1" applyProtection="1">
      <alignment horizontal="center" vertical="center" wrapText="1"/>
    </xf>
    <xf numFmtId="0" fontId="67" fillId="11" borderId="5" xfId="0" applyFont="1" applyFill="1" applyBorder="1" applyAlignment="1" applyProtection="1">
      <alignment horizontal="center" vertical="center" wrapText="1"/>
    </xf>
    <xf numFmtId="0" fontId="64" fillId="0" borderId="4" xfId="0" applyFont="1" applyBorder="1" applyAlignment="1" applyProtection="1">
      <alignment horizontal="center" vertical="center" wrapText="1"/>
    </xf>
    <xf numFmtId="0" fontId="64" fillId="0" borderId="5" xfId="0" applyFont="1" applyBorder="1" applyAlignment="1" applyProtection="1">
      <alignment horizontal="center" vertical="center" wrapText="1"/>
    </xf>
    <xf numFmtId="4" fontId="0" fillId="7" borderId="1" xfId="0" applyNumberFormat="1" applyFill="1" applyBorder="1" applyAlignment="1" applyProtection="1">
      <alignment horizontal="center"/>
    </xf>
    <xf numFmtId="0" fontId="64" fillId="0" borderId="7" xfId="0" applyFont="1" applyBorder="1" applyAlignment="1" applyProtection="1">
      <alignment horizontal="center" vertical="center" wrapText="1"/>
    </xf>
    <xf numFmtId="0" fontId="64" fillId="0" borderId="14" xfId="0" applyFont="1" applyBorder="1" applyAlignment="1" applyProtection="1">
      <alignment horizontal="center" vertical="center" wrapText="1"/>
    </xf>
    <xf numFmtId="0" fontId="67" fillId="10" borderId="1" xfId="0" applyFont="1" applyFill="1" applyBorder="1" applyAlignment="1" applyProtection="1">
      <alignment horizontal="center" vertical="center" wrapText="1"/>
    </xf>
    <xf numFmtId="168" fontId="77" fillId="0" borderId="1" xfId="0" applyNumberFormat="1" applyFont="1" applyFill="1" applyBorder="1" applyAlignment="1" applyProtection="1">
      <alignment horizontal="center" vertical="center"/>
    </xf>
    <xf numFmtId="0" fontId="67" fillId="13" borderId="1" xfId="0" applyFont="1" applyFill="1" applyBorder="1" applyAlignment="1" applyProtection="1">
      <alignment horizontal="center" vertical="center" wrapText="1"/>
    </xf>
    <xf numFmtId="0" fontId="67" fillId="11" borderId="1" xfId="0" applyFont="1" applyFill="1" applyBorder="1" applyAlignment="1" applyProtection="1">
      <alignment horizontal="center" vertical="center" wrapText="1"/>
    </xf>
    <xf numFmtId="0" fontId="64" fillId="0" borderId="21" xfId="0" applyFont="1" applyBorder="1" applyAlignment="1" applyProtection="1">
      <alignment horizontal="center" vertical="center" wrapText="1"/>
    </xf>
    <xf numFmtId="0" fontId="0" fillId="0" borderId="1" xfId="0" applyBorder="1" applyAlignment="1" applyProtection="1">
      <alignment horizontal="center"/>
    </xf>
    <xf numFmtId="0" fontId="0" fillId="0" borderId="1" xfId="0" applyBorder="1" applyAlignment="1" applyProtection="1">
      <alignment horizontal="center"/>
      <protection locked="0"/>
    </xf>
    <xf numFmtId="0" fontId="62" fillId="0" borderId="4" xfId="0" applyFont="1" applyBorder="1" applyAlignment="1" applyProtection="1">
      <alignment horizontal="center"/>
    </xf>
    <xf numFmtId="0" fontId="62" fillId="0" borderId="5" xfId="0" applyFont="1" applyBorder="1" applyAlignment="1" applyProtection="1">
      <alignment horizontal="center"/>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64" fillId="19" borderId="4" xfId="0" applyFont="1" applyFill="1" applyBorder="1" applyAlignment="1" applyProtection="1">
      <alignment horizontal="center" vertical="center"/>
    </xf>
    <xf numFmtId="0" fontId="64" fillId="19" borderId="21" xfId="0" applyFont="1" applyFill="1" applyBorder="1" applyAlignment="1" applyProtection="1">
      <alignment horizontal="center" vertical="center"/>
    </xf>
    <xf numFmtId="0" fontId="64" fillId="19" borderId="5" xfId="0"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0" fontId="15" fillId="0" borderId="4" xfId="0" applyFont="1" applyBorder="1" applyAlignment="1" applyProtection="1">
      <alignment horizontal="center"/>
    </xf>
    <xf numFmtId="0" fontId="15" fillId="0" borderId="21" xfId="0" applyFont="1" applyBorder="1" applyAlignment="1" applyProtection="1">
      <alignment horizontal="center"/>
    </xf>
    <xf numFmtId="0" fontId="15" fillId="0" borderId="5" xfId="0" applyFont="1" applyBorder="1" applyAlignment="1" applyProtection="1">
      <alignment horizontal="center"/>
    </xf>
    <xf numFmtId="166" fontId="62" fillId="19" borderId="1" xfId="0" applyNumberFormat="1" applyFont="1" applyFill="1" applyBorder="1" applyAlignment="1" applyProtection="1">
      <alignment horizontal="center"/>
    </xf>
    <xf numFmtId="0" fontId="7" fillId="0" borderId="1" xfId="0" applyFont="1" applyBorder="1" applyAlignment="1" applyProtection="1">
      <alignment horizontal="center"/>
    </xf>
    <xf numFmtId="0" fontId="67" fillId="10" borderId="45" xfId="0" applyFont="1" applyFill="1" applyBorder="1" applyAlignment="1" applyProtection="1">
      <alignment horizontal="center" vertical="center" wrapText="1"/>
    </xf>
    <xf numFmtId="0" fontId="67" fillId="10" borderId="17" xfId="0" applyFont="1" applyFill="1" applyBorder="1" applyAlignment="1" applyProtection="1">
      <alignment horizontal="center" vertical="center" wrapText="1"/>
    </xf>
    <xf numFmtId="0" fontId="64" fillId="10" borderId="44" xfId="0" applyFont="1" applyFill="1" applyBorder="1" applyAlignment="1" applyProtection="1">
      <alignment horizontal="center" vertical="center" wrapText="1"/>
    </xf>
    <xf numFmtId="0" fontId="64" fillId="10" borderId="2" xfId="0" applyFont="1" applyFill="1" applyBorder="1" applyAlignment="1" applyProtection="1">
      <alignment horizontal="center" vertical="center" wrapText="1"/>
    </xf>
    <xf numFmtId="0" fontId="67" fillId="11" borderId="45" xfId="0" applyFont="1" applyFill="1" applyBorder="1" applyAlignment="1" applyProtection="1">
      <alignment horizontal="center" vertical="center" wrapText="1"/>
    </xf>
    <xf numFmtId="0" fontId="67" fillId="11" borderId="17" xfId="0" applyFont="1" applyFill="1" applyBorder="1" applyAlignment="1" applyProtection="1">
      <alignment horizontal="center" vertical="center" wrapText="1"/>
    </xf>
    <xf numFmtId="0" fontId="67" fillId="11" borderId="44" xfId="0" applyFont="1" applyFill="1" applyBorder="1" applyAlignment="1" applyProtection="1">
      <alignment horizontal="center" vertical="center" wrapText="1"/>
    </xf>
    <xf numFmtId="0" fontId="67" fillId="11" borderId="2" xfId="0" applyFont="1" applyFill="1" applyBorder="1" applyAlignment="1" applyProtection="1">
      <alignment horizontal="center" vertical="center" wrapText="1"/>
    </xf>
    <xf numFmtId="0" fontId="67" fillId="13" borderId="46" xfId="0" applyFont="1" applyFill="1" applyBorder="1" applyAlignment="1" applyProtection="1">
      <alignment horizontal="center" vertical="center" wrapText="1"/>
    </xf>
    <xf numFmtId="0" fontId="67" fillId="13" borderId="6" xfId="0" applyFont="1" applyFill="1" applyBorder="1" applyAlignment="1" applyProtection="1">
      <alignment horizontal="center" vertical="center" wrapText="1"/>
    </xf>
    <xf numFmtId="0" fontId="67" fillId="11" borderId="15" xfId="0" applyFont="1" applyFill="1" applyBorder="1" applyAlignment="1" applyProtection="1">
      <alignment horizontal="center" vertical="center" wrapText="1"/>
    </xf>
    <xf numFmtId="0" fontId="67" fillId="10" borderId="15" xfId="0" applyFont="1" applyFill="1" applyBorder="1" applyAlignment="1" applyProtection="1">
      <alignment horizontal="center" vertical="center" wrapText="1"/>
    </xf>
    <xf numFmtId="0" fontId="92" fillId="7" borderId="0" xfId="0" applyFont="1" applyFill="1" applyAlignment="1" applyProtection="1">
      <alignment horizontal="center"/>
    </xf>
  </cellXfs>
  <cellStyles count="15">
    <cellStyle name="Dezimal (2)" xfId="1"/>
    <cellStyle name="Dezimal (2) 2" xfId="2"/>
    <cellStyle name="Dezimal [0] 2" xfId="3"/>
    <cellStyle name="Dezimal [0] 2 2" xfId="4"/>
    <cellStyle name="Dezimal [1]" xfId="5"/>
    <cellStyle name="Komma" xfId="6" builtinId="3"/>
    <cellStyle name="Komma 2" xfId="7"/>
    <cellStyle name="Link" xfId="8" builtinId="8"/>
    <cellStyle name="Spaltenüberschrift" xfId="9"/>
    <cellStyle name="Standard" xfId="0" builtinId="0"/>
    <cellStyle name="Standard 2" xfId="10"/>
    <cellStyle name="Standard 3" xfId="11"/>
    <cellStyle name="Standard neu" xfId="12"/>
    <cellStyle name="Text" xfId="13"/>
    <cellStyle name="Währung" xfId="14"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17</xdr:row>
      <xdr:rowOff>28575</xdr:rowOff>
    </xdr:from>
    <xdr:to>
      <xdr:col>8</xdr:col>
      <xdr:colOff>9525</xdr:colOff>
      <xdr:row>32</xdr:row>
      <xdr:rowOff>171450</xdr:rowOff>
    </xdr:to>
    <xdr:pic>
      <xdr:nvPicPr>
        <xdr:cNvPr id="48677"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23053"/>
        <a:stretch>
          <a:fillRect/>
        </a:stretch>
      </xdr:blipFill>
      <xdr:spPr bwMode="auto">
        <a:xfrm>
          <a:off x="9525" y="3457575"/>
          <a:ext cx="609600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9525</xdr:rowOff>
    </xdr:from>
    <xdr:to>
      <xdr:col>8</xdr:col>
      <xdr:colOff>9525</xdr:colOff>
      <xdr:row>52</xdr:row>
      <xdr:rowOff>47625</xdr:rowOff>
    </xdr:to>
    <xdr:pic>
      <xdr:nvPicPr>
        <xdr:cNvPr id="48678"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6106"/>
        <a:stretch>
          <a:fillRect/>
        </a:stretch>
      </xdr:blipFill>
      <xdr:spPr bwMode="auto">
        <a:xfrm>
          <a:off x="0" y="6962775"/>
          <a:ext cx="6105525" cy="3276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9525</xdr:rowOff>
    </xdr:from>
    <xdr:to>
      <xdr:col>7</xdr:col>
      <xdr:colOff>762000</xdr:colOff>
      <xdr:row>72</xdr:row>
      <xdr:rowOff>19050</xdr:rowOff>
    </xdr:to>
    <xdr:pic>
      <xdr:nvPicPr>
        <xdr:cNvPr id="48679" name="Grafik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6516"/>
        <a:stretch>
          <a:fillRect/>
        </a:stretch>
      </xdr:blipFill>
      <xdr:spPr bwMode="auto">
        <a:xfrm>
          <a:off x="0" y="10868025"/>
          <a:ext cx="60960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75</xdr:row>
      <xdr:rowOff>9525</xdr:rowOff>
    </xdr:from>
    <xdr:to>
      <xdr:col>7</xdr:col>
      <xdr:colOff>762000</xdr:colOff>
      <xdr:row>92</xdr:row>
      <xdr:rowOff>19050</xdr:rowOff>
    </xdr:to>
    <xdr:pic>
      <xdr:nvPicPr>
        <xdr:cNvPr id="48680" name="Grafik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16441"/>
        <a:stretch>
          <a:fillRect/>
        </a:stretch>
      </xdr:blipFill>
      <xdr:spPr bwMode="auto">
        <a:xfrm>
          <a:off x="0" y="14773275"/>
          <a:ext cx="6096000"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95</xdr:row>
      <xdr:rowOff>9525</xdr:rowOff>
    </xdr:from>
    <xdr:to>
      <xdr:col>7</xdr:col>
      <xdr:colOff>762000</xdr:colOff>
      <xdr:row>110</xdr:row>
      <xdr:rowOff>142875</xdr:rowOff>
    </xdr:to>
    <xdr:pic>
      <xdr:nvPicPr>
        <xdr:cNvPr id="48681" name="Grafik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3289"/>
        <a:stretch>
          <a:fillRect/>
        </a:stretch>
      </xdr:blipFill>
      <xdr:spPr bwMode="auto">
        <a:xfrm>
          <a:off x="0" y="18678525"/>
          <a:ext cx="6096000"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113</xdr:row>
      <xdr:rowOff>9525</xdr:rowOff>
    </xdr:from>
    <xdr:to>
      <xdr:col>8</xdr:col>
      <xdr:colOff>9525</xdr:colOff>
      <xdr:row>129</xdr:row>
      <xdr:rowOff>161925</xdr:rowOff>
    </xdr:to>
    <xdr:pic>
      <xdr:nvPicPr>
        <xdr:cNvPr id="48682" name="Grafik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6484"/>
        <a:stretch>
          <a:fillRect/>
        </a:stretch>
      </xdr:blipFill>
      <xdr:spPr bwMode="auto">
        <a:xfrm>
          <a:off x="0" y="22202775"/>
          <a:ext cx="6105525" cy="324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9525</xdr:rowOff>
    </xdr:from>
    <xdr:to>
      <xdr:col>8</xdr:col>
      <xdr:colOff>9525</xdr:colOff>
      <xdr:row>14</xdr:row>
      <xdr:rowOff>152400</xdr:rowOff>
    </xdr:to>
    <xdr:pic>
      <xdr:nvPicPr>
        <xdr:cNvPr id="48683" name="Grafik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37901"/>
        <a:stretch>
          <a:fillRect/>
        </a:stretch>
      </xdr:blipFill>
      <xdr:spPr bwMode="auto">
        <a:xfrm>
          <a:off x="0" y="485775"/>
          <a:ext cx="6105525"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frank.hahn@llh.hessen.de" TargetMode="External"/><Relationship Id="rId13" Type="http://schemas.openxmlformats.org/officeDocument/2006/relationships/hyperlink" Target="mailto:katharina.david@llh.hessen.de" TargetMode="External"/><Relationship Id="rId18" Type="http://schemas.openxmlformats.org/officeDocument/2006/relationships/hyperlink" Target="mailto:thomas.schindler@llh.hessen.de" TargetMode="External"/><Relationship Id="rId26" Type="http://schemas.openxmlformats.org/officeDocument/2006/relationships/printerSettings" Target="../printerSettings/printerSettings1.bin"/><Relationship Id="rId3" Type="http://schemas.openxmlformats.org/officeDocument/2006/relationships/hyperlink" Target="mailto:stephan.brand@llh.hessen.de" TargetMode="External"/><Relationship Id="rId21" Type="http://schemas.openxmlformats.org/officeDocument/2006/relationships/hyperlink" Target="http://www.llh.hessen.de/" TargetMode="External"/><Relationship Id="rId7" Type="http://schemas.openxmlformats.org/officeDocument/2006/relationships/hyperlink" Target="mailto:marc.fricke-mueller@llh.hessen.de" TargetMode="External"/><Relationship Id="rId12" Type="http://schemas.openxmlformats.org/officeDocument/2006/relationships/hyperlink" Target="mailto:marco.schneider@llh.hessen.de" TargetMode="External"/><Relationship Id="rId17" Type="http://schemas.openxmlformats.org/officeDocument/2006/relationships/hyperlink" Target="mailto:arnold.nau-boehm@llh.hessen.de" TargetMode="External"/><Relationship Id="rId25" Type="http://schemas.openxmlformats.org/officeDocument/2006/relationships/hyperlink" Target="mailto:dierk.koch@llh.hessen.de" TargetMode="External"/><Relationship Id="rId2" Type="http://schemas.openxmlformats.org/officeDocument/2006/relationships/hyperlink" Target="mailto:thomas.bickhardt@llh.hessen.de" TargetMode="External"/><Relationship Id="rId16" Type="http://schemas.openxmlformats.org/officeDocument/2006/relationships/hyperlink" Target="mailto:sandra.hoebel@llh.hessen.de" TargetMode="External"/><Relationship Id="rId20" Type="http://schemas.openxmlformats.org/officeDocument/2006/relationships/hyperlink" Target="mailto:ute.williges@llh.hessen.de" TargetMode="External"/><Relationship Id="rId1" Type="http://schemas.openxmlformats.org/officeDocument/2006/relationships/hyperlink" Target="mailto:herbert.becker@llh.hessen.de" TargetMode="External"/><Relationship Id="rId6" Type="http://schemas.openxmlformats.org/officeDocument/2006/relationships/hyperlink" Target="mailto:rainer.even@llh.hessen.de" TargetMode="External"/><Relationship Id="rId11" Type="http://schemas.openxmlformats.org/officeDocument/2006/relationships/hyperlink" Target="mailto:wilhelm.moeller@llh.hessen.de" TargetMode="External"/><Relationship Id="rId24" Type="http://schemas.openxmlformats.org/officeDocument/2006/relationships/hyperlink" Target="mailto:philipp.roth@llh.hessen.de" TargetMode="External"/><Relationship Id="rId5" Type="http://schemas.openxmlformats.org/officeDocument/2006/relationships/hyperlink" Target="mailto:rainer.cloos@llh.hessen.de" TargetMode="External"/><Relationship Id="rId15" Type="http://schemas.openxmlformats.org/officeDocument/2006/relationships/hyperlink" Target="mailto:dierk.koch@%20llh.hessen.de" TargetMode="External"/><Relationship Id="rId23" Type="http://schemas.openxmlformats.org/officeDocument/2006/relationships/hyperlink" Target="mailto:philippmarcellus.probst@llh.hessen.de" TargetMode="External"/><Relationship Id="rId10" Type="http://schemas.openxmlformats.org/officeDocument/2006/relationships/hyperlink" Target="mailto:philipp.moebs@llh.hessen.de" TargetMode="External"/><Relationship Id="rId19" Type="http://schemas.openxmlformats.org/officeDocument/2006/relationships/hyperlink" Target="mailto:reinhard.schmidt@llh.hessen.de" TargetMode="External"/><Relationship Id="rId4" Type="http://schemas.openxmlformats.org/officeDocument/2006/relationships/hyperlink" Target="mailto:karl-heinrich.claus@llh.hessen" TargetMode="External"/><Relationship Id="rId9" Type="http://schemas.openxmlformats.org/officeDocument/2006/relationships/hyperlink" Target="mailto:stefan.kremper@llh.hessen.de" TargetMode="External"/><Relationship Id="rId14" Type="http://schemas.openxmlformats.org/officeDocument/2006/relationships/hyperlink" Target="mailto:thorsten.kranz@llh.hessen.de" TargetMode="External"/><Relationship Id="rId22" Type="http://schemas.openxmlformats.org/officeDocument/2006/relationships/hyperlink" Target="https://llh.hessen.de/pflanze/boden-und-duengung/duengeverordnung/" TargetMode="External"/><Relationship Id="rId27"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hyperlink" Target="https://www.gesetze-im-internet.de/stoffbilv/anlage_1.html" TargetMode="Externa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pflanzenproduktion.llh-hessen.de/rf/public/rf_anzeige.php" TargetMode="Externa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tabSelected="1" zoomScaleNormal="100" workbookViewId="0">
      <selection activeCell="A12" sqref="A12:I63"/>
    </sheetView>
  </sheetViews>
  <sheetFormatPr baseColWidth="10" defaultColWidth="11.5703125" defaultRowHeight="15" x14ac:dyDescent="0.25"/>
  <cols>
    <col min="1" max="1" width="11.5703125" style="56" customWidth="1"/>
    <col min="2" max="16384" width="11.5703125" style="56"/>
  </cols>
  <sheetData>
    <row r="1" spans="1:9" ht="14.45" customHeight="1" x14ac:dyDescent="0.25">
      <c r="A1" s="647" t="s">
        <v>1351</v>
      </c>
      <c r="B1" s="647"/>
      <c r="C1" s="647"/>
      <c r="D1" s="647"/>
      <c r="E1" s="647"/>
      <c r="F1" s="647"/>
      <c r="G1" s="647"/>
      <c r="H1" s="647"/>
      <c r="I1" s="647"/>
    </row>
    <row r="2" spans="1:9" x14ac:dyDescent="0.25">
      <c r="A2" s="647"/>
      <c r="B2" s="647"/>
      <c r="C2" s="647"/>
      <c r="D2" s="647"/>
      <c r="E2" s="647"/>
      <c r="F2" s="647"/>
      <c r="G2" s="647"/>
      <c r="H2" s="647"/>
      <c r="I2" s="647"/>
    </row>
    <row r="3" spans="1:9" x14ac:dyDescent="0.25">
      <c r="A3" s="427"/>
      <c r="B3" s="427"/>
      <c r="D3" s="428" t="s">
        <v>362</v>
      </c>
      <c r="E3" s="427" t="s">
        <v>1049</v>
      </c>
      <c r="F3" s="427" t="s">
        <v>1366</v>
      </c>
      <c r="G3" s="427"/>
      <c r="H3" s="427"/>
      <c r="I3" s="427"/>
    </row>
    <row r="4" spans="1:9" x14ac:dyDescent="0.25">
      <c r="A4" s="648" t="s">
        <v>1076</v>
      </c>
      <c r="B4" s="648"/>
      <c r="C4" s="648"/>
      <c r="D4" s="648"/>
      <c r="E4" s="648"/>
      <c r="F4" s="648"/>
      <c r="G4" s="648"/>
      <c r="H4" s="648"/>
      <c r="I4" s="648"/>
    </row>
    <row r="5" spans="1:9" x14ac:dyDescent="0.25">
      <c r="A5" s="648"/>
      <c r="B5" s="648"/>
      <c r="C5" s="648"/>
      <c r="D5" s="648"/>
      <c r="E5" s="648"/>
      <c r="F5" s="648"/>
      <c r="G5" s="648"/>
      <c r="H5" s="648"/>
      <c r="I5" s="648"/>
    </row>
    <row r="6" spans="1:9" ht="6" customHeight="1" x14ac:dyDescent="0.25">
      <c r="A6" s="71"/>
      <c r="B6" s="71"/>
      <c r="C6" s="71"/>
      <c r="D6" s="71"/>
      <c r="E6" s="71"/>
      <c r="F6" s="71"/>
      <c r="G6" s="71"/>
    </row>
    <row r="7" spans="1:9" x14ac:dyDescent="0.25">
      <c r="A7" s="659" t="s">
        <v>302</v>
      </c>
      <c r="B7" s="659"/>
      <c r="C7" s="659"/>
      <c r="D7" s="659"/>
      <c r="E7" s="659"/>
      <c r="F7" s="659"/>
      <c r="G7" s="659"/>
    </row>
    <row r="8" spans="1:9" x14ac:dyDescent="0.25">
      <c r="A8" s="660"/>
      <c r="B8" s="661"/>
      <c r="C8" s="664" t="s">
        <v>299</v>
      </c>
      <c r="D8" s="664"/>
      <c r="E8" s="664"/>
      <c r="F8" s="664"/>
      <c r="G8" s="664"/>
    </row>
    <row r="9" spans="1:9" x14ac:dyDescent="0.25">
      <c r="A9" s="662" t="s">
        <v>16</v>
      </c>
      <c r="B9" s="663"/>
      <c r="C9" s="664" t="s">
        <v>300</v>
      </c>
      <c r="D9" s="664"/>
      <c r="E9" s="664"/>
      <c r="F9" s="664"/>
      <c r="G9" s="664"/>
    </row>
    <row r="10" spans="1:9" x14ac:dyDescent="0.25">
      <c r="A10" s="57"/>
      <c r="B10" s="58"/>
      <c r="C10" s="664" t="s">
        <v>301</v>
      </c>
      <c r="D10" s="664"/>
      <c r="E10" s="664"/>
      <c r="F10" s="664"/>
      <c r="G10" s="664"/>
    </row>
    <row r="11" spans="1:9" ht="6" customHeight="1" x14ac:dyDescent="0.25"/>
    <row r="12" spans="1:9" ht="14.45" customHeight="1" x14ac:dyDescent="0.25">
      <c r="A12" s="645" t="s">
        <v>1350</v>
      </c>
      <c r="B12" s="645"/>
      <c r="C12" s="645"/>
      <c r="D12" s="645"/>
      <c r="E12" s="645"/>
      <c r="F12" s="645"/>
      <c r="G12" s="645"/>
      <c r="H12" s="645"/>
      <c r="I12" s="645"/>
    </row>
    <row r="13" spans="1:9" x14ac:dyDescent="0.25">
      <c r="A13" s="645"/>
      <c r="B13" s="645"/>
      <c r="C13" s="645"/>
      <c r="D13" s="645"/>
      <c r="E13" s="645"/>
      <c r="F13" s="645"/>
      <c r="G13" s="645"/>
      <c r="H13" s="645"/>
      <c r="I13" s="645"/>
    </row>
    <row r="14" spans="1:9" x14ac:dyDescent="0.25">
      <c r="A14" s="645"/>
      <c r="B14" s="645"/>
      <c r="C14" s="645"/>
      <c r="D14" s="645"/>
      <c r="E14" s="645"/>
      <c r="F14" s="645"/>
      <c r="G14" s="645"/>
      <c r="H14" s="645"/>
      <c r="I14" s="645"/>
    </row>
    <row r="15" spans="1:9" x14ac:dyDescent="0.25">
      <c r="A15" s="645"/>
      <c r="B15" s="645"/>
      <c r="C15" s="645"/>
      <c r="D15" s="645"/>
      <c r="E15" s="645"/>
      <c r="F15" s="645"/>
      <c r="G15" s="645"/>
      <c r="H15" s="645"/>
      <c r="I15" s="645"/>
    </row>
    <row r="16" spans="1:9" x14ac:dyDescent="0.25">
      <c r="A16" s="645"/>
      <c r="B16" s="645"/>
      <c r="C16" s="645"/>
      <c r="D16" s="645"/>
      <c r="E16" s="645"/>
      <c r="F16" s="645"/>
      <c r="G16" s="645"/>
      <c r="H16" s="645"/>
      <c r="I16" s="645"/>
    </row>
    <row r="17" spans="1:9" x14ac:dyDescent="0.25">
      <c r="A17" s="645"/>
      <c r="B17" s="645"/>
      <c r="C17" s="645"/>
      <c r="D17" s="645"/>
      <c r="E17" s="645"/>
      <c r="F17" s="645"/>
      <c r="G17" s="645"/>
      <c r="H17" s="645"/>
      <c r="I17" s="645"/>
    </row>
    <row r="18" spans="1:9" x14ac:dyDescent="0.25">
      <c r="A18" s="645"/>
      <c r="B18" s="645"/>
      <c r="C18" s="645"/>
      <c r="D18" s="645"/>
      <c r="E18" s="645"/>
      <c r="F18" s="645"/>
      <c r="G18" s="645"/>
      <c r="H18" s="645"/>
      <c r="I18" s="645"/>
    </row>
    <row r="19" spans="1:9" x14ac:dyDescent="0.25">
      <c r="A19" s="645"/>
      <c r="B19" s="645"/>
      <c r="C19" s="645"/>
      <c r="D19" s="645"/>
      <c r="E19" s="645"/>
      <c r="F19" s="645"/>
      <c r="G19" s="645"/>
      <c r="H19" s="645"/>
      <c r="I19" s="645"/>
    </row>
    <row r="20" spans="1:9" x14ac:dyDescent="0.25">
      <c r="A20" s="645"/>
      <c r="B20" s="645"/>
      <c r="C20" s="645"/>
      <c r="D20" s="645"/>
      <c r="E20" s="645"/>
      <c r="F20" s="645"/>
      <c r="G20" s="645"/>
      <c r="H20" s="645"/>
      <c r="I20" s="645"/>
    </row>
    <row r="21" spans="1:9" x14ac:dyDescent="0.25">
      <c r="A21" s="645"/>
      <c r="B21" s="645"/>
      <c r="C21" s="645"/>
      <c r="D21" s="645"/>
      <c r="E21" s="645"/>
      <c r="F21" s="645"/>
      <c r="G21" s="645"/>
      <c r="H21" s="645"/>
      <c r="I21" s="645"/>
    </row>
    <row r="22" spans="1:9" x14ac:dyDescent="0.25">
      <c r="A22" s="645"/>
      <c r="B22" s="645"/>
      <c r="C22" s="645"/>
      <c r="D22" s="645"/>
      <c r="E22" s="645"/>
      <c r="F22" s="645"/>
      <c r="G22" s="645"/>
      <c r="H22" s="645"/>
      <c r="I22" s="645"/>
    </row>
    <row r="23" spans="1:9" x14ac:dyDescent="0.25">
      <c r="A23" s="645"/>
      <c r="B23" s="645"/>
      <c r="C23" s="645"/>
      <c r="D23" s="645"/>
      <c r="E23" s="645"/>
      <c r="F23" s="645"/>
      <c r="G23" s="645"/>
      <c r="H23" s="645"/>
      <c r="I23" s="645"/>
    </row>
    <row r="24" spans="1:9" x14ac:dyDescent="0.25">
      <c r="A24" s="645"/>
      <c r="B24" s="645"/>
      <c r="C24" s="645"/>
      <c r="D24" s="645"/>
      <c r="E24" s="645"/>
      <c r="F24" s="645"/>
      <c r="G24" s="645"/>
      <c r="H24" s="645"/>
      <c r="I24" s="645"/>
    </row>
    <row r="25" spans="1:9" x14ac:dyDescent="0.25">
      <c r="A25" s="645"/>
      <c r="B25" s="645"/>
      <c r="C25" s="645"/>
      <c r="D25" s="645"/>
      <c r="E25" s="645"/>
      <c r="F25" s="645"/>
      <c r="G25" s="645"/>
      <c r="H25" s="645"/>
      <c r="I25" s="645"/>
    </row>
    <row r="26" spans="1:9" x14ac:dyDescent="0.25">
      <c r="A26" s="645"/>
      <c r="B26" s="645"/>
      <c r="C26" s="645"/>
      <c r="D26" s="645"/>
      <c r="E26" s="645"/>
      <c r="F26" s="645"/>
      <c r="G26" s="645"/>
      <c r="H26" s="645"/>
      <c r="I26" s="645"/>
    </row>
    <row r="27" spans="1:9" x14ac:dyDescent="0.25">
      <c r="A27" s="645"/>
      <c r="B27" s="645"/>
      <c r="C27" s="645"/>
      <c r="D27" s="645"/>
      <c r="E27" s="645"/>
      <c r="F27" s="645"/>
      <c r="G27" s="645"/>
      <c r="H27" s="645"/>
      <c r="I27" s="645"/>
    </row>
    <row r="28" spans="1:9" x14ac:dyDescent="0.25">
      <c r="A28" s="645"/>
      <c r="B28" s="645"/>
      <c r="C28" s="645"/>
      <c r="D28" s="645"/>
      <c r="E28" s="645"/>
      <c r="F28" s="645"/>
      <c r="G28" s="645"/>
      <c r="H28" s="645"/>
      <c r="I28" s="645"/>
    </row>
    <row r="29" spans="1:9" x14ac:dyDescent="0.25">
      <c r="A29" s="645"/>
      <c r="B29" s="645"/>
      <c r="C29" s="645"/>
      <c r="D29" s="645"/>
      <c r="E29" s="645"/>
      <c r="F29" s="645"/>
      <c r="G29" s="645"/>
      <c r="H29" s="645"/>
      <c r="I29" s="645"/>
    </row>
    <row r="30" spans="1:9" x14ac:dyDescent="0.25">
      <c r="A30" s="645"/>
      <c r="B30" s="645"/>
      <c r="C30" s="645"/>
      <c r="D30" s="645"/>
      <c r="E30" s="645"/>
      <c r="F30" s="645"/>
      <c r="G30" s="645"/>
      <c r="H30" s="645"/>
      <c r="I30" s="645"/>
    </row>
    <row r="31" spans="1:9" x14ac:dyDescent="0.25">
      <c r="A31" s="645"/>
      <c r="B31" s="645"/>
      <c r="C31" s="645"/>
      <c r="D31" s="645"/>
      <c r="E31" s="645"/>
      <c r="F31" s="645"/>
      <c r="G31" s="645"/>
      <c r="H31" s="645"/>
      <c r="I31" s="645"/>
    </row>
    <row r="32" spans="1:9" x14ac:dyDescent="0.25">
      <c r="A32" s="645"/>
      <c r="B32" s="645"/>
      <c r="C32" s="645"/>
      <c r="D32" s="645"/>
      <c r="E32" s="645"/>
      <c r="F32" s="645"/>
      <c r="G32" s="645"/>
      <c r="H32" s="645"/>
      <c r="I32" s="645"/>
    </row>
    <row r="33" spans="1:9" x14ac:dyDescent="0.25">
      <c r="A33" s="645"/>
      <c r="B33" s="645"/>
      <c r="C33" s="645"/>
      <c r="D33" s="645"/>
      <c r="E33" s="645"/>
      <c r="F33" s="645"/>
      <c r="G33" s="645"/>
      <c r="H33" s="645"/>
      <c r="I33" s="645"/>
    </row>
    <row r="34" spans="1:9" x14ac:dyDescent="0.25">
      <c r="A34" s="645"/>
      <c r="B34" s="645"/>
      <c r="C34" s="645"/>
      <c r="D34" s="645"/>
      <c r="E34" s="645"/>
      <c r="F34" s="645"/>
      <c r="G34" s="645"/>
      <c r="H34" s="645"/>
      <c r="I34" s="645"/>
    </row>
    <row r="35" spans="1:9" x14ac:dyDescent="0.25">
      <c r="A35" s="645"/>
      <c r="B35" s="645"/>
      <c r="C35" s="645"/>
      <c r="D35" s="645"/>
      <c r="E35" s="645"/>
      <c r="F35" s="645"/>
      <c r="G35" s="645"/>
      <c r="H35" s="645"/>
      <c r="I35" s="645"/>
    </row>
    <row r="36" spans="1:9" x14ac:dyDescent="0.25">
      <c r="A36" s="645"/>
      <c r="B36" s="645"/>
      <c r="C36" s="645"/>
      <c r="D36" s="645"/>
      <c r="E36" s="645"/>
      <c r="F36" s="645"/>
      <c r="G36" s="645"/>
      <c r="H36" s="645"/>
      <c r="I36" s="645"/>
    </row>
    <row r="37" spans="1:9" x14ac:dyDescent="0.25">
      <c r="A37" s="645"/>
      <c r="B37" s="645"/>
      <c r="C37" s="645"/>
      <c r="D37" s="645"/>
      <c r="E37" s="645"/>
      <c r="F37" s="645"/>
      <c r="G37" s="645"/>
      <c r="H37" s="645"/>
      <c r="I37" s="645"/>
    </row>
    <row r="38" spans="1:9" x14ac:dyDescent="0.25">
      <c r="A38" s="645"/>
      <c r="B38" s="645"/>
      <c r="C38" s="645"/>
      <c r="D38" s="645"/>
      <c r="E38" s="645"/>
      <c r="F38" s="645"/>
      <c r="G38" s="645"/>
      <c r="H38" s="645"/>
      <c r="I38" s="645"/>
    </row>
    <row r="39" spans="1:9" x14ac:dyDescent="0.25">
      <c r="A39" s="645"/>
      <c r="B39" s="645"/>
      <c r="C39" s="645"/>
      <c r="D39" s="645"/>
      <c r="E39" s="645"/>
      <c r="F39" s="645"/>
      <c r="G39" s="645"/>
      <c r="H39" s="645"/>
      <c r="I39" s="645"/>
    </row>
    <row r="40" spans="1:9" x14ac:dyDescent="0.25">
      <c r="A40" s="645"/>
      <c r="B40" s="645"/>
      <c r="C40" s="645"/>
      <c r="D40" s="645"/>
      <c r="E40" s="645"/>
      <c r="F40" s="645"/>
      <c r="G40" s="645"/>
      <c r="H40" s="645"/>
      <c r="I40" s="645"/>
    </row>
    <row r="41" spans="1:9" x14ac:dyDescent="0.25">
      <c r="A41" s="645"/>
      <c r="B41" s="645"/>
      <c r="C41" s="645"/>
      <c r="D41" s="645"/>
      <c r="E41" s="645"/>
      <c r="F41" s="645"/>
      <c r="G41" s="645"/>
      <c r="H41" s="645"/>
      <c r="I41" s="645"/>
    </row>
    <row r="42" spans="1:9" x14ac:dyDescent="0.25">
      <c r="A42" s="645"/>
      <c r="B42" s="645"/>
      <c r="C42" s="645"/>
      <c r="D42" s="645"/>
      <c r="E42" s="645"/>
      <c r="F42" s="645"/>
      <c r="G42" s="645"/>
      <c r="H42" s="645"/>
      <c r="I42" s="645"/>
    </row>
    <row r="43" spans="1:9" x14ac:dyDescent="0.25">
      <c r="A43" s="645"/>
      <c r="B43" s="645"/>
      <c r="C43" s="645"/>
      <c r="D43" s="645"/>
      <c r="E43" s="645"/>
      <c r="F43" s="645"/>
      <c r="G43" s="645"/>
      <c r="H43" s="645"/>
      <c r="I43" s="645"/>
    </row>
    <row r="44" spans="1:9" x14ac:dyDescent="0.25">
      <c r="A44" s="645"/>
      <c r="B44" s="645"/>
      <c r="C44" s="645"/>
      <c r="D44" s="645"/>
      <c r="E44" s="645"/>
      <c r="F44" s="645"/>
      <c r="G44" s="645"/>
      <c r="H44" s="645"/>
      <c r="I44" s="645"/>
    </row>
    <row r="45" spans="1:9" x14ac:dyDescent="0.25">
      <c r="A45" s="645"/>
      <c r="B45" s="645"/>
      <c r="C45" s="645"/>
      <c r="D45" s="645"/>
      <c r="E45" s="645"/>
      <c r="F45" s="645"/>
      <c r="G45" s="645"/>
      <c r="H45" s="645"/>
      <c r="I45" s="645"/>
    </row>
    <row r="46" spans="1:9" x14ac:dyDescent="0.25">
      <c r="A46" s="645"/>
      <c r="B46" s="645"/>
      <c r="C46" s="645"/>
      <c r="D46" s="645"/>
      <c r="E46" s="645"/>
      <c r="F46" s="645"/>
      <c r="G46" s="645"/>
      <c r="H46" s="645"/>
      <c r="I46" s="645"/>
    </row>
    <row r="47" spans="1:9" x14ac:dyDescent="0.25">
      <c r="A47" s="645"/>
      <c r="B47" s="645"/>
      <c r="C47" s="645"/>
      <c r="D47" s="645"/>
      <c r="E47" s="645"/>
      <c r="F47" s="645"/>
      <c r="G47" s="645"/>
      <c r="H47" s="645"/>
      <c r="I47" s="645"/>
    </row>
    <row r="48" spans="1:9" x14ac:dyDescent="0.25">
      <c r="A48" s="645"/>
      <c r="B48" s="645"/>
      <c r="C48" s="645"/>
      <c r="D48" s="645"/>
      <c r="E48" s="645"/>
      <c r="F48" s="645"/>
      <c r="G48" s="645"/>
      <c r="H48" s="645"/>
      <c r="I48" s="645"/>
    </row>
    <row r="49" spans="1:9" x14ac:dyDescent="0.25">
      <c r="A49" s="645"/>
      <c r="B49" s="645"/>
      <c r="C49" s="645"/>
      <c r="D49" s="645"/>
      <c r="E49" s="645"/>
      <c r="F49" s="645"/>
      <c r="G49" s="645"/>
      <c r="H49" s="645"/>
      <c r="I49" s="645"/>
    </row>
    <row r="50" spans="1:9" x14ac:dyDescent="0.25">
      <c r="A50" s="645"/>
      <c r="B50" s="645"/>
      <c r="C50" s="645"/>
      <c r="D50" s="645"/>
      <c r="E50" s="645"/>
      <c r="F50" s="645"/>
      <c r="G50" s="645"/>
      <c r="H50" s="645"/>
      <c r="I50" s="645"/>
    </row>
    <row r="51" spans="1:9" x14ac:dyDescent="0.25">
      <c r="A51" s="645"/>
      <c r="B51" s="645"/>
      <c r="C51" s="645"/>
      <c r="D51" s="645"/>
      <c r="E51" s="645"/>
      <c r="F51" s="645"/>
      <c r="G51" s="645"/>
      <c r="H51" s="645"/>
      <c r="I51" s="645"/>
    </row>
    <row r="52" spans="1:9" x14ac:dyDescent="0.25">
      <c r="A52" s="645"/>
      <c r="B52" s="645"/>
      <c r="C52" s="645"/>
      <c r="D52" s="645"/>
      <c r="E52" s="645"/>
      <c r="F52" s="645"/>
      <c r="G52" s="645"/>
      <c r="H52" s="645"/>
      <c r="I52" s="645"/>
    </row>
    <row r="53" spans="1:9" x14ac:dyDescent="0.25">
      <c r="A53" s="645"/>
      <c r="B53" s="645"/>
      <c r="C53" s="645"/>
      <c r="D53" s="645"/>
      <c r="E53" s="645"/>
      <c r="F53" s="645"/>
      <c r="G53" s="645"/>
      <c r="H53" s="645"/>
      <c r="I53" s="645"/>
    </row>
    <row r="54" spans="1:9" x14ac:dyDescent="0.25">
      <c r="A54" s="645"/>
      <c r="B54" s="645"/>
      <c r="C54" s="645"/>
      <c r="D54" s="645"/>
      <c r="E54" s="645"/>
      <c r="F54" s="645"/>
      <c r="G54" s="645"/>
      <c r="H54" s="645"/>
      <c r="I54" s="645"/>
    </row>
    <row r="55" spans="1:9" x14ac:dyDescent="0.25">
      <c r="A55" s="645"/>
      <c r="B55" s="645"/>
      <c r="C55" s="645"/>
      <c r="D55" s="645"/>
      <c r="E55" s="645"/>
      <c r="F55" s="645"/>
      <c r="G55" s="645"/>
      <c r="H55" s="645"/>
      <c r="I55" s="645"/>
    </row>
    <row r="56" spans="1:9" x14ac:dyDescent="0.25">
      <c r="A56" s="645"/>
      <c r="B56" s="645"/>
      <c r="C56" s="645"/>
      <c r="D56" s="645"/>
      <c r="E56" s="645"/>
      <c r="F56" s="645"/>
      <c r="G56" s="645"/>
      <c r="H56" s="645"/>
      <c r="I56" s="645"/>
    </row>
    <row r="57" spans="1:9" x14ac:dyDescent="0.25">
      <c r="A57" s="645"/>
      <c r="B57" s="645"/>
      <c r="C57" s="645"/>
      <c r="D57" s="645"/>
      <c r="E57" s="645"/>
      <c r="F57" s="645"/>
      <c r="G57" s="645"/>
      <c r="H57" s="645"/>
      <c r="I57" s="645"/>
    </row>
    <row r="58" spans="1:9" x14ac:dyDescent="0.25">
      <c r="A58" s="645"/>
      <c r="B58" s="645"/>
      <c r="C58" s="645"/>
      <c r="D58" s="645"/>
      <c r="E58" s="645"/>
      <c r="F58" s="645"/>
      <c r="G58" s="645"/>
      <c r="H58" s="645"/>
      <c r="I58" s="645"/>
    </row>
    <row r="59" spans="1:9" x14ac:dyDescent="0.25">
      <c r="A59" s="645"/>
      <c r="B59" s="645"/>
      <c r="C59" s="645"/>
      <c r="D59" s="645"/>
      <c r="E59" s="645"/>
      <c r="F59" s="645"/>
      <c r="G59" s="645"/>
      <c r="H59" s="645"/>
      <c r="I59" s="645"/>
    </row>
    <row r="60" spans="1:9" x14ac:dyDescent="0.25">
      <c r="A60" s="645"/>
      <c r="B60" s="645"/>
      <c r="C60" s="645"/>
      <c r="D60" s="645"/>
      <c r="E60" s="645"/>
      <c r="F60" s="645"/>
      <c r="G60" s="645"/>
      <c r="H60" s="645"/>
      <c r="I60" s="645"/>
    </row>
    <row r="61" spans="1:9" x14ac:dyDescent="0.25">
      <c r="A61" s="645"/>
      <c r="B61" s="645"/>
      <c r="C61" s="645"/>
      <c r="D61" s="645"/>
      <c r="E61" s="645"/>
      <c r="F61" s="645"/>
      <c r="G61" s="645"/>
      <c r="H61" s="645"/>
      <c r="I61" s="645"/>
    </row>
    <row r="62" spans="1:9" ht="14.45" customHeight="1" x14ac:dyDescent="0.25">
      <c r="A62" s="645"/>
      <c r="B62" s="645"/>
      <c r="C62" s="645"/>
      <c r="D62" s="645"/>
      <c r="E62" s="645"/>
      <c r="F62" s="645"/>
      <c r="G62" s="645"/>
      <c r="H62" s="645"/>
      <c r="I62" s="645"/>
    </row>
    <row r="63" spans="1:9" ht="14.45" customHeight="1" x14ac:dyDescent="0.25">
      <c r="A63" s="646"/>
      <c r="B63" s="646"/>
      <c r="C63" s="646"/>
      <c r="D63" s="646"/>
      <c r="E63" s="646"/>
      <c r="F63" s="646"/>
      <c r="G63" s="646"/>
      <c r="H63" s="646"/>
      <c r="I63" s="646"/>
    </row>
    <row r="64" spans="1:9" x14ac:dyDescent="0.25">
      <c r="A64" s="652" t="s">
        <v>1036</v>
      </c>
      <c r="B64" s="652"/>
      <c r="C64" s="665" t="s">
        <v>832</v>
      </c>
      <c r="D64" s="665"/>
      <c r="E64" s="665"/>
      <c r="F64" s="665"/>
      <c r="G64" s="665"/>
      <c r="H64" s="665"/>
      <c r="I64" s="665"/>
    </row>
    <row r="66" spans="1:9" x14ac:dyDescent="0.25">
      <c r="A66" s="650" t="s">
        <v>803</v>
      </c>
      <c r="B66" s="650"/>
      <c r="C66" s="650"/>
      <c r="D66" s="650"/>
      <c r="E66" s="650"/>
      <c r="F66" s="650"/>
      <c r="G66" s="650"/>
      <c r="H66" s="650"/>
      <c r="I66" s="650"/>
    </row>
    <row r="67" spans="1:9" x14ac:dyDescent="0.25">
      <c r="A67" s="650"/>
      <c r="B67" s="650"/>
      <c r="C67" s="650"/>
      <c r="D67" s="650"/>
      <c r="E67" s="650"/>
      <c r="F67" s="650"/>
      <c r="G67" s="650"/>
      <c r="H67" s="650"/>
      <c r="I67" s="650"/>
    </row>
    <row r="69" spans="1:9" ht="15.75" x14ac:dyDescent="0.25">
      <c r="A69" s="649" t="s">
        <v>729</v>
      </c>
      <c r="B69" s="649"/>
      <c r="C69" s="649" t="s">
        <v>730</v>
      </c>
      <c r="D69" s="649"/>
      <c r="E69" s="323" t="s">
        <v>731</v>
      </c>
      <c r="F69" s="323" t="s">
        <v>732</v>
      </c>
      <c r="G69" s="649" t="s">
        <v>802</v>
      </c>
      <c r="H69" s="649" t="s">
        <v>733</v>
      </c>
      <c r="I69" s="649"/>
    </row>
    <row r="70" spans="1:9" ht="30" x14ac:dyDescent="0.25">
      <c r="A70" s="649" t="s">
        <v>734</v>
      </c>
      <c r="B70" s="649"/>
      <c r="C70" s="649" t="s">
        <v>735</v>
      </c>
      <c r="D70" s="649"/>
      <c r="E70" s="324" t="s">
        <v>736</v>
      </c>
      <c r="F70" s="324" t="s">
        <v>737</v>
      </c>
      <c r="G70" s="651" t="s">
        <v>738</v>
      </c>
      <c r="H70" s="649"/>
      <c r="I70" s="649"/>
    </row>
    <row r="71" spans="1:9" ht="30" x14ac:dyDescent="0.25">
      <c r="A71" s="649" t="s">
        <v>741</v>
      </c>
      <c r="B71" s="649"/>
      <c r="C71" s="649" t="s">
        <v>739</v>
      </c>
      <c r="D71" s="649"/>
      <c r="E71" s="324" t="s">
        <v>742</v>
      </c>
      <c r="F71" s="324" t="s">
        <v>743</v>
      </c>
      <c r="G71" s="651" t="s">
        <v>744</v>
      </c>
      <c r="H71" s="649"/>
      <c r="I71" s="649"/>
    </row>
    <row r="72" spans="1:9" ht="30" x14ac:dyDescent="0.25">
      <c r="A72" s="649" t="s">
        <v>745</v>
      </c>
      <c r="B72" s="649"/>
      <c r="C72" s="649" t="s">
        <v>746</v>
      </c>
      <c r="D72" s="649"/>
      <c r="E72" s="324" t="s">
        <v>1035</v>
      </c>
      <c r="F72" s="324" t="s">
        <v>747</v>
      </c>
      <c r="G72" s="651" t="s">
        <v>748</v>
      </c>
      <c r="H72" s="649"/>
      <c r="I72" s="649"/>
    </row>
    <row r="73" spans="1:9" ht="30" x14ac:dyDescent="0.25">
      <c r="A73" s="649" t="s">
        <v>749</v>
      </c>
      <c r="B73" s="649"/>
      <c r="C73" s="649" t="s">
        <v>750</v>
      </c>
      <c r="D73" s="649"/>
      <c r="E73" s="324" t="s">
        <v>751</v>
      </c>
      <c r="F73" s="324" t="s">
        <v>752</v>
      </c>
      <c r="G73" s="651" t="s">
        <v>753</v>
      </c>
      <c r="H73" s="649"/>
      <c r="I73" s="649"/>
    </row>
    <row r="74" spans="1:9" ht="30" x14ac:dyDescent="0.25">
      <c r="A74" s="649" t="s">
        <v>754</v>
      </c>
      <c r="B74" s="649"/>
      <c r="C74" s="649" t="s">
        <v>755</v>
      </c>
      <c r="D74" s="649"/>
      <c r="E74" s="324" t="s">
        <v>756</v>
      </c>
      <c r="F74" s="324" t="s">
        <v>757</v>
      </c>
      <c r="G74" s="651" t="s">
        <v>758</v>
      </c>
      <c r="H74" s="649"/>
      <c r="I74" s="649"/>
    </row>
    <row r="75" spans="1:9" ht="30" x14ac:dyDescent="0.25">
      <c r="A75" s="649" t="s">
        <v>759</v>
      </c>
      <c r="B75" s="649"/>
      <c r="C75" s="649" t="s">
        <v>760</v>
      </c>
      <c r="D75" s="649"/>
      <c r="E75" s="324" t="s">
        <v>761</v>
      </c>
      <c r="F75" s="324" t="s">
        <v>762</v>
      </c>
      <c r="G75" s="651" t="s">
        <v>763</v>
      </c>
      <c r="H75" s="649"/>
      <c r="I75" s="649"/>
    </row>
    <row r="76" spans="1:9" ht="30" x14ac:dyDescent="0.25">
      <c r="A76" s="649" t="s">
        <v>764</v>
      </c>
      <c r="B76" s="649"/>
      <c r="C76" s="649" t="s">
        <v>765</v>
      </c>
      <c r="D76" s="649"/>
      <c r="E76" s="324" t="s">
        <v>766</v>
      </c>
      <c r="F76" s="324" t="s">
        <v>767</v>
      </c>
      <c r="G76" s="651" t="s">
        <v>768</v>
      </c>
      <c r="H76" s="649"/>
      <c r="I76" s="649"/>
    </row>
    <row r="77" spans="1:9" ht="30" x14ac:dyDescent="0.25">
      <c r="A77" s="649" t="s">
        <v>769</v>
      </c>
      <c r="B77" s="649"/>
      <c r="C77" s="649" t="s">
        <v>770</v>
      </c>
      <c r="D77" s="649"/>
      <c r="E77" s="324" t="s">
        <v>771</v>
      </c>
      <c r="F77" s="324" t="s">
        <v>772</v>
      </c>
      <c r="G77" s="651" t="s">
        <v>773</v>
      </c>
      <c r="H77" s="649"/>
      <c r="I77" s="649"/>
    </row>
    <row r="78" spans="1:9" ht="30" x14ac:dyDescent="0.25">
      <c r="A78" s="649" t="s">
        <v>774</v>
      </c>
      <c r="B78" s="649"/>
      <c r="C78" s="649" t="s">
        <v>770</v>
      </c>
      <c r="D78" s="649"/>
      <c r="E78" s="324" t="s">
        <v>801</v>
      </c>
      <c r="F78" s="324" t="s">
        <v>775</v>
      </c>
      <c r="G78" s="651" t="s">
        <v>776</v>
      </c>
      <c r="H78" s="649"/>
      <c r="I78" s="649"/>
    </row>
    <row r="79" spans="1:9" ht="30" x14ac:dyDescent="0.25">
      <c r="A79" s="649" t="s">
        <v>777</v>
      </c>
      <c r="B79" s="649"/>
      <c r="C79" s="649" t="s">
        <v>755</v>
      </c>
      <c r="D79" s="649"/>
      <c r="E79" s="324" t="s">
        <v>778</v>
      </c>
      <c r="F79" s="324" t="s">
        <v>779</v>
      </c>
      <c r="G79" s="651" t="s">
        <v>780</v>
      </c>
      <c r="H79" s="649"/>
      <c r="I79" s="649"/>
    </row>
    <row r="80" spans="1:9" ht="30" x14ac:dyDescent="0.25">
      <c r="A80" s="649" t="s">
        <v>781</v>
      </c>
      <c r="B80" s="649"/>
      <c r="C80" s="649" t="s">
        <v>782</v>
      </c>
      <c r="D80" s="649"/>
      <c r="E80" s="324" t="s">
        <v>783</v>
      </c>
      <c r="F80" s="324" t="s">
        <v>784</v>
      </c>
      <c r="G80" s="651" t="s">
        <v>785</v>
      </c>
      <c r="H80" s="649"/>
      <c r="I80" s="649"/>
    </row>
    <row r="81" spans="1:9" ht="30" x14ac:dyDescent="0.25">
      <c r="A81" s="654" t="s">
        <v>1261</v>
      </c>
      <c r="B81" s="655"/>
      <c r="C81" s="649" t="s">
        <v>739</v>
      </c>
      <c r="D81" s="649"/>
      <c r="E81" s="324" t="s">
        <v>1262</v>
      </c>
      <c r="F81" s="324" t="s">
        <v>740</v>
      </c>
      <c r="G81" s="656" t="s">
        <v>1263</v>
      </c>
      <c r="H81" s="657"/>
      <c r="I81" s="658"/>
    </row>
    <row r="82" spans="1:9" ht="30" x14ac:dyDescent="0.25">
      <c r="A82" s="649" t="s">
        <v>786</v>
      </c>
      <c r="B82" s="649"/>
      <c r="C82" s="649" t="s">
        <v>787</v>
      </c>
      <c r="D82" s="649"/>
      <c r="E82" s="324" t="s">
        <v>788</v>
      </c>
      <c r="F82" s="324" t="s">
        <v>789</v>
      </c>
      <c r="G82" s="651" t="s">
        <v>790</v>
      </c>
      <c r="H82" s="649"/>
      <c r="I82" s="649"/>
    </row>
    <row r="83" spans="1:9" ht="30" x14ac:dyDescent="0.25">
      <c r="A83" s="649" t="s">
        <v>791</v>
      </c>
      <c r="B83" s="649"/>
      <c r="C83" s="649" t="s">
        <v>760</v>
      </c>
      <c r="D83" s="649"/>
      <c r="E83" s="324" t="s">
        <v>792</v>
      </c>
      <c r="F83" s="324" t="s">
        <v>793</v>
      </c>
      <c r="G83" s="651" t="s">
        <v>794</v>
      </c>
      <c r="H83" s="649"/>
      <c r="I83" s="649"/>
    </row>
    <row r="84" spans="1:9" ht="30" x14ac:dyDescent="0.25">
      <c r="A84" s="653" t="s">
        <v>1269</v>
      </c>
      <c r="B84" s="649"/>
      <c r="C84" s="649" t="s">
        <v>750</v>
      </c>
      <c r="D84" s="649"/>
      <c r="E84" s="324" t="s">
        <v>795</v>
      </c>
      <c r="F84" s="324" t="s">
        <v>796</v>
      </c>
      <c r="G84" s="651" t="s">
        <v>797</v>
      </c>
      <c r="H84" s="649"/>
      <c r="I84" s="649"/>
    </row>
    <row r="85" spans="1:9" ht="30" x14ac:dyDescent="0.25">
      <c r="A85" s="653" t="s">
        <v>1268</v>
      </c>
      <c r="B85" s="649"/>
      <c r="C85" s="649" t="s">
        <v>798</v>
      </c>
      <c r="D85" s="649"/>
      <c r="E85" s="324" t="s">
        <v>799</v>
      </c>
      <c r="F85" s="324" t="s">
        <v>800</v>
      </c>
      <c r="G85" s="651" t="s">
        <v>1270</v>
      </c>
      <c r="H85" s="651"/>
      <c r="I85" s="651"/>
    </row>
    <row r="86" spans="1:9" ht="15.75" x14ac:dyDescent="0.25">
      <c r="A86" s="325"/>
      <c r="B86" s="325"/>
      <c r="C86" s="325"/>
      <c r="D86" s="325"/>
      <c r="E86" s="326"/>
      <c r="F86" s="326"/>
      <c r="G86" s="327"/>
      <c r="H86" s="325"/>
      <c r="I86" s="325"/>
    </row>
    <row r="87" spans="1:9" ht="15.75" x14ac:dyDescent="0.25">
      <c r="A87" s="325"/>
      <c r="B87" s="325"/>
      <c r="C87" s="325"/>
      <c r="D87" s="325"/>
      <c r="E87" s="326"/>
      <c r="F87" s="326"/>
      <c r="G87" s="327"/>
      <c r="H87" s="325"/>
      <c r="I87" s="325"/>
    </row>
    <row r="88" spans="1:9" x14ac:dyDescent="0.25">
      <c r="A88" s="666" t="s">
        <v>828</v>
      </c>
      <c r="B88" s="666"/>
      <c r="C88" s="666"/>
      <c r="D88" s="666"/>
      <c r="E88" s="666"/>
      <c r="F88" s="666"/>
      <c r="G88" s="666"/>
      <c r="H88" s="666"/>
      <c r="I88" s="666"/>
    </row>
    <row r="89" spans="1:9" x14ac:dyDescent="0.25">
      <c r="A89" s="666"/>
      <c r="B89" s="666"/>
      <c r="C89" s="666"/>
      <c r="D89" s="666"/>
      <c r="E89" s="666"/>
      <c r="F89" s="666"/>
      <c r="G89" s="666"/>
      <c r="H89" s="666"/>
      <c r="I89" s="666"/>
    </row>
    <row r="90" spans="1:9" x14ac:dyDescent="0.25">
      <c r="A90" s="316"/>
      <c r="B90" s="316"/>
      <c r="C90" s="316"/>
      <c r="D90" s="316"/>
      <c r="E90" s="316"/>
      <c r="F90" s="316"/>
      <c r="G90" s="316"/>
      <c r="H90" s="316"/>
      <c r="I90" s="316"/>
    </row>
    <row r="91" spans="1:9" ht="15.75" x14ac:dyDescent="0.25">
      <c r="A91" s="649" t="s">
        <v>729</v>
      </c>
      <c r="B91" s="649"/>
      <c r="C91" s="649" t="s">
        <v>730</v>
      </c>
      <c r="D91" s="649"/>
      <c r="E91" s="323" t="s">
        <v>731</v>
      </c>
      <c r="F91" s="323" t="s">
        <v>732</v>
      </c>
      <c r="G91" s="649" t="s">
        <v>802</v>
      </c>
      <c r="H91" s="649" t="s">
        <v>733</v>
      </c>
      <c r="I91" s="649"/>
    </row>
    <row r="92" spans="1:9" ht="30" x14ac:dyDescent="0.25">
      <c r="A92" s="649" t="s">
        <v>810</v>
      </c>
      <c r="B92" s="649"/>
      <c r="C92" s="649" t="s">
        <v>739</v>
      </c>
      <c r="D92" s="649"/>
      <c r="E92" s="324" t="s">
        <v>808</v>
      </c>
      <c r="F92" s="324" t="s">
        <v>807</v>
      </c>
      <c r="G92" s="651" t="s">
        <v>809</v>
      </c>
      <c r="H92" s="649"/>
      <c r="I92" s="649"/>
    </row>
    <row r="93" spans="1:9" ht="30" x14ac:dyDescent="0.25">
      <c r="A93" s="649" t="s">
        <v>811</v>
      </c>
      <c r="B93" s="649"/>
      <c r="C93" s="649" t="s">
        <v>735</v>
      </c>
      <c r="D93" s="649"/>
      <c r="E93" s="324" t="s">
        <v>812</v>
      </c>
      <c r="F93" s="324" t="s">
        <v>813</v>
      </c>
      <c r="G93" s="651" t="s">
        <v>814</v>
      </c>
      <c r="H93" s="649"/>
      <c r="I93" s="649"/>
    </row>
    <row r="94" spans="1:9" ht="30" x14ac:dyDescent="0.25">
      <c r="A94" s="649" t="s">
        <v>1264</v>
      </c>
      <c r="B94" s="649"/>
      <c r="C94" s="649" t="s">
        <v>816</v>
      </c>
      <c r="D94" s="649"/>
      <c r="E94" s="324" t="s">
        <v>1265</v>
      </c>
      <c r="F94" s="324" t="s">
        <v>1266</v>
      </c>
      <c r="G94" s="651" t="s">
        <v>1267</v>
      </c>
      <c r="H94" s="649"/>
      <c r="I94" s="649"/>
    </row>
    <row r="95" spans="1:9" ht="30" x14ac:dyDescent="0.25">
      <c r="A95" s="649" t="s">
        <v>815</v>
      </c>
      <c r="B95" s="649"/>
      <c r="C95" s="649" t="s">
        <v>816</v>
      </c>
      <c r="D95" s="649"/>
      <c r="E95" s="324" t="s">
        <v>817</v>
      </c>
      <c r="F95" s="324" t="s">
        <v>818</v>
      </c>
      <c r="G95" s="651" t="s">
        <v>819</v>
      </c>
      <c r="H95" s="649"/>
      <c r="I95" s="649"/>
    </row>
    <row r="96" spans="1:9" ht="30" x14ac:dyDescent="0.25">
      <c r="A96" s="649" t="s">
        <v>820</v>
      </c>
      <c r="B96" s="649"/>
      <c r="C96" s="649" t="s">
        <v>798</v>
      </c>
      <c r="D96" s="649"/>
      <c r="E96" s="324" t="s">
        <v>821</v>
      </c>
      <c r="F96" s="324" t="s">
        <v>822</v>
      </c>
      <c r="G96" s="651" t="s">
        <v>823</v>
      </c>
      <c r="H96" s="649"/>
      <c r="I96" s="649"/>
    </row>
    <row r="97" spans="1:9" ht="30" x14ac:dyDescent="0.25">
      <c r="A97" s="649" t="s">
        <v>825</v>
      </c>
      <c r="B97" s="649"/>
      <c r="C97" s="649" t="s">
        <v>735</v>
      </c>
      <c r="D97" s="649"/>
      <c r="E97" s="324" t="s">
        <v>824</v>
      </c>
      <c r="F97" s="324" t="s">
        <v>826</v>
      </c>
      <c r="G97" s="651" t="s">
        <v>827</v>
      </c>
      <c r="H97" s="649"/>
      <c r="I97" s="649"/>
    </row>
    <row r="99" spans="1:9" x14ac:dyDescent="0.25">
      <c r="A99" s="652" t="s">
        <v>831</v>
      </c>
      <c r="B99" s="652"/>
      <c r="C99" s="652"/>
      <c r="D99" s="652"/>
      <c r="E99" s="652"/>
      <c r="F99" s="652"/>
      <c r="G99" s="667" t="s">
        <v>830</v>
      </c>
      <c r="H99" s="668"/>
      <c r="I99" s="668"/>
    </row>
    <row r="102" spans="1:9" x14ac:dyDescent="0.25">
      <c r="A102" s="519"/>
    </row>
    <row r="103" spans="1:9" x14ac:dyDescent="0.25">
      <c r="A103" s="520"/>
    </row>
    <row r="104" spans="1:9" x14ac:dyDescent="0.25">
      <c r="A104" s="520"/>
    </row>
    <row r="105" spans="1:9" x14ac:dyDescent="0.25">
      <c r="A105" s="520"/>
    </row>
    <row r="106" spans="1:9" x14ac:dyDescent="0.25">
      <c r="A106" s="520"/>
    </row>
    <row r="107" spans="1:9" x14ac:dyDescent="0.25">
      <c r="A107" s="520"/>
    </row>
    <row r="108" spans="1:9" x14ac:dyDescent="0.25">
      <c r="A108" s="520"/>
    </row>
  </sheetData>
  <sheetProtection password="A7DB" sheet="1" selectLockedCells="1"/>
  <mergeCells count="87">
    <mergeCell ref="A91:B91"/>
    <mergeCell ref="C91:D91"/>
    <mergeCell ref="G91:I91"/>
    <mergeCell ref="G99:I99"/>
    <mergeCell ref="A99:F99"/>
    <mergeCell ref="G96:I96"/>
    <mergeCell ref="A92:B92"/>
    <mergeCell ref="C92:D92"/>
    <mergeCell ref="G92:I92"/>
    <mergeCell ref="A93:B93"/>
    <mergeCell ref="C64:I64"/>
    <mergeCell ref="A97:B97"/>
    <mergeCell ref="C97:D97"/>
    <mergeCell ref="G97:I97"/>
    <mergeCell ref="A95:B95"/>
    <mergeCell ref="C95:D95"/>
    <mergeCell ref="A96:B96"/>
    <mergeCell ref="C96:D96"/>
    <mergeCell ref="G94:I94"/>
    <mergeCell ref="A88:I89"/>
    <mergeCell ref="C93:D93"/>
    <mergeCell ref="G93:I93"/>
    <mergeCell ref="A94:B94"/>
    <mergeCell ref="A7:G7"/>
    <mergeCell ref="A8:B8"/>
    <mergeCell ref="A9:B9"/>
    <mergeCell ref="C8:G8"/>
    <mergeCell ref="C9:G9"/>
    <mergeCell ref="C10:G10"/>
    <mergeCell ref="A74:B74"/>
    <mergeCell ref="G95:I95"/>
    <mergeCell ref="A81:B81"/>
    <mergeCell ref="C81:D81"/>
    <mergeCell ref="G81:I81"/>
    <mergeCell ref="C94:D94"/>
    <mergeCell ref="G70:I70"/>
    <mergeCell ref="G71:I71"/>
    <mergeCell ref="G72:I72"/>
    <mergeCell ref="A83:B83"/>
    <mergeCell ref="G83:I83"/>
    <mergeCell ref="C69:D69"/>
    <mergeCell ref="A71:B71"/>
    <mergeCell ref="A75:B75"/>
    <mergeCell ref="A76:B76"/>
    <mergeCell ref="C70:D70"/>
    <mergeCell ref="C71:D71"/>
    <mergeCell ref="C75:D75"/>
    <mergeCell ref="A85:B85"/>
    <mergeCell ref="C85:D85"/>
    <mergeCell ref="C72:D72"/>
    <mergeCell ref="C73:D73"/>
    <mergeCell ref="C74:D74"/>
    <mergeCell ref="A79:B79"/>
    <mergeCell ref="A84:B84"/>
    <mergeCell ref="A77:B77"/>
    <mergeCell ref="C76:D76"/>
    <mergeCell ref="C77:D77"/>
    <mergeCell ref="C84:D84"/>
    <mergeCell ref="G85:I85"/>
    <mergeCell ref="A80:B80"/>
    <mergeCell ref="G73:I73"/>
    <mergeCell ref="G74:I74"/>
    <mergeCell ref="G75:I75"/>
    <mergeCell ref="G76:I76"/>
    <mergeCell ref="G77:I77"/>
    <mergeCell ref="G79:I79"/>
    <mergeCell ref="G78:I78"/>
    <mergeCell ref="G82:I82"/>
    <mergeCell ref="A78:B78"/>
    <mergeCell ref="A82:B82"/>
    <mergeCell ref="A69:B69"/>
    <mergeCell ref="A70:B70"/>
    <mergeCell ref="G84:I84"/>
    <mergeCell ref="C79:D79"/>
    <mergeCell ref="C80:D80"/>
    <mergeCell ref="C82:D82"/>
    <mergeCell ref="C83:D83"/>
    <mergeCell ref="A12:I63"/>
    <mergeCell ref="A1:I2"/>
    <mergeCell ref="A4:I5"/>
    <mergeCell ref="G69:I69"/>
    <mergeCell ref="A66:I67"/>
    <mergeCell ref="G80:I80"/>
    <mergeCell ref="C78:D78"/>
    <mergeCell ref="A64:B64"/>
    <mergeCell ref="A72:B72"/>
    <mergeCell ref="A73:B73"/>
  </mergeCells>
  <hyperlinks>
    <hyperlink ref="G70" r:id="rId1"/>
    <hyperlink ref="G71" r:id="rId2"/>
    <hyperlink ref="G72" r:id="rId3"/>
    <hyperlink ref="G73" r:id="rId4"/>
    <hyperlink ref="G74" r:id="rId5"/>
    <hyperlink ref="G75" r:id="rId6"/>
    <hyperlink ref="G76" r:id="rId7"/>
    <hyperlink ref="G77" r:id="rId8"/>
    <hyperlink ref="G78" r:id="rId9"/>
    <hyperlink ref="G79" r:id="rId10"/>
    <hyperlink ref="G80" r:id="rId11"/>
    <hyperlink ref="G82" r:id="rId12"/>
    <hyperlink ref="G83" r:id="rId13"/>
    <hyperlink ref="G84" r:id="rId14"/>
    <hyperlink ref="G85" r:id="rId15" display="dierk.koch@ llh.hessen.de"/>
    <hyperlink ref="G92" r:id="rId16"/>
    <hyperlink ref="G93" r:id="rId17"/>
    <hyperlink ref="G95" r:id="rId18"/>
    <hyperlink ref="G96" r:id="rId19"/>
    <hyperlink ref="G97" r:id="rId20"/>
    <hyperlink ref="G99" r:id="rId21"/>
    <hyperlink ref="C64" r:id="rId22"/>
    <hyperlink ref="G81" r:id="rId23"/>
    <hyperlink ref="G94" r:id="rId24"/>
    <hyperlink ref="G85:I85" r:id="rId25" display="dierk.koch@llh.hessen.de"/>
  </hyperlinks>
  <pageMargins left="0.70866141732283472" right="0.51181102362204722" top="0.78740157480314965" bottom="0.78740157480314965" header="0.31496062992125984" footer="0.31496062992125984"/>
  <pageSetup paperSize="9" scale="80" orientation="portrait" r:id="rId26"/>
  <headerFooter>
    <oddHeader>&amp;C&amp;G&amp;R&amp;G</oddHeader>
  </headerFooter>
  <legacyDrawingHF r:id="rId2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6" tint="0.39997558519241921"/>
    <pageSetUpPr fitToPage="1"/>
  </sheetPr>
  <dimension ref="A1:AF311"/>
  <sheetViews>
    <sheetView zoomScale="60" zoomScaleNormal="60" zoomScaleSheetLayoutView="70" zoomScalePageLayoutView="7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RowHeight="15" x14ac:dyDescent="0.25"/>
  <cols>
    <col min="1" max="1" width="5.28515625" style="140" customWidth="1"/>
    <col min="2" max="2" width="23.85546875" style="15" customWidth="1"/>
    <col min="3" max="3" width="10.5703125" style="10" customWidth="1"/>
    <col min="4" max="4" width="29.140625" style="15" customWidth="1"/>
    <col min="5" max="5" width="8.28515625" style="140" customWidth="1"/>
    <col min="6" max="6" width="7.42578125" style="140" customWidth="1"/>
    <col min="7" max="7" width="10.5703125" style="10" hidden="1" customWidth="1"/>
    <col min="8" max="8" width="11.7109375" style="15" customWidth="1"/>
    <col min="9" max="9" width="14" style="10" customWidth="1"/>
    <col min="10" max="10" width="10.85546875" style="140" hidden="1" customWidth="1"/>
    <col min="11" max="11" width="20.85546875" style="10" customWidth="1"/>
    <col min="12" max="12" width="5.85546875" style="140" hidden="1" customWidth="1"/>
    <col min="13" max="13" width="11.42578125" style="10" customWidth="1"/>
    <col min="14" max="14" width="21.85546875" style="10" customWidth="1"/>
    <col min="15" max="15" width="5.85546875" style="10" hidden="1" customWidth="1"/>
    <col min="16" max="16" width="22" style="10" customWidth="1"/>
    <col min="17" max="17" width="5.7109375" style="140" hidden="1" customWidth="1"/>
    <col min="18" max="18" width="21.85546875" style="145" customWidth="1"/>
    <col min="19" max="19" width="14.85546875" style="146" customWidth="1"/>
    <col min="20" max="20" width="2.42578125" style="140" customWidth="1"/>
    <col min="21" max="21" width="88.7109375" style="115" customWidth="1"/>
    <col min="22" max="32" width="11.42578125" style="101"/>
    <col min="33" max="16384" width="11.42578125" style="10"/>
  </cols>
  <sheetData>
    <row r="1" spans="1:32" ht="22.9" customHeight="1" x14ac:dyDescent="0.25">
      <c r="A1" s="17"/>
      <c r="B1" s="36" t="s">
        <v>76</v>
      </c>
      <c r="D1" s="34"/>
      <c r="E1" s="511" t="s">
        <v>77</v>
      </c>
      <c r="F1" s="511"/>
      <c r="G1" s="511"/>
      <c r="H1" s="447">
        <f ca="1">YEAR(TODAY())</f>
        <v>2022</v>
      </c>
      <c r="J1" s="513"/>
      <c r="L1" s="26"/>
      <c r="M1" s="18"/>
      <c r="N1" s="295" t="s">
        <v>78</v>
      </c>
      <c r="O1" s="843"/>
      <c r="P1" s="843"/>
      <c r="R1" s="333" t="s">
        <v>352</v>
      </c>
      <c r="S1" s="334">
        <f>SUM(C8:C310)</f>
        <v>0</v>
      </c>
    </row>
    <row r="2" spans="1:32" ht="22.9" customHeight="1" x14ac:dyDescent="0.2">
      <c r="A2" s="17"/>
      <c r="B2" s="38"/>
      <c r="C2" s="35"/>
      <c r="D2" s="34"/>
      <c r="E2" s="39"/>
      <c r="F2" s="23"/>
      <c r="I2" s="23"/>
      <c r="J2" s="20"/>
      <c r="L2" s="26"/>
      <c r="M2" s="22"/>
      <c r="N2" s="293" t="s">
        <v>79</v>
      </c>
      <c r="O2" s="825"/>
      <c r="P2" s="825"/>
      <c r="R2" s="293" t="s">
        <v>353</v>
      </c>
      <c r="S2" s="311">
        <f>SUM(S8:S310)</f>
        <v>0</v>
      </c>
    </row>
    <row r="3" spans="1:32" ht="22.9" customHeight="1" x14ac:dyDescent="0.25">
      <c r="A3" s="17"/>
      <c r="B3" s="36" t="s">
        <v>42</v>
      </c>
      <c r="D3" s="37"/>
      <c r="E3" s="844" t="s">
        <v>15</v>
      </c>
      <c r="F3" s="844"/>
      <c r="G3" s="844"/>
      <c r="H3" s="844"/>
      <c r="I3" s="203"/>
      <c r="J3" s="514"/>
      <c r="L3" s="26"/>
      <c r="M3" s="22"/>
      <c r="N3" s="293" t="s">
        <v>80</v>
      </c>
      <c r="O3" s="824">
        <f ca="1">TODAY()</f>
        <v>44596</v>
      </c>
      <c r="P3" s="825"/>
      <c r="R3" s="293" t="s">
        <v>724</v>
      </c>
      <c r="S3" s="430" t="str">
        <f>Hinweise!E3</f>
        <v>4.0</v>
      </c>
    </row>
    <row r="4" spans="1:32" ht="22.9" customHeight="1" x14ac:dyDescent="0.25">
      <c r="A4" s="17"/>
      <c r="B4" s="21"/>
      <c r="D4" s="17"/>
      <c r="E4" s="845" t="s">
        <v>16</v>
      </c>
      <c r="F4" s="845"/>
      <c r="G4" s="845"/>
      <c r="H4" s="845"/>
      <c r="I4" s="203"/>
      <c r="J4" s="515"/>
      <c r="L4" s="26"/>
      <c r="M4" s="25"/>
      <c r="N4" s="103"/>
      <c r="O4" s="104"/>
      <c r="P4" s="105" t="str">
        <f>"$A$1:$S$"&amp;COUNTA(B:B)+8</f>
        <v>$A$1:$S$11</v>
      </c>
      <c r="Q4" s="104"/>
      <c r="R4" s="104"/>
      <c r="S4" s="104"/>
    </row>
    <row r="5" spans="1:32" ht="22.9" customHeight="1" x14ac:dyDescent="0.25">
      <c r="A5" s="17"/>
      <c r="B5" s="43"/>
      <c r="C5" s="43"/>
      <c r="D5" s="43"/>
      <c r="E5" s="43"/>
      <c r="F5" s="43"/>
      <c r="G5" s="43"/>
      <c r="H5" s="21"/>
      <c r="I5" s="17"/>
      <c r="J5" s="17"/>
      <c r="K5" s="43"/>
      <c r="L5" s="43"/>
      <c r="M5" s="43"/>
      <c r="N5" s="43"/>
      <c r="O5" s="43"/>
      <c r="P5" s="43"/>
      <c r="Q5" s="43"/>
      <c r="R5" s="43"/>
      <c r="S5" s="92"/>
      <c r="T5" s="196"/>
      <c r="U5" s="116"/>
    </row>
    <row r="6" spans="1:32" ht="72" customHeight="1" x14ac:dyDescent="0.25">
      <c r="A6" s="837" t="s">
        <v>54</v>
      </c>
      <c r="B6" s="837" t="s">
        <v>286</v>
      </c>
      <c r="C6" s="837" t="s">
        <v>48</v>
      </c>
      <c r="D6" s="837" t="s">
        <v>83</v>
      </c>
      <c r="E6" s="44" t="s">
        <v>1038</v>
      </c>
      <c r="F6" s="44" t="s">
        <v>1039</v>
      </c>
      <c r="G6" s="44" t="s">
        <v>303</v>
      </c>
      <c r="H6" s="305" t="s">
        <v>850</v>
      </c>
      <c r="I6" s="305" t="s">
        <v>1041</v>
      </c>
      <c r="J6" s="44" t="s">
        <v>106</v>
      </c>
      <c r="K6" s="831" t="s">
        <v>85</v>
      </c>
      <c r="L6" s="840" t="s">
        <v>30</v>
      </c>
      <c r="M6" s="306" t="s">
        <v>87</v>
      </c>
      <c r="N6" s="185" t="s">
        <v>270</v>
      </c>
      <c r="O6" s="838" t="s">
        <v>30</v>
      </c>
      <c r="P6" s="185" t="s">
        <v>278</v>
      </c>
      <c r="Q6" s="838" t="s">
        <v>30</v>
      </c>
      <c r="R6" s="837" t="s">
        <v>804</v>
      </c>
      <c r="S6" s="842"/>
      <c r="T6" s="199"/>
      <c r="U6" s="116"/>
    </row>
    <row r="7" spans="1:32" s="13" customFormat="1" ht="24" customHeight="1" x14ac:dyDescent="0.25">
      <c r="A7" s="837"/>
      <c r="B7" s="837"/>
      <c r="C7" s="837"/>
      <c r="D7" s="837"/>
      <c r="E7" s="182" t="s">
        <v>20</v>
      </c>
      <c r="F7" s="190" t="s">
        <v>7</v>
      </c>
      <c r="G7" s="182" t="s">
        <v>0</v>
      </c>
      <c r="H7" s="278" t="s">
        <v>20</v>
      </c>
      <c r="I7" s="278" t="s">
        <v>84</v>
      </c>
      <c r="J7" s="182" t="s">
        <v>0</v>
      </c>
      <c r="K7" s="832"/>
      <c r="L7" s="841"/>
      <c r="M7" s="278" t="s">
        <v>0</v>
      </c>
      <c r="N7" s="80" t="s">
        <v>276</v>
      </c>
      <c r="O7" s="839"/>
      <c r="P7" s="80" t="s">
        <v>277</v>
      </c>
      <c r="Q7" s="839"/>
      <c r="R7" s="184" t="s">
        <v>0</v>
      </c>
      <c r="S7" s="48" t="s">
        <v>806</v>
      </c>
      <c r="T7" s="197"/>
      <c r="U7" s="117"/>
      <c r="V7" s="102"/>
      <c r="W7" s="102"/>
      <c r="X7" s="102"/>
      <c r="Y7" s="102"/>
      <c r="Z7" s="102"/>
      <c r="AA7" s="102"/>
      <c r="AB7" s="102"/>
      <c r="AC7" s="102"/>
      <c r="AD7" s="102"/>
      <c r="AE7" s="102"/>
      <c r="AF7" s="102"/>
    </row>
    <row r="8" spans="1:32" ht="31.9" customHeight="1" x14ac:dyDescent="0.25">
      <c r="A8" s="74">
        <v>1</v>
      </c>
      <c r="B8" s="76"/>
      <c r="C8" s="1"/>
      <c r="D8" s="89"/>
      <c r="E8" s="189" t="str">
        <f t="shared" ref="E8:E71" si="0">IF(OR(D8="",D8="keine"),"",VLOOKUP(D8,NSollG,2,FALSE))</f>
        <v/>
      </c>
      <c r="F8" s="189" t="str">
        <f t="shared" ref="F8:F71" si="1">IF(OR(D8="",D8="keine"),"",VLOOKUP(D8,NSollG,3,FALSE))</f>
        <v/>
      </c>
      <c r="G8" s="27" t="str">
        <f t="shared" ref="G8:G71" si="2">IF(OR(D8="",D8="keine"),"",VLOOKUP(D8,NSollG,4,FALSE))</f>
        <v/>
      </c>
      <c r="H8" s="1"/>
      <c r="I8" s="1"/>
      <c r="J8" s="45" t="str">
        <f t="shared" ref="J8:J71" si="3">IF(OR(D8="",D8="keine",H8="",I8=""),"",G8-((E8-H8)*VLOOKUP(D8,NSollG,5,FALSE)+(F8-I8)*VLOOKUP(D8,NSollG,6,FALSE)))</f>
        <v/>
      </c>
      <c r="K8" s="88"/>
      <c r="L8" s="46" t="str">
        <f t="shared" ref="L8:L71" si="4">IF(K8="","",VLOOKUP(K8,NSollHumusG,2,FALSE))</f>
        <v/>
      </c>
      <c r="M8" s="3"/>
      <c r="N8" s="79" t="s">
        <v>274</v>
      </c>
      <c r="O8" s="46">
        <f t="shared" ref="O8:O71" si="5">IF(N8="","",VLOOKUP(N8,NSollLegGL,2,FALSE))</f>
        <v>0</v>
      </c>
      <c r="P8" s="79" t="s">
        <v>274</v>
      </c>
      <c r="Q8" s="46">
        <f t="shared" ref="Q8:Q71" si="6">VLOOKUP(P8,NSollLegAF,2,FALSE)</f>
        <v>0</v>
      </c>
      <c r="R8" s="47" t="str">
        <f t="shared" ref="R8:R71" si="7">IF(OR(D8="",D8="keine",H8="",I8="",K8=""),"",IF(AND(O8&gt;0,Q8&gt;0),"",IF((J8-L8-M8-O8-Q8)&lt;0,0,(J8-L8-M8-O8-Q8))))</f>
        <v/>
      </c>
      <c r="S8" s="47" t="str">
        <f t="shared" ref="S8:S71" si="8">IF(OR(D8="",D8="keine",R8=""),"",IF(R8&lt;0,0,R8*C8))</f>
        <v/>
      </c>
      <c r="T8" s="199"/>
      <c r="U8" s="118" t="str">
        <f t="shared" ref="U8:U29" si="9">IF(AND(O8&gt;0,Q8&gt;0),"Auswahl NUR bei Grünland ODER Ackerfutter zulässig!","")</f>
        <v/>
      </c>
    </row>
    <row r="9" spans="1:32" ht="31.9" customHeight="1" x14ac:dyDescent="0.25">
      <c r="A9" s="74">
        <v>2</v>
      </c>
      <c r="B9" s="76"/>
      <c r="C9" s="1"/>
      <c r="D9" s="89"/>
      <c r="E9" s="189" t="str">
        <f t="shared" si="0"/>
        <v/>
      </c>
      <c r="F9" s="189" t="str">
        <f t="shared" si="1"/>
        <v/>
      </c>
      <c r="G9" s="27" t="str">
        <f t="shared" si="2"/>
        <v/>
      </c>
      <c r="H9" s="1"/>
      <c r="I9" s="1"/>
      <c r="J9" s="45" t="str">
        <f t="shared" si="3"/>
        <v/>
      </c>
      <c r="K9" s="88"/>
      <c r="L9" s="46" t="str">
        <f t="shared" si="4"/>
        <v/>
      </c>
      <c r="M9" s="3"/>
      <c r="N9" s="79" t="s">
        <v>274</v>
      </c>
      <c r="O9" s="46">
        <f t="shared" si="5"/>
        <v>0</v>
      </c>
      <c r="P9" s="79" t="s">
        <v>274</v>
      </c>
      <c r="Q9" s="46">
        <f t="shared" si="6"/>
        <v>0</v>
      </c>
      <c r="R9" s="47" t="str">
        <f t="shared" si="7"/>
        <v/>
      </c>
      <c r="S9" s="47" t="str">
        <f t="shared" si="8"/>
        <v/>
      </c>
      <c r="T9" s="199"/>
      <c r="U9" s="118" t="str">
        <f t="shared" si="9"/>
        <v/>
      </c>
    </row>
    <row r="10" spans="1:32" ht="31.9" customHeight="1" x14ac:dyDescent="0.25">
      <c r="A10" s="91" t="str">
        <f>IF(B10="","",MAX($A$8:A9)+1)</f>
        <v/>
      </c>
      <c r="B10" s="76"/>
      <c r="C10" s="1"/>
      <c r="D10" s="89"/>
      <c r="E10" s="189" t="str">
        <f t="shared" si="0"/>
        <v/>
      </c>
      <c r="F10" s="189" t="str">
        <f t="shared" si="1"/>
        <v/>
      </c>
      <c r="G10" s="27" t="str">
        <f t="shared" si="2"/>
        <v/>
      </c>
      <c r="H10" s="1"/>
      <c r="I10" s="1"/>
      <c r="J10" s="45" t="str">
        <f t="shared" si="3"/>
        <v/>
      </c>
      <c r="K10" s="88"/>
      <c r="L10" s="46" t="str">
        <f t="shared" si="4"/>
        <v/>
      </c>
      <c r="M10" s="3"/>
      <c r="N10" s="79" t="s">
        <v>274</v>
      </c>
      <c r="O10" s="46">
        <f t="shared" si="5"/>
        <v>0</v>
      </c>
      <c r="P10" s="79" t="s">
        <v>274</v>
      </c>
      <c r="Q10" s="46">
        <f t="shared" si="6"/>
        <v>0</v>
      </c>
      <c r="R10" s="47" t="str">
        <f t="shared" si="7"/>
        <v/>
      </c>
      <c r="S10" s="47" t="str">
        <f t="shared" si="8"/>
        <v/>
      </c>
      <c r="T10" s="199"/>
      <c r="U10" s="118" t="str">
        <f t="shared" si="9"/>
        <v/>
      </c>
    </row>
    <row r="11" spans="1:32" ht="31.9" customHeight="1" x14ac:dyDescent="0.25">
      <c r="A11" s="91" t="str">
        <f>IF(B11="","",MAX($A$8:A10)+1)</f>
        <v/>
      </c>
      <c r="B11" s="76"/>
      <c r="C11" s="1"/>
      <c r="D11" s="89"/>
      <c r="E11" s="189" t="str">
        <f t="shared" si="0"/>
        <v/>
      </c>
      <c r="F11" s="189" t="str">
        <f t="shared" si="1"/>
        <v/>
      </c>
      <c r="G11" s="27" t="str">
        <f t="shared" si="2"/>
        <v/>
      </c>
      <c r="H11" s="1"/>
      <c r="I11" s="1"/>
      <c r="J11" s="45" t="str">
        <f t="shared" si="3"/>
        <v/>
      </c>
      <c r="K11" s="88"/>
      <c r="L11" s="46" t="str">
        <f t="shared" si="4"/>
        <v/>
      </c>
      <c r="M11" s="3"/>
      <c r="N11" s="79" t="s">
        <v>274</v>
      </c>
      <c r="O11" s="46">
        <f t="shared" si="5"/>
        <v>0</v>
      </c>
      <c r="P11" s="79" t="s">
        <v>274</v>
      </c>
      <c r="Q11" s="46">
        <f t="shared" si="6"/>
        <v>0</v>
      </c>
      <c r="R11" s="47" t="str">
        <f t="shared" si="7"/>
        <v/>
      </c>
      <c r="S11" s="47" t="str">
        <f t="shared" si="8"/>
        <v/>
      </c>
      <c r="T11" s="199"/>
      <c r="U11" s="118" t="str">
        <f t="shared" si="9"/>
        <v/>
      </c>
    </row>
    <row r="12" spans="1:32" ht="31.9" customHeight="1" x14ac:dyDescent="0.25">
      <c r="A12" s="91" t="str">
        <f>IF(B12="","",MAX($A$8:A11)+1)</f>
        <v/>
      </c>
      <c r="B12" s="76"/>
      <c r="C12" s="1"/>
      <c r="D12" s="89"/>
      <c r="E12" s="189" t="str">
        <f t="shared" si="0"/>
        <v/>
      </c>
      <c r="F12" s="189" t="str">
        <f t="shared" si="1"/>
        <v/>
      </c>
      <c r="G12" s="27" t="str">
        <f t="shared" si="2"/>
        <v/>
      </c>
      <c r="H12" s="1"/>
      <c r="I12" s="1"/>
      <c r="J12" s="45" t="str">
        <f t="shared" si="3"/>
        <v/>
      </c>
      <c r="K12" s="88"/>
      <c r="L12" s="46" t="str">
        <f t="shared" si="4"/>
        <v/>
      </c>
      <c r="M12" s="3"/>
      <c r="N12" s="79" t="s">
        <v>274</v>
      </c>
      <c r="O12" s="46">
        <f t="shared" si="5"/>
        <v>0</v>
      </c>
      <c r="P12" s="79" t="s">
        <v>274</v>
      </c>
      <c r="Q12" s="46">
        <f t="shared" si="6"/>
        <v>0</v>
      </c>
      <c r="R12" s="47" t="str">
        <f t="shared" si="7"/>
        <v/>
      </c>
      <c r="S12" s="47" t="str">
        <f t="shared" si="8"/>
        <v/>
      </c>
      <c r="T12" s="199"/>
      <c r="U12" s="118" t="str">
        <f t="shared" si="9"/>
        <v/>
      </c>
    </row>
    <row r="13" spans="1:32" ht="31.9" customHeight="1" x14ac:dyDescent="0.25">
      <c r="A13" s="91" t="str">
        <f>IF(B13="","",MAX($A$8:A12)+1)</f>
        <v/>
      </c>
      <c r="B13" s="76"/>
      <c r="C13" s="1"/>
      <c r="D13" s="89"/>
      <c r="E13" s="189" t="str">
        <f t="shared" si="0"/>
        <v/>
      </c>
      <c r="F13" s="189" t="str">
        <f t="shared" si="1"/>
        <v/>
      </c>
      <c r="G13" s="27" t="str">
        <f t="shared" si="2"/>
        <v/>
      </c>
      <c r="H13" s="1"/>
      <c r="I13" s="1"/>
      <c r="J13" s="45" t="str">
        <f t="shared" si="3"/>
        <v/>
      </c>
      <c r="K13" s="88"/>
      <c r="L13" s="46" t="str">
        <f t="shared" si="4"/>
        <v/>
      </c>
      <c r="M13" s="3"/>
      <c r="N13" s="79" t="s">
        <v>274</v>
      </c>
      <c r="O13" s="46">
        <f t="shared" si="5"/>
        <v>0</v>
      </c>
      <c r="P13" s="79" t="s">
        <v>274</v>
      </c>
      <c r="Q13" s="46">
        <f t="shared" si="6"/>
        <v>0</v>
      </c>
      <c r="R13" s="47" t="str">
        <f t="shared" si="7"/>
        <v/>
      </c>
      <c r="S13" s="47" t="str">
        <f t="shared" si="8"/>
        <v/>
      </c>
      <c r="T13" s="199"/>
      <c r="U13" s="118" t="str">
        <f t="shared" si="9"/>
        <v/>
      </c>
    </row>
    <row r="14" spans="1:32" ht="31.9" customHeight="1" x14ac:dyDescent="0.25">
      <c r="A14" s="91" t="str">
        <f>IF(B14="","",MAX($A$8:A13)+1)</f>
        <v/>
      </c>
      <c r="B14" s="76"/>
      <c r="C14" s="1"/>
      <c r="D14" s="89"/>
      <c r="E14" s="189" t="str">
        <f t="shared" si="0"/>
        <v/>
      </c>
      <c r="F14" s="189" t="str">
        <f t="shared" si="1"/>
        <v/>
      </c>
      <c r="G14" s="27" t="str">
        <f t="shared" si="2"/>
        <v/>
      </c>
      <c r="H14" s="1"/>
      <c r="I14" s="1"/>
      <c r="J14" s="45" t="str">
        <f t="shared" si="3"/>
        <v/>
      </c>
      <c r="K14" s="88"/>
      <c r="L14" s="46" t="str">
        <f t="shared" si="4"/>
        <v/>
      </c>
      <c r="M14" s="3"/>
      <c r="N14" s="79" t="s">
        <v>274</v>
      </c>
      <c r="O14" s="46">
        <f t="shared" si="5"/>
        <v>0</v>
      </c>
      <c r="P14" s="79" t="s">
        <v>274</v>
      </c>
      <c r="Q14" s="46">
        <f t="shared" si="6"/>
        <v>0</v>
      </c>
      <c r="R14" s="47" t="str">
        <f t="shared" si="7"/>
        <v/>
      </c>
      <c r="S14" s="47" t="str">
        <f t="shared" si="8"/>
        <v/>
      </c>
      <c r="T14" s="199"/>
      <c r="U14" s="118" t="str">
        <f t="shared" si="9"/>
        <v/>
      </c>
    </row>
    <row r="15" spans="1:32" ht="31.9" customHeight="1" x14ac:dyDescent="0.25">
      <c r="A15" s="91" t="str">
        <f>IF(B15="","",MAX($A$8:A14)+1)</f>
        <v/>
      </c>
      <c r="B15" s="76"/>
      <c r="C15" s="1"/>
      <c r="D15" s="89"/>
      <c r="E15" s="189" t="str">
        <f t="shared" si="0"/>
        <v/>
      </c>
      <c r="F15" s="189" t="str">
        <f t="shared" si="1"/>
        <v/>
      </c>
      <c r="G15" s="27" t="str">
        <f t="shared" si="2"/>
        <v/>
      </c>
      <c r="H15" s="1"/>
      <c r="I15" s="1"/>
      <c r="J15" s="45" t="str">
        <f t="shared" si="3"/>
        <v/>
      </c>
      <c r="K15" s="88"/>
      <c r="L15" s="46" t="str">
        <f t="shared" si="4"/>
        <v/>
      </c>
      <c r="M15" s="3"/>
      <c r="N15" s="79" t="s">
        <v>274</v>
      </c>
      <c r="O15" s="46">
        <f t="shared" si="5"/>
        <v>0</v>
      </c>
      <c r="P15" s="79" t="s">
        <v>274</v>
      </c>
      <c r="Q15" s="46">
        <f t="shared" si="6"/>
        <v>0</v>
      </c>
      <c r="R15" s="47" t="str">
        <f t="shared" si="7"/>
        <v/>
      </c>
      <c r="S15" s="47" t="str">
        <f t="shared" si="8"/>
        <v/>
      </c>
      <c r="T15" s="199"/>
      <c r="U15" s="118" t="str">
        <f t="shared" si="9"/>
        <v/>
      </c>
    </row>
    <row r="16" spans="1:32" ht="31.9" customHeight="1" x14ac:dyDescent="0.25">
      <c r="A16" s="91" t="str">
        <f>IF(B16="","",MAX($A$8:A15)+1)</f>
        <v/>
      </c>
      <c r="B16" s="76"/>
      <c r="C16" s="1"/>
      <c r="D16" s="89"/>
      <c r="E16" s="189" t="str">
        <f t="shared" si="0"/>
        <v/>
      </c>
      <c r="F16" s="189" t="str">
        <f t="shared" si="1"/>
        <v/>
      </c>
      <c r="G16" s="27" t="str">
        <f t="shared" si="2"/>
        <v/>
      </c>
      <c r="H16" s="1"/>
      <c r="I16" s="1"/>
      <c r="J16" s="45" t="str">
        <f t="shared" si="3"/>
        <v/>
      </c>
      <c r="K16" s="88"/>
      <c r="L16" s="46" t="str">
        <f t="shared" si="4"/>
        <v/>
      </c>
      <c r="M16" s="3"/>
      <c r="N16" s="79" t="s">
        <v>274</v>
      </c>
      <c r="O16" s="46">
        <f t="shared" si="5"/>
        <v>0</v>
      </c>
      <c r="P16" s="79" t="s">
        <v>274</v>
      </c>
      <c r="Q16" s="46">
        <f t="shared" si="6"/>
        <v>0</v>
      </c>
      <c r="R16" s="47" t="str">
        <f t="shared" si="7"/>
        <v/>
      </c>
      <c r="S16" s="47" t="str">
        <f t="shared" si="8"/>
        <v/>
      </c>
      <c r="T16" s="199"/>
      <c r="U16" s="118" t="str">
        <f t="shared" si="9"/>
        <v/>
      </c>
    </row>
    <row r="17" spans="1:21" ht="31.9" customHeight="1" x14ac:dyDescent="0.25">
      <c r="A17" s="91" t="str">
        <f>IF(B17="","",MAX($A$8:A16)+1)</f>
        <v/>
      </c>
      <c r="B17" s="76"/>
      <c r="C17" s="1"/>
      <c r="D17" s="89"/>
      <c r="E17" s="189" t="str">
        <f t="shared" si="0"/>
        <v/>
      </c>
      <c r="F17" s="189" t="str">
        <f t="shared" si="1"/>
        <v/>
      </c>
      <c r="G17" s="27" t="str">
        <f t="shared" si="2"/>
        <v/>
      </c>
      <c r="H17" s="1"/>
      <c r="I17" s="1"/>
      <c r="J17" s="45" t="str">
        <f t="shared" si="3"/>
        <v/>
      </c>
      <c r="K17" s="88"/>
      <c r="L17" s="46" t="str">
        <f t="shared" si="4"/>
        <v/>
      </c>
      <c r="M17" s="3"/>
      <c r="N17" s="79" t="s">
        <v>274</v>
      </c>
      <c r="O17" s="46">
        <f t="shared" si="5"/>
        <v>0</v>
      </c>
      <c r="P17" s="79" t="s">
        <v>274</v>
      </c>
      <c r="Q17" s="46">
        <f t="shared" si="6"/>
        <v>0</v>
      </c>
      <c r="R17" s="47" t="str">
        <f t="shared" si="7"/>
        <v/>
      </c>
      <c r="S17" s="47" t="str">
        <f t="shared" si="8"/>
        <v/>
      </c>
      <c r="T17" s="199"/>
      <c r="U17" s="118" t="str">
        <f t="shared" si="9"/>
        <v/>
      </c>
    </row>
    <row r="18" spans="1:21" ht="31.9" customHeight="1" x14ac:dyDescent="0.25">
      <c r="A18" s="91" t="str">
        <f>IF(B18="","",MAX($A$8:A17)+1)</f>
        <v/>
      </c>
      <c r="B18" s="76"/>
      <c r="C18" s="1"/>
      <c r="D18" s="89"/>
      <c r="E18" s="189" t="str">
        <f t="shared" si="0"/>
        <v/>
      </c>
      <c r="F18" s="189" t="str">
        <f t="shared" si="1"/>
        <v/>
      </c>
      <c r="G18" s="27" t="str">
        <f t="shared" si="2"/>
        <v/>
      </c>
      <c r="H18" s="1"/>
      <c r="I18" s="1"/>
      <c r="J18" s="45" t="str">
        <f t="shared" si="3"/>
        <v/>
      </c>
      <c r="K18" s="88"/>
      <c r="L18" s="46" t="str">
        <f t="shared" si="4"/>
        <v/>
      </c>
      <c r="M18" s="3"/>
      <c r="N18" s="79" t="s">
        <v>274</v>
      </c>
      <c r="O18" s="46">
        <f t="shared" si="5"/>
        <v>0</v>
      </c>
      <c r="P18" s="79" t="s">
        <v>274</v>
      </c>
      <c r="Q18" s="46">
        <f t="shared" si="6"/>
        <v>0</v>
      </c>
      <c r="R18" s="47" t="str">
        <f t="shared" si="7"/>
        <v/>
      </c>
      <c r="S18" s="47" t="str">
        <f t="shared" si="8"/>
        <v/>
      </c>
      <c r="T18" s="199"/>
      <c r="U18" s="118" t="str">
        <f t="shared" si="9"/>
        <v/>
      </c>
    </row>
    <row r="19" spans="1:21" ht="31.9" customHeight="1" x14ac:dyDescent="0.25">
      <c r="A19" s="91" t="str">
        <f>IF(B19="","",MAX($A$8:A18)+1)</f>
        <v/>
      </c>
      <c r="B19" s="76"/>
      <c r="C19" s="1"/>
      <c r="D19" s="89"/>
      <c r="E19" s="189" t="str">
        <f t="shared" si="0"/>
        <v/>
      </c>
      <c r="F19" s="189" t="str">
        <f t="shared" si="1"/>
        <v/>
      </c>
      <c r="G19" s="27" t="str">
        <f t="shared" si="2"/>
        <v/>
      </c>
      <c r="H19" s="1"/>
      <c r="I19" s="1"/>
      <c r="J19" s="45" t="str">
        <f t="shared" si="3"/>
        <v/>
      </c>
      <c r="K19" s="88"/>
      <c r="L19" s="46" t="str">
        <f t="shared" si="4"/>
        <v/>
      </c>
      <c r="M19" s="3"/>
      <c r="N19" s="79" t="s">
        <v>274</v>
      </c>
      <c r="O19" s="46">
        <f t="shared" si="5"/>
        <v>0</v>
      </c>
      <c r="P19" s="79" t="s">
        <v>274</v>
      </c>
      <c r="Q19" s="46">
        <f t="shared" si="6"/>
        <v>0</v>
      </c>
      <c r="R19" s="47" t="str">
        <f t="shared" si="7"/>
        <v/>
      </c>
      <c r="S19" s="47" t="str">
        <f t="shared" si="8"/>
        <v/>
      </c>
      <c r="T19" s="199"/>
      <c r="U19" s="118" t="str">
        <f t="shared" si="9"/>
        <v/>
      </c>
    </row>
    <row r="20" spans="1:21" ht="31.9" customHeight="1" x14ac:dyDescent="0.25">
      <c r="A20" s="91" t="str">
        <f>IF(B20="","",MAX($A$8:A19)+1)</f>
        <v/>
      </c>
      <c r="B20" s="76"/>
      <c r="C20" s="1"/>
      <c r="D20" s="89"/>
      <c r="E20" s="189" t="str">
        <f t="shared" si="0"/>
        <v/>
      </c>
      <c r="F20" s="189" t="str">
        <f t="shared" si="1"/>
        <v/>
      </c>
      <c r="G20" s="27" t="str">
        <f t="shared" si="2"/>
        <v/>
      </c>
      <c r="H20" s="1"/>
      <c r="I20" s="1"/>
      <c r="J20" s="45" t="str">
        <f t="shared" si="3"/>
        <v/>
      </c>
      <c r="K20" s="88"/>
      <c r="L20" s="46" t="str">
        <f t="shared" si="4"/>
        <v/>
      </c>
      <c r="M20" s="3"/>
      <c r="N20" s="79" t="s">
        <v>274</v>
      </c>
      <c r="O20" s="46">
        <f t="shared" si="5"/>
        <v>0</v>
      </c>
      <c r="P20" s="79" t="s">
        <v>274</v>
      </c>
      <c r="Q20" s="46">
        <f t="shared" si="6"/>
        <v>0</v>
      </c>
      <c r="R20" s="47" t="str">
        <f t="shared" si="7"/>
        <v/>
      </c>
      <c r="S20" s="47" t="str">
        <f t="shared" si="8"/>
        <v/>
      </c>
      <c r="T20" s="199"/>
      <c r="U20" s="118" t="str">
        <f t="shared" si="9"/>
        <v/>
      </c>
    </row>
    <row r="21" spans="1:21" ht="31.9" customHeight="1" x14ac:dyDescent="0.25">
      <c r="A21" s="91" t="str">
        <f>IF(B21="","",MAX($A$8:A20)+1)</f>
        <v/>
      </c>
      <c r="B21" s="76"/>
      <c r="C21" s="1"/>
      <c r="D21" s="89"/>
      <c r="E21" s="189" t="str">
        <f t="shared" si="0"/>
        <v/>
      </c>
      <c r="F21" s="189" t="str">
        <f t="shared" si="1"/>
        <v/>
      </c>
      <c r="G21" s="27" t="str">
        <f t="shared" si="2"/>
        <v/>
      </c>
      <c r="H21" s="1"/>
      <c r="I21" s="1"/>
      <c r="J21" s="45" t="str">
        <f t="shared" si="3"/>
        <v/>
      </c>
      <c r="K21" s="88"/>
      <c r="L21" s="46" t="str">
        <f t="shared" si="4"/>
        <v/>
      </c>
      <c r="M21" s="3"/>
      <c r="N21" s="79" t="s">
        <v>274</v>
      </c>
      <c r="O21" s="46">
        <f t="shared" si="5"/>
        <v>0</v>
      </c>
      <c r="P21" s="79" t="s">
        <v>274</v>
      </c>
      <c r="Q21" s="46">
        <f t="shared" si="6"/>
        <v>0</v>
      </c>
      <c r="R21" s="47" t="str">
        <f t="shared" si="7"/>
        <v/>
      </c>
      <c r="S21" s="47" t="str">
        <f t="shared" si="8"/>
        <v/>
      </c>
      <c r="T21" s="199"/>
      <c r="U21" s="118" t="str">
        <f t="shared" si="9"/>
        <v/>
      </c>
    </row>
    <row r="22" spans="1:21" ht="31.9" customHeight="1" x14ac:dyDescent="0.25">
      <c r="A22" s="91" t="str">
        <f>IF(B22="","",MAX($A$8:A21)+1)</f>
        <v/>
      </c>
      <c r="B22" s="76"/>
      <c r="C22" s="1"/>
      <c r="D22" s="89"/>
      <c r="E22" s="189" t="str">
        <f t="shared" si="0"/>
        <v/>
      </c>
      <c r="F22" s="189" t="str">
        <f t="shared" si="1"/>
        <v/>
      </c>
      <c r="G22" s="27" t="str">
        <f t="shared" si="2"/>
        <v/>
      </c>
      <c r="H22" s="1"/>
      <c r="I22" s="1"/>
      <c r="J22" s="45" t="str">
        <f t="shared" si="3"/>
        <v/>
      </c>
      <c r="K22" s="88"/>
      <c r="L22" s="46" t="str">
        <f t="shared" si="4"/>
        <v/>
      </c>
      <c r="M22" s="3"/>
      <c r="N22" s="79" t="s">
        <v>274</v>
      </c>
      <c r="O22" s="46">
        <f t="shared" si="5"/>
        <v>0</v>
      </c>
      <c r="P22" s="79" t="s">
        <v>274</v>
      </c>
      <c r="Q22" s="46">
        <f t="shared" si="6"/>
        <v>0</v>
      </c>
      <c r="R22" s="47" t="str">
        <f t="shared" si="7"/>
        <v/>
      </c>
      <c r="S22" s="47" t="str">
        <f t="shared" si="8"/>
        <v/>
      </c>
      <c r="T22" s="199"/>
      <c r="U22" s="118" t="str">
        <f t="shared" si="9"/>
        <v/>
      </c>
    </row>
    <row r="23" spans="1:21" ht="31.9" customHeight="1" x14ac:dyDescent="0.25">
      <c r="A23" s="91" t="str">
        <f>IF(B23="","",MAX($A$8:A22)+1)</f>
        <v/>
      </c>
      <c r="B23" s="76"/>
      <c r="C23" s="1"/>
      <c r="D23" s="89"/>
      <c r="E23" s="189" t="str">
        <f t="shared" si="0"/>
        <v/>
      </c>
      <c r="F23" s="189" t="str">
        <f t="shared" si="1"/>
        <v/>
      </c>
      <c r="G23" s="27" t="str">
        <f t="shared" si="2"/>
        <v/>
      </c>
      <c r="H23" s="1"/>
      <c r="I23" s="1"/>
      <c r="J23" s="45" t="str">
        <f t="shared" si="3"/>
        <v/>
      </c>
      <c r="K23" s="88"/>
      <c r="L23" s="46" t="str">
        <f t="shared" si="4"/>
        <v/>
      </c>
      <c r="M23" s="3"/>
      <c r="N23" s="79" t="s">
        <v>274</v>
      </c>
      <c r="O23" s="46">
        <f t="shared" si="5"/>
        <v>0</v>
      </c>
      <c r="P23" s="79" t="s">
        <v>274</v>
      </c>
      <c r="Q23" s="46">
        <f t="shared" si="6"/>
        <v>0</v>
      </c>
      <c r="R23" s="47" t="str">
        <f t="shared" si="7"/>
        <v/>
      </c>
      <c r="S23" s="47" t="str">
        <f t="shared" si="8"/>
        <v/>
      </c>
      <c r="T23" s="199"/>
      <c r="U23" s="118" t="str">
        <f t="shared" si="9"/>
        <v/>
      </c>
    </row>
    <row r="24" spans="1:21" ht="31.9" customHeight="1" x14ac:dyDescent="0.25">
      <c r="A24" s="91" t="str">
        <f>IF(B24="","",MAX($A$8:A23)+1)</f>
        <v/>
      </c>
      <c r="B24" s="76"/>
      <c r="C24" s="1"/>
      <c r="D24" s="89"/>
      <c r="E24" s="189" t="str">
        <f t="shared" si="0"/>
        <v/>
      </c>
      <c r="F24" s="189" t="str">
        <f t="shared" si="1"/>
        <v/>
      </c>
      <c r="G24" s="27" t="str">
        <f t="shared" si="2"/>
        <v/>
      </c>
      <c r="H24" s="1"/>
      <c r="I24" s="1"/>
      <c r="J24" s="45" t="str">
        <f t="shared" si="3"/>
        <v/>
      </c>
      <c r="K24" s="88"/>
      <c r="L24" s="46" t="str">
        <f t="shared" si="4"/>
        <v/>
      </c>
      <c r="M24" s="3"/>
      <c r="N24" s="79" t="s">
        <v>274</v>
      </c>
      <c r="O24" s="46">
        <f t="shared" si="5"/>
        <v>0</v>
      </c>
      <c r="P24" s="79" t="s">
        <v>274</v>
      </c>
      <c r="Q24" s="46">
        <f t="shared" si="6"/>
        <v>0</v>
      </c>
      <c r="R24" s="47" t="str">
        <f t="shared" si="7"/>
        <v/>
      </c>
      <c r="S24" s="47" t="str">
        <f t="shared" si="8"/>
        <v/>
      </c>
      <c r="T24" s="199"/>
      <c r="U24" s="118" t="str">
        <f t="shared" si="9"/>
        <v/>
      </c>
    </row>
    <row r="25" spans="1:21" ht="31.9" customHeight="1" x14ac:dyDescent="0.25">
      <c r="A25" s="91" t="str">
        <f>IF(B25="","",MAX($A$8:A24)+1)</f>
        <v/>
      </c>
      <c r="B25" s="76"/>
      <c r="C25" s="1"/>
      <c r="D25" s="89"/>
      <c r="E25" s="189" t="str">
        <f t="shared" si="0"/>
        <v/>
      </c>
      <c r="F25" s="189" t="str">
        <f t="shared" si="1"/>
        <v/>
      </c>
      <c r="G25" s="27" t="str">
        <f t="shared" si="2"/>
        <v/>
      </c>
      <c r="H25" s="1"/>
      <c r="I25" s="1"/>
      <c r="J25" s="45" t="str">
        <f t="shared" si="3"/>
        <v/>
      </c>
      <c r="K25" s="88"/>
      <c r="L25" s="46" t="str">
        <f t="shared" si="4"/>
        <v/>
      </c>
      <c r="M25" s="3"/>
      <c r="N25" s="79" t="s">
        <v>274</v>
      </c>
      <c r="O25" s="46">
        <f t="shared" si="5"/>
        <v>0</v>
      </c>
      <c r="P25" s="79" t="s">
        <v>274</v>
      </c>
      <c r="Q25" s="46">
        <f t="shared" si="6"/>
        <v>0</v>
      </c>
      <c r="R25" s="47" t="str">
        <f t="shared" si="7"/>
        <v/>
      </c>
      <c r="S25" s="47" t="str">
        <f t="shared" si="8"/>
        <v/>
      </c>
      <c r="T25" s="199"/>
      <c r="U25" s="118" t="str">
        <f t="shared" si="9"/>
        <v/>
      </c>
    </row>
    <row r="26" spans="1:21" ht="31.9" customHeight="1" x14ac:dyDescent="0.25">
      <c r="A26" s="91" t="str">
        <f>IF(B26="","",MAX($A$8:A25)+1)</f>
        <v/>
      </c>
      <c r="B26" s="76"/>
      <c r="C26" s="1"/>
      <c r="D26" s="89"/>
      <c r="E26" s="189" t="str">
        <f t="shared" si="0"/>
        <v/>
      </c>
      <c r="F26" s="189" t="str">
        <f t="shared" si="1"/>
        <v/>
      </c>
      <c r="G26" s="27" t="str">
        <f t="shared" si="2"/>
        <v/>
      </c>
      <c r="H26" s="1"/>
      <c r="I26" s="1"/>
      <c r="J26" s="45" t="str">
        <f t="shared" si="3"/>
        <v/>
      </c>
      <c r="K26" s="88"/>
      <c r="L26" s="46" t="str">
        <f t="shared" si="4"/>
        <v/>
      </c>
      <c r="M26" s="3"/>
      <c r="N26" s="79" t="s">
        <v>274</v>
      </c>
      <c r="O26" s="46">
        <f t="shared" si="5"/>
        <v>0</v>
      </c>
      <c r="P26" s="79" t="s">
        <v>274</v>
      </c>
      <c r="Q26" s="46">
        <f t="shared" si="6"/>
        <v>0</v>
      </c>
      <c r="R26" s="47" t="str">
        <f t="shared" si="7"/>
        <v/>
      </c>
      <c r="S26" s="47" t="str">
        <f t="shared" si="8"/>
        <v/>
      </c>
      <c r="T26" s="199"/>
      <c r="U26" s="118" t="str">
        <f t="shared" si="9"/>
        <v/>
      </c>
    </row>
    <row r="27" spans="1:21" ht="31.9" customHeight="1" x14ac:dyDescent="0.25">
      <c r="A27" s="91" t="str">
        <f>IF(B27="","",MAX($A$8:A26)+1)</f>
        <v/>
      </c>
      <c r="B27" s="76"/>
      <c r="C27" s="1"/>
      <c r="D27" s="89"/>
      <c r="E27" s="189" t="str">
        <f t="shared" si="0"/>
        <v/>
      </c>
      <c r="F27" s="189" t="str">
        <f t="shared" si="1"/>
        <v/>
      </c>
      <c r="G27" s="27" t="str">
        <f t="shared" si="2"/>
        <v/>
      </c>
      <c r="H27" s="1"/>
      <c r="I27" s="1"/>
      <c r="J27" s="45" t="str">
        <f t="shared" si="3"/>
        <v/>
      </c>
      <c r="K27" s="88"/>
      <c r="L27" s="46" t="str">
        <f t="shared" si="4"/>
        <v/>
      </c>
      <c r="M27" s="3"/>
      <c r="N27" s="79" t="s">
        <v>274</v>
      </c>
      <c r="O27" s="46">
        <f t="shared" si="5"/>
        <v>0</v>
      </c>
      <c r="P27" s="79" t="s">
        <v>274</v>
      </c>
      <c r="Q27" s="46">
        <f t="shared" si="6"/>
        <v>0</v>
      </c>
      <c r="R27" s="47" t="str">
        <f t="shared" si="7"/>
        <v/>
      </c>
      <c r="S27" s="47" t="str">
        <f t="shared" si="8"/>
        <v/>
      </c>
      <c r="T27" s="199"/>
      <c r="U27" s="118" t="str">
        <f t="shared" si="9"/>
        <v/>
      </c>
    </row>
    <row r="28" spans="1:21" ht="31.9" customHeight="1" x14ac:dyDescent="0.25">
      <c r="A28" s="91" t="str">
        <f>IF(B28="","",MAX($A$8:A27)+1)</f>
        <v/>
      </c>
      <c r="B28" s="76"/>
      <c r="C28" s="1"/>
      <c r="D28" s="89"/>
      <c r="E28" s="189" t="str">
        <f t="shared" si="0"/>
        <v/>
      </c>
      <c r="F28" s="189" t="str">
        <f t="shared" si="1"/>
        <v/>
      </c>
      <c r="G28" s="27" t="str">
        <f t="shared" si="2"/>
        <v/>
      </c>
      <c r="H28" s="1"/>
      <c r="I28" s="1"/>
      <c r="J28" s="45" t="str">
        <f t="shared" si="3"/>
        <v/>
      </c>
      <c r="K28" s="88"/>
      <c r="L28" s="46" t="str">
        <f t="shared" si="4"/>
        <v/>
      </c>
      <c r="M28" s="3"/>
      <c r="N28" s="79" t="s">
        <v>274</v>
      </c>
      <c r="O28" s="46">
        <f t="shared" si="5"/>
        <v>0</v>
      </c>
      <c r="P28" s="79" t="s">
        <v>274</v>
      </c>
      <c r="Q28" s="46">
        <f t="shared" si="6"/>
        <v>0</v>
      </c>
      <c r="R28" s="47" t="str">
        <f t="shared" si="7"/>
        <v/>
      </c>
      <c r="S28" s="47" t="str">
        <f t="shared" si="8"/>
        <v/>
      </c>
      <c r="T28" s="199"/>
      <c r="U28" s="118" t="str">
        <f t="shared" si="9"/>
        <v/>
      </c>
    </row>
    <row r="29" spans="1:21" ht="31.9" customHeight="1" x14ac:dyDescent="0.25">
      <c r="A29" s="91" t="str">
        <f>IF(B29="","",MAX($A$8:A28)+1)</f>
        <v/>
      </c>
      <c r="B29" s="76"/>
      <c r="C29" s="1"/>
      <c r="D29" s="89"/>
      <c r="E29" s="189" t="str">
        <f t="shared" si="0"/>
        <v/>
      </c>
      <c r="F29" s="189" t="str">
        <f t="shared" si="1"/>
        <v/>
      </c>
      <c r="G29" s="27" t="str">
        <f t="shared" si="2"/>
        <v/>
      </c>
      <c r="H29" s="1"/>
      <c r="I29" s="1"/>
      <c r="J29" s="45" t="str">
        <f t="shared" si="3"/>
        <v/>
      </c>
      <c r="K29" s="88"/>
      <c r="L29" s="46" t="str">
        <f t="shared" si="4"/>
        <v/>
      </c>
      <c r="M29" s="3"/>
      <c r="N29" s="79" t="s">
        <v>274</v>
      </c>
      <c r="O29" s="46">
        <f t="shared" si="5"/>
        <v>0</v>
      </c>
      <c r="P29" s="79" t="s">
        <v>274</v>
      </c>
      <c r="Q29" s="46">
        <f t="shared" si="6"/>
        <v>0</v>
      </c>
      <c r="R29" s="47" t="str">
        <f t="shared" si="7"/>
        <v/>
      </c>
      <c r="S29" s="47" t="str">
        <f t="shared" si="8"/>
        <v/>
      </c>
      <c r="T29" s="199"/>
      <c r="U29" s="118" t="str">
        <f t="shared" si="9"/>
        <v/>
      </c>
    </row>
    <row r="30" spans="1:21" ht="31.9" customHeight="1" x14ac:dyDescent="0.25">
      <c r="A30" s="91" t="str">
        <f>IF(B30="","",MAX($A$8:A29)+1)</f>
        <v/>
      </c>
      <c r="B30" s="76"/>
      <c r="C30" s="1"/>
      <c r="D30" s="89"/>
      <c r="E30" s="189" t="str">
        <f t="shared" si="0"/>
        <v/>
      </c>
      <c r="F30" s="189" t="str">
        <f t="shared" si="1"/>
        <v/>
      </c>
      <c r="G30" s="27" t="str">
        <f t="shared" si="2"/>
        <v/>
      </c>
      <c r="H30" s="1"/>
      <c r="I30" s="1"/>
      <c r="J30" s="45" t="str">
        <f t="shared" si="3"/>
        <v/>
      </c>
      <c r="K30" s="88"/>
      <c r="L30" s="46" t="str">
        <f t="shared" si="4"/>
        <v/>
      </c>
      <c r="M30" s="3"/>
      <c r="N30" s="79" t="s">
        <v>274</v>
      </c>
      <c r="O30" s="46">
        <f t="shared" si="5"/>
        <v>0</v>
      </c>
      <c r="P30" s="79" t="s">
        <v>274</v>
      </c>
      <c r="Q30" s="46">
        <f t="shared" si="6"/>
        <v>0</v>
      </c>
      <c r="R30" s="47" t="str">
        <f t="shared" si="7"/>
        <v/>
      </c>
      <c r="S30" s="47" t="str">
        <f t="shared" si="8"/>
        <v/>
      </c>
      <c r="U30" s="116"/>
    </row>
    <row r="31" spans="1:21" ht="31.9" customHeight="1" x14ac:dyDescent="0.25">
      <c r="A31" s="91" t="str">
        <f>IF(B31="","",MAX($A$8:A30)+1)</f>
        <v/>
      </c>
      <c r="B31" s="76"/>
      <c r="C31" s="1"/>
      <c r="D31" s="89"/>
      <c r="E31" s="189" t="str">
        <f t="shared" si="0"/>
        <v/>
      </c>
      <c r="F31" s="189" t="str">
        <f t="shared" si="1"/>
        <v/>
      </c>
      <c r="G31" s="27" t="str">
        <f t="shared" si="2"/>
        <v/>
      </c>
      <c r="H31" s="1"/>
      <c r="I31" s="1"/>
      <c r="J31" s="45" t="str">
        <f t="shared" si="3"/>
        <v/>
      </c>
      <c r="K31" s="88"/>
      <c r="L31" s="46" t="str">
        <f t="shared" si="4"/>
        <v/>
      </c>
      <c r="M31" s="3"/>
      <c r="N31" s="79" t="s">
        <v>274</v>
      </c>
      <c r="O31" s="46">
        <f t="shared" si="5"/>
        <v>0</v>
      </c>
      <c r="P31" s="79" t="s">
        <v>274</v>
      </c>
      <c r="Q31" s="46">
        <f t="shared" si="6"/>
        <v>0</v>
      </c>
      <c r="R31" s="47" t="str">
        <f t="shared" si="7"/>
        <v/>
      </c>
      <c r="S31" s="47" t="str">
        <f t="shared" si="8"/>
        <v/>
      </c>
      <c r="U31" s="116"/>
    </row>
    <row r="32" spans="1:21" ht="31.9" customHeight="1" x14ac:dyDescent="0.25">
      <c r="A32" s="91" t="str">
        <f>IF(B32="","",MAX($A$8:A31)+1)</f>
        <v/>
      </c>
      <c r="B32" s="76"/>
      <c r="C32" s="1"/>
      <c r="D32" s="89"/>
      <c r="E32" s="189" t="str">
        <f t="shared" si="0"/>
        <v/>
      </c>
      <c r="F32" s="189" t="str">
        <f t="shared" si="1"/>
        <v/>
      </c>
      <c r="G32" s="27" t="str">
        <f t="shared" si="2"/>
        <v/>
      </c>
      <c r="H32" s="1"/>
      <c r="I32" s="1"/>
      <c r="J32" s="45" t="str">
        <f t="shared" si="3"/>
        <v/>
      </c>
      <c r="K32" s="88"/>
      <c r="L32" s="46" t="str">
        <f t="shared" si="4"/>
        <v/>
      </c>
      <c r="M32" s="3"/>
      <c r="N32" s="79" t="s">
        <v>274</v>
      </c>
      <c r="O32" s="46">
        <f t="shared" si="5"/>
        <v>0</v>
      </c>
      <c r="P32" s="79" t="s">
        <v>274</v>
      </c>
      <c r="Q32" s="46">
        <f t="shared" si="6"/>
        <v>0</v>
      </c>
      <c r="R32" s="47" t="str">
        <f t="shared" si="7"/>
        <v/>
      </c>
      <c r="S32" s="47" t="str">
        <f t="shared" si="8"/>
        <v/>
      </c>
      <c r="U32" s="116"/>
    </row>
    <row r="33" spans="1:21" ht="31.9" customHeight="1" x14ac:dyDescent="0.25">
      <c r="A33" s="91" t="str">
        <f>IF(B33="","",MAX($A$8:A32)+1)</f>
        <v/>
      </c>
      <c r="B33" s="76"/>
      <c r="C33" s="1"/>
      <c r="D33" s="89"/>
      <c r="E33" s="189" t="str">
        <f t="shared" si="0"/>
        <v/>
      </c>
      <c r="F33" s="189" t="str">
        <f t="shared" si="1"/>
        <v/>
      </c>
      <c r="G33" s="27" t="str">
        <f t="shared" si="2"/>
        <v/>
      </c>
      <c r="H33" s="1"/>
      <c r="I33" s="1"/>
      <c r="J33" s="45" t="str">
        <f t="shared" si="3"/>
        <v/>
      </c>
      <c r="K33" s="88"/>
      <c r="L33" s="46" t="str">
        <f t="shared" si="4"/>
        <v/>
      </c>
      <c r="M33" s="3"/>
      <c r="N33" s="79" t="s">
        <v>274</v>
      </c>
      <c r="O33" s="46">
        <f t="shared" si="5"/>
        <v>0</v>
      </c>
      <c r="P33" s="79" t="s">
        <v>274</v>
      </c>
      <c r="Q33" s="46">
        <f t="shared" si="6"/>
        <v>0</v>
      </c>
      <c r="R33" s="47" t="str">
        <f t="shared" si="7"/>
        <v/>
      </c>
      <c r="S33" s="47" t="str">
        <f t="shared" si="8"/>
        <v/>
      </c>
      <c r="U33" s="116"/>
    </row>
    <row r="34" spans="1:21" ht="31.9" customHeight="1" x14ac:dyDescent="0.25">
      <c r="A34" s="91" t="str">
        <f>IF(B34="","",MAX($A$8:A33)+1)</f>
        <v/>
      </c>
      <c r="B34" s="76"/>
      <c r="C34" s="1"/>
      <c r="D34" s="89"/>
      <c r="E34" s="189" t="str">
        <f t="shared" si="0"/>
        <v/>
      </c>
      <c r="F34" s="189" t="str">
        <f t="shared" si="1"/>
        <v/>
      </c>
      <c r="G34" s="27" t="str">
        <f t="shared" si="2"/>
        <v/>
      </c>
      <c r="H34" s="1"/>
      <c r="I34" s="1"/>
      <c r="J34" s="45" t="str">
        <f t="shared" si="3"/>
        <v/>
      </c>
      <c r="K34" s="88"/>
      <c r="L34" s="46" t="str">
        <f t="shared" si="4"/>
        <v/>
      </c>
      <c r="M34" s="3"/>
      <c r="N34" s="79" t="s">
        <v>274</v>
      </c>
      <c r="O34" s="46">
        <f t="shared" si="5"/>
        <v>0</v>
      </c>
      <c r="P34" s="79" t="s">
        <v>274</v>
      </c>
      <c r="Q34" s="46">
        <f t="shared" si="6"/>
        <v>0</v>
      </c>
      <c r="R34" s="47" t="str">
        <f t="shared" si="7"/>
        <v/>
      </c>
      <c r="S34" s="47" t="str">
        <f t="shared" si="8"/>
        <v/>
      </c>
      <c r="U34" s="116"/>
    </row>
    <row r="35" spans="1:21" ht="31.9" customHeight="1" x14ac:dyDescent="0.25">
      <c r="A35" s="91" t="str">
        <f>IF(B35="","",MAX($A$8:A34)+1)</f>
        <v/>
      </c>
      <c r="B35" s="76"/>
      <c r="C35" s="1"/>
      <c r="D35" s="89"/>
      <c r="E35" s="189" t="str">
        <f t="shared" si="0"/>
        <v/>
      </c>
      <c r="F35" s="189" t="str">
        <f t="shared" si="1"/>
        <v/>
      </c>
      <c r="G35" s="27" t="str">
        <f t="shared" si="2"/>
        <v/>
      </c>
      <c r="H35" s="1"/>
      <c r="I35" s="1"/>
      <c r="J35" s="45" t="str">
        <f t="shared" si="3"/>
        <v/>
      </c>
      <c r="K35" s="88"/>
      <c r="L35" s="46" t="str">
        <f t="shared" si="4"/>
        <v/>
      </c>
      <c r="M35" s="3"/>
      <c r="N35" s="79" t="s">
        <v>274</v>
      </c>
      <c r="O35" s="46">
        <f t="shared" si="5"/>
        <v>0</v>
      </c>
      <c r="P35" s="79" t="s">
        <v>274</v>
      </c>
      <c r="Q35" s="46">
        <f t="shared" si="6"/>
        <v>0</v>
      </c>
      <c r="R35" s="47" t="str">
        <f t="shared" si="7"/>
        <v/>
      </c>
      <c r="S35" s="47" t="str">
        <f t="shared" si="8"/>
        <v/>
      </c>
      <c r="U35" s="116"/>
    </row>
    <row r="36" spans="1:21" ht="31.9" customHeight="1" x14ac:dyDescent="0.25">
      <c r="A36" s="91" t="str">
        <f>IF(B36="","",MAX($A$8:A35)+1)</f>
        <v/>
      </c>
      <c r="B36" s="76"/>
      <c r="C36" s="1"/>
      <c r="D36" s="89"/>
      <c r="E36" s="189" t="str">
        <f t="shared" si="0"/>
        <v/>
      </c>
      <c r="F36" s="189" t="str">
        <f t="shared" si="1"/>
        <v/>
      </c>
      <c r="G36" s="27" t="str">
        <f t="shared" si="2"/>
        <v/>
      </c>
      <c r="H36" s="1"/>
      <c r="I36" s="1"/>
      <c r="J36" s="45" t="str">
        <f t="shared" si="3"/>
        <v/>
      </c>
      <c r="K36" s="88"/>
      <c r="L36" s="46" t="str">
        <f t="shared" si="4"/>
        <v/>
      </c>
      <c r="M36" s="3"/>
      <c r="N36" s="79" t="s">
        <v>274</v>
      </c>
      <c r="O36" s="46">
        <f t="shared" si="5"/>
        <v>0</v>
      </c>
      <c r="P36" s="79" t="s">
        <v>274</v>
      </c>
      <c r="Q36" s="46">
        <f t="shared" si="6"/>
        <v>0</v>
      </c>
      <c r="R36" s="47" t="str">
        <f t="shared" si="7"/>
        <v/>
      </c>
      <c r="S36" s="47" t="str">
        <f t="shared" si="8"/>
        <v/>
      </c>
      <c r="U36" s="116"/>
    </row>
    <row r="37" spans="1:21" ht="31.9" customHeight="1" x14ac:dyDescent="0.25">
      <c r="A37" s="91" t="str">
        <f>IF(B37="","",MAX($A$8:A36)+1)</f>
        <v/>
      </c>
      <c r="B37" s="76"/>
      <c r="C37" s="1"/>
      <c r="D37" s="89"/>
      <c r="E37" s="189" t="str">
        <f t="shared" si="0"/>
        <v/>
      </c>
      <c r="F37" s="189" t="str">
        <f t="shared" si="1"/>
        <v/>
      </c>
      <c r="G37" s="27" t="str">
        <f t="shared" si="2"/>
        <v/>
      </c>
      <c r="H37" s="1"/>
      <c r="I37" s="1"/>
      <c r="J37" s="45" t="str">
        <f t="shared" si="3"/>
        <v/>
      </c>
      <c r="K37" s="88"/>
      <c r="L37" s="46" t="str">
        <f t="shared" si="4"/>
        <v/>
      </c>
      <c r="M37" s="3"/>
      <c r="N37" s="79" t="s">
        <v>274</v>
      </c>
      <c r="O37" s="46">
        <f t="shared" si="5"/>
        <v>0</v>
      </c>
      <c r="P37" s="79" t="s">
        <v>274</v>
      </c>
      <c r="Q37" s="46">
        <f t="shared" si="6"/>
        <v>0</v>
      </c>
      <c r="R37" s="47" t="str">
        <f t="shared" si="7"/>
        <v/>
      </c>
      <c r="S37" s="47" t="str">
        <f t="shared" si="8"/>
        <v/>
      </c>
    </row>
    <row r="38" spans="1:21" ht="31.9" customHeight="1" x14ac:dyDescent="0.25">
      <c r="A38" s="91" t="str">
        <f>IF(B38="","",MAX($A$8:A37)+1)</f>
        <v/>
      </c>
      <c r="B38" s="76"/>
      <c r="C38" s="1"/>
      <c r="D38" s="89"/>
      <c r="E38" s="189" t="str">
        <f t="shared" si="0"/>
        <v/>
      </c>
      <c r="F38" s="189" t="str">
        <f t="shared" si="1"/>
        <v/>
      </c>
      <c r="G38" s="27" t="str">
        <f t="shared" si="2"/>
        <v/>
      </c>
      <c r="H38" s="1"/>
      <c r="I38" s="1"/>
      <c r="J38" s="45" t="str">
        <f t="shared" si="3"/>
        <v/>
      </c>
      <c r="K38" s="88"/>
      <c r="L38" s="46" t="str">
        <f t="shared" si="4"/>
        <v/>
      </c>
      <c r="M38" s="3"/>
      <c r="N38" s="79" t="s">
        <v>274</v>
      </c>
      <c r="O38" s="46">
        <f t="shared" si="5"/>
        <v>0</v>
      </c>
      <c r="P38" s="79" t="s">
        <v>274</v>
      </c>
      <c r="Q38" s="46">
        <f t="shared" si="6"/>
        <v>0</v>
      </c>
      <c r="R38" s="47" t="str">
        <f t="shared" si="7"/>
        <v/>
      </c>
      <c r="S38" s="47" t="str">
        <f t="shared" si="8"/>
        <v/>
      </c>
      <c r="U38" s="116"/>
    </row>
    <row r="39" spans="1:21" ht="31.9" customHeight="1" x14ac:dyDescent="0.25">
      <c r="A39" s="91" t="str">
        <f>IF(B39="","",MAX($A$8:A38)+1)</f>
        <v/>
      </c>
      <c r="B39" s="76"/>
      <c r="C39" s="1"/>
      <c r="D39" s="89"/>
      <c r="E39" s="189" t="str">
        <f t="shared" si="0"/>
        <v/>
      </c>
      <c r="F39" s="189" t="str">
        <f t="shared" si="1"/>
        <v/>
      </c>
      <c r="G39" s="27" t="str">
        <f t="shared" si="2"/>
        <v/>
      </c>
      <c r="H39" s="1"/>
      <c r="I39" s="1"/>
      <c r="J39" s="45" t="str">
        <f t="shared" si="3"/>
        <v/>
      </c>
      <c r="K39" s="88"/>
      <c r="L39" s="46" t="str">
        <f t="shared" si="4"/>
        <v/>
      </c>
      <c r="M39" s="3"/>
      <c r="N39" s="79" t="s">
        <v>274</v>
      </c>
      <c r="O39" s="46">
        <f t="shared" si="5"/>
        <v>0</v>
      </c>
      <c r="P39" s="79" t="s">
        <v>274</v>
      </c>
      <c r="Q39" s="46">
        <f t="shared" si="6"/>
        <v>0</v>
      </c>
      <c r="R39" s="47" t="str">
        <f t="shared" si="7"/>
        <v/>
      </c>
      <c r="S39" s="47" t="str">
        <f t="shared" si="8"/>
        <v/>
      </c>
      <c r="U39" s="116"/>
    </row>
    <row r="40" spans="1:21" ht="31.9" customHeight="1" x14ac:dyDescent="0.25">
      <c r="A40" s="91" t="str">
        <f>IF(B40="","",MAX($A$8:A39)+1)</f>
        <v/>
      </c>
      <c r="B40" s="76"/>
      <c r="C40" s="1"/>
      <c r="D40" s="89"/>
      <c r="E40" s="189" t="str">
        <f t="shared" si="0"/>
        <v/>
      </c>
      <c r="F40" s="189" t="str">
        <f t="shared" si="1"/>
        <v/>
      </c>
      <c r="G40" s="27" t="str">
        <f t="shared" si="2"/>
        <v/>
      </c>
      <c r="H40" s="1"/>
      <c r="I40" s="1"/>
      <c r="J40" s="45" t="str">
        <f t="shared" si="3"/>
        <v/>
      </c>
      <c r="K40" s="88"/>
      <c r="L40" s="46" t="str">
        <f t="shared" si="4"/>
        <v/>
      </c>
      <c r="M40" s="3"/>
      <c r="N40" s="79" t="s">
        <v>274</v>
      </c>
      <c r="O40" s="46">
        <f t="shared" si="5"/>
        <v>0</v>
      </c>
      <c r="P40" s="79" t="s">
        <v>274</v>
      </c>
      <c r="Q40" s="46">
        <f t="shared" si="6"/>
        <v>0</v>
      </c>
      <c r="R40" s="47" t="str">
        <f t="shared" si="7"/>
        <v/>
      </c>
      <c r="S40" s="47" t="str">
        <f t="shared" si="8"/>
        <v/>
      </c>
      <c r="U40" s="116"/>
    </row>
    <row r="41" spans="1:21" ht="31.9" customHeight="1" x14ac:dyDescent="0.25">
      <c r="A41" s="91" t="str">
        <f>IF(B41="","",MAX($A$8:A40)+1)</f>
        <v/>
      </c>
      <c r="B41" s="76"/>
      <c r="C41" s="1"/>
      <c r="D41" s="89"/>
      <c r="E41" s="189" t="str">
        <f t="shared" si="0"/>
        <v/>
      </c>
      <c r="F41" s="189" t="str">
        <f t="shared" si="1"/>
        <v/>
      </c>
      <c r="G41" s="27" t="str">
        <f t="shared" si="2"/>
        <v/>
      </c>
      <c r="H41" s="1"/>
      <c r="I41" s="1"/>
      <c r="J41" s="45" t="str">
        <f t="shared" si="3"/>
        <v/>
      </c>
      <c r="K41" s="88"/>
      <c r="L41" s="46" t="str">
        <f t="shared" si="4"/>
        <v/>
      </c>
      <c r="M41" s="3"/>
      <c r="N41" s="79" t="s">
        <v>274</v>
      </c>
      <c r="O41" s="46">
        <f t="shared" si="5"/>
        <v>0</v>
      </c>
      <c r="P41" s="79" t="s">
        <v>274</v>
      </c>
      <c r="Q41" s="46">
        <f t="shared" si="6"/>
        <v>0</v>
      </c>
      <c r="R41" s="47" t="str">
        <f t="shared" si="7"/>
        <v/>
      </c>
      <c r="S41" s="47" t="str">
        <f t="shared" si="8"/>
        <v/>
      </c>
      <c r="U41" s="116"/>
    </row>
    <row r="42" spans="1:21" ht="31.9" customHeight="1" x14ac:dyDescent="0.25">
      <c r="A42" s="91" t="str">
        <f>IF(B42="","",MAX($A$8:A41)+1)</f>
        <v/>
      </c>
      <c r="B42" s="76"/>
      <c r="C42" s="1"/>
      <c r="D42" s="89"/>
      <c r="E42" s="189" t="str">
        <f t="shared" si="0"/>
        <v/>
      </c>
      <c r="F42" s="189" t="str">
        <f t="shared" si="1"/>
        <v/>
      </c>
      <c r="G42" s="27" t="str">
        <f t="shared" si="2"/>
        <v/>
      </c>
      <c r="H42" s="1"/>
      <c r="I42" s="1"/>
      <c r="J42" s="45" t="str">
        <f t="shared" si="3"/>
        <v/>
      </c>
      <c r="K42" s="88"/>
      <c r="L42" s="46" t="str">
        <f t="shared" si="4"/>
        <v/>
      </c>
      <c r="M42" s="3"/>
      <c r="N42" s="79" t="s">
        <v>274</v>
      </c>
      <c r="O42" s="46">
        <f t="shared" si="5"/>
        <v>0</v>
      </c>
      <c r="P42" s="79" t="s">
        <v>274</v>
      </c>
      <c r="Q42" s="46">
        <f t="shared" si="6"/>
        <v>0</v>
      </c>
      <c r="R42" s="47" t="str">
        <f t="shared" si="7"/>
        <v/>
      </c>
      <c r="S42" s="47" t="str">
        <f t="shared" si="8"/>
        <v/>
      </c>
    </row>
    <row r="43" spans="1:21" ht="31.9" customHeight="1" x14ac:dyDescent="0.25">
      <c r="A43" s="91" t="str">
        <f>IF(B43="","",MAX($A$8:A42)+1)</f>
        <v/>
      </c>
      <c r="B43" s="76"/>
      <c r="C43" s="1"/>
      <c r="D43" s="89"/>
      <c r="E43" s="189" t="str">
        <f t="shared" si="0"/>
        <v/>
      </c>
      <c r="F43" s="189" t="str">
        <f t="shared" si="1"/>
        <v/>
      </c>
      <c r="G43" s="27" t="str">
        <f t="shared" si="2"/>
        <v/>
      </c>
      <c r="H43" s="1"/>
      <c r="I43" s="1"/>
      <c r="J43" s="45" t="str">
        <f t="shared" si="3"/>
        <v/>
      </c>
      <c r="K43" s="88"/>
      <c r="L43" s="46" t="str">
        <f t="shared" si="4"/>
        <v/>
      </c>
      <c r="M43" s="3"/>
      <c r="N43" s="79" t="s">
        <v>274</v>
      </c>
      <c r="O43" s="46">
        <f t="shared" si="5"/>
        <v>0</v>
      </c>
      <c r="P43" s="79" t="s">
        <v>274</v>
      </c>
      <c r="Q43" s="46">
        <f t="shared" si="6"/>
        <v>0</v>
      </c>
      <c r="R43" s="47" t="str">
        <f t="shared" si="7"/>
        <v/>
      </c>
      <c r="S43" s="47" t="str">
        <f t="shared" si="8"/>
        <v/>
      </c>
    </row>
    <row r="44" spans="1:21" ht="31.9" customHeight="1" x14ac:dyDescent="0.25">
      <c r="A44" s="91" t="str">
        <f>IF(B44="","",MAX($A$8:A43)+1)</f>
        <v/>
      </c>
      <c r="B44" s="76"/>
      <c r="C44" s="1"/>
      <c r="D44" s="89"/>
      <c r="E44" s="189" t="str">
        <f t="shared" si="0"/>
        <v/>
      </c>
      <c r="F44" s="189" t="str">
        <f t="shared" si="1"/>
        <v/>
      </c>
      <c r="G44" s="27" t="str">
        <f t="shared" si="2"/>
        <v/>
      </c>
      <c r="H44" s="1"/>
      <c r="I44" s="1"/>
      <c r="J44" s="45" t="str">
        <f t="shared" si="3"/>
        <v/>
      </c>
      <c r="K44" s="88"/>
      <c r="L44" s="46" t="str">
        <f t="shared" si="4"/>
        <v/>
      </c>
      <c r="M44" s="3"/>
      <c r="N44" s="79" t="s">
        <v>274</v>
      </c>
      <c r="O44" s="46">
        <f t="shared" si="5"/>
        <v>0</v>
      </c>
      <c r="P44" s="79" t="s">
        <v>274</v>
      </c>
      <c r="Q44" s="46">
        <f t="shared" si="6"/>
        <v>0</v>
      </c>
      <c r="R44" s="47" t="str">
        <f t="shared" si="7"/>
        <v/>
      </c>
      <c r="S44" s="47" t="str">
        <f t="shared" si="8"/>
        <v/>
      </c>
    </row>
    <row r="45" spans="1:21" ht="31.9" customHeight="1" x14ac:dyDescent="0.25">
      <c r="A45" s="91" t="str">
        <f>IF(B45="","",MAX($A$8:A44)+1)</f>
        <v/>
      </c>
      <c r="B45" s="76"/>
      <c r="C45" s="1"/>
      <c r="D45" s="89"/>
      <c r="E45" s="189" t="str">
        <f t="shared" si="0"/>
        <v/>
      </c>
      <c r="F45" s="189" t="str">
        <f t="shared" si="1"/>
        <v/>
      </c>
      <c r="G45" s="27" t="str">
        <f t="shared" si="2"/>
        <v/>
      </c>
      <c r="H45" s="1"/>
      <c r="I45" s="1"/>
      <c r="J45" s="45" t="str">
        <f t="shared" si="3"/>
        <v/>
      </c>
      <c r="K45" s="88"/>
      <c r="L45" s="46" t="str">
        <f t="shared" si="4"/>
        <v/>
      </c>
      <c r="M45" s="3"/>
      <c r="N45" s="79" t="s">
        <v>274</v>
      </c>
      <c r="O45" s="46">
        <f t="shared" si="5"/>
        <v>0</v>
      </c>
      <c r="P45" s="79" t="s">
        <v>274</v>
      </c>
      <c r="Q45" s="46">
        <f t="shared" si="6"/>
        <v>0</v>
      </c>
      <c r="R45" s="47" t="str">
        <f t="shared" si="7"/>
        <v/>
      </c>
      <c r="S45" s="47" t="str">
        <f t="shared" si="8"/>
        <v/>
      </c>
    </row>
    <row r="46" spans="1:21" ht="31.9" customHeight="1" x14ac:dyDescent="0.25">
      <c r="A46" s="91" t="str">
        <f>IF(B46="","",MAX($A$8:A45)+1)</f>
        <v/>
      </c>
      <c r="B46" s="76"/>
      <c r="C46" s="1"/>
      <c r="D46" s="89"/>
      <c r="E46" s="189" t="str">
        <f t="shared" si="0"/>
        <v/>
      </c>
      <c r="F46" s="189" t="str">
        <f t="shared" si="1"/>
        <v/>
      </c>
      <c r="G46" s="27" t="str">
        <f t="shared" si="2"/>
        <v/>
      </c>
      <c r="H46" s="1"/>
      <c r="I46" s="1"/>
      <c r="J46" s="45" t="str">
        <f t="shared" si="3"/>
        <v/>
      </c>
      <c r="K46" s="88"/>
      <c r="L46" s="46" t="str">
        <f t="shared" si="4"/>
        <v/>
      </c>
      <c r="M46" s="3"/>
      <c r="N46" s="79" t="s">
        <v>274</v>
      </c>
      <c r="O46" s="46">
        <f t="shared" si="5"/>
        <v>0</v>
      </c>
      <c r="P46" s="79" t="s">
        <v>274</v>
      </c>
      <c r="Q46" s="46">
        <f t="shared" si="6"/>
        <v>0</v>
      </c>
      <c r="R46" s="47" t="str">
        <f t="shared" si="7"/>
        <v/>
      </c>
      <c r="S46" s="47" t="str">
        <f t="shared" si="8"/>
        <v/>
      </c>
    </row>
    <row r="47" spans="1:21" ht="31.9" customHeight="1" x14ac:dyDescent="0.25">
      <c r="A47" s="91" t="str">
        <f>IF(B47="","",MAX($A$8:A46)+1)</f>
        <v/>
      </c>
      <c r="B47" s="76"/>
      <c r="C47" s="1"/>
      <c r="D47" s="89"/>
      <c r="E47" s="189" t="str">
        <f t="shared" si="0"/>
        <v/>
      </c>
      <c r="F47" s="189" t="str">
        <f t="shared" si="1"/>
        <v/>
      </c>
      <c r="G47" s="27" t="str">
        <f t="shared" si="2"/>
        <v/>
      </c>
      <c r="H47" s="1"/>
      <c r="I47" s="1"/>
      <c r="J47" s="45" t="str">
        <f t="shared" si="3"/>
        <v/>
      </c>
      <c r="K47" s="88"/>
      <c r="L47" s="46" t="str">
        <f t="shared" si="4"/>
        <v/>
      </c>
      <c r="M47" s="3"/>
      <c r="N47" s="79" t="s">
        <v>274</v>
      </c>
      <c r="O47" s="46">
        <f t="shared" si="5"/>
        <v>0</v>
      </c>
      <c r="P47" s="79" t="s">
        <v>274</v>
      </c>
      <c r="Q47" s="46">
        <f t="shared" si="6"/>
        <v>0</v>
      </c>
      <c r="R47" s="47" t="str">
        <f t="shared" si="7"/>
        <v/>
      </c>
      <c r="S47" s="47" t="str">
        <f t="shared" si="8"/>
        <v/>
      </c>
    </row>
    <row r="48" spans="1:21" ht="31.9" customHeight="1" x14ac:dyDescent="0.25">
      <c r="A48" s="91" t="str">
        <f>IF(B48="","",MAX($A$8:A47)+1)</f>
        <v/>
      </c>
      <c r="B48" s="76"/>
      <c r="C48" s="1"/>
      <c r="D48" s="89"/>
      <c r="E48" s="189" t="str">
        <f t="shared" si="0"/>
        <v/>
      </c>
      <c r="F48" s="189" t="str">
        <f t="shared" si="1"/>
        <v/>
      </c>
      <c r="G48" s="27" t="str">
        <f t="shared" si="2"/>
        <v/>
      </c>
      <c r="H48" s="1"/>
      <c r="I48" s="1"/>
      <c r="J48" s="45" t="str">
        <f t="shared" si="3"/>
        <v/>
      </c>
      <c r="K48" s="88"/>
      <c r="L48" s="46" t="str">
        <f t="shared" si="4"/>
        <v/>
      </c>
      <c r="M48" s="3"/>
      <c r="N48" s="79" t="s">
        <v>274</v>
      </c>
      <c r="O48" s="46">
        <f t="shared" si="5"/>
        <v>0</v>
      </c>
      <c r="P48" s="79" t="s">
        <v>274</v>
      </c>
      <c r="Q48" s="46">
        <f t="shared" si="6"/>
        <v>0</v>
      </c>
      <c r="R48" s="47" t="str">
        <f t="shared" si="7"/>
        <v/>
      </c>
      <c r="S48" s="47" t="str">
        <f t="shared" si="8"/>
        <v/>
      </c>
    </row>
    <row r="49" spans="1:19" ht="31.9" customHeight="1" x14ac:dyDescent="0.25">
      <c r="A49" s="91" t="str">
        <f>IF(B49="","",MAX($A$8:A48)+1)</f>
        <v/>
      </c>
      <c r="B49" s="76"/>
      <c r="C49" s="1"/>
      <c r="D49" s="89"/>
      <c r="E49" s="189" t="str">
        <f t="shared" si="0"/>
        <v/>
      </c>
      <c r="F49" s="189" t="str">
        <f t="shared" si="1"/>
        <v/>
      </c>
      <c r="G49" s="27" t="str">
        <f t="shared" si="2"/>
        <v/>
      </c>
      <c r="H49" s="1"/>
      <c r="I49" s="1"/>
      <c r="J49" s="45" t="str">
        <f t="shared" si="3"/>
        <v/>
      </c>
      <c r="K49" s="88"/>
      <c r="L49" s="46" t="str">
        <f t="shared" si="4"/>
        <v/>
      </c>
      <c r="M49" s="3"/>
      <c r="N49" s="79" t="s">
        <v>274</v>
      </c>
      <c r="O49" s="46">
        <f t="shared" si="5"/>
        <v>0</v>
      </c>
      <c r="P49" s="79" t="s">
        <v>274</v>
      </c>
      <c r="Q49" s="46">
        <f t="shared" si="6"/>
        <v>0</v>
      </c>
      <c r="R49" s="47" t="str">
        <f t="shared" si="7"/>
        <v/>
      </c>
      <c r="S49" s="47" t="str">
        <f t="shared" si="8"/>
        <v/>
      </c>
    </row>
    <row r="50" spans="1:19" ht="31.9" customHeight="1" x14ac:dyDescent="0.25">
      <c r="A50" s="91" t="str">
        <f>IF(B50="","",MAX($A$8:A49)+1)</f>
        <v/>
      </c>
      <c r="B50" s="76"/>
      <c r="C50" s="1"/>
      <c r="D50" s="89"/>
      <c r="E50" s="189" t="str">
        <f t="shared" si="0"/>
        <v/>
      </c>
      <c r="F50" s="189" t="str">
        <f t="shared" si="1"/>
        <v/>
      </c>
      <c r="G50" s="27" t="str">
        <f t="shared" si="2"/>
        <v/>
      </c>
      <c r="H50" s="1"/>
      <c r="I50" s="1"/>
      <c r="J50" s="45" t="str">
        <f t="shared" si="3"/>
        <v/>
      </c>
      <c r="K50" s="88"/>
      <c r="L50" s="46" t="str">
        <f t="shared" si="4"/>
        <v/>
      </c>
      <c r="M50" s="3"/>
      <c r="N50" s="79" t="s">
        <v>274</v>
      </c>
      <c r="O50" s="46">
        <f t="shared" si="5"/>
        <v>0</v>
      </c>
      <c r="P50" s="79" t="s">
        <v>274</v>
      </c>
      <c r="Q50" s="46">
        <f t="shared" si="6"/>
        <v>0</v>
      </c>
      <c r="R50" s="47" t="str">
        <f t="shared" si="7"/>
        <v/>
      </c>
      <c r="S50" s="47" t="str">
        <f t="shared" si="8"/>
        <v/>
      </c>
    </row>
    <row r="51" spans="1:19" ht="31.9" customHeight="1" x14ac:dyDescent="0.25">
      <c r="A51" s="91" t="str">
        <f>IF(B51="","",MAX($A$8:A50)+1)</f>
        <v/>
      </c>
      <c r="B51" s="76"/>
      <c r="C51" s="1"/>
      <c r="D51" s="89"/>
      <c r="E51" s="189" t="str">
        <f t="shared" si="0"/>
        <v/>
      </c>
      <c r="F51" s="189" t="str">
        <f t="shared" si="1"/>
        <v/>
      </c>
      <c r="G51" s="27" t="str">
        <f t="shared" si="2"/>
        <v/>
      </c>
      <c r="H51" s="1"/>
      <c r="I51" s="1"/>
      <c r="J51" s="45" t="str">
        <f t="shared" si="3"/>
        <v/>
      </c>
      <c r="K51" s="88"/>
      <c r="L51" s="46" t="str">
        <f t="shared" si="4"/>
        <v/>
      </c>
      <c r="M51" s="3"/>
      <c r="N51" s="79" t="s">
        <v>274</v>
      </c>
      <c r="O51" s="46">
        <f t="shared" si="5"/>
        <v>0</v>
      </c>
      <c r="P51" s="79" t="s">
        <v>274</v>
      </c>
      <c r="Q51" s="46">
        <f t="shared" si="6"/>
        <v>0</v>
      </c>
      <c r="R51" s="47" t="str">
        <f t="shared" si="7"/>
        <v/>
      </c>
      <c r="S51" s="47" t="str">
        <f t="shared" si="8"/>
        <v/>
      </c>
    </row>
    <row r="52" spans="1:19" ht="31.9" customHeight="1" x14ac:dyDescent="0.25">
      <c r="A52" s="91" t="str">
        <f>IF(B52="","",MAX($A$8:A51)+1)</f>
        <v/>
      </c>
      <c r="B52" s="76"/>
      <c r="C52" s="1"/>
      <c r="D52" s="89"/>
      <c r="E52" s="189" t="str">
        <f t="shared" si="0"/>
        <v/>
      </c>
      <c r="F52" s="189" t="str">
        <f t="shared" si="1"/>
        <v/>
      </c>
      <c r="G52" s="27" t="str">
        <f t="shared" si="2"/>
        <v/>
      </c>
      <c r="H52" s="1"/>
      <c r="I52" s="1"/>
      <c r="J52" s="45" t="str">
        <f t="shared" si="3"/>
        <v/>
      </c>
      <c r="K52" s="88"/>
      <c r="L52" s="46" t="str">
        <f t="shared" si="4"/>
        <v/>
      </c>
      <c r="M52" s="3"/>
      <c r="N52" s="79" t="s">
        <v>274</v>
      </c>
      <c r="O52" s="46">
        <f t="shared" si="5"/>
        <v>0</v>
      </c>
      <c r="P52" s="79" t="s">
        <v>274</v>
      </c>
      <c r="Q52" s="46">
        <f t="shared" si="6"/>
        <v>0</v>
      </c>
      <c r="R52" s="47" t="str">
        <f t="shared" si="7"/>
        <v/>
      </c>
      <c r="S52" s="47" t="str">
        <f t="shared" si="8"/>
        <v/>
      </c>
    </row>
    <row r="53" spans="1:19" ht="31.9" customHeight="1" x14ac:dyDescent="0.25">
      <c r="A53" s="91" t="str">
        <f>IF(B53="","",MAX($A$8:A52)+1)</f>
        <v/>
      </c>
      <c r="B53" s="76"/>
      <c r="C53" s="1"/>
      <c r="D53" s="89"/>
      <c r="E53" s="189" t="str">
        <f t="shared" si="0"/>
        <v/>
      </c>
      <c r="F53" s="189" t="str">
        <f t="shared" si="1"/>
        <v/>
      </c>
      <c r="G53" s="27" t="str">
        <f t="shared" si="2"/>
        <v/>
      </c>
      <c r="H53" s="1"/>
      <c r="I53" s="1"/>
      <c r="J53" s="45" t="str">
        <f t="shared" si="3"/>
        <v/>
      </c>
      <c r="K53" s="88"/>
      <c r="L53" s="46" t="str">
        <f t="shared" si="4"/>
        <v/>
      </c>
      <c r="M53" s="3"/>
      <c r="N53" s="79" t="s">
        <v>274</v>
      </c>
      <c r="O53" s="46">
        <f t="shared" si="5"/>
        <v>0</v>
      </c>
      <c r="P53" s="79" t="s">
        <v>274</v>
      </c>
      <c r="Q53" s="46">
        <f t="shared" si="6"/>
        <v>0</v>
      </c>
      <c r="R53" s="47" t="str">
        <f t="shared" si="7"/>
        <v/>
      </c>
      <c r="S53" s="47" t="str">
        <f t="shared" si="8"/>
        <v/>
      </c>
    </row>
    <row r="54" spans="1:19" ht="31.9" customHeight="1" x14ac:dyDescent="0.25">
      <c r="A54" s="91" t="str">
        <f>IF(B54="","",MAX($A$8:A53)+1)</f>
        <v/>
      </c>
      <c r="B54" s="76"/>
      <c r="C54" s="1"/>
      <c r="D54" s="89"/>
      <c r="E54" s="189" t="str">
        <f t="shared" si="0"/>
        <v/>
      </c>
      <c r="F54" s="189" t="str">
        <f t="shared" si="1"/>
        <v/>
      </c>
      <c r="G54" s="27" t="str">
        <f t="shared" si="2"/>
        <v/>
      </c>
      <c r="H54" s="1"/>
      <c r="I54" s="1"/>
      <c r="J54" s="45" t="str">
        <f t="shared" si="3"/>
        <v/>
      </c>
      <c r="K54" s="88"/>
      <c r="L54" s="46" t="str">
        <f t="shared" si="4"/>
        <v/>
      </c>
      <c r="M54" s="3"/>
      <c r="N54" s="79" t="s">
        <v>274</v>
      </c>
      <c r="O54" s="46">
        <f t="shared" si="5"/>
        <v>0</v>
      </c>
      <c r="P54" s="79" t="s">
        <v>274</v>
      </c>
      <c r="Q54" s="46">
        <f t="shared" si="6"/>
        <v>0</v>
      </c>
      <c r="R54" s="47" t="str">
        <f t="shared" si="7"/>
        <v/>
      </c>
      <c r="S54" s="47" t="str">
        <f t="shared" si="8"/>
        <v/>
      </c>
    </row>
    <row r="55" spans="1:19" ht="31.9" customHeight="1" x14ac:dyDescent="0.25">
      <c r="A55" s="91" t="str">
        <f>IF(B55="","",MAX($A$8:A54)+1)</f>
        <v/>
      </c>
      <c r="B55" s="76"/>
      <c r="C55" s="1"/>
      <c r="D55" s="89"/>
      <c r="E55" s="189" t="str">
        <f t="shared" si="0"/>
        <v/>
      </c>
      <c r="F55" s="189" t="str">
        <f t="shared" si="1"/>
        <v/>
      </c>
      <c r="G55" s="27" t="str">
        <f t="shared" si="2"/>
        <v/>
      </c>
      <c r="H55" s="1"/>
      <c r="I55" s="1"/>
      <c r="J55" s="45" t="str">
        <f t="shared" si="3"/>
        <v/>
      </c>
      <c r="K55" s="88"/>
      <c r="L55" s="46" t="str">
        <f t="shared" si="4"/>
        <v/>
      </c>
      <c r="M55" s="3"/>
      <c r="N55" s="79" t="s">
        <v>274</v>
      </c>
      <c r="O55" s="46">
        <f t="shared" si="5"/>
        <v>0</v>
      </c>
      <c r="P55" s="79" t="s">
        <v>274</v>
      </c>
      <c r="Q55" s="46">
        <f t="shared" si="6"/>
        <v>0</v>
      </c>
      <c r="R55" s="47" t="str">
        <f t="shared" si="7"/>
        <v/>
      </c>
      <c r="S55" s="47" t="str">
        <f t="shared" si="8"/>
        <v/>
      </c>
    </row>
    <row r="56" spans="1:19" ht="31.9" customHeight="1" x14ac:dyDescent="0.25">
      <c r="A56" s="91" t="str">
        <f>IF(B56="","",MAX($A$8:A55)+1)</f>
        <v/>
      </c>
      <c r="B56" s="76"/>
      <c r="C56" s="1"/>
      <c r="D56" s="89"/>
      <c r="E56" s="189" t="str">
        <f t="shared" si="0"/>
        <v/>
      </c>
      <c r="F56" s="189" t="str">
        <f t="shared" si="1"/>
        <v/>
      </c>
      <c r="G56" s="27" t="str">
        <f t="shared" si="2"/>
        <v/>
      </c>
      <c r="H56" s="1"/>
      <c r="I56" s="1"/>
      <c r="J56" s="45" t="str">
        <f t="shared" si="3"/>
        <v/>
      </c>
      <c r="K56" s="88"/>
      <c r="L56" s="46" t="str">
        <f t="shared" si="4"/>
        <v/>
      </c>
      <c r="M56" s="3"/>
      <c r="N56" s="79" t="s">
        <v>274</v>
      </c>
      <c r="O56" s="46">
        <f t="shared" si="5"/>
        <v>0</v>
      </c>
      <c r="P56" s="79" t="s">
        <v>274</v>
      </c>
      <c r="Q56" s="46">
        <f t="shared" si="6"/>
        <v>0</v>
      </c>
      <c r="R56" s="47" t="str">
        <f t="shared" si="7"/>
        <v/>
      </c>
      <c r="S56" s="47" t="str">
        <f t="shared" si="8"/>
        <v/>
      </c>
    </row>
    <row r="57" spans="1:19" ht="31.9" customHeight="1" x14ac:dyDescent="0.25">
      <c r="A57" s="91" t="str">
        <f>IF(B57="","",MAX($A$8:A56)+1)</f>
        <v/>
      </c>
      <c r="B57" s="76"/>
      <c r="C57" s="1"/>
      <c r="D57" s="89"/>
      <c r="E57" s="189" t="str">
        <f t="shared" si="0"/>
        <v/>
      </c>
      <c r="F57" s="189" t="str">
        <f t="shared" si="1"/>
        <v/>
      </c>
      <c r="G57" s="27" t="str">
        <f t="shared" si="2"/>
        <v/>
      </c>
      <c r="H57" s="1"/>
      <c r="I57" s="1"/>
      <c r="J57" s="45" t="str">
        <f t="shared" si="3"/>
        <v/>
      </c>
      <c r="K57" s="88"/>
      <c r="L57" s="46" t="str">
        <f t="shared" si="4"/>
        <v/>
      </c>
      <c r="M57" s="3"/>
      <c r="N57" s="79" t="s">
        <v>274</v>
      </c>
      <c r="O57" s="46">
        <f t="shared" si="5"/>
        <v>0</v>
      </c>
      <c r="P57" s="79" t="s">
        <v>274</v>
      </c>
      <c r="Q57" s="46">
        <f t="shared" si="6"/>
        <v>0</v>
      </c>
      <c r="R57" s="47" t="str">
        <f t="shared" si="7"/>
        <v/>
      </c>
      <c r="S57" s="47" t="str">
        <f t="shared" si="8"/>
        <v/>
      </c>
    </row>
    <row r="58" spans="1:19" ht="31.9" customHeight="1" x14ac:dyDescent="0.25">
      <c r="A58" s="91" t="str">
        <f>IF(B58="","",MAX($A$8:A57)+1)</f>
        <v/>
      </c>
      <c r="B58" s="76"/>
      <c r="C58" s="1"/>
      <c r="D58" s="89"/>
      <c r="E58" s="189" t="str">
        <f t="shared" si="0"/>
        <v/>
      </c>
      <c r="F58" s="189" t="str">
        <f t="shared" si="1"/>
        <v/>
      </c>
      <c r="G58" s="27" t="str">
        <f t="shared" si="2"/>
        <v/>
      </c>
      <c r="H58" s="1"/>
      <c r="I58" s="1"/>
      <c r="J58" s="45" t="str">
        <f t="shared" si="3"/>
        <v/>
      </c>
      <c r="K58" s="88"/>
      <c r="L58" s="46" t="str">
        <f t="shared" si="4"/>
        <v/>
      </c>
      <c r="M58" s="3"/>
      <c r="N58" s="79" t="s">
        <v>274</v>
      </c>
      <c r="O58" s="46">
        <f t="shared" si="5"/>
        <v>0</v>
      </c>
      <c r="P58" s="79" t="s">
        <v>274</v>
      </c>
      <c r="Q58" s="46">
        <f t="shared" si="6"/>
        <v>0</v>
      </c>
      <c r="R58" s="47" t="str">
        <f t="shared" si="7"/>
        <v/>
      </c>
      <c r="S58" s="47" t="str">
        <f t="shared" si="8"/>
        <v/>
      </c>
    </row>
    <row r="59" spans="1:19" ht="31.9" customHeight="1" x14ac:dyDescent="0.25">
      <c r="A59" s="91" t="str">
        <f>IF(B59="","",MAX($A$8:A58)+1)</f>
        <v/>
      </c>
      <c r="B59" s="76"/>
      <c r="C59" s="1"/>
      <c r="D59" s="89"/>
      <c r="E59" s="189" t="str">
        <f t="shared" si="0"/>
        <v/>
      </c>
      <c r="F59" s="189" t="str">
        <f t="shared" si="1"/>
        <v/>
      </c>
      <c r="G59" s="27" t="str">
        <f t="shared" si="2"/>
        <v/>
      </c>
      <c r="H59" s="1"/>
      <c r="I59" s="1"/>
      <c r="J59" s="45" t="str">
        <f t="shared" si="3"/>
        <v/>
      </c>
      <c r="K59" s="88"/>
      <c r="L59" s="46" t="str">
        <f t="shared" si="4"/>
        <v/>
      </c>
      <c r="M59" s="3"/>
      <c r="N59" s="79" t="s">
        <v>274</v>
      </c>
      <c r="O59" s="46">
        <f t="shared" si="5"/>
        <v>0</v>
      </c>
      <c r="P59" s="79" t="s">
        <v>274</v>
      </c>
      <c r="Q59" s="46">
        <f t="shared" si="6"/>
        <v>0</v>
      </c>
      <c r="R59" s="47" t="str">
        <f t="shared" si="7"/>
        <v/>
      </c>
      <c r="S59" s="47" t="str">
        <f t="shared" si="8"/>
        <v/>
      </c>
    </row>
    <row r="60" spans="1:19" ht="31.9" customHeight="1" x14ac:dyDescent="0.25">
      <c r="A60" s="91" t="str">
        <f>IF(B60="","",MAX($A$8:A59)+1)</f>
        <v/>
      </c>
      <c r="B60" s="76"/>
      <c r="C60" s="1"/>
      <c r="D60" s="89"/>
      <c r="E60" s="189" t="str">
        <f t="shared" si="0"/>
        <v/>
      </c>
      <c r="F60" s="189" t="str">
        <f t="shared" si="1"/>
        <v/>
      </c>
      <c r="G60" s="27" t="str">
        <f t="shared" si="2"/>
        <v/>
      </c>
      <c r="H60" s="1"/>
      <c r="I60" s="1"/>
      <c r="J60" s="45" t="str">
        <f t="shared" si="3"/>
        <v/>
      </c>
      <c r="K60" s="88"/>
      <c r="L60" s="46" t="str">
        <f t="shared" si="4"/>
        <v/>
      </c>
      <c r="M60" s="3"/>
      <c r="N60" s="79" t="s">
        <v>274</v>
      </c>
      <c r="O60" s="46">
        <f t="shared" si="5"/>
        <v>0</v>
      </c>
      <c r="P60" s="79" t="s">
        <v>274</v>
      </c>
      <c r="Q60" s="46">
        <f t="shared" si="6"/>
        <v>0</v>
      </c>
      <c r="R60" s="47" t="str">
        <f t="shared" si="7"/>
        <v/>
      </c>
      <c r="S60" s="47" t="str">
        <f t="shared" si="8"/>
        <v/>
      </c>
    </row>
    <row r="61" spans="1:19" ht="31.9" customHeight="1" x14ac:dyDescent="0.25">
      <c r="A61" s="91" t="str">
        <f>IF(B61="","",MAX($A$8:A60)+1)</f>
        <v/>
      </c>
      <c r="B61" s="76"/>
      <c r="C61" s="1"/>
      <c r="D61" s="89"/>
      <c r="E61" s="189" t="str">
        <f t="shared" si="0"/>
        <v/>
      </c>
      <c r="F61" s="189" t="str">
        <f t="shared" si="1"/>
        <v/>
      </c>
      <c r="G61" s="27" t="str">
        <f t="shared" si="2"/>
        <v/>
      </c>
      <c r="H61" s="1"/>
      <c r="I61" s="1"/>
      <c r="J61" s="45" t="str">
        <f t="shared" si="3"/>
        <v/>
      </c>
      <c r="K61" s="88"/>
      <c r="L61" s="46" t="str">
        <f t="shared" si="4"/>
        <v/>
      </c>
      <c r="M61" s="3"/>
      <c r="N61" s="79" t="s">
        <v>274</v>
      </c>
      <c r="O61" s="46">
        <f t="shared" si="5"/>
        <v>0</v>
      </c>
      <c r="P61" s="79" t="s">
        <v>274</v>
      </c>
      <c r="Q61" s="46">
        <f t="shared" si="6"/>
        <v>0</v>
      </c>
      <c r="R61" s="47" t="str">
        <f t="shared" si="7"/>
        <v/>
      </c>
      <c r="S61" s="47" t="str">
        <f t="shared" si="8"/>
        <v/>
      </c>
    </row>
    <row r="62" spans="1:19" ht="31.9" customHeight="1" x14ac:dyDescent="0.25">
      <c r="A62" s="91" t="str">
        <f>IF(B62="","",MAX($A$8:A61)+1)</f>
        <v/>
      </c>
      <c r="B62" s="76"/>
      <c r="C62" s="1"/>
      <c r="D62" s="89"/>
      <c r="E62" s="189" t="str">
        <f t="shared" si="0"/>
        <v/>
      </c>
      <c r="F62" s="189" t="str">
        <f t="shared" si="1"/>
        <v/>
      </c>
      <c r="G62" s="27" t="str">
        <f t="shared" si="2"/>
        <v/>
      </c>
      <c r="H62" s="1"/>
      <c r="I62" s="1"/>
      <c r="J62" s="45" t="str">
        <f t="shared" si="3"/>
        <v/>
      </c>
      <c r="K62" s="88"/>
      <c r="L62" s="46" t="str">
        <f t="shared" si="4"/>
        <v/>
      </c>
      <c r="M62" s="3"/>
      <c r="N62" s="79" t="s">
        <v>274</v>
      </c>
      <c r="O62" s="46">
        <f t="shared" si="5"/>
        <v>0</v>
      </c>
      <c r="P62" s="79" t="s">
        <v>274</v>
      </c>
      <c r="Q62" s="46">
        <f t="shared" si="6"/>
        <v>0</v>
      </c>
      <c r="R62" s="47" t="str">
        <f t="shared" si="7"/>
        <v/>
      </c>
      <c r="S62" s="47" t="str">
        <f t="shared" si="8"/>
        <v/>
      </c>
    </row>
    <row r="63" spans="1:19" ht="31.9" customHeight="1" x14ac:dyDescent="0.25">
      <c r="A63" s="91" t="str">
        <f>IF(B63="","",MAX($A$8:A62)+1)</f>
        <v/>
      </c>
      <c r="B63" s="76"/>
      <c r="C63" s="1"/>
      <c r="D63" s="89"/>
      <c r="E63" s="189" t="str">
        <f t="shared" si="0"/>
        <v/>
      </c>
      <c r="F63" s="189" t="str">
        <f t="shared" si="1"/>
        <v/>
      </c>
      <c r="G63" s="27" t="str">
        <f t="shared" si="2"/>
        <v/>
      </c>
      <c r="H63" s="1"/>
      <c r="I63" s="1"/>
      <c r="J63" s="45" t="str">
        <f t="shared" si="3"/>
        <v/>
      </c>
      <c r="K63" s="88"/>
      <c r="L63" s="46" t="str">
        <f t="shared" si="4"/>
        <v/>
      </c>
      <c r="M63" s="3"/>
      <c r="N63" s="79" t="s">
        <v>274</v>
      </c>
      <c r="O63" s="46">
        <f t="shared" si="5"/>
        <v>0</v>
      </c>
      <c r="P63" s="79" t="s">
        <v>274</v>
      </c>
      <c r="Q63" s="46">
        <f t="shared" si="6"/>
        <v>0</v>
      </c>
      <c r="R63" s="47" t="str">
        <f t="shared" si="7"/>
        <v/>
      </c>
      <c r="S63" s="47" t="str">
        <f t="shared" si="8"/>
        <v/>
      </c>
    </row>
    <row r="64" spans="1:19" ht="31.9" customHeight="1" x14ac:dyDescent="0.25">
      <c r="A64" s="91" t="str">
        <f>IF(B64="","",MAX($A$8:A63)+1)</f>
        <v/>
      </c>
      <c r="B64" s="76"/>
      <c r="C64" s="1"/>
      <c r="D64" s="89"/>
      <c r="E64" s="189" t="str">
        <f t="shared" si="0"/>
        <v/>
      </c>
      <c r="F64" s="189" t="str">
        <f t="shared" si="1"/>
        <v/>
      </c>
      <c r="G64" s="27" t="str">
        <f t="shared" si="2"/>
        <v/>
      </c>
      <c r="H64" s="1"/>
      <c r="I64" s="1"/>
      <c r="J64" s="45" t="str">
        <f t="shared" si="3"/>
        <v/>
      </c>
      <c r="K64" s="88"/>
      <c r="L64" s="46" t="str">
        <f t="shared" si="4"/>
        <v/>
      </c>
      <c r="M64" s="3"/>
      <c r="N64" s="79" t="s">
        <v>274</v>
      </c>
      <c r="O64" s="46">
        <f t="shared" si="5"/>
        <v>0</v>
      </c>
      <c r="P64" s="79" t="s">
        <v>274</v>
      </c>
      <c r="Q64" s="46">
        <f t="shared" si="6"/>
        <v>0</v>
      </c>
      <c r="R64" s="47" t="str">
        <f t="shared" si="7"/>
        <v/>
      </c>
      <c r="S64" s="47" t="str">
        <f t="shared" si="8"/>
        <v/>
      </c>
    </row>
    <row r="65" spans="1:19" ht="31.9" customHeight="1" x14ac:dyDescent="0.25">
      <c r="A65" s="91" t="str">
        <f>IF(B65="","",MAX($A$8:A64)+1)</f>
        <v/>
      </c>
      <c r="B65" s="76"/>
      <c r="C65" s="1"/>
      <c r="D65" s="89"/>
      <c r="E65" s="189" t="str">
        <f t="shared" si="0"/>
        <v/>
      </c>
      <c r="F65" s="189" t="str">
        <f t="shared" si="1"/>
        <v/>
      </c>
      <c r="G65" s="27" t="str">
        <f t="shared" si="2"/>
        <v/>
      </c>
      <c r="H65" s="1"/>
      <c r="I65" s="1"/>
      <c r="J65" s="45" t="str">
        <f t="shared" si="3"/>
        <v/>
      </c>
      <c r="K65" s="88"/>
      <c r="L65" s="46" t="str">
        <f t="shared" si="4"/>
        <v/>
      </c>
      <c r="M65" s="3"/>
      <c r="N65" s="79" t="s">
        <v>274</v>
      </c>
      <c r="O65" s="46">
        <f t="shared" si="5"/>
        <v>0</v>
      </c>
      <c r="P65" s="79" t="s">
        <v>274</v>
      </c>
      <c r="Q65" s="46">
        <f t="shared" si="6"/>
        <v>0</v>
      </c>
      <c r="R65" s="47" t="str">
        <f t="shared" si="7"/>
        <v/>
      </c>
      <c r="S65" s="47" t="str">
        <f t="shared" si="8"/>
        <v/>
      </c>
    </row>
    <row r="66" spans="1:19" ht="31.9" customHeight="1" x14ac:dyDescent="0.25">
      <c r="A66" s="91" t="str">
        <f>IF(B66="","",MAX($A$8:A65)+1)</f>
        <v/>
      </c>
      <c r="B66" s="76"/>
      <c r="C66" s="1"/>
      <c r="D66" s="89"/>
      <c r="E66" s="189" t="str">
        <f t="shared" si="0"/>
        <v/>
      </c>
      <c r="F66" s="189" t="str">
        <f t="shared" si="1"/>
        <v/>
      </c>
      <c r="G66" s="27" t="str">
        <f t="shared" si="2"/>
        <v/>
      </c>
      <c r="H66" s="1"/>
      <c r="I66" s="1"/>
      <c r="J66" s="45" t="str">
        <f t="shared" si="3"/>
        <v/>
      </c>
      <c r="K66" s="88"/>
      <c r="L66" s="46" t="str">
        <f t="shared" si="4"/>
        <v/>
      </c>
      <c r="M66" s="3"/>
      <c r="N66" s="79" t="s">
        <v>274</v>
      </c>
      <c r="O66" s="46">
        <f t="shared" si="5"/>
        <v>0</v>
      </c>
      <c r="P66" s="79" t="s">
        <v>274</v>
      </c>
      <c r="Q66" s="46">
        <f t="shared" si="6"/>
        <v>0</v>
      </c>
      <c r="R66" s="47" t="str">
        <f t="shared" si="7"/>
        <v/>
      </c>
      <c r="S66" s="47" t="str">
        <f t="shared" si="8"/>
        <v/>
      </c>
    </row>
    <row r="67" spans="1:19" ht="31.9" customHeight="1" x14ac:dyDescent="0.25">
      <c r="A67" s="91" t="str">
        <f>IF(B67="","",MAX($A$8:A66)+1)</f>
        <v/>
      </c>
      <c r="B67" s="76"/>
      <c r="C67" s="1"/>
      <c r="D67" s="89"/>
      <c r="E67" s="189" t="str">
        <f t="shared" si="0"/>
        <v/>
      </c>
      <c r="F67" s="189" t="str">
        <f t="shared" si="1"/>
        <v/>
      </c>
      <c r="G67" s="27" t="str">
        <f t="shared" si="2"/>
        <v/>
      </c>
      <c r="H67" s="1"/>
      <c r="I67" s="1"/>
      <c r="J67" s="45" t="str">
        <f t="shared" si="3"/>
        <v/>
      </c>
      <c r="K67" s="88"/>
      <c r="L67" s="46" t="str">
        <f t="shared" si="4"/>
        <v/>
      </c>
      <c r="M67" s="3"/>
      <c r="N67" s="79" t="s">
        <v>274</v>
      </c>
      <c r="O67" s="46">
        <f t="shared" si="5"/>
        <v>0</v>
      </c>
      <c r="P67" s="79" t="s">
        <v>274</v>
      </c>
      <c r="Q67" s="46">
        <f t="shared" si="6"/>
        <v>0</v>
      </c>
      <c r="R67" s="47" t="str">
        <f t="shared" si="7"/>
        <v/>
      </c>
      <c r="S67" s="47" t="str">
        <f t="shared" si="8"/>
        <v/>
      </c>
    </row>
    <row r="68" spans="1:19" ht="31.9" customHeight="1" x14ac:dyDescent="0.25">
      <c r="A68" s="91" t="str">
        <f>IF(B68="","",MAX($A$8:A67)+1)</f>
        <v/>
      </c>
      <c r="B68" s="76"/>
      <c r="C68" s="1"/>
      <c r="D68" s="89"/>
      <c r="E68" s="189" t="str">
        <f t="shared" si="0"/>
        <v/>
      </c>
      <c r="F68" s="189" t="str">
        <f t="shared" si="1"/>
        <v/>
      </c>
      <c r="G68" s="27" t="str">
        <f t="shared" si="2"/>
        <v/>
      </c>
      <c r="H68" s="1"/>
      <c r="I68" s="1"/>
      <c r="J68" s="45" t="str">
        <f t="shared" si="3"/>
        <v/>
      </c>
      <c r="K68" s="88"/>
      <c r="L68" s="46" t="str">
        <f t="shared" si="4"/>
        <v/>
      </c>
      <c r="M68" s="3"/>
      <c r="N68" s="79" t="s">
        <v>274</v>
      </c>
      <c r="O68" s="46">
        <f t="shared" si="5"/>
        <v>0</v>
      </c>
      <c r="P68" s="79" t="s">
        <v>274</v>
      </c>
      <c r="Q68" s="46">
        <f t="shared" si="6"/>
        <v>0</v>
      </c>
      <c r="R68" s="47" t="str">
        <f t="shared" si="7"/>
        <v/>
      </c>
      <c r="S68" s="47" t="str">
        <f t="shared" si="8"/>
        <v/>
      </c>
    </row>
    <row r="69" spans="1:19" ht="31.9" customHeight="1" x14ac:dyDescent="0.25">
      <c r="A69" s="91" t="str">
        <f>IF(B69="","",MAX($A$8:A68)+1)</f>
        <v/>
      </c>
      <c r="B69" s="76"/>
      <c r="C69" s="1"/>
      <c r="D69" s="89"/>
      <c r="E69" s="189" t="str">
        <f t="shared" si="0"/>
        <v/>
      </c>
      <c r="F69" s="189" t="str">
        <f t="shared" si="1"/>
        <v/>
      </c>
      <c r="G69" s="27" t="str">
        <f t="shared" si="2"/>
        <v/>
      </c>
      <c r="H69" s="1"/>
      <c r="I69" s="1"/>
      <c r="J69" s="45" t="str">
        <f t="shared" si="3"/>
        <v/>
      </c>
      <c r="K69" s="88"/>
      <c r="L69" s="46" t="str">
        <f t="shared" si="4"/>
        <v/>
      </c>
      <c r="M69" s="3"/>
      <c r="N69" s="79" t="s">
        <v>274</v>
      </c>
      <c r="O69" s="46">
        <f t="shared" si="5"/>
        <v>0</v>
      </c>
      <c r="P69" s="79" t="s">
        <v>274</v>
      </c>
      <c r="Q69" s="46">
        <f t="shared" si="6"/>
        <v>0</v>
      </c>
      <c r="R69" s="47" t="str">
        <f t="shared" si="7"/>
        <v/>
      </c>
      <c r="S69" s="47" t="str">
        <f t="shared" si="8"/>
        <v/>
      </c>
    </row>
    <row r="70" spans="1:19" ht="31.9" customHeight="1" x14ac:dyDescent="0.25">
      <c r="A70" s="91" t="str">
        <f>IF(B70="","",MAX($A$8:A69)+1)</f>
        <v/>
      </c>
      <c r="B70" s="76"/>
      <c r="C70" s="1"/>
      <c r="D70" s="89"/>
      <c r="E70" s="189" t="str">
        <f t="shared" si="0"/>
        <v/>
      </c>
      <c r="F70" s="189" t="str">
        <f t="shared" si="1"/>
        <v/>
      </c>
      <c r="G70" s="27" t="str">
        <f t="shared" si="2"/>
        <v/>
      </c>
      <c r="H70" s="1"/>
      <c r="I70" s="1"/>
      <c r="J70" s="45" t="str">
        <f t="shared" si="3"/>
        <v/>
      </c>
      <c r="K70" s="88"/>
      <c r="L70" s="46" t="str">
        <f t="shared" si="4"/>
        <v/>
      </c>
      <c r="M70" s="3"/>
      <c r="N70" s="79" t="s">
        <v>274</v>
      </c>
      <c r="O70" s="46">
        <f t="shared" si="5"/>
        <v>0</v>
      </c>
      <c r="P70" s="79" t="s">
        <v>274</v>
      </c>
      <c r="Q70" s="46">
        <f t="shared" si="6"/>
        <v>0</v>
      </c>
      <c r="R70" s="47" t="str">
        <f t="shared" si="7"/>
        <v/>
      </c>
      <c r="S70" s="47" t="str">
        <f t="shared" si="8"/>
        <v/>
      </c>
    </row>
    <row r="71" spans="1:19" ht="31.9" customHeight="1" x14ac:dyDescent="0.25">
      <c r="A71" s="91" t="str">
        <f>IF(B71="","",MAX($A$8:A70)+1)</f>
        <v/>
      </c>
      <c r="B71" s="76"/>
      <c r="C71" s="1"/>
      <c r="D71" s="89"/>
      <c r="E71" s="189" t="str">
        <f t="shared" si="0"/>
        <v/>
      </c>
      <c r="F71" s="189" t="str">
        <f t="shared" si="1"/>
        <v/>
      </c>
      <c r="G71" s="27" t="str">
        <f t="shared" si="2"/>
        <v/>
      </c>
      <c r="H71" s="1"/>
      <c r="I71" s="1"/>
      <c r="J71" s="45" t="str">
        <f t="shared" si="3"/>
        <v/>
      </c>
      <c r="K71" s="88"/>
      <c r="L71" s="46" t="str">
        <f t="shared" si="4"/>
        <v/>
      </c>
      <c r="M71" s="3"/>
      <c r="N71" s="79" t="s">
        <v>274</v>
      </c>
      <c r="O71" s="46">
        <f t="shared" si="5"/>
        <v>0</v>
      </c>
      <c r="P71" s="79" t="s">
        <v>274</v>
      </c>
      <c r="Q71" s="46">
        <f t="shared" si="6"/>
        <v>0</v>
      </c>
      <c r="R71" s="47" t="str">
        <f t="shared" si="7"/>
        <v/>
      </c>
      <c r="S71" s="47" t="str">
        <f t="shared" si="8"/>
        <v/>
      </c>
    </row>
    <row r="72" spans="1:19" ht="31.9" customHeight="1" x14ac:dyDescent="0.25">
      <c r="A72" s="91" t="str">
        <f>IF(B72="","",MAX($A$8:A71)+1)</f>
        <v/>
      </c>
      <c r="B72" s="76"/>
      <c r="C72" s="1"/>
      <c r="D72" s="89"/>
      <c r="E72" s="189" t="str">
        <f t="shared" ref="E72:E135" si="10">IF(OR(D72="",D72="keine"),"",VLOOKUP(D72,NSollG,2,FALSE))</f>
        <v/>
      </c>
      <c r="F72" s="189" t="str">
        <f t="shared" ref="F72:F135" si="11">IF(OR(D72="",D72="keine"),"",VLOOKUP(D72,NSollG,3,FALSE))</f>
        <v/>
      </c>
      <c r="G72" s="27" t="str">
        <f t="shared" ref="G72:G135" si="12">IF(OR(D72="",D72="keine"),"",VLOOKUP(D72,NSollG,4,FALSE))</f>
        <v/>
      </c>
      <c r="H72" s="1"/>
      <c r="I72" s="1"/>
      <c r="J72" s="45" t="str">
        <f t="shared" ref="J72:J135" si="13">IF(OR(D72="",D72="keine",H72="",I72=""),"",G72-((E72-H72)*VLOOKUP(D72,NSollG,5,FALSE)+(F72-I72)*VLOOKUP(D72,NSollG,6,FALSE)))</f>
        <v/>
      </c>
      <c r="K72" s="88"/>
      <c r="L72" s="46" t="str">
        <f t="shared" ref="L72:L135" si="14">IF(K72="","",VLOOKUP(K72,NSollHumusG,2,FALSE))</f>
        <v/>
      </c>
      <c r="M72" s="3"/>
      <c r="N72" s="79" t="s">
        <v>274</v>
      </c>
      <c r="O72" s="46">
        <f t="shared" ref="O72:O135" si="15">IF(N72="","",VLOOKUP(N72,NSollLegGL,2,FALSE))</f>
        <v>0</v>
      </c>
      <c r="P72" s="79" t="s">
        <v>274</v>
      </c>
      <c r="Q72" s="46">
        <f t="shared" ref="Q72:Q135" si="16">VLOOKUP(P72,NSollLegAF,2,FALSE)</f>
        <v>0</v>
      </c>
      <c r="R72" s="47" t="str">
        <f t="shared" ref="R72:R135" si="17">IF(OR(D72="",D72="keine",H72="",I72="",K72=""),"",IF(AND(O72&gt;0,Q72&gt;0),"",IF((J72-L72-M72-O72-Q72)&lt;0,0,(J72-L72-M72-O72-Q72))))</f>
        <v/>
      </c>
      <c r="S72" s="47" t="str">
        <f t="shared" ref="S72:S135" si="18">IF(OR(D72="",D72="keine",R72=""),"",IF(R72&lt;0,0,R72*C72))</f>
        <v/>
      </c>
    </row>
    <row r="73" spans="1:19" ht="31.9" customHeight="1" x14ac:dyDescent="0.25">
      <c r="A73" s="91" t="str">
        <f>IF(B73="","",MAX($A$8:A72)+1)</f>
        <v/>
      </c>
      <c r="B73" s="76"/>
      <c r="C73" s="1"/>
      <c r="D73" s="89"/>
      <c r="E73" s="189" t="str">
        <f t="shared" si="10"/>
        <v/>
      </c>
      <c r="F73" s="189" t="str">
        <f t="shared" si="11"/>
        <v/>
      </c>
      <c r="G73" s="27" t="str">
        <f t="shared" si="12"/>
        <v/>
      </c>
      <c r="H73" s="1"/>
      <c r="I73" s="1"/>
      <c r="J73" s="45" t="str">
        <f t="shared" si="13"/>
        <v/>
      </c>
      <c r="K73" s="88"/>
      <c r="L73" s="46" t="str">
        <f t="shared" si="14"/>
        <v/>
      </c>
      <c r="M73" s="3"/>
      <c r="N73" s="79" t="s">
        <v>274</v>
      </c>
      <c r="O73" s="46">
        <f t="shared" si="15"/>
        <v>0</v>
      </c>
      <c r="P73" s="79" t="s">
        <v>274</v>
      </c>
      <c r="Q73" s="46">
        <f t="shared" si="16"/>
        <v>0</v>
      </c>
      <c r="R73" s="47" t="str">
        <f t="shared" si="17"/>
        <v/>
      </c>
      <c r="S73" s="47" t="str">
        <f t="shared" si="18"/>
        <v/>
      </c>
    </row>
    <row r="74" spans="1:19" ht="31.9" customHeight="1" x14ac:dyDescent="0.25">
      <c r="A74" s="91" t="str">
        <f>IF(B74="","",MAX($A$8:A73)+1)</f>
        <v/>
      </c>
      <c r="B74" s="76"/>
      <c r="C74" s="1"/>
      <c r="D74" s="89"/>
      <c r="E74" s="189" t="str">
        <f t="shared" si="10"/>
        <v/>
      </c>
      <c r="F74" s="189" t="str">
        <f t="shared" si="11"/>
        <v/>
      </c>
      <c r="G74" s="27" t="str">
        <f t="shared" si="12"/>
        <v/>
      </c>
      <c r="H74" s="1"/>
      <c r="I74" s="1"/>
      <c r="J74" s="45" t="str">
        <f t="shared" si="13"/>
        <v/>
      </c>
      <c r="K74" s="88"/>
      <c r="L74" s="46" t="str">
        <f t="shared" si="14"/>
        <v/>
      </c>
      <c r="M74" s="3"/>
      <c r="N74" s="79" t="s">
        <v>274</v>
      </c>
      <c r="O74" s="46">
        <f t="shared" si="15"/>
        <v>0</v>
      </c>
      <c r="P74" s="79" t="s">
        <v>274</v>
      </c>
      <c r="Q74" s="46">
        <f t="shared" si="16"/>
        <v>0</v>
      </c>
      <c r="R74" s="47" t="str">
        <f t="shared" si="17"/>
        <v/>
      </c>
      <c r="S74" s="47" t="str">
        <f t="shared" si="18"/>
        <v/>
      </c>
    </row>
    <row r="75" spans="1:19" ht="31.9" customHeight="1" x14ac:dyDescent="0.25">
      <c r="A75" s="91" t="str">
        <f>IF(B75="","",MAX($A$8:A74)+1)</f>
        <v/>
      </c>
      <c r="B75" s="76"/>
      <c r="C75" s="1"/>
      <c r="D75" s="89"/>
      <c r="E75" s="189" t="str">
        <f t="shared" si="10"/>
        <v/>
      </c>
      <c r="F75" s="189" t="str">
        <f t="shared" si="11"/>
        <v/>
      </c>
      <c r="G75" s="27" t="str">
        <f t="shared" si="12"/>
        <v/>
      </c>
      <c r="H75" s="1"/>
      <c r="I75" s="1"/>
      <c r="J75" s="45" t="str">
        <f t="shared" si="13"/>
        <v/>
      </c>
      <c r="K75" s="88"/>
      <c r="L75" s="46" t="str">
        <f t="shared" si="14"/>
        <v/>
      </c>
      <c r="M75" s="3"/>
      <c r="N75" s="79" t="s">
        <v>274</v>
      </c>
      <c r="O75" s="46">
        <f t="shared" si="15"/>
        <v>0</v>
      </c>
      <c r="P75" s="79" t="s">
        <v>274</v>
      </c>
      <c r="Q75" s="46">
        <f t="shared" si="16"/>
        <v>0</v>
      </c>
      <c r="R75" s="47" t="str">
        <f t="shared" si="17"/>
        <v/>
      </c>
      <c r="S75" s="47" t="str">
        <f t="shared" si="18"/>
        <v/>
      </c>
    </row>
    <row r="76" spans="1:19" ht="31.9" customHeight="1" x14ac:dyDescent="0.25">
      <c r="A76" s="91" t="str">
        <f>IF(B76="","",MAX($A$8:A75)+1)</f>
        <v/>
      </c>
      <c r="B76" s="76"/>
      <c r="C76" s="1"/>
      <c r="D76" s="89"/>
      <c r="E76" s="189" t="str">
        <f t="shared" si="10"/>
        <v/>
      </c>
      <c r="F76" s="189" t="str">
        <f t="shared" si="11"/>
        <v/>
      </c>
      <c r="G76" s="27" t="str">
        <f t="shared" si="12"/>
        <v/>
      </c>
      <c r="H76" s="1"/>
      <c r="I76" s="1"/>
      <c r="J76" s="45" t="str">
        <f t="shared" si="13"/>
        <v/>
      </c>
      <c r="K76" s="88"/>
      <c r="L76" s="46" t="str">
        <f t="shared" si="14"/>
        <v/>
      </c>
      <c r="M76" s="3"/>
      <c r="N76" s="79" t="s">
        <v>274</v>
      </c>
      <c r="O76" s="46">
        <f t="shared" si="15"/>
        <v>0</v>
      </c>
      <c r="P76" s="79" t="s">
        <v>274</v>
      </c>
      <c r="Q76" s="46">
        <f t="shared" si="16"/>
        <v>0</v>
      </c>
      <c r="R76" s="47" t="str">
        <f t="shared" si="17"/>
        <v/>
      </c>
      <c r="S76" s="47" t="str">
        <f t="shared" si="18"/>
        <v/>
      </c>
    </row>
    <row r="77" spans="1:19" ht="31.9" customHeight="1" x14ac:dyDescent="0.25">
      <c r="A77" s="91" t="str">
        <f>IF(B77="","",MAX($A$8:A76)+1)</f>
        <v/>
      </c>
      <c r="B77" s="76"/>
      <c r="C77" s="1"/>
      <c r="D77" s="89"/>
      <c r="E77" s="189" t="str">
        <f t="shared" si="10"/>
        <v/>
      </c>
      <c r="F77" s="189" t="str">
        <f t="shared" si="11"/>
        <v/>
      </c>
      <c r="G77" s="27" t="str">
        <f t="shared" si="12"/>
        <v/>
      </c>
      <c r="H77" s="1"/>
      <c r="I77" s="1"/>
      <c r="J77" s="45" t="str">
        <f t="shared" si="13"/>
        <v/>
      </c>
      <c r="K77" s="88"/>
      <c r="L77" s="46" t="str">
        <f t="shared" si="14"/>
        <v/>
      </c>
      <c r="M77" s="3"/>
      <c r="N77" s="79" t="s">
        <v>274</v>
      </c>
      <c r="O77" s="46">
        <f t="shared" si="15"/>
        <v>0</v>
      </c>
      <c r="P77" s="79" t="s">
        <v>274</v>
      </c>
      <c r="Q77" s="46">
        <f t="shared" si="16"/>
        <v>0</v>
      </c>
      <c r="R77" s="47" t="str">
        <f t="shared" si="17"/>
        <v/>
      </c>
      <c r="S77" s="47" t="str">
        <f t="shared" si="18"/>
        <v/>
      </c>
    </row>
    <row r="78" spans="1:19" ht="31.9" customHeight="1" x14ac:dyDescent="0.25">
      <c r="A78" s="91" t="str">
        <f>IF(B78="","",MAX($A$8:A77)+1)</f>
        <v/>
      </c>
      <c r="B78" s="76"/>
      <c r="C78" s="1"/>
      <c r="D78" s="89"/>
      <c r="E78" s="189" t="str">
        <f t="shared" si="10"/>
        <v/>
      </c>
      <c r="F78" s="189" t="str">
        <f t="shared" si="11"/>
        <v/>
      </c>
      <c r="G78" s="27" t="str">
        <f t="shared" si="12"/>
        <v/>
      </c>
      <c r="H78" s="1"/>
      <c r="I78" s="1"/>
      <c r="J78" s="45" t="str">
        <f t="shared" si="13"/>
        <v/>
      </c>
      <c r="K78" s="88"/>
      <c r="L78" s="46" t="str">
        <f t="shared" si="14"/>
        <v/>
      </c>
      <c r="M78" s="3"/>
      <c r="N78" s="79" t="s">
        <v>274</v>
      </c>
      <c r="O78" s="46">
        <f t="shared" si="15"/>
        <v>0</v>
      </c>
      <c r="P78" s="79" t="s">
        <v>274</v>
      </c>
      <c r="Q78" s="46">
        <f t="shared" si="16"/>
        <v>0</v>
      </c>
      <c r="R78" s="47" t="str">
        <f t="shared" si="17"/>
        <v/>
      </c>
      <c r="S78" s="47" t="str">
        <f t="shared" si="18"/>
        <v/>
      </c>
    </row>
    <row r="79" spans="1:19" ht="31.9" customHeight="1" x14ac:dyDescent="0.25">
      <c r="A79" s="91" t="str">
        <f>IF(B79="","",MAX($A$8:A78)+1)</f>
        <v/>
      </c>
      <c r="B79" s="76"/>
      <c r="C79" s="1"/>
      <c r="D79" s="89"/>
      <c r="E79" s="189" t="str">
        <f t="shared" si="10"/>
        <v/>
      </c>
      <c r="F79" s="189" t="str">
        <f t="shared" si="11"/>
        <v/>
      </c>
      <c r="G79" s="27" t="str">
        <f t="shared" si="12"/>
        <v/>
      </c>
      <c r="H79" s="1"/>
      <c r="I79" s="1"/>
      <c r="J79" s="45" t="str">
        <f t="shared" si="13"/>
        <v/>
      </c>
      <c r="K79" s="88"/>
      <c r="L79" s="46" t="str">
        <f t="shared" si="14"/>
        <v/>
      </c>
      <c r="M79" s="3"/>
      <c r="N79" s="79" t="s">
        <v>274</v>
      </c>
      <c r="O79" s="46">
        <f t="shared" si="15"/>
        <v>0</v>
      </c>
      <c r="P79" s="79" t="s">
        <v>274</v>
      </c>
      <c r="Q79" s="46">
        <f t="shared" si="16"/>
        <v>0</v>
      </c>
      <c r="R79" s="47" t="str">
        <f t="shared" si="17"/>
        <v/>
      </c>
      <c r="S79" s="47" t="str">
        <f t="shared" si="18"/>
        <v/>
      </c>
    </row>
    <row r="80" spans="1:19" ht="31.9" customHeight="1" x14ac:dyDescent="0.25">
      <c r="A80" s="91" t="str">
        <f>IF(B80="","",MAX($A$8:A79)+1)</f>
        <v/>
      </c>
      <c r="B80" s="76"/>
      <c r="C80" s="1"/>
      <c r="D80" s="89"/>
      <c r="E80" s="189" t="str">
        <f t="shared" si="10"/>
        <v/>
      </c>
      <c r="F80" s="189" t="str">
        <f t="shared" si="11"/>
        <v/>
      </c>
      <c r="G80" s="27" t="str">
        <f t="shared" si="12"/>
        <v/>
      </c>
      <c r="H80" s="1"/>
      <c r="I80" s="1"/>
      <c r="J80" s="45" t="str">
        <f t="shared" si="13"/>
        <v/>
      </c>
      <c r="K80" s="88"/>
      <c r="L80" s="46" t="str">
        <f t="shared" si="14"/>
        <v/>
      </c>
      <c r="M80" s="3"/>
      <c r="N80" s="79" t="s">
        <v>274</v>
      </c>
      <c r="O80" s="46">
        <f t="shared" si="15"/>
        <v>0</v>
      </c>
      <c r="P80" s="79" t="s">
        <v>274</v>
      </c>
      <c r="Q80" s="46">
        <f t="shared" si="16"/>
        <v>0</v>
      </c>
      <c r="R80" s="47" t="str">
        <f t="shared" si="17"/>
        <v/>
      </c>
      <c r="S80" s="47" t="str">
        <f t="shared" si="18"/>
        <v/>
      </c>
    </row>
    <row r="81" spans="1:19" ht="31.9" customHeight="1" x14ac:dyDescent="0.25">
      <c r="A81" s="91" t="str">
        <f>IF(B81="","",MAX($A$8:A80)+1)</f>
        <v/>
      </c>
      <c r="B81" s="76"/>
      <c r="C81" s="1"/>
      <c r="D81" s="89"/>
      <c r="E81" s="189" t="str">
        <f t="shared" si="10"/>
        <v/>
      </c>
      <c r="F81" s="189" t="str">
        <f t="shared" si="11"/>
        <v/>
      </c>
      <c r="G81" s="27" t="str">
        <f t="shared" si="12"/>
        <v/>
      </c>
      <c r="H81" s="1"/>
      <c r="I81" s="1"/>
      <c r="J81" s="45" t="str">
        <f t="shared" si="13"/>
        <v/>
      </c>
      <c r="K81" s="88"/>
      <c r="L81" s="46" t="str">
        <f t="shared" si="14"/>
        <v/>
      </c>
      <c r="M81" s="3"/>
      <c r="N81" s="79" t="s">
        <v>274</v>
      </c>
      <c r="O81" s="46">
        <f t="shared" si="15"/>
        <v>0</v>
      </c>
      <c r="P81" s="79" t="s">
        <v>274</v>
      </c>
      <c r="Q81" s="46">
        <f t="shared" si="16"/>
        <v>0</v>
      </c>
      <c r="R81" s="47" t="str">
        <f t="shared" si="17"/>
        <v/>
      </c>
      <c r="S81" s="47" t="str">
        <f t="shared" si="18"/>
        <v/>
      </c>
    </row>
    <row r="82" spans="1:19" ht="31.9" customHeight="1" x14ac:dyDescent="0.25">
      <c r="A82" s="91" t="str">
        <f>IF(B82="","",MAX($A$8:A81)+1)</f>
        <v/>
      </c>
      <c r="B82" s="76"/>
      <c r="C82" s="1"/>
      <c r="D82" s="89"/>
      <c r="E82" s="189" t="str">
        <f t="shared" si="10"/>
        <v/>
      </c>
      <c r="F82" s="189" t="str">
        <f t="shared" si="11"/>
        <v/>
      </c>
      <c r="G82" s="27" t="str">
        <f t="shared" si="12"/>
        <v/>
      </c>
      <c r="H82" s="1"/>
      <c r="I82" s="1"/>
      <c r="J82" s="45" t="str">
        <f t="shared" si="13"/>
        <v/>
      </c>
      <c r="K82" s="88"/>
      <c r="L82" s="46" t="str">
        <f t="shared" si="14"/>
        <v/>
      </c>
      <c r="M82" s="3"/>
      <c r="N82" s="79" t="s">
        <v>274</v>
      </c>
      <c r="O82" s="46">
        <f t="shared" si="15"/>
        <v>0</v>
      </c>
      <c r="P82" s="79" t="s">
        <v>274</v>
      </c>
      <c r="Q82" s="46">
        <f t="shared" si="16"/>
        <v>0</v>
      </c>
      <c r="R82" s="47" t="str">
        <f t="shared" si="17"/>
        <v/>
      </c>
      <c r="S82" s="47" t="str">
        <f t="shared" si="18"/>
        <v/>
      </c>
    </row>
    <row r="83" spans="1:19" ht="31.9" customHeight="1" x14ac:dyDescent="0.25">
      <c r="A83" s="91" t="str">
        <f>IF(B83="","",MAX($A$8:A82)+1)</f>
        <v/>
      </c>
      <c r="B83" s="76"/>
      <c r="C83" s="1"/>
      <c r="D83" s="89"/>
      <c r="E83" s="189" t="str">
        <f t="shared" si="10"/>
        <v/>
      </c>
      <c r="F83" s="189" t="str">
        <f t="shared" si="11"/>
        <v/>
      </c>
      <c r="G83" s="27" t="str">
        <f t="shared" si="12"/>
        <v/>
      </c>
      <c r="H83" s="1"/>
      <c r="I83" s="1"/>
      <c r="J83" s="45" t="str">
        <f t="shared" si="13"/>
        <v/>
      </c>
      <c r="K83" s="88"/>
      <c r="L83" s="46" t="str">
        <f t="shared" si="14"/>
        <v/>
      </c>
      <c r="M83" s="3"/>
      <c r="N83" s="79" t="s">
        <v>274</v>
      </c>
      <c r="O83" s="46">
        <f t="shared" si="15"/>
        <v>0</v>
      </c>
      <c r="P83" s="79" t="s">
        <v>274</v>
      </c>
      <c r="Q83" s="46">
        <f t="shared" si="16"/>
        <v>0</v>
      </c>
      <c r="R83" s="47" t="str">
        <f t="shared" si="17"/>
        <v/>
      </c>
      <c r="S83" s="47" t="str">
        <f t="shared" si="18"/>
        <v/>
      </c>
    </row>
    <row r="84" spans="1:19" ht="31.9" customHeight="1" x14ac:dyDescent="0.25">
      <c r="A84" s="91" t="str">
        <f>IF(B84="","",MAX($A$8:A83)+1)</f>
        <v/>
      </c>
      <c r="B84" s="76"/>
      <c r="C84" s="1"/>
      <c r="D84" s="89"/>
      <c r="E84" s="189" t="str">
        <f t="shared" si="10"/>
        <v/>
      </c>
      <c r="F84" s="189" t="str">
        <f t="shared" si="11"/>
        <v/>
      </c>
      <c r="G84" s="27" t="str">
        <f t="shared" si="12"/>
        <v/>
      </c>
      <c r="H84" s="1"/>
      <c r="I84" s="1"/>
      <c r="J84" s="45" t="str">
        <f t="shared" si="13"/>
        <v/>
      </c>
      <c r="K84" s="88"/>
      <c r="L84" s="46" t="str">
        <f t="shared" si="14"/>
        <v/>
      </c>
      <c r="M84" s="3"/>
      <c r="N84" s="79" t="s">
        <v>274</v>
      </c>
      <c r="O84" s="46">
        <f t="shared" si="15"/>
        <v>0</v>
      </c>
      <c r="P84" s="79" t="s">
        <v>274</v>
      </c>
      <c r="Q84" s="46">
        <f t="shared" si="16"/>
        <v>0</v>
      </c>
      <c r="R84" s="47" t="str">
        <f t="shared" si="17"/>
        <v/>
      </c>
      <c r="S84" s="47" t="str">
        <f t="shared" si="18"/>
        <v/>
      </c>
    </row>
    <row r="85" spans="1:19" ht="31.9" customHeight="1" x14ac:dyDescent="0.25">
      <c r="A85" s="91" t="str">
        <f>IF(B85="","",MAX($A$8:A84)+1)</f>
        <v/>
      </c>
      <c r="B85" s="76"/>
      <c r="C85" s="1"/>
      <c r="D85" s="89"/>
      <c r="E85" s="189" t="str">
        <f t="shared" si="10"/>
        <v/>
      </c>
      <c r="F85" s="189" t="str">
        <f t="shared" si="11"/>
        <v/>
      </c>
      <c r="G85" s="27" t="str">
        <f t="shared" si="12"/>
        <v/>
      </c>
      <c r="H85" s="1"/>
      <c r="I85" s="1"/>
      <c r="J85" s="45" t="str">
        <f t="shared" si="13"/>
        <v/>
      </c>
      <c r="K85" s="88"/>
      <c r="L85" s="46" t="str">
        <f t="shared" si="14"/>
        <v/>
      </c>
      <c r="M85" s="3"/>
      <c r="N85" s="79" t="s">
        <v>274</v>
      </c>
      <c r="O85" s="46">
        <f t="shared" si="15"/>
        <v>0</v>
      </c>
      <c r="P85" s="79" t="s">
        <v>274</v>
      </c>
      <c r="Q85" s="46">
        <f t="shared" si="16"/>
        <v>0</v>
      </c>
      <c r="R85" s="47" t="str">
        <f t="shared" si="17"/>
        <v/>
      </c>
      <c r="S85" s="47" t="str">
        <f t="shared" si="18"/>
        <v/>
      </c>
    </row>
    <row r="86" spans="1:19" ht="31.9" customHeight="1" x14ac:dyDescent="0.25">
      <c r="A86" s="91" t="str">
        <f>IF(B86="","",MAX($A$8:A85)+1)</f>
        <v/>
      </c>
      <c r="B86" s="76"/>
      <c r="C86" s="1"/>
      <c r="D86" s="89"/>
      <c r="E86" s="189" t="str">
        <f t="shared" si="10"/>
        <v/>
      </c>
      <c r="F86" s="189" t="str">
        <f t="shared" si="11"/>
        <v/>
      </c>
      <c r="G86" s="27" t="str">
        <f t="shared" si="12"/>
        <v/>
      </c>
      <c r="H86" s="1"/>
      <c r="I86" s="1"/>
      <c r="J86" s="45" t="str">
        <f t="shared" si="13"/>
        <v/>
      </c>
      <c r="K86" s="88"/>
      <c r="L86" s="46" t="str">
        <f t="shared" si="14"/>
        <v/>
      </c>
      <c r="M86" s="3"/>
      <c r="N86" s="79" t="s">
        <v>274</v>
      </c>
      <c r="O86" s="46">
        <f t="shared" si="15"/>
        <v>0</v>
      </c>
      <c r="P86" s="79" t="s">
        <v>274</v>
      </c>
      <c r="Q86" s="46">
        <f t="shared" si="16"/>
        <v>0</v>
      </c>
      <c r="R86" s="47" t="str">
        <f t="shared" si="17"/>
        <v/>
      </c>
      <c r="S86" s="47" t="str">
        <f t="shared" si="18"/>
        <v/>
      </c>
    </row>
    <row r="87" spans="1:19" ht="31.9" customHeight="1" x14ac:dyDescent="0.25">
      <c r="A87" s="91" t="str">
        <f>IF(B87="","",MAX($A$8:A86)+1)</f>
        <v/>
      </c>
      <c r="B87" s="76"/>
      <c r="C87" s="1"/>
      <c r="D87" s="89"/>
      <c r="E87" s="189" t="str">
        <f t="shared" si="10"/>
        <v/>
      </c>
      <c r="F87" s="189" t="str">
        <f t="shared" si="11"/>
        <v/>
      </c>
      <c r="G87" s="27" t="str">
        <f t="shared" si="12"/>
        <v/>
      </c>
      <c r="H87" s="1"/>
      <c r="I87" s="1"/>
      <c r="J87" s="45" t="str">
        <f t="shared" si="13"/>
        <v/>
      </c>
      <c r="K87" s="88"/>
      <c r="L87" s="46" t="str">
        <f t="shared" si="14"/>
        <v/>
      </c>
      <c r="M87" s="3"/>
      <c r="N87" s="79" t="s">
        <v>274</v>
      </c>
      <c r="O87" s="46">
        <f t="shared" si="15"/>
        <v>0</v>
      </c>
      <c r="P87" s="79" t="s">
        <v>274</v>
      </c>
      <c r="Q87" s="46">
        <f t="shared" si="16"/>
        <v>0</v>
      </c>
      <c r="R87" s="47" t="str">
        <f t="shared" si="17"/>
        <v/>
      </c>
      <c r="S87" s="47" t="str">
        <f t="shared" si="18"/>
        <v/>
      </c>
    </row>
    <row r="88" spans="1:19" ht="31.9" customHeight="1" x14ac:dyDescent="0.25">
      <c r="A88" s="91" t="str">
        <f>IF(B88="","",MAX($A$8:A87)+1)</f>
        <v/>
      </c>
      <c r="B88" s="76"/>
      <c r="C88" s="1"/>
      <c r="D88" s="89"/>
      <c r="E88" s="189" t="str">
        <f t="shared" si="10"/>
        <v/>
      </c>
      <c r="F88" s="189" t="str">
        <f t="shared" si="11"/>
        <v/>
      </c>
      <c r="G88" s="27" t="str">
        <f t="shared" si="12"/>
        <v/>
      </c>
      <c r="H88" s="1"/>
      <c r="I88" s="1"/>
      <c r="J88" s="45" t="str">
        <f t="shared" si="13"/>
        <v/>
      </c>
      <c r="K88" s="88"/>
      <c r="L88" s="46" t="str">
        <f t="shared" si="14"/>
        <v/>
      </c>
      <c r="M88" s="3"/>
      <c r="N88" s="79" t="s">
        <v>274</v>
      </c>
      <c r="O88" s="46">
        <f t="shared" si="15"/>
        <v>0</v>
      </c>
      <c r="P88" s="79" t="s">
        <v>274</v>
      </c>
      <c r="Q88" s="46">
        <f t="shared" si="16"/>
        <v>0</v>
      </c>
      <c r="R88" s="47" t="str">
        <f t="shared" si="17"/>
        <v/>
      </c>
      <c r="S88" s="47" t="str">
        <f t="shared" si="18"/>
        <v/>
      </c>
    </row>
    <row r="89" spans="1:19" ht="31.9" customHeight="1" x14ac:dyDescent="0.25">
      <c r="A89" s="91" t="str">
        <f>IF(B89="","",MAX($A$8:A88)+1)</f>
        <v/>
      </c>
      <c r="B89" s="76"/>
      <c r="C89" s="1"/>
      <c r="D89" s="89"/>
      <c r="E89" s="189" t="str">
        <f t="shared" si="10"/>
        <v/>
      </c>
      <c r="F89" s="189" t="str">
        <f t="shared" si="11"/>
        <v/>
      </c>
      <c r="G89" s="27" t="str">
        <f t="shared" si="12"/>
        <v/>
      </c>
      <c r="H89" s="1"/>
      <c r="I89" s="1"/>
      <c r="J89" s="45" t="str">
        <f t="shared" si="13"/>
        <v/>
      </c>
      <c r="K89" s="88"/>
      <c r="L89" s="46" t="str">
        <f t="shared" si="14"/>
        <v/>
      </c>
      <c r="M89" s="3"/>
      <c r="N89" s="79" t="s">
        <v>274</v>
      </c>
      <c r="O89" s="46">
        <f t="shared" si="15"/>
        <v>0</v>
      </c>
      <c r="P89" s="79" t="s">
        <v>274</v>
      </c>
      <c r="Q89" s="46">
        <f t="shared" si="16"/>
        <v>0</v>
      </c>
      <c r="R89" s="47" t="str">
        <f t="shared" si="17"/>
        <v/>
      </c>
      <c r="S89" s="47" t="str">
        <f t="shared" si="18"/>
        <v/>
      </c>
    </row>
    <row r="90" spans="1:19" ht="31.9" customHeight="1" x14ac:dyDescent="0.25">
      <c r="A90" s="91" t="str">
        <f>IF(B90="","",MAX($A$8:A89)+1)</f>
        <v/>
      </c>
      <c r="B90" s="76"/>
      <c r="C90" s="1"/>
      <c r="D90" s="89"/>
      <c r="E90" s="189" t="str">
        <f t="shared" si="10"/>
        <v/>
      </c>
      <c r="F90" s="189" t="str">
        <f t="shared" si="11"/>
        <v/>
      </c>
      <c r="G90" s="27" t="str">
        <f t="shared" si="12"/>
        <v/>
      </c>
      <c r="H90" s="1"/>
      <c r="I90" s="1"/>
      <c r="J90" s="45" t="str">
        <f t="shared" si="13"/>
        <v/>
      </c>
      <c r="K90" s="88"/>
      <c r="L90" s="46" t="str">
        <f t="shared" si="14"/>
        <v/>
      </c>
      <c r="M90" s="3"/>
      <c r="N90" s="79" t="s">
        <v>274</v>
      </c>
      <c r="O90" s="46">
        <f t="shared" si="15"/>
        <v>0</v>
      </c>
      <c r="P90" s="79" t="s">
        <v>274</v>
      </c>
      <c r="Q90" s="46">
        <f t="shared" si="16"/>
        <v>0</v>
      </c>
      <c r="R90" s="47" t="str">
        <f t="shared" si="17"/>
        <v/>
      </c>
      <c r="S90" s="47" t="str">
        <f t="shared" si="18"/>
        <v/>
      </c>
    </row>
    <row r="91" spans="1:19" ht="31.9" customHeight="1" x14ac:dyDescent="0.25">
      <c r="A91" s="91" t="str">
        <f>IF(B91="","",MAX($A$8:A90)+1)</f>
        <v/>
      </c>
      <c r="B91" s="76"/>
      <c r="C91" s="1"/>
      <c r="D91" s="89"/>
      <c r="E91" s="189" t="str">
        <f t="shared" si="10"/>
        <v/>
      </c>
      <c r="F91" s="189" t="str">
        <f t="shared" si="11"/>
        <v/>
      </c>
      <c r="G91" s="27" t="str">
        <f t="shared" si="12"/>
        <v/>
      </c>
      <c r="H91" s="1"/>
      <c r="I91" s="1"/>
      <c r="J91" s="45" t="str">
        <f t="shared" si="13"/>
        <v/>
      </c>
      <c r="K91" s="88"/>
      <c r="L91" s="46" t="str">
        <f t="shared" si="14"/>
        <v/>
      </c>
      <c r="M91" s="3"/>
      <c r="N91" s="79" t="s">
        <v>274</v>
      </c>
      <c r="O91" s="46">
        <f t="shared" si="15"/>
        <v>0</v>
      </c>
      <c r="P91" s="79" t="s">
        <v>274</v>
      </c>
      <c r="Q91" s="46">
        <f t="shared" si="16"/>
        <v>0</v>
      </c>
      <c r="R91" s="47" t="str">
        <f t="shared" si="17"/>
        <v/>
      </c>
      <c r="S91" s="47" t="str">
        <f t="shared" si="18"/>
        <v/>
      </c>
    </row>
    <row r="92" spans="1:19" ht="31.9" customHeight="1" x14ac:dyDescent="0.25">
      <c r="A92" s="91" t="str">
        <f>IF(B92="","",MAX($A$8:A91)+1)</f>
        <v/>
      </c>
      <c r="B92" s="76"/>
      <c r="C92" s="1"/>
      <c r="D92" s="89"/>
      <c r="E92" s="189" t="str">
        <f t="shared" si="10"/>
        <v/>
      </c>
      <c r="F92" s="189" t="str">
        <f t="shared" si="11"/>
        <v/>
      </c>
      <c r="G92" s="27" t="str">
        <f t="shared" si="12"/>
        <v/>
      </c>
      <c r="H92" s="1"/>
      <c r="I92" s="1"/>
      <c r="J92" s="45" t="str">
        <f t="shared" si="13"/>
        <v/>
      </c>
      <c r="K92" s="88"/>
      <c r="L92" s="46" t="str">
        <f t="shared" si="14"/>
        <v/>
      </c>
      <c r="M92" s="3"/>
      <c r="N92" s="79" t="s">
        <v>274</v>
      </c>
      <c r="O92" s="46">
        <f t="shared" si="15"/>
        <v>0</v>
      </c>
      <c r="P92" s="79" t="s">
        <v>274</v>
      </c>
      <c r="Q92" s="46">
        <f t="shared" si="16"/>
        <v>0</v>
      </c>
      <c r="R92" s="47" t="str">
        <f t="shared" si="17"/>
        <v/>
      </c>
      <c r="S92" s="47" t="str">
        <f t="shared" si="18"/>
        <v/>
      </c>
    </row>
    <row r="93" spans="1:19" ht="31.9" customHeight="1" x14ac:dyDescent="0.25">
      <c r="A93" s="91" t="str">
        <f>IF(B93="","",MAX($A$8:A92)+1)</f>
        <v/>
      </c>
      <c r="B93" s="76"/>
      <c r="C93" s="1"/>
      <c r="D93" s="89"/>
      <c r="E93" s="189" t="str">
        <f t="shared" si="10"/>
        <v/>
      </c>
      <c r="F93" s="189" t="str">
        <f t="shared" si="11"/>
        <v/>
      </c>
      <c r="G93" s="27" t="str">
        <f t="shared" si="12"/>
        <v/>
      </c>
      <c r="H93" s="1"/>
      <c r="I93" s="1"/>
      <c r="J93" s="45" t="str">
        <f t="shared" si="13"/>
        <v/>
      </c>
      <c r="K93" s="88"/>
      <c r="L93" s="46" t="str">
        <f t="shared" si="14"/>
        <v/>
      </c>
      <c r="M93" s="3"/>
      <c r="N93" s="79" t="s">
        <v>274</v>
      </c>
      <c r="O93" s="46">
        <f t="shared" si="15"/>
        <v>0</v>
      </c>
      <c r="P93" s="79" t="s">
        <v>274</v>
      </c>
      <c r="Q93" s="46">
        <f t="shared" si="16"/>
        <v>0</v>
      </c>
      <c r="R93" s="47" t="str">
        <f t="shared" si="17"/>
        <v/>
      </c>
      <c r="S93" s="47" t="str">
        <f t="shared" si="18"/>
        <v/>
      </c>
    </row>
    <row r="94" spans="1:19" ht="31.9" customHeight="1" x14ac:dyDescent="0.25">
      <c r="A94" s="91" t="str">
        <f>IF(B94="","",MAX($A$8:A93)+1)</f>
        <v/>
      </c>
      <c r="B94" s="76"/>
      <c r="C94" s="1"/>
      <c r="D94" s="89"/>
      <c r="E94" s="189" t="str">
        <f t="shared" si="10"/>
        <v/>
      </c>
      <c r="F94" s="189" t="str">
        <f t="shared" si="11"/>
        <v/>
      </c>
      <c r="G94" s="27" t="str">
        <f t="shared" si="12"/>
        <v/>
      </c>
      <c r="H94" s="1"/>
      <c r="I94" s="1"/>
      <c r="J94" s="45" t="str">
        <f t="shared" si="13"/>
        <v/>
      </c>
      <c r="K94" s="88"/>
      <c r="L94" s="46" t="str">
        <f t="shared" si="14"/>
        <v/>
      </c>
      <c r="M94" s="3"/>
      <c r="N94" s="79" t="s">
        <v>274</v>
      </c>
      <c r="O94" s="46">
        <f t="shared" si="15"/>
        <v>0</v>
      </c>
      <c r="P94" s="79" t="s">
        <v>274</v>
      </c>
      <c r="Q94" s="46">
        <f t="shared" si="16"/>
        <v>0</v>
      </c>
      <c r="R94" s="47" t="str">
        <f t="shared" si="17"/>
        <v/>
      </c>
      <c r="S94" s="47" t="str">
        <f t="shared" si="18"/>
        <v/>
      </c>
    </row>
    <row r="95" spans="1:19" ht="31.9" customHeight="1" x14ac:dyDescent="0.25">
      <c r="A95" s="91" t="str">
        <f>IF(B95="","",MAX($A$8:A94)+1)</f>
        <v/>
      </c>
      <c r="B95" s="76"/>
      <c r="C95" s="1"/>
      <c r="D95" s="89"/>
      <c r="E95" s="189" t="str">
        <f t="shared" si="10"/>
        <v/>
      </c>
      <c r="F95" s="189" t="str">
        <f t="shared" si="11"/>
        <v/>
      </c>
      <c r="G95" s="27" t="str">
        <f t="shared" si="12"/>
        <v/>
      </c>
      <c r="H95" s="1"/>
      <c r="I95" s="1"/>
      <c r="J95" s="45" t="str">
        <f t="shared" si="13"/>
        <v/>
      </c>
      <c r="K95" s="88"/>
      <c r="L95" s="46" t="str">
        <f t="shared" si="14"/>
        <v/>
      </c>
      <c r="M95" s="3"/>
      <c r="N95" s="79" t="s">
        <v>274</v>
      </c>
      <c r="O95" s="46">
        <f t="shared" si="15"/>
        <v>0</v>
      </c>
      <c r="P95" s="79" t="s">
        <v>274</v>
      </c>
      <c r="Q95" s="46">
        <f t="shared" si="16"/>
        <v>0</v>
      </c>
      <c r="R95" s="47" t="str">
        <f t="shared" si="17"/>
        <v/>
      </c>
      <c r="S95" s="47" t="str">
        <f t="shared" si="18"/>
        <v/>
      </c>
    </row>
    <row r="96" spans="1:19" ht="31.9" customHeight="1" x14ac:dyDescent="0.25">
      <c r="A96" s="91" t="str">
        <f>IF(B96="","",MAX($A$8:A95)+1)</f>
        <v/>
      </c>
      <c r="B96" s="76"/>
      <c r="C96" s="1"/>
      <c r="D96" s="89"/>
      <c r="E96" s="189" t="str">
        <f t="shared" si="10"/>
        <v/>
      </c>
      <c r="F96" s="189" t="str">
        <f t="shared" si="11"/>
        <v/>
      </c>
      <c r="G96" s="27" t="str">
        <f t="shared" si="12"/>
        <v/>
      </c>
      <c r="H96" s="1"/>
      <c r="I96" s="1"/>
      <c r="J96" s="45" t="str">
        <f t="shared" si="13"/>
        <v/>
      </c>
      <c r="K96" s="88"/>
      <c r="L96" s="46" t="str">
        <f t="shared" si="14"/>
        <v/>
      </c>
      <c r="M96" s="3"/>
      <c r="N96" s="79" t="s">
        <v>274</v>
      </c>
      <c r="O96" s="46">
        <f t="shared" si="15"/>
        <v>0</v>
      </c>
      <c r="P96" s="79" t="s">
        <v>274</v>
      </c>
      <c r="Q96" s="46">
        <f t="shared" si="16"/>
        <v>0</v>
      </c>
      <c r="R96" s="47" t="str">
        <f t="shared" si="17"/>
        <v/>
      </c>
      <c r="S96" s="47" t="str">
        <f t="shared" si="18"/>
        <v/>
      </c>
    </row>
    <row r="97" spans="1:19" ht="31.9" customHeight="1" x14ac:dyDescent="0.25">
      <c r="A97" s="91" t="str">
        <f>IF(B97="","",MAX($A$8:A96)+1)</f>
        <v/>
      </c>
      <c r="B97" s="76"/>
      <c r="C97" s="1"/>
      <c r="D97" s="89"/>
      <c r="E97" s="189" t="str">
        <f t="shared" si="10"/>
        <v/>
      </c>
      <c r="F97" s="189" t="str">
        <f t="shared" si="11"/>
        <v/>
      </c>
      <c r="G97" s="27" t="str">
        <f t="shared" si="12"/>
        <v/>
      </c>
      <c r="H97" s="1"/>
      <c r="I97" s="1"/>
      <c r="J97" s="45" t="str">
        <f t="shared" si="13"/>
        <v/>
      </c>
      <c r="K97" s="88"/>
      <c r="L97" s="46" t="str">
        <f t="shared" si="14"/>
        <v/>
      </c>
      <c r="M97" s="3"/>
      <c r="N97" s="79" t="s">
        <v>274</v>
      </c>
      <c r="O97" s="46">
        <f t="shared" si="15"/>
        <v>0</v>
      </c>
      <c r="P97" s="79" t="s">
        <v>274</v>
      </c>
      <c r="Q97" s="46">
        <f t="shared" si="16"/>
        <v>0</v>
      </c>
      <c r="R97" s="47" t="str">
        <f t="shared" si="17"/>
        <v/>
      </c>
      <c r="S97" s="47" t="str">
        <f t="shared" si="18"/>
        <v/>
      </c>
    </row>
    <row r="98" spans="1:19" ht="31.9" customHeight="1" x14ac:dyDescent="0.25">
      <c r="A98" s="91" t="str">
        <f>IF(B98="","",MAX($A$8:A97)+1)</f>
        <v/>
      </c>
      <c r="B98" s="76"/>
      <c r="C98" s="1"/>
      <c r="D98" s="89"/>
      <c r="E98" s="189" t="str">
        <f t="shared" si="10"/>
        <v/>
      </c>
      <c r="F98" s="189" t="str">
        <f t="shared" si="11"/>
        <v/>
      </c>
      <c r="G98" s="27" t="str">
        <f t="shared" si="12"/>
        <v/>
      </c>
      <c r="H98" s="1"/>
      <c r="I98" s="1"/>
      <c r="J98" s="45" t="str">
        <f t="shared" si="13"/>
        <v/>
      </c>
      <c r="K98" s="88"/>
      <c r="L98" s="46" t="str">
        <f t="shared" si="14"/>
        <v/>
      </c>
      <c r="M98" s="3"/>
      <c r="N98" s="79" t="s">
        <v>274</v>
      </c>
      <c r="O98" s="46">
        <f t="shared" si="15"/>
        <v>0</v>
      </c>
      <c r="P98" s="79" t="s">
        <v>274</v>
      </c>
      <c r="Q98" s="46">
        <f t="shared" si="16"/>
        <v>0</v>
      </c>
      <c r="R98" s="47" t="str">
        <f t="shared" si="17"/>
        <v/>
      </c>
      <c r="S98" s="47" t="str">
        <f t="shared" si="18"/>
        <v/>
      </c>
    </row>
    <row r="99" spans="1:19" ht="31.9" customHeight="1" x14ac:dyDescent="0.25">
      <c r="A99" s="91" t="str">
        <f>IF(B99="","",MAX($A$8:A98)+1)</f>
        <v/>
      </c>
      <c r="B99" s="76"/>
      <c r="C99" s="1"/>
      <c r="D99" s="89"/>
      <c r="E99" s="189" t="str">
        <f t="shared" si="10"/>
        <v/>
      </c>
      <c r="F99" s="189" t="str">
        <f t="shared" si="11"/>
        <v/>
      </c>
      <c r="G99" s="27" t="str">
        <f t="shared" si="12"/>
        <v/>
      </c>
      <c r="H99" s="1"/>
      <c r="I99" s="1"/>
      <c r="J99" s="45" t="str">
        <f t="shared" si="13"/>
        <v/>
      </c>
      <c r="K99" s="88"/>
      <c r="L99" s="46" t="str">
        <f t="shared" si="14"/>
        <v/>
      </c>
      <c r="M99" s="3"/>
      <c r="N99" s="79" t="s">
        <v>274</v>
      </c>
      <c r="O99" s="46">
        <f t="shared" si="15"/>
        <v>0</v>
      </c>
      <c r="P99" s="79" t="s">
        <v>274</v>
      </c>
      <c r="Q99" s="46">
        <f t="shared" si="16"/>
        <v>0</v>
      </c>
      <c r="R99" s="47" t="str">
        <f t="shared" si="17"/>
        <v/>
      </c>
      <c r="S99" s="47" t="str">
        <f t="shared" si="18"/>
        <v/>
      </c>
    </row>
    <row r="100" spans="1:19" ht="31.9" customHeight="1" x14ac:dyDescent="0.25">
      <c r="A100" s="91" t="str">
        <f>IF(B100="","",MAX($A$8:A99)+1)</f>
        <v/>
      </c>
      <c r="B100" s="76"/>
      <c r="C100" s="1"/>
      <c r="D100" s="89"/>
      <c r="E100" s="189" t="str">
        <f t="shared" si="10"/>
        <v/>
      </c>
      <c r="F100" s="189" t="str">
        <f t="shared" si="11"/>
        <v/>
      </c>
      <c r="G100" s="27" t="str">
        <f t="shared" si="12"/>
        <v/>
      </c>
      <c r="H100" s="1"/>
      <c r="I100" s="1"/>
      <c r="J100" s="45" t="str">
        <f t="shared" si="13"/>
        <v/>
      </c>
      <c r="K100" s="88"/>
      <c r="L100" s="46" t="str">
        <f t="shared" si="14"/>
        <v/>
      </c>
      <c r="M100" s="3"/>
      <c r="N100" s="79" t="s">
        <v>274</v>
      </c>
      <c r="O100" s="46">
        <f t="shared" si="15"/>
        <v>0</v>
      </c>
      <c r="P100" s="79" t="s">
        <v>274</v>
      </c>
      <c r="Q100" s="46">
        <f t="shared" si="16"/>
        <v>0</v>
      </c>
      <c r="R100" s="47" t="str">
        <f t="shared" si="17"/>
        <v/>
      </c>
      <c r="S100" s="47" t="str">
        <f t="shared" si="18"/>
        <v/>
      </c>
    </row>
    <row r="101" spans="1:19" ht="31.9" customHeight="1" x14ac:dyDescent="0.25">
      <c r="A101" s="91" t="str">
        <f>IF(B101="","",MAX($A$8:A100)+1)</f>
        <v/>
      </c>
      <c r="B101" s="76"/>
      <c r="C101" s="1"/>
      <c r="D101" s="89"/>
      <c r="E101" s="189" t="str">
        <f t="shared" si="10"/>
        <v/>
      </c>
      <c r="F101" s="189" t="str">
        <f t="shared" si="11"/>
        <v/>
      </c>
      <c r="G101" s="27" t="str">
        <f t="shared" si="12"/>
        <v/>
      </c>
      <c r="H101" s="1"/>
      <c r="I101" s="1"/>
      <c r="J101" s="45" t="str">
        <f t="shared" si="13"/>
        <v/>
      </c>
      <c r="K101" s="88"/>
      <c r="L101" s="46" t="str">
        <f t="shared" si="14"/>
        <v/>
      </c>
      <c r="M101" s="3"/>
      <c r="N101" s="79" t="s">
        <v>274</v>
      </c>
      <c r="O101" s="46">
        <f t="shared" si="15"/>
        <v>0</v>
      </c>
      <c r="P101" s="79" t="s">
        <v>274</v>
      </c>
      <c r="Q101" s="46">
        <f t="shared" si="16"/>
        <v>0</v>
      </c>
      <c r="R101" s="47" t="str">
        <f t="shared" si="17"/>
        <v/>
      </c>
      <c r="S101" s="47" t="str">
        <f t="shared" si="18"/>
        <v/>
      </c>
    </row>
    <row r="102" spans="1:19" ht="31.9" customHeight="1" x14ac:dyDescent="0.25">
      <c r="A102" s="91" t="str">
        <f>IF(B102="","",MAX($A$8:A101)+1)</f>
        <v/>
      </c>
      <c r="B102" s="76"/>
      <c r="C102" s="1"/>
      <c r="D102" s="89"/>
      <c r="E102" s="189" t="str">
        <f t="shared" si="10"/>
        <v/>
      </c>
      <c r="F102" s="189" t="str">
        <f t="shared" si="11"/>
        <v/>
      </c>
      <c r="G102" s="27" t="str">
        <f t="shared" si="12"/>
        <v/>
      </c>
      <c r="H102" s="1"/>
      <c r="I102" s="1"/>
      <c r="J102" s="45" t="str">
        <f t="shared" si="13"/>
        <v/>
      </c>
      <c r="K102" s="88"/>
      <c r="L102" s="46" t="str">
        <f t="shared" si="14"/>
        <v/>
      </c>
      <c r="M102" s="3"/>
      <c r="N102" s="79" t="s">
        <v>274</v>
      </c>
      <c r="O102" s="46">
        <f t="shared" si="15"/>
        <v>0</v>
      </c>
      <c r="P102" s="79" t="s">
        <v>274</v>
      </c>
      <c r="Q102" s="46">
        <f t="shared" si="16"/>
        <v>0</v>
      </c>
      <c r="R102" s="47" t="str">
        <f t="shared" si="17"/>
        <v/>
      </c>
      <c r="S102" s="47" t="str">
        <f t="shared" si="18"/>
        <v/>
      </c>
    </row>
    <row r="103" spans="1:19" ht="31.9" customHeight="1" x14ac:dyDescent="0.25">
      <c r="A103" s="91" t="str">
        <f>IF(B103="","",MAX($A$8:A102)+1)</f>
        <v/>
      </c>
      <c r="B103" s="76"/>
      <c r="C103" s="1"/>
      <c r="D103" s="89"/>
      <c r="E103" s="189" t="str">
        <f t="shared" si="10"/>
        <v/>
      </c>
      <c r="F103" s="189" t="str">
        <f t="shared" si="11"/>
        <v/>
      </c>
      <c r="G103" s="27" t="str">
        <f t="shared" si="12"/>
        <v/>
      </c>
      <c r="H103" s="1"/>
      <c r="I103" s="1"/>
      <c r="J103" s="45" t="str">
        <f t="shared" si="13"/>
        <v/>
      </c>
      <c r="K103" s="88"/>
      <c r="L103" s="46" t="str">
        <f t="shared" si="14"/>
        <v/>
      </c>
      <c r="M103" s="3"/>
      <c r="N103" s="79" t="s">
        <v>274</v>
      </c>
      <c r="O103" s="46">
        <f t="shared" si="15"/>
        <v>0</v>
      </c>
      <c r="P103" s="79" t="s">
        <v>274</v>
      </c>
      <c r="Q103" s="46">
        <f t="shared" si="16"/>
        <v>0</v>
      </c>
      <c r="R103" s="47" t="str">
        <f t="shared" si="17"/>
        <v/>
      </c>
      <c r="S103" s="47" t="str">
        <f t="shared" si="18"/>
        <v/>
      </c>
    </row>
    <row r="104" spans="1:19" ht="31.9" customHeight="1" x14ac:dyDescent="0.25">
      <c r="A104" s="91" t="str">
        <f>IF(B104="","",MAX($A$8:A103)+1)</f>
        <v/>
      </c>
      <c r="B104" s="76"/>
      <c r="C104" s="1"/>
      <c r="D104" s="89"/>
      <c r="E104" s="189" t="str">
        <f t="shared" si="10"/>
        <v/>
      </c>
      <c r="F104" s="189" t="str">
        <f t="shared" si="11"/>
        <v/>
      </c>
      <c r="G104" s="27" t="str">
        <f t="shared" si="12"/>
        <v/>
      </c>
      <c r="H104" s="1"/>
      <c r="I104" s="1"/>
      <c r="J104" s="45" t="str">
        <f t="shared" si="13"/>
        <v/>
      </c>
      <c r="K104" s="88"/>
      <c r="L104" s="46" t="str">
        <f t="shared" si="14"/>
        <v/>
      </c>
      <c r="M104" s="3"/>
      <c r="N104" s="79" t="s">
        <v>274</v>
      </c>
      <c r="O104" s="46">
        <f t="shared" si="15"/>
        <v>0</v>
      </c>
      <c r="P104" s="79" t="s">
        <v>274</v>
      </c>
      <c r="Q104" s="46">
        <f t="shared" si="16"/>
        <v>0</v>
      </c>
      <c r="R104" s="47" t="str">
        <f t="shared" si="17"/>
        <v/>
      </c>
      <c r="S104" s="47" t="str">
        <f t="shared" si="18"/>
        <v/>
      </c>
    </row>
    <row r="105" spans="1:19" ht="31.9" customHeight="1" x14ac:dyDescent="0.25">
      <c r="A105" s="91" t="str">
        <f>IF(B105="","",MAX($A$8:A104)+1)</f>
        <v/>
      </c>
      <c r="B105" s="76"/>
      <c r="C105" s="1"/>
      <c r="D105" s="89"/>
      <c r="E105" s="189" t="str">
        <f t="shared" si="10"/>
        <v/>
      </c>
      <c r="F105" s="189" t="str">
        <f t="shared" si="11"/>
        <v/>
      </c>
      <c r="G105" s="27" t="str">
        <f t="shared" si="12"/>
        <v/>
      </c>
      <c r="H105" s="1"/>
      <c r="I105" s="1"/>
      <c r="J105" s="45" t="str">
        <f t="shared" si="13"/>
        <v/>
      </c>
      <c r="K105" s="88"/>
      <c r="L105" s="46" t="str">
        <f t="shared" si="14"/>
        <v/>
      </c>
      <c r="M105" s="3"/>
      <c r="N105" s="79" t="s">
        <v>274</v>
      </c>
      <c r="O105" s="46">
        <f t="shared" si="15"/>
        <v>0</v>
      </c>
      <c r="P105" s="79" t="s">
        <v>274</v>
      </c>
      <c r="Q105" s="46">
        <f t="shared" si="16"/>
        <v>0</v>
      </c>
      <c r="R105" s="47" t="str">
        <f t="shared" si="17"/>
        <v/>
      </c>
      <c r="S105" s="47" t="str">
        <f t="shared" si="18"/>
        <v/>
      </c>
    </row>
    <row r="106" spans="1:19" ht="31.9" customHeight="1" x14ac:dyDescent="0.25">
      <c r="A106" s="91" t="str">
        <f>IF(B106="","",MAX($A$8:A105)+1)</f>
        <v/>
      </c>
      <c r="B106" s="76"/>
      <c r="C106" s="1"/>
      <c r="D106" s="89"/>
      <c r="E106" s="189" t="str">
        <f t="shared" si="10"/>
        <v/>
      </c>
      <c r="F106" s="189" t="str">
        <f t="shared" si="11"/>
        <v/>
      </c>
      <c r="G106" s="27" t="str">
        <f t="shared" si="12"/>
        <v/>
      </c>
      <c r="H106" s="1"/>
      <c r="I106" s="1"/>
      <c r="J106" s="45" t="str">
        <f t="shared" si="13"/>
        <v/>
      </c>
      <c r="K106" s="88"/>
      <c r="L106" s="46" t="str">
        <f t="shared" si="14"/>
        <v/>
      </c>
      <c r="M106" s="3"/>
      <c r="N106" s="79" t="s">
        <v>274</v>
      </c>
      <c r="O106" s="46">
        <f t="shared" si="15"/>
        <v>0</v>
      </c>
      <c r="P106" s="79" t="s">
        <v>274</v>
      </c>
      <c r="Q106" s="46">
        <f t="shared" si="16"/>
        <v>0</v>
      </c>
      <c r="R106" s="47" t="str">
        <f t="shared" si="17"/>
        <v/>
      </c>
      <c r="S106" s="47" t="str">
        <f t="shared" si="18"/>
        <v/>
      </c>
    </row>
    <row r="107" spans="1:19" ht="31.9" customHeight="1" x14ac:dyDescent="0.25">
      <c r="A107" s="91" t="str">
        <f>IF(B107="","",MAX($A$8:A106)+1)</f>
        <v/>
      </c>
      <c r="B107" s="76"/>
      <c r="C107" s="1"/>
      <c r="D107" s="89"/>
      <c r="E107" s="189" t="str">
        <f t="shared" si="10"/>
        <v/>
      </c>
      <c r="F107" s="189" t="str">
        <f t="shared" si="11"/>
        <v/>
      </c>
      <c r="G107" s="27" t="str">
        <f t="shared" si="12"/>
        <v/>
      </c>
      <c r="H107" s="1"/>
      <c r="I107" s="1"/>
      <c r="J107" s="45" t="str">
        <f t="shared" si="13"/>
        <v/>
      </c>
      <c r="K107" s="88"/>
      <c r="L107" s="46" t="str">
        <f t="shared" si="14"/>
        <v/>
      </c>
      <c r="M107" s="3"/>
      <c r="N107" s="79" t="s">
        <v>274</v>
      </c>
      <c r="O107" s="46">
        <f t="shared" si="15"/>
        <v>0</v>
      </c>
      <c r="P107" s="79" t="s">
        <v>274</v>
      </c>
      <c r="Q107" s="46">
        <f t="shared" si="16"/>
        <v>0</v>
      </c>
      <c r="R107" s="47" t="str">
        <f t="shared" si="17"/>
        <v/>
      </c>
      <c r="S107" s="47" t="str">
        <f t="shared" si="18"/>
        <v/>
      </c>
    </row>
    <row r="108" spans="1:19" ht="31.9" customHeight="1" x14ac:dyDescent="0.25">
      <c r="A108" s="91" t="str">
        <f>IF(B108="","",MAX($A$8:A107)+1)</f>
        <v/>
      </c>
      <c r="B108" s="76"/>
      <c r="C108" s="1"/>
      <c r="D108" s="89"/>
      <c r="E108" s="189" t="str">
        <f t="shared" si="10"/>
        <v/>
      </c>
      <c r="F108" s="189" t="str">
        <f t="shared" si="11"/>
        <v/>
      </c>
      <c r="G108" s="27" t="str">
        <f t="shared" si="12"/>
        <v/>
      </c>
      <c r="H108" s="1"/>
      <c r="I108" s="1"/>
      <c r="J108" s="45" t="str">
        <f t="shared" si="13"/>
        <v/>
      </c>
      <c r="K108" s="88"/>
      <c r="L108" s="46" t="str">
        <f t="shared" si="14"/>
        <v/>
      </c>
      <c r="M108" s="3"/>
      <c r="N108" s="79" t="s">
        <v>274</v>
      </c>
      <c r="O108" s="46">
        <f t="shared" si="15"/>
        <v>0</v>
      </c>
      <c r="P108" s="79" t="s">
        <v>274</v>
      </c>
      <c r="Q108" s="46">
        <f t="shared" si="16"/>
        <v>0</v>
      </c>
      <c r="R108" s="47" t="str">
        <f t="shared" si="17"/>
        <v/>
      </c>
      <c r="S108" s="47" t="str">
        <f t="shared" si="18"/>
        <v/>
      </c>
    </row>
    <row r="109" spans="1:19" ht="31.9" customHeight="1" x14ac:dyDescent="0.25">
      <c r="A109" s="91" t="str">
        <f>IF(B109="","",MAX($A$8:A108)+1)</f>
        <v/>
      </c>
      <c r="B109" s="76"/>
      <c r="C109" s="1"/>
      <c r="D109" s="89"/>
      <c r="E109" s="189" t="str">
        <f t="shared" si="10"/>
        <v/>
      </c>
      <c r="F109" s="189" t="str">
        <f t="shared" si="11"/>
        <v/>
      </c>
      <c r="G109" s="27" t="str">
        <f t="shared" si="12"/>
        <v/>
      </c>
      <c r="H109" s="1"/>
      <c r="I109" s="1"/>
      <c r="J109" s="45" t="str">
        <f t="shared" si="13"/>
        <v/>
      </c>
      <c r="K109" s="88"/>
      <c r="L109" s="46" t="str">
        <f t="shared" si="14"/>
        <v/>
      </c>
      <c r="M109" s="3"/>
      <c r="N109" s="79" t="s">
        <v>274</v>
      </c>
      <c r="O109" s="46">
        <f t="shared" si="15"/>
        <v>0</v>
      </c>
      <c r="P109" s="79" t="s">
        <v>274</v>
      </c>
      <c r="Q109" s="46">
        <f t="shared" si="16"/>
        <v>0</v>
      </c>
      <c r="R109" s="47" t="str">
        <f t="shared" si="17"/>
        <v/>
      </c>
      <c r="S109" s="47" t="str">
        <f t="shared" si="18"/>
        <v/>
      </c>
    </row>
    <row r="110" spans="1:19" ht="31.9" customHeight="1" x14ac:dyDescent="0.25">
      <c r="A110" s="91" t="str">
        <f>IF(B110="","",MAX($A$8:A109)+1)</f>
        <v/>
      </c>
      <c r="B110" s="76"/>
      <c r="C110" s="1"/>
      <c r="D110" s="89"/>
      <c r="E110" s="189" t="str">
        <f t="shared" si="10"/>
        <v/>
      </c>
      <c r="F110" s="189" t="str">
        <f t="shared" si="11"/>
        <v/>
      </c>
      <c r="G110" s="27" t="str">
        <f t="shared" si="12"/>
        <v/>
      </c>
      <c r="H110" s="1"/>
      <c r="I110" s="1"/>
      <c r="J110" s="45" t="str">
        <f t="shared" si="13"/>
        <v/>
      </c>
      <c r="K110" s="88"/>
      <c r="L110" s="46" t="str">
        <f t="shared" si="14"/>
        <v/>
      </c>
      <c r="M110" s="3"/>
      <c r="N110" s="79" t="s">
        <v>274</v>
      </c>
      <c r="O110" s="46">
        <f t="shared" si="15"/>
        <v>0</v>
      </c>
      <c r="P110" s="79" t="s">
        <v>274</v>
      </c>
      <c r="Q110" s="46">
        <f t="shared" si="16"/>
        <v>0</v>
      </c>
      <c r="R110" s="47" t="str">
        <f t="shared" si="17"/>
        <v/>
      </c>
      <c r="S110" s="47" t="str">
        <f t="shared" si="18"/>
        <v/>
      </c>
    </row>
    <row r="111" spans="1:19" ht="31.9" customHeight="1" x14ac:dyDescent="0.25">
      <c r="A111" s="91" t="str">
        <f>IF(B111="","",MAX($A$8:A110)+1)</f>
        <v/>
      </c>
      <c r="B111" s="76"/>
      <c r="C111" s="1"/>
      <c r="D111" s="89"/>
      <c r="E111" s="189" t="str">
        <f t="shared" si="10"/>
        <v/>
      </c>
      <c r="F111" s="189" t="str">
        <f t="shared" si="11"/>
        <v/>
      </c>
      <c r="G111" s="27" t="str">
        <f t="shared" si="12"/>
        <v/>
      </c>
      <c r="H111" s="1"/>
      <c r="I111" s="1"/>
      <c r="J111" s="45" t="str">
        <f t="shared" si="13"/>
        <v/>
      </c>
      <c r="K111" s="88"/>
      <c r="L111" s="46" t="str">
        <f t="shared" si="14"/>
        <v/>
      </c>
      <c r="M111" s="3"/>
      <c r="N111" s="79" t="s">
        <v>274</v>
      </c>
      <c r="O111" s="46">
        <f t="shared" si="15"/>
        <v>0</v>
      </c>
      <c r="P111" s="79" t="s">
        <v>274</v>
      </c>
      <c r="Q111" s="46">
        <f t="shared" si="16"/>
        <v>0</v>
      </c>
      <c r="R111" s="47" t="str">
        <f t="shared" si="17"/>
        <v/>
      </c>
      <c r="S111" s="47" t="str">
        <f t="shared" si="18"/>
        <v/>
      </c>
    </row>
    <row r="112" spans="1:19" ht="31.9" customHeight="1" x14ac:dyDescent="0.25">
      <c r="A112" s="91" t="str">
        <f>IF(B112="","",MAX($A$8:A111)+1)</f>
        <v/>
      </c>
      <c r="B112" s="76"/>
      <c r="C112" s="1"/>
      <c r="D112" s="89"/>
      <c r="E112" s="189" t="str">
        <f t="shared" si="10"/>
        <v/>
      </c>
      <c r="F112" s="189" t="str">
        <f t="shared" si="11"/>
        <v/>
      </c>
      <c r="G112" s="27" t="str">
        <f t="shared" si="12"/>
        <v/>
      </c>
      <c r="H112" s="1"/>
      <c r="I112" s="1"/>
      <c r="J112" s="45" t="str">
        <f t="shared" si="13"/>
        <v/>
      </c>
      <c r="K112" s="88"/>
      <c r="L112" s="46" t="str">
        <f t="shared" si="14"/>
        <v/>
      </c>
      <c r="M112" s="3"/>
      <c r="N112" s="79" t="s">
        <v>274</v>
      </c>
      <c r="O112" s="46">
        <f t="shared" si="15"/>
        <v>0</v>
      </c>
      <c r="P112" s="79" t="s">
        <v>274</v>
      </c>
      <c r="Q112" s="46">
        <f t="shared" si="16"/>
        <v>0</v>
      </c>
      <c r="R112" s="47" t="str">
        <f t="shared" si="17"/>
        <v/>
      </c>
      <c r="S112" s="47" t="str">
        <f t="shared" si="18"/>
        <v/>
      </c>
    </row>
    <row r="113" spans="1:19" ht="31.9" customHeight="1" x14ac:dyDescent="0.25">
      <c r="A113" s="91" t="str">
        <f>IF(B113="","",MAX($A$8:A112)+1)</f>
        <v/>
      </c>
      <c r="B113" s="76"/>
      <c r="C113" s="1"/>
      <c r="D113" s="89"/>
      <c r="E113" s="189" t="str">
        <f t="shared" si="10"/>
        <v/>
      </c>
      <c r="F113" s="189" t="str">
        <f t="shared" si="11"/>
        <v/>
      </c>
      <c r="G113" s="27" t="str">
        <f t="shared" si="12"/>
        <v/>
      </c>
      <c r="H113" s="1"/>
      <c r="I113" s="1"/>
      <c r="J113" s="45" t="str">
        <f t="shared" si="13"/>
        <v/>
      </c>
      <c r="K113" s="88"/>
      <c r="L113" s="46" t="str">
        <f t="shared" si="14"/>
        <v/>
      </c>
      <c r="M113" s="3"/>
      <c r="N113" s="79" t="s">
        <v>274</v>
      </c>
      <c r="O113" s="46">
        <f t="shared" si="15"/>
        <v>0</v>
      </c>
      <c r="P113" s="79" t="s">
        <v>274</v>
      </c>
      <c r="Q113" s="46">
        <f t="shared" si="16"/>
        <v>0</v>
      </c>
      <c r="R113" s="47" t="str">
        <f t="shared" si="17"/>
        <v/>
      </c>
      <c r="S113" s="47" t="str">
        <f t="shared" si="18"/>
        <v/>
      </c>
    </row>
    <row r="114" spans="1:19" ht="31.9" customHeight="1" x14ac:dyDescent="0.25">
      <c r="A114" s="91" t="str">
        <f>IF(B114="","",MAX($A$8:A113)+1)</f>
        <v/>
      </c>
      <c r="B114" s="76"/>
      <c r="C114" s="1"/>
      <c r="D114" s="89"/>
      <c r="E114" s="189" t="str">
        <f t="shared" si="10"/>
        <v/>
      </c>
      <c r="F114" s="189" t="str">
        <f t="shared" si="11"/>
        <v/>
      </c>
      <c r="G114" s="27" t="str">
        <f t="shared" si="12"/>
        <v/>
      </c>
      <c r="H114" s="1"/>
      <c r="I114" s="1"/>
      <c r="J114" s="45" t="str">
        <f t="shared" si="13"/>
        <v/>
      </c>
      <c r="K114" s="88"/>
      <c r="L114" s="46" t="str">
        <f t="shared" si="14"/>
        <v/>
      </c>
      <c r="M114" s="3"/>
      <c r="N114" s="79" t="s">
        <v>274</v>
      </c>
      <c r="O114" s="46">
        <f t="shared" si="15"/>
        <v>0</v>
      </c>
      <c r="P114" s="79" t="s">
        <v>274</v>
      </c>
      <c r="Q114" s="46">
        <f t="shared" si="16"/>
        <v>0</v>
      </c>
      <c r="R114" s="47" t="str">
        <f t="shared" si="17"/>
        <v/>
      </c>
      <c r="S114" s="47" t="str">
        <f t="shared" si="18"/>
        <v/>
      </c>
    </row>
    <row r="115" spans="1:19" ht="31.9" customHeight="1" x14ac:dyDescent="0.25">
      <c r="A115" s="91" t="str">
        <f>IF(B115="","",MAX($A$8:A114)+1)</f>
        <v/>
      </c>
      <c r="B115" s="76"/>
      <c r="C115" s="1"/>
      <c r="D115" s="89"/>
      <c r="E115" s="189" t="str">
        <f t="shared" si="10"/>
        <v/>
      </c>
      <c r="F115" s="189" t="str">
        <f t="shared" si="11"/>
        <v/>
      </c>
      <c r="G115" s="27" t="str">
        <f t="shared" si="12"/>
        <v/>
      </c>
      <c r="H115" s="1"/>
      <c r="I115" s="1"/>
      <c r="J115" s="45" t="str">
        <f t="shared" si="13"/>
        <v/>
      </c>
      <c r="K115" s="88"/>
      <c r="L115" s="46" t="str">
        <f t="shared" si="14"/>
        <v/>
      </c>
      <c r="M115" s="3"/>
      <c r="N115" s="79" t="s">
        <v>274</v>
      </c>
      <c r="O115" s="46">
        <f t="shared" si="15"/>
        <v>0</v>
      </c>
      <c r="P115" s="79" t="s">
        <v>274</v>
      </c>
      <c r="Q115" s="46">
        <f t="shared" si="16"/>
        <v>0</v>
      </c>
      <c r="R115" s="47" t="str">
        <f t="shared" si="17"/>
        <v/>
      </c>
      <c r="S115" s="47" t="str">
        <f t="shared" si="18"/>
        <v/>
      </c>
    </row>
    <row r="116" spans="1:19" ht="31.9" customHeight="1" x14ac:dyDescent="0.25">
      <c r="A116" s="91" t="str">
        <f>IF(B116="","",MAX($A$8:A115)+1)</f>
        <v/>
      </c>
      <c r="B116" s="76"/>
      <c r="C116" s="1"/>
      <c r="D116" s="89"/>
      <c r="E116" s="189" t="str">
        <f t="shared" si="10"/>
        <v/>
      </c>
      <c r="F116" s="189" t="str">
        <f t="shared" si="11"/>
        <v/>
      </c>
      <c r="G116" s="27" t="str">
        <f t="shared" si="12"/>
        <v/>
      </c>
      <c r="H116" s="1"/>
      <c r="I116" s="1"/>
      <c r="J116" s="45" t="str">
        <f t="shared" si="13"/>
        <v/>
      </c>
      <c r="K116" s="88"/>
      <c r="L116" s="46" t="str">
        <f t="shared" si="14"/>
        <v/>
      </c>
      <c r="M116" s="3"/>
      <c r="N116" s="79" t="s">
        <v>274</v>
      </c>
      <c r="O116" s="46">
        <f t="shared" si="15"/>
        <v>0</v>
      </c>
      <c r="P116" s="79" t="s">
        <v>274</v>
      </c>
      <c r="Q116" s="46">
        <f t="shared" si="16"/>
        <v>0</v>
      </c>
      <c r="R116" s="47" t="str">
        <f t="shared" si="17"/>
        <v/>
      </c>
      <c r="S116" s="47" t="str">
        <f t="shared" si="18"/>
        <v/>
      </c>
    </row>
    <row r="117" spans="1:19" ht="31.9" customHeight="1" x14ac:dyDescent="0.25">
      <c r="A117" s="91" t="str">
        <f>IF(B117="","",MAX($A$8:A116)+1)</f>
        <v/>
      </c>
      <c r="B117" s="76"/>
      <c r="C117" s="1"/>
      <c r="D117" s="89"/>
      <c r="E117" s="189" t="str">
        <f t="shared" si="10"/>
        <v/>
      </c>
      <c r="F117" s="189" t="str">
        <f t="shared" si="11"/>
        <v/>
      </c>
      <c r="G117" s="27" t="str">
        <f t="shared" si="12"/>
        <v/>
      </c>
      <c r="H117" s="1"/>
      <c r="I117" s="1"/>
      <c r="J117" s="45" t="str">
        <f t="shared" si="13"/>
        <v/>
      </c>
      <c r="K117" s="88"/>
      <c r="L117" s="46" t="str">
        <f t="shared" si="14"/>
        <v/>
      </c>
      <c r="M117" s="3"/>
      <c r="N117" s="79" t="s">
        <v>274</v>
      </c>
      <c r="O117" s="46">
        <f t="shared" si="15"/>
        <v>0</v>
      </c>
      <c r="P117" s="79" t="s">
        <v>274</v>
      </c>
      <c r="Q117" s="46">
        <f t="shared" si="16"/>
        <v>0</v>
      </c>
      <c r="R117" s="47" t="str">
        <f t="shared" si="17"/>
        <v/>
      </c>
      <c r="S117" s="47" t="str">
        <f t="shared" si="18"/>
        <v/>
      </c>
    </row>
    <row r="118" spans="1:19" ht="31.9" customHeight="1" x14ac:dyDescent="0.25">
      <c r="A118" s="91" t="str">
        <f>IF(B118="","",MAX($A$8:A117)+1)</f>
        <v/>
      </c>
      <c r="B118" s="76"/>
      <c r="C118" s="1"/>
      <c r="D118" s="89"/>
      <c r="E118" s="189" t="str">
        <f t="shared" si="10"/>
        <v/>
      </c>
      <c r="F118" s="189" t="str">
        <f t="shared" si="11"/>
        <v/>
      </c>
      <c r="G118" s="27" t="str">
        <f t="shared" si="12"/>
        <v/>
      </c>
      <c r="H118" s="1"/>
      <c r="I118" s="1"/>
      <c r="J118" s="45" t="str">
        <f t="shared" si="13"/>
        <v/>
      </c>
      <c r="K118" s="88"/>
      <c r="L118" s="46" t="str">
        <f t="shared" si="14"/>
        <v/>
      </c>
      <c r="M118" s="3"/>
      <c r="N118" s="79" t="s">
        <v>274</v>
      </c>
      <c r="O118" s="46">
        <f t="shared" si="15"/>
        <v>0</v>
      </c>
      <c r="P118" s="79" t="s">
        <v>274</v>
      </c>
      <c r="Q118" s="46">
        <f t="shared" si="16"/>
        <v>0</v>
      </c>
      <c r="R118" s="47" t="str">
        <f t="shared" si="17"/>
        <v/>
      </c>
      <c r="S118" s="47" t="str">
        <f t="shared" si="18"/>
        <v/>
      </c>
    </row>
    <row r="119" spans="1:19" ht="31.9" customHeight="1" x14ac:dyDescent="0.25">
      <c r="A119" s="91" t="str">
        <f>IF(B119="","",MAX($A$8:A118)+1)</f>
        <v/>
      </c>
      <c r="B119" s="76"/>
      <c r="C119" s="1"/>
      <c r="D119" s="89"/>
      <c r="E119" s="189" t="str">
        <f t="shared" si="10"/>
        <v/>
      </c>
      <c r="F119" s="189" t="str">
        <f t="shared" si="11"/>
        <v/>
      </c>
      <c r="G119" s="27" t="str">
        <f t="shared" si="12"/>
        <v/>
      </c>
      <c r="H119" s="1"/>
      <c r="I119" s="1"/>
      <c r="J119" s="45" t="str">
        <f t="shared" si="13"/>
        <v/>
      </c>
      <c r="K119" s="88"/>
      <c r="L119" s="46" t="str">
        <f t="shared" si="14"/>
        <v/>
      </c>
      <c r="M119" s="3"/>
      <c r="N119" s="79" t="s">
        <v>274</v>
      </c>
      <c r="O119" s="46">
        <f t="shared" si="15"/>
        <v>0</v>
      </c>
      <c r="P119" s="79" t="s">
        <v>274</v>
      </c>
      <c r="Q119" s="46">
        <f t="shared" si="16"/>
        <v>0</v>
      </c>
      <c r="R119" s="47" t="str">
        <f t="shared" si="17"/>
        <v/>
      </c>
      <c r="S119" s="47" t="str">
        <f t="shared" si="18"/>
        <v/>
      </c>
    </row>
    <row r="120" spans="1:19" ht="31.9" customHeight="1" x14ac:dyDescent="0.25">
      <c r="A120" s="91" t="str">
        <f>IF(B120="","",MAX($A$8:A119)+1)</f>
        <v/>
      </c>
      <c r="B120" s="76"/>
      <c r="C120" s="1"/>
      <c r="D120" s="89"/>
      <c r="E120" s="189" t="str">
        <f t="shared" si="10"/>
        <v/>
      </c>
      <c r="F120" s="189" t="str">
        <f t="shared" si="11"/>
        <v/>
      </c>
      <c r="G120" s="27" t="str">
        <f t="shared" si="12"/>
        <v/>
      </c>
      <c r="H120" s="1"/>
      <c r="I120" s="1"/>
      <c r="J120" s="45" t="str">
        <f t="shared" si="13"/>
        <v/>
      </c>
      <c r="K120" s="88"/>
      <c r="L120" s="46" t="str">
        <f t="shared" si="14"/>
        <v/>
      </c>
      <c r="M120" s="3"/>
      <c r="N120" s="79" t="s">
        <v>274</v>
      </c>
      <c r="O120" s="46">
        <f t="shared" si="15"/>
        <v>0</v>
      </c>
      <c r="P120" s="79" t="s">
        <v>274</v>
      </c>
      <c r="Q120" s="46">
        <f t="shared" si="16"/>
        <v>0</v>
      </c>
      <c r="R120" s="47" t="str">
        <f t="shared" si="17"/>
        <v/>
      </c>
      <c r="S120" s="47" t="str">
        <f t="shared" si="18"/>
        <v/>
      </c>
    </row>
    <row r="121" spans="1:19" ht="31.9" customHeight="1" x14ac:dyDescent="0.25">
      <c r="A121" s="91" t="str">
        <f>IF(B121="","",MAX($A$8:A120)+1)</f>
        <v/>
      </c>
      <c r="B121" s="76"/>
      <c r="C121" s="1"/>
      <c r="D121" s="89"/>
      <c r="E121" s="189" t="str">
        <f t="shared" si="10"/>
        <v/>
      </c>
      <c r="F121" s="189" t="str">
        <f t="shared" si="11"/>
        <v/>
      </c>
      <c r="G121" s="27" t="str">
        <f t="shared" si="12"/>
        <v/>
      </c>
      <c r="H121" s="1"/>
      <c r="I121" s="1"/>
      <c r="J121" s="45" t="str">
        <f t="shared" si="13"/>
        <v/>
      </c>
      <c r="K121" s="88"/>
      <c r="L121" s="46" t="str">
        <f t="shared" si="14"/>
        <v/>
      </c>
      <c r="M121" s="3"/>
      <c r="N121" s="79" t="s">
        <v>274</v>
      </c>
      <c r="O121" s="46">
        <f t="shared" si="15"/>
        <v>0</v>
      </c>
      <c r="P121" s="79" t="s">
        <v>274</v>
      </c>
      <c r="Q121" s="46">
        <f t="shared" si="16"/>
        <v>0</v>
      </c>
      <c r="R121" s="47" t="str">
        <f t="shared" si="17"/>
        <v/>
      </c>
      <c r="S121" s="47" t="str">
        <f t="shared" si="18"/>
        <v/>
      </c>
    </row>
    <row r="122" spans="1:19" ht="31.9" customHeight="1" x14ac:dyDescent="0.25">
      <c r="A122" s="91" t="str">
        <f>IF(B122="","",MAX($A$8:A121)+1)</f>
        <v/>
      </c>
      <c r="B122" s="76"/>
      <c r="C122" s="1"/>
      <c r="D122" s="89"/>
      <c r="E122" s="189" t="str">
        <f t="shared" si="10"/>
        <v/>
      </c>
      <c r="F122" s="189" t="str">
        <f t="shared" si="11"/>
        <v/>
      </c>
      <c r="G122" s="27" t="str">
        <f t="shared" si="12"/>
        <v/>
      </c>
      <c r="H122" s="1"/>
      <c r="I122" s="1"/>
      <c r="J122" s="45" t="str">
        <f t="shared" si="13"/>
        <v/>
      </c>
      <c r="K122" s="88"/>
      <c r="L122" s="46" t="str">
        <f t="shared" si="14"/>
        <v/>
      </c>
      <c r="M122" s="3"/>
      <c r="N122" s="79" t="s">
        <v>274</v>
      </c>
      <c r="O122" s="46">
        <f t="shared" si="15"/>
        <v>0</v>
      </c>
      <c r="P122" s="79" t="s">
        <v>274</v>
      </c>
      <c r="Q122" s="46">
        <f t="shared" si="16"/>
        <v>0</v>
      </c>
      <c r="R122" s="47" t="str">
        <f t="shared" si="17"/>
        <v/>
      </c>
      <c r="S122" s="47" t="str">
        <f t="shared" si="18"/>
        <v/>
      </c>
    </row>
    <row r="123" spans="1:19" ht="31.9" customHeight="1" x14ac:dyDescent="0.25">
      <c r="A123" s="91" t="str">
        <f>IF(B123="","",MAX($A$8:A122)+1)</f>
        <v/>
      </c>
      <c r="B123" s="76"/>
      <c r="C123" s="1"/>
      <c r="D123" s="89"/>
      <c r="E123" s="189" t="str">
        <f t="shared" si="10"/>
        <v/>
      </c>
      <c r="F123" s="189" t="str">
        <f t="shared" si="11"/>
        <v/>
      </c>
      <c r="G123" s="27" t="str">
        <f t="shared" si="12"/>
        <v/>
      </c>
      <c r="H123" s="1"/>
      <c r="I123" s="1"/>
      <c r="J123" s="45" t="str">
        <f t="shared" si="13"/>
        <v/>
      </c>
      <c r="K123" s="88"/>
      <c r="L123" s="46" t="str">
        <f t="shared" si="14"/>
        <v/>
      </c>
      <c r="M123" s="3"/>
      <c r="N123" s="79" t="s">
        <v>274</v>
      </c>
      <c r="O123" s="46">
        <f t="shared" si="15"/>
        <v>0</v>
      </c>
      <c r="P123" s="79" t="s">
        <v>274</v>
      </c>
      <c r="Q123" s="46">
        <f t="shared" si="16"/>
        <v>0</v>
      </c>
      <c r="R123" s="47" t="str">
        <f t="shared" si="17"/>
        <v/>
      </c>
      <c r="S123" s="47" t="str">
        <f t="shared" si="18"/>
        <v/>
      </c>
    </row>
    <row r="124" spans="1:19" ht="31.9" customHeight="1" x14ac:dyDescent="0.25">
      <c r="A124" s="91" t="str">
        <f>IF(B124="","",MAX($A$8:A123)+1)</f>
        <v/>
      </c>
      <c r="B124" s="76"/>
      <c r="C124" s="1"/>
      <c r="D124" s="89"/>
      <c r="E124" s="189" t="str">
        <f t="shared" si="10"/>
        <v/>
      </c>
      <c r="F124" s="189" t="str">
        <f t="shared" si="11"/>
        <v/>
      </c>
      <c r="G124" s="27" t="str">
        <f t="shared" si="12"/>
        <v/>
      </c>
      <c r="H124" s="1"/>
      <c r="I124" s="1"/>
      <c r="J124" s="45" t="str">
        <f t="shared" si="13"/>
        <v/>
      </c>
      <c r="K124" s="88"/>
      <c r="L124" s="46" t="str">
        <f t="shared" si="14"/>
        <v/>
      </c>
      <c r="M124" s="3"/>
      <c r="N124" s="79" t="s">
        <v>274</v>
      </c>
      <c r="O124" s="46">
        <f t="shared" si="15"/>
        <v>0</v>
      </c>
      <c r="P124" s="79" t="s">
        <v>274</v>
      </c>
      <c r="Q124" s="46">
        <f t="shared" si="16"/>
        <v>0</v>
      </c>
      <c r="R124" s="47" t="str">
        <f t="shared" si="17"/>
        <v/>
      </c>
      <c r="S124" s="47" t="str">
        <f t="shared" si="18"/>
        <v/>
      </c>
    </row>
    <row r="125" spans="1:19" ht="31.9" customHeight="1" x14ac:dyDescent="0.25">
      <c r="A125" s="91" t="str">
        <f>IF(B125="","",MAX($A$8:A124)+1)</f>
        <v/>
      </c>
      <c r="B125" s="76"/>
      <c r="C125" s="1"/>
      <c r="D125" s="89"/>
      <c r="E125" s="189" t="str">
        <f t="shared" si="10"/>
        <v/>
      </c>
      <c r="F125" s="189" t="str">
        <f t="shared" si="11"/>
        <v/>
      </c>
      <c r="G125" s="27" t="str">
        <f t="shared" si="12"/>
        <v/>
      </c>
      <c r="H125" s="1"/>
      <c r="I125" s="1"/>
      <c r="J125" s="45" t="str">
        <f t="shared" si="13"/>
        <v/>
      </c>
      <c r="K125" s="88"/>
      <c r="L125" s="46" t="str">
        <f t="shared" si="14"/>
        <v/>
      </c>
      <c r="M125" s="3"/>
      <c r="N125" s="79" t="s">
        <v>274</v>
      </c>
      <c r="O125" s="46">
        <f t="shared" si="15"/>
        <v>0</v>
      </c>
      <c r="P125" s="79" t="s">
        <v>274</v>
      </c>
      <c r="Q125" s="46">
        <f t="shared" si="16"/>
        <v>0</v>
      </c>
      <c r="R125" s="47" t="str">
        <f t="shared" si="17"/>
        <v/>
      </c>
      <c r="S125" s="47" t="str">
        <f t="shared" si="18"/>
        <v/>
      </c>
    </row>
    <row r="126" spans="1:19" ht="31.9" customHeight="1" x14ac:dyDescent="0.25">
      <c r="A126" s="91" t="str">
        <f>IF(B126="","",MAX($A$8:A125)+1)</f>
        <v/>
      </c>
      <c r="B126" s="76"/>
      <c r="C126" s="1"/>
      <c r="D126" s="89"/>
      <c r="E126" s="189" t="str">
        <f t="shared" si="10"/>
        <v/>
      </c>
      <c r="F126" s="189" t="str">
        <f t="shared" si="11"/>
        <v/>
      </c>
      <c r="G126" s="27" t="str">
        <f t="shared" si="12"/>
        <v/>
      </c>
      <c r="H126" s="1"/>
      <c r="I126" s="1"/>
      <c r="J126" s="45" t="str">
        <f t="shared" si="13"/>
        <v/>
      </c>
      <c r="K126" s="88"/>
      <c r="L126" s="46" t="str">
        <f t="shared" si="14"/>
        <v/>
      </c>
      <c r="M126" s="3"/>
      <c r="N126" s="79" t="s">
        <v>274</v>
      </c>
      <c r="O126" s="46">
        <f t="shared" si="15"/>
        <v>0</v>
      </c>
      <c r="P126" s="79" t="s">
        <v>274</v>
      </c>
      <c r="Q126" s="46">
        <f t="shared" si="16"/>
        <v>0</v>
      </c>
      <c r="R126" s="47" t="str">
        <f t="shared" si="17"/>
        <v/>
      </c>
      <c r="S126" s="47" t="str">
        <f t="shared" si="18"/>
        <v/>
      </c>
    </row>
    <row r="127" spans="1:19" ht="31.9" customHeight="1" x14ac:dyDescent="0.25">
      <c r="A127" s="91" t="str">
        <f>IF(B127="","",MAX($A$8:A126)+1)</f>
        <v/>
      </c>
      <c r="B127" s="76"/>
      <c r="C127" s="1"/>
      <c r="D127" s="89"/>
      <c r="E127" s="189" t="str">
        <f t="shared" si="10"/>
        <v/>
      </c>
      <c r="F127" s="189" t="str">
        <f t="shared" si="11"/>
        <v/>
      </c>
      <c r="G127" s="27" t="str">
        <f t="shared" si="12"/>
        <v/>
      </c>
      <c r="H127" s="1"/>
      <c r="I127" s="1"/>
      <c r="J127" s="45" t="str">
        <f t="shared" si="13"/>
        <v/>
      </c>
      <c r="K127" s="88"/>
      <c r="L127" s="46" t="str">
        <f t="shared" si="14"/>
        <v/>
      </c>
      <c r="M127" s="3"/>
      <c r="N127" s="79" t="s">
        <v>274</v>
      </c>
      <c r="O127" s="46">
        <f t="shared" si="15"/>
        <v>0</v>
      </c>
      <c r="P127" s="79" t="s">
        <v>274</v>
      </c>
      <c r="Q127" s="46">
        <f t="shared" si="16"/>
        <v>0</v>
      </c>
      <c r="R127" s="47" t="str">
        <f t="shared" si="17"/>
        <v/>
      </c>
      <c r="S127" s="47" t="str">
        <f t="shared" si="18"/>
        <v/>
      </c>
    </row>
    <row r="128" spans="1:19" ht="31.9" customHeight="1" x14ac:dyDescent="0.25">
      <c r="A128" s="91" t="str">
        <f>IF(B128="","",MAX($A$8:A127)+1)</f>
        <v/>
      </c>
      <c r="B128" s="76"/>
      <c r="C128" s="1"/>
      <c r="D128" s="89"/>
      <c r="E128" s="189" t="str">
        <f t="shared" si="10"/>
        <v/>
      </c>
      <c r="F128" s="189" t="str">
        <f t="shared" si="11"/>
        <v/>
      </c>
      <c r="G128" s="27" t="str">
        <f t="shared" si="12"/>
        <v/>
      </c>
      <c r="H128" s="1"/>
      <c r="I128" s="1"/>
      <c r="J128" s="45" t="str">
        <f t="shared" si="13"/>
        <v/>
      </c>
      <c r="K128" s="88"/>
      <c r="L128" s="46" t="str">
        <f t="shared" si="14"/>
        <v/>
      </c>
      <c r="M128" s="3"/>
      <c r="N128" s="79" t="s">
        <v>274</v>
      </c>
      <c r="O128" s="46">
        <f t="shared" si="15"/>
        <v>0</v>
      </c>
      <c r="P128" s="79" t="s">
        <v>274</v>
      </c>
      <c r="Q128" s="46">
        <f t="shared" si="16"/>
        <v>0</v>
      </c>
      <c r="R128" s="47" t="str">
        <f t="shared" si="17"/>
        <v/>
      </c>
      <c r="S128" s="47" t="str">
        <f t="shared" si="18"/>
        <v/>
      </c>
    </row>
    <row r="129" spans="1:19" ht="31.9" customHeight="1" x14ac:dyDescent="0.25">
      <c r="A129" s="91" t="str">
        <f>IF(B129="","",MAX($A$8:A128)+1)</f>
        <v/>
      </c>
      <c r="B129" s="76"/>
      <c r="C129" s="1"/>
      <c r="D129" s="89"/>
      <c r="E129" s="189" t="str">
        <f t="shared" si="10"/>
        <v/>
      </c>
      <c r="F129" s="189" t="str">
        <f t="shared" si="11"/>
        <v/>
      </c>
      <c r="G129" s="27" t="str">
        <f t="shared" si="12"/>
        <v/>
      </c>
      <c r="H129" s="1"/>
      <c r="I129" s="1"/>
      <c r="J129" s="45" t="str">
        <f t="shared" si="13"/>
        <v/>
      </c>
      <c r="K129" s="88"/>
      <c r="L129" s="46" t="str">
        <f t="shared" si="14"/>
        <v/>
      </c>
      <c r="M129" s="3"/>
      <c r="N129" s="79" t="s">
        <v>274</v>
      </c>
      <c r="O129" s="46">
        <f t="shared" si="15"/>
        <v>0</v>
      </c>
      <c r="P129" s="79" t="s">
        <v>274</v>
      </c>
      <c r="Q129" s="46">
        <f t="shared" si="16"/>
        <v>0</v>
      </c>
      <c r="R129" s="47" t="str">
        <f t="shared" si="17"/>
        <v/>
      </c>
      <c r="S129" s="47" t="str">
        <f t="shared" si="18"/>
        <v/>
      </c>
    </row>
    <row r="130" spans="1:19" ht="31.9" customHeight="1" x14ac:dyDescent="0.25">
      <c r="A130" s="91" t="str">
        <f>IF(B130="","",MAX($A$8:A129)+1)</f>
        <v/>
      </c>
      <c r="B130" s="76"/>
      <c r="C130" s="1"/>
      <c r="D130" s="89"/>
      <c r="E130" s="189" t="str">
        <f t="shared" si="10"/>
        <v/>
      </c>
      <c r="F130" s="189" t="str">
        <f t="shared" si="11"/>
        <v/>
      </c>
      <c r="G130" s="27" t="str">
        <f t="shared" si="12"/>
        <v/>
      </c>
      <c r="H130" s="1"/>
      <c r="I130" s="1"/>
      <c r="J130" s="45" t="str">
        <f t="shared" si="13"/>
        <v/>
      </c>
      <c r="K130" s="88"/>
      <c r="L130" s="46" t="str">
        <f t="shared" si="14"/>
        <v/>
      </c>
      <c r="M130" s="3"/>
      <c r="N130" s="79" t="s">
        <v>274</v>
      </c>
      <c r="O130" s="46">
        <f t="shared" si="15"/>
        <v>0</v>
      </c>
      <c r="P130" s="79" t="s">
        <v>274</v>
      </c>
      <c r="Q130" s="46">
        <f t="shared" si="16"/>
        <v>0</v>
      </c>
      <c r="R130" s="47" t="str">
        <f t="shared" si="17"/>
        <v/>
      </c>
      <c r="S130" s="47" t="str">
        <f t="shared" si="18"/>
        <v/>
      </c>
    </row>
    <row r="131" spans="1:19" ht="31.9" customHeight="1" x14ac:dyDescent="0.25">
      <c r="A131" s="91" t="str">
        <f>IF(B131="","",MAX($A$8:A130)+1)</f>
        <v/>
      </c>
      <c r="B131" s="76"/>
      <c r="C131" s="1"/>
      <c r="D131" s="89"/>
      <c r="E131" s="189" t="str">
        <f t="shared" si="10"/>
        <v/>
      </c>
      <c r="F131" s="189" t="str">
        <f t="shared" si="11"/>
        <v/>
      </c>
      <c r="G131" s="27" t="str">
        <f t="shared" si="12"/>
        <v/>
      </c>
      <c r="H131" s="1"/>
      <c r="I131" s="1"/>
      <c r="J131" s="45" t="str">
        <f t="shared" si="13"/>
        <v/>
      </c>
      <c r="K131" s="88"/>
      <c r="L131" s="46" t="str">
        <f t="shared" si="14"/>
        <v/>
      </c>
      <c r="M131" s="3"/>
      <c r="N131" s="79" t="s">
        <v>274</v>
      </c>
      <c r="O131" s="46">
        <f t="shared" si="15"/>
        <v>0</v>
      </c>
      <c r="P131" s="79" t="s">
        <v>274</v>
      </c>
      <c r="Q131" s="46">
        <f t="shared" si="16"/>
        <v>0</v>
      </c>
      <c r="R131" s="47" t="str">
        <f t="shared" si="17"/>
        <v/>
      </c>
      <c r="S131" s="47" t="str">
        <f t="shared" si="18"/>
        <v/>
      </c>
    </row>
    <row r="132" spans="1:19" ht="31.9" customHeight="1" x14ac:dyDescent="0.25">
      <c r="A132" s="91" t="str">
        <f>IF(B132="","",MAX($A$8:A131)+1)</f>
        <v/>
      </c>
      <c r="B132" s="76"/>
      <c r="C132" s="1"/>
      <c r="D132" s="89"/>
      <c r="E132" s="189" t="str">
        <f t="shared" si="10"/>
        <v/>
      </c>
      <c r="F132" s="189" t="str">
        <f t="shared" si="11"/>
        <v/>
      </c>
      <c r="G132" s="27" t="str">
        <f t="shared" si="12"/>
        <v/>
      </c>
      <c r="H132" s="1"/>
      <c r="I132" s="1"/>
      <c r="J132" s="45" t="str">
        <f t="shared" si="13"/>
        <v/>
      </c>
      <c r="K132" s="88"/>
      <c r="L132" s="46" t="str">
        <f t="shared" si="14"/>
        <v/>
      </c>
      <c r="M132" s="3"/>
      <c r="N132" s="79" t="s">
        <v>274</v>
      </c>
      <c r="O132" s="46">
        <f t="shared" si="15"/>
        <v>0</v>
      </c>
      <c r="P132" s="79" t="s">
        <v>274</v>
      </c>
      <c r="Q132" s="46">
        <f t="shared" si="16"/>
        <v>0</v>
      </c>
      <c r="R132" s="47" t="str">
        <f t="shared" si="17"/>
        <v/>
      </c>
      <c r="S132" s="47" t="str">
        <f t="shared" si="18"/>
        <v/>
      </c>
    </row>
    <row r="133" spans="1:19" ht="31.9" customHeight="1" x14ac:dyDescent="0.25">
      <c r="A133" s="91" t="str">
        <f>IF(B133="","",MAX($A$8:A132)+1)</f>
        <v/>
      </c>
      <c r="B133" s="76"/>
      <c r="C133" s="1"/>
      <c r="D133" s="89"/>
      <c r="E133" s="189" t="str">
        <f t="shared" si="10"/>
        <v/>
      </c>
      <c r="F133" s="189" t="str">
        <f t="shared" si="11"/>
        <v/>
      </c>
      <c r="G133" s="27" t="str">
        <f t="shared" si="12"/>
        <v/>
      </c>
      <c r="H133" s="1"/>
      <c r="I133" s="1"/>
      <c r="J133" s="45" t="str">
        <f t="shared" si="13"/>
        <v/>
      </c>
      <c r="K133" s="88"/>
      <c r="L133" s="46" t="str">
        <f t="shared" si="14"/>
        <v/>
      </c>
      <c r="M133" s="3"/>
      <c r="N133" s="79" t="s">
        <v>274</v>
      </c>
      <c r="O133" s="46">
        <f t="shared" si="15"/>
        <v>0</v>
      </c>
      <c r="P133" s="79" t="s">
        <v>274</v>
      </c>
      <c r="Q133" s="46">
        <f t="shared" si="16"/>
        <v>0</v>
      </c>
      <c r="R133" s="47" t="str">
        <f t="shared" si="17"/>
        <v/>
      </c>
      <c r="S133" s="47" t="str">
        <f t="shared" si="18"/>
        <v/>
      </c>
    </row>
    <row r="134" spans="1:19" ht="31.9" customHeight="1" x14ac:dyDescent="0.25">
      <c r="A134" s="91" t="str">
        <f>IF(B134="","",MAX($A$8:A133)+1)</f>
        <v/>
      </c>
      <c r="B134" s="76"/>
      <c r="C134" s="1"/>
      <c r="D134" s="89"/>
      <c r="E134" s="189" t="str">
        <f t="shared" si="10"/>
        <v/>
      </c>
      <c r="F134" s="189" t="str">
        <f t="shared" si="11"/>
        <v/>
      </c>
      <c r="G134" s="27" t="str">
        <f t="shared" si="12"/>
        <v/>
      </c>
      <c r="H134" s="1"/>
      <c r="I134" s="1"/>
      <c r="J134" s="45" t="str">
        <f t="shared" si="13"/>
        <v/>
      </c>
      <c r="K134" s="88"/>
      <c r="L134" s="46" t="str">
        <f t="shared" si="14"/>
        <v/>
      </c>
      <c r="M134" s="3"/>
      <c r="N134" s="79" t="s">
        <v>274</v>
      </c>
      <c r="O134" s="46">
        <f t="shared" si="15"/>
        <v>0</v>
      </c>
      <c r="P134" s="79" t="s">
        <v>274</v>
      </c>
      <c r="Q134" s="46">
        <f t="shared" si="16"/>
        <v>0</v>
      </c>
      <c r="R134" s="47" t="str">
        <f t="shared" si="17"/>
        <v/>
      </c>
      <c r="S134" s="47" t="str">
        <f t="shared" si="18"/>
        <v/>
      </c>
    </row>
    <row r="135" spans="1:19" ht="31.9" customHeight="1" x14ac:dyDescent="0.25">
      <c r="A135" s="91" t="str">
        <f>IF(B135="","",MAX($A$8:A134)+1)</f>
        <v/>
      </c>
      <c r="B135" s="76"/>
      <c r="C135" s="1"/>
      <c r="D135" s="89"/>
      <c r="E135" s="189" t="str">
        <f t="shared" si="10"/>
        <v/>
      </c>
      <c r="F135" s="189" t="str">
        <f t="shared" si="11"/>
        <v/>
      </c>
      <c r="G135" s="27" t="str">
        <f t="shared" si="12"/>
        <v/>
      </c>
      <c r="H135" s="1"/>
      <c r="I135" s="1"/>
      <c r="J135" s="45" t="str">
        <f t="shared" si="13"/>
        <v/>
      </c>
      <c r="K135" s="88"/>
      <c r="L135" s="46" t="str">
        <f t="shared" si="14"/>
        <v/>
      </c>
      <c r="M135" s="3"/>
      <c r="N135" s="79" t="s">
        <v>274</v>
      </c>
      <c r="O135" s="46">
        <f t="shared" si="15"/>
        <v>0</v>
      </c>
      <c r="P135" s="79" t="s">
        <v>274</v>
      </c>
      <c r="Q135" s="46">
        <f t="shared" si="16"/>
        <v>0</v>
      </c>
      <c r="R135" s="47" t="str">
        <f t="shared" si="17"/>
        <v/>
      </c>
      <c r="S135" s="47" t="str">
        <f t="shared" si="18"/>
        <v/>
      </c>
    </row>
    <row r="136" spans="1:19" ht="31.9" customHeight="1" x14ac:dyDescent="0.25">
      <c r="A136" s="91" t="str">
        <f>IF(B136="","",MAX($A$8:A135)+1)</f>
        <v/>
      </c>
      <c r="B136" s="76"/>
      <c r="C136" s="1"/>
      <c r="D136" s="89"/>
      <c r="E136" s="189" t="str">
        <f t="shared" ref="E136:E199" si="19">IF(OR(D136="",D136="keine"),"",VLOOKUP(D136,NSollG,2,FALSE))</f>
        <v/>
      </c>
      <c r="F136" s="189" t="str">
        <f t="shared" ref="F136:F199" si="20">IF(OR(D136="",D136="keine"),"",VLOOKUP(D136,NSollG,3,FALSE))</f>
        <v/>
      </c>
      <c r="G136" s="27" t="str">
        <f t="shared" ref="G136:G199" si="21">IF(OR(D136="",D136="keine"),"",VLOOKUP(D136,NSollG,4,FALSE))</f>
        <v/>
      </c>
      <c r="H136" s="1"/>
      <c r="I136" s="1"/>
      <c r="J136" s="45" t="str">
        <f t="shared" ref="J136:J199" si="22">IF(OR(D136="",D136="keine",H136="",I136=""),"",G136-((E136-H136)*VLOOKUP(D136,NSollG,5,FALSE)+(F136-I136)*VLOOKUP(D136,NSollG,6,FALSE)))</f>
        <v/>
      </c>
      <c r="K136" s="88"/>
      <c r="L136" s="46" t="str">
        <f t="shared" ref="L136:L199" si="23">IF(K136="","",VLOOKUP(K136,NSollHumusG,2,FALSE))</f>
        <v/>
      </c>
      <c r="M136" s="3"/>
      <c r="N136" s="79" t="s">
        <v>274</v>
      </c>
      <c r="O136" s="46">
        <f t="shared" ref="O136:O199" si="24">IF(N136="","",VLOOKUP(N136,NSollLegGL,2,FALSE))</f>
        <v>0</v>
      </c>
      <c r="P136" s="79" t="s">
        <v>274</v>
      </c>
      <c r="Q136" s="46">
        <f t="shared" ref="Q136:Q199" si="25">VLOOKUP(P136,NSollLegAF,2,FALSE)</f>
        <v>0</v>
      </c>
      <c r="R136" s="47" t="str">
        <f t="shared" ref="R136:R199" si="26">IF(OR(D136="",D136="keine",H136="",I136="",K136=""),"",IF(AND(O136&gt;0,Q136&gt;0),"",IF((J136-L136-M136-O136-Q136)&lt;0,0,(J136-L136-M136-O136-Q136))))</f>
        <v/>
      </c>
      <c r="S136" s="47" t="str">
        <f t="shared" ref="S136:S199" si="27">IF(OR(D136="",D136="keine",R136=""),"",IF(R136&lt;0,0,R136*C136))</f>
        <v/>
      </c>
    </row>
    <row r="137" spans="1:19" ht="31.9" customHeight="1" x14ac:dyDescent="0.25">
      <c r="A137" s="91" t="str">
        <f>IF(B137="","",MAX($A$8:A136)+1)</f>
        <v/>
      </c>
      <c r="B137" s="76"/>
      <c r="C137" s="1"/>
      <c r="D137" s="89"/>
      <c r="E137" s="189" t="str">
        <f t="shared" si="19"/>
        <v/>
      </c>
      <c r="F137" s="189" t="str">
        <f t="shared" si="20"/>
        <v/>
      </c>
      <c r="G137" s="27" t="str">
        <f t="shared" si="21"/>
        <v/>
      </c>
      <c r="H137" s="1"/>
      <c r="I137" s="1"/>
      <c r="J137" s="45" t="str">
        <f t="shared" si="22"/>
        <v/>
      </c>
      <c r="K137" s="88"/>
      <c r="L137" s="46" t="str">
        <f t="shared" si="23"/>
        <v/>
      </c>
      <c r="M137" s="3"/>
      <c r="N137" s="79" t="s">
        <v>274</v>
      </c>
      <c r="O137" s="46">
        <f t="shared" si="24"/>
        <v>0</v>
      </c>
      <c r="P137" s="79" t="s">
        <v>274</v>
      </c>
      <c r="Q137" s="46">
        <f t="shared" si="25"/>
        <v>0</v>
      </c>
      <c r="R137" s="47" t="str">
        <f t="shared" si="26"/>
        <v/>
      </c>
      <c r="S137" s="47" t="str">
        <f t="shared" si="27"/>
        <v/>
      </c>
    </row>
    <row r="138" spans="1:19" ht="31.9" customHeight="1" x14ac:dyDescent="0.25">
      <c r="A138" s="91" t="str">
        <f>IF(B138="","",MAX($A$8:A137)+1)</f>
        <v/>
      </c>
      <c r="B138" s="76"/>
      <c r="C138" s="1"/>
      <c r="D138" s="89"/>
      <c r="E138" s="189" t="str">
        <f t="shared" si="19"/>
        <v/>
      </c>
      <c r="F138" s="189" t="str">
        <f t="shared" si="20"/>
        <v/>
      </c>
      <c r="G138" s="27" t="str">
        <f t="shared" si="21"/>
        <v/>
      </c>
      <c r="H138" s="1"/>
      <c r="I138" s="1"/>
      <c r="J138" s="45" t="str">
        <f t="shared" si="22"/>
        <v/>
      </c>
      <c r="K138" s="88"/>
      <c r="L138" s="46" t="str">
        <f t="shared" si="23"/>
        <v/>
      </c>
      <c r="M138" s="3"/>
      <c r="N138" s="79" t="s">
        <v>274</v>
      </c>
      <c r="O138" s="46">
        <f t="shared" si="24"/>
        <v>0</v>
      </c>
      <c r="P138" s="79" t="s">
        <v>274</v>
      </c>
      <c r="Q138" s="46">
        <f t="shared" si="25"/>
        <v>0</v>
      </c>
      <c r="R138" s="47" t="str">
        <f t="shared" si="26"/>
        <v/>
      </c>
      <c r="S138" s="47" t="str">
        <f t="shared" si="27"/>
        <v/>
      </c>
    </row>
    <row r="139" spans="1:19" ht="31.9" customHeight="1" x14ac:dyDescent="0.25">
      <c r="A139" s="91" t="str">
        <f>IF(B139="","",MAX($A$8:A138)+1)</f>
        <v/>
      </c>
      <c r="B139" s="76"/>
      <c r="C139" s="1"/>
      <c r="D139" s="89"/>
      <c r="E139" s="189" t="str">
        <f t="shared" si="19"/>
        <v/>
      </c>
      <c r="F139" s="189" t="str">
        <f t="shared" si="20"/>
        <v/>
      </c>
      <c r="G139" s="27" t="str">
        <f t="shared" si="21"/>
        <v/>
      </c>
      <c r="H139" s="1"/>
      <c r="I139" s="1"/>
      <c r="J139" s="45" t="str">
        <f t="shared" si="22"/>
        <v/>
      </c>
      <c r="K139" s="88"/>
      <c r="L139" s="46" t="str">
        <f t="shared" si="23"/>
        <v/>
      </c>
      <c r="M139" s="3"/>
      <c r="N139" s="79" t="s">
        <v>274</v>
      </c>
      <c r="O139" s="46">
        <f t="shared" si="24"/>
        <v>0</v>
      </c>
      <c r="P139" s="79" t="s">
        <v>274</v>
      </c>
      <c r="Q139" s="46">
        <f t="shared" si="25"/>
        <v>0</v>
      </c>
      <c r="R139" s="47" t="str">
        <f t="shared" si="26"/>
        <v/>
      </c>
      <c r="S139" s="47" t="str">
        <f t="shared" si="27"/>
        <v/>
      </c>
    </row>
    <row r="140" spans="1:19" ht="31.9" customHeight="1" x14ac:dyDescent="0.25">
      <c r="A140" s="91" t="str">
        <f>IF(B140="","",MAX($A$8:A139)+1)</f>
        <v/>
      </c>
      <c r="B140" s="76"/>
      <c r="C140" s="1"/>
      <c r="D140" s="89"/>
      <c r="E140" s="189" t="str">
        <f t="shared" si="19"/>
        <v/>
      </c>
      <c r="F140" s="189" t="str">
        <f t="shared" si="20"/>
        <v/>
      </c>
      <c r="G140" s="27" t="str">
        <f t="shared" si="21"/>
        <v/>
      </c>
      <c r="H140" s="1"/>
      <c r="I140" s="1"/>
      <c r="J140" s="45" t="str">
        <f t="shared" si="22"/>
        <v/>
      </c>
      <c r="K140" s="88"/>
      <c r="L140" s="46" t="str">
        <f t="shared" si="23"/>
        <v/>
      </c>
      <c r="M140" s="3"/>
      <c r="N140" s="79" t="s">
        <v>274</v>
      </c>
      <c r="O140" s="46">
        <f t="shared" si="24"/>
        <v>0</v>
      </c>
      <c r="P140" s="79" t="s">
        <v>274</v>
      </c>
      <c r="Q140" s="46">
        <f t="shared" si="25"/>
        <v>0</v>
      </c>
      <c r="R140" s="47" t="str">
        <f t="shared" si="26"/>
        <v/>
      </c>
      <c r="S140" s="47" t="str">
        <f t="shared" si="27"/>
        <v/>
      </c>
    </row>
    <row r="141" spans="1:19" ht="31.9" customHeight="1" x14ac:dyDescent="0.25">
      <c r="A141" s="91" t="str">
        <f>IF(B141="","",MAX($A$8:A140)+1)</f>
        <v/>
      </c>
      <c r="B141" s="76"/>
      <c r="C141" s="1"/>
      <c r="D141" s="89"/>
      <c r="E141" s="189" t="str">
        <f t="shared" si="19"/>
        <v/>
      </c>
      <c r="F141" s="189" t="str">
        <f t="shared" si="20"/>
        <v/>
      </c>
      <c r="G141" s="27" t="str">
        <f t="shared" si="21"/>
        <v/>
      </c>
      <c r="H141" s="1"/>
      <c r="I141" s="1"/>
      <c r="J141" s="45" t="str">
        <f t="shared" si="22"/>
        <v/>
      </c>
      <c r="K141" s="88"/>
      <c r="L141" s="46" t="str">
        <f t="shared" si="23"/>
        <v/>
      </c>
      <c r="M141" s="3"/>
      <c r="N141" s="79" t="s">
        <v>274</v>
      </c>
      <c r="O141" s="46">
        <f t="shared" si="24"/>
        <v>0</v>
      </c>
      <c r="P141" s="79" t="s">
        <v>274</v>
      </c>
      <c r="Q141" s="46">
        <f t="shared" si="25"/>
        <v>0</v>
      </c>
      <c r="R141" s="47" t="str">
        <f t="shared" si="26"/>
        <v/>
      </c>
      <c r="S141" s="47" t="str">
        <f t="shared" si="27"/>
        <v/>
      </c>
    </row>
    <row r="142" spans="1:19" ht="31.9" customHeight="1" x14ac:dyDescent="0.25">
      <c r="A142" s="91" t="str">
        <f>IF(B142="","",MAX($A$8:A141)+1)</f>
        <v/>
      </c>
      <c r="B142" s="76"/>
      <c r="C142" s="1"/>
      <c r="D142" s="89"/>
      <c r="E142" s="189" t="str">
        <f t="shared" si="19"/>
        <v/>
      </c>
      <c r="F142" s="189" t="str">
        <f t="shared" si="20"/>
        <v/>
      </c>
      <c r="G142" s="27" t="str">
        <f t="shared" si="21"/>
        <v/>
      </c>
      <c r="H142" s="1"/>
      <c r="I142" s="1"/>
      <c r="J142" s="45" t="str">
        <f t="shared" si="22"/>
        <v/>
      </c>
      <c r="K142" s="88"/>
      <c r="L142" s="46" t="str">
        <f t="shared" si="23"/>
        <v/>
      </c>
      <c r="M142" s="3"/>
      <c r="N142" s="79" t="s">
        <v>274</v>
      </c>
      <c r="O142" s="46">
        <f t="shared" si="24"/>
        <v>0</v>
      </c>
      <c r="P142" s="79" t="s">
        <v>274</v>
      </c>
      <c r="Q142" s="46">
        <f t="shared" si="25"/>
        <v>0</v>
      </c>
      <c r="R142" s="47" t="str">
        <f t="shared" si="26"/>
        <v/>
      </c>
      <c r="S142" s="47" t="str">
        <f t="shared" si="27"/>
        <v/>
      </c>
    </row>
    <row r="143" spans="1:19" ht="31.9" customHeight="1" x14ac:dyDescent="0.25">
      <c r="A143" s="91" t="str">
        <f>IF(B143="","",MAX($A$8:A142)+1)</f>
        <v/>
      </c>
      <c r="B143" s="76"/>
      <c r="C143" s="1"/>
      <c r="D143" s="89"/>
      <c r="E143" s="189" t="str">
        <f t="shared" si="19"/>
        <v/>
      </c>
      <c r="F143" s="189" t="str">
        <f t="shared" si="20"/>
        <v/>
      </c>
      <c r="G143" s="27" t="str">
        <f t="shared" si="21"/>
        <v/>
      </c>
      <c r="H143" s="1"/>
      <c r="I143" s="1"/>
      <c r="J143" s="45" t="str">
        <f t="shared" si="22"/>
        <v/>
      </c>
      <c r="K143" s="88"/>
      <c r="L143" s="46" t="str">
        <f t="shared" si="23"/>
        <v/>
      </c>
      <c r="M143" s="3"/>
      <c r="N143" s="79" t="s">
        <v>274</v>
      </c>
      <c r="O143" s="46">
        <f t="shared" si="24"/>
        <v>0</v>
      </c>
      <c r="P143" s="79" t="s">
        <v>274</v>
      </c>
      <c r="Q143" s="46">
        <f t="shared" si="25"/>
        <v>0</v>
      </c>
      <c r="R143" s="47" t="str">
        <f t="shared" si="26"/>
        <v/>
      </c>
      <c r="S143" s="47" t="str">
        <f t="shared" si="27"/>
        <v/>
      </c>
    </row>
    <row r="144" spans="1:19" ht="31.9" customHeight="1" x14ac:dyDescent="0.25">
      <c r="A144" s="91" t="str">
        <f>IF(B144="","",MAX($A$8:A143)+1)</f>
        <v/>
      </c>
      <c r="B144" s="76"/>
      <c r="C144" s="1"/>
      <c r="D144" s="89"/>
      <c r="E144" s="189" t="str">
        <f t="shared" si="19"/>
        <v/>
      </c>
      <c r="F144" s="189" t="str">
        <f t="shared" si="20"/>
        <v/>
      </c>
      <c r="G144" s="27" t="str">
        <f t="shared" si="21"/>
        <v/>
      </c>
      <c r="H144" s="1"/>
      <c r="I144" s="1"/>
      <c r="J144" s="45" t="str">
        <f t="shared" si="22"/>
        <v/>
      </c>
      <c r="K144" s="88"/>
      <c r="L144" s="46" t="str">
        <f t="shared" si="23"/>
        <v/>
      </c>
      <c r="M144" s="3"/>
      <c r="N144" s="79" t="s">
        <v>274</v>
      </c>
      <c r="O144" s="46">
        <f t="shared" si="24"/>
        <v>0</v>
      </c>
      <c r="P144" s="79" t="s">
        <v>274</v>
      </c>
      <c r="Q144" s="46">
        <f t="shared" si="25"/>
        <v>0</v>
      </c>
      <c r="R144" s="47" t="str">
        <f t="shared" si="26"/>
        <v/>
      </c>
      <c r="S144" s="47" t="str">
        <f t="shared" si="27"/>
        <v/>
      </c>
    </row>
    <row r="145" spans="1:19" ht="31.9" customHeight="1" x14ac:dyDescent="0.25">
      <c r="A145" s="91" t="str">
        <f>IF(B145="","",MAX($A$8:A144)+1)</f>
        <v/>
      </c>
      <c r="B145" s="76"/>
      <c r="C145" s="1"/>
      <c r="D145" s="89"/>
      <c r="E145" s="189" t="str">
        <f t="shared" si="19"/>
        <v/>
      </c>
      <c r="F145" s="189" t="str">
        <f t="shared" si="20"/>
        <v/>
      </c>
      <c r="G145" s="27" t="str">
        <f t="shared" si="21"/>
        <v/>
      </c>
      <c r="H145" s="1"/>
      <c r="I145" s="1"/>
      <c r="J145" s="45" t="str">
        <f t="shared" si="22"/>
        <v/>
      </c>
      <c r="K145" s="88"/>
      <c r="L145" s="46" t="str">
        <f t="shared" si="23"/>
        <v/>
      </c>
      <c r="M145" s="3"/>
      <c r="N145" s="79" t="s">
        <v>274</v>
      </c>
      <c r="O145" s="46">
        <f t="shared" si="24"/>
        <v>0</v>
      </c>
      <c r="P145" s="79" t="s">
        <v>274</v>
      </c>
      <c r="Q145" s="46">
        <f t="shared" si="25"/>
        <v>0</v>
      </c>
      <c r="R145" s="47" t="str">
        <f t="shared" si="26"/>
        <v/>
      </c>
      <c r="S145" s="47" t="str">
        <f t="shared" si="27"/>
        <v/>
      </c>
    </row>
    <row r="146" spans="1:19" ht="31.9" customHeight="1" x14ac:dyDescent="0.25">
      <c r="A146" s="91" t="str">
        <f>IF(B146="","",MAX($A$8:A145)+1)</f>
        <v/>
      </c>
      <c r="B146" s="76"/>
      <c r="C146" s="1"/>
      <c r="D146" s="89"/>
      <c r="E146" s="189" t="str">
        <f t="shared" si="19"/>
        <v/>
      </c>
      <c r="F146" s="189" t="str">
        <f t="shared" si="20"/>
        <v/>
      </c>
      <c r="G146" s="27" t="str">
        <f t="shared" si="21"/>
        <v/>
      </c>
      <c r="H146" s="1"/>
      <c r="I146" s="1"/>
      <c r="J146" s="45" t="str">
        <f t="shared" si="22"/>
        <v/>
      </c>
      <c r="K146" s="88"/>
      <c r="L146" s="46" t="str">
        <f t="shared" si="23"/>
        <v/>
      </c>
      <c r="M146" s="3"/>
      <c r="N146" s="79" t="s">
        <v>274</v>
      </c>
      <c r="O146" s="46">
        <f t="shared" si="24"/>
        <v>0</v>
      </c>
      <c r="P146" s="79" t="s">
        <v>274</v>
      </c>
      <c r="Q146" s="46">
        <f t="shared" si="25"/>
        <v>0</v>
      </c>
      <c r="R146" s="47" t="str">
        <f t="shared" si="26"/>
        <v/>
      </c>
      <c r="S146" s="47" t="str">
        <f t="shared" si="27"/>
        <v/>
      </c>
    </row>
    <row r="147" spans="1:19" ht="31.9" customHeight="1" x14ac:dyDescent="0.25">
      <c r="A147" s="91" t="str">
        <f>IF(B147="","",MAX($A$8:A146)+1)</f>
        <v/>
      </c>
      <c r="B147" s="76"/>
      <c r="C147" s="1"/>
      <c r="D147" s="89"/>
      <c r="E147" s="189" t="str">
        <f t="shared" si="19"/>
        <v/>
      </c>
      <c r="F147" s="189" t="str">
        <f t="shared" si="20"/>
        <v/>
      </c>
      <c r="G147" s="27" t="str">
        <f t="shared" si="21"/>
        <v/>
      </c>
      <c r="H147" s="1"/>
      <c r="I147" s="1"/>
      <c r="J147" s="45" t="str">
        <f t="shared" si="22"/>
        <v/>
      </c>
      <c r="K147" s="88"/>
      <c r="L147" s="46" t="str">
        <f t="shared" si="23"/>
        <v/>
      </c>
      <c r="M147" s="3"/>
      <c r="N147" s="79" t="s">
        <v>274</v>
      </c>
      <c r="O147" s="46">
        <f t="shared" si="24"/>
        <v>0</v>
      </c>
      <c r="P147" s="79" t="s">
        <v>274</v>
      </c>
      <c r="Q147" s="46">
        <f t="shared" si="25"/>
        <v>0</v>
      </c>
      <c r="R147" s="47" t="str">
        <f t="shared" si="26"/>
        <v/>
      </c>
      <c r="S147" s="47" t="str">
        <f t="shared" si="27"/>
        <v/>
      </c>
    </row>
    <row r="148" spans="1:19" ht="31.9" customHeight="1" x14ac:dyDescent="0.25">
      <c r="A148" s="91" t="str">
        <f>IF(B148="","",MAX($A$8:A147)+1)</f>
        <v/>
      </c>
      <c r="B148" s="76"/>
      <c r="C148" s="1"/>
      <c r="D148" s="89"/>
      <c r="E148" s="189" t="str">
        <f t="shared" si="19"/>
        <v/>
      </c>
      <c r="F148" s="189" t="str">
        <f t="shared" si="20"/>
        <v/>
      </c>
      <c r="G148" s="27" t="str">
        <f t="shared" si="21"/>
        <v/>
      </c>
      <c r="H148" s="1"/>
      <c r="I148" s="1"/>
      <c r="J148" s="45" t="str">
        <f t="shared" si="22"/>
        <v/>
      </c>
      <c r="K148" s="88"/>
      <c r="L148" s="46" t="str">
        <f t="shared" si="23"/>
        <v/>
      </c>
      <c r="M148" s="3"/>
      <c r="N148" s="79" t="s">
        <v>274</v>
      </c>
      <c r="O148" s="46">
        <f t="shared" si="24"/>
        <v>0</v>
      </c>
      <c r="P148" s="79" t="s">
        <v>274</v>
      </c>
      <c r="Q148" s="46">
        <f t="shared" si="25"/>
        <v>0</v>
      </c>
      <c r="R148" s="47" t="str">
        <f t="shared" si="26"/>
        <v/>
      </c>
      <c r="S148" s="47" t="str">
        <f t="shared" si="27"/>
        <v/>
      </c>
    </row>
    <row r="149" spans="1:19" ht="31.9" customHeight="1" x14ac:dyDescent="0.25">
      <c r="A149" s="91" t="str">
        <f>IF(B149="","",MAX($A$8:A148)+1)</f>
        <v/>
      </c>
      <c r="B149" s="76"/>
      <c r="C149" s="1"/>
      <c r="D149" s="89"/>
      <c r="E149" s="189" t="str">
        <f t="shared" si="19"/>
        <v/>
      </c>
      <c r="F149" s="189" t="str">
        <f t="shared" si="20"/>
        <v/>
      </c>
      <c r="G149" s="27" t="str">
        <f t="shared" si="21"/>
        <v/>
      </c>
      <c r="H149" s="1"/>
      <c r="I149" s="1"/>
      <c r="J149" s="45" t="str">
        <f t="shared" si="22"/>
        <v/>
      </c>
      <c r="K149" s="88"/>
      <c r="L149" s="46" t="str">
        <f t="shared" si="23"/>
        <v/>
      </c>
      <c r="M149" s="3"/>
      <c r="N149" s="79" t="s">
        <v>274</v>
      </c>
      <c r="O149" s="46">
        <f t="shared" si="24"/>
        <v>0</v>
      </c>
      <c r="P149" s="79" t="s">
        <v>274</v>
      </c>
      <c r="Q149" s="46">
        <f t="shared" si="25"/>
        <v>0</v>
      </c>
      <c r="R149" s="47" t="str">
        <f t="shared" si="26"/>
        <v/>
      </c>
      <c r="S149" s="47" t="str">
        <f t="shared" si="27"/>
        <v/>
      </c>
    </row>
    <row r="150" spans="1:19" ht="31.9" customHeight="1" x14ac:dyDescent="0.25">
      <c r="A150" s="91" t="str">
        <f>IF(B150="","",MAX($A$8:A149)+1)</f>
        <v/>
      </c>
      <c r="B150" s="76"/>
      <c r="C150" s="1"/>
      <c r="D150" s="89"/>
      <c r="E150" s="189" t="str">
        <f t="shared" si="19"/>
        <v/>
      </c>
      <c r="F150" s="189" t="str">
        <f t="shared" si="20"/>
        <v/>
      </c>
      <c r="G150" s="27" t="str">
        <f t="shared" si="21"/>
        <v/>
      </c>
      <c r="H150" s="1"/>
      <c r="I150" s="1"/>
      <c r="J150" s="45" t="str">
        <f t="shared" si="22"/>
        <v/>
      </c>
      <c r="K150" s="88"/>
      <c r="L150" s="46" t="str">
        <f t="shared" si="23"/>
        <v/>
      </c>
      <c r="M150" s="3"/>
      <c r="N150" s="79" t="s">
        <v>274</v>
      </c>
      <c r="O150" s="46">
        <f t="shared" si="24"/>
        <v>0</v>
      </c>
      <c r="P150" s="79" t="s">
        <v>274</v>
      </c>
      <c r="Q150" s="46">
        <f t="shared" si="25"/>
        <v>0</v>
      </c>
      <c r="R150" s="47" t="str">
        <f t="shared" si="26"/>
        <v/>
      </c>
      <c r="S150" s="47" t="str">
        <f t="shared" si="27"/>
        <v/>
      </c>
    </row>
    <row r="151" spans="1:19" ht="31.9" customHeight="1" x14ac:dyDescent="0.25">
      <c r="A151" s="91" t="str">
        <f>IF(B151="","",MAX($A$8:A150)+1)</f>
        <v/>
      </c>
      <c r="B151" s="76"/>
      <c r="C151" s="1"/>
      <c r="D151" s="89"/>
      <c r="E151" s="189" t="str">
        <f t="shared" si="19"/>
        <v/>
      </c>
      <c r="F151" s="189" t="str">
        <f t="shared" si="20"/>
        <v/>
      </c>
      <c r="G151" s="27" t="str">
        <f t="shared" si="21"/>
        <v/>
      </c>
      <c r="H151" s="1"/>
      <c r="I151" s="1"/>
      <c r="J151" s="45" t="str">
        <f t="shared" si="22"/>
        <v/>
      </c>
      <c r="K151" s="88"/>
      <c r="L151" s="46" t="str">
        <f t="shared" si="23"/>
        <v/>
      </c>
      <c r="M151" s="3"/>
      <c r="N151" s="79" t="s">
        <v>274</v>
      </c>
      <c r="O151" s="46">
        <f t="shared" si="24"/>
        <v>0</v>
      </c>
      <c r="P151" s="79" t="s">
        <v>274</v>
      </c>
      <c r="Q151" s="46">
        <f t="shared" si="25"/>
        <v>0</v>
      </c>
      <c r="R151" s="47" t="str">
        <f t="shared" si="26"/>
        <v/>
      </c>
      <c r="S151" s="47" t="str">
        <f t="shared" si="27"/>
        <v/>
      </c>
    </row>
    <row r="152" spans="1:19" ht="31.9" customHeight="1" x14ac:dyDescent="0.25">
      <c r="A152" s="91" t="str">
        <f>IF(B152="","",MAX($A$8:A151)+1)</f>
        <v/>
      </c>
      <c r="B152" s="76"/>
      <c r="C152" s="1"/>
      <c r="D152" s="89"/>
      <c r="E152" s="189" t="str">
        <f t="shared" si="19"/>
        <v/>
      </c>
      <c r="F152" s="189" t="str">
        <f t="shared" si="20"/>
        <v/>
      </c>
      <c r="G152" s="27" t="str">
        <f t="shared" si="21"/>
        <v/>
      </c>
      <c r="H152" s="1"/>
      <c r="I152" s="1"/>
      <c r="J152" s="45" t="str">
        <f t="shared" si="22"/>
        <v/>
      </c>
      <c r="K152" s="88"/>
      <c r="L152" s="46" t="str">
        <f t="shared" si="23"/>
        <v/>
      </c>
      <c r="M152" s="3"/>
      <c r="N152" s="79" t="s">
        <v>274</v>
      </c>
      <c r="O152" s="46">
        <f t="shared" si="24"/>
        <v>0</v>
      </c>
      <c r="P152" s="79" t="s">
        <v>274</v>
      </c>
      <c r="Q152" s="46">
        <f t="shared" si="25"/>
        <v>0</v>
      </c>
      <c r="R152" s="47" t="str">
        <f t="shared" si="26"/>
        <v/>
      </c>
      <c r="S152" s="47" t="str">
        <f t="shared" si="27"/>
        <v/>
      </c>
    </row>
    <row r="153" spans="1:19" ht="31.9" customHeight="1" x14ac:dyDescent="0.25">
      <c r="A153" s="91" t="str">
        <f>IF(B153="","",MAX($A$8:A152)+1)</f>
        <v/>
      </c>
      <c r="B153" s="76"/>
      <c r="C153" s="1"/>
      <c r="D153" s="89"/>
      <c r="E153" s="189" t="str">
        <f t="shared" si="19"/>
        <v/>
      </c>
      <c r="F153" s="189" t="str">
        <f t="shared" si="20"/>
        <v/>
      </c>
      <c r="G153" s="27" t="str">
        <f t="shared" si="21"/>
        <v/>
      </c>
      <c r="H153" s="1"/>
      <c r="I153" s="1"/>
      <c r="J153" s="45" t="str">
        <f t="shared" si="22"/>
        <v/>
      </c>
      <c r="K153" s="88"/>
      <c r="L153" s="46" t="str">
        <f t="shared" si="23"/>
        <v/>
      </c>
      <c r="M153" s="3"/>
      <c r="N153" s="79" t="s">
        <v>274</v>
      </c>
      <c r="O153" s="46">
        <f t="shared" si="24"/>
        <v>0</v>
      </c>
      <c r="P153" s="79" t="s">
        <v>274</v>
      </c>
      <c r="Q153" s="46">
        <f t="shared" si="25"/>
        <v>0</v>
      </c>
      <c r="R153" s="47" t="str">
        <f t="shared" si="26"/>
        <v/>
      </c>
      <c r="S153" s="47" t="str">
        <f t="shared" si="27"/>
        <v/>
      </c>
    </row>
    <row r="154" spans="1:19" ht="31.9" customHeight="1" x14ac:dyDescent="0.25">
      <c r="A154" s="91" t="str">
        <f>IF(B154="","",MAX($A$8:A153)+1)</f>
        <v/>
      </c>
      <c r="B154" s="76"/>
      <c r="C154" s="1"/>
      <c r="D154" s="89"/>
      <c r="E154" s="189" t="str">
        <f t="shared" si="19"/>
        <v/>
      </c>
      <c r="F154" s="189" t="str">
        <f t="shared" si="20"/>
        <v/>
      </c>
      <c r="G154" s="27" t="str">
        <f t="shared" si="21"/>
        <v/>
      </c>
      <c r="H154" s="1"/>
      <c r="I154" s="1"/>
      <c r="J154" s="45" t="str">
        <f t="shared" si="22"/>
        <v/>
      </c>
      <c r="K154" s="88"/>
      <c r="L154" s="46" t="str">
        <f t="shared" si="23"/>
        <v/>
      </c>
      <c r="M154" s="3"/>
      <c r="N154" s="79" t="s">
        <v>274</v>
      </c>
      <c r="O154" s="46">
        <f t="shared" si="24"/>
        <v>0</v>
      </c>
      <c r="P154" s="79" t="s">
        <v>274</v>
      </c>
      <c r="Q154" s="46">
        <f t="shared" si="25"/>
        <v>0</v>
      </c>
      <c r="R154" s="47" t="str">
        <f t="shared" si="26"/>
        <v/>
      </c>
      <c r="S154" s="47" t="str">
        <f t="shared" si="27"/>
        <v/>
      </c>
    </row>
    <row r="155" spans="1:19" ht="31.9" customHeight="1" x14ac:dyDescent="0.25">
      <c r="A155" s="91" t="str">
        <f>IF(B155="","",MAX($A$8:A154)+1)</f>
        <v/>
      </c>
      <c r="B155" s="76"/>
      <c r="C155" s="1"/>
      <c r="D155" s="89"/>
      <c r="E155" s="189" t="str">
        <f t="shared" si="19"/>
        <v/>
      </c>
      <c r="F155" s="189" t="str">
        <f t="shared" si="20"/>
        <v/>
      </c>
      <c r="G155" s="27" t="str">
        <f t="shared" si="21"/>
        <v/>
      </c>
      <c r="H155" s="1"/>
      <c r="I155" s="1"/>
      <c r="J155" s="45" t="str">
        <f t="shared" si="22"/>
        <v/>
      </c>
      <c r="K155" s="88"/>
      <c r="L155" s="46" t="str">
        <f t="shared" si="23"/>
        <v/>
      </c>
      <c r="M155" s="3"/>
      <c r="N155" s="79" t="s">
        <v>274</v>
      </c>
      <c r="O155" s="46">
        <f t="shared" si="24"/>
        <v>0</v>
      </c>
      <c r="P155" s="79" t="s">
        <v>274</v>
      </c>
      <c r="Q155" s="46">
        <f t="shared" si="25"/>
        <v>0</v>
      </c>
      <c r="R155" s="47" t="str">
        <f t="shared" si="26"/>
        <v/>
      </c>
      <c r="S155" s="47" t="str">
        <f t="shared" si="27"/>
        <v/>
      </c>
    </row>
    <row r="156" spans="1:19" ht="31.9" customHeight="1" x14ac:dyDescent="0.25">
      <c r="A156" s="91" t="str">
        <f>IF(B156="","",MAX($A$8:A155)+1)</f>
        <v/>
      </c>
      <c r="B156" s="76"/>
      <c r="C156" s="1"/>
      <c r="D156" s="89"/>
      <c r="E156" s="189" t="str">
        <f t="shared" si="19"/>
        <v/>
      </c>
      <c r="F156" s="189" t="str">
        <f t="shared" si="20"/>
        <v/>
      </c>
      <c r="G156" s="27" t="str">
        <f t="shared" si="21"/>
        <v/>
      </c>
      <c r="H156" s="1"/>
      <c r="I156" s="1"/>
      <c r="J156" s="45" t="str">
        <f t="shared" si="22"/>
        <v/>
      </c>
      <c r="K156" s="88"/>
      <c r="L156" s="46" t="str">
        <f t="shared" si="23"/>
        <v/>
      </c>
      <c r="M156" s="3"/>
      <c r="N156" s="79" t="s">
        <v>274</v>
      </c>
      <c r="O156" s="46">
        <f t="shared" si="24"/>
        <v>0</v>
      </c>
      <c r="P156" s="79" t="s">
        <v>274</v>
      </c>
      <c r="Q156" s="46">
        <f t="shared" si="25"/>
        <v>0</v>
      </c>
      <c r="R156" s="47" t="str">
        <f t="shared" si="26"/>
        <v/>
      </c>
      <c r="S156" s="47" t="str">
        <f t="shared" si="27"/>
        <v/>
      </c>
    </row>
    <row r="157" spans="1:19" ht="31.9" customHeight="1" x14ac:dyDescent="0.25">
      <c r="A157" s="91" t="str">
        <f>IF(B157="","",MAX($A$8:A156)+1)</f>
        <v/>
      </c>
      <c r="B157" s="76"/>
      <c r="C157" s="1"/>
      <c r="D157" s="89"/>
      <c r="E157" s="189" t="str">
        <f t="shared" si="19"/>
        <v/>
      </c>
      <c r="F157" s="189" t="str">
        <f t="shared" si="20"/>
        <v/>
      </c>
      <c r="G157" s="27" t="str">
        <f t="shared" si="21"/>
        <v/>
      </c>
      <c r="H157" s="1"/>
      <c r="I157" s="1"/>
      <c r="J157" s="45" t="str">
        <f t="shared" si="22"/>
        <v/>
      </c>
      <c r="K157" s="88"/>
      <c r="L157" s="46" t="str">
        <f t="shared" si="23"/>
        <v/>
      </c>
      <c r="M157" s="3"/>
      <c r="N157" s="79" t="s">
        <v>274</v>
      </c>
      <c r="O157" s="46">
        <f t="shared" si="24"/>
        <v>0</v>
      </c>
      <c r="P157" s="79" t="s">
        <v>274</v>
      </c>
      <c r="Q157" s="46">
        <f t="shared" si="25"/>
        <v>0</v>
      </c>
      <c r="R157" s="47" t="str">
        <f t="shared" si="26"/>
        <v/>
      </c>
      <c r="S157" s="47" t="str">
        <f t="shared" si="27"/>
        <v/>
      </c>
    </row>
    <row r="158" spans="1:19" ht="31.9" customHeight="1" x14ac:dyDescent="0.25">
      <c r="A158" s="91" t="str">
        <f>IF(B158="","",MAX($A$8:A157)+1)</f>
        <v/>
      </c>
      <c r="B158" s="76"/>
      <c r="C158" s="1"/>
      <c r="D158" s="89"/>
      <c r="E158" s="189" t="str">
        <f t="shared" si="19"/>
        <v/>
      </c>
      <c r="F158" s="189" t="str">
        <f t="shared" si="20"/>
        <v/>
      </c>
      <c r="G158" s="27" t="str">
        <f t="shared" si="21"/>
        <v/>
      </c>
      <c r="H158" s="1"/>
      <c r="I158" s="1"/>
      <c r="J158" s="45" t="str">
        <f t="shared" si="22"/>
        <v/>
      </c>
      <c r="K158" s="88"/>
      <c r="L158" s="46" t="str">
        <f t="shared" si="23"/>
        <v/>
      </c>
      <c r="M158" s="3"/>
      <c r="N158" s="79" t="s">
        <v>274</v>
      </c>
      <c r="O158" s="46">
        <f t="shared" si="24"/>
        <v>0</v>
      </c>
      <c r="P158" s="79" t="s">
        <v>274</v>
      </c>
      <c r="Q158" s="46">
        <f t="shared" si="25"/>
        <v>0</v>
      </c>
      <c r="R158" s="47" t="str">
        <f t="shared" si="26"/>
        <v/>
      </c>
      <c r="S158" s="47" t="str">
        <f t="shared" si="27"/>
        <v/>
      </c>
    </row>
    <row r="159" spans="1:19" ht="31.9" customHeight="1" x14ac:dyDescent="0.25">
      <c r="A159" s="91" t="str">
        <f>IF(B159="","",MAX($A$8:A158)+1)</f>
        <v/>
      </c>
      <c r="B159" s="76"/>
      <c r="C159" s="1"/>
      <c r="D159" s="89"/>
      <c r="E159" s="189" t="str">
        <f t="shared" si="19"/>
        <v/>
      </c>
      <c r="F159" s="189" t="str">
        <f t="shared" si="20"/>
        <v/>
      </c>
      <c r="G159" s="27" t="str">
        <f t="shared" si="21"/>
        <v/>
      </c>
      <c r="H159" s="1"/>
      <c r="I159" s="1"/>
      <c r="J159" s="45" t="str">
        <f t="shared" si="22"/>
        <v/>
      </c>
      <c r="K159" s="88"/>
      <c r="L159" s="46" t="str">
        <f t="shared" si="23"/>
        <v/>
      </c>
      <c r="M159" s="3"/>
      <c r="N159" s="79" t="s">
        <v>274</v>
      </c>
      <c r="O159" s="46">
        <f t="shared" si="24"/>
        <v>0</v>
      </c>
      <c r="P159" s="79" t="s">
        <v>274</v>
      </c>
      <c r="Q159" s="46">
        <f t="shared" si="25"/>
        <v>0</v>
      </c>
      <c r="R159" s="47" t="str">
        <f t="shared" si="26"/>
        <v/>
      </c>
      <c r="S159" s="47" t="str">
        <f t="shared" si="27"/>
        <v/>
      </c>
    </row>
    <row r="160" spans="1:19" ht="31.9" customHeight="1" x14ac:dyDescent="0.25">
      <c r="A160" s="91" t="str">
        <f>IF(B160="","",MAX($A$8:A159)+1)</f>
        <v/>
      </c>
      <c r="B160" s="76"/>
      <c r="C160" s="1"/>
      <c r="D160" s="89"/>
      <c r="E160" s="189" t="str">
        <f t="shared" si="19"/>
        <v/>
      </c>
      <c r="F160" s="189" t="str">
        <f t="shared" si="20"/>
        <v/>
      </c>
      <c r="G160" s="27" t="str">
        <f t="shared" si="21"/>
        <v/>
      </c>
      <c r="H160" s="1"/>
      <c r="I160" s="1"/>
      <c r="J160" s="45" t="str">
        <f t="shared" si="22"/>
        <v/>
      </c>
      <c r="K160" s="88"/>
      <c r="L160" s="46" t="str">
        <f t="shared" si="23"/>
        <v/>
      </c>
      <c r="M160" s="3"/>
      <c r="N160" s="79" t="s">
        <v>274</v>
      </c>
      <c r="O160" s="46">
        <f t="shared" si="24"/>
        <v>0</v>
      </c>
      <c r="P160" s="79" t="s">
        <v>274</v>
      </c>
      <c r="Q160" s="46">
        <f t="shared" si="25"/>
        <v>0</v>
      </c>
      <c r="R160" s="47" t="str">
        <f t="shared" si="26"/>
        <v/>
      </c>
      <c r="S160" s="47" t="str">
        <f t="shared" si="27"/>
        <v/>
      </c>
    </row>
    <row r="161" spans="1:19" ht="31.9" customHeight="1" x14ac:dyDescent="0.25">
      <c r="A161" s="91" t="str">
        <f>IF(B161="","",MAX($A$8:A160)+1)</f>
        <v/>
      </c>
      <c r="B161" s="76"/>
      <c r="C161" s="1"/>
      <c r="D161" s="89"/>
      <c r="E161" s="189" t="str">
        <f t="shared" si="19"/>
        <v/>
      </c>
      <c r="F161" s="189" t="str">
        <f t="shared" si="20"/>
        <v/>
      </c>
      <c r="G161" s="27" t="str">
        <f t="shared" si="21"/>
        <v/>
      </c>
      <c r="H161" s="1"/>
      <c r="I161" s="1"/>
      <c r="J161" s="45" t="str">
        <f t="shared" si="22"/>
        <v/>
      </c>
      <c r="K161" s="88"/>
      <c r="L161" s="46" t="str">
        <f t="shared" si="23"/>
        <v/>
      </c>
      <c r="M161" s="3"/>
      <c r="N161" s="79" t="s">
        <v>274</v>
      </c>
      <c r="O161" s="46">
        <f t="shared" si="24"/>
        <v>0</v>
      </c>
      <c r="P161" s="79" t="s">
        <v>274</v>
      </c>
      <c r="Q161" s="46">
        <f t="shared" si="25"/>
        <v>0</v>
      </c>
      <c r="R161" s="47" t="str">
        <f t="shared" si="26"/>
        <v/>
      </c>
      <c r="S161" s="47" t="str">
        <f t="shared" si="27"/>
        <v/>
      </c>
    </row>
    <row r="162" spans="1:19" ht="31.9" customHeight="1" x14ac:dyDescent="0.25">
      <c r="A162" s="91" t="str">
        <f>IF(B162="","",MAX($A$8:A161)+1)</f>
        <v/>
      </c>
      <c r="B162" s="76"/>
      <c r="C162" s="1"/>
      <c r="D162" s="89"/>
      <c r="E162" s="189" t="str">
        <f t="shared" si="19"/>
        <v/>
      </c>
      <c r="F162" s="189" t="str">
        <f t="shared" si="20"/>
        <v/>
      </c>
      <c r="G162" s="27" t="str">
        <f t="shared" si="21"/>
        <v/>
      </c>
      <c r="H162" s="1"/>
      <c r="I162" s="1"/>
      <c r="J162" s="45" t="str">
        <f t="shared" si="22"/>
        <v/>
      </c>
      <c r="K162" s="88"/>
      <c r="L162" s="46" t="str">
        <f t="shared" si="23"/>
        <v/>
      </c>
      <c r="M162" s="3"/>
      <c r="N162" s="79" t="s">
        <v>274</v>
      </c>
      <c r="O162" s="46">
        <f t="shared" si="24"/>
        <v>0</v>
      </c>
      <c r="P162" s="79" t="s">
        <v>274</v>
      </c>
      <c r="Q162" s="46">
        <f t="shared" si="25"/>
        <v>0</v>
      </c>
      <c r="R162" s="47" t="str">
        <f t="shared" si="26"/>
        <v/>
      </c>
      <c r="S162" s="47" t="str">
        <f t="shared" si="27"/>
        <v/>
      </c>
    </row>
    <row r="163" spans="1:19" ht="31.9" customHeight="1" x14ac:dyDescent="0.25">
      <c r="A163" s="91" t="str">
        <f>IF(B163="","",MAX($A$8:A162)+1)</f>
        <v/>
      </c>
      <c r="B163" s="76"/>
      <c r="C163" s="1"/>
      <c r="D163" s="89"/>
      <c r="E163" s="189" t="str">
        <f t="shared" si="19"/>
        <v/>
      </c>
      <c r="F163" s="189" t="str">
        <f t="shared" si="20"/>
        <v/>
      </c>
      <c r="G163" s="27" t="str">
        <f t="shared" si="21"/>
        <v/>
      </c>
      <c r="H163" s="1"/>
      <c r="I163" s="1"/>
      <c r="J163" s="45" t="str">
        <f t="shared" si="22"/>
        <v/>
      </c>
      <c r="K163" s="88"/>
      <c r="L163" s="46" t="str">
        <f t="shared" si="23"/>
        <v/>
      </c>
      <c r="M163" s="3"/>
      <c r="N163" s="79" t="s">
        <v>274</v>
      </c>
      <c r="O163" s="46">
        <f t="shared" si="24"/>
        <v>0</v>
      </c>
      <c r="P163" s="79" t="s">
        <v>274</v>
      </c>
      <c r="Q163" s="46">
        <f t="shared" si="25"/>
        <v>0</v>
      </c>
      <c r="R163" s="47" t="str">
        <f t="shared" si="26"/>
        <v/>
      </c>
      <c r="S163" s="47" t="str">
        <f t="shared" si="27"/>
        <v/>
      </c>
    </row>
    <row r="164" spans="1:19" ht="31.9" customHeight="1" x14ac:dyDescent="0.25">
      <c r="A164" s="91" t="str">
        <f>IF(B164="","",MAX($A$8:A163)+1)</f>
        <v/>
      </c>
      <c r="B164" s="76"/>
      <c r="C164" s="1"/>
      <c r="D164" s="89"/>
      <c r="E164" s="189" t="str">
        <f t="shared" si="19"/>
        <v/>
      </c>
      <c r="F164" s="189" t="str">
        <f t="shared" si="20"/>
        <v/>
      </c>
      <c r="G164" s="27" t="str">
        <f t="shared" si="21"/>
        <v/>
      </c>
      <c r="H164" s="1"/>
      <c r="I164" s="1"/>
      <c r="J164" s="45" t="str">
        <f t="shared" si="22"/>
        <v/>
      </c>
      <c r="K164" s="88"/>
      <c r="L164" s="46" t="str">
        <f t="shared" si="23"/>
        <v/>
      </c>
      <c r="M164" s="3"/>
      <c r="N164" s="79" t="s">
        <v>274</v>
      </c>
      <c r="O164" s="46">
        <f t="shared" si="24"/>
        <v>0</v>
      </c>
      <c r="P164" s="79" t="s">
        <v>274</v>
      </c>
      <c r="Q164" s="46">
        <f t="shared" si="25"/>
        <v>0</v>
      </c>
      <c r="R164" s="47" t="str">
        <f t="shared" si="26"/>
        <v/>
      </c>
      <c r="S164" s="47" t="str">
        <f t="shared" si="27"/>
        <v/>
      </c>
    </row>
    <row r="165" spans="1:19" ht="31.9" customHeight="1" x14ac:dyDescent="0.25">
      <c r="A165" s="91" t="str">
        <f>IF(B165="","",MAX($A$8:A164)+1)</f>
        <v/>
      </c>
      <c r="B165" s="76"/>
      <c r="C165" s="1"/>
      <c r="D165" s="89"/>
      <c r="E165" s="189" t="str">
        <f t="shared" si="19"/>
        <v/>
      </c>
      <c r="F165" s="189" t="str">
        <f t="shared" si="20"/>
        <v/>
      </c>
      <c r="G165" s="27" t="str">
        <f t="shared" si="21"/>
        <v/>
      </c>
      <c r="H165" s="1"/>
      <c r="I165" s="1"/>
      <c r="J165" s="45" t="str">
        <f t="shared" si="22"/>
        <v/>
      </c>
      <c r="K165" s="88"/>
      <c r="L165" s="46" t="str">
        <f t="shared" si="23"/>
        <v/>
      </c>
      <c r="M165" s="3"/>
      <c r="N165" s="79" t="s">
        <v>274</v>
      </c>
      <c r="O165" s="46">
        <f t="shared" si="24"/>
        <v>0</v>
      </c>
      <c r="P165" s="79" t="s">
        <v>274</v>
      </c>
      <c r="Q165" s="46">
        <f t="shared" si="25"/>
        <v>0</v>
      </c>
      <c r="R165" s="47" t="str">
        <f t="shared" si="26"/>
        <v/>
      </c>
      <c r="S165" s="47" t="str">
        <f t="shared" si="27"/>
        <v/>
      </c>
    </row>
    <row r="166" spans="1:19" ht="31.9" customHeight="1" x14ac:dyDescent="0.25">
      <c r="A166" s="91" t="str">
        <f>IF(B166="","",MAX($A$8:A165)+1)</f>
        <v/>
      </c>
      <c r="B166" s="76"/>
      <c r="C166" s="1"/>
      <c r="D166" s="89"/>
      <c r="E166" s="189" t="str">
        <f t="shared" si="19"/>
        <v/>
      </c>
      <c r="F166" s="189" t="str">
        <f t="shared" si="20"/>
        <v/>
      </c>
      <c r="G166" s="27" t="str">
        <f t="shared" si="21"/>
        <v/>
      </c>
      <c r="H166" s="1"/>
      <c r="I166" s="1"/>
      <c r="J166" s="45" t="str">
        <f t="shared" si="22"/>
        <v/>
      </c>
      <c r="K166" s="88"/>
      <c r="L166" s="46" t="str">
        <f t="shared" si="23"/>
        <v/>
      </c>
      <c r="M166" s="3"/>
      <c r="N166" s="79" t="s">
        <v>274</v>
      </c>
      <c r="O166" s="46">
        <f t="shared" si="24"/>
        <v>0</v>
      </c>
      <c r="P166" s="79" t="s">
        <v>274</v>
      </c>
      <c r="Q166" s="46">
        <f t="shared" si="25"/>
        <v>0</v>
      </c>
      <c r="R166" s="47" t="str">
        <f t="shared" si="26"/>
        <v/>
      </c>
      <c r="S166" s="47" t="str">
        <f t="shared" si="27"/>
        <v/>
      </c>
    </row>
    <row r="167" spans="1:19" ht="31.9" customHeight="1" x14ac:dyDescent="0.25">
      <c r="A167" s="91" t="str">
        <f>IF(B167="","",MAX($A$8:A166)+1)</f>
        <v/>
      </c>
      <c r="B167" s="76"/>
      <c r="C167" s="1"/>
      <c r="D167" s="89"/>
      <c r="E167" s="189" t="str">
        <f t="shared" si="19"/>
        <v/>
      </c>
      <c r="F167" s="189" t="str">
        <f t="shared" si="20"/>
        <v/>
      </c>
      <c r="G167" s="27" t="str">
        <f t="shared" si="21"/>
        <v/>
      </c>
      <c r="H167" s="1"/>
      <c r="I167" s="1"/>
      <c r="J167" s="45" t="str">
        <f t="shared" si="22"/>
        <v/>
      </c>
      <c r="K167" s="88"/>
      <c r="L167" s="46" t="str">
        <f t="shared" si="23"/>
        <v/>
      </c>
      <c r="M167" s="3"/>
      <c r="N167" s="79" t="s">
        <v>274</v>
      </c>
      <c r="O167" s="46">
        <f t="shared" si="24"/>
        <v>0</v>
      </c>
      <c r="P167" s="79" t="s">
        <v>274</v>
      </c>
      <c r="Q167" s="46">
        <f t="shared" si="25"/>
        <v>0</v>
      </c>
      <c r="R167" s="47" t="str">
        <f t="shared" si="26"/>
        <v/>
      </c>
      <c r="S167" s="47" t="str">
        <f t="shared" si="27"/>
        <v/>
      </c>
    </row>
    <row r="168" spans="1:19" ht="31.9" customHeight="1" x14ac:dyDescent="0.25">
      <c r="A168" s="91" t="str">
        <f>IF(B168="","",MAX($A$8:A167)+1)</f>
        <v/>
      </c>
      <c r="B168" s="76"/>
      <c r="C168" s="1"/>
      <c r="D168" s="89"/>
      <c r="E168" s="189" t="str">
        <f t="shared" si="19"/>
        <v/>
      </c>
      <c r="F168" s="189" t="str">
        <f t="shared" si="20"/>
        <v/>
      </c>
      <c r="G168" s="27" t="str">
        <f t="shared" si="21"/>
        <v/>
      </c>
      <c r="H168" s="1"/>
      <c r="I168" s="1"/>
      <c r="J168" s="45" t="str">
        <f t="shared" si="22"/>
        <v/>
      </c>
      <c r="K168" s="88"/>
      <c r="L168" s="46" t="str">
        <f t="shared" si="23"/>
        <v/>
      </c>
      <c r="M168" s="3"/>
      <c r="N168" s="79" t="s">
        <v>274</v>
      </c>
      <c r="O168" s="46">
        <f t="shared" si="24"/>
        <v>0</v>
      </c>
      <c r="P168" s="79" t="s">
        <v>274</v>
      </c>
      <c r="Q168" s="46">
        <f t="shared" si="25"/>
        <v>0</v>
      </c>
      <c r="R168" s="47" t="str">
        <f t="shared" si="26"/>
        <v/>
      </c>
      <c r="S168" s="47" t="str">
        <f t="shared" si="27"/>
        <v/>
      </c>
    </row>
    <row r="169" spans="1:19" ht="31.9" customHeight="1" x14ac:dyDescent="0.25">
      <c r="A169" s="91" t="str">
        <f>IF(B169="","",MAX($A$8:A168)+1)</f>
        <v/>
      </c>
      <c r="B169" s="76"/>
      <c r="C169" s="1"/>
      <c r="D169" s="89"/>
      <c r="E169" s="189" t="str">
        <f t="shared" si="19"/>
        <v/>
      </c>
      <c r="F169" s="189" t="str">
        <f t="shared" si="20"/>
        <v/>
      </c>
      <c r="G169" s="27" t="str">
        <f t="shared" si="21"/>
        <v/>
      </c>
      <c r="H169" s="1"/>
      <c r="I169" s="1"/>
      <c r="J169" s="45" t="str">
        <f t="shared" si="22"/>
        <v/>
      </c>
      <c r="K169" s="88"/>
      <c r="L169" s="46" t="str">
        <f t="shared" si="23"/>
        <v/>
      </c>
      <c r="M169" s="3"/>
      <c r="N169" s="79" t="s">
        <v>274</v>
      </c>
      <c r="O169" s="46">
        <f t="shared" si="24"/>
        <v>0</v>
      </c>
      <c r="P169" s="79" t="s">
        <v>274</v>
      </c>
      <c r="Q169" s="46">
        <f t="shared" si="25"/>
        <v>0</v>
      </c>
      <c r="R169" s="47" t="str">
        <f t="shared" si="26"/>
        <v/>
      </c>
      <c r="S169" s="47" t="str">
        <f t="shared" si="27"/>
        <v/>
      </c>
    </row>
    <row r="170" spans="1:19" ht="31.9" customHeight="1" x14ac:dyDescent="0.25">
      <c r="A170" s="91" t="str">
        <f>IF(B170="","",MAX($A$8:A169)+1)</f>
        <v/>
      </c>
      <c r="B170" s="76"/>
      <c r="C170" s="1"/>
      <c r="D170" s="89"/>
      <c r="E170" s="189" t="str">
        <f t="shared" si="19"/>
        <v/>
      </c>
      <c r="F170" s="189" t="str">
        <f t="shared" si="20"/>
        <v/>
      </c>
      <c r="G170" s="27" t="str">
        <f t="shared" si="21"/>
        <v/>
      </c>
      <c r="H170" s="1"/>
      <c r="I170" s="1"/>
      <c r="J170" s="45" t="str">
        <f t="shared" si="22"/>
        <v/>
      </c>
      <c r="K170" s="88"/>
      <c r="L170" s="46" t="str">
        <f t="shared" si="23"/>
        <v/>
      </c>
      <c r="M170" s="3"/>
      <c r="N170" s="79" t="s">
        <v>274</v>
      </c>
      <c r="O170" s="46">
        <f t="shared" si="24"/>
        <v>0</v>
      </c>
      <c r="P170" s="79" t="s">
        <v>274</v>
      </c>
      <c r="Q170" s="46">
        <f t="shared" si="25"/>
        <v>0</v>
      </c>
      <c r="R170" s="47" t="str">
        <f t="shared" si="26"/>
        <v/>
      </c>
      <c r="S170" s="47" t="str">
        <f t="shared" si="27"/>
        <v/>
      </c>
    </row>
    <row r="171" spans="1:19" ht="31.9" customHeight="1" x14ac:dyDescent="0.25">
      <c r="A171" s="91" t="str">
        <f>IF(B171="","",MAX($A$8:A170)+1)</f>
        <v/>
      </c>
      <c r="B171" s="76"/>
      <c r="C171" s="1"/>
      <c r="D171" s="89"/>
      <c r="E171" s="189" t="str">
        <f t="shared" si="19"/>
        <v/>
      </c>
      <c r="F171" s="189" t="str">
        <f t="shared" si="20"/>
        <v/>
      </c>
      <c r="G171" s="27" t="str">
        <f t="shared" si="21"/>
        <v/>
      </c>
      <c r="H171" s="1"/>
      <c r="I171" s="1"/>
      <c r="J171" s="45" t="str">
        <f t="shared" si="22"/>
        <v/>
      </c>
      <c r="K171" s="88"/>
      <c r="L171" s="46" t="str">
        <f t="shared" si="23"/>
        <v/>
      </c>
      <c r="M171" s="3"/>
      <c r="N171" s="79" t="s">
        <v>274</v>
      </c>
      <c r="O171" s="46">
        <f t="shared" si="24"/>
        <v>0</v>
      </c>
      <c r="P171" s="79" t="s">
        <v>274</v>
      </c>
      <c r="Q171" s="46">
        <f t="shared" si="25"/>
        <v>0</v>
      </c>
      <c r="R171" s="47" t="str">
        <f t="shared" si="26"/>
        <v/>
      </c>
      <c r="S171" s="47" t="str">
        <f t="shared" si="27"/>
        <v/>
      </c>
    </row>
    <row r="172" spans="1:19" ht="31.9" customHeight="1" x14ac:dyDescent="0.25">
      <c r="A172" s="91" t="str">
        <f>IF(B172="","",MAX($A$8:A171)+1)</f>
        <v/>
      </c>
      <c r="B172" s="76"/>
      <c r="C172" s="1"/>
      <c r="D172" s="89"/>
      <c r="E172" s="189" t="str">
        <f t="shared" si="19"/>
        <v/>
      </c>
      <c r="F172" s="189" t="str">
        <f t="shared" si="20"/>
        <v/>
      </c>
      <c r="G172" s="27" t="str">
        <f t="shared" si="21"/>
        <v/>
      </c>
      <c r="H172" s="1"/>
      <c r="I172" s="1"/>
      <c r="J172" s="45" t="str">
        <f t="shared" si="22"/>
        <v/>
      </c>
      <c r="K172" s="88"/>
      <c r="L172" s="46" t="str">
        <f t="shared" si="23"/>
        <v/>
      </c>
      <c r="M172" s="3"/>
      <c r="N172" s="79" t="s">
        <v>274</v>
      </c>
      <c r="O172" s="46">
        <f t="shared" si="24"/>
        <v>0</v>
      </c>
      <c r="P172" s="79" t="s">
        <v>274</v>
      </c>
      <c r="Q172" s="46">
        <f t="shared" si="25"/>
        <v>0</v>
      </c>
      <c r="R172" s="47" t="str">
        <f t="shared" si="26"/>
        <v/>
      </c>
      <c r="S172" s="47" t="str">
        <f t="shared" si="27"/>
        <v/>
      </c>
    </row>
    <row r="173" spans="1:19" ht="31.9" customHeight="1" x14ac:dyDescent="0.25">
      <c r="A173" s="91" t="str">
        <f>IF(B173="","",MAX($A$8:A172)+1)</f>
        <v/>
      </c>
      <c r="B173" s="76"/>
      <c r="C173" s="1"/>
      <c r="D173" s="89"/>
      <c r="E173" s="189" t="str">
        <f t="shared" si="19"/>
        <v/>
      </c>
      <c r="F173" s="189" t="str">
        <f t="shared" si="20"/>
        <v/>
      </c>
      <c r="G173" s="27" t="str">
        <f t="shared" si="21"/>
        <v/>
      </c>
      <c r="H173" s="1"/>
      <c r="I173" s="1"/>
      <c r="J173" s="45" t="str">
        <f t="shared" si="22"/>
        <v/>
      </c>
      <c r="K173" s="88"/>
      <c r="L173" s="46" t="str">
        <f t="shared" si="23"/>
        <v/>
      </c>
      <c r="M173" s="3"/>
      <c r="N173" s="79" t="s">
        <v>274</v>
      </c>
      <c r="O173" s="46">
        <f t="shared" si="24"/>
        <v>0</v>
      </c>
      <c r="P173" s="79" t="s">
        <v>274</v>
      </c>
      <c r="Q173" s="46">
        <f t="shared" si="25"/>
        <v>0</v>
      </c>
      <c r="R173" s="47" t="str">
        <f t="shared" si="26"/>
        <v/>
      </c>
      <c r="S173" s="47" t="str">
        <f t="shared" si="27"/>
        <v/>
      </c>
    </row>
    <row r="174" spans="1:19" ht="31.9" customHeight="1" x14ac:dyDescent="0.25">
      <c r="A174" s="91" t="str">
        <f>IF(B174="","",MAX($A$8:A173)+1)</f>
        <v/>
      </c>
      <c r="B174" s="76"/>
      <c r="C174" s="1"/>
      <c r="D174" s="89"/>
      <c r="E174" s="189" t="str">
        <f t="shared" si="19"/>
        <v/>
      </c>
      <c r="F174" s="189" t="str">
        <f t="shared" si="20"/>
        <v/>
      </c>
      <c r="G174" s="27" t="str">
        <f t="shared" si="21"/>
        <v/>
      </c>
      <c r="H174" s="1"/>
      <c r="I174" s="1"/>
      <c r="J174" s="45" t="str">
        <f t="shared" si="22"/>
        <v/>
      </c>
      <c r="K174" s="88"/>
      <c r="L174" s="46" t="str">
        <f t="shared" si="23"/>
        <v/>
      </c>
      <c r="M174" s="3"/>
      <c r="N174" s="79" t="s">
        <v>274</v>
      </c>
      <c r="O174" s="46">
        <f t="shared" si="24"/>
        <v>0</v>
      </c>
      <c r="P174" s="79" t="s">
        <v>274</v>
      </c>
      <c r="Q174" s="46">
        <f t="shared" si="25"/>
        <v>0</v>
      </c>
      <c r="R174" s="47" t="str">
        <f t="shared" si="26"/>
        <v/>
      </c>
      <c r="S174" s="47" t="str">
        <f t="shared" si="27"/>
        <v/>
      </c>
    </row>
    <row r="175" spans="1:19" ht="31.9" customHeight="1" x14ac:dyDescent="0.25">
      <c r="A175" s="91" t="str">
        <f>IF(B175="","",MAX($A$8:A174)+1)</f>
        <v/>
      </c>
      <c r="B175" s="76"/>
      <c r="C175" s="1"/>
      <c r="D175" s="89"/>
      <c r="E175" s="189" t="str">
        <f t="shared" si="19"/>
        <v/>
      </c>
      <c r="F175" s="189" t="str">
        <f t="shared" si="20"/>
        <v/>
      </c>
      <c r="G175" s="27" t="str">
        <f t="shared" si="21"/>
        <v/>
      </c>
      <c r="H175" s="1"/>
      <c r="I175" s="1"/>
      <c r="J175" s="45" t="str">
        <f t="shared" si="22"/>
        <v/>
      </c>
      <c r="K175" s="88"/>
      <c r="L175" s="46" t="str">
        <f t="shared" si="23"/>
        <v/>
      </c>
      <c r="M175" s="3"/>
      <c r="N175" s="79" t="s">
        <v>274</v>
      </c>
      <c r="O175" s="46">
        <f t="shared" si="24"/>
        <v>0</v>
      </c>
      <c r="P175" s="79" t="s">
        <v>274</v>
      </c>
      <c r="Q175" s="46">
        <f t="shared" si="25"/>
        <v>0</v>
      </c>
      <c r="R175" s="47" t="str">
        <f t="shared" si="26"/>
        <v/>
      </c>
      <c r="S175" s="47" t="str">
        <f t="shared" si="27"/>
        <v/>
      </c>
    </row>
    <row r="176" spans="1:19" ht="31.9" customHeight="1" x14ac:dyDescent="0.25">
      <c r="A176" s="91" t="str">
        <f>IF(B176="","",MAX($A$8:A175)+1)</f>
        <v/>
      </c>
      <c r="B176" s="76"/>
      <c r="C176" s="1"/>
      <c r="D176" s="89"/>
      <c r="E176" s="189" t="str">
        <f t="shared" si="19"/>
        <v/>
      </c>
      <c r="F176" s="189" t="str">
        <f t="shared" si="20"/>
        <v/>
      </c>
      <c r="G176" s="27" t="str">
        <f t="shared" si="21"/>
        <v/>
      </c>
      <c r="H176" s="1"/>
      <c r="I176" s="1"/>
      <c r="J176" s="45" t="str">
        <f t="shared" si="22"/>
        <v/>
      </c>
      <c r="K176" s="88"/>
      <c r="L176" s="46" t="str">
        <f t="shared" si="23"/>
        <v/>
      </c>
      <c r="M176" s="3"/>
      <c r="N176" s="79" t="s">
        <v>274</v>
      </c>
      <c r="O176" s="46">
        <f t="shared" si="24"/>
        <v>0</v>
      </c>
      <c r="P176" s="79" t="s">
        <v>274</v>
      </c>
      <c r="Q176" s="46">
        <f t="shared" si="25"/>
        <v>0</v>
      </c>
      <c r="R176" s="47" t="str">
        <f t="shared" si="26"/>
        <v/>
      </c>
      <c r="S176" s="47" t="str">
        <f t="shared" si="27"/>
        <v/>
      </c>
    </row>
    <row r="177" spans="1:19" ht="31.9" customHeight="1" x14ac:dyDescent="0.25">
      <c r="A177" s="91" t="str">
        <f>IF(B177="","",MAX($A$8:A176)+1)</f>
        <v/>
      </c>
      <c r="B177" s="76"/>
      <c r="C177" s="1"/>
      <c r="D177" s="89"/>
      <c r="E177" s="189" t="str">
        <f t="shared" si="19"/>
        <v/>
      </c>
      <c r="F177" s="189" t="str">
        <f t="shared" si="20"/>
        <v/>
      </c>
      <c r="G177" s="27" t="str">
        <f t="shared" si="21"/>
        <v/>
      </c>
      <c r="H177" s="1"/>
      <c r="I177" s="1"/>
      <c r="J177" s="45" t="str">
        <f t="shared" si="22"/>
        <v/>
      </c>
      <c r="K177" s="88"/>
      <c r="L177" s="46" t="str">
        <f t="shared" si="23"/>
        <v/>
      </c>
      <c r="M177" s="3"/>
      <c r="N177" s="79" t="s">
        <v>274</v>
      </c>
      <c r="O177" s="46">
        <f t="shared" si="24"/>
        <v>0</v>
      </c>
      <c r="P177" s="79" t="s">
        <v>274</v>
      </c>
      <c r="Q177" s="46">
        <f t="shared" si="25"/>
        <v>0</v>
      </c>
      <c r="R177" s="47" t="str">
        <f t="shared" si="26"/>
        <v/>
      </c>
      <c r="S177" s="47" t="str">
        <f t="shared" si="27"/>
        <v/>
      </c>
    </row>
    <row r="178" spans="1:19" ht="31.9" customHeight="1" x14ac:dyDescent="0.25">
      <c r="A178" s="91" t="str">
        <f>IF(B178="","",MAX($A$8:A177)+1)</f>
        <v/>
      </c>
      <c r="B178" s="76"/>
      <c r="C178" s="1"/>
      <c r="D178" s="89"/>
      <c r="E178" s="189" t="str">
        <f t="shared" si="19"/>
        <v/>
      </c>
      <c r="F178" s="189" t="str">
        <f t="shared" si="20"/>
        <v/>
      </c>
      <c r="G178" s="27" t="str">
        <f t="shared" si="21"/>
        <v/>
      </c>
      <c r="H178" s="1"/>
      <c r="I178" s="1"/>
      <c r="J178" s="45" t="str">
        <f t="shared" si="22"/>
        <v/>
      </c>
      <c r="K178" s="88"/>
      <c r="L178" s="46" t="str">
        <f t="shared" si="23"/>
        <v/>
      </c>
      <c r="M178" s="3"/>
      <c r="N178" s="79" t="s">
        <v>274</v>
      </c>
      <c r="O178" s="46">
        <f t="shared" si="24"/>
        <v>0</v>
      </c>
      <c r="P178" s="79" t="s">
        <v>274</v>
      </c>
      <c r="Q178" s="46">
        <f t="shared" si="25"/>
        <v>0</v>
      </c>
      <c r="R178" s="47" t="str">
        <f t="shared" si="26"/>
        <v/>
      </c>
      <c r="S178" s="47" t="str">
        <f t="shared" si="27"/>
        <v/>
      </c>
    </row>
    <row r="179" spans="1:19" ht="31.9" customHeight="1" x14ac:dyDescent="0.25">
      <c r="A179" s="91" t="str">
        <f>IF(B179="","",MAX($A$8:A178)+1)</f>
        <v/>
      </c>
      <c r="B179" s="76"/>
      <c r="C179" s="1"/>
      <c r="D179" s="89"/>
      <c r="E179" s="189" t="str">
        <f t="shared" si="19"/>
        <v/>
      </c>
      <c r="F179" s="189" t="str">
        <f t="shared" si="20"/>
        <v/>
      </c>
      <c r="G179" s="27" t="str">
        <f t="shared" si="21"/>
        <v/>
      </c>
      <c r="H179" s="1"/>
      <c r="I179" s="1"/>
      <c r="J179" s="45" t="str">
        <f t="shared" si="22"/>
        <v/>
      </c>
      <c r="K179" s="88"/>
      <c r="L179" s="46" t="str">
        <f t="shared" si="23"/>
        <v/>
      </c>
      <c r="M179" s="3"/>
      <c r="N179" s="79" t="s">
        <v>274</v>
      </c>
      <c r="O179" s="46">
        <f t="shared" si="24"/>
        <v>0</v>
      </c>
      <c r="P179" s="79" t="s">
        <v>274</v>
      </c>
      <c r="Q179" s="46">
        <f t="shared" si="25"/>
        <v>0</v>
      </c>
      <c r="R179" s="47" t="str">
        <f t="shared" si="26"/>
        <v/>
      </c>
      <c r="S179" s="47" t="str">
        <f t="shared" si="27"/>
        <v/>
      </c>
    </row>
    <row r="180" spans="1:19" ht="31.9" customHeight="1" x14ac:dyDescent="0.25">
      <c r="A180" s="91" t="str">
        <f>IF(B180="","",MAX($A$8:A179)+1)</f>
        <v/>
      </c>
      <c r="B180" s="76"/>
      <c r="C180" s="1"/>
      <c r="D180" s="89"/>
      <c r="E180" s="189" t="str">
        <f t="shared" si="19"/>
        <v/>
      </c>
      <c r="F180" s="189" t="str">
        <f t="shared" si="20"/>
        <v/>
      </c>
      <c r="G180" s="27" t="str">
        <f t="shared" si="21"/>
        <v/>
      </c>
      <c r="H180" s="1"/>
      <c r="I180" s="1"/>
      <c r="J180" s="45" t="str">
        <f t="shared" si="22"/>
        <v/>
      </c>
      <c r="K180" s="88"/>
      <c r="L180" s="46" t="str">
        <f t="shared" si="23"/>
        <v/>
      </c>
      <c r="M180" s="3"/>
      <c r="N180" s="79" t="s">
        <v>274</v>
      </c>
      <c r="O180" s="46">
        <f t="shared" si="24"/>
        <v>0</v>
      </c>
      <c r="P180" s="79" t="s">
        <v>274</v>
      </c>
      <c r="Q180" s="46">
        <f t="shared" si="25"/>
        <v>0</v>
      </c>
      <c r="R180" s="47" t="str">
        <f t="shared" si="26"/>
        <v/>
      </c>
      <c r="S180" s="47" t="str">
        <f t="shared" si="27"/>
        <v/>
      </c>
    </row>
    <row r="181" spans="1:19" ht="31.9" customHeight="1" x14ac:dyDescent="0.25">
      <c r="A181" s="91" t="str">
        <f>IF(B181="","",MAX($A$8:A180)+1)</f>
        <v/>
      </c>
      <c r="B181" s="76"/>
      <c r="C181" s="1"/>
      <c r="D181" s="89"/>
      <c r="E181" s="189" t="str">
        <f t="shared" si="19"/>
        <v/>
      </c>
      <c r="F181" s="189" t="str">
        <f t="shared" si="20"/>
        <v/>
      </c>
      <c r="G181" s="27" t="str">
        <f t="shared" si="21"/>
        <v/>
      </c>
      <c r="H181" s="1"/>
      <c r="I181" s="1"/>
      <c r="J181" s="45" t="str">
        <f t="shared" si="22"/>
        <v/>
      </c>
      <c r="K181" s="88"/>
      <c r="L181" s="46" t="str">
        <f t="shared" si="23"/>
        <v/>
      </c>
      <c r="M181" s="3"/>
      <c r="N181" s="79" t="s">
        <v>274</v>
      </c>
      <c r="O181" s="46">
        <f t="shared" si="24"/>
        <v>0</v>
      </c>
      <c r="P181" s="79" t="s">
        <v>274</v>
      </c>
      <c r="Q181" s="46">
        <f t="shared" si="25"/>
        <v>0</v>
      </c>
      <c r="R181" s="47" t="str">
        <f t="shared" si="26"/>
        <v/>
      </c>
      <c r="S181" s="47" t="str">
        <f t="shared" si="27"/>
        <v/>
      </c>
    </row>
    <row r="182" spans="1:19" ht="31.9" customHeight="1" x14ac:dyDescent="0.25">
      <c r="A182" s="91" t="str">
        <f>IF(B182="","",MAX($A$8:A181)+1)</f>
        <v/>
      </c>
      <c r="B182" s="76"/>
      <c r="C182" s="1"/>
      <c r="D182" s="89"/>
      <c r="E182" s="189" t="str">
        <f t="shared" si="19"/>
        <v/>
      </c>
      <c r="F182" s="189" t="str">
        <f t="shared" si="20"/>
        <v/>
      </c>
      <c r="G182" s="27" t="str">
        <f t="shared" si="21"/>
        <v/>
      </c>
      <c r="H182" s="1"/>
      <c r="I182" s="1"/>
      <c r="J182" s="45" t="str">
        <f t="shared" si="22"/>
        <v/>
      </c>
      <c r="K182" s="88"/>
      <c r="L182" s="46" t="str">
        <f t="shared" si="23"/>
        <v/>
      </c>
      <c r="M182" s="3"/>
      <c r="N182" s="79" t="s">
        <v>274</v>
      </c>
      <c r="O182" s="46">
        <f t="shared" si="24"/>
        <v>0</v>
      </c>
      <c r="P182" s="79" t="s">
        <v>274</v>
      </c>
      <c r="Q182" s="46">
        <f t="shared" si="25"/>
        <v>0</v>
      </c>
      <c r="R182" s="47" t="str">
        <f t="shared" si="26"/>
        <v/>
      </c>
      <c r="S182" s="47" t="str">
        <f t="shared" si="27"/>
        <v/>
      </c>
    </row>
    <row r="183" spans="1:19" ht="31.9" customHeight="1" x14ac:dyDescent="0.25">
      <c r="A183" s="91" t="str">
        <f>IF(B183="","",MAX($A$8:A182)+1)</f>
        <v/>
      </c>
      <c r="B183" s="76"/>
      <c r="C183" s="1"/>
      <c r="D183" s="89"/>
      <c r="E183" s="189" t="str">
        <f t="shared" si="19"/>
        <v/>
      </c>
      <c r="F183" s="189" t="str">
        <f t="shared" si="20"/>
        <v/>
      </c>
      <c r="G183" s="27" t="str">
        <f t="shared" si="21"/>
        <v/>
      </c>
      <c r="H183" s="1"/>
      <c r="I183" s="1"/>
      <c r="J183" s="45" t="str">
        <f t="shared" si="22"/>
        <v/>
      </c>
      <c r="K183" s="88"/>
      <c r="L183" s="46" t="str">
        <f t="shared" si="23"/>
        <v/>
      </c>
      <c r="M183" s="3"/>
      <c r="N183" s="79" t="s">
        <v>274</v>
      </c>
      <c r="O183" s="46">
        <f t="shared" si="24"/>
        <v>0</v>
      </c>
      <c r="P183" s="79" t="s">
        <v>274</v>
      </c>
      <c r="Q183" s="46">
        <f t="shared" si="25"/>
        <v>0</v>
      </c>
      <c r="R183" s="47" t="str">
        <f t="shared" si="26"/>
        <v/>
      </c>
      <c r="S183" s="47" t="str">
        <f t="shared" si="27"/>
        <v/>
      </c>
    </row>
    <row r="184" spans="1:19" ht="31.9" customHeight="1" x14ac:dyDescent="0.25">
      <c r="A184" s="91" t="str">
        <f>IF(B184="","",MAX($A$8:A183)+1)</f>
        <v/>
      </c>
      <c r="B184" s="76"/>
      <c r="C184" s="1"/>
      <c r="D184" s="89"/>
      <c r="E184" s="189" t="str">
        <f t="shared" si="19"/>
        <v/>
      </c>
      <c r="F184" s="189" t="str">
        <f t="shared" si="20"/>
        <v/>
      </c>
      <c r="G184" s="27" t="str">
        <f t="shared" si="21"/>
        <v/>
      </c>
      <c r="H184" s="1"/>
      <c r="I184" s="1"/>
      <c r="J184" s="45" t="str">
        <f t="shared" si="22"/>
        <v/>
      </c>
      <c r="K184" s="88"/>
      <c r="L184" s="46" t="str">
        <f t="shared" si="23"/>
        <v/>
      </c>
      <c r="M184" s="3"/>
      <c r="N184" s="79" t="s">
        <v>274</v>
      </c>
      <c r="O184" s="46">
        <f t="shared" si="24"/>
        <v>0</v>
      </c>
      <c r="P184" s="79" t="s">
        <v>274</v>
      </c>
      <c r="Q184" s="46">
        <f t="shared" si="25"/>
        <v>0</v>
      </c>
      <c r="R184" s="47" t="str">
        <f t="shared" si="26"/>
        <v/>
      </c>
      <c r="S184" s="47" t="str">
        <f t="shared" si="27"/>
        <v/>
      </c>
    </row>
    <row r="185" spans="1:19" ht="31.9" customHeight="1" x14ac:dyDescent="0.25">
      <c r="A185" s="91" t="str">
        <f>IF(B185="","",MAX($A$8:A184)+1)</f>
        <v/>
      </c>
      <c r="B185" s="76"/>
      <c r="C185" s="1"/>
      <c r="D185" s="89"/>
      <c r="E185" s="189" t="str">
        <f t="shared" si="19"/>
        <v/>
      </c>
      <c r="F185" s="189" t="str">
        <f t="shared" si="20"/>
        <v/>
      </c>
      <c r="G185" s="27" t="str">
        <f t="shared" si="21"/>
        <v/>
      </c>
      <c r="H185" s="1"/>
      <c r="I185" s="1"/>
      <c r="J185" s="45" t="str">
        <f t="shared" si="22"/>
        <v/>
      </c>
      <c r="K185" s="88"/>
      <c r="L185" s="46" t="str">
        <f t="shared" si="23"/>
        <v/>
      </c>
      <c r="M185" s="3"/>
      <c r="N185" s="79" t="s">
        <v>274</v>
      </c>
      <c r="O185" s="46">
        <f t="shared" si="24"/>
        <v>0</v>
      </c>
      <c r="P185" s="79" t="s">
        <v>274</v>
      </c>
      <c r="Q185" s="46">
        <f t="shared" si="25"/>
        <v>0</v>
      </c>
      <c r="R185" s="47" t="str">
        <f t="shared" si="26"/>
        <v/>
      </c>
      <c r="S185" s="47" t="str">
        <f t="shared" si="27"/>
        <v/>
      </c>
    </row>
    <row r="186" spans="1:19" ht="31.9" customHeight="1" x14ac:dyDescent="0.25">
      <c r="A186" s="91" t="str">
        <f>IF(B186="","",MAX($A$8:A185)+1)</f>
        <v/>
      </c>
      <c r="B186" s="76"/>
      <c r="C186" s="1"/>
      <c r="D186" s="89"/>
      <c r="E186" s="189" t="str">
        <f t="shared" si="19"/>
        <v/>
      </c>
      <c r="F186" s="189" t="str">
        <f t="shared" si="20"/>
        <v/>
      </c>
      <c r="G186" s="27" t="str">
        <f t="shared" si="21"/>
        <v/>
      </c>
      <c r="H186" s="1"/>
      <c r="I186" s="1"/>
      <c r="J186" s="45" t="str">
        <f t="shared" si="22"/>
        <v/>
      </c>
      <c r="K186" s="88"/>
      <c r="L186" s="46" t="str">
        <f t="shared" si="23"/>
        <v/>
      </c>
      <c r="M186" s="3"/>
      <c r="N186" s="79" t="s">
        <v>274</v>
      </c>
      <c r="O186" s="46">
        <f t="shared" si="24"/>
        <v>0</v>
      </c>
      <c r="P186" s="79" t="s">
        <v>274</v>
      </c>
      <c r="Q186" s="46">
        <f t="shared" si="25"/>
        <v>0</v>
      </c>
      <c r="R186" s="47" t="str">
        <f t="shared" si="26"/>
        <v/>
      </c>
      <c r="S186" s="47" t="str">
        <f t="shared" si="27"/>
        <v/>
      </c>
    </row>
    <row r="187" spans="1:19" ht="31.9" customHeight="1" x14ac:dyDescent="0.25">
      <c r="A187" s="91" t="str">
        <f>IF(B187="","",MAX($A$8:A186)+1)</f>
        <v/>
      </c>
      <c r="B187" s="76"/>
      <c r="C187" s="1"/>
      <c r="D187" s="89"/>
      <c r="E187" s="189" t="str">
        <f t="shared" si="19"/>
        <v/>
      </c>
      <c r="F187" s="189" t="str">
        <f t="shared" si="20"/>
        <v/>
      </c>
      <c r="G187" s="27" t="str">
        <f t="shared" si="21"/>
        <v/>
      </c>
      <c r="H187" s="1"/>
      <c r="I187" s="1"/>
      <c r="J187" s="45" t="str">
        <f t="shared" si="22"/>
        <v/>
      </c>
      <c r="K187" s="88"/>
      <c r="L187" s="46" t="str">
        <f t="shared" si="23"/>
        <v/>
      </c>
      <c r="M187" s="3"/>
      <c r="N187" s="79" t="s">
        <v>274</v>
      </c>
      <c r="O187" s="46">
        <f t="shared" si="24"/>
        <v>0</v>
      </c>
      <c r="P187" s="79" t="s">
        <v>274</v>
      </c>
      <c r="Q187" s="46">
        <f t="shared" si="25"/>
        <v>0</v>
      </c>
      <c r="R187" s="47" t="str">
        <f t="shared" si="26"/>
        <v/>
      </c>
      <c r="S187" s="47" t="str">
        <f t="shared" si="27"/>
        <v/>
      </c>
    </row>
    <row r="188" spans="1:19" ht="31.9" customHeight="1" x14ac:dyDescent="0.25">
      <c r="A188" s="91" t="str">
        <f>IF(B188="","",MAX($A$8:A187)+1)</f>
        <v/>
      </c>
      <c r="B188" s="76"/>
      <c r="C188" s="1"/>
      <c r="D188" s="89"/>
      <c r="E188" s="189" t="str">
        <f t="shared" si="19"/>
        <v/>
      </c>
      <c r="F188" s="189" t="str">
        <f t="shared" si="20"/>
        <v/>
      </c>
      <c r="G188" s="27" t="str">
        <f t="shared" si="21"/>
        <v/>
      </c>
      <c r="H188" s="1"/>
      <c r="I188" s="1"/>
      <c r="J188" s="45" t="str">
        <f t="shared" si="22"/>
        <v/>
      </c>
      <c r="K188" s="88"/>
      <c r="L188" s="46" t="str">
        <f t="shared" si="23"/>
        <v/>
      </c>
      <c r="M188" s="3"/>
      <c r="N188" s="79" t="s">
        <v>274</v>
      </c>
      <c r="O188" s="46">
        <f t="shared" si="24"/>
        <v>0</v>
      </c>
      <c r="P188" s="79" t="s">
        <v>274</v>
      </c>
      <c r="Q188" s="46">
        <f t="shared" si="25"/>
        <v>0</v>
      </c>
      <c r="R188" s="47" t="str">
        <f t="shared" si="26"/>
        <v/>
      </c>
      <c r="S188" s="47" t="str">
        <f t="shared" si="27"/>
        <v/>
      </c>
    </row>
    <row r="189" spans="1:19" ht="31.9" customHeight="1" x14ac:dyDescent="0.25">
      <c r="A189" s="91" t="str">
        <f>IF(B189="","",MAX($A$8:A188)+1)</f>
        <v/>
      </c>
      <c r="B189" s="76"/>
      <c r="C189" s="1"/>
      <c r="D189" s="89"/>
      <c r="E189" s="189" t="str">
        <f t="shared" si="19"/>
        <v/>
      </c>
      <c r="F189" s="189" t="str">
        <f t="shared" si="20"/>
        <v/>
      </c>
      <c r="G189" s="27" t="str">
        <f t="shared" si="21"/>
        <v/>
      </c>
      <c r="H189" s="1"/>
      <c r="I189" s="1"/>
      <c r="J189" s="45" t="str">
        <f t="shared" si="22"/>
        <v/>
      </c>
      <c r="K189" s="88"/>
      <c r="L189" s="46" t="str">
        <f t="shared" si="23"/>
        <v/>
      </c>
      <c r="M189" s="3"/>
      <c r="N189" s="79" t="s">
        <v>274</v>
      </c>
      <c r="O189" s="46">
        <f t="shared" si="24"/>
        <v>0</v>
      </c>
      <c r="P189" s="79" t="s">
        <v>274</v>
      </c>
      <c r="Q189" s="46">
        <f t="shared" si="25"/>
        <v>0</v>
      </c>
      <c r="R189" s="47" t="str">
        <f t="shared" si="26"/>
        <v/>
      </c>
      <c r="S189" s="47" t="str">
        <f t="shared" si="27"/>
        <v/>
      </c>
    </row>
    <row r="190" spans="1:19" ht="31.9" customHeight="1" x14ac:dyDescent="0.25">
      <c r="A190" s="91" t="str">
        <f>IF(B190="","",MAX($A$8:A189)+1)</f>
        <v/>
      </c>
      <c r="B190" s="76"/>
      <c r="C190" s="1"/>
      <c r="D190" s="89"/>
      <c r="E190" s="189" t="str">
        <f t="shared" si="19"/>
        <v/>
      </c>
      <c r="F190" s="189" t="str">
        <f t="shared" si="20"/>
        <v/>
      </c>
      <c r="G190" s="27" t="str">
        <f t="shared" si="21"/>
        <v/>
      </c>
      <c r="H190" s="1"/>
      <c r="I190" s="1"/>
      <c r="J190" s="45" t="str">
        <f t="shared" si="22"/>
        <v/>
      </c>
      <c r="K190" s="88"/>
      <c r="L190" s="46" t="str">
        <f t="shared" si="23"/>
        <v/>
      </c>
      <c r="M190" s="3"/>
      <c r="N190" s="79" t="s">
        <v>274</v>
      </c>
      <c r="O190" s="46">
        <f t="shared" si="24"/>
        <v>0</v>
      </c>
      <c r="P190" s="79" t="s">
        <v>274</v>
      </c>
      <c r="Q190" s="46">
        <f t="shared" si="25"/>
        <v>0</v>
      </c>
      <c r="R190" s="47" t="str">
        <f t="shared" si="26"/>
        <v/>
      </c>
      <c r="S190" s="47" t="str">
        <f t="shared" si="27"/>
        <v/>
      </c>
    </row>
    <row r="191" spans="1:19" ht="31.9" customHeight="1" x14ac:dyDescent="0.25">
      <c r="A191" s="91" t="str">
        <f>IF(B191="","",MAX($A$8:A190)+1)</f>
        <v/>
      </c>
      <c r="B191" s="76"/>
      <c r="C191" s="1"/>
      <c r="D191" s="89"/>
      <c r="E191" s="189" t="str">
        <f t="shared" si="19"/>
        <v/>
      </c>
      <c r="F191" s="189" t="str">
        <f t="shared" si="20"/>
        <v/>
      </c>
      <c r="G191" s="27" t="str">
        <f t="shared" si="21"/>
        <v/>
      </c>
      <c r="H191" s="1"/>
      <c r="I191" s="1"/>
      <c r="J191" s="45" t="str">
        <f t="shared" si="22"/>
        <v/>
      </c>
      <c r="K191" s="88"/>
      <c r="L191" s="46" t="str">
        <f t="shared" si="23"/>
        <v/>
      </c>
      <c r="M191" s="3"/>
      <c r="N191" s="79" t="s">
        <v>274</v>
      </c>
      <c r="O191" s="46">
        <f t="shared" si="24"/>
        <v>0</v>
      </c>
      <c r="P191" s="79" t="s">
        <v>274</v>
      </c>
      <c r="Q191" s="46">
        <f t="shared" si="25"/>
        <v>0</v>
      </c>
      <c r="R191" s="47" t="str">
        <f t="shared" si="26"/>
        <v/>
      </c>
      <c r="S191" s="47" t="str">
        <f t="shared" si="27"/>
        <v/>
      </c>
    </row>
    <row r="192" spans="1:19" ht="31.9" customHeight="1" x14ac:dyDescent="0.25">
      <c r="A192" s="91" t="str">
        <f>IF(B192="","",MAX($A$8:A191)+1)</f>
        <v/>
      </c>
      <c r="B192" s="76"/>
      <c r="C192" s="1"/>
      <c r="D192" s="89"/>
      <c r="E192" s="189" t="str">
        <f t="shared" si="19"/>
        <v/>
      </c>
      <c r="F192" s="189" t="str">
        <f t="shared" si="20"/>
        <v/>
      </c>
      <c r="G192" s="27" t="str">
        <f t="shared" si="21"/>
        <v/>
      </c>
      <c r="H192" s="1"/>
      <c r="I192" s="1"/>
      <c r="J192" s="45" t="str">
        <f t="shared" si="22"/>
        <v/>
      </c>
      <c r="K192" s="88"/>
      <c r="L192" s="46" t="str">
        <f t="shared" si="23"/>
        <v/>
      </c>
      <c r="M192" s="3"/>
      <c r="N192" s="79" t="s">
        <v>274</v>
      </c>
      <c r="O192" s="46">
        <f t="shared" si="24"/>
        <v>0</v>
      </c>
      <c r="P192" s="79" t="s">
        <v>274</v>
      </c>
      <c r="Q192" s="46">
        <f t="shared" si="25"/>
        <v>0</v>
      </c>
      <c r="R192" s="47" t="str">
        <f t="shared" si="26"/>
        <v/>
      </c>
      <c r="S192" s="47" t="str">
        <f t="shared" si="27"/>
        <v/>
      </c>
    </row>
    <row r="193" spans="1:19" ht="31.9" customHeight="1" x14ac:dyDescent="0.25">
      <c r="A193" s="91" t="str">
        <f>IF(B193="","",MAX($A$8:A192)+1)</f>
        <v/>
      </c>
      <c r="B193" s="76"/>
      <c r="C193" s="1"/>
      <c r="D193" s="89"/>
      <c r="E193" s="189" t="str">
        <f t="shared" si="19"/>
        <v/>
      </c>
      <c r="F193" s="189" t="str">
        <f t="shared" si="20"/>
        <v/>
      </c>
      <c r="G193" s="27" t="str">
        <f t="shared" si="21"/>
        <v/>
      </c>
      <c r="H193" s="1"/>
      <c r="I193" s="1"/>
      <c r="J193" s="45" t="str">
        <f t="shared" si="22"/>
        <v/>
      </c>
      <c r="K193" s="88"/>
      <c r="L193" s="46" t="str">
        <f t="shared" si="23"/>
        <v/>
      </c>
      <c r="M193" s="3"/>
      <c r="N193" s="79" t="s">
        <v>274</v>
      </c>
      <c r="O193" s="46">
        <f t="shared" si="24"/>
        <v>0</v>
      </c>
      <c r="P193" s="79" t="s">
        <v>274</v>
      </c>
      <c r="Q193" s="46">
        <f t="shared" si="25"/>
        <v>0</v>
      </c>
      <c r="R193" s="47" t="str">
        <f t="shared" si="26"/>
        <v/>
      </c>
      <c r="S193" s="47" t="str">
        <f t="shared" si="27"/>
        <v/>
      </c>
    </row>
    <row r="194" spans="1:19" ht="31.9" customHeight="1" x14ac:dyDescent="0.25">
      <c r="A194" s="91" t="str">
        <f>IF(B194="","",MAX($A$8:A193)+1)</f>
        <v/>
      </c>
      <c r="B194" s="76"/>
      <c r="C194" s="1"/>
      <c r="D194" s="89"/>
      <c r="E194" s="189" t="str">
        <f t="shared" si="19"/>
        <v/>
      </c>
      <c r="F194" s="189" t="str">
        <f t="shared" si="20"/>
        <v/>
      </c>
      <c r="G194" s="27" t="str">
        <f t="shared" si="21"/>
        <v/>
      </c>
      <c r="H194" s="1"/>
      <c r="I194" s="1"/>
      <c r="J194" s="45" t="str">
        <f t="shared" si="22"/>
        <v/>
      </c>
      <c r="K194" s="88"/>
      <c r="L194" s="46" t="str">
        <f t="shared" si="23"/>
        <v/>
      </c>
      <c r="M194" s="3"/>
      <c r="N194" s="79" t="s">
        <v>274</v>
      </c>
      <c r="O194" s="46">
        <f t="shared" si="24"/>
        <v>0</v>
      </c>
      <c r="P194" s="79" t="s">
        <v>274</v>
      </c>
      <c r="Q194" s="46">
        <f t="shared" si="25"/>
        <v>0</v>
      </c>
      <c r="R194" s="47" t="str">
        <f t="shared" si="26"/>
        <v/>
      </c>
      <c r="S194" s="47" t="str">
        <f t="shared" si="27"/>
        <v/>
      </c>
    </row>
    <row r="195" spans="1:19" ht="31.9" customHeight="1" x14ac:dyDescent="0.25">
      <c r="A195" s="91" t="str">
        <f>IF(B195="","",MAX($A$8:A194)+1)</f>
        <v/>
      </c>
      <c r="B195" s="76"/>
      <c r="C195" s="1"/>
      <c r="D195" s="89"/>
      <c r="E195" s="189" t="str">
        <f t="shared" si="19"/>
        <v/>
      </c>
      <c r="F195" s="189" t="str">
        <f t="shared" si="20"/>
        <v/>
      </c>
      <c r="G195" s="27" t="str">
        <f t="shared" si="21"/>
        <v/>
      </c>
      <c r="H195" s="1"/>
      <c r="I195" s="1"/>
      <c r="J195" s="45" t="str">
        <f t="shared" si="22"/>
        <v/>
      </c>
      <c r="K195" s="88"/>
      <c r="L195" s="46" t="str">
        <f t="shared" si="23"/>
        <v/>
      </c>
      <c r="M195" s="3"/>
      <c r="N195" s="79" t="s">
        <v>274</v>
      </c>
      <c r="O195" s="46">
        <f t="shared" si="24"/>
        <v>0</v>
      </c>
      <c r="P195" s="79" t="s">
        <v>274</v>
      </c>
      <c r="Q195" s="46">
        <f t="shared" si="25"/>
        <v>0</v>
      </c>
      <c r="R195" s="47" t="str">
        <f t="shared" si="26"/>
        <v/>
      </c>
      <c r="S195" s="47" t="str">
        <f t="shared" si="27"/>
        <v/>
      </c>
    </row>
    <row r="196" spans="1:19" ht="31.9" customHeight="1" x14ac:dyDescent="0.25">
      <c r="A196" s="91" t="str">
        <f>IF(B196="","",MAX($A$8:A195)+1)</f>
        <v/>
      </c>
      <c r="B196" s="76"/>
      <c r="C196" s="1"/>
      <c r="D196" s="89"/>
      <c r="E196" s="189" t="str">
        <f t="shared" si="19"/>
        <v/>
      </c>
      <c r="F196" s="189" t="str">
        <f t="shared" si="20"/>
        <v/>
      </c>
      <c r="G196" s="27" t="str">
        <f t="shared" si="21"/>
        <v/>
      </c>
      <c r="H196" s="1"/>
      <c r="I196" s="1"/>
      <c r="J196" s="45" t="str">
        <f t="shared" si="22"/>
        <v/>
      </c>
      <c r="K196" s="88"/>
      <c r="L196" s="46" t="str">
        <f t="shared" si="23"/>
        <v/>
      </c>
      <c r="M196" s="3"/>
      <c r="N196" s="79" t="s">
        <v>274</v>
      </c>
      <c r="O196" s="46">
        <f t="shared" si="24"/>
        <v>0</v>
      </c>
      <c r="P196" s="79" t="s">
        <v>274</v>
      </c>
      <c r="Q196" s="46">
        <f t="shared" si="25"/>
        <v>0</v>
      </c>
      <c r="R196" s="47" t="str">
        <f t="shared" si="26"/>
        <v/>
      </c>
      <c r="S196" s="47" t="str">
        <f t="shared" si="27"/>
        <v/>
      </c>
    </row>
    <row r="197" spans="1:19" ht="31.9" customHeight="1" x14ac:dyDescent="0.25">
      <c r="A197" s="91" t="str">
        <f>IF(B197="","",MAX($A$8:A196)+1)</f>
        <v/>
      </c>
      <c r="B197" s="76"/>
      <c r="C197" s="1"/>
      <c r="D197" s="89"/>
      <c r="E197" s="189" t="str">
        <f t="shared" si="19"/>
        <v/>
      </c>
      <c r="F197" s="189" t="str">
        <f t="shared" si="20"/>
        <v/>
      </c>
      <c r="G197" s="27" t="str">
        <f t="shared" si="21"/>
        <v/>
      </c>
      <c r="H197" s="1"/>
      <c r="I197" s="1"/>
      <c r="J197" s="45" t="str">
        <f t="shared" si="22"/>
        <v/>
      </c>
      <c r="K197" s="88"/>
      <c r="L197" s="46" t="str">
        <f t="shared" si="23"/>
        <v/>
      </c>
      <c r="M197" s="3"/>
      <c r="N197" s="79" t="s">
        <v>274</v>
      </c>
      <c r="O197" s="46">
        <f t="shared" si="24"/>
        <v>0</v>
      </c>
      <c r="P197" s="79" t="s">
        <v>274</v>
      </c>
      <c r="Q197" s="46">
        <f t="shared" si="25"/>
        <v>0</v>
      </c>
      <c r="R197" s="47" t="str">
        <f t="shared" si="26"/>
        <v/>
      </c>
      <c r="S197" s="47" t="str">
        <f t="shared" si="27"/>
        <v/>
      </c>
    </row>
    <row r="198" spans="1:19" ht="31.9" customHeight="1" x14ac:dyDescent="0.25">
      <c r="A198" s="91" t="str">
        <f>IF(B198="","",MAX($A$8:A197)+1)</f>
        <v/>
      </c>
      <c r="B198" s="76"/>
      <c r="C198" s="1"/>
      <c r="D198" s="89"/>
      <c r="E198" s="189" t="str">
        <f t="shared" si="19"/>
        <v/>
      </c>
      <c r="F198" s="189" t="str">
        <f t="shared" si="20"/>
        <v/>
      </c>
      <c r="G198" s="27" t="str">
        <f t="shared" si="21"/>
        <v/>
      </c>
      <c r="H198" s="1"/>
      <c r="I198" s="1"/>
      <c r="J198" s="45" t="str">
        <f t="shared" si="22"/>
        <v/>
      </c>
      <c r="K198" s="88"/>
      <c r="L198" s="46" t="str">
        <f t="shared" si="23"/>
        <v/>
      </c>
      <c r="M198" s="3"/>
      <c r="N198" s="79" t="s">
        <v>274</v>
      </c>
      <c r="O198" s="46">
        <f t="shared" si="24"/>
        <v>0</v>
      </c>
      <c r="P198" s="79" t="s">
        <v>274</v>
      </c>
      <c r="Q198" s="46">
        <f t="shared" si="25"/>
        <v>0</v>
      </c>
      <c r="R198" s="47" t="str">
        <f t="shared" si="26"/>
        <v/>
      </c>
      <c r="S198" s="47" t="str">
        <f t="shared" si="27"/>
        <v/>
      </c>
    </row>
    <row r="199" spans="1:19" ht="31.9" customHeight="1" x14ac:dyDescent="0.25">
      <c r="A199" s="91" t="str">
        <f>IF(B199="","",MAX($A$8:A198)+1)</f>
        <v/>
      </c>
      <c r="B199" s="76"/>
      <c r="C199" s="1"/>
      <c r="D199" s="89"/>
      <c r="E199" s="189" t="str">
        <f t="shared" si="19"/>
        <v/>
      </c>
      <c r="F199" s="189" t="str">
        <f t="shared" si="20"/>
        <v/>
      </c>
      <c r="G199" s="27" t="str">
        <f t="shared" si="21"/>
        <v/>
      </c>
      <c r="H199" s="1"/>
      <c r="I199" s="1"/>
      <c r="J199" s="45" t="str">
        <f t="shared" si="22"/>
        <v/>
      </c>
      <c r="K199" s="88"/>
      <c r="L199" s="46" t="str">
        <f t="shared" si="23"/>
        <v/>
      </c>
      <c r="M199" s="3"/>
      <c r="N199" s="79" t="s">
        <v>274</v>
      </c>
      <c r="O199" s="46">
        <f t="shared" si="24"/>
        <v>0</v>
      </c>
      <c r="P199" s="79" t="s">
        <v>274</v>
      </c>
      <c r="Q199" s="46">
        <f t="shared" si="25"/>
        <v>0</v>
      </c>
      <c r="R199" s="47" t="str">
        <f t="shared" si="26"/>
        <v/>
      </c>
      <c r="S199" s="47" t="str">
        <f t="shared" si="27"/>
        <v/>
      </c>
    </row>
    <row r="200" spans="1:19" ht="31.9" customHeight="1" x14ac:dyDescent="0.25">
      <c r="A200" s="91" t="str">
        <f>IF(B200="","",MAX($A$8:A199)+1)</f>
        <v/>
      </c>
      <c r="B200" s="76"/>
      <c r="C200" s="1"/>
      <c r="D200" s="89"/>
      <c r="E200" s="189" t="str">
        <f t="shared" ref="E200:E263" si="28">IF(OR(D200="",D200="keine"),"",VLOOKUP(D200,NSollG,2,FALSE))</f>
        <v/>
      </c>
      <c r="F200" s="189" t="str">
        <f t="shared" ref="F200:F263" si="29">IF(OR(D200="",D200="keine"),"",VLOOKUP(D200,NSollG,3,FALSE))</f>
        <v/>
      </c>
      <c r="G200" s="27" t="str">
        <f t="shared" ref="G200:G263" si="30">IF(OR(D200="",D200="keine"),"",VLOOKUP(D200,NSollG,4,FALSE))</f>
        <v/>
      </c>
      <c r="H200" s="1"/>
      <c r="I200" s="1"/>
      <c r="J200" s="45" t="str">
        <f t="shared" ref="J200:J263" si="31">IF(OR(D200="",D200="keine",H200="",I200=""),"",G200-((E200-H200)*VLOOKUP(D200,NSollG,5,FALSE)+(F200-I200)*VLOOKUP(D200,NSollG,6,FALSE)))</f>
        <v/>
      </c>
      <c r="K200" s="88"/>
      <c r="L200" s="46" t="str">
        <f t="shared" ref="L200:L263" si="32">IF(K200="","",VLOOKUP(K200,NSollHumusG,2,FALSE))</f>
        <v/>
      </c>
      <c r="M200" s="3"/>
      <c r="N200" s="79" t="s">
        <v>274</v>
      </c>
      <c r="O200" s="46">
        <f t="shared" ref="O200:O263" si="33">IF(N200="","",VLOOKUP(N200,NSollLegGL,2,FALSE))</f>
        <v>0</v>
      </c>
      <c r="P200" s="79" t="s">
        <v>274</v>
      </c>
      <c r="Q200" s="46">
        <f t="shared" ref="Q200:Q263" si="34">VLOOKUP(P200,NSollLegAF,2,FALSE)</f>
        <v>0</v>
      </c>
      <c r="R200" s="47" t="str">
        <f t="shared" ref="R200:R263" si="35">IF(OR(D200="",D200="keine",H200="",I200="",K200=""),"",IF(AND(O200&gt;0,Q200&gt;0),"",IF((J200-L200-M200-O200-Q200)&lt;0,0,(J200-L200-M200-O200-Q200))))</f>
        <v/>
      </c>
      <c r="S200" s="47" t="str">
        <f t="shared" ref="S200:S263" si="36">IF(OR(D200="",D200="keine",R200=""),"",IF(R200&lt;0,0,R200*C200))</f>
        <v/>
      </c>
    </row>
    <row r="201" spans="1:19" ht="31.9" customHeight="1" x14ac:dyDescent="0.25">
      <c r="A201" s="91" t="str">
        <f>IF(B201="","",MAX($A$8:A200)+1)</f>
        <v/>
      </c>
      <c r="B201" s="76"/>
      <c r="C201" s="1"/>
      <c r="D201" s="89"/>
      <c r="E201" s="189" t="str">
        <f t="shared" si="28"/>
        <v/>
      </c>
      <c r="F201" s="189" t="str">
        <f t="shared" si="29"/>
        <v/>
      </c>
      <c r="G201" s="27" t="str">
        <f t="shared" si="30"/>
        <v/>
      </c>
      <c r="H201" s="1"/>
      <c r="I201" s="1"/>
      <c r="J201" s="45" t="str">
        <f t="shared" si="31"/>
        <v/>
      </c>
      <c r="K201" s="88"/>
      <c r="L201" s="46" t="str">
        <f t="shared" si="32"/>
        <v/>
      </c>
      <c r="M201" s="3"/>
      <c r="N201" s="79" t="s">
        <v>274</v>
      </c>
      <c r="O201" s="46">
        <f t="shared" si="33"/>
        <v>0</v>
      </c>
      <c r="P201" s="79" t="s">
        <v>274</v>
      </c>
      <c r="Q201" s="46">
        <f t="shared" si="34"/>
        <v>0</v>
      </c>
      <c r="R201" s="47" t="str">
        <f t="shared" si="35"/>
        <v/>
      </c>
      <c r="S201" s="47" t="str">
        <f t="shared" si="36"/>
        <v/>
      </c>
    </row>
    <row r="202" spans="1:19" ht="31.9" customHeight="1" x14ac:dyDescent="0.25">
      <c r="A202" s="91" t="str">
        <f>IF(B202="","",MAX($A$8:A201)+1)</f>
        <v/>
      </c>
      <c r="B202" s="76"/>
      <c r="C202" s="1"/>
      <c r="D202" s="89"/>
      <c r="E202" s="189" t="str">
        <f t="shared" si="28"/>
        <v/>
      </c>
      <c r="F202" s="189" t="str">
        <f t="shared" si="29"/>
        <v/>
      </c>
      <c r="G202" s="27" t="str">
        <f t="shared" si="30"/>
        <v/>
      </c>
      <c r="H202" s="1"/>
      <c r="I202" s="1"/>
      <c r="J202" s="45" t="str">
        <f t="shared" si="31"/>
        <v/>
      </c>
      <c r="K202" s="88"/>
      <c r="L202" s="46" t="str">
        <f t="shared" si="32"/>
        <v/>
      </c>
      <c r="M202" s="3"/>
      <c r="N202" s="79" t="s">
        <v>274</v>
      </c>
      <c r="O202" s="46">
        <f t="shared" si="33"/>
        <v>0</v>
      </c>
      <c r="P202" s="79" t="s">
        <v>274</v>
      </c>
      <c r="Q202" s="46">
        <f t="shared" si="34"/>
        <v>0</v>
      </c>
      <c r="R202" s="47" t="str">
        <f t="shared" si="35"/>
        <v/>
      </c>
      <c r="S202" s="47" t="str">
        <f t="shared" si="36"/>
        <v/>
      </c>
    </row>
    <row r="203" spans="1:19" ht="31.9" customHeight="1" x14ac:dyDescent="0.25">
      <c r="A203" s="91" t="str">
        <f>IF(B203="","",MAX($A$8:A202)+1)</f>
        <v/>
      </c>
      <c r="B203" s="76"/>
      <c r="C203" s="1"/>
      <c r="D203" s="89"/>
      <c r="E203" s="189" t="str">
        <f t="shared" si="28"/>
        <v/>
      </c>
      <c r="F203" s="189" t="str">
        <f t="shared" si="29"/>
        <v/>
      </c>
      <c r="G203" s="27" t="str">
        <f t="shared" si="30"/>
        <v/>
      </c>
      <c r="H203" s="1"/>
      <c r="I203" s="1"/>
      <c r="J203" s="45" t="str">
        <f t="shared" si="31"/>
        <v/>
      </c>
      <c r="K203" s="88"/>
      <c r="L203" s="46" t="str">
        <f t="shared" si="32"/>
        <v/>
      </c>
      <c r="M203" s="3"/>
      <c r="N203" s="79" t="s">
        <v>274</v>
      </c>
      <c r="O203" s="46">
        <f t="shared" si="33"/>
        <v>0</v>
      </c>
      <c r="P203" s="79" t="s">
        <v>274</v>
      </c>
      <c r="Q203" s="46">
        <f t="shared" si="34"/>
        <v>0</v>
      </c>
      <c r="R203" s="47" t="str">
        <f t="shared" si="35"/>
        <v/>
      </c>
      <c r="S203" s="47" t="str">
        <f t="shared" si="36"/>
        <v/>
      </c>
    </row>
    <row r="204" spans="1:19" ht="31.9" customHeight="1" x14ac:dyDescent="0.25">
      <c r="A204" s="91" t="str">
        <f>IF(B204="","",MAX($A$8:A203)+1)</f>
        <v/>
      </c>
      <c r="B204" s="76"/>
      <c r="C204" s="1"/>
      <c r="D204" s="89"/>
      <c r="E204" s="189" t="str">
        <f t="shared" si="28"/>
        <v/>
      </c>
      <c r="F204" s="189" t="str">
        <f t="shared" si="29"/>
        <v/>
      </c>
      <c r="G204" s="27" t="str">
        <f t="shared" si="30"/>
        <v/>
      </c>
      <c r="H204" s="1"/>
      <c r="I204" s="1"/>
      <c r="J204" s="45" t="str">
        <f t="shared" si="31"/>
        <v/>
      </c>
      <c r="K204" s="88"/>
      <c r="L204" s="46" t="str">
        <f t="shared" si="32"/>
        <v/>
      </c>
      <c r="M204" s="3"/>
      <c r="N204" s="79" t="s">
        <v>274</v>
      </c>
      <c r="O204" s="46">
        <f t="shared" si="33"/>
        <v>0</v>
      </c>
      <c r="P204" s="79" t="s">
        <v>274</v>
      </c>
      <c r="Q204" s="46">
        <f t="shared" si="34"/>
        <v>0</v>
      </c>
      <c r="R204" s="47" t="str">
        <f t="shared" si="35"/>
        <v/>
      </c>
      <c r="S204" s="47" t="str">
        <f t="shared" si="36"/>
        <v/>
      </c>
    </row>
    <row r="205" spans="1:19" ht="31.9" customHeight="1" x14ac:dyDescent="0.25">
      <c r="A205" s="91" t="str">
        <f>IF(B205="","",MAX($A$8:A204)+1)</f>
        <v/>
      </c>
      <c r="B205" s="76"/>
      <c r="C205" s="1"/>
      <c r="D205" s="89"/>
      <c r="E205" s="189" t="str">
        <f t="shared" si="28"/>
        <v/>
      </c>
      <c r="F205" s="189" t="str">
        <f t="shared" si="29"/>
        <v/>
      </c>
      <c r="G205" s="27" t="str">
        <f t="shared" si="30"/>
        <v/>
      </c>
      <c r="H205" s="1"/>
      <c r="I205" s="1"/>
      <c r="J205" s="45" t="str">
        <f t="shared" si="31"/>
        <v/>
      </c>
      <c r="K205" s="88"/>
      <c r="L205" s="46" t="str">
        <f t="shared" si="32"/>
        <v/>
      </c>
      <c r="M205" s="3"/>
      <c r="N205" s="79" t="s">
        <v>274</v>
      </c>
      <c r="O205" s="46">
        <f t="shared" si="33"/>
        <v>0</v>
      </c>
      <c r="P205" s="79" t="s">
        <v>274</v>
      </c>
      <c r="Q205" s="46">
        <f t="shared" si="34"/>
        <v>0</v>
      </c>
      <c r="R205" s="47" t="str">
        <f t="shared" si="35"/>
        <v/>
      </c>
      <c r="S205" s="47" t="str">
        <f t="shared" si="36"/>
        <v/>
      </c>
    </row>
    <row r="206" spans="1:19" ht="31.9" customHeight="1" x14ac:dyDescent="0.25">
      <c r="A206" s="91" t="str">
        <f>IF(B206="","",MAX($A$8:A205)+1)</f>
        <v/>
      </c>
      <c r="B206" s="76"/>
      <c r="C206" s="1"/>
      <c r="D206" s="89"/>
      <c r="E206" s="189" t="str">
        <f t="shared" si="28"/>
        <v/>
      </c>
      <c r="F206" s="189" t="str">
        <f t="shared" si="29"/>
        <v/>
      </c>
      <c r="G206" s="27" t="str">
        <f t="shared" si="30"/>
        <v/>
      </c>
      <c r="H206" s="1"/>
      <c r="I206" s="1"/>
      <c r="J206" s="45" t="str">
        <f t="shared" si="31"/>
        <v/>
      </c>
      <c r="K206" s="88"/>
      <c r="L206" s="46" t="str">
        <f t="shared" si="32"/>
        <v/>
      </c>
      <c r="M206" s="3"/>
      <c r="N206" s="79" t="s">
        <v>274</v>
      </c>
      <c r="O206" s="46">
        <f t="shared" si="33"/>
        <v>0</v>
      </c>
      <c r="P206" s="79" t="s">
        <v>274</v>
      </c>
      <c r="Q206" s="46">
        <f t="shared" si="34"/>
        <v>0</v>
      </c>
      <c r="R206" s="47" t="str">
        <f t="shared" si="35"/>
        <v/>
      </c>
      <c r="S206" s="47" t="str">
        <f t="shared" si="36"/>
        <v/>
      </c>
    </row>
    <row r="207" spans="1:19" ht="31.9" customHeight="1" x14ac:dyDescent="0.25">
      <c r="A207" s="91" t="str">
        <f>IF(B207="","",MAX($A$8:A206)+1)</f>
        <v/>
      </c>
      <c r="B207" s="76"/>
      <c r="C207" s="1"/>
      <c r="D207" s="89"/>
      <c r="E207" s="189" t="str">
        <f t="shared" si="28"/>
        <v/>
      </c>
      <c r="F207" s="189" t="str">
        <f t="shared" si="29"/>
        <v/>
      </c>
      <c r="G207" s="27" t="str">
        <f t="shared" si="30"/>
        <v/>
      </c>
      <c r="H207" s="1"/>
      <c r="I207" s="1"/>
      <c r="J207" s="45" t="str">
        <f t="shared" si="31"/>
        <v/>
      </c>
      <c r="K207" s="88"/>
      <c r="L207" s="46" t="str">
        <f t="shared" si="32"/>
        <v/>
      </c>
      <c r="M207" s="3"/>
      <c r="N207" s="79" t="s">
        <v>274</v>
      </c>
      <c r="O207" s="46">
        <f t="shared" si="33"/>
        <v>0</v>
      </c>
      <c r="P207" s="79" t="s">
        <v>274</v>
      </c>
      <c r="Q207" s="46">
        <f t="shared" si="34"/>
        <v>0</v>
      </c>
      <c r="R207" s="47" t="str">
        <f t="shared" si="35"/>
        <v/>
      </c>
      <c r="S207" s="47" t="str">
        <f t="shared" si="36"/>
        <v/>
      </c>
    </row>
    <row r="208" spans="1:19" ht="31.9" customHeight="1" x14ac:dyDescent="0.25">
      <c r="A208" s="91" t="str">
        <f>IF(B208="","",MAX($A$8:A207)+1)</f>
        <v/>
      </c>
      <c r="B208" s="76"/>
      <c r="C208" s="1"/>
      <c r="D208" s="89"/>
      <c r="E208" s="189" t="str">
        <f t="shared" si="28"/>
        <v/>
      </c>
      <c r="F208" s="189" t="str">
        <f t="shared" si="29"/>
        <v/>
      </c>
      <c r="G208" s="27" t="str">
        <f t="shared" si="30"/>
        <v/>
      </c>
      <c r="H208" s="1"/>
      <c r="I208" s="1"/>
      <c r="J208" s="45" t="str">
        <f t="shared" si="31"/>
        <v/>
      </c>
      <c r="K208" s="88"/>
      <c r="L208" s="46" t="str">
        <f t="shared" si="32"/>
        <v/>
      </c>
      <c r="M208" s="3"/>
      <c r="N208" s="79" t="s">
        <v>274</v>
      </c>
      <c r="O208" s="46">
        <f t="shared" si="33"/>
        <v>0</v>
      </c>
      <c r="P208" s="79" t="s">
        <v>274</v>
      </c>
      <c r="Q208" s="46">
        <f t="shared" si="34"/>
        <v>0</v>
      </c>
      <c r="R208" s="47" t="str">
        <f t="shared" si="35"/>
        <v/>
      </c>
      <c r="S208" s="47" t="str">
        <f t="shared" si="36"/>
        <v/>
      </c>
    </row>
    <row r="209" spans="1:19" ht="31.9" customHeight="1" x14ac:dyDescent="0.25">
      <c r="A209" s="91" t="str">
        <f>IF(B209="","",MAX($A$8:A208)+1)</f>
        <v/>
      </c>
      <c r="B209" s="76"/>
      <c r="C209" s="1"/>
      <c r="D209" s="89"/>
      <c r="E209" s="189" t="str">
        <f t="shared" si="28"/>
        <v/>
      </c>
      <c r="F209" s="189" t="str">
        <f t="shared" si="29"/>
        <v/>
      </c>
      <c r="G209" s="27" t="str">
        <f t="shared" si="30"/>
        <v/>
      </c>
      <c r="H209" s="1"/>
      <c r="I209" s="1"/>
      <c r="J209" s="45" t="str">
        <f t="shared" si="31"/>
        <v/>
      </c>
      <c r="K209" s="88"/>
      <c r="L209" s="46" t="str">
        <f t="shared" si="32"/>
        <v/>
      </c>
      <c r="M209" s="3"/>
      <c r="N209" s="79" t="s">
        <v>274</v>
      </c>
      <c r="O209" s="46">
        <f t="shared" si="33"/>
        <v>0</v>
      </c>
      <c r="P209" s="79" t="s">
        <v>274</v>
      </c>
      <c r="Q209" s="46">
        <f t="shared" si="34"/>
        <v>0</v>
      </c>
      <c r="R209" s="47" t="str">
        <f t="shared" si="35"/>
        <v/>
      </c>
      <c r="S209" s="47" t="str">
        <f t="shared" si="36"/>
        <v/>
      </c>
    </row>
    <row r="210" spans="1:19" ht="31.9" customHeight="1" x14ac:dyDescent="0.25">
      <c r="A210" s="91" t="str">
        <f>IF(B210="","",MAX($A$8:A209)+1)</f>
        <v/>
      </c>
      <c r="B210" s="76"/>
      <c r="C210" s="1"/>
      <c r="D210" s="89"/>
      <c r="E210" s="189" t="str">
        <f t="shared" si="28"/>
        <v/>
      </c>
      <c r="F210" s="189" t="str">
        <f t="shared" si="29"/>
        <v/>
      </c>
      <c r="G210" s="27" t="str">
        <f t="shared" si="30"/>
        <v/>
      </c>
      <c r="H210" s="1"/>
      <c r="I210" s="1"/>
      <c r="J210" s="45" t="str">
        <f t="shared" si="31"/>
        <v/>
      </c>
      <c r="K210" s="88"/>
      <c r="L210" s="46" t="str">
        <f t="shared" si="32"/>
        <v/>
      </c>
      <c r="M210" s="3"/>
      <c r="N210" s="79" t="s">
        <v>274</v>
      </c>
      <c r="O210" s="46">
        <f t="shared" si="33"/>
        <v>0</v>
      </c>
      <c r="P210" s="79" t="s">
        <v>274</v>
      </c>
      <c r="Q210" s="46">
        <f t="shared" si="34"/>
        <v>0</v>
      </c>
      <c r="R210" s="47" t="str">
        <f t="shared" si="35"/>
        <v/>
      </c>
      <c r="S210" s="47" t="str">
        <f t="shared" si="36"/>
        <v/>
      </c>
    </row>
    <row r="211" spans="1:19" ht="31.9" customHeight="1" x14ac:dyDescent="0.25">
      <c r="A211" s="91" t="str">
        <f>IF(B211="","",MAX($A$8:A210)+1)</f>
        <v/>
      </c>
      <c r="B211" s="76"/>
      <c r="C211" s="1"/>
      <c r="D211" s="89"/>
      <c r="E211" s="189" t="str">
        <f t="shared" si="28"/>
        <v/>
      </c>
      <c r="F211" s="189" t="str">
        <f t="shared" si="29"/>
        <v/>
      </c>
      <c r="G211" s="27" t="str">
        <f t="shared" si="30"/>
        <v/>
      </c>
      <c r="H211" s="1"/>
      <c r="I211" s="1"/>
      <c r="J211" s="45" t="str">
        <f t="shared" si="31"/>
        <v/>
      </c>
      <c r="K211" s="88"/>
      <c r="L211" s="46" t="str">
        <f t="shared" si="32"/>
        <v/>
      </c>
      <c r="M211" s="3"/>
      <c r="N211" s="79" t="s">
        <v>274</v>
      </c>
      <c r="O211" s="46">
        <f t="shared" si="33"/>
        <v>0</v>
      </c>
      <c r="P211" s="79" t="s">
        <v>274</v>
      </c>
      <c r="Q211" s="46">
        <f t="shared" si="34"/>
        <v>0</v>
      </c>
      <c r="R211" s="47" t="str">
        <f t="shared" si="35"/>
        <v/>
      </c>
      <c r="S211" s="47" t="str">
        <f t="shared" si="36"/>
        <v/>
      </c>
    </row>
    <row r="212" spans="1:19" ht="31.9" customHeight="1" x14ac:dyDescent="0.25">
      <c r="A212" s="91" t="str">
        <f>IF(B212="","",MAX($A$8:A211)+1)</f>
        <v/>
      </c>
      <c r="B212" s="76"/>
      <c r="C212" s="1"/>
      <c r="D212" s="89"/>
      <c r="E212" s="189" t="str">
        <f t="shared" si="28"/>
        <v/>
      </c>
      <c r="F212" s="189" t="str">
        <f t="shared" si="29"/>
        <v/>
      </c>
      <c r="G212" s="27" t="str">
        <f t="shared" si="30"/>
        <v/>
      </c>
      <c r="H212" s="1"/>
      <c r="I212" s="1"/>
      <c r="J212" s="45" t="str">
        <f t="shared" si="31"/>
        <v/>
      </c>
      <c r="K212" s="88"/>
      <c r="L212" s="46" t="str">
        <f t="shared" si="32"/>
        <v/>
      </c>
      <c r="M212" s="3"/>
      <c r="N212" s="79" t="s">
        <v>274</v>
      </c>
      <c r="O212" s="46">
        <f t="shared" si="33"/>
        <v>0</v>
      </c>
      <c r="P212" s="79" t="s">
        <v>274</v>
      </c>
      <c r="Q212" s="46">
        <f t="shared" si="34"/>
        <v>0</v>
      </c>
      <c r="R212" s="47" t="str">
        <f t="shared" si="35"/>
        <v/>
      </c>
      <c r="S212" s="47" t="str">
        <f t="shared" si="36"/>
        <v/>
      </c>
    </row>
    <row r="213" spans="1:19" ht="31.9" customHeight="1" x14ac:dyDescent="0.25">
      <c r="A213" s="91" t="str">
        <f>IF(B213="","",MAX($A$8:A212)+1)</f>
        <v/>
      </c>
      <c r="B213" s="76"/>
      <c r="C213" s="1"/>
      <c r="D213" s="89"/>
      <c r="E213" s="189" t="str">
        <f t="shared" si="28"/>
        <v/>
      </c>
      <c r="F213" s="189" t="str">
        <f t="shared" si="29"/>
        <v/>
      </c>
      <c r="G213" s="27" t="str">
        <f t="shared" si="30"/>
        <v/>
      </c>
      <c r="H213" s="1"/>
      <c r="I213" s="1"/>
      <c r="J213" s="45" t="str">
        <f t="shared" si="31"/>
        <v/>
      </c>
      <c r="K213" s="88"/>
      <c r="L213" s="46" t="str">
        <f t="shared" si="32"/>
        <v/>
      </c>
      <c r="M213" s="3"/>
      <c r="N213" s="79" t="s">
        <v>274</v>
      </c>
      <c r="O213" s="46">
        <f t="shared" si="33"/>
        <v>0</v>
      </c>
      <c r="P213" s="79" t="s">
        <v>274</v>
      </c>
      <c r="Q213" s="46">
        <f t="shared" si="34"/>
        <v>0</v>
      </c>
      <c r="R213" s="47" t="str">
        <f t="shared" si="35"/>
        <v/>
      </c>
      <c r="S213" s="47" t="str">
        <f t="shared" si="36"/>
        <v/>
      </c>
    </row>
    <row r="214" spans="1:19" ht="31.9" customHeight="1" x14ac:dyDescent="0.25">
      <c r="A214" s="91" t="str">
        <f>IF(B214="","",MAX($A$8:A213)+1)</f>
        <v/>
      </c>
      <c r="B214" s="76"/>
      <c r="C214" s="1"/>
      <c r="D214" s="89"/>
      <c r="E214" s="189" t="str">
        <f t="shared" si="28"/>
        <v/>
      </c>
      <c r="F214" s="189" t="str">
        <f t="shared" si="29"/>
        <v/>
      </c>
      <c r="G214" s="27" t="str">
        <f t="shared" si="30"/>
        <v/>
      </c>
      <c r="H214" s="1"/>
      <c r="I214" s="1"/>
      <c r="J214" s="45" t="str">
        <f t="shared" si="31"/>
        <v/>
      </c>
      <c r="K214" s="88"/>
      <c r="L214" s="46" t="str">
        <f t="shared" si="32"/>
        <v/>
      </c>
      <c r="M214" s="3"/>
      <c r="N214" s="79" t="s">
        <v>274</v>
      </c>
      <c r="O214" s="46">
        <f t="shared" si="33"/>
        <v>0</v>
      </c>
      <c r="P214" s="79" t="s">
        <v>274</v>
      </c>
      <c r="Q214" s="46">
        <f t="shared" si="34"/>
        <v>0</v>
      </c>
      <c r="R214" s="47" t="str">
        <f t="shared" si="35"/>
        <v/>
      </c>
      <c r="S214" s="47" t="str">
        <f t="shared" si="36"/>
        <v/>
      </c>
    </row>
    <row r="215" spans="1:19" ht="31.9" customHeight="1" x14ac:dyDescent="0.25">
      <c r="A215" s="91" t="str">
        <f>IF(B215="","",MAX($A$8:A214)+1)</f>
        <v/>
      </c>
      <c r="B215" s="76"/>
      <c r="C215" s="1"/>
      <c r="D215" s="89"/>
      <c r="E215" s="189" t="str">
        <f t="shared" si="28"/>
        <v/>
      </c>
      <c r="F215" s="189" t="str">
        <f t="shared" si="29"/>
        <v/>
      </c>
      <c r="G215" s="27" t="str">
        <f t="shared" si="30"/>
        <v/>
      </c>
      <c r="H215" s="1"/>
      <c r="I215" s="1"/>
      <c r="J215" s="45" t="str">
        <f t="shared" si="31"/>
        <v/>
      </c>
      <c r="K215" s="88"/>
      <c r="L215" s="46" t="str">
        <f t="shared" si="32"/>
        <v/>
      </c>
      <c r="M215" s="3"/>
      <c r="N215" s="79" t="s">
        <v>274</v>
      </c>
      <c r="O215" s="46">
        <f t="shared" si="33"/>
        <v>0</v>
      </c>
      <c r="P215" s="79" t="s">
        <v>274</v>
      </c>
      <c r="Q215" s="46">
        <f t="shared" si="34"/>
        <v>0</v>
      </c>
      <c r="R215" s="47" t="str">
        <f t="shared" si="35"/>
        <v/>
      </c>
      <c r="S215" s="47" t="str">
        <f t="shared" si="36"/>
        <v/>
      </c>
    </row>
    <row r="216" spans="1:19" ht="31.9" customHeight="1" x14ac:dyDescent="0.25">
      <c r="A216" s="91" t="str">
        <f>IF(B216="","",MAX($A$8:A215)+1)</f>
        <v/>
      </c>
      <c r="B216" s="76"/>
      <c r="C216" s="1"/>
      <c r="D216" s="89"/>
      <c r="E216" s="189" t="str">
        <f t="shared" si="28"/>
        <v/>
      </c>
      <c r="F216" s="189" t="str">
        <f t="shared" si="29"/>
        <v/>
      </c>
      <c r="G216" s="27" t="str">
        <f t="shared" si="30"/>
        <v/>
      </c>
      <c r="H216" s="1"/>
      <c r="I216" s="1"/>
      <c r="J216" s="45" t="str">
        <f t="shared" si="31"/>
        <v/>
      </c>
      <c r="K216" s="88"/>
      <c r="L216" s="46" t="str">
        <f t="shared" si="32"/>
        <v/>
      </c>
      <c r="M216" s="3"/>
      <c r="N216" s="79" t="s">
        <v>274</v>
      </c>
      <c r="O216" s="46">
        <f t="shared" si="33"/>
        <v>0</v>
      </c>
      <c r="P216" s="79" t="s">
        <v>274</v>
      </c>
      <c r="Q216" s="46">
        <f t="shared" si="34"/>
        <v>0</v>
      </c>
      <c r="R216" s="47" t="str">
        <f t="shared" si="35"/>
        <v/>
      </c>
      <c r="S216" s="47" t="str">
        <f t="shared" si="36"/>
        <v/>
      </c>
    </row>
    <row r="217" spans="1:19" ht="31.9" customHeight="1" x14ac:dyDescent="0.25">
      <c r="A217" s="91" t="str">
        <f>IF(B217="","",MAX($A$8:A216)+1)</f>
        <v/>
      </c>
      <c r="B217" s="76"/>
      <c r="C217" s="1"/>
      <c r="D217" s="89"/>
      <c r="E217" s="189" t="str">
        <f t="shared" si="28"/>
        <v/>
      </c>
      <c r="F217" s="189" t="str">
        <f t="shared" si="29"/>
        <v/>
      </c>
      <c r="G217" s="27" t="str">
        <f t="shared" si="30"/>
        <v/>
      </c>
      <c r="H217" s="1"/>
      <c r="I217" s="1"/>
      <c r="J217" s="45" t="str">
        <f t="shared" si="31"/>
        <v/>
      </c>
      <c r="K217" s="88"/>
      <c r="L217" s="46" t="str">
        <f t="shared" si="32"/>
        <v/>
      </c>
      <c r="M217" s="3"/>
      <c r="N217" s="79" t="s">
        <v>274</v>
      </c>
      <c r="O217" s="46">
        <f t="shared" si="33"/>
        <v>0</v>
      </c>
      <c r="P217" s="79" t="s">
        <v>274</v>
      </c>
      <c r="Q217" s="46">
        <f t="shared" si="34"/>
        <v>0</v>
      </c>
      <c r="R217" s="47" t="str">
        <f t="shared" si="35"/>
        <v/>
      </c>
      <c r="S217" s="47" t="str">
        <f t="shared" si="36"/>
        <v/>
      </c>
    </row>
    <row r="218" spans="1:19" ht="31.9" customHeight="1" x14ac:dyDescent="0.25">
      <c r="A218" s="91" t="str">
        <f>IF(B218="","",MAX($A$8:A217)+1)</f>
        <v/>
      </c>
      <c r="B218" s="76"/>
      <c r="C218" s="1"/>
      <c r="D218" s="89"/>
      <c r="E218" s="189" t="str">
        <f t="shared" si="28"/>
        <v/>
      </c>
      <c r="F218" s="189" t="str">
        <f t="shared" si="29"/>
        <v/>
      </c>
      <c r="G218" s="27" t="str">
        <f t="shared" si="30"/>
        <v/>
      </c>
      <c r="H218" s="1"/>
      <c r="I218" s="1"/>
      <c r="J218" s="45" t="str">
        <f t="shared" si="31"/>
        <v/>
      </c>
      <c r="K218" s="88"/>
      <c r="L218" s="46" t="str">
        <f t="shared" si="32"/>
        <v/>
      </c>
      <c r="M218" s="3"/>
      <c r="N218" s="79" t="s">
        <v>274</v>
      </c>
      <c r="O218" s="46">
        <f t="shared" si="33"/>
        <v>0</v>
      </c>
      <c r="P218" s="79" t="s">
        <v>274</v>
      </c>
      <c r="Q218" s="46">
        <f t="shared" si="34"/>
        <v>0</v>
      </c>
      <c r="R218" s="47" t="str">
        <f t="shared" si="35"/>
        <v/>
      </c>
      <c r="S218" s="47" t="str">
        <f t="shared" si="36"/>
        <v/>
      </c>
    </row>
    <row r="219" spans="1:19" ht="31.9" customHeight="1" x14ac:dyDescent="0.25">
      <c r="A219" s="91" t="str">
        <f>IF(B219="","",MAX($A$8:A218)+1)</f>
        <v/>
      </c>
      <c r="B219" s="76"/>
      <c r="C219" s="1"/>
      <c r="D219" s="89"/>
      <c r="E219" s="189" t="str">
        <f t="shared" si="28"/>
        <v/>
      </c>
      <c r="F219" s="189" t="str">
        <f t="shared" si="29"/>
        <v/>
      </c>
      <c r="G219" s="27" t="str">
        <f t="shared" si="30"/>
        <v/>
      </c>
      <c r="H219" s="1"/>
      <c r="I219" s="1"/>
      <c r="J219" s="45" t="str">
        <f t="shared" si="31"/>
        <v/>
      </c>
      <c r="K219" s="88"/>
      <c r="L219" s="46" t="str">
        <f t="shared" si="32"/>
        <v/>
      </c>
      <c r="M219" s="3"/>
      <c r="N219" s="79" t="s">
        <v>274</v>
      </c>
      <c r="O219" s="46">
        <f t="shared" si="33"/>
        <v>0</v>
      </c>
      <c r="P219" s="79" t="s">
        <v>274</v>
      </c>
      <c r="Q219" s="46">
        <f t="shared" si="34"/>
        <v>0</v>
      </c>
      <c r="R219" s="47" t="str">
        <f t="shared" si="35"/>
        <v/>
      </c>
      <c r="S219" s="47" t="str">
        <f t="shared" si="36"/>
        <v/>
      </c>
    </row>
    <row r="220" spans="1:19" ht="31.9" customHeight="1" x14ac:dyDescent="0.25">
      <c r="A220" s="91" t="str">
        <f>IF(B220="","",MAX($A$8:A219)+1)</f>
        <v/>
      </c>
      <c r="B220" s="76"/>
      <c r="C220" s="1"/>
      <c r="D220" s="89"/>
      <c r="E220" s="189" t="str">
        <f t="shared" si="28"/>
        <v/>
      </c>
      <c r="F220" s="189" t="str">
        <f t="shared" si="29"/>
        <v/>
      </c>
      <c r="G220" s="27" t="str">
        <f t="shared" si="30"/>
        <v/>
      </c>
      <c r="H220" s="1"/>
      <c r="I220" s="1"/>
      <c r="J220" s="45" t="str">
        <f t="shared" si="31"/>
        <v/>
      </c>
      <c r="K220" s="88"/>
      <c r="L220" s="46" t="str">
        <f t="shared" si="32"/>
        <v/>
      </c>
      <c r="M220" s="3"/>
      <c r="N220" s="79" t="s">
        <v>274</v>
      </c>
      <c r="O220" s="46">
        <f t="shared" si="33"/>
        <v>0</v>
      </c>
      <c r="P220" s="79" t="s">
        <v>274</v>
      </c>
      <c r="Q220" s="46">
        <f t="shared" si="34"/>
        <v>0</v>
      </c>
      <c r="R220" s="47" t="str">
        <f t="shared" si="35"/>
        <v/>
      </c>
      <c r="S220" s="47" t="str">
        <f t="shared" si="36"/>
        <v/>
      </c>
    </row>
    <row r="221" spans="1:19" ht="31.9" customHeight="1" x14ac:dyDescent="0.25">
      <c r="A221" s="91" t="str">
        <f>IF(B221="","",MAX($A$8:A220)+1)</f>
        <v/>
      </c>
      <c r="B221" s="76"/>
      <c r="C221" s="1"/>
      <c r="D221" s="89"/>
      <c r="E221" s="189" t="str">
        <f t="shared" si="28"/>
        <v/>
      </c>
      <c r="F221" s="189" t="str">
        <f t="shared" si="29"/>
        <v/>
      </c>
      <c r="G221" s="27" t="str">
        <f t="shared" si="30"/>
        <v/>
      </c>
      <c r="H221" s="1"/>
      <c r="I221" s="1"/>
      <c r="J221" s="45" t="str">
        <f t="shared" si="31"/>
        <v/>
      </c>
      <c r="K221" s="88"/>
      <c r="L221" s="46" t="str">
        <f t="shared" si="32"/>
        <v/>
      </c>
      <c r="M221" s="3"/>
      <c r="N221" s="79" t="s">
        <v>274</v>
      </c>
      <c r="O221" s="46">
        <f t="shared" si="33"/>
        <v>0</v>
      </c>
      <c r="P221" s="79" t="s">
        <v>274</v>
      </c>
      <c r="Q221" s="46">
        <f t="shared" si="34"/>
        <v>0</v>
      </c>
      <c r="R221" s="47" t="str">
        <f t="shared" si="35"/>
        <v/>
      </c>
      <c r="S221" s="47" t="str">
        <f t="shared" si="36"/>
        <v/>
      </c>
    </row>
    <row r="222" spans="1:19" ht="31.9" customHeight="1" x14ac:dyDescent="0.25">
      <c r="A222" s="91" t="str">
        <f>IF(B222="","",MAX($A$8:A221)+1)</f>
        <v/>
      </c>
      <c r="B222" s="76"/>
      <c r="C222" s="1"/>
      <c r="D222" s="89"/>
      <c r="E222" s="189" t="str">
        <f t="shared" si="28"/>
        <v/>
      </c>
      <c r="F222" s="189" t="str">
        <f t="shared" si="29"/>
        <v/>
      </c>
      <c r="G222" s="27" t="str">
        <f t="shared" si="30"/>
        <v/>
      </c>
      <c r="H222" s="1"/>
      <c r="I222" s="1"/>
      <c r="J222" s="45" t="str">
        <f t="shared" si="31"/>
        <v/>
      </c>
      <c r="K222" s="88"/>
      <c r="L222" s="46" t="str">
        <f t="shared" si="32"/>
        <v/>
      </c>
      <c r="M222" s="3"/>
      <c r="N222" s="79" t="s">
        <v>274</v>
      </c>
      <c r="O222" s="46">
        <f t="shared" si="33"/>
        <v>0</v>
      </c>
      <c r="P222" s="79" t="s">
        <v>274</v>
      </c>
      <c r="Q222" s="46">
        <f t="shared" si="34"/>
        <v>0</v>
      </c>
      <c r="R222" s="47" t="str">
        <f t="shared" si="35"/>
        <v/>
      </c>
      <c r="S222" s="47" t="str">
        <f t="shared" si="36"/>
        <v/>
      </c>
    </row>
    <row r="223" spans="1:19" ht="31.9" customHeight="1" x14ac:dyDescent="0.25">
      <c r="A223" s="91" t="str">
        <f>IF(B223="","",MAX($A$8:A222)+1)</f>
        <v/>
      </c>
      <c r="B223" s="76"/>
      <c r="C223" s="1"/>
      <c r="D223" s="89"/>
      <c r="E223" s="189" t="str">
        <f t="shared" si="28"/>
        <v/>
      </c>
      <c r="F223" s="189" t="str">
        <f t="shared" si="29"/>
        <v/>
      </c>
      <c r="G223" s="27" t="str">
        <f t="shared" si="30"/>
        <v/>
      </c>
      <c r="H223" s="1"/>
      <c r="I223" s="1"/>
      <c r="J223" s="45" t="str">
        <f t="shared" si="31"/>
        <v/>
      </c>
      <c r="K223" s="88"/>
      <c r="L223" s="46" t="str">
        <f t="shared" si="32"/>
        <v/>
      </c>
      <c r="M223" s="3"/>
      <c r="N223" s="79" t="s">
        <v>274</v>
      </c>
      <c r="O223" s="46">
        <f t="shared" si="33"/>
        <v>0</v>
      </c>
      <c r="P223" s="79" t="s">
        <v>274</v>
      </c>
      <c r="Q223" s="46">
        <f t="shared" si="34"/>
        <v>0</v>
      </c>
      <c r="R223" s="47" t="str">
        <f t="shared" si="35"/>
        <v/>
      </c>
      <c r="S223" s="47" t="str">
        <f t="shared" si="36"/>
        <v/>
      </c>
    </row>
    <row r="224" spans="1:19" ht="31.9" customHeight="1" x14ac:dyDescent="0.25">
      <c r="A224" s="91" t="str">
        <f>IF(B224="","",MAX($A$8:A223)+1)</f>
        <v/>
      </c>
      <c r="B224" s="76"/>
      <c r="C224" s="1"/>
      <c r="D224" s="89"/>
      <c r="E224" s="189" t="str">
        <f t="shared" si="28"/>
        <v/>
      </c>
      <c r="F224" s="189" t="str">
        <f t="shared" si="29"/>
        <v/>
      </c>
      <c r="G224" s="27" t="str">
        <f t="shared" si="30"/>
        <v/>
      </c>
      <c r="H224" s="1"/>
      <c r="I224" s="1"/>
      <c r="J224" s="45" t="str">
        <f t="shared" si="31"/>
        <v/>
      </c>
      <c r="K224" s="88"/>
      <c r="L224" s="46" t="str">
        <f t="shared" si="32"/>
        <v/>
      </c>
      <c r="M224" s="3"/>
      <c r="N224" s="79" t="s">
        <v>274</v>
      </c>
      <c r="O224" s="46">
        <f t="shared" si="33"/>
        <v>0</v>
      </c>
      <c r="P224" s="79" t="s">
        <v>274</v>
      </c>
      <c r="Q224" s="46">
        <f t="shared" si="34"/>
        <v>0</v>
      </c>
      <c r="R224" s="47" t="str">
        <f t="shared" si="35"/>
        <v/>
      </c>
      <c r="S224" s="47" t="str">
        <f t="shared" si="36"/>
        <v/>
      </c>
    </row>
    <row r="225" spans="1:19" ht="31.9" customHeight="1" x14ac:dyDescent="0.25">
      <c r="A225" s="91" t="str">
        <f>IF(B225="","",MAX($A$8:A224)+1)</f>
        <v/>
      </c>
      <c r="B225" s="76"/>
      <c r="C225" s="1"/>
      <c r="D225" s="89"/>
      <c r="E225" s="189" t="str">
        <f t="shared" si="28"/>
        <v/>
      </c>
      <c r="F225" s="189" t="str">
        <f t="shared" si="29"/>
        <v/>
      </c>
      <c r="G225" s="27" t="str">
        <f t="shared" si="30"/>
        <v/>
      </c>
      <c r="H225" s="1"/>
      <c r="I225" s="1"/>
      <c r="J225" s="45" t="str">
        <f t="shared" si="31"/>
        <v/>
      </c>
      <c r="K225" s="88"/>
      <c r="L225" s="46" t="str">
        <f t="shared" si="32"/>
        <v/>
      </c>
      <c r="M225" s="3"/>
      <c r="N225" s="79" t="s">
        <v>274</v>
      </c>
      <c r="O225" s="46">
        <f t="shared" si="33"/>
        <v>0</v>
      </c>
      <c r="P225" s="79" t="s">
        <v>274</v>
      </c>
      <c r="Q225" s="46">
        <f t="shared" si="34"/>
        <v>0</v>
      </c>
      <c r="R225" s="47" t="str">
        <f t="shared" si="35"/>
        <v/>
      </c>
      <c r="S225" s="47" t="str">
        <f t="shared" si="36"/>
        <v/>
      </c>
    </row>
    <row r="226" spans="1:19" ht="31.9" customHeight="1" x14ac:dyDescent="0.25">
      <c r="A226" s="91" t="str">
        <f>IF(B226="","",MAX($A$8:A225)+1)</f>
        <v/>
      </c>
      <c r="B226" s="76"/>
      <c r="C226" s="1"/>
      <c r="D226" s="89"/>
      <c r="E226" s="189" t="str">
        <f t="shared" si="28"/>
        <v/>
      </c>
      <c r="F226" s="189" t="str">
        <f t="shared" si="29"/>
        <v/>
      </c>
      <c r="G226" s="27" t="str">
        <f t="shared" si="30"/>
        <v/>
      </c>
      <c r="H226" s="1"/>
      <c r="I226" s="1"/>
      <c r="J226" s="45" t="str">
        <f t="shared" si="31"/>
        <v/>
      </c>
      <c r="K226" s="88"/>
      <c r="L226" s="46" t="str">
        <f t="shared" si="32"/>
        <v/>
      </c>
      <c r="M226" s="3"/>
      <c r="N226" s="79" t="s">
        <v>274</v>
      </c>
      <c r="O226" s="46">
        <f t="shared" si="33"/>
        <v>0</v>
      </c>
      <c r="P226" s="79" t="s">
        <v>274</v>
      </c>
      <c r="Q226" s="46">
        <f t="shared" si="34"/>
        <v>0</v>
      </c>
      <c r="R226" s="47" t="str">
        <f t="shared" si="35"/>
        <v/>
      </c>
      <c r="S226" s="47" t="str">
        <f t="shared" si="36"/>
        <v/>
      </c>
    </row>
    <row r="227" spans="1:19" ht="31.9" customHeight="1" x14ac:dyDescent="0.25">
      <c r="A227" s="91" t="str">
        <f>IF(B227="","",MAX($A$8:A226)+1)</f>
        <v/>
      </c>
      <c r="B227" s="76"/>
      <c r="C227" s="1"/>
      <c r="D227" s="89"/>
      <c r="E227" s="189" t="str">
        <f t="shared" si="28"/>
        <v/>
      </c>
      <c r="F227" s="189" t="str">
        <f t="shared" si="29"/>
        <v/>
      </c>
      <c r="G227" s="27" t="str">
        <f t="shared" si="30"/>
        <v/>
      </c>
      <c r="H227" s="1"/>
      <c r="I227" s="1"/>
      <c r="J227" s="45" t="str">
        <f t="shared" si="31"/>
        <v/>
      </c>
      <c r="K227" s="88"/>
      <c r="L227" s="46" t="str">
        <f t="shared" si="32"/>
        <v/>
      </c>
      <c r="M227" s="3"/>
      <c r="N227" s="79" t="s">
        <v>274</v>
      </c>
      <c r="O227" s="46">
        <f t="shared" si="33"/>
        <v>0</v>
      </c>
      <c r="P227" s="79" t="s">
        <v>274</v>
      </c>
      <c r="Q227" s="46">
        <f t="shared" si="34"/>
        <v>0</v>
      </c>
      <c r="R227" s="47" t="str">
        <f t="shared" si="35"/>
        <v/>
      </c>
      <c r="S227" s="47" t="str">
        <f t="shared" si="36"/>
        <v/>
      </c>
    </row>
    <row r="228" spans="1:19" ht="31.9" customHeight="1" x14ac:dyDescent="0.25">
      <c r="A228" s="91" t="str">
        <f>IF(B228="","",MAX($A$8:A227)+1)</f>
        <v/>
      </c>
      <c r="B228" s="76"/>
      <c r="C228" s="1"/>
      <c r="D228" s="89"/>
      <c r="E228" s="189" t="str">
        <f t="shared" si="28"/>
        <v/>
      </c>
      <c r="F228" s="189" t="str">
        <f t="shared" si="29"/>
        <v/>
      </c>
      <c r="G228" s="27" t="str">
        <f t="shared" si="30"/>
        <v/>
      </c>
      <c r="H228" s="1"/>
      <c r="I228" s="1"/>
      <c r="J228" s="45" t="str">
        <f t="shared" si="31"/>
        <v/>
      </c>
      <c r="K228" s="88"/>
      <c r="L228" s="46" t="str">
        <f t="shared" si="32"/>
        <v/>
      </c>
      <c r="M228" s="3"/>
      <c r="N228" s="79" t="s">
        <v>274</v>
      </c>
      <c r="O228" s="46">
        <f t="shared" si="33"/>
        <v>0</v>
      </c>
      <c r="P228" s="79" t="s">
        <v>274</v>
      </c>
      <c r="Q228" s="46">
        <f t="shared" si="34"/>
        <v>0</v>
      </c>
      <c r="R228" s="47" t="str">
        <f t="shared" si="35"/>
        <v/>
      </c>
      <c r="S228" s="47" t="str">
        <f t="shared" si="36"/>
        <v/>
      </c>
    </row>
    <row r="229" spans="1:19" ht="31.9" customHeight="1" x14ac:dyDescent="0.25">
      <c r="A229" s="91" t="str">
        <f>IF(B229="","",MAX($A$8:A228)+1)</f>
        <v/>
      </c>
      <c r="B229" s="76"/>
      <c r="C229" s="1"/>
      <c r="D229" s="89"/>
      <c r="E229" s="189" t="str">
        <f t="shared" si="28"/>
        <v/>
      </c>
      <c r="F229" s="189" t="str">
        <f t="shared" si="29"/>
        <v/>
      </c>
      <c r="G229" s="27" t="str">
        <f t="shared" si="30"/>
        <v/>
      </c>
      <c r="H229" s="1"/>
      <c r="I229" s="1"/>
      <c r="J229" s="45" t="str">
        <f t="shared" si="31"/>
        <v/>
      </c>
      <c r="K229" s="88"/>
      <c r="L229" s="46" t="str">
        <f t="shared" si="32"/>
        <v/>
      </c>
      <c r="M229" s="3"/>
      <c r="N229" s="79" t="s">
        <v>274</v>
      </c>
      <c r="O229" s="46">
        <f t="shared" si="33"/>
        <v>0</v>
      </c>
      <c r="P229" s="79" t="s">
        <v>274</v>
      </c>
      <c r="Q229" s="46">
        <f t="shared" si="34"/>
        <v>0</v>
      </c>
      <c r="R229" s="47" t="str">
        <f t="shared" si="35"/>
        <v/>
      </c>
      <c r="S229" s="47" t="str">
        <f t="shared" si="36"/>
        <v/>
      </c>
    </row>
    <row r="230" spans="1:19" ht="31.9" customHeight="1" x14ac:dyDescent="0.25">
      <c r="A230" s="91" t="str">
        <f>IF(B230="","",MAX($A$8:A229)+1)</f>
        <v/>
      </c>
      <c r="B230" s="76"/>
      <c r="C230" s="1"/>
      <c r="D230" s="89"/>
      <c r="E230" s="189" t="str">
        <f t="shared" si="28"/>
        <v/>
      </c>
      <c r="F230" s="189" t="str">
        <f t="shared" si="29"/>
        <v/>
      </c>
      <c r="G230" s="27" t="str">
        <f t="shared" si="30"/>
        <v/>
      </c>
      <c r="H230" s="1"/>
      <c r="I230" s="1"/>
      <c r="J230" s="45" t="str">
        <f t="shared" si="31"/>
        <v/>
      </c>
      <c r="K230" s="88"/>
      <c r="L230" s="46" t="str">
        <f t="shared" si="32"/>
        <v/>
      </c>
      <c r="M230" s="3"/>
      <c r="N230" s="79" t="s">
        <v>274</v>
      </c>
      <c r="O230" s="46">
        <f t="shared" si="33"/>
        <v>0</v>
      </c>
      <c r="P230" s="79" t="s">
        <v>274</v>
      </c>
      <c r="Q230" s="46">
        <f t="shared" si="34"/>
        <v>0</v>
      </c>
      <c r="R230" s="47" t="str">
        <f t="shared" si="35"/>
        <v/>
      </c>
      <c r="S230" s="47" t="str">
        <f t="shared" si="36"/>
        <v/>
      </c>
    </row>
    <row r="231" spans="1:19" ht="31.9" customHeight="1" x14ac:dyDescent="0.25">
      <c r="A231" s="91" t="str">
        <f>IF(B231="","",MAX($A$8:A230)+1)</f>
        <v/>
      </c>
      <c r="B231" s="76"/>
      <c r="C231" s="1"/>
      <c r="D231" s="89"/>
      <c r="E231" s="189" t="str">
        <f t="shared" si="28"/>
        <v/>
      </c>
      <c r="F231" s="189" t="str">
        <f t="shared" si="29"/>
        <v/>
      </c>
      <c r="G231" s="27" t="str">
        <f t="shared" si="30"/>
        <v/>
      </c>
      <c r="H231" s="1"/>
      <c r="I231" s="1"/>
      <c r="J231" s="45" t="str">
        <f t="shared" si="31"/>
        <v/>
      </c>
      <c r="K231" s="88"/>
      <c r="L231" s="46" t="str">
        <f t="shared" si="32"/>
        <v/>
      </c>
      <c r="M231" s="3"/>
      <c r="N231" s="79" t="s">
        <v>274</v>
      </c>
      <c r="O231" s="46">
        <f t="shared" si="33"/>
        <v>0</v>
      </c>
      <c r="P231" s="79" t="s">
        <v>274</v>
      </c>
      <c r="Q231" s="46">
        <f t="shared" si="34"/>
        <v>0</v>
      </c>
      <c r="R231" s="47" t="str">
        <f t="shared" si="35"/>
        <v/>
      </c>
      <c r="S231" s="47" t="str">
        <f t="shared" si="36"/>
        <v/>
      </c>
    </row>
    <row r="232" spans="1:19" ht="31.9" customHeight="1" x14ac:dyDescent="0.25">
      <c r="A232" s="91" t="str">
        <f>IF(B232="","",MAX($A$8:A231)+1)</f>
        <v/>
      </c>
      <c r="B232" s="76"/>
      <c r="C232" s="1"/>
      <c r="D232" s="89"/>
      <c r="E232" s="189" t="str">
        <f t="shared" si="28"/>
        <v/>
      </c>
      <c r="F232" s="189" t="str">
        <f t="shared" si="29"/>
        <v/>
      </c>
      <c r="G232" s="27" t="str">
        <f t="shared" si="30"/>
        <v/>
      </c>
      <c r="H232" s="1"/>
      <c r="I232" s="1"/>
      <c r="J232" s="45" t="str">
        <f t="shared" si="31"/>
        <v/>
      </c>
      <c r="K232" s="88"/>
      <c r="L232" s="46" t="str">
        <f t="shared" si="32"/>
        <v/>
      </c>
      <c r="M232" s="3"/>
      <c r="N232" s="79" t="s">
        <v>274</v>
      </c>
      <c r="O232" s="46">
        <f t="shared" si="33"/>
        <v>0</v>
      </c>
      <c r="P232" s="79" t="s">
        <v>274</v>
      </c>
      <c r="Q232" s="46">
        <f t="shared" si="34"/>
        <v>0</v>
      </c>
      <c r="R232" s="47" t="str">
        <f t="shared" si="35"/>
        <v/>
      </c>
      <c r="S232" s="47" t="str">
        <f t="shared" si="36"/>
        <v/>
      </c>
    </row>
    <row r="233" spans="1:19" ht="31.9" customHeight="1" x14ac:dyDescent="0.25">
      <c r="A233" s="91" t="str">
        <f>IF(B233="","",MAX($A$8:A232)+1)</f>
        <v/>
      </c>
      <c r="B233" s="76"/>
      <c r="C233" s="1"/>
      <c r="D233" s="89"/>
      <c r="E233" s="189" t="str">
        <f t="shared" si="28"/>
        <v/>
      </c>
      <c r="F233" s="189" t="str">
        <f t="shared" si="29"/>
        <v/>
      </c>
      <c r="G233" s="27" t="str">
        <f t="shared" si="30"/>
        <v/>
      </c>
      <c r="H233" s="1"/>
      <c r="I233" s="1"/>
      <c r="J233" s="45" t="str">
        <f t="shared" si="31"/>
        <v/>
      </c>
      <c r="K233" s="88"/>
      <c r="L233" s="46" t="str">
        <f t="shared" si="32"/>
        <v/>
      </c>
      <c r="M233" s="3"/>
      <c r="N233" s="79" t="s">
        <v>274</v>
      </c>
      <c r="O233" s="46">
        <f t="shared" si="33"/>
        <v>0</v>
      </c>
      <c r="P233" s="79" t="s">
        <v>274</v>
      </c>
      <c r="Q233" s="46">
        <f t="shared" si="34"/>
        <v>0</v>
      </c>
      <c r="R233" s="47" t="str">
        <f t="shared" si="35"/>
        <v/>
      </c>
      <c r="S233" s="47" t="str">
        <f t="shared" si="36"/>
        <v/>
      </c>
    </row>
    <row r="234" spans="1:19" ht="31.9" customHeight="1" x14ac:dyDescent="0.25">
      <c r="A234" s="91" t="str">
        <f>IF(B234="","",MAX($A$8:A233)+1)</f>
        <v/>
      </c>
      <c r="B234" s="76"/>
      <c r="C234" s="1"/>
      <c r="D234" s="89"/>
      <c r="E234" s="189" t="str">
        <f t="shared" si="28"/>
        <v/>
      </c>
      <c r="F234" s="189" t="str">
        <f t="shared" si="29"/>
        <v/>
      </c>
      <c r="G234" s="27" t="str">
        <f t="shared" si="30"/>
        <v/>
      </c>
      <c r="H234" s="1"/>
      <c r="I234" s="1"/>
      <c r="J234" s="45" t="str">
        <f t="shared" si="31"/>
        <v/>
      </c>
      <c r="K234" s="88"/>
      <c r="L234" s="46" t="str">
        <f t="shared" si="32"/>
        <v/>
      </c>
      <c r="M234" s="3"/>
      <c r="N234" s="79" t="s">
        <v>274</v>
      </c>
      <c r="O234" s="46">
        <f t="shared" si="33"/>
        <v>0</v>
      </c>
      <c r="P234" s="79" t="s">
        <v>274</v>
      </c>
      <c r="Q234" s="46">
        <f t="shared" si="34"/>
        <v>0</v>
      </c>
      <c r="R234" s="47" t="str">
        <f t="shared" si="35"/>
        <v/>
      </c>
      <c r="S234" s="47" t="str">
        <f t="shared" si="36"/>
        <v/>
      </c>
    </row>
    <row r="235" spans="1:19" ht="31.9" customHeight="1" x14ac:dyDescent="0.25">
      <c r="A235" s="91" t="str">
        <f>IF(B235="","",MAX($A$8:A234)+1)</f>
        <v/>
      </c>
      <c r="B235" s="76"/>
      <c r="C235" s="1"/>
      <c r="D235" s="89"/>
      <c r="E235" s="189" t="str">
        <f t="shared" si="28"/>
        <v/>
      </c>
      <c r="F235" s="189" t="str">
        <f t="shared" si="29"/>
        <v/>
      </c>
      <c r="G235" s="27" t="str">
        <f t="shared" si="30"/>
        <v/>
      </c>
      <c r="H235" s="1"/>
      <c r="I235" s="1"/>
      <c r="J235" s="45" t="str">
        <f t="shared" si="31"/>
        <v/>
      </c>
      <c r="K235" s="88"/>
      <c r="L235" s="46" t="str">
        <f t="shared" si="32"/>
        <v/>
      </c>
      <c r="M235" s="3"/>
      <c r="N235" s="79" t="s">
        <v>274</v>
      </c>
      <c r="O235" s="46">
        <f t="shared" si="33"/>
        <v>0</v>
      </c>
      <c r="P235" s="79" t="s">
        <v>274</v>
      </c>
      <c r="Q235" s="46">
        <f t="shared" si="34"/>
        <v>0</v>
      </c>
      <c r="R235" s="47" t="str">
        <f t="shared" si="35"/>
        <v/>
      </c>
      <c r="S235" s="47" t="str">
        <f t="shared" si="36"/>
        <v/>
      </c>
    </row>
    <row r="236" spans="1:19" ht="31.9" customHeight="1" x14ac:dyDescent="0.25">
      <c r="A236" s="91" t="str">
        <f>IF(B236="","",MAX($A$8:A235)+1)</f>
        <v/>
      </c>
      <c r="B236" s="76"/>
      <c r="C236" s="1"/>
      <c r="D236" s="89"/>
      <c r="E236" s="189" t="str">
        <f t="shared" si="28"/>
        <v/>
      </c>
      <c r="F236" s="189" t="str">
        <f t="shared" si="29"/>
        <v/>
      </c>
      <c r="G236" s="27" t="str">
        <f t="shared" si="30"/>
        <v/>
      </c>
      <c r="H236" s="1"/>
      <c r="I236" s="1"/>
      <c r="J236" s="45" t="str">
        <f t="shared" si="31"/>
        <v/>
      </c>
      <c r="K236" s="88"/>
      <c r="L236" s="46" t="str">
        <f t="shared" si="32"/>
        <v/>
      </c>
      <c r="M236" s="3"/>
      <c r="N236" s="79" t="s">
        <v>274</v>
      </c>
      <c r="O236" s="46">
        <f t="shared" si="33"/>
        <v>0</v>
      </c>
      <c r="P236" s="79" t="s">
        <v>274</v>
      </c>
      <c r="Q236" s="46">
        <f t="shared" si="34"/>
        <v>0</v>
      </c>
      <c r="R236" s="47" t="str">
        <f t="shared" si="35"/>
        <v/>
      </c>
      <c r="S236" s="47" t="str">
        <f t="shared" si="36"/>
        <v/>
      </c>
    </row>
    <row r="237" spans="1:19" ht="31.9" customHeight="1" x14ac:dyDescent="0.25">
      <c r="A237" s="91" t="str">
        <f>IF(B237="","",MAX($A$8:A236)+1)</f>
        <v/>
      </c>
      <c r="B237" s="76"/>
      <c r="C237" s="1"/>
      <c r="D237" s="89"/>
      <c r="E237" s="189" t="str">
        <f t="shared" si="28"/>
        <v/>
      </c>
      <c r="F237" s="189" t="str">
        <f t="shared" si="29"/>
        <v/>
      </c>
      <c r="G237" s="27" t="str">
        <f t="shared" si="30"/>
        <v/>
      </c>
      <c r="H237" s="1"/>
      <c r="I237" s="1"/>
      <c r="J237" s="45" t="str">
        <f t="shared" si="31"/>
        <v/>
      </c>
      <c r="K237" s="88"/>
      <c r="L237" s="46" t="str">
        <f t="shared" si="32"/>
        <v/>
      </c>
      <c r="M237" s="3"/>
      <c r="N237" s="79" t="s">
        <v>274</v>
      </c>
      <c r="O237" s="46">
        <f t="shared" si="33"/>
        <v>0</v>
      </c>
      <c r="P237" s="79" t="s">
        <v>274</v>
      </c>
      <c r="Q237" s="46">
        <f t="shared" si="34"/>
        <v>0</v>
      </c>
      <c r="R237" s="47" t="str">
        <f t="shared" si="35"/>
        <v/>
      </c>
      <c r="S237" s="47" t="str">
        <f t="shared" si="36"/>
        <v/>
      </c>
    </row>
    <row r="238" spans="1:19" ht="31.9" customHeight="1" x14ac:dyDescent="0.25">
      <c r="A238" s="91" t="str">
        <f>IF(B238="","",MAX($A$8:A237)+1)</f>
        <v/>
      </c>
      <c r="B238" s="76"/>
      <c r="C238" s="1"/>
      <c r="D238" s="89"/>
      <c r="E238" s="189" t="str">
        <f t="shared" si="28"/>
        <v/>
      </c>
      <c r="F238" s="189" t="str">
        <f t="shared" si="29"/>
        <v/>
      </c>
      <c r="G238" s="27" t="str">
        <f t="shared" si="30"/>
        <v/>
      </c>
      <c r="H238" s="1"/>
      <c r="I238" s="1"/>
      <c r="J238" s="45" t="str">
        <f t="shared" si="31"/>
        <v/>
      </c>
      <c r="K238" s="88"/>
      <c r="L238" s="46" t="str">
        <f t="shared" si="32"/>
        <v/>
      </c>
      <c r="M238" s="3"/>
      <c r="N238" s="79" t="s">
        <v>274</v>
      </c>
      <c r="O238" s="46">
        <f t="shared" si="33"/>
        <v>0</v>
      </c>
      <c r="P238" s="79" t="s">
        <v>274</v>
      </c>
      <c r="Q238" s="46">
        <f t="shared" si="34"/>
        <v>0</v>
      </c>
      <c r="R238" s="47" t="str">
        <f t="shared" si="35"/>
        <v/>
      </c>
      <c r="S238" s="47" t="str">
        <f t="shared" si="36"/>
        <v/>
      </c>
    </row>
    <row r="239" spans="1:19" ht="31.9" customHeight="1" x14ac:dyDescent="0.25">
      <c r="A239" s="91" t="str">
        <f>IF(B239="","",MAX($A$8:A238)+1)</f>
        <v/>
      </c>
      <c r="B239" s="76"/>
      <c r="C239" s="1"/>
      <c r="D239" s="89"/>
      <c r="E239" s="189" t="str">
        <f t="shared" si="28"/>
        <v/>
      </c>
      <c r="F239" s="189" t="str">
        <f t="shared" si="29"/>
        <v/>
      </c>
      <c r="G239" s="27" t="str">
        <f t="shared" si="30"/>
        <v/>
      </c>
      <c r="H239" s="1"/>
      <c r="I239" s="1"/>
      <c r="J239" s="45" t="str">
        <f t="shared" si="31"/>
        <v/>
      </c>
      <c r="K239" s="88"/>
      <c r="L239" s="46" t="str">
        <f t="shared" si="32"/>
        <v/>
      </c>
      <c r="M239" s="3"/>
      <c r="N239" s="79" t="s">
        <v>274</v>
      </c>
      <c r="O239" s="46">
        <f t="shared" si="33"/>
        <v>0</v>
      </c>
      <c r="P239" s="79" t="s">
        <v>274</v>
      </c>
      <c r="Q239" s="46">
        <f t="shared" si="34"/>
        <v>0</v>
      </c>
      <c r="R239" s="47" t="str">
        <f t="shared" si="35"/>
        <v/>
      </c>
      <c r="S239" s="47" t="str">
        <f t="shared" si="36"/>
        <v/>
      </c>
    </row>
    <row r="240" spans="1:19" ht="31.9" customHeight="1" x14ac:dyDescent="0.25">
      <c r="A240" s="91" t="str">
        <f>IF(B240="","",MAX($A$8:A239)+1)</f>
        <v/>
      </c>
      <c r="B240" s="76"/>
      <c r="C240" s="1"/>
      <c r="D240" s="89"/>
      <c r="E240" s="189" t="str">
        <f t="shared" si="28"/>
        <v/>
      </c>
      <c r="F240" s="189" t="str">
        <f t="shared" si="29"/>
        <v/>
      </c>
      <c r="G240" s="27" t="str">
        <f t="shared" si="30"/>
        <v/>
      </c>
      <c r="H240" s="1"/>
      <c r="I240" s="1"/>
      <c r="J240" s="45" t="str">
        <f t="shared" si="31"/>
        <v/>
      </c>
      <c r="K240" s="88"/>
      <c r="L240" s="46" t="str">
        <f t="shared" si="32"/>
        <v/>
      </c>
      <c r="M240" s="3"/>
      <c r="N240" s="79" t="s">
        <v>274</v>
      </c>
      <c r="O240" s="46">
        <f t="shared" si="33"/>
        <v>0</v>
      </c>
      <c r="P240" s="79" t="s">
        <v>274</v>
      </c>
      <c r="Q240" s="46">
        <f t="shared" si="34"/>
        <v>0</v>
      </c>
      <c r="R240" s="47" t="str">
        <f t="shared" si="35"/>
        <v/>
      </c>
      <c r="S240" s="47" t="str">
        <f t="shared" si="36"/>
        <v/>
      </c>
    </row>
    <row r="241" spans="1:19" ht="31.9" customHeight="1" x14ac:dyDescent="0.25">
      <c r="A241" s="91" t="str">
        <f>IF(B241="","",MAX($A$8:A240)+1)</f>
        <v/>
      </c>
      <c r="B241" s="76"/>
      <c r="C241" s="1"/>
      <c r="D241" s="89"/>
      <c r="E241" s="189" t="str">
        <f t="shared" si="28"/>
        <v/>
      </c>
      <c r="F241" s="189" t="str">
        <f t="shared" si="29"/>
        <v/>
      </c>
      <c r="G241" s="27" t="str">
        <f t="shared" si="30"/>
        <v/>
      </c>
      <c r="H241" s="1"/>
      <c r="I241" s="1"/>
      <c r="J241" s="45" t="str">
        <f t="shared" si="31"/>
        <v/>
      </c>
      <c r="K241" s="88"/>
      <c r="L241" s="46" t="str">
        <f t="shared" si="32"/>
        <v/>
      </c>
      <c r="M241" s="3"/>
      <c r="N241" s="79" t="s">
        <v>274</v>
      </c>
      <c r="O241" s="46">
        <f t="shared" si="33"/>
        <v>0</v>
      </c>
      <c r="P241" s="79" t="s">
        <v>274</v>
      </c>
      <c r="Q241" s="46">
        <f t="shared" si="34"/>
        <v>0</v>
      </c>
      <c r="R241" s="47" t="str">
        <f t="shared" si="35"/>
        <v/>
      </c>
      <c r="S241" s="47" t="str">
        <f t="shared" si="36"/>
        <v/>
      </c>
    </row>
    <row r="242" spans="1:19" ht="31.9" customHeight="1" x14ac:dyDescent="0.25">
      <c r="A242" s="91" t="str">
        <f>IF(B242="","",MAX($A$8:A241)+1)</f>
        <v/>
      </c>
      <c r="B242" s="76"/>
      <c r="C242" s="1"/>
      <c r="D242" s="89"/>
      <c r="E242" s="189" t="str">
        <f t="shared" si="28"/>
        <v/>
      </c>
      <c r="F242" s="189" t="str">
        <f t="shared" si="29"/>
        <v/>
      </c>
      <c r="G242" s="27" t="str">
        <f t="shared" si="30"/>
        <v/>
      </c>
      <c r="H242" s="1"/>
      <c r="I242" s="1"/>
      <c r="J242" s="45" t="str">
        <f t="shared" si="31"/>
        <v/>
      </c>
      <c r="K242" s="88"/>
      <c r="L242" s="46" t="str">
        <f t="shared" si="32"/>
        <v/>
      </c>
      <c r="M242" s="3"/>
      <c r="N242" s="79" t="s">
        <v>274</v>
      </c>
      <c r="O242" s="46">
        <f t="shared" si="33"/>
        <v>0</v>
      </c>
      <c r="P242" s="79" t="s">
        <v>274</v>
      </c>
      <c r="Q242" s="46">
        <f t="shared" si="34"/>
        <v>0</v>
      </c>
      <c r="R242" s="47" t="str">
        <f t="shared" si="35"/>
        <v/>
      </c>
      <c r="S242" s="47" t="str">
        <f t="shared" si="36"/>
        <v/>
      </c>
    </row>
    <row r="243" spans="1:19" ht="31.9" customHeight="1" x14ac:dyDescent="0.25">
      <c r="A243" s="91" t="str">
        <f>IF(B243="","",MAX($A$8:A242)+1)</f>
        <v/>
      </c>
      <c r="B243" s="76"/>
      <c r="C243" s="1"/>
      <c r="D243" s="89"/>
      <c r="E243" s="189" t="str">
        <f t="shared" si="28"/>
        <v/>
      </c>
      <c r="F243" s="189" t="str">
        <f t="shared" si="29"/>
        <v/>
      </c>
      <c r="G243" s="27" t="str">
        <f t="shared" si="30"/>
        <v/>
      </c>
      <c r="H243" s="1"/>
      <c r="I243" s="1"/>
      <c r="J243" s="45" t="str">
        <f t="shared" si="31"/>
        <v/>
      </c>
      <c r="K243" s="88"/>
      <c r="L243" s="46" t="str">
        <f t="shared" si="32"/>
        <v/>
      </c>
      <c r="M243" s="3"/>
      <c r="N243" s="79" t="s">
        <v>274</v>
      </c>
      <c r="O243" s="46">
        <f t="shared" si="33"/>
        <v>0</v>
      </c>
      <c r="P243" s="79" t="s">
        <v>274</v>
      </c>
      <c r="Q243" s="46">
        <f t="shared" si="34"/>
        <v>0</v>
      </c>
      <c r="R243" s="47" t="str">
        <f t="shared" si="35"/>
        <v/>
      </c>
      <c r="S243" s="47" t="str">
        <f t="shared" si="36"/>
        <v/>
      </c>
    </row>
    <row r="244" spans="1:19" ht="31.9" customHeight="1" x14ac:dyDescent="0.25">
      <c r="A244" s="91" t="str">
        <f>IF(B244="","",MAX($A$8:A243)+1)</f>
        <v/>
      </c>
      <c r="B244" s="76"/>
      <c r="C244" s="1"/>
      <c r="D244" s="89"/>
      <c r="E244" s="189" t="str">
        <f t="shared" si="28"/>
        <v/>
      </c>
      <c r="F244" s="189" t="str">
        <f t="shared" si="29"/>
        <v/>
      </c>
      <c r="G244" s="27" t="str">
        <f t="shared" si="30"/>
        <v/>
      </c>
      <c r="H244" s="1"/>
      <c r="I244" s="1"/>
      <c r="J244" s="45" t="str">
        <f t="shared" si="31"/>
        <v/>
      </c>
      <c r="K244" s="88"/>
      <c r="L244" s="46" t="str">
        <f t="shared" si="32"/>
        <v/>
      </c>
      <c r="M244" s="3"/>
      <c r="N244" s="79" t="s">
        <v>274</v>
      </c>
      <c r="O244" s="46">
        <f t="shared" si="33"/>
        <v>0</v>
      </c>
      <c r="P244" s="79" t="s">
        <v>274</v>
      </c>
      <c r="Q244" s="46">
        <f t="shared" si="34"/>
        <v>0</v>
      </c>
      <c r="R244" s="47" t="str">
        <f t="shared" si="35"/>
        <v/>
      </c>
      <c r="S244" s="47" t="str">
        <f t="shared" si="36"/>
        <v/>
      </c>
    </row>
    <row r="245" spans="1:19" ht="31.9" customHeight="1" x14ac:dyDescent="0.25">
      <c r="A245" s="91" t="str">
        <f>IF(B245="","",MAX($A$8:A244)+1)</f>
        <v/>
      </c>
      <c r="B245" s="76"/>
      <c r="C245" s="1"/>
      <c r="D245" s="89"/>
      <c r="E245" s="189" t="str">
        <f t="shared" si="28"/>
        <v/>
      </c>
      <c r="F245" s="189" t="str">
        <f t="shared" si="29"/>
        <v/>
      </c>
      <c r="G245" s="27" t="str">
        <f t="shared" si="30"/>
        <v/>
      </c>
      <c r="H245" s="1"/>
      <c r="I245" s="1"/>
      <c r="J245" s="45" t="str">
        <f t="shared" si="31"/>
        <v/>
      </c>
      <c r="K245" s="88"/>
      <c r="L245" s="46" t="str">
        <f t="shared" si="32"/>
        <v/>
      </c>
      <c r="M245" s="3"/>
      <c r="N245" s="79" t="s">
        <v>274</v>
      </c>
      <c r="O245" s="46">
        <f t="shared" si="33"/>
        <v>0</v>
      </c>
      <c r="P245" s="79" t="s">
        <v>274</v>
      </c>
      <c r="Q245" s="46">
        <f t="shared" si="34"/>
        <v>0</v>
      </c>
      <c r="R245" s="47" t="str">
        <f t="shared" si="35"/>
        <v/>
      </c>
      <c r="S245" s="47" t="str">
        <f t="shared" si="36"/>
        <v/>
      </c>
    </row>
    <row r="246" spans="1:19" ht="31.9" customHeight="1" x14ac:dyDescent="0.25">
      <c r="A246" s="91" t="str">
        <f>IF(B246="","",MAX($A$8:A245)+1)</f>
        <v/>
      </c>
      <c r="B246" s="76"/>
      <c r="C246" s="1"/>
      <c r="D246" s="89"/>
      <c r="E246" s="189" t="str">
        <f t="shared" si="28"/>
        <v/>
      </c>
      <c r="F246" s="189" t="str">
        <f t="shared" si="29"/>
        <v/>
      </c>
      <c r="G246" s="27" t="str">
        <f t="shared" si="30"/>
        <v/>
      </c>
      <c r="H246" s="1"/>
      <c r="I246" s="1"/>
      <c r="J246" s="45" t="str">
        <f t="shared" si="31"/>
        <v/>
      </c>
      <c r="K246" s="88"/>
      <c r="L246" s="46" t="str">
        <f t="shared" si="32"/>
        <v/>
      </c>
      <c r="M246" s="3"/>
      <c r="N246" s="79" t="s">
        <v>274</v>
      </c>
      <c r="O246" s="46">
        <f t="shared" si="33"/>
        <v>0</v>
      </c>
      <c r="P246" s="79" t="s">
        <v>274</v>
      </c>
      <c r="Q246" s="46">
        <f t="shared" si="34"/>
        <v>0</v>
      </c>
      <c r="R246" s="47" t="str">
        <f t="shared" si="35"/>
        <v/>
      </c>
      <c r="S246" s="47" t="str">
        <f t="shared" si="36"/>
        <v/>
      </c>
    </row>
    <row r="247" spans="1:19" ht="31.9" customHeight="1" x14ac:dyDescent="0.25">
      <c r="A247" s="91" t="str">
        <f>IF(B247="","",MAX($A$8:A246)+1)</f>
        <v/>
      </c>
      <c r="B247" s="76"/>
      <c r="C247" s="1"/>
      <c r="D247" s="89"/>
      <c r="E247" s="189" t="str">
        <f t="shared" si="28"/>
        <v/>
      </c>
      <c r="F247" s="189" t="str">
        <f t="shared" si="29"/>
        <v/>
      </c>
      <c r="G247" s="27" t="str">
        <f t="shared" si="30"/>
        <v/>
      </c>
      <c r="H247" s="1"/>
      <c r="I247" s="1"/>
      <c r="J247" s="45" t="str">
        <f t="shared" si="31"/>
        <v/>
      </c>
      <c r="K247" s="88"/>
      <c r="L247" s="46" t="str">
        <f t="shared" si="32"/>
        <v/>
      </c>
      <c r="M247" s="3"/>
      <c r="N247" s="79" t="s">
        <v>274</v>
      </c>
      <c r="O247" s="46">
        <f t="shared" si="33"/>
        <v>0</v>
      </c>
      <c r="P247" s="79" t="s">
        <v>274</v>
      </c>
      <c r="Q247" s="46">
        <f t="shared" si="34"/>
        <v>0</v>
      </c>
      <c r="R247" s="47" t="str">
        <f t="shared" si="35"/>
        <v/>
      </c>
      <c r="S247" s="47" t="str">
        <f t="shared" si="36"/>
        <v/>
      </c>
    </row>
    <row r="248" spans="1:19" ht="31.9" customHeight="1" x14ac:dyDescent="0.25">
      <c r="A248" s="91" t="str">
        <f>IF(B248="","",MAX($A$8:A247)+1)</f>
        <v/>
      </c>
      <c r="B248" s="76"/>
      <c r="C248" s="1"/>
      <c r="D248" s="89"/>
      <c r="E248" s="189" t="str">
        <f t="shared" si="28"/>
        <v/>
      </c>
      <c r="F248" s="189" t="str">
        <f t="shared" si="29"/>
        <v/>
      </c>
      <c r="G248" s="27" t="str">
        <f t="shared" si="30"/>
        <v/>
      </c>
      <c r="H248" s="1"/>
      <c r="I248" s="1"/>
      <c r="J248" s="45" t="str">
        <f t="shared" si="31"/>
        <v/>
      </c>
      <c r="K248" s="88"/>
      <c r="L248" s="46" t="str">
        <f t="shared" si="32"/>
        <v/>
      </c>
      <c r="M248" s="3"/>
      <c r="N248" s="79" t="s">
        <v>274</v>
      </c>
      <c r="O248" s="46">
        <f t="shared" si="33"/>
        <v>0</v>
      </c>
      <c r="P248" s="79" t="s">
        <v>274</v>
      </c>
      <c r="Q248" s="46">
        <f t="shared" si="34"/>
        <v>0</v>
      </c>
      <c r="R248" s="47" t="str">
        <f t="shared" si="35"/>
        <v/>
      </c>
      <c r="S248" s="47" t="str">
        <f t="shared" si="36"/>
        <v/>
      </c>
    </row>
    <row r="249" spans="1:19" ht="31.9" customHeight="1" x14ac:dyDescent="0.25">
      <c r="A249" s="91" t="str">
        <f>IF(B249="","",MAX($A$8:A248)+1)</f>
        <v/>
      </c>
      <c r="B249" s="76"/>
      <c r="C249" s="1"/>
      <c r="D249" s="89"/>
      <c r="E249" s="189" t="str">
        <f t="shared" si="28"/>
        <v/>
      </c>
      <c r="F249" s="189" t="str">
        <f t="shared" si="29"/>
        <v/>
      </c>
      <c r="G249" s="27" t="str">
        <f t="shared" si="30"/>
        <v/>
      </c>
      <c r="H249" s="1"/>
      <c r="I249" s="1"/>
      <c r="J249" s="45" t="str">
        <f t="shared" si="31"/>
        <v/>
      </c>
      <c r="K249" s="88"/>
      <c r="L249" s="46" t="str">
        <f t="shared" si="32"/>
        <v/>
      </c>
      <c r="M249" s="3"/>
      <c r="N249" s="79" t="s">
        <v>274</v>
      </c>
      <c r="O249" s="46">
        <f t="shared" si="33"/>
        <v>0</v>
      </c>
      <c r="P249" s="79" t="s">
        <v>274</v>
      </c>
      <c r="Q249" s="46">
        <f t="shared" si="34"/>
        <v>0</v>
      </c>
      <c r="R249" s="47" t="str">
        <f t="shared" si="35"/>
        <v/>
      </c>
      <c r="S249" s="47" t="str">
        <f t="shared" si="36"/>
        <v/>
      </c>
    </row>
    <row r="250" spans="1:19" ht="31.9" customHeight="1" x14ac:dyDescent="0.25">
      <c r="A250" s="91" t="str">
        <f>IF(B250="","",MAX($A$8:A249)+1)</f>
        <v/>
      </c>
      <c r="B250" s="76"/>
      <c r="C250" s="1"/>
      <c r="D250" s="89"/>
      <c r="E250" s="189" t="str">
        <f t="shared" si="28"/>
        <v/>
      </c>
      <c r="F250" s="189" t="str">
        <f t="shared" si="29"/>
        <v/>
      </c>
      <c r="G250" s="27" t="str">
        <f t="shared" si="30"/>
        <v/>
      </c>
      <c r="H250" s="1"/>
      <c r="I250" s="1"/>
      <c r="J250" s="45" t="str">
        <f t="shared" si="31"/>
        <v/>
      </c>
      <c r="K250" s="88"/>
      <c r="L250" s="46" t="str">
        <f t="shared" si="32"/>
        <v/>
      </c>
      <c r="M250" s="3"/>
      <c r="N250" s="79" t="s">
        <v>274</v>
      </c>
      <c r="O250" s="46">
        <f t="shared" si="33"/>
        <v>0</v>
      </c>
      <c r="P250" s="79" t="s">
        <v>274</v>
      </c>
      <c r="Q250" s="46">
        <f t="shared" si="34"/>
        <v>0</v>
      </c>
      <c r="R250" s="47" t="str">
        <f t="shared" si="35"/>
        <v/>
      </c>
      <c r="S250" s="47" t="str">
        <f t="shared" si="36"/>
        <v/>
      </c>
    </row>
    <row r="251" spans="1:19" ht="31.9" customHeight="1" x14ac:dyDescent="0.25">
      <c r="A251" s="91" t="str">
        <f>IF(B251="","",MAX($A$8:A250)+1)</f>
        <v/>
      </c>
      <c r="B251" s="76"/>
      <c r="C251" s="1"/>
      <c r="D251" s="89"/>
      <c r="E251" s="189" t="str">
        <f t="shared" si="28"/>
        <v/>
      </c>
      <c r="F251" s="189" t="str">
        <f t="shared" si="29"/>
        <v/>
      </c>
      <c r="G251" s="27" t="str">
        <f t="shared" si="30"/>
        <v/>
      </c>
      <c r="H251" s="1"/>
      <c r="I251" s="1"/>
      <c r="J251" s="45" t="str">
        <f t="shared" si="31"/>
        <v/>
      </c>
      <c r="K251" s="88"/>
      <c r="L251" s="46" t="str">
        <f t="shared" si="32"/>
        <v/>
      </c>
      <c r="M251" s="3"/>
      <c r="N251" s="79" t="s">
        <v>274</v>
      </c>
      <c r="O251" s="46">
        <f t="shared" si="33"/>
        <v>0</v>
      </c>
      <c r="P251" s="79" t="s">
        <v>274</v>
      </c>
      <c r="Q251" s="46">
        <f t="shared" si="34"/>
        <v>0</v>
      </c>
      <c r="R251" s="47" t="str">
        <f t="shared" si="35"/>
        <v/>
      </c>
      <c r="S251" s="47" t="str">
        <f t="shared" si="36"/>
        <v/>
      </c>
    </row>
    <row r="252" spans="1:19" ht="31.9" customHeight="1" x14ac:dyDescent="0.25">
      <c r="A252" s="91" t="str">
        <f>IF(B252="","",MAX($A$8:A251)+1)</f>
        <v/>
      </c>
      <c r="B252" s="76"/>
      <c r="C252" s="1"/>
      <c r="D252" s="89"/>
      <c r="E252" s="189" t="str">
        <f t="shared" si="28"/>
        <v/>
      </c>
      <c r="F252" s="189" t="str">
        <f t="shared" si="29"/>
        <v/>
      </c>
      <c r="G252" s="27" t="str">
        <f t="shared" si="30"/>
        <v/>
      </c>
      <c r="H252" s="1"/>
      <c r="I252" s="1"/>
      <c r="J252" s="45" t="str">
        <f t="shared" si="31"/>
        <v/>
      </c>
      <c r="K252" s="88"/>
      <c r="L252" s="46" t="str">
        <f t="shared" si="32"/>
        <v/>
      </c>
      <c r="M252" s="3"/>
      <c r="N252" s="79" t="s">
        <v>274</v>
      </c>
      <c r="O252" s="46">
        <f t="shared" si="33"/>
        <v>0</v>
      </c>
      <c r="P252" s="79" t="s">
        <v>274</v>
      </c>
      <c r="Q252" s="46">
        <f t="shared" si="34"/>
        <v>0</v>
      </c>
      <c r="R252" s="47" t="str">
        <f t="shared" si="35"/>
        <v/>
      </c>
      <c r="S252" s="47" t="str">
        <f t="shared" si="36"/>
        <v/>
      </c>
    </row>
    <row r="253" spans="1:19" ht="31.9" customHeight="1" x14ac:dyDescent="0.25">
      <c r="A253" s="91" t="str">
        <f>IF(B253="","",MAX($A$8:A252)+1)</f>
        <v/>
      </c>
      <c r="B253" s="76"/>
      <c r="C253" s="1"/>
      <c r="D253" s="89"/>
      <c r="E253" s="189" t="str">
        <f t="shared" si="28"/>
        <v/>
      </c>
      <c r="F253" s="189" t="str">
        <f t="shared" si="29"/>
        <v/>
      </c>
      <c r="G253" s="27" t="str">
        <f t="shared" si="30"/>
        <v/>
      </c>
      <c r="H253" s="1"/>
      <c r="I253" s="1"/>
      <c r="J253" s="45" t="str">
        <f t="shared" si="31"/>
        <v/>
      </c>
      <c r="K253" s="88"/>
      <c r="L253" s="46" t="str">
        <f t="shared" si="32"/>
        <v/>
      </c>
      <c r="M253" s="3"/>
      <c r="N253" s="79" t="s">
        <v>274</v>
      </c>
      <c r="O253" s="46">
        <f t="shared" si="33"/>
        <v>0</v>
      </c>
      <c r="P253" s="79" t="s">
        <v>274</v>
      </c>
      <c r="Q253" s="46">
        <f t="shared" si="34"/>
        <v>0</v>
      </c>
      <c r="R253" s="47" t="str">
        <f t="shared" si="35"/>
        <v/>
      </c>
      <c r="S253" s="47" t="str">
        <f t="shared" si="36"/>
        <v/>
      </c>
    </row>
    <row r="254" spans="1:19" ht="31.9" customHeight="1" x14ac:dyDescent="0.25">
      <c r="A254" s="91" t="str">
        <f>IF(B254="","",MAX($A$8:A253)+1)</f>
        <v/>
      </c>
      <c r="B254" s="76"/>
      <c r="C254" s="1"/>
      <c r="D254" s="89"/>
      <c r="E254" s="189" t="str">
        <f t="shared" si="28"/>
        <v/>
      </c>
      <c r="F254" s="189" t="str">
        <f t="shared" si="29"/>
        <v/>
      </c>
      <c r="G254" s="27" t="str">
        <f t="shared" si="30"/>
        <v/>
      </c>
      <c r="H254" s="1"/>
      <c r="I254" s="1"/>
      <c r="J254" s="45" t="str">
        <f t="shared" si="31"/>
        <v/>
      </c>
      <c r="K254" s="88"/>
      <c r="L254" s="46" t="str">
        <f t="shared" si="32"/>
        <v/>
      </c>
      <c r="M254" s="3"/>
      <c r="N254" s="79" t="s">
        <v>274</v>
      </c>
      <c r="O254" s="46">
        <f t="shared" si="33"/>
        <v>0</v>
      </c>
      <c r="P254" s="79" t="s">
        <v>274</v>
      </c>
      <c r="Q254" s="46">
        <f t="shared" si="34"/>
        <v>0</v>
      </c>
      <c r="R254" s="47" t="str">
        <f t="shared" si="35"/>
        <v/>
      </c>
      <c r="S254" s="47" t="str">
        <f t="shared" si="36"/>
        <v/>
      </c>
    </row>
    <row r="255" spans="1:19" ht="31.9" customHeight="1" x14ac:dyDescent="0.25">
      <c r="A255" s="91" t="str">
        <f>IF(B255="","",MAX($A$8:A254)+1)</f>
        <v/>
      </c>
      <c r="B255" s="76"/>
      <c r="C255" s="1"/>
      <c r="D255" s="89"/>
      <c r="E255" s="189" t="str">
        <f t="shared" si="28"/>
        <v/>
      </c>
      <c r="F255" s="189" t="str">
        <f t="shared" si="29"/>
        <v/>
      </c>
      <c r="G255" s="27" t="str">
        <f t="shared" si="30"/>
        <v/>
      </c>
      <c r="H255" s="1"/>
      <c r="I255" s="1"/>
      <c r="J255" s="45" t="str">
        <f t="shared" si="31"/>
        <v/>
      </c>
      <c r="K255" s="88"/>
      <c r="L255" s="46" t="str">
        <f t="shared" si="32"/>
        <v/>
      </c>
      <c r="M255" s="3"/>
      <c r="N255" s="79" t="s">
        <v>274</v>
      </c>
      <c r="O255" s="46">
        <f t="shared" si="33"/>
        <v>0</v>
      </c>
      <c r="P255" s="79" t="s">
        <v>274</v>
      </c>
      <c r="Q255" s="46">
        <f t="shared" si="34"/>
        <v>0</v>
      </c>
      <c r="R255" s="47" t="str">
        <f t="shared" si="35"/>
        <v/>
      </c>
      <c r="S255" s="47" t="str">
        <f t="shared" si="36"/>
        <v/>
      </c>
    </row>
    <row r="256" spans="1:19" ht="31.9" customHeight="1" x14ac:dyDescent="0.25">
      <c r="A256" s="91" t="str">
        <f>IF(B256="","",MAX($A$8:A255)+1)</f>
        <v/>
      </c>
      <c r="B256" s="76"/>
      <c r="C256" s="1"/>
      <c r="D256" s="89"/>
      <c r="E256" s="189" t="str">
        <f t="shared" si="28"/>
        <v/>
      </c>
      <c r="F256" s="189" t="str">
        <f t="shared" si="29"/>
        <v/>
      </c>
      <c r="G256" s="27" t="str">
        <f t="shared" si="30"/>
        <v/>
      </c>
      <c r="H256" s="1"/>
      <c r="I256" s="1"/>
      <c r="J256" s="45" t="str">
        <f t="shared" si="31"/>
        <v/>
      </c>
      <c r="K256" s="88"/>
      <c r="L256" s="46" t="str">
        <f t="shared" si="32"/>
        <v/>
      </c>
      <c r="M256" s="3"/>
      <c r="N256" s="79" t="s">
        <v>274</v>
      </c>
      <c r="O256" s="46">
        <f t="shared" si="33"/>
        <v>0</v>
      </c>
      <c r="P256" s="79" t="s">
        <v>274</v>
      </c>
      <c r="Q256" s="46">
        <f t="shared" si="34"/>
        <v>0</v>
      </c>
      <c r="R256" s="47" t="str">
        <f t="shared" si="35"/>
        <v/>
      </c>
      <c r="S256" s="47" t="str">
        <f t="shared" si="36"/>
        <v/>
      </c>
    </row>
    <row r="257" spans="1:19" ht="31.9" customHeight="1" x14ac:dyDescent="0.25">
      <c r="A257" s="91" t="str">
        <f>IF(B257="","",MAX($A$8:A256)+1)</f>
        <v/>
      </c>
      <c r="B257" s="76"/>
      <c r="C257" s="1"/>
      <c r="D257" s="89"/>
      <c r="E257" s="189" t="str">
        <f t="shared" si="28"/>
        <v/>
      </c>
      <c r="F257" s="189" t="str">
        <f t="shared" si="29"/>
        <v/>
      </c>
      <c r="G257" s="27" t="str">
        <f t="shared" si="30"/>
        <v/>
      </c>
      <c r="H257" s="1"/>
      <c r="I257" s="1"/>
      <c r="J257" s="45" t="str">
        <f t="shared" si="31"/>
        <v/>
      </c>
      <c r="K257" s="88"/>
      <c r="L257" s="46" t="str">
        <f t="shared" si="32"/>
        <v/>
      </c>
      <c r="M257" s="3"/>
      <c r="N257" s="79" t="s">
        <v>274</v>
      </c>
      <c r="O257" s="46">
        <f t="shared" si="33"/>
        <v>0</v>
      </c>
      <c r="P257" s="79" t="s">
        <v>274</v>
      </c>
      <c r="Q257" s="46">
        <f t="shared" si="34"/>
        <v>0</v>
      </c>
      <c r="R257" s="47" t="str">
        <f t="shared" si="35"/>
        <v/>
      </c>
      <c r="S257" s="47" t="str">
        <f t="shared" si="36"/>
        <v/>
      </c>
    </row>
    <row r="258" spans="1:19" ht="31.9" customHeight="1" x14ac:dyDescent="0.25">
      <c r="A258" s="91" t="str">
        <f>IF(B258="","",MAX($A$8:A257)+1)</f>
        <v/>
      </c>
      <c r="B258" s="76"/>
      <c r="C258" s="1"/>
      <c r="D258" s="89"/>
      <c r="E258" s="189" t="str">
        <f t="shared" si="28"/>
        <v/>
      </c>
      <c r="F258" s="189" t="str">
        <f t="shared" si="29"/>
        <v/>
      </c>
      <c r="G258" s="27" t="str">
        <f t="shared" si="30"/>
        <v/>
      </c>
      <c r="H258" s="1"/>
      <c r="I258" s="1"/>
      <c r="J258" s="45" t="str">
        <f t="shared" si="31"/>
        <v/>
      </c>
      <c r="K258" s="88"/>
      <c r="L258" s="46" t="str">
        <f t="shared" si="32"/>
        <v/>
      </c>
      <c r="M258" s="3"/>
      <c r="N258" s="79" t="s">
        <v>274</v>
      </c>
      <c r="O258" s="46">
        <f t="shared" si="33"/>
        <v>0</v>
      </c>
      <c r="P258" s="79" t="s">
        <v>274</v>
      </c>
      <c r="Q258" s="46">
        <f t="shared" si="34"/>
        <v>0</v>
      </c>
      <c r="R258" s="47" t="str">
        <f t="shared" si="35"/>
        <v/>
      </c>
      <c r="S258" s="47" t="str">
        <f t="shared" si="36"/>
        <v/>
      </c>
    </row>
    <row r="259" spans="1:19" ht="31.9" customHeight="1" x14ac:dyDescent="0.25">
      <c r="A259" s="91" t="str">
        <f>IF(B259="","",MAX($A$8:A258)+1)</f>
        <v/>
      </c>
      <c r="B259" s="76"/>
      <c r="C259" s="1"/>
      <c r="D259" s="89"/>
      <c r="E259" s="189" t="str">
        <f t="shared" si="28"/>
        <v/>
      </c>
      <c r="F259" s="189" t="str">
        <f t="shared" si="29"/>
        <v/>
      </c>
      <c r="G259" s="27" t="str">
        <f t="shared" si="30"/>
        <v/>
      </c>
      <c r="H259" s="1"/>
      <c r="I259" s="1"/>
      <c r="J259" s="45" t="str">
        <f t="shared" si="31"/>
        <v/>
      </c>
      <c r="K259" s="88"/>
      <c r="L259" s="46" t="str">
        <f t="shared" si="32"/>
        <v/>
      </c>
      <c r="M259" s="3"/>
      <c r="N259" s="79" t="s">
        <v>274</v>
      </c>
      <c r="O259" s="46">
        <f t="shared" si="33"/>
        <v>0</v>
      </c>
      <c r="P259" s="79" t="s">
        <v>274</v>
      </c>
      <c r="Q259" s="46">
        <f t="shared" si="34"/>
        <v>0</v>
      </c>
      <c r="R259" s="47" t="str">
        <f t="shared" si="35"/>
        <v/>
      </c>
      <c r="S259" s="47" t="str">
        <f t="shared" si="36"/>
        <v/>
      </c>
    </row>
    <row r="260" spans="1:19" ht="31.9" customHeight="1" x14ac:dyDescent="0.25">
      <c r="A260" s="91" t="str">
        <f>IF(B260="","",MAX($A$8:A259)+1)</f>
        <v/>
      </c>
      <c r="B260" s="76"/>
      <c r="C260" s="1"/>
      <c r="D260" s="89"/>
      <c r="E260" s="189" t="str">
        <f t="shared" si="28"/>
        <v/>
      </c>
      <c r="F260" s="189" t="str">
        <f t="shared" si="29"/>
        <v/>
      </c>
      <c r="G260" s="27" t="str">
        <f t="shared" si="30"/>
        <v/>
      </c>
      <c r="H260" s="1"/>
      <c r="I260" s="1"/>
      <c r="J260" s="45" t="str">
        <f t="shared" si="31"/>
        <v/>
      </c>
      <c r="K260" s="88"/>
      <c r="L260" s="46" t="str">
        <f t="shared" si="32"/>
        <v/>
      </c>
      <c r="M260" s="3"/>
      <c r="N260" s="79" t="s">
        <v>274</v>
      </c>
      <c r="O260" s="46">
        <f t="shared" si="33"/>
        <v>0</v>
      </c>
      <c r="P260" s="79" t="s">
        <v>274</v>
      </c>
      <c r="Q260" s="46">
        <f t="shared" si="34"/>
        <v>0</v>
      </c>
      <c r="R260" s="47" t="str">
        <f t="shared" si="35"/>
        <v/>
      </c>
      <c r="S260" s="47" t="str">
        <f t="shared" si="36"/>
        <v/>
      </c>
    </row>
    <row r="261" spans="1:19" ht="31.9" customHeight="1" x14ac:dyDescent="0.25">
      <c r="A261" s="91" t="str">
        <f>IF(B261="","",MAX($A$8:A260)+1)</f>
        <v/>
      </c>
      <c r="B261" s="76"/>
      <c r="C261" s="1"/>
      <c r="D261" s="89"/>
      <c r="E261" s="189" t="str">
        <f t="shared" si="28"/>
        <v/>
      </c>
      <c r="F261" s="189" t="str">
        <f t="shared" si="29"/>
        <v/>
      </c>
      <c r="G261" s="27" t="str">
        <f t="shared" si="30"/>
        <v/>
      </c>
      <c r="H261" s="1"/>
      <c r="I261" s="1"/>
      <c r="J261" s="45" t="str">
        <f t="shared" si="31"/>
        <v/>
      </c>
      <c r="K261" s="88"/>
      <c r="L261" s="46" t="str">
        <f t="shared" si="32"/>
        <v/>
      </c>
      <c r="M261" s="3"/>
      <c r="N261" s="79" t="s">
        <v>274</v>
      </c>
      <c r="O261" s="46">
        <f t="shared" si="33"/>
        <v>0</v>
      </c>
      <c r="P261" s="79" t="s">
        <v>274</v>
      </c>
      <c r="Q261" s="46">
        <f t="shared" si="34"/>
        <v>0</v>
      </c>
      <c r="R261" s="47" t="str">
        <f t="shared" si="35"/>
        <v/>
      </c>
      <c r="S261" s="47" t="str">
        <f t="shared" si="36"/>
        <v/>
      </c>
    </row>
    <row r="262" spans="1:19" ht="31.9" customHeight="1" x14ac:dyDescent="0.25">
      <c r="A262" s="91" t="str">
        <f>IF(B262="","",MAX($A$8:A261)+1)</f>
        <v/>
      </c>
      <c r="B262" s="76"/>
      <c r="C262" s="1"/>
      <c r="D262" s="89"/>
      <c r="E262" s="189" t="str">
        <f t="shared" si="28"/>
        <v/>
      </c>
      <c r="F262" s="189" t="str">
        <f t="shared" si="29"/>
        <v/>
      </c>
      <c r="G262" s="27" t="str">
        <f t="shared" si="30"/>
        <v/>
      </c>
      <c r="H262" s="1"/>
      <c r="I262" s="1"/>
      <c r="J262" s="45" t="str">
        <f t="shared" si="31"/>
        <v/>
      </c>
      <c r="K262" s="88"/>
      <c r="L262" s="46" t="str">
        <f t="shared" si="32"/>
        <v/>
      </c>
      <c r="M262" s="3"/>
      <c r="N262" s="79" t="s">
        <v>274</v>
      </c>
      <c r="O262" s="46">
        <f t="shared" si="33"/>
        <v>0</v>
      </c>
      <c r="P262" s="79" t="s">
        <v>274</v>
      </c>
      <c r="Q262" s="46">
        <f t="shared" si="34"/>
        <v>0</v>
      </c>
      <c r="R262" s="47" t="str">
        <f t="shared" si="35"/>
        <v/>
      </c>
      <c r="S262" s="47" t="str">
        <f t="shared" si="36"/>
        <v/>
      </c>
    </row>
    <row r="263" spans="1:19" ht="31.9" customHeight="1" x14ac:dyDescent="0.25">
      <c r="A263" s="91" t="str">
        <f>IF(B263="","",MAX($A$8:A262)+1)</f>
        <v/>
      </c>
      <c r="B263" s="76"/>
      <c r="C263" s="1"/>
      <c r="D263" s="89"/>
      <c r="E263" s="189" t="str">
        <f t="shared" si="28"/>
        <v/>
      </c>
      <c r="F263" s="189" t="str">
        <f t="shared" si="29"/>
        <v/>
      </c>
      <c r="G263" s="27" t="str">
        <f t="shared" si="30"/>
        <v/>
      </c>
      <c r="H263" s="1"/>
      <c r="I263" s="1"/>
      <c r="J263" s="45" t="str">
        <f t="shared" si="31"/>
        <v/>
      </c>
      <c r="K263" s="88"/>
      <c r="L263" s="46" t="str">
        <f t="shared" si="32"/>
        <v/>
      </c>
      <c r="M263" s="3"/>
      <c r="N263" s="79" t="s">
        <v>274</v>
      </c>
      <c r="O263" s="46">
        <f t="shared" si="33"/>
        <v>0</v>
      </c>
      <c r="P263" s="79" t="s">
        <v>274</v>
      </c>
      <c r="Q263" s="46">
        <f t="shared" si="34"/>
        <v>0</v>
      </c>
      <c r="R263" s="47" t="str">
        <f t="shared" si="35"/>
        <v/>
      </c>
      <c r="S263" s="47" t="str">
        <f t="shared" si="36"/>
        <v/>
      </c>
    </row>
    <row r="264" spans="1:19" ht="31.9" customHeight="1" x14ac:dyDescent="0.25">
      <c r="A264" s="91" t="str">
        <f>IF(B264="","",MAX($A$8:A263)+1)</f>
        <v/>
      </c>
      <c r="B264" s="76"/>
      <c r="C264" s="1"/>
      <c r="D264" s="89"/>
      <c r="E264" s="189" t="str">
        <f t="shared" ref="E264:E310" si="37">IF(OR(D264="",D264="keine"),"",VLOOKUP(D264,NSollG,2,FALSE))</f>
        <v/>
      </c>
      <c r="F264" s="189" t="str">
        <f t="shared" ref="F264:F310" si="38">IF(OR(D264="",D264="keine"),"",VLOOKUP(D264,NSollG,3,FALSE))</f>
        <v/>
      </c>
      <c r="G264" s="27" t="str">
        <f t="shared" ref="G264:G310" si="39">IF(OR(D264="",D264="keine"),"",VLOOKUP(D264,NSollG,4,FALSE))</f>
        <v/>
      </c>
      <c r="H264" s="1"/>
      <c r="I264" s="1"/>
      <c r="J264" s="45" t="str">
        <f t="shared" ref="J264:J310" si="40">IF(OR(D264="",D264="keine",H264="",I264=""),"",G264-((E264-H264)*VLOOKUP(D264,NSollG,5,FALSE)+(F264-I264)*VLOOKUP(D264,NSollG,6,FALSE)))</f>
        <v/>
      </c>
      <c r="K264" s="88"/>
      <c r="L264" s="46" t="str">
        <f t="shared" ref="L264:L310" si="41">IF(K264="","",VLOOKUP(K264,NSollHumusG,2,FALSE))</f>
        <v/>
      </c>
      <c r="M264" s="3"/>
      <c r="N264" s="79" t="s">
        <v>274</v>
      </c>
      <c r="O264" s="46">
        <f t="shared" ref="O264:O310" si="42">IF(N264="","",VLOOKUP(N264,NSollLegGL,2,FALSE))</f>
        <v>0</v>
      </c>
      <c r="P264" s="79" t="s">
        <v>274</v>
      </c>
      <c r="Q264" s="46">
        <f t="shared" ref="Q264:Q310" si="43">VLOOKUP(P264,NSollLegAF,2,FALSE)</f>
        <v>0</v>
      </c>
      <c r="R264" s="47" t="str">
        <f t="shared" ref="R264:R310" si="44">IF(OR(D264="",D264="keine",H264="",I264="",K264=""),"",IF(AND(O264&gt;0,Q264&gt;0),"",IF((J264-L264-M264-O264-Q264)&lt;0,0,(J264-L264-M264-O264-Q264))))</f>
        <v/>
      </c>
      <c r="S264" s="47" t="str">
        <f t="shared" ref="S264:S310" si="45">IF(OR(D264="",D264="keine",R264=""),"",IF(R264&lt;0,0,R264*C264))</f>
        <v/>
      </c>
    </row>
    <row r="265" spans="1:19" ht="31.9" customHeight="1" x14ac:dyDescent="0.25">
      <c r="A265" s="91" t="str">
        <f>IF(B265="","",MAX($A$8:A264)+1)</f>
        <v/>
      </c>
      <c r="B265" s="76"/>
      <c r="C265" s="1"/>
      <c r="D265" s="89"/>
      <c r="E265" s="189" t="str">
        <f t="shared" si="37"/>
        <v/>
      </c>
      <c r="F265" s="189" t="str">
        <f t="shared" si="38"/>
        <v/>
      </c>
      <c r="G265" s="27" t="str">
        <f t="shared" si="39"/>
        <v/>
      </c>
      <c r="H265" s="1"/>
      <c r="I265" s="1"/>
      <c r="J265" s="45" t="str">
        <f t="shared" si="40"/>
        <v/>
      </c>
      <c r="K265" s="88"/>
      <c r="L265" s="46" t="str">
        <f t="shared" si="41"/>
        <v/>
      </c>
      <c r="M265" s="3"/>
      <c r="N265" s="79" t="s">
        <v>274</v>
      </c>
      <c r="O265" s="46">
        <f t="shared" si="42"/>
        <v>0</v>
      </c>
      <c r="P265" s="79" t="s">
        <v>274</v>
      </c>
      <c r="Q265" s="46">
        <f t="shared" si="43"/>
        <v>0</v>
      </c>
      <c r="R265" s="47" t="str">
        <f t="shared" si="44"/>
        <v/>
      </c>
      <c r="S265" s="47" t="str">
        <f t="shared" si="45"/>
        <v/>
      </c>
    </row>
    <row r="266" spans="1:19" ht="31.9" customHeight="1" x14ac:dyDescent="0.25">
      <c r="A266" s="91" t="str">
        <f>IF(B266="","",MAX($A$8:A265)+1)</f>
        <v/>
      </c>
      <c r="B266" s="76"/>
      <c r="C266" s="1"/>
      <c r="D266" s="89"/>
      <c r="E266" s="189" t="str">
        <f t="shared" si="37"/>
        <v/>
      </c>
      <c r="F266" s="189" t="str">
        <f t="shared" si="38"/>
        <v/>
      </c>
      <c r="G266" s="27" t="str">
        <f t="shared" si="39"/>
        <v/>
      </c>
      <c r="H266" s="1"/>
      <c r="I266" s="1"/>
      <c r="J266" s="45" t="str">
        <f t="shared" si="40"/>
        <v/>
      </c>
      <c r="K266" s="88"/>
      <c r="L266" s="46" t="str">
        <f t="shared" si="41"/>
        <v/>
      </c>
      <c r="M266" s="3"/>
      <c r="N266" s="79" t="s">
        <v>274</v>
      </c>
      <c r="O266" s="46">
        <f t="shared" si="42"/>
        <v>0</v>
      </c>
      <c r="P266" s="79" t="s">
        <v>274</v>
      </c>
      <c r="Q266" s="46">
        <f t="shared" si="43"/>
        <v>0</v>
      </c>
      <c r="R266" s="47" t="str">
        <f t="shared" si="44"/>
        <v/>
      </c>
      <c r="S266" s="47" t="str">
        <f t="shared" si="45"/>
        <v/>
      </c>
    </row>
    <row r="267" spans="1:19" ht="31.9" customHeight="1" x14ac:dyDescent="0.25">
      <c r="A267" s="91" t="str">
        <f>IF(B267="","",MAX($A$8:A266)+1)</f>
        <v/>
      </c>
      <c r="B267" s="76"/>
      <c r="C267" s="1"/>
      <c r="D267" s="89"/>
      <c r="E267" s="189" t="str">
        <f t="shared" si="37"/>
        <v/>
      </c>
      <c r="F267" s="189" t="str">
        <f t="shared" si="38"/>
        <v/>
      </c>
      <c r="G267" s="27" t="str">
        <f t="shared" si="39"/>
        <v/>
      </c>
      <c r="H267" s="1"/>
      <c r="I267" s="1"/>
      <c r="J267" s="45" t="str">
        <f t="shared" si="40"/>
        <v/>
      </c>
      <c r="K267" s="88"/>
      <c r="L267" s="46" t="str">
        <f t="shared" si="41"/>
        <v/>
      </c>
      <c r="M267" s="3"/>
      <c r="N267" s="79" t="s">
        <v>274</v>
      </c>
      <c r="O267" s="46">
        <f t="shared" si="42"/>
        <v>0</v>
      </c>
      <c r="P267" s="79" t="s">
        <v>274</v>
      </c>
      <c r="Q267" s="46">
        <f t="shared" si="43"/>
        <v>0</v>
      </c>
      <c r="R267" s="47" t="str">
        <f t="shared" si="44"/>
        <v/>
      </c>
      <c r="S267" s="47" t="str">
        <f t="shared" si="45"/>
        <v/>
      </c>
    </row>
    <row r="268" spans="1:19" ht="31.9" customHeight="1" x14ac:dyDescent="0.25">
      <c r="A268" s="91" t="str">
        <f>IF(B268="","",MAX($A$8:A267)+1)</f>
        <v/>
      </c>
      <c r="B268" s="76"/>
      <c r="C268" s="1"/>
      <c r="D268" s="89"/>
      <c r="E268" s="189" t="str">
        <f t="shared" si="37"/>
        <v/>
      </c>
      <c r="F268" s="189" t="str">
        <f t="shared" si="38"/>
        <v/>
      </c>
      <c r="G268" s="27" t="str">
        <f t="shared" si="39"/>
        <v/>
      </c>
      <c r="H268" s="1"/>
      <c r="I268" s="1"/>
      <c r="J268" s="45" t="str">
        <f t="shared" si="40"/>
        <v/>
      </c>
      <c r="K268" s="88"/>
      <c r="L268" s="46" t="str">
        <f t="shared" si="41"/>
        <v/>
      </c>
      <c r="M268" s="3"/>
      <c r="N268" s="79" t="s">
        <v>274</v>
      </c>
      <c r="O268" s="46">
        <f t="shared" si="42"/>
        <v>0</v>
      </c>
      <c r="P268" s="79" t="s">
        <v>274</v>
      </c>
      <c r="Q268" s="46">
        <f t="shared" si="43"/>
        <v>0</v>
      </c>
      <c r="R268" s="47" t="str">
        <f t="shared" si="44"/>
        <v/>
      </c>
      <c r="S268" s="47" t="str">
        <f t="shared" si="45"/>
        <v/>
      </c>
    </row>
    <row r="269" spans="1:19" ht="31.9" customHeight="1" x14ac:dyDescent="0.25">
      <c r="A269" s="91" t="str">
        <f>IF(B269="","",MAX($A$8:A268)+1)</f>
        <v/>
      </c>
      <c r="B269" s="76"/>
      <c r="C269" s="1"/>
      <c r="D269" s="89"/>
      <c r="E269" s="189" t="str">
        <f t="shared" si="37"/>
        <v/>
      </c>
      <c r="F269" s="189" t="str">
        <f t="shared" si="38"/>
        <v/>
      </c>
      <c r="G269" s="27" t="str">
        <f t="shared" si="39"/>
        <v/>
      </c>
      <c r="H269" s="1"/>
      <c r="I269" s="1"/>
      <c r="J269" s="45" t="str">
        <f t="shared" si="40"/>
        <v/>
      </c>
      <c r="K269" s="88"/>
      <c r="L269" s="46" t="str">
        <f t="shared" si="41"/>
        <v/>
      </c>
      <c r="M269" s="3"/>
      <c r="N269" s="79" t="s">
        <v>274</v>
      </c>
      <c r="O269" s="46">
        <f t="shared" si="42"/>
        <v>0</v>
      </c>
      <c r="P269" s="79" t="s">
        <v>274</v>
      </c>
      <c r="Q269" s="46">
        <f t="shared" si="43"/>
        <v>0</v>
      </c>
      <c r="R269" s="47" t="str">
        <f t="shared" si="44"/>
        <v/>
      </c>
      <c r="S269" s="47" t="str">
        <f t="shared" si="45"/>
        <v/>
      </c>
    </row>
    <row r="270" spans="1:19" ht="31.9" customHeight="1" x14ac:dyDescent="0.25">
      <c r="A270" s="91" t="str">
        <f>IF(B270="","",MAX($A$8:A269)+1)</f>
        <v/>
      </c>
      <c r="B270" s="76"/>
      <c r="C270" s="1"/>
      <c r="D270" s="89"/>
      <c r="E270" s="189" t="str">
        <f t="shared" si="37"/>
        <v/>
      </c>
      <c r="F270" s="189" t="str">
        <f t="shared" si="38"/>
        <v/>
      </c>
      <c r="G270" s="27" t="str">
        <f t="shared" si="39"/>
        <v/>
      </c>
      <c r="H270" s="1"/>
      <c r="I270" s="1"/>
      <c r="J270" s="45" t="str">
        <f t="shared" si="40"/>
        <v/>
      </c>
      <c r="K270" s="88"/>
      <c r="L270" s="46" t="str">
        <f t="shared" si="41"/>
        <v/>
      </c>
      <c r="M270" s="3"/>
      <c r="N270" s="79" t="s">
        <v>274</v>
      </c>
      <c r="O270" s="46">
        <f t="shared" si="42"/>
        <v>0</v>
      </c>
      <c r="P270" s="79" t="s">
        <v>274</v>
      </c>
      <c r="Q270" s="46">
        <f t="shared" si="43"/>
        <v>0</v>
      </c>
      <c r="R270" s="47" t="str">
        <f t="shared" si="44"/>
        <v/>
      </c>
      <c r="S270" s="47" t="str">
        <f t="shared" si="45"/>
        <v/>
      </c>
    </row>
    <row r="271" spans="1:19" ht="31.9" customHeight="1" x14ac:dyDescent="0.25">
      <c r="A271" s="91" t="str">
        <f>IF(B271="","",MAX($A$8:A270)+1)</f>
        <v/>
      </c>
      <c r="B271" s="76"/>
      <c r="C271" s="1"/>
      <c r="D271" s="89"/>
      <c r="E271" s="189" t="str">
        <f t="shared" si="37"/>
        <v/>
      </c>
      <c r="F271" s="189" t="str">
        <f t="shared" si="38"/>
        <v/>
      </c>
      <c r="G271" s="27" t="str">
        <f t="shared" si="39"/>
        <v/>
      </c>
      <c r="H271" s="1"/>
      <c r="I271" s="1"/>
      <c r="J271" s="45" t="str">
        <f t="shared" si="40"/>
        <v/>
      </c>
      <c r="K271" s="88"/>
      <c r="L271" s="46" t="str">
        <f t="shared" si="41"/>
        <v/>
      </c>
      <c r="M271" s="3"/>
      <c r="N271" s="79" t="s">
        <v>274</v>
      </c>
      <c r="O271" s="46">
        <f t="shared" si="42"/>
        <v>0</v>
      </c>
      <c r="P271" s="79" t="s">
        <v>274</v>
      </c>
      <c r="Q271" s="46">
        <f t="shared" si="43"/>
        <v>0</v>
      </c>
      <c r="R271" s="47" t="str">
        <f t="shared" si="44"/>
        <v/>
      </c>
      <c r="S271" s="47" t="str">
        <f t="shared" si="45"/>
        <v/>
      </c>
    </row>
    <row r="272" spans="1:19" ht="31.9" customHeight="1" x14ac:dyDescent="0.25">
      <c r="A272" s="91" t="str">
        <f>IF(B272="","",MAX($A$8:A271)+1)</f>
        <v/>
      </c>
      <c r="B272" s="76"/>
      <c r="C272" s="1"/>
      <c r="D272" s="89"/>
      <c r="E272" s="189" t="str">
        <f t="shared" si="37"/>
        <v/>
      </c>
      <c r="F272" s="189" t="str">
        <f t="shared" si="38"/>
        <v/>
      </c>
      <c r="G272" s="27" t="str">
        <f t="shared" si="39"/>
        <v/>
      </c>
      <c r="H272" s="1"/>
      <c r="I272" s="1"/>
      <c r="J272" s="45" t="str">
        <f t="shared" si="40"/>
        <v/>
      </c>
      <c r="K272" s="88"/>
      <c r="L272" s="46" t="str">
        <f t="shared" si="41"/>
        <v/>
      </c>
      <c r="M272" s="3"/>
      <c r="N272" s="79" t="s">
        <v>274</v>
      </c>
      <c r="O272" s="46">
        <f t="shared" si="42"/>
        <v>0</v>
      </c>
      <c r="P272" s="79" t="s">
        <v>274</v>
      </c>
      <c r="Q272" s="46">
        <f t="shared" si="43"/>
        <v>0</v>
      </c>
      <c r="R272" s="47" t="str">
        <f t="shared" si="44"/>
        <v/>
      </c>
      <c r="S272" s="47" t="str">
        <f t="shared" si="45"/>
        <v/>
      </c>
    </row>
    <row r="273" spans="1:19" ht="31.9" customHeight="1" x14ac:dyDescent="0.25">
      <c r="A273" s="91" t="str">
        <f>IF(B273="","",MAX($A$8:A272)+1)</f>
        <v/>
      </c>
      <c r="B273" s="76"/>
      <c r="C273" s="1"/>
      <c r="D273" s="89"/>
      <c r="E273" s="189" t="str">
        <f t="shared" si="37"/>
        <v/>
      </c>
      <c r="F273" s="189" t="str">
        <f t="shared" si="38"/>
        <v/>
      </c>
      <c r="G273" s="27" t="str">
        <f t="shared" si="39"/>
        <v/>
      </c>
      <c r="H273" s="1"/>
      <c r="I273" s="1"/>
      <c r="J273" s="45" t="str">
        <f t="shared" si="40"/>
        <v/>
      </c>
      <c r="K273" s="88"/>
      <c r="L273" s="46" t="str">
        <f t="shared" si="41"/>
        <v/>
      </c>
      <c r="M273" s="3"/>
      <c r="N273" s="79" t="s">
        <v>274</v>
      </c>
      <c r="O273" s="46">
        <f t="shared" si="42"/>
        <v>0</v>
      </c>
      <c r="P273" s="79" t="s">
        <v>274</v>
      </c>
      <c r="Q273" s="46">
        <f t="shared" si="43"/>
        <v>0</v>
      </c>
      <c r="R273" s="47" t="str">
        <f t="shared" si="44"/>
        <v/>
      </c>
      <c r="S273" s="47" t="str">
        <f t="shared" si="45"/>
        <v/>
      </c>
    </row>
    <row r="274" spans="1:19" ht="31.9" customHeight="1" x14ac:dyDescent="0.25">
      <c r="A274" s="91" t="str">
        <f>IF(B274="","",MAX($A$8:A273)+1)</f>
        <v/>
      </c>
      <c r="B274" s="76"/>
      <c r="C274" s="1"/>
      <c r="D274" s="89"/>
      <c r="E274" s="189" t="str">
        <f t="shared" si="37"/>
        <v/>
      </c>
      <c r="F274" s="189" t="str">
        <f t="shared" si="38"/>
        <v/>
      </c>
      <c r="G274" s="27" t="str">
        <f t="shared" si="39"/>
        <v/>
      </c>
      <c r="H274" s="1"/>
      <c r="I274" s="1"/>
      <c r="J274" s="45" t="str">
        <f t="shared" si="40"/>
        <v/>
      </c>
      <c r="K274" s="88"/>
      <c r="L274" s="46" t="str">
        <f t="shared" si="41"/>
        <v/>
      </c>
      <c r="M274" s="3"/>
      <c r="N274" s="79" t="s">
        <v>274</v>
      </c>
      <c r="O274" s="46">
        <f t="shared" si="42"/>
        <v>0</v>
      </c>
      <c r="P274" s="79" t="s">
        <v>274</v>
      </c>
      <c r="Q274" s="46">
        <f t="shared" si="43"/>
        <v>0</v>
      </c>
      <c r="R274" s="47" t="str">
        <f t="shared" si="44"/>
        <v/>
      </c>
      <c r="S274" s="47" t="str">
        <f t="shared" si="45"/>
        <v/>
      </c>
    </row>
    <row r="275" spans="1:19" ht="31.9" customHeight="1" x14ac:dyDescent="0.25">
      <c r="A275" s="91" t="str">
        <f>IF(B275="","",MAX($A$8:A274)+1)</f>
        <v/>
      </c>
      <c r="B275" s="76"/>
      <c r="C275" s="1"/>
      <c r="D275" s="89"/>
      <c r="E275" s="189" t="str">
        <f t="shared" si="37"/>
        <v/>
      </c>
      <c r="F275" s="189" t="str">
        <f t="shared" si="38"/>
        <v/>
      </c>
      <c r="G275" s="27" t="str">
        <f t="shared" si="39"/>
        <v/>
      </c>
      <c r="H275" s="1"/>
      <c r="I275" s="1"/>
      <c r="J275" s="45" t="str">
        <f t="shared" si="40"/>
        <v/>
      </c>
      <c r="K275" s="88"/>
      <c r="L275" s="46" t="str">
        <f t="shared" si="41"/>
        <v/>
      </c>
      <c r="M275" s="3"/>
      <c r="N275" s="79" t="s">
        <v>274</v>
      </c>
      <c r="O275" s="46">
        <f t="shared" si="42"/>
        <v>0</v>
      </c>
      <c r="P275" s="79" t="s">
        <v>274</v>
      </c>
      <c r="Q275" s="46">
        <f t="shared" si="43"/>
        <v>0</v>
      </c>
      <c r="R275" s="47" t="str">
        <f t="shared" si="44"/>
        <v/>
      </c>
      <c r="S275" s="47" t="str">
        <f t="shared" si="45"/>
        <v/>
      </c>
    </row>
    <row r="276" spans="1:19" ht="31.9" customHeight="1" x14ac:dyDescent="0.25">
      <c r="A276" s="91" t="str">
        <f>IF(B276="","",MAX($A$8:A275)+1)</f>
        <v/>
      </c>
      <c r="B276" s="76"/>
      <c r="C276" s="1"/>
      <c r="D276" s="89"/>
      <c r="E276" s="189" t="str">
        <f t="shared" si="37"/>
        <v/>
      </c>
      <c r="F276" s="189" t="str">
        <f t="shared" si="38"/>
        <v/>
      </c>
      <c r="G276" s="27" t="str">
        <f t="shared" si="39"/>
        <v/>
      </c>
      <c r="H276" s="1"/>
      <c r="I276" s="1"/>
      <c r="J276" s="45" t="str">
        <f t="shared" si="40"/>
        <v/>
      </c>
      <c r="K276" s="88"/>
      <c r="L276" s="46" t="str">
        <f t="shared" si="41"/>
        <v/>
      </c>
      <c r="M276" s="3"/>
      <c r="N276" s="79" t="s">
        <v>274</v>
      </c>
      <c r="O276" s="46">
        <f t="shared" si="42"/>
        <v>0</v>
      </c>
      <c r="P276" s="79" t="s">
        <v>274</v>
      </c>
      <c r="Q276" s="46">
        <f t="shared" si="43"/>
        <v>0</v>
      </c>
      <c r="R276" s="47" t="str">
        <f t="shared" si="44"/>
        <v/>
      </c>
      <c r="S276" s="47" t="str">
        <f t="shared" si="45"/>
        <v/>
      </c>
    </row>
    <row r="277" spans="1:19" ht="31.9" customHeight="1" x14ac:dyDescent="0.25">
      <c r="A277" s="91" t="str">
        <f>IF(B277="","",MAX($A$8:A276)+1)</f>
        <v/>
      </c>
      <c r="B277" s="76"/>
      <c r="C277" s="1"/>
      <c r="D277" s="89"/>
      <c r="E277" s="189" t="str">
        <f t="shared" si="37"/>
        <v/>
      </c>
      <c r="F277" s="189" t="str">
        <f t="shared" si="38"/>
        <v/>
      </c>
      <c r="G277" s="27" t="str">
        <f t="shared" si="39"/>
        <v/>
      </c>
      <c r="H277" s="1"/>
      <c r="I277" s="1"/>
      <c r="J277" s="45" t="str">
        <f t="shared" si="40"/>
        <v/>
      </c>
      <c r="K277" s="88"/>
      <c r="L277" s="46" t="str">
        <f t="shared" si="41"/>
        <v/>
      </c>
      <c r="M277" s="3"/>
      <c r="N277" s="79" t="s">
        <v>274</v>
      </c>
      <c r="O277" s="46">
        <f t="shared" si="42"/>
        <v>0</v>
      </c>
      <c r="P277" s="79" t="s">
        <v>274</v>
      </c>
      <c r="Q277" s="46">
        <f t="shared" si="43"/>
        <v>0</v>
      </c>
      <c r="R277" s="47" t="str">
        <f t="shared" si="44"/>
        <v/>
      </c>
      <c r="S277" s="47" t="str">
        <f t="shared" si="45"/>
        <v/>
      </c>
    </row>
    <row r="278" spans="1:19" ht="31.9" customHeight="1" x14ac:dyDescent="0.25">
      <c r="A278" s="91" t="str">
        <f>IF(B278="","",MAX($A$8:A277)+1)</f>
        <v/>
      </c>
      <c r="B278" s="76"/>
      <c r="C278" s="1"/>
      <c r="D278" s="89"/>
      <c r="E278" s="189" t="str">
        <f t="shared" si="37"/>
        <v/>
      </c>
      <c r="F278" s="189" t="str">
        <f t="shared" si="38"/>
        <v/>
      </c>
      <c r="G278" s="27" t="str">
        <f t="shared" si="39"/>
        <v/>
      </c>
      <c r="H278" s="1"/>
      <c r="I278" s="1"/>
      <c r="J278" s="45" t="str">
        <f t="shared" si="40"/>
        <v/>
      </c>
      <c r="K278" s="88"/>
      <c r="L278" s="46" t="str">
        <f t="shared" si="41"/>
        <v/>
      </c>
      <c r="M278" s="3"/>
      <c r="N278" s="79" t="s">
        <v>274</v>
      </c>
      <c r="O278" s="46">
        <f t="shared" si="42"/>
        <v>0</v>
      </c>
      <c r="P278" s="79" t="s">
        <v>274</v>
      </c>
      <c r="Q278" s="46">
        <f t="shared" si="43"/>
        <v>0</v>
      </c>
      <c r="R278" s="47" t="str">
        <f t="shared" si="44"/>
        <v/>
      </c>
      <c r="S278" s="47" t="str">
        <f t="shared" si="45"/>
        <v/>
      </c>
    </row>
    <row r="279" spans="1:19" ht="31.9" customHeight="1" x14ac:dyDescent="0.25">
      <c r="A279" s="91" t="str">
        <f>IF(B279="","",MAX($A$8:A278)+1)</f>
        <v/>
      </c>
      <c r="B279" s="76"/>
      <c r="C279" s="1"/>
      <c r="D279" s="89"/>
      <c r="E279" s="189" t="str">
        <f t="shared" si="37"/>
        <v/>
      </c>
      <c r="F279" s="189" t="str">
        <f t="shared" si="38"/>
        <v/>
      </c>
      <c r="G279" s="27" t="str">
        <f t="shared" si="39"/>
        <v/>
      </c>
      <c r="H279" s="1"/>
      <c r="I279" s="1"/>
      <c r="J279" s="45" t="str">
        <f t="shared" si="40"/>
        <v/>
      </c>
      <c r="K279" s="88"/>
      <c r="L279" s="46" t="str">
        <f t="shared" si="41"/>
        <v/>
      </c>
      <c r="M279" s="3"/>
      <c r="N279" s="79" t="s">
        <v>274</v>
      </c>
      <c r="O279" s="46">
        <f t="shared" si="42"/>
        <v>0</v>
      </c>
      <c r="P279" s="79" t="s">
        <v>274</v>
      </c>
      <c r="Q279" s="46">
        <f t="shared" si="43"/>
        <v>0</v>
      </c>
      <c r="R279" s="47" t="str">
        <f t="shared" si="44"/>
        <v/>
      </c>
      <c r="S279" s="47" t="str">
        <f t="shared" si="45"/>
        <v/>
      </c>
    </row>
    <row r="280" spans="1:19" ht="31.9" customHeight="1" x14ac:dyDescent="0.25">
      <c r="A280" s="91" t="str">
        <f>IF(B280="","",MAX($A$8:A279)+1)</f>
        <v/>
      </c>
      <c r="B280" s="76"/>
      <c r="C280" s="1"/>
      <c r="D280" s="89"/>
      <c r="E280" s="189" t="str">
        <f t="shared" si="37"/>
        <v/>
      </c>
      <c r="F280" s="189" t="str">
        <f t="shared" si="38"/>
        <v/>
      </c>
      <c r="G280" s="27" t="str">
        <f t="shared" si="39"/>
        <v/>
      </c>
      <c r="H280" s="1"/>
      <c r="I280" s="1"/>
      <c r="J280" s="45" t="str">
        <f t="shared" si="40"/>
        <v/>
      </c>
      <c r="K280" s="88"/>
      <c r="L280" s="46" t="str">
        <f t="shared" si="41"/>
        <v/>
      </c>
      <c r="M280" s="3"/>
      <c r="N280" s="79" t="s">
        <v>274</v>
      </c>
      <c r="O280" s="46">
        <f t="shared" si="42"/>
        <v>0</v>
      </c>
      <c r="P280" s="79" t="s">
        <v>274</v>
      </c>
      <c r="Q280" s="46">
        <f t="shared" si="43"/>
        <v>0</v>
      </c>
      <c r="R280" s="47" t="str">
        <f t="shared" si="44"/>
        <v/>
      </c>
      <c r="S280" s="47" t="str">
        <f t="shared" si="45"/>
        <v/>
      </c>
    </row>
    <row r="281" spans="1:19" ht="31.9" customHeight="1" x14ac:dyDescent="0.25">
      <c r="A281" s="91" t="str">
        <f>IF(B281="","",MAX($A$8:A280)+1)</f>
        <v/>
      </c>
      <c r="B281" s="76"/>
      <c r="C281" s="1"/>
      <c r="D281" s="89"/>
      <c r="E281" s="189" t="str">
        <f t="shared" si="37"/>
        <v/>
      </c>
      <c r="F281" s="189" t="str">
        <f t="shared" si="38"/>
        <v/>
      </c>
      <c r="G281" s="27" t="str">
        <f t="shared" si="39"/>
        <v/>
      </c>
      <c r="H281" s="1"/>
      <c r="I281" s="1"/>
      <c r="J281" s="45" t="str">
        <f t="shared" si="40"/>
        <v/>
      </c>
      <c r="K281" s="88"/>
      <c r="L281" s="46" t="str">
        <f t="shared" si="41"/>
        <v/>
      </c>
      <c r="M281" s="3"/>
      <c r="N281" s="79" t="s">
        <v>274</v>
      </c>
      <c r="O281" s="46">
        <f t="shared" si="42"/>
        <v>0</v>
      </c>
      <c r="P281" s="79" t="s">
        <v>274</v>
      </c>
      <c r="Q281" s="46">
        <f t="shared" si="43"/>
        <v>0</v>
      </c>
      <c r="R281" s="47" t="str">
        <f t="shared" si="44"/>
        <v/>
      </c>
      <c r="S281" s="47" t="str">
        <f t="shared" si="45"/>
        <v/>
      </c>
    </row>
    <row r="282" spans="1:19" ht="31.9" customHeight="1" x14ac:dyDescent="0.25">
      <c r="A282" s="91" t="str">
        <f>IF(B282="","",MAX($A$8:A281)+1)</f>
        <v/>
      </c>
      <c r="B282" s="76"/>
      <c r="C282" s="1"/>
      <c r="D282" s="89"/>
      <c r="E282" s="189" t="str">
        <f t="shared" si="37"/>
        <v/>
      </c>
      <c r="F282" s="189" t="str">
        <f t="shared" si="38"/>
        <v/>
      </c>
      <c r="G282" s="27" t="str">
        <f t="shared" si="39"/>
        <v/>
      </c>
      <c r="H282" s="1"/>
      <c r="I282" s="1"/>
      <c r="J282" s="45" t="str">
        <f t="shared" si="40"/>
        <v/>
      </c>
      <c r="K282" s="88"/>
      <c r="L282" s="46" t="str">
        <f t="shared" si="41"/>
        <v/>
      </c>
      <c r="M282" s="3"/>
      <c r="N282" s="79" t="s">
        <v>274</v>
      </c>
      <c r="O282" s="46">
        <f t="shared" si="42"/>
        <v>0</v>
      </c>
      <c r="P282" s="79" t="s">
        <v>274</v>
      </c>
      <c r="Q282" s="46">
        <f t="shared" si="43"/>
        <v>0</v>
      </c>
      <c r="R282" s="47" t="str">
        <f t="shared" si="44"/>
        <v/>
      </c>
      <c r="S282" s="47" t="str">
        <f t="shared" si="45"/>
        <v/>
      </c>
    </row>
    <row r="283" spans="1:19" ht="31.9" customHeight="1" x14ac:dyDescent="0.25">
      <c r="A283" s="91" t="str">
        <f>IF(B283="","",MAX($A$8:A282)+1)</f>
        <v/>
      </c>
      <c r="B283" s="76"/>
      <c r="C283" s="1"/>
      <c r="D283" s="89"/>
      <c r="E283" s="189" t="str">
        <f t="shared" si="37"/>
        <v/>
      </c>
      <c r="F283" s="189" t="str">
        <f t="shared" si="38"/>
        <v/>
      </c>
      <c r="G283" s="27" t="str">
        <f t="shared" si="39"/>
        <v/>
      </c>
      <c r="H283" s="1"/>
      <c r="I283" s="1"/>
      <c r="J283" s="45" t="str">
        <f t="shared" si="40"/>
        <v/>
      </c>
      <c r="K283" s="88"/>
      <c r="L283" s="46" t="str">
        <f t="shared" si="41"/>
        <v/>
      </c>
      <c r="M283" s="3"/>
      <c r="N283" s="79" t="s">
        <v>274</v>
      </c>
      <c r="O283" s="46">
        <f t="shared" si="42"/>
        <v>0</v>
      </c>
      <c r="P283" s="79" t="s">
        <v>274</v>
      </c>
      <c r="Q283" s="46">
        <f t="shared" si="43"/>
        <v>0</v>
      </c>
      <c r="R283" s="47" t="str">
        <f t="shared" si="44"/>
        <v/>
      </c>
      <c r="S283" s="47" t="str">
        <f t="shared" si="45"/>
        <v/>
      </c>
    </row>
    <row r="284" spans="1:19" ht="31.9" customHeight="1" x14ac:dyDescent="0.25">
      <c r="A284" s="91" t="str">
        <f>IF(B284="","",MAX($A$8:A283)+1)</f>
        <v/>
      </c>
      <c r="B284" s="76"/>
      <c r="C284" s="1"/>
      <c r="D284" s="89"/>
      <c r="E284" s="189" t="str">
        <f t="shared" si="37"/>
        <v/>
      </c>
      <c r="F284" s="189" t="str">
        <f t="shared" si="38"/>
        <v/>
      </c>
      <c r="G284" s="27" t="str">
        <f t="shared" si="39"/>
        <v/>
      </c>
      <c r="H284" s="1"/>
      <c r="I284" s="1"/>
      <c r="J284" s="45" t="str">
        <f t="shared" si="40"/>
        <v/>
      </c>
      <c r="K284" s="88"/>
      <c r="L284" s="46" t="str">
        <f t="shared" si="41"/>
        <v/>
      </c>
      <c r="M284" s="3"/>
      <c r="N284" s="79" t="s">
        <v>274</v>
      </c>
      <c r="O284" s="46">
        <f t="shared" si="42"/>
        <v>0</v>
      </c>
      <c r="P284" s="79" t="s">
        <v>274</v>
      </c>
      <c r="Q284" s="46">
        <f t="shared" si="43"/>
        <v>0</v>
      </c>
      <c r="R284" s="47" t="str">
        <f t="shared" si="44"/>
        <v/>
      </c>
      <c r="S284" s="47" t="str">
        <f t="shared" si="45"/>
        <v/>
      </c>
    </row>
    <row r="285" spans="1:19" ht="31.9" customHeight="1" x14ac:dyDescent="0.25">
      <c r="A285" s="91" t="str">
        <f>IF(B285="","",MAX($A$8:A284)+1)</f>
        <v/>
      </c>
      <c r="B285" s="76"/>
      <c r="C285" s="1"/>
      <c r="D285" s="89"/>
      <c r="E285" s="189" t="str">
        <f t="shared" si="37"/>
        <v/>
      </c>
      <c r="F285" s="189" t="str">
        <f t="shared" si="38"/>
        <v/>
      </c>
      <c r="G285" s="27" t="str">
        <f t="shared" si="39"/>
        <v/>
      </c>
      <c r="H285" s="1"/>
      <c r="I285" s="1"/>
      <c r="J285" s="45" t="str">
        <f t="shared" si="40"/>
        <v/>
      </c>
      <c r="K285" s="88"/>
      <c r="L285" s="46" t="str">
        <f t="shared" si="41"/>
        <v/>
      </c>
      <c r="M285" s="3"/>
      <c r="N285" s="79" t="s">
        <v>274</v>
      </c>
      <c r="O285" s="46">
        <f t="shared" si="42"/>
        <v>0</v>
      </c>
      <c r="P285" s="79" t="s">
        <v>274</v>
      </c>
      <c r="Q285" s="46">
        <f t="shared" si="43"/>
        <v>0</v>
      </c>
      <c r="R285" s="47" t="str">
        <f t="shared" si="44"/>
        <v/>
      </c>
      <c r="S285" s="47" t="str">
        <f t="shared" si="45"/>
        <v/>
      </c>
    </row>
    <row r="286" spans="1:19" ht="31.9" customHeight="1" x14ac:dyDescent="0.25">
      <c r="A286" s="91" t="str">
        <f>IF(B286="","",MAX($A$8:A285)+1)</f>
        <v/>
      </c>
      <c r="B286" s="76"/>
      <c r="C286" s="1"/>
      <c r="D286" s="89"/>
      <c r="E286" s="189" t="str">
        <f t="shared" si="37"/>
        <v/>
      </c>
      <c r="F286" s="189" t="str">
        <f t="shared" si="38"/>
        <v/>
      </c>
      <c r="G286" s="27" t="str">
        <f t="shared" si="39"/>
        <v/>
      </c>
      <c r="H286" s="1"/>
      <c r="I286" s="1"/>
      <c r="J286" s="45" t="str">
        <f t="shared" si="40"/>
        <v/>
      </c>
      <c r="K286" s="88"/>
      <c r="L286" s="46" t="str">
        <f t="shared" si="41"/>
        <v/>
      </c>
      <c r="M286" s="3"/>
      <c r="N286" s="79" t="s">
        <v>274</v>
      </c>
      <c r="O286" s="46">
        <f t="shared" si="42"/>
        <v>0</v>
      </c>
      <c r="P286" s="79" t="s">
        <v>274</v>
      </c>
      <c r="Q286" s="46">
        <f t="shared" si="43"/>
        <v>0</v>
      </c>
      <c r="R286" s="47" t="str">
        <f t="shared" si="44"/>
        <v/>
      </c>
      <c r="S286" s="47" t="str">
        <f t="shared" si="45"/>
        <v/>
      </c>
    </row>
    <row r="287" spans="1:19" ht="31.9" customHeight="1" x14ac:dyDescent="0.25">
      <c r="A287" s="91" t="str">
        <f>IF(B287="","",MAX($A$8:A286)+1)</f>
        <v/>
      </c>
      <c r="B287" s="76"/>
      <c r="C287" s="1"/>
      <c r="D287" s="89"/>
      <c r="E287" s="189" t="str">
        <f t="shared" si="37"/>
        <v/>
      </c>
      <c r="F287" s="189" t="str">
        <f t="shared" si="38"/>
        <v/>
      </c>
      <c r="G287" s="27" t="str">
        <f t="shared" si="39"/>
        <v/>
      </c>
      <c r="H287" s="1"/>
      <c r="I287" s="1"/>
      <c r="J287" s="45" t="str">
        <f t="shared" si="40"/>
        <v/>
      </c>
      <c r="K287" s="88"/>
      <c r="L287" s="46" t="str">
        <f t="shared" si="41"/>
        <v/>
      </c>
      <c r="M287" s="3"/>
      <c r="N287" s="79" t="s">
        <v>274</v>
      </c>
      <c r="O287" s="46">
        <f t="shared" si="42"/>
        <v>0</v>
      </c>
      <c r="P287" s="79" t="s">
        <v>274</v>
      </c>
      <c r="Q287" s="46">
        <f t="shared" si="43"/>
        <v>0</v>
      </c>
      <c r="R287" s="47" t="str">
        <f t="shared" si="44"/>
        <v/>
      </c>
      <c r="S287" s="47" t="str">
        <f t="shared" si="45"/>
        <v/>
      </c>
    </row>
    <row r="288" spans="1:19" ht="31.9" customHeight="1" x14ac:dyDescent="0.25">
      <c r="A288" s="91" t="str">
        <f>IF(B288="","",MAX($A$8:A287)+1)</f>
        <v/>
      </c>
      <c r="B288" s="76"/>
      <c r="C288" s="1"/>
      <c r="D288" s="89"/>
      <c r="E288" s="189" t="str">
        <f t="shared" si="37"/>
        <v/>
      </c>
      <c r="F288" s="189" t="str">
        <f t="shared" si="38"/>
        <v/>
      </c>
      <c r="G288" s="27" t="str">
        <f t="shared" si="39"/>
        <v/>
      </c>
      <c r="H288" s="1"/>
      <c r="I288" s="1"/>
      <c r="J288" s="45" t="str">
        <f t="shared" si="40"/>
        <v/>
      </c>
      <c r="K288" s="88"/>
      <c r="L288" s="46" t="str">
        <f t="shared" si="41"/>
        <v/>
      </c>
      <c r="M288" s="3"/>
      <c r="N288" s="79" t="s">
        <v>274</v>
      </c>
      <c r="O288" s="46">
        <f t="shared" si="42"/>
        <v>0</v>
      </c>
      <c r="P288" s="79" t="s">
        <v>274</v>
      </c>
      <c r="Q288" s="46">
        <f t="shared" si="43"/>
        <v>0</v>
      </c>
      <c r="R288" s="47" t="str">
        <f t="shared" si="44"/>
        <v/>
      </c>
      <c r="S288" s="47" t="str">
        <f t="shared" si="45"/>
        <v/>
      </c>
    </row>
    <row r="289" spans="1:19" ht="31.9" customHeight="1" x14ac:dyDescent="0.25">
      <c r="A289" s="91" t="str">
        <f>IF(B289="","",MAX($A$8:A288)+1)</f>
        <v/>
      </c>
      <c r="B289" s="76"/>
      <c r="C289" s="1"/>
      <c r="D289" s="89"/>
      <c r="E289" s="189" t="str">
        <f t="shared" si="37"/>
        <v/>
      </c>
      <c r="F289" s="189" t="str">
        <f t="shared" si="38"/>
        <v/>
      </c>
      <c r="G289" s="27" t="str">
        <f t="shared" si="39"/>
        <v/>
      </c>
      <c r="H289" s="1"/>
      <c r="I289" s="1"/>
      <c r="J289" s="45" t="str">
        <f t="shared" si="40"/>
        <v/>
      </c>
      <c r="K289" s="88"/>
      <c r="L289" s="46" t="str">
        <f t="shared" si="41"/>
        <v/>
      </c>
      <c r="M289" s="3"/>
      <c r="N289" s="79" t="s">
        <v>274</v>
      </c>
      <c r="O289" s="46">
        <f t="shared" si="42"/>
        <v>0</v>
      </c>
      <c r="P289" s="79" t="s">
        <v>274</v>
      </c>
      <c r="Q289" s="46">
        <f t="shared" si="43"/>
        <v>0</v>
      </c>
      <c r="R289" s="47" t="str">
        <f t="shared" si="44"/>
        <v/>
      </c>
      <c r="S289" s="47" t="str">
        <f t="shared" si="45"/>
        <v/>
      </c>
    </row>
    <row r="290" spans="1:19" ht="31.9" customHeight="1" x14ac:dyDescent="0.25">
      <c r="A290" s="91" t="str">
        <f>IF(B290="","",MAX($A$8:A289)+1)</f>
        <v/>
      </c>
      <c r="B290" s="76"/>
      <c r="C290" s="1"/>
      <c r="D290" s="89"/>
      <c r="E290" s="189" t="str">
        <f t="shared" si="37"/>
        <v/>
      </c>
      <c r="F290" s="189" t="str">
        <f t="shared" si="38"/>
        <v/>
      </c>
      <c r="G290" s="27" t="str">
        <f t="shared" si="39"/>
        <v/>
      </c>
      <c r="H290" s="1"/>
      <c r="I290" s="1"/>
      <c r="J290" s="45" t="str">
        <f t="shared" si="40"/>
        <v/>
      </c>
      <c r="K290" s="88"/>
      <c r="L290" s="46" t="str">
        <f t="shared" si="41"/>
        <v/>
      </c>
      <c r="M290" s="3"/>
      <c r="N290" s="79" t="s">
        <v>274</v>
      </c>
      <c r="O290" s="46">
        <f t="shared" si="42"/>
        <v>0</v>
      </c>
      <c r="P290" s="79" t="s">
        <v>274</v>
      </c>
      <c r="Q290" s="46">
        <f t="shared" si="43"/>
        <v>0</v>
      </c>
      <c r="R290" s="47" t="str">
        <f t="shared" si="44"/>
        <v/>
      </c>
      <c r="S290" s="47" t="str">
        <f t="shared" si="45"/>
        <v/>
      </c>
    </row>
    <row r="291" spans="1:19" ht="31.9" customHeight="1" x14ac:dyDescent="0.25">
      <c r="A291" s="91" t="str">
        <f>IF(B291="","",MAX($A$8:A290)+1)</f>
        <v/>
      </c>
      <c r="B291" s="76"/>
      <c r="C291" s="1"/>
      <c r="D291" s="89"/>
      <c r="E291" s="189" t="str">
        <f t="shared" si="37"/>
        <v/>
      </c>
      <c r="F291" s="189" t="str">
        <f t="shared" si="38"/>
        <v/>
      </c>
      <c r="G291" s="27" t="str">
        <f t="shared" si="39"/>
        <v/>
      </c>
      <c r="H291" s="1"/>
      <c r="I291" s="1"/>
      <c r="J291" s="45" t="str">
        <f t="shared" si="40"/>
        <v/>
      </c>
      <c r="K291" s="88"/>
      <c r="L291" s="46" t="str">
        <f t="shared" si="41"/>
        <v/>
      </c>
      <c r="M291" s="3"/>
      <c r="N291" s="79" t="s">
        <v>274</v>
      </c>
      <c r="O291" s="46">
        <f t="shared" si="42"/>
        <v>0</v>
      </c>
      <c r="P291" s="79" t="s">
        <v>274</v>
      </c>
      <c r="Q291" s="46">
        <f t="shared" si="43"/>
        <v>0</v>
      </c>
      <c r="R291" s="47" t="str">
        <f t="shared" si="44"/>
        <v/>
      </c>
      <c r="S291" s="47" t="str">
        <f t="shared" si="45"/>
        <v/>
      </c>
    </row>
    <row r="292" spans="1:19" ht="31.9" customHeight="1" x14ac:dyDescent="0.25">
      <c r="A292" s="91" t="str">
        <f>IF(B292="","",MAX($A$8:A291)+1)</f>
        <v/>
      </c>
      <c r="B292" s="76"/>
      <c r="C292" s="1"/>
      <c r="D292" s="89"/>
      <c r="E292" s="189" t="str">
        <f t="shared" si="37"/>
        <v/>
      </c>
      <c r="F292" s="189" t="str">
        <f t="shared" si="38"/>
        <v/>
      </c>
      <c r="G292" s="27" t="str">
        <f t="shared" si="39"/>
        <v/>
      </c>
      <c r="H292" s="1"/>
      <c r="I292" s="1"/>
      <c r="J292" s="45" t="str">
        <f t="shared" si="40"/>
        <v/>
      </c>
      <c r="K292" s="88"/>
      <c r="L292" s="46" t="str">
        <f t="shared" si="41"/>
        <v/>
      </c>
      <c r="M292" s="3"/>
      <c r="N292" s="79" t="s">
        <v>274</v>
      </c>
      <c r="O292" s="46">
        <f t="shared" si="42"/>
        <v>0</v>
      </c>
      <c r="P292" s="79" t="s">
        <v>274</v>
      </c>
      <c r="Q292" s="46">
        <f t="shared" si="43"/>
        <v>0</v>
      </c>
      <c r="R292" s="47" t="str">
        <f t="shared" si="44"/>
        <v/>
      </c>
      <c r="S292" s="47" t="str">
        <f t="shared" si="45"/>
        <v/>
      </c>
    </row>
    <row r="293" spans="1:19" ht="31.9" customHeight="1" x14ac:dyDescent="0.25">
      <c r="A293" s="91" t="str">
        <f>IF(B293="","",MAX($A$8:A292)+1)</f>
        <v/>
      </c>
      <c r="B293" s="76"/>
      <c r="C293" s="1"/>
      <c r="D293" s="89"/>
      <c r="E293" s="189" t="str">
        <f t="shared" si="37"/>
        <v/>
      </c>
      <c r="F293" s="189" t="str">
        <f t="shared" si="38"/>
        <v/>
      </c>
      <c r="G293" s="27" t="str">
        <f t="shared" si="39"/>
        <v/>
      </c>
      <c r="H293" s="1"/>
      <c r="I293" s="1"/>
      <c r="J293" s="45" t="str">
        <f t="shared" si="40"/>
        <v/>
      </c>
      <c r="K293" s="88"/>
      <c r="L293" s="46" t="str">
        <f t="shared" si="41"/>
        <v/>
      </c>
      <c r="M293" s="3"/>
      <c r="N293" s="79" t="s">
        <v>274</v>
      </c>
      <c r="O293" s="46">
        <f t="shared" si="42"/>
        <v>0</v>
      </c>
      <c r="P293" s="79" t="s">
        <v>274</v>
      </c>
      <c r="Q293" s="46">
        <f t="shared" si="43"/>
        <v>0</v>
      </c>
      <c r="R293" s="47" t="str">
        <f t="shared" si="44"/>
        <v/>
      </c>
      <c r="S293" s="47" t="str">
        <f t="shared" si="45"/>
        <v/>
      </c>
    </row>
    <row r="294" spans="1:19" ht="31.9" customHeight="1" x14ac:dyDescent="0.25">
      <c r="A294" s="91" t="str">
        <f>IF(B294="","",MAX($A$8:A293)+1)</f>
        <v/>
      </c>
      <c r="B294" s="76"/>
      <c r="C294" s="1"/>
      <c r="D294" s="89"/>
      <c r="E294" s="189" t="str">
        <f t="shared" si="37"/>
        <v/>
      </c>
      <c r="F294" s="189" t="str">
        <f t="shared" si="38"/>
        <v/>
      </c>
      <c r="G294" s="27" t="str">
        <f t="shared" si="39"/>
        <v/>
      </c>
      <c r="H294" s="1"/>
      <c r="I294" s="1"/>
      <c r="J294" s="45" t="str">
        <f t="shared" si="40"/>
        <v/>
      </c>
      <c r="K294" s="88"/>
      <c r="L294" s="46" t="str">
        <f t="shared" si="41"/>
        <v/>
      </c>
      <c r="M294" s="3"/>
      <c r="N294" s="79" t="s">
        <v>274</v>
      </c>
      <c r="O294" s="46">
        <f t="shared" si="42"/>
        <v>0</v>
      </c>
      <c r="P294" s="79" t="s">
        <v>274</v>
      </c>
      <c r="Q294" s="46">
        <f t="shared" si="43"/>
        <v>0</v>
      </c>
      <c r="R294" s="47" t="str">
        <f t="shared" si="44"/>
        <v/>
      </c>
      <c r="S294" s="47" t="str">
        <f t="shared" si="45"/>
        <v/>
      </c>
    </row>
    <row r="295" spans="1:19" ht="31.9" customHeight="1" x14ac:dyDescent="0.25">
      <c r="A295" s="91" t="str">
        <f>IF(B295="","",MAX($A$8:A294)+1)</f>
        <v/>
      </c>
      <c r="B295" s="76"/>
      <c r="C295" s="1"/>
      <c r="D295" s="89"/>
      <c r="E295" s="189" t="str">
        <f t="shared" si="37"/>
        <v/>
      </c>
      <c r="F295" s="189" t="str">
        <f t="shared" si="38"/>
        <v/>
      </c>
      <c r="G295" s="27" t="str">
        <f t="shared" si="39"/>
        <v/>
      </c>
      <c r="H295" s="1"/>
      <c r="I295" s="1"/>
      <c r="J295" s="45" t="str">
        <f t="shared" si="40"/>
        <v/>
      </c>
      <c r="K295" s="88"/>
      <c r="L295" s="46" t="str">
        <f t="shared" si="41"/>
        <v/>
      </c>
      <c r="M295" s="3"/>
      <c r="N295" s="79" t="s">
        <v>274</v>
      </c>
      <c r="O295" s="46">
        <f t="shared" si="42"/>
        <v>0</v>
      </c>
      <c r="P295" s="79" t="s">
        <v>274</v>
      </c>
      <c r="Q295" s="46">
        <f t="shared" si="43"/>
        <v>0</v>
      </c>
      <c r="R295" s="47" t="str">
        <f t="shared" si="44"/>
        <v/>
      </c>
      <c r="S295" s="47" t="str">
        <f t="shared" si="45"/>
        <v/>
      </c>
    </row>
    <row r="296" spans="1:19" ht="31.9" customHeight="1" x14ac:dyDescent="0.25">
      <c r="A296" s="91" t="str">
        <f>IF(B296="","",MAX($A$8:A295)+1)</f>
        <v/>
      </c>
      <c r="B296" s="76"/>
      <c r="C296" s="1"/>
      <c r="D296" s="89"/>
      <c r="E296" s="189" t="str">
        <f t="shared" si="37"/>
        <v/>
      </c>
      <c r="F296" s="189" t="str">
        <f t="shared" si="38"/>
        <v/>
      </c>
      <c r="G296" s="27" t="str">
        <f t="shared" si="39"/>
        <v/>
      </c>
      <c r="H296" s="1"/>
      <c r="I296" s="1"/>
      <c r="J296" s="45" t="str">
        <f t="shared" si="40"/>
        <v/>
      </c>
      <c r="K296" s="88"/>
      <c r="L296" s="46" t="str">
        <f t="shared" si="41"/>
        <v/>
      </c>
      <c r="M296" s="3"/>
      <c r="N296" s="79" t="s">
        <v>274</v>
      </c>
      <c r="O296" s="46">
        <f t="shared" si="42"/>
        <v>0</v>
      </c>
      <c r="P296" s="79" t="s">
        <v>274</v>
      </c>
      <c r="Q296" s="46">
        <f t="shared" si="43"/>
        <v>0</v>
      </c>
      <c r="R296" s="47" t="str">
        <f t="shared" si="44"/>
        <v/>
      </c>
      <c r="S296" s="47" t="str">
        <f t="shared" si="45"/>
        <v/>
      </c>
    </row>
    <row r="297" spans="1:19" ht="31.9" customHeight="1" x14ac:dyDescent="0.25">
      <c r="A297" s="91" t="str">
        <f>IF(B297="","",MAX($A$8:A296)+1)</f>
        <v/>
      </c>
      <c r="B297" s="76"/>
      <c r="C297" s="1"/>
      <c r="D297" s="89"/>
      <c r="E297" s="189" t="str">
        <f t="shared" si="37"/>
        <v/>
      </c>
      <c r="F297" s="189" t="str">
        <f t="shared" si="38"/>
        <v/>
      </c>
      <c r="G297" s="27" t="str">
        <f t="shared" si="39"/>
        <v/>
      </c>
      <c r="H297" s="1"/>
      <c r="I297" s="1"/>
      <c r="J297" s="45" t="str">
        <f t="shared" si="40"/>
        <v/>
      </c>
      <c r="K297" s="88"/>
      <c r="L297" s="46" t="str">
        <f t="shared" si="41"/>
        <v/>
      </c>
      <c r="M297" s="3"/>
      <c r="N297" s="79" t="s">
        <v>274</v>
      </c>
      <c r="O297" s="46">
        <f t="shared" si="42"/>
        <v>0</v>
      </c>
      <c r="P297" s="79" t="s">
        <v>274</v>
      </c>
      <c r="Q297" s="46">
        <f t="shared" si="43"/>
        <v>0</v>
      </c>
      <c r="R297" s="47" t="str">
        <f t="shared" si="44"/>
        <v/>
      </c>
      <c r="S297" s="47" t="str">
        <f t="shared" si="45"/>
        <v/>
      </c>
    </row>
    <row r="298" spans="1:19" ht="31.9" customHeight="1" x14ac:dyDescent="0.25">
      <c r="A298" s="91" t="str">
        <f>IF(B298="","",MAX($A$8:A297)+1)</f>
        <v/>
      </c>
      <c r="B298" s="76"/>
      <c r="C298" s="1"/>
      <c r="D298" s="89"/>
      <c r="E298" s="189" t="str">
        <f t="shared" si="37"/>
        <v/>
      </c>
      <c r="F298" s="189" t="str">
        <f t="shared" si="38"/>
        <v/>
      </c>
      <c r="G298" s="27" t="str">
        <f t="shared" si="39"/>
        <v/>
      </c>
      <c r="H298" s="1"/>
      <c r="I298" s="1"/>
      <c r="J298" s="45" t="str">
        <f t="shared" si="40"/>
        <v/>
      </c>
      <c r="K298" s="88"/>
      <c r="L298" s="46" t="str">
        <f t="shared" si="41"/>
        <v/>
      </c>
      <c r="M298" s="3"/>
      <c r="N298" s="79" t="s">
        <v>274</v>
      </c>
      <c r="O298" s="46">
        <f t="shared" si="42"/>
        <v>0</v>
      </c>
      <c r="P298" s="79" t="s">
        <v>274</v>
      </c>
      <c r="Q298" s="46">
        <f t="shared" si="43"/>
        <v>0</v>
      </c>
      <c r="R298" s="47" t="str">
        <f t="shared" si="44"/>
        <v/>
      </c>
      <c r="S298" s="47" t="str">
        <f t="shared" si="45"/>
        <v/>
      </c>
    </row>
    <row r="299" spans="1:19" ht="31.9" customHeight="1" x14ac:dyDescent="0.25">
      <c r="A299" s="91" t="str">
        <f>IF(B299="","",MAX($A$8:A298)+1)</f>
        <v/>
      </c>
      <c r="B299" s="76"/>
      <c r="C299" s="1"/>
      <c r="D299" s="89"/>
      <c r="E299" s="189" t="str">
        <f t="shared" si="37"/>
        <v/>
      </c>
      <c r="F299" s="189" t="str">
        <f t="shared" si="38"/>
        <v/>
      </c>
      <c r="G299" s="27" t="str">
        <f t="shared" si="39"/>
        <v/>
      </c>
      <c r="H299" s="1"/>
      <c r="I299" s="1"/>
      <c r="J299" s="45" t="str">
        <f t="shared" si="40"/>
        <v/>
      </c>
      <c r="K299" s="88"/>
      <c r="L299" s="46" t="str">
        <f t="shared" si="41"/>
        <v/>
      </c>
      <c r="M299" s="3"/>
      <c r="N299" s="79" t="s">
        <v>274</v>
      </c>
      <c r="O299" s="46">
        <f t="shared" si="42"/>
        <v>0</v>
      </c>
      <c r="P299" s="79" t="s">
        <v>274</v>
      </c>
      <c r="Q299" s="46">
        <f t="shared" si="43"/>
        <v>0</v>
      </c>
      <c r="R299" s="47" t="str">
        <f t="shared" si="44"/>
        <v/>
      </c>
      <c r="S299" s="47" t="str">
        <f t="shared" si="45"/>
        <v/>
      </c>
    </row>
    <row r="300" spans="1:19" ht="31.9" customHeight="1" x14ac:dyDescent="0.25">
      <c r="A300" s="91" t="str">
        <f>IF(B300="","",MAX($A$8:A299)+1)</f>
        <v/>
      </c>
      <c r="B300" s="76"/>
      <c r="C300" s="1"/>
      <c r="D300" s="89"/>
      <c r="E300" s="189" t="str">
        <f t="shared" si="37"/>
        <v/>
      </c>
      <c r="F300" s="189" t="str">
        <f t="shared" si="38"/>
        <v/>
      </c>
      <c r="G300" s="27" t="str">
        <f t="shared" si="39"/>
        <v/>
      </c>
      <c r="H300" s="1"/>
      <c r="I300" s="1"/>
      <c r="J300" s="45" t="str">
        <f t="shared" si="40"/>
        <v/>
      </c>
      <c r="K300" s="88"/>
      <c r="L300" s="46" t="str">
        <f t="shared" si="41"/>
        <v/>
      </c>
      <c r="M300" s="3"/>
      <c r="N300" s="79" t="s">
        <v>274</v>
      </c>
      <c r="O300" s="46">
        <f t="shared" si="42"/>
        <v>0</v>
      </c>
      <c r="P300" s="79" t="s">
        <v>274</v>
      </c>
      <c r="Q300" s="46">
        <f t="shared" si="43"/>
        <v>0</v>
      </c>
      <c r="R300" s="47" t="str">
        <f t="shared" si="44"/>
        <v/>
      </c>
      <c r="S300" s="47" t="str">
        <f t="shared" si="45"/>
        <v/>
      </c>
    </row>
    <row r="301" spans="1:19" ht="31.9" customHeight="1" x14ac:dyDescent="0.25">
      <c r="A301" s="91" t="str">
        <f>IF(B301="","",MAX($A$8:A300)+1)</f>
        <v/>
      </c>
      <c r="B301" s="76"/>
      <c r="C301" s="1"/>
      <c r="D301" s="89"/>
      <c r="E301" s="189" t="str">
        <f t="shared" si="37"/>
        <v/>
      </c>
      <c r="F301" s="189" t="str">
        <f t="shared" si="38"/>
        <v/>
      </c>
      <c r="G301" s="27" t="str">
        <f t="shared" si="39"/>
        <v/>
      </c>
      <c r="H301" s="1"/>
      <c r="I301" s="1"/>
      <c r="J301" s="45" t="str">
        <f t="shared" si="40"/>
        <v/>
      </c>
      <c r="K301" s="88"/>
      <c r="L301" s="46" t="str">
        <f t="shared" si="41"/>
        <v/>
      </c>
      <c r="M301" s="3"/>
      <c r="N301" s="79" t="s">
        <v>274</v>
      </c>
      <c r="O301" s="46">
        <f t="shared" si="42"/>
        <v>0</v>
      </c>
      <c r="P301" s="79" t="s">
        <v>274</v>
      </c>
      <c r="Q301" s="46">
        <f t="shared" si="43"/>
        <v>0</v>
      </c>
      <c r="R301" s="47" t="str">
        <f t="shared" si="44"/>
        <v/>
      </c>
      <c r="S301" s="47" t="str">
        <f t="shared" si="45"/>
        <v/>
      </c>
    </row>
    <row r="302" spans="1:19" ht="31.9" customHeight="1" x14ac:dyDescent="0.25">
      <c r="A302" s="91" t="str">
        <f>IF(B302="","",MAX($A$8:A301)+1)</f>
        <v/>
      </c>
      <c r="B302" s="76"/>
      <c r="C302" s="1"/>
      <c r="D302" s="89"/>
      <c r="E302" s="189" t="str">
        <f t="shared" si="37"/>
        <v/>
      </c>
      <c r="F302" s="189" t="str">
        <f t="shared" si="38"/>
        <v/>
      </c>
      <c r="G302" s="27" t="str">
        <f t="shared" si="39"/>
        <v/>
      </c>
      <c r="H302" s="1"/>
      <c r="I302" s="1"/>
      <c r="J302" s="45" t="str">
        <f t="shared" si="40"/>
        <v/>
      </c>
      <c r="K302" s="88"/>
      <c r="L302" s="46" t="str">
        <f t="shared" si="41"/>
        <v/>
      </c>
      <c r="M302" s="3"/>
      <c r="N302" s="79" t="s">
        <v>274</v>
      </c>
      <c r="O302" s="46">
        <f t="shared" si="42"/>
        <v>0</v>
      </c>
      <c r="P302" s="79" t="s">
        <v>274</v>
      </c>
      <c r="Q302" s="46">
        <f t="shared" si="43"/>
        <v>0</v>
      </c>
      <c r="R302" s="47" t="str">
        <f t="shared" si="44"/>
        <v/>
      </c>
      <c r="S302" s="47" t="str">
        <f t="shared" si="45"/>
        <v/>
      </c>
    </row>
    <row r="303" spans="1:19" ht="31.9" customHeight="1" x14ac:dyDescent="0.25">
      <c r="A303" s="91" t="str">
        <f>IF(B303="","",MAX($A$8:A302)+1)</f>
        <v/>
      </c>
      <c r="B303" s="76"/>
      <c r="C303" s="1"/>
      <c r="D303" s="89"/>
      <c r="E303" s="189" t="str">
        <f t="shared" si="37"/>
        <v/>
      </c>
      <c r="F303" s="189" t="str">
        <f t="shared" si="38"/>
        <v/>
      </c>
      <c r="G303" s="27" t="str">
        <f t="shared" si="39"/>
        <v/>
      </c>
      <c r="H303" s="1"/>
      <c r="I303" s="1"/>
      <c r="J303" s="45" t="str">
        <f t="shared" si="40"/>
        <v/>
      </c>
      <c r="K303" s="88"/>
      <c r="L303" s="46" t="str">
        <f t="shared" si="41"/>
        <v/>
      </c>
      <c r="M303" s="3"/>
      <c r="N303" s="79" t="s">
        <v>274</v>
      </c>
      <c r="O303" s="46">
        <f t="shared" si="42"/>
        <v>0</v>
      </c>
      <c r="P303" s="79" t="s">
        <v>274</v>
      </c>
      <c r="Q303" s="46">
        <f t="shared" si="43"/>
        <v>0</v>
      </c>
      <c r="R303" s="47" t="str">
        <f t="shared" si="44"/>
        <v/>
      </c>
      <c r="S303" s="47" t="str">
        <f t="shared" si="45"/>
        <v/>
      </c>
    </row>
    <row r="304" spans="1:19" ht="31.9" customHeight="1" x14ac:dyDescent="0.25">
      <c r="A304" s="91" t="str">
        <f>IF(B304="","",MAX($A$8:A303)+1)</f>
        <v/>
      </c>
      <c r="B304" s="76"/>
      <c r="C304" s="1"/>
      <c r="D304" s="89"/>
      <c r="E304" s="189" t="str">
        <f t="shared" si="37"/>
        <v/>
      </c>
      <c r="F304" s="189" t="str">
        <f t="shared" si="38"/>
        <v/>
      </c>
      <c r="G304" s="27" t="str">
        <f t="shared" si="39"/>
        <v/>
      </c>
      <c r="H304" s="1"/>
      <c r="I304" s="1"/>
      <c r="J304" s="45" t="str">
        <f t="shared" si="40"/>
        <v/>
      </c>
      <c r="K304" s="88"/>
      <c r="L304" s="46" t="str">
        <f t="shared" si="41"/>
        <v/>
      </c>
      <c r="M304" s="3"/>
      <c r="N304" s="79" t="s">
        <v>274</v>
      </c>
      <c r="O304" s="46">
        <f t="shared" si="42"/>
        <v>0</v>
      </c>
      <c r="P304" s="79" t="s">
        <v>274</v>
      </c>
      <c r="Q304" s="46">
        <f t="shared" si="43"/>
        <v>0</v>
      </c>
      <c r="R304" s="47" t="str">
        <f t="shared" si="44"/>
        <v/>
      </c>
      <c r="S304" s="47" t="str">
        <f t="shared" si="45"/>
        <v/>
      </c>
    </row>
    <row r="305" spans="1:19" ht="31.9" customHeight="1" x14ac:dyDescent="0.25">
      <c r="A305" s="91" t="str">
        <f>IF(B305="","",MAX($A$8:A304)+1)</f>
        <v/>
      </c>
      <c r="B305" s="76"/>
      <c r="C305" s="1"/>
      <c r="D305" s="89"/>
      <c r="E305" s="189" t="str">
        <f t="shared" si="37"/>
        <v/>
      </c>
      <c r="F305" s="189" t="str">
        <f t="shared" si="38"/>
        <v/>
      </c>
      <c r="G305" s="27" t="str">
        <f t="shared" si="39"/>
        <v/>
      </c>
      <c r="H305" s="1"/>
      <c r="I305" s="1"/>
      <c r="J305" s="45" t="str">
        <f t="shared" si="40"/>
        <v/>
      </c>
      <c r="K305" s="88"/>
      <c r="L305" s="46" t="str">
        <f t="shared" si="41"/>
        <v/>
      </c>
      <c r="M305" s="3"/>
      <c r="N305" s="79" t="s">
        <v>274</v>
      </c>
      <c r="O305" s="46">
        <f t="shared" si="42"/>
        <v>0</v>
      </c>
      <c r="P305" s="79" t="s">
        <v>274</v>
      </c>
      <c r="Q305" s="46">
        <f t="shared" si="43"/>
        <v>0</v>
      </c>
      <c r="R305" s="47" t="str">
        <f t="shared" si="44"/>
        <v/>
      </c>
      <c r="S305" s="47" t="str">
        <f t="shared" si="45"/>
        <v/>
      </c>
    </row>
    <row r="306" spans="1:19" ht="31.9" customHeight="1" x14ac:dyDescent="0.25">
      <c r="A306" s="91" t="str">
        <f>IF(B306="","",MAX($A$8:A305)+1)</f>
        <v/>
      </c>
      <c r="B306" s="76"/>
      <c r="C306" s="1"/>
      <c r="D306" s="89"/>
      <c r="E306" s="189" t="str">
        <f t="shared" si="37"/>
        <v/>
      </c>
      <c r="F306" s="189" t="str">
        <f t="shared" si="38"/>
        <v/>
      </c>
      <c r="G306" s="27" t="str">
        <f t="shared" si="39"/>
        <v/>
      </c>
      <c r="H306" s="1"/>
      <c r="I306" s="1"/>
      <c r="J306" s="45" t="str">
        <f t="shared" si="40"/>
        <v/>
      </c>
      <c r="K306" s="88"/>
      <c r="L306" s="46" t="str">
        <f t="shared" si="41"/>
        <v/>
      </c>
      <c r="M306" s="3"/>
      <c r="N306" s="79" t="s">
        <v>274</v>
      </c>
      <c r="O306" s="46">
        <f t="shared" si="42"/>
        <v>0</v>
      </c>
      <c r="P306" s="79" t="s">
        <v>274</v>
      </c>
      <c r="Q306" s="46">
        <f t="shared" si="43"/>
        <v>0</v>
      </c>
      <c r="R306" s="47" t="str">
        <f t="shared" si="44"/>
        <v/>
      </c>
      <c r="S306" s="47" t="str">
        <f t="shared" si="45"/>
        <v/>
      </c>
    </row>
    <row r="307" spans="1:19" ht="31.9" customHeight="1" x14ac:dyDescent="0.25">
      <c r="A307" s="91" t="str">
        <f>IF(B307="","",MAX($A$8:A306)+1)</f>
        <v/>
      </c>
      <c r="B307" s="76"/>
      <c r="C307" s="1"/>
      <c r="D307" s="89"/>
      <c r="E307" s="189" t="str">
        <f t="shared" si="37"/>
        <v/>
      </c>
      <c r="F307" s="189" t="str">
        <f t="shared" si="38"/>
        <v/>
      </c>
      <c r="G307" s="27" t="str">
        <f t="shared" si="39"/>
        <v/>
      </c>
      <c r="H307" s="1"/>
      <c r="I307" s="1"/>
      <c r="J307" s="45" t="str">
        <f t="shared" si="40"/>
        <v/>
      </c>
      <c r="K307" s="88"/>
      <c r="L307" s="46" t="str">
        <f t="shared" si="41"/>
        <v/>
      </c>
      <c r="M307" s="3"/>
      <c r="N307" s="79" t="s">
        <v>274</v>
      </c>
      <c r="O307" s="46">
        <f t="shared" si="42"/>
        <v>0</v>
      </c>
      <c r="P307" s="79" t="s">
        <v>274</v>
      </c>
      <c r="Q307" s="46">
        <f t="shared" si="43"/>
        <v>0</v>
      </c>
      <c r="R307" s="47" t="str">
        <f t="shared" si="44"/>
        <v/>
      </c>
      <c r="S307" s="47" t="str">
        <f t="shared" si="45"/>
        <v/>
      </c>
    </row>
    <row r="308" spans="1:19" ht="31.9" customHeight="1" x14ac:dyDescent="0.25">
      <c r="A308" s="91" t="str">
        <f>IF(B308="","",MAX($A$8:A307)+1)</f>
        <v/>
      </c>
      <c r="B308" s="76"/>
      <c r="C308" s="1"/>
      <c r="D308" s="89"/>
      <c r="E308" s="189" t="str">
        <f t="shared" si="37"/>
        <v/>
      </c>
      <c r="F308" s="189" t="str">
        <f t="shared" si="38"/>
        <v/>
      </c>
      <c r="G308" s="27" t="str">
        <f t="shared" si="39"/>
        <v/>
      </c>
      <c r="H308" s="1"/>
      <c r="I308" s="1"/>
      <c r="J308" s="45" t="str">
        <f t="shared" si="40"/>
        <v/>
      </c>
      <c r="K308" s="88"/>
      <c r="L308" s="46" t="str">
        <f t="shared" si="41"/>
        <v/>
      </c>
      <c r="M308" s="3"/>
      <c r="N308" s="79" t="s">
        <v>274</v>
      </c>
      <c r="O308" s="46">
        <f t="shared" si="42"/>
        <v>0</v>
      </c>
      <c r="P308" s="79" t="s">
        <v>274</v>
      </c>
      <c r="Q308" s="46">
        <f t="shared" si="43"/>
        <v>0</v>
      </c>
      <c r="R308" s="47" t="str">
        <f t="shared" si="44"/>
        <v/>
      </c>
      <c r="S308" s="47" t="str">
        <f t="shared" si="45"/>
        <v/>
      </c>
    </row>
    <row r="309" spans="1:19" ht="31.9" customHeight="1" x14ac:dyDescent="0.25">
      <c r="A309" s="91" t="str">
        <f>IF(B309="","",MAX($A$8:A308)+1)</f>
        <v/>
      </c>
      <c r="B309" s="76"/>
      <c r="C309" s="1"/>
      <c r="D309" s="89"/>
      <c r="E309" s="189" t="str">
        <f t="shared" si="37"/>
        <v/>
      </c>
      <c r="F309" s="189" t="str">
        <f t="shared" si="38"/>
        <v/>
      </c>
      <c r="G309" s="27" t="str">
        <f t="shared" si="39"/>
        <v/>
      </c>
      <c r="H309" s="1"/>
      <c r="I309" s="1"/>
      <c r="J309" s="45" t="str">
        <f t="shared" si="40"/>
        <v/>
      </c>
      <c r="K309" s="88"/>
      <c r="L309" s="46" t="str">
        <f t="shared" si="41"/>
        <v/>
      </c>
      <c r="M309" s="3"/>
      <c r="N309" s="79" t="s">
        <v>274</v>
      </c>
      <c r="O309" s="46">
        <f t="shared" si="42"/>
        <v>0</v>
      </c>
      <c r="P309" s="79" t="s">
        <v>274</v>
      </c>
      <c r="Q309" s="46">
        <f t="shared" si="43"/>
        <v>0</v>
      </c>
      <c r="R309" s="47" t="str">
        <f t="shared" si="44"/>
        <v/>
      </c>
      <c r="S309" s="47" t="str">
        <f t="shared" si="45"/>
        <v/>
      </c>
    </row>
    <row r="310" spans="1:19" ht="31.9" customHeight="1" x14ac:dyDescent="0.25">
      <c r="A310" s="91" t="str">
        <f>IF(B310="","",MAX($A$8:A309)+1)</f>
        <v/>
      </c>
      <c r="B310" s="76"/>
      <c r="C310" s="1"/>
      <c r="D310" s="89"/>
      <c r="E310" s="189" t="str">
        <f t="shared" si="37"/>
        <v/>
      </c>
      <c r="F310" s="189" t="str">
        <f t="shared" si="38"/>
        <v/>
      </c>
      <c r="G310" s="27" t="str">
        <f t="shared" si="39"/>
        <v/>
      </c>
      <c r="H310" s="1"/>
      <c r="I310" s="1"/>
      <c r="J310" s="45" t="str">
        <f t="shared" si="40"/>
        <v/>
      </c>
      <c r="K310" s="88"/>
      <c r="L310" s="46" t="str">
        <f t="shared" si="41"/>
        <v/>
      </c>
      <c r="M310" s="3"/>
      <c r="N310" s="79" t="s">
        <v>274</v>
      </c>
      <c r="O310" s="46">
        <f t="shared" si="42"/>
        <v>0</v>
      </c>
      <c r="P310" s="79" t="s">
        <v>274</v>
      </c>
      <c r="Q310" s="46">
        <f t="shared" si="43"/>
        <v>0</v>
      </c>
      <c r="R310" s="47" t="str">
        <f t="shared" si="44"/>
        <v/>
      </c>
      <c r="S310" s="47" t="str">
        <f t="shared" si="45"/>
        <v/>
      </c>
    </row>
    <row r="311" spans="1:19" ht="31.9" customHeight="1" x14ac:dyDescent="0.25"/>
  </sheetData>
  <sheetCalcPr fullCalcOnLoad="1"/>
  <sheetProtection password="A7DB" sheet="1" selectLockedCells="1"/>
  <protectedRanges>
    <protectedRange sqref="H1 O4:S4 H25:I310 M8:N310 P8:P310 H10:H24 K8:K310 B10:D310" name="N Bedarf Grünland"/>
    <protectedRange sqref="H8:I9 I10:I24" name="N Bedarf Grünland_2"/>
    <protectedRange sqref="B8:B9 D8:D9" name="N Bedarf Grünland_3"/>
    <protectedRange sqref="C8:C9" name="N Bedarf Grünland_1_1"/>
  </protectedRanges>
  <mergeCells count="14">
    <mergeCell ref="R6:S6"/>
    <mergeCell ref="O2:P2"/>
    <mergeCell ref="O3:P3"/>
    <mergeCell ref="O1:P1"/>
    <mergeCell ref="E3:H3"/>
    <mergeCell ref="E4:H4"/>
    <mergeCell ref="A6:A7"/>
    <mergeCell ref="K6:K7"/>
    <mergeCell ref="B6:B7"/>
    <mergeCell ref="Q6:Q7"/>
    <mergeCell ref="D6:D7"/>
    <mergeCell ref="O6:O7"/>
    <mergeCell ref="C6:C7"/>
    <mergeCell ref="L6:L7"/>
  </mergeCells>
  <dataValidations count="6">
    <dataValidation allowBlank="1" showInputMessage="1" showErrorMessage="1" error="Falsche Eingabe! nur eins ausfüllen" sqref="R8:R310"/>
    <dataValidation type="custom" allowBlank="1" showInputMessage="1" showErrorMessage="1" sqref="Q8:Q310">
      <formula1>IF(AND(O8&gt;0,Q8&gt;0),FALSE,TRUE)</formula1>
    </dataValidation>
    <dataValidation type="list" allowBlank="1" sqref="D8:D310">
      <formula1>KulturenG</formula1>
    </dataValidation>
    <dataValidation type="list" allowBlank="1" sqref="K8:K310">
      <formula1>HumusG</formula1>
    </dataValidation>
    <dataValidation type="list" allowBlank="1" sqref="N8:N310">
      <formula1>LeguminoseG</formula1>
    </dataValidation>
    <dataValidation type="list" allowBlank="1" showInputMessage="1" showErrorMessage="1" sqref="P8:P310">
      <formula1>LeguminosenA</formula1>
    </dataValidation>
  </dataValidations>
  <pageMargins left="0.31496062992125984" right="0.31496062992125984" top="0.9055118110236221" bottom="0.15748031496062992" header="0.31496062992125984" footer="0.31496062992125984"/>
  <pageSetup paperSize="9" scale="63" fitToHeight="0" orientation="landscape" r:id="rId1"/>
  <headerFooter>
    <oddHeader>&amp;C&amp;G&amp;R&amp;G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6"/>
  <sheetViews>
    <sheetView zoomScale="50" zoomScaleNormal="50" workbookViewId="0">
      <pane ySplit="3" topLeftCell="A4" activePane="bottomLeft" state="frozen"/>
      <selection pane="bottomLeft" sqref="A1:IV65536"/>
    </sheetView>
  </sheetViews>
  <sheetFormatPr baseColWidth="10" defaultColWidth="11.5703125" defaultRowHeight="15" x14ac:dyDescent="0.25"/>
  <cols>
    <col min="1" max="1" width="39.140625" style="600" customWidth="1"/>
    <col min="2" max="2" width="12" style="600" bestFit="1" customWidth="1"/>
    <col min="3" max="3" width="18.7109375" style="600" bestFit="1" customWidth="1"/>
    <col min="4" max="4" width="20.28515625" style="600" customWidth="1"/>
    <col min="5" max="5" width="24.7109375" style="600" customWidth="1"/>
    <col min="6" max="6" width="14.28515625" style="600" customWidth="1"/>
    <col min="7" max="7" width="19.5703125" style="600" customWidth="1"/>
    <col min="8" max="8" width="25" style="600" customWidth="1"/>
    <col min="9" max="9" width="11.5703125" style="600"/>
    <col min="10" max="10" width="72.42578125" style="600" bestFit="1" customWidth="1"/>
    <col min="11" max="11" width="23.42578125" style="600" bestFit="1" customWidth="1"/>
    <col min="12" max="16384" width="11.5703125" style="600"/>
  </cols>
  <sheetData>
    <row r="1" spans="1:11" s="596" customFormat="1" ht="37.9" customHeight="1" x14ac:dyDescent="0.2">
      <c r="B1" s="846" t="s">
        <v>498</v>
      </c>
      <c r="C1" s="847"/>
      <c r="D1" s="847"/>
      <c r="E1" s="847"/>
      <c r="F1" s="846" t="s">
        <v>497</v>
      </c>
      <c r="G1" s="846"/>
      <c r="H1" s="846"/>
      <c r="J1" s="848" t="s">
        <v>514</v>
      </c>
      <c r="K1" s="849"/>
    </row>
    <row r="2" spans="1:11" ht="75" x14ac:dyDescent="0.25">
      <c r="A2" s="597" t="s">
        <v>55</v>
      </c>
      <c r="B2" s="597" t="s">
        <v>420</v>
      </c>
      <c r="C2" s="597" t="s">
        <v>421</v>
      </c>
      <c r="D2" s="597" t="s">
        <v>422</v>
      </c>
      <c r="E2" s="598" t="s">
        <v>435</v>
      </c>
      <c r="F2" s="598" t="s">
        <v>493</v>
      </c>
      <c r="G2" s="598" t="s">
        <v>494</v>
      </c>
      <c r="H2" s="598" t="s">
        <v>495</v>
      </c>
      <c r="I2" s="599"/>
      <c r="J2" s="597" t="s">
        <v>499</v>
      </c>
      <c r="K2" s="597" t="s">
        <v>500</v>
      </c>
    </row>
    <row r="3" spans="1:11" x14ac:dyDescent="0.25">
      <c r="A3" s="597"/>
      <c r="B3" s="597" t="s">
        <v>436</v>
      </c>
      <c r="C3" s="597" t="s">
        <v>437</v>
      </c>
      <c r="D3" s="597" t="s">
        <v>439</v>
      </c>
      <c r="E3" s="597" t="s">
        <v>437</v>
      </c>
      <c r="F3" s="597" t="s">
        <v>496</v>
      </c>
      <c r="G3" s="597" t="s">
        <v>0</v>
      </c>
      <c r="H3" s="597" t="s">
        <v>0</v>
      </c>
      <c r="I3" s="599"/>
      <c r="J3" s="597" t="s">
        <v>501</v>
      </c>
      <c r="K3" s="601">
        <v>20</v>
      </c>
    </row>
    <row r="4" spans="1:11" x14ac:dyDescent="0.25">
      <c r="A4" s="601" t="s">
        <v>13</v>
      </c>
      <c r="B4" s="601"/>
      <c r="C4" s="601"/>
      <c r="D4" s="601"/>
      <c r="E4" s="601">
        <v>0</v>
      </c>
      <c r="F4" s="601">
        <v>0</v>
      </c>
      <c r="G4" s="601">
        <v>0</v>
      </c>
      <c r="H4" s="601">
        <v>0</v>
      </c>
      <c r="J4" s="597" t="s">
        <v>502</v>
      </c>
      <c r="K4" s="601">
        <v>10</v>
      </c>
    </row>
    <row r="5" spans="1:11" x14ac:dyDescent="0.25">
      <c r="A5" s="601" t="s">
        <v>1200</v>
      </c>
      <c r="B5" s="601">
        <v>720</v>
      </c>
      <c r="C5" s="601">
        <v>290</v>
      </c>
      <c r="D5" s="601">
        <v>60</v>
      </c>
      <c r="E5" s="601">
        <v>0</v>
      </c>
      <c r="F5" s="601">
        <v>10</v>
      </c>
      <c r="G5" s="601">
        <v>29</v>
      </c>
      <c r="H5" s="601">
        <v>29</v>
      </c>
      <c r="J5" s="597" t="s">
        <v>503</v>
      </c>
      <c r="K5" s="601">
        <v>10</v>
      </c>
    </row>
    <row r="6" spans="1:11" x14ac:dyDescent="0.25">
      <c r="A6" s="601" t="s">
        <v>1201</v>
      </c>
      <c r="B6" s="601">
        <v>160</v>
      </c>
      <c r="C6" s="601">
        <v>130</v>
      </c>
      <c r="D6" s="601">
        <v>60</v>
      </c>
      <c r="E6" s="601">
        <v>20</v>
      </c>
      <c r="F6" s="601">
        <v>20</v>
      </c>
      <c r="G6" s="601">
        <v>20</v>
      </c>
      <c r="H6" s="601">
        <v>20</v>
      </c>
      <c r="J6" s="597" t="s">
        <v>504</v>
      </c>
      <c r="K6" s="601">
        <v>10</v>
      </c>
    </row>
    <row r="7" spans="1:11" x14ac:dyDescent="0.25">
      <c r="A7" s="601" t="s">
        <v>1202</v>
      </c>
      <c r="B7" s="601">
        <v>20</v>
      </c>
      <c r="C7" s="601">
        <v>10</v>
      </c>
      <c r="D7" s="601">
        <v>30</v>
      </c>
      <c r="E7" s="601">
        <v>0</v>
      </c>
      <c r="F7" s="601">
        <v>10</v>
      </c>
      <c r="G7" s="601">
        <v>1</v>
      </c>
      <c r="H7" s="601">
        <v>1</v>
      </c>
      <c r="J7" s="597" t="s">
        <v>505</v>
      </c>
      <c r="K7" s="601">
        <v>0</v>
      </c>
    </row>
    <row r="8" spans="1:11" x14ac:dyDescent="0.25">
      <c r="A8" s="601" t="s">
        <v>1203</v>
      </c>
      <c r="B8" s="601">
        <v>150</v>
      </c>
      <c r="C8" s="601">
        <v>120</v>
      </c>
      <c r="D8" s="601">
        <v>30</v>
      </c>
      <c r="E8" s="601">
        <v>0</v>
      </c>
      <c r="F8" s="601">
        <v>10</v>
      </c>
      <c r="G8" s="601">
        <v>12</v>
      </c>
      <c r="H8" s="601">
        <v>12</v>
      </c>
      <c r="J8" s="597" t="s">
        <v>506</v>
      </c>
      <c r="K8" s="601">
        <v>0</v>
      </c>
    </row>
    <row r="9" spans="1:11" x14ac:dyDescent="0.25">
      <c r="A9" s="601" t="s">
        <v>423</v>
      </c>
      <c r="B9" s="601">
        <v>350</v>
      </c>
      <c r="C9" s="601">
        <v>300</v>
      </c>
      <c r="D9" s="601">
        <v>60</v>
      </c>
      <c r="E9" s="601">
        <v>80</v>
      </c>
      <c r="F9" s="601">
        <v>20</v>
      </c>
      <c r="G9" s="601">
        <v>20</v>
      </c>
      <c r="H9" s="601">
        <v>20</v>
      </c>
      <c r="J9" s="597" t="s">
        <v>507</v>
      </c>
      <c r="K9" s="601">
        <v>20</v>
      </c>
    </row>
    <row r="10" spans="1:11" x14ac:dyDescent="0.25">
      <c r="A10" s="601" t="s">
        <v>1204</v>
      </c>
      <c r="B10" s="601">
        <v>450</v>
      </c>
      <c r="C10" s="601">
        <v>185</v>
      </c>
      <c r="D10" s="601">
        <v>30</v>
      </c>
      <c r="E10" s="601">
        <v>0</v>
      </c>
      <c r="F10" s="601">
        <v>10</v>
      </c>
      <c r="G10" s="601">
        <v>19</v>
      </c>
      <c r="H10" s="601">
        <v>19</v>
      </c>
      <c r="J10" s="597" t="s">
        <v>508</v>
      </c>
      <c r="K10" s="601">
        <v>0</v>
      </c>
    </row>
    <row r="11" spans="1:11" x14ac:dyDescent="0.25">
      <c r="A11" s="601" t="s">
        <v>1205</v>
      </c>
      <c r="B11" s="601">
        <v>300</v>
      </c>
      <c r="C11" s="601">
        <v>110</v>
      </c>
      <c r="D11" s="601">
        <v>60</v>
      </c>
      <c r="E11" s="601">
        <v>0</v>
      </c>
      <c r="F11" s="601">
        <v>10</v>
      </c>
      <c r="G11" s="601">
        <v>6</v>
      </c>
      <c r="H11" s="601">
        <v>6</v>
      </c>
      <c r="J11" s="597" t="s">
        <v>509</v>
      </c>
      <c r="K11" s="601">
        <v>10</v>
      </c>
    </row>
    <row r="12" spans="1:11" x14ac:dyDescent="0.25">
      <c r="A12" s="601" t="s">
        <v>1206</v>
      </c>
      <c r="B12" s="601">
        <v>120</v>
      </c>
      <c r="C12" s="601">
        <v>125</v>
      </c>
      <c r="D12" s="601">
        <v>30</v>
      </c>
      <c r="E12" s="601">
        <v>0</v>
      </c>
      <c r="F12" s="601">
        <v>10</v>
      </c>
      <c r="G12" s="601">
        <v>13</v>
      </c>
      <c r="H12" s="601">
        <v>13</v>
      </c>
      <c r="J12" s="597" t="s">
        <v>510</v>
      </c>
      <c r="K12" s="601">
        <v>40</v>
      </c>
    </row>
    <row r="13" spans="1:11" x14ac:dyDescent="0.25">
      <c r="A13" s="601" t="s">
        <v>424</v>
      </c>
      <c r="B13" s="601">
        <v>150</v>
      </c>
      <c r="C13" s="601">
        <v>310</v>
      </c>
      <c r="D13" s="601">
        <v>60</v>
      </c>
      <c r="E13" s="601">
        <v>100</v>
      </c>
      <c r="F13" s="601">
        <v>20</v>
      </c>
      <c r="G13" s="601">
        <v>20</v>
      </c>
      <c r="H13" s="601">
        <v>20</v>
      </c>
      <c r="J13" s="597" t="s">
        <v>511</v>
      </c>
      <c r="K13" s="601">
        <v>10</v>
      </c>
    </row>
    <row r="14" spans="1:11" x14ac:dyDescent="0.25">
      <c r="A14" s="601" t="s">
        <v>1207</v>
      </c>
      <c r="B14" s="601">
        <v>150</v>
      </c>
      <c r="C14" s="601">
        <v>65</v>
      </c>
      <c r="D14" s="601">
        <v>30</v>
      </c>
      <c r="E14" s="601">
        <v>0</v>
      </c>
      <c r="F14" s="601">
        <v>10</v>
      </c>
      <c r="G14" s="601">
        <v>7</v>
      </c>
      <c r="H14" s="601">
        <v>7</v>
      </c>
      <c r="J14" s="597" t="s">
        <v>512</v>
      </c>
      <c r="K14" s="601">
        <v>10</v>
      </c>
    </row>
    <row r="15" spans="1:11" x14ac:dyDescent="0.25">
      <c r="A15" s="601" t="s">
        <v>425</v>
      </c>
      <c r="B15" s="601">
        <v>120</v>
      </c>
      <c r="C15" s="601">
        <v>110</v>
      </c>
      <c r="D15" s="601">
        <v>60</v>
      </c>
      <c r="E15" s="601">
        <v>45</v>
      </c>
      <c r="F15" s="601">
        <v>20</v>
      </c>
      <c r="G15" s="601">
        <v>20</v>
      </c>
      <c r="H15" s="601">
        <v>20</v>
      </c>
      <c r="J15" s="597" t="s">
        <v>513</v>
      </c>
      <c r="K15" s="601">
        <v>0</v>
      </c>
    </row>
    <row r="16" spans="1:11" x14ac:dyDescent="0.25">
      <c r="A16" s="601" t="s">
        <v>533</v>
      </c>
      <c r="B16" s="601">
        <v>450</v>
      </c>
      <c r="C16" s="601">
        <v>135</v>
      </c>
      <c r="D16" s="601" t="s">
        <v>595</v>
      </c>
      <c r="E16" s="601">
        <v>40</v>
      </c>
      <c r="F16" s="601">
        <v>20</v>
      </c>
      <c r="G16" s="601">
        <v>20</v>
      </c>
      <c r="H16" s="601">
        <v>20</v>
      </c>
    </row>
    <row r="17" spans="1:11" x14ac:dyDescent="0.25">
      <c r="A17" s="601" t="s">
        <v>426</v>
      </c>
      <c r="B17" s="601">
        <v>700</v>
      </c>
      <c r="C17" s="601">
        <v>210</v>
      </c>
      <c r="D17" s="601">
        <v>60</v>
      </c>
      <c r="E17" s="601">
        <v>45</v>
      </c>
      <c r="F17" s="601">
        <v>20</v>
      </c>
      <c r="G17" s="601">
        <v>20</v>
      </c>
      <c r="H17" s="601">
        <v>20</v>
      </c>
    </row>
    <row r="18" spans="1:11" x14ac:dyDescent="0.25">
      <c r="A18" s="601" t="s">
        <v>1208</v>
      </c>
      <c r="B18" s="601">
        <v>65</v>
      </c>
      <c r="C18" s="601">
        <v>60</v>
      </c>
      <c r="D18" s="601">
        <v>60</v>
      </c>
      <c r="E18" s="601">
        <v>45</v>
      </c>
      <c r="F18" s="601">
        <v>20</v>
      </c>
      <c r="G18" s="601">
        <v>20</v>
      </c>
      <c r="H18" s="601">
        <v>20</v>
      </c>
      <c r="J18" s="597"/>
      <c r="K18" s="601"/>
    </row>
    <row r="19" spans="1:11" x14ac:dyDescent="0.25">
      <c r="A19" s="601" t="s">
        <v>438</v>
      </c>
      <c r="B19" s="601">
        <v>200</v>
      </c>
      <c r="C19" s="601">
        <v>85</v>
      </c>
      <c r="D19" s="601">
        <v>30</v>
      </c>
      <c r="E19" s="601">
        <v>5</v>
      </c>
      <c r="F19" s="601">
        <v>20</v>
      </c>
      <c r="G19" s="601">
        <v>20</v>
      </c>
      <c r="H19" s="601">
        <v>20</v>
      </c>
    </row>
    <row r="20" spans="1:11" x14ac:dyDescent="0.25">
      <c r="A20" s="601" t="s">
        <v>440</v>
      </c>
      <c r="B20" s="601">
        <v>250</v>
      </c>
      <c r="C20" s="601">
        <v>105</v>
      </c>
      <c r="D20" s="601">
        <v>30</v>
      </c>
      <c r="E20" s="601">
        <v>25</v>
      </c>
      <c r="F20" s="601">
        <v>20</v>
      </c>
      <c r="G20" s="601">
        <v>20</v>
      </c>
      <c r="H20" s="601">
        <v>20</v>
      </c>
    </row>
    <row r="21" spans="1:11" x14ac:dyDescent="0.25">
      <c r="A21" s="601" t="s">
        <v>1103</v>
      </c>
      <c r="B21" s="601">
        <v>50</v>
      </c>
      <c r="C21" s="601">
        <v>85</v>
      </c>
      <c r="D21" s="601">
        <v>30</v>
      </c>
      <c r="E21" s="601">
        <v>0</v>
      </c>
      <c r="F21" s="601">
        <v>10</v>
      </c>
      <c r="G21" s="601">
        <v>4</v>
      </c>
      <c r="H21" s="601">
        <v>4</v>
      </c>
    </row>
    <row r="22" spans="1:11" x14ac:dyDescent="0.25">
      <c r="A22" s="601" t="s">
        <v>441</v>
      </c>
      <c r="B22" s="601">
        <v>0</v>
      </c>
      <c r="C22" s="601">
        <v>60</v>
      </c>
      <c r="D22" s="601">
        <v>30</v>
      </c>
      <c r="E22" s="601">
        <v>0</v>
      </c>
      <c r="F22" s="601">
        <v>20</v>
      </c>
      <c r="G22" s="601">
        <v>20</v>
      </c>
      <c r="H22" s="601">
        <v>20</v>
      </c>
    </row>
    <row r="23" spans="1:11" x14ac:dyDescent="0.25">
      <c r="A23" s="601" t="s">
        <v>442</v>
      </c>
      <c r="B23" s="601">
        <v>140</v>
      </c>
      <c r="C23" s="601">
        <v>60</v>
      </c>
      <c r="D23" s="601">
        <v>30</v>
      </c>
      <c r="E23" s="601">
        <v>0</v>
      </c>
      <c r="F23" s="601">
        <v>20</v>
      </c>
      <c r="G23" s="601">
        <v>20</v>
      </c>
      <c r="H23" s="601">
        <v>20</v>
      </c>
    </row>
    <row r="24" spans="1:11" x14ac:dyDescent="0.25">
      <c r="A24" s="601" t="s">
        <v>443</v>
      </c>
      <c r="B24" s="601">
        <v>140</v>
      </c>
      <c r="C24" s="601">
        <v>60</v>
      </c>
      <c r="D24" s="601">
        <v>30</v>
      </c>
      <c r="E24" s="601">
        <v>0</v>
      </c>
      <c r="F24" s="601">
        <v>20</v>
      </c>
      <c r="G24" s="601">
        <v>20</v>
      </c>
      <c r="H24" s="601">
        <v>20</v>
      </c>
    </row>
    <row r="25" spans="1:11" x14ac:dyDescent="0.25">
      <c r="A25" s="601" t="s">
        <v>1209</v>
      </c>
      <c r="B25" s="601">
        <v>150</v>
      </c>
      <c r="C25" s="601">
        <v>125</v>
      </c>
      <c r="D25" s="601">
        <v>30</v>
      </c>
      <c r="E25" s="601">
        <v>0</v>
      </c>
      <c r="F25" s="601">
        <v>10</v>
      </c>
      <c r="G25" s="601">
        <v>13</v>
      </c>
      <c r="H25" s="601">
        <v>13</v>
      </c>
      <c r="J25" s="599"/>
      <c r="K25" s="602"/>
    </row>
    <row r="26" spans="1:11" x14ac:dyDescent="0.25">
      <c r="A26" s="601" t="s">
        <v>427</v>
      </c>
      <c r="B26" s="601">
        <v>80</v>
      </c>
      <c r="C26" s="601">
        <v>85</v>
      </c>
      <c r="D26" s="601">
        <v>15</v>
      </c>
      <c r="E26" s="601">
        <v>5</v>
      </c>
      <c r="F26" s="601">
        <v>20</v>
      </c>
      <c r="G26" s="601">
        <v>20</v>
      </c>
      <c r="H26" s="601">
        <v>20</v>
      </c>
    </row>
    <row r="27" spans="1:11" x14ac:dyDescent="0.25">
      <c r="A27" s="601" t="s">
        <v>444</v>
      </c>
      <c r="B27" s="601">
        <v>130</v>
      </c>
      <c r="C27" s="601">
        <v>110</v>
      </c>
      <c r="D27" s="601">
        <v>15</v>
      </c>
      <c r="E27" s="601">
        <v>5</v>
      </c>
      <c r="F27" s="601">
        <v>20</v>
      </c>
      <c r="G27" s="601">
        <v>20</v>
      </c>
      <c r="H27" s="601">
        <v>20</v>
      </c>
    </row>
    <row r="28" spans="1:11" x14ac:dyDescent="0.25">
      <c r="A28" s="601" t="s">
        <v>1210</v>
      </c>
      <c r="B28" s="601">
        <v>150</v>
      </c>
      <c r="C28" s="601">
        <v>120</v>
      </c>
      <c r="D28" s="601">
        <v>30</v>
      </c>
      <c r="E28" s="601">
        <v>0</v>
      </c>
      <c r="F28" s="601">
        <v>10</v>
      </c>
      <c r="G28" s="601">
        <v>12</v>
      </c>
      <c r="H28" s="601">
        <v>12</v>
      </c>
    </row>
    <row r="29" spans="1:11" x14ac:dyDescent="0.25">
      <c r="A29" s="601" t="s">
        <v>428</v>
      </c>
      <c r="B29" s="601">
        <v>80</v>
      </c>
      <c r="C29" s="601">
        <v>85</v>
      </c>
      <c r="D29" s="601">
        <v>60</v>
      </c>
      <c r="E29" s="601">
        <v>65</v>
      </c>
      <c r="F29" s="601">
        <v>20</v>
      </c>
      <c r="G29" s="601">
        <v>20</v>
      </c>
      <c r="H29" s="601">
        <v>20</v>
      </c>
    </row>
    <row r="30" spans="1:11" x14ac:dyDescent="0.25">
      <c r="A30" s="601" t="s">
        <v>429</v>
      </c>
      <c r="B30" s="601">
        <v>400</v>
      </c>
      <c r="C30" s="601">
        <v>200</v>
      </c>
      <c r="D30" s="601">
        <v>60</v>
      </c>
      <c r="E30" s="601">
        <v>35</v>
      </c>
      <c r="F30" s="601">
        <v>20</v>
      </c>
      <c r="G30" s="601">
        <v>20</v>
      </c>
      <c r="H30" s="601">
        <v>20</v>
      </c>
      <c r="J30" s="597"/>
      <c r="K30" s="603" t="s">
        <v>545</v>
      </c>
    </row>
    <row r="31" spans="1:11" x14ac:dyDescent="0.25">
      <c r="A31" s="601" t="s">
        <v>445</v>
      </c>
      <c r="B31" s="601">
        <v>800</v>
      </c>
      <c r="C31" s="601">
        <v>210</v>
      </c>
      <c r="D31" s="601">
        <v>30</v>
      </c>
      <c r="E31" s="601">
        <v>50</v>
      </c>
      <c r="F31" s="601">
        <v>20</v>
      </c>
      <c r="G31" s="601">
        <v>40</v>
      </c>
      <c r="H31" s="601">
        <v>40</v>
      </c>
      <c r="J31" s="597" t="s">
        <v>526</v>
      </c>
      <c r="K31" s="601">
        <v>20</v>
      </c>
    </row>
    <row r="32" spans="1:11" x14ac:dyDescent="0.25">
      <c r="A32" s="601" t="s">
        <v>958</v>
      </c>
      <c r="B32" s="601">
        <v>185</v>
      </c>
      <c r="C32" s="601">
        <v>135</v>
      </c>
      <c r="D32" s="601">
        <v>30</v>
      </c>
      <c r="E32" s="601">
        <v>0</v>
      </c>
      <c r="F32" s="601">
        <v>10</v>
      </c>
      <c r="G32" s="601">
        <v>14</v>
      </c>
      <c r="H32" s="601">
        <v>14</v>
      </c>
      <c r="J32" s="597" t="s">
        <v>516</v>
      </c>
      <c r="K32" s="601">
        <v>0</v>
      </c>
    </row>
    <row r="33" spans="1:11" x14ac:dyDescent="0.25">
      <c r="A33" s="601" t="s">
        <v>959</v>
      </c>
      <c r="B33" s="601">
        <v>190</v>
      </c>
      <c r="C33" s="601">
        <v>120</v>
      </c>
      <c r="D33" s="601">
        <v>30</v>
      </c>
      <c r="E33" s="601">
        <v>0</v>
      </c>
      <c r="F33" s="601">
        <v>10</v>
      </c>
      <c r="G33" s="601">
        <v>12</v>
      </c>
      <c r="H33" s="601">
        <v>12</v>
      </c>
      <c r="J33" s="597"/>
      <c r="K33" s="601"/>
    </row>
    <row r="34" spans="1:11" x14ac:dyDescent="0.25">
      <c r="A34" s="601" t="s">
        <v>1211</v>
      </c>
      <c r="B34" s="601">
        <v>100</v>
      </c>
      <c r="C34" s="601">
        <v>120</v>
      </c>
      <c r="D34" s="601">
        <v>30</v>
      </c>
      <c r="E34" s="601">
        <v>0</v>
      </c>
      <c r="F34" s="601">
        <v>10</v>
      </c>
      <c r="G34" s="601">
        <v>9</v>
      </c>
      <c r="H34" s="601">
        <v>9</v>
      </c>
      <c r="J34" s="597"/>
      <c r="K34" s="601"/>
    </row>
    <row r="35" spans="1:11" x14ac:dyDescent="0.25">
      <c r="A35" s="601" t="s">
        <v>430</v>
      </c>
      <c r="B35" s="601">
        <v>400</v>
      </c>
      <c r="C35" s="601">
        <v>200</v>
      </c>
      <c r="D35" s="601">
        <v>60</v>
      </c>
      <c r="E35" s="601">
        <v>45</v>
      </c>
      <c r="F35" s="601">
        <v>20</v>
      </c>
      <c r="G35" s="601">
        <v>20</v>
      </c>
      <c r="H35" s="601">
        <v>20</v>
      </c>
    </row>
    <row r="36" spans="1:11" x14ac:dyDescent="0.25">
      <c r="A36" s="601" t="s">
        <v>431</v>
      </c>
      <c r="B36" s="601">
        <v>450</v>
      </c>
      <c r="C36" s="601">
        <v>230</v>
      </c>
      <c r="D36" s="601">
        <v>30</v>
      </c>
      <c r="E36" s="601">
        <v>30</v>
      </c>
      <c r="F36" s="601">
        <v>20</v>
      </c>
      <c r="G36" s="601">
        <v>20</v>
      </c>
      <c r="H36" s="601">
        <v>20</v>
      </c>
    </row>
    <row r="37" spans="1:11" x14ac:dyDescent="0.25">
      <c r="A37" s="601" t="s">
        <v>571</v>
      </c>
      <c r="B37" s="601">
        <v>600</v>
      </c>
      <c r="C37" s="601">
        <v>100</v>
      </c>
      <c r="D37" s="601">
        <v>60</v>
      </c>
      <c r="E37" s="601">
        <v>35</v>
      </c>
      <c r="F37" s="601">
        <v>20</v>
      </c>
      <c r="G37" s="601">
        <v>20</v>
      </c>
      <c r="H37" s="601">
        <v>20</v>
      </c>
    </row>
    <row r="38" spans="1:11" x14ac:dyDescent="0.25">
      <c r="A38" s="601" t="s">
        <v>1212</v>
      </c>
      <c r="B38" s="601">
        <v>12</v>
      </c>
      <c r="C38" s="601">
        <v>100</v>
      </c>
      <c r="D38" s="601">
        <v>30</v>
      </c>
      <c r="E38" s="601">
        <v>0</v>
      </c>
      <c r="F38" s="601">
        <v>10</v>
      </c>
      <c r="G38" s="601">
        <v>5</v>
      </c>
      <c r="H38" s="601">
        <v>5</v>
      </c>
    </row>
    <row r="39" spans="1:11" x14ac:dyDescent="0.25">
      <c r="A39" s="601" t="s">
        <v>432</v>
      </c>
      <c r="B39" s="601">
        <v>400</v>
      </c>
      <c r="C39" s="601">
        <v>140</v>
      </c>
      <c r="D39" s="601">
        <v>60</v>
      </c>
      <c r="E39" s="601">
        <v>50</v>
      </c>
      <c r="F39" s="601">
        <v>20</v>
      </c>
      <c r="G39" s="601">
        <v>20</v>
      </c>
      <c r="H39" s="601">
        <v>20</v>
      </c>
    </row>
    <row r="40" spans="1:11" x14ac:dyDescent="0.25">
      <c r="A40" s="601" t="s">
        <v>1213</v>
      </c>
      <c r="B40" s="601">
        <v>300</v>
      </c>
      <c r="C40" s="601">
        <v>140</v>
      </c>
      <c r="D40" s="601">
        <v>60</v>
      </c>
      <c r="E40" s="601">
        <v>50</v>
      </c>
      <c r="F40" s="601">
        <v>20</v>
      </c>
      <c r="G40" s="601">
        <v>20</v>
      </c>
      <c r="H40" s="601">
        <v>20</v>
      </c>
    </row>
    <row r="41" spans="1:11" x14ac:dyDescent="0.25">
      <c r="A41" s="601" t="s">
        <v>965</v>
      </c>
      <c r="B41" s="601">
        <v>25</v>
      </c>
      <c r="C41" s="601">
        <v>90</v>
      </c>
      <c r="D41" s="601">
        <v>60</v>
      </c>
      <c r="E41" s="601">
        <v>0</v>
      </c>
      <c r="F41" s="601">
        <v>10</v>
      </c>
      <c r="G41" s="601">
        <v>9</v>
      </c>
      <c r="H41" s="601">
        <v>9</v>
      </c>
    </row>
    <row r="42" spans="1:11" x14ac:dyDescent="0.25">
      <c r="A42" s="601" t="s">
        <v>1214</v>
      </c>
      <c r="B42" s="601">
        <v>550</v>
      </c>
      <c r="C42" s="601">
        <v>245</v>
      </c>
      <c r="D42" s="601">
        <v>60</v>
      </c>
      <c r="E42" s="601">
        <v>0</v>
      </c>
      <c r="F42" s="601">
        <v>10</v>
      </c>
      <c r="G42" s="601">
        <v>25</v>
      </c>
      <c r="H42" s="601">
        <v>25</v>
      </c>
    </row>
    <row r="43" spans="1:11" x14ac:dyDescent="0.25">
      <c r="A43" s="601" t="s">
        <v>904</v>
      </c>
      <c r="B43" s="601">
        <v>275</v>
      </c>
      <c r="C43" s="601">
        <v>135</v>
      </c>
      <c r="D43" s="601">
        <v>60</v>
      </c>
      <c r="E43" s="601">
        <v>0</v>
      </c>
      <c r="F43" s="601">
        <v>10</v>
      </c>
      <c r="G43" s="601">
        <v>14</v>
      </c>
      <c r="H43" s="601">
        <v>14</v>
      </c>
    </row>
    <row r="44" spans="1:11" x14ac:dyDescent="0.25">
      <c r="A44" s="601" t="s">
        <v>446</v>
      </c>
      <c r="B44" s="601">
        <v>650</v>
      </c>
      <c r="C44" s="601">
        <v>170</v>
      </c>
      <c r="D44" s="601">
        <v>30</v>
      </c>
      <c r="E44" s="601">
        <v>15</v>
      </c>
      <c r="F44" s="601">
        <v>20</v>
      </c>
      <c r="G44" s="601">
        <v>20</v>
      </c>
      <c r="H44" s="601">
        <v>20</v>
      </c>
    </row>
    <row r="45" spans="1:11" x14ac:dyDescent="0.25">
      <c r="A45" s="601" t="s">
        <v>1215</v>
      </c>
      <c r="B45" s="601">
        <v>200</v>
      </c>
      <c r="C45" s="601">
        <v>135</v>
      </c>
      <c r="D45" s="601">
        <v>30</v>
      </c>
      <c r="E45" s="601">
        <v>0</v>
      </c>
      <c r="F45" s="601">
        <v>10</v>
      </c>
      <c r="G45" s="601">
        <v>14</v>
      </c>
      <c r="H45" s="601">
        <v>14</v>
      </c>
      <c r="J45" s="604"/>
      <c r="K45" s="605"/>
    </row>
    <row r="46" spans="1:11" x14ac:dyDescent="0.25">
      <c r="A46" s="601" t="s">
        <v>1216</v>
      </c>
      <c r="B46" s="601">
        <v>180</v>
      </c>
      <c r="C46" s="601">
        <v>180</v>
      </c>
      <c r="D46" s="601">
        <v>60</v>
      </c>
      <c r="E46" s="601">
        <v>25</v>
      </c>
      <c r="F46" s="601">
        <v>20</v>
      </c>
      <c r="G46" s="601">
        <v>20</v>
      </c>
      <c r="H46" s="601">
        <v>20</v>
      </c>
      <c r="J46" s="604"/>
      <c r="K46" s="605"/>
    </row>
    <row r="47" spans="1:11" x14ac:dyDescent="0.25">
      <c r="A47" s="601" t="s">
        <v>1217</v>
      </c>
      <c r="B47" s="601">
        <v>200</v>
      </c>
      <c r="C47" s="601">
        <v>255</v>
      </c>
      <c r="D47" s="601">
        <v>60</v>
      </c>
      <c r="E47" s="601">
        <v>0</v>
      </c>
      <c r="F47" s="601">
        <v>10</v>
      </c>
      <c r="G47" s="601">
        <v>26</v>
      </c>
      <c r="H47" s="601">
        <v>26</v>
      </c>
      <c r="J47" s="604"/>
      <c r="K47" s="605"/>
    </row>
    <row r="48" spans="1:11" x14ac:dyDescent="0.25">
      <c r="A48" s="601" t="s">
        <v>1218</v>
      </c>
      <c r="B48" s="601">
        <v>150</v>
      </c>
      <c r="C48" s="601">
        <v>90</v>
      </c>
      <c r="D48" s="601">
        <v>30</v>
      </c>
      <c r="E48" s="601">
        <v>0</v>
      </c>
      <c r="F48" s="601">
        <v>10</v>
      </c>
      <c r="G48" s="601">
        <v>5</v>
      </c>
      <c r="H48" s="601">
        <v>5</v>
      </c>
      <c r="J48" s="604"/>
      <c r="K48" s="605"/>
    </row>
    <row r="49" spans="1:11" x14ac:dyDescent="0.25">
      <c r="A49" s="601" t="s">
        <v>1219</v>
      </c>
      <c r="B49" s="601">
        <v>200</v>
      </c>
      <c r="C49" s="601">
        <v>185</v>
      </c>
      <c r="D49" s="601">
        <v>60</v>
      </c>
      <c r="E49" s="601">
        <v>85</v>
      </c>
      <c r="F49" s="601">
        <v>20</v>
      </c>
      <c r="G49" s="601">
        <v>20</v>
      </c>
      <c r="H49" s="601">
        <v>20</v>
      </c>
      <c r="J49" s="604" t="s">
        <v>2</v>
      </c>
      <c r="K49" s="605" t="s">
        <v>1</v>
      </c>
    </row>
    <row r="50" spans="1:11" x14ac:dyDescent="0.25">
      <c r="A50" s="601" t="s">
        <v>534</v>
      </c>
      <c r="B50" s="601">
        <v>600</v>
      </c>
      <c r="C50" s="601">
        <v>115</v>
      </c>
      <c r="D50" s="601" t="s">
        <v>596</v>
      </c>
      <c r="E50" s="601">
        <v>10</v>
      </c>
      <c r="F50" s="601">
        <v>20</v>
      </c>
      <c r="G50" s="601">
        <v>20</v>
      </c>
      <c r="H50" s="601">
        <v>20</v>
      </c>
      <c r="J50" s="606" t="s">
        <v>13</v>
      </c>
      <c r="K50" s="607">
        <v>0</v>
      </c>
    </row>
    <row r="51" spans="1:11" x14ac:dyDescent="0.25">
      <c r="A51" s="601" t="s">
        <v>535</v>
      </c>
      <c r="B51" s="601">
        <v>900</v>
      </c>
      <c r="C51" s="601">
        <v>165</v>
      </c>
      <c r="D51" s="601" t="s">
        <v>598</v>
      </c>
      <c r="E51" s="601">
        <v>45</v>
      </c>
      <c r="F51" s="601">
        <v>20</v>
      </c>
      <c r="G51" s="601">
        <v>20</v>
      </c>
      <c r="H51" s="601">
        <v>20</v>
      </c>
      <c r="J51" s="606" t="s">
        <v>52</v>
      </c>
      <c r="K51" s="607">
        <v>0</v>
      </c>
    </row>
    <row r="52" spans="1:11" x14ac:dyDescent="0.25">
      <c r="A52" s="601" t="s">
        <v>536</v>
      </c>
      <c r="B52" s="601">
        <v>700</v>
      </c>
      <c r="C52" s="601">
        <v>125</v>
      </c>
      <c r="D52" s="601" t="s">
        <v>599</v>
      </c>
      <c r="E52" s="601">
        <v>30</v>
      </c>
      <c r="F52" s="601">
        <v>20</v>
      </c>
      <c r="G52" s="601">
        <v>20</v>
      </c>
      <c r="H52" s="601">
        <v>20</v>
      </c>
      <c r="J52" s="606" t="s">
        <v>11</v>
      </c>
      <c r="K52" s="607">
        <v>10</v>
      </c>
    </row>
    <row r="53" spans="1:11" x14ac:dyDescent="0.25">
      <c r="A53" s="601" t="s">
        <v>1220</v>
      </c>
      <c r="B53" s="601">
        <v>120</v>
      </c>
      <c r="C53" s="601">
        <v>100</v>
      </c>
      <c r="D53" s="601">
        <v>30</v>
      </c>
      <c r="E53" s="601">
        <v>0</v>
      </c>
      <c r="F53" s="601">
        <v>10</v>
      </c>
      <c r="G53" s="601">
        <v>5</v>
      </c>
      <c r="H53" s="601">
        <v>5</v>
      </c>
      <c r="J53" s="606" t="s">
        <v>82</v>
      </c>
      <c r="K53" s="607">
        <v>10</v>
      </c>
    </row>
    <row r="54" spans="1:11" x14ac:dyDescent="0.25">
      <c r="A54" s="601" t="s">
        <v>1221</v>
      </c>
      <c r="B54" s="601">
        <v>700</v>
      </c>
      <c r="C54" s="601">
        <v>180</v>
      </c>
      <c r="D54" s="601">
        <v>60</v>
      </c>
      <c r="E54" s="601">
        <v>5</v>
      </c>
      <c r="F54" s="601">
        <v>20</v>
      </c>
      <c r="G54" s="601">
        <v>20</v>
      </c>
      <c r="H54" s="601">
        <v>20</v>
      </c>
      <c r="J54" s="606" t="s">
        <v>3</v>
      </c>
      <c r="K54" s="607">
        <v>10</v>
      </c>
    </row>
    <row r="55" spans="1:11" x14ac:dyDescent="0.25">
      <c r="A55" s="601" t="s">
        <v>1222</v>
      </c>
      <c r="B55" s="601">
        <v>600</v>
      </c>
      <c r="C55" s="601">
        <v>160</v>
      </c>
      <c r="D55" s="601">
        <v>60</v>
      </c>
      <c r="E55" s="601">
        <v>5</v>
      </c>
      <c r="F55" s="601">
        <v>20</v>
      </c>
      <c r="G55" s="601">
        <v>20</v>
      </c>
      <c r="H55" s="601">
        <v>20</v>
      </c>
      <c r="J55" s="606" t="s">
        <v>8</v>
      </c>
      <c r="K55" s="607">
        <v>20</v>
      </c>
    </row>
    <row r="56" spans="1:11" x14ac:dyDescent="0.25">
      <c r="A56" s="601" t="s">
        <v>1223</v>
      </c>
      <c r="B56" s="601">
        <v>500</v>
      </c>
      <c r="C56" s="601">
        <v>250</v>
      </c>
      <c r="D56" s="601">
        <v>60</v>
      </c>
      <c r="E56" s="601">
        <v>100</v>
      </c>
      <c r="F56" s="601">
        <v>20</v>
      </c>
      <c r="G56" s="601">
        <v>20</v>
      </c>
      <c r="H56" s="601">
        <v>20</v>
      </c>
      <c r="J56" s="606" t="s">
        <v>12</v>
      </c>
      <c r="K56" s="607">
        <v>0</v>
      </c>
    </row>
    <row r="57" spans="1:11" x14ac:dyDescent="0.25">
      <c r="A57" s="601" t="s">
        <v>537</v>
      </c>
      <c r="B57" s="601">
        <v>400</v>
      </c>
      <c r="C57" s="601">
        <v>140</v>
      </c>
      <c r="D57" s="601" t="s">
        <v>596</v>
      </c>
      <c r="E57" s="601">
        <v>50</v>
      </c>
      <c r="F57" s="601">
        <v>20</v>
      </c>
      <c r="G57" s="601">
        <v>20</v>
      </c>
      <c r="H57" s="601">
        <v>20</v>
      </c>
      <c r="J57" s="606" t="s">
        <v>295</v>
      </c>
      <c r="K57" s="607">
        <v>20</v>
      </c>
    </row>
    <row r="58" spans="1:11" x14ac:dyDescent="0.25">
      <c r="A58" s="601" t="s">
        <v>538</v>
      </c>
      <c r="B58" s="601">
        <v>240</v>
      </c>
      <c r="C58" s="601">
        <v>160</v>
      </c>
      <c r="D58" s="601" t="s">
        <v>596</v>
      </c>
      <c r="E58" s="601">
        <v>10</v>
      </c>
      <c r="F58" s="601">
        <v>20</v>
      </c>
      <c r="G58" s="601">
        <v>20</v>
      </c>
      <c r="H58" s="601">
        <v>20</v>
      </c>
      <c r="J58" s="606" t="s">
        <v>296</v>
      </c>
      <c r="K58" s="607">
        <v>10</v>
      </c>
    </row>
    <row r="59" spans="1:11" x14ac:dyDescent="0.25">
      <c r="A59" s="601" t="s">
        <v>447</v>
      </c>
      <c r="B59" s="601">
        <v>160</v>
      </c>
      <c r="C59" s="601">
        <v>100</v>
      </c>
      <c r="D59" s="601">
        <v>60</v>
      </c>
      <c r="E59" s="601">
        <v>10</v>
      </c>
      <c r="F59" s="601">
        <v>20</v>
      </c>
      <c r="G59" s="601">
        <v>20</v>
      </c>
      <c r="H59" s="601">
        <v>20</v>
      </c>
      <c r="J59" s="606" t="s">
        <v>294</v>
      </c>
      <c r="K59" s="607">
        <v>0</v>
      </c>
    </row>
    <row r="60" spans="1:11" x14ac:dyDescent="0.25">
      <c r="A60" s="601" t="s">
        <v>1224</v>
      </c>
      <c r="B60" s="601">
        <v>500</v>
      </c>
      <c r="C60" s="601">
        <v>285</v>
      </c>
      <c r="D60" s="601">
        <v>60</v>
      </c>
      <c r="E60" s="601">
        <v>0</v>
      </c>
      <c r="F60" s="601">
        <v>10</v>
      </c>
      <c r="G60" s="601">
        <v>29</v>
      </c>
      <c r="H60" s="601">
        <v>14</v>
      </c>
      <c r="J60" s="606" t="s">
        <v>10</v>
      </c>
      <c r="K60" s="607">
        <v>10</v>
      </c>
    </row>
    <row r="61" spans="1:11" x14ac:dyDescent="0.25">
      <c r="A61" s="601" t="s">
        <v>539</v>
      </c>
      <c r="B61" s="601">
        <v>400</v>
      </c>
      <c r="C61" s="601">
        <v>130</v>
      </c>
      <c r="D61" s="601" t="s">
        <v>599</v>
      </c>
      <c r="E61" s="601">
        <v>45</v>
      </c>
      <c r="F61" s="601">
        <v>20</v>
      </c>
      <c r="G61" s="601">
        <v>20</v>
      </c>
      <c r="H61" s="601">
        <v>20</v>
      </c>
      <c r="J61" s="606" t="s">
        <v>9</v>
      </c>
      <c r="K61" s="607">
        <v>20</v>
      </c>
    </row>
    <row r="62" spans="1:11" x14ac:dyDescent="0.25">
      <c r="A62" s="601" t="s">
        <v>1225</v>
      </c>
      <c r="B62" s="601">
        <v>400</v>
      </c>
      <c r="C62" s="601">
        <v>210</v>
      </c>
      <c r="D62" s="601">
        <v>30</v>
      </c>
      <c r="E62" s="601">
        <v>0</v>
      </c>
      <c r="F62" s="601">
        <v>10</v>
      </c>
      <c r="G62" s="601">
        <v>21</v>
      </c>
      <c r="H62" s="601">
        <v>21</v>
      </c>
    </row>
    <row r="63" spans="1:11" x14ac:dyDescent="0.25">
      <c r="A63" s="601" t="s">
        <v>1226</v>
      </c>
      <c r="B63" s="601">
        <v>150</v>
      </c>
      <c r="C63" s="601">
        <v>150</v>
      </c>
      <c r="D63" s="601">
        <v>30</v>
      </c>
      <c r="E63" s="601">
        <v>30</v>
      </c>
      <c r="F63" s="601">
        <v>10</v>
      </c>
      <c r="G63" s="601">
        <v>10</v>
      </c>
      <c r="H63" s="601">
        <v>10</v>
      </c>
    </row>
    <row r="64" spans="1:11" x14ac:dyDescent="0.25">
      <c r="A64" s="601" t="s">
        <v>433</v>
      </c>
      <c r="B64" s="601">
        <v>600</v>
      </c>
      <c r="C64" s="601">
        <v>250</v>
      </c>
      <c r="D64" s="601">
        <v>60</v>
      </c>
      <c r="E64" s="601">
        <v>55</v>
      </c>
      <c r="F64" s="601">
        <v>20</v>
      </c>
      <c r="G64" s="601">
        <v>40</v>
      </c>
      <c r="H64" s="601">
        <v>40</v>
      </c>
    </row>
    <row r="65" spans="1:11" x14ac:dyDescent="0.25">
      <c r="A65" s="601" t="s">
        <v>1227</v>
      </c>
      <c r="B65" s="601">
        <v>150</v>
      </c>
      <c r="C65" s="601">
        <v>90</v>
      </c>
      <c r="D65" s="601">
        <v>30</v>
      </c>
      <c r="E65" s="601">
        <v>0</v>
      </c>
      <c r="F65" s="601">
        <v>20</v>
      </c>
      <c r="G65" s="601">
        <v>20</v>
      </c>
      <c r="H65" s="601">
        <v>20</v>
      </c>
      <c r="J65" s="606"/>
      <c r="K65" s="607"/>
    </row>
    <row r="66" spans="1:11" x14ac:dyDescent="0.25">
      <c r="A66" s="601" t="s">
        <v>1228</v>
      </c>
      <c r="B66" s="601">
        <v>100</v>
      </c>
      <c r="C66" s="601">
        <v>70</v>
      </c>
      <c r="D66" s="601">
        <v>30</v>
      </c>
      <c r="E66" s="601">
        <v>0</v>
      </c>
      <c r="F66" s="601">
        <v>20</v>
      </c>
      <c r="G66" s="601">
        <v>20</v>
      </c>
      <c r="H66" s="601">
        <v>20</v>
      </c>
      <c r="J66" s="606"/>
      <c r="K66" s="607"/>
    </row>
    <row r="67" spans="1:11" x14ac:dyDescent="0.25">
      <c r="A67" s="601" t="s">
        <v>1229</v>
      </c>
      <c r="B67" s="601">
        <v>150</v>
      </c>
      <c r="C67" s="601">
        <v>90</v>
      </c>
      <c r="D67" s="601">
        <v>30</v>
      </c>
      <c r="E67" s="601">
        <v>0</v>
      </c>
      <c r="F67" s="601">
        <v>20</v>
      </c>
      <c r="G67" s="601">
        <v>20</v>
      </c>
      <c r="H67" s="601">
        <v>20</v>
      </c>
      <c r="J67" s="606"/>
      <c r="K67" s="607"/>
    </row>
    <row r="68" spans="1:11" x14ac:dyDescent="0.25">
      <c r="A68" s="601" t="s">
        <v>1230</v>
      </c>
      <c r="B68" s="601">
        <v>100</v>
      </c>
      <c r="C68" s="601">
        <v>70</v>
      </c>
      <c r="D68" s="601">
        <v>30</v>
      </c>
      <c r="E68" s="601">
        <v>0</v>
      </c>
      <c r="F68" s="601">
        <v>20</v>
      </c>
      <c r="G68" s="601">
        <v>20</v>
      </c>
      <c r="H68" s="601">
        <v>20</v>
      </c>
      <c r="J68" s="606"/>
      <c r="K68" s="607"/>
    </row>
    <row r="69" spans="1:11" x14ac:dyDescent="0.25">
      <c r="A69" s="601" t="s">
        <v>434</v>
      </c>
      <c r="B69" s="601">
        <v>300</v>
      </c>
      <c r="C69" s="601">
        <v>110</v>
      </c>
      <c r="D69" s="601">
        <v>30</v>
      </c>
      <c r="E69" s="601">
        <v>5</v>
      </c>
      <c r="F69" s="601">
        <v>20</v>
      </c>
      <c r="G69" s="601">
        <v>20</v>
      </c>
      <c r="H69" s="601">
        <v>20</v>
      </c>
    </row>
    <row r="70" spans="1:11" x14ac:dyDescent="0.25">
      <c r="A70" s="601" t="s">
        <v>448</v>
      </c>
      <c r="B70" s="601">
        <v>500</v>
      </c>
      <c r="C70" s="601">
        <v>140</v>
      </c>
      <c r="D70" s="601">
        <v>30</v>
      </c>
      <c r="E70" s="601">
        <v>10</v>
      </c>
      <c r="F70" s="601">
        <v>20</v>
      </c>
      <c r="G70" s="601">
        <v>40</v>
      </c>
      <c r="H70" s="601">
        <v>40</v>
      </c>
    </row>
    <row r="71" spans="1:11" x14ac:dyDescent="0.25">
      <c r="A71" s="601" t="s">
        <v>449</v>
      </c>
      <c r="B71" s="601">
        <v>550</v>
      </c>
      <c r="C71" s="601">
        <v>175</v>
      </c>
      <c r="D71" s="601">
        <v>60</v>
      </c>
      <c r="E71" s="601">
        <v>30</v>
      </c>
      <c r="F71" s="601">
        <v>20</v>
      </c>
      <c r="G71" s="601">
        <v>40</v>
      </c>
      <c r="H71" s="601">
        <v>40</v>
      </c>
    </row>
    <row r="72" spans="1:11" x14ac:dyDescent="0.25">
      <c r="A72" s="601" t="s">
        <v>452</v>
      </c>
      <c r="B72" s="601">
        <v>1000</v>
      </c>
      <c r="C72" s="601">
        <v>230</v>
      </c>
      <c r="D72" s="601">
        <v>60</v>
      </c>
      <c r="E72" s="601">
        <v>45</v>
      </c>
      <c r="F72" s="601">
        <v>20</v>
      </c>
      <c r="G72" s="601">
        <v>40</v>
      </c>
      <c r="H72" s="601">
        <v>40</v>
      </c>
    </row>
    <row r="73" spans="1:11" x14ac:dyDescent="0.25">
      <c r="A73" s="601" t="s">
        <v>453</v>
      </c>
      <c r="B73" s="601">
        <v>0</v>
      </c>
      <c r="C73" s="601">
        <v>130</v>
      </c>
      <c r="D73" s="601">
        <v>30</v>
      </c>
      <c r="E73" s="601">
        <v>0</v>
      </c>
      <c r="F73" s="601">
        <v>20</v>
      </c>
      <c r="G73" s="601">
        <v>20</v>
      </c>
      <c r="H73" s="601">
        <v>20</v>
      </c>
    </row>
    <row r="74" spans="1:11" x14ac:dyDescent="0.25">
      <c r="A74" s="601" t="s">
        <v>454</v>
      </c>
      <c r="B74" s="601">
        <v>100</v>
      </c>
      <c r="C74" s="601">
        <v>100</v>
      </c>
      <c r="D74" s="601">
        <v>30</v>
      </c>
      <c r="E74" s="601">
        <v>0</v>
      </c>
      <c r="F74" s="601">
        <v>20</v>
      </c>
      <c r="G74" s="601">
        <v>20</v>
      </c>
      <c r="H74" s="601">
        <v>20</v>
      </c>
    </row>
    <row r="75" spans="1:11" x14ac:dyDescent="0.25">
      <c r="A75" s="601" t="s">
        <v>455</v>
      </c>
      <c r="B75" s="601">
        <v>200</v>
      </c>
      <c r="C75" s="601">
        <v>120</v>
      </c>
      <c r="D75" s="601">
        <v>60</v>
      </c>
      <c r="E75" s="601">
        <v>0</v>
      </c>
      <c r="F75" s="601">
        <v>20</v>
      </c>
      <c r="G75" s="601">
        <v>20</v>
      </c>
      <c r="H75" s="601">
        <v>20</v>
      </c>
      <c r="J75" s="604" t="s">
        <v>4</v>
      </c>
      <c r="K75" s="605" t="s">
        <v>1</v>
      </c>
    </row>
    <row r="76" spans="1:11" x14ac:dyDescent="0.25">
      <c r="A76" s="601" t="s">
        <v>456</v>
      </c>
      <c r="B76" s="601">
        <v>350</v>
      </c>
      <c r="C76" s="601">
        <v>140</v>
      </c>
      <c r="D76" s="601">
        <v>60</v>
      </c>
      <c r="E76" s="601">
        <v>0</v>
      </c>
      <c r="F76" s="601">
        <v>20</v>
      </c>
      <c r="G76" s="601">
        <v>20</v>
      </c>
      <c r="H76" s="601">
        <v>20</v>
      </c>
      <c r="J76" s="606" t="s">
        <v>290</v>
      </c>
      <c r="K76" s="607">
        <v>0</v>
      </c>
    </row>
    <row r="77" spans="1:11" x14ac:dyDescent="0.25">
      <c r="A77" s="601" t="s">
        <v>457</v>
      </c>
      <c r="B77" s="601">
        <v>0</v>
      </c>
      <c r="C77" s="601">
        <v>150</v>
      </c>
      <c r="D77" s="601">
        <v>60</v>
      </c>
      <c r="E77" s="601">
        <v>0</v>
      </c>
      <c r="F77" s="601">
        <v>20</v>
      </c>
      <c r="G77" s="601">
        <v>20</v>
      </c>
      <c r="H77" s="601">
        <v>20</v>
      </c>
      <c r="J77" s="606" t="s">
        <v>287</v>
      </c>
      <c r="K77" s="607">
        <v>0</v>
      </c>
    </row>
    <row r="78" spans="1:11" x14ac:dyDescent="0.25">
      <c r="A78" s="601" t="s">
        <v>458</v>
      </c>
      <c r="B78" s="601">
        <v>0</v>
      </c>
      <c r="C78" s="601">
        <v>170</v>
      </c>
      <c r="D78" s="601">
        <v>90</v>
      </c>
      <c r="E78" s="601">
        <v>0</v>
      </c>
      <c r="F78" s="601">
        <v>20</v>
      </c>
      <c r="G78" s="601">
        <v>20</v>
      </c>
      <c r="H78" s="601">
        <v>20</v>
      </c>
      <c r="J78" s="606" t="s">
        <v>288</v>
      </c>
      <c r="K78" s="607">
        <v>20</v>
      </c>
    </row>
    <row r="79" spans="1:11" x14ac:dyDescent="0.25">
      <c r="A79" s="601" t="s">
        <v>459</v>
      </c>
      <c r="B79" s="601">
        <v>0</v>
      </c>
      <c r="C79" s="601">
        <v>140</v>
      </c>
      <c r="D79" s="601">
        <v>90</v>
      </c>
      <c r="E79" s="601">
        <v>0</v>
      </c>
      <c r="F79" s="601">
        <v>20</v>
      </c>
      <c r="G79" s="601">
        <v>20</v>
      </c>
      <c r="H79" s="601">
        <v>20</v>
      </c>
      <c r="J79" s="606" t="s">
        <v>289</v>
      </c>
      <c r="K79" s="607">
        <v>10</v>
      </c>
    </row>
    <row r="80" spans="1:11" x14ac:dyDescent="0.25">
      <c r="A80" s="601" t="s">
        <v>450</v>
      </c>
      <c r="B80" s="601">
        <v>250</v>
      </c>
      <c r="C80" s="601">
        <v>310</v>
      </c>
      <c r="D80" s="601">
        <v>90</v>
      </c>
      <c r="E80" s="601">
        <v>130</v>
      </c>
      <c r="F80" s="601">
        <v>20</v>
      </c>
      <c r="G80" s="601">
        <v>40</v>
      </c>
      <c r="H80" s="601">
        <v>40</v>
      </c>
      <c r="J80" s="606" t="s">
        <v>291</v>
      </c>
      <c r="K80" s="607">
        <v>10</v>
      </c>
    </row>
    <row r="81" spans="1:11" x14ac:dyDescent="0.25">
      <c r="A81" s="601" t="s">
        <v>914</v>
      </c>
      <c r="B81" s="601">
        <v>80</v>
      </c>
      <c r="C81" s="601">
        <v>65</v>
      </c>
      <c r="D81" s="601">
        <v>30</v>
      </c>
      <c r="E81" s="601">
        <v>0</v>
      </c>
      <c r="F81" s="601">
        <v>10</v>
      </c>
      <c r="G81" s="601">
        <v>7</v>
      </c>
      <c r="H81" s="601">
        <v>7</v>
      </c>
      <c r="J81" s="606" t="s">
        <v>292</v>
      </c>
      <c r="K81" s="607">
        <v>40</v>
      </c>
    </row>
    <row r="82" spans="1:11" x14ac:dyDescent="0.25">
      <c r="A82" s="601" t="s">
        <v>460</v>
      </c>
      <c r="B82" s="601">
        <v>600</v>
      </c>
      <c r="C82" s="601">
        <v>250</v>
      </c>
      <c r="D82" s="601">
        <v>60</v>
      </c>
      <c r="E82" s="601">
        <v>50</v>
      </c>
      <c r="F82" s="601">
        <v>20</v>
      </c>
      <c r="G82" s="601">
        <v>20</v>
      </c>
      <c r="H82" s="601">
        <v>20</v>
      </c>
      <c r="J82" s="606" t="s">
        <v>5</v>
      </c>
      <c r="K82" s="607">
        <v>0</v>
      </c>
    </row>
    <row r="83" spans="1:11" x14ac:dyDescent="0.25">
      <c r="A83" s="601" t="s">
        <v>1231</v>
      </c>
      <c r="B83" s="601">
        <v>400</v>
      </c>
      <c r="C83" s="601">
        <v>150</v>
      </c>
      <c r="D83" s="601">
        <v>60</v>
      </c>
      <c r="E83" s="601">
        <v>25</v>
      </c>
      <c r="F83" s="601">
        <v>20</v>
      </c>
      <c r="G83" s="601">
        <v>20</v>
      </c>
      <c r="H83" s="601">
        <v>20</v>
      </c>
      <c r="J83" s="606" t="s">
        <v>6</v>
      </c>
      <c r="K83" s="607">
        <v>10</v>
      </c>
    </row>
    <row r="84" spans="1:11" x14ac:dyDescent="0.25">
      <c r="A84" s="601" t="s">
        <v>1232</v>
      </c>
      <c r="B84" s="601">
        <v>500</v>
      </c>
      <c r="C84" s="601">
        <v>140</v>
      </c>
      <c r="D84" s="601">
        <v>60</v>
      </c>
      <c r="E84" s="601">
        <v>15</v>
      </c>
      <c r="F84" s="601">
        <v>20</v>
      </c>
      <c r="G84" s="601">
        <v>20</v>
      </c>
      <c r="H84" s="601">
        <v>20</v>
      </c>
      <c r="J84" s="606" t="s">
        <v>13</v>
      </c>
      <c r="K84" s="607">
        <v>0</v>
      </c>
    </row>
    <row r="85" spans="1:11" x14ac:dyDescent="0.25">
      <c r="A85" s="601" t="s">
        <v>451</v>
      </c>
      <c r="B85" s="601">
        <v>600</v>
      </c>
      <c r="C85" s="601">
        <v>260</v>
      </c>
      <c r="D85" s="601">
        <v>60</v>
      </c>
      <c r="E85" s="601">
        <v>60</v>
      </c>
      <c r="F85" s="601">
        <v>20</v>
      </c>
      <c r="G85" s="601">
        <v>20</v>
      </c>
      <c r="H85" s="601">
        <v>20</v>
      </c>
    </row>
    <row r="86" spans="1:11" x14ac:dyDescent="0.25">
      <c r="A86" s="601" t="s">
        <v>461</v>
      </c>
      <c r="B86" s="601">
        <v>175</v>
      </c>
      <c r="C86" s="601">
        <v>150</v>
      </c>
      <c r="D86" s="601">
        <v>30</v>
      </c>
      <c r="E86" s="601">
        <v>20</v>
      </c>
      <c r="F86" s="601">
        <v>20</v>
      </c>
      <c r="G86" s="601">
        <v>20</v>
      </c>
      <c r="H86" s="601">
        <v>20</v>
      </c>
    </row>
    <row r="87" spans="1:11" x14ac:dyDescent="0.25">
      <c r="A87" s="601" t="s">
        <v>462</v>
      </c>
      <c r="B87" s="601">
        <v>300</v>
      </c>
      <c r="C87" s="601">
        <v>210</v>
      </c>
      <c r="D87" s="601">
        <v>30</v>
      </c>
      <c r="E87" s="601">
        <v>20</v>
      </c>
      <c r="F87" s="601">
        <v>20</v>
      </c>
      <c r="G87" s="601">
        <v>20</v>
      </c>
      <c r="H87" s="601">
        <v>20</v>
      </c>
    </row>
    <row r="88" spans="1:11" x14ac:dyDescent="0.25">
      <c r="A88" s="601" t="s">
        <v>463</v>
      </c>
      <c r="B88" s="601">
        <v>140</v>
      </c>
      <c r="C88" s="601">
        <v>90</v>
      </c>
      <c r="D88" s="601">
        <v>30</v>
      </c>
      <c r="E88" s="601">
        <v>0</v>
      </c>
      <c r="F88" s="601">
        <v>20</v>
      </c>
      <c r="G88" s="601">
        <v>20</v>
      </c>
      <c r="H88" s="601">
        <v>20</v>
      </c>
      <c r="J88" s="608"/>
      <c r="K88" s="608"/>
    </row>
    <row r="89" spans="1:11" x14ac:dyDescent="0.25">
      <c r="A89" s="601" t="s">
        <v>464</v>
      </c>
      <c r="B89" s="601">
        <v>350</v>
      </c>
      <c r="C89" s="601">
        <v>130</v>
      </c>
      <c r="D89" s="601">
        <v>30</v>
      </c>
      <c r="E89" s="601">
        <v>10</v>
      </c>
      <c r="F89" s="601">
        <v>20</v>
      </c>
      <c r="G89" s="601">
        <v>20</v>
      </c>
      <c r="H89" s="601">
        <v>20</v>
      </c>
    </row>
    <row r="90" spans="1:11" x14ac:dyDescent="0.25">
      <c r="A90" s="601" t="s">
        <v>465</v>
      </c>
      <c r="B90" s="601">
        <v>300</v>
      </c>
      <c r="C90" s="601">
        <v>115</v>
      </c>
      <c r="D90" s="601">
        <v>30</v>
      </c>
      <c r="E90" s="601">
        <v>10</v>
      </c>
      <c r="F90" s="601">
        <v>20</v>
      </c>
      <c r="G90" s="601">
        <v>20</v>
      </c>
      <c r="H90" s="601">
        <v>20</v>
      </c>
      <c r="J90" s="604" t="s">
        <v>28</v>
      </c>
      <c r="K90" s="605" t="s">
        <v>1</v>
      </c>
    </row>
    <row r="91" spans="1:11" x14ac:dyDescent="0.25">
      <c r="A91" s="601" t="s">
        <v>466</v>
      </c>
      <c r="B91" s="601">
        <v>600</v>
      </c>
      <c r="C91" s="601">
        <v>175</v>
      </c>
      <c r="D91" s="601">
        <v>30</v>
      </c>
      <c r="E91" s="601">
        <v>15</v>
      </c>
      <c r="F91" s="601">
        <v>20</v>
      </c>
      <c r="G91" s="601">
        <v>20</v>
      </c>
      <c r="H91" s="601">
        <v>20</v>
      </c>
      <c r="J91" s="606" t="s">
        <v>39</v>
      </c>
      <c r="K91" s="607">
        <v>20</v>
      </c>
    </row>
    <row r="92" spans="1:11" x14ac:dyDescent="0.25">
      <c r="A92" s="609" t="s">
        <v>1233</v>
      </c>
      <c r="B92" s="601">
        <v>600</v>
      </c>
      <c r="C92" s="601">
        <v>200</v>
      </c>
      <c r="D92" s="601">
        <v>30</v>
      </c>
      <c r="E92" s="601">
        <v>40</v>
      </c>
      <c r="F92" s="601">
        <v>20</v>
      </c>
      <c r="G92" s="601">
        <v>20</v>
      </c>
      <c r="H92" s="601">
        <v>20</v>
      </c>
      <c r="J92" s="606"/>
      <c r="K92" s="607"/>
    </row>
    <row r="93" spans="1:11" x14ac:dyDescent="0.25">
      <c r="A93" s="601" t="s">
        <v>467</v>
      </c>
      <c r="B93" s="601">
        <v>350</v>
      </c>
      <c r="C93" s="601">
        <v>150</v>
      </c>
      <c r="D93" s="601">
        <v>60</v>
      </c>
      <c r="E93" s="601">
        <v>15</v>
      </c>
      <c r="F93" s="601">
        <v>20</v>
      </c>
      <c r="G93" s="601">
        <v>20</v>
      </c>
      <c r="H93" s="601">
        <v>20</v>
      </c>
      <c r="J93" s="606" t="s">
        <v>29</v>
      </c>
      <c r="K93" s="607">
        <v>0</v>
      </c>
    </row>
    <row r="94" spans="1:11" x14ac:dyDescent="0.25">
      <c r="A94" s="601" t="s">
        <v>468</v>
      </c>
      <c r="B94" s="601">
        <v>600</v>
      </c>
      <c r="C94" s="601">
        <v>190</v>
      </c>
      <c r="D94" s="601">
        <v>60</v>
      </c>
      <c r="E94" s="601">
        <v>20</v>
      </c>
      <c r="F94" s="601">
        <v>20</v>
      </c>
      <c r="G94" s="601">
        <v>20</v>
      </c>
      <c r="H94" s="601">
        <v>20</v>
      </c>
    </row>
    <row r="95" spans="1:11" x14ac:dyDescent="0.25">
      <c r="A95" s="601" t="s">
        <v>469</v>
      </c>
      <c r="B95" s="601">
        <v>500</v>
      </c>
      <c r="C95" s="601">
        <v>150</v>
      </c>
      <c r="D95" s="601">
        <v>30</v>
      </c>
      <c r="E95" s="601">
        <v>10</v>
      </c>
      <c r="F95" s="601">
        <v>20</v>
      </c>
      <c r="G95" s="601">
        <v>20</v>
      </c>
      <c r="H95" s="601">
        <v>20</v>
      </c>
    </row>
    <row r="96" spans="1:11" x14ac:dyDescent="0.25">
      <c r="A96" s="601" t="s">
        <v>470</v>
      </c>
      <c r="B96" s="601">
        <v>280</v>
      </c>
      <c r="C96" s="601">
        <v>140</v>
      </c>
      <c r="D96" s="601">
        <v>60</v>
      </c>
      <c r="E96" s="601">
        <v>30</v>
      </c>
      <c r="F96" s="601">
        <v>20</v>
      </c>
      <c r="G96" s="601">
        <v>20</v>
      </c>
      <c r="H96" s="601">
        <v>20</v>
      </c>
    </row>
    <row r="97" spans="1:8" x14ac:dyDescent="0.25">
      <c r="A97" s="601" t="s">
        <v>471</v>
      </c>
      <c r="B97" s="601">
        <v>450</v>
      </c>
      <c r="C97" s="601">
        <v>150</v>
      </c>
      <c r="D97" s="601">
        <v>30</v>
      </c>
      <c r="E97" s="601">
        <v>10</v>
      </c>
      <c r="F97" s="601">
        <v>20</v>
      </c>
      <c r="G97" s="601">
        <v>20</v>
      </c>
      <c r="H97" s="601">
        <v>20</v>
      </c>
    </row>
    <row r="98" spans="1:8" x14ac:dyDescent="0.25">
      <c r="A98" s="601" t="s">
        <v>472</v>
      </c>
      <c r="B98" s="601">
        <v>450</v>
      </c>
      <c r="C98" s="601">
        <v>140</v>
      </c>
      <c r="D98" s="601">
        <v>60</v>
      </c>
      <c r="E98" s="601">
        <v>10</v>
      </c>
      <c r="F98" s="601">
        <v>20</v>
      </c>
      <c r="G98" s="601">
        <v>20</v>
      </c>
      <c r="H98" s="601">
        <v>20</v>
      </c>
    </row>
    <row r="99" spans="1:8" x14ac:dyDescent="0.25">
      <c r="A99" s="601" t="s">
        <v>473</v>
      </c>
      <c r="B99" s="601">
        <v>300</v>
      </c>
      <c r="C99" s="601">
        <v>150</v>
      </c>
      <c r="D99" s="601">
        <v>30</v>
      </c>
      <c r="E99" s="601">
        <v>15</v>
      </c>
      <c r="F99" s="601">
        <v>20</v>
      </c>
      <c r="G99" s="601">
        <v>20</v>
      </c>
      <c r="H99" s="601">
        <v>20</v>
      </c>
    </row>
    <row r="100" spans="1:8" x14ac:dyDescent="0.25">
      <c r="A100" s="601" t="s">
        <v>474</v>
      </c>
      <c r="B100" s="601">
        <v>600</v>
      </c>
      <c r="C100" s="601">
        <v>190</v>
      </c>
      <c r="D100" s="601">
        <v>60</v>
      </c>
      <c r="E100" s="601">
        <v>20</v>
      </c>
      <c r="F100" s="601">
        <v>20</v>
      </c>
      <c r="G100" s="601">
        <v>20</v>
      </c>
      <c r="H100" s="601">
        <v>20</v>
      </c>
    </row>
    <row r="101" spans="1:8" x14ac:dyDescent="0.25">
      <c r="A101" s="607" t="s">
        <v>1234</v>
      </c>
      <c r="B101" s="601">
        <v>350</v>
      </c>
      <c r="C101" s="601">
        <v>210</v>
      </c>
      <c r="D101" s="601">
        <v>60</v>
      </c>
      <c r="E101" s="601">
        <v>0</v>
      </c>
      <c r="F101" s="601">
        <v>10</v>
      </c>
      <c r="G101" s="601">
        <v>21</v>
      </c>
      <c r="H101" s="601">
        <v>21</v>
      </c>
    </row>
    <row r="102" spans="1:8" x14ac:dyDescent="0.25">
      <c r="A102" s="607" t="s">
        <v>1235</v>
      </c>
      <c r="B102" s="601">
        <v>300</v>
      </c>
      <c r="C102" s="601">
        <v>130</v>
      </c>
      <c r="D102" s="601">
        <v>60</v>
      </c>
      <c r="E102" s="601">
        <v>0</v>
      </c>
      <c r="F102" s="601">
        <v>10</v>
      </c>
      <c r="G102" s="601">
        <v>13</v>
      </c>
      <c r="H102" s="601">
        <v>13</v>
      </c>
    </row>
    <row r="103" spans="1:8" x14ac:dyDescent="0.25">
      <c r="A103" s="607" t="s">
        <v>916</v>
      </c>
      <c r="B103" s="601">
        <v>200</v>
      </c>
      <c r="C103" s="601">
        <v>145</v>
      </c>
      <c r="D103" s="601">
        <v>60</v>
      </c>
      <c r="E103" s="601">
        <v>0</v>
      </c>
      <c r="F103" s="601">
        <v>10</v>
      </c>
      <c r="G103" s="601">
        <v>7</v>
      </c>
      <c r="H103" s="601">
        <v>7</v>
      </c>
    </row>
    <row r="104" spans="1:8" x14ac:dyDescent="0.25">
      <c r="A104" s="601" t="s">
        <v>540</v>
      </c>
      <c r="B104" s="601">
        <v>300</v>
      </c>
      <c r="C104" s="601">
        <v>210</v>
      </c>
      <c r="D104" s="601">
        <v>60</v>
      </c>
      <c r="E104" s="601">
        <v>10</v>
      </c>
      <c r="F104" s="601">
        <v>20</v>
      </c>
      <c r="G104" s="601">
        <v>20</v>
      </c>
      <c r="H104" s="601">
        <v>20</v>
      </c>
    </row>
    <row r="105" spans="1:8" x14ac:dyDescent="0.25">
      <c r="A105" s="601" t="s">
        <v>475</v>
      </c>
      <c r="B105" s="601">
        <v>200</v>
      </c>
      <c r="C105" s="601">
        <v>180</v>
      </c>
      <c r="D105" s="601">
        <v>60</v>
      </c>
      <c r="E105" s="601">
        <v>25</v>
      </c>
      <c r="F105" s="601">
        <v>20</v>
      </c>
      <c r="G105" s="601">
        <v>20</v>
      </c>
      <c r="H105" s="601">
        <v>20</v>
      </c>
    </row>
    <row r="106" spans="1:8" x14ac:dyDescent="0.25">
      <c r="A106" s="601" t="s">
        <v>541</v>
      </c>
      <c r="B106" s="601">
        <v>280</v>
      </c>
      <c r="C106" s="601">
        <v>240</v>
      </c>
      <c r="D106" s="601" t="s">
        <v>599</v>
      </c>
      <c r="E106" s="601">
        <v>55</v>
      </c>
      <c r="F106" s="601">
        <v>20</v>
      </c>
      <c r="G106" s="601">
        <v>20</v>
      </c>
      <c r="H106" s="601">
        <v>20</v>
      </c>
    </row>
    <row r="107" spans="1:8" x14ac:dyDescent="0.25">
      <c r="A107" s="601" t="s">
        <v>1236</v>
      </c>
      <c r="B107" s="601">
        <v>500</v>
      </c>
      <c r="C107" s="601">
        <v>310</v>
      </c>
      <c r="D107" s="601">
        <v>60</v>
      </c>
      <c r="E107" s="601">
        <v>0</v>
      </c>
      <c r="F107" s="601">
        <v>10</v>
      </c>
      <c r="G107" s="601">
        <v>31</v>
      </c>
      <c r="H107" s="601">
        <v>31</v>
      </c>
    </row>
    <row r="108" spans="1:8" x14ac:dyDescent="0.25">
      <c r="A108" s="601" t="s">
        <v>542</v>
      </c>
      <c r="B108" s="601">
        <v>200</v>
      </c>
      <c r="C108" s="601">
        <v>75</v>
      </c>
      <c r="D108" s="601" t="s">
        <v>598</v>
      </c>
      <c r="E108" s="601">
        <v>25</v>
      </c>
      <c r="F108" s="601">
        <v>20</v>
      </c>
      <c r="G108" s="601">
        <v>20</v>
      </c>
      <c r="H108" s="601">
        <v>20</v>
      </c>
    </row>
    <row r="109" spans="1:8" x14ac:dyDescent="0.25">
      <c r="A109" s="601" t="s">
        <v>476</v>
      </c>
      <c r="B109" s="601">
        <v>600</v>
      </c>
      <c r="C109" s="601">
        <v>205</v>
      </c>
      <c r="D109" s="601">
        <v>30</v>
      </c>
      <c r="E109" s="601">
        <v>10</v>
      </c>
      <c r="F109" s="601">
        <v>20</v>
      </c>
      <c r="G109" s="601">
        <v>20</v>
      </c>
      <c r="H109" s="601">
        <v>20</v>
      </c>
    </row>
    <row r="110" spans="1:8" x14ac:dyDescent="0.25">
      <c r="A110" s="601" t="s">
        <v>480</v>
      </c>
      <c r="B110" s="601">
        <v>650</v>
      </c>
      <c r="C110" s="601">
        <v>220</v>
      </c>
      <c r="D110" s="601">
        <v>60</v>
      </c>
      <c r="E110" s="601">
        <v>40</v>
      </c>
      <c r="F110" s="601">
        <v>20</v>
      </c>
      <c r="G110" s="601">
        <v>40</v>
      </c>
      <c r="H110" s="601">
        <v>40</v>
      </c>
    </row>
    <row r="111" spans="1:8" x14ac:dyDescent="0.25">
      <c r="A111" s="601" t="s">
        <v>1237</v>
      </c>
      <c r="B111" s="601">
        <v>550</v>
      </c>
      <c r="C111" s="601">
        <v>245</v>
      </c>
      <c r="D111" s="601">
        <v>60</v>
      </c>
      <c r="E111" s="601">
        <v>0</v>
      </c>
      <c r="F111" s="601">
        <v>10</v>
      </c>
      <c r="G111" s="601">
        <v>25</v>
      </c>
      <c r="H111" s="601">
        <v>25</v>
      </c>
    </row>
    <row r="112" spans="1:8" x14ac:dyDescent="0.25">
      <c r="A112" s="601" t="s">
        <v>481</v>
      </c>
      <c r="B112" s="601">
        <v>500</v>
      </c>
      <c r="C112" s="601">
        <v>230</v>
      </c>
      <c r="D112" s="601">
        <v>30</v>
      </c>
      <c r="E112" s="601">
        <v>40</v>
      </c>
      <c r="F112" s="601">
        <v>20</v>
      </c>
      <c r="G112" s="601">
        <v>20</v>
      </c>
      <c r="H112" s="601">
        <v>20</v>
      </c>
    </row>
    <row r="113" spans="1:8" x14ac:dyDescent="0.25">
      <c r="A113" s="601" t="s">
        <v>482</v>
      </c>
      <c r="B113" s="610">
        <v>0</v>
      </c>
      <c r="C113" s="601">
        <v>140</v>
      </c>
      <c r="D113" s="601">
        <v>60</v>
      </c>
      <c r="E113" s="601">
        <v>0</v>
      </c>
      <c r="F113" s="601">
        <v>20</v>
      </c>
      <c r="G113" s="601">
        <v>20</v>
      </c>
      <c r="H113" s="601">
        <v>20</v>
      </c>
    </row>
    <row r="114" spans="1:8" x14ac:dyDescent="0.25">
      <c r="A114" s="601" t="s">
        <v>1239</v>
      </c>
      <c r="B114" s="601">
        <v>20</v>
      </c>
      <c r="C114" s="601">
        <v>160</v>
      </c>
      <c r="D114" s="601">
        <v>90</v>
      </c>
      <c r="E114" s="601">
        <v>0</v>
      </c>
      <c r="F114" s="601">
        <v>20</v>
      </c>
      <c r="G114" s="601">
        <v>20</v>
      </c>
      <c r="H114" s="601">
        <v>20</v>
      </c>
    </row>
    <row r="115" spans="1:8" x14ac:dyDescent="0.25">
      <c r="A115" s="601" t="s">
        <v>1238</v>
      </c>
      <c r="B115" s="601">
        <v>0</v>
      </c>
      <c r="C115" s="601">
        <v>160</v>
      </c>
      <c r="D115" s="601">
        <v>90</v>
      </c>
      <c r="E115" s="601">
        <v>0</v>
      </c>
      <c r="F115" s="601">
        <v>20</v>
      </c>
      <c r="G115" s="601">
        <v>20</v>
      </c>
      <c r="H115" s="601">
        <v>20</v>
      </c>
    </row>
    <row r="116" spans="1:8" x14ac:dyDescent="0.25">
      <c r="A116" s="601" t="s">
        <v>484</v>
      </c>
      <c r="B116" s="601">
        <v>80</v>
      </c>
      <c r="C116" s="601">
        <v>160</v>
      </c>
      <c r="D116" s="601">
        <v>90</v>
      </c>
      <c r="E116" s="601">
        <v>0</v>
      </c>
      <c r="F116" s="601">
        <v>20</v>
      </c>
      <c r="G116" s="601">
        <v>20</v>
      </c>
      <c r="H116" s="601">
        <v>20</v>
      </c>
    </row>
    <row r="117" spans="1:8" x14ac:dyDescent="0.25">
      <c r="A117" s="601" t="s">
        <v>485</v>
      </c>
      <c r="B117" s="601">
        <v>100</v>
      </c>
      <c r="C117" s="601">
        <v>80</v>
      </c>
      <c r="D117" s="601">
        <v>90</v>
      </c>
      <c r="E117" s="601">
        <v>0</v>
      </c>
      <c r="F117" s="601">
        <v>20</v>
      </c>
      <c r="G117" s="601">
        <v>20</v>
      </c>
      <c r="H117" s="601">
        <v>20</v>
      </c>
    </row>
    <row r="118" spans="1:8" x14ac:dyDescent="0.25">
      <c r="A118" s="601" t="s">
        <v>486</v>
      </c>
      <c r="B118" s="601">
        <v>100</v>
      </c>
      <c r="C118" s="601">
        <v>100</v>
      </c>
      <c r="D118" s="601">
        <v>30</v>
      </c>
      <c r="E118" s="601">
        <v>10</v>
      </c>
      <c r="F118" s="601">
        <v>20</v>
      </c>
      <c r="G118" s="601">
        <v>20</v>
      </c>
      <c r="H118" s="601">
        <v>20</v>
      </c>
    </row>
    <row r="119" spans="1:8" x14ac:dyDescent="0.25">
      <c r="A119" s="601" t="s">
        <v>487</v>
      </c>
      <c r="B119" s="601">
        <v>250</v>
      </c>
      <c r="C119" s="601">
        <v>190</v>
      </c>
      <c r="D119" s="601">
        <v>30</v>
      </c>
      <c r="E119" s="601">
        <v>30</v>
      </c>
      <c r="F119" s="601">
        <v>20</v>
      </c>
      <c r="G119" s="601">
        <v>20</v>
      </c>
      <c r="H119" s="601">
        <v>20</v>
      </c>
    </row>
    <row r="120" spans="1:8" x14ac:dyDescent="0.25">
      <c r="A120" s="601" t="s">
        <v>488</v>
      </c>
      <c r="B120" s="601">
        <v>300</v>
      </c>
      <c r="C120" s="601">
        <v>205</v>
      </c>
      <c r="D120" s="601">
        <v>30</v>
      </c>
      <c r="E120" s="601">
        <v>30</v>
      </c>
      <c r="F120" s="601">
        <v>20</v>
      </c>
      <c r="G120" s="601">
        <v>20</v>
      </c>
      <c r="H120" s="601">
        <v>20</v>
      </c>
    </row>
    <row r="121" spans="1:8" x14ac:dyDescent="0.25">
      <c r="A121" s="601" t="s">
        <v>1240</v>
      </c>
      <c r="B121" s="601">
        <v>310</v>
      </c>
      <c r="C121" s="601">
        <v>240</v>
      </c>
      <c r="D121" s="601">
        <v>30</v>
      </c>
      <c r="E121" s="601">
        <v>50</v>
      </c>
      <c r="F121" s="601">
        <v>20</v>
      </c>
      <c r="G121" s="601">
        <v>20</v>
      </c>
      <c r="H121" s="601">
        <v>20</v>
      </c>
    </row>
    <row r="122" spans="1:8" x14ac:dyDescent="0.25">
      <c r="A122" s="601" t="s">
        <v>1241</v>
      </c>
      <c r="B122" s="601">
        <v>360</v>
      </c>
      <c r="C122" s="601">
        <v>300</v>
      </c>
      <c r="D122" s="601">
        <v>30</v>
      </c>
      <c r="E122" s="601">
        <v>50</v>
      </c>
      <c r="F122" s="601">
        <v>20</v>
      </c>
      <c r="G122" s="601">
        <v>20</v>
      </c>
      <c r="H122" s="601">
        <v>20</v>
      </c>
    </row>
    <row r="123" spans="1:8" x14ac:dyDescent="0.25">
      <c r="A123" s="601" t="s">
        <v>1008</v>
      </c>
      <c r="B123" s="601">
        <v>350</v>
      </c>
      <c r="C123" s="601">
        <v>185</v>
      </c>
      <c r="D123" s="601">
        <v>60</v>
      </c>
      <c r="E123" s="601">
        <v>0</v>
      </c>
      <c r="F123" s="601">
        <v>10</v>
      </c>
      <c r="G123" s="601">
        <v>19</v>
      </c>
      <c r="H123" s="601">
        <v>19</v>
      </c>
    </row>
    <row r="124" spans="1:8" x14ac:dyDescent="0.25">
      <c r="A124" s="601" t="s">
        <v>489</v>
      </c>
      <c r="B124" s="601">
        <v>250</v>
      </c>
      <c r="C124" s="601">
        <v>100</v>
      </c>
      <c r="D124" s="601">
        <v>60</v>
      </c>
      <c r="E124" s="601">
        <v>70</v>
      </c>
      <c r="F124" s="601">
        <v>20</v>
      </c>
      <c r="G124" s="601">
        <v>20</v>
      </c>
      <c r="H124" s="601">
        <v>20</v>
      </c>
    </row>
    <row r="125" spans="1:8" x14ac:dyDescent="0.25">
      <c r="A125" s="601" t="s">
        <v>490</v>
      </c>
      <c r="B125" s="601">
        <v>150</v>
      </c>
      <c r="C125" s="601">
        <v>110</v>
      </c>
      <c r="D125" s="601">
        <v>60</v>
      </c>
      <c r="E125" s="601">
        <v>30</v>
      </c>
      <c r="F125" s="601">
        <v>20</v>
      </c>
      <c r="G125" s="601">
        <v>20</v>
      </c>
      <c r="H125" s="601">
        <v>20</v>
      </c>
    </row>
    <row r="126" spans="1:8" x14ac:dyDescent="0.25">
      <c r="A126" s="607" t="s">
        <v>1246</v>
      </c>
      <c r="B126" s="601">
        <v>150</v>
      </c>
      <c r="C126" s="601">
        <v>100</v>
      </c>
      <c r="D126" s="601">
        <v>60</v>
      </c>
      <c r="E126" s="601">
        <v>0</v>
      </c>
      <c r="F126" s="601">
        <v>10</v>
      </c>
      <c r="G126" s="601">
        <v>5</v>
      </c>
      <c r="H126" s="601">
        <v>5</v>
      </c>
    </row>
    <row r="127" spans="1:8" x14ac:dyDescent="0.25">
      <c r="A127" s="601" t="s">
        <v>491</v>
      </c>
      <c r="B127" s="601">
        <v>700</v>
      </c>
      <c r="C127" s="601">
        <v>260</v>
      </c>
      <c r="D127" s="601">
        <v>60</v>
      </c>
      <c r="E127" s="601">
        <v>75</v>
      </c>
      <c r="F127" s="601">
        <v>20</v>
      </c>
      <c r="G127" s="601">
        <v>20</v>
      </c>
      <c r="H127" s="601">
        <v>20</v>
      </c>
    </row>
    <row r="128" spans="1:8" x14ac:dyDescent="0.25">
      <c r="A128" s="601" t="s">
        <v>492</v>
      </c>
      <c r="B128" s="601">
        <v>1000</v>
      </c>
      <c r="C128" s="601">
        <v>320</v>
      </c>
      <c r="D128" s="601">
        <v>90</v>
      </c>
      <c r="E128" s="601">
        <v>75</v>
      </c>
      <c r="F128" s="601">
        <v>20</v>
      </c>
      <c r="G128" s="601">
        <v>20</v>
      </c>
      <c r="H128" s="601">
        <v>20</v>
      </c>
    </row>
    <row r="129" spans="1:8" x14ac:dyDescent="0.25">
      <c r="A129" s="607" t="s">
        <v>1242</v>
      </c>
      <c r="B129" s="601">
        <v>100</v>
      </c>
      <c r="C129" s="601">
        <v>80</v>
      </c>
      <c r="D129" s="601">
        <v>30</v>
      </c>
      <c r="E129" s="601">
        <v>0</v>
      </c>
      <c r="F129" s="601">
        <v>10</v>
      </c>
      <c r="G129" s="601">
        <v>4</v>
      </c>
      <c r="H129" s="601">
        <v>4</v>
      </c>
    </row>
    <row r="130" spans="1:8" x14ac:dyDescent="0.25">
      <c r="A130" s="607" t="s">
        <v>1243</v>
      </c>
      <c r="B130" s="601">
        <v>800</v>
      </c>
      <c r="C130" s="601">
        <v>440</v>
      </c>
      <c r="D130" s="601">
        <v>60</v>
      </c>
      <c r="E130" s="601">
        <v>0</v>
      </c>
      <c r="F130" s="601">
        <v>10</v>
      </c>
      <c r="G130" s="601">
        <v>44</v>
      </c>
      <c r="H130" s="601">
        <v>44</v>
      </c>
    </row>
    <row r="131" spans="1:8" x14ac:dyDescent="0.25">
      <c r="A131" s="601" t="s">
        <v>477</v>
      </c>
      <c r="B131" s="601">
        <v>400</v>
      </c>
      <c r="C131" s="601">
        <v>285</v>
      </c>
      <c r="D131" s="601">
        <v>60</v>
      </c>
      <c r="E131" s="601">
        <v>80</v>
      </c>
      <c r="F131" s="601">
        <v>20</v>
      </c>
      <c r="G131" s="601">
        <v>40</v>
      </c>
      <c r="H131" s="601">
        <v>40</v>
      </c>
    </row>
    <row r="132" spans="1:8" x14ac:dyDescent="0.25">
      <c r="A132" s="601" t="s">
        <v>1244</v>
      </c>
      <c r="B132" s="601">
        <v>300</v>
      </c>
      <c r="C132" s="601">
        <v>185</v>
      </c>
      <c r="D132" s="601">
        <v>60</v>
      </c>
      <c r="E132" s="601">
        <v>0</v>
      </c>
      <c r="F132" s="601">
        <v>10</v>
      </c>
      <c r="G132" s="601">
        <v>19</v>
      </c>
      <c r="H132" s="601">
        <v>19</v>
      </c>
    </row>
    <row r="133" spans="1:8" x14ac:dyDescent="0.25">
      <c r="A133" s="601" t="s">
        <v>478</v>
      </c>
      <c r="B133" s="601">
        <v>650</v>
      </c>
      <c r="C133" s="601">
        <v>250</v>
      </c>
      <c r="D133" s="601">
        <v>60</v>
      </c>
      <c r="E133" s="601">
        <v>85</v>
      </c>
      <c r="F133" s="601">
        <v>20</v>
      </c>
      <c r="G133" s="601">
        <v>20</v>
      </c>
      <c r="H133" s="601">
        <v>20</v>
      </c>
    </row>
    <row r="134" spans="1:8" x14ac:dyDescent="0.25">
      <c r="A134" s="601" t="s">
        <v>479</v>
      </c>
      <c r="B134" s="601">
        <v>200</v>
      </c>
      <c r="C134" s="601">
        <v>160</v>
      </c>
      <c r="D134" s="601">
        <v>90</v>
      </c>
      <c r="E134" s="601">
        <v>60</v>
      </c>
      <c r="F134" s="601">
        <v>20</v>
      </c>
      <c r="G134" s="601">
        <v>20</v>
      </c>
      <c r="H134" s="601">
        <v>20</v>
      </c>
    </row>
    <row r="135" spans="1:8" x14ac:dyDescent="0.25">
      <c r="A135" s="601" t="s">
        <v>543</v>
      </c>
      <c r="B135" s="601">
        <v>680</v>
      </c>
      <c r="C135" s="601">
        <v>210</v>
      </c>
      <c r="D135" s="601" t="s">
        <v>597</v>
      </c>
      <c r="E135" s="601">
        <v>15</v>
      </c>
      <c r="F135" s="601">
        <v>20</v>
      </c>
      <c r="G135" s="601">
        <v>20</v>
      </c>
      <c r="H135" s="601">
        <v>20</v>
      </c>
    </row>
    <row r="136" spans="1:8" x14ac:dyDescent="0.25">
      <c r="A136" s="601" t="s">
        <v>1245</v>
      </c>
      <c r="B136" s="601">
        <v>25</v>
      </c>
      <c r="C136" s="601">
        <v>130</v>
      </c>
      <c r="D136" s="601" t="s">
        <v>599</v>
      </c>
      <c r="E136" s="601">
        <v>30</v>
      </c>
      <c r="F136" s="601">
        <v>20</v>
      </c>
      <c r="G136" s="601">
        <v>20</v>
      </c>
      <c r="H136" s="601">
        <v>20</v>
      </c>
    </row>
    <row r="137" spans="1:8" x14ac:dyDescent="0.25">
      <c r="A137" s="601" t="s">
        <v>544</v>
      </c>
      <c r="B137" s="601">
        <v>600</v>
      </c>
      <c r="C137" s="601">
        <v>155</v>
      </c>
      <c r="D137" s="601" t="s">
        <v>599</v>
      </c>
      <c r="E137" s="601">
        <v>30</v>
      </c>
      <c r="F137" s="601">
        <v>20</v>
      </c>
      <c r="G137" s="601">
        <v>20</v>
      </c>
      <c r="H137" s="601">
        <v>20</v>
      </c>
    </row>
    <row r="138" spans="1:8" x14ac:dyDescent="0.25">
      <c r="A138" s="601"/>
      <c r="B138" s="601"/>
      <c r="C138" s="601"/>
      <c r="D138" s="601"/>
      <c r="E138" s="601"/>
      <c r="F138" s="601"/>
      <c r="G138" s="601"/>
      <c r="H138" s="601"/>
    </row>
    <row r="139" spans="1:8" x14ac:dyDescent="0.25">
      <c r="A139" s="601"/>
      <c r="B139" s="601"/>
      <c r="C139" s="601"/>
      <c r="D139" s="601"/>
      <c r="E139" s="601"/>
      <c r="F139" s="601"/>
      <c r="G139" s="601"/>
      <c r="H139" s="601"/>
    </row>
    <row r="140" spans="1:8" x14ac:dyDescent="0.25">
      <c r="A140" s="601" t="s">
        <v>919</v>
      </c>
      <c r="B140" s="601">
        <v>50</v>
      </c>
      <c r="C140" s="601">
        <v>45</v>
      </c>
      <c r="D140" s="601">
        <v>30</v>
      </c>
      <c r="E140" s="601">
        <v>0</v>
      </c>
      <c r="F140" s="601">
        <v>10</v>
      </c>
      <c r="G140" s="601">
        <v>2</v>
      </c>
      <c r="H140" s="601">
        <v>2</v>
      </c>
    </row>
    <row r="141" spans="1:8" x14ac:dyDescent="0.25">
      <c r="A141" s="601" t="s">
        <v>1090</v>
      </c>
      <c r="B141" s="601">
        <v>50</v>
      </c>
      <c r="C141" s="601">
        <v>45</v>
      </c>
      <c r="D141" s="601">
        <v>30</v>
      </c>
      <c r="E141" s="601">
        <v>0</v>
      </c>
      <c r="F141" s="601">
        <v>10</v>
      </c>
      <c r="G141" s="601">
        <v>2</v>
      </c>
      <c r="H141" s="601">
        <v>2</v>
      </c>
    </row>
    <row r="142" spans="1:8" x14ac:dyDescent="0.25">
      <c r="A142" s="601" t="s">
        <v>920</v>
      </c>
      <c r="B142" s="601">
        <v>80</v>
      </c>
      <c r="C142" s="601">
        <v>85</v>
      </c>
      <c r="D142" s="601">
        <v>60</v>
      </c>
      <c r="E142" s="601">
        <v>0</v>
      </c>
      <c r="F142" s="601">
        <v>10</v>
      </c>
      <c r="G142" s="601">
        <v>4</v>
      </c>
      <c r="H142" s="601">
        <v>4</v>
      </c>
    </row>
    <row r="143" spans="1:8" x14ac:dyDescent="0.25">
      <c r="A143" s="601" t="s">
        <v>921</v>
      </c>
      <c r="B143" s="601">
        <v>300</v>
      </c>
      <c r="C143" s="601">
        <v>205</v>
      </c>
      <c r="D143" s="601">
        <v>60</v>
      </c>
      <c r="E143" s="601">
        <v>0</v>
      </c>
      <c r="F143" s="601">
        <v>10</v>
      </c>
      <c r="G143" s="601">
        <v>21</v>
      </c>
      <c r="H143" s="601">
        <v>21</v>
      </c>
    </row>
    <row r="144" spans="1:8" x14ac:dyDescent="0.25">
      <c r="A144" s="601" t="s">
        <v>922</v>
      </c>
      <c r="B144" s="601">
        <v>300</v>
      </c>
      <c r="C144" s="601">
        <v>205</v>
      </c>
      <c r="D144" s="601">
        <v>60</v>
      </c>
      <c r="E144" s="601">
        <v>0</v>
      </c>
      <c r="F144" s="601">
        <v>10</v>
      </c>
      <c r="G144" s="601">
        <v>21</v>
      </c>
      <c r="H144" s="601">
        <v>21</v>
      </c>
    </row>
    <row r="145" spans="1:8" x14ac:dyDescent="0.25">
      <c r="A145" s="601" t="s">
        <v>885</v>
      </c>
      <c r="B145" s="601">
        <v>700</v>
      </c>
      <c r="C145" s="601">
        <v>180</v>
      </c>
      <c r="D145" s="601">
        <v>60</v>
      </c>
      <c r="E145" s="601">
        <v>0</v>
      </c>
      <c r="F145" s="601">
        <v>10</v>
      </c>
      <c r="G145" s="601">
        <v>18</v>
      </c>
      <c r="H145" s="601">
        <v>18</v>
      </c>
    </row>
    <row r="146" spans="1:8" x14ac:dyDescent="0.25">
      <c r="A146" s="601" t="s">
        <v>886</v>
      </c>
      <c r="B146" s="601">
        <v>720</v>
      </c>
      <c r="C146" s="601">
        <v>290</v>
      </c>
      <c r="D146" s="601">
        <v>60</v>
      </c>
      <c r="E146" s="601">
        <v>0</v>
      </c>
      <c r="F146" s="601">
        <v>10</v>
      </c>
      <c r="G146" s="601">
        <v>29</v>
      </c>
      <c r="H146" s="601">
        <v>29</v>
      </c>
    </row>
    <row r="147" spans="1:8" x14ac:dyDescent="0.25">
      <c r="A147" s="601" t="s">
        <v>1091</v>
      </c>
      <c r="B147" s="601">
        <v>300</v>
      </c>
      <c r="C147" s="601">
        <v>185</v>
      </c>
      <c r="D147" s="601">
        <v>60</v>
      </c>
      <c r="E147" s="601">
        <v>0</v>
      </c>
      <c r="F147" s="601">
        <v>10</v>
      </c>
      <c r="G147" s="601">
        <v>19</v>
      </c>
      <c r="H147" s="601">
        <v>19</v>
      </c>
    </row>
    <row r="148" spans="1:8" x14ac:dyDescent="0.25">
      <c r="A148" s="601" t="s">
        <v>923</v>
      </c>
      <c r="B148" s="601">
        <v>13</v>
      </c>
      <c r="C148" s="601">
        <v>95</v>
      </c>
      <c r="D148" s="601">
        <v>30</v>
      </c>
      <c r="E148" s="601">
        <v>0</v>
      </c>
      <c r="F148" s="601">
        <v>10</v>
      </c>
      <c r="G148" s="601">
        <v>10</v>
      </c>
      <c r="H148" s="601">
        <v>10</v>
      </c>
    </row>
    <row r="149" spans="1:8" x14ac:dyDescent="0.25">
      <c r="A149" s="601" t="s">
        <v>924</v>
      </c>
      <c r="B149" s="601">
        <v>13</v>
      </c>
      <c r="C149" s="601">
        <v>95</v>
      </c>
      <c r="D149" s="601">
        <v>30</v>
      </c>
      <c r="E149" s="601">
        <v>0</v>
      </c>
      <c r="F149" s="601">
        <v>10</v>
      </c>
      <c r="G149" s="601">
        <v>10</v>
      </c>
      <c r="H149" s="601">
        <v>10</v>
      </c>
    </row>
    <row r="150" spans="1:8" x14ac:dyDescent="0.25">
      <c r="A150" s="601" t="s">
        <v>887</v>
      </c>
      <c r="B150" s="601">
        <v>150</v>
      </c>
      <c r="C150" s="601">
        <v>80</v>
      </c>
      <c r="D150" s="601">
        <v>60</v>
      </c>
      <c r="E150" s="601">
        <v>0</v>
      </c>
      <c r="F150" s="601">
        <v>10</v>
      </c>
      <c r="G150" s="601">
        <v>8</v>
      </c>
      <c r="H150" s="601">
        <v>8</v>
      </c>
    </row>
    <row r="151" spans="1:8" x14ac:dyDescent="0.25">
      <c r="A151" s="601" t="s">
        <v>883</v>
      </c>
      <c r="B151" s="601">
        <v>25</v>
      </c>
      <c r="C151" s="601">
        <v>150</v>
      </c>
      <c r="D151" s="601">
        <v>60</v>
      </c>
      <c r="E151" s="601">
        <v>0</v>
      </c>
      <c r="F151" s="601">
        <v>10</v>
      </c>
      <c r="G151" s="601">
        <v>15</v>
      </c>
      <c r="H151" s="601">
        <v>15</v>
      </c>
    </row>
    <row r="152" spans="1:8" x14ac:dyDescent="0.25">
      <c r="A152" s="601" t="s">
        <v>884</v>
      </c>
      <c r="B152" s="601">
        <v>25</v>
      </c>
      <c r="C152" s="601">
        <v>150</v>
      </c>
      <c r="D152" s="601">
        <v>60</v>
      </c>
      <c r="E152" s="601">
        <v>0</v>
      </c>
      <c r="F152" s="601">
        <v>10</v>
      </c>
      <c r="G152" s="601">
        <v>15</v>
      </c>
      <c r="H152" s="601">
        <v>15</v>
      </c>
    </row>
    <row r="153" spans="1:8" x14ac:dyDescent="0.25">
      <c r="A153" s="601" t="s">
        <v>905</v>
      </c>
      <c r="B153" s="601">
        <v>75</v>
      </c>
      <c r="C153" s="601">
        <v>150</v>
      </c>
      <c r="D153" s="601">
        <v>60</v>
      </c>
      <c r="E153" s="601">
        <v>0</v>
      </c>
      <c r="F153" s="601">
        <v>10</v>
      </c>
      <c r="G153" s="601">
        <v>15</v>
      </c>
      <c r="H153" s="601">
        <v>15</v>
      </c>
    </row>
    <row r="154" spans="1:8" x14ac:dyDescent="0.25">
      <c r="A154" s="601" t="s">
        <v>925</v>
      </c>
      <c r="B154" s="601">
        <v>75</v>
      </c>
      <c r="C154" s="601">
        <v>150</v>
      </c>
      <c r="D154" s="601">
        <v>60</v>
      </c>
      <c r="E154" s="601">
        <v>0</v>
      </c>
      <c r="F154" s="601">
        <v>10</v>
      </c>
      <c r="G154" s="601">
        <v>15</v>
      </c>
      <c r="H154" s="601">
        <v>15</v>
      </c>
    </row>
    <row r="155" spans="1:8" x14ac:dyDescent="0.25">
      <c r="A155" s="601" t="s">
        <v>926</v>
      </c>
      <c r="B155" s="601">
        <v>20</v>
      </c>
      <c r="C155" s="601">
        <v>100</v>
      </c>
      <c r="D155" s="601">
        <v>30</v>
      </c>
      <c r="E155" s="601">
        <v>0</v>
      </c>
      <c r="F155" s="601">
        <v>10</v>
      </c>
      <c r="G155" s="601">
        <v>10</v>
      </c>
      <c r="H155" s="601">
        <v>10</v>
      </c>
    </row>
    <row r="156" spans="1:8" x14ac:dyDescent="0.25">
      <c r="A156" s="601" t="s">
        <v>927</v>
      </c>
      <c r="B156" s="601">
        <v>20</v>
      </c>
      <c r="C156" s="601">
        <v>100</v>
      </c>
      <c r="D156" s="601">
        <v>30</v>
      </c>
      <c r="E156" s="601">
        <v>0</v>
      </c>
      <c r="F156" s="601">
        <v>10</v>
      </c>
      <c r="G156" s="601">
        <v>10</v>
      </c>
      <c r="H156" s="601">
        <v>10</v>
      </c>
    </row>
    <row r="157" spans="1:8" x14ac:dyDescent="0.25">
      <c r="A157" s="601" t="s">
        <v>928</v>
      </c>
      <c r="B157" s="601">
        <v>150</v>
      </c>
      <c r="C157" s="601">
        <v>120</v>
      </c>
      <c r="D157" s="601">
        <v>30</v>
      </c>
      <c r="E157" s="601">
        <v>0</v>
      </c>
      <c r="F157" s="601">
        <v>10</v>
      </c>
      <c r="G157" s="601">
        <v>12</v>
      </c>
      <c r="H157" s="601">
        <v>12</v>
      </c>
    </row>
    <row r="158" spans="1:8" x14ac:dyDescent="0.25">
      <c r="A158" s="601" t="s">
        <v>929</v>
      </c>
      <c r="B158" s="601">
        <v>150</v>
      </c>
      <c r="C158" s="601">
        <v>120</v>
      </c>
      <c r="D158" s="601">
        <v>30</v>
      </c>
      <c r="E158" s="601">
        <v>0</v>
      </c>
      <c r="F158" s="601">
        <v>10</v>
      </c>
      <c r="G158" s="601">
        <v>12</v>
      </c>
      <c r="H158" s="601">
        <v>12</v>
      </c>
    </row>
    <row r="159" spans="1:8" x14ac:dyDescent="0.25">
      <c r="A159" s="601" t="s">
        <v>1092</v>
      </c>
      <c r="B159" s="601">
        <v>185</v>
      </c>
      <c r="C159" s="601">
        <v>150</v>
      </c>
      <c r="D159" s="601">
        <v>30</v>
      </c>
      <c r="E159" s="601">
        <v>0</v>
      </c>
      <c r="F159" s="601">
        <v>10</v>
      </c>
      <c r="G159" s="601">
        <v>15</v>
      </c>
      <c r="H159" s="601">
        <v>15</v>
      </c>
    </row>
    <row r="160" spans="1:8" x14ac:dyDescent="0.25">
      <c r="A160" s="601" t="s">
        <v>888</v>
      </c>
      <c r="B160" s="601">
        <v>20</v>
      </c>
      <c r="C160" s="601">
        <v>10</v>
      </c>
      <c r="D160" s="601">
        <v>60</v>
      </c>
      <c r="E160" s="601">
        <v>0</v>
      </c>
      <c r="F160" s="601">
        <v>10</v>
      </c>
      <c r="G160" s="601">
        <v>1</v>
      </c>
      <c r="H160" s="601">
        <v>1</v>
      </c>
    </row>
    <row r="161" spans="1:8" x14ac:dyDescent="0.25">
      <c r="A161" s="601" t="s">
        <v>1093</v>
      </c>
      <c r="B161" s="601">
        <v>25</v>
      </c>
      <c r="C161" s="601">
        <v>85</v>
      </c>
      <c r="D161" s="601">
        <v>30</v>
      </c>
      <c r="E161" s="601">
        <v>0</v>
      </c>
      <c r="F161" s="601">
        <v>10</v>
      </c>
      <c r="G161" s="601">
        <v>9</v>
      </c>
      <c r="H161" s="601">
        <v>9</v>
      </c>
    </row>
    <row r="162" spans="1:8" x14ac:dyDescent="0.25">
      <c r="A162" s="601" t="s">
        <v>1094</v>
      </c>
      <c r="B162" s="601">
        <v>25</v>
      </c>
      <c r="C162" s="601">
        <v>85</v>
      </c>
      <c r="D162" s="601">
        <v>30</v>
      </c>
      <c r="E162" s="601">
        <v>0</v>
      </c>
      <c r="F162" s="601">
        <v>10</v>
      </c>
      <c r="G162" s="601">
        <v>9</v>
      </c>
      <c r="H162" s="601">
        <v>9</v>
      </c>
    </row>
    <row r="163" spans="1:8" x14ac:dyDescent="0.25">
      <c r="A163" s="601" t="s">
        <v>889</v>
      </c>
      <c r="B163" s="601">
        <v>150</v>
      </c>
      <c r="C163" s="601">
        <v>120</v>
      </c>
      <c r="D163" s="601">
        <v>30</v>
      </c>
      <c r="E163" s="601">
        <v>0</v>
      </c>
      <c r="F163" s="601">
        <v>10</v>
      </c>
      <c r="G163" s="601">
        <v>12</v>
      </c>
      <c r="H163" s="601">
        <v>12</v>
      </c>
    </row>
    <row r="164" spans="1:8" x14ac:dyDescent="0.25">
      <c r="A164" s="601" t="s">
        <v>1095</v>
      </c>
      <c r="B164" s="601">
        <v>110</v>
      </c>
      <c r="C164" s="601">
        <v>120</v>
      </c>
      <c r="D164" s="601">
        <v>60</v>
      </c>
      <c r="E164" s="601">
        <v>0</v>
      </c>
      <c r="F164" s="601">
        <v>10</v>
      </c>
      <c r="G164" s="601">
        <v>12</v>
      </c>
      <c r="H164" s="601">
        <v>12</v>
      </c>
    </row>
    <row r="165" spans="1:8" x14ac:dyDescent="0.25">
      <c r="A165" s="601" t="s">
        <v>1096</v>
      </c>
      <c r="B165" s="601">
        <v>110</v>
      </c>
      <c r="C165" s="601">
        <v>120</v>
      </c>
      <c r="D165" s="601">
        <v>60</v>
      </c>
      <c r="E165" s="601">
        <v>0</v>
      </c>
      <c r="F165" s="601">
        <v>10</v>
      </c>
      <c r="G165" s="601">
        <v>12</v>
      </c>
      <c r="H165" s="601">
        <v>12</v>
      </c>
    </row>
    <row r="166" spans="1:8" x14ac:dyDescent="0.25">
      <c r="A166" s="601" t="s">
        <v>930</v>
      </c>
      <c r="B166" s="601">
        <v>40</v>
      </c>
      <c r="C166" s="601">
        <v>70</v>
      </c>
      <c r="D166" s="601">
        <v>60</v>
      </c>
      <c r="E166" s="601">
        <v>0</v>
      </c>
      <c r="F166" s="601">
        <v>10</v>
      </c>
      <c r="G166" s="601">
        <v>7</v>
      </c>
      <c r="H166" s="601">
        <v>7</v>
      </c>
    </row>
    <row r="167" spans="1:8" x14ac:dyDescent="0.25">
      <c r="A167" s="601" t="s">
        <v>931</v>
      </c>
      <c r="B167" s="601">
        <v>40</v>
      </c>
      <c r="C167" s="601">
        <v>70</v>
      </c>
      <c r="D167" s="601">
        <v>60</v>
      </c>
      <c r="E167" s="601">
        <v>0</v>
      </c>
      <c r="F167" s="601">
        <v>10</v>
      </c>
      <c r="G167" s="601">
        <v>7</v>
      </c>
      <c r="H167" s="601">
        <v>7</v>
      </c>
    </row>
    <row r="168" spans="1:8" x14ac:dyDescent="0.25">
      <c r="A168" s="601" t="s">
        <v>932</v>
      </c>
      <c r="B168" s="601">
        <v>60</v>
      </c>
      <c r="C168" s="601">
        <v>70</v>
      </c>
      <c r="D168" s="601">
        <v>60</v>
      </c>
      <c r="E168" s="601">
        <v>0</v>
      </c>
      <c r="F168" s="601">
        <v>10</v>
      </c>
      <c r="G168" s="601">
        <v>7</v>
      </c>
      <c r="H168" s="601">
        <v>7</v>
      </c>
    </row>
    <row r="169" spans="1:8" x14ac:dyDescent="0.25">
      <c r="A169" s="601" t="s">
        <v>933</v>
      </c>
      <c r="B169" s="601">
        <v>60</v>
      </c>
      <c r="C169" s="601">
        <v>70</v>
      </c>
      <c r="D169" s="601">
        <v>60</v>
      </c>
      <c r="E169" s="601">
        <v>0</v>
      </c>
      <c r="F169" s="601">
        <v>10</v>
      </c>
      <c r="G169" s="601">
        <v>7</v>
      </c>
      <c r="H169" s="601">
        <v>7</v>
      </c>
    </row>
    <row r="170" spans="1:8" x14ac:dyDescent="0.25">
      <c r="A170" s="601" t="s">
        <v>934</v>
      </c>
      <c r="B170" s="601">
        <v>135</v>
      </c>
      <c r="C170" s="601">
        <v>130</v>
      </c>
      <c r="D170" s="601">
        <v>60</v>
      </c>
      <c r="E170" s="601">
        <v>0</v>
      </c>
      <c r="F170" s="601">
        <v>10</v>
      </c>
      <c r="G170" s="601">
        <v>13</v>
      </c>
      <c r="H170" s="601">
        <v>13</v>
      </c>
    </row>
    <row r="171" spans="1:8" x14ac:dyDescent="0.25">
      <c r="A171" s="601" t="s">
        <v>1097</v>
      </c>
      <c r="B171" s="601">
        <v>50</v>
      </c>
      <c r="C171" s="601">
        <v>60</v>
      </c>
      <c r="D171" s="601">
        <v>30</v>
      </c>
      <c r="E171" s="601">
        <v>0</v>
      </c>
      <c r="F171" s="601">
        <v>10</v>
      </c>
      <c r="G171" s="601">
        <v>6</v>
      </c>
      <c r="H171" s="601">
        <v>6</v>
      </c>
    </row>
    <row r="172" spans="1:8" x14ac:dyDescent="0.25">
      <c r="A172" s="601" t="s">
        <v>1098</v>
      </c>
      <c r="B172" s="601">
        <v>50</v>
      </c>
      <c r="C172" s="601">
        <v>60</v>
      </c>
      <c r="D172" s="601">
        <v>30</v>
      </c>
      <c r="E172" s="601">
        <v>0</v>
      </c>
      <c r="F172" s="601">
        <v>10</v>
      </c>
      <c r="G172" s="601">
        <v>6</v>
      </c>
      <c r="H172" s="601">
        <v>6</v>
      </c>
    </row>
    <row r="173" spans="1:8" x14ac:dyDescent="0.25">
      <c r="A173" s="601" t="s">
        <v>935</v>
      </c>
      <c r="B173" s="601">
        <v>250</v>
      </c>
      <c r="C173" s="601">
        <v>190</v>
      </c>
      <c r="D173" s="601">
        <v>60</v>
      </c>
      <c r="E173" s="601">
        <v>0</v>
      </c>
      <c r="F173" s="601">
        <v>10</v>
      </c>
      <c r="G173" s="601">
        <v>19</v>
      </c>
      <c r="H173" s="601">
        <v>19</v>
      </c>
    </row>
    <row r="174" spans="1:8" x14ac:dyDescent="0.25">
      <c r="A174" s="601" t="s">
        <v>936</v>
      </c>
      <c r="B174" s="601">
        <v>70</v>
      </c>
      <c r="C174" s="601">
        <v>155</v>
      </c>
      <c r="D174" s="601">
        <v>60</v>
      </c>
      <c r="E174" s="601">
        <v>0</v>
      </c>
      <c r="F174" s="601">
        <v>10</v>
      </c>
      <c r="G174" s="601">
        <v>16</v>
      </c>
      <c r="H174" s="601">
        <v>16</v>
      </c>
    </row>
    <row r="175" spans="1:8" x14ac:dyDescent="0.25">
      <c r="A175" s="601" t="s">
        <v>937</v>
      </c>
      <c r="B175" s="601">
        <v>70</v>
      </c>
      <c r="C175" s="601">
        <v>155</v>
      </c>
      <c r="D175" s="601">
        <v>60</v>
      </c>
      <c r="E175" s="601">
        <v>0</v>
      </c>
      <c r="F175" s="601">
        <v>10</v>
      </c>
      <c r="G175" s="601">
        <v>16</v>
      </c>
      <c r="H175" s="601">
        <v>16</v>
      </c>
    </row>
    <row r="176" spans="1:8" x14ac:dyDescent="0.25">
      <c r="A176" s="601" t="s">
        <v>938</v>
      </c>
      <c r="B176" s="601">
        <v>5</v>
      </c>
      <c r="C176" s="601">
        <v>55</v>
      </c>
      <c r="D176" s="601">
        <v>60</v>
      </c>
      <c r="E176" s="601">
        <v>0</v>
      </c>
      <c r="F176" s="601">
        <v>10</v>
      </c>
      <c r="G176" s="601">
        <v>3</v>
      </c>
      <c r="H176" s="601">
        <v>3</v>
      </c>
    </row>
    <row r="177" spans="1:8" x14ac:dyDescent="0.25">
      <c r="A177" s="601" t="s">
        <v>939</v>
      </c>
      <c r="B177" s="601">
        <v>5</v>
      </c>
      <c r="C177" s="601">
        <v>55</v>
      </c>
      <c r="D177" s="601">
        <v>60</v>
      </c>
      <c r="E177" s="601">
        <v>0</v>
      </c>
      <c r="F177" s="601">
        <v>10</v>
      </c>
      <c r="G177" s="601">
        <v>3</v>
      </c>
      <c r="H177" s="601">
        <v>3</v>
      </c>
    </row>
    <row r="178" spans="1:8" x14ac:dyDescent="0.25">
      <c r="A178" s="601" t="s">
        <v>890</v>
      </c>
      <c r="B178" s="601">
        <v>450</v>
      </c>
      <c r="C178" s="601">
        <v>185</v>
      </c>
      <c r="D178" s="601">
        <v>30</v>
      </c>
      <c r="E178" s="601">
        <v>0</v>
      </c>
      <c r="F178" s="601">
        <v>10</v>
      </c>
      <c r="G178" s="601">
        <v>19</v>
      </c>
      <c r="H178" s="601">
        <v>19</v>
      </c>
    </row>
    <row r="179" spans="1:8" x14ac:dyDescent="0.25">
      <c r="A179" s="601" t="s">
        <v>891</v>
      </c>
      <c r="B179" s="601">
        <v>300</v>
      </c>
      <c r="C179" s="601">
        <v>110</v>
      </c>
      <c r="D179" s="601">
        <v>60</v>
      </c>
      <c r="E179" s="601">
        <v>0</v>
      </c>
      <c r="F179" s="601">
        <v>10</v>
      </c>
      <c r="G179" s="601">
        <v>6</v>
      </c>
      <c r="H179" s="601">
        <v>6</v>
      </c>
    </row>
    <row r="180" spans="1:8" x14ac:dyDescent="0.25">
      <c r="A180" s="601" t="s">
        <v>892</v>
      </c>
      <c r="B180" s="601">
        <v>300</v>
      </c>
      <c r="C180" s="601">
        <v>140</v>
      </c>
      <c r="D180" s="601">
        <v>60</v>
      </c>
      <c r="E180" s="601">
        <v>0</v>
      </c>
      <c r="F180" s="601">
        <v>10</v>
      </c>
      <c r="G180" s="601">
        <v>14</v>
      </c>
      <c r="H180" s="601">
        <v>14</v>
      </c>
    </row>
    <row r="181" spans="1:8" x14ac:dyDescent="0.25">
      <c r="A181" s="601" t="s">
        <v>940</v>
      </c>
      <c r="B181" s="601">
        <v>180</v>
      </c>
      <c r="C181" s="601">
        <v>195</v>
      </c>
      <c r="D181" s="601">
        <v>60</v>
      </c>
      <c r="E181" s="601">
        <v>0</v>
      </c>
      <c r="F181" s="601">
        <v>10</v>
      </c>
      <c r="G181" s="601">
        <v>20</v>
      </c>
      <c r="H181" s="601">
        <v>20</v>
      </c>
    </row>
    <row r="182" spans="1:8" x14ac:dyDescent="0.25">
      <c r="A182" s="601" t="s">
        <v>941</v>
      </c>
      <c r="B182" s="601">
        <v>80</v>
      </c>
      <c r="C182" s="601">
        <v>195</v>
      </c>
      <c r="D182" s="601">
        <v>60</v>
      </c>
      <c r="E182" s="601">
        <v>0</v>
      </c>
      <c r="F182" s="601">
        <v>10</v>
      </c>
      <c r="G182" s="601">
        <v>20</v>
      </c>
      <c r="H182" s="601">
        <v>20</v>
      </c>
    </row>
    <row r="183" spans="1:8" x14ac:dyDescent="0.25">
      <c r="A183" s="601" t="s">
        <v>942</v>
      </c>
      <c r="B183" s="601">
        <v>80</v>
      </c>
      <c r="C183" s="601">
        <v>195</v>
      </c>
      <c r="D183" s="601">
        <v>60</v>
      </c>
      <c r="E183" s="601">
        <v>0</v>
      </c>
      <c r="F183" s="601">
        <v>10</v>
      </c>
      <c r="G183" s="601">
        <v>20</v>
      </c>
      <c r="H183" s="601">
        <v>20</v>
      </c>
    </row>
    <row r="184" spans="1:8" x14ac:dyDescent="0.25">
      <c r="A184" s="601" t="s">
        <v>893</v>
      </c>
      <c r="B184" s="601">
        <v>120</v>
      </c>
      <c r="C184" s="601">
        <v>125</v>
      </c>
      <c r="D184" s="601">
        <v>30</v>
      </c>
      <c r="E184" s="601">
        <v>0</v>
      </c>
      <c r="F184" s="601">
        <v>10</v>
      </c>
      <c r="G184" s="601">
        <v>13</v>
      </c>
      <c r="H184" s="601">
        <v>13</v>
      </c>
    </row>
    <row r="185" spans="1:8" x14ac:dyDescent="0.25">
      <c r="A185" s="601" t="s">
        <v>943</v>
      </c>
      <c r="B185" s="601">
        <v>150</v>
      </c>
      <c r="C185" s="601">
        <v>65</v>
      </c>
      <c r="D185" s="601">
        <v>30</v>
      </c>
      <c r="E185" s="601">
        <v>0</v>
      </c>
      <c r="F185" s="601">
        <v>10</v>
      </c>
      <c r="G185" s="601">
        <v>7</v>
      </c>
      <c r="H185" s="601">
        <v>7</v>
      </c>
    </row>
    <row r="186" spans="1:8" x14ac:dyDescent="0.25">
      <c r="A186" s="601" t="s">
        <v>1104</v>
      </c>
      <c r="B186" s="601">
        <v>250</v>
      </c>
      <c r="C186" s="601">
        <v>105</v>
      </c>
      <c r="D186" s="601">
        <v>30</v>
      </c>
      <c r="E186" s="601">
        <v>0</v>
      </c>
      <c r="F186" s="601">
        <v>10</v>
      </c>
      <c r="G186" s="601">
        <v>11</v>
      </c>
      <c r="H186" s="601">
        <v>11</v>
      </c>
    </row>
    <row r="187" spans="1:8" x14ac:dyDescent="0.25">
      <c r="A187" s="601" t="s">
        <v>1103</v>
      </c>
      <c r="B187" s="601">
        <v>50</v>
      </c>
      <c r="C187" s="601">
        <v>85</v>
      </c>
      <c r="D187" s="601">
        <v>30</v>
      </c>
      <c r="E187" s="601">
        <v>0</v>
      </c>
      <c r="F187" s="601">
        <v>10</v>
      </c>
      <c r="G187" s="601">
        <v>4</v>
      </c>
      <c r="H187" s="601">
        <v>4</v>
      </c>
    </row>
    <row r="188" spans="1:8" x14ac:dyDescent="0.25">
      <c r="A188" s="601" t="s">
        <v>1105</v>
      </c>
      <c r="B188" s="601">
        <v>20</v>
      </c>
      <c r="C188" s="601">
        <v>100</v>
      </c>
      <c r="D188" s="601">
        <v>60</v>
      </c>
      <c r="E188" s="601">
        <v>0</v>
      </c>
      <c r="F188" s="601">
        <v>10</v>
      </c>
      <c r="G188" s="601">
        <v>10</v>
      </c>
      <c r="H188" s="601">
        <v>10</v>
      </c>
    </row>
    <row r="189" spans="1:8" x14ac:dyDescent="0.25">
      <c r="A189" s="601" t="s">
        <v>1106</v>
      </c>
      <c r="B189" s="601">
        <v>20</v>
      </c>
      <c r="C189" s="601">
        <v>100</v>
      </c>
      <c r="D189" s="601">
        <v>60</v>
      </c>
      <c r="E189" s="601">
        <v>0</v>
      </c>
      <c r="F189" s="601">
        <v>10</v>
      </c>
      <c r="G189" s="601">
        <v>10</v>
      </c>
      <c r="H189" s="601">
        <v>10</v>
      </c>
    </row>
    <row r="190" spans="1:8" x14ac:dyDescent="0.25">
      <c r="A190" s="601" t="s">
        <v>1107</v>
      </c>
      <c r="B190" s="601">
        <v>500</v>
      </c>
      <c r="C190" s="601">
        <v>175</v>
      </c>
      <c r="D190" s="601">
        <v>60</v>
      </c>
      <c r="E190" s="601">
        <v>0</v>
      </c>
      <c r="F190" s="601">
        <v>10</v>
      </c>
      <c r="G190" s="601">
        <v>18</v>
      </c>
      <c r="H190" s="601">
        <v>18</v>
      </c>
    </row>
    <row r="191" spans="1:8" x14ac:dyDescent="0.25">
      <c r="A191" s="601" t="s">
        <v>1108</v>
      </c>
      <c r="B191" s="601">
        <v>100</v>
      </c>
      <c r="C191" s="601">
        <v>60</v>
      </c>
      <c r="D191" s="601">
        <v>60</v>
      </c>
      <c r="E191" s="601">
        <v>0</v>
      </c>
      <c r="F191" s="601">
        <v>10</v>
      </c>
      <c r="G191" s="601">
        <v>6</v>
      </c>
      <c r="H191" s="601">
        <v>6</v>
      </c>
    </row>
    <row r="192" spans="1:8" x14ac:dyDescent="0.25">
      <c r="A192" s="601" t="s">
        <v>1021</v>
      </c>
      <c r="B192" s="601">
        <v>150</v>
      </c>
      <c r="C192" s="601">
        <v>140</v>
      </c>
      <c r="D192" s="601">
        <v>60</v>
      </c>
      <c r="E192" s="601">
        <v>0</v>
      </c>
      <c r="F192" s="601">
        <v>10</v>
      </c>
      <c r="G192" s="601">
        <v>14</v>
      </c>
      <c r="H192" s="601">
        <v>14</v>
      </c>
    </row>
    <row r="193" spans="1:8" x14ac:dyDescent="0.25">
      <c r="A193" s="601" t="s">
        <v>1022</v>
      </c>
      <c r="B193" s="601">
        <v>150</v>
      </c>
      <c r="C193" s="601">
        <v>141</v>
      </c>
      <c r="D193" s="601">
        <v>60</v>
      </c>
      <c r="E193" s="601">
        <v>0</v>
      </c>
      <c r="F193" s="601">
        <v>10</v>
      </c>
      <c r="G193" s="601">
        <v>14</v>
      </c>
      <c r="H193" s="601">
        <v>14</v>
      </c>
    </row>
    <row r="194" spans="1:8" x14ac:dyDescent="0.25">
      <c r="A194" s="601" t="s">
        <v>894</v>
      </c>
      <c r="B194" s="601">
        <v>230</v>
      </c>
      <c r="C194" s="601">
        <v>155</v>
      </c>
      <c r="D194" s="601">
        <v>60</v>
      </c>
      <c r="E194" s="601">
        <v>0</v>
      </c>
      <c r="F194" s="601">
        <v>10</v>
      </c>
      <c r="G194" s="601">
        <v>16</v>
      </c>
      <c r="H194" s="601">
        <v>16</v>
      </c>
    </row>
    <row r="195" spans="1:8" x14ac:dyDescent="0.25">
      <c r="A195" s="601" t="s">
        <v>944</v>
      </c>
      <c r="B195" s="601">
        <v>200</v>
      </c>
      <c r="C195" s="601">
        <v>164</v>
      </c>
      <c r="D195" s="601">
        <v>60</v>
      </c>
      <c r="E195" s="601">
        <v>0</v>
      </c>
      <c r="F195" s="601">
        <v>10</v>
      </c>
      <c r="G195" s="601">
        <v>16</v>
      </c>
      <c r="H195" s="601">
        <v>16</v>
      </c>
    </row>
    <row r="196" spans="1:8" x14ac:dyDescent="0.25">
      <c r="A196" s="601" t="s">
        <v>945</v>
      </c>
      <c r="B196" s="601">
        <v>200</v>
      </c>
      <c r="C196" s="601">
        <v>164</v>
      </c>
      <c r="D196" s="601">
        <v>60</v>
      </c>
      <c r="E196" s="601">
        <v>0</v>
      </c>
      <c r="F196" s="601">
        <v>10</v>
      </c>
      <c r="G196" s="601">
        <v>16</v>
      </c>
      <c r="H196" s="601">
        <v>16</v>
      </c>
    </row>
    <row r="197" spans="1:8" x14ac:dyDescent="0.25">
      <c r="A197" s="601" t="s">
        <v>946</v>
      </c>
      <c r="B197" s="601">
        <v>200</v>
      </c>
      <c r="C197" s="601">
        <v>200</v>
      </c>
      <c r="D197" s="601">
        <v>60</v>
      </c>
      <c r="E197" s="601">
        <v>0</v>
      </c>
      <c r="F197" s="601">
        <v>10</v>
      </c>
      <c r="G197" s="601">
        <v>14</v>
      </c>
      <c r="H197" s="601">
        <v>14</v>
      </c>
    </row>
    <row r="198" spans="1:8" x14ac:dyDescent="0.25">
      <c r="A198" s="601" t="s">
        <v>947</v>
      </c>
      <c r="B198" s="601">
        <v>200</v>
      </c>
      <c r="C198" s="601">
        <v>200</v>
      </c>
      <c r="D198" s="601">
        <v>60</v>
      </c>
      <c r="E198" s="601">
        <v>0</v>
      </c>
      <c r="F198" s="601">
        <v>10</v>
      </c>
      <c r="G198" s="601">
        <v>14</v>
      </c>
      <c r="H198" s="601">
        <v>14</v>
      </c>
    </row>
    <row r="199" spans="1:8" x14ac:dyDescent="0.25">
      <c r="A199" s="601" t="s">
        <v>1109</v>
      </c>
      <c r="B199" s="601">
        <v>200</v>
      </c>
      <c r="C199" s="601">
        <v>190</v>
      </c>
      <c r="D199" s="601">
        <v>60</v>
      </c>
      <c r="E199" s="601">
        <v>0</v>
      </c>
      <c r="F199" s="601">
        <v>10</v>
      </c>
      <c r="G199" s="601">
        <v>19</v>
      </c>
      <c r="H199" s="601">
        <v>19</v>
      </c>
    </row>
    <row r="200" spans="1:8" x14ac:dyDescent="0.25">
      <c r="A200" s="601" t="s">
        <v>1110</v>
      </c>
      <c r="B200" s="601">
        <v>200</v>
      </c>
      <c r="C200" s="601">
        <v>190</v>
      </c>
      <c r="D200" s="601">
        <v>60</v>
      </c>
      <c r="E200" s="601">
        <v>0</v>
      </c>
      <c r="F200" s="601">
        <v>10</v>
      </c>
      <c r="G200" s="601">
        <v>16</v>
      </c>
      <c r="H200" s="601">
        <v>16</v>
      </c>
    </row>
    <row r="201" spans="1:8" x14ac:dyDescent="0.25">
      <c r="A201" s="601" t="s">
        <v>896</v>
      </c>
      <c r="B201" s="601">
        <v>20</v>
      </c>
      <c r="C201" s="601">
        <v>45</v>
      </c>
      <c r="D201" s="601">
        <v>30</v>
      </c>
      <c r="E201" s="601">
        <v>0</v>
      </c>
      <c r="F201" s="601">
        <v>10</v>
      </c>
      <c r="G201" s="601">
        <v>2</v>
      </c>
      <c r="H201" s="601">
        <v>2</v>
      </c>
    </row>
    <row r="202" spans="1:8" x14ac:dyDescent="0.25">
      <c r="A202" s="601" t="s">
        <v>895</v>
      </c>
      <c r="B202" s="601">
        <v>300</v>
      </c>
      <c r="C202" s="601">
        <v>130</v>
      </c>
      <c r="D202" s="601">
        <v>30</v>
      </c>
      <c r="E202" s="601">
        <v>0</v>
      </c>
      <c r="F202" s="601">
        <v>10</v>
      </c>
      <c r="G202" s="601">
        <v>13</v>
      </c>
      <c r="H202" s="601">
        <v>13</v>
      </c>
    </row>
    <row r="203" spans="1:8" x14ac:dyDescent="0.25">
      <c r="A203" s="601" t="s">
        <v>897</v>
      </c>
      <c r="B203" s="601">
        <v>150</v>
      </c>
      <c r="C203" s="601">
        <v>125</v>
      </c>
      <c r="D203" s="601">
        <v>30</v>
      </c>
      <c r="E203" s="601">
        <v>0</v>
      </c>
      <c r="F203" s="601">
        <v>10</v>
      </c>
      <c r="G203" s="601">
        <v>13</v>
      </c>
      <c r="H203" s="601">
        <v>13</v>
      </c>
    </row>
    <row r="204" spans="1:8" x14ac:dyDescent="0.25">
      <c r="A204" s="601" t="s">
        <v>948</v>
      </c>
      <c r="B204" s="601">
        <v>40</v>
      </c>
      <c r="C204" s="601">
        <v>120</v>
      </c>
      <c r="D204" s="601">
        <v>60</v>
      </c>
      <c r="E204" s="601">
        <v>0</v>
      </c>
      <c r="F204" s="601">
        <v>10</v>
      </c>
      <c r="G204" s="601">
        <v>12</v>
      </c>
      <c r="H204" s="601">
        <v>12</v>
      </c>
    </row>
    <row r="205" spans="1:8" x14ac:dyDescent="0.25">
      <c r="A205" s="601" t="s">
        <v>949</v>
      </c>
      <c r="B205" s="601">
        <v>40</v>
      </c>
      <c r="C205" s="601">
        <v>120</v>
      </c>
      <c r="D205" s="601">
        <v>60</v>
      </c>
      <c r="E205" s="601">
        <v>0</v>
      </c>
      <c r="F205" s="601">
        <v>10</v>
      </c>
      <c r="G205" s="601">
        <v>12</v>
      </c>
      <c r="H205" s="601">
        <v>12</v>
      </c>
    </row>
    <row r="206" spans="1:8" x14ac:dyDescent="0.25">
      <c r="A206" s="601" t="s">
        <v>1111</v>
      </c>
      <c r="B206" s="601">
        <v>150</v>
      </c>
      <c r="C206" s="601">
        <v>190</v>
      </c>
      <c r="D206" s="601">
        <v>60</v>
      </c>
      <c r="E206" s="601">
        <v>0</v>
      </c>
      <c r="F206" s="601">
        <v>10</v>
      </c>
      <c r="G206" s="601">
        <v>19</v>
      </c>
      <c r="H206" s="601">
        <v>19</v>
      </c>
    </row>
    <row r="207" spans="1:8" x14ac:dyDescent="0.25">
      <c r="A207" s="601" t="s">
        <v>898</v>
      </c>
      <c r="B207" s="601">
        <v>220</v>
      </c>
      <c r="C207" s="601">
        <v>135</v>
      </c>
      <c r="D207" s="601">
        <v>60</v>
      </c>
      <c r="E207" s="601">
        <v>0</v>
      </c>
      <c r="F207" s="601">
        <v>10</v>
      </c>
      <c r="G207" s="601">
        <v>14</v>
      </c>
      <c r="H207" s="601">
        <v>14</v>
      </c>
    </row>
    <row r="208" spans="1:8" x14ac:dyDescent="0.25">
      <c r="A208" s="601" t="s">
        <v>899</v>
      </c>
      <c r="B208" s="601">
        <v>480</v>
      </c>
      <c r="C208" s="601">
        <v>195</v>
      </c>
      <c r="D208" s="601">
        <v>60</v>
      </c>
      <c r="E208" s="601">
        <v>0</v>
      </c>
      <c r="F208" s="601">
        <v>10</v>
      </c>
      <c r="G208" s="601">
        <v>20</v>
      </c>
      <c r="H208" s="601">
        <v>20</v>
      </c>
    </row>
    <row r="209" spans="1:8" x14ac:dyDescent="0.25">
      <c r="A209" s="601" t="s">
        <v>950</v>
      </c>
      <c r="B209" s="601">
        <v>300</v>
      </c>
      <c r="C209" s="601">
        <v>155</v>
      </c>
      <c r="D209" s="601">
        <v>30</v>
      </c>
      <c r="E209" s="601">
        <v>0</v>
      </c>
      <c r="F209" s="601">
        <v>10</v>
      </c>
      <c r="G209" s="601">
        <v>16</v>
      </c>
      <c r="H209" s="601">
        <v>16</v>
      </c>
    </row>
    <row r="210" spans="1:8" x14ac:dyDescent="0.25">
      <c r="A210" s="601" t="s">
        <v>951</v>
      </c>
      <c r="B210" s="601">
        <v>300</v>
      </c>
      <c r="C210" s="601">
        <v>150</v>
      </c>
      <c r="D210" s="601">
        <v>60</v>
      </c>
      <c r="E210" s="601">
        <v>0</v>
      </c>
      <c r="F210" s="601">
        <v>10</v>
      </c>
      <c r="G210" s="601">
        <v>15</v>
      </c>
      <c r="H210" s="601">
        <v>15</v>
      </c>
    </row>
    <row r="211" spans="1:8" x14ac:dyDescent="0.25">
      <c r="A211" s="601" t="s">
        <v>952</v>
      </c>
      <c r="B211" s="601">
        <v>150</v>
      </c>
      <c r="C211" s="601">
        <v>120</v>
      </c>
      <c r="D211" s="601">
        <v>30</v>
      </c>
      <c r="E211" s="601">
        <v>0</v>
      </c>
      <c r="F211" s="601">
        <v>10</v>
      </c>
      <c r="G211" s="601">
        <v>12</v>
      </c>
      <c r="H211" s="601">
        <v>12</v>
      </c>
    </row>
    <row r="212" spans="1:8" x14ac:dyDescent="0.25">
      <c r="A212" s="601" t="s">
        <v>1112</v>
      </c>
      <c r="B212" s="601">
        <v>55</v>
      </c>
      <c r="C212" s="601">
        <v>75</v>
      </c>
      <c r="D212" s="601">
        <v>60</v>
      </c>
      <c r="E212" s="601">
        <v>0</v>
      </c>
      <c r="F212" s="601">
        <v>10</v>
      </c>
      <c r="G212" s="601">
        <v>4</v>
      </c>
      <c r="H212" s="601">
        <v>4</v>
      </c>
    </row>
    <row r="213" spans="1:8" x14ac:dyDescent="0.25">
      <c r="A213" s="601" t="s">
        <v>1113</v>
      </c>
      <c r="B213" s="601">
        <v>6</v>
      </c>
      <c r="C213" s="601">
        <v>25</v>
      </c>
      <c r="D213" s="601">
        <v>30</v>
      </c>
      <c r="E213" s="601">
        <v>0</v>
      </c>
      <c r="F213" s="601">
        <v>10</v>
      </c>
      <c r="G213" s="601">
        <v>1</v>
      </c>
      <c r="H213" s="601">
        <v>1</v>
      </c>
    </row>
    <row r="214" spans="1:8" x14ac:dyDescent="0.25">
      <c r="A214" s="601" t="s">
        <v>953</v>
      </c>
      <c r="B214" s="601">
        <v>210</v>
      </c>
      <c r="C214" s="601">
        <v>165</v>
      </c>
      <c r="D214" s="601">
        <v>60</v>
      </c>
      <c r="E214" s="601">
        <v>0</v>
      </c>
      <c r="F214" s="601">
        <v>10</v>
      </c>
      <c r="G214" s="601">
        <v>17</v>
      </c>
      <c r="H214" s="601">
        <v>17</v>
      </c>
    </row>
    <row r="215" spans="1:8" x14ac:dyDescent="0.25">
      <c r="A215" s="601" t="s">
        <v>1114</v>
      </c>
      <c r="B215" s="601">
        <v>115</v>
      </c>
      <c r="C215" s="601">
        <v>110</v>
      </c>
      <c r="D215" s="601">
        <v>60</v>
      </c>
      <c r="E215" s="601">
        <v>0</v>
      </c>
      <c r="F215" s="601">
        <v>10</v>
      </c>
      <c r="G215" s="601">
        <v>6</v>
      </c>
      <c r="H215" s="601">
        <v>6</v>
      </c>
    </row>
    <row r="216" spans="1:8" x14ac:dyDescent="0.25">
      <c r="A216" s="601" t="s">
        <v>1115</v>
      </c>
      <c r="B216" s="601">
        <v>420</v>
      </c>
      <c r="C216" s="601">
        <v>200</v>
      </c>
      <c r="D216" s="601">
        <v>60</v>
      </c>
      <c r="E216" s="601">
        <v>0</v>
      </c>
      <c r="F216" s="601">
        <v>10</v>
      </c>
      <c r="G216" s="601">
        <v>20</v>
      </c>
      <c r="H216" s="601">
        <v>20</v>
      </c>
    </row>
    <row r="217" spans="1:8" x14ac:dyDescent="0.25">
      <c r="A217" s="601" t="s">
        <v>954</v>
      </c>
      <c r="B217" s="601">
        <v>200</v>
      </c>
      <c r="C217" s="601">
        <v>145</v>
      </c>
      <c r="D217" s="601">
        <v>60</v>
      </c>
      <c r="E217" s="601">
        <v>0</v>
      </c>
      <c r="F217" s="601">
        <v>10</v>
      </c>
      <c r="G217" s="601">
        <v>15</v>
      </c>
      <c r="H217" s="601">
        <v>15</v>
      </c>
    </row>
    <row r="218" spans="1:8" x14ac:dyDescent="0.25">
      <c r="A218" s="601" t="s">
        <v>955</v>
      </c>
      <c r="B218" s="601">
        <v>45</v>
      </c>
      <c r="C218" s="601">
        <v>75</v>
      </c>
      <c r="D218" s="601">
        <v>60</v>
      </c>
      <c r="E218" s="601">
        <v>0</v>
      </c>
      <c r="F218" s="601">
        <v>10</v>
      </c>
      <c r="G218" s="601">
        <v>4</v>
      </c>
      <c r="H218" s="601">
        <v>4</v>
      </c>
    </row>
    <row r="219" spans="1:8" x14ac:dyDescent="0.25">
      <c r="A219" s="601" t="s">
        <v>956</v>
      </c>
      <c r="B219" s="601">
        <v>45</v>
      </c>
      <c r="C219" s="601">
        <v>75</v>
      </c>
      <c r="D219" s="601">
        <v>60</v>
      </c>
      <c r="E219" s="601">
        <v>0</v>
      </c>
      <c r="F219" s="601">
        <v>10</v>
      </c>
      <c r="G219" s="601">
        <v>4</v>
      </c>
      <c r="H219" s="601">
        <v>4</v>
      </c>
    </row>
    <row r="220" spans="1:8" x14ac:dyDescent="0.25">
      <c r="A220" s="601" t="s">
        <v>1117</v>
      </c>
      <c r="B220" s="601">
        <v>20</v>
      </c>
      <c r="C220" s="601">
        <v>65</v>
      </c>
      <c r="D220" s="601">
        <v>60</v>
      </c>
      <c r="E220" s="601">
        <v>0</v>
      </c>
      <c r="F220" s="601">
        <v>10</v>
      </c>
      <c r="G220" s="601">
        <v>3</v>
      </c>
      <c r="H220" s="601">
        <v>3</v>
      </c>
    </row>
    <row r="221" spans="1:8" x14ac:dyDescent="0.25">
      <c r="A221" s="601" t="s">
        <v>1116</v>
      </c>
      <c r="B221" s="601">
        <v>20</v>
      </c>
      <c r="C221" s="601">
        <v>65</v>
      </c>
      <c r="D221" s="601">
        <v>60</v>
      </c>
      <c r="E221" s="601">
        <v>0</v>
      </c>
      <c r="F221" s="601">
        <v>10</v>
      </c>
      <c r="G221" s="601">
        <v>3</v>
      </c>
      <c r="H221" s="601">
        <v>3</v>
      </c>
    </row>
    <row r="222" spans="1:8" x14ac:dyDescent="0.25">
      <c r="A222" s="601" t="s">
        <v>957</v>
      </c>
      <c r="B222" s="601">
        <v>40</v>
      </c>
      <c r="C222" s="601">
        <v>52</v>
      </c>
      <c r="D222" s="601">
        <v>30</v>
      </c>
      <c r="E222" s="601">
        <v>0</v>
      </c>
      <c r="F222" s="601">
        <v>10</v>
      </c>
      <c r="G222" s="601">
        <v>3</v>
      </c>
      <c r="H222" s="601">
        <v>3</v>
      </c>
    </row>
    <row r="223" spans="1:8" x14ac:dyDescent="0.25">
      <c r="A223" s="601" t="s">
        <v>958</v>
      </c>
      <c r="B223" s="601">
        <v>185</v>
      </c>
      <c r="C223" s="601">
        <v>135</v>
      </c>
      <c r="D223" s="601">
        <v>30</v>
      </c>
      <c r="E223" s="601">
        <v>0</v>
      </c>
      <c r="F223" s="601">
        <v>10</v>
      </c>
      <c r="G223" s="601">
        <v>14</v>
      </c>
      <c r="H223" s="601">
        <v>14</v>
      </c>
    </row>
    <row r="224" spans="1:8" x14ac:dyDescent="0.25">
      <c r="A224" s="601" t="s">
        <v>1118</v>
      </c>
      <c r="B224" s="601">
        <v>200</v>
      </c>
      <c r="C224" s="601">
        <v>185</v>
      </c>
      <c r="D224" s="601">
        <v>60</v>
      </c>
      <c r="E224" s="601">
        <v>0</v>
      </c>
      <c r="F224" s="601">
        <v>10</v>
      </c>
      <c r="G224" s="601">
        <v>19</v>
      </c>
      <c r="H224" s="601">
        <v>19</v>
      </c>
    </row>
    <row r="225" spans="1:8" x14ac:dyDescent="0.25">
      <c r="A225" s="601" t="s">
        <v>959</v>
      </c>
      <c r="B225" s="601">
        <v>190</v>
      </c>
      <c r="C225" s="601">
        <v>120</v>
      </c>
      <c r="D225" s="601">
        <v>30</v>
      </c>
      <c r="E225" s="601">
        <v>0</v>
      </c>
      <c r="F225" s="601">
        <v>10</v>
      </c>
      <c r="G225" s="601">
        <v>12</v>
      </c>
      <c r="H225" s="601">
        <v>12</v>
      </c>
    </row>
    <row r="226" spans="1:8" x14ac:dyDescent="0.25">
      <c r="A226" s="601" t="s">
        <v>960</v>
      </c>
      <c r="B226" s="601">
        <v>80</v>
      </c>
      <c r="C226" s="601">
        <v>85</v>
      </c>
      <c r="D226" s="601">
        <v>30</v>
      </c>
      <c r="E226" s="601">
        <v>0</v>
      </c>
      <c r="F226" s="601">
        <v>10</v>
      </c>
      <c r="G226" s="601">
        <v>9</v>
      </c>
      <c r="H226" s="601">
        <v>9</v>
      </c>
    </row>
    <row r="227" spans="1:8" x14ac:dyDescent="0.25">
      <c r="A227" s="601" t="s">
        <v>961</v>
      </c>
      <c r="B227" s="601">
        <v>80</v>
      </c>
      <c r="C227" s="601">
        <v>85</v>
      </c>
      <c r="D227" s="601">
        <v>30</v>
      </c>
      <c r="E227" s="601">
        <v>0</v>
      </c>
      <c r="F227" s="601">
        <v>10</v>
      </c>
      <c r="G227" s="601">
        <v>9</v>
      </c>
      <c r="H227" s="601">
        <v>9</v>
      </c>
    </row>
    <row r="228" spans="1:8" x14ac:dyDescent="0.25">
      <c r="A228" s="601" t="s">
        <v>900</v>
      </c>
      <c r="B228" s="601">
        <v>120</v>
      </c>
      <c r="C228" s="601">
        <v>100</v>
      </c>
      <c r="D228" s="601">
        <v>30</v>
      </c>
      <c r="E228" s="601">
        <v>0</v>
      </c>
      <c r="F228" s="601">
        <v>10</v>
      </c>
      <c r="G228" s="601">
        <v>5</v>
      </c>
      <c r="H228" s="601">
        <v>5</v>
      </c>
    </row>
    <row r="229" spans="1:8" x14ac:dyDescent="0.25">
      <c r="A229" s="601" t="s">
        <v>901</v>
      </c>
      <c r="B229" s="601">
        <v>20</v>
      </c>
      <c r="C229" s="601">
        <v>80</v>
      </c>
      <c r="D229" s="601">
        <v>60</v>
      </c>
      <c r="E229" s="601">
        <v>0</v>
      </c>
      <c r="F229" s="601">
        <v>10</v>
      </c>
      <c r="G229" s="601">
        <v>8</v>
      </c>
      <c r="H229" s="601">
        <v>8</v>
      </c>
    </row>
    <row r="230" spans="1:8" x14ac:dyDescent="0.25">
      <c r="A230" s="601" t="s">
        <v>962</v>
      </c>
      <c r="B230" s="601">
        <v>20</v>
      </c>
      <c r="C230" s="601">
        <v>80</v>
      </c>
      <c r="D230" s="601">
        <v>60</v>
      </c>
      <c r="E230" s="601">
        <v>0</v>
      </c>
      <c r="F230" s="601">
        <v>10</v>
      </c>
      <c r="G230" s="601">
        <v>8</v>
      </c>
      <c r="H230" s="601">
        <v>8</v>
      </c>
    </row>
    <row r="231" spans="1:8" x14ac:dyDescent="0.25">
      <c r="A231" s="601" t="s">
        <v>902</v>
      </c>
      <c r="B231" s="601">
        <v>200</v>
      </c>
      <c r="C231" s="601">
        <v>115</v>
      </c>
      <c r="D231" s="601">
        <v>30</v>
      </c>
      <c r="E231" s="601">
        <v>0</v>
      </c>
      <c r="F231" s="601">
        <v>10</v>
      </c>
      <c r="G231" s="601">
        <v>12</v>
      </c>
      <c r="H231" s="601">
        <v>12</v>
      </c>
    </row>
    <row r="232" spans="1:8" x14ac:dyDescent="0.25">
      <c r="A232" s="601" t="s">
        <v>903</v>
      </c>
      <c r="B232" s="601">
        <v>70</v>
      </c>
      <c r="C232" s="601">
        <v>160</v>
      </c>
      <c r="D232" s="601">
        <v>30</v>
      </c>
      <c r="E232" s="601">
        <v>0</v>
      </c>
      <c r="F232" s="601">
        <v>10</v>
      </c>
      <c r="G232" s="601">
        <v>16</v>
      </c>
      <c r="H232" s="601">
        <v>16</v>
      </c>
    </row>
    <row r="233" spans="1:8" x14ac:dyDescent="0.25">
      <c r="A233" s="601" t="s">
        <v>963</v>
      </c>
      <c r="B233" s="601">
        <v>70</v>
      </c>
      <c r="C233" s="601">
        <v>160</v>
      </c>
      <c r="D233" s="601">
        <v>30</v>
      </c>
      <c r="E233" s="601">
        <v>0</v>
      </c>
      <c r="F233" s="601">
        <v>10</v>
      </c>
      <c r="G233" s="601">
        <v>16</v>
      </c>
      <c r="H233" s="601">
        <v>16</v>
      </c>
    </row>
    <row r="234" spans="1:8" x14ac:dyDescent="0.25">
      <c r="A234" s="601" t="s">
        <v>964</v>
      </c>
      <c r="B234" s="601">
        <v>70</v>
      </c>
      <c r="C234" s="601">
        <v>160</v>
      </c>
      <c r="D234" s="601">
        <v>30</v>
      </c>
      <c r="E234" s="601">
        <v>0</v>
      </c>
      <c r="F234" s="601">
        <v>10</v>
      </c>
      <c r="G234" s="601">
        <v>16</v>
      </c>
      <c r="H234" s="601">
        <v>16</v>
      </c>
    </row>
    <row r="235" spans="1:8" x14ac:dyDescent="0.25">
      <c r="A235" s="601" t="s">
        <v>1119</v>
      </c>
      <c r="B235" s="601">
        <v>95</v>
      </c>
      <c r="C235" s="601">
        <v>40</v>
      </c>
      <c r="D235" s="601">
        <v>30</v>
      </c>
      <c r="E235" s="601">
        <v>0</v>
      </c>
      <c r="F235" s="601">
        <v>10</v>
      </c>
      <c r="G235" s="601">
        <v>2</v>
      </c>
      <c r="H235" s="601">
        <v>2</v>
      </c>
    </row>
    <row r="236" spans="1:8" x14ac:dyDescent="0.25">
      <c r="A236" s="601" t="s">
        <v>1120</v>
      </c>
      <c r="B236" s="601">
        <v>25</v>
      </c>
      <c r="C236" s="601">
        <v>30</v>
      </c>
      <c r="D236" s="601">
        <v>30</v>
      </c>
      <c r="E236" s="601">
        <v>0</v>
      </c>
      <c r="F236" s="601">
        <v>10</v>
      </c>
      <c r="G236" s="601">
        <v>2</v>
      </c>
      <c r="H236" s="601">
        <v>2</v>
      </c>
    </row>
    <row r="237" spans="1:8" x14ac:dyDescent="0.25">
      <c r="A237" s="601" t="s">
        <v>1121</v>
      </c>
      <c r="B237" s="601">
        <v>20</v>
      </c>
      <c r="C237" s="601">
        <v>110</v>
      </c>
      <c r="D237" s="601">
        <v>60</v>
      </c>
      <c r="E237" s="601">
        <v>0</v>
      </c>
      <c r="F237" s="601">
        <v>10</v>
      </c>
      <c r="G237" s="601">
        <v>11</v>
      </c>
      <c r="H237" s="601">
        <v>11</v>
      </c>
    </row>
    <row r="238" spans="1:8" x14ac:dyDescent="0.25">
      <c r="A238" s="601" t="s">
        <v>1122</v>
      </c>
      <c r="B238" s="601">
        <v>20</v>
      </c>
      <c r="C238" s="601">
        <v>110</v>
      </c>
      <c r="D238" s="601">
        <v>60</v>
      </c>
      <c r="E238" s="601">
        <v>0</v>
      </c>
      <c r="F238" s="601">
        <v>10</v>
      </c>
      <c r="G238" s="601">
        <v>11</v>
      </c>
      <c r="H238" s="601">
        <v>11</v>
      </c>
    </row>
    <row r="239" spans="1:8" x14ac:dyDescent="0.25">
      <c r="A239" s="601" t="s">
        <v>1123</v>
      </c>
      <c r="B239" s="601">
        <v>23</v>
      </c>
      <c r="C239" s="601">
        <v>120</v>
      </c>
      <c r="D239" s="601">
        <v>60</v>
      </c>
      <c r="E239" s="601">
        <v>0</v>
      </c>
      <c r="F239" s="601">
        <v>10</v>
      </c>
      <c r="G239" s="601">
        <v>12</v>
      </c>
      <c r="H239" s="601">
        <v>12</v>
      </c>
    </row>
    <row r="240" spans="1:8" x14ac:dyDescent="0.25">
      <c r="A240" s="601" t="s">
        <v>1124</v>
      </c>
      <c r="B240" s="601">
        <v>23</v>
      </c>
      <c r="C240" s="601">
        <v>120</v>
      </c>
      <c r="D240" s="601">
        <v>60</v>
      </c>
      <c r="E240" s="601">
        <v>0</v>
      </c>
      <c r="F240" s="601">
        <v>10</v>
      </c>
      <c r="G240" s="601">
        <v>12</v>
      </c>
      <c r="H240" s="601">
        <v>12</v>
      </c>
    </row>
    <row r="241" spans="1:8" x14ac:dyDescent="0.25">
      <c r="A241" s="601" t="s">
        <v>1125</v>
      </c>
      <c r="B241" s="601">
        <v>0</v>
      </c>
      <c r="C241" s="601">
        <v>20</v>
      </c>
      <c r="D241" s="601">
        <v>60</v>
      </c>
      <c r="E241" s="601">
        <v>0</v>
      </c>
      <c r="F241" s="601">
        <v>10</v>
      </c>
      <c r="G241" s="601">
        <v>1</v>
      </c>
      <c r="H241" s="601">
        <v>1</v>
      </c>
    </row>
    <row r="242" spans="1:8" x14ac:dyDescent="0.25">
      <c r="A242" s="601" t="s">
        <v>965</v>
      </c>
      <c r="B242" s="601">
        <v>25</v>
      </c>
      <c r="C242" s="601">
        <v>90</v>
      </c>
      <c r="D242" s="601">
        <v>60</v>
      </c>
      <c r="E242" s="601">
        <v>0</v>
      </c>
      <c r="F242" s="601">
        <v>10</v>
      </c>
      <c r="G242" s="601">
        <v>9</v>
      </c>
      <c r="H242" s="601">
        <v>9</v>
      </c>
    </row>
    <row r="243" spans="1:8" x14ac:dyDescent="0.25">
      <c r="A243" s="601" t="s">
        <v>966</v>
      </c>
      <c r="B243" s="601">
        <v>550</v>
      </c>
      <c r="C243" s="601">
        <v>245</v>
      </c>
      <c r="D243" s="601">
        <v>60</v>
      </c>
      <c r="E243" s="601">
        <v>0</v>
      </c>
      <c r="F243" s="601">
        <v>10</v>
      </c>
      <c r="G243" s="601">
        <v>25</v>
      </c>
      <c r="H243" s="601">
        <v>25</v>
      </c>
    </row>
    <row r="244" spans="1:8" x14ac:dyDescent="0.25">
      <c r="A244" s="601" t="s">
        <v>967</v>
      </c>
      <c r="B244" s="601">
        <v>120</v>
      </c>
      <c r="C244" s="601">
        <v>245</v>
      </c>
      <c r="D244" s="601">
        <v>60</v>
      </c>
      <c r="E244" s="601">
        <v>0</v>
      </c>
      <c r="F244" s="601">
        <v>10</v>
      </c>
      <c r="G244" s="601">
        <v>25</v>
      </c>
      <c r="H244" s="601">
        <v>25</v>
      </c>
    </row>
    <row r="245" spans="1:8" x14ac:dyDescent="0.25">
      <c r="A245" s="601" t="s">
        <v>968</v>
      </c>
      <c r="B245" s="601">
        <v>550</v>
      </c>
      <c r="C245" s="601">
        <v>245</v>
      </c>
      <c r="D245" s="601">
        <v>60</v>
      </c>
      <c r="E245" s="601">
        <v>0</v>
      </c>
      <c r="F245" s="601">
        <v>10</v>
      </c>
      <c r="G245" s="601">
        <v>25</v>
      </c>
      <c r="H245" s="601">
        <v>25</v>
      </c>
    </row>
    <row r="246" spans="1:8" x14ac:dyDescent="0.25">
      <c r="A246" s="601" t="s">
        <v>904</v>
      </c>
      <c r="B246" s="601">
        <v>275</v>
      </c>
      <c r="C246" s="601">
        <v>135</v>
      </c>
      <c r="D246" s="601">
        <v>60</v>
      </c>
      <c r="E246" s="601">
        <v>0</v>
      </c>
      <c r="F246" s="601">
        <v>10</v>
      </c>
      <c r="G246" s="601">
        <v>14</v>
      </c>
      <c r="H246" s="601">
        <v>14</v>
      </c>
    </row>
    <row r="247" spans="1:8" x14ac:dyDescent="0.25">
      <c r="A247" s="601" t="s">
        <v>906</v>
      </c>
      <c r="B247" s="601">
        <v>30</v>
      </c>
      <c r="C247" s="601">
        <v>100</v>
      </c>
      <c r="D247" s="601">
        <v>30</v>
      </c>
      <c r="E247" s="601">
        <v>0</v>
      </c>
      <c r="F247" s="601">
        <v>10</v>
      </c>
      <c r="G247" s="601">
        <v>5</v>
      </c>
      <c r="H247" s="601">
        <v>5</v>
      </c>
    </row>
    <row r="248" spans="1:8" x14ac:dyDescent="0.25">
      <c r="A248" s="601" t="s">
        <v>969</v>
      </c>
      <c r="B248" s="601">
        <v>100</v>
      </c>
      <c r="C248" s="601">
        <v>70</v>
      </c>
      <c r="D248" s="601">
        <v>60</v>
      </c>
      <c r="E248" s="601">
        <v>0</v>
      </c>
      <c r="F248" s="601">
        <v>10</v>
      </c>
      <c r="G248" s="601">
        <v>7</v>
      </c>
      <c r="H248" s="601">
        <v>7</v>
      </c>
    </row>
    <row r="249" spans="1:8" x14ac:dyDescent="0.25">
      <c r="A249" s="601" t="s">
        <v>970</v>
      </c>
      <c r="B249" s="601">
        <v>200</v>
      </c>
      <c r="C249" s="601">
        <v>135</v>
      </c>
      <c r="D249" s="601">
        <v>30</v>
      </c>
      <c r="E249" s="601">
        <v>0</v>
      </c>
      <c r="F249" s="601">
        <v>10</v>
      </c>
      <c r="G249" s="601">
        <v>14</v>
      </c>
      <c r="H249" s="601">
        <v>14</v>
      </c>
    </row>
    <row r="250" spans="1:8" x14ac:dyDescent="0.25">
      <c r="A250" s="601" t="s">
        <v>1099</v>
      </c>
      <c r="B250" s="601">
        <v>500</v>
      </c>
      <c r="C250" s="601">
        <v>215</v>
      </c>
      <c r="D250" s="601">
        <v>60</v>
      </c>
      <c r="E250" s="601">
        <v>0</v>
      </c>
      <c r="F250" s="601">
        <v>10</v>
      </c>
      <c r="G250" s="601">
        <v>22</v>
      </c>
      <c r="H250" s="601">
        <v>22</v>
      </c>
    </row>
    <row r="251" spans="1:8" x14ac:dyDescent="0.25">
      <c r="A251" s="601" t="s">
        <v>1100</v>
      </c>
      <c r="B251" s="601">
        <v>100</v>
      </c>
      <c r="C251" s="601">
        <v>235</v>
      </c>
      <c r="D251" s="601">
        <v>60</v>
      </c>
      <c r="E251" s="601">
        <v>0</v>
      </c>
      <c r="F251" s="601">
        <v>10</v>
      </c>
      <c r="G251" s="601">
        <v>24</v>
      </c>
      <c r="H251" s="601">
        <v>24</v>
      </c>
    </row>
    <row r="252" spans="1:8" x14ac:dyDescent="0.25">
      <c r="A252" s="601" t="s">
        <v>1101</v>
      </c>
      <c r="B252" s="601">
        <v>100</v>
      </c>
      <c r="C252" s="601">
        <v>235</v>
      </c>
      <c r="D252" s="601">
        <v>60</v>
      </c>
      <c r="E252" s="601">
        <v>0</v>
      </c>
      <c r="F252" s="601">
        <v>10</v>
      </c>
      <c r="G252" s="601">
        <v>24</v>
      </c>
      <c r="H252" s="601">
        <v>24</v>
      </c>
    </row>
    <row r="253" spans="1:8" x14ac:dyDescent="0.25">
      <c r="A253" s="601" t="s">
        <v>1126</v>
      </c>
      <c r="B253" s="601">
        <v>280</v>
      </c>
      <c r="C253" s="601">
        <v>105</v>
      </c>
      <c r="D253" s="601">
        <v>60</v>
      </c>
      <c r="E253" s="601">
        <v>0</v>
      </c>
      <c r="F253" s="601">
        <v>10</v>
      </c>
      <c r="G253" s="601">
        <v>5</v>
      </c>
      <c r="H253" s="601">
        <v>5</v>
      </c>
    </row>
    <row r="254" spans="1:8" x14ac:dyDescent="0.25">
      <c r="A254" s="601" t="s">
        <v>971</v>
      </c>
      <c r="B254" s="601">
        <v>15</v>
      </c>
      <c r="C254" s="601">
        <v>100</v>
      </c>
      <c r="D254" s="601">
        <v>60</v>
      </c>
      <c r="E254" s="601">
        <v>0</v>
      </c>
      <c r="F254" s="601">
        <v>10</v>
      </c>
      <c r="G254" s="601">
        <v>10</v>
      </c>
      <c r="H254" s="601">
        <v>10</v>
      </c>
    </row>
    <row r="255" spans="1:8" x14ac:dyDescent="0.25">
      <c r="A255" s="601" t="s">
        <v>972</v>
      </c>
      <c r="B255" s="601">
        <v>15</v>
      </c>
      <c r="C255" s="601">
        <v>100</v>
      </c>
      <c r="D255" s="601">
        <v>60</v>
      </c>
      <c r="E255" s="601">
        <v>0</v>
      </c>
      <c r="F255" s="601">
        <v>10</v>
      </c>
      <c r="G255" s="601">
        <v>10</v>
      </c>
      <c r="H255" s="601">
        <v>10</v>
      </c>
    </row>
    <row r="256" spans="1:8" x14ac:dyDescent="0.25">
      <c r="A256" s="601" t="s">
        <v>973</v>
      </c>
      <c r="B256" s="601">
        <v>200</v>
      </c>
      <c r="C256" s="601">
        <v>255</v>
      </c>
      <c r="D256" s="601">
        <v>60</v>
      </c>
      <c r="E256" s="601">
        <v>0</v>
      </c>
      <c r="F256" s="601">
        <v>10</v>
      </c>
      <c r="G256" s="601">
        <v>26</v>
      </c>
      <c r="H256" s="601">
        <v>26</v>
      </c>
    </row>
    <row r="257" spans="1:8" x14ac:dyDescent="0.25">
      <c r="A257" s="601" t="s">
        <v>974</v>
      </c>
      <c r="B257" s="601">
        <v>200</v>
      </c>
      <c r="C257" s="601">
        <v>255</v>
      </c>
      <c r="D257" s="601">
        <v>60</v>
      </c>
      <c r="E257" s="601">
        <v>0</v>
      </c>
      <c r="F257" s="601">
        <v>10</v>
      </c>
      <c r="G257" s="601">
        <v>26</v>
      </c>
      <c r="H257" s="601">
        <v>26</v>
      </c>
    </row>
    <row r="258" spans="1:8" x14ac:dyDescent="0.25">
      <c r="A258" s="601" t="s">
        <v>1127</v>
      </c>
      <c r="B258" s="601">
        <v>35</v>
      </c>
      <c r="C258" s="601">
        <v>40</v>
      </c>
      <c r="D258" s="601">
        <v>30</v>
      </c>
      <c r="E258" s="601">
        <v>0</v>
      </c>
      <c r="F258" s="601">
        <v>10</v>
      </c>
      <c r="G258" s="601">
        <v>2</v>
      </c>
      <c r="H258" s="601">
        <v>2</v>
      </c>
    </row>
    <row r="259" spans="1:8" x14ac:dyDescent="0.25">
      <c r="A259" s="601" t="s">
        <v>1128</v>
      </c>
      <c r="B259" s="601">
        <v>35</v>
      </c>
      <c r="C259" s="601">
        <v>40</v>
      </c>
      <c r="D259" s="601">
        <v>30</v>
      </c>
      <c r="E259" s="601">
        <v>0</v>
      </c>
      <c r="F259" s="601">
        <v>10</v>
      </c>
      <c r="G259" s="601">
        <v>2</v>
      </c>
      <c r="H259" s="601">
        <v>2</v>
      </c>
    </row>
    <row r="260" spans="1:8" x14ac:dyDescent="0.25">
      <c r="A260" s="601" t="s">
        <v>975</v>
      </c>
      <c r="B260" s="601">
        <v>150</v>
      </c>
      <c r="C260" s="601">
        <v>90</v>
      </c>
      <c r="D260" s="601">
        <v>30</v>
      </c>
      <c r="E260" s="601">
        <v>0</v>
      </c>
      <c r="F260" s="601">
        <v>10</v>
      </c>
      <c r="G260" s="601">
        <v>5</v>
      </c>
      <c r="H260" s="601">
        <v>5</v>
      </c>
    </row>
    <row r="261" spans="1:8" x14ac:dyDescent="0.25">
      <c r="A261" s="601" t="s">
        <v>976</v>
      </c>
      <c r="B261" s="601">
        <v>25</v>
      </c>
      <c r="C261" s="601">
        <v>80</v>
      </c>
      <c r="D261" s="601">
        <v>60</v>
      </c>
      <c r="E261" s="601">
        <v>0</v>
      </c>
      <c r="F261" s="601">
        <v>10</v>
      </c>
      <c r="G261" s="601">
        <v>8</v>
      </c>
      <c r="H261" s="601">
        <v>8</v>
      </c>
    </row>
    <row r="262" spans="1:8" x14ac:dyDescent="0.25">
      <c r="A262" s="601" t="s">
        <v>977</v>
      </c>
      <c r="B262" s="601">
        <v>25</v>
      </c>
      <c r="C262" s="601">
        <v>80</v>
      </c>
      <c r="D262" s="601">
        <v>60</v>
      </c>
      <c r="E262" s="601">
        <v>0</v>
      </c>
      <c r="F262" s="601">
        <v>10</v>
      </c>
      <c r="G262" s="601">
        <v>8</v>
      </c>
      <c r="H262" s="601">
        <v>8</v>
      </c>
    </row>
    <row r="263" spans="1:8" x14ac:dyDescent="0.25">
      <c r="A263" s="601" t="s">
        <v>907</v>
      </c>
      <c r="B263" s="601">
        <v>300</v>
      </c>
      <c r="C263" s="601">
        <v>165</v>
      </c>
      <c r="D263" s="601">
        <v>60</v>
      </c>
      <c r="E263" s="601">
        <v>0</v>
      </c>
      <c r="F263" s="601">
        <v>10</v>
      </c>
      <c r="G263" s="601">
        <v>17</v>
      </c>
      <c r="H263" s="601">
        <v>17</v>
      </c>
    </row>
    <row r="264" spans="1:8" x14ac:dyDescent="0.25">
      <c r="A264" s="601" t="s">
        <v>908</v>
      </c>
      <c r="B264" s="601">
        <v>120</v>
      </c>
      <c r="C264" s="601">
        <v>95</v>
      </c>
      <c r="D264" s="601">
        <v>60</v>
      </c>
      <c r="E264" s="601">
        <v>0</v>
      </c>
      <c r="F264" s="601">
        <v>10</v>
      </c>
      <c r="G264" s="601">
        <v>5</v>
      </c>
      <c r="H264" s="601">
        <v>5</v>
      </c>
    </row>
    <row r="265" spans="1:8" x14ac:dyDescent="0.25">
      <c r="A265" s="601" t="s">
        <v>918</v>
      </c>
      <c r="B265" s="601">
        <v>250</v>
      </c>
      <c r="C265" s="601">
        <v>170</v>
      </c>
      <c r="D265" s="601">
        <v>60</v>
      </c>
      <c r="E265" s="601">
        <v>0</v>
      </c>
      <c r="F265" s="601">
        <v>10</v>
      </c>
      <c r="G265" s="601">
        <v>17</v>
      </c>
      <c r="H265" s="601">
        <v>17</v>
      </c>
    </row>
    <row r="266" spans="1:8" x14ac:dyDescent="0.25">
      <c r="A266" s="601" t="s">
        <v>978</v>
      </c>
      <c r="B266" s="601">
        <v>15</v>
      </c>
      <c r="C266" s="601">
        <v>100</v>
      </c>
      <c r="D266" s="601">
        <v>60</v>
      </c>
      <c r="E266" s="601">
        <v>0</v>
      </c>
      <c r="F266" s="601">
        <v>10</v>
      </c>
      <c r="G266" s="601">
        <v>10</v>
      </c>
      <c r="H266" s="601">
        <v>10</v>
      </c>
    </row>
    <row r="267" spans="1:8" x14ac:dyDescent="0.25">
      <c r="A267" s="601" t="s">
        <v>979</v>
      </c>
      <c r="B267" s="601">
        <v>15</v>
      </c>
      <c r="C267" s="601">
        <v>100</v>
      </c>
      <c r="D267" s="601">
        <v>60</v>
      </c>
      <c r="E267" s="601">
        <v>0</v>
      </c>
      <c r="F267" s="601">
        <v>10</v>
      </c>
      <c r="G267" s="601">
        <v>10</v>
      </c>
      <c r="H267" s="601">
        <v>10</v>
      </c>
    </row>
    <row r="268" spans="1:8" x14ac:dyDescent="0.25">
      <c r="A268" s="601" t="s">
        <v>1129</v>
      </c>
      <c r="B268" s="601">
        <v>150</v>
      </c>
      <c r="C268" s="601">
        <v>115</v>
      </c>
      <c r="D268" s="601">
        <v>30</v>
      </c>
      <c r="E268" s="601">
        <v>0</v>
      </c>
      <c r="F268" s="601">
        <v>10</v>
      </c>
      <c r="G268" s="601">
        <v>12</v>
      </c>
      <c r="H268" s="601">
        <v>12</v>
      </c>
    </row>
    <row r="269" spans="1:8" x14ac:dyDescent="0.25">
      <c r="A269" s="601" t="s">
        <v>1130</v>
      </c>
      <c r="B269" s="601">
        <v>150</v>
      </c>
      <c r="C269" s="601">
        <v>115</v>
      </c>
      <c r="D269" s="601">
        <v>30</v>
      </c>
      <c r="E269" s="601">
        <v>0</v>
      </c>
      <c r="F269" s="601">
        <v>10</v>
      </c>
      <c r="G269" s="601">
        <v>12</v>
      </c>
      <c r="H269" s="601">
        <v>12</v>
      </c>
    </row>
    <row r="270" spans="1:8" x14ac:dyDescent="0.25">
      <c r="A270" s="601" t="s">
        <v>1131</v>
      </c>
      <c r="B270" s="601">
        <v>160</v>
      </c>
      <c r="C270" s="601">
        <v>100</v>
      </c>
      <c r="D270" s="601">
        <v>60</v>
      </c>
      <c r="E270" s="601">
        <v>0</v>
      </c>
      <c r="F270" s="601">
        <v>10</v>
      </c>
      <c r="G270" s="601">
        <v>10</v>
      </c>
      <c r="H270" s="601">
        <v>10</v>
      </c>
    </row>
    <row r="271" spans="1:8" x14ac:dyDescent="0.25">
      <c r="A271" s="601" t="s">
        <v>1102</v>
      </c>
      <c r="B271" s="601">
        <v>120</v>
      </c>
      <c r="C271" s="601">
        <v>100</v>
      </c>
      <c r="D271" s="601">
        <v>30</v>
      </c>
      <c r="E271" s="601">
        <v>0</v>
      </c>
      <c r="F271" s="601">
        <v>10</v>
      </c>
      <c r="G271" s="601">
        <v>5</v>
      </c>
      <c r="H271" s="601">
        <v>5</v>
      </c>
    </row>
    <row r="272" spans="1:8" x14ac:dyDescent="0.25">
      <c r="A272" s="601" t="s">
        <v>1132</v>
      </c>
      <c r="B272" s="601">
        <v>50</v>
      </c>
      <c r="C272" s="601">
        <v>115</v>
      </c>
      <c r="D272" s="601">
        <v>60</v>
      </c>
      <c r="E272" s="601">
        <v>0</v>
      </c>
      <c r="F272" s="601">
        <v>10</v>
      </c>
      <c r="G272" s="601">
        <v>12</v>
      </c>
      <c r="H272" s="601">
        <v>12</v>
      </c>
    </row>
    <row r="273" spans="1:8" x14ac:dyDescent="0.25">
      <c r="A273" s="601" t="s">
        <v>1133</v>
      </c>
      <c r="B273" s="601">
        <v>130</v>
      </c>
      <c r="C273" s="601">
        <v>115</v>
      </c>
      <c r="D273" s="601">
        <v>60</v>
      </c>
      <c r="E273" s="601">
        <v>0</v>
      </c>
      <c r="F273" s="601">
        <v>10</v>
      </c>
      <c r="G273" s="601">
        <v>12</v>
      </c>
      <c r="H273" s="601">
        <v>12</v>
      </c>
    </row>
    <row r="274" spans="1:8" x14ac:dyDescent="0.25">
      <c r="A274" s="601" t="s">
        <v>1134</v>
      </c>
      <c r="B274" s="601">
        <v>130</v>
      </c>
      <c r="C274" s="601">
        <v>115</v>
      </c>
      <c r="D274" s="601">
        <v>60</v>
      </c>
      <c r="E274" s="601">
        <v>0</v>
      </c>
      <c r="F274" s="601">
        <v>10</v>
      </c>
      <c r="G274" s="601">
        <v>12</v>
      </c>
      <c r="H274" s="601">
        <v>12</v>
      </c>
    </row>
    <row r="275" spans="1:8" x14ac:dyDescent="0.25">
      <c r="A275" s="601" t="s">
        <v>909</v>
      </c>
      <c r="B275" s="601">
        <v>240</v>
      </c>
      <c r="C275" s="601">
        <v>160</v>
      </c>
      <c r="D275" s="601">
        <v>60</v>
      </c>
      <c r="E275" s="601">
        <v>0</v>
      </c>
      <c r="F275" s="601">
        <v>10</v>
      </c>
      <c r="G275" s="601">
        <v>16</v>
      </c>
      <c r="H275" s="601">
        <v>16</v>
      </c>
    </row>
    <row r="276" spans="1:8" x14ac:dyDescent="0.25">
      <c r="A276" s="601" t="s">
        <v>910</v>
      </c>
      <c r="B276" s="601">
        <v>160</v>
      </c>
      <c r="C276" s="601">
        <v>100</v>
      </c>
      <c r="D276" s="601">
        <v>60</v>
      </c>
      <c r="E276" s="601">
        <v>0</v>
      </c>
      <c r="F276" s="601">
        <v>10</v>
      </c>
      <c r="G276" s="601">
        <v>5</v>
      </c>
      <c r="H276" s="601">
        <v>5</v>
      </c>
    </row>
    <row r="277" spans="1:8" x14ac:dyDescent="0.25">
      <c r="A277" s="601" t="s">
        <v>1135</v>
      </c>
      <c r="B277" s="601">
        <v>500</v>
      </c>
      <c r="C277" s="601">
        <v>285</v>
      </c>
      <c r="D277" s="601">
        <v>60</v>
      </c>
      <c r="E277" s="601">
        <v>0</v>
      </c>
      <c r="F277" s="601">
        <v>10</v>
      </c>
      <c r="G277" s="601">
        <v>29</v>
      </c>
      <c r="H277" s="601">
        <v>29</v>
      </c>
    </row>
    <row r="278" spans="1:8" x14ac:dyDescent="0.25">
      <c r="A278" s="601" t="s">
        <v>911</v>
      </c>
      <c r="B278" s="601">
        <v>400</v>
      </c>
      <c r="C278" s="601">
        <v>210</v>
      </c>
      <c r="D278" s="601">
        <v>30</v>
      </c>
      <c r="E278" s="601">
        <v>0</v>
      </c>
      <c r="F278" s="601">
        <v>10</v>
      </c>
      <c r="G278" s="601">
        <v>21</v>
      </c>
      <c r="H278" s="601">
        <v>21</v>
      </c>
    </row>
    <row r="279" spans="1:8" x14ac:dyDescent="0.25">
      <c r="A279" s="601" t="s">
        <v>912</v>
      </c>
      <c r="B279" s="601">
        <v>600</v>
      </c>
      <c r="C279" s="601">
        <v>215</v>
      </c>
      <c r="D279" s="601">
        <v>30</v>
      </c>
      <c r="E279" s="601">
        <v>0</v>
      </c>
      <c r="F279" s="601">
        <v>10</v>
      </c>
      <c r="G279" s="601">
        <v>22</v>
      </c>
      <c r="H279" s="601">
        <v>22</v>
      </c>
    </row>
    <row r="280" spans="1:8" x14ac:dyDescent="0.25">
      <c r="A280" s="601" t="s">
        <v>913</v>
      </c>
      <c r="B280" s="601">
        <v>50</v>
      </c>
      <c r="C280" s="601">
        <v>185</v>
      </c>
      <c r="D280" s="601">
        <v>60</v>
      </c>
      <c r="E280" s="601">
        <v>0</v>
      </c>
      <c r="F280" s="601">
        <v>10</v>
      </c>
      <c r="G280" s="601">
        <v>19</v>
      </c>
      <c r="H280" s="601">
        <v>19</v>
      </c>
    </row>
    <row r="281" spans="1:8" x14ac:dyDescent="0.25">
      <c r="A281" s="601" t="s">
        <v>980</v>
      </c>
      <c r="B281" s="601">
        <v>50</v>
      </c>
      <c r="C281" s="601">
        <v>185</v>
      </c>
      <c r="D281" s="601">
        <v>60</v>
      </c>
      <c r="E281" s="601">
        <v>0</v>
      </c>
      <c r="F281" s="601">
        <v>10</v>
      </c>
      <c r="G281" s="601">
        <v>19</v>
      </c>
      <c r="H281" s="601">
        <v>19</v>
      </c>
    </row>
    <row r="282" spans="1:8" x14ac:dyDescent="0.25">
      <c r="A282" s="601" t="s">
        <v>1136</v>
      </c>
      <c r="B282" s="601">
        <v>50</v>
      </c>
      <c r="C282" s="601">
        <v>50</v>
      </c>
      <c r="D282" s="601">
        <v>60</v>
      </c>
      <c r="E282" s="601">
        <v>0</v>
      </c>
      <c r="F282" s="601">
        <v>10</v>
      </c>
      <c r="G282" s="601">
        <v>3</v>
      </c>
      <c r="H282" s="601">
        <v>3</v>
      </c>
    </row>
    <row r="283" spans="1:8" x14ac:dyDescent="0.25">
      <c r="A283" s="601" t="s">
        <v>914</v>
      </c>
      <c r="B283" s="601">
        <v>80</v>
      </c>
      <c r="C283" s="601">
        <v>65</v>
      </c>
      <c r="D283" s="601">
        <v>30</v>
      </c>
      <c r="E283" s="601">
        <v>0</v>
      </c>
      <c r="F283" s="601">
        <v>10</v>
      </c>
      <c r="G283" s="601">
        <v>7</v>
      </c>
      <c r="H283" s="601">
        <v>7</v>
      </c>
    </row>
    <row r="284" spans="1:8" x14ac:dyDescent="0.25">
      <c r="A284" s="601" t="s">
        <v>981</v>
      </c>
      <c r="B284" s="601">
        <v>200</v>
      </c>
      <c r="C284" s="601">
        <v>175</v>
      </c>
      <c r="D284" s="601">
        <v>60</v>
      </c>
      <c r="E284" s="601">
        <v>0</v>
      </c>
      <c r="F284" s="601">
        <v>10</v>
      </c>
      <c r="G284" s="601">
        <v>18</v>
      </c>
      <c r="H284" s="601">
        <v>18</v>
      </c>
    </row>
    <row r="285" spans="1:8" x14ac:dyDescent="0.25">
      <c r="A285" s="601" t="s">
        <v>982</v>
      </c>
      <c r="B285" s="601">
        <v>200</v>
      </c>
      <c r="C285" s="601">
        <v>175</v>
      </c>
      <c r="D285" s="601">
        <v>60</v>
      </c>
      <c r="E285" s="601">
        <v>0</v>
      </c>
      <c r="F285" s="601">
        <v>10</v>
      </c>
      <c r="G285" s="601">
        <v>18</v>
      </c>
      <c r="H285" s="601">
        <v>18</v>
      </c>
    </row>
    <row r="286" spans="1:8" x14ac:dyDescent="0.25">
      <c r="A286" s="601" t="s">
        <v>983</v>
      </c>
      <c r="B286" s="601">
        <v>350</v>
      </c>
      <c r="C286" s="601">
        <v>210</v>
      </c>
      <c r="D286" s="601">
        <v>60</v>
      </c>
      <c r="E286" s="601">
        <v>0</v>
      </c>
      <c r="F286" s="601">
        <v>10</v>
      </c>
      <c r="G286" s="601">
        <v>21</v>
      </c>
      <c r="H286" s="601">
        <v>21</v>
      </c>
    </row>
    <row r="287" spans="1:8" x14ac:dyDescent="0.25">
      <c r="A287" s="601" t="s">
        <v>984</v>
      </c>
      <c r="B287" s="601">
        <v>80</v>
      </c>
      <c r="C287" s="601">
        <v>110</v>
      </c>
      <c r="D287" s="601">
        <v>30</v>
      </c>
      <c r="E287" s="601">
        <v>0</v>
      </c>
      <c r="F287" s="601">
        <v>10</v>
      </c>
      <c r="G287" s="601">
        <v>11</v>
      </c>
      <c r="H287" s="601">
        <v>11</v>
      </c>
    </row>
    <row r="288" spans="1:8" x14ac:dyDescent="0.25">
      <c r="A288" s="601" t="s">
        <v>985</v>
      </c>
      <c r="B288" s="601">
        <v>80</v>
      </c>
      <c r="C288" s="601">
        <v>110</v>
      </c>
      <c r="D288" s="601">
        <v>30</v>
      </c>
      <c r="E288" s="601">
        <v>0</v>
      </c>
      <c r="F288" s="601">
        <v>10</v>
      </c>
      <c r="G288" s="601">
        <v>11</v>
      </c>
      <c r="H288" s="601">
        <v>11</v>
      </c>
    </row>
    <row r="289" spans="1:8" x14ac:dyDescent="0.25">
      <c r="A289" s="601" t="s">
        <v>986</v>
      </c>
      <c r="B289" s="601">
        <v>100</v>
      </c>
      <c r="C289" s="601">
        <v>100</v>
      </c>
      <c r="D289" s="601">
        <v>60</v>
      </c>
      <c r="E289" s="601">
        <v>0</v>
      </c>
      <c r="F289" s="601">
        <v>10</v>
      </c>
      <c r="G289" s="601">
        <v>10</v>
      </c>
      <c r="H289" s="601">
        <v>10</v>
      </c>
    </row>
    <row r="290" spans="1:8" x14ac:dyDescent="0.25">
      <c r="A290" s="601" t="s">
        <v>987</v>
      </c>
      <c r="B290" s="601">
        <v>100</v>
      </c>
      <c r="C290" s="601">
        <v>100</v>
      </c>
      <c r="D290" s="601">
        <v>60</v>
      </c>
      <c r="E290" s="601">
        <v>0</v>
      </c>
      <c r="F290" s="601">
        <v>10</v>
      </c>
      <c r="G290" s="601">
        <v>10</v>
      </c>
      <c r="H290" s="601">
        <v>10</v>
      </c>
    </row>
    <row r="291" spans="1:8" x14ac:dyDescent="0.25">
      <c r="A291" s="601" t="s">
        <v>988</v>
      </c>
      <c r="B291" s="601">
        <v>300</v>
      </c>
      <c r="C291" s="601">
        <v>130</v>
      </c>
      <c r="D291" s="601">
        <v>60</v>
      </c>
      <c r="E291" s="601">
        <v>0</v>
      </c>
      <c r="F291" s="601">
        <v>10</v>
      </c>
      <c r="G291" s="601">
        <v>13</v>
      </c>
      <c r="H291" s="601">
        <v>13</v>
      </c>
    </row>
    <row r="292" spans="1:8" x14ac:dyDescent="0.25">
      <c r="A292" s="601" t="s">
        <v>989</v>
      </c>
      <c r="B292" s="601">
        <v>350</v>
      </c>
      <c r="C292" s="601">
        <v>180</v>
      </c>
      <c r="D292" s="601">
        <v>60</v>
      </c>
      <c r="E292" s="601">
        <v>0</v>
      </c>
      <c r="F292" s="601">
        <v>10</v>
      </c>
      <c r="G292" s="601">
        <v>18</v>
      </c>
      <c r="H292" s="601">
        <v>18</v>
      </c>
    </row>
    <row r="293" spans="1:8" x14ac:dyDescent="0.25">
      <c r="A293" s="601" t="s">
        <v>915</v>
      </c>
      <c r="B293" s="601">
        <v>150</v>
      </c>
      <c r="C293" s="601">
        <v>95</v>
      </c>
      <c r="D293" s="601">
        <v>60</v>
      </c>
      <c r="E293" s="601">
        <v>0</v>
      </c>
      <c r="F293" s="601">
        <v>10</v>
      </c>
      <c r="G293" s="601">
        <v>5</v>
      </c>
      <c r="H293" s="601">
        <v>5</v>
      </c>
    </row>
    <row r="294" spans="1:8" x14ac:dyDescent="0.25">
      <c r="A294" s="601" t="s">
        <v>1137</v>
      </c>
      <c r="B294" s="601">
        <v>25</v>
      </c>
      <c r="C294" s="601">
        <v>95</v>
      </c>
      <c r="D294" s="601">
        <v>60</v>
      </c>
      <c r="E294" s="601">
        <v>0</v>
      </c>
      <c r="F294" s="601">
        <v>10</v>
      </c>
      <c r="G294" s="601">
        <v>5</v>
      </c>
      <c r="H294" s="601">
        <v>5</v>
      </c>
    </row>
    <row r="295" spans="1:8" x14ac:dyDescent="0.25">
      <c r="A295" s="601" t="s">
        <v>1138</v>
      </c>
      <c r="B295" s="601">
        <v>25</v>
      </c>
      <c r="C295" s="601">
        <v>95</v>
      </c>
      <c r="D295" s="601">
        <v>60</v>
      </c>
      <c r="E295" s="601">
        <v>0</v>
      </c>
      <c r="F295" s="601">
        <v>10</v>
      </c>
      <c r="G295" s="601">
        <v>5</v>
      </c>
      <c r="H295" s="601">
        <v>5</v>
      </c>
    </row>
    <row r="296" spans="1:8" x14ac:dyDescent="0.25">
      <c r="A296" s="601" t="s">
        <v>991</v>
      </c>
      <c r="B296" s="601">
        <v>120</v>
      </c>
      <c r="C296" s="601">
        <v>105</v>
      </c>
      <c r="D296" s="601">
        <v>30</v>
      </c>
      <c r="E296" s="601">
        <v>0</v>
      </c>
      <c r="F296" s="601">
        <v>10</v>
      </c>
      <c r="G296" s="601">
        <v>11</v>
      </c>
      <c r="H296" s="601">
        <v>11</v>
      </c>
    </row>
    <row r="297" spans="1:8" x14ac:dyDescent="0.25">
      <c r="A297" s="601" t="s">
        <v>990</v>
      </c>
      <c r="B297" s="601">
        <v>120</v>
      </c>
      <c r="C297" s="601">
        <v>105</v>
      </c>
      <c r="D297" s="601">
        <v>60</v>
      </c>
      <c r="E297" s="601">
        <v>0</v>
      </c>
      <c r="F297" s="601">
        <v>10</v>
      </c>
      <c r="G297" s="601">
        <v>10</v>
      </c>
      <c r="H297" s="601">
        <v>10</v>
      </c>
    </row>
    <row r="298" spans="1:8" x14ac:dyDescent="0.25">
      <c r="A298" s="601" t="s">
        <v>916</v>
      </c>
      <c r="B298" s="601">
        <v>200</v>
      </c>
      <c r="C298" s="601">
        <v>145</v>
      </c>
      <c r="D298" s="601">
        <v>60</v>
      </c>
      <c r="E298" s="601">
        <v>0</v>
      </c>
      <c r="F298" s="601">
        <v>10</v>
      </c>
      <c r="G298" s="601">
        <v>7</v>
      </c>
      <c r="H298" s="601">
        <v>7</v>
      </c>
    </row>
    <row r="299" spans="1:8" x14ac:dyDescent="0.25">
      <c r="A299" s="601" t="s">
        <v>992</v>
      </c>
      <c r="B299" s="601">
        <v>300</v>
      </c>
      <c r="C299" s="601">
        <v>210</v>
      </c>
      <c r="D299" s="601">
        <v>60</v>
      </c>
      <c r="E299" s="601">
        <v>0</v>
      </c>
      <c r="F299" s="601">
        <v>10</v>
      </c>
      <c r="G299" s="601">
        <v>21</v>
      </c>
      <c r="H299" s="601">
        <v>21</v>
      </c>
    </row>
    <row r="300" spans="1:8" x14ac:dyDescent="0.25">
      <c r="A300" s="601" t="s">
        <v>917</v>
      </c>
      <c r="B300" s="601">
        <v>200</v>
      </c>
      <c r="C300" s="601">
        <v>180</v>
      </c>
      <c r="D300" s="601">
        <v>60</v>
      </c>
      <c r="E300" s="601">
        <v>0</v>
      </c>
      <c r="F300" s="601">
        <v>10</v>
      </c>
      <c r="G300" s="601">
        <v>18</v>
      </c>
      <c r="H300" s="601">
        <v>9</v>
      </c>
    </row>
    <row r="301" spans="1:8" x14ac:dyDescent="0.25">
      <c r="A301" s="601" t="s">
        <v>1139</v>
      </c>
      <c r="B301" s="601">
        <v>500</v>
      </c>
      <c r="C301" s="601">
        <v>310</v>
      </c>
      <c r="D301" s="601">
        <v>60</v>
      </c>
      <c r="E301" s="601">
        <v>0</v>
      </c>
      <c r="F301" s="601">
        <v>10</v>
      </c>
      <c r="G301" s="601">
        <v>31</v>
      </c>
      <c r="H301" s="601">
        <v>31</v>
      </c>
    </row>
    <row r="302" spans="1:8" x14ac:dyDescent="0.25">
      <c r="A302" s="601" t="s">
        <v>1140</v>
      </c>
      <c r="B302" s="601">
        <v>280</v>
      </c>
      <c r="C302" s="601">
        <v>240</v>
      </c>
      <c r="D302" s="601">
        <v>60</v>
      </c>
      <c r="E302" s="601">
        <v>0</v>
      </c>
      <c r="F302" s="601">
        <v>10</v>
      </c>
      <c r="G302" s="601">
        <v>24</v>
      </c>
      <c r="H302" s="601">
        <v>12</v>
      </c>
    </row>
    <row r="303" spans="1:8" x14ac:dyDescent="0.25">
      <c r="A303" s="601" t="s">
        <v>993</v>
      </c>
      <c r="B303" s="601">
        <v>300</v>
      </c>
      <c r="C303" s="601">
        <v>160</v>
      </c>
      <c r="D303" s="601">
        <v>60</v>
      </c>
      <c r="E303" s="601">
        <v>0</v>
      </c>
      <c r="F303" s="601">
        <v>10</v>
      </c>
      <c r="G303" s="601">
        <v>16</v>
      </c>
      <c r="H303" s="601">
        <v>16</v>
      </c>
    </row>
    <row r="304" spans="1:8" x14ac:dyDescent="0.25">
      <c r="A304" s="601" t="s">
        <v>1141</v>
      </c>
      <c r="B304" s="601">
        <v>15</v>
      </c>
      <c r="C304" s="601">
        <v>105</v>
      </c>
      <c r="D304" s="601">
        <v>60</v>
      </c>
      <c r="E304" s="601">
        <v>0</v>
      </c>
      <c r="F304" s="601">
        <v>10</v>
      </c>
      <c r="G304" s="601">
        <v>5</v>
      </c>
      <c r="H304" s="601">
        <v>5</v>
      </c>
    </row>
    <row r="305" spans="1:8" x14ac:dyDescent="0.25">
      <c r="A305" s="601" t="s">
        <v>1028</v>
      </c>
      <c r="B305" s="601">
        <v>15</v>
      </c>
      <c r="C305" s="601">
        <v>105</v>
      </c>
      <c r="D305" s="601">
        <v>60</v>
      </c>
      <c r="E305" s="601">
        <v>0</v>
      </c>
      <c r="F305" s="601">
        <v>10</v>
      </c>
      <c r="G305" s="601">
        <v>5</v>
      </c>
      <c r="H305" s="601">
        <v>5</v>
      </c>
    </row>
    <row r="306" spans="1:8" x14ac:dyDescent="0.25">
      <c r="A306" s="601" t="s">
        <v>1142</v>
      </c>
      <c r="B306" s="601">
        <v>50</v>
      </c>
      <c r="C306" s="601">
        <v>50</v>
      </c>
      <c r="D306" s="601">
        <v>60</v>
      </c>
      <c r="E306" s="601">
        <v>0</v>
      </c>
      <c r="F306" s="601">
        <v>10</v>
      </c>
      <c r="G306" s="601">
        <v>3</v>
      </c>
      <c r="H306" s="601">
        <v>3</v>
      </c>
    </row>
    <row r="307" spans="1:8" x14ac:dyDescent="0.25">
      <c r="A307" s="601" t="s">
        <v>1143</v>
      </c>
      <c r="B307" s="601">
        <v>50</v>
      </c>
      <c r="C307" s="601">
        <v>50</v>
      </c>
      <c r="D307" s="601">
        <v>60</v>
      </c>
      <c r="E307" s="601">
        <v>0</v>
      </c>
      <c r="F307" s="601">
        <v>10</v>
      </c>
      <c r="G307" s="601">
        <v>3</v>
      </c>
      <c r="H307" s="601">
        <v>3</v>
      </c>
    </row>
    <row r="308" spans="1:8" x14ac:dyDescent="0.25">
      <c r="A308" s="601" t="s">
        <v>994</v>
      </c>
      <c r="B308" s="601">
        <v>550</v>
      </c>
      <c r="C308" s="601">
        <v>250</v>
      </c>
      <c r="D308" s="601">
        <v>60</v>
      </c>
      <c r="E308" s="601">
        <v>0</v>
      </c>
      <c r="F308" s="601">
        <v>10</v>
      </c>
      <c r="G308" s="601">
        <v>25</v>
      </c>
      <c r="H308" s="601">
        <v>25</v>
      </c>
    </row>
    <row r="309" spans="1:8" x14ac:dyDescent="0.25">
      <c r="A309" s="601" t="s">
        <v>995</v>
      </c>
      <c r="B309" s="601">
        <v>9</v>
      </c>
      <c r="C309" s="601">
        <v>65</v>
      </c>
      <c r="D309" s="601">
        <v>60</v>
      </c>
      <c r="E309" s="601">
        <v>0</v>
      </c>
      <c r="F309" s="601">
        <v>10</v>
      </c>
      <c r="G309" s="601">
        <v>7</v>
      </c>
      <c r="H309" s="601">
        <v>7</v>
      </c>
    </row>
    <row r="310" spans="1:8" x14ac:dyDescent="0.25">
      <c r="A310" s="601" t="s">
        <v>996</v>
      </c>
      <c r="B310" s="601">
        <v>9</v>
      </c>
      <c r="C310" s="601">
        <v>65</v>
      </c>
      <c r="D310" s="601">
        <v>60</v>
      </c>
      <c r="E310" s="601">
        <v>0</v>
      </c>
      <c r="F310" s="601">
        <v>10</v>
      </c>
      <c r="G310" s="601">
        <v>7</v>
      </c>
      <c r="H310" s="601">
        <v>7</v>
      </c>
    </row>
    <row r="311" spans="1:8" x14ac:dyDescent="0.25">
      <c r="A311" s="601" t="s">
        <v>1144</v>
      </c>
      <c r="B311" s="601">
        <v>15</v>
      </c>
      <c r="C311" s="601">
        <v>135</v>
      </c>
      <c r="D311" s="601">
        <v>60</v>
      </c>
      <c r="E311" s="601">
        <v>0</v>
      </c>
      <c r="F311" s="601">
        <v>10</v>
      </c>
      <c r="G311" s="601">
        <v>14</v>
      </c>
      <c r="H311" s="601">
        <v>14</v>
      </c>
    </row>
    <row r="312" spans="1:8" x14ac:dyDescent="0.25">
      <c r="A312" s="601" t="s">
        <v>1145</v>
      </c>
      <c r="B312" s="601">
        <v>15</v>
      </c>
      <c r="C312" s="601">
        <v>135</v>
      </c>
      <c r="D312" s="601">
        <v>60</v>
      </c>
      <c r="E312" s="601">
        <v>0</v>
      </c>
      <c r="F312" s="601">
        <v>10</v>
      </c>
      <c r="G312" s="601">
        <v>14</v>
      </c>
      <c r="H312" s="601">
        <v>14</v>
      </c>
    </row>
    <row r="313" spans="1:8" x14ac:dyDescent="0.25">
      <c r="A313" s="601" t="s">
        <v>1146</v>
      </c>
      <c r="B313" s="601">
        <v>12</v>
      </c>
      <c r="C313" s="601">
        <v>80</v>
      </c>
      <c r="D313" s="601">
        <v>60</v>
      </c>
      <c r="E313" s="601">
        <v>0</v>
      </c>
      <c r="F313" s="601">
        <v>10</v>
      </c>
      <c r="G313" s="601">
        <v>8</v>
      </c>
      <c r="H313" s="601">
        <v>8</v>
      </c>
    </row>
    <row r="314" spans="1:8" x14ac:dyDescent="0.25">
      <c r="A314" s="601" t="s">
        <v>1147</v>
      </c>
      <c r="B314" s="601">
        <v>12</v>
      </c>
      <c r="C314" s="601">
        <v>80</v>
      </c>
      <c r="D314" s="601">
        <v>60</v>
      </c>
      <c r="E314" s="601">
        <v>0</v>
      </c>
      <c r="F314" s="601">
        <v>10</v>
      </c>
      <c r="G314" s="601">
        <v>8</v>
      </c>
      <c r="H314" s="601">
        <v>8</v>
      </c>
    </row>
    <row r="315" spans="1:8" x14ac:dyDescent="0.25">
      <c r="A315" s="601" t="s">
        <v>997</v>
      </c>
      <c r="B315" s="601">
        <v>500</v>
      </c>
      <c r="C315" s="601">
        <v>150</v>
      </c>
      <c r="D315" s="601">
        <v>60</v>
      </c>
      <c r="E315" s="601">
        <v>0</v>
      </c>
      <c r="F315" s="601">
        <v>10</v>
      </c>
      <c r="G315" s="601">
        <v>15</v>
      </c>
      <c r="H315" s="601">
        <v>15</v>
      </c>
    </row>
    <row r="316" spans="1:8" x14ac:dyDescent="0.25">
      <c r="A316" s="601" t="s">
        <v>1023</v>
      </c>
      <c r="B316" s="601">
        <v>50</v>
      </c>
      <c r="C316" s="601">
        <v>75</v>
      </c>
      <c r="D316" s="601">
        <v>60</v>
      </c>
      <c r="E316" s="601">
        <v>0</v>
      </c>
      <c r="F316" s="601">
        <v>10</v>
      </c>
      <c r="G316" s="601">
        <v>4</v>
      </c>
      <c r="H316" s="601">
        <v>4</v>
      </c>
    </row>
    <row r="317" spans="1:8" x14ac:dyDescent="0.25">
      <c r="A317" s="601" t="s">
        <v>1027</v>
      </c>
      <c r="B317" s="601">
        <v>20</v>
      </c>
      <c r="C317" s="601">
        <v>75</v>
      </c>
      <c r="D317" s="601">
        <v>60</v>
      </c>
      <c r="E317" s="601">
        <v>0</v>
      </c>
      <c r="F317" s="601">
        <v>10</v>
      </c>
      <c r="G317" s="601">
        <v>4</v>
      </c>
      <c r="H317" s="601">
        <v>4</v>
      </c>
    </row>
    <row r="318" spans="1:8" x14ac:dyDescent="0.25">
      <c r="A318" s="601" t="s">
        <v>1024</v>
      </c>
      <c r="B318" s="601">
        <v>20</v>
      </c>
      <c r="C318" s="601">
        <v>75</v>
      </c>
      <c r="D318" s="601">
        <v>60</v>
      </c>
      <c r="E318" s="601">
        <v>0</v>
      </c>
      <c r="F318" s="601">
        <v>10</v>
      </c>
      <c r="G318" s="601">
        <v>4</v>
      </c>
      <c r="H318" s="601">
        <v>4</v>
      </c>
    </row>
    <row r="319" spans="1:8" x14ac:dyDescent="0.25">
      <c r="A319" s="601" t="s">
        <v>1025</v>
      </c>
      <c r="B319" s="601">
        <v>7</v>
      </c>
      <c r="C319" s="601">
        <v>75</v>
      </c>
      <c r="D319" s="601">
        <v>60</v>
      </c>
      <c r="E319" s="601">
        <v>0</v>
      </c>
      <c r="F319" s="601">
        <v>10</v>
      </c>
      <c r="G319" s="601">
        <v>4</v>
      </c>
      <c r="H319" s="601">
        <v>4</v>
      </c>
    </row>
    <row r="320" spans="1:8" x14ac:dyDescent="0.25">
      <c r="A320" s="601" t="s">
        <v>1026</v>
      </c>
      <c r="B320" s="601">
        <v>7</v>
      </c>
      <c r="C320" s="601">
        <v>75</v>
      </c>
      <c r="D320" s="601">
        <v>60</v>
      </c>
      <c r="E320" s="601">
        <v>0</v>
      </c>
      <c r="F320" s="601">
        <v>10</v>
      </c>
      <c r="G320" s="601">
        <v>4</v>
      </c>
      <c r="H320" s="601">
        <v>4</v>
      </c>
    </row>
    <row r="321" spans="1:8" x14ac:dyDescent="0.25">
      <c r="A321" s="601" t="s">
        <v>1027</v>
      </c>
      <c r="B321" s="601">
        <v>50</v>
      </c>
      <c r="C321" s="601">
        <v>75</v>
      </c>
      <c r="D321" s="601">
        <v>60</v>
      </c>
      <c r="E321" s="601">
        <v>0</v>
      </c>
      <c r="F321" s="601">
        <v>10</v>
      </c>
      <c r="G321" s="601">
        <v>4</v>
      </c>
      <c r="H321" s="601">
        <v>4</v>
      </c>
    </row>
    <row r="322" spans="1:8" x14ac:dyDescent="0.25">
      <c r="A322" s="601" t="s">
        <v>998</v>
      </c>
      <c r="B322" s="601">
        <v>300</v>
      </c>
      <c r="C322" s="601">
        <v>180</v>
      </c>
      <c r="D322" s="601">
        <v>60</v>
      </c>
      <c r="E322" s="601">
        <v>0</v>
      </c>
      <c r="F322" s="601">
        <v>10</v>
      </c>
      <c r="G322" s="601">
        <v>18</v>
      </c>
      <c r="H322" s="601">
        <v>18</v>
      </c>
    </row>
    <row r="323" spans="1:8" x14ac:dyDescent="0.25">
      <c r="A323" s="601" t="s">
        <v>1002</v>
      </c>
      <c r="B323" s="601">
        <v>150</v>
      </c>
      <c r="C323" s="601">
        <v>180</v>
      </c>
      <c r="D323" s="601">
        <v>60</v>
      </c>
      <c r="E323" s="601">
        <v>0</v>
      </c>
      <c r="F323" s="601">
        <v>10</v>
      </c>
      <c r="G323" s="601">
        <v>18</v>
      </c>
      <c r="H323" s="601">
        <v>18</v>
      </c>
    </row>
    <row r="324" spans="1:8" x14ac:dyDescent="0.25">
      <c r="A324" s="601" t="s">
        <v>999</v>
      </c>
      <c r="B324" s="601">
        <v>150</v>
      </c>
      <c r="C324" s="601">
        <v>180</v>
      </c>
      <c r="D324" s="601">
        <v>60</v>
      </c>
      <c r="E324" s="601">
        <v>0</v>
      </c>
      <c r="F324" s="601">
        <v>10</v>
      </c>
      <c r="G324" s="601">
        <v>18</v>
      </c>
      <c r="H324" s="601">
        <v>18</v>
      </c>
    </row>
    <row r="325" spans="1:8" x14ac:dyDescent="0.25">
      <c r="A325" s="601" t="s">
        <v>1000</v>
      </c>
      <c r="B325" s="601">
        <v>50</v>
      </c>
      <c r="C325" s="601">
        <v>180</v>
      </c>
      <c r="D325" s="601">
        <v>60</v>
      </c>
      <c r="E325" s="601">
        <v>0</v>
      </c>
      <c r="F325" s="601">
        <v>10</v>
      </c>
      <c r="G325" s="601">
        <v>18</v>
      </c>
      <c r="H325" s="601">
        <v>18</v>
      </c>
    </row>
    <row r="326" spans="1:8" x14ac:dyDescent="0.25">
      <c r="A326" s="601" t="s">
        <v>1001</v>
      </c>
      <c r="B326" s="601">
        <v>50</v>
      </c>
      <c r="C326" s="601">
        <v>180</v>
      </c>
      <c r="D326" s="601">
        <v>60</v>
      </c>
      <c r="E326" s="601">
        <v>0</v>
      </c>
      <c r="F326" s="601">
        <v>10</v>
      </c>
      <c r="G326" s="601">
        <v>18</v>
      </c>
      <c r="H326" s="601">
        <v>18</v>
      </c>
    </row>
    <row r="327" spans="1:8" x14ac:dyDescent="0.25">
      <c r="A327" s="601" t="s">
        <v>1003</v>
      </c>
      <c r="B327" s="601">
        <v>300</v>
      </c>
      <c r="C327" s="601">
        <v>215</v>
      </c>
      <c r="D327" s="601">
        <v>60</v>
      </c>
      <c r="E327" s="601">
        <v>0</v>
      </c>
      <c r="F327" s="601">
        <v>10</v>
      </c>
      <c r="G327" s="601">
        <v>22</v>
      </c>
      <c r="H327" s="601">
        <v>22</v>
      </c>
    </row>
    <row r="328" spans="1:8" x14ac:dyDescent="0.25">
      <c r="A328" s="601" t="s">
        <v>1007</v>
      </c>
      <c r="B328" s="601">
        <v>150</v>
      </c>
      <c r="C328" s="601">
        <v>215</v>
      </c>
      <c r="D328" s="601">
        <v>60</v>
      </c>
      <c r="E328" s="601">
        <v>0</v>
      </c>
      <c r="F328" s="601">
        <v>10</v>
      </c>
      <c r="G328" s="601">
        <v>22</v>
      </c>
      <c r="H328" s="601">
        <v>22</v>
      </c>
    </row>
    <row r="329" spans="1:8" x14ac:dyDescent="0.25">
      <c r="A329" s="601" t="s">
        <v>1004</v>
      </c>
      <c r="B329" s="601">
        <v>150</v>
      </c>
      <c r="C329" s="601">
        <v>215</v>
      </c>
      <c r="D329" s="601">
        <v>60</v>
      </c>
      <c r="E329" s="601">
        <v>0</v>
      </c>
      <c r="F329" s="601">
        <v>10</v>
      </c>
      <c r="G329" s="601">
        <v>22</v>
      </c>
      <c r="H329" s="601">
        <v>22</v>
      </c>
    </row>
    <row r="330" spans="1:8" x14ac:dyDescent="0.25">
      <c r="A330" s="601" t="s">
        <v>1005</v>
      </c>
      <c r="B330" s="601">
        <v>50</v>
      </c>
      <c r="C330" s="601">
        <v>215</v>
      </c>
      <c r="D330" s="601">
        <v>60</v>
      </c>
      <c r="E330" s="601">
        <v>0</v>
      </c>
      <c r="F330" s="601">
        <v>10</v>
      </c>
      <c r="G330" s="601">
        <v>22</v>
      </c>
      <c r="H330" s="601">
        <v>22</v>
      </c>
    </row>
    <row r="331" spans="1:8" x14ac:dyDescent="0.25">
      <c r="A331" s="601" t="s">
        <v>1006</v>
      </c>
      <c r="B331" s="601">
        <v>50</v>
      </c>
      <c r="C331" s="601">
        <v>215</v>
      </c>
      <c r="D331" s="601">
        <v>60</v>
      </c>
      <c r="E331" s="601">
        <v>0</v>
      </c>
      <c r="F331" s="601">
        <v>10</v>
      </c>
      <c r="G331" s="601">
        <v>22</v>
      </c>
      <c r="H331" s="601">
        <v>22</v>
      </c>
    </row>
    <row r="332" spans="1:8" x14ac:dyDescent="0.25">
      <c r="A332" s="601" t="s">
        <v>1008</v>
      </c>
      <c r="B332" s="601">
        <v>350</v>
      </c>
      <c r="C332" s="601">
        <v>185</v>
      </c>
      <c r="D332" s="601">
        <v>60</v>
      </c>
      <c r="E332" s="601">
        <v>0</v>
      </c>
      <c r="F332" s="601">
        <v>10</v>
      </c>
      <c r="G332" s="601">
        <v>19</v>
      </c>
      <c r="H332" s="601">
        <v>19</v>
      </c>
    </row>
    <row r="333" spans="1:8" x14ac:dyDescent="0.25">
      <c r="A333" s="601" t="s">
        <v>1009</v>
      </c>
      <c r="B333" s="601">
        <v>350</v>
      </c>
      <c r="C333" s="601">
        <v>225</v>
      </c>
      <c r="D333" s="601">
        <v>30</v>
      </c>
      <c r="E333" s="601">
        <v>0</v>
      </c>
      <c r="F333" s="601">
        <v>10</v>
      </c>
      <c r="G333" s="601">
        <v>23</v>
      </c>
      <c r="H333" s="601">
        <v>23</v>
      </c>
    </row>
    <row r="334" spans="1:8" x14ac:dyDescent="0.25">
      <c r="A334" s="601" t="s">
        <v>1148</v>
      </c>
      <c r="B334" s="601">
        <v>350</v>
      </c>
      <c r="C334" s="601">
        <v>225</v>
      </c>
      <c r="D334" s="601">
        <v>30</v>
      </c>
      <c r="E334" s="601">
        <v>0</v>
      </c>
      <c r="F334" s="601">
        <v>10</v>
      </c>
      <c r="G334" s="601">
        <v>23</v>
      </c>
      <c r="H334" s="601">
        <v>23</v>
      </c>
    </row>
    <row r="335" spans="1:8" x14ac:dyDescent="0.25">
      <c r="A335" s="601" t="s">
        <v>1149</v>
      </c>
      <c r="B335" s="601">
        <v>80</v>
      </c>
      <c r="C335" s="601">
        <v>45</v>
      </c>
      <c r="D335" s="601">
        <v>30</v>
      </c>
      <c r="E335" s="601">
        <v>0</v>
      </c>
      <c r="F335" s="601">
        <v>10</v>
      </c>
      <c r="G335" s="601">
        <v>2</v>
      </c>
      <c r="H335" s="601">
        <v>2</v>
      </c>
    </row>
    <row r="336" spans="1:8" x14ac:dyDescent="0.25">
      <c r="A336" s="601" t="s">
        <v>1010</v>
      </c>
      <c r="B336" s="601">
        <v>150</v>
      </c>
      <c r="C336" s="601">
        <v>100</v>
      </c>
      <c r="D336" s="601">
        <v>60</v>
      </c>
      <c r="E336" s="601">
        <v>0</v>
      </c>
      <c r="F336" s="601">
        <v>10</v>
      </c>
      <c r="G336" s="601">
        <v>5</v>
      </c>
      <c r="H336" s="601">
        <v>5</v>
      </c>
    </row>
    <row r="337" spans="1:8" x14ac:dyDescent="0.25">
      <c r="A337" s="601" t="s">
        <v>1011</v>
      </c>
      <c r="B337" s="601">
        <v>120</v>
      </c>
      <c r="C337" s="601">
        <v>130</v>
      </c>
      <c r="D337" s="601">
        <v>60</v>
      </c>
      <c r="E337" s="601">
        <v>0</v>
      </c>
      <c r="F337" s="601">
        <v>10</v>
      </c>
      <c r="G337" s="601">
        <v>13</v>
      </c>
      <c r="H337" s="601">
        <v>13</v>
      </c>
    </row>
    <row r="338" spans="1:8" x14ac:dyDescent="0.25">
      <c r="A338" s="601" t="s">
        <v>1012</v>
      </c>
      <c r="B338" s="601">
        <v>40</v>
      </c>
      <c r="C338" s="601">
        <v>150</v>
      </c>
      <c r="D338" s="601">
        <v>60</v>
      </c>
      <c r="E338" s="601">
        <v>0</v>
      </c>
      <c r="F338" s="601">
        <v>10</v>
      </c>
      <c r="G338" s="601">
        <v>15</v>
      </c>
      <c r="H338" s="601">
        <v>15</v>
      </c>
    </row>
    <row r="339" spans="1:8" x14ac:dyDescent="0.25">
      <c r="A339" s="601" t="s">
        <v>1013</v>
      </c>
      <c r="B339" s="601">
        <v>40</v>
      </c>
      <c r="C339" s="601">
        <v>150</v>
      </c>
      <c r="D339" s="601">
        <v>60</v>
      </c>
      <c r="E339" s="601">
        <v>0</v>
      </c>
      <c r="F339" s="601">
        <v>10</v>
      </c>
      <c r="G339" s="601">
        <v>15</v>
      </c>
      <c r="H339" s="601">
        <v>15</v>
      </c>
    </row>
    <row r="340" spans="1:8" x14ac:dyDescent="0.25">
      <c r="A340" s="601" t="s">
        <v>1014</v>
      </c>
      <c r="B340" s="601">
        <v>300</v>
      </c>
      <c r="C340" s="601">
        <v>135</v>
      </c>
      <c r="D340" s="601">
        <v>60</v>
      </c>
      <c r="E340" s="601">
        <v>0</v>
      </c>
      <c r="F340" s="601">
        <v>10</v>
      </c>
      <c r="G340" s="601">
        <v>14</v>
      </c>
      <c r="H340" s="601">
        <v>14</v>
      </c>
    </row>
    <row r="341" spans="1:8" x14ac:dyDescent="0.25">
      <c r="A341" s="601" t="s">
        <v>1015</v>
      </c>
      <c r="B341" s="601">
        <v>100</v>
      </c>
      <c r="C341" s="601">
        <v>80</v>
      </c>
      <c r="D341" s="601">
        <v>30</v>
      </c>
      <c r="E341" s="601">
        <v>0</v>
      </c>
      <c r="F341" s="601">
        <v>10</v>
      </c>
      <c r="G341" s="601">
        <v>4</v>
      </c>
      <c r="H341" s="601">
        <v>4</v>
      </c>
    </row>
    <row r="342" spans="1:8" x14ac:dyDescent="0.25">
      <c r="A342" s="601" t="s">
        <v>1016</v>
      </c>
      <c r="B342" s="601">
        <v>800</v>
      </c>
      <c r="C342" s="601">
        <v>440</v>
      </c>
      <c r="D342" s="601">
        <v>60</v>
      </c>
      <c r="E342" s="601">
        <v>0</v>
      </c>
      <c r="F342" s="601">
        <v>10</v>
      </c>
      <c r="G342" s="601">
        <v>44</v>
      </c>
      <c r="H342" s="601">
        <v>44</v>
      </c>
    </row>
    <row r="343" spans="1:8" x14ac:dyDescent="0.25">
      <c r="A343" s="601" t="s">
        <v>1017</v>
      </c>
      <c r="B343" s="601">
        <v>800</v>
      </c>
      <c r="C343" s="601">
        <v>440</v>
      </c>
      <c r="D343" s="601">
        <v>60</v>
      </c>
      <c r="E343" s="601">
        <v>0</v>
      </c>
      <c r="F343" s="601">
        <v>10</v>
      </c>
      <c r="G343" s="601">
        <v>44</v>
      </c>
      <c r="H343" s="601">
        <v>44</v>
      </c>
    </row>
    <row r="344" spans="1:8" x14ac:dyDescent="0.25">
      <c r="A344" s="601" t="s">
        <v>1018</v>
      </c>
      <c r="B344" s="601">
        <v>150</v>
      </c>
      <c r="C344" s="601">
        <v>105</v>
      </c>
      <c r="D344" s="601">
        <v>60</v>
      </c>
      <c r="E344" s="601">
        <v>0</v>
      </c>
      <c r="F344" s="601">
        <v>10</v>
      </c>
      <c r="G344" s="601">
        <v>5</v>
      </c>
      <c r="H344" s="601">
        <v>5</v>
      </c>
    </row>
    <row r="345" spans="1:8" x14ac:dyDescent="0.25">
      <c r="A345" s="601" t="s">
        <v>1019</v>
      </c>
      <c r="B345" s="601">
        <v>300</v>
      </c>
      <c r="C345" s="601">
        <v>185</v>
      </c>
      <c r="D345" s="601">
        <v>60</v>
      </c>
      <c r="E345" s="601">
        <v>0</v>
      </c>
      <c r="F345" s="601">
        <v>10</v>
      </c>
      <c r="G345" s="601">
        <v>19</v>
      </c>
      <c r="H345" s="601">
        <v>19</v>
      </c>
    </row>
    <row r="346" spans="1:8" x14ac:dyDescent="0.25">
      <c r="A346" s="601" t="s">
        <v>1020</v>
      </c>
      <c r="B346" s="601">
        <v>265</v>
      </c>
      <c r="C346" s="601">
        <v>155</v>
      </c>
      <c r="D346" s="601">
        <v>60</v>
      </c>
      <c r="E346" s="601">
        <v>0</v>
      </c>
      <c r="F346" s="601">
        <v>10</v>
      </c>
      <c r="G346" s="601">
        <v>16</v>
      </c>
      <c r="H346" s="601">
        <v>16</v>
      </c>
    </row>
  </sheetData>
  <sheetProtection password="A7DB" sheet="1" selectLockedCells="1"/>
  <mergeCells count="3">
    <mergeCell ref="F1:H1"/>
    <mergeCell ref="B1:E1"/>
    <mergeCell ref="J1:K1"/>
  </mergeCells>
  <pageMargins left="0.7" right="0.7" top="0.78740157499999996" bottom="0.78740157499999996" header="0.3" footer="0.3"/>
  <pageSetup paperSize="9"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workbookViewId="0">
      <selection sqref="A1:IV65536"/>
    </sheetView>
  </sheetViews>
  <sheetFormatPr baseColWidth="10" defaultColWidth="11.5703125" defaultRowHeight="15" x14ac:dyDescent="0.25"/>
  <cols>
    <col min="1" max="1" width="17.28515625" style="613" customWidth="1"/>
    <col min="2" max="2" width="39.7109375" style="613" bestFit="1" customWidth="1"/>
    <col min="3" max="3" width="7" style="613" customWidth="1"/>
    <col min="4" max="4" width="6.5703125" style="613" bestFit="1" customWidth="1"/>
    <col min="5" max="5" width="9.85546875" style="613" customWidth="1"/>
    <col min="6" max="6" width="13.140625" style="613" customWidth="1"/>
    <col min="7" max="7" width="9.7109375" style="613" bestFit="1" customWidth="1"/>
    <col min="8" max="8" width="15.28515625" style="613" customWidth="1"/>
    <col min="9" max="9" width="29.28515625" style="614" bestFit="1" customWidth="1"/>
    <col min="10" max="10" width="11.5703125" style="613"/>
    <col min="11" max="16384" width="11.5703125" style="229"/>
  </cols>
  <sheetData>
    <row r="1" spans="1:10" ht="30" x14ac:dyDescent="0.25">
      <c r="A1" s="611"/>
      <c r="B1" s="580" t="s">
        <v>45</v>
      </c>
      <c r="C1" s="580" t="s">
        <v>14</v>
      </c>
      <c r="D1" s="580" t="s">
        <v>7</v>
      </c>
      <c r="E1" s="582" t="s">
        <v>91</v>
      </c>
      <c r="F1" s="612" t="s">
        <v>104</v>
      </c>
      <c r="G1" s="612" t="s">
        <v>105</v>
      </c>
      <c r="J1" s="615" t="s">
        <v>1</v>
      </c>
    </row>
    <row r="2" spans="1:10" x14ac:dyDescent="0.25">
      <c r="A2" s="616"/>
      <c r="B2" s="617" t="s">
        <v>13</v>
      </c>
      <c r="C2" s="617">
        <v>0</v>
      </c>
      <c r="D2" s="617">
        <v>0</v>
      </c>
      <c r="E2" s="617">
        <v>0</v>
      </c>
      <c r="F2" s="617">
        <v>0</v>
      </c>
      <c r="G2" s="617">
        <v>0</v>
      </c>
      <c r="I2" s="618" t="s">
        <v>18</v>
      </c>
      <c r="J2" s="619"/>
    </row>
    <row r="3" spans="1:10" x14ac:dyDescent="0.25">
      <c r="A3" s="620" t="s">
        <v>88</v>
      </c>
      <c r="C3" s="617"/>
      <c r="D3" s="617"/>
      <c r="E3" s="617"/>
      <c r="F3" s="617"/>
      <c r="G3" s="617"/>
      <c r="H3" s="621"/>
      <c r="I3" s="622" t="s">
        <v>284</v>
      </c>
      <c r="J3" s="623">
        <v>0</v>
      </c>
    </row>
    <row r="4" spans="1:10" x14ac:dyDescent="0.25">
      <c r="A4" s="624"/>
      <c r="B4" s="625" t="s">
        <v>92</v>
      </c>
      <c r="C4" s="617">
        <v>150</v>
      </c>
      <c r="D4" s="617">
        <v>16.600000000000001</v>
      </c>
      <c r="E4" s="617">
        <v>400</v>
      </c>
      <c r="F4" s="617">
        <v>2.7</v>
      </c>
      <c r="G4" s="617">
        <v>24</v>
      </c>
      <c r="H4" s="59"/>
      <c r="I4" s="622" t="s">
        <v>285</v>
      </c>
      <c r="J4" s="623">
        <v>20</v>
      </c>
    </row>
    <row r="5" spans="1:10" x14ac:dyDescent="0.25">
      <c r="A5" s="624"/>
      <c r="B5" s="625" t="s">
        <v>93</v>
      </c>
      <c r="C5" s="617">
        <v>120</v>
      </c>
      <c r="D5" s="617">
        <v>16.2</v>
      </c>
      <c r="E5" s="617">
        <v>310</v>
      </c>
      <c r="F5" s="617">
        <v>2.6</v>
      </c>
      <c r="G5" s="617">
        <v>19</v>
      </c>
      <c r="H5" s="59"/>
      <c r="I5" s="622" t="s">
        <v>279</v>
      </c>
      <c r="J5" s="623">
        <v>10</v>
      </c>
    </row>
    <row r="6" spans="1:10" x14ac:dyDescent="0.25">
      <c r="A6" s="624"/>
      <c r="B6" s="59" t="s">
        <v>645</v>
      </c>
      <c r="C6" s="617">
        <v>120</v>
      </c>
      <c r="D6" s="617">
        <v>18.2</v>
      </c>
      <c r="E6" s="617">
        <v>350</v>
      </c>
      <c r="F6" s="617">
        <v>2.9</v>
      </c>
      <c r="G6" s="617">
        <v>19</v>
      </c>
      <c r="I6" s="622" t="s">
        <v>280</v>
      </c>
      <c r="J6" s="623">
        <v>30</v>
      </c>
    </row>
    <row r="7" spans="1:10" x14ac:dyDescent="0.25">
      <c r="A7" s="624"/>
      <c r="B7" s="59" t="s">
        <v>646</v>
      </c>
      <c r="C7" s="617">
        <v>120</v>
      </c>
      <c r="D7" s="617">
        <v>18.2</v>
      </c>
      <c r="E7" s="617">
        <v>350</v>
      </c>
      <c r="F7" s="617">
        <v>2.9</v>
      </c>
      <c r="G7" s="617">
        <v>19</v>
      </c>
      <c r="I7" s="622" t="s">
        <v>281</v>
      </c>
      <c r="J7" s="623">
        <v>50</v>
      </c>
    </row>
    <row r="8" spans="1:10" x14ac:dyDescent="0.25">
      <c r="B8" s="59" t="s">
        <v>647</v>
      </c>
      <c r="C8" s="617">
        <v>120</v>
      </c>
      <c r="D8" s="617">
        <v>18.2</v>
      </c>
      <c r="E8" s="617">
        <v>350</v>
      </c>
      <c r="F8" s="617">
        <v>2.9</v>
      </c>
      <c r="G8" s="617">
        <v>19</v>
      </c>
      <c r="I8" s="622" t="s">
        <v>282</v>
      </c>
      <c r="J8" s="623">
        <v>50</v>
      </c>
    </row>
    <row r="9" spans="1:10" x14ac:dyDescent="0.25">
      <c r="B9" s="59" t="s">
        <v>648</v>
      </c>
      <c r="C9" s="617">
        <v>120</v>
      </c>
      <c r="D9" s="617">
        <v>18.2</v>
      </c>
      <c r="E9" s="617">
        <v>350</v>
      </c>
      <c r="F9" s="617">
        <v>2.9</v>
      </c>
      <c r="G9" s="617">
        <v>19</v>
      </c>
      <c r="I9" s="614" t="s">
        <v>283</v>
      </c>
      <c r="J9" s="619">
        <v>80</v>
      </c>
    </row>
    <row r="10" spans="1:10" x14ac:dyDescent="0.25">
      <c r="B10" s="59" t="s">
        <v>643</v>
      </c>
      <c r="C10" s="617">
        <v>110</v>
      </c>
      <c r="D10" s="617">
        <v>20.5</v>
      </c>
      <c r="E10" s="617">
        <v>360</v>
      </c>
      <c r="F10" s="617">
        <v>0</v>
      </c>
      <c r="G10" s="617">
        <v>0</v>
      </c>
    </row>
    <row r="11" spans="1:10" x14ac:dyDescent="0.25">
      <c r="B11" s="59" t="s">
        <v>644</v>
      </c>
      <c r="C11" s="617">
        <v>110</v>
      </c>
      <c r="D11" s="617">
        <v>20.5</v>
      </c>
      <c r="E11" s="617">
        <v>360</v>
      </c>
      <c r="F11" s="617">
        <v>0</v>
      </c>
      <c r="G11" s="617">
        <v>0</v>
      </c>
    </row>
    <row r="12" spans="1:10" x14ac:dyDescent="0.25">
      <c r="A12" s="620" t="s">
        <v>90</v>
      </c>
      <c r="C12" s="617"/>
      <c r="D12" s="617"/>
      <c r="E12" s="617"/>
      <c r="F12" s="617"/>
      <c r="G12" s="617"/>
      <c r="H12" s="626"/>
    </row>
    <row r="13" spans="1:10" x14ac:dyDescent="0.25">
      <c r="A13" s="624"/>
      <c r="B13" s="625" t="s">
        <v>98</v>
      </c>
      <c r="C13" s="617">
        <v>40</v>
      </c>
      <c r="D13" s="617">
        <v>8.6</v>
      </c>
      <c r="E13" s="617">
        <v>55</v>
      </c>
      <c r="F13" s="617">
        <v>1.4</v>
      </c>
      <c r="G13" s="617">
        <v>6</v>
      </c>
      <c r="H13" s="625"/>
      <c r="I13" s="618" t="s">
        <v>19</v>
      </c>
      <c r="J13" s="619"/>
    </row>
    <row r="14" spans="1:10" x14ac:dyDescent="0.25">
      <c r="A14" s="611"/>
      <c r="B14" s="625" t="s">
        <v>99</v>
      </c>
      <c r="C14" s="617">
        <v>55</v>
      </c>
      <c r="D14" s="617">
        <v>11.4</v>
      </c>
      <c r="E14" s="617">
        <v>100</v>
      </c>
      <c r="F14" s="617">
        <v>1.8</v>
      </c>
      <c r="G14" s="617">
        <v>9</v>
      </c>
      <c r="H14" s="625"/>
      <c r="I14" s="614" t="s">
        <v>274</v>
      </c>
      <c r="J14" s="619">
        <v>0</v>
      </c>
    </row>
    <row r="15" spans="1:10" x14ac:dyDescent="0.25">
      <c r="A15" s="611"/>
      <c r="B15" s="625" t="s">
        <v>100</v>
      </c>
      <c r="C15" s="617">
        <v>80</v>
      </c>
      <c r="D15" s="617">
        <v>15</v>
      </c>
      <c r="E15" s="617">
        <v>190</v>
      </c>
      <c r="F15" s="617">
        <v>2.4</v>
      </c>
      <c r="G15" s="617">
        <v>13</v>
      </c>
      <c r="H15" s="625"/>
      <c r="I15" s="614" t="s">
        <v>21</v>
      </c>
      <c r="J15" s="619">
        <v>20</v>
      </c>
    </row>
    <row r="16" spans="1:10" x14ac:dyDescent="0.25">
      <c r="A16" s="611"/>
      <c r="B16" s="625" t="s">
        <v>101</v>
      </c>
      <c r="C16" s="617">
        <v>90</v>
      </c>
      <c r="D16" s="617">
        <v>17</v>
      </c>
      <c r="E16" s="617">
        <v>245</v>
      </c>
      <c r="F16" s="617">
        <v>2.7</v>
      </c>
      <c r="G16" s="617">
        <v>14</v>
      </c>
      <c r="H16" s="625"/>
      <c r="I16" s="614" t="s">
        <v>22</v>
      </c>
      <c r="J16" s="619">
        <v>40</v>
      </c>
    </row>
    <row r="17" spans="1:10" x14ac:dyDescent="0.25">
      <c r="A17" s="611"/>
      <c r="B17" s="625" t="s">
        <v>102</v>
      </c>
      <c r="C17" s="617">
        <v>110</v>
      </c>
      <c r="D17" s="617">
        <v>17.5</v>
      </c>
      <c r="E17" s="617">
        <v>310</v>
      </c>
      <c r="F17" s="617">
        <v>2.8</v>
      </c>
      <c r="G17" s="617">
        <v>18</v>
      </c>
      <c r="H17" s="625"/>
      <c r="I17" s="614" t="s">
        <v>40</v>
      </c>
      <c r="J17" s="619">
        <v>60</v>
      </c>
    </row>
    <row r="18" spans="1:10" x14ac:dyDescent="0.25">
      <c r="A18" s="611"/>
      <c r="B18" s="625" t="s">
        <v>103</v>
      </c>
      <c r="C18" s="617">
        <v>120</v>
      </c>
      <c r="D18" s="617">
        <v>18.2</v>
      </c>
      <c r="E18" s="617">
        <v>350</v>
      </c>
      <c r="F18" s="617">
        <v>2.9</v>
      </c>
      <c r="G18" s="617">
        <v>19</v>
      </c>
      <c r="H18" s="625"/>
      <c r="I18" s="614" t="s">
        <v>271</v>
      </c>
      <c r="J18" s="619">
        <v>360</v>
      </c>
    </row>
    <row r="19" spans="1:10" x14ac:dyDescent="0.25">
      <c r="A19" s="620" t="s">
        <v>89</v>
      </c>
      <c r="B19" s="614"/>
      <c r="C19" s="617"/>
      <c r="D19" s="617"/>
      <c r="E19" s="617"/>
      <c r="F19" s="617"/>
      <c r="G19" s="617"/>
      <c r="H19" s="59"/>
    </row>
    <row r="20" spans="1:10" x14ac:dyDescent="0.25">
      <c r="A20" s="624"/>
      <c r="B20" s="625" t="s">
        <v>94</v>
      </c>
      <c r="C20" s="617">
        <v>90</v>
      </c>
      <c r="D20" s="617">
        <v>18</v>
      </c>
      <c r="E20" s="617">
        <v>130</v>
      </c>
      <c r="F20" s="617">
        <v>1.5</v>
      </c>
      <c r="G20" s="617">
        <v>8</v>
      </c>
      <c r="H20" s="625"/>
    </row>
    <row r="21" spans="1:10" x14ac:dyDescent="0.25">
      <c r="A21" s="624"/>
      <c r="B21" s="625" t="s">
        <v>95</v>
      </c>
      <c r="C21" s="617">
        <v>94</v>
      </c>
      <c r="D21" s="617">
        <v>17.600000000000001</v>
      </c>
      <c r="E21" s="617">
        <v>190</v>
      </c>
      <c r="F21" s="617">
        <v>2</v>
      </c>
      <c r="G21" s="617">
        <v>11</v>
      </c>
      <c r="H21" s="625"/>
    </row>
    <row r="22" spans="1:10" x14ac:dyDescent="0.25">
      <c r="A22" s="624"/>
      <c r="B22" s="625" t="s">
        <v>96</v>
      </c>
      <c r="C22" s="617">
        <v>98</v>
      </c>
      <c r="D22" s="617">
        <v>17.2</v>
      </c>
      <c r="E22" s="617">
        <v>245</v>
      </c>
      <c r="F22" s="617">
        <v>2.5</v>
      </c>
      <c r="G22" s="617">
        <v>14</v>
      </c>
      <c r="H22" s="625"/>
    </row>
    <row r="23" spans="1:10" x14ac:dyDescent="0.25">
      <c r="A23" s="624"/>
      <c r="B23" s="625" t="s">
        <v>97</v>
      </c>
      <c r="C23" s="617">
        <v>65</v>
      </c>
      <c r="D23" s="617">
        <v>12.5</v>
      </c>
      <c r="E23" s="617">
        <v>65</v>
      </c>
      <c r="F23" s="617">
        <v>1</v>
      </c>
      <c r="G23" s="617">
        <v>5</v>
      </c>
      <c r="H23" s="625"/>
    </row>
    <row r="25" spans="1:10" x14ac:dyDescent="0.25">
      <c r="B25" s="617"/>
      <c r="C25" s="617"/>
      <c r="D25" s="617"/>
      <c r="E25" s="617"/>
      <c r="F25" s="617"/>
      <c r="G25" s="617"/>
      <c r="I25" s="614" t="s">
        <v>273</v>
      </c>
      <c r="J25" s="619"/>
    </row>
    <row r="26" spans="1:10" x14ac:dyDescent="0.25">
      <c r="B26" s="617"/>
      <c r="C26" s="617"/>
      <c r="D26" s="617"/>
      <c r="E26" s="617"/>
      <c r="F26" s="617"/>
      <c r="G26" s="617"/>
      <c r="I26" s="614" t="s">
        <v>274</v>
      </c>
      <c r="J26" s="619">
        <v>0</v>
      </c>
    </row>
    <row r="27" spans="1:10" x14ac:dyDescent="0.25">
      <c r="B27" s="617"/>
      <c r="C27" s="617"/>
      <c r="D27" s="617"/>
      <c r="E27" s="617"/>
      <c r="F27" s="617"/>
      <c r="G27" s="617"/>
      <c r="I27" s="614">
        <v>10</v>
      </c>
      <c r="J27" s="619">
        <v>30</v>
      </c>
    </row>
    <row r="28" spans="1:10" x14ac:dyDescent="0.25">
      <c r="B28" s="617"/>
      <c r="C28" s="617"/>
      <c r="D28" s="617"/>
      <c r="E28" s="617"/>
      <c r="F28" s="617"/>
      <c r="G28" s="617"/>
      <c r="I28" s="614">
        <v>20</v>
      </c>
      <c r="J28" s="619">
        <v>60</v>
      </c>
    </row>
    <row r="29" spans="1:10" x14ac:dyDescent="0.25">
      <c r="I29" s="614">
        <v>30</v>
      </c>
      <c r="J29" s="619">
        <v>90</v>
      </c>
    </row>
    <row r="30" spans="1:10" x14ac:dyDescent="0.25">
      <c r="A30" s="611"/>
      <c r="I30" s="614">
        <v>40</v>
      </c>
      <c r="J30" s="619">
        <v>120</v>
      </c>
    </row>
    <row r="31" spans="1:10" x14ac:dyDescent="0.25">
      <c r="A31" s="611"/>
      <c r="I31" s="614">
        <v>50</v>
      </c>
      <c r="J31" s="619">
        <v>150</v>
      </c>
    </row>
    <row r="32" spans="1:10" x14ac:dyDescent="0.25">
      <c r="I32" s="614">
        <v>60</v>
      </c>
      <c r="J32" s="619">
        <v>180</v>
      </c>
    </row>
    <row r="33" spans="1:10" x14ac:dyDescent="0.25">
      <c r="I33" s="614">
        <v>70</v>
      </c>
      <c r="J33" s="619">
        <v>210</v>
      </c>
    </row>
    <row r="34" spans="1:10" x14ac:dyDescent="0.25">
      <c r="I34" s="614">
        <v>80</v>
      </c>
      <c r="J34" s="619">
        <v>240</v>
      </c>
    </row>
    <row r="35" spans="1:10" x14ac:dyDescent="0.25">
      <c r="I35" s="614">
        <v>90</v>
      </c>
      <c r="J35" s="619">
        <v>270</v>
      </c>
    </row>
    <row r="36" spans="1:10" x14ac:dyDescent="0.25">
      <c r="A36" s="611"/>
      <c r="I36" s="614" t="s">
        <v>275</v>
      </c>
      <c r="J36" s="619">
        <v>360</v>
      </c>
    </row>
  </sheetData>
  <sheetProtection password="A7DB" sheet="1" select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F310"/>
  <sheetViews>
    <sheetView zoomScale="60" zoomScaleNormal="6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5703125" defaultRowHeight="15" x14ac:dyDescent="0.25"/>
  <cols>
    <col min="1" max="1" width="4.85546875" style="56" customWidth="1"/>
    <col min="2" max="2" width="20.85546875" style="7" customWidth="1"/>
    <col min="3" max="3" width="8" style="7" customWidth="1"/>
    <col min="4" max="4" width="18.85546875" style="7" customWidth="1"/>
    <col min="5" max="5" width="6.7109375" style="7" customWidth="1"/>
    <col min="6" max="6" width="8.140625" style="7" hidden="1" customWidth="1"/>
    <col min="7" max="7" width="9" style="7" customWidth="1"/>
    <col min="8" max="8" width="8.85546875" style="56" hidden="1" customWidth="1"/>
    <col min="9" max="9" width="10.28515625" style="56" hidden="1" customWidth="1"/>
    <col min="10" max="10" width="11.5703125" style="7" hidden="1" customWidth="1"/>
    <col min="11" max="11" width="7.7109375" style="7" hidden="1" customWidth="1"/>
    <col min="12" max="12" width="13.85546875" style="7" customWidth="1"/>
    <col min="13" max="13" width="6.7109375" style="7" customWidth="1"/>
    <col min="14" max="14" width="8.7109375" style="7" customWidth="1"/>
    <col min="15" max="15" width="4.42578125" style="7" hidden="1" customWidth="1"/>
    <col min="16" max="16" width="11.5703125" style="7"/>
    <col min="17" max="17" width="16.140625" style="7" customWidth="1"/>
    <col min="18" max="18" width="19.7109375" style="7" customWidth="1"/>
    <col min="19" max="19" width="3.42578125" style="7" hidden="1" customWidth="1"/>
    <col min="20" max="20" width="18.42578125" style="7" customWidth="1"/>
    <col min="21" max="21" width="4.42578125" style="7" hidden="1" customWidth="1"/>
    <col min="22" max="22" width="18.28515625" style="7" customWidth="1"/>
    <col min="23" max="23" width="3" style="7" hidden="1" customWidth="1"/>
    <col min="24" max="24" width="10.140625" style="7" customWidth="1"/>
    <col min="25" max="25" width="4.42578125" style="7" hidden="1" customWidth="1"/>
    <col min="26" max="26" width="10.28515625" style="7" customWidth="1"/>
    <col min="27" max="27" width="4.42578125" style="7" hidden="1" customWidth="1"/>
    <col min="28" max="28" width="22" style="7" customWidth="1"/>
    <col min="29" max="29" width="4.42578125" style="56" hidden="1" customWidth="1"/>
    <col min="30" max="30" width="9" style="56" customWidth="1"/>
    <col min="31" max="31" width="5.85546875" style="56" bestFit="1" customWidth="1"/>
    <col min="32" max="32" width="9.85546875" style="56" customWidth="1"/>
    <col min="33" max="16384" width="11.5703125" style="7"/>
  </cols>
  <sheetData>
    <row r="1" spans="1:32" ht="18" x14ac:dyDescent="0.25">
      <c r="A1" s="133"/>
      <c r="B1" s="510" t="s">
        <v>1253</v>
      </c>
      <c r="D1" s="449" t="s">
        <v>77</v>
      </c>
      <c r="E1" s="424"/>
      <c r="F1" s="424"/>
      <c r="G1" s="823">
        <f ca="1">YEAR(TODAY())</f>
        <v>2022</v>
      </c>
      <c r="H1" s="823"/>
      <c r="I1" s="823"/>
      <c r="J1" s="823"/>
      <c r="K1" s="823"/>
      <c r="L1" s="823"/>
      <c r="M1" s="56"/>
      <c r="N1" s="864" t="s">
        <v>592</v>
      </c>
      <c r="O1" s="865"/>
      <c r="P1" s="865"/>
      <c r="Q1" s="865"/>
      <c r="R1" s="865"/>
      <c r="S1" s="866"/>
      <c r="T1" s="285"/>
      <c r="V1" s="293" t="s">
        <v>78</v>
      </c>
      <c r="W1" s="200"/>
      <c r="X1" s="873"/>
      <c r="Y1" s="874"/>
      <c r="Z1" s="875"/>
      <c r="AB1" s="296" t="s">
        <v>352</v>
      </c>
      <c r="AC1" s="855">
        <f>SUM(C8:C310)</f>
        <v>0</v>
      </c>
      <c r="AD1" s="856"/>
      <c r="AE1" s="856"/>
      <c r="AF1" s="857"/>
    </row>
    <row r="2" spans="1:32" ht="16.5" x14ac:dyDescent="0.25">
      <c r="A2" s="133"/>
      <c r="B2" s="510" t="s">
        <v>1254</v>
      </c>
      <c r="D2" s="131"/>
      <c r="E2" s="137"/>
      <c r="F2" s="129"/>
      <c r="G2" s="143"/>
      <c r="H2" s="143"/>
      <c r="I2" s="203"/>
      <c r="J2" s="202"/>
      <c r="N2" s="867" t="s">
        <v>651</v>
      </c>
      <c r="O2" s="868"/>
      <c r="P2" s="868"/>
      <c r="Q2" s="868"/>
      <c r="R2" s="868"/>
      <c r="S2" s="869"/>
      <c r="T2" s="285"/>
      <c r="V2" s="293" t="s">
        <v>79</v>
      </c>
      <c r="W2" s="200"/>
      <c r="X2" s="873"/>
      <c r="Y2" s="874"/>
      <c r="Z2" s="875"/>
      <c r="AB2" s="296" t="s">
        <v>353</v>
      </c>
      <c r="AC2" s="858">
        <f>SUM(AF8:AF310)</f>
        <v>0</v>
      </c>
      <c r="AD2" s="859"/>
      <c r="AE2" s="859"/>
      <c r="AF2" s="860"/>
    </row>
    <row r="3" spans="1:32" ht="16.5" x14ac:dyDescent="0.25">
      <c r="A3" s="133"/>
      <c r="B3" s="510" t="s">
        <v>515</v>
      </c>
      <c r="D3" s="133"/>
      <c r="G3" s="827" t="s">
        <v>15</v>
      </c>
      <c r="H3" s="827"/>
      <c r="I3" s="827"/>
      <c r="J3" s="827"/>
      <c r="K3" s="827"/>
      <c r="L3" s="827"/>
      <c r="N3" s="870" t="s">
        <v>652</v>
      </c>
      <c r="O3" s="871"/>
      <c r="P3" s="871"/>
      <c r="Q3" s="871"/>
      <c r="R3" s="871"/>
      <c r="S3" s="872"/>
      <c r="T3" s="285"/>
      <c r="V3" s="293" t="s">
        <v>80</v>
      </c>
      <c r="W3" s="201"/>
      <c r="X3" s="852">
        <f ca="1">TODAY()</f>
        <v>44596</v>
      </c>
      <c r="Y3" s="853"/>
      <c r="Z3" s="854"/>
      <c r="AB3" s="296" t="s">
        <v>361</v>
      </c>
      <c r="AC3" s="861" t="str">
        <f>Hinweise!E3</f>
        <v>4.0</v>
      </c>
      <c r="AD3" s="862"/>
      <c r="AE3" s="862"/>
      <c r="AF3" s="863"/>
    </row>
    <row r="4" spans="1:32" ht="15.6" customHeight="1" x14ac:dyDescent="0.25">
      <c r="A4" s="132"/>
      <c r="B4" s="176" t="str">
        <f ca="1">"$A$1:$AF$"&amp;COUNTA(G:G)+7</f>
        <v>$A$1:$AF$12</v>
      </c>
      <c r="D4" s="133"/>
      <c r="G4" s="828" t="s">
        <v>16</v>
      </c>
      <c r="H4" s="828"/>
      <c r="I4" s="828"/>
      <c r="J4" s="828"/>
      <c r="K4" s="828"/>
      <c r="L4" s="828"/>
      <c r="Q4" s="132"/>
      <c r="R4" s="132"/>
      <c r="S4" s="132"/>
      <c r="T4" s="140"/>
      <c r="U4" s="140"/>
      <c r="V4" s="140"/>
      <c r="W4" s="10"/>
      <c r="X4" s="140"/>
      <c r="Y4" s="140"/>
      <c r="Z4" s="140"/>
      <c r="AA4" s="140"/>
      <c r="AB4" s="140"/>
    </row>
    <row r="5" spans="1:32" ht="21.95" customHeight="1" x14ac:dyDescent="0.25">
      <c r="A5" s="139"/>
      <c r="B5" s="139"/>
      <c r="C5" s="139"/>
      <c r="D5" s="139" t="s">
        <v>1258</v>
      </c>
      <c r="E5" s="139"/>
      <c r="F5" s="139"/>
      <c r="G5" s="139"/>
      <c r="H5" s="139"/>
      <c r="I5" s="139"/>
      <c r="J5" s="97"/>
      <c r="K5" s="139"/>
      <c r="L5" s="194"/>
      <c r="M5" s="194"/>
      <c r="N5" s="139"/>
      <c r="O5" s="139"/>
      <c r="P5" s="139"/>
      <c r="Q5" s="139"/>
      <c r="R5" s="851" t="s">
        <v>528</v>
      </c>
      <c r="S5" s="851"/>
      <c r="T5" s="851"/>
      <c r="U5" s="851"/>
      <c r="V5" s="851" t="s">
        <v>527</v>
      </c>
      <c r="W5" s="851"/>
      <c r="X5" s="851"/>
      <c r="Y5" s="851"/>
      <c r="Z5" s="851"/>
      <c r="AA5" s="851"/>
      <c r="AB5" s="284"/>
      <c r="AC5" s="139"/>
      <c r="AD5" s="139"/>
      <c r="AF5" s="146"/>
    </row>
    <row r="6" spans="1:32" ht="116.1" customHeight="1" x14ac:dyDescent="0.25">
      <c r="A6" s="837" t="s">
        <v>54</v>
      </c>
      <c r="B6" s="850" t="s">
        <v>56</v>
      </c>
      <c r="C6" s="278" t="s">
        <v>57</v>
      </c>
      <c r="D6" s="850" t="s">
        <v>55</v>
      </c>
      <c r="E6" s="551" t="s">
        <v>1340</v>
      </c>
      <c r="F6" s="551" t="s">
        <v>1335</v>
      </c>
      <c r="G6" s="551" t="s">
        <v>1336</v>
      </c>
      <c r="H6" s="182" t="s">
        <v>591</v>
      </c>
      <c r="I6" s="182" t="s">
        <v>594</v>
      </c>
      <c r="J6" s="198"/>
      <c r="K6" s="182" t="s">
        <v>593</v>
      </c>
      <c r="L6" s="278" t="s">
        <v>600</v>
      </c>
      <c r="M6" s="278" t="s">
        <v>298</v>
      </c>
      <c r="N6" s="831" t="s">
        <v>1337</v>
      </c>
      <c r="O6" s="816" t="s">
        <v>30</v>
      </c>
      <c r="P6" s="306" t="s">
        <v>721</v>
      </c>
      <c r="Q6" s="389" t="s">
        <v>1288</v>
      </c>
      <c r="R6" s="831" t="s">
        <v>2</v>
      </c>
      <c r="S6" s="838" t="s">
        <v>30</v>
      </c>
      <c r="T6" s="831" t="s">
        <v>4</v>
      </c>
      <c r="U6" s="838" t="s">
        <v>30</v>
      </c>
      <c r="V6" s="831" t="s">
        <v>518</v>
      </c>
      <c r="W6" s="172"/>
      <c r="X6" s="831" t="s">
        <v>587</v>
      </c>
      <c r="Y6" s="838" t="s">
        <v>30</v>
      </c>
      <c r="Z6" s="831" t="s">
        <v>588</v>
      </c>
      <c r="AA6" s="838" t="s">
        <v>532</v>
      </c>
      <c r="AB6" s="831" t="s">
        <v>529</v>
      </c>
      <c r="AC6" s="816" t="s">
        <v>517</v>
      </c>
      <c r="AD6" s="818" t="s">
        <v>557</v>
      </c>
      <c r="AE6" s="829" t="s">
        <v>804</v>
      </c>
      <c r="AF6" s="830"/>
    </row>
    <row r="7" spans="1:32" ht="30" x14ac:dyDescent="0.25">
      <c r="A7" s="837"/>
      <c r="B7" s="842"/>
      <c r="C7" s="278" t="s">
        <v>58</v>
      </c>
      <c r="D7" s="842"/>
      <c r="E7" s="278" t="s">
        <v>14</v>
      </c>
      <c r="F7" s="278" t="s">
        <v>0</v>
      </c>
      <c r="G7" s="278" t="s">
        <v>14</v>
      </c>
      <c r="H7" s="182" t="s">
        <v>496</v>
      </c>
      <c r="I7" s="182" t="s">
        <v>496</v>
      </c>
      <c r="J7" s="198"/>
      <c r="K7" s="182" t="s">
        <v>0</v>
      </c>
      <c r="L7" s="278" t="s">
        <v>439</v>
      </c>
      <c r="M7" s="278" t="s">
        <v>49</v>
      </c>
      <c r="N7" s="832"/>
      <c r="O7" s="817"/>
      <c r="P7" s="277" t="s">
        <v>0</v>
      </c>
      <c r="Q7" s="277" t="s">
        <v>0</v>
      </c>
      <c r="R7" s="832"/>
      <c r="S7" s="839"/>
      <c r="T7" s="832"/>
      <c r="U7" s="839"/>
      <c r="V7" s="832"/>
      <c r="W7" s="173"/>
      <c r="X7" s="832"/>
      <c r="Y7" s="839"/>
      <c r="Z7" s="832"/>
      <c r="AA7" s="839"/>
      <c r="AB7" s="832"/>
      <c r="AC7" s="817"/>
      <c r="AD7" s="819"/>
      <c r="AE7" s="182" t="s">
        <v>49</v>
      </c>
      <c r="AF7" s="182" t="s">
        <v>805</v>
      </c>
    </row>
    <row r="8" spans="1:32" ht="40.15" customHeight="1" x14ac:dyDescent="0.25">
      <c r="A8" s="74">
        <v>1</v>
      </c>
      <c r="B8" s="73"/>
      <c r="C8" s="183"/>
      <c r="D8" s="33"/>
      <c r="E8" s="5" t="str">
        <f t="shared" ref="E8:E71" si="0">IF(OR(D8="",D8="keine"),"",VLOOKUP(D8,NSollSK,2,FALSE))</f>
        <v/>
      </c>
      <c r="F8" s="5" t="str">
        <f t="shared" ref="F8:F71" si="1">IF(OR(D8="",D8="keine"),"",VLOOKUP(D8,NSollSK,3,FALSE))</f>
        <v/>
      </c>
      <c r="G8" s="183"/>
      <c r="H8" s="6" t="str">
        <f t="shared" ref="H8:H71" si="2">IF(E8=0,E8,IF(E8=0,E8,IF(OR(G8="",D8="",D8="keine"),"",((G8/E8)*100)-100)))</f>
        <v/>
      </c>
      <c r="I8" s="5" t="str">
        <f t="shared" ref="I8:I71" si="3">IF(OR(G8="",D8="",D8="keine"),"",VLOOKUP(D8,NSollSK,6,FALSE))</f>
        <v/>
      </c>
      <c r="J8" s="98" t="e">
        <f t="shared" ref="J8:J71" si="4">IF(VLOOKUP(D8,NSollSK,7,FALSE)=20,1,2)*H8</f>
        <v>#N/A</v>
      </c>
      <c r="K8" s="6" t="str">
        <f t="shared" ref="K8:K71" si="5">IF(OR(G8="",D8="",D8="keine"),"",F8+J8)</f>
        <v/>
      </c>
      <c r="L8" s="182" t="str">
        <f t="shared" ref="L8:L71" si="6">IF(OR(D8="",D8="keine",G8=""),"",VLOOKUP(D8,NSollSK,4,FALSE))</f>
        <v/>
      </c>
      <c r="M8" s="183"/>
      <c r="N8" s="72" t="s">
        <v>29</v>
      </c>
      <c r="O8" s="5">
        <f t="shared" ref="O8:O16" si="7">VLOOKUP(N8,NSollHumus,2,FALSE)</f>
        <v>0</v>
      </c>
      <c r="P8" s="183"/>
      <c r="Q8" s="183"/>
      <c r="R8" s="4" t="s">
        <v>13</v>
      </c>
      <c r="S8" s="5">
        <f t="shared" ref="S8:S71" si="8">VLOOKUP(R8,N_Vorfrucht_Abschlag_SK,2,FALSE)</f>
        <v>0</v>
      </c>
      <c r="T8" s="33" t="s">
        <v>13</v>
      </c>
      <c r="U8" s="5">
        <f t="shared" ref="U8:U16" si="9">VLOOKUP(T8,NSollZF,2,FALSE)</f>
        <v>0</v>
      </c>
      <c r="V8" s="33" t="s">
        <v>13</v>
      </c>
      <c r="W8" s="171" t="str">
        <f t="shared" ref="W8:W71" si="10">IF(OR(V8="",V8="keine"),"",VLOOKUP(V8,NSollSK,5,FALSE))</f>
        <v/>
      </c>
      <c r="X8" s="72" t="s">
        <v>530</v>
      </c>
      <c r="Y8" s="5">
        <f t="shared" ref="Y8:Y16" si="11">IF(OR("ja"=X8,"keine"=V8),0,VLOOKUP(V8,NSollSK,5,FALSE))</f>
        <v>0</v>
      </c>
      <c r="Z8" s="72" t="s">
        <v>531</v>
      </c>
      <c r="AA8" s="6">
        <f>IF(Z8="nein",0,Y8*2/3)</f>
        <v>0</v>
      </c>
      <c r="AB8" s="4" t="s">
        <v>526</v>
      </c>
      <c r="AC8" s="5">
        <f t="shared" ref="AC8:AC71" si="12">VLOOKUP(AB8,Abdeckung_Tab,2,FALSE)</f>
        <v>20</v>
      </c>
      <c r="AD8" s="6" t="str">
        <f t="shared" ref="AD8:AD71" si="13">IF(OR(D8="",D8="keine"),"",K8-M8-P8-Q8-O8-S8-U8-Y8+AA8+AC8)</f>
        <v/>
      </c>
      <c r="AE8" s="41" t="str">
        <f t="shared" ref="AE8:AE71" si="14">IF(OR(D8="",D8="keine",G8=""),"",IF(AD8&lt;0,0,AD8))</f>
        <v/>
      </c>
      <c r="AF8" s="41" t="str">
        <f t="shared" ref="AF8:AF71" si="15">IF(OR(D8="",D8="keine",G8=""),"",IF(AD8&lt;0,0,AD8*C8))</f>
        <v/>
      </c>
    </row>
    <row r="9" spans="1:32" ht="40.15" customHeight="1" x14ac:dyDescent="0.25">
      <c r="A9" s="74">
        <v>2</v>
      </c>
      <c r="B9" s="73"/>
      <c r="C9" s="348"/>
      <c r="D9" s="33"/>
      <c r="E9" s="5" t="str">
        <f t="shared" si="0"/>
        <v/>
      </c>
      <c r="F9" s="5" t="str">
        <f t="shared" si="1"/>
        <v/>
      </c>
      <c r="G9" s="549"/>
      <c r="H9" s="6" t="str">
        <f t="shared" si="2"/>
        <v/>
      </c>
      <c r="I9" s="5" t="str">
        <f t="shared" si="3"/>
        <v/>
      </c>
      <c r="J9" s="98" t="e">
        <f t="shared" si="4"/>
        <v>#N/A</v>
      </c>
      <c r="K9" s="6" t="str">
        <f t="shared" si="5"/>
        <v/>
      </c>
      <c r="L9" s="182" t="str">
        <f t="shared" si="6"/>
        <v/>
      </c>
      <c r="M9" s="348"/>
      <c r="N9" s="72" t="s">
        <v>29</v>
      </c>
      <c r="O9" s="5">
        <f t="shared" si="7"/>
        <v>0</v>
      </c>
      <c r="P9" s="183"/>
      <c r="Q9" s="183"/>
      <c r="R9" s="4" t="s">
        <v>13</v>
      </c>
      <c r="S9" s="5">
        <f t="shared" si="8"/>
        <v>0</v>
      </c>
      <c r="T9" s="33" t="s">
        <v>13</v>
      </c>
      <c r="U9" s="5">
        <f t="shared" si="9"/>
        <v>0</v>
      </c>
      <c r="V9" s="33" t="s">
        <v>13</v>
      </c>
      <c r="W9" s="171" t="str">
        <f t="shared" si="10"/>
        <v/>
      </c>
      <c r="X9" s="72" t="s">
        <v>531</v>
      </c>
      <c r="Y9" s="5">
        <f t="shared" si="11"/>
        <v>0</v>
      </c>
      <c r="Z9" s="72" t="s">
        <v>531</v>
      </c>
      <c r="AA9" s="6">
        <f t="shared" ref="AA9:AA16" si="16">IF(Z9="nein",0,Y9*2/3)</f>
        <v>0</v>
      </c>
      <c r="AB9" s="4" t="s">
        <v>516</v>
      </c>
      <c r="AC9" s="5">
        <f t="shared" si="12"/>
        <v>0</v>
      </c>
      <c r="AD9" s="6" t="str">
        <f t="shared" si="13"/>
        <v/>
      </c>
      <c r="AE9" s="41" t="str">
        <f t="shared" si="14"/>
        <v/>
      </c>
      <c r="AF9" s="41" t="str">
        <f t="shared" si="15"/>
        <v/>
      </c>
    </row>
    <row r="10" spans="1:32" ht="40.15" customHeight="1" x14ac:dyDescent="0.25">
      <c r="A10" s="74">
        <v>3</v>
      </c>
      <c r="B10" s="73"/>
      <c r="C10" s="348"/>
      <c r="D10" s="33"/>
      <c r="E10" s="5" t="str">
        <f t="shared" si="0"/>
        <v/>
      </c>
      <c r="F10" s="5" t="str">
        <f t="shared" si="1"/>
        <v/>
      </c>
      <c r="G10" s="549"/>
      <c r="H10" s="6" t="str">
        <f t="shared" si="2"/>
        <v/>
      </c>
      <c r="I10" s="5" t="str">
        <f t="shared" si="3"/>
        <v/>
      </c>
      <c r="J10" s="98" t="e">
        <f t="shared" si="4"/>
        <v>#N/A</v>
      </c>
      <c r="K10" s="6" t="str">
        <f t="shared" si="5"/>
        <v/>
      </c>
      <c r="L10" s="182" t="str">
        <f t="shared" si="6"/>
        <v/>
      </c>
      <c r="M10" s="348"/>
      <c r="N10" s="72" t="s">
        <v>29</v>
      </c>
      <c r="O10" s="5">
        <f t="shared" si="7"/>
        <v>0</v>
      </c>
      <c r="P10" s="183"/>
      <c r="Q10" s="183"/>
      <c r="R10" s="4" t="s">
        <v>13</v>
      </c>
      <c r="S10" s="5">
        <f t="shared" si="8"/>
        <v>0</v>
      </c>
      <c r="T10" s="33" t="s">
        <v>13</v>
      </c>
      <c r="U10" s="5">
        <f t="shared" si="9"/>
        <v>0</v>
      </c>
      <c r="V10" s="33" t="s">
        <v>13</v>
      </c>
      <c r="W10" s="171" t="str">
        <f t="shared" si="10"/>
        <v/>
      </c>
      <c r="X10" s="72" t="s">
        <v>531</v>
      </c>
      <c r="Y10" s="5">
        <f t="shared" si="11"/>
        <v>0</v>
      </c>
      <c r="Z10" s="72" t="s">
        <v>530</v>
      </c>
      <c r="AA10" s="6">
        <f t="shared" si="16"/>
        <v>0</v>
      </c>
      <c r="AB10" s="4" t="s">
        <v>516</v>
      </c>
      <c r="AC10" s="5">
        <f t="shared" si="12"/>
        <v>0</v>
      </c>
      <c r="AD10" s="6" t="str">
        <f t="shared" si="13"/>
        <v/>
      </c>
      <c r="AE10" s="41" t="str">
        <f t="shared" si="14"/>
        <v/>
      </c>
      <c r="AF10" s="41" t="str">
        <f t="shared" si="15"/>
        <v/>
      </c>
    </row>
    <row r="11" spans="1:32" ht="40.15" customHeight="1" x14ac:dyDescent="0.25">
      <c r="A11" s="74" t="str">
        <f>IF(B11="","",MAX($A$8:A10)+1)</f>
        <v/>
      </c>
      <c r="B11" s="73"/>
      <c r="C11" s="348"/>
      <c r="D11" s="33"/>
      <c r="E11" s="5" t="str">
        <f t="shared" si="0"/>
        <v/>
      </c>
      <c r="F11" s="5" t="str">
        <f t="shared" si="1"/>
        <v/>
      </c>
      <c r="G11" s="549"/>
      <c r="H11" s="6" t="str">
        <f t="shared" si="2"/>
        <v/>
      </c>
      <c r="I11" s="5" t="str">
        <f t="shared" si="3"/>
        <v/>
      </c>
      <c r="J11" s="98" t="e">
        <f t="shared" si="4"/>
        <v>#N/A</v>
      </c>
      <c r="K11" s="6" t="str">
        <f t="shared" si="5"/>
        <v/>
      </c>
      <c r="L11" s="182" t="str">
        <f t="shared" si="6"/>
        <v/>
      </c>
      <c r="M11" s="348"/>
      <c r="N11" s="72" t="s">
        <v>29</v>
      </c>
      <c r="O11" s="5">
        <f t="shared" si="7"/>
        <v>0</v>
      </c>
      <c r="P11" s="183"/>
      <c r="Q11" s="183"/>
      <c r="R11" s="4" t="s">
        <v>13</v>
      </c>
      <c r="S11" s="5">
        <f t="shared" si="8"/>
        <v>0</v>
      </c>
      <c r="T11" s="33" t="s">
        <v>13</v>
      </c>
      <c r="U11" s="5">
        <f t="shared" si="9"/>
        <v>0</v>
      </c>
      <c r="V11" s="33" t="s">
        <v>13</v>
      </c>
      <c r="W11" s="171" t="str">
        <f t="shared" si="10"/>
        <v/>
      </c>
      <c r="X11" s="72" t="s">
        <v>531</v>
      </c>
      <c r="Y11" s="5">
        <f t="shared" si="11"/>
        <v>0</v>
      </c>
      <c r="Z11" s="72" t="s">
        <v>530</v>
      </c>
      <c r="AA11" s="6">
        <f t="shared" si="16"/>
        <v>0</v>
      </c>
      <c r="AB11" s="4" t="s">
        <v>516</v>
      </c>
      <c r="AC11" s="5">
        <f t="shared" si="12"/>
        <v>0</v>
      </c>
      <c r="AD11" s="6" t="str">
        <f t="shared" si="13"/>
        <v/>
      </c>
      <c r="AE11" s="41" t="str">
        <f t="shared" si="14"/>
        <v/>
      </c>
      <c r="AF11" s="41" t="str">
        <f t="shared" si="15"/>
        <v/>
      </c>
    </row>
    <row r="12" spans="1:32" ht="40.15" customHeight="1" x14ac:dyDescent="0.25">
      <c r="A12" s="74" t="str">
        <f>IF(B12="","",MAX($A$8:A11)+1)</f>
        <v/>
      </c>
      <c r="B12" s="73"/>
      <c r="C12" s="348"/>
      <c r="D12" s="33"/>
      <c r="E12" s="5" t="str">
        <f t="shared" si="0"/>
        <v/>
      </c>
      <c r="F12" s="5" t="str">
        <f t="shared" si="1"/>
        <v/>
      </c>
      <c r="G12" s="549"/>
      <c r="H12" s="6" t="str">
        <f t="shared" si="2"/>
        <v/>
      </c>
      <c r="I12" s="5" t="str">
        <f t="shared" si="3"/>
        <v/>
      </c>
      <c r="J12" s="98" t="e">
        <f t="shared" si="4"/>
        <v>#N/A</v>
      </c>
      <c r="K12" s="6" t="str">
        <f t="shared" si="5"/>
        <v/>
      </c>
      <c r="L12" s="182" t="str">
        <f t="shared" si="6"/>
        <v/>
      </c>
      <c r="M12" s="348"/>
      <c r="N12" s="72" t="s">
        <v>29</v>
      </c>
      <c r="O12" s="5">
        <f t="shared" si="7"/>
        <v>0</v>
      </c>
      <c r="P12" s="183"/>
      <c r="Q12" s="183"/>
      <c r="R12" s="4" t="s">
        <v>13</v>
      </c>
      <c r="S12" s="5">
        <f t="shared" si="8"/>
        <v>0</v>
      </c>
      <c r="T12" s="33" t="s">
        <v>13</v>
      </c>
      <c r="U12" s="5">
        <f t="shared" si="9"/>
        <v>0</v>
      </c>
      <c r="V12" s="33" t="s">
        <v>13</v>
      </c>
      <c r="W12" s="171" t="str">
        <f t="shared" si="10"/>
        <v/>
      </c>
      <c r="X12" s="72" t="s">
        <v>531</v>
      </c>
      <c r="Y12" s="5">
        <f t="shared" si="11"/>
        <v>0</v>
      </c>
      <c r="Z12" s="72" t="s">
        <v>530</v>
      </c>
      <c r="AA12" s="6">
        <f t="shared" si="16"/>
        <v>0</v>
      </c>
      <c r="AB12" s="4" t="s">
        <v>516</v>
      </c>
      <c r="AC12" s="5">
        <f t="shared" si="12"/>
        <v>0</v>
      </c>
      <c r="AD12" s="6" t="str">
        <f t="shared" si="13"/>
        <v/>
      </c>
      <c r="AE12" s="41" t="str">
        <f t="shared" si="14"/>
        <v/>
      </c>
      <c r="AF12" s="41" t="str">
        <f t="shared" si="15"/>
        <v/>
      </c>
    </row>
    <row r="13" spans="1:32" ht="40.15" customHeight="1" x14ac:dyDescent="0.25">
      <c r="A13" s="74" t="str">
        <f>IF(B13="","",MAX($A$8:A12)+1)</f>
        <v/>
      </c>
      <c r="B13" s="73"/>
      <c r="C13" s="348"/>
      <c r="D13" s="33"/>
      <c r="E13" s="5" t="str">
        <f t="shared" si="0"/>
        <v/>
      </c>
      <c r="F13" s="5" t="str">
        <f t="shared" si="1"/>
        <v/>
      </c>
      <c r="G13" s="549"/>
      <c r="H13" s="6" t="str">
        <f t="shared" si="2"/>
        <v/>
      </c>
      <c r="I13" s="5" t="str">
        <f t="shared" si="3"/>
        <v/>
      </c>
      <c r="J13" s="98" t="e">
        <f t="shared" si="4"/>
        <v>#N/A</v>
      </c>
      <c r="K13" s="6" t="str">
        <f t="shared" si="5"/>
        <v/>
      </c>
      <c r="L13" s="182" t="str">
        <f t="shared" si="6"/>
        <v/>
      </c>
      <c r="M13" s="348"/>
      <c r="N13" s="72" t="s">
        <v>29</v>
      </c>
      <c r="O13" s="5">
        <f t="shared" si="7"/>
        <v>0</v>
      </c>
      <c r="P13" s="183"/>
      <c r="Q13" s="183"/>
      <c r="R13" s="4" t="s">
        <v>13</v>
      </c>
      <c r="S13" s="5">
        <f t="shared" si="8"/>
        <v>0</v>
      </c>
      <c r="T13" s="33" t="s">
        <v>13</v>
      </c>
      <c r="U13" s="5">
        <f t="shared" si="9"/>
        <v>0</v>
      </c>
      <c r="V13" s="33" t="s">
        <v>13</v>
      </c>
      <c r="W13" s="171" t="str">
        <f t="shared" si="10"/>
        <v/>
      </c>
      <c r="X13" s="72" t="s">
        <v>531</v>
      </c>
      <c r="Y13" s="5">
        <f t="shared" si="11"/>
        <v>0</v>
      </c>
      <c r="Z13" s="72" t="s">
        <v>530</v>
      </c>
      <c r="AA13" s="6">
        <f t="shared" si="16"/>
        <v>0</v>
      </c>
      <c r="AB13" s="4" t="s">
        <v>516</v>
      </c>
      <c r="AC13" s="5">
        <f t="shared" si="12"/>
        <v>0</v>
      </c>
      <c r="AD13" s="6" t="str">
        <f t="shared" si="13"/>
        <v/>
      </c>
      <c r="AE13" s="41" t="str">
        <f t="shared" si="14"/>
        <v/>
      </c>
      <c r="AF13" s="41" t="str">
        <f t="shared" si="15"/>
        <v/>
      </c>
    </row>
    <row r="14" spans="1:32" ht="40.15" customHeight="1" x14ac:dyDescent="0.25">
      <c r="A14" s="74" t="str">
        <f>IF(B14="","",MAX($A$8:A13)+1)</f>
        <v/>
      </c>
      <c r="B14" s="73"/>
      <c r="C14" s="348"/>
      <c r="D14" s="33"/>
      <c r="E14" s="5" t="str">
        <f t="shared" si="0"/>
        <v/>
      </c>
      <c r="F14" s="5" t="str">
        <f t="shared" si="1"/>
        <v/>
      </c>
      <c r="G14" s="549"/>
      <c r="H14" s="6" t="str">
        <f t="shared" si="2"/>
        <v/>
      </c>
      <c r="I14" s="5" t="str">
        <f t="shared" si="3"/>
        <v/>
      </c>
      <c r="J14" s="98" t="e">
        <f t="shared" si="4"/>
        <v>#N/A</v>
      </c>
      <c r="K14" s="6" t="str">
        <f t="shared" si="5"/>
        <v/>
      </c>
      <c r="L14" s="182" t="str">
        <f t="shared" si="6"/>
        <v/>
      </c>
      <c r="M14" s="348"/>
      <c r="N14" s="72" t="s">
        <v>29</v>
      </c>
      <c r="O14" s="5">
        <f t="shared" si="7"/>
        <v>0</v>
      </c>
      <c r="P14" s="183"/>
      <c r="Q14" s="183"/>
      <c r="R14" s="4" t="s">
        <v>13</v>
      </c>
      <c r="S14" s="5">
        <f t="shared" si="8"/>
        <v>0</v>
      </c>
      <c r="T14" s="33" t="s">
        <v>13</v>
      </c>
      <c r="U14" s="5">
        <f t="shared" si="9"/>
        <v>0</v>
      </c>
      <c r="V14" s="33" t="s">
        <v>13</v>
      </c>
      <c r="W14" s="171" t="str">
        <f t="shared" si="10"/>
        <v/>
      </c>
      <c r="X14" s="72" t="s">
        <v>531</v>
      </c>
      <c r="Y14" s="5">
        <f t="shared" si="11"/>
        <v>0</v>
      </c>
      <c r="Z14" s="72" t="s">
        <v>530</v>
      </c>
      <c r="AA14" s="6">
        <f t="shared" si="16"/>
        <v>0</v>
      </c>
      <c r="AB14" s="4" t="s">
        <v>516</v>
      </c>
      <c r="AC14" s="5">
        <f t="shared" si="12"/>
        <v>0</v>
      </c>
      <c r="AD14" s="6" t="str">
        <f t="shared" si="13"/>
        <v/>
      </c>
      <c r="AE14" s="41" t="str">
        <f t="shared" si="14"/>
        <v/>
      </c>
      <c r="AF14" s="41" t="str">
        <f t="shared" si="15"/>
        <v/>
      </c>
    </row>
    <row r="15" spans="1:32" ht="40.15" customHeight="1" x14ac:dyDescent="0.25">
      <c r="A15" s="74" t="str">
        <f>IF(B15="","",MAX($A$8:A14)+1)</f>
        <v/>
      </c>
      <c r="B15" s="73"/>
      <c r="C15" s="348"/>
      <c r="D15" s="33"/>
      <c r="E15" s="5" t="str">
        <f t="shared" si="0"/>
        <v/>
      </c>
      <c r="F15" s="5" t="str">
        <f t="shared" si="1"/>
        <v/>
      </c>
      <c r="G15" s="549"/>
      <c r="H15" s="6" t="str">
        <f t="shared" si="2"/>
        <v/>
      </c>
      <c r="I15" s="5" t="str">
        <f t="shared" si="3"/>
        <v/>
      </c>
      <c r="J15" s="98" t="e">
        <f t="shared" si="4"/>
        <v>#N/A</v>
      </c>
      <c r="K15" s="6" t="str">
        <f t="shared" si="5"/>
        <v/>
      </c>
      <c r="L15" s="182" t="str">
        <f t="shared" si="6"/>
        <v/>
      </c>
      <c r="M15" s="348"/>
      <c r="N15" s="72" t="s">
        <v>29</v>
      </c>
      <c r="O15" s="5">
        <f t="shared" si="7"/>
        <v>0</v>
      </c>
      <c r="P15" s="183"/>
      <c r="Q15" s="183"/>
      <c r="R15" s="4" t="s">
        <v>13</v>
      </c>
      <c r="S15" s="5">
        <f t="shared" si="8"/>
        <v>0</v>
      </c>
      <c r="T15" s="33" t="s">
        <v>13</v>
      </c>
      <c r="U15" s="5">
        <f t="shared" si="9"/>
        <v>0</v>
      </c>
      <c r="V15" s="33" t="s">
        <v>13</v>
      </c>
      <c r="W15" s="171" t="str">
        <f t="shared" si="10"/>
        <v/>
      </c>
      <c r="X15" s="72" t="s">
        <v>531</v>
      </c>
      <c r="Y15" s="5">
        <f t="shared" si="11"/>
        <v>0</v>
      </c>
      <c r="Z15" s="72" t="s">
        <v>530</v>
      </c>
      <c r="AA15" s="6">
        <f t="shared" si="16"/>
        <v>0</v>
      </c>
      <c r="AB15" s="4" t="s">
        <v>516</v>
      </c>
      <c r="AC15" s="5">
        <f t="shared" si="12"/>
        <v>0</v>
      </c>
      <c r="AD15" s="6" t="str">
        <f t="shared" si="13"/>
        <v/>
      </c>
      <c r="AE15" s="41" t="str">
        <f t="shared" si="14"/>
        <v/>
      </c>
      <c r="AF15" s="41" t="str">
        <f t="shared" si="15"/>
        <v/>
      </c>
    </row>
    <row r="16" spans="1:32" ht="40.15" customHeight="1" x14ac:dyDescent="0.25">
      <c r="A16" s="74" t="str">
        <f>IF(B16="","",MAX($A$8:A15)+1)</f>
        <v/>
      </c>
      <c r="B16" s="73"/>
      <c r="C16" s="348"/>
      <c r="D16" s="33"/>
      <c r="E16" s="5" t="str">
        <f t="shared" si="0"/>
        <v/>
      </c>
      <c r="F16" s="5" t="str">
        <f t="shared" si="1"/>
        <v/>
      </c>
      <c r="G16" s="348"/>
      <c r="H16" s="6" t="str">
        <f t="shared" si="2"/>
        <v/>
      </c>
      <c r="I16" s="5" t="str">
        <f t="shared" si="3"/>
        <v/>
      </c>
      <c r="J16" s="98" t="e">
        <f t="shared" si="4"/>
        <v>#N/A</v>
      </c>
      <c r="K16" s="6" t="str">
        <f t="shared" si="5"/>
        <v/>
      </c>
      <c r="L16" s="182" t="str">
        <f t="shared" si="6"/>
        <v/>
      </c>
      <c r="M16" s="348"/>
      <c r="N16" s="72" t="s">
        <v>29</v>
      </c>
      <c r="O16" s="5">
        <f t="shared" si="7"/>
        <v>0</v>
      </c>
      <c r="P16" s="183"/>
      <c r="Q16" s="183"/>
      <c r="R16" s="4" t="s">
        <v>13</v>
      </c>
      <c r="S16" s="5">
        <f t="shared" si="8"/>
        <v>0</v>
      </c>
      <c r="T16" s="33" t="s">
        <v>13</v>
      </c>
      <c r="U16" s="5">
        <f t="shared" si="9"/>
        <v>0</v>
      </c>
      <c r="V16" s="33" t="s">
        <v>13</v>
      </c>
      <c r="W16" s="171" t="str">
        <f t="shared" si="10"/>
        <v/>
      </c>
      <c r="X16" s="72" t="s">
        <v>531</v>
      </c>
      <c r="Y16" s="5">
        <f t="shared" si="11"/>
        <v>0</v>
      </c>
      <c r="Z16" s="72" t="s">
        <v>530</v>
      </c>
      <c r="AA16" s="6">
        <f t="shared" si="16"/>
        <v>0</v>
      </c>
      <c r="AB16" s="4" t="s">
        <v>516</v>
      </c>
      <c r="AC16" s="5">
        <f t="shared" si="12"/>
        <v>0</v>
      </c>
      <c r="AD16" s="6" t="str">
        <f t="shared" si="13"/>
        <v/>
      </c>
      <c r="AE16" s="41" t="str">
        <f t="shared" si="14"/>
        <v/>
      </c>
      <c r="AF16" s="41" t="str">
        <f t="shared" si="15"/>
        <v/>
      </c>
    </row>
    <row r="17" spans="1:32" ht="40.15" customHeight="1" x14ac:dyDescent="0.25">
      <c r="A17" s="74" t="str">
        <f>IF(B17="","",MAX($A$8:A16)+1)</f>
        <v/>
      </c>
      <c r="B17" s="73"/>
      <c r="C17" s="348"/>
      <c r="D17" s="33"/>
      <c r="E17" s="5" t="str">
        <f t="shared" si="0"/>
        <v/>
      </c>
      <c r="F17" s="5" t="str">
        <f t="shared" si="1"/>
        <v/>
      </c>
      <c r="G17" s="348"/>
      <c r="H17" s="6" t="str">
        <f t="shared" si="2"/>
        <v/>
      </c>
      <c r="I17" s="5" t="str">
        <f t="shared" si="3"/>
        <v/>
      </c>
      <c r="J17" s="98" t="e">
        <f t="shared" si="4"/>
        <v>#N/A</v>
      </c>
      <c r="K17" s="6" t="str">
        <f t="shared" si="5"/>
        <v/>
      </c>
      <c r="L17" s="182" t="str">
        <f t="shared" si="6"/>
        <v/>
      </c>
      <c r="M17" s="348"/>
      <c r="N17" s="72" t="s">
        <v>29</v>
      </c>
      <c r="O17" s="5">
        <f t="shared" ref="O17:O80" si="17">VLOOKUP(N17,NSollHumus,2,FALSE)</f>
        <v>0</v>
      </c>
      <c r="P17" s="183"/>
      <c r="Q17" s="183"/>
      <c r="R17" s="4" t="s">
        <v>13</v>
      </c>
      <c r="S17" s="5">
        <f t="shared" si="8"/>
        <v>0</v>
      </c>
      <c r="T17" s="33" t="s">
        <v>13</v>
      </c>
      <c r="U17" s="5">
        <f t="shared" ref="U17:U80" si="18">VLOOKUP(T17,NSollZF,2,FALSE)</f>
        <v>0</v>
      </c>
      <c r="V17" s="33" t="s">
        <v>13</v>
      </c>
      <c r="W17" s="171" t="str">
        <f t="shared" si="10"/>
        <v/>
      </c>
      <c r="X17" s="72" t="s">
        <v>531</v>
      </c>
      <c r="Y17" s="5">
        <f t="shared" ref="Y17:Y80" si="19">IF(OR("ja"=X17,"keine"=V17),0,VLOOKUP(V17,NSollSK,5,FALSE))</f>
        <v>0</v>
      </c>
      <c r="Z17" s="72" t="s">
        <v>530</v>
      </c>
      <c r="AA17" s="6">
        <f t="shared" ref="AA17:AA80" si="20">IF(Z17="nein",0,Y17*2/3)</f>
        <v>0</v>
      </c>
      <c r="AB17" s="4" t="s">
        <v>516</v>
      </c>
      <c r="AC17" s="5">
        <f t="shared" si="12"/>
        <v>0</v>
      </c>
      <c r="AD17" s="6" t="str">
        <f t="shared" si="13"/>
        <v/>
      </c>
      <c r="AE17" s="41" t="str">
        <f t="shared" si="14"/>
        <v/>
      </c>
      <c r="AF17" s="41" t="str">
        <f t="shared" si="15"/>
        <v/>
      </c>
    </row>
    <row r="18" spans="1:32" ht="40.15" customHeight="1" x14ac:dyDescent="0.25">
      <c r="A18" s="74" t="str">
        <f>IF(B18="","",MAX($A$8:A17)+1)</f>
        <v/>
      </c>
      <c r="B18" s="73"/>
      <c r="C18" s="348"/>
      <c r="D18" s="33"/>
      <c r="E18" s="5" t="str">
        <f t="shared" si="0"/>
        <v/>
      </c>
      <c r="F18" s="5" t="str">
        <f t="shared" si="1"/>
        <v/>
      </c>
      <c r="G18" s="348"/>
      <c r="H18" s="6" t="str">
        <f t="shared" si="2"/>
        <v/>
      </c>
      <c r="I18" s="5" t="str">
        <f t="shared" si="3"/>
        <v/>
      </c>
      <c r="J18" s="98" t="e">
        <f t="shared" si="4"/>
        <v>#N/A</v>
      </c>
      <c r="K18" s="6" t="str">
        <f t="shared" si="5"/>
        <v/>
      </c>
      <c r="L18" s="182" t="str">
        <f t="shared" si="6"/>
        <v/>
      </c>
      <c r="M18" s="348"/>
      <c r="N18" s="72" t="s">
        <v>29</v>
      </c>
      <c r="O18" s="5">
        <f t="shared" si="17"/>
        <v>0</v>
      </c>
      <c r="P18" s="183"/>
      <c r="Q18" s="183"/>
      <c r="R18" s="4" t="s">
        <v>13</v>
      </c>
      <c r="S18" s="5">
        <f t="shared" si="8"/>
        <v>0</v>
      </c>
      <c r="T18" s="33" t="s">
        <v>13</v>
      </c>
      <c r="U18" s="5">
        <f t="shared" si="18"/>
        <v>0</v>
      </c>
      <c r="V18" s="33" t="s">
        <v>13</v>
      </c>
      <c r="W18" s="171" t="str">
        <f t="shared" si="10"/>
        <v/>
      </c>
      <c r="X18" s="72" t="s">
        <v>531</v>
      </c>
      <c r="Y18" s="5">
        <f t="shared" si="19"/>
        <v>0</v>
      </c>
      <c r="Z18" s="72" t="s">
        <v>530</v>
      </c>
      <c r="AA18" s="6">
        <f t="shared" si="20"/>
        <v>0</v>
      </c>
      <c r="AB18" s="4" t="s">
        <v>516</v>
      </c>
      <c r="AC18" s="5">
        <f t="shared" si="12"/>
        <v>0</v>
      </c>
      <c r="AD18" s="6" t="str">
        <f t="shared" si="13"/>
        <v/>
      </c>
      <c r="AE18" s="41" t="str">
        <f t="shared" si="14"/>
        <v/>
      </c>
      <c r="AF18" s="41" t="str">
        <f t="shared" si="15"/>
        <v/>
      </c>
    </row>
    <row r="19" spans="1:32" ht="40.15" customHeight="1" x14ac:dyDescent="0.25">
      <c r="A19" s="74" t="str">
        <f>IF(B19="","",MAX($A$8:A18)+1)</f>
        <v/>
      </c>
      <c r="B19" s="73"/>
      <c r="C19" s="348"/>
      <c r="D19" s="33"/>
      <c r="E19" s="5" t="str">
        <f t="shared" si="0"/>
        <v/>
      </c>
      <c r="F19" s="5" t="str">
        <f t="shared" si="1"/>
        <v/>
      </c>
      <c r="G19" s="348"/>
      <c r="H19" s="6" t="str">
        <f t="shared" si="2"/>
        <v/>
      </c>
      <c r="I19" s="5" t="str">
        <f t="shared" si="3"/>
        <v/>
      </c>
      <c r="J19" s="98" t="e">
        <f t="shared" si="4"/>
        <v>#N/A</v>
      </c>
      <c r="K19" s="6" t="str">
        <f t="shared" si="5"/>
        <v/>
      </c>
      <c r="L19" s="182" t="str">
        <f t="shared" si="6"/>
        <v/>
      </c>
      <c r="M19" s="348"/>
      <c r="N19" s="72" t="s">
        <v>29</v>
      </c>
      <c r="O19" s="5">
        <f t="shared" si="17"/>
        <v>0</v>
      </c>
      <c r="P19" s="183"/>
      <c r="Q19" s="183"/>
      <c r="R19" s="4" t="s">
        <v>13</v>
      </c>
      <c r="S19" s="5">
        <f t="shared" si="8"/>
        <v>0</v>
      </c>
      <c r="T19" s="33" t="s">
        <v>13</v>
      </c>
      <c r="U19" s="5">
        <f t="shared" si="18"/>
        <v>0</v>
      </c>
      <c r="V19" s="33" t="s">
        <v>13</v>
      </c>
      <c r="W19" s="171" t="str">
        <f t="shared" si="10"/>
        <v/>
      </c>
      <c r="X19" s="72" t="s">
        <v>531</v>
      </c>
      <c r="Y19" s="5">
        <f t="shared" si="19"/>
        <v>0</v>
      </c>
      <c r="Z19" s="72" t="s">
        <v>530</v>
      </c>
      <c r="AA19" s="6">
        <f t="shared" si="20"/>
        <v>0</v>
      </c>
      <c r="AB19" s="4" t="s">
        <v>516</v>
      </c>
      <c r="AC19" s="5">
        <f t="shared" si="12"/>
        <v>0</v>
      </c>
      <c r="AD19" s="6" t="str">
        <f t="shared" si="13"/>
        <v/>
      </c>
      <c r="AE19" s="41" t="str">
        <f t="shared" si="14"/>
        <v/>
      </c>
      <c r="AF19" s="41" t="str">
        <f t="shared" si="15"/>
        <v/>
      </c>
    </row>
    <row r="20" spans="1:32" ht="40.15" customHeight="1" x14ac:dyDescent="0.25">
      <c r="A20" s="74" t="str">
        <f>IF(B20="","",MAX($A$8:A19)+1)</f>
        <v/>
      </c>
      <c r="B20" s="73"/>
      <c r="C20" s="348"/>
      <c r="D20" s="33"/>
      <c r="E20" s="5" t="str">
        <f t="shared" si="0"/>
        <v/>
      </c>
      <c r="F20" s="5" t="str">
        <f t="shared" si="1"/>
        <v/>
      </c>
      <c r="G20" s="348"/>
      <c r="H20" s="6" t="str">
        <f t="shared" si="2"/>
        <v/>
      </c>
      <c r="I20" s="5" t="str">
        <f t="shared" si="3"/>
        <v/>
      </c>
      <c r="J20" s="98" t="e">
        <f t="shared" si="4"/>
        <v>#N/A</v>
      </c>
      <c r="K20" s="6" t="str">
        <f t="shared" si="5"/>
        <v/>
      </c>
      <c r="L20" s="182" t="str">
        <f t="shared" si="6"/>
        <v/>
      </c>
      <c r="M20" s="348"/>
      <c r="N20" s="72" t="s">
        <v>29</v>
      </c>
      <c r="O20" s="5">
        <f t="shared" si="17"/>
        <v>0</v>
      </c>
      <c r="P20" s="183"/>
      <c r="Q20" s="183"/>
      <c r="R20" s="4" t="s">
        <v>13</v>
      </c>
      <c r="S20" s="5">
        <f t="shared" si="8"/>
        <v>0</v>
      </c>
      <c r="T20" s="33" t="s">
        <v>13</v>
      </c>
      <c r="U20" s="5">
        <f t="shared" si="18"/>
        <v>0</v>
      </c>
      <c r="V20" s="33" t="s">
        <v>13</v>
      </c>
      <c r="W20" s="171" t="str">
        <f t="shared" si="10"/>
        <v/>
      </c>
      <c r="X20" s="72" t="s">
        <v>531</v>
      </c>
      <c r="Y20" s="5">
        <f t="shared" si="19"/>
        <v>0</v>
      </c>
      <c r="Z20" s="72" t="s">
        <v>530</v>
      </c>
      <c r="AA20" s="6">
        <f t="shared" si="20"/>
        <v>0</v>
      </c>
      <c r="AB20" s="4" t="s">
        <v>516</v>
      </c>
      <c r="AC20" s="5">
        <f t="shared" si="12"/>
        <v>0</v>
      </c>
      <c r="AD20" s="6" t="str">
        <f t="shared" si="13"/>
        <v/>
      </c>
      <c r="AE20" s="41" t="str">
        <f t="shared" si="14"/>
        <v/>
      </c>
      <c r="AF20" s="41" t="str">
        <f t="shared" si="15"/>
        <v/>
      </c>
    </row>
    <row r="21" spans="1:32" ht="40.15" customHeight="1" x14ac:dyDescent="0.25">
      <c r="A21" s="74" t="str">
        <f>IF(B21="","",MAX($A$8:A20)+1)</f>
        <v/>
      </c>
      <c r="B21" s="73"/>
      <c r="C21" s="348"/>
      <c r="D21" s="33"/>
      <c r="E21" s="5" t="str">
        <f t="shared" si="0"/>
        <v/>
      </c>
      <c r="F21" s="5" t="str">
        <f t="shared" si="1"/>
        <v/>
      </c>
      <c r="G21" s="348"/>
      <c r="H21" s="6" t="str">
        <f t="shared" si="2"/>
        <v/>
      </c>
      <c r="I21" s="5" t="str">
        <f t="shared" si="3"/>
        <v/>
      </c>
      <c r="J21" s="98" t="e">
        <f t="shared" si="4"/>
        <v>#N/A</v>
      </c>
      <c r="K21" s="6" t="str">
        <f t="shared" si="5"/>
        <v/>
      </c>
      <c r="L21" s="182" t="str">
        <f t="shared" si="6"/>
        <v/>
      </c>
      <c r="M21" s="348"/>
      <c r="N21" s="72" t="s">
        <v>29</v>
      </c>
      <c r="O21" s="5">
        <f t="shared" si="17"/>
        <v>0</v>
      </c>
      <c r="P21" s="183"/>
      <c r="Q21" s="183"/>
      <c r="R21" s="4" t="s">
        <v>13</v>
      </c>
      <c r="S21" s="5">
        <f t="shared" si="8"/>
        <v>0</v>
      </c>
      <c r="T21" s="33" t="s">
        <v>13</v>
      </c>
      <c r="U21" s="5">
        <f t="shared" si="18"/>
        <v>0</v>
      </c>
      <c r="V21" s="33" t="s">
        <v>13</v>
      </c>
      <c r="W21" s="171" t="str">
        <f t="shared" si="10"/>
        <v/>
      </c>
      <c r="X21" s="72" t="s">
        <v>531</v>
      </c>
      <c r="Y21" s="5">
        <f t="shared" si="19"/>
        <v>0</v>
      </c>
      <c r="Z21" s="72" t="s">
        <v>530</v>
      </c>
      <c r="AA21" s="6">
        <f t="shared" si="20"/>
        <v>0</v>
      </c>
      <c r="AB21" s="4" t="s">
        <v>516</v>
      </c>
      <c r="AC21" s="5">
        <f t="shared" si="12"/>
        <v>0</v>
      </c>
      <c r="AD21" s="6" t="str">
        <f t="shared" si="13"/>
        <v/>
      </c>
      <c r="AE21" s="41" t="str">
        <f t="shared" si="14"/>
        <v/>
      </c>
      <c r="AF21" s="41" t="str">
        <f t="shared" si="15"/>
        <v/>
      </c>
    </row>
    <row r="22" spans="1:32" ht="40.15" customHeight="1" x14ac:dyDescent="0.25">
      <c r="A22" s="74" t="str">
        <f>IF(B22="","",MAX($A$8:A21)+1)</f>
        <v/>
      </c>
      <c r="B22" s="73"/>
      <c r="C22" s="348"/>
      <c r="D22" s="33"/>
      <c r="E22" s="5" t="str">
        <f t="shared" si="0"/>
        <v/>
      </c>
      <c r="F22" s="5" t="str">
        <f t="shared" si="1"/>
        <v/>
      </c>
      <c r="G22" s="348"/>
      <c r="H22" s="6" t="str">
        <f t="shared" si="2"/>
        <v/>
      </c>
      <c r="I22" s="5" t="str">
        <f t="shared" si="3"/>
        <v/>
      </c>
      <c r="J22" s="98" t="e">
        <f t="shared" si="4"/>
        <v>#N/A</v>
      </c>
      <c r="K22" s="6" t="str">
        <f t="shared" si="5"/>
        <v/>
      </c>
      <c r="L22" s="182" t="str">
        <f t="shared" si="6"/>
        <v/>
      </c>
      <c r="M22" s="348"/>
      <c r="N22" s="72" t="s">
        <v>29</v>
      </c>
      <c r="O22" s="5">
        <f t="shared" si="17"/>
        <v>0</v>
      </c>
      <c r="P22" s="183"/>
      <c r="Q22" s="183"/>
      <c r="R22" s="4" t="s">
        <v>13</v>
      </c>
      <c r="S22" s="5">
        <f t="shared" si="8"/>
        <v>0</v>
      </c>
      <c r="T22" s="33" t="s">
        <v>13</v>
      </c>
      <c r="U22" s="5">
        <f t="shared" si="18"/>
        <v>0</v>
      </c>
      <c r="V22" s="33" t="s">
        <v>13</v>
      </c>
      <c r="W22" s="171" t="str">
        <f t="shared" si="10"/>
        <v/>
      </c>
      <c r="X22" s="72" t="s">
        <v>531</v>
      </c>
      <c r="Y22" s="5">
        <f t="shared" si="19"/>
        <v>0</v>
      </c>
      <c r="Z22" s="72" t="s">
        <v>530</v>
      </c>
      <c r="AA22" s="6">
        <f t="shared" si="20"/>
        <v>0</v>
      </c>
      <c r="AB22" s="4" t="s">
        <v>516</v>
      </c>
      <c r="AC22" s="5">
        <f t="shared" si="12"/>
        <v>0</v>
      </c>
      <c r="AD22" s="6" t="str">
        <f t="shared" si="13"/>
        <v/>
      </c>
      <c r="AE22" s="41" t="str">
        <f t="shared" si="14"/>
        <v/>
      </c>
      <c r="AF22" s="41" t="str">
        <f t="shared" si="15"/>
        <v/>
      </c>
    </row>
    <row r="23" spans="1:32" ht="40.15" customHeight="1" x14ac:dyDescent="0.25">
      <c r="A23" s="74" t="str">
        <f>IF(B23="","",MAX($A$8:A22)+1)</f>
        <v/>
      </c>
      <c r="B23" s="73"/>
      <c r="C23" s="348"/>
      <c r="D23" s="33"/>
      <c r="E23" s="5" t="str">
        <f t="shared" si="0"/>
        <v/>
      </c>
      <c r="F23" s="5" t="str">
        <f t="shared" si="1"/>
        <v/>
      </c>
      <c r="G23" s="348"/>
      <c r="H23" s="6" t="str">
        <f t="shared" si="2"/>
        <v/>
      </c>
      <c r="I23" s="5" t="str">
        <f t="shared" si="3"/>
        <v/>
      </c>
      <c r="J23" s="98" t="e">
        <f t="shared" si="4"/>
        <v>#N/A</v>
      </c>
      <c r="K23" s="6" t="str">
        <f t="shared" si="5"/>
        <v/>
      </c>
      <c r="L23" s="182" t="str">
        <f t="shared" si="6"/>
        <v/>
      </c>
      <c r="M23" s="348"/>
      <c r="N23" s="72" t="s">
        <v>29</v>
      </c>
      <c r="O23" s="5">
        <f t="shared" si="17"/>
        <v>0</v>
      </c>
      <c r="P23" s="183"/>
      <c r="Q23" s="183"/>
      <c r="R23" s="4" t="s">
        <v>13</v>
      </c>
      <c r="S23" s="5">
        <f t="shared" si="8"/>
        <v>0</v>
      </c>
      <c r="T23" s="33" t="s">
        <v>13</v>
      </c>
      <c r="U23" s="5">
        <f t="shared" si="18"/>
        <v>0</v>
      </c>
      <c r="V23" s="33" t="s">
        <v>13</v>
      </c>
      <c r="W23" s="171" t="str">
        <f t="shared" si="10"/>
        <v/>
      </c>
      <c r="X23" s="72" t="s">
        <v>531</v>
      </c>
      <c r="Y23" s="5">
        <f t="shared" si="19"/>
        <v>0</v>
      </c>
      <c r="Z23" s="72" t="s">
        <v>530</v>
      </c>
      <c r="AA23" s="6">
        <f t="shared" si="20"/>
        <v>0</v>
      </c>
      <c r="AB23" s="4" t="s">
        <v>516</v>
      </c>
      <c r="AC23" s="5">
        <f t="shared" si="12"/>
        <v>0</v>
      </c>
      <c r="AD23" s="6" t="str">
        <f t="shared" si="13"/>
        <v/>
      </c>
      <c r="AE23" s="41" t="str">
        <f t="shared" si="14"/>
        <v/>
      </c>
      <c r="AF23" s="41" t="str">
        <f t="shared" si="15"/>
        <v/>
      </c>
    </row>
    <row r="24" spans="1:32" ht="40.15" customHeight="1" x14ac:dyDescent="0.25">
      <c r="A24" s="74" t="str">
        <f>IF(B24="","",MAX($A$8:A23)+1)</f>
        <v/>
      </c>
      <c r="B24" s="73"/>
      <c r="C24" s="348"/>
      <c r="D24" s="33"/>
      <c r="E24" s="5" t="str">
        <f t="shared" si="0"/>
        <v/>
      </c>
      <c r="F24" s="5" t="str">
        <f t="shared" si="1"/>
        <v/>
      </c>
      <c r="G24" s="348"/>
      <c r="H24" s="6" t="str">
        <f t="shared" si="2"/>
        <v/>
      </c>
      <c r="I24" s="5" t="str">
        <f t="shared" si="3"/>
        <v/>
      </c>
      <c r="J24" s="98" t="e">
        <f t="shared" si="4"/>
        <v>#N/A</v>
      </c>
      <c r="K24" s="6" t="str">
        <f t="shared" si="5"/>
        <v/>
      </c>
      <c r="L24" s="182" t="str">
        <f t="shared" si="6"/>
        <v/>
      </c>
      <c r="M24" s="348"/>
      <c r="N24" s="72" t="s">
        <v>29</v>
      </c>
      <c r="O24" s="5">
        <f t="shared" si="17"/>
        <v>0</v>
      </c>
      <c r="P24" s="183"/>
      <c r="Q24" s="183"/>
      <c r="R24" s="4" t="s">
        <v>13</v>
      </c>
      <c r="S24" s="5">
        <f t="shared" si="8"/>
        <v>0</v>
      </c>
      <c r="T24" s="33" t="s">
        <v>13</v>
      </c>
      <c r="U24" s="5">
        <f t="shared" si="18"/>
        <v>0</v>
      </c>
      <c r="V24" s="33" t="s">
        <v>13</v>
      </c>
      <c r="W24" s="171" t="str">
        <f t="shared" si="10"/>
        <v/>
      </c>
      <c r="X24" s="72" t="s">
        <v>531</v>
      </c>
      <c r="Y24" s="5">
        <f t="shared" si="19"/>
        <v>0</v>
      </c>
      <c r="Z24" s="72" t="s">
        <v>530</v>
      </c>
      <c r="AA24" s="6">
        <f t="shared" si="20"/>
        <v>0</v>
      </c>
      <c r="AB24" s="4" t="s">
        <v>516</v>
      </c>
      <c r="AC24" s="5">
        <f t="shared" si="12"/>
        <v>0</v>
      </c>
      <c r="AD24" s="6" t="str">
        <f t="shared" si="13"/>
        <v/>
      </c>
      <c r="AE24" s="41" t="str">
        <f t="shared" si="14"/>
        <v/>
      </c>
      <c r="AF24" s="41" t="str">
        <f t="shared" si="15"/>
        <v/>
      </c>
    </row>
    <row r="25" spans="1:32" ht="40.15" customHeight="1" x14ac:dyDescent="0.25">
      <c r="A25" s="74" t="str">
        <f>IF(B25="","",MAX($A$8:A24)+1)</f>
        <v/>
      </c>
      <c r="B25" s="73"/>
      <c r="C25" s="348"/>
      <c r="D25" s="33"/>
      <c r="E25" s="5" t="str">
        <f t="shared" si="0"/>
        <v/>
      </c>
      <c r="F25" s="5" t="str">
        <f t="shared" si="1"/>
        <v/>
      </c>
      <c r="G25" s="348"/>
      <c r="H25" s="6" t="str">
        <f t="shared" si="2"/>
        <v/>
      </c>
      <c r="I25" s="5" t="str">
        <f t="shared" si="3"/>
        <v/>
      </c>
      <c r="J25" s="98" t="e">
        <f t="shared" si="4"/>
        <v>#N/A</v>
      </c>
      <c r="K25" s="6" t="str">
        <f t="shared" si="5"/>
        <v/>
      </c>
      <c r="L25" s="182" t="str">
        <f t="shared" si="6"/>
        <v/>
      </c>
      <c r="M25" s="348"/>
      <c r="N25" s="72" t="s">
        <v>29</v>
      </c>
      <c r="O25" s="5">
        <f t="shared" si="17"/>
        <v>0</v>
      </c>
      <c r="P25" s="183"/>
      <c r="Q25" s="183"/>
      <c r="R25" s="4" t="s">
        <v>13</v>
      </c>
      <c r="S25" s="5">
        <f t="shared" si="8"/>
        <v>0</v>
      </c>
      <c r="T25" s="33" t="s">
        <v>13</v>
      </c>
      <c r="U25" s="5">
        <f t="shared" si="18"/>
        <v>0</v>
      </c>
      <c r="V25" s="33" t="s">
        <v>13</v>
      </c>
      <c r="W25" s="171" t="str">
        <f t="shared" si="10"/>
        <v/>
      </c>
      <c r="X25" s="72" t="s">
        <v>531</v>
      </c>
      <c r="Y25" s="5">
        <f t="shared" si="19"/>
        <v>0</v>
      </c>
      <c r="Z25" s="72" t="s">
        <v>530</v>
      </c>
      <c r="AA25" s="6">
        <f t="shared" si="20"/>
        <v>0</v>
      </c>
      <c r="AB25" s="4" t="s">
        <v>516</v>
      </c>
      <c r="AC25" s="5">
        <f t="shared" si="12"/>
        <v>0</v>
      </c>
      <c r="AD25" s="6" t="str">
        <f t="shared" si="13"/>
        <v/>
      </c>
      <c r="AE25" s="41" t="str">
        <f t="shared" si="14"/>
        <v/>
      </c>
      <c r="AF25" s="41" t="str">
        <f t="shared" si="15"/>
        <v/>
      </c>
    </row>
    <row r="26" spans="1:32" ht="40.15" customHeight="1" x14ac:dyDescent="0.25">
      <c r="A26" s="74" t="str">
        <f>IF(B26="","",MAX($A$8:A25)+1)</f>
        <v/>
      </c>
      <c r="B26" s="73"/>
      <c r="C26" s="348"/>
      <c r="D26" s="33"/>
      <c r="E26" s="5" t="str">
        <f t="shared" si="0"/>
        <v/>
      </c>
      <c r="F26" s="5" t="str">
        <f t="shared" si="1"/>
        <v/>
      </c>
      <c r="G26" s="348"/>
      <c r="H26" s="6" t="str">
        <f t="shared" si="2"/>
        <v/>
      </c>
      <c r="I26" s="5" t="str">
        <f t="shared" si="3"/>
        <v/>
      </c>
      <c r="J26" s="98" t="e">
        <f t="shared" si="4"/>
        <v>#N/A</v>
      </c>
      <c r="K26" s="6" t="str">
        <f t="shared" si="5"/>
        <v/>
      </c>
      <c r="L26" s="182" t="str">
        <f t="shared" si="6"/>
        <v/>
      </c>
      <c r="M26" s="348"/>
      <c r="N26" s="72" t="s">
        <v>29</v>
      </c>
      <c r="O26" s="5">
        <f t="shared" si="17"/>
        <v>0</v>
      </c>
      <c r="P26" s="183"/>
      <c r="Q26" s="183"/>
      <c r="R26" s="4" t="s">
        <v>13</v>
      </c>
      <c r="S26" s="5">
        <f t="shared" si="8"/>
        <v>0</v>
      </c>
      <c r="T26" s="33" t="s">
        <v>13</v>
      </c>
      <c r="U26" s="5">
        <f t="shared" si="18"/>
        <v>0</v>
      </c>
      <c r="V26" s="33" t="s">
        <v>13</v>
      </c>
      <c r="W26" s="171" t="str">
        <f t="shared" si="10"/>
        <v/>
      </c>
      <c r="X26" s="72" t="s">
        <v>531</v>
      </c>
      <c r="Y26" s="5">
        <f t="shared" si="19"/>
        <v>0</v>
      </c>
      <c r="Z26" s="72" t="s">
        <v>530</v>
      </c>
      <c r="AA26" s="6">
        <f t="shared" si="20"/>
        <v>0</v>
      </c>
      <c r="AB26" s="4" t="s">
        <v>516</v>
      </c>
      <c r="AC26" s="5">
        <f t="shared" si="12"/>
        <v>0</v>
      </c>
      <c r="AD26" s="6" t="str">
        <f t="shared" si="13"/>
        <v/>
      </c>
      <c r="AE26" s="41" t="str">
        <f t="shared" si="14"/>
        <v/>
      </c>
      <c r="AF26" s="41" t="str">
        <f t="shared" si="15"/>
        <v/>
      </c>
    </row>
    <row r="27" spans="1:32" ht="40.15" customHeight="1" x14ac:dyDescent="0.25">
      <c r="A27" s="74" t="str">
        <f>IF(B27="","",MAX($A$8:A26)+1)</f>
        <v/>
      </c>
      <c r="B27" s="73"/>
      <c r="C27" s="348"/>
      <c r="D27" s="33"/>
      <c r="E27" s="5" t="str">
        <f t="shared" si="0"/>
        <v/>
      </c>
      <c r="F27" s="5" t="str">
        <f t="shared" si="1"/>
        <v/>
      </c>
      <c r="G27" s="348"/>
      <c r="H27" s="6" t="str">
        <f t="shared" si="2"/>
        <v/>
      </c>
      <c r="I27" s="5" t="str">
        <f t="shared" si="3"/>
        <v/>
      </c>
      <c r="J27" s="98" t="e">
        <f t="shared" si="4"/>
        <v>#N/A</v>
      </c>
      <c r="K27" s="6" t="str">
        <f t="shared" si="5"/>
        <v/>
      </c>
      <c r="L27" s="182" t="str">
        <f t="shared" si="6"/>
        <v/>
      </c>
      <c r="M27" s="348"/>
      <c r="N27" s="72" t="s">
        <v>29</v>
      </c>
      <c r="O27" s="5">
        <f t="shared" si="17"/>
        <v>0</v>
      </c>
      <c r="P27" s="183"/>
      <c r="Q27" s="183"/>
      <c r="R27" s="4" t="s">
        <v>13</v>
      </c>
      <c r="S27" s="5">
        <f t="shared" si="8"/>
        <v>0</v>
      </c>
      <c r="T27" s="33" t="s">
        <v>13</v>
      </c>
      <c r="U27" s="5">
        <f t="shared" si="18"/>
        <v>0</v>
      </c>
      <c r="V27" s="33" t="s">
        <v>13</v>
      </c>
      <c r="W27" s="171" t="str">
        <f t="shared" si="10"/>
        <v/>
      </c>
      <c r="X27" s="72" t="s">
        <v>531</v>
      </c>
      <c r="Y27" s="5">
        <f t="shared" si="19"/>
        <v>0</v>
      </c>
      <c r="Z27" s="72" t="s">
        <v>530</v>
      </c>
      <c r="AA27" s="6">
        <f t="shared" si="20"/>
        <v>0</v>
      </c>
      <c r="AB27" s="4" t="s">
        <v>516</v>
      </c>
      <c r="AC27" s="5">
        <f t="shared" si="12"/>
        <v>0</v>
      </c>
      <c r="AD27" s="6" t="str">
        <f t="shared" si="13"/>
        <v/>
      </c>
      <c r="AE27" s="41" t="str">
        <f t="shared" si="14"/>
        <v/>
      </c>
      <c r="AF27" s="41" t="str">
        <f t="shared" si="15"/>
        <v/>
      </c>
    </row>
    <row r="28" spans="1:32" ht="40.15" customHeight="1" x14ac:dyDescent="0.25">
      <c r="A28" s="74" t="str">
        <f>IF(B28="","",MAX($A$8:A27)+1)</f>
        <v/>
      </c>
      <c r="B28" s="73"/>
      <c r="C28" s="348"/>
      <c r="D28" s="33"/>
      <c r="E28" s="5" t="str">
        <f t="shared" si="0"/>
        <v/>
      </c>
      <c r="F28" s="5" t="str">
        <f t="shared" si="1"/>
        <v/>
      </c>
      <c r="G28" s="348"/>
      <c r="H28" s="6" t="str">
        <f t="shared" si="2"/>
        <v/>
      </c>
      <c r="I28" s="5" t="str">
        <f t="shared" si="3"/>
        <v/>
      </c>
      <c r="J28" s="98" t="e">
        <f t="shared" si="4"/>
        <v>#N/A</v>
      </c>
      <c r="K28" s="6" t="str">
        <f t="shared" si="5"/>
        <v/>
      </c>
      <c r="L28" s="182" t="str">
        <f t="shared" si="6"/>
        <v/>
      </c>
      <c r="M28" s="348"/>
      <c r="N28" s="72" t="s">
        <v>29</v>
      </c>
      <c r="O28" s="5">
        <f t="shared" si="17"/>
        <v>0</v>
      </c>
      <c r="P28" s="183"/>
      <c r="Q28" s="183"/>
      <c r="R28" s="4" t="s">
        <v>13</v>
      </c>
      <c r="S28" s="5">
        <f t="shared" si="8"/>
        <v>0</v>
      </c>
      <c r="T28" s="33" t="s">
        <v>13</v>
      </c>
      <c r="U28" s="5">
        <f t="shared" si="18"/>
        <v>0</v>
      </c>
      <c r="V28" s="33" t="s">
        <v>13</v>
      </c>
      <c r="W28" s="171" t="str">
        <f t="shared" si="10"/>
        <v/>
      </c>
      <c r="X28" s="72" t="s">
        <v>531</v>
      </c>
      <c r="Y28" s="5">
        <f t="shared" si="19"/>
        <v>0</v>
      </c>
      <c r="Z28" s="72" t="s">
        <v>530</v>
      </c>
      <c r="AA28" s="6">
        <f t="shared" si="20"/>
        <v>0</v>
      </c>
      <c r="AB28" s="4" t="s">
        <v>516</v>
      </c>
      <c r="AC28" s="5">
        <f t="shared" si="12"/>
        <v>0</v>
      </c>
      <c r="AD28" s="6" t="str">
        <f t="shared" si="13"/>
        <v/>
      </c>
      <c r="AE28" s="41" t="str">
        <f t="shared" si="14"/>
        <v/>
      </c>
      <c r="AF28" s="41" t="str">
        <f t="shared" si="15"/>
        <v/>
      </c>
    </row>
    <row r="29" spans="1:32" ht="40.15" customHeight="1" x14ac:dyDescent="0.25">
      <c r="A29" s="74" t="str">
        <f>IF(B29="","",MAX($A$8:A28)+1)</f>
        <v/>
      </c>
      <c r="B29" s="73"/>
      <c r="C29" s="348"/>
      <c r="D29" s="33"/>
      <c r="E29" s="5" t="str">
        <f t="shared" si="0"/>
        <v/>
      </c>
      <c r="F29" s="5" t="str">
        <f t="shared" si="1"/>
        <v/>
      </c>
      <c r="G29" s="348"/>
      <c r="H29" s="6" t="str">
        <f t="shared" si="2"/>
        <v/>
      </c>
      <c r="I29" s="5" t="str">
        <f t="shared" si="3"/>
        <v/>
      </c>
      <c r="J29" s="98" t="e">
        <f t="shared" si="4"/>
        <v>#N/A</v>
      </c>
      <c r="K29" s="6" t="str">
        <f t="shared" si="5"/>
        <v/>
      </c>
      <c r="L29" s="182" t="str">
        <f t="shared" si="6"/>
        <v/>
      </c>
      <c r="M29" s="348"/>
      <c r="N29" s="72" t="s">
        <v>29</v>
      </c>
      <c r="O29" s="5">
        <f t="shared" si="17"/>
        <v>0</v>
      </c>
      <c r="P29" s="183"/>
      <c r="Q29" s="183"/>
      <c r="R29" s="4" t="s">
        <v>13</v>
      </c>
      <c r="S29" s="5">
        <f t="shared" si="8"/>
        <v>0</v>
      </c>
      <c r="T29" s="33" t="s">
        <v>13</v>
      </c>
      <c r="U29" s="5">
        <f t="shared" si="18"/>
        <v>0</v>
      </c>
      <c r="V29" s="33" t="s">
        <v>13</v>
      </c>
      <c r="W29" s="171" t="str">
        <f t="shared" si="10"/>
        <v/>
      </c>
      <c r="X29" s="72" t="s">
        <v>531</v>
      </c>
      <c r="Y29" s="5">
        <f t="shared" si="19"/>
        <v>0</v>
      </c>
      <c r="Z29" s="72" t="s">
        <v>530</v>
      </c>
      <c r="AA29" s="6">
        <f t="shared" si="20"/>
        <v>0</v>
      </c>
      <c r="AB29" s="4" t="s">
        <v>516</v>
      </c>
      <c r="AC29" s="5">
        <f t="shared" si="12"/>
        <v>0</v>
      </c>
      <c r="AD29" s="6" t="str">
        <f t="shared" si="13"/>
        <v/>
      </c>
      <c r="AE29" s="41" t="str">
        <f t="shared" si="14"/>
        <v/>
      </c>
      <c r="AF29" s="41" t="str">
        <f t="shared" si="15"/>
        <v/>
      </c>
    </row>
    <row r="30" spans="1:32" ht="40.15" customHeight="1" x14ac:dyDescent="0.25">
      <c r="A30" s="74" t="str">
        <f>IF(B30="","",MAX($A$8:A29)+1)</f>
        <v/>
      </c>
      <c r="B30" s="73"/>
      <c r="C30" s="338"/>
      <c r="D30" s="33"/>
      <c r="E30" s="5" t="str">
        <f t="shared" si="0"/>
        <v/>
      </c>
      <c r="F30" s="5" t="str">
        <f t="shared" si="1"/>
        <v/>
      </c>
      <c r="G30" s="338"/>
      <c r="H30" s="6" t="str">
        <f t="shared" si="2"/>
        <v/>
      </c>
      <c r="I30" s="5" t="str">
        <f t="shared" si="3"/>
        <v/>
      </c>
      <c r="J30" s="98" t="e">
        <f t="shared" si="4"/>
        <v>#N/A</v>
      </c>
      <c r="K30" s="6" t="str">
        <f t="shared" si="5"/>
        <v/>
      </c>
      <c r="L30" s="182" t="str">
        <f t="shared" si="6"/>
        <v/>
      </c>
      <c r="M30" s="338"/>
      <c r="N30" s="72" t="s">
        <v>29</v>
      </c>
      <c r="O30" s="5">
        <f t="shared" si="17"/>
        <v>0</v>
      </c>
      <c r="P30" s="183"/>
      <c r="Q30" s="183"/>
      <c r="R30" s="4" t="s">
        <v>13</v>
      </c>
      <c r="S30" s="5">
        <f t="shared" si="8"/>
        <v>0</v>
      </c>
      <c r="T30" s="33" t="s">
        <v>13</v>
      </c>
      <c r="U30" s="5">
        <f t="shared" si="18"/>
        <v>0</v>
      </c>
      <c r="V30" s="33" t="s">
        <v>13</v>
      </c>
      <c r="W30" s="171" t="str">
        <f t="shared" si="10"/>
        <v/>
      </c>
      <c r="X30" s="72" t="s">
        <v>531</v>
      </c>
      <c r="Y30" s="5">
        <f t="shared" si="19"/>
        <v>0</v>
      </c>
      <c r="Z30" s="72" t="s">
        <v>530</v>
      </c>
      <c r="AA30" s="6">
        <f t="shared" si="20"/>
        <v>0</v>
      </c>
      <c r="AB30" s="4" t="s">
        <v>516</v>
      </c>
      <c r="AC30" s="5">
        <f t="shared" si="12"/>
        <v>0</v>
      </c>
      <c r="AD30" s="6" t="str">
        <f t="shared" si="13"/>
        <v/>
      </c>
      <c r="AE30" s="41" t="str">
        <f t="shared" si="14"/>
        <v/>
      </c>
      <c r="AF30" s="41" t="str">
        <f t="shared" si="15"/>
        <v/>
      </c>
    </row>
    <row r="31" spans="1:32" ht="40.15" customHeight="1" x14ac:dyDescent="0.25">
      <c r="A31" s="74" t="str">
        <f>IF(B31="","",MAX($A$8:A30)+1)</f>
        <v/>
      </c>
      <c r="B31" s="73"/>
      <c r="C31" s="338"/>
      <c r="D31" s="33"/>
      <c r="E31" s="5" t="str">
        <f t="shared" si="0"/>
        <v/>
      </c>
      <c r="F31" s="5" t="str">
        <f t="shared" si="1"/>
        <v/>
      </c>
      <c r="G31" s="338"/>
      <c r="H31" s="6" t="str">
        <f t="shared" si="2"/>
        <v/>
      </c>
      <c r="I31" s="5" t="str">
        <f t="shared" si="3"/>
        <v/>
      </c>
      <c r="J31" s="98" t="e">
        <f t="shared" si="4"/>
        <v>#N/A</v>
      </c>
      <c r="K31" s="6" t="str">
        <f t="shared" si="5"/>
        <v/>
      </c>
      <c r="L31" s="182" t="str">
        <f t="shared" si="6"/>
        <v/>
      </c>
      <c r="M31" s="338"/>
      <c r="N31" s="72" t="s">
        <v>29</v>
      </c>
      <c r="O31" s="5">
        <f t="shared" si="17"/>
        <v>0</v>
      </c>
      <c r="P31" s="183"/>
      <c r="Q31" s="183"/>
      <c r="R31" s="4" t="s">
        <v>13</v>
      </c>
      <c r="S31" s="5">
        <f t="shared" si="8"/>
        <v>0</v>
      </c>
      <c r="T31" s="33" t="s">
        <v>13</v>
      </c>
      <c r="U31" s="5">
        <f t="shared" si="18"/>
        <v>0</v>
      </c>
      <c r="V31" s="33" t="s">
        <v>13</v>
      </c>
      <c r="W31" s="171" t="str">
        <f t="shared" si="10"/>
        <v/>
      </c>
      <c r="X31" s="72" t="s">
        <v>531</v>
      </c>
      <c r="Y31" s="5">
        <f t="shared" si="19"/>
        <v>0</v>
      </c>
      <c r="Z31" s="72" t="s">
        <v>530</v>
      </c>
      <c r="AA31" s="6">
        <f t="shared" si="20"/>
        <v>0</v>
      </c>
      <c r="AB31" s="4" t="s">
        <v>516</v>
      </c>
      <c r="AC31" s="5">
        <f t="shared" si="12"/>
        <v>0</v>
      </c>
      <c r="AD31" s="6" t="str">
        <f t="shared" si="13"/>
        <v/>
      </c>
      <c r="AE31" s="41" t="str">
        <f t="shared" si="14"/>
        <v/>
      </c>
      <c r="AF31" s="41" t="str">
        <f t="shared" si="15"/>
        <v/>
      </c>
    </row>
    <row r="32" spans="1:32" ht="40.15" customHeight="1" x14ac:dyDescent="0.25">
      <c r="A32" s="74" t="str">
        <f>IF(B32="","",MAX($A$8:A31)+1)</f>
        <v/>
      </c>
      <c r="B32" s="73"/>
      <c r="C32" s="338"/>
      <c r="D32" s="33"/>
      <c r="E32" s="5" t="str">
        <f t="shared" si="0"/>
        <v/>
      </c>
      <c r="F32" s="5" t="str">
        <f t="shared" si="1"/>
        <v/>
      </c>
      <c r="G32" s="338"/>
      <c r="H32" s="6" t="str">
        <f t="shared" si="2"/>
        <v/>
      </c>
      <c r="I32" s="5" t="str">
        <f t="shared" si="3"/>
        <v/>
      </c>
      <c r="J32" s="98" t="e">
        <f t="shared" si="4"/>
        <v>#N/A</v>
      </c>
      <c r="K32" s="6" t="str">
        <f t="shared" si="5"/>
        <v/>
      </c>
      <c r="L32" s="182" t="str">
        <f t="shared" si="6"/>
        <v/>
      </c>
      <c r="M32" s="338"/>
      <c r="N32" s="72" t="s">
        <v>29</v>
      </c>
      <c r="O32" s="5">
        <f t="shared" si="17"/>
        <v>0</v>
      </c>
      <c r="P32" s="183"/>
      <c r="Q32" s="183"/>
      <c r="R32" s="4" t="s">
        <v>13</v>
      </c>
      <c r="S32" s="5">
        <f t="shared" si="8"/>
        <v>0</v>
      </c>
      <c r="T32" s="33" t="s">
        <v>13</v>
      </c>
      <c r="U32" s="5">
        <f t="shared" si="18"/>
        <v>0</v>
      </c>
      <c r="V32" s="33" t="s">
        <v>13</v>
      </c>
      <c r="W32" s="171" t="str">
        <f t="shared" si="10"/>
        <v/>
      </c>
      <c r="X32" s="72" t="s">
        <v>531</v>
      </c>
      <c r="Y32" s="5">
        <f t="shared" si="19"/>
        <v>0</v>
      </c>
      <c r="Z32" s="72" t="s">
        <v>530</v>
      </c>
      <c r="AA32" s="6">
        <f t="shared" si="20"/>
        <v>0</v>
      </c>
      <c r="AB32" s="4" t="s">
        <v>516</v>
      </c>
      <c r="AC32" s="5">
        <f t="shared" si="12"/>
        <v>0</v>
      </c>
      <c r="AD32" s="6" t="str">
        <f t="shared" si="13"/>
        <v/>
      </c>
      <c r="AE32" s="41" t="str">
        <f t="shared" si="14"/>
        <v/>
      </c>
      <c r="AF32" s="41" t="str">
        <f t="shared" si="15"/>
        <v/>
      </c>
    </row>
    <row r="33" spans="1:32" ht="40.15" customHeight="1" x14ac:dyDescent="0.25">
      <c r="A33" s="74" t="str">
        <f>IF(B33="","",MAX($A$8:A32)+1)</f>
        <v/>
      </c>
      <c r="B33" s="73"/>
      <c r="C33" s="338"/>
      <c r="D33" s="33"/>
      <c r="E33" s="5" t="str">
        <f t="shared" si="0"/>
        <v/>
      </c>
      <c r="F33" s="5" t="str">
        <f t="shared" si="1"/>
        <v/>
      </c>
      <c r="G33" s="338"/>
      <c r="H33" s="6" t="str">
        <f t="shared" si="2"/>
        <v/>
      </c>
      <c r="I33" s="5" t="str">
        <f t="shared" si="3"/>
        <v/>
      </c>
      <c r="J33" s="98" t="e">
        <f t="shared" si="4"/>
        <v>#N/A</v>
      </c>
      <c r="K33" s="6" t="str">
        <f t="shared" si="5"/>
        <v/>
      </c>
      <c r="L33" s="182" t="str">
        <f t="shared" si="6"/>
        <v/>
      </c>
      <c r="M33" s="338"/>
      <c r="N33" s="72" t="s">
        <v>29</v>
      </c>
      <c r="O33" s="5">
        <f t="shared" si="17"/>
        <v>0</v>
      </c>
      <c r="P33" s="183"/>
      <c r="Q33" s="183"/>
      <c r="R33" s="4" t="s">
        <v>13</v>
      </c>
      <c r="S33" s="5">
        <f t="shared" si="8"/>
        <v>0</v>
      </c>
      <c r="T33" s="33" t="s">
        <v>13</v>
      </c>
      <c r="U33" s="5">
        <f t="shared" si="18"/>
        <v>0</v>
      </c>
      <c r="V33" s="33" t="s">
        <v>13</v>
      </c>
      <c r="W33" s="171" t="str">
        <f t="shared" si="10"/>
        <v/>
      </c>
      <c r="X33" s="72" t="s">
        <v>531</v>
      </c>
      <c r="Y33" s="5">
        <f t="shared" si="19"/>
        <v>0</v>
      </c>
      <c r="Z33" s="72" t="s">
        <v>530</v>
      </c>
      <c r="AA33" s="6">
        <f t="shared" si="20"/>
        <v>0</v>
      </c>
      <c r="AB33" s="4" t="s">
        <v>516</v>
      </c>
      <c r="AC33" s="5">
        <f t="shared" si="12"/>
        <v>0</v>
      </c>
      <c r="AD33" s="6" t="str">
        <f t="shared" si="13"/>
        <v/>
      </c>
      <c r="AE33" s="41" t="str">
        <f t="shared" si="14"/>
        <v/>
      </c>
      <c r="AF33" s="41" t="str">
        <f t="shared" si="15"/>
        <v/>
      </c>
    </row>
    <row r="34" spans="1:32" ht="40.15" customHeight="1" x14ac:dyDescent="0.25">
      <c r="A34" s="74" t="str">
        <f>IF(B34="","",MAX($A$8:A33)+1)</f>
        <v/>
      </c>
      <c r="B34" s="73"/>
      <c r="C34" s="338"/>
      <c r="D34" s="33"/>
      <c r="E34" s="5" t="str">
        <f t="shared" si="0"/>
        <v/>
      </c>
      <c r="F34" s="5" t="str">
        <f t="shared" si="1"/>
        <v/>
      </c>
      <c r="G34" s="338"/>
      <c r="H34" s="6" t="str">
        <f t="shared" si="2"/>
        <v/>
      </c>
      <c r="I34" s="5" t="str">
        <f t="shared" si="3"/>
        <v/>
      </c>
      <c r="J34" s="98" t="e">
        <f t="shared" si="4"/>
        <v>#N/A</v>
      </c>
      <c r="K34" s="6" t="str">
        <f t="shared" si="5"/>
        <v/>
      </c>
      <c r="L34" s="182" t="str">
        <f t="shared" si="6"/>
        <v/>
      </c>
      <c r="M34" s="338"/>
      <c r="N34" s="72" t="s">
        <v>29</v>
      </c>
      <c r="O34" s="5">
        <f t="shared" si="17"/>
        <v>0</v>
      </c>
      <c r="P34" s="183"/>
      <c r="Q34" s="183"/>
      <c r="R34" s="4" t="s">
        <v>13</v>
      </c>
      <c r="S34" s="5">
        <f t="shared" si="8"/>
        <v>0</v>
      </c>
      <c r="T34" s="33" t="s">
        <v>13</v>
      </c>
      <c r="U34" s="5">
        <f t="shared" si="18"/>
        <v>0</v>
      </c>
      <c r="V34" s="33" t="s">
        <v>13</v>
      </c>
      <c r="W34" s="171" t="str">
        <f t="shared" si="10"/>
        <v/>
      </c>
      <c r="X34" s="72" t="s">
        <v>531</v>
      </c>
      <c r="Y34" s="5">
        <f t="shared" si="19"/>
        <v>0</v>
      </c>
      <c r="Z34" s="72" t="s">
        <v>530</v>
      </c>
      <c r="AA34" s="6">
        <f t="shared" si="20"/>
        <v>0</v>
      </c>
      <c r="AB34" s="4" t="s">
        <v>516</v>
      </c>
      <c r="AC34" s="5">
        <f t="shared" si="12"/>
        <v>0</v>
      </c>
      <c r="AD34" s="6" t="str">
        <f t="shared" si="13"/>
        <v/>
      </c>
      <c r="AE34" s="41" t="str">
        <f t="shared" si="14"/>
        <v/>
      </c>
      <c r="AF34" s="41" t="str">
        <f t="shared" si="15"/>
        <v/>
      </c>
    </row>
    <row r="35" spans="1:32" ht="40.15" customHeight="1" x14ac:dyDescent="0.25">
      <c r="A35" s="74" t="str">
        <f>IF(B35="","",MAX($A$8:A34)+1)</f>
        <v/>
      </c>
      <c r="B35" s="73"/>
      <c r="C35" s="338"/>
      <c r="D35" s="33"/>
      <c r="E35" s="5" t="str">
        <f t="shared" si="0"/>
        <v/>
      </c>
      <c r="F35" s="5" t="str">
        <f t="shared" si="1"/>
        <v/>
      </c>
      <c r="G35" s="338"/>
      <c r="H35" s="6" t="str">
        <f t="shared" si="2"/>
        <v/>
      </c>
      <c r="I35" s="5" t="str">
        <f t="shared" si="3"/>
        <v/>
      </c>
      <c r="J35" s="98" t="e">
        <f t="shared" si="4"/>
        <v>#N/A</v>
      </c>
      <c r="K35" s="6" t="str">
        <f t="shared" si="5"/>
        <v/>
      </c>
      <c r="L35" s="182" t="str">
        <f t="shared" si="6"/>
        <v/>
      </c>
      <c r="M35" s="338"/>
      <c r="N35" s="72" t="s">
        <v>29</v>
      </c>
      <c r="O35" s="5">
        <f t="shared" si="17"/>
        <v>0</v>
      </c>
      <c r="P35" s="183"/>
      <c r="Q35" s="183"/>
      <c r="R35" s="4" t="s">
        <v>13</v>
      </c>
      <c r="S35" s="5">
        <f t="shared" si="8"/>
        <v>0</v>
      </c>
      <c r="T35" s="33" t="s">
        <v>13</v>
      </c>
      <c r="U35" s="5">
        <f t="shared" si="18"/>
        <v>0</v>
      </c>
      <c r="V35" s="33" t="s">
        <v>13</v>
      </c>
      <c r="W35" s="171" t="str">
        <f t="shared" si="10"/>
        <v/>
      </c>
      <c r="X35" s="72" t="s">
        <v>531</v>
      </c>
      <c r="Y35" s="5">
        <f t="shared" si="19"/>
        <v>0</v>
      </c>
      <c r="Z35" s="72" t="s">
        <v>530</v>
      </c>
      <c r="AA35" s="6">
        <f t="shared" si="20"/>
        <v>0</v>
      </c>
      <c r="AB35" s="4" t="s">
        <v>516</v>
      </c>
      <c r="AC35" s="5">
        <f t="shared" si="12"/>
        <v>0</v>
      </c>
      <c r="AD35" s="6" t="str">
        <f t="shared" si="13"/>
        <v/>
      </c>
      <c r="AE35" s="41" t="str">
        <f t="shared" si="14"/>
        <v/>
      </c>
      <c r="AF35" s="41" t="str">
        <f t="shared" si="15"/>
        <v/>
      </c>
    </row>
    <row r="36" spans="1:32" ht="40.15" customHeight="1" x14ac:dyDescent="0.25">
      <c r="A36" s="74" t="str">
        <f>IF(B36="","",MAX($A$8:A35)+1)</f>
        <v/>
      </c>
      <c r="B36" s="73"/>
      <c r="C36" s="338"/>
      <c r="D36" s="33"/>
      <c r="E36" s="5" t="str">
        <f t="shared" si="0"/>
        <v/>
      </c>
      <c r="F36" s="5" t="str">
        <f t="shared" si="1"/>
        <v/>
      </c>
      <c r="G36" s="338"/>
      <c r="H36" s="6" t="str">
        <f t="shared" si="2"/>
        <v/>
      </c>
      <c r="I36" s="5" t="str">
        <f t="shared" si="3"/>
        <v/>
      </c>
      <c r="J36" s="98" t="e">
        <f t="shared" si="4"/>
        <v>#N/A</v>
      </c>
      <c r="K36" s="6" t="str">
        <f t="shared" si="5"/>
        <v/>
      </c>
      <c r="L36" s="182" t="str">
        <f t="shared" si="6"/>
        <v/>
      </c>
      <c r="M36" s="338"/>
      <c r="N36" s="72" t="s">
        <v>29</v>
      </c>
      <c r="O36" s="5">
        <f t="shared" si="17"/>
        <v>0</v>
      </c>
      <c r="P36" s="183"/>
      <c r="Q36" s="183"/>
      <c r="R36" s="4" t="s">
        <v>13</v>
      </c>
      <c r="S36" s="5">
        <f t="shared" si="8"/>
        <v>0</v>
      </c>
      <c r="T36" s="33" t="s">
        <v>13</v>
      </c>
      <c r="U36" s="5">
        <f t="shared" si="18"/>
        <v>0</v>
      </c>
      <c r="V36" s="33" t="s">
        <v>13</v>
      </c>
      <c r="W36" s="171" t="str">
        <f t="shared" si="10"/>
        <v/>
      </c>
      <c r="X36" s="72" t="s">
        <v>531</v>
      </c>
      <c r="Y36" s="5">
        <f t="shared" si="19"/>
        <v>0</v>
      </c>
      <c r="Z36" s="72" t="s">
        <v>530</v>
      </c>
      <c r="AA36" s="6">
        <f t="shared" si="20"/>
        <v>0</v>
      </c>
      <c r="AB36" s="4" t="s">
        <v>516</v>
      </c>
      <c r="AC36" s="5">
        <f t="shared" si="12"/>
        <v>0</v>
      </c>
      <c r="AD36" s="6" t="str">
        <f t="shared" si="13"/>
        <v/>
      </c>
      <c r="AE36" s="41" t="str">
        <f t="shared" si="14"/>
        <v/>
      </c>
      <c r="AF36" s="41" t="str">
        <f t="shared" si="15"/>
        <v/>
      </c>
    </row>
    <row r="37" spans="1:32" ht="40.15" customHeight="1" x14ac:dyDescent="0.25">
      <c r="A37" s="74" t="str">
        <f>IF(B37="","",MAX($A$8:A36)+1)</f>
        <v/>
      </c>
      <c r="B37" s="73"/>
      <c r="C37" s="338"/>
      <c r="D37" s="33"/>
      <c r="E37" s="5" t="str">
        <f t="shared" si="0"/>
        <v/>
      </c>
      <c r="F37" s="5" t="str">
        <f t="shared" si="1"/>
        <v/>
      </c>
      <c r="G37" s="338"/>
      <c r="H37" s="6" t="str">
        <f t="shared" si="2"/>
        <v/>
      </c>
      <c r="I37" s="5" t="str">
        <f t="shared" si="3"/>
        <v/>
      </c>
      <c r="J37" s="98" t="e">
        <f t="shared" si="4"/>
        <v>#N/A</v>
      </c>
      <c r="K37" s="6" t="str">
        <f t="shared" si="5"/>
        <v/>
      </c>
      <c r="L37" s="182" t="str">
        <f t="shared" si="6"/>
        <v/>
      </c>
      <c r="M37" s="338"/>
      <c r="N37" s="72" t="s">
        <v>29</v>
      </c>
      <c r="O37" s="5">
        <f t="shared" si="17"/>
        <v>0</v>
      </c>
      <c r="P37" s="183"/>
      <c r="Q37" s="183"/>
      <c r="R37" s="4" t="s">
        <v>13</v>
      </c>
      <c r="S37" s="5">
        <f t="shared" si="8"/>
        <v>0</v>
      </c>
      <c r="T37" s="33" t="s">
        <v>13</v>
      </c>
      <c r="U37" s="5">
        <f t="shared" si="18"/>
        <v>0</v>
      </c>
      <c r="V37" s="33" t="s">
        <v>13</v>
      </c>
      <c r="W37" s="171" t="str">
        <f t="shared" si="10"/>
        <v/>
      </c>
      <c r="X37" s="72" t="s">
        <v>531</v>
      </c>
      <c r="Y37" s="5">
        <f t="shared" si="19"/>
        <v>0</v>
      </c>
      <c r="Z37" s="72" t="s">
        <v>530</v>
      </c>
      <c r="AA37" s="6">
        <f t="shared" si="20"/>
        <v>0</v>
      </c>
      <c r="AB37" s="4" t="s">
        <v>516</v>
      </c>
      <c r="AC37" s="5">
        <f t="shared" si="12"/>
        <v>0</v>
      </c>
      <c r="AD37" s="6" t="str">
        <f t="shared" si="13"/>
        <v/>
      </c>
      <c r="AE37" s="41" t="str">
        <f t="shared" si="14"/>
        <v/>
      </c>
      <c r="AF37" s="41" t="str">
        <f t="shared" si="15"/>
        <v/>
      </c>
    </row>
    <row r="38" spans="1:32" ht="40.15" customHeight="1" x14ac:dyDescent="0.25">
      <c r="A38" s="74" t="str">
        <f>IF(B38="","",MAX($A$8:A37)+1)</f>
        <v/>
      </c>
      <c r="B38" s="73"/>
      <c r="C38" s="338"/>
      <c r="D38" s="33"/>
      <c r="E38" s="5" t="str">
        <f t="shared" si="0"/>
        <v/>
      </c>
      <c r="F38" s="5" t="str">
        <f t="shared" si="1"/>
        <v/>
      </c>
      <c r="G38" s="338"/>
      <c r="H38" s="6" t="str">
        <f t="shared" si="2"/>
        <v/>
      </c>
      <c r="I38" s="5" t="str">
        <f t="shared" si="3"/>
        <v/>
      </c>
      <c r="J38" s="98" t="e">
        <f t="shared" si="4"/>
        <v>#N/A</v>
      </c>
      <c r="K38" s="6" t="str">
        <f t="shared" si="5"/>
        <v/>
      </c>
      <c r="L38" s="182" t="str">
        <f t="shared" si="6"/>
        <v/>
      </c>
      <c r="M38" s="338"/>
      <c r="N38" s="72" t="s">
        <v>29</v>
      </c>
      <c r="O38" s="5">
        <f t="shared" si="17"/>
        <v>0</v>
      </c>
      <c r="P38" s="183"/>
      <c r="Q38" s="183"/>
      <c r="R38" s="4" t="s">
        <v>13</v>
      </c>
      <c r="S38" s="5">
        <f t="shared" si="8"/>
        <v>0</v>
      </c>
      <c r="T38" s="33" t="s">
        <v>13</v>
      </c>
      <c r="U38" s="5">
        <f t="shared" si="18"/>
        <v>0</v>
      </c>
      <c r="V38" s="33" t="s">
        <v>13</v>
      </c>
      <c r="W38" s="171" t="str">
        <f t="shared" si="10"/>
        <v/>
      </c>
      <c r="X38" s="72" t="s">
        <v>531</v>
      </c>
      <c r="Y38" s="5">
        <f t="shared" si="19"/>
        <v>0</v>
      </c>
      <c r="Z38" s="72" t="s">
        <v>530</v>
      </c>
      <c r="AA38" s="6">
        <f t="shared" si="20"/>
        <v>0</v>
      </c>
      <c r="AB38" s="4" t="s">
        <v>516</v>
      </c>
      <c r="AC38" s="5">
        <f t="shared" si="12"/>
        <v>0</v>
      </c>
      <c r="AD38" s="6" t="str">
        <f t="shared" si="13"/>
        <v/>
      </c>
      <c r="AE38" s="41" t="str">
        <f t="shared" si="14"/>
        <v/>
      </c>
      <c r="AF38" s="41" t="str">
        <f t="shared" si="15"/>
        <v/>
      </c>
    </row>
    <row r="39" spans="1:32" ht="40.15" customHeight="1" x14ac:dyDescent="0.25">
      <c r="A39" s="74" t="str">
        <f>IF(B39="","",MAX($A$8:A38)+1)</f>
        <v/>
      </c>
      <c r="B39" s="73"/>
      <c r="C39" s="338"/>
      <c r="D39" s="33"/>
      <c r="E39" s="5" t="str">
        <f t="shared" si="0"/>
        <v/>
      </c>
      <c r="F39" s="5" t="str">
        <f t="shared" si="1"/>
        <v/>
      </c>
      <c r="G39" s="338"/>
      <c r="H39" s="6" t="str">
        <f t="shared" si="2"/>
        <v/>
      </c>
      <c r="I39" s="5" t="str">
        <f t="shared" si="3"/>
        <v/>
      </c>
      <c r="J39" s="98" t="e">
        <f t="shared" si="4"/>
        <v>#N/A</v>
      </c>
      <c r="K39" s="6" t="str">
        <f t="shared" si="5"/>
        <v/>
      </c>
      <c r="L39" s="182" t="str">
        <f t="shared" si="6"/>
        <v/>
      </c>
      <c r="M39" s="338"/>
      <c r="N39" s="72" t="s">
        <v>29</v>
      </c>
      <c r="O39" s="5">
        <f t="shared" si="17"/>
        <v>0</v>
      </c>
      <c r="P39" s="183"/>
      <c r="Q39" s="183"/>
      <c r="R39" s="4" t="s">
        <v>13</v>
      </c>
      <c r="S39" s="5">
        <f t="shared" si="8"/>
        <v>0</v>
      </c>
      <c r="T39" s="33" t="s">
        <v>13</v>
      </c>
      <c r="U39" s="5">
        <f t="shared" si="18"/>
        <v>0</v>
      </c>
      <c r="V39" s="33" t="s">
        <v>13</v>
      </c>
      <c r="W39" s="171" t="str">
        <f t="shared" si="10"/>
        <v/>
      </c>
      <c r="X39" s="72" t="s">
        <v>531</v>
      </c>
      <c r="Y39" s="5">
        <f t="shared" si="19"/>
        <v>0</v>
      </c>
      <c r="Z39" s="72" t="s">
        <v>530</v>
      </c>
      <c r="AA39" s="6">
        <f t="shared" si="20"/>
        <v>0</v>
      </c>
      <c r="AB39" s="4" t="s">
        <v>516</v>
      </c>
      <c r="AC39" s="5">
        <f t="shared" si="12"/>
        <v>0</v>
      </c>
      <c r="AD39" s="6" t="str">
        <f t="shared" si="13"/>
        <v/>
      </c>
      <c r="AE39" s="41" t="str">
        <f t="shared" si="14"/>
        <v/>
      </c>
      <c r="AF39" s="41" t="str">
        <f t="shared" si="15"/>
        <v/>
      </c>
    </row>
    <row r="40" spans="1:32" ht="40.15" customHeight="1" x14ac:dyDescent="0.25">
      <c r="A40" s="74" t="str">
        <f>IF(B40="","",MAX($A$8:A39)+1)</f>
        <v/>
      </c>
      <c r="B40" s="73"/>
      <c r="C40" s="338"/>
      <c r="D40" s="33"/>
      <c r="E40" s="5" t="str">
        <f t="shared" si="0"/>
        <v/>
      </c>
      <c r="F40" s="5" t="str">
        <f t="shared" si="1"/>
        <v/>
      </c>
      <c r="G40" s="338"/>
      <c r="H40" s="6" t="str">
        <f t="shared" si="2"/>
        <v/>
      </c>
      <c r="I40" s="5" t="str">
        <f t="shared" si="3"/>
        <v/>
      </c>
      <c r="J40" s="98" t="e">
        <f t="shared" si="4"/>
        <v>#N/A</v>
      </c>
      <c r="K40" s="6" t="str">
        <f t="shared" si="5"/>
        <v/>
      </c>
      <c r="L40" s="182" t="str">
        <f t="shared" si="6"/>
        <v/>
      </c>
      <c r="M40" s="338"/>
      <c r="N40" s="72" t="s">
        <v>29</v>
      </c>
      <c r="O40" s="5">
        <f t="shared" si="17"/>
        <v>0</v>
      </c>
      <c r="P40" s="183"/>
      <c r="Q40" s="183"/>
      <c r="R40" s="4" t="s">
        <v>13</v>
      </c>
      <c r="S40" s="5">
        <f t="shared" si="8"/>
        <v>0</v>
      </c>
      <c r="T40" s="33" t="s">
        <v>13</v>
      </c>
      <c r="U40" s="5">
        <f t="shared" si="18"/>
        <v>0</v>
      </c>
      <c r="V40" s="33" t="s">
        <v>13</v>
      </c>
      <c r="W40" s="171" t="str">
        <f t="shared" si="10"/>
        <v/>
      </c>
      <c r="X40" s="72" t="s">
        <v>531</v>
      </c>
      <c r="Y40" s="5">
        <f t="shared" si="19"/>
        <v>0</v>
      </c>
      <c r="Z40" s="72" t="s">
        <v>530</v>
      </c>
      <c r="AA40" s="6">
        <f t="shared" si="20"/>
        <v>0</v>
      </c>
      <c r="AB40" s="4" t="s">
        <v>516</v>
      </c>
      <c r="AC40" s="5">
        <f t="shared" si="12"/>
        <v>0</v>
      </c>
      <c r="AD40" s="6" t="str">
        <f t="shared" si="13"/>
        <v/>
      </c>
      <c r="AE40" s="41" t="str">
        <f t="shared" si="14"/>
        <v/>
      </c>
      <c r="AF40" s="41" t="str">
        <f t="shared" si="15"/>
        <v/>
      </c>
    </row>
    <row r="41" spans="1:32" ht="40.15" customHeight="1" x14ac:dyDescent="0.25">
      <c r="A41" s="74" t="str">
        <f>IF(B41="","",MAX($A$8:A40)+1)</f>
        <v/>
      </c>
      <c r="B41" s="73"/>
      <c r="C41" s="338"/>
      <c r="D41" s="33"/>
      <c r="E41" s="5" t="str">
        <f t="shared" si="0"/>
        <v/>
      </c>
      <c r="F41" s="5" t="str">
        <f t="shared" si="1"/>
        <v/>
      </c>
      <c r="G41" s="338"/>
      <c r="H41" s="6" t="str">
        <f t="shared" si="2"/>
        <v/>
      </c>
      <c r="I41" s="5" t="str">
        <f t="shared" si="3"/>
        <v/>
      </c>
      <c r="J41" s="98" t="e">
        <f t="shared" si="4"/>
        <v>#N/A</v>
      </c>
      <c r="K41" s="6" t="str">
        <f t="shared" si="5"/>
        <v/>
      </c>
      <c r="L41" s="182" t="str">
        <f t="shared" si="6"/>
        <v/>
      </c>
      <c r="M41" s="338"/>
      <c r="N41" s="72" t="s">
        <v>29</v>
      </c>
      <c r="O41" s="5">
        <f t="shared" si="17"/>
        <v>0</v>
      </c>
      <c r="P41" s="183"/>
      <c r="Q41" s="183"/>
      <c r="R41" s="4" t="s">
        <v>13</v>
      </c>
      <c r="S41" s="5">
        <f t="shared" si="8"/>
        <v>0</v>
      </c>
      <c r="T41" s="33" t="s">
        <v>13</v>
      </c>
      <c r="U41" s="5">
        <f t="shared" si="18"/>
        <v>0</v>
      </c>
      <c r="V41" s="33" t="s">
        <v>13</v>
      </c>
      <c r="W41" s="171" t="str">
        <f t="shared" si="10"/>
        <v/>
      </c>
      <c r="X41" s="72" t="s">
        <v>531</v>
      </c>
      <c r="Y41" s="5">
        <f t="shared" si="19"/>
        <v>0</v>
      </c>
      <c r="Z41" s="72" t="s">
        <v>530</v>
      </c>
      <c r="AA41" s="6">
        <f t="shared" si="20"/>
        <v>0</v>
      </c>
      <c r="AB41" s="4" t="s">
        <v>516</v>
      </c>
      <c r="AC41" s="5">
        <f t="shared" si="12"/>
        <v>0</v>
      </c>
      <c r="AD41" s="6" t="str">
        <f t="shared" si="13"/>
        <v/>
      </c>
      <c r="AE41" s="41" t="str">
        <f t="shared" si="14"/>
        <v/>
      </c>
      <c r="AF41" s="41" t="str">
        <f t="shared" si="15"/>
        <v/>
      </c>
    </row>
    <row r="42" spans="1:32" ht="40.15" customHeight="1" x14ac:dyDescent="0.25">
      <c r="A42" s="74" t="str">
        <f>IF(B42="","",MAX($A$8:A41)+1)</f>
        <v/>
      </c>
      <c r="B42" s="73"/>
      <c r="C42" s="338"/>
      <c r="D42" s="33"/>
      <c r="E42" s="5" t="str">
        <f t="shared" si="0"/>
        <v/>
      </c>
      <c r="F42" s="5" t="str">
        <f t="shared" si="1"/>
        <v/>
      </c>
      <c r="G42" s="338"/>
      <c r="H42" s="6" t="str">
        <f t="shared" si="2"/>
        <v/>
      </c>
      <c r="I42" s="5" t="str">
        <f t="shared" si="3"/>
        <v/>
      </c>
      <c r="J42" s="98" t="e">
        <f t="shared" si="4"/>
        <v>#N/A</v>
      </c>
      <c r="K42" s="6" t="str">
        <f t="shared" si="5"/>
        <v/>
      </c>
      <c r="L42" s="182" t="str">
        <f t="shared" si="6"/>
        <v/>
      </c>
      <c r="M42" s="338"/>
      <c r="N42" s="72" t="s">
        <v>29</v>
      </c>
      <c r="O42" s="5">
        <f t="shared" si="17"/>
        <v>0</v>
      </c>
      <c r="P42" s="183"/>
      <c r="Q42" s="183"/>
      <c r="R42" s="4" t="s">
        <v>13</v>
      </c>
      <c r="S42" s="5">
        <f t="shared" si="8"/>
        <v>0</v>
      </c>
      <c r="T42" s="33" t="s">
        <v>13</v>
      </c>
      <c r="U42" s="5">
        <f t="shared" si="18"/>
        <v>0</v>
      </c>
      <c r="V42" s="33" t="s">
        <v>13</v>
      </c>
      <c r="W42" s="171" t="str">
        <f t="shared" si="10"/>
        <v/>
      </c>
      <c r="X42" s="72" t="s">
        <v>531</v>
      </c>
      <c r="Y42" s="5">
        <f t="shared" si="19"/>
        <v>0</v>
      </c>
      <c r="Z42" s="72" t="s">
        <v>530</v>
      </c>
      <c r="AA42" s="6">
        <f t="shared" si="20"/>
        <v>0</v>
      </c>
      <c r="AB42" s="4" t="s">
        <v>516</v>
      </c>
      <c r="AC42" s="5">
        <f t="shared" si="12"/>
        <v>0</v>
      </c>
      <c r="AD42" s="6" t="str">
        <f t="shared" si="13"/>
        <v/>
      </c>
      <c r="AE42" s="41" t="str">
        <f t="shared" si="14"/>
        <v/>
      </c>
      <c r="AF42" s="41" t="str">
        <f t="shared" si="15"/>
        <v/>
      </c>
    </row>
    <row r="43" spans="1:32" ht="40.15" customHeight="1" x14ac:dyDescent="0.25">
      <c r="A43" s="74" t="str">
        <f>IF(B43="","",MAX($A$8:A42)+1)</f>
        <v/>
      </c>
      <c r="B43" s="73"/>
      <c r="C43" s="338"/>
      <c r="D43" s="33"/>
      <c r="E43" s="5" t="str">
        <f t="shared" si="0"/>
        <v/>
      </c>
      <c r="F43" s="5" t="str">
        <f t="shared" si="1"/>
        <v/>
      </c>
      <c r="G43" s="338"/>
      <c r="H43" s="6" t="str">
        <f t="shared" si="2"/>
        <v/>
      </c>
      <c r="I43" s="5" t="str">
        <f t="shared" si="3"/>
        <v/>
      </c>
      <c r="J43" s="98" t="e">
        <f t="shared" si="4"/>
        <v>#N/A</v>
      </c>
      <c r="K43" s="6" t="str">
        <f t="shared" si="5"/>
        <v/>
      </c>
      <c r="L43" s="182" t="str">
        <f t="shared" si="6"/>
        <v/>
      </c>
      <c r="M43" s="338"/>
      <c r="N43" s="72" t="s">
        <v>29</v>
      </c>
      <c r="O43" s="5">
        <f t="shared" si="17"/>
        <v>0</v>
      </c>
      <c r="P43" s="183"/>
      <c r="Q43" s="183"/>
      <c r="R43" s="4" t="s">
        <v>13</v>
      </c>
      <c r="S43" s="5">
        <f t="shared" si="8"/>
        <v>0</v>
      </c>
      <c r="T43" s="33" t="s">
        <v>13</v>
      </c>
      <c r="U43" s="5">
        <f t="shared" si="18"/>
        <v>0</v>
      </c>
      <c r="V43" s="33" t="s">
        <v>13</v>
      </c>
      <c r="W43" s="171" t="str">
        <f t="shared" si="10"/>
        <v/>
      </c>
      <c r="X43" s="72" t="s">
        <v>531</v>
      </c>
      <c r="Y43" s="5">
        <f t="shared" si="19"/>
        <v>0</v>
      </c>
      <c r="Z43" s="72" t="s">
        <v>530</v>
      </c>
      <c r="AA43" s="6">
        <f t="shared" si="20"/>
        <v>0</v>
      </c>
      <c r="AB43" s="4" t="s">
        <v>516</v>
      </c>
      <c r="AC43" s="5">
        <f t="shared" si="12"/>
        <v>0</v>
      </c>
      <c r="AD43" s="6" t="str">
        <f t="shared" si="13"/>
        <v/>
      </c>
      <c r="AE43" s="41" t="str">
        <f t="shared" si="14"/>
        <v/>
      </c>
      <c r="AF43" s="41" t="str">
        <f t="shared" si="15"/>
        <v/>
      </c>
    </row>
    <row r="44" spans="1:32" ht="40.15" customHeight="1" x14ac:dyDescent="0.25">
      <c r="A44" s="74" t="str">
        <f>IF(B44="","",MAX($A$8:A43)+1)</f>
        <v/>
      </c>
      <c r="B44" s="73"/>
      <c r="C44" s="338"/>
      <c r="D44" s="33"/>
      <c r="E44" s="5" t="str">
        <f t="shared" si="0"/>
        <v/>
      </c>
      <c r="F44" s="5" t="str">
        <f t="shared" si="1"/>
        <v/>
      </c>
      <c r="G44" s="338"/>
      <c r="H44" s="6" t="str">
        <f t="shared" si="2"/>
        <v/>
      </c>
      <c r="I44" s="5" t="str">
        <f t="shared" si="3"/>
        <v/>
      </c>
      <c r="J44" s="98" t="e">
        <f t="shared" si="4"/>
        <v>#N/A</v>
      </c>
      <c r="K44" s="6" t="str">
        <f t="shared" si="5"/>
        <v/>
      </c>
      <c r="L44" s="182" t="str">
        <f t="shared" si="6"/>
        <v/>
      </c>
      <c r="M44" s="338"/>
      <c r="N44" s="72" t="s">
        <v>29</v>
      </c>
      <c r="O44" s="5">
        <f t="shared" si="17"/>
        <v>0</v>
      </c>
      <c r="P44" s="183"/>
      <c r="Q44" s="183"/>
      <c r="R44" s="4" t="s">
        <v>13</v>
      </c>
      <c r="S44" s="5">
        <f t="shared" si="8"/>
        <v>0</v>
      </c>
      <c r="T44" s="33" t="s">
        <v>13</v>
      </c>
      <c r="U44" s="5">
        <f t="shared" si="18"/>
        <v>0</v>
      </c>
      <c r="V44" s="33" t="s">
        <v>13</v>
      </c>
      <c r="W44" s="171" t="str">
        <f t="shared" si="10"/>
        <v/>
      </c>
      <c r="X44" s="72" t="s">
        <v>531</v>
      </c>
      <c r="Y44" s="5">
        <f t="shared" si="19"/>
        <v>0</v>
      </c>
      <c r="Z44" s="72" t="s">
        <v>530</v>
      </c>
      <c r="AA44" s="6">
        <f t="shared" si="20"/>
        <v>0</v>
      </c>
      <c r="AB44" s="4" t="s">
        <v>516</v>
      </c>
      <c r="AC44" s="5">
        <f t="shared" si="12"/>
        <v>0</v>
      </c>
      <c r="AD44" s="6" t="str">
        <f t="shared" si="13"/>
        <v/>
      </c>
      <c r="AE44" s="41" t="str">
        <f t="shared" si="14"/>
        <v/>
      </c>
      <c r="AF44" s="41" t="str">
        <f t="shared" si="15"/>
        <v/>
      </c>
    </row>
    <row r="45" spans="1:32" ht="40.15" customHeight="1" x14ac:dyDescent="0.25">
      <c r="A45" s="74" t="str">
        <f>IF(B45="","",MAX($A$8:A44)+1)</f>
        <v/>
      </c>
      <c r="B45" s="73"/>
      <c r="C45" s="338"/>
      <c r="D45" s="33"/>
      <c r="E45" s="5" t="str">
        <f t="shared" si="0"/>
        <v/>
      </c>
      <c r="F45" s="5" t="str">
        <f t="shared" si="1"/>
        <v/>
      </c>
      <c r="G45" s="338"/>
      <c r="H45" s="6" t="str">
        <f t="shared" si="2"/>
        <v/>
      </c>
      <c r="I45" s="5" t="str">
        <f t="shared" si="3"/>
        <v/>
      </c>
      <c r="J45" s="98" t="e">
        <f t="shared" si="4"/>
        <v>#N/A</v>
      </c>
      <c r="K45" s="6" t="str">
        <f t="shared" si="5"/>
        <v/>
      </c>
      <c r="L45" s="182" t="str">
        <f t="shared" si="6"/>
        <v/>
      </c>
      <c r="M45" s="338"/>
      <c r="N45" s="72" t="s">
        <v>29</v>
      </c>
      <c r="O45" s="5">
        <f t="shared" si="17"/>
        <v>0</v>
      </c>
      <c r="P45" s="183"/>
      <c r="Q45" s="183"/>
      <c r="R45" s="4" t="s">
        <v>13</v>
      </c>
      <c r="S45" s="5">
        <f t="shared" si="8"/>
        <v>0</v>
      </c>
      <c r="T45" s="33" t="s">
        <v>13</v>
      </c>
      <c r="U45" s="5">
        <f t="shared" si="18"/>
        <v>0</v>
      </c>
      <c r="V45" s="33" t="s">
        <v>13</v>
      </c>
      <c r="W45" s="171" t="str">
        <f t="shared" si="10"/>
        <v/>
      </c>
      <c r="X45" s="72" t="s">
        <v>531</v>
      </c>
      <c r="Y45" s="5">
        <f t="shared" si="19"/>
        <v>0</v>
      </c>
      <c r="Z45" s="72" t="s">
        <v>530</v>
      </c>
      <c r="AA45" s="6">
        <f t="shared" si="20"/>
        <v>0</v>
      </c>
      <c r="AB45" s="4" t="s">
        <v>516</v>
      </c>
      <c r="AC45" s="5">
        <f t="shared" si="12"/>
        <v>0</v>
      </c>
      <c r="AD45" s="6" t="str">
        <f t="shared" si="13"/>
        <v/>
      </c>
      <c r="AE45" s="41" t="str">
        <f t="shared" si="14"/>
        <v/>
      </c>
      <c r="AF45" s="41" t="str">
        <f t="shared" si="15"/>
        <v/>
      </c>
    </row>
    <row r="46" spans="1:32" ht="40.15" customHeight="1" x14ac:dyDescent="0.25">
      <c r="A46" s="74" t="str">
        <f>IF(B46="","",MAX($A$8:A45)+1)</f>
        <v/>
      </c>
      <c r="B46" s="73"/>
      <c r="C46" s="338"/>
      <c r="D46" s="33"/>
      <c r="E46" s="5" t="str">
        <f t="shared" si="0"/>
        <v/>
      </c>
      <c r="F46" s="5" t="str">
        <f t="shared" si="1"/>
        <v/>
      </c>
      <c r="G46" s="338"/>
      <c r="H46" s="6" t="str">
        <f t="shared" si="2"/>
        <v/>
      </c>
      <c r="I46" s="5" t="str">
        <f t="shared" si="3"/>
        <v/>
      </c>
      <c r="J46" s="98" t="e">
        <f t="shared" si="4"/>
        <v>#N/A</v>
      </c>
      <c r="K46" s="6" t="str">
        <f t="shared" si="5"/>
        <v/>
      </c>
      <c r="L46" s="182" t="str">
        <f t="shared" si="6"/>
        <v/>
      </c>
      <c r="M46" s="338"/>
      <c r="N46" s="72" t="s">
        <v>29</v>
      </c>
      <c r="O46" s="5">
        <f t="shared" si="17"/>
        <v>0</v>
      </c>
      <c r="P46" s="183"/>
      <c r="Q46" s="183"/>
      <c r="R46" s="4" t="s">
        <v>13</v>
      </c>
      <c r="S46" s="5">
        <f t="shared" si="8"/>
        <v>0</v>
      </c>
      <c r="T46" s="33" t="s">
        <v>13</v>
      </c>
      <c r="U46" s="5">
        <f t="shared" si="18"/>
        <v>0</v>
      </c>
      <c r="V46" s="33" t="s">
        <v>13</v>
      </c>
      <c r="W46" s="171" t="str">
        <f t="shared" si="10"/>
        <v/>
      </c>
      <c r="X46" s="72" t="s">
        <v>531</v>
      </c>
      <c r="Y46" s="5">
        <f t="shared" si="19"/>
        <v>0</v>
      </c>
      <c r="Z46" s="72" t="s">
        <v>530</v>
      </c>
      <c r="AA46" s="6">
        <f t="shared" si="20"/>
        <v>0</v>
      </c>
      <c r="AB46" s="4" t="s">
        <v>516</v>
      </c>
      <c r="AC46" s="5">
        <f t="shared" si="12"/>
        <v>0</v>
      </c>
      <c r="AD46" s="6" t="str">
        <f t="shared" si="13"/>
        <v/>
      </c>
      <c r="AE46" s="41" t="str">
        <f t="shared" si="14"/>
        <v/>
      </c>
      <c r="AF46" s="41" t="str">
        <f t="shared" si="15"/>
        <v/>
      </c>
    </row>
    <row r="47" spans="1:32" ht="40.15" customHeight="1" x14ac:dyDescent="0.25">
      <c r="A47" s="74" t="str">
        <f>IF(B47="","",MAX($A$8:A46)+1)</f>
        <v/>
      </c>
      <c r="B47" s="73"/>
      <c r="C47" s="338"/>
      <c r="D47" s="33"/>
      <c r="E47" s="5" t="str">
        <f t="shared" si="0"/>
        <v/>
      </c>
      <c r="F47" s="5" t="str">
        <f t="shared" si="1"/>
        <v/>
      </c>
      <c r="G47" s="338"/>
      <c r="H47" s="6" t="str">
        <f t="shared" si="2"/>
        <v/>
      </c>
      <c r="I47" s="5" t="str">
        <f t="shared" si="3"/>
        <v/>
      </c>
      <c r="J47" s="98" t="e">
        <f t="shared" si="4"/>
        <v>#N/A</v>
      </c>
      <c r="K47" s="6" t="str">
        <f t="shared" si="5"/>
        <v/>
      </c>
      <c r="L47" s="182" t="str">
        <f t="shared" si="6"/>
        <v/>
      </c>
      <c r="M47" s="338"/>
      <c r="N47" s="72" t="s">
        <v>29</v>
      </c>
      <c r="O47" s="5">
        <f t="shared" si="17"/>
        <v>0</v>
      </c>
      <c r="P47" s="183"/>
      <c r="Q47" s="183"/>
      <c r="R47" s="4" t="s">
        <v>13</v>
      </c>
      <c r="S47" s="5">
        <f t="shared" si="8"/>
        <v>0</v>
      </c>
      <c r="T47" s="33" t="s">
        <v>13</v>
      </c>
      <c r="U47" s="5">
        <f t="shared" si="18"/>
        <v>0</v>
      </c>
      <c r="V47" s="33" t="s">
        <v>13</v>
      </c>
      <c r="W47" s="171" t="str">
        <f t="shared" si="10"/>
        <v/>
      </c>
      <c r="X47" s="72" t="s">
        <v>531</v>
      </c>
      <c r="Y47" s="5">
        <f t="shared" si="19"/>
        <v>0</v>
      </c>
      <c r="Z47" s="72" t="s">
        <v>530</v>
      </c>
      <c r="AA47" s="6">
        <f t="shared" si="20"/>
        <v>0</v>
      </c>
      <c r="AB47" s="4" t="s">
        <v>516</v>
      </c>
      <c r="AC47" s="5">
        <f t="shared" si="12"/>
        <v>0</v>
      </c>
      <c r="AD47" s="6" t="str">
        <f t="shared" si="13"/>
        <v/>
      </c>
      <c r="AE47" s="41" t="str">
        <f t="shared" si="14"/>
        <v/>
      </c>
      <c r="AF47" s="41" t="str">
        <f t="shared" si="15"/>
        <v/>
      </c>
    </row>
    <row r="48" spans="1:32" ht="40.15" customHeight="1" x14ac:dyDescent="0.25">
      <c r="A48" s="74" t="str">
        <f>IF(B48="","",MAX($A$8:A47)+1)</f>
        <v/>
      </c>
      <c r="B48" s="73"/>
      <c r="C48" s="338"/>
      <c r="D48" s="33"/>
      <c r="E48" s="5" t="str">
        <f t="shared" si="0"/>
        <v/>
      </c>
      <c r="F48" s="5" t="str">
        <f t="shared" si="1"/>
        <v/>
      </c>
      <c r="G48" s="338"/>
      <c r="H48" s="6" t="str">
        <f t="shared" si="2"/>
        <v/>
      </c>
      <c r="I48" s="5" t="str">
        <f t="shared" si="3"/>
        <v/>
      </c>
      <c r="J48" s="98" t="e">
        <f t="shared" si="4"/>
        <v>#N/A</v>
      </c>
      <c r="K48" s="6" t="str">
        <f t="shared" si="5"/>
        <v/>
      </c>
      <c r="L48" s="182" t="str">
        <f t="shared" si="6"/>
        <v/>
      </c>
      <c r="M48" s="338"/>
      <c r="N48" s="72" t="s">
        <v>29</v>
      </c>
      <c r="O48" s="5">
        <f t="shared" si="17"/>
        <v>0</v>
      </c>
      <c r="P48" s="183"/>
      <c r="Q48" s="183"/>
      <c r="R48" s="4" t="s">
        <v>13</v>
      </c>
      <c r="S48" s="5">
        <f t="shared" si="8"/>
        <v>0</v>
      </c>
      <c r="T48" s="33" t="s">
        <v>13</v>
      </c>
      <c r="U48" s="5">
        <f t="shared" si="18"/>
        <v>0</v>
      </c>
      <c r="V48" s="33" t="s">
        <v>13</v>
      </c>
      <c r="W48" s="171" t="str">
        <f t="shared" si="10"/>
        <v/>
      </c>
      <c r="X48" s="72" t="s">
        <v>531</v>
      </c>
      <c r="Y48" s="5">
        <f t="shared" si="19"/>
        <v>0</v>
      </c>
      <c r="Z48" s="72" t="s">
        <v>530</v>
      </c>
      <c r="AA48" s="6">
        <f t="shared" si="20"/>
        <v>0</v>
      </c>
      <c r="AB48" s="4" t="s">
        <v>516</v>
      </c>
      <c r="AC48" s="5">
        <f t="shared" si="12"/>
        <v>0</v>
      </c>
      <c r="AD48" s="6" t="str">
        <f t="shared" si="13"/>
        <v/>
      </c>
      <c r="AE48" s="41" t="str">
        <f t="shared" si="14"/>
        <v/>
      </c>
      <c r="AF48" s="41" t="str">
        <f t="shared" si="15"/>
        <v/>
      </c>
    </row>
    <row r="49" spans="1:32" ht="40.15" customHeight="1" x14ac:dyDescent="0.25">
      <c r="A49" s="74" t="str">
        <f>IF(B49="","",MAX($A$8:A48)+1)</f>
        <v/>
      </c>
      <c r="B49" s="73"/>
      <c r="C49" s="338"/>
      <c r="D49" s="33"/>
      <c r="E49" s="5" t="str">
        <f t="shared" si="0"/>
        <v/>
      </c>
      <c r="F49" s="5" t="str">
        <f t="shared" si="1"/>
        <v/>
      </c>
      <c r="G49" s="338"/>
      <c r="H49" s="6" t="str">
        <f t="shared" si="2"/>
        <v/>
      </c>
      <c r="I49" s="5" t="str">
        <f t="shared" si="3"/>
        <v/>
      </c>
      <c r="J49" s="98" t="e">
        <f t="shared" si="4"/>
        <v>#N/A</v>
      </c>
      <c r="K49" s="6" t="str">
        <f t="shared" si="5"/>
        <v/>
      </c>
      <c r="L49" s="182" t="str">
        <f t="shared" si="6"/>
        <v/>
      </c>
      <c r="M49" s="338"/>
      <c r="N49" s="72" t="s">
        <v>29</v>
      </c>
      <c r="O49" s="5">
        <f t="shared" si="17"/>
        <v>0</v>
      </c>
      <c r="P49" s="183"/>
      <c r="Q49" s="183"/>
      <c r="R49" s="4" t="s">
        <v>13</v>
      </c>
      <c r="S49" s="5">
        <f t="shared" si="8"/>
        <v>0</v>
      </c>
      <c r="T49" s="33" t="s">
        <v>13</v>
      </c>
      <c r="U49" s="5">
        <f t="shared" si="18"/>
        <v>0</v>
      </c>
      <c r="V49" s="33" t="s">
        <v>13</v>
      </c>
      <c r="W49" s="171" t="str">
        <f t="shared" si="10"/>
        <v/>
      </c>
      <c r="X49" s="72" t="s">
        <v>531</v>
      </c>
      <c r="Y49" s="5">
        <f t="shared" si="19"/>
        <v>0</v>
      </c>
      <c r="Z49" s="72" t="s">
        <v>530</v>
      </c>
      <c r="AA49" s="6">
        <f t="shared" si="20"/>
        <v>0</v>
      </c>
      <c r="AB49" s="4" t="s">
        <v>516</v>
      </c>
      <c r="AC49" s="5">
        <f t="shared" si="12"/>
        <v>0</v>
      </c>
      <c r="AD49" s="6" t="str">
        <f t="shared" si="13"/>
        <v/>
      </c>
      <c r="AE49" s="41" t="str">
        <f t="shared" si="14"/>
        <v/>
      </c>
      <c r="AF49" s="41" t="str">
        <f t="shared" si="15"/>
        <v/>
      </c>
    </row>
    <row r="50" spans="1:32" ht="40.15" customHeight="1" x14ac:dyDescent="0.25">
      <c r="A50" s="74" t="str">
        <f>IF(B50="","",MAX($A$8:A49)+1)</f>
        <v/>
      </c>
      <c r="B50" s="73"/>
      <c r="C50" s="338"/>
      <c r="D50" s="33"/>
      <c r="E50" s="5" t="str">
        <f t="shared" si="0"/>
        <v/>
      </c>
      <c r="F50" s="5" t="str">
        <f t="shared" si="1"/>
        <v/>
      </c>
      <c r="G50" s="338"/>
      <c r="H50" s="6" t="str">
        <f t="shared" si="2"/>
        <v/>
      </c>
      <c r="I50" s="5" t="str">
        <f t="shared" si="3"/>
        <v/>
      </c>
      <c r="J50" s="98" t="e">
        <f t="shared" si="4"/>
        <v>#N/A</v>
      </c>
      <c r="K50" s="6" t="str">
        <f t="shared" si="5"/>
        <v/>
      </c>
      <c r="L50" s="182" t="str">
        <f t="shared" si="6"/>
        <v/>
      </c>
      <c r="M50" s="338"/>
      <c r="N50" s="72" t="s">
        <v>29</v>
      </c>
      <c r="O50" s="5">
        <f t="shared" si="17"/>
        <v>0</v>
      </c>
      <c r="P50" s="183"/>
      <c r="Q50" s="183"/>
      <c r="R50" s="4" t="s">
        <v>13</v>
      </c>
      <c r="S50" s="5">
        <f t="shared" si="8"/>
        <v>0</v>
      </c>
      <c r="T50" s="33" t="s">
        <v>13</v>
      </c>
      <c r="U50" s="5">
        <f t="shared" si="18"/>
        <v>0</v>
      </c>
      <c r="V50" s="33" t="s">
        <v>13</v>
      </c>
      <c r="W50" s="171" t="str">
        <f t="shared" si="10"/>
        <v/>
      </c>
      <c r="X50" s="72" t="s">
        <v>531</v>
      </c>
      <c r="Y50" s="5">
        <f t="shared" si="19"/>
        <v>0</v>
      </c>
      <c r="Z50" s="72" t="s">
        <v>530</v>
      </c>
      <c r="AA50" s="6">
        <f t="shared" si="20"/>
        <v>0</v>
      </c>
      <c r="AB50" s="4" t="s">
        <v>516</v>
      </c>
      <c r="AC50" s="5">
        <f t="shared" si="12"/>
        <v>0</v>
      </c>
      <c r="AD50" s="6" t="str">
        <f t="shared" si="13"/>
        <v/>
      </c>
      <c r="AE50" s="41" t="str">
        <f t="shared" si="14"/>
        <v/>
      </c>
      <c r="AF50" s="41" t="str">
        <f t="shared" si="15"/>
        <v/>
      </c>
    </row>
    <row r="51" spans="1:32" ht="40.15" customHeight="1" x14ac:dyDescent="0.25">
      <c r="A51" s="74" t="str">
        <f>IF(B51="","",MAX($A$8:A50)+1)</f>
        <v/>
      </c>
      <c r="B51" s="73"/>
      <c r="C51" s="338"/>
      <c r="D51" s="33"/>
      <c r="E51" s="5" t="str">
        <f t="shared" si="0"/>
        <v/>
      </c>
      <c r="F51" s="5" t="str">
        <f t="shared" si="1"/>
        <v/>
      </c>
      <c r="G51" s="338"/>
      <c r="H51" s="6" t="str">
        <f t="shared" si="2"/>
        <v/>
      </c>
      <c r="I51" s="5" t="str">
        <f t="shared" si="3"/>
        <v/>
      </c>
      <c r="J51" s="98" t="e">
        <f t="shared" si="4"/>
        <v>#N/A</v>
      </c>
      <c r="K51" s="6" t="str">
        <f t="shared" si="5"/>
        <v/>
      </c>
      <c r="L51" s="182" t="str">
        <f t="shared" si="6"/>
        <v/>
      </c>
      <c r="M51" s="338"/>
      <c r="N51" s="72" t="s">
        <v>29</v>
      </c>
      <c r="O51" s="5">
        <f t="shared" si="17"/>
        <v>0</v>
      </c>
      <c r="P51" s="183"/>
      <c r="Q51" s="183"/>
      <c r="R51" s="4" t="s">
        <v>13</v>
      </c>
      <c r="S51" s="5">
        <f t="shared" si="8"/>
        <v>0</v>
      </c>
      <c r="T51" s="33" t="s">
        <v>13</v>
      </c>
      <c r="U51" s="5">
        <f t="shared" si="18"/>
        <v>0</v>
      </c>
      <c r="V51" s="33" t="s">
        <v>13</v>
      </c>
      <c r="W51" s="171" t="str">
        <f t="shared" si="10"/>
        <v/>
      </c>
      <c r="X51" s="72" t="s">
        <v>531</v>
      </c>
      <c r="Y51" s="5">
        <f t="shared" si="19"/>
        <v>0</v>
      </c>
      <c r="Z51" s="72" t="s">
        <v>530</v>
      </c>
      <c r="AA51" s="6">
        <f t="shared" si="20"/>
        <v>0</v>
      </c>
      <c r="AB51" s="4" t="s">
        <v>516</v>
      </c>
      <c r="AC51" s="5">
        <f t="shared" si="12"/>
        <v>0</v>
      </c>
      <c r="AD51" s="6" t="str">
        <f t="shared" si="13"/>
        <v/>
      </c>
      <c r="AE51" s="41" t="str">
        <f t="shared" si="14"/>
        <v/>
      </c>
      <c r="AF51" s="41" t="str">
        <f t="shared" si="15"/>
        <v/>
      </c>
    </row>
    <row r="52" spans="1:32" ht="40.15" customHeight="1" x14ac:dyDescent="0.25">
      <c r="A52" s="74" t="str">
        <f>IF(B52="","",MAX($A$8:A51)+1)</f>
        <v/>
      </c>
      <c r="B52" s="73"/>
      <c r="C52" s="338"/>
      <c r="D52" s="33"/>
      <c r="E52" s="5" t="str">
        <f t="shared" si="0"/>
        <v/>
      </c>
      <c r="F52" s="5" t="str">
        <f t="shared" si="1"/>
        <v/>
      </c>
      <c r="G52" s="338"/>
      <c r="H52" s="6" t="str">
        <f t="shared" si="2"/>
        <v/>
      </c>
      <c r="I52" s="5" t="str">
        <f t="shared" si="3"/>
        <v/>
      </c>
      <c r="J52" s="98" t="e">
        <f t="shared" si="4"/>
        <v>#N/A</v>
      </c>
      <c r="K52" s="6" t="str">
        <f t="shared" si="5"/>
        <v/>
      </c>
      <c r="L52" s="182" t="str">
        <f t="shared" si="6"/>
        <v/>
      </c>
      <c r="M52" s="338"/>
      <c r="N52" s="72" t="s">
        <v>29</v>
      </c>
      <c r="O52" s="5">
        <f t="shared" si="17"/>
        <v>0</v>
      </c>
      <c r="P52" s="183"/>
      <c r="Q52" s="183"/>
      <c r="R52" s="4" t="s">
        <v>13</v>
      </c>
      <c r="S52" s="5">
        <f t="shared" si="8"/>
        <v>0</v>
      </c>
      <c r="T52" s="33" t="s">
        <v>13</v>
      </c>
      <c r="U52" s="5">
        <f t="shared" si="18"/>
        <v>0</v>
      </c>
      <c r="V52" s="33" t="s">
        <v>13</v>
      </c>
      <c r="W52" s="171" t="str">
        <f t="shared" si="10"/>
        <v/>
      </c>
      <c r="X52" s="72" t="s">
        <v>531</v>
      </c>
      <c r="Y52" s="5">
        <f t="shared" si="19"/>
        <v>0</v>
      </c>
      <c r="Z52" s="72" t="s">
        <v>530</v>
      </c>
      <c r="AA52" s="6">
        <f t="shared" si="20"/>
        <v>0</v>
      </c>
      <c r="AB52" s="4" t="s">
        <v>516</v>
      </c>
      <c r="AC52" s="5">
        <f t="shared" si="12"/>
        <v>0</v>
      </c>
      <c r="AD52" s="6" t="str">
        <f t="shared" si="13"/>
        <v/>
      </c>
      <c r="AE52" s="41" t="str">
        <f t="shared" si="14"/>
        <v/>
      </c>
      <c r="AF52" s="41" t="str">
        <f t="shared" si="15"/>
        <v/>
      </c>
    </row>
    <row r="53" spans="1:32" ht="40.15" customHeight="1" x14ac:dyDescent="0.25">
      <c r="A53" s="74" t="str">
        <f>IF(B53="","",MAX($A$8:A52)+1)</f>
        <v/>
      </c>
      <c r="B53" s="73"/>
      <c r="C53" s="338"/>
      <c r="D53" s="33"/>
      <c r="E53" s="5" t="str">
        <f t="shared" si="0"/>
        <v/>
      </c>
      <c r="F53" s="5" t="str">
        <f t="shared" si="1"/>
        <v/>
      </c>
      <c r="G53" s="338"/>
      <c r="H53" s="6" t="str">
        <f t="shared" si="2"/>
        <v/>
      </c>
      <c r="I53" s="5" t="str">
        <f t="shared" si="3"/>
        <v/>
      </c>
      <c r="J53" s="98" t="e">
        <f t="shared" si="4"/>
        <v>#N/A</v>
      </c>
      <c r="K53" s="6" t="str">
        <f t="shared" si="5"/>
        <v/>
      </c>
      <c r="L53" s="182" t="str">
        <f t="shared" si="6"/>
        <v/>
      </c>
      <c r="M53" s="338"/>
      <c r="N53" s="72" t="s">
        <v>29</v>
      </c>
      <c r="O53" s="5">
        <f t="shared" si="17"/>
        <v>0</v>
      </c>
      <c r="P53" s="183"/>
      <c r="Q53" s="183"/>
      <c r="R53" s="4" t="s">
        <v>13</v>
      </c>
      <c r="S53" s="5">
        <f t="shared" si="8"/>
        <v>0</v>
      </c>
      <c r="T53" s="33" t="s">
        <v>13</v>
      </c>
      <c r="U53" s="5">
        <f t="shared" si="18"/>
        <v>0</v>
      </c>
      <c r="V53" s="33" t="s">
        <v>13</v>
      </c>
      <c r="W53" s="171" t="str">
        <f t="shared" si="10"/>
        <v/>
      </c>
      <c r="X53" s="72" t="s">
        <v>531</v>
      </c>
      <c r="Y53" s="5">
        <f t="shared" si="19"/>
        <v>0</v>
      </c>
      <c r="Z53" s="72" t="s">
        <v>530</v>
      </c>
      <c r="AA53" s="6">
        <f t="shared" si="20"/>
        <v>0</v>
      </c>
      <c r="AB53" s="4" t="s">
        <v>516</v>
      </c>
      <c r="AC53" s="5">
        <f t="shared" si="12"/>
        <v>0</v>
      </c>
      <c r="AD53" s="6" t="str">
        <f t="shared" si="13"/>
        <v/>
      </c>
      <c r="AE53" s="41" t="str">
        <f t="shared" si="14"/>
        <v/>
      </c>
      <c r="AF53" s="41" t="str">
        <f t="shared" si="15"/>
        <v/>
      </c>
    </row>
    <row r="54" spans="1:32" ht="40.15" customHeight="1" x14ac:dyDescent="0.25">
      <c r="A54" s="74" t="str">
        <f>IF(B54="","",MAX($A$8:A53)+1)</f>
        <v/>
      </c>
      <c r="B54" s="73"/>
      <c r="C54" s="338"/>
      <c r="D54" s="33"/>
      <c r="E54" s="5" t="str">
        <f t="shared" si="0"/>
        <v/>
      </c>
      <c r="F54" s="5" t="str">
        <f t="shared" si="1"/>
        <v/>
      </c>
      <c r="G54" s="338"/>
      <c r="H54" s="6" t="str">
        <f t="shared" si="2"/>
        <v/>
      </c>
      <c r="I54" s="5" t="str">
        <f t="shared" si="3"/>
        <v/>
      </c>
      <c r="J54" s="98" t="e">
        <f t="shared" si="4"/>
        <v>#N/A</v>
      </c>
      <c r="K54" s="6" t="str">
        <f t="shared" si="5"/>
        <v/>
      </c>
      <c r="L54" s="182" t="str">
        <f t="shared" si="6"/>
        <v/>
      </c>
      <c r="M54" s="338"/>
      <c r="N54" s="72" t="s">
        <v>29</v>
      </c>
      <c r="O54" s="5">
        <f t="shared" si="17"/>
        <v>0</v>
      </c>
      <c r="P54" s="183"/>
      <c r="Q54" s="183"/>
      <c r="R54" s="4" t="s">
        <v>13</v>
      </c>
      <c r="S54" s="5">
        <f t="shared" si="8"/>
        <v>0</v>
      </c>
      <c r="T54" s="33" t="s">
        <v>13</v>
      </c>
      <c r="U54" s="5">
        <f t="shared" si="18"/>
        <v>0</v>
      </c>
      <c r="V54" s="33" t="s">
        <v>13</v>
      </c>
      <c r="W54" s="171" t="str">
        <f t="shared" si="10"/>
        <v/>
      </c>
      <c r="X54" s="72" t="s">
        <v>531</v>
      </c>
      <c r="Y54" s="5">
        <f t="shared" si="19"/>
        <v>0</v>
      </c>
      <c r="Z54" s="72" t="s">
        <v>530</v>
      </c>
      <c r="AA54" s="6">
        <f t="shared" si="20"/>
        <v>0</v>
      </c>
      <c r="AB54" s="4" t="s">
        <v>516</v>
      </c>
      <c r="AC54" s="5">
        <f t="shared" si="12"/>
        <v>0</v>
      </c>
      <c r="AD54" s="6" t="str">
        <f t="shared" si="13"/>
        <v/>
      </c>
      <c r="AE54" s="41" t="str">
        <f t="shared" si="14"/>
        <v/>
      </c>
      <c r="AF54" s="41" t="str">
        <f t="shared" si="15"/>
        <v/>
      </c>
    </row>
    <row r="55" spans="1:32" ht="40.15" customHeight="1" x14ac:dyDescent="0.25">
      <c r="A55" s="74" t="str">
        <f>IF(B55="","",MAX($A$8:A54)+1)</f>
        <v/>
      </c>
      <c r="B55" s="73"/>
      <c r="C55" s="338"/>
      <c r="D55" s="33"/>
      <c r="E55" s="5" t="str">
        <f t="shared" si="0"/>
        <v/>
      </c>
      <c r="F55" s="5" t="str">
        <f t="shared" si="1"/>
        <v/>
      </c>
      <c r="G55" s="338"/>
      <c r="H55" s="6" t="str">
        <f t="shared" si="2"/>
        <v/>
      </c>
      <c r="I55" s="5" t="str">
        <f t="shared" si="3"/>
        <v/>
      </c>
      <c r="J55" s="98" t="e">
        <f t="shared" si="4"/>
        <v>#N/A</v>
      </c>
      <c r="K55" s="6" t="str">
        <f t="shared" si="5"/>
        <v/>
      </c>
      <c r="L55" s="182" t="str">
        <f t="shared" si="6"/>
        <v/>
      </c>
      <c r="M55" s="338"/>
      <c r="N55" s="72" t="s">
        <v>29</v>
      </c>
      <c r="O55" s="5">
        <f t="shared" si="17"/>
        <v>0</v>
      </c>
      <c r="P55" s="183"/>
      <c r="Q55" s="183"/>
      <c r="R55" s="4" t="s">
        <v>13</v>
      </c>
      <c r="S55" s="5">
        <f t="shared" si="8"/>
        <v>0</v>
      </c>
      <c r="T55" s="33" t="s">
        <v>13</v>
      </c>
      <c r="U55" s="5">
        <f t="shared" si="18"/>
        <v>0</v>
      </c>
      <c r="V55" s="33" t="s">
        <v>13</v>
      </c>
      <c r="W55" s="171" t="str">
        <f t="shared" si="10"/>
        <v/>
      </c>
      <c r="X55" s="72" t="s">
        <v>531</v>
      </c>
      <c r="Y55" s="5">
        <f t="shared" si="19"/>
        <v>0</v>
      </c>
      <c r="Z55" s="72" t="s">
        <v>530</v>
      </c>
      <c r="AA55" s="6">
        <f t="shared" si="20"/>
        <v>0</v>
      </c>
      <c r="AB55" s="4" t="s">
        <v>516</v>
      </c>
      <c r="AC55" s="5">
        <f t="shared" si="12"/>
        <v>0</v>
      </c>
      <c r="AD55" s="6" t="str">
        <f t="shared" si="13"/>
        <v/>
      </c>
      <c r="AE55" s="41" t="str">
        <f t="shared" si="14"/>
        <v/>
      </c>
      <c r="AF55" s="41" t="str">
        <f t="shared" si="15"/>
        <v/>
      </c>
    </row>
    <row r="56" spans="1:32" ht="40.15" customHeight="1" x14ac:dyDescent="0.25">
      <c r="A56" s="74" t="str">
        <f>IF(B56="","",MAX($A$8:A55)+1)</f>
        <v/>
      </c>
      <c r="B56" s="73"/>
      <c r="C56" s="338"/>
      <c r="D56" s="33"/>
      <c r="E56" s="5" t="str">
        <f t="shared" si="0"/>
        <v/>
      </c>
      <c r="F56" s="5" t="str">
        <f t="shared" si="1"/>
        <v/>
      </c>
      <c r="G56" s="338"/>
      <c r="H56" s="6" t="str">
        <f t="shared" si="2"/>
        <v/>
      </c>
      <c r="I56" s="5" t="str">
        <f t="shared" si="3"/>
        <v/>
      </c>
      <c r="J56" s="98" t="e">
        <f t="shared" si="4"/>
        <v>#N/A</v>
      </c>
      <c r="K56" s="6" t="str">
        <f t="shared" si="5"/>
        <v/>
      </c>
      <c r="L56" s="182" t="str">
        <f t="shared" si="6"/>
        <v/>
      </c>
      <c r="M56" s="338"/>
      <c r="N56" s="72" t="s">
        <v>29</v>
      </c>
      <c r="O56" s="5">
        <f t="shared" si="17"/>
        <v>0</v>
      </c>
      <c r="P56" s="183"/>
      <c r="Q56" s="183"/>
      <c r="R56" s="4" t="s">
        <v>13</v>
      </c>
      <c r="S56" s="5">
        <f t="shared" si="8"/>
        <v>0</v>
      </c>
      <c r="T56" s="33" t="s">
        <v>13</v>
      </c>
      <c r="U56" s="5">
        <f t="shared" si="18"/>
        <v>0</v>
      </c>
      <c r="V56" s="33" t="s">
        <v>13</v>
      </c>
      <c r="W56" s="171" t="str">
        <f t="shared" si="10"/>
        <v/>
      </c>
      <c r="X56" s="72" t="s">
        <v>531</v>
      </c>
      <c r="Y56" s="5">
        <f t="shared" si="19"/>
        <v>0</v>
      </c>
      <c r="Z56" s="72" t="s">
        <v>530</v>
      </c>
      <c r="AA56" s="6">
        <f t="shared" si="20"/>
        <v>0</v>
      </c>
      <c r="AB56" s="4" t="s">
        <v>516</v>
      </c>
      <c r="AC56" s="5">
        <f t="shared" si="12"/>
        <v>0</v>
      </c>
      <c r="AD56" s="6" t="str">
        <f t="shared" si="13"/>
        <v/>
      </c>
      <c r="AE56" s="41" t="str">
        <f t="shared" si="14"/>
        <v/>
      </c>
      <c r="AF56" s="41" t="str">
        <f t="shared" si="15"/>
        <v/>
      </c>
    </row>
    <row r="57" spans="1:32" ht="40.15" customHeight="1" x14ac:dyDescent="0.25">
      <c r="A57" s="74" t="str">
        <f>IF(B57="","",MAX($A$8:A56)+1)</f>
        <v/>
      </c>
      <c r="B57" s="73"/>
      <c r="C57" s="338"/>
      <c r="D57" s="33"/>
      <c r="E57" s="5" t="str">
        <f t="shared" si="0"/>
        <v/>
      </c>
      <c r="F57" s="5" t="str">
        <f t="shared" si="1"/>
        <v/>
      </c>
      <c r="G57" s="338"/>
      <c r="H57" s="6" t="str">
        <f t="shared" si="2"/>
        <v/>
      </c>
      <c r="I57" s="5" t="str">
        <f t="shared" si="3"/>
        <v/>
      </c>
      <c r="J57" s="98" t="e">
        <f t="shared" si="4"/>
        <v>#N/A</v>
      </c>
      <c r="K57" s="6" t="str">
        <f t="shared" si="5"/>
        <v/>
      </c>
      <c r="L57" s="182" t="str">
        <f t="shared" si="6"/>
        <v/>
      </c>
      <c r="M57" s="338"/>
      <c r="N57" s="72" t="s">
        <v>29</v>
      </c>
      <c r="O57" s="5">
        <f t="shared" si="17"/>
        <v>0</v>
      </c>
      <c r="P57" s="183"/>
      <c r="Q57" s="183"/>
      <c r="R57" s="4" t="s">
        <v>13</v>
      </c>
      <c r="S57" s="5">
        <f t="shared" si="8"/>
        <v>0</v>
      </c>
      <c r="T57" s="33" t="s">
        <v>13</v>
      </c>
      <c r="U57" s="5">
        <f t="shared" si="18"/>
        <v>0</v>
      </c>
      <c r="V57" s="33" t="s">
        <v>13</v>
      </c>
      <c r="W57" s="171" t="str">
        <f t="shared" si="10"/>
        <v/>
      </c>
      <c r="X57" s="72" t="s">
        <v>531</v>
      </c>
      <c r="Y57" s="5">
        <f t="shared" si="19"/>
        <v>0</v>
      </c>
      <c r="Z57" s="72" t="s">
        <v>530</v>
      </c>
      <c r="AA57" s="6">
        <f t="shared" si="20"/>
        <v>0</v>
      </c>
      <c r="AB57" s="4" t="s">
        <v>516</v>
      </c>
      <c r="AC57" s="5">
        <f t="shared" si="12"/>
        <v>0</v>
      </c>
      <c r="AD57" s="6" t="str">
        <f t="shared" si="13"/>
        <v/>
      </c>
      <c r="AE57" s="41" t="str">
        <f t="shared" si="14"/>
        <v/>
      </c>
      <c r="AF57" s="41" t="str">
        <f t="shared" si="15"/>
        <v/>
      </c>
    </row>
    <row r="58" spans="1:32" ht="40.15" customHeight="1" x14ac:dyDescent="0.25">
      <c r="A58" s="74" t="str">
        <f>IF(B58="","",MAX($A$8:A57)+1)</f>
        <v/>
      </c>
      <c r="B58" s="73"/>
      <c r="C58" s="338"/>
      <c r="D58" s="33"/>
      <c r="E58" s="5" t="str">
        <f t="shared" si="0"/>
        <v/>
      </c>
      <c r="F58" s="5" t="str">
        <f t="shared" si="1"/>
        <v/>
      </c>
      <c r="G58" s="338"/>
      <c r="H58" s="6" t="str">
        <f t="shared" si="2"/>
        <v/>
      </c>
      <c r="I58" s="5" t="str">
        <f t="shared" si="3"/>
        <v/>
      </c>
      <c r="J58" s="98" t="e">
        <f t="shared" si="4"/>
        <v>#N/A</v>
      </c>
      <c r="K58" s="6" t="str">
        <f t="shared" si="5"/>
        <v/>
      </c>
      <c r="L58" s="182" t="str">
        <f t="shared" si="6"/>
        <v/>
      </c>
      <c r="M58" s="338"/>
      <c r="N58" s="72" t="s">
        <v>29</v>
      </c>
      <c r="O58" s="5">
        <f t="shared" si="17"/>
        <v>0</v>
      </c>
      <c r="P58" s="183"/>
      <c r="Q58" s="183"/>
      <c r="R58" s="4" t="s">
        <v>13</v>
      </c>
      <c r="S58" s="5">
        <f t="shared" si="8"/>
        <v>0</v>
      </c>
      <c r="T58" s="33" t="s">
        <v>13</v>
      </c>
      <c r="U58" s="5">
        <f t="shared" si="18"/>
        <v>0</v>
      </c>
      <c r="V58" s="33" t="s">
        <v>13</v>
      </c>
      <c r="W58" s="171" t="str">
        <f t="shared" si="10"/>
        <v/>
      </c>
      <c r="X58" s="72" t="s">
        <v>531</v>
      </c>
      <c r="Y58" s="5">
        <f t="shared" si="19"/>
        <v>0</v>
      </c>
      <c r="Z58" s="72" t="s">
        <v>530</v>
      </c>
      <c r="AA58" s="6">
        <f t="shared" si="20"/>
        <v>0</v>
      </c>
      <c r="AB58" s="4" t="s">
        <v>516</v>
      </c>
      <c r="AC58" s="5">
        <f t="shared" si="12"/>
        <v>0</v>
      </c>
      <c r="AD58" s="6" t="str">
        <f t="shared" si="13"/>
        <v/>
      </c>
      <c r="AE58" s="41" t="str">
        <f t="shared" si="14"/>
        <v/>
      </c>
      <c r="AF58" s="41" t="str">
        <f t="shared" si="15"/>
        <v/>
      </c>
    </row>
    <row r="59" spans="1:32" ht="40.15" customHeight="1" x14ac:dyDescent="0.25">
      <c r="A59" s="74" t="str">
        <f>IF(B59="","",MAX($A$8:A58)+1)</f>
        <v/>
      </c>
      <c r="B59" s="73"/>
      <c r="C59" s="338"/>
      <c r="D59" s="33"/>
      <c r="E59" s="5" t="str">
        <f t="shared" si="0"/>
        <v/>
      </c>
      <c r="F59" s="5" t="str">
        <f t="shared" si="1"/>
        <v/>
      </c>
      <c r="G59" s="338"/>
      <c r="H59" s="6" t="str">
        <f t="shared" si="2"/>
        <v/>
      </c>
      <c r="I59" s="5" t="str">
        <f t="shared" si="3"/>
        <v/>
      </c>
      <c r="J59" s="98" t="e">
        <f t="shared" si="4"/>
        <v>#N/A</v>
      </c>
      <c r="K59" s="6" t="str">
        <f t="shared" si="5"/>
        <v/>
      </c>
      <c r="L59" s="182" t="str">
        <f t="shared" si="6"/>
        <v/>
      </c>
      <c r="M59" s="338"/>
      <c r="N59" s="72" t="s">
        <v>29</v>
      </c>
      <c r="O59" s="5">
        <f t="shared" si="17"/>
        <v>0</v>
      </c>
      <c r="P59" s="183"/>
      <c r="Q59" s="183"/>
      <c r="R59" s="4" t="s">
        <v>13</v>
      </c>
      <c r="S59" s="5">
        <f t="shared" si="8"/>
        <v>0</v>
      </c>
      <c r="T59" s="33" t="s">
        <v>13</v>
      </c>
      <c r="U59" s="5">
        <f t="shared" si="18"/>
        <v>0</v>
      </c>
      <c r="V59" s="33" t="s">
        <v>13</v>
      </c>
      <c r="W59" s="171" t="str">
        <f t="shared" si="10"/>
        <v/>
      </c>
      <c r="X59" s="72" t="s">
        <v>531</v>
      </c>
      <c r="Y59" s="5">
        <f t="shared" si="19"/>
        <v>0</v>
      </c>
      <c r="Z59" s="72" t="s">
        <v>530</v>
      </c>
      <c r="AA59" s="6">
        <f t="shared" si="20"/>
        <v>0</v>
      </c>
      <c r="AB59" s="4" t="s">
        <v>516</v>
      </c>
      <c r="AC59" s="5">
        <f t="shared" si="12"/>
        <v>0</v>
      </c>
      <c r="AD59" s="6" t="str">
        <f t="shared" si="13"/>
        <v/>
      </c>
      <c r="AE59" s="41" t="str">
        <f t="shared" si="14"/>
        <v/>
      </c>
      <c r="AF59" s="41" t="str">
        <f t="shared" si="15"/>
        <v/>
      </c>
    </row>
    <row r="60" spans="1:32" ht="40.15" customHeight="1" x14ac:dyDescent="0.25">
      <c r="A60" s="74" t="str">
        <f>IF(B60="","",MAX($A$8:A59)+1)</f>
        <v/>
      </c>
      <c r="B60" s="73"/>
      <c r="C60" s="338"/>
      <c r="D60" s="33"/>
      <c r="E60" s="5" t="str">
        <f t="shared" si="0"/>
        <v/>
      </c>
      <c r="F60" s="5" t="str">
        <f t="shared" si="1"/>
        <v/>
      </c>
      <c r="G60" s="338"/>
      <c r="H60" s="6" t="str">
        <f t="shared" si="2"/>
        <v/>
      </c>
      <c r="I60" s="5" t="str">
        <f t="shared" si="3"/>
        <v/>
      </c>
      <c r="J60" s="98" t="e">
        <f t="shared" si="4"/>
        <v>#N/A</v>
      </c>
      <c r="K60" s="6" t="str">
        <f t="shared" si="5"/>
        <v/>
      </c>
      <c r="L60" s="182" t="str">
        <f t="shared" si="6"/>
        <v/>
      </c>
      <c r="M60" s="338"/>
      <c r="N60" s="72" t="s">
        <v>29</v>
      </c>
      <c r="O60" s="5">
        <f t="shared" si="17"/>
        <v>0</v>
      </c>
      <c r="P60" s="183"/>
      <c r="Q60" s="183"/>
      <c r="R60" s="4" t="s">
        <v>13</v>
      </c>
      <c r="S60" s="5">
        <f t="shared" si="8"/>
        <v>0</v>
      </c>
      <c r="T60" s="33" t="s">
        <v>13</v>
      </c>
      <c r="U60" s="5">
        <f t="shared" si="18"/>
        <v>0</v>
      </c>
      <c r="V60" s="33" t="s">
        <v>13</v>
      </c>
      <c r="W60" s="171" t="str">
        <f t="shared" si="10"/>
        <v/>
      </c>
      <c r="X60" s="72" t="s">
        <v>531</v>
      </c>
      <c r="Y60" s="5">
        <f t="shared" si="19"/>
        <v>0</v>
      </c>
      <c r="Z60" s="72" t="s">
        <v>530</v>
      </c>
      <c r="AA60" s="6">
        <f t="shared" si="20"/>
        <v>0</v>
      </c>
      <c r="AB60" s="4" t="s">
        <v>516</v>
      </c>
      <c r="AC60" s="5">
        <f t="shared" si="12"/>
        <v>0</v>
      </c>
      <c r="AD60" s="6" t="str">
        <f t="shared" si="13"/>
        <v/>
      </c>
      <c r="AE60" s="41" t="str">
        <f t="shared" si="14"/>
        <v/>
      </c>
      <c r="AF60" s="41" t="str">
        <f t="shared" si="15"/>
        <v/>
      </c>
    </row>
    <row r="61" spans="1:32" ht="40.15" customHeight="1" x14ac:dyDescent="0.25">
      <c r="A61" s="74" t="str">
        <f>IF(B61="","",MAX($A$8:A60)+1)</f>
        <v/>
      </c>
      <c r="B61" s="73"/>
      <c r="C61" s="338"/>
      <c r="D61" s="33"/>
      <c r="E61" s="5" t="str">
        <f t="shared" si="0"/>
        <v/>
      </c>
      <c r="F61" s="5" t="str">
        <f t="shared" si="1"/>
        <v/>
      </c>
      <c r="G61" s="338"/>
      <c r="H61" s="6" t="str">
        <f t="shared" si="2"/>
        <v/>
      </c>
      <c r="I61" s="5" t="str">
        <f t="shared" si="3"/>
        <v/>
      </c>
      <c r="J61" s="98" t="e">
        <f t="shared" si="4"/>
        <v>#N/A</v>
      </c>
      <c r="K61" s="6" t="str">
        <f t="shared" si="5"/>
        <v/>
      </c>
      <c r="L61" s="182" t="str">
        <f t="shared" si="6"/>
        <v/>
      </c>
      <c r="M61" s="338"/>
      <c r="N61" s="72" t="s">
        <v>29</v>
      </c>
      <c r="O61" s="5">
        <f t="shared" si="17"/>
        <v>0</v>
      </c>
      <c r="P61" s="183"/>
      <c r="Q61" s="183"/>
      <c r="R61" s="4" t="s">
        <v>13</v>
      </c>
      <c r="S61" s="5">
        <f t="shared" si="8"/>
        <v>0</v>
      </c>
      <c r="T61" s="33" t="s">
        <v>13</v>
      </c>
      <c r="U61" s="5">
        <f t="shared" si="18"/>
        <v>0</v>
      </c>
      <c r="V61" s="33" t="s">
        <v>13</v>
      </c>
      <c r="W61" s="171" t="str">
        <f t="shared" si="10"/>
        <v/>
      </c>
      <c r="X61" s="72" t="s">
        <v>531</v>
      </c>
      <c r="Y61" s="5">
        <f t="shared" si="19"/>
        <v>0</v>
      </c>
      <c r="Z61" s="72" t="s">
        <v>530</v>
      </c>
      <c r="AA61" s="6">
        <f t="shared" si="20"/>
        <v>0</v>
      </c>
      <c r="AB61" s="4" t="s">
        <v>516</v>
      </c>
      <c r="AC61" s="5">
        <f t="shared" si="12"/>
        <v>0</v>
      </c>
      <c r="AD61" s="6" t="str">
        <f t="shared" si="13"/>
        <v/>
      </c>
      <c r="AE61" s="41" t="str">
        <f t="shared" si="14"/>
        <v/>
      </c>
      <c r="AF61" s="41" t="str">
        <f t="shared" si="15"/>
        <v/>
      </c>
    </row>
    <row r="62" spans="1:32" ht="40.15" customHeight="1" x14ac:dyDescent="0.25">
      <c r="A62" s="74" t="str">
        <f>IF(B62="","",MAX($A$8:A61)+1)</f>
        <v/>
      </c>
      <c r="B62" s="73"/>
      <c r="C62" s="338"/>
      <c r="D62" s="33"/>
      <c r="E62" s="5" t="str">
        <f t="shared" si="0"/>
        <v/>
      </c>
      <c r="F62" s="5" t="str">
        <f t="shared" si="1"/>
        <v/>
      </c>
      <c r="G62" s="338"/>
      <c r="H62" s="6" t="str">
        <f t="shared" si="2"/>
        <v/>
      </c>
      <c r="I62" s="5" t="str">
        <f t="shared" si="3"/>
        <v/>
      </c>
      <c r="J62" s="98" t="e">
        <f t="shared" si="4"/>
        <v>#N/A</v>
      </c>
      <c r="K62" s="6" t="str">
        <f t="shared" si="5"/>
        <v/>
      </c>
      <c r="L62" s="182" t="str">
        <f t="shared" si="6"/>
        <v/>
      </c>
      <c r="M62" s="338"/>
      <c r="N62" s="72" t="s">
        <v>29</v>
      </c>
      <c r="O62" s="5">
        <f t="shared" si="17"/>
        <v>0</v>
      </c>
      <c r="P62" s="183"/>
      <c r="Q62" s="183"/>
      <c r="R62" s="4" t="s">
        <v>13</v>
      </c>
      <c r="S62" s="5">
        <f t="shared" si="8"/>
        <v>0</v>
      </c>
      <c r="T62" s="33" t="s">
        <v>13</v>
      </c>
      <c r="U62" s="5">
        <f t="shared" si="18"/>
        <v>0</v>
      </c>
      <c r="V62" s="33" t="s">
        <v>13</v>
      </c>
      <c r="W62" s="171" t="str">
        <f t="shared" si="10"/>
        <v/>
      </c>
      <c r="X62" s="72" t="s">
        <v>531</v>
      </c>
      <c r="Y62" s="5">
        <f t="shared" si="19"/>
        <v>0</v>
      </c>
      <c r="Z62" s="72" t="s">
        <v>530</v>
      </c>
      <c r="AA62" s="6">
        <f t="shared" si="20"/>
        <v>0</v>
      </c>
      <c r="AB62" s="4" t="s">
        <v>516</v>
      </c>
      <c r="AC62" s="5">
        <f t="shared" si="12"/>
        <v>0</v>
      </c>
      <c r="AD62" s="6" t="str">
        <f t="shared" si="13"/>
        <v/>
      </c>
      <c r="AE62" s="41" t="str">
        <f t="shared" si="14"/>
        <v/>
      </c>
      <c r="AF62" s="41" t="str">
        <f t="shared" si="15"/>
        <v/>
      </c>
    </row>
    <row r="63" spans="1:32" ht="40.15" customHeight="1" x14ac:dyDescent="0.25">
      <c r="A63" s="74" t="str">
        <f>IF(B63="","",MAX($A$8:A62)+1)</f>
        <v/>
      </c>
      <c r="B63" s="73"/>
      <c r="C63" s="338"/>
      <c r="D63" s="33"/>
      <c r="E63" s="5" t="str">
        <f t="shared" si="0"/>
        <v/>
      </c>
      <c r="F63" s="5" t="str">
        <f t="shared" si="1"/>
        <v/>
      </c>
      <c r="G63" s="338"/>
      <c r="H63" s="6" t="str">
        <f t="shared" si="2"/>
        <v/>
      </c>
      <c r="I63" s="5" t="str">
        <f t="shared" si="3"/>
        <v/>
      </c>
      <c r="J63" s="98" t="e">
        <f t="shared" si="4"/>
        <v>#N/A</v>
      </c>
      <c r="K63" s="6" t="str">
        <f t="shared" si="5"/>
        <v/>
      </c>
      <c r="L63" s="182" t="str">
        <f t="shared" si="6"/>
        <v/>
      </c>
      <c r="M63" s="338"/>
      <c r="N63" s="72" t="s">
        <v>29</v>
      </c>
      <c r="O63" s="5">
        <f t="shared" si="17"/>
        <v>0</v>
      </c>
      <c r="P63" s="183"/>
      <c r="Q63" s="183"/>
      <c r="R63" s="4" t="s">
        <v>13</v>
      </c>
      <c r="S63" s="5">
        <f t="shared" si="8"/>
        <v>0</v>
      </c>
      <c r="T63" s="33" t="s">
        <v>13</v>
      </c>
      <c r="U63" s="5">
        <f t="shared" si="18"/>
        <v>0</v>
      </c>
      <c r="V63" s="33" t="s">
        <v>13</v>
      </c>
      <c r="W63" s="171" t="str">
        <f t="shared" si="10"/>
        <v/>
      </c>
      <c r="X63" s="72" t="s">
        <v>531</v>
      </c>
      <c r="Y63" s="5">
        <f t="shared" si="19"/>
        <v>0</v>
      </c>
      <c r="Z63" s="72" t="s">
        <v>530</v>
      </c>
      <c r="AA63" s="6">
        <f t="shared" si="20"/>
        <v>0</v>
      </c>
      <c r="AB63" s="4" t="s">
        <v>516</v>
      </c>
      <c r="AC63" s="5">
        <f t="shared" si="12"/>
        <v>0</v>
      </c>
      <c r="AD63" s="6" t="str">
        <f t="shared" si="13"/>
        <v/>
      </c>
      <c r="AE63" s="41" t="str">
        <f t="shared" si="14"/>
        <v/>
      </c>
      <c r="AF63" s="41" t="str">
        <f t="shared" si="15"/>
        <v/>
      </c>
    </row>
    <row r="64" spans="1:32" ht="40.15" customHeight="1" x14ac:dyDescent="0.25">
      <c r="A64" s="74" t="str">
        <f>IF(B64="","",MAX($A$8:A63)+1)</f>
        <v/>
      </c>
      <c r="B64" s="73"/>
      <c r="C64" s="338"/>
      <c r="D64" s="33"/>
      <c r="E64" s="5" t="str">
        <f t="shared" si="0"/>
        <v/>
      </c>
      <c r="F64" s="5" t="str">
        <f t="shared" si="1"/>
        <v/>
      </c>
      <c r="G64" s="338"/>
      <c r="H64" s="6" t="str">
        <f t="shared" si="2"/>
        <v/>
      </c>
      <c r="I64" s="5" t="str">
        <f t="shared" si="3"/>
        <v/>
      </c>
      <c r="J64" s="98" t="e">
        <f t="shared" si="4"/>
        <v>#N/A</v>
      </c>
      <c r="K64" s="6" t="str">
        <f t="shared" si="5"/>
        <v/>
      </c>
      <c r="L64" s="182" t="str">
        <f t="shared" si="6"/>
        <v/>
      </c>
      <c r="M64" s="338"/>
      <c r="N64" s="72" t="s">
        <v>29</v>
      </c>
      <c r="O64" s="5">
        <f t="shared" si="17"/>
        <v>0</v>
      </c>
      <c r="P64" s="183"/>
      <c r="Q64" s="183"/>
      <c r="R64" s="4" t="s">
        <v>13</v>
      </c>
      <c r="S64" s="5">
        <f t="shared" si="8"/>
        <v>0</v>
      </c>
      <c r="T64" s="33" t="s">
        <v>13</v>
      </c>
      <c r="U64" s="5">
        <f t="shared" si="18"/>
        <v>0</v>
      </c>
      <c r="V64" s="33" t="s">
        <v>13</v>
      </c>
      <c r="W64" s="171" t="str">
        <f t="shared" si="10"/>
        <v/>
      </c>
      <c r="X64" s="72" t="s">
        <v>531</v>
      </c>
      <c r="Y64" s="5">
        <f t="shared" si="19"/>
        <v>0</v>
      </c>
      <c r="Z64" s="72" t="s">
        <v>530</v>
      </c>
      <c r="AA64" s="6">
        <f t="shared" si="20"/>
        <v>0</v>
      </c>
      <c r="AB64" s="4" t="s">
        <v>516</v>
      </c>
      <c r="AC64" s="5">
        <f t="shared" si="12"/>
        <v>0</v>
      </c>
      <c r="AD64" s="6" t="str">
        <f t="shared" si="13"/>
        <v/>
      </c>
      <c r="AE64" s="41" t="str">
        <f t="shared" si="14"/>
        <v/>
      </c>
      <c r="AF64" s="41" t="str">
        <f t="shared" si="15"/>
        <v/>
      </c>
    </row>
    <row r="65" spans="1:32" ht="40.15" customHeight="1" x14ac:dyDescent="0.25">
      <c r="A65" s="74" t="str">
        <f>IF(B65="","",MAX($A$8:A64)+1)</f>
        <v/>
      </c>
      <c r="B65" s="73"/>
      <c r="C65" s="338"/>
      <c r="D65" s="33"/>
      <c r="E65" s="5" t="str">
        <f t="shared" si="0"/>
        <v/>
      </c>
      <c r="F65" s="5" t="str">
        <f t="shared" si="1"/>
        <v/>
      </c>
      <c r="G65" s="338"/>
      <c r="H65" s="6" t="str">
        <f t="shared" si="2"/>
        <v/>
      </c>
      <c r="I65" s="5" t="str">
        <f t="shared" si="3"/>
        <v/>
      </c>
      <c r="J65" s="98" t="e">
        <f t="shared" si="4"/>
        <v>#N/A</v>
      </c>
      <c r="K65" s="6" t="str">
        <f t="shared" si="5"/>
        <v/>
      </c>
      <c r="L65" s="182" t="str">
        <f t="shared" si="6"/>
        <v/>
      </c>
      <c r="M65" s="338"/>
      <c r="N65" s="72" t="s">
        <v>29</v>
      </c>
      <c r="O65" s="5">
        <f t="shared" si="17"/>
        <v>0</v>
      </c>
      <c r="P65" s="183"/>
      <c r="Q65" s="183"/>
      <c r="R65" s="4" t="s">
        <v>13</v>
      </c>
      <c r="S65" s="5">
        <f t="shared" si="8"/>
        <v>0</v>
      </c>
      <c r="T65" s="33" t="s">
        <v>13</v>
      </c>
      <c r="U65" s="5">
        <f t="shared" si="18"/>
        <v>0</v>
      </c>
      <c r="V65" s="33" t="s">
        <v>13</v>
      </c>
      <c r="W65" s="171" t="str">
        <f t="shared" si="10"/>
        <v/>
      </c>
      <c r="X65" s="72" t="s">
        <v>531</v>
      </c>
      <c r="Y65" s="5">
        <f t="shared" si="19"/>
        <v>0</v>
      </c>
      <c r="Z65" s="72" t="s">
        <v>530</v>
      </c>
      <c r="AA65" s="6">
        <f t="shared" si="20"/>
        <v>0</v>
      </c>
      <c r="AB65" s="4" t="s">
        <v>516</v>
      </c>
      <c r="AC65" s="5">
        <f t="shared" si="12"/>
        <v>0</v>
      </c>
      <c r="AD65" s="6" t="str">
        <f t="shared" si="13"/>
        <v/>
      </c>
      <c r="AE65" s="41" t="str">
        <f t="shared" si="14"/>
        <v/>
      </c>
      <c r="AF65" s="41" t="str">
        <f t="shared" si="15"/>
        <v/>
      </c>
    </row>
    <row r="66" spans="1:32" ht="40.15" customHeight="1" x14ac:dyDescent="0.25">
      <c r="A66" s="74" t="str">
        <f>IF(B66="","",MAX($A$8:A65)+1)</f>
        <v/>
      </c>
      <c r="B66" s="73"/>
      <c r="C66" s="338"/>
      <c r="D66" s="33"/>
      <c r="E66" s="5" t="str">
        <f t="shared" si="0"/>
        <v/>
      </c>
      <c r="F66" s="5" t="str">
        <f t="shared" si="1"/>
        <v/>
      </c>
      <c r="G66" s="338"/>
      <c r="H66" s="6" t="str">
        <f t="shared" si="2"/>
        <v/>
      </c>
      <c r="I66" s="5" t="str">
        <f t="shared" si="3"/>
        <v/>
      </c>
      <c r="J66" s="98" t="e">
        <f t="shared" si="4"/>
        <v>#N/A</v>
      </c>
      <c r="K66" s="6" t="str">
        <f t="shared" si="5"/>
        <v/>
      </c>
      <c r="L66" s="182" t="str">
        <f t="shared" si="6"/>
        <v/>
      </c>
      <c r="M66" s="338"/>
      <c r="N66" s="72" t="s">
        <v>29</v>
      </c>
      <c r="O66" s="5">
        <f t="shared" si="17"/>
        <v>0</v>
      </c>
      <c r="P66" s="183"/>
      <c r="Q66" s="183"/>
      <c r="R66" s="4" t="s">
        <v>13</v>
      </c>
      <c r="S66" s="5">
        <f t="shared" si="8"/>
        <v>0</v>
      </c>
      <c r="T66" s="33" t="s">
        <v>13</v>
      </c>
      <c r="U66" s="5">
        <f t="shared" si="18"/>
        <v>0</v>
      </c>
      <c r="V66" s="33" t="s">
        <v>13</v>
      </c>
      <c r="W66" s="171" t="str">
        <f t="shared" si="10"/>
        <v/>
      </c>
      <c r="X66" s="72" t="s">
        <v>531</v>
      </c>
      <c r="Y66" s="5">
        <f t="shared" si="19"/>
        <v>0</v>
      </c>
      <c r="Z66" s="72" t="s">
        <v>530</v>
      </c>
      <c r="AA66" s="6">
        <f t="shared" si="20"/>
        <v>0</v>
      </c>
      <c r="AB66" s="4" t="s">
        <v>516</v>
      </c>
      <c r="AC66" s="5">
        <f t="shared" si="12"/>
        <v>0</v>
      </c>
      <c r="AD66" s="6" t="str">
        <f t="shared" si="13"/>
        <v/>
      </c>
      <c r="AE66" s="41" t="str">
        <f t="shared" si="14"/>
        <v/>
      </c>
      <c r="AF66" s="41" t="str">
        <f t="shared" si="15"/>
        <v/>
      </c>
    </row>
    <row r="67" spans="1:32" ht="40.15" customHeight="1" x14ac:dyDescent="0.25">
      <c r="A67" s="74" t="str">
        <f>IF(B67="","",MAX($A$8:A66)+1)</f>
        <v/>
      </c>
      <c r="B67" s="73"/>
      <c r="C67" s="338"/>
      <c r="D67" s="33"/>
      <c r="E67" s="5" t="str">
        <f t="shared" si="0"/>
        <v/>
      </c>
      <c r="F67" s="5" t="str">
        <f t="shared" si="1"/>
        <v/>
      </c>
      <c r="G67" s="338"/>
      <c r="H67" s="6" t="str">
        <f t="shared" si="2"/>
        <v/>
      </c>
      <c r="I67" s="5" t="str">
        <f t="shared" si="3"/>
        <v/>
      </c>
      <c r="J67" s="98" t="e">
        <f t="shared" si="4"/>
        <v>#N/A</v>
      </c>
      <c r="K67" s="6" t="str">
        <f t="shared" si="5"/>
        <v/>
      </c>
      <c r="L67" s="182" t="str">
        <f t="shared" si="6"/>
        <v/>
      </c>
      <c r="M67" s="338"/>
      <c r="N67" s="72" t="s">
        <v>29</v>
      </c>
      <c r="O67" s="5">
        <f t="shared" si="17"/>
        <v>0</v>
      </c>
      <c r="P67" s="183"/>
      <c r="Q67" s="183"/>
      <c r="R67" s="4" t="s">
        <v>13</v>
      </c>
      <c r="S67" s="5">
        <f t="shared" si="8"/>
        <v>0</v>
      </c>
      <c r="T67" s="33" t="s">
        <v>13</v>
      </c>
      <c r="U67" s="5">
        <f t="shared" si="18"/>
        <v>0</v>
      </c>
      <c r="V67" s="33" t="s">
        <v>13</v>
      </c>
      <c r="W67" s="171" t="str">
        <f t="shared" si="10"/>
        <v/>
      </c>
      <c r="X67" s="72" t="s">
        <v>531</v>
      </c>
      <c r="Y67" s="5">
        <f t="shared" si="19"/>
        <v>0</v>
      </c>
      <c r="Z67" s="72" t="s">
        <v>530</v>
      </c>
      <c r="AA67" s="6">
        <f t="shared" si="20"/>
        <v>0</v>
      </c>
      <c r="AB67" s="4" t="s">
        <v>516</v>
      </c>
      <c r="AC67" s="5">
        <f t="shared" si="12"/>
        <v>0</v>
      </c>
      <c r="AD67" s="6" t="str">
        <f t="shared" si="13"/>
        <v/>
      </c>
      <c r="AE67" s="41" t="str">
        <f t="shared" si="14"/>
        <v/>
      </c>
      <c r="AF67" s="41" t="str">
        <f t="shared" si="15"/>
        <v/>
      </c>
    </row>
    <row r="68" spans="1:32" ht="40.15" customHeight="1" x14ac:dyDescent="0.25">
      <c r="A68" s="74" t="str">
        <f>IF(B68="","",MAX($A$8:A67)+1)</f>
        <v/>
      </c>
      <c r="B68" s="73"/>
      <c r="C68" s="338"/>
      <c r="D68" s="33"/>
      <c r="E68" s="5" t="str">
        <f t="shared" si="0"/>
        <v/>
      </c>
      <c r="F68" s="5" t="str">
        <f t="shared" si="1"/>
        <v/>
      </c>
      <c r="G68" s="338"/>
      <c r="H68" s="6" t="str">
        <f t="shared" si="2"/>
        <v/>
      </c>
      <c r="I68" s="5" t="str">
        <f t="shared" si="3"/>
        <v/>
      </c>
      <c r="J68" s="98" t="e">
        <f t="shared" si="4"/>
        <v>#N/A</v>
      </c>
      <c r="K68" s="6" t="str">
        <f t="shared" si="5"/>
        <v/>
      </c>
      <c r="L68" s="182" t="str">
        <f t="shared" si="6"/>
        <v/>
      </c>
      <c r="M68" s="338"/>
      <c r="N68" s="72" t="s">
        <v>29</v>
      </c>
      <c r="O68" s="5">
        <f t="shared" si="17"/>
        <v>0</v>
      </c>
      <c r="P68" s="183"/>
      <c r="Q68" s="183"/>
      <c r="R68" s="4" t="s">
        <v>13</v>
      </c>
      <c r="S68" s="5">
        <f t="shared" si="8"/>
        <v>0</v>
      </c>
      <c r="T68" s="33" t="s">
        <v>13</v>
      </c>
      <c r="U68" s="5">
        <f t="shared" si="18"/>
        <v>0</v>
      </c>
      <c r="V68" s="33" t="s">
        <v>13</v>
      </c>
      <c r="W68" s="171" t="str">
        <f t="shared" si="10"/>
        <v/>
      </c>
      <c r="X68" s="72" t="s">
        <v>531</v>
      </c>
      <c r="Y68" s="5">
        <f t="shared" si="19"/>
        <v>0</v>
      </c>
      <c r="Z68" s="72" t="s">
        <v>530</v>
      </c>
      <c r="AA68" s="6">
        <f t="shared" si="20"/>
        <v>0</v>
      </c>
      <c r="AB68" s="4" t="s">
        <v>516</v>
      </c>
      <c r="AC68" s="5">
        <f t="shared" si="12"/>
        <v>0</v>
      </c>
      <c r="AD68" s="6" t="str">
        <f t="shared" si="13"/>
        <v/>
      </c>
      <c r="AE68" s="41" t="str">
        <f t="shared" si="14"/>
        <v/>
      </c>
      <c r="AF68" s="41" t="str">
        <f t="shared" si="15"/>
        <v/>
      </c>
    </row>
    <row r="69" spans="1:32" ht="40.15" customHeight="1" x14ac:dyDescent="0.25">
      <c r="A69" s="74" t="str">
        <f>IF(B69="","",MAX($A$8:A68)+1)</f>
        <v/>
      </c>
      <c r="B69" s="73"/>
      <c r="C69" s="338"/>
      <c r="D69" s="33"/>
      <c r="E69" s="5" t="str">
        <f t="shared" si="0"/>
        <v/>
      </c>
      <c r="F69" s="5" t="str">
        <f t="shared" si="1"/>
        <v/>
      </c>
      <c r="G69" s="338"/>
      <c r="H69" s="6" t="str">
        <f t="shared" si="2"/>
        <v/>
      </c>
      <c r="I69" s="5" t="str">
        <f t="shared" si="3"/>
        <v/>
      </c>
      <c r="J69" s="98" t="e">
        <f t="shared" si="4"/>
        <v>#N/A</v>
      </c>
      <c r="K69" s="6" t="str">
        <f t="shared" si="5"/>
        <v/>
      </c>
      <c r="L69" s="182" t="str">
        <f t="shared" si="6"/>
        <v/>
      </c>
      <c r="M69" s="338"/>
      <c r="N69" s="72" t="s">
        <v>29</v>
      </c>
      <c r="O69" s="5">
        <f t="shared" si="17"/>
        <v>0</v>
      </c>
      <c r="P69" s="183"/>
      <c r="Q69" s="183"/>
      <c r="R69" s="4" t="s">
        <v>13</v>
      </c>
      <c r="S69" s="5">
        <f t="shared" si="8"/>
        <v>0</v>
      </c>
      <c r="T69" s="33" t="s">
        <v>13</v>
      </c>
      <c r="U69" s="5">
        <f t="shared" si="18"/>
        <v>0</v>
      </c>
      <c r="V69" s="33" t="s">
        <v>13</v>
      </c>
      <c r="W69" s="171" t="str">
        <f t="shared" si="10"/>
        <v/>
      </c>
      <c r="X69" s="72" t="s">
        <v>531</v>
      </c>
      <c r="Y69" s="5">
        <f t="shared" si="19"/>
        <v>0</v>
      </c>
      <c r="Z69" s="72" t="s">
        <v>530</v>
      </c>
      <c r="AA69" s="6">
        <f t="shared" si="20"/>
        <v>0</v>
      </c>
      <c r="AB69" s="4" t="s">
        <v>516</v>
      </c>
      <c r="AC69" s="5">
        <f t="shared" si="12"/>
        <v>0</v>
      </c>
      <c r="AD69" s="6" t="str">
        <f t="shared" si="13"/>
        <v/>
      </c>
      <c r="AE69" s="41" t="str">
        <f t="shared" si="14"/>
        <v/>
      </c>
      <c r="AF69" s="41" t="str">
        <f t="shared" si="15"/>
        <v/>
      </c>
    </row>
    <row r="70" spans="1:32" ht="40.15" customHeight="1" x14ac:dyDescent="0.25">
      <c r="A70" s="74" t="str">
        <f>IF(B70="","",MAX($A$8:A69)+1)</f>
        <v/>
      </c>
      <c r="B70" s="73"/>
      <c r="C70" s="338"/>
      <c r="D70" s="33"/>
      <c r="E70" s="5" t="str">
        <f t="shared" si="0"/>
        <v/>
      </c>
      <c r="F70" s="5" t="str">
        <f t="shared" si="1"/>
        <v/>
      </c>
      <c r="G70" s="338"/>
      <c r="H70" s="6" t="str">
        <f t="shared" si="2"/>
        <v/>
      </c>
      <c r="I70" s="5" t="str">
        <f t="shared" si="3"/>
        <v/>
      </c>
      <c r="J70" s="98" t="e">
        <f t="shared" si="4"/>
        <v>#N/A</v>
      </c>
      <c r="K70" s="6" t="str">
        <f t="shared" si="5"/>
        <v/>
      </c>
      <c r="L70" s="182" t="str">
        <f t="shared" si="6"/>
        <v/>
      </c>
      <c r="M70" s="338"/>
      <c r="N70" s="72" t="s">
        <v>29</v>
      </c>
      <c r="O70" s="5">
        <f t="shared" si="17"/>
        <v>0</v>
      </c>
      <c r="P70" s="183"/>
      <c r="Q70" s="183"/>
      <c r="R70" s="4" t="s">
        <v>13</v>
      </c>
      <c r="S70" s="5">
        <f t="shared" si="8"/>
        <v>0</v>
      </c>
      <c r="T70" s="33" t="s">
        <v>13</v>
      </c>
      <c r="U70" s="5">
        <f t="shared" si="18"/>
        <v>0</v>
      </c>
      <c r="V70" s="33" t="s">
        <v>13</v>
      </c>
      <c r="W70" s="171" t="str">
        <f t="shared" si="10"/>
        <v/>
      </c>
      <c r="X70" s="72" t="s">
        <v>531</v>
      </c>
      <c r="Y70" s="5">
        <f t="shared" si="19"/>
        <v>0</v>
      </c>
      <c r="Z70" s="72" t="s">
        <v>530</v>
      </c>
      <c r="AA70" s="6">
        <f t="shared" si="20"/>
        <v>0</v>
      </c>
      <c r="AB70" s="4" t="s">
        <v>516</v>
      </c>
      <c r="AC70" s="5">
        <f t="shared" si="12"/>
        <v>0</v>
      </c>
      <c r="AD70" s="6" t="str">
        <f t="shared" si="13"/>
        <v/>
      </c>
      <c r="AE70" s="41" t="str">
        <f t="shared" si="14"/>
        <v/>
      </c>
      <c r="AF70" s="41" t="str">
        <f t="shared" si="15"/>
        <v/>
      </c>
    </row>
    <row r="71" spans="1:32" ht="40.15" customHeight="1" x14ac:dyDescent="0.25">
      <c r="A71" s="74" t="str">
        <f>IF(B71="","",MAX($A$8:A70)+1)</f>
        <v/>
      </c>
      <c r="B71" s="73"/>
      <c r="C71" s="338"/>
      <c r="D71" s="33"/>
      <c r="E71" s="5" t="str">
        <f t="shared" si="0"/>
        <v/>
      </c>
      <c r="F71" s="5" t="str">
        <f t="shared" si="1"/>
        <v/>
      </c>
      <c r="G71" s="338"/>
      <c r="H71" s="6" t="str">
        <f t="shared" si="2"/>
        <v/>
      </c>
      <c r="I71" s="5" t="str">
        <f t="shared" si="3"/>
        <v/>
      </c>
      <c r="J71" s="98" t="e">
        <f t="shared" si="4"/>
        <v>#N/A</v>
      </c>
      <c r="K71" s="6" t="str">
        <f t="shared" si="5"/>
        <v/>
      </c>
      <c r="L71" s="182" t="str">
        <f t="shared" si="6"/>
        <v/>
      </c>
      <c r="M71" s="338"/>
      <c r="N71" s="72" t="s">
        <v>29</v>
      </c>
      <c r="O71" s="5">
        <f t="shared" si="17"/>
        <v>0</v>
      </c>
      <c r="P71" s="183"/>
      <c r="Q71" s="183"/>
      <c r="R71" s="4" t="s">
        <v>13</v>
      </c>
      <c r="S71" s="5">
        <f t="shared" si="8"/>
        <v>0</v>
      </c>
      <c r="T71" s="33" t="s">
        <v>13</v>
      </c>
      <c r="U71" s="5">
        <f t="shared" si="18"/>
        <v>0</v>
      </c>
      <c r="V71" s="33" t="s">
        <v>13</v>
      </c>
      <c r="W71" s="171" t="str">
        <f t="shared" si="10"/>
        <v/>
      </c>
      <c r="X71" s="72" t="s">
        <v>531</v>
      </c>
      <c r="Y71" s="5">
        <f t="shared" si="19"/>
        <v>0</v>
      </c>
      <c r="Z71" s="72" t="s">
        <v>530</v>
      </c>
      <c r="AA71" s="6">
        <f t="shared" si="20"/>
        <v>0</v>
      </c>
      <c r="AB71" s="4" t="s">
        <v>516</v>
      </c>
      <c r="AC71" s="5">
        <f t="shared" si="12"/>
        <v>0</v>
      </c>
      <c r="AD71" s="6" t="str">
        <f t="shared" si="13"/>
        <v/>
      </c>
      <c r="AE71" s="41" t="str">
        <f t="shared" si="14"/>
        <v/>
      </c>
      <c r="AF71" s="41" t="str">
        <f t="shared" si="15"/>
        <v/>
      </c>
    </row>
    <row r="72" spans="1:32" ht="40.15" customHeight="1" x14ac:dyDescent="0.25">
      <c r="A72" s="74" t="str">
        <f>IF(B72="","",MAX($A$8:A71)+1)</f>
        <v/>
      </c>
      <c r="B72" s="73"/>
      <c r="C72" s="338"/>
      <c r="D72" s="33"/>
      <c r="E72" s="5" t="str">
        <f t="shared" ref="E72:E135" si="21">IF(OR(D72="",D72="keine"),"",VLOOKUP(D72,NSollSK,2,FALSE))</f>
        <v/>
      </c>
      <c r="F72" s="5" t="str">
        <f t="shared" ref="F72:F135" si="22">IF(OR(D72="",D72="keine"),"",VLOOKUP(D72,NSollSK,3,FALSE))</f>
        <v/>
      </c>
      <c r="G72" s="338"/>
      <c r="H72" s="6" t="str">
        <f t="shared" ref="H72:H135" si="23">IF(E72=0,E72,IF(E72=0,E72,IF(OR(G72="",D72="",D72="keine"),"",((G72/E72)*100)-100)))</f>
        <v/>
      </c>
      <c r="I72" s="5" t="str">
        <f t="shared" ref="I72:I135" si="24">IF(OR(G72="",D72="",D72="keine"),"",VLOOKUP(D72,NSollSK,6,FALSE))</f>
        <v/>
      </c>
      <c r="J72" s="98" t="e">
        <f t="shared" ref="J72:J135" si="25">IF(VLOOKUP(D72,NSollSK,7,FALSE)=20,1,2)*H72</f>
        <v>#N/A</v>
      </c>
      <c r="K72" s="6" t="str">
        <f t="shared" ref="K72:K135" si="26">IF(OR(G72="",D72="",D72="keine"),"",F72+J72)</f>
        <v/>
      </c>
      <c r="L72" s="182" t="str">
        <f t="shared" ref="L72:L135" si="27">IF(OR(D72="",D72="keine",G72=""),"",VLOOKUP(D72,NSollSK,4,FALSE))</f>
        <v/>
      </c>
      <c r="M72" s="338"/>
      <c r="N72" s="72" t="s">
        <v>29</v>
      </c>
      <c r="O72" s="5">
        <f t="shared" si="17"/>
        <v>0</v>
      </c>
      <c r="P72" s="183"/>
      <c r="Q72" s="183"/>
      <c r="R72" s="4" t="s">
        <v>13</v>
      </c>
      <c r="S72" s="5">
        <f t="shared" ref="S72:S135" si="28">VLOOKUP(R72,N_Vorfrucht_Abschlag_SK,2,FALSE)</f>
        <v>0</v>
      </c>
      <c r="T72" s="33" t="s">
        <v>13</v>
      </c>
      <c r="U72" s="5">
        <f t="shared" si="18"/>
        <v>0</v>
      </c>
      <c r="V72" s="33" t="s">
        <v>13</v>
      </c>
      <c r="W72" s="171" t="str">
        <f t="shared" ref="W72:W135" si="29">IF(OR(V72="",V72="keine"),"",VLOOKUP(V72,NSollSK,5,FALSE))</f>
        <v/>
      </c>
      <c r="X72" s="72" t="s">
        <v>531</v>
      </c>
      <c r="Y72" s="5">
        <f t="shared" si="19"/>
        <v>0</v>
      </c>
      <c r="Z72" s="72" t="s">
        <v>530</v>
      </c>
      <c r="AA72" s="6">
        <f t="shared" si="20"/>
        <v>0</v>
      </c>
      <c r="AB72" s="4" t="s">
        <v>516</v>
      </c>
      <c r="AC72" s="5">
        <f t="shared" ref="AC72:AC135" si="30">VLOOKUP(AB72,Abdeckung_Tab,2,FALSE)</f>
        <v>0</v>
      </c>
      <c r="AD72" s="6" t="str">
        <f t="shared" ref="AD72:AD135" si="31">IF(OR(D72="",D72="keine"),"",K72-M72-P72-Q72-O72-S72-U72-Y72+AA72+AC72)</f>
        <v/>
      </c>
      <c r="AE72" s="41" t="str">
        <f t="shared" ref="AE72:AE135" si="32">IF(OR(D72="",D72="keine",G72=""),"",IF(AD72&lt;0,0,AD72))</f>
        <v/>
      </c>
      <c r="AF72" s="41" t="str">
        <f t="shared" ref="AF72:AF135" si="33">IF(OR(D72="",D72="keine",G72=""),"",IF(AD72&lt;0,0,AD72*C72))</f>
        <v/>
      </c>
    </row>
    <row r="73" spans="1:32" ht="40.15" customHeight="1" x14ac:dyDescent="0.25">
      <c r="A73" s="74" t="str">
        <f>IF(B73="","",MAX($A$8:A72)+1)</f>
        <v/>
      </c>
      <c r="B73" s="73"/>
      <c r="C73" s="338"/>
      <c r="D73" s="33"/>
      <c r="E73" s="5" t="str">
        <f t="shared" si="21"/>
        <v/>
      </c>
      <c r="F73" s="5" t="str">
        <f t="shared" si="22"/>
        <v/>
      </c>
      <c r="G73" s="338"/>
      <c r="H73" s="6" t="str">
        <f t="shared" si="23"/>
        <v/>
      </c>
      <c r="I73" s="5" t="str">
        <f t="shared" si="24"/>
        <v/>
      </c>
      <c r="J73" s="98" t="e">
        <f t="shared" si="25"/>
        <v>#N/A</v>
      </c>
      <c r="K73" s="6" t="str">
        <f t="shared" si="26"/>
        <v/>
      </c>
      <c r="L73" s="182" t="str">
        <f t="shared" si="27"/>
        <v/>
      </c>
      <c r="M73" s="338"/>
      <c r="N73" s="72" t="s">
        <v>29</v>
      </c>
      <c r="O73" s="5">
        <f t="shared" si="17"/>
        <v>0</v>
      </c>
      <c r="P73" s="183"/>
      <c r="Q73" s="183"/>
      <c r="R73" s="4" t="s">
        <v>13</v>
      </c>
      <c r="S73" s="5">
        <f t="shared" si="28"/>
        <v>0</v>
      </c>
      <c r="T73" s="33" t="s">
        <v>13</v>
      </c>
      <c r="U73" s="5">
        <f t="shared" si="18"/>
        <v>0</v>
      </c>
      <c r="V73" s="33" t="s">
        <v>13</v>
      </c>
      <c r="W73" s="171" t="str">
        <f t="shared" si="29"/>
        <v/>
      </c>
      <c r="X73" s="72" t="s">
        <v>531</v>
      </c>
      <c r="Y73" s="5">
        <f t="shared" si="19"/>
        <v>0</v>
      </c>
      <c r="Z73" s="72" t="s">
        <v>530</v>
      </c>
      <c r="AA73" s="6">
        <f t="shared" si="20"/>
        <v>0</v>
      </c>
      <c r="AB73" s="4" t="s">
        <v>516</v>
      </c>
      <c r="AC73" s="5">
        <f t="shared" si="30"/>
        <v>0</v>
      </c>
      <c r="AD73" s="6" t="str">
        <f t="shared" si="31"/>
        <v/>
      </c>
      <c r="AE73" s="41" t="str">
        <f t="shared" si="32"/>
        <v/>
      </c>
      <c r="AF73" s="41" t="str">
        <f t="shared" si="33"/>
        <v/>
      </c>
    </row>
    <row r="74" spans="1:32" ht="40.15" customHeight="1" x14ac:dyDescent="0.25">
      <c r="A74" s="74" t="str">
        <f>IF(B74="","",MAX($A$8:A73)+1)</f>
        <v/>
      </c>
      <c r="B74" s="73"/>
      <c r="C74" s="338"/>
      <c r="D74" s="33"/>
      <c r="E74" s="5" t="str">
        <f t="shared" si="21"/>
        <v/>
      </c>
      <c r="F74" s="5" t="str">
        <f t="shared" si="22"/>
        <v/>
      </c>
      <c r="G74" s="338"/>
      <c r="H74" s="6" t="str">
        <f t="shared" si="23"/>
        <v/>
      </c>
      <c r="I74" s="5" t="str">
        <f t="shared" si="24"/>
        <v/>
      </c>
      <c r="J74" s="98" t="e">
        <f t="shared" si="25"/>
        <v>#N/A</v>
      </c>
      <c r="K74" s="6" t="str">
        <f t="shared" si="26"/>
        <v/>
      </c>
      <c r="L74" s="182" t="str">
        <f t="shared" si="27"/>
        <v/>
      </c>
      <c r="M74" s="338"/>
      <c r="N74" s="72" t="s">
        <v>29</v>
      </c>
      <c r="O74" s="5">
        <f t="shared" si="17"/>
        <v>0</v>
      </c>
      <c r="P74" s="183"/>
      <c r="Q74" s="183"/>
      <c r="R74" s="4" t="s">
        <v>13</v>
      </c>
      <c r="S74" s="5">
        <f t="shared" si="28"/>
        <v>0</v>
      </c>
      <c r="T74" s="33" t="s">
        <v>13</v>
      </c>
      <c r="U74" s="5">
        <f t="shared" si="18"/>
        <v>0</v>
      </c>
      <c r="V74" s="33" t="s">
        <v>13</v>
      </c>
      <c r="W74" s="171" t="str">
        <f t="shared" si="29"/>
        <v/>
      </c>
      <c r="X74" s="72" t="s">
        <v>531</v>
      </c>
      <c r="Y74" s="5">
        <f t="shared" si="19"/>
        <v>0</v>
      </c>
      <c r="Z74" s="72" t="s">
        <v>530</v>
      </c>
      <c r="AA74" s="6">
        <f t="shared" si="20"/>
        <v>0</v>
      </c>
      <c r="AB74" s="4" t="s">
        <v>516</v>
      </c>
      <c r="AC74" s="5">
        <f t="shared" si="30"/>
        <v>0</v>
      </c>
      <c r="AD74" s="6" t="str">
        <f t="shared" si="31"/>
        <v/>
      </c>
      <c r="AE74" s="41" t="str">
        <f t="shared" si="32"/>
        <v/>
      </c>
      <c r="AF74" s="41" t="str">
        <f t="shared" si="33"/>
        <v/>
      </c>
    </row>
    <row r="75" spans="1:32" ht="40.15" customHeight="1" x14ac:dyDescent="0.25">
      <c r="A75" s="74" t="str">
        <f>IF(B75="","",MAX($A$8:A74)+1)</f>
        <v/>
      </c>
      <c r="B75" s="73"/>
      <c r="C75" s="338"/>
      <c r="D75" s="33"/>
      <c r="E75" s="5" t="str">
        <f t="shared" si="21"/>
        <v/>
      </c>
      <c r="F75" s="5" t="str">
        <f t="shared" si="22"/>
        <v/>
      </c>
      <c r="G75" s="338"/>
      <c r="H75" s="6" t="str">
        <f t="shared" si="23"/>
        <v/>
      </c>
      <c r="I75" s="5" t="str">
        <f t="shared" si="24"/>
        <v/>
      </c>
      <c r="J75" s="98" t="e">
        <f t="shared" si="25"/>
        <v>#N/A</v>
      </c>
      <c r="K75" s="6" t="str">
        <f t="shared" si="26"/>
        <v/>
      </c>
      <c r="L75" s="182" t="str">
        <f t="shared" si="27"/>
        <v/>
      </c>
      <c r="M75" s="338"/>
      <c r="N75" s="72" t="s">
        <v>29</v>
      </c>
      <c r="O75" s="5">
        <f t="shared" si="17"/>
        <v>0</v>
      </c>
      <c r="P75" s="183"/>
      <c r="Q75" s="183"/>
      <c r="R75" s="4" t="s">
        <v>13</v>
      </c>
      <c r="S75" s="5">
        <f t="shared" si="28"/>
        <v>0</v>
      </c>
      <c r="T75" s="33" t="s">
        <v>13</v>
      </c>
      <c r="U75" s="5">
        <f t="shared" si="18"/>
        <v>0</v>
      </c>
      <c r="V75" s="33" t="s">
        <v>13</v>
      </c>
      <c r="W75" s="171" t="str">
        <f t="shared" si="29"/>
        <v/>
      </c>
      <c r="X75" s="72" t="s">
        <v>531</v>
      </c>
      <c r="Y75" s="5">
        <f t="shared" si="19"/>
        <v>0</v>
      </c>
      <c r="Z75" s="72" t="s">
        <v>530</v>
      </c>
      <c r="AA75" s="6">
        <f t="shared" si="20"/>
        <v>0</v>
      </c>
      <c r="AB75" s="4" t="s">
        <v>516</v>
      </c>
      <c r="AC75" s="5">
        <f t="shared" si="30"/>
        <v>0</v>
      </c>
      <c r="AD75" s="6" t="str">
        <f t="shared" si="31"/>
        <v/>
      </c>
      <c r="AE75" s="41" t="str">
        <f t="shared" si="32"/>
        <v/>
      </c>
      <c r="AF75" s="41" t="str">
        <f t="shared" si="33"/>
        <v/>
      </c>
    </row>
    <row r="76" spans="1:32" ht="40.15" customHeight="1" x14ac:dyDescent="0.25">
      <c r="A76" s="74" t="str">
        <f>IF(B76="","",MAX($A$8:A75)+1)</f>
        <v/>
      </c>
      <c r="B76" s="73"/>
      <c r="C76" s="338"/>
      <c r="D76" s="33"/>
      <c r="E76" s="5" t="str">
        <f t="shared" si="21"/>
        <v/>
      </c>
      <c r="F76" s="5" t="str">
        <f t="shared" si="22"/>
        <v/>
      </c>
      <c r="G76" s="338"/>
      <c r="H76" s="6" t="str">
        <f t="shared" si="23"/>
        <v/>
      </c>
      <c r="I76" s="5" t="str">
        <f t="shared" si="24"/>
        <v/>
      </c>
      <c r="J76" s="98" t="e">
        <f t="shared" si="25"/>
        <v>#N/A</v>
      </c>
      <c r="K76" s="6" t="str">
        <f t="shared" si="26"/>
        <v/>
      </c>
      <c r="L76" s="182" t="str">
        <f t="shared" si="27"/>
        <v/>
      </c>
      <c r="M76" s="338"/>
      <c r="N76" s="72" t="s">
        <v>29</v>
      </c>
      <c r="O76" s="5">
        <f t="shared" si="17"/>
        <v>0</v>
      </c>
      <c r="P76" s="183"/>
      <c r="Q76" s="183"/>
      <c r="R76" s="4" t="s">
        <v>13</v>
      </c>
      <c r="S76" s="5">
        <f t="shared" si="28"/>
        <v>0</v>
      </c>
      <c r="T76" s="33" t="s">
        <v>13</v>
      </c>
      <c r="U76" s="5">
        <f t="shared" si="18"/>
        <v>0</v>
      </c>
      <c r="V76" s="33" t="s">
        <v>13</v>
      </c>
      <c r="W76" s="171" t="str">
        <f t="shared" si="29"/>
        <v/>
      </c>
      <c r="X76" s="72" t="s">
        <v>531</v>
      </c>
      <c r="Y76" s="5">
        <f t="shared" si="19"/>
        <v>0</v>
      </c>
      <c r="Z76" s="72" t="s">
        <v>530</v>
      </c>
      <c r="AA76" s="6">
        <f t="shared" si="20"/>
        <v>0</v>
      </c>
      <c r="AB76" s="4" t="s">
        <v>516</v>
      </c>
      <c r="AC76" s="5">
        <f t="shared" si="30"/>
        <v>0</v>
      </c>
      <c r="AD76" s="6" t="str">
        <f t="shared" si="31"/>
        <v/>
      </c>
      <c r="AE76" s="41" t="str">
        <f t="shared" si="32"/>
        <v/>
      </c>
      <c r="AF76" s="41" t="str">
        <f t="shared" si="33"/>
        <v/>
      </c>
    </row>
    <row r="77" spans="1:32" ht="40.15" customHeight="1" x14ac:dyDescent="0.25">
      <c r="A77" s="74" t="str">
        <f>IF(B77="","",MAX($A$8:A76)+1)</f>
        <v/>
      </c>
      <c r="B77" s="73"/>
      <c r="C77" s="338"/>
      <c r="D77" s="33"/>
      <c r="E77" s="5" t="str">
        <f t="shared" si="21"/>
        <v/>
      </c>
      <c r="F77" s="5" t="str">
        <f t="shared" si="22"/>
        <v/>
      </c>
      <c r="G77" s="338"/>
      <c r="H77" s="6" t="str">
        <f t="shared" si="23"/>
        <v/>
      </c>
      <c r="I77" s="5" t="str">
        <f t="shared" si="24"/>
        <v/>
      </c>
      <c r="J77" s="98" t="e">
        <f t="shared" si="25"/>
        <v>#N/A</v>
      </c>
      <c r="K77" s="6" t="str">
        <f t="shared" si="26"/>
        <v/>
      </c>
      <c r="L77" s="182" t="str">
        <f t="shared" si="27"/>
        <v/>
      </c>
      <c r="M77" s="338"/>
      <c r="N77" s="72" t="s">
        <v>29</v>
      </c>
      <c r="O77" s="5">
        <f t="shared" si="17"/>
        <v>0</v>
      </c>
      <c r="P77" s="183"/>
      <c r="Q77" s="183"/>
      <c r="R77" s="4" t="s">
        <v>13</v>
      </c>
      <c r="S77" s="5">
        <f t="shared" si="28"/>
        <v>0</v>
      </c>
      <c r="T77" s="33" t="s">
        <v>13</v>
      </c>
      <c r="U77" s="5">
        <f t="shared" si="18"/>
        <v>0</v>
      </c>
      <c r="V77" s="33" t="s">
        <v>13</v>
      </c>
      <c r="W77" s="171" t="str">
        <f t="shared" si="29"/>
        <v/>
      </c>
      <c r="X77" s="72" t="s">
        <v>531</v>
      </c>
      <c r="Y77" s="5">
        <f t="shared" si="19"/>
        <v>0</v>
      </c>
      <c r="Z77" s="72" t="s">
        <v>530</v>
      </c>
      <c r="AA77" s="6">
        <f t="shared" si="20"/>
        <v>0</v>
      </c>
      <c r="AB77" s="4" t="s">
        <v>516</v>
      </c>
      <c r="AC77" s="5">
        <f t="shared" si="30"/>
        <v>0</v>
      </c>
      <c r="AD77" s="6" t="str">
        <f t="shared" si="31"/>
        <v/>
      </c>
      <c r="AE77" s="41" t="str">
        <f t="shared" si="32"/>
        <v/>
      </c>
      <c r="AF77" s="41" t="str">
        <f t="shared" si="33"/>
        <v/>
      </c>
    </row>
    <row r="78" spans="1:32" ht="40.15" customHeight="1" x14ac:dyDescent="0.25">
      <c r="A78" s="74" t="str">
        <f>IF(B78="","",MAX($A$8:A77)+1)</f>
        <v/>
      </c>
      <c r="B78" s="73"/>
      <c r="C78" s="338"/>
      <c r="D78" s="33"/>
      <c r="E78" s="5" t="str">
        <f t="shared" si="21"/>
        <v/>
      </c>
      <c r="F78" s="5" t="str">
        <f t="shared" si="22"/>
        <v/>
      </c>
      <c r="G78" s="338"/>
      <c r="H78" s="6" t="str">
        <f t="shared" si="23"/>
        <v/>
      </c>
      <c r="I78" s="5" t="str">
        <f t="shared" si="24"/>
        <v/>
      </c>
      <c r="J78" s="98" t="e">
        <f t="shared" si="25"/>
        <v>#N/A</v>
      </c>
      <c r="K78" s="6" t="str">
        <f t="shared" si="26"/>
        <v/>
      </c>
      <c r="L78" s="182" t="str">
        <f t="shared" si="27"/>
        <v/>
      </c>
      <c r="M78" s="338"/>
      <c r="N78" s="72" t="s">
        <v>29</v>
      </c>
      <c r="O78" s="5">
        <f t="shared" si="17"/>
        <v>0</v>
      </c>
      <c r="P78" s="183"/>
      <c r="Q78" s="183"/>
      <c r="R78" s="4" t="s">
        <v>13</v>
      </c>
      <c r="S78" s="5">
        <f t="shared" si="28"/>
        <v>0</v>
      </c>
      <c r="T78" s="33" t="s">
        <v>13</v>
      </c>
      <c r="U78" s="5">
        <f t="shared" si="18"/>
        <v>0</v>
      </c>
      <c r="V78" s="33" t="s">
        <v>13</v>
      </c>
      <c r="W78" s="171" t="str">
        <f t="shared" si="29"/>
        <v/>
      </c>
      <c r="X78" s="72" t="s">
        <v>531</v>
      </c>
      <c r="Y78" s="5">
        <f t="shared" si="19"/>
        <v>0</v>
      </c>
      <c r="Z78" s="72" t="s">
        <v>530</v>
      </c>
      <c r="AA78" s="6">
        <f t="shared" si="20"/>
        <v>0</v>
      </c>
      <c r="AB78" s="4" t="s">
        <v>516</v>
      </c>
      <c r="AC78" s="5">
        <f t="shared" si="30"/>
        <v>0</v>
      </c>
      <c r="AD78" s="6" t="str">
        <f t="shared" si="31"/>
        <v/>
      </c>
      <c r="AE78" s="41" t="str">
        <f t="shared" si="32"/>
        <v/>
      </c>
      <c r="AF78" s="41" t="str">
        <f t="shared" si="33"/>
        <v/>
      </c>
    </row>
    <row r="79" spans="1:32" ht="40.15" customHeight="1" x14ac:dyDescent="0.25">
      <c r="A79" s="74" t="str">
        <f>IF(B79="","",MAX($A$8:A78)+1)</f>
        <v/>
      </c>
      <c r="B79" s="73"/>
      <c r="C79" s="338"/>
      <c r="D79" s="33"/>
      <c r="E79" s="5" t="str">
        <f t="shared" si="21"/>
        <v/>
      </c>
      <c r="F79" s="5" t="str">
        <f t="shared" si="22"/>
        <v/>
      </c>
      <c r="G79" s="338"/>
      <c r="H79" s="6" t="str">
        <f t="shared" si="23"/>
        <v/>
      </c>
      <c r="I79" s="5" t="str">
        <f t="shared" si="24"/>
        <v/>
      </c>
      <c r="J79" s="98" t="e">
        <f t="shared" si="25"/>
        <v>#N/A</v>
      </c>
      <c r="K79" s="6" t="str">
        <f t="shared" si="26"/>
        <v/>
      </c>
      <c r="L79" s="182" t="str">
        <f t="shared" si="27"/>
        <v/>
      </c>
      <c r="M79" s="338"/>
      <c r="N79" s="72" t="s">
        <v>29</v>
      </c>
      <c r="O79" s="5">
        <f t="shared" si="17"/>
        <v>0</v>
      </c>
      <c r="P79" s="183"/>
      <c r="Q79" s="183"/>
      <c r="R79" s="4" t="s">
        <v>13</v>
      </c>
      <c r="S79" s="5">
        <f t="shared" si="28"/>
        <v>0</v>
      </c>
      <c r="T79" s="33" t="s">
        <v>13</v>
      </c>
      <c r="U79" s="5">
        <f t="shared" si="18"/>
        <v>0</v>
      </c>
      <c r="V79" s="33" t="s">
        <v>13</v>
      </c>
      <c r="W79" s="171" t="str">
        <f t="shared" si="29"/>
        <v/>
      </c>
      <c r="X79" s="72" t="s">
        <v>531</v>
      </c>
      <c r="Y79" s="5">
        <f t="shared" si="19"/>
        <v>0</v>
      </c>
      <c r="Z79" s="72" t="s">
        <v>530</v>
      </c>
      <c r="AA79" s="6">
        <f t="shared" si="20"/>
        <v>0</v>
      </c>
      <c r="AB79" s="4" t="s">
        <v>516</v>
      </c>
      <c r="AC79" s="5">
        <f t="shared" si="30"/>
        <v>0</v>
      </c>
      <c r="AD79" s="6" t="str">
        <f t="shared" si="31"/>
        <v/>
      </c>
      <c r="AE79" s="41" t="str">
        <f t="shared" si="32"/>
        <v/>
      </c>
      <c r="AF79" s="41" t="str">
        <f t="shared" si="33"/>
        <v/>
      </c>
    </row>
    <row r="80" spans="1:32" ht="40.15" customHeight="1" x14ac:dyDescent="0.25">
      <c r="A80" s="74" t="str">
        <f>IF(B80="","",MAX($A$8:A79)+1)</f>
        <v/>
      </c>
      <c r="B80" s="73"/>
      <c r="C80" s="338"/>
      <c r="D80" s="33"/>
      <c r="E80" s="5" t="str">
        <f t="shared" si="21"/>
        <v/>
      </c>
      <c r="F80" s="5" t="str">
        <f t="shared" si="22"/>
        <v/>
      </c>
      <c r="G80" s="338"/>
      <c r="H80" s="6" t="str">
        <f t="shared" si="23"/>
        <v/>
      </c>
      <c r="I80" s="5" t="str">
        <f t="shared" si="24"/>
        <v/>
      </c>
      <c r="J80" s="98" t="e">
        <f t="shared" si="25"/>
        <v>#N/A</v>
      </c>
      <c r="K80" s="6" t="str">
        <f t="shared" si="26"/>
        <v/>
      </c>
      <c r="L80" s="182" t="str">
        <f t="shared" si="27"/>
        <v/>
      </c>
      <c r="M80" s="338"/>
      <c r="N80" s="72" t="s">
        <v>29</v>
      </c>
      <c r="O80" s="5">
        <f t="shared" si="17"/>
        <v>0</v>
      </c>
      <c r="P80" s="183"/>
      <c r="Q80" s="183"/>
      <c r="R80" s="4" t="s">
        <v>13</v>
      </c>
      <c r="S80" s="5">
        <f t="shared" si="28"/>
        <v>0</v>
      </c>
      <c r="T80" s="33" t="s">
        <v>13</v>
      </c>
      <c r="U80" s="5">
        <f t="shared" si="18"/>
        <v>0</v>
      </c>
      <c r="V80" s="33" t="s">
        <v>13</v>
      </c>
      <c r="W80" s="171" t="str">
        <f t="shared" si="29"/>
        <v/>
      </c>
      <c r="X80" s="72" t="s">
        <v>531</v>
      </c>
      <c r="Y80" s="5">
        <f t="shared" si="19"/>
        <v>0</v>
      </c>
      <c r="Z80" s="72" t="s">
        <v>530</v>
      </c>
      <c r="AA80" s="6">
        <f t="shared" si="20"/>
        <v>0</v>
      </c>
      <c r="AB80" s="4" t="s">
        <v>516</v>
      </c>
      <c r="AC80" s="5">
        <f t="shared" si="30"/>
        <v>0</v>
      </c>
      <c r="AD80" s="6" t="str">
        <f t="shared" si="31"/>
        <v/>
      </c>
      <c r="AE80" s="41" t="str">
        <f t="shared" si="32"/>
        <v/>
      </c>
      <c r="AF80" s="41" t="str">
        <f t="shared" si="33"/>
        <v/>
      </c>
    </row>
    <row r="81" spans="1:32" ht="40.15" customHeight="1" x14ac:dyDescent="0.25">
      <c r="A81" s="74" t="str">
        <f>IF(B81="","",MAX($A$8:A80)+1)</f>
        <v/>
      </c>
      <c r="B81" s="73"/>
      <c r="C81" s="338"/>
      <c r="D81" s="33"/>
      <c r="E81" s="5" t="str">
        <f t="shared" si="21"/>
        <v/>
      </c>
      <c r="F81" s="5" t="str">
        <f t="shared" si="22"/>
        <v/>
      </c>
      <c r="G81" s="338"/>
      <c r="H81" s="6" t="str">
        <f t="shared" si="23"/>
        <v/>
      </c>
      <c r="I81" s="5" t="str">
        <f t="shared" si="24"/>
        <v/>
      </c>
      <c r="J81" s="98" t="e">
        <f t="shared" si="25"/>
        <v>#N/A</v>
      </c>
      <c r="K81" s="6" t="str">
        <f t="shared" si="26"/>
        <v/>
      </c>
      <c r="L81" s="182" t="str">
        <f t="shared" si="27"/>
        <v/>
      </c>
      <c r="M81" s="338"/>
      <c r="N81" s="72" t="s">
        <v>29</v>
      </c>
      <c r="O81" s="5">
        <f t="shared" ref="O81:O144" si="34">VLOOKUP(N81,NSollHumus,2,FALSE)</f>
        <v>0</v>
      </c>
      <c r="P81" s="183"/>
      <c r="Q81" s="183"/>
      <c r="R81" s="4" t="s">
        <v>13</v>
      </c>
      <c r="S81" s="5">
        <f t="shared" si="28"/>
        <v>0</v>
      </c>
      <c r="T81" s="33" t="s">
        <v>13</v>
      </c>
      <c r="U81" s="5">
        <f t="shared" ref="U81:U144" si="35">VLOOKUP(T81,NSollZF,2,FALSE)</f>
        <v>0</v>
      </c>
      <c r="V81" s="33" t="s">
        <v>13</v>
      </c>
      <c r="W81" s="171" t="str">
        <f t="shared" si="29"/>
        <v/>
      </c>
      <c r="X81" s="72" t="s">
        <v>531</v>
      </c>
      <c r="Y81" s="5">
        <f t="shared" ref="Y81:Y144" si="36">IF(OR("ja"=X81,"keine"=V81),0,VLOOKUP(V81,NSollSK,5,FALSE))</f>
        <v>0</v>
      </c>
      <c r="Z81" s="72" t="s">
        <v>530</v>
      </c>
      <c r="AA81" s="6">
        <f t="shared" ref="AA81:AA144" si="37">IF(Z81="nein",0,Y81*2/3)</f>
        <v>0</v>
      </c>
      <c r="AB81" s="4" t="s">
        <v>516</v>
      </c>
      <c r="AC81" s="5">
        <f t="shared" si="30"/>
        <v>0</v>
      </c>
      <c r="AD81" s="6" t="str">
        <f t="shared" si="31"/>
        <v/>
      </c>
      <c r="AE81" s="41" t="str">
        <f t="shared" si="32"/>
        <v/>
      </c>
      <c r="AF81" s="41" t="str">
        <f t="shared" si="33"/>
        <v/>
      </c>
    </row>
    <row r="82" spans="1:32" ht="40.15" customHeight="1" x14ac:dyDescent="0.25">
      <c r="A82" s="74" t="str">
        <f>IF(B82="","",MAX($A$8:A81)+1)</f>
        <v/>
      </c>
      <c r="B82" s="73"/>
      <c r="C82" s="338"/>
      <c r="D82" s="33"/>
      <c r="E82" s="5" t="str">
        <f t="shared" si="21"/>
        <v/>
      </c>
      <c r="F82" s="5" t="str">
        <f t="shared" si="22"/>
        <v/>
      </c>
      <c r="G82" s="338"/>
      <c r="H82" s="6" t="str">
        <f t="shared" si="23"/>
        <v/>
      </c>
      <c r="I82" s="5" t="str">
        <f t="shared" si="24"/>
        <v/>
      </c>
      <c r="J82" s="98" t="e">
        <f t="shared" si="25"/>
        <v>#N/A</v>
      </c>
      <c r="K82" s="6" t="str">
        <f t="shared" si="26"/>
        <v/>
      </c>
      <c r="L82" s="182" t="str">
        <f t="shared" si="27"/>
        <v/>
      </c>
      <c r="M82" s="338"/>
      <c r="N82" s="72" t="s">
        <v>29</v>
      </c>
      <c r="O82" s="5">
        <f t="shared" si="34"/>
        <v>0</v>
      </c>
      <c r="P82" s="183"/>
      <c r="Q82" s="183"/>
      <c r="R82" s="4" t="s">
        <v>13</v>
      </c>
      <c r="S82" s="5">
        <f t="shared" si="28"/>
        <v>0</v>
      </c>
      <c r="T82" s="33" t="s">
        <v>13</v>
      </c>
      <c r="U82" s="5">
        <f t="shared" si="35"/>
        <v>0</v>
      </c>
      <c r="V82" s="33" t="s">
        <v>13</v>
      </c>
      <c r="W82" s="171" t="str">
        <f t="shared" si="29"/>
        <v/>
      </c>
      <c r="X82" s="72" t="s">
        <v>531</v>
      </c>
      <c r="Y82" s="5">
        <f t="shared" si="36"/>
        <v>0</v>
      </c>
      <c r="Z82" s="72" t="s">
        <v>530</v>
      </c>
      <c r="AA82" s="6">
        <f t="shared" si="37"/>
        <v>0</v>
      </c>
      <c r="AB82" s="4" t="s">
        <v>516</v>
      </c>
      <c r="AC82" s="5">
        <f t="shared" si="30"/>
        <v>0</v>
      </c>
      <c r="AD82" s="6" t="str">
        <f t="shared" si="31"/>
        <v/>
      </c>
      <c r="AE82" s="41" t="str">
        <f t="shared" si="32"/>
        <v/>
      </c>
      <c r="AF82" s="41" t="str">
        <f t="shared" si="33"/>
        <v/>
      </c>
    </row>
    <row r="83" spans="1:32" ht="40.15" customHeight="1" x14ac:dyDescent="0.25">
      <c r="A83" s="74" t="str">
        <f>IF(B83="","",MAX($A$8:A82)+1)</f>
        <v/>
      </c>
      <c r="B83" s="73"/>
      <c r="C83" s="338"/>
      <c r="D83" s="33"/>
      <c r="E83" s="5" t="str">
        <f t="shared" si="21"/>
        <v/>
      </c>
      <c r="F83" s="5" t="str">
        <f t="shared" si="22"/>
        <v/>
      </c>
      <c r="G83" s="338"/>
      <c r="H83" s="6" t="str">
        <f t="shared" si="23"/>
        <v/>
      </c>
      <c r="I83" s="5" t="str">
        <f t="shared" si="24"/>
        <v/>
      </c>
      <c r="J83" s="98" t="e">
        <f t="shared" si="25"/>
        <v>#N/A</v>
      </c>
      <c r="K83" s="6" t="str">
        <f t="shared" si="26"/>
        <v/>
      </c>
      <c r="L83" s="182" t="str">
        <f t="shared" si="27"/>
        <v/>
      </c>
      <c r="M83" s="338"/>
      <c r="N83" s="72" t="s">
        <v>29</v>
      </c>
      <c r="O83" s="5">
        <f t="shared" si="34"/>
        <v>0</v>
      </c>
      <c r="P83" s="183"/>
      <c r="Q83" s="183"/>
      <c r="R83" s="4" t="s">
        <v>13</v>
      </c>
      <c r="S83" s="5">
        <f t="shared" si="28"/>
        <v>0</v>
      </c>
      <c r="T83" s="33" t="s">
        <v>13</v>
      </c>
      <c r="U83" s="5">
        <f t="shared" si="35"/>
        <v>0</v>
      </c>
      <c r="V83" s="33" t="s">
        <v>13</v>
      </c>
      <c r="W83" s="171" t="str">
        <f t="shared" si="29"/>
        <v/>
      </c>
      <c r="X83" s="72" t="s">
        <v>531</v>
      </c>
      <c r="Y83" s="5">
        <f t="shared" si="36"/>
        <v>0</v>
      </c>
      <c r="Z83" s="72" t="s">
        <v>530</v>
      </c>
      <c r="AA83" s="6">
        <f t="shared" si="37"/>
        <v>0</v>
      </c>
      <c r="AB83" s="4" t="s">
        <v>516</v>
      </c>
      <c r="AC83" s="5">
        <f t="shared" si="30"/>
        <v>0</v>
      </c>
      <c r="AD83" s="6" t="str">
        <f t="shared" si="31"/>
        <v/>
      </c>
      <c r="AE83" s="41" t="str">
        <f t="shared" si="32"/>
        <v/>
      </c>
      <c r="AF83" s="41" t="str">
        <f t="shared" si="33"/>
        <v/>
      </c>
    </row>
    <row r="84" spans="1:32" ht="40.15" customHeight="1" x14ac:dyDescent="0.25">
      <c r="A84" s="74" t="str">
        <f>IF(B84="","",MAX($A$8:A83)+1)</f>
        <v/>
      </c>
      <c r="B84" s="73"/>
      <c r="C84" s="338"/>
      <c r="D84" s="33"/>
      <c r="E84" s="5" t="str">
        <f t="shared" si="21"/>
        <v/>
      </c>
      <c r="F84" s="5" t="str">
        <f t="shared" si="22"/>
        <v/>
      </c>
      <c r="G84" s="338"/>
      <c r="H84" s="6" t="str">
        <f t="shared" si="23"/>
        <v/>
      </c>
      <c r="I84" s="5" t="str">
        <f t="shared" si="24"/>
        <v/>
      </c>
      <c r="J84" s="98" t="e">
        <f t="shared" si="25"/>
        <v>#N/A</v>
      </c>
      <c r="K84" s="6" t="str">
        <f t="shared" si="26"/>
        <v/>
      </c>
      <c r="L84" s="182" t="str">
        <f t="shared" si="27"/>
        <v/>
      </c>
      <c r="M84" s="338"/>
      <c r="N84" s="72" t="s">
        <v>29</v>
      </c>
      <c r="O84" s="5">
        <f t="shared" si="34"/>
        <v>0</v>
      </c>
      <c r="P84" s="183"/>
      <c r="Q84" s="183"/>
      <c r="R84" s="4" t="s">
        <v>13</v>
      </c>
      <c r="S84" s="5">
        <f t="shared" si="28"/>
        <v>0</v>
      </c>
      <c r="T84" s="33" t="s">
        <v>13</v>
      </c>
      <c r="U84" s="5">
        <f t="shared" si="35"/>
        <v>0</v>
      </c>
      <c r="V84" s="33" t="s">
        <v>13</v>
      </c>
      <c r="W84" s="171" t="str">
        <f t="shared" si="29"/>
        <v/>
      </c>
      <c r="X84" s="72" t="s">
        <v>531</v>
      </c>
      <c r="Y84" s="5">
        <f t="shared" si="36"/>
        <v>0</v>
      </c>
      <c r="Z84" s="72" t="s">
        <v>530</v>
      </c>
      <c r="AA84" s="6">
        <f t="shared" si="37"/>
        <v>0</v>
      </c>
      <c r="AB84" s="4" t="s">
        <v>516</v>
      </c>
      <c r="AC84" s="5">
        <f t="shared" si="30"/>
        <v>0</v>
      </c>
      <c r="AD84" s="6" t="str">
        <f t="shared" si="31"/>
        <v/>
      </c>
      <c r="AE84" s="41" t="str">
        <f t="shared" si="32"/>
        <v/>
      </c>
      <c r="AF84" s="41" t="str">
        <f t="shared" si="33"/>
        <v/>
      </c>
    </row>
    <row r="85" spans="1:32" ht="40.15" customHeight="1" x14ac:dyDescent="0.25">
      <c r="A85" s="74" t="str">
        <f>IF(B85="","",MAX($A$8:A84)+1)</f>
        <v/>
      </c>
      <c r="B85" s="73"/>
      <c r="C85" s="338"/>
      <c r="D85" s="33"/>
      <c r="E85" s="5" t="str">
        <f t="shared" si="21"/>
        <v/>
      </c>
      <c r="F85" s="5" t="str">
        <f t="shared" si="22"/>
        <v/>
      </c>
      <c r="G85" s="338"/>
      <c r="H85" s="6" t="str">
        <f t="shared" si="23"/>
        <v/>
      </c>
      <c r="I85" s="5" t="str">
        <f t="shared" si="24"/>
        <v/>
      </c>
      <c r="J85" s="98" t="e">
        <f t="shared" si="25"/>
        <v>#N/A</v>
      </c>
      <c r="K85" s="6" t="str">
        <f t="shared" si="26"/>
        <v/>
      </c>
      <c r="L85" s="182" t="str">
        <f t="shared" si="27"/>
        <v/>
      </c>
      <c r="M85" s="338"/>
      <c r="N85" s="72" t="s">
        <v>29</v>
      </c>
      <c r="O85" s="5">
        <f t="shared" si="34"/>
        <v>0</v>
      </c>
      <c r="P85" s="183"/>
      <c r="Q85" s="183"/>
      <c r="R85" s="4" t="s">
        <v>13</v>
      </c>
      <c r="S85" s="5">
        <f t="shared" si="28"/>
        <v>0</v>
      </c>
      <c r="T85" s="33" t="s">
        <v>13</v>
      </c>
      <c r="U85" s="5">
        <f t="shared" si="35"/>
        <v>0</v>
      </c>
      <c r="V85" s="33" t="s">
        <v>13</v>
      </c>
      <c r="W85" s="171" t="str">
        <f t="shared" si="29"/>
        <v/>
      </c>
      <c r="X85" s="72" t="s">
        <v>531</v>
      </c>
      <c r="Y85" s="5">
        <f t="shared" si="36"/>
        <v>0</v>
      </c>
      <c r="Z85" s="72" t="s">
        <v>530</v>
      </c>
      <c r="AA85" s="6">
        <f t="shared" si="37"/>
        <v>0</v>
      </c>
      <c r="AB85" s="4" t="s">
        <v>516</v>
      </c>
      <c r="AC85" s="5">
        <f t="shared" si="30"/>
        <v>0</v>
      </c>
      <c r="AD85" s="6" t="str">
        <f t="shared" si="31"/>
        <v/>
      </c>
      <c r="AE85" s="41" t="str">
        <f t="shared" si="32"/>
        <v/>
      </c>
      <c r="AF85" s="41" t="str">
        <f t="shared" si="33"/>
        <v/>
      </c>
    </row>
    <row r="86" spans="1:32" ht="40.15" customHeight="1" x14ac:dyDescent="0.25">
      <c r="A86" s="74" t="str">
        <f>IF(B86="","",MAX($A$8:A85)+1)</f>
        <v/>
      </c>
      <c r="B86" s="73"/>
      <c r="C86" s="338"/>
      <c r="D86" s="33"/>
      <c r="E86" s="5" t="str">
        <f t="shared" si="21"/>
        <v/>
      </c>
      <c r="F86" s="5" t="str">
        <f t="shared" si="22"/>
        <v/>
      </c>
      <c r="G86" s="338"/>
      <c r="H86" s="6" t="str">
        <f t="shared" si="23"/>
        <v/>
      </c>
      <c r="I86" s="5" t="str">
        <f t="shared" si="24"/>
        <v/>
      </c>
      <c r="J86" s="98" t="e">
        <f t="shared" si="25"/>
        <v>#N/A</v>
      </c>
      <c r="K86" s="6" t="str">
        <f t="shared" si="26"/>
        <v/>
      </c>
      <c r="L86" s="182" t="str">
        <f t="shared" si="27"/>
        <v/>
      </c>
      <c r="M86" s="338"/>
      <c r="N86" s="72" t="s">
        <v>29</v>
      </c>
      <c r="O86" s="5">
        <f t="shared" si="34"/>
        <v>0</v>
      </c>
      <c r="P86" s="183"/>
      <c r="Q86" s="183"/>
      <c r="R86" s="4" t="s">
        <v>13</v>
      </c>
      <c r="S86" s="5">
        <f t="shared" si="28"/>
        <v>0</v>
      </c>
      <c r="T86" s="33" t="s">
        <v>13</v>
      </c>
      <c r="U86" s="5">
        <f t="shared" si="35"/>
        <v>0</v>
      </c>
      <c r="V86" s="33" t="s">
        <v>13</v>
      </c>
      <c r="W86" s="171" t="str">
        <f t="shared" si="29"/>
        <v/>
      </c>
      <c r="X86" s="72" t="s">
        <v>531</v>
      </c>
      <c r="Y86" s="5">
        <f t="shared" si="36"/>
        <v>0</v>
      </c>
      <c r="Z86" s="72" t="s">
        <v>530</v>
      </c>
      <c r="AA86" s="6">
        <f t="shared" si="37"/>
        <v>0</v>
      </c>
      <c r="AB86" s="4" t="s">
        <v>516</v>
      </c>
      <c r="AC86" s="5">
        <f t="shared" si="30"/>
        <v>0</v>
      </c>
      <c r="AD86" s="6" t="str">
        <f t="shared" si="31"/>
        <v/>
      </c>
      <c r="AE86" s="41" t="str">
        <f t="shared" si="32"/>
        <v/>
      </c>
      <c r="AF86" s="41" t="str">
        <f t="shared" si="33"/>
        <v/>
      </c>
    </row>
    <row r="87" spans="1:32" ht="40.15" customHeight="1" x14ac:dyDescent="0.25">
      <c r="A87" s="74" t="str">
        <f>IF(B87="","",MAX($A$8:A86)+1)</f>
        <v/>
      </c>
      <c r="B87" s="73"/>
      <c r="C87" s="338"/>
      <c r="D87" s="33"/>
      <c r="E87" s="5" t="str">
        <f t="shared" si="21"/>
        <v/>
      </c>
      <c r="F87" s="5" t="str">
        <f t="shared" si="22"/>
        <v/>
      </c>
      <c r="G87" s="338"/>
      <c r="H87" s="6" t="str">
        <f t="shared" si="23"/>
        <v/>
      </c>
      <c r="I87" s="5" t="str">
        <f t="shared" si="24"/>
        <v/>
      </c>
      <c r="J87" s="98" t="e">
        <f t="shared" si="25"/>
        <v>#N/A</v>
      </c>
      <c r="K87" s="6" t="str">
        <f t="shared" si="26"/>
        <v/>
      </c>
      <c r="L87" s="182" t="str">
        <f t="shared" si="27"/>
        <v/>
      </c>
      <c r="M87" s="338"/>
      <c r="N87" s="72" t="s">
        <v>29</v>
      </c>
      <c r="O87" s="5">
        <f t="shared" si="34"/>
        <v>0</v>
      </c>
      <c r="P87" s="183"/>
      <c r="Q87" s="183"/>
      <c r="R87" s="4" t="s">
        <v>13</v>
      </c>
      <c r="S87" s="5">
        <f t="shared" si="28"/>
        <v>0</v>
      </c>
      <c r="T87" s="33" t="s">
        <v>13</v>
      </c>
      <c r="U87" s="5">
        <f t="shared" si="35"/>
        <v>0</v>
      </c>
      <c r="V87" s="33" t="s">
        <v>13</v>
      </c>
      <c r="W87" s="171" t="str">
        <f t="shared" si="29"/>
        <v/>
      </c>
      <c r="X87" s="72" t="s">
        <v>531</v>
      </c>
      <c r="Y87" s="5">
        <f t="shared" si="36"/>
        <v>0</v>
      </c>
      <c r="Z87" s="72" t="s">
        <v>530</v>
      </c>
      <c r="AA87" s="6">
        <f t="shared" si="37"/>
        <v>0</v>
      </c>
      <c r="AB87" s="4" t="s">
        <v>516</v>
      </c>
      <c r="AC87" s="5">
        <f t="shared" si="30"/>
        <v>0</v>
      </c>
      <c r="AD87" s="6" t="str">
        <f t="shared" si="31"/>
        <v/>
      </c>
      <c r="AE87" s="41" t="str">
        <f t="shared" si="32"/>
        <v/>
      </c>
      <c r="AF87" s="41" t="str">
        <f t="shared" si="33"/>
        <v/>
      </c>
    </row>
    <row r="88" spans="1:32" ht="40.15" customHeight="1" x14ac:dyDescent="0.25">
      <c r="A88" s="74" t="str">
        <f>IF(B88="","",MAX($A$8:A87)+1)</f>
        <v/>
      </c>
      <c r="B88" s="73"/>
      <c r="C88" s="338"/>
      <c r="D88" s="33"/>
      <c r="E88" s="5" t="str">
        <f t="shared" si="21"/>
        <v/>
      </c>
      <c r="F88" s="5" t="str">
        <f t="shared" si="22"/>
        <v/>
      </c>
      <c r="G88" s="338"/>
      <c r="H88" s="6" t="str">
        <f t="shared" si="23"/>
        <v/>
      </c>
      <c r="I88" s="5" t="str">
        <f t="shared" si="24"/>
        <v/>
      </c>
      <c r="J88" s="98" t="e">
        <f t="shared" si="25"/>
        <v>#N/A</v>
      </c>
      <c r="K88" s="6" t="str">
        <f t="shared" si="26"/>
        <v/>
      </c>
      <c r="L88" s="182" t="str">
        <f t="shared" si="27"/>
        <v/>
      </c>
      <c r="M88" s="338"/>
      <c r="N88" s="72" t="s">
        <v>29</v>
      </c>
      <c r="O88" s="5">
        <f t="shared" si="34"/>
        <v>0</v>
      </c>
      <c r="P88" s="183"/>
      <c r="Q88" s="183"/>
      <c r="R88" s="4" t="s">
        <v>13</v>
      </c>
      <c r="S88" s="5">
        <f t="shared" si="28"/>
        <v>0</v>
      </c>
      <c r="T88" s="33" t="s">
        <v>13</v>
      </c>
      <c r="U88" s="5">
        <f t="shared" si="35"/>
        <v>0</v>
      </c>
      <c r="V88" s="33" t="s">
        <v>13</v>
      </c>
      <c r="W88" s="171" t="str">
        <f t="shared" si="29"/>
        <v/>
      </c>
      <c r="X88" s="72" t="s">
        <v>531</v>
      </c>
      <c r="Y88" s="5">
        <f t="shared" si="36"/>
        <v>0</v>
      </c>
      <c r="Z88" s="72" t="s">
        <v>530</v>
      </c>
      <c r="AA88" s="6">
        <f t="shared" si="37"/>
        <v>0</v>
      </c>
      <c r="AB88" s="4" t="s">
        <v>516</v>
      </c>
      <c r="AC88" s="5">
        <f t="shared" si="30"/>
        <v>0</v>
      </c>
      <c r="AD88" s="6" t="str">
        <f t="shared" si="31"/>
        <v/>
      </c>
      <c r="AE88" s="41" t="str">
        <f t="shared" si="32"/>
        <v/>
      </c>
      <c r="AF88" s="41" t="str">
        <f t="shared" si="33"/>
        <v/>
      </c>
    </row>
    <row r="89" spans="1:32" ht="40.15" customHeight="1" x14ac:dyDescent="0.25">
      <c r="A89" s="74" t="str">
        <f>IF(B89="","",MAX($A$8:A88)+1)</f>
        <v/>
      </c>
      <c r="B89" s="73"/>
      <c r="C89" s="338"/>
      <c r="D89" s="33"/>
      <c r="E89" s="5" t="str">
        <f t="shared" si="21"/>
        <v/>
      </c>
      <c r="F89" s="5" t="str">
        <f t="shared" si="22"/>
        <v/>
      </c>
      <c r="G89" s="338"/>
      <c r="H89" s="6" t="str">
        <f t="shared" si="23"/>
        <v/>
      </c>
      <c r="I89" s="5" t="str">
        <f t="shared" si="24"/>
        <v/>
      </c>
      <c r="J89" s="98" t="e">
        <f t="shared" si="25"/>
        <v>#N/A</v>
      </c>
      <c r="K89" s="6" t="str">
        <f t="shared" si="26"/>
        <v/>
      </c>
      <c r="L89" s="182" t="str">
        <f t="shared" si="27"/>
        <v/>
      </c>
      <c r="M89" s="338"/>
      <c r="N89" s="72" t="s">
        <v>29</v>
      </c>
      <c r="O89" s="5">
        <f t="shared" si="34"/>
        <v>0</v>
      </c>
      <c r="P89" s="183"/>
      <c r="Q89" s="183"/>
      <c r="R89" s="4" t="s">
        <v>13</v>
      </c>
      <c r="S89" s="5">
        <f t="shared" si="28"/>
        <v>0</v>
      </c>
      <c r="T89" s="33" t="s">
        <v>13</v>
      </c>
      <c r="U89" s="5">
        <f t="shared" si="35"/>
        <v>0</v>
      </c>
      <c r="V89" s="33" t="s">
        <v>13</v>
      </c>
      <c r="W89" s="171" t="str">
        <f t="shared" si="29"/>
        <v/>
      </c>
      <c r="X89" s="72" t="s">
        <v>531</v>
      </c>
      <c r="Y89" s="5">
        <f t="shared" si="36"/>
        <v>0</v>
      </c>
      <c r="Z89" s="72" t="s">
        <v>530</v>
      </c>
      <c r="AA89" s="6">
        <f t="shared" si="37"/>
        <v>0</v>
      </c>
      <c r="AB89" s="4" t="s">
        <v>516</v>
      </c>
      <c r="AC89" s="5">
        <f t="shared" si="30"/>
        <v>0</v>
      </c>
      <c r="AD89" s="6" t="str">
        <f t="shared" si="31"/>
        <v/>
      </c>
      <c r="AE89" s="41" t="str">
        <f t="shared" si="32"/>
        <v/>
      </c>
      <c r="AF89" s="41" t="str">
        <f t="shared" si="33"/>
        <v/>
      </c>
    </row>
    <row r="90" spans="1:32" ht="40.15" customHeight="1" x14ac:dyDescent="0.25">
      <c r="A90" s="74" t="str">
        <f>IF(B90="","",MAX($A$8:A89)+1)</f>
        <v/>
      </c>
      <c r="B90" s="73"/>
      <c r="C90" s="338"/>
      <c r="D90" s="33"/>
      <c r="E90" s="5" t="str">
        <f t="shared" si="21"/>
        <v/>
      </c>
      <c r="F90" s="5" t="str">
        <f t="shared" si="22"/>
        <v/>
      </c>
      <c r="G90" s="338"/>
      <c r="H90" s="6" t="str">
        <f t="shared" si="23"/>
        <v/>
      </c>
      <c r="I90" s="5" t="str">
        <f t="shared" si="24"/>
        <v/>
      </c>
      <c r="J90" s="98" t="e">
        <f t="shared" si="25"/>
        <v>#N/A</v>
      </c>
      <c r="K90" s="6" t="str">
        <f t="shared" si="26"/>
        <v/>
      </c>
      <c r="L90" s="182" t="str">
        <f t="shared" si="27"/>
        <v/>
      </c>
      <c r="M90" s="338"/>
      <c r="N90" s="72" t="s">
        <v>29</v>
      </c>
      <c r="O90" s="5">
        <f t="shared" si="34"/>
        <v>0</v>
      </c>
      <c r="P90" s="183"/>
      <c r="Q90" s="183"/>
      <c r="R90" s="4" t="s">
        <v>13</v>
      </c>
      <c r="S90" s="5">
        <f t="shared" si="28"/>
        <v>0</v>
      </c>
      <c r="T90" s="33" t="s">
        <v>13</v>
      </c>
      <c r="U90" s="5">
        <f t="shared" si="35"/>
        <v>0</v>
      </c>
      <c r="V90" s="33" t="s">
        <v>13</v>
      </c>
      <c r="W90" s="171" t="str">
        <f t="shared" si="29"/>
        <v/>
      </c>
      <c r="X90" s="72" t="s">
        <v>531</v>
      </c>
      <c r="Y90" s="5">
        <f t="shared" si="36"/>
        <v>0</v>
      </c>
      <c r="Z90" s="72" t="s">
        <v>530</v>
      </c>
      <c r="AA90" s="6">
        <f t="shared" si="37"/>
        <v>0</v>
      </c>
      <c r="AB90" s="4" t="s">
        <v>516</v>
      </c>
      <c r="AC90" s="5">
        <f t="shared" si="30"/>
        <v>0</v>
      </c>
      <c r="AD90" s="6" t="str">
        <f t="shared" si="31"/>
        <v/>
      </c>
      <c r="AE90" s="41" t="str">
        <f t="shared" si="32"/>
        <v/>
      </c>
      <c r="AF90" s="41" t="str">
        <f t="shared" si="33"/>
        <v/>
      </c>
    </row>
    <row r="91" spans="1:32" ht="40.15" customHeight="1" x14ac:dyDescent="0.25">
      <c r="A91" s="74" t="str">
        <f>IF(B91="","",MAX($A$8:A90)+1)</f>
        <v/>
      </c>
      <c r="B91" s="73"/>
      <c r="C91" s="338"/>
      <c r="D91" s="33"/>
      <c r="E91" s="5" t="str">
        <f t="shared" si="21"/>
        <v/>
      </c>
      <c r="F91" s="5" t="str">
        <f t="shared" si="22"/>
        <v/>
      </c>
      <c r="G91" s="338"/>
      <c r="H91" s="6" t="str">
        <f t="shared" si="23"/>
        <v/>
      </c>
      <c r="I91" s="5" t="str">
        <f t="shared" si="24"/>
        <v/>
      </c>
      <c r="J91" s="98" t="e">
        <f t="shared" si="25"/>
        <v>#N/A</v>
      </c>
      <c r="K91" s="6" t="str">
        <f t="shared" si="26"/>
        <v/>
      </c>
      <c r="L91" s="182" t="str">
        <f t="shared" si="27"/>
        <v/>
      </c>
      <c r="M91" s="338"/>
      <c r="N91" s="72" t="s">
        <v>29</v>
      </c>
      <c r="O91" s="5">
        <f t="shared" si="34"/>
        <v>0</v>
      </c>
      <c r="P91" s="183"/>
      <c r="Q91" s="183"/>
      <c r="R91" s="4" t="s">
        <v>13</v>
      </c>
      <c r="S91" s="5">
        <f t="shared" si="28"/>
        <v>0</v>
      </c>
      <c r="T91" s="33" t="s">
        <v>13</v>
      </c>
      <c r="U91" s="5">
        <f t="shared" si="35"/>
        <v>0</v>
      </c>
      <c r="V91" s="33" t="s">
        <v>13</v>
      </c>
      <c r="W91" s="171" t="str">
        <f t="shared" si="29"/>
        <v/>
      </c>
      <c r="X91" s="72" t="s">
        <v>531</v>
      </c>
      <c r="Y91" s="5">
        <f t="shared" si="36"/>
        <v>0</v>
      </c>
      <c r="Z91" s="72" t="s">
        <v>530</v>
      </c>
      <c r="AA91" s="6">
        <f t="shared" si="37"/>
        <v>0</v>
      </c>
      <c r="AB91" s="4" t="s">
        <v>516</v>
      </c>
      <c r="AC91" s="5">
        <f t="shared" si="30"/>
        <v>0</v>
      </c>
      <c r="AD91" s="6" t="str">
        <f t="shared" si="31"/>
        <v/>
      </c>
      <c r="AE91" s="41" t="str">
        <f t="shared" si="32"/>
        <v/>
      </c>
      <c r="AF91" s="41" t="str">
        <f t="shared" si="33"/>
        <v/>
      </c>
    </row>
    <row r="92" spans="1:32" ht="40.15" customHeight="1" x14ac:dyDescent="0.25">
      <c r="A92" s="74" t="str">
        <f>IF(B92="","",MAX($A$8:A91)+1)</f>
        <v/>
      </c>
      <c r="B92" s="73"/>
      <c r="C92" s="338"/>
      <c r="D92" s="33"/>
      <c r="E92" s="5" t="str">
        <f t="shared" si="21"/>
        <v/>
      </c>
      <c r="F92" s="5" t="str">
        <f t="shared" si="22"/>
        <v/>
      </c>
      <c r="G92" s="338"/>
      <c r="H92" s="6" t="str">
        <f t="shared" si="23"/>
        <v/>
      </c>
      <c r="I92" s="5" t="str">
        <f t="shared" si="24"/>
        <v/>
      </c>
      <c r="J92" s="98" t="e">
        <f t="shared" si="25"/>
        <v>#N/A</v>
      </c>
      <c r="K92" s="6" t="str">
        <f t="shared" si="26"/>
        <v/>
      </c>
      <c r="L92" s="182" t="str">
        <f t="shared" si="27"/>
        <v/>
      </c>
      <c r="M92" s="338"/>
      <c r="N92" s="72" t="s">
        <v>29</v>
      </c>
      <c r="O92" s="5">
        <f t="shared" si="34"/>
        <v>0</v>
      </c>
      <c r="P92" s="183"/>
      <c r="Q92" s="183"/>
      <c r="R92" s="4" t="s">
        <v>13</v>
      </c>
      <c r="S92" s="5">
        <f t="shared" si="28"/>
        <v>0</v>
      </c>
      <c r="T92" s="33" t="s">
        <v>13</v>
      </c>
      <c r="U92" s="5">
        <f t="shared" si="35"/>
        <v>0</v>
      </c>
      <c r="V92" s="33" t="s">
        <v>13</v>
      </c>
      <c r="W92" s="171" t="str">
        <f t="shared" si="29"/>
        <v/>
      </c>
      <c r="X92" s="72" t="s">
        <v>531</v>
      </c>
      <c r="Y92" s="5">
        <f t="shared" si="36"/>
        <v>0</v>
      </c>
      <c r="Z92" s="72" t="s">
        <v>530</v>
      </c>
      <c r="AA92" s="6">
        <f t="shared" si="37"/>
        <v>0</v>
      </c>
      <c r="AB92" s="4" t="s">
        <v>516</v>
      </c>
      <c r="AC92" s="5">
        <f t="shared" si="30"/>
        <v>0</v>
      </c>
      <c r="AD92" s="6" t="str">
        <f t="shared" si="31"/>
        <v/>
      </c>
      <c r="AE92" s="41" t="str">
        <f t="shared" si="32"/>
        <v/>
      </c>
      <c r="AF92" s="41" t="str">
        <f t="shared" si="33"/>
        <v/>
      </c>
    </row>
    <row r="93" spans="1:32" ht="40.15" customHeight="1" x14ac:dyDescent="0.25">
      <c r="A93" s="74" t="str">
        <f>IF(B93="","",MAX($A$8:A92)+1)</f>
        <v/>
      </c>
      <c r="B93" s="73"/>
      <c r="C93" s="338"/>
      <c r="D93" s="33"/>
      <c r="E93" s="5" t="str">
        <f t="shared" si="21"/>
        <v/>
      </c>
      <c r="F93" s="5" t="str">
        <f t="shared" si="22"/>
        <v/>
      </c>
      <c r="G93" s="338"/>
      <c r="H93" s="6" t="str">
        <f t="shared" si="23"/>
        <v/>
      </c>
      <c r="I93" s="5" t="str">
        <f t="shared" si="24"/>
        <v/>
      </c>
      <c r="J93" s="98" t="e">
        <f t="shared" si="25"/>
        <v>#N/A</v>
      </c>
      <c r="K93" s="6" t="str">
        <f t="shared" si="26"/>
        <v/>
      </c>
      <c r="L93" s="182" t="str">
        <f t="shared" si="27"/>
        <v/>
      </c>
      <c r="M93" s="338"/>
      <c r="N93" s="72" t="s">
        <v>29</v>
      </c>
      <c r="O93" s="5">
        <f t="shared" si="34"/>
        <v>0</v>
      </c>
      <c r="P93" s="183"/>
      <c r="Q93" s="183"/>
      <c r="R93" s="4" t="s">
        <v>13</v>
      </c>
      <c r="S93" s="5">
        <f t="shared" si="28"/>
        <v>0</v>
      </c>
      <c r="T93" s="33" t="s">
        <v>13</v>
      </c>
      <c r="U93" s="5">
        <f t="shared" si="35"/>
        <v>0</v>
      </c>
      <c r="V93" s="33" t="s">
        <v>13</v>
      </c>
      <c r="W93" s="171" t="str">
        <f t="shared" si="29"/>
        <v/>
      </c>
      <c r="X93" s="72" t="s">
        <v>531</v>
      </c>
      <c r="Y93" s="5">
        <f t="shared" si="36"/>
        <v>0</v>
      </c>
      <c r="Z93" s="72" t="s">
        <v>530</v>
      </c>
      <c r="AA93" s="6">
        <f t="shared" si="37"/>
        <v>0</v>
      </c>
      <c r="AB93" s="4" t="s">
        <v>516</v>
      </c>
      <c r="AC93" s="5">
        <f t="shared" si="30"/>
        <v>0</v>
      </c>
      <c r="AD93" s="6" t="str">
        <f t="shared" si="31"/>
        <v/>
      </c>
      <c r="AE93" s="41" t="str">
        <f t="shared" si="32"/>
        <v/>
      </c>
      <c r="AF93" s="41" t="str">
        <f t="shared" si="33"/>
        <v/>
      </c>
    </row>
    <row r="94" spans="1:32" ht="40.15" customHeight="1" x14ac:dyDescent="0.25">
      <c r="A94" s="74" t="str">
        <f>IF(B94="","",MAX($A$8:A93)+1)</f>
        <v/>
      </c>
      <c r="B94" s="73"/>
      <c r="C94" s="338"/>
      <c r="D94" s="33"/>
      <c r="E94" s="5" t="str">
        <f t="shared" si="21"/>
        <v/>
      </c>
      <c r="F94" s="5" t="str">
        <f t="shared" si="22"/>
        <v/>
      </c>
      <c r="G94" s="338"/>
      <c r="H94" s="6" t="str">
        <f t="shared" si="23"/>
        <v/>
      </c>
      <c r="I94" s="5" t="str">
        <f t="shared" si="24"/>
        <v/>
      </c>
      <c r="J94" s="98" t="e">
        <f t="shared" si="25"/>
        <v>#N/A</v>
      </c>
      <c r="K94" s="6" t="str">
        <f t="shared" si="26"/>
        <v/>
      </c>
      <c r="L94" s="182" t="str">
        <f t="shared" si="27"/>
        <v/>
      </c>
      <c r="M94" s="338"/>
      <c r="N94" s="72" t="s">
        <v>29</v>
      </c>
      <c r="O94" s="5">
        <f t="shared" si="34"/>
        <v>0</v>
      </c>
      <c r="P94" s="183"/>
      <c r="Q94" s="183"/>
      <c r="R94" s="4" t="s">
        <v>13</v>
      </c>
      <c r="S94" s="5">
        <f t="shared" si="28"/>
        <v>0</v>
      </c>
      <c r="T94" s="33" t="s">
        <v>13</v>
      </c>
      <c r="U94" s="5">
        <f t="shared" si="35"/>
        <v>0</v>
      </c>
      <c r="V94" s="33" t="s">
        <v>13</v>
      </c>
      <c r="W94" s="171" t="str">
        <f t="shared" si="29"/>
        <v/>
      </c>
      <c r="X94" s="72" t="s">
        <v>531</v>
      </c>
      <c r="Y94" s="5">
        <f t="shared" si="36"/>
        <v>0</v>
      </c>
      <c r="Z94" s="72" t="s">
        <v>530</v>
      </c>
      <c r="AA94" s="6">
        <f t="shared" si="37"/>
        <v>0</v>
      </c>
      <c r="AB94" s="4" t="s">
        <v>516</v>
      </c>
      <c r="AC94" s="5">
        <f t="shared" si="30"/>
        <v>0</v>
      </c>
      <c r="AD94" s="6" t="str">
        <f t="shared" si="31"/>
        <v/>
      </c>
      <c r="AE94" s="41" t="str">
        <f t="shared" si="32"/>
        <v/>
      </c>
      <c r="AF94" s="41" t="str">
        <f t="shared" si="33"/>
        <v/>
      </c>
    </row>
    <row r="95" spans="1:32" ht="40.15" customHeight="1" x14ac:dyDescent="0.25">
      <c r="A95" s="74" t="str">
        <f>IF(B95="","",MAX($A$8:A94)+1)</f>
        <v/>
      </c>
      <c r="B95" s="73"/>
      <c r="C95" s="338"/>
      <c r="D95" s="33"/>
      <c r="E95" s="5" t="str">
        <f t="shared" si="21"/>
        <v/>
      </c>
      <c r="F95" s="5" t="str">
        <f t="shared" si="22"/>
        <v/>
      </c>
      <c r="G95" s="338"/>
      <c r="H95" s="6" t="str">
        <f t="shared" si="23"/>
        <v/>
      </c>
      <c r="I95" s="5" t="str">
        <f t="shared" si="24"/>
        <v/>
      </c>
      <c r="J95" s="98" t="e">
        <f t="shared" si="25"/>
        <v>#N/A</v>
      </c>
      <c r="K95" s="6" t="str">
        <f t="shared" si="26"/>
        <v/>
      </c>
      <c r="L95" s="182" t="str">
        <f t="shared" si="27"/>
        <v/>
      </c>
      <c r="M95" s="338"/>
      <c r="N95" s="72" t="s">
        <v>29</v>
      </c>
      <c r="O95" s="5">
        <f t="shared" si="34"/>
        <v>0</v>
      </c>
      <c r="P95" s="183"/>
      <c r="Q95" s="183"/>
      <c r="R95" s="4" t="s">
        <v>13</v>
      </c>
      <c r="S95" s="5">
        <f t="shared" si="28"/>
        <v>0</v>
      </c>
      <c r="T95" s="33" t="s">
        <v>13</v>
      </c>
      <c r="U95" s="5">
        <f t="shared" si="35"/>
        <v>0</v>
      </c>
      <c r="V95" s="33" t="s">
        <v>13</v>
      </c>
      <c r="W95" s="171" t="str">
        <f t="shared" si="29"/>
        <v/>
      </c>
      <c r="X95" s="72" t="s">
        <v>531</v>
      </c>
      <c r="Y95" s="5">
        <f t="shared" si="36"/>
        <v>0</v>
      </c>
      <c r="Z95" s="72" t="s">
        <v>530</v>
      </c>
      <c r="AA95" s="6">
        <f t="shared" si="37"/>
        <v>0</v>
      </c>
      <c r="AB95" s="4" t="s">
        <v>516</v>
      </c>
      <c r="AC95" s="5">
        <f t="shared" si="30"/>
        <v>0</v>
      </c>
      <c r="AD95" s="6" t="str">
        <f t="shared" si="31"/>
        <v/>
      </c>
      <c r="AE95" s="41" t="str">
        <f t="shared" si="32"/>
        <v/>
      </c>
      <c r="AF95" s="41" t="str">
        <f t="shared" si="33"/>
        <v/>
      </c>
    </row>
    <row r="96" spans="1:32" ht="40.15" customHeight="1" x14ac:dyDescent="0.25">
      <c r="A96" s="74" t="str">
        <f>IF(B96="","",MAX($A$8:A95)+1)</f>
        <v/>
      </c>
      <c r="B96" s="73"/>
      <c r="C96" s="338"/>
      <c r="D96" s="33"/>
      <c r="E96" s="5" t="str">
        <f t="shared" si="21"/>
        <v/>
      </c>
      <c r="F96" s="5" t="str">
        <f t="shared" si="22"/>
        <v/>
      </c>
      <c r="G96" s="338"/>
      <c r="H96" s="6" t="str">
        <f t="shared" si="23"/>
        <v/>
      </c>
      <c r="I96" s="5" t="str">
        <f t="shared" si="24"/>
        <v/>
      </c>
      <c r="J96" s="98" t="e">
        <f t="shared" si="25"/>
        <v>#N/A</v>
      </c>
      <c r="K96" s="6" t="str">
        <f t="shared" si="26"/>
        <v/>
      </c>
      <c r="L96" s="182" t="str">
        <f t="shared" si="27"/>
        <v/>
      </c>
      <c r="M96" s="338"/>
      <c r="N96" s="72" t="s">
        <v>29</v>
      </c>
      <c r="O96" s="5">
        <f t="shared" si="34"/>
        <v>0</v>
      </c>
      <c r="P96" s="183"/>
      <c r="Q96" s="183"/>
      <c r="R96" s="4" t="s">
        <v>13</v>
      </c>
      <c r="S96" s="5">
        <f t="shared" si="28"/>
        <v>0</v>
      </c>
      <c r="T96" s="33" t="s">
        <v>13</v>
      </c>
      <c r="U96" s="5">
        <f t="shared" si="35"/>
        <v>0</v>
      </c>
      <c r="V96" s="33" t="s">
        <v>13</v>
      </c>
      <c r="W96" s="171" t="str">
        <f t="shared" si="29"/>
        <v/>
      </c>
      <c r="X96" s="72" t="s">
        <v>531</v>
      </c>
      <c r="Y96" s="5">
        <f t="shared" si="36"/>
        <v>0</v>
      </c>
      <c r="Z96" s="72" t="s">
        <v>530</v>
      </c>
      <c r="AA96" s="6">
        <f t="shared" si="37"/>
        <v>0</v>
      </c>
      <c r="AB96" s="4" t="s">
        <v>516</v>
      </c>
      <c r="AC96" s="5">
        <f t="shared" si="30"/>
        <v>0</v>
      </c>
      <c r="AD96" s="6" t="str">
        <f t="shared" si="31"/>
        <v/>
      </c>
      <c r="AE96" s="41" t="str">
        <f t="shared" si="32"/>
        <v/>
      </c>
      <c r="AF96" s="41" t="str">
        <f t="shared" si="33"/>
        <v/>
      </c>
    </row>
    <row r="97" spans="1:32" ht="40.15" customHeight="1" x14ac:dyDescent="0.25">
      <c r="A97" s="74" t="str">
        <f>IF(B97="","",MAX($A$8:A96)+1)</f>
        <v/>
      </c>
      <c r="B97" s="73"/>
      <c r="C97" s="338"/>
      <c r="D97" s="33"/>
      <c r="E97" s="5" t="str">
        <f t="shared" si="21"/>
        <v/>
      </c>
      <c r="F97" s="5" t="str">
        <f t="shared" si="22"/>
        <v/>
      </c>
      <c r="G97" s="338"/>
      <c r="H97" s="6" t="str">
        <f t="shared" si="23"/>
        <v/>
      </c>
      <c r="I97" s="5" t="str">
        <f t="shared" si="24"/>
        <v/>
      </c>
      <c r="J97" s="98" t="e">
        <f t="shared" si="25"/>
        <v>#N/A</v>
      </c>
      <c r="K97" s="6" t="str">
        <f t="shared" si="26"/>
        <v/>
      </c>
      <c r="L97" s="182" t="str">
        <f t="shared" si="27"/>
        <v/>
      </c>
      <c r="M97" s="338"/>
      <c r="N97" s="72" t="s">
        <v>29</v>
      </c>
      <c r="O97" s="5">
        <f t="shared" si="34"/>
        <v>0</v>
      </c>
      <c r="P97" s="183"/>
      <c r="Q97" s="183"/>
      <c r="R97" s="4" t="s">
        <v>13</v>
      </c>
      <c r="S97" s="5">
        <f t="shared" si="28"/>
        <v>0</v>
      </c>
      <c r="T97" s="33" t="s">
        <v>13</v>
      </c>
      <c r="U97" s="5">
        <f t="shared" si="35"/>
        <v>0</v>
      </c>
      <c r="V97" s="33" t="s">
        <v>13</v>
      </c>
      <c r="W97" s="171" t="str">
        <f t="shared" si="29"/>
        <v/>
      </c>
      <c r="X97" s="72" t="s">
        <v>531</v>
      </c>
      <c r="Y97" s="5">
        <f t="shared" si="36"/>
        <v>0</v>
      </c>
      <c r="Z97" s="72" t="s">
        <v>530</v>
      </c>
      <c r="AA97" s="6">
        <f t="shared" si="37"/>
        <v>0</v>
      </c>
      <c r="AB97" s="4" t="s">
        <v>516</v>
      </c>
      <c r="AC97" s="5">
        <f t="shared" si="30"/>
        <v>0</v>
      </c>
      <c r="AD97" s="6" t="str">
        <f t="shared" si="31"/>
        <v/>
      </c>
      <c r="AE97" s="41" t="str">
        <f t="shared" si="32"/>
        <v/>
      </c>
      <c r="AF97" s="41" t="str">
        <f t="shared" si="33"/>
        <v/>
      </c>
    </row>
    <row r="98" spans="1:32" ht="40.15" customHeight="1" x14ac:dyDescent="0.25">
      <c r="A98" s="74" t="str">
        <f>IF(B98="","",MAX($A$8:A97)+1)</f>
        <v/>
      </c>
      <c r="B98" s="73"/>
      <c r="C98" s="338"/>
      <c r="D98" s="33"/>
      <c r="E98" s="5" t="str">
        <f t="shared" si="21"/>
        <v/>
      </c>
      <c r="F98" s="5" t="str">
        <f t="shared" si="22"/>
        <v/>
      </c>
      <c r="G98" s="338"/>
      <c r="H98" s="6" t="str">
        <f t="shared" si="23"/>
        <v/>
      </c>
      <c r="I98" s="5" t="str">
        <f t="shared" si="24"/>
        <v/>
      </c>
      <c r="J98" s="98" t="e">
        <f t="shared" si="25"/>
        <v>#N/A</v>
      </c>
      <c r="K98" s="6" t="str">
        <f t="shared" si="26"/>
        <v/>
      </c>
      <c r="L98" s="182" t="str">
        <f t="shared" si="27"/>
        <v/>
      </c>
      <c r="M98" s="338"/>
      <c r="N98" s="72" t="s">
        <v>29</v>
      </c>
      <c r="O98" s="5">
        <f t="shared" si="34"/>
        <v>0</v>
      </c>
      <c r="P98" s="183"/>
      <c r="Q98" s="183"/>
      <c r="R98" s="4" t="s">
        <v>13</v>
      </c>
      <c r="S98" s="5">
        <f t="shared" si="28"/>
        <v>0</v>
      </c>
      <c r="T98" s="33" t="s">
        <v>13</v>
      </c>
      <c r="U98" s="5">
        <f t="shared" si="35"/>
        <v>0</v>
      </c>
      <c r="V98" s="33" t="s">
        <v>13</v>
      </c>
      <c r="W98" s="171" t="str">
        <f t="shared" si="29"/>
        <v/>
      </c>
      <c r="X98" s="72" t="s">
        <v>531</v>
      </c>
      <c r="Y98" s="5">
        <f t="shared" si="36"/>
        <v>0</v>
      </c>
      <c r="Z98" s="72" t="s">
        <v>530</v>
      </c>
      <c r="AA98" s="6">
        <f t="shared" si="37"/>
        <v>0</v>
      </c>
      <c r="AB98" s="4" t="s">
        <v>516</v>
      </c>
      <c r="AC98" s="5">
        <f t="shared" si="30"/>
        <v>0</v>
      </c>
      <c r="AD98" s="6" t="str">
        <f t="shared" si="31"/>
        <v/>
      </c>
      <c r="AE98" s="41" t="str">
        <f t="shared" si="32"/>
        <v/>
      </c>
      <c r="AF98" s="41" t="str">
        <f t="shared" si="33"/>
        <v/>
      </c>
    </row>
    <row r="99" spans="1:32" ht="40.15" customHeight="1" x14ac:dyDescent="0.25">
      <c r="A99" s="74" t="str">
        <f>IF(B99="","",MAX($A$8:A98)+1)</f>
        <v/>
      </c>
      <c r="B99" s="73"/>
      <c r="C99" s="338"/>
      <c r="D99" s="33"/>
      <c r="E99" s="5" t="str">
        <f t="shared" si="21"/>
        <v/>
      </c>
      <c r="F99" s="5" t="str">
        <f t="shared" si="22"/>
        <v/>
      </c>
      <c r="G99" s="338"/>
      <c r="H99" s="6" t="str">
        <f t="shared" si="23"/>
        <v/>
      </c>
      <c r="I99" s="5" t="str">
        <f t="shared" si="24"/>
        <v/>
      </c>
      <c r="J99" s="98" t="e">
        <f t="shared" si="25"/>
        <v>#N/A</v>
      </c>
      <c r="K99" s="6" t="str">
        <f t="shared" si="26"/>
        <v/>
      </c>
      <c r="L99" s="182" t="str">
        <f t="shared" si="27"/>
        <v/>
      </c>
      <c r="M99" s="338"/>
      <c r="N99" s="72" t="s">
        <v>29</v>
      </c>
      <c r="O99" s="5">
        <f t="shared" si="34"/>
        <v>0</v>
      </c>
      <c r="P99" s="183"/>
      <c r="Q99" s="183"/>
      <c r="R99" s="4" t="s">
        <v>13</v>
      </c>
      <c r="S99" s="5">
        <f t="shared" si="28"/>
        <v>0</v>
      </c>
      <c r="T99" s="33" t="s">
        <v>13</v>
      </c>
      <c r="U99" s="5">
        <f t="shared" si="35"/>
        <v>0</v>
      </c>
      <c r="V99" s="33" t="s">
        <v>13</v>
      </c>
      <c r="W99" s="171" t="str">
        <f t="shared" si="29"/>
        <v/>
      </c>
      <c r="X99" s="72" t="s">
        <v>531</v>
      </c>
      <c r="Y99" s="5">
        <f t="shared" si="36"/>
        <v>0</v>
      </c>
      <c r="Z99" s="72" t="s">
        <v>530</v>
      </c>
      <c r="AA99" s="6">
        <f t="shared" si="37"/>
        <v>0</v>
      </c>
      <c r="AB99" s="4" t="s">
        <v>516</v>
      </c>
      <c r="AC99" s="5">
        <f t="shared" si="30"/>
        <v>0</v>
      </c>
      <c r="AD99" s="6" t="str">
        <f t="shared" si="31"/>
        <v/>
      </c>
      <c r="AE99" s="41" t="str">
        <f t="shared" si="32"/>
        <v/>
      </c>
      <c r="AF99" s="41" t="str">
        <f t="shared" si="33"/>
        <v/>
      </c>
    </row>
    <row r="100" spans="1:32" ht="40.15" customHeight="1" x14ac:dyDescent="0.25">
      <c r="A100" s="74" t="str">
        <f>IF(B100="","",MAX($A$8:A99)+1)</f>
        <v/>
      </c>
      <c r="B100" s="73"/>
      <c r="C100" s="338"/>
      <c r="D100" s="33"/>
      <c r="E100" s="5" t="str">
        <f t="shared" si="21"/>
        <v/>
      </c>
      <c r="F100" s="5" t="str">
        <f t="shared" si="22"/>
        <v/>
      </c>
      <c r="G100" s="338"/>
      <c r="H100" s="6" t="str">
        <f t="shared" si="23"/>
        <v/>
      </c>
      <c r="I100" s="5" t="str">
        <f t="shared" si="24"/>
        <v/>
      </c>
      <c r="J100" s="98" t="e">
        <f t="shared" si="25"/>
        <v>#N/A</v>
      </c>
      <c r="K100" s="6" t="str">
        <f t="shared" si="26"/>
        <v/>
      </c>
      <c r="L100" s="182" t="str">
        <f t="shared" si="27"/>
        <v/>
      </c>
      <c r="M100" s="338"/>
      <c r="N100" s="72" t="s">
        <v>29</v>
      </c>
      <c r="O100" s="5">
        <f t="shared" si="34"/>
        <v>0</v>
      </c>
      <c r="P100" s="183"/>
      <c r="Q100" s="183"/>
      <c r="R100" s="4" t="s">
        <v>13</v>
      </c>
      <c r="S100" s="5">
        <f t="shared" si="28"/>
        <v>0</v>
      </c>
      <c r="T100" s="33" t="s">
        <v>13</v>
      </c>
      <c r="U100" s="5">
        <f t="shared" si="35"/>
        <v>0</v>
      </c>
      <c r="V100" s="33" t="s">
        <v>13</v>
      </c>
      <c r="W100" s="171" t="str">
        <f t="shared" si="29"/>
        <v/>
      </c>
      <c r="X100" s="72" t="s">
        <v>531</v>
      </c>
      <c r="Y100" s="5">
        <f t="shared" si="36"/>
        <v>0</v>
      </c>
      <c r="Z100" s="72" t="s">
        <v>530</v>
      </c>
      <c r="AA100" s="6">
        <f t="shared" si="37"/>
        <v>0</v>
      </c>
      <c r="AB100" s="4" t="s">
        <v>516</v>
      </c>
      <c r="AC100" s="5">
        <f t="shared" si="30"/>
        <v>0</v>
      </c>
      <c r="AD100" s="6" t="str">
        <f t="shared" si="31"/>
        <v/>
      </c>
      <c r="AE100" s="41" t="str">
        <f t="shared" si="32"/>
        <v/>
      </c>
      <c r="AF100" s="41" t="str">
        <f t="shared" si="33"/>
        <v/>
      </c>
    </row>
    <row r="101" spans="1:32" ht="40.15" customHeight="1" x14ac:dyDescent="0.25">
      <c r="A101" s="74" t="str">
        <f>IF(B101="","",MAX($A$8:A100)+1)</f>
        <v/>
      </c>
      <c r="B101" s="73"/>
      <c r="C101" s="338"/>
      <c r="D101" s="33"/>
      <c r="E101" s="5" t="str">
        <f t="shared" si="21"/>
        <v/>
      </c>
      <c r="F101" s="5" t="str">
        <f t="shared" si="22"/>
        <v/>
      </c>
      <c r="G101" s="338"/>
      <c r="H101" s="6" t="str">
        <f t="shared" si="23"/>
        <v/>
      </c>
      <c r="I101" s="5" t="str">
        <f t="shared" si="24"/>
        <v/>
      </c>
      <c r="J101" s="98" t="e">
        <f t="shared" si="25"/>
        <v>#N/A</v>
      </c>
      <c r="K101" s="6" t="str">
        <f t="shared" si="26"/>
        <v/>
      </c>
      <c r="L101" s="182" t="str">
        <f t="shared" si="27"/>
        <v/>
      </c>
      <c r="M101" s="338"/>
      <c r="N101" s="72" t="s">
        <v>29</v>
      </c>
      <c r="O101" s="5">
        <f t="shared" si="34"/>
        <v>0</v>
      </c>
      <c r="P101" s="183"/>
      <c r="Q101" s="183"/>
      <c r="R101" s="4" t="s">
        <v>13</v>
      </c>
      <c r="S101" s="5">
        <f t="shared" si="28"/>
        <v>0</v>
      </c>
      <c r="T101" s="33" t="s">
        <v>13</v>
      </c>
      <c r="U101" s="5">
        <f t="shared" si="35"/>
        <v>0</v>
      </c>
      <c r="V101" s="33" t="s">
        <v>13</v>
      </c>
      <c r="W101" s="171" t="str">
        <f t="shared" si="29"/>
        <v/>
      </c>
      <c r="X101" s="72" t="s">
        <v>531</v>
      </c>
      <c r="Y101" s="5">
        <f t="shared" si="36"/>
        <v>0</v>
      </c>
      <c r="Z101" s="72" t="s">
        <v>530</v>
      </c>
      <c r="AA101" s="6">
        <f t="shared" si="37"/>
        <v>0</v>
      </c>
      <c r="AB101" s="4" t="s">
        <v>516</v>
      </c>
      <c r="AC101" s="5">
        <f t="shared" si="30"/>
        <v>0</v>
      </c>
      <c r="AD101" s="6" t="str">
        <f t="shared" si="31"/>
        <v/>
      </c>
      <c r="AE101" s="41" t="str">
        <f t="shared" si="32"/>
        <v/>
      </c>
      <c r="AF101" s="41" t="str">
        <f t="shared" si="33"/>
        <v/>
      </c>
    </row>
    <row r="102" spans="1:32" ht="40.15" customHeight="1" x14ac:dyDescent="0.25">
      <c r="A102" s="74" t="str">
        <f>IF(B102="","",MAX($A$8:A101)+1)</f>
        <v/>
      </c>
      <c r="B102" s="73"/>
      <c r="C102" s="338"/>
      <c r="D102" s="33"/>
      <c r="E102" s="5" t="str">
        <f t="shared" si="21"/>
        <v/>
      </c>
      <c r="F102" s="5" t="str">
        <f t="shared" si="22"/>
        <v/>
      </c>
      <c r="G102" s="338"/>
      <c r="H102" s="6" t="str">
        <f t="shared" si="23"/>
        <v/>
      </c>
      <c r="I102" s="5" t="str">
        <f t="shared" si="24"/>
        <v/>
      </c>
      <c r="J102" s="98" t="e">
        <f t="shared" si="25"/>
        <v>#N/A</v>
      </c>
      <c r="K102" s="6" t="str">
        <f t="shared" si="26"/>
        <v/>
      </c>
      <c r="L102" s="182" t="str">
        <f t="shared" si="27"/>
        <v/>
      </c>
      <c r="M102" s="338"/>
      <c r="N102" s="72" t="s">
        <v>29</v>
      </c>
      <c r="O102" s="5">
        <f t="shared" si="34"/>
        <v>0</v>
      </c>
      <c r="P102" s="183"/>
      <c r="Q102" s="183"/>
      <c r="R102" s="4" t="s">
        <v>13</v>
      </c>
      <c r="S102" s="5">
        <f t="shared" si="28"/>
        <v>0</v>
      </c>
      <c r="T102" s="33" t="s">
        <v>13</v>
      </c>
      <c r="U102" s="5">
        <f t="shared" si="35"/>
        <v>0</v>
      </c>
      <c r="V102" s="33" t="s">
        <v>13</v>
      </c>
      <c r="W102" s="171" t="str">
        <f t="shared" si="29"/>
        <v/>
      </c>
      <c r="X102" s="72" t="s">
        <v>531</v>
      </c>
      <c r="Y102" s="5">
        <f t="shared" si="36"/>
        <v>0</v>
      </c>
      <c r="Z102" s="72" t="s">
        <v>530</v>
      </c>
      <c r="AA102" s="6">
        <f t="shared" si="37"/>
        <v>0</v>
      </c>
      <c r="AB102" s="4" t="s">
        <v>516</v>
      </c>
      <c r="AC102" s="5">
        <f t="shared" si="30"/>
        <v>0</v>
      </c>
      <c r="AD102" s="6" t="str">
        <f t="shared" si="31"/>
        <v/>
      </c>
      <c r="AE102" s="41" t="str">
        <f t="shared" si="32"/>
        <v/>
      </c>
      <c r="AF102" s="41" t="str">
        <f t="shared" si="33"/>
        <v/>
      </c>
    </row>
    <row r="103" spans="1:32" ht="40.15" customHeight="1" x14ac:dyDescent="0.25">
      <c r="A103" s="74" t="str">
        <f>IF(B103="","",MAX($A$8:A102)+1)</f>
        <v/>
      </c>
      <c r="B103" s="73"/>
      <c r="C103" s="338"/>
      <c r="D103" s="33"/>
      <c r="E103" s="5" t="str">
        <f t="shared" si="21"/>
        <v/>
      </c>
      <c r="F103" s="5" t="str">
        <f t="shared" si="22"/>
        <v/>
      </c>
      <c r="G103" s="338"/>
      <c r="H103" s="6" t="str">
        <f t="shared" si="23"/>
        <v/>
      </c>
      <c r="I103" s="5" t="str">
        <f t="shared" si="24"/>
        <v/>
      </c>
      <c r="J103" s="98" t="e">
        <f t="shared" si="25"/>
        <v>#N/A</v>
      </c>
      <c r="K103" s="6" t="str">
        <f t="shared" si="26"/>
        <v/>
      </c>
      <c r="L103" s="182" t="str">
        <f t="shared" si="27"/>
        <v/>
      </c>
      <c r="M103" s="338"/>
      <c r="N103" s="72" t="s">
        <v>29</v>
      </c>
      <c r="O103" s="5">
        <f t="shared" si="34"/>
        <v>0</v>
      </c>
      <c r="P103" s="183"/>
      <c r="Q103" s="183"/>
      <c r="R103" s="4" t="s">
        <v>13</v>
      </c>
      <c r="S103" s="5">
        <f t="shared" si="28"/>
        <v>0</v>
      </c>
      <c r="T103" s="33" t="s">
        <v>13</v>
      </c>
      <c r="U103" s="5">
        <f t="shared" si="35"/>
        <v>0</v>
      </c>
      <c r="V103" s="33" t="s">
        <v>13</v>
      </c>
      <c r="W103" s="171" t="str">
        <f t="shared" si="29"/>
        <v/>
      </c>
      <c r="X103" s="72" t="s">
        <v>531</v>
      </c>
      <c r="Y103" s="5">
        <f t="shared" si="36"/>
        <v>0</v>
      </c>
      <c r="Z103" s="72" t="s">
        <v>530</v>
      </c>
      <c r="AA103" s="6">
        <f t="shared" si="37"/>
        <v>0</v>
      </c>
      <c r="AB103" s="4" t="s">
        <v>516</v>
      </c>
      <c r="AC103" s="5">
        <f t="shared" si="30"/>
        <v>0</v>
      </c>
      <c r="AD103" s="6" t="str">
        <f t="shared" si="31"/>
        <v/>
      </c>
      <c r="AE103" s="41" t="str">
        <f t="shared" si="32"/>
        <v/>
      </c>
      <c r="AF103" s="41" t="str">
        <f t="shared" si="33"/>
        <v/>
      </c>
    </row>
    <row r="104" spans="1:32" ht="40.15" customHeight="1" x14ac:dyDescent="0.25">
      <c r="A104" s="74" t="str">
        <f>IF(B104="","",MAX($A$8:A103)+1)</f>
        <v/>
      </c>
      <c r="B104" s="73"/>
      <c r="C104" s="338"/>
      <c r="D104" s="33"/>
      <c r="E104" s="5" t="str">
        <f t="shared" si="21"/>
        <v/>
      </c>
      <c r="F104" s="5" t="str">
        <f t="shared" si="22"/>
        <v/>
      </c>
      <c r="G104" s="338"/>
      <c r="H104" s="6" t="str">
        <f t="shared" si="23"/>
        <v/>
      </c>
      <c r="I104" s="5" t="str">
        <f t="shared" si="24"/>
        <v/>
      </c>
      <c r="J104" s="98" t="e">
        <f t="shared" si="25"/>
        <v>#N/A</v>
      </c>
      <c r="K104" s="6" t="str">
        <f t="shared" si="26"/>
        <v/>
      </c>
      <c r="L104" s="182" t="str">
        <f t="shared" si="27"/>
        <v/>
      </c>
      <c r="M104" s="338"/>
      <c r="N104" s="72" t="s">
        <v>29</v>
      </c>
      <c r="O104" s="5">
        <f t="shared" si="34"/>
        <v>0</v>
      </c>
      <c r="P104" s="183"/>
      <c r="Q104" s="183"/>
      <c r="R104" s="4" t="s">
        <v>13</v>
      </c>
      <c r="S104" s="5">
        <f t="shared" si="28"/>
        <v>0</v>
      </c>
      <c r="T104" s="33" t="s">
        <v>13</v>
      </c>
      <c r="U104" s="5">
        <f t="shared" si="35"/>
        <v>0</v>
      </c>
      <c r="V104" s="33" t="s">
        <v>13</v>
      </c>
      <c r="W104" s="171" t="str">
        <f t="shared" si="29"/>
        <v/>
      </c>
      <c r="X104" s="72" t="s">
        <v>531</v>
      </c>
      <c r="Y104" s="5">
        <f t="shared" si="36"/>
        <v>0</v>
      </c>
      <c r="Z104" s="72" t="s">
        <v>530</v>
      </c>
      <c r="AA104" s="6">
        <f t="shared" si="37"/>
        <v>0</v>
      </c>
      <c r="AB104" s="4" t="s">
        <v>516</v>
      </c>
      <c r="AC104" s="5">
        <f t="shared" si="30"/>
        <v>0</v>
      </c>
      <c r="AD104" s="6" t="str">
        <f t="shared" si="31"/>
        <v/>
      </c>
      <c r="AE104" s="41" t="str">
        <f t="shared" si="32"/>
        <v/>
      </c>
      <c r="AF104" s="41" t="str">
        <f t="shared" si="33"/>
        <v/>
      </c>
    </row>
    <row r="105" spans="1:32" ht="40.15" customHeight="1" x14ac:dyDescent="0.25">
      <c r="A105" s="74" t="str">
        <f>IF(B105="","",MAX($A$8:A104)+1)</f>
        <v/>
      </c>
      <c r="B105" s="73"/>
      <c r="C105" s="338"/>
      <c r="D105" s="33"/>
      <c r="E105" s="5" t="str">
        <f t="shared" si="21"/>
        <v/>
      </c>
      <c r="F105" s="5" t="str">
        <f t="shared" si="22"/>
        <v/>
      </c>
      <c r="G105" s="338"/>
      <c r="H105" s="6" t="str">
        <f t="shared" si="23"/>
        <v/>
      </c>
      <c r="I105" s="5" t="str">
        <f t="shared" si="24"/>
        <v/>
      </c>
      <c r="J105" s="98" t="e">
        <f t="shared" si="25"/>
        <v>#N/A</v>
      </c>
      <c r="K105" s="6" t="str">
        <f t="shared" si="26"/>
        <v/>
      </c>
      <c r="L105" s="182" t="str">
        <f t="shared" si="27"/>
        <v/>
      </c>
      <c r="M105" s="338"/>
      <c r="N105" s="72" t="s">
        <v>29</v>
      </c>
      <c r="O105" s="5">
        <f t="shared" si="34"/>
        <v>0</v>
      </c>
      <c r="P105" s="183"/>
      <c r="Q105" s="183"/>
      <c r="R105" s="4" t="s">
        <v>13</v>
      </c>
      <c r="S105" s="5">
        <f t="shared" si="28"/>
        <v>0</v>
      </c>
      <c r="T105" s="33" t="s">
        <v>13</v>
      </c>
      <c r="U105" s="5">
        <f t="shared" si="35"/>
        <v>0</v>
      </c>
      <c r="V105" s="33" t="s">
        <v>13</v>
      </c>
      <c r="W105" s="171" t="str">
        <f t="shared" si="29"/>
        <v/>
      </c>
      <c r="X105" s="72" t="s">
        <v>531</v>
      </c>
      <c r="Y105" s="5">
        <f t="shared" si="36"/>
        <v>0</v>
      </c>
      <c r="Z105" s="72" t="s">
        <v>530</v>
      </c>
      <c r="AA105" s="6">
        <f t="shared" si="37"/>
        <v>0</v>
      </c>
      <c r="AB105" s="4" t="s">
        <v>516</v>
      </c>
      <c r="AC105" s="5">
        <f t="shared" si="30"/>
        <v>0</v>
      </c>
      <c r="AD105" s="6" t="str">
        <f t="shared" si="31"/>
        <v/>
      </c>
      <c r="AE105" s="41" t="str">
        <f t="shared" si="32"/>
        <v/>
      </c>
      <c r="AF105" s="41" t="str">
        <f t="shared" si="33"/>
        <v/>
      </c>
    </row>
    <row r="106" spans="1:32" ht="40.15" customHeight="1" x14ac:dyDescent="0.25">
      <c r="A106" s="74" t="str">
        <f>IF(B106="","",MAX($A$8:A105)+1)</f>
        <v/>
      </c>
      <c r="B106" s="73"/>
      <c r="C106" s="338"/>
      <c r="D106" s="33"/>
      <c r="E106" s="5" t="str">
        <f t="shared" si="21"/>
        <v/>
      </c>
      <c r="F106" s="5" t="str">
        <f t="shared" si="22"/>
        <v/>
      </c>
      <c r="G106" s="338"/>
      <c r="H106" s="6" t="str">
        <f t="shared" si="23"/>
        <v/>
      </c>
      <c r="I106" s="5" t="str">
        <f t="shared" si="24"/>
        <v/>
      </c>
      <c r="J106" s="98" t="e">
        <f t="shared" si="25"/>
        <v>#N/A</v>
      </c>
      <c r="K106" s="6" t="str">
        <f t="shared" si="26"/>
        <v/>
      </c>
      <c r="L106" s="182" t="str">
        <f t="shared" si="27"/>
        <v/>
      </c>
      <c r="M106" s="338"/>
      <c r="N106" s="72" t="s">
        <v>29</v>
      </c>
      <c r="O106" s="5">
        <f t="shared" si="34"/>
        <v>0</v>
      </c>
      <c r="P106" s="183"/>
      <c r="Q106" s="183"/>
      <c r="R106" s="4" t="s">
        <v>13</v>
      </c>
      <c r="S106" s="5">
        <f t="shared" si="28"/>
        <v>0</v>
      </c>
      <c r="T106" s="33" t="s">
        <v>13</v>
      </c>
      <c r="U106" s="5">
        <f t="shared" si="35"/>
        <v>0</v>
      </c>
      <c r="V106" s="33" t="s">
        <v>13</v>
      </c>
      <c r="W106" s="171" t="str">
        <f t="shared" si="29"/>
        <v/>
      </c>
      <c r="X106" s="72" t="s">
        <v>531</v>
      </c>
      <c r="Y106" s="5">
        <f t="shared" si="36"/>
        <v>0</v>
      </c>
      <c r="Z106" s="72" t="s">
        <v>530</v>
      </c>
      <c r="AA106" s="6">
        <f t="shared" si="37"/>
        <v>0</v>
      </c>
      <c r="AB106" s="4" t="s">
        <v>516</v>
      </c>
      <c r="AC106" s="5">
        <f t="shared" si="30"/>
        <v>0</v>
      </c>
      <c r="AD106" s="6" t="str">
        <f t="shared" si="31"/>
        <v/>
      </c>
      <c r="AE106" s="41" t="str">
        <f t="shared" si="32"/>
        <v/>
      </c>
      <c r="AF106" s="41" t="str">
        <f t="shared" si="33"/>
        <v/>
      </c>
    </row>
    <row r="107" spans="1:32" ht="40.15" customHeight="1" x14ac:dyDescent="0.25">
      <c r="A107" s="74" t="str">
        <f>IF(B107="","",MAX($A$8:A106)+1)</f>
        <v/>
      </c>
      <c r="B107" s="73"/>
      <c r="C107" s="338"/>
      <c r="D107" s="33"/>
      <c r="E107" s="5" t="str">
        <f t="shared" si="21"/>
        <v/>
      </c>
      <c r="F107" s="5" t="str">
        <f t="shared" si="22"/>
        <v/>
      </c>
      <c r="G107" s="338"/>
      <c r="H107" s="6" t="str">
        <f t="shared" si="23"/>
        <v/>
      </c>
      <c r="I107" s="5" t="str">
        <f t="shared" si="24"/>
        <v/>
      </c>
      <c r="J107" s="98" t="e">
        <f t="shared" si="25"/>
        <v>#N/A</v>
      </c>
      <c r="K107" s="6" t="str">
        <f t="shared" si="26"/>
        <v/>
      </c>
      <c r="L107" s="182" t="str">
        <f t="shared" si="27"/>
        <v/>
      </c>
      <c r="M107" s="338"/>
      <c r="N107" s="72" t="s">
        <v>29</v>
      </c>
      <c r="O107" s="5">
        <f t="shared" si="34"/>
        <v>0</v>
      </c>
      <c r="P107" s="183"/>
      <c r="Q107" s="183"/>
      <c r="R107" s="4" t="s">
        <v>13</v>
      </c>
      <c r="S107" s="5">
        <f t="shared" si="28"/>
        <v>0</v>
      </c>
      <c r="T107" s="33" t="s">
        <v>13</v>
      </c>
      <c r="U107" s="5">
        <f t="shared" si="35"/>
        <v>0</v>
      </c>
      <c r="V107" s="33" t="s">
        <v>13</v>
      </c>
      <c r="W107" s="171" t="str">
        <f t="shared" si="29"/>
        <v/>
      </c>
      <c r="X107" s="72" t="s">
        <v>531</v>
      </c>
      <c r="Y107" s="5">
        <f t="shared" si="36"/>
        <v>0</v>
      </c>
      <c r="Z107" s="72" t="s">
        <v>530</v>
      </c>
      <c r="AA107" s="6">
        <f t="shared" si="37"/>
        <v>0</v>
      </c>
      <c r="AB107" s="4" t="s">
        <v>516</v>
      </c>
      <c r="AC107" s="5">
        <f t="shared" si="30"/>
        <v>0</v>
      </c>
      <c r="AD107" s="6" t="str">
        <f t="shared" si="31"/>
        <v/>
      </c>
      <c r="AE107" s="41" t="str">
        <f t="shared" si="32"/>
        <v/>
      </c>
      <c r="AF107" s="41" t="str">
        <f t="shared" si="33"/>
        <v/>
      </c>
    </row>
    <row r="108" spans="1:32" ht="40.15" customHeight="1" x14ac:dyDescent="0.25">
      <c r="A108" s="74" t="str">
        <f>IF(B108="","",MAX($A$8:A107)+1)</f>
        <v/>
      </c>
      <c r="B108" s="73"/>
      <c r="C108" s="338"/>
      <c r="D108" s="33"/>
      <c r="E108" s="5" t="str">
        <f t="shared" si="21"/>
        <v/>
      </c>
      <c r="F108" s="5" t="str">
        <f t="shared" si="22"/>
        <v/>
      </c>
      <c r="G108" s="338"/>
      <c r="H108" s="6" t="str">
        <f t="shared" si="23"/>
        <v/>
      </c>
      <c r="I108" s="5" t="str">
        <f t="shared" si="24"/>
        <v/>
      </c>
      <c r="J108" s="98" t="e">
        <f t="shared" si="25"/>
        <v>#N/A</v>
      </c>
      <c r="K108" s="6" t="str">
        <f t="shared" si="26"/>
        <v/>
      </c>
      <c r="L108" s="182" t="str">
        <f t="shared" si="27"/>
        <v/>
      </c>
      <c r="M108" s="338"/>
      <c r="N108" s="72" t="s">
        <v>29</v>
      </c>
      <c r="O108" s="5">
        <f t="shared" si="34"/>
        <v>0</v>
      </c>
      <c r="P108" s="183"/>
      <c r="Q108" s="183"/>
      <c r="R108" s="4" t="s">
        <v>13</v>
      </c>
      <c r="S108" s="5">
        <f t="shared" si="28"/>
        <v>0</v>
      </c>
      <c r="T108" s="33" t="s">
        <v>13</v>
      </c>
      <c r="U108" s="5">
        <f t="shared" si="35"/>
        <v>0</v>
      </c>
      <c r="V108" s="33" t="s">
        <v>13</v>
      </c>
      <c r="W108" s="171" t="str">
        <f t="shared" si="29"/>
        <v/>
      </c>
      <c r="X108" s="72" t="s">
        <v>531</v>
      </c>
      <c r="Y108" s="5">
        <f t="shared" si="36"/>
        <v>0</v>
      </c>
      <c r="Z108" s="72" t="s">
        <v>530</v>
      </c>
      <c r="AA108" s="6">
        <f t="shared" si="37"/>
        <v>0</v>
      </c>
      <c r="AB108" s="4" t="s">
        <v>516</v>
      </c>
      <c r="AC108" s="5">
        <f t="shared" si="30"/>
        <v>0</v>
      </c>
      <c r="AD108" s="6" t="str">
        <f t="shared" si="31"/>
        <v/>
      </c>
      <c r="AE108" s="41" t="str">
        <f t="shared" si="32"/>
        <v/>
      </c>
      <c r="AF108" s="41" t="str">
        <f t="shared" si="33"/>
        <v/>
      </c>
    </row>
    <row r="109" spans="1:32" ht="40.15" customHeight="1" x14ac:dyDescent="0.25">
      <c r="A109" s="74" t="str">
        <f>IF(B109="","",MAX($A$8:A108)+1)</f>
        <v/>
      </c>
      <c r="B109" s="73"/>
      <c r="C109" s="338"/>
      <c r="D109" s="33"/>
      <c r="E109" s="5" t="str">
        <f t="shared" si="21"/>
        <v/>
      </c>
      <c r="F109" s="5" t="str">
        <f t="shared" si="22"/>
        <v/>
      </c>
      <c r="G109" s="338"/>
      <c r="H109" s="6" t="str">
        <f t="shared" si="23"/>
        <v/>
      </c>
      <c r="I109" s="5" t="str">
        <f t="shared" si="24"/>
        <v/>
      </c>
      <c r="J109" s="98" t="e">
        <f t="shared" si="25"/>
        <v>#N/A</v>
      </c>
      <c r="K109" s="6" t="str">
        <f t="shared" si="26"/>
        <v/>
      </c>
      <c r="L109" s="182" t="str">
        <f t="shared" si="27"/>
        <v/>
      </c>
      <c r="M109" s="338"/>
      <c r="N109" s="72" t="s">
        <v>29</v>
      </c>
      <c r="O109" s="5">
        <f t="shared" si="34"/>
        <v>0</v>
      </c>
      <c r="P109" s="183"/>
      <c r="Q109" s="183"/>
      <c r="R109" s="4" t="s">
        <v>13</v>
      </c>
      <c r="S109" s="5">
        <f t="shared" si="28"/>
        <v>0</v>
      </c>
      <c r="T109" s="33" t="s">
        <v>13</v>
      </c>
      <c r="U109" s="5">
        <f t="shared" si="35"/>
        <v>0</v>
      </c>
      <c r="V109" s="33" t="s">
        <v>13</v>
      </c>
      <c r="W109" s="171" t="str">
        <f t="shared" si="29"/>
        <v/>
      </c>
      <c r="X109" s="72" t="s">
        <v>531</v>
      </c>
      <c r="Y109" s="5">
        <f t="shared" si="36"/>
        <v>0</v>
      </c>
      <c r="Z109" s="72" t="s">
        <v>530</v>
      </c>
      <c r="AA109" s="6">
        <f t="shared" si="37"/>
        <v>0</v>
      </c>
      <c r="AB109" s="4" t="s">
        <v>516</v>
      </c>
      <c r="AC109" s="5">
        <f t="shared" si="30"/>
        <v>0</v>
      </c>
      <c r="AD109" s="6" t="str">
        <f t="shared" si="31"/>
        <v/>
      </c>
      <c r="AE109" s="41" t="str">
        <f t="shared" si="32"/>
        <v/>
      </c>
      <c r="AF109" s="41" t="str">
        <f t="shared" si="33"/>
        <v/>
      </c>
    </row>
    <row r="110" spans="1:32" ht="40.15" customHeight="1" x14ac:dyDescent="0.25">
      <c r="A110" s="74" t="str">
        <f>IF(B110="","",MAX($A$8:A109)+1)</f>
        <v/>
      </c>
      <c r="B110" s="73"/>
      <c r="C110" s="338"/>
      <c r="D110" s="33"/>
      <c r="E110" s="5" t="str">
        <f t="shared" si="21"/>
        <v/>
      </c>
      <c r="F110" s="5" t="str">
        <f t="shared" si="22"/>
        <v/>
      </c>
      <c r="G110" s="338"/>
      <c r="H110" s="6" t="str">
        <f t="shared" si="23"/>
        <v/>
      </c>
      <c r="I110" s="5" t="str">
        <f t="shared" si="24"/>
        <v/>
      </c>
      <c r="J110" s="98" t="e">
        <f t="shared" si="25"/>
        <v>#N/A</v>
      </c>
      <c r="K110" s="6" t="str">
        <f t="shared" si="26"/>
        <v/>
      </c>
      <c r="L110" s="182" t="str">
        <f t="shared" si="27"/>
        <v/>
      </c>
      <c r="M110" s="338"/>
      <c r="N110" s="72" t="s">
        <v>29</v>
      </c>
      <c r="O110" s="5">
        <f t="shared" si="34"/>
        <v>0</v>
      </c>
      <c r="P110" s="183"/>
      <c r="Q110" s="183"/>
      <c r="R110" s="4" t="s">
        <v>13</v>
      </c>
      <c r="S110" s="5">
        <f t="shared" si="28"/>
        <v>0</v>
      </c>
      <c r="T110" s="33" t="s">
        <v>13</v>
      </c>
      <c r="U110" s="5">
        <f t="shared" si="35"/>
        <v>0</v>
      </c>
      <c r="V110" s="33" t="s">
        <v>13</v>
      </c>
      <c r="W110" s="171" t="str">
        <f t="shared" si="29"/>
        <v/>
      </c>
      <c r="X110" s="72" t="s">
        <v>531</v>
      </c>
      <c r="Y110" s="5">
        <f t="shared" si="36"/>
        <v>0</v>
      </c>
      <c r="Z110" s="72" t="s">
        <v>530</v>
      </c>
      <c r="AA110" s="6">
        <f t="shared" si="37"/>
        <v>0</v>
      </c>
      <c r="AB110" s="4" t="s">
        <v>516</v>
      </c>
      <c r="AC110" s="5">
        <f t="shared" si="30"/>
        <v>0</v>
      </c>
      <c r="AD110" s="6" t="str">
        <f t="shared" si="31"/>
        <v/>
      </c>
      <c r="AE110" s="41" t="str">
        <f t="shared" si="32"/>
        <v/>
      </c>
      <c r="AF110" s="41" t="str">
        <f t="shared" si="33"/>
        <v/>
      </c>
    </row>
    <row r="111" spans="1:32" ht="40.15" customHeight="1" x14ac:dyDescent="0.25">
      <c r="A111" s="74" t="str">
        <f>IF(B111="","",MAX($A$8:A110)+1)</f>
        <v/>
      </c>
      <c r="B111" s="73"/>
      <c r="C111" s="338"/>
      <c r="D111" s="33"/>
      <c r="E111" s="5" t="str">
        <f t="shared" si="21"/>
        <v/>
      </c>
      <c r="F111" s="5" t="str">
        <f t="shared" si="22"/>
        <v/>
      </c>
      <c r="G111" s="338"/>
      <c r="H111" s="6" t="str">
        <f t="shared" si="23"/>
        <v/>
      </c>
      <c r="I111" s="5" t="str">
        <f t="shared" si="24"/>
        <v/>
      </c>
      <c r="J111" s="98" t="e">
        <f t="shared" si="25"/>
        <v>#N/A</v>
      </c>
      <c r="K111" s="6" t="str">
        <f t="shared" si="26"/>
        <v/>
      </c>
      <c r="L111" s="182" t="str">
        <f t="shared" si="27"/>
        <v/>
      </c>
      <c r="M111" s="338"/>
      <c r="N111" s="72" t="s">
        <v>29</v>
      </c>
      <c r="O111" s="5">
        <f t="shared" si="34"/>
        <v>0</v>
      </c>
      <c r="P111" s="183"/>
      <c r="Q111" s="183"/>
      <c r="R111" s="4" t="s">
        <v>13</v>
      </c>
      <c r="S111" s="5">
        <f t="shared" si="28"/>
        <v>0</v>
      </c>
      <c r="T111" s="33" t="s">
        <v>13</v>
      </c>
      <c r="U111" s="5">
        <f t="shared" si="35"/>
        <v>0</v>
      </c>
      <c r="V111" s="33" t="s">
        <v>13</v>
      </c>
      <c r="W111" s="171" t="str">
        <f t="shared" si="29"/>
        <v/>
      </c>
      <c r="X111" s="72" t="s">
        <v>531</v>
      </c>
      <c r="Y111" s="5">
        <f t="shared" si="36"/>
        <v>0</v>
      </c>
      <c r="Z111" s="72" t="s">
        <v>530</v>
      </c>
      <c r="AA111" s="6">
        <f t="shared" si="37"/>
        <v>0</v>
      </c>
      <c r="AB111" s="4" t="s">
        <v>516</v>
      </c>
      <c r="AC111" s="5">
        <f t="shared" si="30"/>
        <v>0</v>
      </c>
      <c r="AD111" s="6" t="str">
        <f t="shared" si="31"/>
        <v/>
      </c>
      <c r="AE111" s="41" t="str">
        <f t="shared" si="32"/>
        <v/>
      </c>
      <c r="AF111" s="41" t="str">
        <f t="shared" si="33"/>
        <v/>
      </c>
    </row>
    <row r="112" spans="1:32" ht="40.15" customHeight="1" x14ac:dyDescent="0.25">
      <c r="A112" s="74" t="str">
        <f>IF(B112="","",MAX($A$8:A111)+1)</f>
        <v/>
      </c>
      <c r="B112" s="73"/>
      <c r="C112" s="338"/>
      <c r="D112" s="33"/>
      <c r="E112" s="5" t="str">
        <f t="shared" si="21"/>
        <v/>
      </c>
      <c r="F112" s="5" t="str">
        <f t="shared" si="22"/>
        <v/>
      </c>
      <c r="G112" s="338"/>
      <c r="H112" s="6" t="str">
        <f t="shared" si="23"/>
        <v/>
      </c>
      <c r="I112" s="5" t="str">
        <f t="shared" si="24"/>
        <v/>
      </c>
      <c r="J112" s="98" t="e">
        <f t="shared" si="25"/>
        <v>#N/A</v>
      </c>
      <c r="K112" s="6" t="str">
        <f t="shared" si="26"/>
        <v/>
      </c>
      <c r="L112" s="182" t="str">
        <f t="shared" si="27"/>
        <v/>
      </c>
      <c r="M112" s="338"/>
      <c r="N112" s="72" t="s">
        <v>29</v>
      </c>
      <c r="O112" s="5">
        <f t="shared" si="34"/>
        <v>0</v>
      </c>
      <c r="P112" s="183"/>
      <c r="Q112" s="183"/>
      <c r="R112" s="4" t="s">
        <v>13</v>
      </c>
      <c r="S112" s="5">
        <f t="shared" si="28"/>
        <v>0</v>
      </c>
      <c r="T112" s="33" t="s">
        <v>13</v>
      </c>
      <c r="U112" s="5">
        <f t="shared" si="35"/>
        <v>0</v>
      </c>
      <c r="V112" s="33" t="s">
        <v>13</v>
      </c>
      <c r="W112" s="171" t="str">
        <f t="shared" si="29"/>
        <v/>
      </c>
      <c r="X112" s="72" t="s">
        <v>531</v>
      </c>
      <c r="Y112" s="5">
        <f t="shared" si="36"/>
        <v>0</v>
      </c>
      <c r="Z112" s="72" t="s">
        <v>530</v>
      </c>
      <c r="AA112" s="6">
        <f t="shared" si="37"/>
        <v>0</v>
      </c>
      <c r="AB112" s="4" t="s">
        <v>516</v>
      </c>
      <c r="AC112" s="5">
        <f t="shared" si="30"/>
        <v>0</v>
      </c>
      <c r="AD112" s="6" t="str">
        <f t="shared" si="31"/>
        <v/>
      </c>
      <c r="AE112" s="41" t="str">
        <f t="shared" si="32"/>
        <v/>
      </c>
      <c r="AF112" s="41" t="str">
        <f t="shared" si="33"/>
        <v/>
      </c>
    </row>
    <row r="113" spans="1:32" ht="40.15" customHeight="1" x14ac:dyDescent="0.25">
      <c r="A113" s="74" t="str">
        <f>IF(B113="","",MAX($A$8:A112)+1)</f>
        <v/>
      </c>
      <c r="B113" s="73"/>
      <c r="C113" s="338"/>
      <c r="D113" s="33"/>
      <c r="E113" s="5" t="str">
        <f t="shared" si="21"/>
        <v/>
      </c>
      <c r="F113" s="5" t="str">
        <f t="shared" si="22"/>
        <v/>
      </c>
      <c r="G113" s="338"/>
      <c r="H113" s="6" t="str">
        <f t="shared" si="23"/>
        <v/>
      </c>
      <c r="I113" s="5" t="str">
        <f t="shared" si="24"/>
        <v/>
      </c>
      <c r="J113" s="98" t="e">
        <f t="shared" si="25"/>
        <v>#N/A</v>
      </c>
      <c r="K113" s="6" t="str">
        <f t="shared" si="26"/>
        <v/>
      </c>
      <c r="L113" s="182" t="str">
        <f t="shared" si="27"/>
        <v/>
      </c>
      <c r="M113" s="338"/>
      <c r="N113" s="72" t="s">
        <v>29</v>
      </c>
      <c r="O113" s="5">
        <f t="shared" si="34"/>
        <v>0</v>
      </c>
      <c r="P113" s="183"/>
      <c r="Q113" s="183"/>
      <c r="R113" s="4" t="s">
        <v>13</v>
      </c>
      <c r="S113" s="5">
        <f t="shared" si="28"/>
        <v>0</v>
      </c>
      <c r="T113" s="33" t="s">
        <v>13</v>
      </c>
      <c r="U113" s="5">
        <f t="shared" si="35"/>
        <v>0</v>
      </c>
      <c r="V113" s="33" t="s">
        <v>13</v>
      </c>
      <c r="W113" s="171" t="str">
        <f t="shared" si="29"/>
        <v/>
      </c>
      <c r="X113" s="72" t="s">
        <v>531</v>
      </c>
      <c r="Y113" s="5">
        <f t="shared" si="36"/>
        <v>0</v>
      </c>
      <c r="Z113" s="72" t="s">
        <v>530</v>
      </c>
      <c r="AA113" s="6">
        <f t="shared" si="37"/>
        <v>0</v>
      </c>
      <c r="AB113" s="4" t="s">
        <v>516</v>
      </c>
      <c r="AC113" s="5">
        <f t="shared" si="30"/>
        <v>0</v>
      </c>
      <c r="AD113" s="6" t="str">
        <f t="shared" si="31"/>
        <v/>
      </c>
      <c r="AE113" s="41" t="str">
        <f t="shared" si="32"/>
        <v/>
      </c>
      <c r="AF113" s="41" t="str">
        <f t="shared" si="33"/>
        <v/>
      </c>
    </row>
    <row r="114" spans="1:32" ht="40.15" customHeight="1" x14ac:dyDescent="0.25">
      <c r="A114" s="74" t="str">
        <f>IF(B114="","",MAX($A$8:A113)+1)</f>
        <v/>
      </c>
      <c r="B114" s="73"/>
      <c r="C114" s="338"/>
      <c r="D114" s="33"/>
      <c r="E114" s="5" t="str">
        <f t="shared" si="21"/>
        <v/>
      </c>
      <c r="F114" s="5" t="str">
        <f t="shared" si="22"/>
        <v/>
      </c>
      <c r="G114" s="338"/>
      <c r="H114" s="6" t="str">
        <f t="shared" si="23"/>
        <v/>
      </c>
      <c r="I114" s="5" t="str">
        <f t="shared" si="24"/>
        <v/>
      </c>
      <c r="J114" s="98" t="e">
        <f t="shared" si="25"/>
        <v>#N/A</v>
      </c>
      <c r="K114" s="6" t="str">
        <f t="shared" si="26"/>
        <v/>
      </c>
      <c r="L114" s="182" t="str">
        <f t="shared" si="27"/>
        <v/>
      </c>
      <c r="M114" s="338"/>
      <c r="N114" s="72" t="s">
        <v>29</v>
      </c>
      <c r="O114" s="5">
        <f t="shared" si="34"/>
        <v>0</v>
      </c>
      <c r="P114" s="183"/>
      <c r="Q114" s="183"/>
      <c r="R114" s="4" t="s">
        <v>13</v>
      </c>
      <c r="S114" s="5">
        <f t="shared" si="28"/>
        <v>0</v>
      </c>
      <c r="T114" s="33" t="s">
        <v>13</v>
      </c>
      <c r="U114" s="5">
        <f t="shared" si="35"/>
        <v>0</v>
      </c>
      <c r="V114" s="33" t="s">
        <v>13</v>
      </c>
      <c r="W114" s="171" t="str">
        <f t="shared" si="29"/>
        <v/>
      </c>
      <c r="X114" s="72" t="s">
        <v>531</v>
      </c>
      <c r="Y114" s="5">
        <f t="shared" si="36"/>
        <v>0</v>
      </c>
      <c r="Z114" s="72" t="s">
        <v>530</v>
      </c>
      <c r="AA114" s="6">
        <f t="shared" si="37"/>
        <v>0</v>
      </c>
      <c r="AB114" s="4" t="s">
        <v>516</v>
      </c>
      <c r="AC114" s="5">
        <f t="shared" si="30"/>
        <v>0</v>
      </c>
      <c r="AD114" s="6" t="str">
        <f t="shared" si="31"/>
        <v/>
      </c>
      <c r="AE114" s="41" t="str">
        <f t="shared" si="32"/>
        <v/>
      </c>
      <c r="AF114" s="41" t="str">
        <f t="shared" si="33"/>
        <v/>
      </c>
    </row>
    <row r="115" spans="1:32" ht="40.15" customHeight="1" x14ac:dyDescent="0.25">
      <c r="A115" s="74" t="str">
        <f>IF(B115="","",MAX($A$8:A114)+1)</f>
        <v/>
      </c>
      <c r="B115" s="73"/>
      <c r="C115" s="338"/>
      <c r="D115" s="33"/>
      <c r="E115" s="5" t="str">
        <f t="shared" si="21"/>
        <v/>
      </c>
      <c r="F115" s="5" t="str">
        <f t="shared" si="22"/>
        <v/>
      </c>
      <c r="G115" s="338"/>
      <c r="H115" s="6" t="str">
        <f t="shared" si="23"/>
        <v/>
      </c>
      <c r="I115" s="5" t="str">
        <f t="shared" si="24"/>
        <v/>
      </c>
      <c r="J115" s="98" t="e">
        <f t="shared" si="25"/>
        <v>#N/A</v>
      </c>
      <c r="K115" s="6" t="str">
        <f t="shared" si="26"/>
        <v/>
      </c>
      <c r="L115" s="182" t="str">
        <f t="shared" si="27"/>
        <v/>
      </c>
      <c r="M115" s="338"/>
      <c r="N115" s="72" t="s">
        <v>29</v>
      </c>
      <c r="O115" s="5">
        <f t="shared" si="34"/>
        <v>0</v>
      </c>
      <c r="P115" s="183"/>
      <c r="Q115" s="183"/>
      <c r="R115" s="4" t="s">
        <v>13</v>
      </c>
      <c r="S115" s="5">
        <f t="shared" si="28"/>
        <v>0</v>
      </c>
      <c r="T115" s="33" t="s">
        <v>13</v>
      </c>
      <c r="U115" s="5">
        <f t="shared" si="35"/>
        <v>0</v>
      </c>
      <c r="V115" s="33" t="s">
        <v>13</v>
      </c>
      <c r="W115" s="171" t="str">
        <f t="shared" si="29"/>
        <v/>
      </c>
      <c r="X115" s="72" t="s">
        <v>531</v>
      </c>
      <c r="Y115" s="5">
        <f t="shared" si="36"/>
        <v>0</v>
      </c>
      <c r="Z115" s="72" t="s">
        <v>530</v>
      </c>
      <c r="AA115" s="6">
        <f t="shared" si="37"/>
        <v>0</v>
      </c>
      <c r="AB115" s="4" t="s">
        <v>516</v>
      </c>
      <c r="AC115" s="5">
        <f t="shared" si="30"/>
        <v>0</v>
      </c>
      <c r="AD115" s="6" t="str">
        <f t="shared" si="31"/>
        <v/>
      </c>
      <c r="AE115" s="41" t="str">
        <f t="shared" si="32"/>
        <v/>
      </c>
      <c r="AF115" s="41" t="str">
        <f t="shared" si="33"/>
        <v/>
      </c>
    </row>
    <row r="116" spans="1:32" ht="40.15" customHeight="1" x14ac:dyDescent="0.25">
      <c r="A116" s="74" t="str">
        <f>IF(B116="","",MAX($A$8:A115)+1)</f>
        <v/>
      </c>
      <c r="B116" s="73"/>
      <c r="C116" s="338"/>
      <c r="D116" s="33"/>
      <c r="E116" s="5" t="str">
        <f t="shared" si="21"/>
        <v/>
      </c>
      <c r="F116" s="5" t="str">
        <f t="shared" si="22"/>
        <v/>
      </c>
      <c r="G116" s="338"/>
      <c r="H116" s="6" t="str">
        <f t="shared" si="23"/>
        <v/>
      </c>
      <c r="I116" s="5" t="str">
        <f t="shared" si="24"/>
        <v/>
      </c>
      <c r="J116" s="98" t="e">
        <f t="shared" si="25"/>
        <v>#N/A</v>
      </c>
      <c r="K116" s="6" t="str">
        <f t="shared" si="26"/>
        <v/>
      </c>
      <c r="L116" s="182" t="str">
        <f t="shared" si="27"/>
        <v/>
      </c>
      <c r="M116" s="338"/>
      <c r="N116" s="72" t="s">
        <v>29</v>
      </c>
      <c r="O116" s="5">
        <f t="shared" si="34"/>
        <v>0</v>
      </c>
      <c r="P116" s="183"/>
      <c r="Q116" s="183"/>
      <c r="R116" s="4" t="s">
        <v>13</v>
      </c>
      <c r="S116" s="5">
        <f t="shared" si="28"/>
        <v>0</v>
      </c>
      <c r="T116" s="33" t="s">
        <v>13</v>
      </c>
      <c r="U116" s="5">
        <f t="shared" si="35"/>
        <v>0</v>
      </c>
      <c r="V116" s="33" t="s">
        <v>13</v>
      </c>
      <c r="W116" s="171" t="str">
        <f t="shared" si="29"/>
        <v/>
      </c>
      <c r="X116" s="72" t="s">
        <v>531</v>
      </c>
      <c r="Y116" s="5">
        <f t="shared" si="36"/>
        <v>0</v>
      </c>
      <c r="Z116" s="72" t="s">
        <v>530</v>
      </c>
      <c r="AA116" s="6">
        <f t="shared" si="37"/>
        <v>0</v>
      </c>
      <c r="AB116" s="4" t="s">
        <v>516</v>
      </c>
      <c r="AC116" s="5">
        <f t="shared" si="30"/>
        <v>0</v>
      </c>
      <c r="AD116" s="6" t="str">
        <f t="shared" si="31"/>
        <v/>
      </c>
      <c r="AE116" s="41" t="str">
        <f t="shared" si="32"/>
        <v/>
      </c>
      <c r="AF116" s="41" t="str">
        <f t="shared" si="33"/>
        <v/>
      </c>
    </row>
    <row r="117" spans="1:32" ht="40.15" customHeight="1" x14ac:dyDescent="0.25">
      <c r="A117" s="74" t="str">
        <f>IF(B117="","",MAX($A$8:A116)+1)</f>
        <v/>
      </c>
      <c r="B117" s="73"/>
      <c r="C117" s="338"/>
      <c r="D117" s="33"/>
      <c r="E117" s="5" t="str">
        <f t="shared" si="21"/>
        <v/>
      </c>
      <c r="F117" s="5" t="str">
        <f t="shared" si="22"/>
        <v/>
      </c>
      <c r="G117" s="338"/>
      <c r="H117" s="6" t="str">
        <f t="shared" si="23"/>
        <v/>
      </c>
      <c r="I117" s="5" t="str">
        <f t="shared" si="24"/>
        <v/>
      </c>
      <c r="J117" s="98" t="e">
        <f t="shared" si="25"/>
        <v>#N/A</v>
      </c>
      <c r="K117" s="6" t="str">
        <f t="shared" si="26"/>
        <v/>
      </c>
      <c r="L117" s="182" t="str">
        <f t="shared" si="27"/>
        <v/>
      </c>
      <c r="M117" s="338"/>
      <c r="N117" s="72" t="s">
        <v>29</v>
      </c>
      <c r="O117" s="5">
        <f t="shared" si="34"/>
        <v>0</v>
      </c>
      <c r="P117" s="183"/>
      <c r="Q117" s="183"/>
      <c r="R117" s="4" t="s">
        <v>13</v>
      </c>
      <c r="S117" s="5">
        <f t="shared" si="28"/>
        <v>0</v>
      </c>
      <c r="T117" s="33" t="s">
        <v>13</v>
      </c>
      <c r="U117" s="5">
        <f t="shared" si="35"/>
        <v>0</v>
      </c>
      <c r="V117" s="33" t="s">
        <v>13</v>
      </c>
      <c r="W117" s="171" t="str">
        <f t="shared" si="29"/>
        <v/>
      </c>
      <c r="X117" s="72" t="s">
        <v>531</v>
      </c>
      <c r="Y117" s="5">
        <f t="shared" si="36"/>
        <v>0</v>
      </c>
      <c r="Z117" s="72" t="s">
        <v>530</v>
      </c>
      <c r="AA117" s="6">
        <f t="shared" si="37"/>
        <v>0</v>
      </c>
      <c r="AB117" s="4" t="s">
        <v>516</v>
      </c>
      <c r="AC117" s="5">
        <f t="shared" si="30"/>
        <v>0</v>
      </c>
      <c r="AD117" s="6" t="str">
        <f t="shared" si="31"/>
        <v/>
      </c>
      <c r="AE117" s="41" t="str">
        <f t="shared" si="32"/>
        <v/>
      </c>
      <c r="AF117" s="41" t="str">
        <f t="shared" si="33"/>
        <v/>
      </c>
    </row>
    <row r="118" spans="1:32" ht="40.15" customHeight="1" x14ac:dyDescent="0.25">
      <c r="A118" s="74" t="str">
        <f>IF(B118="","",MAX($A$8:A117)+1)</f>
        <v/>
      </c>
      <c r="B118" s="73"/>
      <c r="C118" s="338"/>
      <c r="D118" s="33"/>
      <c r="E118" s="5" t="str">
        <f t="shared" si="21"/>
        <v/>
      </c>
      <c r="F118" s="5" t="str">
        <f t="shared" si="22"/>
        <v/>
      </c>
      <c r="G118" s="338"/>
      <c r="H118" s="6" t="str">
        <f t="shared" si="23"/>
        <v/>
      </c>
      <c r="I118" s="5" t="str">
        <f t="shared" si="24"/>
        <v/>
      </c>
      <c r="J118" s="98" t="e">
        <f t="shared" si="25"/>
        <v>#N/A</v>
      </c>
      <c r="K118" s="6" t="str">
        <f t="shared" si="26"/>
        <v/>
      </c>
      <c r="L118" s="182" t="str">
        <f t="shared" si="27"/>
        <v/>
      </c>
      <c r="M118" s="338"/>
      <c r="N118" s="72" t="s">
        <v>29</v>
      </c>
      <c r="O118" s="5">
        <f t="shared" si="34"/>
        <v>0</v>
      </c>
      <c r="P118" s="183"/>
      <c r="Q118" s="183"/>
      <c r="R118" s="4" t="s">
        <v>13</v>
      </c>
      <c r="S118" s="5">
        <f t="shared" si="28"/>
        <v>0</v>
      </c>
      <c r="T118" s="33" t="s">
        <v>13</v>
      </c>
      <c r="U118" s="5">
        <f t="shared" si="35"/>
        <v>0</v>
      </c>
      <c r="V118" s="33" t="s">
        <v>13</v>
      </c>
      <c r="W118" s="171" t="str">
        <f t="shared" si="29"/>
        <v/>
      </c>
      <c r="X118" s="72" t="s">
        <v>531</v>
      </c>
      <c r="Y118" s="5">
        <f t="shared" si="36"/>
        <v>0</v>
      </c>
      <c r="Z118" s="72" t="s">
        <v>530</v>
      </c>
      <c r="AA118" s="6">
        <f t="shared" si="37"/>
        <v>0</v>
      </c>
      <c r="AB118" s="4" t="s">
        <v>516</v>
      </c>
      <c r="AC118" s="5">
        <f t="shared" si="30"/>
        <v>0</v>
      </c>
      <c r="AD118" s="6" t="str">
        <f t="shared" si="31"/>
        <v/>
      </c>
      <c r="AE118" s="41" t="str">
        <f t="shared" si="32"/>
        <v/>
      </c>
      <c r="AF118" s="41" t="str">
        <f t="shared" si="33"/>
        <v/>
      </c>
    </row>
    <row r="119" spans="1:32" ht="40.15" customHeight="1" x14ac:dyDescent="0.25">
      <c r="A119" s="74" t="str">
        <f>IF(B119="","",MAX($A$8:A118)+1)</f>
        <v/>
      </c>
      <c r="B119" s="73"/>
      <c r="C119" s="338"/>
      <c r="D119" s="33"/>
      <c r="E119" s="5" t="str">
        <f t="shared" si="21"/>
        <v/>
      </c>
      <c r="F119" s="5" t="str">
        <f t="shared" si="22"/>
        <v/>
      </c>
      <c r="G119" s="338"/>
      <c r="H119" s="6" t="str">
        <f t="shared" si="23"/>
        <v/>
      </c>
      <c r="I119" s="5" t="str">
        <f t="shared" si="24"/>
        <v/>
      </c>
      <c r="J119" s="98" t="e">
        <f t="shared" si="25"/>
        <v>#N/A</v>
      </c>
      <c r="K119" s="6" t="str">
        <f t="shared" si="26"/>
        <v/>
      </c>
      <c r="L119" s="182" t="str">
        <f t="shared" si="27"/>
        <v/>
      </c>
      <c r="M119" s="338"/>
      <c r="N119" s="72" t="s">
        <v>29</v>
      </c>
      <c r="O119" s="5">
        <f t="shared" si="34"/>
        <v>0</v>
      </c>
      <c r="P119" s="183"/>
      <c r="Q119" s="183"/>
      <c r="R119" s="4" t="s">
        <v>13</v>
      </c>
      <c r="S119" s="5">
        <f t="shared" si="28"/>
        <v>0</v>
      </c>
      <c r="T119" s="33" t="s">
        <v>13</v>
      </c>
      <c r="U119" s="5">
        <f t="shared" si="35"/>
        <v>0</v>
      </c>
      <c r="V119" s="33" t="s">
        <v>13</v>
      </c>
      <c r="W119" s="171" t="str">
        <f t="shared" si="29"/>
        <v/>
      </c>
      <c r="X119" s="72" t="s">
        <v>531</v>
      </c>
      <c r="Y119" s="5">
        <f t="shared" si="36"/>
        <v>0</v>
      </c>
      <c r="Z119" s="72" t="s">
        <v>530</v>
      </c>
      <c r="AA119" s="6">
        <f t="shared" si="37"/>
        <v>0</v>
      </c>
      <c r="AB119" s="4" t="s">
        <v>516</v>
      </c>
      <c r="AC119" s="5">
        <f t="shared" si="30"/>
        <v>0</v>
      </c>
      <c r="AD119" s="6" t="str">
        <f t="shared" si="31"/>
        <v/>
      </c>
      <c r="AE119" s="41" t="str">
        <f t="shared" si="32"/>
        <v/>
      </c>
      <c r="AF119" s="41" t="str">
        <f t="shared" si="33"/>
        <v/>
      </c>
    </row>
    <row r="120" spans="1:32" ht="40.15" customHeight="1" x14ac:dyDescent="0.25">
      <c r="A120" s="74" t="str">
        <f>IF(B120="","",MAX($A$8:A119)+1)</f>
        <v/>
      </c>
      <c r="B120" s="73"/>
      <c r="C120" s="338"/>
      <c r="D120" s="33"/>
      <c r="E120" s="5" t="str">
        <f t="shared" si="21"/>
        <v/>
      </c>
      <c r="F120" s="5" t="str">
        <f t="shared" si="22"/>
        <v/>
      </c>
      <c r="G120" s="338"/>
      <c r="H120" s="6" t="str">
        <f t="shared" si="23"/>
        <v/>
      </c>
      <c r="I120" s="5" t="str">
        <f t="shared" si="24"/>
        <v/>
      </c>
      <c r="J120" s="98" t="e">
        <f t="shared" si="25"/>
        <v>#N/A</v>
      </c>
      <c r="K120" s="6" t="str">
        <f t="shared" si="26"/>
        <v/>
      </c>
      <c r="L120" s="182" t="str">
        <f t="shared" si="27"/>
        <v/>
      </c>
      <c r="M120" s="338"/>
      <c r="N120" s="72" t="s">
        <v>29</v>
      </c>
      <c r="O120" s="5">
        <f t="shared" si="34"/>
        <v>0</v>
      </c>
      <c r="P120" s="183"/>
      <c r="Q120" s="183"/>
      <c r="R120" s="4" t="s">
        <v>13</v>
      </c>
      <c r="S120" s="5">
        <f t="shared" si="28"/>
        <v>0</v>
      </c>
      <c r="T120" s="33" t="s">
        <v>13</v>
      </c>
      <c r="U120" s="5">
        <f t="shared" si="35"/>
        <v>0</v>
      </c>
      <c r="V120" s="33" t="s">
        <v>13</v>
      </c>
      <c r="W120" s="171" t="str">
        <f t="shared" si="29"/>
        <v/>
      </c>
      <c r="X120" s="72" t="s">
        <v>531</v>
      </c>
      <c r="Y120" s="5">
        <f t="shared" si="36"/>
        <v>0</v>
      </c>
      <c r="Z120" s="72" t="s">
        <v>530</v>
      </c>
      <c r="AA120" s="6">
        <f t="shared" si="37"/>
        <v>0</v>
      </c>
      <c r="AB120" s="4" t="s">
        <v>516</v>
      </c>
      <c r="AC120" s="5">
        <f t="shared" si="30"/>
        <v>0</v>
      </c>
      <c r="AD120" s="6" t="str">
        <f t="shared" si="31"/>
        <v/>
      </c>
      <c r="AE120" s="41" t="str">
        <f t="shared" si="32"/>
        <v/>
      </c>
      <c r="AF120" s="41" t="str">
        <f t="shared" si="33"/>
        <v/>
      </c>
    </row>
    <row r="121" spans="1:32" ht="40.15" customHeight="1" x14ac:dyDescent="0.25">
      <c r="A121" s="74" t="str">
        <f>IF(B121="","",MAX($A$8:A120)+1)</f>
        <v/>
      </c>
      <c r="B121" s="73"/>
      <c r="C121" s="338"/>
      <c r="D121" s="33"/>
      <c r="E121" s="5" t="str">
        <f t="shared" si="21"/>
        <v/>
      </c>
      <c r="F121" s="5" t="str">
        <f t="shared" si="22"/>
        <v/>
      </c>
      <c r="G121" s="338"/>
      <c r="H121" s="6" t="str">
        <f t="shared" si="23"/>
        <v/>
      </c>
      <c r="I121" s="5" t="str">
        <f t="shared" si="24"/>
        <v/>
      </c>
      <c r="J121" s="98" t="e">
        <f t="shared" si="25"/>
        <v>#N/A</v>
      </c>
      <c r="K121" s="6" t="str">
        <f t="shared" si="26"/>
        <v/>
      </c>
      <c r="L121" s="182" t="str">
        <f t="shared" si="27"/>
        <v/>
      </c>
      <c r="M121" s="338"/>
      <c r="N121" s="72" t="s">
        <v>29</v>
      </c>
      <c r="O121" s="5">
        <f t="shared" si="34"/>
        <v>0</v>
      </c>
      <c r="P121" s="183"/>
      <c r="Q121" s="183"/>
      <c r="R121" s="4" t="s">
        <v>13</v>
      </c>
      <c r="S121" s="5">
        <f t="shared" si="28"/>
        <v>0</v>
      </c>
      <c r="T121" s="33" t="s">
        <v>13</v>
      </c>
      <c r="U121" s="5">
        <f t="shared" si="35"/>
        <v>0</v>
      </c>
      <c r="V121" s="33" t="s">
        <v>13</v>
      </c>
      <c r="W121" s="171" t="str">
        <f t="shared" si="29"/>
        <v/>
      </c>
      <c r="X121" s="72" t="s">
        <v>531</v>
      </c>
      <c r="Y121" s="5">
        <f t="shared" si="36"/>
        <v>0</v>
      </c>
      <c r="Z121" s="72" t="s">
        <v>530</v>
      </c>
      <c r="AA121" s="6">
        <f t="shared" si="37"/>
        <v>0</v>
      </c>
      <c r="AB121" s="4" t="s">
        <v>516</v>
      </c>
      <c r="AC121" s="5">
        <f t="shared" si="30"/>
        <v>0</v>
      </c>
      <c r="AD121" s="6" t="str">
        <f t="shared" si="31"/>
        <v/>
      </c>
      <c r="AE121" s="41" t="str">
        <f t="shared" si="32"/>
        <v/>
      </c>
      <c r="AF121" s="41" t="str">
        <f t="shared" si="33"/>
        <v/>
      </c>
    </row>
    <row r="122" spans="1:32" ht="40.15" customHeight="1" x14ac:dyDescent="0.25">
      <c r="A122" s="74" t="str">
        <f>IF(B122="","",MAX($A$8:A121)+1)</f>
        <v/>
      </c>
      <c r="B122" s="73"/>
      <c r="C122" s="338"/>
      <c r="D122" s="33"/>
      <c r="E122" s="5" t="str">
        <f t="shared" si="21"/>
        <v/>
      </c>
      <c r="F122" s="5" t="str">
        <f t="shared" si="22"/>
        <v/>
      </c>
      <c r="G122" s="338"/>
      <c r="H122" s="6" t="str">
        <f t="shared" si="23"/>
        <v/>
      </c>
      <c r="I122" s="5" t="str">
        <f t="shared" si="24"/>
        <v/>
      </c>
      <c r="J122" s="98" t="e">
        <f t="shared" si="25"/>
        <v>#N/A</v>
      </c>
      <c r="K122" s="6" t="str">
        <f t="shared" si="26"/>
        <v/>
      </c>
      <c r="L122" s="182" t="str">
        <f t="shared" si="27"/>
        <v/>
      </c>
      <c r="M122" s="338"/>
      <c r="N122" s="72" t="s">
        <v>29</v>
      </c>
      <c r="O122" s="5">
        <f t="shared" si="34"/>
        <v>0</v>
      </c>
      <c r="P122" s="183"/>
      <c r="Q122" s="183"/>
      <c r="R122" s="4" t="s">
        <v>13</v>
      </c>
      <c r="S122" s="5">
        <f t="shared" si="28"/>
        <v>0</v>
      </c>
      <c r="T122" s="33" t="s">
        <v>13</v>
      </c>
      <c r="U122" s="5">
        <f t="shared" si="35"/>
        <v>0</v>
      </c>
      <c r="V122" s="33" t="s">
        <v>13</v>
      </c>
      <c r="W122" s="171" t="str">
        <f t="shared" si="29"/>
        <v/>
      </c>
      <c r="X122" s="72" t="s">
        <v>531</v>
      </c>
      <c r="Y122" s="5">
        <f t="shared" si="36"/>
        <v>0</v>
      </c>
      <c r="Z122" s="72" t="s">
        <v>530</v>
      </c>
      <c r="AA122" s="6">
        <f t="shared" si="37"/>
        <v>0</v>
      </c>
      <c r="AB122" s="4" t="s">
        <v>516</v>
      </c>
      <c r="AC122" s="5">
        <f t="shared" si="30"/>
        <v>0</v>
      </c>
      <c r="AD122" s="6" t="str">
        <f t="shared" si="31"/>
        <v/>
      </c>
      <c r="AE122" s="41" t="str">
        <f t="shared" si="32"/>
        <v/>
      </c>
      <c r="AF122" s="41" t="str">
        <f t="shared" si="33"/>
        <v/>
      </c>
    </row>
    <row r="123" spans="1:32" ht="40.15" customHeight="1" x14ac:dyDescent="0.25">
      <c r="A123" s="74" t="str">
        <f>IF(B123="","",MAX($A$8:A122)+1)</f>
        <v/>
      </c>
      <c r="B123" s="73"/>
      <c r="C123" s="338"/>
      <c r="D123" s="33"/>
      <c r="E123" s="5" t="str">
        <f t="shared" si="21"/>
        <v/>
      </c>
      <c r="F123" s="5" t="str">
        <f t="shared" si="22"/>
        <v/>
      </c>
      <c r="G123" s="338"/>
      <c r="H123" s="6" t="str">
        <f t="shared" si="23"/>
        <v/>
      </c>
      <c r="I123" s="5" t="str">
        <f t="shared" si="24"/>
        <v/>
      </c>
      <c r="J123" s="98" t="e">
        <f t="shared" si="25"/>
        <v>#N/A</v>
      </c>
      <c r="K123" s="6" t="str">
        <f t="shared" si="26"/>
        <v/>
      </c>
      <c r="L123" s="182" t="str">
        <f t="shared" si="27"/>
        <v/>
      </c>
      <c r="M123" s="338"/>
      <c r="N123" s="72" t="s">
        <v>29</v>
      </c>
      <c r="O123" s="5">
        <f t="shared" si="34"/>
        <v>0</v>
      </c>
      <c r="P123" s="183"/>
      <c r="Q123" s="183"/>
      <c r="R123" s="4" t="s">
        <v>13</v>
      </c>
      <c r="S123" s="5">
        <f t="shared" si="28"/>
        <v>0</v>
      </c>
      <c r="T123" s="33" t="s">
        <v>13</v>
      </c>
      <c r="U123" s="5">
        <f t="shared" si="35"/>
        <v>0</v>
      </c>
      <c r="V123" s="33" t="s">
        <v>13</v>
      </c>
      <c r="W123" s="171" t="str">
        <f t="shared" si="29"/>
        <v/>
      </c>
      <c r="X123" s="72" t="s">
        <v>531</v>
      </c>
      <c r="Y123" s="5">
        <f t="shared" si="36"/>
        <v>0</v>
      </c>
      <c r="Z123" s="72" t="s">
        <v>530</v>
      </c>
      <c r="AA123" s="6">
        <f t="shared" si="37"/>
        <v>0</v>
      </c>
      <c r="AB123" s="4" t="s">
        <v>516</v>
      </c>
      <c r="AC123" s="5">
        <f t="shared" si="30"/>
        <v>0</v>
      </c>
      <c r="AD123" s="6" t="str">
        <f t="shared" si="31"/>
        <v/>
      </c>
      <c r="AE123" s="41" t="str">
        <f t="shared" si="32"/>
        <v/>
      </c>
      <c r="AF123" s="41" t="str">
        <f t="shared" si="33"/>
        <v/>
      </c>
    </row>
    <row r="124" spans="1:32" ht="40.15" customHeight="1" x14ac:dyDescent="0.25">
      <c r="A124" s="74" t="str">
        <f>IF(B124="","",MAX($A$8:A123)+1)</f>
        <v/>
      </c>
      <c r="B124" s="73"/>
      <c r="C124" s="338"/>
      <c r="D124" s="33"/>
      <c r="E124" s="5" t="str">
        <f t="shared" si="21"/>
        <v/>
      </c>
      <c r="F124" s="5" t="str">
        <f t="shared" si="22"/>
        <v/>
      </c>
      <c r="G124" s="338"/>
      <c r="H124" s="6" t="str">
        <f t="shared" si="23"/>
        <v/>
      </c>
      <c r="I124" s="5" t="str">
        <f t="shared" si="24"/>
        <v/>
      </c>
      <c r="J124" s="98" t="e">
        <f t="shared" si="25"/>
        <v>#N/A</v>
      </c>
      <c r="K124" s="6" t="str">
        <f t="shared" si="26"/>
        <v/>
      </c>
      <c r="L124" s="182" t="str">
        <f t="shared" si="27"/>
        <v/>
      </c>
      <c r="M124" s="338"/>
      <c r="N124" s="72" t="s">
        <v>29</v>
      </c>
      <c r="O124" s="5">
        <f t="shared" si="34"/>
        <v>0</v>
      </c>
      <c r="P124" s="183"/>
      <c r="Q124" s="183"/>
      <c r="R124" s="4" t="s">
        <v>13</v>
      </c>
      <c r="S124" s="5">
        <f t="shared" si="28"/>
        <v>0</v>
      </c>
      <c r="T124" s="33" t="s">
        <v>13</v>
      </c>
      <c r="U124" s="5">
        <f t="shared" si="35"/>
        <v>0</v>
      </c>
      <c r="V124" s="33" t="s">
        <v>13</v>
      </c>
      <c r="W124" s="171" t="str">
        <f t="shared" si="29"/>
        <v/>
      </c>
      <c r="X124" s="72" t="s">
        <v>531</v>
      </c>
      <c r="Y124" s="5">
        <f t="shared" si="36"/>
        <v>0</v>
      </c>
      <c r="Z124" s="72" t="s">
        <v>530</v>
      </c>
      <c r="AA124" s="6">
        <f t="shared" si="37"/>
        <v>0</v>
      </c>
      <c r="AB124" s="4" t="s">
        <v>516</v>
      </c>
      <c r="AC124" s="5">
        <f t="shared" si="30"/>
        <v>0</v>
      </c>
      <c r="AD124" s="6" t="str">
        <f t="shared" si="31"/>
        <v/>
      </c>
      <c r="AE124" s="41" t="str">
        <f t="shared" si="32"/>
        <v/>
      </c>
      <c r="AF124" s="41" t="str">
        <f t="shared" si="33"/>
        <v/>
      </c>
    </row>
    <row r="125" spans="1:32" ht="40.15" customHeight="1" x14ac:dyDescent="0.25">
      <c r="A125" s="74" t="str">
        <f>IF(B125="","",MAX($A$8:A124)+1)</f>
        <v/>
      </c>
      <c r="B125" s="73"/>
      <c r="C125" s="338"/>
      <c r="D125" s="33"/>
      <c r="E125" s="5" t="str">
        <f t="shared" si="21"/>
        <v/>
      </c>
      <c r="F125" s="5" t="str">
        <f t="shared" si="22"/>
        <v/>
      </c>
      <c r="G125" s="338"/>
      <c r="H125" s="6" t="str">
        <f t="shared" si="23"/>
        <v/>
      </c>
      <c r="I125" s="5" t="str">
        <f t="shared" si="24"/>
        <v/>
      </c>
      <c r="J125" s="98" t="e">
        <f t="shared" si="25"/>
        <v>#N/A</v>
      </c>
      <c r="K125" s="6" t="str">
        <f t="shared" si="26"/>
        <v/>
      </c>
      <c r="L125" s="182" t="str">
        <f t="shared" si="27"/>
        <v/>
      </c>
      <c r="M125" s="338"/>
      <c r="N125" s="72" t="s">
        <v>29</v>
      </c>
      <c r="O125" s="5">
        <f t="shared" si="34"/>
        <v>0</v>
      </c>
      <c r="P125" s="183"/>
      <c r="Q125" s="183"/>
      <c r="R125" s="4" t="s">
        <v>13</v>
      </c>
      <c r="S125" s="5">
        <f t="shared" si="28"/>
        <v>0</v>
      </c>
      <c r="T125" s="33" t="s">
        <v>13</v>
      </c>
      <c r="U125" s="5">
        <f t="shared" si="35"/>
        <v>0</v>
      </c>
      <c r="V125" s="33" t="s">
        <v>13</v>
      </c>
      <c r="W125" s="171" t="str">
        <f t="shared" si="29"/>
        <v/>
      </c>
      <c r="X125" s="72" t="s">
        <v>531</v>
      </c>
      <c r="Y125" s="5">
        <f t="shared" si="36"/>
        <v>0</v>
      </c>
      <c r="Z125" s="72" t="s">
        <v>530</v>
      </c>
      <c r="AA125" s="6">
        <f t="shared" si="37"/>
        <v>0</v>
      </c>
      <c r="AB125" s="4" t="s">
        <v>516</v>
      </c>
      <c r="AC125" s="5">
        <f t="shared" si="30"/>
        <v>0</v>
      </c>
      <c r="AD125" s="6" t="str">
        <f t="shared" si="31"/>
        <v/>
      </c>
      <c r="AE125" s="41" t="str">
        <f t="shared" si="32"/>
        <v/>
      </c>
      <c r="AF125" s="41" t="str">
        <f t="shared" si="33"/>
        <v/>
      </c>
    </row>
    <row r="126" spans="1:32" ht="40.15" customHeight="1" x14ac:dyDescent="0.25">
      <c r="A126" s="74" t="str">
        <f>IF(B126="","",MAX($A$8:A125)+1)</f>
        <v/>
      </c>
      <c r="B126" s="73"/>
      <c r="C126" s="338"/>
      <c r="D126" s="33"/>
      <c r="E126" s="5" t="str">
        <f t="shared" si="21"/>
        <v/>
      </c>
      <c r="F126" s="5" t="str">
        <f t="shared" si="22"/>
        <v/>
      </c>
      <c r="G126" s="338"/>
      <c r="H126" s="6" t="str">
        <f t="shared" si="23"/>
        <v/>
      </c>
      <c r="I126" s="5" t="str">
        <f t="shared" si="24"/>
        <v/>
      </c>
      <c r="J126" s="98" t="e">
        <f t="shared" si="25"/>
        <v>#N/A</v>
      </c>
      <c r="K126" s="6" t="str">
        <f t="shared" si="26"/>
        <v/>
      </c>
      <c r="L126" s="182" t="str">
        <f t="shared" si="27"/>
        <v/>
      </c>
      <c r="M126" s="338"/>
      <c r="N126" s="72" t="s">
        <v>29</v>
      </c>
      <c r="O126" s="5">
        <f t="shared" si="34"/>
        <v>0</v>
      </c>
      <c r="P126" s="183"/>
      <c r="Q126" s="183"/>
      <c r="R126" s="4" t="s">
        <v>13</v>
      </c>
      <c r="S126" s="5">
        <f t="shared" si="28"/>
        <v>0</v>
      </c>
      <c r="T126" s="33" t="s">
        <v>13</v>
      </c>
      <c r="U126" s="5">
        <f t="shared" si="35"/>
        <v>0</v>
      </c>
      <c r="V126" s="33" t="s">
        <v>13</v>
      </c>
      <c r="W126" s="171" t="str">
        <f t="shared" si="29"/>
        <v/>
      </c>
      <c r="X126" s="72" t="s">
        <v>531</v>
      </c>
      <c r="Y126" s="5">
        <f t="shared" si="36"/>
        <v>0</v>
      </c>
      <c r="Z126" s="72" t="s">
        <v>530</v>
      </c>
      <c r="AA126" s="6">
        <f t="shared" si="37"/>
        <v>0</v>
      </c>
      <c r="AB126" s="4" t="s">
        <v>516</v>
      </c>
      <c r="AC126" s="5">
        <f t="shared" si="30"/>
        <v>0</v>
      </c>
      <c r="AD126" s="6" t="str">
        <f t="shared" si="31"/>
        <v/>
      </c>
      <c r="AE126" s="41" t="str">
        <f t="shared" si="32"/>
        <v/>
      </c>
      <c r="AF126" s="41" t="str">
        <f t="shared" si="33"/>
        <v/>
      </c>
    </row>
    <row r="127" spans="1:32" ht="40.15" customHeight="1" x14ac:dyDescent="0.25">
      <c r="A127" s="74" t="str">
        <f>IF(B127="","",MAX($A$8:A126)+1)</f>
        <v/>
      </c>
      <c r="B127" s="73"/>
      <c r="C127" s="338"/>
      <c r="D127" s="33"/>
      <c r="E127" s="5" t="str">
        <f t="shared" si="21"/>
        <v/>
      </c>
      <c r="F127" s="5" t="str">
        <f t="shared" si="22"/>
        <v/>
      </c>
      <c r="G127" s="338"/>
      <c r="H127" s="6" t="str">
        <f t="shared" si="23"/>
        <v/>
      </c>
      <c r="I127" s="5" t="str">
        <f t="shared" si="24"/>
        <v/>
      </c>
      <c r="J127" s="98" t="e">
        <f t="shared" si="25"/>
        <v>#N/A</v>
      </c>
      <c r="K127" s="6" t="str">
        <f t="shared" si="26"/>
        <v/>
      </c>
      <c r="L127" s="182" t="str">
        <f t="shared" si="27"/>
        <v/>
      </c>
      <c r="M127" s="338"/>
      <c r="N127" s="72" t="s">
        <v>29</v>
      </c>
      <c r="O127" s="5">
        <f t="shared" si="34"/>
        <v>0</v>
      </c>
      <c r="P127" s="183"/>
      <c r="Q127" s="183"/>
      <c r="R127" s="4" t="s">
        <v>13</v>
      </c>
      <c r="S127" s="5">
        <f t="shared" si="28"/>
        <v>0</v>
      </c>
      <c r="T127" s="33" t="s">
        <v>13</v>
      </c>
      <c r="U127" s="5">
        <f t="shared" si="35"/>
        <v>0</v>
      </c>
      <c r="V127" s="33" t="s">
        <v>13</v>
      </c>
      <c r="W127" s="171" t="str">
        <f t="shared" si="29"/>
        <v/>
      </c>
      <c r="X127" s="72" t="s">
        <v>531</v>
      </c>
      <c r="Y127" s="5">
        <f t="shared" si="36"/>
        <v>0</v>
      </c>
      <c r="Z127" s="72" t="s">
        <v>530</v>
      </c>
      <c r="AA127" s="6">
        <f t="shared" si="37"/>
        <v>0</v>
      </c>
      <c r="AB127" s="4" t="s">
        <v>516</v>
      </c>
      <c r="AC127" s="5">
        <f t="shared" si="30"/>
        <v>0</v>
      </c>
      <c r="AD127" s="6" t="str">
        <f t="shared" si="31"/>
        <v/>
      </c>
      <c r="AE127" s="41" t="str">
        <f t="shared" si="32"/>
        <v/>
      </c>
      <c r="AF127" s="41" t="str">
        <f t="shared" si="33"/>
        <v/>
      </c>
    </row>
    <row r="128" spans="1:32" ht="40.15" customHeight="1" x14ac:dyDescent="0.25">
      <c r="A128" s="74" t="str">
        <f>IF(B128="","",MAX($A$8:A127)+1)</f>
        <v/>
      </c>
      <c r="B128" s="73"/>
      <c r="C128" s="338"/>
      <c r="D128" s="33"/>
      <c r="E128" s="5" t="str">
        <f t="shared" si="21"/>
        <v/>
      </c>
      <c r="F128" s="5" t="str">
        <f t="shared" si="22"/>
        <v/>
      </c>
      <c r="G128" s="338"/>
      <c r="H128" s="6" t="str">
        <f t="shared" si="23"/>
        <v/>
      </c>
      <c r="I128" s="5" t="str">
        <f t="shared" si="24"/>
        <v/>
      </c>
      <c r="J128" s="98" t="e">
        <f t="shared" si="25"/>
        <v>#N/A</v>
      </c>
      <c r="K128" s="6" t="str">
        <f t="shared" si="26"/>
        <v/>
      </c>
      <c r="L128" s="182" t="str">
        <f t="shared" si="27"/>
        <v/>
      </c>
      <c r="M128" s="338"/>
      <c r="N128" s="72" t="s">
        <v>29</v>
      </c>
      <c r="O128" s="5">
        <f t="shared" si="34"/>
        <v>0</v>
      </c>
      <c r="P128" s="183"/>
      <c r="Q128" s="183"/>
      <c r="R128" s="4" t="s">
        <v>13</v>
      </c>
      <c r="S128" s="5">
        <f t="shared" si="28"/>
        <v>0</v>
      </c>
      <c r="T128" s="33" t="s">
        <v>13</v>
      </c>
      <c r="U128" s="5">
        <f t="shared" si="35"/>
        <v>0</v>
      </c>
      <c r="V128" s="33" t="s">
        <v>13</v>
      </c>
      <c r="W128" s="171" t="str">
        <f t="shared" si="29"/>
        <v/>
      </c>
      <c r="X128" s="72" t="s">
        <v>531</v>
      </c>
      <c r="Y128" s="5">
        <f t="shared" si="36"/>
        <v>0</v>
      </c>
      <c r="Z128" s="72" t="s">
        <v>530</v>
      </c>
      <c r="AA128" s="6">
        <f t="shared" si="37"/>
        <v>0</v>
      </c>
      <c r="AB128" s="4" t="s">
        <v>516</v>
      </c>
      <c r="AC128" s="5">
        <f t="shared" si="30"/>
        <v>0</v>
      </c>
      <c r="AD128" s="6" t="str">
        <f t="shared" si="31"/>
        <v/>
      </c>
      <c r="AE128" s="41" t="str">
        <f t="shared" si="32"/>
        <v/>
      </c>
      <c r="AF128" s="41" t="str">
        <f t="shared" si="33"/>
        <v/>
      </c>
    </row>
    <row r="129" spans="1:32" ht="40.15" customHeight="1" x14ac:dyDescent="0.25">
      <c r="A129" s="74" t="str">
        <f>IF(B129="","",MAX($A$8:A128)+1)</f>
        <v/>
      </c>
      <c r="B129" s="73"/>
      <c r="C129" s="338"/>
      <c r="D129" s="33"/>
      <c r="E129" s="5" t="str">
        <f t="shared" si="21"/>
        <v/>
      </c>
      <c r="F129" s="5" t="str">
        <f t="shared" si="22"/>
        <v/>
      </c>
      <c r="G129" s="338"/>
      <c r="H129" s="6" t="str">
        <f t="shared" si="23"/>
        <v/>
      </c>
      <c r="I129" s="5" t="str">
        <f t="shared" si="24"/>
        <v/>
      </c>
      <c r="J129" s="98" t="e">
        <f t="shared" si="25"/>
        <v>#N/A</v>
      </c>
      <c r="K129" s="6" t="str">
        <f t="shared" si="26"/>
        <v/>
      </c>
      <c r="L129" s="182" t="str">
        <f t="shared" si="27"/>
        <v/>
      </c>
      <c r="M129" s="338"/>
      <c r="N129" s="72" t="s">
        <v>29</v>
      </c>
      <c r="O129" s="5">
        <f t="shared" si="34"/>
        <v>0</v>
      </c>
      <c r="P129" s="183"/>
      <c r="Q129" s="183"/>
      <c r="R129" s="4" t="s">
        <v>13</v>
      </c>
      <c r="S129" s="5">
        <f t="shared" si="28"/>
        <v>0</v>
      </c>
      <c r="T129" s="33" t="s">
        <v>13</v>
      </c>
      <c r="U129" s="5">
        <f t="shared" si="35"/>
        <v>0</v>
      </c>
      <c r="V129" s="33" t="s">
        <v>13</v>
      </c>
      <c r="W129" s="171" t="str">
        <f t="shared" si="29"/>
        <v/>
      </c>
      <c r="X129" s="72" t="s">
        <v>531</v>
      </c>
      <c r="Y129" s="5">
        <f t="shared" si="36"/>
        <v>0</v>
      </c>
      <c r="Z129" s="72" t="s">
        <v>530</v>
      </c>
      <c r="AA129" s="6">
        <f t="shared" si="37"/>
        <v>0</v>
      </c>
      <c r="AB129" s="4" t="s">
        <v>516</v>
      </c>
      <c r="AC129" s="5">
        <f t="shared" si="30"/>
        <v>0</v>
      </c>
      <c r="AD129" s="6" t="str">
        <f t="shared" si="31"/>
        <v/>
      </c>
      <c r="AE129" s="41" t="str">
        <f t="shared" si="32"/>
        <v/>
      </c>
      <c r="AF129" s="41" t="str">
        <f t="shared" si="33"/>
        <v/>
      </c>
    </row>
    <row r="130" spans="1:32" ht="40.15" customHeight="1" x14ac:dyDescent="0.25">
      <c r="A130" s="74" t="str">
        <f>IF(B130="","",MAX($A$8:A129)+1)</f>
        <v/>
      </c>
      <c r="B130" s="73"/>
      <c r="C130" s="338"/>
      <c r="D130" s="33"/>
      <c r="E130" s="5" t="str">
        <f t="shared" si="21"/>
        <v/>
      </c>
      <c r="F130" s="5" t="str">
        <f t="shared" si="22"/>
        <v/>
      </c>
      <c r="G130" s="338"/>
      <c r="H130" s="6" t="str">
        <f t="shared" si="23"/>
        <v/>
      </c>
      <c r="I130" s="5" t="str">
        <f t="shared" si="24"/>
        <v/>
      </c>
      <c r="J130" s="98" t="e">
        <f t="shared" si="25"/>
        <v>#N/A</v>
      </c>
      <c r="K130" s="6" t="str">
        <f t="shared" si="26"/>
        <v/>
      </c>
      <c r="L130" s="182" t="str">
        <f t="shared" si="27"/>
        <v/>
      </c>
      <c r="M130" s="338"/>
      <c r="N130" s="72" t="s">
        <v>29</v>
      </c>
      <c r="O130" s="5">
        <f t="shared" si="34"/>
        <v>0</v>
      </c>
      <c r="P130" s="183"/>
      <c r="Q130" s="183"/>
      <c r="R130" s="4" t="s">
        <v>13</v>
      </c>
      <c r="S130" s="5">
        <f t="shared" si="28"/>
        <v>0</v>
      </c>
      <c r="T130" s="33" t="s">
        <v>13</v>
      </c>
      <c r="U130" s="5">
        <f t="shared" si="35"/>
        <v>0</v>
      </c>
      <c r="V130" s="33" t="s">
        <v>13</v>
      </c>
      <c r="W130" s="171" t="str">
        <f t="shared" si="29"/>
        <v/>
      </c>
      <c r="X130" s="72" t="s">
        <v>531</v>
      </c>
      <c r="Y130" s="5">
        <f t="shared" si="36"/>
        <v>0</v>
      </c>
      <c r="Z130" s="72" t="s">
        <v>530</v>
      </c>
      <c r="AA130" s="6">
        <f t="shared" si="37"/>
        <v>0</v>
      </c>
      <c r="AB130" s="4" t="s">
        <v>516</v>
      </c>
      <c r="AC130" s="5">
        <f t="shared" si="30"/>
        <v>0</v>
      </c>
      <c r="AD130" s="6" t="str">
        <f t="shared" si="31"/>
        <v/>
      </c>
      <c r="AE130" s="41" t="str">
        <f t="shared" si="32"/>
        <v/>
      </c>
      <c r="AF130" s="41" t="str">
        <f t="shared" si="33"/>
        <v/>
      </c>
    </row>
    <row r="131" spans="1:32" ht="40.15" customHeight="1" x14ac:dyDescent="0.25">
      <c r="A131" s="74" t="str">
        <f>IF(B131="","",MAX($A$8:A130)+1)</f>
        <v/>
      </c>
      <c r="B131" s="73"/>
      <c r="C131" s="338"/>
      <c r="D131" s="33"/>
      <c r="E131" s="5" t="str">
        <f t="shared" si="21"/>
        <v/>
      </c>
      <c r="F131" s="5" t="str">
        <f t="shared" si="22"/>
        <v/>
      </c>
      <c r="G131" s="338"/>
      <c r="H131" s="6" t="str">
        <f t="shared" si="23"/>
        <v/>
      </c>
      <c r="I131" s="5" t="str">
        <f t="shared" si="24"/>
        <v/>
      </c>
      <c r="J131" s="98" t="e">
        <f t="shared" si="25"/>
        <v>#N/A</v>
      </c>
      <c r="K131" s="6" t="str">
        <f t="shared" si="26"/>
        <v/>
      </c>
      <c r="L131" s="182" t="str">
        <f t="shared" si="27"/>
        <v/>
      </c>
      <c r="M131" s="338"/>
      <c r="N131" s="72" t="s">
        <v>29</v>
      </c>
      <c r="O131" s="5">
        <f t="shared" si="34"/>
        <v>0</v>
      </c>
      <c r="P131" s="183"/>
      <c r="Q131" s="183"/>
      <c r="R131" s="4" t="s">
        <v>13</v>
      </c>
      <c r="S131" s="5">
        <f t="shared" si="28"/>
        <v>0</v>
      </c>
      <c r="T131" s="33" t="s">
        <v>13</v>
      </c>
      <c r="U131" s="5">
        <f t="shared" si="35"/>
        <v>0</v>
      </c>
      <c r="V131" s="33" t="s">
        <v>13</v>
      </c>
      <c r="W131" s="171" t="str">
        <f t="shared" si="29"/>
        <v/>
      </c>
      <c r="X131" s="72" t="s">
        <v>531</v>
      </c>
      <c r="Y131" s="5">
        <f t="shared" si="36"/>
        <v>0</v>
      </c>
      <c r="Z131" s="72" t="s">
        <v>530</v>
      </c>
      <c r="AA131" s="6">
        <f t="shared" si="37"/>
        <v>0</v>
      </c>
      <c r="AB131" s="4" t="s">
        <v>516</v>
      </c>
      <c r="AC131" s="5">
        <f t="shared" si="30"/>
        <v>0</v>
      </c>
      <c r="AD131" s="6" t="str">
        <f t="shared" si="31"/>
        <v/>
      </c>
      <c r="AE131" s="41" t="str">
        <f t="shared" si="32"/>
        <v/>
      </c>
      <c r="AF131" s="41" t="str">
        <f t="shared" si="33"/>
        <v/>
      </c>
    </row>
    <row r="132" spans="1:32" ht="40.15" customHeight="1" x14ac:dyDescent="0.25">
      <c r="A132" s="74" t="str">
        <f>IF(B132="","",MAX($A$8:A131)+1)</f>
        <v/>
      </c>
      <c r="B132" s="73"/>
      <c r="C132" s="338"/>
      <c r="D132" s="33"/>
      <c r="E132" s="5" t="str">
        <f t="shared" si="21"/>
        <v/>
      </c>
      <c r="F132" s="5" t="str">
        <f t="shared" si="22"/>
        <v/>
      </c>
      <c r="G132" s="338"/>
      <c r="H132" s="6" t="str">
        <f t="shared" si="23"/>
        <v/>
      </c>
      <c r="I132" s="5" t="str">
        <f t="shared" si="24"/>
        <v/>
      </c>
      <c r="J132" s="98" t="e">
        <f t="shared" si="25"/>
        <v>#N/A</v>
      </c>
      <c r="K132" s="6" t="str">
        <f t="shared" si="26"/>
        <v/>
      </c>
      <c r="L132" s="182" t="str">
        <f t="shared" si="27"/>
        <v/>
      </c>
      <c r="M132" s="338"/>
      <c r="N132" s="72" t="s">
        <v>29</v>
      </c>
      <c r="O132" s="5">
        <f t="shared" si="34"/>
        <v>0</v>
      </c>
      <c r="P132" s="183"/>
      <c r="Q132" s="183"/>
      <c r="R132" s="4" t="s">
        <v>13</v>
      </c>
      <c r="S132" s="5">
        <f t="shared" si="28"/>
        <v>0</v>
      </c>
      <c r="T132" s="33" t="s">
        <v>13</v>
      </c>
      <c r="U132" s="5">
        <f t="shared" si="35"/>
        <v>0</v>
      </c>
      <c r="V132" s="33" t="s">
        <v>13</v>
      </c>
      <c r="W132" s="171" t="str">
        <f t="shared" si="29"/>
        <v/>
      </c>
      <c r="X132" s="72" t="s">
        <v>531</v>
      </c>
      <c r="Y132" s="5">
        <f t="shared" si="36"/>
        <v>0</v>
      </c>
      <c r="Z132" s="72" t="s">
        <v>530</v>
      </c>
      <c r="AA132" s="6">
        <f t="shared" si="37"/>
        <v>0</v>
      </c>
      <c r="AB132" s="4" t="s">
        <v>516</v>
      </c>
      <c r="AC132" s="5">
        <f t="shared" si="30"/>
        <v>0</v>
      </c>
      <c r="AD132" s="6" t="str">
        <f t="shared" si="31"/>
        <v/>
      </c>
      <c r="AE132" s="41" t="str">
        <f t="shared" si="32"/>
        <v/>
      </c>
      <c r="AF132" s="41" t="str">
        <f t="shared" si="33"/>
        <v/>
      </c>
    </row>
    <row r="133" spans="1:32" ht="40.15" customHeight="1" x14ac:dyDescent="0.25">
      <c r="A133" s="74" t="str">
        <f>IF(B133="","",MAX($A$8:A132)+1)</f>
        <v/>
      </c>
      <c r="B133" s="73"/>
      <c r="C133" s="338"/>
      <c r="D133" s="33"/>
      <c r="E133" s="5" t="str">
        <f t="shared" si="21"/>
        <v/>
      </c>
      <c r="F133" s="5" t="str">
        <f t="shared" si="22"/>
        <v/>
      </c>
      <c r="G133" s="338"/>
      <c r="H133" s="6" t="str">
        <f t="shared" si="23"/>
        <v/>
      </c>
      <c r="I133" s="5" t="str">
        <f t="shared" si="24"/>
        <v/>
      </c>
      <c r="J133" s="98" t="e">
        <f t="shared" si="25"/>
        <v>#N/A</v>
      </c>
      <c r="K133" s="6" t="str">
        <f t="shared" si="26"/>
        <v/>
      </c>
      <c r="L133" s="182" t="str">
        <f t="shared" si="27"/>
        <v/>
      </c>
      <c r="M133" s="338"/>
      <c r="N133" s="72" t="s">
        <v>29</v>
      </c>
      <c r="O133" s="5">
        <f t="shared" si="34"/>
        <v>0</v>
      </c>
      <c r="P133" s="183"/>
      <c r="Q133" s="183"/>
      <c r="R133" s="4" t="s">
        <v>13</v>
      </c>
      <c r="S133" s="5">
        <f t="shared" si="28"/>
        <v>0</v>
      </c>
      <c r="T133" s="33" t="s">
        <v>13</v>
      </c>
      <c r="U133" s="5">
        <f t="shared" si="35"/>
        <v>0</v>
      </c>
      <c r="V133" s="33" t="s">
        <v>13</v>
      </c>
      <c r="W133" s="171" t="str">
        <f t="shared" si="29"/>
        <v/>
      </c>
      <c r="X133" s="72" t="s">
        <v>531</v>
      </c>
      <c r="Y133" s="5">
        <f t="shared" si="36"/>
        <v>0</v>
      </c>
      <c r="Z133" s="72" t="s">
        <v>530</v>
      </c>
      <c r="AA133" s="6">
        <f t="shared" si="37"/>
        <v>0</v>
      </c>
      <c r="AB133" s="4" t="s">
        <v>516</v>
      </c>
      <c r="AC133" s="5">
        <f t="shared" si="30"/>
        <v>0</v>
      </c>
      <c r="AD133" s="6" t="str">
        <f t="shared" si="31"/>
        <v/>
      </c>
      <c r="AE133" s="41" t="str">
        <f t="shared" si="32"/>
        <v/>
      </c>
      <c r="AF133" s="41" t="str">
        <f t="shared" si="33"/>
        <v/>
      </c>
    </row>
    <row r="134" spans="1:32" ht="40.15" customHeight="1" x14ac:dyDescent="0.25">
      <c r="A134" s="74" t="str">
        <f>IF(B134="","",MAX($A$8:A133)+1)</f>
        <v/>
      </c>
      <c r="B134" s="73"/>
      <c r="C134" s="338"/>
      <c r="D134" s="33"/>
      <c r="E134" s="5" t="str">
        <f t="shared" si="21"/>
        <v/>
      </c>
      <c r="F134" s="5" t="str">
        <f t="shared" si="22"/>
        <v/>
      </c>
      <c r="G134" s="338"/>
      <c r="H134" s="6" t="str">
        <f t="shared" si="23"/>
        <v/>
      </c>
      <c r="I134" s="5" t="str">
        <f t="shared" si="24"/>
        <v/>
      </c>
      <c r="J134" s="98" t="e">
        <f t="shared" si="25"/>
        <v>#N/A</v>
      </c>
      <c r="K134" s="6" t="str">
        <f t="shared" si="26"/>
        <v/>
      </c>
      <c r="L134" s="182" t="str">
        <f t="shared" si="27"/>
        <v/>
      </c>
      <c r="M134" s="338"/>
      <c r="N134" s="72" t="s">
        <v>29</v>
      </c>
      <c r="O134" s="5">
        <f t="shared" si="34"/>
        <v>0</v>
      </c>
      <c r="P134" s="183"/>
      <c r="Q134" s="183"/>
      <c r="R134" s="4" t="s">
        <v>13</v>
      </c>
      <c r="S134" s="5">
        <f t="shared" si="28"/>
        <v>0</v>
      </c>
      <c r="T134" s="33" t="s">
        <v>13</v>
      </c>
      <c r="U134" s="5">
        <f t="shared" si="35"/>
        <v>0</v>
      </c>
      <c r="V134" s="33" t="s">
        <v>13</v>
      </c>
      <c r="W134" s="171" t="str">
        <f t="shared" si="29"/>
        <v/>
      </c>
      <c r="X134" s="72" t="s">
        <v>531</v>
      </c>
      <c r="Y134" s="5">
        <f t="shared" si="36"/>
        <v>0</v>
      </c>
      <c r="Z134" s="72" t="s">
        <v>530</v>
      </c>
      <c r="AA134" s="6">
        <f t="shared" si="37"/>
        <v>0</v>
      </c>
      <c r="AB134" s="4" t="s">
        <v>516</v>
      </c>
      <c r="AC134" s="5">
        <f t="shared" si="30"/>
        <v>0</v>
      </c>
      <c r="AD134" s="6" t="str">
        <f t="shared" si="31"/>
        <v/>
      </c>
      <c r="AE134" s="41" t="str">
        <f t="shared" si="32"/>
        <v/>
      </c>
      <c r="AF134" s="41" t="str">
        <f t="shared" si="33"/>
        <v/>
      </c>
    </row>
    <row r="135" spans="1:32" ht="40.15" customHeight="1" x14ac:dyDescent="0.25">
      <c r="A135" s="74" t="str">
        <f>IF(B135="","",MAX($A$8:A134)+1)</f>
        <v/>
      </c>
      <c r="B135" s="73"/>
      <c r="C135" s="338"/>
      <c r="D135" s="33"/>
      <c r="E135" s="5" t="str">
        <f t="shared" si="21"/>
        <v/>
      </c>
      <c r="F135" s="5" t="str">
        <f t="shared" si="22"/>
        <v/>
      </c>
      <c r="G135" s="338"/>
      <c r="H135" s="6" t="str">
        <f t="shared" si="23"/>
        <v/>
      </c>
      <c r="I135" s="5" t="str">
        <f t="shared" si="24"/>
        <v/>
      </c>
      <c r="J135" s="98" t="e">
        <f t="shared" si="25"/>
        <v>#N/A</v>
      </c>
      <c r="K135" s="6" t="str">
        <f t="shared" si="26"/>
        <v/>
      </c>
      <c r="L135" s="182" t="str">
        <f t="shared" si="27"/>
        <v/>
      </c>
      <c r="M135" s="338"/>
      <c r="N135" s="72" t="s">
        <v>29</v>
      </c>
      <c r="O135" s="5">
        <f t="shared" si="34"/>
        <v>0</v>
      </c>
      <c r="P135" s="183"/>
      <c r="Q135" s="183"/>
      <c r="R135" s="4" t="s">
        <v>13</v>
      </c>
      <c r="S135" s="5">
        <f t="shared" si="28"/>
        <v>0</v>
      </c>
      <c r="T135" s="33" t="s">
        <v>13</v>
      </c>
      <c r="U135" s="5">
        <f t="shared" si="35"/>
        <v>0</v>
      </c>
      <c r="V135" s="33" t="s">
        <v>13</v>
      </c>
      <c r="W135" s="171" t="str">
        <f t="shared" si="29"/>
        <v/>
      </c>
      <c r="X135" s="72" t="s">
        <v>531</v>
      </c>
      <c r="Y135" s="5">
        <f t="shared" si="36"/>
        <v>0</v>
      </c>
      <c r="Z135" s="72" t="s">
        <v>530</v>
      </c>
      <c r="AA135" s="6">
        <f t="shared" si="37"/>
        <v>0</v>
      </c>
      <c r="AB135" s="4" t="s">
        <v>516</v>
      </c>
      <c r="AC135" s="5">
        <f t="shared" si="30"/>
        <v>0</v>
      </c>
      <c r="AD135" s="6" t="str">
        <f t="shared" si="31"/>
        <v/>
      </c>
      <c r="AE135" s="41" t="str">
        <f t="shared" si="32"/>
        <v/>
      </c>
      <c r="AF135" s="41" t="str">
        <f t="shared" si="33"/>
        <v/>
      </c>
    </row>
    <row r="136" spans="1:32" ht="40.15" customHeight="1" x14ac:dyDescent="0.25">
      <c r="A136" s="74" t="str">
        <f>IF(B136="","",MAX($A$8:A135)+1)</f>
        <v/>
      </c>
      <c r="B136" s="73"/>
      <c r="C136" s="338"/>
      <c r="D136" s="33"/>
      <c r="E136" s="5" t="str">
        <f t="shared" ref="E136:E199" si="38">IF(OR(D136="",D136="keine"),"",VLOOKUP(D136,NSollSK,2,FALSE))</f>
        <v/>
      </c>
      <c r="F136" s="5" t="str">
        <f t="shared" ref="F136:F199" si="39">IF(OR(D136="",D136="keine"),"",VLOOKUP(D136,NSollSK,3,FALSE))</f>
        <v/>
      </c>
      <c r="G136" s="338"/>
      <c r="H136" s="6" t="str">
        <f t="shared" ref="H136:H199" si="40">IF(E136=0,E136,IF(E136=0,E136,IF(OR(G136="",D136="",D136="keine"),"",((G136/E136)*100)-100)))</f>
        <v/>
      </c>
      <c r="I136" s="5" t="str">
        <f t="shared" ref="I136:I199" si="41">IF(OR(G136="",D136="",D136="keine"),"",VLOOKUP(D136,NSollSK,6,FALSE))</f>
        <v/>
      </c>
      <c r="J136" s="98" t="e">
        <f t="shared" ref="J136:J199" si="42">IF(VLOOKUP(D136,NSollSK,7,FALSE)=20,1,2)*H136</f>
        <v>#N/A</v>
      </c>
      <c r="K136" s="6" t="str">
        <f t="shared" ref="K136:K199" si="43">IF(OR(G136="",D136="",D136="keine"),"",F136+J136)</f>
        <v/>
      </c>
      <c r="L136" s="182" t="str">
        <f t="shared" ref="L136:L199" si="44">IF(OR(D136="",D136="keine",G136=""),"",VLOOKUP(D136,NSollSK,4,FALSE))</f>
        <v/>
      </c>
      <c r="M136" s="338"/>
      <c r="N136" s="72" t="s">
        <v>29</v>
      </c>
      <c r="O136" s="5">
        <f t="shared" si="34"/>
        <v>0</v>
      </c>
      <c r="P136" s="183"/>
      <c r="Q136" s="183"/>
      <c r="R136" s="4" t="s">
        <v>13</v>
      </c>
      <c r="S136" s="5">
        <f t="shared" ref="S136:S199" si="45">VLOOKUP(R136,N_Vorfrucht_Abschlag_SK,2,FALSE)</f>
        <v>0</v>
      </c>
      <c r="T136" s="33" t="s">
        <v>13</v>
      </c>
      <c r="U136" s="5">
        <f t="shared" si="35"/>
        <v>0</v>
      </c>
      <c r="V136" s="33" t="s">
        <v>13</v>
      </c>
      <c r="W136" s="171" t="str">
        <f t="shared" ref="W136:W199" si="46">IF(OR(V136="",V136="keine"),"",VLOOKUP(V136,NSollSK,5,FALSE))</f>
        <v/>
      </c>
      <c r="X136" s="72" t="s">
        <v>531</v>
      </c>
      <c r="Y136" s="5">
        <f t="shared" si="36"/>
        <v>0</v>
      </c>
      <c r="Z136" s="72" t="s">
        <v>530</v>
      </c>
      <c r="AA136" s="6">
        <f t="shared" si="37"/>
        <v>0</v>
      </c>
      <c r="AB136" s="4" t="s">
        <v>516</v>
      </c>
      <c r="AC136" s="5">
        <f t="shared" ref="AC136:AC199" si="47">VLOOKUP(AB136,Abdeckung_Tab,2,FALSE)</f>
        <v>0</v>
      </c>
      <c r="AD136" s="6" t="str">
        <f t="shared" ref="AD136:AD199" si="48">IF(OR(D136="",D136="keine"),"",K136-M136-P136-Q136-O136-S136-U136-Y136+AA136+AC136)</f>
        <v/>
      </c>
      <c r="AE136" s="41" t="str">
        <f t="shared" ref="AE136:AE199" si="49">IF(OR(D136="",D136="keine",G136=""),"",IF(AD136&lt;0,0,AD136))</f>
        <v/>
      </c>
      <c r="AF136" s="41" t="str">
        <f t="shared" ref="AF136:AF199" si="50">IF(OR(D136="",D136="keine",G136=""),"",IF(AD136&lt;0,0,AD136*C136))</f>
        <v/>
      </c>
    </row>
    <row r="137" spans="1:32" ht="40.15" customHeight="1" x14ac:dyDescent="0.25">
      <c r="A137" s="74" t="str">
        <f>IF(B137="","",MAX($A$8:A136)+1)</f>
        <v/>
      </c>
      <c r="B137" s="73"/>
      <c r="C137" s="338"/>
      <c r="D137" s="33"/>
      <c r="E137" s="5" t="str">
        <f t="shared" si="38"/>
        <v/>
      </c>
      <c r="F137" s="5" t="str">
        <f t="shared" si="39"/>
        <v/>
      </c>
      <c r="G137" s="338"/>
      <c r="H137" s="6" t="str">
        <f t="shared" si="40"/>
        <v/>
      </c>
      <c r="I137" s="5" t="str">
        <f t="shared" si="41"/>
        <v/>
      </c>
      <c r="J137" s="98" t="e">
        <f t="shared" si="42"/>
        <v>#N/A</v>
      </c>
      <c r="K137" s="6" t="str">
        <f t="shared" si="43"/>
        <v/>
      </c>
      <c r="L137" s="182" t="str">
        <f t="shared" si="44"/>
        <v/>
      </c>
      <c r="M137" s="338"/>
      <c r="N137" s="72" t="s">
        <v>29</v>
      </c>
      <c r="O137" s="5">
        <f t="shared" si="34"/>
        <v>0</v>
      </c>
      <c r="P137" s="183"/>
      <c r="Q137" s="183"/>
      <c r="R137" s="4" t="s">
        <v>13</v>
      </c>
      <c r="S137" s="5">
        <f t="shared" si="45"/>
        <v>0</v>
      </c>
      <c r="T137" s="33" t="s">
        <v>13</v>
      </c>
      <c r="U137" s="5">
        <f t="shared" si="35"/>
        <v>0</v>
      </c>
      <c r="V137" s="33" t="s">
        <v>13</v>
      </c>
      <c r="W137" s="171" t="str">
        <f t="shared" si="46"/>
        <v/>
      </c>
      <c r="X137" s="72" t="s">
        <v>531</v>
      </c>
      <c r="Y137" s="5">
        <f t="shared" si="36"/>
        <v>0</v>
      </c>
      <c r="Z137" s="72" t="s">
        <v>530</v>
      </c>
      <c r="AA137" s="6">
        <f t="shared" si="37"/>
        <v>0</v>
      </c>
      <c r="AB137" s="4" t="s">
        <v>516</v>
      </c>
      <c r="AC137" s="5">
        <f t="shared" si="47"/>
        <v>0</v>
      </c>
      <c r="AD137" s="6" t="str">
        <f t="shared" si="48"/>
        <v/>
      </c>
      <c r="AE137" s="41" t="str">
        <f t="shared" si="49"/>
        <v/>
      </c>
      <c r="AF137" s="41" t="str">
        <f t="shared" si="50"/>
        <v/>
      </c>
    </row>
    <row r="138" spans="1:32" ht="40.15" customHeight="1" x14ac:dyDescent="0.25">
      <c r="A138" s="74" t="str">
        <f>IF(B138="","",MAX($A$8:A137)+1)</f>
        <v/>
      </c>
      <c r="B138" s="73"/>
      <c r="C138" s="338"/>
      <c r="D138" s="33"/>
      <c r="E138" s="5" t="str">
        <f t="shared" si="38"/>
        <v/>
      </c>
      <c r="F138" s="5" t="str">
        <f t="shared" si="39"/>
        <v/>
      </c>
      <c r="G138" s="338"/>
      <c r="H138" s="6" t="str">
        <f t="shared" si="40"/>
        <v/>
      </c>
      <c r="I138" s="5" t="str">
        <f t="shared" si="41"/>
        <v/>
      </c>
      <c r="J138" s="98" t="e">
        <f t="shared" si="42"/>
        <v>#N/A</v>
      </c>
      <c r="K138" s="6" t="str">
        <f t="shared" si="43"/>
        <v/>
      </c>
      <c r="L138" s="182" t="str">
        <f t="shared" si="44"/>
        <v/>
      </c>
      <c r="M138" s="338"/>
      <c r="N138" s="72" t="s">
        <v>29</v>
      </c>
      <c r="O138" s="5">
        <f t="shared" si="34"/>
        <v>0</v>
      </c>
      <c r="P138" s="183"/>
      <c r="Q138" s="183"/>
      <c r="R138" s="4" t="s">
        <v>13</v>
      </c>
      <c r="S138" s="5">
        <f t="shared" si="45"/>
        <v>0</v>
      </c>
      <c r="T138" s="33" t="s">
        <v>13</v>
      </c>
      <c r="U138" s="5">
        <f t="shared" si="35"/>
        <v>0</v>
      </c>
      <c r="V138" s="33" t="s">
        <v>13</v>
      </c>
      <c r="W138" s="171" t="str">
        <f t="shared" si="46"/>
        <v/>
      </c>
      <c r="X138" s="72" t="s">
        <v>531</v>
      </c>
      <c r="Y138" s="5">
        <f t="shared" si="36"/>
        <v>0</v>
      </c>
      <c r="Z138" s="72" t="s">
        <v>530</v>
      </c>
      <c r="AA138" s="6">
        <f t="shared" si="37"/>
        <v>0</v>
      </c>
      <c r="AB138" s="4" t="s">
        <v>516</v>
      </c>
      <c r="AC138" s="5">
        <f t="shared" si="47"/>
        <v>0</v>
      </c>
      <c r="AD138" s="6" t="str">
        <f t="shared" si="48"/>
        <v/>
      </c>
      <c r="AE138" s="41" t="str">
        <f t="shared" si="49"/>
        <v/>
      </c>
      <c r="AF138" s="41" t="str">
        <f t="shared" si="50"/>
        <v/>
      </c>
    </row>
    <row r="139" spans="1:32" ht="40.15" customHeight="1" x14ac:dyDescent="0.25">
      <c r="A139" s="74" t="str">
        <f>IF(B139="","",MAX($A$8:A138)+1)</f>
        <v/>
      </c>
      <c r="B139" s="73"/>
      <c r="C139" s="338"/>
      <c r="D139" s="33"/>
      <c r="E139" s="5" t="str">
        <f t="shared" si="38"/>
        <v/>
      </c>
      <c r="F139" s="5" t="str">
        <f t="shared" si="39"/>
        <v/>
      </c>
      <c r="G139" s="338"/>
      <c r="H139" s="6" t="str">
        <f t="shared" si="40"/>
        <v/>
      </c>
      <c r="I139" s="5" t="str">
        <f t="shared" si="41"/>
        <v/>
      </c>
      <c r="J139" s="98" t="e">
        <f t="shared" si="42"/>
        <v>#N/A</v>
      </c>
      <c r="K139" s="6" t="str">
        <f t="shared" si="43"/>
        <v/>
      </c>
      <c r="L139" s="182" t="str">
        <f t="shared" si="44"/>
        <v/>
      </c>
      <c r="M139" s="338"/>
      <c r="N139" s="72" t="s">
        <v>29</v>
      </c>
      <c r="O139" s="5">
        <f t="shared" si="34"/>
        <v>0</v>
      </c>
      <c r="P139" s="183"/>
      <c r="Q139" s="183"/>
      <c r="R139" s="4" t="s">
        <v>13</v>
      </c>
      <c r="S139" s="5">
        <f t="shared" si="45"/>
        <v>0</v>
      </c>
      <c r="T139" s="33" t="s">
        <v>13</v>
      </c>
      <c r="U139" s="5">
        <f t="shared" si="35"/>
        <v>0</v>
      </c>
      <c r="V139" s="33" t="s">
        <v>13</v>
      </c>
      <c r="W139" s="171" t="str">
        <f t="shared" si="46"/>
        <v/>
      </c>
      <c r="X139" s="72" t="s">
        <v>531</v>
      </c>
      <c r="Y139" s="5">
        <f t="shared" si="36"/>
        <v>0</v>
      </c>
      <c r="Z139" s="72" t="s">
        <v>530</v>
      </c>
      <c r="AA139" s="6">
        <f t="shared" si="37"/>
        <v>0</v>
      </c>
      <c r="AB139" s="4" t="s">
        <v>516</v>
      </c>
      <c r="AC139" s="5">
        <f t="shared" si="47"/>
        <v>0</v>
      </c>
      <c r="AD139" s="6" t="str">
        <f t="shared" si="48"/>
        <v/>
      </c>
      <c r="AE139" s="41" t="str">
        <f t="shared" si="49"/>
        <v/>
      </c>
      <c r="AF139" s="41" t="str">
        <f t="shared" si="50"/>
        <v/>
      </c>
    </row>
    <row r="140" spans="1:32" ht="40.15" customHeight="1" x14ac:dyDescent="0.25">
      <c r="A140" s="74" t="str">
        <f>IF(B140="","",MAX($A$8:A139)+1)</f>
        <v/>
      </c>
      <c r="B140" s="73"/>
      <c r="C140" s="338"/>
      <c r="D140" s="33"/>
      <c r="E140" s="5" t="str">
        <f t="shared" si="38"/>
        <v/>
      </c>
      <c r="F140" s="5" t="str">
        <f t="shared" si="39"/>
        <v/>
      </c>
      <c r="G140" s="338"/>
      <c r="H140" s="6" t="str">
        <f t="shared" si="40"/>
        <v/>
      </c>
      <c r="I140" s="5" t="str">
        <f t="shared" si="41"/>
        <v/>
      </c>
      <c r="J140" s="98" t="e">
        <f t="shared" si="42"/>
        <v>#N/A</v>
      </c>
      <c r="K140" s="6" t="str">
        <f t="shared" si="43"/>
        <v/>
      </c>
      <c r="L140" s="182" t="str">
        <f t="shared" si="44"/>
        <v/>
      </c>
      <c r="M140" s="338"/>
      <c r="N140" s="72" t="s">
        <v>29</v>
      </c>
      <c r="O140" s="5">
        <f t="shared" si="34"/>
        <v>0</v>
      </c>
      <c r="P140" s="183"/>
      <c r="Q140" s="183"/>
      <c r="R140" s="4" t="s">
        <v>13</v>
      </c>
      <c r="S140" s="5">
        <f t="shared" si="45"/>
        <v>0</v>
      </c>
      <c r="T140" s="33" t="s">
        <v>13</v>
      </c>
      <c r="U140" s="5">
        <f t="shared" si="35"/>
        <v>0</v>
      </c>
      <c r="V140" s="33" t="s">
        <v>13</v>
      </c>
      <c r="W140" s="171" t="str">
        <f t="shared" si="46"/>
        <v/>
      </c>
      <c r="X140" s="72" t="s">
        <v>531</v>
      </c>
      <c r="Y140" s="5">
        <f t="shared" si="36"/>
        <v>0</v>
      </c>
      <c r="Z140" s="72" t="s">
        <v>530</v>
      </c>
      <c r="AA140" s="6">
        <f t="shared" si="37"/>
        <v>0</v>
      </c>
      <c r="AB140" s="4" t="s">
        <v>516</v>
      </c>
      <c r="AC140" s="5">
        <f t="shared" si="47"/>
        <v>0</v>
      </c>
      <c r="AD140" s="6" t="str">
        <f t="shared" si="48"/>
        <v/>
      </c>
      <c r="AE140" s="41" t="str">
        <f t="shared" si="49"/>
        <v/>
      </c>
      <c r="AF140" s="41" t="str">
        <f t="shared" si="50"/>
        <v/>
      </c>
    </row>
    <row r="141" spans="1:32" ht="40.15" customHeight="1" x14ac:dyDescent="0.25">
      <c r="A141" s="74" t="str">
        <f>IF(B141="","",MAX($A$8:A140)+1)</f>
        <v/>
      </c>
      <c r="B141" s="73"/>
      <c r="C141" s="338"/>
      <c r="D141" s="33"/>
      <c r="E141" s="5" t="str">
        <f t="shared" si="38"/>
        <v/>
      </c>
      <c r="F141" s="5" t="str">
        <f t="shared" si="39"/>
        <v/>
      </c>
      <c r="G141" s="338"/>
      <c r="H141" s="6" t="str">
        <f t="shared" si="40"/>
        <v/>
      </c>
      <c r="I141" s="5" t="str">
        <f t="shared" si="41"/>
        <v/>
      </c>
      <c r="J141" s="98" t="e">
        <f t="shared" si="42"/>
        <v>#N/A</v>
      </c>
      <c r="K141" s="6" t="str">
        <f t="shared" si="43"/>
        <v/>
      </c>
      <c r="L141" s="182" t="str">
        <f t="shared" si="44"/>
        <v/>
      </c>
      <c r="M141" s="338"/>
      <c r="N141" s="72" t="s">
        <v>29</v>
      </c>
      <c r="O141" s="5">
        <f t="shared" si="34"/>
        <v>0</v>
      </c>
      <c r="P141" s="183"/>
      <c r="Q141" s="183"/>
      <c r="R141" s="4" t="s">
        <v>13</v>
      </c>
      <c r="S141" s="5">
        <f t="shared" si="45"/>
        <v>0</v>
      </c>
      <c r="T141" s="33" t="s">
        <v>13</v>
      </c>
      <c r="U141" s="5">
        <f t="shared" si="35"/>
        <v>0</v>
      </c>
      <c r="V141" s="33" t="s">
        <v>13</v>
      </c>
      <c r="W141" s="171" t="str">
        <f t="shared" si="46"/>
        <v/>
      </c>
      <c r="X141" s="72" t="s">
        <v>531</v>
      </c>
      <c r="Y141" s="5">
        <f t="shared" si="36"/>
        <v>0</v>
      </c>
      <c r="Z141" s="72" t="s">
        <v>530</v>
      </c>
      <c r="AA141" s="6">
        <f t="shared" si="37"/>
        <v>0</v>
      </c>
      <c r="AB141" s="4" t="s">
        <v>516</v>
      </c>
      <c r="AC141" s="5">
        <f t="shared" si="47"/>
        <v>0</v>
      </c>
      <c r="AD141" s="6" t="str">
        <f t="shared" si="48"/>
        <v/>
      </c>
      <c r="AE141" s="41" t="str">
        <f t="shared" si="49"/>
        <v/>
      </c>
      <c r="AF141" s="41" t="str">
        <f t="shared" si="50"/>
        <v/>
      </c>
    </row>
    <row r="142" spans="1:32" ht="40.15" customHeight="1" x14ac:dyDescent="0.25">
      <c r="A142" s="74" t="str">
        <f>IF(B142="","",MAX($A$8:A141)+1)</f>
        <v/>
      </c>
      <c r="B142" s="73"/>
      <c r="C142" s="338"/>
      <c r="D142" s="33"/>
      <c r="E142" s="5" t="str">
        <f t="shared" si="38"/>
        <v/>
      </c>
      <c r="F142" s="5" t="str">
        <f t="shared" si="39"/>
        <v/>
      </c>
      <c r="G142" s="338"/>
      <c r="H142" s="6" t="str">
        <f t="shared" si="40"/>
        <v/>
      </c>
      <c r="I142" s="5" t="str">
        <f t="shared" si="41"/>
        <v/>
      </c>
      <c r="J142" s="98" t="e">
        <f t="shared" si="42"/>
        <v>#N/A</v>
      </c>
      <c r="K142" s="6" t="str">
        <f t="shared" si="43"/>
        <v/>
      </c>
      <c r="L142" s="182" t="str">
        <f t="shared" si="44"/>
        <v/>
      </c>
      <c r="M142" s="338"/>
      <c r="N142" s="72" t="s">
        <v>29</v>
      </c>
      <c r="O142" s="5">
        <f t="shared" si="34"/>
        <v>0</v>
      </c>
      <c r="P142" s="183"/>
      <c r="Q142" s="183"/>
      <c r="R142" s="4" t="s">
        <v>13</v>
      </c>
      <c r="S142" s="5">
        <f t="shared" si="45"/>
        <v>0</v>
      </c>
      <c r="T142" s="33" t="s">
        <v>13</v>
      </c>
      <c r="U142" s="5">
        <f t="shared" si="35"/>
        <v>0</v>
      </c>
      <c r="V142" s="33" t="s">
        <v>13</v>
      </c>
      <c r="W142" s="171" t="str">
        <f t="shared" si="46"/>
        <v/>
      </c>
      <c r="X142" s="72" t="s">
        <v>531</v>
      </c>
      <c r="Y142" s="5">
        <f t="shared" si="36"/>
        <v>0</v>
      </c>
      <c r="Z142" s="72" t="s">
        <v>530</v>
      </c>
      <c r="AA142" s="6">
        <f t="shared" si="37"/>
        <v>0</v>
      </c>
      <c r="AB142" s="4" t="s">
        <v>516</v>
      </c>
      <c r="AC142" s="5">
        <f t="shared" si="47"/>
        <v>0</v>
      </c>
      <c r="AD142" s="6" t="str">
        <f t="shared" si="48"/>
        <v/>
      </c>
      <c r="AE142" s="41" t="str">
        <f t="shared" si="49"/>
        <v/>
      </c>
      <c r="AF142" s="41" t="str">
        <f t="shared" si="50"/>
        <v/>
      </c>
    </row>
    <row r="143" spans="1:32" ht="40.15" customHeight="1" x14ac:dyDescent="0.25">
      <c r="A143" s="74" t="str">
        <f>IF(B143="","",MAX($A$8:A142)+1)</f>
        <v/>
      </c>
      <c r="B143" s="73"/>
      <c r="C143" s="338"/>
      <c r="D143" s="33"/>
      <c r="E143" s="5" t="str">
        <f t="shared" si="38"/>
        <v/>
      </c>
      <c r="F143" s="5" t="str">
        <f t="shared" si="39"/>
        <v/>
      </c>
      <c r="G143" s="338"/>
      <c r="H143" s="6" t="str">
        <f t="shared" si="40"/>
        <v/>
      </c>
      <c r="I143" s="5" t="str">
        <f t="shared" si="41"/>
        <v/>
      </c>
      <c r="J143" s="98" t="e">
        <f t="shared" si="42"/>
        <v>#N/A</v>
      </c>
      <c r="K143" s="6" t="str">
        <f t="shared" si="43"/>
        <v/>
      </c>
      <c r="L143" s="182" t="str">
        <f t="shared" si="44"/>
        <v/>
      </c>
      <c r="M143" s="338"/>
      <c r="N143" s="72" t="s">
        <v>29</v>
      </c>
      <c r="O143" s="5">
        <f t="shared" si="34"/>
        <v>0</v>
      </c>
      <c r="P143" s="183"/>
      <c r="Q143" s="183"/>
      <c r="R143" s="4" t="s">
        <v>13</v>
      </c>
      <c r="S143" s="5">
        <f t="shared" si="45"/>
        <v>0</v>
      </c>
      <c r="T143" s="33" t="s">
        <v>13</v>
      </c>
      <c r="U143" s="5">
        <f t="shared" si="35"/>
        <v>0</v>
      </c>
      <c r="V143" s="33" t="s">
        <v>13</v>
      </c>
      <c r="W143" s="171" t="str">
        <f t="shared" si="46"/>
        <v/>
      </c>
      <c r="X143" s="72" t="s">
        <v>531</v>
      </c>
      <c r="Y143" s="5">
        <f t="shared" si="36"/>
        <v>0</v>
      </c>
      <c r="Z143" s="72" t="s">
        <v>530</v>
      </c>
      <c r="AA143" s="6">
        <f t="shared" si="37"/>
        <v>0</v>
      </c>
      <c r="AB143" s="4" t="s">
        <v>516</v>
      </c>
      <c r="AC143" s="5">
        <f t="shared" si="47"/>
        <v>0</v>
      </c>
      <c r="AD143" s="6" t="str">
        <f t="shared" si="48"/>
        <v/>
      </c>
      <c r="AE143" s="41" t="str">
        <f t="shared" si="49"/>
        <v/>
      </c>
      <c r="AF143" s="41" t="str">
        <f t="shared" si="50"/>
        <v/>
      </c>
    </row>
    <row r="144" spans="1:32" ht="40.15" customHeight="1" x14ac:dyDescent="0.25">
      <c r="A144" s="74" t="str">
        <f>IF(B144="","",MAX($A$8:A143)+1)</f>
        <v/>
      </c>
      <c r="B144" s="73"/>
      <c r="C144" s="338"/>
      <c r="D144" s="33"/>
      <c r="E144" s="5" t="str">
        <f t="shared" si="38"/>
        <v/>
      </c>
      <c r="F144" s="5" t="str">
        <f t="shared" si="39"/>
        <v/>
      </c>
      <c r="G144" s="338"/>
      <c r="H144" s="6" t="str">
        <f t="shared" si="40"/>
        <v/>
      </c>
      <c r="I144" s="5" t="str">
        <f t="shared" si="41"/>
        <v/>
      </c>
      <c r="J144" s="98" t="e">
        <f t="shared" si="42"/>
        <v>#N/A</v>
      </c>
      <c r="K144" s="6" t="str">
        <f t="shared" si="43"/>
        <v/>
      </c>
      <c r="L144" s="182" t="str">
        <f t="shared" si="44"/>
        <v/>
      </c>
      <c r="M144" s="338"/>
      <c r="N144" s="72" t="s">
        <v>29</v>
      </c>
      <c r="O144" s="5">
        <f t="shared" si="34"/>
        <v>0</v>
      </c>
      <c r="P144" s="183"/>
      <c r="Q144" s="183"/>
      <c r="R144" s="4" t="s">
        <v>13</v>
      </c>
      <c r="S144" s="5">
        <f t="shared" si="45"/>
        <v>0</v>
      </c>
      <c r="T144" s="33" t="s">
        <v>13</v>
      </c>
      <c r="U144" s="5">
        <f t="shared" si="35"/>
        <v>0</v>
      </c>
      <c r="V144" s="33" t="s">
        <v>13</v>
      </c>
      <c r="W144" s="171" t="str">
        <f t="shared" si="46"/>
        <v/>
      </c>
      <c r="X144" s="72" t="s">
        <v>531</v>
      </c>
      <c r="Y144" s="5">
        <f t="shared" si="36"/>
        <v>0</v>
      </c>
      <c r="Z144" s="72" t="s">
        <v>530</v>
      </c>
      <c r="AA144" s="6">
        <f t="shared" si="37"/>
        <v>0</v>
      </c>
      <c r="AB144" s="4" t="s">
        <v>516</v>
      </c>
      <c r="AC144" s="5">
        <f t="shared" si="47"/>
        <v>0</v>
      </c>
      <c r="AD144" s="6" t="str">
        <f t="shared" si="48"/>
        <v/>
      </c>
      <c r="AE144" s="41" t="str">
        <f t="shared" si="49"/>
        <v/>
      </c>
      <c r="AF144" s="41" t="str">
        <f t="shared" si="50"/>
        <v/>
      </c>
    </row>
    <row r="145" spans="1:32" ht="40.15" customHeight="1" x14ac:dyDescent="0.25">
      <c r="A145" s="74" t="str">
        <f>IF(B145="","",MAX($A$8:A144)+1)</f>
        <v/>
      </c>
      <c r="B145" s="73"/>
      <c r="C145" s="338"/>
      <c r="D145" s="33"/>
      <c r="E145" s="5" t="str">
        <f t="shared" si="38"/>
        <v/>
      </c>
      <c r="F145" s="5" t="str">
        <f t="shared" si="39"/>
        <v/>
      </c>
      <c r="G145" s="338"/>
      <c r="H145" s="6" t="str">
        <f t="shared" si="40"/>
        <v/>
      </c>
      <c r="I145" s="5" t="str">
        <f t="shared" si="41"/>
        <v/>
      </c>
      <c r="J145" s="98" t="e">
        <f t="shared" si="42"/>
        <v>#N/A</v>
      </c>
      <c r="K145" s="6" t="str">
        <f t="shared" si="43"/>
        <v/>
      </c>
      <c r="L145" s="182" t="str">
        <f t="shared" si="44"/>
        <v/>
      </c>
      <c r="M145" s="338"/>
      <c r="N145" s="72" t="s">
        <v>29</v>
      </c>
      <c r="O145" s="5">
        <f t="shared" ref="O145:O208" si="51">VLOOKUP(N145,NSollHumus,2,FALSE)</f>
        <v>0</v>
      </c>
      <c r="P145" s="183"/>
      <c r="Q145" s="183"/>
      <c r="R145" s="4" t="s">
        <v>13</v>
      </c>
      <c r="S145" s="5">
        <f t="shared" si="45"/>
        <v>0</v>
      </c>
      <c r="T145" s="33" t="s">
        <v>13</v>
      </c>
      <c r="U145" s="5">
        <f t="shared" ref="U145:U208" si="52">VLOOKUP(T145,NSollZF,2,FALSE)</f>
        <v>0</v>
      </c>
      <c r="V145" s="33" t="s">
        <v>13</v>
      </c>
      <c r="W145" s="171" t="str">
        <f t="shared" si="46"/>
        <v/>
      </c>
      <c r="X145" s="72" t="s">
        <v>531</v>
      </c>
      <c r="Y145" s="5">
        <f t="shared" ref="Y145:Y208" si="53">IF(OR("ja"=X145,"keine"=V145),0,VLOOKUP(V145,NSollSK,5,FALSE))</f>
        <v>0</v>
      </c>
      <c r="Z145" s="72" t="s">
        <v>530</v>
      </c>
      <c r="AA145" s="6">
        <f t="shared" ref="AA145:AA208" si="54">IF(Z145="nein",0,Y145*2/3)</f>
        <v>0</v>
      </c>
      <c r="AB145" s="4" t="s">
        <v>516</v>
      </c>
      <c r="AC145" s="5">
        <f t="shared" si="47"/>
        <v>0</v>
      </c>
      <c r="AD145" s="6" t="str">
        <f t="shared" si="48"/>
        <v/>
      </c>
      <c r="AE145" s="41" t="str">
        <f t="shared" si="49"/>
        <v/>
      </c>
      <c r="AF145" s="41" t="str">
        <f t="shared" si="50"/>
        <v/>
      </c>
    </row>
    <row r="146" spans="1:32" ht="40.15" customHeight="1" x14ac:dyDescent="0.25">
      <c r="A146" s="74" t="str">
        <f>IF(B146="","",MAX($A$8:A145)+1)</f>
        <v/>
      </c>
      <c r="B146" s="73"/>
      <c r="C146" s="338"/>
      <c r="D146" s="33"/>
      <c r="E146" s="5" t="str">
        <f t="shared" si="38"/>
        <v/>
      </c>
      <c r="F146" s="5" t="str">
        <f t="shared" si="39"/>
        <v/>
      </c>
      <c r="G146" s="338"/>
      <c r="H146" s="6" t="str">
        <f t="shared" si="40"/>
        <v/>
      </c>
      <c r="I146" s="5" t="str">
        <f t="shared" si="41"/>
        <v/>
      </c>
      <c r="J146" s="98" t="e">
        <f t="shared" si="42"/>
        <v>#N/A</v>
      </c>
      <c r="K146" s="6" t="str">
        <f t="shared" si="43"/>
        <v/>
      </c>
      <c r="L146" s="182" t="str">
        <f t="shared" si="44"/>
        <v/>
      </c>
      <c r="M146" s="338"/>
      <c r="N146" s="72" t="s">
        <v>29</v>
      </c>
      <c r="O146" s="5">
        <f t="shared" si="51"/>
        <v>0</v>
      </c>
      <c r="P146" s="183"/>
      <c r="Q146" s="183"/>
      <c r="R146" s="4" t="s">
        <v>13</v>
      </c>
      <c r="S146" s="5">
        <f t="shared" si="45"/>
        <v>0</v>
      </c>
      <c r="T146" s="33" t="s">
        <v>13</v>
      </c>
      <c r="U146" s="5">
        <f t="shared" si="52"/>
        <v>0</v>
      </c>
      <c r="V146" s="33" t="s">
        <v>13</v>
      </c>
      <c r="W146" s="171" t="str">
        <f t="shared" si="46"/>
        <v/>
      </c>
      <c r="X146" s="72" t="s">
        <v>531</v>
      </c>
      <c r="Y146" s="5">
        <f t="shared" si="53"/>
        <v>0</v>
      </c>
      <c r="Z146" s="72" t="s">
        <v>530</v>
      </c>
      <c r="AA146" s="6">
        <f t="shared" si="54"/>
        <v>0</v>
      </c>
      <c r="AB146" s="4" t="s">
        <v>516</v>
      </c>
      <c r="AC146" s="5">
        <f t="shared" si="47"/>
        <v>0</v>
      </c>
      <c r="AD146" s="6" t="str">
        <f t="shared" si="48"/>
        <v/>
      </c>
      <c r="AE146" s="41" t="str">
        <f t="shared" si="49"/>
        <v/>
      </c>
      <c r="AF146" s="41" t="str">
        <f t="shared" si="50"/>
        <v/>
      </c>
    </row>
    <row r="147" spans="1:32" ht="40.15" customHeight="1" x14ac:dyDescent="0.25">
      <c r="A147" s="74" t="str">
        <f>IF(B147="","",MAX($A$8:A146)+1)</f>
        <v/>
      </c>
      <c r="B147" s="73"/>
      <c r="C147" s="338"/>
      <c r="D147" s="33"/>
      <c r="E147" s="5" t="str">
        <f t="shared" si="38"/>
        <v/>
      </c>
      <c r="F147" s="5" t="str">
        <f t="shared" si="39"/>
        <v/>
      </c>
      <c r="G147" s="338"/>
      <c r="H147" s="6" t="str">
        <f t="shared" si="40"/>
        <v/>
      </c>
      <c r="I147" s="5" t="str">
        <f t="shared" si="41"/>
        <v/>
      </c>
      <c r="J147" s="98" t="e">
        <f t="shared" si="42"/>
        <v>#N/A</v>
      </c>
      <c r="K147" s="6" t="str">
        <f t="shared" si="43"/>
        <v/>
      </c>
      <c r="L147" s="182" t="str">
        <f t="shared" si="44"/>
        <v/>
      </c>
      <c r="M147" s="338"/>
      <c r="N147" s="72" t="s">
        <v>29</v>
      </c>
      <c r="O147" s="5">
        <f t="shared" si="51"/>
        <v>0</v>
      </c>
      <c r="P147" s="183"/>
      <c r="Q147" s="183"/>
      <c r="R147" s="4" t="s">
        <v>13</v>
      </c>
      <c r="S147" s="5">
        <f t="shared" si="45"/>
        <v>0</v>
      </c>
      <c r="T147" s="33" t="s">
        <v>13</v>
      </c>
      <c r="U147" s="5">
        <f t="shared" si="52"/>
        <v>0</v>
      </c>
      <c r="V147" s="33" t="s">
        <v>13</v>
      </c>
      <c r="W147" s="171" t="str">
        <f t="shared" si="46"/>
        <v/>
      </c>
      <c r="X147" s="72" t="s">
        <v>531</v>
      </c>
      <c r="Y147" s="5">
        <f t="shared" si="53"/>
        <v>0</v>
      </c>
      <c r="Z147" s="72" t="s">
        <v>530</v>
      </c>
      <c r="AA147" s="6">
        <f t="shared" si="54"/>
        <v>0</v>
      </c>
      <c r="AB147" s="4" t="s">
        <v>516</v>
      </c>
      <c r="AC147" s="5">
        <f t="shared" si="47"/>
        <v>0</v>
      </c>
      <c r="AD147" s="6" t="str">
        <f t="shared" si="48"/>
        <v/>
      </c>
      <c r="AE147" s="41" t="str">
        <f t="shared" si="49"/>
        <v/>
      </c>
      <c r="AF147" s="41" t="str">
        <f t="shared" si="50"/>
        <v/>
      </c>
    </row>
    <row r="148" spans="1:32" ht="40.15" customHeight="1" x14ac:dyDescent="0.25">
      <c r="A148" s="74" t="str">
        <f>IF(B148="","",MAX($A$8:A147)+1)</f>
        <v/>
      </c>
      <c r="B148" s="73"/>
      <c r="C148" s="338"/>
      <c r="D148" s="33"/>
      <c r="E148" s="5" t="str">
        <f t="shared" si="38"/>
        <v/>
      </c>
      <c r="F148" s="5" t="str">
        <f t="shared" si="39"/>
        <v/>
      </c>
      <c r="G148" s="338"/>
      <c r="H148" s="6" t="str">
        <f t="shared" si="40"/>
        <v/>
      </c>
      <c r="I148" s="5" t="str">
        <f t="shared" si="41"/>
        <v/>
      </c>
      <c r="J148" s="98" t="e">
        <f t="shared" si="42"/>
        <v>#N/A</v>
      </c>
      <c r="K148" s="6" t="str">
        <f t="shared" si="43"/>
        <v/>
      </c>
      <c r="L148" s="182" t="str">
        <f t="shared" si="44"/>
        <v/>
      </c>
      <c r="M148" s="338"/>
      <c r="N148" s="72" t="s">
        <v>29</v>
      </c>
      <c r="O148" s="5">
        <f t="shared" si="51"/>
        <v>0</v>
      </c>
      <c r="P148" s="183"/>
      <c r="Q148" s="183"/>
      <c r="R148" s="4" t="s">
        <v>13</v>
      </c>
      <c r="S148" s="5">
        <f t="shared" si="45"/>
        <v>0</v>
      </c>
      <c r="T148" s="33" t="s">
        <v>13</v>
      </c>
      <c r="U148" s="5">
        <f t="shared" si="52"/>
        <v>0</v>
      </c>
      <c r="V148" s="33" t="s">
        <v>13</v>
      </c>
      <c r="W148" s="171" t="str">
        <f t="shared" si="46"/>
        <v/>
      </c>
      <c r="X148" s="72" t="s">
        <v>531</v>
      </c>
      <c r="Y148" s="5">
        <f t="shared" si="53"/>
        <v>0</v>
      </c>
      <c r="Z148" s="72" t="s">
        <v>530</v>
      </c>
      <c r="AA148" s="6">
        <f t="shared" si="54"/>
        <v>0</v>
      </c>
      <c r="AB148" s="4" t="s">
        <v>516</v>
      </c>
      <c r="AC148" s="5">
        <f t="shared" si="47"/>
        <v>0</v>
      </c>
      <c r="AD148" s="6" t="str">
        <f t="shared" si="48"/>
        <v/>
      </c>
      <c r="AE148" s="41" t="str">
        <f t="shared" si="49"/>
        <v/>
      </c>
      <c r="AF148" s="41" t="str">
        <f t="shared" si="50"/>
        <v/>
      </c>
    </row>
    <row r="149" spans="1:32" ht="40.15" customHeight="1" x14ac:dyDescent="0.25">
      <c r="A149" s="74" t="str">
        <f>IF(B149="","",MAX($A$8:A148)+1)</f>
        <v/>
      </c>
      <c r="B149" s="73"/>
      <c r="C149" s="338"/>
      <c r="D149" s="33"/>
      <c r="E149" s="5" t="str">
        <f t="shared" si="38"/>
        <v/>
      </c>
      <c r="F149" s="5" t="str">
        <f t="shared" si="39"/>
        <v/>
      </c>
      <c r="G149" s="338"/>
      <c r="H149" s="6" t="str">
        <f t="shared" si="40"/>
        <v/>
      </c>
      <c r="I149" s="5" t="str">
        <f t="shared" si="41"/>
        <v/>
      </c>
      <c r="J149" s="98" t="e">
        <f t="shared" si="42"/>
        <v>#N/A</v>
      </c>
      <c r="K149" s="6" t="str">
        <f t="shared" si="43"/>
        <v/>
      </c>
      <c r="L149" s="182" t="str">
        <f t="shared" si="44"/>
        <v/>
      </c>
      <c r="M149" s="338"/>
      <c r="N149" s="72" t="s">
        <v>29</v>
      </c>
      <c r="O149" s="5">
        <f t="shared" si="51"/>
        <v>0</v>
      </c>
      <c r="P149" s="183"/>
      <c r="Q149" s="183"/>
      <c r="R149" s="4" t="s">
        <v>13</v>
      </c>
      <c r="S149" s="5">
        <f t="shared" si="45"/>
        <v>0</v>
      </c>
      <c r="T149" s="33" t="s">
        <v>13</v>
      </c>
      <c r="U149" s="5">
        <f t="shared" si="52"/>
        <v>0</v>
      </c>
      <c r="V149" s="33" t="s">
        <v>13</v>
      </c>
      <c r="W149" s="171" t="str">
        <f t="shared" si="46"/>
        <v/>
      </c>
      <c r="X149" s="72" t="s">
        <v>531</v>
      </c>
      <c r="Y149" s="5">
        <f t="shared" si="53"/>
        <v>0</v>
      </c>
      <c r="Z149" s="72" t="s">
        <v>530</v>
      </c>
      <c r="AA149" s="6">
        <f t="shared" si="54"/>
        <v>0</v>
      </c>
      <c r="AB149" s="4" t="s">
        <v>516</v>
      </c>
      <c r="AC149" s="5">
        <f t="shared" si="47"/>
        <v>0</v>
      </c>
      <c r="AD149" s="6" t="str">
        <f t="shared" si="48"/>
        <v/>
      </c>
      <c r="AE149" s="41" t="str">
        <f t="shared" si="49"/>
        <v/>
      </c>
      <c r="AF149" s="41" t="str">
        <f t="shared" si="50"/>
        <v/>
      </c>
    </row>
    <row r="150" spans="1:32" ht="40.15" customHeight="1" x14ac:dyDescent="0.25">
      <c r="A150" s="74" t="str">
        <f>IF(B150="","",MAX($A$8:A149)+1)</f>
        <v/>
      </c>
      <c r="B150" s="73"/>
      <c r="C150" s="338"/>
      <c r="D150" s="33"/>
      <c r="E150" s="5" t="str">
        <f t="shared" si="38"/>
        <v/>
      </c>
      <c r="F150" s="5" t="str">
        <f t="shared" si="39"/>
        <v/>
      </c>
      <c r="G150" s="338"/>
      <c r="H150" s="6" t="str">
        <f t="shared" si="40"/>
        <v/>
      </c>
      <c r="I150" s="5" t="str">
        <f t="shared" si="41"/>
        <v/>
      </c>
      <c r="J150" s="98" t="e">
        <f t="shared" si="42"/>
        <v>#N/A</v>
      </c>
      <c r="K150" s="6" t="str">
        <f t="shared" si="43"/>
        <v/>
      </c>
      <c r="L150" s="182" t="str">
        <f t="shared" si="44"/>
        <v/>
      </c>
      <c r="M150" s="338"/>
      <c r="N150" s="72" t="s">
        <v>29</v>
      </c>
      <c r="O150" s="5">
        <f t="shared" si="51"/>
        <v>0</v>
      </c>
      <c r="P150" s="183"/>
      <c r="Q150" s="183"/>
      <c r="R150" s="4" t="s">
        <v>13</v>
      </c>
      <c r="S150" s="5">
        <f t="shared" si="45"/>
        <v>0</v>
      </c>
      <c r="T150" s="33" t="s">
        <v>13</v>
      </c>
      <c r="U150" s="5">
        <f t="shared" si="52"/>
        <v>0</v>
      </c>
      <c r="V150" s="33" t="s">
        <v>13</v>
      </c>
      <c r="W150" s="171" t="str">
        <f t="shared" si="46"/>
        <v/>
      </c>
      <c r="X150" s="72" t="s">
        <v>531</v>
      </c>
      <c r="Y150" s="5">
        <f t="shared" si="53"/>
        <v>0</v>
      </c>
      <c r="Z150" s="72" t="s">
        <v>530</v>
      </c>
      <c r="AA150" s="6">
        <f t="shared" si="54"/>
        <v>0</v>
      </c>
      <c r="AB150" s="4" t="s">
        <v>516</v>
      </c>
      <c r="AC150" s="5">
        <f t="shared" si="47"/>
        <v>0</v>
      </c>
      <c r="AD150" s="6" t="str">
        <f t="shared" si="48"/>
        <v/>
      </c>
      <c r="AE150" s="41" t="str">
        <f t="shared" si="49"/>
        <v/>
      </c>
      <c r="AF150" s="41" t="str">
        <f t="shared" si="50"/>
        <v/>
      </c>
    </row>
    <row r="151" spans="1:32" ht="40.15" customHeight="1" x14ac:dyDescent="0.25">
      <c r="A151" s="74" t="str">
        <f>IF(B151="","",MAX($A$8:A150)+1)</f>
        <v/>
      </c>
      <c r="B151" s="73"/>
      <c r="C151" s="338"/>
      <c r="D151" s="33"/>
      <c r="E151" s="5" t="str">
        <f t="shared" si="38"/>
        <v/>
      </c>
      <c r="F151" s="5" t="str">
        <f t="shared" si="39"/>
        <v/>
      </c>
      <c r="G151" s="338"/>
      <c r="H151" s="6" t="str">
        <f t="shared" si="40"/>
        <v/>
      </c>
      <c r="I151" s="5" t="str">
        <f t="shared" si="41"/>
        <v/>
      </c>
      <c r="J151" s="98" t="e">
        <f t="shared" si="42"/>
        <v>#N/A</v>
      </c>
      <c r="K151" s="6" t="str">
        <f t="shared" si="43"/>
        <v/>
      </c>
      <c r="L151" s="182" t="str">
        <f t="shared" si="44"/>
        <v/>
      </c>
      <c r="M151" s="338"/>
      <c r="N151" s="72" t="s">
        <v>29</v>
      </c>
      <c r="O151" s="5">
        <f t="shared" si="51"/>
        <v>0</v>
      </c>
      <c r="P151" s="183"/>
      <c r="Q151" s="183"/>
      <c r="R151" s="4" t="s">
        <v>13</v>
      </c>
      <c r="S151" s="5">
        <f t="shared" si="45"/>
        <v>0</v>
      </c>
      <c r="T151" s="33" t="s">
        <v>13</v>
      </c>
      <c r="U151" s="5">
        <f t="shared" si="52"/>
        <v>0</v>
      </c>
      <c r="V151" s="33" t="s">
        <v>13</v>
      </c>
      <c r="W151" s="171" t="str">
        <f t="shared" si="46"/>
        <v/>
      </c>
      <c r="X151" s="72" t="s">
        <v>531</v>
      </c>
      <c r="Y151" s="5">
        <f t="shared" si="53"/>
        <v>0</v>
      </c>
      <c r="Z151" s="72" t="s">
        <v>530</v>
      </c>
      <c r="AA151" s="6">
        <f t="shared" si="54"/>
        <v>0</v>
      </c>
      <c r="AB151" s="4" t="s">
        <v>516</v>
      </c>
      <c r="AC151" s="5">
        <f t="shared" si="47"/>
        <v>0</v>
      </c>
      <c r="AD151" s="6" t="str">
        <f t="shared" si="48"/>
        <v/>
      </c>
      <c r="AE151" s="41" t="str">
        <f t="shared" si="49"/>
        <v/>
      </c>
      <c r="AF151" s="41" t="str">
        <f t="shared" si="50"/>
        <v/>
      </c>
    </row>
    <row r="152" spans="1:32" ht="40.15" customHeight="1" x14ac:dyDescent="0.25">
      <c r="A152" s="74" t="str">
        <f>IF(B152="","",MAX($A$8:A151)+1)</f>
        <v/>
      </c>
      <c r="B152" s="73"/>
      <c r="C152" s="338"/>
      <c r="D152" s="33"/>
      <c r="E152" s="5" t="str">
        <f t="shared" si="38"/>
        <v/>
      </c>
      <c r="F152" s="5" t="str">
        <f t="shared" si="39"/>
        <v/>
      </c>
      <c r="G152" s="338"/>
      <c r="H152" s="6" t="str">
        <f t="shared" si="40"/>
        <v/>
      </c>
      <c r="I152" s="5" t="str">
        <f t="shared" si="41"/>
        <v/>
      </c>
      <c r="J152" s="98" t="e">
        <f t="shared" si="42"/>
        <v>#N/A</v>
      </c>
      <c r="K152" s="6" t="str">
        <f t="shared" si="43"/>
        <v/>
      </c>
      <c r="L152" s="182" t="str">
        <f t="shared" si="44"/>
        <v/>
      </c>
      <c r="M152" s="338"/>
      <c r="N152" s="72" t="s">
        <v>29</v>
      </c>
      <c r="O152" s="5">
        <f t="shared" si="51"/>
        <v>0</v>
      </c>
      <c r="P152" s="183"/>
      <c r="Q152" s="183"/>
      <c r="R152" s="4" t="s">
        <v>13</v>
      </c>
      <c r="S152" s="5">
        <f t="shared" si="45"/>
        <v>0</v>
      </c>
      <c r="T152" s="33" t="s">
        <v>13</v>
      </c>
      <c r="U152" s="5">
        <f t="shared" si="52"/>
        <v>0</v>
      </c>
      <c r="V152" s="33" t="s">
        <v>13</v>
      </c>
      <c r="W152" s="171" t="str">
        <f t="shared" si="46"/>
        <v/>
      </c>
      <c r="X152" s="72" t="s">
        <v>531</v>
      </c>
      <c r="Y152" s="5">
        <f t="shared" si="53"/>
        <v>0</v>
      </c>
      <c r="Z152" s="72" t="s">
        <v>530</v>
      </c>
      <c r="AA152" s="6">
        <f t="shared" si="54"/>
        <v>0</v>
      </c>
      <c r="AB152" s="4" t="s">
        <v>516</v>
      </c>
      <c r="AC152" s="5">
        <f t="shared" si="47"/>
        <v>0</v>
      </c>
      <c r="AD152" s="6" t="str">
        <f t="shared" si="48"/>
        <v/>
      </c>
      <c r="AE152" s="41" t="str">
        <f t="shared" si="49"/>
        <v/>
      </c>
      <c r="AF152" s="41" t="str">
        <f t="shared" si="50"/>
        <v/>
      </c>
    </row>
    <row r="153" spans="1:32" ht="40.15" customHeight="1" x14ac:dyDescent="0.25">
      <c r="A153" s="74" t="str">
        <f>IF(B153="","",MAX($A$8:A152)+1)</f>
        <v/>
      </c>
      <c r="B153" s="73"/>
      <c r="C153" s="338"/>
      <c r="D153" s="33"/>
      <c r="E153" s="5" t="str">
        <f t="shared" si="38"/>
        <v/>
      </c>
      <c r="F153" s="5" t="str">
        <f t="shared" si="39"/>
        <v/>
      </c>
      <c r="G153" s="338"/>
      <c r="H153" s="6" t="str">
        <f t="shared" si="40"/>
        <v/>
      </c>
      <c r="I153" s="5" t="str">
        <f t="shared" si="41"/>
        <v/>
      </c>
      <c r="J153" s="98" t="e">
        <f t="shared" si="42"/>
        <v>#N/A</v>
      </c>
      <c r="K153" s="6" t="str">
        <f t="shared" si="43"/>
        <v/>
      </c>
      <c r="L153" s="182" t="str">
        <f t="shared" si="44"/>
        <v/>
      </c>
      <c r="M153" s="338"/>
      <c r="N153" s="72" t="s">
        <v>29</v>
      </c>
      <c r="O153" s="5">
        <f t="shared" si="51"/>
        <v>0</v>
      </c>
      <c r="P153" s="183"/>
      <c r="Q153" s="183"/>
      <c r="R153" s="4" t="s">
        <v>13</v>
      </c>
      <c r="S153" s="5">
        <f t="shared" si="45"/>
        <v>0</v>
      </c>
      <c r="T153" s="33" t="s">
        <v>13</v>
      </c>
      <c r="U153" s="5">
        <f t="shared" si="52"/>
        <v>0</v>
      </c>
      <c r="V153" s="33" t="s">
        <v>13</v>
      </c>
      <c r="W153" s="171" t="str">
        <f t="shared" si="46"/>
        <v/>
      </c>
      <c r="X153" s="72" t="s">
        <v>531</v>
      </c>
      <c r="Y153" s="5">
        <f t="shared" si="53"/>
        <v>0</v>
      </c>
      <c r="Z153" s="72" t="s">
        <v>530</v>
      </c>
      <c r="AA153" s="6">
        <f t="shared" si="54"/>
        <v>0</v>
      </c>
      <c r="AB153" s="4" t="s">
        <v>516</v>
      </c>
      <c r="AC153" s="5">
        <f t="shared" si="47"/>
        <v>0</v>
      </c>
      <c r="AD153" s="6" t="str">
        <f t="shared" si="48"/>
        <v/>
      </c>
      <c r="AE153" s="41" t="str">
        <f t="shared" si="49"/>
        <v/>
      </c>
      <c r="AF153" s="41" t="str">
        <f t="shared" si="50"/>
        <v/>
      </c>
    </row>
    <row r="154" spans="1:32" ht="40.15" customHeight="1" x14ac:dyDescent="0.25">
      <c r="A154" s="74" t="str">
        <f>IF(B154="","",MAX($A$8:A153)+1)</f>
        <v/>
      </c>
      <c r="B154" s="73"/>
      <c r="C154" s="338"/>
      <c r="D154" s="33"/>
      <c r="E154" s="5" t="str">
        <f t="shared" si="38"/>
        <v/>
      </c>
      <c r="F154" s="5" t="str">
        <f t="shared" si="39"/>
        <v/>
      </c>
      <c r="G154" s="338"/>
      <c r="H154" s="6" t="str">
        <f t="shared" si="40"/>
        <v/>
      </c>
      <c r="I154" s="5" t="str">
        <f t="shared" si="41"/>
        <v/>
      </c>
      <c r="J154" s="98" t="e">
        <f t="shared" si="42"/>
        <v>#N/A</v>
      </c>
      <c r="K154" s="6" t="str">
        <f t="shared" si="43"/>
        <v/>
      </c>
      <c r="L154" s="182" t="str">
        <f t="shared" si="44"/>
        <v/>
      </c>
      <c r="M154" s="338"/>
      <c r="N154" s="72" t="s">
        <v>29</v>
      </c>
      <c r="O154" s="5">
        <f t="shared" si="51"/>
        <v>0</v>
      </c>
      <c r="P154" s="183"/>
      <c r="Q154" s="183"/>
      <c r="R154" s="4" t="s">
        <v>13</v>
      </c>
      <c r="S154" s="5">
        <f t="shared" si="45"/>
        <v>0</v>
      </c>
      <c r="T154" s="33" t="s">
        <v>13</v>
      </c>
      <c r="U154" s="5">
        <f t="shared" si="52"/>
        <v>0</v>
      </c>
      <c r="V154" s="33" t="s">
        <v>13</v>
      </c>
      <c r="W154" s="171" t="str">
        <f t="shared" si="46"/>
        <v/>
      </c>
      <c r="X154" s="72" t="s">
        <v>531</v>
      </c>
      <c r="Y154" s="5">
        <f t="shared" si="53"/>
        <v>0</v>
      </c>
      <c r="Z154" s="72" t="s">
        <v>530</v>
      </c>
      <c r="AA154" s="6">
        <f t="shared" si="54"/>
        <v>0</v>
      </c>
      <c r="AB154" s="4" t="s">
        <v>516</v>
      </c>
      <c r="AC154" s="5">
        <f t="shared" si="47"/>
        <v>0</v>
      </c>
      <c r="AD154" s="6" t="str">
        <f t="shared" si="48"/>
        <v/>
      </c>
      <c r="AE154" s="41" t="str">
        <f t="shared" si="49"/>
        <v/>
      </c>
      <c r="AF154" s="41" t="str">
        <f t="shared" si="50"/>
        <v/>
      </c>
    </row>
    <row r="155" spans="1:32" ht="40.15" customHeight="1" x14ac:dyDescent="0.25">
      <c r="A155" s="74" t="str">
        <f>IF(B155="","",MAX($A$8:A154)+1)</f>
        <v/>
      </c>
      <c r="B155" s="73"/>
      <c r="C155" s="338"/>
      <c r="D155" s="33"/>
      <c r="E155" s="5" t="str">
        <f t="shared" si="38"/>
        <v/>
      </c>
      <c r="F155" s="5" t="str">
        <f t="shared" si="39"/>
        <v/>
      </c>
      <c r="G155" s="338"/>
      <c r="H155" s="6" t="str">
        <f t="shared" si="40"/>
        <v/>
      </c>
      <c r="I155" s="5" t="str">
        <f t="shared" si="41"/>
        <v/>
      </c>
      <c r="J155" s="98" t="e">
        <f t="shared" si="42"/>
        <v>#N/A</v>
      </c>
      <c r="K155" s="6" t="str">
        <f t="shared" si="43"/>
        <v/>
      </c>
      <c r="L155" s="182" t="str">
        <f t="shared" si="44"/>
        <v/>
      </c>
      <c r="M155" s="338"/>
      <c r="N155" s="72" t="s">
        <v>29</v>
      </c>
      <c r="O155" s="5">
        <f t="shared" si="51"/>
        <v>0</v>
      </c>
      <c r="P155" s="183"/>
      <c r="Q155" s="183"/>
      <c r="R155" s="4" t="s">
        <v>13</v>
      </c>
      <c r="S155" s="5">
        <f t="shared" si="45"/>
        <v>0</v>
      </c>
      <c r="T155" s="33" t="s">
        <v>13</v>
      </c>
      <c r="U155" s="5">
        <f t="shared" si="52"/>
        <v>0</v>
      </c>
      <c r="V155" s="33" t="s">
        <v>13</v>
      </c>
      <c r="W155" s="171" t="str">
        <f t="shared" si="46"/>
        <v/>
      </c>
      <c r="X155" s="72" t="s">
        <v>531</v>
      </c>
      <c r="Y155" s="5">
        <f t="shared" si="53"/>
        <v>0</v>
      </c>
      <c r="Z155" s="72" t="s">
        <v>530</v>
      </c>
      <c r="AA155" s="6">
        <f t="shared" si="54"/>
        <v>0</v>
      </c>
      <c r="AB155" s="4" t="s">
        <v>516</v>
      </c>
      <c r="AC155" s="5">
        <f t="shared" si="47"/>
        <v>0</v>
      </c>
      <c r="AD155" s="6" t="str">
        <f t="shared" si="48"/>
        <v/>
      </c>
      <c r="AE155" s="41" t="str">
        <f t="shared" si="49"/>
        <v/>
      </c>
      <c r="AF155" s="41" t="str">
        <f t="shared" si="50"/>
        <v/>
      </c>
    </row>
    <row r="156" spans="1:32" ht="40.15" customHeight="1" x14ac:dyDescent="0.25">
      <c r="A156" s="74" t="str">
        <f>IF(B156="","",MAX($A$8:A155)+1)</f>
        <v/>
      </c>
      <c r="B156" s="73"/>
      <c r="C156" s="338"/>
      <c r="D156" s="33"/>
      <c r="E156" s="5" t="str">
        <f t="shared" si="38"/>
        <v/>
      </c>
      <c r="F156" s="5" t="str">
        <f t="shared" si="39"/>
        <v/>
      </c>
      <c r="G156" s="338"/>
      <c r="H156" s="6" t="str">
        <f t="shared" si="40"/>
        <v/>
      </c>
      <c r="I156" s="5" t="str">
        <f t="shared" si="41"/>
        <v/>
      </c>
      <c r="J156" s="98" t="e">
        <f t="shared" si="42"/>
        <v>#N/A</v>
      </c>
      <c r="K156" s="6" t="str">
        <f t="shared" si="43"/>
        <v/>
      </c>
      <c r="L156" s="182" t="str">
        <f t="shared" si="44"/>
        <v/>
      </c>
      <c r="M156" s="338"/>
      <c r="N156" s="72" t="s">
        <v>29</v>
      </c>
      <c r="O156" s="5">
        <f t="shared" si="51"/>
        <v>0</v>
      </c>
      <c r="P156" s="183"/>
      <c r="Q156" s="183"/>
      <c r="R156" s="4" t="s">
        <v>13</v>
      </c>
      <c r="S156" s="5">
        <f t="shared" si="45"/>
        <v>0</v>
      </c>
      <c r="T156" s="33" t="s">
        <v>13</v>
      </c>
      <c r="U156" s="5">
        <f t="shared" si="52"/>
        <v>0</v>
      </c>
      <c r="V156" s="33" t="s">
        <v>13</v>
      </c>
      <c r="W156" s="171" t="str">
        <f t="shared" si="46"/>
        <v/>
      </c>
      <c r="X156" s="72" t="s">
        <v>531</v>
      </c>
      <c r="Y156" s="5">
        <f t="shared" si="53"/>
        <v>0</v>
      </c>
      <c r="Z156" s="72" t="s">
        <v>530</v>
      </c>
      <c r="AA156" s="6">
        <f t="shared" si="54"/>
        <v>0</v>
      </c>
      <c r="AB156" s="4" t="s">
        <v>516</v>
      </c>
      <c r="AC156" s="5">
        <f t="shared" si="47"/>
        <v>0</v>
      </c>
      <c r="AD156" s="6" t="str">
        <f t="shared" si="48"/>
        <v/>
      </c>
      <c r="AE156" s="41" t="str">
        <f t="shared" si="49"/>
        <v/>
      </c>
      <c r="AF156" s="41" t="str">
        <f t="shared" si="50"/>
        <v/>
      </c>
    </row>
    <row r="157" spans="1:32" ht="40.15" customHeight="1" x14ac:dyDescent="0.25">
      <c r="A157" s="74" t="str">
        <f>IF(B157="","",MAX($A$8:A156)+1)</f>
        <v/>
      </c>
      <c r="B157" s="73"/>
      <c r="C157" s="338"/>
      <c r="D157" s="33"/>
      <c r="E157" s="5" t="str">
        <f t="shared" si="38"/>
        <v/>
      </c>
      <c r="F157" s="5" t="str">
        <f t="shared" si="39"/>
        <v/>
      </c>
      <c r="G157" s="338"/>
      <c r="H157" s="6" t="str">
        <f t="shared" si="40"/>
        <v/>
      </c>
      <c r="I157" s="5" t="str">
        <f t="shared" si="41"/>
        <v/>
      </c>
      <c r="J157" s="98" t="e">
        <f t="shared" si="42"/>
        <v>#N/A</v>
      </c>
      <c r="K157" s="6" t="str">
        <f t="shared" si="43"/>
        <v/>
      </c>
      <c r="L157" s="182" t="str">
        <f t="shared" si="44"/>
        <v/>
      </c>
      <c r="M157" s="338"/>
      <c r="N157" s="72" t="s">
        <v>29</v>
      </c>
      <c r="O157" s="5">
        <f t="shared" si="51"/>
        <v>0</v>
      </c>
      <c r="P157" s="183"/>
      <c r="Q157" s="183"/>
      <c r="R157" s="4" t="s">
        <v>13</v>
      </c>
      <c r="S157" s="5">
        <f t="shared" si="45"/>
        <v>0</v>
      </c>
      <c r="T157" s="33" t="s">
        <v>13</v>
      </c>
      <c r="U157" s="5">
        <f t="shared" si="52"/>
        <v>0</v>
      </c>
      <c r="V157" s="33" t="s">
        <v>13</v>
      </c>
      <c r="W157" s="171" t="str">
        <f t="shared" si="46"/>
        <v/>
      </c>
      <c r="X157" s="72" t="s">
        <v>531</v>
      </c>
      <c r="Y157" s="5">
        <f t="shared" si="53"/>
        <v>0</v>
      </c>
      <c r="Z157" s="72" t="s">
        <v>530</v>
      </c>
      <c r="AA157" s="6">
        <f t="shared" si="54"/>
        <v>0</v>
      </c>
      <c r="AB157" s="4" t="s">
        <v>516</v>
      </c>
      <c r="AC157" s="5">
        <f t="shared" si="47"/>
        <v>0</v>
      </c>
      <c r="AD157" s="6" t="str">
        <f t="shared" si="48"/>
        <v/>
      </c>
      <c r="AE157" s="41" t="str">
        <f t="shared" si="49"/>
        <v/>
      </c>
      <c r="AF157" s="41" t="str">
        <f t="shared" si="50"/>
        <v/>
      </c>
    </row>
    <row r="158" spans="1:32" ht="40.15" customHeight="1" x14ac:dyDescent="0.25">
      <c r="A158" s="74" t="str">
        <f>IF(B158="","",MAX($A$8:A157)+1)</f>
        <v/>
      </c>
      <c r="B158" s="73"/>
      <c r="C158" s="338"/>
      <c r="D158" s="33"/>
      <c r="E158" s="5" t="str">
        <f t="shared" si="38"/>
        <v/>
      </c>
      <c r="F158" s="5" t="str">
        <f t="shared" si="39"/>
        <v/>
      </c>
      <c r="G158" s="338"/>
      <c r="H158" s="6" t="str">
        <f t="shared" si="40"/>
        <v/>
      </c>
      <c r="I158" s="5" t="str">
        <f t="shared" si="41"/>
        <v/>
      </c>
      <c r="J158" s="98" t="e">
        <f t="shared" si="42"/>
        <v>#N/A</v>
      </c>
      <c r="K158" s="6" t="str">
        <f t="shared" si="43"/>
        <v/>
      </c>
      <c r="L158" s="182" t="str">
        <f t="shared" si="44"/>
        <v/>
      </c>
      <c r="M158" s="338"/>
      <c r="N158" s="72" t="s">
        <v>29</v>
      </c>
      <c r="O158" s="5">
        <f t="shared" si="51"/>
        <v>0</v>
      </c>
      <c r="P158" s="183"/>
      <c r="Q158" s="183"/>
      <c r="R158" s="4" t="s">
        <v>13</v>
      </c>
      <c r="S158" s="5">
        <f t="shared" si="45"/>
        <v>0</v>
      </c>
      <c r="T158" s="33" t="s">
        <v>13</v>
      </c>
      <c r="U158" s="5">
        <f t="shared" si="52"/>
        <v>0</v>
      </c>
      <c r="V158" s="33" t="s">
        <v>13</v>
      </c>
      <c r="W158" s="171" t="str">
        <f t="shared" si="46"/>
        <v/>
      </c>
      <c r="X158" s="72" t="s">
        <v>531</v>
      </c>
      <c r="Y158" s="5">
        <f t="shared" si="53"/>
        <v>0</v>
      </c>
      <c r="Z158" s="72" t="s">
        <v>530</v>
      </c>
      <c r="AA158" s="6">
        <f t="shared" si="54"/>
        <v>0</v>
      </c>
      <c r="AB158" s="4" t="s">
        <v>516</v>
      </c>
      <c r="AC158" s="5">
        <f t="shared" si="47"/>
        <v>0</v>
      </c>
      <c r="AD158" s="6" t="str">
        <f t="shared" si="48"/>
        <v/>
      </c>
      <c r="AE158" s="41" t="str">
        <f t="shared" si="49"/>
        <v/>
      </c>
      <c r="AF158" s="41" t="str">
        <f t="shared" si="50"/>
        <v/>
      </c>
    </row>
    <row r="159" spans="1:32" ht="40.15" customHeight="1" x14ac:dyDescent="0.25">
      <c r="A159" s="74" t="str">
        <f>IF(B159="","",MAX($A$8:A158)+1)</f>
        <v/>
      </c>
      <c r="B159" s="73"/>
      <c r="C159" s="338"/>
      <c r="D159" s="33"/>
      <c r="E159" s="5" t="str">
        <f t="shared" si="38"/>
        <v/>
      </c>
      <c r="F159" s="5" t="str">
        <f t="shared" si="39"/>
        <v/>
      </c>
      <c r="G159" s="338"/>
      <c r="H159" s="6" t="str">
        <f t="shared" si="40"/>
        <v/>
      </c>
      <c r="I159" s="5" t="str">
        <f t="shared" si="41"/>
        <v/>
      </c>
      <c r="J159" s="98" t="e">
        <f t="shared" si="42"/>
        <v>#N/A</v>
      </c>
      <c r="K159" s="6" t="str">
        <f t="shared" si="43"/>
        <v/>
      </c>
      <c r="L159" s="182" t="str">
        <f t="shared" si="44"/>
        <v/>
      </c>
      <c r="M159" s="338"/>
      <c r="N159" s="72" t="s">
        <v>29</v>
      </c>
      <c r="O159" s="5">
        <f t="shared" si="51"/>
        <v>0</v>
      </c>
      <c r="P159" s="183"/>
      <c r="Q159" s="183"/>
      <c r="R159" s="4" t="s">
        <v>13</v>
      </c>
      <c r="S159" s="5">
        <f t="shared" si="45"/>
        <v>0</v>
      </c>
      <c r="T159" s="33" t="s">
        <v>13</v>
      </c>
      <c r="U159" s="5">
        <f t="shared" si="52"/>
        <v>0</v>
      </c>
      <c r="V159" s="33" t="s">
        <v>13</v>
      </c>
      <c r="W159" s="171" t="str">
        <f t="shared" si="46"/>
        <v/>
      </c>
      <c r="X159" s="72" t="s">
        <v>531</v>
      </c>
      <c r="Y159" s="5">
        <f t="shared" si="53"/>
        <v>0</v>
      </c>
      <c r="Z159" s="72" t="s">
        <v>530</v>
      </c>
      <c r="AA159" s="6">
        <f t="shared" si="54"/>
        <v>0</v>
      </c>
      <c r="AB159" s="4" t="s">
        <v>516</v>
      </c>
      <c r="AC159" s="5">
        <f t="shared" si="47"/>
        <v>0</v>
      </c>
      <c r="AD159" s="6" t="str">
        <f t="shared" si="48"/>
        <v/>
      </c>
      <c r="AE159" s="41" t="str">
        <f t="shared" si="49"/>
        <v/>
      </c>
      <c r="AF159" s="41" t="str">
        <f t="shared" si="50"/>
        <v/>
      </c>
    </row>
    <row r="160" spans="1:32" ht="40.15" customHeight="1" x14ac:dyDescent="0.25">
      <c r="A160" s="74" t="str">
        <f>IF(B160="","",MAX($A$8:A159)+1)</f>
        <v/>
      </c>
      <c r="B160" s="73"/>
      <c r="C160" s="338"/>
      <c r="D160" s="33"/>
      <c r="E160" s="5" t="str">
        <f t="shared" si="38"/>
        <v/>
      </c>
      <c r="F160" s="5" t="str">
        <f t="shared" si="39"/>
        <v/>
      </c>
      <c r="G160" s="338"/>
      <c r="H160" s="6" t="str">
        <f t="shared" si="40"/>
        <v/>
      </c>
      <c r="I160" s="5" t="str">
        <f t="shared" si="41"/>
        <v/>
      </c>
      <c r="J160" s="98" t="e">
        <f t="shared" si="42"/>
        <v>#N/A</v>
      </c>
      <c r="K160" s="6" t="str">
        <f t="shared" si="43"/>
        <v/>
      </c>
      <c r="L160" s="182" t="str">
        <f t="shared" si="44"/>
        <v/>
      </c>
      <c r="M160" s="338"/>
      <c r="N160" s="72" t="s">
        <v>29</v>
      </c>
      <c r="O160" s="5">
        <f t="shared" si="51"/>
        <v>0</v>
      </c>
      <c r="P160" s="183"/>
      <c r="Q160" s="183"/>
      <c r="R160" s="4" t="s">
        <v>13</v>
      </c>
      <c r="S160" s="5">
        <f t="shared" si="45"/>
        <v>0</v>
      </c>
      <c r="T160" s="33" t="s">
        <v>13</v>
      </c>
      <c r="U160" s="5">
        <f t="shared" si="52"/>
        <v>0</v>
      </c>
      <c r="V160" s="33" t="s">
        <v>13</v>
      </c>
      <c r="W160" s="171" t="str">
        <f t="shared" si="46"/>
        <v/>
      </c>
      <c r="X160" s="72" t="s">
        <v>531</v>
      </c>
      <c r="Y160" s="5">
        <f t="shared" si="53"/>
        <v>0</v>
      </c>
      <c r="Z160" s="72" t="s">
        <v>530</v>
      </c>
      <c r="AA160" s="6">
        <f t="shared" si="54"/>
        <v>0</v>
      </c>
      <c r="AB160" s="4" t="s">
        <v>516</v>
      </c>
      <c r="AC160" s="5">
        <f t="shared" si="47"/>
        <v>0</v>
      </c>
      <c r="AD160" s="6" t="str">
        <f t="shared" si="48"/>
        <v/>
      </c>
      <c r="AE160" s="41" t="str">
        <f t="shared" si="49"/>
        <v/>
      </c>
      <c r="AF160" s="41" t="str">
        <f t="shared" si="50"/>
        <v/>
      </c>
    </row>
    <row r="161" spans="1:32" ht="40.15" customHeight="1" x14ac:dyDescent="0.25">
      <c r="A161" s="74" t="str">
        <f>IF(B161="","",MAX($A$8:A160)+1)</f>
        <v/>
      </c>
      <c r="B161" s="73"/>
      <c r="C161" s="338"/>
      <c r="D161" s="33"/>
      <c r="E161" s="5" t="str">
        <f t="shared" si="38"/>
        <v/>
      </c>
      <c r="F161" s="5" t="str">
        <f t="shared" si="39"/>
        <v/>
      </c>
      <c r="G161" s="338"/>
      <c r="H161" s="6" t="str">
        <f t="shared" si="40"/>
        <v/>
      </c>
      <c r="I161" s="5" t="str">
        <f t="shared" si="41"/>
        <v/>
      </c>
      <c r="J161" s="98" t="e">
        <f t="shared" si="42"/>
        <v>#N/A</v>
      </c>
      <c r="K161" s="6" t="str">
        <f t="shared" si="43"/>
        <v/>
      </c>
      <c r="L161" s="182" t="str">
        <f t="shared" si="44"/>
        <v/>
      </c>
      <c r="M161" s="338"/>
      <c r="N161" s="72" t="s">
        <v>29</v>
      </c>
      <c r="O161" s="5">
        <f t="shared" si="51"/>
        <v>0</v>
      </c>
      <c r="P161" s="183"/>
      <c r="Q161" s="183"/>
      <c r="R161" s="4" t="s">
        <v>13</v>
      </c>
      <c r="S161" s="5">
        <f t="shared" si="45"/>
        <v>0</v>
      </c>
      <c r="T161" s="33" t="s">
        <v>13</v>
      </c>
      <c r="U161" s="5">
        <f t="shared" si="52"/>
        <v>0</v>
      </c>
      <c r="V161" s="33" t="s">
        <v>13</v>
      </c>
      <c r="W161" s="171" t="str">
        <f t="shared" si="46"/>
        <v/>
      </c>
      <c r="X161" s="72" t="s">
        <v>531</v>
      </c>
      <c r="Y161" s="5">
        <f t="shared" si="53"/>
        <v>0</v>
      </c>
      <c r="Z161" s="72" t="s">
        <v>530</v>
      </c>
      <c r="AA161" s="6">
        <f t="shared" si="54"/>
        <v>0</v>
      </c>
      <c r="AB161" s="4" t="s">
        <v>516</v>
      </c>
      <c r="AC161" s="5">
        <f t="shared" si="47"/>
        <v>0</v>
      </c>
      <c r="AD161" s="6" t="str">
        <f t="shared" si="48"/>
        <v/>
      </c>
      <c r="AE161" s="41" t="str">
        <f t="shared" si="49"/>
        <v/>
      </c>
      <c r="AF161" s="41" t="str">
        <f t="shared" si="50"/>
        <v/>
      </c>
    </row>
    <row r="162" spans="1:32" ht="40.15" customHeight="1" x14ac:dyDescent="0.25">
      <c r="A162" s="74" t="str">
        <f>IF(B162="","",MAX($A$8:A161)+1)</f>
        <v/>
      </c>
      <c r="B162" s="73"/>
      <c r="C162" s="338"/>
      <c r="D162" s="33"/>
      <c r="E162" s="5" t="str">
        <f t="shared" si="38"/>
        <v/>
      </c>
      <c r="F162" s="5" t="str">
        <f t="shared" si="39"/>
        <v/>
      </c>
      <c r="G162" s="338"/>
      <c r="H162" s="6" t="str">
        <f t="shared" si="40"/>
        <v/>
      </c>
      <c r="I162" s="5" t="str">
        <f t="shared" si="41"/>
        <v/>
      </c>
      <c r="J162" s="98" t="e">
        <f t="shared" si="42"/>
        <v>#N/A</v>
      </c>
      <c r="K162" s="6" t="str">
        <f t="shared" si="43"/>
        <v/>
      </c>
      <c r="L162" s="182" t="str">
        <f t="shared" si="44"/>
        <v/>
      </c>
      <c r="M162" s="338"/>
      <c r="N162" s="72" t="s">
        <v>29</v>
      </c>
      <c r="O162" s="5">
        <f t="shared" si="51"/>
        <v>0</v>
      </c>
      <c r="P162" s="183"/>
      <c r="Q162" s="183"/>
      <c r="R162" s="4" t="s">
        <v>13</v>
      </c>
      <c r="S162" s="5">
        <f t="shared" si="45"/>
        <v>0</v>
      </c>
      <c r="T162" s="33" t="s">
        <v>13</v>
      </c>
      <c r="U162" s="5">
        <f t="shared" si="52"/>
        <v>0</v>
      </c>
      <c r="V162" s="33" t="s">
        <v>13</v>
      </c>
      <c r="W162" s="171" t="str">
        <f t="shared" si="46"/>
        <v/>
      </c>
      <c r="X162" s="72" t="s">
        <v>531</v>
      </c>
      <c r="Y162" s="5">
        <f t="shared" si="53"/>
        <v>0</v>
      </c>
      <c r="Z162" s="72" t="s">
        <v>530</v>
      </c>
      <c r="AA162" s="6">
        <f t="shared" si="54"/>
        <v>0</v>
      </c>
      <c r="AB162" s="4" t="s">
        <v>516</v>
      </c>
      <c r="AC162" s="5">
        <f t="shared" si="47"/>
        <v>0</v>
      </c>
      <c r="AD162" s="6" t="str">
        <f t="shared" si="48"/>
        <v/>
      </c>
      <c r="AE162" s="41" t="str">
        <f t="shared" si="49"/>
        <v/>
      </c>
      <c r="AF162" s="41" t="str">
        <f t="shared" si="50"/>
        <v/>
      </c>
    </row>
    <row r="163" spans="1:32" ht="40.15" customHeight="1" x14ac:dyDescent="0.25">
      <c r="A163" s="74" t="str">
        <f>IF(B163="","",MAX($A$8:A162)+1)</f>
        <v/>
      </c>
      <c r="B163" s="73"/>
      <c r="C163" s="338"/>
      <c r="D163" s="33"/>
      <c r="E163" s="5" t="str">
        <f t="shared" si="38"/>
        <v/>
      </c>
      <c r="F163" s="5" t="str">
        <f t="shared" si="39"/>
        <v/>
      </c>
      <c r="G163" s="338"/>
      <c r="H163" s="6" t="str">
        <f t="shared" si="40"/>
        <v/>
      </c>
      <c r="I163" s="5" t="str">
        <f t="shared" si="41"/>
        <v/>
      </c>
      <c r="J163" s="98" t="e">
        <f t="shared" si="42"/>
        <v>#N/A</v>
      </c>
      <c r="K163" s="6" t="str">
        <f t="shared" si="43"/>
        <v/>
      </c>
      <c r="L163" s="182" t="str">
        <f t="shared" si="44"/>
        <v/>
      </c>
      <c r="M163" s="338"/>
      <c r="N163" s="72" t="s">
        <v>29</v>
      </c>
      <c r="O163" s="5">
        <f t="shared" si="51"/>
        <v>0</v>
      </c>
      <c r="P163" s="183"/>
      <c r="Q163" s="183"/>
      <c r="R163" s="4" t="s">
        <v>13</v>
      </c>
      <c r="S163" s="5">
        <f t="shared" si="45"/>
        <v>0</v>
      </c>
      <c r="T163" s="33" t="s">
        <v>13</v>
      </c>
      <c r="U163" s="5">
        <f t="shared" si="52"/>
        <v>0</v>
      </c>
      <c r="V163" s="33" t="s">
        <v>13</v>
      </c>
      <c r="W163" s="171" t="str">
        <f t="shared" si="46"/>
        <v/>
      </c>
      <c r="X163" s="72" t="s">
        <v>531</v>
      </c>
      <c r="Y163" s="5">
        <f t="shared" si="53"/>
        <v>0</v>
      </c>
      <c r="Z163" s="72" t="s">
        <v>530</v>
      </c>
      <c r="AA163" s="6">
        <f t="shared" si="54"/>
        <v>0</v>
      </c>
      <c r="AB163" s="4" t="s">
        <v>516</v>
      </c>
      <c r="AC163" s="5">
        <f t="shared" si="47"/>
        <v>0</v>
      </c>
      <c r="AD163" s="6" t="str">
        <f t="shared" si="48"/>
        <v/>
      </c>
      <c r="AE163" s="41" t="str">
        <f t="shared" si="49"/>
        <v/>
      </c>
      <c r="AF163" s="41" t="str">
        <f t="shared" si="50"/>
        <v/>
      </c>
    </row>
    <row r="164" spans="1:32" ht="40.15" customHeight="1" x14ac:dyDescent="0.25">
      <c r="A164" s="74" t="str">
        <f>IF(B164="","",MAX($A$8:A163)+1)</f>
        <v/>
      </c>
      <c r="B164" s="73"/>
      <c r="C164" s="338"/>
      <c r="D164" s="33"/>
      <c r="E164" s="5" t="str">
        <f t="shared" si="38"/>
        <v/>
      </c>
      <c r="F164" s="5" t="str">
        <f t="shared" si="39"/>
        <v/>
      </c>
      <c r="G164" s="338"/>
      <c r="H164" s="6" t="str">
        <f t="shared" si="40"/>
        <v/>
      </c>
      <c r="I164" s="5" t="str">
        <f t="shared" si="41"/>
        <v/>
      </c>
      <c r="J164" s="98" t="e">
        <f t="shared" si="42"/>
        <v>#N/A</v>
      </c>
      <c r="K164" s="6" t="str">
        <f t="shared" si="43"/>
        <v/>
      </c>
      <c r="L164" s="182" t="str">
        <f t="shared" si="44"/>
        <v/>
      </c>
      <c r="M164" s="338"/>
      <c r="N164" s="72" t="s">
        <v>29</v>
      </c>
      <c r="O164" s="5">
        <f t="shared" si="51"/>
        <v>0</v>
      </c>
      <c r="P164" s="183"/>
      <c r="Q164" s="183"/>
      <c r="R164" s="4" t="s">
        <v>13</v>
      </c>
      <c r="S164" s="5">
        <f t="shared" si="45"/>
        <v>0</v>
      </c>
      <c r="T164" s="33" t="s">
        <v>13</v>
      </c>
      <c r="U164" s="5">
        <f t="shared" si="52"/>
        <v>0</v>
      </c>
      <c r="V164" s="33" t="s">
        <v>13</v>
      </c>
      <c r="W164" s="171" t="str">
        <f t="shared" si="46"/>
        <v/>
      </c>
      <c r="X164" s="72" t="s">
        <v>531</v>
      </c>
      <c r="Y164" s="5">
        <f t="shared" si="53"/>
        <v>0</v>
      </c>
      <c r="Z164" s="72" t="s">
        <v>530</v>
      </c>
      <c r="AA164" s="6">
        <f t="shared" si="54"/>
        <v>0</v>
      </c>
      <c r="AB164" s="4" t="s">
        <v>516</v>
      </c>
      <c r="AC164" s="5">
        <f t="shared" si="47"/>
        <v>0</v>
      </c>
      <c r="AD164" s="6" t="str">
        <f t="shared" si="48"/>
        <v/>
      </c>
      <c r="AE164" s="41" t="str">
        <f t="shared" si="49"/>
        <v/>
      </c>
      <c r="AF164" s="41" t="str">
        <f t="shared" si="50"/>
        <v/>
      </c>
    </row>
    <row r="165" spans="1:32" ht="40.15" customHeight="1" x14ac:dyDescent="0.25">
      <c r="A165" s="74" t="str">
        <f>IF(B165="","",MAX($A$8:A164)+1)</f>
        <v/>
      </c>
      <c r="B165" s="73"/>
      <c r="C165" s="338"/>
      <c r="D165" s="33"/>
      <c r="E165" s="5" t="str">
        <f t="shared" si="38"/>
        <v/>
      </c>
      <c r="F165" s="5" t="str">
        <f t="shared" si="39"/>
        <v/>
      </c>
      <c r="G165" s="338"/>
      <c r="H165" s="6" t="str">
        <f t="shared" si="40"/>
        <v/>
      </c>
      <c r="I165" s="5" t="str">
        <f t="shared" si="41"/>
        <v/>
      </c>
      <c r="J165" s="98" t="e">
        <f t="shared" si="42"/>
        <v>#N/A</v>
      </c>
      <c r="K165" s="6" t="str">
        <f t="shared" si="43"/>
        <v/>
      </c>
      <c r="L165" s="182" t="str">
        <f t="shared" si="44"/>
        <v/>
      </c>
      <c r="M165" s="338"/>
      <c r="N165" s="72" t="s">
        <v>29</v>
      </c>
      <c r="O165" s="5">
        <f t="shared" si="51"/>
        <v>0</v>
      </c>
      <c r="P165" s="183"/>
      <c r="Q165" s="183"/>
      <c r="R165" s="4" t="s">
        <v>13</v>
      </c>
      <c r="S165" s="5">
        <f t="shared" si="45"/>
        <v>0</v>
      </c>
      <c r="T165" s="33" t="s">
        <v>13</v>
      </c>
      <c r="U165" s="5">
        <f t="shared" si="52"/>
        <v>0</v>
      </c>
      <c r="V165" s="33" t="s">
        <v>13</v>
      </c>
      <c r="W165" s="171" t="str">
        <f t="shared" si="46"/>
        <v/>
      </c>
      <c r="X165" s="72" t="s">
        <v>531</v>
      </c>
      <c r="Y165" s="5">
        <f t="shared" si="53"/>
        <v>0</v>
      </c>
      <c r="Z165" s="72" t="s">
        <v>530</v>
      </c>
      <c r="AA165" s="6">
        <f t="shared" si="54"/>
        <v>0</v>
      </c>
      <c r="AB165" s="4" t="s">
        <v>516</v>
      </c>
      <c r="AC165" s="5">
        <f t="shared" si="47"/>
        <v>0</v>
      </c>
      <c r="AD165" s="6" t="str">
        <f t="shared" si="48"/>
        <v/>
      </c>
      <c r="AE165" s="41" t="str">
        <f t="shared" si="49"/>
        <v/>
      </c>
      <c r="AF165" s="41" t="str">
        <f t="shared" si="50"/>
        <v/>
      </c>
    </row>
    <row r="166" spans="1:32" ht="40.15" customHeight="1" x14ac:dyDescent="0.25">
      <c r="A166" s="74" t="str">
        <f>IF(B166="","",MAX($A$8:A165)+1)</f>
        <v/>
      </c>
      <c r="B166" s="73"/>
      <c r="C166" s="338"/>
      <c r="D166" s="33"/>
      <c r="E166" s="5" t="str">
        <f t="shared" si="38"/>
        <v/>
      </c>
      <c r="F166" s="5" t="str">
        <f t="shared" si="39"/>
        <v/>
      </c>
      <c r="G166" s="338"/>
      <c r="H166" s="6" t="str">
        <f t="shared" si="40"/>
        <v/>
      </c>
      <c r="I166" s="5" t="str">
        <f t="shared" si="41"/>
        <v/>
      </c>
      <c r="J166" s="98" t="e">
        <f t="shared" si="42"/>
        <v>#N/A</v>
      </c>
      <c r="K166" s="6" t="str">
        <f t="shared" si="43"/>
        <v/>
      </c>
      <c r="L166" s="182" t="str">
        <f t="shared" si="44"/>
        <v/>
      </c>
      <c r="M166" s="338"/>
      <c r="N166" s="72" t="s">
        <v>29</v>
      </c>
      <c r="O166" s="5">
        <f t="shared" si="51"/>
        <v>0</v>
      </c>
      <c r="P166" s="183"/>
      <c r="Q166" s="183"/>
      <c r="R166" s="4" t="s">
        <v>13</v>
      </c>
      <c r="S166" s="5">
        <f t="shared" si="45"/>
        <v>0</v>
      </c>
      <c r="T166" s="33" t="s">
        <v>13</v>
      </c>
      <c r="U166" s="5">
        <f t="shared" si="52"/>
        <v>0</v>
      </c>
      <c r="V166" s="33" t="s">
        <v>13</v>
      </c>
      <c r="W166" s="171" t="str">
        <f t="shared" si="46"/>
        <v/>
      </c>
      <c r="X166" s="72" t="s">
        <v>531</v>
      </c>
      <c r="Y166" s="5">
        <f t="shared" si="53"/>
        <v>0</v>
      </c>
      <c r="Z166" s="72" t="s">
        <v>530</v>
      </c>
      <c r="AA166" s="6">
        <f t="shared" si="54"/>
        <v>0</v>
      </c>
      <c r="AB166" s="4" t="s">
        <v>516</v>
      </c>
      <c r="AC166" s="5">
        <f t="shared" si="47"/>
        <v>0</v>
      </c>
      <c r="AD166" s="6" t="str">
        <f t="shared" si="48"/>
        <v/>
      </c>
      <c r="AE166" s="41" t="str">
        <f t="shared" si="49"/>
        <v/>
      </c>
      <c r="AF166" s="41" t="str">
        <f t="shared" si="50"/>
        <v/>
      </c>
    </row>
    <row r="167" spans="1:32" ht="40.15" customHeight="1" x14ac:dyDescent="0.25">
      <c r="A167" s="74" t="str">
        <f>IF(B167="","",MAX($A$8:A166)+1)</f>
        <v/>
      </c>
      <c r="B167" s="73"/>
      <c r="C167" s="338"/>
      <c r="D167" s="33"/>
      <c r="E167" s="5" t="str">
        <f t="shared" si="38"/>
        <v/>
      </c>
      <c r="F167" s="5" t="str">
        <f t="shared" si="39"/>
        <v/>
      </c>
      <c r="G167" s="338"/>
      <c r="H167" s="6" t="str">
        <f t="shared" si="40"/>
        <v/>
      </c>
      <c r="I167" s="5" t="str">
        <f t="shared" si="41"/>
        <v/>
      </c>
      <c r="J167" s="98" t="e">
        <f t="shared" si="42"/>
        <v>#N/A</v>
      </c>
      <c r="K167" s="6" t="str">
        <f t="shared" si="43"/>
        <v/>
      </c>
      <c r="L167" s="182" t="str">
        <f t="shared" si="44"/>
        <v/>
      </c>
      <c r="M167" s="338"/>
      <c r="N167" s="72" t="s">
        <v>29</v>
      </c>
      <c r="O167" s="5">
        <f t="shared" si="51"/>
        <v>0</v>
      </c>
      <c r="P167" s="183"/>
      <c r="Q167" s="183"/>
      <c r="R167" s="4" t="s">
        <v>13</v>
      </c>
      <c r="S167" s="5">
        <f t="shared" si="45"/>
        <v>0</v>
      </c>
      <c r="T167" s="33" t="s">
        <v>13</v>
      </c>
      <c r="U167" s="5">
        <f t="shared" si="52"/>
        <v>0</v>
      </c>
      <c r="V167" s="33" t="s">
        <v>13</v>
      </c>
      <c r="W167" s="171" t="str">
        <f t="shared" si="46"/>
        <v/>
      </c>
      <c r="X167" s="72" t="s">
        <v>531</v>
      </c>
      <c r="Y167" s="5">
        <f t="shared" si="53"/>
        <v>0</v>
      </c>
      <c r="Z167" s="72" t="s">
        <v>530</v>
      </c>
      <c r="AA167" s="6">
        <f t="shared" si="54"/>
        <v>0</v>
      </c>
      <c r="AB167" s="4" t="s">
        <v>516</v>
      </c>
      <c r="AC167" s="5">
        <f t="shared" si="47"/>
        <v>0</v>
      </c>
      <c r="AD167" s="6" t="str">
        <f t="shared" si="48"/>
        <v/>
      </c>
      <c r="AE167" s="41" t="str">
        <f t="shared" si="49"/>
        <v/>
      </c>
      <c r="AF167" s="41" t="str">
        <f t="shared" si="50"/>
        <v/>
      </c>
    </row>
    <row r="168" spans="1:32" ht="40.15" customHeight="1" x14ac:dyDescent="0.25">
      <c r="A168" s="74" t="str">
        <f>IF(B168="","",MAX($A$8:A167)+1)</f>
        <v/>
      </c>
      <c r="B168" s="73"/>
      <c r="C168" s="338"/>
      <c r="D168" s="33"/>
      <c r="E168" s="5" t="str">
        <f t="shared" si="38"/>
        <v/>
      </c>
      <c r="F168" s="5" t="str">
        <f t="shared" si="39"/>
        <v/>
      </c>
      <c r="G168" s="338"/>
      <c r="H168" s="6" t="str">
        <f t="shared" si="40"/>
        <v/>
      </c>
      <c r="I168" s="5" t="str">
        <f t="shared" si="41"/>
        <v/>
      </c>
      <c r="J168" s="98" t="e">
        <f t="shared" si="42"/>
        <v>#N/A</v>
      </c>
      <c r="K168" s="6" t="str">
        <f t="shared" si="43"/>
        <v/>
      </c>
      <c r="L168" s="182" t="str">
        <f t="shared" si="44"/>
        <v/>
      </c>
      <c r="M168" s="338"/>
      <c r="N168" s="72" t="s">
        <v>29</v>
      </c>
      <c r="O168" s="5">
        <f t="shared" si="51"/>
        <v>0</v>
      </c>
      <c r="P168" s="183"/>
      <c r="Q168" s="183"/>
      <c r="R168" s="4" t="s">
        <v>13</v>
      </c>
      <c r="S168" s="5">
        <f t="shared" si="45"/>
        <v>0</v>
      </c>
      <c r="T168" s="33" t="s">
        <v>13</v>
      </c>
      <c r="U168" s="5">
        <f t="shared" si="52"/>
        <v>0</v>
      </c>
      <c r="V168" s="33" t="s">
        <v>13</v>
      </c>
      <c r="W168" s="171" t="str">
        <f t="shared" si="46"/>
        <v/>
      </c>
      <c r="X168" s="72" t="s">
        <v>531</v>
      </c>
      <c r="Y168" s="5">
        <f t="shared" si="53"/>
        <v>0</v>
      </c>
      <c r="Z168" s="72" t="s">
        <v>530</v>
      </c>
      <c r="AA168" s="6">
        <f t="shared" si="54"/>
        <v>0</v>
      </c>
      <c r="AB168" s="4" t="s">
        <v>516</v>
      </c>
      <c r="AC168" s="5">
        <f t="shared" si="47"/>
        <v>0</v>
      </c>
      <c r="AD168" s="6" t="str">
        <f t="shared" si="48"/>
        <v/>
      </c>
      <c r="AE168" s="41" t="str">
        <f t="shared" si="49"/>
        <v/>
      </c>
      <c r="AF168" s="41" t="str">
        <f t="shared" si="50"/>
        <v/>
      </c>
    </row>
    <row r="169" spans="1:32" ht="40.15" customHeight="1" x14ac:dyDescent="0.25">
      <c r="A169" s="74" t="str">
        <f>IF(B169="","",MAX($A$8:A168)+1)</f>
        <v/>
      </c>
      <c r="B169" s="73"/>
      <c r="C169" s="338"/>
      <c r="D169" s="33"/>
      <c r="E169" s="5" t="str">
        <f t="shared" si="38"/>
        <v/>
      </c>
      <c r="F169" s="5" t="str">
        <f t="shared" si="39"/>
        <v/>
      </c>
      <c r="G169" s="338"/>
      <c r="H169" s="6" t="str">
        <f t="shared" si="40"/>
        <v/>
      </c>
      <c r="I169" s="5" t="str">
        <f t="shared" si="41"/>
        <v/>
      </c>
      <c r="J169" s="98" t="e">
        <f t="shared" si="42"/>
        <v>#N/A</v>
      </c>
      <c r="K169" s="6" t="str">
        <f t="shared" si="43"/>
        <v/>
      </c>
      <c r="L169" s="182" t="str">
        <f t="shared" si="44"/>
        <v/>
      </c>
      <c r="M169" s="338"/>
      <c r="N169" s="72" t="s">
        <v>29</v>
      </c>
      <c r="O169" s="5">
        <f t="shared" si="51"/>
        <v>0</v>
      </c>
      <c r="P169" s="183"/>
      <c r="Q169" s="183"/>
      <c r="R169" s="4" t="s">
        <v>13</v>
      </c>
      <c r="S169" s="5">
        <f t="shared" si="45"/>
        <v>0</v>
      </c>
      <c r="T169" s="33" t="s">
        <v>13</v>
      </c>
      <c r="U169" s="5">
        <f t="shared" si="52"/>
        <v>0</v>
      </c>
      <c r="V169" s="33" t="s">
        <v>13</v>
      </c>
      <c r="W169" s="171" t="str">
        <f t="shared" si="46"/>
        <v/>
      </c>
      <c r="X169" s="72" t="s">
        <v>531</v>
      </c>
      <c r="Y169" s="5">
        <f t="shared" si="53"/>
        <v>0</v>
      </c>
      <c r="Z169" s="72" t="s">
        <v>530</v>
      </c>
      <c r="AA169" s="6">
        <f t="shared" si="54"/>
        <v>0</v>
      </c>
      <c r="AB169" s="4" t="s">
        <v>516</v>
      </c>
      <c r="AC169" s="5">
        <f t="shared" si="47"/>
        <v>0</v>
      </c>
      <c r="AD169" s="6" t="str">
        <f t="shared" si="48"/>
        <v/>
      </c>
      <c r="AE169" s="41" t="str">
        <f t="shared" si="49"/>
        <v/>
      </c>
      <c r="AF169" s="41" t="str">
        <f t="shared" si="50"/>
        <v/>
      </c>
    </row>
    <row r="170" spans="1:32" ht="40.15" customHeight="1" x14ac:dyDescent="0.25">
      <c r="A170" s="74" t="str">
        <f>IF(B170="","",MAX($A$8:A169)+1)</f>
        <v/>
      </c>
      <c r="B170" s="73"/>
      <c r="C170" s="338"/>
      <c r="D170" s="33"/>
      <c r="E170" s="5" t="str">
        <f t="shared" si="38"/>
        <v/>
      </c>
      <c r="F170" s="5" t="str">
        <f t="shared" si="39"/>
        <v/>
      </c>
      <c r="G170" s="338"/>
      <c r="H170" s="6" t="str">
        <f t="shared" si="40"/>
        <v/>
      </c>
      <c r="I170" s="5" t="str">
        <f t="shared" si="41"/>
        <v/>
      </c>
      <c r="J170" s="98" t="e">
        <f t="shared" si="42"/>
        <v>#N/A</v>
      </c>
      <c r="K170" s="6" t="str">
        <f t="shared" si="43"/>
        <v/>
      </c>
      <c r="L170" s="182" t="str">
        <f t="shared" si="44"/>
        <v/>
      </c>
      <c r="M170" s="338"/>
      <c r="N170" s="72" t="s">
        <v>29</v>
      </c>
      <c r="O170" s="5">
        <f t="shared" si="51"/>
        <v>0</v>
      </c>
      <c r="P170" s="183"/>
      <c r="Q170" s="183"/>
      <c r="R170" s="4" t="s">
        <v>13</v>
      </c>
      <c r="S170" s="5">
        <f t="shared" si="45"/>
        <v>0</v>
      </c>
      <c r="T170" s="33" t="s">
        <v>13</v>
      </c>
      <c r="U170" s="5">
        <f t="shared" si="52"/>
        <v>0</v>
      </c>
      <c r="V170" s="33" t="s">
        <v>13</v>
      </c>
      <c r="W170" s="171" t="str">
        <f t="shared" si="46"/>
        <v/>
      </c>
      <c r="X170" s="72" t="s">
        <v>531</v>
      </c>
      <c r="Y170" s="5">
        <f t="shared" si="53"/>
        <v>0</v>
      </c>
      <c r="Z170" s="72" t="s">
        <v>530</v>
      </c>
      <c r="AA170" s="6">
        <f t="shared" si="54"/>
        <v>0</v>
      </c>
      <c r="AB170" s="4" t="s">
        <v>516</v>
      </c>
      <c r="AC170" s="5">
        <f t="shared" si="47"/>
        <v>0</v>
      </c>
      <c r="AD170" s="6" t="str">
        <f t="shared" si="48"/>
        <v/>
      </c>
      <c r="AE170" s="41" t="str">
        <f t="shared" si="49"/>
        <v/>
      </c>
      <c r="AF170" s="41" t="str">
        <f t="shared" si="50"/>
        <v/>
      </c>
    </row>
    <row r="171" spans="1:32" ht="40.15" customHeight="1" x14ac:dyDescent="0.25">
      <c r="A171" s="74" t="str">
        <f>IF(B171="","",MAX($A$8:A170)+1)</f>
        <v/>
      </c>
      <c r="B171" s="73"/>
      <c r="C171" s="338"/>
      <c r="D171" s="33"/>
      <c r="E171" s="5" t="str">
        <f t="shared" si="38"/>
        <v/>
      </c>
      <c r="F171" s="5" t="str">
        <f t="shared" si="39"/>
        <v/>
      </c>
      <c r="G171" s="338"/>
      <c r="H171" s="6" t="str">
        <f t="shared" si="40"/>
        <v/>
      </c>
      <c r="I171" s="5" t="str">
        <f t="shared" si="41"/>
        <v/>
      </c>
      <c r="J171" s="98" t="e">
        <f t="shared" si="42"/>
        <v>#N/A</v>
      </c>
      <c r="K171" s="6" t="str">
        <f t="shared" si="43"/>
        <v/>
      </c>
      <c r="L171" s="182" t="str">
        <f t="shared" si="44"/>
        <v/>
      </c>
      <c r="M171" s="338"/>
      <c r="N171" s="72" t="s">
        <v>29</v>
      </c>
      <c r="O171" s="5">
        <f t="shared" si="51"/>
        <v>0</v>
      </c>
      <c r="P171" s="183"/>
      <c r="Q171" s="183"/>
      <c r="R171" s="4" t="s">
        <v>13</v>
      </c>
      <c r="S171" s="5">
        <f t="shared" si="45"/>
        <v>0</v>
      </c>
      <c r="T171" s="33" t="s">
        <v>13</v>
      </c>
      <c r="U171" s="5">
        <f t="shared" si="52"/>
        <v>0</v>
      </c>
      <c r="V171" s="33" t="s">
        <v>13</v>
      </c>
      <c r="W171" s="171" t="str">
        <f t="shared" si="46"/>
        <v/>
      </c>
      <c r="X171" s="72" t="s">
        <v>531</v>
      </c>
      <c r="Y171" s="5">
        <f t="shared" si="53"/>
        <v>0</v>
      </c>
      <c r="Z171" s="72" t="s">
        <v>530</v>
      </c>
      <c r="AA171" s="6">
        <f t="shared" si="54"/>
        <v>0</v>
      </c>
      <c r="AB171" s="4" t="s">
        <v>516</v>
      </c>
      <c r="AC171" s="5">
        <f t="shared" si="47"/>
        <v>0</v>
      </c>
      <c r="AD171" s="6" t="str">
        <f t="shared" si="48"/>
        <v/>
      </c>
      <c r="AE171" s="41" t="str">
        <f t="shared" si="49"/>
        <v/>
      </c>
      <c r="AF171" s="41" t="str">
        <f t="shared" si="50"/>
        <v/>
      </c>
    </row>
    <row r="172" spans="1:32" ht="40.15" customHeight="1" x14ac:dyDescent="0.25">
      <c r="A172" s="74" t="str">
        <f>IF(B172="","",MAX($A$8:A171)+1)</f>
        <v/>
      </c>
      <c r="B172" s="73"/>
      <c r="C172" s="338"/>
      <c r="D172" s="33"/>
      <c r="E172" s="5" t="str">
        <f t="shared" si="38"/>
        <v/>
      </c>
      <c r="F172" s="5" t="str">
        <f t="shared" si="39"/>
        <v/>
      </c>
      <c r="G172" s="338"/>
      <c r="H172" s="6" t="str">
        <f t="shared" si="40"/>
        <v/>
      </c>
      <c r="I172" s="5" t="str">
        <f t="shared" si="41"/>
        <v/>
      </c>
      <c r="J172" s="98" t="e">
        <f t="shared" si="42"/>
        <v>#N/A</v>
      </c>
      <c r="K172" s="6" t="str">
        <f t="shared" si="43"/>
        <v/>
      </c>
      <c r="L172" s="182" t="str">
        <f t="shared" si="44"/>
        <v/>
      </c>
      <c r="M172" s="338"/>
      <c r="N172" s="72" t="s">
        <v>29</v>
      </c>
      <c r="O172" s="5">
        <f t="shared" si="51"/>
        <v>0</v>
      </c>
      <c r="P172" s="183"/>
      <c r="Q172" s="183"/>
      <c r="R172" s="4" t="s">
        <v>13</v>
      </c>
      <c r="S172" s="5">
        <f t="shared" si="45"/>
        <v>0</v>
      </c>
      <c r="T172" s="33" t="s">
        <v>13</v>
      </c>
      <c r="U172" s="5">
        <f t="shared" si="52"/>
        <v>0</v>
      </c>
      <c r="V172" s="33" t="s">
        <v>13</v>
      </c>
      <c r="W172" s="171" t="str">
        <f t="shared" si="46"/>
        <v/>
      </c>
      <c r="X172" s="72" t="s">
        <v>531</v>
      </c>
      <c r="Y172" s="5">
        <f t="shared" si="53"/>
        <v>0</v>
      </c>
      <c r="Z172" s="72" t="s">
        <v>530</v>
      </c>
      <c r="AA172" s="6">
        <f t="shared" si="54"/>
        <v>0</v>
      </c>
      <c r="AB172" s="4" t="s">
        <v>516</v>
      </c>
      <c r="AC172" s="5">
        <f t="shared" si="47"/>
        <v>0</v>
      </c>
      <c r="AD172" s="6" t="str">
        <f t="shared" si="48"/>
        <v/>
      </c>
      <c r="AE172" s="41" t="str">
        <f t="shared" si="49"/>
        <v/>
      </c>
      <c r="AF172" s="41" t="str">
        <f t="shared" si="50"/>
        <v/>
      </c>
    </row>
    <row r="173" spans="1:32" ht="40.15" customHeight="1" x14ac:dyDescent="0.25">
      <c r="A173" s="74" t="str">
        <f>IF(B173="","",MAX($A$8:A172)+1)</f>
        <v/>
      </c>
      <c r="B173" s="73"/>
      <c r="C173" s="338"/>
      <c r="D173" s="33"/>
      <c r="E173" s="5" t="str">
        <f t="shared" si="38"/>
        <v/>
      </c>
      <c r="F173" s="5" t="str">
        <f t="shared" si="39"/>
        <v/>
      </c>
      <c r="G173" s="338"/>
      <c r="H173" s="6" t="str">
        <f t="shared" si="40"/>
        <v/>
      </c>
      <c r="I173" s="5" t="str">
        <f t="shared" si="41"/>
        <v/>
      </c>
      <c r="J173" s="98" t="e">
        <f t="shared" si="42"/>
        <v>#N/A</v>
      </c>
      <c r="K173" s="6" t="str">
        <f t="shared" si="43"/>
        <v/>
      </c>
      <c r="L173" s="182" t="str">
        <f t="shared" si="44"/>
        <v/>
      </c>
      <c r="M173" s="338"/>
      <c r="N173" s="72" t="s">
        <v>29</v>
      </c>
      <c r="O173" s="5">
        <f t="shared" si="51"/>
        <v>0</v>
      </c>
      <c r="P173" s="183"/>
      <c r="Q173" s="183"/>
      <c r="R173" s="4" t="s">
        <v>13</v>
      </c>
      <c r="S173" s="5">
        <f t="shared" si="45"/>
        <v>0</v>
      </c>
      <c r="T173" s="33" t="s">
        <v>13</v>
      </c>
      <c r="U173" s="5">
        <f t="shared" si="52"/>
        <v>0</v>
      </c>
      <c r="V173" s="33" t="s">
        <v>13</v>
      </c>
      <c r="W173" s="171" t="str">
        <f t="shared" si="46"/>
        <v/>
      </c>
      <c r="X173" s="72" t="s">
        <v>531</v>
      </c>
      <c r="Y173" s="5">
        <f t="shared" si="53"/>
        <v>0</v>
      </c>
      <c r="Z173" s="72" t="s">
        <v>530</v>
      </c>
      <c r="AA173" s="6">
        <f t="shared" si="54"/>
        <v>0</v>
      </c>
      <c r="AB173" s="4" t="s">
        <v>516</v>
      </c>
      <c r="AC173" s="5">
        <f t="shared" si="47"/>
        <v>0</v>
      </c>
      <c r="AD173" s="6" t="str">
        <f t="shared" si="48"/>
        <v/>
      </c>
      <c r="AE173" s="41" t="str">
        <f t="shared" si="49"/>
        <v/>
      </c>
      <c r="AF173" s="41" t="str">
        <f t="shared" si="50"/>
        <v/>
      </c>
    </row>
    <row r="174" spans="1:32" ht="40.15" customHeight="1" x14ac:dyDescent="0.25">
      <c r="A174" s="74" t="str">
        <f>IF(B174="","",MAX($A$8:A173)+1)</f>
        <v/>
      </c>
      <c r="B174" s="73"/>
      <c r="C174" s="338"/>
      <c r="D174" s="33"/>
      <c r="E174" s="5" t="str">
        <f t="shared" si="38"/>
        <v/>
      </c>
      <c r="F174" s="5" t="str">
        <f t="shared" si="39"/>
        <v/>
      </c>
      <c r="G174" s="338"/>
      <c r="H174" s="6" t="str">
        <f t="shared" si="40"/>
        <v/>
      </c>
      <c r="I174" s="5" t="str">
        <f t="shared" si="41"/>
        <v/>
      </c>
      <c r="J174" s="98" t="e">
        <f t="shared" si="42"/>
        <v>#N/A</v>
      </c>
      <c r="K174" s="6" t="str">
        <f t="shared" si="43"/>
        <v/>
      </c>
      <c r="L174" s="182" t="str">
        <f t="shared" si="44"/>
        <v/>
      </c>
      <c r="M174" s="338"/>
      <c r="N174" s="72" t="s">
        <v>29</v>
      </c>
      <c r="O174" s="5">
        <f t="shared" si="51"/>
        <v>0</v>
      </c>
      <c r="P174" s="183"/>
      <c r="Q174" s="183"/>
      <c r="R174" s="4" t="s">
        <v>13</v>
      </c>
      <c r="S174" s="5">
        <f t="shared" si="45"/>
        <v>0</v>
      </c>
      <c r="T174" s="33" t="s">
        <v>13</v>
      </c>
      <c r="U174" s="5">
        <f t="shared" si="52"/>
        <v>0</v>
      </c>
      <c r="V174" s="33" t="s">
        <v>13</v>
      </c>
      <c r="W174" s="171" t="str">
        <f t="shared" si="46"/>
        <v/>
      </c>
      <c r="X174" s="72" t="s">
        <v>531</v>
      </c>
      <c r="Y174" s="5">
        <f t="shared" si="53"/>
        <v>0</v>
      </c>
      <c r="Z174" s="72" t="s">
        <v>530</v>
      </c>
      <c r="AA174" s="6">
        <f t="shared" si="54"/>
        <v>0</v>
      </c>
      <c r="AB174" s="4" t="s">
        <v>516</v>
      </c>
      <c r="AC174" s="5">
        <f t="shared" si="47"/>
        <v>0</v>
      </c>
      <c r="AD174" s="6" t="str">
        <f t="shared" si="48"/>
        <v/>
      </c>
      <c r="AE174" s="41" t="str">
        <f t="shared" si="49"/>
        <v/>
      </c>
      <c r="AF174" s="41" t="str">
        <f t="shared" si="50"/>
        <v/>
      </c>
    </row>
    <row r="175" spans="1:32" ht="40.15" customHeight="1" x14ac:dyDescent="0.25">
      <c r="A175" s="74" t="str">
        <f>IF(B175="","",MAX($A$8:A174)+1)</f>
        <v/>
      </c>
      <c r="B175" s="73"/>
      <c r="C175" s="338"/>
      <c r="D175" s="33"/>
      <c r="E175" s="5" t="str">
        <f t="shared" si="38"/>
        <v/>
      </c>
      <c r="F175" s="5" t="str">
        <f t="shared" si="39"/>
        <v/>
      </c>
      <c r="G175" s="338"/>
      <c r="H175" s="6" t="str">
        <f t="shared" si="40"/>
        <v/>
      </c>
      <c r="I175" s="5" t="str">
        <f t="shared" si="41"/>
        <v/>
      </c>
      <c r="J175" s="98" t="e">
        <f t="shared" si="42"/>
        <v>#N/A</v>
      </c>
      <c r="K175" s="6" t="str">
        <f t="shared" si="43"/>
        <v/>
      </c>
      <c r="L175" s="182" t="str">
        <f t="shared" si="44"/>
        <v/>
      </c>
      <c r="M175" s="338"/>
      <c r="N175" s="72" t="s">
        <v>29</v>
      </c>
      <c r="O175" s="5">
        <f t="shared" si="51"/>
        <v>0</v>
      </c>
      <c r="P175" s="183"/>
      <c r="Q175" s="183"/>
      <c r="R175" s="4" t="s">
        <v>13</v>
      </c>
      <c r="S175" s="5">
        <f t="shared" si="45"/>
        <v>0</v>
      </c>
      <c r="T175" s="33" t="s">
        <v>13</v>
      </c>
      <c r="U175" s="5">
        <f t="shared" si="52"/>
        <v>0</v>
      </c>
      <c r="V175" s="33" t="s">
        <v>13</v>
      </c>
      <c r="W175" s="171" t="str">
        <f t="shared" si="46"/>
        <v/>
      </c>
      <c r="X175" s="72" t="s">
        <v>531</v>
      </c>
      <c r="Y175" s="5">
        <f t="shared" si="53"/>
        <v>0</v>
      </c>
      <c r="Z175" s="72" t="s">
        <v>530</v>
      </c>
      <c r="AA175" s="6">
        <f t="shared" si="54"/>
        <v>0</v>
      </c>
      <c r="AB175" s="4" t="s">
        <v>516</v>
      </c>
      <c r="AC175" s="5">
        <f t="shared" si="47"/>
        <v>0</v>
      </c>
      <c r="AD175" s="6" t="str">
        <f t="shared" si="48"/>
        <v/>
      </c>
      <c r="AE175" s="41" t="str">
        <f t="shared" si="49"/>
        <v/>
      </c>
      <c r="AF175" s="41" t="str">
        <f t="shared" si="50"/>
        <v/>
      </c>
    </row>
    <row r="176" spans="1:32" ht="40.15" customHeight="1" x14ac:dyDescent="0.25">
      <c r="A176" s="74" t="str">
        <f>IF(B176="","",MAX($A$8:A175)+1)</f>
        <v/>
      </c>
      <c r="B176" s="73"/>
      <c r="C176" s="338"/>
      <c r="D176" s="33"/>
      <c r="E176" s="5" t="str">
        <f t="shared" si="38"/>
        <v/>
      </c>
      <c r="F176" s="5" t="str">
        <f t="shared" si="39"/>
        <v/>
      </c>
      <c r="G176" s="338"/>
      <c r="H176" s="6" t="str">
        <f t="shared" si="40"/>
        <v/>
      </c>
      <c r="I176" s="5" t="str">
        <f t="shared" si="41"/>
        <v/>
      </c>
      <c r="J176" s="98" t="e">
        <f t="shared" si="42"/>
        <v>#N/A</v>
      </c>
      <c r="K176" s="6" t="str">
        <f t="shared" si="43"/>
        <v/>
      </c>
      <c r="L176" s="182" t="str">
        <f t="shared" si="44"/>
        <v/>
      </c>
      <c r="M176" s="338"/>
      <c r="N176" s="72" t="s">
        <v>29</v>
      </c>
      <c r="O176" s="5">
        <f t="shared" si="51"/>
        <v>0</v>
      </c>
      <c r="P176" s="183"/>
      <c r="Q176" s="183"/>
      <c r="R176" s="4" t="s">
        <v>13</v>
      </c>
      <c r="S176" s="5">
        <f t="shared" si="45"/>
        <v>0</v>
      </c>
      <c r="T176" s="33" t="s">
        <v>13</v>
      </c>
      <c r="U176" s="5">
        <f t="shared" si="52"/>
        <v>0</v>
      </c>
      <c r="V176" s="33" t="s">
        <v>13</v>
      </c>
      <c r="W176" s="171" t="str">
        <f t="shared" si="46"/>
        <v/>
      </c>
      <c r="X176" s="72" t="s">
        <v>531</v>
      </c>
      <c r="Y176" s="5">
        <f t="shared" si="53"/>
        <v>0</v>
      </c>
      <c r="Z176" s="72" t="s">
        <v>530</v>
      </c>
      <c r="AA176" s="6">
        <f t="shared" si="54"/>
        <v>0</v>
      </c>
      <c r="AB176" s="4" t="s">
        <v>516</v>
      </c>
      <c r="AC176" s="5">
        <f t="shared" si="47"/>
        <v>0</v>
      </c>
      <c r="AD176" s="6" t="str">
        <f t="shared" si="48"/>
        <v/>
      </c>
      <c r="AE176" s="41" t="str">
        <f t="shared" si="49"/>
        <v/>
      </c>
      <c r="AF176" s="41" t="str">
        <f t="shared" si="50"/>
        <v/>
      </c>
    </row>
    <row r="177" spans="1:32" ht="40.15" customHeight="1" x14ac:dyDescent="0.25">
      <c r="A177" s="74" t="str">
        <f>IF(B177="","",MAX($A$8:A176)+1)</f>
        <v/>
      </c>
      <c r="B177" s="73"/>
      <c r="C177" s="338"/>
      <c r="D177" s="33"/>
      <c r="E177" s="5" t="str">
        <f t="shared" si="38"/>
        <v/>
      </c>
      <c r="F177" s="5" t="str">
        <f t="shared" si="39"/>
        <v/>
      </c>
      <c r="G177" s="338"/>
      <c r="H177" s="6" t="str">
        <f t="shared" si="40"/>
        <v/>
      </c>
      <c r="I177" s="5" t="str">
        <f t="shared" si="41"/>
        <v/>
      </c>
      <c r="J177" s="98" t="e">
        <f t="shared" si="42"/>
        <v>#N/A</v>
      </c>
      <c r="K177" s="6" t="str">
        <f t="shared" si="43"/>
        <v/>
      </c>
      <c r="L177" s="182" t="str">
        <f t="shared" si="44"/>
        <v/>
      </c>
      <c r="M177" s="338"/>
      <c r="N177" s="72" t="s">
        <v>29</v>
      </c>
      <c r="O177" s="5">
        <f t="shared" si="51"/>
        <v>0</v>
      </c>
      <c r="P177" s="183"/>
      <c r="Q177" s="183"/>
      <c r="R177" s="4" t="s">
        <v>13</v>
      </c>
      <c r="S177" s="5">
        <f t="shared" si="45"/>
        <v>0</v>
      </c>
      <c r="T177" s="33" t="s">
        <v>13</v>
      </c>
      <c r="U177" s="5">
        <f t="shared" si="52"/>
        <v>0</v>
      </c>
      <c r="V177" s="33" t="s">
        <v>13</v>
      </c>
      <c r="W177" s="171" t="str">
        <f t="shared" si="46"/>
        <v/>
      </c>
      <c r="X177" s="72" t="s">
        <v>531</v>
      </c>
      <c r="Y177" s="5">
        <f t="shared" si="53"/>
        <v>0</v>
      </c>
      <c r="Z177" s="72" t="s">
        <v>530</v>
      </c>
      <c r="AA177" s="6">
        <f t="shared" si="54"/>
        <v>0</v>
      </c>
      <c r="AB177" s="4" t="s">
        <v>516</v>
      </c>
      <c r="AC177" s="5">
        <f t="shared" si="47"/>
        <v>0</v>
      </c>
      <c r="AD177" s="6" t="str">
        <f t="shared" si="48"/>
        <v/>
      </c>
      <c r="AE177" s="41" t="str">
        <f t="shared" si="49"/>
        <v/>
      </c>
      <c r="AF177" s="41" t="str">
        <f t="shared" si="50"/>
        <v/>
      </c>
    </row>
    <row r="178" spans="1:32" ht="40.15" customHeight="1" x14ac:dyDescent="0.25">
      <c r="A178" s="74" t="str">
        <f>IF(B178="","",MAX($A$8:A177)+1)</f>
        <v/>
      </c>
      <c r="B178" s="73"/>
      <c r="C178" s="338"/>
      <c r="D178" s="33"/>
      <c r="E178" s="5" t="str">
        <f t="shared" si="38"/>
        <v/>
      </c>
      <c r="F178" s="5" t="str">
        <f t="shared" si="39"/>
        <v/>
      </c>
      <c r="G178" s="338"/>
      <c r="H178" s="6" t="str">
        <f t="shared" si="40"/>
        <v/>
      </c>
      <c r="I178" s="5" t="str">
        <f t="shared" si="41"/>
        <v/>
      </c>
      <c r="J178" s="98" t="e">
        <f t="shared" si="42"/>
        <v>#N/A</v>
      </c>
      <c r="K178" s="6" t="str">
        <f t="shared" si="43"/>
        <v/>
      </c>
      <c r="L178" s="182" t="str">
        <f t="shared" si="44"/>
        <v/>
      </c>
      <c r="M178" s="338"/>
      <c r="N178" s="72" t="s">
        <v>29</v>
      </c>
      <c r="O178" s="5">
        <f t="shared" si="51"/>
        <v>0</v>
      </c>
      <c r="P178" s="183"/>
      <c r="Q178" s="183"/>
      <c r="R178" s="4" t="s">
        <v>13</v>
      </c>
      <c r="S178" s="5">
        <f t="shared" si="45"/>
        <v>0</v>
      </c>
      <c r="T178" s="33" t="s">
        <v>13</v>
      </c>
      <c r="U178" s="5">
        <f t="shared" si="52"/>
        <v>0</v>
      </c>
      <c r="V178" s="33" t="s">
        <v>13</v>
      </c>
      <c r="W178" s="171" t="str">
        <f t="shared" si="46"/>
        <v/>
      </c>
      <c r="X178" s="72" t="s">
        <v>531</v>
      </c>
      <c r="Y178" s="5">
        <f t="shared" si="53"/>
        <v>0</v>
      </c>
      <c r="Z178" s="72" t="s">
        <v>530</v>
      </c>
      <c r="AA178" s="6">
        <f t="shared" si="54"/>
        <v>0</v>
      </c>
      <c r="AB178" s="4" t="s">
        <v>516</v>
      </c>
      <c r="AC178" s="5">
        <f t="shared" si="47"/>
        <v>0</v>
      </c>
      <c r="AD178" s="6" t="str">
        <f t="shared" si="48"/>
        <v/>
      </c>
      <c r="AE178" s="41" t="str">
        <f t="shared" si="49"/>
        <v/>
      </c>
      <c r="AF178" s="41" t="str">
        <f t="shared" si="50"/>
        <v/>
      </c>
    </row>
    <row r="179" spans="1:32" ht="40.15" customHeight="1" x14ac:dyDescent="0.25">
      <c r="A179" s="74" t="str">
        <f>IF(B179="","",MAX($A$8:A178)+1)</f>
        <v/>
      </c>
      <c r="B179" s="73"/>
      <c r="C179" s="338"/>
      <c r="D179" s="33"/>
      <c r="E179" s="5" t="str">
        <f t="shared" si="38"/>
        <v/>
      </c>
      <c r="F179" s="5" t="str">
        <f t="shared" si="39"/>
        <v/>
      </c>
      <c r="G179" s="338"/>
      <c r="H179" s="6" t="str">
        <f t="shared" si="40"/>
        <v/>
      </c>
      <c r="I179" s="5" t="str">
        <f t="shared" si="41"/>
        <v/>
      </c>
      <c r="J179" s="98" t="e">
        <f t="shared" si="42"/>
        <v>#N/A</v>
      </c>
      <c r="K179" s="6" t="str">
        <f t="shared" si="43"/>
        <v/>
      </c>
      <c r="L179" s="182" t="str">
        <f t="shared" si="44"/>
        <v/>
      </c>
      <c r="M179" s="338"/>
      <c r="N179" s="72" t="s">
        <v>29</v>
      </c>
      <c r="O179" s="5">
        <f t="shared" si="51"/>
        <v>0</v>
      </c>
      <c r="P179" s="183"/>
      <c r="Q179" s="183"/>
      <c r="R179" s="4" t="s">
        <v>13</v>
      </c>
      <c r="S179" s="5">
        <f t="shared" si="45"/>
        <v>0</v>
      </c>
      <c r="T179" s="33" t="s">
        <v>13</v>
      </c>
      <c r="U179" s="5">
        <f t="shared" si="52"/>
        <v>0</v>
      </c>
      <c r="V179" s="33" t="s">
        <v>13</v>
      </c>
      <c r="W179" s="171" t="str">
        <f t="shared" si="46"/>
        <v/>
      </c>
      <c r="X179" s="72" t="s">
        <v>531</v>
      </c>
      <c r="Y179" s="5">
        <f t="shared" si="53"/>
        <v>0</v>
      </c>
      <c r="Z179" s="72" t="s">
        <v>530</v>
      </c>
      <c r="AA179" s="6">
        <f t="shared" si="54"/>
        <v>0</v>
      </c>
      <c r="AB179" s="4" t="s">
        <v>516</v>
      </c>
      <c r="AC179" s="5">
        <f t="shared" si="47"/>
        <v>0</v>
      </c>
      <c r="AD179" s="6" t="str">
        <f t="shared" si="48"/>
        <v/>
      </c>
      <c r="AE179" s="41" t="str">
        <f t="shared" si="49"/>
        <v/>
      </c>
      <c r="AF179" s="41" t="str">
        <f t="shared" si="50"/>
        <v/>
      </c>
    </row>
    <row r="180" spans="1:32" ht="40.15" customHeight="1" x14ac:dyDescent="0.25">
      <c r="A180" s="74" t="str">
        <f>IF(B180="","",MAX($A$8:A179)+1)</f>
        <v/>
      </c>
      <c r="B180" s="73"/>
      <c r="C180" s="338"/>
      <c r="D180" s="33"/>
      <c r="E180" s="5" t="str">
        <f t="shared" si="38"/>
        <v/>
      </c>
      <c r="F180" s="5" t="str">
        <f t="shared" si="39"/>
        <v/>
      </c>
      <c r="G180" s="338"/>
      <c r="H180" s="6" t="str">
        <f t="shared" si="40"/>
        <v/>
      </c>
      <c r="I180" s="5" t="str">
        <f t="shared" si="41"/>
        <v/>
      </c>
      <c r="J180" s="98" t="e">
        <f t="shared" si="42"/>
        <v>#N/A</v>
      </c>
      <c r="K180" s="6" t="str">
        <f t="shared" si="43"/>
        <v/>
      </c>
      <c r="L180" s="182" t="str">
        <f t="shared" si="44"/>
        <v/>
      </c>
      <c r="M180" s="338"/>
      <c r="N180" s="72" t="s">
        <v>29</v>
      </c>
      <c r="O180" s="5">
        <f t="shared" si="51"/>
        <v>0</v>
      </c>
      <c r="P180" s="183"/>
      <c r="Q180" s="183"/>
      <c r="R180" s="4" t="s">
        <v>13</v>
      </c>
      <c r="S180" s="5">
        <f t="shared" si="45"/>
        <v>0</v>
      </c>
      <c r="T180" s="33" t="s">
        <v>13</v>
      </c>
      <c r="U180" s="5">
        <f t="shared" si="52"/>
        <v>0</v>
      </c>
      <c r="V180" s="33" t="s">
        <v>13</v>
      </c>
      <c r="W180" s="171" t="str">
        <f t="shared" si="46"/>
        <v/>
      </c>
      <c r="X180" s="72" t="s">
        <v>531</v>
      </c>
      <c r="Y180" s="5">
        <f t="shared" si="53"/>
        <v>0</v>
      </c>
      <c r="Z180" s="72" t="s">
        <v>530</v>
      </c>
      <c r="AA180" s="6">
        <f t="shared" si="54"/>
        <v>0</v>
      </c>
      <c r="AB180" s="4" t="s">
        <v>516</v>
      </c>
      <c r="AC180" s="5">
        <f t="shared" si="47"/>
        <v>0</v>
      </c>
      <c r="AD180" s="6" t="str">
        <f t="shared" si="48"/>
        <v/>
      </c>
      <c r="AE180" s="41" t="str">
        <f t="shared" si="49"/>
        <v/>
      </c>
      <c r="AF180" s="41" t="str">
        <f t="shared" si="50"/>
        <v/>
      </c>
    </row>
    <row r="181" spans="1:32" ht="40.15" customHeight="1" x14ac:dyDescent="0.25">
      <c r="A181" s="74" t="str">
        <f>IF(B181="","",MAX($A$8:A180)+1)</f>
        <v/>
      </c>
      <c r="B181" s="73"/>
      <c r="C181" s="338"/>
      <c r="D181" s="33"/>
      <c r="E181" s="5" t="str">
        <f t="shared" si="38"/>
        <v/>
      </c>
      <c r="F181" s="5" t="str">
        <f t="shared" si="39"/>
        <v/>
      </c>
      <c r="G181" s="338"/>
      <c r="H181" s="6" t="str">
        <f t="shared" si="40"/>
        <v/>
      </c>
      <c r="I181" s="5" t="str">
        <f t="shared" si="41"/>
        <v/>
      </c>
      <c r="J181" s="98" t="e">
        <f t="shared" si="42"/>
        <v>#N/A</v>
      </c>
      <c r="K181" s="6" t="str">
        <f t="shared" si="43"/>
        <v/>
      </c>
      <c r="L181" s="182" t="str">
        <f t="shared" si="44"/>
        <v/>
      </c>
      <c r="M181" s="338"/>
      <c r="N181" s="72" t="s">
        <v>29</v>
      </c>
      <c r="O181" s="5">
        <f t="shared" si="51"/>
        <v>0</v>
      </c>
      <c r="P181" s="183"/>
      <c r="Q181" s="183"/>
      <c r="R181" s="4" t="s">
        <v>13</v>
      </c>
      <c r="S181" s="5">
        <f t="shared" si="45"/>
        <v>0</v>
      </c>
      <c r="T181" s="33" t="s">
        <v>13</v>
      </c>
      <c r="U181" s="5">
        <f t="shared" si="52"/>
        <v>0</v>
      </c>
      <c r="V181" s="33" t="s">
        <v>13</v>
      </c>
      <c r="W181" s="171" t="str">
        <f t="shared" si="46"/>
        <v/>
      </c>
      <c r="X181" s="72" t="s">
        <v>531</v>
      </c>
      <c r="Y181" s="5">
        <f t="shared" si="53"/>
        <v>0</v>
      </c>
      <c r="Z181" s="72" t="s">
        <v>530</v>
      </c>
      <c r="AA181" s="6">
        <f t="shared" si="54"/>
        <v>0</v>
      </c>
      <c r="AB181" s="4" t="s">
        <v>516</v>
      </c>
      <c r="AC181" s="5">
        <f t="shared" si="47"/>
        <v>0</v>
      </c>
      <c r="AD181" s="6" t="str">
        <f t="shared" si="48"/>
        <v/>
      </c>
      <c r="AE181" s="41" t="str">
        <f t="shared" si="49"/>
        <v/>
      </c>
      <c r="AF181" s="41" t="str">
        <f t="shared" si="50"/>
        <v/>
      </c>
    </row>
    <row r="182" spans="1:32" ht="40.15" customHeight="1" x14ac:dyDescent="0.25">
      <c r="A182" s="74" t="str">
        <f>IF(B182="","",MAX($A$8:A181)+1)</f>
        <v/>
      </c>
      <c r="B182" s="73"/>
      <c r="C182" s="338"/>
      <c r="D182" s="33"/>
      <c r="E182" s="5" t="str">
        <f t="shared" si="38"/>
        <v/>
      </c>
      <c r="F182" s="5" t="str">
        <f t="shared" si="39"/>
        <v/>
      </c>
      <c r="G182" s="338"/>
      <c r="H182" s="6" t="str">
        <f t="shared" si="40"/>
        <v/>
      </c>
      <c r="I182" s="5" t="str">
        <f t="shared" si="41"/>
        <v/>
      </c>
      <c r="J182" s="98" t="e">
        <f t="shared" si="42"/>
        <v>#N/A</v>
      </c>
      <c r="K182" s="6" t="str">
        <f t="shared" si="43"/>
        <v/>
      </c>
      <c r="L182" s="182" t="str">
        <f t="shared" si="44"/>
        <v/>
      </c>
      <c r="M182" s="338"/>
      <c r="N182" s="72" t="s">
        <v>29</v>
      </c>
      <c r="O182" s="5">
        <f t="shared" si="51"/>
        <v>0</v>
      </c>
      <c r="P182" s="183"/>
      <c r="Q182" s="183"/>
      <c r="R182" s="4" t="s">
        <v>13</v>
      </c>
      <c r="S182" s="5">
        <f t="shared" si="45"/>
        <v>0</v>
      </c>
      <c r="T182" s="33" t="s">
        <v>13</v>
      </c>
      <c r="U182" s="5">
        <f t="shared" si="52"/>
        <v>0</v>
      </c>
      <c r="V182" s="33" t="s">
        <v>13</v>
      </c>
      <c r="W182" s="171" t="str">
        <f t="shared" si="46"/>
        <v/>
      </c>
      <c r="X182" s="72" t="s">
        <v>531</v>
      </c>
      <c r="Y182" s="5">
        <f t="shared" si="53"/>
        <v>0</v>
      </c>
      <c r="Z182" s="72" t="s">
        <v>530</v>
      </c>
      <c r="AA182" s="6">
        <f t="shared" si="54"/>
        <v>0</v>
      </c>
      <c r="AB182" s="4" t="s">
        <v>516</v>
      </c>
      <c r="AC182" s="5">
        <f t="shared" si="47"/>
        <v>0</v>
      </c>
      <c r="AD182" s="6" t="str">
        <f t="shared" si="48"/>
        <v/>
      </c>
      <c r="AE182" s="41" t="str">
        <f t="shared" si="49"/>
        <v/>
      </c>
      <c r="AF182" s="41" t="str">
        <f t="shared" si="50"/>
        <v/>
      </c>
    </row>
    <row r="183" spans="1:32" ht="40.15" customHeight="1" x14ac:dyDescent="0.25">
      <c r="A183" s="74" t="str">
        <f>IF(B183="","",MAX($A$8:A182)+1)</f>
        <v/>
      </c>
      <c r="B183" s="73"/>
      <c r="C183" s="338"/>
      <c r="D183" s="33"/>
      <c r="E183" s="5" t="str">
        <f t="shared" si="38"/>
        <v/>
      </c>
      <c r="F183" s="5" t="str">
        <f t="shared" si="39"/>
        <v/>
      </c>
      <c r="G183" s="338"/>
      <c r="H183" s="6" t="str">
        <f t="shared" si="40"/>
        <v/>
      </c>
      <c r="I183" s="5" t="str">
        <f t="shared" si="41"/>
        <v/>
      </c>
      <c r="J183" s="98" t="e">
        <f t="shared" si="42"/>
        <v>#N/A</v>
      </c>
      <c r="K183" s="6" t="str">
        <f t="shared" si="43"/>
        <v/>
      </c>
      <c r="L183" s="182" t="str">
        <f t="shared" si="44"/>
        <v/>
      </c>
      <c r="M183" s="338"/>
      <c r="N183" s="72" t="s">
        <v>29</v>
      </c>
      <c r="O183" s="5">
        <f t="shared" si="51"/>
        <v>0</v>
      </c>
      <c r="P183" s="183"/>
      <c r="Q183" s="183"/>
      <c r="R183" s="4" t="s">
        <v>13</v>
      </c>
      <c r="S183" s="5">
        <f t="shared" si="45"/>
        <v>0</v>
      </c>
      <c r="T183" s="33" t="s">
        <v>13</v>
      </c>
      <c r="U183" s="5">
        <f t="shared" si="52"/>
        <v>0</v>
      </c>
      <c r="V183" s="33" t="s">
        <v>13</v>
      </c>
      <c r="W183" s="171" t="str">
        <f t="shared" si="46"/>
        <v/>
      </c>
      <c r="X183" s="72" t="s">
        <v>531</v>
      </c>
      <c r="Y183" s="5">
        <f t="shared" si="53"/>
        <v>0</v>
      </c>
      <c r="Z183" s="72" t="s">
        <v>530</v>
      </c>
      <c r="AA183" s="6">
        <f t="shared" si="54"/>
        <v>0</v>
      </c>
      <c r="AB183" s="4" t="s">
        <v>516</v>
      </c>
      <c r="AC183" s="5">
        <f t="shared" si="47"/>
        <v>0</v>
      </c>
      <c r="AD183" s="6" t="str">
        <f t="shared" si="48"/>
        <v/>
      </c>
      <c r="AE183" s="41" t="str">
        <f t="shared" si="49"/>
        <v/>
      </c>
      <c r="AF183" s="41" t="str">
        <f t="shared" si="50"/>
        <v/>
      </c>
    </row>
    <row r="184" spans="1:32" ht="40.15" customHeight="1" x14ac:dyDescent="0.25">
      <c r="A184" s="74" t="str">
        <f>IF(B184="","",MAX($A$8:A183)+1)</f>
        <v/>
      </c>
      <c r="B184" s="73"/>
      <c r="C184" s="338"/>
      <c r="D184" s="33"/>
      <c r="E184" s="5" t="str">
        <f t="shared" si="38"/>
        <v/>
      </c>
      <c r="F184" s="5" t="str">
        <f t="shared" si="39"/>
        <v/>
      </c>
      <c r="G184" s="338"/>
      <c r="H184" s="6" t="str">
        <f t="shared" si="40"/>
        <v/>
      </c>
      <c r="I184" s="5" t="str">
        <f t="shared" si="41"/>
        <v/>
      </c>
      <c r="J184" s="98" t="e">
        <f t="shared" si="42"/>
        <v>#N/A</v>
      </c>
      <c r="K184" s="6" t="str">
        <f t="shared" si="43"/>
        <v/>
      </c>
      <c r="L184" s="182" t="str">
        <f t="shared" si="44"/>
        <v/>
      </c>
      <c r="M184" s="338"/>
      <c r="N184" s="72" t="s">
        <v>29</v>
      </c>
      <c r="O184" s="5">
        <f t="shared" si="51"/>
        <v>0</v>
      </c>
      <c r="P184" s="183"/>
      <c r="Q184" s="183"/>
      <c r="R184" s="4" t="s">
        <v>13</v>
      </c>
      <c r="S184" s="5">
        <f t="shared" si="45"/>
        <v>0</v>
      </c>
      <c r="T184" s="33" t="s">
        <v>13</v>
      </c>
      <c r="U184" s="5">
        <f t="shared" si="52"/>
        <v>0</v>
      </c>
      <c r="V184" s="33" t="s">
        <v>13</v>
      </c>
      <c r="W184" s="171" t="str">
        <f t="shared" si="46"/>
        <v/>
      </c>
      <c r="X184" s="72" t="s">
        <v>531</v>
      </c>
      <c r="Y184" s="5">
        <f t="shared" si="53"/>
        <v>0</v>
      </c>
      <c r="Z184" s="72" t="s">
        <v>530</v>
      </c>
      <c r="AA184" s="6">
        <f t="shared" si="54"/>
        <v>0</v>
      </c>
      <c r="AB184" s="4" t="s">
        <v>516</v>
      </c>
      <c r="AC184" s="5">
        <f t="shared" si="47"/>
        <v>0</v>
      </c>
      <c r="AD184" s="6" t="str">
        <f t="shared" si="48"/>
        <v/>
      </c>
      <c r="AE184" s="41" t="str">
        <f t="shared" si="49"/>
        <v/>
      </c>
      <c r="AF184" s="41" t="str">
        <f t="shared" si="50"/>
        <v/>
      </c>
    </row>
    <row r="185" spans="1:32" ht="40.15" customHeight="1" x14ac:dyDescent="0.25">
      <c r="A185" s="74" t="str">
        <f>IF(B185="","",MAX($A$8:A184)+1)</f>
        <v/>
      </c>
      <c r="B185" s="73"/>
      <c r="C185" s="338"/>
      <c r="D185" s="33"/>
      <c r="E185" s="5" t="str">
        <f t="shared" si="38"/>
        <v/>
      </c>
      <c r="F185" s="5" t="str">
        <f t="shared" si="39"/>
        <v/>
      </c>
      <c r="G185" s="338"/>
      <c r="H185" s="6" t="str">
        <f t="shared" si="40"/>
        <v/>
      </c>
      <c r="I185" s="5" t="str">
        <f t="shared" si="41"/>
        <v/>
      </c>
      <c r="J185" s="98" t="e">
        <f t="shared" si="42"/>
        <v>#N/A</v>
      </c>
      <c r="K185" s="6" t="str">
        <f t="shared" si="43"/>
        <v/>
      </c>
      <c r="L185" s="182" t="str">
        <f t="shared" si="44"/>
        <v/>
      </c>
      <c r="M185" s="338"/>
      <c r="N185" s="72" t="s">
        <v>29</v>
      </c>
      <c r="O185" s="5">
        <f t="shared" si="51"/>
        <v>0</v>
      </c>
      <c r="P185" s="183"/>
      <c r="Q185" s="183"/>
      <c r="R185" s="4" t="s">
        <v>13</v>
      </c>
      <c r="S185" s="5">
        <f t="shared" si="45"/>
        <v>0</v>
      </c>
      <c r="T185" s="33" t="s">
        <v>13</v>
      </c>
      <c r="U185" s="5">
        <f t="shared" si="52"/>
        <v>0</v>
      </c>
      <c r="V185" s="33" t="s">
        <v>13</v>
      </c>
      <c r="W185" s="171" t="str">
        <f t="shared" si="46"/>
        <v/>
      </c>
      <c r="X185" s="72" t="s">
        <v>531</v>
      </c>
      <c r="Y185" s="5">
        <f t="shared" si="53"/>
        <v>0</v>
      </c>
      <c r="Z185" s="72" t="s">
        <v>530</v>
      </c>
      <c r="AA185" s="6">
        <f t="shared" si="54"/>
        <v>0</v>
      </c>
      <c r="AB185" s="4" t="s">
        <v>516</v>
      </c>
      <c r="AC185" s="5">
        <f t="shared" si="47"/>
        <v>0</v>
      </c>
      <c r="AD185" s="6" t="str">
        <f t="shared" si="48"/>
        <v/>
      </c>
      <c r="AE185" s="41" t="str">
        <f t="shared" si="49"/>
        <v/>
      </c>
      <c r="AF185" s="41" t="str">
        <f t="shared" si="50"/>
        <v/>
      </c>
    </row>
    <row r="186" spans="1:32" ht="40.15" customHeight="1" x14ac:dyDescent="0.25">
      <c r="A186" s="74" t="str">
        <f>IF(B186="","",MAX($A$8:A185)+1)</f>
        <v/>
      </c>
      <c r="B186" s="73"/>
      <c r="C186" s="338"/>
      <c r="D186" s="33"/>
      <c r="E186" s="5" t="str">
        <f t="shared" si="38"/>
        <v/>
      </c>
      <c r="F186" s="5" t="str">
        <f t="shared" si="39"/>
        <v/>
      </c>
      <c r="G186" s="338"/>
      <c r="H186" s="6" t="str">
        <f t="shared" si="40"/>
        <v/>
      </c>
      <c r="I186" s="5" t="str">
        <f t="shared" si="41"/>
        <v/>
      </c>
      <c r="J186" s="98" t="e">
        <f t="shared" si="42"/>
        <v>#N/A</v>
      </c>
      <c r="K186" s="6" t="str">
        <f t="shared" si="43"/>
        <v/>
      </c>
      <c r="L186" s="182" t="str">
        <f t="shared" si="44"/>
        <v/>
      </c>
      <c r="M186" s="338"/>
      <c r="N186" s="72" t="s">
        <v>29</v>
      </c>
      <c r="O186" s="5">
        <f t="shared" si="51"/>
        <v>0</v>
      </c>
      <c r="P186" s="183"/>
      <c r="Q186" s="183"/>
      <c r="R186" s="4" t="s">
        <v>13</v>
      </c>
      <c r="S186" s="5">
        <f t="shared" si="45"/>
        <v>0</v>
      </c>
      <c r="T186" s="33" t="s">
        <v>13</v>
      </c>
      <c r="U186" s="5">
        <f t="shared" si="52"/>
        <v>0</v>
      </c>
      <c r="V186" s="33" t="s">
        <v>13</v>
      </c>
      <c r="W186" s="171" t="str">
        <f t="shared" si="46"/>
        <v/>
      </c>
      <c r="X186" s="72" t="s">
        <v>531</v>
      </c>
      <c r="Y186" s="5">
        <f t="shared" si="53"/>
        <v>0</v>
      </c>
      <c r="Z186" s="72" t="s">
        <v>530</v>
      </c>
      <c r="AA186" s="6">
        <f t="shared" si="54"/>
        <v>0</v>
      </c>
      <c r="AB186" s="4" t="s">
        <v>516</v>
      </c>
      <c r="AC186" s="5">
        <f t="shared" si="47"/>
        <v>0</v>
      </c>
      <c r="AD186" s="6" t="str">
        <f t="shared" si="48"/>
        <v/>
      </c>
      <c r="AE186" s="41" t="str">
        <f t="shared" si="49"/>
        <v/>
      </c>
      <c r="AF186" s="41" t="str">
        <f t="shared" si="50"/>
        <v/>
      </c>
    </row>
    <row r="187" spans="1:32" ht="40.15" customHeight="1" x14ac:dyDescent="0.25">
      <c r="A187" s="74" t="str">
        <f>IF(B187="","",MAX($A$8:A186)+1)</f>
        <v/>
      </c>
      <c r="B187" s="73"/>
      <c r="C187" s="338"/>
      <c r="D187" s="33"/>
      <c r="E187" s="5" t="str">
        <f t="shared" si="38"/>
        <v/>
      </c>
      <c r="F187" s="5" t="str">
        <f t="shared" si="39"/>
        <v/>
      </c>
      <c r="G187" s="338"/>
      <c r="H187" s="6" t="str">
        <f t="shared" si="40"/>
        <v/>
      </c>
      <c r="I187" s="5" t="str">
        <f t="shared" si="41"/>
        <v/>
      </c>
      <c r="J187" s="98" t="e">
        <f t="shared" si="42"/>
        <v>#N/A</v>
      </c>
      <c r="K187" s="6" t="str">
        <f t="shared" si="43"/>
        <v/>
      </c>
      <c r="L187" s="182" t="str">
        <f t="shared" si="44"/>
        <v/>
      </c>
      <c r="M187" s="338"/>
      <c r="N187" s="72" t="s">
        <v>29</v>
      </c>
      <c r="O187" s="5">
        <f t="shared" si="51"/>
        <v>0</v>
      </c>
      <c r="P187" s="183"/>
      <c r="Q187" s="183"/>
      <c r="R187" s="4" t="s">
        <v>13</v>
      </c>
      <c r="S187" s="5">
        <f t="shared" si="45"/>
        <v>0</v>
      </c>
      <c r="T187" s="33" t="s">
        <v>13</v>
      </c>
      <c r="U187" s="5">
        <f t="shared" si="52"/>
        <v>0</v>
      </c>
      <c r="V187" s="33" t="s">
        <v>13</v>
      </c>
      <c r="W187" s="171" t="str">
        <f t="shared" si="46"/>
        <v/>
      </c>
      <c r="X187" s="72" t="s">
        <v>531</v>
      </c>
      <c r="Y187" s="5">
        <f t="shared" si="53"/>
        <v>0</v>
      </c>
      <c r="Z187" s="72" t="s">
        <v>530</v>
      </c>
      <c r="AA187" s="6">
        <f t="shared" si="54"/>
        <v>0</v>
      </c>
      <c r="AB187" s="4" t="s">
        <v>516</v>
      </c>
      <c r="AC187" s="5">
        <f t="shared" si="47"/>
        <v>0</v>
      </c>
      <c r="AD187" s="6" t="str">
        <f t="shared" si="48"/>
        <v/>
      </c>
      <c r="AE187" s="41" t="str">
        <f t="shared" si="49"/>
        <v/>
      </c>
      <c r="AF187" s="41" t="str">
        <f t="shared" si="50"/>
        <v/>
      </c>
    </row>
    <row r="188" spans="1:32" ht="40.15" customHeight="1" x14ac:dyDescent="0.25">
      <c r="A188" s="74" t="str">
        <f>IF(B188="","",MAX($A$8:A187)+1)</f>
        <v/>
      </c>
      <c r="B188" s="73"/>
      <c r="C188" s="338"/>
      <c r="D188" s="33"/>
      <c r="E188" s="5" t="str">
        <f t="shared" si="38"/>
        <v/>
      </c>
      <c r="F188" s="5" t="str">
        <f t="shared" si="39"/>
        <v/>
      </c>
      <c r="G188" s="338"/>
      <c r="H188" s="6" t="str">
        <f t="shared" si="40"/>
        <v/>
      </c>
      <c r="I188" s="5" t="str">
        <f t="shared" si="41"/>
        <v/>
      </c>
      <c r="J188" s="98" t="e">
        <f t="shared" si="42"/>
        <v>#N/A</v>
      </c>
      <c r="K188" s="6" t="str">
        <f t="shared" si="43"/>
        <v/>
      </c>
      <c r="L188" s="182" t="str">
        <f t="shared" si="44"/>
        <v/>
      </c>
      <c r="M188" s="338"/>
      <c r="N188" s="72" t="s">
        <v>29</v>
      </c>
      <c r="O188" s="5">
        <f t="shared" si="51"/>
        <v>0</v>
      </c>
      <c r="P188" s="183"/>
      <c r="Q188" s="183"/>
      <c r="R188" s="4" t="s">
        <v>13</v>
      </c>
      <c r="S188" s="5">
        <f t="shared" si="45"/>
        <v>0</v>
      </c>
      <c r="T188" s="33" t="s">
        <v>13</v>
      </c>
      <c r="U188" s="5">
        <f t="shared" si="52"/>
        <v>0</v>
      </c>
      <c r="V188" s="33" t="s">
        <v>13</v>
      </c>
      <c r="W188" s="171" t="str">
        <f t="shared" si="46"/>
        <v/>
      </c>
      <c r="X188" s="72" t="s">
        <v>531</v>
      </c>
      <c r="Y188" s="5">
        <f t="shared" si="53"/>
        <v>0</v>
      </c>
      <c r="Z188" s="72" t="s">
        <v>530</v>
      </c>
      <c r="AA188" s="6">
        <f t="shared" si="54"/>
        <v>0</v>
      </c>
      <c r="AB188" s="4" t="s">
        <v>516</v>
      </c>
      <c r="AC188" s="5">
        <f t="shared" si="47"/>
        <v>0</v>
      </c>
      <c r="AD188" s="6" t="str">
        <f t="shared" si="48"/>
        <v/>
      </c>
      <c r="AE188" s="41" t="str">
        <f t="shared" si="49"/>
        <v/>
      </c>
      <c r="AF188" s="41" t="str">
        <f t="shared" si="50"/>
        <v/>
      </c>
    </row>
    <row r="189" spans="1:32" ht="40.15" customHeight="1" x14ac:dyDescent="0.25">
      <c r="A189" s="74" t="str">
        <f>IF(B189="","",MAX($A$8:A188)+1)</f>
        <v/>
      </c>
      <c r="B189" s="73"/>
      <c r="C189" s="338"/>
      <c r="D189" s="33"/>
      <c r="E189" s="5" t="str">
        <f t="shared" si="38"/>
        <v/>
      </c>
      <c r="F189" s="5" t="str">
        <f t="shared" si="39"/>
        <v/>
      </c>
      <c r="G189" s="338"/>
      <c r="H189" s="6" t="str">
        <f t="shared" si="40"/>
        <v/>
      </c>
      <c r="I189" s="5" t="str">
        <f t="shared" si="41"/>
        <v/>
      </c>
      <c r="J189" s="98" t="e">
        <f t="shared" si="42"/>
        <v>#N/A</v>
      </c>
      <c r="K189" s="6" t="str">
        <f t="shared" si="43"/>
        <v/>
      </c>
      <c r="L189" s="182" t="str">
        <f t="shared" si="44"/>
        <v/>
      </c>
      <c r="M189" s="338"/>
      <c r="N189" s="72" t="s">
        <v>29</v>
      </c>
      <c r="O189" s="5">
        <f t="shared" si="51"/>
        <v>0</v>
      </c>
      <c r="P189" s="183"/>
      <c r="Q189" s="183"/>
      <c r="R189" s="4" t="s">
        <v>13</v>
      </c>
      <c r="S189" s="5">
        <f t="shared" si="45"/>
        <v>0</v>
      </c>
      <c r="T189" s="33" t="s">
        <v>13</v>
      </c>
      <c r="U189" s="5">
        <f t="shared" si="52"/>
        <v>0</v>
      </c>
      <c r="V189" s="33" t="s">
        <v>13</v>
      </c>
      <c r="W189" s="171" t="str">
        <f t="shared" si="46"/>
        <v/>
      </c>
      <c r="X189" s="72" t="s">
        <v>531</v>
      </c>
      <c r="Y189" s="5">
        <f t="shared" si="53"/>
        <v>0</v>
      </c>
      <c r="Z189" s="72" t="s">
        <v>530</v>
      </c>
      <c r="AA189" s="6">
        <f t="shared" si="54"/>
        <v>0</v>
      </c>
      <c r="AB189" s="4" t="s">
        <v>516</v>
      </c>
      <c r="AC189" s="5">
        <f t="shared" si="47"/>
        <v>0</v>
      </c>
      <c r="AD189" s="6" t="str">
        <f t="shared" si="48"/>
        <v/>
      </c>
      <c r="AE189" s="41" t="str">
        <f t="shared" si="49"/>
        <v/>
      </c>
      <c r="AF189" s="41" t="str">
        <f t="shared" si="50"/>
        <v/>
      </c>
    </row>
    <row r="190" spans="1:32" ht="40.15" customHeight="1" x14ac:dyDescent="0.25">
      <c r="A190" s="74" t="str">
        <f>IF(B190="","",MAX($A$8:A189)+1)</f>
        <v/>
      </c>
      <c r="B190" s="73"/>
      <c r="C190" s="338"/>
      <c r="D190" s="33"/>
      <c r="E190" s="5" t="str">
        <f t="shared" si="38"/>
        <v/>
      </c>
      <c r="F190" s="5" t="str">
        <f t="shared" si="39"/>
        <v/>
      </c>
      <c r="G190" s="338"/>
      <c r="H190" s="6" t="str">
        <f t="shared" si="40"/>
        <v/>
      </c>
      <c r="I190" s="5" t="str">
        <f t="shared" si="41"/>
        <v/>
      </c>
      <c r="J190" s="98" t="e">
        <f t="shared" si="42"/>
        <v>#N/A</v>
      </c>
      <c r="K190" s="6" t="str">
        <f t="shared" si="43"/>
        <v/>
      </c>
      <c r="L190" s="182" t="str">
        <f t="shared" si="44"/>
        <v/>
      </c>
      <c r="M190" s="338"/>
      <c r="N190" s="72" t="s">
        <v>29</v>
      </c>
      <c r="O190" s="5">
        <f t="shared" si="51"/>
        <v>0</v>
      </c>
      <c r="P190" s="183"/>
      <c r="Q190" s="183"/>
      <c r="R190" s="4" t="s">
        <v>13</v>
      </c>
      <c r="S190" s="5">
        <f t="shared" si="45"/>
        <v>0</v>
      </c>
      <c r="T190" s="33" t="s">
        <v>13</v>
      </c>
      <c r="U190" s="5">
        <f t="shared" si="52"/>
        <v>0</v>
      </c>
      <c r="V190" s="33" t="s">
        <v>13</v>
      </c>
      <c r="W190" s="171" t="str">
        <f t="shared" si="46"/>
        <v/>
      </c>
      <c r="X190" s="72" t="s">
        <v>531</v>
      </c>
      <c r="Y190" s="5">
        <f t="shared" si="53"/>
        <v>0</v>
      </c>
      <c r="Z190" s="72" t="s">
        <v>530</v>
      </c>
      <c r="AA190" s="6">
        <f t="shared" si="54"/>
        <v>0</v>
      </c>
      <c r="AB190" s="4" t="s">
        <v>516</v>
      </c>
      <c r="AC190" s="5">
        <f t="shared" si="47"/>
        <v>0</v>
      </c>
      <c r="AD190" s="6" t="str">
        <f t="shared" si="48"/>
        <v/>
      </c>
      <c r="AE190" s="41" t="str">
        <f t="shared" si="49"/>
        <v/>
      </c>
      <c r="AF190" s="41" t="str">
        <f t="shared" si="50"/>
        <v/>
      </c>
    </row>
    <row r="191" spans="1:32" ht="40.15" customHeight="1" x14ac:dyDescent="0.25">
      <c r="A191" s="74" t="str">
        <f>IF(B191="","",MAX($A$8:A190)+1)</f>
        <v/>
      </c>
      <c r="B191" s="73"/>
      <c r="C191" s="338"/>
      <c r="D191" s="33"/>
      <c r="E191" s="5" t="str">
        <f t="shared" si="38"/>
        <v/>
      </c>
      <c r="F191" s="5" t="str">
        <f t="shared" si="39"/>
        <v/>
      </c>
      <c r="G191" s="338"/>
      <c r="H191" s="6" t="str">
        <f t="shared" si="40"/>
        <v/>
      </c>
      <c r="I191" s="5" t="str">
        <f t="shared" si="41"/>
        <v/>
      </c>
      <c r="J191" s="98" t="e">
        <f t="shared" si="42"/>
        <v>#N/A</v>
      </c>
      <c r="K191" s="6" t="str">
        <f t="shared" si="43"/>
        <v/>
      </c>
      <c r="L191" s="182" t="str">
        <f t="shared" si="44"/>
        <v/>
      </c>
      <c r="M191" s="338"/>
      <c r="N191" s="72" t="s">
        <v>29</v>
      </c>
      <c r="O191" s="5">
        <f t="shared" si="51"/>
        <v>0</v>
      </c>
      <c r="P191" s="183"/>
      <c r="Q191" s="183"/>
      <c r="R191" s="4" t="s">
        <v>13</v>
      </c>
      <c r="S191" s="5">
        <f t="shared" si="45"/>
        <v>0</v>
      </c>
      <c r="T191" s="33" t="s">
        <v>13</v>
      </c>
      <c r="U191" s="5">
        <f t="shared" si="52"/>
        <v>0</v>
      </c>
      <c r="V191" s="33" t="s">
        <v>13</v>
      </c>
      <c r="W191" s="171" t="str">
        <f t="shared" si="46"/>
        <v/>
      </c>
      <c r="X191" s="72" t="s">
        <v>531</v>
      </c>
      <c r="Y191" s="5">
        <f t="shared" si="53"/>
        <v>0</v>
      </c>
      <c r="Z191" s="72" t="s">
        <v>530</v>
      </c>
      <c r="AA191" s="6">
        <f t="shared" si="54"/>
        <v>0</v>
      </c>
      <c r="AB191" s="4" t="s">
        <v>516</v>
      </c>
      <c r="AC191" s="5">
        <f t="shared" si="47"/>
        <v>0</v>
      </c>
      <c r="AD191" s="6" t="str">
        <f t="shared" si="48"/>
        <v/>
      </c>
      <c r="AE191" s="41" t="str">
        <f t="shared" si="49"/>
        <v/>
      </c>
      <c r="AF191" s="41" t="str">
        <f t="shared" si="50"/>
        <v/>
      </c>
    </row>
    <row r="192" spans="1:32" ht="40.15" customHeight="1" x14ac:dyDescent="0.25">
      <c r="A192" s="74" t="str">
        <f>IF(B192="","",MAX($A$8:A191)+1)</f>
        <v/>
      </c>
      <c r="B192" s="73"/>
      <c r="C192" s="338"/>
      <c r="D192" s="33"/>
      <c r="E192" s="5" t="str">
        <f t="shared" si="38"/>
        <v/>
      </c>
      <c r="F192" s="5" t="str">
        <f t="shared" si="39"/>
        <v/>
      </c>
      <c r="G192" s="338"/>
      <c r="H192" s="6" t="str">
        <f t="shared" si="40"/>
        <v/>
      </c>
      <c r="I192" s="5" t="str">
        <f t="shared" si="41"/>
        <v/>
      </c>
      <c r="J192" s="98" t="e">
        <f t="shared" si="42"/>
        <v>#N/A</v>
      </c>
      <c r="K192" s="6" t="str">
        <f t="shared" si="43"/>
        <v/>
      </c>
      <c r="L192" s="182" t="str">
        <f t="shared" si="44"/>
        <v/>
      </c>
      <c r="M192" s="338"/>
      <c r="N192" s="72" t="s">
        <v>29</v>
      </c>
      <c r="O192" s="5">
        <f t="shared" si="51"/>
        <v>0</v>
      </c>
      <c r="P192" s="183"/>
      <c r="Q192" s="183"/>
      <c r="R192" s="4" t="s">
        <v>13</v>
      </c>
      <c r="S192" s="5">
        <f t="shared" si="45"/>
        <v>0</v>
      </c>
      <c r="T192" s="33" t="s">
        <v>13</v>
      </c>
      <c r="U192" s="5">
        <f t="shared" si="52"/>
        <v>0</v>
      </c>
      <c r="V192" s="33" t="s">
        <v>13</v>
      </c>
      <c r="W192" s="171" t="str">
        <f t="shared" si="46"/>
        <v/>
      </c>
      <c r="X192" s="72" t="s">
        <v>531</v>
      </c>
      <c r="Y192" s="5">
        <f t="shared" si="53"/>
        <v>0</v>
      </c>
      <c r="Z192" s="72" t="s">
        <v>530</v>
      </c>
      <c r="AA192" s="6">
        <f t="shared" si="54"/>
        <v>0</v>
      </c>
      <c r="AB192" s="4" t="s">
        <v>516</v>
      </c>
      <c r="AC192" s="5">
        <f t="shared" si="47"/>
        <v>0</v>
      </c>
      <c r="AD192" s="6" t="str">
        <f t="shared" si="48"/>
        <v/>
      </c>
      <c r="AE192" s="41" t="str">
        <f t="shared" si="49"/>
        <v/>
      </c>
      <c r="AF192" s="41" t="str">
        <f t="shared" si="50"/>
        <v/>
      </c>
    </row>
    <row r="193" spans="1:32" ht="40.15" customHeight="1" x14ac:dyDescent="0.25">
      <c r="A193" s="74" t="str">
        <f>IF(B193="","",MAX($A$8:A192)+1)</f>
        <v/>
      </c>
      <c r="B193" s="73"/>
      <c r="C193" s="338"/>
      <c r="D193" s="33"/>
      <c r="E193" s="5" t="str">
        <f t="shared" si="38"/>
        <v/>
      </c>
      <c r="F193" s="5" t="str">
        <f t="shared" si="39"/>
        <v/>
      </c>
      <c r="G193" s="338"/>
      <c r="H193" s="6" t="str">
        <f t="shared" si="40"/>
        <v/>
      </c>
      <c r="I193" s="5" t="str">
        <f t="shared" si="41"/>
        <v/>
      </c>
      <c r="J193" s="98" t="e">
        <f t="shared" si="42"/>
        <v>#N/A</v>
      </c>
      <c r="K193" s="6" t="str">
        <f t="shared" si="43"/>
        <v/>
      </c>
      <c r="L193" s="182" t="str">
        <f t="shared" si="44"/>
        <v/>
      </c>
      <c r="M193" s="338"/>
      <c r="N193" s="72" t="s">
        <v>29</v>
      </c>
      <c r="O193" s="5">
        <f t="shared" si="51"/>
        <v>0</v>
      </c>
      <c r="P193" s="183"/>
      <c r="Q193" s="183"/>
      <c r="R193" s="4" t="s">
        <v>13</v>
      </c>
      <c r="S193" s="5">
        <f t="shared" si="45"/>
        <v>0</v>
      </c>
      <c r="T193" s="33" t="s">
        <v>13</v>
      </c>
      <c r="U193" s="5">
        <f t="shared" si="52"/>
        <v>0</v>
      </c>
      <c r="V193" s="33" t="s">
        <v>13</v>
      </c>
      <c r="W193" s="171" t="str">
        <f t="shared" si="46"/>
        <v/>
      </c>
      <c r="X193" s="72" t="s">
        <v>531</v>
      </c>
      <c r="Y193" s="5">
        <f t="shared" si="53"/>
        <v>0</v>
      </c>
      <c r="Z193" s="72" t="s">
        <v>530</v>
      </c>
      <c r="AA193" s="6">
        <f t="shared" si="54"/>
        <v>0</v>
      </c>
      <c r="AB193" s="4" t="s">
        <v>516</v>
      </c>
      <c r="AC193" s="5">
        <f t="shared" si="47"/>
        <v>0</v>
      </c>
      <c r="AD193" s="6" t="str">
        <f t="shared" si="48"/>
        <v/>
      </c>
      <c r="AE193" s="41" t="str">
        <f t="shared" si="49"/>
        <v/>
      </c>
      <c r="AF193" s="41" t="str">
        <f t="shared" si="50"/>
        <v/>
      </c>
    </row>
    <row r="194" spans="1:32" ht="40.15" customHeight="1" x14ac:dyDescent="0.25">
      <c r="A194" s="74" t="str">
        <f>IF(B194="","",MAX($A$8:A193)+1)</f>
        <v/>
      </c>
      <c r="B194" s="73"/>
      <c r="C194" s="338"/>
      <c r="D194" s="33"/>
      <c r="E194" s="5" t="str">
        <f t="shared" si="38"/>
        <v/>
      </c>
      <c r="F194" s="5" t="str">
        <f t="shared" si="39"/>
        <v/>
      </c>
      <c r="G194" s="338"/>
      <c r="H194" s="6" t="str">
        <f t="shared" si="40"/>
        <v/>
      </c>
      <c r="I194" s="5" t="str">
        <f t="shared" si="41"/>
        <v/>
      </c>
      <c r="J194" s="98" t="e">
        <f t="shared" si="42"/>
        <v>#N/A</v>
      </c>
      <c r="K194" s="6" t="str">
        <f t="shared" si="43"/>
        <v/>
      </c>
      <c r="L194" s="182" t="str">
        <f t="shared" si="44"/>
        <v/>
      </c>
      <c r="M194" s="338"/>
      <c r="N194" s="72" t="s">
        <v>29</v>
      </c>
      <c r="O194" s="5">
        <f t="shared" si="51"/>
        <v>0</v>
      </c>
      <c r="P194" s="183"/>
      <c r="Q194" s="183"/>
      <c r="R194" s="4" t="s">
        <v>13</v>
      </c>
      <c r="S194" s="5">
        <f t="shared" si="45"/>
        <v>0</v>
      </c>
      <c r="T194" s="33" t="s">
        <v>13</v>
      </c>
      <c r="U194" s="5">
        <f t="shared" si="52"/>
        <v>0</v>
      </c>
      <c r="V194" s="33" t="s">
        <v>13</v>
      </c>
      <c r="W194" s="171" t="str">
        <f t="shared" si="46"/>
        <v/>
      </c>
      <c r="X194" s="72" t="s">
        <v>531</v>
      </c>
      <c r="Y194" s="5">
        <f t="shared" si="53"/>
        <v>0</v>
      </c>
      <c r="Z194" s="72" t="s">
        <v>530</v>
      </c>
      <c r="AA194" s="6">
        <f t="shared" si="54"/>
        <v>0</v>
      </c>
      <c r="AB194" s="4" t="s">
        <v>516</v>
      </c>
      <c r="AC194" s="5">
        <f t="shared" si="47"/>
        <v>0</v>
      </c>
      <c r="AD194" s="6" t="str">
        <f t="shared" si="48"/>
        <v/>
      </c>
      <c r="AE194" s="41" t="str">
        <f t="shared" si="49"/>
        <v/>
      </c>
      <c r="AF194" s="41" t="str">
        <f t="shared" si="50"/>
        <v/>
      </c>
    </row>
    <row r="195" spans="1:32" ht="40.15" customHeight="1" x14ac:dyDescent="0.25">
      <c r="A195" s="74" t="str">
        <f>IF(B195="","",MAX($A$8:A194)+1)</f>
        <v/>
      </c>
      <c r="B195" s="73"/>
      <c r="C195" s="338"/>
      <c r="D195" s="33"/>
      <c r="E195" s="5" t="str">
        <f t="shared" si="38"/>
        <v/>
      </c>
      <c r="F195" s="5" t="str">
        <f t="shared" si="39"/>
        <v/>
      </c>
      <c r="G195" s="338"/>
      <c r="H195" s="6" t="str">
        <f t="shared" si="40"/>
        <v/>
      </c>
      <c r="I195" s="5" t="str">
        <f t="shared" si="41"/>
        <v/>
      </c>
      <c r="J195" s="98" t="e">
        <f t="shared" si="42"/>
        <v>#N/A</v>
      </c>
      <c r="K195" s="6" t="str">
        <f t="shared" si="43"/>
        <v/>
      </c>
      <c r="L195" s="182" t="str">
        <f t="shared" si="44"/>
        <v/>
      </c>
      <c r="M195" s="338"/>
      <c r="N195" s="72" t="s">
        <v>29</v>
      </c>
      <c r="O195" s="5">
        <f t="shared" si="51"/>
        <v>0</v>
      </c>
      <c r="P195" s="183"/>
      <c r="Q195" s="183"/>
      <c r="R195" s="4" t="s">
        <v>13</v>
      </c>
      <c r="S195" s="5">
        <f t="shared" si="45"/>
        <v>0</v>
      </c>
      <c r="T195" s="33" t="s">
        <v>13</v>
      </c>
      <c r="U195" s="5">
        <f t="shared" si="52"/>
        <v>0</v>
      </c>
      <c r="V195" s="33" t="s">
        <v>13</v>
      </c>
      <c r="W195" s="171" t="str">
        <f t="shared" si="46"/>
        <v/>
      </c>
      <c r="X195" s="72" t="s">
        <v>531</v>
      </c>
      <c r="Y195" s="5">
        <f t="shared" si="53"/>
        <v>0</v>
      </c>
      <c r="Z195" s="72" t="s">
        <v>530</v>
      </c>
      <c r="AA195" s="6">
        <f t="shared" si="54"/>
        <v>0</v>
      </c>
      <c r="AB195" s="4" t="s">
        <v>516</v>
      </c>
      <c r="AC195" s="5">
        <f t="shared" si="47"/>
        <v>0</v>
      </c>
      <c r="AD195" s="6" t="str">
        <f t="shared" si="48"/>
        <v/>
      </c>
      <c r="AE195" s="41" t="str">
        <f t="shared" si="49"/>
        <v/>
      </c>
      <c r="AF195" s="41" t="str">
        <f t="shared" si="50"/>
        <v/>
      </c>
    </row>
    <row r="196" spans="1:32" ht="40.15" customHeight="1" x14ac:dyDescent="0.25">
      <c r="A196" s="74" t="str">
        <f>IF(B196="","",MAX($A$8:A195)+1)</f>
        <v/>
      </c>
      <c r="B196" s="73"/>
      <c r="C196" s="338"/>
      <c r="D196" s="33"/>
      <c r="E196" s="5" t="str">
        <f t="shared" si="38"/>
        <v/>
      </c>
      <c r="F196" s="5" t="str">
        <f t="shared" si="39"/>
        <v/>
      </c>
      <c r="G196" s="338"/>
      <c r="H196" s="6" t="str">
        <f t="shared" si="40"/>
        <v/>
      </c>
      <c r="I196" s="5" t="str">
        <f t="shared" si="41"/>
        <v/>
      </c>
      <c r="J196" s="98" t="e">
        <f t="shared" si="42"/>
        <v>#N/A</v>
      </c>
      <c r="K196" s="6" t="str">
        <f t="shared" si="43"/>
        <v/>
      </c>
      <c r="L196" s="182" t="str">
        <f t="shared" si="44"/>
        <v/>
      </c>
      <c r="M196" s="338"/>
      <c r="N196" s="72" t="s">
        <v>29</v>
      </c>
      <c r="O196" s="5">
        <f t="shared" si="51"/>
        <v>0</v>
      </c>
      <c r="P196" s="183"/>
      <c r="Q196" s="183"/>
      <c r="R196" s="4" t="s">
        <v>13</v>
      </c>
      <c r="S196" s="5">
        <f t="shared" si="45"/>
        <v>0</v>
      </c>
      <c r="T196" s="33" t="s">
        <v>13</v>
      </c>
      <c r="U196" s="5">
        <f t="shared" si="52"/>
        <v>0</v>
      </c>
      <c r="V196" s="33" t="s">
        <v>13</v>
      </c>
      <c r="W196" s="171" t="str">
        <f t="shared" si="46"/>
        <v/>
      </c>
      <c r="X196" s="72" t="s">
        <v>531</v>
      </c>
      <c r="Y196" s="5">
        <f t="shared" si="53"/>
        <v>0</v>
      </c>
      <c r="Z196" s="72" t="s">
        <v>530</v>
      </c>
      <c r="AA196" s="6">
        <f t="shared" si="54"/>
        <v>0</v>
      </c>
      <c r="AB196" s="4" t="s">
        <v>516</v>
      </c>
      <c r="AC196" s="5">
        <f t="shared" si="47"/>
        <v>0</v>
      </c>
      <c r="AD196" s="6" t="str">
        <f t="shared" si="48"/>
        <v/>
      </c>
      <c r="AE196" s="41" t="str">
        <f t="shared" si="49"/>
        <v/>
      </c>
      <c r="AF196" s="41" t="str">
        <f t="shared" si="50"/>
        <v/>
      </c>
    </row>
    <row r="197" spans="1:32" ht="40.15" customHeight="1" x14ac:dyDescent="0.25">
      <c r="A197" s="74" t="str">
        <f>IF(B197="","",MAX($A$8:A196)+1)</f>
        <v/>
      </c>
      <c r="B197" s="73"/>
      <c r="C197" s="338"/>
      <c r="D197" s="33"/>
      <c r="E197" s="5" t="str">
        <f t="shared" si="38"/>
        <v/>
      </c>
      <c r="F197" s="5" t="str">
        <f t="shared" si="39"/>
        <v/>
      </c>
      <c r="G197" s="338"/>
      <c r="H197" s="6" t="str">
        <f t="shared" si="40"/>
        <v/>
      </c>
      <c r="I197" s="5" t="str">
        <f t="shared" si="41"/>
        <v/>
      </c>
      <c r="J197" s="98" t="e">
        <f t="shared" si="42"/>
        <v>#N/A</v>
      </c>
      <c r="K197" s="6" t="str">
        <f t="shared" si="43"/>
        <v/>
      </c>
      <c r="L197" s="182" t="str">
        <f t="shared" si="44"/>
        <v/>
      </c>
      <c r="M197" s="338"/>
      <c r="N197" s="72" t="s">
        <v>29</v>
      </c>
      <c r="O197" s="5">
        <f t="shared" si="51"/>
        <v>0</v>
      </c>
      <c r="P197" s="183"/>
      <c r="Q197" s="183"/>
      <c r="R197" s="4" t="s">
        <v>13</v>
      </c>
      <c r="S197" s="5">
        <f t="shared" si="45"/>
        <v>0</v>
      </c>
      <c r="T197" s="33" t="s">
        <v>13</v>
      </c>
      <c r="U197" s="5">
        <f t="shared" si="52"/>
        <v>0</v>
      </c>
      <c r="V197" s="33" t="s">
        <v>13</v>
      </c>
      <c r="W197" s="171" t="str">
        <f t="shared" si="46"/>
        <v/>
      </c>
      <c r="X197" s="72" t="s">
        <v>531</v>
      </c>
      <c r="Y197" s="5">
        <f t="shared" si="53"/>
        <v>0</v>
      </c>
      <c r="Z197" s="72" t="s">
        <v>530</v>
      </c>
      <c r="AA197" s="6">
        <f t="shared" si="54"/>
        <v>0</v>
      </c>
      <c r="AB197" s="4" t="s">
        <v>516</v>
      </c>
      <c r="AC197" s="5">
        <f t="shared" si="47"/>
        <v>0</v>
      </c>
      <c r="AD197" s="6" t="str">
        <f t="shared" si="48"/>
        <v/>
      </c>
      <c r="AE197" s="41" t="str">
        <f t="shared" si="49"/>
        <v/>
      </c>
      <c r="AF197" s="41" t="str">
        <f t="shared" si="50"/>
        <v/>
      </c>
    </row>
    <row r="198" spans="1:32" ht="40.15" customHeight="1" x14ac:dyDescent="0.25">
      <c r="A198" s="74" t="str">
        <f>IF(B198="","",MAX($A$8:A197)+1)</f>
        <v/>
      </c>
      <c r="B198" s="73"/>
      <c r="C198" s="338"/>
      <c r="D198" s="33"/>
      <c r="E198" s="5" t="str">
        <f t="shared" si="38"/>
        <v/>
      </c>
      <c r="F198" s="5" t="str">
        <f t="shared" si="39"/>
        <v/>
      </c>
      <c r="G198" s="338"/>
      <c r="H198" s="6" t="str">
        <f t="shared" si="40"/>
        <v/>
      </c>
      <c r="I198" s="5" t="str">
        <f t="shared" si="41"/>
        <v/>
      </c>
      <c r="J198" s="98" t="e">
        <f t="shared" si="42"/>
        <v>#N/A</v>
      </c>
      <c r="K198" s="6" t="str">
        <f t="shared" si="43"/>
        <v/>
      </c>
      <c r="L198" s="182" t="str">
        <f t="shared" si="44"/>
        <v/>
      </c>
      <c r="M198" s="338"/>
      <c r="N198" s="72" t="s">
        <v>29</v>
      </c>
      <c r="O198" s="5">
        <f t="shared" si="51"/>
        <v>0</v>
      </c>
      <c r="P198" s="183"/>
      <c r="Q198" s="183"/>
      <c r="R198" s="4" t="s">
        <v>13</v>
      </c>
      <c r="S198" s="5">
        <f t="shared" si="45"/>
        <v>0</v>
      </c>
      <c r="T198" s="33" t="s">
        <v>13</v>
      </c>
      <c r="U198" s="5">
        <f t="shared" si="52"/>
        <v>0</v>
      </c>
      <c r="V198" s="33" t="s">
        <v>13</v>
      </c>
      <c r="W198" s="171" t="str">
        <f t="shared" si="46"/>
        <v/>
      </c>
      <c r="X198" s="72" t="s">
        <v>531</v>
      </c>
      <c r="Y198" s="5">
        <f t="shared" si="53"/>
        <v>0</v>
      </c>
      <c r="Z198" s="72" t="s">
        <v>530</v>
      </c>
      <c r="AA198" s="6">
        <f t="shared" si="54"/>
        <v>0</v>
      </c>
      <c r="AB198" s="4" t="s">
        <v>516</v>
      </c>
      <c r="AC198" s="5">
        <f t="shared" si="47"/>
        <v>0</v>
      </c>
      <c r="AD198" s="6" t="str">
        <f t="shared" si="48"/>
        <v/>
      </c>
      <c r="AE198" s="41" t="str">
        <f t="shared" si="49"/>
        <v/>
      </c>
      <c r="AF198" s="41" t="str">
        <f t="shared" si="50"/>
        <v/>
      </c>
    </row>
    <row r="199" spans="1:32" ht="40.15" customHeight="1" x14ac:dyDescent="0.25">
      <c r="A199" s="74" t="str">
        <f>IF(B199="","",MAX($A$8:A198)+1)</f>
        <v/>
      </c>
      <c r="B199" s="73"/>
      <c r="C199" s="338"/>
      <c r="D199" s="33"/>
      <c r="E199" s="5" t="str">
        <f t="shared" si="38"/>
        <v/>
      </c>
      <c r="F199" s="5" t="str">
        <f t="shared" si="39"/>
        <v/>
      </c>
      <c r="G199" s="338"/>
      <c r="H199" s="6" t="str">
        <f t="shared" si="40"/>
        <v/>
      </c>
      <c r="I199" s="5" t="str">
        <f t="shared" si="41"/>
        <v/>
      </c>
      <c r="J199" s="98" t="e">
        <f t="shared" si="42"/>
        <v>#N/A</v>
      </c>
      <c r="K199" s="6" t="str">
        <f t="shared" si="43"/>
        <v/>
      </c>
      <c r="L199" s="182" t="str">
        <f t="shared" si="44"/>
        <v/>
      </c>
      <c r="M199" s="338"/>
      <c r="N199" s="72" t="s">
        <v>29</v>
      </c>
      <c r="O199" s="5">
        <f t="shared" si="51"/>
        <v>0</v>
      </c>
      <c r="P199" s="183"/>
      <c r="Q199" s="183"/>
      <c r="R199" s="4" t="s">
        <v>13</v>
      </c>
      <c r="S199" s="5">
        <f t="shared" si="45"/>
        <v>0</v>
      </c>
      <c r="T199" s="33" t="s">
        <v>13</v>
      </c>
      <c r="U199" s="5">
        <f t="shared" si="52"/>
        <v>0</v>
      </c>
      <c r="V199" s="33" t="s">
        <v>13</v>
      </c>
      <c r="W199" s="171" t="str">
        <f t="shared" si="46"/>
        <v/>
      </c>
      <c r="X199" s="72" t="s">
        <v>531</v>
      </c>
      <c r="Y199" s="5">
        <f t="shared" si="53"/>
        <v>0</v>
      </c>
      <c r="Z199" s="72" t="s">
        <v>530</v>
      </c>
      <c r="AA199" s="6">
        <f t="shared" si="54"/>
        <v>0</v>
      </c>
      <c r="AB199" s="4" t="s">
        <v>516</v>
      </c>
      <c r="AC199" s="5">
        <f t="shared" si="47"/>
        <v>0</v>
      </c>
      <c r="AD199" s="6" t="str">
        <f t="shared" si="48"/>
        <v/>
      </c>
      <c r="AE199" s="41" t="str">
        <f t="shared" si="49"/>
        <v/>
      </c>
      <c r="AF199" s="41" t="str">
        <f t="shared" si="50"/>
        <v/>
      </c>
    </row>
    <row r="200" spans="1:32" ht="40.15" customHeight="1" x14ac:dyDescent="0.25">
      <c r="A200" s="74" t="str">
        <f>IF(B200="","",MAX($A$8:A199)+1)</f>
        <v/>
      </c>
      <c r="B200" s="73"/>
      <c r="C200" s="338"/>
      <c r="D200" s="33"/>
      <c r="E200" s="5" t="str">
        <f t="shared" ref="E200:E263" si="55">IF(OR(D200="",D200="keine"),"",VLOOKUP(D200,NSollSK,2,FALSE))</f>
        <v/>
      </c>
      <c r="F200" s="5" t="str">
        <f t="shared" ref="F200:F263" si="56">IF(OR(D200="",D200="keine"),"",VLOOKUP(D200,NSollSK,3,FALSE))</f>
        <v/>
      </c>
      <c r="G200" s="338"/>
      <c r="H200" s="6" t="str">
        <f t="shared" ref="H200:H263" si="57">IF(E200=0,E200,IF(E200=0,E200,IF(OR(G200="",D200="",D200="keine"),"",((G200/E200)*100)-100)))</f>
        <v/>
      </c>
      <c r="I200" s="5" t="str">
        <f t="shared" ref="I200:I263" si="58">IF(OR(G200="",D200="",D200="keine"),"",VLOOKUP(D200,NSollSK,6,FALSE))</f>
        <v/>
      </c>
      <c r="J200" s="98" t="e">
        <f t="shared" ref="J200:J263" si="59">IF(VLOOKUP(D200,NSollSK,7,FALSE)=20,1,2)*H200</f>
        <v>#N/A</v>
      </c>
      <c r="K200" s="6" t="str">
        <f t="shared" ref="K200:K263" si="60">IF(OR(G200="",D200="",D200="keine"),"",F200+J200)</f>
        <v/>
      </c>
      <c r="L200" s="182" t="str">
        <f t="shared" ref="L200:L263" si="61">IF(OR(D200="",D200="keine",G200=""),"",VLOOKUP(D200,NSollSK,4,FALSE))</f>
        <v/>
      </c>
      <c r="M200" s="338"/>
      <c r="N200" s="72" t="s">
        <v>29</v>
      </c>
      <c r="O200" s="5">
        <f t="shared" si="51"/>
        <v>0</v>
      </c>
      <c r="P200" s="183"/>
      <c r="Q200" s="183"/>
      <c r="R200" s="4" t="s">
        <v>13</v>
      </c>
      <c r="S200" s="5">
        <f t="shared" ref="S200:S263" si="62">VLOOKUP(R200,N_Vorfrucht_Abschlag_SK,2,FALSE)</f>
        <v>0</v>
      </c>
      <c r="T200" s="33" t="s">
        <v>13</v>
      </c>
      <c r="U200" s="5">
        <f t="shared" si="52"/>
        <v>0</v>
      </c>
      <c r="V200" s="33" t="s">
        <v>13</v>
      </c>
      <c r="W200" s="171" t="str">
        <f t="shared" ref="W200:W263" si="63">IF(OR(V200="",V200="keine"),"",VLOOKUP(V200,NSollSK,5,FALSE))</f>
        <v/>
      </c>
      <c r="X200" s="72" t="s">
        <v>531</v>
      </c>
      <c r="Y200" s="5">
        <f t="shared" si="53"/>
        <v>0</v>
      </c>
      <c r="Z200" s="72" t="s">
        <v>530</v>
      </c>
      <c r="AA200" s="6">
        <f t="shared" si="54"/>
        <v>0</v>
      </c>
      <c r="AB200" s="4" t="s">
        <v>516</v>
      </c>
      <c r="AC200" s="5">
        <f t="shared" ref="AC200:AC263" si="64">VLOOKUP(AB200,Abdeckung_Tab,2,FALSE)</f>
        <v>0</v>
      </c>
      <c r="AD200" s="6" t="str">
        <f t="shared" ref="AD200:AD263" si="65">IF(OR(D200="",D200="keine"),"",K200-M200-P200-Q200-O200-S200-U200-Y200+AA200+AC200)</f>
        <v/>
      </c>
      <c r="AE200" s="41" t="str">
        <f t="shared" ref="AE200:AE263" si="66">IF(OR(D200="",D200="keine",G200=""),"",IF(AD200&lt;0,0,AD200))</f>
        <v/>
      </c>
      <c r="AF200" s="41" t="str">
        <f t="shared" ref="AF200:AF263" si="67">IF(OR(D200="",D200="keine",G200=""),"",IF(AD200&lt;0,0,AD200*C200))</f>
        <v/>
      </c>
    </row>
    <row r="201" spans="1:32" ht="40.15" customHeight="1" x14ac:dyDescent="0.25">
      <c r="A201" s="74" t="str">
        <f>IF(B201="","",MAX($A$8:A200)+1)</f>
        <v/>
      </c>
      <c r="B201" s="73"/>
      <c r="C201" s="338"/>
      <c r="D201" s="33"/>
      <c r="E201" s="5" t="str">
        <f t="shared" si="55"/>
        <v/>
      </c>
      <c r="F201" s="5" t="str">
        <f t="shared" si="56"/>
        <v/>
      </c>
      <c r="G201" s="338"/>
      <c r="H201" s="6" t="str">
        <f t="shared" si="57"/>
        <v/>
      </c>
      <c r="I201" s="5" t="str">
        <f t="shared" si="58"/>
        <v/>
      </c>
      <c r="J201" s="98" t="e">
        <f t="shared" si="59"/>
        <v>#N/A</v>
      </c>
      <c r="K201" s="6" t="str">
        <f t="shared" si="60"/>
        <v/>
      </c>
      <c r="L201" s="182" t="str">
        <f t="shared" si="61"/>
        <v/>
      </c>
      <c r="M201" s="338"/>
      <c r="N201" s="72" t="s">
        <v>29</v>
      </c>
      <c r="O201" s="5">
        <f t="shared" si="51"/>
        <v>0</v>
      </c>
      <c r="P201" s="183"/>
      <c r="Q201" s="183"/>
      <c r="R201" s="4" t="s">
        <v>13</v>
      </c>
      <c r="S201" s="5">
        <f t="shared" si="62"/>
        <v>0</v>
      </c>
      <c r="T201" s="33" t="s">
        <v>13</v>
      </c>
      <c r="U201" s="5">
        <f t="shared" si="52"/>
        <v>0</v>
      </c>
      <c r="V201" s="33" t="s">
        <v>13</v>
      </c>
      <c r="W201" s="171" t="str">
        <f t="shared" si="63"/>
        <v/>
      </c>
      <c r="X201" s="72" t="s">
        <v>531</v>
      </c>
      <c r="Y201" s="5">
        <f t="shared" si="53"/>
        <v>0</v>
      </c>
      <c r="Z201" s="72" t="s">
        <v>530</v>
      </c>
      <c r="AA201" s="6">
        <f t="shared" si="54"/>
        <v>0</v>
      </c>
      <c r="AB201" s="4" t="s">
        <v>516</v>
      </c>
      <c r="AC201" s="5">
        <f t="shared" si="64"/>
        <v>0</v>
      </c>
      <c r="AD201" s="6" t="str">
        <f t="shared" si="65"/>
        <v/>
      </c>
      <c r="AE201" s="41" t="str">
        <f t="shared" si="66"/>
        <v/>
      </c>
      <c r="AF201" s="41" t="str">
        <f t="shared" si="67"/>
        <v/>
      </c>
    </row>
    <row r="202" spans="1:32" ht="40.15" customHeight="1" x14ac:dyDescent="0.25">
      <c r="A202" s="74" t="str">
        <f>IF(B202="","",MAX($A$8:A201)+1)</f>
        <v/>
      </c>
      <c r="B202" s="73"/>
      <c r="C202" s="338"/>
      <c r="D202" s="33"/>
      <c r="E202" s="5" t="str">
        <f t="shared" si="55"/>
        <v/>
      </c>
      <c r="F202" s="5" t="str">
        <f t="shared" si="56"/>
        <v/>
      </c>
      <c r="G202" s="338"/>
      <c r="H202" s="6" t="str">
        <f t="shared" si="57"/>
        <v/>
      </c>
      <c r="I202" s="5" t="str">
        <f t="shared" si="58"/>
        <v/>
      </c>
      <c r="J202" s="98" t="e">
        <f t="shared" si="59"/>
        <v>#N/A</v>
      </c>
      <c r="K202" s="6" t="str">
        <f t="shared" si="60"/>
        <v/>
      </c>
      <c r="L202" s="182" t="str">
        <f t="shared" si="61"/>
        <v/>
      </c>
      <c r="M202" s="338"/>
      <c r="N202" s="72" t="s">
        <v>29</v>
      </c>
      <c r="O202" s="5">
        <f t="shared" si="51"/>
        <v>0</v>
      </c>
      <c r="P202" s="183"/>
      <c r="Q202" s="183"/>
      <c r="R202" s="4" t="s">
        <v>13</v>
      </c>
      <c r="S202" s="5">
        <f t="shared" si="62"/>
        <v>0</v>
      </c>
      <c r="T202" s="33" t="s">
        <v>13</v>
      </c>
      <c r="U202" s="5">
        <f t="shared" si="52"/>
        <v>0</v>
      </c>
      <c r="V202" s="33" t="s">
        <v>13</v>
      </c>
      <c r="W202" s="171" t="str">
        <f t="shared" si="63"/>
        <v/>
      </c>
      <c r="X202" s="72" t="s">
        <v>531</v>
      </c>
      <c r="Y202" s="5">
        <f t="shared" si="53"/>
        <v>0</v>
      </c>
      <c r="Z202" s="72" t="s">
        <v>530</v>
      </c>
      <c r="AA202" s="6">
        <f t="shared" si="54"/>
        <v>0</v>
      </c>
      <c r="AB202" s="4" t="s">
        <v>516</v>
      </c>
      <c r="AC202" s="5">
        <f t="shared" si="64"/>
        <v>0</v>
      </c>
      <c r="AD202" s="6" t="str">
        <f t="shared" si="65"/>
        <v/>
      </c>
      <c r="AE202" s="41" t="str">
        <f t="shared" si="66"/>
        <v/>
      </c>
      <c r="AF202" s="41" t="str">
        <f t="shared" si="67"/>
        <v/>
      </c>
    </row>
    <row r="203" spans="1:32" ht="40.15" customHeight="1" x14ac:dyDescent="0.25">
      <c r="A203" s="74" t="str">
        <f>IF(B203="","",MAX($A$8:A202)+1)</f>
        <v/>
      </c>
      <c r="B203" s="73"/>
      <c r="C203" s="338"/>
      <c r="D203" s="33"/>
      <c r="E203" s="5" t="str">
        <f t="shared" si="55"/>
        <v/>
      </c>
      <c r="F203" s="5" t="str">
        <f t="shared" si="56"/>
        <v/>
      </c>
      <c r="G203" s="338"/>
      <c r="H203" s="6" t="str">
        <f t="shared" si="57"/>
        <v/>
      </c>
      <c r="I203" s="5" t="str">
        <f t="shared" si="58"/>
        <v/>
      </c>
      <c r="J203" s="98" t="e">
        <f t="shared" si="59"/>
        <v>#N/A</v>
      </c>
      <c r="K203" s="6" t="str">
        <f t="shared" si="60"/>
        <v/>
      </c>
      <c r="L203" s="182" t="str">
        <f t="shared" si="61"/>
        <v/>
      </c>
      <c r="M203" s="338"/>
      <c r="N203" s="72" t="s">
        <v>29</v>
      </c>
      <c r="O203" s="5">
        <f t="shared" si="51"/>
        <v>0</v>
      </c>
      <c r="P203" s="183"/>
      <c r="Q203" s="183"/>
      <c r="R203" s="4" t="s">
        <v>13</v>
      </c>
      <c r="S203" s="5">
        <f t="shared" si="62"/>
        <v>0</v>
      </c>
      <c r="T203" s="33" t="s">
        <v>13</v>
      </c>
      <c r="U203" s="5">
        <f t="shared" si="52"/>
        <v>0</v>
      </c>
      <c r="V203" s="33" t="s">
        <v>13</v>
      </c>
      <c r="W203" s="171" t="str">
        <f t="shared" si="63"/>
        <v/>
      </c>
      <c r="X203" s="72" t="s">
        <v>531</v>
      </c>
      <c r="Y203" s="5">
        <f t="shared" si="53"/>
        <v>0</v>
      </c>
      <c r="Z203" s="72" t="s">
        <v>530</v>
      </c>
      <c r="AA203" s="6">
        <f t="shared" si="54"/>
        <v>0</v>
      </c>
      <c r="AB203" s="4" t="s">
        <v>516</v>
      </c>
      <c r="AC203" s="5">
        <f t="shared" si="64"/>
        <v>0</v>
      </c>
      <c r="AD203" s="6" t="str">
        <f t="shared" si="65"/>
        <v/>
      </c>
      <c r="AE203" s="41" t="str">
        <f t="shared" si="66"/>
        <v/>
      </c>
      <c r="AF203" s="41" t="str">
        <f t="shared" si="67"/>
        <v/>
      </c>
    </row>
    <row r="204" spans="1:32" ht="40.15" customHeight="1" x14ac:dyDescent="0.25">
      <c r="A204" s="74" t="str">
        <f>IF(B204="","",MAX($A$8:A203)+1)</f>
        <v/>
      </c>
      <c r="B204" s="73"/>
      <c r="C204" s="338"/>
      <c r="D204" s="33"/>
      <c r="E204" s="5" t="str">
        <f t="shared" si="55"/>
        <v/>
      </c>
      <c r="F204" s="5" t="str">
        <f t="shared" si="56"/>
        <v/>
      </c>
      <c r="G204" s="338"/>
      <c r="H204" s="6" t="str">
        <f t="shared" si="57"/>
        <v/>
      </c>
      <c r="I204" s="5" t="str">
        <f t="shared" si="58"/>
        <v/>
      </c>
      <c r="J204" s="98" t="e">
        <f t="shared" si="59"/>
        <v>#N/A</v>
      </c>
      <c r="K204" s="6" t="str">
        <f t="shared" si="60"/>
        <v/>
      </c>
      <c r="L204" s="182" t="str">
        <f t="shared" si="61"/>
        <v/>
      </c>
      <c r="M204" s="338"/>
      <c r="N204" s="72" t="s">
        <v>29</v>
      </c>
      <c r="O204" s="5">
        <f t="shared" si="51"/>
        <v>0</v>
      </c>
      <c r="P204" s="183"/>
      <c r="Q204" s="183"/>
      <c r="R204" s="4" t="s">
        <v>13</v>
      </c>
      <c r="S204" s="5">
        <f t="shared" si="62"/>
        <v>0</v>
      </c>
      <c r="T204" s="33" t="s">
        <v>13</v>
      </c>
      <c r="U204" s="5">
        <f t="shared" si="52"/>
        <v>0</v>
      </c>
      <c r="V204" s="33" t="s">
        <v>13</v>
      </c>
      <c r="W204" s="171" t="str">
        <f t="shared" si="63"/>
        <v/>
      </c>
      <c r="X204" s="72" t="s">
        <v>531</v>
      </c>
      <c r="Y204" s="5">
        <f t="shared" si="53"/>
        <v>0</v>
      </c>
      <c r="Z204" s="72" t="s">
        <v>530</v>
      </c>
      <c r="AA204" s="6">
        <f t="shared" si="54"/>
        <v>0</v>
      </c>
      <c r="AB204" s="4" t="s">
        <v>516</v>
      </c>
      <c r="AC204" s="5">
        <f t="shared" si="64"/>
        <v>0</v>
      </c>
      <c r="AD204" s="6" t="str">
        <f t="shared" si="65"/>
        <v/>
      </c>
      <c r="AE204" s="41" t="str">
        <f t="shared" si="66"/>
        <v/>
      </c>
      <c r="AF204" s="41" t="str">
        <f t="shared" si="67"/>
        <v/>
      </c>
    </row>
    <row r="205" spans="1:32" ht="40.15" customHeight="1" x14ac:dyDescent="0.25">
      <c r="A205" s="74" t="str">
        <f>IF(B205="","",MAX($A$8:A204)+1)</f>
        <v/>
      </c>
      <c r="B205" s="73"/>
      <c r="C205" s="338"/>
      <c r="D205" s="33"/>
      <c r="E205" s="5" t="str">
        <f t="shared" si="55"/>
        <v/>
      </c>
      <c r="F205" s="5" t="str">
        <f t="shared" si="56"/>
        <v/>
      </c>
      <c r="G205" s="338"/>
      <c r="H205" s="6" t="str">
        <f t="shared" si="57"/>
        <v/>
      </c>
      <c r="I205" s="5" t="str">
        <f t="shared" si="58"/>
        <v/>
      </c>
      <c r="J205" s="98" t="e">
        <f t="shared" si="59"/>
        <v>#N/A</v>
      </c>
      <c r="K205" s="6" t="str">
        <f t="shared" si="60"/>
        <v/>
      </c>
      <c r="L205" s="182" t="str">
        <f t="shared" si="61"/>
        <v/>
      </c>
      <c r="M205" s="338"/>
      <c r="N205" s="72" t="s">
        <v>29</v>
      </c>
      <c r="O205" s="5">
        <f t="shared" si="51"/>
        <v>0</v>
      </c>
      <c r="P205" s="183"/>
      <c r="Q205" s="183"/>
      <c r="R205" s="4" t="s">
        <v>13</v>
      </c>
      <c r="S205" s="5">
        <f t="shared" si="62"/>
        <v>0</v>
      </c>
      <c r="T205" s="33" t="s">
        <v>13</v>
      </c>
      <c r="U205" s="5">
        <f t="shared" si="52"/>
        <v>0</v>
      </c>
      <c r="V205" s="33" t="s">
        <v>13</v>
      </c>
      <c r="W205" s="171" t="str">
        <f t="shared" si="63"/>
        <v/>
      </c>
      <c r="X205" s="72" t="s">
        <v>531</v>
      </c>
      <c r="Y205" s="5">
        <f t="shared" si="53"/>
        <v>0</v>
      </c>
      <c r="Z205" s="72" t="s">
        <v>530</v>
      </c>
      <c r="AA205" s="6">
        <f t="shared" si="54"/>
        <v>0</v>
      </c>
      <c r="AB205" s="4" t="s">
        <v>516</v>
      </c>
      <c r="AC205" s="5">
        <f t="shared" si="64"/>
        <v>0</v>
      </c>
      <c r="AD205" s="6" t="str">
        <f t="shared" si="65"/>
        <v/>
      </c>
      <c r="AE205" s="41" t="str">
        <f t="shared" si="66"/>
        <v/>
      </c>
      <c r="AF205" s="41" t="str">
        <f t="shared" si="67"/>
        <v/>
      </c>
    </row>
    <row r="206" spans="1:32" ht="40.15" customHeight="1" x14ac:dyDescent="0.25">
      <c r="A206" s="74" t="str">
        <f>IF(B206="","",MAX($A$8:A205)+1)</f>
        <v/>
      </c>
      <c r="B206" s="73"/>
      <c r="C206" s="338"/>
      <c r="D206" s="33"/>
      <c r="E206" s="5" t="str">
        <f t="shared" si="55"/>
        <v/>
      </c>
      <c r="F206" s="5" t="str">
        <f t="shared" si="56"/>
        <v/>
      </c>
      <c r="G206" s="338"/>
      <c r="H206" s="6" t="str">
        <f t="shared" si="57"/>
        <v/>
      </c>
      <c r="I206" s="5" t="str">
        <f t="shared" si="58"/>
        <v/>
      </c>
      <c r="J206" s="98" t="e">
        <f t="shared" si="59"/>
        <v>#N/A</v>
      </c>
      <c r="K206" s="6" t="str">
        <f t="shared" si="60"/>
        <v/>
      </c>
      <c r="L206" s="182" t="str">
        <f t="shared" si="61"/>
        <v/>
      </c>
      <c r="M206" s="338"/>
      <c r="N206" s="72" t="s">
        <v>29</v>
      </c>
      <c r="O206" s="5">
        <f t="shared" si="51"/>
        <v>0</v>
      </c>
      <c r="P206" s="183"/>
      <c r="Q206" s="183"/>
      <c r="R206" s="4" t="s">
        <v>13</v>
      </c>
      <c r="S206" s="5">
        <f t="shared" si="62"/>
        <v>0</v>
      </c>
      <c r="T206" s="33" t="s">
        <v>13</v>
      </c>
      <c r="U206" s="5">
        <f t="shared" si="52"/>
        <v>0</v>
      </c>
      <c r="V206" s="33" t="s">
        <v>13</v>
      </c>
      <c r="W206" s="171" t="str">
        <f t="shared" si="63"/>
        <v/>
      </c>
      <c r="X206" s="72" t="s">
        <v>531</v>
      </c>
      <c r="Y206" s="5">
        <f t="shared" si="53"/>
        <v>0</v>
      </c>
      <c r="Z206" s="72" t="s">
        <v>530</v>
      </c>
      <c r="AA206" s="6">
        <f t="shared" si="54"/>
        <v>0</v>
      </c>
      <c r="AB206" s="4" t="s">
        <v>516</v>
      </c>
      <c r="AC206" s="5">
        <f t="shared" si="64"/>
        <v>0</v>
      </c>
      <c r="AD206" s="6" t="str">
        <f t="shared" si="65"/>
        <v/>
      </c>
      <c r="AE206" s="41" t="str">
        <f t="shared" si="66"/>
        <v/>
      </c>
      <c r="AF206" s="41" t="str">
        <f t="shared" si="67"/>
        <v/>
      </c>
    </row>
    <row r="207" spans="1:32" ht="40.15" customHeight="1" x14ac:dyDescent="0.25">
      <c r="A207" s="74" t="str">
        <f>IF(B207="","",MAX($A$8:A206)+1)</f>
        <v/>
      </c>
      <c r="B207" s="73"/>
      <c r="C207" s="338"/>
      <c r="D207" s="33"/>
      <c r="E207" s="5" t="str">
        <f t="shared" si="55"/>
        <v/>
      </c>
      <c r="F207" s="5" t="str">
        <f t="shared" si="56"/>
        <v/>
      </c>
      <c r="G207" s="338"/>
      <c r="H207" s="6" t="str">
        <f t="shared" si="57"/>
        <v/>
      </c>
      <c r="I207" s="5" t="str">
        <f t="shared" si="58"/>
        <v/>
      </c>
      <c r="J207" s="98" t="e">
        <f t="shared" si="59"/>
        <v>#N/A</v>
      </c>
      <c r="K207" s="6" t="str">
        <f t="shared" si="60"/>
        <v/>
      </c>
      <c r="L207" s="182" t="str">
        <f t="shared" si="61"/>
        <v/>
      </c>
      <c r="M207" s="338"/>
      <c r="N207" s="72" t="s">
        <v>29</v>
      </c>
      <c r="O207" s="5">
        <f t="shared" si="51"/>
        <v>0</v>
      </c>
      <c r="P207" s="183"/>
      <c r="Q207" s="183"/>
      <c r="R207" s="4" t="s">
        <v>13</v>
      </c>
      <c r="S207" s="5">
        <f t="shared" si="62"/>
        <v>0</v>
      </c>
      <c r="T207" s="33" t="s">
        <v>13</v>
      </c>
      <c r="U207" s="5">
        <f t="shared" si="52"/>
        <v>0</v>
      </c>
      <c r="V207" s="33" t="s">
        <v>13</v>
      </c>
      <c r="W207" s="171" t="str">
        <f t="shared" si="63"/>
        <v/>
      </c>
      <c r="X207" s="72" t="s">
        <v>531</v>
      </c>
      <c r="Y207" s="5">
        <f t="shared" si="53"/>
        <v>0</v>
      </c>
      <c r="Z207" s="72" t="s">
        <v>530</v>
      </c>
      <c r="AA207" s="6">
        <f t="shared" si="54"/>
        <v>0</v>
      </c>
      <c r="AB207" s="4" t="s">
        <v>516</v>
      </c>
      <c r="AC207" s="5">
        <f t="shared" si="64"/>
        <v>0</v>
      </c>
      <c r="AD207" s="6" t="str">
        <f t="shared" si="65"/>
        <v/>
      </c>
      <c r="AE207" s="41" t="str">
        <f t="shared" si="66"/>
        <v/>
      </c>
      <c r="AF207" s="41" t="str">
        <f t="shared" si="67"/>
        <v/>
      </c>
    </row>
    <row r="208" spans="1:32" ht="40.15" customHeight="1" x14ac:dyDescent="0.25">
      <c r="A208" s="74" t="str">
        <f>IF(B208="","",MAX($A$8:A207)+1)</f>
        <v/>
      </c>
      <c r="B208" s="73"/>
      <c r="C208" s="338"/>
      <c r="D208" s="33"/>
      <c r="E208" s="5" t="str">
        <f t="shared" si="55"/>
        <v/>
      </c>
      <c r="F208" s="5" t="str">
        <f t="shared" si="56"/>
        <v/>
      </c>
      <c r="G208" s="338"/>
      <c r="H208" s="6" t="str">
        <f t="shared" si="57"/>
        <v/>
      </c>
      <c r="I208" s="5" t="str">
        <f t="shared" si="58"/>
        <v/>
      </c>
      <c r="J208" s="98" t="e">
        <f t="shared" si="59"/>
        <v>#N/A</v>
      </c>
      <c r="K208" s="6" t="str">
        <f t="shared" si="60"/>
        <v/>
      </c>
      <c r="L208" s="182" t="str">
        <f t="shared" si="61"/>
        <v/>
      </c>
      <c r="M208" s="338"/>
      <c r="N208" s="72" t="s">
        <v>29</v>
      </c>
      <c r="O208" s="5">
        <f t="shared" si="51"/>
        <v>0</v>
      </c>
      <c r="P208" s="183"/>
      <c r="Q208" s="183"/>
      <c r="R208" s="4" t="s">
        <v>13</v>
      </c>
      <c r="S208" s="5">
        <f t="shared" si="62"/>
        <v>0</v>
      </c>
      <c r="T208" s="33" t="s">
        <v>13</v>
      </c>
      <c r="U208" s="5">
        <f t="shared" si="52"/>
        <v>0</v>
      </c>
      <c r="V208" s="33" t="s">
        <v>13</v>
      </c>
      <c r="W208" s="171" t="str">
        <f t="shared" si="63"/>
        <v/>
      </c>
      <c r="X208" s="72" t="s">
        <v>531</v>
      </c>
      <c r="Y208" s="5">
        <f t="shared" si="53"/>
        <v>0</v>
      </c>
      <c r="Z208" s="72" t="s">
        <v>530</v>
      </c>
      <c r="AA208" s="6">
        <f t="shared" si="54"/>
        <v>0</v>
      </c>
      <c r="AB208" s="4" t="s">
        <v>516</v>
      </c>
      <c r="AC208" s="5">
        <f t="shared" si="64"/>
        <v>0</v>
      </c>
      <c r="AD208" s="6" t="str">
        <f t="shared" si="65"/>
        <v/>
      </c>
      <c r="AE208" s="41" t="str">
        <f t="shared" si="66"/>
        <v/>
      </c>
      <c r="AF208" s="41" t="str">
        <f t="shared" si="67"/>
        <v/>
      </c>
    </row>
    <row r="209" spans="1:32" ht="40.15" customHeight="1" x14ac:dyDescent="0.25">
      <c r="A209" s="74" t="str">
        <f>IF(B209="","",MAX($A$8:A208)+1)</f>
        <v/>
      </c>
      <c r="B209" s="73"/>
      <c r="C209" s="338"/>
      <c r="D209" s="33"/>
      <c r="E209" s="5" t="str">
        <f t="shared" si="55"/>
        <v/>
      </c>
      <c r="F209" s="5" t="str">
        <f t="shared" si="56"/>
        <v/>
      </c>
      <c r="G209" s="338"/>
      <c r="H209" s="6" t="str">
        <f t="shared" si="57"/>
        <v/>
      </c>
      <c r="I209" s="5" t="str">
        <f t="shared" si="58"/>
        <v/>
      </c>
      <c r="J209" s="98" t="e">
        <f t="shared" si="59"/>
        <v>#N/A</v>
      </c>
      <c r="K209" s="6" t="str">
        <f t="shared" si="60"/>
        <v/>
      </c>
      <c r="L209" s="182" t="str">
        <f t="shared" si="61"/>
        <v/>
      </c>
      <c r="M209" s="338"/>
      <c r="N209" s="72" t="s">
        <v>29</v>
      </c>
      <c r="O209" s="5">
        <f t="shared" ref="O209:O272" si="68">VLOOKUP(N209,NSollHumus,2,FALSE)</f>
        <v>0</v>
      </c>
      <c r="P209" s="183"/>
      <c r="Q209" s="183"/>
      <c r="R209" s="4" t="s">
        <v>13</v>
      </c>
      <c r="S209" s="5">
        <f t="shared" si="62"/>
        <v>0</v>
      </c>
      <c r="T209" s="33" t="s">
        <v>13</v>
      </c>
      <c r="U209" s="5">
        <f t="shared" ref="U209:U272" si="69">VLOOKUP(T209,NSollZF,2,FALSE)</f>
        <v>0</v>
      </c>
      <c r="V209" s="33" t="s">
        <v>13</v>
      </c>
      <c r="W209" s="171" t="str">
        <f t="shared" si="63"/>
        <v/>
      </c>
      <c r="X209" s="72" t="s">
        <v>531</v>
      </c>
      <c r="Y209" s="5">
        <f t="shared" ref="Y209:Y272" si="70">IF(OR("ja"=X209,"keine"=V209),0,VLOOKUP(V209,NSollSK,5,FALSE))</f>
        <v>0</v>
      </c>
      <c r="Z209" s="72" t="s">
        <v>530</v>
      </c>
      <c r="AA209" s="6">
        <f t="shared" ref="AA209:AA272" si="71">IF(Z209="nein",0,Y209*2/3)</f>
        <v>0</v>
      </c>
      <c r="AB209" s="4" t="s">
        <v>516</v>
      </c>
      <c r="AC209" s="5">
        <f t="shared" si="64"/>
        <v>0</v>
      </c>
      <c r="AD209" s="6" t="str">
        <f t="shared" si="65"/>
        <v/>
      </c>
      <c r="AE209" s="41" t="str">
        <f t="shared" si="66"/>
        <v/>
      </c>
      <c r="AF209" s="41" t="str">
        <f t="shared" si="67"/>
        <v/>
      </c>
    </row>
    <row r="210" spans="1:32" ht="40.15" customHeight="1" x14ac:dyDescent="0.25">
      <c r="A210" s="74" t="str">
        <f>IF(B210="","",MAX($A$8:A209)+1)</f>
        <v/>
      </c>
      <c r="B210" s="73"/>
      <c r="C210" s="338"/>
      <c r="D210" s="33"/>
      <c r="E210" s="5" t="str">
        <f t="shared" si="55"/>
        <v/>
      </c>
      <c r="F210" s="5" t="str">
        <f t="shared" si="56"/>
        <v/>
      </c>
      <c r="G210" s="338"/>
      <c r="H210" s="6" t="str">
        <f t="shared" si="57"/>
        <v/>
      </c>
      <c r="I210" s="5" t="str">
        <f t="shared" si="58"/>
        <v/>
      </c>
      <c r="J210" s="98" t="e">
        <f t="shared" si="59"/>
        <v>#N/A</v>
      </c>
      <c r="K210" s="6" t="str">
        <f t="shared" si="60"/>
        <v/>
      </c>
      <c r="L210" s="182" t="str">
        <f t="shared" si="61"/>
        <v/>
      </c>
      <c r="M210" s="338"/>
      <c r="N210" s="72" t="s">
        <v>29</v>
      </c>
      <c r="O210" s="5">
        <f t="shared" si="68"/>
        <v>0</v>
      </c>
      <c r="P210" s="183"/>
      <c r="Q210" s="183"/>
      <c r="R210" s="4" t="s">
        <v>13</v>
      </c>
      <c r="S210" s="5">
        <f t="shared" si="62"/>
        <v>0</v>
      </c>
      <c r="T210" s="33" t="s">
        <v>13</v>
      </c>
      <c r="U210" s="5">
        <f t="shared" si="69"/>
        <v>0</v>
      </c>
      <c r="V210" s="33" t="s">
        <v>13</v>
      </c>
      <c r="W210" s="171" t="str">
        <f t="shared" si="63"/>
        <v/>
      </c>
      <c r="X210" s="72" t="s">
        <v>531</v>
      </c>
      <c r="Y210" s="5">
        <f t="shared" si="70"/>
        <v>0</v>
      </c>
      <c r="Z210" s="72" t="s">
        <v>530</v>
      </c>
      <c r="AA210" s="6">
        <f t="shared" si="71"/>
        <v>0</v>
      </c>
      <c r="AB210" s="4" t="s">
        <v>516</v>
      </c>
      <c r="AC210" s="5">
        <f t="shared" si="64"/>
        <v>0</v>
      </c>
      <c r="AD210" s="6" t="str">
        <f t="shared" si="65"/>
        <v/>
      </c>
      <c r="AE210" s="41" t="str">
        <f t="shared" si="66"/>
        <v/>
      </c>
      <c r="AF210" s="41" t="str">
        <f t="shared" si="67"/>
        <v/>
      </c>
    </row>
    <row r="211" spans="1:32" ht="40.15" customHeight="1" x14ac:dyDescent="0.25">
      <c r="A211" s="74" t="str">
        <f>IF(B211="","",MAX($A$8:A210)+1)</f>
        <v/>
      </c>
      <c r="B211" s="73"/>
      <c r="C211" s="338"/>
      <c r="D211" s="33"/>
      <c r="E211" s="5" t="str">
        <f t="shared" si="55"/>
        <v/>
      </c>
      <c r="F211" s="5" t="str">
        <f t="shared" si="56"/>
        <v/>
      </c>
      <c r="G211" s="338"/>
      <c r="H211" s="6" t="str">
        <f t="shared" si="57"/>
        <v/>
      </c>
      <c r="I211" s="5" t="str">
        <f t="shared" si="58"/>
        <v/>
      </c>
      <c r="J211" s="98" t="e">
        <f t="shared" si="59"/>
        <v>#N/A</v>
      </c>
      <c r="K211" s="6" t="str">
        <f t="shared" si="60"/>
        <v/>
      </c>
      <c r="L211" s="182" t="str">
        <f t="shared" si="61"/>
        <v/>
      </c>
      <c r="M211" s="338"/>
      <c r="N211" s="72" t="s">
        <v>29</v>
      </c>
      <c r="O211" s="5">
        <f t="shared" si="68"/>
        <v>0</v>
      </c>
      <c r="P211" s="183"/>
      <c r="Q211" s="183"/>
      <c r="R211" s="4" t="s">
        <v>13</v>
      </c>
      <c r="S211" s="5">
        <f t="shared" si="62"/>
        <v>0</v>
      </c>
      <c r="T211" s="33" t="s">
        <v>13</v>
      </c>
      <c r="U211" s="5">
        <f t="shared" si="69"/>
        <v>0</v>
      </c>
      <c r="V211" s="33" t="s">
        <v>13</v>
      </c>
      <c r="W211" s="171" t="str">
        <f t="shared" si="63"/>
        <v/>
      </c>
      <c r="X211" s="72" t="s">
        <v>531</v>
      </c>
      <c r="Y211" s="5">
        <f t="shared" si="70"/>
        <v>0</v>
      </c>
      <c r="Z211" s="72" t="s">
        <v>530</v>
      </c>
      <c r="AA211" s="6">
        <f t="shared" si="71"/>
        <v>0</v>
      </c>
      <c r="AB211" s="4" t="s">
        <v>516</v>
      </c>
      <c r="AC211" s="5">
        <f t="shared" si="64"/>
        <v>0</v>
      </c>
      <c r="AD211" s="6" t="str">
        <f t="shared" si="65"/>
        <v/>
      </c>
      <c r="AE211" s="41" t="str">
        <f t="shared" si="66"/>
        <v/>
      </c>
      <c r="AF211" s="41" t="str">
        <f t="shared" si="67"/>
        <v/>
      </c>
    </row>
    <row r="212" spans="1:32" ht="40.15" customHeight="1" x14ac:dyDescent="0.25">
      <c r="A212" s="74" t="str">
        <f>IF(B212="","",MAX($A$8:A211)+1)</f>
        <v/>
      </c>
      <c r="B212" s="73"/>
      <c r="C212" s="338"/>
      <c r="D212" s="33"/>
      <c r="E212" s="5" t="str">
        <f t="shared" si="55"/>
        <v/>
      </c>
      <c r="F212" s="5" t="str">
        <f t="shared" si="56"/>
        <v/>
      </c>
      <c r="G212" s="338"/>
      <c r="H212" s="6" t="str">
        <f t="shared" si="57"/>
        <v/>
      </c>
      <c r="I212" s="5" t="str">
        <f t="shared" si="58"/>
        <v/>
      </c>
      <c r="J212" s="98" t="e">
        <f t="shared" si="59"/>
        <v>#N/A</v>
      </c>
      <c r="K212" s="6" t="str">
        <f t="shared" si="60"/>
        <v/>
      </c>
      <c r="L212" s="182" t="str">
        <f t="shared" si="61"/>
        <v/>
      </c>
      <c r="M212" s="338"/>
      <c r="N212" s="72" t="s">
        <v>29</v>
      </c>
      <c r="O212" s="5">
        <f t="shared" si="68"/>
        <v>0</v>
      </c>
      <c r="P212" s="183"/>
      <c r="Q212" s="183"/>
      <c r="R212" s="4" t="s">
        <v>13</v>
      </c>
      <c r="S212" s="5">
        <f t="shared" si="62"/>
        <v>0</v>
      </c>
      <c r="T212" s="33" t="s">
        <v>13</v>
      </c>
      <c r="U212" s="5">
        <f t="shared" si="69"/>
        <v>0</v>
      </c>
      <c r="V212" s="33" t="s">
        <v>13</v>
      </c>
      <c r="W212" s="171" t="str">
        <f t="shared" si="63"/>
        <v/>
      </c>
      <c r="X212" s="72" t="s">
        <v>531</v>
      </c>
      <c r="Y212" s="5">
        <f t="shared" si="70"/>
        <v>0</v>
      </c>
      <c r="Z212" s="72" t="s">
        <v>530</v>
      </c>
      <c r="AA212" s="6">
        <f t="shared" si="71"/>
        <v>0</v>
      </c>
      <c r="AB212" s="4" t="s">
        <v>516</v>
      </c>
      <c r="AC212" s="5">
        <f t="shared" si="64"/>
        <v>0</v>
      </c>
      <c r="AD212" s="6" t="str">
        <f t="shared" si="65"/>
        <v/>
      </c>
      <c r="AE212" s="41" t="str">
        <f t="shared" si="66"/>
        <v/>
      </c>
      <c r="AF212" s="41" t="str">
        <f t="shared" si="67"/>
        <v/>
      </c>
    </row>
    <row r="213" spans="1:32" ht="40.15" customHeight="1" x14ac:dyDescent="0.25">
      <c r="A213" s="74" t="str">
        <f>IF(B213="","",MAX($A$8:A212)+1)</f>
        <v/>
      </c>
      <c r="B213" s="73"/>
      <c r="C213" s="338"/>
      <c r="D213" s="33"/>
      <c r="E213" s="5" t="str">
        <f t="shared" si="55"/>
        <v/>
      </c>
      <c r="F213" s="5" t="str">
        <f t="shared" si="56"/>
        <v/>
      </c>
      <c r="G213" s="338"/>
      <c r="H213" s="6" t="str">
        <f t="shared" si="57"/>
        <v/>
      </c>
      <c r="I213" s="5" t="str">
        <f t="shared" si="58"/>
        <v/>
      </c>
      <c r="J213" s="98" t="e">
        <f t="shared" si="59"/>
        <v>#N/A</v>
      </c>
      <c r="K213" s="6" t="str">
        <f t="shared" si="60"/>
        <v/>
      </c>
      <c r="L213" s="182" t="str">
        <f t="shared" si="61"/>
        <v/>
      </c>
      <c r="M213" s="338"/>
      <c r="N213" s="72" t="s">
        <v>29</v>
      </c>
      <c r="O213" s="5">
        <f t="shared" si="68"/>
        <v>0</v>
      </c>
      <c r="P213" s="183"/>
      <c r="Q213" s="183"/>
      <c r="R213" s="4" t="s">
        <v>13</v>
      </c>
      <c r="S213" s="5">
        <f t="shared" si="62"/>
        <v>0</v>
      </c>
      <c r="T213" s="33" t="s">
        <v>13</v>
      </c>
      <c r="U213" s="5">
        <f t="shared" si="69"/>
        <v>0</v>
      </c>
      <c r="V213" s="33" t="s">
        <v>13</v>
      </c>
      <c r="W213" s="171" t="str">
        <f t="shared" si="63"/>
        <v/>
      </c>
      <c r="X213" s="72" t="s">
        <v>531</v>
      </c>
      <c r="Y213" s="5">
        <f t="shared" si="70"/>
        <v>0</v>
      </c>
      <c r="Z213" s="72" t="s">
        <v>530</v>
      </c>
      <c r="AA213" s="6">
        <f t="shared" si="71"/>
        <v>0</v>
      </c>
      <c r="AB213" s="4" t="s">
        <v>516</v>
      </c>
      <c r="AC213" s="5">
        <f t="shared" si="64"/>
        <v>0</v>
      </c>
      <c r="AD213" s="6" t="str">
        <f t="shared" si="65"/>
        <v/>
      </c>
      <c r="AE213" s="41" t="str">
        <f t="shared" si="66"/>
        <v/>
      </c>
      <c r="AF213" s="41" t="str">
        <f t="shared" si="67"/>
        <v/>
      </c>
    </row>
    <row r="214" spans="1:32" ht="40.15" customHeight="1" x14ac:dyDescent="0.25">
      <c r="A214" s="74" t="str">
        <f>IF(B214="","",MAX($A$8:A213)+1)</f>
        <v/>
      </c>
      <c r="B214" s="73"/>
      <c r="C214" s="338"/>
      <c r="D214" s="33"/>
      <c r="E214" s="5" t="str">
        <f t="shared" si="55"/>
        <v/>
      </c>
      <c r="F214" s="5" t="str">
        <f t="shared" si="56"/>
        <v/>
      </c>
      <c r="G214" s="338"/>
      <c r="H214" s="6" t="str">
        <f t="shared" si="57"/>
        <v/>
      </c>
      <c r="I214" s="5" t="str">
        <f t="shared" si="58"/>
        <v/>
      </c>
      <c r="J214" s="98" t="e">
        <f t="shared" si="59"/>
        <v>#N/A</v>
      </c>
      <c r="K214" s="6" t="str">
        <f t="shared" si="60"/>
        <v/>
      </c>
      <c r="L214" s="182" t="str">
        <f t="shared" si="61"/>
        <v/>
      </c>
      <c r="M214" s="338"/>
      <c r="N214" s="72" t="s">
        <v>29</v>
      </c>
      <c r="O214" s="5">
        <f t="shared" si="68"/>
        <v>0</v>
      </c>
      <c r="P214" s="183"/>
      <c r="Q214" s="183"/>
      <c r="R214" s="4" t="s">
        <v>13</v>
      </c>
      <c r="S214" s="5">
        <f t="shared" si="62"/>
        <v>0</v>
      </c>
      <c r="T214" s="33" t="s">
        <v>13</v>
      </c>
      <c r="U214" s="5">
        <f t="shared" si="69"/>
        <v>0</v>
      </c>
      <c r="V214" s="33" t="s">
        <v>13</v>
      </c>
      <c r="W214" s="171" t="str">
        <f t="shared" si="63"/>
        <v/>
      </c>
      <c r="X214" s="72" t="s">
        <v>531</v>
      </c>
      <c r="Y214" s="5">
        <f t="shared" si="70"/>
        <v>0</v>
      </c>
      <c r="Z214" s="72" t="s">
        <v>530</v>
      </c>
      <c r="AA214" s="6">
        <f t="shared" si="71"/>
        <v>0</v>
      </c>
      <c r="AB214" s="4" t="s">
        <v>516</v>
      </c>
      <c r="AC214" s="5">
        <f t="shared" si="64"/>
        <v>0</v>
      </c>
      <c r="AD214" s="6" t="str">
        <f t="shared" si="65"/>
        <v/>
      </c>
      <c r="AE214" s="41" t="str">
        <f t="shared" si="66"/>
        <v/>
      </c>
      <c r="AF214" s="41" t="str">
        <f t="shared" si="67"/>
        <v/>
      </c>
    </row>
    <row r="215" spans="1:32" ht="40.15" customHeight="1" x14ac:dyDescent="0.25">
      <c r="A215" s="74" t="str">
        <f>IF(B215="","",MAX($A$8:A214)+1)</f>
        <v/>
      </c>
      <c r="B215" s="73"/>
      <c r="C215" s="338"/>
      <c r="D215" s="33"/>
      <c r="E215" s="5" t="str">
        <f t="shared" si="55"/>
        <v/>
      </c>
      <c r="F215" s="5" t="str">
        <f t="shared" si="56"/>
        <v/>
      </c>
      <c r="G215" s="338"/>
      <c r="H215" s="6" t="str">
        <f t="shared" si="57"/>
        <v/>
      </c>
      <c r="I215" s="5" t="str">
        <f t="shared" si="58"/>
        <v/>
      </c>
      <c r="J215" s="98" t="e">
        <f t="shared" si="59"/>
        <v>#N/A</v>
      </c>
      <c r="K215" s="6" t="str">
        <f t="shared" si="60"/>
        <v/>
      </c>
      <c r="L215" s="182" t="str">
        <f t="shared" si="61"/>
        <v/>
      </c>
      <c r="M215" s="338"/>
      <c r="N215" s="72" t="s">
        <v>29</v>
      </c>
      <c r="O215" s="5">
        <f t="shared" si="68"/>
        <v>0</v>
      </c>
      <c r="P215" s="183"/>
      <c r="Q215" s="183"/>
      <c r="R215" s="4" t="s">
        <v>13</v>
      </c>
      <c r="S215" s="5">
        <f t="shared" si="62"/>
        <v>0</v>
      </c>
      <c r="T215" s="33" t="s">
        <v>13</v>
      </c>
      <c r="U215" s="5">
        <f t="shared" si="69"/>
        <v>0</v>
      </c>
      <c r="V215" s="33" t="s">
        <v>13</v>
      </c>
      <c r="W215" s="171" t="str">
        <f t="shared" si="63"/>
        <v/>
      </c>
      <c r="X215" s="72" t="s">
        <v>531</v>
      </c>
      <c r="Y215" s="5">
        <f t="shared" si="70"/>
        <v>0</v>
      </c>
      <c r="Z215" s="72" t="s">
        <v>530</v>
      </c>
      <c r="AA215" s="6">
        <f t="shared" si="71"/>
        <v>0</v>
      </c>
      <c r="AB215" s="4" t="s">
        <v>516</v>
      </c>
      <c r="AC215" s="5">
        <f t="shared" si="64"/>
        <v>0</v>
      </c>
      <c r="AD215" s="6" t="str">
        <f t="shared" si="65"/>
        <v/>
      </c>
      <c r="AE215" s="41" t="str">
        <f t="shared" si="66"/>
        <v/>
      </c>
      <c r="AF215" s="41" t="str">
        <f t="shared" si="67"/>
        <v/>
      </c>
    </row>
    <row r="216" spans="1:32" ht="40.15" customHeight="1" x14ac:dyDescent="0.25">
      <c r="A216" s="74" t="str">
        <f>IF(B216="","",MAX($A$8:A215)+1)</f>
        <v/>
      </c>
      <c r="B216" s="73"/>
      <c r="C216" s="338"/>
      <c r="D216" s="33"/>
      <c r="E216" s="5" t="str">
        <f t="shared" si="55"/>
        <v/>
      </c>
      <c r="F216" s="5" t="str">
        <f t="shared" si="56"/>
        <v/>
      </c>
      <c r="G216" s="338"/>
      <c r="H216" s="6" t="str">
        <f t="shared" si="57"/>
        <v/>
      </c>
      <c r="I216" s="5" t="str">
        <f t="shared" si="58"/>
        <v/>
      </c>
      <c r="J216" s="98" t="e">
        <f t="shared" si="59"/>
        <v>#N/A</v>
      </c>
      <c r="K216" s="6" t="str">
        <f t="shared" si="60"/>
        <v/>
      </c>
      <c r="L216" s="182" t="str">
        <f t="shared" si="61"/>
        <v/>
      </c>
      <c r="M216" s="338"/>
      <c r="N216" s="72" t="s">
        <v>29</v>
      </c>
      <c r="O216" s="5">
        <f t="shared" si="68"/>
        <v>0</v>
      </c>
      <c r="P216" s="183"/>
      <c r="Q216" s="183"/>
      <c r="R216" s="4" t="s">
        <v>13</v>
      </c>
      <c r="S216" s="5">
        <f t="shared" si="62"/>
        <v>0</v>
      </c>
      <c r="T216" s="33" t="s">
        <v>13</v>
      </c>
      <c r="U216" s="5">
        <f t="shared" si="69"/>
        <v>0</v>
      </c>
      <c r="V216" s="33" t="s">
        <v>13</v>
      </c>
      <c r="W216" s="171" t="str">
        <f t="shared" si="63"/>
        <v/>
      </c>
      <c r="X216" s="72" t="s">
        <v>531</v>
      </c>
      <c r="Y216" s="5">
        <f t="shared" si="70"/>
        <v>0</v>
      </c>
      <c r="Z216" s="72" t="s">
        <v>530</v>
      </c>
      <c r="AA216" s="6">
        <f t="shared" si="71"/>
        <v>0</v>
      </c>
      <c r="AB216" s="4" t="s">
        <v>516</v>
      </c>
      <c r="AC216" s="5">
        <f t="shared" si="64"/>
        <v>0</v>
      </c>
      <c r="AD216" s="6" t="str">
        <f t="shared" si="65"/>
        <v/>
      </c>
      <c r="AE216" s="41" t="str">
        <f t="shared" si="66"/>
        <v/>
      </c>
      <c r="AF216" s="41" t="str">
        <f t="shared" si="67"/>
        <v/>
      </c>
    </row>
    <row r="217" spans="1:32" ht="40.15" customHeight="1" x14ac:dyDescent="0.25">
      <c r="A217" s="74" t="str">
        <f>IF(B217="","",MAX($A$8:A216)+1)</f>
        <v/>
      </c>
      <c r="B217" s="73"/>
      <c r="C217" s="338"/>
      <c r="D217" s="33"/>
      <c r="E217" s="5" t="str">
        <f t="shared" si="55"/>
        <v/>
      </c>
      <c r="F217" s="5" t="str">
        <f t="shared" si="56"/>
        <v/>
      </c>
      <c r="G217" s="338"/>
      <c r="H217" s="6" t="str">
        <f t="shared" si="57"/>
        <v/>
      </c>
      <c r="I217" s="5" t="str">
        <f t="shared" si="58"/>
        <v/>
      </c>
      <c r="J217" s="98" t="e">
        <f t="shared" si="59"/>
        <v>#N/A</v>
      </c>
      <c r="K217" s="6" t="str">
        <f t="shared" si="60"/>
        <v/>
      </c>
      <c r="L217" s="182" t="str">
        <f t="shared" si="61"/>
        <v/>
      </c>
      <c r="M217" s="338"/>
      <c r="N217" s="72" t="s">
        <v>29</v>
      </c>
      <c r="O217" s="5">
        <f t="shared" si="68"/>
        <v>0</v>
      </c>
      <c r="P217" s="183"/>
      <c r="Q217" s="183"/>
      <c r="R217" s="4" t="s">
        <v>13</v>
      </c>
      <c r="S217" s="5">
        <f t="shared" si="62"/>
        <v>0</v>
      </c>
      <c r="T217" s="33" t="s">
        <v>13</v>
      </c>
      <c r="U217" s="5">
        <f t="shared" si="69"/>
        <v>0</v>
      </c>
      <c r="V217" s="33" t="s">
        <v>13</v>
      </c>
      <c r="W217" s="171" t="str">
        <f t="shared" si="63"/>
        <v/>
      </c>
      <c r="X217" s="72" t="s">
        <v>531</v>
      </c>
      <c r="Y217" s="5">
        <f t="shared" si="70"/>
        <v>0</v>
      </c>
      <c r="Z217" s="72" t="s">
        <v>530</v>
      </c>
      <c r="AA217" s="6">
        <f t="shared" si="71"/>
        <v>0</v>
      </c>
      <c r="AB217" s="4" t="s">
        <v>516</v>
      </c>
      <c r="AC217" s="5">
        <f t="shared" si="64"/>
        <v>0</v>
      </c>
      <c r="AD217" s="6" t="str">
        <f t="shared" si="65"/>
        <v/>
      </c>
      <c r="AE217" s="41" t="str">
        <f t="shared" si="66"/>
        <v/>
      </c>
      <c r="AF217" s="41" t="str">
        <f t="shared" si="67"/>
        <v/>
      </c>
    </row>
    <row r="218" spans="1:32" ht="40.15" customHeight="1" x14ac:dyDescent="0.25">
      <c r="A218" s="74" t="str">
        <f>IF(B218="","",MAX($A$8:A217)+1)</f>
        <v/>
      </c>
      <c r="B218" s="73"/>
      <c r="C218" s="338"/>
      <c r="D218" s="33"/>
      <c r="E218" s="5" t="str">
        <f t="shared" si="55"/>
        <v/>
      </c>
      <c r="F218" s="5" t="str">
        <f t="shared" si="56"/>
        <v/>
      </c>
      <c r="G218" s="338"/>
      <c r="H218" s="6" t="str">
        <f t="shared" si="57"/>
        <v/>
      </c>
      <c r="I218" s="5" t="str">
        <f t="shared" si="58"/>
        <v/>
      </c>
      <c r="J218" s="98" t="e">
        <f t="shared" si="59"/>
        <v>#N/A</v>
      </c>
      <c r="K218" s="6" t="str">
        <f t="shared" si="60"/>
        <v/>
      </c>
      <c r="L218" s="182" t="str">
        <f t="shared" si="61"/>
        <v/>
      </c>
      <c r="M218" s="338"/>
      <c r="N218" s="72" t="s">
        <v>29</v>
      </c>
      <c r="O218" s="5">
        <f t="shared" si="68"/>
        <v>0</v>
      </c>
      <c r="P218" s="183"/>
      <c r="Q218" s="183"/>
      <c r="R218" s="4" t="s">
        <v>13</v>
      </c>
      <c r="S218" s="5">
        <f t="shared" si="62"/>
        <v>0</v>
      </c>
      <c r="T218" s="33" t="s">
        <v>13</v>
      </c>
      <c r="U218" s="5">
        <f t="shared" si="69"/>
        <v>0</v>
      </c>
      <c r="V218" s="33" t="s">
        <v>13</v>
      </c>
      <c r="W218" s="171" t="str">
        <f t="shared" si="63"/>
        <v/>
      </c>
      <c r="X218" s="72" t="s">
        <v>531</v>
      </c>
      <c r="Y218" s="5">
        <f t="shared" si="70"/>
        <v>0</v>
      </c>
      <c r="Z218" s="72" t="s">
        <v>530</v>
      </c>
      <c r="AA218" s="6">
        <f t="shared" si="71"/>
        <v>0</v>
      </c>
      <c r="AB218" s="4" t="s">
        <v>516</v>
      </c>
      <c r="AC218" s="5">
        <f t="shared" si="64"/>
        <v>0</v>
      </c>
      <c r="AD218" s="6" t="str">
        <f t="shared" si="65"/>
        <v/>
      </c>
      <c r="AE218" s="41" t="str">
        <f t="shared" si="66"/>
        <v/>
      </c>
      <c r="AF218" s="41" t="str">
        <f t="shared" si="67"/>
        <v/>
      </c>
    </row>
    <row r="219" spans="1:32" ht="40.15" customHeight="1" x14ac:dyDescent="0.25">
      <c r="A219" s="74" t="str">
        <f>IF(B219="","",MAX($A$8:A218)+1)</f>
        <v/>
      </c>
      <c r="B219" s="73"/>
      <c r="C219" s="338"/>
      <c r="D219" s="33"/>
      <c r="E219" s="5" t="str">
        <f t="shared" si="55"/>
        <v/>
      </c>
      <c r="F219" s="5" t="str">
        <f t="shared" si="56"/>
        <v/>
      </c>
      <c r="G219" s="338"/>
      <c r="H219" s="6" t="str">
        <f t="shared" si="57"/>
        <v/>
      </c>
      <c r="I219" s="5" t="str">
        <f t="shared" si="58"/>
        <v/>
      </c>
      <c r="J219" s="98" t="e">
        <f t="shared" si="59"/>
        <v>#N/A</v>
      </c>
      <c r="K219" s="6" t="str">
        <f t="shared" si="60"/>
        <v/>
      </c>
      <c r="L219" s="182" t="str">
        <f t="shared" si="61"/>
        <v/>
      </c>
      <c r="M219" s="338"/>
      <c r="N219" s="72" t="s">
        <v>29</v>
      </c>
      <c r="O219" s="5">
        <f t="shared" si="68"/>
        <v>0</v>
      </c>
      <c r="P219" s="183"/>
      <c r="Q219" s="183"/>
      <c r="R219" s="4" t="s">
        <v>13</v>
      </c>
      <c r="S219" s="5">
        <f t="shared" si="62"/>
        <v>0</v>
      </c>
      <c r="T219" s="33" t="s">
        <v>13</v>
      </c>
      <c r="U219" s="5">
        <f t="shared" si="69"/>
        <v>0</v>
      </c>
      <c r="V219" s="33" t="s">
        <v>13</v>
      </c>
      <c r="W219" s="171" t="str">
        <f t="shared" si="63"/>
        <v/>
      </c>
      <c r="X219" s="72" t="s">
        <v>531</v>
      </c>
      <c r="Y219" s="5">
        <f t="shared" si="70"/>
        <v>0</v>
      </c>
      <c r="Z219" s="72" t="s">
        <v>530</v>
      </c>
      <c r="AA219" s="6">
        <f t="shared" si="71"/>
        <v>0</v>
      </c>
      <c r="AB219" s="4" t="s">
        <v>516</v>
      </c>
      <c r="AC219" s="5">
        <f t="shared" si="64"/>
        <v>0</v>
      </c>
      <c r="AD219" s="6" t="str">
        <f t="shared" si="65"/>
        <v/>
      </c>
      <c r="AE219" s="41" t="str">
        <f t="shared" si="66"/>
        <v/>
      </c>
      <c r="AF219" s="41" t="str">
        <f t="shared" si="67"/>
        <v/>
      </c>
    </row>
    <row r="220" spans="1:32" ht="40.15" customHeight="1" x14ac:dyDescent="0.25">
      <c r="A220" s="74" t="str">
        <f>IF(B220="","",MAX($A$8:A219)+1)</f>
        <v/>
      </c>
      <c r="B220" s="73"/>
      <c r="C220" s="338"/>
      <c r="D220" s="33"/>
      <c r="E220" s="5" t="str">
        <f t="shared" si="55"/>
        <v/>
      </c>
      <c r="F220" s="5" t="str">
        <f t="shared" si="56"/>
        <v/>
      </c>
      <c r="G220" s="338"/>
      <c r="H220" s="6" t="str">
        <f t="shared" si="57"/>
        <v/>
      </c>
      <c r="I220" s="5" t="str">
        <f t="shared" si="58"/>
        <v/>
      </c>
      <c r="J220" s="98" t="e">
        <f t="shared" si="59"/>
        <v>#N/A</v>
      </c>
      <c r="K220" s="6" t="str">
        <f t="shared" si="60"/>
        <v/>
      </c>
      <c r="L220" s="182" t="str">
        <f t="shared" si="61"/>
        <v/>
      </c>
      <c r="M220" s="338"/>
      <c r="N220" s="72" t="s">
        <v>29</v>
      </c>
      <c r="O220" s="5">
        <f t="shared" si="68"/>
        <v>0</v>
      </c>
      <c r="P220" s="183"/>
      <c r="Q220" s="183"/>
      <c r="R220" s="4" t="s">
        <v>13</v>
      </c>
      <c r="S220" s="5">
        <f t="shared" si="62"/>
        <v>0</v>
      </c>
      <c r="T220" s="33" t="s">
        <v>13</v>
      </c>
      <c r="U220" s="5">
        <f t="shared" si="69"/>
        <v>0</v>
      </c>
      <c r="V220" s="33" t="s">
        <v>13</v>
      </c>
      <c r="W220" s="171" t="str">
        <f t="shared" si="63"/>
        <v/>
      </c>
      <c r="X220" s="72" t="s">
        <v>531</v>
      </c>
      <c r="Y220" s="5">
        <f t="shared" si="70"/>
        <v>0</v>
      </c>
      <c r="Z220" s="72" t="s">
        <v>530</v>
      </c>
      <c r="AA220" s="6">
        <f t="shared" si="71"/>
        <v>0</v>
      </c>
      <c r="AB220" s="4" t="s">
        <v>516</v>
      </c>
      <c r="AC220" s="5">
        <f t="shared" si="64"/>
        <v>0</v>
      </c>
      <c r="AD220" s="6" t="str">
        <f t="shared" si="65"/>
        <v/>
      </c>
      <c r="AE220" s="41" t="str">
        <f t="shared" si="66"/>
        <v/>
      </c>
      <c r="AF220" s="41" t="str">
        <f t="shared" si="67"/>
        <v/>
      </c>
    </row>
    <row r="221" spans="1:32" ht="40.15" customHeight="1" x14ac:dyDescent="0.25">
      <c r="A221" s="74" t="str">
        <f>IF(B221="","",MAX($A$8:A220)+1)</f>
        <v/>
      </c>
      <c r="B221" s="73"/>
      <c r="C221" s="338"/>
      <c r="D221" s="33"/>
      <c r="E221" s="5" t="str">
        <f t="shared" si="55"/>
        <v/>
      </c>
      <c r="F221" s="5" t="str">
        <f t="shared" si="56"/>
        <v/>
      </c>
      <c r="G221" s="338"/>
      <c r="H221" s="6" t="str">
        <f t="shared" si="57"/>
        <v/>
      </c>
      <c r="I221" s="5" t="str">
        <f t="shared" si="58"/>
        <v/>
      </c>
      <c r="J221" s="98" t="e">
        <f t="shared" si="59"/>
        <v>#N/A</v>
      </c>
      <c r="K221" s="6" t="str">
        <f t="shared" si="60"/>
        <v/>
      </c>
      <c r="L221" s="182" t="str">
        <f t="shared" si="61"/>
        <v/>
      </c>
      <c r="M221" s="338"/>
      <c r="N221" s="72" t="s">
        <v>29</v>
      </c>
      <c r="O221" s="5">
        <f t="shared" si="68"/>
        <v>0</v>
      </c>
      <c r="P221" s="183"/>
      <c r="Q221" s="183"/>
      <c r="R221" s="4" t="s">
        <v>13</v>
      </c>
      <c r="S221" s="5">
        <f t="shared" si="62"/>
        <v>0</v>
      </c>
      <c r="T221" s="33" t="s">
        <v>13</v>
      </c>
      <c r="U221" s="5">
        <f t="shared" si="69"/>
        <v>0</v>
      </c>
      <c r="V221" s="33" t="s">
        <v>13</v>
      </c>
      <c r="W221" s="171" t="str">
        <f t="shared" si="63"/>
        <v/>
      </c>
      <c r="X221" s="72" t="s">
        <v>531</v>
      </c>
      <c r="Y221" s="5">
        <f t="shared" si="70"/>
        <v>0</v>
      </c>
      <c r="Z221" s="72" t="s">
        <v>530</v>
      </c>
      <c r="AA221" s="6">
        <f t="shared" si="71"/>
        <v>0</v>
      </c>
      <c r="AB221" s="4" t="s">
        <v>516</v>
      </c>
      <c r="AC221" s="5">
        <f t="shared" si="64"/>
        <v>0</v>
      </c>
      <c r="AD221" s="6" t="str">
        <f t="shared" si="65"/>
        <v/>
      </c>
      <c r="AE221" s="41" t="str">
        <f t="shared" si="66"/>
        <v/>
      </c>
      <c r="AF221" s="41" t="str">
        <f t="shared" si="67"/>
        <v/>
      </c>
    </row>
    <row r="222" spans="1:32" ht="40.15" customHeight="1" x14ac:dyDescent="0.25">
      <c r="A222" s="74" t="str">
        <f>IF(B222="","",MAX($A$8:A221)+1)</f>
        <v/>
      </c>
      <c r="B222" s="73"/>
      <c r="C222" s="338"/>
      <c r="D222" s="33"/>
      <c r="E222" s="5" t="str">
        <f t="shared" si="55"/>
        <v/>
      </c>
      <c r="F222" s="5" t="str">
        <f t="shared" si="56"/>
        <v/>
      </c>
      <c r="G222" s="338"/>
      <c r="H222" s="6" t="str">
        <f t="shared" si="57"/>
        <v/>
      </c>
      <c r="I222" s="5" t="str">
        <f t="shared" si="58"/>
        <v/>
      </c>
      <c r="J222" s="98" t="e">
        <f t="shared" si="59"/>
        <v>#N/A</v>
      </c>
      <c r="K222" s="6" t="str">
        <f t="shared" si="60"/>
        <v/>
      </c>
      <c r="L222" s="182" t="str">
        <f t="shared" si="61"/>
        <v/>
      </c>
      <c r="M222" s="338"/>
      <c r="N222" s="72" t="s">
        <v>29</v>
      </c>
      <c r="O222" s="5">
        <f t="shared" si="68"/>
        <v>0</v>
      </c>
      <c r="P222" s="183"/>
      <c r="Q222" s="183"/>
      <c r="R222" s="4" t="s">
        <v>13</v>
      </c>
      <c r="S222" s="5">
        <f t="shared" si="62"/>
        <v>0</v>
      </c>
      <c r="T222" s="33" t="s">
        <v>13</v>
      </c>
      <c r="U222" s="5">
        <f t="shared" si="69"/>
        <v>0</v>
      </c>
      <c r="V222" s="33" t="s">
        <v>13</v>
      </c>
      <c r="W222" s="171" t="str">
        <f t="shared" si="63"/>
        <v/>
      </c>
      <c r="X222" s="72" t="s">
        <v>531</v>
      </c>
      <c r="Y222" s="5">
        <f t="shared" si="70"/>
        <v>0</v>
      </c>
      <c r="Z222" s="72" t="s">
        <v>530</v>
      </c>
      <c r="AA222" s="6">
        <f t="shared" si="71"/>
        <v>0</v>
      </c>
      <c r="AB222" s="4" t="s">
        <v>516</v>
      </c>
      <c r="AC222" s="5">
        <f t="shared" si="64"/>
        <v>0</v>
      </c>
      <c r="AD222" s="6" t="str">
        <f t="shared" si="65"/>
        <v/>
      </c>
      <c r="AE222" s="41" t="str">
        <f t="shared" si="66"/>
        <v/>
      </c>
      <c r="AF222" s="41" t="str">
        <f t="shared" si="67"/>
        <v/>
      </c>
    </row>
    <row r="223" spans="1:32" ht="40.15" customHeight="1" x14ac:dyDescent="0.25">
      <c r="A223" s="74" t="str">
        <f>IF(B223="","",MAX($A$8:A222)+1)</f>
        <v/>
      </c>
      <c r="B223" s="73"/>
      <c r="C223" s="338"/>
      <c r="D223" s="33"/>
      <c r="E223" s="5" t="str">
        <f t="shared" si="55"/>
        <v/>
      </c>
      <c r="F223" s="5" t="str">
        <f t="shared" si="56"/>
        <v/>
      </c>
      <c r="G223" s="338"/>
      <c r="H223" s="6" t="str">
        <f t="shared" si="57"/>
        <v/>
      </c>
      <c r="I223" s="5" t="str">
        <f t="shared" si="58"/>
        <v/>
      </c>
      <c r="J223" s="98" t="e">
        <f t="shared" si="59"/>
        <v>#N/A</v>
      </c>
      <c r="K223" s="6" t="str">
        <f t="shared" si="60"/>
        <v/>
      </c>
      <c r="L223" s="182" t="str">
        <f t="shared" si="61"/>
        <v/>
      </c>
      <c r="M223" s="338"/>
      <c r="N223" s="72" t="s">
        <v>29</v>
      </c>
      <c r="O223" s="5">
        <f t="shared" si="68"/>
        <v>0</v>
      </c>
      <c r="P223" s="183"/>
      <c r="Q223" s="183"/>
      <c r="R223" s="4" t="s">
        <v>13</v>
      </c>
      <c r="S223" s="5">
        <f t="shared" si="62"/>
        <v>0</v>
      </c>
      <c r="T223" s="33" t="s">
        <v>13</v>
      </c>
      <c r="U223" s="5">
        <f t="shared" si="69"/>
        <v>0</v>
      </c>
      <c r="V223" s="33" t="s">
        <v>13</v>
      </c>
      <c r="W223" s="171" t="str">
        <f t="shared" si="63"/>
        <v/>
      </c>
      <c r="X223" s="72" t="s">
        <v>531</v>
      </c>
      <c r="Y223" s="5">
        <f t="shared" si="70"/>
        <v>0</v>
      </c>
      <c r="Z223" s="72" t="s">
        <v>530</v>
      </c>
      <c r="AA223" s="6">
        <f t="shared" si="71"/>
        <v>0</v>
      </c>
      <c r="AB223" s="4" t="s">
        <v>516</v>
      </c>
      <c r="AC223" s="5">
        <f t="shared" si="64"/>
        <v>0</v>
      </c>
      <c r="AD223" s="6" t="str">
        <f t="shared" si="65"/>
        <v/>
      </c>
      <c r="AE223" s="41" t="str">
        <f t="shared" si="66"/>
        <v/>
      </c>
      <c r="AF223" s="41" t="str">
        <f t="shared" si="67"/>
        <v/>
      </c>
    </row>
    <row r="224" spans="1:32" ht="40.15" customHeight="1" x14ac:dyDescent="0.25">
      <c r="A224" s="74" t="str">
        <f>IF(B224="","",MAX($A$8:A223)+1)</f>
        <v/>
      </c>
      <c r="B224" s="73"/>
      <c r="C224" s="338"/>
      <c r="D224" s="33"/>
      <c r="E224" s="5" t="str">
        <f t="shared" si="55"/>
        <v/>
      </c>
      <c r="F224" s="5" t="str">
        <f t="shared" si="56"/>
        <v/>
      </c>
      <c r="G224" s="338"/>
      <c r="H224" s="6" t="str">
        <f t="shared" si="57"/>
        <v/>
      </c>
      <c r="I224" s="5" t="str">
        <f t="shared" si="58"/>
        <v/>
      </c>
      <c r="J224" s="98" t="e">
        <f t="shared" si="59"/>
        <v>#N/A</v>
      </c>
      <c r="K224" s="6" t="str">
        <f t="shared" si="60"/>
        <v/>
      </c>
      <c r="L224" s="182" t="str">
        <f t="shared" si="61"/>
        <v/>
      </c>
      <c r="M224" s="338"/>
      <c r="N224" s="72" t="s">
        <v>29</v>
      </c>
      <c r="O224" s="5">
        <f t="shared" si="68"/>
        <v>0</v>
      </c>
      <c r="P224" s="183"/>
      <c r="Q224" s="183"/>
      <c r="R224" s="4" t="s">
        <v>13</v>
      </c>
      <c r="S224" s="5">
        <f t="shared" si="62"/>
        <v>0</v>
      </c>
      <c r="T224" s="33" t="s">
        <v>13</v>
      </c>
      <c r="U224" s="5">
        <f t="shared" si="69"/>
        <v>0</v>
      </c>
      <c r="V224" s="33" t="s">
        <v>13</v>
      </c>
      <c r="W224" s="171" t="str">
        <f t="shared" si="63"/>
        <v/>
      </c>
      <c r="X224" s="72" t="s">
        <v>531</v>
      </c>
      <c r="Y224" s="5">
        <f t="shared" si="70"/>
        <v>0</v>
      </c>
      <c r="Z224" s="72" t="s">
        <v>530</v>
      </c>
      <c r="AA224" s="6">
        <f t="shared" si="71"/>
        <v>0</v>
      </c>
      <c r="AB224" s="4" t="s">
        <v>516</v>
      </c>
      <c r="AC224" s="5">
        <f t="shared" si="64"/>
        <v>0</v>
      </c>
      <c r="AD224" s="6" t="str">
        <f t="shared" si="65"/>
        <v/>
      </c>
      <c r="AE224" s="41" t="str">
        <f t="shared" si="66"/>
        <v/>
      </c>
      <c r="AF224" s="41" t="str">
        <f t="shared" si="67"/>
        <v/>
      </c>
    </row>
    <row r="225" spans="1:32" ht="40.15" customHeight="1" x14ac:dyDescent="0.25">
      <c r="A225" s="74" t="str">
        <f>IF(B225="","",MAX($A$8:A224)+1)</f>
        <v/>
      </c>
      <c r="B225" s="73"/>
      <c r="C225" s="338"/>
      <c r="D225" s="33"/>
      <c r="E225" s="5" t="str">
        <f t="shared" si="55"/>
        <v/>
      </c>
      <c r="F225" s="5" t="str">
        <f t="shared" si="56"/>
        <v/>
      </c>
      <c r="G225" s="338"/>
      <c r="H225" s="6" t="str">
        <f t="shared" si="57"/>
        <v/>
      </c>
      <c r="I225" s="5" t="str">
        <f t="shared" si="58"/>
        <v/>
      </c>
      <c r="J225" s="98" t="e">
        <f t="shared" si="59"/>
        <v>#N/A</v>
      </c>
      <c r="K225" s="6" t="str">
        <f t="shared" si="60"/>
        <v/>
      </c>
      <c r="L225" s="182" t="str">
        <f t="shared" si="61"/>
        <v/>
      </c>
      <c r="M225" s="338"/>
      <c r="N225" s="72" t="s">
        <v>29</v>
      </c>
      <c r="O225" s="5">
        <f t="shared" si="68"/>
        <v>0</v>
      </c>
      <c r="P225" s="183"/>
      <c r="Q225" s="183"/>
      <c r="R225" s="4" t="s">
        <v>13</v>
      </c>
      <c r="S225" s="5">
        <f t="shared" si="62"/>
        <v>0</v>
      </c>
      <c r="T225" s="33" t="s">
        <v>13</v>
      </c>
      <c r="U225" s="5">
        <f t="shared" si="69"/>
        <v>0</v>
      </c>
      <c r="V225" s="33" t="s">
        <v>13</v>
      </c>
      <c r="W225" s="171" t="str">
        <f t="shared" si="63"/>
        <v/>
      </c>
      <c r="X225" s="72" t="s">
        <v>531</v>
      </c>
      <c r="Y225" s="5">
        <f t="shared" si="70"/>
        <v>0</v>
      </c>
      <c r="Z225" s="72" t="s">
        <v>530</v>
      </c>
      <c r="AA225" s="6">
        <f t="shared" si="71"/>
        <v>0</v>
      </c>
      <c r="AB225" s="4" t="s">
        <v>516</v>
      </c>
      <c r="AC225" s="5">
        <f t="shared" si="64"/>
        <v>0</v>
      </c>
      <c r="AD225" s="6" t="str">
        <f t="shared" si="65"/>
        <v/>
      </c>
      <c r="AE225" s="41" t="str">
        <f t="shared" si="66"/>
        <v/>
      </c>
      <c r="AF225" s="41" t="str">
        <f t="shared" si="67"/>
        <v/>
      </c>
    </row>
    <row r="226" spans="1:32" ht="40.15" customHeight="1" x14ac:dyDescent="0.25">
      <c r="A226" s="74" t="str">
        <f>IF(B226="","",MAX($A$8:A225)+1)</f>
        <v/>
      </c>
      <c r="B226" s="73"/>
      <c r="C226" s="338"/>
      <c r="D226" s="33"/>
      <c r="E226" s="5" t="str">
        <f t="shared" si="55"/>
        <v/>
      </c>
      <c r="F226" s="5" t="str">
        <f t="shared" si="56"/>
        <v/>
      </c>
      <c r="G226" s="338"/>
      <c r="H226" s="6" t="str">
        <f t="shared" si="57"/>
        <v/>
      </c>
      <c r="I226" s="5" t="str">
        <f t="shared" si="58"/>
        <v/>
      </c>
      <c r="J226" s="98" t="e">
        <f t="shared" si="59"/>
        <v>#N/A</v>
      </c>
      <c r="K226" s="6" t="str">
        <f t="shared" si="60"/>
        <v/>
      </c>
      <c r="L226" s="182" t="str">
        <f t="shared" si="61"/>
        <v/>
      </c>
      <c r="M226" s="338"/>
      <c r="N226" s="72" t="s">
        <v>29</v>
      </c>
      <c r="O226" s="5">
        <f t="shared" si="68"/>
        <v>0</v>
      </c>
      <c r="P226" s="183"/>
      <c r="Q226" s="183"/>
      <c r="R226" s="4" t="s">
        <v>13</v>
      </c>
      <c r="S226" s="5">
        <f t="shared" si="62"/>
        <v>0</v>
      </c>
      <c r="T226" s="33" t="s">
        <v>13</v>
      </c>
      <c r="U226" s="5">
        <f t="shared" si="69"/>
        <v>0</v>
      </c>
      <c r="V226" s="33" t="s">
        <v>13</v>
      </c>
      <c r="W226" s="171" t="str">
        <f t="shared" si="63"/>
        <v/>
      </c>
      <c r="X226" s="72" t="s">
        <v>531</v>
      </c>
      <c r="Y226" s="5">
        <f t="shared" si="70"/>
        <v>0</v>
      </c>
      <c r="Z226" s="72" t="s">
        <v>530</v>
      </c>
      <c r="AA226" s="6">
        <f t="shared" si="71"/>
        <v>0</v>
      </c>
      <c r="AB226" s="4" t="s">
        <v>516</v>
      </c>
      <c r="AC226" s="5">
        <f t="shared" si="64"/>
        <v>0</v>
      </c>
      <c r="AD226" s="6" t="str">
        <f t="shared" si="65"/>
        <v/>
      </c>
      <c r="AE226" s="41" t="str">
        <f t="shared" si="66"/>
        <v/>
      </c>
      <c r="AF226" s="41" t="str">
        <f t="shared" si="67"/>
        <v/>
      </c>
    </row>
    <row r="227" spans="1:32" ht="40.15" customHeight="1" x14ac:dyDescent="0.25">
      <c r="A227" s="74" t="str">
        <f>IF(B227="","",MAX($A$8:A226)+1)</f>
        <v/>
      </c>
      <c r="B227" s="73"/>
      <c r="C227" s="338"/>
      <c r="D227" s="33"/>
      <c r="E227" s="5" t="str">
        <f t="shared" si="55"/>
        <v/>
      </c>
      <c r="F227" s="5" t="str">
        <f t="shared" si="56"/>
        <v/>
      </c>
      <c r="G227" s="338"/>
      <c r="H227" s="6" t="str">
        <f t="shared" si="57"/>
        <v/>
      </c>
      <c r="I227" s="5" t="str">
        <f t="shared" si="58"/>
        <v/>
      </c>
      <c r="J227" s="98" t="e">
        <f t="shared" si="59"/>
        <v>#N/A</v>
      </c>
      <c r="K227" s="6" t="str">
        <f t="shared" si="60"/>
        <v/>
      </c>
      <c r="L227" s="182" t="str">
        <f t="shared" si="61"/>
        <v/>
      </c>
      <c r="M227" s="338"/>
      <c r="N227" s="72" t="s">
        <v>29</v>
      </c>
      <c r="O227" s="5">
        <f t="shared" si="68"/>
        <v>0</v>
      </c>
      <c r="P227" s="183"/>
      <c r="Q227" s="183"/>
      <c r="R227" s="4" t="s">
        <v>13</v>
      </c>
      <c r="S227" s="5">
        <f t="shared" si="62"/>
        <v>0</v>
      </c>
      <c r="T227" s="33" t="s">
        <v>13</v>
      </c>
      <c r="U227" s="5">
        <f t="shared" si="69"/>
        <v>0</v>
      </c>
      <c r="V227" s="33" t="s">
        <v>13</v>
      </c>
      <c r="W227" s="171" t="str">
        <f t="shared" si="63"/>
        <v/>
      </c>
      <c r="X227" s="72" t="s">
        <v>531</v>
      </c>
      <c r="Y227" s="5">
        <f t="shared" si="70"/>
        <v>0</v>
      </c>
      <c r="Z227" s="72" t="s">
        <v>530</v>
      </c>
      <c r="AA227" s="6">
        <f t="shared" si="71"/>
        <v>0</v>
      </c>
      <c r="AB227" s="4" t="s">
        <v>516</v>
      </c>
      <c r="AC227" s="5">
        <f t="shared" si="64"/>
        <v>0</v>
      </c>
      <c r="AD227" s="6" t="str">
        <f t="shared" si="65"/>
        <v/>
      </c>
      <c r="AE227" s="41" t="str">
        <f t="shared" si="66"/>
        <v/>
      </c>
      <c r="AF227" s="41" t="str">
        <f t="shared" si="67"/>
        <v/>
      </c>
    </row>
    <row r="228" spans="1:32" ht="40.15" customHeight="1" x14ac:dyDescent="0.25">
      <c r="A228" s="74" t="str">
        <f>IF(B228="","",MAX($A$8:A227)+1)</f>
        <v/>
      </c>
      <c r="B228" s="73"/>
      <c r="C228" s="338"/>
      <c r="D228" s="33"/>
      <c r="E228" s="5" t="str">
        <f t="shared" si="55"/>
        <v/>
      </c>
      <c r="F228" s="5" t="str">
        <f t="shared" si="56"/>
        <v/>
      </c>
      <c r="G228" s="338"/>
      <c r="H228" s="6" t="str">
        <f t="shared" si="57"/>
        <v/>
      </c>
      <c r="I228" s="5" t="str">
        <f t="shared" si="58"/>
        <v/>
      </c>
      <c r="J228" s="98" t="e">
        <f t="shared" si="59"/>
        <v>#N/A</v>
      </c>
      <c r="K228" s="6" t="str">
        <f t="shared" si="60"/>
        <v/>
      </c>
      <c r="L228" s="182" t="str">
        <f t="shared" si="61"/>
        <v/>
      </c>
      <c r="M228" s="338"/>
      <c r="N228" s="72" t="s">
        <v>29</v>
      </c>
      <c r="O228" s="5">
        <f t="shared" si="68"/>
        <v>0</v>
      </c>
      <c r="P228" s="183"/>
      <c r="Q228" s="183"/>
      <c r="R228" s="4" t="s">
        <v>13</v>
      </c>
      <c r="S228" s="5">
        <f t="shared" si="62"/>
        <v>0</v>
      </c>
      <c r="T228" s="33" t="s">
        <v>13</v>
      </c>
      <c r="U228" s="5">
        <f t="shared" si="69"/>
        <v>0</v>
      </c>
      <c r="V228" s="33" t="s">
        <v>13</v>
      </c>
      <c r="W228" s="171" t="str">
        <f t="shared" si="63"/>
        <v/>
      </c>
      <c r="X228" s="72" t="s">
        <v>531</v>
      </c>
      <c r="Y228" s="5">
        <f t="shared" si="70"/>
        <v>0</v>
      </c>
      <c r="Z228" s="72" t="s">
        <v>530</v>
      </c>
      <c r="AA228" s="6">
        <f t="shared" si="71"/>
        <v>0</v>
      </c>
      <c r="AB228" s="4" t="s">
        <v>516</v>
      </c>
      <c r="AC228" s="5">
        <f t="shared" si="64"/>
        <v>0</v>
      </c>
      <c r="AD228" s="6" t="str">
        <f t="shared" si="65"/>
        <v/>
      </c>
      <c r="AE228" s="41" t="str">
        <f t="shared" si="66"/>
        <v/>
      </c>
      <c r="AF228" s="41" t="str">
        <f t="shared" si="67"/>
        <v/>
      </c>
    </row>
    <row r="229" spans="1:32" ht="40.15" customHeight="1" x14ac:dyDescent="0.25">
      <c r="A229" s="74" t="str">
        <f>IF(B229="","",MAX($A$8:A228)+1)</f>
        <v/>
      </c>
      <c r="B229" s="73"/>
      <c r="C229" s="338"/>
      <c r="D229" s="33"/>
      <c r="E229" s="5" t="str">
        <f t="shared" si="55"/>
        <v/>
      </c>
      <c r="F229" s="5" t="str">
        <f t="shared" si="56"/>
        <v/>
      </c>
      <c r="G229" s="338"/>
      <c r="H229" s="6" t="str">
        <f t="shared" si="57"/>
        <v/>
      </c>
      <c r="I229" s="5" t="str">
        <f t="shared" si="58"/>
        <v/>
      </c>
      <c r="J229" s="98" t="e">
        <f t="shared" si="59"/>
        <v>#N/A</v>
      </c>
      <c r="K229" s="6" t="str">
        <f t="shared" si="60"/>
        <v/>
      </c>
      <c r="L229" s="182" t="str">
        <f t="shared" si="61"/>
        <v/>
      </c>
      <c r="M229" s="338"/>
      <c r="N229" s="72" t="s">
        <v>29</v>
      </c>
      <c r="O229" s="5">
        <f t="shared" si="68"/>
        <v>0</v>
      </c>
      <c r="P229" s="183"/>
      <c r="Q229" s="183"/>
      <c r="R229" s="4" t="s">
        <v>13</v>
      </c>
      <c r="S229" s="5">
        <f t="shared" si="62"/>
        <v>0</v>
      </c>
      <c r="T229" s="33" t="s">
        <v>13</v>
      </c>
      <c r="U229" s="5">
        <f t="shared" si="69"/>
        <v>0</v>
      </c>
      <c r="V229" s="33" t="s">
        <v>13</v>
      </c>
      <c r="W229" s="171" t="str">
        <f t="shared" si="63"/>
        <v/>
      </c>
      <c r="X229" s="72" t="s">
        <v>531</v>
      </c>
      <c r="Y229" s="5">
        <f t="shared" si="70"/>
        <v>0</v>
      </c>
      <c r="Z229" s="72" t="s">
        <v>530</v>
      </c>
      <c r="AA229" s="6">
        <f t="shared" si="71"/>
        <v>0</v>
      </c>
      <c r="AB229" s="4" t="s">
        <v>516</v>
      </c>
      <c r="AC229" s="5">
        <f t="shared" si="64"/>
        <v>0</v>
      </c>
      <c r="AD229" s="6" t="str">
        <f t="shared" si="65"/>
        <v/>
      </c>
      <c r="AE229" s="41" t="str">
        <f t="shared" si="66"/>
        <v/>
      </c>
      <c r="AF229" s="41" t="str">
        <f t="shared" si="67"/>
        <v/>
      </c>
    </row>
    <row r="230" spans="1:32" ht="40.15" customHeight="1" x14ac:dyDescent="0.25">
      <c r="A230" s="74" t="str">
        <f>IF(B230="","",MAX($A$8:A229)+1)</f>
        <v/>
      </c>
      <c r="B230" s="73"/>
      <c r="C230" s="338"/>
      <c r="D230" s="33"/>
      <c r="E230" s="5" t="str">
        <f t="shared" si="55"/>
        <v/>
      </c>
      <c r="F230" s="5" t="str">
        <f t="shared" si="56"/>
        <v/>
      </c>
      <c r="G230" s="338"/>
      <c r="H230" s="6" t="str">
        <f t="shared" si="57"/>
        <v/>
      </c>
      <c r="I230" s="5" t="str">
        <f t="shared" si="58"/>
        <v/>
      </c>
      <c r="J230" s="98" t="e">
        <f t="shared" si="59"/>
        <v>#N/A</v>
      </c>
      <c r="K230" s="6" t="str">
        <f t="shared" si="60"/>
        <v/>
      </c>
      <c r="L230" s="182" t="str">
        <f t="shared" si="61"/>
        <v/>
      </c>
      <c r="M230" s="338"/>
      <c r="N230" s="72" t="s">
        <v>29</v>
      </c>
      <c r="O230" s="5">
        <f t="shared" si="68"/>
        <v>0</v>
      </c>
      <c r="P230" s="183"/>
      <c r="Q230" s="183"/>
      <c r="R230" s="4" t="s">
        <v>13</v>
      </c>
      <c r="S230" s="5">
        <f t="shared" si="62"/>
        <v>0</v>
      </c>
      <c r="T230" s="33" t="s">
        <v>13</v>
      </c>
      <c r="U230" s="5">
        <f t="shared" si="69"/>
        <v>0</v>
      </c>
      <c r="V230" s="33" t="s">
        <v>13</v>
      </c>
      <c r="W230" s="171" t="str">
        <f t="shared" si="63"/>
        <v/>
      </c>
      <c r="X230" s="72" t="s">
        <v>531</v>
      </c>
      <c r="Y230" s="5">
        <f t="shared" si="70"/>
        <v>0</v>
      </c>
      <c r="Z230" s="72" t="s">
        <v>530</v>
      </c>
      <c r="AA230" s="6">
        <f t="shared" si="71"/>
        <v>0</v>
      </c>
      <c r="AB230" s="4" t="s">
        <v>516</v>
      </c>
      <c r="AC230" s="5">
        <f t="shared" si="64"/>
        <v>0</v>
      </c>
      <c r="AD230" s="6" t="str">
        <f t="shared" si="65"/>
        <v/>
      </c>
      <c r="AE230" s="41" t="str">
        <f t="shared" si="66"/>
        <v/>
      </c>
      <c r="AF230" s="41" t="str">
        <f t="shared" si="67"/>
        <v/>
      </c>
    </row>
    <row r="231" spans="1:32" ht="40.15" customHeight="1" x14ac:dyDescent="0.25">
      <c r="A231" s="74" t="str">
        <f>IF(B231="","",MAX($A$8:A230)+1)</f>
        <v/>
      </c>
      <c r="B231" s="73"/>
      <c r="C231" s="338"/>
      <c r="D231" s="33"/>
      <c r="E231" s="5" t="str">
        <f t="shared" si="55"/>
        <v/>
      </c>
      <c r="F231" s="5" t="str">
        <f t="shared" si="56"/>
        <v/>
      </c>
      <c r="G231" s="338"/>
      <c r="H231" s="6" t="str">
        <f t="shared" si="57"/>
        <v/>
      </c>
      <c r="I231" s="5" t="str">
        <f t="shared" si="58"/>
        <v/>
      </c>
      <c r="J231" s="98" t="e">
        <f t="shared" si="59"/>
        <v>#N/A</v>
      </c>
      <c r="K231" s="6" t="str">
        <f t="shared" si="60"/>
        <v/>
      </c>
      <c r="L231" s="182" t="str">
        <f t="shared" si="61"/>
        <v/>
      </c>
      <c r="M231" s="338"/>
      <c r="N231" s="72" t="s">
        <v>29</v>
      </c>
      <c r="O231" s="5">
        <f t="shared" si="68"/>
        <v>0</v>
      </c>
      <c r="P231" s="183"/>
      <c r="Q231" s="183"/>
      <c r="R231" s="4" t="s">
        <v>13</v>
      </c>
      <c r="S231" s="5">
        <f t="shared" si="62"/>
        <v>0</v>
      </c>
      <c r="T231" s="33" t="s">
        <v>13</v>
      </c>
      <c r="U231" s="5">
        <f t="shared" si="69"/>
        <v>0</v>
      </c>
      <c r="V231" s="33" t="s">
        <v>13</v>
      </c>
      <c r="W231" s="171" t="str">
        <f t="shared" si="63"/>
        <v/>
      </c>
      <c r="X231" s="72" t="s">
        <v>531</v>
      </c>
      <c r="Y231" s="5">
        <f t="shared" si="70"/>
        <v>0</v>
      </c>
      <c r="Z231" s="72" t="s">
        <v>530</v>
      </c>
      <c r="AA231" s="6">
        <f t="shared" si="71"/>
        <v>0</v>
      </c>
      <c r="AB231" s="4" t="s">
        <v>516</v>
      </c>
      <c r="AC231" s="5">
        <f t="shared" si="64"/>
        <v>0</v>
      </c>
      <c r="AD231" s="6" t="str">
        <f t="shared" si="65"/>
        <v/>
      </c>
      <c r="AE231" s="41" t="str">
        <f t="shared" si="66"/>
        <v/>
      </c>
      <c r="AF231" s="41" t="str">
        <f t="shared" si="67"/>
        <v/>
      </c>
    </row>
    <row r="232" spans="1:32" ht="40.15" customHeight="1" x14ac:dyDescent="0.25">
      <c r="A232" s="74" t="str">
        <f>IF(B232="","",MAX($A$8:A231)+1)</f>
        <v/>
      </c>
      <c r="B232" s="73"/>
      <c r="C232" s="338"/>
      <c r="D232" s="33"/>
      <c r="E232" s="5" t="str">
        <f t="shared" si="55"/>
        <v/>
      </c>
      <c r="F232" s="5" t="str">
        <f t="shared" si="56"/>
        <v/>
      </c>
      <c r="G232" s="338"/>
      <c r="H232" s="6" t="str">
        <f t="shared" si="57"/>
        <v/>
      </c>
      <c r="I232" s="5" t="str">
        <f t="shared" si="58"/>
        <v/>
      </c>
      <c r="J232" s="98" t="e">
        <f t="shared" si="59"/>
        <v>#N/A</v>
      </c>
      <c r="K232" s="6" t="str">
        <f t="shared" si="60"/>
        <v/>
      </c>
      <c r="L232" s="182" t="str">
        <f t="shared" si="61"/>
        <v/>
      </c>
      <c r="M232" s="338"/>
      <c r="N232" s="72" t="s">
        <v>29</v>
      </c>
      <c r="O232" s="5">
        <f t="shared" si="68"/>
        <v>0</v>
      </c>
      <c r="P232" s="183"/>
      <c r="Q232" s="183"/>
      <c r="R232" s="4" t="s">
        <v>13</v>
      </c>
      <c r="S232" s="5">
        <f t="shared" si="62"/>
        <v>0</v>
      </c>
      <c r="T232" s="33" t="s">
        <v>13</v>
      </c>
      <c r="U232" s="5">
        <f t="shared" si="69"/>
        <v>0</v>
      </c>
      <c r="V232" s="33" t="s">
        <v>13</v>
      </c>
      <c r="W232" s="171" t="str">
        <f t="shared" si="63"/>
        <v/>
      </c>
      <c r="X232" s="72" t="s">
        <v>531</v>
      </c>
      <c r="Y232" s="5">
        <f t="shared" si="70"/>
        <v>0</v>
      </c>
      <c r="Z232" s="72" t="s">
        <v>530</v>
      </c>
      <c r="AA232" s="6">
        <f t="shared" si="71"/>
        <v>0</v>
      </c>
      <c r="AB232" s="4" t="s">
        <v>516</v>
      </c>
      <c r="AC232" s="5">
        <f t="shared" si="64"/>
        <v>0</v>
      </c>
      <c r="AD232" s="6" t="str">
        <f t="shared" si="65"/>
        <v/>
      </c>
      <c r="AE232" s="41" t="str">
        <f t="shared" si="66"/>
        <v/>
      </c>
      <c r="AF232" s="41" t="str">
        <f t="shared" si="67"/>
        <v/>
      </c>
    </row>
    <row r="233" spans="1:32" ht="40.15" customHeight="1" x14ac:dyDescent="0.25">
      <c r="A233" s="74" t="str">
        <f>IF(B233="","",MAX($A$8:A232)+1)</f>
        <v/>
      </c>
      <c r="B233" s="73"/>
      <c r="C233" s="338"/>
      <c r="D233" s="33"/>
      <c r="E233" s="5" t="str">
        <f t="shared" si="55"/>
        <v/>
      </c>
      <c r="F233" s="5" t="str">
        <f t="shared" si="56"/>
        <v/>
      </c>
      <c r="G233" s="338"/>
      <c r="H233" s="6" t="str">
        <f t="shared" si="57"/>
        <v/>
      </c>
      <c r="I233" s="5" t="str">
        <f t="shared" si="58"/>
        <v/>
      </c>
      <c r="J233" s="98" t="e">
        <f t="shared" si="59"/>
        <v>#N/A</v>
      </c>
      <c r="K233" s="6" t="str">
        <f t="shared" si="60"/>
        <v/>
      </c>
      <c r="L233" s="182" t="str">
        <f t="shared" si="61"/>
        <v/>
      </c>
      <c r="M233" s="338"/>
      <c r="N233" s="72" t="s">
        <v>29</v>
      </c>
      <c r="O233" s="5">
        <f t="shared" si="68"/>
        <v>0</v>
      </c>
      <c r="P233" s="183"/>
      <c r="Q233" s="183"/>
      <c r="R233" s="4" t="s">
        <v>13</v>
      </c>
      <c r="S233" s="5">
        <f t="shared" si="62"/>
        <v>0</v>
      </c>
      <c r="T233" s="33" t="s">
        <v>13</v>
      </c>
      <c r="U233" s="5">
        <f t="shared" si="69"/>
        <v>0</v>
      </c>
      <c r="V233" s="33" t="s">
        <v>13</v>
      </c>
      <c r="W233" s="171" t="str">
        <f t="shared" si="63"/>
        <v/>
      </c>
      <c r="X233" s="72" t="s">
        <v>531</v>
      </c>
      <c r="Y233" s="5">
        <f t="shared" si="70"/>
        <v>0</v>
      </c>
      <c r="Z233" s="72" t="s">
        <v>530</v>
      </c>
      <c r="AA233" s="6">
        <f t="shared" si="71"/>
        <v>0</v>
      </c>
      <c r="AB233" s="4" t="s">
        <v>516</v>
      </c>
      <c r="AC233" s="5">
        <f t="shared" si="64"/>
        <v>0</v>
      </c>
      <c r="AD233" s="6" t="str">
        <f t="shared" si="65"/>
        <v/>
      </c>
      <c r="AE233" s="41" t="str">
        <f t="shared" si="66"/>
        <v/>
      </c>
      <c r="AF233" s="41" t="str">
        <f t="shared" si="67"/>
        <v/>
      </c>
    </row>
    <row r="234" spans="1:32" ht="40.15" customHeight="1" x14ac:dyDescent="0.25">
      <c r="A234" s="74" t="str">
        <f>IF(B234="","",MAX($A$8:A233)+1)</f>
        <v/>
      </c>
      <c r="B234" s="73"/>
      <c r="C234" s="338"/>
      <c r="D234" s="33"/>
      <c r="E234" s="5" t="str">
        <f t="shared" si="55"/>
        <v/>
      </c>
      <c r="F234" s="5" t="str">
        <f t="shared" si="56"/>
        <v/>
      </c>
      <c r="G234" s="338"/>
      <c r="H234" s="6" t="str">
        <f t="shared" si="57"/>
        <v/>
      </c>
      <c r="I234" s="5" t="str">
        <f t="shared" si="58"/>
        <v/>
      </c>
      <c r="J234" s="98" t="e">
        <f t="shared" si="59"/>
        <v>#N/A</v>
      </c>
      <c r="K234" s="6" t="str">
        <f t="shared" si="60"/>
        <v/>
      </c>
      <c r="L234" s="182" t="str">
        <f t="shared" si="61"/>
        <v/>
      </c>
      <c r="M234" s="338"/>
      <c r="N234" s="72" t="s">
        <v>29</v>
      </c>
      <c r="O234" s="5">
        <f t="shared" si="68"/>
        <v>0</v>
      </c>
      <c r="P234" s="183"/>
      <c r="Q234" s="183"/>
      <c r="R234" s="4" t="s">
        <v>13</v>
      </c>
      <c r="S234" s="5">
        <f t="shared" si="62"/>
        <v>0</v>
      </c>
      <c r="T234" s="33" t="s">
        <v>13</v>
      </c>
      <c r="U234" s="5">
        <f t="shared" si="69"/>
        <v>0</v>
      </c>
      <c r="V234" s="33" t="s">
        <v>13</v>
      </c>
      <c r="W234" s="171" t="str">
        <f t="shared" si="63"/>
        <v/>
      </c>
      <c r="X234" s="72" t="s">
        <v>531</v>
      </c>
      <c r="Y234" s="5">
        <f t="shared" si="70"/>
        <v>0</v>
      </c>
      <c r="Z234" s="72" t="s">
        <v>530</v>
      </c>
      <c r="AA234" s="6">
        <f t="shared" si="71"/>
        <v>0</v>
      </c>
      <c r="AB234" s="4" t="s">
        <v>516</v>
      </c>
      <c r="AC234" s="5">
        <f t="shared" si="64"/>
        <v>0</v>
      </c>
      <c r="AD234" s="6" t="str">
        <f t="shared" si="65"/>
        <v/>
      </c>
      <c r="AE234" s="41" t="str">
        <f t="shared" si="66"/>
        <v/>
      </c>
      <c r="AF234" s="41" t="str">
        <f t="shared" si="67"/>
        <v/>
      </c>
    </row>
    <row r="235" spans="1:32" ht="40.15" customHeight="1" x14ac:dyDescent="0.25">
      <c r="A235" s="74" t="str">
        <f>IF(B235="","",MAX($A$8:A234)+1)</f>
        <v/>
      </c>
      <c r="B235" s="73"/>
      <c r="C235" s="338"/>
      <c r="D235" s="33"/>
      <c r="E235" s="5" t="str">
        <f t="shared" si="55"/>
        <v/>
      </c>
      <c r="F235" s="5" t="str">
        <f t="shared" si="56"/>
        <v/>
      </c>
      <c r="G235" s="338"/>
      <c r="H235" s="6" t="str">
        <f t="shared" si="57"/>
        <v/>
      </c>
      <c r="I235" s="5" t="str">
        <f t="shared" si="58"/>
        <v/>
      </c>
      <c r="J235" s="98" t="e">
        <f t="shared" si="59"/>
        <v>#N/A</v>
      </c>
      <c r="K235" s="6" t="str">
        <f t="shared" si="60"/>
        <v/>
      </c>
      <c r="L235" s="182" t="str">
        <f t="shared" si="61"/>
        <v/>
      </c>
      <c r="M235" s="338"/>
      <c r="N235" s="72" t="s">
        <v>29</v>
      </c>
      <c r="O235" s="5">
        <f t="shared" si="68"/>
        <v>0</v>
      </c>
      <c r="P235" s="183"/>
      <c r="Q235" s="183"/>
      <c r="R235" s="4" t="s">
        <v>13</v>
      </c>
      <c r="S235" s="5">
        <f t="shared" si="62"/>
        <v>0</v>
      </c>
      <c r="T235" s="33" t="s">
        <v>13</v>
      </c>
      <c r="U235" s="5">
        <f t="shared" si="69"/>
        <v>0</v>
      </c>
      <c r="V235" s="33" t="s">
        <v>13</v>
      </c>
      <c r="W235" s="171" t="str">
        <f t="shared" si="63"/>
        <v/>
      </c>
      <c r="X235" s="72" t="s">
        <v>531</v>
      </c>
      <c r="Y235" s="5">
        <f t="shared" si="70"/>
        <v>0</v>
      </c>
      <c r="Z235" s="72" t="s">
        <v>530</v>
      </c>
      <c r="AA235" s="6">
        <f t="shared" si="71"/>
        <v>0</v>
      </c>
      <c r="AB235" s="4" t="s">
        <v>516</v>
      </c>
      <c r="AC235" s="5">
        <f t="shared" si="64"/>
        <v>0</v>
      </c>
      <c r="AD235" s="6" t="str">
        <f t="shared" si="65"/>
        <v/>
      </c>
      <c r="AE235" s="41" t="str">
        <f t="shared" si="66"/>
        <v/>
      </c>
      <c r="AF235" s="41" t="str">
        <f t="shared" si="67"/>
        <v/>
      </c>
    </row>
    <row r="236" spans="1:32" ht="40.15" customHeight="1" x14ac:dyDescent="0.25">
      <c r="A236" s="74" t="str">
        <f>IF(B236="","",MAX($A$8:A235)+1)</f>
        <v/>
      </c>
      <c r="B236" s="73"/>
      <c r="C236" s="338"/>
      <c r="D236" s="33"/>
      <c r="E236" s="5" t="str">
        <f t="shared" si="55"/>
        <v/>
      </c>
      <c r="F236" s="5" t="str">
        <f t="shared" si="56"/>
        <v/>
      </c>
      <c r="G236" s="338"/>
      <c r="H236" s="6" t="str">
        <f t="shared" si="57"/>
        <v/>
      </c>
      <c r="I236" s="5" t="str">
        <f t="shared" si="58"/>
        <v/>
      </c>
      <c r="J236" s="98" t="e">
        <f t="shared" si="59"/>
        <v>#N/A</v>
      </c>
      <c r="K236" s="6" t="str">
        <f t="shared" si="60"/>
        <v/>
      </c>
      <c r="L236" s="182" t="str">
        <f t="shared" si="61"/>
        <v/>
      </c>
      <c r="M236" s="338"/>
      <c r="N236" s="72" t="s">
        <v>29</v>
      </c>
      <c r="O236" s="5">
        <f t="shared" si="68"/>
        <v>0</v>
      </c>
      <c r="P236" s="183"/>
      <c r="Q236" s="183"/>
      <c r="R236" s="4" t="s">
        <v>13</v>
      </c>
      <c r="S236" s="5">
        <f t="shared" si="62"/>
        <v>0</v>
      </c>
      <c r="T236" s="33" t="s">
        <v>13</v>
      </c>
      <c r="U236" s="5">
        <f t="shared" si="69"/>
        <v>0</v>
      </c>
      <c r="V236" s="33" t="s">
        <v>13</v>
      </c>
      <c r="W236" s="171" t="str">
        <f t="shared" si="63"/>
        <v/>
      </c>
      <c r="X236" s="72" t="s">
        <v>531</v>
      </c>
      <c r="Y236" s="5">
        <f t="shared" si="70"/>
        <v>0</v>
      </c>
      <c r="Z236" s="72" t="s">
        <v>530</v>
      </c>
      <c r="AA236" s="6">
        <f t="shared" si="71"/>
        <v>0</v>
      </c>
      <c r="AB236" s="4" t="s">
        <v>516</v>
      </c>
      <c r="AC236" s="5">
        <f t="shared" si="64"/>
        <v>0</v>
      </c>
      <c r="AD236" s="6" t="str">
        <f t="shared" si="65"/>
        <v/>
      </c>
      <c r="AE236" s="41" t="str">
        <f t="shared" si="66"/>
        <v/>
      </c>
      <c r="AF236" s="41" t="str">
        <f t="shared" si="67"/>
        <v/>
      </c>
    </row>
    <row r="237" spans="1:32" ht="40.15" customHeight="1" x14ac:dyDescent="0.25">
      <c r="A237" s="74" t="str">
        <f>IF(B237="","",MAX($A$8:A236)+1)</f>
        <v/>
      </c>
      <c r="B237" s="73"/>
      <c r="C237" s="338"/>
      <c r="D237" s="33"/>
      <c r="E237" s="5" t="str">
        <f t="shared" si="55"/>
        <v/>
      </c>
      <c r="F237" s="5" t="str">
        <f t="shared" si="56"/>
        <v/>
      </c>
      <c r="G237" s="338"/>
      <c r="H237" s="6" t="str">
        <f t="shared" si="57"/>
        <v/>
      </c>
      <c r="I237" s="5" t="str">
        <f t="shared" si="58"/>
        <v/>
      </c>
      <c r="J237" s="98" t="e">
        <f t="shared" si="59"/>
        <v>#N/A</v>
      </c>
      <c r="K237" s="6" t="str">
        <f t="shared" si="60"/>
        <v/>
      </c>
      <c r="L237" s="182" t="str">
        <f t="shared" si="61"/>
        <v/>
      </c>
      <c r="M237" s="338"/>
      <c r="N237" s="72" t="s">
        <v>29</v>
      </c>
      <c r="O237" s="5">
        <f t="shared" si="68"/>
        <v>0</v>
      </c>
      <c r="P237" s="183"/>
      <c r="Q237" s="183"/>
      <c r="R237" s="4" t="s">
        <v>13</v>
      </c>
      <c r="S237" s="5">
        <f t="shared" si="62"/>
        <v>0</v>
      </c>
      <c r="T237" s="33" t="s">
        <v>13</v>
      </c>
      <c r="U237" s="5">
        <f t="shared" si="69"/>
        <v>0</v>
      </c>
      <c r="V237" s="33" t="s">
        <v>13</v>
      </c>
      <c r="W237" s="171" t="str">
        <f t="shared" si="63"/>
        <v/>
      </c>
      <c r="X237" s="72" t="s">
        <v>531</v>
      </c>
      <c r="Y237" s="5">
        <f t="shared" si="70"/>
        <v>0</v>
      </c>
      <c r="Z237" s="72" t="s">
        <v>530</v>
      </c>
      <c r="AA237" s="6">
        <f t="shared" si="71"/>
        <v>0</v>
      </c>
      <c r="AB237" s="4" t="s">
        <v>516</v>
      </c>
      <c r="AC237" s="5">
        <f t="shared" si="64"/>
        <v>0</v>
      </c>
      <c r="AD237" s="6" t="str">
        <f t="shared" si="65"/>
        <v/>
      </c>
      <c r="AE237" s="41" t="str">
        <f t="shared" si="66"/>
        <v/>
      </c>
      <c r="AF237" s="41" t="str">
        <f t="shared" si="67"/>
        <v/>
      </c>
    </row>
    <row r="238" spans="1:32" ht="40.15" customHeight="1" x14ac:dyDescent="0.25">
      <c r="A238" s="74" t="str">
        <f>IF(B238="","",MAX($A$8:A237)+1)</f>
        <v/>
      </c>
      <c r="B238" s="73"/>
      <c r="C238" s="338"/>
      <c r="D238" s="33"/>
      <c r="E238" s="5" t="str">
        <f t="shared" si="55"/>
        <v/>
      </c>
      <c r="F238" s="5" t="str">
        <f t="shared" si="56"/>
        <v/>
      </c>
      <c r="G238" s="338"/>
      <c r="H238" s="6" t="str">
        <f t="shared" si="57"/>
        <v/>
      </c>
      <c r="I238" s="5" t="str">
        <f t="shared" si="58"/>
        <v/>
      </c>
      <c r="J238" s="98" t="e">
        <f t="shared" si="59"/>
        <v>#N/A</v>
      </c>
      <c r="K238" s="6" t="str">
        <f t="shared" si="60"/>
        <v/>
      </c>
      <c r="L238" s="182" t="str">
        <f t="shared" si="61"/>
        <v/>
      </c>
      <c r="M238" s="338"/>
      <c r="N238" s="72" t="s">
        <v>29</v>
      </c>
      <c r="O238" s="5">
        <f t="shared" si="68"/>
        <v>0</v>
      </c>
      <c r="P238" s="183"/>
      <c r="Q238" s="183"/>
      <c r="R238" s="4" t="s">
        <v>13</v>
      </c>
      <c r="S238" s="5">
        <f t="shared" si="62"/>
        <v>0</v>
      </c>
      <c r="T238" s="33" t="s">
        <v>13</v>
      </c>
      <c r="U238" s="5">
        <f t="shared" si="69"/>
        <v>0</v>
      </c>
      <c r="V238" s="33" t="s">
        <v>13</v>
      </c>
      <c r="W238" s="171" t="str">
        <f t="shared" si="63"/>
        <v/>
      </c>
      <c r="X238" s="72" t="s">
        <v>531</v>
      </c>
      <c r="Y238" s="5">
        <f t="shared" si="70"/>
        <v>0</v>
      </c>
      <c r="Z238" s="72" t="s">
        <v>530</v>
      </c>
      <c r="AA238" s="6">
        <f t="shared" si="71"/>
        <v>0</v>
      </c>
      <c r="AB238" s="4" t="s">
        <v>516</v>
      </c>
      <c r="AC238" s="5">
        <f t="shared" si="64"/>
        <v>0</v>
      </c>
      <c r="AD238" s="6" t="str">
        <f t="shared" si="65"/>
        <v/>
      </c>
      <c r="AE238" s="41" t="str">
        <f t="shared" si="66"/>
        <v/>
      </c>
      <c r="AF238" s="41" t="str">
        <f t="shared" si="67"/>
        <v/>
      </c>
    </row>
    <row r="239" spans="1:32" ht="40.15" customHeight="1" x14ac:dyDescent="0.25">
      <c r="A239" s="74" t="str">
        <f>IF(B239="","",MAX($A$8:A238)+1)</f>
        <v/>
      </c>
      <c r="B239" s="73"/>
      <c r="C239" s="338"/>
      <c r="D239" s="33"/>
      <c r="E239" s="5" t="str">
        <f t="shared" si="55"/>
        <v/>
      </c>
      <c r="F239" s="5" t="str">
        <f t="shared" si="56"/>
        <v/>
      </c>
      <c r="G239" s="338"/>
      <c r="H239" s="6" t="str">
        <f t="shared" si="57"/>
        <v/>
      </c>
      <c r="I239" s="5" t="str">
        <f t="shared" si="58"/>
        <v/>
      </c>
      <c r="J239" s="98" t="e">
        <f t="shared" si="59"/>
        <v>#N/A</v>
      </c>
      <c r="K239" s="6" t="str">
        <f t="shared" si="60"/>
        <v/>
      </c>
      <c r="L239" s="182" t="str">
        <f t="shared" si="61"/>
        <v/>
      </c>
      <c r="M239" s="338"/>
      <c r="N239" s="72" t="s">
        <v>29</v>
      </c>
      <c r="O239" s="5">
        <f t="shared" si="68"/>
        <v>0</v>
      </c>
      <c r="P239" s="183"/>
      <c r="Q239" s="183"/>
      <c r="R239" s="4" t="s">
        <v>13</v>
      </c>
      <c r="S239" s="5">
        <f t="shared" si="62"/>
        <v>0</v>
      </c>
      <c r="T239" s="33" t="s">
        <v>13</v>
      </c>
      <c r="U239" s="5">
        <f t="shared" si="69"/>
        <v>0</v>
      </c>
      <c r="V239" s="33" t="s">
        <v>13</v>
      </c>
      <c r="W239" s="171" t="str">
        <f t="shared" si="63"/>
        <v/>
      </c>
      <c r="X239" s="72" t="s">
        <v>531</v>
      </c>
      <c r="Y239" s="5">
        <f t="shared" si="70"/>
        <v>0</v>
      </c>
      <c r="Z239" s="72" t="s">
        <v>530</v>
      </c>
      <c r="AA239" s="6">
        <f t="shared" si="71"/>
        <v>0</v>
      </c>
      <c r="AB239" s="4" t="s">
        <v>516</v>
      </c>
      <c r="AC239" s="5">
        <f t="shared" si="64"/>
        <v>0</v>
      </c>
      <c r="AD239" s="6" t="str">
        <f t="shared" si="65"/>
        <v/>
      </c>
      <c r="AE239" s="41" t="str">
        <f t="shared" si="66"/>
        <v/>
      </c>
      <c r="AF239" s="41" t="str">
        <f t="shared" si="67"/>
        <v/>
      </c>
    </row>
    <row r="240" spans="1:32" ht="40.15" customHeight="1" x14ac:dyDescent="0.25">
      <c r="A240" s="74" t="str">
        <f>IF(B240="","",MAX($A$8:A239)+1)</f>
        <v/>
      </c>
      <c r="B240" s="73"/>
      <c r="C240" s="338"/>
      <c r="D240" s="33"/>
      <c r="E240" s="5" t="str">
        <f t="shared" si="55"/>
        <v/>
      </c>
      <c r="F240" s="5" t="str">
        <f t="shared" si="56"/>
        <v/>
      </c>
      <c r="G240" s="338"/>
      <c r="H240" s="6" t="str">
        <f t="shared" si="57"/>
        <v/>
      </c>
      <c r="I240" s="5" t="str">
        <f t="shared" si="58"/>
        <v/>
      </c>
      <c r="J240" s="98" t="e">
        <f t="shared" si="59"/>
        <v>#N/A</v>
      </c>
      <c r="K240" s="6" t="str">
        <f t="shared" si="60"/>
        <v/>
      </c>
      <c r="L240" s="182" t="str">
        <f t="shared" si="61"/>
        <v/>
      </c>
      <c r="M240" s="338"/>
      <c r="N240" s="72" t="s">
        <v>29</v>
      </c>
      <c r="O240" s="5">
        <f t="shared" si="68"/>
        <v>0</v>
      </c>
      <c r="P240" s="183"/>
      <c r="Q240" s="183"/>
      <c r="R240" s="4" t="s">
        <v>13</v>
      </c>
      <c r="S240" s="5">
        <f t="shared" si="62"/>
        <v>0</v>
      </c>
      <c r="T240" s="33" t="s">
        <v>13</v>
      </c>
      <c r="U240" s="5">
        <f t="shared" si="69"/>
        <v>0</v>
      </c>
      <c r="V240" s="33" t="s">
        <v>13</v>
      </c>
      <c r="W240" s="171" t="str">
        <f t="shared" si="63"/>
        <v/>
      </c>
      <c r="X240" s="72" t="s">
        <v>531</v>
      </c>
      <c r="Y240" s="5">
        <f t="shared" si="70"/>
        <v>0</v>
      </c>
      <c r="Z240" s="72" t="s">
        <v>530</v>
      </c>
      <c r="AA240" s="6">
        <f t="shared" si="71"/>
        <v>0</v>
      </c>
      <c r="AB240" s="4" t="s">
        <v>516</v>
      </c>
      <c r="AC240" s="5">
        <f t="shared" si="64"/>
        <v>0</v>
      </c>
      <c r="AD240" s="6" t="str">
        <f t="shared" si="65"/>
        <v/>
      </c>
      <c r="AE240" s="41" t="str">
        <f t="shared" si="66"/>
        <v/>
      </c>
      <c r="AF240" s="41" t="str">
        <f t="shared" si="67"/>
        <v/>
      </c>
    </row>
    <row r="241" spans="1:32" ht="40.15" customHeight="1" x14ac:dyDescent="0.25">
      <c r="A241" s="74" t="str">
        <f>IF(B241="","",MAX($A$8:A240)+1)</f>
        <v/>
      </c>
      <c r="B241" s="73"/>
      <c r="C241" s="338"/>
      <c r="D241" s="33"/>
      <c r="E241" s="5" t="str">
        <f t="shared" si="55"/>
        <v/>
      </c>
      <c r="F241" s="5" t="str">
        <f t="shared" si="56"/>
        <v/>
      </c>
      <c r="G241" s="338"/>
      <c r="H241" s="6" t="str">
        <f t="shared" si="57"/>
        <v/>
      </c>
      <c r="I241" s="5" t="str">
        <f t="shared" si="58"/>
        <v/>
      </c>
      <c r="J241" s="98" t="e">
        <f t="shared" si="59"/>
        <v>#N/A</v>
      </c>
      <c r="K241" s="6" t="str">
        <f t="shared" si="60"/>
        <v/>
      </c>
      <c r="L241" s="182" t="str">
        <f t="shared" si="61"/>
        <v/>
      </c>
      <c r="M241" s="338"/>
      <c r="N241" s="72" t="s">
        <v>29</v>
      </c>
      <c r="O241" s="5">
        <f t="shared" si="68"/>
        <v>0</v>
      </c>
      <c r="P241" s="183"/>
      <c r="Q241" s="183"/>
      <c r="R241" s="4" t="s">
        <v>13</v>
      </c>
      <c r="S241" s="5">
        <f t="shared" si="62"/>
        <v>0</v>
      </c>
      <c r="T241" s="33" t="s">
        <v>13</v>
      </c>
      <c r="U241" s="5">
        <f t="shared" si="69"/>
        <v>0</v>
      </c>
      <c r="V241" s="33" t="s">
        <v>13</v>
      </c>
      <c r="W241" s="171" t="str">
        <f t="shared" si="63"/>
        <v/>
      </c>
      <c r="X241" s="72" t="s">
        <v>531</v>
      </c>
      <c r="Y241" s="5">
        <f t="shared" si="70"/>
        <v>0</v>
      </c>
      <c r="Z241" s="72" t="s">
        <v>530</v>
      </c>
      <c r="AA241" s="6">
        <f t="shared" si="71"/>
        <v>0</v>
      </c>
      <c r="AB241" s="4" t="s">
        <v>516</v>
      </c>
      <c r="AC241" s="5">
        <f t="shared" si="64"/>
        <v>0</v>
      </c>
      <c r="AD241" s="6" t="str">
        <f t="shared" si="65"/>
        <v/>
      </c>
      <c r="AE241" s="41" t="str">
        <f t="shared" si="66"/>
        <v/>
      </c>
      <c r="AF241" s="41" t="str">
        <f t="shared" si="67"/>
        <v/>
      </c>
    </row>
    <row r="242" spans="1:32" ht="40.15" customHeight="1" x14ac:dyDescent="0.25">
      <c r="A242" s="74" t="str">
        <f>IF(B242="","",MAX($A$8:A241)+1)</f>
        <v/>
      </c>
      <c r="B242" s="73"/>
      <c r="C242" s="338"/>
      <c r="D242" s="33"/>
      <c r="E242" s="5" t="str">
        <f t="shared" si="55"/>
        <v/>
      </c>
      <c r="F242" s="5" t="str">
        <f t="shared" si="56"/>
        <v/>
      </c>
      <c r="G242" s="338"/>
      <c r="H242" s="6" t="str">
        <f t="shared" si="57"/>
        <v/>
      </c>
      <c r="I242" s="5" t="str">
        <f t="shared" si="58"/>
        <v/>
      </c>
      <c r="J242" s="98" t="e">
        <f t="shared" si="59"/>
        <v>#N/A</v>
      </c>
      <c r="K242" s="6" t="str">
        <f t="shared" si="60"/>
        <v/>
      </c>
      <c r="L242" s="182" t="str">
        <f t="shared" si="61"/>
        <v/>
      </c>
      <c r="M242" s="338"/>
      <c r="N242" s="72" t="s">
        <v>29</v>
      </c>
      <c r="O242" s="5">
        <f t="shared" si="68"/>
        <v>0</v>
      </c>
      <c r="P242" s="183"/>
      <c r="Q242" s="183"/>
      <c r="R242" s="4" t="s">
        <v>13</v>
      </c>
      <c r="S242" s="5">
        <f t="shared" si="62"/>
        <v>0</v>
      </c>
      <c r="T242" s="33" t="s">
        <v>13</v>
      </c>
      <c r="U242" s="5">
        <f t="shared" si="69"/>
        <v>0</v>
      </c>
      <c r="V242" s="33" t="s">
        <v>13</v>
      </c>
      <c r="W242" s="171" t="str">
        <f t="shared" si="63"/>
        <v/>
      </c>
      <c r="X242" s="72" t="s">
        <v>531</v>
      </c>
      <c r="Y242" s="5">
        <f t="shared" si="70"/>
        <v>0</v>
      </c>
      <c r="Z242" s="72" t="s">
        <v>530</v>
      </c>
      <c r="AA242" s="6">
        <f t="shared" si="71"/>
        <v>0</v>
      </c>
      <c r="AB242" s="4" t="s">
        <v>516</v>
      </c>
      <c r="AC242" s="5">
        <f t="shared" si="64"/>
        <v>0</v>
      </c>
      <c r="AD242" s="6" t="str">
        <f t="shared" si="65"/>
        <v/>
      </c>
      <c r="AE242" s="41" t="str">
        <f t="shared" si="66"/>
        <v/>
      </c>
      <c r="AF242" s="41" t="str">
        <f t="shared" si="67"/>
        <v/>
      </c>
    </row>
    <row r="243" spans="1:32" ht="40.15" customHeight="1" x14ac:dyDescent="0.25">
      <c r="A243" s="74" t="str">
        <f>IF(B243="","",MAX($A$8:A242)+1)</f>
        <v/>
      </c>
      <c r="B243" s="73"/>
      <c r="C243" s="338"/>
      <c r="D243" s="33"/>
      <c r="E243" s="5" t="str">
        <f t="shared" si="55"/>
        <v/>
      </c>
      <c r="F243" s="5" t="str">
        <f t="shared" si="56"/>
        <v/>
      </c>
      <c r="G243" s="338"/>
      <c r="H243" s="6" t="str">
        <f t="shared" si="57"/>
        <v/>
      </c>
      <c r="I243" s="5" t="str">
        <f t="shared" si="58"/>
        <v/>
      </c>
      <c r="J243" s="98" t="e">
        <f t="shared" si="59"/>
        <v>#N/A</v>
      </c>
      <c r="K243" s="6" t="str">
        <f t="shared" si="60"/>
        <v/>
      </c>
      <c r="L243" s="182" t="str">
        <f t="shared" si="61"/>
        <v/>
      </c>
      <c r="M243" s="338"/>
      <c r="N243" s="72" t="s">
        <v>29</v>
      </c>
      <c r="O243" s="5">
        <f t="shared" si="68"/>
        <v>0</v>
      </c>
      <c r="P243" s="183"/>
      <c r="Q243" s="183"/>
      <c r="R243" s="4" t="s">
        <v>13</v>
      </c>
      <c r="S243" s="5">
        <f t="shared" si="62"/>
        <v>0</v>
      </c>
      <c r="T243" s="33" t="s">
        <v>13</v>
      </c>
      <c r="U243" s="5">
        <f t="shared" si="69"/>
        <v>0</v>
      </c>
      <c r="V243" s="33" t="s">
        <v>13</v>
      </c>
      <c r="W243" s="171" t="str">
        <f t="shared" si="63"/>
        <v/>
      </c>
      <c r="X243" s="72" t="s">
        <v>531</v>
      </c>
      <c r="Y243" s="5">
        <f t="shared" si="70"/>
        <v>0</v>
      </c>
      <c r="Z243" s="72" t="s">
        <v>530</v>
      </c>
      <c r="AA243" s="6">
        <f t="shared" si="71"/>
        <v>0</v>
      </c>
      <c r="AB243" s="4" t="s">
        <v>516</v>
      </c>
      <c r="AC243" s="5">
        <f t="shared" si="64"/>
        <v>0</v>
      </c>
      <c r="AD243" s="6" t="str">
        <f t="shared" si="65"/>
        <v/>
      </c>
      <c r="AE243" s="41" t="str">
        <f t="shared" si="66"/>
        <v/>
      </c>
      <c r="AF243" s="41" t="str">
        <f t="shared" si="67"/>
        <v/>
      </c>
    </row>
    <row r="244" spans="1:32" ht="40.15" customHeight="1" x14ac:dyDescent="0.25">
      <c r="A244" s="74" t="str">
        <f>IF(B244="","",MAX($A$8:A243)+1)</f>
        <v/>
      </c>
      <c r="B244" s="73"/>
      <c r="C244" s="338"/>
      <c r="D244" s="33"/>
      <c r="E244" s="5" t="str">
        <f t="shared" si="55"/>
        <v/>
      </c>
      <c r="F244" s="5" t="str">
        <f t="shared" si="56"/>
        <v/>
      </c>
      <c r="G244" s="338"/>
      <c r="H244" s="6" t="str">
        <f t="shared" si="57"/>
        <v/>
      </c>
      <c r="I244" s="5" t="str">
        <f t="shared" si="58"/>
        <v/>
      </c>
      <c r="J244" s="98" t="e">
        <f t="shared" si="59"/>
        <v>#N/A</v>
      </c>
      <c r="K244" s="6" t="str">
        <f t="shared" si="60"/>
        <v/>
      </c>
      <c r="L244" s="182" t="str">
        <f t="shared" si="61"/>
        <v/>
      </c>
      <c r="M244" s="338"/>
      <c r="N244" s="72" t="s">
        <v>29</v>
      </c>
      <c r="O244" s="5">
        <f t="shared" si="68"/>
        <v>0</v>
      </c>
      <c r="P244" s="183"/>
      <c r="Q244" s="183"/>
      <c r="R244" s="4" t="s">
        <v>13</v>
      </c>
      <c r="S244" s="5">
        <f t="shared" si="62"/>
        <v>0</v>
      </c>
      <c r="T244" s="33" t="s">
        <v>13</v>
      </c>
      <c r="U244" s="5">
        <f t="shared" si="69"/>
        <v>0</v>
      </c>
      <c r="V244" s="33" t="s">
        <v>13</v>
      </c>
      <c r="W244" s="171" t="str">
        <f t="shared" si="63"/>
        <v/>
      </c>
      <c r="X244" s="72" t="s">
        <v>531</v>
      </c>
      <c r="Y244" s="5">
        <f t="shared" si="70"/>
        <v>0</v>
      </c>
      <c r="Z244" s="72" t="s">
        <v>530</v>
      </c>
      <c r="AA244" s="6">
        <f t="shared" si="71"/>
        <v>0</v>
      </c>
      <c r="AB244" s="4" t="s">
        <v>516</v>
      </c>
      <c r="AC244" s="5">
        <f t="shared" si="64"/>
        <v>0</v>
      </c>
      <c r="AD244" s="6" t="str">
        <f t="shared" si="65"/>
        <v/>
      </c>
      <c r="AE244" s="41" t="str">
        <f t="shared" si="66"/>
        <v/>
      </c>
      <c r="AF244" s="41" t="str">
        <f t="shared" si="67"/>
        <v/>
      </c>
    </row>
    <row r="245" spans="1:32" ht="40.15" customHeight="1" x14ac:dyDescent="0.25">
      <c r="A245" s="74" t="str">
        <f>IF(B245="","",MAX($A$8:A244)+1)</f>
        <v/>
      </c>
      <c r="B245" s="73"/>
      <c r="C245" s="338"/>
      <c r="D245" s="33"/>
      <c r="E245" s="5" t="str">
        <f t="shared" si="55"/>
        <v/>
      </c>
      <c r="F245" s="5" t="str">
        <f t="shared" si="56"/>
        <v/>
      </c>
      <c r="G245" s="338"/>
      <c r="H245" s="6" t="str">
        <f t="shared" si="57"/>
        <v/>
      </c>
      <c r="I245" s="5" t="str">
        <f t="shared" si="58"/>
        <v/>
      </c>
      <c r="J245" s="98" t="e">
        <f t="shared" si="59"/>
        <v>#N/A</v>
      </c>
      <c r="K245" s="6" t="str">
        <f t="shared" si="60"/>
        <v/>
      </c>
      <c r="L245" s="182" t="str">
        <f t="shared" si="61"/>
        <v/>
      </c>
      <c r="M245" s="338"/>
      <c r="N245" s="72" t="s">
        <v>29</v>
      </c>
      <c r="O245" s="5">
        <f t="shared" si="68"/>
        <v>0</v>
      </c>
      <c r="P245" s="183"/>
      <c r="Q245" s="183"/>
      <c r="R245" s="4" t="s">
        <v>13</v>
      </c>
      <c r="S245" s="5">
        <f t="shared" si="62"/>
        <v>0</v>
      </c>
      <c r="T245" s="33" t="s">
        <v>13</v>
      </c>
      <c r="U245" s="5">
        <f t="shared" si="69"/>
        <v>0</v>
      </c>
      <c r="V245" s="33" t="s">
        <v>13</v>
      </c>
      <c r="W245" s="171" t="str">
        <f t="shared" si="63"/>
        <v/>
      </c>
      <c r="X245" s="72" t="s">
        <v>531</v>
      </c>
      <c r="Y245" s="5">
        <f t="shared" si="70"/>
        <v>0</v>
      </c>
      <c r="Z245" s="72" t="s">
        <v>530</v>
      </c>
      <c r="AA245" s="6">
        <f t="shared" si="71"/>
        <v>0</v>
      </c>
      <c r="AB245" s="4" t="s">
        <v>516</v>
      </c>
      <c r="AC245" s="5">
        <f t="shared" si="64"/>
        <v>0</v>
      </c>
      <c r="AD245" s="6" t="str">
        <f t="shared" si="65"/>
        <v/>
      </c>
      <c r="AE245" s="41" t="str">
        <f t="shared" si="66"/>
        <v/>
      </c>
      <c r="AF245" s="41" t="str">
        <f t="shared" si="67"/>
        <v/>
      </c>
    </row>
    <row r="246" spans="1:32" ht="40.15" customHeight="1" x14ac:dyDescent="0.25">
      <c r="A246" s="74" t="str">
        <f>IF(B246="","",MAX($A$8:A245)+1)</f>
        <v/>
      </c>
      <c r="B246" s="73"/>
      <c r="C246" s="338"/>
      <c r="D246" s="33"/>
      <c r="E246" s="5" t="str">
        <f t="shared" si="55"/>
        <v/>
      </c>
      <c r="F246" s="5" t="str">
        <f t="shared" si="56"/>
        <v/>
      </c>
      <c r="G246" s="338"/>
      <c r="H246" s="6" t="str">
        <f t="shared" si="57"/>
        <v/>
      </c>
      <c r="I246" s="5" t="str">
        <f t="shared" si="58"/>
        <v/>
      </c>
      <c r="J246" s="98" t="e">
        <f t="shared" si="59"/>
        <v>#N/A</v>
      </c>
      <c r="K246" s="6" t="str">
        <f t="shared" si="60"/>
        <v/>
      </c>
      <c r="L246" s="182" t="str">
        <f t="shared" si="61"/>
        <v/>
      </c>
      <c r="M246" s="338"/>
      <c r="N246" s="72" t="s">
        <v>29</v>
      </c>
      <c r="O246" s="5">
        <f t="shared" si="68"/>
        <v>0</v>
      </c>
      <c r="P246" s="183"/>
      <c r="Q246" s="183"/>
      <c r="R246" s="4" t="s">
        <v>13</v>
      </c>
      <c r="S246" s="5">
        <f t="shared" si="62"/>
        <v>0</v>
      </c>
      <c r="T246" s="33" t="s">
        <v>13</v>
      </c>
      <c r="U246" s="5">
        <f t="shared" si="69"/>
        <v>0</v>
      </c>
      <c r="V246" s="33" t="s">
        <v>13</v>
      </c>
      <c r="W246" s="171" t="str">
        <f t="shared" si="63"/>
        <v/>
      </c>
      <c r="X246" s="72" t="s">
        <v>531</v>
      </c>
      <c r="Y246" s="5">
        <f t="shared" si="70"/>
        <v>0</v>
      </c>
      <c r="Z246" s="72" t="s">
        <v>530</v>
      </c>
      <c r="AA246" s="6">
        <f t="shared" si="71"/>
        <v>0</v>
      </c>
      <c r="AB246" s="4" t="s">
        <v>516</v>
      </c>
      <c r="AC246" s="5">
        <f t="shared" si="64"/>
        <v>0</v>
      </c>
      <c r="AD246" s="6" t="str">
        <f t="shared" si="65"/>
        <v/>
      </c>
      <c r="AE246" s="41" t="str">
        <f t="shared" si="66"/>
        <v/>
      </c>
      <c r="AF246" s="41" t="str">
        <f t="shared" si="67"/>
        <v/>
      </c>
    </row>
    <row r="247" spans="1:32" ht="40.15" customHeight="1" x14ac:dyDescent="0.25">
      <c r="A247" s="74" t="str">
        <f>IF(B247="","",MAX($A$8:A246)+1)</f>
        <v/>
      </c>
      <c r="B247" s="73"/>
      <c r="C247" s="338"/>
      <c r="D247" s="33"/>
      <c r="E247" s="5" t="str">
        <f t="shared" si="55"/>
        <v/>
      </c>
      <c r="F247" s="5" t="str">
        <f t="shared" si="56"/>
        <v/>
      </c>
      <c r="G247" s="338"/>
      <c r="H247" s="6" t="str">
        <f t="shared" si="57"/>
        <v/>
      </c>
      <c r="I247" s="5" t="str">
        <f t="shared" si="58"/>
        <v/>
      </c>
      <c r="J247" s="98" t="e">
        <f t="shared" si="59"/>
        <v>#N/A</v>
      </c>
      <c r="K247" s="6" t="str">
        <f t="shared" si="60"/>
        <v/>
      </c>
      <c r="L247" s="182" t="str">
        <f t="shared" si="61"/>
        <v/>
      </c>
      <c r="M247" s="338"/>
      <c r="N247" s="72" t="s">
        <v>29</v>
      </c>
      <c r="O247" s="5">
        <f t="shared" si="68"/>
        <v>0</v>
      </c>
      <c r="P247" s="183"/>
      <c r="Q247" s="183"/>
      <c r="R247" s="4" t="s">
        <v>13</v>
      </c>
      <c r="S247" s="5">
        <f t="shared" si="62"/>
        <v>0</v>
      </c>
      <c r="T247" s="33" t="s">
        <v>13</v>
      </c>
      <c r="U247" s="5">
        <f t="shared" si="69"/>
        <v>0</v>
      </c>
      <c r="V247" s="33" t="s">
        <v>13</v>
      </c>
      <c r="W247" s="171" t="str">
        <f t="shared" si="63"/>
        <v/>
      </c>
      <c r="X247" s="72" t="s">
        <v>531</v>
      </c>
      <c r="Y247" s="5">
        <f t="shared" si="70"/>
        <v>0</v>
      </c>
      <c r="Z247" s="72" t="s">
        <v>530</v>
      </c>
      <c r="AA247" s="6">
        <f t="shared" si="71"/>
        <v>0</v>
      </c>
      <c r="AB247" s="4" t="s">
        <v>516</v>
      </c>
      <c r="AC247" s="5">
        <f t="shared" si="64"/>
        <v>0</v>
      </c>
      <c r="AD247" s="6" t="str">
        <f t="shared" si="65"/>
        <v/>
      </c>
      <c r="AE247" s="41" t="str">
        <f t="shared" si="66"/>
        <v/>
      </c>
      <c r="AF247" s="41" t="str">
        <f t="shared" si="67"/>
        <v/>
      </c>
    </row>
    <row r="248" spans="1:32" ht="40.15" customHeight="1" x14ac:dyDescent="0.25">
      <c r="A248" s="74" t="str">
        <f>IF(B248="","",MAX($A$8:A247)+1)</f>
        <v/>
      </c>
      <c r="B248" s="73"/>
      <c r="C248" s="338"/>
      <c r="D248" s="33"/>
      <c r="E248" s="5" t="str">
        <f t="shared" si="55"/>
        <v/>
      </c>
      <c r="F248" s="5" t="str">
        <f t="shared" si="56"/>
        <v/>
      </c>
      <c r="G248" s="338"/>
      <c r="H248" s="6" t="str">
        <f t="shared" si="57"/>
        <v/>
      </c>
      <c r="I248" s="5" t="str">
        <f t="shared" si="58"/>
        <v/>
      </c>
      <c r="J248" s="98" t="e">
        <f t="shared" si="59"/>
        <v>#N/A</v>
      </c>
      <c r="K248" s="6" t="str">
        <f t="shared" si="60"/>
        <v/>
      </c>
      <c r="L248" s="182" t="str">
        <f t="shared" si="61"/>
        <v/>
      </c>
      <c r="M248" s="338"/>
      <c r="N248" s="72" t="s">
        <v>29</v>
      </c>
      <c r="O248" s="5">
        <f t="shared" si="68"/>
        <v>0</v>
      </c>
      <c r="P248" s="183"/>
      <c r="Q248" s="183"/>
      <c r="R248" s="4" t="s">
        <v>13</v>
      </c>
      <c r="S248" s="5">
        <f t="shared" si="62"/>
        <v>0</v>
      </c>
      <c r="T248" s="33" t="s">
        <v>13</v>
      </c>
      <c r="U248" s="5">
        <f t="shared" si="69"/>
        <v>0</v>
      </c>
      <c r="V248" s="33" t="s">
        <v>13</v>
      </c>
      <c r="W248" s="171" t="str">
        <f t="shared" si="63"/>
        <v/>
      </c>
      <c r="X248" s="72" t="s">
        <v>531</v>
      </c>
      <c r="Y248" s="5">
        <f t="shared" si="70"/>
        <v>0</v>
      </c>
      <c r="Z248" s="72" t="s">
        <v>530</v>
      </c>
      <c r="AA248" s="6">
        <f t="shared" si="71"/>
        <v>0</v>
      </c>
      <c r="AB248" s="4" t="s">
        <v>516</v>
      </c>
      <c r="AC248" s="5">
        <f t="shared" si="64"/>
        <v>0</v>
      </c>
      <c r="AD248" s="6" t="str">
        <f t="shared" si="65"/>
        <v/>
      </c>
      <c r="AE248" s="41" t="str">
        <f t="shared" si="66"/>
        <v/>
      </c>
      <c r="AF248" s="41" t="str">
        <f t="shared" si="67"/>
        <v/>
      </c>
    </row>
    <row r="249" spans="1:32" ht="40.15" customHeight="1" x14ac:dyDescent="0.25">
      <c r="A249" s="74" t="str">
        <f>IF(B249="","",MAX($A$8:A248)+1)</f>
        <v/>
      </c>
      <c r="B249" s="73"/>
      <c r="C249" s="338"/>
      <c r="D249" s="33"/>
      <c r="E249" s="5" t="str">
        <f t="shared" si="55"/>
        <v/>
      </c>
      <c r="F249" s="5" t="str">
        <f t="shared" si="56"/>
        <v/>
      </c>
      <c r="G249" s="338"/>
      <c r="H249" s="6" t="str">
        <f t="shared" si="57"/>
        <v/>
      </c>
      <c r="I249" s="5" t="str">
        <f t="shared" si="58"/>
        <v/>
      </c>
      <c r="J249" s="98" t="e">
        <f t="shared" si="59"/>
        <v>#N/A</v>
      </c>
      <c r="K249" s="6" t="str">
        <f t="shared" si="60"/>
        <v/>
      </c>
      <c r="L249" s="182" t="str">
        <f t="shared" si="61"/>
        <v/>
      </c>
      <c r="M249" s="338"/>
      <c r="N249" s="72" t="s">
        <v>29</v>
      </c>
      <c r="O249" s="5">
        <f t="shared" si="68"/>
        <v>0</v>
      </c>
      <c r="P249" s="183"/>
      <c r="Q249" s="183"/>
      <c r="R249" s="4" t="s">
        <v>13</v>
      </c>
      <c r="S249" s="5">
        <f t="shared" si="62"/>
        <v>0</v>
      </c>
      <c r="T249" s="33" t="s">
        <v>13</v>
      </c>
      <c r="U249" s="5">
        <f t="shared" si="69"/>
        <v>0</v>
      </c>
      <c r="V249" s="33" t="s">
        <v>13</v>
      </c>
      <c r="W249" s="171" t="str">
        <f t="shared" si="63"/>
        <v/>
      </c>
      <c r="X249" s="72" t="s">
        <v>531</v>
      </c>
      <c r="Y249" s="5">
        <f t="shared" si="70"/>
        <v>0</v>
      </c>
      <c r="Z249" s="72" t="s">
        <v>530</v>
      </c>
      <c r="AA249" s="6">
        <f t="shared" si="71"/>
        <v>0</v>
      </c>
      <c r="AB249" s="4" t="s">
        <v>516</v>
      </c>
      <c r="AC249" s="5">
        <f t="shared" si="64"/>
        <v>0</v>
      </c>
      <c r="AD249" s="6" t="str">
        <f t="shared" si="65"/>
        <v/>
      </c>
      <c r="AE249" s="41" t="str">
        <f t="shared" si="66"/>
        <v/>
      </c>
      <c r="AF249" s="41" t="str">
        <f t="shared" si="67"/>
        <v/>
      </c>
    </row>
    <row r="250" spans="1:32" ht="40.15" customHeight="1" x14ac:dyDescent="0.25">
      <c r="A250" s="74" t="str">
        <f>IF(B250="","",MAX($A$8:A249)+1)</f>
        <v/>
      </c>
      <c r="B250" s="73"/>
      <c r="C250" s="338"/>
      <c r="D250" s="33"/>
      <c r="E250" s="5" t="str">
        <f t="shared" si="55"/>
        <v/>
      </c>
      <c r="F250" s="5" t="str">
        <f t="shared" si="56"/>
        <v/>
      </c>
      <c r="G250" s="338"/>
      <c r="H250" s="6" t="str">
        <f t="shared" si="57"/>
        <v/>
      </c>
      <c r="I250" s="5" t="str">
        <f t="shared" si="58"/>
        <v/>
      </c>
      <c r="J250" s="98" t="e">
        <f t="shared" si="59"/>
        <v>#N/A</v>
      </c>
      <c r="K250" s="6" t="str">
        <f t="shared" si="60"/>
        <v/>
      </c>
      <c r="L250" s="182" t="str">
        <f t="shared" si="61"/>
        <v/>
      </c>
      <c r="M250" s="338"/>
      <c r="N250" s="72" t="s">
        <v>29</v>
      </c>
      <c r="O250" s="5">
        <f t="shared" si="68"/>
        <v>0</v>
      </c>
      <c r="P250" s="183"/>
      <c r="Q250" s="183"/>
      <c r="R250" s="4" t="s">
        <v>13</v>
      </c>
      <c r="S250" s="5">
        <f t="shared" si="62"/>
        <v>0</v>
      </c>
      <c r="T250" s="33" t="s">
        <v>13</v>
      </c>
      <c r="U250" s="5">
        <f t="shared" si="69"/>
        <v>0</v>
      </c>
      <c r="V250" s="33" t="s">
        <v>13</v>
      </c>
      <c r="W250" s="171" t="str">
        <f t="shared" si="63"/>
        <v/>
      </c>
      <c r="X250" s="72" t="s">
        <v>531</v>
      </c>
      <c r="Y250" s="5">
        <f t="shared" si="70"/>
        <v>0</v>
      </c>
      <c r="Z250" s="72" t="s">
        <v>530</v>
      </c>
      <c r="AA250" s="6">
        <f t="shared" si="71"/>
        <v>0</v>
      </c>
      <c r="AB250" s="4" t="s">
        <v>516</v>
      </c>
      <c r="AC250" s="5">
        <f t="shared" si="64"/>
        <v>0</v>
      </c>
      <c r="AD250" s="6" t="str">
        <f t="shared" si="65"/>
        <v/>
      </c>
      <c r="AE250" s="41" t="str">
        <f t="shared" si="66"/>
        <v/>
      </c>
      <c r="AF250" s="41" t="str">
        <f t="shared" si="67"/>
        <v/>
      </c>
    </row>
    <row r="251" spans="1:32" ht="40.15" customHeight="1" x14ac:dyDescent="0.25">
      <c r="A251" s="74" t="str">
        <f>IF(B251="","",MAX($A$8:A250)+1)</f>
        <v/>
      </c>
      <c r="B251" s="73"/>
      <c r="C251" s="338"/>
      <c r="D251" s="33"/>
      <c r="E251" s="5" t="str">
        <f t="shared" si="55"/>
        <v/>
      </c>
      <c r="F251" s="5" t="str">
        <f t="shared" si="56"/>
        <v/>
      </c>
      <c r="G251" s="338"/>
      <c r="H251" s="6" t="str">
        <f t="shared" si="57"/>
        <v/>
      </c>
      <c r="I251" s="5" t="str">
        <f t="shared" si="58"/>
        <v/>
      </c>
      <c r="J251" s="98" t="e">
        <f t="shared" si="59"/>
        <v>#N/A</v>
      </c>
      <c r="K251" s="6" t="str">
        <f t="shared" si="60"/>
        <v/>
      </c>
      <c r="L251" s="182" t="str">
        <f t="shared" si="61"/>
        <v/>
      </c>
      <c r="M251" s="338"/>
      <c r="N251" s="72" t="s">
        <v>29</v>
      </c>
      <c r="O251" s="5">
        <f t="shared" si="68"/>
        <v>0</v>
      </c>
      <c r="P251" s="183"/>
      <c r="Q251" s="183"/>
      <c r="R251" s="4" t="s">
        <v>13</v>
      </c>
      <c r="S251" s="5">
        <f t="shared" si="62"/>
        <v>0</v>
      </c>
      <c r="T251" s="33" t="s">
        <v>13</v>
      </c>
      <c r="U251" s="5">
        <f t="shared" si="69"/>
        <v>0</v>
      </c>
      <c r="V251" s="33" t="s">
        <v>13</v>
      </c>
      <c r="W251" s="171" t="str">
        <f t="shared" si="63"/>
        <v/>
      </c>
      <c r="X251" s="72" t="s">
        <v>531</v>
      </c>
      <c r="Y251" s="5">
        <f t="shared" si="70"/>
        <v>0</v>
      </c>
      <c r="Z251" s="72" t="s">
        <v>530</v>
      </c>
      <c r="AA251" s="6">
        <f t="shared" si="71"/>
        <v>0</v>
      </c>
      <c r="AB251" s="4" t="s">
        <v>516</v>
      </c>
      <c r="AC251" s="5">
        <f t="shared" si="64"/>
        <v>0</v>
      </c>
      <c r="AD251" s="6" t="str">
        <f t="shared" si="65"/>
        <v/>
      </c>
      <c r="AE251" s="41" t="str">
        <f t="shared" si="66"/>
        <v/>
      </c>
      <c r="AF251" s="41" t="str">
        <f t="shared" si="67"/>
        <v/>
      </c>
    </row>
    <row r="252" spans="1:32" ht="40.15" customHeight="1" x14ac:dyDescent="0.25">
      <c r="A252" s="74" t="str">
        <f>IF(B252="","",MAX($A$8:A251)+1)</f>
        <v/>
      </c>
      <c r="B252" s="73"/>
      <c r="C252" s="338"/>
      <c r="D252" s="33"/>
      <c r="E252" s="5" t="str">
        <f t="shared" si="55"/>
        <v/>
      </c>
      <c r="F252" s="5" t="str">
        <f t="shared" si="56"/>
        <v/>
      </c>
      <c r="G252" s="338"/>
      <c r="H252" s="6" t="str">
        <f t="shared" si="57"/>
        <v/>
      </c>
      <c r="I252" s="5" t="str">
        <f t="shared" si="58"/>
        <v/>
      </c>
      <c r="J252" s="98" t="e">
        <f t="shared" si="59"/>
        <v>#N/A</v>
      </c>
      <c r="K252" s="6" t="str">
        <f t="shared" si="60"/>
        <v/>
      </c>
      <c r="L252" s="182" t="str">
        <f t="shared" si="61"/>
        <v/>
      </c>
      <c r="M252" s="338"/>
      <c r="N252" s="72" t="s">
        <v>29</v>
      </c>
      <c r="O252" s="5">
        <f t="shared" si="68"/>
        <v>0</v>
      </c>
      <c r="P252" s="183"/>
      <c r="Q252" s="183"/>
      <c r="R252" s="4" t="s">
        <v>13</v>
      </c>
      <c r="S252" s="5">
        <f t="shared" si="62"/>
        <v>0</v>
      </c>
      <c r="T252" s="33" t="s">
        <v>13</v>
      </c>
      <c r="U252" s="5">
        <f t="shared" si="69"/>
        <v>0</v>
      </c>
      <c r="V252" s="33" t="s">
        <v>13</v>
      </c>
      <c r="W252" s="171" t="str">
        <f t="shared" si="63"/>
        <v/>
      </c>
      <c r="X252" s="72" t="s">
        <v>531</v>
      </c>
      <c r="Y252" s="5">
        <f t="shared" si="70"/>
        <v>0</v>
      </c>
      <c r="Z252" s="72" t="s">
        <v>530</v>
      </c>
      <c r="AA252" s="6">
        <f t="shared" si="71"/>
        <v>0</v>
      </c>
      <c r="AB252" s="4" t="s">
        <v>516</v>
      </c>
      <c r="AC252" s="5">
        <f t="shared" si="64"/>
        <v>0</v>
      </c>
      <c r="AD252" s="6" t="str">
        <f t="shared" si="65"/>
        <v/>
      </c>
      <c r="AE252" s="41" t="str">
        <f t="shared" si="66"/>
        <v/>
      </c>
      <c r="AF252" s="41" t="str">
        <f t="shared" si="67"/>
        <v/>
      </c>
    </row>
    <row r="253" spans="1:32" ht="40.15" customHeight="1" x14ac:dyDescent="0.25">
      <c r="A253" s="74" t="str">
        <f>IF(B253="","",MAX($A$8:A252)+1)</f>
        <v/>
      </c>
      <c r="B253" s="73"/>
      <c r="C253" s="338"/>
      <c r="D253" s="33"/>
      <c r="E253" s="5" t="str">
        <f t="shared" si="55"/>
        <v/>
      </c>
      <c r="F253" s="5" t="str">
        <f t="shared" si="56"/>
        <v/>
      </c>
      <c r="G253" s="338"/>
      <c r="H253" s="6" t="str">
        <f t="shared" si="57"/>
        <v/>
      </c>
      <c r="I253" s="5" t="str">
        <f t="shared" si="58"/>
        <v/>
      </c>
      <c r="J253" s="98" t="e">
        <f t="shared" si="59"/>
        <v>#N/A</v>
      </c>
      <c r="K253" s="6" t="str">
        <f t="shared" si="60"/>
        <v/>
      </c>
      <c r="L253" s="182" t="str">
        <f t="shared" si="61"/>
        <v/>
      </c>
      <c r="M253" s="338"/>
      <c r="N253" s="72" t="s">
        <v>29</v>
      </c>
      <c r="O253" s="5">
        <f t="shared" si="68"/>
        <v>0</v>
      </c>
      <c r="P253" s="183"/>
      <c r="Q253" s="183"/>
      <c r="R253" s="4" t="s">
        <v>13</v>
      </c>
      <c r="S253" s="5">
        <f t="shared" si="62"/>
        <v>0</v>
      </c>
      <c r="T253" s="33" t="s">
        <v>13</v>
      </c>
      <c r="U253" s="5">
        <f t="shared" si="69"/>
        <v>0</v>
      </c>
      <c r="V253" s="33" t="s">
        <v>13</v>
      </c>
      <c r="W253" s="171" t="str">
        <f t="shared" si="63"/>
        <v/>
      </c>
      <c r="X253" s="72" t="s">
        <v>531</v>
      </c>
      <c r="Y253" s="5">
        <f t="shared" si="70"/>
        <v>0</v>
      </c>
      <c r="Z253" s="72" t="s">
        <v>530</v>
      </c>
      <c r="AA253" s="6">
        <f t="shared" si="71"/>
        <v>0</v>
      </c>
      <c r="AB253" s="4" t="s">
        <v>516</v>
      </c>
      <c r="AC253" s="5">
        <f t="shared" si="64"/>
        <v>0</v>
      </c>
      <c r="AD253" s="6" t="str">
        <f t="shared" si="65"/>
        <v/>
      </c>
      <c r="AE253" s="41" t="str">
        <f t="shared" si="66"/>
        <v/>
      </c>
      <c r="AF253" s="41" t="str">
        <f t="shared" si="67"/>
        <v/>
      </c>
    </row>
    <row r="254" spans="1:32" ht="40.15" customHeight="1" x14ac:dyDescent="0.25">
      <c r="A254" s="74" t="str">
        <f>IF(B254="","",MAX($A$8:A253)+1)</f>
        <v/>
      </c>
      <c r="B254" s="73"/>
      <c r="C254" s="338"/>
      <c r="D254" s="33"/>
      <c r="E254" s="5" t="str">
        <f t="shared" si="55"/>
        <v/>
      </c>
      <c r="F254" s="5" t="str">
        <f t="shared" si="56"/>
        <v/>
      </c>
      <c r="G254" s="338"/>
      <c r="H254" s="6" t="str">
        <f t="shared" si="57"/>
        <v/>
      </c>
      <c r="I254" s="5" t="str">
        <f t="shared" si="58"/>
        <v/>
      </c>
      <c r="J254" s="98" t="e">
        <f t="shared" si="59"/>
        <v>#N/A</v>
      </c>
      <c r="K254" s="6" t="str">
        <f t="shared" si="60"/>
        <v/>
      </c>
      <c r="L254" s="182" t="str">
        <f t="shared" si="61"/>
        <v/>
      </c>
      <c r="M254" s="338"/>
      <c r="N254" s="72" t="s">
        <v>29</v>
      </c>
      <c r="O254" s="5">
        <f t="shared" si="68"/>
        <v>0</v>
      </c>
      <c r="P254" s="183"/>
      <c r="Q254" s="183"/>
      <c r="R254" s="4" t="s">
        <v>13</v>
      </c>
      <c r="S254" s="5">
        <f t="shared" si="62"/>
        <v>0</v>
      </c>
      <c r="T254" s="33" t="s">
        <v>13</v>
      </c>
      <c r="U254" s="5">
        <f t="shared" si="69"/>
        <v>0</v>
      </c>
      <c r="V254" s="33" t="s">
        <v>13</v>
      </c>
      <c r="W254" s="171" t="str">
        <f t="shared" si="63"/>
        <v/>
      </c>
      <c r="X254" s="72" t="s">
        <v>531</v>
      </c>
      <c r="Y254" s="5">
        <f t="shared" si="70"/>
        <v>0</v>
      </c>
      <c r="Z254" s="72" t="s">
        <v>530</v>
      </c>
      <c r="AA254" s="6">
        <f t="shared" si="71"/>
        <v>0</v>
      </c>
      <c r="AB254" s="4" t="s">
        <v>516</v>
      </c>
      <c r="AC254" s="5">
        <f t="shared" si="64"/>
        <v>0</v>
      </c>
      <c r="AD254" s="6" t="str">
        <f t="shared" si="65"/>
        <v/>
      </c>
      <c r="AE254" s="41" t="str">
        <f t="shared" si="66"/>
        <v/>
      </c>
      <c r="AF254" s="41" t="str">
        <f t="shared" si="67"/>
        <v/>
      </c>
    </row>
    <row r="255" spans="1:32" ht="40.15" customHeight="1" x14ac:dyDescent="0.25">
      <c r="A255" s="74" t="str">
        <f>IF(B255="","",MAX($A$8:A254)+1)</f>
        <v/>
      </c>
      <c r="B255" s="73"/>
      <c r="C255" s="338"/>
      <c r="D255" s="33"/>
      <c r="E255" s="5" t="str">
        <f t="shared" si="55"/>
        <v/>
      </c>
      <c r="F255" s="5" t="str">
        <f t="shared" si="56"/>
        <v/>
      </c>
      <c r="G255" s="338"/>
      <c r="H255" s="6" t="str">
        <f t="shared" si="57"/>
        <v/>
      </c>
      <c r="I255" s="5" t="str">
        <f t="shared" si="58"/>
        <v/>
      </c>
      <c r="J255" s="98" t="e">
        <f t="shared" si="59"/>
        <v>#N/A</v>
      </c>
      <c r="K255" s="6" t="str">
        <f t="shared" si="60"/>
        <v/>
      </c>
      <c r="L255" s="182" t="str">
        <f t="shared" si="61"/>
        <v/>
      </c>
      <c r="M255" s="338"/>
      <c r="N255" s="72" t="s">
        <v>29</v>
      </c>
      <c r="O255" s="5">
        <f t="shared" si="68"/>
        <v>0</v>
      </c>
      <c r="P255" s="183"/>
      <c r="Q255" s="183"/>
      <c r="R255" s="4" t="s">
        <v>13</v>
      </c>
      <c r="S255" s="5">
        <f t="shared" si="62"/>
        <v>0</v>
      </c>
      <c r="T255" s="33" t="s">
        <v>13</v>
      </c>
      <c r="U255" s="5">
        <f t="shared" si="69"/>
        <v>0</v>
      </c>
      <c r="V255" s="33" t="s">
        <v>13</v>
      </c>
      <c r="W255" s="171" t="str">
        <f t="shared" si="63"/>
        <v/>
      </c>
      <c r="X255" s="72" t="s">
        <v>531</v>
      </c>
      <c r="Y255" s="5">
        <f t="shared" si="70"/>
        <v>0</v>
      </c>
      <c r="Z255" s="72" t="s">
        <v>530</v>
      </c>
      <c r="AA255" s="6">
        <f t="shared" si="71"/>
        <v>0</v>
      </c>
      <c r="AB255" s="4" t="s">
        <v>516</v>
      </c>
      <c r="AC255" s="5">
        <f t="shared" si="64"/>
        <v>0</v>
      </c>
      <c r="AD255" s="6" t="str">
        <f t="shared" si="65"/>
        <v/>
      </c>
      <c r="AE255" s="41" t="str">
        <f t="shared" si="66"/>
        <v/>
      </c>
      <c r="AF255" s="41" t="str">
        <f t="shared" si="67"/>
        <v/>
      </c>
    </row>
    <row r="256" spans="1:32" ht="40.15" customHeight="1" x14ac:dyDescent="0.25">
      <c r="A256" s="74" t="str">
        <f>IF(B256="","",MAX($A$8:A255)+1)</f>
        <v/>
      </c>
      <c r="B256" s="73"/>
      <c r="C256" s="338"/>
      <c r="D256" s="33"/>
      <c r="E256" s="5" t="str">
        <f t="shared" si="55"/>
        <v/>
      </c>
      <c r="F256" s="5" t="str">
        <f t="shared" si="56"/>
        <v/>
      </c>
      <c r="G256" s="338"/>
      <c r="H256" s="6" t="str">
        <f t="shared" si="57"/>
        <v/>
      </c>
      <c r="I256" s="5" t="str">
        <f t="shared" si="58"/>
        <v/>
      </c>
      <c r="J256" s="98" t="e">
        <f t="shared" si="59"/>
        <v>#N/A</v>
      </c>
      <c r="K256" s="6" t="str">
        <f t="shared" si="60"/>
        <v/>
      </c>
      <c r="L256" s="182" t="str">
        <f t="shared" si="61"/>
        <v/>
      </c>
      <c r="M256" s="338"/>
      <c r="N256" s="72" t="s">
        <v>29</v>
      </c>
      <c r="O256" s="5">
        <f t="shared" si="68"/>
        <v>0</v>
      </c>
      <c r="P256" s="183"/>
      <c r="Q256" s="183"/>
      <c r="R256" s="4" t="s">
        <v>13</v>
      </c>
      <c r="S256" s="5">
        <f t="shared" si="62"/>
        <v>0</v>
      </c>
      <c r="T256" s="33" t="s">
        <v>13</v>
      </c>
      <c r="U256" s="5">
        <f t="shared" si="69"/>
        <v>0</v>
      </c>
      <c r="V256" s="33" t="s">
        <v>13</v>
      </c>
      <c r="W256" s="171" t="str">
        <f t="shared" si="63"/>
        <v/>
      </c>
      <c r="X256" s="72" t="s">
        <v>531</v>
      </c>
      <c r="Y256" s="5">
        <f t="shared" si="70"/>
        <v>0</v>
      </c>
      <c r="Z256" s="72" t="s">
        <v>530</v>
      </c>
      <c r="AA256" s="6">
        <f t="shared" si="71"/>
        <v>0</v>
      </c>
      <c r="AB256" s="4" t="s">
        <v>516</v>
      </c>
      <c r="AC256" s="5">
        <f t="shared" si="64"/>
        <v>0</v>
      </c>
      <c r="AD256" s="6" t="str">
        <f t="shared" si="65"/>
        <v/>
      </c>
      <c r="AE256" s="41" t="str">
        <f t="shared" si="66"/>
        <v/>
      </c>
      <c r="AF256" s="41" t="str">
        <f t="shared" si="67"/>
        <v/>
      </c>
    </row>
    <row r="257" spans="1:32" ht="40.15" customHeight="1" x14ac:dyDescent="0.25">
      <c r="A257" s="74" t="str">
        <f>IF(B257="","",MAX($A$8:A256)+1)</f>
        <v/>
      </c>
      <c r="B257" s="73"/>
      <c r="C257" s="338"/>
      <c r="D257" s="33"/>
      <c r="E257" s="5" t="str">
        <f t="shared" si="55"/>
        <v/>
      </c>
      <c r="F257" s="5" t="str">
        <f t="shared" si="56"/>
        <v/>
      </c>
      <c r="G257" s="338"/>
      <c r="H257" s="6" t="str">
        <f t="shared" si="57"/>
        <v/>
      </c>
      <c r="I257" s="5" t="str">
        <f t="shared" si="58"/>
        <v/>
      </c>
      <c r="J257" s="98" t="e">
        <f t="shared" si="59"/>
        <v>#N/A</v>
      </c>
      <c r="K257" s="6" t="str">
        <f t="shared" si="60"/>
        <v/>
      </c>
      <c r="L257" s="182" t="str">
        <f t="shared" si="61"/>
        <v/>
      </c>
      <c r="M257" s="338"/>
      <c r="N257" s="72" t="s">
        <v>29</v>
      </c>
      <c r="O257" s="5">
        <f t="shared" si="68"/>
        <v>0</v>
      </c>
      <c r="P257" s="183"/>
      <c r="Q257" s="183"/>
      <c r="R257" s="4" t="s">
        <v>13</v>
      </c>
      <c r="S257" s="5">
        <f t="shared" si="62"/>
        <v>0</v>
      </c>
      <c r="T257" s="33" t="s">
        <v>13</v>
      </c>
      <c r="U257" s="5">
        <f t="shared" si="69"/>
        <v>0</v>
      </c>
      <c r="V257" s="33" t="s">
        <v>13</v>
      </c>
      <c r="W257" s="171" t="str">
        <f t="shared" si="63"/>
        <v/>
      </c>
      <c r="X257" s="72" t="s">
        <v>531</v>
      </c>
      <c r="Y257" s="5">
        <f t="shared" si="70"/>
        <v>0</v>
      </c>
      <c r="Z257" s="72" t="s">
        <v>530</v>
      </c>
      <c r="AA257" s="6">
        <f t="shared" si="71"/>
        <v>0</v>
      </c>
      <c r="AB257" s="4" t="s">
        <v>516</v>
      </c>
      <c r="AC257" s="5">
        <f t="shared" si="64"/>
        <v>0</v>
      </c>
      <c r="AD257" s="6" t="str">
        <f t="shared" si="65"/>
        <v/>
      </c>
      <c r="AE257" s="41" t="str">
        <f t="shared" si="66"/>
        <v/>
      </c>
      <c r="AF257" s="41" t="str">
        <f t="shared" si="67"/>
        <v/>
      </c>
    </row>
    <row r="258" spans="1:32" ht="40.15" customHeight="1" x14ac:dyDescent="0.25">
      <c r="A258" s="74" t="str">
        <f>IF(B258="","",MAX($A$8:A257)+1)</f>
        <v/>
      </c>
      <c r="B258" s="73"/>
      <c r="C258" s="338"/>
      <c r="D258" s="33"/>
      <c r="E258" s="5" t="str">
        <f t="shared" si="55"/>
        <v/>
      </c>
      <c r="F258" s="5" t="str">
        <f t="shared" si="56"/>
        <v/>
      </c>
      <c r="G258" s="338"/>
      <c r="H258" s="6" t="str">
        <f t="shared" si="57"/>
        <v/>
      </c>
      <c r="I258" s="5" t="str">
        <f t="shared" si="58"/>
        <v/>
      </c>
      <c r="J258" s="98" t="e">
        <f t="shared" si="59"/>
        <v>#N/A</v>
      </c>
      <c r="K258" s="6" t="str">
        <f t="shared" si="60"/>
        <v/>
      </c>
      <c r="L258" s="182" t="str">
        <f t="shared" si="61"/>
        <v/>
      </c>
      <c r="M258" s="338"/>
      <c r="N258" s="72" t="s">
        <v>29</v>
      </c>
      <c r="O258" s="5">
        <f t="shared" si="68"/>
        <v>0</v>
      </c>
      <c r="P258" s="183"/>
      <c r="Q258" s="183"/>
      <c r="R258" s="4" t="s">
        <v>13</v>
      </c>
      <c r="S258" s="5">
        <f t="shared" si="62"/>
        <v>0</v>
      </c>
      <c r="T258" s="33" t="s">
        <v>13</v>
      </c>
      <c r="U258" s="5">
        <f t="shared" si="69"/>
        <v>0</v>
      </c>
      <c r="V258" s="33" t="s">
        <v>13</v>
      </c>
      <c r="W258" s="171" t="str">
        <f t="shared" si="63"/>
        <v/>
      </c>
      <c r="X258" s="72" t="s">
        <v>531</v>
      </c>
      <c r="Y258" s="5">
        <f t="shared" si="70"/>
        <v>0</v>
      </c>
      <c r="Z258" s="72" t="s">
        <v>530</v>
      </c>
      <c r="AA258" s="6">
        <f t="shared" si="71"/>
        <v>0</v>
      </c>
      <c r="AB258" s="4" t="s">
        <v>516</v>
      </c>
      <c r="AC258" s="5">
        <f t="shared" si="64"/>
        <v>0</v>
      </c>
      <c r="AD258" s="6" t="str">
        <f t="shared" si="65"/>
        <v/>
      </c>
      <c r="AE258" s="41" t="str">
        <f t="shared" si="66"/>
        <v/>
      </c>
      <c r="AF258" s="41" t="str">
        <f t="shared" si="67"/>
        <v/>
      </c>
    </row>
    <row r="259" spans="1:32" ht="40.15" customHeight="1" x14ac:dyDescent="0.25">
      <c r="A259" s="74" t="str">
        <f>IF(B259="","",MAX($A$8:A258)+1)</f>
        <v/>
      </c>
      <c r="B259" s="73"/>
      <c r="C259" s="338"/>
      <c r="D259" s="33"/>
      <c r="E259" s="5" t="str">
        <f t="shared" si="55"/>
        <v/>
      </c>
      <c r="F259" s="5" t="str">
        <f t="shared" si="56"/>
        <v/>
      </c>
      <c r="G259" s="338"/>
      <c r="H259" s="6" t="str">
        <f t="shared" si="57"/>
        <v/>
      </c>
      <c r="I259" s="5" t="str">
        <f t="shared" si="58"/>
        <v/>
      </c>
      <c r="J259" s="98" t="e">
        <f t="shared" si="59"/>
        <v>#N/A</v>
      </c>
      <c r="K259" s="6" t="str">
        <f t="shared" si="60"/>
        <v/>
      </c>
      <c r="L259" s="182" t="str">
        <f t="shared" si="61"/>
        <v/>
      </c>
      <c r="M259" s="338"/>
      <c r="N259" s="72" t="s">
        <v>29</v>
      </c>
      <c r="O259" s="5">
        <f t="shared" si="68"/>
        <v>0</v>
      </c>
      <c r="P259" s="183"/>
      <c r="Q259" s="183"/>
      <c r="R259" s="4" t="s">
        <v>13</v>
      </c>
      <c r="S259" s="5">
        <f t="shared" si="62"/>
        <v>0</v>
      </c>
      <c r="T259" s="33" t="s">
        <v>13</v>
      </c>
      <c r="U259" s="5">
        <f t="shared" si="69"/>
        <v>0</v>
      </c>
      <c r="V259" s="33" t="s">
        <v>13</v>
      </c>
      <c r="W259" s="171" t="str">
        <f t="shared" si="63"/>
        <v/>
      </c>
      <c r="X259" s="72" t="s">
        <v>531</v>
      </c>
      <c r="Y259" s="5">
        <f t="shared" si="70"/>
        <v>0</v>
      </c>
      <c r="Z259" s="72" t="s">
        <v>530</v>
      </c>
      <c r="AA259" s="6">
        <f t="shared" si="71"/>
        <v>0</v>
      </c>
      <c r="AB259" s="4" t="s">
        <v>516</v>
      </c>
      <c r="AC259" s="5">
        <f t="shared" si="64"/>
        <v>0</v>
      </c>
      <c r="AD259" s="6" t="str">
        <f t="shared" si="65"/>
        <v/>
      </c>
      <c r="AE259" s="41" t="str">
        <f t="shared" si="66"/>
        <v/>
      </c>
      <c r="AF259" s="41" t="str">
        <f t="shared" si="67"/>
        <v/>
      </c>
    </row>
    <row r="260" spans="1:32" ht="40.15" customHeight="1" x14ac:dyDescent="0.25">
      <c r="A260" s="74" t="str">
        <f>IF(B260="","",MAX($A$8:A259)+1)</f>
        <v/>
      </c>
      <c r="B260" s="73"/>
      <c r="C260" s="338"/>
      <c r="D260" s="33"/>
      <c r="E260" s="5" t="str">
        <f t="shared" si="55"/>
        <v/>
      </c>
      <c r="F260" s="5" t="str">
        <f t="shared" si="56"/>
        <v/>
      </c>
      <c r="G260" s="338"/>
      <c r="H260" s="6" t="str">
        <f t="shared" si="57"/>
        <v/>
      </c>
      <c r="I260" s="5" t="str">
        <f t="shared" si="58"/>
        <v/>
      </c>
      <c r="J260" s="98" t="e">
        <f t="shared" si="59"/>
        <v>#N/A</v>
      </c>
      <c r="K260" s="6" t="str">
        <f t="shared" si="60"/>
        <v/>
      </c>
      <c r="L260" s="182" t="str">
        <f t="shared" si="61"/>
        <v/>
      </c>
      <c r="M260" s="338"/>
      <c r="N260" s="72" t="s">
        <v>29</v>
      </c>
      <c r="O260" s="5">
        <f t="shared" si="68"/>
        <v>0</v>
      </c>
      <c r="P260" s="183"/>
      <c r="Q260" s="183"/>
      <c r="R260" s="4" t="s">
        <v>13</v>
      </c>
      <c r="S260" s="5">
        <f t="shared" si="62"/>
        <v>0</v>
      </c>
      <c r="T260" s="33" t="s">
        <v>13</v>
      </c>
      <c r="U260" s="5">
        <f t="shared" si="69"/>
        <v>0</v>
      </c>
      <c r="V260" s="33" t="s">
        <v>13</v>
      </c>
      <c r="W260" s="171" t="str">
        <f t="shared" si="63"/>
        <v/>
      </c>
      <c r="X260" s="72" t="s">
        <v>531</v>
      </c>
      <c r="Y260" s="5">
        <f t="shared" si="70"/>
        <v>0</v>
      </c>
      <c r="Z260" s="72" t="s">
        <v>530</v>
      </c>
      <c r="AA260" s="6">
        <f t="shared" si="71"/>
        <v>0</v>
      </c>
      <c r="AB260" s="4" t="s">
        <v>516</v>
      </c>
      <c r="AC260" s="5">
        <f t="shared" si="64"/>
        <v>0</v>
      </c>
      <c r="AD260" s="6" t="str">
        <f t="shared" si="65"/>
        <v/>
      </c>
      <c r="AE260" s="41" t="str">
        <f t="shared" si="66"/>
        <v/>
      </c>
      <c r="AF260" s="41" t="str">
        <f t="shared" si="67"/>
        <v/>
      </c>
    </row>
    <row r="261" spans="1:32" ht="40.15" customHeight="1" x14ac:dyDescent="0.25">
      <c r="A261" s="74" t="str">
        <f>IF(B261="","",MAX($A$8:A260)+1)</f>
        <v/>
      </c>
      <c r="B261" s="73"/>
      <c r="C261" s="338"/>
      <c r="D261" s="33"/>
      <c r="E261" s="5" t="str">
        <f t="shared" si="55"/>
        <v/>
      </c>
      <c r="F261" s="5" t="str">
        <f t="shared" si="56"/>
        <v/>
      </c>
      <c r="G261" s="338"/>
      <c r="H261" s="6" t="str">
        <f t="shared" si="57"/>
        <v/>
      </c>
      <c r="I261" s="5" t="str">
        <f t="shared" si="58"/>
        <v/>
      </c>
      <c r="J261" s="98" t="e">
        <f t="shared" si="59"/>
        <v>#N/A</v>
      </c>
      <c r="K261" s="6" t="str">
        <f t="shared" si="60"/>
        <v/>
      </c>
      <c r="L261" s="182" t="str">
        <f t="shared" si="61"/>
        <v/>
      </c>
      <c r="M261" s="338"/>
      <c r="N261" s="72" t="s">
        <v>29</v>
      </c>
      <c r="O261" s="5">
        <f t="shared" si="68"/>
        <v>0</v>
      </c>
      <c r="P261" s="183"/>
      <c r="Q261" s="183"/>
      <c r="R261" s="4" t="s">
        <v>13</v>
      </c>
      <c r="S261" s="5">
        <f t="shared" si="62"/>
        <v>0</v>
      </c>
      <c r="T261" s="33" t="s">
        <v>13</v>
      </c>
      <c r="U261" s="5">
        <f t="shared" si="69"/>
        <v>0</v>
      </c>
      <c r="V261" s="33" t="s">
        <v>13</v>
      </c>
      <c r="W261" s="171" t="str">
        <f t="shared" si="63"/>
        <v/>
      </c>
      <c r="X261" s="72" t="s">
        <v>531</v>
      </c>
      <c r="Y261" s="5">
        <f t="shared" si="70"/>
        <v>0</v>
      </c>
      <c r="Z261" s="72" t="s">
        <v>530</v>
      </c>
      <c r="AA261" s="6">
        <f t="shared" si="71"/>
        <v>0</v>
      </c>
      <c r="AB261" s="4" t="s">
        <v>516</v>
      </c>
      <c r="AC261" s="5">
        <f t="shared" si="64"/>
        <v>0</v>
      </c>
      <c r="AD261" s="6" t="str">
        <f t="shared" si="65"/>
        <v/>
      </c>
      <c r="AE261" s="41" t="str">
        <f t="shared" si="66"/>
        <v/>
      </c>
      <c r="AF261" s="41" t="str">
        <f t="shared" si="67"/>
        <v/>
      </c>
    </row>
    <row r="262" spans="1:32" ht="40.15" customHeight="1" x14ac:dyDescent="0.25">
      <c r="A262" s="74" t="str">
        <f>IF(B262="","",MAX($A$8:A261)+1)</f>
        <v/>
      </c>
      <c r="B262" s="73"/>
      <c r="C262" s="338"/>
      <c r="D262" s="33"/>
      <c r="E262" s="5" t="str">
        <f t="shared" si="55"/>
        <v/>
      </c>
      <c r="F262" s="5" t="str">
        <f t="shared" si="56"/>
        <v/>
      </c>
      <c r="G262" s="338"/>
      <c r="H262" s="6" t="str">
        <f t="shared" si="57"/>
        <v/>
      </c>
      <c r="I262" s="5" t="str">
        <f t="shared" si="58"/>
        <v/>
      </c>
      <c r="J262" s="98" t="e">
        <f t="shared" si="59"/>
        <v>#N/A</v>
      </c>
      <c r="K262" s="6" t="str">
        <f t="shared" si="60"/>
        <v/>
      </c>
      <c r="L262" s="182" t="str">
        <f t="shared" si="61"/>
        <v/>
      </c>
      <c r="M262" s="338"/>
      <c r="N262" s="72" t="s">
        <v>29</v>
      </c>
      <c r="O262" s="5">
        <f t="shared" si="68"/>
        <v>0</v>
      </c>
      <c r="P262" s="183"/>
      <c r="Q262" s="183"/>
      <c r="R262" s="4" t="s">
        <v>13</v>
      </c>
      <c r="S262" s="5">
        <f t="shared" si="62"/>
        <v>0</v>
      </c>
      <c r="T262" s="33" t="s">
        <v>13</v>
      </c>
      <c r="U262" s="5">
        <f t="shared" si="69"/>
        <v>0</v>
      </c>
      <c r="V262" s="33" t="s">
        <v>13</v>
      </c>
      <c r="W262" s="171" t="str">
        <f t="shared" si="63"/>
        <v/>
      </c>
      <c r="X262" s="72" t="s">
        <v>531</v>
      </c>
      <c r="Y262" s="5">
        <f t="shared" si="70"/>
        <v>0</v>
      </c>
      <c r="Z262" s="72" t="s">
        <v>530</v>
      </c>
      <c r="AA262" s="6">
        <f t="shared" si="71"/>
        <v>0</v>
      </c>
      <c r="AB262" s="4" t="s">
        <v>516</v>
      </c>
      <c r="AC262" s="5">
        <f t="shared" si="64"/>
        <v>0</v>
      </c>
      <c r="AD262" s="6" t="str">
        <f t="shared" si="65"/>
        <v/>
      </c>
      <c r="AE262" s="41" t="str">
        <f t="shared" si="66"/>
        <v/>
      </c>
      <c r="AF262" s="41" t="str">
        <f t="shared" si="67"/>
        <v/>
      </c>
    </row>
    <row r="263" spans="1:32" ht="40.15" customHeight="1" x14ac:dyDescent="0.25">
      <c r="A263" s="74" t="str">
        <f>IF(B263="","",MAX($A$8:A262)+1)</f>
        <v/>
      </c>
      <c r="B263" s="73"/>
      <c r="C263" s="338"/>
      <c r="D263" s="33"/>
      <c r="E263" s="5" t="str">
        <f t="shared" si="55"/>
        <v/>
      </c>
      <c r="F263" s="5" t="str">
        <f t="shared" si="56"/>
        <v/>
      </c>
      <c r="G263" s="338"/>
      <c r="H263" s="6" t="str">
        <f t="shared" si="57"/>
        <v/>
      </c>
      <c r="I263" s="5" t="str">
        <f t="shared" si="58"/>
        <v/>
      </c>
      <c r="J263" s="98" t="e">
        <f t="shared" si="59"/>
        <v>#N/A</v>
      </c>
      <c r="K263" s="6" t="str">
        <f t="shared" si="60"/>
        <v/>
      </c>
      <c r="L263" s="182" t="str">
        <f t="shared" si="61"/>
        <v/>
      </c>
      <c r="M263" s="338"/>
      <c r="N263" s="72" t="s">
        <v>29</v>
      </c>
      <c r="O263" s="5">
        <f t="shared" si="68"/>
        <v>0</v>
      </c>
      <c r="P263" s="183"/>
      <c r="Q263" s="183"/>
      <c r="R263" s="4" t="s">
        <v>13</v>
      </c>
      <c r="S263" s="5">
        <f t="shared" si="62"/>
        <v>0</v>
      </c>
      <c r="T263" s="33" t="s">
        <v>13</v>
      </c>
      <c r="U263" s="5">
        <f t="shared" si="69"/>
        <v>0</v>
      </c>
      <c r="V263" s="33" t="s">
        <v>13</v>
      </c>
      <c r="W263" s="171" t="str">
        <f t="shared" si="63"/>
        <v/>
      </c>
      <c r="X263" s="72" t="s">
        <v>531</v>
      </c>
      <c r="Y263" s="5">
        <f t="shared" si="70"/>
        <v>0</v>
      </c>
      <c r="Z263" s="72" t="s">
        <v>530</v>
      </c>
      <c r="AA263" s="6">
        <f t="shared" si="71"/>
        <v>0</v>
      </c>
      <c r="AB263" s="4" t="s">
        <v>516</v>
      </c>
      <c r="AC263" s="5">
        <f t="shared" si="64"/>
        <v>0</v>
      </c>
      <c r="AD263" s="6" t="str">
        <f t="shared" si="65"/>
        <v/>
      </c>
      <c r="AE263" s="41" t="str">
        <f t="shared" si="66"/>
        <v/>
      </c>
      <c r="AF263" s="41" t="str">
        <f t="shared" si="67"/>
        <v/>
      </c>
    </row>
    <row r="264" spans="1:32" ht="40.15" customHeight="1" x14ac:dyDescent="0.25">
      <c r="A264" s="74" t="str">
        <f>IF(B264="","",MAX($A$8:A263)+1)</f>
        <v/>
      </c>
      <c r="B264" s="73"/>
      <c r="C264" s="338"/>
      <c r="D264" s="33"/>
      <c r="E264" s="5" t="str">
        <f t="shared" ref="E264:E310" si="72">IF(OR(D264="",D264="keine"),"",VLOOKUP(D264,NSollSK,2,FALSE))</f>
        <v/>
      </c>
      <c r="F264" s="5" t="str">
        <f t="shared" ref="F264:F310" si="73">IF(OR(D264="",D264="keine"),"",VLOOKUP(D264,NSollSK,3,FALSE))</f>
        <v/>
      </c>
      <c r="G264" s="338"/>
      <c r="H264" s="6" t="str">
        <f t="shared" ref="H264:H310" si="74">IF(E264=0,E264,IF(E264=0,E264,IF(OR(G264="",D264="",D264="keine"),"",((G264/E264)*100)-100)))</f>
        <v/>
      </c>
      <c r="I264" s="5" t="str">
        <f t="shared" ref="I264:I310" si="75">IF(OR(G264="",D264="",D264="keine"),"",VLOOKUP(D264,NSollSK,6,FALSE))</f>
        <v/>
      </c>
      <c r="J264" s="98" t="e">
        <f t="shared" ref="J264:J310" si="76">IF(VLOOKUP(D264,NSollSK,7,FALSE)=20,1,2)*H264</f>
        <v>#N/A</v>
      </c>
      <c r="K264" s="6" t="str">
        <f t="shared" ref="K264:K310" si="77">IF(OR(G264="",D264="",D264="keine"),"",F264+J264)</f>
        <v/>
      </c>
      <c r="L264" s="182" t="str">
        <f t="shared" ref="L264:L310" si="78">IF(OR(D264="",D264="keine",G264=""),"",VLOOKUP(D264,NSollSK,4,FALSE))</f>
        <v/>
      </c>
      <c r="M264" s="338"/>
      <c r="N264" s="72" t="s">
        <v>29</v>
      </c>
      <c r="O264" s="5">
        <f t="shared" si="68"/>
        <v>0</v>
      </c>
      <c r="P264" s="183"/>
      <c r="Q264" s="183"/>
      <c r="R264" s="4" t="s">
        <v>13</v>
      </c>
      <c r="S264" s="5">
        <f t="shared" ref="S264:S310" si="79">VLOOKUP(R264,N_Vorfrucht_Abschlag_SK,2,FALSE)</f>
        <v>0</v>
      </c>
      <c r="T264" s="33" t="s">
        <v>13</v>
      </c>
      <c r="U264" s="5">
        <f t="shared" si="69"/>
        <v>0</v>
      </c>
      <c r="V264" s="33" t="s">
        <v>13</v>
      </c>
      <c r="W264" s="171" t="str">
        <f t="shared" ref="W264:W310" si="80">IF(OR(V264="",V264="keine"),"",VLOOKUP(V264,NSollSK,5,FALSE))</f>
        <v/>
      </c>
      <c r="X264" s="72" t="s">
        <v>531</v>
      </c>
      <c r="Y264" s="5">
        <f t="shared" si="70"/>
        <v>0</v>
      </c>
      <c r="Z264" s="72" t="s">
        <v>530</v>
      </c>
      <c r="AA264" s="6">
        <f t="shared" si="71"/>
        <v>0</v>
      </c>
      <c r="AB264" s="4" t="s">
        <v>516</v>
      </c>
      <c r="AC264" s="5">
        <f t="shared" ref="AC264:AC310" si="81">VLOOKUP(AB264,Abdeckung_Tab,2,FALSE)</f>
        <v>0</v>
      </c>
      <c r="AD264" s="6" t="str">
        <f t="shared" ref="AD264:AD310" si="82">IF(OR(D264="",D264="keine"),"",K264-M264-P264-Q264-O264-S264-U264-Y264+AA264+AC264)</f>
        <v/>
      </c>
      <c r="AE264" s="41" t="str">
        <f t="shared" ref="AE264:AE310" si="83">IF(OR(D264="",D264="keine",G264=""),"",IF(AD264&lt;0,0,AD264))</f>
        <v/>
      </c>
      <c r="AF264" s="41" t="str">
        <f t="shared" ref="AF264:AF310" si="84">IF(OR(D264="",D264="keine",G264=""),"",IF(AD264&lt;0,0,AD264*C264))</f>
        <v/>
      </c>
    </row>
    <row r="265" spans="1:32" ht="40.15" customHeight="1" x14ac:dyDescent="0.25">
      <c r="A265" s="74" t="str">
        <f>IF(B265="","",MAX($A$8:A264)+1)</f>
        <v/>
      </c>
      <c r="B265" s="73"/>
      <c r="C265" s="338"/>
      <c r="D265" s="33"/>
      <c r="E265" s="5" t="str">
        <f t="shared" si="72"/>
        <v/>
      </c>
      <c r="F265" s="5" t="str">
        <f t="shared" si="73"/>
        <v/>
      </c>
      <c r="G265" s="338"/>
      <c r="H265" s="6" t="str">
        <f t="shared" si="74"/>
        <v/>
      </c>
      <c r="I265" s="5" t="str">
        <f t="shared" si="75"/>
        <v/>
      </c>
      <c r="J265" s="98" t="e">
        <f t="shared" si="76"/>
        <v>#N/A</v>
      </c>
      <c r="K265" s="6" t="str">
        <f t="shared" si="77"/>
        <v/>
      </c>
      <c r="L265" s="182" t="str">
        <f t="shared" si="78"/>
        <v/>
      </c>
      <c r="M265" s="338"/>
      <c r="N265" s="72" t="s">
        <v>29</v>
      </c>
      <c r="O265" s="5">
        <f t="shared" si="68"/>
        <v>0</v>
      </c>
      <c r="P265" s="183"/>
      <c r="Q265" s="183"/>
      <c r="R265" s="4" t="s">
        <v>13</v>
      </c>
      <c r="S265" s="5">
        <f t="shared" si="79"/>
        <v>0</v>
      </c>
      <c r="T265" s="33" t="s">
        <v>13</v>
      </c>
      <c r="U265" s="5">
        <f t="shared" si="69"/>
        <v>0</v>
      </c>
      <c r="V265" s="33" t="s">
        <v>13</v>
      </c>
      <c r="W265" s="171" t="str">
        <f t="shared" si="80"/>
        <v/>
      </c>
      <c r="X265" s="72" t="s">
        <v>531</v>
      </c>
      <c r="Y265" s="5">
        <f t="shared" si="70"/>
        <v>0</v>
      </c>
      <c r="Z265" s="72" t="s">
        <v>530</v>
      </c>
      <c r="AA265" s="6">
        <f t="shared" si="71"/>
        <v>0</v>
      </c>
      <c r="AB265" s="4" t="s">
        <v>516</v>
      </c>
      <c r="AC265" s="5">
        <f t="shared" si="81"/>
        <v>0</v>
      </c>
      <c r="AD265" s="6" t="str">
        <f t="shared" si="82"/>
        <v/>
      </c>
      <c r="AE265" s="41" t="str">
        <f t="shared" si="83"/>
        <v/>
      </c>
      <c r="AF265" s="41" t="str">
        <f t="shared" si="84"/>
        <v/>
      </c>
    </row>
    <row r="266" spans="1:32" ht="40.15" customHeight="1" x14ac:dyDescent="0.25">
      <c r="A266" s="74" t="str">
        <f>IF(B266="","",MAX($A$8:A265)+1)</f>
        <v/>
      </c>
      <c r="B266" s="73"/>
      <c r="C266" s="338"/>
      <c r="D266" s="33"/>
      <c r="E266" s="5" t="str">
        <f t="shared" si="72"/>
        <v/>
      </c>
      <c r="F266" s="5" t="str">
        <f t="shared" si="73"/>
        <v/>
      </c>
      <c r="G266" s="338"/>
      <c r="H266" s="6" t="str">
        <f t="shared" si="74"/>
        <v/>
      </c>
      <c r="I266" s="5" t="str">
        <f t="shared" si="75"/>
        <v/>
      </c>
      <c r="J266" s="98" t="e">
        <f t="shared" si="76"/>
        <v>#N/A</v>
      </c>
      <c r="K266" s="6" t="str">
        <f t="shared" si="77"/>
        <v/>
      </c>
      <c r="L266" s="182" t="str">
        <f t="shared" si="78"/>
        <v/>
      </c>
      <c r="M266" s="338"/>
      <c r="N266" s="72" t="s">
        <v>29</v>
      </c>
      <c r="O266" s="5">
        <f t="shared" si="68"/>
        <v>0</v>
      </c>
      <c r="P266" s="183"/>
      <c r="Q266" s="183"/>
      <c r="R266" s="4" t="s">
        <v>13</v>
      </c>
      <c r="S266" s="5">
        <f t="shared" si="79"/>
        <v>0</v>
      </c>
      <c r="T266" s="33" t="s">
        <v>13</v>
      </c>
      <c r="U266" s="5">
        <f t="shared" si="69"/>
        <v>0</v>
      </c>
      <c r="V266" s="33" t="s">
        <v>13</v>
      </c>
      <c r="W266" s="171" t="str">
        <f t="shared" si="80"/>
        <v/>
      </c>
      <c r="X266" s="72" t="s">
        <v>531</v>
      </c>
      <c r="Y266" s="5">
        <f t="shared" si="70"/>
        <v>0</v>
      </c>
      <c r="Z266" s="72" t="s">
        <v>530</v>
      </c>
      <c r="AA266" s="6">
        <f t="shared" si="71"/>
        <v>0</v>
      </c>
      <c r="AB266" s="4" t="s">
        <v>516</v>
      </c>
      <c r="AC266" s="5">
        <f t="shared" si="81"/>
        <v>0</v>
      </c>
      <c r="AD266" s="6" t="str">
        <f t="shared" si="82"/>
        <v/>
      </c>
      <c r="AE266" s="41" t="str">
        <f t="shared" si="83"/>
        <v/>
      </c>
      <c r="AF266" s="41" t="str">
        <f t="shared" si="84"/>
        <v/>
      </c>
    </row>
    <row r="267" spans="1:32" ht="40.15" customHeight="1" x14ac:dyDescent="0.25">
      <c r="A267" s="74" t="str">
        <f>IF(B267="","",MAX($A$8:A266)+1)</f>
        <v/>
      </c>
      <c r="B267" s="73"/>
      <c r="C267" s="338"/>
      <c r="D267" s="33"/>
      <c r="E267" s="5" t="str">
        <f t="shared" si="72"/>
        <v/>
      </c>
      <c r="F267" s="5" t="str">
        <f t="shared" si="73"/>
        <v/>
      </c>
      <c r="G267" s="338"/>
      <c r="H267" s="6" t="str">
        <f t="shared" si="74"/>
        <v/>
      </c>
      <c r="I267" s="5" t="str">
        <f t="shared" si="75"/>
        <v/>
      </c>
      <c r="J267" s="98" t="e">
        <f t="shared" si="76"/>
        <v>#N/A</v>
      </c>
      <c r="K267" s="6" t="str">
        <f t="shared" si="77"/>
        <v/>
      </c>
      <c r="L267" s="182" t="str">
        <f t="shared" si="78"/>
        <v/>
      </c>
      <c r="M267" s="338"/>
      <c r="N267" s="72" t="s">
        <v>29</v>
      </c>
      <c r="O267" s="5">
        <f t="shared" si="68"/>
        <v>0</v>
      </c>
      <c r="P267" s="183"/>
      <c r="Q267" s="183"/>
      <c r="R267" s="4" t="s">
        <v>13</v>
      </c>
      <c r="S267" s="5">
        <f t="shared" si="79"/>
        <v>0</v>
      </c>
      <c r="T267" s="33" t="s">
        <v>13</v>
      </c>
      <c r="U267" s="5">
        <f t="shared" si="69"/>
        <v>0</v>
      </c>
      <c r="V267" s="33" t="s">
        <v>13</v>
      </c>
      <c r="W267" s="171" t="str">
        <f t="shared" si="80"/>
        <v/>
      </c>
      <c r="X267" s="72" t="s">
        <v>531</v>
      </c>
      <c r="Y267" s="5">
        <f t="shared" si="70"/>
        <v>0</v>
      </c>
      <c r="Z267" s="72" t="s">
        <v>530</v>
      </c>
      <c r="AA267" s="6">
        <f t="shared" si="71"/>
        <v>0</v>
      </c>
      <c r="AB267" s="4" t="s">
        <v>516</v>
      </c>
      <c r="AC267" s="5">
        <f t="shared" si="81"/>
        <v>0</v>
      </c>
      <c r="AD267" s="6" t="str">
        <f t="shared" si="82"/>
        <v/>
      </c>
      <c r="AE267" s="41" t="str">
        <f t="shared" si="83"/>
        <v/>
      </c>
      <c r="AF267" s="41" t="str">
        <f t="shared" si="84"/>
        <v/>
      </c>
    </row>
    <row r="268" spans="1:32" ht="40.15" customHeight="1" x14ac:dyDescent="0.25">
      <c r="A268" s="74" t="str">
        <f>IF(B268="","",MAX($A$8:A267)+1)</f>
        <v/>
      </c>
      <c r="B268" s="73"/>
      <c r="C268" s="338"/>
      <c r="D268" s="33"/>
      <c r="E268" s="5" t="str">
        <f t="shared" si="72"/>
        <v/>
      </c>
      <c r="F268" s="5" t="str">
        <f t="shared" si="73"/>
        <v/>
      </c>
      <c r="G268" s="338"/>
      <c r="H268" s="6" t="str">
        <f t="shared" si="74"/>
        <v/>
      </c>
      <c r="I268" s="5" t="str">
        <f t="shared" si="75"/>
        <v/>
      </c>
      <c r="J268" s="98" t="e">
        <f t="shared" si="76"/>
        <v>#N/A</v>
      </c>
      <c r="K268" s="6" t="str">
        <f t="shared" si="77"/>
        <v/>
      </c>
      <c r="L268" s="182" t="str">
        <f t="shared" si="78"/>
        <v/>
      </c>
      <c r="M268" s="338"/>
      <c r="N268" s="72" t="s">
        <v>29</v>
      </c>
      <c r="O268" s="5">
        <f t="shared" si="68"/>
        <v>0</v>
      </c>
      <c r="P268" s="183"/>
      <c r="Q268" s="183"/>
      <c r="R268" s="4" t="s">
        <v>13</v>
      </c>
      <c r="S268" s="5">
        <f t="shared" si="79"/>
        <v>0</v>
      </c>
      <c r="T268" s="33" t="s">
        <v>13</v>
      </c>
      <c r="U268" s="5">
        <f t="shared" si="69"/>
        <v>0</v>
      </c>
      <c r="V268" s="33" t="s">
        <v>13</v>
      </c>
      <c r="W268" s="171" t="str">
        <f t="shared" si="80"/>
        <v/>
      </c>
      <c r="X268" s="72" t="s">
        <v>531</v>
      </c>
      <c r="Y268" s="5">
        <f t="shared" si="70"/>
        <v>0</v>
      </c>
      <c r="Z268" s="72" t="s">
        <v>530</v>
      </c>
      <c r="AA268" s="6">
        <f t="shared" si="71"/>
        <v>0</v>
      </c>
      <c r="AB268" s="4" t="s">
        <v>516</v>
      </c>
      <c r="AC268" s="5">
        <f t="shared" si="81"/>
        <v>0</v>
      </c>
      <c r="AD268" s="6" t="str">
        <f t="shared" si="82"/>
        <v/>
      </c>
      <c r="AE268" s="41" t="str">
        <f t="shared" si="83"/>
        <v/>
      </c>
      <c r="AF268" s="41" t="str">
        <f t="shared" si="84"/>
        <v/>
      </c>
    </row>
    <row r="269" spans="1:32" ht="40.15" customHeight="1" x14ac:dyDescent="0.25">
      <c r="A269" s="74" t="str">
        <f>IF(B269="","",MAX($A$8:A268)+1)</f>
        <v/>
      </c>
      <c r="B269" s="73"/>
      <c r="C269" s="338"/>
      <c r="D269" s="33"/>
      <c r="E269" s="5" t="str">
        <f t="shared" si="72"/>
        <v/>
      </c>
      <c r="F269" s="5" t="str">
        <f t="shared" si="73"/>
        <v/>
      </c>
      <c r="G269" s="338"/>
      <c r="H269" s="6" t="str">
        <f t="shared" si="74"/>
        <v/>
      </c>
      <c r="I269" s="5" t="str">
        <f t="shared" si="75"/>
        <v/>
      </c>
      <c r="J269" s="98" t="e">
        <f t="shared" si="76"/>
        <v>#N/A</v>
      </c>
      <c r="K269" s="6" t="str">
        <f t="shared" si="77"/>
        <v/>
      </c>
      <c r="L269" s="182" t="str">
        <f t="shared" si="78"/>
        <v/>
      </c>
      <c r="M269" s="338"/>
      <c r="N269" s="72" t="s">
        <v>29</v>
      </c>
      <c r="O269" s="5">
        <f t="shared" si="68"/>
        <v>0</v>
      </c>
      <c r="P269" s="183"/>
      <c r="Q269" s="183"/>
      <c r="R269" s="4" t="s">
        <v>13</v>
      </c>
      <c r="S269" s="5">
        <f t="shared" si="79"/>
        <v>0</v>
      </c>
      <c r="T269" s="33" t="s">
        <v>13</v>
      </c>
      <c r="U269" s="5">
        <f t="shared" si="69"/>
        <v>0</v>
      </c>
      <c r="V269" s="33" t="s">
        <v>13</v>
      </c>
      <c r="W269" s="171" t="str">
        <f t="shared" si="80"/>
        <v/>
      </c>
      <c r="X269" s="72" t="s">
        <v>531</v>
      </c>
      <c r="Y269" s="5">
        <f t="shared" si="70"/>
        <v>0</v>
      </c>
      <c r="Z269" s="72" t="s">
        <v>530</v>
      </c>
      <c r="AA269" s="6">
        <f t="shared" si="71"/>
        <v>0</v>
      </c>
      <c r="AB269" s="4" t="s">
        <v>516</v>
      </c>
      <c r="AC269" s="5">
        <f t="shared" si="81"/>
        <v>0</v>
      </c>
      <c r="AD269" s="6" t="str">
        <f t="shared" si="82"/>
        <v/>
      </c>
      <c r="AE269" s="41" t="str">
        <f t="shared" si="83"/>
        <v/>
      </c>
      <c r="AF269" s="41" t="str">
        <f t="shared" si="84"/>
        <v/>
      </c>
    </row>
    <row r="270" spans="1:32" ht="40.15" customHeight="1" x14ac:dyDescent="0.25">
      <c r="A270" s="74" t="str">
        <f>IF(B270="","",MAX($A$8:A269)+1)</f>
        <v/>
      </c>
      <c r="B270" s="73"/>
      <c r="C270" s="338"/>
      <c r="D270" s="33"/>
      <c r="E270" s="5" t="str">
        <f t="shared" si="72"/>
        <v/>
      </c>
      <c r="F270" s="5" t="str">
        <f t="shared" si="73"/>
        <v/>
      </c>
      <c r="G270" s="338"/>
      <c r="H270" s="6" t="str">
        <f t="shared" si="74"/>
        <v/>
      </c>
      <c r="I270" s="5" t="str">
        <f t="shared" si="75"/>
        <v/>
      </c>
      <c r="J270" s="98" t="e">
        <f t="shared" si="76"/>
        <v>#N/A</v>
      </c>
      <c r="K270" s="6" t="str">
        <f t="shared" si="77"/>
        <v/>
      </c>
      <c r="L270" s="182" t="str">
        <f t="shared" si="78"/>
        <v/>
      </c>
      <c r="M270" s="338"/>
      <c r="N270" s="72" t="s">
        <v>29</v>
      </c>
      <c r="O270" s="5">
        <f t="shared" si="68"/>
        <v>0</v>
      </c>
      <c r="P270" s="183"/>
      <c r="Q270" s="183"/>
      <c r="R270" s="4" t="s">
        <v>13</v>
      </c>
      <c r="S270" s="5">
        <f t="shared" si="79"/>
        <v>0</v>
      </c>
      <c r="T270" s="33" t="s">
        <v>13</v>
      </c>
      <c r="U270" s="5">
        <f t="shared" si="69"/>
        <v>0</v>
      </c>
      <c r="V270" s="33" t="s">
        <v>13</v>
      </c>
      <c r="W270" s="171" t="str">
        <f t="shared" si="80"/>
        <v/>
      </c>
      <c r="X270" s="72" t="s">
        <v>531</v>
      </c>
      <c r="Y270" s="5">
        <f t="shared" si="70"/>
        <v>0</v>
      </c>
      <c r="Z270" s="72" t="s">
        <v>530</v>
      </c>
      <c r="AA270" s="6">
        <f t="shared" si="71"/>
        <v>0</v>
      </c>
      <c r="AB270" s="4" t="s">
        <v>516</v>
      </c>
      <c r="AC270" s="5">
        <f t="shared" si="81"/>
        <v>0</v>
      </c>
      <c r="AD270" s="6" t="str">
        <f t="shared" si="82"/>
        <v/>
      </c>
      <c r="AE270" s="41" t="str">
        <f t="shared" si="83"/>
        <v/>
      </c>
      <c r="AF270" s="41" t="str">
        <f t="shared" si="84"/>
        <v/>
      </c>
    </row>
    <row r="271" spans="1:32" ht="40.15" customHeight="1" x14ac:dyDescent="0.25">
      <c r="A271" s="74" t="str">
        <f>IF(B271="","",MAX($A$8:A270)+1)</f>
        <v/>
      </c>
      <c r="B271" s="73"/>
      <c r="C271" s="338"/>
      <c r="D271" s="33"/>
      <c r="E271" s="5" t="str">
        <f t="shared" si="72"/>
        <v/>
      </c>
      <c r="F271" s="5" t="str">
        <f t="shared" si="73"/>
        <v/>
      </c>
      <c r="G271" s="338"/>
      <c r="H271" s="6" t="str">
        <f t="shared" si="74"/>
        <v/>
      </c>
      <c r="I271" s="5" t="str">
        <f t="shared" si="75"/>
        <v/>
      </c>
      <c r="J271" s="98" t="e">
        <f t="shared" si="76"/>
        <v>#N/A</v>
      </c>
      <c r="K271" s="6" t="str">
        <f t="shared" si="77"/>
        <v/>
      </c>
      <c r="L271" s="182" t="str">
        <f t="shared" si="78"/>
        <v/>
      </c>
      <c r="M271" s="338"/>
      <c r="N271" s="72" t="s">
        <v>29</v>
      </c>
      <c r="O271" s="5">
        <f t="shared" si="68"/>
        <v>0</v>
      </c>
      <c r="P271" s="183"/>
      <c r="Q271" s="183"/>
      <c r="R271" s="4" t="s">
        <v>13</v>
      </c>
      <c r="S271" s="5">
        <f t="shared" si="79"/>
        <v>0</v>
      </c>
      <c r="T271" s="33" t="s">
        <v>13</v>
      </c>
      <c r="U271" s="5">
        <f t="shared" si="69"/>
        <v>0</v>
      </c>
      <c r="V271" s="33" t="s">
        <v>13</v>
      </c>
      <c r="W271" s="171" t="str">
        <f t="shared" si="80"/>
        <v/>
      </c>
      <c r="X271" s="72" t="s">
        <v>531</v>
      </c>
      <c r="Y271" s="5">
        <f t="shared" si="70"/>
        <v>0</v>
      </c>
      <c r="Z271" s="72" t="s">
        <v>530</v>
      </c>
      <c r="AA271" s="6">
        <f t="shared" si="71"/>
        <v>0</v>
      </c>
      <c r="AB271" s="4" t="s">
        <v>516</v>
      </c>
      <c r="AC271" s="5">
        <f t="shared" si="81"/>
        <v>0</v>
      </c>
      <c r="AD271" s="6" t="str">
        <f t="shared" si="82"/>
        <v/>
      </c>
      <c r="AE271" s="41" t="str">
        <f t="shared" si="83"/>
        <v/>
      </c>
      <c r="AF271" s="41" t="str">
        <f t="shared" si="84"/>
        <v/>
      </c>
    </row>
    <row r="272" spans="1:32" ht="40.15" customHeight="1" x14ac:dyDescent="0.25">
      <c r="A272" s="74" t="str">
        <f>IF(B272="","",MAX($A$8:A271)+1)</f>
        <v/>
      </c>
      <c r="B272" s="73"/>
      <c r="C272" s="338"/>
      <c r="D272" s="33"/>
      <c r="E272" s="5" t="str">
        <f t="shared" si="72"/>
        <v/>
      </c>
      <c r="F272" s="5" t="str">
        <f t="shared" si="73"/>
        <v/>
      </c>
      <c r="G272" s="338"/>
      <c r="H272" s="6" t="str">
        <f t="shared" si="74"/>
        <v/>
      </c>
      <c r="I272" s="5" t="str">
        <f t="shared" si="75"/>
        <v/>
      </c>
      <c r="J272" s="98" t="e">
        <f t="shared" si="76"/>
        <v>#N/A</v>
      </c>
      <c r="K272" s="6" t="str">
        <f t="shared" si="77"/>
        <v/>
      </c>
      <c r="L272" s="182" t="str">
        <f t="shared" si="78"/>
        <v/>
      </c>
      <c r="M272" s="338"/>
      <c r="N272" s="72" t="s">
        <v>29</v>
      </c>
      <c r="O272" s="5">
        <f t="shared" si="68"/>
        <v>0</v>
      </c>
      <c r="P272" s="183"/>
      <c r="Q272" s="183"/>
      <c r="R272" s="4" t="s">
        <v>13</v>
      </c>
      <c r="S272" s="5">
        <f t="shared" si="79"/>
        <v>0</v>
      </c>
      <c r="T272" s="33" t="s">
        <v>13</v>
      </c>
      <c r="U272" s="5">
        <f t="shared" si="69"/>
        <v>0</v>
      </c>
      <c r="V272" s="33" t="s">
        <v>13</v>
      </c>
      <c r="W272" s="171" t="str">
        <f t="shared" si="80"/>
        <v/>
      </c>
      <c r="X272" s="72" t="s">
        <v>531</v>
      </c>
      <c r="Y272" s="5">
        <f t="shared" si="70"/>
        <v>0</v>
      </c>
      <c r="Z272" s="72" t="s">
        <v>530</v>
      </c>
      <c r="AA272" s="6">
        <f t="shared" si="71"/>
        <v>0</v>
      </c>
      <c r="AB272" s="4" t="s">
        <v>516</v>
      </c>
      <c r="AC272" s="5">
        <f t="shared" si="81"/>
        <v>0</v>
      </c>
      <c r="AD272" s="6" t="str">
        <f t="shared" si="82"/>
        <v/>
      </c>
      <c r="AE272" s="41" t="str">
        <f t="shared" si="83"/>
        <v/>
      </c>
      <c r="AF272" s="41" t="str">
        <f t="shared" si="84"/>
        <v/>
      </c>
    </row>
    <row r="273" spans="1:32" ht="40.15" customHeight="1" x14ac:dyDescent="0.25">
      <c r="A273" s="74" t="str">
        <f>IF(B273="","",MAX($A$8:A272)+1)</f>
        <v/>
      </c>
      <c r="B273" s="73"/>
      <c r="C273" s="338"/>
      <c r="D273" s="33"/>
      <c r="E273" s="5" t="str">
        <f t="shared" si="72"/>
        <v/>
      </c>
      <c r="F273" s="5" t="str">
        <f t="shared" si="73"/>
        <v/>
      </c>
      <c r="G273" s="338"/>
      <c r="H273" s="6" t="str">
        <f t="shared" si="74"/>
        <v/>
      </c>
      <c r="I273" s="5" t="str">
        <f t="shared" si="75"/>
        <v/>
      </c>
      <c r="J273" s="98" t="e">
        <f t="shared" si="76"/>
        <v>#N/A</v>
      </c>
      <c r="K273" s="6" t="str">
        <f t="shared" si="77"/>
        <v/>
      </c>
      <c r="L273" s="182" t="str">
        <f t="shared" si="78"/>
        <v/>
      </c>
      <c r="M273" s="338"/>
      <c r="N273" s="72" t="s">
        <v>29</v>
      </c>
      <c r="O273" s="5">
        <f t="shared" ref="O273:O310" si="85">VLOOKUP(N273,NSollHumus,2,FALSE)</f>
        <v>0</v>
      </c>
      <c r="P273" s="183"/>
      <c r="Q273" s="183"/>
      <c r="R273" s="4" t="s">
        <v>13</v>
      </c>
      <c r="S273" s="5">
        <f t="shared" si="79"/>
        <v>0</v>
      </c>
      <c r="T273" s="33" t="s">
        <v>13</v>
      </c>
      <c r="U273" s="5">
        <f t="shared" ref="U273:U310" si="86">VLOOKUP(T273,NSollZF,2,FALSE)</f>
        <v>0</v>
      </c>
      <c r="V273" s="33" t="s">
        <v>13</v>
      </c>
      <c r="W273" s="171" t="str">
        <f t="shared" si="80"/>
        <v/>
      </c>
      <c r="X273" s="72" t="s">
        <v>531</v>
      </c>
      <c r="Y273" s="5">
        <f t="shared" ref="Y273:Y310" si="87">IF(OR("ja"=X273,"keine"=V273),0,VLOOKUP(V273,NSollSK,5,FALSE))</f>
        <v>0</v>
      </c>
      <c r="Z273" s="72" t="s">
        <v>530</v>
      </c>
      <c r="AA273" s="6">
        <f t="shared" ref="AA273:AA310" si="88">IF(Z273="nein",0,Y273*2/3)</f>
        <v>0</v>
      </c>
      <c r="AB273" s="4" t="s">
        <v>516</v>
      </c>
      <c r="AC273" s="5">
        <f t="shared" si="81"/>
        <v>0</v>
      </c>
      <c r="AD273" s="6" t="str">
        <f t="shared" si="82"/>
        <v/>
      </c>
      <c r="AE273" s="41" t="str">
        <f t="shared" si="83"/>
        <v/>
      </c>
      <c r="AF273" s="41" t="str">
        <f t="shared" si="84"/>
        <v/>
      </c>
    </row>
    <row r="274" spans="1:32" ht="40.15" customHeight="1" x14ac:dyDescent="0.25">
      <c r="A274" s="74" t="str">
        <f>IF(B274="","",MAX($A$8:A273)+1)</f>
        <v/>
      </c>
      <c r="B274" s="73"/>
      <c r="C274" s="338"/>
      <c r="D274" s="33"/>
      <c r="E274" s="5" t="str">
        <f t="shared" si="72"/>
        <v/>
      </c>
      <c r="F274" s="5" t="str">
        <f t="shared" si="73"/>
        <v/>
      </c>
      <c r="G274" s="338"/>
      <c r="H274" s="6" t="str">
        <f t="shared" si="74"/>
        <v/>
      </c>
      <c r="I274" s="5" t="str">
        <f t="shared" si="75"/>
        <v/>
      </c>
      <c r="J274" s="98" t="e">
        <f t="shared" si="76"/>
        <v>#N/A</v>
      </c>
      <c r="K274" s="6" t="str">
        <f t="shared" si="77"/>
        <v/>
      </c>
      <c r="L274" s="182" t="str">
        <f t="shared" si="78"/>
        <v/>
      </c>
      <c r="M274" s="338"/>
      <c r="N274" s="72" t="s">
        <v>29</v>
      </c>
      <c r="O274" s="5">
        <f t="shared" si="85"/>
        <v>0</v>
      </c>
      <c r="P274" s="183"/>
      <c r="Q274" s="183"/>
      <c r="R274" s="4" t="s">
        <v>13</v>
      </c>
      <c r="S274" s="5">
        <f t="shared" si="79"/>
        <v>0</v>
      </c>
      <c r="T274" s="33" t="s">
        <v>13</v>
      </c>
      <c r="U274" s="5">
        <f t="shared" si="86"/>
        <v>0</v>
      </c>
      <c r="V274" s="33" t="s">
        <v>13</v>
      </c>
      <c r="W274" s="171" t="str">
        <f t="shared" si="80"/>
        <v/>
      </c>
      <c r="X274" s="72" t="s">
        <v>531</v>
      </c>
      <c r="Y274" s="5">
        <f t="shared" si="87"/>
        <v>0</v>
      </c>
      <c r="Z274" s="72" t="s">
        <v>530</v>
      </c>
      <c r="AA274" s="6">
        <f t="shared" si="88"/>
        <v>0</v>
      </c>
      <c r="AB274" s="4" t="s">
        <v>516</v>
      </c>
      <c r="AC274" s="5">
        <f t="shared" si="81"/>
        <v>0</v>
      </c>
      <c r="AD274" s="6" t="str">
        <f t="shared" si="82"/>
        <v/>
      </c>
      <c r="AE274" s="41" t="str">
        <f t="shared" si="83"/>
        <v/>
      </c>
      <c r="AF274" s="41" t="str">
        <f t="shared" si="84"/>
        <v/>
      </c>
    </row>
    <row r="275" spans="1:32" ht="40.15" customHeight="1" x14ac:dyDescent="0.25">
      <c r="A275" s="74" t="str">
        <f>IF(B275="","",MAX($A$8:A274)+1)</f>
        <v/>
      </c>
      <c r="B275" s="73"/>
      <c r="C275" s="338"/>
      <c r="D275" s="33"/>
      <c r="E275" s="5" t="str">
        <f t="shared" si="72"/>
        <v/>
      </c>
      <c r="F275" s="5" t="str">
        <f t="shared" si="73"/>
        <v/>
      </c>
      <c r="G275" s="338"/>
      <c r="H275" s="6" t="str">
        <f t="shared" si="74"/>
        <v/>
      </c>
      <c r="I275" s="5" t="str">
        <f t="shared" si="75"/>
        <v/>
      </c>
      <c r="J275" s="98" t="e">
        <f t="shared" si="76"/>
        <v>#N/A</v>
      </c>
      <c r="K275" s="6" t="str">
        <f t="shared" si="77"/>
        <v/>
      </c>
      <c r="L275" s="182" t="str">
        <f t="shared" si="78"/>
        <v/>
      </c>
      <c r="M275" s="338"/>
      <c r="N275" s="72" t="s">
        <v>29</v>
      </c>
      <c r="O275" s="5">
        <f t="shared" si="85"/>
        <v>0</v>
      </c>
      <c r="P275" s="183"/>
      <c r="Q275" s="183"/>
      <c r="R275" s="4" t="s">
        <v>13</v>
      </c>
      <c r="S275" s="5">
        <f t="shared" si="79"/>
        <v>0</v>
      </c>
      <c r="T275" s="33" t="s">
        <v>13</v>
      </c>
      <c r="U275" s="5">
        <f t="shared" si="86"/>
        <v>0</v>
      </c>
      <c r="V275" s="33" t="s">
        <v>13</v>
      </c>
      <c r="W275" s="171" t="str">
        <f t="shared" si="80"/>
        <v/>
      </c>
      <c r="X275" s="72" t="s">
        <v>531</v>
      </c>
      <c r="Y275" s="5">
        <f t="shared" si="87"/>
        <v>0</v>
      </c>
      <c r="Z275" s="72" t="s">
        <v>530</v>
      </c>
      <c r="AA275" s="6">
        <f t="shared" si="88"/>
        <v>0</v>
      </c>
      <c r="AB275" s="4" t="s">
        <v>516</v>
      </c>
      <c r="AC275" s="5">
        <f t="shared" si="81"/>
        <v>0</v>
      </c>
      <c r="AD275" s="6" t="str">
        <f t="shared" si="82"/>
        <v/>
      </c>
      <c r="AE275" s="41" t="str">
        <f t="shared" si="83"/>
        <v/>
      </c>
      <c r="AF275" s="41" t="str">
        <f t="shared" si="84"/>
        <v/>
      </c>
    </row>
    <row r="276" spans="1:32" ht="40.15" customHeight="1" x14ac:dyDescent="0.25">
      <c r="A276" s="74" t="str">
        <f>IF(B276="","",MAX($A$8:A275)+1)</f>
        <v/>
      </c>
      <c r="B276" s="73"/>
      <c r="C276" s="338"/>
      <c r="D276" s="33"/>
      <c r="E276" s="5" t="str">
        <f t="shared" si="72"/>
        <v/>
      </c>
      <c r="F276" s="5" t="str">
        <f t="shared" si="73"/>
        <v/>
      </c>
      <c r="G276" s="338"/>
      <c r="H276" s="6" t="str">
        <f t="shared" si="74"/>
        <v/>
      </c>
      <c r="I276" s="5" t="str">
        <f t="shared" si="75"/>
        <v/>
      </c>
      <c r="J276" s="98" t="e">
        <f t="shared" si="76"/>
        <v>#N/A</v>
      </c>
      <c r="K276" s="6" t="str">
        <f t="shared" si="77"/>
        <v/>
      </c>
      <c r="L276" s="182" t="str">
        <f t="shared" si="78"/>
        <v/>
      </c>
      <c r="M276" s="338"/>
      <c r="N276" s="72" t="s">
        <v>29</v>
      </c>
      <c r="O276" s="5">
        <f t="shared" si="85"/>
        <v>0</v>
      </c>
      <c r="P276" s="183"/>
      <c r="Q276" s="183"/>
      <c r="R276" s="4" t="s">
        <v>13</v>
      </c>
      <c r="S276" s="5">
        <f t="shared" si="79"/>
        <v>0</v>
      </c>
      <c r="T276" s="33" t="s">
        <v>13</v>
      </c>
      <c r="U276" s="5">
        <f t="shared" si="86"/>
        <v>0</v>
      </c>
      <c r="V276" s="33" t="s">
        <v>13</v>
      </c>
      <c r="W276" s="171" t="str">
        <f t="shared" si="80"/>
        <v/>
      </c>
      <c r="X276" s="72" t="s">
        <v>531</v>
      </c>
      <c r="Y276" s="5">
        <f t="shared" si="87"/>
        <v>0</v>
      </c>
      <c r="Z276" s="72" t="s">
        <v>530</v>
      </c>
      <c r="AA276" s="6">
        <f t="shared" si="88"/>
        <v>0</v>
      </c>
      <c r="AB276" s="4" t="s">
        <v>516</v>
      </c>
      <c r="AC276" s="5">
        <f t="shared" si="81"/>
        <v>0</v>
      </c>
      <c r="AD276" s="6" t="str">
        <f t="shared" si="82"/>
        <v/>
      </c>
      <c r="AE276" s="41" t="str">
        <f t="shared" si="83"/>
        <v/>
      </c>
      <c r="AF276" s="41" t="str">
        <f t="shared" si="84"/>
        <v/>
      </c>
    </row>
    <row r="277" spans="1:32" ht="40.15" customHeight="1" x14ac:dyDescent="0.25">
      <c r="A277" s="74" t="str">
        <f>IF(B277="","",MAX($A$8:A276)+1)</f>
        <v/>
      </c>
      <c r="B277" s="73"/>
      <c r="C277" s="338"/>
      <c r="D277" s="33"/>
      <c r="E277" s="5" t="str">
        <f t="shared" si="72"/>
        <v/>
      </c>
      <c r="F277" s="5" t="str">
        <f t="shared" si="73"/>
        <v/>
      </c>
      <c r="G277" s="338"/>
      <c r="H277" s="6" t="str">
        <f t="shared" si="74"/>
        <v/>
      </c>
      <c r="I277" s="5" t="str">
        <f t="shared" si="75"/>
        <v/>
      </c>
      <c r="J277" s="98" t="e">
        <f t="shared" si="76"/>
        <v>#N/A</v>
      </c>
      <c r="K277" s="6" t="str">
        <f t="shared" si="77"/>
        <v/>
      </c>
      <c r="L277" s="182" t="str">
        <f t="shared" si="78"/>
        <v/>
      </c>
      <c r="M277" s="338"/>
      <c r="N277" s="72" t="s">
        <v>29</v>
      </c>
      <c r="O277" s="5">
        <f t="shared" si="85"/>
        <v>0</v>
      </c>
      <c r="P277" s="183"/>
      <c r="Q277" s="183"/>
      <c r="R277" s="4" t="s">
        <v>13</v>
      </c>
      <c r="S277" s="5">
        <f t="shared" si="79"/>
        <v>0</v>
      </c>
      <c r="T277" s="33" t="s">
        <v>13</v>
      </c>
      <c r="U277" s="5">
        <f t="shared" si="86"/>
        <v>0</v>
      </c>
      <c r="V277" s="33" t="s">
        <v>13</v>
      </c>
      <c r="W277" s="171" t="str">
        <f t="shared" si="80"/>
        <v/>
      </c>
      <c r="X277" s="72" t="s">
        <v>531</v>
      </c>
      <c r="Y277" s="5">
        <f t="shared" si="87"/>
        <v>0</v>
      </c>
      <c r="Z277" s="72" t="s">
        <v>530</v>
      </c>
      <c r="AA277" s="6">
        <f t="shared" si="88"/>
        <v>0</v>
      </c>
      <c r="AB277" s="4" t="s">
        <v>516</v>
      </c>
      <c r="AC277" s="5">
        <f t="shared" si="81"/>
        <v>0</v>
      </c>
      <c r="AD277" s="6" t="str">
        <f t="shared" si="82"/>
        <v/>
      </c>
      <c r="AE277" s="41" t="str">
        <f t="shared" si="83"/>
        <v/>
      </c>
      <c r="AF277" s="41" t="str">
        <f t="shared" si="84"/>
        <v/>
      </c>
    </row>
    <row r="278" spans="1:32" ht="40.15" customHeight="1" x14ac:dyDescent="0.25">
      <c r="A278" s="74" t="str">
        <f>IF(B278="","",MAX($A$8:A277)+1)</f>
        <v/>
      </c>
      <c r="B278" s="73"/>
      <c r="C278" s="338"/>
      <c r="D278" s="33"/>
      <c r="E278" s="5" t="str">
        <f t="shared" si="72"/>
        <v/>
      </c>
      <c r="F278" s="5" t="str">
        <f t="shared" si="73"/>
        <v/>
      </c>
      <c r="G278" s="338"/>
      <c r="H278" s="6" t="str">
        <f t="shared" si="74"/>
        <v/>
      </c>
      <c r="I278" s="5" t="str">
        <f t="shared" si="75"/>
        <v/>
      </c>
      <c r="J278" s="98" t="e">
        <f t="shared" si="76"/>
        <v>#N/A</v>
      </c>
      <c r="K278" s="6" t="str">
        <f t="shared" si="77"/>
        <v/>
      </c>
      <c r="L278" s="182" t="str">
        <f t="shared" si="78"/>
        <v/>
      </c>
      <c r="M278" s="338"/>
      <c r="N278" s="72" t="s">
        <v>29</v>
      </c>
      <c r="O278" s="5">
        <f t="shared" si="85"/>
        <v>0</v>
      </c>
      <c r="P278" s="183"/>
      <c r="Q278" s="183"/>
      <c r="R278" s="4" t="s">
        <v>13</v>
      </c>
      <c r="S278" s="5">
        <f t="shared" si="79"/>
        <v>0</v>
      </c>
      <c r="T278" s="33" t="s">
        <v>13</v>
      </c>
      <c r="U278" s="5">
        <f t="shared" si="86"/>
        <v>0</v>
      </c>
      <c r="V278" s="33" t="s">
        <v>13</v>
      </c>
      <c r="W278" s="171" t="str">
        <f t="shared" si="80"/>
        <v/>
      </c>
      <c r="X278" s="72" t="s">
        <v>531</v>
      </c>
      <c r="Y278" s="5">
        <f t="shared" si="87"/>
        <v>0</v>
      </c>
      <c r="Z278" s="72" t="s">
        <v>530</v>
      </c>
      <c r="AA278" s="6">
        <f t="shared" si="88"/>
        <v>0</v>
      </c>
      <c r="AB278" s="4" t="s">
        <v>516</v>
      </c>
      <c r="AC278" s="5">
        <f t="shared" si="81"/>
        <v>0</v>
      </c>
      <c r="AD278" s="6" t="str">
        <f t="shared" si="82"/>
        <v/>
      </c>
      <c r="AE278" s="41" t="str">
        <f t="shared" si="83"/>
        <v/>
      </c>
      <c r="AF278" s="41" t="str">
        <f t="shared" si="84"/>
        <v/>
      </c>
    </row>
    <row r="279" spans="1:32" ht="40.15" customHeight="1" x14ac:dyDescent="0.25">
      <c r="A279" s="74" t="str">
        <f>IF(B279="","",MAX($A$8:A278)+1)</f>
        <v/>
      </c>
      <c r="B279" s="73"/>
      <c r="C279" s="338"/>
      <c r="D279" s="33"/>
      <c r="E279" s="5" t="str">
        <f t="shared" si="72"/>
        <v/>
      </c>
      <c r="F279" s="5" t="str">
        <f t="shared" si="73"/>
        <v/>
      </c>
      <c r="G279" s="338"/>
      <c r="H279" s="6" t="str">
        <f t="shared" si="74"/>
        <v/>
      </c>
      <c r="I279" s="5" t="str">
        <f t="shared" si="75"/>
        <v/>
      </c>
      <c r="J279" s="98" t="e">
        <f t="shared" si="76"/>
        <v>#N/A</v>
      </c>
      <c r="K279" s="6" t="str">
        <f t="shared" si="77"/>
        <v/>
      </c>
      <c r="L279" s="182" t="str">
        <f t="shared" si="78"/>
        <v/>
      </c>
      <c r="M279" s="338"/>
      <c r="N279" s="72" t="s">
        <v>29</v>
      </c>
      <c r="O279" s="5">
        <f t="shared" si="85"/>
        <v>0</v>
      </c>
      <c r="P279" s="183"/>
      <c r="Q279" s="183"/>
      <c r="R279" s="4" t="s">
        <v>13</v>
      </c>
      <c r="S279" s="5">
        <f t="shared" si="79"/>
        <v>0</v>
      </c>
      <c r="T279" s="33" t="s">
        <v>13</v>
      </c>
      <c r="U279" s="5">
        <f t="shared" si="86"/>
        <v>0</v>
      </c>
      <c r="V279" s="33" t="s">
        <v>13</v>
      </c>
      <c r="W279" s="171" t="str">
        <f t="shared" si="80"/>
        <v/>
      </c>
      <c r="X279" s="72" t="s">
        <v>531</v>
      </c>
      <c r="Y279" s="5">
        <f t="shared" si="87"/>
        <v>0</v>
      </c>
      <c r="Z279" s="72" t="s">
        <v>530</v>
      </c>
      <c r="AA279" s="6">
        <f t="shared" si="88"/>
        <v>0</v>
      </c>
      <c r="AB279" s="4" t="s">
        <v>516</v>
      </c>
      <c r="AC279" s="5">
        <f t="shared" si="81"/>
        <v>0</v>
      </c>
      <c r="AD279" s="6" t="str">
        <f t="shared" si="82"/>
        <v/>
      </c>
      <c r="AE279" s="41" t="str">
        <f t="shared" si="83"/>
        <v/>
      </c>
      <c r="AF279" s="41" t="str">
        <f t="shared" si="84"/>
        <v/>
      </c>
    </row>
    <row r="280" spans="1:32" ht="40.15" customHeight="1" x14ac:dyDescent="0.25">
      <c r="A280" s="74" t="str">
        <f>IF(B280="","",MAX($A$8:A279)+1)</f>
        <v/>
      </c>
      <c r="B280" s="73"/>
      <c r="C280" s="338"/>
      <c r="D280" s="33"/>
      <c r="E280" s="5" t="str">
        <f t="shared" si="72"/>
        <v/>
      </c>
      <c r="F280" s="5" t="str">
        <f t="shared" si="73"/>
        <v/>
      </c>
      <c r="G280" s="338"/>
      <c r="H280" s="6" t="str">
        <f t="shared" si="74"/>
        <v/>
      </c>
      <c r="I280" s="5" t="str">
        <f t="shared" si="75"/>
        <v/>
      </c>
      <c r="J280" s="98" t="e">
        <f t="shared" si="76"/>
        <v>#N/A</v>
      </c>
      <c r="K280" s="6" t="str">
        <f t="shared" si="77"/>
        <v/>
      </c>
      <c r="L280" s="182" t="str">
        <f t="shared" si="78"/>
        <v/>
      </c>
      <c r="M280" s="338"/>
      <c r="N280" s="72" t="s">
        <v>29</v>
      </c>
      <c r="O280" s="5">
        <f t="shared" si="85"/>
        <v>0</v>
      </c>
      <c r="P280" s="183"/>
      <c r="Q280" s="183"/>
      <c r="R280" s="4" t="s">
        <v>13</v>
      </c>
      <c r="S280" s="5">
        <f t="shared" si="79"/>
        <v>0</v>
      </c>
      <c r="T280" s="33" t="s">
        <v>13</v>
      </c>
      <c r="U280" s="5">
        <f t="shared" si="86"/>
        <v>0</v>
      </c>
      <c r="V280" s="33" t="s">
        <v>13</v>
      </c>
      <c r="W280" s="171" t="str">
        <f t="shared" si="80"/>
        <v/>
      </c>
      <c r="X280" s="72" t="s">
        <v>531</v>
      </c>
      <c r="Y280" s="5">
        <f t="shared" si="87"/>
        <v>0</v>
      </c>
      <c r="Z280" s="72" t="s">
        <v>530</v>
      </c>
      <c r="AA280" s="6">
        <f t="shared" si="88"/>
        <v>0</v>
      </c>
      <c r="AB280" s="4" t="s">
        <v>516</v>
      </c>
      <c r="AC280" s="5">
        <f t="shared" si="81"/>
        <v>0</v>
      </c>
      <c r="AD280" s="6" t="str">
        <f t="shared" si="82"/>
        <v/>
      </c>
      <c r="AE280" s="41" t="str">
        <f t="shared" si="83"/>
        <v/>
      </c>
      <c r="AF280" s="41" t="str">
        <f t="shared" si="84"/>
        <v/>
      </c>
    </row>
    <row r="281" spans="1:32" ht="40.15" customHeight="1" x14ac:dyDescent="0.25">
      <c r="A281" s="74" t="str">
        <f>IF(B281="","",MAX($A$8:A280)+1)</f>
        <v/>
      </c>
      <c r="B281" s="73"/>
      <c r="C281" s="338"/>
      <c r="D281" s="33"/>
      <c r="E281" s="5" t="str">
        <f t="shared" si="72"/>
        <v/>
      </c>
      <c r="F281" s="5" t="str">
        <f t="shared" si="73"/>
        <v/>
      </c>
      <c r="G281" s="338"/>
      <c r="H281" s="6" t="str">
        <f t="shared" si="74"/>
        <v/>
      </c>
      <c r="I281" s="5" t="str">
        <f t="shared" si="75"/>
        <v/>
      </c>
      <c r="J281" s="98" t="e">
        <f t="shared" si="76"/>
        <v>#N/A</v>
      </c>
      <c r="K281" s="6" t="str">
        <f t="shared" si="77"/>
        <v/>
      </c>
      <c r="L281" s="182" t="str">
        <f t="shared" si="78"/>
        <v/>
      </c>
      <c r="M281" s="338"/>
      <c r="N281" s="72" t="s">
        <v>29</v>
      </c>
      <c r="O281" s="5">
        <f t="shared" si="85"/>
        <v>0</v>
      </c>
      <c r="P281" s="183"/>
      <c r="Q281" s="183"/>
      <c r="R281" s="4" t="s">
        <v>13</v>
      </c>
      <c r="S281" s="5">
        <f t="shared" si="79"/>
        <v>0</v>
      </c>
      <c r="T281" s="33" t="s">
        <v>13</v>
      </c>
      <c r="U281" s="5">
        <f t="shared" si="86"/>
        <v>0</v>
      </c>
      <c r="V281" s="33" t="s">
        <v>13</v>
      </c>
      <c r="W281" s="171" t="str">
        <f t="shared" si="80"/>
        <v/>
      </c>
      <c r="X281" s="72" t="s">
        <v>531</v>
      </c>
      <c r="Y281" s="5">
        <f t="shared" si="87"/>
        <v>0</v>
      </c>
      <c r="Z281" s="72" t="s">
        <v>530</v>
      </c>
      <c r="AA281" s="6">
        <f t="shared" si="88"/>
        <v>0</v>
      </c>
      <c r="AB281" s="4" t="s">
        <v>516</v>
      </c>
      <c r="AC281" s="5">
        <f t="shared" si="81"/>
        <v>0</v>
      </c>
      <c r="AD281" s="6" t="str">
        <f t="shared" si="82"/>
        <v/>
      </c>
      <c r="AE281" s="41" t="str">
        <f t="shared" si="83"/>
        <v/>
      </c>
      <c r="AF281" s="41" t="str">
        <f t="shared" si="84"/>
        <v/>
      </c>
    </row>
    <row r="282" spans="1:32" ht="40.15" customHeight="1" x14ac:dyDescent="0.25">
      <c r="A282" s="74" t="str">
        <f>IF(B282="","",MAX($A$8:A281)+1)</f>
        <v/>
      </c>
      <c r="B282" s="73"/>
      <c r="C282" s="338"/>
      <c r="D282" s="33"/>
      <c r="E282" s="5" t="str">
        <f t="shared" si="72"/>
        <v/>
      </c>
      <c r="F282" s="5" t="str">
        <f t="shared" si="73"/>
        <v/>
      </c>
      <c r="G282" s="338"/>
      <c r="H282" s="6" t="str">
        <f t="shared" si="74"/>
        <v/>
      </c>
      <c r="I282" s="5" t="str">
        <f t="shared" si="75"/>
        <v/>
      </c>
      <c r="J282" s="98" t="e">
        <f t="shared" si="76"/>
        <v>#N/A</v>
      </c>
      <c r="K282" s="6" t="str">
        <f t="shared" si="77"/>
        <v/>
      </c>
      <c r="L282" s="182" t="str">
        <f t="shared" si="78"/>
        <v/>
      </c>
      <c r="M282" s="338"/>
      <c r="N282" s="72" t="s">
        <v>29</v>
      </c>
      <c r="O282" s="5">
        <f t="shared" si="85"/>
        <v>0</v>
      </c>
      <c r="P282" s="183"/>
      <c r="Q282" s="183"/>
      <c r="R282" s="4" t="s">
        <v>13</v>
      </c>
      <c r="S282" s="5">
        <f t="shared" si="79"/>
        <v>0</v>
      </c>
      <c r="T282" s="33" t="s">
        <v>13</v>
      </c>
      <c r="U282" s="5">
        <f t="shared" si="86"/>
        <v>0</v>
      </c>
      <c r="V282" s="33" t="s">
        <v>13</v>
      </c>
      <c r="W282" s="171" t="str">
        <f t="shared" si="80"/>
        <v/>
      </c>
      <c r="X282" s="72" t="s">
        <v>531</v>
      </c>
      <c r="Y282" s="5">
        <f t="shared" si="87"/>
        <v>0</v>
      </c>
      <c r="Z282" s="72" t="s">
        <v>530</v>
      </c>
      <c r="AA282" s="6">
        <f t="shared" si="88"/>
        <v>0</v>
      </c>
      <c r="AB282" s="4" t="s">
        <v>516</v>
      </c>
      <c r="AC282" s="5">
        <f t="shared" si="81"/>
        <v>0</v>
      </c>
      <c r="AD282" s="6" t="str">
        <f t="shared" si="82"/>
        <v/>
      </c>
      <c r="AE282" s="41" t="str">
        <f t="shared" si="83"/>
        <v/>
      </c>
      <c r="AF282" s="41" t="str">
        <f t="shared" si="84"/>
        <v/>
      </c>
    </row>
    <row r="283" spans="1:32" ht="40.15" customHeight="1" x14ac:dyDescent="0.25">
      <c r="A283" s="74" t="str">
        <f>IF(B283="","",MAX($A$8:A282)+1)</f>
        <v/>
      </c>
      <c r="B283" s="73"/>
      <c r="C283" s="338"/>
      <c r="D283" s="33"/>
      <c r="E283" s="5" t="str">
        <f t="shared" si="72"/>
        <v/>
      </c>
      <c r="F283" s="5" t="str">
        <f t="shared" si="73"/>
        <v/>
      </c>
      <c r="G283" s="338"/>
      <c r="H283" s="6" t="str">
        <f t="shared" si="74"/>
        <v/>
      </c>
      <c r="I283" s="5" t="str">
        <f t="shared" si="75"/>
        <v/>
      </c>
      <c r="J283" s="98" t="e">
        <f t="shared" si="76"/>
        <v>#N/A</v>
      </c>
      <c r="K283" s="6" t="str">
        <f t="shared" si="77"/>
        <v/>
      </c>
      <c r="L283" s="182" t="str">
        <f t="shared" si="78"/>
        <v/>
      </c>
      <c r="M283" s="338"/>
      <c r="N283" s="72" t="s">
        <v>29</v>
      </c>
      <c r="O283" s="5">
        <f t="shared" si="85"/>
        <v>0</v>
      </c>
      <c r="P283" s="183"/>
      <c r="Q283" s="183"/>
      <c r="R283" s="4" t="s">
        <v>13</v>
      </c>
      <c r="S283" s="5">
        <f t="shared" si="79"/>
        <v>0</v>
      </c>
      <c r="T283" s="33" t="s">
        <v>13</v>
      </c>
      <c r="U283" s="5">
        <f t="shared" si="86"/>
        <v>0</v>
      </c>
      <c r="V283" s="33" t="s">
        <v>13</v>
      </c>
      <c r="W283" s="171" t="str">
        <f t="shared" si="80"/>
        <v/>
      </c>
      <c r="X283" s="72" t="s">
        <v>531</v>
      </c>
      <c r="Y283" s="5">
        <f t="shared" si="87"/>
        <v>0</v>
      </c>
      <c r="Z283" s="72" t="s">
        <v>530</v>
      </c>
      <c r="AA283" s="6">
        <f t="shared" si="88"/>
        <v>0</v>
      </c>
      <c r="AB283" s="4" t="s">
        <v>516</v>
      </c>
      <c r="AC283" s="5">
        <f t="shared" si="81"/>
        <v>0</v>
      </c>
      <c r="AD283" s="6" t="str">
        <f t="shared" si="82"/>
        <v/>
      </c>
      <c r="AE283" s="41" t="str">
        <f t="shared" si="83"/>
        <v/>
      </c>
      <c r="AF283" s="41" t="str">
        <f t="shared" si="84"/>
        <v/>
      </c>
    </row>
    <row r="284" spans="1:32" ht="40.15" customHeight="1" x14ac:dyDescent="0.25">
      <c r="A284" s="74" t="str">
        <f>IF(B284="","",MAX($A$8:A283)+1)</f>
        <v/>
      </c>
      <c r="B284" s="73"/>
      <c r="C284" s="338"/>
      <c r="D284" s="33"/>
      <c r="E284" s="5" t="str">
        <f t="shared" si="72"/>
        <v/>
      </c>
      <c r="F284" s="5" t="str">
        <f t="shared" si="73"/>
        <v/>
      </c>
      <c r="G284" s="338"/>
      <c r="H284" s="6" t="str">
        <f t="shared" si="74"/>
        <v/>
      </c>
      <c r="I284" s="5" t="str">
        <f t="shared" si="75"/>
        <v/>
      </c>
      <c r="J284" s="98" t="e">
        <f t="shared" si="76"/>
        <v>#N/A</v>
      </c>
      <c r="K284" s="6" t="str">
        <f t="shared" si="77"/>
        <v/>
      </c>
      <c r="L284" s="182" t="str">
        <f t="shared" si="78"/>
        <v/>
      </c>
      <c r="M284" s="338"/>
      <c r="N284" s="72" t="s">
        <v>29</v>
      </c>
      <c r="O284" s="5">
        <f t="shared" si="85"/>
        <v>0</v>
      </c>
      <c r="P284" s="183"/>
      <c r="Q284" s="183"/>
      <c r="R284" s="4" t="s">
        <v>13</v>
      </c>
      <c r="S284" s="5">
        <f t="shared" si="79"/>
        <v>0</v>
      </c>
      <c r="T284" s="33" t="s">
        <v>13</v>
      </c>
      <c r="U284" s="5">
        <f t="shared" si="86"/>
        <v>0</v>
      </c>
      <c r="V284" s="33" t="s">
        <v>13</v>
      </c>
      <c r="W284" s="171" t="str">
        <f t="shared" si="80"/>
        <v/>
      </c>
      <c r="X284" s="72" t="s">
        <v>531</v>
      </c>
      <c r="Y284" s="5">
        <f t="shared" si="87"/>
        <v>0</v>
      </c>
      <c r="Z284" s="72" t="s">
        <v>530</v>
      </c>
      <c r="AA284" s="6">
        <f t="shared" si="88"/>
        <v>0</v>
      </c>
      <c r="AB284" s="4" t="s">
        <v>516</v>
      </c>
      <c r="AC284" s="5">
        <f t="shared" si="81"/>
        <v>0</v>
      </c>
      <c r="AD284" s="6" t="str">
        <f t="shared" si="82"/>
        <v/>
      </c>
      <c r="AE284" s="41" t="str">
        <f t="shared" si="83"/>
        <v/>
      </c>
      <c r="AF284" s="41" t="str">
        <f t="shared" si="84"/>
        <v/>
      </c>
    </row>
    <row r="285" spans="1:32" ht="40.15" customHeight="1" x14ac:dyDescent="0.25">
      <c r="A285" s="74" t="str">
        <f>IF(B285="","",MAX($A$8:A284)+1)</f>
        <v/>
      </c>
      <c r="B285" s="73"/>
      <c r="C285" s="338"/>
      <c r="D285" s="33"/>
      <c r="E285" s="5" t="str">
        <f t="shared" si="72"/>
        <v/>
      </c>
      <c r="F285" s="5" t="str">
        <f t="shared" si="73"/>
        <v/>
      </c>
      <c r="G285" s="338"/>
      <c r="H285" s="6" t="str">
        <f t="shared" si="74"/>
        <v/>
      </c>
      <c r="I285" s="5" t="str">
        <f t="shared" si="75"/>
        <v/>
      </c>
      <c r="J285" s="98" t="e">
        <f t="shared" si="76"/>
        <v>#N/A</v>
      </c>
      <c r="K285" s="6" t="str">
        <f t="shared" si="77"/>
        <v/>
      </c>
      <c r="L285" s="182" t="str">
        <f t="shared" si="78"/>
        <v/>
      </c>
      <c r="M285" s="338"/>
      <c r="N285" s="72" t="s">
        <v>29</v>
      </c>
      <c r="O285" s="5">
        <f t="shared" si="85"/>
        <v>0</v>
      </c>
      <c r="P285" s="183"/>
      <c r="Q285" s="183"/>
      <c r="R285" s="4" t="s">
        <v>13</v>
      </c>
      <c r="S285" s="5">
        <f t="shared" si="79"/>
        <v>0</v>
      </c>
      <c r="T285" s="33" t="s">
        <v>13</v>
      </c>
      <c r="U285" s="5">
        <f t="shared" si="86"/>
        <v>0</v>
      </c>
      <c r="V285" s="33" t="s">
        <v>13</v>
      </c>
      <c r="W285" s="171" t="str">
        <f t="shared" si="80"/>
        <v/>
      </c>
      <c r="X285" s="72" t="s">
        <v>531</v>
      </c>
      <c r="Y285" s="5">
        <f t="shared" si="87"/>
        <v>0</v>
      </c>
      <c r="Z285" s="72" t="s">
        <v>530</v>
      </c>
      <c r="AA285" s="6">
        <f t="shared" si="88"/>
        <v>0</v>
      </c>
      <c r="AB285" s="4" t="s">
        <v>516</v>
      </c>
      <c r="AC285" s="5">
        <f t="shared" si="81"/>
        <v>0</v>
      </c>
      <c r="AD285" s="6" t="str">
        <f t="shared" si="82"/>
        <v/>
      </c>
      <c r="AE285" s="41" t="str">
        <f t="shared" si="83"/>
        <v/>
      </c>
      <c r="AF285" s="41" t="str">
        <f t="shared" si="84"/>
        <v/>
      </c>
    </row>
    <row r="286" spans="1:32" ht="40.15" customHeight="1" x14ac:dyDescent="0.25">
      <c r="A286" s="74" t="str">
        <f>IF(B286="","",MAX($A$8:A285)+1)</f>
        <v/>
      </c>
      <c r="B286" s="73"/>
      <c r="C286" s="338"/>
      <c r="D286" s="33"/>
      <c r="E286" s="5" t="str">
        <f t="shared" si="72"/>
        <v/>
      </c>
      <c r="F286" s="5" t="str">
        <f t="shared" si="73"/>
        <v/>
      </c>
      <c r="G286" s="338"/>
      <c r="H286" s="6" t="str">
        <f t="shared" si="74"/>
        <v/>
      </c>
      <c r="I286" s="5" t="str">
        <f t="shared" si="75"/>
        <v/>
      </c>
      <c r="J286" s="98" t="e">
        <f t="shared" si="76"/>
        <v>#N/A</v>
      </c>
      <c r="K286" s="6" t="str">
        <f t="shared" si="77"/>
        <v/>
      </c>
      <c r="L286" s="182" t="str">
        <f t="shared" si="78"/>
        <v/>
      </c>
      <c r="M286" s="338"/>
      <c r="N286" s="72" t="s">
        <v>29</v>
      </c>
      <c r="O286" s="5">
        <f t="shared" si="85"/>
        <v>0</v>
      </c>
      <c r="P286" s="183"/>
      <c r="Q286" s="183"/>
      <c r="R286" s="4" t="s">
        <v>13</v>
      </c>
      <c r="S286" s="5">
        <f t="shared" si="79"/>
        <v>0</v>
      </c>
      <c r="T286" s="33" t="s">
        <v>13</v>
      </c>
      <c r="U286" s="5">
        <f t="shared" si="86"/>
        <v>0</v>
      </c>
      <c r="V286" s="33" t="s">
        <v>13</v>
      </c>
      <c r="W286" s="171" t="str">
        <f t="shared" si="80"/>
        <v/>
      </c>
      <c r="X286" s="72" t="s">
        <v>531</v>
      </c>
      <c r="Y286" s="5">
        <f t="shared" si="87"/>
        <v>0</v>
      </c>
      <c r="Z286" s="72" t="s">
        <v>530</v>
      </c>
      <c r="AA286" s="6">
        <f t="shared" si="88"/>
        <v>0</v>
      </c>
      <c r="AB286" s="4" t="s">
        <v>516</v>
      </c>
      <c r="AC286" s="5">
        <f t="shared" si="81"/>
        <v>0</v>
      </c>
      <c r="AD286" s="6" t="str">
        <f t="shared" si="82"/>
        <v/>
      </c>
      <c r="AE286" s="41" t="str">
        <f t="shared" si="83"/>
        <v/>
      </c>
      <c r="AF286" s="41" t="str">
        <f t="shared" si="84"/>
        <v/>
      </c>
    </row>
    <row r="287" spans="1:32" ht="40.15" customHeight="1" x14ac:dyDescent="0.25">
      <c r="A287" s="74" t="str">
        <f>IF(B287="","",MAX($A$8:A286)+1)</f>
        <v/>
      </c>
      <c r="B287" s="73"/>
      <c r="C287" s="338"/>
      <c r="D287" s="33"/>
      <c r="E287" s="5" t="str">
        <f t="shared" si="72"/>
        <v/>
      </c>
      <c r="F287" s="5" t="str">
        <f t="shared" si="73"/>
        <v/>
      </c>
      <c r="G287" s="338"/>
      <c r="H287" s="6" t="str">
        <f t="shared" si="74"/>
        <v/>
      </c>
      <c r="I287" s="5" t="str">
        <f t="shared" si="75"/>
        <v/>
      </c>
      <c r="J287" s="98" t="e">
        <f t="shared" si="76"/>
        <v>#N/A</v>
      </c>
      <c r="K287" s="6" t="str">
        <f t="shared" si="77"/>
        <v/>
      </c>
      <c r="L287" s="182" t="str">
        <f t="shared" si="78"/>
        <v/>
      </c>
      <c r="M287" s="338"/>
      <c r="N287" s="72" t="s">
        <v>29</v>
      </c>
      <c r="O287" s="5">
        <f t="shared" si="85"/>
        <v>0</v>
      </c>
      <c r="P287" s="183"/>
      <c r="Q287" s="183"/>
      <c r="R287" s="4" t="s">
        <v>13</v>
      </c>
      <c r="S287" s="5">
        <f t="shared" si="79"/>
        <v>0</v>
      </c>
      <c r="T287" s="33" t="s">
        <v>13</v>
      </c>
      <c r="U287" s="5">
        <f t="shared" si="86"/>
        <v>0</v>
      </c>
      <c r="V287" s="33" t="s">
        <v>13</v>
      </c>
      <c r="W287" s="171" t="str">
        <f t="shared" si="80"/>
        <v/>
      </c>
      <c r="X287" s="72" t="s">
        <v>531</v>
      </c>
      <c r="Y287" s="5">
        <f t="shared" si="87"/>
        <v>0</v>
      </c>
      <c r="Z287" s="72" t="s">
        <v>530</v>
      </c>
      <c r="AA287" s="6">
        <f t="shared" si="88"/>
        <v>0</v>
      </c>
      <c r="AB287" s="4" t="s">
        <v>516</v>
      </c>
      <c r="AC287" s="5">
        <f t="shared" si="81"/>
        <v>0</v>
      </c>
      <c r="AD287" s="6" t="str">
        <f t="shared" si="82"/>
        <v/>
      </c>
      <c r="AE287" s="41" t="str">
        <f t="shared" si="83"/>
        <v/>
      </c>
      <c r="AF287" s="41" t="str">
        <f t="shared" si="84"/>
        <v/>
      </c>
    </row>
    <row r="288" spans="1:32" ht="40.15" customHeight="1" x14ac:dyDescent="0.25">
      <c r="A288" s="74" t="str">
        <f>IF(B288="","",MAX($A$8:A287)+1)</f>
        <v/>
      </c>
      <c r="B288" s="73"/>
      <c r="C288" s="338"/>
      <c r="D288" s="33"/>
      <c r="E288" s="5" t="str">
        <f t="shared" si="72"/>
        <v/>
      </c>
      <c r="F288" s="5" t="str">
        <f t="shared" si="73"/>
        <v/>
      </c>
      <c r="G288" s="338"/>
      <c r="H288" s="6" t="str">
        <f t="shared" si="74"/>
        <v/>
      </c>
      <c r="I288" s="5" t="str">
        <f t="shared" si="75"/>
        <v/>
      </c>
      <c r="J288" s="98" t="e">
        <f t="shared" si="76"/>
        <v>#N/A</v>
      </c>
      <c r="K288" s="6" t="str">
        <f t="shared" si="77"/>
        <v/>
      </c>
      <c r="L288" s="182" t="str">
        <f t="shared" si="78"/>
        <v/>
      </c>
      <c r="M288" s="338"/>
      <c r="N288" s="72" t="s">
        <v>29</v>
      </c>
      <c r="O288" s="5">
        <f t="shared" si="85"/>
        <v>0</v>
      </c>
      <c r="P288" s="183"/>
      <c r="Q288" s="183"/>
      <c r="R288" s="4" t="s">
        <v>13</v>
      </c>
      <c r="S288" s="5">
        <f t="shared" si="79"/>
        <v>0</v>
      </c>
      <c r="T288" s="33" t="s">
        <v>13</v>
      </c>
      <c r="U288" s="5">
        <f t="shared" si="86"/>
        <v>0</v>
      </c>
      <c r="V288" s="33" t="s">
        <v>13</v>
      </c>
      <c r="W288" s="171" t="str">
        <f t="shared" si="80"/>
        <v/>
      </c>
      <c r="X288" s="72" t="s">
        <v>531</v>
      </c>
      <c r="Y288" s="5">
        <f t="shared" si="87"/>
        <v>0</v>
      </c>
      <c r="Z288" s="72" t="s">
        <v>530</v>
      </c>
      <c r="AA288" s="6">
        <f t="shared" si="88"/>
        <v>0</v>
      </c>
      <c r="AB288" s="4" t="s">
        <v>516</v>
      </c>
      <c r="AC288" s="5">
        <f t="shared" si="81"/>
        <v>0</v>
      </c>
      <c r="AD288" s="6" t="str">
        <f t="shared" si="82"/>
        <v/>
      </c>
      <c r="AE288" s="41" t="str">
        <f t="shared" si="83"/>
        <v/>
      </c>
      <c r="AF288" s="41" t="str">
        <f t="shared" si="84"/>
        <v/>
      </c>
    </row>
    <row r="289" spans="1:32" ht="40.15" customHeight="1" x14ac:dyDescent="0.25">
      <c r="A289" s="74" t="str">
        <f>IF(B289="","",MAX($A$8:A288)+1)</f>
        <v/>
      </c>
      <c r="B289" s="73"/>
      <c r="C289" s="338"/>
      <c r="D289" s="33"/>
      <c r="E289" s="5" t="str">
        <f t="shared" si="72"/>
        <v/>
      </c>
      <c r="F289" s="5" t="str">
        <f t="shared" si="73"/>
        <v/>
      </c>
      <c r="G289" s="338"/>
      <c r="H289" s="6" t="str">
        <f t="shared" si="74"/>
        <v/>
      </c>
      <c r="I289" s="5" t="str">
        <f t="shared" si="75"/>
        <v/>
      </c>
      <c r="J289" s="98" t="e">
        <f t="shared" si="76"/>
        <v>#N/A</v>
      </c>
      <c r="K289" s="6" t="str">
        <f t="shared" si="77"/>
        <v/>
      </c>
      <c r="L289" s="182" t="str">
        <f t="shared" si="78"/>
        <v/>
      </c>
      <c r="M289" s="338"/>
      <c r="N289" s="72" t="s">
        <v>29</v>
      </c>
      <c r="O289" s="5">
        <f t="shared" si="85"/>
        <v>0</v>
      </c>
      <c r="P289" s="183"/>
      <c r="Q289" s="183"/>
      <c r="R289" s="4" t="s">
        <v>13</v>
      </c>
      <c r="S289" s="5">
        <f t="shared" si="79"/>
        <v>0</v>
      </c>
      <c r="T289" s="33" t="s">
        <v>13</v>
      </c>
      <c r="U289" s="5">
        <f t="shared" si="86"/>
        <v>0</v>
      </c>
      <c r="V289" s="33" t="s">
        <v>13</v>
      </c>
      <c r="W289" s="171" t="str">
        <f t="shared" si="80"/>
        <v/>
      </c>
      <c r="X289" s="72" t="s">
        <v>531</v>
      </c>
      <c r="Y289" s="5">
        <f t="shared" si="87"/>
        <v>0</v>
      </c>
      <c r="Z289" s="72" t="s">
        <v>530</v>
      </c>
      <c r="AA289" s="6">
        <f t="shared" si="88"/>
        <v>0</v>
      </c>
      <c r="AB289" s="4" t="s">
        <v>516</v>
      </c>
      <c r="AC289" s="5">
        <f t="shared" si="81"/>
        <v>0</v>
      </c>
      <c r="AD289" s="6" t="str">
        <f t="shared" si="82"/>
        <v/>
      </c>
      <c r="AE289" s="41" t="str">
        <f t="shared" si="83"/>
        <v/>
      </c>
      <c r="AF289" s="41" t="str">
        <f t="shared" si="84"/>
        <v/>
      </c>
    </row>
    <row r="290" spans="1:32" ht="40.15" customHeight="1" x14ac:dyDescent="0.25">
      <c r="A290" s="74" t="str">
        <f>IF(B290="","",MAX($A$8:A289)+1)</f>
        <v/>
      </c>
      <c r="B290" s="73"/>
      <c r="C290" s="338"/>
      <c r="D290" s="33"/>
      <c r="E290" s="5" t="str">
        <f t="shared" si="72"/>
        <v/>
      </c>
      <c r="F290" s="5" t="str">
        <f t="shared" si="73"/>
        <v/>
      </c>
      <c r="G290" s="338"/>
      <c r="H290" s="6" t="str">
        <f t="shared" si="74"/>
        <v/>
      </c>
      <c r="I290" s="5" t="str">
        <f t="shared" si="75"/>
        <v/>
      </c>
      <c r="J290" s="98" t="e">
        <f t="shared" si="76"/>
        <v>#N/A</v>
      </c>
      <c r="K290" s="6" t="str">
        <f t="shared" si="77"/>
        <v/>
      </c>
      <c r="L290" s="182" t="str">
        <f t="shared" si="78"/>
        <v/>
      </c>
      <c r="M290" s="338"/>
      <c r="N290" s="72" t="s">
        <v>29</v>
      </c>
      <c r="O290" s="5">
        <f t="shared" si="85"/>
        <v>0</v>
      </c>
      <c r="P290" s="183"/>
      <c r="Q290" s="183"/>
      <c r="R290" s="4" t="s">
        <v>13</v>
      </c>
      <c r="S290" s="5">
        <f t="shared" si="79"/>
        <v>0</v>
      </c>
      <c r="T290" s="33" t="s">
        <v>13</v>
      </c>
      <c r="U290" s="5">
        <f t="shared" si="86"/>
        <v>0</v>
      </c>
      <c r="V290" s="33" t="s">
        <v>13</v>
      </c>
      <c r="W290" s="171" t="str">
        <f t="shared" si="80"/>
        <v/>
      </c>
      <c r="X290" s="72" t="s">
        <v>531</v>
      </c>
      <c r="Y290" s="5">
        <f t="shared" si="87"/>
        <v>0</v>
      </c>
      <c r="Z290" s="72" t="s">
        <v>530</v>
      </c>
      <c r="AA290" s="6">
        <f t="shared" si="88"/>
        <v>0</v>
      </c>
      <c r="AB290" s="4" t="s">
        <v>516</v>
      </c>
      <c r="AC290" s="5">
        <f t="shared" si="81"/>
        <v>0</v>
      </c>
      <c r="AD290" s="6" t="str">
        <f t="shared" si="82"/>
        <v/>
      </c>
      <c r="AE290" s="41" t="str">
        <f t="shared" si="83"/>
        <v/>
      </c>
      <c r="AF290" s="41" t="str">
        <f t="shared" si="84"/>
        <v/>
      </c>
    </row>
    <row r="291" spans="1:32" ht="40.15" customHeight="1" x14ac:dyDescent="0.25">
      <c r="A291" s="74" t="str">
        <f>IF(B291="","",MAX($A$8:A290)+1)</f>
        <v/>
      </c>
      <c r="B291" s="73"/>
      <c r="C291" s="338"/>
      <c r="D291" s="33"/>
      <c r="E291" s="5" t="str">
        <f t="shared" si="72"/>
        <v/>
      </c>
      <c r="F291" s="5" t="str">
        <f t="shared" si="73"/>
        <v/>
      </c>
      <c r="G291" s="338"/>
      <c r="H291" s="6" t="str">
        <f t="shared" si="74"/>
        <v/>
      </c>
      <c r="I291" s="5" t="str">
        <f t="shared" si="75"/>
        <v/>
      </c>
      <c r="J291" s="98" t="e">
        <f t="shared" si="76"/>
        <v>#N/A</v>
      </c>
      <c r="K291" s="6" t="str">
        <f t="shared" si="77"/>
        <v/>
      </c>
      <c r="L291" s="182" t="str">
        <f t="shared" si="78"/>
        <v/>
      </c>
      <c r="M291" s="338"/>
      <c r="N291" s="72" t="s">
        <v>29</v>
      </c>
      <c r="O291" s="5">
        <f t="shared" si="85"/>
        <v>0</v>
      </c>
      <c r="P291" s="183"/>
      <c r="Q291" s="183"/>
      <c r="R291" s="4" t="s">
        <v>13</v>
      </c>
      <c r="S291" s="5">
        <f t="shared" si="79"/>
        <v>0</v>
      </c>
      <c r="T291" s="33" t="s">
        <v>13</v>
      </c>
      <c r="U291" s="5">
        <f t="shared" si="86"/>
        <v>0</v>
      </c>
      <c r="V291" s="33" t="s">
        <v>13</v>
      </c>
      <c r="W291" s="171" t="str">
        <f t="shared" si="80"/>
        <v/>
      </c>
      <c r="X291" s="72" t="s">
        <v>531</v>
      </c>
      <c r="Y291" s="5">
        <f t="shared" si="87"/>
        <v>0</v>
      </c>
      <c r="Z291" s="72" t="s">
        <v>530</v>
      </c>
      <c r="AA291" s="6">
        <f t="shared" si="88"/>
        <v>0</v>
      </c>
      <c r="AB291" s="4" t="s">
        <v>516</v>
      </c>
      <c r="AC291" s="5">
        <f t="shared" si="81"/>
        <v>0</v>
      </c>
      <c r="AD291" s="6" t="str">
        <f t="shared" si="82"/>
        <v/>
      </c>
      <c r="AE291" s="41" t="str">
        <f t="shared" si="83"/>
        <v/>
      </c>
      <c r="AF291" s="41" t="str">
        <f t="shared" si="84"/>
        <v/>
      </c>
    </row>
    <row r="292" spans="1:32" ht="40.15" customHeight="1" x14ac:dyDescent="0.25">
      <c r="A292" s="74" t="str">
        <f>IF(B292="","",MAX($A$8:A291)+1)</f>
        <v/>
      </c>
      <c r="B292" s="73"/>
      <c r="C292" s="338"/>
      <c r="D292" s="33"/>
      <c r="E292" s="5" t="str">
        <f t="shared" si="72"/>
        <v/>
      </c>
      <c r="F292" s="5" t="str">
        <f t="shared" si="73"/>
        <v/>
      </c>
      <c r="G292" s="338"/>
      <c r="H292" s="6" t="str">
        <f t="shared" si="74"/>
        <v/>
      </c>
      <c r="I292" s="5" t="str">
        <f t="shared" si="75"/>
        <v/>
      </c>
      <c r="J292" s="98" t="e">
        <f t="shared" si="76"/>
        <v>#N/A</v>
      </c>
      <c r="K292" s="6" t="str">
        <f t="shared" si="77"/>
        <v/>
      </c>
      <c r="L292" s="182" t="str">
        <f t="shared" si="78"/>
        <v/>
      </c>
      <c r="M292" s="338"/>
      <c r="N292" s="72" t="s">
        <v>29</v>
      </c>
      <c r="O292" s="5">
        <f t="shared" si="85"/>
        <v>0</v>
      </c>
      <c r="P292" s="183"/>
      <c r="Q292" s="183"/>
      <c r="R292" s="4" t="s">
        <v>13</v>
      </c>
      <c r="S292" s="5">
        <f t="shared" si="79"/>
        <v>0</v>
      </c>
      <c r="T292" s="33" t="s">
        <v>13</v>
      </c>
      <c r="U292" s="5">
        <f t="shared" si="86"/>
        <v>0</v>
      </c>
      <c r="V292" s="33" t="s">
        <v>13</v>
      </c>
      <c r="W292" s="171" t="str">
        <f t="shared" si="80"/>
        <v/>
      </c>
      <c r="X292" s="72" t="s">
        <v>531</v>
      </c>
      <c r="Y292" s="5">
        <f t="shared" si="87"/>
        <v>0</v>
      </c>
      <c r="Z292" s="72" t="s">
        <v>530</v>
      </c>
      <c r="AA292" s="6">
        <f t="shared" si="88"/>
        <v>0</v>
      </c>
      <c r="AB292" s="4" t="s">
        <v>516</v>
      </c>
      <c r="AC292" s="5">
        <f t="shared" si="81"/>
        <v>0</v>
      </c>
      <c r="AD292" s="6" t="str">
        <f t="shared" si="82"/>
        <v/>
      </c>
      <c r="AE292" s="41" t="str">
        <f t="shared" si="83"/>
        <v/>
      </c>
      <c r="AF292" s="41" t="str">
        <f t="shared" si="84"/>
        <v/>
      </c>
    </row>
    <row r="293" spans="1:32" ht="40.15" customHeight="1" x14ac:dyDescent="0.25">
      <c r="A293" s="74" t="str">
        <f>IF(B293="","",MAX($A$8:A292)+1)</f>
        <v/>
      </c>
      <c r="B293" s="73"/>
      <c r="C293" s="338"/>
      <c r="D293" s="33"/>
      <c r="E293" s="5" t="str">
        <f t="shared" si="72"/>
        <v/>
      </c>
      <c r="F293" s="5" t="str">
        <f t="shared" si="73"/>
        <v/>
      </c>
      <c r="G293" s="338"/>
      <c r="H293" s="6" t="str">
        <f t="shared" si="74"/>
        <v/>
      </c>
      <c r="I293" s="5" t="str">
        <f t="shared" si="75"/>
        <v/>
      </c>
      <c r="J293" s="98" t="e">
        <f t="shared" si="76"/>
        <v>#N/A</v>
      </c>
      <c r="K293" s="6" t="str">
        <f t="shared" si="77"/>
        <v/>
      </c>
      <c r="L293" s="182" t="str">
        <f t="shared" si="78"/>
        <v/>
      </c>
      <c r="M293" s="338"/>
      <c r="N293" s="72" t="s">
        <v>29</v>
      </c>
      <c r="O293" s="5">
        <f t="shared" si="85"/>
        <v>0</v>
      </c>
      <c r="P293" s="183"/>
      <c r="Q293" s="183"/>
      <c r="R293" s="4" t="s">
        <v>13</v>
      </c>
      <c r="S293" s="5">
        <f t="shared" si="79"/>
        <v>0</v>
      </c>
      <c r="T293" s="33" t="s">
        <v>13</v>
      </c>
      <c r="U293" s="5">
        <f t="shared" si="86"/>
        <v>0</v>
      </c>
      <c r="V293" s="33" t="s">
        <v>13</v>
      </c>
      <c r="W293" s="171" t="str">
        <f t="shared" si="80"/>
        <v/>
      </c>
      <c r="X293" s="72" t="s">
        <v>531</v>
      </c>
      <c r="Y293" s="5">
        <f t="shared" si="87"/>
        <v>0</v>
      </c>
      <c r="Z293" s="72" t="s">
        <v>530</v>
      </c>
      <c r="AA293" s="6">
        <f t="shared" si="88"/>
        <v>0</v>
      </c>
      <c r="AB293" s="4" t="s">
        <v>516</v>
      </c>
      <c r="AC293" s="5">
        <f t="shared" si="81"/>
        <v>0</v>
      </c>
      <c r="AD293" s="6" t="str">
        <f t="shared" si="82"/>
        <v/>
      </c>
      <c r="AE293" s="41" t="str">
        <f t="shared" si="83"/>
        <v/>
      </c>
      <c r="AF293" s="41" t="str">
        <f t="shared" si="84"/>
        <v/>
      </c>
    </row>
    <row r="294" spans="1:32" ht="40.15" customHeight="1" x14ac:dyDescent="0.25">
      <c r="A294" s="74" t="str">
        <f>IF(B294="","",MAX($A$8:A293)+1)</f>
        <v/>
      </c>
      <c r="B294" s="73"/>
      <c r="C294" s="338"/>
      <c r="D294" s="33"/>
      <c r="E294" s="5" t="str">
        <f t="shared" si="72"/>
        <v/>
      </c>
      <c r="F294" s="5" t="str">
        <f t="shared" si="73"/>
        <v/>
      </c>
      <c r="G294" s="338"/>
      <c r="H294" s="6" t="str">
        <f t="shared" si="74"/>
        <v/>
      </c>
      <c r="I294" s="5" t="str">
        <f t="shared" si="75"/>
        <v/>
      </c>
      <c r="J294" s="98" t="e">
        <f t="shared" si="76"/>
        <v>#N/A</v>
      </c>
      <c r="K294" s="6" t="str">
        <f t="shared" si="77"/>
        <v/>
      </c>
      <c r="L294" s="182" t="str">
        <f t="shared" si="78"/>
        <v/>
      </c>
      <c r="M294" s="338"/>
      <c r="N294" s="72" t="s">
        <v>29</v>
      </c>
      <c r="O294" s="5">
        <f t="shared" si="85"/>
        <v>0</v>
      </c>
      <c r="P294" s="183"/>
      <c r="Q294" s="183"/>
      <c r="R294" s="4" t="s">
        <v>13</v>
      </c>
      <c r="S294" s="5">
        <f t="shared" si="79"/>
        <v>0</v>
      </c>
      <c r="T294" s="33" t="s">
        <v>13</v>
      </c>
      <c r="U294" s="5">
        <f t="shared" si="86"/>
        <v>0</v>
      </c>
      <c r="V294" s="33" t="s">
        <v>13</v>
      </c>
      <c r="W294" s="171" t="str">
        <f t="shared" si="80"/>
        <v/>
      </c>
      <c r="X294" s="72" t="s">
        <v>531</v>
      </c>
      <c r="Y294" s="5">
        <f t="shared" si="87"/>
        <v>0</v>
      </c>
      <c r="Z294" s="72" t="s">
        <v>530</v>
      </c>
      <c r="AA294" s="6">
        <f t="shared" si="88"/>
        <v>0</v>
      </c>
      <c r="AB294" s="4" t="s">
        <v>516</v>
      </c>
      <c r="AC294" s="5">
        <f t="shared" si="81"/>
        <v>0</v>
      </c>
      <c r="AD294" s="6" t="str">
        <f t="shared" si="82"/>
        <v/>
      </c>
      <c r="AE294" s="41" t="str">
        <f t="shared" si="83"/>
        <v/>
      </c>
      <c r="AF294" s="41" t="str">
        <f t="shared" si="84"/>
        <v/>
      </c>
    </row>
    <row r="295" spans="1:32" ht="40.15" customHeight="1" x14ac:dyDescent="0.25">
      <c r="A295" s="74" t="str">
        <f>IF(B295="","",MAX($A$8:A294)+1)</f>
        <v/>
      </c>
      <c r="B295" s="73"/>
      <c r="C295" s="338"/>
      <c r="D295" s="33"/>
      <c r="E295" s="5" t="str">
        <f t="shared" si="72"/>
        <v/>
      </c>
      <c r="F295" s="5" t="str">
        <f t="shared" si="73"/>
        <v/>
      </c>
      <c r="G295" s="338"/>
      <c r="H295" s="6" t="str">
        <f t="shared" si="74"/>
        <v/>
      </c>
      <c r="I295" s="5" t="str">
        <f t="shared" si="75"/>
        <v/>
      </c>
      <c r="J295" s="98" t="e">
        <f t="shared" si="76"/>
        <v>#N/A</v>
      </c>
      <c r="K295" s="6" t="str">
        <f t="shared" si="77"/>
        <v/>
      </c>
      <c r="L295" s="182" t="str">
        <f t="shared" si="78"/>
        <v/>
      </c>
      <c r="M295" s="338"/>
      <c r="N295" s="72" t="s">
        <v>29</v>
      </c>
      <c r="O295" s="5">
        <f t="shared" si="85"/>
        <v>0</v>
      </c>
      <c r="P295" s="183"/>
      <c r="Q295" s="183"/>
      <c r="R295" s="4" t="s">
        <v>13</v>
      </c>
      <c r="S295" s="5">
        <f t="shared" si="79"/>
        <v>0</v>
      </c>
      <c r="T295" s="33" t="s">
        <v>13</v>
      </c>
      <c r="U295" s="5">
        <f t="shared" si="86"/>
        <v>0</v>
      </c>
      <c r="V295" s="33" t="s">
        <v>13</v>
      </c>
      <c r="W295" s="171" t="str">
        <f t="shared" si="80"/>
        <v/>
      </c>
      <c r="X295" s="72" t="s">
        <v>531</v>
      </c>
      <c r="Y295" s="5">
        <f t="shared" si="87"/>
        <v>0</v>
      </c>
      <c r="Z295" s="72" t="s">
        <v>530</v>
      </c>
      <c r="AA295" s="6">
        <f t="shared" si="88"/>
        <v>0</v>
      </c>
      <c r="AB295" s="4" t="s">
        <v>516</v>
      </c>
      <c r="AC295" s="5">
        <f t="shared" si="81"/>
        <v>0</v>
      </c>
      <c r="AD295" s="6" t="str">
        <f t="shared" si="82"/>
        <v/>
      </c>
      <c r="AE295" s="41" t="str">
        <f t="shared" si="83"/>
        <v/>
      </c>
      <c r="AF295" s="41" t="str">
        <f t="shared" si="84"/>
        <v/>
      </c>
    </row>
    <row r="296" spans="1:32" ht="40.15" customHeight="1" x14ac:dyDescent="0.25">
      <c r="A296" s="74" t="str">
        <f>IF(B296="","",MAX($A$8:A295)+1)</f>
        <v/>
      </c>
      <c r="B296" s="73"/>
      <c r="C296" s="338"/>
      <c r="D296" s="33"/>
      <c r="E296" s="5" t="str">
        <f t="shared" si="72"/>
        <v/>
      </c>
      <c r="F296" s="5" t="str">
        <f t="shared" si="73"/>
        <v/>
      </c>
      <c r="G296" s="338"/>
      <c r="H296" s="6" t="str">
        <f t="shared" si="74"/>
        <v/>
      </c>
      <c r="I296" s="5" t="str">
        <f t="shared" si="75"/>
        <v/>
      </c>
      <c r="J296" s="98" t="e">
        <f t="shared" si="76"/>
        <v>#N/A</v>
      </c>
      <c r="K296" s="6" t="str">
        <f t="shared" si="77"/>
        <v/>
      </c>
      <c r="L296" s="182" t="str">
        <f t="shared" si="78"/>
        <v/>
      </c>
      <c r="M296" s="338"/>
      <c r="N296" s="72" t="s">
        <v>29</v>
      </c>
      <c r="O296" s="5">
        <f t="shared" si="85"/>
        <v>0</v>
      </c>
      <c r="P296" s="183"/>
      <c r="Q296" s="183"/>
      <c r="R296" s="4" t="s">
        <v>13</v>
      </c>
      <c r="S296" s="5">
        <f t="shared" si="79"/>
        <v>0</v>
      </c>
      <c r="T296" s="33" t="s">
        <v>13</v>
      </c>
      <c r="U296" s="5">
        <f t="shared" si="86"/>
        <v>0</v>
      </c>
      <c r="V296" s="33" t="s">
        <v>13</v>
      </c>
      <c r="W296" s="171" t="str">
        <f t="shared" si="80"/>
        <v/>
      </c>
      <c r="X296" s="72" t="s">
        <v>531</v>
      </c>
      <c r="Y296" s="5">
        <f t="shared" si="87"/>
        <v>0</v>
      </c>
      <c r="Z296" s="72" t="s">
        <v>530</v>
      </c>
      <c r="AA296" s="6">
        <f t="shared" si="88"/>
        <v>0</v>
      </c>
      <c r="AB296" s="4" t="s">
        <v>516</v>
      </c>
      <c r="AC296" s="5">
        <f t="shared" si="81"/>
        <v>0</v>
      </c>
      <c r="AD296" s="6" t="str">
        <f t="shared" si="82"/>
        <v/>
      </c>
      <c r="AE296" s="41" t="str">
        <f t="shared" si="83"/>
        <v/>
      </c>
      <c r="AF296" s="41" t="str">
        <f t="shared" si="84"/>
        <v/>
      </c>
    </row>
    <row r="297" spans="1:32" ht="40.15" customHeight="1" x14ac:dyDescent="0.25">
      <c r="A297" s="74" t="str">
        <f>IF(B297="","",MAX($A$8:A296)+1)</f>
        <v/>
      </c>
      <c r="B297" s="73"/>
      <c r="C297" s="338"/>
      <c r="D297" s="33"/>
      <c r="E297" s="5" t="str">
        <f t="shared" si="72"/>
        <v/>
      </c>
      <c r="F297" s="5" t="str">
        <f t="shared" si="73"/>
        <v/>
      </c>
      <c r="G297" s="338"/>
      <c r="H297" s="6" t="str">
        <f t="shared" si="74"/>
        <v/>
      </c>
      <c r="I297" s="5" t="str">
        <f t="shared" si="75"/>
        <v/>
      </c>
      <c r="J297" s="98" t="e">
        <f t="shared" si="76"/>
        <v>#N/A</v>
      </c>
      <c r="K297" s="6" t="str">
        <f t="shared" si="77"/>
        <v/>
      </c>
      <c r="L297" s="182" t="str">
        <f t="shared" si="78"/>
        <v/>
      </c>
      <c r="M297" s="338"/>
      <c r="N297" s="72" t="s">
        <v>29</v>
      </c>
      <c r="O297" s="5">
        <f t="shared" si="85"/>
        <v>0</v>
      </c>
      <c r="P297" s="183"/>
      <c r="Q297" s="183"/>
      <c r="R297" s="4" t="s">
        <v>13</v>
      </c>
      <c r="S297" s="5">
        <f t="shared" si="79"/>
        <v>0</v>
      </c>
      <c r="T297" s="33" t="s">
        <v>13</v>
      </c>
      <c r="U297" s="5">
        <f t="shared" si="86"/>
        <v>0</v>
      </c>
      <c r="V297" s="33" t="s">
        <v>13</v>
      </c>
      <c r="W297" s="171" t="str">
        <f t="shared" si="80"/>
        <v/>
      </c>
      <c r="X297" s="72" t="s">
        <v>531</v>
      </c>
      <c r="Y297" s="5">
        <f t="shared" si="87"/>
        <v>0</v>
      </c>
      <c r="Z297" s="72" t="s">
        <v>530</v>
      </c>
      <c r="AA297" s="6">
        <f t="shared" si="88"/>
        <v>0</v>
      </c>
      <c r="AB297" s="4" t="s">
        <v>516</v>
      </c>
      <c r="AC297" s="5">
        <f t="shared" si="81"/>
        <v>0</v>
      </c>
      <c r="AD297" s="6" t="str">
        <f t="shared" si="82"/>
        <v/>
      </c>
      <c r="AE297" s="41" t="str">
        <f t="shared" si="83"/>
        <v/>
      </c>
      <c r="AF297" s="41" t="str">
        <f t="shared" si="84"/>
        <v/>
      </c>
    </row>
    <row r="298" spans="1:32" ht="40.15" customHeight="1" x14ac:dyDescent="0.25">
      <c r="A298" s="74" t="str">
        <f>IF(B298="","",MAX($A$8:A297)+1)</f>
        <v/>
      </c>
      <c r="B298" s="73"/>
      <c r="C298" s="338"/>
      <c r="D298" s="33"/>
      <c r="E298" s="5" t="str">
        <f t="shared" si="72"/>
        <v/>
      </c>
      <c r="F298" s="5" t="str">
        <f t="shared" si="73"/>
        <v/>
      </c>
      <c r="G298" s="338"/>
      <c r="H298" s="6" t="str">
        <f t="shared" si="74"/>
        <v/>
      </c>
      <c r="I298" s="5" t="str">
        <f t="shared" si="75"/>
        <v/>
      </c>
      <c r="J298" s="98" t="e">
        <f t="shared" si="76"/>
        <v>#N/A</v>
      </c>
      <c r="K298" s="6" t="str">
        <f t="shared" si="77"/>
        <v/>
      </c>
      <c r="L298" s="182" t="str">
        <f t="shared" si="78"/>
        <v/>
      </c>
      <c r="M298" s="338"/>
      <c r="N298" s="72" t="s">
        <v>29</v>
      </c>
      <c r="O298" s="5">
        <f t="shared" si="85"/>
        <v>0</v>
      </c>
      <c r="P298" s="183"/>
      <c r="Q298" s="183"/>
      <c r="R298" s="4" t="s">
        <v>13</v>
      </c>
      <c r="S298" s="5">
        <f t="shared" si="79"/>
        <v>0</v>
      </c>
      <c r="T298" s="33" t="s">
        <v>13</v>
      </c>
      <c r="U298" s="5">
        <f t="shared" si="86"/>
        <v>0</v>
      </c>
      <c r="V298" s="33" t="s">
        <v>13</v>
      </c>
      <c r="W298" s="171" t="str">
        <f t="shared" si="80"/>
        <v/>
      </c>
      <c r="X298" s="72" t="s">
        <v>531</v>
      </c>
      <c r="Y298" s="5">
        <f t="shared" si="87"/>
        <v>0</v>
      </c>
      <c r="Z298" s="72" t="s">
        <v>530</v>
      </c>
      <c r="AA298" s="6">
        <f t="shared" si="88"/>
        <v>0</v>
      </c>
      <c r="AB298" s="4" t="s">
        <v>516</v>
      </c>
      <c r="AC298" s="5">
        <f t="shared" si="81"/>
        <v>0</v>
      </c>
      <c r="AD298" s="6" t="str">
        <f t="shared" si="82"/>
        <v/>
      </c>
      <c r="AE298" s="41" t="str">
        <f t="shared" si="83"/>
        <v/>
      </c>
      <c r="AF298" s="41" t="str">
        <f t="shared" si="84"/>
        <v/>
      </c>
    </row>
    <row r="299" spans="1:32" ht="40.15" customHeight="1" x14ac:dyDescent="0.25">
      <c r="A299" s="74" t="str">
        <f>IF(B299="","",MAX($A$8:A298)+1)</f>
        <v/>
      </c>
      <c r="B299" s="73"/>
      <c r="C299" s="338"/>
      <c r="D299" s="33"/>
      <c r="E299" s="5" t="str">
        <f t="shared" si="72"/>
        <v/>
      </c>
      <c r="F299" s="5" t="str">
        <f t="shared" si="73"/>
        <v/>
      </c>
      <c r="G299" s="338"/>
      <c r="H299" s="6" t="str">
        <f t="shared" si="74"/>
        <v/>
      </c>
      <c r="I299" s="5" t="str">
        <f t="shared" si="75"/>
        <v/>
      </c>
      <c r="J299" s="98" t="e">
        <f t="shared" si="76"/>
        <v>#N/A</v>
      </c>
      <c r="K299" s="6" t="str">
        <f t="shared" si="77"/>
        <v/>
      </c>
      <c r="L299" s="182" t="str">
        <f t="shared" si="78"/>
        <v/>
      </c>
      <c r="M299" s="338"/>
      <c r="N299" s="72" t="s">
        <v>29</v>
      </c>
      <c r="O299" s="5">
        <f t="shared" si="85"/>
        <v>0</v>
      </c>
      <c r="P299" s="183"/>
      <c r="Q299" s="183"/>
      <c r="R299" s="4" t="s">
        <v>13</v>
      </c>
      <c r="S299" s="5">
        <f t="shared" si="79"/>
        <v>0</v>
      </c>
      <c r="T299" s="33" t="s">
        <v>13</v>
      </c>
      <c r="U299" s="5">
        <f t="shared" si="86"/>
        <v>0</v>
      </c>
      <c r="V299" s="33" t="s">
        <v>13</v>
      </c>
      <c r="W299" s="171" t="str">
        <f t="shared" si="80"/>
        <v/>
      </c>
      <c r="X299" s="72" t="s">
        <v>531</v>
      </c>
      <c r="Y299" s="5">
        <f t="shared" si="87"/>
        <v>0</v>
      </c>
      <c r="Z299" s="72" t="s">
        <v>530</v>
      </c>
      <c r="AA299" s="6">
        <f t="shared" si="88"/>
        <v>0</v>
      </c>
      <c r="AB299" s="4" t="s">
        <v>516</v>
      </c>
      <c r="AC299" s="5">
        <f t="shared" si="81"/>
        <v>0</v>
      </c>
      <c r="AD299" s="6" t="str">
        <f t="shared" si="82"/>
        <v/>
      </c>
      <c r="AE299" s="41" t="str">
        <f t="shared" si="83"/>
        <v/>
      </c>
      <c r="AF299" s="41" t="str">
        <f t="shared" si="84"/>
        <v/>
      </c>
    </row>
    <row r="300" spans="1:32" ht="40.15" customHeight="1" x14ac:dyDescent="0.25">
      <c r="A300" s="74" t="str">
        <f>IF(B300="","",MAX($A$8:A299)+1)</f>
        <v/>
      </c>
      <c r="B300" s="73"/>
      <c r="C300" s="338"/>
      <c r="D300" s="33"/>
      <c r="E300" s="5" t="str">
        <f t="shared" si="72"/>
        <v/>
      </c>
      <c r="F300" s="5" t="str">
        <f t="shared" si="73"/>
        <v/>
      </c>
      <c r="G300" s="338"/>
      <c r="H300" s="6" t="str">
        <f t="shared" si="74"/>
        <v/>
      </c>
      <c r="I300" s="5" t="str">
        <f t="shared" si="75"/>
        <v/>
      </c>
      <c r="J300" s="98" t="e">
        <f t="shared" si="76"/>
        <v>#N/A</v>
      </c>
      <c r="K300" s="6" t="str">
        <f t="shared" si="77"/>
        <v/>
      </c>
      <c r="L300" s="182" t="str">
        <f t="shared" si="78"/>
        <v/>
      </c>
      <c r="M300" s="338"/>
      <c r="N300" s="72" t="s">
        <v>29</v>
      </c>
      <c r="O300" s="5">
        <f t="shared" si="85"/>
        <v>0</v>
      </c>
      <c r="P300" s="183"/>
      <c r="Q300" s="183"/>
      <c r="R300" s="4" t="s">
        <v>13</v>
      </c>
      <c r="S300" s="5">
        <f t="shared" si="79"/>
        <v>0</v>
      </c>
      <c r="T300" s="33" t="s">
        <v>13</v>
      </c>
      <c r="U300" s="5">
        <f t="shared" si="86"/>
        <v>0</v>
      </c>
      <c r="V300" s="33" t="s">
        <v>13</v>
      </c>
      <c r="W300" s="171" t="str">
        <f t="shared" si="80"/>
        <v/>
      </c>
      <c r="X300" s="72" t="s">
        <v>531</v>
      </c>
      <c r="Y300" s="5">
        <f t="shared" si="87"/>
        <v>0</v>
      </c>
      <c r="Z300" s="72" t="s">
        <v>530</v>
      </c>
      <c r="AA300" s="6">
        <f t="shared" si="88"/>
        <v>0</v>
      </c>
      <c r="AB300" s="4" t="s">
        <v>516</v>
      </c>
      <c r="AC300" s="5">
        <f t="shared" si="81"/>
        <v>0</v>
      </c>
      <c r="AD300" s="6" t="str">
        <f t="shared" si="82"/>
        <v/>
      </c>
      <c r="AE300" s="41" t="str">
        <f t="shared" si="83"/>
        <v/>
      </c>
      <c r="AF300" s="41" t="str">
        <f t="shared" si="84"/>
        <v/>
      </c>
    </row>
    <row r="301" spans="1:32" ht="40.15" customHeight="1" x14ac:dyDescent="0.25">
      <c r="A301" s="74" t="str">
        <f>IF(B301="","",MAX($A$8:A300)+1)</f>
        <v/>
      </c>
      <c r="B301" s="73"/>
      <c r="C301" s="338"/>
      <c r="D301" s="33"/>
      <c r="E301" s="5" t="str">
        <f t="shared" si="72"/>
        <v/>
      </c>
      <c r="F301" s="5" t="str">
        <f t="shared" si="73"/>
        <v/>
      </c>
      <c r="G301" s="338"/>
      <c r="H301" s="6" t="str">
        <f t="shared" si="74"/>
        <v/>
      </c>
      <c r="I301" s="5" t="str">
        <f t="shared" si="75"/>
        <v/>
      </c>
      <c r="J301" s="98" t="e">
        <f t="shared" si="76"/>
        <v>#N/A</v>
      </c>
      <c r="K301" s="6" t="str">
        <f t="shared" si="77"/>
        <v/>
      </c>
      <c r="L301" s="182" t="str">
        <f t="shared" si="78"/>
        <v/>
      </c>
      <c r="M301" s="338"/>
      <c r="N301" s="72" t="s">
        <v>29</v>
      </c>
      <c r="O301" s="5">
        <f t="shared" si="85"/>
        <v>0</v>
      </c>
      <c r="P301" s="183"/>
      <c r="Q301" s="183"/>
      <c r="R301" s="4" t="s">
        <v>13</v>
      </c>
      <c r="S301" s="5">
        <f t="shared" si="79"/>
        <v>0</v>
      </c>
      <c r="T301" s="33" t="s">
        <v>13</v>
      </c>
      <c r="U301" s="5">
        <f t="shared" si="86"/>
        <v>0</v>
      </c>
      <c r="V301" s="33" t="s">
        <v>13</v>
      </c>
      <c r="W301" s="171" t="str">
        <f t="shared" si="80"/>
        <v/>
      </c>
      <c r="X301" s="72" t="s">
        <v>531</v>
      </c>
      <c r="Y301" s="5">
        <f t="shared" si="87"/>
        <v>0</v>
      </c>
      <c r="Z301" s="72" t="s">
        <v>530</v>
      </c>
      <c r="AA301" s="6">
        <f t="shared" si="88"/>
        <v>0</v>
      </c>
      <c r="AB301" s="4" t="s">
        <v>516</v>
      </c>
      <c r="AC301" s="5">
        <f t="shared" si="81"/>
        <v>0</v>
      </c>
      <c r="AD301" s="6" t="str">
        <f t="shared" si="82"/>
        <v/>
      </c>
      <c r="AE301" s="41" t="str">
        <f t="shared" si="83"/>
        <v/>
      </c>
      <c r="AF301" s="41" t="str">
        <f t="shared" si="84"/>
        <v/>
      </c>
    </row>
    <row r="302" spans="1:32" ht="40.15" customHeight="1" x14ac:dyDescent="0.25">
      <c r="A302" s="74" t="str">
        <f>IF(B302="","",MAX($A$8:A301)+1)</f>
        <v/>
      </c>
      <c r="B302" s="73"/>
      <c r="C302" s="338"/>
      <c r="D302" s="33"/>
      <c r="E302" s="5" t="str">
        <f t="shared" si="72"/>
        <v/>
      </c>
      <c r="F302" s="5" t="str">
        <f t="shared" si="73"/>
        <v/>
      </c>
      <c r="G302" s="338"/>
      <c r="H302" s="6" t="str">
        <f t="shared" si="74"/>
        <v/>
      </c>
      <c r="I302" s="5" t="str">
        <f t="shared" si="75"/>
        <v/>
      </c>
      <c r="J302" s="98" t="e">
        <f t="shared" si="76"/>
        <v>#N/A</v>
      </c>
      <c r="K302" s="6" t="str">
        <f t="shared" si="77"/>
        <v/>
      </c>
      <c r="L302" s="182" t="str">
        <f t="shared" si="78"/>
        <v/>
      </c>
      <c r="M302" s="338"/>
      <c r="N302" s="72" t="s">
        <v>29</v>
      </c>
      <c r="O302" s="5">
        <f t="shared" si="85"/>
        <v>0</v>
      </c>
      <c r="P302" s="183"/>
      <c r="Q302" s="183"/>
      <c r="R302" s="4" t="s">
        <v>13</v>
      </c>
      <c r="S302" s="5">
        <f t="shared" si="79"/>
        <v>0</v>
      </c>
      <c r="T302" s="33" t="s">
        <v>13</v>
      </c>
      <c r="U302" s="5">
        <f t="shared" si="86"/>
        <v>0</v>
      </c>
      <c r="V302" s="33" t="s">
        <v>13</v>
      </c>
      <c r="W302" s="171" t="str">
        <f t="shared" si="80"/>
        <v/>
      </c>
      <c r="X302" s="72" t="s">
        <v>531</v>
      </c>
      <c r="Y302" s="5">
        <f t="shared" si="87"/>
        <v>0</v>
      </c>
      <c r="Z302" s="72" t="s">
        <v>530</v>
      </c>
      <c r="AA302" s="6">
        <f t="shared" si="88"/>
        <v>0</v>
      </c>
      <c r="AB302" s="4" t="s">
        <v>516</v>
      </c>
      <c r="AC302" s="5">
        <f t="shared" si="81"/>
        <v>0</v>
      </c>
      <c r="AD302" s="6" t="str">
        <f t="shared" si="82"/>
        <v/>
      </c>
      <c r="AE302" s="41" t="str">
        <f t="shared" si="83"/>
        <v/>
      </c>
      <c r="AF302" s="41" t="str">
        <f t="shared" si="84"/>
        <v/>
      </c>
    </row>
    <row r="303" spans="1:32" ht="40.15" customHeight="1" x14ac:dyDescent="0.25">
      <c r="A303" s="74" t="str">
        <f>IF(B303="","",MAX($A$8:A302)+1)</f>
        <v/>
      </c>
      <c r="B303" s="73"/>
      <c r="C303" s="338"/>
      <c r="D303" s="33"/>
      <c r="E303" s="5" t="str">
        <f t="shared" si="72"/>
        <v/>
      </c>
      <c r="F303" s="5" t="str">
        <f t="shared" si="73"/>
        <v/>
      </c>
      <c r="G303" s="338"/>
      <c r="H303" s="6" t="str">
        <f t="shared" si="74"/>
        <v/>
      </c>
      <c r="I303" s="5" t="str">
        <f t="shared" si="75"/>
        <v/>
      </c>
      <c r="J303" s="98" t="e">
        <f t="shared" si="76"/>
        <v>#N/A</v>
      </c>
      <c r="K303" s="6" t="str">
        <f t="shared" si="77"/>
        <v/>
      </c>
      <c r="L303" s="182" t="str">
        <f t="shared" si="78"/>
        <v/>
      </c>
      <c r="M303" s="338"/>
      <c r="N303" s="72" t="s">
        <v>29</v>
      </c>
      <c r="O303" s="5">
        <f t="shared" si="85"/>
        <v>0</v>
      </c>
      <c r="P303" s="183"/>
      <c r="Q303" s="183"/>
      <c r="R303" s="4" t="s">
        <v>13</v>
      </c>
      <c r="S303" s="5">
        <f t="shared" si="79"/>
        <v>0</v>
      </c>
      <c r="T303" s="33" t="s">
        <v>13</v>
      </c>
      <c r="U303" s="5">
        <f t="shared" si="86"/>
        <v>0</v>
      </c>
      <c r="V303" s="33" t="s">
        <v>13</v>
      </c>
      <c r="W303" s="171" t="str">
        <f t="shared" si="80"/>
        <v/>
      </c>
      <c r="X303" s="72" t="s">
        <v>531</v>
      </c>
      <c r="Y303" s="5">
        <f t="shared" si="87"/>
        <v>0</v>
      </c>
      <c r="Z303" s="72" t="s">
        <v>530</v>
      </c>
      <c r="AA303" s="6">
        <f t="shared" si="88"/>
        <v>0</v>
      </c>
      <c r="AB303" s="4" t="s">
        <v>516</v>
      </c>
      <c r="AC303" s="5">
        <f t="shared" si="81"/>
        <v>0</v>
      </c>
      <c r="AD303" s="6" t="str">
        <f t="shared" si="82"/>
        <v/>
      </c>
      <c r="AE303" s="41" t="str">
        <f t="shared" si="83"/>
        <v/>
      </c>
      <c r="AF303" s="41" t="str">
        <f t="shared" si="84"/>
        <v/>
      </c>
    </row>
    <row r="304" spans="1:32" ht="40.15" customHeight="1" x14ac:dyDescent="0.25">
      <c r="A304" s="74" t="str">
        <f>IF(B304="","",MAX($A$8:A303)+1)</f>
        <v/>
      </c>
      <c r="B304" s="73"/>
      <c r="C304" s="338"/>
      <c r="D304" s="33"/>
      <c r="E304" s="5" t="str">
        <f t="shared" si="72"/>
        <v/>
      </c>
      <c r="F304" s="5" t="str">
        <f t="shared" si="73"/>
        <v/>
      </c>
      <c r="G304" s="338"/>
      <c r="H304" s="6" t="str">
        <f t="shared" si="74"/>
        <v/>
      </c>
      <c r="I304" s="5" t="str">
        <f t="shared" si="75"/>
        <v/>
      </c>
      <c r="J304" s="98" t="e">
        <f t="shared" si="76"/>
        <v>#N/A</v>
      </c>
      <c r="K304" s="6" t="str">
        <f t="shared" si="77"/>
        <v/>
      </c>
      <c r="L304" s="182" t="str">
        <f t="shared" si="78"/>
        <v/>
      </c>
      <c r="M304" s="338"/>
      <c r="N304" s="72" t="s">
        <v>29</v>
      </c>
      <c r="O304" s="5">
        <f t="shared" si="85"/>
        <v>0</v>
      </c>
      <c r="P304" s="183"/>
      <c r="Q304" s="183"/>
      <c r="R304" s="4" t="s">
        <v>13</v>
      </c>
      <c r="S304" s="5">
        <f t="shared" si="79"/>
        <v>0</v>
      </c>
      <c r="T304" s="33" t="s">
        <v>13</v>
      </c>
      <c r="U304" s="5">
        <f t="shared" si="86"/>
        <v>0</v>
      </c>
      <c r="V304" s="33" t="s">
        <v>13</v>
      </c>
      <c r="W304" s="171" t="str">
        <f t="shared" si="80"/>
        <v/>
      </c>
      <c r="X304" s="72" t="s">
        <v>531</v>
      </c>
      <c r="Y304" s="5">
        <f t="shared" si="87"/>
        <v>0</v>
      </c>
      <c r="Z304" s="72" t="s">
        <v>530</v>
      </c>
      <c r="AA304" s="6">
        <f t="shared" si="88"/>
        <v>0</v>
      </c>
      <c r="AB304" s="4" t="s">
        <v>516</v>
      </c>
      <c r="AC304" s="5">
        <f t="shared" si="81"/>
        <v>0</v>
      </c>
      <c r="AD304" s="6" t="str">
        <f t="shared" si="82"/>
        <v/>
      </c>
      <c r="AE304" s="41" t="str">
        <f t="shared" si="83"/>
        <v/>
      </c>
      <c r="AF304" s="41" t="str">
        <f t="shared" si="84"/>
        <v/>
      </c>
    </row>
    <row r="305" spans="1:32" ht="40.15" customHeight="1" x14ac:dyDescent="0.25">
      <c r="A305" s="74" t="str">
        <f>IF(B305="","",MAX($A$8:A304)+1)</f>
        <v/>
      </c>
      <c r="B305" s="73"/>
      <c r="C305" s="338"/>
      <c r="D305" s="33"/>
      <c r="E305" s="5" t="str">
        <f t="shared" si="72"/>
        <v/>
      </c>
      <c r="F305" s="5" t="str">
        <f t="shared" si="73"/>
        <v/>
      </c>
      <c r="G305" s="338"/>
      <c r="H305" s="6" t="str">
        <f t="shared" si="74"/>
        <v/>
      </c>
      <c r="I305" s="5" t="str">
        <f t="shared" si="75"/>
        <v/>
      </c>
      <c r="J305" s="98" t="e">
        <f t="shared" si="76"/>
        <v>#N/A</v>
      </c>
      <c r="K305" s="6" t="str">
        <f t="shared" si="77"/>
        <v/>
      </c>
      <c r="L305" s="182" t="str">
        <f t="shared" si="78"/>
        <v/>
      </c>
      <c r="M305" s="338"/>
      <c r="N305" s="72" t="s">
        <v>29</v>
      </c>
      <c r="O305" s="5">
        <f t="shared" si="85"/>
        <v>0</v>
      </c>
      <c r="P305" s="183"/>
      <c r="Q305" s="183"/>
      <c r="R305" s="4" t="s">
        <v>13</v>
      </c>
      <c r="S305" s="5">
        <f t="shared" si="79"/>
        <v>0</v>
      </c>
      <c r="T305" s="33" t="s">
        <v>13</v>
      </c>
      <c r="U305" s="5">
        <f t="shared" si="86"/>
        <v>0</v>
      </c>
      <c r="V305" s="33" t="s">
        <v>13</v>
      </c>
      <c r="W305" s="171" t="str">
        <f t="shared" si="80"/>
        <v/>
      </c>
      <c r="X305" s="72" t="s">
        <v>531</v>
      </c>
      <c r="Y305" s="5">
        <f t="shared" si="87"/>
        <v>0</v>
      </c>
      <c r="Z305" s="72" t="s">
        <v>530</v>
      </c>
      <c r="AA305" s="6">
        <f t="shared" si="88"/>
        <v>0</v>
      </c>
      <c r="AB305" s="4" t="s">
        <v>516</v>
      </c>
      <c r="AC305" s="5">
        <f t="shared" si="81"/>
        <v>0</v>
      </c>
      <c r="AD305" s="6" t="str">
        <f t="shared" si="82"/>
        <v/>
      </c>
      <c r="AE305" s="41" t="str">
        <f t="shared" si="83"/>
        <v/>
      </c>
      <c r="AF305" s="41" t="str">
        <f t="shared" si="84"/>
        <v/>
      </c>
    </row>
    <row r="306" spans="1:32" ht="40.15" customHeight="1" x14ac:dyDescent="0.25">
      <c r="A306" s="74" t="str">
        <f>IF(B306="","",MAX($A$8:A305)+1)</f>
        <v/>
      </c>
      <c r="B306" s="73"/>
      <c r="C306" s="338"/>
      <c r="D306" s="33"/>
      <c r="E306" s="5" t="str">
        <f t="shared" si="72"/>
        <v/>
      </c>
      <c r="F306" s="5" t="str">
        <f t="shared" si="73"/>
        <v/>
      </c>
      <c r="G306" s="338"/>
      <c r="H306" s="6" t="str">
        <f t="shared" si="74"/>
        <v/>
      </c>
      <c r="I306" s="5" t="str">
        <f t="shared" si="75"/>
        <v/>
      </c>
      <c r="J306" s="98" t="e">
        <f t="shared" si="76"/>
        <v>#N/A</v>
      </c>
      <c r="K306" s="6" t="str">
        <f t="shared" si="77"/>
        <v/>
      </c>
      <c r="L306" s="182" t="str">
        <f t="shared" si="78"/>
        <v/>
      </c>
      <c r="M306" s="338"/>
      <c r="N306" s="72" t="s">
        <v>29</v>
      </c>
      <c r="O306" s="5">
        <f t="shared" si="85"/>
        <v>0</v>
      </c>
      <c r="P306" s="183"/>
      <c r="Q306" s="183"/>
      <c r="R306" s="4" t="s">
        <v>13</v>
      </c>
      <c r="S306" s="5">
        <f t="shared" si="79"/>
        <v>0</v>
      </c>
      <c r="T306" s="33" t="s">
        <v>13</v>
      </c>
      <c r="U306" s="5">
        <f t="shared" si="86"/>
        <v>0</v>
      </c>
      <c r="V306" s="33" t="s">
        <v>13</v>
      </c>
      <c r="W306" s="171" t="str">
        <f t="shared" si="80"/>
        <v/>
      </c>
      <c r="X306" s="72" t="s">
        <v>531</v>
      </c>
      <c r="Y306" s="5">
        <f t="shared" si="87"/>
        <v>0</v>
      </c>
      <c r="Z306" s="72" t="s">
        <v>530</v>
      </c>
      <c r="AA306" s="6">
        <f t="shared" si="88"/>
        <v>0</v>
      </c>
      <c r="AB306" s="4" t="s">
        <v>516</v>
      </c>
      <c r="AC306" s="5">
        <f t="shared" si="81"/>
        <v>0</v>
      </c>
      <c r="AD306" s="6" t="str">
        <f t="shared" si="82"/>
        <v/>
      </c>
      <c r="AE306" s="41" t="str">
        <f t="shared" si="83"/>
        <v/>
      </c>
      <c r="AF306" s="41" t="str">
        <f t="shared" si="84"/>
        <v/>
      </c>
    </row>
    <row r="307" spans="1:32" ht="40.15" customHeight="1" x14ac:dyDescent="0.25">
      <c r="A307" s="74" t="str">
        <f>IF(B307="","",MAX($A$8:A306)+1)</f>
        <v/>
      </c>
      <c r="B307" s="73"/>
      <c r="C307" s="338"/>
      <c r="D307" s="33"/>
      <c r="E307" s="5" t="str">
        <f t="shared" si="72"/>
        <v/>
      </c>
      <c r="F307" s="5" t="str">
        <f t="shared" si="73"/>
        <v/>
      </c>
      <c r="G307" s="338"/>
      <c r="H307" s="6" t="str">
        <f t="shared" si="74"/>
        <v/>
      </c>
      <c r="I307" s="5" t="str">
        <f t="shared" si="75"/>
        <v/>
      </c>
      <c r="J307" s="98" t="e">
        <f t="shared" si="76"/>
        <v>#N/A</v>
      </c>
      <c r="K307" s="6" t="str">
        <f t="shared" si="77"/>
        <v/>
      </c>
      <c r="L307" s="182" t="str">
        <f t="shared" si="78"/>
        <v/>
      </c>
      <c r="M307" s="338"/>
      <c r="N307" s="72" t="s">
        <v>29</v>
      </c>
      <c r="O307" s="5">
        <f t="shared" si="85"/>
        <v>0</v>
      </c>
      <c r="P307" s="183"/>
      <c r="Q307" s="183"/>
      <c r="R307" s="4" t="s">
        <v>13</v>
      </c>
      <c r="S307" s="5">
        <f t="shared" si="79"/>
        <v>0</v>
      </c>
      <c r="T307" s="33" t="s">
        <v>13</v>
      </c>
      <c r="U307" s="5">
        <f t="shared" si="86"/>
        <v>0</v>
      </c>
      <c r="V307" s="33" t="s">
        <v>13</v>
      </c>
      <c r="W307" s="171" t="str">
        <f t="shared" si="80"/>
        <v/>
      </c>
      <c r="X307" s="72" t="s">
        <v>531</v>
      </c>
      <c r="Y307" s="5">
        <f t="shared" si="87"/>
        <v>0</v>
      </c>
      <c r="Z307" s="72" t="s">
        <v>530</v>
      </c>
      <c r="AA307" s="6">
        <f t="shared" si="88"/>
        <v>0</v>
      </c>
      <c r="AB307" s="4" t="s">
        <v>516</v>
      </c>
      <c r="AC307" s="5">
        <f t="shared" si="81"/>
        <v>0</v>
      </c>
      <c r="AD307" s="6" t="str">
        <f t="shared" si="82"/>
        <v/>
      </c>
      <c r="AE307" s="41" t="str">
        <f t="shared" si="83"/>
        <v/>
      </c>
      <c r="AF307" s="41" t="str">
        <f t="shared" si="84"/>
        <v/>
      </c>
    </row>
    <row r="308" spans="1:32" ht="40.15" customHeight="1" x14ac:dyDescent="0.25">
      <c r="A308" s="74" t="str">
        <f>IF(B308="","",MAX($A$8:A307)+1)</f>
        <v/>
      </c>
      <c r="B308" s="73"/>
      <c r="C308" s="338"/>
      <c r="D308" s="33"/>
      <c r="E308" s="5" t="str">
        <f t="shared" si="72"/>
        <v/>
      </c>
      <c r="F308" s="5" t="str">
        <f t="shared" si="73"/>
        <v/>
      </c>
      <c r="G308" s="338"/>
      <c r="H308" s="6" t="str">
        <f t="shared" si="74"/>
        <v/>
      </c>
      <c r="I308" s="5" t="str">
        <f t="shared" si="75"/>
        <v/>
      </c>
      <c r="J308" s="98" t="e">
        <f t="shared" si="76"/>
        <v>#N/A</v>
      </c>
      <c r="K308" s="6" t="str">
        <f t="shared" si="77"/>
        <v/>
      </c>
      <c r="L308" s="182" t="str">
        <f t="shared" si="78"/>
        <v/>
      </c>
      <c r="M308" s="338"/>
      <c r="N308" s="72" t="s">
        <v>29</v>
      </c>
      <c r="O308" s="5">
        <f t="shared" si="85"/>
        <v>0</v>
      </c>
      <c r="P308" s="183"/>
      <c r="Q308" s="183"/>
      <c r="R308" s="4" t="s">
        <v>13</v>
      </c>
      <c r="S308" s="5">
        <f t="shared" si="79"/>
        <v>0</v>
      </c>
      <c r="T308" s="33" t="s">
        <v>13</v>
      </c>
      <c r="U308" s="5">
        <f t="shared" si="86"/>
        <v>0</v>
      </c>
      <c r="V308" s="33" t="s">
        <v>13</v>
      </c>
      <c r="W308" s="171" t="str">
        <f t="shared" si="80"/>
        <v/>
      </c>
      <c r="X308" s="72" t="s">
        <v>531</v>
      </c>
      <c r="Y308" s="5">
        <f t="shared" si="87"/>
        <v>0</v>
      </c>
      <c r="Z308" s="72" t="s">
        <v>530</v>
      </c>
      <c r="AA308" s="6">
        <f t="shared" si="88"/>
        <v>0</v>
      </c>
      <c r="AB308" s="4" t="s">
        <v>516</v>
      </c>
      <c r="AC308" s="5">
        <f t="shared" si="81"/>
        <v>0</v>
      </c>
      <c r="AD308" s="6" t="str">
        <f t="shared" si="82"/>
        <v/>
      </c>
      <c r="AE308" s="41" t="str">
        <f t="shared" si="83"/>
        <v/>
      </c>
      <c r="AF308" s="41" t="str">
        <f t="shared" si="84"/>
        <v/>
      </c>
    </row>
    <row r="309" spans="1:32" ht="40.15" customHeight="1" x14ac:dyDescent="0.25">
      <c r="A309" s="74" t="str">
        <f>IF(B309="","",MAX($A$8:A308)+1)</f>
        <v/>
      </c>
      <c r="B309" s="73"/>
      <c r="C309" s="338"/>
      <c r="D309" s="33"/>
      <c r="E309" s="5" t="str">
        <f t="shared" si="72"/>
        <v/>
      </c>
      <c r="F309" s="5" t="str">
        <f t="shared" si="73"/>
        <v/>
      </c>
      <c r="G309" s="338"/>
      <c r="H309" s="6" t="str">
        <f t="shared" si="74"/>
        <v/>
      </c>
      <c r="I309" s="5" t="str">
        <f t="shared" si="75"/>
        <v/>
      </c>
      <c r="J309" s="98" t="e">
        <f t="shared" si="76"/>
        <v>#N/A</v>
      </c>
      <c r="K309" s="6" t="str">
        <f t="shared" si="77"/>
        <v/>
      </c>
      <c r="L309" s="182" t="str">
        <f t="shared" si="78"/>
        <v/>
      </c>
      <c r="M309" s="338"/>
      <c r="N309" s="72" t="s">
        <v>29</v>
      </c>
      <c r="O309" s="5">
        <f t="shared" si="85"/>
        <v>0</v>
      </c>
      <c r="P309" s="183"/>
      <c r="Q309" s="183"/>
      <c r="R309" s="4" t="s">
        <v>13</v>
      </c>
      <c r="S309" s="5">
        <f t="shared" si="79"/>
        <v>0</v>
      </c>
      <c r="T309" s="33" t="s">
        <v>13</v>
      </c>
      <c r="U309" s="5">
        <f t="shared" si="86"/>
        <v>0</v>
      </c>
      <c r="V309" s="33" t="s">
        <v>13</v>
      </c>
      <c r="W309" s="171" t="str">
        <f t="shared" si="80"/>
        <v/>
      </c>
      <c r="X309" s="72" t="s">
        <v>531</v>
      </c>
      <c r="Y309" s="5">
        <f t="shared" si="87"/>
        <v>0</v>
      </c>
      <c r="Z309" s="72" t="s">
        <v>530</v>
      </c>
      <c r="AA309" s="6">
        <f t="shared" si="88"/>
        <v>0</v>
      </c>
      <c r="AB309" s="4" t="s">
        <v>516</v>
      </c>
      <c r="AC309" s="5">
        <f t="shared" si="81"/>
        <v>0</v>
      </c>
      <c r="AD309" s="6" t="str">
        <f t="shared" si="82"/>
        <v/>
      </c>
      <c r="AE309" s="41" t="str">
        <f t="shared" si="83"/>
        <v/>
      </c>
      <c r="AF309" s="41" t="str">
        <f t="shared" si="84"/>
        <v/>
      </c>
    </row>
    <row r="310" spans="1:32" ht="40.15" customHeight="1" x14ac:dyDescent="0.25">
      <c r="A310" s="74" t="str">
        <f>IF(B310="","",MAX($A$8:A309)+1)</f>
        <v/>
      </c>
      <c r="B310" s="73"/>
      <c r="C310" s="338"/>
      <c r="D310" s="33"/>
      <c r="E310" s="5" t="str">
        <f t="shared" si="72"/>
        <v/>
      </c>
      <c r="F310" s="5" t="str">
        <f t="shared" si="73"/>
        <v/>
      </c>
      <c r="G310" s="338"/>
      <c r="H310" s="6" t="str">
        <f t="shared" si="74"/>
        <v/>
      </c>
      <c r="I310" s="5" t="str">
        <f t="shared" si="75"/>
        <v/>
      </c>
      <c r="J310" s="98" t="e">
        <f t="shared" si="76"/>
        <v>#N/A</v>
      </c>
      <c r="K310" s="6" t="str">
        <f t="shared" si="77"/>
        <v/>
      </c>
      <c r="L310" s="182" t="str">
        <f t="shared" si="78"/>
        <v/>
      </c>
      <c r="M310" s="338"/>
      <c r="N310" s="72" t="s">
        <v>29</v>
      </c>
      <c r="O310" s="5">
        <f t="shared" si="85"/>
        <v>0</v>
      </c>
      <c r="P310" s="183"/>
      <c r="Q310" s="183"/>
      <c r="R310" s="4" t="s">
        <v>13</v>
      </c>
      <c r="S310" s="5">
        <f t="shared" si="79"/>
        <v>0</v>
      </c>
      <c r="T310" s="33" t="s">
        <v>13</v>
      </c>
      <c r="U310" s="5">
        <f t="shared" si="86"/>
        <v>0</v>
      </c>
      <c r="V310" s="33" t="s">
        <v>13</v>
      </c>
      <c r="W310" s="171" t="str">
        <f t="shared" si="80"/>
        <v/>
      </c>
      <c r="X310" s="72" t="s">
        <v>531</v>
      </c>
      <c r="Y310" s="5">
        <f t="shared" si="87"/>
        <v>0</v>
      </c>
      <c r="Z310" s="72" t="s">
        <v>530</v>
      </c>
      <c r="AA310" s="6">
        <f t="shared" si="88"/>
        <v>0</v>
      </c>
      <c r="AB310" s="4" t="s">
        <v>516</v>
      </c>
      <c r="AC310" s="5">
        <f t="shared" si="81"/>
        <v>0</v>
      </c>
      <c r="AD310" s="6" t="str">
        <f t="shared" si="82"/>
        <v/>
      </c>
      <c r="AE310" s="41" t="str">
        <f t="shared" si="83"/>
        <v/>
      </c>
      <c r="AF310" s="41" t="str">
        <f t="shared" si="84"/>
        <v/>
      </c>
    </row>
  </sheetData>
  <sheetCalcPr fullCalcOnLoad="1"/>
  <sheetProtection password="A7DB" sheet="1" selectLockedCells="1"/>
  <protectedRanges>
    <protectedRange sqref="I2:J2 AB8:AB310 T8:T310 V8:V310 X8:X310 Z8:Z310 G1 M8:N310 B8:B310 D8:D310 G8:J310" name="N Bedarf Ackerbau"/>
    <protectedRange sqref="C8:C310" name="N Bedarf Ackerbau_1"/>
    <protectedRange sqref="R8:R310" name="N Bedarf Ackerbau_2"/>
  </protectedRanges>
  <mergeCells count="32">
    <mergeCell ref="AC1:AF1"/>
    <mergeCell ref="AC2:AF2"/>
    <mergeCell ref="AC3:AF3"/>
    <mergeCell ref="N1:S1"/>
    <mergeCell ref="N2:S2"/>
    <mergeCell ref="N3:S3"/>
    <mergeCell ref="X1:Z1"/>
    <mergeCell ref="X2:Z2"/>
    <mergeCell ref="R5:U5"/>
    <mergeCell ref="V6:V7"/>
    <mergeCell ref="V5:AA5"/>
    <mergeCell ref="AA6:AA7"/>
    <mergeCell ref="X3:Z3"/>
    <mergeCell ref="R6:R7"/>
    <mergeCell ref="Y6:Y7"/>
    <mergeCell ref="S6:S7"/>
    <mergeCell ref="T6:T7"/>
    <mergeCell ref="U6:U7"/>
    <mergeCell ref="N6:N7"/>
    <mergeCell ref="AE6:AF6"/>
    <mergeCell ref="O6:O7"/>
    <mergeCell ref="AD6:AD7"/>
    <mergeCell ref="AC6:AC7"/>
    <mergeCell ref="X6:X7"/>
    <mergeCell ref="Z6:Z7"/>
    <mergeCell ref="AB6:AB7"/>
    <mergeCell ref="G1:L1"/>
    <mergeCell ref="G3:L3"/>
    <mergeCell ref="G4:L4"/>
    <mergeCell ref="A6:A7"/>
    <mergeCell ref="B6:B7"/>
    <mergeCell ref="D6:D7"/>
  </mergeCells>
  <dataValidations count="6">
    <dataValidation type="list" allowBlank="1" sqref="T8:T310">
      <formula1>Zwischenfrucht</formula1>
    </dataValidation>
    <dataValidation type="list" allowBlank="1" sqref="N8:N310">
      <formula1>Humus</formula1>
    </dataValidation>
    <dataValidation type="list" allowBlank="1" sqref="AB8:AB310">
      <formula1>Abdeckung</formula1>
    </dataValidation>
    <dataValidation type="list" allowBlank="1" sqref="V8:V310 D8:D310">
      <formula1>Sonderkulturen</formula1>
    </dataValidation>
    <dataValidation type="list" allowBlank="1" sqref="X8:X310 Z8:Z310">
      <formula1>"ja, nein"</formula1>
    </dataValidation>
    <dataValidation type="list" allowBlank="1" sqref="R8:R310">
      <formula1>Vorfrucht_SK</formula1>
    </dataValidation>
  </dataValidations>
  <pageMargins left="0.47244094488188981" right="0.39370078740157483" top="0.9055118110236221" bottom="0.55118110236220474" header="0.31496062992125984" footer="0.31496062992125984"/>
  <pageSetup paperSize="9" scale="57" orientation="landscape" r:id="rId1"/>
  <headerFooter>
    <oddHeader>&amp;C&amp;G&amp;R&amp;G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N347"/>
  <sheetViews>
    <sheetView zoomScale="70" zoomScaleNormal="7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RowHeight="15" x14ac:dyDescent="0.25"/>
  <cols>
    <col min="1" max="1" width="3.42578125" style="140" bestFit="1" customWidth="1"/>
    <col min="2" max="2" width="21.5703125" style="15" customWidth="1"/>
    <col min="3" max="3" width="7" style="15" bestFit="1" customWidth="1"/>
    <col min="4" max="4" width="22.28515625" style="10" customWidth="1"/>
    <col min="5" max="5" width="7.28515625" style="145" customWidth="1"/>
    <col min="6" max="6" width="10.28515625" style="140" hidden="1" customWidth="1"/>
    <col min="7" max="7" width="7.140625" style="10" customWidth="1"/>
    <col min="8" max="8" width="11.28515625" style="140" hidden="1" customWidth="1"/>
    <col min="9" max="9" width="5.28515625" style="140" customWidth="1"/>
    <col min="10" max="10" width="6.85546875" style="10" customWidth="1"/>
    <col min="11" max="11" width="8.140625" style="10" customWidth="1"/>
    <col min="12" max="12" width="4.7109375" style="140" hidden="1" customWidth="1"/>
    <col min="13" max="13" width="10.85546875" style="10" customWidth="1"/>
    <col min="14" max="14" width="18.140625" style="10" customWidth="1"/>
    <col min="15" max="15" width="12" style="15" hidden="1" customWidth="1"/>
    <col min="16" max="16" width="19.7109375" style="10" customWidth="1"/>
    <col min="17" max="17" width="4.7109375" style="10" hidden="1" customWidth="1"/>
    <col min="18" max="18" width="22.28515625" style="10" customWidth="1"/>
    <col min="19" max="19" width="3.7109375" style="10" hidden="1" customWidth="1"/>
    <col min="20" max="20" width="5.85546875" style="7" customWidth="1"/>
    <col min="21" max="21" width="10" style="16" customWidth="1"/>
    <col min="22" max="22" width="7.28515625" style="60" customWidth="1"/>
    <col min="23" max="23" width="12" style="60" bestFit="1" customWidth="1"/>
    <col min="24" max="24" width="9.42578125" style="60" customWidth="1"/>
    <col min="25" max="25" width="11.5703125" style="60" customWidth="1"/>
    <col min="26" max="26" width="16" style="60" customWidth="1"/>
    <col min="27" max="27" width="11.140625" style="16" customWidth="1"/>
    <col min="28" max="28" width="5.85546875" style="16" customWidth="1"/>
    <col min="29" max="29" width="10" style="16" customWidth="1"/>
    <col min="30" max="30" width="7.85546875" style="62" bestFit="1" customWidth="1"/>
    <col min="31" max="31" width="10" style="63" customWidth="1"/>
    <col min="32" max="32" width="10.42578125" style="63" customWidth="1"/>
    <col min="33" max="33" width="13.5703125" style="63" customWidth="1"/>
    <col min="34" max="35" width="11.42578125" style="63"/>
    <col min="36" max="40" width="11.42578125" style="11"/>
    <col min="41" max="16384" width="11.42578125" style="10"/>
  </cols>
  <sheetData>
    <row r="1" spans="1:40" ht="18" x14ac:dyDescent="0.25">
      <c r="A1" s="133"/>
      <c r="B1" s="136" t="s">
        <v>76</v>
      </c>
      <c r="C1" s="136"/>
      <c r="D1" s="131"/>
      <c r="E1" s="904" t="s">
        <v>77</v>
      </c>
      <c r="F1" s="904"/>
      <c r="G1" s="904"/>
      <c r="H1" s="135"/>
      <c r="I1" s="823">
        <f ca="1">YEAR(TODAY())</f>
        <v>2022</v>
      </c>
      <c r="J1" s="823"/>
      <c r="K1" s="282"/>
      <c r="L1" s="282"/>
      <c r="M1" s="282"/>
      <c r="N1" s="293" t="s">
        <v>78</v>
      </c>
      <c r="O1" s="402"/>
      <c r="P1" s="888"/>
      <c r="Q1" s="889"/>
      <c r="R1" s="890"/>
      <c r="S1" s="425"/>
      <c r="T1" s="900" t="s">
        <v>874</v>
      </c>
      <c r="U1" s="900"/>
      <c r="V1" s="900"/>
      <c r="W1" s="900"/>
      <c r="X1" s="887">
        <f>SUM(C8:C310)</f>
        <v>0</v>
      </c>
      <c r="Y1" s="887"/>
      <c r="Z1" s="876" t="s">
        <v>727</v>
      </c>
      <c r="AA1" s="876"/>
      <c r="AB1" s="876"/>
      <c r="AC1" s="876"/>
      <c r="AD1" s="876"/>
      <c r="AE1" s="876"/>
      <c r="AF1" s="100"/>
      <c r="AG1" s="100"/>
    </row>
    <row r="2" spans="1:40" ht="16.149999999999999" customHeight="1" x14ac:dyDescent="0.25">
      <c r="A2" s="133"/>
      <c r="B2" s="195" t="str">
        <f>"$A$1:$AE$"&amp;COUNTA(G:G)+6</f>
        <v>$A$1:$AE$8</v>
      </c>
      <c r="C2" s="195"/>
      <c r="D2" s="516"/>
      <c r="E2" s="137"/>
      <c r="F2" s="129"/>
      <c r="G2" s="143"/>
      <c r="H2" s="130"/>
      <c r="I2" s="131"/>
      <c r="J2" s="131"/>
      <c r="K2" s="131"/>
      <c r="L2" s="131"/>
      <c r="M2" s="131"/>
      <c r="N2" s="293" t="s">
        <v>79</v>
      </c>
      <c r="O2" s="402"/>
      <c r="P2" s="891"/>
      <c r="Q2" s="892"/>
      <c r="R2" s="893"/>
      <c r="S2" s="425"/>
      <c r="T2" s="296" t="s">
        <v>1031</v>
      </c>
      <c r="U2" s="296"/>
      <c r="V2" s="567"/>
      <c r="W2" s="568"/>
      <c r="X2" s="877">
        <f>SUM(W8:W310)</f>
        <v>0</v>
      </c>
      <c r="Y2" s="877"/>
      <c r="Z2" s="877">
        <f>SUM(Y8:Y310,'N-Bedarf GL §13a'!W8:W310,'N-Bedarf-SK §13a'!AJ8:AJ310)</f>
        <v>0</v>
      </c>
      <c r="AA2" s="877"/>
      <c r="AB2" s="877"/>
      <c r="AC2" s="877"/>
      <c r="AD2" s="877"/>
      <c r="AE2" s="877"/>
      <c r="AF2" s="100"/>
      <c r="AG2" s="100"/>
    </row>
    <row r="3" spans="1:40" ht="16.149999999999999" customHeight="1" x14ac:dyDescent="0.25">
      <c r="A3" s="133"/>
      <c r="B3" s="136" t="s">
        <v>81</v>
      </c>
      <c r="C3" s="136"/>
      <c r="D3" s="133"/>
      <c r="E3" s="827" t="s">
        <v>15</v>
      </c>
      <c r="F3" s="827"/>
      <c r="G3" s="827"/>
      <c r="H3" s="827"/>
      <c r="I3" s="827"/>
      <c r="J3" s="827"/>
      <c r="K3" s="140"/>
      <c r="L3" s="131"/>
      <c r="M3" s="140"/>
      <c r="N3" s="293" t="s">
        <v>80</v>
      </c>
      <c r="O3" s="401">
        <f ca="1">TODAY()</f>
        <v>44596</v>
      </c>
      <c r="P3" s="894">
        <f ca="1">TODAY()</f>
        <v>44596</v>
      </c>
      <c r="Q3" s="895"/>
      <c r="R3" s="896"/>
      <c r="S3" s="426"/>
      <c r="T3" s="882" t="s">
        <v>873</v>
      </c>
      <c r="U3" s="882"/>
      <c r="V3" s="882"/>
      <c r="W3" s="882"/>
      <c r="X3" s="877">
        <f>SUM(W8:W310,'N-Bedarf GL §13a'!U8:U310,'N-Bedarf-SK §13a'!AH8:AH310)</f>
        <v>0</v>
      </c>
      <c r="Y3" s="877"/>
      <c r="Z3" s="304" t="s">
        <v>701</v>
      </c>
      <c r="AA3" s="878" t="str">
        <f>IF(Z2="","",IF(Z2&gt;X3,"Achtung: N-Überhang!",""))</f>
        <v/>
      </c>
      <c r="AB3" s="878"/>
      <c r="AC3" s="878"/>
      <c r="AD3" s="878"/>
      <c r="AE3" s="878"/>
      <c r="AF3" s="100"/>
      <c r="AG3" s="100"/>
    </row>
    <row r="4" spans="1:40" ht="16.149999999999999" customHeight="1" x14ac:dyDescent="0.25">
      <c r="A4" s="132"/>
      <c r="B4" s="903" t="s">
        <v>707</v>
      </c>
      <c r="C4" s="903"/>
      <c r="D4" s="903"/>
      <c r="E4" s="828" t="s">
        <v>16</v>
      </c>
      <c r="F4" s="828"/>
      <c r="G4" s="828"/>
      <c r="H4" s="828"/>
      <c r="I4" s="828"/>
      <c r="J4" s="828"/>
      <c r="K4" s="132"/>
      <c r="L4" s="132"/>
      <c r="M4" s="132"/>
      <c r="N4" s="293" t="s">
        <v>724</v>
      </c>
      <c r="O4" s="218"/>
      <c r="P4" s="897" t="str">
        <f>Hinweise!E3</f>
        <v>4.0</v>
      </c>
      <c r="Q4" s="898"/>
      <c r="R4" s="899"/>
      <c r="S4" s="425"/>
      <c r="T4" s="883" t="s">
        <v>1075</v>
      </c>
      <c r="U4" s="884"/>
      <c r="V4" s="884"/>
      <c r="W4" s="884"/>
      <c r="X4" s="885">
        <f>SUM(AC8:AC310,)</f>
        <v>0</v>
      </c>
      <c r="Y4" s="886"/>
      <c r="Z4" s="287"/>
      <c r="AA4" s="146"/>
      <c r="AB4" s="146"/>
      <c r="AC4" s="146"/>
      <c r="AD4" s="8"/>
      <c r="AE4" s="100"/>
      <c r="AF4" s="100"/>
      <c r="AG4" s="100"/>
    </row>
    <row r="5" spans="1:40" ht="29.1" customHeight="1" x14ac:dyDescent="0.25">
      <c r="A5" s="139"/>
      <c r="B5" s="548" t="s">
        <v>1257</v>
      </c>
      <c r="C5" s="139"/>
      <c r="D5" s="139"/>
      <c r="E5" s="139"/>
      <c r="F5" s="139"/>
      <c r="G5" s="139"/>
      <c r="H5" s="139"/>
      <c r="I5" s="139"/>
      <c r="J5" s="139"/>
      <c r="K5" s="139"/>
      <c r="L5" s="139"/>
      <c r="M5" s="139"/>
      <c r="N5" s="375"/>
      <c r="O5" s="375"/>
      <c r="P5" s="375"/>
      <c r="Q5" s="375"/>
      <c r="R5" s="375"/>
      <c r="S5" s="375"/>
      <c r="T5" s="375"/>
      <c r="U5" s="376"/>
      <c r="V5" s="851" t="s">
        <v>722</v>
      </c>
      <c r="W5" s="851"/>
      <c r="X5" s="851"/>
      <c r="Y5" s="851"/>
      <c r="Z5" s="851"/>
      <c r="AA5" s="879" t="s">
        <v>1062</v>
      </c>
      <c r="AB5" s="880"/>
      <c r="AC5" s="880"/>
      <c r="AD5" s="880"/>
      <c r="AE5" s="881"/>
      <c r="AF5" s="100"/>
      <c r="AG5" s="100"/>
    </row>
    <row r="6" spans="1:40" ht="101.1" customHeight="1" x14ac:dyDescent="0.25">
      <c r="A6" s="815" t="s">
        <v>54</v>
      </c>
      <c r="B6" s="815" t="s">
        <v>56</v>
      </c>
      <c r="C6" s="278" t="s">
        <v>57</v>
      </c>
      <c r="D6" s="818" t="s">
        <v>55</v>
      </c>
      <c r="E6" s="551" t="s">
        <v>1340</v>
      </c>
      <c r="F6" s="278" t="s">
        <v>59</v>
      </c>
      <c r="G6" s="551" t="s">
        <v>1338</v>
      </c>
      <c r="H6" s="278" t="s">
        <v>60</v>
      </c>
      <c r="I6" s="901" t="s">
        <v>86</v>
      </c>
      <c r="J6" s="278" t="s">
        <v>298</v>
      </c>
      <c r="K6" s="831" t="s">
        <v>1339</v>
      </c>
      <c r="L6" s="816" t="s">
        <v>30</v>
      </c>
      <c r="M6" s="301" t="s">
        <v>706</v>
      </c>
      <c r="N6" s="566" t="s">
        <v>1333</v>
      </c>
      <c r="O6" s="821" t="s">
        <v>47</v>
      </c>
      <c r="P6" s="831" t="s">
        <v>4</v>
      </c>
      <c r="Q6" s="838" t="s">
        <v>30</v>
      </c>
      <c r="R6" s="831" t="s">
        <v>2</v>
      </c>
      <c r="S6" s="838" t="s">
        <v>30</v>
      </c>
      <c r="T6" s="829" t="s">
        <v>1050</v>
      </c>
      <c r="U6" s="830"/>
      <c r="V6" s="829" t="s">
        <v>719</v>
      </c>
      <c r="W6" s="830"/>
      <c r="X6" s="837" t="s">
        <v>725</v>
      </c>
      <c r="Y6" s="837"/>
      <c r="Z6" s="837"/>
      <c r="AA6" s="371" t="s">
        <v>1064</v>
      </c>
      <c r="AB6" s="829" t="s">
        <v>1060</v>
      </c>
      <c r="AC6" s="830"/>
      <c r="AD6" s="829" t="s">
        <v>1061</v>
      </c>
      <c r="AE6" s="830"/>
      <c r="AF6" s="100"/>
      <c r="AG6" s="100"/>
    </row>
    <row r="7" spans="1:40" s="13" customFormat="1" ht="16.899999999999999" customHeight="1" x14ac:dyDescent="0.25">
      <c r="A7" s="815"/>
      <c r="B7" s="815"/>
      <c r="C7" s="278" t="s">
        <v>58</v>
      </c>
      <c r="D7" s="819"/>
      <c r="E7" s="278" t="s">
        <v>14</v>
      </c>
      <c r="F7" s="278" t="s">
        <v>0</v>
      </c>
      <c r="G7" s="278" t="s">
        <v>14</v>
      </c>
      <c r="H7" s="278" t="s">
        <v>0</v>
      </c>
      <c r="I7" s="902"/>
      <c r="J7" s="278" t="s">
        <v>49</v>
      </c>
      <c r="K7" s="832"/>
      <c r="L7" s="817"/>
      <c r="M7" s="276" t="s">
        <v>0</v>
      </c>
      <c r="N7" s="550" t="s">
        <v>0</v>
      </c>
      <c r="O7" s="822"/>
      <c r="P7" s="832"/>
      <c r="Q7" s="839"/>
      <c r="R7" s="832"/>
      <c r="S7" s="839"/>
      <c r="T7" s="278" t="s">
        <v>49</v>
      </c>
      <c r="U7" s="48" t="s">
        <v>805</v>
      </c>
      <c r="V7" s="278" t="s">
        <v>49</v>
      </c>
      <c r="W7" s="307" t="s">
        <v>805</v>
      </c>
      <c r="X7" s="278" t="s">
        <v>49</v>
      </c>
      <c r="Y7" s="48" t="s">
        <v>805</v>
      </c>
      <c r="Z7" s="48" t="s">
        <v>401</v>
      </c>
      <c r="AA7" s="275" t="s">
        <v>0</v>
      </c>
      <c r="AB7" s="388" t="s">
        <v>49</v>
      </c>
      <c r="AC7" s="48" t="s">
        <v>805</v>
      </c>
      <c r="AD7" s="394" t="s">
        <v>49</v>
      </c>
      <c r="AE7" s="48" t="s">
        <v>805</v>
      </c>
      <c r="AF7" s="67"/>
      <c r="AG7" s="100"/>
      <c r="AH7" s="109"/>
      <c r="AI7" s="109"/>
      <c r="AJ7" s="109"/>
      <c r="AK7" s="109"/>
      <c r="AL7" s="109"/>
      <c r="AM7" s="109"/>
      <c r="AN7" s="109"/>
    </row>
    <row r="8" spans="1:40" ht="26.25" customHeight="1" x14ac:dyDescent="0.25">
      <c r="A8" s="74">
        <v>1</v>
      </c>
      <c r="B8" s="73"/>
      <c r="C8" s="274"/>
      <c r="D8" s="141"/>
      <c r="E8" s="314" t="str">
        <f t="shared" ref="E8:E71" si="0">IF(OR(D8="",D8="keine"),"",VLOOKUP(D8,NSollA,2,FALSE))</f>
        <v/>
      </c>
      <c r="F8" s="314" t="str">
        <f t="shared" ref="F8:F71" si="1">IF(OR(D8="",D8="keine"),"",VLOOKUP(D8,NSollA,3,FALSE))</f>
        <v/>
      </c>
      <c r="G8" s="308"/>
      <c r="H8" s="6" t="str">
        <f t="shared" ref="H8:H71" si="2">IF(OR(D8="",D8="keine",G8=""),"",IF(G8&lt;=E8,F8-(E8-G8)*VLOOKUP(D8,NSollA,5,FALSE),F8+(G8-E8)*VLOOKUP(D8,NSollA,4,FALSE)))</f>
        <v/>
      </c>
      <c r="I8" s="5" t="str">
        <f t="shared" ref="I8:I71" si="3">IF(OR(D8="",D8="keine",G8=""),"",VLOOKUP(D8,NSollA,6,FALSE))</f>
        <v/>
      </c>
      <c r="J8" s="338"/>
      <c r="K8" s="72" t="s">
        <v>29</v>
      </c>
      <c r="L8" s="314">
        <f t="shared" ref="L8:L71" si="4">VLOOKUP(K8,NSollHumus,2,FALSE)</f>
        <v>0</v>
      </c>
      <c r="M8" s="274"/>
      <c r="N8" s="274"/>
      <c r="O8" s="6" t="e">
        <f>H8-J8-M8-N8-L8-S8-Q8</f>
        <v>#VALUE!</v>
      </c>
      <c r="P8" s="33" t="s">
        <v>13</v>
      </c>
      <c r="Q8" s="314">
        <f>VLOOKUP(P8,NSollZF,2,FALSE)</f>
        <v>0</v>
      </c>
      <c r="R8" s="4" t="s">
        <v>52</v>
      </c>
      <c r="S8" s="5">
        <f t="shared" ref="S8:S71" si="5">VLOOKUP(R8,NSollVF,2,FALSE)</f>
        <v>0</v>
      </c>
      <c r="T8" s="41" t="str">
        <f t="shared" ref="T8:T71" si="6">IF(OR(D8="",D8="keine",G8=""),"",IF(O8&lt;0,0,O8))</f>
        <v/>
      </c>
      <c r="U8" s="41" t="str">
        <f>IF(OR(D8="",D8="keine",G8=""),"",IF(T8&lt;0,0,T8*C8))</f>
        <v/>
      </c>
      <c r="V8" s="41" t="str">
        <f>IF(OR(D8="",D8="keine",G8=""),"",IF(O8&lt;0,0,O8*0.8))</f>
        <v/>
      </c>
      <c r="W8" s="41" t="str">
        <f>IF(OR(D8="",D8="keine",G8=""),"",IF(U8&lt;0,0,(U8*0.8)))</f>
        <v/>
      </c>
      <c r="X8" s="291"/>
      <c r="Y8" s="41" t="str">
        <f t="shared" ref="Y8:Y71" si="7">IF(X8="","",X8*C8)</f>
        <v/>
      </c>
      <c r="Z8" s="286" t="str">
        <f>IF(X8="","",IF(X8&gt;T8,"Achtung: N-Überhang!",""))</f>
        <v/>
      </c>
      <c r="AA8" s="368"/>
      <c r="AB8" s="41" t="str">
        <f>IF(OR(D8="",D8="keine",G8=""),"",IF(V8&lt;0,0,V8)-AA8)</f>
        <v/>
      </c>
      <c r="AC8" s="41" t="str">
        <f>IF(OR(D8="",D8="keine",G8=""),"",IF(W8&lt;0,0,(V8-AA8)*C8))</f>
        <v/>
      </c>
      <c r="AD8" s="41" t="str">
        <f>IF(X8="","",X8-AA8)</f>
        <v/>
      </c>
      <c r="AE8" s="41" t="str">
        <f>IF(Y8="","",AD8*C8)</f>
        <v/>
      </c>
      <c r="AF8" s="99"/>
      <c r="AG8" s="110"/>
    </row>
    <row r="9" spans="1:40" ht="26.25" customHeight="1" x14ac:dyDescent="0.25">
      <c r="A9" s="74">
        <v>2</v>
      </c>
      <c r="B9" s="73"/>
      <c r="C9" s="368"/>
      <c r="D9" s="141"/>
      <c r="E9" s="314" t="str">
        <f t="shared" si="0"/>
        <v/>
      </c>
      <c r="F9" s="314" t="str">
        <f t="shared" si="1"/>
        <v/>
      </c>
      <c r="G9" s="368"/>
      <c r="H9" s="6" t="str">
        <f t="shared" si="2"/>
        <v/>
      </c>
      <c r="I9" s="5" t="str">
        <f t="shared" si="3"/>
        <v/>
      </c>
      <c r="J9" s="330"/>
      <c r="K9" s="72" t="s">
        <v>29</v>
      </c>
      <c r="L9" s="314">
        <f t="shared" si="4"/>
        <v>0</v>
      </c>
      <c r="M9" s="274"/>
      <c r="N9" s="274"/>
      <c r="O9" s="6" t="e">
        <f t="shared" ref="O9:O72" si="8">H9-J9-M9-N9-L9-S9-Q9</f>
        <v>#VALUE!</v>
      </c>
      <c r="P9" s="33" t="s">
        <v>13</v>
      </c>
      <c r="Q9" s="314">
        <f t="shared" ref="Q9:Q71" si="9">VLOOKUP(P9,NSollZF,2,FALSE)</f>
        <v>0</v>
      </c>
      <c r="R9" s="4" t="s">
        <v>52</v>
      </c>
      <c r="S9" s="5">
        <f t="shared" si="5"/>
        <v>0</v>
      </c>
      <c r="T9" s="41" t="str">
        <f t="shared" si="6"/>
        <v/>
      </c>
      <c r="U9" s="41" t="str">
        <f t="shared" ref="U9:U71" si="10">IF(OR(D9="",D9="keine",G9=""),"",IF(O9&lt;0,0,O9*C9))</f>
        <v/>
      </c>
      <c r="V9" s="41" t="str">
        <f t="shared" ref="V9:V72" si="11">IF(OR(D9="",D9="keine",G9=""),"",IF(O9&lt;0,0,O9*0.8))</f>
        <v/>
      </c>
      <c r="W9" s="41" t="str">
        <f t="shared" ref="W9:W72" si="12">IF(OR(D9="",D9="keine",G9=""),"",IF(U9&lt;0,0,(U9*0.8)))</f>
        <v/>
      </c>
      <c r="X9" s="291"/>
      <c r="Y9" s="41" t="str">
        <f t="shared" si="7"/>
        <v/>
      </c>
      <c r="Z9" s="286" t="str">
        <f t="shared" ref="Z9:Z72" si="13">IF(X9="","",IF(X9&gt;T9,"Achtung: N-Überhang!",""))</f>
        <v/>
      </c>
      <c r="AA9" s="368"/>
      <c r="AB9" s="41" t="str">
        <f t="shared" ref="AB9:AB72" si="14">IF(OR(D9="",D9="keine",G9=""),"",IF(V9&lt;0,0,V9)-AA9)</f>
        <v/>
      </c>
      <c r="AC9" s="41" t="str">
        <f t="shared" ref="AC9:AC72" si="15">IF(OR(D9="",D9="keine",G9=""),"",IF(W9&lt;0,0,(V9-AA9)*C9))</f>
        <v/>
      </c>
      <c r="AD9" s="41" t="str">
        <f t="shared" ref="AD9:AD72" si="16">IF(X9="","",X9-AA9)</f>
        <v/>
      </c>
      <c r="AE9" s="41" t="str">
        <f t="shared" ref="AE9:AE72" si="17">IF(Y9="","",AD9*C9)</f>
        <v/>
      </c>
      <c r="AF9" s="99"/>
      <c r="AG9" s="100"/>
    </row>
    <row r="10" spans="1:40" ht="26.25" customHeight="1" x14ac:dyDescent="0.25">
      <c r="A10" s="74" t="str">
        <f>IF(B10="","",MAX($A$8:A9)+1)</f>
        <v/>
      </c>
      <c r="B10" s="73"/>
      <c r="C10" s="368"/>
      <c r="D10" s="141"/>
      <c r="E10" s="314" t="str">
        <f t="shared" si="0"/>
        <v/>
      </c>
      <c r="F10" s="314" t="str">
        <f t="shared" si="1"/>
        <v/>
      </c>
      <c r="G10" s="549"/>
      <c r="H10" s="6" t="str">
        <f t="shared" si="2"/>
        <v/>
      </c>
      <c r="I10" s="5" t="str">
        <f t="shared" si="3"/>
        <v/>
      </c>
      <c r="J10" s="338"/>
      <c r="K10" s="72" t="s">
        <v>29</v>
      </c>
      <c r="L10" s="314">
        <f t="shared" si="4"/>
        <v>0</v>
      </c>
      <c r="M10" s="274"/>
      <c r="N10" s="274"/>
      <c r="O10" s="6" t="e">
        <f t="shared" si="8"/>
        <v>#VALUE!</v>
      </c>
      <c r="P10" s="33" t="s">
        <v>13</v>
      </c>
      <c r="Q10" s="314">
        <f t="shared" si="9"/>
        <v>0</v>
      </c>
      <c r="R10" s="4" t="s">
        <v>52</v>
      </c>
      <c r="S10" s="5">
        <f t="shared" si="5"/>
        <v>0</v>
      </c>
      <c r="T10" s="41" t="str">
        <f t="shared" si="6"/>
        <v/>
      </c>
      <c r="U10" s="41" t="str">
        <f t="shared" si="10"/>
        <v/>
      </c>
      <c r="V10" s="41" t="str">
        <f t="shared" si="11"/>
        <v/>
      </c>
      <c r="W10" s="41" t="str">
        <f t="shared" si="12"/>
        <v/>
      </c>
      <c r="X10" s="291"/>
      <c r="Y10" s="41" t="str">
        <f t="shared" si="7"/>
        <v/>
      </c>
      <c r="Z10" s="286" t="str">
        <f t="shared" si="13"/>
        <v/>
      </c>
      <c r="AA10" s="368"/>
      <c r="AB10" s="41" t="str">
        <f t="shared" si="14"/>
        <v/>
      </c>
      <c r="AC10" s="41" t="str">
        <f t="shared" si="15"/>
        <v/>
      </c>
      <c r="AD10" s="41" t="str">
        <f t="shared" si="16"/>
        <v/>
      </c>
      <c r="AE10" s="41" t="str">
        <f t="shared" si="17"/>
        <v/>
      </c>
      <c r="AF10" s="99"/>
      <c r="AG10" s="100"/>
    </row>
    <row r="11" spans="1:40" ht="26.25" customHeight="1" x14ac:dyDescent="0.25">
      <c r="A11" s="74" t="str">
        <f>IF(B11="","",MAX($A$8:A10)+1)</f>
        <v/>
      </c>
      <c r="B11" s="73"/>
      <c r="C11" s="368"/>
      <c r="D11" s="141"/>
      <c r="E11" s="314" t="str">
        <f t="shared" si="0"/>
        <v/>
      </c>
      <c r="F11" s="314" t="str">
        <f t="shared" si="1"/>
        <v/>
      </c>
      <c r="G11" s="549"/>
      <c r="H11" s="6" t="str">
        <f t="shared" si="2"/>
        <v/>
      </c>
      <c r="I11" s="5" t="str">
        <f t="shared" si="3"/>
        <v/>
      </c>
      <c r="J11" s="338"/>
      <c r="K11" s="72" t="s">
        <v>29</v>
      </c>
      <c r="L11" s="314">
        <f t="shared" si="4"/>
        <v>0</v>
      </c>
      <c r="M11" s="274"/>
      <c r="N11" s="274"/>
      <c r="O11" s="6" t="e">
        <f t="shared" si="8"/>
        <v>#VALUE!</v>
      </c>
      <c r="P11" s="33" t="s">
        <v>13</v>
      </c>
      <c r="Q11" s="314">
        <f t="shared" si="9"/>
        <v>0</v>
      </c>
      <c r="R11" s="4" t="s">
        <v>52</v>
      </c>
      <c r="S11" s="5">
        <f t="shared" si="5"/>
        <v>0</v>
      </c>
      <c r="T11" s="41" t="str">
        <f t="shared" si="6"/>
        <v/>
      </c>
      <c r="U11" s="41" t="str">
        <f t="shared" si="10"/>
        <v/>
      </c>
      <c r="V11" s="41" t="str">
        <f t="shared" si="11"/>
        <v/>
      </c>
      <c r="W11" s="41" t="str">
        <f t="shared" si="12"/>
        <v/>
      </c>
      <c r="X11" s="291"/>
      <c r="Y11" s="41" t="str">
        <f t="shared" si="7"/>
        <v/>
      </c>
      <c r="Z11" s="286" t="str">
        <f t="shared" si="13"/>
        <v/>
      </c>
      <c r="AA11" s="368"/>
      <c r="AB11" s="41" t="str">
        <f t="shared" si="14"/>
        <v/>
      </c>
      <c r="AC11" s="41" t="str">
        <f t="shared" si="15"/>
        <v/>
      </c>
      <c r="AD11" s="41" t="str">
        <f t="shared" si="16"/>
        <v/>
      </c>
      <c r="AE11" s="41" t="str">
        <f t="shared" si="17"/>
        <v/>
      </c>
      <c r="AF11" s="99"/>
      <c r="AG11" s="100"/>
    </row>
    <row r="12" spans="1:40" ht="26.25" customHeight="1" x14ac:dyDescent="0.25">
      <c r="A12" s="74" t="str">
        <f>IF(B12="","",MAX($A$8:A11)+1)</f>
        <v/>
      </c>
      <c r="B12" s="73"/>
      <c r="C12" s="368"/>
      <c r="D12" s="141"/>
      <c r="E12" s="314" t="str">
        <f t="shared" si="0"/>
        <v/>
      </c>
      <c r="F12" s="314" t="str">
        <f t="shared" si="1"/>
        <v/>
      </c>
      <c r="G12" s="549"/>
      <c r="H12" s="6" t="str">
        <f t="shared" si="2"/>
        <v/>
      </c>
      <c r="I12" s="5" t="str">
        <f t="shared" si="3"/>
        <v/>
      </c>
      <c r="J12" s="338"/>
      <c r="K12" s="72" t="s">
        <v>29</v>
      </c>
      <c r="L12" s="314">
        <f t="shared" si="4"/>
        <v>0</v>
      </c>
      <c r="M12" s="274"/>
      <c r="N12" s="274"/>
      <c r="O12" s="6" t="e">
        <f t="shared" si="8"/>
        <v>#VALUE!</v>
      </c>
      <c r="P12" s="33" t="s">
        <v>13</v>
      </c>
      <c r="Q12" s="314">
        <f t="shared" si="9"/>
        <v>0</v>
      </c>
      <c r="R12" s="4" t="s">
        <v>52</v>
      </c>
      <c r="S12" s="5">
        <f t="shared" si="5"/>
        <v>0</v>
      </c>
      <c r="T12" s="41" t="str">
        <f t="shared" si="6"/>
        <v/>
      </c>
      <c r="U12" s="41" t="str">
        <f t="shared" si="10"/>
        <v/>
      </c>
      <c r="V12" s="41" t="str">
        <f t="shared" si="11"/>
        <v/>
      </c>
      <c r="W12" s="41" t="str">
        <f t="shared" si="12"/>
        <v/>
      </c>
      <c r="X12" s="291"/>
      <c r="Y12" s="41" t="str">
        <f t="shared" si="7"/>
        <v/>
      </c>
      <c r="Z12" s="286" t="str">
        <f t="shared" si="13"/>
        <v/>
      </c>
      <c r="AA12" s="368"/>
      <c r="AB12" s="41" t="str">
        <f t="shared" si="14"/>
        <v/>
      </c>
      <c r="AC12" s="41" t="str">
        <f t="shared" si="15"/>
        <v/>
      </c>
      <c r="AD12" s="41" t="str">
        <f t="shared" si="16"/>
        <v/>
      </c>
      <c r="AE12" s="41" t="str">
        <f t="shared" si="17"/>
        <v/>
      </c>
      <c r="AF12" s="99"/>
      <c r="AG12" s="100"/>
    </row>
    <row r="13" spans="1:40" ht="26.25" customHeight="1" x14ac:dyDescent="0.25">
      <c r="A13" s="74" t="str">
        <f>IF(B13="","",MAX($A$8:A12)+1)</f>
        <v/>
      </c>
      <c r="B13" s="73"/>
      <c r="C13" s="368"/>
      <c r="D13" s="141"/>
      <c r="E13" s="314" t="str">
        <f t="shared" si="0"/>
        <v/>
      </c>
      <c r="F13" s="314" t="str">
        <f t="shared" si="1"/>
        <v/>
      </c>
      <c r="G13" s="549"/>
      <c r="H13" s="6" t="str">
        <f t="shared" si="2"/>
        <v/>
      </c>
      <c r="I13" s="5" t="str">
        <f t="shared" si="3"/>
        <v/>
      </c>
      <c r="J13" s="338"/>
      <c r="K13" s="72" t="s">
        <v>29</v>
      </c>
      <c r="L13" s="314">
        <f t="shared" si="4"/>
        <v>0</v>
      </c>
      <c r="M13" s="274"/>
      <c r="N13" s="274"/>
      <c r="O13" s="6" t="e">
        <f t="shared" si="8"/>
        <v>#VALUE!</v>
      </c>
      <c r="P13" s="33" t="s">
        <v>13</v>
      </c>
      <c r="Q13" s="314">
        <f t="shared" si="9"/>
        <v>0</v>
      </c>
      <c r="R13" s="4" t="s">
        <v>52</v>
      </c>
      <c r="S13" s="5">
        <f t="shared" si="5"/>
        <v>0</v>
      </c>
      <c r="T13" s="41" t="str">
        <f t="shared" si="6"/>
        <v/>
      </c>
      <c r="U13" s="41" t="str">
        <f t="shared" si="10"/>
        <v/>
      </c>
      <c r="V13" s="41" t="str">
        <f t="shared" si="11"/>
        <v/>
      </c>
      <c r="W13" s="41" t="str">
        <f t="shared" si="12"/>
        <v/>
      </c>
      <c r="X13" s="291"/>
      <c r="Y13" s="41" t="str">
        <f t="shared" si="7"/>
        <v/>
      </c>
      <c r="Z13" s="286" t="str">
        <f t="shared" si="13"/>
        <v/>
      </c>
      <c r="AA13" s="368"/>
      <c r="AB13" s="41" t="str">
        <f t="shared" si="14"/>
        <v/>
      </c>
      <c r="AC13" s="41" t="str">
        <f t="shared" si="15"/>
        <v/>
      </c>
      <c r="AD13" s="41" t="str">
        <f t="shared" si="16"/>
        <v/>
      </c>
      <c r="AE13" s="41" t="str">
        <f t="shared" si="17"/>
        <v/>
      </c>
      <c r="AF13" s="99"/>
    </row>
    <row r="14" spans="1:40" ht="26.25" customHeight="1" x14ac:dyDescent="0.25">
      <c r="A14" s="74" t="str">
        <f>IF(B14="","",MAX($A$8:A13)+1)</f>
        <v/>
      </c>
      <c r="B14" s="73"/>
      <c r="C14" s="368"/>
      <c r="D14" s="141"/>
      <c r="E14" s="314" t="str">
        <f t="shared" si="0"/>
        <v/>
      </c>
      <c r="F14" s="314" t="str">
        <f t="shared" si="1"/>
        <v/>
      </c>
      <c r="G14" s="549"/>
      <c r="H14" s="6" t="str">
        <f t="shared" si="2"/>
        <v/>
      </c>
      <c r="I14" s="5" t="str">
        <f t="shared" si="3"/>
        <v/>
      </c>
      <c r="J14" s="338"/>
      <c r="K14" s="72" t="s">
        <v>29</v>
      </c>
      <c r="L14" s="314">
        <f t="shared" si="4"/>
        <v>0</v>
      </c>
      <c r="M14" s="274"/>
      <c r="N14" s="274"/>
      <c r="O14" s="6" t="e">
        <f t="shared" si="8"/>
        <v>#VALUE!</v>
      </c>
      <c r="P14" s="33" t="s">
        <v>13</v>
      </c>
      <c r="Q14" s="314">
        <f t="shared" si="9"/>
        <v>0</v>
      </c>
      <c r="R14" s="4" t="s">
        <v>52</v>
      </c>
      <c r="S14" s="5">
        <f t="shared" si="5"/>
        <v>0</v>
      </c>
      <c r="T14" s="41" t="str">
        <f t="shared" si="6"/>
        <v/>
      </c>
      <c r="U14" s="41" t="str">
        <f t="shared" si="10"/>
        <v/>
      </c>
      <c r="V14" s="41" t="str">
        <f t="shared" si="11"/>
        <v/>
      </c>
      <c r="W14" s="41" t="str">
        <f t="shared" si="12"/>
        <v/>
      </c>
      <c r="X14" s="291"/>
      <c r="Y14" s="41" t="str">
        <f t="shared" si="7"/>
        <v/>
      </c>
      <c r="Z14" s="286" t="str">
        <f t="shared" si="13"/>
        <v/>
      </c>
      <c r="AA14" s="368"/>
      <c r="AB14" s="41" t="str">
        <f t="shared" si="14"/>
        <v/>
      </c>
      <c r="AC14" s="41" t="str">
        <f t="shared" si="15"/>
        <v/>
      </c>
      <c r="AD14" s="41" t="str">
        <f t="shared" si="16"/>
        <v/>
      </c>
      <c r="AE14" s="41" t="str">
        <f t="shared" si="17"/>
        <v/>
      </c>
      <c r="AF14" s="99"/>
      <c r="AG14" s="100"/>
    </row>
    <row r="15" spans="1:40" ht="26.25" customHeight="1" x14ac:dyDescent="0.25">
      <c r="A15" s="74" t="str">
        <f>IF(B15="","",MAX($A$8:A14)+1)</f>
        <v/>
      </c>
      <c r="B15" s="73"/>
      <c r="C15" s="368"/>
      <c r="D15" s="141"/>
      <c r="E15" s="314" t="str">
        <f t="shared" si="0"/>
        <v/>
      </c>
      <c r="F15" s="314" t="str">
        <f t="shared" si="1"/>
        <v/>
      </c>
      <c r="G15" s="549"/>
      <c r="H15" s="6" t="str">
        <f t="shared" si="2"/>
        <v/>
      </c>
      <c r="I15" s="5" t="str">
        <f t="shared" si="3"/>
        <v/>
      </c>
      <c r="J15" s="338"/>
      <c r="K15" s="72" t="s">
        <v>29</v>
      </c>
      <c r="L15" s="314">
        <f t="shared" si="4"/>
        <v>0</v>
      </c>
      <c r="M15" s="274"/>
      <c r="N15" s="274"/>
      <c r="O15" s="6" t="e">
        <f t="shared" si="8"/>
        <v>#VALUE!</v>
      </c>
      <c r="P15" s="33" t="s">
        <v>13</v>
      </c>
      <c r="Q15" s="314">
        <f t="shared" si="9"/>
        <v>0</v>
      </c>
      <c r="R15" s="4" t="s">
        <v>52</v>
      </c>
      <c r="S15" s="5">
        <f t="shared" si="5"/>
        <v>0</v>
      </c>
      <c r="T15" s="41" t="str">
        <f t="shared" si="6"/>
        <v/>
      </c>
      <c r="U15" s="41" t="str">
        <f t="shared" si="10"/>
        <v/>
      </c>
      <c r="V15" s="41" t="str">
        <f t="shared" si="11"/>
        <v/>
      </c>
      <c r="W15" s="41" t="str">
        <f t="shared" si="12"/>
        <v/>
      </c>
      <c r="X15" s="291"/>
      <c r="Y15" s="41" t="str">
        <f t="shared" si="7"/>
        <v/>
      </c>
      <c r="Z15" s="286" t="str">
        <f t="shared" si="13"/>
        <v/>
      </c>
      <c r="AA15" s="368"/>
      <c r="AB15" s="41" t="str">
        <f t="shared" si="14"/>
        <v/>
      </c>
      <c r="AC15" s="41" t="str">
        <f t="shared" si="15"/>
        <v/>
      </c>
      <c r="AD15" s="41" t="str">
        <f t="shared" si="16"/>
        <v/>
      </c>
      <c r="AE15" s="41" t="str">
        <f t="shared" si="17"/>
        <v/>
      </c>
      <c r="AF15" s="99"/>
      <c r="AG15" s="100"/>
    </row>
    <row r="16" spans="1:40" ht="26.25" customHeight="1" x14ac:dyDescent="0.25">
      <c r="A16" s="74" t="str">
        <f>IF(B16="","",MAX($A$8:A15)+1)</f>
        <v/>
      </c>
      <c r="B16" s="73"/>
      <c r="C16" s="368"/>
      <c r="D16" s="141"/>
      <c r="E16" s="314" t="str">
        <f t="shared" si="0"/>
        <v/>
      </c>
      <c r="F16" s="314" t="str">
        <f t="shared" si="1"/>
        <v/>
      </c>
      <c r="G16" s="549"/>
      <c r="H16" s="6" t="str">
        <f t="shared" si="2"/>
        <v/>
      </c>
      <c r="I16" s="5" t="str">
        <f t="shared" si="3"/>
        <v/>
      </c>
      <c r="J16" s="338"/>
      <c r="K16" s="72" t="s">
        <v>29</v>
      </c>
      <c r="L16" s="314">
        <f t="shared" si="4"/>
        <v>0</v>
      </c>
      <c r="M16" s="274"/>
      <c r="N16" s="274"/>
      <c r="O16" s="6" t="e">
        <f t="shared" si="8"/>
        <v>#VALUE!</v>
      </c>
      <c r="P16" s="33" t="s">
        <v>13</v>
      </c>
      <c r="Q16" s="314">
        <f t="shared" si="9"/>
        <v>0</v>
      </c>
      <c r="R16" s="4" t="s">
        <v>52</v>
      </c>
      <c r="S16" s="5">
        <f t="shared" si="5"/>
        <v>0</v>
      </c>
      <c r="T16" s="41" t="str">
        <f t="shared" si="6"/>
        <v/>
      </c>
      <c r="U16" s="41" t="str">
        <f t="shared" si="10"/>
        <v/>
      </c>
      <c r="V16" s="41" t="str">
        <f t="shared" si="11"/>
        <v/>
      </c>
      <c r="W16" s="41" t="str">
        <f t="shared" si="12"/>
        <v/>
      </c>
      <c r="X16" s="291"/>
      <c r="Y16" s="41" t="str">
        <f t="shared" si="7"/>
        <v/>
      </c>
      <c r="Z16" s="286" t="str">
        <f t="shared" si="13"/>
        <v/>
      </c>
      <c r="AA16" s="368"/>
      <c r="AB16" s="41" t="str">
        <f t="shared" si="14"/>
        <v/>
      </c>
      <c r="AC16" s="41" t="str">
        <f t="shared" si="15"/>
        <v/>
      </c>
      <c r="AD16" s="41" t="str">
        <f t="shared" si="16"/>
        <v/>
      </c>
      <c r="AE16" s="41" t="str">
        <f t="shared" si="17"/>
        <v/>
      </c>
      <c r="AF16" s="99"/>
      <c r="AG16" s="100"/>
    </row>
    <row r="17" spans="1:40" ht="26.25" customHeight="1" x14ac:dyDescent="0.25">
      <c r="A17" s="74" t="str">
        <f>IF(B17="","",MAX($A$8:A16)+1)</f>
        <v/>
      </c>
      <c r="B17" s="73"/>
      <c r="C17" s="368"/>
      <c r="D17" s="141"/>
      <c r="E17" s="314" t="str">
        <f t="shared" si="0"/>
        <v/>
      </c>
      <c r="F17" s="314" t="str">
        <f t="shared" si="1"/>
        <v/>
      </c>
      <c r="G17" s="549"/>
      <c r="H17" s="6" t="str">
        <f t="shared" si="2"/>
        <v/>
      </c>
      <c r="I17" s="5" t="str">
        <f t="shared" si="3"/>
        <v/>
      </c>
      <c r="J17" s="338"/>
      <c r="K17" s="72" t="s">
        <v>29</v>
      </c>
      <c r="L17" s="314">
        <f t="shared" si="4"/>
        <v>0</v>
      </c>
      <c r="M17" s="274"/>
      <c r="N17" s="274"/>
      <c r="O17" s="6" t="e">
        <f t="shared" si="8"/>
        <v>#VALUE!</v>
      </c>
      <c r="P17" s="33" t="s">
        <v>13</v>
      </c>
      <c r="Q17" s="314">
        <f t="shared" si="9"/>
        <v>0</v>
      </c>
      <c r="R17" s="4" t="s">
        <v>52</v>
      </c>
      <c r="S17" s="5">
        <f t="shared" si="5"/>
        <v>0</v>
      </c>
      <c r="T17" s="41" t="str">
        <f t="shared" si="6"/>
        <v/>
      </c>
      <c r="U17" s="41" t="str">
        <f t="shared" si="10"/>
        <v/>
      </c>
      <c r="V17" s="41" t="str">
        <f t="shared" si="11"/>
        <v/>
      </c>
      <c r="W17" s="41" t="str">
        <f t="shared" si="12"/>
        <v/>
      </c>
      <c r="X17" s="291"/>
      <c r="Y17" s="41" t="str">
        <f t="shared" si="7"/>
        <v/>
      </c>
      <c r="Z17" s="286" t="str">
        <f t="shared" si="13"/>
        <v/>
      </c>
      <c r="AA17" s="368"/>
      <c r="AB17" s="41" t="str">
        <f t="shared" si="14"/>
        <v/>
      </c>
      <c r="AC17" s="41" t="str">
        <f t="shared" si="15"/>
        <v/>
      </c>
      <c r="AD17" s="41" t="str">
        <f t="shared" si="16"/>
        <v/>
      </c>
      <c r="AE17" s="41" t="str">
        <f t="shared" si="17"/>
        <v/>
      </c>
      <c r="AF17" s="99"/>
      <c r="AG17" s="100"/>
    </row>
    <row r="18" spans="1:40" ht="26.25" customHeight="1" x14ac:dyDescent="0.25">
      <c r="A18" s="74" t="str">
        <f>IF(B18="","",MAX($A$8:A17)+1)</f>
        <v/>
      </c>
      <c r="B18" s="73"/>
      <c r="C18" s="368"/>
      <c r="D18" s="141"/>
      <c r="E18" s="314" t="str">
        <f t="shared" si="0"/>
        <v/>
      </c>
      <c r="F18" s="314" t="str">
        <f t="shared" si="1"/>
        <v/>
      </c>
      <c r="G18" s="549"/>
      <c r="H18" s="6" t="str">
        <f t="shared" si="2"/>
        <v/>
      </c>
      <c r="I18" s="5" t="str">
        <f t="shared" si="3"/>
        <v/>
      </c>
      <c r="J18" s="338"/>
      <c r="K18" s="72" t="s">
        <v>29</v>
      </c>
      <c r="L18" s="314">
        <f t="shared" si="4"/>
        <v>0</v>
      </c>
      <c r="M18" s="274"/>
      <c r="N18" s="274"/>
      <c r="O18" s="6" t="e">
        <f t="shared" si="8"/>
        <v>#VALUE!</v>
      </c>
      <c r="P18" s="33" t="s">
        <v>13</v>
      </c>
      <c r="Q18" s="314">
        <f t="shared" si="9"/>
        <v>0</v>
      </c>
      <c r="R18" s="4" t="s">
        <v>52</v>
      </c>
      <c r="S18" s="5">
        <f t="shared" si="5"/>
        <v>0</v>
      </c>
      <c r="T18" s="41" t="str">
        <f t="shared" si="6"/>
        <v/>
      </c>
      <c r="U18" s="41" t="str">
        <f t="shared" si="10"/>
        <v/>
      </c>
      <c r="V18" s="41" t="str">
        <f t="shared" si="11"/>
        <v/>
      </c>
      <c r="W18" s="41" t="str">
        <f t="shared" si="12"/>
        <v/>
      </c>
      <c r="X18" s="291"/>
      <c r="Y18" s="41" t="str">
        <f t="shared" si="7"/>
        <v/>
      </c>
      <c r="Z18" s="286" t="str">
        <f t="shared" si="13"/>
        <v/>
      </c>
      <c r="AA18" s="368"/>
      <c r="AB18" s="41" t="str">
        <f t="shared" si="14"/>
        <v/>
      </c>
      <c r="AC18" s="41" t="str">
        <f t="shared" si="15"/>
        <v/>
      </c>
      <c r="AD18" s="41" t="str">
        <f t="shared" si="16"/>
        <v/>
      </c>
      <c r="AE18" s="41" t="str">
        <f t="shared" si="17"/>
        <v/>
      </c>
      <c r="AF18" s="99"/>
      <c r="AG18" s="100"/>
    </row>
    <row r="19" spans="1:40" ht="26.25" customHeight="1" x14ac:dyDescent="0.25">
      <c r="A19" s="74" t="str">
        <f>IF(B19="","",MAX($A$8:A18)+1)</f>
        <v/>
      </c>
      <c r="B19" s="73"/>
      <c r="C19" s="368"/>
      <c r="D19" s="141"/>
      <c r="E19" s="314" t="str">
        <f t="shared" si="0"/>
        <v/>
      </c>
      <c r="F19" s="314" t="str">
        <f t="shared" si="1"/>
        <v/>
      </c>
      <c r="G19" s="549"/>
      <c r="H19" s="6" t="str">
        <f t="shared" si="2"/>
        <v/>
      </c>
      <c r="I19" s="5" t="str">
        <f t="shared" si="3"/>
        <v/>
      </c>
      <c r="J19" s="338"/>
      <c r="K19" s="72" t="s">
        <v>29</v>
      </c>
      <c r="L19" s="314">
        <f t="shared" si="4"/>
        <v>0</v>
      </c>
      <c r="M19" s="274"/>
      <c r="N19" s="274"/>
      <c r="O19" s="6" t="e">
        <f t="shared" si="8"/>
        <v>#VALUE!</v>
      </c>
      <c r="P19" s="33" t="s">
        <v>13</v>
      </c>
      <c r="Q19" s="314">
        <f t="shared" si="9"/>
        <v>0</v>
      </c>
      <c r="R19" s="4" t="s">
        <v>52</v>
      </c>
      <c r="S19" s="5">
        <f t="shared" si="5"/>
        <v>0</v>
      </c>
      <c r="T19" s="41" t="str">
        <f t="shared" si="6"/>
        <v/>
      </c>
      <c r="U19" s="41" t="str">
        <f t="shared" si="10"/>
        <v/>
      </c>
      <c r="V19" s="41" t="str">
        <f t="shared" si="11"/>
        <v/>
      </c>
      <c r="W19" s="41" t="str">
        <f t="shared" si="12"/>
        <v/>
      </c>
      <c r="X19" s="291"/>
      <c r="Y19" s="41" t="str">
        <f t="shared" si="7"/>
        <v/>
      </c>
      <c r="Z19" s="286" t="str">
        <f t="shared" si="13"/>
        <v/>
      </c>
      <c r="AA19" s="368"/>
      <c r="AB19" s="41" t="str">
        <f t="shared" si="14"/>
        <v/>
      </c>
      <c r="AC19" s="41" t="str">
        <f t="shared" si="15"/>
        <v/>
      </c>
      <c r="AD19" s="41" t="str">
        <f t="shared" si="16"/>
        <v/>
      </c>
      <c r="AE19" s="41" t="str">
        <f t="shared" si="17"/>
        <v/>
      </c>
      <c r="AF19" s="99"/>
      <c r="AG19" s="100"/>
    </row>
    <row r="20" spans="1:40" ht="26.25" customHeight="1" x14ac:dyDescent="0.25">
      <c r="A20" s="74" t="str">
        <f>IF(B20="","",MAX($A$8:A19)+1)</f>
        <v/>
      </c>
      <c r="B20" s="73"/>
      <c r="C20" s="368"/>
      <c r="D20" s="141"/>
      <c r="E20" s="314" t="str">
        <f t="shared" si="0"/>
        <v/>
      </c>
      <c r="F20" s="314" t="str">
        <f t="shared" si="1"/>
        <v/>
      </c>
      <c r="G20" s="549"/>
      <c r="H20" s="6" t="str">
        <f t="shared" si="2"/>
        <v/>
      </c>
      <c r="I20" s="5" t="str">
        <f t="shared" si="3"/>
        <v/>
      </c>
      <c r="J20" s="348"/>
      <c r="K20" s="72" t="s">
        <v>29</v>
      </c>
      <c r="L20" s="314">
        <f t="shared" si="4"/>
        <v>0</v>
      </c>
      <c r="M20" s="274"/>
      <c r="N20" s="274"/>
      <c r="O20" s="6" t="e">
        <f t="shared" si="8"/>
        <v>#VALUE!</v>
      </c>
      <c r="P20" s="33" t="s">
        <v>13</v>
      </c>
      <c r="Q20" s="314">
        <f t="shared" si="9"/>
        <v>0</v>
      </c>
      <c r="R20" s="4" t="s">
        <v>52</v>
      </c>
      <c r="S20" s="5">
        <f t="shared" si="5"/>
        <v>0</v>
      </c>
      <c r="T20" s="41" t="str">
        <f t="shared" si="6"/>
        <v/>
      </c>
      <c r="U20" s="41" t="str">
        <f t="shared" si="10"/>
        <v/>
      </c>
      <c r="V20" s="41" t="str">
        <f t="shared" si="11"/>
        <v/>
      </c>
      <c r="W20" s="41" t="str">
        <f t="shared" si="12"/>
        <v/>
      </c>
      <c r="X20" s="291"/>
      <c r="Y20" s="41" t="str">
        <f t="shared" si="7"/>
        <v/>
      </c>
      <c r="Z20" s="286" t="str">
        <f t="shared" si="13"/>
        <v/>
      </c>
      <c r="AA20" s="368"/>
      <c r="AB20" s="41" t="str">
        <f t="shared" si="14"/>
        <v/>
      </c>
      <c r="AC20" s="41" t="str">
        <f t="shared" si="15"/>
        <v/>
      </c>
      <c r="AD20" s="41" t="str">
        <f t="shared" si="16"/>
        <v/>
      </c>
      <c r="AE20" s="41" t="str">
        <f t="shared" si="17"/>
        <v/>
      </c>
      <c r="AF20" s="99"/>
      <c r="AG20" s="100"/>
    </row>
    <row r="21" spans="1:40" ht="26.25" customHeight="1" x14ac:dyDescent="0.25">
      <c r="A21" s="74" t="str">
        <f>IF(B21="","",MAX($A$8:A20)+1)</f>
        <v/>
      </c>
      <c r="B21" s="73"/>
      <c r="C21" s="368"/>
      <c r="D21" s="141"/>
      <c r="E21" s="314" t="str">
        <f t="shared" si="0"/>
        <v/>
      </c>
      <c r="F21" s="314" t="str">
        <f t="shared" si="1"/>
        <v/>
      </c>
      <c r="G21" s="549"/>
      <c r="H21" s="6" t="str">
        <f t="shared" si="2"/>
        <v/>
      </c>
      <c r="I21" s="5" t="str">
        <f t="shared" si="3"/>
        <v/>
      </c>
      <c r="J21" s="348"/>
      <c r="K21" s="72" t="s">
        <v>29</v>
      </c>
      <c r="L21" s="314">
        <f t="shared" si="4"/>
        <v>0</v>
      </c>
      <c r="M21" s="274"/>
      <c r="N21" s="274"/>
      <c r="O21" s="6" t="e">
        <f t="shared" si="8"/>
        <v>#VALUE!</v>
      </c>
      <c r="P21" s="33" t="s">
        <v>13</v>
      </c>
      <c r="Q21" s="314">
        <f t="shared" si="9"/>
        <v>0</v>
      </c>
      <c r="R21" s="4" t="s">
        <v>52</v>
      </c>
      <c r="S21" s="5">
        <f t="shared" si="5"/>
        <v>0</v>
      </c>
      <c r="T21" s="41" t="str">
        <f t="shared" si="6"/>
        <v/>
      </c>
      <c r="U21" s="41" t="str">
        <f t="shared" si="10"/>
        <v/>
      </c>
      <c r="V21" s="41" t="str">
        <f t="shared" si="11"/>
        <v/>
      </c>
      <c r="W21" s="41" t="str">
        <f t="shared" si="12"/>
        <v/>
      </c>
      <c r="X21" s="291"/>
      <c r="Y21" s="41" t="str">
        <f t="shared" si="7"/>
        <v/>
      </c>
      <c r="Z21" s="286" t="str">
        <f t="shared" si="13"/>
        <v/>
      </c>
      <c r="AA21" s="368"/>
      <c r="AB21" s="41" t="str">
        <f t="shared" si="14"/>
        <v/>
      </c>
      <c r="AC21" s="41" t="str">
        <f t="shared" si="15"/>
        <v/>
      </c>
      <c r="AD21" s="41" t="str">
        <f t="shared" si="16"/>
        <v/>
      </c>
      <c r="AE21" s="41" t="str">
        <f t="shared" si="17"/>
        <v/>
      </c>
      <c r="AF21" s="99"/>
      <c r="AG21" s="100"/>
    </row>
    <row r="22" spans="1:40" ht="26.25" customHeight="1" x14ac:dyDescent="0.25">
      <c r="A22" s="74" t="str">
        <f>IF(B22="","",MAX($A$8:A21)+1)</f>
        <v/>
      </c>
      <c r="B22" s="73"/>
      <c r="C22" s="368"/>
      <c r="D22" s="141"/>
      <c r="E22" s="314" t="str">
        <f t="shared" si="0"/>
        <v/>
      </c>
      <c r="F22" s="314" t="str">
        <f t="shared" si="1"/>
        <v/>
      </c>
      <c r="G22" s="549"/>
      <c r="H22" s="6" t="str">
        <f t="shared" si="2"/>
        <v/>
      </c>
      <c r="I22" s="5" t="str">
        <f t="shared" si="3"/>
        <v/>
      </c>
      <c r="J22" s="348"/>
      <c r="K22" s="72" t="s">
        <v>29</v>
      </c>
      <c r="L22" s="314">
        <f t="shared" si="4"/>
        <v>0</v>
      </c>
      <c r="M22" s="274"/>
      <c r="N22" s="274"/>
      <c r="O22" s="6" t="e">
        <f t="shared" si="8"/>
        <v>#VALUE!</v>
      </c>
      <c r="P22" s="33" t="s">
        <v>13</v>
      </c>
      <c r="Q22" s="314">
        <f t="shared" si="9"/>
        <v>0</v>
      </c>
      <c r="R22" s="4" t="s">
        <v>52</v>
      </c>
      <c r="S22" s="5">
        <f t="shared" si="5"/>
        <v>0</v>
      </c>
      <c r="T22" s="41" t="str">
        <f t="shared" si="6"/>
        <v/>
      </c>
      <c r="U22" s="41" t="str">
        <f t="shared" si="10"/>
        <v/>
      </c>
      <c r="V22" s="41" t="str">
        <f t="shared" si="11"/>
        <v/>
      </c>
      <c r="W22" s="41" t="str">
        <f t="shared" si="12"/>
        <v/>
      </c>
      <c r="X22" s="291"/>
      <c r="Y22" s="41" t="str">
        <f t="shared" si="7"/>
        <v/>
      </c>
      <c r="Z22" s="286" t="str">
        <f t="shared" si="13"/>
        <v/>
      </c>
      <c r="AA22" s="368"/>
      <c r="AB22" s="41" t="str">
        <f t="shared" si="14"/>
        <v/>
      </c>
      <c r="AC22" s="41" t="str">
        <f t="shared" si="15"/>
        <v/>
      </c>
      <c r="AD22" s="41" t="str">
        <f t="shared" si="16"/>
        <v/>
      </c>
      <c r="AE22" s="41" t="str">
        <f t="shared" si="17"/>
        <v/>
      </c>
      <c r="AF22" s="99"/>
      <c r="AG22" s="100"/>
    </row>
    <row r="23" spans="1:40" ht="26.25" customHeight="1" x14ac:dyDescent="0.25">
      <c r="A23" s="74" t="str">
        <f>IF(B23="","",MAX($A$8:A22)+1)</f>
        <v/>
      </c>
      <c r="B23" s="73"/>
      <c r="C23" s="368"/>
      <c r="D23" s="141"/>
      <c r="E23" s="314" t="str">
        <f t="shared" si="0"/>
        <v/>
      </c>
      <c r="F23" s="314" t="str">
        <f t="shared" si="1"/>
        <v/>
      </c>
      <c r="G23" s="549"/>
      <c r="H23" s="6" t="str">
        <f t="shared" si="2"/>
        <v/>
      </c>
      <c r="I23" s="5" t="str">
        <f t="shared" si="3"/>
        <v/>
      </c>
      <c r="J23" s="348"/>
      <c r="K23" s="72" t="s">
        <v>29</v>
      </c>
      <c r="L23" s="314">
        <f t="shared" si="4"/>
        <v>0</v>
      </c>
      <c r="M23" s="274"/>
      <c r="N23" s="274"/>
      <c r="O23" s="6" t="e">
        <f t="shared" si="8"/>
        <v>#VALUE!</v>
      </c>
      <c r="P23" s="33" t="s">
        <v>13</v>
      </c>
      <c r="Q23" s="314">
        <f t="shared" si="9"/>
        <v>0</v>
      </c>
      <c r="R23" s="4" t="s">
        <v>52</v>
      </c>
      <c r="S23" s="5">
        <f t="shared" si="5"/>
        <v>0</v>
      </c>
      <c r="T23" s="41" t="str">
        <f t="shared" si="6"/>
        <v/>
      </c>
      <c r="U23" s="41" t="str">
        <f t="shared" si="10"/>
        <v/>
      </c>
      <c r="V23" s="41" t="str">
        <f t="shared" si="11"/>
        <v/>
      </c>
      <c r="W23" s="41" t="str">
        <f t="shared" si="12"/>
        <v/>
      </c>
      <c r="X23" s="291"/>
      <c r="Y23" s="41" t="str">
        <f t="shared" si="7"/>
        <v/>
      </c>
      <c r="Z23" s="286" t="str">
        <f t="shared" si="13"/>
        <v/>
      </c>
      <c r="AA23" s="368"/>
      <c r="AB23" s="41" t="str">
        <f t="shared" si="14"/>
        <v/>
      </c>
      <c r="AC23" s="41" t="str">
        <f t="shared" si="15"/>
        <v/>
      </c>
      <c r="AD23" s="41" t="str">
        <f t="shared" si="16"/>
        <v/>
      </c>
      <c r="AE23" s="41" t="str">
        <f t="shared" si="17"/>
        <v/>
      </c>
      <c r="AF23" s="99"/>
      <c r="AG23" s="100"/>
    </row>
    <row r="24" spans="1:40" ht="26.25" customHeight="1" x14ac:dyDescent="0.25">
      <c r="A24" s="74" t="str">
        <f>IF(B24="","",MAX($A$8:A23)+1)</f>
        <v/>
      </c>
      <c r="B24" s="73"/>
      <c r="C24" s="368"/>
      <c r="D24" s="141"/>
      <c r="E24" s="314" t="str">
        <f t="shared" si="0"/>
        <v/>
      </c>
      <c r="F24" s="314" t="str">
        <f t="shared" si="1"/>
        <v/>
      </c>
      <c r="G24" s="549"/>
      <c r="H24" s="6" t="str">
        <f t="shared" si="2"/>
        <v/>
      </c>
      <c r="I24" s="5" t="str">
        <f t="shared" si="3"/>
        <v/>
      </c>
      <c r="J24" s="348"/>
      <c r="K24" s="72" t="s">
        <v>29</v>
      </c>
      <c r="L24" s="314">
        <f t="shared" si="4"/>
        <v>0</v>
      </c>
      <c r="M24" s="274"/>
      <c r="N24" s="274"/>
      <c r="O24" s="6" t="e">
        <f t="shared" si="8"/>
        <v>#VALUE!</v>
      </c>
      <c r="P24" s="33" t="s">
        <v>13</v>
      </c>
      <c r="Q24" s="314">
        <f t="shared" si="9"/>
        <v>0</v>
      </c>
      <c r="R24" s="4" t="s">
        <v>52</v>
      </c>
      <c r="S24" s="5">
        <f t="shared" si="5"/>
        <v>0</v>
      </c>
      <c r="T24" s="41" t="str">
        <f t="shared" si="6"/>
        <v/>
      </c>
      <c r="U24" s="41" t="str">
        <f t="shared" si="10"/>
        <v/>
      </c>
      <c r="V24" s="41" t="str">
        <f t="shared" si="11"/>
        <v/>
      </c>
      <c r="W24" s="41" t="str">
        <f t="shared" si="12"/>
        <v/>
      </c>
      <c r="X24" s="291"/>
      <c r="Y24" s="41" t="str">
        <f t="shared" si="7"/>
        <v/>
      </c>
      <c r="Z24" s="286" t="str">
        <f t="shared" si="13"/>
        <v/>
      </c>
      <c r="AA24" s="368"/>
      <c r="AB24" s="41" t="str">
        <f t="shared" si="14"/>
        <v/>
      </c>
      <c r="AC24" s="41" t="str">
        <f t="shared" si="15"/>
        <v/>
      </c>
      <c r="AD24" s="41" t="str">
        <f t="shared" si="16"/>
        <v/>
      </c>
      <c r="AE24" s="41" t="str">
        <f t="shared" si="17"/>
        <v/>
      </c>
      <c r="AF24" s="99"/>
      <c r="AG24" s="100"/>
    </row>
    <row r="25" spans="1:40" ht="26.25" customHeight="1" x14ac:dyDescent="0.25">
      <c r="A25" s="74" t="str">
        <f>IF(B25="","",MAX($A$8:A24)+1)</f>
        <v/>
      </c>
      <c r="B25" s="73"/>
      <c r="C25" s="368"/>
      <c r="D25" s="141"/>
      <c r="E25" s="314" t="str">
        <f t="shared" si="0"/>
        <v/>
      </c>
      <c r="F25" s="314" t="str">
        <f t="shared" si="1"/>
        <v/>
      </c>
      <c r="G25" s="549"/>
      <c r="H25" s="6" t="str">
        <f t="shared" si="2"/>
        <v/>
      </c>
      <c r="I25" s="5" t="str">
        <f t="shared" si="3"/>
        <v/>
      </c>
      <c r="J25" s="338"/>
      <c r="K25" s="72" t="s">
        <v>29</v>
      </c>
      <c r="L25" s="314">
        <f t="shared" si="4"/>
        <v>0</v>
      </c>
      <c r="M25" s="274"/>
      <c r="N25" s="274"/>
      <c r="O25" s="6" t="e">
        <f t="shared" si="8"/>
        <v>#VALUE!</v>
      </c>
      <c r="P25" s="33" t="s">
        <v>13</v>
      </c>
      <c r="Q25" s="314">
        <f t="shared" si="9"/>
        <v>0</v>
      </c>
      <c r="R25" s="4" t="s">
        <v>52</v>
      </c>
      <c r="S25" s="5">
        <f t="shared" si="5"/>
        <v>0</v>
      </c>
      <c r="T25" s="41" t="str">
        <f t="shared" si="6"/>
        <v/>
      </c>
      <c r="U25" s="41" t="str">
        <f t="shared" si="10"/>
        <v/>
      </c>
      <c r="V25" s="41" t="str">
        <f t="shared" si="11"/>
        <v/>
      </c>
      <c r="W25" s="41" t="str">
        <f t="shared" si="12"/>
        <v/>
      </c>
      <c r="X25" s="291"/>
      <c r="Y25" s="41" t="str">
        <f t="shared" si="7"/>
        <v/>
      </c>
      <c r="Z25" s="286" t="str">
        <f t="shared" si="13"/>
        <v/>
      </c>
      <c r="AA25" s="368"/>
      <c r="AB25" s="41" t="str">
        <f t="shared" si="14"/>
        <v/>
      </c>
      <c r="AC25" s="41" t="str">
        <f t="shared" si="15"/>
        <v/>
      </c>
      <c r="AD25" s="41" t="str">
        <f t="shared" si="16"/>
        <v/>
      </c>
      <c r="AE25" s="41" t="str">
        <f t="shared" si="17"/>
        <v/>
      </c>
      <c r="AF25" s="99"/>
      <c r="AG25" s="100"/>
    </row>
    <row r="26" spans="1:40" ht="26.25" customHeight="1" x14ac:dyDescent="0.25">
      <c r="A26" s="74" t="str">
        <f>IF(B26="","",MAX($A$8:A25)+1)</f>
        <v/>
      </c>
      <c r="B26" s="73"/>
      <c r="C26" s="368"/>
      <c r="D26" s="141"/>
      <c r="E26" s="314" t="str">
        <f t="shared" si="0"/>
        <v/>
      </c>
      <c r="F26" s="314" t="str">
        <f t="shared" si="1"/>
        <v/>
      </c>
      <c r="G26" s="549"/>
      <c r="H26" s="6" t="str">
        <f t="shared" si="2"/>
        <v/>
      </c>
      <c r="I26" s="5" t="str">
        <f t="shared" si="3"/>
        <v/>
      </c>
      <c r="J26" s="338"/>
      <c r="K26" s="72" t="s">
        <v>29</v>
      </c>
      <c r="L26" s="314">
        <f t="shared" si="4"/>
        <v>0</v>
      </c>
      <c r="M26" s="274"/>
      <c r="N26" s="274"/>
      <c r="O26" s="6" t="e">
        <f t="shared" si="8"/>
        <v>#VALUE!</v>
      </c>
      <c r="P26" s="33" t="s">
        <v>13</v>
      </c>
      <c r="Q26" s="314">
        <f t="shared" si="9"/>
        <v>0</v>
      </c>
      <c r="R26" s="4" t="s">
        <v>52</v>
      </c>
      <c r="S26" s="5">
        <f t="shared" si="5"/>
        <v>0</v>
      </c>
      <c r="T26" s="41" t="str">
        <f t="shared" si="6"/>
        <v/>
      </c>
      <c r="U26" s="41" t="str">
        <f t="shared" si="10"/>
        <v/>
      </c>
      <c r="V26" s="41" t="str">
        <f t="shared" si="11"/>
        <v/>
      </c>
      <c r="W26" s="41" t="str">
        <f t="shared" si="12"/>
        <v/>
      </c>
      <c r="X26" s="291"/>
      <c r="Y26" s="41" t="str">
        <f t="shared" si="7"/>
        <v/>
      </c>
      <c r="Z26" s="286" t="str">
        <f t="shared" si="13"/>
        <v/>
      </c>
      <c r="AA26" s="368"/>
      <c r="AB26" s="41" t="str">
        <f t="shared" si="14"/>
        <v/>
      </c>
      <c r="AC26" s="41" t="str">
        <f t="shared" si="15"/>
        <v/>
      </c>
      <c r="AD26" s="41" t="str">
        <f t="shared" si="16"/>
        <v/>
      </c>
      <c r="AE26" s="41" t="str">
        <f t="shared" si="17"/>
        <v/>
      </c>
      <c r="AF26" s="99"/>
      <c r="AG26" s="96"/>
    </row>
    <row r="27" spans="1:40" ht="26.25" customHeight="1" x14ac:dyDescent="0.25">
      <c r="A27" s="74" t="str">
        <f>IF(B27="","",MAX($A$8:A26)+1)</f>
        <v/>
      </c>
      <c r="B27" s="73"/>
      <c r="C27" s="368"/>
      <c r="D27" s="141"/>
      <c r="E27" s="314" t="str">
        <f t="shared" si="0"/>
        <v/>
      </c>
      <c r="F27" s="314" t="str">
        <f t="shared" si="1"/>
        <v/>
      </c>
      <c r="G27" s="549"/>
      <c r="H27" s="6" t="str">
        <f t="shared" si="2"/>
        <v/>
      </c>
      <c r="I27" s="5" t="str">
        <f t="shared" si="3"/>
        <v/>
      </c>
      <c r="J27" s="338"/>
      <c r="K27" s="72" t="s">
        <v>29</v>
      </c>
      <c r="L27" s="314">
        <f t="shared" si="4"/>
        <v>0</v>
      </c>
      <c r="M27" s="274"/>
      <c r="N27" s="274"/>
      <c r="O27" s="6" t="e">
        <f t="shared" si="8"/>
        <v>#VALUE!</v>
      </c>
      <c r="P27" s="33" t="s">
        <v>13</v>
      </c>
      <c r="Q27" s="314">
        <f t="shared" si="9"/>
        <v>0</v>
      </c>
      <c r="R27" s="4" t="s">
        <v>52</v>
      </c>
      <c r="S27" s="5">
        <f t="shared" si="5"/>
        <v>0</v>
      </c>
      <c r="T27" s="41" t="str">
        <f t="shared" si="6"/>
        <v/>
      </c>
      <c r="U27" s="41" t="str">
        <f t="shared" si="10"/>
        <v/>
      </c>
      <c r="V27" s="41" t="str">
        <f t="shared" si="11"/>
        <v/>
      </c>
      <c r="W27" s="41" t="str">
        <f t="shared" si="12"/>
        <v/>
      </c>
      <c r="X27" s="291"/>
      <c r="Y27" s="41" t="str">
        <f t="shared" si="7"/>
        <v/>
      </c>
      <c r="Z27" s="286" t="str">
        <f t="shared" si="13"/>
        <v/>
      </c>
      <c r="AA27" s="368"/>
      <c r="AB27" s="41" t="str">
        <f t="shared" si="14"/>
        <v/>
      </c>
      <c r="AC27" s="41" t="str">
        <f t="shared" si="15"/>
        <v/>
      </c>
      <c r="AD27" s="41" t="str">
        <f t="shared" si="16"/>
        <v/>
      </c>
      <c r="AE27" s="41" t="str">
        <f t="shared" si="17"/>
        <v/>
      </c>
      <c r="AF27" s="99"/>
      <c r="AG27" s="100"/>
    </row>
    <row r="28" spans="1:40" ht="26.25" customHeight="1" x14ac:dyDescent="0.25">
      <c r="A28" s="74" t="str">
        <f>IF(B28="","",MAX($A$8:A27)+1)</f>
        <v/>
      </c>
      <c r="B28" s="73"/>
      <c r="C28" s="368"/>
      <c r="D28" s="141"/>
      <c r="E28" s="314" t="str">
        <f t="shared" si="0"/>
        <v/>
      </c>
      <c r="F28" s="314" t="str">
        <f t="shared" si="1"/>
        <v/>
      </c>
      <c r="G28" s="549"/>
      <c r="H28" s="6" t="str">
        <f t="shared" si="2"/>
        <v/>
      </c>
      <c r="I28" s="5" t="str">
        <f t="shared" si="3"/>
        <v/>
      </c>
      <c r="J28" s="338"/>
      <c r="K28" s="72" t="s">
        <v>29</v>
      </c>
      <c r="L28" s="314">
        <f t="shared" si="4"/>
        <v>0</v>
      </c>
      <c r="M28" s="274"/>
      <c r="N28" s="274"/>
      <c r="O28" s="6" t="e">
        <f t="shared" si="8"/>
        <v>#VALUE!</v>
      </c>
      <c r="P28" s="33" t="s">
        <v>13</v>
      </c>
      <c r="Q28" s="314">
        <f t="shared" si="9"/>
        <v>0</v>
      </c>
      <c r="R28" s="4" t="s">
        <v>52</v>
      </c>
      <c r="S28" s="5">
        <f t="shared" si="5"/>
        <v>0</v>
      </c>
      <c r="T28" s="41" t="str">
        <f t="shared" si="6"/>
        <v/>
      </c>
      <c r="U28" s="41" t="str">
        <f t="shared" si="10"/>
        <v/>
      </c>
      <c r="V28" s="41" t="str">
        <f t="shared" si="11"/>
        <v/>
      </c>
      <c r="W28" s="41" t="str">
        <f t="shared" si="12"/>
        <v/>
      </c>
      <c r="X28" s="291"/>
      <c r="Y28" s="41" t="str">
        <f t="shared" si="7"/>
        <v/>
      </c>
      <c r="Z28" s="286" t="str">
        <f t="shared" si="13"/>
        <v/>
      </c>
      <c r="AA28" s="368"/>
      <c r="AB28" s="41" t="str">
        <f t="shared" si="14"/>
        <v/>
      </c>
      <c r="AC28" s="41" t="str">
        <f t="shared" si="15"/>
        <v/>
      </c>
      <c r="AD28" s="41" t="str">
        <f t="shared" si="16"/>
        <v/>
      </c>
      <c r="AE28" s="41" t="str">
        <f t="shared" si="17"/>
        <v/>
      </c>
      <c r="AF28" s="100"/>
      <c r="AG28" s="100"/>
    </row>
    <row r="29" spans="1:40" ht="26.25" customHeight="1" x14ac:dyDescent="0.25">
      <c r="A29" s="74" t="str">
        <f>IF(B29="","",MAX($A$8:A28)+1)</f>
        <v/>
      </c>
      <c r="B29" s="73"/>
      <c r="C29" s="368"/>
      <c r="D29" s="141"/>
      <c r="E29" s="314" t="str">
        <f t="shared" si="0"/>
        <v/>
      </c>
      <c r="F29" s="314" t="str">
        <f t="shared" si="1"/>
        <v/>
      </c>
      <c r="G29" s="549"/>
      <c r="H29" s="6" t="str">
        <f t="shared" si="2"/>
        <v/>
      </c>
      <c r="I29" s="5" t="str">
        <f t="shared" si="3"/>
        <v/>
      </c>
      <c r="J29" s="338"/>
      <c r="K29" s="72" t="s">
        <v>29</v>
      </c>
      <c r="L29" s="314">
        <f t="shared" si="4"/>
        <v>0</v>
      </c>
      <c r="M29" s="274"/>
      <c r="N29" s="274"/>
      <c r="O29" s="6" t="e">
        <f t="shared" si="8"/>
        <v>#VALUE!</v>
      </c>
      <c r="P29" s="33" t="s">
        <v>13</v>
      </c>
      <c r="Q29" s="314">
        <f t="shared" si="9"/>
        <v>0</v>
      </c>
      <c r="R29" s="4" t="s">
        <v>52</v>
      </c>
      <c r="S29" s="5">
        <f t="shared" si="5"/>
        <v>0</v>
      </c>
      <c r="T29" s="41" t="str">
        <f t="shared" si="6"/>
        <v/>
      </c>
      <c r="U29" s="41" t="str">
        <f t="shared" si="10"/>
        <v/>
      </c>
      <c r="V29" s="41" t="str">
        <f t="shared" si="11"/>
        <v/>
      </c>
      <c r="W29" s="41" t="str">
        <f t="shared" si="12"/>
        <v/>
      </c>
      <c r="X29" s="291"/>
      <c r="Y29" s="41" t="str">
        <f t="shared" si="7"/>
        <v/>
      </c>
      <c r="Z29" s="286" t="str">
        <f t="shared" si="13"/>
        <v/>
      </c>
      <c r="AA29" s="368"/>
      <c r="AB29" s="41" t="str">
        <f t="shared" si="14"/>
        <v/>
      </c>
      <c r="AC29" s="41" t="str">
        <f t="shared" si="15"/>
        <v/>
      </c>
      <c r="AD29" s="41" t="str">
        <f t="shared" si="16"/>
        <v/>
      </c>
      <c r="AE29" s="41" t="str">
        <f t="shared" si="17"/>
        <v/>
      </c>
      <c r="AF29" s="100"/>
      <c r="AG29" s="99"/>
    </row>
    <row r="30" spans="1:40" ht="26.25" customHeight="1" x14ac:dyDescent="0.25">
      <c r="A30" s="74" t="str">
        <f>IF(B30="","",MAX($A$8:A29)+1)</f>
        <v/>
      </c>
      <c r="B30" s="73"/>
      <c r="C30" s="368"/>
      <c r="D30" s="141"/>
      <c r="E30" s="314" t="str">
        <f t="shared" si="0"/>
        <v/>
      </c>
      <c r="F30" s="314" t="str">
        <f t="shared" si="1"/>
        <v/>
      </c>
      <c r="G30" s="549"/>
      <c r="H30" s="6" t="str">
        <f t="shared" si="2"/>
        <v/>
      </c>
      <c r="I30" s="5" t="str">
        <f t="shared" si="3"/>
        <v/>
      </c>
      <c r="J30" s="338"/>
      <c r="K30" s="72" t="s">
        <v>29</v>
      </c>
      <c r="L30" s="314">
        <f t="shared" si="4"/>
        <v>0</v>
      </c>
      <c r="M30" s="274"/>
      <c r="N30" s="274"/>
      <c r="O30" s="6" t="e">
        <f t="shared" si="8"/>
        <v>#VALUE!</v>
      </c>
      <c r="P30" s="33" t="s">
        <v>13</v>
      </c>
      <c r="Q30" s="314">
        <f t="shared" si="9"/>
        <v>0</v>
      </c>
      <c r="R30" s="4" t="s">
        <v>52</v>
      </c>
      <c r="S30" s="5">
        <f t="shared" si="5"/>
        <v>0</v>
      </c>
      <c r="T30" s="41" t="str">
        <f t="shared" si="6"/>
        <v/>
      </c>
      <c r="U30" s="41" t="str">
        <f t="shared" si="10"/>
        <v/>
      </c>
      <c r="V30" s="41" t="str">
        <f t="shared" si="11"/>
        <v/>
      </c>
      <c r="W30" s="41" t="str">
        <f t="shared" si="12"/>
        <v/>
      </c>
      <c r="X30" s="291"/>
      <c r="Y30" s="41" t="str">
        <f t="shared" si="7"/>
        <v/>
      </c>
      <c r="Z30" s="286" t="str">
        <f t="shared" si="13"/>
        <v/>
      </c>
      <c r="AA30" s="368"/>
      <c r="AB30" s="41" t="str">
        <f t="shared" si="14"/>
        <v/>
      </c>
      <c r="AC30" s="41" t="str">
        <f t="shared" si="15"/>
        <v/>
      </c>
      <c r="AD30" s="41" t="str">
        <f t="shared" si="16"/>
        <v/>
      </c>
      <c r="AE30" s="41" t="str">
        <f t="shared" si="17"/>
        <v/>
      </c>
      <c r="AF30" s="100"/>
      <c r="AG30" s="99"/>
    </row>
    <row r="31" spans="1:40" s="12" customFormat="1" ht="26.25" customHeight="1" x14ac:dyDescent="0.25">
      <c r="A31" s="74" t="str">
        <f>IF(B31="","",MAX($A$8:A30)+1)</f>
        <v/>
      </c>
      <c r="B31" s="73"/>
      <c r="C31" s="368"/>
      <c r="D31" s="141"/>
      <c r="E31" s="314" t="str">
        <f t="shared" si="0"/>
        <v/>
      </c>
      <c r="F31" s="314" t="str">
        <f t="shared" si="1"/>
        <v/>
      </c>
      <c r="G31" s="549"/>
      <c r="H31" s="6" t="str">
        <f t="shared" si="2"/>
        <v/>
      </c>
      <c r="I31" s="5" t="str">
        <f t="shared" si="3"/>
        <v/>
      </c>
      <c r="J31" s="338"/>
      <c r="K31" s="72" t="s">
        <v>29</v>
      </c>
      <c r="L31" s="314">
        <f t="shared" si="4"/>
        <v>0</v>
      </c>
      <c r="M31" s="274"/>
      <c r="N31" s="274"/>
      <c r="O31" s="6" t="e">
        <f t="shared" si="8"/>
        <v>#VALUE!</v>
      </c>
      <c r="P31" s="33" t="s">
        <v>13</v>
      </c>
      <c r="Q31" s="314">
        <f t="shared" si="9"/>
        <v>0</v>
      </c>
      <c r="R31" s="4" t="s">
        <v>52</v>
      </c>
      <c r="S31" s="5">
        <f t="shared" si="5"/>
        <v>0</v>
      </c>
      <c r="T31" s="41" t="str">
        <f t="shared" si="6"/>
        <v/>
      </c>
      <c r="U31" s="41" t="str">
        <f t="shared" si="10"/>
        <v/>
      </c>
      <c r="V31" s="41" t="str">
        <f t="shared" si="11"/>
        <v/>
      </c>
      <c r="W31" s="41" t="str">
        <f t="shared" si="12"/>
        <v/>
      </c>
      <c r="X31" s="291"/>
      <c r="Y31" s="41" t="str">
        <f t="shared" si="7"/>
        <v/>
      </c>
      <c r="Z31" s="286" t="str">
        <f t="shared" si="13"/>
        <v/>
      </c>
      <c r="AA31" s="368"/>
      <c r="AB31" s="41" t="str">
        <f t="shared" si="14"/>
        <v/>
      </c>
      <c r="AC31" s="41" t="str">
        <f t="shared" si="15"/>
        <v/>
      </c>
      <c r="AD31" s="41" t="str">
        <f t="shared" si="16"/>
        <v/>
      </c>
      <c r="AE31" s="41" t="str">
        <f t="shared" si="17"/>
        <v/>
      </c>
      <c r="AF31" s="100"/>
      <c r="AG31" s="100"/>
      <c r="AH31" s="63"/>
      <c r="AI31" s="63"/>
      <c r="AJ31" s="11"/>
      <c r="AK31" s="11"/>
      <c r="AL31" s="11"/>
      <c r="AM31" s="11"/>
      <c r="AN31" s="11"/>
    </row>
    <row r="32" spans="1:40" s="12" customFormat="1" ht="26.25" customHeight="1" x14ac:dyDescent="0.25">
      <c r="A32" s="74" t="str">
        <f>IF(B32="","",MAX($A$8:A31)+1)</f>
        <v/>
      </c>
      <c r="B32" s="73"/>
      <c r="C32" s="368"/>
      <c r="D32" s="141"/>
      <c r="E32" s="314" t="str">
        <f t="shared" si="0"/>
        <v/>
      </c>
      <c r="F32" s="314" t="str">
        <f t="shared" si="1"/>
        <v/>
      </c>
      <c r="G32" s="549"/>
      <c r="H32" s="6" t="str">
        <f t="shared" si="2"/>
        <v/>
      </c>
      <c r="I32" s="5" t="str">
        <f t="shared" si="3"/>
        <v/>
      </c>
      <c r="J32" s="338"/>
      <c r="K32" s="72" t="s">
        <v>29</v>
      </c>
      <c r="L32" s="314">
        <f t="shared" si="4"/>
        <v>0</v>
      </c>
      <c r="M32" s="274"/>
      <c r="N32" s="274"/>
      <c r="O32" s="6" t="e">
        <f t="shared" si="8"/>
        <v>#VALUE!</v>
      </c>
      <c r="P32" s="33" t="s">
        <v>13</v>
      </c>
      <c r="Q32" s="314">
        <f t="shared" si="9"/>
        <v>0</v>
      </c>
      <c r="R32" s="4" t="s">
        <v>52</v>
      </c>
      <c r="S32" s="5">
        <f t="shared" si="5"/>
        <v>0</v>
      </c>
      <c r="T32" s="41" t="str">
        <f t="shared" si="6"/>
        <v/>
      </c>
      <c r="U32" s="41" t="str">
        <f t="shared" si="10"/>
        <v/>
      </c>
      <c r="V32" s="41" t="str">
        <f t="shared" si="11"/>
        <v/>
      </c>
      <c r="W32" s="41" t="str">
        <f t="shared" si="12"/>
        <v/>
      </c>
      <c r="X32" s="291"/>
      <c r="Y32" s="41" t="str">
        <f t="shared" si="7"/>
        <v/>
      </c>
      <c r="Z32" s="286" t="str">
        <f t="shared" si="13"/>
        <v/>
      </c>
      <c r="AA32" s="368"/>
      <c r="AB32" s="41" t="str">
        <f t="shared" si="14"/>
        <v/>
      </c>
      <c r="AC32" s="41" t="str">
        <f t="shared" si="15"/>
        <v/>
      </c>
      <c r="AD32" s="41" t="str">
        <f t="shared" si="16"/>
        <v/>
      </c>
      <c r="AE32" s="41" t="str">
        <f t="shared" si="17"/>
        <v/>
      </c>
      <c r="AF32" s="100"/>
      <c r="AG32" s="100"/>
      <c r="AH32" s="63"/>
      <c r="AI32" s="63"/>
      <c r="AJ32" s="11"/>
      <c r="AK32" s="11"/>
      <c r="AL32" s="11"/>
      <c r="AM32" s="11"/>
      <c r="AN32" s="11"/>
    </row>
    <row r="33" spans="1:40" ht="26.25" customHeight="1" x14ac:dyDescent="0.25">
      <c r="A33" s="74" t="str">
        <f>IF(B33="","",MAX($A$8:A32)+1)</f>
        <v/>
      </c>
      <c r="B33" s="73"/>
      <c r="C33" s="368"/>
      <c r="D33" s="141"/>
      <c r="E33" s="314" t="str">
        <f t="shared" si="0"/>
        <v/>
      </c>
      <c r="F33" s="314" t="str">
        <f t="shared" si="1"/>
        <v/>
      </c>
      <c r="G33" s="549"/>
      <c r="H33" s="6" t="str">
        <f t="shared" si="2"/>
        <v/>
      </c>
      <c r="I33" s="5" t="str">
        <f t="shared" si="3"/>
        <v/>
      </c>
      <c r="J33" s="338"/>
      <c r="K33" s="72" t="s">
        <v>29</v>
      </c>
      <c r="L33" s="314">
        <f t="shared" si="4"/>
        <v>0</v>
      </c>
      <c r="M33" s="274"/>
      <c r="N33" s="274"/>
      <c r="O33" s="6" t="e">
        <f t="shared" si="8"/>
        <v>#VALUE!</v>
      </c>
      <c r="P33" s="33" t="s">
        <v>13</v>
      </c>
      <c r="Q33" s="314">
        <f t="shared" si="9"/>
        <v>0</v>
      </c>
      <c r="R33" s="4" t="s">
        <v>52</v>
      </c>
      <c r="S33" s="5">
        <f t="shared" si="5"/>
        <v>0</v>
      </c>
      <c r="T33" s="41" t="str">
        <f t="shared" si="6"/>
        <v/>
      </c>
      <c r="U33" s="41" t="str">
        <f t="shared" si="10"/>
        <v/>
      </c>
      <c r="V33" s="41" t="str">
        <f t="shared" si="11"/>
        <v/>
      </c>
      <c r="W33" s="41" t="str">
        <f t="shared" si="12"/>
        <v/>
      </c>
      <c r="X33" s="291"/>
      <c r="Y33" s="41" t="str">
        <f t="shared" si="7"/>
        <v/>
      </c>
      <c r="Z33" s="286" t="str">
        <f t="shared" si="13"/>
        <v/>
      </c>
      <c r="AA33" s="368"/>
      <c r="AB33" s="41" t="str">
        <f t="shared" si="14"/>
        <v/>
      </c>
      <c r="AC33" s="41" t="str">
        <f t="shared" si="15"/>
        <v/>
      </c>
      <c r="AD33" s="41" t="str">
        <f t="shared" si="16"/>
        <v/>
      </c>
      <c r="AE33" s="41" t="str">
        <f t="shared" si="17"/>
        <v/>
      </c>
      <c r="AF33" s="100"/>
      <c r="AG33" s="100"/>
      <c r="AH33" s="10"/>
      <c r="AI33" s="10"/>
      <c r="AJ33" s="10"/>
      <c r="AK33" s="10"/>
      <c r="AL33" s="10"/>
      <c r="AM33" s="10"/>
      <c r="AN33" s="10"/>
    </row>
    <row r="34" spans="1:40" ht="26.25" customHeight="1" x14ac:dyDescent="0.25">
      <c r="A34" s="74" t="str">
        <f>IF(B34="","",MAX($A$8:A33)+1)</f>
        <v/>
      </c>
      <c r="B34" s="73"/>
      <c r="C34" s="368"/>
      <c r="D34" s="141"/>
      <c r="E34" s="314" t="str">
        <f t="shared" si="0"/>
        <v/>
      </c>
      <c r="F34" s="314" t="str">
        <f t="shared" si="1"/>
        <v/>
      </c>
      <c r="G34" s="549"/>
      <c r="H34" s="6" t="str">
        <f t="shared" si="2"/>
        <v/>
      </c>
      <c r="I34" s="5" t="str">
        <f t="shared" si="3"/>
        <v/>
      </c>
      <c r="J34" s="338"/>
      <c r="K34" s="72" t="s">
        <v>29</v>
      </c>
      <c r="L34" s="314">
        <f t="shared" si="4"/>
        <v>0</v>
      </c>
      <c r="M34" s="274"/>
      <c r="N34" s="274"/>
      <c r="O34" s="6" t="e">
        <f t="shared" si="8"/>
        <v>#VALUE!</v>
      </c>
      <c r="P34" s="33" t="s">
        <v>13</v>
      </c>
      <c r="Q34" s="314">
        <f t="shared" si="9"/>
        <v>0</v>
      </c>
      <c r="R34" s="4" t="s">
        <v>52</v>
      </c>
      <c r="S34" s="5">
        <f t="shared" si="5"/>
        <v>0</v>
      </c>
      <c r="T34" s="41" t="str">
        <f t="shared" si="6"/>
        <v/>
      </c>
      <c r="U34" s="41" t="str">
        <f t="shared" si="10"/>
        <v/>
      </c>
      <c r="V34" s="41" t="str">
        <f t="shared" si="11"/>
        <v/>
      </c>
      <c r="W34" s="41" t="str">
        <f t="shared" si="12"/>
        <v/>
      </c>
      <c r="X34" s="291"/>
      <c r="Y34" s="41" t="str">
        <f t="shared" si="7"/>
        <v/>
      </c>
      <c r="Z34" s="286" t="str">
        <f t="shared" si="13"/>
        <v/>
      </c>
      <c r="AA34" s="368"/>
      <c r="AB34" s="41" t="str">
        <f t="shared" si="14"/>
        <v/>
      </c>
      <c r="AC34" s="41" t="str">
        <f t="shared" si="15"/>
        <v/>
      </c>
      <c r="AD34" s="41" t="str">
        <f t="shared" si="16"/>
        <v/>
      </c>
      <c r="AE34" s="41" t="str">
        <f t="shared" si="17"/>
        <v/>
      </c>
      <c r="AF34" s="100"/>
      <c r="AG34" s="100"/>
      <c r="AH34" s="10"/>
      <c r="AI34" s="10"/>
      <c r="AJ34" s="10"/>
      <c r="AK34" s="10"/>
      <c r="AL34" s="10"/>
      <c r="AM34" s="10"/>
      <c r="AN34" s="10"/>
    </row>
    <row r="35" spans="1:40" ht="26.25" customHeight="1" x14ac:dyDescent="0.25">
      <c r="A35" s="74" t="str">
        <f>IF(B35="","",MAX($A$8:A34)+1)</f>
        <v/>
      </c>
      <c r="B35" s="73"/>
      <c r="C35" s="368"/>
      <c r="D35" s="141"/>
      <c r="E35" s="314" t="str">
        <f t="shared" si="0"/>
        <v/>
      </c>
      <c r="F35" s="314" t="str">
        <f t="shared" si="1"/>
        <v/>
      </c>
      <c r="G35" s="368"/>
      <c r="H35" s="6" t="str">
        <f t="shared" si="2"/>
        <v/>
      </c>
      <c r="I35" s="5" t="str">
        <f t="shared" si="3"/>
        <v/>
      </c>
      <c r="J35" s="338"/>
      <c r="K35" s="72" t="s">
        <v>29</v>
      </c>
      <c r="L35" s="314">
        <f t="shared" si="4"/>
        <v>0</v>
      </c>
      <c r="M35" s="274"/>
      <c r="N35" s="274"/>
      <c r="O35" s="6" t="e">
        <f t="shared" si="8"/>
        <v>#VALUE!</v>
      </c>
      <c r="P35" s="33" t="s">
        <v>13</v>
      </c>
      <c r="Q35" s="314">
        <f t="shared" si="9"/>
        <v>0</v>
      </c>
      <c r="R35" s="4" t="s">
        <v>52</v>
      </c>
      <c r="S35" s="5">
        <f t="shared" si="5"/>
        <v>0</v>
      </c>
      <c r="T35" s="41" t="str">
        <f t="shared" si="6"/>
        <v/>
      </c>
      <c r="U35" s="41" t="str">
        <f t="shared" si="10"/>
        <v/>
      </c>
      <c r="V35" s="41" t="str">
        <f t="shared" si="11"/>
        <v/>
      </c>
      <c r="W35" s="41" t="str">
        <f t="shared" si="12"/>
        <v/>
      </c>
      <c r="X35" s="291"/>
      <c r="Y35" s="41" t="str">
        <f t="shared" si="7"/>
        <v/>
      </c>
      <c r="Z35" s="286" t="str">
        <f t="shared" si="13"/>
        <v/>
      </c>
      <c r="AA35" s="368"/>
      <c r="AB35" s="41" t="str">
        <f t="shared" si="14"/>
        <v/>
      </c>
      <c r="AC35" s="41" t="str">
        <f t="shared" si="15"/>
        <v/>
      </c>
      <c r="AD35" s="41" t="str">
        <f t="shared" si="16"/>
        <v/>
      </c>
      <c r="AE35" s="41" t="str">
        <f t="shared" si="17"/>
        <v/>
      </c>
      <c r="AF35" s="100"/>
      <c r="AG35" s="100"/>
      <c r="AH35" s="10"/>
      <c r="AI35" s="10"/>
      <c r="AJ35" s="10"/>
      <c r="AK35" s="10"/>
      <c r="AL35" s="10"/>
      <c r="AM35" s="10"/>
      <c r="AN35" s="10"/>
    </row>
    <row r="36" spans="1:40" ht="26.25" customHeight="1" x14ac:dyDescent="0.25">
      <c r="A36" s="74" t="str">
        <f>IF(B36="","",MAX($A$8:A35)+1)</f>
        <v/>
      </c>
      <c r="B36" s="73"/>
      <c r="C36" s="368"/>
      <c r="D36" s="141"/>
      <c r="E36" s="314" t="str">
        <f t="shared" si="0"/>
        <v/>
      </c>
      <c r="F36" s="314" t="str">
        <f t="shared" si="1"/>
        <v/>
      </c>
      <c r="G36" s="368"/>
      <c r="H36" s="6" t="str">
        <f t="shared" si="2"/>
        <v/>
      </c>
      <c r="I36" s="5" t="str">
        <f t="shared" si="3"/>
        <v/>
      </c>
      <c r="J36" s="338"/>
      <c r="K36" s="72" t="s">
        <v>29</v>
      </c>
      <c r="L36" s="314">
        <f t="shared" si="4"/>
        <v>0</v>
      </c>
      <c r="M36" s="274"/>
      <c r="N36" s="274"/>
      <c r="O36" s="6" t="e">
        <f t="shared" si="8"/>
        <v>#VALUE!</v>
      </c>
      <c r="P36" s="33" t="s">
        <v>13</v>
      </c>
      <c r="Q36" s="314">
        <f t="shared" si="9"/>
        <v>0</v>
      </c>
      <c r="R36" s="4" t="s">
        <v>52</v>
      </c>
      <c r="S36" s="5">
        <f t="shared" si="5"/>
        <v>0</v>
      </c>
      <c r="T36" s="41" t="str">
        <f t="shared" si="6"/>
        <v/>
      </c>
      <c r="U36" s="41" t="str">
        <f t="shared" si="10"/>
        <v/>
      </c>
      <c r="V36" s="41" t="str">
        <f t="shared" si="11"/>
        <v/>
      </c>
      <c r="W36" s="41" t="str">
        <f t="shared" si="12"/>
        <v/>
      </c>
      <c r="X36" s="291"/>
      <c r="Y36" s="41" t="str">
        <f t="shared" si="7"/>
        <v/>
      </c>
      <c r="Z36" s="286" t="str">
        <f t="shared" si="13"/>
        <v/>
      </c>
      <c r="AA36" s="368"/>
      <c r="AB36" s="41" t="str">
        <f t="shared" si="14"/>
        <v/>
      </c>
      <c r="AC36" s="41" t="str">
        <f t="shared" si="15"/>
        <v/>
      </c>
      <c r="AD36" s="41" t="str">
        <f t="shared" si="16"/>
        <v/>
      </c>
      <c r="AE36" s="41" t="str">
        <f t="shared" si="17"/>
        <v/>
      </c>
      <c r="AF36" s="100"/>
      <c r="AG36" s="100"/>
      <c r="AH36" s="10"/>
      <c r="AI36" s="10"/>
      <c r="AJ36" s="10"/>
      <c r="AK36" s="10"/>
      <c r="AL36" s="10"/>
      <c r="AM36" s="10"/>
      <c r="AN36" s="10"/>
    </row>
    <row r="37" spans="1:40" ht="26.25" customHeight="1" x14ac:dyDescent="0.25">
      <c r="A37" s="74" t="str">
        <f>IF(B37="","",MAX($A$8:A36)+1)</f>
        <v/>
      </c>
      <c r="B37" s="73"/>
      <c r="C37" s="368"/>
      <c r="D37" s="141"/>
      <c r="E37" s="314" t="str">
        <f t="shared" si="0"/>
        <v/>
      </c>
      <c r="F37" s="314" t="str">
        <f t="shared" si="1"/>
        <v/>
      </c>
      <c r="G37" s="368"/>
      <c r="H37" s="6" t="str">
        <f t="shared" si="2"/>
        <v/>
      </c>
      <c r="I37" s="5" t="str">
        <f t="shared" si="3"/>
        <v/>
      </c>
      <c r="J37" s="338"/>
      <c r="K37" s="72" t="s">
        <v>29</v>
      </c>
      <c r="L37" s="314">
        <f t="shared" si="4"/>
        <v>0</v>
      </c>
      <c r="M37" s="274"/>
      <c r="N37" s="274"/>
      <c r="O37" s="6" t="e">
        <f t="shared" si="8"/>
        <v>#VALUE!</v>
      </c>
      <c r="P37" s="33" t="s">
        <v>13</v>
      </c>
      <c r="Q37" s="314">
        <f t="shared" si="9"/>
        <v>0</v>
      </c>
      <c r="R37" s="4" t="s">
        <v>52</v>
      </c>
      <c r="S37" s="5">
        <f t="shared" si="5"/>
        <v>0</v>
      </c>
      <c r="T37" s="41" t="str">
        <f t="shared" si="6"/>
        <v/>
      </c>
      <c r="U37" s="41" t="str">
        <f t="shared" si="10"/>
        <v/>
      </c>
      <c r="V37" s="41" t="str">
        <f t="shared" si="11"/>
        <v/>
      </c>
      <c r="W37" s="41" t="str">
        <f t="shared" si="12"/>
        <v/>
      </c>
      <c r="X37" s="291"/>
      <c r="Y37" s="41" t="str">
        <f t="shared" si="7"/>
        <v/>
      </c>
      <c r="Z37" s="286" t="str">
        <f t="shared" si="13"/>
        <v/>
      </c>
      <c r="AA37" s="368"/>
      <c r="AB37" s="41" t="str">
        <f t="shared" si="14"/>
        <v/>
      </c>
      <c r="AC37" s="41" t="str">
        <f t="shared" si="15"/>
        <v/>
      </c>
      <c r="AD37" s="41" t="str">
        <f t="shared" si="16"/>
        <v/>
      </c>
      <c r="AE37" s="41" t="str">
        <f t="shared" si="17"/>
        <v/>
      </c>
      <c r="AF37" s="100"/>
      <c r="AG37" s="100"/>
      <c r="AH37" s="10"/>
      <c r="AI37" s="10"/>
      <c r="AJ37" s="10"/>
      <c r="AK37" s="10"/>
      <c r="AL37" s="10"/>
      <c r="AM37" s="10"/>
      <c r="AN37" s="10"/>
    </row>
    <row r="38" spans="1:40" ht="26.25" customHeight="1" x14ac:dyDescent="0.25">
      <c r="A38" s="74" t="str">
        <f>IF(B38="","",MAX($A$8:A37)+1)</f>
        <v/>
      </c>
      <c r="B38" s="73"/>
      <c r="C38" s="368"/>
      <c r="D38" s="141"/>
      <c r="E38" s="314" t="str">
        <f t="shared" si="0"/>
        <v/>
      </c>
      <c r="F38" s="314" t="str">
        <f t="shared" si="1"/>
        <v/>
      </c>
      <c r="G38" s="368"/>
      <c r="H38" s="6" t="str">
        <f t="shared" si="2"/>
        <v/>
      </c>
      <c r="I38" s="5" t="str">
        <f t="shared" si="3"/>
        <v/>
      </c>
      <c r="J38" s="338"/>
      <c r="K38" s="72" t="s">
        <v>29</v>
      </c>
      <c r="L38" s="314">
        <f t="shared" si="4"/>
        <v>0</v>
      </c>
      <c r="M38" s="274"/>
      <c r="N38" s="274"/>
      <c r="O38" s="6" t="e">
        <f t="shared" si="8"/>
        <v>#VALUE!</v>
      </c>
      <c r="P38" s="33" t="s">
        <v>13</v>
      </c>
      <c r="Q38" s="314">
        <f t="shared" si="9"/>
        <v>0</v>
      </c>
      <c r="R38" s="4" t="s">
        <v>52</v>
      </c>
      <c r="S38" s="5">
        <f t="shared" si="5"/>
        <v>0</v>
      </c>
      <c r="T38" s="41" t="str">
        <f t="shared" si="6"/>
        <v/>
      </c>
      <c r="U38" s="41" t="str">
        <f t="shared" si="10"/>
        <v/>
      </c>
      <c r="V38" s="41" t="str">
        <f t="shared" si="11"/>
        <v/>
      </c>
      <c r="W38" s="41" t="str">
        <f t="shared" si="12"/>
        <v/>
      </c>
      <c r="X38" s="291"/>
      <c r="Y38" s="41" t="str">
        <f t="shared" si="7"/>
        <v/>
      </c>
      <c r="Z38" s="286" t="str">
        <f t="shared" si="13"/>
        <v/>
      </c>
      <c r="AA38" s="368"/>
      <c r="AB38" s="41" t="str">
        <f t="shared" si="14"/>
        <v/>
      </c>
      <c r="AC38" s="41" t="str">
        <f t="shared" si="15"/>
        <v/>
      </c>
      <c r="AD38" s="41" t="str">
        <f t="shared" si="16"/>
        <v/>
      </c>
      <c r="AE38" s="41" t="str">
        <f t="shared" si="17"/>
        <v/>
      </c>
      <c r="AF38" s="100"/>
      <c r="AG38" s="100"/>
      <c r="AH38" s="10"/>
      <c r="AI38" s="10"/>
      <c r="AJ38" s="10"/>
      <c r="AK38" s="10"/>
      <c r="AL38" s="10"/>
      <c r="AM38" s="10"/>
      <c r="AN38" s="10"/>
    </row>
    <row r="39" spans="1:40" ht="26.25" customHeight="1" x14ac:dyDescent="0.25">
      <c r="A39" s="74" t="str">
        <f>IF(B39="","",MAX($A$8:A38)+1)</f>
        <v/>
      </c>
      <c r="B39" s="73"/>
      <c r="C39" s="368"/>
      <c r="D39" s="141"/>
      <c r="E39" s="314" t="str">
        <f t="shared" si="0"/>
        <v/>
      </c>
      <c r="F39" s="314" t="str">
        <f t="shared" si="1"/>
        <v/>
      </c>
      <c r="G39" s="368"/>
      <c r="H39" s="6" t="str">
        <f t="shared" si="2"/>
        <v/>
      </c>
      <c r="I39" s="5" t="str">
        <f t="shared" si="3"/>
        <v/>
      </c>
      <c r="J39" s="338"/>
      <c r="K39" s="72" t="s">
        <v>29</v>
      </c>
      <c r="L39" s="314">
        <f t="shared" si="4"/>
        <v>0</v>
      </c>
      <c r="M39" s="274"/>
      <c r="N39" s="274"/>
      <c r="O39" s="6" t="e">
        <f t="shared" si="8"/>
        <v>#VALUE!</v>
      </c>
      <c r="P39" s="33" t="s">
        <v>13</v>
      </c>
      <c r="Q39" s="314">
        <f t="shared" si="9"/>
        <v>0</v>
      </c>
      <c r="R39" s="4" t="s">
        <v>52</v>
      </c>
      <c r="S39" s="5">
        <f t="shared" si="5"/>
        <v>0</v>
      </c>
      <c r="T39" s="41" t="str">
        <f t="shared" si="6"/>
        <v/>
      </c>
      <c r="U39" s="41" t="str">
        <f t="shared" si="10"/>
        <v/>
      </c>
      <c r="V39" s="41" t="str">
        <f t="shared" si="11"/>
        <v/>
      </c>
      <c r="W39" s="41" t="str">
        <f t="shared" si="12"/>
        <v/>
      </c>
      <c r="X39" s="291"/>
      <c r="Y39" s="41" t="str">
        <f t="shared" si="7"/>
        <v/>
      </c>
      <c r="Z39" s="286" t="str">
        <f t="shared" si="13"/>
        <v/>
      </c>
      <c r="AA39" s="368"/>
      <c r="AB39" s="41" t="str">
        <f t="shared" si="14"/>
        <v/>
      </c>
      <c r="AC39" s="41" t="str">
        <f t="shared" si="15"/>
        <v/>
      </c>
      <c r="AD39" s="41" t="str">
        <f t="shared" si="16"/>
        <v/>
      </c>
      <c r="AE39" s="41" t="str">
        <f t="shared" si="17"/>
        <v/>
      </c>
      <c r="AF39" s="100"/>
      <c r="AG39" s="100"/>
      <c r="AH39" s="10"/>
      <c r="AI39" s="10"/>
      <c r="AJ39" s="10"/>
      <c r="AK39" s="10"/>
      <c r="AL39" s="10"/>
      <c r="AM39" s="10"/>
      <c r="AN39" s="10"/>
    </row>
    <row r="40" spans="1:40" ht="26.25" customHeight="1" x14ac:dyDescent="0.25">
      <c r="A40" s="74" t="str">
        <f>IF(B40="","",MAX($A$8:A39)+1)</f>
        <v/>
      </c>
      <c r="B40" s="73"/>
      <c r="C40" s="368"/>
      <c r="D40" s="141"/>
      <c r="E40" s="314" t="str">
        <f t="shared" si="0"/>
        <v/>
      </c>
      <c r="F40" s="314" t="str">
        <f t="shared" si="1"/>
        <v/>
      </c>
      <c r="G40" s="368"/>
      <c r="H40" s="6" t="str">
        <f t="shared" si="2"/>
        <v/>
      </c>
      <c r="I40" s="5" t="str">
        <f t="shared" si="3"/>
        <v/>
      </c>
      <c r="J40" s="338"/>
      <c r="K40" s="72" t="s">
        <v>29</v>
      </c>
      <c r="L40" s="314">
        <f t="shared" si="4"/>
        <v>0</v>
      </c>
      <c r="M40" s="274"/>
      <c r="N40" s="274"/>
      <c r="O40" s="6" t="e">
        <f t="shared" si="8"/>
        <v>#VALUE!</v>
      </c>
      <c r="P40" s="33" t="s">
        <v>13</v>
      </c>
      <c r="Q40" s="314">
        <f t="shared" si="9"/>
        <v>0</v>
      </c>
      <c r="R40" s="4" t="s">
        <v>52</v>
      </c>
      <c r="S40" s="5">
        <f t="shared" si="5"/>
        <v>0</v>
      </c>
      <c r="T40" s="41" t="str">
        <f t="shared" si="6"/>
        <v/>
      </c>
      <c r="U40" s="41" t="str">
        <f t="shared" si="10"/>
        <v/>
      </c>
      <c r="V40" s="41" t="str">
        <f t="shared" si="11"/>
        <v/>
      </c>
      <c r="W40" s="41" t="str">
        <f t="shared" si="12"/>
        <v/>
      </c>
      <c r="X40" s="291"/>
      <c r="Y40" s="41" t="str">
        <f t="shared" si="7"/>
        <v/>
      </c>
      <c r="Z40" s="286" t="str">
        <f t="shared" si="13"/>
        <v/>
      </c>
      <c r="AA40" s="368"/>
      <c r="AB40" s="41" t="str">
        <f t="shared" si="14"/>
        <v/>
      </c>
      <c r="AC40" s="41" t="str">
        <f t="shared" si="15"/>
        <v/>
      </c>
      <c r="AD40" s="41" t="str">
        <f t="shared" si="16"/>
        <v/>
      </c>
      <c r="AE40" s="41" t="str">
        <f t="shared" si="17"/>
        <v/>
      </c>
      <c r="AF40" s="100"/>
      <c r="AG40" s="100"/>
      <c r="AH40" s="10"/>
      <c r="AI40" s="10"/>
      <c r="AJ40" s="10"/>
      <c r="AK40" s="10"/>
      <c r="AL40" s="10"/>
      <c r="AM40" s="10"/>
      <c r="AN40" s="10"/>
    </row>
    <row r="41" spans="1:40" ht="26.25" customHeight="1" x14ac:dyDescent="0.25">
      <c r="A41" s="74" t="str">
        <f>IF(B41="","",MAX($A$8:A40)+1)</f>
        <v/>
      </c>
      <c r="B41" s="73"/>
      <c r="C41" s="368"/>
      <c r="D41" s="141"/>
      <c r="E41" s="314" t="str">
        <f t="shared" si="0"/>
        <v/>
      </c>
      <c r="F41" s="314" t="str">
        <f t="shared" si="1"/>
        <v/>
      </c>
      <c r="G41" s="368"/>
      <c r="H41" s="6" t="str">
        <f t="shared" si="2"/>
        <v/>
      </c>
      <c r="I41" s="5" t="str">
        <f t="shared" si="3"/>
        <v/>
      </c>
      <c r="J41" s="338"/>
      <c r="K41" s="72" t="s">
        <v>29</v>
      </c>
      <c r="L41" s="314">
        <f t="shared" si="4"/>
        <v>0</v>
      </c>
      <c r="M41" s="274"/>
      <c r="N41" s="274"/>
      <c r="O41" s="6" t="e">
        <f t="shared" si="8"/>
        <v>#VALUE!</v>
      </c>
      <c r="P41" s="33" t="s">
        <v>13</v>
      </c>
      <c r="Q41" s="314">
        <f t="shared" si="9"/>
        <v>0</v>
      </c>
      <c r="R41" s="4" t="s">
        <v>52</v>
      </c>
      <c r="S41" s="5">
        <f t="shared" si="5"/>
        <v>0</v>
      </c>
      <c r="T41" s="41" t="str">
        <f t="shared" si="6"/>
        <v/>
      </c>
      <c r="U41" s="41" t="str">
        <f t="shared" si="10"/>
        <v/>
      </c>
      <c r="V41" s="41" t="str">
        <f t="shared" si="11"/>
        <v/>
      </c>
      <c r="W41" s="41" t="str">
        <f t="shared" si="12"/>
        <v/>
      </c>
      <c r="X41" s="291"/>
      <c r="Y41" s="41" t="str">
        <f t="shared" si="7"/>
        <v/>
      </c>
      <c r="Z41" s="286" t="str">
        <f t="shared" si="13"/>
        <v/>
      </c>
      <c r="AA41" s="368"/>
      <c r="AB41" s="41" t="str">
        <f t="shared" si="14"/>
        <v/>
      </c>
      <c r="AC41" s="41" t="str">
        <f t="shared" si="15"/>
        <v/>
      </c>
      <c r="AD41" s="41" t="str">
        <f t="shared" si="16"/>
        <v/>
      </c>
      <c r="AE41" s="41" t="str">
        <f t="shared" si="17"/>
        <v/>
      </c>
      <c r="AF41" s="100"/>
      <c r="AG41" s="100"/>
      <c r="AH41" s="10"/>
      <c r="AI41" s="10"/>
      <c r="AJ41" s="10"/>
      <c r="AK41" s="10"/>
      <c r="AL41" s="10"/>
      <c r="AM41" s="10"/>
      <c r="AN41" s="10"/>
    </row>
    <row r="42" spans="1:40" ht="26.25" customHeight="1" x14ac:dyDescent="0.25">
      <c r="A42" s="74" t="str">
        <f>IF(B42="","",MAX($A$8:A41)+1)</f>
        <v/>
      </c>
      <c r="B42" s="73"/>
      <c r="C42" s="368"/>
      <c r="D42" s="141"/>
      <c r="E42" s="314" t="str">
        <f t="shared" si="0"/>
        <v/>
      </c>
      <c r="F42" s="314" t="str">
        <f t="shared" si="1"/>
        <v/>
      </c>
      <c r="G42" s="368"/>
      <c r="H42" s="6" t="str">
        <f t="shared" si="2"/>
        <v/>
      </c>
      <c r="I42" s="5" t="str">
        <f t="shared" si="3"/>
        <v/>
      </c>
      <c r="J42" s="338"/>
      <c r="K42" s="72" t="s">
        <v>29</v>
      </c>
      <c r="L42" s="314">
        <f t="shared" si="4"/>
        <v>0</v>
      </c>
      <c r="M42" s="274"/>
      <c r="N42" s="274"/>
      <c r="O42" s="6" t="e">
        <f t="shared" si="8"/>
        <v>#VALUE!</v>
      </c>
      <c r="P42" s="33" t="s">
        <v>13</v>
      </c>
      <c r="Q42" s="314">
        <f t="shared" si="9"/>
        <v>0</v>
      </c>
      <c r="R42" s="4" t="s">
        <v>52</v>
      </c>
      <c r="S42" s="5">
        <f t="shared" si="5"/>
        <v>0</v>
      </c>
      <c r="T42" s="41" t="str">
        <f t="shared" si="6"/>
        <v/>
      </c>
      <c r="U42" s="41" t="str">
        <f t="shared" si="10"/>
        <v/>
      </c>
      <c r="V42" s="41" t="str">
        <f t="shared" si="11"/>
        <v/>
      </c>
      <c r="W42" s="41" t="str">
        <f t="shared" si="12"/>
        <v/>
      </c>
      <c r="X42" s="291"/>
      <c r="Y42" s="41" t="str">
        <f t="shared" si="7"/>
        <v/>
      </c>
      <c r="Z42" s="286" t="str">
        <f t="shared" si="13"/>
        <v/>
      </c>
      <c r="AA42" s="368"/>
      <c r="AB42" s="41" t="str">
        <f t="shared" si="14"/>
        <v/>
      </c>
      <c r="AC42" s="41" t="str">
        <f t="shared" si="15"/>
        <v/>
      </c>
      <c r="AD42" s="41" t="str">
        <f t="shared" si="16"/>
        <v/>
      </c>
      <c r="AE42" s="41" t="str">
        <f t="shared" si="17"/>
        <v/>
      </c>
      <c r="AF42" s="100"/>
      <c r="AG42" s="100"/>
      <c r="AH42" s="10"/>
      <c r="AI42" s="10"/>
      <c r="AJ42" s="10"/>
      <c r="AK42" s="10"/>
      <c r="AL42" s="10"/>
      <c r="AM42" s="10"/>
      <c r="AN42" s="10"/>
    </row>
    <row r="43" spans="1:40" ht="26.25" customHeight="1" x14ac:dyDescent="0.25">
      <c r="A43" s="74" t="str">
        <f>IF(B43="","",MAX($A$8:A42)+1)</f>
        <v/>
      </c>
      <c r="B43" s="73"/>
      <c r="C43" s="368"/>
      <c r="D43" s="141"/>
      <c r="E43" s="314" t="str">
        <f t="shared" si="0"/>
        <v/>
      </c>
      <c r="F43" s="314" t="str">
        <f t="shared" si="1"/>
        <v/>
      </c>
      <c r="G43" s="368"/>
      <c r="H43" s="6" t="str">
        <f t="shared" si="2"/>
        <v/>
      </c>
      <c r="I43" s="5" t="str">
        <f t="shared" si="3"/>
        <v/>
      </c>
      <c r="J43" s="338"/>
      <c r="K43" s="72" t="s">
        <v>29</v>
      </c>
      <c r="L43" s="314">
        <f t="shared" si="4"/>
        <v>0</v>
      </c>
      <c r="M43" s="274"/>
      <c r="N43" s="274"/>
      <c r="O43" s="6" t="e">
        <f t="shared" si="8"/>
        <v>#VALUE!</v>
      </c>
      <c r="P43" s="33" t="s">
        <v>13</v>
      </c>
      <c r="Q43" s="314">
        <f t="shared" si="9"/>
        <v>0</v>
      </c>
      <c r="R43" s="4" t="s">
        <v>52</v>
      </c>
      <c r="S43" s="5">
        <f t="shared" si="5"/>
        <v>0</v>
      </c>
      <c r="T43" s="41" t="str">
        <f t="shared" si="6"/>
        <v/>
      </c>
      <c r="U43" s="41" t="str">
        <f t="shared" si="10"/>
        <v/>
      </c>
      <c r="V43" s="41" t="str">
        <f t="shared" si="11"/>
        <v/>
      </c>
      <c r="W43" s="41" t="str">
        <f t="shared" si="12"/>
        <v/>
      </c>
      <c r="X43" s="291"/>
      <c r="Y43" s="41" t="str">
        <f t="shared" si="7"/>
        <v/>
      </c>
      <c r="Z43" s="286" t="str">
        <f t="shared" si="13"/>
        <v/>
      </c>
      <c r="AA43" s="368"/>
      <c r="AB43" s="41" t="str">
        <f t="shared" si="14"/>
        <v/>
      </c>
      <c r="AC43" s="41" t="str">
        <f t="shared" si="15"/>
        <v/>
      </c>
      <c r="AD43" s="41" t="str">
        <f t="shared" si="16"/>
        <v/>
      </c>
      <c r="AE43" s="41" t="str">
        <f t="shared" si="17"/>
        <v/>
      </c>
      <c r="AF43" s="100"/>
      <c r="AG43" s="100"/>
      <c r="AH43" s="10"/>
      <c r="AI43" s="10"/>
      <c r="AJ43" s="10"/>
      <c r="AK43" s="10"/>
      <c r="AL43" s="10"/>
      <c r="AM43" s="10"/>
      <c r="AN43" s="10"/>
    </row>
    <row r="44" spans="1:40" ht="26.25" customHeight="1" x14ac:dyDescent="0.25">
      <c r="A44" s="74" t="str">
        <f>IF(B44="","",MAX($A$8:A43)+1)</f>
        <v/>
      </c>
      <c r="B44" s="73"/>
      <c r="C44" s="368"/>
      <c r="D44" s="141"/>
      <c r="E44" s="314" t="str">
        <f t="shared" si="0"/>
        <v/>
      </c>
      <c r="F44" s="314" t="str">
        <f t="shared" si="1"/>
        <v/>
      </c>
      <c r="G44" s="368"/>
      <c r="H44" s="6" t="str">
        <f t="shared" si="2"/>
        <v/>
      </c>
      <c r="I44" s="5" t="str">
        <f t="shared" si="3"/>
        <v/>
      </c>
      <c r="J44" s="338"/>
      <c r="K44" s="72" t="s">
        <v>29</v>
      </c>
      <c r="L44" s="314">
        <f t="shared" si="4"/>
        <v>0</v>
      </c>
      <c r="M44" s="274"/>
      <c r="N44" s="274"/>
      <c r="O44" s="6" t="e">
        <f t="shared" si="8"/>
        <v>#VALUE!</v>
      </c>
      <c r="P44" s="33" t="s">
        <v>13</v>
      </c>
      <c r="Q44" s="314">
        <f t="shared" si="9"/>
        <v>0</v>
      </c>
      <c r="R44" s="4" t="s">
        <v>52</v>
      </c>
      <c r="S44" s="5">
        <f t="shared" si="5"/>
        <v>0</v>
      </c>
      <c r="T44" s="41" t="str">
        <f t="shared" si="6"/>
        <v/>
      </c>
      <c r="U44" s="41" t="str">
        <f t="shared" si="10"/>
        <v/>
      </c>
      <c r="V44" s="41" t="str">
        <f t="shared" si="11"/>
        <v/>
      </c>
      <c r="W44" s="41" t="str">
        <f t="shared" si="12"/>
        <v/>
      </c>
      <c r="X44" s="291"/>
      <c r="Y44" s="41" t="str">
        <f t="shared" si="7"/>
        <v/>
      </c>
      <c r="Z44" s="286" t="str">
        <f t="shared" si="13"/>
        <v/>
      </c>
      <c r="AA44" s="368"/>
      <c r="AB44" s="41" t="str">
        <f t="shared" si="14"/>
        <v/>
      </c>
      <c r="AC44" s="41" t="str">
        <f t="shared" si="15"/>
        <v/>
      </c>
      <c r="AD44" s="41" t="str">
        <f t="shared" si="16"/>
        <v/>
      </c>
      <c r="AE44" s="41" t="str">
        <f t="shared" si="17"/>
        <v/>
      </c>
      <c r="AF44" s="100"/>
      <c r="AG44" s="100"/>
      <c r="AH44" s="10"/>
      <c r="AI44" s="10"/>
      <c r="AJ44" s="10"/>
      <c r="AK44" s="10"/>
      <c r="AL44" s="10"/>
      <c r="AM44" s="10"/>
      <c r="AN44" s="10"/>
    </row>
    <row r="45" spans="1:40" ht="26.25" customHeight="1" x14ac:dyDescent="0.25">
      <c r="A45" s="74" t="str">
        <f>IF(B45="","",MAX($A$8:A44)+1)</f>
        <v/>
      </c>
      <c r="B45" s="73"/>
      <c r="C45" s="368"/>
      <c r="D45" s="141"/>
      <c r="E45" s="314" t="str">
        <f t="shared" si="0"/>
        <v/>
      </c>
      <c r="F45" s="314" t="str">
        <f t="shared" si="1"/>
        <v/>
      </c>
      <c r="G45" s="368"/>
      <c r="H45" s="6" t="str">
        <f t="shared" si="2"/>
        <v/>
      </c>
      <c r="I45" s="5" t="str">
        <f t="shared" si="3"/>
        <v/>
      </c>
      <c r="J45" s="338"/>
      <c r="K45" s="72" t="s">
        <v>29</v>
      </c>
      <c r="L45" s="314">
        <f t="shared" si="4"/>
        <v>0</v>
      </c>
      <c r="M45" s="274"/>
      <c r="N45" s="274"/>
      <c r="O45" s="6" t="e">
        <f t="shared" si="8"/>
        <v>#VALUE!</v>
      </c>
      <c r="P45" s="33" t="s">
        <v>13</v>
      </c>
      <c r="Q45" s="314">
        <f t="shared" si="9"/>
        <v>0</v>
      </c>
      <c r="R45" s="4" t="s">
        <v>52</v>
      </c>
      <c r="S45" s="5">
        <f t="shared" si="5"/>
        <v>0</v>
      </c>
      <c r="T45" s="41" t="str">
        <f t="shared" si="6"/>
        <v/>
      </c>
      <c r="U45" s="41" t="str">
        <f t="shared" si="10"/>
        <v/>
      </c>
      <c r="V45" s="41" t="str">
        <f t="shared" si="11"/>
        <v/>
      </c>
      <c r="W45" s="41" t="str">
        <f t="shared" si="12"/>
        <v/>
      </c>
      <c r="X45" s="291"/>
      <c r="Y45" s="41" t="str">
        <f t="shared" si="7"/>
        <v/>
      </c>
      <c r="Z45" s="286" t="str">
        <f t="shared" si="13"/>
        <v/>
      </c>
      <c r="AA45" s="368"/>
      <c r="AB45" s="41" t="str">
        <f t="shared" si="14"/>
        <v/>
      </c>
      <c r="AC45" s="41" t="str">
        <f t="shared" si="15"/>
        <v/>
      </c>
      <c r="AD45" s="41" t="str">
        <f t="shared" si="16"/>
        <v/>
      </c>
      <c r="AE45" s="41" t="str">
        <f t="shared" si="17"/>
        <v/>
      </c>
      <c r="AF45" s="100"/>
      <c r="AG45" s="100"/>
      <c r="AH45" s="10"/>
      <c r="AI45" s="10"/>
      <c r="AJ45" s="10"/>
      <c r="AK45" s="10"/>
      <c r="AL45" s="10"/>
      <c r="AM45" s="10"/>
      <c r="AN45" s="10"/>
    </row>
    <row r="46" spans="1:40" ht="26.25" customHeight="1" x14ac:dyDescent="0.25">
      <c r="A46" s="74" t="str">
        <f>IF(B46="","",MAX($A$8:A45)+1)</f>
        <v/>
      </c>
      <c r="B46" s="73"/>
      <c r="C46" s="368"/>
      <c r="D46" s="141"/>
      <c r="E46" s="314" t="str">
        <f t="shared" si="0"/>
        <v/>
      </c>
      <c r="F46" s="314" t="str">
        <f t="shared" si="1"/>
        <v/>
      </c>
      <c r="G46" s="368"/>
      <c r="H46" s="6" t="str">
        <f t="shared" si="2"/>
        <v/>
      </c>
      <c r="I46" s="5" t="str">
        <f t="shared" si="3"/>
        <v/>
      </c>
      <c r="J46" s="338"/>
      <c r="K46" s="72" t="s">
        <v>29</v>
      </c>
      <c r="L46" s="314">
        <f t="shared" si="4"/>
        <v>0</v>
      </c>
      <c r="M46" s="274"/>
      <c r="N46" s="274"/>
      <c r="O46" s="6" t="e">
        <f t="shared" si="8"/>
        <v>#VALUE!</v>
      </c>
      <c r="P46" s="33" t="s">
        <v>13</v>
      </c>
      <c r="Q46" s="314">
        <f t="shared" si="9"/>
        <v>0</v>
      </c>
      <c r="R46" s="4" t="s">
        <v>52</v>
      </c>
      <c r="S46" s="5">
        <f t="shared" si="5"/>
        <v>0</v>
      </c>
      <c r="T46" s="41" t="str">
        <f t="shared" si="6"/>
        <v/>
      </c>
      <c r="U46" s="41" t="str">
        <f t="shared" si="10"/>
        <v/>
      </c>
      <c r="V46" s="41" t="str">
        <f t="shared" si="11"/>
        <v/>
      </c>
      <c r="W46" s="41" t="str">
        <f t="shared" si="12"/>
        <v/>
      </c>
      <c r="X46" s="291"/>
      <c r="Y46" s="41" t="str">
        <f t="shared" si="7"/>
        <v/>
      </c>
      <c r="Z46" s="286" t="str">
        <f t="shared" si="13"/>
        <v/>
      </c>
      <c r="AA46" s="368"/>
      <c r="AB46" s="41" t="str">
        <f t="shared" si="14"/>
        <v/>
      </c>
      <c r="AC46" s="41" t="str">
        <f t="shared" si="15"/>
        <v/>
      </c>
      <c r="AD46" s="41" t="str">
        <f t="shared" si="16"/>
        <v/>
      </c>
      <c r="AE46" s="41" t="str">
        <f t="shared" si="17"/>
        <v/>
      </c>
      <c r="AF46" s="100"/>
      <c r="AG46" s="100"/>
      <c r="AH46" s="10"/>
      <c r="AI46" s="10"/>
      <c r="AJ46" s="10"/>
      <c r="AK46" s="10"/>
      <c r="AL46" s="10"/>
      <c r="AM46" s="10"/>
      <c r="AN46" s="10"/>
    </row>
    <row r="47" spans="1:40" ht="26.25" customHeight="1" x14ac:dyDescent="0.25">
      <c r="A47" s="74" t="str">
        <f>IF(B47="","",MAX($A$8:A46)+1)</f>
        <v/>
      </c>
      <c r="B47" s="73"/>
      <c r="C47" s="368"/>
      <c r="D47" s="141"/>
      <c r="E47" s="314" t="str">
        <f t="shared" si="0"/>
        <v/>
      </c>
      <c r="F47" s="314" t="str">
        <f t="shared" si="1"/>
        <v/>
      </c>
      <c r="G47" s="368"/>
      <c r="H47" s="6" t="str">
        <f t="shared" si="2"/>
        <v/>
      </c>
      <c r="I47" s="5" t="str">
        <f t="shared" si="3"/>
        <v/>
      </c>
      <c r="J47" s="338"/>
      <c r="K47" s="72" t="s">
        <v>29</v>
      </c>
      <c r="L47" s="314">
        <f t="shared" si="4"/>
        <v>0</v>
      </c>
      <c r="M47" s="274"/>
      <c r="N47" s="274"/>
      <c r="O47" s="6" t="e">
        <f t="shared" si="8"/>
        <v>#VALUE!</v>
      </c>
      <c r="P47" s="33" t="s">
        <v>13</v>
      </c>
      <c r="Q47" s="314">
        <f t="shared" si="9"/>
        <v>0</v>
      </c>
      <c r="R47" s="4" t="s">
        <v>52</v>
      </c>
      <c r="S47" s="5">
        <f t="shared" si="5"/>
        <v>0</v>
      </c>
      <c r="T47" s="41" t="str">
        <f t="shared" si="6"/>
        <v/>
      </c>
      <c r="U47" s="41" t="str">
        <f t="shared" si="10"/>
        <v/>
      </c>
      <c r="V47" s="41" t="str">
        <f t="shared" si="11"/>
        <v/>
      </c>
      <c r="W47" s="41" t="str">
        <f t="shared" si="12"/>
        <v/>
      </c>
      <c r="X47" s="291"/>
      <c r="Y47" s="41" t="str">
        <f t="shared" si="7"/>
        <v/>
      </c>
      <c r="Z47" s="286" t="str">
        <f t="shared" si="13"/>
        <v/>
      </c>
      <c r="AA47" s="368"/>
      <c r="AB47" s="41" t="str">
        <f t="shared" si="14"/>
        <v/>
      </c>
      <c r="AC47" s="41" t="str">
        <f t="shared" si="15"/>
        <v/>
      </c>
      <c r="AD47" s="41" t="str">
        <f t="shared" si="16"/>
        <v/>
      </c>
      <c r="AE47" s="41" t="str">
        <f t="shared" si="17"/>
        <v/>
      </c>
      <c r="AF47" s="100"/>
      <c r="AG47" s="100"/>
      <c r="AH47" s="10"/>
      <c r="AI47" s="10"/>
      <c r="AJ47" s="10"/>
      <c r="AK47" s="10"/>
      <c r="AL47" s="10"/>
      <c r="AM47" s="10"/>
      <c r="AN47" s="10"/>
    </row>
    <row r="48" spans="1:40" ht="26.25" customHeight="1" x14ac:dyDescent="0.25">
      <c r="A48" s="74" t="str">
        <f>IF(B48="","",MAX($A$8:A47)+1)</f>
        <v/>
      </c>
      <c r="B48" s="73"/>
      <c r="C48" s="368"/>
      <c r="D48" s="141"/>
      <c r="E48" s="314" t="str">
        <f t="shared" si="0"/>
        <v/>
      </c>
      <c r="F48" s="314" t="str">
        <f t="shared" si="1"/>
        <v/>
      </c>
      <c r="G48" s="368"/>
      <c r="H48" s="6" t="str">
        <f t="shared" si="2"/>
        <v/>
      </c>
      <c r="I48" s="5" t="str">
        <f t="shared" si="3"/>
        <v/>
      </c>
      <c r="J48" s="338"/>
      <c r="K48" s="72" t="s">
        <v>29</v>
      </c>
      <c r="L48" s="314">
        <f t="shared" si="4"/>
        <v>0</v>
      </c>
      <c r="M48" s="274"/>
      <c r="N48" s="274"/>
      <c r="O48" s="6" t="e">
        <f t="shared" si="8"/>
        <v>#VALUE!</v>
      </c>
      <c r="P48" s="33" t="s">
        <v>13</v>
      </c>
      <c r="Q48" s="314">
        <f t="shared" si="9"/>
        <v>0</v>
      </c>
      <c r="R48" s="4" t="s">
        <v>52</v>
      </c>
      <c r="S48" s="5">
        <f t="shared" si="5"/>
        <v>0</v>
      </c>
      <c r="T48" s="41" t="str">
        <f t="shared" si="6"/>
        <v/>
      </c>
      <c r="U48" s="41" t="str">
        <f t="shared" si="10"/>
        <v/>
      </c>
      <c r="V48" s="41" t="str">
        <f t="shared" si="11"/>
        <v/>
      </c>
      <c r="W48" s="41" t="str">
        <f t="shared" si="12"/>
        <v/>
      </c>
      <c r="X48" s="291"/>
      <c r="Y48" s="41" t="str">
        <f t="shared" si="7"/>
        <v/>
      </c>
      <c r="Z48" s="286" t="str">
        <f t="shared" si="13"/>
        <v/>
      </c>
      <c r="AA48" s="368"/>
      <c r="AB48" s="41" t="str">
        <f t="shared" si="14"/>
        <v/>
      </c>
      <c r="AC48" s="41" t="str">
        <f t="shared" si="15"/>
        <v/>
      </c>
      <c r="AD48" s="41" t="str">
        <f t="shared" si="16"/>
        <v/>
      </c>
      <c r="AE48" s="41" t="str">
        <f t="shared" si="17"/>
        <v/>
      </c>
      <c r="AF48" s="100"/>
      <c r="AG48" s="100"/>
      <c r="AH48" s="10"/>
      <c r="AI48" s="10"/>
      <c r="AJ48" s="10"/>
      <c r="AK48" s="10"/>
      <c r="AL48" s="10"/>
      <c r="AM48" s="10"/>
      <c r="AN48" s="10"/>
    </row>
    <row r="49" spans="1:40" ht="26.25" customHeight="1" x14ac:dyDescent="0.25">
      <c r="A49" s="74" t="str">
        <f>IF(B49="","",MAX($A$8:A48)+1)</f>
        <v/>
      </c>
      <c r="B49" s="73"/>
      <c r="C49" s="368"/>
      <c r="D49" s="141"/>
      <c r="E49" s="314" t="str">
        <f t="shared" si="0"/>
        <v/>
      </c>
      <c r="F49" s="314" t="str">
        <f t="shared" si="1"/>
        <v/>
      </c>
      <c r="G49" s="368"/>
      <c r="H49" s="6" t="str">
        <f t="shared" si="2"/>
        <v/>
      </c>
      <c r="I49" s="5" t="str">
        <f t="shared" si="3"/>
        <v/>
      </c>
      <c r="J49" s="338"/>
      <c r="K49" s="72" t="s">
        <v>29</v>
      </c>
      <c r="L49" s="314">
        <f t="shared" si="4"/>
        <v>0</v>
      </c>
      <c r="M49" s="274"/>
      <c r="N49" s="274"/>
      <c r="O49" s="6" t="e">
        <f t="shared" si="8"/>
        <v>#VALUE!</v>
      </c>
      <c r="P49" s="33" t="s">
        <v>13</v>
      </c>
      <c r="Q49" s="314">
        <f t="shared" si="9"/>
        <v>0</v>
      </c>
      <c r="R49" s="4" t="s">
        <v>52</v>
      </c>
      <c r="S49" s="5">
        <f t="shared" si="5"/>
        <v>0</v>
      </c>
      <c r="T49" s="41" t="str">
        <f t="shared" si="6"/>
        <v/>
      </c>
      <c r="U49" s="41" t="str">
        <f t="shared" si="10"/>
        <v/>
      </c>
      <c r="V49" s="41" t="str">
        <f t="shared" si="11"/>
        <v/>
      </c>
      <c r="W49" s="41" t="str">
        <f t="shared" si="12"/>
        <v/>
      </c>
      <c r="X49" s="291"/>
      <c r="Y49" s="41" t="str">
        <f t="shared" si="7"/>
        <v/>
      </c>
      <c r="Z49" s="286" t="str">
        <f t="shared" si="13"/>
        <v/>
      </c>
      <c r="AA49" s="368"/>
      <c r="AB49" s="41" t="str">
        <f t="shared" si="14"/>
        <v/>
      </c>
      <c r="AC49" s="41" t="str">
        <f t="shared" si="15"/>
        <v/>
      </c>
      <c r="AD49" s="41" t="str">
        <f t="shared" si="16"/>
        <v/>
      </c>
      <c r="AE49" s="41" t="str">
        <f t="shared" si="17"/>
        <v/>
      </c>
      <c r="AF49" s="100"/>
      <c r="AH49" s="10"/>
      <c r="AI49" s="10"/>
      <c r="AJ49" s="10"/>
      <c r="AK49" s="10"/>
      <c r="AL49" s="10"/>
      <c r="AM49" s="10"/>
      <c r="AN49" s="10"/>
    </row>
    <row r="50" spans="1:40" ht="26.25" customHeight="1" x14ac:dyDescent="0.25">
      <c r="A50" s="74" t="str">
        <f>IF(B50="","",MAX($A$8:A49)+1)</f>
        <v/>
      </c>
      <c r="B50" s="73"/>
      <c r="C50" s="368"/>
      <c r="D50" s="141"/>
      <c r="E50" s="314" t="str">
        <f t="shared" si="0"/>
        <v/>
      </c>
      <c r="F50" s="314" t="str">
        <f t="shared" si="1"/>
        <v/>
      </c>
      <c r="G50" s="368"/>
      <c r="H50" s="6" t="str">
        <f t="shared" si="2"/>
        <v/>
      </c>
      <c r="I50" s="5" t="str">
        <f t="shared" si="3"/>
        <v/>
      </c>
      <c r="J50" s="338"/>
      <c r="K50" s="72" t="s">
        <v>29</v>
      </c>
      <c r="L50" s="314">
        <f t="shared" si="4"/>
        <v>0</v>
      </c>
      <c r="M50" s="274"/>
      <c r="N50" s="274"/>
      <c r="O50" s="6" t="e">
        <f t="shared" si="8"/>
        <v>#VALUE!</v>
      </c>
      <c r="P50" s="33" t="s">
        <v>13</v>
      </c>
      <c r="Q50" s="314">
        <f t="shared" si="9"/>
        <v>0</v>
      </c>
      <c r="R50" s="4" t="s">
        <v>52</v>
      </c>
      <c r="S50" s="5">
        <f t="shared" si="5"/>
        <v>0</v>
      </c>
      <c r="T50" s="41" t="str">
        <f t="shared" si="6"/>
        <v/>
      </c>
      <c r="U50" s="41" t="str">
        <f t="shared" si="10"/>
        <v/>
      </c>
      <c r="V50" s="41" t="str">
        <f t="shared" si="11"/>
        <v/>
      </c>
      <c r="W50" s="41" t="str">
        <f t="shared" si="12"/>
        <v/>
      </c>
      <c r="X50" s="291"/>
      <c r="Y50" s="41" t="str">
        <f t="shared" si="7"/>
        <v/>
      </c>
      <c r="Z50" s="286" t="str">
        <f t="shared" si="13"/>
        <v/>
      </c>
      <c r="AA50" s="368"/>
      <c r="AB50" s="41" t="str">
        <f t="shared" si="14"/>
        <v/>
      </c>
      <c r="AC50" s="41" t="str">
        <f t="shared" si="15"/>
        <v/>
      </c>
      <c r="AD50" s="41" t="str">
        <f t="shared" si="16"/>
        <v/>
      </c>
      <c r="AE50" s="41" t="str">
        <f t="shared" si="17"/>
        <v/>
      </c>
      <c r="AF50" s="100"/>
      <c r="AH50" s="10"/>
      <c r="AI50" s="10"/>
      <c r="AJ50" s="10"/>
      <c r="AK50" s="10"/>
      <c r="AL50" s="10"/>
      <c r="AM50" s="10"/>
      <c r="AN50" s="10"/>
    </row>
    <row r="51" spans="1:40" ht="26.25" customHeight="1" x14ac:dyDescent="0.25">
      <c r="A51" s="74" t="str">
        <f>IF(B51="","",MAX($A$8:A50)+1)</f>
        <v/>
      </c>
      <c r="B51" s="73"/>
      <c r="C51" s="368"/>
      <c r="D51" s="141"/>
      <c r="E51" s="314" t="str">
        <f t="shared" si="0"/>
        <v/>
      </c>
      <c r="F51" s="314" t="str">
        <f t="shared" si="1"/>
        <v/>
      </c>
      <c r="G51" s="368"/>
      <c r="H51" s="6" t="str">
        <f t="shared" si="2"/>
        <v/>
      </c>
      <c r="I51" s="5" t="str">
        <f t="shared" si="3"/>
        <v/>
      </c>
      <c r="J51" s="338"/>
      <c r="K51" s="72" t="s">
        <v>29</v>
      </c>
      <c r="L51" s="314">
        <f t="shared" si="4"/>
        <v>0</v>
      </c>
      <c r="M51" s="274"/>
      <c r="N51" s="274"/>
      <c r="O51" s="6" t="e">
        <f t="shared" si="8"/>
        <v>#VALUE!</v>
      </c>
      <c r="P51" s="33" t="s">
        <v>13</v>
      </c>
      <c r="Q51" s="314">
        <f t="shared" si="9"/>
        <v>0</v>
      </c>
      <c r="R51" s="4" t="s">
        <v>52</v>
      </c>
      <c r="S51" s="5">
        <f t="shared" si="5"/>
        <v>0</v>
      </c>
      <c r="T51" s="41" t="str">
        <f t="shared" si="6"/>
        <v/>
      </c>
      <c r="U51" s="41" t="str">
        <f t="shared" si="10"/>
        <v/>
      </c>
      <c r="V51" s="41" t="str">
        <f t="shared" si="11"/>
        <v/>
      </c>
      <c r="W51" s="41" t="str">
        <f t="shared" si="12"/>
        <v/>
      </c>
      <c r="X51" s="291"/>
      <c r="Y51" s="41" t="str">
        <f t="shared" si="7"/>
        <v/>
      </c>
      <c r="Z51" s="286" t="str">
        <f t="shared" si="13"/>
        <v/>
      </c>
      <c r="AA51" s="368"/>
      <c r="AB51" s="41" t="str">
        <f t="shared" si="14"/>
        <v/>
      </c>
      <c r="AC51" s="41" t="str">
        <f t="shared" si="15"/>
        <v/>
      </c>
      <c r="AD51" s="41" t="str">
        <f t="shared" si="16"/>
        <v/>
      </c>
      <c r="AE51" s="41" t="str">
        <f t="shared" si="17"/>
        <v/>
      </c>
      <c r="AF51" s="100"/>
      <c r="AH51" s="10"/>
      <c r="AI51" s="10"/>
      <c r="AJ51" s="10"/>
      <c r="AK51" s="10"/>
      <c r="AL51" s="10"/>
      <c r="AM51" s="10"/>
      <c r="AN51" s="10"/>
    </row>
    <row r="52" spans="1:40" ht="26.25" customHeight="1" x14ac:dyDescent="0.25">
      <c r="A52" s="74" t="str">
        <f>IF(B52="","",MAX($A$8:A51)+1)</f>
        <v/>
      </c>
      <c r="B52" s="73"/>
      <c r="C52" s="368"/>
      <c r="D52" s="141"/>
      <c r="E52" s="314" t="str">
        <f t="shared" si="0"/>
        <v/>
      </c>
      <c r="F52" s="314" t="str">
        <f t="shared" si="1"/>
        <v/>
      </c>
      <c r="G52" s="368"/>
      <c r="H52" s="6" t="str">
        <f t="shared" si="2"/>
        <v/>
      </c>
      <c r="I52" s="5" t="str">
        <f t="shared" si="3"/>
        <v/>
      </c>
      <c r="J52" s="338"/>
      <c r="K52" s="72" t="s">
        <v>29</v>
      </c>
      <c r="L52" s="314">
        <f t="shared" si="4"/>
        <v>0</v>
      </c>
      <c r="M52" s="274"/>
      <c r="N52" s="274"/>
      <c r="O52" s="6" t="e">
        <f t="shared" si="8"/>
        <v>#VALUE!</v>
      </c>
      <c r="P52" s="33" t="s">
        <v>13</v>
      </c>
      <c r="Q52" s="314">
        <f t="shared" si="9"/>
        <v>0</v>
      </c>
      <c r="R52" s="4" t="s">
        <v>52</v>
      </c>
      <c r="S52" s="5">
        <f t="shared" si="5"/>
        <v>0</v>
      </c>
      <c r="T52" s="41" t="str">
        <f t="shared" si="6"/>
        <v/>
      </c>
      <c r="U52" s="41" t="str">
        <f t="shared" si="10"/>
        <v/>
      </c>
      <c r="V52" s="41" t="str">
        <f t="shared" si="11"/>
        <v/>
      </c>
      <c r="W52" s="41" t="str">
        <f t="shared" si="12"/>
        <v/>
      </c>
      <c r="X52" s="291"/>
      <c r="Y52" s="41" t="str">
        <f t="shared" si="7"/>
        <v/>
      </c>
      <c r="Z52" s="286" t="str">
        <f t="shared" si="13"/>
        <v/>
      </c>
      <c r="AA52" s="368"/>
      <c r="AB52" s="41" t="str">
        <f t="shared" si="14"/>
        <v/>
      </c>
      <c r="AC52" s="41" t="str">
        <f t="shared" si="15"/>
        <v/>
      </c>
      <c r="AD52" s="41" t="str">
        <f t="shared" si="16"/>
        <v/>
      </c>
      <c r="AE52" s="41" t="str">
        <f t="shared" si="17"/>
        <v/>
      </c>
      <c r="AF52" s="100"/>
      <c r="AH52" s="10"/>
      <c r="AI52" s="10"/>
      <c r="AJ52" s="10"/>
      <c r="AK52" s="10"/>
      <c r="AL52" s="10"/>
      <c r="AM52" s="10"/>
      <c r="AN52" s="10"/>
    </row>
    <row r="53" spans="1:40" ht="26.25" customHeight="1" x14ac:dyDescent="0.25">
      <c r="A53" s="74" t="str">
        <f>IF(B53="","",MAX($A$8:A52)+1)</f>
        <v/>
      </c>
      <c r="B53" s="73"/>
      <c r="C53" s="368"/>
      <c r="D53" s="141"/>
      <c r="E53" s="314" t="str">
        <f t="shared" si="0"/>
        <v/>
      </c>
      <c r="F53" s="314" t="str">
        <f t="shared" si="1"/>
        <v/>
      </c>
      <c r="G53" s="368"/>
      <c r="H53" s="6" t="str">
        <f t="shared" si="2"/>
        <v/>
      </c>
      <c r="I53" s="5" t="str">
        <f t="shared" si="3"/>
        <v/>
      </c>
      <c r="J53" s="338"/>
      <c r="K53" s="72" t="s">
        <v>29</v>
      </c>
      <c r="L53" s="314">
        <f t="shared" si="4"/>
        <v>0</v>
      </c>
      <c r="M53" s="274"/>
      <c r="N53" s="274"/>
      <c r="O53" s="6" t="e">
        <f t="shared" si="8"/>
        <v>#VALUE!</v>
      </c>
      <c r="P53" s="33" t="s">
        <v>13</v>
      </c>
      <c r="Q53" s="314">
        <f t="shared" si="9"/>
        <v>0</v>
      </c>
      <c r="R53" s="4" t="s">
        <v>52</v>
      </c>
      <c r="S53" s="5">
        <f t="shared" si="5"/>
        <v>0</v>
      </c>
      <c r="T53" s="41" t="str">
        <f t="shared" si="6"/>
        <v/>
      </c>
      <c r="U53" s="41" t="str">
        <f t="shared" si="10"/>
        <v/>
      </c>
      <c r="V53" s="41" t="str">
        <f t="shared" si="11"/>
        <v/>
      </c>
      <c r="W53" s="41" t="str">
        <f t="shared" si="12"/>
        <v/>
      </c>
      <c r="X53" s="291"/>
      <c r="Y53" s="41" t="str">
        <f t="shared" si="7"/>
        <v/>
      </c>
      <c r="Z53" s="286" t="str">
        <f t="shared" si="13"/>
        <v/>
      </c>
      <c r="AA53" s="368"/>
      <c r="AB53" s="41" t="str">
        <f t="shared" si="14"/>
        <v/>
      </c>
      <c r="AC53" s="41" t="str">
        <f t="shared" si="15"/>
        <v/>
      </c>
      <c r="AD53" s="41" t="str">
        <f t="shared" si="16"/>
        <v/>
      </c>
      <c r="AE53" s="41" t="str">
        <f t="shared" si="17"/>
        <v/>
      </c>
      <c r="AF53" s="100"/>
      <c r="AG53" s="100"/>
      <c r="AH53" s="10"/>
      <c r="AI53" s="10"/>
      <c r="AJ53" s="10"/>
      <c r="AK53" s="10"/>
      <c r="AL53" s="10"/>
      <c r="AM53" s="10"/>
      <c r="AN53" s="10"/>
    </row>
    <row r="54" spans="1:40" ht="26.25" customHeight="1" x14ac:dyDescent="0.25">
      <c r="A54" s="74" t="str">
        <f>IF(B54="","",MAX($A$8:A53)+1)</f>
        <v/>
      </c>
      <c r="B54" s="73"/>
      <c r="C54" s="368"/>
      <c r="D54" s="141"/>
      <c r="E54" s="314" t="str">
        <f t="shared" si="0"/>
        <v/>
      </c>
      <c r="F54" s="314" t="str">
        <f t="shared" si="1"/>
        <v/>
      </c>
      <c r="G54" s="368"/>
      <c r="H54" s="6" t="str">
        <f t="shared" si="2"/>
        <v/>
      </c>
      <c r="I54" s="5" t="str">
        <f t="shared" si="3"/>
        <v/>
      </c>
      <c r="J54" s="338"/>
      <c r="K54" s="72" t="s">
        <v>29</v>
      </c>
      <c r="L54" s="314">
        <f t="shared" si="4"/>
        <v>0</v>
      </c>
      <c r="M54" s="274"/>
      <c r="N54" s="274"/>
      <c r="O54" s="6" t="e">
        <f t="shared" si="8"/>
        <v>#VALUE!</v>
      </c>
      <c r="P54" s="33" t="s">
        <v>13</v>
      </c>
      <c r="Q54" s="314">
        <f t="shared" si="9"/>
        <v>0</v>
      </c>
      <c r="R54" s="4" t="s">
        <v>52</v>
      </c>
      <c r="S54" s="5">
        <f t="shared" si="5"/>
        <v>0</v>
      </c>
      <c r="T54" s="41" t="str">
        <f t="shared" si="6"/>
        <v/>
      </c>
      <c r="U54" s="41" t="str">
        <f t="shared" si="10"/>
        <v/>
      </c>
      <c r="V54" s="41" t="str">
        <f t="shared" si="11"/>
        <v/>
      </c>
      <c r="W54" s="41" t="str">
        <f t="shared" si="12"/>
        <v/>
      </c>
      <c r="X54" s="291"/>
      <c r="Y54" s="41" t="str">
        <f t="shared" si="7"/>
        <v/>
      </c>
      <c r="Z54" s="286" t="str">
        <f t="shared" si="13"/>
        <v/>
      </c>
      <c r="AA54" s="368"/>
      <c r="AB54" s="41" t="str">
        <f t="shared" si="14"/>
        <v/>
      </c>
      <c r="AC54" s="41" t="str">
        <f t="shared" si="15"/>
        <v/>
      </c>
      <c r="AD54" s="41" t="str">
        <f t="shared" si="16"/>
        <v/>
      </c>
      <c r="AE54" s="41" t="str">
        <f t="shared" si="17"/>
        <v/>
      </c>
      <c r="AF54" s="100"/>
      <c r="AG54" s="100"/>
      <c r="AH54" s="10"/>
      <c r="AI54" s="10"/>
      <c r="AJ54" s="10"/>
      <c r="AK54" s="10"/>
      <c r="AL54" s="10"/>
      <c r="AM54" s="10"/>
      <c r="AN54" s="10"/>
    </row>
    <row r="55" spans="1:40" ht="26.25" customHeight="1" x14ac:dyDescent="0.25">
      <c r="A55" s="74" t="str">
        <f>IF(B55="","",MAX($A$8:A54)+1)</f>
        <v/>
      </c>
      <c r="B55" s="73"/>
      <c r="C55" s="368"/>
      <c r="D55" s="141"/>
      <c r="E55" s="314" t="str">
        <f t="shared" si="0"/>
        <v/>
      </c>
      <c r="F55" s="314" t="str">
        <f t="shared" si="1"/>
        <v/>
      </c>
      <c r="G55" s="368"/>
      <c r="H55" s="6" t="str">
        <f t="shared" si="2"/>
        <v/>
      </c>
      <c r="I55" s="5" t="str">
        <f t="shared" si="3"/>
        <v/>
      </c>
      <c r="J55" s="338"/>
      <c r="K55" s="72" t="s">
        <v>29</v>
      </c>
      <c r="L55" s="314">
        <f t="shared" si="4"/>
        <v>0</v>
      </c>
      <c r="M55" s="274"/>
      <c r="N55" s="274"/>
      <c r="O55" s="6" t="e">
        <f t="shared" si="8"/>
        <v>#VALUE!</v>
      </c>
      <c r="P55" s="33" t="s">
        <v>13</v>
      </c>
      <c r="Q55" s="314">
        <f t="shared" si="9"/>
        <v>0</v>
      </c>
      <c r="R55" s="4" t="s">
        <v>52</v>
      </c>
      <c r="S55" s="5">
        <f t="shared" si="5"/>
        <v>0</v>
      </c>
      <c r="T55" s="41" t="str">
        <f t="shared" si="6"/>
        <v/>
      </c>
      <c r="U55" s="41" t="str">
        <f t="shared" si="10"/>
        <v/>
      </c>
      <c r="V55" s="41" t="str">
        <f t="shared" si="11"/>
        <v/>
      </c>
      <c r="W55" s="41" t="str">
        <f t="shared" si="12"/>
        <v/>
      </c>
      <c r="X55" s="291"/>
      <c r="Y55" s="41" t="str">
        <f t="shared" si="7"/>
        <v/>
      </c>
      <c r="Z55" s="286" t="str">
        <f t="shared" si="13"/>
        <v/>
      </c>
      <c r="AA55" s="368"/>
      <c r="AB55" s="41" t="str">
        <f t="shared" si="14"/>
        <v/>
      </c>
      <c r="AC55" s="41" t="str">
        <f t="shared" si="15"/>
        <v/>
      </c>
      <c r="AD55" s="41" t="str">
        <f t="shared" si="16"/>
        <v/>
      </c>
      <c r="AE55" s="41" t="str">
        <f t="shared" si="17"/>
        <v/>
      </c>
      <c r="AF55" s="108"/>
      <c r="AG55" s="100"/>
      <c r="AH55" s="10"/>
      <c r="AI55" s="10"/>
      <c r="AJ55" s="10"/>
      <c r="AK55" s="10"/>
      <c r="AL55" s="10"/>
      <c r="AM55" s="10"/>
      <c r="AN55" s="10"/>
    </row>
    <row r="56" spans="1:40" ht="26.25" customHeight="1" x14ac:dyDescent="0.25">
      <c r="A56" s="74" t="str">
        <f>IF(B56="","",MAX($A$8:A55)+1)</f>
        <v/>
      </c>
      <c r="B56" s="73"/>
      <c r="C56" s="368"/>
      <c r="D56" s="141"/>
      <c r="E56" s="314" t="str">
        <f t="shared" si="0"/>
        <v/>
      </c>
      <c r="F56" s="314" t="str">
        <f t="shared" si="1"/>
        <v/>
      </c>
      <c r="G56" s="368"/>
      <c r="H56" s="6" t="str">
        <f t="shared" si="2"/>
        <v/>
      </c>
      <c r="I56" s="5" t="str">
        <f t="shared" si="3"/>
        <v/>
      </c>
      <c r="J56" s="338"/>
      <c r="K56" s="72" t="s">
        <v>29</v>
      </c>
      <c r="L56" s="314">
        <f t="shared" si="4"/>
        <v>0</v>
      </c>
      <c r="M56" s="274"/>
      <c r="N56" s="274"/>
      <c r="O56" s="6" t="e">
        <f t="shared" si="8"/>
        <v>#VALUE!</v>
      </c>
      <c r="P56" s="33" t="s">
        <v>13</v>
      </c>
      <c r="Q56" s="314">
        <f t="shared" si="9"/>
        <v>0</v>
      </c>
      <c r="R56" s="4" t="s">
        <v>52</v>
      </c>
      <c r="S56" s="5">
        <f t="shared" si="5"/>
        <v>0</v>
      </c>
      <c r="T56" s="41" t="str">
        <f t="shared" si="6"/>
        <v/>
      </c>
      <c r="U56" s="41" t="str">
        <f t="shared" si="10"/>
        <v/>
      </c>
      <c r="V56" s="41" t="str">
        <f t="shared" si="11"/>
        <v/>
      </c>
      <c r="W56" s="41" t="str">
        <f t="shared" si="12"/>
        <v/>
      </c>
      <c r="X56" s="291"/>
      <c r="Y56" s="41" t="str">
        <f t="shared" si="7"/>
        <v/>
      </c>
      <c r="Z56" s="286" t="str">
        <f t="shared" si="13"/>
        <v/>
      </c>
      <c r="AA56" s="368"/>
      <c r="AB56" s="41" t="str">
        <f t="shared" si="14"/>
        <v/>
      </c>
      <c r="AC56" s="41" t="str">
        <f t="shared" si="15"/>
        <v/>
      </c>
      <c r="AD56" s="41" t="str">
        <f t="shared" si="16"/>
        <v/>
      </c>
      <c r="AE56" s="41" t="str">
        <f t="shared" si="17"/>
        <v/>
      </c>
      <c r="AF56" s="100"/>
      <c r="AG56" s="100"/>
      <c r="AH56" s="10"/>
      <c r="AI56" s="10"/>
      <c r="AJ56" s="10"/>
      <c r="AK56" s="10"/>
      <c r="AL56" s="10"/>
      <c r="AM56" s="10"/>
      <c r="AN56" s="10"/>
    </row>
    <row r="57" spans="1:40" ht="26.25" customHeight="1" x14ac:dyDescent="0.25">
      <c r="A57" s="74" t="str">
        <f>IF(B57="","",MAX($A$8:A56)+1)</f>
        <v/>
      </c>
      <c r="B57" s="73"/>
      <c r="C57" s="368"/>
      <c r="D57" s="141"/>
      <c r="E57" s="314" t="str">
        <f t="shared" si="0"/>
        <v/>
      </c>
      <c r="F57" s="314" t="str">
        <f t="shared" si="1"/>
        <v/>
      </c>
      <c r="G57" s="368"/>
      <c r="H57" s="6" t="str">
        <f t="shared" si="2"/>
        <v/>
      </c>
      <c r="I57" s="5" t="str">
        <f t="shared" si="3"/>
        <v/>
      </c>
      <c r="J57" s="338"/>
      <c r="K57" s="72" t="s">
        <v>29</v>
      </c>
      <c r="L57" s="314">
        <f t="shared" si="4"/>
        <v>0</v>
      </c>
      <c r="M57" s="274"/>
      <c r="N57" s="274"/>
      <c r="O57" s="6" t="e">
        <f t="shared" si="8"/>
        <v>#VALUE!</v>
      </c>
      <c r="P57" s="33" t="s">
        <v>13</v>
      </c>
      <c r="Q57" s="314">
        <f t="shared" si="9"/>
        <v>0</v>
      </c>
      <c r="R57" s="4" t="s">
        <v>52</v>
      </c>
      <c r="S57" s="5">
        <f t="shared" si="5"/>
        <v>0</v>
      </c>
      <c r="T57" s="41" t="str">
        <f t="shared" si="6"/>
        <v/>
      </c>
      <c r="U57" s="41" t="str">
        <f t="shared" si="10"/>
        <v/>
      </c>
      <c r="V57" s="41" t="str">
        <f t="shared" si="11"/>
        <v/>
      </c>
      <c r="W57" s="41" t="str">
        <f t="shared" si="12"/>
        <v/>
      </c>
      <c r="X57" s="291"/>
      <c r="Y57" s="41" t="str">
        <f t="shared" si="7"/>
        <v/>
      </c>
      <c r="Z57" s="286" t="str">
        <f t="shared" si="13"/>
        <v/>
      </c>
      <c r="AA57" s="368"/>
      <c r="AB57" s="41" t="str">
        <f t="shared" si="14"/>
        <v/>
      </c>
      <c r="AC57" s="41" t="str">
        <f t="shared" si="15"/>
        <v/>
      </c>
      <c r="AD57" s="41" t="str">
        <f t="shared" si="16"/>
        <v/>
      </c>
      <c r="AE57" s="41" t="str">
        <f t="shared" si="17"/>
        <v/>
      </c>
      <c r="AF57" s="100"/>
      <c r="AG57" s="100"/>
      <c r="AH57" s="10"/>
      <c r="AI57" s="10"/>
      <c r="AJ57" s="10"/>
      <c r="AK57" s="10"/>
      <c r="AL57" s="10"/>
      <c r="AM57" s="10"/>
      <c r="AN57" s="10"/>
    </row>
    <row r="58" spans="1:40" ht="26.25" customHeight="1" x14ac:dyDescent="0.25">
      <c r="A58" s="74" t="str">
        <f>IF(B58="","",MAX($A$8:A57)+1)</f>
        <v/>
      </c>
      <c r="B58" s="73"/>
      <c r="C58" s="368"/>
      <c r="D58" s="141"/>
      <c r="E58" s="314" t="str">
        <f t="shared" si="0"/>
        <v/>
      </c>
      <c r="F58" s="314" t="str">
        <f t="shared" si="1"/>
        <v/>
      </c>
      <c r="G58" s="368"/>
      <c r="H58" s="6" t="str">
        <f t="shared" si="2"/>
        <v/>
      </c>
      <c r="I58" s="5" t="str">
        <f t="shared" si="3"/>
        <v/>
      </c>
      <c r="J58" s="338"/>
      <c r="K58" s="72" t="s">
        <v>29</v>
      </c>
      <c r="L58" s="314">
        <f t="shared" si="4"/>
        <v>0</v>
      </c>
      <c r="M58" s="274"/>
      <c r="N58" s="274"/>
      <c r="O58" s="6" t="e">
        <f t="shared" si="8"/>
        <v>#VALUE!</v>
      </c>
      <c r="P58" s="33" t="s">
        <v>13</v>
      </c>
      <c r="Q58" s="314">
        <f t="shared" si="9"/>
        <v>0</v>
      </c>
      <c r="R58" s="4" t="s">
        <v>52</v>
      </c>
      <c r="S58" s="5">
        <f t="shared" si="5"/>
        <v>0</v>
      </c>
      <c r="T58" s="41" t="str">
        <f t="shared" si="6"/>
        <v/>
      </c>
      <c r="U58" s="41" t="str">
        <f t="shared" si="10"/>
        <v/>
      </c>
      <c r="V58" s="41" t="str">
        <f t="shared" si="11"/>
        <v/>
      </c>
      <c r="W58" s="41" t="str">
        <f t="shared" si="12"/>
        <v/>
      </c>
      <c r="X58" s="291"/>
      <c r="Y58" s="41" t="str">
        <f t="shared" si="7"/>
        <v/>
      </c>
      <c r="Z58" s="286" t="str">
        <f t="shared" si="13"/>
        <v/>
      </c>
      <c r="AA58" s="368"/>
      <c r="AB58" s="41" t="str">
        <f t="shared" si="14"/>
        <v/>
      </c>
      <c r="AC58" s="41" t="str">
        <f t="shared" si="15"/>
        <v/>
      </c>
      <c r="AD58" s="41" t="str">
        <f t="shared" si="16"/>
        <v/>
      </c>
      <c r="AE58" s="41" t="str">
        <f t="shared" si="17"/>
        <v/>
      </c>
      <c r="AF58" s="100"/>
      <c r="AG58" s="100"/>
      <c r="AH58" s="10"/>
      <c r="AI58" s="10"/>
      <c r="AJ58" s="10"/>
      <c r="AK58" s="10"/>
      <c r="AL58" s="10"/>
      <c r="AM58" s="10"/>
      <c r="AN58" s="10"/>
    </row>
    <row r="59" spans="1:40" ht="26.25" customHeight="1" x14ac:dyDescent="0.25">
      <c r="A59" s="74" t="str">
        <f>IF(B59="","",MAX($A$8:A58)+1)</f>
        <v/>
      </c>
      <c r="B59" s="73"/>
      <c r="C59" s="368"/>
      <c r="D59" s="141"/>
      <c r="E59" s="314" t="str">
        <f t="shared" si="0"/>
        <v/>
      </c>
      <c r="F59" s="314" t="str">
        <f t="shared" si="1"/>
        <v/>
      </c>
      <c r="G59" s="368"/>
      <c r="H59" s="6" t="str">
        <f t="shared" si="2"/>
        <v/>
      </c>
      <c r="I59" s="5" t="str">
        <f t="shared" si="3"/>
        <v/>
      </c>
      <c r="J59" s="338"/>
      <c r="K59" s="72" t="s">
        <v>29</v>
      </c>
      <c r="L59" s="314">
        <f t="shared" si="4"/>
        <v>0</v>
      </c>
      <c r="M59" s="274"/>
      <c r="N59" s="274"/>
      <c r="O59" s="6" t="e">
        <f t="shared" si="8"/>
        <v>#VALUE!</v>
      </c>
      <c r="P59" s="33" t="s">
        <v>13</v>
      </c>
      <c r="Q59" s="314">
        <f t="shared" si="9"/>
        <v>0</v>
      </c>
      <c r="R59" s="4" t="s">
        <v>52</v>
      </c>
      <c r="S59" s="5">
        <f t="shared" si="5"/>
        <v>0</v>
      </c>
      <c r="T59" s="41" t="str">
        <f t="shared" si="6"/>
        <v/>
      </c>
      <c r="U59" s="41" t="str">
        <f t="shared" si="10"/>
        <v/>
      </c>
      <c r="V59" s="41" t="str">
        <f t="shared" si="11"/>
        <v/>
      </c>
      <c r="W59" s="41" t="str">
        <f t="shared" si="12"/>
        <v/>
      </c>
      <c r="X59" s="291"/>
      <c r="Y59" s="41" t="str">
        <f t="shared" si="7"/>
        <v/>
      </c>
      <c r="Z59" s="286" t="str">
        <f t="shared" si="13"/>
        <v/>
      </c>
      <c r="AA59" s="368"/>
      <c r="AB59" s="41" t="str">
        <f t="shared" si="14"/>
        <v/>
      </c>
      <c r="AC59" s="41" t="str">
        <f t="shared" si="15"/>
        <v/>
      </c>
      <c r="AD59" s="41" t="str">
        <f t="shared" si="16"/>
        <v/>
      </c>
      <c r="AE59" s="41" t="str">
        <f t="shared" si="17"/>
        <v/>
      </c>
      <c r="AF59" s="100"/>
      <c r="AG59" s="100"/>
      <c r="AH59" s="10"/>
      <c r="AI59" s="10"/>
      <c r="AJ59" s="10"/>
      <c r="AK59" s="10"/>
      <c r="AL59" s="10"/>
      <c r="AM59" s="10"/>
      <c r="AN59" s="10"/>
    </row>
    <row r="60" spans="1:40" ht="26.25" customHeight="1" x14ac:dyDescent="0.25">
      <c r="A60" s="74" t="str">
        <f>IF(B60="","",MAX($A$8:A59)+1)</f>
        <v/>
      </c>
      <c r="B60" s="73"/>
      <c r="C60" s="368"/>
      <c r="D60" s="141"/>
      <c r="E60" s="314" t="str">
        <f t="shared" si="0"/>
        <v/>
      </c>
      <c r="F60" s="314" t="str">
        <f t="shared" si="1"/>
        <v/>
      </c>
      <c r="G60" s="368"/>
      <c r="H60" s="6" t="str">
        <f t="shared" si="2"/>
        <v/>
      </c>
      <c r="I60" s="5" t="str">
        <f t="shared" si="3"/>
        <v/>
      </c>
      <c r="J60" s="338"/>
      <c r="K60" s="72" t="s">
        <v>29</v>
      </c>
      <c r="L60" s="314">
        <f t="shared" si="4"/>
        <v>0</v>
      </c>
      <c r="M60" s="274"/>
      <c r="N60" s="274"/>
      <c r="O60" s="6" t="e">
        <f t="shared" si="8"/>
        <v>#VALUE!</v>
      </c>
      <c r="P60" s="33" t="s">
        <v>13</v>
      </c>
      <c r="Q60" s="314">
        <f t="shared" si="9"/>
        <v>0</v>
      </c>
      <c r="R60" s="4" t="s">
        <v>52</v>
      </c>
      <c r="S60" s="5">
        <f t="shared" si="5"/>
        <v>0</v>
      </c>
      <c r="T60" s="41" t="str">
        <f t="shared" si="6"/>
        <v/>
      </c>
      <c r="U60" s="41" t="str">
        <f t="shared" si="10"/>
        <v/>
      </c>
      <c r="V60" s="41" t="str">
        <f t="shared" si="11"/>
        <v/>
      </c>
      <c r="W60" s="41" t="str">
        <f t="shared" si="12"/>
        <v/>
      </c>
      <c r="X60" s="291"/>
      <c r="Y60" s="41" t="str">
        <f t="shared" si="7"/>
        <v/>
      </c>
      <c r="Z60" s="286" t="str">
        <f t="shared" si="13"/>
        <v/>
      </c>
      <c r="AA60" s="368"/>
      <c r="AB60" s="41" t="str">
        <f t="shared" si="14"/>
        <v/>
      </c>
      <c r="AC60" s="41" t="str">
        <f t="shared" si="15"/>
        <v/>
      </c>
      <c r="AD60" s="41" t="str">
        <f t="shared" si="16"/>
        <v/>
      </c>
      <c r="AE60" s="41" t="str">
        <f t="shared" si="17"/>
        <v/>
      </c>
      <c r="AF60" s="100"/>
      <c r="AG60" s="100"/>
      <c r="AH60" s="10"/>
      <c r="AI60" s="10"/>
      <c r="AJ60" s="10"/>
      <c r="AK60" s="10"/>
      <c r="AL60" s="10"/>
      <c r="AM60" s="10"/>
      <c r="AN60" s="10"/>
    </row>
    <row r="61" spans="1:40" ht="26.25" customHeight="1" x14ac:dyDescent="0.25">
      <c r="A61" s="74" t="str">
        <f>IF(B61="","",MAX($A$8:A60)+1)</f>
        <v/>
      </c>
      <c r="B61" s="73"/>
      <c r="C61" s="368"/>
      <c r="D61" s="141"/>
      <c r="E61" s="314" t="str">
        <f t="shared" si="0"/>
        <v/>
      </c>
      <c r="F61" s="314" t="str">
        <f t="shared" si="1"/>
        <v/>
      </c>
      <c r="G61" s="368"/>
      <c r="H61" s="6" t="str">
        <f t="shared" si="2"/>
        <v/>
      </c>
      <c r="I61" s="5" t="str">
        <f t="shared" si="3"/>
        <v/>
      </c>
      <c r="J61" s="338"/>
      <c r="K61" s="72" t="s">
        <v>29</v>
      </c>
      <c r="L61" s="314">
        <f t="shared" si="4"/>
        <v>0</v>
      </c>
      <c r="M61" s="274"/>
      <c r="N61" s="274"/>
      <c r="O61" s="6" t="e">
        <f t="shared" si="8"/>
        <v>#VALUE!</v>
      </c>
      <c r="P61" s="33" t="s">
        <v>13</v>
      </c>
      <c r="Q61" s="314">
        <f t="shared" si="9"/>
        <v>0</v>
      </c>
      <c r="R61" s="4" t="s">
        <v>52</v>
      </c>
      <c r="S61" s="5">
        <f t="shared" si="5"/>
        <v>0</v>
      </c>
      <c r="T61" s="41" t="str">
        <f t="shared" si="6"/>
        <v/>
      </c>
      <c r="U61" s="41" t="str">
        <f t="shared" si="10"/>
        <v/>
      </c>
      <c r="V61" s="41" t="str">
        <f t="shared" si="11"/>
        <v/>
      </c>
      <c r="W61" s="41" t="str">
        <f t="shared" si="12"/>
        <v/>
      </c>
      <c r="X61" s="291"/>
      <c r="Y61" s="41" t="str">
        <f t="shared" si="7"/>
        <v/>
      </c>
      <c r="Z61" s="286" t="str">
        <f t="shared" si="13"/>
        <v/>
      </c>
      <c r="AA61" s="368"/>
      <c r="AB61" s="41" t="str">
        <f t="shared" si="14"/>
        <v/>
      </c>
      <c r="AC61" s="41" t="str">
        <f t="shared" si="15"/>
        <v/>
      </c>
      <c r="AD61" s="41" t="str">
        <f t="shared" si="16"/>
        <v/>
      </c>
      <c r="AE61" s="41" t="str">
        <f t="shared" si="17"/>
        <v/>
      </c>
      <c r="AF61" s="100"/>
      <c r="AH61" s="10"/>
      <c r="AI61" s="10"/>
      <c r="AJ61" s="10"/>
      <c r="AK61" s="10"/>
      <c r="AL61" s="10"/>
      <c r="AM61" s="10"/>
      <c r="AN61" s="10"/>
    </row>
    <row r="62" spans="1:40" ht="26.25" customHeight="1" x14ac:dyDescent="0.25">
      <c r="A62" s="74" t="str">
        <f>IF(B62="","",MAX($A$8:A61)+1)</f>
        <v/>
      </c>
      <c r="B62" s="73"/>
      <c r="C62" s="368"/>
      <c r="D62" s="141"/>
      <c r="E62" s="314" t="str">
        <f t="shared" si="0"/>
        <v/>
      </c>
      <c r="F62" s="314" t="str">
        <f t="shared" si="1"/>
        <v/>
      </c>
      <c r="G62" s="368"/>
      <c r="H62" s="6" t="str">
        <f t="shared" si="2"/>
        <v/>
      </c>
      <c r="I62" s="5" t="str">
        <f t="shared" si="3"/>
        <v/>
      </c>
      <c r="J62" s="338"/>
      <c r="K62" s="72" t="s">
        <v>29</v>
      </c>
      <c r="L62" s="314">
        <f t="shared" si="4"/>
        <v>0</v>
      </c>
      <c r="M62" s="274"/>
      <c r="N62" s="274"/>
      <c r="O62" s="6" t="e">
        <f t="shared" si="8"/>
        <v>#VALUE!</v>
      </c>
      <c r="P62" s="33" t="s">
        <v>13</v>
      </c>
      <c r="Q62" s="314">
        <f t="shared" si="9"/>
        <v>0</v>
      </c>
      <c r="R62" s="4" t="s">
        <v>52</v>
      </c>
      <c r="S62" s="5">
        <f t="shared" si="5"/>
        <v>0</v>
      </c>
      <c r="T62" s="41" t="str">
        <f t="shared" si="6"/>
        <v/>
      </c>
      <c r="U62" s="41" t="str">
        <f t="shared" si="10"/>
        <v/>
      </c>
      <c r="V62" s="41" t="str">
        <f t="shared" si="11"/>
        <v/>
      </c>
      <c r="W62" s="41" t="str">
        <f t="shared" si="12"/>
        <v/>
      </c>
      <c r="X62" s="291"/>
      <c r="Y62" s="41" t="str">
        <f t="shared" si="7"/>
        <v/>
      </c>
      <c r="Z62" s="286" t="str">
        <f t="shared" si="13"/>
        <v/>
      </c>
      <c r="AA62" s="368"/>
      <c r="AB62" s="41" t="str">
        <f t="shared" si="14"/>
        <v/>
      </c>
      <c r="AC62" s="41" t="str">
        <f t="shared" si="15"/>
        <v/>
      </c>
      <c r="AD62" s="41" t="str">
        <f t="shared" si="16"/>
        <v/>
      </c>
      <c r="AE62" s="41" t="str">
        <f t="shared" si="17"/>
        <v/>
      </c>
      <c r="AF62" s="100"/>
      <c r="AH62" s="10"/>
      <c r="AI62" s="10"/>
      <c r="AJ62" s="10"/>
      <c r="AK62" s="10"/>
      <c r="AL62" s="10"/>
      <c r="AM62" s="10"/>
      <c r="AN62" s="10"/>
    </row>
    <row r="63" spans="1:40" ht="26.25" customHeight="1" x14ac:dyDescent="0.25">
      <c r="A63" s="74" t="str">
        <f>IF(B63="","",MAX($A$8:A62)+1)</f>
        <v/>
      </c>
      <c r="B63" s="73"/>
      <c r="C63" s="368"/>
      <c r="D63" s="141"/>
      <c r="E63" s="314" t="str">
        <f t="shared" si="0"/>
        <v/>
      </c>
      <c r="F63" s="314" t="str">
        <f t="shared" si="1"/>
        <v/>
      </c>
      <c r="G63" s="368"/>
      <c r="H63" s="6" t="str">
        <f t="shared" si="2"/>
        <v/>
      </c>
      <c r="I63" s="5" t="str">
        <f t="shared" si="3"/>
        <v/>
      </c>
      <c r="J63" s="338"/>
      <c r="K63" s="72" t="s">
        <v>29</v>
      </c>
      <c r="L63" s="314">
        <f t="shared" si="4"/>
        <v>0</v>
      </c>
      <c r="M63" s="274"/>
      <c r="N63" s="274"/>
      <c r="O63" s="6" t="e">
        <f t="shared" si="8"/>
        <v>#VALUE!</v>
      </c>
      <c r="P63" s="33" t="s">
        <v>13</v>
      </c>
      <c r="Q63" s="314">
        <f t="shared" si="9"/>
        <v>0</v>
      </c>
      <c r="R63" s="4" t="s">
        <v>52</v>
      </c>
      <c r="S63" s="5">
        <f t="shared" si="5"/>
        <v>0</v>
      </c>
      <c r="T63" s="41" t="str">
        <f t="shared" si="6"/>
        <v/>
      </c>
      <c r="U63" s="41" t="str">
        <f t="shared" si="10"/>
        <v/>
      </c>
      <c r="V63" s="41" t="str">
        <f t="shared" si="11"/>
        <v/>
      </c>
      <c r="W63" s="41" t="str">
        <f t="shared" si="12"/>
        <v/>
      </c>
      <c r="X63" s="291"/>
      <c r="Y63" s="41" t="str">
        <f t="shared" si="7"/>
        <v/>
      </c>
      <c r="Z63" s="286" t="str">
        <f t="shared" si="13"/>
        <v/>
      </c>
      <c r="AA63" s="368"/>
      <c r="AB63" s="41" t="str">
        <f t="shared" si="14"/>
        <v/>
      </c>
      <c r="AC63" s="41" t="str">
        <f t="shared" si="15"/>
        <v/>
      </c>
      <c r="AD63" s="41" t="str">
        <f t="shared" si="16"/>
        <v/>
      </c>
      <c r="AE63" s="41" t="str">
        <f t="shared" si="17"/>
        <v/>
      </c>
      <c r="AF63" s="100"/>
      <c r="AG63" s="100"/>
      <c r="AH63" s="10"/>
      <c r="AI63" s="10"/>
      <c r="AJ63" s="10"/>
      <c r="AK63" s="10"/>
      <c r="AL63" s="10"/>
      <c r="AM63" s="10"/>
      <c r="AN63" s="10"/>
    </row>
    <row r="64" spans="1:40" ht="26.25" customHeight="1" x14ac:dyDescent="0.25">
      <c r="A64" s="74" t="str">
        <f>IF(B64="","",MAX($A$8:A63)+1)</f>
        <v/>
      </c>
      <c r="B64" s="73"/>
      <c r="C64" s="368"/>
      <c r="D64" s="141"/>
      <c r="E64" s="314" t="str">
        <f t="shared" si="0"/>
        <v/>
      </c>
      <c r="F64" s="314" t="str">
        <f t="shared" si="1"/>
        <v/>
      </c>
      <c r="G64" s="368"/>
      <c r="H64" s="6" t="str">
        <f t="shared" si="2"/>
        <v/>
      </c>
      <c r="I64" s="5" t="str">
        <f t="shared" si="3"/>
        <v/>
      </c>
      <c r="J64" s="338"/>
      <c r="K64" s="72" t="s">
        <v>29</v>
      </c>
      <c r="L64" s="314">
        <f t="shared" si="4"/>
        <v>0</v>
      </c>
      <c r="M64" s="274"/>
      <c r="N64" s="274"/>
      <c r="O64" s="6" t="e">
        <f t="shared" si="8"/>
        <v>#VALUE!</v>
      </c>
      <c r="P64" s="33" t="s">
        <v>13</v>
      </c>
      <c r="Q64" s="314">
        <f t="shared" si="9"/>
        <v>0</v>
      </c>
      <c r="R64" s="4" t="s">
        <v>52</v>
      </c>
      <c r="S64" s="5">
        <f t="shared" si="5"/>
        <v>0</v>
      </c>
      <c r="T64" s="41" t="str">
        <f t="shared" si="6"/>
        <v/>
      </c>
      <c r="U64" s="41" t="str">
        <f t="shared" si="10"/>
        <v/>
      </c>
      <c r="V64" s="41" t="str">
        <f t="shared" si="11"/>
        <v/>
      </c>
      <c r="W64" s="41" t="str">
        <f t="shared" si="12"/>
        <v/>
      </c>
      <c r="X64" s="291"/>
      <c r="Y64" s="41" t="str">
        <f t="shared" si="7"/>
        <v/>
      </c>
      <c r="Z64" s="286" t="str">
        <f t="shared" si="13"/>
        <v/>
      </c>
      <c r="AA64" s="368"/>
      <c r="AB64" s="41" t="str">
        <f t="shared" si="14"/>
        <v/>
      </c>
      <c r="AC64" s="41" t="str">
        <f t="shared" si="15"/>
        <v/>
      </c>
      <c r="AD64" s="41" t="str">
        <f t="shared" si="16"/>
        <v/>
      </c>
      <c r="AE64" s="41" t="str">
        <f t="shared" si="17"/>
        <v/>
      </c>
      <c r="AF64" s="100"/>
      <c r="AG64" s="100"/>
      <c r="AH64" s="10"/>
      <c r="AI64" s="10"/>
      <c r="AJ64" s="10"/>
      <c r="AK64" s="10"/>
      <c r="AL64" s="10"/>
      <c r="AM64" s="10"/>
      <c r="AN64" s="10"/>
    </row>
    <row r="65" spans="1:40" ht="26.25" customHeight="1" x14ac:dyDescent="0.25">
      <c r="A65" s="74" t="str">
        <f>IF(B65="","",MAX($A$8:A64)+1)</f>
        <v/>
      </c>
      <c r="B65" s="73"/>
      <c r="C65" s="368"/>
      <c r="D65" s="141"/>
      <c r="E65" s="314" t="str">
        <f t="shared" si="0"/>
        <v/>
      </c>
      <c r="F65" s="314" t="str">
        <f t="shared" si="1"/>
        <v/>
      </c>
      <c r="G65" s="368"/>
      <c r="H65" s="6" t="str">
        <f t="shared" si="2"/>
        <v/>
      </c>
      <c r="I65" s="5" t="str">
        <f t="shared" si="3"/>
        <v/>
      </c>
      <c r="J65" s="338"/>
      <c r="K65" s="72" t="s">
        <v>29</v>
      </c>
      <c r="L65" s="314">
        <f t="shared" si="4"/>
        <v>0</v>
      </c>
      <c r="M65" s="274"/>
      <c r="N65" s="274"/>
      <c r="O65" s="6" t="e">
        <f t="shared" si="8"/>
        <v>#VALUE!</v>
      </c>
      <c r="P65" s="33" t="s">
        <v>13</v>
      </c>
      <c r="Q65" s="314">
        <f t="shared" si="9"/>
        <v>0</v>
      </c>
      <c r="R65" s="4" t="s">
        <v>52</v>
      </c>
      <c r="S65" s="5">
        <f t="shared" si="5"/>
        <v>0</v>
      </c>
      <c r="T65" s="41" t="str">
        <f t="shared" si="6"/>
        <v/>
      </c>
      <c r="U65" s="41" t="str">
        <f t="shared" si="10"/>
        <v/>
      </c>
      <c r="V65" s="41" t="str">
        <f t="shared" si="11"/>
        <v/>
      </c>
      <c r="W65" s="41" t="str">
        <f t="shared" si="12"/>
        <v/>
      </c>
      <c r="X65" s="291"/>
      <c r="Y65" s="41" t="str">
        <f t="shared" si="7"/>
        <v/>
      </c>
      <c r="Z65" s="286" t="str">
        <f t="shared" si="13"/>
        <v/>
      </c>
      <c r="AA65" s="368"/>
      <c r="AB65" s="41" t="str">
        <f t="shared" si="14"/>
        <v/>
      </c>
      <c r="AC65" s="41" t="str">
        <f t="shared" si="15"/>
        <v/>
      </c>
      <c r="AD65" s="41" t="str">
        <f t="shared" si="16"/>
        <v/>
      </c>
      <c r="AE65" s="41" t="str">
        <f t="shared" si="17"/>
        <v/>
      </c>
      <c r="AF65" s="100"/>
      <c r="AG65" s="100"/>
      <c r="AJ65" s="10"/>
      <c r="AK65" s="10"/>
      <c r="AL65" s="10"/>
      <c r="AM65" s="10"/>
      <c r="AN65" s="10"/>
    </row>
    <row r="66" spans="1:40" ht="26.25" customHeight="1" x14ac:dyDescent="0.25">
      <c r="A66" s="74" t="str">
        <f>IF(B66="","",MAX($A$8:A65)+1)</f>
        <v/>
      </c>
      <c r="B66" s="73"/>
      <c r="C66" s="368"/>
      <c r="D66" s="141"/>
      <c r="E66" s="314" t="str">
        <f t="shared" si="0"/>
        <v/>
      </c>
      <c r="F66" s="314" t="str">
        <f t="shared" si="1"/>
        <v/>
      </c>
      <c r="G66" s="368"/>
      <c r="H66" s="6" t="str">
        <f t="shared" si="2"/>
        <v/>
      </c>
      <c r="I66" s="5" t="str">
        <f t="shared" si="3"/>
        <v/>
      </c>
      <c r="J66" s="338"/>
      <c r="K66" s="72" t="s">
        <v>29</v>
      </c>
      <c r="L66" s="314">
        <f t="shared" si="4"/>
        <v>0</v>
      </c>
      <c r="M66" s="274"/>
      <c r="N66" s="274"/>
      <c r="O66" s="6" t="e">
        <f t="shared" si="8"/>
        <v>#VALUE!</v>
      </c>
      <c r="P66" s="33" t="s">
        <v>13</v>
      </c>
      <c r="Q66" s="314">
        <f t="shared" si="9"/>
        <v>0</v>
      </c>
      <c r="R66" s="4" t="s">
        <v>52</v>
      </c>
      <c r="S66" s="5">
        <f t="shared" si="5"/>
        <v>0</v>
      </c>
      <c r="T66" s="41" t="str">
        <f t="shared" si="6"/>
        <v/>
      </c>
      <c r="U66" s="41" t="str">
        <f t="shared" si="10"/>
        <v/>
      </c>
      <c r="V66" s="41" t="str">
        <f t="shared" si="11"/>
        <v/>
      </c>
      <c r="W66" s="41" t="str">
        <f t="shared" si="12"/>
        <v/>
      </c>
      <c r="X66" s="291"/>
      <c r="Y66" s="41" t="str">
        <f t="shared" si="7"/>
        <v/>
      </c>
      <c r="Z66" s="286" t="str">
        <f t="shared" si="13"/>
        <v/>
      </c>
      <c r="AA66" s="368"/>
      <c r="AB66" s="41" t="str">
        <f t="shared" si="14"/>
        <v/>
      </c>
      <c r="AC66" s="41" t="str">
        <f t="shared" si="15"/>
        <v/>
      </c>
      <c r="AD66" s="41" t="str">
        <f t="shared" si="16"/>
        <v/>
      </c>
      <c r="AE66" s="41" t="str">
        <f t="shared" si="17"/>
        <v/>
      </c>
      <c r="AF66" s="100"/>
      <c r="AG66" s="100"/>
      <c r="AJ66" s="10"/>
      <c r="AK66" s="10"/>
      <c r="AL66" s="10"/>
      <c r="AM66" s="10"/>
      <c r="AN66" s="10"/>
    </row>
    <row r="67" spans="1:40" ht="26.25" customHeight="1" x14ac:dyDescent="0.25">
      <c r="A67" s="74" t="str">
        <f>IF(B67="","",MAX($A$8:A66)+1)</f>
        <v/>
      </c>
      <c r="B67" s="73"/>
      <c r="C67" s="368"/>
      <c r="D67" s="141"/>
      <c r="E67" s="314" t="str">
        <f t="shared" si="0"/>
        <v/>
      </c>
      <c r="F67" s="314" t="str">
        <f t="shared" si="1"/>
        <v/>
      </c>
      <c r="G67" s="368"/>
      <c r="H67" s="6" t="str">
        <f t="shared" si="2"/>
        <v/>
      </c>
      <c r="I67" s="5" t="str">
        <f t="shared" si="3"/>
        <v/>
      </c>
      <c r="J67" s="338"/>
      <c r="K67" s="72" t="s">
        <v>29</v>
      </c>
      <c r="L67" s="314">
        <f t="shared" si="4"/>
        <v>0</v>
      </c>
      <c r="M67" s="274"/>
      <c r="N67" s="274"/>
      <c r="O67" s="6" t="e">
        <f t="shared" si="8"/>
        <v>#VALUE!</v>
      </c>
      <c r="P67" s="33" t="s">
        <v>13</v>
      </c>
      <c r="Q67" s="314">
        <f t="shared" si="9"/>
        <v>0</v>
      </c>
      <c r="R67" s="4" t="s">
        <v>52</v>
      </c>
      <c r="S67" s="5">
        <f t="shared" si="5"/>
        <v>0</v>
      </c>
      <c r="T67" s="41" t="str">
        <f t="shared" si="6"/>
        <v/>
      </c>
      <c r="U67" s="41" t="str">
        <f t="shared" si="10"/>
        <v/>
      </c>
      <c r="V67" s="41" t="str">
        <f t="shared" si="11"/>
        <v/>
      </c>
      <c r="W67" s="41" t="str">
        <f t="shared" si="12"/>
        <v/>
      </c>
      <c r="X67" s="291"/>
      <c r="Y67" s="41" t="str">
        <f t="shared" si="7"/>
        <v/>
      </c>
      <c r="Z67" s="286" t="str">
        <f t="shared" si="13"/>
        <v/>
      </c>
      <c r="AA67" s="368"/>
      <c r="AB67" s="41" t="str">
        <f t="shared" si="14"/>
        <v/>
      </c>
      <c r="AC67" s="41" t="str">
        <f t="shared" si="15"/>
        <v/>
      </c>
      <c r="AD67" s="41" t="str">
        <f t="shared" si="16"/>
        <v/>
      </c>
      <c r="AE67" s="41" t="str">
        <f t="shared" si="17"/>
        <v/>
      </c>
      <c r="AF67" s="100"/>
      <c r="AG67" s="100"/>
      <c r="AJ67" s="10"/>
      <c r="AK67" s="10"/>
      <c r="AL67" s="10"/>
      <c r="AM67" s="10"/>
      <c r="AN67" s="10"/>
    </row>
    <row r="68" spans="1:40" ht="26.25" customHeight="1" x14ac:dyDescent="0.25">
      <c r="A68" s="74" t="str">
        <f>IF(B68="","",MAX($A$8:A67)+1)</f>
        <v/>
      </c>
      <c r="B68" s="73"/>
      <c r="C68" s="368"/>
      <c r="D68" s="141"/>
      <c r="E68" s="314" t="str">
        <f t="shared" si="0"/>
        <v/>
      </c>
      <c r="F68" s="314" t="str">
        <f t="shared" si="1"/>
        <v/>
      </c>
      <c r="G68" s="368"/>
      <c r="H68" s="6" t="str">
        <f t="shared" si="2"/>
        <v/>
      </c>
      <c r="I68" s="5" t="str">
        <f t="shared" si="3"/>
        <v/>
      </c>
      <c r="J68" s="338"/>
      <c r="K68" s="72" t="s">
        <v>29</v>
      </c>
      <c r="L68" s="314">
        <f t="shared" si="4"/>
        <v>0</v>
      </c>
      <c r="M68" s="274"/>
      <c r="N68" s="274"/>
      <c r="O68" s="6" t="e">
        <f t="shared" si="8"/>
        <v>#VALUE!</v>
      </c>
      <c r="P68" s="33" t="s">
        <v>13</v>
      </c>
      <c r="Q68" s="314">
        <f t="shared" si="9"/>
        <v>0</v>
      </c>
      <c r="R68" s="4" t="s">
        <v>52</v>
      </c>
      <c r="S68" s="5">
        <f t="shared" si="5"/>
        <v>0</v>
      </c>
      <c r="T68" s="41" t="str">
        <f t="shared" si="6"/>
        <v/>
      </c>
      <c r="U68" s="41" t="str">
        <f t="shared" si="10"/>
        <v/>
      </c>
      <c r="V68" s="41" t="str">
        <f t="shared" si="11"/>
        <v/>
      </c>
      <c r="W68" s="41" t="str">
        <f t="shared" si="12"/>
        <v/>
      </c>
      <c r="X68" s="291"/>
      <c r="Y68" s="41" t="str">
        <f t="shared" si="7"/>
        <v/>
      </c>
      <c r="Z68" s="286" t="str">
        <f t="shared" si="13"/>
        <v/>
      </c>
      <c r="AA68" s="368"/>
      <c r="AB68" s="41" t="str">
        <f t="shared" si="14"/>
        <v/>
      </c>
      <c r="AC68" s="41" t="str">
        <f t="shared" si="15"/>
        <v/>
      </c>
      <c r="AD68" s="41" t="str">
        <f t="shared" si="16"/>
        <v/>
      </c>
      <c r="AE68" s="41" t="str">
        <f t="shared" si="17"/>
        <v/>
      </c>
      <c r="AF68" s="100"/>
      <c r="AG68" s="100"/>
      <c r="AJ68" s="10"/>
      <c r="AK68" s="10"/>
      <c r="AL68" s="10"/>
      <c r="AM68" s="10"/>
      <c r="AN68" s="10"/>
    </row>
    <row r="69" spans="1:40" ht="26.25" customHeight="1" x14ac:dyDescent="0.25">
      <c r="A69" s="74" t="str">
        <f>IF(B69="","",MAX($A$8:A68)+1)</f>
        <v/>
      </c>
      <c r="B69" s="73"/>
      <c r="C69" s="368"/>
      <c r="D69" s="141"/>
      <c r="E69" s="314" t="str">
        <f t="shared" si="0"/>
        <v/>
      </c>
      <c r="F69" s="314" t="str">
        <f t="shared" si="1"/>
        <v/>
      </c>
      <c r="G69" s="368"/>
      <c r="H69" s="6" t="str">
        <f t="shared" si="2"/>
        <v/>
      </c>
      <c r="I69" s="5" t="str">
        <f t="shared" si="3"/>
        <v/>
      </c>
      <c r="J69" s="338"/>
      <c r="K69" s="72" t="s">
        <v>29</v>
      </c>
      <c r="L69" s="314">
        <f t="shared" si="4"/>
        <v>0</v>
      </c>
      <c r="M69" s="274"/>
      <c r="N69" s="274"/>
      <c r="O69" s="6" t="e">
        <f t="shared" si="8"/>
        <v>#VALUE!</v>
      </c>
      <c r="P69" s="33" t="s">
        <v>13</v>
      </c>
      <c r="Q69" s="314">
        <f t="shared" si="9"/>
        <v>0</v>
      </c>
      <c r="R69" s="4" t="s">
        <v>52</v>
      </c>
      <c r="S69" s="5">
        <f t="shared" si="5"/>
        <v>0</v>
      </c>
      <c r="T69" s="41" t="str">
        <f t="shared" si="6"/>
        <v/>
      </c>
      <c r="U69" s="41" t="str">
        <f t="shared" si="10"/>
        <v/>
      </c>
      <c r="V69" s="41" t="str">
        <f t="shared" si="11"/>
        <v/>
      </c>
      <c r="W69" s="41" t="str">
        <f t="shared" si="12"/>
        <v/>
      </c>
      <c r="X69" s="291"/>
      <c r="Y69" s="41" t="str">
        <f t="shared" si="7"/>
        <v/>
      </c>
      <c r="Z69" s="286" t="str">
        <f t="shared" si="13"/>
        <v/>
      </c>
      <c r="AA69" s="368"/>
      <c r="AB69" s="41" t="str">
        <f t="shared" si="14"/>
        <v/>
      </c>
      <c r="AC69" s="41" t="str">
        <f t="shared" si="15"/>
        <v/>
      </c>
      <c r="AD69" s="41" t="str">
        <f t="shared" si="16"/>
        <v/>
      </c>
      <c r="AE69" s="41" t="str">
        <f t="shared" si="17"/>
        <v/>
      </c>
      <c r="AF69" s="100"/>
      <c r="AG69" s="100"/>
      <c r="AJ69" s="10"/>
      <c r="AK69" s="10"/>
      <c r="AL69" s="10"/>
      <c r="AM69" s="10"/>
      <c r="AN69" s="10"/>
    </row>
    <row r="70" spans="1:40" ht="26.25" customHeight="1" x14ac:dyDescent="0.25">
      <c r="A70" s="74" t="str">
        <f>IF(B70="","",MAX($A$8:A69)+1)</f>
        <v/>
      </c>
      <c r="B70" s="73"/>
      <c r="C70" s="368"/>
      <c r="D70" s="141"/>
      <c r="E70" s="314" t="str">
        <f t="shared" si="0"/>
        <v/>
      </c>
      <c r="F70" s="314" t="str">
        <f t="shared" si="1"/>
        <v/>
      </c>
      <c r="G70" s="368"/>
      <c r="H70" s="6" t="str">
        <f t="shared" si="2"/>
        <v/>
      </c>
      <c r="I70" s="5" t="str">
        <f t="shared" si="3"/>
        <v/>
      </c>
      <c r="J70" s="338"/>
      <c r="K70" s="72" t="s">
        <v>29</v>
      </c>
      <c r="L70" s="314">
        <f t="shared" si="4"/>
        <v>0</v>
      </c>
      <c r="M70" s="274"/>
      <c r="N70" s="274"/>
      <c r="O70" s="6" t="e">
        <f t="shared" si="8"/>
        <v>#VALUE!</v>
      </c>
      <c r="P70" s="33" t="s">
        <v>13</v>
      </c>
      <c r="Q70" s="314">
        <f t="shared" si="9"/>
        <v>0</v>
      </c>
      <c r="R70" s="4" t="s">
        <v>52</v>
      </c>
      <c r="S70" s="5">
        <f t="shared" si="5"/>
        <v>0</v>
      </c>
      <c r="T70" s="41" t="str">
        <f t="shared" si="6"/>
        <v/>
      </c>
      <c r="U70" s="41" t="str">
        <f t="shared" si="10"/>
        <v/>
      </c>
      <c r="V70" s="41" t="str">
        <f t="shared" si="11"/>
        <v/>
      </c>
      <c r="W70" s="41" t="str">
        <f t="shared" si="12"/>
        <v/>
      </c>
      <c r="X70" s="291"/>
      <c r="Y70" s="41" t="str">
        <f t="shared" si="7"/>
        <v/>
      </c>
      <c r="Z70" s="286" t="str">
        <f t="shared" si="13"/>
        <v/>
      </c>
      <c r="AA70" s="368"/>
      <c r="AB70" s="41" t="str">
        <f t="shared" si="14"/>
        <v/>
      </c>
      <c r="AC70" s="41" t="str">
        <f t="shared" si="15"/>
        <v/>
      </c>
      <c r="AD70" s="41" t="str">
        <f t="shared" si="16"/>
        <v/>
      </c>
      <c r="AE70" s="41" t="str">
        <f t="shared" si="17"/>
        <v/>
      </c>
      <c r="AF70" s="100"/>
      <c r="AG70" s="100"/>
      <c r="AJ70" s="10"/>
      <c r="AK70" s="10"/>
      <c r="AL70" s="10"/>
      <c r="AM70" s="10"/>
      <c r="AN70" s="10"/>
    </row>
    <row r="71" spans="1:40" ht="26.25" customHeight="1" x14ac:dyDescent="0.25">
      <c r="A71" s="74" t="str">
        <f>IF(B71="","",MAX($A$8:A70)+1)</f>
        <v/>
      </c>
      <c r="B71" s="73"/>
      <c r="C71" s="368"/>
      <c r="D71" s="141"/>
      <c r="E71" s="314" t="str">
        <f t="shared" si="0"/>
        <v/>
      </c>
      <c r="F71" s="314" t="str">
        <f t="shared" si="1"/>
        <v/>
      </c>
      <c r="G71" s="368"/>
      <c r="H71" s="6" t="str">
        <f t="shared" si="2"/>
        <v/>
      </c>
      <c r="I71" s="5" t="str">
        <f t="shared" si="3"/>
        <v/>
      </c>
      <c r="J71" s="338"/>
      <c r="K71" s="72" t="s">
        <v>29</v>
      </c>
      <c r="L71" s="314">
        <f t="shared" si="4"/>
        <v>0</v>
      </c>
      <c r="M71" s="274"/>
      <c r="N71" s="274"/>
      <c r="O71" s="6" t="e">
        <f t="shared" si="8"/>
        <v>#VALUE!</v>
      </c>
      <c r="P71" s="33" t="s">
        <v>13</v>
      </c>
      <c r="Q71" s="314">
        <f t="shared" si="9"/>
        <v>0</v>
      </c>
      <c r="R71" s="4" t="s">
        <v>52</v>
      </c>
      <c r="S71" s="5">
        <f t="shared" si="5"/>
        <v>0</v>
      </c>
      <c r="T71" s="41" t="str">
        <f t="shared" si="6"/>
        <v/>
      </c>
      <c r="U71" s="41" t="str">
        <f t="shared" si="10"/>
        <v/>
      </c>
      <c r="V71" s="41" t="str">
        <f t="shared" si="11"/>
        <v/>
      </c>
      <c r="W71" s="41" t="str">
        <f t="shared" si="12"/>
        <v/>
      </c>
      <c r="X71" s="291"/>
      <c r="Y71" s="41" t="str">
        <f t="shared" si="7"/>
        <v/>
      </c>
      <c r="Z71" s="286" t="str">
        <f t="shared" si="13"/>
        <v/>
      </c>
      <c r="AA71" s="368"/>
      <c r="AB71" s="41" t="str">
        <f t="shared" si="14"/>
        <v/>
      </c>
      <c r="AC71" s="41" t="str">
        <f t="shared" si="15"/>
        <v/>
      </c>
      <c r="AD71" s="41" t="str">
        <f t="shared" si="16"/>
        <v/>
      </c>
      <c r="AE71" s="41" t="str">
        <f t="shared" si="17"/>
        <v/>
      </c>
      <c r="AF71" s="100"/>
      <c r="AG71" s="100"/>
      <c r="AJ71" s="10"/>
      <c r="AK71" s="10"/>
      <c r="AL71" s="10"/>
      <c r="AM71" s="10"/>
      <c r="AN71" s="10"/>
    </row>
    <row r="72" spans="1:40" ht="26.25" customHeight="1" x14ac:dyDescent="0.25">
      <c r="A72" s="74" t="str">
        <f>IF(B72="","",MAX($A$8:A71)+1)</f>
        <v/>
      </c>
      <c r="B72" s="73"/>
      <c r="C72" s="368"/>
      <c r="D72" s="141"/>
      <c r="E72" s="314" t="str">
        <f t="shared" ref="E72:E135" si="18">IF(OR(D72="",D72="keine"),"",VLOOKUP(D72,NSollA,2,FALSE))</f>
        <v/>
      </c>
      <c r="F72" s="314" t="str">
        <f t="shared" ref="F72:F135" si="19">IF(OR(D72="",D72="keine"),"",VLOOKUP(D72,NSollA,3,FALSE))</f>
        <v/>
      </c>
      <c r="G72" s="368"/>
      <c r="H72" s="6" t="str">
        <f t="shared" ref="H72:H135" si="20">IF(OR(D72="",D72="keine",G72=""),"",IF(G72&lt;=E72,F72-(E72-G72)*VLOOKUP(D72,NSollA,5,FALSE),F72+(G72-E72)*VLOOKUP(D72,NSollA,4,FALSE)))</f>
        <v/>
      </c>
      <c r="I72" s="5" t="str">
        <f t="shared" ref="I72:I135" si="21">IF(OR(D72="",D72="keine",G72=""),"",VLOOKUP(D72,NSollA,6,FALSE))</f>
        <v/>
      </c>
      <c r="J72" s="338"/>
      <c r="K72" s="72" t="s">
        <v>29</v>
      </c>
      <c r="L72" s="314">
        <f t="shared" ref="L72:L135" si="22">VLOOKUP(K72,NSollHumus,2,FALSE)</f>
        <v>0</v>
      </c>
      <c r="M72" s="274"/>
      <c r="N72" s="274"/>
      <c r="O72" s="6" t="e">
        <f t="shared" si="8"/>
        <v>#VALUE!</v>
      </c>
      <c r="P72" s="33" t="s">
        <v>13</v>
      </c>
      <c r="Q72" s="314">
        <f t="shared" ref="Q72:Q135" si="23">VLOOKUP(P72,NSollZF,2,FALSE)</f>
        <v>0</v>
      </c>
      <c r="R72" s="4" t="s">
        <v>52</v>
      </c>
      <c r="S72" s="5">
        <f t="shared" ref="S72:S135" si="24">VLOOKUP(R72,NSollVF,2,FALSE)</f>
        <v>0</v>
      </c>
      <c r="T72" s="41" t="str">
        <f t="shared" ref="T72:T135" si="25">IF(OR(D72="",D72="keine",G72=""),"",IF(O72&lt;0,0,O72))</f>
        <v/>
      </c>
      <c r="U72" s="41" t="str">
        <f t="shared" ref="U72:U135" si="26">IF(OR(D72="",D72="keine",G72=""),"",IF(O72&lt;0,0,O72*C72))</f>
        <v/>
      </c>
      <c r="V72" s="41" t="str">
        <f t="shared" si="11"/>
        <v/>
      </c>
      <c r="W72" s="41" t="str">
        <f t="shared" si="12"/>
        <v/>
      </c>
      <c r="X72" s="291"/>
      <c r="Y72" s="41" t="str">
        <f t="shared" ref="Y72:Y135" si="27">IF(X72="","",X72*C72)</f>
        <v/>
      </c>
      <c r="Z72" s="286" t="str">
        <f t="shared" si="13"/>
        <v/>
      </c>
      <c r="AA72" s="368"/>
      <c r="AB72" s="41" t="str">
        <f t="shared" si="14"/>
        <v/>
      </c>
      <c r="AC72" s="41" t="str">
        <f t="shared" si="15"/>
        <v/>
      </c>
      <c r="AD72" s="41" t="str">
        <f t="shared" si="16"/>
        <v/>
      </c>
      <c r="AE72" s="41" t="str">
        <f t="shared" si="17"/>
        <v/>
      </c>
      <c r="AF72" s="100"/>
      <c r="AG72" s="100"/>
      <c r="AJ72" s="10"/>
      <c r="AK72" s="10"/>
      <c r="AL72" s="10"/>
      <c r="AM72" s="10"/>
      <c r="AN72" s="10"/>
    </row>
    <row r="73" spans="1:40" ht="26.25" customHeight="1" x14ac:dyDescent="0.25">
      <c r="A73" s="74" t="str">
        <f>IF(B73="","",MAX($A$8:A72)+1)</f>
        <v/>
      </c>
      <c r="B73" s="73"/>
      <c r="C73" s="368"/>
      <c r="D73" s="141"/>
      <c r="E73" s="314" t="str">
        <f t="shared" si="18"/>
        <v/>
      </c>
      <c r="F73" s="314" t="str">
        <f t="shared" si="19"/>
        <v/>
      </c>
      <c r="G73" s="368"/>
      <c r="H73" s="6" t="str">
        <f t="shared" si="20"/>
        <v/>
      </c>
      <c r="I73" s="5" t="str">
        <f t="shared" si="21"/>
        <v/>
      </c>
      <c r="J73" s="338"/>
      <c r="K73" s="72" t="s">
        <v>29</v>
      </c>
      <c r="L73" s="314">
        <f t="shared" si="22"/>
        <v>0</v>
      </c>
      <c r="M73" s="274"/>
      <c r="N73" s="274"/>
      <c r="O73" s="6" t="e">
        <f t="shared" ref="O73:O136" si="28">H73-J73-M73-N73-L73-S73-Q73</f>
        <v>#VALUE!</v>
      </c>
      <c r="P73" s="33" t="s">
        <v>13</v>
      </c>
      <c r="Q73" s="314">
        <f t="shared" si="23"/>
        <v>0</v>
      </c>
      <c r="R73" s="4" t="s">
        <v>52</v>
      </c>
      <c r="S73" s="5">
        <f t="shared" si="24"/>
        <v>0</v>
      </c>
      <c r="T73" s="41" t="str">
        <f t="shared" si="25"/>
        <v/>
      </c>
      <c r="U73" s="41" t="str">
        <f t="shared" si="26"/>
        <v/>
      </c>
      <c r="V73" s="41" t="str">
        <f t="shared" ref="V73:V136" si="29">IF(OR(D73="",D73="keine",G73=""),"",IF(O73&lt;0,0,O73*0.8))</f>
        <v/>
      </c>
      <c r="W73" s="41" t="str">
        <f t="shared" ref="W73:W136" si="30">IF(OR(D73="",D73="keine",G73=""),"",IF(U73&lt;0,0,(U73*0.8)))</f>
        <v/>
      </c>
      <c r="X73" s="291"/>
      <c r="Y73" s="41" t="str">
        <f t="shared" si="27"/>
        <v/>
      </c>
      <c r="Z73" s="286" t="str">
        <f t="shared" ref="Z73:Z136" si="31">IF(X73="","",IF(X73&gt;T73,"Achtung: N-Überhang!",""))</f>
        <v/>
      </c>
      <c r="AA73" s="368"/>
      <c r="AB73" s="41" t="str">
        <f t="shared" ref="AB73:AB136" si="32">IF(OR(D73="",D73="keine",G73=""),"",IF(V73&lt;0,0,V73)-AA73)</f>
        <v/>
      </c>
      <c r="AC73" s="41" t="str">
        <f t="shared" ref="AC73:AC136" si="33">IF(OR(D73="",D73="keine",G73=""),"",IF(W73&lt;0,0,(V73-AA73)*C73))</f>
        <v/>
      </c>
      <c r="AD73" s="41" t="str">
        <f t="shared" ref="AD73:AD136" si="34">IF(X73="","",X73-AA73)</f>
        <v/>
      </c>
      <c r="AE73" s="41" t="str">
        <f t="shared" ref="AE73:AE136" si="35">IF(Y73="","",AD73*C73)</f>
        <v/>
      </c>
      <c r="AF73" s="100"/>
      <c r="AG73" s="100"/>
      <c r="AJ73" s="10"/>
      <c r="AK73" s="10"/>
      <c r="AL73" s="10"/>
      <c r="AM73" s="10"/>
      <c r="AN73" s="10"/>
    </row>
    <row r="74" spans="1:40" ht="26.25" customHeight="1" x14ac:dyDescent="0.25">
      <c r="A74" s="74" t="str">
        <f>IF(B74="","",MAX($A$8:A73)+1)</f>
        <v/>
      </c>
      <c r="B74" s="73"/>
      <c r="C74" s="368"/>
      <c r="D74" s="141"/>
      <c r="E74" s="314" t="str">
        <f t="shared" si="18"/>
        <v/>
      </c>
      <c r="F74" s="314" t="str">
        <f t="shared" si="19"/>
        <v/>
      </c>
      <c r="G74" s="368"/>
      <c r="H74" s="6" t="str">
        <f t="shared" si="20"/>
        <v/>
      </c>
      <c r="I74" s="5" t="str">
        <f t="shared" si="21"/>
        <v/>
      </c>
      <c r="J74" s="338"/>
      <c r="K74" s="72" t="s">
        <v>29</v>
      </c>
      <c r="L74" s="314">
        <f t="shared" si="22"/>
        <v>0</v>
      </c>
      <c r="M74" s="274"/>
      <c r="N74" s="274"/>
      <c r="O74" s="6" t="e">
        <f t="shared" si="28"/>
        <v>#VALUE!</v>
      </c>
      <c r="P74" s="33" t="s">
        <v>13</v>
      </c>
      <c r="Q74" s="314">
        <f t="shared" si="23"/>
        <v>0</v>
      </c>
      <c r="R74" s="4" t="s">
        <v>52</v>
      </c>
      <c r="S74" s="5">
        <f t="shared" si="24"/>
        <v>0</v>
      </c>
      <c r="T74" s="41" t="str">
        <f t="shared" si="25"/>
        <v/>
      </c>
      <c r="U74" s="41" t="str">
        <f t="shared" si="26"/>
        <v/>
      </c>
      <c r="V74" s="41" t="str">
        <f t="shared" si="29"/>
        <v/>
      </c>
      <c r="W74" s="41" t="str">
        <f t="shared" si="30"/>
        <v/>
      </c>
      <c r="X74" s="291"/>
      <c r="Y74" s="41" t="str">
        <f t="shared" si="27"/>
        <v/>
      </c>
      <c r="Z74" s="286" t="str">
        <f t="shared" si="31"/>
        <v/>
      </c>
      <c r="AA74" s="368"/>
      <c r="AB74" s="41" t="str">
        <f t="shared" si="32"/>
        <v/>
      </c>
      <c r="AC74" s="41" t="str">
        <f t="shared" si="33"/>
        <v/>
      </c>
      <c r="AD74" s="41" t="str">
        <f t="shared" si="34"/>
        <v/>
      </c>
      <c r="AE74" s="41" t="str">
        <f t="shared" si="35"/>
        <v/>
      </c>
      <c r="AF74" s="100"/>
      <c r="AG74" s="100"/>
      <c r="AJ74" s="10"/>
      <c r="AK74" s="10"/>
      <c r="AL74" s="10"/>
      <c r="AM74" s="10"/>
      <c r="AN74" s="10"/>
    </row>
    <row r="75" spans="1:40" ht="26.25" customHeight="1" x14ac:dyDescent="0.25">
      <c r="A75" s="74" t="str">
        <f>IF(B75="","",MAX($A$8:A74)+1)</f>
        <v/>
      </c>
      <c r="B75" s="73"/>
      <c r="C75" s="368"/>
      <c r="D75" s="141"/>
      <c r="E75" s="314" t="str">
        <f t="shared" si="18"/>
        <v/>
      </c>
      <c r="F75" s="314" t="str">
        <f t="shared" si="19"/>
        <v/>
      </c>
      <c r="G75" s="368"/>
      <c r="H75" s="6" t="str">
        <f t="shared" si="20"/>
        <v/>
      </c>
      <c r="I75" s="5" t="str">
        <f t="shared" si="21"/>
        <v/>
      </c>
      <c r="J75" s="338"/>
      <c r="K75" s="72" t="s">
        <v>29</v>
      </c>
      <c r="L75" s="314">
        <f t="shared" si="22"/>
        <v>0</v>
      </c>
      <c r="M75" s="274"/>
      <c r="N75" s="274"/>
      <c r="O75" s="6" t="e">
        <f t="shared" si="28"/>
        <v>#VALUE!</v>
      </c>
      <c r="P75" s="33" t="s">
        <v>13</v>
      </c>
      <c r="Q75" s="314">
        <f t="shared" si="23"/>
        <v>0</v>
      </c>
      <c r="R75" s="4" t="s">
        <v>52</v>
      </c>
      <c r="S75" s="5">
        <f t="shared" si="24"/>
        <v>0</v>
      </c>
      <c r="T75" s="41" t="str">
        <f t="shared" si="25"/>
        <v/>
      </c>
      <c r="U75" s="41" t="str">
        <f t="shared" si="26"/>
        <v/>
      </c>
      <c r="V75" s="41" t="str">
        <f t="shared" si="29"/>
        <v/>
      </c>
      <c r="W75" s="41" t="str">
        <f t="shared" si="30"/>
        <v/>
      </c>
      <c r="X75" s="291"/>
      <c r="Y75" s="41" t="str">
        <f t="shared" si="27"/>
        <v/>
      </c>
      <c r="Z75" s="286" t="str">
        <f t="shared" si="31"/>
        <v/>
      </c>
      <c r="AA75" s="368"/>
      <c r="AB75" s="41" t="str">
        <f t="shared" si="32"/>
        <v/>
      </c>
      <c r="AC75" s="41" t="str">
        <f t="shared" si="33"/>
        <v/>
      </c>
      <c r="AD75" s="41" t="str">
        <f t="shared" si="34"/>
        <v/>
      </c>
      <c r="AE75" s="41" t="str">
        <f t="shared" si="35"/>
        <v/>
      </c>
      <c r="AF75" s="100"/>
      <c r="AG75" s="100"/>
      <c r="AH75" s="111"/>
      <c r="AI75" s="112"/>
      <c r="AJ75" s="10"/>
      <c r="AK75" s="10"/>
      <c r="AL75" s="10"/>
      <c r="AM75" s="10"/>
      <c r="AN75" s="10"/>
    </row>
    <row r="76" spans="1:40" ht="26.25" customHeight="1" x14ac:dyDescent="0.25">
      <c r="A76" s="74" t="str">
        <f>IF(B76="","",MAX($A$8:A75)+1)</f>
        <v/>
      </c>
      <c r="B76" s="73"/>
      <c r="C76" s="368"/>
      <c r="D76" s="141"/>
      <c r="E76" s="314" t="str">
        <f t="shared" si="18"/>
        <v/>
      </c>
      <c r="F76" s="314" t="str">
        <f t="shared" si="19"/>
        <v/>
      </c>
      <c r="G76" s="368"/>
      <c r="H76" s="6" t="str">
        <f t="shared" si="20"/>
        <v/>
      </c>
      <c r="I76" s="5" t="str">
        <f t="shared" si="21"/>
        <v/>
      </c>
      <c r="J76" s="338"/>
      <c r="K76" s="72" t="s">
        <v>29</v>
      </c>
      <c r="L76" s="314">
        <f t="shared" si="22"/>
        <v>0</v>
      </c>
      <c r="M76" s="274"/>
      <c r="N76" s="274"/>
      <c r="O76" s="6" t="e">
        <f t="shared" si="28"/>
        <v>#VALUE!</v>
      </c>
      <c r="P76" s="33" t="s">
        <v>13</v>
      </c>
      <c r="Q76" s="314">
        <f t="shared" si="23"/>
        <v>0</v>
      </c>
      <c r="R76" s="4" t="s">
        <v>52</v>
      </c>
      <c r="S76" s="5">
        <f t="shared" si="24"/>
        <v>0</v>
      </c>
      <c r="T76" s="41" t="str">
        <f t="shared" si="25"/>
        <v/>
      </c>
      <c r="U76" s="41" t="str">
        <f t="shared" si="26"/>
        <v/>
      </c>
      <c r="V76" s="41" t="str">
        <f t="shared" si="29"/>
        <v/>
      </c>
      <c r="W76" s="41" t="str">
        <f t="shared" si="30"/>
        <v/>
      </c>
      <c r="X76" s="291"/>
      <c r="Y76" s="41" t="str">
        <f t="shared" si="27"/>
        <v/>
      </c>
      <c r="Z76" s="286" t="str">
        <f t="shared" si="31"/>
        <v/>
      </c>
      <c r="AA76" s="368"/>
      <c r="AB76" s="41" t="str">
        <f t="shared" si="32"/>
        <v/>
      </c>
      <c r="AC76" s="41" t="str">
        <f t="shared" si="33"/>
        <v/>
      </c>
      <c r="AD76" s="41" t="str">
        <f t="shared" si="34"/>
        <v/>
      </c>
      <c r="AE76" s="41" t="str">
        <f t="shared" si="35"/>
        <v/>
      </c>
      <c r="AF76" s="100"/>
      <c r="AG76" s="100"/>
      <c r="AH76" s="111"/>
      <c r="AI76" s="112"/>
      <c r="AJ76" s="10"/>
      <c r="AK76" s="10"/>
      <c r="AL76" s="10"/>
      <c r="AM76" s="10"/>
      <c r="AN76" s="10"/>
    </row>
    <row r="77" spans="1:40" ht="26.25" customHeight="1" x14ac:dyDescent="0.25">
      <c r="A77" s="74" t="str">
        <f>IF(B77="","",MAX($A$8:A76)+1)</f>
        <v/>
      </c>
      <c r="B77" s="73"/>
      <c r="C77" s="368"/>
      <c r="D77" s="141"/>
      <c r="E77" s="314" t="str">
        <f t="shared" si="18"/>
        <v/>
      </c>
      <c r="F77" s="314" t="str">
        <f t="shared" si="19"/>
        <v/>
      </c>
      <c r="G77" s="368"/>
      <c r="H77" s="6" t="str">
        <f t="shared" si="20"/>
        <v/>
      </c>
      <c r="I77" s="5" t="str">
        <f t="shared" si="21"/>
        <v/>
      </c>
      <c r="J77" s="338"/>
      <c r="K77" s="72" t="s">
        <v>29</v>
      </c>
      <c r="L77" s="314">
        <f t="shared" si="22"/>
        <v>0</v>
      </c>
      <c r="M77" s="274"/>
      <c r="N77" s="274"/>
      <c r="O77" s="6" t="e">
        <f t="shared" si="28"/>
        <v>#VALUE!</v>
      </c>
      <c r="P77" s="33" t="s">
        <v>13</v>
      </c>
      <c r="Q77" s="314">
        <f t="shared" si="23"/>
        <v>0</v>
      </c>
      <c r="R77" s="4" t="s">
        <v>52</v>
      </c>
      <c r="S77" s="5">
        <f t="shared" si="24"/>
        <v>0</v>
      </c>
      <c r="T77" s="41" t="str">
        <f t="shared" si="25"/>
        <v/>
      </c>
      <c r="U77" s="41" t="str">
        <f t="shared" si="26"/>
        <v/>
      </c>
      <c r="V77" s="41" t="str">
        <f t="shared" si="29"/>
        <v/>
      </c>
      <c r="W77" s="41" t="str">
        <f t="shared" si="30"/>
        <v/>
      </c>
      <c r="X77" s="291"/>
      <c r="Y77" s="41" t="str">
        <f t="shared" si="27"/>
        <v/>
      </c>
      <c r="Z77" s="286" t="str">
        <f t="shared" si="31"/>
        <v/>
      </c>
      <c r="AA77" s="368"/>
      <c r="AB77" s="41" t="str">
        <f t="shared" si="32"/>
        <v/>
      </c>
      <c r="AC77" s="41" t="str">
        <f t="shared" si="33"/>
        <v/>
      </c>
      <c r="AD77" s="41" t="str">
        <f t="shared" si="34"/>
        <v/>
      </c>
      <c r="AE77" s="41" t="str">
        <f t="shared" si="35"/>
        <v/>
      </c>
      <c r="AF77" s="100"/>
      <c r="AG77" s="100"/>
      <c r="AJ77" s="10"/>
      <c r="AK77" s="10"/>
      <c r="AL77" s="10"/>
      <c r="AM77" s="10"/>
      <c r="AN77" s="10"/>
    </row>
    <row r="78" spans="1:40" ht="26.25" customHeight="1" x14ac:dyDescent="0.25">
      <c r="A78" s="74" t="str">
        <f>IF(B78="","",MAX($A$8:A77)+1)</f>
        <v/>
      </c>
      <c r="B78" s="73"/>
      <c r="C78" s="368"/>
      <c r="D78" s="141"/>
      <c r="E78" s="314" t="str">
        <f t="shared" si="18"/>
        <v/>
      </c>
      <c r="F78" s="314" t="str">
        <f t="shared" si="19"/>
        <v/>
      </c>
      <c r="G78" s="368"/>
      <c r="H78" s="6" t="str">
        <f t="shared" si="20"/>
        <v/>
      </c>
      <c r="I78" s="5" t="str">
        <f t="shared" si="21"/>
        <v/>
      </c>
      <c r="J78" s="338"/>
      <c r="K78" s="72" t="s">
        <v>29</v>
      </c>
      <c r="L78" s="314">
        <f t="shared" si="22"/>
        <v>0</v>
      </c>
      <c r="M78" s="274"/>
      <c r="N78" s="274"/>
      <c r="O78" s="6" t="e">
        <f t="shared" si="28"/>
        <v>#VALUE!</v>
      </c>
      <c r="P78" s="33" t="s">
        <v>13</v>
      </c>
      <c r="Q78" s="314">
        <f t="shared" si="23"/>
        <v>0</v>
      </c>
      <c r="R78" s="4" t="s">
        <v>52</v>
      </c>
      <c r="S78" s="5">
        <f t="shared" si="24"/>
        <v>0</v>
      </c>
      <c r="T78" s="41" t="str">
        <f t="shared" si="25"/>
        <v/>
      </c>
      <c r="U78" s="41" t="str">
        <f t="shared" si="26"/>
        <v/>
      </c>
      <c r="V78" s="41" t="str">
        <f t="shared" si="29"/>
        <v/>
      </c>
      <c r="W78" s="41" t="str">
        <f t="shared" si="30"/>
        <v/>
      </c>
      <c r="X78" s="291"/>
      <c r="Y78" s="41" t="str">
        <f t="shared" si="27"/>
        <v/>
      </c>
      <c r="Z78" s="286" t="str">
        <f t="shared" si="31"/>
        <v/>
      </c>
      <c r="AA78" s="368"/>
      <c r="AB78" s="41" t="str">
        <f t="shared" si="32"/>
        <v/>
      </c>
      <c r="AC78" s="41" t="str">
        <f t="shared" si="33"/>
        <v/>
      </c>
      <c r="AD78" s="41" t="str">
        <f t="shared" si="34"/>
        <v/>
      </c>
      <c r="AE78" s="41" t="str">
        <f t="shared" si="35"/>
        <v/>
      </c>
      <c r="AF78" s="100"/>
      <c r="AG78" s="100"/>
      <c r="AI78" s="113"/>
      <c r="AJ78" s="10"/>
      <c r="AK78" s="10"/>
      <c r="AL78" s="10"/>
      <c r="AM78" s="10"/>
      <c r="AN78" s="10"/>
    </row>
    <row r="79" spans="1:40" ht="26.25" customHeight="1" x14ac:dyDescent="0.25">
      <c r="A79" s="74" t="str">
        <f>IF(B79="","",MAX($A$8:A78)+1)</f>
        <v/>
      </c>
      <c r="B79" s="73"/>
      <c r="C79" s="368"/>
      <c r="D79" s="141"/>
      <c r="E79" s="314" t="str">
        <f t="shared" si="18"/>
        <v/>
      </c>
      <c r="F79" s="314" t="str">
        <f t="shared" si="19"/>
        <v/>
      </c>
      <c r="G79" s="368"/>
      <c r="H79" s="6" t="str">
        <f t="shared" si="20"/>
        <v/>
      </c>
      <c r="I79" s="5" t="str">
        <f t="shared" si="21"/>
        <v/>
      </c>
      <c r="J79" s="338"/>
      <c r="K79" s="72" t="s">
        <v>29</v>
      </c>
      <c r="L79" s="314">
        <f t="shared" si="22"/>
        <v>0</v>
      </c>
      <c r="M79" s="274"/>
      <c r="N79" s="274"/>
      <c r="O79" s="6" t="e">
        <f t="shared" si="28"/>
        <v>#VALUE!</v>
      </c>
      <c r="P79" s="33" t="s">
        <v>13</v>
      </c>
      <c r="Q79" s="314">
        <f t="shared" si="23"/>
        <v>0</v>
      </c>
      <c r="R79" s="4" t="s">
        <v>52</v>
      </c>
      <c r="S79" s="5">
        <f t="shared" si="24"/>
        <v>0</v>
      </c>
      <c r="T79" s="41" t="str">
        <f t="shared" si="25"/>
        <v/>
      </c>
      <c r="U79" s="41" t="str">
        <f t="shared" si="26"/>
        <v/>
      </c>
      <c r="V79" s="41" t="str">
        <f t="shared" si="29"/>
        <v/>
      </c>
      <c r="W79" s="41" t="str">
        <f t="shared" si="30"/>
        <v/>
      </c>
      <c r="X79" s="291"/>
      <c r="Y79" s="41" t="str">
        <f t="shared" si="27"/>
        <v/>
      </c>
      <c r="Z79" s="286" t="str">
        <f t="shared" si="31"/>
        <v/>
      </c>
      <c r="AA79" s="368"/>
      <c r="AB79" s="41" t="str">
        <f t="shared" si="32"/>
        <v/>
      </c>
      <c r="AC79" s="41" t="str">
        <f t="shared" si="33"/>
        <v/>
      </c>
      <c r="AD79" s="41" t="str">
        <f t="shared" si="34"/>
        <v/>
      </c>
      <c r="AE79" s="41" t="str">
        <f t="shared" si="35"/>
        <v/>
      </c>
      <c r="AF79" s="100"/>
      <c r="AG79" s="114"/>
      <c r="AJ79" s="10"/>
      <c r="AK79" s="10"/>
      <c r="AL79" s="10"/>
      <c r="AM79" s="10"/>
      <c r="AN79" s="10"/>
    </row>
    <row r="80" spans="1:40" ht="26.25" customHeight="1" x14ac:dyDescent="0.25">
      <c r="A80" s="74" t="str">
        <f>IF(B80="","",MAX($A$8:A79)+1)</f>
        <v/>
      </c>
      <c r="B80" s="73"/>
      <c r="C80" s="368"/>
      <c r="D80" s="141"/>
      <c r="E80" s="314" t="str">
        <f t="shared" si="18"/>
        <v/>
      </c>
      <c r="F80" s="314" t="str">
        <f t="shared" si="19"/>
        <v/>
      </c>
      <c r="G80" s="368"/>
      <c r="H80" s="6" t="str">
        <f t="shared" si="20"/>
        <v/>
      </c>
      <c r="I80" s="5" t="str">
        <f t="shared" si="21"/>
        <v/>
      </c>
      <c r="J80" s="338"/>
      <c r="K80" s="72" t="s">
        <v>29</v>
      </c>
      <c r="L80" s="314">
        <f t="shared" si="22"/>
        <v>0</v>
      </c>
      <c r="M80" s="274"/>
      <c r="N80" s="274"/>
      <c r="O80" s="6" t="e">
        <f t="shared" si="28"/>
        <v>#VALUE!</v>
      </c>
      <c r="P80" s="33" t="s">
        <v>13</v>
      </c>
      <c r="Q80" s="314">
        <f t="shared" si="23"/>
        <v>0</v>
      </c>
      <c r="R80" s="4" t="s">
        <v>52</v>
      </c>
      <c r="S80" s="5">
        <f t="shared" si="24"/>
        <v>0</v>
      </c>
      <c r="T80" s="41" t="str">
        <f t="shared" si="25"/>
        <v/>
      </c>
      <c r="U80" s="41" t="str">
        <f t="shared" si="26"/>
        <v/>
      </c>
      <c r="V80" s="41" t="str">
        <f t="shared" si="29"/>
        <v/>
      </c>
      <c r="W80" s="41" t="str">
        <f t="shared" si="30"/>
        <v/>
      </c>
      <c r="X80" s="291"/>
      <c r="Y80" s="41" t="str">
        <f t="shared" si="27"/>
        <v/>
      </c>
      <c r="Z80" s="286" t="str">
        <f t="shared" si="31"/>
        <v/>
      </c>
      <c r="AA80" s="368"/>
      <c r="AB80" s="41" t="str">
        <f t="shared" si="32"/>
        <v/>
      </c>
      <c r="AC80" s="41" t="str">
        <f t="shared" si="33"/>
        <v/>
      </c>
      <c r="AD80" s="41" t="str">
        <f t="shared" si="34"/>
        <v/>
      </c>
      <c r="AE80" s="41" t="str">
        <f t="shared" si="35"/>
        <v/>
      </c>
      <c r="AF80" s="100"/>
      <c r="AG80" s="114"/>
      <c r="AJ80" s="10"/>
      <c r="AK80" s="10"/>
      <c r="AL80" s="10"/>
      <c r="AM80" s="10"/>
      <c r="AN80" s="10"/>
    </row>
    <row r="81" spans="1:40" ht="26.25" customHeight="1" x14ac:dyDescent="0.25">
      <c r="A81" s="74" t="str">
        <f>IF(B81="","",MAX($A$8:A80)+1)</f>
        <v/>
      </c>
      <c r="B81" s="73"/>
      <c r="C81" s="368"/>
      <c r="D81" s="141"/>
      <c r="E81" s="314" t="str">
        <f t="shared" si="18"/>
        <v/>
      </c>
      <c r="F81" s="314" t="str">
        <f t="shared" si="19"/>
        <v/>
      </c>
      <c r="G81" s="368"/>
      <c r="H81" s="6" t="str">
        <f t="shared" si="20"/>
        <v/>
      </c>
      <c r="I81" s="5" t="str">
        <f t="shared" si="21"/>
        <v/>
      </c>
      <c r="J81" s="338"/>
      <c r="K81" s="72" t="s">
        <v>29</v>
      </c>
      <c r="L81" s="314">
        <f t="shared" si="22"/>
        <v>0</v>
      </c>
      <c r="M81" s="274"/>
      <c r="N81" s="274"/>
      <c r="O81" s="6" t="e">
        <f t="shared" si="28"/>
        <v>#VALUE!</v>
      </c>
      <c r="P81" s="33" t="s">
        <v>13</v>
      </c>
      <c r="Q81" s="314">
        <f t="shared" si="23"/>
        <v>0</v>
      </c>
      <c r="R81" s="4" t="s">
        <v>52</v>
      </c>
      <c r="S81" s="5">
        <f t="shared" si="24"/>
        <v>0</v>
      </c>
      <c r="T81" s="41" t="str">
        <f t="shared" si="25"/>
        <v/>
      </c>
      <c r="U81" s="41" t="str">
        <f t="shared" si="26"/>
        <v/>
      </c>
      <c r="V81" s="41" t="str">
        <f t="shared" si="29"/>
        <v/>
      </c>
      <c r="W81" s="41" t="str">
        <f t="shared" si="30"/>
        <v/>
      </c>
      <c r="X81" s="291"/>
      <c r="Y81" s="41" t="str">
        <f t="shared" si="27"/>
        <v/>
      </c>
      <c r="Z81" s="286" t="str">
        <f t="shared" si="31"/>
        <v/>
      </c>
      <c r="AA81" s="368"/>
      <c r="AB81" s="41" t="str">
        <f t="shared" si="32"/>
        <v/>
      </c>
      <c r="AC81" s="41" t="str">
        <f t="shared" si="33"/>
        <v/>
      </c>
      <c r="AD81" s="41" t="str">
        <f t="shared" si="34"/>
        <v/>
      </c>
      <c r="AE81" s="41" t="str">
        <f t="shared" si="35"/>
        <v/>
      </c>
      <c r="AF81" s="100"/>
      <c r="AG81" s="100"/>
      <c r="AH81" s="10"/>
      <c r="AI81" s="10"/>
      <c r="AJ81" s="10"/>
      <c r="AK81" s="10"/>
      <c r="AL81" s="10"/>
      <c r="AM81" s="10"/>
      <c r="AN81" s="10"/>
    </row>
    <row r="82" spans="1:40" ht="26.25" customHeight="1" x14ac:dyDescent="0.25">
      <c r="A82" s="74" t="str">
        <f>IF(B82="","",MAX($A$8:A81)+1)</f>
        <v/>
      </c>
      <c r="B82" s="73"/>
      <c r="C82" s="368"/>
      <c r="D82" s="141"/>
      <c r="E82" s="314" t="str">
        <f t="shared" si="18"/>
        <v/>
      </c>
      <c r="F82" s="314" t="str">
        <f t="shared" si="19"/>
        <v/>
      </c>
      <c r="G82" s="368"/>
      <c r="H82" s="6" t="str">
        <f t="shared" si="20"/>
        <v/>
      </c>
      <c r="I82" s="5" t="str">
        <f t="shared" si="21"/>
        <v/>
      </c>
      <c r="J82" s="338"/>
      <c r="K82" s="72" t="s">
        <v>29</v>
      </c>
      <c r="L82" s="314">
        <f t="shared" si="22"/>
        <v>0</v>
      </c>
      <c r="M82" s="274"/>
      <c r="N82" s="274"/>
      <c r="O82" s="6" t="e">
        <f t="shared" si="28"/>
        <v>#VALUE!</v>
      </c>
      <c r="P82" s="33" t="s">
        <v>13</v>
      </c>
      <c r="Q82" s="314">
        <f t="shared" si="23"/>
        <v>0</v>
      </c>
      <c r="R82" s="4" t="s">
        <v>52</v>
      </c>
      <c r="S82" s="5">
        <f t="shared" si="24"/>
        <v>0</v>
      </c>
      <c r="T82" s="41" t="str">
        <f t="shared" si="25"/>
        <v/>
      </c>
      <c r="U82" s="41" t="str">
        <f t="shared" si="26"/>
        <v/>
      </c>
      <c r="V82" s="41" t="str">
        <f t="shared" si="29"/>
        <v/>
      </c>
      <c r="W82" s="41" t="str">
        <f t="shared" si="30"/>
        <v/>
      </c>
      <c r="X82" s="291"/>
      <c r="Y82" s="41" t="str">
        <f t="shared" si="27"/>
        <v/>
      </c>
      <c r="Z82" s="286" t="str">
        <f t="shared" si="31"/>
        <v/>
      </c>
      <c r="AA82" s="368"/>
      <c r="AB82" s="41" t="str">
        <f t="shared" si="32"/>
        <v/>
      </c>
      <c r="AC82" s="41" t="str">
        <f t="shared" si="33"/>
        <v/>
      </c>
      <c r="AD82" s="41" t="str">
        <f t="shared" si="34"/>
        <v/>
      </c>
      <c r="AE82" s="41" t="str">
        <f t="shared" si="35"/>
        <v/>
      </c>
      <c r="AF82" s="100"/>
      <c r="AG82" s="100"/>
      <c r="AH82" s="10"/>
      <c r="AI82" s="10"/>
      <c r="AJ82" s="10"/>
      <c r="AK82" s="10"/>
      <c r="AL82" s="10"/>
      <c r="AM82" s="10"/>
      <c r="AN82" s="10"/>
    </row>
    <row r="83" spans="1:40" ht="26.25" customHeight="1" x14ac:dyDescent="0.25">
      <c r="A83" s="74" t="str">
        <f>IF(B83="","",MAX($A$8:A82)+1)</f>
        <v/>
      </c>
      <c r="B83" s="73"/>
      <c r="C83" s="368"/>
      <c r="D83" s="141"/>
      <c r="E83" s="314" t="str">
        <f t="shared" si="18"/>
        <v/>
      </c>
      <c r="F83" s="314" t="str">
        <f t="shared" si="19"/>
        <v/>
      </c>
      <c r="G83" s="368"/>
      <c r="H83" s="6" t="str">
        <f t="shared" si="20"/>
        <v/>
      </c>
      <c r="I83" s="5" t="str">
        <f t="shared" si="21"/>
        <v/>
      </c>
      <c r="J83" s="338"/>
      <c r="K83" s="72" t="s">
        <v>29</v>
      </c>
      <c r="L83" s="314">
        <f t="shared" si="22"/>
        <v>0</v>
      </c>
      <c r="M83" s="274"/>
      <c r="N83" s="274"/>
      <c r="O83" s="6" t="e">
        <f t="shared" si="28"/>
        <v>#VALUE!</v>
      </c>
      <c r="P83" s="33" t="s">
        <v>13</v>
      </c>
      <c r="Q83" s="314">
        <f t="shared" si="23"/>
        <v>0</v>
      </c>
      <c r="R83" s="4" t="s">
        <v>52</v>
      </c>
      <c r="S83" s="5">
        <f t="shared" si="24"/>
        <v>0</v>
      </c>
      <c r="T83" s="41" t="str">
        <f t="shared" si="25"/>
        <v/>
      </c>
      <c r="U83" s="41" t="str">
        <f t="shared" si="26"/>
        <v/>
      </c>
      <c r="V83" s="41" t="str">
        <f t="shared" si="29"/>
        <v/>
      </c>
      <c r="W83" s="41" t="str">
        <f t="shared" si="30"/>
        <v/>
      </c>
      <c r="X83" s="291"/>
      <c r="Y83" s="41" t="str">
        <f t="shared" si="27"/>
        <v/>
      </c>
      <c r="Z83" s="286" t="str">
        <f t="shared" si="31"/>
        <v/>
      </c>
      <c r="AA83" s="368"/>
      <c r="AB83" s="41" t="str">
        <f t="shared" si="32"/>
        <v/>
      </c>
      <c r="AC83" s="41" t="str">
        <f t="shared" si="33"/>
        <v/>
      </c>
      <c r="AD83" s="41" t="str">
        <f t="shared" si="34"/>
        <v/>
      </c>
      <c r="AE83" s="41" t="str">
        <f t="shared" si="35"/>
        <v/>
      </c>
      <c r="AF83" s="100"/>
      <c r="AG83" s="100"/>
      <c r="AH83" s="10"/>
      <c r="AI83" s="10"/>
      <c r="AJ83" s="10"/>
      <c r="AK83" s="10"/>
      <c r="AL83" s="10"/>
      <c r="AM83" s="10"/>
      <c r="AN83" s="10"/>
    </row>
    <row r="84" spans="1:40" ht="26.25" customHeight="1" x14ac:dyDescent="0.25">
      <c r="A84" s="74" t="str">
        <f>IF(B84="","",MAX($A$8:A83)+1)</f>
        <v/>
      </c>
      <c r="B84" s="73"/>
      <c r="C84" s="368"/>
      <c r="D84" s="141"/>
      <c r="E84" s="314" t="str">
        <f t="shared" si="18"/>
        <v/>
      </c>
      <c r="F84" s="314" t="str">
        <f t="shared" si="19"/>
        <v/>
      </c>
      <c r="G84" s="368"/>
      <c r="H84" s="6" t="str">
        <f t="shared" si="20"/>
        <v/>
      </c>
      <c r="I84" s="5" t="str">
        <f t="shared" si="21"/>
        <v/>
      </c>
      <c r="J84" s="338"/>
      <c r="K84" s="72" t="s">
        <v>29</v>
      </c>
      <c r="L84" s="314">
        <f t="shared" si="22"/>
        <v>0</v>
      </c>
      <c r="M84" s="274"/>
      <c r="N84" s="274"/>
      <c r="O84" s="6" t="e">
        <f t="shared" si="28"/>
        <v>#VALUE!</v>
      </c>
      <c r="P84" s="33" t="s">
        <v>13</v>
      </c>
      <c r="Q84" s="314">
        <f t="shared" si="23"/>
        <v>0</v>
      </c>
      <c r="R84" s="4" t="s">
        <v>52</v>
      </c>
      <c r="S84" s="5">
        <f t="shared" si="24"/>
        <v>0</v>
      </c>
      <c r="T84" s="41" t="str">
        <f t="shared" si="25"/>
        <v/>
      </c>
      <c r="U84" s="41" t="str">
        <f t="shared" si="26"/>
        <v/>
      </c>
      <c r="V84" s="41" t="str">
        <f t="shared" si="29"/>
        <v/>
      </c>
      <c r="W84" s="41" t="str">
        <f t="shared" si="30"/>
        <v/>
      </c>
      <c r="X84" s="291"/>
      <c r="Y84" s="41" t="str">
        <f t="shared" si="27"/>
        <v/>
      </c>
      <c r="Z84" s="286" t="str">
        <f t="shared" si="31"/>
        <v/>
      </c>
      <c r="AA84" s="368"/>
      <c r="AB84" s="41" t="str">
        <f t="shared" si="32"/>
        <v/>
      </c>
      <c r="AC84" s="41" t="str">
        <f t="shared" si="33"/>
        <v/>
      </c>
      <c r="AD84" s="41" t="str">
        <f t="shared" si="34"/>
        <v/>
      </c>
      <c r="AE84" s="41" t="str">
        <f t="shared" si="35"/>
        <v/>
      </c>
      <c r="AF84" s="100"/>
      <c r="AG84" s="100"/>
      <c r="AH84" s="10"/>
      <c r="AI84" s="10"/>
      <c r="AJ84" s="10"/>
      <c r="AK84" s="10"/>
      <c r="AL84" s="10"/>
      <c r="AM84" s="10"/>
      <c r="AN84" s="10"/>
    </row>
    <row r="85" spans="1:40" ht="26.25" customHeight="1" x14ac:dyDescent="0.25">
      <c r="A85" s="74" t="str">
        <f>IF(B85="","",MAX($A$8:A84)+1)</f>
        <v/>
      </c>
      <c r="B85" s="73"/>
      <c r="C85" s="368"/>
      <c r="D85" s="141"/>
      <c r="E85" s="314" t="str">
        <f t="shared" si="18"/>
        <v/>
      </c>
      <c r="F85" s="314" t="str">
        <f t="shared" si="19"/>
        <v/>
      </c>
      <c r="G85" s="368"/>
      <c r="H85" s="6" t="str">
        <f t="shared" si="20"/>
        <v/>
      </c>
      <c r="I85" s="5" t="str">
        <f t="shared" si="21"/>
        <v/>
      </c>
      <c r="J85" s="338"/>
      <c r="K85" s="72" t="s">
        <v>29</v>
      </c>
      <c r="L85" s="314">
        <f t="shared" si="22"/>
        <v>0</v>
      </c>
      <c r="M85" s="274"/>
      <c r="N85" s="274"/>
      <c r="O85" s="6" t="e">
        <f t="shared" si="28"/>
        <v>#VALUE!</v>
      </c>
      <c r="P85" s="33" t="s">
        <v>13</v>
      </c>
      <c r="Q85" s="314">
        <f t="shared" si="23"/>
        <v>0</v>
      </c>
      <c r="R85" s="4" t="s">
        <v>52</v>
      </c>
      <c r="S85" s="5">
        <f t="shared" si="24"/>
        <v>0</v>
      </c>
      <c r="T85" s="41" t="str">
        <f t="shared" si="25"/>
        <v/>
      </c>
      <c r="U85" s="41" t="str">
        <f t="shared" si="26"/>
        <v/>
      </c>
      <c r="V85" s="41" t="str">
        <f t="shared" si="29"/>
        <v/>
      </c>
      <c r="W85" s="41" t="str">
        <f t="shared" si="30"/>
        <v/>
      </c>
      <c r="X85" s="291"/>
      <c r="Y85" s="41" t="str">
        <f t="shared" si="27"/>
        <v/>
      </c>
      <c r="Z85" s="286" t="str">
        <f t="shared" si="31"/>
        <v/>
      </c>
      <c r="AA85" s="368"/>
      <c r="AB85" s="41" t="str">
        <f t="shared" si="32"/>
        <v/>
      </c>
      <c r="AC85" s="41" t="str">
        <f t="shared" si="33"/>
        <v/>
      </c>
      <c r="AD85" s="41" t="str">
        <f t="shared" si="34"/>
        <v/>
      </c>
      <c r="AE85" s="41" t="str">
        <f t="shared" si="35"/>
        <v/>
      </c>
      <c r="AF85" s="100"/>
      <c r="AG85" s="100"/>
      <c r="AH85" s="10"/>
      <c r="AI85" s="10"/>
      <c r="AJ85" s="10"/>
      <c r="AK85" s="10"/>
      <c r="AL85" s="10"/>
      <c r="AM85" s="10"/>
      <c r="AN85" s="10"/>
    </row>
    <row r="86" spans="1:40" ht="26.25" customHeight="1" x14ac:dyDescent="0.25">
      <c r="A86" s="74" t="str">
        <f>IF(B86="","",MAX($A$8:A85)+1)</f>
        <v/>
      </c>
      <c r="B86" s="73"/>
      <c r="C86" s="368"/>
      <c r="D86" s="141"/>
      <c r="E86" s="314" t="str">
        <f t="shared" si="18"/>
        <v/>
      </c>
      <c r="F86" s="314" t="str">
        <f t="shared" si="19"/>
        <v/>
      </c>
      <c r="G86" s="368"/>
      <c r="H86" s="6" t="str">
        <f t="shared" si="20"/>
        <v/>
      </c>
      <c r="I86" s="5" t="str">
        <f t="shared" si="21"/>
        <v/>
      </c>
      <c r="J86" s="338"/>
      <c r="K86" s="72" t="s">
        <v>29</v>
      </c>
      <c r="L86" s="314">
        <f t="shared" si="22"/>
        <v>0</v>
      </c>
      <c r="M86" s="274"/>
      <c r="N86" s="274"/>
      <c r="O86" s="6" t="e">
        <f t="shared" si="28"/>
        <v>#VALUE!</v>
      </c>
      <c r="P86" s="33" t="s">
        <v>13</v>
      </c>
      <c r="Q86" s="314">
        <f t="shared" si="23"/>
        <v>0</v>
      </c>
      <c r="R86" s="4" t="s">
        <v>52</v>
      </c>
      <c r="S86" s="5">
        <f t="shared" si="24"/>
        <v>0</v>
      </c>
      <c r="T86" s="41" t="str">
        <f t="shared" si="25"/>
        <v/>
      </c>
      <c r="U86" s="41" t="str">
        <f t="shared" si="26"/>
        <v/>
      </c>
      <c r="V86" s="41" t="str">
        <f t="shared" si="29"/>
        <v/>
      </c>
      <c r="W86" s="41" t="str">
        <f t="shared" si="30"/>
        <v/>
      </c>
      <c r="X86" s="291"/>
      <c r="Y86" s="41" t="str">
        <f t="shared" si="27"/>
        <v/>
      </c>
      <c r="Z86" s="286" t="str">
        <f t="shared" si="31"/>
        <v/>
      </c>
      <c r="AA86" s="368"/>
      <c r="AB86" s="41" t="str">
        <f t="shared" si="32"/>
        <v/>
      </c>
      <c r="AC86" s="41" t="str">
        <f t="shared" si="33"/>
        <v/>
      </c>
      <c r="AD86" s="41" t="str">
        <f t="shared" si="34"/>
        <v/>
      </c>
      <c r="AE86" s="41" t="str">
        <f t="shared" si="35"/>
        <v/>
      </c>
      <c r="AF86" s="100"/>
      <c r="AG86" s="100"/>
      <c r="AH86" s="10"/>
      <c r="AI86" s="10"/>
      <c r="AJ86" s="10"/>
      <c r="AK86" s="10"/>
      <c r="AL86" s="10"/>
      <c r="AM86" s="10"/>
      <c r="AN86" s="10"/>
    </row>
    <row r="87" spans="1:40" ht="26.25" customHeight="1" x14ac:dyDescent="0.25">
      <c r="A87" s="74" t="str">
        <f>IF(B87="","",MAX($A$8:A86)+1)</f>
        <v/>
      </c>
      <c r="B87" s="73"/>
      <c r="C87" s="368"/>
      <c r="D87" s="141"/>
      <c r="E87" s="314" t="str">
        <f t="shared" si="18"/>
        <v/>
      </c>
      <c r="F87" s="314" t="str">
        <f t="shared" si="19"/>
        <v/>
      </c>
      <c r="G87" s="368"/>
      <c r="H87" s="6" t="str">
        <f t="shared" si="20"/>
        <v/>
      </c>
      <c r="I87" s="5" t="str">
        <f t="shared" si="21"/>
        <v/>
      </c>
      <c r="J87" s="338"/>
      <c r="K87" s="72" t="s">
        <v>29</v>
      </c>
      <c r="L87" s="314">
        <f t="shared" si="22"/>
        <v>0</v>
      </c>
      <c r="M87" s="274"/>
      <c r="N87" s="274"/>
      <c r="O87" s="6" t="e">
        <f t="shared" si="28"/>
        <v>#VALUE!</v>
      </c>
      <c r="P87" s="33" t="s">
        <v>13</v>
      </c>
      <c r="Q87" s="314">
        <f t="shared" si="23"/>
        <v>0</v>
      </c>
      <c r="R87" s="4" t="s">
        <v>52</v>
      </c>
      <c r="S87" s="5">
        <f t="shared" si="24"/>
        <v>0</v>
      </c>
      <c r="T87" s="41" t="str">
        <f t="shared" si="25"/>
        <v/>
      </c>
      <c r="U87" s="41" t="str">
        <f t="shared" si="26"/>
        <v/>
      </c>
      <c r="V87" s="41" t="str">
        <f t="shared" si="29"/>
        <v/>
      </c>
      <c r="W87" s="41" t="str">
        <f t="shared" si="30"/>
        <v/>
      </c>
      <c r="X87" s="291"/>
      <c r="Y87" s="41" t="str">
        <f t="shared" si="27"/>
        <v/>
      </c>
      <c r="Z87" s="286" t="str">
        <f t="shared" si="31"/>
        <v/>
      </c>
      <c r="AA87" s="368"/>
      <c r="AB87" s="41" t="str">
        <f t="shared" si="32"/>
        <v/>
      </c>
      <c r="AC87" s="41" t="str">
        <f t="shared" si="33"/>
        <v/>
      </c>
      <c r="AD87" s="41" t="str">
        <f t="shared" si="34"/>
        <v/>
      </c>
      <c r="AE87" s="41" t="str">
        <f t="shared" si="35"/>
        <v/>
      </c>
      <c r="AF87" s="100"/>
      <c r="AG87" s="100"/>
      <c r="AH87" s="10"/>
      <c r="AI87" s="10"/>
      <c r="AJ87" s="10"/>
      <c r="AK87" s="10"/>
      <c r="AL87" s="10"/>
      <c r="AM87" s="10"/>
      <c r="AN87" s="10"/>
    </row>
    <row r="88" spans="1:40" ht="26.25" customHeight="1" x14ac:dyDescent="0.25">
      <c r="A88" s="74" t="str">
        <f>IF(B88="","",MAX($A$8:A87)+1)</f>
        <v/>
      </c>
      <c r="B88" s="73"/>
      <c r="C88" s="368"/>
      <c r="D88" s="141"/>
      <c r="E88" s="314" t="str">
        <f t="shared" si="18"/>
        <v/>
      </c>
      <c r="F88" s="314" t="str">
        <f t="shared" si="19"/>
        <v/>
      </c>
      <c r="G88" s="368"/>
      <c r="H88" s="6" t="str">
        <f t="shared" si="20"/>
        <v/>
      </c>
      <c r="I88" s="5" t="str">
        <f t="shared" si="21"/>
        <v/>
      </c>
      <c r="J88" s="338"/>
      <c r="K88" s="72" t="s">
        <v>29</v>
      </c>
      <c r="L88" s="314">
        <f t="shared" si="22"/>
        <v>0</v>
      </c>
      <c r="M88" s="274"/>
      <c r="N88" s="274"/>
      <c r="O88" s="6" t="e">
        <f t="shared" si="28"/>
        <v>#VALUE!</v>
      </c>
      <c r="P88" s="33" t="s">
        <v>13</v>
      </c>
      <c r="Q88" s="314">
        <f t="shared" si="23"/>
        <v>0</v>
      </c>
      <c r="R88" s="4" t="s">
        <v>52</v>
      </c>
      <c r="S88" s="5">
        <f t="shared" si="24"/>
        <v>0</v>
      </c>
      <c r="T88" s="41" t="str">
        <f t="shared" si="25"/>
        <v/>
      </c>
      <c r="U88" s="41" t="str">
        <f t="shared" si="26"/>
        <v/>
      </c>
      <c r="V88" s="41" t="str">
        <f t="shared" si="29"/>
        <v/>
      </c>
      <c r="W88" s="41" t="str">
        <f t="shared" si="30"/>
        <v/>
      </c>
      <c r="X88" s="291"/>
      <c r="Y88" s="41" t="str">
        <f t="shared" si="27"/>
        <v/>
      </c>
      <c r="Z88" s="286" t="str">
        <f t="shared" si="31"/>
        <v/>
      </c>
      <c r="AA88" s="368"/>
      <c r="AB88" s="41" t="str">
        <f t="shared" si="32"/>
        <v/>
      </c>
      <c r="AC88" s="41" t="str">
        <f t="shared" si="33"/>
        <v/>
      </c>
      <c r="AD88" s="41" t="str">
        <f t="shared" si="34"/>
        <v/>
      </c>
      <c r="AE88" s="41" t="str">
        <f t="shared" si="35"/>
        <v/>
      </c>
      <c r="AF88" s="100"/>
      <c r="AG88" s="100"/>
      <c r="AH88" s="10"/>
      <c r="AI88" s="10"/>
      <c r="AJ88" s="10"/>
      <c r="AK88" s="10"/>
      <c r="AL88" s="10"/>
      <c r="AM88" s="10"/>
      <c r="AN88" s="10"/>
    </row>
    <row r="89" spans="1:40" ht="26.25" customHeight="1" x14ac:dyDescent="0.25">
      <c r="A89" s="74" t="str">
        <f>IF(B89="","",MAX($A$8:A88)+1)</f>
        <v/>
      </c>
      <c r="B89" s="73"/>
      <c r="C89" s="368"/>
      <c r="D89" s="141"/>
      <c r="E89" s="314" t="str">
        <f t="shared" si="18"/>
        <v/>
      </c>
      <c r="F89" s="314" t="str">
        <f t="shared" si="19"/>
        <v/>
      </c>
      <c r="G89" s="368"/>
      <c r="H89" s="6" t="str">
        <f t="shared" si="20"/>
        <v/>
      </c>
      <c r="I89" s="5" t="str">
        <f t="shared" si="21"/>
        <v/>
      </c>
      <c r="J89" s="338"/>
      <c r="K89" s="72" t="s">
        <v>29</v>
      </c>
      <c r="L89" s="314">
        <f t="shared" si="22"/>
        <v>0</v>
      </c>
      <c r="M89" s="274"/>
      <c r="N89" s="274"/>
      <c r="O89" s="6" t="e">
        <f t="shared" si="28"/>
        <v>#VALUE!</v>
      </c>
      <c r="P89" s="33" t="s">
        <v>13</v>
      </c>
      <c r="Q89" s="314">
        <f t="shared" si="23"/>
        <v>0</v>
      </c>
      <c r="R89" s="4" t="s">
        <v>52</v>
      </c>
      <c r="S89" s="5">
        <f t="shared" si="24"/>
        <v>0</v>
      </c>
      <c r="T89" s="41" t="str">
        <f t="shared" si="25"/>
        <v/>
      </c>
      <c r="U89" s="41" t="str">
        <f t="shared" si="26"/>
        <v/>
      </c>
      <c r="V89" s="41" t="str">
        <f t="shared" si="29"/>
        <v/>
      </c>
      <c r="W89" s="41" t="str">
        <f t="shared" si="30"/>
        <v/>
      </c>
      <c r="X89" s="291"/>
      <c r="Y89" s="41" t="str">
        <f t="shared" si="27"/>
        <v/>
      </c>
      <c r="Z89" s="286" t="str">
        <f t="shared" si="31"/>
        <v/>
      </c>
      <c r="AA89" s="368"/>
      <c r="AB89" s="41" t="str">
        <f t="shared" si="32"/>
        <v/>
      </c>
      <c r="AC89" s="41" t="str">
        <f t="shared" si="33"/>
        <v/>
      </c>
      <c r="AD89" s="41" t="str">
        <f t="shared" si="34"/>
        <v/>
      </c>
      <c r="AE89" s="41" t="str">
        <f t="shared" si="35"/>
        <v/>
      </c>
      <c r="AF89" s="100"/>
      <c r="AG89" s="100"/>
      <c r="AH89" s="10"/>
      <c r="AI89" s="10"/>
      <c r="AJ89" s="10"/>
      <c r="AK89" s="10"/>
      <c r="AL89" s="10"/>
      <c r="AM89" s="10"/>
      <c r="AN89" s="10"/>
    </row>
    <row r="90" spans="1:40" ht="26.25" customHeight="1" x14ac:dyDescent="0.25">
      <c r="A90" s="74" t="str">
        <f>IF(B90="","",MAX($A$8:A89)+1)</f>
        <v/>
      </c>
      <c r="B90" s="73"/>
      <c r="C90" s="368"/>
      <c r="D90" s="141"/>
      <c r="E90" s="314" t="str">
        <f t="shared" si="18"/>
        <v/>
      </c>
      <c r="F90" s="314" t="str">
        <f t="shared" si="19"/>
        <v/>
      </c>
      <c r="G90" s="368"/>
      <c r="H90" s="6" t="str">
        <f t="shared" si="20"/>
        <v/>
      </c>
      <c r="I90" s="5" t="str">
        <f t="shared" si="21"/>
        <v/>
      </c>
      <c r="J90" s="338"/>
      <c r="K90" s="72" t="s">
        <v>29</v>
      </c>
      <c r="L90" s="314">
        <f t="shared" si="22"/>
        <v>0</v>
      </c>
      <c r="M90" s="274"/>
      <c r="N90" s="274"/>
      <c r="O90" s="6" t="e">
        <f t="shared" si="28"/>
        <v>#VALUE!</v>
      </c>
      <c r="P90" s="33" t="s">
        <v>13</v>
      </c>
      <c r="Q90" s="314">
        <f t="shared" si="23"/>
        <v>0</v>
      </c>
      <c r="R90" s="4" t="s">
        <v>52</v>
      </c>
      <c r="S90" s="5">
        <f t="shared" si="24"/>
        <v>0</v>
      </c>
      <c r="T90" s="41" t="str">
        <f t="shared" si="25"/>
        <v/>
      </c>
      <c r="U90" s="41" t="str">
        <f t="shared" si="26"/>
        <v/>
      </c>
      <c r="V90" s="41" t="str">
        <f t="shared" si="29"/>
        <v/>
      </c>
      <c r="W90" s="41" t="str">
        <f t="shared" si="30"/>
        <v/>
      </c>
      <c r="X90" s="291"/>
      <c r="Y90" s="41" t="str">
        <f t="shared" si="27"/>
        <v/>
      </c>
      <c r="Z90" s="286" t="str">
        <f t="shared" si="31"/>
        <v/>
      </c>
      <c r="AA90" s="368"/>
      <c r="AB90" s="41" t="str">
        <f t="shared" si="32"/>
        <v/>
      </c>
      <c r="AC90" s="41" t="str">
        <f t="shared" si="33"/>
        <v/>
      </c>
      <c r="AD90" s="41" t="str">
        <f t="shared" si="34"/>
        <v/>
      </c>
      <c r="AE90" s="41" t="str">
        <f t="shared" si="35"/>
        <v/>
      </c>
      <c r="AF90" s="100"/>
      <c r="AG90" s="100"/>
      <c r="AH90" s="10"/>
      <c r="AI90" s="10"/>
      <c r="AJ90" s="10"/>
      <c r="AK90" s="10"/>
      <c r="AL90" s="10"/>
      <c r="AM90" s="10"/>
      <c r="AN90" s="10"/>
    </row>
    <row r="91" spans="1:40" ht="26.25" customHeight="1" x14ac:dyDescent="0.25">
      <c r="A91" s="74" t="str">
        <f>IF(B91="","",MAX($A$8:A90)+1)</f>
        <v/>
      </c>
      <c r="B91" s="73"/>
      <c r="C91" s="368"/>
      <c r="D91" s="141"/>
      <c r="E91" s="314" t="str">
        <f t="shared" si="18"/>
        <v/>
      </c>
      <c r="F91" s="314" t="str">
        <f t="shared" si="19"/>
        <v/>
      </c>
      <c r="G91" s="368"/>
      <c r="H91" s="6" t="str">
        <f t="shared" si="20"/>
        <v/>
      </c>
      <c r="I91" s="5" t="str">
        <f t="shared" si="21"/>
        <v/>
      </c>
      <c r="J91" s="338"/>
      <c r="K91" s="72" t="s">
        <v>29</v>
      </c>
      <c r="L91" s="314">
        <f t="shared" si="22"/>
        <v>0</v>
      </c>
      <c r="M91" s="274"/>
      <c r="N91" s="274"/>
      <c r="O91" s="6" t="e">
        <f t="shared" si="28"/>
        <v>#VALUE!</v>
      </c>
      <c r="P91" s="33" t="s">
        <v>13</v>
      </c>
      <c r="Q91" s="314">
        <f t="shared" si="23"/>
        <v>0</v>
      </c>
      <c r="R91" s="4" t="s">
        <v>52</v>
      </c>
      <c r="S91" s="5">
        <f t="shared" si="24"/>
        <v>0</v>
      </c>
      <c r="T91" s="41" t="str">
        <f t="shared" si="25"/>
        <v/>
      </c>
      <c r="U91" s="41" t="str">
        <f t="shared" si="26"/>
        <v/>
      </c>
      <c r="V91" s="41" t="str">
        <f t="shared" si="29"/>
        <v/>
      </c>
      <c r="W91" s="41" t="str">
        <f t="shared" si="30"/>
        <v/>
      </c>
      <c r="X91" s="291"/>
      <c r="Y91" s="41" t="str">
        <f t="shared" si="27"/>
        <v/>
      </c>
      <c r="Z91" s="286" t="str">
        <f t="shared" si="31"/>
        <v/>
      </c>
      <c r="AA91" s="368"/>
      <c r="AB91" s="41" t="str">
        <f t="shared" si="32"/>
        <v/>
      </c>
      <c r="AC91" s="41" t="str">
        <f t="shared" si="33"/>
        <v/>
      </c>
      <c r="AD91" s="41" t="str">
        <f t="shared" si="34"/>
        <v/>
      </c>
      <c r="AE91" s="41" t="str">
        <f t="shared" si="35"/>
        <v/>
      </c>
      <c r="AF91" s="100"/>
      <c r="AG91" s="100"/>
      <c r="AH91" s="10"/>
      <c r="AI91" s="10"/>
      <c r="AJ91" s="10"/>
      <c r="AK91" s="10"/>
      <c r="AL91" s="10"/>
      <c r="AM91" s="10"/>
      <c r="AN91" s="10"/>
    </row>
    <row r="92" spans="1:40" ht="26.25" customHeight="1" x14ac:dyDescent="0.25">
      <c r="A92" s="74" t="str">
        <f>IF(B92="","",MAX($A$8:A91)+1)</f>
        <v/>
      </c>
      <c r="B92" s="73"/>
      <c r="C92" s="368"/>
      <c r="D92" s="141"/>
      <c r="E92" s="314" t="str">
        <f t="shared" si="18"/>
        <v/>
      </c>
      <c r="F92" s="314" t="str">
        <f t="shared" si="19"/>
        <v/>
      </c>
      <c r="G92" s="368"/>
      <c r="H92" s="6" t="str">
        <f t="shared" si="20"/>
        <v/>
      </c>
      <c r="I92" s="5" t="str">
        <f t="shared" si="21"/>
        <v/>
      </c>
      <c r="J92" s="338"/>
      <c r="K92" s="72" t="s">
        <v>29</v>
      </c>
      <c r="L92" s="314">
        <f t="shared" si="22"/>
        <v>0</v>
      </c>
      <c r="M92" s="274"/>
      <c r="N92" s="274"/>
      <c r="O92" s="6" t="e">
        <f t="shared" si="28"/>
        <v>#VALUE!</v>
      </c>
      <c r="P92" s="33" t="s">
        <v>13</v>
      </c>
      <c r="Q92" s="314">
        <f t="shared" si="23"/>
        <v>0</v>
      </c>
      <c r="R92" s="4" t="s">
        <v>52</v>
      </c>
      <c r="S92" s="5">
        <f t="shared" si="24"/>
        <v>0</v>
      </c>
      <c r="T92" s="41" t="str">
        <f t="shared" si="25"/>
        <v/>
      </c>
      <c r="U92" s="41" t="str">
        <f t="shared" si="26"/>
        <v/>
      </c>
      <c r="V92" s="41" t="str">
        <f t="shared" si="29"/>
        <v/>
      </c>
      <c r="W92" s="41" t="str">
        <f t="shared" si="30"/>
        <v/>
      </c>
      <c r="X92" s="291"/>
      <c r="Y92" s="41" t="str">
        <f t="shared" si="27"/>
        <v/>
      </c>
      <c r="Z92" s="286" t="str">
        <f t="shared" si="31"/>
        <v/>
      </c>
      <c r="AA92" s="368"/>
      <c r="AB92" s="41" t="str">
        <f t="shared" si="32"/>
        <v/>
      </c>
      <c r="AC92" s="41" t="str">
        <f t="shared" si="33"/>
        <v/>
      </c>
      <c r="AD92" s="41" t="str">
        <f t="shared" si="34"/>
        <v/>
      </c>
      <c r="AE92" s="41" t="str">
        <f t="shared" si="35"/>
        <v/>
      </c>
      <c r="AF92" s="100"/>
      <c r="AG92" s="100"/>
      <c r="AH92" s="10"/>
      <c r="AI92" s="10"/>
      <c r="AJ92" s="10"/>
      <c r="AK92" s="10"/>
      <c r="AL92" s="10"/>
      <c r="AM92" s="10"/>
      <c r="AN92" s="10"/>
    </row>
    <row r="93" spans="1:40" ht="26.25" customHeight="1" x14ac:dyDescent="0.25">
      <c r="A93" s="74" t="str">
        <f>IF(B93="","",MAX($A$8:A92)+1)</f>
        <v/>
      </c>
      <c r="B93" s="73"/>
      <c r="C93" s="368"/>
      <c r="D93" s="141"/>
      <c r="E93" s="314" t="str">
        <f t="shared" si="18"/>
        <v/>
      </c>
      <c r="F93" s="314" t="str">
        <f t="shared" si="19"/>
        <v/>
      </c>
      <c r="G93" s="368"/>
      <c r="H93" s="6" t="str">
        <f t="shared" si="20"/>
        <v/>
      </c>
      <c r="I93" s="5" t="str">
        <f t="shared" si="21"/>
        <v/>
      </c>
      <c r="J93" s="338"/>
      <c r="K93" s="72" t="s">
        <v>29</v>
      </c>
      <c r="L93" s="314">
        <f t="shared" si="22"/>
        <v>0</v>
      </c>
      <c r="M93" s="274"/>
      <c r="N93" s="274"/>
      <c r="O93" s="6" t="e">
        <f t="shared" si="28"/>
        <v>#VALUE!</v>
      </c>
      <c r="P93" s="33" t="s">
        <v>13</v>
      </c>
      <c r="Q93" s="314">
        <f t="shared" si="23"/>
        <v>0</v>
      </c>
      <c r="R93" s="4" t="s">
        <v>52</v>
      </c>
      <c r="S93" s="5">
        <f t="shared" si="24"/>
        <v>0</v>
      </c>
      <c r="T93" s="41" t="str">
        <f t="shared" si="25"/>
        <v/>
      </c>
      <c r="U93" s="41" t="str">
        <f t="shared" si="26"/>
        <v/>
      </c>
      <c r="V93" s="41" t="str">
        <f t="shared" si="29"/>
        <v/>
      </c>
      <c r="W93" s="41" t="str">
        <f t="shared" si="30"/>
        <v/>
      </c>
      <c r="X93" s="291"/>
      <c r="Y93" s="41" t="str">
        <f t="shared" si="27"/>
        <v/>
      </c>
      <c r="Z93" s="286" t="str">
        <f t="shared" si="31"/>
        <v/>
      </c>
      <c r="AA93" s="368"/>
      <c r="AB93" s="41" t="str">
        <f t="shared" si="32"/>
        <v/>
      </c>
      <c r="AC93" s="41" t="str">
        <f t="shared" si="33"/>
        <v/>
      </c>
      <c r="AD93" s="41" t="str">
        <f t="shared" si="34"/>
        <v/>
      </c>
      <c r="AE93" s="41" t="str">
        <f t="shared" si="35"/>
        <v/>
      </c>
      <c r="AF93" s="100"/>
      <c r="AG93" s="100"/>
      <c r="AH93" s="10"/>
      <c r="AI93" s="10"/>
      <c r="AJ93" s="10"/>
      <c r="AK93" s="10"/>
      <c r="AL93" s="10"/>
      <c r="AM93" s="10"/>
      <c r="AN93" s="10"/>
    </row>
    <row r="94" spans="1:40" ht="26.25" customHeight="1" x14ac:dyDescent="0.25">
      <c r="A94" s="74" t="str">
        <f>IF(B94="","",MAX($A$8:A93)+1)</f>
        <v/>
      </c>
      <c r="B94" s="73"/>
      <c r="C94" s="368"/>
      <c r="D94" s="141"/>
      <c r="E94" s="314" t="str">
        <f t="shared" si="18"/>
        <v/>
      </c>
      <c r="F94" s="314" t="str">
        <f t="shared" si="19"/>
        <v/>
      </c>
      <c r="G94" s="368"/>
      <c r="H94" s="6" t="str">
        <f t="shared" si="20"/>
        <v/>
      </c>
      <c r="I94" s="5" t="str">
        <f t="shared" si="21"/>
        <v/>
      </c>
      <c r="J94" s="338"/>
      <c r="K94" s="72" t="s">
        <v>29</v>
      </c>
      <c r="L94" s="314">
        <f t="shared" si="22"/>
        <v>0</v>
      </c>
      <c r="M94" s="274"/>
      <c r="N94" s="274"/>
      <c r="O94" s="6" t="e">
        <f t="shared" si="28"/>
        <v>#VALUE!</v>
      </c>
      <c r="P94" s="33" t="s">
        <v>13</v>
      </c>
      <c r="Q94" s="314">
        <f t="shared" si="23"/>
        <v>0</v>
      </c>
      <c r="R94" s="4" t="s">
        <v>52</v>
      </c>
      <c r="S94" s="5">
        <f t="shared" si="24"/>
        <v>0</v>
      </c>
      <c r="T94" s="41" t="str">
        <f t="shared" si="25"/>
        <v/>
      </c>
      <c r="U94" s="41" t="str">
        <f t="shared" si="26"/>
        <v/>
      </c>
      <c r="V94" s="41" t="str">
        <f t="shared" si="29"/>
        <v/>
      </c>
      <c r="W94" s="41" t="str">
        <f t="shared" si="30"/>
        <v/>
      </c>
      <c r="X94" s="291"/>
      <c r="Y94" s="41" t="str">
        <f t="shared" si="27"/>
        <v/>
      </c>
      <c r="Z94" s="286" t="str">
        <f t="shared" si="31"/>
        <v/>
      </c>
      <c r="AA94" s="368"/>
      <c r="AB94" s="41" t="str">
        <f t="shared" si="32"/>
        <v/>
      </c>
      <c r="AC94" s="41" t="str">
        <f t="shared" si="33"/>
        <v/>
      </c>
      <c r="AD94" s="41" t="str">
        <f t="shared" si="34"/>
        <v/>
      </c>
      <c r="AE94" s="41" t="str">
        <f t="shared" si="35"/>
        <v/>
      </c>
      <c r="AF94" s="100"/>
      <c r="AG94" s="100"/>
      <c r="AH94" s="10"/>
      <c r="AI94" s="10"/>
      <c r="AJ94" s="10"/>
      <c r="AK94" s="10"/>
      <c r="AL94" s="10"/>
      <c r="AM94" s="10"/>
      <c r="AN94" s="10"/>
    </row>
    <row r="95" spans="1:40" ht="26.25" customHeight="1" x14ac:dyDescent="0.25">
      <c r="A95" s="74" t="str">
        <f>IF(B95="","",MAX($A$8:A94)+1)</f>
        <v/>
      </c>
      <c r="B95" s="73"/>
      <c r="C95" s="368"/>
      <c r="D95" s="141"/>
      <c r="E95" s="314" t="str">
        <f t="shared" si="18"/>
        <v/>
      </c>
      <c r="F95" s="314" t="str">
        <f t="shared" si="19"/>
        <v/>
      </c>
      <c r="G95" s="368"/>
      <c r="H95" s="6" t="str">
        <f t="shared" si="20"/>
        <v/>
      </c>
      <c r="I95" s="5" t="str">
        <f t="shared" si="21"/>
        <v/>
      </c>
      <c r="J95" s="338"/>
      <c r="K95" s="72" t="s">
        <v>29</v>
      </c>
      <c r="L95" s="314">
        <f t="shared" si="22"/>
        <v>0</v>
      </c>
      <c r="M95" s="274"/>
      <c r="N95" s="274"/>
      <c r="O95" s="6" t="e">
        <f t="shared" si="28"/>
        <v>#VALUE!</v>
      </c>
      <c r="P95" s="33" t="s">
        <v>13</v>
      </c>
      <c r="Q95" s="314">
        <f t="shared" si="23"/>
        <v>0</v>
      </c>
      <c r="R95" s="4" t="s">
        <v>52</v>
      </c>
      <c r="S95" s="5">
        <f t="shared" si="24"/>
        <v>0</v>
      </c>
      <c r="T95" s="41" t="str">
        <f t="shared" si="25"/>
        <v/>
      </c>
      <c r="U95" s="41" t="str">
        <f t="shared" si="26"/>
        <v/>
      </c>
      <c r="V95" s="41" t="str">
        <f t="shared" si="29"/>
        <v/>
      </c>
      <c r="W95" s="41" t="str">
        <f t="shared" si="30"/>
        <v/>
      </c>
      <c r="X95" s="291"/>
      <c r="Y95" s="41" t="str">
        <f t="shared" si="27"/>
        <v/>
      </c>
      <c r="Z95" s="286" t="str">
        <f t="shared" si="31"/>
        <v/>
      </c>
      <c r="AA95" s="368"/>
      <c r="AB95" s="41" t="str">
        <f t="shared" si="32"/>
        <v/>
      </c>
      <c r="AC95" s="41" t="str">
        <f t="shared" si="33"/>
        <v/>
      </c>
      <c r="AD95" s="41" t="str">
        <f t="shared" si="34"/>
        <v/>
      </c>
      <c r="AE95" s="41" t="str">
        <f t="shared" si="35"/>
        <v/>
      </c>
      <c r="AF95" s="100"/>
      <c r="AG95" s="100"/>
      <c r="AH95" s="10"/>
      <c r="AI95" s="10"/>
      <c r="AJ95" s="10"/>
      <c r="AK95" s="10"/>
      <c r="AL95" s="10"/>
      <c r="AM95" s="10"/>
      <c r="AN95" s="10"/>
    </row>
    <row r="96" spans="1:40" ht="26.25" customHeight="1" x14ac:dyDescent="0.25">
      <c r="A96" s="74" t="str">
        <f>IF(B96="","",MAX($A$8:A95)+1)</f>
        <v/>
      </c>
      <c r="B96" s="73"/>
      <c r="C96" s="368"/>
      <c r="D96" s="141"/>
      <c r="E96" s="314" t="str">
        <f t="shared" si="18"/>
        <v/>
      </c>
      <c r="F96" s="314" t="str">
        <f t="shared" si="19"/>
        <v/>
      </c>
      <c r="G96" s="368"/>
      <c r="H96" s="6" t="str">
        <f t="shared" si="20"/>
        <v/>
      </c>
      <c r="I96" s="5" t="str">
        <f t="shared" si="21"/>
        <v/>
      </c>
      <c r="J96" s="338"/>
      <c r="K96" s="72" t="s">
        <v>29</v>
      </c>
      <c r="L96" s="314">
        <f t="shared" si="22"/>
        <v>0</v>
      </c>
      <c r="M96" s="274"/>
      <c r="N96" s="274"/>
      <c r="O96" s="6" t="e">
        <f t="shared" si="28"/>
        <v>#VALUE!</v>
      </c>
      <c r="P96" s="33" t="s">
        <v>13</v>
      </c>
      <c r="Q96" s="314">
        <f t="shared" si="23"/>
        <v>0</v>
      </c>
      <c r="R96" s="4" t="s">
        <v>52</v>
      </c>
      <c r="S96" s="5">
        <f t="shared" si="24"/>
        <v>0</v>
      </c>
      <c r="T96" s="41" t="str">
        <f t="shared" si="25"/>
        <v/>
      </c>
      <c r="U96" s="41" t="str">
        <f t="shared" si="26"/>
        <v/>
      </c>
      <c r="V96" s="41" t="str">
        <f t="shared" si="29"/>
        <v/>
      </c>
      <c r="W96" s="41" t="str">
        <f t="shared" si="30"/>
        <v/>
      </c>
      <c r="X96" s="291"/>
      <c r="Y96" s="41" t="str">
        <f t="shared" si="27"/>
        <v/>
      </c>
      <c r="Z96" s="286" t="str">
        <f t="shared" si="31"/>
        <v/>
      </c>
      <c r="AA96" s="368"/>
      <c r="AB96" s="41" t="str">
        <f t="shared" si="32"/>
        <v/>
      </c>
      <c r="AC96" s="41" t="str">
        <f t="shared" si="33"/>
        <v/>
      </c>
      <c r="AD96" s="41" t="str">
        <f t="shared" si="34"/>
        <v/>
      </c>
      <c r="AE96" s="41" t="str">
        <f t="shared" si="35"/>
        <v/>
      </c>
      <c r="AH96" s="10"/>
      <c r="AI96" s="10"/>
      <c r="AJ96" s="10"/>
      <c r="AK96" s="10"/>
      <c r="AL96" s="10"/>
      <c r="AM96" s="10"/>
      <c r="AN96" s="10"/>
    </row>
    <row r="97" spans="1:40" ht="26.25" customHeight="1" x14ac:dyDescent="0.25">
      <c r="A97" s="74" t="str">
        <f>IF(B97="","",MAX($A$8:A96)+1)</f>
        <v/>
      </c>
      <c r="B97" s="73"/>
      <c r="C97" s="368"/>
      <c r="D97" s="141"/>
      <c r="E97" s="314" t="str">
        <f t="shared" si="18"/>
        <v/>
      </c>
      <c r="F97" s="314" t="str">
        <f t="shared" si="19"/>
        <v/>
      </c>
      <c r="G97" s="368"/>
      <c r="H97" s="6" t="str">
        <f t="shared" si="20"/>
        <v/>
      </c>
      <c r="I97" s="5" t="str">
        <f t="shared" si="21"/>
        <v/>
      </c>
      <c r="J97" s="338"/>
      <c r="K97" s="72" t="s">
        <v>29</v>
      </c>
      <c r="L97" s="314">
        <f t="shared" si="22"/>
        <v>0</v>
      </c>
      <c r="M97" s="274"/>
      <c r="N97" s="274"/>
      <c r="O97" s="6" t="e">
        <f t="shared" si="28"/>
        <v>#VALUE!</v>
      </c>
      <c r="P97" s="33" t="s">
        <v>13</v>
      </c>
      <c r="Q97" s="314">
        <f t="shared" si="23"/>
        <v>0</v>
      </c>
      <c r="R97" s="4" t="s">
        <v>52</v>
      </c>
      <c r="S97" s="5">
        <f t="shared" si="24"/>
        <v>0</v>
      </c>
      <c r="T97" s="41" t="str">
        <f t="shared" si="25"/>
        <v/>
      </c>
      <c r="U97" s="41" t="str">
        <f t="shared" si="26"/>
        <v/>
      </c>
      <c r="V97" s="41" t="str">
        <f t="shared" si="29"/>
        <v/>
      </c>
      <c r="W97" s="41" t="str">
        <f t="shared" si="30"/>
        <v/>
      </c>
      <c r="X97" s="291"/>
      <c r="Y97" s="41" t="str">
        <f t="shared" si="27"/>
        <v/>
      </c>
      <c r="Z97" s="286" t="str">
        <f t="shared" si="31"/>
        <v/>
      </c>
      <c r="AA97" s="368"/>
      <c r="AB97" s="41" t="str">
        <f t="shared" si="32"/>
        <v/>
      </c>
      <c r="AC97" s="41" t="str">
        <f t="shared" si="33"/>
        <v/>
      </c>
      <c r="AD97" s="41" t="str">
        <f t="shared" si="34"/>
        <v/>
      </c>
      <c r="AE97" s="41" t="str">
        <f t="shared" si="35"/>
        <v/>
      </c>
      <c r="AF97" s="10"/>
      <c r="AG97" s="10"/>
      <c r="AH97" s="10"/>
      <c r="AI97" s="10"/>
      <c r="AJ97" s="10"/>
      <c r="AK97" s="10"/>
      <c r="AL97" s="10"/>
      <c r="AM97" s="10"/>
      <c r="AN97" s="10"/>
    </row>
    <row r="98" spans="1:40" ht="26.25" customHeight="1" x14ac:dyDescent="0.25">
      <c r="A98" s="74" t="str">
        <f>IF(B98="","",MAX($A$8:A97)+1)</f>
        <v/>
      </c>
      <c r="B98" s="73"/>
      <c r="C98" s="368"/>
      <c r="D98" s="141"/>
      <c r="E98" s="314" t="str">
        <f t="shared" si="18"/>
        <v/>
      </c>
      <c r="F98" s="314" t="str">
        <f t="shared" si="19"/>
        <v/>
      </c>
      <c r="G98" s="368"/>
      <c r="H98" s="6" t="str">
        <f t="shared" si="20"/>
        <v/>
      </c>
      <c r="I98" s="5" t="str">
        <f t="shared" si="21"/>
        <v/>
      </c>
      <c r="J98" s="338"/>
      <c r="K98" s="72" t="s">
        <v>29</v>
      </c>
      <c r="L98" s="314">
        <f t="shared" si="22"/>
        <v>0</v>
      </c>
      <c r="M98" s="274"/>
      <c r="N98" s="274"/>
      <c r="O98" s="6" t="e">
        <f t="shared" si="28"/>
        <v>#VALUE!</v>
      </c>
      <c r="P98" s="33" t="s">
        <v>13</v>
      </c>
      <c r="Q98" s="314">
        <f t="shared" si="23"/>
        <v>0</v>
      </c>
      <c r="R98" s="4" t="s">
        <v>52</v>
      </c>
      <c r="S98" s="5">
        <f t="shared" si="24"/>
        <v>0</v>
      </c>
      <c r="T98" s="41" t="str">
        <f t="shared" si="25"/>
        <v/>
      </c>
      <c r="U98" s="41" t="str">
        <f t="shared" si="26"/>
        <v/>
      </c>
      <c r="V98" s="41" t="str">
        <f t="shared" si="29"/>
        <v/>
      </c>
      <c r="W98" s="41" t="str">
        <f t="shared" si="30"/>
        <v/>
      </c>
      <c r="X98" s="291"/>
      <c r="Y98" s="41" t="str">
        <f t="shared" si="27"/>
        <v/>
      </c>
      <c r="Z98" s="286" t="str">
        <f t="shared" si="31"/>
        <v/>
      </c>
      <c r="AA98" s="368"/>
      <c r="AB98" s="41" t="str">
        <f t="shared" si="32"/>
        <v/>
      </c>
      <c r="AC98" s="41" t="str">
        <f t="shared" si="33"/>
        <v/>
      </c>
      <c r="AD98" s="41" t="str">
        <f t="shared" si="34"/>
        <v/>
      </c>
      <c r="AE98" s="41" t="str">
        <f t="shared" si="35"/>
        <v/>
      </c>
      <c r="AF98" s="10"/>
      <c r="AG98" s="10"/>
      <c r="AH98" s="10"/>
      <c r="AI98" s="10"/>
      <c r="AJ98" s="10"/>
      <c r="AK98" s="10"/>
      <c r="AL98" s="10"/>
      <c r="AM98" s="10"/>
      <c r="AN98" s="10"/>
    </row>
    <row r="99" spans="1:40" ht="26.25" customHeight="1" x14ac:dyDescent="0.25">
      <c r="A99" s="74" t="str">
        <f>IF(B99="","",MAX($A$8:A98)+1)</f>
        <v/>
      </c>
      <c r="B99" s="73"/>
      <c r="C99" s="368"/>
      <c r="D99" s="141"/>
      <c r="E99" s="314" t="str">
        <f t="shared" si="18"/>
        <v/>
      </c>
      <c r="F99" s="314" t="str">
        <f t="shared" si="19"/>
        <v/>
      </c>
      <c r="G99" s="368"/>
      <c r="H99" s="6" t="str">
        <f t="shared" si="20"/>
        <v/>
      </c>
      <c r="I99" s="5" t="str">
        <f t="shared" si="21"/>
        <v/>
      </c>
      <c r="J99" s="338"/>
      <c r="K99" s="72" t="s">
        <v>29</v>
      </c>
      <c r="L99" s="314">
        <f t="shared" si="22"/>
        <v>0</v>
      </c>
      <c r="M99" s="274"/>
      <c r="N99" s="274"/>
      <c r="O99" s="6" t="e">
        <f t="shared" si="28"/>
        <v>#VALUE!</v>
      </c>
      <c r="P99" s="33" t="s">
        <v>13</v>
      </c>
      <c r="Q99" s="314">
        <f t="shared" si="23"/>
        <v>0</v>
      </c>
      <c r="R99" s="4" t="s">
        <v>52</v>
      </c>
      <c r="S99" s="5">
        <f t="shared" si="24"/>
        <v>0</v>
      </c>
      <c r="T99" s="41" t="str">
        <f t="shared" si="25"/>
        <v/>
      </c>
      <c r="U99" s="41" t="str">
        <f t="shared" si="26"/>
        <v/>
      </c>
      <c r="V99" s="41" t="str">
        <f t="shared" si="29"/>
        <v/>
      </c>
      <c r="W99" s="41" t="str">
        <f t="shared" si="30"/>
        <v/>
      </c>
      <c r="X99" s="291"/>
      <c r="Y99" s="41" t="str">
        <f t="shared" si="27"/>
        <v/>
      </c>
      <c r="Z99" s="286" t="str">
        <f t="shared" si="31"/>
        <v/>
      </c>
      <c r="AA99" s="368"/>
      <c r="AB99" s="41" t="str">
        <f t="shared" si="32"/>
        <v/>
      </c>
      <c r="AC99" s="41" t="str">
        <f t="shared" si="33"/>
        <v/>
      </c>
      <c r="AD99" s="41" t="str">
        <f t="shared" si="34"/>
        <v/>
      </c>
      <c r="AE99" s="41" t="str">
        <f t="shared" si="35"/>
        <v/>
      </c>
      <c r="AF99" s="10"/>
      <c r="AG99" s="10"/>
      <c r="AH99" s="10"/>
      <c r="AI99" s="10"/>
      <c r="AJ99" s="10"/>
      <c r="AK99" s="10"/>
      <c r="AL99" s="10"/>
      <c r="AM99" s="10"/>
      <c r="AN99" s="10"/>
    </row>
    <row r="100" spans="1:40" ht="26.25" customHeight="1" x14ac:dyDescent="0.25">
      <c r="A100" s="74" t="str">
        <f>IF(B100="","",MAX($A$8:A99)+1)</f>
        <v/>
      </c>
      <c r="B100" s="73"/>
      <c r="C100" s="368"/>
      <c r="D100" s="141"/>
      <c r="E100" s="314" t="str">
        <f t="shared" si="18"/>
        <v/>
      </c>
      <c r="F100" s="314" t="str">
        <f t="shared" si="19"/>
        <v/>
      </c>
      <c r="G100" s="368"/>
      <c r="H100" s="6" t="str">
        <f t="shared" si="20"/>
        <v/>
      </c>
      <c r="I100" s="5" t="str">
        <f t="shared" si="21"/>
        <v/>
      </c>
      <c r="J100" s="338"/>
      <c r="K100" s="72" t="s">
        <v>29</v>
      </c>
      <c r="L100" s="314">
        <f t="shared" si="22"/>
        <v>0</v>
      </c>
      <c r="M100" s="274"/>
      <c r="N100" s="274"/>
      <c r="O100" s="6" t="e">
        <f t="shared" si="28"/>
        <v>#VALUE!</v>
      </c>
      <c r="P100" s="33" t="s">
        <v>13</v>
      </c>
      <c r="Q100" s="314">
        <f t="shared" si="23"/>
        <v>0</v>
      </c>
      <c r="R100" s="4" t="s">
        <v>52</v>
      </c>
      <c r="S100" s="5">
        <f t="shared" si="24"/>
        <v>0</v>
      </c>
      <c r="T100" s="41" t="str">
        <f t="shared" si="25"/>
        <v/>
      </c>
      <c r="U100" s="41" t="str">
        <f t="shared" si="26"/>
        <v/>
      </c>
      <c r="V100" s="41" t="str">
        <f t="shared" si="29"/>
        <v/>
      </c>
      <c r="W100" s="41" t="str">
        <f t="shared" si="30"/>
        <v/>
      </c>
      <c r="X100" s="291"/>
      <c r="Y100" s="41" t="str">
        <f t="shared" si="27"/>
        <v/>
      </c>
      <c r="Z100" s="286" t="str">
        <f t="shared" si="31"/>
        <v/>
      </c>
      <c r="AA100" s="368"/>
      <c r="AB100" s="41" t="str">
        <f t="shared" si="32"/>
        <v/>
      </c>
      <c r="AC100" s="41" t="str">
        <f t="shared" si="33"/>
        <v/>
      </c>
      <c r="AD100" s="41" t="str">
        <f t="shared" si="34"/>
        <v/>
      </c>
      <c r="AE100" s="41" t="str">
        <f t="shared" si="35"/>
        <v/>
      </c>
      <c r="AF100" s="10"/>
      <c r="AG100" s="10"/>
      <c r="AH100" s="10"/>
      <c r="AI100" s="10"/>
      <c r="AJ100" s="10"/>
      <c r="AK100" s="10"/>
      <c r="AL100" s="10"/>
      <c r="AM100" s="10"/>
      <c r="AN100" s="10"/>
    </row>
    <row r="101" spans="1:40" ht="26.25" customHeight="1" x14ac:dyDescent="0.25">
      <c r="A101" s="74" t="str">
        <f>IF(B101="","",MAX($A$8:A100)+1)</f>
        <v/>
      </c>
      <c r="B101" s="73"/>
      <c r="C101" s="368"/>
      <c r="D101" s="141"/>
      <c r="E101" s="314" t="str">
        <f t="shared" si="18"/>
        <v/>
      </c>
      <c r="F101" s="314" t="str">
        <f t="shared" si="19"/>
        <v/>
      </c>
      <c r="G101" s="368"/>
      <c r="H101" s="6" t="str">
        <f t="shared" si="20"/>
        <v/>
      </c>
      <c r="I101" s="5" t="str">
        <f t="shared" si="21"/>
        <v/>
      </c>
      <c r="J101" s="338"/>
      <c r="K101" s="72" t="s">
        <v>29</v>
      </c>
      <c r="L101" s="314">
        <f t="shared" si="22"/>
        <v>0</v>
      </c>
      <c r="M101" s="274"/>
      <c r="N101" s="274"/>
      <c r="O101" s="6" t="e">
        <f t="shared" si="28"/>
        <v>#VALUE!</v>
      </c>
      <c r="P101" s="33" t="s">
        <v>13</v>
      </c>
      <c r="Q101" s="314">
        <f t="shared" si="23"/>
        <v>0</v>
      </c>
      <c r="R101" s="4" t="s">
        <v>52</v>
      </c>
      <c r="S101" s="5">
        <f t="shared" si="24"/>
        <v>0</v>
      </c>
      <c r="T101" s="41" t="str">
        <f t="shared" si="25"/>
        <v/>
      </c>
      <c r="U101" s="41" t="str">
        <f t="shared" si="26"/>
        <v/>
      </c>
      <c r="V101" s="41" t="str">
        <f t="shared" si="29"/>
        <v/>
      </c>
      <c r="W101" s="41" t="str">
        <f t="shared" si="30"/>
        <v/>
      </c>
      <c r="X101" s="291"/>
      <c r="Y101" s="41" t="str">
        <f t="shared" si="27"/>
        <v/>
      </c>
      <c r="Z101" s="286" t="str">
        <f t="shared" si="31"/>
        <v/>
      </c>
      <c r="AA101" s="368"/>
      <c r="AB101" s="41" t="str">
        <f t="shared" si="32"/>
        <v/>
      </c>
      <c r="AC101" s="41" t="str">
        <f t="shared" si="33"/>
        <v/>
      </c>
      <c r="AD101" s="41" t="str">
        <f t="shared" si="34"/>
        <v/>
      </c>
      <c r="AE101" s="41" t="str">
        <f t="shared" si="35"/>
        <v/>
      </c>
      <c r="AF101" s="10"/>
      <c r="AG101" s="10"/>
      <c r="AH101" s="10"/>
      <c r="AI101" s="10"/>
      <c r="AJ101" s="10"/>
      <c r="AK101" s="10"/>
      <c r="AL101" s="10"/>
      <c r="AM101" s="10"/>
      <c r="AN101" s="10"/>
    </row>
    <row r="102" spans="1:40" ht="26.25" customHeight="1" x14ac:dyDescent="0.25">
      <c r="A102" s="74" t="str">
        <f>IF(B102="","",MAX($A$8:A101)+1)</f>
        <v/>
      </c>
      <c r="B102" s="73"/>
      <c r="C102" s="368"/>
      <c r="D102" s="141"/>
      <c r="E102" s="314" t="str">
        <f t="shared" si="18"/>
        <v/>
      </c>
      <c r="F102" s="314" t="str">
        <f t="shared" si="19"/>
        <v/>
      </c>
      <c r="G102" s="368"/>
      <c r="H102" s="6" t="str">
        <f t="shared" si="20"/>
        <v/>
      </c>
      <c r="I102" s="5" t="str">
        <f t="shared" si="21"/>
        <v/>
      </c>
      <c r="J102" s="338"/>
      <c r="K102" s="72" t="s">
        <v>29</v>
      </c>
      <c r="L102" s="314">
        <f t="shared" si="22"/>
        <v>0</v>
      </c>
      <c r="M102" s="274"/>
      <c r="N102" s="274"/>
      <c r="O102" s="6" t="e">
        <f t="shared" si="28"/>
        <v>#VALUE!</v>
      </c>
      <c r="P102" s="33" t="s">
        <v>13</v>
      </c>
      <c r="Q102" s="314">
        <f t="shared" si="23"/>
        <v>0</v>
      </c>
      <c r="R102" s="4" t="s">
        <v>52</v>
      </c>
      <c r="S102" s="5">
        <f t="shared" si="24"/>
        <v>0</v>
      </c>
      <c r="T102" s="41" t="str">
        <f t="shared" si="25"/>
        <v/>
      </c>
      <c r="U102" s="41" t="str">
        <f t="shared" si="26"/>
        <v/>
      </c>
      <c r="V102" s="41" t="str">
        <f t="shared" si="29"/>
        <v/>
      </c>
      <c r="W102" s="41" t="str">
        <f t="shared" si="30"/>
        <v/>
      </c>
      <c r="X102" s="291"/>
      <c r="Y102" s="41" t="str">
        <f t="shared" si="27"/>
        <v/>
      </c>
      <c r="Z102" s="286" t="str">
        <f t="shared" si="31"/>
        <v/>
      </c>
      <c r="AA102" s="368"/>
      <c r="AB102" s="41" t="str">
        <f t="shared" si="32"/>
        <v/>
      </c>
      <c r="AC102" s="41" t="str">
        <f t="shared" si="33"/>
        <v/>
      </c>
      <c r="AD102" s="41" t="str">
        <f t="shared" si="34"/>
        <v/>
      </c>
      <c r="AE102" s="41" t="str">
        <f t="shared" si="35"/>
        <v/>
      </c>
      <c r="AF102" s="10"/>
      <c r="AG102" s="10"/>
      <c r="AH102" s="10"/>
      <c r="AI102" s="10"/>
      <c r="AJ102" s="10"/>
      <c r="AK102" s="10"/>
      <c r="AL102" s="10"/>
      <c r="AM102" s="10"/>
      <c r="AN102" s="10"/>
    </row>
    <row r="103" spans="1:40" ht="26.25" customHeight="1" x14ac:dyDescent="0.25">
      <c r="A103" s="74" t="str">
        <f>IF(B103="","",MAX($A$8:A102)+1)</f>
        <v/>
      </c>
      <c r="B103" s="73"/>
      <c r="C103" s="368"/>
      <c r="D103" s="141"/>
      <c r="E103" s="314" t="str">
        <f t="shared" si="18"/>
        <v/>
      </c>
      <c r="F103" s="314" t="str">
        <f t="shared" si="19"/>
        <v/>
      </c>
      <c r="G103" s="368"/>
      <c r="H103" s="6" t="str">
        <f t="shared" si="20"/>
        <v/>
      </c>
      <c r="I103" s="5" t="str">
        <f t="shared" si="21"/>
        <v/>
      </c>
      <c r="J103" s="338"/>
      <c r="K103" s="72" t="s">
        <v>29</v>
      </c>
      <c r="L103" s="314">
        <f t="shared" si="22"/>
        <v>0</v>
      </c>
      <c r="M103" s="274"/>
      <c r="N103" s="274"/>
      <c r="O103" s="6" t="e">
        <f t="shared" si="28"/>
        <v>#VALUE!</v>
      </c>
      <c r="P103" s="33" t="s">
        <v>13</v>
      </c>
      <c r="Q103" s="314">
        <f t="shared" si="23"/>
        <v>0</v>
      </c>
      <c r="R103" s="4" t="s">
        <v>52</v>
      </c>
      <c r="S103" s="5">
        <f t="shared" si="24"/>
        <v>0</v>
      </c>
      <c r="T103" s="41" t="str">
        <f t="shared" si="25"/>
        <v/>
      </c>
      <c r="U103" s="41" t="str">
        <f t="shared" si="26"/>
        <v/>
      </c>
      <c r="V103" s="41" t="str">
        <f t="shared" si="29"/>
        <v/>
      </c>
      <c r="W103" s="41" t="str">
        <f t="shared" si="30"/>
        <v/>
      </c>
      <c r="X103" s="291"/>
      <c r="Y103" s="41" t="str">
        <f t="shared" si="27"/>
        <v/>
      </c>
      <c r="Z103" s="286" t="str">
        <f t="shared" si="31"/>
        <v/>
      </c>
      <c r="AA103" s="368"/>
      <c r="AB103" s="41" t="str">
        <f t="shared" si="32"/>
        <v/>
      </c>
      <c r="AC103" s="41" t="str">
        <f t="shared" si="33"/>
        <v/>
      </c>
      <c r="AD103" s="41" t="str">
        <f t="shared" si="34"/>
        <v/>
      </c>
      <c r="AE103" s="41" t="str">
        <f t="shared" si="35"/>
        <v/>
      </c>
      <c r="AF103" s="10"/>
      <c r="AG103" s="10"/>
      <c r="AH103" s="10"/>
      <c r="AI103" s="10"/>
      <c r="AJ103" s="10"/>
      <c r="AK103" s="10"/>
      <c r="AL103" s="10"/>
      <c r="AM103" s="10"/>
      <c r="AN103" s="10"/>
    </row>
    <row r="104" spans="1:40" ht="26.25" customHeight="1" x14ac:dyDescent="0.25">
      <c r="A104" s="74" t="str">
        <f>IF(B104="","",MAX($A$8:A103)+1)</f>
        <v/>
      </c>
      <c r="B104" s="73"/>
      <c r="C104" s="368"/>
      <c r="D104" s="141"/>
      <c r="E104" s="314" t="str">
        <f t="shared" si="18"/>
        <v/>
      </c>
      <c r="F104" s="314" t="str">
        <f t="shared" si="19"/>
        <v/>
      </c>
      <c r="G104" s="368"/>
      <c r="H104" s="6" t="str">
        <f t="shared" si="20"/>
        <v/>
      </c>
      <c r="I104" s="5" t="str">
        <f t="shared" si="21"/>
        <v/>
      </c>
      <c r="J104" s="338"/>
      <c r="K104" s="72" t="s">
        <v>29</v>
      </c>
      <c r="L104" s="314">
        <f t="shared" si="22"/>
        <v>0</v>
      </c>
      <c r="M104" s="274"/>
      <c r="N104" s="274"/>
      <c r="O104" s="6" t="e">
        <f t="shared" si="28"/>
        <v>#VALUE!</v>
      </c>
      <c r="P104" s="33" t="s">
        <v>13</v>
      </c>
      <c r="Q104" s="314">
        <f t="shared" si="23"/>
        <v>0</v>
      </c>
      <c r="R104" s="4" t="s">
        <v>52</v>
      </c>
      <c r="S104" s="5">
        <f t="shared" si="24"/>
        <v>0</v>
      </c>
      <c r="T104" s="41" t="str">
        <f t="shared" si="25"/>
        <v/>
      </c>
      <c r="U104" s="41" t="str">
        <f t="shared" si="26"/>
        <v/>
      </c>
      <c r="V104" s="41" t="str">
        <f t="shared" si="29"/>
        <v/>
      </c>
      <c r="W104" s="41" t="str">
        <f t="shared" si="30"/>
        <v/>
      </c>
      <c r="X104" s="291"/>
      <c r="Y104" s="41" t="str">
        <f t="shared" si="27"/>
        <v/>
      </c>
      <c r="Z104" s="286" t="str">
        <f t="shared" si="31"/>
        <v/>
      </c>
      <c r="AA104" s="368"/>
      <c r="AB104" s="41" t="str">
        <f t="shared" si="32"/>
        <v/>
      </c>
      <c r="AC104" s="41" t="str">
        <f t="shared" si="33"/>
        <v/>
      </c>
      <c r="AD104" s="41" t="str">
        <f t="shared" si="34"/>
        <v/>
      </c>
      <c r="AE104" s="41" t="str">
        <f t="shared" si="35"/>
        <v/>
      </c>
      <c r="AF104" s="10"/>
      <c r="AG104" s="10"/>
      <c r="AH104" s="10"/>
      <c r="AI104" s="10"/>
      <c r="AJ104" s="10"/>
      <c r="AK104" s="10"/>
      <c r="AL104" s="10"/>
      <c r="AM104" s="10"/>
      <c r="AN104" s="10"/>
    </row>
    <row r="105" spans="1:40" ht="26.25" customHeight="1" x14ac:dyDescent="0.25">
      <c r="A105" s="74" t="str">
        <f>IF(B105="","",MAX($A$8:A104)+1)</f>
        <v/>
      </c>
      <c r="B105" s="73"/>
      <c r="C105" s="368"/>
      <c r="D105" s="141"/>
      <c r="E105" s="314" t="str">
        <f t="shared" si="18"/>
        <v/>
      </c>
      <c r="F105" s="314" t="str">
        <f t="shared" si="19"/>
        <v/>
      </c>
      <c r="G105" s="368"/>
      <c r="H105" s="6" t="str">
        <f t="shared" si="20"/>
        <v/>
      </c>
      <c r="I105" s="5" t="str">
        <f t="shared" si="21"/>
        <v/>
      </c>
      <c r="J105" s="338"/>
      <c r="K105" s="72" t="s">
        <v>29</v>
      </c>
      <c r="L105" s="314">
        <f t="shared" si="22"/>
        <v>0</v>
      </c>
      <c r="M105" s="274"/>
      <c r="N105" s="274"/>
      <c r="O105" s="6" t="e">
        <f t="shared" si="28"/>
        <v>#VALUE!</v>
      </c>
      <c r="P105" s="33" t="s">
        <v>13</v>
      </c>
      <c r="Q105" s="314">
        <f t="shared" si="23"/>
        <v>0</v>
      </c>
      <c r="R105" s="4" t="s">
        <v>52</v>
      </c>
      <c r="S105" s="5">
        <f t="shared" si="24"/>
        <v>0</v>
      </c>
      <c r="T105" s="41" t="str">
        <f t="shared" si="25"/>
        <v/>
      </c>
      <c r="U105" s="41" t="str">
        <f t="shared" si="26"/>
        <v/>
      </c>
      <c r="V105" s="41" t="str">
        <f t="shared" si="29"/>
        <v/>
      </c>
      <c r="W105" s="41" t="str">
        <f t="shared" si="30"/>
        <v/>
      </c>
      <c r="X105" s="291"/>
      <c r="Y105" s="41" t="str">
        <f t="shared" si="27"/>
        <v/>
      </c>
      <c r="Z105" s="286" t="str">
        <f t="shared" si="31"/>
        <v/>
      </c>
      <c r="AA105" s="368"/>
      <c r="AB105" s="41" t="str">
        <f t="shared" si="32"/>
        <v/>
      </c>
      <c r="AC105" s="41" t="str">
        <f t="shared" si="33"/>
        <v/>
      </c>
      <c r="AD105" s="41" t="str">
        <f t="shared" si="34"/>
        <v/>
      </c>
      <c r="AE105" s="41" t="str">
        <f t="shared" si="35"/>
        <v/>
      </c>
      <c r="AF105" s="10"/>
      <c r="AG105" s="10"/>
      <c r="AH105" s="10"/>
      <c r="AI105" s="10"/>
      <c r="AJ105" s="10"/>
      <c r="AK105" s="10"/>
      <c r="AL105" s="10"/>
      <c r="AM105" s="10"/>
      <c r="AN105" s="10"/>
    </row>
    <row r="106" spans="1:40" ht="26.25" customHeight="1" x14ac:dyDescent="0.25">
      <c r="A106" s="74" t="str">
        <f>IF(B106="","",MAX($A$8:A105)+1)</f>
        <v/>
      </c>
      <c r="B106" s="73"/>
      <c r="C106" s="368"/>
      <c r="D106" s="141"/>
      <c r="E106" s="314" t="str">
        <f t="shared" si="18"/>
        <v/>
      </c>
      <c r="F106" s="314" t="str">
        <f t="shared" si="19"/>
        <v/>
      </c>
      <c r="G106" s="368"/>
      <c r="H106" s="6" t="str">
        <f t="shared" si="20"/>
        <v/>
      </c>
      <c r="I106" s="5" t="str">
        <f t="shared" si="21"/>
        <v/>
      </c>
      <c r="J106" s="338"/>
      <c r="K106" s="72" t="s">
        <v>29</v>
      </c>
      <c r="L106" s="314">
        <f t="shared" si="22"/>
        <v>0</v>
      </c>
      <c r="M106" s="274"/>
      <c r="N106" s="274"/>
      <c r="O106" s="6" t="e">
        <f t="shared" si="28"/>
        <v>#VALUE!</v>
      </c>
      <c r="P106" s="33" t="s">
        <v>13</v>
      </c>
      <c r="Q106" s="314">
        <f t="shared" si="23"/>
        <v>0</v>
      </c>
      <c r="R106" s="4" t="s">
        <v>52</v>
      </c>
      <c r="S106" s="5">
        <f t="shared" si="24"/>
        <v>0</v>
      </c>
      <c r="T106" s="41" t="str">
        <f t="shared" si="25"/>
        <v/>
      </c>
      <c r="U106" s="41" t="str">
        <f t="shared" si="26"/>
        <v/>
      </c>
      <c r="V106" s="41" t="str">
        <f t="shared" si="29"/>
        <v/>
      </c>
      <c r="W106" s="41" t="str">
        <f t="shared" si="30"/>
        <v/>
      </c>
      <c r="X106" s="291"/>
      <c r="Y106" s="41" t="str">
        <f t="shared" si="27"/>
        <v/>
      </c>
      <c r="Z106" s="286" t="str">
        <f t="shared" si="31"/>
        <v/>
      </c>
      <c r="AA106" s="368"/>
      <c r="AB106" s="41" t="str">
        <f t="shared" si="32"/>
        <v/>
      </c>
      <c r="AC106" s="41" t="str">
        <f t="shared" si="33"/>
        <v/>
      </c>
      <c r="AD106" s="41" t="str">
        <f t="shared" si="34"/>
        <v/>
      </c>
      <c r="AE106" s="41" t="str">
        <f t="shared" si="35"/>
        <v/>
      </c>
      <c r="AF106" s="10"/>
      <c r="AG106" s="10"/>
      <c r="AH106" s="10"/>
      <c r="AI106" s="10"/>
      <c r="AJ106" s="10"/>
      <c r="AK106" s="10"/>
      <c r="AL106" s="10"/>
      <c r="AM106" s="10"/>
      <c r="AN106" s="10"/>
    </row>
    <row r="107" spans="1:40" ht="26.25" customHeight="1" x14ac:dyDescent="0.25">
      <c r="A107" s="74" t="str">
        <f>IF(B107="","",MAX($A$8:A106)+1)</f>
        <v/>
      </c>
      <c r="B107" s="73"/>
      <c r="C107" s="368"/>
      <c r="D107" s="141"/>
      <c r="E107" s="314" t="str">
        <f t="shared" si="18"/>
        <v/>
      </c>
      <c r="F107" s="314" t="str">
        <f t="shared" si="19"/>
        <v/>
      </c>
      <c r="G107" s="368"/>
      <c r="H107" s="6" t="str">
        <f t="shared" si="20"/>
        <v/>
      </c>
      <c r="I107" s="5" t="str">
        <f t="shared" si="21"/>
        <v/>
      </c>
      <c r="J107" s="338"/>
      <c r="K107" s="72" t="s">
        <v>29</v>
      </c>
      <c r="L107" s="314">
        <f t="shared" si="22"/>
        <v>0</v>
      </c>
      <c r="M107" s="274"/>
      <c r="N107" s="274"/>
      <c r="O107" s="6" t="e">
        <f t="shared" si="28"/>
        <v>#VALUE!</v>
      </c>
      <c r="P107" s="33" t="s">
        <v>13</v>
      </c>
      <c r="Q107" s="314">
        <f t="shared" si="23"/>
        <v>0</v>
      </c>
      <c r="R107" s="4" t="s">
        <v>52</v>
      </c>
      <c r="S107" s="5">
        <f t="shared" si="24"/>
        <v>0</v>
      </c>
      <c r="T107" s="41" t="str">
        <f t="shared" si="25"/>
        <v/>
      </c>
      <c r="U107" s="41" t="str">
        <f t="shared" si="26"/>
        <v/>
      </c>
      <c r="V107" s="41" t="str">
        <f t="shared" si="29"/>
        <v/>
      </c>
      <c r="W107" s="41" t="str">
        <f t="shared" si="30"/>
        <v/>
      </c>
      <c r="X107" s="291"/>
      <c r="Y107" s="41" t="str">
        <f t="shared" si="27"/>
        <v/>
      </c>
      <c r="Z107" s="286" t="str">
        <f t="shared" si="31"/>
        <v/>
      </c>
      <c r="AA107" s="368"/>
      <c r="AB107" s="41" t="str">
        <f t="shared" si="32"/>
        <v/>
      </c>
      <c r="AC107" s="41" t="str">
        <f t="shared" si="33"/>
        <v/>
      </c>
      <c r="AD107" s="41" t="str">
        <f t="shared" si="34"/>
        <v/>
      </c>
      <c r="AE107" s="41" t="str">
        <f t="shared" si="35"/>
        <v/>
      </c>
      <c r="AF107" s="10"/>
      <c r="AG107" s="10"/>
      <c r="AH107" s="10"/>
      <c r="AI107" s="10"/>
      <c r="AJ107" s="10"/>
      <c r="AK107" s="10"/>
      <c r="AL107" s="10"/>
      <c r="AM107" s="10"/>
      <c r="AN107" s="10"/>
    </row>
    <row r="108" spans="1:40" ht="26.25" customHeight="1" x14ac:dyDescent="0.25">
      <c r="A108" s="74" t="str">
        <f>IF(B108="","",MAX($A$8:A107)+1)</f>
        <v/>
      </c>
      <c r="B108" s="73"/>
      <c r="C108" s="368"/>
      <c r="D108" s="141"/>
      <c r="E108" s="314" t="str">
        <f t="shared" si="18"/>
        <v/>
      </c>
      <c r="F108" s="314" t="str">
        <f t="shared" si="19"/>
        <v/>
      </c>
      <c r="G108" s="368"/>
      <c r="H108" s="6" t="str">
        <f t="shared" si="20"/>
        <v/>
      </c>
      <c r="I108" s="5" t="str">
        <f t="shared" si="21"/>
        <v/>
      </c>
      <c r="J108" s="338"/>
      <c r="K108" s="72" t="s">
        <v>29</v>
      </c>
      <c r="L108" s="314">
        <f t="shared" si="22"/>
        <v>0</v>
      </c>
      <c r="M108" s="274"/>
      <c r="N108" s="274"/>
      <c r="O108" s="6" t="e">
        <f t="shared" si="28"/>
        <v>#VALUE!</v>
      </c>
      <c r="P108" s="33" t="s">
        <v>13</v>
      </c>
      <c r="Q108" s="314">
        <f t="shared" si="23"/>
        <v>0</v>
      </c>
      <c r="R108" s="4" t="s">
        <v>52</v>
      </c>
      <c r="S108" s="5">
        <f t="shared" si="24"/>
        <v>0</v>
      </c>
      <c r="T108" s="41" t="str">
        <f t="shared" si="25"/>
        <v/>
      </c>
      <c r="U108" s="41" t="str">
        <f t="shared" si="26"/>
        <v/>
      </c>
      <c r="V108" s="41" t="str">
        <f t="shared" si="29"/>
        <v/>
      </c>
      <c r="W108" s="41" t="str">
        <f t="shared" si="30"/>
        <v/>
      </c>
      <c r="X108" s="291"/>
      <c r="Y108" s="41" t="str">
        <f t="shared" si="27"/>
        <v/>
      </c>
      <c r="Z108" s="286" t="str">
        <f t="shared" si="31"/>
        <v/>
      </c>
      <c r="AA108" s="368"/>
      <c r="AB108" s="41" t="str">
        <f t="shared" si="32"/>
        <v/>
      </c>
      <c r="AC108" s="41" t="str">
        <f t="shared" si="33"/>
        <v/>
      </c>
      <c r="AD108" s="41" t="str">
        <f t="shared" si="34"/>
        <v/>
      </c>
      <c r="AE108" s="41" t="str">
        <f t="shared" si="35"/>
        <v/>
      </c>
      <c r="AF108" s="10"/>
      <c r="AG108" s="10"/>
      <c r="AH108" s="10"/>
      <c r="AI108" s="10"/>
      <c r="AJ108" s="10"/>
      <c r="AK108" s="10"/>
      <c r="AL108" s="10"/>
      <c r="AM108" s="10"/>
      <c r="AN108" s="10"/>
    </row>
    <row r="109" spans="1:40" ht="26.25" customHeight="1" x14ac:dyDescent="0.25">
      <c r="A109" s="74" t="str">
        <f>IF(B109="","",MAX($A$8:A108)+1)</f>
        <v/>
      </c>
      <c r="B109" s="73"/>
      <c r="C109" s="368"/>
      <c r="D109" s="141"/>
      <c r="E109" s="314" t="str">
        <f t="shared" si="18"/>
        <v/>
      </c>
      <c r="F109" s="314" t="str">
        <f t="shared" si="19"/>
        <v/>
      </c>
      <c r="G109" s="368"/>
      <c r="H109" s="6" t="str">
        <f t="shared" si="20"/>
        <v/>
      </c>
      <c r="I109" s="5" t="str">
        <f t="shared" si="21"/>
        <v/>
      </c>
      <c r="J109" s="338"/>
      <c r="K109" s="72" t="s">
        <v>29</v>
      </c>
      <c r="L109" s="314">
        <f t="shared" si="22"/>
        <v>0</v>
      </c>
      <c r="M109" s="274"/>
      <c r="N109" s="274"/>
      <c r="O109" s="6" t="e">
        <f t="shared" si="28"/>
        <v>#VALUE!</v>
      </c>
      <c r="P109" s="33" t="s">
        <v>13</v>
      </c>
      <c r="Q109" s="314">
        <f t="shared" si="23"/>
        <v>0</v>
      </c>
      <c r="R109" s="4" t="s">
        <v>52</v>
      </c>
      <c r="S109" s="5">
        <f t="shared" si="24"/>
        <v>0</v>
      </c>
      <c r="T109" s="41" t="str">
        <f t="shared" si="25"/>
        <v/>
      </c>
      <c r="U109" s="41" t="str">
        <f t="shared" si="26"/>
        <v/>
      </c>
      <c r="V109" s="41" t="str">
        <f t="shared" si="29"/>
        <v/>
      </c>
      <c r="W109" s="41" t="str">
        <f t="shared" si="30"/>
        <v/>
      </c>
      <c r="X109" s="291"/>
      <c r="Y109" s="41" t="str">
        <f t="shared" si="27"/>
        <v/>
      </c>
      <c r="Z109" s="286" t="str">
        <f t="shared" si="31"/>
        <v/>
      </c>
      <c r="AA109" s="368"/>
      <c r="AB109" s="41" t="str">
        <f t="shared" si="32"/>
        <v/>
      </c>
      <c r="AC109" s="41" t="str">
        <f t="shared" si="33"/>
        <v/>
      </c>
      <c r="AD109" s="41" t="str">
        <f t="shared" si="34"/>
        <v/>
      </c>
      <c r="AE109" s="41" t="str">
        <f t="shared" si="35"/>
        <v/>
      </c>
      <c r="AF109" s="10"/>
      <c r="AG109" s="10"/>
      <c r="AH109" s="10"/>
      <c r="AI109" s="10"/>
      <c r="AJ109" s="10"/>
      <c r="AK109" s="10"/>
      <c r="AL109" s="10"/>
      <c r="AM109" s="10"/>
      <c r="AN109" s="10"/>
    </row>
    <row r="110" spans="1:40" ht="26.25" customHeight="1" x14ac:dyDescent="0.25">
      <c r="A110" s="74" t="str">
        <f>IF(B110="","",MAX($A$8:A109)+1)</f>
        <v/>
      </c>
      <c r="B110" s="73"/>
      <c r="C110" s="368"/>
      <c r="D110" s="141"/>
      <c r="E110" s="314" t="str">
        <f t="shared" si="18"/>
        <v/>
      </c>
      <c r="F110" s="314" t="str">
        <f t="shared" si="19"/>
        <v/>
      </c>
      <c r="G110" s="368"/>
      <c r="H110" s="6" t="str">
        <f t="shared" si="20"/>
        <v/>
      </c>
      <c r="I110" s="5" t="str">
        <f t="shared" si="21"/>
        <v/>
      </c>
      <c r="J110" s="338"/>
      <c r="K110" s="72" t="s">
        <v>29</v>
      </c>
      <c r="L110" s="314">
        <f t="shared" si="22"/>
        <v>0</v>
      </c>
      <c r="M110" s="274"/>
      <c r="N110" s="274"/>
      <c r="O110" s="6" t="e">
        <f t="shared" si="28"/>
        <v>#VALUE!</v>
      </c>
      <c r="P110" s="33" t="s">
        <v>13</v>
      </c>
      <c r="Q110" s="314">
        <f t="shared" si="23"/>
        <v>0</v>
      </c>
      <c r="R110" s="4" t="s">
        <v>52</v>
      </c>
      <c r="S110" s="5">
        <f t="shared" si="24"/>
        <v>0</v>
      </c>
      <c r="T110" s="41" t="str">
        <f t="shared" si="25"/>
        <v/>
      </c>
      <c r="U110" s="41" t="str">
        <f t="shared" si="26"/>
        <v/>
      </c>
      <c r="V110" s="41" t="str">
        <f t="shared" si="29"/>
        <v/>
      </c>
      <c r="W110" s="41" t="str">
        <f t="shared" si="30"/>
        <v/>
      </c>
      <c r="X110" s="291"/>
      <c r="Y110" s="41" t="str">
        <f t="shared" si="27"/>
        <v/>
      </c>
      <c r="Z110" s="286" t="str">
        <f t="shared" si="31"/>
        <v/>
      </c>
      <c r="AA110" s="368"/>
      <c r="AB110" s="41" t="str">
        <f t="shared" si="32"/>
        <v/>
      </c>
      <c r="AC110" s="41" t="str">
        <f t="shared" si="33"/>
        <v/>
      </c>
      <c r="AD110" s="41" t="str">
        <f t="shared" si="34"/>
        <v/>
      </c>
      <c r="AE110" s="41" t="str">
        <f t="shared" si="35"/>
        <v/>
      </c>
      <c r="AF110" s="10"/>
      <c r="AG110" s="10"/>
      <c r="AH110" s="10"/>
      <c r="AI110" s="10"/>
      <c r="AJ110" s="10"/>
      <c r="AK110" s="10"/>
      <c r="AL110" s="10"/>
      <c r="AM110" s="10"/>
      <c r="AN110" s="10"/>
    </row>
    <row r="111" spans="1:40" ht="26.25" customHeight="1" x14ac:dyDescent="0.25">
      <c r="A111" s="74" t="str">
        <f>IF(B111="","",MAX($A$8:A110)+1)</f>
        <v/>
      </c>
      <c r="B111" s="73"/>
      <c r="C111" s="368"/>
      <c r="D111" s="141"/>
      <c r="E111" s="314" t="str">
        <f t="shared" si="18"/>
        <v/>
      </c>
      <c r="F111" s="314" t="str">
        <f t="shared" si="19"/>
        <v/>
      </c>
      <c r="G111" s="368"/>
      <c r="H111" s="6" t="str">
        <f t="shared" si="20"/>
        <v/>
      </c>
      <c r="I111" s="5" t="str">
        <f t="shared" si="21"/>
        <v/>
      </c>
      <c r="J111" s="338"/>
      <c r="K111" s="72" t="s">
        <v>29</v>
      </c>
      <c r="L111" s="314">
        <f t="shared" si="22"/>
        <v>0</v>
      </c>
      <c r="M111" s="274"/>
      <c r="N111" s="274"/>
      <c r="O111" s="6" t="e">
        <f t="shared" si="28"/>
        <v>#VALUE!</v>
      </c>
      <c r="P111" s="33" t="s">
        <v>13</v>
      </c>
      <c r="Q111" s="314">
        <f t="shared" si="23"/>
        <v>0</v>
      </c>
      <c r="R111" s="4" t="s">
        <v>52</v>
      </c>
      <c r="S111" s="5">
        <f t="shared" si="24"/>
        <v>0</v>
      </c>
      <c r="T111" s="41" t="str">
        <f t="shared" si="25"/>
        <v/>
      </c>
      <c r="U111" s="41" t="str">
        <f t="shared" si="26"/>
        <v/>
      </c>
      <c r="V111" s="41" t="str">
        <f t="shared" si="29"/>
        <v/>
      </c>
      <c r="W111" s="41" t="str">
        <f t="shared" si="30"/>
        <v/>
      </c>
      <c r="X111" s="291"/>
      <c r="Y111" s="41" t="str">
        <f t="shared" si="27"/>
        <v/>
      </c>
      <c r="Z111" s="286" t="str">
        <f t="shared" si="31"/>
        <v/>
      </c>
      <c r="AA111" s="368"/>
      <c r="AB111" s="41" t="str">
        <f t="shared" si="32"/>
        <v/>
      </c>
      <c r="AC111" s="41" t="str">
        <f t="shared" si="33"/>
        <v/>
      </c>
      <c r="AD111" s="41" t="str">
        <f t="shared" si="34"/>
        <v/>
      </c>
      <c r="AE111" s="41" t="str">
        <f t="shared" si="35"/>
        <v/>
      </c>
      <c r="AF111" s="10"/>
      <c r="AG111" s="10"/>
      <c r="AH111" s="10"/>
      <c r="AI111" s="10"/>
      <c r="AJ111" s="10"/>
      <c r="AK111" s="10"/>
      <c r="AL111" s="10"/>
      <c r="AM111" s="10"/>
      <c r="AN111" s="10"/>
    </row>
    <row r="112" spans="1:40" ht="26.25" customHeight="1" x14ac:dyDescent="0.25">
      <c r="A112" s="74" t="str">
        <f>IF(B112="","",MAX($A$8:A111)+1)</f>
        <v/>
      </c>
      <c r="B112" s="73"/>
      <c r="C112" s="368"/>
      <c r="D112" s="141"/>
      <c r="E112" s="314" t="str">
        <f t="shared" si="18"/>
        <v/>
      </c>
      <c r="F112" s="314" t="str">
        <f t="shared" si="19"/>
        <v/>
      </c>
      <c r="G112" s="368"/>
      <c r="H112" s="6" t="str">
        <f t="shared" si="20"/>
        <v/>
      </c>
      <c r="I112" s="5" t="str">
        <f t="shared" si="21"/>
        <v/>
      </c>
      <c r="J112" s="338"/>
      <c r="K112" s="72" t="s">
        <v>29</v>
      </c>
      <c r="L112" s="314">
        <f t="shared" si="22"/>
        <v>0</v>
      </c>
      <c r="M112" s="274"/>
      <c r="N112" s="274"/>
      <c r="O112" s="6" t="e">
        <f t="shared" si="28"/>
        <v>#VALUE!</v>
      </c>
      <c r="P112" s="33" t="s">
        <v>13</v>
      </c>
      <c r="Q112" s="314">
        <f t="shared" si="23"/>
        <v>0</v>
      </c>
      <c r="R112" s="4" t="s">
        <v>52</v>
      </c>
      <c r="S112" s="5">
        <f t="shared" si="24"/>
        <v>0</v>
      </c>
      <c r="T112" s="41" t="str">
        <f t="shared" si="25"/>
        <v/>
      </c>
      <c r="U112" s="41" t="str">
        <f t="shared" si="26"/>
        <v/>
      </c>
      <c r="V112" s="41" t="str">
        <f t="shared" si="29"/>
        <v/>
      </c>
      <c r="W112" s="41" t="str">
        <f t="shared" si="30"/>
        <v/>
      </c>
      <c r="X112" s="291"/>
      <c r="Y112" s="41" t="str">
        <f t="shared" si="27"/>
        <v/>
      </c>
      <c r="Z112" s="286" t="str">
        <f t="shared" si="31"/>
        <v/>
      </c>
      <c r="AA112" s="368"/>
      <c r="AB112" s="41" t="str">
        <f t="shared" si="32"/>
        <v/>
      </c>
      <c r="AC112" s="41" t="str">
        <f t="shared" si="33"/>
        <v/>
      </c>
      <c r="AD112" s="41" t="str">
        <f t="shared" si="34"/>
        <v/>
      </c>
      <c r="AE112" s="41" t="str">
        <f t="shared" si="35"/>
        <v/>
      </c>
      <c r="AF112" s="10"/>
      <c r="AG112" s="10"/>
      <c r="AH112" s="10"/>
      <c r="AI112" s="10"/>
      <c r="AJ112" s="10"/>
      <c r="AK112" s="10"/>
      <c r="AL112" s="10"/>
      <c r="AM112" s="10"/>
      <c r="AN112" s="10"/>
    </row>
    <row r="113" spans="1:40" ht="26.25" customHeight="1" x14ac:dyDescent="0.25">
      <c r="A113" s="74" t="str">
        <f>IF(B113="","",MAX($A$8:A112)+1)</f>
        <v/>
      </c>
      <c r="B113" s="73"/>
      <c r="C113" s="368"/>
      <c r="D113" s="141"/>
      <c r="E113" s="314" t="str">
        <f t="shared" si="18"/>
        <v/>
      </c>
      <c r="F113" s="314" t="str">
        <f t="shared" si="19"/>
        <v/>
      </c>
      <c r="G113" s="368"/>
      <c r="H113" s="6" t="str">
        <f t="shared" si="20"/>
        <v/>
      </c>
      <c r="I113" s="5" t="str">
        <f t="shared" si="21"/>
        <v/>
      </c>
      <c r="J113" s="338"/>
      <c r="K113" s="72" t="s">
        <v>29</v>
      </c>
      <c r="L113" s="314">
        <f t="shared" si="22"/>
        <v>0</v>
      </c>
      <c r="M113" s="274"/>
      <c r="N113" s="274"/>
      <c r="O113" s="6" t="e">
        <f t="shared" si="28"/>
        <v>#VALUE!</v>
      </c>
      <c r="P113" s="33" t="s">
        <v>13</v>
      </c>
      <c r="Q113" s="314">
        <f t="shared" si="23"/>
        <v>0</v>
      </c>
      <c r="R113" s="4" t="s">
        <v>52</v>
      </c>
      <c r="S113" s="5">
        <f t="shared" si="24"/>
        <v>0</v>
      </c>
      <c r="T113" s="41" t="str">
        <f t="shared" si="25"/>
        <v/>
      </c>
      <c r="U113" s="41" t="str">
        <f t="shared" si="26"/>
        <v/>
      </c>
      <c r="V113" s="41" t="str">
        <f t="shared" si="29"/>
        <v/>
      </c>
      <c r="W113" s="41" t="str">
        <f t="shared" si="30"/>
        <v/>
      </c>
      <c r="X113" s="291"/>
      <c r="Y113" s="41" t="str">
        <f t="shared" si="27"/>
        <v/>
      </c>
      <c r="Z113" s="286" t="str">
        <f t="shared" si="31"/>
        <v/>
      </c>
      <c r="AA113" s="368"/>
      <c r="AB113" s="41" t="str">
        <f t="shared" si="32"/>
        <v/>
      </c>
      <c r="AC113" s="41" t="str">
        <f t="shared" si="33"/>
        <v/>
      </c>
      <c r="AD113" s="41" t="str">
        <f t="shared" si="34"/>
        <v/>
      </c>
      <c r="AE113" s="41" t="str">
        <f t="shared" si="35"/>
        <v/>
      </c>
      <c r="AF113" s="10"/>
      <c r="AG113" s="10"/>
      <c r="AH113" s="10"/>
      <c r="AI113" s="10"/>
      <c r="AJ113" s="10"/>
      <c r="AK113" s="10"/>
      <c r="AL113" s="10"/>
      <c r="AM113" s="10"/>
      <c r="AN113" s="10"/>
    </row>
    <row r="114" spans="1:40" ht="26.25" customHeight="1" x14ac:dyDescent="0.25">
      <c r="A114" s="74" t="str">
        <f>IF(B114="","",MAX($A$8:A113)+1)</f>
        <v/>
      </c>
      <c r="B114" s="73"/>
      <c r="C114" s="368"/>
      <c r="D114" s="141"/>
      <c r="E114" s="314" t="str">
        <f t="shared" si="18"/>
        <v/>
      </c>
      <c r="F114" s="314" t="str">
        <f t="shared" si="19"/>
        <v/>
      </c>
      <c r="G114" s="368"/>
      <c r="H114" s="6" t="str">
        <f t="shared" si="20"/>
        <v/>
      </c>
      <c r="I114" s="5" t="str">
        <f t="shared" si="21"/>
        <v/>
      </c>
      <c r="J114" s="338"/>
      <c r="K114" s="72" t="s">
        <v>29</v>
      </c>
      <c r="L114" s="314">
        <f t="shared" si="22"/>
        <v>0</v>
      </c>
      <c r="M114" s="274"/>
      <c r="N114" s="274"/>
      <c r="O114" s="6" t="e">
        <f t="shared" si="28"/>
        <v>#VALUE!</v>
      </c>
      <c r="P114" s="33" t="s">
        <v>13</v>
      </c>
      <c r="Q114" s="314">
        <f t="shared" si="23"/>
        <v>0</v>
      </c>
      <c r="R114" s="4" t="s">
        <v>52</v>
      </c>
      <c r="S114" s="5">
        <f t="shared" si="24"/>
        <v>0</v>
      </c>
      <c r="T114" s="41" t="str">
        <f t="shared" si="25"/>
        <v/>
      </c>
      <c r="U114" s="41" t="str">
        <f t="shared" si="26"/>
        <v/>
      </c>
      <c r="V114" s="41" t="str">
        <f t="shared" si="29"/>
        <v/>
      </c>
      <c r="W114" s="41" t="str">
        <f t="shared" si="30"/>
        <v/>
      </c>
      <c r="X114" s="291"/>
      <c r="Y114" s="41" t="str">
        <f t="shared" si="27"/>
        <v/>
      </c>
      <c r="Z114" s="286" t="str">
        <f t="shared" si="31"/>
        <v/>
      </c>
      <c r="AA114" s="368"/>
      <c r="AB114" s="41" t="str">
        <f t="shared" si="32"/>
        <v/>
      </c>
      <c r="AC114" s="41" t="str">
        <f t="shared" si="33"/>
        <v/>
      </c>
      <c r="AD114" s="41" t="str">
        <f t="shared" si="34"/>
        <v/>
      </c>
      <c r="AE114" s="41" t="str">
        <f t="shared" si="35"/>
        <v/>
      </c>
      <c r="AF114" s="10"/>
      <c r="AG114" s="10"/>
      <c r="AH114" s="10"/>
      <c r="AI114" s="10"/>
      <c r="AJ114" s="10"/>
      <c r="AK114" s="10"/>
      <c r="AL114" s="10"/>
      <c r="AM114" s="10"/>
      <c r="AN114" s="10"/>
    </row>
    <row r="115" spans="1:40" ht="26.25" customHeight="1" x14ac:dyDescent="0.25">
      <c r="A115" s="74" t="str">
        <f>IF(B115="","",MAX($A$8:A114)+1)</f>
        <v/>
      </c>
      <c r="B115" s="73"/>
      <c r="C115" s="368"/>
      <c r="D115" s="141"/>
      <c r="E115" s="314" t="str">
        <f t="shared" si="18"/>
        <v/>
      </c>
      <c r="F115" s="314" t="str">
        <f t="shared" si="19"/>
        <v/>
      </c>
      <c r="G115" s="368"/>
      <c r="H115" s="6" t="str">
        <f t="shared" si="20"/>
        <v/>
      </c>
      <c r="I115" s="5" t="str">
        <f t="shared" si="21"/>
        <v/>
      </c>
      <c r="J115" s="338"/>
      <c r="K115" s="72" t="s">
        <v>29</v>
      </c>
      <c r="L115" s="314">
        <f t="shared" si="22"/>
        <v>0</v>
      </c>
      <c r="M115" s="274"/>
      <c r="N115" s="274"/>
      <c r="O115" s="6" t="e">
        <f t="shared" si="28"/>
        <v>#VALUE!</v>
      </c>
      <c r="P115" s="33" t="s">
        <v>13</v>
      </c>
      <c r="Q115" s="314">
        <f t="shared" si="23"/>
        <v>0</v>
      </c>
      <c r="R115" s="4" t="s">
        <v>52</v>
      </c>
      <c r="S115" s="5">
        <f t="shared" si="24"/>
        <v>0</v>
      </c>
      <c r="T115" s="41" t="str">
        <f t="shared" si="25"/>
        <v/>
      </c>
      <c r="U115" s="41" t="str">
        <f t="shared" si="26"/>
        <v/>
      </c>
      <c r="V115" s="41" t="str">
        <f t="shared" si="29"/>
        <v/>
      </c>
      <c r="W115" s="41" t="str">
        <f t="shared" si="30"/>
        <v/>
      </c>
      <c r="X115" s="291"/>
      <c r="Y115" s="41" t="str">
        <f t="shared" si="27"/>
        <v/>
      </c>
      <c r="Z115" s="286" t="str">
        <f t="shared" si="31"/>
        <v/>
      </c>
      <c r="AA115" s="368"/>
      <c r="AB115" s="41" t="str">
        <f t="shared" si="32"/>
        <v/>
      </c>
      <c r="AC115" s="41" t="str">
        <f t="shared" si="33"/>
        <v/>
      </c>
      <c r="AD115" s="41" t="str">
        <f t="shared" si="34"/>
        <v/>
      </c>
      <c r="AE115" s="41" t="str">
        <f t="shared" si="35"/>
        <v/>
      </c>
      <c r="AF115" s="10"/>
      <c r="AG115" s="10"/>
      <c r="AH115" s="10"/>
      <c r="AI115" s="10"/>
      <c r="AJ115" s="10"/>
      <c r="AK115" s="10"/>
      <c r="AL115" s="10"/>
      <c r="AM115" s="10"/>
      <c r="AN115" s="10"/>
    </row>
    <row r="116" spans="1:40" ht="26.25" customHeight="1" x14ac:dyDescent="0.25">
      <c r="A116" s="74" t="str">
        <f>IF(B116="","",MAX($A$8:A115)+1)</f>
        <v/>
      </c>
      <c r="B116" s="73"/>
      <c r="C116" s="368"/>
      <c r="D116" s="141"/>
      <c r="E116" s="314" t="str">
        <f t="shared" si="18"/>
        <v/>
      </c>
      <c r="F116" s="314" t="str">
        <f t="shared" si="19"/>
        <v/>
      </c>
      <c r="G116" s="368"/>
      <c r="H116" s="6" t="str">
        <f t="shared" si="20"/>
        <v/>
      </c>
      <c r="I116" s="5" t="str">
        <f t="shared" si="21"/>
        <v/>
      </c>
      <c r="J116" s="338"/>
      <c r="K116" s="72" t="s">
        <v>29</v>
      </c>
      <c r="L116" s="314">
        <f t="shared" si="22"/>
        <v>0</v>
      </c>
      <c r="M116" s="274"/>
      <c r="N116" s="274"/>
      <c r="O116" s="6" t="e">
        <f t="shared" si="28"/>
        <v>#VALUE!</v>
      </c>
      <c r="P116" s="33" t="s">
        <v>13</v>
      </c>
      <c r="Q116" s="314">
        <f t="shared" si="23"/>
        <v>0</v>
      </c>
      <c r="R116" s="4" t="s">
        <v>52</v>
      </c>
      <c r="S116" s="5">
        <f t="shared" si="24"/>
        <v>0</v>
      </c>
      <c r="T116" s="41" t="str">
        <f t="shared" si="25"/>
        <v/>
      </c>
      <c r="U116" s="41" t="str">
        <f t="shared" si="26"/>
        <v/>
      </c>
      <c r="V116" s="41" t="str">
        <f t="shared" si="29"/>
        <v/>
      </c>
      <c r="W116" s="41" t="str">
        <f t="shared" si="30"/>
        <v/>
      </c>
      <c r="X116" s="291"/>
      <c r="Y116" s="41" t="str">
        <f t="shared" si="27"/>
        <v/>
      </c>
      <c r="Z116" s="286" t="str">
        <f t="shared" si="31"/>
        <v/>
      </c>
      <c r="AA116" s="368"/>
      <c r="AB116" s="41" t="str">
        <f t="shared" si="32"/>
        <v/>
      </c>
      <c r="AC116" s="41" t="str">
        <f t="shared" si="33"/>
        <v/>
      </c>
      <c r="AD116" s="41" t="str">
        <f t="shared" si="34"/>
        <v/>
      </c>
      <c r="AE116" s="41" t="str">
        <f t="shared" si="35"/>
        <v/>
      </c>
      <c r="AF116" s="10"/>
      <c r="AG116" s="10"/>
      <c r="AH116" s="10"/>
      <c r="AI116" s="10"/>
      <c r="AJ116" s="10"/>
      <c r="AK116" s="10"/>
      <c r="AL116" s="10"/>
      <c r="AM116" s="10"/>
      <c r="AN116" s="10"/>
    </row>
    <row r="117" spans="1:40" ht="26.25" customHeight="1" x14ac:dyDescent="0.25">
      <c r="A117" s="74" t="str">
        <f>IF(B117="","",MAX($A$8:A116)+1)</f>
        <v/>
      </c>
      <c r="B117" s="73"/>
      <c r="C117" s="368"/>
      <c r="D117" s="141"/>
      <c r="E117" s="314" t="str">
        <f t="shared" si="18"/>
        <v/>
      </c>
      <c r="F117" s="314" t="str">
        <f t="shared" si="19"/>
        <v/>
      </c>
      <c r="G117" s="368"/>
      <c r="H117" s="6" t="str">
        <f t="shared" si="20"/>
        <v/>
      </c>
      <c r="I117" s="5" t="str">
        <f t="shared" si="21"/>
        <v/>
      </c>
      <c r="J117" s="338"/>
      <c r="K117" s="72" t="s">
        <v>29</v>
      </c>
      <c r="L117" s="314">
        <f t="shared" si="22"/>
        <v>0</v>
      </c>
      <c r="M117" s="274"/>
      <c r="N117" s="274"/>
      <c r="O117" s="6" t="e">
        <f t="shared" si="28"/>
        <v>#VALUE!</v>
      </c>
      <c r="P117" s="33" t="s">
        <v>13</v>
      </c>
      <c r="Q117" s="314">
        <f t="shared" si="23"/>
        <v>0</v>
      </c>
      <c r="R117" s="4" t="s">
        <v>52</v>
      </c>
      <c r="S117" s="5">
        <f t="shared" si="24"/>
        <v>0</v>
      </c>
      <c r="T117" s="41" t="str">
        <f t="shared" si="25"/>
        <v/>
      </c>
      <c r="U117" s="41" t="str">
        <f t="shared" si="26"/>
        <v/>
      </c>
      <c r="V117" s="41" t="str">
        <f t="shared" si="29"/>
        <v/>
      </c>
      <c r="W117" s="41" t="str">
        <f t="shared" si="30"/>
        <v/>
      </c>
      <c r="X117" s="291"/>
      <c r="Y117" s="41" t="str">
        <f t="shared" si="27"/>
        <v/>
      </c>
      <c r="Z117" s="286" t="str">
        <f t="shared" si="31"/>
        <v/>
      </c>
      <c r="AA117" s="368"/>
      <c r="AB117" s="41" t="str">
        <f t="shared" si="32"/>
        <v/>
      </c>
      <c r="AC117" s="41" t="str">
        <f t="shared" si="33"/>
        <v/>
      </c>
      <c r="AD117" s="41" t="str">
        <f t="shared" si="34"/>
        <v/>
      </c>
      <c r="AE117" s="41" t="str">
        <f t="shared" si="35"/>
        <v/>
      </c>
      <c r="AF117" s="10"/>
      <c r="AG117" s="10"/>
      <c r="AH117" s="10"/>
      <c r="AI117" s="10"/>
      <c r="AJ117" s="10"/>
      <c r="AK117" s="10"/>
      <c r="AL117" s="10"/>
      <c r="AM117" s="10"/>
      <c r="AN117" s="10"/>
    </row>
    <row r="118" spans="1:40" ht="26.25" customHeight="1" x14ac:dyDescent="0.25">
      <c r="A118" s="74" t="str">
        <f>IF(B118="","",MAX($A$8:A117)+1)</f>
        <v/>
      </c>
      <c r="B118" s="73"/>
      <c r="C118" s="368"/>
      <c r="D118" s="141"/>
      <c r="E118" s="314" t="str">
        <f t="shared" si="18"/>
        <v/>
      </c>
      <c r="F118" s="314" t="str">
        <f t="shared" si="19"/>
        <v/>
      </c>
      <c r="G118" s="368"/>
      <c r="H118" s="6" t="str">
        <f t="shared" si="20"/>
        <v/>
      </c>
      <c r="I118" s="5" t="str">
        <f t="shared" si="21"/>
        <v/>
      </c>
      <c r="J118" s="338"/>
      <c r="K118" s="72" t="s">
        <v>29</v>
      </c>
      <c r="L118" s="314">
        <f t="shared" si="22"/>
        <v>0</v>
      </c>
      <c r="M118" s="274"/>
      <c r="N118" s="274"/>
      <c r="O118" s="6" t="e">
        <f t="shared" si="28"/>
        <v>#VALUE!</v>
      </c>
      <c r="P118" s="33" t="s">
        <v>13</v>
      </c>
      <c r="Q118" s="314">
        <f t="shared" si="23"/>
        <v>0</v>
      </c>
      <c r="R118" s="4" t="s">
        <v>52</v>
      </c>
      <c r="S118" s="5">
        <f t="shared" si="24"/>
        <v>0</v>
      </c>
      <c r="T118" s="41" t="str">
        <f t="shared" si="25"/>
        <v/>
      </c>
      <c r="U118" s="41" t="str">
        <f t="shared" si="26"/>
        <v/>
      </c>
      <c r="V118" s="41" t="str">
        <f t="shared" si="29"/>
        <v/>
      </c>
      <c r="W118" s="41" t="str">
        <f t="shared" si="30"/>
        <v/>
      </c>
      <c r="X118" s="291"/>
      <c r="Y118" s="41" t="str">
        <f t="shared" si="27"/>
        <v/>
      </c>
      <c r="Z118" s="286" t="str">
        <f t="shared" si="31"/>
        <v/>
      </c>
      <c r="AA118" s="368"/>
      <c r="AB118" s="41" t="str">
        <f t="shared" si="32"/>
        <v/>
      </c>
      <c r="AC118" s="41" t="str">
        <f t="shared" si="33"/>
        <v/>
      </c>
      <c r="AD118" s="41" t="str">
        <f t="shared" si="34"/>
        <v/>
      </c>
      <c r="AE118" s="41" t="str">
        <f t="shared" si="35"/>
        <v/>
      </c>
      <c r="AF118" s="10"/>
      <c r="AG118" s="10"/>
      <c r="AH118" s="10"/>
      <c r="AI118" s="10"/>
      <c r="AJ118" s="10"/>
      <c r="AK118" s="10"/>
      <c r="AL118" s="10"/>
      <c r="AM118" s="10"/>
      <c r="AN118" s="10"/>
    </row>
    <row r="119" spans="1:40" ht="26.25" customHeight="1" x14ac:dyDescent="0.25">
      <c r="A119" s="74" t="str">
        <f>IF(B119="","",MAX($A$8:A118)+1)</f>
        <v/>
      </c>
      <c r="B119" s="73"/>
      <c r="C119" s="368"/>
      <c r="D119" s="141"/>
      <c r="E119" s="314" t="str">
        <f t="shared" si="18"/>
        <v/>
      </c>
      <c r="F119" s="314" t="str">
        <f t="shared" si="19"/>
        <v/>
      </c>
      <c r="G119" s="368"/>
      <c r="H119" s="6" t="str">
        <f t="shared" si="20"/>
        <v/>
      </c>
      <c r="I119" s="5" t="str">
        <f t="shared" si="21"/>
        <v/>
      </c>
      <c r="J119" s="338"/>
      <c r="K119" s="72" t="s">
        <v>29</v>
      </c>
      <c r="L119" s="314">
        <f t="shared" si="22"/>
        <v>0</v>
      </c>
      <c r="M119" s="274"/>
      <c r="N119" s="274"/>
      <c r="O119" s="6" t="e">
        <f t="shared" si="28"/>
        <v>#VALUE!</v>
      </c>
      <c r="P119" s="33" t="s">
        <v>13</v>
      </c>
      <c r="Q119" s="314">
        <f t="shared" si="23"/>
        <v>0</v>
      </c>
      <c r="R119" s="4" t="s">
        <v>52</v>
      </c>
      <c r="S119" s="5">
        <f t="shared" si="24"/>
        <v>0</v>
      </c>
      <c r="T119" s="41" t="str">
        <f t="shared" si="25"/>
        <v/>
      </c>
      <c r="U119" s="41" t="str">
        <f t="shared" si="26"/>
        <v/>
      </c>
      <c r="V119" s="41" t="str">
        <f t="shared" si="29"/>
        <v/>
      </c>
      <c r="W119" s="41" t="str">
        <f t="shared" si="30"/>
        <v/>
      </c>
      <c r="X119" s="291"/>
      <c r="Y119" s="41" t="str">
        <f t="shared" si="27"/>
        <v/>
      </c>
      <c r="Z119" s="286" t="str">
        <f t="shared" si="31"/>
        <v/>
      </c>
      <c r="AA119" s="368"/>
      <c r="AB119" s="41" t="str">
        <f t="shared" si="32"/>
        <v/>
      </c>
      <c r="AC119" s="41" t="str">
        <f t="shared" si="33"/>
        <v/>
      </c>
      <c r="AD119" s="41" t="str">
        <f t="shared" si="34"/>
        <v/>
      </c>
      <c r="AE119" s="41" t="str">
        <f t="shared" si="35"/>
        <v/>
      </c>
      <c r="AF119" s="10"/>
      <c r="AG119" s="10"/>
      <c r="AH119" s="10"/>
      <c r="AI119" s="10"/>
      <c r="AJ119" s="10"/>
      <c r="AK119" s="10"/>
      <c r="AL119" s="10"/>
      <c r="AM119" s="10"/>
      <c r="AN119" s="10"/>
    </row>
    <row r="120" spans="1:40" ht="26.25" customHeight="1" x14ac:dyDescent="0.25">
      <c r="A120" s="74" t="str">
        <f>IF(B120="","",MAX($A$8:A119)+1)</f>
        <v/>
      </c>
      <c r="B120" s="73"/>
      <c r="C120" s="368"/>
      <c r="D120" s="141"/>
      <c r="E120" s="314" t="str">
        <f t="shared" si="18"/>
        <v/>
      </c>
      <c r="F120" s="314" t="str">
        <f t="shared" si="19"/>
        <v/>
      </c>
      <c r="G120" s="368"/>
      <c r="H120" s="6" t="str">
        <f t="shared" si="20"/>
        <v/>
      </c>
      <c r="I120" s="5" t="str">
        <f t="shared" si="21"/>
        <v/>
      </c>
      <c r="J120" s="338"/>
      <c r="K120" s="72" t="s">
        <v>29</v>
      </c>
      <c r="L120" s="314">
        <f t="shared" si="22"/>
        <v>0</v>
      </c>
      <c r="M120" s="274"/>
      <c r="N120" s="274"/>
      <c r="O120" s="6" t="e">
        <f t="shared" si="28"/>
        <v>#VALUE!</v>
      </c>
      <c r="P120" s="33" t="s">
        <v>13</v>
      </c>
      <c r="Q120" s="314">
        <f t="shared" si="23"/>
        <v>0</v>
      </c>
      <c r="R120" s="4" t="s">
        <v>52</v>
      </c>
      <c r="S120" s="5">
        <f t="shared" si="24"/>
        <v>0</v>
      </c>
      <c r="T120" s="41" t="str">
        <f t="shared" si="25"/>
        <v/>
      </c>
      <c r="U120" s="41" t="str">
        <f t="shared" si="26"/>
        <v/>
      </c>
      <c r="V120" s="41" t="str">
        <f t="shared" si="29"/>
        <v/>
      </c>
      <c r="W120" s="41" t="str">
        <f t="shared" si="30"/>
        <v/>
      </c>
      <c r="X120" s="291"/>
      <c r="Y120" s="41" t="str">
        <f t="shared" si="27"/>
        <v/>
      </c>
      <c r="Z120" s="286" t="str">
        <f t="shared" si="31"/>
        <v/>
      </c>
      <c r="AA120" s="368"/>
      <c r="AB120" s="41" t="str">
        <f t="shared" si="32"/>
        <v/>
      </c>
      <c r="AC120" s="41" t="str">
        <f t="shared" si="33"/>
        <v/>
      </c>
      <c r="AD120" s="41" t="str">
        <f t="shared" si="34"/>
        <v/>
      </c>
      <c r="AE120" s="41" t="str">
        <f t="shared" si="35"/>
        <v/>
      </c>
      <c r="AF120" s="10"/>
      <c r="AG120" s="10"/>
      <c r="AH120" s="10"/>
      <c r="AI120" s="10"/>
      <c r="AJ120" s="10"/>
      <c r="AK120" s="10"/>
      <c r="AL120" s="10"/>
      <c r="AM120" s="10"/>
      <c r="AN120" s="10"/>
    </row>
    <row r="121" spans="1:40" ht="26.25" customHeight="1" x14ac:dyDescent="0.25">
      <c r="A121" s="74" t="str">
        <f>IF(B121="","",MAX($A$8:A120)+1)</f>
        <v/>
      </c>
      <c r="B121" s="73"/>
      <c r="C121" s="368"/>
      <c r="D121" s="141"/>
      <c r="E121" s="314" t="str">
        <f t="shared" si="18"/>
        <v/>
      </c>
      <c r="F121" s="314" t="str">
        <f t="shared" si="19"/>
        <v/>
      </c>
      <c r="G121" s="368"/>
      <c r="H121" s="6" t="str">
        <f t="shared" si="20"/>
        <v/>
      </c>
      <c r="I121" s="5" t="str">
        <f t="shared" si="21"/>
        <v/>
      </c>
      <c r="J121" s="338"/>
      <c r="K121" s="72" t="s">
        <v>29</v>
      </c>
      <c r="L121" s="314">
        <f t="shared" si="22"/>
        <v>0</v>
      </c>
      <c r="M121" s="274"/>
      <c r="N121" s="274"/>
      <c r="O121" s="6" t="e">
        <f t="shared" si="28"/>
        <v>#VALUE!</v>
      </c>
      <c r="P121" s="33" t="s">
        <v>13</v>
      </c>
      <c r="Q121" s="314">
        <f t="shared" si="23"/>
        <v>0</v>
      </c>
      <c r="R121" s="4" t="s">
        <v>52</v>
      </c>
      <c r="S121" s="5">
        <f t="shared" si="24"/>
        <v>0</v>
      </c>
      <c r="T121" s="41" t="str">
        <f t="shared" si="25"/>
        <v/>
      </c>
      <c r="U121" s="41" t="str">
        <f t="shared" si="26"/>
        <v/>
      </c>
      <c r="V121" s="41" t="str">
        <f t="shared" si="29"/>
        <v/>
      </c>
      <c r="W121" s="41" t="str">
        <f t="shared" si="30"/>
        <v/>
      </c>
      <c r="X121" s="291"/>
      <c r="Y121" s="41" t="str">
        <f t="shared" si="27"/>
        <v/>
      </c>
      <c r="Z121" s="286" t="str">
        <f t="shared" si="31"/>
        <v/>
      </c>
      <c r="AA121" s="368"/>
      <c r="AB121" s="41" t="str">
        <f t="shared" si="32"/>
        <v/>
      </c>
      <c r="AC121" s="41" t="str">
        <f t="shared" si="33"/>
        <v/>
      </c>
      <c r="AD121" s="41" t="str">
        <f t="shared" si="34"/>
        <v/>
      </c>
      <c r="AE121" s="41" t="str">
        <f t="shared" si="35"/>
        <v/>
      </c>
      <c r="AF121" s="10"/>
      <c r="AG121" s="10"/>
      <c r="AH121" s="10"/>
      <c r="AI121" s="10"/>
      <c r="AJ121" s="10"/>
      <c r="AK121" s="10"/>
      <c r="AL121" s="10"/>
      <c r="AM121" s="10"/>
      <c r="AN121" s="10"/>
    </row>
    <row r="122" spans="1:40" ht="26.25" customHeight="1" x14ac:dyDescent="0.25">
      <c r="A122" s="74" t="str">
        <f>IF(B122="","",MAX($A$8:A121)+1)</f>
        <v/>
      </c>
      <c r="B122" s="73"/>
      <c r="C122" s="368"/>
      <c r="D122" s="141"/>
      <c r="E122" s="314" t="str">
        <f t="shared" si="18"/>
        <v/>
      </c>
      <c r="F122" s="314" t="str">
        <f t="shared" si="19"/>
        <v/>
      </c>
      <c r="G122" s="368"/>
      <c r="H122" s="6" t="str">
        <f t="shared" si="20"/>
        <v/>
      </c>
      <c r="I122" s="5" t="str">
        <f t="shared" si="21"/>
        <v/>
      </c>
      <c r="J122" s="338"/>
      <c r="K122" s="72" t="s">
        <v>29</v>
      </c>
      <c r="L122" s="314">
        <f t="shared" si="22"/>
        <v>0</v>
      </c>
      <c r="M122" s="274"/>
      <c r="N122" s="274"/>
      <c r="O122" s="6" t="e">
        <f t="shared" si="28"/>
        <v>#VALUE!</v>
      </c>
      <c r="P122" s="33" t="s">
        <v>13</v>
      </c>
      <c r="Q122" s="314">
        <f t="shared" si="23"/>
        <v>0</v>
      </c>
      <c r="R122" s="4" t="s">
        <v>52</v>
      </c>
      <c r="S122" s="5">
        <f t="shared" si="24"/>
        <v>0</v>
      </c>
      <c r="T122" s="41" t="str">
        <f t="shared" si="25"/>
        <v/>
      </c>
      <c r="U122" s="41" t="str">
        <f t="shared" si="26"/>
        <v/>
      </c>
      <c r="V122" s="41" t="str">
        <f t="shared" si="29"/>
        <v/>
      </c>
      <c r="W122" s="41" t="str">
        <f t="shared" si="30"/>
        <v/>
      </c>
      <c r="X122" s="291"/>
      <c r="Y122" s="41" t="str">
        <f t="shared" si="27"/>
        <v/>
      </c>
      <c r="Z122" s="286" t="str">
        <f t="shared" si="31"/>
        <v/>
      </c>
      <c r="AA122" s="368"/>
      <c r="AB122" s="41" t="str">
        <f t="shared" si="32"/>
        <v/>
      </c>
      <c r="AC122" s="41" t="str">
        <f t="shared" si="33"/>
        <v/>
      </c>
      <c r="AD122" s="41" t="str">
        <f t="shared" si="34"/>
        <v/>
      </c>
      <c r="AE122" s="41" t="str">
        <f t="shared" si="35"/>
        <v/>
      </c>
      <c r="AF122" s="10"/>
      <c r="AG122" s="10"/>
      <c r="AH122" s="10"/>
      <c r="AI122" s="10"/>
      <c r="AJ122" s="10"/>
      <c r="AK122" s="10"/>
      <c r="AL122" s="10"/>
      <c r="AM122" s="10"/>
      <c r="AN122" s="10"/>
    </row>
    <row r="123" spans="1:40" ht="26.25" customHeight="1" x14ac:dyDescent="0.25">
      <c r="A123" s="74" t="str">
        <f>IF(B123="","",MAX($A$8:A122)+1)</f>
        <v/>
      </c>
      <c r="B123" s="73"/>
      <c r="C123" s="368"/>
      <c r="D123" s="141"/>
      <c r="E123" s="314" t="str">
        <f t="shared" si="18"/>
        <v/>
      </c>
      <c r="F123" s="314" t="str">
        <f t="shared" si="19"/>
        <v/>
      </c>
      <c r="G123" s="368"/>
      <c r="H123" s="6" t="str">
        <f t="shared" si="20"/>
        <v/>
      </c>
      <c r="I123" s="5" t="str">
        <f t="shared" si="21"/>
        <v/>
      </c>
      <c r="J123" s="338"/>
      <c r="K123" s="72" t="s">
        <v>29</v>
      </c>
      <c r="L123" s="314">
        <f t="shared" si="22"/>
        <v>0</v>
      </c>
      <c r="M123" s="274"/>
      <c r="N123" s="274"/>
      <c r="O123" s="6" t="e">
        <f t="shared" si="28"/>
        <v>#VALUE!</v>
      </c>
      <c r="P123" s="33" t="s">
        <v>13</v>
      </c>
      <c r="Q123" s="314">
        <f t="shared" si="23"/>
        <v>0</v>
      </c>
      <c r="R123" s="4" t="s">
        <v>52</v>
      </c>
      <c r="S123" s="5">
        <f t="shared" si="24"/>
        <v>0</v>
      </c>
      <c r="T123" s="41" t="str">
        <f t="shared" si="25"/>
        <v/>
      </c>
      <c r="U123" s="41" t="str">
        <f t="shared" si="26"/>
        <v/>
      </c>
      <c r="V123" s="41" t="str">
        <f t="shared" si="29"/>
        <v/>
      </c>
      <c r="W123" s="41" t="str">
        <f t="shared" si="30"/>
        <v/>
      </c>
      <c r="X123" s="291"/>
      <c r="Y123" s="41" t="str">
        <f t="shared" si="27"/>
        <v/>
      </c>
      <c r="Z123" s="286" t="str">
        <f t="shared" si="31"/>
        <v/>
      </c>
      <c r="AA123" s="368"/>
      <c r="AB123" s="41" t="str">
        <f t="shared" si="32"/>
        <v/>
      </c>
      <c r="AC123" s="41" t="str">
        <f t="shared" si="33"/>
        <v/>
      </c>
      <c r="AD123" s="41" t="str">
        <f t="shared" si="34"/>
        <v/>
      </c>
      <c r="AE123" s="41" t="str">
        <f t="shared" si="35"/>
        <v/>
      </c>
      <c r="AF123" s="10"/>
      <c r="AG123" s="10"/>
      <c r="AH123" s="10"/>
      <c r="AI123" s="10"/>
      <c r="AJ123" s="10"/>
      <c r="AK123" s="10"/>
      <c r="AL123" s="10"/>
      <c r="AM123" s="10"/>
      <c r="AN123" s="10"/>
    </row>
    <row r="124" spans="1:40" ht="26.25" customHeight="1" x14ac:dyDescent="0.25">
      <c r="A124" s="74" t="str">
        <f>IF(B124="","",MAX($A$8:A123)+1)</f>
        <v/>
      </c>
      <c r="B124" s="73"/>
      <c r="C124" s="368"/>
      <c r="D124" s="141"/>
      <c r="E124" s="314" t="str">
        <f t="shared" si="18"/>
        <v/>
      </c>
      <c r="F124" s="314" t="str">
        <f t="shared" si="19"/>
        <v/>
      </c>
      <c r="G124" s="368"/>
      <c r="H124" s="6" t="str">
        <f t="shared" si="20"/>
        <v/>
      </c>
      <c r="I124" s="5" t="str">
        <f t="shared" si="21"/>
        <v/>
      </c>
      <c r="J124" s="338"/>
      <c r="K124" s="72" t="s">
        <v>29</v>
      </c>
      <c r="L124" s="314">
        <f t="shared" si="22"/>
        <v>0</v>
      </c>
      <c r="M124" s="274"/>
      <c r="N124" s="274"/>
      <c r="O124" s="6" t="e">
        <f t="shared" si="28"/>
        <v>#VALUE!</v>
      </c>
      <c r="P124" s="33" t="s">
        <v>13</v>
      </c>
      <c r="Q124" s="314">
        <f t="shared" si="23"/>
        <v>0</v>
      </c>
      <c r="R124" s="4" t="s">
        <v>52</v>
      </c>
      <c r="S124" s="5">
        <f t="shared" si="24"/>
        <v>0</v>
      </c>
      <c r="T124" s="41" t="str">
        <f t="shared" si="25"/>
        <v/>
      </c>
      <c r="U124" s="41" t="str">
        <f t="shared" si="26"/>
        <v/>
      </c>
      <c r="V124" s="41" t="str">
        <f t="shared" si="29"/>
        <v/>
      </c>
      <c r="W124" s="41" t="str">
        <f t="shared" si="30"/>
        <v/>
      </c>
      <c r="X124" s="291"/>
      <c r="Y124" s="41" t="str">
        <f t="shared" si="27"/>
        <v/>
      </c>
      <c r="Z124" s="286" t="str">
        <f t="shared" si="31"/>
        <v/>
      </c>
      <c r="AA124" s="368"/>
      <c r="AB124" s="41" t="str">
        <f t="shared" si="32"/>
        <v/>
      </c>
      <c r="AC124" s="41" t="str">
        <f t="shared" si="33"/>
        <v/>
      </c>
      <c r="AD124" s="41" t="str">
        <f t="shared" si="34"/>
        <v/>
      </c>
      <c r="AE124" s="41" t="str">
        <f t="shared" si="35"/>
        <v/>
      </c>
      <c r="AF124" s="10"/>
      <c r="AG124" s="10"/>
      <c r="AH124" s="10"/>
      <c r="AI124" s="10"/>
      <c r="AJ124" s="10"/>
      <c r="AK124" s="10"/>
      <c r="AL124" s="10"/>
      <c r="AM124" s="10"/>
      <c r="AN124" s="10"/>
    </row>
    <row r="125" spans="1:40" ht="26.25" customHeight="1" x14ac:dyDescent="0.25">
      <c r="A125" s="74" t="str">
        <f>IF(B125="","",MAX($A$8:A124)+1)</f>
        <v/>
      </c>
      <c r="B125" s="73"/>
      <c r="C125" s="368"/>
      <c r="D125" s="141"/>
      <c r="E125" s="314" t="str">
        <f t="shared" si="18"/>
        <v/>
      </c>
      <c r="F125" s="314" t="str">
        <f t="shared" si="19"/>
        <v/>
      </c>
      <c r="G125" s="368"/>
      <c r="H125" s="6" t="str">
        <f t="shared" si="20"/>
        <v/>
      </c>
      <c r="I125" s="5" t="str">
        <f t="shared" si="21"/>
        <v/>
      </c>
      <c r="J125" s="338"/>
      <c r="K125" s="72" t="s">
        <v>29</v>
      </c>
      <c r="L125" s="314">
        <f t="shared" si="22"/>
        <v>0</v>
      </c>
      <c r="M125" s="274"/>
      <c r="N125" s="274"/>
      <c r="O125" s="6" t="e">
        <f t="shared" si="28"/>
        <v>#VALUE!</v>
      </c>
      <c r="P125" s="33" t="s">
        <v>13</v>
      </c>
      <c r="Q125" s="314">
        <f t="shared" si="23"/>
        <v>0</v>
      </c>
      <c r="R125" s="4" t="s">
        <v>52</v>
      </c>
      <c r="S125" s="5">
        <f t="shared" si="24"/>
        <v>0</v>
      </c>
      <c r="T125" s="41" t="str">
        <f t="shared" si="25"/>
        <v/>
      </c>
      <c r="U125" s="41" t="str">
        <f t="shared" si="26"/>
        <v/>
      </c>
      <c r="V125" s="41" t="str">
        <f t="shared" si="29"/>
        <v/>
      </c>
      <c r="W125" s="41" t="str">
        <f t="shared" si="30"/>
        <v/>
      </c>
      <c r="X125" s="291"/>
      <c r="Y125" s="41" t="str">
        <f t="shared" si="27"/>
        <v/>
      </c>
      <c r="Z125" s="286" t="str">
        <f t="shared" si="31"/>
        <v/>
      </c>
      <c r="AA125" s="368"/>
      <c r="AB125" s="41" t="str">
        <f t="shared" si="32"/>
        <v/>
      </c>
      <c r="AC125" s="41" t="str">
        <f t="shared" si="33"/>
        <v/>
      </c>
      <c r="AD125" s="41" t="str">
        <f t="shared" si="34"/>
        <v/>
      </c>
      <c r="AE125" s="41" t="str">
        <f t="shared" si="35"/>
        <v/>
      </c>
      <c r="AF125" s="10"/>
      <c r="AG125" s="10"/>
      <c r="AH125" s="10"/>
      <c r="AI125" s="10"/>
      <c r="AJ125" s="10"/>
      <c r="AK125" s="10"/>
      <c r="AL125" s="10"/>
      <c r="AM125" s="10"/>
      <c r="AN125" s="10"/>
    </row>
    <row r="126" spans="1:40" ht="26.25" customHeight="1" x14ac:dyDescent="0.25">
      <c r="A126" s="74" t="str">
        <f>IF(B126="","",MAX($A$8:A125)+1)</f>
        <v/>
      </c>
      <c r="B126" s="73"/>
      <c r="C126" s="368"/>
      <c r="D126" s="141"/>
      <c r="E126" s="314" t="str">
        <f t="shared" si="18"/>
        <v/>
      </c>
      <c r="F126" s="314" t="str">
        <f t="shared" si="19"/>
        <v/>
      </c>
      <c r="G126" s="368"/>
      <c r="H126" s="6" t="str">
        <f t="shared" si="20"/>
        <v/>
      </c>
      <c r="I126" s="5" t="str">
        <f t="shared" si="21"/>
        <v/>
      </c>
      <c r="J126" s="338"/>
      <c r="K126" s="72" t="s">
        <v>29</v>
      </c>
      <c r="L126" s="314">
        <f t="shared" si="22"/>
        <v>0</v>
      </c>
      <c r="M126" s="274"/>
      <c r="N126" s="274"/>
      <c r="O126" s="6" t="e">
        <f t="shared" si="28"/>
        <v>#VALUE!</v>
      </c>
      <c r="P126" s="33" t="s">
        <v>13</v>
      </c>
      <c r="Q126" s="314">
        <f t="shared" si="23"/>
        <v>0</v>
      </c>
      <c r="R126" s="4" t="s">
        <v>52</v>
      </c>
      <c r="S126" s="5">
        <f t="shared" si="24"/>
        <v>0</v>
      </c>
      <c r="T126" s="41" t="str">
        <f t="shared" si="25"/>
        <v/>
      </c>
      <c r="U126" s="41" t="str">
        <f t="shared" si="26"/>
        <v/>
      </c>
      <c r="V126" s="41" t="str">
        <f t="shared" si="29"/>
        <v/>
      </c>
      <c r="W126" s="41" t="str">
        <f t="shared" si="30"/>
        <v/>
      </c>
      <c r="X126" s="291"/>
      <c r="Y126" s="41" t="str">
        <f t="shared" si="27"/>
        <v/>
      </c>
      <c r="Z126" s="286" t="str">
        <f t="shared" si="31"/>
        <v/>
      </c>
      <c r="AA126" s="368"/>
      <c r="AB126" s="41" t="str">
        <f t="shared" si="32"/>
        <v/>
      </c>
      <c r="AC126" s="41" t="str">
        <f t="shared" si="33"/>
        <v/>
      </c>
      <c r="AD126" s="41" t="str">
        <f t="shared" si="34"/>
        <v/>
      </c>
      <c r="AE126" s="41" t="str">
        <f t="shared" si="35"/>
        <v/>
      </c>
      <c r="AF126" s="10"/>
      <c r="AG126" s="10"/>
      <c r="AH126" s="10"/>
      <c r="AI126" s="10"/>
      <c r="AJ126" s="10"/>
      <c r="AK126" s="10"/>
      <c r="AL126" s="10"/>
      <c r="AM126" s="10"/>
      <c r="AN126" s="10"/>
    </row>
    <row r="127" spans="1:40" ht="26.25" customHeight="1" x14ac:dyDescent="0.25">
      <c r="A127" s="74" t="str">
        <f>IF(B127="","",MAX($A$8:A126)+1)</f>
        <v/>
      </c>
      <c r="B127" s="73"/>
      <c r="C127" s="368"/>
      <c r="D127" s="141"/>
      <c r="E127" s="314" t="str">
        <f t="shared" si="18"/>
        <v/>
      </c>
      <c r="F127" s="314" t="str">
        <f t="shared" si="19"/>
        <v/>
      </c>
      <c r="G127" s="368"/>
      <c r="H127" s="6" t="str">
        <f t="shared" si="20"/>
        <v/>
      </c>
      <c r="I127" s="5" t="str">
        <f t="shared" si="21"/>
        <v/>
      </c>
      <c r="J127" s="338"/>
      <c r="K127" s="72" t="s">
        <v>29</v>
      </c>
      <c r="L127" s="314">
        <f t="shared" si="22"/>
        <v>0</v>
      </c>
      <c r="M127" s="274"/>
      <c r="N127" s="274"/>
      <c r="O127" s="6" t="e">
        <f t="shared" si="28"/>
        <v>#VALUE!</v>
      </c>
      <c r="P127" s="33" t="s">
        <v>13</v>
      </c>
      <c r="Q127" s="314">
        <f t="shared" si="23"/>
        <v>0</v>
      </c>
      <c r="R127" s="4" t="s">
        <v>52</v>
      </c>
      <c r="S127" s="5">
        <f t="shared" si="24"/>
        <v>0</v>
      </c>
      <c r="T127" s="41" t="str">
        <f t="shared" si="25"/>
        <v/>
      </c>
      <c r="U127" s="41" t="str">
        <f t="shared" si="26"/>
        <v/>
      </c>
      <c r="V127" s="41" t="str">
        <f t="shared" si="29"/>
        <v/>
      </c>
      <c r="W127" s="41" t="str">
        <f t="shared" si="30"/>
        <v/>
      </c>
      <c r="X127" s="291"/>
      <c r="Y127" s="41" t="str">
        <f t="shared" si="27"/>
        <v/>
      </c>
      <c r="Z127" s="286" t="str">
        <f t="shared" si="31"/>
        <v/>
      </c>
      <c r="AA127" s="368"/>
      <c r="AB127" s="41" t="str">
        <f t="shared" si="32"/>
        <v/>
      </c>
      <c r="AC127" s="41" t="str">
        <f t="shared" si="33"/>
        <v/>
      </c>
      <c r="AD127" s="41" t="str">
        <f t="shared" si="34"/>
        <v/>
      </c>
      <c r="AE127" s="41" t="str">
        <f t="shared" si="35"/>
        <v/>
      </c>
      <c r="AF127" s="10"/>
      <c r="AG127" s="10"/>
      <c r="AH127" s="10"/>
      <c r="AI127" s="10"/>
      <c r="AJ127" s="10"/>
      <c r="AK127" s="10"/>
      <c r="AL127" s="10"/>
      <c r="AM127" s="10"/>
      <c r="AN127" s="10"/>
    </row>
    <row r="128" spans="1:40" ht="26.25" customHeight="1" x14ac:dyDescent="0.25">
      <c r="A128" s="74" t="str">
        <f>IF(B128="","",MAX($A$8:A127)+1)</f>
        <v/>
      </c>
      <c r="B128" s="73"/>
      <c r="C128" s="368"/>
      <c r="D128" s="141"/>
      <c r="E128" s="314" t="str">
        <f t="shared" si="18"/>
        <v/>
      </c>
      <c r="F128" s="314" t="str">
        <f t="shared" si="19"/>
        <v/>
      </c>
      <c r="G128" s="368"/>
      <c r="H128" s="6" t="str">
        <f t="shared" si="20"/>
        <v/>
      </c>
      <c r="I128" s="5" t="str">
        <f t="shared" si="21"/>
        <v/>
      </c>
      <c r="J128" s="338"/>
      <c r="K128" s="72" t="s">
        <v>29</v>
      </c>
      <c r="L128" s="314">
        <f t="shared" si="22"/>
        <v>0</v>
      </c>
      <c r="M128" s="274"/>
      <c r="N128" s="274"/>
      <c r="O128" s="6" t="e">
        <f t="shared" si="28"/>
        <v>#VALUE!</v>
      </c>
      <c r="P128" s="33" t="s">
        <v>13</v>
      </c>
      <c r="Q128" s="314">
        <f t="shared" si="23"/>
        <v>0</v>
      </c>
      <c r="R128" s="4" t="s">
        <v>52</v>
      </c>
      <c r="S128" s="5">
        <f t="shared" si="24"/>
        <v>0</v>
      </c>
      <c r="T128" s="41" t="str">
        <f t="shared" si="25"/>
        <v/>
      </c>
      <c r="U128" s="41" t="str">
        <f t="shared" si="26"/>
        <v/>
      </c>
      <c r="V128" s="41" t="str">
        <f t="shared" si="29"/>
        <v/>
      </c>
      <c r="W128" s="41" t="str">
        <f t="shared" si="30"/>
        <v/>
      </c>
      <c r="X128" s="291"/>
      <c r="Y128" s="41" t="str">
        <f t="shared" si="27"/>
        <v/>
      </c>
      <c r="Z128" s="286" t="str">
        <f t="shared" si="31"/>
        <v/>
      </c>
      <c r="AA128" s="368"/>
      <c r="AB128" s="41" t="str">
        <f t="shared" si="32"/>
        <v/>
      </c>
      <c r="AC128" s="41" t="str">
        <f t="shared" si="33"/>
        <v/>
      </c>
      <c r="AD128" s="41" t="str">
        <f t="shared" si="34"/>
        <v/>
      </c>
      <c r="AE128" s="41" t="str">
        <f t="shared" si="35"/>
        <v/>
      </c>
      <c r="AF128" s="10"/>
      <c r="AG128" s="10"/>
      <c r="AH128" s="10"/>
      <c r="AI128" s="10"/>
      <c r="AJ128" s="10"/>
      <c r="AK128" s="10"/>
      <c r="AL128" s="10"/>
      <c r="AM128" s="10"/>
      <c r="AN128" s="10"/>
    </row>
    <row r="129" spans="1:40" ht="26.25" customHeight="1" x14ac:dyDescent="0.25">
      <c r="A129" s="74" t="str">
        <f>IF(B129="","",MAX($A$8:A128)+1)</f>
        <v/>
      </c>
      <c r="B129" s="73"/>
      <c r="C129" s="368"/>
      <c r="D129" s="141"/>
      <c r="E129" s="314" t="str">
        <f t="shared" si="18"/>
        <v/>
      </c>
      <c r="F129" s="314" t="str">
        <f t="shared" si="19"/>
        <v/>
      </c>
      <c r="G129" s="368"/>
      <c r="H129" s="6" t="str">
        <f t="shared" si="20"/>
        <v/>
      </c>
      <c r="I129" s="5" t="str">
        <f t="shared" si="21"/>
        <v/>
      </c>
      <c r="J129" s="338"/>
      <c r="K129" s="72" t="s">
        <v>29</v>
      </c>
      <c r="L129" s="314">
        <f t="shared" si="22"/>
        <v>0</v>
      </c>
      <c r="M129" s="274"/>
      <c r="N129" s="274"/>
      <c r="O129" s="6" t="e">
        <f t="shared" si="28"/>
        <v>#VALUE!</v>
      </c>
      <c r="P129" s="33" t="s">
        <v>13</v>
      </c>
      <c r="Q129" s="314">
        <f t="shared" si="23"/>
        <v>0</v>
      </c>
      <c r="R129" s="4" t="s">
        <v>52</v>
      </c>
      <c r="S129" s="5">
        <f t="shared" si="24"/>
        <v>0</v>
      </c>
      <c r="T129" s="41" t="str">
        <f t="shared" si="25"/>
        <v/>
      </c>
      <c r="U129" s="41" t="str">
        <f t="shared" si="26"/>
        <v/>
      </c>
      <c r="V129" s="41" t="str">
        <f t="shared" si="29"/>
        <v/>
      </c>
      <c r="W129" s="41" t="str">
        <f t="shared" si="30"/>
        <v/>
      </c>
      <c r="X129" s="291"/>
      <c r="Y129" s="41" t="str">
        <f t="shared" si="27"/>
        <v/>
      </c>
      <c r="Z129" s="286" t="str">
        <f t="shared" si="31"/>
        <v/>
      </c>
      <c r="AA129" s="368"/>
      <c r="AB129" s="41" t="str">
        <f t="shared" si="32"/>
        <v/>
      </c>
      <c r="AC129" s="41" t="str">
        <f t="shared" si="33"/>
        <v/>
      </c>
      <c r="AD129" s="41" t="str">
        <f t="shared" si="34"/>
        <v/>
      </c>
      <c r="AE129" s="41" t="str">
        <f t="shared" si="35"/>
        <v/>
      </c>
      <c r="AH129" s="10"/>
      <c r="AI129" s="10"/>
      <c r="AJ129" s="10"/>
      <c r="AK129" s="10"/>
      <c r="AL129" s="10"/>
      <c r="AM129" s="10"/>
      <c r="AN129" s="10"/>
    </row>
    <row r="130" spans="1:40" ht="26.25" customHeight="1" x14ac:dyDescent="0.25">
      <c r="A130" s="74" t="str">
        <f>IF(B130="","",MAX($A$8:A129)+1)</f>
        <v/>
      </c>
      <c r="B130" s="73"/>
      <c r="C130" s="368"/>
      <c r="D130" s="141"/>
      <c r="E130" s="314" t="str">
        <f t="shared" si="18"/>
        <v/>
      </c>
      <c r="F130" s="314" t="str">
        <f t="shared" si="19"/>
        <v/>
      </c>
      <c r="G130" s="368"/>
      <c r="H130" s="6" t="str">
        <f t="shared" si="20"/>
        <v/>
      </c>
      <c r="I130" s="5" t="str">
        <f t="shared" si="21"/>
        <v/>
      </c>
      <c r="J130" s="338"/>
      <c r="K130" s="72" t="s">
        <v>29</v>
      </c>
      <c r="L130" s="314">
        <f t="shared" si="22"/>
        <v>0</v>
      </c>
      <c r="M130" s="274"/>
      <c r="N130" s="274"/>
      <c r="O130" s="6" t="e">
        <f t="shared" si="28"/>
        <v>#VALUE!</v>
      </c>
      <c r="P130" s="33" t="s">
        <v>13</v>
      </c>
      <c r="Q130" s="314">
        <f t="shared" si="23"/>
        <v>0</v>
      </c>
      <c r="R130" s="4" t="s">
        <v>52</v>
      </c>
      <c r="S130" s="5">
        <f t="shared" si="24"/>
        <v>0</v>
      </c>
      <c r="T130" s="41" t="str">
        <f t="shared" si="25"/>
        <v/>
      </c>
      <c r="U130" s="41" t="str">
        <f t="shared" si="26"/>
        <v/>
      </c>
      <c r="V130" s="41" t="str">
        <f t="shared" si="29"/>
        <v/>
      </c>
      <c r="W130" s="41" t="str">
        <f t="shared" si="30"/>
        <v/>
      </c>
      <c r="X130" s="291"/>
      <c r="Y130" s="41" t="str">
        <f t="shared" si="27"/>
        <v/>
      </c>
      <c r="Z130" s="286" t="str">
        <f t="shared" si="31"/>
        <v/>
      </c>
      <c r="AA130" s="368"/>
      <c r="AB130" s="41" t="str">
        <f t="shared" si="32"/>
        <v/>
      </c>
      <c r="AC130" s="41" t="str">
        <f t="shared" si="33"/>
        <v/>
      </c>
      <c r="AD130" s="41" t="str">
        <f t="shared" si="34"/>
        <v/>
      </c>
      <c r="AE130" s="41" t="str">
        <f t="shared" si="35"/>
        <v/>
      </c>
      <c r="AH130" s="10"/>
      <c r="AI130" s="10"/>
      <c r="AJ130" s="10"/>
      <c r="AK130" s="10"/>
      <c r="AL130" s="10"/>
      <c r="AM130" s="10"/>
      <c r="AN130" s="10"/>
    </row>
    <row r="131" spans="1:40" ht="26.25" customHeight="1" x14ac:dyDescent="0.25">
      <c r="A131" s="74" t="str">
        <f>IF(B131="","",MAX($A$8:A130)+1)</f>
        <v/>
      </c>
      <c r="B131" s="73"/>
      <c r="C131" s="368"/>
      <c r="D131" s="141"/>
      <c r="E131" s="314" t="str">
        <f t="shared" si="18"/>
        <v/>
      </c>
      <c r="F131" s="314" t="str">
        <f t="shared" si="19"/>
        <v/>
      </c>
      <c r="G131" s="368"/>
      <c r="H131" s="6" t="str">
        <f t="shared" si="20"/>
        <v/>
      </c>
      <c r="I131" s="5" t="str">
        <f t="shared" si="21"/>
        <v/>
      </c>
      <c r="J131" s="338"/>
      <c r="K131" s="72" t="s">
        <v>29</v>
      </c>
      <c r="L131" s="314">
        <f t="shared" si="22"/>
        <v>0</v>
      </c>
      <c r="M131" s="274"/>
      <c r="N131" s="274"/>
      <c r="O131" s="6" t="e">
        <f t="shared" si="28"/>
        <v>#VALUE!</v>
      </c>
      <c r="P131" s="33" t="s">
        <v>13</v>
      </c>
      <c r="Q131" s="314">
        <f t="shared" si="23"/>
        <v>0</v>
      </c>
      <c r="R131" s="4" t="s">
        <v>52</v>
      </c>
      <c r="S131" s="5">
        <f t="shared" si="24"/>
        <v>0</v>
      </c>
      <c r="T131" s="41" t="str">
        <f t="shared" si="25"/>
        <v/>
      </c>
      <c r="U131" s="41" t="str">
        <f t="shared" si="26"/>
        <v/>
      </c>
      <c r="V131" s="41" t="str">
        <f t="shared" si="29"/>
        <v/>
      </c>
      <c r="W131" s="41" t="str">
        <f t="shared" si="30"/>
        <v/>
      </c>
      <c r="X131" s="291"/>
      <c r="Y131" s="41" t="str">
        <f t="shared" si="27"/>
        <v/>
      </c>
      <c r="Z131" s="286" t="str">
        <f t="shared" si="31"/>
        <v/>
      </c>
      <c r="AA131" s="368"/>
      <c r="AB131" s="41" t="str">
        <f t="shared" si="32"/>
        <v/>
      </c>
      <c r="AC131" s="41" t="str">
        <f t="shared" si="33"/>
        <v/>
      </c>
      <c r="AD131" s="41" t="str">
        <f t="shared" si="34"/>
        <v/>
      </c>
      <c r="AE131" s="41" t="str">
        <f t="shared" si="35"/>
        <v/>
      </c>
      <c r="AH131" s="10"/>
      <c r="AI131" s="10"/>
      <c r="AJ131" s="10"/>
      <c r="AK131" s="10"/>
      <c r="AL131" s="10"/>
      <c r="AM131" s="10"/>
      <c r="AN131" s="10"/>
    </row>
    <row r="132" spans="1:40" ht="26.25" customHeight="1" x14ac:dyDescent="0.25">
      <c r="A132" s="74" t="str">
        <f>IF(B132="","",MAX($A$8:A131)+1)</f>
        <v/>
      </c>
      <c r="B132" s="73"/>
      <c r="C132" s="368"/>
      <c r="D132" s="141"/>
      <c r="E132" s="314" t="str">
        <f t="shared" si="18"/>
        <v/>
      </c>
      <c r="F132" s="314" t="str">
        <f t="shared" si="19"/>
        <v/>
      </c>
      <c r="G132" s="368"/>
      <c r="H132" s="6" t="str">
        <f t="shared" si="20"/>
        <v/>
      </c>
      <c r="I132" s="5" t="str">
        <f t="shared" si="21"/>
        <v/>
      </c>
      <c r="J132" s="338"/>
      <c r="K132" s="72" t="s">
        <v>29</v>
      </c>
      <c r="L132" s="314">
        <f t="shared" si="22"/>
        <v>0</v>
      </c>
      <c r="M132" s="274"/>
      <c r="N132" s="274"/>
      <c r="O132" s="6" t="e">
        <f t="shared" si="28"/>
        <v>#VALUE!</v>
      </c>
      <c r="P132" s="33" t="s">
        <v>13</v>
      </c>
      <c r="Q132" s="314">
        <f t="shared" si="23"/>
        <v>0</v>
      </c>
      <c r="R132" s="4" t="s">
        <v>52</v>
      </c>
      <c r="S132" s="5">
        <f t="shared" si="24"/>
        <v>0</v>
      </c>
      <c r="T132" s="41" t="str">
        <f t="shared" si="25"/>
        <v/>
      </c>
      <c r="U132" s="41" t="str">
        <f t="shared" si="26"/>
        <v/>
      </c>
      <c r="V132" s="41" t="str">
        <f t="shared" si="29"/>
        <v/>
      </c>
      <c r="W132" s="41" t="str">
        <f t="shared" si="30"/>
        <v/>
      </c>
      <c r="X132" s="291"/>
      <c r="Y132" s="41" t="str">
        <f t="shared" si="27"/>
        <v/>
      </c>
      <c r="Z132" s="286" t="str">
        <f t="shared" si="31"/>
        <v/>
      </c>
      <c r="AA132" s="368"/>
      <c r="AB132" s="41" t="str">
        <f t="shared" si="32"/>
        <v/>
      </c>
      <c r="AC132" s="41" t="str">
        <f t="shared" si="33"/>
        <v/>
      </c>
      <c r="AD132" s="41" t="str">
        <f t="shared" si="34"/>
        <v/>
      </c>
      <c r="AE132" s="41" t="str">
        <f t="shared" si="35"/>
        <v/>
      </c>
      <c r="AH132" s="10"/>
      <c r="AI132" s="10"/>
      <c r="AJ132" s="10"/>
      <c r="AK132" s="10"/>
      <c r="AL132" s="10"/>
      <c r="AM132" s="10"/>
      <c r="AN132" s="10"/>
    </row>
    <row r="133" spans="1:40" ht="26.25" customHeight="1" x14ac:dyDescent="0.25">
      <c r="A133" s="74" t="str">
        <f>IF(B133="","",MAX($A$8:A132)+1)</f>
        <v/>
      </c>
      <c r="B133" s="73"/>
      <c r="C133" s="368"/>
      <c r="D133" s="141"/>
      <c r="E133" s="314" t="str">
        <f t="shared" si="18"/>
        <v/>
      </c>
      <c r="F133" s="314" t="str">
        <f t="shared" si="19"/>
        <v/>
      </c>
      <c r="G133" s="368"/>
      <c r="H133" s="6" t="str">
        <f t="shared" si="20"/>
        <v/>
      </c>
      <c r="I133" s="5" t="str">
        <f t="shared" si="21"/>
        <v/>
      </c>
      <c r="J133" s="338"/>
      <c r="K133" s="72" t="s">
        <v>29</v>
      </c>
      <c r="L133" s="314">
        <f t="shared" si="22"/>
        <v>0</v>
      </c>
      <c r="M133" s="274"/>
      <c r="N133" s="274"/>
      <c r="O133" s="6" t="e">
        <f t="shared" si="28"/>
        <v>#VALUE!</v>
      </c>
      <c r="P133" s="33" t="s">
        <v>13</v>
      </c>
      <c r="Q133" s="314">
        <f t="shared" si="23"/>
        <v>0</v>
      </c>
      <c r="R133" s="4" t="s">
        <v>52</v>
      </c>
      <c r="S133" s="5">
        <f t="shared" si="24"/>
        <v>0</v>
      </c>
      <c r="T133" s="41" t="str">
        <f t="shared" si="25"/>
        <v/>
      </c>
      <c r="U133" s="41" t="str">
        <f t="shared" si="26"/>
        <v/>
      </c>
      <c r="V133" s="41" t="str">
        <f t="shared" si="29"/>
        <v/>
      </c>
      <c r="W133" s="41" t="str">
        <f t="shared" si="30"/>
        <v/>
      </c>
      <c r="X133" s="291"/>
      <c r="Y133" s="41" t="str">
        <f t="shared" si="27"/>
        <v/>
      </c>
      <c r="Z133" s="286" t="str">
        <f t="shared" si="31"/>
        <v/>
      </c>
      <c r="AA133" s="368"/>
      <c r="AB133" s="41" t="str">
        <f t="shared" si="32"/>
        <v/>
      </c>
      <c r="AC133" s="41" t="str">
        <f t="shared" si="33"/>
        <v/>
      </c>
      <c r="AD133" s="41" t="str">
        <f t="shared" si="34"/>
        <v/>
      </c>
      <c r="AE133" s="41" t="str">
        <f t="shared" si="35"/>
        <v/>
      </c>
      <c r="AH133" s="10"/>
      <c r="AI133" s="10"/>
      <c r="AJ133" s="10"/>
      <c r="AK133" s="10"/>
      <c r="AL133" s="10"/>
      <c r="AM133" s="10"/>
      <c r="AN133" s="10"/>
    </row>
    <row r="134" spans="1:40" ht="26.25" customHeight="1" x14ac:dyDescent="0.25">
      <c r="A134" s="74" t="str">
        <f>IF(B134="","",MAX($A$8:A133)+1)</f>
        <v/>
      </c>
      <c r="B134" s="73"/>
      <c r="C134" s="368"/>
      <c r="D134" s="141"/>
      <c r="E134" s="314" t="str">
        <f t="shared" si="18"/>
        <v/>
      </c>
      <c r="F134" s="314" t="str">
        <f t="shared" si="19"/>
        <v/>
      </c>
      <c r="G134" s="368"/>
      <c r="H134" s="6" t="str">
        <f t="shared" si="20"/>
        <v/>
      </c>
      <c r="I134" s="5" t="str">
        <f t="shared" si="21"/>
        <v/>
      </c>
      <c r="J134" s="338"/>
      <c r="K134" s="72" t="s">
        <v>29</v>
      </c>
      <c r="L134" s="314">
        <f t="shared" si="22"/>
        <v>0</v>
      </c>
      <c r="M134" s="274"/>
      <c r="N134" s="274"/>
      <c r="O134" s="6" t="e">
        <f t="shared" si="28"/>
        <v>#VALUE!</v>
      </c>
      <c r="P134" s="33" t="s">
        <v>13</v>
      </c>
      <c r="Q134" s="314">
        <f t="shared" si="23"/>
        <v>0</v>
      </c>
      <c r="R134" s="4" t="s">
        <v>52</v>
      </c>
      <c r="S134" s="5">
        <f t="shared" si="24"/>
        <v>0</v>
      </c>
      <c r="T134" s="41" t="str">
        <f t="shared" si="25"/>
        <v/>
      </c>
      <c r="U134" s="41" t="str">
        <f t="shared" si="26"/>
        <v/>
      </c>
      <c r="V134" s="41" t="str">
        <f t="shared" si="29"/>
        <v/>
      </c>
      <c r="W134" s="41" t="str">
        <f t="shared" si="30"/>
        <v/>
      </c>
      <c r="X134" s="291"/>
      <c r="Y134" s="41" t="str">
        <f t="shared" si="27"/>
        <v/>
      </c>
      <c r="Z134" s="286" t="str">
        <f t="shared" si="31"/>
        <v/>
      </c>
      <c r="AA134" s="368"/>
      <c r="AB134" s="41" t="str">
        <f t="shared" si="32"/>
        <v/>
      </c>
      <c r="AC134" s="41" t="str">
        <f t="shared" si="33"/>
        <v/>
      </c>
      <c r="AD134" s="41" t="str">
        <f t="shared" si="34"/>
        <v/>
      </c>
      <c r="AE134" s="41" t="str">
        <f t="shared" si="35"/>
        <v/>
      </c>
      <c r="AH134" s="10"/>
      <c r="AI134" s="10"/>
      <c r="AJ134" s="10"/>
      <c r="AK134" s="10"/>
      <c r="AL134" s="10"/>
      <c r="AM134" s="10"/>
      <c r="AN134" s="10"/>
    </row>
    <row r="135" spans="1:40" ht="26.25" customHeight="1" x14ac:dyDescent="0.25">
      <c r="A135" s="74" t="str">
        <f>IF(B135="","",MAX($A$8:A134)+1)</f>
        <v/>
      </c>
      <c r="B135" s="73"/>
      <c r="C135" s="368"/>
      <c r="D135" s="141"/>
      <c r="E135" s="314" t="str">
        <f t="shared" si="18"/>
        <v/>
      </c>
      <c r="F135" s="314" t="str">
        <f t="shared" si="19"/>
        <v/>
      </c>
      <c r="G135" s="368"/>
      <c r="H135" s="6" t="str">
        <f t="shared" si="20"/>
        <v/>
      </c>
      <c r="I135" s="5" t="str">
        <f t="shared" si="21"/>
        <v/>
      </c>
      <c r="J135" s="338"/>
      <c r="K135" s="72" t="s">
        <v>29</v>
      </c>
      <c r="L135" s="314">
        <f t="shared" si="22"/>
        <v>0</v>
      </c>
      <c r="M135" s="274"/>
      <c r="N135" s="274"/>
      <c r="O135" s="6" t="e">
        <f t="shared" si="28"/>
        <v>#VALUE!</v>
      </c>
      <c r="P135" s="33" t="s">
        <v>13</v>
      </c>
      <c r="Q135" s="314">
        <f t="shared" si="23"/>
        <v>0</v>
      </c>
      <c r="R135" s="4" t="s">
        <v>52</v>
      </c>
      <c r="S135" s="5">
        <f t="shared" si="24"/>
        <v>0</v>
      </c>
      <c r="T135" s="41" t="str">
        <f t="shared" si="25"/>
        <v/>
      </c>
      <c r="U135" s="41" t="str">
        <f t="shared" si="26"/>
        <v/>
      </c>
      <c r="V135" s="41" t="str">
        <f t="shared" si="29"/>
        <v/>
      </c>
      <c r="W135" s="41" t="str">
        <f t="shared" si="30"/>
        <v/>
      </c>
      <c r="X135" s="291"/>
      <c r="Y135" s="41" t="str">
        <f t="shared" si="27"/>
        <v/>
      </c>
      <c r="Z135" s="286" t="str">
        <f t="shared" si="31"/>
        <v/>
      </c>
      <c r="AA135" s="368"/>
      <c r="AB135" s="41" t="str">
        <f t="shared" si="32"/>
        <v/>
      </c>
      <c r="AC135" s="41" t="str">
        <f t="shared" si="33"/>
        <v/>
      </c>
      <c r="AD135" s="41" t="str">
        <f t="shared" si="34"/>
        <v/>
      </c>
      <c r="AE135" s="41" t="str">
        <f t="shared" si="35"/>
        <v/>
      </c>
      <c r="AH135" s="10"/>
      <c r="AI135" s="10"/>
      <c r="AJ135" s="10"/>
      <c r="AK135" s="10"/>
      <c r="AL135" s="10"/>
      <c r="AM135" s="10"/>
      <c r="AN135" s="10"/>
    </row>
    <row r="136" spans="1:40" ht="26.25" customHeight="1" x14ac:dyDescent="0.25">
      <c r="A136" s="74" t="str">
        <f>IF(B136="","",MAX($A$8:A135)+1)</f>
        <v/>
      </c>
      <c r="B136" s="73"/>
      <c r="C136" s="368"/>
      <c r="D136" s="141"/>
      <c r="E136" s="314" t="str">
        <f t="shared" ref="E136:E199" si="36">IF(OR(D136="",D136="keine"),"",VLOOKUP(D136,NSollA,2,FALSE))</f>
        <v/>
      </c>
      <c r="F136" s="314" t="str">
        <f t="shared" ref="F136:F199" si="37">IF(OR(D136="",D136="keine"),"",VLOOKUP(D136,NSollA,3,FALSE))</f>
        <v/>
      </c>
      <c r="G136" s="368"/>
      <c r="H136" s="6" t="str">
        <f t="shared" ref="H136:H199" si="38">IF(OR(D136="",D136="keine",G136=""),"",IF(G136&lt;=E136,F136-(E136-G136)*VLOOKUP(D136,NSollA,5,FALSE),F136+(G136-E136)*VLOOKUP(D136,NSollA,4,FALSE)))</f>
        <v/>
      </c>
      <c r="I136" s="5" t="str">
        <f t="shared" ref="I136:I199" si="39">IF(OR(D136="",D136="keine",G136=""),"",VLOOKUP(D136,NSollA,6,FALSE))</f>
        <v/>
      </c>
      <c r="J136" s="338"/>
      <c r="K136" s="72" t="s">
        <v>29</v>
      </c>
      <c r="L136" s="314">
        <f t="shared" ref="L136:L199" si="40">VLOOKUP(K136,NSollHumus,2,FALSE)</f>
        <v>0</v>
      </c>
      <c r="M136" s="274"/>
      <c r="N136" s="274"/>
      <c r="O136" s="6" t="e">
        <f t="shared" si="28"/>
        <v>#VALUE!</v>
      </c>
      <c r="P136" s="33" t="s">
        <v>13</v>
      </c>
      <c r="Q136" s="314">
        <f t="shared" ref="Q136:Q199" si="41">VLOOKUP(P136,NSollZF,2,FALSE)</f>
        <v>0</v>
      </c>
      <c r="R136" s="4" t="s">
        <v>52</v>
      </c>
      <c r="S136" s="5">
        <f t="shared" ref="S136:S199" si="42">VLOOKUP(R136,NSollVF,2,FALSE)</f>
        <v>0</v>
      </c>
      <c r="T136" s="41" t="str">
        <f t="shared" ref="T136:T199" si="43">IF(OR(D136="",D136="keine",G136=""),"",IF(O136&lt;0,0,O136))</f>
        <v/>
      </c>
      <c r="U136" s="41" t="str">
        <f t="shared" ref="U136:U199" si="44">IF(OR(D136="",D136="keine",G136=""),"",IF(O136&lt;0,0,O136*C136))</f>
        <v/>
      </c>
      <c r="V136" s="41" t="str">
        <f t="shared" si="29"/>
        <v/>
      </c>
      <c r="W136" s="41" t="str">
        <f t="shared" si="30"/>
        <v/>
      </c>
      <c r="X136" s="291"/>
      <c r="Y136" s="41" t="str">
        <f t="shared" ref="Y136:Y199" si="45">IF(X136="","",X136*C136)</f>
        <v/>
      </c>
      <c r="Z136" s="286" t="str">
        <f t="shared" si="31"/>
        <v/>
      </c>
      <c r="AA136" s="368"/>
      <c r="AB136" s="41" t="str">
        <f t="shared" si="32"/>
        <v/>
      </c>
      <c r="AC136" s="41" t="str">
        <f t="shared" si="33"/>
        <v/>
      </c>
      <c r="AD136" s="41" t="str">
        <f t="shared" si="34"/>
        <v/>
      </c>
      <c r="AE136" s="41" t="str">
        <f t="shared" si="35"/>
        <v/>
      </c>
      <c r="AH136" s="10"/>
      <c r="AI136" s="10"/>
      <c r="AJ136" s="10"/>
      <c r="AK136" s="10"/>
      <c r="AL136" s="10"/>
      <c r="AM136" s="10"/>
      <c r="AN136" s="10"/>
    </row>
    <row r="137" spans="1:40" ht="26.25" customHeight="1" x14ac:dyDescent="0.25">
      <c r="A137" s="74" t="str">
        <f>IF(B137="","",MAX($A$8:A136)+1)</f>
        <v/>
      </c>
      <c r="B137" s="73"/>
      <c r="C137" s="368"/>
      <c r="D137" s="141"/>
      <c r="E137" s="314" t="str">
        <f t="shared" si="36"/>
        <v/>
      </c>
      <c r="F137" s="314" t="str">
        <f t="shared" si="37"/>
        <v/>
      </c>
      <c r="G137" s="368"/>
      <c r="H137" s="6" t="str">
        <f t="shared" si="38"/>
        <v/>
      </c>
      <c r="I137" s="5" t="str">
        <f t="shared" si="39"/>
        <v/>
      </c>
      <c r="J137" s="338"/>
      <c r="K137" s="72" t="s">
        <v>29</v>
      </c>
      <c r="L137" s="314">
        <f t="shared" si="40"/>
        <v>0</v>
      </c>
      <c r="M137" s="274"/>
      <c r="N137" s="274"/>
      <c r="O137" s="6" t="e">
        <f t="shared" ref="O137:O200" si="46">H137-J137-M137-N137-L137-S137-Q137</f>
        <v>#VALUE!</v>
      </c>
      <c r="P137" s="33" t="s">
        <v>13</v>
      </c>
      <c r="Q137" s="314">
        <f t="shared" si="41"/>
        <v>0</v>
      </c>
      <c r="R137" s="4" t="s">
        <v>52</v>
      </c>
      <c r="S137" s="5">
        <f t="shared" si="42"/>
        <v>0</v>
      </c>
      <c r="T137" s="41" t="str">
        <f t="shared" si="43"/>
        <v/>
      </c>
      <c r="U137" s="41" t="str">
        <f t="shared" si="44"/>
        <v/>
      </c>
      <c r="V137" s="41" t="str">
        <f t="shared" ref="V137:V200" si="47">IF(OR(D137="",D137="keine",G137=""),"",IF(O137&lt;0,0,O137*0.8))</f>
        <v/>
      </c>
      <c r="W137" s="41" t="str">
        <f t="shared" ref="W137:W200" si="48">IF(OR(D137="",D137="keine",G137=""),"",IF(U137&lt;0,0,(U137*0.8)))</f>
        <v/>
      </c>
      <c r="X137" s="291"/>
      <c r="Y137" s="41" t="str">
        <f t="shared" si="45"/>
        <v/>
      </c>
      <c r="Z137" s="286" t="str">
        <f t="shared" ref="Z137:Z200" si="49">IF(X137="","",IF(X137&gt;T137,"Achtung: N-Überhang!",""))</f>
        <v/>
      </c>
      <c r="AA137" s="368"/>
      <c r="AB137" s="41" t="str">
        <f t="shared" ref="AB137:AB200" si="50">IF(OR(D137="",D137="keine",G137=""),"",IF(V137&lt;0,0,V137)-AA137)</f>
        <v/>
      </c>
      <c r="AC137" s="41" t="str">
        <f t="shared" ref="AC137:AC200" si="51">IF(OR(D137="",D137="keine",G137=""),"",IF(W137&lt;0,0,(V137-AA137)*C137))</f>
        <v/>
      </c>
      <c r="AD137" s="41" t="str">
        <f t="shared" ref="AD137:AD200" si="52">IF(X137="","",X137-AA137)</f>
        <v/>
      </c>
      <c r="AE137" s="41" t="str">
        <f t="shared" ref="AE137:AE200" si="53">IF(Y137="","",AD137*C137)</f>
        <v/>
      </c>
      <c r="AH137" s="10"/>
      <c r="AI137" s="10"/>
      <c r="AJ137" s="10"/>
      <c r="AK137" s="10"/>
      <c r="AL137" s="10"/>
      <c r="AM137" s="10"/>
      <c r="AN137" s="10"/>
    </row>
    <row r="138" spans="1:40" ht="26.25" customHeight="1" x14ac:dyDescent="0.25">
      <c r="A138" s="74" t="str">
        <f>IF(B138="","",MAX($A$8:A137)+1)</f>
        <v/>
      </c>
      <c r="B138" s="73"/>
      <c r="C138" s="368"/>
      <c r="D138" s="141"/>
      <c r="E138" s="314" t="str">
        <f t="shared" si="36"/>
        <v/>
      </c>
      <c r="F138" s="314" t="str">
        <f t="shared" si="37"/>
        <v/>
      </c>
      <c r="G138" s="368"/>
      <c r="H138" s="6" t="str">
        <f t="shared" si="38"/>
        <v/>
      </c>
      <c r="I138" s="5" t="str">
        <f t="shared" si="39"/>
        <v/>
      </c>
      <c r="J138" s="338"/>
      <c r="K138" s="72" t="s">
        <v>29</v>
      </c>
      <c r="L138" s="314">
        <f t="shared" si="40"/>
        <v>0</v>
      </c>
      <c r="M138" s="274"/>
      <c r="N138" s="274"/>
      <c r="O138" s="6" t="e">
        <f t="shared" si="46"/>
        <v>#VALUE!</v>
      </c>
      <c r="P138" s="33" t="s">
        <v>13</v>
      </c>
      <c r="Q138" s="314">
        <f t="shared" si="41"/>
        <v>0</v>
      </c>
      <c r="R138" s="4" t="s">
        <v>52</v>
      </c>
      <c r="S138" s="5">
        <f t="shared" si="42"/>
        <v>0</v>
      </c>
      <c r="T138" s="41" t="str">
        <f t="shared" si="43"/>
        <v/>
      </c>
      <c r="U138" s="41" t="str">
        <f t="shared" si="44"/>
        <v/>
      </c>
      <c r="V138" s="41" t="str">
        <f t="shared" si="47"/>
        <v/>
      </c>
      <c r="W138" s="41" t="str">
        <f t="shared" si="48"/>
        <v/>
      </c>
      <c r="X138" s="291"/>
      <c r="Y138" s="41" t="str">
        <f t="shared" si="45"/>
        <v/>
      </c>
      <c r="Z138" s="286" t="str">
        <f t="shared" si="49"/>
        <v/>
      </c>
      <c r="AA138" s="368"/>
      <c r="AB138" s="41" t="str">
        <f t="shared" si="50"/>
        <v/>
      </c>
      <c r="AC138" s="41" t="str">
        <f t="shared" si="51"/>
        <v/>
      </c>
      <c r="AD138" s="41" t="str">
        <f t="shared" si="52"/>
        <v/>
      </c>
      <c r="AE138" s="41" t="str">
        <f t="shared" si="53"/>
        <v/>
      </c>
      <c r="AG138" s="63" t="s">
        <v>319</v>
      </c>
      <c r="AH138" s="10"/>
      <c r="AI138" s="10"/>
      <c r="AJ138" s="10"/>
      <c r="AK138" s="10"/>
      <c r="AL138" s="10"/>
      <c r="AM138" s="10"/>
      <c r="AN138" s="10"/>
    </row>
    <row r="139" spans="1:40" ht="26.25" customHeight="1" x14ac:dyDescent="0.25">
      <c r="A139" s="74" t="str">
        <f>IF(B139="","",MAX($A$8:A138)+1)</f>
        <v/>
      </c>
      <c r="B139" s="73"/>
      <c r="C139" s="368"/>
      <c r="D139" s="141"/>
      <c r="E139" s="314" t="str">
        <f t="shared" si="36"/>
        <v/>
      </c>
      <c r="F139" s="314" t="str">
        <f t="shared" si="37"/>
        <v/>
      </c>
      <c r="G139" s="368"/>
      <c r="H139" s="6" t="str">
        <f t="shared" si="38"/>
        <v/>
      </c>
      <c r="I139" s="5" t="str">
        <f t="shared" si="39"/>
        <v/>
      </c>
      <c r="J139" s="338"/>
      <c r="K139" s="72" t="s">
        <v>29</v>
      </c>
      <c r="L139" s="314">
        <f t="shared" si="40"/>
        <v>0</v>
      </c>
      <c r="M139" s="274"/>
      <c r="N139" s="274"/>
      <c r="O139" s="6" t="e">
        <f t="shared" si="46"/>
        <v>#VALUE!</v>
      </c>
      <c r="P139" s="33" t="s">
        <v>13</v>
      </c>
      <c r="Q139" s="314">
        <f t="shared" si="41"/>
        <v>0</v>
      </c>
      <c r="R139" s="4" t="s">
        <v>52</v>
      </c>
      <c r="S139" s="5">
        <f t="shared" si="42"/>
        <v>0</v>
      </c>
      <c r="T139" s="41" t="str">
        <f t="shared" si="43"/>
        <v/>
      </c>
      <c r="U139" s="41" t="str">
        <f t="shared" si="44"/>
        <v/>
      </c>
      <c r="V139" s="41" t="str">
        <f t="shared" si="47"/>
        <v/>
      </c>
      <c r="W139" s="41" t="str">
        <f t="shared" si="48"/>
        <v/>
      </c>
      <c r="X139" s="291"/>
      <c r="Y139" s="41" t="str">
        <f t="shared" si="45"/>
        <v/>
      </c>
      <c r="Z139" s="286" t="str">
        <f t="shared" si="49"/>
        <v/>
      </c>
      <c r="AA139" s="368"/>
      <c r="AB139" s="41" t="str">
        <f t="shared" si="50"/>
        <v/>
      </c>
      <c r="AC139" s="41" t="str">
        <f t="shared" si="51"/>
        <v/>
      </c>
      <c r="AD139" s="41" t="str">
        <f t="shared" si="52"/>
        <v/>
      </c>
      <c r="AE139" s="41" t="str">
        <f t="shared" si="53"/>
        <v/>
      </c>
      <c r="AH139" s="10"/>
      <c r="AI139" s="10"/>
      <c r="AJ139" s="10"/>
      <c r="AK139" s="10"/>
      <c r="AL139" s="10"/>
      <c r="AM139" s="10"/>
      <c r="AN139" s="10"/>
    </row>
    <row r="140" spans="1:40" ht="26.25" customHeight="1" x14ac:dyDescent="0.25">
      <c r="A140" s="74" t="str">
        <f>IF(B140="","",MAX($A$8:A139)+1)</f>
        <v/>
      </c>
      <c r="B140" s="73"/>
      <c r="C140" s="368"/>
      <c r="D140" s="141"/>
      <c r="E140" s="314" t="str">
        <f t="shared" si="36"/>
        <v/>
      </c>
      <c r="F140" s="314" t="str">
        <f t="shared" si="37"/>
        <v/>
      </c>
      <c r="G140" s="368"/>
      <c r="H140" s="6" t="str">
        <f t="shared" si="38"/>
        <v/>
      </c>
      <c r="I140" s="5" t="str">
        <f t="shared" si="39"/>
        <v/>
      </c>
      <c r="J140" s="338"/>
      <c r="K140" s="72" t="s">
        <v>29</v>
      </c>
      <c r="L140" s="314">
        <f t="shared" si="40"/>
        <v>0</v>
      </c>
      <c r="M140" s="274"/>
      <c r="N140" s="274"/>
      <c r="O140" s="6" t="e">
        <f t="shared" si="46"/>
        <v>#VALUE!</v>
      </c>
      <c r="P140" s="33" t="s">
        <v>13</v>
      </c>
      <c r="Q140" s="314">
        <f t="shared" si="41"/>
        <v>0</v>
      </c>
      <c r="R140" s="4" t="s">
        <v>52</v>
      </c>
      <c r="S140" s="5">
        <f t="shared" si="42"/>
        <v>0</v>
      </c>
      <c r="T140" s="41" t="str">
        <f t="shared" si="43"/>
        <v/>
      </c>
      <c r="U140" s="41" t="str">
        <f t="shared" si="44"/>
        <v/>
      </c>
      <c r="V140" s="41" t="str">
        <f t="shared" si="47"/>
        <v/>
      </c>
      <c r="W140" s="41" t="str">
        <f t="shared" si="48"/>
        <v/>
      </c>
      <c r="X140" s="291"/>
      <c r="Y140" s="41" t="str">
        <f t="shared" si="45"/>
        <v/>
      </c>
      <c r="Z140" s="286" t="str">
        <f t="shared" si="49"/>
        <v/>
      </c>
      <c r="AA140" s="368"/>
      <c r="AB140" s="41" t="str">
        <f t="shared" si="50"/>
        <v/>
      </c>
      <c r="AC140" s="41" t="str">
        <f t="shared" si="51"/>
        <v/>
      </c>
      <c r="AD140" s="41" t="str">
        <f t="shared" si="52"/>
        <v/>
      </c>
      <c r="AE140" s="41" t="str">
        <f t="shared" si="53"/>
        <v/>
      </c>
      <c r="AH140" s="10"/>
      <c r="AI140" s="10"/>
      <c r="AJ140" s="10"/>
      <c r="AK140" s="10"/>
      <c r="AL140" s="10"/>
      <c r="AM140" s="10"/>
      <c r="AN140" s="10"/>
    </row>
    <row r="141" spans="1:40" ht="26.25" customHeight="1" x14ac:dyDescent="0.25">
      <c r="A141" s="74" t="str">
        <f>IF(B141="","",MAX($A$8:A140)+1)</f>
        <v/>
      </c>
      <c r="B141" s="73"/>
      <c r="C141" s="368"/>
      <c r="D141" s="141"/>
      <c r="E141" s="314" t="str">
        <f t="shared" si="36"/>
        <v/>
      </c>
      <c r="F141" s="314" t="str">
        <f t="shared" si="37"/>
        <v/>
      </c>
      <c r="G141" s="368"/>
      <c r="H141" s="6" t="str">
        <f t="shared" si="38"/>
        <v/>
      </c>
      <c r="I141" s="5" t="str">
        <f t="shared" si="39"/>
        <v/>
      </c>
      <c r="J141" s="338"/>
      <c r="K141" s="72" t="s">
        <v>29</v>
      </c>
      <c r="L141" s="314">
        <f t="shared" si="40"/>
        <v>0</v>
      </c>
      <c r="M141" s="274"/>
      <c r="N141" s="274"/>
      <c r="O141" s="6" t="e">
        <f t="shared" si="46"/>
        <v>#VALUE!</v>
      </c>
      <c r="P141" s="33" t="s">
        <v>13</v>
      </c>
      <c r="Q141" s="314">
        <f t="shared" si="41"/>
        <v>0</v>
      </c>
      <c r="R141" s="4" t="s">
        <v>52</v>
      </c>
      <c r="S141" s="5">
        <f t="shared" si="42"/>
        <v>0</v>
      </c>
      <c r="T141" s="41" t="str">
        <f t="shared" si="43"/>
        <v/>
      </c>
      <c r="U141" s="41" t="str">
        <f t="shared" si="44"/>
        <v/>
      </c>
      <c r="V141" s="41" t="str">
        <f t="shared" si="47"/>
        <v/>
      </c>
      <c r="W141" s="41" t="str">
        <f t="shared" si="48"/>
        <v/>
      </c>
      <c r="X141" s="291"/>
      <c r="Y141" s="41" t="str">
        <f t="shared" si="45"/>
        <v/>
      </c>
      <c r="Z141" s="286" t="str">
        <f t="shared" si="49"/>
        <v/>
      </c>
      <c r="AA141" s="368"/>
      <c r="AB141" s="41" t="str">
        <f t="shared" si="50"/>
        <v/>
      </c>
      <c r="AC141" s="41" t="str">
        <f t="shared" si="51"/>
        <v/>
      </c>
      <c r="AD141" s="41" t="str">
        <f t="shared" si="52"/>
        <v/>
      </c>
      <c r="AE141" s="41" t="str">
        <f t="shared" si="53"/>
        <v/>
      </c>
      <c r="AH141" s="10"/>
      <c r="AI141" s="10"/>
      <c r="AJ141" s="10"/>
      <c r="AK141" s="10"/>
      <c r="AL141" s="10"/>
      <c r="AM141" s="10"/>
      <c r="AN141" s="10"/>
    </row>
    <row r="142" spans="1:40" ht="26.25" customHeight="1" x14ac:dyDescent="0.25">
      <c r="A142" s="74" t="str">
        <f>IF(B142="","",MAX($A$8:A141)+1)</f>
        <v/>
      </c>
      <c r="B142" s="73"/>
      <c r="C142" s="368"/>
      <c r="D142" s="141"/>
      <c r="E142" s="314" t="str">
        <f t="shared" si="36"/>
        <v/>
      </c>
      <c r="F142" s="314" t="str">
        <f t="shared" si="37"/>
        <v/>
      </c>
      <c r="G142" s="368"/>
      <c r="H142" s="6" t="str">
        <f t="shared" si="38"/>
        <v/>
      </c>
      <c r="I142" s="5" t="str">
        <f t="shared" si="39"/>
        <v/>
      </c>
      <c r="J142" s="338"/>
      <c r="K142" s="72" t="s">
        <v>29</v>
      </c>
      <c r="L142" s="314">
        <f t="shared" si="40"/>
        <v>0</v>
      </c>
      <c r="M142" s="274"/>
      <c r="N142" s="274"/>
      <c r="O142" s="6" t="e">
        <f t="shared" si="46"/>
        <v>#VALUE!</v>
      </c>
      <c r="P142" s="33" t="s">
        <v>13</v>
      </c>
      <c r="Q142" s="314">
        <f t="shared" si="41"/>
        <v>0</v>
      </c>
      <c r="R142" s="4" t="s">
        <v>52</v>
      </c>
      <c r="S142" s="5">
        <f t="shared" si="42"/>
        <v>0</v>
      </c>
      <c r="T142" s="41" t="str">
        <f t="shared" si="43"/>
        <v/>
      </c>
      <c r="U142" s="41" t="str">
        <f t="shared" si="44"/>
        <v/>
      </c>
      <c r="V142" s="41" t="str">
        <f t="shared" si="47"/>
        <v/>
      </c>
      <c r="W142" s="41" t="str">
        <f t="shared" si="48"/>
        <v/>
      </c>
      <c r="X142" s="291"/>
      <c r="Y142" s="41" t="str">
        <f t="shared" si="45"/>
        <v/>
      </c>
      <c r="Z142" s="286" t="str">
        <f t="shared" si="49"/>
        <v/>
      </c>
      <c r="AA142" s="368"/>
      <c r="AB142" s="41" t="str">
        <f t="shared" si="50"/>
        <v/>
      </c>
      <c r="AC142" s="41" t="str">
        <f t="shared" si="51"/>
        <v/>
      </c>
      <c r="AD142" s="41" t="str">
        <f t="shared" si="52"/>
        <v/>
      </c>
      <c r="AE142" s="41" t="str">
        <f t="shared" si="53"/>
        <v/>
      </c>
      <c r="AH142" s="10"/>
      <c r="AI142" s="10"/>
      <c r="AJ142" s="10"/>
      <c r="AK142" s="10"/>
      <c r="AL142" s="10"/>
      <c r="AM142" s="10"/>
      <c r="AN142" s="10"/>
    </row>
    <row r="143" spans="1:40" ht="26.25" customHeight="1" x14ac:dyDescent="0.25">
      <c r="A143" s="74" t="str">
        <f>IF(B143="","",MAX($A$8:A142)+1)</f>
        <v/>
      </c>
      <c r="B143" s="73"/>
      <c r="C143" s="368"/>
      <c r="D143" s="141"/>
      <c r="E143" s="314" t="str">
        <f t="shared" si="36"/>
        <v/>
      </c>
      <c r="F143" s="314" t="str">
        <f t="shared" si="37"/>
        <v/>
      </c>
      <c r="G143" s="368"/>
      <c r="H143" s="6" t="str">
        <f t="shared" si="38"/>
        <v/>
      </c>
      <c r="I143" s="5" t="str">
        <f t="shared" si="39"/>
        <v/>
      </c>
      <c r="J143" s="338"/>
      <c r="K143" s="72" t="s">
        <v>29</v>
      </c>
      <c r="L143" s="314">
        <f t="shared" si="40"/>
        <v>0</v>
      </c>
      <c r="M143" s="274"/>
      <c r="N143" s="274"/>
      <c r="O143" s="6" t="e">
        <f t="shared" si="46"/>
        <v>#VALUE!</v>
      </c>
      <c r="P143" s="33" t="s">
        <v>13</v>
      </c>
      <c r="Q143" s="314">
        <f t="shared" si="41"/>
        <v>0</v>
      </c>
      <c r="R143" s="4" t="s">
        <v>52</v>
      </c>
      <c r="S143" s="5">
        <f t="shared" si="42"/>
        <v>0</v>
      </c>
      <c r="T143" s="41" t="str">
        <f t="shared" si="43"/>
        <v/>
      </c>
      <c r="U143" s="41" t="str">
        <f t="shared" si="44"/>
        <v/>
      </c>
      <c r="V143" s="41" t="str">
        <f t="shared" si="47"/>
        <v/>
      </c>
      <c r="W143" s="41" t="str">
        <f t="shared" si="48"/>
        <v/>
      </c>
      <c r="X143" s="291"/>
      <c r="Y143" s="41" t="str">
        <f t="shared" si="45"/>
        <v/>
      </c>
      <c r="Z143" s="286" t="str">
        <f t="shared" si="49"/>
        <v/>
      </c>
      <c r="AA143" s="368"/>
      <c r="AB143" s="41" t="str">
        <f t="shared" si="50"/>
        <v/>
      </c>
      <c r="AC143" s="41" t="str">
        <f t="shared" si="51"/>
        <v/>
      </c>
      <c r="AD143" s="41" t="str">
        <f t="shared" si="52"/>
        <v/>
      </c>
      <c r="AE143" s="41" t="str">
        <f t="shared" si="53"/>
        <v/>
      </c>
      <c r="AH143" s="10"/>
      <c r="AI143" s="10"/>
      <c r="AJ143" s="10"/>
      <c r="AK143" s="10"/>
      <c r="AL143" s="10"/>
      <c r="AM143" s="10"/>
      <c r="AN143" s="10"/>
    </row>
    <row r="144" spans="1:40" ht="26.25" customHeight="1" x14ac:dyDescent="0.25">
      <c r="A144" s="74" t="str">
        <f>IF(B144="","",MAX($A$8:A143)+1)</f>
        <v/>
      </c>
      <c r="B144" s="73"/>
      <c r="C144" s="368"/>
      <c r="D144" s="141"/>
      <c r="E144" s="314" t="str">
        <f t="shared" si="36"/>
        <v/>
      </c>
      <c r="F144" s="314" t="str">
        <f t="shared" si="37"/>
        <v/>
      </c>
      <c r="G144" s="368"/>
      <c r="H144" s="6" t="str">
        <f t="shared" si="38"/>
        <v/>
      </c>
      <c r="I144" s="5" t="str">
        <f t="shared" si="39"/>
        <v/>
      </c>
      <c r="J144" s="338"/>
      <c r="K144" s="72" t="s">
        <v>29</v>
      </c>
      <c r="L144" s="314">
        <f t="shared" si="40"/>
        <v>0</v>
      </c>
      <c r="M144" s="274"/>
      <c r="N144" s="274"/>
      <c r="O144" s="6" t="e">
        <f t="shared" si="46"/>
        <v>#VALUE!</v>
      </c>
      <c r="P144" s="33" t="s">
        <v>13</v>
      </c>
      <c r="Q144" s="314">
        <f t="shared" si="41"/>
        <v>0</v>
      </c>
      <c r="R144" s="4" t="s">
        <v>52</v>
      </c>
      <c r="S144" s="5">
        <f t="shared" si="42"/>
        <v>0</v>
      </c>
      <c r="T144" s="41" t="str">
        <f t="shared" si="43"/>
        <v/>
      </c>
      <c r="U144" s="41" t="str">
        <f t="shared" si="44"/>
        <v/>
      </c>
      <c r="V144" s="41" t="str">
        <f t="shared" si="47"/>
        <v/>
      </c>
      <c r="W144" s="41" t="str">
        <f t="shared" si="48"/>
        <v/>
      </c>
      <c r="X144" s="291"/>
      <c r="Y144" s="41" t="str">
        <f t="shared" si="45"/>
        <v/>
      </c>
      <c r="Z144" s="286" t="str">
        <f t="shared" si="49"/>
        <v/>
      </c>
      <c r="AA144" s="368"/>
      <c r="AB144" s="41" t="str">
        <f t="shared" si="50"/>
        <v/>
      </c>
      <c r="AC144" s="41" t="str">
        <f t="shared" si="51"/>
        <v/>
      </c>
      <c r="AD144" s="41" t="str">
        <f t="shared" si="52"/>
        <v/>
      </c>
      <c r="AE144" s="41" t="str">
        <f t="shared" si="53"/>
        <v/>
      </c>
      <c r="AH144" s="10"/>
      <c r="AI144" s="10"/>
      <c r="AJ144" s="10"/>
      <c r="AK144" s="10"/>
      <c r="AL144" s="10"/>
      <c r="AM144" s="10"/>
      <c r="AN144" s="10"/>
    </row>
    <row r="145" spans="1:40" ht="26.25" customHeight="1" x14ac:dyDescent="0.25">
      <c r="A145" s="74" t="str">
        <f>IF(B145="","",MAX($A$8:A144)+1)</f>
        <v/>
      </c>
      <c r="B145" s="73"/>
      <c r="C145" s="368"/>
      <c r="D145" s="141"/>
      <c r="E145" s="314" t="str">
        <f t="shared" si="36"/>
        <v/>
      </c>
      <c r="F145" s="314" t="str">
        <f t="shared" si="37"/>
        <v/>
      </c>
      <c r="G145" s="368"/>
      <c r="H145" s="6" t="str">
        <f t="shared" si="38"/>
        <v/>
      </c>
      <c r="I145" s="5" t="str">
        <f t="shared" si="39"/>
        <v/>
      </c>
      <c r="J145" s="338"/>
      <c r="K145" s="72" t="s">
        <v>29</v>
      </c>
      <c r="L145" s="314">
        <f t="shared" si="40"/>
        <v>0</v>
      </c>
      <c r="M145" s="274"/>
      <c r="N145" s="274"/>
      <c r="O145" s="6" t="e">
        <f t="shared" si="46"/>
        <v>#VALUE!</v>
      </c>
      <c r="P145" s="33" t="s">
        <v>13</v>
      </c>
      <c r="Q145" s="314">
        <f t="shared" si="41"/>
        <v>0</v>
      </c>
      <c r="R145" s="4" t="s">
        <v>52</v>
      </c>
      <c r="S145" s="5">
        <f t="shared" si="42"/>
        <v>0</v>
      </c>
      <c r="T145" s="41" t="str">
        <f t="shared" si="43"/>
        <v/>
      </c>
      <c r="U145" s="41" t="str">
        <f t="shared" si="44"/>
        <v/>
      </c>
      <c r="V145" s="41" t="str">
        <f t="shared" si="47"/>
        <v/>
      </c>
      <c r="W145" s="41" t="str">
        <f t="shared" si="48"/>
        <v/>
      </c>
      <c r="X145" s="291"/>
      <c r="Y145" s="41" t="str">
        <f t="shared" si="45"/>
        <v/>
      </c>
      <c r="Z145" s="286" t="str">
        <f t="shared" si="49"/>
        <v/>
      </c>
      <c r="AA145" s="368"/>
      <c r="AB145" s="41" t="str">
        <f t="shared" si="50"/>
        <v/>
      </c>
      <c r="AC145" s="41" t="str">
        <f t="shared" si="51"/>
        <v/>
      </c>
      <c r="AD145" s="41" t="str">
        <f t="shared" si="52"/>
        <v/>
      </c>
      <c r="AE145" s="41" t="str">
        <f t="shared" si="53"/>
        <v/>
      </c>
      <c r="AF145" s="10"/>
      <c r="AG145" s="10"/>
      <c r="AH145" s="10"/>
      <c r="AI145" s="10"/>
      <c r="AJ145" s="10"/>
      <c r="AK145" s="10"/>
      <c r="AL145" s="10"/>
      <c r="AM145" s="10"/>
      <c r="AN145" s="10"/>
    </row>
    <row r="146" spans="1:40" ht="26.25" customHeight="1" x14ac:dyDescent="0.25">
      <c r="A146" s="74" t="str">
        <f>IF(B146="","",MAX($A$8:A145)+1)</f>
        <v/>
      </c>
      <c r="B146" s="73"/>
      <c r="C146" s="368"/>
      <c r="D146" s="141"/>
      <c r="E146" s="314" t="str">
        <f t="shared" si="36"/>
        <v/>
      </c>
      <c r="F146" s="314" t="str">
        <f t="shared" si="37"/>
        <v/>
      </c>
      <c r="G146" s="368"/>
      <c r="H146" s="6" t="str">
        <f t="shared" si="38"/>
        <v/>
      </c>
      <c r="I146" s="5" t="str">
        <f t="shared" si="39"/>
        <v/>
      </c>
      <c r="J146" s="338"/>
      <c r="K146" s="72" t="s">
        <v>29</v>
      </c>
      <c r="L146" s="314">
        <f t="shared" si="40"/>
        <v>0</v>
      </c>
      <c r="M146" s="274"/>
      <c r="N146" s="274"/>
      <c r="O146" s="6" t="e">
        <f t="shared" si="46"/>
        <v>#VALUE!</v>
      </c>
      <c r="P146" s="33" t="s">
        <v>13</v>
      </c>
      <c r="Q146" s="314">
        <f t="shared" si="41"/>
        <v>0</v>
      </c>
      <c r="R146" s="4" t="s">
        <v>52</v>
      </c>
      <c r="S146" s="5">
        <f t="shared" si="42"/>
        <v>0</v>
      </c>
      <c r="T146" s="41" t="str">
        <f t="shared" si="43"/>
        <v/>
      </c>
      <c r="U146" s="41" t="str">
        <f t="shared" si="44"/>
        <v/>
      </c>
      <c r="V146" s="41" t="str">
        <f t="shared" si="47"/>
        <v/>
      </c>
      <c r="W146" s="41" t="str">
        <f t="shared" si="48"/>
        <v/>
      </c>
      <c r="X146" s="291"/>
      <c r="Y146" s="41" t="str">
        <f t="shared" si="45"/>
        <v/>
      </c>
      <c r="Z146" s="286" t="str">
        <f t="shared" si="49"/>
        <v/>
      </c>
      <c r="AA146" s="368"/>
      <c r="AB146" s="41" t="str">
        <f t="shared" si="50"/>
        <v/>
      </c>
      <c r="AC146" s="41" t="str">
        <f t="shared" si="51"/>
        <v/>
      </c>
      <c r="AD146" s="41" t="str">
        <f t="shared" si="52"/>
        <v/>
      </c>
      <c r="AE146" s="41" t="str">
        <f t="shared" si="53"/>
        <v/>
      </c>
      <c r="AF146" s="10"/>
      <c r="AG146" s="10"/>
      <c r="AH146" s="10"/>
      <c r="AI146" s="10"/>
      <c r="AJ146" s="10"/>
      <c r="AK146" s="10"/>
      <c r="AL146" s="10"/>
      <c r="AM146" s="10"/>
      <c r="AN146" s="10"/>
    </row>
    <row r="147" spans="1:40" ht="26.25" customHeight="1" x14ac:dyDescent="0.25">
      <c r="A147" s="74" t="str">
        <f>IF(B147="","",MAX($A$8:A146)+1)</f>
        <v/>
      </c>
      <c r="B147" s="73"/>
      <c r="C147" s="368"/>
      <c r="D147" s="141"/>
      <c r="E147" s="314" t="str">
        <f t="shared" si="36"/>
        <v/>
      </c>
      <c r="F147" s="314" t="str">
        <f t="shared" si="37"/>
        <v/>
      </c>
      <c r="G147" s="368"/>
      <c r="H147" s="6" t="str">
        <f t="shared" si="38"/>
        <v/>
      </c>
      <c r="I147" s="5" t="str">
        <f t="shared" si="39"/>
        <v/>
      </c>
      <c r="J147" s="338"/>
      <c r="K147" s="72" t="s">
        <v>29</v>
      </c>
      <c r="L147" s="314">
        <f t="shared" si="40"/>
        <v>0</v>
      </c>
      <c r="M147" s="274"/>
      <c r="N147" s="274"/>
      <c r="O147" s="6" t="e">
        <f t="shared" si="46"/>
        <v>#VALUE!</v>
      </c>
      <c r="P147" s="33" t="s">
        <v>13</v>
      </c>
      <c r="Q147" s="314">
        <f t="shared" si="41"/>
        <v>0</v>
      </c>
      <c r="R147" s="4" t="s">
        <v>52</v>
      </c>
      <c r="S147" s="5">
        <f t="shared" si="42"/>
        <v>0</v>
      </c>
      <c r="T147" s="41" t="str">
        <f t="shared" si="43"/>
        <v/>
      </c>
      <c r="U147" s="41" t="str">
        <f t="shared" si="44"/>
        <v/>
      </c>
      <c r="V147" s="41" t="str">
        <f t="shared" si="47"/>
        <v/>
      </c>
      <c r="W147" s="41" t="str">
        <f t="shared" si="48"/>
        <v/>
      </c>
      <c r="X147" s="291"/>
      <c r="Y147" s="41" t="str">
        <f t="shared" si="45"/>
        <v/>
      </c>
      <c r="Z147" s="286" t="str">
        <f t="shared" si="49"/>
        <v/>
      </c>
      <c r="AA147" s="368"/>
      <c r="AB147" s="41" t="str">
        <f t="shared" si="50"/>
        <v/>
      </c>
      <c r="AC147" s="41" t="str">
        <f t="shared" si="51"/>
        <v/>
      </c>
      <c r="AD147" s="41" t="str">
        <f t="shared" si="52"/>
        <v/>
      </c>
      <c r="AE147" s="41" t="str">
        <f t="shared" si="53"/>
        <v/>
      </c>
      <c r="AF147" s="10"/>
      <c r="AG147" s="10"/>
      <c r="AH147" s="10"/>
      <c r="AI147" s="10"/>
      <c r="AJ147" s="10"/>
      <c r="AK147" s="10"/>
      <c r="AL147" s="10"/>
      <c r="AM147" s="10"/>
      <c r="AN147" s="10"/>
    </row>
    <row r="148" spans="1:40" ht="26.25" customHeight="1" x14ac:dyDescent="0.25">
      <c r="A148" s="74" t="str">
        <f>IF(B148="","",MAX($A$8:A147)+1)</f>
        <v/>
      </c>
      <c r="B148" s="73"/>
      <c r="C148" s="368"/>
      <c r="D148" s="141"/>
      <c r="E148" s="314" t="str">
        <f t="shared" si="36"/>
        <v/>
      </c>
      <c r="F148" s="314" t="str">
        <f t="shared" si="37"/>
        <v/>
      </c>
      <c r="G148" s="368"/>
      <c r="H148" s="6" t="str">
        <f t="shared" si="38"/>
        <v/>
      </c>
      <c r="I148" s="5" t="str">
        <f t="shared" si="39"/>
        <v/>
      </c>
      <c r="J148" s="338"/>
      <c r="K148" s="72" t="s">
        <v>29</v>
      </c>
      <c r="L148" s="314">
        <f t="shared" si="40"/>
        <v>0</v>
      </c>
      <c r="M148" s="274"/>
      <c r="N148" s="274"/>
      <c r="O148" s="6" t="e">
        <f t="shared" si="46"/>
        <v>#VALUE!</v>
      </c>
      <c r="P148" s="33" t="s">
        <v>13</v>
      </c>
      <c r="Q148" s="314">
        <f t="shared" si="41"/>
        <v>0</v>
      </c>
      <c r="R148" s="4" t="s">
        <v>52</v>
      </c>
      <c r="S148" s="5">
        <f t="shared" si="42"/>
        <v>0</v>
      </c>
      <c r="T148" s="41" t="str">
        <f t="shared" si="43"/>
        <v/>
      </c>
      <c r="U148" s="41" t="str">
        <f t="shared" si="44"/>
        <v/>
      </c>
      <c r="V148" s="41" t="str">
        <f t="shared" si="47"/>
        <v/>
      </c>
      <c r="W148" s="41" t="str">
        <f t="shared" si="48"/>
        <v/>
      </c>
      <c r="X148" s="291"/>
      <c r="Y148" s="41" t="str">
        <f t="shared" si="45"/>
        <v/>
      </c>
      <c r="Z148" s="286" t="str">
        <f t="shared" si="49"/>
        <v/>
      </c>
      <c r="AA148" s="368"/>
      <c r="AB148" s="41" t="str">
        <f t="shared" si="50"/>
        <v/>
      </c>
      <c r="AC148" s="41" t="str">
        <f t="shared" si="51"/>
        <v/>
      </c>
      <c r="AD148" s="41" t="str">
        <f t="shared" si="52"/>
        <v/>
      </c>
      <c r="AE148" s="41" t="str">
        <f t="shared" si="53"/>
        <v/>
      </c>
      <c r="AF148" s="10"/>
      <c r="AG148" s="10"/>
      <c r="AH148" s="10"/>
      <c r="AI148" s="10"/>
      <c r="AJ148" s="10"/>
      <c r="AK148" s="10"/>
      <c r="AL148" s="10"/>
      <c r="AM148" s="10"/>
      <c r="AN148" s="10"/>
    </row>
    <row r="149" spans="1:40" ht="26.25" customHeight="1" x14ac:dyDescent="0.25">
      <c r="A149" s="74" t="str">
        <f>IF(B149="","",MAX($A$8:A148)+1)</f>
        <v/>
      </c>
      <c r="B149" s="73"/>
      <c r="C149" s="368"/>
      <c r="D149" s="141"/>
      <c r="E149" s="314" t="str">
        <f t="shared" si="36"/>
        <v/>
      </c>
      <c r="F149" s="314" t="str">
        <f t="shared" si="37"/>
        <v/>
      </c>
      <c r="G149" s="368"/>
      <c r="H149" s="6" t="str">
        <f t="shared" si="38"/>
        <v/>
      </c>
      <c r="I149" s="5" t="str">
        <f t="shared" si="39"/>
        <v/>
      </c>
      <c r="J149" s="338"/>
      <c r="K149" s="72" t="s">
        <v>29</v>
      </c>
      <c r="L149" s="314">
        <f t="shared" si="40"/>
        <v>0</v>
      </c>
      <c r="M149" s="274"/>
      <c r="N149" s="274"/>
      <c r="O149" s="6" t="e">
        <f t="shared" si="46"/>
        <v>#VALUE!</v>
      </c>
      <c r="P149" s="33" t="s">
        <v>13</v>
      </c>
      <c r="Q149" s="314">
        <f t="shared" si="41"/>
        <v>0</v>
      </c>
      <c r="R149" s="4" t="s">
        <v>52</v>
      </c>
      <c r="S149" s="5">
        <f t="shared" si="42"/>
        <v>0</v>
      </c>
      <c r="T149" s="41" t="str">
        <f t="shared" si="43"/>
        <v/>
      </c>
      <c r="U149" s="41" t="str">
        <f t="shared" si="44"/>
        <v/>
      </c>
      <c r="V149" s="41" t="str">
        <f t="shared" si="47"/>
        <v/>
      </c>
      <c r="W149" s="41" t="str">
        <f t="shared" si="48"/>
        <v/>
      </c>
      <c r="X149" s="291"/>
      <c r="Y149" s="41" t="str">
        <f t="shared" si="45"/>
        <v/>
      </c>
      <c r="Z149" s="286" t="str">
        <f t="shared" si="49"/>
        <v/>
      </c>
      <c r="AA149" s="368"/>
      <c r="AB149" s="41" t="str">
        <f t="shared" si="50"/>
        <v/>
      </c>
      <c r="AC149" s="41" t="str">
        <f t="shared" si="51"/>
        <v/>
      </c>
      <c r="AD149" s="41" t="str">
        <f t="shared" si="52"/>
        <v/>
      </c>
      <c r="AE149" s="41" t="str">
        <f t="shared" si="53"/>
        <v/>
      </c>
      <c r="AF149" s="10"/>
      <c r="AG149" s="10"/>
      <c r="AH149" s="10"/>
      <c r="AI149" s="10"/>
      <c r="AJ149" s="10"/>
      <c r="AK149" s="10"/>
      <c r="AL149" s="10"/>
      <c r="AM149" s="10"/>
      <c r="AN149" s="10"/>
    </row>
    <row r="150" spans="1:40" ht="26.25" customHeight="1" x14ac:dyDescent="0.25">
      <c r="A150" s="74" t="str">
        <f>IF(B150="","",MAX($A$8:A149)+1)</f>
        <v/>
      </c>
      <c r="B150" s="73"/>
      <c r="C150" s="368"/>
      <c r="D150" s="141"/>
      <c r="E150" s="314" t="str">
        <f t="shared" si="36"/>
        <v/>
      </c>
      <c r="F150" s="314" t="str">
        <f t="shared" si="37"/>
        <v/>
      </c>
      <c r="G150" s="368"/>
      <c r="H150" s="6" t="str">
        <f t="shared" si="38"/>
        <v/>
      </c>
      <c r="I150" s="5" t="str">
        <f t="shared" si="39"/>
        <v/>
      </c>
      <c r="J150" s="338"/>
      <c r="K150" s="72" t="s">
        <v>29</v>
      </c>
      <c r="L150" s="314">
        <f t="shared" si="40"/>
        <v>0</v>
      </c>
      <c r="M150" s="274"/>
      <c r="N150" s="274"/>
      <c r="O150" s="6" t="e">
        <f t="shared" si="46"/>
        <v>#VALUE!</v>
      </c>
      <c r="P150" s="33" t="s">
        <v>13</v>
      </c>
      <c r="Q150" s="314">
        <f t="shared" si="41"/>
        <v>0</v>
      </c>
      <c r="R150" s="4" t="s">
        <v>52</v>
      </c>
      <c r="S150" s="5">
        <f t="shared" si="42"/>
        <v>0</v>
      </c>
      <c r="T150" s="41" t="str">
        <f t="shared" si="43"/>
        <v/>
      </c>
      <c r="U150" s="41" t="str">
        <f t="shared" si="44"/>
        <v/>
      </c>
      <c r="V150" s="41" t="str">
        <f t="shared" si="47"/>
        <v/>
      </c>
      <c r="W150" s="41" t="str">
        <f t="shared" si="48"/>
        <v/>
      </c>
      <c r="X150" s="291"/>
      <c r="Y150" s="41" t="str">
        <f t="shared" si="45"/>
        <v/>
      </c>
      <c r="Z150" s="286" t="str">
        <f t="shared" si="49"/>
        <v/>
      </c>
      <c r="AA150" s="368"/>
      <c r="AB150" s="41" t="str">
        <f t="shared" si="50"/>
        <v/>
      </c>
      <c r="AC150" s="41" t="str">
        <f t="shared" si="51"/>
        <v/>
      </c>
      <c r="AD150" s="41" t="str">
        <f t="shared" si="52"/>
        <v/>
      </c>
      <c r="AE150" s="41" t="str">
        <f t="shared" si="53"/>
        <v/>
      </c>
      <c r="AF150" s="10"/>
      <c r="AG150" s="10"/>
      <c r="AH150" s="10"/>
      <c r="AI150" s="10"/>
      <c r="AJ150" s="10"/>
      <c r="AK150" s="10"/>
      <c r="AL150" s="10"/>
      <c r="AM150" s="10"/>
      <c r="AN150" s="10"/>
    </row>
    <row r="151" spans="1:40" ht="26.25" customHeight="1" x14ac:dyDescent="0.25">
      <c r="A151" s="74" t="str">
        <f>IF(B151="","",MAX($A$8:A150)+1)</f>
        <v/>
      </c>
      <c r="B151" s="73"/>
      <c r="C151" s="368"/>
      <c r="D151" s="141"/>
      <c r="E151" s="314" t="str">
        <f t="shared" si="36"/>
        <v/>
      </c>
      <c r="F151" s="314" t="str">
        <f t="shared" si="37"/>
        <v/>
      </c>
      <c r="G151" s="368"/>
      <c r="H151" s="6" t="str">
        <f t="shared" si="38"/>
        <v/>
      </c>
      <c r="I151" s="5" t="str">
        <f t="shared" si="39"/>
        <v/>
      </c>
      <c r="J151" s="338"/>
      <c r="K151" s="72" t="s">
        <v>29</v>
      </c>
      <c r="L151" s="314">
        <f t="shared" si="40"/>
        <v>0</v>
      </c>
      <c r="M151" s="274"/>
      <c r="N151" s="274"/>
      <c r="O151" s="6" t="e">
        <f t="shared" si="46"/>
        <v>#VALUE!</v>
      </c>
      <c r="P151" s="33" t="s">
        <v>13</v>
      </c>
      <c r="Q151" s="314">
        <f t="shared" si="41"/>
        <v>0</v>
      </c>
      <c r="R151" s="4" t="s">
        <v>52</v>
      </c>
      <c r="S151" s="5">
        <f t="shared" si="42"/>
        <v>0</v>
      </c>
      <c r="T151" s="41" t="str">
        <f t="shared" si="43"/>
        <v/>
      </c>
      <c r="U151" s="41" t="str">
        <f t="shared" si="44"/>
        <v/>
      </c>
      <c r="V151" s="41" t="str">
        <f t="shared" si="47"/>
        <v/>
      </c>
      <c r="W151" s="41" t="str">
        <f t="shared" si="48"/>
        <v/>
      </c>
      <c r="X151" s="291"/>
      <c r="Y151" s="41" t="str">
        <f t="shared" si="45"/>
        <v/>
      </c>
      <c r="Z151" s="286" t="str">
        <f t="shared" si="49"/>
        <v/>
      </c>
      <c r="AA151" s="368"/>
      <c r="AB151" s="41" t="str">
        <f t="shared" si="50"/>
        <v/>
      </c>
      <c r="AC151" s="41" t="str">
        <f t="shared" si="51"/>
        <v/>
      </c>
      <c r="AD151" s="41" t="str">
        <f t="shared" si="52"/>
        <v/>
      </c>
      <c r="AE151" s="41" t="str">
        <f t="shared" si="53"/>
        <v/>
      </c>
      <c r="AF151" s="10"/>
      <c r="AG151" s="10"/>
      <c r="AH151" s="10"/>
      <c r="AI151" s="10"/>
      <c r="AJ151" s="10"/>
      <c r="AK151" s="10"/>
      <c r="AL151" s="10"/>
      <c r="AM151" s="10"/>
      <c r="AN151" s="10"/>
    </row>
    <row r="152" spans="1:40" ht="26.25" customHeight="1" x14ac:dyDescent="0.25">
      <c r="A152" s="74" t="str">
        <f>IF(B152="","",MAX($A$8:A151)+1)</f>
        <v/>
      </c>
      <c r="B152" s="73"/>
      <c r="C152" s="368"/>
      <c r="D152" s="141"/>
      <c r="E152" s="314" t="str">
        <f t="shared" si="36"/>
        <v/>
      </c>
      <c r="F152" s="314" t="str">
        <f t="shared" si="37"/>
        <v/>
      </c>
      <c r="G152" s="368"/>
      <c r="H152" s="6" t="str">
        <f t="shared" si="38"/>
        <v/>
      </c>
      <c r="I152" s="5" t="str">
        <f t="shared" si="39"/>
        <v/>
      </c>
      <c r="J152" s="338"/>
      <c r="K152" s="72" t="s">
        <v>29</v>
      </c>
      <c r="L152" s="314">
        <f t="shared" si="40"/>
        <v>0</v>
      </c>
      <c r="M152" s="274"/>
      <c r="N152" s="274"/>
      <c r="O152" s="6" t="e">
        <f t="shared" si="46"/>
        <v>#VALUE!</v>
      </c>
      <c r="P152" s="33" t="s">
        <v>13</v>
      </c>
      <c r="Q152" s="314">
        <f t="shared" si="41"/>
        <v>0</v>
      </c>
      <c r="R152" s="4" t="s">
        <v>52</v>
      </c>
      <c r="S152" s="5">
        <f t="shared" si="42"/>
        <v>0</v>
      </c>
      <c r="T152" s="41" t="str">
        <f t="shared" si="43"/>
        <v/>
      </c>
      <c r="U152" s="41" t="str">
        <f t="shared" si="44"/>
        <v/>
      </c>
      <c r="V152" s="41" t="str">
        <f t="shared" si="47"/>
        <v/>
      </c>
      <c r="W152" s="41" t="str">
        <f t="shared" si="48"/>
        <v/>
      </c>
      <c r="X152" s="291"/>
      <c r="Y152" s="41" t="str">
        <f t="shared" si="45"/>
        <v/>
      </c>
      <c r="Z152" s="286" t="str">
        <f t="shared" si="49"/>
        <v/>
      </c>
      <c r="AA152" s="368"/>
      <c r="AB152" s="41" t="str">
        <f t="shared" si="50"/>
        <v/>
      </c>
      <c r="AC152" s="41" t="str">
        <f t="shared" si="51"/>
        <v/>
      </c>
      <c r="AD152" s="41" t="str">
        <f t="shared" si="52"/>
        <v/>
      </c>
      <c r="AE152" s="41" t="str">
        <f t="shared" si="53"/>
        <v/>
      </c>
      <c r="AF152" s="10"/>
      <c r="AG152" s="10"/>
      <c r="AH152" s="10"/>
      <c r="AI152" s="10"/>
      <c r="AJ152" s="10"/>
      <c r="AK152" s="10"/>
      <c r="AL152" s="10"/>
      <c r="AM152" s="10"/>
      <c r="AN152" s="10"/>
    </row>
    <row r="153" spans="1:40" ht="26.25" customHeight="1" x14ac:dyDescent="0.25">
      <c r="A153" s="74" t="str">
        <f>IF(B153="","",MAX($A$8:A152)+1)</f>
        <v/>
      </c>
      <c r="B153" s="73"/>
      <c r="C153" s="368"/>
      <c r="D153" s="141"/>
      <c r="E153" s="314" t="str">
        <f t="shared" si="36"/>
        <v/>
      </c>
      <c r="F153" s="314" t="str">
        <f t="shared" si="37"/>
        <v/>
      </c>
      <c r="G153" s="368"/>
      <c r="H153" s="6" t="str">
        <f t="shared" si="38"/>
        <v/>
      </c>
      <c r="I153" s="5" t="str">
        <f t="shared" si="39"/>
        <v/>
      </c>
      <c r="J153" s="338"/>
      <c r="K153" s="72" t="s">
        <v>29</v>
      </c>
      <c r="L153" s="314">
        <f t="shared" si="40"/>
        <v>0</v>
      </c>
      <c r="M153" s="274"/>
      <c r="N153" s="274"/>
      <c r="O153" s="6" t="e">
        <f t="shared" si="46"/>
        <v>#VALUE!</v>
      </c>
      <c r="P153" s="33" t="s">
        <v>13</v>
      </c>
      <c r="Q153" s="314">
        <f t="shared" si="41"/>
        <v>0</v>
      </c>
      <c r="R153" s="4" t="s">
        <v>52</v>
      </c>
      <c r="S153" s="5">
        <f t="shared" si="42"/>
        <v>0</v>
      </c>
      <c r="T153" s="41" t="str">
        <f t="shared" si="43"/>
        <v/>
      </c>
      <c r="U153" s="41" t="str">
        <f t="shared" si="44"/>
        <v/>
      </c>
      <c r="V153" s="41" t="str">
        <f t="shared" si="47"/>
        <v/>
      </c>
      <c r="W153" s="41" t="str">
        <f t="shared" si="48"/>
        <v/>
      </c>
      <c r="X153" s="291"/>
      <c r="Y153" s="41" t="str">
        <f t="shared" si="45"/>
        <v/>
      </c>
      <c r="Z153" s="286" t="str">
        <f t="shared" si="49"/>
        <v/>
      </c>
      <c r="AA153" s="368"/>
      <c r="AB153" s="41" t="str">
        <f t="shared" si="50"/>
        <v/>
      </c>
      <c r="AC153" s="41" t="str">
        <f t="shared" si="51"/>
        <v/>
      </c>
      <c r="AD153" s="41" t="str">
        <f t="shared" si="52"/>
        <v/>
      </c>
      <c r="AE153" s="41" t="str">
        <f t="shared" si="53"/>
        <v/>
      </c>
      <c r="AF153" s="10"/>
      <c r="AG153" s="10"/>
      <c r="AH153" s="10"/>
      <c r="AI153" s="10"/>
      <c r="AJ153" s="10"/>
      <c r="AK153" s="10"/>
      <c r="AL153" s="10"/>
      <c r="AM153" s="10"/>
      <c r="AN153" s="10"/>
    </row>
    <row r="154" spans="1:40" ht="26.25" customHeight="1" x14ac:dyDescent="0.25">
      <c r="A154" s="74" t="str">
        <f>IF(B154="","",MAX($A$8:A153)+1)</f>
        <v/>
      </c>
      <c r="B154" s="73"/>
      <c r="C154" s="368"/>
      <c r="D154" s="141"/>
      <c r="E154" s="314" t="str">
        <f t="shared" si="36"/>
        <v/>
      </c>
      <c r="F154" s="314" t="str">
        <f t="shared" si="37"/>
        <v/>
      </c>
      <c r="G154" s="368"/>
      <c r="H154" s="6" t="str">
        <f t="shared" si="38"/>
        <v/>
      </c>
      <c r="I154" s="5" t="str">
        <f t="shared" si="39"/>
        <v/>
      </c>
      <c r="J154" s="338"/>
      <c r="K154" s="72" t="s">
        <v>29</v>
      </c>
      <c r="L154" s="314">
        <f t="shared" si="40"/>
        <v>0</v>
      </c>
      <c r="M154" s="274"/>
      <c r="N154" s="274"/>
      <c r="O154" s="6" t="e">
        <f t="shared" si="46"/>
        <v>#VALUE!</v>
      </c>
      <c r="P154" s="33" t="s">
        <v>13</v>
      </c>
      <c r="Q154" s="314">
        <f t="shared" si="41"/>
        <v>0</v>
      </c>
      <c r="R154" s="4" t="s">
        <v>52</v>
      </c>
      <c r="S154" s="5">
        <f t="shared" si="42"/>
        <v>0</v>
      </c>
      <c r="T154" s="41" t="str">
        <f t="shared" si="43"/>
        <v/>
      </c>
      <c r="U154" s="41" t="str">
        <f t="shared" si="44"/>
        <v/>
      </c>
      <c r="V154" s="41" t="str">
        <f t="shared" si="47"/>
        <v/>
      </c>
      <c r="W154" s="41" t="str">
        <f t="shared" si="48"/>
        <v/>
      </c>
      <c r="X154" s="291"/>
      <c r="Y154" s="41" t="str">
        <f t="shared" si="45"/>
        <v/>
      </c>
      <c r="Z154" s="286" t="str">
        <f t="shared" si="49"/>
        <v/>
      </c>
      <c r="AA154" s="368"/>
      <c r="AB154" s="41" t="str">
        <f t="shared" si="50"/>
        <v/>
      </c>
      <c r="AC154" s="41" t="str">
        <f t="shared" si="51"/>
        <v/>
      </c>
      <c r="AD154" s="41" t="str">
        <f t="shared" si="52"/>
        <v/>
      </c>
      <c r="AE154" s="41" t="str">
        <f t="shared" si="53"/>
        <v/>
      </c>
      <c r="AF154" s="10"/>
      <c r="AG154" s="10"/>
      <c r="AH154" s="10"/>
      <c r="AI154" s="10"/>
      <c r="AJ154" s="10"/>
      <c r="AK154" s="10"/>
      <c r="AL154" s="10"/>
      <c r="AM154" s="10"/>
      <c r="AN154" s="10"/>
    </row>
    <row r="155" spans="1:40" ht="26.25" customHeight="1" x14ac:dyDescent="0.25">
      <c r="A155" s="74" t="str">
        <f>IF(B155="","",MAX($A$8:A154)+1)</f>
        <v/>
      </c>
      <c r="B155" s="73"/>
      <c r="C155" s="368"/>
      <c r="D155" s="141"/>
      <c r="E155" s="314" t="str">
        <f t="shared" si="36"/>
        <v/>
      </c>
      <c r="F155" s="314" t="str">
        <f t="shared" si="37"/>
        <v/>
      </c>
      <c r="G155" s="368"/>
      <c r="H155" s="6" t="str">
        <f t="shared" si="38"/>
        <v/>
      </c>
      <c r="I155" s="5" t="str">
        <f t="shared" si="39"/>
        <v/>
      </c>
      <c r="J155" s="338"/>
      <c r="K155" s="72" t="s">
        <v>29</v>
      </c>
      <c r="L155" s="314">
        <f t="shared" si="40"/>
        <v>0</v>
      </c>
      <c r="M155" s="274"/>
      <c r="N155" s="274"/>
      <c r="O155" s="6" t="e">
        <f t="shared" si="46"/>
        <v>#VALUE!</v>
      </c>
      <c r="P155" s="33" t="s">
        <v>13</v>
      </c>
      <c r="Q155" s="314">
        <f t="shared" si="41"/>
        <v>0</v>
      </c>
      <c r="R155" s="4" t="s">
        <v>52</v>
      </c>
      <c r="S155" s="5">
        <f t="shared" si="42"/>
        <v>0</v>
      </c>
      <c r="T155" s="41" t="str">
        <f t="shared" si="43"/>
        <v/>
      </c>
      <c r="U155" s="41" t="str">
        <f t="shared" si="44"/>
        <v/>
      </c>
      <c r="V155" s="41" t="str">
        <f t="shared" si="47"/>
        <v/>
      </c>
      <c r="W155" s="41" t="str">
        <f t="shared" si="48"/>
        <v/>
      </c>
      <c r="X155" s="291"/>
      <c r="Y155" s="41" t="str">
        <f t="shared" si="45"/>
        <v/>
      </c>
      <c r="Z155" s="286" t="str">
        <f t="shared" si="49"/>
        <v/>
      </c>
      <c r="AA155" s="368"/>
      <c r="AB155" s="41" t="str">
        <f t="shared" si="50"/>
        <v/>
      </c>
      <c r="AC155" s="41" t="str">
        <f t="shared" si="51"/>
        <v/>
      </c>
      <c r="AD155" s="41" t="str">
        <f t="shared" si="52"/>
        <v/>
      </c>
      <c r="AE155" s="41" t="str">
        <f t="shared" si="53"/>
        <v/>
      </c>
      <c r="AF155" s="10"/>
      <c r="AG155" s="10"/>
      <c r="AH155" s="10"/>
      <c r="AI155" s="10"/>
      <c r="AJ155" s="10"/>
      <c r="AK155" s="10"/>
      <c r="AL155" s="10"/>
      <c r="AM155" s="10"/>
      <c r="AN155" s="10"/>
    </row>
    <row r="156" spans="1:40" ht="26.25" customHeight="1" x14ac:dyDescent="0.25">
      <c r="A156" s="74" t="str">
        <f>IF(B156="","",MAX($A$8:A155)+1)</f>
        <v/>
      </c>
      <c r="B156" s="73"/>
      <c r="C156" s="368"/>
      <c r="D156" s="141"/>
      <c r="E156" s="314" t="str">
        <f t="shared" si="36"/>
        <v/>
      </c>
      <c r="F156" s="314" t="str">
        <f t="shared" si="37"/>
        <v/>
      </c>
      <c r="G156" s="368"/>
      <c r="H156" s="6" t="str">
        <f t="shared" si="38"/>
        <v/>
      </c>
      <c r="I156" s="5" t="str">
        <f t="shared" si="39"/>
        <v/>
      </c>
      <c r="J156" s="338"/>
      <c r="K156" s="72" t="s">
        <v>29</v>
      </c>
      <c r="L156" s="314">
        <f t="shared" si="40"/>
        <v>0</v>
      </c>
      <c r="M156" s="274"/>
      <c r="N156" s="274"/>
      <c r="O156" s="6" t="e">
        <f t="shared" si="46"/>
        <v>#VALUE!</v>
      </c>
      <c r="P156" s="33" t="s">
        <v>13</v>
      </c>
      <c r="Q156" s="314">
        <f t="shared" si="41"/>
        <v>0</v>
      </c>
      <c r="R156" s="4" t="s">
        <v>52</v>
      </c>
      <c r="S156" s="5">
        <f t="shared" si="42"/>
        <v>0</v>
      </c>
      <c r="T156" s="41" t="str">
        <f t="shared" si="43"/>
        <v/>
      </c>
      <c r="U156" s="41" t="str">
        <f t="shared" si="44"/>
        <v/>
      </c>
      <c r="V156" s="41" t="str">
        <f t="shared" si="47"/>
        <v/>
      </c>
      <c r="W156" s="41" t="str">
        <f t="shared" si="48"/>
        <v/>
      </c>
      <c r="X156" s="291"/>
      <c r="Y156" s="41" t="str">
        <f t="shared" si="45"/>
        <v/>
      </c>
      <c r="Z156" s="286" t="str">
        <f t="shared" si="49"/>
        <v/>
      </c>
      <c r="AA156" s="368"/>
      <c r="AB156" s="41" t="str">
        <f t="shared" si="50"/>
        <v/>
      </c>
      <c r="AC156" s="41" t="str">
        <f t="shared" si="51"/>
        <v/>
      </c>
      <c r="AD156" s="41" t="str">
        <f t="shared" si="52"/>
        <v/>
      </c>
      <c r="AE156" s="41" t="str">
        <f t="shared" si="53"/>
        <v/>
      </c>
      <c r="AF156" s="10"/>
      <c r="AG156" s="10"/>
      <c r="AH156" s="10"/>
      <c r="AI156" s="10"/>
      <c r="AJ156" s="10"/>
      <c r="AK156" s="10"/>
      <c r="AL156" s="10"/>
      <c r="AM156" s="10"/>
      <c r="AN156" s="10"/>
    </row>
    <row r="157" spans="1:40" ht="26.25" customHeight="1" x14ac:dyDescent="0.25">
      <c r="A157" s="74" t="str">
        <f>IF(B157="","",MAX($A$8:A156)+1)</f>
        <v/>
      </c>
      <c r="B157" s="73"/>
      <c r="C157" s="368"/>
      <c r="D157" s="141"/>
      <c r="E157" s="314" t="str">
        <f t="shared" si="36"/>
        <v/>
      </c>
      <c r="F157" s="314" t="str">
        <f t="shared" si="37"/>
        <v/>
      </c>
      <c r="G157" s="368"/>
      <c r="H157" s="6" t="str">
        <f t="shared" si="38"/>
        <v/>
      </c>
      <c r="I157" s="5" t="str">
        <f t="shared" si="39"/>
        <v/>
      </c>
      <c r="J157" s="338"/>
      <c r="K157" s="72" t="s">
        <v>29</v>
      </c>
      <c r="L157" s="314">
        <f t="shared" si="40"/>
        <v>0</v>
      </c>
      <c r="M157" s="274"/>
      <c r="N157" s="274"/>
      <c r="O157" s="6" t="e">
        <f t="shared" si="46"/>
        <v>#VALUE!</v>
      </c>
      <c r="P157" s="33" t="s">
        <v>13</v>
      </c>
      <c r="Q157" s="314">
        <f t="shared" si="41"/>
        <v>0</v>
      </c>
      <c r="R157" s="4" t="s">
        <v>52</v>
      </c>
      <c r="S157" s="5">
        <f t="shared" si="42"/>
        <v>0</v>
      </c>
      <c r="T157" s="41" t="str">
        <f t="shared" si="43"/>
        <v/>
      </c>
      <c r="U157" s="41" t="str">
        <f t="shared" si="44"/>
        <v/>
      </c>
      <c r="V157" s="41" t="str">
        <f t="shared" si="47"/>
        <v/>
      </c>
      <c r="W157" s="41" t="str">
        <f t="shared" si="48"/>
        <v/>
      </c>
      <c r="X157" s="291"/>
      <c r="Y157" s="41" t="str">
        <f t="shared" si="45"/>
        <v/>
      </c>
      <c r="Z157" s="286" t="str">
        <f t="shared" si="49"/>
        <v/>
      </c>
      <c r="AA157" s="368"/>
      <c r="AB157" s="41" t="str">
        <f t="shared" si="50"/>
        <v/>
      </c>
      <c r="AC157" s="41" t="str">
        <f t="shared" si="51"/>
        <v/>
      </c>
      <c r="AD157" s="41" t="str">
        <f t="shared" si="52"/>
        <v/>
      </c>
      <c r="AE157" s="41" t="str">
        <f t="shared" si="53"/>
        <v/>
      </c>
      <c r="AF157" s="10"/>
      <c r="AG157" s="10"/>
      <c r="AH157" s="10"/>
      <c r="AI157" s="10"/>
      <c r="AJ157" s="10"/>
      <c r="AK157" s="10"/>
      <c r="AL157" s="10"/>
      <c r="AM157" s="10"/>
      <c r="AN157" s="10"/>
    </row>
    <row r="158" spans="1:40" ht="26.25" customHeight="1" x14ac:dyDescent="0.25">
      <c r="A158" s="74" t="str">
        <f>IF(B158="","",MAX($A$8:A157)+1)</f>
        <v/>
      </c>
      <c r="B158" s="73"/>
      <c r="C158" s="368"/>
      <c r="D158" s="141"/>
      <c r="E158" s="314" t="str">
        <f t="shared" si="36"/>
        <v/>
      </c>
      <c r="F158" s="314" t="str">
        <f t="shared" si="37"/>
        <v/>
      </c>
      <c r="G158" s="368"/>
      <c r="H158" s="6" t="str">
        <f t="shared" si="38"/>
        <v/>
      </c>
      <c r="I158" s="5" t="str">
        <f t="shared" si="39"/>
        <v/>
      </c>
      <c r="J158" s="338"/>
      <c r="K158" s="72" t="s">
        <v>29</v>
      </c>
      <c r="L158" s="314">
        <f t="shared" si="40"/>
        <v>0</v>
      </c>
      <c r="M158" s="274"/>
      <c r="N158" s="274"/>
      <c r="O158" s="6" t="e">
        <f t="shared" si="46"/>
        <v>#VALUE!</v>
      </c>
      <c r="P158" s="33" t="s">
        <v>13</v>
      </c>
      <c r="Q158" s="314">
        <f t="shared" si="41"/>
        <v>0</v>
      </c>
      <c r="R158" s="4" t="s">
        <v>52</v>
      </c>
      <c r="S158" s="5">
        <f t="shared" si="42"/>
        <v>0</v>
      </c>
      <c r="T158" s="41" t="str">
        <f t="shared" si="43"/>
        <v/>
      </c>
      <c r="U158" s="41" t="str">
        <f t="shared" si="44"/>
        <v/>
      </c>
      <c r="V158" s="41" t="str">
        <f t="shared" si="47"/>
        <v/>
      </c>
      <c r="W158" s="41" t="str">
        <f t="shared" si="48"/>
        <v/>
      </c>
      <c r="X158" s="291"/>
      <c r="Y158" s="41" t="str">
        <f t="shared" si="45"/>
        <v/>
      </c>
      <c r="Z158" s="286" t="str">
        <f t="shared" si="49"/>
        <v/>
      </c>
      <c r="AA158" s="368"/>
      <c r="AB158" s="41" t="str">
        <f t="shared" si="50"/>
        <v/>
      </c>
      <c r="AC158" s="41" t="str">
        <f t="shared" si="51"/>
        <v/>
      </c>
      <c r="AD158" s="41" t="str">
        <f t="shared" si="52"/>
        <v/>
      </c>
      <c r="AE158" s="41" t="str">
        <f t="shared" si="53"/>
        <v/>
      </c>
      <c r="AF158" s="10"/>
      <c r="AG158" s="10"/>
      <c r="AH158" s="10"/>
      <c r="AI158" s="10"/>
      <c r="AJ158" s="10"/>
      <c r="AK158" s="10"/>
      <c r="AL158" s="10"/>
      <c r="AM158" s="10"/>
      <c r="AN158" s="10"/>
    </row>
    <row r="159" spans="1:40" ht="26.25" customHeight="1" x14ac:dyDescent="0.25">
      <c r="A159" s="74" t="str">
        <f>IF(B159="","",MAX($A$8:A158)+1)</f>
        <v/>
      </c>
      <c r="B159" s="73"/>
      <c r="C159" s="368"/>
      <c r="D159" s="141"/>
      <c r="E159" s="314" t="str">
        <f t="shared" si="36"/>
        <v/>
      </c>
      <c r="F159" s="314" t="str">
        <f t="shared" si="37"/>
        <v/>
      </c>
      <c r="G159" s="368"/>
      <c r="H159" s="6" t="str">
        <f t="shared" si="38"/>
        <v/>
      </c>
      <c r="I159" s="5" t="str">
        <f t="shared" si="39"/>
        <v/>
      </c>
      <c r="J159" s="338"/>
      <c r="K159" s="72" t="s">
        <v>29</v>
      </c>
      <c r="L159" s="314">
        <f t="shared" si="40"/>
        <v>0</v>
      </c>
      <c r="M159" s="274"/>
      <c r="N159" s="274"/>
      <c r="O159" s="6" t="e">
        <f t="shared" si="46"/>
        <v>#VALUE!</v>
      </c>
      <c r="P159" s="33" t="s">
        <v>13</v>
      </c>
      <c r="Q159" s="314">
        <f t="shared" si="41"/>
        <v>0</v>
      </c>
      <c r="R159" s="4" t="s">
        <v>52</v>
      </c>
      <c r="S159" s="5">
        <f t="shared" si="42"/>
        <v>0</v>
      </c>
      <c r="T159" s="41" t="str">
        <f t="shared" si="43"/>
        <v/>
      </c>
      <c r="U159" s="41" t="str">
        <f t="shared" si="44"/>
        <v/>
      </c>
      <c r="V159" s="41" t="str">
        <f t="shared" si="47"/>
        <v/>
      </c>
      <c r="W159" s="41" t="str">
        <f t="shared" si="48"/>
        <v/>
      </c>
      <c r="X159" s="291"/>
      <c r="Y159" s="41" t="str">
        <f t="shared" si="45"/>
        <v/>
      </c>
      <c r="Z159" s="286" t="str">
        <f t="shared" si="49"/>
        <v/>
      </c>
      <c r="AA159" s="368"/>
      <c r="AB159" s="41" t="str">
        <f t="shared" si="50"/>
        <v/>
      </c>
      <c r="AC159" s="41" t="str">
        <f t="shared" si="51"/>
        <v/>
      </c>
      <c r="AD159" s="41" t="str">
        <f t="shared" si="52"/>
        <v/>
      </c>
      <c r="AE159" s="41" t="str">
        <f t="shared" si="53"/>
        <v/>
      </c>
      <c r="AF159" s="10"/>
      <c r="AG159" s="10"/>
      <c r="AH159" s="10"/>
      <c r="AI159" s="10"/>
      <c r="AJ159" s="10"/>
      <c r="AK159" s="10"/>
      <c r="AL159" s="10"/>
      <c r="AM159" s="10"/>
      <c r="AN159" s="10"/>
    </row>
    <row r="160" spans="1:40" ht="26.25" customHeight="1" x14ac:dyDescent="0.25">
      <c r="A160" s="74" t="str">
        <f>IF(B160="","",MAX($A$8:A159)+1)</f>
        <v/>
      </c>
      <c r="B160" s="73"/>
      <c r="C160" s="368"/>
      <c r="D160" s="141"/>
      <c r="E160" s="314" t="str">
        <f t="shared" si="36"/>
        <v/>
      </c>
      <c r="F160" s="314" t="str">
        <f t="shared" si="37"/>
        <v/>
      </c>
      <c r="G160" s="368"/>
      <c r="H160" s="6" t="str">
        <f t="shared" si="38"/>
        <v/>
      </c>
      <c r="I160" s="5" t="str">
        <f t="shared" si="39"/>
        <v/>
      </c>
      <c r="J160" s="338"/>
      <c r="K160" s="72" t="s">
        <v>29</v>
      </c>
      <c r="L160" s="314">
        <f t="shared" si="40"/>
        <v>0</v>
      </c>
      <c r="M160" s="274"/>
      <c r="N160" s="274"/>
      <c r="O160" s="6" t="e">
        <f t="shared" si="46"/>
        <v>#VALUE!</v>
      </c>
      <c r="P160" s="33" t="s">
        <v>13</v>
      </c>
      <c r="Q160" s="314">
        <f t="shared" si="41"/>
        <v>0</v>
      </c>
      <c r="R160" s="4" t="s">
        <v>52</v>
      </c>
      <c r="S160" s="5">
        <f t="shared" si="42"/>
        <v>0</v>
      </c>
      <c r="T160" s="41" t="str">
        <f t="shared" si="43"/>
        <v/>
      </c>
      <c r="U160" s="41" t="str">
        <f t="shared" si="44"/>
        <v/>
      </c>
      <c r="V160" s="41" t="str">
        <f t="shared" si="47"/>
        <v/>
      </c>
      <c r="W160" s="41" t="str">
        <f t="shared" si="48"/>
        <v/>
      </c>
      <c r="X160" s="291"/>
      <c r="Y160" s="41" t="str">
        <f t="shared" si="45"/>
        <v/>
      </c>
      <c r="Z160" s="286" t="str">
        <f t="shared" si="49"/>
        <v/>
      </c>
      <c r="AA160" s="368"/>
      <c r="AB160" s="41" t="str">
        <f t="shared" si="50"/>
        <v/>
      </c>
      <c r="AC160" s="41" t="str">
        <f t="shared" si="51"/>
        <v/>
      </c>
      <c r="AD160" s="41" t="str">
        <f t="shared" si="52"/>
        <v/>
      </c>
      <c r="AE160" s="41" t="str">
        <f t="shared" si="53"/>
        <v/>
      </c>
      <c r="AF160" s="10"/>
      <c r="AG160" s="10"/>
      <c r="AH160" s="10"/>
      <c r="AI160" s="10"/>
      <c r="AJ160" s="10"/>
      <c r="AK160" s="10"/>
      <c r="AL160" s="10"/>
      <c r="AM160" s="10"/>
      <c r="AN160" s="10"/>
    </row>
    <row r="161" spans="1:40" ht="26.25" customHeight="1" x14ac:dyDescent="0.25">
      <c r="A161" s="74" t="str">
        <f>IF(B161="","",MAX($A$8:A160)+1)</f>
        <v/>
      </c>
      <c r="B161" s="73"/>
      <c r="C161" s="368"/>
      <c r="D161" s="141"/>
      <c r="E161" s="314" t="str">
        <f t="shared" si="36"/>
        <v/>
      </c>
      <c r="F161" s="314" t="str">
        <f t="shared" si="37"/>
        <v/>
      </c>
      <c r="G161" s="368"/>
      <c r="H161" s="6" t="str">
        <f t="shared" si="38"/>
        <v/>
      </c>
      <c r="I161" s="5" t="str">
        <f t="shared" si="39"/>
        <v/>
      </c>
      <c r="J161" s="338"/>
      <c r="K161" s="72" t="s">
        <v>29</v>
      </c>
      <c r="L161" s="314">
        <f t="shared" si="40"/>
        <v>0</v>
      </c>
      <c r="M161" s="274"/>
      <c r="N161" s="274"/>
      <c r="O161" s="6" t="e">
        <f t="shared" si="46"/>
        <v>#VALUE!</v>
      </c>
      <c r="P161" s="33" t="s">
        <v>13</v>
      </c>
      <c r="Q161" s="314">
        <f t="shared" si="41"/>
        <v>0</v>
      </c>
      <c r="R161" s="4" t="s">
        <v>52</v>
      </c>
      <c r="S161" s="5">
        <f t="shared" si="42"/>
        <v>0</v>
      </c>
      <c r="T161" s="41" t="str">
        <f t="shared" si="43"/>
        <v/>
      </c>
      <c r="U161" s="41" t="str">
        <f t="shared" si="44"/>
        <v/>
      </c>
      <c r="V161" s="41" t="str">
        <f t="shared" si="47"/>
        <v/>
      </c>
      <c r="W161" s="41" t="str">
        <f t="shared" si="48"/>
        <v/>
      </c>
      <c r="X161" s="291"/>
      <c r="Y161" s="41" t="str">
        <f t="shared" si="45"/>
        <v/>
      </c>
      <c r="Z161" s="286" t="str">
        <f t="shared" si="49"/>
        <v/>
      </c>
      <c r="AA161" s="368"/>
      <c r="AB161" s="41" t="str">
        <f t="shared" si="50"/>
        <v/>
      </c>
      <c r="AC161" s="41" t="str">
        <f t="shared" si="51"/>
        <v/>
      </c>
      <c r="AD161" s="41" t="str">
        <f t="shared" si="52"/>
        <v/>
      </c>
      <c r="AE161" s="41" t="str">
        <f t="shared" si="53"/>
        <v/>
      </c>
      <c r="AF161" s="10"/>
      <c r="AG161" s="10"/>
      <c r="AH161" s="10"/>
      <c r="AI161" s="10"/>
      <c r="AJ161" s="10"/>
      <c r="AK161" s="10"/>
      <c r="AL161" s="10"/>
      <c r="AM161" s="10"/>
      <c r="AN161" s="10"/>
    </row>
    <row r="162" spans="1:40" ht="26.25" customHeight="1" x14ac:dyDescent="0.25">
      <c r="A162" s="74" t="str">
        <f>IF(B162="","",MAX($A$8:A161)+1)</f>
        <v/>
      </c>
      <c r="B162" s="73"/>
      <c r="C162" s="368"/>
      <c r="D162" s="141"/>
      <c r="E162" s="314" t="str">
        <f t="shared" si="36"/>
        <v/>
      </c>
      <c r="F162" s="314" t="str">
        <f t="shared" si="37"/>
        <v/>
      </c>
      <c r="G162" s="368"/>
      <c r="H162" s="6" t="str">
        <f t="shared" si="38"/>
        <v/>
      </c>
      <c r="I162" s="5" t="str">
        <f t="shared" si="39"/>
        <v/>
      </c>
      <c r="J162" s="338"/>
      <c r="K162" s="72" t="s">
        <v>29</v>
      </c>
      <c r="L162" s="314">
        <f t="shared" si="40"/>
        <v>0</v>
      </c>
      <c r="M162" s="274"/>
      <c r="N162" s="274"/>
      <c r="O162" s="6" t="e">
        <f t="shared" si="46"/>
        <v>#VALUE!</v>
      </c>
      <c r="P162" s="33" t="s">
        <v>13</v>
      </c>
      <c r="Q162" s="314">
        <f t="shared" si="41"/>
        <v>0</v>
      </c>
      <c r="R162" s="4" t="s">
        <v>52</v>
      </c>
      <c r="S162" s="5">
        <f t="shared" si="42"/>
        <v>0</v>
      </c>
      <c r="T162" s="41" t="str">
        <f t="shared" si="43"/>
        <v/>
      </c>
      <c r="U162" s="41" t="str">
        <f t="shared" si="44"/>
        <v/>
      </c>
      <c r="V162" s="41" t="str">
        <f t="shared" si="47"/>
        <v/>
      </c>
      <c r="W162" s="41" t="str">
        <f t="shared" si="48"/>
        <v/>
      </c>
      <c r="X162" s="291"/>
      <c r="Y162" s="41" t="str">
        <f t="shared" si="45"/>
        <v/>
      </c>
      <c r="Z162" s="286" t="str">
        <f t="shared" si="49"/>
        <v/>
      </c>
      <c r="AA162" s="368"/>
      <c r="AB162" s="41" t="str">
        <f t="shared" si="50"/>
        <v/>
      </c>
      <c r="AC162" s="41" t="str">
        <f t="shared" si="51"/>
        <v/>
      </c>
      <c r="AD162" s="41" t="str">
        <f t="shared" si="52"/>
        <v/>
      </c>
      <c r="AE162" s="41" t="str">
        <f t="shared" si="53"/>
        <v/>
      </c>
      <c r="AF162" s="10"/>
      <c r="AG162" s="10"/>
      <c r="AH162" s="10"/>
      <c r="AI162" s="10"/>
      <c r="AJ162" s="10"/>
      <c r="AK162" s="10"/>
      <c r="AL162" s="10"/>
      <c r="AM162" s="10"/>
      <c r="AN162" s="10"/>
    </row>
    <row r="163" spans="1:40" ht="26.25" customHeight="1" x14ac:dyDescent="0.25">
      <c r="A163" s="74" t="str">
        <f>IF(B163="","",MAX($A$8:A162)+1)</f>
        <v/>
      </c>
      <c r="B163" s="73"/>
      <c r="C163" s="368"/>
      <c r="D163" s="141"/>
      <c r="E163" s="314" t="str">
        <f t="shared" si="36"/>
        <v/>
      </c>
      <c r="F163" s="314" t="str">
        <f t="shared" si="37"/>
        <v/>
      </c>
      <c r="G163" s="368"/>
      <c r="H163" s="6" t="str">
        <f t="shared" si="38"/>
        <v/>
      </c>
      <c r="I163" s="5" t="str">
        <f t="shared" si="39"/>
        <v/>
      </c>
      <c r="J163" s="338"/>
      <c r="K163" s="72" t="s">
        <v>29</v>
      </c>
      <c r="L163" s="314">
        <f t="shared" si="40"/>
        <v>0</v>
      </c>
      <c r="M163" s="274"/>
      <c r="N163" s="274"/>
      <c r="O163" s="6" t="e">
        <f t="shared" si="46"/>
        <v>#VALUE!</v>
      </c>
      <c r="P163" s="33" t="s">
        <v>13</v>
      </c>
      <c r="Q163" s="314">
        <f t="shared" si="41"/>
        <v>0</v>
      </c>
      <c r="R163" s="4" t="s">
        <v>52</v>
      </c>
      <c r="S163" s="5">
        <f t="shared" si="42"/>
        <v>0</v>
      </c>
      <c r="T163" s="41" t="str">
        <f t="shared" si="43"/>
        <v/>
      </c>
      <c r="U163" s="41" t="str">
        <f t="shared" si="44"/>
        <v/>
      </c>
      <c r="V163" s="41" t="str">
        <f t="shared" si="47"/>
        <v/>
      </c>
      <c r="W163" s="41" t="str">
        <f t="shared" si="48"/>
        <v/>
      </c>
      <c r="X163" s="291"/>
      <c r="Y163" s="41" t="str">
        <f t="shared" si="45"/>
        <v/>
      </c>
      <c r="Z163" s="286" t="str">
        <f t="shared" si="49"/>
        <v/>
      </c>
      <c r="AA163" s="368"/>
      <c r="AB163" s="41" t="str">
        <f t="shared" si="50"/>
        <v/>
      </c>
      <c r="AC163" s="41" t="str">
        <f t="shared" si="51"/>
        <v/>
      </c>
      <c r="AD163" s="41" t="str">
        <f t="shared" si="52"/>
        <v/>
      </c>
      <c r="AE163" s="41" t="str">
        <f t="shared" si="53"/>
        <v/>
      </c>
      <c r="AF163" s="10"/>
      <c r="AG163" s="10"/>
      <c r="AH163" s="10"/>
      <c r="AI163" s="10"/>
      <c r="AJ163" s="10"/>
      <c r="AK163" s="10"/>
      <c r="AL163" s="10"/>
      <c r="AM163" s="10"/>
      <c r="AN163" s="10"/>
    </row>
    <row r="164" spans="1:40" ht="26.25" customHeight="1" x14ac:dyDescent="0.25">
      <c r="A164" s="74" t="str">
        <f>IF(B164="","",MAX($A$8:A163)+1)</f>
        <v/>
      </c>
      <c r="B164" s="73"/>
      <c r="C164" s="368"/>
      <c r="D164" s="141"/>
      <c r="E164" s="314" t="str">
        <f t="shared" si="36"/>
        <v/>
      </c>
      <c r="F164" s="314" t="str">
        <f t="shared" si="37"/>
        <v/>
      </c>
      <c r="G164" s="368"/>
      <c r="H164" s="6" t="str">
        <f t="shared" si="38"/>
        <v/>
      </c>
      <c r="I164" s="5" t="str">
        <f t="shared" si="39"/>
        <v/>
      </c>
      <c r="J164" s="338"/>
      <c r="K164" s="72" t="s">
        <v>29</v>
      </c>
      <c r="L164" s="314">
        <f t="shared" si="40"/>
        <v>0</v>
      </c>
      <c r="M164" s="274"/>
      <c r="N164" s="274"/>
      <c r="O164" s="6" t="e">
        <f t="shared" si="46"/>
        <v>#VALUE!</v>
      </c>
      <c r="P164" s="33" t="s">
        <v>13</v>
      </c>
      <c r="Q164" s="314">
        <f t="shared" si="41"/>
        <v>0</v>
      </c>
      <c r="R164" s="4" t="s">
        <v>52</v>
      </c>
      <c r="S164" s="5">
        <f t="shared" si="42"/>
        <v>0</v>
      </c>
      <c r="T164" s="41" t="str">
        <f t="shared" si="43"/>
        <v/>
      </c>
      <c r="U164" s="41" t="str">
        <f t="shared" si="44"/>
        <v/>
      </c>
      <c r="V164" s="41" t="str">
        <f t="shared" si="47"/>
        <v/>
      </c>
      <c r="W164" s="41" t="str">
        <f t="shared" si="48"/>
        <v/>
      </c>
      <c r="X164" s="291"/>
      <c r="Y164" s="41" t="str">
        <f t="shared" si="45"/>
        <v/>
      </c>
      <c r="Z164" s="286" t="str">
        <f t="shared" si="49"/>
        <v/>
      </c>
      <c r="AA164" s="368"/>
      <c r="AB164" s="41" t="str">
        <f t="shared" si="50"/>
        <v/>
      </c>
      <c r="AC164" s="41" t="str">
        <f t="shared" si="51"/>
        <v/>
      </c>
      <c r="AD164" s="41" t="str">
        <f t="shared" si="52"/>
        <v/>
      </c>
      <c r="AE164" s="41" t="str">
        <f t="shared" si="53"/>
        <v/>
      </c>
      <c r="AF164" s="10"/>
      <c r="AG164" s="10"/>
      <c r="AH164" s="10"/>
      <c r="AI164" s="10"/>
      <c r="AJ164" s="10"/>
      <c r="AK164" s="10"/>
      <c r="AL164" s="10"/>
      <c r="AM164" s="10"/>
      <c r="AN164" s="10"/>
    </row>
    <row r="165" spans="1:40" ht="26.25" customHeight="1" x14ac:dyDescent="0.25">
      <c r="A165" s="74" t="str">
        <f>IF(B165="","",MAX($A$8:A164)+1)</f>
        <v/>
      </c>
      <c r="B165" s="73"/>
      <c r="C165" s="368"/>
      <c r="D165" s="141"/>
      <c r="E165" s="314" t="str">
        <f t="shared" si="36"/>
        <v/>
      </c>
      <c r="F165" s="314" t="str">
        <f t="shared" si="37"/>
        <v/>
      </c>
      <c r="G165" s="368"/>
      <c r="H165" s="6" t="str">
        <f t="shared" si="38"/>
        <v/>
      </c>
      <c r="I165" s="5" t="str">
        <f t="shared" si="39"/>
        <v/>
      </c>
      <c r="J165" s="338"/>
      <c r="K165" s="72" t="s">
        <v>29</v>
      </c>
      <c r="L165" s="314">
        <f t="shared" si="40"/>
        <v>0</v>
      </c>
      <c r="M165" s="274"/>
      <c r="N165" s="274"/>
      <c r="O165" s="6" t="e">
        <f t="shared" si="46"/>
        <v>#VALUE!</v>
      </c>
      <c r="P165" s="33" t="s">
        <v>13</v>
      </c>
      <c r="Q165" s="314">
        <f t="shared" si="41"/>
        <v>0</v>
      </c>
      <c r="R165" s="4" t="s">
        <v>52</v>
      </c>
      <c r="S165" s="5">
        <f t="shared" si="42"/>
        <v>0</v>
      </c>
      <c r="T165" s="41" t="str">
        <f t="shared" si="43"/>
        <v/>
      </c>
      <c r="U165" s="41" t="str">
        <f t="shared" si="44"/>
        <v/>
      </c>
      <c r="V165" s="41" t="str">
        <f t="shared" si="47"/>
        <v/>
      </c>
      <c r="W165" s="41" t="str">
        <f t="shared" si="48"/>
        <v/>
      </c>
      <c r="X165" s="291"/>
      <c r="Y165" s="41" t="str">
        <f t="shared" si="45"/>
        <v/>
      </c>
      <c r="Z165" s="286" t="str">
        <f t="shared" si="49"/>
        <v/>
      </c>
      <c r="AA165" s="368"/>
      <c r="AB165" s="41" t="str">
        <f t="shared" si="50"/>
        <v/>
      </c>
      <c r="AC165" s="41" t="str">
        <f t="shared" si="51"/>
        <v/>
      </c>
      <c r="AD165" s="41" t="str">
        <f t="shared" si="52"/>
        <v/>
      </c>
      <c r="AE165" s="41" t="str">
        <f t="shared" si="53"/>
        <v/>
      </c>
      <c r="AF165" s="10"/>
      <c r="AG165" s="10"/>
      <c r="AH165" s="10"/>
      <c r="AI165" s="10"/>
      <c r="AJ165" s="10"/>
      <c r="AK165" s="10"/>
      <c r="AL165" s="10"/>
      <c r="AM165" s="10"/>
      <c r="AN165" s="10"/>
    </row>
    <row r="166" spans="1:40" ht="26.25" customHeight="1" x14ac:dyDescent="0.25">
      <c r="A166" s="74" t="str">
        <f>IF(B166="","",MAX($A$8:A165)+1)</f>
        <v/>
      </c>
      <c r="B166" s="73"/>
      <c r="C166" s="368"/>
      <c r="D166" s="141"/>
      <c r="E166" s="314" t="str">
        <f t="shared" si="36"/>
        <v/>
      </c>
      <c r="F166" s="314" t="str">
        <f t="shared" si="37"/>
        <v/>
      </c>
      <c r="G166" s="368"/>
      <c r="H166" s="6" t="str">
        <f t="shared" si="38"/>
        <v/>
      </c>
      <c r="I166" s="5" t="str">
        <f t="shared" si="39"/>
        <v/>
      </c>
      <c r="J166" s="338"/>
      <c r="K166" s="72" t="s">
        <v>29</v>
      </c>
      <c r="L166" s="314">
        <f t="shared" si="40"/>
        <v>0</v>
      </c>
      <c r="M166" s="274"/>
      <c r="N166" s="274"/>
      <c r="O166" s="6" t="e">
        <f t="shared" si="46"/>
        <v>#VALUE!</v>
      </c>
      <c r="P166" s="33" t="s">
        <v>13</v>
      </c>
      <c r="Q166" s="314">
        <f t="shared" si="41"/>
        <v>0</v>
      </c>
      <c r="R166" s="4" t="s">
        <v>52</v>
      </c>
      <c r="S166" s="5">
        <f t="shared" si="42"/>
        <v>0</v>
      </c>
      <c r="T166" s="41" t="str">
        <f t="shared" si="43"/>
        <v/>
      </c>
      <c r="U166" s="41" t="str">
        <f t="shared" si="44"/>
        <v/>
      </c>
      <c r="V166" s="41" t="str">
        <f t="shared" si="47"/>
        <v/>
      </c>
      <c r="W166" s="41" t="str">
        <f t="shared" si="48"/>
        <v/>
      </c>
      <c r="X166" s="291"/>
      <c r="Y166" s="41" t="str">
        <f t="shared" si="45"/>
        <v/>
      </c>
      <c r="Z166" s="286" t="str">
        <f t="shared" si="49"/>
        <v/>
      </c>
      <c r="AA166" s="368"/>
      <c r="AB166" s="41" t="str">
        <f t="shared" si="50"/>
        <v/>
      </c>
      <c r="AC166" s="41" t="str">
        <f t="shared" si="51"/>
        <v/>
      </c>
      <c r="AD166" s="41" t="str">
        <f t="shared" si="52"/>
        <v/>
      </c>
      <c r="AE166" s="41" t="str">
        <f t="shared" si="53"/>
        <v/>
      </c>
      <c r="AF166" s="10"/>
      <c r="AG166" s="10"/>
      <c r="AH166" s="10"/>
      <c r="AI166" s="10"/>
      <c r="AJ166" s="10"/>
      <c r="AK166" s="10"/>
      <c r="AL166" s="10"/>
      <c r="AM166" s="10"/>
      <c r="AN166" s="10"/>
    </row>
    <row r="167" spans="1:40" ht="26.25" customHeight="1" x14ac:dyDescent="0.25">
      <c r="A167" s="74" t="str">
        <f>IF(B167="","",MAX($A$8:A166)+1)</f>
        <v/>
      </c>
      <c r="B167" s="73"/>
      <c r="C167" s="368"/>
      <c r="D167" s="141"/>
      <c r="E167" s="314" t="str">
        <f t="shared" si="36"/>
        <v/>
      </c>
      <c r="F167" s="314" t="str">
        <f t="shared" si="37"/>
        <v/>
      </c>
      <c r="G167" s="368"/>
      <c r="H167" s="6" t="str">
        <f t="shared" si="38"/>
        <v/>
      </c>
      <c r="I167" s="5" t="str">
        <f t="shared" si="39"/>
        <v/>
      </c>
      <c r="J167" s="338"/>
      <c r="K167" s="72" t="s">
        <v>29</v>
      </c>
      <c r="L167" s="314">
        <f t="shared" si="40"/>
        <v>0</v>
      </c>
      <c r="M167" s="274"/>
      <c r="N167" s="274"/>
      <c r="O167" s="6" t="e">
        <f t="shared" si="46"/>
        <v>#VALUE!</v>
      </c>
      <c r="P167" s="33" t="s">
        <v>13</v>
      </c>
      <c r="Q167" s="314">
        <f t="shared" si="41"/>
        <v>0</v>
      </c>
      <c r="R167" s="4" t="s">
        <v>52</v>
      </c>
      <c r="S167" s="5">
        <f t="shared" si="42"/>
        <v>0</v>
      </c>
      <c r="T167" s="41" t="str">
        <f t="shared" si="43"/>
        <v/>
      </c>
      <c r="U167" s="41" t="str">
        <f t="shared" si="44"/>
        <v/>
      </c>
      <c r="V167" s="41" t="str">
        <f t="shared" si="47"/>
        <v/>
      </c>
      <c r="W167" s="41" t="str">
        <f t="shared" si="48"/>
        <v/>
      </c>
      <c r="X167" s="291"/>
      <c r="Y167" s="41" t="str">
        <f t="shared" si="45"/>
        <v/>
      </c>
      <c r="Z167" s="286" t="str">
        <f t="shared" si="49"/>
        <v/>
      </c>
      <c r="AA167" s="368"/>
      <c r="AB167" s="41" t="str">
        <f t="shared" si="50"/>
        <v/>
      </c>
      <c r="AC167" s="41" t="str">
        <f t="shared" si="51"/>
        <v/>
      </c>
      <c r="AD167" s="41" t="str">
        <f t="shared" si="52"/>
        <v/>
      </c>
      <c r="AE167" s="41" t="str">
        <f t="shared" si="53"/>
        <v/>
      </c>
      <c r="AF167" s="10"/>
      <c r="AG167" s="10"/>
      <c r="AH167" s="10"/>
      <c r="AI167" s="10"/>
      <c r="AJ167" s="10"/>
      <c r="AK167" s="10"/>
      <c r="AL167" s="10"/>
      <c r="AM167" s="10"/>
      <c r="AN167" s="10"/>
    </row>
    <row r="168" spans="1:40" ht="26.25" customHeight="1" x14ac:dyDescent="0.25">
      <c r="A168" s="74" t="str">
        <f>IF(B168="","",MAX($A$8:A167)+1)</f>
        <v/>
      </c>
      <c r="B168" s="73"/>
      <c r="C168" s="368"/>
      <c r="D168" s="141"/>
      <c r="E168" s="314" t="str">
        <f t="shared" si="36"/>
        <v/>
      </c>
      <c r="F168" s="314" t="str">
        <f t="shared" si="37"/>
        <v/>
      </c>
      <c r="G168" s="368"/>
      <c r="H168" s="6" t="str">
        <f t="shared" si="38"/>
        <v/>
      </c>
      <c r="I168" s="5" t="str">
        <f t="shared" si="39"/>
        <v/>
      </c>
      <c r="J168" s="338"/>
      <c r="K168" s="72" t="s">
        <v>29</v>
      </c>
      <c r="L168" s="314">
        <f t="shared" si="40"/>
        <v>0</v>
      </c>
      <c r="M168" s="274"/>
      <c r="N168" s="274"/>
      <c r="O168" s="6" t="e">
        <f t="shared" si="46"/>
        <v>#VALUE!</v>
      </c>
      <c r="P168" s="33" t="s">
        <v>13</v>
      </c>
      <c r="Q168" s="314">
        <f t="shared" si="41"/>
        <v>0</v>
      </c>
      <c r="R168" s="4" t="s">
        <v>52</v>
      </c>
      <c r="S168" s="5">
        <f t="shared" si="42"/>
        <v>0</v>
      </c>
      <c r="T168" s="41" t="str">
        <f t="shared" si="43"/>
        <v/>
      </c>
      <c r="U168" s="41" t="str">
        <f t="shared" si="44"/>
        <v/>
      </c>
      <c r="V168" s="41" t="str">
        <f t="shared" si="47"/>
        <v/>
      </c>
      <c r="W168" s="41" t="str">
        <f t="shared" si="48"/>
        <v/>
      </c>
      <c r="X168" s="291"/>
      <c r="Y168" s="41" t="str">
        <f t="shared" si="45"/>
        <v/>
      </c>
      <c r="Z168" s="286" t="str">
        <f t="shared" si="49"/>
        <v/>
      </c>
      <c r="AA168" s="368"/>
      <c r="AB168" s="41" t="str">
        <f t="shared" si="50"/>
        <v/>
      </c>
      <c r="AC168" s="41" t="str">
        <f t="shared" si="51"/>
        <v/>
      </c>
      <c r="AD168" s="41" t="str">
        <f t="shared" si="52"/>
        <v/>
      </c>
      <c r="AE168" s="41" t="str">
        <f t="shared" si="53"/>
        <v/>
      </c>
      <c r="AF168" s="10"/>
      <c r="AG168" s="10"/>
      <c r="AH168" s="10"/>
      <c r="AI168" s="10"/>
      <c r="AJ168" s="10"/>
      <c r="AK168" s="10"/>
      <c r="AL168" s="10"/>
      <c r="AM168" s="10"/>
      <c r="AN168" s="10"/>
    </row>
    <row r="169" spans="1:40" ht="26.25" customHeight="1" x14ac:dyDescent="0.25">
      <c r="A169" s="74" t="str">
        <f>IF(B169="","",MAX($A$8:A168)+1)</f>
        <v/>
      </c>
      <c r="B169" s="73"/>
      <c r="C169" s="368"/>
      <c r="D169" s="141"/>
      <c r="E169" s="314" t="str">
        <f t="shared" si="36"/>
        <v/>
      </c>
      <c r="F169" s="314" t="str">
        <f t="shared" si="37"/>
        <v/>
      </c>
      <c r="G169" s="368"/>
      <c r="H169" s="6" t="str">
        <f t="shared" si="38"/>
        <v/>
      </c>
      <c r="I169" s="5" t="str">
        <f t="shared" si="39"/>
        <v/>
      </c>
      <c r="J169" s="338"/>
      <c r="K169" s="72" t="s">
        <v>29</v>
      </c>
      <c r="L169" s="314">
        <f t="shared" si="40"/>
        <v>0</v>
      </c>
      <c r="M169" s="274"/>
      <c r="N169" s="274"/>
      <c r="O169" s="6" t="e">
        <f t="shared" si="46"/>
        <v>#VALUE!</v>
      </c>
      <c r="P169" s="33" t="s">
        <v>13</v>
      </c>
      <c r="Q169" s="314">
        <f t="shared" si="41"/>
        <v>0</v>
      </c>
      <c r="R169" s="4" t="s">
        <v>52</v>
      </c>
      <c r="S169" s="5">
        <f t="shared" si="42"/>
        <v>0</v>
      </c>
      <c r="T169" s="41" t="str">
        <f t="shared" si="43"/>
        <v/>
      </c>
      <c r="U169" s="41" t="str">
        <f t="shared" si="44"/>
        <v/>
      </c>
      <c r="V169" s="41" t="str">
        <f t="shared" si="47"/>
        <v/>
      </c>
      <c r="W169" s="41" t="str">
        <f t="shared" si="48"/>
        <v/>
      </c>
      <c r="X169" s="291"/>
      <c r="Y169" s="41" t="str">
        <f t="shared" si="45"/>
        <v/>
      </c>
      <c r="Z169" s="286" t="str">
        <f t="shared" si="49"/>
        <v/>
      </c>
      <c r="AA169" s="368"/>
      <c r="AB169" s="41" t="str">
        <f t="shared" si="50"/>
        <v/>
      </c>
      <c r="AC169" s="41" t="str">
        <f t="shared" si="51"/>
        <v/>
      </c>
      <c r="AD169" s="41" t="str">
        <f t="shared" si="52"/>
        <v/>
      </c>
      <c r="AE169" s="41" t="str">
        <f t="shared" si="53"/>
        <v/>
      </c>
      <c r="AF169" s="10"/>
      <c r="AG169" s="10"/>
      <c r="AH169" s="10"/>
      <c r="AI169" s="10"/>
      <c r="AJ169" s="10"/>
      <c r="AK169" s="10"/>
      <c r="AL169" s="10"/>
      <c r="AM169" s="10"/>
      <c r="AN169" s="10"/>
    </row>
    <row r="170" spans="1:40" ht="26.25" customHeight="1" x14ac:dyDescent="0.25">
      <c r="A170" s="74" t="str">
        <f>IF(B170="","",MAX($A$8:A169)+1)</f>
        <v/>
      </c>
      <c r="B170" s="73"/>
      <c r="C170" s="368"/>
      <c r="D170" s="141"/>
      <c r="E170" s="314" t="str">
        <f t="shared" si="36"/>
        <v/>
      </c>
      <c r="F170" s="314" t="str">
        <f t="shared" si="37"/>
        <v/>
      </c>
      <c r="G170" s="368"/>
      <c r="H170" s="6" t="str">
        <f t="shared" si="38"/>
        <v/>
      </c>
      <c r="I170" s="5" t="str">
        <f t="shared" si="39"/>
        <v/>
      </c>
      <c r="J170" s="338"/>
      <c r="K170" s="72" t="s">
        <v>29</v>
      </c>
      <c r="L170" s="314">
        <f t="shared" si="40"/>
        <v>0</v>
      </c>
      <c r="M170" s="274"/>
      <c r="N170" s="274"/>
      <c r="O170" s="6" t="e">
        <f t="shared" si="46"/>
        <v>#VALUE!</v>
      </c>
      <c r="P170" s="33" t="s">
        <v>13</v>
      </c>
      <c r="Q170" s="314">
        <f t="shared" si="41"/>
        <v>0</v>
      </c>
      <c r="R170" s="4" t="s">
        <v>52</v>
      </c>
      <c r="S170" s="5">
        <f t="shared" si="42"/>
        <v>0</v>
      </c>
      <c r="T170" s="41" t="str">
        <f t="shared" si="43"/>
        <v/>
      </c>
      <c r="U170" s="41" t="str">
        <f t="shared" si="44"/>
        <v/>
      </c>
      <c r="V170" s="41" t="str">
        <f t="shared" si="47"/>
        <v/>
      </c>
      <c r="W170" s="41" t="str">
        <f t="shared" si="48"/>
        <v/>
      </c>
      <c r="X170" s="291"/>
      <c r="Y170" s="41" t="str">
        <f t="shared" si="45"/>
        <v/>
      </c>
      <c r="Z170" s="286" t="str">
        <f t="shared" si="49"/>
        <v/>
      </c>
      <c r="AA170" s="368"/>
      <c r="AB170" s="41" t="str">
        <f t="shared" si="50"/>
        <v/>
      </c>
      <c r="AC170" s="41" t="str">
        <f t="shared" si="51"/>
        <v/>
      </c>
      <c r="AD170" s="41" t="str">
        <f t="shared" si="52"/>
        <v/>
      </c>
      <c r="AE170" s="41" t="str">
        <f t="shared" si="53"/>
        <v/>
      </c>
      <c r="AF170" s="10"/>
      <c r="AG170" s="10"/>
      <c r="AH170" s="10"/>
      <c r="AI170" s="10"/>
      <c r="AJ170" s="10"/>
      <c r="AK170" s="10"/>
      <c r="AL170" s="10"/>
      <c r="AM170" s="10"/>
      <c r="AN170" s="10"/>
    </row>
    <row r="171" spans="1:40" ht="26.25" customHeight="1" x14ac:dyDescent="0.25">
      <c r="A171" s="74" t="str">
        <f>IF(B171="","",MAX($A$8:A170)+1)</f>
        <v/>
      </c>
      <c r="B171" s="73"/>
      <c r="C171" s="368"/>
      <c r="D171" s="141"/>
      <c r="E171" s="314" t="str">
        <f t="shared" si="36"/>
        <v/>
      </c>
      <c r="F171" s="314" t="str">
        <f t="shared" si="37"/>
        <v/>
      </c>
      <c r="G171" s="368"/>
      <c r="H171" s="6" t="str">
        <f t="shared" si="38"/>
        <v/>
      </c>
      <c r="I171" s="5" t="str">
        <f t="shared" si="39"/>
        <v/>
      </c>
      <c r="J171" s="338"/>
      <c r="K171" s="72" t="s">
        <v>29</v>
      </c>
      <c r="L171" s="314">
        <f t="shared" si="40"/>
        <v>0</v>
      </c>
      <c r="M171" s="274"/>
      <c r="N171" s="274"/>
      <c r="O171" s="6" t="e">
        <f t="shared" si="46"/>
        <v>#VALUE!</v>
      </c>
      <c r="P171" s="33" t="s">
        <v>13</v>
      </c>
      <c r="Q171" s="314">
        <f t="shared" si="41"/>
        <v>0</v>
      </c>
      <c r="R171" s="4" t="s">
        <v>52</v>
      </c>
      <c r="S171" s="5">
        <f t="shared" si="42"/>
        <v>0</v>
      </c>
      <c r="T171" s="41" t="str">
        <f t="shared" si="43"/>
        <v/>
      </c>
      <c r="U171" s="41" t="str">
        <f t="shared" si="44"/>
        <v/>
      </c>
      <c r="V171" s="41" t="str">
        <f t="shared" si="47"/>
        <v/>
      </c>
      <c r="W171" s="41" t="str">
        <f t="shared" si="48"/>
        <v/>
      </c>
      <c r="X171" s="291"/>
      <c r="Y171" s="41" t="str">
        <f t="shared" si="45"/>
        <v/>
      </c>
      <c r="Z171" s="286" t="str">
        <f t="shared" si="49"/>
        <v/>
      </c>
      <c r="AA171" s="368"/>
      <c r="AB171" s="41" t="str">
        <f t="shared" si="50"/>
        <v/>
      </c>
      <c r="AC171" s="41" t="str">
        <f t="shared" si="51"/>
        <v/>
      </c>
      <c r="AD171" s="41" t="str">
        <f t="shared" si="52"/>
        <v/>
      </c>
      <c r="AE171" s="41" t="str">
        <f t="shared" si="53"/>
        <v/>
      </c>
      <c r="AF171" s="10"/>
      <c r="AG171" s="10"/>
      <c r="AH171" s="10"/>
      <c r="AI171" s="10"/>
      <c r="AJ171" s="10"/>
      <c r="AK171" s="10"/>
      <c r="AL171" s="10"/>
      <c r="AM171" s="10"/>
      <c r="AN171" s="10"/>
    </row>
    <row r="172" spans="1:40" ht="26.25" customHeight="1" x14ac:dyDescent="0.25">
      <c r="A172" s="74" t="str">
        <f>IF(B172="","",MAX($A$8:A171)+1)</f>
        <v/>
      </c>
      <c r="B172" s="73"/>
      <c r="C172" s="368"/>
      <c r="D172" s="141"/>
      <c r="E172" s="314" t="str">
        <f t="shared" si="36"/>
        <v/>
      </c>
      <c r="F172" s="314" t="str">
        <f t="shared" si="37"/>
        <v/>
      </c>
      <c r="G172" s="368"/>
      <c r="H172" s="6" t="str">
        <f t="shared" si="38"/>
        <v/>
      </c>
      <c r="I172" s="5" t="str">
        <f t="shared" si="39"/>
        <v/>
      </c>
      <c r="J172" s="338"/>
      <c r="K172" s="72" t="s">
        <v>29</v>
      </c>
      <c r="L172" s="314">
        <f t="shared" si="40"/>
        <v>0</v>
      </c>
      <c r="M172" s="274"/>
      <c r="N172" s="274"/>
      <c r="O172" s="6" t="e">
        <f t="shared" si="46"/>
        <v>#VALUE!</v>
      </c>
      <c r="P172" s="33" t="s">
        <v>13</v>
      </c>
      <c r="Q172" s="314">
        <f t="shared" si="41"/>
        <v>0</v>
      </c>
      <c r="R172" s="4" t="s">
        <v>52</v>
      </c>
      <c r="S172" s="5">
        <f t="shared" si="42"/>
        <v>0</v>
      </c>
      <c r="T172" s="41" t="str">
        <f t="shared" si="43"/>
        <v/>
      </c>
      <c r="U172" s="41" t="str">
        <f t="shared" si="44"/>
        <v/>
      </c>
      <c r="V172" s="41" t="str">
        <f t="shared" si="47"/>
        <v/>
      </c>
      <c r="W172" s="41" t="str">
        <f t="shared" si="48"/>
        <v/>
      </c>
      <c r="X172" s="291"/>
      <c r="Y172" s="41" t="str">
        <f t="shared" si="45"/>
        <v/>
      </c>
      <c r="Z172" s="286" t="str">
        <f t="shared" si="49"/>
        <v/>
      </c>
      <c r="AA172" s="368"/>
      <c r="AB172" s="41" t="str">
        <f t="shared" si="50"/>
        <v/>
      </c>
      <c r="AC172" s="41" t="str">
        <f t="shared" si="51"/>
        <v/>
      </c>
      <c r="AD172" s="41" t="str">
        <f t="shared" si="52"/>
        <v/>
      </c>
      <c r="AE172" s="41" t="str">
        <f t="shared" si="53"/>
        <v/>
      </c>
      <c r="AF172" s="10"/>
      <c r="AG172" s="10"/>
      <c r="AH172" s="10"/>
      <c r="AI172" s="10"/>
      <c r="AJ172" s="10"/>
      <c r="AK172" s="10"/>
      <c r="AL172" s="10"/>
      <c r="AM172" s="10"/>
      <c r="AN172" s="10"/>
    </row>
    <row r="173" spans="1:40" ht="26.25" customHeight="1" x14ac:dyDescent="0.25">
      <c r="A173" s="74" t="str">
        <f>IF(B173="","",MAX($A$8:A172)+1)</f>
        <v/>
      </c>
      <c r="B173" s="73"/>
      <c r="C173" s="368"/>
      <c r="D173" s="141"/>
      <c r="E173" s="314" t="str">
        <f t="shared" si="36"/>
        <v/>
      </c>
      <c r="F173" s="314" t="str">
        <f t="shared" si="37"/>
        <v/>
      </c>
      <c r="G173" s="368"/>
      <c r="H173" s="6" t="str">
        <f t="shared" si="38"/>
        <v/>
      </c>
      <c r="I173" s="5" t="str">
        <f t="shared" si="39"/>
        <v/>
      </c>
      <c r="J173" s="338"/>
      <c r="K173" s="72" t="s">
        <v>29</v>
      </c>
      <c r="L173" s="314">
        <f t="shared" si="40"/>
        <v>0</v>
      </c>
      <c r="M173" s="274"/>
      <c r="N173" s="274"/>
      <c r="O173" s="6" t="e">
        <f t="shared" si="46"/>
        <v>#VALUE!</v>
      </c>
      <c r="P173" s="33" t="s">
        <v>13</v>
      </c>
      <c r="Q173" s="314">
        <f t="shared" si="41"/>
        <v>0</v>
      </c>
      <c r="R173" s="4" t="s">
        <v>52</v>
      </c>
      <c r="S173" s="5">
        <f t="shared" si="42"/>
        <v>0</v>
      </c>
      <c r="T173" s="41" t="str">
        <f t="shared" si="43"/>
        <v/>
      </c>
      <c r="U173" s="41" t="str">
        <f t="shared" si="44"/>
        <v/>
      </c>
      <c r="V173" s="41" t="str">
        <f t="shared" si="47"/>
        <v/>
      </c>
      <c r="W173" s="41" t="str">
        <f t="shared" si="48"/>
        <v/>
      </c>
      <c r="X173" s="291"/>
      <c r="Y173" s="41" t="str">
        <f t="shared" si="45"/>
        <v/>
      </c>
      <c r="Z173" s="286" t="str">
        <f t="shared" si="49"/>
        <v/>
      </c>
      <c r="AA173" s="368"/>
      <c r="AB173" s="41" t="str">
        <f t="shared" si="50"/>
        <v/>
      </c>
      <c r="AC173" s="41" t="str">
        <f t="shared" si="51"/>
        <v/>
      </c>
      <c r="AD173" s="41" t="str">
        <f t="shared" si="52"/>
        <v/>
      </c>
      <c r="AE173" s="41" t="str">
        <f t="shared" si="53"/>
        <v/>
      </c>
      <c r="AF173" s="10"/>
      <c r="AG173" s="10"/>
      <c r="AH173" s="10"/>
      <c r="AI173" s="10"/>
      <c r="AJ173" s="10"/>
      <c r="AK173" s="10"/>
      <c r="AL173" s="10"/>
      <c r="AM173" s="10"/>
      <c r="AN173" s="10"/>
    </row>
    <row r="174" spans="1:40" ht="26.25" customHeight="1" x14ac:dyDescent="0.25">
      <c r="A174" s="74" t="str">
        <f>IF(B174="","",MAX($A$8:A173)+1)</f>
        <v/>
      </c>
      <c r="B174" s="73"/>
      <c r="C174" s="368"/>
      <c r="D174" s="141"/>
      <c r="E174" s="314" t="str">
        <f t="shared" si="36"/>
        <v/>
      </c>
      <c r="F174" s="314" t="str">
        <f t="shared" si="37"/>
        <v/>
      </c>
      <c r="G174" s="368"/>
      <c r="H174" s="6" t="str">
        <f t="shared" si="38"/>
        <v/>
      </c>
      <c r="I174" s="5" t="str">
        <f t="shared" si="39"/>
        <v/>
      </c>
      <c r="J174" s="338"/>
      <c r="K174" s="72" t="s">
        <v>29</v>
      </c>
      <c r="L174" s="314">
        <f t="shared" si="40"/>
        <v>0</v>
      </c>
      <c r="M174" s="274"/>
      <c r="N174" s="274"/>
      <c r="O174" s="6" t="e">
        <f t="shared" si="46"/>
        <v>#VALUE!</v>
      </c>
      <c r="P174" s="33" t="s">
        <v>13</v>
      </c>
      <c r="Q174" s="314">
        <f t="shared" si="41"/>
        <v>0</v>
      </c>
      <c r="R174" s="4" t="s">
        <v>52</v>
      </c>
      <c r="S174" s="5">
        <f t="shared" si="42"/>
        <v>0</v>
      </c>
      <c r="T174" s="41" t="str">
        <f t="shared" si="43"/>
        <v/>
      </c>
      <c r="U174" s="41" t="str">
        <f t="shared" si="44"/>
        <v/>
      </c>
      <c r="V174" s="41" t="str">
        <f t="shared" si="47"/>
        <v/>
      </c>
      <c r="W174" s="41" t="str">
        <f t="shared" si="48"/>
        <v/>
      </c>
      <c r="X174" s="291"/>
      <c r="Y174" s="41" t="str">
        <f t="shared" si="45"/>
        <v/>
      </c>
      <c r="Z174" s="286" t="str">
        <f t="shared" si="49"/>
        <v/>
      </c>
      <c r="AA174" s="368"/>
      <c r="AB174" s="41" t="str">
        <f t="shared" si="50"/>
        <v/>
      </c>
      <c r="AC174" s="41" t="str">
        <f t="shared" si="51"/>
        <v/>
      </c>
      <c r="AD174" s="41" t="str">
        <f t="shared" si="52"/>
        <v/>
      </c>
      <c r="AE174" s="41" t="str">
        <f t="shared" si="53"/>
        <v/>
      </c>
      <c r="AF174" s="10"/>
      <c r="AG174" s="10"/>
      <c r="AH174" s="10"/>
      <c r="AI174" s="10"/>
      <c r="AJ174" s="10"/>
      <c r="AK174" s="10"/>
      <c r="AL174" s="10"/>
      <c r="AM174" s="10"/>
      <c r="AN174" s="10"/>
    </row>
    <row r="175" spans="1:40" ht="26.25" customHeight="1" x14ac:dyDescent="0.25">
      <c r="A175" s="74" t="str">
        <f>IF(B175="","",MAX($A$8:A174)+1)</f>
        <v/>
      </c>
      <c r="B175" s="73"/>
      <c r="C175" s="368"/>
      <c r="D175" s="141"/>
      <c r="E175" s="314" t="str">
        <f t="shared" si="36"/>
        <v/>
      </c>
      <c r="F175" s="314" t="str">
        <f t="shared" si="37"/>
        <v/>
      </c>
      <c r="G175" s="368"/>
      <c r="H175" s="6" t="str">
        <f t="shared" si="38"/>
        <v/>
      </c>
      <c r="I175" s="5" t="str">
        <f t="shared" si="39"/>
        <v/>
      </c>
      <c r="J175" s="338"/>
      <c r="K175" s="72" t="s">
        <v>29</v>
      </c>
      <c r="L175" s="314">
        <f t="shared" si="40"/>
        <v>0</v>
      </c>
      <c r="M175" s="274"/>
      <c r="N175" s="274"/>
      <c r="O175" s="6" t="e">
        <f t="shared" si="46"/>
        <v>#VALUE!</v>
      </c>
      <c r="P175" s="33" t="s">
        <v>13</v>
      </c>
      <c r="Q175" s="314">
        <f t="shared" si="41"/>
        <v>0</v>
      </c>
      <c r="R175" s="4" t="s">
        <v>52</v>
      </c>
      <c r="S175" s="5">
        <f t="shared" si="42"/>
        <v>0</v>
      </c>
      <c r="T175" s="41" t="str">
        <f t="shared" si="43"/>
        <v/>
      </c>
      <c r="U175" s="41" t="str">
        <f t="shared" si="44"/>
        <v/>
      </c>
      <c r="V175" s="41" t="str">
        <f t="shared" si="47"/>
        <v/>
      </c>
      <c r="W175" s="41" t="str">
        <f t="shared" si="48"/>
        <v/>
      </c>
      <c r="X175" s="291"/>
      <c r="Y175" s="41" t="str">
        <f t="shared" si="45"/>
        <v/>
      </c>
      <c r="Z175" s="286" t="str">
        <f t="shared" si="49"/>
        <v/>
      </c>
      <c r="AA175" s="368"/>
      <c r="AB175" s="41" t="str">
        <f t="shared" si="50"/>
        <v/>
      </c>
      <c r="AC175" s="41" t="str">
        <f t="shared" si="51"/>
        <v/>
      </c>
      <c r="AD175" s="41" t="str">
        <f t="shared" si="52"/>
        <v/>
      </c>
      <c r="AE175" s="41" t="str">
        <f t="shared" si="53"/>
        <v/>
      </c>
      <c r="AF175" s="10"/>
      <c r="AG175" s="10"/>
      <c r="AH175" s="10"/>
      <c r="AI175" s="10"/>
      <c r="AJ175" s="10"/>
      <c r="AK175" s="10"/>
      <c r="AL175" s="10"/>
      <c r="AM175" s="10"/>
      <c r="AN175" s="10"/>
    </row>
    <row r="176" spans="1:40" ht="26.25" customHeight="1" x14ac:dyDescent="0.25">
      <c r="A176" s="74" t="str">
        <f>IF(B176="","",MAX($A$8:A175)+1)</f>
        <v/>
      </c>
      <c r="B176" s="73"/>
      <c r="C176" s="368"/>
      <c r="D176" s="141"/>
      <c r="E176" s="314" t="str">
        <f t="shared" si="36"/>
        <v/>
      </c>
      <c r="F176" s="314" t="str">
        <f t="shared" si="37"/>
        <v/>
      </c>
      <c r="G176" s="368"/>
      <c r="H176" s="6" t="str">
        <f t="shared" si="38"/>
        <v/>
      </c>
      <c r="I176" s="5" t="str">
        <f t="shared" si="39"/>
        <v/>
      </c>
      <c r="J176" s="338"/>
      <c r="K176" s="72" t="s">
        <v>29</v>
      </c>
      <c r="L176" s="314">
        <f t="shared" si="40"/>
        <v>0</v>
      </c>
      <c r="M176" s="274"/>
      <c r="N176" s="274"/>
      <c r="O176" s="6" t="e">
        <f t="shared" si="46"/>
        <v>#VALUE!</v>
      </c>
      <c r="P176" s="33" t="s">
        <v>13</v>
      </c>
      <c r="Q176" s="314">
        <f t="shared" si="41"/>
        <v>0</v>
      </c>
      <c r="R176" s="4" t="s">
        <v>52</v>
      </c>
      <c r="S176" s="5">
        <f t="shared" si="42"/>
        <v>0</v>
      </c>
      <c r="T176" s="41" t="str">
        <f t="shared" si="43"/>
        <v/>
      </c>
      <c r="U176" s="41" t="str">
        <f t="shared" si="44"/>
        <v/>
      </c>
      <c r="V176" s="41" t="str">
        <f t="shared" si="47"/>
        <v/>
      </c>
      <c r="W176" s="41" t="str">
        <f t="shared" si="48"/>
        <v/>
      </c>
      <c r="X176" s="291"/>
      <c r="Y176" s="41" t="str">
        <f t="shared" si="45"/>
        <v/>
      </c>
      <c r="Z176" s="286" t="str">
        <f t="shared" si="49"/>
        <v/>
      </c>
      <c r="AA176" s="368"/>
      <c r="AB176" s="41" t="str">
        <f t="shared" si="50"/>
        <v/>
      </c>
      <c r="AC176" s="41" t="str">
        <f t="shared" si="51"/>
        <v/>
      </c>
      <c r="AD176" s="41" t="str">
        <f t="shared" si="52"/>
        <v/>
      </c>
      <c r="AE176" s="41" t="str">
        <f t="shared" si="53"/>
        <v/>
      </c>
      <c r="AF176" s="10"/>
      <c r="AG176" s="10"/>
      <c r="AH176" s="10"/>
      <c r="AI176" s="10"/>
      <c r="AJ176" s="10"/>
      <c r="AK176" s="10"/>
      <c r="AL176" s="10"/>
      <c r="AM176" s="10"/>
      <c r="AN176" s="10"/>
    </row>
    <row r="177" spans="1:40" ht="26.25" customHeight="1" x14ac:dyDescent="0.25">
      <c r="A177" s="74" t="str">
        <f>IF(B177="","",MAX($A$8:A176)+1)</f>
        <v/>
      </c>
      <c r="B177" s="73"/>
      <c r="C177" s="368"/>
      <c r="D177" s="141"/>
      <c r="E177" s="314" t="str">
        <f t="shared" si="36"/>
        <v/>
      </c>
      <c r="F177" s="314" t="str">
        <f t="shared" si="37"/>
        <v/>
      </c>
      <c r="G177" s="368"/>
      <c r="H177" s="6" t="str">
        <f t="shared" si="38"/>
        <v/>
      </c>
      <c r="I177" s="5" t="str">
        <f t="shared" si="39"/>
        <v/>
      </c>
      <c r="J177" s="338"/>
      <c r="K177" s="72" t="s">
        <v>29</v>
      </c>
      <c r="L177" s="314">
        <f t="shared" si="40"/>
        <v>0</v>
      </c>
      <c r="M177" s="274"/>
      <c r="N177" s="274"/>
      <c r="O177" s="6" t="e">
        <f t="shared" si="46"/>
        <v>#VALUE!</v>
      </c>
      <c r="P177" s="33" t="s">
        <v>13</v>
      </c>
      <c r="Q177" s="314">
        <f t="shared" si="41"/>
        <v>0</v>
      </c>
      <c r="R177" s="4" t="s">
        <v>52</v>
      </c>
      <c r="S177" s="5">
        <f t="shared" si="42"/>
        <v>0</v>
      </c>
      <c r="T177" s="41" t="str">
        <f t="shared" si="43"/>
        <v/>
      </c>
      <c r="U177" s="41" t="str">
        <f t="shared" si="44"/>
        <v/>
      </c>
      <c r="V177" s="41" t="str">
        <f t="shared" si="47"/>
        <v/>
      </c>
      <c r="W177" s="41" t="str">
        <f t="shared" si="48"/>
        <v/>
      </c>
      <c r="X177" s="291"/>
      <c r="Y177" s="41" t="str">
        <f t="shared" si="45"/>
        <v/>
      </c>
      <c r="Z177" s="286" t="str">
        <f t="shared" si="49"/>
        <v/>
      </c>
      <c r="AA177" s="368"/>
      <c r="AB177" s="41" t="str">
        <f t="shared" si="50"/>
        <v/>
      </c>
      <c r="AC177" s="41" t="str">
        <f t="shared" si="51"/>
        <v/>
      </c>
      <c r="AD177" s="41" t="str">
        <f t="shared" si="52"/>
        <v/>
      </c>
      <c r="AE177" s="41" t="str">
        <f t="shared" si="53"/>
        <v/>
      </c>
      <c r="AF177" s="10"/>
      <c r="AG177" s="10"/>
      <c r="AH177" s="10"/>
      <c r="AI177" s="10"/>
      <c r="AJ177" s="10"/>
      <c r="AK177" s="10"/>
      <c r="AL177" s="10"/>
      <c r="AM177" s="10"/>
      <c r="AN177" s="10"/>
    </row>
    <row r="178" spans="1:40" ht="26.25" customHeight="1" x14ac:dyDescent="0.25">
      <c r="A178" s="74" t="str">
        <f>IF(B178="","",MAX($A$8:A177)+1)</f>
        <v/>
      </c>
      <c r="B178" s="73"/>
      <c r="C178" s="368"/>
      <c r="D178" s="141"/>
      <c r="E178" s="314" t="str">
        <f t="shared" si="36"/>
        <v/>
      </c>
      <c r="F178" s="314" t="str">
        <f t="shared" si="37"/>
        <v/>
      </c>
      <c r="G178" s="368"/>
      <c r="H178" s="6" t="str">
        <f t="shared" si="38"/>
        <v/>
      </c>
      <c r="I178" s="5" t="str">
        <f t="shared" si="39"/>
        <v/>
      </c>
      <c r="J178" s="338"/>
      <c r="K178" s="72" t="s">
        <v>29</v>
      </c>
      <c r="L178" s="314">
        <f t="shared" si="40"/>
        <v>0</v>
      </c>
      <c r="M178" s="274"/>
      <c r="N178" s="274"/>
      <c r="O178" s="6" t="e">
        <f t="shared" si="46"/>
        <v>#VALUE!</v>
      </c>
      <c r="P178" s="33" t="s">
        <v>13</v>
      </c>
      <c r="Q178" s="314">
        <f t="shared" si="41"/>
        <v>0</v>
      </c>
      <c r="R178" s="4" t="s">
        <v>52</v>
      </c>
      <c r="S178" s="5">
        <f t="shared" si="42"/>
        <v>0</v>
      </c>
      <c r="T178" s="41" t="str">
        <f t="shared" si="43"/>
        <v/>
      </c>
      <c r="U178" s="41" t="str">
        <f t="shared" si="44"/>
        <v/>
      </c>
      <c r="V178" s="41" t="str">
        <f t="shared" si="47"/>
        <v/>
      </c>
      <c r="W178" s="41" t="str">
        <f t="shared" si="48"/>
        <v/>
      </c>
      <c r="X178" s="291"/>
      <c r="Y178" s="41" t="str">
        <f t="shared" si="45"/>
        <v/>
      </c>
      <c r="Z178" s="286" t="str">
        <f t="shared" si="49"/>
        <v/>
      </c>
      <c r="AA178" s="368"/>
      <c r="AB178" s="41" t="str">
        <f t="shared" si="50"/>
        <v/>
      </c>
      <c r="AC178" s="41" t="str">
        <f t="shared" si="51"/>
        <v/>
      </c>
      <c r="AD178" s="41" t="str">
        <f t="shared" si="52"/>
        <v/>
      </c>
      <c r="AE178" s="41" t="str">
        <f t="shared" si="53"/>
        <v/>
      </c>
      <c r="AF178" s="10"/>
      <c r="AG178" s="10"/>
      <c r="AH178" s="10"/>
      <c r="AI178" s="10"/>
      <c r="AJ178" s="10"/>
      <c r="AK178" s="10"/>
      <c r="AL178" s="10"/>
      <c r="AM178" s="10"/>
      <c r="AN178" s="10"/>
    </row>
    <row r="179" spans="1:40" ht="26.25" customHeight="1" x14ac:dyDescent="0.25">
      <c r="A179" s="74" t="str">
        <f>IF(B179="","",MAX($A$8:A178)+1)</f>
        <v/>
      </c>
      <c r="B179" s="73"/>
      <c r="C179" s="368"/>
      <c r="D179" s="141"/>
      <c r="E179" s="314" t="str">
        <f t="shared" si="36"/>
        <v/>
      </c>
      <c r="F179" s="314" t="str">
        <f t="shared" si="37"/>
        <v/>
      </c>
      <c r="G179" s="368"/>
      <c r="H179" s="6" t="str">
        <f t="shared" si="38"/>
        <v/>
      </c>
      <c r="I179" s="5" t="str">
        <f t="shared" si="39"/>
        <v/>
      </c>
      <c r="J179" s="338"/>
      <c r="K179" s="72" t="s">
        <v>29</v>
      </c>
      <c r="L179" s="314">
        <f t="shared" si="40"/>
        <v>0</v>
      </c>
      <c r="M179" s="274"/>
      <c r="N179" s="274"/>
      <c r="O179" s="6" t="e">
        <f t="shared" si="46"/>
        <v>#VALUE!</v>
      </c>
      <c r="P179" s="33" t="s">
        <v>13</v>
      </c>
      <c r="Q179" s="314">
        <f t="shared" si="41"/>
        <v>0</v>
      </c>
      <c r="R179" s="4" t="s">
        <v>52</v>
      </c>
      <c r="S179" s="5">
        <f t="shared" si="42"/>
        <v>0</v>
      </c>
      <c r="T179" s="41" t="str">
        <f t="shared" si="43"/>
        <v/>
      </c>
      <c r="U179" s="41" t="str">
        <f t="shared" si="44"/>
        <v/>
      </c>
      <c r="V179" s="41" t="str">
        <f t="shared" si="47"/>
        <v/>
      </c>
      <c r="W179" s="41" t="str">
        <f t="shared" si="48"/>
        <v/>
      </c>
      <c r="X179" s="291"/>
      <c r="Y179" s="41" t="str">
        <f t="shared" si="45"/>
        <v/>
      </c>
      <c r="Z179" s="286" t="str">
        <f t="shared" si="49"/>
        <v/>
      </c>
      <c r="AA179" s="368"/>
      <c r="AB179" s="41" t="str">
        <f t="shared" si="50"/>
        <v/>
      </c>
      <c r="AC179" s="41" t="str">
        <f t="shared" si="51"/>
        <v/>
      </c>
      <c r="AD179" s="41" t="str">
        <f t="shared" si="52"/>
        <v/>
      </c>
      <c r="AE179" s="41" t="str">
        <f t="shared" si="53"/>
        <v/>
      </c>
      <c r="AF179" s="10"/>
      <c r="AG179" s="10"/>
      <c r="AH179" s="10"/>
      <c r="AI179" s="10"/>
      <c r="AJ179" s="10"/>
      <c r="AK179" s="10"/>
      <c r="AL179" s="10"/>
      <c r="AM179" s="10"/>
      <c r="AN179" s="10"/>
    </row>
    <row r="180" spans="1:40" ht="26.25" customHeight="1" x14ac:dyDescent="0.25">
      <c r="A180" s="74" t="str">
        <f>IF(B180="","",MAX($A$8:A179)+1)</f>
        <v/>
      </c>
      <c r="B180" s="73"/>
      <c r="C180" s="368"/>
      <c r="D180" s="141"/>
      <c r="E180" s="314" t="str">
        <f t="shared" si="36"/>
        <v/>
      </c>
      <c r="F180" s="314" t="str">
        <f t="shared" si="37"/>
        <v/>
      </c>
      <c r="G180" s="368"/>
      <c r="H180" s="6" t="str">
        <f t="shared" si="38"/>
        <v/>
      </c>
      <c r="I180" s="5" t="str">
        <f t="shared" si="39"/>
        <v/>
      </c>
      <c r="J180" s="338"/>
      <c r="K180" s="72" t="s">
        <v>29</v>
      </c>
      <c r="L180" s="314">
        <f t="shared" si="40"/>
        <v>0</v>
      </c>
      <c r="M180" s="274"/>
      <c r="N180" s="274"/>
      <c r="O180" s="6" t="e">
        <f t="shared" si="46"/>
        <v>#VALUE!</v>
      </c>
      <c r="P180" s="33" t="s">
        <v>13</v>
      </c>
      <c r="Q180" s="314">
        <f t="shared" si="41"/>
        <v>0</v>
      </c>
      <c r="R180" s="4" t="s">
        <v>52</v>
      </c>
      <c r="S180" s="5">
        <f t="shared" si="42"/>
        <v>0</v>
      </c>
      <c r="T180" s="41" t="str">
        <f t="shared" si="43"/>
        <v/>
      </c>
      <c r="U180" s="41" t="str">
        <f t="shared" si="44"/>
        <v/>
      </c>
      <c r="V180" s="41" t="str">
        <f t="shared" si="47"/>
        <v/>
      </c>
      <c r="W180" s="41" t="str">
        <f t="shared" si="48"/>
        <v/>
      </c>
      <c r="X180" s="291"/>
      <c r="Y180" s="41" t="str">
        <f t="shared" si="45"/>
        <v/>
      </c>
      <c r="Z180" s="286" t="str">
        <f t="shared" si="49"/>
        <v/>
      </c>
      <c r="AA180" s="368"/>
      <c r="AB180" s="41" t="str">
        <f t="shared" si="50"/>
        <v/>
      </c>
      <c r="AC180" s="41" t="str">
        <f t="shared" si="51"/>
        <v/>
      </c>
      <c r="AD180" s="41" t="str">
        <f t="shared" si="52"/>
        <v/>
      </c>
      <c r="AE180" s="41" t="str">
        <f t="shared" si="53"/>
        <v/>
      </c>
      <c r="AF180" s="10"/>
      <c r="AG180" s="10"/>
      <c r="AH180" s="10"/>
      <c r="AI180" s="10"/>
      <c r="AJ180" s="10"/>
      <c r="AK180" s="10"/>
      <c r="AL180" s="10"/>
      <c r="AM180" s="10"/>
      <c r="AN180" s="10"/>
    </row>
    <row r="181" spans="1:40" ht="26.25" customHeight="1" x14ac:dyDescent="0.25">
      <c r="A181" s="74" t="str">
        <f>IF(B181="","",MAX($A$8:A180)+1)</f>
        <v/>
      </c>
      <c r="B181" s="73"/>
      <c r="C181" s="368"/>
      <c r="D181" s="141"/>
      <c r="E181" s="314" t="str">
        <f t="shared" si="36"/>
        <v/>
      </c>
      <c r="F181" s="314" t="str">
        <f t="shared" si="37"/>
        <v/>
      </c>
      <c r="G181" s="368"/>
      <c r="H181" s="6" t="str">
        <f t="shared" si="38"/>
        <v/>
      </c>
      <c r="I181" s="5" t="str">
        <f t="shared" si="39"/>
        <v/>
      </c>
      <c r="J181" s="338"/>
      <c r="K181" s="72" t="s">
        <v>29</v>
      </c>
      <c r="L181" s="314">
        <f t="shared" si="40"/>
        <v>0</v>
      </c>
      <c r="M181" s="274"/>
      <c r="N181" s="274"/>
      <c r="O181" s="6" t="e">
        <f t="shared" si="46"/>
        <v>#VALUE!</v>
      </c>
      <c r="P181" s="33" t="s">
        <v>13</v>
      </c>
      <c r="Q181" s="314">
        <f t="shared" si="41"/>
        <v>0</v>
      </c>
      <c r="R181" s="4" t="s">
        <v>52</v>
      </c>
      <c r="S181" s="5">
        <f t="shared" si="42"/>
        <v>0</v>
      </c>
      <c r="T181" s="41" t="str">
        <f t="shared" si="43"/>
        <v/>
      </c>
      <c r="U181" s="41" t="str">
        <f t="shared" si="44"/>
        <v/>
      </c>
      <c r="V181" s="41" t="str">
        <f t="shared" si="47"/>
        <v/>
      </c>
      <c r="W181" s="41" t="str">
        <f t="shared" si="48"/>
        <v/>
      </c>
      <c r="X181" s="291"/>
      <c r="Y181" s="41" t="str">
        <f t="shared" si="45"/>
        <v/>
      </c>
      <c r="Z181" s="286" t="str">
        <f t="shared" si="49"/>
        <v/>
      </c>
      <c r="AA181" s="368"/>
      <c r="AB181" s="41" t="str">
        <f t="shared" si="50"/>
        <v/>
      </c>
      <c r="AC181" s="41" t="str">
        <f t="shared" si="51"/>
        <v/>
      </c>
      <c r="AD181" s="41" t="str">
        <f t="shared" si="52"/>
        <v/>
      </c>
      <c r="AE181" s="41" t="str">
        <f t="shared" si="53"/>
        <v/>
      </c>
      <c r="AF181" s="10"/>
      <c r="AG181" s="10"/>
      <c r="AH181" s="10"/>
      <c r="AI181" s="10"/>
      <c r="AJ181" s="10"/>
      <c r="AK181" s="10"/>
      <c r="AL181" s="10"/>
      <c r="AM181" s="10"/>
      <c r="AN181" s="10"/>
    </row>
    <row r="182" spans="1:40" ht="26.25" customHeight="1" x14ac:dyDescent="0.25">
      <c r="A182" s="74" t="str">
        <f>IF(B182="","",MAX($A$8:A181)+1)</f>
        <v/>
      </c>
      <c r="B182" s="73"/>
      <c r="C182" s="368"/>
      <c r="D182" s="141"/>
      <c r="E182" s="314" t="str">
        <f t="shared" si="36"/>
        <v/>
      </c>
      <c r="F182" s="314" t="str">
        <f t="shared" si="37"/>
        <v/>
      </c>
      <c r="G182" s="368"/>
      <c r="H182" s="6" t="str">
        <f t="shared" si="38"/>
        <v/>
      </c>
      <c r="I182" s="5" t="str">
        <f t="shared" si="39"/>
        <v/>
      </c>
      <c r="J182" s="338"/>
      <c r="K182" s="72" t="s">
        <v>29</v>
      </c>
      <c r="L182" s="314">
        <f t="shared" si="40"/>
        <v>0</v>
      </c>
      <c r="M182" s="274"/>
      <c r="N182" s="274"/>
      <c r="O182" s="6" t="e">
        <f t="shared" si="46"/>
        <v>#VALUE!</v>
      </c>
      <c r="P182" s="33" t="s">
        <v>13</v>
      </c>
      <c r="Q182" s="314">
        <f t="shared" si="41"/>
        <v>0</v>
      </c>
      <c r="R182" s="4" t="s">
        <v>52</v>
      </c>
      <c r="S182" s="5">
        <f t="shared" si="42"/>
        <v>0</v>
      </c>
      <c r="T182" s="41" t="str">
        <f t="shared" si="43"/>
        <v/>
      </c>
      <c r="U182" s="41" t="str">
        <f t="shared" si="44"/>
        <v/>
      </c>
      <c r="V182" s="41" t="str">
        <f t="shared" si="47"/>
        <v/>
      </c>
      <c r="W182" s="41" t="str">
        <f t="shared" si="48"/>
        <v/>
      </c>
      <c r="X182" s="291"/>
      <c r="Y182" s="41" t="str">
        <f t="shared" si="45"/>
        <v/>
      </c>
      <c r="Z182" s="286" t="str">
        <f t="shared" si="49"/>
        <v/>
      </c>
      <c r="AA182" s="368"/>
      <c r="AB182" s="41" t="str">
        <f t="shared" si="50"/>
        <v/>
      </c>
      <c r="AC182" s="41" t="str">
        <f t="shared" si="51"/>
        <v/>
      </c>
      <c r="AD182" s="41" t="str">
        <f t="shared" si="52"/>
        <v/>
      </c>
      <c r="AE182" s="41" t="str">
        <f t="shared" si="53"/>
        <v/>
      </c>
      <c r="AF182" s="10"/>
      <c r="AG182" s="10"/>
      <c r="AH182" s="10"/>
      <c r="AI182" s="10"/>
      <c r="AJ182" s="10"/>
      <c r="AK182" s="10"/>
      <c r="AL182" s="10"/>
      <c r="AM182" s="10"/>
      <c r="AN182" s="10"/>
    </row>
    <row r="183" spans="1:40" ht="26.25" customHeight="1" x14ac:dyDescent="0.25">
      <c r="A183" s="74" t="str">
        <f>IF(B183="","",MAX($A$8:A182)+1)</f>
        <v/>
      </c>
      <c r="B183" s="73"/>
      <c r="C183" s="368"/>
      <c r="D183" s="141"/>
      <c r="E183" s="314" t="str">
        <f t="shared" si="36"/>
        <v/>
      </c>
      <c r="F183" s="314" t="str">
        <f t="shared" si="37"/>
        <v/>
      </c>
      <c r="G183" s="368"/>
      <c r="H183" s="6" t="str">
        <f t="shared" si="38"/>
        <v/>
      </c>
      <c r="I183" s="5" t="str">
        <f t="shared" si="39"/>
        <v/>
      </c>
      <c r="J183" s="338"/>
      <c r="K183" s="72" t="s">
        <v>29</v>
      </c>
      <c r="L183" s="314">
        <f t="shared" si="40"/>
        <v>0</v>
      </c>
      <c r="M183" s="274"/>
      <c r="N183" s="274"/>
      <c r="O183" s="6" t="e">
        <f t="shared" si="46"/>
        <v>#VALUE!</v>
      </c>
      <c r="P183" s="33" t="s">
        <v>13</v>
      </c>
      <c r="Q183" s="314">
        <f t="shared" si="41"/>
        <v>0</v>
      </c>
      <c r="R183" s="4" t="s">
        <v>52</v>
      </c>
      <c r="S183" s="5">
        <f t="shared" si="42"/>
        <v>0</v>
      </c>
      <c r="T183" s="41" t="str">
        <f t="shared" si="43"/>
        <v/>
      </c>
      <c r="U183" s="41" t="str">
        <f t="shared" si="44"/>
        <v/>
      </c>
      <c r="V183" s="41" t="str">
        <f t="shared" si="47"/>
        <v/>
      </c>
      <c r="W183" s="41" t="str">
        <f t="shared" si="48"/>
        <v/>
      </c>
      <c r="X183" s="291"/>
      <c r="Y183" s="41" t="str">
        <f t="shared" si="45"/>
        <v/>
      </c>
      <c r="Z183" s="286" t="str">
        <f t="shared" si="49"/>
        <v/>
      </c>
      <c r="AA183" s="368"/>
      <c r="AB183" s="41" t="str">
        <f t="shared" si="50"/>
        <v/>
      </c>
      <c r="AC183" s="41" t="str">
        <f t="shared" si="51"/>
        <v/>
      </c>
      <c r="AD183" s="41" t="str">
        <f t="shared" si="52"/>
        <v/>
      </c>
      <c r="AE183" s="41" t="str">
        <f t="shared" si="53"/>
        <v/>
      </c>
      <c r="AF183" s="10"/>
      <c r="AG183" s="10"/>
      <c r="AH183" s="10"/>
      <c r="AI183" s="10"/>
      <c r="AJ183" s="10"/>
      <c r="AK183" s="10"/>
      <c r="AL183" s="10"/>
      <c r="AM183" s="10"/>
      <c r="AN183" s="10"/>
    </row>
    <row r="184" spans="1:40" ht="26.25" customHeight="1" x14ac:dyDescent="0.25">
      <c r="A184" s="74" t="str">
        <f>IF(B184="","",MAX($A$8:A183)+1)</f>
        <v/>
      </c>
      <c r="B184" s="73"/>
      <c r="C184" s="368"/>
      <c r="D184" s="141"/>
      <c r="E184" s="314" t="str">
        <f t="shared" si="36"/>
        <v/>
      </c>
      <c r="F184" s="314" t="str">
        <f t="shared" si="37"/>
        <v/>
      </c>
      <c r="G184" s="368"/>
      <c r="H184" s="6" t="str">
        <f t="shared" si="38"/>
        <v/>
      </c>
      <c r="I184" s="5" t="str">
        <f t="shared" si="39"/>
        <v/>
      </c>
      <c r="J184" s="338"/>
      <c r="K184" s="72" t="s">
        <v>29</v>
      </c>
      <c r="L184" s="314">
        <f t="shared" si="40"/>
        <v>0</v>
      </c>
      <c r="M184" s="274"/>
      <c r="N184" s="274"/>
      <c r="O184" s="6" t="e">
        <f t="shared" si="46"/>
        <v>#VALUE!</v>
      </c>
      <c r="P184" s="33" t="s">
        <v>13</v>
      </c>
      <c r="Q184" s="314">
        <f t="shared" si="41"/>
        <v>0</v>
      </c>
      <c r="R184" s="4" t="s">
        <v>52</v>
      </c>
      <c r="S184" s="5">
        <f t="shared" si="42"/>
        <v>0</v>
      </c>
      <c r="T184" s="41" t="str">
        <f t="shared" si="43"/>
        <v/>
      </c>
      <c r="U184" s="41" t="str">
        <f t="shared" si="44"/>
        <v/>
      </c>
      <c r="V184" s="41" t="str">
        <f t="shared" si="47"/>
        <v/>
      </c>
      <c r="W184" s="41" t="str">
        <f t="shared" si="48"/>
        <v/>
      </c>
      <c r="X184" s="291"/>
      <c r="Y184" s="41" t="str">
        <f t="shared" si="45"/>
        <v/>
      </c>
      <c r="Z184" s="286" t="str">
        <f t="shared" si="49"/>
        <v/>
      </c>
      <c r="AA184" s="368"/>
      <c r="AB184" s="41" t="str">
        <f t="shared" si="50"/>
        <v/>
      </c>
      <c r="AC184" s="41" t="str">
        <f t="shared" si="51"/>
        <v/>
      </c>
      <c r="AD184" s="41" t="str">
        <f t="shared" si="52"/>
        <v/>
      </c>
      <c r="AE184" s="41" t="str">
        <f t="shared" si="53"/>
        <v/>
      </c>
      <c r="AF184" s="10"/>
      <c r="AG184" s="10"/>
      <c r="AH184" s="10"/>
      <c r="AI184" s="10"/>
      <c r="AJ184" s="10"/>
      <c r="AK184" s="10"/>
      <c r="AL184" s="10"/>
      <c r="AM184" s="10"/>
      <c r="AN184" s="10"/>
    </row>
    <row r="185" spans="1:40" ht="26.25" customHeight="1" x14ac:dyDescent="0.25">
      <c r="A185" s="74" t="str">
        <f>IF(B185="","",MAX($A$8:A184)+1)</f>
        <v/>
      </c>
      <c r="B185" s="73"/>
      <c r="C185" s="368"/>
      <c r="D185" s="141"/>
      <c r="E185" s="314" t="str">
        <f t="shared" si="36"/>
        <v/>
      </c>
      <c r="F185" s="314" t="str">
        <f t="shared" si="37"/>
        <v/>
      </c>
      <c r="G185" s="368"/>
      <c r="H185" s="6" t="str">
        <f t="shared" si="38"/>
        <v/>
      </c>
      <c r="I185" s="5" t="str">
        <f t="shared" si="39"/>
        <v/>
      </c>
      <c r="J185" s="338"/>
      <c r="K185" s="72" t="s">
        <v>29</v>
      </c>
      <c r="L185" s="314">
        <f t="shared" si="40"/>
        <v>0</v>
      </c>
      <c r="M185" s="274"/>
      <c r="N185" s="274"/>
      <c r="O185" s="6" t="e">
        <f t="shared" si="46"/>
        <v>#VALUE!</v>
      </c>
      <c r="P185" s="33" t="s">
        <v>13</v>
      </c>
      <c r="Q185" s="314">
        <f t="shared" si="41"/>
        <v>0</v>
      </c>
      <c r="R185" s="4" t="s">
        <v>52</v>
      </c>
      <c r="S185" s="5">
        <f t="shared" si="42"/>
        <v>0</v>
      </c>
      <c r="T185" s="41" t="str">
        <f t="shared" si="43"/>
        <v/>
      </c>
      <c r="U185" s="41" t="str">
        <f t="shared" si="44"/>
        <v/>
      </c>
      <c r="V185" s="41" t="str">
        <f t="shared" si="47"/>
        <v/>
      </c>
      <c r="W185" s="41" t="str">
        <f t="shared" si="48"/>
        <v/>
      </c>
      <c r="X185" s="291"/>
      <c r="Y185" s="41" t="str">
        <f t="shared" si="45"/>
        <v/>
      </c>
      <c r="Z185" s="286" t="str">
        <f t="shared" si="49"/>
        <v/>
      </c>
      <c r="AA185" s="368"/>
      <c r="AB185" s="41" t="str">
        <f t="shared" si="50"/>
        <v/>
      </c>
      <c r="AC185" s="41" t="str">
        <f t="shared" si="51"/>
        <v/>
      </c>
      <c r="AD185" s="41" t="str">
        <f t="shared" si="52"/>
        <v/>
      </c>
      <c r="AE185" s="41" t="str">
        <f t="shared" si="53"/>
        <v/>
      </c>
      <c r="AF185" s="10"/>
      <c r="AG185" s="10"/>
      <c r="AH185" s="10"/>
      <c r="AI185" s="10"/>
      <c r="AJ185" s="10"/>
      <c r="AK185" s="10"/>
      <c r="AL185" s="10"/>
      <c r="AM185" s="10"/>
      <c r="AN185" s="10"/>
    </row>
    <row r="186" spans="1:40" ht="26.25" customHeight="1" x14ac:dyDescent="0.25">
      <c r="A186" s="74" t="str">
        <f>IF(B186="","",MAX($A$8:A185)+1)</f>
        <v/>
      </c>
      <c r="B186" s="73"/>
      <c r="C186" s="368"/>
      <c r="D186" s="141"/>
      <c r="E186" s="314" t="str">
        <f t="shared" si="36"/>
        <v/>
      </c>
      <c r="F186" s="314" t="str">
        <f t="shared" si="37"/>
        <v/>
      </c>
      <c r="G186" s="368"/>
      <c r="H186" s="6" t="str">
        <f t="shared" si="38"/>
        <v/>
      </c>
      <c r="I186" s="5" t="str">
        <f t="shared" si="39"/>
        <v/>
      </c>
      <c r="J186" s="338"/>
      <c r="K186" s="72" t="s">
        <v>29</v>
      </c>
      <c r="L186" s="314">
        <f t="shared" si="40"/>
        <v>0</v>
      </c>
      <c r="M186" s="274"/>
      <c r="N186" s="274"/>
      <c r="O186" s="6" t="e">
        <f t="shared" si="46"/>
        <v>#VALUE!</v>
      </c>
      <c r="P186" s="33" t="s">
        <v>13</v>
      </c>
      <c r="Q186" s="314">
        <f t="shared" si="41"/>
        <v>0</v>
      </c>
      <c r="R186" s="4" t="s">
        <v>52</v>
      </c>
      <c r="S186" s="5">
        <f t="shared" si="42"/>
        <v>0</v>
      </c>
      <c r="T186" s="41" t="str">
        <f t="shared" si="43"/>
        <v/>
      </c>
      <c r="U186" s="41" t="str">
        <f t="shared" si="44"/>
        <v/>
      </c>
      <c r="V186" s="41" t="str">
        <f t="shared" si="47"/>
        <v/>
      </c>
      <c r="W186" s="41" t="str">
        <f t="shared" si="48"/>
        <v/>
      </c>
      <c r="X186" s="291"/>
      <c r="Y186" s="41" t="str">
        <f t="shared" si="45"/>
        <v/>
      </c>
      <c r="Z186" s="286" t="str">
        <f t="shared" si="49"/>
        <v/>
      </c>
      <c r="AA186" s="368"/>
      <c r="AB186" s="41" t="str">
        <f t="shared" si="50"/>
        <v/>
      </c>
      <c r="AC186" s="41" t="str">
        <f t="shared" si="51"/>
        <v/>
      </c>
      <c r="AD186" s="41" t="str">
        <f t="shared" si="52"/>
        <v/>
      </c>
      <c r="AE186" s="41" t="str">
        <f t="shared" si="53"/>
        <v/>
      </c>
      <c r="AF186" s="10"/>
      <c r="AG186" s="10"/>
      <c r="AH186" s="10"/>
      <c r="AI186" s="10"/>
      <c r="AJ186" s="10"/>
      <c r="AK186" s="10"/>
      <c r="AL186" s="10"/>
      <c r="AM186" s="10"/>
      <c r="AN186" s="10"/>
    </row>
    <row r="187" spans="1:40" ht="26.25" customHeight="1" x14ac:dyDescent="0.25">
      <c r="A187" s="74" t="str">
        <f>IF(B187="","",MAX($A$8:A186)+1)</f>
        <v/>
      </c>
      <c r="B187" s="73"/>
      <c r="C187" s="368"/>
      <c r="D187" s="141"/>
      <c r="E187" s="314" t="str">
        <f t="shared" si="36"/>
        <v/>
      </c>
      <c r="F187" s="314" t="str">
        <f t="shared" si="37"/>
        <v/>
      </c>
      <c r="G187" s="368"/>
      <c r="H187" s="6" t="str">
        <f t="shared" si="38"/>
        <v/>
      </c>
      <c r="I187" s="5" t="str">
        <f t="shared" si="39"/>
        <v/>
      </c>
      <c r="J187" s="338"/>
      <c r="K187" s="72" t="s">
        <v>29</v>
      </c>
      <c r="L187" s="314">
        <f t="shared" si="40"/>
        <v>0</v>
      </c>
      <c r="M187" s="274"/>
      <c r="N187" s="274"/>
      <c r="O187" s="6" t="e">
        <f t="shared" si="46"/>
        <v>#VALUE!</v>
      </c>
      <c r="P187" s="33" t="s">
        <v>13</v>
      </c>
      <c r="Q187" s="314">
        <f t="shared" si="41"/>
        <v>0</v>
      </c>
      <c r="R187" s="4" t="s">
        <v>52</v>
      </c>
      <c r="S187" s="5">
        <f t="shared" si="42"/>
        <v>0</v>
      </c>
      <c r="T187" s="41" t="str">
        <f t="shared" si="43"/>
        <v/>
      </c>
      <c r="U187" s="41" t="str">
        <f t="shared" si="44"/>
        <v/>
      </c>
      <c r="V187" s="41" t="str">
        <f t="shared" si="47"/>
        <v/>
      </c>
      <c r="W187" s="41" t="str">
        <f t="shared" si="48"/>
        <v/>
      </c>
      <c r="X187" s="291"/>
      <c r="Y187" s="41" t="str">
        <f t="shared" si="45"/>
        <v/>
      </c>
      <c r="Z187" s="286" t="str">
        <f t="shared" si="49"/>
        <v/>
      </c>
      <c r="AA187" s="368"/>
      <c r="AB187" s="41" t="str">
        <f t="shared" si="50"/>
        <v/>
      </c>
      <c r="AC187" s="41" t="str">
        <f t="shared" si="51"/>
        <v/>
      </c>
      <c r="AD187" s="41" t="str">
        <f t="shared" si="52"/>
        <v/>
      </c>
      <c r="AE187" s="41" t="str">
        <f t="shared" si="53"/>
        <v/>
      </c>
      <c r="AF187" s="10"/>
      <c r="AG187" s="10"/>
      <c r="AH187" s="10"/>
      <c r="AI187" s="10"/>
      <c r="AJ187" s="10"/>
      <c r="AK187" s="10"/>
      <c r="AL187" s="10"/>
      <c r="AM187" s="10"/>
      <c r="AN187" s="10"/>
    </row>
    <row r="188" spans="1:40" ht="26.25" customHeight="1" x14ac:dyDescent="0.25">
      <c r="A188" s="74" t="str">
        <f>IF(B188="","",MAX($A$8:A187)+1)</f>
        <v/>
      </c>
      <c r="B188" s="73"/>
      <c r="C188" s="368"/>
      <c r="D188" s="141"/>
      <c r="E188" s="314" t="str">
        <f t="shared" si="36"/>
        <v/>
      </c>
      <c r="F188" s="314" t="str">
        <f t="shared" si="37"/>
        <v/>
      </c>
      <c r="G188" s="368"/>
      <c r="H188" s="6" t="str">
        <f t="shared" si="38"/>
        <v/>
      </c>
      <c r="I188" s="5" t="str">
        <f t="shared" si="39"/>
        <v/>
      </c>
      <c r="J188" s="338"/>
      <c r="K188" s="72" t="s">
        <v>29</v>
      </c>
      <c r="L188" s="314">
        <f t="shared" si="40"/>
        <v>0</v>
      </c>
      <c r="M188" s="274"/>
      <c r="N188" s="274"/>
      <c r="O188" s="6" t="e">
        <f t="shared" si="46"/>
        <v>#VALUE!</v>
      </c>
      <c r="P188" s="33" t="s">
        <v>13</v>
      </c>
      <c r="Q188" s="314">
        <f t="shared" si="41"/>
        <v>0</v>
      </c>
      <c r="R188" s="4" t="s">
        <v>52</v>
      </c>
      <c r="S188" s="5">
        <f t="shared" si="42"/>
        <v>0</v>
      </c>
      <c r="T188" s="41" t="str">
        <f t="shared" si="43"/>
        <v/>
      </c>
      <c r="U188" s="41" t="str">
        <f t="shared" si="44"/>
        <v/>
      </c>
      <c r="V188" s="41" t="str">
        <f t="shared" si="47"/>
        <v/>
      </c>
      <c r="W188" s="41" t="str">
        <f t="shared" si="48"/>
        <v/>
      </c>
      <c r="X188" s="291"/>
      <c r="Y188" s="41" t="str">
        <f t="shared" si="45"/>
        <v/>
      </c>
      <c r="Z188" s="286" t="str">
        <f t="shared" si="49"/>
        <v/>
      </c>
      <c r="AA188" s="368"/>
      <c r="AB188" s="41" t="str">
        <f t="shared" si="50"/>
        <v/>
      </c>
      <c r="AC188" s="41" t="str">
        <f t="shared" si="51"/>
        <v/>
      </c>
      <c r="AD188" s="41" t="str">
        <f t="shared" si="52"/>
        <v/>
      </c>
      <c r="AE188" s="41" t="str">
        <f t="shared" si="53"/>
        <v/>
      </c>
      <c r="AF188" s="10"/>
      <c r="AG188" s="10"/>
      <c r="AH188" s="10"/>
      <c r="AI188" s="10"/>
      <c r="AJ188" s="10"/>
      <c r="AK188" s="10"/>
      <c r="AL188" s="10"/>
      <c r="AM188" s="10"/>
      <c r="AN188" s="10"/>
    </row>
    <row r="189" spans="1:40" ht="26.25" customHeight="1" x14ac:dyDescent="0.25">
      <c r="A189" s="74" t="str">
        <f>IF(B189="","",MAX($A$8:A188)+1)</f>
        <v/>
      </c>
      <c r="B189" s="73"/>
      <c r="C189" s="368"/>
      <c r="D189" s="141"/>
      <c r="E189" s="314" t="str">
        <f t="shared" si="36"/>
        <v/>
      </c>
      <c r="F189" s="314" t="str">
        <f t="shared" si="37"/>
        <v/>
      </c>
      <c r="G189" s="368"/>
      <c r="H189" s="6" t="str">
        <f t="shared" si="38"/>
        <v/>
      </c>
      <c r="I189" s="5" t="str">
        <f t="shared" si="39"/>
        <v/>
      </c>
      <c r="J189" s="338"/>
      <c r="K189" s="72" t="s">
        <v>29</v>
      </c>
      <c r="L189" s="314">
        <f t="shared" si="40"/>
        <v>0</v>
      </c>
      <c r="M189" s="274"/>
      <c r="N189" s="274"/>
      <c r="O189" s="6" t="e">
        <f t="shared" si="46"/>
        <v>#VALUE!</v>
      </c>
      <c r="P189" s="33" t="s">
        <v>13</v>
      </c>
      <c r="Q189" s="314">
        <f t="shared" si="41"/>
        <v>0</v>
      </c>
      <c r="R189" s="4" t="s">
        <v>52</v>
      </c>
      <c r="S189" s="5">
        <f t="shared" si="42"/>
        <v>0</v>
      </c>
      <c r="T189" s="41" t="str">
        <f t="shared" si="43"/>
        <v/>
      </c>
      <c r="U189" s="41" t="str">
        <f t="shared" si="44"/>
        <v/>
      </c>
      <c r="V189" s="41" t="str">
        <f t="shared" si="47"/>
        <v/>
      </c>
      <c r="W189" s="41" t="str">
        <f t="shared" si="48"/>
        <v/>
      </c>
      <c r="X189" s="291"/>
      <c r="Y189" s="41" t="str">
        <f t="shared" si="45"/>
        <v/>
      </c>
      <c r="Z189" s="286" t="str">
        <f t="shared" si="49"/>
        <v/>
      </c>
      <c r="AA189" s="368"/>
      <c r="AB189" s="41" t="str">
        <f t="shared" si="50"/>
        <v/>
      </c>
      <c r="AC189" s="41" t="str">
        <f t="shared" si="51"/>
        <v/>
      </c>
      <c r="AD189" s="41" t="str">
        <f t="shared" si="52"/>
        <v/>
      </c>
      <c r="AE189" s="41" t="str">
        <f t="shared" si="53"/>
        <v/>
      </c>
      <c r="AF189" s="10"/>
      <c r="AG189" s="10"/>
      <c r="AH189" s="10"/>
      <c r="AI189" s="10"/>
      <c r="AJ189" s="10"/>
      <c r="AK189" s="10"/>
      <c r="AL189" s="10"/>
      <c r="AM189" s="10"/>
      <c r="AN189" s="10"/>
    </row>
    <row r="190" spans="1:40" ht="26.25" customHeight="1" x14ac:dyDescent="0.25">
      <c r="A190" s="74" t="str">
        <f>IF(B190="","",MAX($A$8:A189)+1)</f>
        <v/>
      </c>
      <c r="B190" s="73"/>
      <c r="C190" s="368"/>
      <c r="D190" s="141"/>
      <c r="E190" s="314" t="str">
        <f t="shared" si="36"/>
        <v/>
      </c>
      <c r="F190" s="314" t="str">
        <f t="shared" si="37"/>
        <v/>
      </c>
      <c r="G190" s="368"/>
      <c r="H190" s="6" t="str">
        <f t="shared" si="38"/>
        <v/>
      </c>
      <c r="I190" s="5" t="str">
        <f t="shared" si="39"/>
        <v/>
      </c>
      <c r="J190" s="338"/>
      <c r="K190" s="72" t="s">
        <v>29</v>
      </c>
      <c r="L190" s="314">
        <f t="shared" si="40"/>
        <v>0</v>
      </c>
      <c r="M190" s="274"/>
      <c r="N190" s="274"/>
      <c r="O190" s="6" t="e">
        <f t="shared" si="46"/>
        <v>#VALUE!</v>
      </c>
      <c r="P190" s="33" t="s">
        <v>13</v>
      </c>
      <c r="Q190" s="314">
        <f t="shared" si="41"/>
        <v>0</v>
      </c>
      <c r="R190" s="4" t="s">
        <v>52</v>
      </c>
      <c r="S190" s="5">
        <f t="shared" si="42"/>
        <v>0</v>
      </c>
      <c r="T190" s="41" t="str">
        <f t="shared" si="43"/>
        <v/>
      </c>
      <c r="U190" s="41" t="str">
        <f t="shared" si="44"/>
        <v/>
      </c>
      <c r="V190" s="41" t="str">
        <f t="shared" si="47"/>
        <v/>
      </c>
      <c r="W190" s="41" t="str">
        <f t="shared" si="48"/>
        <v/>
      </c>
      <c r="X190" s="291"/>
      <c r="Y190" s="41" t="str">
        <f t="shared" si="45"/>
        <v/>
      </c>
      <c r="Z190" s="286" t="str">
        <f t="shared" si="49"/>
        <v/>
      </c>
      <c r="AA190" s="368"/>
      <c r="AB190" s="41" t="str">
        <f t="shared" si="50"/>
        <v/>
      </c>
      <c r="AC190" s="41" t="str">
        <f t="shared" si="51"/>
        <v/>
      </c>
      <c r="AD190" s="41" t="str">
        <f t="shared" si="52"/>
        <v/>
      </c>
      <c r="AE190" s="41" t="str">
        <f t="shared" si="53"/>
        <v/>
      </c>
      <c r="AF190" s="10"/>
      <c r="AG190" s="10"/>
      <c r="AH190" s="10"/>
      <c r="AI190" s="10"/>
      <c r="AJ190" s="10"/>
      <c r="AK190" s="10"/>
      <c r="AL190" s="10"/>
      <c r="AM190" s="10"/>
      <c r="AN190" s="10"/>
    </row>
    <row r="191" spans="1:40" ht="26.25" customHeight="1" x14ac:dyDescent="0.25">
      <c r="A191" s="74" t="str">
        <f>IF(B191="","",MAX($A$8:A190)+1)</f>
        <v/>
      </c>
      <c r="B191" s="73"/>
      <c r="C191" s="368"/>
      <c r="D191" s="141"/>
      <c r="E191" s="314" t="str">
        <f t="shared" si="36"/>
        <v/>
      </c>
      <c r="F191" s="314" t="str">
        <f t="shared" si="37"/>
        <v/>
      </c>
      <c r="G191" s="368"/>
      <c r="H191" s="6" t="str">
        <f t="shared" si="38"/>
        <v/>
      </c>
      <c r="I191" s="5" t="str">
        <f t="shared" si="39"/>
        <v/>
      </c>
      <c r="J191" s="338"/>
      <c r="K191" s="72" t="s">
        <v>29</v>
      </c>
      <c r="L191" s="314">
        <f t="shared" si="40"/>
        <v>0</v>
      </c>
      <c r="M191" s="274"/>
      <c r="N191" s="274"/>
      <c r="O191" s="6" t="e">
        <f t="shared" si="46"/>
        <v>#VALUE!</v>
      </c>
      <c r="P191" s="33" t="s">
        <v>13</v>
      </c>
      <c r="Q191" s="314">
        <f t="shared" si="41"/>
        <v>0</v>
      </c>
      <c r="R191" s="4" t="s">
        <v>52</v>
      </c>
      <c r="S191" s="5">
        <f t="shared" si="42"/>
        <v>0</v>
      </c>
      <c r="T191" s="41" t="str">
        <f t="shared" si="43"/>
        <v/>
      </c>
      <c r="U191" s="41" t="str">
        <f t="shared" si="44"/>
        <v/>
      </c>
      <c r="V191" s="41" t="str">
        <f t="shared" si="47"/>
        <v/>
      </c>
      <c r="W191" s="41" t="str">
        <f t="shared" si="48"/>
        <v/>
      </c>
      <c r="X191" s="291"/>
      <c r="Y191" s="41" t="str">
        <f t="shared" si="45"/>
        <v/>
      </c>
      <c r="Z191" s="286" t="str">
        <f t="shared" si="49"/>
        <v/>
      </c>
      <c r="AA191" s="368"/>
      <c r="AB191" s="41" t="str">
        <f t="shared" si="50"/>
        <v/>
      </c>
      <c r="AC191" s="41" t="str">
        <f t="shared" si="51"/>
        <v/>
      </c>
      <c r="AD191" s="41" t="str">
        <f t="shared" si="52"/>
        <v/>
      </c>
      <c r="AE191" s="41" t="str">
        <f t="shared" si="53"/>
        <v/>
      </c>
      <c r="AF191" s="10"/>
      <c r="AG191" s="10"/>
      <c r="AH191" s="10"/>
      <c r="AI191" s="10"/>
      <c r="AJ191" s="10"/>
      <c r="AK191" s="10"/>
      <c r="AL191" s="10"/>
      <c r="AM191" s="10"/>
      <c r="AN191" s="10"/>
    </row>
    <row r="192" spans="1:40" ht="26.25" customHeight="1" x14ac:dyDescent="0.25">
      <c r="A192" s="74" t="str">
        <f>IF(B192="","",MAX($A$8:A191)+1)</f>
        <v/>
      </c>
      <c r="B192" s="73"/>
      <c r="C192" s="368"/>
      <c r="D192" s="141"/>
      <c r="E192" s="314" t="str">
        <f t="shared" si="36"/>
        <v/>
      </c>
      <c r="F192" s="314" t="str">
        <f t="shared" si="37"/>
        <v/>
      </c>
      <c r="G192" s="368"/>
      <c r="H192" s="6" t="str">
        <f t="shared" si="38"/>
        <v/>
      </c>
      <c r="I192" s="5" t="str">
        <f t="shared" si="39"/>
        <v/>
      </c>
      <c r="J192" s="338"/>
      <c r="K192" s="72" t="s">
        <v>29</v>
      </c>
      <c r="L192" s="314">
        <f t="shared" si="40"/>
        <v>0</v>
      </c>
      <c r="M192" s="274"/>
      <c r="N192" s="274"/>
      <c r="O192" s="6" t="e">
        <f t="shared" si="46"/>
        <v>#VALUE!</v>
      </c>
      <c r="P192" s="33" t="s">
        <v>13</v>
      </c>
      <c r="Q192" s="314">
        <f t="shared" si="41"/>
        <v>0</v>
      </c>
      <c r="R192" s="4" t="s">
        <v>52</v>
      </c>
      <c r="S192" s="5">
        <f t="shared" si="42"/>
        <v>0</v>
      </c>
      <c r="T192" s="41" t="str">
        <f t="shared" si="43"/>
        <v/>
      </c>
      <c r="U192" s="41" t="str">
        <f t="shared" si="44"/>
        <v/>
      </c>
      <c r="V192" s="41" t="str">
        <f t="shared" si="47"/>
        <v/>
      </c>
      <c r="W192" s="41" t="str">
        <f t="shared" si="48"/>
        <v/>
      </c>
      <c r="X192" s="291"/>
      <c r="Y192" s="41" t="str">
        <f t="shared" si="45"/>
        <v/>
      </c>
      <c r="Z192" s="286" t="str">
        <f t="shared" si="49"/>
        <v/>
      </c>
      <c r="AA192" s="368"/>
      <c r="AB192" s="41" t="str">
        <f t="shared" si="50"/>
        <v/>
      </c>
      <c r="AC192" s="41" t="str">
        <f t="shared" si="51"/>
        <v/>
      </c>
      <c r="AD192" s="41" t="str">
        <f t="shared" si="52"/>
        <v/>
      </c>
      <c r="AE192" s="41" t="str">
        <f t="shared" si="53"/>
        <v/>
      </c>
      <c r="AF192" s="10"/>
      <c r="AG192" s="10"/>
      <c r="AH192" s="10"/>
      <c r="AI192" s="10"/>
      <c r="AJ192" s="10"/>
      <c r="AK192" s="10"/>
      <c r="AL192" s="10"/>
      <c r="AM192" s="10"/>
      <c r="AN192" s="10"/>
    </row>
    <row r="193" spans="1:40" ht="26.25" customHeight="1" x14ac:dyDescent="0.25">
      <c r="A193" s="74" t="str">
        <f>IF(B193="","",MAX($A$8:A192)+1)</f>
        <v/>
      </c>
      <c r="B193" s="73"/>
      <c r="C193" s="368"/>
      <c r="D193" s="141"/>
      <c r="E193" s="314" t="str">
        <f t="shared" si="36"/>
        <v/>
      </c>
      <c r="F193" s="314" t="str">
        <f t="shared" si="37"/>
        <v/>
      </c>
      <c r="G193" s="368"/>
      <c r="H193" s="6" t="str">
        <f t="shared" si="38"/>
        <v/>
      </c>
      <c r="I193" s="5" t="str">
        <f t="shared" si="39"/>
        <v/>
      </c>
      <c r="J193" s="338"/>
      <c r="K193" s="72" t="s">
        <v>29</v>
      </c>
      <c r="L193" s="314">
        <f t="shared" si="40"/>
        <v>0</v>
      </c>
      <c r="M193" s="274"/>
      <c r="N193" s="274"/>
      <c r="O193" s="6" t="e">
        <f t="shared" si="46"/>
        <v>#VALUE!</v>
      </c>
      <c r="P193" s="33" t="s">
        <v>13</v>
      </c>
      <c r="Q193" s="314">
        <f t="shared" si="41"/>
        <v>0</v>
      </c>
      <c r="R193" s="4" t="s">
        <v>52</v>
      </c>
      <c r="S193" s="5">
        <f t="shared" si="42"/>
        <v>0</v>
      </c>
      <c r="T193" s="41" t="str">
        <f t="shared" si="43"/>
        <v/>
      </c>
      <c r="U193" s="41" t="str">
        <f t="shared" si="44"/>
        <v/>
      </c>
      <c r="V193" s="41" t="str">
        <f t="shared" si="47"/>
        <v/>
      </c>
      <c r="W193" s="41" t="str">
        <f t="shared" si="48"/>
        <v/>
      </c>
      <c r="X193" s="291"/>
      <c r="Y193" s="41" t="str">
        <f t="shared" si="45"/>
        <v/>
      </c>
      <c r="Z193" s="286" t="str">
        <f t="shared" si="49"/>
        <v/>
      </c>
      <c r="AA193" s="368"/>
      <c r="AB193" s="41" t="str">
        <f t="shared" si="50"/>
        <v/>
      </c>
      <c r="AC193" s="41" t="str">
        <f t="shared" si="51"/>
        <v/>
      </c>
      <c r="AD193" s="41" t="str">
        <f t="shared" si="52"/>
        <v/>
      </c>
      <c r="AE193" s="41" t="str">
        <f t="shared" si="53"/>
        <v/>
      </c>
      <c r="AF193" s="10"/>
      <c r="AG193" s="10"/>
      <c r="AH193" s="10"/>
      <c r="AI193" s="10"/>
      <c r="AJ193" s="10"/>
      <c r="AK193" s="10"/>
      <c r="AL193" s="10"/>
      <c r="AM193" s="10"/>
      <c r="AN193" s="10"/>
    </row>
    <row r="194" spans="1:40" ht="26.25" customHeight="1" x14ac:dyDescent="0.25">
      <c r="A194" s="74" t="str">
        <f>IF(B194="","",MAX($A$8:A193)+1)</f>
        <v/>
      </c>
      <c r="B194" s="73"/>
      <c r="C194" s="368"/>
      <c r="D194" s="141"/>
      <c r="E194" s="314" t="str">
        <f t="shared" si="36"/>
        <v/>
      </c>
      <c r="F194" s="314" t="str">
        <f t="shared" si="37"/>
        <v/>
      </c>
      <c r="G194" s="368"/>
      <c r="H194" s="6" t="str">
        <f t="shared" si="38"/>
        <v/>
      </c>
      <c r="I194" s="5" t="str">
        <f t="shared" si="39"/>
        <v/>
      </c>
      <c r="J194" s="338"/>
      <c r="K194" s="72" t="s">
        <v>29</v>
      </c>
      <c r="L194" s="314">
        <f t="shared" si="40"/>
        <v>0</v>
      </c>
      <c r="M194" s="274"/>
      <c r="N194" s="274"/>
      <c r="O194" s="6" t="e">
        <f t="shared" si="46"/>
        <v>#VALUE!</v>
      </c>
      <c r="P194" s="33" t="s">
        <v>13</v>
      </c>
      <c r="Q194" s="314">
        <f t="shared" si="41"/>
        <v>0</v>
      </c>
      <c r="R194" s="4" t="s">
        <v>52</v>
      </c>
      <c r="S194" s="5">
        <f t="shared" si="42"/>
        <v>0</v>
      </c>
      <c r="T194" s="41" t="str">
        <f t="shared" si="43"/>
        <v/>
      </c>
      <c r="U194" s="41" t="str">
        <f t="shared" si="44"/>
        <v/>
      </c>
      <c r="V194" s="41" t="str">
        <f t="shared" si="47"/>
        <v/>
      </c>
      <c r="W194" s="41" t="str">
        <f t="shared" si="48"/>
        <v/>
      </c>
      <c r="X194" s="291"/>
      <c r="Y194" s="41" t="str">
        <f t="shared" si="45"/>
        <v/>
      </c>
      <c r="Z194" s="286" t="str">
        <f t="shared" si="49"/>
        <v/>
      </c>
      <c r="AA194" s="368"/>
      <c r="AB194" s="41" t="str">
        <f t="shared" si="50"/>
        <v/>
      </c>
      <c r="AC194" s="41" t="str">
        <f t="shared" si="51"/>
        <v/>
      </c>
      <c r="AD194" s="41" t="str">
        <f t="shared" si="52"/>
        <v/>
      </c>
      <c r="AE194" s="41" t="str">
        <f t="shared" si="53"/>
        <v/>
      </c>
      <c r="AF194" s="10"/>
      <c r="AG194" s="10"/>
      <c r="AH194" s="10"/>
      <c r="AI194" s="10"/>
      <c r="AJ194" s="10"/>
      <c r="AK194" s="10"/>
      <c r="AL194" s="10"/>
      <c r="AM194" s="10"/>
      <c r="AN194" s="10"/>
    </row>
    <row r="195" spans="1:40" ht="26.25" customHeight="1" x14ac:dyDescent="0.25">
      <c r="A195" s="74" t="str">
        <f>IF(B195="","",MAX($A$8:A194)+1)</f>
        <v/>
      </c>
      <c r="B195" s="73"/>
      <c r="C195" s="368"/>
      <c r="D195" s="141"/>
      <c r="E195" s="314" t="str">
        <f t="shared" si="36"/>
        <v/>
      </c>
      <c r="F195" s="314" t="str">
        <f t="shared" si="37"/>
        <v/>
      </c>
      <c r="G195" s="368"/>
      <c r="H195" s="6" t="str">
        <f t="shared" si="38"/>
        <v/>
      </c>
      <c r="I195" s="5" t="str">
        <f t="shared" si="39"/>
        <v/>
      </c>
      <c r="J195" s="338"/>
      <c r="K195" s="72" t="s">
        <v>29</v>
      </c>
      <c r="L195" s="314">
        <f t="shared" si="40"/>
        <v>0</v>
      </c>
      <c r="M195" s="274"/>
      <c r="N195" s="274"/>
      <c r="O195" s="6" t="e">
        <f t="shared" si="46"/>
        <v>#VALUE!</v>
      </c>
      <c r="P195" s="33" t="s">
        <v>13</v>
      </c>
      <c r="Q195" s="314">
        <f t="shared" si="41"/>
        <v>0</v>
      </c>
      <c r="R195" s="4" t="s">
        <v>52</v>
      </c>
      <c r="S195" s="5">
        <f t="shared" si="42"/>
        <v>0</v>
      </c>
      <c r="T195" s="41" t="str">
        <f t="shared" si="43"/>
        <v/>
      </c>
      <c r="U195" s="41" t="str">
        <f t="shared" si="44"/>
        <v/>
      </c>
      <c r="V195" s="41" t="str">
        <f t="shared" si="47"/>
        <v/>
      </c>
      <c r="W195" s="41" t="str">
        <f t="shared" si="48"/>
        <v/>
      </c>
      <c r="X195" s="291"/>
      <c r="Y195" s="41" t="str">
        <f t="shared" si="45"/>
        <v/>
      </c>
      <c r="Z195" s="286" t="str">
        <f t="shared" si="49"/>
        <v/>
      </c>
      <c r="AA195" s="368"/>
      <c r="AB195" s="41" t="str">
        <f t="shared" si="50"/>
        <v/>
      </c>
      <c r="AC195" s="41" t="str">
        <f t="shared" si="51"/>
        <v/>
      </c>
      <c r="AD195" s="41" t="str">
        <f t="shared" si="52"/>
        <v/>
      </c>
      <c r="AE195" s="41" t="str">
        <f t="shared" si="53"/>
        <v/>
      </c>
      <c r="AF195" s="10"/>
      <c r="AG195" s="10"/>
      <c r="AH195" s="10"/>
      <c r="AI195" s="10"/>
      <c r="AJ195" s="10"/>
      <c r="AK195" s="10"/>
      <c r="AL195" s="10"/>
      <c r="AM195" s="10"/>
      <c r="AN195" s="10"/>
    </row>
    <row r="196" spans="1:40" ht="26.25" customHeight="1" x14ac:dyDescent="0.25">
      <c r="A196" s="74" t="str">
        <f>IF(B196="","",MAX($A$8:A195)+1)</f>
        <v/>
      </c>
      <c r="B196" s="73"/>
      <c r="C196" s="368"/>
      <c r="D196" s="141"/>
      <c r="E196" s="314" t="str">
        <f t="shared" si="36"/>
        <v/>
      </c>
      <c r="F196" s="314" t="str">
        <f t="shared" si="37"/>
        <v/>
      </c>
      <c r="G196" s="368"/>
      <c r="H196" s="6" t="str">
        <f t="shared" si="38"/>
        <v/>
      </c>
      <c r="I196" s="5" t="str">
        <f t="shared" si="39"/>
        <v/>
      </c>
      <c r="J196" s="338"/>
      <c r="K196" s="72" t="s">
        <v>29</v>
      </c>
      <c r="L196" s="314">
        <f t="shared" si="40"/>
        <v>0</v>
      </c>
      <c r="M196" s="274"/>
      <c r="N196" s="274"/>
      <c r="O196" s="6" t="e">
        <f t="shared" si="46"/>
        <v>#VALUE!</v>
      </c>
      <c r="P196" s="33" t="s">
        <v>13</v>
      </c>
      <c r="Q196" s="314">
        <f t="shared" si="41"/>
        <v>0</v>
      </c>
      <c r="R196" s="4" t="s">
        <v>52</v>
      </c>
      <c r="S196" s="5">
        <f t="shared" si="42"/>
        <v>0</v>
      </c>
      <c r="T196" s="41" t="str">
        <f t="shared" si="43"/>
        <v/>
      </c>
      <c r="U196" s="41" t="str">
        <f t="shared" si="44"/>
        <v/>
      </c>
      <c r="V196" s="41" t="str">
        <f t="shared" si="47"/>
        <v/>
      </c>
      <c r="W196" s="41" t="str">
        <f t="shared" si="48"/>
        <v/>
      </c>
      <c r="X196" s="291"/>
      <c r="Y196" s="41" t="str">
        <f t="shared" si="45"/>
        <v/>
      </c>
      <c r="Z196" s="286" t="str">
        <f t="shared" si="49"/>
        <v/>
      </c>
      <c r="AA196" s="368"/>
      <c r="AB196" s="41" t="str">
        <f t="shared" si="50"/>
        <v/>
      </c>
      <c r="AC196" s="41" t="str">
        <f t="shared" si="51"/>
        <v/>
      </c>
      <c r="AD196" s="41" t="str">
        <f t="shared" si="52"/>
        <v/>
      </c>
      <c r="AE196" s="41" t="str">
        <f t="shared" si="53"/>
        <v/>
      </c>
      <c r="AF196" s="10"/>
      <c r="AG196" s="10"/>
      <c r="AH196" s="10"/>
      <c r="AI196" s="10"/>
      <c r="AJ196" s="10"/>
      <c r="AK196" s="10"/>
      <c r="AL196" s="10"/>
      <c r="AM196" s="10"/>
      <c r="AN196" s="10"/>
    </row>
    <row r="197" spans="1:40" ht="26.25" customHeight="1" x14ac:dyDescent="0.25">
      <c r="A197" s="74" t="str">
        <f>IF(B197="","",MAX($A$8:A196)+1)</f>
        <v/>
      </c>
      <c r="B197" s="73"/>
      <c r="C197" s="368"/>
      <c r="D197" s="141"/>
      <c r="E197" s="314" t="str">
        <f t="shared" si="36"/>
        <v/>
      </c>
      <c r="F197" s="314" t="str">
        <f t="shared" si="37"/>
        <v/>
      </c>
      <c r="G197" s="368"/>
      <c r="H197" s="6" t="str">
        <f t="shared" si="38"/>
        <v/>
      </c>
      <c r="I197" s="5" t="str">
        <f t="shared" si="39"/>
        <v/>
      </c>
      <c r="J197" s="338"/>
      <c r="K197" s="72" t="s">
        <v>29</v>
      </c>
      <c r="L197" s="314">
        <f t="shared" si="40"/>
        <v>0</v>
      </c>
      <c r="M197" s="274"/>
      <c r="N197" s="274"/>
      <c r="O197" s="6" t="e">
        <f t="shared" si="46"/>
        <v>#VALUE!</v>
      </c>
      <c r="P197" s="33" t="s">
        <v>13</v>
      </c>
      <c r="Q197" s="314">
        <f t="shared" si="41"/>
        <v>0</v>
      </c>
      <c r="R197" s="4" t="s">
        <v>52</v>
      </c>
      <c r="S197" s="5">
        <f t="shared" si="42"/>
        <v>0</v>
      </c>
      <c r="T197" s="41" t="str">
        <f t="shared" si="43"/>
        <v/>
      </c>
      <c r="U197" s="41" t="str">
        <f t="shared" si="44"/>
        <v/>
      </c>
      <c r="V197" s="41" t="str">
        <f t="shared" si="47"/>
        <v/>
      </c>
      <c r="W197" s="41" t="str">
        <f t="shared" si="48"/>
        <v/>
      </c>
      <c r="X197" s="291"/>
      <c r="Y197" s="41" t="str">
        <f t="shared" si="45"/>
        <v/>
      </c>
      <c r="Z197" s="286" t="str">
        <f t="shared" si="49"/>
        <v/>
      </c>
      <c r="AA197" s="368"/>
      <c r="AB197" s="41" t="str">
        <f t="shared" si="50"/>
        <v/>
      </c>
      <c r="AC197" s="41" t="str">
        <f t="shared" si="51"/>
        <v/>
      </c>
      <c r="AD197" s="41" t="str">
        <f t="shared" si="52"/>
        <v/>
      </c>
      <c r="AE197" s="41" t="str">
        <f t="shared" si="53"/>
        <v/>
      </c>
      <c r="AF197" s="10"/>
      <c r="AG197" s="10"/>
      <c r="AH197" s="10"/>
      <c r="AI197" s="10"/>
      <c r="AJ197" s="10"/>
      <c r="AK197" s="10"/>
      <c r="AL197" s="10"/>
      <c r="AM197" s="10"/>
      <c r="AN197" s="10"/>
    </row>
    <row r="198" spans="1:40" ht="26.25" customHeight="1" x14ac:dyDescent="0.25">
      <c r="A198" s="74" t="str">
        <f>IF(B198="","",MAX($A$8:A197)+1)</f>
        <v/>
      </c>
      <c r="B198" s="73"/>
      <c r="C198" s="368"/>
      <c r="D198" s="141"/>
      <c r="E198" s="314" t="str">
        <f t="shared" si="36"/>
        <v/>
      </c>
      <c r="F198" s="314" t="str">
        <f t="shared" si="37"/>
        <v/>
      </c>
      <c r="G198" s="368"/>
      <c r="H198" s="6" t="str">
        <f t="shared" si="38"/>
        <v/>
      </c>
      <c r="I198" s="5" t="str">
        <f t="shared" si="39"/>
        <v/>
      </c>
      <c r="J198" s="338"/>
      <c r="K198" s="72" t="s">
        <v>29</v>
      </c>
      <c r="L198" s="314">
        <f t="shared" si="40"/>
        <v>0</v>
      </c>
      <c r="M198" s="274"/>
      <c r="N198" s="274"/>
      <c r="O198" s="6" t="e">
        <f t="shared" si="46"/>
        <v>#VALUE!</v>
      </c>
      <c r="P198" s="33" t="s">
        <v>13</v>
      </c>
      <c r="Q198" s="314">
        <f t="shared" si="41"/>
        <v>0</v>
      </c>
      <c r="R198" s="4" t="s">
        <v>52</v>
      </c>
      <c r="S198" s="5">
        <f t="shared" si="42"/>
        <v>0</v>
      </c>
      <c r="T198" s="41" t="str">
        <f t="shared" si="43"/>
        <v/>
      </c>
      <c r="U198" s="41" t="str">
        <f t="shared" si="44"/>
        <v/>
      </c>
      <c r="V198" s="41" t="str">
        <f t="shared" si="47"/>
        <v/>
      </c>
      <c r="W198" s="41" t="str">
        <f t="shared" si="48"/>
        <v/>
      </c>
      <c r="X198" s="291"/>
      <c r="Y198" s="41" t="str">
        <f t="shared" si="45"/>
        <v/>
      </c>
      <c r="Z198" s="286" t="str">
        <f t="shared" si="49"/>
        <v/>
      </c>
      <c r="AA198" s="368"/>
      <c r="AB198" s="41" t="str">
        <f t="shared" si="50"/>
        <v/>
      </c>
      <c r="AC198" s="41" t="str">
        <f t="shared" si="51"/>
        <v/>
      </c>
      <c r="AD198" s="41" t="str">
        <f t="shared" si="52"/>
        <v/>
      </c>
      <c r="AE198" s="41" t="str">
        <f t="shared" si="53"/>
        <v/>
      </c>
      <c r="AF198" s="10"/>
      <c r="AG198" s="10"/>
      <c r="AH198" s="10"/>
      <c r="AI198" s="10"/>
      <c r="AJ198" s="10"/>
      <c r="AK198" s="10"/>
      <c r="AL198" s="10"/>
      <c r="AM198" s="10"/>
      <c r="AN198" s="10"/>
    </row>
    <row r="199" spans="1:40" ht="26.25" customHeight="1" x14ac:dyDescent="0.25">
      <c r="A199" s="74" t="str">
        <f>IF(B199="","",MAX($A$8:A198)+1)</f>
        <v/>
      </c>
      <c r="B199" s="73"/>
      <c r="C199" s="368"/>
      <c r="D199" s="141"/>
      <c r="E199" s="314" t="str">
        <f t="shared" si="36"/>
        <v/>
      </c>
      <c r="F199" s="314" t="str">
        <f t="shared" si="37"/>
        <v/>
      </c>
      <c r="G199" s="368"/>
      <c r="H199" s="6" t="str">
        <f t="shared" si="38"/>
        <v/>
      </c>
      <c r="I199" s="5" t="str">
        <f t="shared" si="39"/>
        <v/>
      </c>
      <c r="J199" s="338"/>
      <c r="K199" s="72" t="s">
        <v>29</v>
      </c>
      <c r="L199" s="314">
        <f t="shared" si="40"/>
        <v>0</v>
      </c>
      <c r="M199" s="274"/>
      <c r="N199" s="274"/>
      <c r="O199" s="6" t="e">
        <f t="shared" si="46"/>
        <v>#VALUE!</v>
      </c>
      <c r="P199" s="33" t="s">
        <v>13</v>
      </c>
      <c r="Q199" s="314">
        <f t="shared" si="41"/>
        <v>0</v>
      </c>
      <c r="R199" s="4" t="s">
        <v>52</v>
      </c>
      <c r="S199" s="5">
        <f t="shared" si="42"/>
        <v>0</v>
      </c>
      <c r="T199" s="41" t="str">
        <f t="shared" si="43"/>
        <v/>
      </c>
      <c r="U199" s="41" t="str">
        <f t="shared" si="44"/>
        <v/>
      </c>
      <c r="V199" s="41" t="str">
        <f t="shared" si="47"/>
        <v/>
      </c>
      <c r="W199" s="41" t="str">
        <f t="shared" si="48"/>
        <v/>
      </c>
      <c r="X199" s="291"/>
      <c r="Y199" s="41" t="str">
        <f t="shared" si="45"/>
        <v/>
      </c>
      <c r="Z199" s="286" t="str">
        <f t="shared" si="49"/>
        <v/>
      </c>
      <c r="AA199" s="368"/>
      <c r="AB199" s="41" t="str">
        <f t="shared" si="50"/>
        <v/>
      </c>
      <c r="AC199" s="41" t="str">
        <f t="shared" si="51"/>
        <v/>
      </c>
      <c r="AD199" s="41" t="str">
        <f t="shared" si="52"/>
        <v/>
      </c>
      <c r="AE199" s="41" t="str">
        <f t="shared" si="53"/>
        <v/>
      </c>
      <c r="AF199" s="10"/>
      <c r="AG199" s="10"/>
      <c r="AH199" s="10"/>
      <c r="AI199" s="10"/>
      <c r="AJ199" s="10"/>
      <c r="AK199" s="10"/>
      <c r="AL199" s="10"/>
      <c r="AM199" s="10"/>
      <c r="AN199" s="10"/>
    </row>
    <row r="200" spans="1:40" ht="26.25" customHeight="1" x14ac:dyDescent="0.25">
      <c r="A200" s="74" t="str">
        <f>IF(B200="","",MAX($A$8:A199)+1)</f>
        <v/>
      </c>
      <c r="B200" s="73"/>
      <c r="C200" s="368"/>
      <c r="D200" s="141"/>
      <c r="E200" s="314" t="str">
        <f t="shared" ref="E200:E263" si="54">IF(OR(D200="",D200="keine"),"",VLOOKUP(D200,NSollA,2,FALSE))</f>
        <v/>
      </c>
      <c r="F200" s="314" t="str">
        <f t="shared" ref="F200:F263" si="55">IF(OR(D200="",D200="keine"),"",VLOOKUP(D200,NSollA,3,FALSE))</f>
        <v/>
      </c>
      <c r="G200" s="368"/>
      <c r="H200" s="6" t="str">
        <f t="shared" ref="H200:H263" si="56">IF(OR(D200="",D200="keine",G200=""),"",IF(G200&lt;=E200,F200-(E200-G200)*VLOOKUP(D200,NSollA,5,FALSE),F200+(G200-E200)*VLOOKUP(D200,NSollA,4,FALSE)))</f>
        <v/>
      </c>
      <c r="I200" s="5" t="str">
        <f t="shared" ref="I200:I263" si="57">IF(OR(D200="",D200="keine",G200=""),"",VLOOKUP(D200,NSollA,6,FALSE))</f>
        <v/>
      </c>
      <c r="J200" s="338"/>
      <c r="K200" s="72" t="s">
        <v>29</v>
      </c>
      <c r="L200" s="314">
        <f t="shared" ref="L200:L263" si="58">VLOOKUP(K200,NSollHumus,2,FALSE)</f>
        <v>0</v>
      </c>
      <c r="M200" s="274"/>
      <c r="N200" s="274"/>
      <c r="O200" s="6" t="e">
        <f t="shared" si="46"/>
        <v>#VALUE!</v>
      </c>
      <c r="P200" s="33" t="s">
        <v>13</v>
      </c>
      <c r="Q200" s="314">
        <f t="shared" ref="Q200:Q263" si="59">VLOOKUP(P200,NSollZF,2,FALSE)</f>
        <v>0</v>
      </c>
      <c r="R200" s="4" t="s">
        <v>52</v>
      </c>
      <c r="S200" s="5">
        <f t="shared" ref="S200:S263" si="60">VLOOKUP(R200,NSollVF,2,FALSE)</f>
        <v>0</v>
      </c>
      <c r="T200" s="41" t="str">
        <f t="shared" ref="T200:T263" si="61">IF(OR(D200="",D200="keine",G200=""),"",IF(O200&lt;0,0,O200))</f>
        <v/>
      </c>
      <c r="U200" s="41" t="str">
        <f t="shared" ref="U200:U263" si="62">IF(OR(D200="",D200="keine",G200=""),"",IF(O200&lt;0,0,O200*C200))</f>
        <v/>
      </c>
      <c r="V200" s="41" t="str">
        <f t="shared" si="47"/>
        <v/>
      </c>
      <c r="W200" s="41" t="str">
        <f t="shared" si="48"/>
        <v/>
      </c>
      <c r="X200" s="291"/>
      <c r="Y200" s="41" t="str">
        <f t="shared" ref="Y200:Y263" si="63">IF(X200="","",X200*C200)</f>
        <v/>
      </c>
      <c r="Z200" s="286" t="str">
        <f t="shared" si="49"/>
        <v/>
      </c>
      <c r="AA200" s="368"/>
      <c r="AB200" s="41" t="str">
        <f t="shared" si="50"/>
        <v/>
      </c>
      <c r="AC200" s="41" t="str">
        <f t="shared" si="51"/>
        <v/>
      </c>
      <c r="AD200" s="41" t="str">
        <f t="shared" si="52"/>
        <v/>
      </c>
      <c r="AE200" s="41" t="str">
        <f t="shared" si="53"/>
        <v/>
      </c>
      <c r="AF200" s="10"/>
      <c r="AG200" s="10"/>
      <c r="AH200" s="10"/>
      <c r="AI200" s="10"/>
      <c r="AJ200" s="10"/>
      <c r="AK200" s="10"/>
      <c r="AL200" s="10"/>
      <c r="AM200" s="10"/>
      <c r="AN200" s="10"/>
    </row>
    <row r="201" spans="1:40" ht="26.25" customHeight="1" x14ac:dyDescent="0.25">
      <c r="A201" s="74" t="str">
        <f>IF(B201="","",MAX($A$8:A200)+1)</f>
        <v/>
      </c>
      <c r="B201" s="73"/>
      <c r="C201" s="368"/>
      <c r="D201" s="141"/>
      <c r="E201" s="314" t="str">
        <f t="shared" si="54"/>
        <v/>
      </c>
      <c r="F201" s="314" t="str">
        <f t="shared" si="55"/>
        <v/>
      </c>
      <c r="G201" s="368"/>
      <c r="H201" s="6" t="str">
        <f t="shared" si="56"/>
        <v/>
      </c>
      <c r="I201" s="5" t="str">
        <f t="shared" si="57"/>
        <v/>
      </c>
      <c r="J201" s="338"/>
      <c r="K201" s="72" t="s">
        <v>29</v>
      </c>
      <c r="L201" s="314">
        <f t="shared" si="58"/>
        <v>0</v>
      </c>
      <c r="M201" s="274"/>
      <c r="N201" s="274"/>
      <c r="O201" s="6" t="e">
        <f t="shared" ref="O201:O264" si="64">H201-J201-M201-N201-L201-S201-Q201</f>
        <v>#VALUE!</v>
      </c>
      <c r="P201" s="33" t="s">
        <v>13</v>
      </c>
      <c r="Q201" s="314">
        <f t="shared" si="59"/>
        <v>0</v>
      </c>
      <c r="R201" s="4" t="s">
        <v>52</v>
      </c>
      <c r="S201" s="5">
        <f t="shared" si="60"/>
        <v>0</v>
      </c>
      <c r="T201" s="41" t="str">
        <f t="shared" si="61"/>
        <v/>
      </c>
      <c r="U201" s="41" t="str">
        <f t="shared" si="62"/>
        <v/>
      </c>
      <c r="V201" s="41" t="str">
        <f t="shared" ref="V201:V264" si="65">IF(OR(D201="",D201="keine",G201=""),"",IF(O201&lt;0,0,O201*0.8))</f>
        <v/>
      </c>
      <c r="W201" s="41" t="str">
        <f t="shared" ref="W201:W264" si="66">IF(OR(D201="",D201="keine",G201=""),"",IF(U201&lt;0,0,(U201*0.8)))</f>
        <v/>
      </c>
      <c r="X201" s="291"/>
      <c r="Y201" s="41" t="str">
        <f t="shared" si="63"/>
        <v/>
      </c>
      <c r="Z201" s="286" t="str">
        <f t="shared" ref="Z201:Z264" si="67">IF(X201="","",IF(X201&gt;T201,"Achtung: N-Überhang!",""))</f>
        <v/>
      </c>
      <c r="AA201" s="368"/>
      <c r="AB201" s="41" t="str">
        <f t="shared" ref="AB201:AB264" si="68">IF(OR(D201="",D201="keine",G201=""),"",IF(V201&lt;0,0,V201)-AA201)</f>
        <v/>
      </c>
      <c r="AC201" s="41" t="str">
        <f t="shared" ref="AC201:AC264" si="69">IF(OR(D201="",D201="keine",G201=""),"",IF(W201&lt;0,0,(V201-AA201)*C201))</f>
        <v/>
      </c>
      <c r="AD201" s="41" t="str">
        <f t="shared" ref="AD201:AD264" si="70">IF(X201="","",X201-AA201)</f>
        <v/>
      </c>
      <c r="AE201" s="41" t="str">
        <f t="shared" ref="AE201:AE264" si="71">IF(Y201="","",AD201*C201)</f>
        <v/>
      </c>
      <c r="AF201" s="10"/>
      <c r="AG201" s="10"/>
      <c r="AH201" s="10"/>
      <c r="AI201" s="10"/>
      <c r="AJ201" s="10"/>
      <c r="AK201" s="10"/>
      <c r="AL201" s="10"/>
      <c r="AM201" s="10"/>
      <c r="AN201" s="10"/>
    </row>
    <row r="202" spans="1:40" ht="26.25" customHeight="1" x14ac:dyDescent="0.25">
      <c r="A202" s="74" t="str">
        <f>IF(B202="","",MAX($A$8:A201)+1)</f>
        <v/>
      </c>
      <c r="B202" s="73"/>
      <c r="C202" s="368"/>
      <c r="D202" s="141"/>
      <c r="E202" s="314" t="str">
        <f t="shared" si="54"/>
        <v/>
      </c>
      <c r="F202" s="314" t="str">
        <f t="shared" si="55"/>
        <v/>
      </c>
      <c r="G202" s="368"/>
      <c r="H202" s="6" t="str">
        <f t="shared" si="56"/>
        <v/>
      </c>
      <c r="I202" s="5" t="str">
        <f t="shared" si="57"/>
        <v/>
      </c>
      <c r="J202" s="338"/>
      <c r="K202" s="72" t="s">
        <v>29</v>
      </c>
      <c r="L202" s="314">
        <f t="shared" si="58"/>
        <v>0</v>
      </c>
      <c r="M202" s="274"/>
      <c r="N202" s="274"/>
      <c r="O202" s="6" t="e">
        <f t="shared" si="64"/>
        <v>#VALUE!</v>
      </c>
      <c r="P202" s="33" t="s">
        <v>13</v>
      </c>
      <c r="Q202" s="314">
        <f t="shared" si="59"/>
        <v>0</v>
      </c>
      <c r="R202" s="4" t="s">
        <v>52</v>
      </c>
      <c r="S202" s="5">
        <f t="shared" si="60"/>
        <v>0</v>
      </c>
      <c r="T202" s="41" t="str">
        <f t="shared" si="61"/>
        <v/>
      </c>
      <c r="U202" s="41" t="str">
        <f t="shared" si="62"/>
        <v/>
      </c>
      <c r="V202" s="41" t="str">
        <f t="shared" si="65"/>
        <v/>
      </c>
      <c r="W202" s="41" t="str">
        <f t="shared" si="66"/>
        <v/>
      </c>
      <c r="X202" s="291"/>
      <c r="Y202" s="41" t="str">
        <f t="shared" si="63"/>
        <v/>
      </c>
      <c r="Z202" s="286" t="str">
        <f t="shared" si="67"/>
        <v/>
      </c>
      <c r="AA202" s="368"/>
      <c r="AB202" s="41" t="str">
        <f t="shared" si="68"/>
        <v/>
      </c>
      <c r="AC202" s="41" t="str">
        <f t="shared" si="69"/>
        <v/>
      </c>
      <c r="AD202" s="41" t="str">
        <f t="shared" si="70"/>
        <v/>
      </c>
      <c r="AE202" s="41" t="str">
        <f t="shared" si="71"/>
        <v/>
      </c>
      <c r="AF202" s="10"/>
      <c r="AG202" s="10"/>
      <c r="AH202" s="10"/>
      <c r="AI202" s="10"/>
      <c r="AJ202" s="10"/>
      <c r="AK202" s="10"/>
      <c r="AL202" s="10"/>
      <c r="AM202" s="10"/>
      <c r="AN202" s="10"/>
    </row>
    <row r="203" spans="1:40" ht="26.25" customHeight="1" x14ac:dyDescent="0.25">
      <c r="A203" s="74" t="str">
        <f>IF(B203="","",MAX($A$8:A202)+1)</f>
        <v/>
      </c>
      <c r="B203" s="73"/>
      <c r="C203" s="368"/>
      <c r="D203" s="141"/>
      <c r="E203" s="314" t="str">
        <f t="shared" si="54"/>
        <v/>
      </c>
      <c r="F203" s="314" t="str">
        <f t="shared" si="55"/>
        <v/>
      </c>
      <c r="G203" s="368"/>
      <c r="H203" s="6" t="str">
        <f t="shared" si="56"/>
        <v/>
      </c>
      <c r="I203" s="5" t="str">
        <f t="shared" si="57"/>
        <v/>
      </c>
      <c r="J203" s="338"/>
      <c r="K203" s="72" t="s">
        <v>29</v>
      </c>
      <c r="L203" s="314">
        <f t="shared" si="58"/>
        <v>0</v>
      </c>
      <c r="M203" s="274"/>
      <c r="N203" s="274"/>
      <c r="O203" s="6" t="e">
        <f t="shared" si="64"/>
        <v>#VALUE!</v>
      </c>
      <c r="P203" s="33" t="s">
        <v>13</v>
      </c>
      <c r="Q203" s="314">
        <f t="shared" si="59"/>
        <v>0</v>
      </c>
      <c r="R203" s="4" t="s">
        <v>52</v>
      </c>
      <c r="S203" s="5">
        <f t="shared" si="60"/>
        <v>0</v>
      </c>
      <c r="T203" s="41" t="str">
        <f t="shared" si="61"/>
        <v/>
      </c>
      <c r="U203" s="41" t="str">
        <f t="shared" si="62"/>
        <v/>
      </c>
      <c r="V203" s="41" t="str">
        <f t="shared" si="65"/>
        <v/>
      </c>
      <c r="W203" s="41" t="str">
        <f t="shared" si="66"/>
        <v/>
      </c>
      <c r="X203" s="291"/>
      <c r="Y203" s="41" t="str">
        <f t="shared" si="63"/>
        <v/>
      </c>
      <c r="Z203" s="286" t="str">
        <f t="shared" si="67"/>
        <v/>
      </c>
      <c r="AA203" s="368"/>
      <c r="AB203" s="41" t="str">
        <f t="shared" si="68"/>
        <v/>
      </c>
      <c r="AC203" s="41" t="str">
        <f t="shared" si="69"/>
        <v/>
      </c>
      <c r="AD203" s="41" t="str">
        <f t="shared" si="70"/>
        <v/>
      </c>
      <c r="AE203" s="41" t="str">
        <f t="shared" si="71"/>
        <v/>
      </c>
      <c r="AF203" s="10"/>
      <c r="AG203" s="10"/>
      <c r="AH203" s="10"/>
      <c r="AI203" s="10"/>
      <c r="AJ203" s="10"/>
      <c r="AK203" s="10"/>
      <c r="AL203" s="10"/>
      <c r="AM203" s="10"/>
      <c r="AN203" s="10"/>
    </row>
    <row r="204" spans="1:40" ht="26.25" customHeight="1" x14ac:dyDescent="0.25">
      <c r="A204" s="74" t="str">
        <f>IF(B204="","",MAX($A$8:A203)+1)</f>
        <v/>
      </c>
      <c r="B204" s="73"/>
      <c r="C204" s="368"/>
      <c r="D204" s="141"/>
      <c r="E204" s="314" t="str">
        <f t="shared" si="54"/>
        <v/>
      </c>
      <c r="F204" s="314" t="str">
        <f t="shared" si="55"/>
        <v/>
      </c>
      <c r="G204" s="368"/>
      <c r="H204" s="6" t="str">
        <f t="shared" si="56"/>
        <v/>
      </c>
      <c r="I204" s="5" t="str">
        <f t="shared" si="57"/>
        <v/>
      </c>
      <c r="J204" s="338"/>
      <c r="K204" s="72" t="s">
        <v>29</v>
      </c>
      <c r="L204" s="314">
        <f t="shared" si="58"/>
        <v>0</v>
      </c>
      <c r="M204" s="274"/>
      <c r="N204" s="274"/>
      <c r="O204" s="6" t="e">
        <f t="shared" si="64"/>
        <v>#VALUE!</v>
      </c>
      <c r="P204" s="33" t="s">
        <v>13</v>
      </c>
      <c r="Q204" s="314">
        <f t="shared" si="59"/>
        <v>0</v>
      </c>
      <c r="R204" s="4" t="s">
        <v>52</v>
      </c>
      <c r="S204" s="5">
        <f t="shared" si="60"/>
        <v>0</v>
      </c>
      <c r="T204" s="41" t="str">
        <f t="shared" si="61"/>
        <v/>
      </c>
      <c r="U204" s="41" t="str">
        <f t="shared" si="62"/>
        <v/>
      </c>
      <c r="V204" s="41" t="str">
        <f t="shared" si="65"/>
        <v/>
      </c>
      <c r="W204" s="41" t="str">
        <f t="shared" si="66"/>
        <v/>
      </c>
      <c r="X204" s="291"/>
      <c r="Y204" s="41" t="str">
        <f t="shared" si="63"/>
        <v/>
      </c>
      <c r="Z204" s="286" t="str">
        <f t="shared" si="67"/>
        <v/>
      </c>
      <c r="AA204" s="368"/>
      <c r="AB204" s="41" t="str">
        <f t="shared" si="68"/>
        <v/>
      </c>
      <c r="AC204" s="41" t="str">
        <f t="shared" si="69"/>
        <v/>
      </c>
      <c r="AD204" s="41" t="str">
        <f t="shared" si="70"/>
        <v/>
      </c>
      <c r="AE204" s="41" t="str">
        <f t="shared" si="71"/>
        <v/>
      </c>
      <c r="AF204" s="10"/>
      <c r="AG204" s="10"/>
      <c r="AH204" s="10"/>
      <c r="AI204" s="10"/>
      <c r="AJ204" s="10"/>
      <c r="AK204" s="10"/>
      <c r="AL204" s="10"/>
      <c r="AM204" s="10"/>
      <c r="AN204" s="10"/>
    </row>
    <row r="205" spans="1:40" ht="26.25" customHeight="1" x14ac:dyDescent="0.25">
      <c r="A205" s="74" t="str">
        <f>IF(B205="","",MAX($A$8:A204)+1)</f>
        <v/>
      </c>
      <c r="B205" s="73"/>
      <c r="C205" s="368"/>
      <c r="D205" s="141"/>
      <c r="E205" s="314" t="str">
        <f t="shared" si="54"/>
        <v/>
      </c>
      <c r="F205" s="314" t="str">
        <f t="shared" si="55"/>
        <v/>
      </c>
      <c r="G205" s="368"/>
      <c r="H205" s="6" t="str">
        <f t="shared" si="56"/>
        <v/>
      </c>
      <c r="I205" s="5" t="str">
        <f t="shared" si="57"/>
        <v/>
      </c>
      <c r="J205" s="338"/>
      <c r="K205" s="72" t="s">
        <v>29</v>
      </c>
      <c r="L205" s="314">
        <f t="shared" si="58"/>
        <v>0</v>
      </c>
      <c r="M205" s="274"/>
      <c r="N205" s="274"/>
      <c r="O205" s="6" t="e">
        <f t="shared" si="64"/>
        <v>#VALUE!</v>
      </c>
      <c r="P205" s="33" t="s">
        <v>13</v>
      </c>
      <c r="Q205" s="314">
        <f t="shared" si="59"/>
        <v>0</v>
      </c>
      <c r="R205" s="4" t="s">
        <v>52</v>
      </c>
      <c r="S205" s="5">
        <f t="shared" si="60"/>
        <v>0</v>
      </c>
      <c r="T205" s="41" t="str">
        <f t="shared" si="61"/>
        <v/>
      </c>
      <c r="U205" s="41" t="str">
        <f t="shared" si="62"/>
        <v/>
      </c>
      <c r="V205" s="41" t="str">
        <f t="shared" si="65"/>
        <v/>
      </c>
      <c r="W205" s="41" t="str">
        <f t="shared" si="66"/>
        <v/>
      </c>
      <c r="X205" s="291"/>
      <c r="Y205" s="41" t="str">
        <f t="shared" si="63"/>
        <v/>
      </c>
      <c r="Z205" s="286" t="str">
        <f t="shared" si="67"/>
        <v/>
      </c>
      <c r="AA205" s="368"/>
      <c r="AB205" s="41" t="str">
        <f t="shared" si="68"/>
        <v/>
      </c>
      <c r="AC205" s="41" t="str">
        <f t="shared" si="69"/>
        <v/>
      </c>
      <c r="AD205" s="41" t="str">
        <f t="shared" si="70"/>
        <v/>
      </c>
      <c r="AE205" s="41" t="str">
        <f t="shared" si="71"/>
        <v/>
      </c>
      <c r="AF205" s="10"/>
      <c r="AG205" s="10"/>
      <c r="AH205" s="10"/>
      <c r="AI205" s="10"/>
      <c r="AJ205" s="10"/>
      <c r="AK205" s="10"/>
      <c r="AL205" s="10"/>
      <c r="AM205" s="10"/>
      <c r="AN205" s="10"/>
    </row>
    <row r="206" spans="1:40" ht="26.25" customHeight="1" x14ac:dyDescent="0.25">
      <c r="A206" s="74" t="str">
        <f>IF(B206="","",MAX($A$8:A205)+1)</f>
        <v/>
      </c>
      <c r="B206" s="73"/>
      <c r="C206" s="368"/>
      <c r="D206" s="141"/>
      <c r="E206" s="314" t="str">
        <f t="shared" si="54"/>
        <v/>
      </c>
      <c r="F206" s="314" t="str">
        <f t="shared" si="55"/>
        <v/>
      </c>
      <c r="G206" s="368"/>
      <c r="H206" s="6" t="str">
        <f t="shared" si="56"/>
        <v/>
      </c>
      <c r="I206" s="5" t="str">
        <f t="shared" si="57"/>
        <v/>
      </c>
      <c r="J206" s="338"/>
      <c r="K206" s="72" t="s">
        <v>29</v>
      </c>
      <c r="L206" s="314">
        <f t="shared" si="58"/>
        <v>0</v>
      </c>
      <c r="M206" s="274"/>
      <c r="N206" s="274"/>
      <c r="O206" s="6" t="e">
        <f t="shared" si="64"/>
        <v>#VALUE!</v>
      </c>
      <c r="P206" s="33" t="s">
        <v>13</v>
      </c>
      <c r="Q206" s="314">
        <f t="shared" si="59"/>
        <v>0</v>
      </c>
      <c r="R206" s="4" t="s">
        <v>52</v>
      </c>
      <c r="S206" s="5">
        <f t="shared" si="60"/>
        <v>0</v>
      </c>
      <c r="T206" s="41" t="str">
        <f t="shared" si="61"/>
        <v/>
      </c>
      <c r="U206" s="41" t="str">
        <f t="shared" si="62"/>
        <v/>
      </c>
      <c r="V206" s="41" t="str">
        <f t="shared" si="65"/>
        <v/>
      </c>
      <c r="W206" s="41" t="str">
        <f t="shared" si="66"/>
        <v/>
      </c>
      <c r="X206" s="291"/>
      <c r="Y206" s="41" t="str">
        <f t="shared" si="63"/>
        <v/>
      </c>
      <c r="Z206" s="286" t="str">
        <f t="shared" si="67"/>
        <v/>
      </c>
      <c r="AA206" s="368"/>
      <c r="AB206" s="41" t="str">
        <f t="shared" si="68"/>
        <v/>
      </c>
      <c r="AC206" s="41" t="str">
        <f t="shared" si="69"/>
        <v/>
      </c>
      <c r="AD206" s="41" t="str">
        <f t="shared" si="70"/>
        <v/>
      </c>
      <c r="AE206" s="41" t="str">
        <f t="shared" si="71"/>
        <v/>
      </c>
      <c r="AF206" s="10"/>
      <c r="AG206" s="10"/>
      <c r="AH206" s="10"/>
      <c r="AI206" s="10"/>
      <c r="AJ206" s="10"/>
      <c r="AK206" s="10"/>
      <c r="AL206" s="10"/>
      <c r="AM206" s="10"/>
      <c r="AN206" s="10"/>
    </row>
    <row r="207" spans="1:40" ht="26.25" customHeight="1" x14ac:dyDescent="0.25">
      <c r="A207" s="74" t="str">
        <f>IF(B207="","",MAX($A$8:A206)+1)</f>
        <v/>
      </c>
      <c r="B207" s="73"/>
      <c r="C207" s="368"/>
      <c r="D207" s="141"/>
      <c r="E207" s="314" t="str">
        <f t="shared" si="54"/>
        <v/>
      </c>
      <c r="F207" s="314" t="str">
        <f t="shared" si="55"/>
        <v/>
      </c>
      <c r="G207" s="368"/>
      <c r="H207" s="6" t="str">
        <f t="shared" si="56"/>
        <v/>
      </c>
      <c r="I207" s="5" t="str">
        <f t="shared" si="57"/>
        <v/>
      </c>
      <c r="J207" s="338"/>
      <c r="K207" s="72" t="s">
        <v>29</v>
      </c>
      <c r="L207" s="314">
        <f t="shared" si="58"/>
        <v>0</v>
      </c>
      <c r="M207" s="274"/>
      <c r="N207" s="274"/>
      <c r="O207" s="6" t="e">
        <f t="shared" si="64"/>
        <v>#VALUE!</v>
      </c>
      <c r="P207" s="33" t="s">
        <v>13</v>
      </c>
      <c r="Q207" s="314">
        <f t="shared" si="59"/>
        <v>0</v>
      </c>
      <c r="R207" s="4" t="s">
        <v>52</v>
      </c>
      <c r="S207" s="5">
        <f t="shared" si="60"/>
        <v>0</v>
      </c>
      <c r="T207" s="41" t="str">
        <f t="shared" si="61"/>
        <v/>
      </c>
      <c r="U207" s="41" t="str">
        <f t="shared" si="62"/>
        <v/>
      </c>
      <c r="V207" s="41" t="str">
        <f t="shared" si="65"/>
        <v/>
      </c>
      <c r="W207" s="41" t="str">
        <f t="shared" si="66"/>
        <v/>
      </c>
      <c r="X207" s="291"/>
      <c r="Y207" s="41" t="str">
        <f t="shared" si="63"/>
        <v/>
      </c>
      <c r="Z207" s="286" t="str">
        <f t="shared" si="67"/>
        <v/>
      </c>
      <c r="AA207" s="368"/>
      <c r="AB207" s="41" t="str">
        <f t="shared" si="68"/>
        <v/>
      </c>
      <c r="AC207" s="41" t="str">
        <f t="shared" si="69"/>
        <v/>
      </c>
      <c r="AD207" s="41" t="str">
        <f t="shared" si="70"/>
        <v/>
      </c>
      <c r="AE207" s="41" t="str">
        <f t="shared" si="71"/>
        <v/>
      </c>
      <c r="AF207" s="10"/>
      <c r="AG207" s="10"/>
      <c r="AH207" s="10"/>
      <c r="AI207" s="10"/>
      <c r="AJ207" s="10"/>
      <c r="AK207" s="10"/>
      <c r="AL207" s="10"/>
      <c r="AM207" s="10"/>
      <c r="AN207" s="10"/>
    </row>
    <row r="208" spans="1:40" ht="26.25" customHeight="1" x14ac:dyDescent="0.25">
      <c r="A208" s="74" t="str">
        <f>IF(B208="","",MAX($A$8:A207)+1)</f>
        <v/>
      </c>
      <c r="B208" s="73"/>
      <c r="C208" s="368"/>
      <c r="D208" s="141"/>
      <c r="E208" s="314" t="str">
        <f t="shared" si="54"/>
        <v/>
      </c>
      <c r="F208" s="314" t="str">
        <f t="shared" si="55"/>
        <v/>
      </c>
      <c r="G208" s="368"/>
      <c r="H208" s="6" t="str">
        <f t="shared" si="56"/>
        <v/>
      </c>
      <c r="I208" s="5" t="str">
        <f t="shared" si="57"/>
        <v/>
      </c>
      <c r="J208" s="338"/>
      <c r="K208" s="72" t="s">
        <v>29</v>
      </c>
      <c r="L208" s="314">
        <f t="shared" si="58"/>
        <v>0</v>
      </c>
      <c r="M208" s="274"/>
      <c r="N208" s="274"/>
      <c r="O208" s="6" t="e">
        <f t="shared" si="64"/>
        <v>#VALUE!</v>
      </c>
      <c r="P208" s="33" t="s">
        <v>13</v>
      </c>
      <c r="Q208" s="314">
        <f t="shared" si="59"/>
        <v>0</v>
      </c>
      <c r="R208" s="4" t="s">
        <v>52</v>
      </c>
      <c r="S208" s="5">
        <f t="shared" si="60"/>
        <v>0</v>
      </c>
      <c r="T208" s="41" t="str">
        <f t="shared" si="61"/>
        <v/>
      </c>
      <c r="U208" s="41" t="str">
        <f t="shared" si="62"/>
        <v/>
      </c>
      <c r="V208" s="41" t="str">
        <f t="shared" si="65"/>
        <v/>
      </c>
      <c r="W208" s="41" t="str">
        <f t="shared" si="66"/>
        <v/>
      </c>
      <c r="X208" s="291"/>
      <c r="Y208" s="41" t="str">
        <f t="shared" si="63"/>
        <v/>
      </c>
      <c r="Z208" s="286" t="str">
        <f t="shared" si="67"/>
        <v/>
      </c>
      <c r="AA208" s="368"/>
      <c r="AB208" s="41" t="str">
        <f t="shared" si="68"/>
        <v/>
      </c>
      <c r="AC208" s="41" t="str">
        <f t="shared" si="69"/>
        <v/>
      </c>
      <c r="AD208" s="41" t="str">
        <f t="shared" si="70"/>
        <v/>
      </c>
      <c r="AE208" s="41" t="str">
        <f t="shared" si="71"/>
        <v/>
      </c>
      <c r="AF208" s="10"/>
      <c r="AG208" s="10"/>
      <c r="AH208" s="10"/>
      <c r="AI208" s="10"/>
      <c r="AJ208" s="10"/>
      <c r="AK208" s="10"/>
      <c r="AL208" s="10"/>
      <c r="AM208" s="10"/>
      <c r="AN208" s="10"/>
    </row>
    <row r="209" spans="1:40" ht="26.25" customHeight="1" x14ac:dyDescent="0.25">
      <c r="A209" s="74" t="str">
        <f>IF(B209="","",MAX($A$8:A208)+1)</f>
        <v/>
      </c>
      <c r="B209" s="73"/>
      <c r="C209" s="368"/>
      <c r="D209" s="141"/>
      <c r="E209" s="314" t="str">
        <f t="shared" si="54"/>
        <v/>
      </c>
      <c r="F209" s="314" t="str">
        <f t="shared" si="55"/>
        <v/>
      </c>
      <c r="G209" s="368"/>
      <c r="H209" s="6" t="str">
        <f t="shared" si="56"/>
        <v/>
      </c>
      <c r="I209" s="5" t="str">
        <f t="shared" si="57"/>
        <v/>
      </c>
      <c r="J209" s="338"/>
      <c r="K209" s="72" t="s">
        <v>29</v>
      </c>
      <c r="L209" s="314">
        <f t="shared" si="58"/>
        <v>0</v>
      </c>
      <c r="M209" s="274"/>
      <c r="N209" s="274"/>
      <c r="O209" s="6" t="e">
        <f t="shared" si="64"/>
        <v>#VALUE!</v>
      </c>
      <c r="P209" s="33" t="s">
        <v>13</v>
      </c>
      <c r="Q209" s="314">
        <f t="shared" si="59"/>
        <v>0</v>
      </c>
      <c r="R209" s="4" t="s">
        <v>52</v>
      </c>
      <c r="S209" s="5">
        <f t="shared" si="60"/>
        <v>0</v>
      </c>
      <c r="T209" s="41" t="str">
        <f t="shared" si="61"/>
        <v/>
      </c>
      <c r="U209" s="41" t="str">
        <f t="shared" si="62"/>
        <v/>
      </c>
      <c r="V209" s="41" t="str">
        <f t="shared" si="65"/>
        <v/>
      </c>
      <c r="W209" s="41" t="str">
        <f t="shared" si="66"/>
        <v/>
      </c>
      <c r="X209" s="291"/>
      <c r="Y209" s="41" t="str">
        <f t="shared" si="63"/>
        <v/>
      </c>
      <c r="Z209" s="286" t="str">
        <f t="shared" si="67"/>
        <v/>
      </c>
      <c r="AA209" s="368"/>
      <c r="AB209" s="41" t="str">
        <f t="shared" si="68"/>
        <v/>
      </c>
      <c r="AC209" s="41" t="str">
        <f t="shared" si="69"/>
        <v/>
      </c>
      <c r="AD209" s="41" t="str">
        <f t="shared" si="70"/>
        <v/>
      </c>
      <c r="AE209" s="41" t="str">
        <f t="shared" si="71"/>
        <v/>
      </c>
      <c r="AF209" s="10"/>
      <c r="AG209" s="10"/>
      <c r="AH209" s="10"/>
      <c r="AI209" s="10"/>
      <c r="AJ209" s="10"/>
      <c r="AK209" s="10"/>
      <c r="AL209" s="10"/>
      <c r="AM209" s="10"/>
      <c r="AN209" s="10"/>
    </row>
    <row r="210" spans="1:40" ht="26.25" customHeight="1" x14ac:dyDescent="0.25">
      <c r="A210" s="74" t="str">
        <f>IF(B210="","",MAX($A$8:A209)+1)</f>
        <v/>
      </c>
      <c r="B210" s="73"/>
      <c r="C210" s="368"/>
      <c r="D210" s="141"/>
      <c r="E210" s="314" t="str">
        <f t="shared" si="54"/>
        <v/>
      </c>
      <c r="F210" s="314" t="str">
        <f t="shared" si="55"/>
        <v/>
      </c>
      <c r="G210" s="368"/>
      <c r="H210" s="6" t="str">
        <f t="shared" si="56"/>
        <v/>
      </c>
      <c r="I210" s="5" t="str">
        <f t="shared" si="57"/>
        <v/>
      </c>
      <c r="J210" s="338"/>
      <c r="K210" s="72" t="s">
        <v>29</v>
      </c>
      <c r="L210" s="314">
        <f t="shared" si="58"/>
        <v>0</v>
      </c>
      <c r="M210" s="274"/>
      <c r="N210" s="274"/>
      <c r="O210" s="6" t="e">
        <f t="shared" si="64"/>
        <v>#VALUE!</v>
      </c>
      <c r="P210" s="33" t="s">
        <v>13</v>
      </c>
      <c r="Q210" s="314">
        <f t="shared" si="59"/>
        <v>0</v>
      </c>
      <c r="R210" s="4" t="s">
        <v>52</v>
      </c>
      <c r="S210" s="5">
        <f t="shared" si="60"/>
        <v>0</v>
      </c>
      <c r="T210" s="41" t="str">
        <f t="shared" si="61"/>
        <v/>
      </c>
      <c r="U210" s="41" t="str">
        <f t="shared" si="62"/>
        <v/>
      </c>
      <c r="V210" s="41" t="str">
        <f t="shared" si="65"/>
        <v/>
      </c>
      <c r="W210" s="41" t="str">
        <f t="shared" si="66"/>
        <v/>
      </c>
      <c r="X210" s="291"/>
      <c r="Y210" s="41" t="str">
        <f t="shared" si="63"/>
        <v/>
      </c>
      <c r="Z210" s="286" t="str">
        <f t="shared" si="67"/>
        <v/>
      </c>
      <c r="AA210" s="368"/>
      <c r="AB210" s="41" t="str">
        <f t="shared" si="68"/>
        <v/>
      </c>
      <c r="AC210" s="41" t="str">
        <f t="shared" si="69"/>
        <v/>
      </c>
      <c r="AD210" s="41" t="str">
        <f t="shared" si="70"/>
        <v/>
      </c>
      <c r="AE210" s="41" t="str">
        <f t="shared" si="71"/>
        <v/>
      </c>
      <c r="AF210" s="10"/>
      <c r="AG210" s="10"/>
      <c r="AH210" s="10"/>
      <c r="AI210" s="10"/>
      <c r="AJ210" s="10"/>
      <c r="AK210" s="10"/>
      <c r="AL210" s="10"/>
      <c r="AM210" s="10"/>
      <c r="AN210" s="10"/>
    </row>
    <row r="211" spans="1:40" ht="26.25" customHeight="1" x14ac:dyDescent="0.25">
      <c r="A211" s="74" t="str">
        <f>IF(B211="","",MAX($A$8:A210)+1)</f>
        <v/>
      </c>
      <c r="B211" s="73"/>
      <c r="C211" s="368"/>
      <c r="D211" s="141"/>
      <c r="E211" s="314" t="str">
        <f t="shared" si="54"/>
        <v/>
      </c>
      <c r="F211" s="314" t="str">
        <f t="shared" si="55"/>
        <v/>
      </c>
      <c r="G211" s="368"/>
      <c r="H211" s="6" t="str">
        <f t="shared" si="56"/>
        <v/>
      </c>
      <c r="I211" s="5" t="str">
        <f t="shared" si="57"/>
        <v/>
      </c>
      <c r="J211" s="338"/>
      <c r="K211" s="72" t="s">
        <v>29</v>
      </c>
      <c r="L211" s="314">
        <f t="shared" si="58"/>
        <v>0</v>
      </c>
      <c r="M211" s="274"/>
      <c r="N211" s="274"/>
      <c r="O211" s="6" t="e">
        <f t="shared" si="64"/>
        <v>#VALUE!</v>
      </c>
      <c r="P211" s="33" t="s">
        <v>13</v>
      </c>
      <c r="Q211" s="314">
        <f t="shared" si="59"/>
        <v>0</v>
      </c>
      <c r="R211" s="4" t="s">
        <v>52</v>
      </c>
      <c r="S211" s="5">
        <f t="shared" si="60"/>
        <v>0</v>
      </c>
      <c r="T211" s="41" t="str">
        <f t="shared" si="61"/>
        <v/>
      </c>
      <c r="U211" s="41" t="str">
        <f t="shared" si="62"/>
        <v/>
      </c>
      <c r="V211" s="41" t="str">
        <f t="shared" si="65"/>
        <v/>
      </c>
      <c r="W211" s="41" t="str">
        <f t="shared" si="66"/>
        <v/>
      </c>
      <c r="X211" s="291"/>
      <c r="Y211" s="41" t="str">
        <f t="shared" si="63"/>
        <v/>
      </c>
      <c r="Z211" s="286" t="str">
        <f t="shared" si="67"/>
        <v/>
      </c>
      <c r="AA211" s="368"/>
      <c r="AB211" s="41" t="str">
        <f t="shared" si="68"/>
        <v/>
      </c>
      <c r="AC211" s="41" t="str">
        <f t="shared" si="69"/>
        <v/>
      </c>
      <c r="AD211" s="41" t="str">
        <f t="shared" si="70"/>
        <v/>
      </c>
      <c r="AE211" s="41" t="str">
        <f t="shared" si="71"/>
        <v/>
      </c>
      <c r="AF211" s="10"/>
      <c r="AG211" s="10"/>
      <c r="AH211" s="10"/>
      <c r="AI211" s="10"/>
      <c r="AJ211" s="10"/>
      <c r="AK211" s="10"/>
      <c r="AL211" s="10"/>
      <c r="AM211" s="10"/>
      <c r="AN211" s="10"/>
    </row>
    <row r="212" spans="1:40" ht="26.25" customHeight="1" x14ac:dyDescent="0.25">
      <c r="A212" s="74" t="str">
        <f>IF(B212="","",MAX($A$8:A211)+1)</f>
        <v/>
      </c>
      <c r="B212" s="73"/>
      <c r="C212" s="368"/>
      <c r="D212" s="141"/>
      <c r="E212" s="314" t="str">
        <f t="shared" si="54"/>
        <v/>
      </c>
      <c r="F212" s="314" t="str">
        <f t="shared" si="55"/>
        <v/>
      </c>
      <c r="G212" s="368"/>
      <c r="H212" s="6" t="str">
        <f t="shared" si="56"/>
        <v/>
      </c>
      <c r="I212" s="5" t="str">
        <f t="shared" si="57"/>
        <v/>
      </c>
      <c r="J212" s="338"/>
      <c r="K212" s="72" t="s">
        <v>29</v>
      </c>
      <c r="L212" s="314">
        <f t="shared" si="58"/>
        <v>0</v>
      </c>
      <c r="M212" s="274"/>
      <c r="N212" s="274"/>
      <c r="O212" s="6" t="e">
        <f t="shared" si="64"/>
        <v>#VALUE!</v>
      </c>
      <c r="P212" s="33" t="s">
        <v>13</v>
      </c>
      <c r="Q212" s="314">
        <f t="shared" si="59"/>
        <v>0</v>
      </c>
      <c r="R212" s="4" t="s">
        <v>52</v>
      </c>
      <c r="S212" s="5">
        <f t="shared" si="60"/>
        <v>0</v>
      </c>
      <c r="T212" s="41" t="str">
        <f t="shared" si="61"/>
        <v/>
      </c>
      <c r="U212" s="41" t="str">
        <f t="shared" si="62"/>
        <v/>
      </c>
      <c r="V212" s="41" t="str">
        <f t="shared" si="65"/>
        <v/>
      </c>
      <c r="W212" s="41" t="str">
        <f t="shared" si="66"/>
        <v/>
      </c>
      <c r="X212" s="291"/>
      <c r="Y212" s="41" t="str">
        <f t="shared" si="63"/>
        <v/>
      </c>
      <c r="Z212" s="286" t="str">
        <f t="shared" si="67"/>
        <v/>
      </c>
      <c r="AA212" s="368"/>
      <c r="AB212" s="41" t="str">
        <f t="shared" si="68"/>
        <v/>
      </c>
      <c r="AC212" s="41" t="str">
        <f t="shared" si="69"/>
        <v/>
      </c>
      <c r="AD212" s="41" t="str">
        <f t="shared" si="70"/>
        <v/>
      </c>
      <c r="AE212" s="41" t="str">
        <f t="shared" si="71"/>
        <v/>
      </c>
      <c r="AF212" s="10"/>
      <c r="AG212" s="10"/>
      <c r="AH212" s="10"/>
      <c r="AI212" s="10"/>
      <c r="AJ212" s="10"/>
      <c r="AK212" s="10"/>
      <c r="AL212" s="10"/>
      <c r="AM212" s="10"/>
      <c r="AN212" s="10"/>
    </row>
    <row r="213" spans="1:40" ht="26.25" customHeight="1" x14ac:dyDescent="0.25">
      <c r="A213" s="74" t="str">
        <f>IF(B213="","",MAX($A$8:A212)+1)</f>
        <v/>
      </c>
      <c r="B213" s="73"/>
      <c r="C213" s="368"/>
      <c r="D213" s="141"/>
      <c r="E213" s="314" t="str">
        <f t="shared" si="54"/>
        <v/>
      </c>
      <c r="F213" s="314" t="str">
        <f t="shared" si="55"/>
        <v/>
      </c>
      <c r="G213" s="368"/>
      <c r="H213" s="6" t="str">
        <f t="shared" si="56"/>
        <v/>
      </c>
      <c r="I213" s="5" t="str">
        <f t="shared" si="57"/>
        <v/>
      </c>
      <c r="J213" s="338"/>
      <c r="K213" s="72" t="s">
        <v>29</v>
      </c>
      <c r="L213" s="314">
        <f t="shared" si="58"/>
        <v>0</v>
      </c>
      <c r="M213" s="274"/>
      <c r="N213" s="274"/>
      <c r="O213" s="6" t="e">
        <f t="shared" si="64"/>
        <v>#VALUE!</v>
      </c>
      <c r="P213" s="33" t="s">
        <v>13</v>
      </c>
      <c r="Q213" s="314">
        <f t="shared" si="59"/>
        <v>0</v>
      </c>
      <c r="R213" s="4" t="s">
        <v>52</v>
      </c>
      <c r="S213" s="5">
        <f t="shared" si="60"/>
        <v>0</v>
      </c>
      <c r="T213" s="41" t="str">
        <f t="shared" si="61"/>
        <v/>
      </c>
      <c r="U213" s="41" t="str">
        <f t="shared" si="62"/>
        <v/>
      </c>
      <c r="V213" s="41" t="str">
        <f t="shared" si="65"/>
        <v/>
      </c>
      <c r="W213" s="41" t="str">
        <f t="shared" si="66"/>
        <v/>
      </c>
      <c r="X213" s="291"/>
      <c r="Y213" s="41" t="str">
        <f t="shared" si="63"/>
        <v/>
      </c>
      <c r="Z213" s="286" t="str">
        <f t="shared" si="67"/>
        <v/>
      </c>
      <c r="AA213" s="368"/>
      <c r="AB213" s="41" t="str">
        <f t="shared" si="68"/>
        <v/>
      </c>
      <c r="AC213" s="41" t="str">
        <f t="shared" si="69"/>
        <v/>
      </c>
      <c r="AD213" s="41" t="str">
        <f t="shared" si="70"/>
        <v/>
      </c>
      <c r="AE213" s="41" t="str">
        <f t="shared" si="71"/>
        <v/>
      </c>
      <c r="AF213" s="10"/>
      <c r="AG213" s="10"/>
      <c r="AH213" s="10"/>
      <c r="AI213" s="10"/>
      <c r="AJ213" s="10"/>
      <c r="AK213" s="10"/>
      <c r="AL213" s="10"/>
      <c r="AM213" s="10"/>
      <c r="AN213" s="10"/>
    </row>
    <row r="214" spans="1:40" ht="26.25" customHeight="1" x14ac:dyDescent="0.25">
      <c r="A214" s="74" t="str">
        <f>IF(B214="","",MAX($A$8:A213)+1)</f>
        <v/>
      </c>
      <c r="B214" s="73"/>
      <c r="C214" s="368"/>
      <c r="D214" s="141"/>
      <c r="E214" s="314" t="str">
        <f t="shared" si="54"/>
        <v/>
      </c>
      <c r="F214" s="314" t="str">
        <f t="shared" si="55"/>
        <v/>
      </c>
      <c r="G214" s="368"/>
      <c r="H214" s="6" t="str">
        <f t="shared" si="56"/>
        <v/>
      </c>
      <c r="I214" s="5" t="str">
        <f t="shared" si="57"/>
        <v/>
      </c>
      <c r="J214" s="338"/>
      <c r="K214" s="72" t="s">
        <v>29</v>
      </c>
      <c r="L214" s="314">
        <f t="shared" si="58"/>
        <v>0</v>
      </c>
      <c r="M214" s="274"/>
      <c r="N214" s="274"/>
      <c r="O214" s="6" t="e">
        <f t="shared" si="64"/>
        <v>#VALUE!</v>
      </c>
      <c r="P214" s="33" t="s">
        <v>13</v>
      </c>
      <c r="Q214" s="314">
        <f t="shared" si="59"/>
        <v>0</v>
      </c>
      <c r="R214" s="4" t="s">
        <v>52</v>
      </c>
      <c r="S214" s="5">
        <f t="shared" si="60"/>
        <v>0</v>
      </c>
      <c r="T214" s="41" t="str">
        <f t="shared" si="61"/>
        <v/>
      </c>
      <c r="U214" s="41" t="str">
        <f t="shared" si="62"/>
        <v/>
      </c>
      <c r="V214" s="41" t="str">
        <f t="shared" si="65"/>
        <v/>
      </c>
      <c r="W214" s="41" t="str">
        <f t="shared" si="66"/>
        <v/>
      </c>
      <c r="X214" s="291"/>
      <c r="Y214" s="41" t="str">
        <f t="shared" si="63"/>
        <v/>
      </c>
      <c r="Z214" s="286" t="str">
        <f t="shared" si="67"/>
        <v/>
      </c>
      <c r="AA214" s="368"/>
      <c r="AB214" s="41" t="str">
        <f t="shared" si="68"/>
        <v/>
      </c>
      <c r="AC214" s="41" t="str">
        <f t="shared" si="69"/>
        <v/>
      </c>
      <c r="AD214" s="41" t="str">
        <f t="shared" si="70"/>
        <v/>
      </c>
      <c r="AE214" s="41" t="str">
        <f t="shared" si="71"/>
        <v/>
      </c>
      <c r="AF214" s="10"/>
      <c r="AG214" s="10"/>
      <c r="AH214" s="10"/>
      <c r="AI214" s="10"/>
      <c r="AJ214" s="10"/>
      <c r="AK214" s="10"/>
      <c r="AL214" s="10"/>
      <c r="AM214" s="10"/>
      <c r="AN214" s="10"/>
    </row>
    <row r="215" spans="1:40" ht="26.25" customHeight="1" x14ac:dyDescent="0.25">
      <c r="A215" s="74" t="str">
        <f>IF(B215="","",MAX($A$8:A214)+1)</f>
        <v/>
      </c>
      <c r="B215" s="73"/>
      <c r="C215" s="368"/>
      <c r="D215" s="141"/>
      <c r="E215" s="314" t="str">
        <f t="shared" si="54"/>
        <v/>
      </c>
      <c r="F215" s="314" t="str">
        <f t="shared" si="55"/>
        <v/>
      </c>
      <c r="G215" s="368"/>
      <c r="H215" s="6" t="str">
        <f t="shared" si="56"/>
        <v/>
      </c>
      <c r="I215" s="5" t="str">
        <f t="shared" si="57"/>
        <v/>
      </c>
      <c r="J215" s="338"/>
      <c r="K215" s="72" t="s">
        <v>29</v>
      </c>
      <c r="L215" s="314">
        <f t="shared" si="58"/>
        <v>0</v>
      </c>
      <c r="M215" s="274"/>
      <c r="N215" s="274"/>
      <c r="O215" s="6" t="e">
        <f t="shared" si="64"/>
        <v>#VALUE!</v>
      </c>
      <c r="P215" s="33" t="s">
        <v>13</v>
      </c>
      <c r="Q215" s="314">
        <f t="shared" si="59"/>
        <v>0</v>
      </c>
      <c r="R215" s="4" t="s">
        <v>52</v>
      </c>
      <c r="S215" s="5">
        <f t="shared" si="60"/>
        <v>0</v>
      </c>
      <c r="T215" s="41" t="str">
        <f t="shared" si="61"/>
        <v/>
      </c>
      <c r="U215" s="41" t="str">
        <f t="shared" si="62"/>
        <v/>
      </c>
      <c r="V215" s="41" t="str">
        <f t="shared" si="65"/>
        <v/>
      </c>
      <c r="W215" s="41" t="str">
        <f t="shared" si="66"/>
        <v/>
      </c>
      <c r="X215" s="291"/>
      <c r="Y215" s="41" t="str">
        <f t="shared" si="63"/>
        <v/>
      </c>
      <c r="Z215" s="286" t="str">
        <f t="shared" si="67"/>
        <v/>
      </c>
      <c r="AA215" s="368"/>
      <c r="AB215" s="41" t="str">
        <f t="shared" si="68"/>
        <v/>
      </c>
      <c r="AC215" s="41" t="str">
        <f t="shared" si="69"/>
        <v/>
      </c>
      <c r="AD215" s="41" t="str">
        <f t="shared" si="70"/>
        <v/>
      </c>
      <c r="AE215" s="41" t="str">
        <f t="shared" si="71"/>
        <v/>
      </c>
      <c r="AF215" s="10"/>
      <c r="AG215" s="10"/>
      <c r="AH215" s="10"/>
      <c r="AI215" s="10"/>
      <c r="AJ215" s="10"/>
      <c r="AK215" s="10"/>
      <c r="AL215" s="10"/>
      <c r="AM215" s="10"/>
      <c r="AN215" s="10"/>
    </row>
    <row r="216" spans="1:40" ht="26.25" customHeight="1" x14ac:dyDescent="0.25">
      <c r="A216" s="74" t="str">
        <f>IF(B216="","",MAX($A$8:A215)+1)</f>
        <v/>
      </c>
      <c r="B216" s="73"/>
      <c r="C216" s="368"/>
      <c r="D216" s="141"/>
      <c r="E216" s="314" t="str">
        <f t="shared" si="54"/>
        <v/>
      </c>
      <c r="F216" s="314" t="str">
        <f t="shared" si="55"/>
        <v/>
      </c>
      <c r="G216" s="368"/>
      <c r="H216" s="6" t="str">
        <f t="shared" si="56"/>
        <v/>
      </c>
      <c r="I216" s="5" t="str">
        <f t="shared" si="57"/>
        <v/>
      </c>
      <c r="J216" s="338"/>
      <c r="K216" s="72" t="s">
        <v>29</v>
      </c>
      <c r="L216" s="314">
        <f t="shared" si="58"/>
        <v>0</v>
      </c>
      <c r="M216" s="274"/>
      <c r="N216" s="274"/>
      <c r="O216" s="6" t="e">
        <f t="shared" si="64"/>
        <v>#VALUE!</v>
      </c>
      <c r="P216" s="33" t="s">
        <v>13</v>
      </c>
      <c r="Q216" s="314">
        <f t="shared" si="59"/>
        <v>0</v>
      </c>
      <c r="R216" s="4" t="s">
        <v>52</v>
      </c>
      <c r="S216" s="5">
        <f t="shared" si="60"/>
        <v>0</v>
      </c>
      <c r="T216" s="41" t="str">
        <f t="shared" si="61"/>
        <v/>
      </c>
      <c r="U216" s="41" t="str">
        <f t="shared" si="62"/>
        <v/>
      </c>
      <c r="V216" s="41" t="str">
        <f t="shared" si="65"/>
        <v/>
      </c>
      <c r="W216" s="41" t="str">
        <f t="shared" si="66"/>
        <v/>
      </c>
      <c r="X216" s="291"/>
      <c r="Y216" s="41" t="str">
        <f t="shared" si="63"/>
        <v/>
      </c>
      <c r="Z216" s="286" t="str">
        <f t="shared" si="67"/>
        <v/>
      </c>
      <c r="AA216" s="368"/>
      <c r="AB216" s="41" t="str">
        <f t="shared" si="68"/>
        <v/>
      </c>
      <c r="AC216" s="41" t="str">
        <f t="shared" si="69"/>
        <v/>
      </c>
      <c r="AD216" s="41" t="str">
        <f t="shared" si="70"/>
        <v/>
      </c>
      <c r="AE216" s="41" t="str">
        <f t="shared" si="71"/>
        <v/>
      </c>
      <c r="AF216" s="10"/>
      <c r="AG216" s="10"/>
      <c r="AH216" s="10"/>
      <c r="AI216" s="10"/>
      <c r="AJ216" s="10"/>
      <c r="AK216" s="10"/>
      <c r="AL216" s="10"/>
      <c r="AM216" s="10"/>
      <c r="AN216" s="10"/>
    </row>
    <row r="217" spans="1:40" ht="26.25" customHeight="1" x14ac:dyDescent="0.25">
      <c r="A217" s="74" t="str">
        <f>IF(B217="","",MAX($A$8:A216)+1)</f>
        <v/>
      </c>
      <c r="B217" s="73"/>
      <c r="C217" s="368"/>
      <c r="D217" s="141"/>
      <c r="E217" s="314" t="str">
        <f t="shared" si="54"/>
        <v/>
      </c>
      <c r="F217" s="314" t="str">
        <f t="shared" si="55"/>
        <v/>
      </c>
      <c r="G217" s="368"/>
      <c r="H217" s="6" t="str">
        <f t="shared" si="56"/>
        <v/>
      </c>
      <c r="I217" s="5" t="str">
        <f t="shared" si="57"/>
        <v/>
      </c>
      <c r="J217" s="338"/>
      <c r="K217" s="72" t="s">
        <v>29</v>
      </c>
      <c r="L217" s="314">
        <f t="shared" si="58"/>
        <v>0</v>
      </c>
      <c r="M217" s="274"/>
      <c r="N217" s="274"/>
      <c r="O217" s="6" t="e">
        <f t="shared" si="64"/>
        <v>#VALUE!</v>
      </c>
      <c r="P217" s="33" t="s">
        <v>13</v>
      </c>
      <c r="Q217" s="314">
        <f t="shared" si="59"/>
        <v>0</v>
      </c>
      <c r="R217" s="4" t="s">
        <v>52</v>
      </c>
      <c r="S217" s="5">
        <f t="shared" si="60"/>
        <v>0</v>
      </c>
      <c r="T217" s="41" t="str">
        <f t="shared" si="61"/>
        <v/>
      </c>
      <c r="U217" s="41" t="str">
        <f t="shared" si="62"/>
        <v/>
      </c>
      <c r="V217" s="41" t="str">
        <f t="shared" si="65"/>
        <v/>
      </c>
      <c r="W217" s="41" t="str">
        <f t="shared" si="66"/>
        <v/>
      </c>
      <c r="X217" s="291"/>
      <c r="Y217" s="41" t="str">
        <f t="shared" si="63"/>
        <v/>
      </c>
      <c r="Z217" s="286" t="str">
        <f t="shared" si="67"/>
        <v/>
      </c>
      <c r="AA217" s="368"/>
      <c r="AB217" s="41" t="str">
        <f t="shared" si="68"/>
        <v/>
      </c>
      <c r="AC217" s="41" t="str">
        <f t="shared" si="69"/>
        <v/>
      </c>
      <c r="AD217" s="41" t="str">
        <f t="shared" si="70"/>
        <v/>
      </c>
      <c r="AE217" s="41" t="str">
        <f t="shared" si="71"/>
        <v/>
      </c>
      <c r="AF217" s="10"/>
      <c r="AG217" s="10"/>
      <c r="AH217" s="10"/>
      <c r="AI217" s="10"/>
      <c r="AJ217" s="10"/>
      <c r="AK217" s="10"/>
      <c r="AL217" s="10"/>
      <c r="AM217" s="10"/>
      <c r="AN217" s="10"/>
    </row>
    <row r="218" spans="1:40" ht="26.25" customHeight="1" x14ac:dyDescent="0.25">
      <c r="A218" s="74" t="str">
        <f>IF(B218="","",MAX($A$8:A217)+1)</f>
        <v/>
      </c>
      <c r="B218" s="73"/>
      <c r="C218" s="368"/>
      <c r="D218" s="141"/>
      <c r="E218" s="314" t="str">
        <f t="shared" si="54"/>
        <v/>
      </c>
      <c r="F218" s="314" t="str">
        <f t="shared" si="55"/>
        <v/>
      </c>
      <c r="G218" s="368"/>
      <c r="H218" s="6" t="str">
        <f t="shared" si="56"/>
        <v/>
      </c>
      <c r="I218" s="5" t="str">
        <f t="shared" si="57"/>
        <v/>
      </c>
      <c r="J218" s="338"/>
      <c r="K218" s="72" t="s">
        <v>29</v>
      </c>
      <c r="L218" s="314">
        <f t="shared" si="58"/>
        <v>0</v>
      </c>
      <c r="M218" s="274"/>
      <c r="N218" s="274"/>
      <c r="O218" s="6" t="e">
        <f t="shared" si="64"/>
        <v>#VALUE!</v>
      </c>
      <c r="P218" s="33" t="s">
        <v>13</v>
      </c>
      <c r="Q218" s="314">
        <f t="shared" si="59"/>
        <v>0</v>
      </c>
      <c r="R218" s="4" t="s">
        <v>52</v>
      </c>
      <c r="S218" s="5">
        <f t="shared" si="60"/>
        <v>0</v>
      </c>
      <c r="T218" s="41" t="str">
        <f t="shared" si="61"/>
        <v/>
      </c>
      <c r="U218" s="41" t="str">
        <f t="shared" si="62"/>
        <v/>
      </c>
      <c r="V218" s="41" t="str">
        <f t="shared" si="65"/>
        <v/>
      </c>
      <c r="W218" s="41" t="str">
        <f t="shared" si="66"/>
        <v/>
      </c>
      <c r="X218" s="291"/>
      <c r="Y218" s="41" t="str">
        <f t="shared" si="63"/>
        <v/>
      </c>
      <c r="Z218" s="286" t="str">
        <f t="shared" si="67"/>
        <v/>
      </c>
      <c r="AA218" s="368"/>
      <c r="AB218" s="41" t="str">
        <f t="shared" si="68"/>
        <v/>
      </c>
      <c r="AC218" s="41" t="str">
        <f t="shared" si="69"/>
        <v/>
      </c>
      <c r="AD218" s="41" t="str">
        <f t="shared" si="70"/>
        <v/>
      </c>
      <c r="AE218" s="41" t="str">
        <f t="shared" si="71"/>
        <v/>
      </c>
      <c r="AF218" s="10"/>
      <c r="AG218" s="10"/>
      <c r="AH218" s="10"/>
      <c r="AI218" s="10"/>
      <c r="AJ218" s="10"/>
      <c r="AK218" s="10"/>
      <c r="AL218" s="10"/>
      <c r="AM218" s="10"/>
      <c r="AN218" s="10"/>
    </row>
    <row r="219" spans="1:40" ht="26.25" customHeight="1" x14ac:dyDescent="0.25">
      <c r="A219" s="74" t="str">
        <f>IF(B219="","",MAX($A$8:A218)+1)</f>
        <v/>
      </c>
      <c r="B219" s="73"/>
      <c r="C219" s="368"/>
      <c r="D219" s="141"/>
      <c r="E219" s="314" t="str">
        <f t="shared" si="54"/>
        <v/>
      </c>
      <c r="F219" s="314" t="str">
        <f t="shared" si="55"/>
        <v/>
      </c>
      <c r="G219" s="368"/>
      <c r="H219" s="6" t="str">
        <f t="shared" si="56"/>
        <v/>
      </c>
      <c r="I219" s="5" t="str">
        <f t="shared" si="57"/>
        <v/>
      </c>
      <c r="J219" s="338"/>
      <c r="K219" s="72" t="s">
        <v>29</v>
      </c>
      <c r="L219" s="314">
        <f t="shared" si="58"/>
        <v>0</v>
      </c>
      <c r="M219" s="274"/>
      <c r="N219" s="274"/>
      <c r="O219" s="6" t="e">
        <f t="shared" si="64"/>
        <v>#VALUE!</v>
      </c>
      <c r="P219" s="33" t="s">
        <v>13</v>
      </c>
      <c r="Q219" s="314">
        <f t="shared" si="59"/>
        <v>0</v>
      </c>
      <c r="R219" s="4" t="s">
        <v>52</v>
      </c>
      <c r="S219" s="5">
        <f t="shared" si="60"/>
        <v>0</v>
      </c>
      <c r="T219" s="41" t="str">
        <f t="shared" si="61"/>
        <v/>
      </c>
      <c r="U219" s="41" t="str">
        <f t="shared" si="62"/>
        <v/>
      </c>
      <c r="V219" s="41" t="str">
        <f t="shared" si="65"/>
        <v/>
      </c>
      <c r="W219" s="41" t="str">
        <f t="shared" si="66"/>
        <v/>
      </c>
      <c r="X219" s="291"/>
      <c r="Y219" s="41" t="str">
        <f t="shared" si="63"/>
        <v/>
      </c>
      <c r="Z219" s="286" t="str">
        <f t="shared" si="67"/>
        <v/>
      </c>
      <c r="AA219" s="368"/>
      <c r="AB219" s="41" t="str">
        <f t="shared" si="68"/>
        <v/>
      </c>
      <c r="AC219" s="41" t="str">
        <f t="shared" si="69"/>
        <v/>
      </c>
      <c r="AD219" s="41" t="str">
        <f t="shared" si="70"/>
        <v/>
      </c>
      <c r="AE219" s="41" t="str">
        <f t="shared" si="71"/>
        <v/>
      </c>
      <c r="AF219" s="10"/>
      <c r="AG219" s="10"/>
      <c r="AH219" s="10"/>
      <c r="AI219" s="10"/>
      <c r="AJ219" s="10"/>
      <c r="AK219" s="10"/>
      <c r="AL219" s="10"/>
      <c r="AM219" s="10"/>
      <c r="AN219" s="10"/>
    </row>
    <row r="220" spans="1:40" ht="26.25" customHeight="1" x14ac:dyDescent="0.25">
      <c r="A220" s="74" t="str">
        <f>IF(B220="","",MAX($A$8:A219)+1)</f>
        <v/>
      </c>
      <c r="B220" s="73"/>
      <c r="C220" s="368"/>
      <c r="D220" s="141"/>
      <c r="E220" s="314" t="str">
        <f t="shared" si="54"/>
        <v/>
      </c>
      <c r="F220" s="314" t="str">
        <f t="shared" si="55"/>
        <v/>
      </c>
      <c r="G220" s="368"/>
      <c r="H220" s="6" t="str">
        <f t="shared" si="56"/>
        <v/>
      </c>
      <c r="I220" s="5" t="str">
        <f t="shared" si="57"/>
        <v/>
      </c>
      <c r="J220" s="338"/>
      <c r="K220" s="72" t="s">
        <v>29</v>
      </c>
      <c r="L220" s="314">
        <f t="shared" si="58"/>
        <v>0</v>
      </c>
      <c r="M220" s="274"/>
      <c r="N220" s="274"/>
      <c r="O220" s="6" t="e">
        <f t="shared" si="64"/>
        <v>#VALUE!</v>
      </c>
      <c r="P220" s="33" t="s">
        <v>13</v>
      </c>
      <c r="Q220" s="314">
        <f t="shared" si="59"/>
        <v>0</v>
      </c>
      <c r="R220" s="4" t="s">
        <v>52</v>
      </c>
      <c r="S220" s="5">
        <f t="shared" si="60"/>
        <v>0</v>
      </c>
      <c r="T220" s="41" t="str">
        <f t="shared" si="61"/>
        <v/>
      </c>
      <c r="U220" s="41" t="str">
        <f t="shared" si="62"/>
        <v/>
      </c>
      <c r="V220" s="41" t="str">
        <f t="shared" si="65"/>
        <v/>
      </c>
      <c r="W220" s="41" t="str">
        <f t="shared" si="66"/>
        <v/>
      </c>
      <c r="X220" s="291"/>
      <c r="Y220" s="41" t="str">
        <f t="shared" si="63"/>
        <v/>
      </c>
      <c r="Z220" s="286" t="str">
        <f t="shared" si="67"/>
        <v/>
      </c>
      <c r="AA220" s="368"/>
      <c r="AB220" s="41" t="str">
        <f t="shared" si="68"/>
        <v/>
      </c>
      <c r="AC220" s="41" t="str">
        <f t="shared" si="69"/>
        <v/>
      </c>
      <c r="AD220" s="41" t="str">
        <f t="shared" si="70"/>
        <v/>
      </c>
      <c r="AE220" s="41" t="str">
        <f t="shared" si="71"/>
        <v/>
      </c>
      <c r="AF220" s="10"/>
      <c r="AG220" s="10"/>
      <c r="AH220" s="10"/>
      <c r="AI220" s="10"/>
      <c r="AJ220" s="10"/>
      <c r="AK220" s="10"/>
      <c r="AL220" s="10"/>
      <c r="AM220" s="10"/>
      <c r="AN220" s="10"/>
    </row>
    <row r="221" spans="1:40" ht="26.25" customHeight="1" x14ac:dyDescent="0.25">
      <c r="A221" s="74" t="str">
        <f>IF(B221="","",MAX($A$8:A220)+1)</f>
        <v/>
      </c>
      <c r="B221" s="73"/>
      <c r="C221" s="368"/>
      <c r="D221" s="141"/>
      <c r="E221" s="314" t="str">
        <f t="shared" si="54"/>
        <v/>
      </c>
      <c r="F221" s="314" t="str">
        <f t="shared" si="55"/>
        <v/>
      </c>
      <c r="G221" s="368"/>
      <c r="H221" s="6" t="str">
        <f t="shared" si="56"/>
        <v/>
      </c>
      <c r="I221" s="5" t="str">
        <f t="shared" si="57"/>
        <v/>
      </c>
      <c r="J221" s="338"/>
      <c r="K221" s="72" t="s">
        <v>29</v>
      </c>
      <c r="L221" s="314">
        <f t="shared" si="58"/>
        <v>0</v>
      </c>
      <c r="M221" s="274"/>
      <c r="N221" s="274"/>
      <c r="O221" s="6" t="e">
        <f t="shared" si="64"/>
        <v>#VALUE!</v>
      </c>
      <c r="P221" s="33" t="s">
        <v>13</v>
      </c>
      <c r="Q221" s="314">
        <f t="shared" si="59"/>
        <v>0</v>
      </c>
      <c r="R221" s="4" t="s">
        <v>52</v>
      </c>
      <c r="S221" s="5">
        <f t="shared" si="60"/>
        <v>0</v>
      </c>
      <c r="T221" s="41" t="str">
        <f t="shared" si="61"/>
        <v/>
      </c>
      <c r="U221" s="41" t="str">
        <f t="shared" si="62"/>
        <v/>
      </c>
      <c r="V221" s="41" t="str">
        <f t="shared" si="65"/>
        <v/>
      </c>
      <c r="W221" s="41" t="str">
        <f t="shared" si="66"/>
        <v/>
      </c>
      <c r="X221" s="291"/>
      <c r="Y221" s="41" t="str">
        <f t="shared" si="63"/>
        <v/>
      </c>
      <c r="Z221" s="286" t="str">
        <f t="shared" si="67"/>
        <v/>
      </c>
      <c r="AA221" s="368"/>
      <c r="AB221" s="41" t="str">
        <f t="shared" si="68"/>
        <v/>
      </c>
      <c r="AC221" s="41" t="str">
        <f t="shared" si="69"/>
        <v/>
      </c>
      <c r="AD221" s="41" t="str">
        <f t="shared" si="70"/>
        <v/>
      </c>
      <c r="AE221" s="41" t="str">
        <f t="shared" si="71"/>
        <v/>
      </c>
      <c r="AF221" s="10"/>
      <c r="AG221" s="10"/>
      <c r="AH221" s="10"/>
      <c r="AI221" s="10"/>
      <c r="AJ221" s="10"/>
      <c r="AK221" s="10"/>
      <c r="AL221" s="10"/>
      <c r="AM221" s="10"/>
      <c r="AN221" s="10"/>
    </row>
    <row r="222" spans="1:40" ht="26.25" customHeight="1" x14ac:dyDescent="0.25">
      <c r="A222" s="74" t="str">
        <f>IF(B222="","",MAX($A$8:A221)+1)</f>
        <v/>
      </c>
      <c r="B222" s="73"/>
      <c r="C222" s="368"/>
      <c r="D222" s="141"/>
      <c r="E222" s="314" t="str">
        <f t="shared" si="54"/>
        <v/>
      </c>
      <c r="F222" s="314" t="str">
        <f t="shared" si="55"/>
        <v/>
      </c>
      <c r="G222" s="368"/>
      <c r="H222" s="6" t="str">
        <f t="shared" si="56"/>
        <v/>
      </c>
      <c r="I222" s="5" t="str">
        <f t="shared" si="57"/>
        <v/>
      </c>
      <c r="J222" s="338"/>
      <c r="K222" s="72" t="s">
        <v>29</v>
      </c>
      <c r="L222" s="314">
        <f t="shared" si="58"/>
        <v>0</v>
      </c>
      <c r="M222" s="274"/>
      <c r="N222" s="274"/>
      <c r="O222" s="6" t="e">
        <f t="shared" si="64"/>
        <v>#VALUE!</v>
      </c>
      <c r="P222" s="33" t="s">
        <v>13</v>
      </c>
      <c r="Q222" s="314">
        <f t="shared" si="59"/>
        <v>0</v>
      </c>
      <c r="R222" s="4" t="s">
        <v>52</v>
      </c>
      <c r="S222" s="5">
        <f t="shared" si="60"/>
        <v>0</v>
      </c>
      <c r="T222" s="41" t="str">
        <f t="shared" si="61"/>
        <v/>
      </c>
      <c r="U222" s="41" t="str">
        <f t="shared" si="62"/>
        <v/>
      </c>
      <c r="V222" s="41" t="str">
        <f t="shared" si="65"/>
        <v/>
      </c>
      <c r="W222" s="41" t="str">
        <f t="shared" si="66"/>
        <v/>
      </c>
      <c r="X222" s="291"/>
      <c r="Y222" s="41" t="str">
        <f t="shared" si="63"/>
        <v/>
      </c>
      <c r="Z222" s="286" t="str">
        <f t="shared" si="67"/>
        <v/>
      </c>
      <c r="AA222" s="368"/>
      <c r="AB222" s="41" t="str">
        <f t="shared" si="68"/>
        <v/>
      </c>
      <c r="AC222" s="41" t="str">
        <f t="shared" si="69"/>
        <v/>
      </c>
      <c r="AD222" s="41" t="str">
        <f t="shared" si="70"/>
        <v/>
      </c>
      <c r="AE222" s="41" t="str">
        <f t="shared" si="71"/>
        <v/>
      </c>
      <c r="AF222" s="10"/>
      <c r="AG222" s="10"/>
      <c r="AH222" s="10"/>
      <c r="AI222" s="10"/>
      <c r="AJ222" s="10"/>
      <c r="AK222" s="10"/>
      <c r="AL222" s="10"/>
      <c r="AM222" s="10"/>
      <c r="AN222" s="10"/>
    </row>
    <row r="223" spans="1:40" ht="26.25" customHeight="1" x14ac:dyDescent="0.25">
      <c r="A223" s="74" t="str">
        <f>IF(B223="","",MAX($A$8:A222)+1)</f>
        <v/>
      </c>
      <c r="B223" s="73"/>
      <c r="C223" s="368"/>
      <c r="D223" s="141"/>
      <c r="E223" s="314" t="str">
        <f t="shared" si="54"/>
        <v/>
      </c>
      <c r="F223" s="314" t="str">
        <f t="shared" si="55"/>
        <v/>
      </c>
      <c r="G223" s="368"/>
      <c r="H223" s="6" t="str">
        <f t="shared" si="56"/>
        <v/>
      </c>
      <c r="I223" s="5" t="str">
        <f t="shared" si="57"/>
        <v/>
      </c>
      <c r="J223" s="338"/>
      <c r="K223" s="72" t="s">
        <v>29</v>
      </c>
      <c r="L223" s="314">
        <f t="shared" si="58"/>
        <v>0</v>
      </c>
      <c r="M223" s="274"/>
      <c r="N223" s="274"/>
      <c r="O223" s="6" t="e">
        <f t="shared" si="64"/>
        <v>#VALUE!</v>
      </c>
      <c r="P223" s="33" t="s">
        <v>13</v>
      </c>
      <c r="Q223" s="314">
        <f t="shared" si="59"/>
        <v>0</v>
      </c>
      <c r="R223" s="4" t="s">
        <v>52</v>
      </c>
      <c r="S223" s="5">
        <f t="shared" si="60"/>
        <v>0</v>
      </c>
      <c r="T223" s="41" t="str">
        <f t="shared" si="61"/>
        <v/>
      </c>
      <c r="U223" s="41" t="str">
        <f t="shared" si="62"/>
        <v/>
      </c>
      <c r="V223" s="41" t="str">
        <f t="shared" si="65"/>
        <v/>
      </c>
      <c r="W223" s="41" t="str">
        <f t="shared" si="66"/>
        <v/>
      </c>
      <c r="X223" s="291"/>
      <c r="Y223" s="41" t="str">
        <f t="shared" si="63"/>
        <v/>
      </c>
      <c r="Z223" s="286" t="str">
        <f t="shared" si="67"/>
        <v/>
      </c>
      <c r="AA223" s="368"/>
      <c r="AB223" s="41" t="str">
        <f t="shared" si="68"/>
        <v/>
      </c>
      <c r="AC223" s="41" t="str">
        <f t="shared" si="69"/>
        <v/>
      </c>
      <c r="AD223" s="41" t="str">
        <f t="shared" si="70"/>
        <v/>
      </c>
      <c r="AE223" s="41" t="str">
        <f t="shared" si="71"/>
        <v/>
      </c>
      <c r="AF223" s="10"/>
      <c r="AG223" s="10"/>
      <c r="AH223" s="10"/>
      <c r="AI223" s="10"/>
      <c r="AJ223" s="10"/>
      <c r="AK223" s="10"/>
      <c r="AL223" s="10"/>
      <c r="AM223" s="10"/>
      <c r="AN223" s="10"/>
    </row>
    <row r="224" spans="1:40" ht="26.25" customHeight="1" x14ac:dyDescent="0.25">
      <c r="A224" s="74" t="str">
        <f>IF(B224="","",MAX($A$8:A223)+1)</f>
        <v/>
      </c>
      <c r="B224" s="73"/>
      <c r="C224" s="368"/>
      <c r="D224" s="141"/>
      <c r="E224" s="314" t="str">
        <f t="shared" si="54"/>
        <v/>
      </c>
      <c r="F224" s="314" t="str">
        <f t="shared" si="55"/>
        <v/>
      </c>
      <c r="G224" s="368"/>
      <c r="H224" s="6" t="str">
        <f t="shared" si="56"/>
        <v/>
      </c>
      <c r="I224" s="5" t="str">
        <f t="shared" si="57"/>
        <v/>
      </c>
      <c r="J224" s="338"/>
      <c r="K224" s="72" t="s">
        <v>29</v>
      </c>
      <c r="L224" s="314">
        <f t="shared" si="58"/>
        <v>0</v>
      </c>
      <c r="M224" s="274"/>
      <c r="N224" s="274"/>
      <c r="O224" s="6" t="e">
        <f t="shared" si="64"/>
        <v>#VALUE!</v>
      </c>
      <c r="P224" s="33" t="s">
        <v>13</v>
      </c>
      <c r="Q224" s="314">
        <f t="shared" si="59"/>
        <v>0</v>
      </c>
      <c r="R224" s="4" t="s">
        <v>52</v>
      </c>
      <c r="S224" s="5">
        <f t="shared" si="60"/>
        <v>0</v>
      </c>
      <c r="T224" s="41" t="str">
        <f t="shared" si="61"/>
        <v/>
      </c>
      <c r="U224" s="41" t="str">
        <f t="shared" si="62"/>
        <v/>
      </c>
      <c r="V224" s="41" t="str">
        <f t="shared" si="65"/>
        <v/>
      </c>
      <c r="W224" s="41" t="str">
        <f t="shared" si="66"/>
        <v/>
      </c>
      <c r="X224" s="291"/>
      <c r="Y224" s="41" t="str">
        <f t="shared" si="63"/>
        <v/>
      </c>
      <c r="Z224" s="286" t="str">
        <f t="shared" si="67"/>
        <v/>
      </c>
      <c r="AA224" s="368"/>
      <c r="AB224" s="41" t="str">
        <f t="shared" si="68"/>
        <v/>
      </c>
      <c r="AC224" s="41" t="str">
        <f t="shared" si="69"/>
        <v/>
      </c>
      <c r="AD224" s="41" t="str">
        <f t="shared" si="70"/>
        <v/>
      </c>
      <c r="AE224" s="41" t="str">
        <f t="shared" si="71"/>
        <v/>
      </c>
      <c r="AF224" s="10"/>
      <c r="AG224" s="10"/>
      <c r="AH224" s="10"/>
      <c r="AI224" s="10"/>
      <c r="AJ224" s="10"/>
      <c r="AK224" s="10"/>
      <c r="AL224" s="10"/>
      <c r="AM224" s="10"/>
      <c r="AN224" s="10"/>
    </row>
    <row r="225" spans="1:40" ht="26.25" customHeight="1" x14ac:dyDescent="0.25">
      <c r="A225" s="74" t="str">
        <f>IF(B225="","",MAX($A$8:A224)+1)</f>
        <v/>
      </c>
      <c r="B225" s="73"/>
      <c r="C225" s="368"/>
      <c r="D225" s="141"/>
      <c r="E225" s="314" t="str">
        <f t="shared" si="54"/>
        <v/>
      </c>
      <c r="F225" s="314" t="str">
        <f t="shared" si="55"/>
        <v/>
      </c>
      <c r="G225" s="368"/>
      <c r="H225" s="6" t="str">
        <f t="shared" si="56"/>
        <v/>
      </c>
      <c r="I225" s="5" t="str">
        <f t="shared" si="57"/>
        <v/>
      </c>
      <c r="J225" s="338"/>
      <c r="K225" s="72" t="s">
        <v>29</v>
      </c>
      <c r="L225" s="314">
        <f t="shared" si="58"/>
        <v>0</v>
      </c>
      <c r="M225" s="274"/>
      <c r="N225" s="274"/>
      <c r="O225" s="6" t="e">
        <f t="shared" si="64"/>
        <v>#VALUE!</v>
      </c>
      <c r="P225" s="33" t="s">
        <v>13</v>
      </c>
      <c r="Q225" s="314">
        <f t="shared" si="59"/>
        <v>0</v>
      </c>
      <c r="R225" s="4" t="s">
        <v>52</v>
      </c>
      <c r="S225" s="5">
        <f t="shared" si="60"/>
        <v>0</v>
      </c>
      <c r="T225" s="41" t="str">
        <f t="shared" si="61"/>
        <v/>
      </c>
      <c r="U225" s="41" t="str">
        <f t="shared" si="62"/>
        <v/>
      </c>
      <c r="V225" s="41" t="str">
        <f t="shared" si="65"/>
        <v/>
      </c>
      <c r="W225" s="41" t="str">
        <f t="shared" si="66"/>
        <v/>
      </c>
      <c r="X225" s="291"/>
      <c r="Y225" s="41" t="str">
        <f t="shared" si="63"/>
        <v/>
      </c>
      <c r="Z225" s="286" t="str">
        <f t="shared" si="67"/>
        <v/>
      </c>
      <c r="AA225" s="368"/>
      <c r="AB225" s="41" t="str">
        <f t="shared" si="68"/>
        <v/>
      </c>
      <c r="AC225" s="41" t="str">
        <f t="shared" si="69"/>
        <v/>
      </c>
      <c r="AD225" s="41" t="str">
        <f t="shared" si="70"/>
        <v/>
      </c>
      <c r="AE225" s="41" t="str">
        <f t="shared" si="71"/>
        <v/>
      </c>
      <c r="AF225" s="10"/>
      <c r="AG225" s="10"/>
      <c r="AH225" s="10"/>
      <c r="AI225" s="10"/>
      <c r="AJ225" s="10"/>
      <c r="AK225" s="10"/>
      <c r="AL225" s="10"/>
      <c r="AM225" s="10"/>
      <c r="AN225" s="10"/>
    </row>
    <row r="226" spans="1:40" ht="26.25" customHeight="1" x14ac:dyDescent="0.25">
      <c r="A226" s="74" t="str">
        <f>IF(B226="","",MAX($A$8:A225)+1)</f>
        <v/>
      </c>
      <c r="B226" s="73"/>
      <c r="C226" s="368"/>
      <c r="D226" s="141"/>
      <c r="E226" s="314" t="str">
        <f t="shared" si="54"/>
        <v/>
      </c>
      <c r="F226" s="314" t="str">
        <f t="shared" si="55"/>
        <v/>
      </c>
      <c r="G226" s="368"/>
      <c r="H226" s="6" t="str">
        <f t="shared" si="56"/>
        <v/>
      </c>
      <c r="I226" s="5" t="str">
        <f t="shared" si="57"/>
        <v/>
      </c>
      <c r="J226" s="338"/>
      <c r="K226" s="72" t="s">
        <v>29</v>
      </c>
      <c r="L226" s="314">
        <f t="shared" si="58"/>
        <v>0</v>
      </c>
      <c r="M226" s="274"/>
      <c r="N226" s="274"/>
      <c r="O226" s="6" t="e">
        <f t="shared" si="64"/>
        <v>#VALUE!</v>
      </c>
      <c r="P226" s="33" t="s">
        <v>13</v>
      </c>
      <c r="Q226" s="314">
        <f t="shared" si="59"/>
        <v>0</v>
      </c>
      <c r="R226" s="4" t="s">
        <v>52</v>
      </c>
      <c r="S226" s="5">
        <f t="shared" si="60"/>
        <v>0</v>
      </c>
      <c r="T226" s="41" t="str">
        <f t="shared" si="61"/>
        <v/>
      </c>
      <c r="U226" s="41" t="str">
        <f t="shared" si="62"/>
        <v/>
      </c>
      <c r="V226" s="41" t="str">
        <f t="shared" si="65"/>
        <v/>
      </c>
      <c r="W226" s="41" t="str">
        <f t="shared" si="66"/>
        <v/>
      </c>
      <c r="X226" s="291"/>
      <c r="Y226" s="41" t="str">
        <f t="shared" si="63"/>
        <v/>
      </c>
      <c r="Z226" s="286" t="str">
        <f t="shared" si="67"/>
        <v/>
      </c>
      <c r="AA226" s="368"/>
      <c r="AB226" s="41" t="str">
        <f t="shared" si="68"/>
        <v/>
      </c>
      <c r="AC226" s="41" t="str">
        <f t="shared" si="69"/>
        <v/>
      </c>
      <c r="AD226" s="41" t="str">
        <f t="shared" si="70"/>
        <v/>
      </c>
      <c r="AE226" s="41" t="str">
        <f t="shared" si="71"/>
        <v/>
      </c>
      <c r="AF226" s="10"/>
      <c r="AG226" s="10"/>
      <c r="AH226" s="10"/>
      <c r="AI226" s="10"/>
      <c r="AJ226" s="10"/>
      <c r="AK226" s="10"/>
      <c r="AL226" s="10"/>
      <c r="AM226" s="10"/>
      <c r="AN226" s="10"/>
    </row>
    <row r="227" spans="1:40" ht="26.25" customHeight="1" x14ac:dyDescent="0.25">
      <c r="A227" s="74" t="str">
        <f>IF(B227="","",MAX($A$8:A226)+1)</f>
        <v/>
      </c>
      <c r="B227" s="73"/>
      <c r="C227" s="368"/>
      <c r="D227" s="141"/>
      <c r="E227" s="314" t="str">
        <f t="shared" si="54"/>
        <v/>
      </c>
      <c r="F227" s="314" t="str">
        <f t="shared" si="55"/>
        <v/>
      </c>
      <c r="G227" s="368"/>
      <c r="H227" s="6" t="str">
        <f t="shared" si="56"/>
        <v/>
      </c>
      <c r="I227" s="5" t="str">
        <f t="shared" si="57"/>
        <v/>
      </c>
      <c r="J227" s="338"/>
      <c r="K227" s="72" t="s">
        <v>29</v>
      </c>
      <c r="L227" s="314">
        <f t="shared" si="58"/>
        <v>0</v>
      </c>
      <c r="M227" s="274"/>
      <c r="N227" s="274"/>
      <c r="O227" s="6" t="e">
        <f t="shared" si="64"/>
        <v>#VALUE!</v>
      </c>
      <c r="P227" s="33" t="s">
        <v>13</v>
      </c>
      <c r="Q227" s="314">
        <f t="shared" si="59"/>
        <v>0</v>
      </c>
      <c r="R227" s="4" t="s">
        <v>52</v>
      </c>
      <c r="S227" s="5">
        <f t="shared" si="60"/>
        <v>0</v>
      </c>
      <c r="T227" s="41" t="str">
        <f t="shared" si="61"/>
        <v/>
      </c>
      <c r="U227" s="41" t="str">
        <f t="shared" si="62"/>
        <v/>
      </c>
      <c r="V227" s="41" t="str">
        <f t="shared" si="65"/>
        <v/>
      </c>
      <c r="W227" s="41" t="str">
        <f t="shared" si="66"/>
        <v/>
      </c>
      <c r="X227" s="291"/>
      <c r="Y227" s="41" t="str">
        <f t="shared" si="63"/>
        <v/>
      </c>
      <c r="Z227" s="286" t="str">
        <f t="shared" si="67"/>
        <v/>
      </c>
      <c r="AA227" s="368"/>
      <c r="AB227" s="41" t="str">
        <f t="shared" si="68"/>
        <v/>
      </c>
      <c r="AC227" s="41" t="str">
        <f t="shared" si="69"/>
        <v/>
      </c>
      <c r="AD227" s="41" t="str">
        <f t="shared" si="70"/>
        <v/>
      </c>
      <c r="AE227" s="41" t="str">
        <f t="shared" si="71"/>
        <v/>
      </c>
      <c r="AF227" s="10"/>
      <c r="AG227" s="10"/>
      <c r="AH227" s="10"/>
      <c r="AI227" s="10"/>
      <c r="AJ227" s="10"/>
      <c r="AK227" s="10"/>
      <c r="AL227" s="10"/>
      <c r="AM227" s="10"/>
      <c r="AN227" s="10"/>
    </row>
    <row r="228" spans="1:40" ht="26.25" customHeight="1" x14ac:dyDescent="0.25">
      <c r="A228" s="74" t="str">
        <f>IF(B228="","",MAX($A$8:A227)+1)</f>
        <v/>
      </c>
      <c r="B228" s="73"/>
      <c r="C228" s="368"/>
      <c r="D228" s="141"/>
      <c r="E228" s="314" t="str">
        <f t="shared" si="54"/>
        <v/>
      </c>
      <c r="F228" s="314" t="str">
        <f t="shared" si="55"/>
        <v/>
      </c>
      <c r="G228" s="368"/>
      <c r="H228" s="6" t="str">
        <f t="shared" si="56"/>
        <v/>
      </c>
      <c r="I228" s="5" t="str">
        <f t="shared" si="57"/>
        <v/>
      </c>
      <c r="J228" s="338"/>
      <c r="K228" s="72" t="s">
        <v>29</v>
      </c>
      <c r="L228" s="314">
        <f t="shared" si="58"/>
        <v>0</v>
      </c>
      <c r="M228" s="274"/>
      <c r="N228" s="274"/>
      <c r="O228" s="6" t="e">
        <f t="shared" si="64"/>
        <v>#VALUE!</v>
      </c>
      <c r="P228" s="33" t="s">
        <v>13</v>
      </c>
      <c r="Q228" s="314">
        <f t="shared" si="59"/>
        <v>0</v>
      </c>
      <c r="R228" s="4" t="s">
        <v>52</v>
      </c>
      <c r="S228" s="5">
        <f t="shared" si="60"/>
        <v>0</v>
      </c>
      <c r="T228" s="41" t="str">
        <f t="shared" si="61"/>
        <v/>
      </c>
      <c r="U228" s="41" t="str">
        <f t="shared" si="62"/>
        <v/>
      </c>
      <c r="V228" s="41" t="str">
        <f t="shared" si="65"/>
        <v/>
      </c>
      <c r="W228" s="41" t="str">
        <f t="shared" si="66"/>
        <v/>
      </c>
      <c r="X228" s="291"/>
      <c r="Y228" s="41" t="str">
        <f t="shared" si="63"/>
        <v/>
      </c>
      <c r="Z228" s="286" t="str">
        <f t="shared" si="67"/>
        <v/>
      </c>
      <c r="AA228" s="368"/>
      <c r="AB228" s="41" t="str">
        <f t="shared" si="68"/>
        <v/>
      </c>
      <c r="AC228" s="41" t="str">
        <f t="shared" si="69"/>
        <v/>
      </c>
      <c r="AD228" s="41" t="str">
        <f t="shared" si="70"/>
        <v/>
      </c>
      <c r="AE228" s="41" t="str">
        <f t="shared" si="71"/>
        <v/>
      </c>
      <c r="AF228" s="10"/>
      <c r="AG228" s="10"/>
      <c r="AH228" s="10"/>
      <c r="AI228" s="10"/>
      <c r="AJ228" s="10"/>
      <c r="AK228" s="10"/>
      <c r="AL228" s="10"/>
      <c r="AM228" s="10"/>
      <c r="AN228" s="10"/>
    </row>
    <row r="229" spans="1:40" ht="26.25" customHeight="1" x14ac:dyDescent="0.25">
      <c r="A229" s="74" t="str">
        <f>IF(B229="","",MAX($A$8:A228)+1)</f>
        <v/>
      </c>
      <c r="B229" s="73"/>
      <c r="C229" s="368"/>
      <c r="D229" s="141"/>
      <c r="E229" s="314" t="str">
        <f t="shared" si="54"/>
        <v/>
      </c>
      <c r="F229" s="314" t="str">
        <f t="shared" si="55"/>
        <v/>
      </c>
      <c r="G229" s="368"/>
      <c r="H229" s="6" t="str">
        <f t="shared" si="56"/>
        <v/>
      </c>
      <c r="I229" s="5" t="str">
        <f t="shared" si="57"/>
        <v/>
      </c>
      <c r="J229" s="338"/>
      <c r="K229" s="72" t="s">
        <v>29</v>
      </c>
      <c r="L229" s="314">
        <f t="shared" si="58"/>
        <v>0</v>
      </c>
      <c r="M229" s="274"/>
      <c r="N229" s="274"/>
      <c r="O229" s="6" t="e">
        <f t="shared" si="64"/>
        <v>#VALUE!</v>
      </c>
      <c r="P229" s="33" t="s">
        <v>13</v>
      </c>
      <c r="Q229" s="314">
        <f t="shared" si="59"/>
        <v>0</v>
      </c>
      <c r="R229" s="4" t="s">
        <v>52</v>
      </c>
      <c r="S229" s="5">
        <f t="shared" si="60"/>
        <v>0</v>
      </c>
      <c r="T229" s="41" t="str">
        <f t="shared" si="61"/>
        <v/>
      </c>
      <c r="U229" s="41" t="str">
        <f t="shared" si="62"/>
        <v/>
      </c>
      <c r="V229" s="41" t="str">
        <f t="shared" si="65"/>
        <v/>
      </c>
      <c r="W229" s="41" t="str">
        <f t="shared" si="66"/>
        <v/>
      </c>
      <c r="X229" s="291"/>
      <c r="Y229" s="41" t="str">
        <f t="shared" si="63"/>
        <v/>
      </c>
      <c r="Z229" s="286" t="str">
        <f t="shared" si="67"/>
        <v/>
      </c>
      <c r="AA229" s="368"/>
      <c r="AB229" s="41" t="str">
        <f t="shared" si="68"/>
        <v/>
      </c>
      <c r="AC229" s="41" t="str">
        <f t="shared" si="69"/>
        <v/>
      </c>
      <c r="AD229" s="41" t="str">
        <f t="shared" si="70"/>
        <v/>
      </c>
      <c r="AE229" s="41" t="str">
        <f t="shared" si="71"/>
        <v/>
      </c>
      <c r="AF229" s="10"/>
      <c r="AG229" s="10"/>
      <c r="AH229" s="10"/>
      <c r="AI229" s="10"/>
      <c r="AJ229" s="10"/>
      <c r="AK229" s="10"/>
      <c r="AL229" s="10"/>
      <c r="AM229" s="10"/>
      <c r="AN229" s="10"/>
    </row>
    <row r="230" spans="1:40" ht="26.25" customHeight="1" x14ac:dyDescent="0.25">
      <c r="A230" s="74" t="str">
        <f>IF(B230="","",MAX($A$8:A229)+1)</f>
        <v/>
      </c>
      <c r="B230" s="73"/>
      <c r="C230" s="368"/>
      <c r="D230" s="141"/>
      <c r="E230" s="314" t="str">
        <f t="shared" si="54"/>
        <v/>
      </c>
      <c r="F230" s="314" t="str">
        <f t="shared" si="55"/>
        <v/>
      </c>
      <c r="G230" s="368"/>
      <c r="H230" s="6" t="str">
        <f t="shared" si="56"/>
        <v/>
      </c>
      <c r="I230" s="5" t="str">
        <f t="shared" si="57"/>
        <v/>
      </c>
      <c r="J230" s="338"/>
      <c r="K230" s="72" t="s">
        <v>29</v>
      </c>
      <c r="L230" s="314">
        <f t="shared" si="58"/>
        <v>0</v>
      </c>
      <c r="M230" s="274"/>
      <c r="N230" s="274"/>
      <c r="O230" s="6" t="e">
        <f t="shared" si="64"/>
        <v>#VALUE!</v>
      </c>
      <c r="P230" s="33" t="s">
        <v>13</v>
      </c>
      <c r="Q230" s="314">
        <f t="shared" si="59"/>
        <v>0</v>
      </c>
      <c r="R230" s="4" t="s">
        <v>52</v>
      </c>
      <c r="S230" s="5">
        <f t="shared" si="60"/>
        <v>0</v>
      </c>
      <c r="T230" s="41" t="str">
        <f t="shared" si="61"/>
        <v/>
      </c>
      <c r="U230" s="41" t="str">
        <f t="shared" si="62"/>
        <v/>
      </c>
      <c r="V230" s="41" t="str">
        <f t="shared" si="65"/>
        <v/>
      </c>
      <c r="W230" s="41" t="str">
        <f t="shared" si="66"/>
        <v/>
      </c>
      <c r="X230" s="291"/>
      <c r="Y230" s="41" t="str">
        <f t="shared" si="63"/>
        <v/>
      </c>
      <c r="Z230" s="286" t="str">
        <f t="shared" si="67"/>
        <v/>
      </c>
      <c r="AA230" s="368"/>
      <c r="AB230" s="41" t="str">
        <f t="shared" si="68"/>
        <v/>
      </c>
      <c r="AC230" s="41" t="str">
        <f t="shared" si="69"/>
        <v/>
      </c>
      <c r="AD230" s="41" t="str">
        <f t="shared" si="70"/>
        <v/>
      </c>
      <c r="AE230" s="41" t="str">
        <f t="shared" si="71"/>
        <v/>
      </c>
      <c r="AF230" s="10"/>
      <c r="AG230" s="10"/>
      <c r="AH230" s="10"/>
      <c r="AI230" s="10"/>
      <c r="AJ230" s="10"/>
      <c r="AK230" s="10"/>
      <c r="AL230" s="10"/>
      <c r="AM230" s="10"/>
      <c r="AN230" s="10"/>
    </row>
    <row r="231" spans="1:40" ht="26.25" customHeight="1" x14ac:dyDescent="0.25">
      <c r="A231" s="74" t="str">
        <f>IF(B231="","",MAX($A$8:A230)+1)</f>
        <v/>
      </c>
      <c r="B231" s="73"/>
      <c r="C231" s="368"/>
      <c r="D231" s="141"/>
      <c r="E231" s="314" t="str">
        <f t="shared" si="54"/>
        <v/>
      </c>
      <c r="F231" s="314" t="str">
        <f t="shared" si="55"/>
        <v/>
      </c>
      <c r="G231" s="368"/>
      <c r="H231" s="6" t="str">
        <f t="shared" si="56"/>
        <v/>
      </c>
      <c r="I231" s="5" t="str">
        <f t="shared" si="57"/>
        <v/>
      </c>
      <c r="J231" s="338"/>
      <c r="K231" s="72" t="s">
        <v>29</v>
      </c>
      <c r="L231" s="314">
        <f t="shared" si="58"/>
        <v>0</v>
      </c>
      <c r="M231" s="274"/>
      <c r="N231" s="274"/>
      <c r="O231" s="6" t="e">
        <f t="shared" si="64"/>
        <v>#VALUE!</v>
      </c>
      <c r="P231" s="33" t="s">
        <v>13</v>
      </c>
      <c r="Q231" s="314">
        <f t="shared" si="59"/>
        <v>0</v>
      </c>
      <c r="R231" s="4" t="s">
        <v>52</v>
      </c>
      <c r="S231" s="5">
        <f t="shared" si="60"/>
        <v>0</v>
      </c>
      <c r="T231" s="41" t="str">
        <f t="shared" si="61"/>
        <v/>
      </c>
      <c r="U231" s="41" t="str">
        <f t="shared" si="62"/>
        <v/>
      </c>
      <c r="V231" s="41" t="str">
        <f t="shared" si="65"/>
        <v/>
      </c>
      <c r="W231" s="41" t="str">
        <f t="shared" si="66"/>
        <v/>
      </c>
      <c r="X231" s="291"/>
      <c r="Y231" s="41" t="str">
        <f t="shared" si="63"/>
        <v/>
      </c>
      <c r="Z231" s="286" t="str">
        <f t="shared" si="67"/>
        <v/>
      </c>
      <c r="AA231" s="368"/>
      <c r="AB231" s="41" t="str">
        <f t="shared" si="68"/>
        <v/>
      </c>
      <c r="AC231" s="41" t="str">
        <f t="shared" si="69"/>
        <v/>
      </c>
      <c r="AD231" s="41" t="str">
        <f t="shared" si="70"/>
        <v/>
      </c>
      <c r="AE231" s="41" t="str">
        <f t="shared" si="71"/>
        <v/>
      </c>
      <c r="AF231" s="10"/>
      <c r="AG231" s="10"/>
      <c r="AH231" s="10"/>
      <c r="AI231" s="10"/>
      <c r="AJ231" s="10"/>
      <c r="AK231" s="10"/>
      <c r="AL231" s="10"/>
      <c r="AM231" s="10"/>
      <c r="AN231" s="10"/>
    </row>
    <row r="232" spans="1:40" ht="26.25" customHeight="1" x14ac:dyDescent="0.25">
      <c r="A232" s="74" t="str">
        <f>IF(B232="","",MAX($A$8:A231)+1)</f>
        <v/>
      </c>
      <c r="B232" s="73"/>
      <c r="C232" s="368"/>
      <c r="D232" s="141"/>
      <c r="E232" s="314" t="str">
        <f t="shared" si="54"/>
        <v/>
      </c>
      <c r="F232" s="314" t="str">
        <f t="shared" si="55"/>
        <v/>
      </c>
      <c r="G232" s="368"/>
      <c r="H232" s="6" t="str">
        <f t="shared" si="56"/>
        <v/>
      </c>
      <c r="I232" s="5" t="str">
        <f t="shared" si="57"/>
        <v/>
      </c>
      <c r="J232" s="338"/>
      <c r="K232" s="72" t="s">
        <v>29</v>
      </c>
      <c r="L232" s="314">
        <f t="shared" si="58"/>
        <v>0</v>
      </c>
      <c r="M232" s="274"/>
      <c r="N232" s="274"/>
      <c r="O232" s="6" t="e">
        <f t="shared" si="64"/>
        <v>#VALUE!</v>
      </c>
      <c r="P232" s="33" t="s">
        <v>13</v>
      </c>
      <c r="Q232" s="314">
        <f t="shared" si="59"/>
        <v>0</v>
      </c>
      <c r="R232" s="4" t="s">
        <v>52</v>
      </c>
      <c r="S232" s="5">
        <f t="shared" si="60"/>
        <v>0</v>
      </c>
      <c r="T232" s="41" t="str">
        <f t="shared" si="61"/>
        <v/>
      </c>
      <c r="U232" s="41" t="str">
        <f t="shared" si="62"/>
        <v/>
      </c>
      <c r="V232" s="41" t="str">
        <f t="shared" si="65"/>
        <v/>
      </c>
      <c r="W232" s="41" t="str">
        <f t="shared" si="66"/>
        <v/>
      </c>
      <c r="X232" s="291"/>
      <c r="Y232" s="41" t="str">
        <f t="shared" si="63"/>
        <v/>
      </c>
      <c r="Z232" s="286" t="str">
        <f t="shared" si="67"/>
        <v/>
      </c>
      <c r="AA232" s="368"/>
      <c r="AB232" s="41" t="str">
        <f t="shared" si="68"/>
        <v/>
      </c>
      <c r="AC232" s="41" t="str">
        <f t="shared" si="69"/>
        <v/>
      </c>
      <c r="AD232" s="41" t="str">
        <f t="shared" si="70"/>
        <v/>
      </c>
      <c r="AE232" s="41" t="str">
        <f t="shared" si="71"/>
        <v/>
      </c>
      <c r="AF232" s="10"/>
      <c r="AG232" s="10"/>
      <c r="AH232" s="10"/>
      <c r="AI232" s="10"/>
      <c r="AJ232" s="10"/>
      <c r="AK232" s="10"/>
      <c r="AL232" s="10"/>
      <c r="AM232" s="10"/>
      <c r="AN232" s="10"/>
    </row>
    <row r="233" spans="1:40" ht="26.25" customHeight="1" x14ac:dyDescent="0.25">
      <c r="A233" s="74" t="str">
        <f>IF(B233="","",MAX($A$8:A232)+1)</f>
        <v/>
      </c>
      <c r="B233" s="73"/>
      <c r="C233" s="368"/>
      <c r="D233" s="141"/>
      <c r="E233" s="314" t="str">
        <f t="shared" si="54"/>
        <v/>
      </c>
      <c r="F233" s="314" t="str">
        <f t="shared" si="55"/>
        <v/>
      </c>
      <c r="G233" s="368"/>
      <c r="H233" s="6" t="str">
        <f t="shared" si="56"/>
        <v/>
      </c>
      <c r="I233" s="5" t="str">
        <f t="shared" si="57"/>
        <v/>
      </c>
      <c r="J233" s="338"/>
      <c r="K233" s="72" t="s">
        <v>29</v>
      </c>
      <c r="L233" s="314">
        <f t="shared" si="58"/>
        <v>0</v>
      </c>
      <c r="M233" s="274"/>
      <c r="N233" s="274"/>
      <c r="O233" s="6" t="e">
        <f t="shared" si="64"/>
        <v>#VALUE!</v>
      </c>
      <c r="P233" s="33" t="s">
        <v>13</v>
      </c>
      <c r="Q233" s="314">
        <f t="shared" si="59"/>
        <v>0</v>
      </c>
      <c r="R233" s="4" t="s">
        <v>52</v>
      </c>
      <c r="S233" s="5">
        <f t="shared" si="60"/>
        <v>0</v>
      </c>
      <c r="T233" s="41" t="str">
        <f t="shared" si="61"/>
        <v/>
      </c>
      <c r="U233" s="41" t="str">
        <f t="shared" si="62"/>
        <v/>
      </c>
      <c r="V233" s="41" t="str">
        <f t="shared" si="65"/>
        <v/>
      </c>
      <c r="W233" s="41" t="str">
        <f t="shared" si="66"/>
        <v/>
      </c>
      <c r="X233" s="291"/>
      <c r="Y233" s="41" t="str">
        <f t="shared" si="63"/>
        <v/>
      </c>
      <c r="Z233" s="286" t="str">
        <f t="shared" si="67"/>
        <v/>
      </c>
      <c r="AA233" s="368"/>
      <c r="AB233" s="41" t="str">
        <f t="shared" si="68"/>
        <v/>
      </c>
      <c r="AC233" s="41" t="str">
        <f t="shared" si="69"/>
        <v/>
      </c>
      <c r="AD233" s="41" t="str">
        <f t="shared" si="70"/>
        <v/>
      </c>
      <c r="AE233" s="41" t="str">
        <f t="shared" si="71"/>
        <v/>
      </c>
      <c r="AF233" s="10"/>
      <c r="AG233" s="10"/>
      <c r="AH233" s="10"/>
      <c r="AI233" s="10"/>
      <c r="AJ233" s="10"/>
      <c r="AK233" s="10"/>
      <c r="AL233" s="10"/>
      <c r="AM233" s="10"/>
      <c r="AN233" s="10"/>
    </row>
    <row r="234" spans="1:40" ht="26.25" customHeight="1" x14ac:dyDescent="0.25">
      <c r="A234" s="74" t="str">
        <f>IF(B234="","",MAX($A$8:A233)+1)</f>
        <v/>
      </c>
      <c r="B234" s="73"/>
      <c r="C234" s="368"/>
      <c r="D234" s="141"/>
      <c r="E234" s="314" t="str">
        <f t="shared" si="54"/>
        <v/>
      </c>
      <c r="F234" s="314" t="str">
        <f t="shared" si="55"/>
        <v/>
      </c>
      <c r="G234" s="368"/>
      <c r="H234" s="6" t="str">
        <f t="shared" si="56"/>
        <v/>
      </c>
      <c r="I234" s="5" t="str">
        <f t="shared" si="57"/>
        <v/>
      </c>
      <c r="J234" s="338"/>
      <c r="K234" s="72" t="s">
        <v>29</v>
      </c>
      <c r="L234" s="314">
        <f t="shared" si="58"/>
        <v>0</v>
      </c>
      <c r="M234" s="274"/>
      <c r="N234" s="274"/>
      <c r="O234" s="6" t="e">
        <f t="shared" si="64"/>
        <v>#VALUE!</v>
      </c>
      <c r="P234" s="33" t="s">
        <v>13</v>
      </c>
      <c r="Q234" s="314">
        <f t="shared" si="59"/>
        <v>0</v>
      </c>
      <c r="R234" s="4" t="s">
        <v>52</v>
      </c>
      <c r="S234" s="5">
        <f t="shared" si="60"/>
        <v>0</v>
      </c>
      <c r="T234" s="41" t="str">
        <f t="shared" si="61"/>
        <v/>
      </c>
      <c r="U234" s="41" t="str">
        <f t="shared" si="62"/>
        <v/>
      </c>
      <c r="V234" s="41" t="str">
        <f t="shared" si="65"/>
        <v/>
      </c>
      <c r="W234" s="41" t="str">
        <f t="shared" si="66"/>
        <v/>
      </c>
      <c r="X234" s="291"/>
      <c r="Y234" s="41" t="str">
        <f t="shared" si="63"/>
        <v/>
      </c>
      <c r="Z234" s="286" t="str">
        <f t="shared" si="67"/>
        <v/>
      </c>
      <c r="AA234" s="368"/>
      <c r="AB234" s="41" t="str">
        <f t="shared" si="68"/>
        <v/>
      </c>
      <c r="AC234" s="41" t="str">
        <f t="shared" si="69"/>
        <v/>
      </c>
      <c r="AD234" s="41" t="str">
        <f t="shared" si="70"/>
        <v/>
      </c>
      <c r="AE234" s="41" t="str">
        <f t="shared" si="71"/>
        <v/>
      </c>
      <c r="AF234" s="10"/>
      <c r="AG234" s="10"/>
      <c r="AH234" s="10"/>
      <c r="AI234" s="10"/>
      <c r="AJ234" s="10"/>
      <c r="AK234" s="10"/>
      <c r="AL234" s="10"/>
      <c r="AM234" s="10"/>
      <c r="AN234" s="10"/>
    </row>
    <row r="235" spans="1:40" ht="26.25" customHeight="1" x14ac:dyDescent="0.25">
      <c r="A235" s="74" t="str">
        <f>IF(B235="","",MAX($A$8:A234)+1)</f>
        <v/>
      </c>
      <c r="B235" s="73"/>
      <c r="C235" s="368"/>
      <c r="D235" s="141"/>
      <c r="E235" s="314" t="str">
        <f t="shared" si="54"/>
        <v/>
      </c>
      <c r="F235" s="314" t="str">
        <f t="shared" si="55"/>
        <v/>
      </c>
      <c r="G235" s="368"/>
      <c r="H235" s="6" t="str">
        <f t="shared" si="56"/>
        <v/>
      </c>
      <c r="I235" s="5" t="str">
        <f t="shared" si="57"/>
        <v/>
      </c>
      <c r="J235" s="338"/>
      <c r="K235" s="72" t="s">
        <v>29</v>
      </c>
      <c r="L235" s="314">
        <f t="shared" si="58"/>
        <v>0</v>
      </c>
      <c r="M235" s="274"/>
      <c r="N235" s="274"/>
      <c r="O235" s="6" t="e">
        <f t="shared" si="64"/>
        <v>#VALUE!</v>
      </c>
      <c r="P235" s="33" t="s">
        <v>13</v>
      </c>
      <c r="Q235" s="314">
        <f t="shared" si="59"/>
        <v>0</v>
      </c>
      <c r="R235" s="4" t="s">
        <v>52</v>
      </c>
      <c r="S235" s="5">
        <f t="shared" si="60"/>
        <v>0</v>
      </c>
      <c r="T235" s="41" t="str">
        <f t="shared" si="61"/>
        <v/>
      </c>
      <c r="U235" s="41" t="str">
        <f t="shared" si="62"/>
        <v/>
      </c>
      <c r="V235" s="41" t="str">
        <f t="shared" si="65"/>
        <v/>
      </c>
      <c r="W235" s="41" t="str">
        <f t="shared" si="66"/>
        <v/>
      </c>
      <c r="X235" s="291"/>
      <c r="Y235" s="41" t="str">
        <f t="shared" si="63"/>
        <v/>
      </c>
      <c r="Z235" s="286" t="str">
        <f t="shared" si="67"/>
        <v/>
      </c>
      <c r="AA235" s="368"/>
      <c r="AB235" s="41" t="str">
        <f t="shared" si="68"/>
        <v/>
      </c>
      <c r="AC235" s="41" t="str">
        <f t="shared" si="69"/>
        <v/>
      </c>
      <c r="AD235" s="41" t="str">
        <f t="shared" si="70"/>
        <v/>
      </c>
      <c r="AE235" s="41" t="str">
        <f t="shared" si="71"/>
        <v/>
      </c>
      <c r="AF235" s="10"/>
      <c r="AG235" s="10"/>
      <c r="AH235" s="10"/>
      <c r="AI235" s="10"/>
      <c r="AJ235" s="10"/>
      <c r="AK235" s="10"/>
      <c r="AL235" s="10"/>
      <c r="AM235" s="10"/>
      <c r="AN235" s="10"/>
    </row>
    <row r="236" spans="1:40" ht="26.25" customHeight="1" x14ac:dyDescent="0.25">
      <c r="A236" s="74" t="str">
        <f>IF(B236="","",MAX($A$8:A235)+1)</f>
        <v/>
      </c>
      <c r="B236" s="73"/>
      <c r="C236" s="368"/>
      <c r="D236" s="141"/>
      <c r="E236" s="314" t="str">
        <f t="shared" si="54"/>
        <v/>
      </c>
      <c r="F236" s="314" t="str">
        <f t="shared" si="55"/>
        <v/>
      </c>
      <c r="G236" s="368"/>
      <c r="H236" s="6" t="str">
        <f t="shared" si="56"/>
        <v/>
      </c>
      <c r="I236" s="5" t="str">
        <f t="shared" si="57"/>
        <v/>
      </c>
      <c r="J236" s="338"/>
      <c r="K236" s="72" t="s">
        <v>29</v>
      </c>
      <c r="L236" s="314">
        <f t="shared" si="58"/>
        <v>0</v>
      </c>
      <c r="M236" s="274"/>
      <c r="N236" s="274"/>
      <c r="O236" s="6" t="e">
        <f t="shared" si="64"/>
        <v>#VALUE!</v>
      </c>
      <c r="P236" s="33" t="s">
        <v>13</v>
      </c>
      <c r="Q236" s="314">
        <f t="shared" si="59"/>
        <v>0</v>
      </c>
      <c r="R236" s="4" t="s">
        <v>52</v>
      </c>
      <c r="S236" s="5">
        <f t="shared" si="60"/>
        <v>0</v>
      </c>
      <c r="T236" s="41" t="str">
        <f t="shared" si="61"/>
        <v/>
      </c>
      <c r="U236" s="41" t="str">
        <f t="shared" si="62"/>
        <v/>
      </c>
      <c r="V236" s="41" t="str">
        <f t="shared" si="65"/>
        <v/>
      </c>
      <c r="W236" s="41" t="str">
        <f t="shared" si="66"/>
        <v/>
      </c>
      <c r="X236" s="291"/>
      <c r="Y236" s="41" t="str">
        <f t="shared" si="63"/>
        <v/>
      </c>
      <c r="Z236" s="286" t="str">
        <f t="shared" si="67"/>
        <v/>
      </c>
      <c r="AA236" s="368"/>
      <c r="AB236" s="41" t="str">
        <f t="shared" si="68"/>
        <v/>
      </c>
      <c r="AC236" s="41" t="str">
        <f t="shared" si="69"/>
        <v/>
      </c>
      <c r="AD236" s="41" t="str">
        <f t="shared" si="70"/>
        <v/>
      </c>
      <c r="AE236" s="41" t="str">
        <f t="shared" si="71"/>
        <v/>
      </c>
      <c r="AF236" s="10"/>
      <c r="AG236" s="10"/>
      <c r="AH236" s="10"/>
      <c r="AI236" s="10"/>
      <c r="AJ236" s="10"/>
      <c r="AK236" s="10"/>
      <c r="AL236" s="10"/>
      <c r="AM236" s="10"/>
      <c r="AN236" s="10"/>
    </row>
    <row r="237" spans="1:40" ht="26.25" customHeight="1" x14ac:dyDescent="0.25">
      <c r="A237" s="74" t="str">
        <f>IF(B237="","",MAX($A$8:A236)+1)</f>
        <v/>
      </c>
      <c r="B237" s="73"/>
      <c r="C237" s="368"/>
      <c r="D237" s="141"/>
      <c r="E237" s="314" t="str">
        <f t="shared" si="54"/>
        <v/>
      </c>
      <c r="F237" s="314" t="str">
        <f t="shared" si="55"/>
        <v/>
      </c>
      <c r="G237" s="368"/>
      <c r="H237" s="6" t="str">
        <f t="shared" si="56"/>
        <v/>
      </c>
      <c r="I237" s="5" t="str">
        <f t="shared" si="57"/>
        <v/>
      </c>
      <c r="J237" s="338"/>
      <c r="K237" s="72" t="s">
        <v>29</v>
      </c>
      <c r="L237" s="314">
        <f t="shared" si="58"/>
        <v>0</v>
      </c>
      <c r="M237" s="274"/>
      <c r="N237" s="274"/>
      <c r="O237" s="6" t="e">
        <f t="shared" si="64"/>
        <v>#VALUE!</v>
      </c>
      <c r="P237" s="33" t="s">
        <v>13</v>
      </c>
      <c r="Q237" s="314">
        <f t="shared" si="59"/>
        <v>0</v>
      </c>
      <c r="R237" s="4" t="s">
        <v>52</v>
      </c>
      <c r="S237" s="5">
        <f t="shared" si="60"/>
        <v>0</v>
      </c>
      <c r="T237" s="41" t="str">
        <f t="shared" si="61"/>
        <v/>
      </c>
      <c r="U237" s="41" t="str">
        <f t="shared" si="62"/>
        <v/>
      </c>
      <c r="V237" s="41" t="str">
        <f t="shared" si="65"/>
        <v/>
      </c>
      <c r="W237" s="41" t="str">
        <f t="shared" si="66"/>
        <v/>
      </c>
      <c r="X237" s="291"/>
      <c r="Y237" s="41" t="str">
        <f t="shared" si="63"/>
        <v/>
      </c>
      <c r="Z237" s="286" t="str">
        <f t="shared" si="67"/>
        <v/>
      </c>
      <c r="AA237" s="368"/>
      <c r="AB237" s="41" t="str">
        <f t="shared" si="68"/>
        <v/>
      </c>
      <c r="AC237" s="41" t="str">
        <f t="shared" si="69"/>
        <v/>
      </c>
      <c r="AD237" s="41" t="str">
        <f t="shared" si="70"/>
        <v/>
      </c>
      <c r="AE237" s="41" t="str">
        <f t="shared" si="71"/>
        <v/>
      </c>
      <c r="AF237" s="10"/>
      <c r="AG237" s="10"/>
      <c r="AH237" s="10"/>
      <c r="AI237" s="10"/>
      <c r="AJ237" s="10"/>
      <c r="AK237" s="10"/>
      <c r="AL237" s="10"/>
      <c r="AM237" s="10"/>
      <c r="AN237" s="10"/>
    </row>
    <row r="238" spans="1:40" ht="26.25" customHeight="1" x14ac:dyDescent="0.25">
      <c r="A238" s="74" t="str">
        <f>IF(B238="","",MAX($A$8:A237)+1)</f>
        <v/>
      </c>
      <c r="B238" s="73"/>
      <c r="C238" s="368"/>
      <c r="D238" s="141"/>
      <c r="E238" s="314" t="str">
        <f t="shared" si="54"/>
        <v/>
      </c>
      <c r="F238" s="314" t="str">
        <f t="shared" si="55"/>
        <v/>
      </c>
      <c r="G238" s="368"/>
      <c r="H238" s="6" t="str">
        <f t="shared" si="56"/>
        <v/>
      </c>
      <c r="I238" s="5" t="str">
        <f t="shared" si="57"/>
        <v/>
      </c>
      <c r="J238" s="338"/>
      <c r="K238" s="72" t="s">
        <v>29</v>
      </c>
      <c r="L238" s="314">
        <f t="shared" si="58"/>
        <v>0</v>
      </c>
      <c r="M238" s="274"/>
      <c r="N238" s="274"/>
      <c r="O238" s="6" t="e">
        <f t="shared" si="64"/>
        <v>#VALUE!</v>
      </c>
      <c r="P238" s="33" t="s">
        <v>13</v>
      </c>
      <c r="Q238" s="314">
        <f t="shared" si="59"/>
        <v>0</v>
      </c>
      <c r="R238" s="4" t="s">
        <v>52</v>
      </c>
      <c r="S238" s="5">
        <f t="shared" si="60"/>
        <v>0</v>
      </c>
      <c r="T238" s="41" t="str">
        <f t="shared" si="61"/>
        <v/>
      </c>
      <c r="U238" s="41" t="str">
        <f t="shared" si="62"/>
        <v/>
      </c>
      <c r="V238" s="41" t="str">
        <f t="shared" si="65"/>
        <v/>
      </c>
      <c r="W238" s="41" t="str">
        <f t="shared" si="66"/>
        <v/>
      </c>
      <c r="X238" s="291"/>
      <c r="Y238" s="41" t="str">
        <f t="shared" si="63"/>
        <v/>
      </c>
      <c r="Z238" s="286" t="str">
        <f t="shared" si="67"/>
        <v/>
      </c>
      <c r="AA238" s="368"/>
      <c r="AB238" s="41" t="str">
        <f t="shared" si="68"/>
        <v/>
      </c>
      <c r="AC238" s="41" t="str">
        <f t="shared" si="69"/>
        <v/>
      </c>
      <c r="AD238" s="41" t="str">
        <f t="shared" si="70"/>
        <v/>
      </c>
      <c r="AE238" s="41" t="str">
        <f t="shared" si="71"/>
        <v/>
      </c>
      <c r="AF238" s="10"/>
      <c r="AG238" s="10"/>
      <c r="AH238" s="10"/>
      <c r="AI238" s="10"/>
      <c r="AJ238" s="10"/>
      <c r="AK238" s="10"/>
      <c r="AL238" s="10"/>
      <c r="AM238" s="10"/>
      <c r="AN238" s="10"/>
    </row>
    <row r="239" spans="1:40" ht="26.25" customHeight="1" x14ac:dyDescent="0.25">
      <c r="A239" s="74" t="str">
        <f>IF(B239="","",MAX($A$8:A238)+1)</f>
        <v/>
      </c>
      <c r="B239" s="73"/>
      <c r="C239" s="368"/>
      <c r="D239" s="141"/>
      <c r="E239" s="314" t="str">
        <f t="shared" si="54"/>
        <v/>
      </c>
      <c r="F239" s="314" t="str">
        <f t="shared" si="55"/>
        <v/>
      </c>
      <c r="G239" s="368"/>
      <c r="H239" s="6" t="str">
        <f t="shared" si="56"/>
        <v/>
      </c>
      <c r="I239" s="5" t="str">
        <f t="shared" si="57"/>
        <v/>
      </c>
      <c r="J239" s="338"/>
      <c r="K239" s="72" t="s">
        <v>29</v>
      </c>
      <c r="L239" s="314">
        <f t="shared" si="58"/>
        <v>0</v>
      </c>
      <c r="M239" s="274"/>
      <c r="N239" s="274"/>
      <c r="O239" s="6" t="e">
        <f t="shared" si="64"/>
        <v>#VALUE!</v>
      </c>
      <c r="P239" s="33" t="s">
        <v>13</v>
      </c>
      <c r="Q239" s="314">
        <f t="shared" si="59"/>
        <v>0</v>
      </c>
      <c r="R239" s="4" t="s">
        <v>52</v>
      </c>
      <c r="S239" s="5">
        <f t="shared" si="60"/>
        <v>0</v>
      </c>
      <c r="T239" s="41" t="str">
        <f t="shared" si="61"/>
        <v/>
      </c>
      <c r="U239" s="41" t="str">
        <f t="shared" si="62"/>
        <v/>
      </c>
      <c r="V239" s="41" t="str">
        <f t="shared" si="65"/>
        <v/>
      </c>
      <c r="W239" s="41" t="str">
        <f t="shared" si="66"/>
        <v/>
      </c>
      <c r="X239" s="291"/>
      <c r="Y239" s="41" t="str">
        <f t="shared" si="63"/>
        <v/>
      </c>
      <c r="Z239" s="286" t="str">
        <f t="shared" si="67"/>
        <v/>
      </c>
      <c r="AA239" s="368"/>
      <c r="AB239" s="41" t="str">
        <f t="shared" si="68"/>
        <v/>
      </c>
      <c r="AC239" s="41" t="str">
        <f t="shared" si="69"/>
        <v/>
      </c>
      <c r="AD239" s="41" t="str">
        <f t="shared" si="70"/>
        <v/>
      </c>
      <c r="AE239" s="41" t="str">
        <f t="shared" si="71"/>
        <v/>
      </c>
      <c r="AF239" s="10"/>
      <c r="AG239" s="10"/>
      <c r="AH239" s="10"/>
      <c r="AI239" s="10"/>
      <c r="AJ239" s="10"/>
      <c r="AK239" s="10"/>
      <c r="AL239" s="10"/>
      <c r="AM239" s="10"/>
      <c r="AN239" s="10"/>
    </row>
    <row r="240" spans="1:40" ht="26.25" customHeight="1" x14ac:dyDescent="0.25">
      <c r="A240" s="74" t="str">
        <f>IF(B240="","",MAX($A$8:A239)+1)</f>
        <v/>
      </c>
      <c r="B240" s="73"/>
      <c r="C240" s="368"/>
      <c r="D240" s="141"/>
      <c r="E240" s="314" t="str">
        <f t="shared" si="54"/>
        <v/>
      </c>
      <c r="F240" s="314" t="str">
        <f t="shared" si="55"/>
        <v/>
      </c>
      <c r="G240" s="368"/>
      <c r="H240" s="6" t="str">
        <f t="shared" si="56"/>
        <v/>
      </c>
      <c r="I240" s="5" t="str">
        <f t="shared" si="57"/>
        <v/>
      </c>
      <c r="J240" s="338"/>
      <c r="K240" s="72" t="s">
        <v>29</v>
      </c>
      <c r="L240" s="314">
        <f t="shared" si="58"/>
        <v>0</v>
      </c>
      <c r="M240" s="274"/>
      <c r="N240" s="274"/>
      <c r="O240" s="6" t="e">
        <f t="shared" si="64"/>
        <v>#VALUE!</v>
      </c>
      <c r="P240" s="33" t="s">
        <v>13</v>
      </c>
      <c r="Q240" s="314">
        <f t="shared" si="59"/>
        <v>0</v>
      </c>
      <c r="R240" s="4" t="s">
        <v>52</v>
      </c>
      <c r="S240" s="5">
        <f t="shared" si="60"/>
        <v>0</v>
      </c>
      <c r="T240" s="41" t="str">
        <f t="shared" si="61"/>
        <v/>
      </c>
      <c r="U240" s="41" t="str">
        <f t="shared" si="62"/>
        <v/>
      </c>
      <c r="V240" s="41" t="str">
        <f t="shared" si="65"/>
        <v/>
      </c>
      <c r="W240" s="41" t="str">
        <f t="shared" si="66"/>
        <v/>
      </c>
      <c r="X240" s="291"/>
      <c r="Y240" s="41" t="str">
        <f t="shared" si="63"/>
        <v/>
      </c>
      <c r="Z240" s="286" t="str">
        <f t="shared" si="67"/>
        <v/>
      </c>
      <c r="AA240" s="368"/>
      <c r="AB240" s="41" t="str">
        <f t="shared" si="68"/>
        <v/>
      </c>
      <c r="AC240" s="41" t="str">
        <f t="shared" si="69"/>
        <v/>
      </c>
      <c r="AD240" s="41" t="str">
        <f t="shared" si="70"/>
        <v/>
      </c>
      <c r="AE240" s="41" t="str">
        <f t="shared" si="71"/>
        <v/>
      </c>
      <c r="AF240" s="10"/>
      <c r="AG240" s="10"/>
      <c r="AH240" s="10"/>
      <c r="AI240" s="10"/>
      <c r="AJ240" s="10"/>
      <c r="AK240" s="10"/>
      <c r="AL240" s="10"/>
      <c r="AM240" s="10"/>
      <c r="AN240" s="10"/>
    </row>
    <row r="241" spans="1:40" ht="26.25" customHeight="1" x14ac:dyDescent="0.25">
      <c r="A241" s="74" t="str">
        <f>IF(B241="","",MAX($A$8:A240)+1)</f>
        <v/>
      </c>
      <c r="B241" s="73"/>
      <c r="C241" s="368"/>
      <c r="D241" s="141"/>
      <c r="E241" s="314" t="str">
        <f t="shared" si="54"/>
        <v/>
      </c>
      <c r="F241" s="314" t="str">
        <f t="shared" si="55"/>
        <v/>
      </c>
      <c r="G241" s="368"/>
      <c r="H241" s="6" t="str">
        <f t="shared" si="56"/>
        <v/>
      </c>
      <c r="I241" s="5" t="str">
        <f t="shared" si="57"/>
        <v/>
      </c>
      <c r="J241" s="338"/>
      <c r="K241" s="72" t="s">
        <v>29</v>
      </c>
      <c r="L241" s="314">
        <f t="shared" si="58"/>
        <v>0</v>
      </c>
      <c r="M241" s="274"/>
      <c r="N241" s="274"/>
      <c r="O241" s="6" t="e">
        <f t="shared" si="64"/>
        <v>#VALUE!</v>
      </c>
      <c r="P241" s="33" t="s">
        <v>13</v>
      </c>
      <c r="Q241" s="314">
        <f t="shared" si="59"/>
        <v>0</v>
      </c>
      <c r="R241" s="4" t="s">
        <v>52</v>
      </c>
      <c r="S241" s="5">
        <f t="shared" si="60"/>
        <v>0</v>
      </c>
      <c r="T241" s="41" t="str">
        <f t="shared" si="61"/>
        <v/>
      </c>
      <c r="U241" s="41" t="str">
        <f t="shared" si="62"/>
        <v/>
      </c>
      <c r="V241" s="41" t="str">
        <f t="shared" si="65"/>
        <v/>
      </c>
      <c r="W241" s="41" t="str">
        <f t="shared" si="66"/>
        <v/>
      </c>
      <c r="X241" s="291"/>
      <c r="Y241" s="41" t="str">
        <f t="shared" si="63"/>
        <v/>
      </c>
      <c r="Z241" s="286" t="str">
        <f t="shared" si="67"/>
        <v/>
      </c>
      <c r="AA241" s="368"/>
      <c r="AB241" s="41" t="str">
        <f t="shared" si="68"/>
        <v/>
      </c>
      <c r="AC241" s="41" t="str">
        <f t="shared" si="69"/>
        <v/>
      </c>
      <c r="AD241" s="41" t="str">
        <f t="shared" si="70"/>
        <v/>
      </c>
      <c r="AE241" s="41" t="str">
        <f t="shared" si="71"/>
        <v/>
      </c>
      <c r="AF241" s="10"/>
      <c r="AG241" s="10"/>
      <c r="AH241" s="10"/>
      <c r="AI241" s="10"/>
      <c r="AJ241" s="10"/>
      <c r="AK241" s="10"/>
      <c r="AL241" s="10"/>
      <c r="AM241" s="10"/>
      <c r="AN241" s="10"/>
    </row>
    <row r="242" spans="1:40" ht="26.25" customHeight="1" x14ac:dyDescent="0.25">
      <c r="A242" s="74" t="str">
        <f>IF(B242="","",MAX($A$8:A241)+1)</f>
        <v/>
      </c>
      <c r="B242" s="73"/>
      <c r="C242" s="368"/>
      <c r="D242" s="141"/>
      <c r="E242" s="314" t="str">
        <f t="shared" si="54"/>
        <v/>
      </c>
      <c r="F242" s="314" t="str">
        <f t="shared" si="55"/>
        <v/>
      </c>
      <c r="G242" s="368"/>
      <c r="H242" s="6" t="str">
        <f t="shared" si="56"/>
        <v/>
      </c>
      <c r="I242" s="5" t="str">
        <f t="shared" si="57"/>
        <v/>
      </c>
      <c r="J242" s="338"/>
      <c r="K242" s="72" t="s">
        <v>29</v>
      </c>
      <c r="L242" s="314">
        <f t="shared" si="58"/>
        <v>0</v>
      </c>
      <c r="M242" s="274"/>
      <c r="N242" s="274"/>
      <c r="O242" s="6" t="e">
        <f t="shared" si="64"/>
        <v>#VALUE!</v>
      </c>
      <c r="P242" s="33" t="s">
        <v>13</v>
      </c>
      <c r="Q242" s="314">
        <f t="shared" si="59"/>
        <v>0</v>
      </c>
      <c r="R242" s="4" t="s">
        <v>52</v>
      </c>
      <c r="S242" s="5">
        <f t="shared" si="60"/>
        <v>0</v>
      </c>
      <c r="T242" s="41" t="str">
        <f t="shared" si="61"/>
        <v/>
      </c>
      <c r="U242" s="41" t="str">
        <f t="shared" si="62"/>
        <v/>
      </c>
      <c r="V242" s="41" t="str">
        <f t="shared" si="65"/>
        <v/>
      </c>
      <c r="W242" s="41" t="str">
        <f t="shared" si="66"/>
        <v/>
      </c>
      <c r="X242" s="291"/>
      <c r="Y242" s="41" t="str">
        <f t="shared" si="63"/>
        <v/>
      </c>
      <c r="Z242" s="286" t="str">
        <f t="shared" si="67"/>
        <v/>
      </c>
      <c r="AA242" s="368"/>
      <c r="AB242" s="41" t="str">
        <f t="shared" si="68"/>
        <v/>
      </c>
      <c r="AC242" s="41" t="str">
        <f t="shared" si="69"/>
        <v/>
      </c>
      <c r="AD242" s="41" t="str">
        <f t="shared" si="70"/>
        <v/>
      </c>
      <c r="AE242" s="41" t="str">
        <f t="shared" si="71"/>
        <v/>
      </c>
      <c r="AF242" s="10"/>
      <c r="AG242" s="10"/>
      <c r="AH242" s="10"/>
      <c r="AI242" s="10"/>
      <c r="AJ242" s="10"/>
      <c r="AK242" s="10"/>
      <c r="AL242" s="10"/>
      <c r="AM242" s="10"/>
      <c r="AN242" s="10"/>
    </row>
    <row r="243" spans="1:40" ht="26.25" customHeight="1" x14ac:dyDescent="0.25">
      <c r="A243" s="74" t="str">
        <f>IF(B243="","",MAX($A$8:A242)+1)</f>
        <v/>
      </c>
      <c r="B243" s="73"/>
      <c r="C243" s="368"/>
      <c r="D243" s="141"/>
      <c r="E243" s="314" t="str">
        <f t="shared" si="54"/>
        <v/>
      </c>
      <c r="F243" s="314" t="str">
        <f t="shared" si="55"/>
        <v/>
      </c>
      <c r="G243" s="368"/>
      <c r="H243" s="6" t="str">
        <f t="shared" si="56"/>
        <v/>
      </c>
      <c r="I243" s="5" t="str">
        <f t="shared" si="57"/>
        <v/>
      </c>
      <c r="J243" s="338"/>
      <c r="K243" s="72" t="s">
        <v>29</v>
      </c>
      <c r="L243" s="314">
        <f t="shared" si="58"/>
        <v>0</v>
      </c>
      <c r="M243" s="274"/>
      <c r="N243" s="274"/>
      <c r="O243" s="6" t="e">
        <f t="shared" si="64"/>
        <v>#VALUE!</v>
      </c>
      <c r="P243" s="33" t="s">
        <v>13</v>
      </c>
      <c r="Q243" s="314">
        <f t="shared" si="59"/>
        <v>0</v>
      </c>
      <c r="R243" s="4" t="s">
        <v>52</v>
      </c>
      <c r="S243" s="5">
        <f t="shared" si="60"/>
        <v>0</v>
      </c>
      <c r="T243" s="41" t="str">
        <f t="shared" si="61"/>
        <v/>
      </c>
      <c r="U243" s="41" t="str">
        <f t="shared" si="62"/>
        <v/>
      </c>
      <c r="V243" s="41" t="str">
        <f t="shared" si="65"/>
        <v/>
      </c>
      <c r="W243" s="41" t="str">
        <f t="shared" si="66"/>
        <v/>
      </c>
      <c r="X243" s="291"/>
      <c r="Y243" s="41" t="str">
        <f t="shared" si="63"/>
        <v/>
      </c>
      <c r="Z243" s="286" t="str">
        <f t="shared" si="67"/>
        <v/>
      </c>
      <c r="AA243" s="368"/>
      <c r="AB243" s="41" t="str">
        <f t="shared" si="68"/>
        <v/>
      </c>
      <c r="AC243" s="41" t="str">
        <f t="shared" si="69"/>
        <v/>
      </c>
      <c r="AD243" s="41" t="str">
        <f t="shared" si="70"/>
        <v/>
      </c>
      <c r="AE243" s="41" t="str">
        <f t="shared" si="71"/>
        <v/>
      </c>
      <c r="AF243" s="10"/>
      <c r="AG243" s="10"/>
      <c r="AH243" s="10"/>
      <c r="AI243" s="10"/>
      <c r="AJ243" s="10"/>
      <c r="AK243" s="10"/>
      <c r="AL243" s="10"/>
      <c r="AM243" s="10"/>
      <c r="AN243" s="10"/>
    </row>
    <row r="244" spans="1:40" ht="26.25" customHeight="1" x14ac:dyDescent="0.25">
      <c r="A244" s="74" t="str">
        <f>IF(B244="","",MAX($A$8:A243)+1)</f>
        <v/>
      </c>
      <c r="B244" s="73"/>
      <c r="C244" s="368"/>
      <c r="D244" s="141"/>
      <c r="E244" s="314" t="str">
        <f t="shared" si="54"/>
        <v/>
      </c>
      <c r="F244" s="314" t="str">
        <f t="shared" si="55"/>
        <v/>
      </c>
      <c r="G244" s="368"/>
      <c r="H244" s="6" t="str">
        <f t="shared" si="56"/>
        <v/>
      </c>
      <c r="I244" s="5" t="str">
        <f t="shared" si="57"/>
        <v/>
      </c>
      <c r="J244" s="338"/>
      <c r="K244" s="72" t="s">
        <v>29</v>
      </c>
      <c r="L244" s="314">
        <f t="shared" si="58"/>
        <v>0</v>
      </c>
      <c r="M244" s="274"/>
      <c r="N244" s="274"/>
      <c r="O244" s="6" t="e">
        <f t="shared" si="64"/>
        <v>#VALUE!</v>
      </c>
      <c r="P244" s="33" t="s">
        <v>13</v>
      </c>
      <c r="Q244" s="314">
        <f t="shared" si="59"/>
        <v>0</v>
      </c>
      <c r="R244" s="4" t="s">
        <v>52</v>
      </c>
      <c r="S244" s="5">
        <f t="shared" si="60"/>
        <v>0</v>
      </c>
      <c r="T244" s="41" t="str">
        <f t="shared" si="61"/>
        <v/>
      </c>
      <c r="U244" s="41" t="str">
        <f t="shared" si="62"/>
        <v/>
      </c>
      <c r="V244" s="41" t="str">
        <f t="shared" si="65"/>
        <v/>
      </c>
      <c r="W244" s="41" t="str">
        <f t="shared" si="66"/>
        <v/>
      </c>
      <c r="X244" s="291"/>
      <c r="Y244" s="41" t="str">
        <f t="shared" si="63"/>
        <v/>
      </c>
      <c r="Z244" s="286" t="str">
        <f t="shared" si="67"/>
        <v/>
      </c>
      <c r="AA244" s="368"/>
      <c r="AB244" s="41" t="str">
        <f t="shared" si="68"/>
        <v/>
      </c>
      <c r="AC244" s="41" t="str">
        <f t="shared" si="69"/>
        <v/>
      </c>
      <c r="AD244" s="41" t="str">
        <f t="shared" si="70"/>
        <v/>
      </c>
      <c r="AE244" s="41" t="str">
        <f t="shared" si="71"/>
        <v/>
      </c>
      <c r="AF244" s="10"/>
      <c r="AG244" s="10"/>
      <c r="AH244" s="10"/>
      <c r="AI244" s="10"/>
      <c r="AJ244" s="10"/>
      <c r="AK244" s="10"/>
      <c r="AL244" s="10"/>
      <c r="AM244" s="10"/>
      <c r="AN244" s="10"/>
    </row>
    <row r="245" spans="1:40" ht="26.25" customHeight="1" x14ac:dyDescent="0.25">
      <c r="A245" s="74" t="str">
        <f>IF(B245="","",MAX($A$8:A244)+1)</f>
        <v/>
      </c>
      <c r="B245" s="73"/>
      <c r="C245" s="368"/>
      <c r="D245" s="141"/>
      <c r="E245" s="314" t="str">
        <f t="shared" si="54"/>
        <v/>
      </c>
      <c r="F245" s="314" t="str">
        <f t="shared" si="55"/>
        <v/>
      </c>
      <c r="G245" s="368"/>
      <c r="H245" s="6" t="str">
        <f t="shared" si="56"/>
        <v/>
      </c>
      <c r="I245" s="5" t="str">
        <f t="shared" si="57"/>
        <v/>
      </c>
      <c r="J245" s="338"/>
      <c r="K245" s="72" t="s">
        <v>29</v>
      </c>
      <c r="L245" s="314">
        <f t="shared" si="58"/>
        <v>0</v>
      </c>
      <c r="M245" s="274"/>
      <c r="N245" s="274"/>
      <c r="O245" s="6" t="e">
        <f t="shared" si="64"/>
        <v>#VALUE!</v>
      </c>
      <c r="P245" s="33" t="s">
        <v>13</v>
      </c>
      <c r="Q245" s="314">
        <f t="shared" si="59"/>
        <v>0</v>
      </c>
      <c r="R245" s="4" t="s">
        <v>52</v>
      </c>
      <c r="S245" s="5">
        <f t="shared" si="60"/>
        <v>0</v>
      </c>
      <c r="T245" s="41" t="str">
        <f t="shared" si="61"/>
        <v/>
      </c>
      <c r="U245" s="41" t="str">
        <f t="shared" si="62"/>
        <v/>
      </c>
      <c r="V245" s="41" t="str">
        <f t="shared" si="65"/>
        <v/>
      </c>
      <c r="W245" s="41" t="str">
        <f t="shared" si="66"/>
        <v/>
      </c>
      <c r="X245" s="291"/>
      <c r="Y245" s="41" t="str">
        <f t="shared" si="63"/>
        <v/>
      </c>
      <c r="Z245" s="286" t="str">
        <f t="shared" si="67"/>
        <v/>
      </c>
      <c r="AA245" s="368"/>
      <c r="AB245" s="41" t="str">
        <f t="shared" si="68"/>
        <v/>
      </c>
      <c r="AC245" s="41" t="str">
        <f t="shared" si="69"/>
        <v/>
      </c>
      <c r="AD245" s="41" t="str">
        <f t="shared" si="70"/>
        <v/>
      </c>
      <c r="AE245" s="41" t="str">
        <f t="shared" si="71"/>
        <v/>
      </c>
      <c r="AF245" s="10"/>
      <c r="AG245" s="10"/>
      <c r="AH245" s="10"/>
      <c r="AI245" s="10"/>
      <c r="AJ245" s="10"/>
      <c r="AK245" s="10"/>
      <c r="AL245" s="10"/>
      <c r="AM245" s="10"/>
      <c r="AN245" s="10"/>
    </row>
    <row r="246" spans="1:40" ht="26.25" customHeight="1" x14ac:dyDescent="0.25">
      <c r="A246" s="74" t="str">
        <f>IF(B246="","",MAX($A$8:A245)+1)</f>
        <v/>
      </c>
      <c r="B246" s="73"/>
      <c r="C246" s="368"/>
      <c r="D246" s="141"/>
      <c r="E246" s="314" t="str">
        <f t="shared" si="54"/>
        <v/>
      </c>
      <c r="F246" s="314" t="str">
        <f t="shared" si="55"/>
        <v/>
      </c>
      <c r="G246" s="368"/>
      <c r="H246" s="6" t="str">
        <f t="shared" si="56"/>
        <v/>
      </c>
      <c r="I246" s="5" t="str">
        <f t="shared" si="57"/>
        <v/>
      </c>
      <c r="J246" s="338"/>
      <c r="K246" s="72" t="s">
        <v>29</v>
      </c>
      <c r="L246" s="314">
        <f t="shared" si="58"/>
        <v>0</v>
      </c>
      <c r="M246" s="274"/>
      <c r="N246" s="274"/>
      <c r="O246" s="6" t="e">
        <f t="shared" si="64"/>
        <v>#VALUE!</v>
      </c>
      <c r="P246" s="33" t="s">
        <v>13</v>
      </c>
      <c r="Q246" s="314">
        <f t="shared" si="59"/>
        <v>0</v>
      </c>
      <c r="R246" s="4" t="s">
        <v>52</v>
      </c>
      <c r="S246" s="5">
        <f t="shared" si="60"/>
        <v>0</v>
      </c>
      <c r="T246" s="41" t="str">
        <f t="shared" si="61"/>
        <v/>
      </c>
      <c r="U246" s="41" t="str">
        <f t="shared" si="62"/>
        <v/>
      </c>
      <c r="V246" s="41" t="str">
        <f t="shared" si="65"/>
        <v/>
      </c>
      <c r="W246" s="41" t="str">
        <f t="shared" si="66"/>
        <v/>
      </c>
      <c r="X246" s="291"/>
      <c r="Y246" s="41" t="str">
        <f t="shared" si="63"/>
        <v/>
      </c>
      <c r="Z246" s="286" t="str">
        <f t="shared" si="67"/>
        <v/>
      </c>
      <c r="AA246" s="368"/>
      <c r="AB246" s="41" t="str">
        <f t="shared" si="68"/>
        <v/>
      </c>
      <c r="AC246" s="41" t="str">
        <f t="shared" si="69"/>
        <v/>
      </c>
      <c r="AD246" s="41" t="str">
        <f t="shared" si="70"/>
        <v/>
      </c>
      <c r="AE246" s="41" t="str">
        <f t="shared" si="71"/>
        <v/>
      </c>
      <c r="AF246" s="10"/>
      <c r="AG246" s="10"/>
      <c r="AH246" s="10"/>
      <c r="AI246" s="10"/>
      <c r="AJ246" s="10"/>
      <c r="AK246" s="10"/>
      <c r="AL246" s="10"/>
      <c r="AM246" s="10"/>
      <c r="AN246" s="10"/>
    </row>
    <row r="247" spans="1:40" ht="26.25" customHeight="1" x14ac:dyDescent="0.25">
      <c r="A247" s="74" t="str">
        <f>IF(B247="","",MAX($A$8:A246)+1)</f>
        <v/>
      </c>
      <c r="B247" s="73"/>
      <c r="C247" s="368"/>
      <c r="D247" s="141"/>
      <c r="E247" s="314" t="str">
        <f t="shared" si="54"/>
        <v/>
      </c>
      <c r="F247" s="314" t="str">
        <f t="shared" si="55"/>
        <v/>
      </c>
      <c r="G247" s="368"/>
      <c r="H247" s="6" t="str">
        <f t="shared" si="56"/>
        <v/>
      </c>
      <c r="I247" s="5" t="str">
        <f t="shared" si="57"/>
        <v/>
      </c>
      <c r="J247" s="338"/>
      <c r="K247" s="72" t="s">
        <v>29</v>
      </c>
      <c r="L247" s="314">
        <f t="shared" si="58"/>
        <v>0</v>
      </c>
      <c r="M247" s="274"/>
      <c r="N247" s="274"/>
      <c r="O247" s="6" t="e">
        <f t="shared" si="64"/>
        <v>#VALUE!</v>
      </c>
      <c r="P247" s="33" t="s">
        <v>13</v>
      </c>
      <c r="Q247" s="314">
        <f t="shared" si="59"/>
        <v>0</v>
      </c>
      <c r="R247" s="4" t="s">
        <v>52</v>
      </c>
      <c r="S247" s="5">
        <f t="shared" si="60"/>
        <v>0</v>
      </c>
      <c r="T247" s="41" t="str">
        <f t="shared" si="61"/>
        <v/>
      </c>
      <c r="U247" s="41" t="str">
        <f t="shared" si="62"/>
        <v/>
      </c>
      <c r="V247" s="41" t="str">
        <f t="shared" si="65"/>
        <v/>
      </c>
      <c r="W247" s="41" t="str">
        <f t="shared" si="66"/>
        <v/>
      </c>
      <c r="X247" s="291"/>
      <c r="Y247" s="41" t="str">
        <f t="shared" si="63"/>
        <v/>
      </c>
      <c r="Z247" s="286" t="str">
        <f t="shared" si="67"/>
        <v/>
      </c>
      <c r="AA247" s="368"/>
      <c r="AB247" s="41" t="str">
        <f t="shared" si="68"/>
        <v/>
      </c>
      <c r="AC247" s="41" t="str">
        <f t="shared" si="69"/>
        <v/>
      </c>
      <c r="AD247" s="41" t="str">
        <f t="shared" si="70"/>
        <v/>
      </c>
      <c r="AE247" s="41" t="str">
        <f t="shared" si="71"/>
        <v/>
      </c>
      <c r="AF247" s="10"/>
      <c r="AG247" s="10"/>
      <c r="AH247" s="10"/>
      <c r="AI247" s="10"/>
      <c r="AJ247" s="10"/>
      <c r="AK247" s="10"/>
      <c r="AL247" s="10"/>
      <c r="AM247" s="10"/>
      <c r="AN247" s="10"/>
    </row>
    <row r="248" spans="1:40" ht="26.25" customHeight="1" x14ac:dyDescent="0.25">
      <c r="A248" s="74" t="str">
        <f>IF(B248="","",MAX($A$8:A247)+1)</f>
        <v/>
      </c>
      <c r="B248" s="73"/>
      <c r="C248" s="368"/>
      <c r="D248" s="141"/>
      <c r="E248" s="314" t="str">
        <f t="shared" si="54"/>
        <v/>
      </c>
      <c r="F248" s="314" t="str">
        <f t="shared" si="55"/>
        <v/>
      </c>
      <c r="G248" s="368"/>
      <c r="H248" s="6" t="str">
        <f t="shared" si="56"/>
        <v/>
      </c>
      <c r="I248" s="5" t="str">
        <f t="shared" si="57"/>
        <v/>
      </c>
      <c r="J248" s="338"/>
      <c r="K248" s="72" t="s">
        <v>29</v>
      </c>
      <c r="L248" s="314">
        <f t="shared" si="58"/>
        <v>0</v>
      </c>
      <c r="M248" s="274"/>
      <c r="N248" s="274"/>
      <c r="O248" s="6" t="e">
        <f t="shared" si="64"/>
        <v>#VALUE!</v>
      </c>
      <c r="P248" s="33" t="s">
        <v>13</v>
      </c>
      <c r="Q248" s="314">
        <f t="shared" si="59"/>
        <v>0</v>
      </c>
      <c r="R248" s="4" t="s">
        <v>52</v>
      </c>
      <c r="S248" s="5">
        <f t="shared" si="60"/>
        <v>0</v>
      </c>
      <c r="T248" s="41" t="str">
        <f t="shared" si="61"/>
        <v/>
      </c>
      <c r="U248" s="41" t="str">
        <f t="shared" si="62"/>
        <v/>
      </c>
      <c r="V248" s="41" t="str">
        <f t="shared" si="65"/>
        <v/>
      </c>
      <c r="W248" s="41" t="str">
        <f t="shared" si="66"/>
        <v/>
      </c>
      <c r="X248" s="291"/>
      <c r="Y248" s="41" t="str">
        <f t="shared" si="63"/>
        <v/>
      </c>
      <c r="Z248" s="286" t="str">
        <f t="shared" si="67"/>
        <v/>
      </c>
      <c r="AA248" s="368"/>
      <c r="AB248" s="41" t="str">
        <f t="shared" si="68"/>
        <v/>
      </c>
      <c r="AC248" s="41" t="str">
        <f t="shared" si="69"/>
        <v/>
      </c>
      <c r="AD248" s="41" t="str">
        <f t="shared" si="70"/>
        <v/>
      </c>
      <c r="AE248" s="41" t="str">
        <f t="shared" si="71"/>
        <v/>
      </c>
      <c r="AF248" s="10"/>
      <c r="AG248" s="10"/>
      <c r="AH248" s="10"/>
      <c r="AI248" s="10"/>
      <c r="AJ248" s="10"/>
      <c r="AK248" s="10"/>
      <c r="AL248" s="10"/>
      <c r="AM248" s="10"/>
      <c r="AN248" s="10"/>
    </row>
    <row r="249" spans="1:40" ht="26.25" customHeight="1" x14ac:dyDescent="0.25">
      <c r="A249" s="74" t="str">
        <f>IF(B249="","",MAX($A$8:A248)+1)</f>
        <v/>
      </c>
      <c r="B249" s="73"/>
      <c r="C249" s="368"/>
      <c r="D249" s="141"/>
      <c r="E249" s="314" t="str">
        <f t="shared" si="54"/>
        <v/>
      </c>
      <c r="F249" s="314" t="str">
        <f t="shared" si="55"/>
        <v/>
      </c>
      <c r="G249" s="368"/>
      <c r="H249" s="6" t="str">
        <f t="shared" si="56"/>
        <v/>
      </c>
      <c r="I249" s="5" t="str">
        <f t="shared" si="57"/>
        <v/>
      </c>
      <c r="J249" s="338"/>
      <c r="K249" s="72" t="s">
        <v>29</v>
      </c>
      <c r="L249" s="314">
        <f t="shared" si="58"/>
        <v>0</v>
      </c>
      <c r="M249" s="274"/>
      <c r="N249" s="274"/>
      <c r="O249" s="6" t="e">
        <f t="shared" si="64"/>
        <v>#VALUE!</v>
      </c>
      <c r="P249" s="33" t="s">
        <v>13</v>
      </c>
      <c r="Q249" s="314">
        <f t="shared" si="59"/>
        <v>0</v>
      </c>
      <c r="R249" s="4" t="s">
        <v>52</v>
      </c>
      <c r="S249" s="5">
        <f t="shared" si="60"/>
        <v>0</v>
      </c>
      <c r="T249" s="41" t="str">
        <f t="shared" si="61"/>
        <v/>
      </c>
      <c r="U249" s="41" t="str">
        <f t="shared" si="62"/>
        <v/>
      </c>
      <c r="V249" s="41" t="str">
        <f t="shared" si="65"/>
        <v/>
      </c>
      <c r="W249" s="41" t="str">
        <f t="shared" si="66"/>
        <v/>
      </c>
      <c r="X249" s="291"/>
      <c r="Y249" s="41" t="str">
        <f t="shared" si="63"/>
        <v/>
      </c>
      <c r="Z249" s="286" t="str">
        <f t="shared" si="67"/>
        <v/>
      </c>
      <c r="AA249" s="368"/>
      <c r="AB249" s="41" t="str">
        <f t="shared" si="68"/>
        <v/>
      </c>
      <c r="AC249" s="41" t="str">
        <f t="shared" si="69"/>
        <v/>
      </c>
      <c r="AD249" s="41" t="str">
        <f t="shared" si="70"/>
        <v/>
      </c>
      <c r="AE249" s="41" t="str">
        <f t="shared" si="71"/>
        <v/>
      </c>
      <c r="AF249" s="10"/>
      <c r="AG249" s="10"/>
      <c r="AH249" s="10"/>
      <c r="AI249" s="10"/>
      <c r="AJ249" s="10"/>
      <c r="AK249" s="10"/>
      <c r="AL249" s="10"/>
      <c r="AM249" s="10"/>
      <c r="AN249" s="10"/>
    </row>
    <row r="250" spans="1:40" ht="26.25" customHeight="1" x14ac:dyDescent="0.25">
      <c r="A250" s="74" t="str">
        <f>IF(B250="","",MAX($A$8:A249)+1)</f>
        <v/>
      </c>
      <c r="B250" s="73"/>
      <c r="C250" s="368"/>
      <c r="D250" s="141"/>
      <c r="E250" s="314" t="str">
        <f t="shared" si="54"/>
        <v/>
      </c>
      <c r="F250" s="314" t="str">
        <f t="shared" si="55"/>
        <v/>
      </c>
      <c r="G250" s="368"/>
      <c r="H250" s="6" t="str">
        <f t="shared" si="56"/>
        <v/>
      </c>
      <c r="I250" s="5" t="str">
        <f t="shared" si="57"/>
        <v/>
      </c>
      <c r="J250" s="338"/>
      <c r="K250" s="72" t="s">
        <v>29</v>
      </c>
      <c r="L250" s="314">
        <f t="shared" si="58"/>
        <v>0</v>
      </c>
      <c r="M250" s="274"/>
      <c r="N250" s="274"/>
      <c r="O250" s="6" t="e">
        <f t="shared" si="64"/>
        <v>#VALUE!</v>
      </c>
      <c r="P250" s="33" t="s">
        <v>13</v>
      </c>
      <c r="Q250" s="314">
        <f t="shared" si="59"/>
        <v>0</v>
      </c>
      <c r="R250" s="4" t="s">
        <v>52</v>
      </c>
      <c r="S250" s="5">
        <f t="shared" si="60"/>
        <v>0</v>
      </c>
      <c r="T250" s="41" t="str">
        <f t="shared" si="61"/>
        <v/>
      </c>
      <c r="U250" s="41" t="str">
        <f t="shared" si="62"/>
        <v/>
      </c>
      <c r="V250" s="41" t="str">
        <f t="shared" si="65"/>
        <v/>
      </c>
      <c r="W250" s="41" t="str">
        <f t="shared" si="66"/>
        <v/>
      </c>
      <c r="X250" s="291"/>
      <c r="Y250" s="41" t="str">
        <f t="shared" si="63"/>
        <v/>
      </c>
      <c r="Z250" s="286" t="str">
        <f t="shared" si="67"/>
        <v/>
      </c>
      <c r="AA250" s="368"/>
      <c r="AB250" s="41" t="str">
        <f t="shared" si="68"/>
        <v/>
      </c>
      <c r="AC250" s="41" t="str">
        <f t="shared" si="69"/>
        <v/>
      </c>
      <c r="AD250" s="41" t="str">
        <f t="shared" si="70"/>
        <v/>
      </c>
      <c r="AE250" s="41" t="str">
        <f t="shared" si="71"/>
        <v/>
      </c>
      <c r="AF250" s="10"/>
      <c r="AG250" s="10"/>
      <c r="AH250" s="10"/>
      <c r="AI250" s="10"/>
      <c r="AJ250" s="10"/>
      <c r="AK250" s="10"/>
      <c r="AL250" s="10"/>
      <c r="AM250" s="10"/>
      <c r="AN250" s="10"/>
    </row>
    <row r="251" spans="1:40" ht="26.25" customHeight="1" x14ac:dyDescent="0.25">
      <c r="A251" s="74" t="str">
        <f>IF(B251="","",MAX($A$8:A250)+1)</f>
        <v/>
      </c>
      <c r="B251" s="73"/>
      <c r="C251" s="368"/>
      <c r="D251" s="141"/>
      <c r="E251" s="314" t="str">
        <f t="shared" si="54"/>
        <v/>
      </c>
      <c r="F251" s="314" t="str">
        <f t="shared" si="55"/>
        <v/>
      </c>
      <c r="G251" s="368"/>
      <c r="H251" s="6" t="str">
        <f t="shared" si="56"/>
        <v/>
      </c>
      <c r="I251" s="5" t="str">
        <f t="shared" si="57"/>
        <v/>
      </c>
      <c r="J251" s="338"/>
      <c r="K251" s="72" t="s">
        <v>29</v>
      </c>
      <c r="L251" s="314">
        <f t="shared" si="58"/>
        <v>0</v>
      </c>
      <c r="M251" s="274"/>
      <c r="N251" s="274"/>
      <c r="O251" s="6" t="e">
        <f t="shared" si="64"/>
        <v>#VALUE!</v>
      </c>
      <c r="P251" s="33" t="s">
        <v>13</v>
      </c>
      <c r="Q251" s="314">
        <f t="shared" si="59"/>
        <v>0</v>
      </c>
      <c r="R251" s="4" t="s">
        <v>52</v>
      </c>
      <c r="S251" s="5">
        <f t="shared" si="60"/>
        <v>0</v>
      </c>
      <c r="T251" s="41" t="str">
        <f t="shared" si="61"/>
        <v/>
      </c>
      <c r="U251" s="41" t="str">
        <f t="shared" si="62"/>
        <v/>
      </c>
      <c r="V251" s="41" t="str">
        <f t="shared" si="65"/>
        <v/>
      </c>
      <c r="W251" s="41" t="str">
        <f t="shared" si="66"/>
        <v/>
      </c>
      <c r="X251" s="291"/>
      <c r="Y251" s="41" t="str">
        <f t="shared" si="63"/>
        <v/>
      </c>
      <c r="Z251" s="286" t="str">
        <f t="shared" si="67"/>
        <v/>
      </c>
      <c r="AA251" s="368"/>
      <c r="AB251" s="41" t="str">
        <f t="shared" si="68"/>
        <v/>
      </c>
      <c r="AC251" s="41" t="str">
        <f t="shared" si="69"/>
        <v/>
      </c>
      <c r="AD251" s="41" t="str">
        <f t="shared" si="70"/>
        <v/>
      </c>
      <c r="AE251" s="41" t="str">
        <f t="shared" si="71"/>
        <v/>
      </c>
      <c r="AF251" s="10"/>
      <c r="AG251" s="10"/>
      <c r="AH251" s="10"/>
      <c r="AI251" s="10"/>
      <c r="AJ251" s="10"/>
      <c r="AK251" s="10"/>
      <c r="AL251" s="10"/>
      <c r="AM251" s="10"/>
      <c r="AN251" s="10"/>
    </row>
    <row r="252" spans="1:40" ht="26.25" customHeight="1" x14ac:dyDescent="0.25">
      <c r="A252" s="74" t="str">
        <f>IF(B252="","",MAX($A$8:A251)+1)</f>
        <v/>
      </c>
      <c r="B252" s="73"/>
      <c r="C252" s="368"/>
      <c r="D252" s="141"/>
      <c r="E252" s="314" t="str">
        <f t="shared" si="54"/>
        <v/>
      </c>
      <c r="F252" s="314" t="str">
        <f t="shared" si="55"/>
        <v/>
      </c>
      <c r="G252" s="368"/>
      <c r="H252" s="6" t="str">
        <f t="shared" si="56"/>
        <v/>
      </c>
      <c r="I252" s="5" t="str">
        <f t="shared" si="57"/>
        <v/>
      </c>
      <c r="J252" s="338"/>
      <c r="K252" s="72" t="s">
        <v>29</v>
      </c>
      <c r="L252" s="314">
        <f t="shared" si="58"/>
        <v>0</v>
      </c>
      <c r="M252" s="274"/>
      <c r="N252" s="274"/>
      <c r="O252" s="6" t="e">
        <f t="shared" si="64"/>
        <v>#VALUE!</v>
      </c>
      <c r="P252" s="33" t="s">
        <v>13</v>
      </c>
      <c r="Q252" s="314">
        <f t="shared" si="59"/>
        <v>0</v>
      </c>
      <c r="R252" s="4" t="s">
        <v>52</v>
      </c>
      <c r="S252" s="5">
        <f t="shared" si="60"/>
        <v>0</v>
      </c>
      <c r="T252" s="41" t="str">
        <f t="shared" si="61"/>
        <v/>
      </c>
      <c r="U252" s="41" t="str">
        <f t="shared" si="62"/>
        <v/>
      </c>
      <c r="V252" s="41" t="str">
        <f t="shared" si="65"/>
        <v/>
      </c>
      <c r="W252" s="41" t="str">
        <f t="shared" si="66"/>
        <v/>
      </c>
      <c r="X252" s="291"/>
      <c r="Y252" s="41" t="str">
        <f t="shared" si="63"/>
        <v/>
      </c>
      <c r="Z252" s="286" t="str">
        <f t="shared" si="67"/>
        <v/>
      </c>
      <c r="AA252" s="368"/>
      <c r="AB252" s="41" t="str">
        <f t="shared" si="68"/>
        <v/>
      </c>
      <c r="AC252" s="41" t="str">
        <f t="shared" si="69"/>
        <v/>
      </c>
      <c r="AD252" s="41" t="str">
        <f t="shared" si="70"/>
        <v/>
      </c>
      <c r="AE252" s="41" t="str">
        <f t="shared" si="71"/>
        <v/>
      </c>
      <c r="AF252" s="10"/>
      <c r="AG252" s="10"/>
      <c r="AH252" s="10"/>
      <c r="AI252" s="10"/>
      <c r="AJ252" s="10"/>
      <c r="AK252" s="10"/>
      <c r="AL252" s="10"/>
      <c r="AM252" s="10"/>
      <c r="AN252" s="10"/>
    </row>
    <row r="253" spans="1:40" ht="26.25" customHeight="1" x14ac:dyDescent="0.25">
      <c r="A253" s="74" t="str">
        <f>IF(B253="","",MAX($A$8:A252)+1)</f>
        <v/>
      </c>
      <c r="B253" s="73"/>
      <c r="C253" s="368"/>
      <c r="D253" s="141"/>
      <c r="E253" s="314" t="str">
        <f t="shared" si="54"/>
        <v/>
      </c>
      <c r="F253" s="314" t="str">
        <f t="shared" si="55"/>
        <v/>
      </c>
      <c r="G253" s="368"/>
      <c r="H253" s="6" t="str">
        <f t="shared" si="56"/>
        <v/>
      </c>
      <c r="I253" s="5" t="str">
        <f t="shared" si="57"/>
        <v/>
      </c>
      <c r="J253" s="338"/>
      <c r="K253" s="72" t="s">
        <v>29</v>
      </c>
      <c r="L253" s="314">
        <f t="shared" si="58"/>
        <v>0</v>
      </c>
      <c r="M253" s="274"/>
      <c r="N253" s="274"/>
      <c r="O253" s="6" t="e">
        <f t="shared" si="64"/>
        <v>#VALUE!</v>
      </c>
      <c r="P253" s="33" t="s">
        <v>13</v>
      </c>
      <c r="Q253" s="314">
        <f t="shared" si="59"/>
        <v>0</v>
      </c>
      <c r="R253" s="4" t="s">
        <v>52</v>
      </c>
      <c r="S253" s="5">
        <f t="shared" si="60"/>
        <v>0</v>
      </c>
      <c r="T253" s="41" t="str">
        <f t="shared" si="61"/>
        <v/>
      </c>
      <c r="U253" s="41" t="str">
        <f t="shared" si="62"/>
        <v/>
      </c>
      <c r="V253" s="41" t="str">
        <f t="shared" si="65"/>
        <v/>
      </c>
      <c r="W253" s="41" t="str">
        <f t="shared" si="66"/>
        <v/>
      </c>
      <c r="X253" s="291"/>
      <c r="Y253" s="41" t="str">
        <f t="shared" si="63"/>
        <v/>
      </c>
      <c r="Z253" s="286" t="str">
        <f t="shared" si="67"/>
        <v/>
      </c>
      <c r="AA253" s="368"/>
      <c r="AB253" s="41" t="str">
        <f t="shared" si="68"/>
        <v/>
      </c>
      <c r="AC253" s="41" t="str">
        <f t="shared" si="69"/>
        <v/>
      </c>
      <c r="AD253" s="41" t="str">
        <f t="shared" si="70"/>
        <v/>
      </c>
      <c r="AE253" s="41" t="str">
        <f t="shared" si="71"/>
        <v/>
      </c>
      <c r="AF253" s="10"/>
      <c r="AG253" s="10"/>
      <c r="AH253" s="10"/>
      <c r="AI253" s="10"/>
      <c r="AJ253" s="10"/>
      <c r="AK253" s="10"/>
      <c r="AL253" s="10"/>
      <c r="AM253" s="10"/>
      <c r="AN253" s="10"/>
    </row>
    <row r="254" spans="1:40" ht="26.25" customHeight="1" x14ac:dyDescent="0.25">
      <c r="A254" s="74" t="str">
        <f>IF(B254="","",MAX($A$8:A253)+1)</f>
        <v/>
      </c>
      <c r="B254" s="73"/>
      <c r="C254" s="368"/>
      <c r="D254" s="141"/>
      <c r="E254" s="314" t="str">
        <f t="shared" si="54"/>
        <v/>
      </c>
      <c r="F254" s="314" t="str">
        <f t="shared" si="55"/>
        <v/>
      </c>
      <c r="G254" s="368"/>
      <c r="H254" s="6" t="str">
        <f t="shared" si="56"/>
        <v/>
      </c>
      <c r="I254" s="5" t="str">
        <f t="shared" si="57"/>
        <v/>
      </c>
      <c r="J254" s="338"/>
      <c r="K254" s="72" t="s">
        <v>29</v>
      </c>
      <c r="L254" s="314">
        <f t="shared" si="58"/>
        <v>0</v>
      </c>
      <c r="M254" s="274"/>
      <c r="N254" s="274"/>
      <c r="O254" s="6" t="e">
        <f t="shared" si="64"/>
        <v>#VALUE!</v>
      </c>
      <c r="P254" s="33" t="s">
        <v>13</v>
      </c>
      <c r="Q254" s="314">
        <f t="shared" si="59"/>
        <v>0</v>
      </c>
      <c r="R254" s="4" t="s">
        <v>52</v>
      </c>
      <c r="S254" s="5">
        <f t="shared" si="60"/>
        <v>0</v>
      </c>
      <c r="T254" s="41" t="str">
        <f t="shared" si="61"/>
        <v/>
      </c>
      <c r="U254" s="41" t="str">
        <f t="shared" si="62"/>
        <v/>
      </c>
      <c r="V254" s="41" t="str">
        <f t="shared" si="65"/>
        <v/>
      </c>
      <c r="W254" s="41" t="str">
        <f t="shared" si="66"/>
        <v/>
      </c>
      <c r="X254" s="291"/>
      <c r="Y254" s="41" t="str">
        <f t="shared" si="63"/>
        <v/>
      </c>
      <c r="Z254" s="286" t="str">
        <f t="shared" si="67"/>
        <v/>
      </c>
      <c r="AA254" s="368"/>
      <c r="AB254" s="41" t="str">
        <f t="shared" si="68"/>
        <v/>
      </c>
      <c r="AC254" s="41" t="str">
        <f t="shared" si="69"/>
        <v/>
      </c>
      <c r="AD254" s="41" t="str">
        <f t="shared" si="70"/>
        <v/>
      </c>
      <c r="AE254" s="41" t="str">
        <f t="shared" si="71"/>
        <v/>
      </c>
      <c r="AF254" s="10"/>
      <c r="AG254" s="10"/>
      <c r="AH254" s="10"/>
      <c r="AI254" s="10"/>
      <c r="AJ254" s="10"/>
      <c r="AK254" s="10"/>
      <c r="AL254" s="10"/>
      <c r="AM254" s="10"/>
      <c r="AN254" s="10"/>
    </row>
    <row r="255" spans="1:40" ht="26.25" customHeight="1" x14ac:dyDescent="0.25">
      <c r="A255" s="74" t="str">
        <f>IF(B255="","",MAX($A$8:A254)+1)</f>
        <v/>
      </c>
      <c r="B255" s="73"/>
      <c r="C255" s="368"/>
      <c r="D255" s="141"/>
      <c r="E255" s="314" t="str">
        <f t="shared" si="54"/>
        <v/>
      </c>
      <c r="F255" s="314" t="str">
        <f t="shared" si="55"/>
        <v/>
      </c>
      <c r="G255" s="368"/>
      <c r="H255" s="6" t="str">
        <f t="shared" si="56"/>
        <v/>
      </c>
      <c r="I255" s="5" t="str">
        <f t="shared" si="57"/>
        <v/>
      </c>
      <c r="J255" s="338"/>
      <c r="K255" s="72" t="s">
        <v>29</v>
      </c>
      <c r="L255" s="314">
        <f t="shared" si="58"/>
        <v>0</v>
      </c>
      <c r="M255" s="274"/>
      <c r="N255" s="274"/>
      <c r="O255" s="6" t="e">
        <f t="shared" si="64"/>
        <v>#VALUE!</v>
      </c>
      <c r="P255" s="33" t="s">
        <v>13</v>
      </c>
      <c r="Q255" s="314">
        <f t="shared" si="59"/>
        <v>0</v>
      </c>
      <c r="R255" s="4" t="s">
        <v>52</v>
      </c>
      <c r="S255" s="5">
        <f t="shared" si="60"/>
        <v>0</v>
      </c>
      <c r="T255" s="41" t="str">
        <f t="shared" si="61"/>
        <v/>
      </c>
      <c r="U255" s="41" t="str">
        <f t="shared" si="62"/>
        <v/>
      </c>
      <c r="V255" s="41" t="str">
        <f t="shared" si="65"/>
        <v/>
      </c>
      <c r="W255" s="41" t="str">
        <f t="shared" si="66"/>
        <v/>
      </c>
      <c r="X255" s="291"/>
      <c r="Y255" s="41" t="str">
        <f t="shared" si="63"/>
        <v/>
      </c>
      <c r="Z255" s="286" t="str">
        <f t="shared" si="67"/>
        <v/>
      </c>
      <c r="AA255" s="368"/>
      <c r="AB255" s="41" t="str">
        <f t="shared" si="68"/>
        <v/>
      </c>
      <c r="AC255" s="41" t="str">
        <f t="shared" si="69"/>
        <v/>
      </c>
      <c r="AD255" s="41" t="str">
        <f t="shared" si="70"/>
        <v/>
      </c>
      <c r="AE255" s="41" t="str">
        <f t="shared" si="71"/>
        <v/>
      </c>
      <c r="AF255" s="10"/>
      <c r="AG255" s="10"/>
      <c r="AH255" s="10"/>
      <c r="AI255" s="10"/>
      <c r="AJ255" s="10"/>
      <c r="AK255" s="10"/>
      <c r="AL255" s="10"/>
      <c r="AM255" s="10"/>
      <c r="AN255" s="10"/>
    </row>
    <row r="256" spans="1:40" ht="26.25" customHeight="1" x14ac:dyDescent="0.25">
      <c r="A256" s="74" t="str">
        <f>IF(B256="","",MAX($A$8:A255)+1)</f>
        <v/>
      </c>
      <c r="B256" s="73"/>
      <c r="C256" s="368"/>
      <c r="D256" s="141"/>
      <c r="E256" s="314" t="str">
        <f t="shared" si="54"/>
        <v/>
      </c>
      <c r="F256" s="314" t="str">
        <f t="shared" si="55"/>
        <v/>
      </c>
      <c r="G256" s="368"/>
      <c r="H256" s="6" t="str">
        <f t="shared" si="56"/>
        <v/>
      </c>
      <c r="I256" s="5" t="str">
        <f t="shared" si="57"/>
        <v/>
      </c>
      <c r="J256" s="338"/>
      <c r="K256" s="72" t="s">
        <v>29</v>
      </c>
      <c r="L256" s="314">
        <f t="shared" si="58"/>
        <v>0</v>
      </c>
      <c r="M256" s="274"/>
      <c r="N256" s="274"/>
      <c r="O256" s="6" t="e">
        <f t="shared" si="64"/>
        <v>#VALUE!</v>
      </c>
      <c r="P256" s="33" t="s">
        <v>13</v>
      </c>
      <c r="Q256" s="314">
        <f t="shared" si="59"/>
        <v>0</v>
      </c>
      <c r="R256" s="4" t="s">
        <v>52</v>
      </c>
      <c r="S256" s="5">
        <f t="shared" si="60"/>
        <v>0</v>
      </c>
      <c r="T256" s="41" t="str">
        <f t="shared" si="61"/>
        <v/>
      </c>
      <c r="U256" s="41" t="str">
        <f t="shared" si="62"/>
        <v/>
      </c>
      <c r="V256" s="41" t="str">
        <f t="shared" si="65"/>
        <v/>
      </c>
      <c r="W256" s="41" t="str">
        <f t="shared" si="66"/>
        <v/>
      </c>
      <c r="X256" s="291"/>
      <c r="Y256" s="41" t="str">
        <f t="shared" si="63"/>
        <v/>
      </c>
      <c r="Z256" s="286" t="str">
        <f t="shared" si="67"/>
        <v/>
      </c>
      <c r="AA256" s="368"/>
      <c r="AB256" s="41" t="str">
        <f t="shared" si="68"/>
        <v/>
      </c>
      <c r="AC256" s="41" t="str">
        <f t="shared" si="69"/>
        <v/>
      </c>
      <c r="AD256" s="41" t="str">
        <f t="shared" si="70"/>
        <v/>
      </c>
      <c r="AE256" s="41" t="str">
        <f t="shared" si="71"/>
        <v/>
      </c>
      <c r="AF256" s="10"/>
      <c r="AG256" s="10"/>
      <c r="AH256" s="10"/>
      <c r="AI256" s="10"/>
      <c r="AJ256" s="10"/>
      <c r="AK256" s="10"/>
      <c r="AL256" s="10"/>
      <c r="AM256" s="10"/>
      <c r="AN256" s="10"/>
    </row>
    <row r="257" spans="1:40" ht="26.25" customHeight="1" x14ac:dyDescent="0.25">
      <c r="A257" s="74" t="str">
        <f>IF(B257="","",MAX($A$8:A256)+1)</f>
        <v/>
      </c>
      <c r="B257" s="73"/>
      <c r="C257" s="368"/>
      <c r="D257" s="141"/>
      <c r="E257" s="314" t="str">
        <f t="shared" si="54"/>
        <v/>
      </c>
      <c r="F257" s="314" t="str">
        <f t="shared" si="55"/>
        <v/>
      </c>
      <c r="G257" s="368"/>
      <c r="H257" s="6" t="str">
        <f t="shared" si="56"/>
        <v/>
      </c>
      <c r="I257" s="5" t="str">
        <f t="shared" si="57"/>
        <v/>
      </c>
      <c r="J257" s="338"/>
      <c r="K257" s="72" t="s">
        <v>29</v>
      </c>
      <c r="L257" s="314">
        <f t="shared" si="58"/>
        <v>0</v>
      </c>
      <c r="M257" s="274"/>
      <c r="N257" s="274"/>
      <c r="O257" s="6" t="e">
        <f t="shared" si="64"/>
        <v>#VALUE!</v>
      </c>
      <c r="P257" s="33" t="s">
        <v>13</v>
      </c>
      <c r="Q257" s="314">
        <f t="shared" si="59"/>
        <v>0</v>
      </c>
      <c r="R257" s="4" t="s">
        <v>52</v>
      </c>
      <c r="S257" s="5">
        <f t="shared" si="60"/>
        <v>0</v>
      </c>
      <c r="T257" s="41" t="str">
        <f t="shared" si="61"/>
        <v/>
      </c>
      <c r="U257" s="41" t="str">
        <f t="shared" si="62"/>
        <v/>
      </c>
      <c r="V257" s="41" t="str">
        <f t="shared" si="65"/>
        <v/>
      </c>
      <c r="W257" s="41" t="str">
        <f t="shared" si="66"/>
        <v/>
      </c>
      <c r="X257" s="291"/>
      <c r="Y257" s="41" t="str">
        <f t="shared" si="63"/>
        <v/>
      </c>
      <c r="Z257" s="286" t="str">
        <f t="shared" si="67"/>
        <v/>
      </c>
      <c r="AA257" s="368"/>
      <c r="AB257" s="41" t="str">
        <f t="shared" si="68"/>
        <v/>
      </c>
      <c r="AC257" s="41" t="str">
        <f t="shared" si="69"/>
        <v/>
      </c>
      <c r="AD257" s="41" t="str">
        <f t="shared" si="70"/>
        <v/>
      </c>
      <c r="AE257" s="41" t="str">
        <f t="shared" si="71"/>
        <v/>
      </c>
      <c r="AF257" s="10"/>
      <c r="AG257" s="10"/>
      <c r="AH257" s="10"/>
      <c r="AI257" s="10"/>
      <c r="AJ257" s="10"/>
      <c r="AK257" s="10"/>
      <c r="AL257" s="10"/>
      <c r="AM257" s="10"/>
      <c r="AN257" s="10"/>
    </row>
    <row r="258" spans="1:40" ht="26.25" customHeight="1" x14ac:dyDescent="0.25">
      <c r="A258" s="74" t="str">
        <f>IF(B258="","",MAX($A$8:A257)+1)</f>
        <v/>
      </c>
      <c r="B258" s="73"/>
      <c r="C258" s="368"/>
      <c r="D258" s="141"/>
      <c r="E258" s="314" t="str">
        <f t="shared" si="54"/>
        <v/>
      </c>
      <c r="F258" s="314" t="str">
        <f t="shared" si="55"/>
        <v/>
      </c>
      <c r="G258" s="368"/>
      <c r="H258" s="6" t="str">
        <f t="shared" si="56"/>
        <v/>
      </c>
      <c r="I258" s="5" t="str">
        <f t="shared" si="57"/>
        <v/>
      </c>
      <c r="J258" s="338"/>
      <c r="K258" s="72" t="s">
        <v>29</v>
      </c>
      <c r="L258" s="314">
        <f t="shared" si="58"/>
        <v>0</v>
      </c>
      <c r="M258" s="274"/>
      <c r="N258" s="274"/>
      <c r="O258" s="6" t="e">
        <f t="shared" si="64"/>
        <v>#VALUE!</v>
      </c>
      <c r="P258" s="33" t="s">
        <v>13</v>
      </c>
      <c r="Q258" s="314">
        <f t="shared" si="59"/>
        <v>0</v>
      </c>
      <c r="R258" s="4" t="s">
        <v>52</v>
      </c>
      <c r="S258" s="5">
        <f t="shared" si="60"/>
        <v>0</v>
      </c>
      <c r="T258" s="41" t="str">
        <f t="shared" si="61"/>
        <v/>
      </c>
      <c r="U258" s="41" t="str">
        <f t="shared" si="62"/>
        <v/>
      </c>
      <c r="V258" s="41" t="str">
        <f t="shared" si="65"/>
        <v/>
      </c>
      <c r="W258" s="41" t="str">
        <f t="shared" si="66"/>
        <v/>
      </c>
      <c r="X258" s="291"/>
      <c r="Y258" s="41" t="str">
        <f t="shared" si="63"/>
        <v/>
      </c>
      <c r="Z258" s="286" t="str">
        <f t="shared" si="67"/>
        <v/>
      </c>
      <c r="AA258" s="368"/>
      <c r="AB258" s="41" t="str">
        <f t="shared" si="68"/>
        <v/>
      </c>
      <c r="AC258" s="41" t="str">
        <f t="shared" si="69"/>
        <v/>
      </c>
      <c r="AD258" s="41" t="str">
        <f t="shared" si="70"/>
        <v/>
      </c>
      <c r="AE258" s="41" t="str">
        <f t="shared" si="71"/>
        <v/>
      </c>
      <c r="AF258" s="10"/>
      <c r="AG258" s="10"/>
      <c r="AH258" s="10"/>
      <c r="AI258" s="10"/>
      <c r="AJ258" s="10"/>
      <c r="AK258" s="10"/>
      <c r="AL258" s="10"/>
      <c r="AM258" s="10"/>
      <c r="AN258" s="10"/>
    </row>
    <row r="259" spans="1:40" ht="26.25" customHeight="1" x14ac:dyDescent="0.25">
      <c r="A259" s="74" t="str">
        <f>IF(B259="","",MAX($A$8:A258)+1)</f>
        <v/>
      </c>
      <c r="B259" s="73"/>
      <c r="C259" s="368"/>
      <c r="D259" s="141"/>
      <c r="E259" s="314" t="str">
        <f t="shared" si="54"/>
        <v/>
      </c>
      <c r="F259" s="314" t="str">
        <f t="shared" si="55"/>
        <v/>
      </c>
      <c r="G259" s="368"/>
      <c r="H259" s="6" t="str">
        <f t="shared" si="56"/>
        <v/>
      </c>
      <c r="I259" s="5" t="str">
        <f t="shared" si="57"/>
        <v/>
      </c>
      <c r="J259" s="338"/>
      <c r="K259" s="72" t="s">
        <v>29</v>
      </c>
      <c r="L259" s="314">
        <f t="shared" si="58"/>
        <v>0</v>
      </c>
      <c r="M259" s="274"/>
      <c r="N259" s="274"/>
      <c r="O259" s="6" t="e">
        <f t="shared" si="64"/>
        <v>#VALUE!</v>
      </c>
      <c r="P259" s="33" t="s">
        <v>13</v>
      </c>
      <c r="Q259" s="314">
        <f t="shared" si="59"/>
        <v>0</v>
      </c>
      <c r="R259" s="4" t="s">
        <v>52</v>
      </c>
      <c r="S259" s="5">
        <f t="shared" si="60"/>
        <v>0</v>
      </c>
      <c r="T259" s="41" t="str">
        <f t="shared" si="61"/>
        <v/>
      </c>
      <c r="U259" s="41" t="str">
        <f t="shared" si="62"/>
        <v/>
      </c>
      <c r="V259" s="41" t="str">
        <f t="shared" si="65"/>
        <v/>
      </c>
      <c r="W259" s="41" t="str">
        <f t="shared" si="66"/>
        <v/>
      </c>
      <c r="X259" s="291"/>
      <c r="Y259" s="41" t="str">
        <f t="shared" si="63"/>
        <v/>
      </c>
      <c r="Z259" s="286" t="str">
        <f t="shared" si="67"/>
        <v/>
      </c>
      <c r="AA259" s="368"/>
      <c r="AB259" s="41" t="str">
        <f t="shared" si="68"/>
        <v/>
      </c>
      <c r="AC259" s="41" t="str">
        <f t="shared" si="69"/>
        <v/>
      </c>
      <c r="AD259" s="41" t="str">
        <f t="shared" si="70"/>
        <v/>
      </c>
      <c r="AE259" s="41" t="str">
        <f t="shared" si="71"/>
        <v/>
      </c>
      <c r="AF259" s="10"/>
      <c r="AG259" s="10"/>
      <c r="AH259" s="10"/>
      <c r="AI259" s="10"/>
      <c r="AJ259" s="10"/>
      <c r="AK259" s="10"/>
      <c r="AL259" s="10"/>
      <c r="AM259" s="10"/>
      <c r="AN259" s="10"/>
    </row>
    <row r="260" spans="1:40" ht="26.25" customHeight="1" x14ac:dyDescent="0.25">
      <c r="A260" s="74" t="str">
        <f>IF(B260="","",MAX($A$8:A259)+1)</f>
        <v/>
      </c>
      <c r="B260" s="73"/>
      <c r="C260" s="368"/>
      <c r="D260" s="141"/>
      <c r="E260" s="314" t="str">
        <f t="shared" si="54"/>
        <v/>
      </c>
      <c r="F260" s="314" t="str">
        <f t="shared" si="55"/>
        <v/>
      </c>
      <c r="G260" s="368"/>
      <c r="H260" s="6" t="str">
        <f t="shared" si="56"/>
        <v/>
      </c>
      <c r="I260" s="5" t="str">
        <f t="shared" si="57"/>
        <v/>
      </c>
      <c r="J260" s="338"/>
      <c r="K260" s="72" t="s">
        <v>29</v>
      </c>
      <c r="L260" s="314">
        <f t="shared" si="58"/>
        <v>0</v>
      </c>
      <c r="M260" s="274"/>
      <c r="N260" s="274"/>
      <c r="O260" s="6" t="e">
        <f t="shared" si="64"/>
        <v>#VALUE!</v>
      </c>
      <c r="P260" s="33" t="s">
        <v>13</v>
      </c>
      <c r="Q260" s="314">
        <f t="shared" si="59"/>
        <v>0</v>
      </c>
      <c r="R260" s="4" t="s">
        <v>52</v>
      </c>
      <c r="S260" s="5">
        <f t="shared" si="60"/>
        <v>0</v>
      </c>
      <c r="T260" s="41" t="str">
        <f t="shared" si="61"/>
        <v/>
      </c>
      <c r="U260" s="41" t="str">
        <f t="shared" si="62"/>
        <v/>
      </c>
      <c r="V260" s="41" t="str">
        <f t="shared" si="65"/>
        <v/>
      </c>
      <c r="W260" s="41" t="str">
        <f t="shared" si="66"/>
        <v/>
      </c>
      <c r="X260" s="291"/>
      <c r="Y260" s="41" t="str">
        <f t="shared" si="63"/>
        <v/>
      </c>
      <c r="Z260" s="286" t="str">
        <f t="shared" si="67"/>
        <v/>
      </c>
      <c r="AA260" s="368"/>
      <c r="AB260" s="41" t="str">
        <f t="shared" si="68"/>
        <v/>
      </c>
      <c r="AC260" s="41" t="str">
        <f t="shared" si="69"/>
        <v/>
      </c>
      <c r="AD260" s="41" t="str">
        <f t="shared" si="70"/>
        <v/>
      </c>
      <c r="AE260" s="41" t="str">
        <f t="shared" si="71"/>
        <v/>
      </c>
      <c r="AF260" s="10"/>
      <c r="AG260" s="10"/>
      <c r="AH260" s="10"/>
      <c r="AI260" s="10"/>
      <c r="AJ260" s="10"/>
      <c r="AK260" s="10"/>
      <c r="AL260" s="10"/>
      <c r="AM260" s="10"/>
      <c r="AN260" s="10"/>
    </row>
    <row r="261" spans="1:40" ht="26.25" customHeight="1" x14ac:dyDescent="0.25">
      <c r="A261" s="74" t="str">
        <f>IF(B261="","",MAX($A$8:A260)+1)</f>
        <v/>
      </c>
      <c r="B261" s="73"/>
      <c r="C261" s="368"/>
      <c r="D261" s="141"/>
      <c r="E261" s="314" t="str">
        <f t="shared" si="54"/>
        <v/>
      </c>
      <c r="F261" s="314" t="str">
        <f t="shared" si="55"/>
        <v/>
      </c>
      <c r="G261" s="368"/>
      <c r="H261" s="6" t="str">
        <f t="shared" si="56"/>
        <v/>
      </c>
      <c r="I261" s="5" t="str">
        <f t="shared" si="57"/>
        <v/>
      </c>
      <c r="J261" s="338"/>
      <c r="K261" s="72" t="s">
        <v>29</v>
      </c>
      <c r="L261" s="314">
        <f t="shared" si="58"/>
        <v>0</v>
      </c>
      <c r="M261" s="274"/>
      <c r="N261" s="274"/>
      <c r="O261" s="6" t="e">
        <f t="shared" si="64"/>
        <v>#VALUE!</v>
      </c>
      <c r="P261" s="33" t="s">
        <v>13</v>
      </c>
      <c r="Q261" s="314">
        <f t="shared" si="59"/>
        <v>0</v>
      </c>
      <c r="R261" s="4" t="s">
        <v>52</v>
      </c>
      <c r="S261" s="5">
        <f t="shared" si="60"/>
        <v>0</v>
      </c>
      <c r="T261" s="41" t="str">
        <f t="shared" si="61"/>
        <v/>
      </c>
      <c r="U261" s="41" t="str">
        <f t="shared" si="62"/>
        <v/>
      </c>
      <c r="V261" s="41" t="str">
        <f t="shared" si="65"/>
        <v/>
      </c>
      <c r="W261" s="41" t="str">
        <f t="shared" si="66"/>
        <v/>
      </c>
      <c r="X261" s="291"/>
      <c r="Y261" s="41" t="str">
        <f t="shared" si="63"/>
        <v/>
      </c>
      <c r="Z261" s="286" t="str">
        <f t="shared" si="67"/>
        <v/>
      </c>
      <c r="AA261" s="368"/>
      <c r="AB261" s="41" t="str">
        <f t="shared" si="68"/>
        <v/>
      </c>
      <c r="AC261" s="41" t="str">
        <f t="shared" si="69"/>
        <v/>
      </c>
      <c r="AD261" s="41" t="str">
        <f t="shared" si="70"/>
        <v/>
      </c>
      <c r="AE261" s="41" t="str">
        <f t="shared" si="71"/>
        <v/>
      </c>
      <c r="AF261" s="10"/>
      <c r="AG261" s="10"/>
      <c r="AH261" s="10"/>
      <c r="AI261" s="10"/>
      <c r="AJ261" s="10"/>
      <c r="AK261" s="10"/>
      <c r="AL261" s="10"/>
      <c r="AM261" s="10"/>
      <c r="AN261" s="10"/>
    </row>
    <row r="262" spans="1:40" ht="26.25" customHeight="1" x14ac:dyDescent="0.25">
      <c r="A262" s="74" t="str">
        <f>IF(B262="","",MAX($A$8:A261)+1)</f>
        <v/>
      </c>
      <c r="B262" s="73"/>
      <c r="C262" s="368"/>
      <c r="D262" s="141"/>
      <c r="E262" s="314" t="str">
        <f t="shared" si="54"/>
        <v/>
      </c>
      <c r="F262" s="314" t="str">
        <f t="shared" si="55"/>
        <v/>
      </c>
      <c r="G262" s="368"/>
      <c r="H262" s="6" t="str">
        <f t="shared" si="56"/>
        <v/>
      </c>
      <c r="I262" s="5" t="str">
        <f t="shared" si="57"/>
        <v/>
      </c>
      <c r="J262" s="338"/>
      <c r="K262" s="72" t="s">
        <v>29</v>
      </c>
      <c r="L262" s="314">
        <f t="shared" si="58"/>
        <v>0</v>
      </c>
      <c r="M262" s="274"/>
      <c r="N262" s="274"/>
      <c r="O262" s="6" t="e">
        <f t="shared" si="64"/>
        <v>#VALUE!</v>
      </c>
      <c r="P262" s="33" t="s">
        <v>13</v>
      </c>
      <c r="Q262" s="314">
        <f t="shared" si="59"/>
        <v>0</v>
      </c>
      <c r="R262" s="4" t="s">
        <v>52</v>
      </c>
      <c r="S262" s="5">
        <f t="shared" si="60"/>
        <v>0</v>
      </c>
      <c r="T262" s="41" t="str">
        <f t="shared" si="61"/>
        <v/>
      </c>
      <c r="U262" s="41" t="str">
        <f t="shared" si="62"/>
        <v/>
      </c>
      <c r="V262" s="41" t="str">
        <f t="shared" si="65"/>
        <v/>
      </c>
      <c r="W262" s="41" t="str">
        <f t="shared" si="66"/>
        <v/>
      </c>
      <c r="X262" s="291"/>
      <c r="Y262" s="41" t="str">
        <f t="shared" si="63"/>
        <v/>
      </c>
      <c r="Z262" s="286" t="str">
        <f t="shared" si="67"/>
        <v/>
      </c>
      <c r="AA262" s="368"/>
      <c r="AB262" s="41" t="str">
        <f t="shared" si="68"/>
        <v/>
      </c>
      <c r="AC262" s="41" t="str">
        <f t="shared" si="69"/>
        <v/>
      </c>
      <c r="AD262" s="41" t="str">
        <f t="shared" si="70"/>
        <v/>
      </c>
      <c r="AE262" s="41" t="str">
        <f t="shared" si="71"/>
        <v/>
      </c>
      <c r="AF262" s="10"/>
      <c r="AG262" s="10"/>
      <c r="AH262" s="10"/>
      <c r="AI262" s="10"/>
      <c r="AJ262" s="10"/>
      <c r="AK262" s="10"/>
      <c r="AL262" s="10"/>
      <c r="AM262" s="10"/>
      <c r="AN262" s="10"/>
    </row>
    <row r="263" spans="1:40" ht="26.25" customHeight="1" x14ac:dyDescent="0.25">
      <c r="A263" s="74" t="str">
        <f>IF(B263="","",MAX($A$8:A262)+1)</f>
        <v/>
      </c>
      <c r="B263" s="73"/>
      <c r="C263" s="368"/>
      <c r="D263" s="141"/>
      <c r="E263" s="314" t="str">
        <f t="shared" si="54"/>
        <v/>
      </c>
      <c r="F263" s="314" t="str">
        <f t="shared" si="55"/>
        <v/>
      </c>
      <c r="G263" s="368"/>
      <c r="H263" s="6" t="str">
        <f t="shared" si="56"/>
        <v/>
      </c>
      <c r="I263" s="5" t="str">
        <f t="shared" si="57"/>
        <v/>
      </c>
      <c r="J263" s="338"/>
      <c r="K263" s="72" t="s">
        <v>29</v>
      </c>
      <c r="L263" s="314">
        <f t="shared" si="58"/>
        <v>0</v>
      </c>
      <c r="M263" s="274"/>
      <c r="N263" s="274"/>
      <c r="O263" s="6" t="e">
        <f t="shared" si="64"/>
        <v>#VALUE!</v>
      </c>
      <c r="P263" s="33" t="s">
        <v>13</v>
      </c>
      <c r="Q263" s="314">
        <f t="shared" si="59"/>
        <v>0</v>
      </c>
      <c r="R263" s="4" t="s">
        <v>52</v>
      </c>
      <c r="S263" s="5">
        <f t="shared" si="60"/>
        <v>0</v>
      </c>
      <c r="T263" s="41" t="str">
        <f t="shared" si="61"/>
        <v/>
      </c>
      <c r="U263" s="41" t="str">
        <f t="shared" si="62"/>
        <v/>
      </c>
      <c r="V263" s="41" t="str">
        <f t="shared" si="65"/>
        <v/>
      </c>
      <c r="W263" s="41" t="str">
        <f t="shared" si="66"/>
        <v/>
      </c>
      <c r="X263" s="291"/>
      <c r="Y263" s="41" t="str">
        <f t="shared" si="63"/>
        <v/>
      </c>
      <c r="Z263" s="286" t="str">
        <f t="shared" si="67"/>
        <v/>
      </c>
      <c r="AA263" s="368"/>
      <c r="AB263" s="41" t="str">
        <f t="shared" si="68"/>
        <v/>
      </c>
      <c r="AC263" s="41" t="str">
        <f t="shared" si="69"/>
        <v/>
      </c>
      <c r="AD263" s="41" t="str">
        <f t="shared" si="70"/>
        <v/>
      </c>
      <c r="AE263" s="41" t="str">
        <f t="shared" si="71"/>
        <v/>
      </c>
      <c r="AF263" s="10"/>
      <c r="AG263" s="10"/>
      <c r="AH263" s="10"/>
      <c r="AI263" s="10"/>
      <c r="AJ263" s="10"/>
      <c r="AK263" s="10"/>
      <c r="AL263" s="10"/>
      <c r="AM263" s="10"/>
      <c r="AN263" s="10"/>
    </row>
    <row r="264" spans="1:40" ht="26.25" customHeight="1" x14ac:dyDescent="0.25">
      <c r="A264" s="74" t="str">
        <f>IF(B264="","",MAX($A$8:A263)+1)</f>
        <v/>
      </c>
      <c r="B264" s="73"/>
      <c r="C264" s="368"/>
      <c r="D264" s="141"/>
      <c r="E264" s="314" t="str">
        <f t="shared" ref="E264:E310" si="72">IF(OR(D264="",D264="keine"),"",VLOOKUP(D264,NSollA,2,FALSE))</f>
        <v/>
      </c>
      <c r="F264" s="314" t="str">
        <f t="shared" ref="F264:F310" si="73">IF(OR(D264="",D264="keine"),"",VLOOKUP(D264,NSollA,3,FALSE))</f>
        <v/>
      </c>
      <c r="G264" s="368"/>
      <c r="H264" s="6" t="str">
        <f t="shared" ref="H264:H310" si="74">IF(OR(D264="",D264="keine",G264=""),"",IF(G264&lt;=E264,F264-(E264-G264)*VLOOKUP(D264,NSollA,5,FALSE),F264+(G264-E264)*VLOOKUP(D264,NSollA,4,FALSE)))</f>
        <v/>
      </c>
      <c r="I264" s="5" t="str">
        <f t="shared" ref="I264:I310" si="75">IF(OR(D264="",D264="keine",G264=""),"",VLOOKUP(D264,NSollA,6,FALSE))</f>
        <v/>
      </c>
      <c r="J264" s="338"/>
      <c r="K264" s="72" t="s">
        <v>29</v>
      </c>
      <c r="L264" s="314">
        <f t="shared" ref="L264:L310" si="76">VLOOKUP(K264,NSollHumus,2,FALSE)</f>
        <v>0</v>
      </c>
      <c r="M264" s="274"/>
      <c r="N264" s="274"/>
      <c r="O264" s="6" t="e">
        <f t="shared" si="64"/>
        <v>#VALUE!</v>
      </c>
      <c r="P264" s="33" t="s">
        <v>13</v>
      </c>
      <c r="Q264" s="314">
        <f t="shared" ref="Q264:Q310" si="77">VLOOKUP(P264,NSollZF,2,FALSE)</f>
        <v>0</v>
      </c>
      <c r="R264" s="4" t="s">
        <v>52</v>
      </c>
      <c r="S264" s="5">
        <f t="shared" ref="S264:S310" si="78">VLOOKUP(R264,NSollVF,2,FALSE)</f>
        <v>0</v>
      </c>
      <c r="T264" s="41" t="str">
        <f t="shared" ref="T264:T310" si="79">IF(OR(D264="",D264="keine",G264=""),"",IF(O264&lt;0,0,O264))</f>
        <v/>
      </c>
      <c r="U264" s="41" t="str">
        <f t="shared" ref="U264:U310" si="80">IF(OR(D264="",D264="keine",G264=""),"",IF(O264&lt;0,0,O264*C264))</f>
        <v/>
      </c>
      <c r="V264" s="41" t="str">
        <f t="shared" si="65"/>
        <v/>
      </c>
      <c r="W264" s="41" t="str">
        <f t="shared" si="66"/>
        <v/>
      </c>
      <c r="X264" s="291"/>
      <c r="Y264" s="41" t="str">
        <f t="shared" ref="Y264:Y310" si="81">IF(X264="","",X264*C264)</f>
        <v/>
      </c>
      <c r="Z264" s="286" t="str">
        <f t="shared" si="67"/>
        <v/>
      </c>
      <c r="AA264" s="368"/>
      <c r="AB264" s="41" t="str">
        <f t="shared" si="68"/>
        <v/>
      </c>
      <c r="AC264" s="41" t="str">
        <f t="shared" si="69"/>
        <v/>
      </c>
      <c r="AD264" s="41" t="str">
        <f t="shared" si="70"/>
        <v/>
      </c>
      <c r="AE264" s="41" t="str">
        <f t="shared" si="71"/>
        <v/>
      </c>
      <c r="AF264" s="10"/>
      <c r="AG264" s="10"/>
      <c r="AH264" s="10"/>
      <c r="AI264" s="10"/>
      <c r="AJ264" s="10"/>
      <c r="AK264" s="10"/>
      <c r="AL264" s="10"/>
      <c r="AM264" s="10"/>
      <c r="AN264" s="10"/>
    </row>
    <row r="265" spans="1:40" ht="26.25" customHeight="1" x14ac:dyDescent="0.25">
      <c r="A265" s="74" t="str">
        <f>IF(B265="","",MAX($A$8:A264)+1)</f>
        <v/>
      </c>
      <c r="B265" s="73"/>
      <c r="C265" s="368"/>
      <c r="D265" s="141"/>
      <c r="E265" s="314" t="str">
        <f t="shared" si="72"/>
        <v/>
      </c>
      <c r="F265" s="314" t="str">
        <f t="shared" si="73"/>
        <v/>
      </c>
      <c r="G265" s="368"/>
      <c r="H265" s="6" t="str">
        <f t="shared" si="74"/>
        <v/>
      </c>
      <c r="I265" s="5" t="str">
        <f t="shared" si="75"/>
        <v/>
      </c>
      <c r="J265" s="338"/>
      <c r="K265" s="72" t="s">
        <v>29</v>
      </c>
      <c r="L265" s="314">
        <f t="shared" si="76"/>
        <v>0</v>
      </c>
      <c r="M265" s="274"/>
      <c r="N265" s="274"/>
      <c r="O265" s="6" t="e">
        <f t="shared" ref="O265:O310" si="82">H265-J265-M265-N265-L265-S265-Q265</f>
        <v>#VALUE!</v>
      </c>
      <c r="P265" s="33" t="s">
        <v>13</v>
      </c>
      <c r="Q265" s="314">
        <f t="shared" si="77"/>
        <v>0</v>
      </c>
      <c r="R265" s="4" t="s">
        <v>52</v>
      </c>
      <c r="S265" s="5">
        <f t="shared" si="78"/>
        <v>0</v>
      </c>
      <c r="T265" s="41" t="str">
        <f t="shared" si="79"/>
        <v/>
      </c>
      <c r="U265" s="41" t="str">
        <f t="shared" si="80"/>
        <v/>
      </c>
      <c r="V265" s="41" t="str">
        <f t="shared" ref="V265:V310" si="83">IF(OR(D265="",D265="keine",G265=""),"",IF(O265&lt;0,0,O265*0.8))</f>
        <v/>
      </c>
      <c r="W265" s="41" t="str">
        <f t="shared" ref="W265:W310" si="84">IF(OR(D265="",D265="keine",G265=""),"",IF(U265&lt;0,0,(U265*0.8)))</f>
        <v/>
      </c>
      <c r="X265" s="291"/>
      <c r="Y265" s="41" t="str">
        <f t="shared" si="81"/>
        <v/>
      </c>
      <c r="Z265" s="286" t="str">
        <f t="shared" ref="Z265:Z310" si="85">IF(X265="","",IF(X265&gt;T265,"Achtung: N-Überhang!",""))</f>
        <v/>
      </c>
      <c r="AA265" s="368"/>
      <c r="AB265" s="41" t="str">
        <f t="shared" ref="AB265:AB310" si="86">IF(OR(D265="",D265="keine",G265=""),"",IF(V265&lt;0,0,V265)-AA265)</f>
        <v/>
      </c>
      <c r="AC265" s="41" t="str">
        <f t="shared" ref="AC265:AC310" si="87">IF(OR(D265="",D265="keine",G265=""),"",IF(W265&lt;0,0,(V265-AA265)*C265))</f>
        <v/>
      </c>
      <c r="AD265" s="41" t="str">
        <f t="shared" ref="AD265:AD310" si="88">IF(X265="","",X265-AA265)</f>
        <v/>
      </c>
      <c r="AE265" s="41" t="str">
        <f t="shared" ref="AE265:AE310" si="89">IF(Y265="","",AD265*C265)</f>
        <v/>
      </c>
      <c r="AF265" s="10"/>
      <c r="AG265" s="10"/>
      <c r="AH265" s="10"/>
      <c r="AI265" s="10"/>
      <c r="AJ265" s="10"/>
      <c r="AK265" s="10"/>
      <c r="AL265" s="10"/>
      <c r="AM265" s="10"/>
      <c r="AN265" s="10"/>
    </row>
    <row r="266" spans="1:40" ht="26.25" customHeight="1" x14ac:dyDescent="0.25">
      <c r="A266" s="74" t="str">
        <f>IF(B266="","",MAX($A$8:A265)+1)</f>
        <v/>
      </c>
      <c r="B266" s="73"/>
      <c r="C266" s="368"/>
      <c r="D266" s="141"/>
      <c r="E266" s="314" t="str">
        <f t="shared" si="72"/>
        <v/>
      </c>
      <c r="F266" s="314" t="str">
        <f t="shared" si="73"/>
        <v/>
      </c>
      <c r="G266" s="368"/>
      <c r="H266" s="6" t="str">
        <f t="shared" si="74"/>
        <v/>
      </c>
      <c r="I266" s="5" t="str">
        <f t="shared" si="75"/>
        <v/>
      </c>
      <c r="J266" s="338"/>
      <c r="K266" s="72" t="s">
        <v>29</v>
      </c>
      <c r="L266" s="314">
        <f t="shared" si="76"/>
        <v>0</v>
      </c>
      <c r="M266" s="274"/>
      <c r="N266" s="274"/>
      <c r="O266" s="6" t="e">
        <f t="shared" si="82"/>
        <v>#VALUE!</v>
      </c>
      <c r="P266" s="33" t="s">
        <v>13</v>
      </c>
      <c r="Q266" s="314">
        <f t="shared" si="77"/>
        <v>0</v>
      </c>
      <c r="R266" s="4" t="s">
        <v>52</v>
      </c>
      <c r="S266" s="5">
        <f t="shared" si="78"/>
        <v>0</v>
      </c>
      <c r="T266" s="41" t="str">
        <f t="shared" si="79"/>
        <v/>
      </c>
      <c r="U266" s="41" t="str">
        <f t="shared" si="80"/>
        <v/>
      </c>
      <c r="V266" s="41" t="str">
        <f t="shared" si="83"/>
        <v/>
      </c>
      <c r="W266" s="41" t="str">
        <f t="shared" si="84"/>
        <v/>
      </c>
      <c r="X266" s="291"/>
      <c r="Y266" s="41" t="str">
        <f t="shared" si="81"/>
        <v/>
      </c>
      <c r="Z266" s="286" t="str">
        <f t="shared" si="85"/>
        <v/>
      </c>
      <c r="AA266" s="368"/>
      <c r="AB266" s="41" t="str">
        <f t="shared" si="86"/>
        <v/>
      </c>
      <c r="AC266" s="41" t="str">
        <f t="shared" si="87"/>
        <v/>
      </c>
      <c r="AD266" s="41" t="str">
        <f t="shared" si="88"/>
        <v/>
      </c>
      <c r="AE266" s="41" t="str">
        <f t="shared" si="89"/>
        <v/>
      </c>
      <c r="AF266" s="10"/>
      <c r="AG266" s="10"/>
      <c r="AH266" s="10"/>
      <c r="AI266" s="10"/>
      <c r="AJ266" s="10"/>
      <c r="AK266" s="10"/>
      <c r="AL266" s="10"/>
      <c r="AM266" s="10"/>
      <c r="AN266" s="10"/>
    </row>
    <row r="267" spans="1:40" ht="26.25" customHeight="1" x14ac:dyDescent="0.25">
      <c r="A267" s="74" t="str">
        <f>IF(B267="","",MAX($A$8:A266)+1)</f>
        <v/>
      </c>
      <c r="B267" s="73"/>
      <c r="C267" s="368"/>
      <c r="D267" s="141"/>
      <c r="E267" s="314" t="str">
        <f t="shared" si="72"/>
        <v/>
      </c>
      <c r="F267" s="314" t="str">
        <f t="shared" si="73"/>
        <v/>
      </c>
      <c r="G267" s="368"/>
      <c r="H267" s="6" t="str">
        <f t="shared" si="74"/>
        <v/>
      </c>
      <c r="I267" s="5" t="str">
        <f t="shared" si="75"/>
        <v/>
      </c>
      <c r="J267" s="338"/>
      <c r="K267" s="72" t="s">
        <v>29</v>
      </c>
      <c r="L267" s="314">
        <f t="shared" si="76"/>
        <v>0</v>
      </c>
      <c r="M267" s="274"/>
      <c r="N267" s="274"/>
      <c r="O267" s="6" t="e">
        <f t="shared" si="82"/>
        <v>#VALUE!</v>
      </c>
      <c r="P267" s="33" t="s">
        <v>13</v>
      </c>
      <c r="Q267" s="314">
        <f t="shared" si="77"/>
        <v>0</v>
      </c>
      <c r="R267" s="4" t="s">
        <v>52</v>
      </c>
      <c r="S267" s="5">
        <f t="shared" si="78"/>
        <v>0</v>
      </c>
      <c r="T267" s="41" t="str">
        <f t="shared" si="79"/>
        <v/>
      </c>
      <c r="U267" s="41" t="str">
        <f t="shared" si="80"/>
        <v/>
      </c>
      <c r="V267" s="41" t="str">
        <f t="shared" si="83"/>
        <v/>
      </c>
      <c r="W267" s="41" t="str">
        <f t="shared" si="84"/>
        <v/>
      </c>
      <c r="X267" s="291"/>
      <c r="Y267" s="41" t="str">
        <f t="shared" si="81"/>
        <v/>
      </c>
      <c r="Z267" s="286" t="str">
        <f t="shared" si="85"/>
        <v/>
      </c>
      <c r="AA267" s="368"/>
      <c r="AB267" s="41" t="str">
        <f t="shared" si="86"/>
        <v/>
      </c>
      <c r="AC267" s="41" t="str">
        <f t="shared" si="87"/>
        <v/>
      </c>
      <c r="AD267" s="41" t="str">
        <f t="shared" si="88"/>
        <v/>
      </c>
      <c r="AE267" s="41" t="str">
        <f t="shared" si="89"/>
        <v/>
      </c>
      <c r="AF267" s="10"/>
      <c r="AG267" s="10"/>
      <c r="AH267" s="10"/>
      <c r="AI267" s="10"/>
      <c r="AJ267" s="10"/>
      <c r="AK267" s="10"/>
      <c r="AL267" s="10"/>
      <c r="AM267" s="10"/>
      <c r="AN267" s="10"/>
    </row>
    <row r="268" spans="1:40" ht="26.25" customHeight="1" x14ac:dyDescent="0.25">
      <c r="A268" s="74" t="str">
        <f>IF(B268="","",MAX($A$8:A267)+1)</f>
        <v/>
      </c>
      <c r="B268" s="73"/>
      <c r="C268" s="368"/>
      <c r="D268" s="141"/>
      <c r="E268" s="314" t="str">
        <f t="shared" si="72"/>
        <v/>
      </c>
      <c r="F268" s="314" t="str">
        <f t="shared" si="73"/>
        <v/>
      </c>
      <c r="G268" s="368"/>
      <c r="H268" s="6" t="str">
        <f t="shared" si="74"/>
        <v/>
      </c>
      <c r="I268" s="5" t="str">
        <f t="shared" si="75"/>
        <v/>
      </c>
      <c r="J268" s="338"/>
      <c r="K268" s="72" t="s">
        <v>29</v>
      </c>
      <c r="L268" s="314">
        <f t="shared" si="76"/>
        <v>0</v>
      </c>
      <c r="M268" s="274"/>
      <c r="N268" s="274"/>
      <c r="O268" s="6" t="e">
        <f t="shared" si="82"/>
        <v>#VALUE!</v>
      </c>
      <c r="P268" s="33" t="s">
        <v>13</v>
      </c>
      <c r="Q268" s="314">
        <f t="shared" si="77"/>
        <v>0</v>
      </c>
      <c r="R268" s="4" t="s">
        <v>52</v>
      </c>
      <c r="S268" s="5">
        <f t="shared" si="78"/>
        <v>0</v>
      </c>
      <c r="T268" s="41" t="str">
        <f t="shared" si="79"/>
        <v/>
      </c>
      <c r="U268" s="41" t="str">
        <f t="shared" si="80"/>
        <v/>
      </c>
      <c r="V268" s="41" t="str">
        <f t="shared" si="83"/>
        <v/>
      </c>
      <c r="W268" s="41" t="str">
        <f t="shared" si="84"/>
        <v/>
      </c>
      <c r="X268" s="291"/>
      <c r="Y268" s="41" t="str">
        <f t="shared" si="81"/>
        <v/>
      </c>
      <c r="Z268" s="286" t="str">
        <f t="shared" si="85"/>
        <v/>
      </c>
      <c r="AA268" s="368"/>
      <c r="AB268" s="41" t="str">
        <f t="shared" si="86"/>
        <v/>
      </c>
      <c r="AC268" s="41" t="str">
        <f t="shared" si="87"/>
        <v/>
      </c>
      <c r="AD268" s="41" t="str">
        <f t="shared" si="88"/>
        <v/>
      </c>
      <c r="AE268" s="41" t="str">
        <f t="shared" si="89"/>
        <v/>
      </c>
      <c r="AF268" s="10"/>
      <c r="AG268" s="10"/>
      <c r="AH268" s="10"/>
      <c r="AI268" s="10"/>
      <c r="AJ268" s="10"/>
      <c r="AK268" s="10"/>
      <c r="AL268" s="10"/>
      <c r="AM268" s="10"/>
      <c r="AN268" s="10"/>
    </row>
    <row r="269" spans="1:40" ht="26.25" customHeight="1" x14ac:dyDescent="0.25">
      <c r="A269" s="74" t="str">
        <f>IF(B269="","",MAX($A$8:A268)+1)</f>
        <v/>
      </c>
      <c r="B269" s="73"/>
      <c r="C269" s="368"/>
      <c r="D269" s="141"/>
      <c r="E269" s="314" t="str">
        <f t="shared" si="72"/>
        <v/>
      </c>
      <c r="F269" s="314" t="str">
        <f t="shared" si="73"/>
        <v/>
      </c>
      <c r="G269" s="368"/>
      <c r="H269" s="6" t="str">
        <f t="shared" si="74"/>
        <v/>
      </c>
      <c r="I269" s="5" t="str">
        <f t="shared" si="75"/>
        <v/>
      </c>
      <c r="J269" s="338"/>
      <c r="K269" s="72" t="s">
        <v>29</v>
      </c>
      <c r="L269" s="314">
        <f t="shared" si="76"/>
        <v>0</v>
      </c>
      <c r="M269" s="274"/>
      <c r="N269" s="274"/>
      <c r="O269" s="6" t="e">
        <f t="shared" si="82"/>
        <v>#VALUE!</v>
      </c>
      <c r="P269" s="33" t="s">
        <v>13</v>
      </c>
      <c r="Q269" s="314">
        <f t="shared" si="77"/>
        <v>0</v>
      </c>
      <c r="R269" s="4" t="s">
        <v>52</v>
      </c>
      <c r="S269" s="5">
        <f t="shared" si="78"/>
        <v>0</v>
      </c>
      <c r="T269" s="41" t="str">
        <f t="shared" si="79"/>
        <v/>
      </c>
      <c r="U269" s="41" t="str">
        <f t="shared" si="80"/>
        <v/>
      </c>
      <c r="V269" s="41" t="str">
        <f t="shared" si="83"/>
        <v/>
      </c>
      <c r="W269" s="41" t="str">
        <f t="shared" si="84"/>
        <v/>
      </c>
      <c r="X269" s="291"/>
      <c r="Y269" s="41" t="str">
        <f t="shared" si="81"/>
        <v/>
      </c>
      <c r="Z269" s="286" t="str">
        <f t="shared" si="85"/>
        <v/>
      </c>
      <c r="AA269" s="368"/>
      <c r="AB269" s="41" t="str">
        <f t="shared" si="86"/>
        <v/>
      </c>
      <c r="AC269" s="41" t="str">
        <f t="shared" si="87"/>
        <v/>
      </c>
      <c r="AD269" s="41" t="str">
        <f t="shared" si="88"/>
        <v/>
      </c>
      <c r="AE269" s="41" t="str">
        <f t="shared" si="89"/>
        <v/>
      </c>
      <c r="AF269" s="10"/>
      <c r="AG269" s="10"/>
      <c r="AH269" s="10"/>
      <c r="AI269" s="10"/>
      <c r="AJ269" s="10"/>
      <c r="AK269" s="10"/>
      <c r="AL269" s="10"/>
      <c r="AM269" s="10"/>
      <c r="AN269" s="10"/>
    </row>
    <row r="270" spans="1:40" ht="26.25" customHeight="1" x14ac:dyDescent="0.25">
      <c r="A270" s="74" t="str">
        <f>IF(B270="","",MAX($A$8:A269)+1)</f>
        <v/>
      </c>
      <c r="B270" s="73"/>
      <c r="C270" s="368"/>
      <c r="D270" s="141"/>
      <c r="E270" s="314" t="str">
        <f t="shared" si="72"/>
        <v/>
      </c>
      <c r="F270" s="314" t="str">
        <f t="shared" si="73"/>
        <v/>
      </c>
      <c r="G270" s="368"/>
      <c r="H270" s="6" t="str">
        <f t="shared" si="74"/>
        <v/>
      </c>
      <c r="I270" s="5" t="str">
        <f t="shared" si="75"/>
        <v/>
      </c>
      <c r="J270" s="338"/>
      <c r="K270" s="72" t="s">
        <v>29</v>
      </c>
      <c r="L270" s="314">
        <f t="shared" si="76"/>
        <v>0</v>
      </c>
      <c r="M270" s="274"/>
      <c r="N270" s="274"/>
      <c r="O270" s="6" t="e">
        <f t="shared" si="82"/>
        <v>#VALUE!</v>
      </c>
      <c r="P270" s="33" t="s">
        <v>13</v>
      </c>
      <c r="Q270" s="314">
        <f t="shared" si="77"/>
        <v>0</v>
      </c>
      <c r="R270" s="4" t="s">
        <v>52</v>
      </c>
      <c r="S270" s="5">
        <f t="shared" si="78"/>
        <v>0</v>
      </c>
      <c r="T270" s="41" t="str">
        <f t="shared" si="79"/>
        <v/>
      </c>
      <c r="U270" s="41" t="str">
        <f t="shared" si="80"/>
        <v/>
      </c>
      <c r="V270" s="41" t="str">
        <f t="shared" si="83"/>
        <v/>
      </c>
      <c r="W270" s="41" t="str">
        <f t="shared" si="84"/>
        <v/>
      </c>
      <c r="X270" s="291"/>
      <c r="Y270" s="41" t="str">
        <f t="shared" si="81"/>
        <v/>
      </c>
      <c r="Z270" s="286" t="str">
        <f t="shared" si="85"/>
        <v/>
      </c>
      <c r="AA270" s="368"/>
      <c r="AB270" s="41" t="str">
        <f t="shared" si="86"/>
        <v/>
      </c>
      <c r="AC270" s="41" t="str">
        <f t="shared" si="87"/>
        <v/>
      </c>
      <c r="AD270" s="41" t="str">
        <f t="shared" si="88"/>
        <v/>
      </c>
      <c r="AE270" s="41" t="str">
        <f t="shared" si="89"/>
        <v/>
      </c>
      <c r="AF270" s="10"/>
      <c r="AG270" s="10"/>
      <c r="AH270" s="10"/>
      <c r="AI270" s="10"/>
      <c r="AJ270" s="10"/>
      <c r="AK270" s="10"/>
      <c r="AL270" s="10"/>
      <c r="AM270" s="10"/>
      <c r="AN270" s="10"/>
    </row>
    <row r="271" spans="1:40" ht="26.25" customHeight="1" x14ac:dyDescent="0.25">
      <c r="A271" s="74" t="str">
        <f>IF(B271="","",MAX($A$8:A270)+1)</f>
        <v/>
      </c>
      <c r="B271" s="73"/>
      <c r="C271" s="368"/>
      <c r="D271" s="141"/>
      <c r="E271" s="314" t="str">
        <f t="shared" si="72"/>
        <v/>
      </c>
      <c r="F271" s="314" t="str">
        <f t="shared" si="73"/>
        <v/>
      </c>
      <c r="G271" s="368"/>
      <c r="H271" s="6" t="str">
        <f t="shared" si="74"/>
        <v/>
      </c>
      <c r="I271" s="5" t="str">
        <f t="shared" si="75"/>
        <v/>
      </c>
      <c r="J271" s="338"/>
      <c r="K271" s="72" t="s">
        <v>29</v>
      </c>
      <c r="L271" s="314">
        <f t="shared" si="76"/>
        <v>0</v>
      </c>
      <c r="M271" s="274"/>
      <c r="N271" s="274"/>
      <c r="O271" s="6" t="e">
        <f t="shared" si="82"/>
        <v>#VALUE!</v>
      </c>
      <c r="P271" s="33" t="s">
        <v>13</v>
      </c>
      <c r="Q271" s="314">
        <f t="shared" si="77"/>
        <v>0</v>
      </c>
      <c r="R271" s="4" t="s">
        <v>52</v>
      </c>
      <c r="S271" s="5">
        <f t="shared" si="78"/>
        <v>0</v>
      </c>
      <c r="T271" s="41" t="str">
        <f t="shared" si="79"/>
        <v/>
      </c>
      <c r="U271" s="41" t="str">
        <f t="shared" si="80"/>
        <v/>
      </c>
      <c r="V271" s="41" t="str">
        <f t="shared" si="83"/>
        <v/>
      </c>
      <c r="W271" s="41" t="str">
        <f t="shared" si="84"/>
        <v/>
      </c>
      <c r="X271" s="291"/>
      <c r="Y271" s="41" t="str">
        <f t="shared" si="81"/>
        <v/>
      </c>
      <c r="Z271" s="286" t="str">
        <f t="shared" si="85"/>
        <v/>
      </c>
      <c r="AA271" s="368"/>
      <c r="AB271" s="41" t="str">
        <f t="shared" si="86"/>
        <v/>
      </c>
      <c r="AC271" s="41" t="str">
        <f t="shared" si="87"/>
        <v/>
      </c>
      <c r="AD271" s="41" t="str">
        <f t="shared" si="88"/>
        <v/>
      </c>
      <c r="AE271" s="41" t="str">
        <f t="shared" si="89"/>
        <v/>
      </c>
      <c r="AF271" s="10"/>
      <c r="AG271" s="10"/>
      <c r="AH271" s="10"/>
      <c r="AI271" s="10"/>
      <c r="AJ271" s="10"/>
      <c r="AK271" s="10"/>
      <c r="AL271" s="10"/>
      <c r="AM271" s="10"/>
      <c r="AN271" s="10"/>
    </row>
    <row r="272" spans="1:40" ht="26.25" customHeight="1" x14ac:dyDescent="0.25">
      <c r="A272" s="74" t="str">
        <f>IF(B272="","",MAX($A$8:A271)+1)</f>
        <v/>
      </c>
      <c r="B272" s="73"/>
      <c r="C272" s="368"/>
      <c r="D272" s="141"/>
      <c r="E272" s="314" t="str">
        <f t="shared" si="72"/>
        <v/>
      </c>
      <c r="F272" s="314" t="str">
        <f t="shared" si="73"/>
        <v/>
      </c>
      <c r="G272" s="368"/>
      <c r="H272" s="6" t="str">
        <f t="shared" si="74"/>
        <v/>
      </c>
      <c r="I272" s="5" t="str">
        <f t="shared" si="75"/>
        <v/>
      </c>
      <c r="J272" s="338"/>
      <c r="K272" s="72" t="s">
        <v>29</v>
      </c>
      <c r="L272" s="314">
        <f t="shared" si="76"/>
        <v>0</v>
      </c>
      <c r="M272" s="274"/>
      <c r="N272" s="274"/>
      <c r="O272" s="6" t="e">
        <f t="shared" si="82"/>
        <v>#VALUE!</v>
      </c>
      <c r="P272" s="33" t="s">
        <v>13</v>
      </c>
      <c r="Q272" s="314">
        <f t="shared" si="77"/>
        <v>0</v>
      </c>
      <c r="R272" s="4" t="s">
        <v>52</v>
      </c>
      <c r="S272" s="5">
        <f t="shared" si="78"/>
        <v>0</v>
      </c>
      <c r="T272" s="41" t="str">
        <f t="shared" si="79"/>
        <v/>
      </c>
      <c r="U272" s="41" t="str">
        <f t="shared" si="80"/>
        <v/>
      </c>
      <c r="V272" s="41" t="str">
        <f t="shared" si="83"/>
        <v/>
      </c>
      <c r="W272" s="41" t="str">
        <f t="shared" si="84"/>
        <v/>
      </c>
      <c r="X272" s="291"/>
      <c r="Y272" s="41" t="str">
        <f t="shared" si="81"/>
        <v/>
      </c>
      <c r="Z272" s="286" t="str">
        <f t="shared" si="85"/>
        <v/>
      </c>
      <c r="AA272" s="368"/>
      <c r="AB272" s="41" t="str">
        <f t="shared" si="86"/>
        <v/>
      </c>
      <c r="AC272" s="41" t="str">
        <f t="shared" si="87"/>
        <v/>
      </c>
      <c r="AD272" s="41" t="str">
        <f t="shared" si="88"/>
        <v/>
      </c>
      <c r="AE272" s="41" t="str">
        <f t="shared" si="89"/>
        <v/>
      </c>
      <c r="AF272" s="10"/>
      <c r="AG272" s="10"/>
      <c r="AH272" s="10"/>
      <c r="AI272" s="10"/>
      <c r="AJ272" s="10"/>
      <c r="AK272" s="10"/>
      <c r="AL272" s="10"/>
      <c r="AM272" s="10"/>
      <c r="AN272" s="10"/>
    </row>
    <row r="273" spans="1:40" ht="26.25" customHeight="1" x14ac:dyDescent="0.25">
      <c r="A273" s="74" t="str">
        <f>IF(B273="","",MAX($A$8:A272)+1)</f>
        <v/>
      </c>
      <c r="B273" s="73"/>
      <c r="C273" s="368"/>
      <c r="D273" s="141"/>
      <c r="E273" s="314" t="str">
        <f t="shared" si="72"/>
        <v/>
      </c>
      <c r="F273" s="314" t="str">
        <f t="shared" si="73"/>
        <v/>
      </c>
      <c r="G273" s="368"/>
      <c r="H273" s="6" t="str">
        <f t="shared" si="74"/>
        <v/>
      </c>
      <c r="I273" s="5" t="str">
        <f t="shared" si="75"/>
        <v/>
      </c>
      <c r="J273" s="338"/>
      <c r="K273" s="72" t="s">
        <v>29</v>
      </c>
      <c r="L273" s="314">
        <f t="shared" si="76"/>
        <v>0</v>
      </c>
      <c r="M273" s="274"/>
      <c r="N273" s="274"/>
      <c r="O273" s="6" t="e">
        <f t="shared" si="82"/>
        <v>#VALUE!</v>
      </c>
      <c r="P273" s="33" t="s">
        <v>13</v>
      </c>
      <c r="Q273" s="314">
        <f t="shared" si="77"/>
        <v>0</v>
      </c>
      <c r="R273" s="4" t="s">
        <v>52</v>
      </c>
      <c r="S273" s="5">
        <f t="shared" si="78"/>
        <v>0</v>
      </c>
      <c r="T273" s="41" t="str">
        <f t="shared" si="79"/>
        <v/>
      </c>
      <c r="U273" s="41" t="str">
        <f t="shared" si="80"/>
        <v/>
      </c>
      <c r="V273" s="41" t="str">
        <f t="shared" si="83"/>
        <v/>
      </c>
      <c r="W273" s="41" t="str">
        <f t="shared" si="84"/>
        <v/>
      </c>
      <c r="X273" s="291"/>
      <c r="Y273" s="41" t="str">
        <f t="shared" si="81"/>
        <v/>
      </c>
      <c r="Z273" s="286" t="str">
        <f t="shared" si="85"/>
        <v/>
      </c>
      <c r="AA273" s="368"/>
      <c r="AB273" s="41" t="str">
        <f t="shared" si="86"/>
        <v/>
      </c>
      <c r="AC273" s="41" t="str">
        <f t="shared" si="87"/>
        <v/>
      </c>
      <c r="AD273" s="41" t="str">
        <f t="shared" si="88"/>
        <v/>
      </c>
      <c r="AE273" s="41" t="str">
        <f t="shared" si="89"/>
        <v/>
      </c>
      <c r="AF273" s="10"/>
      <c r="AG273" s="10"/>
      <c r="AH273" s="10"/>
      <c r="AI273" s="10"/>
      <c r="AJ273" s="10"/>
      <c r="AK273" s="10"/>
      <c r="AL273" s="10"/>
      <c r="AM273" s="10"/>
      <c r="AN273" s="10"/>
    </row>
    <row r="274" spans="1:40" ht="26.25" customHeight="1" x14ac:dyDescent="0.25">
      <c r="A274" s="74" t="str">
        <f>IF(B274="","",MAX($A$8:A273)+1)</f>
        <v/>
      </c>
      <c r="B274" s="73"/>
      <c r="C274" s="368"/>
      <c r="D274" s="141"/>
      <c r="E274" s="314" t="str">
        <f t="shared" si="72"/>
        <v/>
      </c>
      <c r="F274" s="314" t="str">
        <f t="shared" si="73"/>
        <v/>
      </c>
      <c r="G274" s="368"/>
      <c r="H274" s="6" t="str">
        <f t="shared" si="74"/>
        <v/>
      </c>
      <c r="I274" s="5" t="str">
        <f t="shared" si="75"/>
        <v/>
      </c>
      <c r="J274" s="338"/>
      <c r="K274" s="72" t="s">
        <v>29</v>
      </c>
      <c r="L274" s="314">
        <f t="shared" si="76"/>
        <v>0</v>
      </c>
      <c r="M274" s="274"/>
      <c r="N274" s="274"/>
      <c r="O274" s="6" t="e">
        <f t="shared" si="82"/>
        <v>#VALUE!</v>
      </c>
      <c r="P274" s="33" t="s">
        <v>13</v>
      </c>
      <c r="Q274" s="314">
        <f t="shared" si="77"/>
        <v>0</v>
      </c>
      <c r="R274" s="4" t="s">
        <v>52</v>
      </c>
      <c r="S274" s="5">
        <f t="shared" si="78"/>
        <v>0</v>
      </c>
      <c r="T274" s="41" t="str">
        <f t="shared" si="79"/>
        <v/>
      </c>
      <c r="U274" s="41" t="str">
        <f t="shared" si="80"/>
        <v/>
      </c>
      <c r="V274" s="41" t="str">
        <f t="shared" si="83"/>
        <v/>
      </c>
      <c r="W274" s="41" t="str">
        <f t="shared" si="84"/>
        <v/>
      </c>
      <c r="X274" s="291"/>
      <c r="Y274" s="41" t="str">
        <f t="shared" si="81"/>
        <v/>
      </c>
      <c r="Z274" s="286" t="str">
        <f t="shared" si="85"/>
        <v/>
      </c>
      <c r="AA274" s="368"/>
      <c r="AB274" s="41" t="str">
        <f t="shared" si="86"/>
        <v/>
      </c>
      <c r="AC274" s="41" t="str">
        <f t="shared" si="87"/>
        <v/>
      </c>
      <c r="AD274" s="41" t="str">
        <f t="shared" si="88"/>
        <v/>
      </c>
      <c r="AE274" s="41" t="str">
        <f t="shared" si="89"/>
        <v/>
      </c>
      <c r="AF274" s="10"/>
      <c r="AG274" s="10"/>
      <c r="AH274" s="10"/>
      <c r="AI274" s="10"/>
      <c r="AJ274" s="10"/>
      <c r="AK274" s="10"/>
      <c r="AL274" s="10"/>
      <c r="AM274" s="10"/>
      <c r="AN274" s="10"/>
    </row>
    <row r="275" spans="1:40" ht="26.25" customHeight="1" x14ac:dyDescent="0.25">
      <c r="A275" s="74" t="str">
        <f>IF(B275="","",MAX($A$8:A274)+1)</f>
        <v/>
      </c>
      <c r="B275" s="73"/>
      <c r="C275" s="368"/>
      <c r="D275" s="141"/>
      <c r="E275" s="314" t="str">
        <f t="shared" si="72"/>
        <v/>
      </c>
      <c r="F275" s="314" t="str">
        <f t="shared" si="73"/>
        <v/>
      </c>
      <c r="G275" s="368"/>
      <c r="H275" s="6" t="str">
        <f t="shared" si="74"/>
        <v/>
      </c>
      <c r="I275" s="5" t="str">
        <f t="shared" si="75"/>
        <v/>
      </c>
      <c r="J275" s="338"/>
      <c r="K275" s="72" t="s">
        <v>29</v>
      </c>
      <c r="L275" s="314">
        <f t="shared" si="76"/>
        <v>0</v>
      </c>
      <c r="M275" s="274"/>
      <c r="N275" s="274"/>
      <c r="O275" s="6" t="e">
        <f t="shared" si="82"/>
        <v>#VALUE!</v>
      </c>
      <c r="P275" s="33" t="s">
        <v>13</v>
      </c>
      <c r="Q275" s="314">
        <f t="shared" si="77"/>
        <v>0</v>
      </c>
      <c r="R275" s="4" t="s">
        <v>52</v>
      </c>
      <c r="S275" s="5">
        <f t="shared" si="78"/>
        <v>0</v>
      </c>
      <c r="T275" s="41" t="str">
        <f t="shared" si="79"/>
        <v/>
      </c>
      <c r="U275" s="41" t="str">
        <f t="shared" si="80"/>
        <v/>
      </c>
      <c r="V275" s="41" t="str">
        <f t="shared" si="83"/>
        <v/>
      </c>
      <c r="W275" s="41" t="str">
        <f t="shared" si="84"/>
        <v/>
      </c>
      <c r="X275" s="291"/>
      <c r="Y275" s="41" t="str">
        <f t="shared" si="81"/>
        <v/>
      </c>
      <c r="Z275" s="286" t="str">
        <f t="shared" si="85"/>
        <v/>
      </c>
      <c r="AA275" s="368"/>
      <c r="AB275" s="41" t="str">
        <f t="shared" si="86"/>
        <v/>
      </c>
      <c r="AC275" s="41" t="str">
        <f t="shared" si="87"/>
        <v/>
      </c>
      <c r="AD275" s="41" t="str">
        <f t="shared" si="88"/>
        <v/>
      </c>
      <c r="AE275" s="41" t="str">
        <f t="shared" si="89"/>
        <v/>
      </c>
      <c r="AF275" s="10"/>
      <c r="AG275" s="10"/>
      <c r="AH275" s="10"/>
      <c r="AI275" s="10"/>
      <c r="AJ275" s="10"/>
      <c r="AK275" s="10"/>
      <c r="AL275" s="10"/>
      <c r="AM275" s="10"/>
      <c r="AN275" s="10"/>
    </row>
    <row r="276" spans="1:40" ht="26.25" customHeight="1" x14ac:dyDescent="0.25">
      <c r="A276" s="74" t="str">
        <f>IF(B276="","",MAX($A$8:A275)+1)</f>
        <v/>
      </c>
      <c r="B276" s="73"/>
      <c r="C276" s="368"/>
      <c r="D276" s="141"/>
      <c r="E276" s="314" t="str">
        <f t="shared" si="72"/>
        <v/>
      </c>
      <c r="F276" s="314" t="str">
        <f t="shared" si="73"/>
        <v/>
      </c>
      <c r="G276" s="368"/>
      <c r="H276" s="6" t="str">
        <f t="shared" si="74"/>
        <v/>
      </c>
      <c r="I276" s="5" t="str">
        <f t="shared" si="75"/>
        <v/>
      </c>
      <c r="J276" s="338"/>
      <c r="K276" s="72" t="s">
        <v>29</v>
      </c>
      <c r="L276" s="314">
        <f t="shared" si="76"/>
        <v>0</v>
      </c>
      <c r="M276" s="274"/>
      <c r="N276" s="274"/>
      <c r="O276" s="6" t="e">
        <f t="shared" si="82"/>
        <v>#VALUE!</v>
      </c>
      <c r="P276" s="33" t="s">
        <v>13</v>
      </c>
      <c r="Q276" s="314">
        <f t="shared" si="77"/>
        <v>0</v>
      </c>
      <c r="R276" s="4" t="s">
        <v>52</v>
      </c>
      <c r="S276" s="5">
        <f t="shared" si="78"/>
        <v>0</v>
      </c>
      <c r="T276" s="41" t="str">
        <f t="shared" si="79"/>
        <v/>
      </c>
      <c r="U276" s="41" t="str">
        <f t="shared" si="80"/>
        <v/>
      </c>
      <c r="V276" s="41" t="str">
        <f t="shared" si="83"/>
        <v/>
      </c>
      <c r="W276" s="41" t="str">
        <f t="shared" si="84"/>
        <v/>
      </c>
      <c r="X276" s="291"/>
      <c r="Y276" s="41" t="str">
        <f t="shared" si="81"/>
        <v/>
      </c>
      <c r="Z276" s="286" t="str">
        <f t="shared" si="85"/>
        <v/>
      </c>
      <c r="AA276" s="368"/>
      <c r="AB276" s="41" t="str">
        <f t="shared" si="86"/>
        <v/>
      </c>
      <c r="AC276" s="41" t="str">
        <f t="shared" si="87"/>
        <v/>
      </c>
      <c r="AD276" s="41" t="str">
        <f t="shared" si="88"/>
        <v/>
      </c>
      <c r="AE276" s="41" t="str">
        <f t="shared" si="89"/>
        <v/>
      </c>
      <c r="AF276" s="10"/>
      <c r="AG276" s="10"/>
      <c r="AH276" s="10"/>
      <c r="AI276" s="10"/>
      <c r="AJ276" s="10"/>
      <c r="AK276" s="10"/>
      <c r="AL276" s="10"/>
      <c r="AM276" s="10"/>
      <c r="AN276" s="10"/>
    </row>
    <row r="277" spans="1:40" ht="26.25" customHeight="1" x14ac:dyDescent="0.25">
      <c r="A277" s="74" t="str">
        <f>IF(B277="","",MAX($A$8:A276)+1)</f>
        <v/>
      </c>
      <c r="B277" s="73"/>
      <c r="C277" s="368"/>
      <c r="D277" s="141"/>
      <c r="E277" s="314" t="str">
        <f t="shared" si="72"/>
        <v/>
      </c>
      <c r="F277" s="314" t="str">
        <f t="shared" si="73"/>
        <v/>
      </c>
      <c r="G277" s="368"/>
      <c r="H277" s="6" t="str">
        <f t="shared" si="74"/>
        <v/>
      </c>
      <c r="I277" s="5" t="str">
        <f t="shared" si="75"/>
        <v/>
      </c>
      <c r="J277" s="338"/>
      <c r="K277" s="72" t="s">
        <v>29</v>
      </c>
      <c r="L277" s="314">
        <f t="shared" si="76"/>
        <v>0</v>
      </c>
      <c r="M277" s="274"/>
      <c r="N277" s="274"/>
      <c r="O277" s="6" t="e">
        <f t="shared" si="82"/>
        <v>#VALUE!</v>
      </c>
      <c r="P277" s="33" t="s">
        <v>13</v>
      </c>
      <c r="Q277" s="314">
        <f t="shared" si="77"/>
        <v>0</v>
      </c>
      <c r="R277" s="4" t="s">
        <v>52</v>
      </c>
      <c r="S277" s="5">
        <f t="shared" si="78"/>
        <v>0</v>
      </c>
      <c r="T277" s="41" t="str">
        <f t="shared" si="79"/>
        <v/>
      </c>
      <c r="U277" s="41" t="str">
        <f t="shared" si="80"/>
        <v/>
      </c>
      <c r="V277" s="41" t="str">
        <f t="shared" si="83"/>
        <v/>
      </c>
      <c r="W277" s="41" t="str">
        <f t="shared" si="84"/>
        <v/>
      </c>
      <c r="X277" s="291"/>
      <c r="Y277" s="41" t="str">
        <f t="shared" si="81"/>
        <v/>
      </c>
      <c r="Z277" s="286" t="str">
        <f t="shared" si="85"/>
        <v/>
      </c>
      <c r="AA277" s="368"/>
      <c r="AB277" s="41" t="str">
        <f t="shared" si="86"/>
        <v/>
      </c>
      <c r="AC277" s="41" t="str">
        <f t="shared" si="87"/>
        <v/>
      </c>
      <c r="AD277" s="41" t="str">
        <f t="shared" si="88"/>
        <v/>
      </c>
      <c r="AE277" s="41" t="str">
        <f t="shared" si="89"/>
        <v/>
      </c>
      <c r="AF277" s="10"/>
      <c r="AG277" s="10"/>
      <c r="AH277" s="10"/>
      <c r="AI277" s="10"/>
      <c r="AJ277" s="10"/>
      <c r="AK277" s="10"/>
      <c r="AL277" s="10"/>
      <c r="AM277" s="10"/>
      <c r="AN277" s="10"/>
    </row>
    <row r="278" spans="1:40" ht="26.25" customHeight="1" x14ac:dyDescent="0.25">
      <c r="A278" s="74" t="str">
        <f>IF(B278="","",MAX($A$8:A277)+1)</f>
        <v/>
      </c>
      <c r="B278" s="73"/>
      <c r="C278" s="368"/>
      <c r="D278" s="141"/>
      <c r="E278" s="314" t="str">
        <f t="shared" si="72"/>
        <v/>
      </c>
      <c r="F278" s="314" t="str">
        <f t="shared" si="73"/>
        <v/>
      </c>
      <c r="G278" s="368"/>
      <c r="H278" s="6" t="str">
        <f t="shared" si="74"/>
        <v/>
      </c>
      <c r="I278" s="5" t="str">
        <f t="shared" si="75"/>
        <v/>
      </c>
      <c r="J278" s="338"/>
      <c r="K278" s="72" t="s">
        <v>29</v>
      </c>
      <c r="L278" s="314">
        <f t="shared" si="76"/>
        <v>0</v>
      </c>
      <c r="M278" s="274"/>
      <c r="N278" s="274"/>
      <c r="O278" s="6" t="e">
        <f t="shared" si="82"/>
        <v>#VALUE!</v>
      </c>
      <c r="P278" s="33" t="s">
        <v>13</v>
      </c>
      <c r="Q278" s="314">
        <f t="shared" si="77"/>
        <v>0</v>
      </c>
      <c r="R278" s="4" t="s">
        <v>52</v>
      </c>
      <c r="S278" s="5">
        <f t="shared" si="78"/>
        <v>0</v>
      </c>
      <c r="T278" s="41" t="str">
        <f t="shared" si="79"/>
        <v/>
      </c>
      <c r="U278" s="41" t="str">
        <f t="shared" si="80"/>
        <v/>
      </c>
      <c r="V278" s="41" t="str">
        <f t="shared" si="83"/>
        <v/>
      </c>
      <c r="W278" s="41" t="str">
        <f t="shared" si="84"/>
        <v/>
      </c>
      <c r="X278" s="291"/>
      <c r="Y278" s="41" t="str">
        <f t="shared" si="81"/>
        <v/>
      </c>
      <c r="Z278" s="286" t="str">
        <f t="shared" si="85"/>
        <v/>
      </c>
      <c r="AA278" s="368"/>
      <c r="AB278" s="41" t="str">
        <f t="shared" si="86"/>
        <v/>
      </c>
      <c r="AC278" s="41" t="str">
        <f t="shared" si="87"/>
        <v/>
      </c>
      <c r="AD278" s="41" t="str">
        <f t="shared" si="88"/>
        <v/>
      </c>
      <c r="AE278" s="41" t="str">
        <f t="shared" si="89"/>
        <v/>
      </c>
      <c r="AF278" s="10"/>
      <c r="AG278" s="10"/>
      <c r="AH278" s="10"/>
      <c r="AI278" s="10"/>
      <c r="AJ278" s="10"/>
      <c r="AK278" s="10"/>
      <c r="AL278" s="10"/>
      <c r="AM278" s="10"/>
      <c r="AN278" s="10"/>
    </row>
    <row r="279" spans="1:40" ht="26.25" customHeight="1" x14ac:dyDescent="0.25">
      <c r="A279" s="74" t="str">
        <f>IF(B279="","",MAX($A$8:A278)+1)</f>
        <v/>
      </c>
      <c r="B279" s="73"/>
      <c r="C279" s="368"/>
      <c r="D279" s="141"/>
      <c r="E279" s="314" t="str">
        <f t="shared" si="72"/>
        <v/>
      </c>
      <c r="F279" s="314" t="str">
        <f t="shared" si="73"/>
        <v/>
      </c>
      <c r="G279" s="368"/>
      <c r="H279" s="6" t="str">
        <f t="shared" si="74"/>
        <v/>
      </c>
      <c r="I279" s="5" t="str">
        <f t="shared" si="75"/>
        <v/>
      </c>
      <c r="J279" s="338"/>
      <c r="K279" s="72" t="s">
        <v>29</v>
      </c>
      <c r="L279" s="314">
        <f t="shared" si="76"/>
        <v>0</v>
      </c>
      <c r="M279" s="274"/>
      <c r="N279" s="274"/>
      <c r="O279" s="6" t="e">
        <f t="shared" si="82"/>
        <v>#VALUE!</v>
      </c>
      <c r="P279" s="33" t="s">
        <v>13</v>
      </c>
      <c r="Q279" s="314">
        <f t="shared" si="77"/>
        <v>0</v>
      </c>
      <c r="R279" s="4" t="s">
        <v>52</v>
      </c>
      <c r="S279" s="5">
        <f t="shared" si="78"/>
        <v>0</v>
      </c>
      <c r="T279" s="41" t="str">
        <f t="shared" si="79"/>
        <v/>
      </c>
      <c r="U279" s="41" t="str">
        <f t="shared" si="80"/>
        <v/>
      </c>
      <c r="V279" s="41" t="str">
        <f t="shared" si="83"/>
        <v/>
      </c>
      <c r="W279" s="41" t="str">
        <f t="shared" si="84"/>
        <v/>
      </c>
      <c r="X279" s="291"/>
      <c r="Y279" s="41" t="str">
        <f t="shared" si="81"/>
        <v/>
      </c>
      <c r="Z279" s="286" t="str">
        <f t="shared" si="85"/>
        <v/>
      </c>
      <c r="AA279" s="368"/>
      <c r="AB279" s="41" t="str">
        <f t="shared" si="86"/>
        <v/>
      </c>
      <c r="AC279" s="41" t="str">
        <f t="shared" si="87"/>
        <v/>
      </c>
      <c r="AD279" s="41" t="str">
        <f t="shared" si="88"/>
        <v/>
      </c>
      <c r="AE279" s="41" t="str">
        <f t="shared" si="89"/>
        <v/>
      </c>
      <c r="AF279" s="10"/>
      <c r="AG279" s="10"/>
      <c r="AH279" s="10"/>
      <c r="AI279" s="10"/>
      <c r="AJ279" s="10"/>
      <c r="AK279" s="10"/>
      <c r="AL279" s="10"/>
      <c r="AM279" s="10"/>
      <c r="AN279" s="10"/>
    </row>
    <row r="280" spans="1:40" ht="26.25" customHeight="1" x14ac:dyDescent="0.25">
      <c r="A280" s="74" t="str">
        <f>IF(B280="","",MAX($A$8:A279)+1)</f>
        <v/>
      </c>
      <c r="B280" s="73"/>
      <c r="C280" s="368"/>
      <c r="D280" s="141"/>
      <c r="E280" s="314" t="str">
        <f t="shared" si="72"/>
        <v/>
      </c>
      <c r="F280" s="314" t="str">
        <f t="shared" si="73"/>
        <v/>
      </c>
      <c r="G280" s="368"/>
      <c r="H280" s="6" t="str">
        <f t="shared" si="74"/>
        <v/>
      </c>
      <c r="I280" s="5" t="str">
        <f t="shared" si="75"/>
        <v/>
      </c>
      <c r="J280" s="338"/>
      <c r="K280" s="72" t="s">
        <v>29</v>
      </c>
      <c r="L280" s="314">
        <f t="shared" si="76"/>
        <v>0</v>
      </c>
      <c r="M280" s="274"/>
      <c r="N280" s="274"/>
      <c r="O280" s="6" t="e">
        <f t="shared" si="82"/>
        <v>#VALUE!</v>
      </c>
      <c r="P280" s="33" t="s">
        <v>13</v>
      </c>
      <c r="Q280" s="314">
        <f t="shared" si="77"/>
        <v>0</v>
      </c>
      <c r="R280" s="4" t="s">
        <v>52</v>
      </c>
      <c r="S280" s="5">
        <f t="shared" si="78"/>
        <v>0</v>
      </c>
      <c r="T280" s="41" t="str">
        <f t="shared" si="79"/>
        <v/>
      </c>
      <c r="U280" s="41" t="str">
        <f t="shared" si="80"/>
        <v/>
      </c>
      <c r="V280" s="41" t="str">
        <f t="shared" si="83"/>
        <v/>
      </c>
      <c r="W280" s="41" t="str">
        <f t="shared" si="84"/>
        <v/>
      </c>
      <c r="X280" s="291"/>
      <c r="Y280" s="41" t="str">
        <f t="shared" si="81"/>
        <v/>
      </c>
      <c r="Z280" s="286" t="str">
        <f t="shared" si="85"/>
        <v/>
      </c>
      <c r="AA280" s="368"/>
      <c r="AB280" s="41" t="str">
        <f t="shared" si="86"/>
        <v/>
      </c>
      <c r="AC280" s="41" t="str">
        <f t="shared" si="87"/>
        <v/>
      </c>
      <c r="AD280" s="41" t="str">
        <f t="shared" si="88"/>
        <v/>
      </c>
      <c r="AE280" s="41" t="str">
        <f t="shared" si="89"/>
        <v/>
      </c>
      <c r="AF280" s="10"/>
      <c r="AG280" s="10"/>
      <c r="AH280" s="10"/>
      <c r="AI280" s="10"/>
      <c r="AJ280" s="10"/>
      <c r="AK280" s="10"/>
      <c r="AL280" s="10"/>
      <c r="AM280" s="10"/>
      <c r="AN280" s="10"/>
    </row>
    <row r="281" spans="1:40" ht="26.25" customHeight="1" x14ac:dyDescent="0.25">
      <c r="A281" s="74" t="str">
        <f>IF(B281="","",MAX($A$8:A280)+1)</f>
        <v/>
      </c>
      <c r="B281" s="73"/>
      <c r="C281" s="368"/>
      <c r="D281" s="141"/>
      <c r="E281" s="314" t="str">
        <f t="shared" si="72"/>
        <v/>
      </c>
      <c r="F281" s="314" t="str">
        <f t="shared" si="73"/>
        <v/>
      </c>
      <c r="G281" s="368"/>
      <c r="H281" s="6" t="str">
        <f t="shared" si="74"/>
        <v/>
      </c>
      <c r="I281" s="5" t="str">
        <f t="shared" si="75"/>
        <v/>
      </c>
      <c r="J281" s="338"/>
      <c r="K281" s="72" t="s">
        <v>29</v>
      </c>
      <c r="L281" s="314">
        <f t="shared" si="76"/>
        <v>0</v>
      </c>
      <c r="M281" s="274"/>
      <c r="N281" s="274"/>
      <c r="O281" s="6" t="e">
        <f t="shared" si="82"/>
        <v>#VALUE!</v>
      </c>
      <c r="P281" s="33" t="s">
        <v>13</v>
      </c>
      <c r="Q281" s="314">
        <f t="shared" si="77"/>
        <v>0</v>
      </c>
      <c r="R281" s="4" t="s">
        <v>52</v>
      </c>
      <c r="S281" s="5">
        <f t="shared" si="78"/>
        <v>0</v>
      </c>
      <c r="T281" s="41" t="str">
        <f t="shared" si="79"/>
        <v/>
      </c>
      <c r="U281" s="41" t="str">
        <f t="shared" si="80"/>
        <v/>
      </c>
      <c r="V281" s="41" t="str">
        <f t="shared" si="83"/>
        <v/>
      </c>
      <c r="W281" s="41" t="str">
        <f t="shared" si="84"/>
        <v/>
      </c>
      <c r="X281" s="291"/>
      <c r="Y281" s="41" t="str">
        <f t="shared" si="81"/>
        <v/>
      </c>
      <c r="Z281" s="286" t="str">
        <f t="shared" si="85"/>
        <v/>
      </c>
      <c r="AA281" s="368"/>
      <c r="AB281" s="41" t="str">
        <f t="shared" si="86"/>
        <v/>
      </c>
      <c r="AC281" s="41" t="str">
        <f t="shared" si="87"/>
        <v/>
      </c>
      <c r="AD281" s="41" t="str">
        <f t="shared" si="88"/>
        <v/>
      </c>
      <c r="AE281" s="41" t="str">
        <f t="shared" si="89"/>
        <v/>
      </c>
      <c r="AF281" s="10"/>
      <c r="AG281" s="10"/>
      <c r="AH281" s="10"/>
      <c r="AI281" s="10"/>
      <c r="AJ281" s="10"/>
      <c r="AK281" s="10"/>
      <c r="AL281" s="10"/>
      <c r="AM281" s="10"/>
      <c r="AN281" s="10"/>
    </row>
    <row r="282" spans="1:40" ht="26.25" customHeight="1" x14ac:dyDescent="0.25">
      <c r="A282" s="74" t="str">
        <f>IF(B282="","",MAX($A$8:A281)+1)</f>
        <v/>
      </c>
      <c r="B282" s="73"/>
      <c r="C282" s="368"/>
      <c r="D282" s="141"/>
      <c r="E282" s="314" t="str">
        <f t="shared" si="72"/>
        <v/>
      </c>
      <c r="F282" s="314" t="str">
        <f t="shared" si="73"/>
        <v/>
      </c>
      <c r="G282" s="368"/>
      <c r="H282" s="6" t="str">
        <f t="shared" si="74"/>
        <v/>
      </c>
      <c r="I282" s="5" t="str">
        <f t="shared" si="75"/>
        <v/>
      </c>
      <c r="J282" s="338"/>
      <c r="K282" s="72" t="s">
        <v>29</v>
      </c>
      <c r="L282" s="314">
        <f t="shared" si="76"/>
        <v>0</v>
      </c>
      <c r="M282" s="274"/>
      <c r="N282" s="274"/>
      <c r="O282" s="6" t="e">
        <f t="shared" si="82"/>
        <v>#VALUE!</v>
      </c>
      <c r="P282" s="33" t="s">
        <v>13</v>
      </c>
      <c r="Q282" s="314">
        <f t="shared" si="77"/>
        <v>0</v>
      </c>
      <c r="R282" s="4" t="s">
        <v>52</v>
      </c>
      <c r="S282" s="5">
        <f t="shared" si="78"/>
        <v>0</v>
      </c>
      <c r="T282" s="41" t="str">
        <f t="shared" si="79"/>
        <v/>
      </c>
      <c r="U282" s="41" t="str">
        <f t="shared" si="80"/>
        <v/>
      </c>
      <c r="V282" s="41" t="str">
        <f t="shared" si="83"/>
        <v/>
      </c>
      <c r="W282" s="41" t="str">
        <f t="shared" si="84"/>
        <v/>
      </c>
      <c r="X282" s="291"/>
      <c r="Y282" s="41" t="str">
        <f t="shared" si="81"/>
        <v/>
      </c>
      <c r="Z282" s="286" t="str">
        <f t="shared" si="85"/>
        <v/>
      </c>
      <c r="AA282" s="368"/>
      <c r="AB282" s="41" t="str">
        <f t="shared" si="86"/>
        <v/>
      </c>
      <c r="AC282" s="41" t="str">
        <f t="shared" si="87"/>
        <v/>
      </c>
      <c r="AD282" s="41" t="str">
        <f t="shared" si="88"/>
        <v/>
      </c>
      <c r="AE282" s="41" t="str">
        <f t="shared" si="89"/>
        <v/>
      </c>
      <c r="AF282" s="10"/>
      <c r="AG282" s="10"/>
      <c r="AH282" s="10"/>
      <c r="AI282" s="10"/>
      <c r="AJ282" s="10"/>
      <c r="AK282" s="10"/>
      <c r="AL282" s="10"/>
      <c r="AM282" s="10"/>
      <c r="AN282" s="10"/>
    </row>
    <row r="283" spans="1:40" ht="26.25" customHeight="1" x14ac:dyDescent="0.25">
      <c r="A283" s="74" t="str">
        <f>IF(B283="","",MAX($A$8:A282)+1)</f>
        <v/>
      </c>
      <c r="B283" s="73"/>
      <c r="C283" s="368"/>
      <c r="D283" s="141"/>
      <c r="E283" s="314" t="str">
        <f t="shared" si="72"/>
        <v/>
      </c>
      <c r="F283" s="314" t="str">
        <f t="shared" si="73"/>
        <v/>
      </c>
      <c r="G283" s="368"/>
      <c r="H283" s="6" t="str">
        <f t="shared" si="74"/>
        <v/>
      </c>
      <c r="I283" s="5" t="str">
        <f t="shared" si="75"/>
        <v/>
      </c>
      <c r="J283" s="338"/>
      <c r="K283" s="72" t="s">
        <v>29</v>
      </c>
      <c r="L283" s="314">
        <f t="shared" si="76"/>
        <v>0</v>
      </c>
      <c r="M283" s="274"/>
      <c r="N283" s="274"/>
      <c r="O283" s="6" t="e">
        <f t="shared" si="82"/>
        <v>#VALUE!</v>
      </c>
      <c r="P283" s="33" t="s">
        <v>13</v>
      </c>
      <c r="Q283" s="314">
        <f t="shared" si="77"/>
        <v>0</v>
      </c>
      <c r="R283" s="4" t="s">
        <v>52</v>
      </c>
      <c r="S283" s="5">
        <f t="shared" si="78"/>
        <v>0</v>
      </c>
      <c r="T283" s="41" t="str">
        <f t="shared" si="79"/>
        <v/>
      </c>
      <c r="U283" s="41" t="str">
        <f t="shared" si="80"/>
        <v/>
      </c>
      <c r="V283" s="41" t="str">
        <f t="shared" si="83"/>
        <v/>
      </c>
      <c r="W283" s="41" t="str">
        <f t="shared" si="84"/>
        <v/>
      </c>
      <c r="X283" s="291"/>
      <c r="Y283" s="41" t="str">
        <f t="shared" si="81"/>
        <v/>
      </c>
      <c r="Z283" s="286" t="str">
        <f t="shared" si="85"/>
        <v/>
      </c>
      <c r="AA283" s="368"/>
      <c r="AB283" s="41" t="str">
        <f t="shared" si="86"/>
        <v/>
      </c>
      <c r="AC283" s="41" t="str">
        <f t="shared" si="87"/>
        <v/>
      </c>
      <c r="AD283" s="41" t="str">
        <f t="shared" si="88"/>
        <v/>
      </c>
      <c r="AE283" s="41" t="str">
        <f t="shared" si="89"/>
        <v/>
      </c>
      <c r="AF283" s="10"/>
      <c r="AG283" s="10"/>
      <c r="AH283" s="10"/>
      <c r="AI283" s="10"/>
      <c r="AJ283" s="10"/>
      <c r="AK283" s="10"/>
      <c r="AL283" s="10"/>
      <c r="AM283" s="10"/>
      <c r="AN283" s="10"/>
    </row>
    <row r="284" spans="1:40" ht="26.25" customHeight="1" x14ac:dyDescent="0.25">
      <c r="A284" s="74" t="str">
        <f>IF(B284="","",MAX($A$8:A283)+1)</f>
        <v/>
      </c>
      <c r="B284" s="73"/>
      <c r="C284" s="368"/>
      <c r="D284" s="141"/>
      <c r="E284" s="314" t="str">
        <f t="shared" si="72"/>
        <v/>
      </c>
      <c r="F284" s="314" t="str">
        <f t="shared" si="73"/>
        <v/>
      </c>
      <c r="G284" s="368"/>
      <c r="H284" s="6" t="str">
        <f t="shared" si="74"/>
        <v/>
      </c>
      <c r="I284" s="5" t="str">
        <f t="shared" si="75"/>
        <v/>
      </c>
      <c r="J284" s="338"/>
      <c r="K284" s="72" t="s">
        <v>29</v>
      </c>
      <c r="L284" s="314">
        <f t="shared" si="76"/>
        <v>0</v>
      </c>
      <c r="M284" s="274"/>
      <c r="N284" s="274"/>
      <c r="O284" s="6" t="e">
        <f t="shared" si="82"/>
        <v>#VALUE!</v>
      </c>
      <c r="P284" s="33" t="s">
        <v>13</v>
      </c>
      <c r="Q284" s="314">
        <f t="shared" si="77"/>
        <v>0</v>
      </c>
      <c r="R284" s="4" t="s">
        <v>52</v>
      </c>
      <c r="S284" s="5">
        <f t="shared" si="78"/>
        <v>0</v>
      </c>
      <c r="T284" s="41" t="str">
        <f t="shared" si="79"/>
        <v/>
      </c>
      <c r="U284" s="41" t="str">
        <f t="shared" si="80"/>
        <v/>
      </c>
      <c r="V284" s="41" t="str">
        <f t="shared" si="83"/>
        <v/>
      </c>
      <c r="W284" s="41" t="str">
        <f t="shared" si="84"/>
        <v/>
      </c>
      <c r="X284" s="291"/>
      <c r="Y284" s="41" t="str">
        <f t="shared" si="81"/>
        <v/>
      </c>
      <c r="Z284" s="286" t="str">
        <f t="shared" si="85"/>
        <v/>
      </c>
      <c r="AA284" s="368"/>
      <c r="AB284" s="41" t="str">
        <f t="shared" si="86"/>
        <v/>
      </c>
      <c r="AC284" s="41" t="str">
        <f t="shared" si="87"/>
        <v/>
      </c>
      <c r="AD284" s="41" t="str">
        <f t="shared" si="88"/>
        <v/>
      </c>
      <c r="AE284" s="41" t="str">
        <f t="shared" si="89"/>
        <v/>
      </c>
      <c r="AF284" s="10"/>
      <c r="AG284" s="10"/>
      <c r="AH284" s="10"/>
      <c r="AI284" s="10"/>
      <c r="AJ284" s="10"/>
      <c r="AK284" s="10"/>
      <c r="AL284" s="10"/>
      <c r="AM284" s="10"/>
      <c r="AN284" s="10"/>
    </row>
    <row r="285" spans="1:40" ht="26.25" customHeight="1" x14ac:dyDescent="0.25">
      <c r="A285" s="74" t="str">
        <f>IF(B285="","",MAX($A$8:A284)+1)</f>
        <v/>
      </c>
      <c r="B285" s="73"/>
      <c r="C285" s="368"/>
      <c r="D285" s="141"/>
      <c r="E285" s="314" t="str">
        <f t="shared" si="72"/>
        <v/>
      </c>
      <c r="F285" s="314" t="str">
        <f t="shared" si="73"/>
        <v/>
      </c>
      <c r="G285" s="368"/>
      <c r="H285" s="6" t="str">
        <f t="shared" si="74"/>
        <v/>
      </c>
      <c r="I285" s="5" t="str">
        <f t="shared" si="75"/>
        <v/>
      </c>
      <c r="J285" s="338"/>
      <c r="K285" s="72" t="s">
        <v>29</v>
      </c>
      <c r="L285" s="314">
        <f t="shared" si="76"/>
        <v>0</v>
      </c>
      <c r="M285" s="274"/>
      <c r="N285" s="274"/>
      <c r="O285" s="6" t="e">
        <f t="shared" si="82"/>
        <v>#VALUE!</v>
      </c>
      <c r="P285" s="33" t="s">
        <v>13</v>
      </c>
      <c r="Q285" s="314">
        <f t="shared" si="77"/>
        <v>0</v>
      </c>
      <c r="R285" s="4" t="s">
        <v>52</v>
      </c>
      <c r="S285" s="5">
        <f t="shared" si="78"/>
        <v>0</v>
      </c>
      <c r="T285" s="41" t="str">
        <f t="shared" si="79"/>
        <v/>
      </c>
      <c r="U285" s="41" t="str">
        <f t="shared" si="80"/>
        <v/>
      </c>
      <c r="V285" s="41" t="str">
        <f t="shared" si="83"/>
        <v/>
      </c>
      <c r="W285" s="41" t="str">
        <f t="shared" si="84"/>
        <v/>
      </c>
      <c r="X285" s="291"/>
      <c r="Y285" s="41" t="str">
        <f t="shared" si="81"/>
        <v/>
      </c>
      <c r="Z285" s="286" t="str">
        <f t="shared" si="85"/>
        <v/>
      </c>
      <c r="AA285" s="368"/>
      <c r="AB285" s="41" t="str">
        <f t="shared" si="86"/>
        <v/>
      </c>
      <c r="AC285" s="41" t="str">
        <f t="shared" si="87"/>
        <v/>
      </c>
      <c r="AD285" s="41" t="str">
        <f t="shared" si="88"/>
        <v/>
      </c>
      <c r="AE285" s="41" t="str">
        <f t="shared" si="89"/>
        <v/>
      </c>
      <c r="AF285" s="10"/>
      <c r="AG285" s="10"/>
      <c r="AH285" s="10"/>
      <c r="AI285" s="10"/>
      <c r="AJ285" s="10"/>
      <c r="AK285" s="10"/>
      <c r="AL285" s="10"/>
      <c r="AM285" s="10"/>
      <c r="AN285" s="10"/>
    </row>
    <row r="286" spans="1:40" ht="26.25" customHeight="1" x14ac:dyDescent="0.25">
      <c r="A286" s="74" t="str">
        <f>IF(B286="","",MAX($A$8:A285)+1)</f>
        <v/>
      </c>
      <c r="B286" s="73"/>
      <c r="C286" s="368"/>
      <c r="D286" s="141"/>
      <c r="E286" s="314" t="str">
        <f t="shared" si="72"/>
        <v/>
      </c>
      <c r="F286" s="314" t="str">
        <f t="shared" si="73"/>
        <v/>
      </c>
      <c r="G286" s="368"/>
      <c r="H286" s="6" t="str">
        <f t="shared" si="74"/>
        <v/>
      </c>
      <c r="I286" s="5" t="str">
        <f t="shared" si="75"/>
        <v/>
      </c>
      <c r="J286" s="338"/>
      <c r="K286" s="72" t="s">
        <v>29</v>
      </c>
      <c r="L286" s="314">
        <f t="shared" si="76"/>
        <v>0</v>
      </c>
      <c r="M286" s="274"/>
      <c r="N286" s="274"/>
      <c r="O286" s="6" t="e">
        <f t="shared" si="82"/>
        <v>#VALUE!</v>
      </c>
      <c r="P286" s="33" t="s">
        <v>13</v>
      </c>
      <c r="Q286" s="314">
        <f t="shared" si="77"/>
        <v>0</v>
      </c>
      <c r="R286" s="4" t="s">
        <v>52</v>
      </c>
      <c r="S286" s="5">
        <f t="shared" si="78"/>
        <v>0</v>
      </c>
      <c r="T286" s="41" t="str">
        <f t="shared" si="79"/>
        <v/>
      </c>
      <c r="U286" s="41" t="str">
        <f t="shared" si="80"/>
        <v/>
      </c>
      <c r="V286" s="41" t="str">
        <f t="shared" si="83"/>
        <v/>
      </c>
      <c r="W286" s="41" t="str">
        <f t="shared" si="84"/>
        <v/>
      </c>
      <c r="X286" s="291"/>
      <c r="Y286" s="41" t="str">
        <f t="shared" si="81"/>
        <v/>
      </c>
      <c r="Z286" s="286" t="str">
        <f t="shared" si="85"/>
        <v/>
      </c>
      <c r="AA286" s="368"/>
      <c r="AB286" s="41" t="str">
        <f t="shared" si="86"/>
        <v/>
      </c>
      <c r="AC286" s="41" t="str">
        <f t="shared" si="87"/>
        <v/>
      </c>
      <c r="AD286" s="41" t="str">
        <f t="shared" si="88"/>
        <v/>
      </c>
      <c r="AE286" s="41" t="str">
        <f t="shared" si="89"/>
        <v/>
      </c>
      <c r="AF286" s="10"/>
      <c r="AG286" s="10"/>
      <c r="AH286" s="10"/>
      <c r="AI286" s="10"/>
      <c r="AJ286" s="10"/>
      <c r="AK286" s="10"/>
      <c r="AL286" s="10"/>
      <c r="AM286" s="10"/>
      <c r="AN286" s="10"/>
    </row>
    <row r="287" spans="1:40" ht="26.25" customHeight="1" x14ac:dyDescent="0.25">
      <c r="A287" s="74" t="str">
        <f>IF(B287="","",MAX($A$8:A286)+1)</f>
        <v/>
      </c>
      <c r="B287" s="73"/>
      <c r="C287" s="368"/>
      <c r="D287" s="141"/>
      <c r="E287" s="314" t="str">
        <f t="shared" si="72"/>
        <v/>
      </c>
      <c r="F287" s="314" t="str">
        <f t="shared" si="73"/>
        <v/>
      </c>
      <c r="G287" s="368"/>
      <c r="H287" s="6" t="str">
        <f t="shared" si="74"/>
        <v/>
      </c>
      <c r="I287" s="5" t="str">
        <f t="shared" si="75"/>
        <v/>
      </c>
      <c r="J287" s="338"/>
      <c r="K287" s="72" t="s">
        <v>29</v>
      </c>
      <c r="L287" s="314">
        <f t="shared" si="76"/>
        <v>0</v>
      </c>
      <c r="M287" s="274"/>
      <c r="N287" s="274"/>
      <c r="O287" s="6" t="e">
        <f t="shared" si="82"/>
        <v>#VALUE!</v>
      </c>
      <c r="P287" s="33" t="s">
        <v>13</v>
      </c>
      <c r="Q287" s="314">
        <f t="shared" si="77"/>
        <v>0</v>
      </c>
      <c r="R287" s="4" t="s">
        <v>52</v>
      </c>
      <c r="S287" s="5">
        <f t="shared" si="78"/>
        <v>0</v>
      </c>
      <c r="T287" s="41" t="str">
        <f t="shared" si="79"/>
        <v/>
      </c>
      <c r="U287" s="41" t="str">
        <f t="shared" si="80"/>
        <v/>
      </c>
      <c r="V287" s="41" t="str">
        <f t="shared" si="83"/>
        <v/>
      </c>
      <c r="W287" s="41" t="str">
        <f t="shared" si="84"/>
        <v/>
      </c>
      <c r="X287" s="291"/>
      <c r="Y287" s="41" t="str">
        <f t="shared" si="81"/>
        <v/>
      </c>
      <c r="Z287" s="286" t="str">
        <f t="shared" si="85"/>
        <v/>
      </c>
      <c r="AA287" s="368"/>
      <c r="AB287" s="41" t="str">
        <f t="shared" si="86"/>
        <v/>
      </c>
      <c r="AC287" s="41" t="str">
        <f t="shared" si="87"/>
        <v/>
      </c>
      <c r="AD287" s="41" t="str">
        <f t="shared" si="88"/>
        <v/>
      </c>
      <c r="AE287" s="41" t="str">
        <f t="shared" si="89"/>
        <v/>
      </c>
      <c r="AF287" s="10"/>
      <c r="AG287" s="10"/>
      <c r="AH287" s="10"/>
      <c r="AI287" s="10"/>
      <c r="AJ287" s="10"/>
      <c r="AK287" s="10"/>
      <c r="AL287" s="10"/>
      <c r="AM287" s="10"/>
      <c r="AN287" s="10"/>
    </row>
    <row r="288" spans="1:40" ht="26.25" customHeight="1" x14ac:dyDescent="0.25">
      <c r="A288" s="74" t="str">
        <f>IF(B288="","",MAX($A$8:A287)+1)</f>
        <v/>
      </c>
      <c r="B288" s="73"/>
      <c r="C288" s="368"/>
      <c r="D288" s="141"/>
      <c r="E288" s="314" t="str">
        <f t="shared" si="72"/>
        <v/>
      </c>
      <c r="F288" s="314" t="str">
        <f t="shared" si="73"/>
        <v/>
      </c>
      <c r="G288" s="368"/>
      <c r="H288" s="6" t="str">
        <f t="shared" si="74"/>
        <v/>
      </c>
      <c r="I288" s="5" t="str">
        <f t="shared" si="75"/>
        <v/>
      </c>
      <c r="J288" s="338"/>
      <c r="K288" s="72" t="s">
        <v>29</v>
      </c>
      <c r="L288" s="314">
        <f t="shared" si="76"/>
        <v>0</v>
      </c>
      <c r="M288" s="274"/>
      <c r="N288" s="274"/>
      <c r="O288" s="6" t="e">
        <f t="shared" si="82"/>
        <v>#VALUE!</v>
      </c>
      <c r="P288" s="33" t="s">
        <v>13</v>
      </c>
      <c r="Q288" s="314">
        <f t="shared" si="77"/>
        <v>0</v>
      </c>
      <c r="R288" s="4" t="s">
        <v>52</v>
      </c>
      <c r="S288" s="5">
        <f t="shared" si="78"/>
        <v>0</v>
      </c>
      <c r="T288" s="41" t="str">
        <f t="shared" si="79"/>
        <v/>
      </c>
      <c r="U288" s="41" t="str">
        <f t="shared" si="80"/>
        <v/>
      </c>
      <c r="V288" s="41" t="str">
        <f t="shared" si="83"/>
        <v/>
      </c>
      <c r="W288" s="41" t="str">
        <f t="shared" si="84"/>
        <v/>
      </c>
      <c r="X288" s="291"/>
      <c r="Y288" s="41" t="str">
        <f t="shared" si="81"/>
        <v/>
      </c>
      <c r="Z288" s="286" t="str">
        <f t="shared" si="85"/>
        <v/>
      </c>
      <c r="AA288" s="368"/>
      <c r="AB288" s="41" t="str">
        <f t="shared" si="86"/>
        <v/>
      </c>
      <c r="AC288" s="41" t="str">
        <f t="shared" si="87"/>
        <v/>
      </c>
      <c r="AD288" s="41" t="str">
        <f t="shared" si="88"/>
        <v/>
      </c>
      <c r="AE288" s="41" t="str">
        <f t="shared" si="89"/>
        <v/>
      </c>
      <c r="AF288" s="10"/>
      <c r="AG288" s="10"/>
      <c r="AH288" s="10"/>
      <c r="AI288" s="10"/>
      <c r="AJ288" s="10"/>
      <c r="AK288" s="10"/>
      <c r="AL288" s="10"/>
      <c r="AM288" s="10"/>
      <c r="AN288" s="10"/>
    </row>
    <row r="289" spans="1:40" ht="26.25" customHeight="1" x14ac:dyDescent="0.25">
      <c r="A289" s="74" t="str">
        <f>IF(B289="","",MAX($A$8:A288)+1)</f>
        <v/>
      </c>
      <c r="B289" s="73"/>
      <c r="C289" s="368"/>
      <c r="D289" s="141"/>
      <c r="E289" s="314" t="str">
        <f t="shared" si="72"/>
        <v/>
      </c>
      <c r="F289" s="314" t="str">
        <f t="shared" si="73"/>
        <v/>
      </c>
      <c r="G289" s="368"/>
      <c r="H289" s="6" t="str">
        <f t="shared" si="74"/>
        <v/>
      </c>
      <c r="I289" s="5" t="str">
        <f t="shared" si="75"/>
        <v/>
      </c>
      <c r="J289" s="338"/>
      <c r="K289" s="72" t="s">
        <v>29</v>
      </c>
      <c r="L289" s="314">
        <f t="shared" si="76"/>
        <v>0</v>
      </c>
      <c r="M289" s="274"/>
      <c r="N289" s="274"/>
      <c r="O289" s="6" t="e">
        <f t="shared" si="82"/>
        <v>#VALUE!</v>
      </c>
      <c r="P289" s="33" t="s">
        <v>13</v>
      </c>
      <c r="Q289" s="314">
        <f t="shared" si="77"/>
        <v>0</v>
      </c>
      <c r="R289" s="4" t="s">
        <v>52</v>
      </c>
      <c r="S289" s="5">
        <f t="shared" si="78"/>
        <v>0</v>
      </c>
      <c r="T289" s="41" t="str">
        <f t="shared" si="79"/>
        <v/>
      </c>
      <c r="U289" s="41" t="str">
        <f t="shared" si="80"/>
        <v/>
      </c>
      <c r="V289" s="41" t="str">
        <f t="shared" si="83"/>
        <v/>
      </c>
      <c r="W289" s="41" t="str">
        <f t="shared" si="84"/>
        <v/>
      </c>
      <c r="X289" s="291"/>
      <c r="Y289" s="41" t="str">
        <f t="shared" si="81"/>
        <v/>
      </c>
      <c r="Z289" s="286" t="str">
        <f t="shared" si="85"/>
        <v/>
      </c>
      <c r="AA289" s="368"/>
      <c r="AB289" s="41" t="str">
        <f t="shared" si="86"/>
        <v/>
      </c>
      <c r="AC289" s="41" t="str">
        <f t="shared" si="87"/>
        <v/>
      </c>
      <c r="AD289" s="41" t="str">
        <f t="shared" si="88"/>
        <v/>
      </c>
      <c r="AE289" s="41" t="str">
        <f t="shared" si="89"/>
        <v/>
      </c>
      <c r="AF289" s="10"/>
      <c r="AG289" s="10"/>
      <c r="AH289" s="10"/>
      <c r="AI289" s="10"/>
      <c r="AJ289" s="10"/>
      <c r="AK289" s="10"/>
      <c r="AL289" s="10"/>
      <c r="AM289" s="10"/>
      <c r="AN289" s="10"/>
    </row>
    <row r="290" spans="1:40" ht="26.25" customHeight="1" x14ac:dyDescent="0.25">
      <c r="A290" s="74" t="str">
        <f>IF(B290="","",MAX($A$8:A289)+1)</f>
        <v/>
      </c>
      <c r="B290" s="73"/>
      <c r="C290" s="368"/>
      <c r="D290" s="141"/>
      <c r="E290" s="314" t="str">
        <f t="shared" si="72"/>
        <v/>
      </c>
      <c r="F290" s="314" t="str">
        <f t="shared" si="73"/>
        <v/>
      </c>
      <c r="G290" s="368"/>
      <c r="H290" s="6" t="str">
        <f t="shared" si="74"/>
        <v/>
      </c>
      <c r="I290" s="5" t="str">
        <f t="shared" si="75"/>
        <v/>
      </c>
      <c r="J290" s="338"/>
      <c r="K290" s="72" t="s">
        <v>29</v>
      </c>
      <c r="L290" s="314">
        <f t="shared" si="76"/>
        <v>0</v>
      </c>
      <c r="M290" s="274"/>
      <c r="N290" s="274"/>
      <c r="O290" s="6" t="e">
        <f t="shared" si="82"/>
        <v>#VALUE!</v>
      </c>
      <c r="P290" s="33" t="s">
        <v>13</v>
      </c>
      <c r="Q290" s="314">
        <f t="shared" si="77"/>
        <v>0</v>
      </c>
      <c r="R290" s="4" t="s">
        <v>52</v>
      </c>
      <c r="S290" s="5">
        <f t="shared" si="78"/>
        <v>0</v>
      </c>
      <c r="T290" s="41" t="str">
        <f t="shared" si="79"/>
        <v/>
      </c>
      <c r="U290" s="41" t="str">
        <f t="shared" si="80"/>
        <v/>
      </c>
      <c r="V290" s="41" t="str">
        <f t="shared" si="83"/>
        <v/>
      </c>
      <c r="W290" s="41" t="str">
        <f t="shared" si="84"/>
        <v/>
      </c>
      <c r="X290" s="291"/>
      <c r="Y290" s="41" t="str">
        <f t="shared" si="81"/>
        <v/>
      </c>
      <c r="Z290" s="286" t="str">
        <f t="shared" si="85"/>
        <v/>
      </c>
      <c r="AA290" s="368"/>
      <c r="AB290" s="41" t="str">
        <f t="shared" si="86"/>
        <v/>
      </c>
      <c r="AC290" s="41" t="str">
        <f t="shared" si="87"/>
        <v/>
      </c>
      <c r="AD290" s="41" t="str">
        <f t="shared" si="88"/>
        <v/>
      </c>
      <c r="AE290" s="41" t="str">
        <f t="shared" si="89"/>
        <v/>
      </c>
      <c r="AF290" s="10"/>
      <c r="AG290" s="10"/>
      <c r="AH290" s="10"/>
      <c r="AI290" s="10"/>
      <c r="AJ290" s="10"/>
      <c r="AK290" s="10"/>
      <c r="AL290" s="10"/>
      <c r="AM290" s="10"/>
      <c r="AN290" s="10"/>
    </row>
    <row r="291" spans="1:40" ht="26.25" customHeight="1" x14ac:dyDescent="0.25">
      <c r="A291" s="74" t="str">
        <f>IF(B291="","",MAX($A$8:A290)+1)</f>
        <v/>
      </c>
      <c r="B291" s="73"/>
      <c r="C291" s="368"/>
      <c r="D291" s="141"/>
      <c r="E291" s="314" t="str">
        <f t="shared" si="72"/>
        <v/>
      </c>
      <c r="F291" s="314" t="str">
        <f t="shared" si="73"/>
        <v/>
      </c>
      <c r="G291" s="368"/>
      <c r="H291" s="6" t="str">
        <f t="shared" si="74"/>
        <v/>
      </c>
      <c r="I291" s="5" t="str">
        <f t="shared" si="75"/>
        <v/>
      </c>
      <c r="J291" s="338"/>
      <c r="K291" s="72" t="s">
        <v>29</v>
      </c>
      <c r="L291" s="314">
        <f t="shared" si="76"/>
        <v>0</v>
      </c>
      <c r="M291" s="274"/>
      <c r="N291" s="274"/>
      <c r="O291" s="6" t="e">
        <f t="shared" si="82"/>
        <v>#VALUE!</v>
      </c>
      <c r="P291" s="33" t="s">
        <v>13</v>
      </c>
      <c r="Q291" s="314">
        <f t="shared" si="77"/>
        <v>0</v>
      </c>
      <c r="R291" s="4" t="s">
        <v>52</v>
      </c>
      <c r="S291" s="5">
        <f t="shared" si="78"/>
        <v>0</v>
      </c>
      <c r="T291" s="41" t="str">
        <f t="shared" si="79"/>
        <v/>
      </c>
      <c r="U291" s="41" t="str">
        <f t="shared" si="80"/>
        <v/>
      </c>
      <c r="V291" s="41" t="str">
        <f t="shared" si="83"/>
        <v/>
      </c>
      <c r="W291" s="41" t="str">
        <f t="shared" si="84"/>
        <v/>
      </c>
      <c r="X291" s="291"/>
      <c r="Y291" s="41" t="str">
        <f t="shared" si="81"/>
        <v/>
      </c>
      <c r="Z291" s="286" t="str">
        <f t="shared" si="85"/>
        <v/>
      </c>
      <c r="AA291" s="368"/>
      <c r="AB291" s="41" t="str">
        <f t="shared" si="86"/>
        <v/>
      </c>
      <c r="AC291" s="41" t="str">
        <f t="shared" si="87"/>
        <v/>
      </c>
      <c r="AD291" s="41" t="str">
        <f t="shared" si="88"/>
        <v/>
      </c>
      <c r="AE291" s="41" t="str">
        <f t="shared" si="89"/>
        <v/>
      </c>
      <c r="AF291" s="10"/>
      <c r="AG291" s="10"/>
      <c r="AH291" s="10"/>
      <c r="AI291" s="10"/>
      <c r="AJ291" s="10"/>
      <c r="AK291" s="10"/>
      <c r="AL291" s="10"/>
      <c r="AM291" s="10"/>
      <c r="AN291" s="10"/>
    </row>
    <row r="292" spans="1:40" ht="26.25" customHeight="1" x14ac:dyDescent="0.25">
      <c r="A292" s="74" t="str">
        <f>IF(B292="","",MAX($A$8:A291)+1)</f>
        <v/>
      </c>
      <c r="B292" s="73"/>
      <c r="C292" s="368"/>
      <c r="D292" s="141"/>
      <c r="E292" s="314" t="str">
        <f t="shared" si="72"/>
        <v/>
      </c>
      <c r="F292" s="314" t="str">
        <f t="shared" si="73"/>
        <v/>
      </c>
      <c r="G292" s="368"/>
      <c r="H292" s="6" t="str">
        <f t="shared" si="74"/>
        <v/>
      </c>
      <c r="I292" s="5" t="str">
        <f t="shared" si="75"/>
        <v/>
      </c>
      <c r="J292" s="338"/>
      <c r="K292" s="72" t="s">
        <v>29</v>
      </c>
      <c r="L292" s="314">
        <f t="shared" si="76"/>
        <v>0</v>
      </c>
      <c r="M292" s="274"/>
      <c r="N292" s="274"/>
      <c r="O292" s="6" t="e">
        <f t="shared" si="82"/>
        <v>#VALUE!</v>
      </c>
      <c r="P292" s="33" t="s">
        <v>13</v>
      </c>
      <c r="Q292" s="314">
        <f t="shared" si="77"/>
        <v>0</v>
      </c>
      <c r="R292" s="4" t="s">
        <v>52</v>
      </c>
      <c r="S292" s="5">
        <f t="shared" si="78"/>
        <v>0</v>
      </c>
      <c r="T292" s="41" t="str">
        <f t="shared" si="79"/>
        <v/>
      </c>
      <c r="U292" s="41" t="str">
        <f t="shared" si="80"/>
        <v/>
      </c>
      <c r="V292" s="41" t="str">
        <f t="shared" si="83"/>
        <v/>
      </c>
      <c r="W292" s="41" t="str">
        <f t="shared" si="84"/>
        <v/>
      </c>
      <c r="X292" s="291"/>
      <c r="Y292" s="41" t="str">
        <f t="shared" si="81"/>
        <v/>
      </c>
      <c r="Z292" s="286" t="str">
        <f t="shared" si="85"/>
        <v/>
      </c>
      <c r="AA292" s="368"/>
      <c r="AB292" s="41" t="str">
        <f t="shared" si="86"/>
        <v/>
      </c>
      <c r="AC292" s="41" t="str">
        <f t="shared" si="87"/>
        <v/>
      </c>
      <c r="AD292" s="41" t="str">
        <f t="shared" si="88"/>
        <v/>
      </c>
      <c r="AE292" s="41" t="str">
        <f t="shared" si="89"/>
        <v/>
      </c>
      <c r="AF292" s="10"/>
      <c r="AG292" s="10"/>
      <c r="AH292" s="10"/>
      <c r="AI292" s="10"/>
      <c r="AJ292" s="10"/>
      <c r="AK292" s="10"/>
      <c r="AL292" s="10"/>
      <c r="AM292" s="10"/>
      <c r="AN292" s="10"/>
    </row>
    <row r="293" spans="1:40" ht="26.25" customHeight="1" x14ac:dyDescent="0.25">
      <c r="A293" s="74" t="str">
        <f>IF(B293="","",MAX($A$8:A292)+1)</f>
        <v/>
      </c>
      <c r="B293" s="73"/>
      <c r="C293" s="368"/>
      <c r="D293" s="141"/>
      <c r="E293" s="314" t="str">
        <f t="shared" si="72"/>
        <v/>
      </c>
      <c r="F293" s="314" t="str">
        <f t="shared" si="73"/>
        <v/>
      </c>
      <c r="G293" s="368"/>
      <c r="H293" s="6" t="str">
        <f t="shared" si="74"/>
        <v/>
      </c>
      <c r="I293" s="5" t="str">
        <f t="shared" si="75"/>
        <v/>
      </c>
      <c r="J293" s="338"/>
      <c r="K293" s="72" t="s">
        <v>29</v>
      </c>
      <c r="L293" s="314">
        <f t="shared" si="76"/>
        <v>0</v>
      </c>
      <c r="M293" s="274"/>
      <c r="N293" s="274"/>
      <c r="O293" s="6" t="e">
        <f t="shared" si="82"/>
        <v>#VALUE!</v>
      </c>
      <c r="P293" s="33" t="s">
        <v>13</v>
      </c>
      <c r="Q293" s="314">
        <f t="shared" si="77"/>
        <v>0</v>
      </c>
      <c r="R293" s="4" t="s">
        <v>52</v>
      </c>
      <c r="S293" s="5">
        <f t="shared" si="78"/>
        <v>0</v>
      </c>
      <c r="T293" s="41" t="str">
        <f t="shared" si="79"/>
        <v/>
      </c>
      <c r="U293" s="41" t="str">
        <f t="shared" si="80"/>
        <v/>
      </c>
      <c r="V293" s="41" t="str">
        <f t="shared" si="83"/>
        <v/>
      </c>
      <c r="W293" s="41" t="str">
        <f t="shared" si="84"/>
        <v/>
      </c>
      <c r="X293" s="291"/>
      <c r="Y293" s="41" t="str">
        <f t="shared" si="81"/>
        <v/>
      </c>
      <c r="Z293" s="286" t="str">
        <f t="shared" si="85"/>
        <v/>
      </c>
      <c r="AA293" s="368"/>
      <c r="AB293" s="41" t="str">
        <f t="shared" si="86"/>
        <v/>
      </c>
      <c r="AC293" s="41" t="str">
        <f t="shared" si="87"/>
        <v/>
      </c>
      <c r="AD293" s="41" t="str">
        <f t="shared" si="88"/>
        <v/>
      </c>
      <c r="AE293" s="41" t="str">
        <f t="shared" si="89"/>
        <v/>
      </c>
      <c r="AF293" s="10"/>
      <c r="AG293" s="10"/>
      <c r="AH293" s="10"/>
      <c r="AI293" s="10"/>
      <c r="AJ293" s="10"/>
      <c r="AK293" s="10"/>
      <c r="AL293" s="10"/>
      <c r="AM293" s="10"/>
      <c r="AN293" s="10"/>
    </row>
    <row r="294" spans="1:40" ht="26.25" customHeight="1" x14ac:dyDescent="0.25">
      <c r="A294" s="74" t="str">
        <f>IF(B294="","",MAX($A$8:A293)+1)</f>
        <v/>
      </c>
      <c r="B294" s="73"/>
      <c r="C294" s="368"/>
      <c r="D294" s="141"/>
      <c r="E294" s="314" t="str">
        <f t="shared" si="72"/>
        <v/>
      </c>
      <c r="F294" s="314" t="str">
        <f t="shared" si="73"/>
        <v/>
      </c>
      <c r="G294" s="368"/>
      <c r="H294" s="6" t="str">
        <f t="shared" si="74"/>
        <v/>
      </c>
      <c r="I294" s="5" t="str">
        <f t="shared" si="75"/>
        <v/>
      </c>
      <c r="J294" s="338"/>
      <c r="K294" s="72" t="s">
        <v>29</v>
      </c>
      <c r="L294" s="314">
        <f t="shared" si="76"/>
        <v>0</v>
      </c>
      <c r="M294" s="274"/>
      <c r="N294" s="274"/>
      <c r="O294" s="6" t="e">
        <f t="shared" si="82"/>
        <v>#VALUE!</v>
      </c>
      <c r="P294" s="33" t="s">
        <v>13</v>
      </c>
      <c r="Q294" s="314">
        <f t="shared" si="77"/>
        <v>0</v>
      </c>
      <c r="R294" s="4" t="s">
        <v>52</v>
      </c>
      <c r="S294" s="5">
        <f t="shared" si="78"/>
        <v>0</v>
      </c>
      <c r="T294" s="41" t="str">
        <f t="shared" si="79"/>
        <v/>
      </c>
      <c r="U294" s="41" t="str">
        <f t="shared" si="80"/>
        <v/>
      </c>
      <c r="V294" s="41" t="str">
        <f t="shared" si="83"/>
        <v/>
      </c>
      <c r="W294" s="41" t="str">
        <f t="shared" si="84"/>
        <v/>
      </c>
      <c r="X294" s="291"/>
      <c r="Y294" s="41" t="str">
        <f t="shared" si="81"/>
        <v/>
      </c>
      <c r="Z294" s="286" t="str">
        <f t="shared" si="85"/>
        <v/>
      </c>
      <c r="AA294" s="368"/>
      <c r="AB294" s="41" t="str">
        <f t="shared" si="86"/>
        <v/>
      </c>
      <c r="AC294" s="41" t="str">
        <f t="shared" si="87"/>
        <v/>
      </c>
      <c r="AD294" s="41" t="str">
        <f t="shared" si="88"/>
        <v/>
      </c>
      <c r="AE294" s="41" t="str">
        <f t="shared" si="89"/>
        <v/>
      </c>
      <c r="AF294" s="10"/>
      <c r="AG294" s="10"/>
      <c r="AH294" s="10"/>
      <c r="AI294" s="10"/>
      <c r="AJ294" s="10"/>
      <c r="AK294" s="10"/>
      <c r="AL294" s="10"/>
      <c r="AM294" s="10"/>
      <c r="AN294" s="10"/>
    </row>
    <row r="295" spans="1:40" ht="26.25" customHeight="1" x14ac:dyDescent="0.25">
      <c r="A295" s="74" t="str">
        <f>IF(B295="","",MAX($A$8:A294)+1)</f>
        <v/>
      </c>
      <c r="B295" s="73"/>
      <c r="C295" s="368"/>
      <c r="D295" s="141"/>
      <c r="E295" s="314" t="str">
        <f t="shared" si="72"/>
        <v/>
      </c>
      <c r="F295" s="314" t="str">
        <f t="shared" si="73"/>
        <v/>
      </c>
      <c r="G295" s="368"/>
      <c r="H295" s="6" t="str">
        <f t="shared" si="74"/>
        <v/>
      </c>
      <c r="I295" s="5" t="str">
        <f t="shared" si="75"/>
        <v/>
      </c>
      <c r="J295" s="338"/>
      <c r="K295" s="72" t="s">
        <v>29</v>
      </c>
      <c r="L295" s="314">
        <f t="shared" si="76"/>
        <v>0</v>
      </c>
      <c r="M295" s="274"/>
      <c r="N295" s="274"/>
      <c r="O295" s="6" t="e">
        <f t="shared" si="82"/>
        <v>#VALUE!</v>
      </c>
      <c r="P295" s="33" t="s">
        <v>13</v>
      </c>
      <c r="Q295" s="314">
        <f t="shared" si="77"/>
        <v>0</v>
      </c>
      <c r="R295" s="4" t="s">
        <v>52</v>
      </c>
      <c r="S295" s="5">
        <f t="shared" si="78"/>
        <v>0</v>
      </c>
      <c r="T295" s="41" t="str">
        <f t="shared" si="79"/>
        <v/>
      </c>
      <c r="U295" s="41" t="str">
        <f t="shared" si="80"/>
        <v/>
      </c>
      <c r="V295" s="41" t="str">
        <f t="shared" si="83"/>
        <v/>
      </c>
      <c r="W295" s="41" t="str">
        <f t="shared" si="84"/>
        <v/>
      </c>
      <c r="X295" s="291"/>
      <c r="Y295" s="41" t="str">
        <f t="shared" si="81"/>
        <v/>
      </c>
      <c r="Z295" s="286" t="str">
        <f t="shared" si="85"/>
        <v/>
      </c>
      <c r="AA295" s="368"/>
      <c r="AB295" s="41" t="str">
        <f t="shared" si="86"/>
        <v/>
      </c>
      <c r="AC295" s="41" t="str">
        <f t="shared" si="87"/>
        <v/>
      </c>
      <c r="AD295" s="41" t="str">
        <f t="shared" si="88"/>
        <v/>
      </c>
      <c r="AE295" s="41" t="str">
        <f t="shared" si="89"/>
        <v/>
      </c>
      <c r="AF295" s="10"/>
      <c r="AG295" s="10"/>
      <c r="AH295" s="10"/>
      <c r="AI295" s="10"/>
      <c r="AJ295" s="10"/>
      <c r="AK295" s="10"/>
      <c r="AL295" s="10"/>
      <c r="AM295" s="10"/>
      <c r="AN295" s="10"/>
    </row>
    <row r="296" spans="1:40" ht="26.25" customHeight="1" x14ac:dyDescent="0.25">
      <c r="A296" s="74" t="str">
        <f>IF(B296="","",MAX($A$8:A295)+1)</f>
        <v/>
      </c>
      <c r="B296" s="73"/>
      <c r="C296" s="368"/>
      <c r="D296" s="141"/>
      <c r="E296" s="314" t="str">
        <f t="shared" si="72"/>
        <v/>
      </c>
      <c r="F296" s="314" t="str">
        <f t="shared" si="73"/>
        <v/>
      </c>
      <c r="G296" s="368"/>
      <c r="H296" s="6" t="str">
        <f t="shared" si="74"/>
        <v/>
      </c>
      <c r="I296" s="5" t="str">
        <f t="shared" si="75"/>
        <v/>
      </c>
      <c r="J296" s="338"/>
      <c r="K296" s="72" t="s">
        <v>29</v>
      </c>
      <c r="L296" s="314">
        <f t="shared" si="76"/>
        <v>0</v>
      </c>
      <c r="M296" s="274"/>
      <c r="N296" s="274"/>
      <c r="O296" s="6" t="e">
        <f t="shared" si="82"/>
        <v>#VALUE!</v>
      </c>
      <c r="P296" s="33" t="s">
        <v>13</v>
      </c>
      <c r="Q296" s="314">
        <f t="shared" si="77"/>
        <v>0</v>
      </c>
      <c r="R296" s="4" t="s">
        <v>52</v>
      </c>
      <c r="S296" s="5">
        <f t="shared" si="78"/>
        <v>0</v>
      </c>
      <c r="T296" s="41" t="str">
        <f t="shared" si="79"/>
        <v/>
      </c>
      <c r="U296" s="41" t="str">
        <f t="shared" si="80"/>
        <v/>
      </c>
      <c r="V296" s="41" t="str">
        <f t="shared" si="83"/>
        <v/>
      </c>
      <c r="W296" s="41" t="str">
        <f t="shared" si="84"/>
        <v/>
      </c>
      <c r="X296" s="291"/>
      <c r="Y296" s="41" t="str">
        <f t="shared" si="81"/>
        <v/>
      </c>
      <c r="Z296" s="286" t="str">
        <f t="shared" si="85"/>
        <v/>
      </c>
      <c r="AA296" s="368"/>
      <c r="AB296" s="41" t="str">
        <f t="shared" si="86"/>
        <v/>
      </c>
      <c r="AC296" s="41" t="str">
        <f t="shared" si="87"/>
        <v/>
      </c>
      <c r="AD296" s="41" t="str">
        <f t="shared" si="88"/>
        <v/>
      </c>
      <c r="AE296" s="41" t="str">
        <f t="shared" si="89"/>
        <v/>
      </c>
      <c r="AF296" s="10"/>
      <c r="AG296" s="10"/>
      <c r="AH296" s="10"/>
      <c r="AI296" s="10"/>
      <c r="AJ296" s="10"/>
      <c r="AK296" s="10"/>
      <c r="AL296" s="10"/>
      <c r="AM296" s="10"/>
      <c r="AN296" s="10"/>
    </row>
    <row r="297" spans="1:40" ht="26.25" customHeight="1" x14ac:dyDescent="0.25">
      <c r="A297" s="74" t="str">
        <f>IF(B297="","",MAX($A$8:A296)+1)</f>
        <v/>
      </c>
      <c r="B297" s="73"/>
      <c r="C297" s="368"/>
      <c r="D297" s="141"/>
      <c r="E297" s="314" t="str">
        <f t="shared" si="72"/>
        <v/>
      </c>
      <c r="F297" s="314" t="str">
        <f t="shared" si="73"/>
        <v/>
      </c>
      <c r="G297" s="368"/>
      <c r="H297" s="6" t="str">
        <f t="shared" si="74"/>
        <v/>
      </c>
      <c r="I297" s="5" t="str">
        <f t="shared" si="75"/>
        <v/>
      </c>
      <c r="J297" s="338"/>
      <c r="K297" s="72" t="s">
        <v>29</v>
      </c>
      <c r="L297" s="314">
        <f t="shared" si="76"/>
        <v>0</v>
      </c>
      <c r="M297" s="274"/>
      <c r="N297" s="274"/>
      <c r="O297" s="6" t="e">
        <f t="shared" si="82"/>
        <v>#VALUE!</v>
      </c>
      <c r="P297" s="33" t="s">
        <v>13</v>
      </c>
      <c r="Q297" s="314">
        <f t="shared" si="77"/>
        <v>0</v>
      </c>
      <c r="R297" s="4" t="s">
        <v>52</v>
      </c>
      <c r="S297" s="5">
        <f t="shared" si="78"/>
        <v>0</v>
      </c>
      <c r="T297" s="41" t="str">
        <f t="shared" si="79"/>
        <v/>
      </c>
      <c r="U297" s="41" t="str">
        <f t="shared" si="80"/>
        <v/>
      </c>
      <c r="V297" s="41" t="str">
        <f t="shared" si="83"/>
        <v/>
      </c>
      <c r="W297" s="41" t="str">
        <f t="shared" si="84"/>
        <v/>
      </c>
      <c r="X297" s="291"/>
      <c r="Y297" s="41" t="str">
        <f t="shared" si="81"/>
        <v/>
      </c>
      <c r="Z297" s="286" t="str">
        <f t="shared" si="85"/>
        <v/>
      </c>
      <c r="AA297" s="368"/>
      <c r="AB297" s="41" t="str">
        <f t="shared" si="86"/>
        <v/>
      </c>
      <c r="AC297" s="41" t="str">
        <f t="shared" si="87"/>
        <v/>
      </c>
      <c r="AD297" s="41" t="str">
        <f t="shared" si="88"/>
        <v/>
      </c>
      <c r="AE297" s="41" t="str">
        <f t="shared" si="89"/>
        <v/>
      </c>
      <c r="AF297" s="10"/>
      <c r="AG297" s="10"/>
      <c r="AH297" s="10"/>
      <c r="AI297" s="10"/>
      <c r="AJ297" s="10"/>
      <c r="AK297" s="10"/>
      <c r="AL297" s="10"/>
      <c r="AM297" s="10"/>
      <c r="AN297" s="10"/>
    </row>
    <row r="298" spans="1:40" ht="26.25" customHeight="1" x14ac:dyDescent="0.25">
      <c r="A298" s="74" t="str">
        <f>IF(B298="","",MAX($A$8:A297)+1)</f>
        <v/>
      </c>
      <c r="B298" s="73"/>
      <c r="C298" s="368"/>
      <c r="D298" s="141"/>
      <c r="E298" s="314" t="str">
        <f t="shared" si="72"/>
        <v/>
      </c>
      <c r="F298" s="314" t="str">
        <f t="shared" si="73"/>
        <v/>
      </c>
      <c r="G298" s="368"/>
      <c r="H298" s="6" t="str">
        <f t="shared" si="74"/>
        <v/>
      </c>
      <c r="I298" s="5" t="str">
        <f t="shared" si="75"/>
        <v/>
      </c>
      <c r="J298" s="338"/>
      <c r="K298" s="72" t="s">
        <v>29</v>
      </c>
      <c r="L298" s="314">
        <f t="shared" si="76"/>
        <v>0</v>
      </c>
      <c r="M298" s="274"/>
      <c r="N298" s="274"/>
      <c r="O298" s="6" t="e">
        <f t="shared" si="82"/>
        <v>#VALUE!</v>
      </c>
      <c r="P298" s="33" t="s">
        <v>13</v>
      </c>
      <c r="Q298" s="314">
        <f t="shared" si="77"/>
        <v>0</v>
      </c>
      <c r="R298" s="4" t="s">
        <v>52</v>
      </c>
      <c r="S298" s="5">
        <f t="shared" si="78"/>
        <v>0</v>
      </c>
      <c r="T298" s="41" t="str">
        <f t="shared" si="79"/>
        <v/>
      </c>
      <c r="U298" s="41" t="str">
        <f t="shared" si="80"/>
        <v/>
      </c>
      <c r="V298" s="41" t="str">
        <f t="shared" si="83"/>
        <v/>
      </c>
      <c r="W298" s="41" t="str">
        <f t="shared" si="84"/>
        <v/>
      </c>
      <c r="X298" s="291"/>
      <c r="Y298" s="41" t="str">
        <f t="shared" si="81"/>
        <v/>
      </c>
      <c r="Z298" s="286" t="str">
        <f t="shared" si="85"/>
        <v/>
      </c>
      <c r="AA298" s="368"/>
      <c r="AB298" s="41" t="str">
        <f t="shared" si="86"/>
        <v/>
      </c>
      <c r="AC298" s="41" t="str">
        <f t="shared" si="87"/>
        <v/>
      </c>
      <c r="AD298" s="41" t="str">
        <f t="shared" si="88"/>
        <v/>
      </c>
      <c r="AE298" s="41" t="str">
        <f t="shared" si="89"/>
        <v/>
      </c>
      <c r="AF298" s="10"/>
      <c r="AG298" s="10"/>
      <c r="AH298" s="10"/>
      <c r="AI298" s="10"/>
      <c r="AJ298" s="10"/>
      <c r="AK298" s="10"/>
      <c r="AL298" s="10"/>
      <c r="AM298" s="10"/>
      <c r="AN298" s="10"/>
    </row>
    <row r="299" spans="1:40" ht="26.25" customHeight="1" x14ac:dyDescent="0.25">
      <c r="A299" s="74" t="str">
        <f>IF(B299="","",MAX($A$8:A298)+1)</f>
        <v/>
      </c>
      <c r="B299" s="73"/>
      <c r="C299" s="368"/>
      <c r="D299" s="141"/>
      <c r="E299" s="314" t="str">
        <f t="shared" si="72"/>
        <v/>
      </c>
      <c r="F299" s="314" t="str">
        <f t="shared" si="73"/>
        <v/>
      </c>
      <c r="G299" s="368"/>
      <c r="H299" s="6" t="str">
        <f t="shared" si="74"/>
        <v/>
      </c>
      <c r="I299" s="5" t="str">
        <f t="shared" si="75"/>
        <v/>
      </c>
      <c r="J299" s="338"/>
      <c r="K299" s="72" t="s">
        <v>29</v>
      </c>
      <c r="L299" s="314">
        <f t="shared" si="76"/>
        <v>0</v>
      </c>
      <c r="M299" s="274"/>
      <c r="N299" s="274"/>
      <c r="O299" s="6" t="e">
        <f t="shared" si="82"/>
        <v>#VALUE!</v>
      </c>
      <c r="P299" s="33" t="s">
        <v>13</v>
      </c>
      <c r="Q299" s="314">
        <f t="shared" si="77"/>
        <v>0</v>
      </c>
      <c r="R299" s="4" t="s">
        <v>52</v>
      </c>
      <c r="S299" s="5">
        <f t="shared" si="78"/>
        <v>0</v>
      </c>
      <c r="T299" s="41" t="str">
        <f t="shared" si="79"/>
        <v/>
      </c>
      <c r="U299" s="41" t="str">
        <f t="shared" si="80"/>
        <v/>
      </c>
      <c r="V299" s="41" t="str">
        <f t="shared" si="83"/>
        <v/>
      </c>
      <c r="W299" s="41" t="str">
        <f t="shared" si="84"/>
        <v/>
      </c>
      <c r="X299" s="291"/>
      <c r="Y299" s="41" t="str">
        <f t="shared" si="81"/>
        <v/>
      </c>
      <c r="Z299" s="286" t="str">
        <f t="shared" si="85"/>
        <v/>
      </c>
      <c r="AA299" s="368"/>
      <c r="AB299" s="41" t="str">
        <f t="shared" si="86"/>
        <v/>
      </c>
      <c r="AC299" s="41" t="str">
        <f t="shared" si="87"/>
        <v/>
      </c>
      <c r="AD299" s="41" t="str">
        <f t="shared" si="88"/>
        <v/>
      </c>
      <c r="AE299" s="41" t="str">
        <f t="shared" si="89"/>
        <v/>
      </c>
      <c r="AF299" s="10"/>
      <c r="AG299" s="10"/>
      <c r="AH299" s="10"/>
      <c r="AI299" s="10"/>
      <c r="AJ299" s="10"/>
      <c r="AK299" s="10"/>
      <c r="AL299" s="10"/>
      <c r="AM299" s="10"/>
      <c r="AN299" s="10"/>
    </row>
    <row r="300" spans="1:40" ht="26.25" customHeight="1" x14ac:dyDescent="0.25">
      <c r="A300" s="74" t="str">
        <f>IF(B300="","",MAX($A$8:A299)+1)</f>
        <v/>
      </c>
      <c r="B300" s="73"/>
      <c r="C300" s="368"/>
      <c r="D300" s="141"/>
      <c r="E300" s="314" t="str">
        <f t="shared" si="72"/>
        <v/>
      </c>
      <c r="F300" s="314" t="str">
        <f t="shared" si="73"/>
        <v/>
      </c>
      <c r="G300" s="368"/>
      <c r="H300" s="6" t="str">
        <f t="shared" si="74"/>
        <v/>
      </c>
      <c r="I300" s="5" t="str">
        <f t="shared" si="75"/>
        <v/>
      </c>
      <c r="J300" s="338"/>
      <c r="K300" s="72" t="s">
        <v>29</v>
      </c>
      <c r="L300" s="314">
        <f t="shared" si="76"/>
        <v>0</v>
      </c>
      <c r="M300" s="274"/>
      <c r="N300" s="274"/>
      <c r="O300" s="6" t="e">
        <f t="shared" si="82"/>
        <v>#VALUE!</v>
      </c>
      <c r="P300" s="33" t="s">
        <v>13</v>
      </c>
      <c r="Q300" s="314">
        <f t="shared" si="77"/>
        <v>0</v>
      </c>
      <c r="R300" s="4" t="s">
        <v>52</v>
      </c>
      <c r="S300" s="5">
        <f t="shared" si="78"/>
        <v>0</v>
      </c>
      <c r="T300" s="41" t="str">
        <f t="shared" si="79"/>
        <v/>
      </c>
      <c r="U300" s="41" t="str">
        <f t="shared" si="80"/>
        <v/>
      </c>
      <c r="V300" s="41" t="str">
        <f t="shared" si="83"/>
        <v/>
      </c>
      <c r="W300" s="41" t="str">
        <f t="shared" si="84"/>
        <v/>
      </c>
      <c r="X300" s="291"/>
      <c r="Y300" s="41" t="str">
        <f t="shared" si="81"/>
        <v/>
      </c>
      <c r="Z300" s="286" t="str">
        <f t="shared" si="85"/>
        <v/>
      </c>
      <c r="AA300" s="368"/>
      <c r="AB300" s="41" t="str">
        <f t="shared" si="86"/>
        <v/>
      </c>
      <c r="AC300" s="41" t="str">
        <f t="shared" si="87"/>
        <v/>
      </c>
      <c r="AD300" s="41" t="str">
        <f t="shared" si="88"/>
        <v/>
      </c>
      <c r="AE300" s="41" t="str">
        <f t="shared" si="89"/>
        <v/>
      </c>
      <c r="AF300" s="10"/>
      <c r="AG300" s="10"/>
      <c r="AH300" s="10"/>
      <c r="AI300" s="10"/>
      <c r="AJ300" s="10"/>
      <c r="AK300" s="10"/>
      <c r="AL300" s="10"/>
      <c r="AM300" s="10"/>
      <c r="AN300" s="10"/>
    </row>
    <row r="301" spans="1:40" ht="26.25" customHeight="1" x14ac:dyDescent="0.25">
      <c r="A301" s="74" t="str">
        <f>IF(B301="","",MAX($A$8:A300)+1)</f>
        <v/>
      </c>
      <c r="B301" s="73"/>
      <c r="C301" s="368"/>
      <c r="D301" s="141"/>
      <c r="E301" s="314" t="str">
        <f t="shared" si="72"/>
        <v/>
      </c>
      <c r="F301" s="314" t="str">
        <f t="shared" si="73"/>
        <v/>
      </c>
      <c r="G301" s="368"/>
      <c r="H301" s="6" t="str">
        <f t="shared" si="74"/>
        <v/>
      </c>
      <c r="I301" s="5" t="str">
        <f t="shared" si="75"/>
        <v/>
      </c>
      <c r="J301" s="338"/>
      <c r="K301" s="72" t="s">
        <v>29</v>
      </c>
      <c r="L301" s="314">
        <f t="shared" si="76"/>
        <v>0</v>
      </c>
      <c r="M301" s="274"/>
      <c r="N301" s="274"/>
      <c r="O301" s="6" t="e">
        <f t="shared" si="82"/>
        <v>#VALUE!</v>
      </c>
      <c r="P301" s="33" t="s">
        <v>13</v>
      </c>
      <c r="Q301" s="314">
        <f t="shared" si="77"/>
        <v>0</v>
      </c>
      <c r="R301" s="4" t="s">
        <v>52</v>
      </c>
      <c r="S301" s="5">
        <f t="shared" si="78"/>
        <v>0</v>
      </c>
      <c r="T301" s="41" t="str">
        <f t="shared" si="79"/>
        <v/>
      </c>
      <c r="U301" s="41" t="str">
        <f t="shared" si="80"/>
        <v/>
      </c>
      <c r="V301" s="41" t="str">
        <f t="shared" si="83"/>
        <v/>
      </c>
      <c r="W301" s="41" t="str">
        <f t="shared" si="84"/>
        <v/>
      </c>
      <c r="X301" s="291"/>
      <c r="Y301" s="41" t="str">
        <f t="shared" si="81"/>
        <v/>
      </c>
      <c r="Z301" s="286" t="str">
        <f t="shared" si="85"/>
        <v/>
      </c>
      <c r="AA301" s="368"/>
      <c r="AB301" s="41" t="str">
        <f t="shared" si="86"/>
        <v/>
      </c>
      <c r="AC301" s="41" t="str">
        <f t="shared" si="87"/>
        <v/>
      </c>
      <c r="AD301" s="41" t="str">
        <f t="shared" si="88"/>
        <v/>
      </c>
      <c r="AE301" s="41" t="str">
        <f t="shared" si="89"/>
        <v/>
      </c>
      <c r="AF301" s="10"/>
      <c r="AG301" s="10"/>
      <c r="AH301" s="10"/>
      <c r="AI301" s="10"/>
      <c r="AJ301" s="10"/>
      <c r="AK301" s="10"/>
      <c r="AL301" s="10"/>
      <c r="AM301" s="10"/>
      <c r="AN301" s="10"/>
    </row>
    <row r="302" spans="1:40" ht="26.25" customHeight="1" x14ac:dyDescent="0.25">
      <c r="A302" s="74" t="str">
        <f>IF(B302="","",MAX($A$8:A301)+1)</f>
        <v/>
      </c>
      <c r="B302" s="73"/>
      <c r="C302" s="368"/>
      <c r="D302" s="141"/>
      <c r="E302" s="314" t="str">
        <f t="shared" si="72"/>
        <v/>
      </c>
      <c r="F302" s="314" t="str">
        <f t="shared" si="73"/>
        <v/>
      </c>
      <c r="G302" s="368"/>
      <c r="H302" s="6" t="str">
        <f t="shared" si="74"/>
        <v/>
      </c>
      <c r="I302" s="5" t="str">
        <f t="shared" si="75"/>
        <v/>
      </c>
      <c r="J302" s="338"/>
      <c r="K302" s="72" t="s">
        <v>29</v>
      </c>
      <c r="L302" s="314">
        <f t="shared" si="76"/>
        <v>0</v>
      </c>
      <c r="M302" s="274"/>
      <c r="N302" s="274"/>
      <c r="O302" s="6" t="e">
        <f t="shared" si="82"/>
        <v>#VALUE!</v>
      </c>
      <c r="P302" s="33" t="s">
        <v>13</v>
      </c>
      <c r="Q302" s="314">
        <f t="shared" si="77"/>
        <v>0</v>
      </c>
      <c r="R302" s="4" t="s">
        <v>52</v>
      </c>
      <c r="S302" s="5">
        <f t="shared" si="78"/>
        <v>0</v>
      </c>
      <c r="T302" s="41" t="str">
        <f t="shared" si="79"/>
        <v/>
      </c>
      <c r="U302" s="41" t="str">
        <f t="shared" si="80"/>
        <v/>
      </c>
      <c r="V302" s="41" t="str">
        <f t="shared" si="83"/>
        <v/>
      </c>
      <c r="W302" s="41" t="str">
        <f t="shared" si="84"/>
        <v/>
      </c>
      <c r="X302" s="291"/>
      <c r="Y302" s="41" t="str">
        <f t="shared" si="81"/>
        <v/>
      </c>
      <c r="Z302" s="286" t="str">
        <f t="shared" si="85"/>
        <v/>
      </c>
      <c r="AA302" s="368"/>
      <c r="AB302" s="41" t="str">
        <f t="shared" si="86"/>
        <v/>
      </c>
      <c r="AC302" s="41" t="str">
        <f t="shared" si="87"/>
        <v/>
      </c>
      <c r="AD302" s="41" t="str">
        <f t="shared" si="88"/>
        <v/>
      </c>
      <c r="AE302" s="41" t="str">
        <f t="shared" si="89"/>
        <v/>
      </c>
      <c r="AF302" s="10"/>
      <c r="AG302" s="10"/>
      <c r="AH302" s="10"/>
      <c r="AI302" s="10"/>
      <c r="AJ302" s="10"/>
      <c r="AK302" s="10"/>
      <c r="AL302" s="10"/>
      <c r="AM302" s="10"/>
      <c r="AN302" s="10"/>
    </row>
    <row r="303" spans="1:40" ht="26.25" customHeight="1" x14ac:dyDescent="0.25">
      <c r="A303" s="74" t="str">
        <f>IF(B303="","",MAX($A$8:A302)+1)</f>
        <v/>
      </c>
      <c r="B303" s="73"/>
      <c r="C303" s="368"/>
      <c r="D303" s="141"/>
      <c r="E303" s="314" t="str">
        <f t="shared" si="72"/>
        <v/>
      </c>
      <c r="F303" s="314" t="str">
        <f t="shared" si="73"/>
        <v/>
      </c>
      <c r="G303" s="368"/>
      <c r="H303" s="6" t="str">
        <f t="shared" si="74"/>
        <v/>
      </c>
      <c r="I303" s="5" t="str">
        <f t="shared" si="75"/>
        <v/>
      </c>
      <c r="J303" s="338"/>
      <c r="K303" s="72" t="s">
        <v>29</v>
      </c>
      <c r="L303" s="314">
        <f t="shared" si="76"/>
        <v>0</v>
      </c>
      <c r="M303" s="274"/>
      <c r="N303" s="274"/>
      <c r="O303" s="6" t="e">
        <f t="shared" si="82"/>
        <v>#VALUE!</v>
      </c>
      <c r="P303" s="33" t="s">
        <v>13</v>
      </c>
      <c r="Q303" s="314">
        <f t="shared" si="77"/>
        <v>0</v>
      </c>
      <c r="R303" s="4" t="s">
        <v>52</v>
      </c>
      <c r="S303" s="5">
        <f t="shared" si="78"/>
        <v>0</v>
      </c>
      <c r="T303" s="41" t="str">
        <f t="shared" si="79"/>
        <v/>
      </c>
      <c r="U303" s="41" t="str">
        <f t="shared" si="80"/>
        <v/>
      </c>
      <c r="V303" s="41" t="str">
        <f t="shared" si="83"/>
        <v/>
      </c>
      <c r="W303" s="41" t="str">
        <f t="shared" si="84"/>
        <v/>
      </c>
      <c r="X303" s="291"/>
      <c r="Y303" s="41" t="str">
        <f t="shared" si="81"/>
        <v/>
      </c>
      <c r="Z303" s="286" t="str">
        <f t="shared" si="85"/>
        <v/>
      </c>
      <c r="AA303" s="368"/>
      <c r="AB303" s="41" t="str">
        <f t="shared" si="86"/>
        <v/>
      </c>
      <c r="AC303" s="41" t="str">
        <f t="shared" si="87"/>
        <v/>
      </c>
      <c r="AD303" s="41" t="str">
        <f t="shared" si="88"/>
        <v/>
      </c>
      <c r="AE303" s="41" t="str">
        <f t="shared" si="89"/>
        <v/>
      </c>
      <c r="AF303" s="10"/>
      <c r="AG303" s="10"/>
      <c r="AH303" s="10"/>
      <c r="AI303" s="10"/>
      <c r="AJ303" s="10"/>
      <c r="AK303" s="10"/>
      <c r="AL303" s="10"/>
      <c r="AM303" s="10"/>
      <c r="AN303" s="10"/>
    </row>
    <row r="304" spans="1:40" ht="26.25" customHeight="1" x14ac:dyDescent="0.25">
      <c r="A304" s="74" t="str">
        <f>IF(B304="","",MAX($A$8:A303)+1)</f>
        <v/>
      </c>
      <c r="B304" s="73"/>
      <c r="C304" s="368"/>
      <c r="D304" s="141"/>
      <c r="E304" s="314" t="str">
        <f t="shared" si="72"/>
        <v/>
      </c>
      <c r="F304" s="314" t="str">
        <f t="shared" si="73"/>
        <v/>
      </c>
      <c r="G304" s="368"/>
      <c r="H304" s="6" t="str">
        <f t="shared" si="74"/>
        <v/>
      </c>
      <c r="I304" s="5" t="str">
        <f t="shared" si="75"/>
        <v/>
      </c>
      <c r="J304" s="338"/>
      <c r="K304" s="72" t="s">
        <v>29</v>
      </c>
      <c r="L304" s="314">
        <f t="shared" si="76"/>
        <v>0</v>
      </c>
      <c r="M304" s="274"/>
      <c r="N304" s="274"/>
      <c r="O304" s="6" t="e">
        <f t="shared" si="82"/>
        <v>#VALUE!</v>
      </c>
      <c r="P304" s="33" t="s">
        <v>13</v>
      </c>
      <c r="Q304" s="314">
        <f t="shared" si="77"/>
        <v>0</v>
      </c>
      <c r="R304" s="4" t="s">
        <v>52</v>
      </c>
      <c r="S304" s="5">
        <f t="shared" si="78"/>
        <v>0</v>
      </c>
      <c r="T304" s="41" t="str">
        <f t="shared" si="79"/>
        <v/>
      </c>
      <c r="U304" s="41" t="str">
        <f t="shared" si="80"/>
        <v/>
      </c>
      <c r="V304" s="41" t="str">
        <f t="shared" si="83"/>
        <v/>
      </c>
      <c r="W304" s="41" t="str">
        <f t="shared" si="84"/>
        <v/>
      </c>
      <c r="X304" s="291"/>
      <c r="Y304" s="41" t="str">
        <f t="shared" si="81"/>
        <v/>
      </c>
      <c r="Z304" s="286" t="str">
        <f t="shared" si="85"/>
        <v/>
      </c>
      <c r="AA304" s="368"/>
      <c r="AB304" s="41" t="str">
        <f t="shared" si="86"/>
        <v/>
      </c>
      <c r="AC304" s="41" t="str">
        <f t="shared" si="87"/>
        <v/>
      </c>
      <c r="AD304" s="41" t="str">
        <f t="shared" si="88"/>
        <v/>
      </c>
      <c r="AE304" s="41" t="str">
        <f t="shared" si="89"/>
        <v/>
      </c>
      <c r="AF304" s="10"/>
      <c r="AG304" s="10"/>
      <c r="AH304" s="10"/>
      <c r="AI304" s="10"/>
      <c r="AJ304" s="10"/>
      <c r="AK304" s="10"/>
      <c r="AL304" s="10"/>
      <c r="AM304" s="10"/>
      <c r="AN304" s="10"/>
    </row>
    <row r="305" spans="1:40" ht="26.25" customHeight="1" x14ac:dyDescent="0.25">
      <c r="A305" s="74" t="str">
        <f>IF(B305="","",MAX($A$8:A304)+1)</f>
        <v/>
      </c>
      <c r="B305" s="73"/>
      <c r="C305" s="368"/>
      <c r="D305" s="141"/>
      <c r="E305" s="314" t="str">
        <f t="shared" si="72"/>
        <v/>
      </c>
      <c r="F305" s="314" t="str">
        <f t="shared" si="73"/>
        <v/>
      </c>
      <c r="G305" s="368"/>
      <c r="H305" s="6" t="str">
        <f t="shared" si="74"/>
        <v/>
      </c>
      <c r="I305" s="5" t="str">
        <f t="shared" si="75"/>
        <v/>
      </c>
      <c r="J305" s="338"/>
      <c r="K305" s="72" t="s">
        <v>29</v>
      </c>
      <c r="L305" s="314">
        <f t="shared" si="76"/>
        <v>0</v>
      </c>
      <c r="M305" s="274"/>
      <c r="N305" s="274"/>
      <c r="O305" s="6" t="e">
        <f t="shared" si="82"/>
        <v>#VALUE!</v>
      </c>
      <c r="P305" s="33" t="s">
        <v>13</v>
      </c>
      <c r="Q305" s="314">
        <f t="shared" si="77"/>
        <v>0</v>
      </c>
      <c r="R305" s="4" t="s">
        <v>52</v>
      </c>
      <c r="S305" s="5">
        <f t="shared" si="78"/>
        <v>0</v>
      </c>
      <c r="T305" s="41" t="str">
        <f t="shared" si="79"/>
        <v/>
      </c>
      <c r="U305" s="41" t="str">
        <f t="shared" si="80"/>
        <v/>
      </c>
      <c r="V305" s="41" t="str">
        <f t="shared" si="83"/>
        <v/>
      </c>
      <c r="W305" s="41" t="str">
        <f t="shared" si="84"/>
        <v/>
      </c>
      <c r="X305" s="291"/>
      <c r="Y305" s="41" t="str">
        <f t="shared" si="81"/>
        <v/>
      </c>
      <c r="Z305" s="286" t="str">
        <f t="shared" si="85"/>
        <v/>
      </c>
      <c r="AA305" s="368"/>
      <c r="AB305" s="41" t="str">
        <f t="shared" si="86"/>
        <v/>
      </c>
      <c r="AC305" s="41" t="str">
        <f t="shared" si="87"/>
        <v/>
      </c>
      <c r="AD305" s="41" t="str">
        <f t="shared" si="88"/>
        <v/>
      </c>
      <c r="AE305" s="41" t="str">
        <f t="shared" si="89"/>
        <v/>
      </c>
      <c r="AF305" s="10"/>
      <c r="AG305" s="10"/>
      <c r="AH305" s="10"/>
      <c r="AI305" s="10"/>
      <c r="AJ305" s="10"/>
      <c r="AK305" s="10"/>
      <c r="AL305" s="10"/>
      <c r="AM305" s="10"/>
      <c r="AN305" s="10"/>
    </row>
    <row r="306" spans="1:40" ht="26.25" customHeight="1" x14ac:dyDescent="0.25">
      <c r="A306" s="74" t="str">
        <f>IF(B306="","",MAX($A$8:A305)+1)</f>
        <v/>
      </c>
      <c r="B306" s="73"/>
      <c r="C306" s="368"/>
      <c r="D306" s="141"/>
      <c r="E306" s="314" t="str">
        <f t="shared" si="72"/>
        <v/>
      </c>
      <c r="F306" s="314" t="str">
        <f t="shared" si="73"/>
        <v/>
      </c>
      <c r="G306" s="368"/>
      <c r="H306" s="6" t="str">
        <f t="shared" si="74"/>
        <v/>
      </c>
      <c r="I306" s="5" t="str">
        <f t="shared" si="75"/>
        <v/>
      </c>
      <c r="J306" s="338"/>
      <c r="K306" s="72" t="s">
        <v>29</v>
      </c>
      <c r="L306" s="314">
        <f t="shared" si="76"/>
        <v>0</v>
      </c>
      <c r="M306" s="274"/>
      <c r="N306" s="274"/>
      <c r="O306" s="6" t="e">
        <f t="shared" si="82"/>
        <v>#VALUE!</v>
      </c>
      <c r="P306" s="33" t="s">
        <v>13</v>
      </c>
      <c r="Q306" s="314">
        <f t="shared" si="77"/>
        <v>0</v>
      </c>
      <c r="R306" s="4" t="s">
        <v>52</v>
      </c>
      <c r="S306" s="5">
        <f t="shared" si="78"/>
        <v>0</v>
      </c>
      <c r="T306" s="41" t="str">
        <f t="shared" si="79"/>
        <v/>
      </c>
      <c r="U306" s="41" t="str">
        <f t="shared" si="80"/>
        <v/>
      </c>
      <c r="V306" s="41" t="str">
        <f t="shared" si="83"/>
        <v/>
      </c>
      <c r="W306" s="41" t="str">
        <f t="shared" si="84"/>
        <v/>
      </c>
      <c r="X306" s="291"/>
      <c r="Y306" s="41" t="str">
        <f t="shared" si="81"/>
        <v/>
      </c>
      <c r="Z306" s="286" t="str">
        <f t="shared" si="85"/>
        <v/>
      </c>
      <c r="AA306" s="368"/>
      <c r="AB306" s="41" t="str">
        <f t="shared" si="86"/>
        <v/>
      </c>
      <c r="AC306" s="41" t="str">
        <f t="shared" si="87"/>
        <v/>
      </c>
      <c r="AD306" s="41" t="str">
        <f t="shared" si="88"/>
        <v/>
      </c>
      <c r="AE306" s="41" t="str">
        <f t="shared" si="89"/>
        <v/>
      </c>
      <c r="AF306" s="10"/>
      <c r="AG306" s="10"/>
      <c r="AH306" s="10"/>
      <c r="AI306" s="10"/>
      <c r="AJ306" s="10"/>
      <c r="AK306" s="10"/>
      <c r="AL306" s="10"/>
      <c r="AM306" s="10"/>
      <c r="AN306" s="10"/>
    </row>
    <row r="307" spans="1:40" ht="26.25" customHeight="1" x14ac:dyDescent="0.25">
      <c r="A307" s="74" t="str">
        <f>IF(B307="","",MAX($A$8:A306)+1)</f>
        <v/>
      </c>
      <c r="B307" s="73"/>
      <c r="C307" s="368"/>
      <c r="D307" s="141"/>
      <c r="E307" s="314" t="str">
        <f t="shared" si="72"/>
        <v/>
      </c>
      <c r="F307" s="314" t="str">
        <f t="shared" si="73"/>
        <v/>
      </c>
      <c r="G307" s="368"/>
      <c r="H307" s="6" t="str">
        <f t="shared" si="74"/>
        <v/>
      </c>
      <c r="I307" s="5" t="str">
        <f t="shared" si="75"/>
        <v/>
      </c>
      <c r="J307" s="338"/>
      <c r="K307" s="72" t="s">
        <v>29</v>
      </c>
      <c r="L307" s="314">
        <f t="shared" si="76"/>
        <v>0</v>
      </c>
      <c r="M307" s="274"/>
      <c r="N307" s="274"/>
      <c r="O307" s="6" t="e">
        <f t="shared" si="82"/>
        <v>#VALUE!</v>
      </c>
      <c r="P307" s="33" t="s">
        <v>13</v>
      </c>
      <c r="Q307" s="314">
        <f t="shared" si="77"/>
        <v>0</v>
      </c>
      <c r="R307" s="4" t="s">
        <v>52</v>
      </c>
      <c r="S307" s="5">
        <f t="shared" si="78"/>
        <v>0</v>
      </c>
      <c r="T307" s="41" t="str">
        <f t="shared" si="79"/>
        <v/>
      </c>
      <c r="U307" s="41" t="str">
        <f t="shared" si="80"/>
        <v/>
      </c>
      <c r="V307" s="41" t="str">
        <f t="shared" si="83"/>
        <v/>
      </c>
      <c r="W307" s="41" t="str">
        <f t="shared" si="84"/>
        <v/>
      </c>
      <c r="X307" s="291"/>
      <c r="Y307" s="41" t="str">
        <f t="shared" si="81"/>
        <v/>
      </c>
      <c r="Z307" s="286" t="str">
        <f t="shared" si="85"/>
        <v/>
      </c>
      <c r="AA307" s="368"/>
      <c r="AB307" s="41" t="str">
        <f t="shared" si="86"/>
        <v/>
      </c>
      <c r="AC307" s="41" t="str">
        <f t="shared" si="87"/>
        <v/>
      </c>
      <c r="AD307" s="41" t="str">
        <f t="shared" si="88"/>
        <v/>
      </c>
      <c r="AE307" s="41" t="str">
        <f t="shared" si="89"/>
        <v/>
      </c>
      <c r="AF307" s="10"/>
      <c r="AG307" s="10"/>
      <c r="AH307" s="10"/>
      <c r="AI307" s="10"/>
      <c r="AJ307" s="10"/>
      <c r="AK307" s="10"/>
      <c r="AL307" s="10"/>
      <c r="AM307" s="10"/>
      <c r="AN307" s="10"/>
    </row>
    <row r="308" spans="1:40" ht="26.25" customHeight="1" x14ac:dyDescent="0.25">
      <c r="A308" s="74" t="str">
        <f>IF(B308="","",MAX($A$8:A307)+1)</f>
        <v/>
      </c>
      <c r="B308" s="73"/>
      <c r="C308" s="368"/>
      <c r="D308" s="141"/>
      <c r="E308" s="314" t="str">
        <f t="shared" si="72"/>
        <v/>
      </c>
      <c r="F308" s="314" t="str">
        <f t="shared" si="73"/>
        <v/>
      </c>
      <c r="G308" s="368"/>
      <c r="H308" s="6" t="str">
        <f t="shared" si="74"/>
        <v/>
      </c>
      <c r="I308" s="5" t="str">
        <f t="shared" si="75"/>
        <v/>
      </c>
      <c r="J308" s="338"/>
      <c r="K308" s="72" t="s">
        <v>29</v>
      </c>
      <c r="L308" s="314">
        <f t="shared" si="76"/>
        <v>0</v>
      </c>
      <c r="M308" s="274"/>
      <c r="N308" s="274"/>
      <c r="O308" s="6" t="e">
        <f t="shared" si="82"/>
        <v>#VALUE!</v>
      </c>
      <c r="P308" s="33" t="s">
        <v>13</v>
      </c>
      <c r="Q308" s="314">
        <f t="shared" si="77"/>
        <v>0</v>
      </c>
      <c r="R308" s="4" t="s">
        <v>52</v>
      </c>
      <c r="S308" s="5">
        <f t="shared" si="78"/>
        <v>0</v>
      </c>
      <c r="T308" s="41" t="str">
        <f t="shared" si="79"/>
        <v/>
      </c>
      <c r="U308" s="41" t="str">
        <f t="shared" si="80"/>
        <v/>
      </c>
      <c r="V308" s="41" t="str">
        <f t="shared" si="83"/>
        <v/>
      </c>
      <c r="W308" s="41" t="str">
        <f t="shared" si="84"/>
        <v/>
      </c>
      <c r="X308" s="291"/>
      <c r="Y308" s="41" t="str">
        <f t="shared" si="81"/>
        <v/>
      </c>
      <c r="Z308" s="286" t="str">
        <f t="shared" si="85"/>
        <v/>
      </c>
      <c r="AA308" s="368"/>
      <c r="AB308" s="41" t="str">
        <f t="shared" si="86"/>
        <v/>
      </c>
      <c r="AC308" s="41" t="str">
        <f t="shared" si="87"/>
        <v/>
      </c>
      <c r="AD308" s="41" t="str">
        <f t="shared" si="88"/>
        <v/>
      </c>
      <c r="AE308" s="41" t="str">
        <f t="shared" si="89"/>
        <v/>
      </c>
      <c r="AF308" s="10"/>
      <c r="AG308" s="10"/>
      <c r="AH308" s="10"/>
      <c r="AI308" s="10"/>
      <c r="AJ308" s="10"/>
      <c r="AK308" s="10"/>
      <c r="AL308" s="10"/>
      <c r="AM308" s="10"/>
      <c r="AN308" s="10"/>
    </row>
    <row r="309" spans="1:40" ht="26.25" customHeight="1" x14ac:dyDescent="0.25">
      <c r="A309" s="74" t="str">
        <f>IF(B309="","",MAX($A$8:A308)+1)</f>
        <v/>
      </c>
      <c r="B309" s="73"/>
      <c r="C309" s="368"/>
      <c r="D309" s="141"/>
      <c r="E309" s="314" t="str">
        <f t="shared" si="72"/>
        <v/>
      </c>
      <c r="F309" s="314" t="str">
        <f t="shared" si="73"/>
        <v/>
      </c>
      <c r="G309" s="368"/>
      <c r="H309" s="6" t="str">
        <f t="shared" si="74"/>
        <v/>
      </c>
      <c r="I309" s="5" t="str">
        <f t="shared" si="75"/>
        <v/>
      </c>
      <c r="J309" s="338"/>
      <c r="K309" s="72" t="s">
        <v>29</v>
      </c>
      <c r="L309" s="314">
        <f t="shared" si="76"/>
        <v>0</v>
      </c>
      <c r="M309" s="274"/>
      <c r="N309" s="274"/>
      <c r="O309" s="6" t="e">
        <f t="shared" si="82"/>
        <v>#VALUE!</v>
      </c>
      <c r="P309" s="33" t="s">
        <v>13</v>
      </c>
      <c r="Q309" s="314">
        <f t="shared" si="77"/>
        <v>0</v>
      </c>
      <c r="R309" s="4" t="s">
        <v>52</v>
      </c>
      <c r="S309" s="5">
        <f t="shared" si="78"/>
        <v>0</v>
      </c>
      <c r="T309" s="41" t="str">
        <f t="shared" si="79"/>
        <v/>
      </c>
      <c r="U309" s="41" t="str">
        <f t="shared" si="80"/>
        <v/>
      </c>
      <c r="V309" s="41" t="str">
        <f t="shared" si="83"/>
        <v/>
      </c>
      <c r="W309" s="41" t="str">
        <f t="shared" si="84"/>
        <v/>
      </c>
      <c r="X309" s="291"/>
      <c r="Y309" s="41" t="str">
        <f t="shared" si="81"/>
        <v/>
      </c>
      <c r="Z309" s="286" t="str">
        <f t="shared" si="85"/>
        <v/>
      </c>
      <c r="AA309" s="368"/>
      <c r="AB309" s="41" t="str">
        <f t="shared" si="86"/>
        <v/>
      </c>
      <c r="AC309" s="41" t="str">
        <f t="shared" si="87"/>
        <v/>
      </c>
      <c r="AD309" s="41" t="str">
        <f t="shared" si="88"/>
        <v/>
      </c>
      <c r="AE309" s="41" t="str">
        <f t="shared" si="89"/>
        <v/>
      </c>
      <c r="AF309" s="10"/>
      <c r="AG309" s="10"/>
      <c r="AH309" s="10"/>
      <c r="AI309" s="10"/>
      <c r="AJ309" s="10"/>
      <c r="AK309" s="10"/>
      <c r="AL309" s="10"/>
      <c r="AM309" s="10"/>
      <c r="AN309" s="10"/>
    </row>
    <row r="310" spans="1:40" ht="26.25" customHeight="1" x14ac:dyDescent="0.25">
      <c r="A310" s="74" t="str">
        <f>IF(B310="","",MAX($A$8:A309)+1)</f>
        <v/>
      </c>
      <c r="B310" s="73"/>
      <c r="C310" s="368"/>
      <c r="D310" s="141"/>
      <c r="E310" s="314" t="str">
        <f t="shared" si="72"/>
        <v/>
      </c>
      <c r="F310" s="314" t="str">
        <f t="shared" si="73"/>
        <v/>
      </c>
      <c r="G310" s="368"/>
      <c r="H310" s="6" t="str">
        <f t="shared" si="74"/>
        <v/>
      </c>
      <c r="I310" s="5" t="str">
        <f t="shared" si="75"/>
        <v/>
      </c>
      <c r="J310" s="338"/>
      <c r="K310" s="72" t="s">
        <v>29</v>
      </c>
      <c r="L310" s="314">
        <f t="shared" si="76"/>
        <v>0</v>
      </c>
      <c r="M310" s="274"/>
      <c r="N310" s="274"/>
      <c r="O310" s="6" t="e">
        <f t="shared" si="82"/>
        <v>#VALUE!</v>
      </c>
      <c r="P310" s="33" t="s">
        <v>13</v>
      </c>
      <c r="Q310" s="314">
        <f t="shared" si="77"/>
        <v>0</v>
      </c>
      <c r="R310" s="4" t="s">
        <v>52</v>
      </c>
      <c r="S310" s="5">
        <f t="shared" si="78"/>
        <v>0</v>
      </c>
      <c r="T310" s="41" t="str">
        <f t="shared" si="79"/>
        <v/>
      </c>
      <c r="U310" s="41" t="str">
        <f t="shared" si="80"/>
        <v/>
      </c>
      <c r="V310" s="41" t="str">
        <f t="shared" si="83"/>
        <v/>
      </c>
      <c r="W310" s="41" t="str">
        <f t="shared" si="84"/>
        <v/>
      </c>
      <c r="X310" s="291"/>
      <c r="Y310" s="41" t="str">
        <f t="shared" si="81"/>
        <v/>
      </c>
      <c r="Z310" s="286" t="str">
        <f t="shared" si="85"/>
        <v/>
      </c>
      <c r="AA310" s="368"/>
      <c r="AB310" s="41" t="str">
        <f t="shared" si="86"/>
        <v/>
      </c>
      <c r="AC310" s="41" t="str">
        <f t="shared" si="87"/>
        <v/>
      </c>
      <c r="AD310" s="41" t="str">
        <f t="shared" si="88"/>
        <v/>
      </c>
      <c r="AE310" s="41" t="str">
        <f t="shared" si="89"/>
        <v/>
      </c>
      <c r="AF310" s="10"/>
      <c r="AG310" s="10"/>
      <c r="AH310" s="10"/>
      <c r="AI310" s="10"/>
      <c r="AJ310" s="10"/>
      <c r="AK310" s="10"/>
      <c r="AL310" s="10"/>
      <c r="AM310" s="10"/>
      <c r="AN310" s="10"/>
    </row>
    <row r="311" spans="1:40" ht="26.25" customHeight="1" x14ac:dyDescent="0.25">
      <c r="A311" s="74" t="str">
        <f>IF(B311="","",MAX($A$8:A310)+1)</f>
        <v/>
      </c>
      <c r="B311" s="73"/>
      <c r="C311" s="397"/>
      <c r="D311" s="141"/>
      <c r="E311" s="398" t="str">
        <f>IF(OR(D311="",D311="keine"),"",VLOOKUP(D311,NSollA,2,FALSE))</f>
        <v/>
      </c>
      <c r="F311" s="398" t="str">
        <f>IF(OR(D311="",D311="keine"),"",VLOOKUP(D311,NSollA,3,FALSE))</f>
        <v/>
      </c>
      <c r="G311" s="397"/>
      <c r="H311" s="6" t="str">
        <f>IF(OR(D311="",D311="keine",G311=""),"",IF(G311&lt;=E311,F311-(E311-G311)*VLOOKUP(D311,NSollA,5,FALSE),F311+(G311-E311)*VLOOKUP(D311,NSollA,4,FALSE)))</f>
        <v/>
      </c>
      <c r="I311" s="398" t="str">
        <f>IF(OR(D311="",D311="keine",G311=""),"",VLOOKUP(D311,NSollA,6,FALSE))</f>
        <v/>
      </c>
      <c r="J311" s="397"/>
      <c r="K311" s="72" t="s">
        <v>29</v>
      </c>
      <c r="L311" s="398">
        <f>VLOOKUP(K311,NSollHumus,2,FALSE)</f>
        <v>0</v>
      </c>
      <c r="M311" s="397"/>
      <c r="N311" s="397"/>
      <c r="O311" s="6" t="e">
        <f>H311-J311-M311-N311-L311-S311-Q311</f>
        <v>#VALUE!</v>
      </c>
      <c r="P311" s="33" t="s">
        <v>13</v>
      </c>
      <c r="Q311" s="398">
        <f>VLOOKUP(P311,NSollZF,2,FALSE)</f>
        <v>0</v>
      </c>
      <c r="R311" s="4" t="s">
        <v>52</v>
      </c>
      <c r="S311" s="398">
        <f>VLOOKUP(R311,NSollVF,2,FALSE)</f>
        <v>0</v>
      </c>
      <c r="T311" s="41" t="str">
        <f>IF(OR(D311="",D311="keine",G311=""),"",IF(O311&lt;0,0,O311))</f>
        <v/>
      </c>
      <c r="U311" s="41" t="str">
        <f>IF(OR(D311="",D311="keine",G311=""),"",IF(O311&lt;0,0,O311*C311))</f>
        <v/>
      </c>
      <c r="V311" s="41" t="str">
        <f>IF(OR(D311="",D311="keine",G311=""),"",IF(O311&lt;0,0,O311*0.8))</f>
        <v/>
      </c>
      <c r="W311" s="41" t="str">
        <f>IF(OR(D311="",D311="keine",G311=""),"",IF(U311&lt;0,0,(U311*0.8)))</f>
        <v/>
      </c>
      <c r="X311" s="291"/>
      <c r="Y311" s="41" t="str">
        <f>IF(X311="","",X311*C311)</f>
        <v/>
      </c>
      <c r="Z311" s="286" t="str">
        <f>IF(X311="","",IF(X311&gt;T311,"Achtung: N-Überhang!",""))</f>
        <v/>
      </c>
      <c r="AA311" s="397"/>
      <c r="AB311" s="41" t="str">
        <f>IF(OR(D311="",D311="keine",G311=""),"",IF(V311&lt;0,0,V311)-AA311)</f>
        <v/>
      </c>
      <c r="AC311" s="41" t="str">
        <f>IF(OR(D311="",D311="keine",G311=""),"",IF(W311&lt;0,0,(V311-AA311)*C311))</f>
        <v/>
      </c>
      <c r="AD311" s="41" t="str">
        <f>IF(X311="","",X311-AA311)</f>
        <v/>
      </c>
      <c r="AE311" s="41" t="str">
        <f>IF(Y311="","",AD311*C311)</f>
        <v/>
      </c>
      <c r="AF311" s="10"/>
      <c r="AG311" s="10"/>
      <c r="AH311" s="10"/>
      <c r="AI311" s="10"/>
      <c r="AJ311" s="10"/>
      <c r="AK311" s="10"/>
      <c r="AL311" s="10"/>
      <c r="AM311" s="10"/>
      <c r="AN311" s="10"/>
    </row>
    <row r="312" spans="1:40" ht="26.25" customHeight="1" x14ac:dyDescent="0.25">
      <c r="AD312" s="10"/>
      <c r="AE312" s="10"/>
      <c r="AF312" s="10"/>
      <c r="AG312" s="10"/>
      <c r="AH312" s="10"/>
      <c r="AI312" s="10"/>
      <c r="AJ312" s="10"/>
      <c r="AK312" s="10"/>
      <c r="AL312" s="10"/>
      <c r="AM312" s="10"/>
      <c r="AN312" s="10"/>
    </row>
    <row r="313" spans="1:40" ht="26.25" customHeight="1" x14ac:dyDescent="0.25">
      <c r="AD313" s="10"/>
      <c r="AE313" s="10"/>
      <c r="AF313" s="10"/>
      <c r="AG313" s="10"/>
      <c r="AH313" s="10"/>
      <c r="AI313" s="10"/>
      <c r="AJ313" s="10"/>
      <c r="AK313" s="10"/>
      <c r="AL313" s="10"/>
      <c r="AM313" s="10"/>
      <c r="AN313" s="10"/>
    </row>
    <row r="314" spans="1:40" ht="26.25" customHeight="1" x14ac:dyDescent="0.25">
      <c r="AD314" s="10"/>
      <c r="AE314" s="10"/>
      <c r="AF314" s="10"/>
      <c r="AG314" s="10"/>
      <c r="AH314" s="10"/>
      <c r="AI314" s="10"/>
      <c r="AJ314" s="10"/>
      <c r="AK314" s="10"/>
      <c r="AL314" s="10"/>
      <c r="AM314" s="10"/>
      <c r="AN314" s="10"/>
    </row>
    <row r="315" spans="1:40" ht="26.25" customHeight="1" x14ac:dyDescent="0.25">
      <c r="AD315" s="10"/>
      <c r="AE315" s="10"/>
      <c r="AF315" s="10"/>
      <c r="AG315" s="10"/>
      <c r="AH315" s="10"/>
      <c r="AI315" s="10"/>
      <c r="AJ315" s="10"/>
      <c r="AK315" s="10"/>
      <c r="AL315" s="10"/>
      <c r="AM315" s="10"/>
      <c r="AN315" s="10"/>
    </row>
    <row r="316" spans="1:40" ht="26.25" customHeight="1" x14ac:dyDescent="0.25">
      <c r="AD316" s="10"/>
      <c r="AE316" s="10"/>
      <c r="AF316" s="10"/>
      <c r="AG316" s="10"/>
      <c r="AH316" s="10"/>
      <c r="AI316" s="10"/>
      <c r="AJ316" s="10"/>
      <c r="AK316" s="10"/>
      <c r="AL316" s="10"/>
      <c r="AM316" s="10"/>
      <c r="AN316" s="10"/>
    </row>
    <row r="317" spans="1:40" ht="26.25" customHeight="1" x14ac:dyDescent="0.25">
      <c r="AD317" s="10"/>
      <c r="AE317" s="10"/>
      <c r="AF317" s="10"/>
      <c r="AG317" s="10"/>
      <c r="AH317" s="10"/>
      <c r="AI317" s="10"/>
      <c r="AJ317" s="10"/>
      <c r="AK317" s="10"/>
      <c r="AL317" s="10"/>
      <c r="AM317" s="10"/>
      <c r="AN317" s="10"/>
    </row>
    <row r="318" spans="1:40" ht="26.25" customHeight="1" x14ac:dyDescent="0.25">
      <c r="AD318" s="10"/>
      <c r="AE318" s="10"/>
      <c r="AF318" s="10"/>
      <c r="AG318" s="10"/>
      <c r="AH318" s="10"/>
      <c r="AI318" s="10"/>
      <c r="AJ318" s="10"/>
      <c r="AK318" s="10"/>
      <c r="AL318" s="10"/>
      <c r="AM318" s="10"/>
      <c r="AN318" s="10"/>
    </row>
    <row r="319" spans="1:40" ht="26.25" customHeight="1" x14ac:dyDescent="0.25">
      <c r="AD319" s="10"/>
      <c r="AE319" s="10"/>
      <c r="AF319" s="10"/>
      <c r="AG319" s="10"/>
      <c r="AH319" s="10"/>
      <c r="AI319" s="10"/>
      <c r="AJ319" s="10"/>
      <c r="AK319" s="10"/>
      <c r="AL319" s="10"/>
      <c r="AM319" s="10"/>
      <c r="AN319" s="10"/>
    </row>
    <row r="320" spans="1:40" ht="26.25" customHeight="1" x14ac:dyDescent="0.25">
      <c r="AD320" s="10"/>
      <c r="AE320" s="10"/>
      <c r="AF320" s="10"/>
      <c r="AG320" s="10"/>
      <c r="AH320" s="10"/>
      <c r="AI320" s="10"/>
      <c r="AJ320" s="10"/>
      <c r="AK320" s="10"/>
      <c r="AL320" s="10"/>
      <c r="AM320" s="10"/>
      <c r="AN320" s="10"/>
    </row>
    <row r="321" spans="1:40" ht="26.25" customHeight="1" x14ac:dyDescent="0.25">
      <c r="A321" s="10"/>
      <c r="B321" s="10"/>
      <c r="C321" s="10"/>
      <c r="E321" s="10"/>
      <c r="F321" s="10"/>
      <c r="H321" s="10"/>
      <c r="I321" s="10"/>
      <c r="L321" s="10"/>
      <c r="O321" s="10"/>
      <c r="T321" s="10"/>
      <c r="U321" s="10"/>
      <c r="V321" s="10"/>
      <c r="W321" s="10"/>
      <c r="X321" s="10"/>
      <c r="Y321" s="10"/>
      <c r="Z321" s="10"/>
      <c r="AA321" s="10"/>
      <c r="AB321" s="10"/>
      <c r="AC321" s="10"/>
      <c r="AD321" s="10"/>
      <c r="AE321" s="10"/>
      <c r="AF321" s="10"/>
      <c r="AG321" s="10"/>
      <c r="AH321" s="10"/>
      <c r="AI321" s="10"/>
      <c r="AJ321" s="10"/>
      <c r="AK321" s="10"/>
      <c r="AL321" s="10"/>
      <c r="AM321" s="10"/>
      <c r="AN321" s="10"/>
    </row>
    <row r="322" spans="1:40" ht="26.25" customHeight="1" x14ac:dyDescent="0.25">
      <c r="A322" s="10"/>
      <c r="B322" s="10"/>
      <c r="C322" s="10"/>
      <c r="E322" s="10"/>
      <c r="F322" s="10"/>
      <c r="H322" s="10"/>
      <c r="I322" s="10"/>
      <c r="L322" s="10"/>
      <c r="O322" s="10"/>
      <c r="T322" s="10"/>
      <c r="U322" s="10"/>
      <c r="V322" s="10"/>
      <c r="W322" s="10"/>
      <c r="X322" s="10"/>
      <c r="Y322" s="10"/>
      <c r="Z322" s="10"/>
      <c r="AA322" s="10"/>
      <c r="AB322" s="10"/>
      <c r="AC322" s="10"/>
      <c r="AD322" s="10"/>
      <c r="AE322" s="10"/>
      <c r="AF322" s="10"/>
      <c r="AG322" s="10"/>
      <c r="AH322" s="10"/>
      <c r="AI322" s="10"/>
      <c r="AJ322" s="10"/>
      <c r="AK322" s="10"/>
      <c r="AL322" s="10"/>
      <c r="AM322" s="10"/>
      <c r="AN322" s="10"/>
    </row>
    <row r="323" spans="1:40" ht="26.25" customHeight="1" x14ac:dyDescent="0.25">
      <c r="A323" s="10"/>
      <c r="B323" s="10"/>
      <c r="C323" s="10"/>
      <c r="E323" s="10"/>
      <c r="F323" s="10"/>
      <c r="H323" s="10"/>
      <c r="I323" s="10"/>
      <c r="L323" s="10"/>
      <c r="O323" s="10"/>
      <c r="T323" s="10"/>
      <c r="U323" s="10"/>
      <c r="V323" s="10"/>
      <c r="W323" s="10"/>
      <c r="X323" s="10"/>
      <c r="Y323" s="10"/>
      <c r="Z323" s="10"/>
      <c r="AA323" s="10"/>
      <c r="AB323" s="10"/>
      <c r="AC323" s="10"/>
      <c r="AD323" s="10"/>
      <c r="AE323" s="10"/>
      <c r="AF323" s="10"/>
      <c r="AG323" s="10"/>
      <c r="AH323" s="10"/>
      <c r="AI323" s="10"/>
      <c r="AJ323" s="10"/>
      <c r="AK323" s="10"/>
      <c r="AL323" s="10"/>
      <c r="AM323" s="10"/>
      <c r="AN323" s="10"/>
    </row>
    <row r="324" spans="1:40" ht="26.25" customHeight="1" x14ac:dyDescent="0.25">
      <c r="A324" s="10"/>
      <c r="B324" s="10"/>
      <c r="C324" s="10"/>
      <c r="E324" s="10"/>
      <c r="F324" s="10"/>
      <c r="H324" s="10"/>
      <c r="I324" s="10"/>
      <c r="L324" s="10"/>
      <c r="O324" s="10"/>
      <c r="T324" s="10"/>
      <c r="U324" s="10"/>
      <c r="V324" s="10"/>
      <c r="W324" s="10"/>
      <c r="X324" s="10"/>
      <c r="Y324" s="10"/>
      <c r="Z324" s="10"/>
      <c r="AA324" s="10"/>
      <c r="AB324" s="10"/>
      <c r="AC324" s="10"/>
      <c r="AD324" s="10"/>
      <c r="AE324" s="10"/>
      <c r="AF324" s="10"/>
      <c r="AG324" s="10"/>
      <c r="AH324" s="10"/>
      <c r="AI324" s="10"/>
      <c r="AJ324" s="10"/>
      <c r="AK324" s="10"/>
      <c r="AL324" s="10"/>
      <c r="AM324" s="10"/>
      <c r="AN324" s="10"/>
    </row>
    <row r="325" spans="1:40" ht="26.25" customHeight="1" x14ac:dyDescent="0.25">
      <c r="A325" s="10"/>
      <c r="B325" s="10"/>
      <c r="C325" s="10"/>
      <c r="E325" s="10"/>
      <c r="F325" s="10"/>
      <c r="H325" s="10"/>
      <c r="I325" s="10"/>
      <c r="L325" s="10"/>
      <c r="O325" s="10"/>
      <c r="T325" s="10"/>
      <c r="U325" s="10"/>
      <c r="V325" s="10"/>
      <c r="W325" s="10"/>
      <c r="X325" s="10"/>
      <c r="Y325" s="10"/>
      <c r="Z325" s="10"/>
      <c r="AA325" s="10"/>
      <c r="AB325" s="10"/>
      <c r="AC325" s="10"/>
      <c r="AD325" s="10"/>
      <c r="AE325" s="10"/>
      <c r="AF325" s="10"/>
      <c r="AG325" s="10"/>
      <c r="AH325" s="10"/>
      <c r="AI325" s="10"/>
      <c r="AJ325" s="10"/>
      <c r="AK325" s="10"/>
      <c r="AL325" s="10"/>
      <c r="AM325" s="10"/>
      <c r="AN325" s="10"/>
    </row>
    <row r="326" spans="1:40" ht="26.25" customHeight="1" x14ac:dyDescent="0.25">
      <c r="A326" s="10"/>
      <c r="B326" s="10"/>
      <c r="C326" s="10"/>
      <c r="E326" s="10"/>
      <c r="F326" s="10"/>
      <c r="H326" s="10"/>
      <c r="I326" s="10"/>
      <c r="L326" s="10"/>
      <c r="O326" s="10"/>
      <c r="T326" s="10"/>
      <c r="U326" s="10"/>
      <c r="V326" s="10"/>
      <c r="W326" s="10"/>
      <c r="X326" s="10"/>
      <c r="Y326" s="10"/>
      <c r="Z326" s="10"/>
      <c r="AA326" s="10"/>
      <c r="AB326" s="10"/>
      <c r="AC326" s="10"/>
      <c r="AD326" s="10"/>
      <c r="AE326" s="10"/>
      <c r="AF326" s="10"/>
      <c r="AG326" s="10"/>
      <c r="AH326" s="10"/>
      <c r="AI326" s="10"/>
      <c r="AJ326" s="10"/>
      <c r="AK326" s="10"/>
      <c r="AL326" s="10"/>
      <c r="AM326" s="10"/>
      <c r="AN326" s="10"/>
    </row>
    <row r="327" spans="1:40" ht="26.25" customHeight="1" x14ac:dyDescent="0.25">
      <c r="A327" s="10"/>
      <c r="B327" s="10"/>
      <c r="C327" s="10"/>
      <c r="E327" s="10"/>
      <c r="F327" s="10"/>
      <c r="H327" s="10"/>
      <c r="I327" s="10"/>
      <c r="L327" s="10"/>
      <c r="O327" s="10"/>
      <c r="T327" s="10"/>
      <c r="U327" s="10"/>
      <c r="V327" s="10"/>
      <c r="W327" s="10"/>
      <c r="X327" s="10"/>
      <c r="Y327" s="10"/>
      <c r="Z327" s="10"/>
      <c r="AA327" s="10"/>
      <c r="AB327" s="10"/>
      <c r="AC327" s="10"/>
      <c r="AD327" s="10"/>
      <c r="AE327" s="10"/>
      <c r="AF327" s="10"/>
      <c r="AG327" s="10"/>
      <c r="AH327" s="10"/>
      <c r="AI327" s="10"/>
      <c r="AJ327" s="10"/>
      <c r="AK327" s="10"/>
      <c r="AL327" s="10"/>
      <c r="AM327" s="10"/>
      <c r="AN327" s="10"/>
    </row>
    <row r="328" spans="1:40" ht="26.25" customHeight="1" x14ac:dyDescent="0.25">
      <c r="A328" s="10"/>
      <c r="B328" s="10"/>
      <c r="C328" s="10"/>
      <c r="E328" s="10"/>
      <c r="F328" s="10"/>
      <c r="H328" s="10"/>
      <c r="I328" s="10"/>
      <c r="L328" s="10"/>
      <c r="O328" s="10"/>
      <c r="T328" s="10"/>
      <c r="U328" s="10"/>
      <c r="V328" s="10"/>
      <c r="W328" s="10"/>
      <c r="X328" s="10"/>
      <c r="Y328" s="10"/>
      <c r="Z328" s="10"/>
      <c r="AA328" s="10"/>
      <c r="AB328" s="10"/>
      <c r="AC328" s="10"/>
      <c r="AD328" s="10"/>
      <c r="AE328" s="10"/>
      <c r="AF328" s="10"/>
      <c r="AG328" s="10"/>
      <c r="AH328" s="10"/>
      <c r="AI328" s="10"/>
      <c r="AJ328" s="10"/>
      <c r="AK328" s="10"/>
      <c r="AL328" s="10"/>
      <c r="AM328" s="10"/>
      <c r="AN328" s="10"/>
    </row>
    <row r="329" spans="1:40" ht="26.25" customHeight="1" x14ac:dyDescent="0.25">
      <c r="A329" s="10"/>
      <c r="B329" s="10"/>
      <c r="C329" s="10"/>
      <c r="E329" s="10"/>
      <c r="F329" s="10"/>
      <c r="H329" s="10"/>
      <c r="I329" s="10"/>
      <c r="L329" s="10"/>
      <c r="O329" s="10"/>
      <c r="T329" s="10"/>
      <c r="U329" s="10"/>
      <c r="V329" s="10"/>
      <c r="W329" s="10"/>
      <c r="X329" s="10"/>
      <c r="Y329" s="10"/>
      <c r="Z329" s="10"/>
      <c r="AA329" s="10"/>
      <c r="AB329" s="10"/>
      <c r="AC329" s="10"/>
      <c r="AD329" s="10"/>
      <c r="AE329" s="10"/>
      <c r="AF329" s="10"/>
      <c r="AG329" s="10"/>
      <c r="AH329" s="10"/>
      <c r="AI329" s="10"/>
      <c r="AJ329" s="10"/>
      <c r="AK329" s="10"/>
      <c r="AL329" s="10"/>
      <c r="AM329" s="10"/>
      <c r="AN329" s="10"/>
    </row>
    <row r="330" spans="1:40" ht="26.25" customHeight="1" x14ac:dyDescent="0.25">
      <c r="A330" s="10"/>
      <c r="B330" s="10"/>
      <c r="C330" s="10"/>
      <c r="E330" s="10"/>
      <c r="F330" s="10"/>
      <c r="H330" s="10"/>
      <c r="I330" s="10"/>
      <c r="L330" s="10"/>
      <c r="O330" s="10"/>
      <c r="T330" s="10"/>
      <c r="U330" s="10"/>
      <c r="V330" s="10"/>
      <c r="W330" s="10"/>
      <c r="X330" s="10"/>
      <c r="Y330" s="10"/>
      <c r="Z330" s="10"/>
      <c r="AA330" s="10"/>
      <c r="AB330" s="10"/>
      <c r="AC330" s="10"/>
      <c r="AD330" s="10"/>
      <c r="AE330" s="10"/>
      <c r="AF330" s="10"/>
      <c r="AG330" s="10"/>
      <c r="AH330" s="10"/>
      <c r="AI330" s="10"/>
      <c r="AJ330" s="10"/>
      <c r="AK330" s="10"/>
      <c r="AL330" s="10"/>
      <c r="AM330" s="10"/>
      <c r="AN330" s="10"/>
    </row>
    <row r="331" spans="1:40" ht="26.25" customHeight="1" x14ac:dyDescent="0.25">
      <c r="A331" s="10"/>
      <c r="B331" s="10"/>
      <c r="C331" s="10"/>
      <c r="E331" s="10"/>
      <c r="F331" s="10"/>
      <c r="H331" s="10"/>
      <c r="I331" s="10"/>
      <c r="L331" s="10"/>
      <c r="O331" s="10"/>
      <c r="T331" s="10"/>
      <c r="U331" s="10"/>
      <c r="V331" s="10"/>
      <c r="W331" s="10"/>
      <c r="X331" s="10"/>
      <c r="Y331" s="10"/>
      <c r="Z331" s="10"/>
      <c r="AA331" s="10"/>
      <c r="AB331" s="10"/>
      <c r="AC331" s="10"/>
      <c r="AD331" s="10"/>
      <c r="AE331" s="10"/>
      <c r="AF331" s="10"/>
      <c r="AG331" s="10"/>
      <c r="AH331" s="10"/>
      <c r="AI331" s="10"/>
      <c r="AJ331" s="10"/>
      <c r="AK331" s="10"/>
      <c r="AL331" s="10"/>
      <c r="AM331" s="10"/>
      <c r="AN331" s="10"/>
    </row>
    <row r="332" spans="1:40" ht="26.25" customHeight="1" x14ac:dyDescent="0.25">
      <c r="A332" s="10"/>
      <c r="B332" s="10"/>
      <c r="C332" s="10"/>
      <c r="E332" s="10"/>
      <c r="F332" s="10"/>
      <c r="H332" s="10"/>
      <c r="I332" s="10"/>
      <c r="L332" s="10"/>
      <c r="O332" s="10"/>
      <c r="T332" s="10"/>
      <c r="U332" s="10"/>
      <c r="V332" s="10"/>
      <c r="W332" s="10"/>
      <c r="X332" s="10"/>
      <c r="Y332" s="10"/>
      <c r="Z332" s="10"/>
      <c r="AA332" s="10"/>
      <c r="AB332" s="10"/>
      <c r="AC332" s="10"/>
      <c r="AD332" s="10"/>
      <c r="AE332" s="10"/>
      <c r="AF332" s="10"/>
      <c r="AG332" s="10"/>
      <c r="AH332" s="10"/>
      <c r="AI332" s="10"/>
      <c r="AJ332" s="10"/>
      <c r="AK332" s="10"/>
      <c r="AL332" s="10"/>
      <c r="AM332" s="10"/>
      <c r="AN332" s="10"/>
    </row>
    <row r="333" spans="1:40" ht="26.25" customHeight="1" x14ac:dyDescent="0.25">
      <c r="A333" s="10"/>
      <c r="B333" s="10"/>
      <c r="C333" s="10"/>
      <c r="E333" s="10"/>
      <c r="F333" s="10"/>
      <c r="H333" s="10"/>
      <c r="I333" s="10"/>
      <c r="L333" s="10"/>
      <c r="O333" s="10"/>
      <c r="T333" s="10"/>
      <c r="U333" s="10"/>
      <c r="V333" s="10"/>
      <c r="W333" s="10"/>
      <c r="X333" s="10"/>
      <c r="Y333" s="10"/>
      <c r="Z333" s="10"/>
      <c r="AA333" s="10"/>
      <c r="AB333" s="10"/>
      <c r="AC333" s="10"/>
      <c r="AD333" s="10"/>
      <c r="AE333" s="10"/>
      <c r="AF333" s="10"/>
      <c r="AG333" s="10"/>
      <c r="AH333" s="10"/>
      <c r="AI333" s="10"/>
      <c r="AJ333" s="10"/>
      <c r="AK333" s="10"/>
      <c r="AL333" s="10"/>
      <c r="AM333" s="10"/>
      <c r="AN333" s="10"/>
    </row>
    <row r="334" spans="1:40" ht="26.25" customHeight="1" x14ac:dyDescent="0.25">
      <c r="A334" s="10"/>
      <c r="B334" s="10"/>
      <c r="C334" s="10"/>
      <c r="E334" s="10"/>
      <c r="F334" s="10"/>
      <c r="H334" s="10"/>
      <c r="I334" s="10"/>
      <c r="L334" s="10"/>
      <c r="O334" s="10"/>
      <c r="T334" s="10"/>
      <c r="U334" s="10"/>
      <c r="V334" s="10"/>
      <c r="W334" s="10"/>
      <c r="X334" s="10"/>
      <c r="Y334" s="10"/>
      <c r="Z334" s="10"/>
      <c r="AA334" s="10"/>
      <c r="AB334" s="10"/>
      <c r="AC334" s="10"/>
      <c r="AD334" s="10"/>
      <c r="AE334" s="10"/>
      <c r="AF334" s="10"/>
      <c r="AG334" s="10"/>
      <c r="AH334" s="10"/>
      <c r="AI334" s="10"/>
      <c r="AJ334" s="10"/>
      <c r="AK334" s="10"/>
      <c r="AL334" s="10"/>
      <c r="AM334" s="10"/>
      <c r="AN334" s="10"/>
    </row>
    <row r="335" spans="1:40" ht="26.25" customHeight="1" x14ac:dyDescent="0.25">
      <c r="A335" s="10"/>
      <c r="B335" s="10"/>
      <c r="C335" s="10"/>
      <c r="E335" s="10"/>
      <c r="F335" s="10"/>
      <c r="H335" s="10"/>
      <c r="I335" s="10"/>
      <c r="L335" s="10"/>
      <c r="O335" s="10"/>
      <c r="T335" s="10"/>
      <c r="U335" s="10"/>
      <c r="V335" s="10"/>
      <c r="W335" s="10"/>
      <c r="X335" s="10"/>
      <c r="Y335" s="10"/>
      <c r="Z335" s="10"/>
      <c r="AA335" s="10"/>
      <c r="AB335" s="10"/>
      <c r="AC335" s="10"/>
      <c r="AD335" s="10"/>
      <c r="AE335" s="10"/>
      <c r="AF335" s="10"/>
      <c r="AG335" s="10"/>
      <c r="AH335" s="10"/>
      <c r="AI335" s="10"/>
      <c r="AJ335" s="10"/>
      <c r="AK335" s="10"/>
      <c r="AL335" s="10"/>
      <c r="AM335" s="10"/>
      <c r="AN335" s="10"/>
    </row>
    <row r="336" spans="1:40" ht="26.25" customHeight="1" x14ac:dyDescent="0.25">
      <c r="A336" s="10"/>
      <c r="B336" s="10"/>
      <c r="C336" s="10"/>
      <c r="E336" s="10"/>
      <c r="F336" s="10"/>
      <c r="H336" s="10"/>
      <c r="I336" s="10"/>
      <c r="L336" s="10"/>
      <c r="O336" s="10"/>
      <c r="T336" s="10"/>
      <c r="U336" s="10"/>
      <c r="V336" s="10"/>
      <c r="W336" s="10"/>
      <c r="X336" s="10"/>
      <c r="Y336" s="10"/>
      <c r="Z336" s="10"/>
      <c r="AA336" s="10"/>
      <c r="AB336" s="10"/>
      <c r="AC336" s="10"/>
      <c r="AD336" s="10"/>
      <c r="AE336" s="10"/>
      <c r="AF336" s="10"/>
      <c r="AG336" s="10"/>
      <c r="AH336" s="10"/>
      <c r="AI336" s="10"/>
      <c r="AJ336" s="10"/>
      <c r="AK336" s="10"/>
      <c r="AL336" s="10"/>
      <c r="AM336" s="10"/>
      <c r="AN336" s="10"/>
    </row>
    <row r="337" spans="1:40" ht="26.25" customHeight="1" x14ac:dyDescent="0.25">
      <c r="A337" s="10"/>
      <c r="B337" s="10"/>
      <c r="C337" s="10"/>
      <c r="E337" s="10"/>
      <c r="F337" s="10"/>
      <c r="H337" s="10"/>
      <c r="I337" s="10"/>
      <c r="L337" s="10"/>
      <c r="O337" s="10"/>
      <c r="T337" s="10"/>
      <c r="U337" s="10"/>
      <c r="V337" s="10"/>
      <c r="W337" s="10"/>
      <c r="X337" s="10"/>
      <c r="Y337" s="10"/>
      <c r="Z337" s="10"/>
      <c r="AA337" s="10"/>
      <c r="AB337" s="10"/>
      <c r="AC337" s="10"/>
      <c r="AD337" s="10"/>
      <c r="AE337" s="10"/>
      <c r="AF337" s="10"/>
      <c r="AG337" s="10"/>
      <c r="AH337" s="10"/>
      <c r="AI337" s="10"/>
      <c r="AJ337" s="10"/>
      <c r="AK337" s="10"/>
      <c r="AL337" s="10"/>
      <c r="AM337" s="10"/>
      <c r="AN337" s="10"/>
    </row>
    <row r="338" spans="1:40" ht="26.25" customHeight="1" x14ac:dyDescent="0.25">
      <c r="A338" s="10"/>
      <c r="B338" s="10"/>
      <c r="C338" s="10"/>
      <c r="E338" s="10"/>
      <c r="F338" s="10"/>
      <c r="H338" s="10"/>
      <c r="I338" s="10"/>
      <c r="L338" s="10"/>
      <c r="O338" s="10"/>
      <c r="T338" s="10"/>
      <c r="U338" s="10"/>
      <c r="V338" s="10"/>
      <c r="W338" s="10"/>
      <c r="X338" s="10"/>
      <c r="Y338" s="10"/>
      <c r="Z338" s="10"/>
      <c r="AA338" s="10"/>
      <c r="AB338" s="10"/>
      <c r="AC338" s="10"/>
      <c r="AD338" s="10"/>
      <c r="AE338" s="10"/>
      <c r="AF338" s="10"/>
      <c r="AG338" s="10"/>
      <c r="AH338" s="10"/>
      <c r="AI338" s="10"/>
      <c r="AJ338" s="10"/>
      <c r="AK338" s="10"/>
      <c r="AL338" s="10"/>
      <c r="AM338" s="10"/>
      <c r="AN338" s="10"/>
    </row>
    <row r="339" spans="1:40" ht="26.25" customHeight="1" x14ac:dyDescent="0.25">
      <c r="A339" s="10"/>
      <c r="B339" s="10"/>
      <c r="C339" s="10"/>
      <c r="E339" s="10"/>
      <c r="F339" s="10"/>
      <c r="H339" s="10"/>
      <c r="I339" s="10"/>
      <c r="L339" s="10"/>
      <c r="O339" s="10"/>
      <c r="T339" s="10"/>
      <c r="U339" s="10"/>
      <c r="V339" s="10"/>
      <c r="W339" s="10"/>
      <c r="X339" s="10"/>
      <c r="Y339" s="10"/>
      <c r="Z339" s="10"/>
      <c r="AA339" s="10"/>
      <c r="AB339" s="10"/>
      <c r="AC339" s="10"/>
      <c r="AD339" s="10"/>
      <c r="AE339" s="10"/>
      <c r="AF339" s="10"/>
      <c r="AG339" s="10"/>
      <c r="AH339" s="10"/>
      <c r="AI339" s="10"/>
      <c r="AJ339" s="10"/>
      <c r="AK339" s="10"/>
      <c r="AL339" s="10"/>
      <c r="AM339" s="10"/>
      <c r="AN339" s="10"/>
    </row>
    <row r="340" spans="1:40" ht="26.25" customHeight="1" x14ac:dyDescent="0.25">
      <c r="A340" s="10"/>
      <c r="B340" s="10"/>
      <c r="C340" s="10"/>
      <c r="E340" s="10"/>
      <c r="F340" s="10"/>
      <c r="H340" s="10"/>
      <c r="I340" s="10"/>
      <c r="L340" s="10"/>
      <c r="O340" s="10"/>
      <c r="T340" s="10"/>
      <c r="U340" s="10"/>
      <c r="V340" s="10"/>
      <c r="W340" s="10"/>
      <c r="X340" s="10"/>
      <c r="Y340" s="10"/>
      <c r="Z340" s="10"/>
      <c r="AA340" s="10"/>
      <c r="AB340" s="10"/>
      <c r="AC340" s="10"/>
      <c r="AD340" s="10"/>
      <c r="AE340" s="10"/>
      <c r="AF340" s="10"/>
      <c r="AG340" s="10"/>
      <c r="AH340" s="10"/>
      <c r="AI340" s="10"/>
      <c r="AJ340" s="10"/>
      <c r="AK340" s="10"/>
      <c r="AL340" s="10"/>
      <c r="AM340" s="10"/>
      <c r="AN340" s="10"/>
    </row>
    <row r="341" spans="1:40" ht="26.25" customHeight="1" x14ac:dyDescent="0.25">
      <c r="A341" s="10"/>
      <c r="B341" s="10"/>
      <c r="C341" s="10"/>
      <c r="E341" s="10"/>
      <c r="F341" s="10"/>
      <c r="H341" s="10"/>
      <c r="I341" s="10"/>
      <c r="L341" s="10"/>
      <c r="O341" s="10"/>
      <c r="T341" s="10"/>
      <c r="U341" s="10"/>
      <c r="V341" s="10"/>
      <c r="W341" s="10"/>
      <c r="X341" s="10"/>
      <c r="Y341" s="10"/>
      <c r="Z341" s="10"/>
      <c r="AA341" s="10"/>
      <c r="AB341" s="10"/>
      <c r="AC341" s="10"/>
      <c r="AD341" s="10"/>
      <c r="AE341" s="10"/>
      <c r="AF341" s="10"/>
      <c r="AG341" s="10"/>
      <c r="AH341" s="10"/>
      <c r="AI341" s="10"/>
      <c r="AJ341" s="10"/>
      <c r="AK341" s="10"/>
      <c r="AL341" s="10"/>
      <c r="AM341" s="10"/>
      <c r="AN341" s="10"/>
    </row>
    <row r="342" spans="1:40" ht="26.25" customHeight="1" x14ac:dyDescent="0.25">
      <c r="A342" s="10"/>
      <c r="B342" s="10"/>
      <c r="C342" s="10"/>
      <c r="E342" s="10"/>
      <c r="F342" s="10"/>
      <c r="H342" s="10"/>
      <c r="I342" s="10"/>
      <c r="L342" s="10"/>
      <c r="O342" s="10"/>
      <c r="T342" s="10"/>
      <c r="U342" s="10"/>
      <c r="V342" s="10"/>
      <c r="W342" s="10"/>
      <c r="X342" s="10"/>
      <c r="Y342" s="10"/>
      <c r="Z342" s="10"/>
      <c r="AA342" s="10"/>
      <c r="AB342" s="10"/>
      <c r="AC342" s="10"/>
      <c r="AD342" s="10"/>
      <c r="AE342" s="10"/>
      <c r="AF342" s="10"/>
      <c r="AG342" s="10"/>
      <c r="AH342" s="10"/>
      <c r="AI342" s="10"/>
      <c r="AJ342" s="10"/>
      <c r="AK342" s="10"/>
      <c r="AL342" s="10"/>
      <c r="AM342" s="10"/>
      <c r="AN342" s="10"/>
    </row>
    <row r="343" spans="1:40" ht="26.25" customHeight="1" x14ac:dyDescent="0.25">
      <c r="A343" s="10"/>
      <c r="B343" s="10"/>
      <c r="C343" s="10"/>
      <c r="E343" s="10"/>
      <c r="F343" s="10"/>
      <c r="H343" s="10"/>
      <c r="I343" s="10"/>
      <c r="L343" s="10"/>
      <c r="O343" s="10"/>
      <c r="T343" s="10"/>
      <c r="U343" s="10"/>
      <c r="V343" s="10"/>
      <c r="W343" s="10"/>
      <c r="X343" s="10"/>
      <c r="Y343" s="10"/>
      <c r="Z343" s="10"/>
      <c r="AA343" s="10"/>
      <c r="AB343" s="10"/>
      <c r="AC343" s="10"/>
      <c r="AD343" s="10"/>
      <c r="AE343" s="10"/>
      <c r="AF343" s="10"/>
      <c r="AG343" s="10"/>
      <c r="AH343" s="10"/>
      <c r="AI343" s="10"/>
      <c r="AJ343" s="10"/>
      <c r="AK343" s="10"/>
      <c r="AL343" s="10"/>
      <c r="AM343" s="10"/>
      <c r="AN343" s="10"/>
    </row>
    <row r="344" spans="1:40" ht="26.25" customHeight="1" x14ac:dyDescent="0.25">
      <c r="A344" s="10"/>
      <c r="B344" s="10"/>
      <c r="C344" s="10"/>
      <c r="E344" s="10"/>
      <c r="F344" s="10"/>
      <c r="H344" s="10"/>
      <c r="I344" s="10"/>
      <c r="L344" s="10"/>
      <c r="O344" s="10"/>
      <c r="T344" s="10"/>
      <c r="U344" s="10"/>
      <c r="V344" s="10"/>
      <c r="W344" s="10"/>
      <c r="X344" s="10"/>
      <c r="Y344" s="10"/>
      <c r="Z344" s="10"/>
      <c r="AA344" s="10"/>
      <c r="AB344" s="10"/>
      <c r="AC344" s="10"/>
      <c r="AD344" s="10"/>
      <c r="AE344" s="10"/>
      <c r="AF344" s="10"/>
      <c r="AG344" s="10"/>
      <c r="AH344" s="10"/>
      <c r="AI344" s="10"/>
      <c r="AJ344" s="10"/>
      <c r="AK344" s="10"/>
      <c r="AL344" s="10"/>
      <c r="AM344" s="10"/>
      <c r="AN344" s="10"/>
    </row>
    <row r="345" spans="1:40" ht="26.25" customHeight="1" x14ac:dyDescent="0.25">
      <c r="A345" s="10"/>
      <c r="B345" s="10"/>
      <c r="C345" s="10"/>
      <c r="E345" s="10"/>
      <c r="F345" s="10"/>
      <c r="H345" s="10"/>
      <c r="I345" s="10"/>
      <c r="L345" s="10"/>
      <c r="O345" s="10"/>
      <c r="T345" s="10"/>
      <c r="U345" s="10"/>
      <c r="V345" s="10"/>
      <c r="W345" s="10"/>
      <c r="X345" s="10"/>
      <c r="Y345" s="10"/>
      <c r="Z345" s="10"/>
      <c r="AA345" s="10"/>
      <c r="AB345" s="10"/>
      <c r="AC345" s="10"/>
      <c r="AD345" s="10"/>
      <c r="AE345" s="10"/>
      <c r="AF345" s="10"/>
      <c r="AG345" s="10"/>
      <c r="AH345" s="10"/>
      <c r="AI345" s="10"/>
      <c r="AJ345" s="10"/>
      <c r="AK345" s="10"/>
      <c r="AL345" s="10"/>
      <c r="AM345" s="10"/>
      <c r="AN345" s="10"/>
    </row>
    <row r="346" spans="1:40" ht="26.25" customHeight="1" x14ac:dyDescent="0.25">
      <c r="A346" s="10"/>
      <c r="B346" s="10"/>
      <c r="C346" s="10"/>
      <c r="E346" s="10"/>
      <c r="F346" s="10"/>
      <c r="H346" s="10"/>
      <c r="I346" s="10"/>
      <c r="L346" s="10"/>
      <c r="O346" s="10"/>
      <c r="T346" s="10"/>
      <c r="U346" s="10"/>
      <c r="V346" s="10"/>
      <c r="W346" s="10"/>
      <c r="X346" s="10"/>
      <c r="Y346" s="10"/>
      <c r="Z346" s="10"/>
      <c r="AA346" s="10"/>
      <c r="AB346" s="10"/>
      <c r="AC346" s="10"/>
      <c r="AD346" s="10"/>
      <c r="AE346" s="10"/>
      <c r="AF346" s="10"/>
      <c r="AG346" s="10"/>
      <c r="AH346" s="10"/>
      <c r="AI346" s="10"/>
      <c r="AJ346" s="10"/>
      <c r="AK346" s="10"/>
      <c r="AL346" s="10"/>
      <c r="AM346" s="10"/>
      <c r="AN346" s="10"/>
    </row>
    <row r="347" spans="1:40" ht="26.25" customHeight="1" x14ac:dyDescent="0.25">
      <c r="A347" s="10"/>
      <c r="B347" s="10"/>
      <c r="C347" s="10"/>
      <c r="E347" s="10"/>
      <c r="F347" s="10"/>
      <c r="H347" s="10"/>
      <c r="I347" s="10"/>
      <c r="L347" s="10"/>
      <c r="O347" s="10"/>
      <c r="T347" s="10"/>
      <c r="U347" s="10"/>
      <c r="V347" s="10"/>
      <c r="W347" s="10"/>
      <c r="X347" s="10"/>
      <c r="Y347" s="10"/>
      <c r="Z347" s="10"/>
      <c r="AA347" s="10"/>
      <c r="AB347" s="10"/>
      <c r="AC347" s="10"/>
      <c r="AD347" s="10"/>
      <c r="AE347" s="10"/>
      <c r="AF347" s="10"/>
      <c r="AG347" s="10"/>
      <c r="AH347" s="10"/>
      <c r="AI347" s="10"/>
      <c r="AJ347" s="10"/>
      <c r="AK347" s="10"/>
      <c r="AL347" s="10"/>
      <c r="AM347" s="10"/>
      <c r="AN347" s="10"/>
    </row>
  </sheetData>
  <sheetCalcPr fullCalcOnLoad="1"/>
  <sheetProtection password="A7DB" sheet="1" selectLockedCells="1"/>
  <protectedRanges>
    <protectedRange sqref="O1:O3 I1 R8:R311 P8:P311 J8:K311 B8:B311 D8:D311 G8:G311" name="N Bedarf Ackerbau"/>
    <protectedRange sqref="C8:C311" name="N Bedarf Ackerbau_1"/>
  </protectedRanges>
  <mergeCells count="37">
    <mergeCell ref="X6:Z6"/>
    <mergeCell ref="O6:O7"/>
    <mergeCell ref="P6:P7"/>
    <mergeCell ref="Q6:Q7"/>
    <mergeCell ref="S6:S7"/>
    <mergeCell ref="T6:U6"/>
    <mergeCell ref="V6:W6"/>
    <mergeCell ref="P4:R4"/>
    <mergeCell ref="T1:W1"/>
    <mergeCell ref="A6:A7"/>
    <mergeCell ref="B6:B7"/>
    <mergeCell ref="D6:D7"/>
    <mergeCell ref="I6:I7"/>
    <mergeCell ref="K6:K7"/>
    <mergeCell ref="L6:L7"/>
    <mergeCell ref="B4:D4"/>
    <mergeCell ref="E1:G1"/>
    <mergeCell ref="T4:W4"/>
    <mergeCell ref="X3:Y3"/>
    <mergeCell ref="X4:Y4"/>
    <mergeCell ref="I1:J1"/>
    <mergeCell ref="R6:R7"/>
    <mergeCell ref="X1:Y1"/>
    <mergeCell ref="X2:Y2"/>
    <mergeCell ref="P1:R1"/>
    <mergeCell ref="P2:R2"/>
    <mergeCell ref="P3:R3"/>
    <mergeCell ref="E3:J3"/>
    <mergeCell ref="E4:J4"/>
    <mergeCell ref="Z1:AE1"/>
    <mergeCell ref="Z2:AE2"/>
    <mergeCell ref="AA3:AE3"/>
    <mergeCell ref="AD6:AE6"/>
    <mergeCell ref="AA5:AE5"/>
    <mergeCell ref="AB6:AC6"/>
    <mergeCell ref="V5:Z5"/>
    <mergeCell ref="T3:W3"/>
  </mergeCells>
  <dataValidations disablePrompts="1" count="4">
    <dataValidation type="list" allowBlank="1" sqref="R8:R311">
      <formula1>Vorfrucht</formula1>
    </dataValidation>
    <dataValidation type="list" allowBlank="1" sqref="P8:P311">
      <formula1>Zwischenfrucht</formula1>
    </dataValidation>
    <dataValidation type="list" allowBlank="1" sqref="K8:K311">
      <formula1>Humus</formula1>
    </dataValidation>
    <dataValidation type="list" allowBlank="1" showErrorMessage="1" error="Nur Werte aus der Auswahlliste zulässig!" sqref="D8:D311">
      <formula1>Kulturen</formula1>
    </dataValidation>
  </dataValidations>
  <pageMargins left="0.51181102362204722" right="0.51181102362204722" top="0.98425196850393704" bottom="0.55118110236220474" header="0.31496062992125984" footer="0.31496062992125984"/>
  <pageSetup paperSize="9" scale="48" orientation="landscape" horizontalDpi="1200" verticalDpi="1200" r:id="rId1"/>
  <headerFooter>
    <oddHeader>&amp;C&amp;G&amp;R&amp;G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K311"/>
  <sheetViews>
    <sheetView zoomScale="60" zoomScaleNormal="6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RowHeight="15" x14ac:dyDescent="0.25"/>
  <cols>
    <col min="1" max="1" width="5.28515625" style="140" customWidth="1"/>
    <col min="2" max="2" width="23.85546875" style="15" customWidth="1"/>
    <col min="3" max="3" width="10.5703125" style="10" customWidth="1"/>
    <col min="4" max="4" width="29.140625" style="15" customWidth="1"/>
    <col min="5" max="5" width="8.140625" style="140" customWidth="1"/>
    <col min="6" max="6" width="7.140625" style="140" customWidth="1"/>
    <col min="7" max="7" width="11.7109375" style="10" hidden="1" customWidth="1"/>
    <col min="8" max="8" width="11.7109375" style="15" customWidth="1"/>
    <col min="9" max="9" width="13.42578125" style="10" customWidth="1"/>
    <col min="10" max="10" width="11.140625" style="140" hidden="1" customWidth="1"/>
    <col min="11" max="11" width="20.85546875" style="10" customWidth="1"/>
    <col min="12" max="12" width="5.85546875" style="140" hidden="1" customWidth="1"/>
    <col min="13" max="13" width="11.42578125" style="10" customWidth="1"/>
    <col min="14" max="14" width="21.85546875" style="10" customWidth="1"/>
    <col min="15" max="15" width="5.85546875" style="10" hidden="1" customWidth="1"/>
    <col min="16" max="16" width="22" style="10" customWidth="1"/>
    <col min="17" max="17" width="5.7109375" style="140" hidden="1" customWidth="1"/>
    <col min="18" max="18" width="8.28515625" style="145" bestFit="1" customWidth="1"/>
    <col min="19" max="19" width="26" style="146" customWidth="1"/>
    <col min="20" max="20" width="7.28515625" style="146" customWidth="1"/>
    <col min="21" max="21" width="12.140625" style="146" customWidth="1"/>
    <col min="22" max="22" width="8.140625" style="146" customWidth="1"/>
    <col min="23" max="23" width="12.140625" style="146" customWidth="1"/>
    <col min="24" max="24" width="13.5703125" style="146" customWidth="1"/>
    <col min="25" max="25" width="2.42578125" style="140" customWidth="1"/>
    <col min="26" max="26" width="88.7109375" style="115" customWidth="1"/>
    <col min="27" max="37" width="11.42578125" style="101"/>
    <col min="38" max="16384" width="11.42578125" style="10"/>
  </cols>
  <sheetData>
    <row r="1" spans="1:37" ht="27.95" customHeight="1" x14ac:dyDescent="0.25">
      <c r="A1" s="17"/>
      <c r="B1" s="36" t="s">
        <v>76</v>
      </c>
      <c r="D1" s="34"/>
      <c r="E1" s="511" t="s">
        <v>77</v>
      </c>
      <c r="F1" s="511"/>
      <c r="G1" s="511"/>
      <c r="H1" s="905">
        <f ca="1">YEAR(TODAY())</f>
        <v>2022</v>
      </c>
      <c r="I1" s="905"/>
      <c r="J1" s="513"/>
      <c r="K1" s="26"/>
      <c r="L1" s="26"/>
      <c r="M1" s="18"/>
      <c r="N1" s="295" t="s">
        <v>78</v>
      </c>
      <c r="O1" s="843"/>
      <c r="P1" s="843"/>
      <c r="Q1" s="900" t="s">
        <v>875</v>
      </c>
      <c r="R1" s="900"/>
      <c r="S1" s="900"/>
      <c r="T1" s="887">
        <f>SUM(C8:C310)</f>
        <v>0</v>
      </c>
      <c r="U1" s="887"/>
      <c r="V1" s="882" t="s">
        <v>727</v>
      </c>
      <c r="W1" s="882"/>
      <c r="X1" s="882"/>
    </row>
    <row r="2" spans="1:37" ht="22.9" customHeight="1" x14ac:dyDescent="0.2">
      <c r="A2" s="17"/>
      <c r="B2" s="289" t="str">
        <f ca="1">"$A$1:$X$"&amp;COUNTA(H:H)+7</f>
        <v>$A$1:$X$12</v>
      </c>
      <c r="C2" s="35"/>
      <c r="D2" s="34"/>
      <c r="E2" s="39"/>
      <c r="F2" s="23"/>
      <c r="I2" s="23"/>
      <c r="J2" s="271"/>
      <c r="K2" s="26"/>
      <c r="L2" s="26"/>
      <c r="M2" s="22"/>
      <c r="N2" s="293" t="s">
        <v>79</v>
      </c>
      <c r="O2" s="825"/>
      <c r="P2" s="825"/>
      <c r="Q2" s="293" t="s">
        <v>353</v>
      </c>
      <c r="R2" s="907" t="s">
        <v>1030</v>
      </c>
      <c r="S2" s="908"/>
      <c r="T2" s="877">
        <f>SUM(U8:U310)</f>
        <v>0</v>
      </c>
      <c r="U2" s="877"/>
      <c r="V2" s="877">
        <f>SUM(W8:W310,'N-Bedarf-SK §13a'!AJ8:AJ310,'N-Bedarf AL §13a'!Y8:Y310)</f>
        <v>0</v>
      </c>
      <c r="W2" s="877"/>
      <c r="X2" s="877"/>
    </row>
    <row r="3" spans="1:37" ht="22.9" customHeight="1" x14ac:dyDescent="0.25">
      <c r="A3" s="17"/>
      <c r="B3" s="36" t="s">
        <v>42</v>
      </c>
      <c r="C3" s="35"/>
      <c r="D3" s="37"/>
      <c r="E3" s="40"/>
      <c r="F3" s="24"/>
      <c r="H3" s="844" t="s">
        <v>15</v>
      </c>
      <c r="I3" s="844"/>
      <c r="J3" s="844"/>
      <c r="K3" s="26"/>
      <c r="L3" s="26"/>
      <c r="M3" s="22"/>
      <c r="N3" s="293" t="s">
        <v>80</v>
      </c>
      <c r="O3" s="824">
        <f ca="1">TODAY()</f>
        <v>44596</v>
      </c>
      <c r="P3" s="825"/>
      <c r="Q3" s="837" t="s">
        <v>873</v>
      </c>
      <c r="R3" s="837"/>
      <c r="S3" s="837"/>
      <c r="T3" s="909">
        <f>SUM(U8:U310,'N-Bedarf-SK §13a'!AH8:AH310,'N-Bedarf AL §13a'!W8:W310)</f>
        <v>0</v>
      </c>
      <c r="U3" s="909"/>
      <c r="V3" s="319" t="s">
        <v>701</v>
      </c>
      <c r="W3" s="906" t="str">
        <f>IF(V2="","",IF(V2&gt;T3,"Achtung: N-Überhang!",""))</f>
        <v/>
      </c>
      <c r="X3" s="906"/>
    </row>
    <row r="4" spans="1:37" ht="22.9" customHeight="1" x14ac:dyDescent="0.25">
      <c r="A4" s="17"/>
      <c r="B4" s="512" t="s">
        <v>707</v>
      </c>
      <c r="C4" s="512"/>
      <c r="D4" s="512"/>
      <c r="E4" s="25"/>
      <c r="F4" s="25"/>
      <c r="H4" s="845" t="s">
        <v>16</v>
      </c>
      <c r="I4" s="845"/>
      <c r="J4" s="845"/>
      <c r="K4" s="26"/>
      <c r="L4" s="26"/>
      <c r="M4" s="25"/>
      <c r="N4" s="296" t="s">
        <v>362</v>
      </c>
      <c r="O4" s="296"/>
      <c r="P4" s="431" t="str">
        <f>Hinweise!E3</f>
        <v>4.0</v>
      </c>
      <c r="Q4" s="104"/>
      <c r="R4" s="104"/>
      <c r="S4" s="104"/>
      <c r="T4" s="104"/>
      <c r="U4" s="104"/>
      <c r="V4" s="104"/>
      <c r="W4" s="104"/>
      <c r="X4" s="104"/>
    </row>
    <row r="5" spans="1:37" ht="32.450000000000003" customHeight="1" x14ac:dyDescent="0.25">
      <c r="A5" s="17"/>
      <c r="B5" s="43"/>
      <c r="C5" s="43"/>
      <c r="D5" s="43"/>
      <c r="E5" s="43"/>
      <c r="F5" s="43"/>
      <c r="G5" s="43"/>
      <c r="H5" s="21"/>
      <c r="I5" s="17"/>
      <c r="J5" s="17"/>
      <c r="K5" s="43"/>
      <c r="L5" s="43"/>
      <c r="M5" s="43"/>
      <c r="N5" s="43"/>
      <c r="O5" s="43"/>
      <c r="P5" s="43"/>
      <c r="Q5" s="43"/>
      <c r="R5" s="43"/>
      <c r="S5" s="92"/>
      <c r="T5" s="851" t="s">
        <v>722</v>
      </c>
      <c r="U5" s="851"/>
      <c r="V5" s="851"/>
      <c r="W5" s="851"/>
      <c r="X5" s="851"/>
      <c r="Y5" s="196"/>
      <c r="Z5" s="116"/>
    </row>
    <row r="6" spans="1:37" ht="72" customHeight="1" x14ac:dyDescent="0.25">
      <c r="A6" s="837" t="s">
        <v>54</v>
      </c>
      <c r="B6" s="837" t="s">
        <v>833</v>
      </c>
      <c r="C6" s="837" t="s">
        <v>48</v>
      </c>
      <c r="D6" s="837" t="s">
        <v>83</v>
      </c>
      <c r="E6" s="44" t="s">
        <v>1038</v>
      </c>
      <c r="F6" s="44" t="s">
        <v>1039</v>
      </c>
      <c r="G6" s="44" t="s">
        <v>303</v>
      </c>
      <c r="H6" s="315" t="s">
        <v>703</v>
      </c>
      <c r="I6" s="315" t="s">
        <v>1040</v>
      </c>
      <c r="J6" s="44" t="s">
        <v>106</v>
      </c>
      <c r="K6" s="831" t="s">
        <v>85</v>
      </c>
      <c r="L6" s="840" t="s">
        <v>30</v>
      </c>
      <c r="M6" s="306" t="s">
        <v>87</v>
      </c>
      <c r="N6" s="270" t="s">
        <v>726</v>
      </c>
      <c r="O6" s="838" t="s">
        <v>30</v>
      </c>
      <c r="P6" s="270" t="s">
        <v>278</v>
      </c>
      <c r="Q6" s="838" t="s">
        <v>30</v>
      </c>
      <c r="R6" s="829" t="s">
        <v>804</v>
      </c>
      <c r="S6" s="830"/>
      <c r="T6" s="829" t="s">
        <v>719</v>
      </c>
      <c r="U6" s="830"/>
      <c r="V6" s="837" t="s">
        <v>725</v>
      </c>
      <c r="W6" s="837"/>
      <c r="X6" s="837"/>
      <c r="Y6" s="199"/>
      <c r="Z6" s="116"/>
    </row>
    <row r="7" spans="1:37" s="13" customFormat="1" ht="24" customHeight="1" x14ac:dyDescent="0.25">
      <c r="A7" s="837"/>
      <c r="B7" s="837"/>
      <c r="C7" s="837"/>
      <c r="D7" s="837"/>
      <c r="E7" s="309" t="s">
        <v>20</v>
      </c>
      <c r="F7" s="313" t="s">
        <v>7</v>
      </c>
      <c r="G7" s="309" t="s">
        <v>0</v>
      </c>
      <c r="H7" s="267" t="s">
        <v>20</v>
      </c>
      <c r="I7" s="268" t="s">
        <v>84</v>
      </c>
      <c r="J7" s="309" t="s">
        <v>0</v>
      </c>
      <c r="K7" s="832"/>
      <c r="L7" s="841"/>
      <c r="M7" s="267" t="s">
        <v>0</v>
      </c>
      <c r="N7" s="80" t="s">
        <v>276</v>
      </c>
      <c r="O7" s="839"/>
      <c r="P7" s="80" t="s">
        <v>277</v>
      </c>
      <c r="Q7" s="839"/>
      <c r="R7" s="278" t="s">
        <v>49</v>
      </c>
      <c r="S7" s="48" t="s">
        <v>805</v>
      </c>
      <c r="T7" s="278" t="s">
        <v>49</v>
      </c>
      <c r="U7" s="48" t="s">
        <v>805</v>
      </c>
      <c r="V7" s="278" t="s">
        <v>49</v>
      </c>
      <c r="W7" s="48" t="s">
        <v>805</v>
      </c>
      <c r="X7" s="48" t="s">
        <v>401</v>
      </c>
      <c r="Y7" s="197"/>
      <c r="Z7" s="117"/>
      <c r="AA7" s="102"/>
      <c r="AB7" s="102"/>
      <c r="AC7" s="102"/>
      <c r="AD7" s="102"/>
      <c r="AE7" s="102"/>
      <c r="AF7" s="102"/>
      <c r="AG7" s="102"/>
      <c r="AH7" s="102"/>
      <c r="AI7" s="102"/>
      <c r="AJ7" s="102"/>
      <c r="AK7" s="102"/>
    </row>
    <row r="8" spans="1:37" ht="31.9" customHeight="1" x14ac:dyDescent="0.25">
      <c r="A8" s="74">
        <v>1</v>
      </c>
      <c r="B8" s="76"/>
      <c r="C8" s="1"/>
      <c r="D8" s="89"/>
      <c r="E8" s="310" t="str">
        <f t="shared" ref="E8:E71" si="0">IF(OR(D8="",D8="keine"),"",VLOOKUP(D8,NSollG,2,FALSE))</f>
        <v/>
      </c>
      <c r="F8" s="310" t="str">
        <f t="shared" ref="F8:F71" si="1">IF(OR(D8="",D8="keine"),"",VLOOKUP(D8,NSollG,3,FALSE))</f>
        <v/>
      </c>
      <c r="G8" s="27" t="str">
        <f t="shared" ref="G8:G71" si="2">IF(OR(D8="",D8="keine"),"",VLOOKUP(D8,NSollG,4,FALSE))</f>
        <v/>
      </c>
      <c r="H8" s="1"/>
      <c r="I8" s="1"/>
      <c r="J8" s="312" t="str">
        <f t="shared" ref="J8:J71" si="3">IF(OR(D8="",D8="keine",H8="",I8=""),"",G8-((E8-H8)*VLOOKUP(D8,NSollG,5,FALSE)+(F8-I8)*VLOOKUP(D8,NSollG,6,FALSE)))</f>
        <v/>
      </c>
      <c r="K8" s="88"/>
      <c r="L8" s="46" t="str">
        <f t="shared" ref="L8:L71" si="4">IF(K8="","",VLOOKUP(K8,NSollHumusG,2,FALSE))</f>
        <v/>
      </c>
      <c r="M8" s="3"/>
      <c r="N8" s="79" t="s">
        <v>274</v>
      </c>
      <c r="O8" s="46">
        <f t="shared" ref="O8:O71" si="5">IF(N8="","",VLOOKUP(N8,NSollLegGL,2,FALSE))</f>
        <v>0</v>
      </c>
      <c r="P8" s="79" t="s">
        <v>274</v>
      </c>
      <c r="Q8" s="46">
        <f t="shared" ref="Q8:Q71" si="6">VLOOKUP(P8,NSollLegAF,2,FALSE)</f>
        <v>0</v>
      </c>
      <c r="R8" s="47" t="str">
        <f t="shared" ref="R8:R71" si="7">IF(OR(D8="",D8="keine",H8="",I8="",K8=""),"",IF(AND(O8&gt;0,Q8&gt;0),"",IF((J8-L8-M8-O8-Q8)&lt;0,0,(J8-L8-M8-O8-Q8))))</f>
        <v/>
      </c>
      <c r="S8" s="47" t="str">
        <f t="shared" ref="S8:S71" si="8">IF(OR(D8="",D8="keine",R8=""),"",IF(R8&lt;0,0,R8*C8))</f>
        <v/>
      </c>
      <c r="T8" s="47" t="str">
        <f t="shared" ref="T8:T71" si="9">IF(OR(D8="",D8="keine",H8="",I8="",K8=""),"",IF(AND(O8&gt;0,Q8&gt;0),"",IF((J8-L8-M8-O8-Q8)&lt;0,0,((J8-L8-M8-O8-Q8)*0.8))))</f>
        <v/>
      </c>
      <c r="U8" s="47" t="str">
        <f t="shared" ref="U8:U71" si="10">IF(OR(D8="",D8="keine",R8=""),"",IF(R8&lt;0,0,(R8*C8)*0.8))</f>
        <v/>
      </c>
      <c r="V8" s="288"/>
      <c r="W8" s="47" t="str">
        <f t="shared" ref="W8:W71" si="11">IF(V8="","",V8*C8)</f>
        <v/>
      </c>
      <c r="X8" s="283" t="str">
        <f>IF(V8="","",IF(V8&gt;R8,"Achtung: N-Überhang!",""))</f>
        <v/>
      </c>
      <c r="Y8" s="199"/>
      <c r="Z8" s="118" t="str">
        <f t="shared" ref="Z8:Z29" si="12">IF(AND(O8&gt;0,Q8&gt;0),"Auswahl NUR bei Grünland ODER Ackerfutter zulässig!","")</f>
        <v/>
      </c>
    </row>
    <row r="9" spans="1:37" ht="31.9" customHeight="1" x14ac:dyDescent="0.25">
      <c r="A9" s="74">
        <v>2</v>
      </c>
      <c r="B9" s="76"/>
      <c r="C9" s="1"/>
      <c r="D9" s="89"/>
      <c r="E9" s="310" t="str">
        <f t="shared" si="0"/>
        <v/>
      </c>
      <c r="F9" s="310" t="str">
        <f t="shared" si="1"/>
        <v/>
      </c>
      <c r="G9" s="27" t="str">
        <f t="shared" si="2"/>
        <v/>
      </c>
      <c r="H9" s="1"/>
      <c r="I9" s="1"/>
      <c r="J9" s="312" t="str">
        <f t="shared" si="3"/>
        <v/>
      </c>
      <c r="K9" s="88"/>
      <c r="L9" s="46" t="str">
        <f t="shared" si="4"/>
        <v/>
      </c>
      <c r="M9" s="3"/>
      <c r="N9" s="79" t="s">
        <v>274</v>
      </c>
      <c r="O9" s="46">
        <f t="shared" si="5"/>
        <v>0</v>
      </c>
      <c r="P9" s="79" t="s">
        <v>274</v>
      </c>
      <c r="Q9" s="46">
        <f t="shared" si="6"/>
        <v>0</v>
      </c>
      <c r="R9" s="47" t="str">
        <f t="shared" si="7"/>
        <v/>
      </c>
      <c r="S9" s="47" t="str">
        <f t="shared" si="8"/>
        <v/>
      </c>
      <c r="T9" s="47" t="str">
        <f t="shared" si="9"/>
        <v/>
      </c>
      <c r="U9" s="47" t="str">
        <f t="shared" si="10"/>
        <v/>
      </c>
      <c r="V9" s="288"/>
      <c r="W9" s="47" t="str">
        <f t="shared" si="11"/>
        <v/>
      </c>
      <c r="X9" s="283" t="str">
        <f>IF(V9="","",IF(V9&gt;R9,"Achtung: N-Überhang!",""))</f>
        <v/>
      </c>
      <c r="Y9" s="199"/>
      <c r="Z9" s="118" t="str">
        <f t="shared" si="12"/>
        <v/>
      </c>
    </row>
    <row r="10" spans="1:37" ht="31.9" customHeight="1" x14ac:dyDescent="0.25">
      <c r="A10" s="91" t="str">
        <f>IF(B10="","",MAX($A$8:A9)+1)</f>
        <v/>
      </c>
      <c r="B10" s="76"/>
      <c r="C10" s="1"/>
      <c r="D10" s="89"/>
      <c r="E10" s="310" t="str">
        <f t="shared" si="0"/>
        <v/>
      </c>
      <c r="F10" s="310" t="str">
        <f t="shared" si="1"/>
        <v/>
      </c>
      <c r="G10" s="27" t="str">
        <f t="shared" si="2"/>
        <v/>
      </c>
      <c r="H10" s="1"/>
      <c r="I10" s="1"/>
      <c r="J10" s="312" t="str">
        <f t="shared" si="3"/>
        <v/>
      </c>
      <c r="K10" s="88"/>
      <c r="L10" s="46" t="str">
        <f t="shared" si="4"/>
        <v/>
      </c>
      <c r="M10" s="3"/>
      <c r="N10" s="79" t="s">
        <v>274</v>
      </c>
      <c r="O10" s="46">
        <f t="shared" si="5"/>
        <v>0</v>
      </c>
      <c r="P10" s="79" t="s">
        <v>274</v>
      </c>
      <c r="Q10" s="46">
        <f t="shared" si="6"/>
        <v>0</v>
      </c>
      <c r="R10" s="47" t="str">
        <f t="shared" si="7"/>
        <v/>
      </c>
      <c r="S10" s="47" t="str">
        <f t="shared" si="8"/>
        <v/>
      </c>
      <c r="T10" s="47" t="str">
        <f t="shared" si="9"/>
        <v/>
      </c>
      <c r="U10" s="47" t="str">
        <f t="shared" si="10"/>
        <v/>
      </c>
      <c r="V10" s="288"/>
      <c r="W10" s="47" t="str">
        <f t="shared" si="11"/>
        <v/>
      </c>
      <c r="X10" s="283" t="str">
        <f t="shared" ref="X10:X72" si="13">IF(V10="","",IF(V10&gt;R10,"Achtung: N-Überhang!",""))</f>
        <v/>
      </c>
      <c r="Y10" s="199"/>
      <c r="Z10" s="118" t="str">
        <f t="shared" si="12"/>
        <v/>
      </c>
    </row>
    <row r="11" spans="1:37" ht="31.9" customHeight="1" x14ac:dyDescent="0.25">
      <c r="A11" s="91" t="str">
        <f>IF(B11="","",MAX($A$8:A10)+1)</f>
        <v/>
      </c>
      <c r="B11" s="76"/>
      <c r="C11" s="1"/>
      <c r="D11" s="89"/>
      <c r="E11" s="310" t="str">
        <f t="shared" si="0"/>
        <v/>
      </c>
      <c r="F11" s="310" t="str">
        <f t="shared" si="1"/>
        <v/>
      </c>
      <c r="G11" s="27" t="str">
        <f t="shared" si="2"/>
        <v/>
      </c>
      <c r="H11" s="1"/>
      <c r="I11" s="1"/>
      <c r="J11" s="312" t="str">
        <f t="shared" si="3"/>
        <v/>
      </c>
      <c r="K11" s="88"/>
      <c r="L11" s="46" t="str">
        <f t="shared" si="4"/>
        <v/>
      </c>
      <c r="M11" s="3"/>
      <c r="N11" s="79" t="s">
        <v>274</v>
      </c>
      <c r="O11" s="46">
        <f t="shared" si="5"/>
        <v>0</v>
      </c>
      <c r="P11" s="79" t="s">
        <v>274</v>
      </c>
      <c r="Q11" s="46">
        <f t="shared" si="6"/>
        <v>0</v>
      </c>
      <c r="R11" s="47" t="str">
        <f t="shared" si="7"/>
        <v/>
      </c>
      <c r="S11" s="47" t="str">
        <f t="shared" si="8"/>
        <v/>
      </c>
      <c r="T11" s="47" t="str">
        <f t="shared" si="9"/>
        <v/>
      </c>
      <c r="U11" s="47" t="str">
        <f t="shared" si="10"/>
        <v/>
      </c>
      <c r="V11" s="288"/>
      <c r="W11" s="47" t="str">
        <f t="shared" si="11"/>
        <v/>
      </c>
      <c r="X11" s="283" t="str">
        <f t="shared" si="13"/>
        <v/>
      </c>
      <c r="Y11" s="199"/>
      <c r="Z11" s="118" t="str">
        <f t="shared" si="12"/>
        <v/>
      </c>
    </row>
    <row r="12" spans="1:37" ht="31.9" customHeight="1" x14ac:dyDescent="0.25">
      <c r="A12" s="91" t="str">
        <f>IF(B12="","",MAX($A$8:A11)+1)</f>
        <v/>
      </c>
      <c r="B12" s="76"/>
      <c r="C12" s="1"/>
      <c r="D12" s="89"/>
      <c r="E12" s="310" t="str">
        <f t="shared" si="0"/>
        <v/>
      </c>
      <c r="F12" s="310" t="str">
        <f t="shared" si="1"/>
        <v/>
      </c>
      <c r="G12" s="27" t="str">
        <f t="shared" si="2"/>
        <v/>
      </c>
      <c r="H12" s="1"/>
      <c r="I12" s="1"/>
      <c r="J12" s="312" t="str">
        <f t="shared" si="3"/>
        <v/>
      </c>
      <c r="K12" s="88"/>
      <c r="L12" s="46" t="str">
        <f t="shared" si="4"/>
        <v/>
      </c>
      <c r="M12" s="3"/>
      <c r="N12" s="79" t="s">
        <v>274</v>
      </c>
      <c r="O12" s="46">
        <f t="shared" si="5"/>
        <v>0</v>
      </c>
      <c r="P12" s="79" t="s">
        <v>274</v>
      </c>
      <c r="Q12" s="46">
        <f t="shared" si="6"/>
        <v>0</v>
      </c>
      <c r="R12" s="47" t="str">
        <f t="shared" si="7"/>
        <v/>
      </c>
      <c r="S12" s="47" t="str">
        <f t="shared" si="8"/>
        <v/>
      </c>
      <c r="T12" s="47" t="str">
        <f t="shared" si="9"/>
        <v/>
      </c>
      <c r="U12" s="47" t="str">
        <f t="shared" si="10"/>
        <v/>
      </c>
      <c r="V12" s="288"/>
      <c r="W12" s="47" t="str">
        <f t="shared" si="11"/>
        <v/>
      </c>
      <c r="X12" s="283" t="str">
        <f t="shared" si="13"/>
        <v/>
      </c>
      <c r="Y12" s="199"/>
      <c r="Z12" s="118" t="str">
        <f t="shared" si="12"/>
        <v/>
      </c>
    </row>
    <row r="13" spans="1:37" ht="31.9" customHeight="1" x14ac:dyDescent="0.25">
      <c r="A13" s="91" t="str">
        <f>IF(B13="","",MAX($A$8:A12)+1)</f>
        <v/>
      </c>
      <c r="B13" s="76"/>
      <c r="C13" s="1"/>
      <c r="D13" s="89"/>
      <c r="E13" s="310" t="str">
        <f t="shared" si="0"/>
        <v/>
      </c>
      <c r="F13" s="310" t="str">
        <f t="shared" si="1"/>
        <v/>
      </c>
      <c r="G13" s="27" t="str">
        <f t="shared" si="2"/>
        <v/>
      </c>
      <c r="H13" s="1"/>
      <c r="I13" s="1"/>
      <c r="J13" s="312" t="str">
        <f t="shared" si="3"/>
        <v/>
      </c>
      <c r="K13" s="88"/>
      <c r="L13" s="46" t="str">
        <f t="shared" si="4"/>
        <v/>
      </c>
      <c r="M13" s="3"/>
      <c r="N13" s="79" t="s">
        <v>274</v>
      </c>
      <c r="O13" s="46">
        <f t="shared" si="5"/>
        <v>0</v>
      </c>
      <c r="P13" s="79" t="s">
        <v>274</v>
      </c>
      <c r="Q13" s="46">
        <f t="shared" si="6"/>
        <v>0</v>
      </c>
      <c r="R13" s="47" t="str">
        <f t="shared" si="7"/>
        <v/>
      </c>
      <c r="S13" s="47" t="str">
        <f t="shared" si="8"/>
        <v/>
      </c>
      <c r="T13" s="47" t="str">
        <f t="shared" si="9"/>
        <v/>
      </c>
      <c r="U13" s="47" t="str">
        <f t="shared" si="10"/>
        <v/>
      </c>
      <c r="V13" s="288"/>
      <c r="W13" s="47" t="str">
        <f t="shared" si="11"/>
        <v/>
      </c>
      <c r="X13" s="283" t="str">
        <f t="shared" si="13"/>
        <v/>
      </c>
      <c r="Y13" s="199"/>
      <c r="Z13" s="118" t="str">
        <f t="shared" si="12"/>
        <v/>
      </c>
    </row>
    <row r="14" spans="1:37" ht="31.9" customHeight="1" x14ac:dyDescent="0.25">
      <c r="A14" s="91" t="str">
        <f>IF(B14="","",MAX($A$8:A13)+1)</f>
        <v/>
      </c>
      <c r="B14" s="76"/>
      <c r="C14" s="1"/>
      <c r="D14" s="89"/>
      <c r="E14" s="310" t="str">
        <f t="shared" si="0"/>
        <v/>
      </c>
      <c r="F14" s="310" t="str">
        <f t="shared" si="1"/>
        <v/>
      </c>
      <c r="G14" s="27" t="str">
        <f t="shared" si="2"/>
        <v/>
      </c>
      <c r="H14" s="1"/>
      <c r="I14" s="1"/>
      <c r="J14" s="312" t="str">
        <f t="shared" si="3"/>
        <v/>
      </c>
      <c r="K14" s="88"/>
      <c r="L14" s="46" t="str">
        <f t="shared" si="4"/>
        <v/>
      </c>
      <c r="M14" s="3"/>
      <c r="N14" s="79" t="s">
        <v>274</v>
      </c>
      <c r="O14" s="46">
        <f t="shared" si="5"/>
        <v>0</v>
      </c>
      <c r="P14" s="79" t="s">
        <v>274</v>
      </c>
      <c r="Q14" s="46">
        <f t="shared" si="6"/>
        <v>0</v>
      </c>
      <c r="R14" s="47" t="str">
        <f t="shared" si="7"/>
        <v/>
      </c>
      <c r="S14" s="47" t="str">
        <f t="shared" si="8"/>
        <v/>
      </c>
      <c r="T14" s="47" t="str">
        <f t="shared" si="9"/>
        <v/>
      </c>
      <c r="U14" s="47" t="str">
        <f t="shared" si="10"/>
        <v/>
      </c>
      <c r="V14" s="288"/>
      <c r="W14" s="47" t="str">
        <f t="shared" si="11"/>
        <v/>
      </c>
      <c r="X14" s="283" t="str">
        <f t="shared" si="13"/>
        <v/>
      </c>
      <c r="Y14" s="199"/>
      <c r="Z14" s="118" t="str">
        <f t="shared" si="12"/>
        <v/>
      </c>
    </row>
    <row r="15" spans="1:37" ht="31.9" customHeight="1" x14ac:dyDescent="0.25">
      <c r="A15" s="91" t="str">
        <f>IF(B15="","",MAX($A$8:A14)+1)</f>
        <v/>
      </c>
      <c r="B15" s="76"/>
      <c r="C15" s="1"/>
      <c r="D15" s="89"/>
      <c r="E15" s="310" t="str">
        <f t="shared" si="0"/>
        <v/>
      </c>
      <c r="F15" s="310" t="str">
        <f t="shared" si="1"/>
        <v/>
      </c>
      <c r="G15" s="27" t="str">
        <f t="shared" si="2"/>
        <v/>
      </c>
      <c r="H15" s="1"/>
      <c r="I15" s="1"/>
      <c r="J15" s="312" t="str">
        <f t="shared" si="3"/>
        <v/>
      </c>
      <c r="K15" s="88"/>
      <c r="L15" s="46" t="str">
        <f t="shared" si="4"/>
        <v/>
      </c>
      <c r="M15" s="3"/>
      <c r="N15" s="79" t="s">
        <v>274</v>
      </c>
      <c r="O15" s="46">
        <f t="shared" si="5"/>
        <v>0</v>
      </c>
      <c r="P15" s="79" t="s">
        <v>274</v>
      </c>
      <c r="Q15" s="46">
        <f t="shared" si="6"/>
        <v>0</v>
      </c>
      <c r="R15" s="47" t="str">
        <f t="shared" si="7"/>
        <v/>
      </c>
      <c r="S15" s="47" t="str">
        <f t="shared" si="8"/>
        <v/>
      </c>
      <c r="T15" s="47" t="str">
        <f t="shared" si="9"/>
        <v/>
      </c>
      <c r="U15" s="47" t="str">
        <f t="shared" si="10"/>
        <v/>
      </c>
      <c r="V15" s="288"/>
      <c r="W15" s="47" t="str">
        <f t="shared" si="11"/>
        <v/>
      </c>
      <c r="X15" s="283" t="str">
        <f t="shared" si="13"/>
        <v/>
      </c>
      <c r="Y15" s="199"/>
      <c r="Z15" s="118" t="str">
        <f t="shared" si="12"/>
        <v/>
      </c>
    </row>
    <row r="16" spans="1:37" ht="31.9" customHeight="1" x14ac:dyDescent="0.25">
      <c r="A16" s="91" t="str">
        <f>IF(B16="","",MAX($A$8:A15)+1)</f>
        <v/>
      </c>
      <c r="B16" s="76"/>
      <c r="C16" s="1"/>
      <c r="D16" s="89"/>
      <c r="E16" s="310" t="str">
        <f t="shared" si="0"/>
        <v/>
      </c>
      <c r="F16" s="310" t="str">
        <f t="shared" si="1"/>
        <v/>
      </c>
      <c r="G16" s="27" t="str">
        <f t="shared" si="2"/>
        <v/>
      </c>
      <c r="H16" s="1"/>
      <c r="I16" s="1"/>
      <c r="J16" s="312" t="str">
        <f t="shared" si="3"/>
        <v/>
      </c>
      <c r="K16" s="88"/>
      <c r="L16" s="46" t="str">
        <f t="shared" si="4"/>
        <v/>
      </c>
      <c r="M16" s="3"/>
      <c r="N16" s="79" t="s">
        <v>274</v>
      </c>
      <c r="O16" s="46">
        <f t="shared" si="5"/>
        <v>0</v>
      </c>
      <c r="P16" s="79" t="s">
        <v>274</v>
      </c>
      <c r="Q16" s="46">
        <f t="shared" si="6"/>
        <v>0</v>
      </c>
      <c r="R16" s="47" t="str">
        <f t="shared" si="7"/>
        <v/>
      </c>
      <c r="S16" s="47" t="str">
        <f t="shared" si="8"/>
        <v/>
      </c>
      <c r="T16" s="47" t="str">
        <f t="shared" si="9"/>
        <v/>
      </c>
      <c r="U16" s="47" t="str">
        <f t="shared" si="10"/>
        <v/>
      </c>
      <c r="V16" s="288"/>
      <c r="W16" s="47" t="str">
        <f t="shared" si="11"/>
        <v/>
      </c>
      <c r="X16" s="283" t="str">
        <f t="shared" si="13"/>
        <v/>
      </c>
      <c r="Y16" s="199"/>
      <c r="Z16" s="118" t="str">
        <f t="shared" si="12"/>
        <v/>
      </c>
    </row>
    <row r="17" spans="1:26" ht="31.9" customHeight="1" x14ac:dyDescent="0.25">
      <c r="A17" s="91" t="str">
        <f>IF(B17="","",MAX($A$8:A16)+1)</f>
        <v/>
      </c>
      <c r="B17" s="76"/>
      <c r="C17" s="1"/>
      <c r="D17" s="89"/>
      <c r="E17" s="310" t="str">
        <f t="shared" si="0"/>
        <v/>
      </c>
      <c r="F17" s="310" t="str">
        <f t="shared" si="1"/>
        <v/>
      </c>
      <c r="G17" s="27" t="str">
        <f t="shared" si="2"/>
        <v/>
      </c>
      <c r="H17" s="1"/>
      <c r="I17" s="1"/>
      <c r="J17" s="312" t="str">
        <f t="shared" si="3"/>
        <v/>
      </c>
      <c r="K17" s="88"/>
      <c r="L17" s="46" t="str">
        <f t="shared" si="4"/>
        <v/>
      </c>
      <c r="M17" s="3"/>
      <c r="N17" s="79" t="s">
        <v>274</v>
      </c>
      <c r="O17" s="46">
        <f t="shared" si="5"/>
        <v>0</v>
      </c>
      <c r="P17" s="79" t="s">
        <v>274</v>
      </c>
      <c r="Q17" s="46">
        <f t="shared" si="6"/>
        <v>0</v>
      </c>
      <c r="R17" s="47" t="str">
        <f t="shared" si="7"/>
        <v/>
      </c>
      <c r="S17" s="47" t="str">
        <f t="shared" si="8"/>
        <v/>
      </c>
      <c r="T17" s="47" t="str">
        <f t="shared" si="9"/>
        <v/>
      </c>
      <c r="U17" s="47" t="str">
        <f t="shared" si="10"/>
        <v/>
      </c>
      <c r="V17" s="288"/>
      <c r="W17" s="47" t="str">
        <f t="shared" si="11"/>
        <v/>
      </c>
      <c r="X17" s="283" t="str">
        <f t="shared" si="13"/>
        <v/>
      </c>
      <c r="Y17" s="199"/>
      <c r="Z17" s="118" t="str">
        <f t="shared" si="12"/>
        <v/>
      </c>
    </row>
    <row r="18" spans="1:26" ht="31.9" customHeight="1" x14ac:dyDescent="0.25">
      <c r="A18" s="91" t="str">
        <f>IF(B18="","",MAX($A$8:A17)+1)</f>
        <v/>
      </c>
      <c r="B18" s="76"/>
      <c r="C18" s="1"/>
      <c r="D18" s="89"/>
      <c r="E18" s="310" t="str">
        <f t="shared" si="0"/>
        <v/>
      </c>
      <c r="F18" s="310" t="str">
        <f t="shared" si="1"/>
        <v/>
      </c>
      <c r="G18" s="27" t="str">
        <f t="shared" si="2"/>
        <v/>
      </c>
      <c r="H18" s="1"/>
      <c r="I18" s="1"/>
      <c r="J18" s="312" t="str">
        <f t="shared" si="3"/>
        <v/>
      </c>
      <c r="K18" s="88"/>
      <c r="L18" s="46" t="str">
        <f t="shared" si="4"/>
        <v/>
      </c>
      <c r="M18" s="3"/>
      <c r="N18" s="79" t="s">
        <v>274</v>
      </c>
      <c r="O18" s="46">
        <f t="shared" si="5"/>
        <v>0</v>
      </c>
      <c r="P18" s="79" t="s">
        <v>274</v>
      </c>
      <c r="Q18" s="46">
        <f t="shared" si="6"/>
        <v>0</v>
      </c>
      <c r="R18" s="47" t="str">
        <f t="shared" si="7"/>
        <v/>
      </c>
      <c r="S18" s="47" t="str">
        <f t="shared" si="8"/>
        <v/>
      </c>
      <c r="T18" s="47" t="str">
        <f t="shared" si="9"/>
        <v/>
      </c>
      <c r="U18" s="47" t="str">
        <f t="shared" si="10"/>
        <v/>
      </c>
      <c r="V18" s="288"/>
      <c r="W18" s="47" t="str">
        <f t="shared" si="11"/>
        <v/>
      </c>
      <c r="X18" s="283" t="str">
        <f t="shared" si="13"/>
        <v/>
      </c>
      <c r="Y18" s="199"/>
      <c r="Z18" s="118" t="str">
        <f t="shared" si="12"/>
        <v/>
      </c>
    </row>
    <row r="19" spans="1:26" ht="31.9" customHeight="1" x14ac:dyDescent="0.25">
      <c r="A19" s="91" t="str">
        <f>IF(B19="","",MAX($A$8:A18)+1)</f>
        <v/>
      </c>
      <c r="B19" s="76"/>
      <c r="C19" s="1"/>
      <c r="D19" s="89"/>
      <c r="E19" s="310" t="str">
        <f t="shared" si="0"/>
        <v/>
      </c>
      <c r="F19" s="310" t="str">
        <f t="shared" si="1"/>
        <v/>
      </c>
      <c r="G19" s="27" t="str">
        <f t="shared" si="2"/>
        <v/>
      </c>
      <c r="H19" s="1"/>
      <c r="I19" s="1"/>
      <c r="J19" s="312" t="str">
        <f t="shared" si="3"/>
        <v/>
      </c>
      <c r="K19" s="88"/>
      <c r="L19" s="46" t="str">
        <f t="shared" si="4"/>
        <v/>
      </c>
      <c r="M19" s="3"/>
      <c r="N19" s="79" t="s">
        <v>274</v>
      </c>
      <c r="O19" s="46">
        <f t="shared" si="5"/>
        <v>0</v>
      </c>
      <c r="P19" s="79" t="s">
        <v>274</v>
      </c>
      <c r="Q19" s="46">
        <f t="shared" si="6"/>
        <v>0</v>
      </c>
      <c r="R19" s="47" t="str">
        <f t="shared" si="7"/>
        <v/>
      </c>
      <c r="S19" s="47" t="str">
        <f t="shared" si="8"/>
        <v/>
      </c>
      <c r="T19" s="47" t="str">
        <f t="shared" si="9"/>
        <v/>
      </c>
      <c r="U19" s="47" t="str">
        <f t="shared" si="10"/>
        <v/>
      </c>
      <c r="V19" s="288"/>
      <c r="W19" s="47" t="str">
        <f t="shared" si="11"/>
        <v/>
      </c>
      <c r="X19" s="283" t="str">
        <f t="shared" si="13"/>
        <v/>
      </c>
      <c r="Y19" s="199"/>
      <c r="Z19" s="118" t="str">
        <f t="shared" si="12"/>
        <v/>
      </c>
    </row>
    <row r="20" spans="1:26" ht="31.9" customHeight="1" x14ac:dyDescent="0.25">
      <c r="A20" s="91" t="str">
        <f>IF(B20="","",MAX($A$8:A19)+1)</f>
        <v/>
      </c>
      <c r="B20" s="76"/>
      <c r="C20" s="1"/>
      <c r="D20" s="89"/>
      <c r="E20" s="310" t="str">
        <f t="shared" si="0"/>
        <v/>
      </c>
      <c r="F20" s="310" t="str">
        <f t="shared" si="1"/>
        <v/>
      </c>
      <c r="G20" s="27" t="str">
        <f t="shared" si="2"/>
        <v/>
      </c>
      <c r="H20" s="1"/>
      <c r="I20" s="1"/>
      <c r="J20" s="312" t="str">
        <f t="shared" si="3"/>
        <v/>
      </c>
      <c r="K20" s="88"/>
      <c r="L20" s="46" t="str">
        <f t="shared" si="4"/>
        <v/>
      </c>
      <c r="M20" s="3"/>
      <c r="N20" s="79" t="s">
        <v>274</v>
      </c>
      <c r="O20" s="46">
        <f t="shared" si="5"/>
        <v>0</v>
      </c>
      <c r="P20" s="79" t="s">
        <v>274</v>
      </c>
      <c r="Q20" s="46">
        <f t="shared" si="6"/>
        <v>0</v>
      </c>
      <c r="R20" s="47" t="str">
        <f t="shared" si="7"/>
        <v/>
      </c>
      <c r="S20" s="47" t="str">
        <f t="shared" si="8"/>
        <v/>
      </c>
      <c r="T20" s="47" t="str">
        <f t="shared" si="9"/>
        <v/>
      </c>
      <c r="U20" s="47" t="str">
        <f t="shared" si="10"/>
        <v/>
      </c>
      <c r="V20" s="288"/>
      <c r="W20" s="47" t="str">
        <f t="shared" si="11"/>
        <v/>
      </c>
      <c r="X20" s="283" t="str">
        <f t="shared" si="13"/>
        <v/>
      </c>
      <c r="Y20" s="199"/>
      <c r="Z20" s="118" t="str">
        <f t="shared" si="12"/>
        <v/>
      </c>
    </row>
    <row r="21" spans="1:26" ht="31.9" customHeight="1" x14ac:dyDescent="0.25">
      <c r="A21" s="91" t="str">
        <f>IF(B21="","",MAX($A$8:A20)+1)</f>
        <v/>
      </c>
      <c r="B21" s="76"/>
      <c r="C21" s="1"/>
      <c r="D21" s="89"/>
      <c r="E21" s="310" t="str">
        <f t="shared" si="0"/>
        <v/>
      </c>
      <c r="F21" s="310" t="str">
        <f t="shared" si="1"/>
        <v/>
      </c>
      <c r="G21" s="27" t="str">
        <f t="shared" si="2"/>
        <v/>
      </c>
      <c r="H21" s="1"/>
      <c r="I21" s="1"/>
      <c r="J21" s="312" t="str">
        <f t="shared" si="3"/>
        <v/>
      </c>
      <c r="K21" s="88"/>
      <c r="L21" s="46" t="str">
        <f t="shared" si="4"/>
        <v/>
      </c>
      <c r="M21" s="3"/>
      <c r="N21" s="79" t="s">
        <v>274</v>
      </c>
      <c r="O21" s="46">
        <f t="shared" si="5"/>
        <v>0</v>
      </c>
      <c r="P21" s="79" t="s">
        <v>274</v>
      </c>
      <c r="Q21" s="46">
        <f t="shared" si="6"/>
        <v>0</v>
      </c>
      <c r="R21" s="47" t="str">
        <f t="shared" si="7"/>
        <v/>
      </c>
      <c r="S21" s="47" t="str">
        <f t="shared" si="8"/>
        <v/>
      </c>
      <c r="T21" s="47" t="str">
        <f t="shared" si="9"/>
        <v/>
      </c>
      <c r="U21" s="47" t="str">
        <f t="shared" si="10"/>
        <v/>
      </c>
      <c r="V21" s="288"/>
      <c r="W21" s="47" t="str">
        <f t="shared" si="11"/>
        <v/>
      </c>
      <c r="X21" s="283" t="str">
        <f t="shared" si="13"/>
        <v/>
      </c>
      <c r="Y21" s="199"/>
      <c r="Z21" s="118" t="str">
        <f t="shared" si="12"/>
        <v/>
      </c>
    </row>
    <row r="22" spans="1:26" ht="31.9" customHeight="1" x14ac:dyDescent="0.25">
      <c r="A22" s="91" t="str">
        <f>IF(B22="","",MAX($A$8:A21)+1)</f>
        <v/>
      </c>
      <c r="B22" s="76"/>
      <c r="C22" s="1"/>
      <c r="D22" s="89"/>
      <c r="E22" s="310" t="str">
        <f t="shared" si="0"/>
        <v/>
      </c>
      <c r="F22" s="310" t="str">
        <f t="shared" si="1"/>
        <v/>
      </c>
      <c r="G22" s="27" t="str">
        <f t="shared" si="2"/>
        <v/>
      </c>
      <c r="H22" s="1"/>
      <c r="I22" s="1"/>
      <c r="J22" s="312" t="str">
        <f t="shared" si="3"/>
        <v/>
      </c>
      <c r="K22" s="88"/>
      <c r="L22" s="46" t="str">
        <f t="shared" si="4"/>
        <v/>
      </c>
      <c r="M22" s="3"/>
      <c r="N22" s="79" t="s">
        <v>274</v>
      </c>
      <c r="O22" s="46">
        <f t="shared" si="5"/>
        <v>0</v>
      </c>
      <c r="P22" s="79" t="s">
        <v>274</v>
      </c>
      <c r="Q22" s="46">
        <f t="shared" si="6"/>
        <v>0</v>
      </c>
      <c r="R22" s="47" t="str">
        <f t="shared" si="7"/>
        <v/>
      </c>
      <c r="S22" s="47" t="str">
        <f t="shared" si="8"/>
        <v/>
      </c>
      <c r="T22" s="47" t="str">
        <f t="shared" si="9"/>
        <v/>
      </c>
      <c r="U22" s="47" t="str">
        <f t="shared" si="10"/>
        <v/>
      </c>
      <c r="V22" s="288"/>
      <c r="W22" s="47" t="str">
        <f t="shared" si="11"/>
        <v/>
      </c>
      <c r="X22" s="283" t="str">
        <f t="shared" si="13"/>
        <v/>
      </c>
      <c r="Y22" s="199"/>
      <c r="Z22" s="118" t="str">
        <f t="shared" si="12"/>
        <v/>
      </c>
    </row>
    <row r="23" spans="1:26" ht="31.9" customHeight="1" x14ac:dyDescent="0.25">
      <c r="A23" s="91" t="str">
        <f>IF(B23="","",MAX($A$8:A22)+1)</f>
        <v/>
      </c>
      <c r="B23" s="76"/>
      <c r="C23" s="1"/>
      <c r="D23" s="89"/>
      <c r="E23" s="310" t="str">
        <f t="shared" si="0"/>
        <v/>
      </c>
      <c r="F23" s="310" t="str">
        <f t="shared" si="1"/>
        <v/>
      </c>
      <c r="G23" s="27" t="str">
        <f t="shared" si="2"/>
        <v/>
      </c>
      <c r="H23" s="1"/>
      <c r="I23" s="1"/>
      <c r="J23" s="312" t="str">
        <f t="shared" si="3"/>
        <v/>
      </c>
      <c r="K23" s="88"/>
      <c r="L23" s="46" t="str">
        <f t="shared" si="4"/>
        <v/>
      </c>
      <c r="M23" s="3"/>
      <c r="N23" s="79" t="s">
        <v>274</v>
      </c>
      <c r="O23" s="46">
        <f t="shared" si="5"/>
        <v>0</v>
      </c>
      <c r="P23" s="79" t="s">
        <v>274</v>
      </c>
      <c r="Q23" s="46">
        <f t="shared" si="6"/>
        <v>0</v>
      </c>
      <c r="R23" s="47" t="str">
        <f t="shared" si="7"/>
        <v/>
      </c>
      <c r="S23" s="47" t="str">
        <f t="shared" si="8"/>
        <v/>
      </c>
      <c r="T23" s="47" t="str">
        <f t="shared" si="9"/>
        <v/>
      </c>
      <c r="U23" s="47" t="str">
        <f t="shared" si="10"/>
        <v/>
      </c>
      <c r="V23" s="288"/>
      <c r="W23" s="47" t="str">
        <f t="shared" si="11"/>
        <v/>
      </c>
      <c r="X23" s="283" t="str">
        <f t="shared" si="13"/>
        <v/>
      </c>
      <c r="Y23" s="199"/>
      <c r="Z23" s="118" t="str">
        <f t="shared" si="12"/>
        <v/>
      </c>
    </row>
    <row r="24" spans="1:26" ht="31.9" customHeight="1" x14ac:dyDescent="0.25">
      <c r="A24" s="91" t="str">
        <f>IF(B24="","",MAX($A$8:A23)+1)</f>
        <v/>
      </c>
      <c r="B24" s="76"/>
      <c r="C24" s="1"/>
      <c r="D24" s="89"/>
      <c r="E24" s="310" t="str">
        <f t="shared" si="0"/>
        <v/>
      </c>
      <c r="F24" s="310" t="str">
        <f t="shared" si="1"/>
        <v/>
      </c>
      <c r="G24" s="27" t="str">
        <f t="shared" si="2"/>
        <v/>
      </c>
      <c r="H24" s="1"/>
      <c r="I24" s="1"/>
      <c r="J24" s="312" t="str">
        <f t="shared" si="3"/>
        <v/>
      </c>
      <c r="K24" s="88"/>
      <c r="L24" s="46" t="str">
        <f t="shared" si="4"/>
        <v/>
      </c>
      <c r="M24" s="3"/>
      <c r="N24" s="79" t="s">
        <v>274</v>
      </c>
      <c r="O24" s="46">
        <f t="shared" si="5"/>
        <v>0</v>
      </c>
      <c r="P24" s="79" t="s">
        <v>274</v>
      </c>
      <c r="Q24" s="46">
        <f t="shared" si="6"/>
        <v>0</v>
      </c>
      <c r="R24" s="47" t="str">
        <f t="shared" si="7"/>
        <v/>
      </c>
      <c r="S24" s="47" t="str">
        <f t="shared" si="8"/>
        <v/>
      </c>
      <c r="T24" s="47" t="str">
        <f t="shared" si="9"/>
        <v/>
      </c>
      <c r="U24" s="47" t="str">
        <f t="shared" si="10"/>
        <v/>
      </c>
      <c r="V24" s="288"/>
      <c r="W24" s="47" t="str">
        <f t="shared" si="11"/>
        <v/>
      </c>
      <c r="X24" s="283" t="str">
        <f t="shared" si="13"/>
        <v/>
      </c>
      <c r="Y24" s="199"/>
      <c r="Z24" s="118" t="str">
        <f t="shared" si="12"/>
        <v/>
      </c>
    </row>
    <row r="25" spans="1:26" ht="31.9" customHeight="1" x14ac:dyDescent="0.25">
      <c r="A25" s="91" t="str">
        <f>IF(B25="","",MAX($A$8:A24)+1)</f>
        <v/>
      </c>
      <c r="B25" s="76"/>
      <c r="C25" s="1"/>
      <c r="D25" s="89"/>
      <c r="E25" s="310" t="str">
        <f t="shared" si="0"/>
        <v/>
      </c>
      <c r="F25" s="310" t="str">
        <f t="shared" si="1"/>
        <v/>
      </c>
      <c r="G25" s="27" t="str">
        <f t="shared" si="2"/>
        <v/>
      </c>
      <c r="H25" s="1"/>
      <c r="I25" s="1"/>
      <c r="J25" s="312" t="str">
        <f t="shared" si="3"/>
        <v/>
      </c>
      <c r="K25" s="88"/>
      <c r="L25" s="46" t="str">
        <f t="shared" si="4"/>
        <v/>
      </c>
      <c r="M25" s="3"/>
      <c r="N25" s="79" t="s">
        <v>274</v>
      </c>
      <c r="O25" s="46">
        <f t="shared" si="5"/>
        <v>0</v>
      </c>
      <c r="P25" s="79" t="s">
        <v>274</v>
      </c>
      <c r="Q25" s="46">
        <f t="shared" si="6"/>
        <v>0</v>
      </c>
      <c r="R25" s="47" t="str">
        <f t="shared" si="7"/>
        <v/>
      </c>
      <c r="S25" s="47" t="str">
        <f t="shared" si="8"/>
        <v/>
      </c>
      <c r="T25" s="47" t="str">
        <f t="shared" si="9"/>
        <v/>
      </c>
      <c r="U25" s="47" t="str">
        <f t="shared" si="10"/>
        <v/>
      </c>
      <c r="V25" s="288"/>
      <c r="W25" s="47" t="str">
        <f t="shared" si="11"/>
        <v/>
      </c>
      <c r="X25" s="283" t="str">
        <f t="shared" si="13"/>
        <v/>
      </c>
      <c r="Y25" s="199"/>
      <c r="Z25" s="118" t="str">
        <f t="shared" si="12"/>
        <v/>
      </c>
    </row>
    <row r="26" spans="1:26" ht="31.9" customHeight="1" x14ac:dyDescent="0.25">
      <c r="A26" s="91" t="str">
        <f>IF(B26="","",MAX($A$8:A25)+1)</f>
        <v/>
      </c>
      <c r="B26" s="76"/>
      <c r="C26" s="1"/>
      <c r="D26" s="89"/>
      <c r="E26" s="310" t="str">
        <f t="shared" si="0"/>
        <v/>
      </c>
      <c r="F26" s="310" t="str">
        <f t="shared" si="1"/>
        <v/>
      </c>
      <c r="G26" s="27" t="str">
        <f t="shared" si="2"/>
        <v/>
      </c>
      <c r="H26" s="1"/>
      <c r="I26" s="1"/>
      <c r="J26" s="312" t="str">
        <f t="shared" si="3"/>
        <v/>
      </c>
      <c r="K26" s="88"/>
      <c r="L26" s="46" t="str">
        <f t="shared" si="4"/>
        <v/>
      </c>
      <c r="M26" s="3"/>
      <c r="N26" s="79" t="s">
        <v>274</v>
      </c>
      <c r="O26" s="46">
        <f t="shared" si="5"/>
        <v>0</v>
      </c>
      <c r="P26" s="79" t="s">
        <v>274</v>
      </c>
      <c r="Q26" s="46">
        <f t="shared" si="6"/>
        <v>0</v>
      </c>
      <c r="R26" s="47" t="str">
        <f t="shared" si="7"/>
        <v/>
      </c>
      <c r="S26" s="47" t="str">
        <f t="shared" si="8"/>
        <v/>
      </c>
      <c r="T26" s="47" t="str">
        <f t="shared" si="9"/>
        <v/>
      </c>
      <c r="U26" s="47" t="str">
        <f t="shared" si="10"/>
        <v/>
      </c>
      <c r="V26" s="288"/>
      <c r="W26" s="47" t="str">
        <f t="shared" si="11"/>
        <v/>
      </c>
      <c r="X26" s="283" t="str">
        <f t="shared" si="13"/>
        <v/>
      </c>
      <c r="Y26" s="199"/>
      <c r="Z26" s="118" t="str">
        <f t="shared" si="12"/>
        <v/>
      </c>
    </row>
    <row r="27" spans="1:26" ht="31.9" customHeight="1" x14ac:dyDescent="0.25">
      <c r="A27" s="91" t="str">
        <f>IF(B27="","",MAX($A$8:A26)+1)</f>
        <v/>
      </c>
      <c r="B27" s="76"/>
      <c r="C27" s="1"/>
      <c r="D27" s="89"/>
      <c r="E27" s="310" t="str">
        <f t="shared" si="0"/>
        <v/>
      </c>
      <c r="F27" s="310" t="str">
        <f t="shared" si="1"/>
        <v/>
      </c>
      <c r="G27" s="27" t="str">
        <f t="shared" si="2"/>
        <v/>
      </c>
      <c r="H27" s="1"/>
      <c r="I27" s="1"/>
      <c r="J27" s="312" t="str">
        <f t="shared" si="3"/>
        <v/>
      </c>
      <c r="K27" s="88"/>
      <c r="L27" s="46" t="str">
        <f t="shared" si="4"/>
        <v/>
      </c>
      <c r="M27" s="3"/>
      <c r="N27" s="79" t="s">
        <v>274</v>
      </c>
      <c r="O27" s="46">
        <f t="shared" si="5"/>
        <v>0</v>
      </c>
      <c r="P27" s="79" t="s">
        <v>274</v>
      </c>
      <c r="Q27" s="46">
        <f t="shared" si="6"/>
        <v>0</v>
      </c>
      <c r="R27" s="47" t="str">
        <f t="shared" si="7"/>
        <v/>
      </c>
      <c r="S27" s="47" t="str">
        <f t="shared" si="8"/>
        <v/>
      </c>
      <c r="T27" s="47" t="str">
        <f t="shared" si="9"/>
        <v/>
      </c>
      <c r="U27" s="47" t="str">
        <f t="shared" si="10"/>
        <v/>
      </c>
      <c r="V27" s="288"/>
      <c r="W27" s="47" t="str">
        <f t="shared" si="11"/>
        <v/>
      </c>
      <c r="X27" s="283" t="str">
        <f t="shared" si="13"/>
        <v/>
      </c>
      <c r="Y27" s="199"/>
      <c r="Z27" s="118" t="str">
        <f t="shared" si="12"/>
        <v/>
      </c>
    </row>
    <row r="28" spans="1:26" ht="31.9" customHeight="1" x14ac:dyDescent="0.25">
      <c r="A28" s="91" t="str">
        <f>IF(B28="","",MAX($A$8:A27)+1)</f>
        <v/>
      </c>
      <c r="B28" s="76"/>
      <c r="C28" s="1"/>
      <c r="D28" s="89"/>
      <c r="E28" s="310" t="str">
        <f t="shared" si="0"/>
        <v/>
      </c>
      <c r="F28" s="310" t="str">
        <f t="shared" si="1"/>
        <v/>
      </c>
      <c r="G28" s="27" t="str">
        <f t="shared" si="2"/>
        <v/>
      </c>
      <c r="H28" s="1"/>
      <c r="I28" s="1"/>
      <c r="J28" s="312" t="str">
        <f t="shared" si="3"/>
        <v/>
      </c>
      <c r="K28" s="88"/>
      <c r="L28" s="46" t="str">
        <f t="shared" si="4"/>
        <v/>
      </c>
      <c r="M28" s="3"/>
      <c r="N28" s="79" t="s">
        <v>274</v>
      </c>
      <c r="O28" s="46">
        <f t="shared" si="5"/>
        <v>0</v>
      </c>
      <c r="P28" s="79" t="s">
        <v>274</v>
      </c>
      <c r="Q28" s="46">
        <f t="shared" si="6"/>
        <v>0</v>
      </c>
      <c r="R28" s="47" t="str">
        <f t="shared" si="7"/>
        <v/>
      </c>
      <c r="S28" s="47" t="str">
        <f t="shared" si="8"/>
        <v/>
      </c>
      <c r="T28" s="47" t="str">
        <f t="shared" si="9"/>
        <v/>
      </c>
      <c r="U28" s="47" t="str">
        <f t="shared" si="10"/>
        <v/>
      </c>
      <c r="V28" s="288"/>
      <c r="W28" s="47" t="str">
        <f t="shared" si="11"/>
        <v/>
      </c>
      <c r="X28" s="283" t="str">
        <f t="shared" si="13"/>
        <v/>
      </c>
      <c r="Y28" s="199"/>
      <c r="Z28" s="118" t="str">
        <f t="shared" si="12"/>
        <v/>
      </c>
    </row>
    <row r="29" spans="1:26" ht="31.9" customHeight="1" x14ac:dyDescent="0.25">
      <c r="A29" s="91" t="str">
        <f>IF(B29="","",MAX($A$8:A28)+1)</f>
        <v/>
      </c>
      <c r="B29" s="76"/>
      <c r="C29" s="1"/>
      <c r="D29" s="89"/>
      <c r="E29" s="310" t="str">
        <f t="shared" si="0"/>
        <v/>
      </c>
      <c r="F29" s="310" t="str">
        <f t="shared" si="1"/>
        <v/>
      </c>
      <c r="G29" s="27" t="str">
        <f t="shared" si="2"/>
        <v/>
      </c>
      <c r="H29" s="1"/>
      <c r="I29" s="1"/>
      <c r="J29" s="312" t="str">
        <f t="shared" si="3"/>
        <v/>
      </c>
      <c r="K29" s="88"/>
      <c r="L29" s="46" t="str">
        <f t="shared" si="4"/>
        <v/>
      </c>
      <c r="M29" s="3"/>
      <c r="N29" s="79" t="s">
        <v>274</v>
      </c>
      <c r="O29" s="46">
        <f t="shared" si="5"/>
        <v>0</v>
      </c>
      <c r="P29" s="79" t="s">
        <v>274</v>
      </c>
      <c r="Q29" s="46">
        <f t="shared" si="6"/>
        <v>0</v>
      </c>
      <c r="R29" s="47" t="str">
        <f t="shared" si="7"/>
        <v/>
      </c>
      <c r="S29" s="47" t="str">
        <f t="shared" si="8"/>
        <v/>
      </c>
      <c r="T29" s="47" t="str">
        <f t="shared" si="9"/>
        <v/>
      </c>
      <c r="U29" s="47" t="str">
        <f t="shared" si="10"/>
        <v/>
      </c>
      <c r="V29" s="288"/>
      <c r="W29" s="47" t="str">
        <f t="shared" si="11"/>
        <v/>
      </c>
      <c r="X29" s="283" t="str">
        <f t="shared" si="13"/>
        <v/>
      </c>
      <c r="Y29" s="199"/>
      <c r="Z29" s="118" t="str">
        <f t="shared" si="12"/>
        <v/>
      </c>
    </row>
    <row r="30" spans="1:26" ht="31.9" customHeight="1" x14ac:dyDescent="0.25">
      <c r="A30" s="91" t="str">
        <f>IF(B30="","",MAX($A$8:A29)+1)</f>
        <v/>
      </c>
      <c r="B30" s="76"/>
      <c r="C30" s="1"/>
      <c r="D30" s="89"/>
      <c r="E30" s="310" t="str">
        <f t="shared" si="0"/>
        <v/>
      </c>
      <c r="F30" s="310" t="str">
        <f t="shared" si="1"/>
        <v/>
      </c>
      <c r="G30" s="27" t="str">
        <f t="shared" si="2"/>
        <v/>
      </c>
      <c r="H30" s="1"/>
      <c r="I30" s="1"/>
      <c r="J30" s="312" t="str">
        <f t="shared" si="3"/>
        <v/>
      </c>
      <c r="K30" s="88"/>
      <c r="L30" s="46" t="str">
        <f t="shared" si="4"/>
        <v/>
      </c>
      <c r="M30" s="3"/>
      <c r="N30" s="79" t="s">
        <v>274</v>
      </c>
      <c r="O30" s="46">
        <f t="shared" si="5"/>
        <v>0</v>
      </c>
      <c r="P30" s="79" t="s">
        <v>274</v>
      </c>
      <c r="Q30" s="46">
        <f t="shared" si="6"/>
        <v>0</v>
      </c>
      <c r="R30" s="47" t="str">
        <f t="shared" si="7"/>
        <v/>
      </c>
      <c r="S30" s="47" t="str">
        <f t="shared" si="8"/>
        <v/>
      </c>
      <c r="T30" s="47" t="str">
        <f t="shared" si="9"/>
        <v/>
      </c>
      <c r="U30" s="47" t="str">
        <f t="shared" si="10"/>
        <v/>
      </c>
      <c r="V30" s="288"/>
      <c r="W30" s="47" t="str">
        <f t="shared" si="11"/>
        <v/>
      </c>
      <c r="X30" s="283" t="str">
        <f t="shared" si="13"/>
        <v/>
      </c>
      <c r="Z30" s="116"/>
    </row>
    <row r="31" spans="1:26" ht="31.9" customHeight="1" x14ac:dyDescent="0.25">
      <c r="A31" s="91" t="str">
        <f>IF(B31="","",MAX($A$8:A30)+1)</f>
        <v/>
      </c>
      <c r="B31" s="76"/>
      <c r="C31" s="1"/>
      <c r="D31" s="89"/>
      <c r="E31" s="310" t="str">
        <f t="shared" si="0"/>
        <v/>
      </c>
      <c r="F31" s="310" t="str">
        <f t="shared" si="1"/>
        <v/>
      </c>
      <c r="G31" s="27" t="str">
        <f t="shared" si="2"/>
        <v/>
      </c>
      <c r="H31" s="1"/>
      <c r="I31" s="1"/>
      <c r="J31" s="312" t="str">
        <f t="shared" si="3"/>
        <v/>
      </c>
      <c r="K31" s="88"/>
      <c r="L31" s="46" t="str">
        <f t="shared" si="4"/>
        <v/>
      </c>
      <c r="M31" s="3"/>
      <c r="N31" s="79" t="s">
        <v>274</v>
      </c>
      <c r="O31" s="46">
        <f t="shared" si="5"/>
        <v>0</v>
      </c>
      <c r="P31" s="79" t="s">
        <v>274</v>
      </c>
      <c r="Q31" s="46">
        <f t="shared" si="6"/>
        <v>0</v>
      </c>
      <c r="R31" s="47" t="str">
        <f t="shared" si="7"/>
        <v/>
      </c>
      <c r="S31" s="47" t="str">
        <f t="shared" si="8"/>
        <v/>
      </c>
      <c r="T31" s="47" t="str">
        <f t="shared" si="9"/>
        <v/>
      </c>
      <c r="U31" s="47" t="str">
        <f t="shared" si="10"/>
        <v/>
      </c>
      <c r="V31" s="288"/>
      <c r="W31" s="47" t="str">
        <f t="shared" si="11"/>
        <v/>
      </c>
      <c r="X31" s="283" t="str">
        <f t="shared" si="13"/>
        <v/>
      </c>
      <c r="Z31" s="116"/>
    </row>
    <row r="32" spans="1:26" ht="31.9" customHeight="1" x14ac:dyDescent="0.25">
      <c r="A32" s="91" t="str">
        <f>IF(B32="","",MAX($A$8:A31)+1)</f>
        <v/>
      </c>
      <c r="B32" s="76"/>
      <c r="C32" s="1"/>
      <c r="D32" s="89"/>
      <c r="E32" s="310" t="str">
        <f t="shared" si="0"/>
        <v/>
      </c>
      <c r="F32" s="310" t="str">
        <f t="shared" si="1"/>
        <v/>
      </c>
      <c r="G32" s="27" t="str">
        <f t="shared" si="2"/>
        <v/>
      </c>
      <c r="H32" s="1"/>
      <c r="I32" s="1"/>
      <c r="J32" s="312" t="str">
        <f t="shared" si="3"/>
        <v/>
      </c>
      <c r="K32" s="88"/>
      <c r="L32" s="46" t="str">
        <f t="shared" si="4"/>
        <v/>
      </c>
      <c r="M32" s="3"/>
      <c r="N32" s="79" t="s">
        <v>274</v>
      </c>
      <c r="O32" s="46">
        <f t="shared" si="5"/>
        <v>0</v>
      </c>
      <c r="P32" s="79" t="s">
        <v>274</v>
      </c>
      <c r="Q32" s="46">
        <f t="shared" si="6"/>
        <v>0</v>
      </c>
      <c r="R32" s="47" t="str">
        <f t="shared" si="7"/>
        <v/>
      </c>
      <c r="S32" s="47" t="str">
        <f t="shared" si="8"/>
        <v/>
      </c>
      <c r="T32" s="47" t="str">
        <f t="shared" si="9"/>
        <v/>
      </c>
      <c r="U32" s="47" t="str">
        <f t="shared" si="10"/>
        <v/>
      </c>
      <c r="V32" s="288"/>
      <c r="W32" s="47" t="str">
        <f t="shared" si="11"/>
        <v/>
      </c>
      <c r="X32" s="283" t="str">
        <f t="shared" si="13"/>
        <v/>
      </c>
      <c r="Z32" s="116"/>
    </row>
    <row r="33" spans="1:26" ht="31.9" customHeight="1" x14ac:dyDescent="0.25">
      <c r="A33" s="91" t="str">
        <f>IF(B33="","",MAX($A$8:A32)+1)</f>
        <v/>
      </c>
      <c r="B33" s="76"/>
      <c r="C33" s="1"/>
      <c r="D33" s="89"/>
      <c r="E33" s="310" t="str">
        <f t="shared" si="0"/>
        <v/>
      </c>
      <c r="F33" s="310" t="str">
        <f t="shared" si="1"/>
        <v/>
      </c>
      <c r="G33" s="27" t="str">
        <f t="shared" si="2"/>
        <v/>
      </c>
      <c r="H33" s="1"/>
      <c r="I33" s="1"/>
      <c r="J33" s="312" t="str">
        <f t="shared" si="3"/>
        <v/>
      </c>
      <c r="K33" s="88"/>
      <c r="L33" s="46" t="str">
        <f t="shared" si="4"/>
        <v/>
      </c>
      <c r="M33" s="3"/>
      <c r="N33" s="79" t="s">
        <v>274</v>
      </c>
      <c r="O33" s="46">
        <f t="shared" si="5"/>
        <v>0</v>
      </c>
      <c r="P33" s="79" t="s">
        <v>274</v>
      </c>
      <c r="Q33" s="46">
        <f t="shared" si="6"/>
        <v>0</v>
      </c>
      <c r="R33" s="47" t="str">
        <f t="shared" si="7"/>
        <v/>
      </c>
      <c r="S33" s="47" t="str">
        <f t="shared" si="8"/>
        <v/>
      </c>
      <c r="T33" s="47" t="str">
        <f t="shared" si="9"/>
        <v/>
      </c>
      <c r="U33" s="47" t="str">
        <f t="shared" si="10"/>
        <v/>
      </c>
      <c r="V33" s="288"/>
      <c r="W33" s="47" t="str">
        <f t="shared" si="11"/>
        <v/>
      </c>
      <c r="X33" s="283" t="str">
        <f t="shared" si="13"/>
        <v/>
      </c>
      <c r="Z33" s="116"/>
    </row>
    <row r="34" spans="1:26" ht="31.9" customHeight="1" x14ac:dyDescent="0.25">
      <c r="A34" s="91" t="str">
        <f>IF(B34="","",MAX($A$8:A33)+1)</f>
        <v/>
      </c>
      <c r="B34" s="76"/>
      <c r="C34" s="1"/>
      <c r="D34" s="89"/>
      <c r="E34" s="310" t="str">
        <f t="shared" si="0"/>
        <v/>
      </c>
      <c r="F34" s="310" t="str">
        <f t="shared" si="1"/>
        <v/>
      </c>
      <c r="G34" s="27" t="str">
        <f t="shared" si="2"/>
        <v/>
      </c>
      <c r="H34" s="1"/>
      <c r="I34" s="1"/>
      <c r="J34" s="312" t="str">
        <f t="shared" si="3"/>
        <v/>
      </c>
      <c r="K34" s="88"/>
      <c r="L34" s="46" t="str">
        <f t="shared" si="4"/>
        <v/>
      </c>
      <c r="M34" s="3"/>
      <c r="N34" s="79" t="s">
        <v>274</v>
      </c>
      <c r="O34" s="46">
        <f t="shared" si="5"/>
        <v>0</v>
      </c>
      <c r="P34" s="79" t="s">
        <v>274</v>
      </c>
      <c r="Q34" s="46">
        <f t="shared" si="6"/>
        <v>0</v>
      </c>
      <c r="R34" s="47" t="str">
        <f t="shared" si="7"/>
        <v/>
      </c>
      <c r="S34" s="47" t="str">
        <f t="shared" si="8"/>
        <v/>
      </c>
      <c r="T34" s="47" t="str">
        <f t="shared" si="9"/>
        <v/>
      </c>
      <c r="U34" s="47" t="str">
        <f t="shared" si="10"/>
        <v/>
      </c>
      <c r="V34" s="288"/>
      <c r="W34" s="47" t="str">
        <f t="shared" si="11"/>
        <v/>
      </c>
      <c r="X34" s="283" t="str">
        <f t="shared" si="13"/>
        <v/>
      </c>
      <c r="Z34" s="116"/>
    </row>
    <row r="35" spans="1:26" ht="31.9" customHeight="1" x14ac:dyDescent="0.25">
      <c r="A35" s="91" t="str">
        <f>IF(B35="","",MAX($A$8:A34)+1)</f>
        <v/>
      </c>
      <c r="B35" s="76"/>
      <c r="C35" s="1"/>
      <c r="D35" s="89"/>
      <c r="E35" s="310" t="str">
        <f t="shared" si="0"/>
        <v/>
      </c>
      <c r="F35" s="310" t="str">
        <f t="shared" si="1"/>
        <v/>
      </c>
      <c r="G35" s="27" t="str">
        <f t="shared" si="2"/>
        <v/>
      </c>
      <c r="H35" s="1"/>
      <c r="I35" s="1"/>
      <c r="J35" s="312" t="str">
        <f t="shared" si="3"/>
        <v/>
      </c>
      <c r="K35" s="88"/>
      <c r="L35" s="46" t="str">
        <f t="shared" si="4"/>
        <v/>
      </c>
      <c r="M35" s="3"/>
      <c r="N35" s="79" t="s">
        <v>274</v>
      </c>
      <c r="O35" s="46">
        <f t="shared" si="5"/>
        <v>0</v>
      </c>
      <c r="P35" s="79" t="s">
        <v>274</v>
      </c>
      <c r="Q35" s="46">
        <f t="shared" si="6"/>
        <v>0</v>
      </c>
      <c r="R35" s="47" t="str">
        <f t="shared" si="7"/>
        <v/>
      </c>
      <c r="S35" s="47" t="str">
        <f t="shared" si="8"/>
        <v/>
      </c>
      <c r="T35" s="47" t="str">
        <f t="shared" si="9"/>
        <v/>
      </c>
      <c r="U35" s="47" t="str">
        <f t="shared" si="10"/>
        <v/>
      </c>
      <c r="V35" s="288"/>
      <c r="W35" s="47" t="str">
        <f t="shared" si="11"/>
        <v/>
      </c>
      <c r="X35" s="283" t="str">
        <f t="shared" si="13"/>
        <v/>
      </c>
      <c r="Z35" s="116"/>
    </row>
    <row r="36" spans="1:26" ht="31.9" customHeight="1" x14ac:dyDescent="0.25">
      <c r="A36" s="91" t="str">
        <f>IF(B36="","",MAX($A$8:A35)+1)</f>
        <v/>
      </c>
      <c r="B36" s="76"/>
      <c r="C36" s="1"/>
      <c r="D36" s="89"/>
      <c r="E36" s="310" t="str">
        <f t="shared" si="0"/>
        <v/>
      </c>
      <c r="F36" s="310" t="str">
        <f t="shared" si="1"/>
        <v/>
      </c>
      <c r="G36" s="27" t="str">
        <f t="shared" si="2"/>
        <v/>
      </c>
      <c r="H36" s="1"/>
      <c r="I36" s="1"/>
      <c r="J36" s="312" t="str">
        <f t="shared" si="3"/>
        <v/>
      </c>
      <c r="K36" s="88"/>
      <c r="L36" s="46" t="str">
        <f t="shared" si="4"/>
        <v/>
      </c>
      <c r="M36" s="3"/>
      <c r="N36" s="79" t="s">
        <v>274</v>
      </c>
      <c r="O36" s="46">
        <f t="shared" si="5"/>
        <v>0</v>
      </c>
      <c r="P36" s="79" t="s">
        <v>274</v>
      </c>
      <c r="Q36" s="46">
        <f t="shared" si="6"/>
        <v>0</v>
      </c>
      <c r="R36" s="47" t="str">
        <f t="shared" si="7"/>
        <v/>
      </c>
      <c r="S36" s="47" t="str">
        <f t="shared" si="8"/>
        <v/>
      </c>
      <c r="T36" s="47" t="str">
        <f t="shared" si="9"/>
        <v/>
      </c>
      <c r="U36" s="47" t="str">
        <f t="shared" si="10"/>
        <v/>
      </c>
      <c r="V36" s="288"/>
      <c r="W36" s="47" t="str">
        <f t="shared" si="11"/>
        <v/>
      </c>
      <c r="X36" s="283" t="str">
        <f t="shared" si="13"/>
        <v/>
      </c>
      <c r="Z36" s="116"/>
    </row>
    <row r="37" spans="1:26" ht="31.9" customHeight="1" x14ac:dyDescent="0.25">
      <c r="A37" s="91" t="str">
        <f>IF(B37="","",MAX($A$8:A36)+1)</f>
        <v/>
      </c>
      <c r="B37" s="76"/>
      <c r="C37" s="1"/>
      <c r="D37" s="89"/>
      <c r="E37" s="310" t="str">
        <f t="shared" si="0"/>
        <v/>
      </c>
      <c r="F37" s="310" t="str">
        <f t="shared" si="1"/>
        <v/>
      </c>
      <c r="G37" s="27" t="str">
        <f t="shared" si="2"/>
        <v/>
      </c>
      <c r="H37" s="1"/>
      <c r="I37" s="1"/>
      <c r="J37" s="312" t="str">
        <f t="shared" si="3"/>
        <v/>
      </c>
      <c r="K37" s="88"/>
      <c r="L37" s="46" t="str">
        <f t="shared" si="4"/>
        <v/>
      </c>
      <c r="M37" s="3"/>
      <c r="N37" s="79" t="s">
        <v>274</v>
      </c>
      <c r="O37" s="46">
        <f t="shared" si="5"/>
        <v>0</v>
      </c>
      <c r="P37" s="79" t="s">
        <v>274</v>
      </c>
      <c r="Q37" s="46">
        <f t="shared" si="6"/>
        <v>0</v>
      </c>
      <c r="R37" s="47" t="str">
        <f t="shared" si="7"/>
        <v/>
      </c>
      <c r="S37" s="47" t="str">
        <f t="shared" si="8"/>
        <v/>
      </c>
      <c r="T37" s="47" t="str">
        <f t="shared" si="9"/>
        <v/>
      </c>
      <c r="U37" s="47" t="str">
        <f t="shared" si="10"/>
        <v/>
      </c>
      <c r="V37" s="288"/>
      <c r="W37" s="47" t="str">
        <f t="shared" si="11"/>
        <v/>
      </c>
      <c r="X37" s="283" t="str">
        <f t="shared" si="13"/>
        <v/>
      </c>
    </row>
    <row r="38" spans="1:26" ht="31.9" customHeight="1" x14ac:dyDescent="0.25">
      <c r="A38" s="91" t="str">
        <f>IF(B38="","",MAX($A$8:A37)+1)</f>
        <v/>
      </c>
      <c r="B38" s="76"/>
      <c r="C38" s="1"/>
      <c r="D38" s="89"/>
      <c r="E38" s="310" t="str">
        <f t="shared" si="0"/>
        <v/>
      </c>
      <c r="F38" s="310" t="str">
        <f t="shared" si="1"/>
        <v/>
      </c>
      <c r="G38" s="27" t="str">
        <f t="shared" si="2"/>
        <v/>
      </c>
      <c r="H38" s="1"/>
      <c r="I38" s="1"/>
      <c r="J38" s="312" t="str">
        <f t="shared" si="3"/>
        <v/>
      </c>
      <c r="K38" s="88"/>
      <c r="L38" s="46" t="str">
        <f t="shared" si="4"/>
        <v/>
      </c>
      <c r="M38" s="3"/>
      <c r="N38" s="79" t="s">
        <v>274</v>
      </c>
      <c r="O38" s="46">
        <f t="shared" si="5"/>
        <v>0</v>
      </c>
      <c r="P38" s="79" t="s">
        <v>274</v>
      </c>
      <c r="Q38" s="46">
        <f t="shared" si="6"/>
        <v>0</v>
      </c>
      <c r="R38" s="47" t="str">
        <f t="shared" si="7"/>
        <v/>
      </c>
      <c r="S38" s="47" t="str">
        <f t="shared" si="8"/>
        <v/>
      </c>
      <c r="T38" s="47" t="str">
        <f t="shared" si="9"/>
        <v/>
      </c>
      <c r="U38" s="47" t="str">
        <f t="shared" si="10"/>
        <v/>
      </c>
      <c r="V38" s="288"/>
      <c r="W38" s="47" t="str">
        <f t="shared" si="11"/>
        <v/>
      </c>
      <c r="X38" s="283" t="str">
        <f t="shared" si="13"/>
        <v/>
      </c>
      <c r="Z38" s="116"/>
    </row>
    <row r="39" spans="1:26" ht="31.9" customHeight="1" x14ac:dyDescent="0.25">
      <c r="A39" s="91" t="str">
        <f>IF(B39="","",MAX($A$8:A38)+1)</f>
        <v/>
      </c>
      <c r="B39" s="76"/>
      <c r="C39" s="1"/>
      <c r="D39" s="89"/>
      <c r="E39" s="310" t="str">
        <f t="shared" si="0"/>
        <v/>
      </c>
      <c r="F39" s="310" t="str">
        <f t="shared" si="1"/>
        <v/>
      </c>
      <c r="G39" s="27" t="str">
        <f t="shared" si="2"/>
        <v/>
      </c>
      <c r="H39" s="1"/>
      <c r="I39" s="1"/>
      <c r="J39" s="312" t="str">
        <f t="shared" si="3"/>
        <v/>
      </c>
      <c r="K39" s="88"/>
      <c r="L39" s="46" t="str">
        <f t="shared" si="4"/>
        <v/>
      </c>
      <c r="M39" s="3"/>
      <c r="N39" s="79" t="s">
        <v>274</v>
      </c>
      <c r="O39" s="46">
        <f t="shared" si="5"/>
        <v>0</v>
      </c>
      <c r="P39" s="79" t="s">
        <v>274</v>
      </c>
      <c r="Q39" s="46">
        <f t="shared" si="6"/>
        <v>0</v>
      </c>
      <c r="R39" s="47" t="str">
        <f t="shared" si="7"/>
        <v/>
      </c>
      <c r="S39" s="47" t="str">
        <f t="shared" si="8"/>
        <v/>
      </c>
      <c r="T39" s="47" t="str">
        <f t="shared" si="9"/>
        <v/>
      </c>
      <c r="U39" s="47" t="str">
        <f t="shared" si="10"/>
        <v/>
      </c>
      <c r="V39" s="288"/>
      <c r="W39" s="47" t="str">
        <f t="shared" si="11"/>
        <v/>
      </c>
      <c r="X39" s="283" t="str">
        <f t="shared" si="13"/>
        <v/>
      </c>
      <c r="Z39" s="116"/>
    </row>
    <row r="40" spans="1:26" ht="31.9" customHeight="1" x14ac:dyDescent="0.25">
      <c r="A40" s="91" t="str">
        <f>IF(B40="","",MAX($A$8:A39)+1)</f>
        <v/>
      </c>
      <c r="B40" s="76"/>
      <c r="C40" s="1"/>
      <c r="D40" s="89"/>
      <c r="E40" s="310" t="str">
        <f t="shared" si="0"/>
        <v/>
      </c>
      <c r="F40" s="310" t="str">
        <f t="shared" si="1"/>
        <v/>
      </c>
      <c r="G40" s="27" t="str">
        <f t="shared" si="2"/>
        <v/>
      </c>
      <c r="H40" s="1"/>
      <c r="I40" s="1"/>
      <c r="J40" s="312" t="str">
        <f t="shared" si="3"/>
        <v/>
      </c>
      <c r="K40" s="88"/>
      <c r="L40" s="46" t="str">
        <f t="shared" si="4"/>
        <v/>
      </c>
      <c r="M40" s="3"/>
      <c r="N40" s="79" t="s">
        <v>274</v>
      </c>
      <c r="O40" s="46">
        <f t="shared" si="5"/>
        <v>0</v>
      </c>
      <c r="P40" s="79" t="s">
        <v>274</v>
      </c>
      <c r="Q40" s="46">
        <f t="shared" si="6"/>
        <v>0</v>
      </c>
      <c r="R40" s="47" t="str">
        <f t="shared" si="7"/>
        <v/>
      </c>
      <c r="S40" s="47" t="str">
        <f t="shared" si="8"/>
        <v/>
      </c>
      <c r="T40" s="47" t="str">
        <f t="shared" si="9"/>
        <v/>
      </c>
      <c r="U40" s="47" t="str">
        <f t="shared" si="10"/>
        <v/>
      </c>
      <c r="V40" s="288"/>
      <c r="W40" s="47" t="str">
        <f t="shared" si="11"/>
        <v/>
      </c>
      <c r="X40" s="283" t="str">
        <f t="shared" si="13"/>
        <v/>
      </c>
      <c r="Z40" s="116"/>
    </row>
    <row r="41" spans="1:26" ht="31.9" customHeight="1" x14ac:dyDescent="0.25">
      <c r="A41" s="91" t="str">
        <f>IF(B41="","",MAX($A$8:A40)+1)</f>
        <v/>
      </c>
      <c r="B41" s="76"/>
      <c r="C41" s="1"/>
      <c r="D41" s="89"/>
      <c r="E41" s="310" t="str">
        <f t="shared" si="0"/>
        <v/>
      </c>
      <c r="F41" s="310" t="str">
        <f t="shared" si="1"/>
        <v/>
      </c>
      <c r="G41" s="27" t="str">
        <f t="shared" si="2"/>
        <v/>
      </c>
      <c r="H41" s="1"/>
      <c r="I41" s="1"/>
      <c r="J41" s="312" t="str">
        <f t="shared" si="3"/>
        <v/>
      </c>
      <c r="K41" s="88"/>
      <c r="L41" s="46" t="str">
        <f t="shared" si="4"/>
        <v/>
      </c>
      <c r="M41" s="3"/>
      <c r="N41" s="79" t="s">
        <v>274</v>
      </c>
      <c r="O41" s="46">
        <f t="shared" si="5"/>
        <v>0</v>
      </c>
      <c r="P41" s="79" t="s">
        <v>274</v>
      </c>
      <c r="Q41" s="46">
        <f t="shared" si="6"/>
        <v>0</v>
      </c>
      <c r="R41" s="47" t="str">
        <f t="shared" si="7"/>
        <v/>
      </c>
      <c r="S41" s="47" t="str">
        <f t="shared" si="8"/>
        <v/>
      </c>
      <c r="T41" s="47" t="str">
        <f t="shared" si="9"/>
        <v/>
      </c>
      <c r="U41" s="47" t="str">
        <f t="shared" si="10"/>
        <v/>
      </c>
      <c r="V41" s="288"/>
      <c r="W41" s="47" t="str">
        <f t="shared" si="11"/>
        <v/>
      </c>
      <c r="X41" s="283" t="str">
        <f t="shared" si="13"/>
        <v/>
      </c>
      <c r="Z41" s="116"/>
    </row>
    <row r="42" spans="1:26" ht="31.9" customHeight="1" x14ac:dyDescent="0.25">
      <c r="A42" s="91" t="str">
        <f>IF(B42="","",MAX($A$8:A41)+1)</f>
        <v/>
      </c>
      <c r="B42" s="76"/>
      <c r="C42" s="1"/>
      <c r="D42" s="89"/>
      <c r="E42" s="310" t="str">
        <f t="shared" si="0"/>
        <v/>
      </c>
      <c r="F42" s="310" t="str">
        <f t="shared" si="1"/>
        <v/>
      </c>
      <c r="G42" s="27" t="str">
        <f t="shared" si="2"/>
        <v/>
      </c>
      <c r="H42" s="1"/>
      <c r="I42" s="1"/>
      <c r="J42" s="312" t="str">
        <f t="shared" si="3"/>
        <v/>
      </c>
      <c r="K42" s="88"/>
      <c r="L42" s="46" t="str">
        <f t="shared" si="4"/>
        <v/>
      </c>
      <c r="M42" s="3"/>
      <c r="N42" s="79" t="s">
        <v>274</v>
      </c>
      <c r="O42" s="46">
        <f t="shared" si="5"/>
        <v>0</v>
      </c>
      <c r="P42" s="79" t="s">
        <v>274</v>
      </c>
      <c r="Q42" s="46">
        <f t="shared" si="6"/>
        <v>0</v>
      </c>
      <c r="R42" s="47" t="str">
        <f t="shared" si="7"/>
        <v/>
      </c>
      <c r="S42" s="47" t="str">
        <f t="shared" si="8"/>
        <v/>
      </c>
      <c r="T42" s="47" t="str">
        <f t="shared" si="9"/>
        <v/>
      </c>
      <c r="U42" s="47" t="str">
        <f t="shared" si="10"/>
        <v/>
      </c>
      <c r="V42" s="288"/>
      <c r="W42" s="47" t="str">
        <f t="shared" si="11"/>
        <v/>
      </c>
      <c r="X42" s="283" t="str">
        <f t="shared" si="13"/>
        <v/>
      </c>
    </row>
    <row r="43" spans="1:26" ht="31.9" customHeight="1" x14ac:dyDescent="0.25">
      <c r="A43" s="91" t="str">
        <f>IF(B43="","",MAX($A$8:A42)+1)</f>
        <v/>
      </c>
      <c r="B43" s="76"/>
      <c r="C43" s="1"/>
      <c r="D43" s="89"/>
      <c r="E43" s="310" t="str">
        <f t="shared" si="0"/>
        <v/>
      </c>
      <c r="F43" s="310" t="str">
        <f t="shared" si="1"/>
        <v/>
      </c>
      <c r="G43" s="27" t="str">
        <f t="shared" si="2"/>
        <v/>
      </c>
      <c r="H43" s="1"/>
      <c r="I43" s="1"/>
      <c r="J43" s="312" t="str">
        <f t="shared" si="3"/>
        <v/>
      </c>
      <c r="K43" s="88"/>
      <c r="L43" s="46" t="str">
        <f t="shared" si="4"/>
        <v/>
      </c>
      <c r="M43" s="3"/>
      <c r="N43" s="79" t="s">
        <v>274</v>
      </c>
      <c r="O43" s="46">
        <f t="shared" si="5"/>
        <v>0</v>
      </c>
      <c r="P43" s="79" t="s">
        <v>274</v>
      </c>
      <c r="Q43" s="46">
        <f t="shared" si="6"/>
        <v>0</v>
      </c>
      <c r="R43" s="47" t="str">
        <f t="shared" si="7"/>
        <v/>
      </c>
      <c r="S43" s="47" t="str">
        <f t="shared" si="8"/>
        <v/>
      </c>
      <c r="T43" s="47" t="str">
        <f t="shared" si="9"/>
        <v/>
      </c>
      <c r="U43" s="47" t="str">
        <f t="shared" si="10"/>
        <v/>
      </c>
      <c r="V43" s="288"/>
      <c r="W43" s="47" t="str">
        <f t="shared" si="11"/>
        <v/>
      </c>
      <c r="X43" s="283" t="str">
        <f t="shared" si="13"/>
        <v/>
      </c>
    </row>
    <row r="44" spans="1:26" ht="31.9" customHeight="1" x14ac:dyDescent="0.25">
      <c r="A44" s="91" t="str">
        <f>IF(B44="","",MAX($A$8:A43)+1)</f>
        <v/>
      </c>
      <c r="B44" s="76"/>
      <c r="C44" s="1"/>
      <c r="D44" s="89"/>
      <c r="E44" s="310" t="str">
        <f t="shared" si="0"/>
        <v/>
      </c>
      <c r="F44" s="310" t="str">
        <f t="shared" si="1"/>
        <v/>
      </c>
      <c r="G44" s="27" t="str">
        <f t="shared" si="2"/>
        <v/>
      </c>
      <c r="H44" s="1"/>
      <c r="I44" s="1"/>
      <c r="J44" s="312" t="str">
        <f t="shared" si="3"/>
        <v/>
      </c>
      <c r="K44" s="88"/>
      <c r="L44" s="46" t="str">
        <f t="shared" si="4"/>
        <v/>
      </c>
      <c r="M44" s="3"/>
      <c r="N44" s="79" t="s">
        <v>274</v>
      </c>
      <c r="O44" s="46">
        <f t="shared" si="5"/>
        <v>0</v>
      </c>
      <c r="P44" s="79" t="s">
        <v>274</v>
      </c>
      <c r="Q44" s="46">
        <f t="shared" si="6"/>
        <v>0</v>
      </c>
      <c r="R44" s="47" t="str">
        <f t="shared" si="7"/>
        <v/>
      </c>
      <c r="S44" s="47" t="str">
        <f t="shared" si="8"/>
        <v/>
      </c>
      <c r="T44" s="47" t="str">
        <f t="shared" si="9"/>
        <v/>
      </c>
      <c r="U44" s="47" t="str">
        <f t="shared" si="10"/>
        <v/>
      </c>
      <c r="V44" s="288"/>
      <c r="W44" s="47" t="str">
        <f t="shared" si="11"/>
        <v/>
      </c>
      <c r="X44" s="283" t="str">
        <f t="shared" si="13"/>
        <v/>
      </c>
    </row>
    <row r="45" spans="1:26" ht="31.9" customHeight="1" x14ac:dyDescent="0.25">
      <c r="A45" s="91" t="str">
        <f>IF(B45="","",MAX($A$8:A44)+1)</f>
        <v/>
      </c>
      <c r="B45" s="76"/>
      <c r="C45" s="1"/>
      <c r="D45" s="89"/>
      <c r="E45" s="310" t="str">
        <f t="shared" si="0"/>
        <v/>
      </c>
      <c r="F45" s="310" t="str">
        <f t="shared" si="1"/>
        <v/>
      </c>
      <c r="G45" s="27" t="str">
        <f t="shared" si="2"/>
        <v/>
      </c>
      <c r="H45" s="1"/>
      <c r="I45" s="1"/>
      <c r="J45" s="312" t="str">
        <f t="shared" si="3"/>
        <v/>
      </c>
      <c r="K45" s="88"/>
      <c r="L45" s="46" t="str">
        <f t="shared" si="4"/>
        <v/>
      </c>
      <c r="M45" s="3"/>
      <c r="N45" s="79" t="s">
        <v>274</v>
      </c>
      <c r="O45" s="46">
        <f t="shared" si="5"/>
        <v>0</v>
      </c>
      <c r="P45" s="79" t="s">
        <v>274</v>
      </c>
      <c r="Q45" s="46">
        <f t="shared" si="6"/>
        <v>0</v>
      </c>
      <c r="R45" s="47" t="str">
        <f t="shared" si="7"/>
        <v/>
      </c>
      <c r="S45" s="47" t="str">
        <f t="shared" si="8"/>
        <v/>
      </c>
      <c r="T45" s="47" t="str">
        <f t="shared" si="9"/>
        <v/>
      </c>
      <c r="U45" s="47" t="str">
        <f t="shared" si="10"/>
        <v/>
      </c>
      <c r="V45" s="288"/>
      <c r="W45" s="47" t="str">
        <f t="shared" si="11"/>
        <v/>
      </c>
      <c r="X45" s="283" t="str">
        <f t="shared" si="13"/>
        <v/>
      </c>
    </row>
    <row r="46" spans="1:26" ht="31.9" customHeight="1" x14ac:dyDescent="0.25">
      <c r="A46" s="91" t="str">
        <f>IF(B46="","",MAX($A$8:A45)+1)</f>
        <v/>
      </c>
      <c r="B46" s="76"/>
      <c r="C46" s="1"/>
      <c r="D46" s="89"/>
      <c r="E46" s="310" t="str">
        <f t="shared" si="0"/>
        <v/>
      </c>
      <c r="F46" s="310" t="str">
        <f t="shared" si="1"/>
        <v/>
      </c>
      <c r="G46" s="27" t="str">
        <f t="shared" si="2"/>
        <v/>
      </c>
      <c r="H46" s="1"/>
      <c r="I46" s="1"/>
      <c r="J46" s="312" t="str">
        <f t="shared" si="3"/>
        <v/>
      </c>
      <c r="K46" s="88"/>
      <c r="L46" s="46" t="str">
        <f t="shared" si="4"/>
        <v/>
      </c>
      <c r="M46" s="3"/>
      <c r="N46" s="79" t="s">
        <v>274</v>
      </c>
      <c r="O46" s="46">
        <f t="shared" si="5"/>
        <v>0</v>
      </c>
      <c r="P46" s="79" t="s">
        <v>274</v>
      </c>
      <c r="Q46" s="46">
        <f t="shared" si="6"/>
        <v>0</v>
      </c>
      <c r="R46" s="47" t="str">
        <f t="shared" si="7"/>
        <v/>
      </c>
      <c r="S46" s="47" t="str">
        <f t="shared" si="8"/>
        <v/>
      </c>
      <c r="T46" s="47" t="str">
        <f t="shared" si="9"/>
        <v/>
      </c>
      <c r="U46" s="47" t="str">
        <f t="shared" si="10"/>
        <v/>
      </c>
      <c r="V46" s="288"/>
      <c r="W46" s="47" t="str">
        <f t="shared" si="11"/>
        <v/>
      </c>
      <c r="X46" s="283" t="str">
        <f t="shared" si="13"/>
        <v/>
      </c>
    </row>
    <row r="47" spans="1:26" ht="31.9" customHeight="1" x14ac:dyDescent="0.25">
      <c r="A47" s="91" t="str">
        <f>IF(B47="","",MAX($A$8:A46)+1)</f>
        <v/>
      </c>
      <c r="B47" s="76"/>
      <c r="C47" s="1"/>
      <c r="D47" s="89"/>
      <c r="E47" s="310" t="str">
        <f t="shared" si="0"/>
        <v/>
      </c>
      <c r="F47" s="310" t="str">
        <f t="shared" si="1"/>
        <v/>
      </c>
      <c r="G47" s="27" t="str">
        <f t="shared" si="2"/>
        <v/>
      </c>
      <c r="H47" s="1"/>
      <c r="I47" s="1"/>
      <c r="J47" s="312" t="str">
        <f t="shared" si="3"/>
        <v/>
      </c>
      <c r="K47" s="88"/>
      <c r="L47" s="46" t="str">
        <f t="shared" si="4"/>
        <v/>
      </c>
      <c r="M47" s="3"/>
      <c r="N47" s="79" t="s">
        <v>274</v>
      </c>
      <c r="O47" s="46">
        <f t="shared" si="5"/>
        <v>0</v>
      </c>
      <c r="P47" s="79" t="s">
        <v>274</v>
      </c>
      <c r="Q47" s="46">
        <f t="shared" si="6"/>
        <v>0</v>
      </c>
      <c r="R47" s="47" t="str">
        <f t="shared" si="7"/>
        <v/>
      </c>
      <c r="S47" s="47" t="str">
        <f t="shared" si="8"/>
        <v/>
      </c>
      <c r="T47" s="47" t="str">
        <f t="shared" si="9"/>
        <v/>
      </c>
      <c r="U47" s="47" t="str">
        <f t="shared" si="10"/>
        <v/>
      </c>
      <c r="V47" s="288"/>
      <c r="W47" s="47" t="str">
        <f t="shared" si="11"/>
        <v/>
      </c>
      <c r="X47" s="283" t="str">
        <f t="shared" si="13"/>
        <v/>
      </c>
    </row>
    <row r="48" spans="1:26" ht="31.9" customHeight="1" x14ac:dyDescent="0.25">
      <c r="A48" s="91" t="str">
        <f>IF(B48="","",MAX($A$8:A47)+1)</f>
        <v/>
      </c>
      <c r="B48" s="76"/>
      <c r="C48" s="1"/>
      <c r="D48" s="89"/>
      <c r="E48" s="310" t="str">
        <f t="shared" si="0"/>
        <v/>
      </c>
      <c r="F48" s="310" t="str">
        <f t="shared" si="1"/>
        <v/>
      </c>
      <c r="G48" s="27" t="str">
        <f t="shared" si="2"/>
        <v/>
      </c>
      <c r="H48" s="1"/>
      <c r="I48" s="1"/>
      <c r="J48" s="312" t="str">
        <f t="shared" si="3"/>
        <v/>
      </c>
      <c r="K48" s="88"/>
      <c r="L48" s="46" t="str">
        <f t="shared" si="4"/>
        <v/>
      </c>
      <c r="M48" s="3"/>
      <c r="N48" s="79" t="s">
        <v>274</v>
      </c>
      <c r="O48" s="46">
        <f t="shared" si="5"/>
        <v>0</v>
      </c>
      <c r="P48" s="79" t="s">
        <v>274</v>
      </c>
      <c r="Q48" s="46">
        <f t="shared" si="6"/>
        <v>0</v>
      </c>
      <c r="R48" s="47" t="str">
        <f t="shared" si="7"/>
        <v/>
      </c>
      <c r="S48" s="47" t="str">
        <f t="shared" si="8"/>
        <v/>
      </c>
      <c r="T48" s="47" t="str">
        <f t="shared" si="9"/>
        <v/>
      </c>
      <c r="U48" s="47" t="str">
        <f t="shared" si="10"/>
        <v/>
      </c>
      <c r="V48" s="288"/>
      <c r="W48" s="47" t="str">
        <f t="shared" si="11"/>
        <v/>
      </c>
      <c r="X48" s="283" t="str">
        <f t="shared" si="13"/>
        <v/>
      </c>
    </row>
    <row r="49" spans="1:24" ht="31.9" customHeight="1" x14ac:dyDescent="0.25">
      <c r="A49" s="91" t="str">
        <f>IF(B49="","",MAX($A$8:A48)+1)</f>
        <v/>
      </c>
      <c r="B49" s="76"/>
      <c r="C49" s="1"/>
      <c r="D49" s="89"/>
      <c r="E49" s="310" t="str">
        <f t="shared" si="0"/>
        <v/>
      </c>
      <c r="F49" s="310" t="str">
        <f t="shared" si="1"/>
        <v/>
      </c>
      <c r="G49" s="27" t="str">
        <f t="shared" si="2"/>
        <v/>
      </c>
      <c r="H49" s="1"/>
      <c r="I49" s="1"/>
      <c r="J49" s="312" t="str">
        <f t="shared" si="3"/>
        <v/>
      </c>
      <c r="K49" s="88"/>
      <c r="L49" s="46" t="str">
        <f t="shared" si="4"/>
        <v/>
      </c>
      <c r="M49" s="3"/>
      <c r="N49" s="79" t="s">
        <v>274</v>
      </c>
      <c r="O49" s="46">
        <f t="shared" si="5"/>
        <v>0</v>
      </c>
      <c r="P49" s="79" t="s">
        <v>274</v>
      </c>
      <c r="Q49" s="46">
        <f t="shared" si="6"/>
        <v>0</v>
      </c>
      <c r="R49" s="47" t="str">
        <f t="shared" si="7"/>
        <v/>
      </c>
      <c r="S49" s="47" t="str">
        <f t="shared" si="8"/>
        <v/>
      </c>
      <c r="T49" s="47" t="str">
        <f t="shared" si="9"/>
        <v/>
      </c>
      <c r="U49" s="47" t="str">
        <f t="shared" si="10"/>
        <v/>
      </c>
      <c r="V49" s="288"/>
      <c r="W49" s="47" t="str">
        <f t="shared" si="11"/>
        <v/>
      </c>
      <c r="X49" s="283" t="str">
        <f t="shared" si="13"/>
        <v/>
      </c>
    </row>
    <row r="50" spans="1:24" ht="31.9" customHeight="1" x14ac:dyDescent="0.25">
      <c r="A50" s="91" t="str">
        <f>IF(B50="","",MAX($A$8:A49)+1)</f>
        <v/>
      </c>
      <c r="B50" s="76"/>
      <c r="C50" s="1"/>
      <c r="D50" s="89"/>
      <c r="E50" s="310" t="str">
        <f t="shared" si="0"/>
        <v/>
      </c>
      <c r="F50" s="310" t="str">
        <f t="shared" si="1"/>
        <v/>
      </c>
      <c r="G50" s="27" t="str">
        <f t="shared" si="2"/>
        <v/>
      </c>
      <c r="H50" s="1"/>
      <c r="I50" s="1"/>
      <c r="J50" s="312" t="str">
        <f t="shared" si="3"/>
        <v/>
      </c>
      <c r="K50" s="88"/>
      <c r="L50" s="46" t="str">
        <f t="shared" si="4"/>
        <v/>
      </c>
      <c r="M50" s="3"/>
      <c r="N50" s="79" t="s">
        <v>274</v>
      </c>
      <c r="O50" s="46">
        <f t="shared" si="5"/>
        <v>0</v>
      </c>
      <c r="P50" s="79" t="s">
        <v>274</v>
      </c>
      <c r="Q50" s="46">
        <f t="shared" si="6"/>
        <v>0</v>
      </c>
      <c r="R50" s="47" t="str">
        <f t="shared" si="7"/>
        <v/>
      </c>
      <c r="S50" s="47" t="str">
        <f t="shared" si="8"/>
        <v/>
      </c>
      <c r="T50" s="47" t="str">
        <f t="shared" si="9"/>
        <v/>
      </c>
      <c r="U50" s="47" t="str">
        <f t="shared" si="10"/>
        <v/>
      </c>
      <c r="V50" s="288"/>
      <c r="W50" s="47" t="str">
        <f t="shared" si="11"/>
        <v/>
      </c>
      <c r="X50" s="283" t="str">
        <f t="shared" si="13"/>
        <v/>
      </c>
    </row>
    <row r="51" spans="1:24" ht="31.9" customHeight="1" x14ac:dyDescent="0.25">
      <c r="A51" s="91" t="str">
        <f>IF(B51="","",MAX($A$8:A50)+1)</f>
        <v/>
      </c>
      <c r="B51" s="76"/>
      <c r="C51" s="1"/>
      <c r="D51" s="89"/>
      <c r="E51" s="310" t="str">
        <f t="shared" si="0"/>
        <v/>
      </c>
      <c r="F51" s="310" t="str">
        <f t="shared" si="1"/>
        <v/>
      </c>
      <c r="G51" s="27" t="str">
        <f t="shared" si="2"/>
        <v/>
      </c>
      <c r="H51" s="1"/>
      <c r="I51" s="1"/>
      <c r="J51" s="312" t="str">
        <f t="shared" si="3"/>
        <v/>
      </c>
      <c r="K51" s="88"/>
      <c r="L51" s="46" t="str">
        <f t="shared" si="4"/>
        <v/>
      </c>
      <c r="M51" s="3"/>
      <c r="N51" s="79" t="s">
        <v>274</v>
      </c>
      <c r="O51" s="46">
        <f t="shared" si="5"/>
        <v>0</v>
      </c>
      <c r="P51" s="79" t="s">
        <v>274</v>
      </c>
      <c r="Q51" s="46">
        <f t="shared" si="6"/>
        <v>0</v>
      </c>
      <c r="R51" s="47" t="str">
        <f t="shared" si="7"/>
        <v/>
      </c>
      <c r="S51" s="47" t="str">
        <f t="shared" si="8"/>
        <v/>
      </c>
      <c r="T51" s="47" t="str">
        <f t="shared" si="9"/>
        <v/>
      </c>
      <c r="U51" s="47" t="str">
        <f t="shared" si="10"/>
        <v/>
      </c>
      <c r="V51" s="288"/>
      <c r="W51" s="47" t="str">
        <f t="shared" si="11"/>
        <v/>
      </c>
      <c r="X51" s="283" t="str">
        <f t="shared" si="13"/>
        <v/>
      </c>
    </row>
    <row r="52" spans="1:24" ht="31.9" customHeight="1" x14ac:dyDescent="0.25">
      <c r="A52" s="91" t="str">
        <f>IF(B52="","",MAX($A$8:A51)+1)</f>
        <v/>
      </c>
      <c r="B52" s="76"/>
      <c r="C52" s="1"/>
      <c r="D52" s="89"/>
      <c r="E52" s="310" t="str">
        <f t="shared" si="0"/>
        <v/>
      </c>
      <c r="F52" s="310" t="str">
        <f t="shared" si="1"/>
        <v/>
      </c>
      <c r="G52" s="27" t="str">
        <f t="shared" si="2"/>
        <v/>
      </c>
      <c r="H52" s="1"/>
      <c r="I52" s="1"/>
      <c r="J52" s="312" t="str">
        <f t="shared" si="3"/>
        <v/>
      </c>
      <c r="K52" s="88"/>
      <c r="L52" s="46" t="str">
        <f t="shared" si="4"/>
        <v/>
      </c>
      <c r="M52" s="3"/>
      <c r="N52" s="79" t="s">
        <v>274</v>
      </c>
      <c r="O52" s="46">
        <f t="shared" si="5"/>
        <v>0</v>
      </c>
      <c r="P52" s="79" t="s">
        <v>274</v>
      </c>
      <c r="Q52" s="46">
        <f t="shared" si="6"/>
        <v>0</v>
      </c>
      <c r="R52" s="47" t="str">
        <f t="shared" si="7"/>
        <v/>
      </c>
      <c r="S52" s="47" t="str">
        <f t="shared" si="8"/>
        <v/>
      </c>
      <c r="T52" s="47" t="str">
        <f t="shared" si="9"/>
        <v/>
      </c>
      <c r="U52" s="47" t="str">
        <f t="shared" si="10"/>
        <v/>
      </c>
      <c r="V52" s="288"/>
      <c r="W52" s="47" t="str">
        <f t="shared" si="11"/>
        <v/>
      </c>
      <c r="X52" s="283" t="str">
        <f t="shared" si="13"/>
        <v/>
      </c>
    </row>
    <row r="53" spans="1:24" ht="31.9" customHeight="1" x14ac:dyDescent="0.25">
      <c r="A53" s="91" t="str">
        <f>IF(B53="","",MAX($A$8:A52)+1)</f>
        <v/>
      </c>
      <c r="B53" s="76"/>
      <c r="C53" s="1"/>
      <c r="D53" s="89"/>
      <c r="E53" s="310" t="str">
        <f t="shared" si="0"/>
        <v/>
      </c>
      <c r="F53" s="310" t="str">
        <f t="shared" si="1"/>
        <v/>
      </c>
      <c r="G53" s="27" t="str">
        <f t="shared" si="2"/>
        <v/>
      </c>
      <c r="H53" s="1"/>
      <c r="I53" s="1"/>
      <c r="J53" s="312" t="str">
        <f t="shared" si="3"/>
        <v/>
      </c>
      <c r="K53" s="88"/>
      <c r="L53" s="46" t="str">
        <f t="shared" si="4"/>
        <v/>
      </c>
      <c r="M53" s="3"/>
      <c r="N53" s="79" t="s">
        <v>274</v>
      </c>
      <c r="O53" s="46">
        <f t="shared" si="5"/>
        <v>0</v>
      </c>
      <c r="P53" s="79" t="s">
        <v>274</v>
      </c>
      <c r="Q53" s="46">
        <f t="shared" si="6"/>
        <v>0</v>
      </c>
      <c r="R53" s="47" t="str">
        <f t="shared" si="7"/>
        <v/>
      </c>
      <c r="S53" s="47" t="str">
        <f t="shared" si="8"/>
        <v/>
      </c>
      <c r="T53" s="47" t="str">
        <f t="shared" si="9"/>
        <v/>
      </c>
      <c r="U53" s="47" t="str">
        <f t="shared" si="10"/>
        <v/>
      </c>
      <c r="V53" s="288"/>
      <c r="W53" s="47" t="str">
        <f t="shared" si="11"/>
        <v/>
      </c>
      <c r="X53" s="283" t="str">
        <f t="shared" si="13"/>
        <v/>
      </c>
    </row>
    <row r="54" spans="1:24" ht="31.9" customHeight="1" x14ac:dyDescent="0.25">
      <c r="A54" s="91" t="str">
        <f>IF(B54="","",MAX($A$8:A53)+1)</f>
        <v/>
      </c>
      <c r="B54" s="76"/>
      <c r="C54" s="1"/>
      <c r="D54" s="89"/>
      <c r="E54" s="310" t="str">
        <f t="shared" si="0"/>
        <v/>
      </c>
      <c r="F54" s="310" t="str">
        <f t="shared" si="1"/>
        <v/>
      </c>
      <c r="G54" s="27" t="str">
        <f t="shared" si="2"/>
        <v/>
      </c>
      <c r="H54" s="1"/>
      <c r="I54" s="1"/>
      <c r="J54" s="312" t="str">
        <f t="shared" si="3"/>
        <v/>
      </c>
      <c r="K54" s="88"/>
      <c r="L54" s="46" t="str">
        <f t="shared" si="4"/>
        <v/>
      </c>
      <c r="M54" s="3"/>
      <c r="N54" s="79" t="s">
        <v>274</v>
      </c>
      <c r="O54" s="46">
        <f t="shared" si="5"/>
        <v>0</v>
      </c>
      <c r="P54" s="79" t="s">
        <v>274</v>
      </c>
      <c r="Q54" s="46">
        <f t="shared" si="6"/>
        <v>0</v>
      </c>
      <c r="R54" s="47" t="str">
        <f t="shared" si="7"/>
        <v/>
      </c>
      <c r="S54" s="47" t="str">
        <f t="shared" si="8"/>
        <v/>
      </c>
      <c r="T54" s="47" t="str">
        <f t="shared" si="9"/>
        <v/>
      </c>
      <c r="U54" s="47" t="str">
        <f t="shared" si="10"/>
        <v/>
      </c>
      <c r="V54" s="288"/>
      <c r="W54" s="47" t="str">
        <f t="shared" si="11"/>
        <v/>
      </c>
      <c r="X54" s="283" t="str">
        <f t="shared" si="13"/>
        <v/>
      </c>
    </row>
    <row r="55" spans="1:24" ht="31.9" customHeight="1" x14ac:dyDescent="0.25">
      <c r="A55" s="91" t="str">
        <f>IF(B55="","",MAX($A$8:A54)+1)</f>
        <v/>
      </c>
      <c r="B55" s="76"/>
      <c r="C55" s="1"/>
      <c r="D55" s="89"/>
      <c r="E55" s="310" t="str">
        <f t="shared" si="0"/>
        <v/>
      </c>
      <c r="F55" s="310" t="str">
        <f t="shared" si="1"/>
        <v/>
      </c>
      <c r="G55" s="27" t="str">
        <f t="shared" si="2"/>
        <v/>
      </c>
      <c r="H55" s="1"/>
      <c r="I55" s="1"/>
      <c r="J55" s="312" t="str">
        <f t="shared" si="3"/>
        <v/>
      </c>
      <c r="K55" s="88"/>
      <c r="L55" s="46" t="str">
        <f t="shared" si="4"/>
        <v/>
      </c>
      <c r="M55" s="3"/>
      <c r="N55" s="79" t="s">
        <v>274</v>
      </c>
      <c r="O55" s="46">
        <f t="shared" si="5"/>
        <v>0</v>
      </c>
      <c r="P55" s="79" t="s">
        <v>274</v>
      </c>
      <c r="Q55" s="46">
        <f t="shared" si="6"/>
        <v>0</v>
      </c>
      <c r="R55" s="47" t="str">
        <f t="shared" si="7"/>
        <v/>
      </c>
      <c r="S55" s="47" t="str">
        <f t="shared" si="8"/>
        <v/>
      </c>
      <c r="T55" s="47" t="str">
        <f t="shared" si="9"/>
        <v/>
      </c>
      <c r="U55" s="47" t="str">
        <f t="shared" si="10"/>
        <v/>
      </c>
      <c r="V55" s="288"/>
      <c r="W55" s="47" t="str">
        <f t="shared" si="11"/>
        <v/>
      </c>
      <c r="X55" s="283" t="str">
        <f t="shared" si="13"/>
        <v/>
      </c>
    </row>
    <row r="56" spans="1:24" ht="31.9" customHeight="1" x14ac:dyDescent="0.25">
      <c r="A56" s="91" t="str">
        <f>IF(B56="","",MAX($A$8:A55)+1)</f>
        <v/>
      </c>
      <c r="B56" s="76"/>
      <c r="C56" s="1"/>
      <c r="D56" s="89"/>
      <c r="E56" s="310" t="str">
        <f t="shared" si="0"/>
        <v/>
      </c>
      <c r="F56" s="310" t="str">
        <f t="shared" si="1"/>
        <v/>
      </c>
      <c r="G56" s="27" t="str">
        <f t="shared" si="2"/>
        <v/>
      </c>
      <c r="H56" s="1"/>
      <c r="I56" s="1"/>
      <c r="J56" s="312" t="str">
        <f t="shared" si="3"/>
        <v/>
      </c>
      <c r="K56" s="88"/>
      <c r="L56" s="46" t="str">
        <f t="shared" si="4"/>
        <v/>
      </c>
      <c r="M56" s="3"/>
      <c r="N56" s="79" t="s">
        <v>274</v>
      </c>
      <c r="O56" s="46">
        <f t="shared" si="5"/>
        <v>0</v>
      </c>
      <c r="P56" s="79" t="s">
        <v>274</v>
      </c>
      <c r="Q56" s="46">
        <f t="shared" si="6"/>
        <v>0</v>
      </c>
      <c r="R56" s="47" t="str">
        <f t="shared" si="7"/>
        <v/>
      </c>
      <c r="S56" s="47" t="str">
        <f t="shared" si="8"/>
        <v/>
      </c>
      <c r="T56" s="47" t="str">
        <f t="shared" si="9"/>
        <v/>
      </c>
      <c r="U56" s="47" t="str">
        <f t="shared" si="10"/>
        <v/>
      </c>
      <c r="V56" s="288"/>
      <c r="W56" s="47" t="str">
        <f t="shared" si="11"/>
        <v/>
      </c>
      <c r="X56" s="283" t="str">
        <f t="shared" si="13"/>
        <v/>
      </c>
    </row>
    <row r="57" spans="1:24" ht="31.9" customHeight="1" x14ac:dyDescent="0.25">
      <c r="A57" s="91" t="str">
        <f>IF(B57="","",MAX($A$8:A56)+1)</f>
        <v/>
      </c>
      <c r="B57" s="76"/>
      <c r="C57" s="1"/>
      <c r="D57" s="89"/>
      <c r="E57" s="310" t="str">
        <f t="shared" si="0"/>
        <v/>
      </c>
      <c r="F57" s="310" t="str">
        <f t="shared" si="1"/>
        <v/>
      </c>
      <c r="G57" s="27" t="str">
        <f t="shared" si="2"/>
        <v/>
      </c>
      <c r="H57" s="1"/>
      <c r="I57" s="1"/>
      <c r="J57" s="312" t="str">
        <f t="shared" si="3"/>
        <v/>
      </c>
      <c r="K57" s="88"/>
      <c r="L57" s="46" t="str">
        <f t="shared" si="4"/>
        <v/>
      </c>
      <c r="M57" s="3"/>
      <c r="N57" s="79" t="s">
        <v>274</v>
      </c>
      <c r="O57" s="46">
        <f t="shared" si="5"/>
        <v>0</v>
      </c>
      <c r="P57" s="79" t="s">
        <v>274</v>
      </c>
      <c r="Q57" s="46">
        <f t="shared" si="6"/>
        <v>0</v>
      </c>
      <c r="R57" s="47" t="str">
        <f t="shared" si="7"/>
        <v/>
      </c>
      <c r="S57" s="47" t="str">
        <f t="shared" si="8"/>
        <v/>
      </c>
      <c r="T57" s="47" t="str">
        <f t="shared" si="9"/>
        <v/>
      </c>
      <c r="U57" s="47" t="str">
        <f t="shared" si="10"/>
        <v/>
      </c>
      <c r="V57" s="288"/>
      <c r="W57" s="47" t="str">
        <f t="shared" si="11"/>
        <v/>
      </c>
      <c r="X57" s="283" t="str">
        <f t="shared" si="13"/>
        <v/>
      </c>
    </row>
    <row r="58" spans="1:24" ht="31.9" customHeight="1" x14ac:dyDescent="0.25">
      <c r="A58" s="91" t="str">
        <f>IF(B58="","",MAX($A$8:A57)+1)</f>
        <v/>
      </c>
      <c r="B58" s="76"/>
      <c r="C58" s="1"/>
      <c r="D58" s="89"/>
      <c r="E58" s="310" t="str">
        <f t="shared" si="0"/>
        <v/>
      </c>
      <c r="F58" s="310" t="str">
        <f t="shared" si="1"/>
        <v/>
      </c>
      <c r="G58" s="27" t="str">
        <f t="shared" si="2"/>
        <v/>
      </c>
      <c r="H58" s="1"/>
      <c r="I58" s="1"/>
      <c r="J58" s="312" t="str">
        <f t="shared" si="3"/>
        <v/>
      </c>
      <c r="K58" s="88"/>
      <c r="L58" s="46" t="str">
        <f t="shared" si="4"/>
        <v/>
      </c>
      <c r="M58" s="3"/>
      <c r="N58" s="79" t="s">
        <v>274</v>
      </c>
      <c r="O58" s="46">
        <f t="shared" si="5"/>
        <v>0</v>
      </c>
      <c r="P58" s="79" t="s">
        <v>274</v>
      </c>
      <c r="Q58" s="46">
        <f t="shared" si="6"/>
        <v>0</v>
      </c>
      <c r="R58" s="47" t="str">
        <f t="shared" si="7"/>
        <v/>
      </c>
      <c r="S58" s="47" t="str">
        <f t="shared" si="8"/>
        <v/>
      </c>
      <c r="T58" s="47" t="str">
        <f t="shared" si="9"/>
        <v/>
      </c>
      <c r="U58" s="47" t="str">
        <f t="shared" si="10"/>
        <v/>
      </c>
      <c r="V58" s="288"/>
      <c r="W58" s="47" t="str">
        <f t="shared" si="11"/>
        <v/>
      </c>
      <c r="X58" s="283" t="str">
        <f t="shared" si="13"/>
        <v/>
      </c>
    </row>
    <row r="59" spans="1:24" ht="31.9" customHeight="1" x14ac:dyDescent="0.25">
      <c r="A59" s="91" t="str">
        <f>IF(B59="","",MAX($A$8:A58)+1)</f>
        <v/>
      </c>
      <c r="B59" s="76"/>
      <c r="C59" s="1"/>
      <c r="D59" s="89"/>
      <c r="E59" s="310" t="str">
        <f t="shared" si="0"/>
        <v/>
      </c>
      <c r="F59" s="310" t="str">
        <f t="shared" si="1"/>
        <v/>
      </c>
      <c r="G59" s="27" t="str">
        <f t="shared" si="2"/>
        <v/>
      </c>
      <c r="H59" s="1"/>
      <c r="I59" s="1"/>
      <c r="J59" s="312" t="str">
        <f t="shared" si="3"/>
        <v/>
      </c>
      <c r="K59" s="88"/>
      <c r="L59" s="46" t="str">
        <f t="shared" si="4"/>
        <v/>
      </c>
      <c r="M59" s="3"/>
      <c r="N59" s="79" t="s">
        <v>274</v>
      </c>
      <c r="O59" s="46">
        <f t="shared" si="5"/>
        <v>0</v>
      </c>
      <c r="P59" s="79" t="s">
        <v>274</v>
      </c>
      <c r="Q59" s="46">
        <f t="shared" si="6"/>
        <v>0</v>
      </c>
      <c r="R59" s="47" t="str">
        <f t="shared" si="7"/>
        <v/>
      </c>
      <c r="S59" s="47" t="str">
        <f t="shared" si="8"/>
        <v/>
      </c>
      <c r="T59" s="47" t="str">
        <f t="shared" si="9"/>
        <v/>
      </c>
      <c r="U59" s="47" t="str">
        <f t="shared" si="10"/>
        <v/>
      </c>
      <c r="V59" s="288"/>
      <c r="W59" s="47" t="str">
        <f t="shared" si="11"/>
        <v/>
      </c>
      <c r="X59" s="283" t="str">
        <f t="shared" si="13"/>
        <v/>
      </c>
    </row>
    <row r="60" spans="1:24" ht="31.9" customHeight="1" x14ac:dyDescent="0.25">
      <c r="A60" s="91" t="str">
        <f>IF(B60="","",MAX($A$8:A59)+1)</f>
        <v/>
      </c>
      <c r="B60" s="76"/>
      <c r="C60" s="1"/>
      <c r="D60" s="89"/>
      <c r="E60" s="310" t="str">
        <f t="shared" si="0"/>
        <v/>
      </c>
      <c r="F60" s="310" t="str">
        <f t="shared" si="1"/>
        <v/>
      </c>
      <c r="G60" s="27" t="str">
        <f t="shared" si="2"/>
        <v/>
      </c>
      <c r="H60" s="1"/>
      <c r="I60" s="1"/>
      <c r="J60" s="312" t="str">
        <f t="shared" si="3"/>
        <v/>
      </c>
      <c r="K60" s="88"/>
      <c r="L60" s="46" t="str">
        <f t="shared" si="4"/>
        <v/>
      </c>
      <c r="M60" s="3"/>
      <c r="N60" s="79" t="s">
        <v>274</v>
      </c>
      <c r="O60" s="46">
        <f t="shared" si="5"/>
        <v>0</v>
      </c>
      <c r="P60" s="79" t="s">
        <v>274</v>
      </c>
      <c r="Q60" s="46">
        <f t="shared" si="6"/>
        <v>0</v>
      </c>
      <c r="R60" s="47" t="str">
        <f t="shared" si="7"/>
        <v/>
      </c>
      <c r="S60" s="47" t="str">
        <f t="shared" si="8"/>
        <v/>
      </c>
      <c r="T60" s="47" t="str">
        <f t="shared" si="9"/>
        <v/>
      </c>
      <c r="U60" s="47" t="str">
        <f t="shared" si="10"/>
        <v/>
      </c>
      <c r="V60" s="288"/>
      <c r="W60" s="47" t="str">
        <f t="shared" si="11"/>
        <v/>
      </c>
      <c r="X60" s="283" t="str">
        <f t="shared" si="13"/>
        <v/>
      </c>
    </row>
    <row r="61" spans="1:24" ht="31.9" customHeight="1" x14ac:dyDescent="0.25">
      <c r="A61" s="91" t="str">
        <f>IF(B61="","",MAX($A$8:A60)+1)</f>
        <v/>
      </c>
      <c r="B61" s="76"/>
      <c r="C61" s="1"/>
      <c r="D61" s="89"/>
      <c r="E61" s="310" t="str">
        <f t="shared" si="0"/>
        <v/>
      </c>
      <c r="F61" s="310" t="str">
        <f t="shared" si="1"/>
        <v/>
      </c>
      <c r="G61" s="27" t="str">
        <f t="shared" si="2"/>
        <v/>
      </c>
      <c r="H61" s="1"/>
      <c r="I61" s="1"/>
      <c r="J61" s="312" t="str">
        <f t="shared" si="3"/>
        <v/>
      </c>
      <c r="K61" s="88"/>
      <c r="L61" s="46" t="str">
        <f t="shared" si="4"/>
        <v/>
      </c>
      <c r="M61" s="3"/>
      <c r="N61" s="79" t="s">
        <v>274</v>
      </c>
      <c r="O61" s="46">
        <f t="shared" si="5"/>
        <v>0</v>
      </c>
      <c r="P61" s="79" t="s">
        <v>274</v>
      </c>
      <c r="Q61" s="46">
        <f t="shared" si="6"/>
        <v>0</v>
      </c>
      <c r="R61" s="47" t="str">
        <f t="shared" si="7"/>
        <v/>
      </c>
      <c r="S61" s="47" t="str">
        <f t="shared" si="8"/>
        <v/>
      </c>
      <c r="T61" s="47" t="str">
        <f t="shared" si="9"/>
        <v/>
      </c>
      <c r="U61" s="47" t="str">
        <f t="shared" si="10"/>
        <v/>
      </c>
      <c r="V61" s="288"/>
      <c r="W61" s="47" t="str">
        <f t="shared" si="11"/>
        <v/>
      </c>
      <c r="X61" s="283" t="str">
        <f t="shared" si="13"/>
        <v/>
      </c>
    </row>
    <row r="62" spans="1:24" ht="31.9" customHeight="1" x14ac:dyDescent="0.25">
      <c r="A62" s="91" t="str">
        <f>IF(B62="","",MAX($A$8:A61)+1)</f>
        <v/>
      </c>
      <c r="B62" s="76"/>
      <c r="C62" s="1"/>
      <c r="D62" s="89"/>
      <c r="E62" s="310" t="str">
        <f t="shared" si="0"/>
        <v/>
      </c>
      <c r="F62" s="310" t="str">
        <f t="shared" si="1"/>
        <v/>
      </c>
      <c r="G62" s="27" t="str">
        <f t="shared" si="2"/>
        <v/>
      </c>
      <c r="H62" s="1"/>
      <c r="I62" s="1"/>
      <c r="J62" s="312" t="str">
        <f t="shared" si="3"/>
        <v/>
      </c>
      <c r="K62" s="88"/>
      <c r="L62" s="46" t="str">
        <f t="shared" si="4"/>
        <v/>
      </c>
      <c r="M62" s="3"/>
      <c r="N62" s="79" t="s">
        <v>274</v>
      </c>
      <c r="O62" s="46">
        <f t="shared" si="5"/>
        <v>0</v>
      </c>
      <c r="P62" s="79" t="s">
        <v>274</v>
      </c>
      <c r="Q62" s="46">
        <f t="shared" si="6"/>
        <v>0</v>
      </c>
      <c r="R62" s="47" t="str">
        <f t="shared" si="7"/>
        <v/>
      </c>
      <c r="S62" s="47" t="str">
        <f t="shared" si="8"/>
        <v/>
      </c>
      <c r="T62" s="47" t="str">
        <f t="shared" si="9"/>
        <v/>
      </c>
      <c r="U62" s="47" t="str">
        <f t="shared" si="10"/>
        <v/>
      </c>
      <c r="V62" s="288"/>
      <c r="W62" s="47" t="str">
        <f t="shared" si="11"/>
        <v/>
      </c>
      <c r="X62" s="283" t="str">
        <f t="shared" si="13"/>
        <v/>
      </c>
    </row>
    <row r="63" spans="1:24" ht="31.9" customHeight="1" x14ac:dyDescent="0.25">
      <c r="A63" s="91" t="str">
        <f>IF(B63="","",MAX($A$8:A62)+1)</f>
        <v/>
      </c>
      <c r="B63" s="76"/>
      <c r="C63" s="1"/>
      <c r="D63" s="89"/>
      <c r="E63" s="310" t="str">
        <f t="shared" si="0"/>
        <v/>
      </c>
      <c r="F63" s="310" t="str">
        <f t="shared" si="1"/>
        <v/>
      </c>
      <c r="G63" s="27" t="str">
        <f t="shared" si="2"/>
        <v/>
      </c>
      <c r="H63" s="1"/>
      <c r="I63" s="1"/>
      <c r="J63" s="312" t="str">
        <f t="shared" si="3"/>
        <v/>
      </c>
      <c r="K63" s="88"/>
      <c r="L63" s="46" t="str">
        <f t="shared" si="4"/>
        <v/>
      </c>
      <c r="M63" s="3"/>
      <c r="N63" s="79" t="s">
        <v>274</v>
      </c>
      <c r="O63" s="46">
        <f t="shared" si="5"/>
        <v>0</v>
      </c>
      <c r="P63" s="79" t="s">
        <v>274</v>
      </c>
      <c r="Q63" s="46">
        <f t="shared" si="6"/>
        <v>0</v>
      </c>
      <c r="R63" s="47" t="str">
        <f t="shared" si="7"/>
        <v/>
      </c>
      <c r="S63" s="47" t="str">
        <f t="shared" si="8"/>
        <v/>
      </c>
      <c r="T63" s="47" t="str">
        <f t="shared" si="9"/>
        <v/>
      </c>
      <c r="U63" s="47" t="str">
        <f t="shared" si="10"/>
        <v/>
      </c>
      <c r="V63" s="288"/>
      <c r="W63" s="47" t="str">
        <f t="shared" si="11"/>
        <v/>
      </c>
      <c r="X63" s="283" t="str">
        <f t="shared" si="13"/>
        <v/>
      </c>
    </row>
    <row r="64" spans="1:24" ht="31.9" customHeight="1" x14ac:dyDescent="0.25">
      <c r="A64" s="91" t="str">
        <f>IF(B64="","",MAX($A$8:A63)+1)</f>
        <v/>
      </c>
      <c r="B64" s="76"/>
      <c r="C64" s="1"/>
      <c r="D64" s="89"/>
      <c r="E64" s="310" t="str">
        <f t="shared" si="0"/>
        <v/>
      </c>
      <c r="F64" s="310" t="str">
        <f t="shared" si="1"/>
        <v/>
      </c>
      <c r="G64" s="27" t="str">
        <f t="shared" si="2"/>
        <v/>
      </c>
      <c r="H64" s="1"/>
      <c r="I64" s="1"/>
      <c r="J64" s="312" t="str">
        <f t="shared" si="3"/>
        <v/>
      </c>
      <c r="K64" s="88"/>
      <c r="L64" s="46" t="str">
        <f t="shared" si="4"/>
        <v/>
      </c>
      <c r="M64" s="3"/>
      <c r="N64" s="79" t="s">
        <v>274</v>
      </c>
      <c r="O64" s="46">
        <f t="shared" si="5"/>
        <v>0</v>
      </c>
      <c r="P64" s="79" t="s">
        <v>274</v>
      </c>
      <c r="Q64" s="46">
        <f t="shared" si="6"/>
        <v>0</v>
      </c>
      <c r="R64" s="47" t="str">
        <f t="shared" si="7"/>
        <v/>
      </c>
      <c r="S64" s="47" t="str">
        <f t="shared" si="8"/>
        <v/>
      </c>
      <c r="T64" s="47" t="str">
        <f t="shared" si="9"/>
        <v/>
      </c>
      <c r="U64" s="47" t="str">
        <f t="shared" si="10"/>
        <v/>
      </c>
      <c r="V64" s="288"/>
      <c r="W64" s="47" t="str">
        <f t="shared" si="11"/>
        <v/>
      </c>
      <c r="X64" s="283" t="str">
        <f t="shared" si="13"/>
        <v/>
      </c>
    </row>
    <row r="65" spans="1:24" ht="31.9" customHeight="1" x14ac:dyDescent="0.25">
      <c r="A65" s="91" t="str">
        <f>IF(B65="","",MAX($A$8:A64)+1)</f>
        <v/>
      </c>
      <c r="B65" s="76"/>
      <c r="C65" s="1"/>
      <c r="D65" s="89"/>
      <c r="E65" s="310" t="str">
        <f t="shared" si="0"/>
        <v/>
      </c>
      <c r="F65" s="310" t="str">
        <f t="shared" si="1"/>
        <v/>
      </c>
      <c r="G65" s="27" t="str">
        <f t="shared" si="2"/>
        <v/>
      </c>
      <c r="H65" s="1"/>
      <c r="I65" s="1"/>
      <c r="J65" s="312" t="str">
        <f t="shared" si="3"/>
        <v/>
      </c>
      <c r="K65" s="88"/>
      <c r="L65" s="46" t="str">
        <f t="shared" si="4"/>
        <v/>
      </c>
      <c r="M65" s="3"/>
      <c r="N65" s="79" t="s">
        <v>274</v>
      </c>
      <c r="O65" s="46">
        <f t="shared" si="5"/>
        <v>0</v>
      </c>
      <c r="P65" s="79" t="s">
        <v>274</v>
      </c>
      <c r="Q65" s="46">
        <f t="shared" si="6"/>
        <v>0</v>
      </c>
      <c r="R65" s="47" t="str">
        <f t="shared" si="7"/>
        <v/>
      </c>
      <c r="S65" s="47" t="str">
        <f t="shared" si="8"/>
        <v/>
      </c>
      <c r="T65" s="47" t="str">
        <f t="shared" si="9"/>
        <v/>
      </c>
      <c r="U65" s="47" t="str">
        <f t="shared" si="10"/>
        <v/>
      </c>
      <c r="V65" s="288"/>
      <c r="W65" s="47" t="str">
        <f t="shared" si="11"/>
        <v/>
      </c>
      <c r="X65" s="283" t="str">
        <f t="shared" si="13"/>
        <v/>
      </c>
    </row>
    <row r="66" spans="1:24" ht="31.9" customHeight="1" x14ac:dyDescent="0.25">
      <c r="A66" s="91" t="str">
        <f>IF(B66="","",MAX($A$8:A65)+1)</f>
        <v/>
      </c>
      <c r="B66" s="76"/>
      <c r="C66" s="1"/>
      <c r="D66" s="89"/>
      <c r="E66" s="310" t="str">
        <f t="shared" si="0"/>
        <v/>
      </c>
      <c r="F66" s="310" t="str">
        <f t="shared" si="1"/>
        <v/>
      </c>
      <c r="G66" s="27" t="str">
        <f t="shared" si="2"/>
        <v/>
      </c>
      <c r="H66" s="1"/>
      <c r="I66" s="1"/>
      <c r="J66" s="312" t="str">
        <f t="shared" si="3"/>
        <v/>
      </c>
      <c r="K66" s="88"/>
      <c r="L66" s="46" t="str">
        <f t="shared" si="4"/>
        <v/>
      </c>
      <c r="M66" s="3"/>
      <c r="N66" s="79" t="s">
        <v>274</v>
      </c>
      <c r="O66" s="46">
        <f t="shared" si="5"/>
        <v>0</v>
      </c>
      <c r="P66" s="79" t="s">
        <v>274</v>
      </c>
      <c r="Q66" s="46">
        <f t="shared" si="6"/>
        <v>0</v>
      </c>
      <c r="R66" s="47" t="str">
        <f t="shared" si="7"/>
        <v/>
      </c>
      <c r="S66" s="47" t="str">
        <f t="shared" si="8"/>
        <v/>
      </c>
      <c r="T66" s="47" t="str">
        <f t="shared" si="9"/>
        <v/>
      </c>
      <c r="U66" s="47" t="str">
        <f t="shared" si="10"/>
        <v/>
      </c>
      <c r="V66" s="288"/>
      <c r="W66" s="47" t="str">
        <f t="shared" si="11"/>
        <v/>
      </c>
      <c r="X66" s="283" t="str">
        <f t="shared" si="13"/>
        <v/>
      </c>
    </row>
    <row r="67" spans="1:24" ht="31.9" customHeight="1" x14ac:dyDescent="0.25">
      <c r="A67" s="91" t="str">
        <f>IF(B67="","",MAX($A$8:A66)+1)</f>
        <v/>
      </c>
      <c r="B67" s="76"/>
      <c r="C67" s="1"/>
      <c r="D67" s="89"/>
      <c r="E67" s="310" t="str">
        <f t="shared" si="0"/>
        <v/>
      </c>
      <c r="F67" s="310" t="str">
        <f t="shared" si="1"/>
        <v/>
      </c>
      <c r="G67" s="27" t="str">
        <f t="shared" si="2"/>
        <v/>
      </c>
      <c r="H67" s="1"/>
      <c r="I67" s="1"/>
      <c r="J67" s="312" t="str">
        <f t="shared" si="3"/>
        <v/>
      </c>
      <c r="K67" s="88"/>
      <c r="L67" s="46" t="str">
        <f t="shared" si="4"/>
        <v/>
      </c>
      <c r="M67" s="3"/>
      <c r="N67" s="79" t="s">
        <v>274</v>
      </c>
      <c r="O67" s="46">
        <f t="shared" si="5"/>
        <v>0</v>
      </c>
      <c r="P67" s="79" t="s">
        <v>274</v>
      </c>
      <c r="Q67" s="46">
        <f t="shared" si="6"/>
        <v>0</v>
      </c>
      <c r="R67" s="47" t="str">
        <f t="shared" si="7"/>
        <v/>
      </c>
      <c r="S67" s="47" t="str">
        <f t="shared" si="8"/>
        <v/>
      </c>
      <c r="T67" s="47" t="str">
        <f t="shared" si="9"/>
        <v/>
      </c>
      <c r="U67" s="47" t="str">
        <f t="shared" si="10"/>
        <v/>
      </c>
      <c r="V67" s="288"/>
      <c r="W67" s="47" t="str">
        <f t="shared" si="11"/>
        <v/>
      </c>
      <c r="X67" s="283" t="str">
        <f t="shared" si="13"/>
        <v/>
      </c>
    </row>
    <row r="68" spans="1:24" ht="31.9" customHeight="1" x14ac:dyDescent="0.25">
      <c r="A68" s="91" t="str">
        <f>IF(B68="","",MAX($A$8:A67)+1)</f>
        <v/>
      </c>
      <c r="B68" s="76"/>
      <c r="C68" s="1"/>
      <c r="D68" s="89"/>
      <c r="E68" s="310" t="str">
        <f t="shared" si="0"/>
        <v/>
      </c>
      <c r="F68" s="310" t="str">
        <f t="shared" si="1"/>
        <v/>
      </c>
      <c r="G68" s="27" t="str">
        <f t="shared" si="2"/>
        <v/>
      </c>
      <c r="H68" s="1"/>
      <c r="I68" s="1"/>
      <c r="J68" s="312" t="str">
        <f t="shared" si="3"/>
        <v/>
      </c>
      <c r="K68" s="88"/>
      <c r="L68" s="46" t="str">
        <f t="shared" si="4"/>
        <v/>
      </c>
      <c r="M68" s="3"/>
      <c r="N68" s="79" t="s">
        <v>274</v>
      </c>
      <c r="O68" s="46">
        <f t="shared" si="5"/>
        <v>0</v>
      </c>
      <c r="P68" s="79" t="s">
        <v>274</v>
      </c>
      <c r="Q68" s="46">
        <f t="shared" si="6"/>
        <v>0</v>
      </c>
      <c r="R68" s="47" t="str">
        <f t="shared" si="7"/>
        <v/>
      </c>
      <c r="S68" s="47" t="str">
        <f t="shared" si="8"/>
        <v/>
      </c>
      <c r="T68" s="47" t="str">
        <f t="shared" si="9"/>
        <v/>
      </c>
      <c r="U68" s="47" t="str">
        <f t="shared" si="10"/>
        <v/>
      </c>
      <c r="V68" s="288"/>
      <c r="W68" s="47" t="str">
        <f t="shared" si="11"/>
        <v/>
      </c>
      <c r="X68" s="283" t="str">
        <f t="shared" si="13"/>
        <v/>
      </c>
    </row>
    <row r="69" spans="1:24" ht="31.9" customHeight="1" x14ac:dyDescent="0.25">
      <c r="A69" s="91" t="str">
        <f>IF(B69="","",MAX($A$8:A68)+1)</f>
        <v/>
      </c>
      <c r="B69" s="76"/>
      <c r="C69" s="1"/>
      <c r="D69" s="89"/>
      <c r="E69" s="310" t="str">
        <f t="shared" si="0"/>
        <v/>
      </c>
      <c r="F69" s="310" t="str">
        <f t="shared" si="1"/>
        <v/>
      </c>
      <c r="G69" s="27" t="str">
        <f t="shared" si="2"/>
        <v/>
      </c>
      <c r="H69" s="1"/>
      <c r="I69" s="1"/>
      <c r="J69" s="312" t="str">
        <f t="shared" si="3"/>
        <v/>
      </c>
      <c r="K69" s="88"/>
      <c r="L69" s="46" t="str">
        <f t="shared" si="4"/>
        <v/>
      </c>
      <c r="M69" s="3"/>
      <c r="N69" s="79" t="s">
        <v>274</v>
      </c>
      <c r="O69" s="46">
        <f t="shared" si="5"/>
        <v>0</v>
      </c>
      <c r="P69" s="79" t="s">
        <v>274</v>
      </c>
      <c r="Q69" s="46">
        <f t="shared" si="6"/>
        <v>0</v>
      </c>
      <c r="R69" s="47" t="str">
        <f t="shared" si="7"/>
        <v/>
      </c>
      <c r="S69" s="47" t="str">
        <f t="shared" si="8"/>
        <v/>
      </c>
      <c r="T69" s="47" t="str">
        <f t="shared" si="9"/>
        <v/>
      </c>
      <c r="U69" s="47" t="str">
        <f t="shared" si="10"/>
        <v/>
      </c>
      <c r="V69" s="288"/>
      <c r="W69" s="47" t="str">
        <f t="shared" si="11"/>
        <v/>
      </c>
      <c r="X69" s="283" t="str">
        <f t="shared" si="13"/>
        <v/>
      </c>
    </row>
    <row r="70" spans="1:24" ht="31.9" customHeight="1" x14ac:dyDescent="0.25">
      <c r="A70" s="91" t="str">
        <f>IF(B70="","",MAX($A$8:A69)+1)</f>
        <v/>
      </c>
      <c r="B70" s="76"/>
      <c r="C70" s="1"/>
      <c r="D70" s="89"/>
      <c r="E70" s="310" t="str">
        <f t="shared" si="0"/>
        <v/>
      </c>
      <c r="F70" s="310" t="str">
        <f t="shared" si="1"/>
        <v/>
      </c>
      <c r="G70" s="27" t="str">
        <f t="shared" si="2"/>
        <v/>
      </c>
      <c r="H70" s="1"/>
      <c r="I70" s="1"/>
      <c r="J70" s="312" t="str">
        <f t="shared" si="3"/>
        <v/>
      </c>
      <c r="K70" s="88"/>
      <c r="L70" s="46" t="str">
        <f t="shared" si="4"/>
        <v/>
      </c>
      <c r="M70" s="3"/>
      <c r="N70" s="79" t="s">
        <v>274</v>
      </c>
      <c r="O70" s="46">
        <f t="shared" si="5"/>
        <v>0</v>
      </c>
      <c r="P70" s="79" t="s">
        <v>274</v>
      </c>
      <c r="Q70" s="46">
        <f t="shared" si="6"/>
        <v>0</v>
      </c>
      <c r="R70" s="47" t="str">
        <f t="shared" si="7"/>
        <v/>
      </c>
      <c r="S70" s="47" t="str">
        <f t="shared" si="8"/>
        <v/>
      </c>
      <c r="T70" s="47" t="str">
        <f t="shared" si="9"/>
        <v/>
      </c>
      <c r="U70" s="47" t="str">
        <f t="shared" si="10"/>
        <v/>
      </c>
      <c r="V70" s="288"/>
      <c r="W70" s="47" t="str">
        <f t="shared" si="11"/>
        <v/>
      </c>
      <c r="X70" s="283" t="str">
        <f t="shared" si="13"/>
        <v/>
      </c>
    </row>
    <row r="71" spans="1:24" ht="31.9" customHeight="1" x14ac:dyDescent="0.25">
      <c r="A71" s="91" t="str">
        <f>IF(B71="","",MAX($A$8:A70)+1)</f>
        <v/>
      </c>
      <c r="B71" s="76"/>
      <c r="C71" s="1"/>
      <c r="D71" s="89"/>
      <c r="E71" s="310" t="str">
        <f t="shared" si="0"/>
        <v/>
      </c>
      <c r="F71" s="310" t="str">
        <f t="shared" si="1"/>
        <v/>
      </c>
      <c r="G71" s="27" t="str">
        <f t="shared" si="2"/>
        <v/>
      </c>
      <c r="H71" s="1"/>
      <c r="I71" s="1"/>
      <c r="J71" s="312" t="str">
        <f t="shared" si="3"/>
        <v/>
      </c>
      <c r="K71" s="88"/>
      <c r="L71" s="46" t="str">
        <f t="shared" si="4"/>
        <v/>
      </c>
      <c r="M71" s="3"/>
      <c r="N71" s="79" t="s">
        <v>274</v>
      </c>
      <c r="O71" s="46">
        <f t="shared" si="5"/>
        <v>0</v>
      </c>
      <c r="P71" s="79" t="s">
        <v>274</v>
      </c>
      <c r="Q71" s="46">
        <f t="shared" si="6"/>
        <v>0</v>
      </c>
      <c r="R71" s="47" t="str">
        <f t="shared" si="7"/>
        <v/>
      </c>
      <c r="S71" s="47" t="str">
        <f t="shared" si="8"/>
        <v/>
      </c>
      <c r="T71" s="47" t="str">
        <f t="shared" si="9"/>
        <v/>
      </c>
      <c r="U71" s="47" t="str">
        <f t="shared" si="10"/>
        <v/>
      </c>
      <c r="V71" s="288"/>
      <c r="W71" s="47" t="str">
        <f t="shared" si="11"/>
        <v/>
      </c>
      <c r="X71" s="283" t="str">
        <f t="shared" si="13"/>
        <v/>
      </c>
    </row>
    <row r="72" spans="1:24" ht="31.9" customHeight="1" x14ac:dyDescent="0.25">
      <c r="A72" s="91" t="str">
        <f>IF(B72="","",MAX($A$8:A71)+1)</f>
        <v/>
      </c>
      <c r="B72" s="76"/>
      <c r="C72" s="1"/>
      <c r="D72" s="89"/>
      <c r="E72" s="310" t="str">
        <f t="shared" ref="E72:E135" si="14">IF(OR(D72="",D72="keine"),"",VLOOKUP(D72,NSollG,2,FALSE))</f>
        <v/>
      </c>
      <c r="F72" s="310" t="str">
        <f t="shared" ref="F72:F135" si="15">IF(OR(D72="",D72="keine"),"",VLOOKUP(D72,NSollG,3,FALSE))</f>
        <v/>
      </c>
      <c r="G72" s="27" t="str">
        <f t="shared" ref="G72:G135" si="16">IF(OR(D72="",D72="keine"),"",VLOOKUP(D72,NSollG,4,FALSE))</f>
        <v/>
      </c>
      <c r="H72" s="1"/>
      <c r="I72" s="1"/>
      <c r="J72" s="312" t="str">
        <f t="shared" ref="J72:J135" si="17">IF(OR(D72="",D72="keine",H72="",I72=""),"",G72-((E72-H72)*VLOOKUP(D72,NSollG,5,FALSE)+(F72-I72)*VLOOKUP(D72,NSollG,6,FALSE)))</f>
        <v/>
      </c>
      <c r="K72" s="88"/>
      <c r="L72" s="46" t="str">
        <f t="shared" ref="L72:L135" si="18">IF(K72="","",VLOOKUP(K72,NSollHumusG,2,FALSE))</f>
        <v/>
      </c>
      <c r="M72" s="3"/>
      <c r="N72" s="79" t="s">
        <v>274</v>
      </c>
      <c r="O72" s="46">
        <f t="shared" ref="O72:O135" si="19">IF(N72="","",VLOOKUP(N72,NSollLegGL,2,FALSE))</f>
        <v>0</v>
      </c>
      <c r="P72" s="79" t="s">
        <v>274</v>
      </c>
      <c r="Q72" s="46">
        <f t="shared" ref="Q72:Q135" si="20">VLOOKUP(P72,NSollLegAF,2,FALSE)</f>
        <v>0</v>
      </c>
      <c r="R72" s="47" t="str">
        <f t="shared" ref="R72:R135" si="21">IF(OR(D72="",D72="keine",H72="",I72="",K72=""),"",IF(AND(O72&gt;0,Q72&gt;0),"",IF((J72-L72-M72-O72-Q72)&lt;0,0,(J72-L72-M72-O72-Q72))))</f>
        <v/>
      </c>
      <c r="S72" s="47" t="str">
        <f t="shared" ref="S72:S135" si="22">IF(OR(D72="",D72="keine",R72=""),"",IF(R72&lt;0,0,R72*C72))</f>
        <v/>
      </c>
      <c r="T72" s="47" t="str">
        <f t="shared" ref="T72:T135" si="23">IF(OR(D72="",D72="keine",H72="",I72="",K72=""),"",IF(AND(O72&gt;0,Q72&gt;0),"",IF((J72-L72-M72-O72-Q72)&lt;0,0,((J72-L72-M72-O72-Q72)*0.8))))</f>
        <v/>
      </c>
      <c r="U72" s="47" t="str">
        <f t="shared" ref="U72:U135" si="24">IF(OR(D72="",D72="keine",R72=""),"",IF(R72&lt;0,0,(R72*C72)*0.8))</f>
        <v/>
      </c>
      <c r="V72" s="288"/>
      <c r="W72" s="47" t="str">
        <f t="shared" ref="W72:W135" si="25">IF(V72="","",V72*C72)</f>
        <v/>
      </c>
      <c r="X72" s="283" t="str">
        <f t="shared" si="13"/>
        <v/>
      </c>
    </row>
    <row r="73" spans="1:24" ht="31.9" customHeight="1" x14ac:dyDescent="0.25">
      <c r="A73" s="91" t="str">
        <f>IF(B73="","",MAX($A$8:A72)+1)</f>
        <v/>
      </c>
      <c r="B73" s="76"/>
      <c r="C73" s="1"/>
      <c r="D73" s="89"/>
      <c r="E73" s="310" t="str">
        <f t="shared" si="14"/>
        <v/>
      </c>
      <c r="F73" s="310" t="str">
        <f t="shared" si="15"/>
        <v/>
      </c>
      <c r="G73" s="27" t="str">
        <f t="shared" si="16"/>
        <v/>
      </c>
      <c r="H73" s="1"/>
      <c r="I73" s="1"/>
      <c r="J73" s="312" t="str">
        <f t="shared" si="17"/>
        <v/>
      </c>
      <c r="K73" s="88"/>
      <c r="L73" s="46" t="str">
        <f t="shared" si="18"/>
        <v/>
      </c>
      <c r="M73" s="3"/>
      <c r="N73" s="79" t="s">
        <v>274</v>
      </c>
      <c r="O73" s="46">
        <f t="shared" si="19"/>
        <v>0</v>
      </c>
      <c r="P73" s="79" t="s">
        <v>274</v>
      </c>
      <c r="Q73" s="46">
        <f t="shared" si="20"/>
        <v>0</v>
      </c>
      <c r="R73" s="47" t="str">
        <f t="shared" si="21"/>
        <v/>
      </c>
      <c r="S73" s="47" t="str">
        <f t="shared" si="22"/>
        <v/>
      </c>
      <c r="T73" s="47" t="str">
        <f t="shared" si="23"/>
        <v/>
      </c>
      <c r="U73" s="47" t="str">
        <f t="shared" si="24"/>
        <v/>
      </c>
      <c r="V73" s="288"/>
      <c r="W73" s="47" t="str">
        <f t="shared" si="25"/>
        <v/>
      </c>
      <c r="X73" s="283" t="str">
        <f t="shared" ref="X73:X136" si="26">IF(V73="","",IF(V73&gt;R73,"Achtung: N-Überhang!",""))</f>
        <v/>
      </c>
    </row>
    <row r="74" spans="1:24" ht="31.9" customHeight="1" x14ac:dyDescent="0.25">
      <c r="A74" s="91" t="str">
        <f>IF(B74="","",MAX($A$8:A73)+1)</f>
        <v/>
      </c>
      <c r="B74" s="76"/>
      <c r="C74" s="1"/>
      <c r="D74" s="89"/>
      <c r="E74" s="310" t="str">
        <f t="shared" si="14"/>
        <v/>
      </c>
      <c r="F74" s="310" t="str">
        <f t="shared" si="15"/>
        <v/>
      </c>
      <c r="G74" s="27" t="str">
        <f t="shared" si="16"/>
        <v/>
      </c>
      <c r="H74" s="1"/>
      <c r="I74" s="1"/>
      <c r="J74" s="312" t="str">
        <f t="shared" si="17"/>
        <v/>
      </c>
      <c r="K74" s="88"/>
      <c r="L74" s="46" t="str">
        <f t="shared" si="18"/>
        <v/>
      </c>
      <c r="M74" s="3"/>
      <c r="N74" s="79" t="s">
        <v>274</v>
      </c>
      <c r="O74" s="46">
        <f t="shared" si="19"/>
        <v>0</v>
      </c>
      <c r="P74" s="79" t="s">
        <v>274</v>
      </c>
      <c r="Q74" s="46">
        <f t="shared" si="20"/>
        <v>0</v>
      </c>
      <c r="R74" s="47" t="str">
        <f t="shared" si="21"/>
        <v/>
      </c>
      <c r="S74" s="47" t="str">
        <f t="shared" si="22"/>
        <v/>
      </c>
      <c r="T74" s="47" t="str">
        <f t="shared" si="23"/>
        <v/>
      </c>
      <c r="U74" s="47" t="str">
        <f t="shared" si="24"/>
        <v/>
      </c>
      <c r="V74" s="288"/>
      <c r="W74" s="47" t="str">
        <f t="shared" si="25"/>
        <v/>
      </c>
      <c r="X74" s="283" t="str">
        <f t="shared" si="26"/>
        <v/>
      </c>
    </row>
    <row r="75" spans="1:24" ht="31.9" customHeight="1" x14ac:dyDescent="0.25">
      <c r="A75" s="91" t="str">
        <f>IF(B75="","",MAX($A$8:A74)+1)</f>
        <v/>
      </c>
      <c r="B75" s="76"/>
      <c r="C75" s="1"/>
      <c r="D75" s="89"/>
      <c r="E75" s="310" t="str">
        <f t="shared" si="14"/>
        <v/>
      </c>
      <c r="F75" s="310" t="str">
        <f t="shared" si="15"/>
        <v/>
      </c>
      <c r="G75" s="27" t="str">
        <f t="shared" si="16"/>
        <v/>
      </c>
      <c r="H75" s="1"/>
      <c r="I75" s="1"/>
      <c r="J75" s="312" t="str">
        <f t="shared" si="17"/>
        <v/>
      </c>
      <c r="K75" s="88"/>
      <c r="L75" s="46" t="str">
        <f t="shared" si="18"/>
        <v/>
      </c>
      <c r="M75" s="3"/>
      <c r="N75" s="79" t="s">
        <v>274</v>
      </c>
      <c r="O75" s="46">
        <f t="shared" si="19"/>
        <v>0</v>
      </c>
      <c r="P75" s="79" t="s">
        <v>274</v>
      </c>
      <c r="Q75" s="46">
        <f t="shared" si="20"/>
        <v>0</v>
      </c>
      <c r="R75" s="47" t="str">
        <f t="shared" si="21"/>
        <v/>
      </c>
      <c r="S75" s="47" t="str">
        <f t="shared" si="22"/>
        <v/>
      </c>
      <c r="T75" s="47" t="str">
        <f t="shared" si="23"/>
        <v/>
      </c>
      <c r="U75" s="47" t="str">
        <f t="shared" si="24"/>
        <v/>
      </c>
      <c r="V75" s="288"/>
      <c r="W75" s="47" t="str">
        <f t="shared" si="25"/>
        <v/>
      </c>
      <c r="X75" s="283" t="str">
        <f t="shared" si="26"/>
        <v/>
      </c>
    </row>
    <row r="76" spans="1:24" ht="31.9" customHeight="1" x14ac:dyDescent="0.25">
      <c r="A76" s="91" t="str">
        <f>IF(B76="","",MAX($A$8:A75)+1)</f>
        <v/>
      </c>
      <c r="B76" s="76"/>
      <c r="C76" s="1"/>
      <c r="D76" s="89"/>
      <c r="E76" s="310" t="str">
        <f t="shared" si="14"/>
        <v/>
      </c>
      <c r="F76" s="310" t="str">
        <f t="shared" si="15"/>
        <v/>
      </c>
      <c r="G76" s="27" t="str">
        <f t="shared" si="16"/>
        <v/>
      </c>
      <c r="H76" s="1"/>
      <c r="I76" s="1"/>
      <c r="J76" s="312" t="str">
        <f t="shared" si="17"/>
        <v/>
      </c>
      <c r="K76" s="88"/>
      <c r="L76" s="46" t="str">
        <f t="shared" si="18"/>
        <v/>
      </c>
      <c r="M76" s="3"/>
      <c r="N76" s="79" t="s">
        <v>274</v>
      </c>
      <c r="O76" s="46">
        <f t="shared" si="19"/>
        <v>0</v>
      </c>
      <c r="P76" s="79" t="s">
        <v>274</v>
      </c>
      <c r="Q76" s="46">
        <f t="shared" si="20"/>
        <v>0</v>
      </c>
      <c r="R76" s="47" t="str">
        <f t="shared" si="21"/>
        <v/>
      </c>
      <c r="S76" s="47" t="str">
        <f t="shared" si="22"/>
        <v/>
      </c>
      <c r="T76" s="47" t="str">
        <f t="shared" si="23"/>
        <v/>
      </c>
      <c r="U76" s="47" t="str">
        <f t="shared" si="24"/>
        <v/>
      </c>
      <c r="V76" s="288"/>
      <c r="W76" s="47" t="str">
        <f t="shared" si="25"/>
        <v/>
      </c>
      <c r="X76" s="283" t="str">
        <f t="shared" si="26"/>
        <v/>
      </c>
    </row>
    <row r="77" spans="1:24" ht="31.9" customHeight="1" x14ac:dyDescent="0.25">
      <c r="A77" s="91" t="str">
        <f>IF(B77="","",MAX($A$8:A76)+1)</f>
        <v/>
      </c>
      <c r="B77" s="76"/>
      <c r="C77" s="1"/>
      <c r="D77" s="89"/>
      <c r="E77" s="310" t="str">
        <f t="shared" si="14"/>
        <v/>
      </c>
      <c r="F77" s="310" t="str">
        <f t="shared" si="15"/>
        <v/>
      </c>
      <c r="G77" s="27" t="str">
        <f t="shared" si="16"/>
        <v/>
      </c>
      <c r="H77" s="1"/>
      <c r="I77" s="1"/>
      <c r="J77" s="312" t="str">
        <f t="shared" si="17"/>
        <v/>
      </c>
      <c r="K77" s="88"/>
      <c r="L77" s="46" t="str">
        <f t="shared" si="18"/>
        <v/>
      </c>
      <c r="M77" s="3"/>
      <c r="N77" s="79" t="s">
        <v>274</v>
      </c>
      <c r="O77" s="46">
        <f t="shared" si="19"/>
        <v>0</v>
      </c>
      <c r="P77" s="79" t="s">
        <v>274</v>
      </c>
      <c r="Q77" s="46">
        <f t="shared" si="20"/>
        <v>0</v>
      </c>
      <c r="R77" s="47" t="str">
        <f t="shared" si="21"/>
        <v/>
      </c>
      <c r="S77" s="47" t="str">
        <f t="shared" si="22"/>
        <v/>
      </c>
      <c r="T77" s="47" t="str">
        <f t="shared" si="23"/>
        <v/>
      </c>
      <c r="U77" s="47" t="str">
        <f t="shared" si="24"/>
        <v/>
      </c>
      <c r="V77" s="288"/>
      <c r="W77" s="47" t="str">
        <f t="shared" si="25"/>
        <v/>
      </c>
      <c r="X77" s="283" t="str">
        <f t="shared" si="26"/>
        <v/>
      </c>
    </row>
    <row r="78" spans="1:24" ht="31.9" customHeight="1" x14ac:dyDescent="0.25">
      <c r="A78" s="91" t="str">
        <f>IF(B78="","",MAX($A$8:A77)+1)</f>
        <v/>
      </c>
      <c r="B78" s="76"/>
      <c r="C78" s="1"/>
      <c r="D78" s="89"/>
      <c r="E78" s="310" t="str">
        <f t="shared" si="14"/>
        <v/>
      </c>
      <c r="F78" s="310" t="str">
        <f t="shared" si="15"/>
        <v/>
      </c>
      <c r="G78" s="27" t="str">
        <f t="shared" si="16"/>
        <v/>
      </c>
      <c r="H78" s="1"/>
      <c r="I78" s="1"/>
      <c r="J78" s="312" t="str">
        <f t="shared" si="17"/>
        <v/>
      </c>
      <c r="K78" s="88"/>
      <c r="L78" s="46" t="str">
        <f t="shared" si="18"/>
        <v/>
      </c>
      <c r="M78" s="3"/>
      <c r="N78" s="79" t="s">
        <v>274</v>
      </c>
      <c r="O78" s="46">
        <f t="shared" si="19"/>
        <v>0</v>
      </c>
      <c r="P78" s="79" t="s">
        <v>274</v>
      </c>
      <c r="Q78" s="46">
        <f t="shared" si="20"/>
        <v>0</v>
      </c>
      <c r="R78" s="47" t="str">
        <f t="shared" si="21"/>
        <v/>
      </c>
      <c r="S78" s="47" t="str">
        <f t="shared" si="22"/>
        <v/>
      </c>
      <c r="T78" s="47" t="str">
        <f t="shared" si="23"/>
        <v/>
      </c>
      <c r="U78" s="47" t="str">
        <f t="shared" si="24"/>
        <v/>
      </c>
      <c r="V78" s="288"/>
      <c r="W78" s="47" t="str">
        <f t="shared" si="25"/>
        <v/>
      </c>
      <c r="X78" s="283" t="str">
        <f t="shared" si="26"/>
        <v/>
      </c>
    </row>
    <row r="79" spans="1:24" ht="31.9" customHeight="1" x14ac:dyDescent="0.25">
      <c r="A79" s="91" t="str">
        <f>IF(B79="","",MAX($A$8:A78)+1)</f>
        <v/>
      </c>
      <c r="B79" s="76"/>
      <c r="C79" s="1"/>
      <c r="D79" s="89"/>
      <c r="E79" s="310" t="str">
        <f t="shared" si="14"/>
        <v/>
      </c>
      <c r="F79" s="310" t="str">
        <f t="shared" si="15"/>
        <v/>
      </c>
      <c r="G79" s="27" t="str">
        <f t="shared" si="16"/>
        <v/>
      </c>
      <c r="H79" s="1"/>
      <c r="I79" s="1"/>
      <c r="J79" s="312" t="str">
        <f t="shared" si="17"/>
        <v/>
      </c>
      <c r="K79" s="88"/>
      <c r="L79" s="46" t="str">
        <f t="shared" si="18"/>
        <v/>
      </c>
      <c r="M79" s="3"/>
      <c r="N79" s="79" t="s">
        <v>274</v>
      </c>
      <c r="O79" s="46">
        <f t="shared" si="19"/>
        <v>0</v>
      </c>
      <c r="P79" s="79" t="s">
        <v>274</v>
      </c>
      <c r="Q79" s="46">
        <f t="shared" si="20"/>
        <v>0</v>
      </c>
      <c r="R79" s="47" t="str">
        <f t="shared" si="21"/>
        <v/>
      </c>
      <c r="S79" s="47" t="str">
        <f t="shared" si="22"/>
        <v/>
      </c>
      <c r="T79" s="47" t="str">
        <f t="shared" si="23"/>
        <v/>
      </c>
      <c r="U79" s="47" t="str">
        <f t="shared" si="24"/>
        <v/>
      </c>
      <c r="V79" s="288"/>
      <c r="W79" s="47" t="str">
        <f t="shared" si="25"/>
        <v/>
      </c>
      <c r="X79" s="283" t="str">
        <f t="shared" si="26"/>
        <v/>
      </c>
    </row>
    <row r="80" spans="1:24" ht="31.9" customHeight="1" x14ac:dyDescent="0.25">
      <c r="A80" s="91" t="str">
        <f>IF(B80="","",MAX($A$8:A79)+1)</f>
        <v/>
      </c>
      <c r="B80" s="76"/>
      <c r="C80" s="1"/>
      <c r="D80" s="89"/>
      <c r="E80" s="310" t="str">
        <f t="shared" si="14"/>
        <v/>
      </c>
      <c r="F80" s="310" t="str">
        <f t="shared" si="15"/>
        <v/>
      </c>
      <c r="G80" s="27" t="str">
        <f t="shared" si="16"/>
        <v/>
      </c>
      <c r="H80" s="1"/>
      <c r="I80" s="1"/>
      <c r="J80" s="312" t="str">
        <f t="shared" si="17"/>
        <v/>
      </c>
      <c r="K80" s="88"/>
      <c r="L80" s="46" t="str">
        <f t="shared" si="18"/>
        <v/>
      </c>
      <c r="M80" s="3"/>
      <c r="N80" s="79" t="s">
        <v>274</v>
      </c>
      <c r="O80" s="46">
        <f t="shared" si="19"/>
        <v>0</v>
      </c>
      <c r="P80" s="79" t="s">
        <v>274</v>
      </c>
      <c r="Q80" s="46">
        <f t="shared" si="20"/>
        <v>0</v>
      </c>
      <c r="R80" s="47" t="str">
        <f t="shared" si="21"/>
        <v/>
      </c>
      <c r="S80" s="47" t="str">
        <f t="shared" si="22"/>
        <v/>
      </c>
      <c r="T80" s="47" t="str">
        <f t="shared" si="23"/>
        <v/>
      </c>
      <c r="U80" s="47" t="str">
        <f t="shared" si="24"/>
        <v/>
      </c>
      <c r="V80" s="288"/>
      <c r="W80" s="47" t="str">
        <f t="shared" si="25"/>
        <v/>
      </c>
      <c r="X80" s="283" t="str">
        <f t="shared" si="26"/>
        <v/>
      </c>
    </row>
    <row r="81" spans="1:24" ht="31.9" customHeight="1" x14ac:dyDescent="0.25">
      <c r="A81" s="91" t="str">
        <f>IF(B81="","",MAX($A$8:A80)+1)</f>
        <v/>
      </c>
      <c r="B81" s="76"/>
      <c r="C81" s="1"/>
      <c r="D81" s="89"/>
      <c r="E81" s="310" t="str">
        <f t="shared" si="14"/>
        <v/>
      </c>
      <c r="F81" s="310" t="str">
        <f t="shared" si="15"/>
        <v/>
      </c>
      <c r="G81" s="27" t="str">
        <f t="shared" si="16"/>
        <v/>
      </c>
      <c r="H81" s="1"/>
      <c r="I81" s="1"/>
      <c r="J81" s="312" t="str">
        <f t="shared" si="17"/>
        <v/>
      </c>
      <c r="K81" s="88"/>
      <c r="L81" s="46" t="str">
        <f t="shared" si="18"/>
        <v/>
      </c>
      <c r="M81" s="3"/>
      <c r="N81" s="79" t="s">
        <v>274</v>
      </c>
      <c r="O81" s="46">
        <f t="shared" si="19"/>
        <v>0</v>
      </c>
      <c r="P81" s="79" t="s">
        <v>274</v>
      </c>
      <c r="Q81" s="46">
        <f t="shared" si="20"/>
        <v>0</v>
      </c>
      <c r="R81" s="47" t="str">
        <f t="shared" si="21"/>
        <v/>
      </c>
      <c r="S81" s="47" t="str">
        <f t="shared" si="22"/>
        <v/>
      </c>
      <c r="T81" s="47" t="str">
        <f t="shared" si="23"/>
        <v/>
      </c>
      <c r="U81" s="47" t="str">
        <f t="shared" si="24"/>
        <v/>
      </c>
      <c r="V81" s="288"/>
      <c r="W81" s="47" t="str">
        <f t="shared" si="25"/>
        <v/>
      </c>
      <c r="X81" s="283" t="str">
        <f t="shared" si="26"/>
        <v/>
      </c>
    </row>
    <row r="82" spans="1:24" ht="31.9" customHeight="1" x14ac:dyDescent="0.25">
      <c r="A82" s="91" t="str">
        <f>IF(B82="","",MAX($A$8:A81)+1)</f>
        <v/>
      </c>
      <c r="B82" s="76"/>
      <c r="C82" s="1"/>
      <c r="D82" s="89"/>
      <c r="E82" s="310" t="str">
        <f t="shared" si="14"/>
        <v/>
      </c>
      <c r="F82" s="310" t="str">
        <f t="shared" si="15"/>
        <v/>
      </c>
      <c r="G82" s="27" t="str">
        <f t="shared" si="16"/>
        <v/>
      </c>
      <c r="H82" s="1"/>
      <c r="I82" s="1"/>
      <c r="J82" s="312" t="str">
        <f t="shared" si="17"/>
        <v/>
      </c>
      <c r="K82" s="88"/>
      <c r="L82" s="46" t="str">
        <f t="shared" si="18"/>
        <v/>
      </c>
      <c r="M82" s="3"/>
      <c r="N82" s="79" t="s">
        <v>274</v>
      </c>
      <c r="O82" s="46">
        <f t="shared" si="19"/>
        <v>0</v>
      </c>
      <c r="P82" s="79" t="s">
        <v>274</v>
      </c>
      <c r="Q82" s="46">
        <f t="shared" si="20"/>
        <v>0</v>
      </c>
      <c r="R82" s="47" t="str">
        <f t="shared" si="21"/>
        <v/>
      </c>
      <c r="S82" s="47" t="str">
        <f t="shared" si="22"/>
        <v/>
      </c>
      <c r="T82" s="47" t="str">
        <f t="shared" si="23"/>
        <v/>
      </c>
      <c r="U82" s="47" t="str">
        <f t="shared" si="24"/>
        <v/>
      </c>
      <c r="V82" s="288"/>
      <c r="W82" s="47" t="str">
        <f t="shared" si="25"/>
        <v/>
      </c>
      <c r="X82" s="283" t="str">
        <f t="shared" si="26"/>
        <v/>
      </c>
    </row>
    <row r="83" spans="1:24" ht="31.9" customHeight="1" x14ac:dyDescent="0.25">
      <c r="A83" s="91" t="str">
        <f>IF(B83="","",MAX($A$8:A82)+1)</f>
        <v/>
      </c>
      <c r="B83" s="76"/>
      <c r="C83" s="1"/>
      <c r="D83" s="89"/>
      <c r="E83" s="310" t="str">
        <f t="shared" si="14"/>
        <v/>
      </c>
      <c r="F83" s="310" t="str">
        <f t="shared" si="15"/>
        <v/>
      </c>
      <c r="G83" s="27" t="str">
        <f t="shared" si="16"/>
        <v/>
      </c>
      <c r="H83" s="1"/>
      <c r="I83" s="1"/>
      <c r="J83" s="312" t="str">
        <f t="shared" si="17"/>
        <v/>
      </c>
      <c r="K83" s="88"/>
      <c r="L83" s="46" t="str">
        <f t="shared" si="18"/>
        <v/>
      </c>
      <c r="M83" s="3"/>
      <c r="N83" s="79" t="s">
        <v>274</v>
      </c>
      <c r="O83" s="46">
        <f t="shared" si="19"/>
        <v>0</v>
      </c>
      <c r="P83" s="79" t="s">
        <v>274</v>
      </c>
      <c r="Q83" s="46">
        <f t="shared" si="20"/>
        <v>0</v>
      </c>
      <c r="R83" s="47" t="str">
        <f t="shared" si="21"/>
        <v/>
      </c>
      <c r="S83" s="47" t="str">
        <f t="shared" si="22"/>
        <v/>
      </c>
      <c r="T83" s="47" t="str">
        <f t="shared" si="23"/>
        <v/>
      </c>
      <c r="U83" s="47" t="str">
        <f t="shared" si="24"/>
        <v/>
      </c>
      <c r="V83" s="288"/>
      <c r="W83" s="47" t="str">
        <f t="shared" si="25"/>
        <v/>
      </c>
      <c r="X83" s="283" t="str">
        <f t="shared" si="26"/>
        <v/>
      </c>
    </row>
    <row r="84" spans="1:24" ht="31.9" customHeight="1" x14ac:dyDescent="0.25">
      <c r="A84" s="91" t="str">
        <f>IF(B84="","",MAX($A$8:A83)+1)</f>
        <v/>
      </c>
      <c r="B84" s="76"/>
      <c r="C84" s="1"/>
      <c r="D84" s="89"/>
      <c r="E84" s="310" t="str">
        <f t="shared" si="14"/>
        <v/>
      </c>
      <c r="F84" s="310" t="str">
        <f t="shared" si="15"/>
        <v/>
      </c>
      <c r="G84" s="27" t="str">
        <f t="shared" si="16"/>
        <v/>
      </c>
      <c r="H84" s="1"/>
      <c r="I84" s="1"/>
      <c r="J84" s="312" t="str">
        <f t="shared" si="17"/>
        <v/>
      </c>
      <c r="K84" s="88"/>
      <c r="L84" s="46" t="str">
        <f t="shared" si="18"/>
        <v/>
      </c>
      <c r="M84" s="3"/>
      <c r="N84" s="79" t="s">
        <v>274</v>
      </c>
      <c r="O84" s="46">
        <f t="shared" si="19"/>
        <v>0</v>
      </c>
      <c r="P84" s="79" t="s">
        <v>274</v>
      </c>
      <c r="Q84" s="46">
        <f t="shared" si="20"/>
        <v>0</v>
      </c>
      <c r="R84" s="47" t="str">
        <f t="shared" si="21"/>
        <v/>
      </c>
      <c r="S84" s="47" t="str">
        <f t="shared" si="22"/>
        <v/>
      </c>
      <c r="T84" s="47" t="str">
        <f t="shared" si="23"/>
        <v/>
      </c>
      <c r="U84" s="47" t="str">
        <f t="shared" si="24"/>
        <v/>
      </c>
      <c r="V84" s="288"/>
      <c r="W84" s="47" t="str">
        <f t="shared" si="25"/>
        <v/>
      </c>
      <c r="X84" s="283" t="str">
        <f t="shared" si="26"/>
        <v/>
      </c>
    </row>
    <row r="85" spans="1:24" ht="31.9" customHeight="1" x14ac:dyDescent="0.25">
      <c r="A85" s="91" t="str">
        <f>IF(B85="","",MAX($A$8:A84)+1)</f>
        <v/>
      </c>
      <c r="B85" s="76"/>
      <c r="C85" s="1"/>
      <c r="D85" s="89"/>
      <c r="E85" s="310" t="str">
        <f t="shared" si="14"/>
        <v/>
      </c>
      <c r="F85" s="310" t="str">
        <f t="shared" si="15"/>
        <v/>
      </c>
      <c r="G85" s="27" t="str">
        <f t="shared" si="16"/>
        <v/>
      </c>
      <c r="H85" s="1"/>
      <c r="I85" s="1"/>
      <c r="J85" s="312" t="str">
        <f t="shared" si="17"/>
        <v/>
      </c>
      <c r="K85" s="88"/>
      <c r="L85" s="46" t="str">
        <f t="shared" si="18"/>
        <v/>
      </c>
      <c r="M85" s="3"/>
      <c r="N85" s="79" t="s">
        <v>274</v>
      </c>
      <c r="O85" s="46">
        <f t="shared" si="19"/>
        <v>0</v>
      </c>
      <c r="P85" s="79" t="s">
        <v>274</v>
      </c>
      <c r="Q85" s="46">
        <f t="shared" si="20"/>
        <v>0</v>
      </c>
      <c r="R85" s="47" t="str">
        <f t="shared" si="21"/>
        <v/>
      </c>
      <c r="S85" s="47" t="str">
        <f t="shared" si="22"/>
        <v/>
      </c>
      <c r="T85" s="47" t="str">
        <f t="shared" si="23"/>
        <v/>
      </c>
      <c r="U85" s="47" t="str">
        <f t="shared" si="24"/>
        <v/>
      </c>
      <c r="V85" s="288"/>
      <c r="W85" s="47" t="str">
        <f t="shared" si="25"/>
        <v/>
      </c>
      <c r="X85" s="283" t="str">
        <f t="shared" si="26"/>
        <v/>
      </c>
    </row>
    <row r="86" spans="1:24" ht="31.9" customHeight="1" x14ac:dyDescent="0.25">
      <c r="A86" s="91" t="str">
        <f>IF(B86="","",MAX($A$8:A85)+1)</f>
        <v/>
      </c>
      <c r="B86" s="76"/>
      <c r="C86" s="1"/>
      <c r="D86" s="89"/>
      <c r="E86" s="310" t="str">
        <f t="shared" si="14"/>
        <v/>
      </c>
      <c r="F86" s="310" t="str">
        <f t="shared" si="15"/>
        <v/>
      </c>
      <c r="G86" s="27" t="str">
        <f t="shared" si="16"/>
        <v/>
      </c>
      <c r="H86" s="1"/>
      <c r="I86" s="1"/>
      <c r="J86" s="312" t="str">
        <f t="shared" si="17"/>
        <v/>
      </c>
      <c r="K86" s="88"/>
      <c r="L86" s="46" t="str">
        <f t="shared" si="18"/>
        <v/>
      </c>
      <c r="M86" s="3"/>
      <c r="N86" s="79" t="s">
        <v>274</v>
      </c>
      <c r="O86" s="46">
        <f t="shared" si="19"/>
        <v>0</v>
      </c>
      <c r="P86" s="79" t="s">
        <v>274</v>
      </c>
      <c r="Q86" s="46">
        <f t="shared" si="20"/>
        <v>0</v>
      </c>
      <c r="R86" s="47" t="str">
        <f t="shared" si="21"/>
        <v/>
      </c>
      <c r="S86" s="47" t="str">
        <f t="shared" si="22"/>
        <v/>
      </c>
      <c r="T86" s="47" t="str">
        <f t="shared" si="23"/>
        <v/>
      </c>
      <c r="U86" s="47" t="str">
        <f t="shared" si="24"/>
        <v/>
      </c>
      <c r="V86" s="288"/>
      <c r="W86" s="47" t="str">
        <f t="shared" si="25"/>
        <v/>
      </c>
      <c r="X86" s="283" t="str">
        <f t="shared" si="26"/>
        <v/>
      </c>
    </row>
    <row r="87" spans="1:24" ht="31.9" customHeight="1" x14ac:dyDescent="0.25">
      <c r="A87" s="91" t="str">
        <f>IF(B87="","",MAX($A$8:A86)+1)</f>
        <v/>
      </c>
      <c r="B87" s="76"/>
      <c r="C87" s="1"/>
      <c r="D87" s="89"/>
      <c r="E87" s="310" t="str">
        <f t="shared" si="14"/>
        <v/>
      </c>
      <c r="F87" s="310" t="str">
        <f t="shared" si="15"/>
        <v/>
      </c>
      <c r="G87" s="27" t="str">
        <f t="shared" si="16"/>
        <v/>
      </c>
      <c r="H87" s="1"/>
      <c r="I87" s="1"/>
      <c r="J87" s="312" t="str">
        <f t="shared" si="17"/>
        <v/>
      </c>
      <c r="K87" s="88"/>
      <c r="L87" s="46" t="str">
        <f t="shared" si="18"/>
        <v/>
      </c>
      <c r="M87" s="3"/>
      <c r="N87" s="79" t="s">
        <v>274</v>
      </c>
      <c r="O87" s="46">
        <f t="shared" si="19"/>
        <v>0</v>
      </c>
      <c r="P87" s="79" t="s">
        <v>274</v>
      </c>
      <c r="Q87" s="46">
        <f t="shared" si="20"/>
        <v>0</v>
      </c>
      <c r="R87" s="47" t="str">
        <f t="shared" si="21"/>
        <v/>
      </c>
      <c r="S87" s="47" t="str">
        <f t="shared" si="22"/>
        <v/>
      </c>
      <c r="T87" s="47" t="str">
        <f t="shared" si="23"/>
        <v/>
      </c>
      <c r="U87" s="47" t="str">
        <f t="shared" si="24"/>
        <v/>
      </c>
      <c r="V87" s="288"/>
      <c r="W87" s="47" t="str">
        <f t="shared" si="25"/>
        <v/>
      </c>
      <c r="X87" s="283" t="str">
        <f t="shared" si="26"/>
        <v/>
      </c>
    </row>
    <row r="88" spans="1:24" ht="31.9" customHeight="1" x14ac:dyDescent="0.25">
      <c r="A88" s="91" t="str">
        <f>IF(B88="","",MAX($A$8:A87)+1)</f>
        <v/>
      </c>
      <c r="B88" s="76"/>
      <c r="C88" s="1"/>
      <c r="D88" s="89"/>
      <c r="E88" s="310" t="str">
        <f t="shared" si="14"/>
        <v/>
      </c>
      <c r="F88" s="310" t="str">
        <f t="shared" si="15"/>
        <v/>
      </c>
      <c r="G88" s="27" t="str">
        <f t="shared" si="16"/>
        <v/>
      </c>
      <c r="H88" s="1"/>
      <c r="I88" s="1"/>
      <c r="J88" s="312" t="str">
        <f t="shared" si="17"/>
        <v/>
      </c>
      <c r="K88" s="88"/>
      <c r="L88" s="46" t="str">
        <f t="shared" si="18"/>
        <v/>
      </c>
      <c r="M88" s="3"/>
      <c r="N88" s="79" t="s">
        <v>274</v>
      </c>
      <c r="O88" s="46">
        <f t="shared" si="19"/>
        <v>0</v>
      </c>
      <c r="P88" s="79" t="s">
        <v>274</v>
      </c>
      <c r="Q88" s="46">
        <f t="shared" si="20"/>
        <v>0</v>
      </c>
      <c r="R88" s="47" t="str">
        <f t="shared" si="21"/>
        <v/>
      </c>
      <c r="S88" s="47" t="str">
        <f t="shared" si="22"/>
        <v/>
      </c>
      <c r="T88" s="47" t="str">
        <f t="shared" si="23"/>
        <v/>
      </c>
      <c r="U88" s="47" t="str">
        <f t="shared" si="24"/>
        <v/>
      </c>
      <c r="V88" s="288"/>
      <c r="W88" s="47" t="str">
        <f t="shared" si="25"/>
        <v/>
      </c>
      <c r="X88" s="283" t="str">
        <f t="shared" si="26"/>
        <v/>
      </c>
    </row>
    <row r="89" spans="1:24" ht="31.9" customHeight="1" x14ac:dyDescent="0.25">
      <c r="A89" s="91" t="str">
        <f>IF(B89="","",MAX($A$8:A88)+1)</f>
        <v/>
      </c>
      <c r="B89" s="76"/>
      <c r="C89" s="1"/>
      <c r="D89" s="89"/>
      <c r="E89" s="310" t="str">
        <f t="shared" si="14"/>
        <v/>
      </c>
      <c r="F89" s="310" t="str">
        <f t="shared" si="15"/>
        <v/>
      </c>
      <c r="G89" s="27" t="str">
        <f t="shared" si="16"/>
        <v/>
      </c>
      <c r="H89" s="1"/>
      <c r="I89" s="1"/>
      <c r="J89" s="312" t="str">
        <f t="shared" si="17"/>
        <v/>
      </c>
      <c r="K89" s="88"/>
      <c r="L89" s="46" t="str">
        <f t="shared" si="18"/>
        <v/>
      </c>
      <c r="M89" s="3"/>
      <c r="N89" s="79" t="s">
        <v>274</v>
      </c>
      <c r="O89" s="46">
        <f t="shared" si="19"/>
        <v>0</v>
      </c>
      <c r="P89" s="79" t="s">
        <v>274</v>
      </c>
      <c r="Q89" s="46">
        <f t="shared" si="20"/>
        <v>0</v>
      </c>
      <c r="R89" s="47" t="str">
        <f t="shared" si="21"/>
        <v/>
      </c>
      <c r="S89" s="47" t="str">
        <f t="shared" si="22"/>
        <v/>
      </c>
      <c r="T89" s="47" t="str">
        <f t="shared" si="23"/>
        <v/>
      </c>
      <c r="U89" s="47" t="str">
        <f t="shared" si="24"/>
        <v/>
      </c>
      <c r="V89" s="288"/>
      <c r="W89" s="47" t="str">
        <f t="shared" si="25"/>
        <v/>
      </c>
      <c r="X89" s="283" t="str">
        <f t="shared" si="26"/>
        <v/>
      </c>
    </row>
    <row r="90" spans="1:24" ht="31.9" customHeight="1" x14ac:dyDescent="0.25">
      <c r="A90" s="91" t="str">
        <f>IF(B90="","",MAX($A$8:A89)+1)</f>
        <v/>
      </c>
      <c r="B90" s="76"/>
      <c r="C90" s="1"/>
      <c r="D90" s="89"/>
      <c r="E90" s="310" t="str">
        <f t="shared" si="14"/>
        <v/>
      </c>
      <c r="F90" s="310" t="str">
        <f t="shared" si="15"/>
        <v/>
      </c>
      <c r="G90" s="27" t="str">
        <f t="shared" si="16"/>
        <v/>
      </c>
      <c r="H90" s="1"/>
      <c r="I90" s="1"/>
      <c r="J90" s="312" t="str">
        <f t="shared" si="17"/>
        <v/>
      </c>
      <c r="K90" s="88"/>
      <c r="L90" s="46" t="str">
        <f t="shared" si="18"/>
        <v/>
      </c>
      <c r="M90" s="3"/>
      <c r="N90" s="79" t="s">
        <v>274</v>
      </c>
      <c r="O90" s="46">
        <f t="shared" si="19"/>
        <v>0</v>
      </c>
      <c r="P90" s="79" t="s">
        <v>274</v>
      </c>
      <c r="Q90" s="46">
        <f t="shared" si="20"/>
        <v>0</v>
      </c>
      <c r="R90" s="47" t="str">
        <f t="shared" si="21"/>
        <v/>
      </c>
      <c r="S90" s="47" t="str">
        <f t="shared" si="22"/>
        <v/>
      </c>
      <c r="T90" s="47" t="str">
        <f t="shared" si="23"/>
        <v/>
      </c>
      <c r="U90" s="47" t="str">
        <f t="shared" si="24"/>
        <v/>
      </c>
      <c r="V90" s="288"/>
      <c r="W90" s="47" t="str">
        <f t="shared" si="25"/>
        <v/>
      </c>
      <c r="X90" s="283" t="str">
        <f t="shared" si="26"/>
        <v/>
      </c>
    </row>
    <row r="91" spans="1:24" ht="31.9" customHeight="1" x14ac:dyDescent="0.25">
      <c r="A91" s="91" t="str">
        <f>IF(B91="","",MAX($A$8:A90)+1)</f>
        <v/>
      </c>
      <c r="B91" s="76"/>
      <c r="C91" s="1"/>
      <c r="D91" s="89"/>
      <c r="E91" s="310" t="str">
        <f t="shared" si="14"/>
        <v/>
      </c>
      <c r="F91" s="310" t="str">
        <f t="shared" si="15"/>
        <v/>
      </c>
      <c r="G91" s="27" t="str">
        <f t="shared" si="16"/>
        <v/>
      </c>
      <c r="H91" s="1"/>
      <c r="I91" s="1"/>
      <c r="J91" s="312" t="str">
        <f t="shared" si="17"/>
        <v/>
      </c>
      <c r="K91" s="88"/>
      <c r="L91" s="46" t="str">
        <f t="shared" si="18"/>
        <v/>
      </c>
      <c r="M91" s="3"/>
      <c r="N91" s="79" t="s">
        <v>274</v>
      </c>
      <c r="O91" s="46">
        <f t="shared" si="19"/>
        <v>0</v>
      </c>
      <c r="P91" s="79" t="s">
        <v>274</v>
      </c>
      <c r="Q91" s="46">
        <f t="shared" si="20"/>
        <v>0</v>
      </c>
      <c r="R91" s="47" t="str">
        <f t="shared" si="21"/>
        <v/>
      </c>
      <c r="S91" s="47" t="str">
        <f t="shared" si="22"/>
        <v/>
      </c>
      <c r="T91" s="47" t="str">
        <f t="shared" si="23"/>
        <v/>
      </c>
      <c r="U91" s="47" t="str">
        <f t="shared" si="24"/>
        <v/>
      </c>
      <c r="V91" s="288"/>
      <c r="W91" s="47" t="str">
        <f t="shared" si="25"/>
        <v/>
      </c>
      <c r="X91" s="283" t="str">
        <f t="shared" si="26"/>
        <v/>
      </c>
    </row>
    <row r="92" spans="1:24" ht="31.9" customHeight="1" x14ac:dyDescent="0.25">
      <c r="A92" s="91" t="str">
        <f>IF(B92="","",MAX($A$8:A91)+1)</f>
        <v/>
      </c>
      <c r="B92" s="76"/>
      <c r="C92" s="1"/>
      <c r="D92" s="89"/>
      <c r="E92" s="310" t="str">
        <f t="shared" si="14"/>
        <v/>
      </c>
      <c r="F92" s="310" t="str">
        <f t="shared" si="15"/>
        <v/>
      </c>
      <c r="G92" s="27" t="str">
        <f t="shared" si="16"/>
        <v/>
      </c>
      <c r="H92" s="1"/>
      <c r="I92" s="1"/>
      <c r="J92" s="312" t="str">
        <f t="shared" si="17"/>
        <v/>
      </c>
      <c r="K92" s="88"/>
      <c r="L92" s="46" t="str">
        <f t="shared" si="18"/>
        <v/>
      </c>
      <c r="M92" s="3"/>
      <c r="N92" s="79" t="s">
        <v>274</v>
      </c>
      <c r="O92" s="46">
        <f t="shared" si="19"/>
        <v>0</v>
      </c>
      <c r="P92" s="79" t="s">
        <v>274</v>
      </c>
      <c r="Q92" s="46">
        <f t="shared" si="20"/>
        <v>0</v>
      </c>
      <c r="R92" s="47" t="str">
        <f t="shared" si="21"/>
        <v/>
      </c>
      <c r="S92" s="47" t="str">
        <f t="shared" si="22"/>
        <v/>
      </c>
      <c r="T92" s="47" t="str">
        <f t="shared" si="23"/>
        <v/>
      </c>
      <c r="U92" s="47" t="str">
        <f t="shared" si="24"/>
        <v/>
      </c>
      <c r="V92" s="288"/>
      <c r="W92" s="47" t="str">
        <f t="shared" si="25"/>
        <v/>
      </c>
      <c r="X92" s="283" t="str">
        <f t="shared" si="26"/>
        <v/>
      </c>
    </row>
    <row r="93" spans="1:24" ht="31.9" customHeight="1" x14ac:dyDescent="0.25">
      <c r="A93" s="91" t="str">
        <f>IF(B93="","",MAX($A$8:A92)+1)</f>
        <v/>
      </c>
      <c r="B93" s="76"/>
      <c r="C93" s="1"/>
      <c r="D93" s="89"/>
      <c r="E93" s="310" t="str">
        <f t="shared" si="14"/>
        <v/>
      </c>
      <c r="F93" s="310" t="str">
        <f t="shared" si="15"/>
        <v/>
      </c>
      <c r="G93" s="27" t="str">
        <f t="shared" si="16"/>
        <v/>
      </c>
      <c r="H93" s="1"/>
      <c r="I93" s="1"/>
      <c r="J93" s="312" t="str">
        <f t="shared" si="17"/>
        <v/>
      </c>
      <c r="K93" s="88"/>
      <c r="L93" s="46" t="str">
        <f t="shared" si="18"/>
        <v/>
      </c>
      <c r="M93" s="3"/>
      <c r="N93" s="79" t="s">
        <v>274</v>
      </c>
      <c r="O93" s="46">
        <f t="shared" si="19"/>
        <v>0</v>
      </c>
      <c r="P93" s="79" t="s">
        <v>274</v>
      </c>
      <c r="Q93" s="46">
        <f t="shared" si="20"/>
        <v>0</v>
      </c>
      <c r="R93" s="47" t="str">
        <f t="shared" si="21"/>
        <v/>
      </c>
      <c r="S93" s="47" t="str">
        <f t="shared" si="22"/>
        <v/>
      </c>
      <c r="T93" s="47" t="str">
        <f t="shared" si="23"/>
        <v/>
      </c>
      <c r="U93" s="47" t="str">
        <f t="shared" si="24"/>
        <v/>
      </c>
      <c r="V93" s="288"/>
      <c r="W93" s="47" t="str">
        <f t="shared" si="25"/>
        <v/>
      </c>
      <c r="X93" s="283" t="str">
        <f t="shared" si="26"/>
        <v/>
      </c>
    </row>
    <row r="94" spans="1:24" ht="31.9" customHeight="1" x14ac:dyDescent="0.25">
      <c r="A94" s="91" t="str">
        <f>IF(B94="","",MAX($A$8:A93)+1)</f>
        <v/>
      </c>
      <c r="B94" s="76"/>
      <c r="C94" s="1"/>
      <c r="D94" s="89"/>
      <c r="E94" s="310" t="str">
        <f t="shared" si="14"/>
        <v/>
      </c>
      <c r="F94" s="310" t="str">
        <f t="shared" si="15"/>
        <v/>
      </c>
      <c r="G94" s="27" t="str">
        <f t="shared" si="16"/>
        <v/>
      </c>
      <c r="H94" s="1"/>
      <c r="I94" s="1"/>
      <c r="J94" s="312" t="str">
        <f t="shared" si="17"/>
        <v/>
      </c>
      <c r="K94" s="88"/>
      <c r="L94" s="46" t="str">
        <f t="shared" si="18"/>
        <v/>
      </c>
      <c r="M94" s="3"/>
      <c r="N94" s="79" t="s">
        <v>274</v>
      </c>
      <c r="O94" s="46">
        <f t="shared" si="19"/>
        <v>0</v>
      </c>
      <c r="P94" s="79" t="s">
        <v>274</v>
      </c>
      <c r="Q94" s="46">
        <f t="shared" si="20"/>
        <v>0</v>
      </c>
      <c r="R94" s="47" t="str">
        <f t="shared" si="21"/>
        <v/>
      </c>
      <c r="S94" s="47" t="str">
        <f t="shared" si="22"/>
        <v/>
      </c>
      <c r="T94" s="47" t="str">
        <f t="shared" si="23"/>
        <v/>
      </c>
      <c r="U94" s="47" t="str">
        <f t="shared" si="24"/>
        <v/>
      </c>
      <c r="V94" s="288"/>
      <c r="W94" s="47" t="str">
        <f t="shared" si="25"/>
        <v/>
      </c>
      <c r="X94" s="283" t="str">
        <f t="shared" si="26"/>
        <v/>
      </c>
    </row>
    <row r="95" spans="1:24" ht="31.9" customHeight="1" x14ac:dyDescent="0.25">
      <c r="A95" s="91" t="str">
        <f>IF(B95="","",MAX($A$8:A94)+1)</f>
        <v/>
      </c>
      <c r="B95" s="76"/>
      <c r="C95" s="1"/>
      <c r="D95" s="89"/>
      <c r="E95" s="310" t="str">
        <f t="shared" si="14"/>
        <v/>
      </c>
      <c r="F95" s="310" t="str">
        <f t="shared" si="15"/>
        <v/>
      </c>
      <c r="G95" s="27" t="str">
        <f t="shared" si="16"/>
        <v/>
      </c>
      <c r="H95" s="1"/>
      <c r="I95" s="1"/>
      <c r="J95" s="312" t="str">
        <f t="shared" si="17"/>
        <v/>
      </c>
      <c r="K95" s="88"/>
      <c r="L95" s="46" t="str">
        <f t="shared" si="18"/>
        <v/>
      </c>
      <c r="M95" s="3"/>
      <c r="N95" s="79" t="s">
        <v>274</v>
      </c>
      <c r="O95" s="46">
        <f t="shared" si="19"/>
        <v>0</v>
      </c>
      <c r="P95" s="79" t="s">
        <v>274</v>
      </c>
      <c r="Q95" s="46">
        <f t="shared" si="20"/>
        <v>0</v>
      </c>
      <c r="R95" s="47" t="str">
        <f t="shared" si="21"/>
        <v/>
      </c>
      <c r="S95" s="47" t="str">
        <f t="shared" si="22"/>
        <v/>
      </c>
      <c r="T95" s="47" t="str">
        <f t="shared" si="23"/>
        <v/>
      </c>
      <c r="U95" s="47" t="str">
        <f t="shared" si="24"/>
        <v/>
      </c>
      <c r="V95" s="288"/>
      <c r="W95" s="47" t="str">
        <f t="shared" si="25"/>
        <v/>
      </c>
      <c r="X95" s="283" t="str">
        <f t="shared" si="26"/>
        <v/>
      </c>
    </row>
    <row r="96" spans="1:24" ht="31.9" customHeight="1" x14ac:dyDescent="0.25">
      <c r="A96" s="91" t="str">
        <f>IF(B96="","",MAX($A$8:A95)+1)</f>
        <v/>
      </c>
      <c r="B96" s="76"/>
      <c r="C96" s="1"/>
      <c r="D96" s="89"/>
      <c r="E96" s="310" t="str">
        <f t="shared" si="14"/>
        <v/>
      </c>
      <c r="F96" s="310" t="str">
        <f t="shared" si="15"/>
        <v/>
      </c>
      <c r="G96" s="27" t="str">
        <f t="shared" si="16"/>
        <v/>
      </c>
      <c r="H96" s="1"/>
      <c r="I96" s="1"/>
      <c r="J96" s="312" t="str">
        <f t="shared" si="17"/>
        <v/>
      </c>
      <c r="K96" s="88"/>
      <c r="L96" s="46" t="str">
        <f t="shared" si="18"/>
        <v/>
      </c>
      <c r="M96" s="3"/>
      <c r="N96" s="79" t="s">
        <v>274</v>
      </c>
      <c r="O96" s="46">
        <f t="shared" si="19"/>
        <v>0</v>
      </c>
      <c r="P96" s="79" t="s">
        <v>274</v>
      </c>
      <c r="Q96" s="46">
        <f t="shared" si="20"/>
        <v>0</v>
      </c>
      <c r="R96" s="47" t="str">
        <f t="shared" si="21"/>
        <v/>
      </c>
      <c r="S96" s="47" t="str">
        <f t="shared" si="22"/>
        <v/>
      </c>
      <c r="T96" s="47" t="str">
        <f t="shared" si="23"/>
        <v/>
      </c>
      <c r="U96" s="47" t="str">
        <f t="shared" si="24"/>
        <v/>
      </c>
      <c r="V96" s="288"/>
      <c r="W96" s="47" t="str">
        <f t="shared" si="25"/>
        <v/>
      </c>
      <c r="X96" s="283" t="str">
        <f t="shared" si="26"/>
        <v/>
      </c>
    </row>
    <row r="97" spans="1:24" ht="31.9" customHeight="1" x14ac:dyDescent="0.25">
      <c r="A97" s="91" t="str">
        <f>IF(B97="","",MAX($A$8:A96)+1)</f>
        <v/>
      </c>
      <c r="B97" s="76"/>
      <c r="C97" s="1"/>
      <c r="D97" s="89"/>
      <c r="E97" s="310" t="str">
        <f t="shared" si="14"/>
        <v/>
      </c>
      <c r="F97" s="310" t="str">
        <f t="shared" si="15"/>
        <v/>
      </c>
      <c r="G97" s="27" t="str">
        <f t="shared" si="16"/>
        <v/>
      </c>
      <c r="H97" s="1"/>
      <c r="I97" s="1"/>
      <c r="J97" s="312" t="str">
        <f t="shared" si="17"/>
        <v/>
      </c>
      <c r="K97" s="88"/>
      <c r="L97" s="46" t="str">
        <f t="shared" si="18"/>
        <v/>
      </c>
      <c r="M97" s="3"/>
      <c r="N97" s="79" t="s">
        <v>274</v>
      </c>
      <c r="O97" s="46">
        <f t="shared" si="19"/>
        <v>0</v>
      </c>
      <c r="P97" s="79" t="s">
        <v>274</v>
      </c>
      <c r="Q97" s="46">
        <f t="shared" si="20"/>
        <v>0</v>
      </c>
      <c r="R97" s="47" t="str">
        <f t="shared" si="21"/>
        <v/>
      </c>
      <c r="S97" s="47" t="str">
        <f t="shared" si="22"/>
        <v/>
      </c>
      <c r="T97" s="47" t="str">
        <f t="shared" si="23"/>
        <v/>
      </c>
      <c r="U97" s="47" t="str">
        <f t="shared" si="24"/>
        <v/>
      </c>
      <c r="V97" s="288"/>
      <c r="W97" s="47" t="str">
        <f t="shared" si="25"/>
        <v/>
      </c>
      <c r="X97" s="283" t="str">
        <f t="shared" si="26"/>
        <v/>
      </c>
    </row>
    <row r="98" spans="1:24" ht="31.9" customHeight="1" x14ac:dyDescent="0.25">
      <c r="A98" s="91" t="str">
        <f>IF(B98="","",MAX($A$8:A97)+1)</f>
        <v/>
      </c>
      <c r="B98" s="76"/>
      <c r="C98" s="1"/>
      <c r="D98" s="89"/>
      <c r="E98" s="310" t="str">
        <f t="shared" si="14"/>
        <v/>
      </c>
      <c r="F98" s="310" t="str">
        <f t="shared" si="15"/>
        <v/>
      </c>
      <c r="G98" s="27" t="str">
        <f t="shared" si="16"/>
        <v/>
      </c>
      <c r="H98" s="1"/>
      <c r="I98" s="1"/>
      <c r="J98" s="312" t="str">
        <f t="shared" si="17"/>
        <v/>
      </c>
      <c r="K98" s="88"/>
      <c r="L98" s="46" t="str">
        <f t="shared" si="18"/>
        <v/>
      </c>
      <c r="M98" s="3"/>
      <c r="N98" s="79" t="s">
        <v>274</v>
      </c>
      <c r="O98" s="46">
        <f t="shared" si="19"/>
        <v>0</v>
      </c>
      <c r="P98" s="79" t="s">
        <v>274</v>
      </c>
      <c r="Q98" s="46">
        <f t="shared" si="20"/>
        <v>0</v>
      </c>
      <c r="R98" s="47" t="str">
        <f t="shared" si="21"/>
        <v/>
      </c>
      <c r="S98" s="47" t="str">
        <f t="shared" si="22"/>
        <v/>
      </c>
      <c r="T98" s="47" t="str">
        <f t="shared" si="23"/>
        <v/>
      </c>
      <c r="U98" s="47" t="str">
        <f t="shared" si="24"/>
        <v/>
      </c>
      <c r="V98" s="288"/>
      <c r="W98" s="47" t="str">
        <f t="shared" si="25"/>
        <v/>
      </c>
      <c r="X98" s="283" t="str">
        <f t="shared" si="26"/>
        <v/>
      </c>
    </row>
    <row r="99" spans="1:24" ht="31.9" customHeight="1" x14ac:dyDescent="0.25">
      <c r="A99" s="91" t="str">
        <f>IF(B99="","",MAX($A$8:A98)+1)</f>
        <v/>
      </c>
      <c r="B99" s="76"/>
      <c r="C99" s="1"/>
      <c r="D99" s="89"/>
      <c r="E99" s="310" t="str">
        <f t="shared" si="14"/>
        <v/>
      </c>
      <c r="F99" s="310" t="str">
        <f t="shared" si="15"/>
        <v/>
      </c>
      <c r="G99" s="27" t="str">
        <f t="shared" si="16"/>
        <v/>
      </c>
      <c r="H99" s="1"/>
      <c r="I99" s="1"/>
      <c r="J99" s="312" t="str">
        <f t="shared" si="17"/>
        <v/>
      </c>
      <c r="K99" s="88"/>
      <c r="L99" s="46" t="str">
        <f t="shared" si="18"/>
        <v/>
      </c>
      <c r="M99" s="3"/>
      <c r="N99" s="79" t="s">
        <v>274</v>
      </c>
      <c r="O99" s="46">
        <f t="shared" si="19"/>
        <v>0</v>
      </c>
      <c r="P99" s="79" t="s">
        <v>274</v>
      </c>
      <c r="Q99" s="46">
        <f t="shared" si="20"/>
        <v>0</v>
      </c>
      <c r="R99" s="47" t="str">
        <f t="shared" si="21"/>
        <v/>
      </c>
      <c r="S99" s="47" t="str">
        <f t="shared" si="22"/>
        <v/>
      </c>
      <c r="T99" s="47" t="str">
        <f t="shared" si="23"/>
        <v/>
      </c>
      <c r="U99" s="47" t="str">
        <f t="shared" si="24"/>
        <v/>
      </c>
      <c r="V99" s="288"/>
      <c r="W99" s="47" t="str">
        <f t="shared" si="25"/>
        <v/>
      </c>
      <c r="X99" s="283" t="str">
        <f t="shared" si="26"/>
        <v/>
      </c>
    </row>
    <row r="100" spans="1:24" ht="31.9" customHeight="1" x14ac:dyDescent="0.25">
      <c r="A100" s="91" t="str">
        <f>IF(B100="","",MAX($A$8:A99)+1)</f>
        <v/>
      </c>
      <c r="B100" s="76"/>
      <c r="C100" s="1"/>
      <c r="D100" s="89"/>
      <c r="E100" s="310" t="str">
        <f t="shared" si="14"/>
        <v/>
      </c>
      <c r="F100" s="310" t="str">
        <f t="shared" si="15"/>
        <v/>
      </c>
      <c r="G100" s="27" t="str">
        <f t="shared" si="16"/>
        <v/>
      </c>
      <c r="H100" s="1"/>
      <c r="I100" s="1"/>
      <c r="J100" s="312" t="str">
        <f t="shared" si="17"/>
        <v/>
      </c>
      <c r="K100" s="88"/>
      <c r="L100" s="46" t="str">
        <f t="shared" si="18"/>
        <v/>
      </c>
      <c r="M100" s="3"/>
      <c r="N100" s="79" t="s">
        <v>274</v>
      </c>
      <c r="O100" s="46">
        <f t="shared" si="19"/>
        <v>0</v>
      </c>
      <c r="P100" s="79" t="s">
        <v>274</v>
      </c>
      <c r="Q100" s="46">
        <f t="shared" si="20"/>
        <v>0</v>
      </c>
      <c r="R100" s="47" t="str">
        <f t="shared" si="21"/>
        <v/>
      </c>
      <c r="S100" s="47" t="str">
        <f t="shared" si="22"/>
        <v/>
      </c>
      <c r="T100" s="47" t="str">
        <f t="shared" si="23"/>
        <v/>
      </c>
      <c r="U100" s="47" t="str">
        <f t="shared" si="24"/>
        <v/>
      </c>
      <c r="V100" s="288"/>
      <c r="W100" s="47" t="str">
        <f t="shared" si="25"/>
        <v/>
      </c>
      <c r="X100" s="283" t="str">
        <f t="shared" si="26"/>
        <v/>
      </c>
    </row>
    <row r="101" spans="1:24" ht="31.9" customHeight="1" x14ac:dyDescent="0.25">
      <c r="A101" s="91" t="str">
        <f>IF(B101="","",MAX($A$8:A100)+1)</f>
        <v/>
      </c>
      <c r="B101" s="76"/>
      <c r="C101" s="1"/>
      <c r="D101" s="89"/>
      <c r="E101" s="310" t="str">
        <f t="shared" si="14"/>
        <v/>
      </c>
      <c r="F101" s="310" t="str">
        <f t="shared" si="15"/>
        <v/>
      </c>
      <c r="G101" s="27" t="str">
        <f t="shared" si="16"/>
        <v/>
      </c>
      <c r="H101" s="1"/>
      <c r="I101" s="1"/>
      <c r="J101" s="312" t="str">
        <f t="shared" si="17"/>
        <v/>
      </c>
      <c r="K101" s="88"/>
      <c r="L101" s="46" t="str">
        <f t="shared" si="18"/>
        <v/>
      </c>
      <c r="M101" s="3"/>
      <c r="N101" s="79" t="s">
        <v>274</v>
      </c>
      <c r="O101" s="46">
        <f t="shared" si="19"/>
        <v>0</v>
      </c>
      <c r="P101" s="79" t="s">
        <v>274</v>
      </c>
      <c r="Q101" s="46">
        <f t="shared" si="20"/>
        <v>0</v>
      </c>
      <c r="R101" s="47" t="str">
        <f t="shared" si="21"/>
        <v/>
      </c>
      <c r="S101" s="47" t="str">
        <f t="shared" si="22"/>
        <v/>
      </c>
      <c r="T101" s="47" t="str">
        <f t="shared" si="23"/>
        <v/>
      </c>
      <c r="U101" s="47" t="str">
        <f t="shared" si="24"/>
        <v/>
      </c>
      <c r="V101" s="288"/>
      <c r="W101" s="47" t="str">
        <f t="shared" si="25"/>
        <v/>
      </c>
      <c r="X101" s="283" t="str">
        <f t="shared" si="26"/>
        <v/>
      </c>
    </row>
    <row r="102" spans="1:24" ht="31.9" customHeight="1" x14ac:dyDescent="0.25">
      <c r="A102" s="91" t="str">
        <f>IF(B102="","",MAX($A$8:A101)+1)</f>
        <v/>
      </c>
      <c r="B102" s="76"/>
      <c r="C102" s="1"/>
      <c r="D102" s="89"/>
      <c r="E102" s="310" t="str">
        <f t="shared" si="14"/>
        <v/>
      </c>
      <c r="F102" s="310" t="str">
        <f t="shared" si="15"/>
        <v/>
      </c>
      <c r="G102" s="27" t="str">
        <f t="shared" si="16"/>
        <v/>
      </c>
      <c r="H102" s="1"/>
      <c r="I102" s="1"/>
      <c r="J102" s="312" t="str">
        <f t="shared" si="17"/>
        <v/>
      </c>
      <c r="K102" s="88"/>
      <c r="L102" s="46" t="str">
        <f t="shared" si="18"/>
        <v/>
      </c>
      <c r="M102" s="3"/>
      <c r="N102" s="79" t="s">
        <v>274</v>
      </c>
      <c r="O102" s="46">
        <f t="shared" si="19"/>
        <v>0</v>
      </c>
      <c r="P102" s="79" t="s">
        <v>274</v>
      </c>
      <c r="Q102" s="46">
        <f t="shared" si="20"/>
        <v>0</v>
      </c>
      <c r="R102" s="47" t="str">
        <f t="shared" si="21"/>
        <v/>
      </c>
      <c r="S102" s="47" t="str">
        <f t="shared" si="22"/>
        <v/>
      </c>
      <c r="T102" s="47" t="str">
        <f t="shared" si="23"/>
        <v/>
      </c>
      <c r="U102" s="47" t="str">
        <f t="shared" si="24"/>
        <v/>
      </c>
      <c r="V102" s="288"/>
      <c r="W102" s="47" t="str">
        <f t="shared" si="25"/>
        <v/>
      </c>
      <c r="X102" s="283" t="str">
        <f t="shared" si="26"/>
        <v/>
      </c>
    </row>
    <row r="103" spans="1:24" ht="31.9" customHeight="1" x14ac:dyDescent="0.25">
      <c r="A103" s="91" t="str">
        <f>IF(B103="","",MAX($A$8:A102)+1)</f>
        <v/>
      </c>
      <c r="B103" s="76"/>
      <c r="C103" s="1"/>
      <c r="D103" s="89"/>
      <c r="E103" s="310" t="str">
        <f t="shared" si="14"/>
        <v/>
      </c>
      <c r="F103" s="310" t="str">
        <f t="shared" si="15"/>
        <v/>
      </c>
      <c r="G103" s="27" t="str">
        <f t="shared" si="16"/>
        <v/>
      </c>
      <c r="H103" s="1"/>
      <c r="I103" s="1"/>
      <c r="J103" s="312" t="str">
        <f t="shared" si="17"/>
        <v/>
      </c>
      <c r="K103" s="88"/>
      <c r="L103" s="46" t="str">
        <f t="shared" si="18"/>
        <v/>
      </c>
      <c r="M103" s="3"/>
      <c r="N103" s="79" t="s">
        <v>274</v>
      </c>
      <c r="O103" s="46">
        <f t="shared" si="19"/>
        <v>0</v>
      </c>
      <c r="P103" s="79" t="s">
        <v>274</v>
      </c>
      <c r="Q103" s="46">
        <f t="shared" si="20"/>
        <v>0</v>
      </c>
      <c r="R103" s="47" t="str">
        <f t="shared" si="21"/>
        <v/>
      </c>
      <c r="S103" s="47" t="str">
        <f t="shared" si="22"/>
        <v/>
      </c>
      <c r="T103" s="47" t="str">
        <f t="shared" si="23"/>
        <v/>
      </c>
      <c r="U103" s="47" t="str">
        <f t="shared" si="24"/>
        <v/>
      </c>
      <c r="V103" s="288"/>
      <c r="W103" s="47" t="str">
        <f t="shared" si="25"/>
        <v/>
      </c>
      <c r="X103" s="283" t="str">
        <f t="shared" si="26"/>
        <v/>
      </c>
    </row>
    <row r="104" spans="1:24" ht="31.9" customHeight="1" x14ac:dyDescent="0.25">
      <c r="A104" s="91" t="str">
        <f>IF(B104="","",MAX($A$8:A103)+1)</f>
        <v/>
      </c>
      <c r="B104" s="76"/>
      <c r="C104" s="1"/>
      <c r="D104" s="89"/>
      <c r="E104" s="310" t="str">
        <f t="shared" si="14"/>
        <v/>
      </c>
      <c r="F104" s="310" t="str">
        <f t="shared" si="15"/>
        <v/>
      </c>
      <c r="G104" s="27" t="str">
        <f t="shared" si="16"/>
        <v/>
      </c>
      <c r="H104" s="1"/>
      <c r="I104" s="1"/>
      <c r="J104" s="312" t="str">
        <f t="shared" si="17"/>
        <v/>
      </c>
      <c r="K104" s="88"/>
      <c r="L104" s="46" t="str">
        <f t="shared" si="18"/>
        <v/>
      </c>
      <c r="M104" s="3"/>
      <c r="N104" s="79" t="s">
        <v>274</v>
      </c>
      <c r="O104" s="46">
        <f t="shared" si="19"/>
        <v>0</v>
      </c>
      <c r="P104" s="79" t="s">
        <v>274</v>
      </c>
      <c r="Q104" s="46">
        <f t="shared" si="20"/>
        <v>0</v>
      </c>
      <c r="R104" s="47" t="str">
        <f t="shared" si="21"/>
        <v/>
      </c>
      <c r="S104" s="47" t="str">
        <f t="shared" si="22"/>
        <v/>
      </c>
      <c r="T104" s="47" t="str">
        <f t="shared" si="23"/>
        <v/>
      </c>
      <c r="U104" s="47" t="str">
        <f t="shared" si="24"/>
        <v/>
      </c>
      <c r="V104" s="288"/>
      <c r="W104" s="47" t="str">
        <f t="shared" si="25"/>
        <v/>
      </c>
      <c r="X104" s="283" t="str">
        <f t="shared" si="26"/>
        <v/>
      </c>
    </row>
    <row r="105" spans="1:24" ht="31.9" customHeight="1" x14ac:dyDescent="0.25">
      <c r="A105" s="91" t="str">
        <f>IF(B105="","",MAX($A$8:A104)+1)</f>
        <v/>
      </c>
      <c r="B105" s="76"/>
      <c r="C105" s="1"/>
      <c r="D105" s="89"/>
      <c r="E105" s="310" t="str">
        <f t="shared" si="14"/>
        <v/>
      </c>
      <c r="F105" s="310" t="str">
        <f t="shared" si="15"/>
        <v/>
      </c>
      <c r="G105" s="27" t="str">
        <f t="shared" si="16"/>
        <v/>
      </c>
      <c r="H105" s="1"/>
      <c r="I105" s="1"/>
      <c r="J105" s="312" t="str">
        <f t="shared" si="17"/>
        <v/>
      </c>
      <c r="K105" s="88"/>
      <c r="L105" s="46" t="str">
        <f t="shared" si="18"/>
        <v/>
      </c>
      <c r="M105" s="3"/>
      <c r="N105" s="79" t="s">
        <v>274</v>
      </c>
      <c r="O105" s="46">
        <f t="shared" si="19"/>
        <v>0</v>
      </c>
      <c r="P105" s="79" t="s">
        <v>274</v>
      </c>
      <c r="Q105" s="46">
        <f t="shared" si="20"/>
        <v>0</v>
      </c>
      <c r="R105" s="47" t="str">
        <f t="shared" si="21"/>
        <v/>
      </c>
      <c r="S105" s="47" t="str">
        <f t="shared" si="22"/>
        <v/>
      </c>
      <c r="T105" s="47" t="str">
        <f t="shared" si="23"/>
        <v/>
      </c>
      <c r="U105" s="47" t="str">
        <f t="shared" si="24"/>
        <v/>
      </c>
      <c r="V105" s="288"/>
      <c r="W105" s="47" t="str">
        <f t="shared" si="25"/>
        <v/>
      </c>
      <c r="X105" s="283" t="str">
        <f t="shared" si="26"/>
        <v/>
      </c>
    </row>
    <row r="106" spans="1:24" ht="31.9" customHeight="1" x14ac:dyDescent="0.25">
      <c r="A106" s="91" t="str">
        <f>IF(B106="","",MAX($A$8:A105)+1)</f>
        <v/>
      </c>
      <c r="B106" s="76"/>
      <c r="C106" s="1"/>
      <c r="D106" s="89"/>
      <c r="E106" s="310" t="str">
        <f t="shared" si="14"/>
        <v/>
      </c>
      <c r="F106" s="310" t="str">
        <f t="shared" si="15"/>
        <v/>
      </c>
      <c r="G106" s="27" t="str">
        <f t="shared" si="16"/>
        <v/>
      </c>
      <c r="H106" s="1"/>
      <c r="I106" s="1"/>
      <c r="J106" s="312" t="str">
        <f t="shared" si="17"/>
        <v/>
      </c>
      <c r="K106" s="88"/>
      <c r="L106" s="46" t="str">
        <f t="shared" si="18"/>
        <v/>
      </c>
      <c r="M106" s="3"/>
      <c r="N106" s="79" t="s">
        <v>274</v>
      </c>
      <c r="O106" s="46">
        <f t="shared" si="19"/>
        <v>0</v>
      </c>
      <c r="P106" s="79" t="s">
        <v>274</v>
      </c>
      <c r="Q106" s="46">
        <f t="shared" si="20"/>
        <v>0</v>
      </c>
      <c r="R106" s="47" t="str">
        <f t="shared" si="21"/>
        <v/>
      </c>
      <c r="S106" s="47" t="str">
        <f t="shared" si="22"/>
        <v/>
      </c>
      <c r="T106" s="47" t="str">
        <f t="shared" si="23"/>
        <v/>
      </c>
      <c r="U106" s="47" t="str">
        <f t="shared" si="24"/>
        <v/>
      </c>
      <c r="V106" s="288"/>
      <c r="W106" s="47" t="str">
        <f t="shared" si="25"/>
        <v/>
      </c>
      <c r="X106" s="283" t="str">
        <f t="shared" si="26"/>
        <v/>
      </c>
    </row>
    <row r="107" spans="1:24" ht="31.9" customHeight="1" x14ac:dyDescent="0.25">
      <c r="A107" s="91" t="str">
        <f>IF(B107="","",MAX($A$8:A106)+1)</f>
        <v/>
      </c>
      <c r="B107" s="76"/>
      <c r="C107" s="1"/>
      <c r="D107" s="89"/>
      <c r="E107" s="310" t="str">
        <f t="shared" si="14"/>
        <v/>
      </c>
      <c r="F107" s="310" t="str">
        <f t="shared" si="15"/>
        <v/>
      </c>
      <c r="G107" s="27" t="str">
        <f t="shared" si="16"/>
        <v/>
      </c>
      <c r="H107" s="1"/>
      <c r="I107" s="1"/>
      <c r="J107" s="312" t="str">
        <f t="shared" si="17"/>
        <v/>
      </c>
      <c r="K107" s="88"/>
      <c r="L107" s="46" t="str">
        <f t="shared" si="18"/>
        <v/>
      </c>
      <c r="M107" s="3"/>
      <c r="N107" s="79" t="s">
        <v>274</v>
      </c>
      <c r="O107" s="46">
        <f t="shared" si="19"/>
        <v>0</v>
      </c>
      <c r="P107" s="79" t="s">
        <v>274</v>
      </c>
      <c r="Q107" s="46">
        <f t="shared" si="20"/>
        <v>0</v>
      </c>
      <c r="R107" s="47" t="str">
        <f t="shared" si="21"/>
        <v/>
      </c>
      <c r="S107" s="47" t="str">
        <f t="shared" si="22"/>
        <v/>
      </c>
      <c r="T107" s="47" t="str">
        <f t="shared" si="23"/>
        <v/>
      </c>
      <c r="U107" s="47" t="str">
        <f t="shared" si="24"/>
        <v/>
      </c>
      <c r="V107" s="288"/>
      <c r="W107" s="47" t="str">
        <f t="shared" si="25"/>
        <v/>
      </c>
      <c r="X107" s="283" t="str">
        <f t="shared" si="26"/>
        <v/>
      </c>
    </row>
    <row r="108" spans="1:24" ht="31.9" customHeight="1" x14ac:dyDescent="0.25">
      <c r="A108" s="91" t="str">
        <f>IF(B108="","",MAX($A$8:A107)+1)</f>
        <v/>
      </c>
      <c r="B108" s="76"/>
      <c r="C108" s="1"/>
      <c r="D108" s="89"/>
      <c r="E108" s="310" t="str">
        <f t="shared" si="14"/>
        <v/>
      </c>
      <c r="F108" s="310" t="str">
        <f t="shared" si="15"/>
        <v/>
      </c>
      <c r="G108" s="27" t="str">
        <f t="shared" si="16"/>
        <v/>
      </c>
      <c r="H108" s="1"/>
      <c r="I108" s="1"/>
      <c r="J108" s="312" t="str">
        <f t="shared" si="17"/>
        <v/>
      </c>
      <c r="K108" s="88"/>
      <c r="L108" s="46" t="str">
        <f t="shared" si="18"/>
        <v/>
      </c>
      <c r="M108" s="3"/>
      <c r="N108" s="79" t="s">
        <v>274</v>
      </c>
      <c r="O108" s="46">
        <f t="shared" si="19"/>
        <v>0</v>
      </c>
      <c r="P108" s="79" t="s">
        <v>274</v>
      </c>
      <c r="Q108" s="46">
        <f t="shared" si="20"/>
        <v>0</v>
      </c>
      <c r="R108" s="47" t="str">
        <f t="shared" si="21"/>
        <v/>
      </c>
      <c r="S108" s="47" t="str">
        <f t="shared" si="22"/>
        <v/>
      </c>
      <c r="T108" s="47" t="str">
        <f t="shared" si="23"/>
        <v/>
      </c>
      <c r="U108" s="47" t="str">
        <f t="shared" si="24"/>
        <v/>
      </c>
      <c r="V108" s="288"/>
      <c r="W108" s="47" t="str">
        <f t="shared" si="25"/>
        <v/>
      </c>
      <c r="X108" s="283" t="str">
        <f t="shared" si="26"/>
        <v/>
      </c>
    </row>
    <row r="109" spans="1:24" ht="31.9" customHeight="1" x14ac:dyDescent="0.25">
      <c r="A109" s="91" t="str">
        <f>IF(B109="","",MAX($A$8:A108)+1)</f>
        <v/>
      </c>
      <c r="B109" s="76"/>
      <c r="C109" s="1"/>
      <c r="D109" s="89"/>
      <c r="E109" s="310" t="str">
        <f t="shared" si="14"/>
        <v/>
      </c>
      <c r="F109" s="310" t="str">
        <f t="shared" si="15"/>
        <v/>
      </c>
      <c r="G109" s="27" t="str">
        <f t="shared" si="16"/>
        <v/>
      </c>
      <c r="H109" s="1"/>
      <c r="I109" s="1"/>
      <c r="J109" s="312" t="str">
        <f t="shared" si="17"/>
        <v/>
      </c>
      <c r="K109" s="88"/>
      <c r="L109" s="46" t="str">
        <f t="shared" si="18"/>
        <v/>
      </c>
      <c r="M109" s="3"/>
      <c r="N109" s="79" t="s">
        <v>274</v>
      </c>
      <c r="O109" s="46">
        <f t="shared" si="19"/>
        <v>0</v>
      </c>
      <c r="P109" s="79" t="s">
        <v>274</v>
      </c>
      <c r="Q109" s="46">
        <f t="shared" si="20"/>
        <v>0</v>
      </c>
      <c r="R109" s="47" t="str">
        <f t="shared" si="21"/>
        <v/>
      </c>
      <c r="S109" s="47" t="str">
        <f t="shared" si="22"/>
        <v/>
      </c>
      <c r="T109" s="47" t="str">
        <f t="shared" si="23"/>
        <v/>
      </c>
      <c r="U109" s="47" t="str">
        <f t="shared" si="24"/>
        <v/>
      </c>
      <c r="V109" s="288"/>
      <c r="W109" s="47" t="str">
        <f t="shared" si="25"/>
        <v/>
      </c>
      <c r="X109" s="283" t="str">
        <f t="shared" si="26"/>
        <v/>
      </c>
    </row>
    <row r="110" spans="1:24" ht="31.9" customHeight="1" x14ac:dyDescent="0.25">
      <c r="A110" s="91" t="str">
        <f>IF(B110="","",MAX($A$8:A109)+1)</f>
        <v/>
      </c>
      <c r="B110" s="76"/>
      <c r="C110" s="1"/>
      <c r="D110" s="89"/>
      <c r="E110" s="310" t="str">
        <f t="shared" si="14"/>
        <v/>
      </c>
      <c r="F110" s="310" t="str">
        <f t="shared" si="15"/>
        <v/>
      </c>
      <c r="G110" s="27" t="str">
        <f t="shared" si="16"/>
        <v/>
      </c>
      <c r="H110" s="1"/>
      <c r="I110" s="1"/>
      <c r="J110" s="312" t="str">
        <f t="shared" si="17"/>
        <v/>
      </c>
      <c r="K110" s="88"/>
      <c r="L110" s="46" t="str">
        <f t="shared" si="18"/>
        <v/>
      </c>
      <c r="M110" s="3"/>
      <c r="N110" s="79" t="s">
        <v>274</v>
      </c>
      <c r="O110" s="46">
        <f t="shared" si="19"/>
        <v>0</v>
      </c>
      <c r="P110" s="79" t="s">
        <v>274</v>
      </c>
      <c r="Q110" s="46">
        <f t="shared" si="20"/>
        <v>0</v>
      </c>
      <c r="R110" s="47" t="str">
        <f t="shared" si="21"/>
        <v/>
      </c>
      <c r="S110" s="47" t="str">
        <f t="shared" si="22"/>
        <v/>
      </c>
      <c r="T110" s="47" t="str">
        <f t="shared" si="23"/>
        <v/>
      </c>
      <c r="U110" s="47" t="str">
        <f t="shared" si="24"/>
        <v/>
      </c>
      <c r="V110" s="288"/>
      <c r="W110" s="47" t="str">
        <f t="shared" si="25"/>
        <v/>
      </c>
      <c r="X110" s="283" t="str">
        <f t="shared" si="26"/>
        <v/>
      </c>
    </row>
    <row r="111" spans="1:24" ht="31.9" customHeight="1" x14ac:dyDescent="0.25">
      <c r="A111" s="91" t="str">
        <f>IF(B111="","",MAX($A$8:A110)+1)</f>
        <v/>
      </c>
      <c r="B111" s="76"/>
      <c r="C111" s="1"/>
      <c r="D111" s="89"/>
      <c r="E111" s="310" t="str">
        <f t="shared" si="14"/>
        <v/>
      </c>
      <c r="F111" s="310" t="str">
        <f t="shared" si="15"/>
        <v/>
      </c>
      <c r="G111" s="27" t="str">
        <f t="shared" si="16"/>
        <v/>
      </c>
      <c r="H111" s="1"/>
      <c r="I111" s="1"/>
      <c r="J111" s="312" t="str">
        <f t="shared" si="17"/>
        <v/>
      </c>
      <c r="K111" s="88"/>
      <c r="L111" s="46" t="str">
        <f t="shared" si="18"/>
        <v/>
      </c>
      <c r="M111" s="3"/>
      <c r="N111" s="79" t="s">
        <v>274</v>
      </c>
      <c r="O111" s="46">
        <f t="shared" si="19"/>
        <v>0</v>
      </c>
      <c r="P111" s="79" t="s">
        <v>274</v>
      </c>
      <c r="Q111" s="46">
        <f t="shared" si="20"/>
        <v>0</v>
      </c>
      <c r="R111" s="47" t="str">
        <f t="shared" si="21"/>
        <v/>
      </c>
      <c r="S111" s="47" t="str">
        <f t="shared" si="22"/>
        <v/>
      </c>
      <c r="T111" s="47" t="str">
        <f t="shared" si="23"/>
        <v/>
      </c>
      <c r="U111" s="47" t="str">
        <f t="shared" si="24"/>
        <v/>
      </c>
      <c r="V111" s="288"/>
      <c r="W111" s="47" t="str">
        <f t="shared" si="25"/>
        <v/>
      </c>
      <c r="X111" s="283" t="str">
        <f t="shared" si="26"/>
        <v/>
      </c>
    </row>
    <row r="112" spans="1:24" ht="31.9" customHeight="1" x14ac:dyDescent="0.25">
      <c r="A112" s="91" t="str">
        <f>IF(B112="","",MAX($A$8:A111)+1)</f>
        <v/>
      </c>
      <c r="B112" s="76"/>
      <c r="C112" s="1"/>
      <c r="D112" s="89"/>
      <c r="E112" s="310" t="str">
        <f t="shared" si="14"/>
        <v/>
      </c>
      <c r="F112" s="310" t="str">
        <f t="shared" si="15"/>
        <v/>
      </c>
      <c r="G112" s="27" t="str">
        <f t="shared" si="16"/>
        <v/>
      </c>
      <c r="H112" s="1"/>
      <c r="I112" s="1"/>
      <c r="J112" s="312" t="str">
        <f t="shared" si="17"/>
        <v/>
      </c>
      <c r="K112" s="88"/>
      <c r="L112" s="46" t="str">
        <f t="shared" si="18"/>
        <v/>
      </c>
      <c r="M112" s="3"/>
      <c r="N112" s="79" t="s">
        <v>274</v>
      </c>
      <c r="O112" s="46">
        <f t="shared" si="19"/>
        <v>0</v>
      </c>
      <c r="P112" s="79" t="s">
        <v>274</v>
      </c>
      <c r="Q112" s="46">
        <f t="shared" si="20"/>
        <v>0</v>
      </c>
      <c r="R112" s="47" t="str">
        <f t="shared" si="21"/>
        <v/>
      </c>
      <c r="S112" s="47" t="str">
        <f t="shared" si="22"/>
        <v/>
      </c>
      <c r="T112" s="47" t="str">
        <f t="shared" si="23"/>
        <v/>
      </c>
      <c r="U112" s="47" t="str">
        <f t="shared" si="24"/>
        <v/>
      </c>
      <c r="V112" s="288"/>
      <c r="W112" s="47" t="str">
        <f t="shared" si="25"/>
        <v/>
      </c>
      <c r="X112" s="283" t="str">
        <f t="shared" si="26"/>
        <v/>
      </c>
    </row>
    <row r="113" spans="1:24" ht="31.9" customHeight="1" x14ac:dyDescent="0.25">
      <c r="A113" s="91" t="str">
        <f>IF(B113="","",MAX($A$8:A112)+1)</f>
        <v/>
      </c>
      <c r="B113" s="76"/>
      <c r="C113" s="1"/>
      <c r="D113" s="89"/>
      <c r="E113" s="310" t="str">
        <f t="shared" si="14"/>
        <v/>
      </c>
      <c r="F113" s="310" t="str">
        <f t="shared" si="15"/>
        <v/>
      </c>
      <c r="G113" s="27" t="str">
        <f t="shared" si="16"/>
        <v/>
      </c>
      <c r="H113" s="1"/>
      <c r="I113" s="1"/>
      <c r="J113" s="312" t="str">
        <f t="shared" si="17"/>
        <v/>
      </c>
      <c r="K113" s="88"/>
      <c r="L113" s="46" t="str">
        <f t="shared" si="18"/>
        <v/>
      </c>
      <c r="M113" s="3"/>
      <c r="N113" s="79" t="s">
        <v>274</v>
      </c>
      <c r="O113" s="46">
        <f t="shared" si="19"/>
        <v>0</v>
      </c>
      <c r="P113" s="79" t="s">
        <v>274</v>
      </c>
      <c r="Q113" s="46">
        <f t="shared" si="20"/>
        <v>0</v>
      </c>
      <c r="R113" s="47" t="str">
        <f t="shared" si="21"/>
        <v/>
      </c>
      <c r="S113" s="47" t="str">
        <f t="shared" si="22"/>
        <v/>
      </c>
      <c r="T113" s="47" t="str">
        <f t="shared" si="23"/>
        <v/>
      </c>
      <c r="U113" s="47" t="str">
        <f t="shared" si="24"/>
        <v/>
      </c>
      <c r="V113" s="288"/>
      <c r="W113" s="47" t="str">
        <f t="shared" si="25"/>
        <v/>
      </c>
      <c r="X113" s="283" t="str">
        <f t="shared" si="26"/>
        <v/>
      </c>
    </row>
    <row r="114" spans="1:24" ht="31.9" customHeight="1" x14ac:dyDescent="0.25">
      <c r="A114" s="91" t="str">
        <f>IF(B114="","",MAX($A$8:A113)+1)</f>
        <v/>
      </c>
      <c r="B114" s="76"/>
      <c r="C114" s="1"/>
      <c r="D114" s="89"/>
      <c r="E114" s="310" t="str">
        <f t="shared" si="14"/>
        <v/>
      </c>
      <c r="F114" s="310" t="str">
        <f t="shared" si="15"/>
        <v/>
      </c>
      <c r="G114" s="27" t="str">
        <f t="shared" si="16"/>
        <v/>
      </c>
      <c r="H114" s="1"/>
      <c r="I114" s="1"/>
      <c r="J114" s="312" t="str">
        <f t="shared" si="17"/>
        <v/>
      </c>
      <c r="K114" s="88"/>
      <c r="L114" s="46" t="str">
        <f t="shared" si="18"/>
        <v/>
      </c>
      <c r="M114" s="3"/>
      <c r="N114" s="79" t="s">
        <v>274</v>
      </c>
      <c r="O114" s="46">
        <f t="shared" si="19"/>
        <v>0</v>
      </c>
      <c r="P114" s="79" t="s">
        <v>274</v>
      </c>
      <c r="Q114" s="46">
        <f t="shared" si="20"/>
        <v>0</v>
      </c>
      <c r="R114" s="47" t="str">
        <f t="shared" si="21"/>
        <v/>
      </c>
      <c r="S114" s="47" t="str">
        <f t="shared" si="22"/>
        <v/>
      </c>
      <c r="T114" s="47" t="str">
        <f t="shared" si="23"/>
        <v/>
      </c>
      <c r="U114" s="47" t="str">
        <f t="shared" si="24"/>
        <v/>
      </c>
      <c r="V114" s="288"/>
      <c r="W114" s="47" t="str">
        <f t="shared" si="25"/>
        <v/>
      </c>
      <c r="X114" s="283" t="str">
        <f t="shared" si="26"/>
        <v/>
      </c>
    </row>
    <row r="115" spans="1:24" ht="31.9" customHeight="1" x14ac:dyDescent="0.25">
      <c r="A115" s="91" t="str">
        <f>IF(B115="","",MAX($A$8:A114)+1)</f>
        <v/>
      </c>
      <c r="B115" s="76"/>
      <c r="C115" s="1"/>
      <c r="D115" s="89"/>
      <c r="E115" s="310" t="str">
        <f t="shared" si="14"/>
        <v/>
      </c>
      <c r="F115" s="310" t="str">
        <f t="shared" si="15"/>
        <v/>
      </c>
      <c r="G115" s="27" t="str">
        <f t="shared" si="16"/>
        <v/>
      </c>
      <c r="H115" s="1"/>
      <c r="I115" s="1"/>
      <c r="J115" s="312" t="str">
        <f t="shared" si="17"/>
        <v/>
      </c>
      <c r="K115" s="88"/>
      <c r="L115" s="46" t="str">
        <f t="shared" si="18"/>
        <v/>
      </c>
      <c r="M115" s="3"/>
      <c r="N115" s="79" t="s">
        <v>274</v>
      </c>
      <c r="O115" s="46">
        <f t="shared" si="19"/>
        <v>0</v>
      </c>
      <c r="P115" s="79" t="s">
        <v>274</v>
      </c>
      <c r="Q115" s="46">
        <f t="shared" si="20"/>
        <v>0</v>
      </c>
      <c r="R115" s="47" t="str">
        <f t="shared" si="21"/>
        <v/>
      </c>
      <c r="S115" s="47" t="str">
        <f t="shared" si="22"/>
        <v/>
      </c>
      <c r="T115" s="47" t="str">
        <f t="shared" si="23"/>
        <v/>
      </c>
      <c r="U115" s="47" t="str">
        <f t="shared" si="24"/>
        <v/>
      </c>
      <c r="V115" s="288"/>
      <c r="W115" s="47" t="str">
        <f t="shared" si="25"/>
        <v/>
      </c>
      <c r="X115" s="283" t="str">
        <f t="shared" si="26"/>
        <v/>
      </c>
    </row>
    <row r="116" spans="1:24" ht="31.9" customHeight="1" x14ac:dyDescent="0.25">
      <c r="A116" s="91" t="str">
        <f>IF(B116="","",MAX($A$8:A115)+1)</f>
        <v/>
      </c>
      <c r="B116" s="76"/>
      <c r="C116" s="1"/>
      <c r="D116" s="89"/>
      <c r="E116" s="310" t="str">
        <f t="shared" si="14"/>
        <v/>
      </c>
      <c r="F116" s="310" t="str">
        <f t="shared" si="15"/>
        <v/>
      </c>
      <c r="G116" s="27" t="str">
        <f t="shared" si="16"/>
        <v/>
      </c>
      <c r="H116" s="1"/>
      <c r="I116" s="1"/>
      <c r="J116" s="312" t="str">
        <f t="shared" si="17"/>
        <v/>
      </c>
      <c r="K116" s="88"/>
      <c r="L116" s="46" t="str">
        <f t="shared" si="18"/>
        <v/>
      </c>
      <c r="M116" s="3"/>
      <c r="N116" s="79" t="s">
        <v>274</v>
      </c>
      <c r="O116" s="46">
        <f t="shared" si="19"/>
        <v>0</v>
      </c>
      <c r="P116" s="79" t="s">
        <v>274</v>
      </c>
      <c r="Q116" s="46">
        <f t="shared" si="20"/>
        <v>0</v>
      </c>
      <c r="R116" s="47" t="str">
        <f t="shared" si="21"/>
        <v/>
      </c>
      <c r="S116" s="47" t="str">
        <f t="shared" si="22"/>
        <v/>
      </c>
      <c r="T116" s="47" t="str">
        <f t="shared" si="23"/>
        <v/>
      </c>
      <c r="U116" s="47" t="str">
        <f t="shared" si="24"/>
        <v/>
      </c>
      <c r="V116" s="288"/>
      <c r="W116" s="47" t="str">
        <f t="shared" si="25"/>
        <v/>
      </c>
      <c r="X116" s="283" t="str">
        <f t="shared" si="26"/>
        <v/>
      </c>
    </row>
    <row r="117" spans="1:24" ht="31.9" customHeight="1" x14ac:dyDescent="0.25">
      <c r="A117" s="91" t="str">
        <f>IF(B117="","",MAX($A$8:A116)+1)</f>
        <v/>
      </c>
      <c r="B117" s="76"/>
      <c r="C117" s="1"/>
      <c r="D117" s="89"/>
      <c r="E117" s="310" t="str">
        <f t="shared" si="14"/>
        <v/>
      </c>
      <c r="F117" s="310" t="str">
        <f t="shared" si="15"/>
        <v/>
      </c>
      <c r="G117" s="27" t="str">
        <f t="shared" si="16"/>
        <v/>
      </c>
      <c r="H117" s="1"/>
      <c r="I117" s="1"/>
      <c r="J117" s="312" t="str">
        <f t="shared" si="17"/>
        <v/>
      </c>
      <c r="K117" s="88"/>
      <c r="L117" s="46" t="str">
        <f t="shared" si="18"/>
        <v/>
      </c>
      <c r="M117" s="3"/>
      <c r="N117" s="79" t="s">
        <v>274</v>
      </c>
      <c r="O117" s="46">
        <f t="shared" si="19"/>
        <v>0</v>
      </c>
      <c r="P117" s="79" t="s">
        <v>274</v>
      </c>
      <c r="Q117" s="46">
        <f t="shared" si="20"/>
        <v>0</v>
      </c>
      <c r="R117" s="47" t="str">
        <f t="shared" si="21"/>
        <v/>
      </c>
      <c r="S117" s="47" t="str">
        <f t="shared" si="22"/>
        <v/>
      </c>
      <c r="T117" s="47" t="str">
        <f t="shared" si="23"/>
        <v/>
      </c>
      <c r="U117" s="47" t="str">
        <f t="shared" si="24"/>
        <v/>
      </c>
      <c r="V117" s="288"/>
      <c r="W117" s="47" t="str">
        <f t="shared" si="25"/>
        <v/>
      </c>
      <c r="X117" s="283" t="str">
        <f t="shared" si="26"/>
        <v/>
      </c>
    </row>
    <row r="118" spans="1:24" ht="31.9" customHeight="1" x14ac:dyDescent="0.25">
      <c r="A118" s="91" t="str">
        <f>IF(B118="","",MAX($A$8:A117)+1)</f>
        <v/>
      </c>
      <c r="B118" s="76"/>
      <c r="C118" s="1"/>
      <c r="D118" s="89"/>
      <c r="E118" s="310" t="str">
        <f t="shared" si="14"/>
        <v/>
      </c>
      <c r="F118" s="310" t="str">
        <f t="shared" si="15"/>
        <v/>
      </c>
      <c r="G118" s="27" t="str">
        <f t="shared" si="16"/>
        <v/>
      </c>
      <c r="H118" s="1"/>
      <c r="I118" s="1"/>
      <c r="J118" s="312" t="str">
        <f t="shared" si="17"/>
        <v/>
      </c>
      <c r="K118" s="88"/>
      <c r="L118" s="46" t="str">
        <f t="shared" si="18"/>
        <v/>
      </c>
      <c r="M118" s="3"/>
      <c r="N118" s="79" t="s">
        <v>274</v>
      </c>
      <c r="O118" s="46">
        <f t="shared" si="19"/>
        <v>0</v>
      </c>
      <c r="P118" s="79" t="s">
        <v>274</v>
      </c>
      <c r="Q118" s="46">
        <f t="shared" si="20"/>
        <v>0</v>
      </c>
      <c r="R118" s="47" t="str">
        <f t="shared" si="21"/>
        <v/>
      </c>
      <c r="S118" s="47" t="str">
        <f t="shared" si="22"/>
        <v/>
      </c>
      <c r="T118" s="47" t="str">
        <f t="shared" si="23"/>
        <v/>
      </c>
      <c r="U118" s="47" t="str">
        <f t="shared" si="24"/>
        <v/>
      </c>
      <c r="V118" s="288"/>
      <c r="W118" s="47" t="str">
        <f t="shared" si="25"/>
        <v/>
      </c>
      <c r="X118" s="283" t="str">
        <f t="shared" si="26"/>
        <v/>
      </c>
    </row>
    <row r="119" spans="1:24" ht="31.9" customHeight="1" x14ac:dyDescent="0.25">
      <c r="A119" s="91" t="str">
        <f>IF(B119="","",MAX($A$8:A118)+1)</f>
        <v/>
      </c>
      <c r="B119" s="76"/>
      <c r="C119" s="1"/>
      <c r="D119" s="89"/>
      <c r="E119" s="310" t="str">
        <f t="shared" si="14"/>
        <v/>
      </c>
      <c r="F119" s="310" t="str">
        <f t="shared" si="15"/>
        <v/>
      </c>
      <c r="G119" s="27" t="str">
        <f t="shared" si="16"/>
        <v/>
      </c>
      <c r="H119" s="1"/>
      <c r="I119" s="1"/>
      <c r="J119" s="312" t="str">
        <f t="shared" si="17"/>
        <v/>
      </c>
      <c r="K119" s="88"/>
      <c r="L119" s="46" t="str">
        <f t="shared" si="18"/>
        <v/>
      </c>
      <c r="M119" s="3"/>
      <c r="N119" s="79" t="s">
        <v>274</v>
      </c>
      <c r="O119" s="46">
        <f t="shared" si="19"/>
        <v>0</v>
      </c>
      <c r="P119" s="79" t="s">
        <v>274</v>
      </c>
      <c r="Q119" s="46">
        <f t="shared" si="20"/>
        <v>0</v>
      </c>
      <c r="R119" s="47" t="str">
        <f t="shared" si="21"/>
        <v/>
      </c>
      <c r="S119" s="47" t="str">
        <f t="shared" si="22"/>
        <v/>
      </c>
      <c r="T119" s="47" t="str">
        <f t="shared" si="23"/>
        <v/>
      </c>
      <c r="U119" s="47" t="str">
        <f t="shared" si="24"/>
        <v/>
      </c>
      <c r="V119" s="288"/>
      <c r="W119" s="47" t="str">
        <f t="shared" si="25"/>
        <v/>
      </c>
      <c r="X119" s="283" t="str">
        <f t="shared" si="26"/>
        <v/>
      </c>
    </row>
    <row r="120" spans="1:24" ht="31.9" customHeight="1" x14ac:dyDescent="0.25">
      <c r="A120" s="91" t="str">
        <f>IF(B120="","",MAX($A$8:A119)+1)</f>
        <v/>
      </c>
      <c r="B120" s="76"/>
      <c r="C120" s="1"/>
      <c r="D120" s="89"/>
      <c r="E120" s="310" t="str">
        <f t="shared" si="14"/>
        <v/>
      </c>
      <c r="F120" s="310" t="str">
        <f t="shared" si="15"/>
        <v/>
      </c>
      <c r="G120" s="27" t="str">
        <f t="shared" si="16"/>
        <v/>
      </c>
      <c r="H120" s="1"/>
      <c r="I120" s="1"/>
      <c r="J120" s="312" t="str">
        <f t="shared" si="17"/>
        <v/>
      </c>
      <c r="K120" s="88"/>
      <c r="L120" s="46" t="str">
        <f t="shared" si="18"/>
        <v/>
      </c>
      <c r="M120" s="3"/>
      <c r="N120" s="79" t="s">
        <v>274</v>
      </c>
      <c r="O120" s="46">
        <f t="shared" si="19"/>
        <v>0</v>
      </c>
      <c r="P120" s="79" t="s">
        <v>274</v>
      </c>
      <c r="Q120" s="46">
        <f t="shared" si="20"/>
        <v>0</v>
      </c>
      <c r="R120" s="47" t="str">
        <f t="shared" si="21"/>
        <v/>
      </c>
      <c r="S120" s="47" t="str">
        <f t="shared" si="22"/>
        <v/>
      </c>
      <c r="T120" s="47" t="str">
        <f t="shared" si="23"/>
        <v/>
      </c>
      <c r="U120" s="47" t="str">
        <f t="shared" si="24"/>
        <v/>
      </c>
      <c r="V120" s="288"/>
      <c r="W120" s="47" t="str">
        <f t="shared" si="25"/>
        <v/>
      </c>
      <c r="X120" s="283" t="str">
        <f t="shared" si="26"/>
        <v/>
      </c>
    </row>
    <row r="121" spans="1:24" ht="31.9" customHeight="1" x14ac:dyDescent="0.25">
      <c r="A121" s="91" t="str">
        <f>IF(B121="","",MAX($A$8:A120)+1)</f>
        <v/>
      </c>
      <c r="B121" s="76"/>
      <c r="C121" s="1"/>
      <c r="D121" s="89"/>
      <c r="E121" s="310" t="str">
        <f t="shared" si="14"/>
        <v/>
      </c>
      <c r="F121" s="310" t="str">
        <f t="shared" si="15"/>
        <v/>
      </c>
      <c r="G121" s="27" t="str">
        <f t="shared" si="16"/>
        <v/>
      </c>
      <c r="H121" s="1"/>
      <c r="I121" s="1"/>
      <c r="J121" s="312" t="str">
        <f t="shared" si="17"/>
        <v/>
      </c>
      <c r="K121" s="88"/>
      <c r="L121" s="46" t="str">
        <f t="shared" si="18"/>
        <v/>
      </c>
      <c r="M121" s="3"/>
      <c r="N121" s="79" t="s">
        <v>274</v>
      </c>
      <c r="O121" s="46">
        <f t="shared" si="19"/>
        <v>0</v>
      </c>
      <c r="P121" s="79" t="s">
        <v>274</v>
      </c>
      <c r="Q121" s="46">
        <f t="shared" si="20"/>
        <v>0</v>
      </c>
      <c r="R121" s="47" t="str">
        <f t="shared" si="21"/>
        <v/>
      </c>
      <c r="S121" s="47" t="str">
        <f t="shared" si="22"/>
        <v/>
      </c>
      <c r="T121" s="47" t="str">
        <f t="shared" si="23"/>
        <v/>
      </c>
      <c r="U121" s="47" t="str">
        <f t="shared" si="24"/>
        <v/>
      </c>
      <c r="V121" s="288"/>
      <c r="W121" s="47" t="str">
        <f t="shared" si="25"/>
        <v/>
      </c>
      <c r="X121" s="283" t="str">
        <f t="shared" si="26"/>
        <v/>
      </c>
    </row>
    <row r="122" spans="1:24" ht="31.9" customHeight="1" x14ac:dyDescent="0.25">
      <c r="A122" s="91" t="str">
        <f>IF(B122="","",MAX($A$8:A121)+1)</f>
        <v/>
      </c>
      <c r="B122" s="76"/>
      <c r="C122" s="1"/>
      <c r="D122" s="89"/>
      <c r="E122" s="310" t="str">
        <f t="shared" si="14"/>
        <v/>
      </c>
      <c r="F122" s="310" t="str">
        <f t="shared" si="15"/>
        <v/>
      </c>
      <c r="G122" s="27" t="str">
        <f t="shared" si="16"/>
        <v/>
      </c>
      <c r="H122" s="1"/>
      <c r="I122" s="1"/>
      <c r="J122" s="312" t="str">
        <f t="shared" si="17"/>
        <v/>
      </c>
      <c r="K122" s="88"/>
      <c r="L122" s="46" t="str">
        <f t="shared" si="18"/>
        <v/>
      </c>
      <c r="M122" s="3"/>
      <c r="N122" s="79" t="s">
        <v>274</v>
      </c>
      <c r="O122" s="46">
        <f t="shared" si="19"/>
        <v>0</v>
      </c>
      <c r="P122" s="79" t="s">
        <v>274</v>
      </c>
      <c r="Q122" s="46">
        <f t="shared" si="20"/>
        <v>0</v>
      </c>
      <c r="R122" s="47" t="str">
        <f t="shared" si="21"/>
        <v/>
      </c>
      <c r="S122" s="47" t="str">
        <f t="shared" si="22"/>
        <v/>
      </c>
      <c r="T122" s="47" t="str">
        <f t="shared" si="23"/>
        <v/>
      </c>
      <c r="U122" s="47" t="str">
        <f t="shared" si="24"/>
        <v/>
      </c>
      <c r="V122" s="288"/>
      <c r="W122" s="47" t="str">
        <f t="shared" si="25"/>
        <v/>
      </c>
      <c r="X122" s="283" t="str">
        <f t="shared" si="26"/>
        <v/>
      </c>
    </row>
    <row r="123" spans="1:24" ht="31.9" customHeight="1" x14ac:dyDescent="0.25">
      <c r="A123" s="91" t="str">
        <f>IF(B123="","",MAX($A$8:A122)+1)</f>
        <v/>
      </c>
      <c r="B123" s="76"/>
      <c r="C123" s="1"/>
      <c r="D123" s="89"/>
      <c r="E123" s="310" t="str">
        <f t="shared" si="14"/>
        <v/>
      </c>
      <c r="F123" s="310" t="str">
        <f t="shared" si="15"/>
        <v/>
      </c>
      <c r="G123" s="27" t="str">
        <f t="shared" si="16"/>
        <v/>
      </c>
      <c r="H123" s="1"/>
      <c r="I123" s="1"/>
      <c r="J123" s="312" t="str">
        <f t="shared" si="17"/>
        <v/>
      </c>
      <c r="K123" s="88"/>
      <c r="L123" s="46" t="str">
        <f t="shared" si="18"/>
        <v/>
      </c>
      <c r="M123" s="3"/>
      <c r="N123" s="79" t="s">
        <v>274</v>
      </c>
      <c r="O123" s="46">
        <f t="shared" si="19"/>
        <v>0</v>
      </c>
      <c r="P123" s="79" t="s">
        <v>274</v>
      </c>
      <c r="Q123" s="46">
        <f t="shared" si="20"/>
        <v>0</v>
      </c>
      <c r="R123" s="47" t="str">
        <f t="shared" si="21"/>
        <v/>
      </c>
      <c r="S123" s="47" t="str">
        <f t="shared" si="22"/>
        <v/>
      </c>
      <c r="T123" s="47" t="str">
        <f t="shared" si="23"/>
        <v/>
      </c>
      <c r="U123" s="47" t="str">
        <f t="shared" si="24"/>
        <v/>
      </c>
      <c r="V123" s="288"/>
      <c r="W123" s="47" t="str">
        <f t="shared" si="25"/>
        <v/>
      </c>
      <c r="X123" s="283" t="str">
        <f t="shared" si="26"/>
        <v/>
      </c>
    </row>
    <row r="124" spans="1:24" ht="31.9" customHeight="1" x14ac:dyDescent="0.25">
      <c r="A124" s="91" t="str">
        <f>IF(B124="","",MAX($A$8:A123)+1)</f>
        <v/>
      </c>
      <c r="B124" s="76"/>
      <c r="C124" s="1"/>
      <c r="D124" s="89"/>
      <c r="E124" s="310" t="str">
        <f t="shared" si="14"/>
        <v/>
      </c>
      <c r="F124" s="310" t="str">
        <f t="shared" si="15"/>
        <v/>
      </c>
      <c r="G124" s="27" t="str">
        <f t="shared" si="16"/>
        <v/>
      </c>
      <c r="H124" s="1"/>
      <c r="I124" s="1"/>
      <c r="J124" s="312" t="str">
        <f t="shared" si="17"/>
        <v/>
      </c>
      <c r="K124" s="88"/>
      <c r="L124" s="46" t="str">
        <f t="shared" si="18"/>
        <v/>
      </c>
      <c r="M124" s="3"/>
      <c r="N124" s="79" t="s">
        <v>274</v>
      </c>
      <c r="O124" s="46">
        <f t="shared" si="19"/>
        <v>0</v>
      </c>
      <c r="P124" s="79" t="s">
        <v>274</v>
      </c>
      <c r="Q124" s="46">
        <f t="shared" si="20"/>
        <v>0</v>
      </c>
      <c r="R124" s="47" t="str">
        <f t="shared" si="21"/>
        <v/>
      </c>
      <c r="S124" s="47" t="str">
        <f t="shared" si="22"/>
        <v/>
      </c>
      <c r="T124" s="47" t="str">
        <f t="shared" si="23"/>
        <v/>
      </c>
      <c r="U124" s="47" t="str">
        <f t="shared" si="24"/>
        <v/>
      </c>
      <c r="V124" s="288"/>
      <c r="W124" s="47" t="str">
        <f t="shared" si="25"/>
        <v/>
      </c>
      <c r="X124" s="283" t="str">
        <f t="shared" si="26"/>
        <v/>
      </c>
    </row>
    <row r="125" spans="1:24" ht="31.9" customHeight="1" x14ac:dyDescent="0.25">
      <c r="A125" s="91" t="str">
        <f>IF(B125="","",MAX($A$8:A124)+1)</f>
        <v/>
      </c>
      <c r="B125" s="76"/>
      <c r="C125" s="1"/>
      <c r="D125" s="89"/>
      <c r="E125" s="310" t="str">
        <f t="shared" si="14"/>
        <v/>
      </c>
      <c r="F125" s="310" t="str">
        <f t="shared" si="15"/>
        <v/>
      </c>
      <c r="G125" s="27" t="str">
        <f t="shared" si="16"/>
        <v/>
      </c>
      <c r="H125" s="1"/>
      <c r="I125" s="1"/>
      <c r="J125" s="312" t="str">
        <f t="shared" si="17"/>
        <v/>
      </c>
      <c r="K125" s="88"/>
      <c r="L125" s="46" t="str">
        <f t="shared" si="18"/>
        <v/>
      </c>
      <c r="M125" s="3"/>
      <c r="N125" s="79" t="s">
        <v>274</v>
      </c>
      <c r="O125" s="46">
        <f t="shared" si="19"/>
        <v>0</v>
      </c>
      <c r="P125" s="79" t="s">
        <v>274</v>
      </c>
      <c r="Q125" s="46">
        <f t="shared" si="20"/>
        <v>0</v>
      </c>
      <c r="R125" s="47" t="str">
        <f t="shared" si="21"/>
        <v/>
      </c>
      <c r="S125" s="47" t="str">
        <f t="shared" si="22"/>
        <v/>
      </c>
      <c r="T125" s="47" t="str">
        <f t="shared" si="23"/>
        <v/>
      </c>
      <c r="U125" s="47" t="str">
        <f t="shared" si="24"/>
        <v/>
      </c>
      <c r="V125" s="288"/>
      <c r="W125" s="47" t="str">
        <f t="shared" si="25"/>
        <v/>
      </c>
      <c r="X125" s="283" t="str">
        <f t="shared" si="26"/>
        <v/>
      </c>
    </row>
    <row r="126" spans="1:24" ht="31.9" customHeight="1" x14ac:dyDescent="0.25">
      <c r="A126" s="91" t="str">
        <f>IF(B126="","",MAX($A$8:A125)+1)</f>
        <v/>
      </c>
      <c r="B126" s="76"/>
      <c r="C126" s="1"/>
      <c r="D126" s="89"/>
      <c r="E126" s="310" t="str">
        <f t="shared" si="14"/>
        <v/>
      </c>
      <c r="F126" s="310" t="str">
        <f t="shared" si="15"/>
        <v/>
      </c>
      <c r="G126" s="27" t="str">
        <f t="shared" si="16"/>
        <v/>
      </c>
      <c r="H126" s="1"/>
      <c r="I126" s="1"/>
      <c r="J126" s="312" t="str">
        <f t="shared" si="17"/>
        <v/>
      </c>
      <c r="K126" s="88"/>
      <c r="L126" s="46" t="str">
        <f t="shared" si="18"/>
        <v/>
      </c>
      <c r="M126" s="3"/>
      <c r="N126" s="79" t="s">
        <v>274</v>
      </c>
      <c r="O126" s="46">
        <f t="shared" si="19"/>
        <v>0</v>
      </c>
      <c r="P126" s="79" t="s">
        <v>274</v>
      </c>
      <c r="Q126" s="46">
        <f t="shared" si="20"/>
        <v>0</v>
      </c>
      <c r="R126" s="47" t="str">
        <f t="shared" si="21"/>
        <v/>
      </c>
      <c r="S126" s="47" t="str">
        <f t="shared" si="22"/>
        <v/>
      </c>
      <c r="T126" s="47" t="str">
        <f t="shared" si="23"/>
        <v/>
      </c>
      <c r="U126" s="47" t="str">
        <f t="shared" si="24"/>
        <v/>
      </c>
      <c r="V126" s="288"/>
      <c r="W126" s="47" t="str">
        <f t="shared" si="25"/>
        <v/>
      </c>
      <c r="X126" s="283" t="str">
        <f t="shared" si="26"/>
        <v/>
      </c>
    </row>
    <row r="127" spans="1:24" ht="31.9" customHeight="1" x14ac:dyDescent="0.25">
      <c r="A127" s="91" t="str">
        <f>IF(B127="","",MAX($A$8:A126)+1)</f>
        <v/>
      </c>
      <c r="B127" s="76"/>
      <c r="C127" s="1"/>
      <c r="D127" s="89"/>
      <c r="E127" s="310" t="str">
        <f t="shared" si="14"/>
        <v/>
      </c>
      <c r="F127" s="310" t="str">
        <f t="shared" si="15"/>
        <v/>
      </c>
      <c r="G127" s="27" t="str">
        <f t="shared" si="16"/>
        <v/>
      </c>
      <c r="H127" s="1"/>
      <c r="I127" s="1"/>
      <c r="J127" s="312" t="str">
        <f t="shared" si="17"/>
        <v/>
      </c>
      <c r="K127" s="88"/>
      <c r="L127" s="46" t="str">
        <f t="shared" si="18"/>
        <v/>
      </c>
      <c r="M127" s="3"/>
      <c r="N127" s="79" t="s">
        <v>274</v>
      </c>
      <c r="O127" s="46">
        <f t="shared" si="19"/>
        <v>0</v>
      </c>
      <c r="P127" s="79" t="s">
        <v>274</v>
      </c>
      <c r="Q127" s="46">
        <f t="shared" si="20"/>
        <v>0</v>
      </c>
      <c r="R127" s="47" t="str">
        <f t="shared" si="21"/>
        <v/>
      </c>
      <c r="S127" s="47" t="str">
        <f t="shared" si="22"/>
        <v/>
      </c>
      <c r="T127" s="47" t="str">
        <f t="shared" si="23"/>
        <v/>
      </c>
      <c r="U127" s="47" t="str">
        <f t="shared" si="24"/>
        <v/>
      </c>
      <c r="V127" s="288"/>
      <c r="W127" s="47" t="str">
        <f t="shared" si="25"/>
        <v/>
      </c>
      <c r="X127" s="283" t="str">
        <f t="shared" si="26"/>
        <v/>
      </c>
    </row>
    <row r="128" spans="1:24" ht="31.9" customHeight="1" x14ac:dyDescent="0.25">
      <c r="A128" s="91" t="str">
        <f>IF(B128="","",MAX($A$8:A127)+1)</f>
        <v/>
      </c>
      <c r="B128" s="76"/>
      <c r="C128" s="1"/>
      <c r="D128" s="89"/>
      <c r="E128" s="310" t="str">
        <f t="shared" si="14"/>
        <v/>
      </c>
      <c r="F128" s="310" t="str">
        <f t="shared" si="15"/>
        <v/>
      </c>
      <c r="G128" s="27" t="str">
        <f t="shared" si="16"/>
        <v/>
      </c>
      <c r="H128" s="1"/>
      <c r="I128" s="1"/>
      <c r="J128" s="312" t="str">
        <f t="shared" si="17"/>
        <v/>
      </c>
      <c r="K128" s="88"/>
      <c r="L128" s="46" t="str">
        <f t="shared" si="18"/>
        <v/>
      </c>
      <c r="M128" s="3"/>
      <c r="N128" s="79" t="s">
        <v>274</v>
      </c>
      <c r="O128" s="46">
        <f t="shared" si="19"/>
        <v>0</v>
      </c>
      <c r="P128" s="79" t="s">
        <v>274</v>
      </c>
      <c r="Q128" s="46">
        <f t="shared" si="20"/>
        <v>0</v>
      </c>
      <c r="R128" s="47" t="str">
        <f t="shared" si="21"/>
        <v/>
      </c>
      <c r="S128" s="47" t="str">
        <f t="shared" si="22"/>
        <v/>
      </c>
      <c r="T128" s="47" t="str">
        <f t="shared" si="23"/>
        <v/>
      </c>
      <c r="U128" s="47" t="str">
        <f t="shared" si="24"/>
        <v/>
      </c>
      <c r="V128" s="288"/>
      <c r="W128" s="47" t="str">
        <f t="shared" si="25"/>
        <v/>
      </c>
      <c r="X128" s="283" t="str">
        <f t="shared" si="26"/>
        <v/>
      </c>
    </row>
    <row r="129" spans="1:24" ht="31.9" customHeight="1" x14ac:dyDescent="0.25">
      <c r="A129" s="91" t="str">
        <f>IF(B129="","",MAX($A$8:A128)+1)</f>
        <v/>
      </c>
      <c r="B129" s="76"/>
      <c r="C129" s="1"/>
      <c r="D129" s="89"/>
      <c r="E129" s="310" t="str">
        <f t="shared" si="14"/>
        <v/>
      </c>
      <c r="F129" s="310" t="str">
        <f t="shared" si="15"/>
        <v/>
      </c>
      <c r="G129" s="27" t="str">
        <f t="shared" si="16"/>
        <v/>
      </c>
      <c r="H129" s="1"/>
      <c r="I129" s="1"/>
      <c r="J129" s="312" t="str">
        <f t="shared" si="17"/>
        <v/>
      </c>
      <c r="K129" s="88"/>
      <c r="L129" s="46" t="str">
        <f t="shared" si="18"/>
        <v/>
      </c>
      <c r="M129" s="3"/>
      <c r="N129" s="79" t="s">
        <v>274</v>
      </c>
      <c r="O129" s="46">
        <f t="shared" si="19"/>
        <v>0</v>
      </c>
      <c r="P129" s="79" t="s">
        <v>274</v>
      </c>
      <c r="Q129" s="46">
        <f t="shared" si="20"/>
        <v>0</v>
      </c>
      <c r="R129" s="47" t="str">
        <f t="shared" si="21"/>
        <v/>
      </c>
      <c r="S129" s="47" t="str">
        <f t="shared" si="22"/>
        <v/>
      </c>
      <c r="T129" s="47" t="str">
        <f t="shared" si="23"/>
        <v/>
      </c>
      <c r="U129" s="47" t="str">
        <f t="shared" si="24"/>
        <v/>
      </c>
      <c r="V129" s="288"/>
      <c r="W129" s="47" t="str">
        <f t="shared" si="25"/>
        <v/>
      </c>
      <c r="X129" s="283" t="str">
        <f t="shared" si="26"/>
        <v/>
      </c>
    </row>
    <row r="130" spans="1:24" ht="31.9" customHeight="1" x14ac:dyDescent="0.25">
      <c r="A130" s="91" t="str">
        <f>IF(B130="","",MAX($A$8:A129)+1)</f>
        <v/>
      </c>
      <c r="B130" s="76"/>
      <c r="C130" s="1"/>
      <c r="D130" s="89"/>
      <c r="E130" s="310" t="str">
        <f t="shared" si="14"/>
        <v/>
      </c>
      <c r="F130" s="310" t="str">
        <f t="shared" si="15"/>
        <v/>
      </c>
      <c r="G130" s="27" t="str">
        <f t="shared" si="16"/>
        <v/>
      </c>
      <c r="H130" s="1"/>
      <c r="I130" s="1"/>
      <c r="J130" s="312" t="str">
        <f t="shared" si="17"/>
        <v/>
      </c>
      <c r="K130" s="88"/>
      <c r="L130" s="46" t="str">
        <f t="shared" si="18"/>
        <v/>
      </c>
      <c r="M130" s="3"/>
      <c r="N130" s="79" t="s">
        <v>274</v>
      </c>
      <c r="O130" s="46">
        <f t="shared" si="19"/>
        <v>0</v>
      </c>
      <c r="P130" s="79" t="s">
        <v>274</v>
      </c>
      <c r="Q130" s="46">
        <f t="shared" si="20"/>
        <v>0</v>
      </c>
      <c r="R130" s="47" t="str">
        <f t="shared" si="21"/>
        <v/>
      </c>
      <c r="S130" s="47" t="str">
        <f t="shared" si="22"/>
        <v/>
      </c>
      <c r="T130" s="47" t="str">
        <f t="shared" si="23"/>
        <v/>
      </c>
      <c r="U130" s="47" t="str">
        <f t="shared" si="24"/>
        <v/>
      </c>
      <c r="V130" s="288"/>
      <c r="W130" s="47" t="str">
        <f t="shared" si="25"/>
        <v/>
      </c>
      <c r="X130" s="283" t="str">
        <f t="shared" si="26"/>
        <v/>
      </c>
    </row>
    <row r="131" spans="1:24" ht="31.9" customHeight="1" x14ac:dyDescent="0.25">
      <c r="A131" s="91" t="str">
        <f>IF(B131="","",MAX($A$8:A130)+1)</f>
        <v/>
      </c>
      <c r="B131" s="76"/>
      <c r="C131" s="1"/>
      <c r="D131" s="89"/>
      <c r="E131" s="310" t="str">
        <f t="shared" si="14"/>
        <v/>
      </c>
      <c r="F131" s="310" t="str">
        <f t="shared" si="15"/>
        <v/>
      </c>
      <c r="G131" s="27" t="str">
        <f t="shared" si="16"/>
        <v/>
      </c>
      <c r="H131" s="1"/>
      <c r="I131" s="1"/>
      <c r="J131" s="312" t="str">
        <f t="shared" si="17"/>
        <v/>
      </c>
      <c r="K131" s="88"/>
      <c r="L131" s="46" t="str">
        <f t="shared" si="18"/>
        <v/>
      </c>
      <c r="M131" s="3"/>
      <c r="N131" s="79" t="s">
        <v>274</v>
      </c>
      <c r="O131" s="46">
        <f t="shared" si="19"/>
        <v>0</v>
      </c>
      <c r="P131" s="79" t="s">
        <v>274</v>
      </c>
      <c r="Q131" s="46">
        <f t="shared" si="20"/>
        <v>0</v>
      </c>
      <c r="R131" s="47" t="str">
        <f t="shared" si="21"/>
        <v/>
      </c>
      <c r="S131" s="47" t="str">
        <f t="shared" si="22"/>
        <v/>
      </c>
      <c r="T131" s="47" t="str">
        <f t="shared" si="23"/>
        <v/>
      </c>
      <c r="U131" s="47" t="str">
        <f t="shared" si="24"/>
        <v/>
      </c>
      <c r="V131" s="288"/>
      <c r="W131" s="47" t="str">
        <f t="shared" si="25"/>
        <v/>
      </c>
      <c r="X131" s="283" t="str">
        <f t="shared" si="26"/>
        <v/>
      </c>
    </row>
    <row r="132" spans="1:24" ht="31.9" customHeight="1" x14ac:dyDescent="0.25">
      <c r="A132" s="91" t="str">
        <f>IF(B132="","",MAX($A$8:A131)+1)</f>
        <v/>
      </c>
      <c r="B132" s="76"/>
      <c r="C132" s="1"/>
      <c r="D132" s="89"/>
      <c r="E132" s="310" t="str">
        <f t="shared" si="14"/>
        <v/>
      </c>
      <c r="F132" s="310" t="str">
        <f t="shared" si="15"/>
        <v/>
      </c>
      <c r="G132" s="27" t="str">
        <f t="shared" si="16"/>
        <v/>
      </c>
      <c r="H132" s="1"/>
      <c r="I132" s="1"/>
      <c r="J132" s="312" t="str">
        <f t="shared" si="17"/>
        <v/>
      </c>
      <c r="K132" s="88"/>
      <c r="L132" s="46" t="str">
        <f t="shared" si="18"/>
        <v/>
      </c>
      <c r="M132" s="3"/>
      <c r="N132" s="79" t="s">
        <v>274</v>
      </c>
      <c r="O132" s="46">
        <f t="shared" si="19"/>
        <v>0</v>
      </c>
      <c r="P132" s="79" t="s">
        <v>274</v>
      </c>
      <c r="Q132" s="46">
        <f t="shared" si="20"/>
        <v>0</v>
      </c>
      <c r="R132" s="47" t="str">
        <f t="shared" si="21"/>
        <v/>
      </c>
      <c r="S132" s="47" t="str">
        <f t="shared" si="22"/>
        <v/>
      </c>
      <c r="T132" s="47" t="str">
        <f t="shared" si="23"/>
        <v/>
      </c>
      <c r="U132" s="47" t="str">
        <f t="shared" si="24"/>
        <v/>
      </c>
      <c r="V132" s="288"/>
      <c r="W132" s="47" t="str">
        <f t="shared" si="25"/>
        <v/>
      </c>
      <c r="X132" s="283" t="str">
        <f t="shared" si="26"/>
        <v/>
      </c>
    </row>
    <row r="133" spans="1:24" ht="31.9" customHeight="1" x14ac:dyDescent="0.25">
      <c r="A133" s="91" t="str">
        <f>IF(B133="","",MAX($A$8:A132)+1)</f>
        <v/>
      </c>
      <c r="B133" s="76"/>
      <c r="C133" s="1"/>
      <c r="D133" s="89"/>
      <c r="E133" s="310" t="str">
        <f t="shared" si="14"/>
        <v/>
      </c>
      <c r="F133" s="310" t="str">
        <f t="shared" si="15"/>
        <v/>
      </c>
      <c r="G133" s="27" t="str">
        <f t="shared" si="16"/>
        <v/>
      </c>
      <c r="H133" s="1"/>
      <c r="I133" s="1"/>
      <c r="J133" s="312" t="str">
        <f t="shared" si="17"/>
        <v/>
      </c>
      <c r="K133" s="88"/>
      <c r="L133" s="46" t="str">
        <f t="shared" si="18"/>
        <v/>
      </c>
      <c r="M133" s="3"/>
      <c r="N133" s="79" t="s">
        <v>274</v>
      </c>
      <c r="O133" s="46">
        <f t="shared" si="19"/>
        <v>0</v>
      </c>
      <c r="P133" s="79" t="s">
        <v>274</v>
      </c>
      <c r="Q133" s="46">
        <f t="shared" si="20"/>
        <v>0</v>
      </c>
      <c r="R133" s="47" t="str">
        <f t="shared" si="21"/>
        <v/>
      </c>
      <c r="S133" s="47" t="str">
        <f t="shared" si="22"/>
        <v/>
      </c>
      <c r="T133" s="47" t="str">
        <f t="shared" si="23"/>
        <v/>
      </c>
      <c r="U133" s="47" t="str">
        <f t="shared" si="24"/>
        <v/>
      </c>
      <c r="V133" s="288"/>
      <c r="W133" s="47" t="str">
        <f t="shared" si="25"/>
        <v/>
      </c>
      <c r="X133" s="283" t="str">
        <f t="shared" si="26"/>
        <v/>
      </c>
    </row>
    <row r="134" spans="1:24" ht="31.9" customHeight="1" x14ac:dyDescent="0.25">
      <c r="A134" s="91" t="str">
        <f>IF(B134="","",MAX($A$8:A133)+1)</f>
        <v/>
      </c>
      <c r="B134" s="76"/>
      <c r="C134" s="1"/>
      <c r="D134" s="89"/>
      <c r="E134" s="310" t="str">
        <f t="shared" si="14"/>
        <v/>
      </c>
      <c r="F134" s="310" t="str">
        <f t="shared" si="15"/>
        <v/>
      </c>
      <c r="G134" s="27" t="str">
        <f t="shared" si="16"/>
        <v/>
      </c>
      <c r="H134" s="1"/>
      <c r="I134" s="1"/>
      <c r="J134" s="312" t="str">
        <f t="shared" si="17"/>
        <v/>
      </c>
      <c r="K134" s="88"/>
      <c r="L134" s="46" t="str">
        <f t="shared" si="18"/>
        <v/>
      </c>
      <c r="M134" s="3"/>
      <c r="N134" s="79" t="s">
        <v>274</v>
      </c>
      <c r="O134" s="46">
        <f t="shared" si="19"/>
        <v>0</v>
      </c>
      <c r="P134" s="79" t="s">
        <v>274</v>
      </c>
      <c r="Q134" s="46">
        <f t="shared" si="20"/>
        <v>0</v>
      </c>
      <c r="R134" s="47" t="str">
        <f t="shared" si="21"/>
        <v/>
      </c>
      <c r="S134" s="47" t="str">
        <f t="shared" si="22"/>
        <v/>
      </c>
      <c r="T134" s="47" t="str">
        <f t="shared" si="23"/>
        <v/>
      </c>
      <c r="U134" s="47" t="str">
        <f t="shared" si="24"/>
        <v/>
      </c>
      <c r="V134" s="288"/>
      <c r="W134" s="47" t="str">
        <f t="shared" si="25"/>
        <v/>
      </c>
      <c r="X134" s="283" t="str">
        <f t="shared" si="26"/>
        <v/>
      </c>
    </row>
    <row r="135" spans="1:24" ht="31.9" customHeight="1" x14ac:dyDescent="0.25">
      <c r="A135" s="91" t="str">
        <f>IF(B135="","",MAX($A$8:A134)+1)</f>
        <v/>
      </c>
      <c r="B135" s="76"/>
      <c r="C135" s="1"/>
      <c r="D135" s="89"/>
      <c r="E135" s="310" t="str">
        <f t="shared" si="14"/>
        <v/>
      </c>
      <c r="F135" s="310" t="str">
        <f t="shared" si="15"/>
        <v/>
      </c>
      <c r="G135" s="27" t="str">
        <f t="shared" si="16"/>
        <v/>
      </c>
      <c r="H135" s="1"/>
      <c r="I135" s="1"/>
      <c r="J135" s="312" t="str">
        <f t="shared" si="17"/>
        <v/>
      </c>
      <c r="K135" s="88"/>
      <c r="L135" s="46" t="str">
        <f t="shared" si="18"/>
        <v/>
      </c>
      <c r="M135" s="3"/>
      <c r="N135" s="79" t="s">
        <v>274</v>
      </c>
      <c r="O135" s="46">
        <f t="shared" si="19"/>
        <v>0</v>
      </c>
      <c r="P135" s="79" t="s">
        <v>274</v>
      </c>
      <c r="Q135" s="46">
        <f t="shared" si="20"/>
        <v>0</v>
      </c>
      <c r="R135" s="47" t="str">
        <f t="shared" si="21"/>
        <v/>
      </c>
      <c r="S135" s="47" t="str">
        <f t="shared" si="22"/>
        <v/>
      </c>
      <c r="T135" s="47" t="str">
        <f t="shared" si="23"/>
        <v/>
      </c>
      <c r="U135" s="47" t="str">
        <f t="shared" si="24"/>
        <v/>
      </c>
      <c r="V135" s="288"/>
      <c r="W135" s="47" t="str">
        <f t="shared" si="25"/>
        <v/>
      </c>
      <c r="X135" s="283" t="str">
        <f t="shared" si="26"/>
        <v/>
      </c>
    </row>
    <row r="136" spans="1:24" ht="31.9" customHeight="1" x14ac:dyDescent="0.25">
      <c r="A136" s="91" t="str">
        <f>IF(B136="","",MAX($A$8:A135)+1)</f>
        <v/>
      </c>
      <c r="B136" s="76"/>
      <c r="C136" s="1"/>
      <c r="D136" s="89"/>
      <c r="E136" s="310" t="str">
        <f t="shared" ref="E136:E199" si="27">IF(OR(D136="",D136="keine"),"",VLOOKUP(D136,NSollG,2,FALSE))</f>
        <v/>
      </c>
      <c r="F136" s="310" t="str">
        <f t="shared" ref="F136:F199" si="28">IF(OR(D136="",D136="keine"),"",VLOOKUP(D136,NSollG,3,FALSE))</f>
        <v/>
      </c>
      <c r="G136" s="27" t="str">
        <f t="shared" ref="G136:G199" si="29">IF(OR(D136="",D136="keine"),"",VLOOKUP(D136,NSollG,4,FALSE))</f>
        <v/>
      </c>
      <c r="H136" s="1"/>
      <c r="I136" s="1"/>
      <c r="J136" s="312" t="str">
        <f t="shared" ref="J136:J199" si="30">IF(OR(D136="",D136="keine",H136="",I136=""),"",G136-((E136-H136)*VLOOKUP(D136,NSollG,5,FALSE)+(F136-I136)*VLOOKUP(D136,NSollG,6,FALSE)))</f>
        <v/>
      </c>
      <c r="K136" s="88"/>
      <c r="L136" s="46" t="str">
        <f t="shared" ref="L136:L199" si="31">IF(K136="","",VLOOKUP(K136,NSollHumusG,2,FALSE))</f>
        <v/>
      </c>
      <c r="M136" s="3"/>
      <c r="N136" s="79" t="s">
        <v>274</v>
      </c>
      <c r="O136" s="46">
        <f t="shared" ref="O136:O199" si="32">IF(N136="","",VLOOKUP(N136,NSollLegGL,2,FALSE))</f>
        <v>0</v>
      </c>
      <c r="P136" s="79" t="s">
        <v>274</v>
      </c>
      <c r="Q136" s="46">
        <f t="shared" ref="Q136:Q199" si="33">VLOOKUP(P136,NSollLegAF,2,FALSE)</f>
        <v>0</v>
      </c>
      <c r="R136" s="47" t="str">
        <f t="shared" ref="R136:R199" si="34">IF(OR(D136="",D136="keine",H136="",I136="",K136=""),"",IF(AND(O136&gt;0,Q136&gt;0),"",IF((J136-L136-M136-O136-Q136)&lt;0,0,(J136-L136-M136-O136-Q136))))</f>
        <v/>
      </c>
      <c r="S136" s="47" t="str">
        <f t="shared" ref="S136:S199" si="35">IF(OR(D136="",D136="keine",R136=""),"",IF(R136&lt;0,0,R136*C136))</f>
        <v/>
      </c>
      <c r="T136" s="47" t="str">
        <f t="shared" ref="T136:T199" si="36">IF(OR(D136="",D136="keine",H136="",I136="",K136=""),"",IF(AND(O136&gt;0,Q136&gt;0),"",IF((J136-L136-M136-O136-Q136)&lt;0,0,((J136-L136-M136-O136-Q136)*0.8))))</f>
        <v/>
      </c>
      <c r="U136" s="47" t="str">
        <f t="shared" ref="U136:U199" si="37">IF(OR(D136="",D136="keine",R136=""),"",IF(R136&lt;0,0,(R136*C136)*0.8))</f>
        <v/>
      </c>
      <c r="V136" s="288"/>
      <c r="W136" s="47" t="str">
        <f t="shared" ref="W136:W199" si="38">IF(V136="","",V136*C136)</f>
        <v/>
      </c>
      <c r="X136" s="283" t="str">
        <f t="shared" si="26"/>
        <v/>
      </c>
    </row>
    <row r="137" spans="1:24" ht="31.9" customHeight="1" x14ac:dyDescent="0.25">
      <c r="A137" s="91" t="str">
        <f>IF(B137="","",MAX($A$8:A136)+1)</f>
        <v/>
      </c>
      <c r="B137" s="76"/>
      <c r="C137" s="1"/>
      <c r="D137" s="89"/>
      <c r="E137" s="310" t="str">
        <f t="shared" si="27"/>
        <v/>
      </c>
      <c r="F137" s="310" t="str">
        <f t="shared" si="28"/>
        <v/>
      </c>
      <c r="G137" s="27" t="str">
        <f t="shared" si="29"/>
        <v/>
      </c>
      <c r="H137" s="1"/>
      <c r="I137" s="1"/>
      <c r="J137" s="312" t="str">
        <f t="shared" si="30"/>
        <v/>
      </c>
      <c r="K137" s="88"/>
      <c r="L137" s="46" t="str">
        <f t="shared" si="31"/>
        <v/>
      </c>
      <c r="M137" s="3"/>
      <c r="N137" s="79" t="s">
        <v>274</v>
      </c>
      <c r="O137" s="46">
        <f t="shared" si="32"/>
        <v>0</v>
      </c>
      <c r="P137" s="79" t="s">
        <v>274</v>
      </c>
      <c r="Q137" s="46">
        <f t="shared" si="33"/>
        <v>0</v>
      </c>
      <c r="R137" s="47" t="str">
        <f t="shared" si="34"/>
        <v/>
      </c>
      <c r="S137" s="47" t="str">
        <f t="shared" si="35"/>
        <v/>
      </c>
      <c r="T137" s="47" t="str">
        <f t="shared" si="36"/>
        <v/>
      </c>
      <c r="U137" s="47" t="str">
        <f t="shared" si="37"/>
        <v/>
      </c>
      <c r="V137" s="288"/>
      <c r="W137" s="47" t="str">
        <f t="shared" si="38"/>
        <v/>
      </c>
      <c r="X137" s="283" t="str">
        <f t="shared" ref="X137:X200" si="39">IF(V137="","",IF(V137&gt;R137,"Achtung: N-Überhang!",""))</f>
        <v/>
      </c>
    </row>
    <row r="138" spans="1:24" ht="31.9" customHeight="1" x14ac:dyDescent="0.25">
      <c r="A138" s="91" t="str">
        <f>IF(B138="","",MAX($A$8:A137)+1)</f>
        <v/>
      </c>
      <c r="B138" s="76"/>
      <c r="C138" s="1"/>
      <c r="D138" s="89"/>
      <c r="E138" s="310" t="str">
        <f t="shared" si="27"/>
        <v/>
      </c>
      <c r="F138" s="310" t="str">
        <f t="shared" si="28"/>
        <v/>
      </c>
      <c r="G138" s="27" t="str">
        <f t="shared" si="29"/>
        <v/>
      </c>
      <c r="H138" s="1"/>
      <c r="I138" s="1"/>
      <c r="J138" s="312" t="str">
        <f t="shared" si="30"/>
        <v/>
      </c>
      <c r="K138" s="88"/>
      <c r="L138" s="46" t="str">
        <f t="shared" si="31"/>
        <v/>
      </c>
      <c r="M138" s="3"/>
      <c r="N138" s="79" t="s">
        <v>274</v>
      </c>
      <c r="O138" s="46">
        <f t="shared" si="32"/>
        <v>0</v>
      </c>
      <c r="P138" s="79" t="s">
        <v>274</v>
      </c>
      <c r="Q138" s="46">
        <f t="shared" si="33"/>
        <v>0</v>
      </c>
      <c r="R138" s="47" t="str">
        <f t="shared" si="34"/>
        <v/>
      </c>
      <c r="S138" s="47" t="str">
        <f t="shared" si="35"/>
        <v/>
      </c>
      <c r="T138" s="47" t="str">
        <f t="shared" si="36"/>
        <v/>
      </c>
      <c r="U138" s="47" t="str">
        <f t="shared" si="37"/>
        <v/>
      </c>
      <c r="V138" s="288"/>
      <c r="W138" s="47" t="str">
        <f t="shared" si="38"/>
        <v/>
      </c>
      <c r="X138" s="283" t="str">
        <f t="shared" si="39"/>
        <v/>
      </c>
    </row>
    <row r="139" spans="1:24" ht="31.9" customHeight="1" x14ac:dyDescent="0.25">
      <c r="A139" s="91" t="str">
        <f>IF(B139="","",MAX($A$8:A138)+1)</f>
        <v/>
      </c>
      <c r="B139" s="76"/>
      <c r="C139" s="1"/>
      <c r="D139" s="89"/>
      <c r="E139" s="310" t="str">
        <f t="shared" si="27"/>
        <v/>
      </c>
      <c r="F139" s="310" t="str">
        <f t="shared" si="28"/>
        <v/>
      </c>
      <c r="G139" s="27" t="str">
        <f t="shared" si="29"/>
        <v/>
      </c>
      <c r="H139" s="1"/>
      <c r="I139" s="1"/>
      <c r="J139" s="312" t="str">
        <f t="shared" si="30"/>
        <v/>
      </c>
      <c r="K139" s="88"/>
      <c r="L139" s="46" t="str">
        <f t="shared" si="31"/>
        <v/>
      </c>
      <c r="M139" s="3"/>
      <c r="N139" s="79" t="s">
        <v>274</v>
      </c>
      <c r="O139" s="46">
        <f t="shared" si="32"/>
        <v>0</v>
      </c>
      <c r="P139" s="79" t="s">
        <v>274</v>
      </c>
      <c r="Q139" s="46">
        <f t="shared" si="33"/>
        <v>0</v>
      </c>
      <c r="R139" s="47" t="str">
        <f t="shared" si="34"/>
        <v/>
      </c>
      <c r="S139" s="47" t="str">
        <f t="shared" si="35"/>
        <v/>
      </c>
      <c r="T139" s="47" t="str">
        <f t="shared" si="36"/>
        <v/>
      </c>
      <c r="U139" s="47" t="str">
        <f t="shared" si="37"/>
        <v/>
      </c>
      <c r="V139" s="288"/>
      <c r="W139" s="47" t="str">
        <f t="shared" si="38"/>
        <v/>
      </c>
      <c r="X139" s="283" t="str">
        <f t="shared" si="39"/>
        <v/>
      </c>
    </row>
    <row r="140" spans="1:24" ht="31.9" customHeight="1" x14ac:dyDescent="0.25">
      <c r="A140" s="91" t="str">
        <f>IF(B140="","",MAX($A$8:A139)+1)</f>
        <v/>
      </c>
      <c r="B140" s="76"/>
      <c r="C140" s="1"/>
      <c r="D140" s="89"/>
      <c r="E140" s="310" t="str">
        <f t="shared" si="27"/>
        <v/>
      </c>
      <c r="F140" s="310" t="str">
        <f t="shared" si="28"/>
        <v/>
      </c>
      <c r="G140" s="27" t="str">
        <f t="shared" si="29"/>
        <v/>
      </c>
      <c r="H140" s="1"/>
      <c r="I140" s="1"/>
      <c r="J140" s="312" t="str">
        <f t="shared" si="30"/>
        <v/>
      </c>
      <c r="K140" s="88"/>
      <c r="L140" s="46" t="str">
        <f t="shared" si="31"/>
        <v/>
      </c>
      <c r="M140" s="3"/>
      <c r="N140" s="79" t="s">
        <v>274</v>
      </c>
      <c r="O140" s="46">
        <f t="shared" si="32"/>
        <v>0</v>
      </c>
      <c r="P140" s="79" t="s">
        <v>274</v>
      </c>
      <c r="Q140" s="46">
        <f t="shared" si="33"/>
        <v>0</v>
      </c>
      <c r="R140" s="47" t="str">
        <f t="shared" si="34"/>
        <v/>
      </c>
      <c r="S140" s="47" t="str">
        <f t="shared" si="35"/>
        <v/>
      </c>
      <c r="T140" s="47" t="str">
        <f t="shared" si="36"/>
        <v/>
      </c>
      <c r="U140" s="47" t="str">
        <f t="shared" si="37"/>
        <v/>
      </c>
      <c r="V140" s="288"/>
      <c r="W140" s="47" t="str">
        <f t="shared" si="38"/>
        <v/>
      </c>
      <c r="X140" s="283" t="str">
        <f t="shared" si="39"/>
        <v/>
      </c>
    </row>
    <row r="141" spans="1:24" ht="31.9" customHeight="1" x14ac:dyDescent="0.25">
      <c r="A141" s="91" t="str">
        <f>IF(B141="","",MAX($A$8:A140)+1)</f>
        <v/>
      </c>
      <c r="B141" s="76"/>
      <c r="C141" s="1"/>
      <c r="D141" s="89"/>
      <c r="E141" s="310" t="str">
        <f t="shared" si="27"/>
        <v/>
      </c>
      <c r="F141" s="310" t="str">
        <f t="shared" si="28"/>
        <v/>
      </c>
      <c r="G141" s="27" t="str">
        <f t="shared" si="29"/>
        <v/>
      </c>
      <c r="H141" s="1"/>
      <c r="I141" s="1"/>
      <c r="J141" s="312" t="str">
        <f t="shared" si="30"/>
        <v/>
      </c>
      <c r="K141" s="88"/>
      <c r="L141" s="46" t="str">
        <f t="shared" si="31"/>
        <v/>
      </c>
      <c r="M141" s="3"/>
      <c r="N141" s="79" t="s">
        <v>274</v>
      </c>
      <c r="O141" s="46">
        <f t="shared" si="32"/>
        <v>0</v>
      </c>
      <c r="P141" s="79" t="s">
        <v>274</v>
      </c>
      <c r="Q141" s="46">
        <f t="shared" si="33"/>
        <v>0</v>
      </c>
      <c r="R141" s="47" t="str">
        <f t="shared" si="34"/>
        <v/>
      </c>
      <c r="S141" s="47" t="str">
        <f t="shared" si="35"/>
        <v/>
      </c>
      <c r="T141" s="47" t="str">
        <f t="shared" si="36"/>
        <v/>
      </c>
      <c r="U141" s="47" t="str">
        <f t="shared" si="37"/>
        <v/>
      </c>
      <c r="V141" s="288"/>
      <c r="W141" s="47" t="str">
        <f t="shared" si="38"/>
        <v/>
      </c>
      <c r="X141" s="283" t="str">
        <f t="shared" si="39"/>
        <v/>
      </c>
    </row>
    <row r="142" spans="1:24" ht="31.9" customHeight="1" x14ac:dyDescent="0.25">
      <c r="A142" s="91" t="str">
        <f>IF(B142="","",MAX($A$8:A141)+1)</f>
        <v/>
      </c>
      <c r="B142" s="76"/>
      <c r="C142" s="1"/>
      <c r="D142" s="89"/>
      <c r="E142" s="310" t="str">
        <f t="shared" si="27"/>
        <v/>
      </c>
      <c r="F142" s="310" t="str">
        <f t="shared" si="28"/>
        <v/>
      </c>
      <c r="G142" s="27" t="str">
        <f t="shared" si="29"/>
        <v/>
      </c>
      <c r="H142" s="1"/>
      <c r="I142" s="1"/>
      <c r="J142" s="312" t="str">
        <f t="shared" si="30"/>
        <v/>
      </c>
      <c r="K142" s="88"/>
      <c r="L142" s="46" t="str">
        <f t="shared" si="31"/>
        <v/>
      </c>
      <c r="M142" s="3"/>
      <c r="N142" s="79" t="s">
        <v>274</v>
      </c>
      <c r="O142" s="46">
        <f t="shared" si="32"/>
        <v>0</v>
      </c>
      <c r="P142" s="79" t="s">
        <v>274</v>
      </c>
      <c r="Q142" s="46">
        <f t="shared" si="33"/>
        <v>0</v>
      </c>
      <c r="R142" s="47" t="str">
        <f t="shared" si="34"/>
        <v/>
      </c>
      <c r="S142" s="47" t="str">
        <f t="shared" si="35"/>
        <v/>
      </c>
      <c r="T142" s="47" t="str">
        <f t="shared" si="36"/>
        <v/>
      </c>
      <c r="U142" s="47" t="str">
        <f t="shared" si="37"/>
        <v/>
      </c>
      <c r="V142" s="288"/>
      <c r="W142" s="47" t="str">
        <f t="shared" si="38"/>
        <v/>
      </c>
      <c r="X142" s="283" t="str">
        <f t="shared" si="39"/>
        <v/>
      </c>
    </row>
    <row r="143" spans="1:24" ht="31.9" customHeight="1" x14ac:dyDescent="0.25">
      <c r="A143" s="91" t="str">
        <f>IF(B143="","",MAX($A$8:A142)+1)</f>
        <v/>
      </c>
      <c r="B143" s="76"/>
      <c r="C143" s="1"/>
      <c r="D143" s="89"/>
      <c r="E143" s="310" t="str">
        <f t="shared" si="27"/>
        <v/>
      </c>
      <c r="F143" s="310" t="str">
        <f t="shared" si="28"/>
        <v/>
      </c>
      <c r="G143" s="27" t="str">
        <f t="shared" si="29"/>
        <v/>
      </c>
      <c r="H143" s="1"/>
      <c r="I143" s="1"/>
      <c r="J143" s="312" t="str">
        <f t="shared" si="30"/>
        <v/>
      </c>
      <c r="K143" s="88"/>
      <c r="L143" s="46" t="str">
        <f t="shared" si="31"/>
        <v/>
      </c>
      <c r="M143" s="3"/>
      <c r="N143" s="79" t="s">
        <v>274</v>
      </c>
      <c r="O143" s="46">
        <f t="shared" si="32"/>
        <v>0</v>
      </c>
      <c r="P143" s="79" t="s">
        <v>274</v>
      </c>
      <c r="Q143" s="46">
        <f t="shared" si="33"/>
        <v>0</v>
      </c>
      <c r="R143" s="47" t="str">
        <f t="shared" si="34"/>
        <v/>
      </c>
      <c r="S143" s="47" t="str">
        <f t="shared" si="35"/>
        <v/>
      </c>
      <c r="T143" s="47" t="str">
        <f t="shared" si="36"/>
        <v/>
      </c>
      <c r="U143" s="47" t="str">
        <f t="shared" si="37"/>
        <v/>
      </c>
      <c r="V143" s="288"/>
      <c r="W143" s="47" t="str">
        <f t="shared" si="38"/>
        <v/>
      </c>
      <c r="X143" s="283" t="str">
        <f t="shared" si="39"/>
        <v/>
      </c>
    </row>
    <row r="144" spans="1:24" ht="31.9" customHeight="1" x14ac:dyDescent="0.25">
      <c r="A144" s="91" t="str">
        <f>IF(B144="","",MAX($A$8:A143)+1)</f>
        <v/>
      </c>
      <c r="B144" s="76"/>
      <c r="C144" s="1"/>
      <c r="D144" s="89"/>
      <c r="E144" s="310" t="str">
        <f t="shared" si="27"/>
        <v/>
      </c>
      <c r="F144" s="310" t="str">
        <f t="shared" si="28"/>
        <v/>
      </c>
      <c r="G144" s="27" t="str">
        <f t="shared" si="29"/>
        <v/>
      </c>
      <c r="H144" s="1"/>
      <c r="I144" s="1"/>
      <c r="J144" s="312" t="str">
        <f t="shared" si="30"/>
        <v/>
      </c>
      <c r="K144" s="88"/>
      <c r="L144" s="46" t="str">
        <f t="shared" si="31"/>
        <v/>
      </c>
      <c r="M144" s="3"/>
      <c r="N144" s="79" t="s">
        <v>274</v>
      </c>
      <c r="O144" s="46">
        <f t="shared" si="32"/>
        <v>0</v>
      </c>
      <c r="P144" s="79" t="s">
        <v>274</v>
      </c>
      <c r="Q144" s="46">
        <f t="shared" si="33"/>
        <v>0</v>
      </c>
      <c r="R144" s="47" t="str">
        <f t="shared" si="34"/>
        <v/>
      </c>
      <c r="S144" s="47" t="str">
        <f t="shared" si="35"/>
        <v/>
      </c>
      <c r="T144" s="47" t="str">
        <f t="shared" si="36"/>
        <v/>
      </c>
      <c r="U144" s="47" t="str">
        <f t="shared" si="37"/>
        <v/>
      </c>
      <c r="V144" s="288"/>
      <c r="W144" s="47" t="str">
        <f t="shared" si="38"/>
        <v/>
      </c>
      <c r="X144" s="283" t="str">
        <f t="shared" si="39"/>
        <v/>
      </c>
    </row>
    <row r="145" spans="1:24" ht="31.9" customHeight="1" x14ac:dyDescent="0.25">
      <c r="A145" s="91" t="str">
        <f>IF(B145="","",MAX($A$8:A144)+1)</f>
        <v/>
      </c>
      <c r="B145" s="76"/>
      <c r="C145" s="1"/>
      <c r="D145" s="89"/>
      <c r="E145" s="310" t="str">
        <f t="shared" si="27"/>
        <v/>
      </c>
      <c r="F145" s="310" t="str">
        <f t="shared" si="28"/>
        <v/>
      </c>
      <c r="G145" s="27" t="str">
        <f t="shared" si="29"/>
        <v/>
      </c>
      <c r="H145" s="1"/>
      <c r="I145" s="1"/>
      <c r="J145" s="312" t="str">
        <f t="shared" si="30"/>
        <v/>
      </c>
      <c r="K145" s="88"/>
      <c r="L145" s="46" t="str">
        <f t="shared" si="31"/>
        <v/>
      </c>
      <c r="M145" s="3"/>
      <c r="N145" s="79" t="s">
        <v>274</v>
      </c>
      <c r="O145" s="46">
        <f t="shared" si="32"/>
        <v>0</v>
      </c>
      <c r="P145" s="79" t="s">
        <v>274</v>
      </c>
      <c r="Q145" s="46">
        <f t="shared" si="33"/>
        <v>0</v>
      </c>
      <c r="R145" s="47" t="str">
        <f t="shared" si="34"/>
        <v/>
      </c>
      <c r="S145" s="47" t="str">
        <f t="shared" si="35"/>
        <v/>
      </c>
      <c r="T145" s="47" t="str">
        <f t="shared" si="36"/>
        <v/>
      </c>
      <c r="U145" s="47" t="str">
        <f t="shared" si="37"/>
        <v/>
      </c>
      <c r="V145" s="288"/>
      <c r="W145" s="47" t="str">
        <f t="shared" si="38"/>
        <v/>
      </c>
      <c r="X145" s="283" t="str">
        <f t="shared" si="39"/>
        <v/>
      </c>
    </row>
    <row r="146" spans="1:24" ht="31.9" customHeight="1" x14ac:dyDescent="0.25">
      <c r="A146" s="91" t="str">
        <f>IF(B146="","",MAX($A$8:A145)+1)</f>
        <v/>
      </c>
      <c r="B146" s="76"/>
      <c r="C146" s="1"/>
      <c r="D146" s="89"/>
      <c r="E146" s="310" t="str">
        <f t="shared" si="27"/>
        <v/>
      </c>
      <c r="F146" s="310" t="str">
        <f t="shared" si="28"/>
        <v/>
      </c>
      <c r="G146" s="27" t="str">
        <f t="shared" si="29"/>
        <v/>
      </c>
      <c r="H146" s="1"/>
      <c r="I146" s="1"/>
      <c r="J146" s="312" t="str">
        <f t="shared" si="30"/>
        <v/>
      </c>
      <c r="K146" s="88"/>
      <c r="L146" s="46" t="str">
        <f t="shared" si="31"/>
        <v/>
      </c>
      <c r="M146" s="3"/>
      <c r="N146" s="79" t="s">
        <v>274</v>
      </c>
      <c r="O146" s="46">
        <f t="shared" si="32"/>
        <v>0</v>
      </c>
      <c r="P146" s="79" t="s">
        <v>274</v>
      </c>
      <c r="Q146" s="46">
        <f t="shared" si="33"/>
        <v>0</v>
      </c>
      <c r="R146" s="47" t="str">
        <f t="shared" si="34"/>
        <v/>
      </c>
      <c r="S146" s="47" t="str">
        <f t="shared" si="35"/>
        <v/>
      </c>
      <c r="T146" s="47" t="str">
        <f t="shared" si="36"/>
        <v/>
      </c>
      <c r="U146" s="47" t="str">
        <f t="shared" si="37"/>
        <v/>
      </c>
      <c r="V146" s="288"/>
      <c r="W146" s="47" t="str">
        <f t="shared" si="38"/>
        <v/>
      </c>
      <c r="X146" s="283" t="str">
        <f t="shared" si="39"/>
        <v/>
      </c>
    </row>
    <row r="147" spans="1:24" ht="31.9" customHeight="1" x14ac:dyDescent="0.25">
      <c r="A147" s="91" t="str">
        <f>IF(B147="","",MAX($A$8:A146)+1)</f>
        <v/>
      </c>
      <c r="B147" s="76"/>
      <c r="C147" s="1"/>
      <c r="D147" s="89"/>
      <c r="E147" s="310" t="str">
        <f t="shared" si="27"/>
        <v/>
      </c>
      <c r="F147" s="310" t="str">
        <f t="shared" si="28"/>
        <v/>
      </c>
      <c r="G147" s="27" t="str">
        <f t="shared" si="29"/>
        <v/>
      </c>
      <c r="H147" s="1"/>
      <c r="I147" s="1"/>
      <c r="J147" s="312" t="str">
        <f t="shared" si="30"/>
        <v/>
      </c>
      <c r="K147" s="88"/>
      <c r="L147" s="46" t="str">
        <f t="shared" si="31"/>
        <v/>
      </c>
      <c r="M147" s="3"/>
      <c r="N147" s="79" t="s">
        <v>274</v>
      </c>
      <c r="O147" s="46">
        <f t="shared" si="32"/>
        <v>0</v>
      </c>
      <c r="P147" s="79" t="s">
        <v>274</v>
      </c>
      <c r="Q147" s="46">
        <f t="shared" si="33"/>
        <v>0</v>
      </c>
      <c r="R147" s="47" t="str">
        <f t="shared" si="34"/>
        <v/>
      </c>
      <c r="S147" s="47" t="str">
        <f t="shared" si="35"/>
        <v/>
      </c>
      <c r="T147" s="47" t="str">
        <f t="shared" si="36"/>
        <v/>
      </c>
      <c r="U147" s="47" t="str">
        <f t="shared" si="37"/>
        <v/>
      </c>
      <c r="V147" s="288"/>
      <c r="W147" s="47" t="str">
        <f t="shared" si="38"/>
        <v/>
      </c>
      <c r="X147" s="283" t="str">
        <f t="shared" si="39"/>
        <v/>
      </c>
    </row>
    <row r="148" spans="1:24" ht="31.9" customHeight="1" x14ac:dyDescent="0.25">
      <c r="A148" s="91" t="str">
        <f>IF(B148="","",MAX($A$8:A147)+1)</f>
        <v/>
      </c>
      <c r="B148" s="76"/>
      <c r="C148" s="1"/>
      <c r="D148" s="89"/>
      <c r="E148" s="310" t="str">
        <f t="shared" si="27"/>
        <v/>
      </c>
      <c r="F148" s="310" t="str">
        <f t="shared" si="28"/>
        <v/>
      </c>
      <c r="G148" s="27" t="str">
        <f t="shared" si="29"/>
        <v/>
      </c>
      <c r="H148" s="1"/>
      <c r="I148" s="1"/>
      <c r="J148" s="312" t="str">
        <f t="shared" si="30"/>
        <v/>
      </c>
      <c r="K148" s="88"/>
      <c r="L148" s="46" t="str">
        <f t="shared" si="31"/>
        <v/>
      </c>
      <c r="M148" s="3"/>
      <c r="N148" s="79" t="s">
        <v>274</v>
      </c>
      <c r="O148" s="46">
        <f t="shared" si="32"/>
        <v>0</v>
      </c>
      <c r="P148" s="79" t="s">
        <v>274</v>
      </c>
      <c r="Q148" s="46">
        <f t="shared" si="33"/>
        <v>0</v>
      </c>
      <c r="R148" s="47" t="str">
        <f t="shared" si="34"/>
        <v/>
      </c>
      <c r="S148" s="47" t="str">
        <f t="shared" si="35"/>
        <v/>
      </c>
      <c r="T148" s="47" t="str">
        <f t="shared" si="36"/>
        <v/>
      </c>
      <c r="U148" s="47" t="str">
        <f t="shared" si="37"/>
        <v/>
      </c>
      <c r="V148" s="288"/>
      <c r="W148" s="47" t="str">
        <f t="shared" si="38"/>
        <v/>
      </c>
      <c r="X148" s="283" t="str">
        <f t="shared" si="39"/>
        <v/>
      </c>
    </row>
    <row r="149" spans="1:24" ht="31.9" customHeight="1" x14ac:dyDescent="0.25">
      <c r="A149" s="91" t="str">
        <f>IF(B149="","",MAX($A$8:A148)+1)</f>
        <v/>
      </c>
      <c r="B149" s="76"/>
      <c r="C149" s="1"/>
      <c r="D149" s="89"/>
      <c r="E149" s="310" t="str">
        <f t="shared" si="27"/>
        <v/>
      </c>
      <c r="F149" s="310" t="str">
        <f t="shared" si="28"/>
        <v/>
      </c>
      <c r="G149" s="27" t="str">
        <f t="shared" si="29"/>
        <v/>
      </c>
      <c r="H149" s="1"/>
      <c r="I149" s="1"/>
      <c r="J149" s="312" t="str">
        <f t="shared" si="30"/>
        <v/>
      </c>
      <c r="K149" s="88"/>
      <c r="L149" s="46" t="str">
        <f t="shared" si="31"/>
        <v/>
      </c>
      <c r="M149" s="3"/>
      <c r="N149" s="79" t="s">
        <v>274</v>
      </c>
      <c r="O149" s="46">
        <f t="shared" si="32"/>
        <v>0</v>
      </c>
      <c r="P149" s="79" t="s">
        <v>274</v>
      </c>
      <c r="Q149" s="46">
        <f t="shared" si="33"/>
        <v>0</v>
      </c>
      <c r="R149" s="47" t="str">
        <f t="shared" si="34"/>
        <v/>
      </c>
      <c r="S149" s="47" t="str">
        <f t="shared" si="35"/>
        <v/>
      </c>
      <c r="T149" s="47" t="str">
        <f t="shared" si="36"/>
        <v/>
      </c>
      <c r="U149" s="47" t="str">
        <f t="shared" si="37"/>
        <v/>
      </c>
      <c r="V149" s="288"/>
      <c r="W149" s="47" t="str">
        <f t="shared" si="38"/>
        <v/>
      </c>
      <c r="X149" s="283" t="str">
        <f t="shared" si="39"/>
        <v/>
      </c>
    </row>
    <row r="150" spans="1:24" ht="31.9" customHeight="1" x14ac:dyDescent="0.25">
      <c r="A150" s="91" t="str">
        <f>IF(B150="","",MAX($A$8:A149)+1)</f>
        <v/>
      </c>
      <c r="B150" s="76"/>
      <c r="C150" s="1"/>
      <c r="D150" s="89"/>
      <c r="E150" s="310" t="str">
        <f t="shared" si="27"/>
        <v/>
      </c>
      <c r="F150" s="310" t="str">
        <f t="shared" si="28"/>
        <v/>
      </c>
      <c r="G150" s="27" t="str">
        <f t="shared" si="29"/>
        <v/>
      </c>
      <c r="H150" s="1"/>
      <c r="I150" s="1"/>
      <c r="J150" s="312" t="str">
        <f t="shared" si="30"/>
        <v/>
      </c>
      <c r="K150" s="88"/>
      <c r="L150" s="46" t="str">
        <f t="shared" si="31"/>
        <v/>
      </c>
      <c r="M150" s="3"/>
      <c r="N150" s="79" t="s">
        <v>274</v>
      </c>
      <c r="O150" s="46">
        <f t="shared" si="32"/>
        <v>0</v>
      </c>
      <c r="P150" s="79" t="s">
        <v>274</v>
      </c>
      <c r="Q150" s="46">
        <f t="shared" si="33"/>
        <v>0</v>
      </c>
      <c r="R150" s="47" t="str">
        <f t="shared" si="34"/>
        <v/>
      </c>
      <c r="S150" s="47" t="str">
        <f t="shared" si="35"/>
        <v/>
      </c>
      <c r="T150" s="47" t="str">
        <f t="shared" si="36"/>
        <v/>
      </c>
      <c r="U150" s="47" t="str">
        <f t="shared" si="37"/>
        <v/>
      </c>
      <c r="V150" s="288"/>
      <c r="W150" s="47" t="str">
        <f t="shared" si="38"/>
        <v/>
      </c>
      <c r="X150" s="283" t="str">
        <f t="shared" si="39"/>
        <v/>
      </c>
    </row>
    <row r="151" spans="1:24" ht="31.9" customHeight="1" x14ac:dyDescent="0.25">
      <c r="A151" s="91" t="str">
        <f>IF(B151="","",MAX($A$8:A150)+1)</f>
        <v/>
      </c>
      <c r="B151" s="76"/>
      <c r="C151" s="1"/>
      <c r="D151" s="89"/>
      <c r="E151" s="310" t="str">
        <f t="shared" si="27"/>
        <v/>
      </c>
      <c r="F151" s="310" t="str">
        <f t="shared" si="28"/>
        <v/>
      </c>
      <c r="G151" s="27" t="str">
        <f t="shared" si="29"/>
        <v/>
      </c>
      <c r="H151" s="1"/>
      <c r="I151" s="1"/>
      <c r="J151" s="312" t="str">
        <f t="shared" si="30"/>
        <v/>
      </c>
      <c r="K151" s="88"/>
      <c r="L151" s="46" t="str">
        <f t="shared" si="31"/>
        <v/>
      </c>
      <c r="M151" s="3"/>
      <c r="N151" s="79" t="s">
        <v>274</v>
      </c>
      <c r="O151" s="46">
        <f t="shared" si="32"/>
        <v>0</v>
      </c>
      <c r="P151" s="79" t="s">
        <v>274</v>
      </c>
      <c r="Q151" s="46">
        <f t="shared" si="33"/>
        <v>0</v>
      </c>
      <c r="R151" s="47" t="str">
        <f t="shared" si="34"/>
        <v/>
      </c>
      <c r="S151" s="47" t="str">
        <f t="shared" si="35"/>
        <v/>
      </c>
      <c r="T151" s="47" t="str">
        <f t="shared" si="36"/>
        <v/>
      </c>
      <c r="U151" s="47" t="str">
        <f t="shared" si="37"/>
        <v/>
      </c>
      <c r="V151" s="288"/>
      <c r="W151" s="47" t="str">
        <f t="shared" si="38"/>
        <v/>
      </c>
      <c r="X151" s="283" t="str">
        <f t="shared" si="39"/>
        <v/>
      </c>
    </row>
    <row r="152" spans="1:24" ht="31.9" customHeight="1" x14ac:dyDescent="0.25">
      <c r="A152" s="91" t="str">
        <f>IF(B152="","",MAX($A$8:A151)+1)</f>
        <v/>
      </c>
      <c r="B152" s="76"/>
      <c r="C152" s="1"/>
      <c r="D152" s="89"/>
      <c r="E152" s="310" t="str">
        <f t="shared" si="27"/>
        <v/>
      </c>
      <c r="F152" s="310" t="str">
        <f t="shared" si="28"/>
        <v/>
      </c>
      <c r="G152" s="27" t="str">
        <f t="shared" si="29"/>
        <v/>
      </c>
      <c r="H152" s="1"/>
      <c r="I152" s="1"/>
      <c r="J152" s="312" t="str">
        <f t="shared" si="30"/>
        <v/>
      </c>
      <c r="K152" s="88"/>
      <c r="L152" s="46" t="str">
        <f t="shared" si="31"/>
        <v/>
      </c>
      <c r="M152" s="3"/>
      <c r="N152" s="79" t="s">
        <v>274</v>
      </c>
      <c r="O152" s="46">
        <f t="shared" si="32"/>
        <v>0</v>
      </c>
      <c r="P152" s="79" t="s">
        <v>274</v>
      </c>
      <c r="Q152" s="46">
        <f t="shared" si="33"/>
        <v>0</v>
      </c>
      <c r="R152" s="47" t="str">
        <f t="shared" si="34"/>
        <v/>
      </c>
      <c r="S152" s="47" t="str">
        <f t="shared" si="35"/>
        <v/>
      </c>
      <c r="T152" s="47" t="str">
        <f t="shared" si="36"/>
        <v/>
      </c>
      <c r="U152" s="47" t="str">
        <f t="shared" si="37"/>
        <v/>
      </c>
      <c r="V152" s="288"/>
      <c r="W152" s="47" t="str">
        <f t="shared" si="38"/>
        <v/>
      </c>
      <c r="X152" s="283" t="str">
        <f t="shared" si="39"/>
        <v/>
      </c>
    </row>
    <row r="153" spans="1:24" ht="31.9" customHeight="1" x14ac:dyDescent="0.25">
      <c r="A153" s="91" t="str">
        <f>IF(B153="","",MAX($A$8:A152)+1)</f>
        <v/>
      </c>
      <c r="B153" s="76"/>
      <c r="C153" s="1"/>
      <c r="D153" s="89"/>
      <c r="E153" s="310" t="str">
        <f t="shared" si="27"/>
        <v/>
      </c>
      <c r="F153" s="310" t="str">
        <f t="shared" si="28"/>
        <v/>
      </c>
      <c r="G153" s="27" t="str">
        <f t="shared" si="29"/>
        <v/>
      </c>
      <c r="H153" s="1"/>
      <c r="I153" s="1"/>
      <c r="J153" s="312" t="str">
        <f t="shared" si="30"/>
        <v/>
      </c>
      <c r="K153" s="88"/>
      <c r="L153" s="46" t="str">
        <f t="shared" si="31"/>
        <v/>
      </c>
      <c r="M153" s="3"/>
      <c r="N153" s="79" t="s">
        <v>274</v>
      </c>
      <c r="O153" s="46">
        <f t="shared" si="32"/>
        <v>0</v>
      </c>
      <c r="P153" s="79" t="s">
        <v>274</v>
      </c>
      <c r="Q153" s="46">
        <f t="shared" si="33"/>
        <v>0</v>
      </c>
      <c r="R153" s="47" t="str">
        <f t="shared" si="34"/>
        <v/>
      </c>
      <c r="S153" s="47" t="str">
        <f t="shared" si="35"/>
        <v/>
      </c>
      <c r="T153" s="47" t="str">
        <f t="shared" si="36"/>
        <v/>
      </c>
      <c r="U153" s="47" t="str">
        <f t="shared" si="37"/>
        <v/>
      </c>
      <c r="V153" s="288"/>
      <c r="W153" s="47" t="str">
        <f t="shared" si="38"/>
        <v/>
      </c>
      <c r="X153" s="283" t="str">
        <f t="shared" si="39"/>
        <v/>
      </c>
    </row>
    <row r="154" spans="1:24" ht="31.9" customHeight="1" x14ac:dyDescent="0.25">
      <c r="A154" s="91" t="str">
        <f>IF(B154="","",MAX($A$8:A153)+1)</f>
        <v/>
      </c>
      <c r="B154" s="76"/>
      <c r="C154" s="1"/>
      <c r="D154" s="89"/>
      <c r="E154" s="310" t="str">
        <f t="shared" si="27"/>
        <v/>
      </c>
      <c r="F154" s="310" t="str">
        <f t="shared" si="28"/>
        <v/>
      </c>
      <c r="G154" s="27" t="str">
        <f t="shared" si="29"/>
        <v/>
      </c>
      <c r="H154" s="1"/>
      <c r="I154" s="1"/>
      <c r="J154" s="312" t="str">
        <f t="shared" si="30"/>
        <v/>
      </c>
      <c r="K154" s="88"/>
      <c r="L154" s="46" t="str">
        <f t="shared" si="31"/>
        <v/>
      </c>
      <c r="M154" s="3"/>
      <c r="N154" s="79" t="s">
        <v>274</v>
      </c>
      <c r="O154" s="46">
        <f t="shared" si="32"/>
        <v>0</v>
      </c>
      <c r="P154" s="79" t="s">
        <v>274</v>
      </c>
      <c r="Q154" s="46">
        <f t="shared" si="33"/>
        <v>0</v>
      </c>
      <c r="R154" s="47" t="str">
        <f t="shared" si="34"/>
        <v/>
      </c>
      <c r="S154" s="47" t="str">
        <f t="shared" si="35"/>
        <v/>
      </c>
      <c r="T154" s="47" t="str">
        <f t="shared" si="36"/>
        <v/>
      </c>
      <c r="U154" s="47" t="str">
        <f t="shared" si="37"/>
        <v/>
      </c>
      <c r="V154" s="288"/>
      <c r="W154" s="47" t="str">
        <f t="shared" si="38"/>
        <v/>
      </c>
      <c r="X154" s="283" t="str">
        <f t="shared" si="39"/>
        <v/>
      </c>
    </row>
    <row r="155" spans="1:24" ht="31.9" customHeight="1" x14ac:dyDescent="0.25">
      <c r="A155" s="91" t="str">
        <f>IF(B155="","",MAX($A$8:A154)+1)</f>
        <v/>
      </c>
      <c r="B155" s="76"/>
      <c r="C155" s="1"/>
      <c r="D155" s="89"/>
      <c r="E155" s="310" t="str">
        <f t="shared" si="27"/>
        <v/>
      </c>
      <c r="F155" s="310" t="str">
        <f t="shared" si="28"/>
        <v/>
      </c>
      <c r="G155" s="27" t="str">
        <f t="shared" si="29"/>
        <v/>
      </c>
      <c r="H155" s="1"/>
      <c r="I155" s="1"/>
      <c r="J155" s="312" t="str">
        <f t="shared" si="30"/>
        <v/>
      </c>
      <c r="K155" s="88"/>
      <c r="L155" s="46" t="str">
        <f t="shared" si="31"/>
        <v/>
      </c>
      <c r="M155" s="3"/>
      <c r="N155" s="79" t="s">
        <v>274</v>
      </c>
      <c r="O155" s="46">
        <f t="shared" si="32"/>
        <v>0</v>
      </c>
      <c r="P155" s="79" t="s">
        <v>274</v>
      </c>
      <c r="Q155" s="46">
        <f t="shared" si="33"/>
        <v>0</v>
      </c>
      <c r="R155" s="47" t="str">
        <f t="shared" si="34"/>
        <v/>
      </c>
      <c r="S155" s="47" t="str">
        <f t="shared" si="35"/>
        <v/>
      </c>
      <c r="T155" s="47" t="str">
        <f t="shared" si="36"/>
        <v/>
      </c>
      <c r="U155" s="47" t="str">
        <f t="shared" si="37"/>
        <v/>
      </c>
      <c r="V155" s="288"/>
      <c r="W155" s="47" t="str">
        <f t="shared" si="38"/>
        <v/>
      </c>
      <c r="X155" s="283" t="str">
        <f t="shared" si="39"/>
        <v/>
      </c>
    </row>
    <row r="156" spans="1:24" ht="31.9" customHeight="1" x14ac:dyDescent="0.25">
      <c r="A156" s="91" t="str">
        <f>IF(B156="","",MAX($A$8:A155)+1)</f>
        <v/>
      </c>
      <c r="B156" s="76"/>
      <c r="C156" s="1"/>
      <c r="D156" s="89"/>
      <c r="E156" s="310" t="str">
        <f t="shared" si="27"/>
        <v/>
      </c>
      <c r="F156" s="310" t="str">
        <f t="shared" si="28"/>
        <v/>
      </c>
      <c r="G156" s="27" t="str">
        <f t="shared" si="29"/>
        <v/>
      </c>
      <c r="H156" s="1"/>
      <c r="I156" s="1"/>
      <c r="J156" s="312" t="str">
        <f t="shared" si="30"/>
        <v/>
      </c>
      <c r="K156" s="88"/>
      <c r="L156" s="46" t="str">
        <f t="shared" si="31"/>
        <v/>
      </c>
      <c r="M156" s="3"/>
      <c r="N156" s="79" t="s">
        <v>274</v>
      </c>
      <c r="O156" s="46">
        <f t="shared" si="32"/>
        <v>0</v>
      </c>
      <c r="P156" s="79" t="s">
        <v>274</v>
      </c>
      <c r="Q156" s="46">
        <f t="shared" si="33"/>
        <v>0</v>
      </c>
      <c r="R156" s="47" t="str">
        <f t="shared" si="34"/>
        <v/>
      </c>
      <c r="S156" s="47" t="str">
        <f t="shared" si="35"/>
        <v/>
      </c>
      <c r="T156" s="47" t="str">
        <f t="shared" si="36"/>
        <v/>
      </c>
      <c r="U156" s="47" t="str">
        <f t="shared" si="37"/>
        <v/>
      </c>
      <c r="V156" s="288"/>
      <c r="W156" s="47" t="str">
        <f t="shared" si="38"/>
        <v/>
      </c>
      <c r="X156" s="283" t="str">
        <f t="shared" si="39"/>
        <v/>
      </c>
    </row>
    <row r="157" spans="1:24" ht="31.9" customHeight="1" x14ac:dyDescent="0.25">
      <c r="A157" s="91" t="str">
        <f>IF(B157="","",MAX($A$8:A156)+1)</f>
        <v/>
      </c>
      <c r="B157" s="76"/>
      <c r="C157" s="1"/>
      <c r="D157" s="89"/>
      <c r="E157" s="310" t="str">
        <f t="shared" si="27"/>
        <v/>
      </c>
      <c r="F157" s="310" t="str">
        <f t="shared" si="28"/>
        <v/>
      </c>
      <c r="G157" s="27" t="str">
        <f t="shared" si="29"/>
        <v/>
      </c>
      <c r="H157" s="1"/>
      <c r="I157" s="1"/>
      <c r="J157" s="312" t="str">
        <f t="shared" si="30"/>
        <v/>
      </c>
      <c r="K157" s="88"/>
      <c r="L157" s="46" t="str">
        <f t="shared" si="31"/>
        <v/>
      </c>
      <c r="M157" s="3"/>
      <c r="N157" s="79" t="s">
        <v>274</v>
      </c>
      <c r="O157" s="46">
        <f t="shared" si="32"/>
        <v>0</v>
      </c>
      <c r="P157" s="79" t="s">
        <v>274</v>
      </c>
      <c r="Q157" s="46">
        <f t="shared" si="33"/>
        <v>0</v>
      </c>
      <c r="R157" s="47" t="str">
        <f t="shared" si="34"/>
        <v/>
      </c>
      <c r="S157" s="47" t="str">
        <f t="shared" si="35"/>
        <v/>
      </c>
      <c r="T157" s="47" t="str">
        <f t="shared" si="36"/>
        <v/>
      </c>
      <c r="U157" s="47" t="str">
        <f t="shared" si="37"/>
        <v/>
      </c>
      <c r="V157" s="288"/>
      <c r="W157" s="47" t="str">
        <f t="shared" si="38"/>
        <v/>
      </c>
      <c r="X157" s="283" t="str">
        <f t="shared" si="39"/>
        <v/>
      </c>
    </row>
    <row r="158" spans="1:24" ht="31.9" customHeight="1" x14ac:dyDescent="0.25">
      <c r="A158" s="91" t="str">
        <f>IF(B158="","",MAX($A$8:A157)+1)</f>
        <v/>
      </c>
      <c r="B158" s="76"/>
      <c r="C158" s="1"/>
      <c r="D158" s="89"/>
      <c r="E158" s="310" t="str">
        <f t="shared" si="27"/>
        <v/>
      </c>
      <c r="F158" s="310" t="str">
        <f t="shared" si="28"/>
        <v/>
      </c>
      <c r="G158" s="27" t="str">
        <f t="shared" si="29"/>
        <v/>
      </c>
      <c r="H158" s="1"/>
      <c r="I158" s="1"/>
      <c r="J158" s="312" t="str">
        <f t="shared" si="30"/>
        <v/>
      </c>
      <c r="K158" s="88"/>
      <c r="L158" s="46" t="str">
        <f t="shared" si="31"/>
        <v/>
      </c>
      <c r="M158" s="3"/>
      <c r="N158" s="79" t="s">
        <v>274</v>
      </c>
      <c r="O158" s="46">
        <f t="shared" si="32"/>
        <v>0</v>
      </c>
      <c r="P158" s="79" t="s">
        <v>274</v>
      </c>
      <c r="Q158" s="46">
        <f t="shared" si="33"/>
        <v>0</v>
      </c>
      <c r="R158" s="47" t="str">
        <f t="shared" si="34"/>
        <v/>
      </c>
      <c r="S158" s="47" t="str">
        <f t="shared" si="35"/>
        <v/>
      </c>
      <c r="T158" s="47" t="str">
        <f t="shared" si="36"/>
        <v/>
      </c>
      <c r="U158" s="47" t="str">
        <f t="shared" si="37"/>
        <v/>
      </c>
      <c r="V158" s="288"/>
      <c r="W158" s="47" t="str">
        <f t="shared" si="38"/>
        <v/>
      </c>
      <c r="X158" s="283" t="str">
        <f t="shared" si="39"/>
        <v/>
      </c>
    </row>
    <row r="159" spans="1:24" ht="31.9" customHeight="1" x14ac:dyDescent="0.25">
      <c r="A159" s="91" t="str">
        <f>IF(B159="","",MAX($A$8:A158)+1)</f>
        <v/>
      </c>
      <c r="B159" s="76"/>
      <c r="C159" s="1"/>
      <c r="D159" s="89"/>
      <c r="E159" s="310" t="str">
        <f t="shared" si="27"/>
        <v/>
      </c>
      <c r="F159" s="310" t="str">
        <f t="shared" si="28"/>
        <v/>
      </c>
      <c r="G159" s="27" t="str">
        <f t="shared" si="29"/>
        <v/>
      </c>
      <c r="H159" s="1"/>
      <c r="I159" s="1"/>
      <c r="J159" s="312" t="str">
        <f t="shared" si="30"/>
        <v/>
      </c>
      <c r="K159" s="88"/>
      <c r="L159" s="46" t="str">
        <f t="shared" si="31"/>
        <v/>
      </c>
      <c r="M159" s="3"/>
      <c r="N159" s="79" t="s">
        <v>274</v>
      </c>
      <c r="O159" s="46">
        <f t="shared" si="32"/>
        <v>0</v>
      </c>
      <c r="P159" s="79" t="s">
        <v>274</v>
      </c>
      <c r="Q159" s="46">
        <f t="shared" si="33"/>
        <v>0</v>
      </c>
      <c r="R159" s="47" t="str">
        <f t="shared" si="34"/>
        <v/>
      </c>
      <c r="S159" s="47" t="str">
        <f t="shared" si="35"/>
        <v/>
      </c>
      <c r="T159" s="47" t="str">
        <f t="shared" si="36"/>
        <v/>
      </c>
      <c r="U159" s="47" t="str">
        <f t="shared" si="37"/>
        <v/>
      </c>
      <c r="V159" s="288"/>
      <c r="W159" s="47" t="str">
        <f t="shared" si="38"/>
        <v/>
      </c>
      <c r="X159" s="283" t="str">
        <f t="shared" si="39"/>
        <v/>
      </c>
    </row>
    <row r="160" spans="1:24" ht="31.9" customHeight="1" x14ac:dyDescent="0.25">
      <c r="A160" s="91" t="str">
        <f>IF(B160="","",MAX($A$8:A159)+1)</f>
        <v/>
      </c>
      <c r="B160" s="76"/>
      <c r="C160" s="1"/>
      <c r="D160" s="89"/>
      <c r="E160" s="310" t="str">
        <f t="shared" si="27"/>
        <v/>
      </c>
      <c r="F160" s="310" t="str">
        <f t="shared" si="28"/>
        <v/>
      </c>
      <c r="G160" s="27" t="str">
        <f t="shared" si="29"/>
        <v/>
      </c>
      <c r="H160" s="1"/>
      <c r="I160" s="1"/>
      <c r="J160" s="312" t="str">
        <f t="shared" si="30"/>
        <v/>
      </c>
      <c r="K160" s="88"/>
      <c r="L160" s="46" t="str">
        <f t="shared" si="31"/>
        <v/>
      </c>
      <c r="M160" s="3"/>
      <c r="N160" s="79" t="s">
        <v>274</v>
      </c>
      <c r="O160" s="46">
        <f t="shared" si="32"/>
        <v>0</v>
      </c>
      <c r="P160" s="79" t="s">
        <v>274</v>
      </c>
      <c r="Q160" s="46">
        <f t="shared" si="33"/>
        <v>0</v>
      </c>
      <c r="R160" s="47" t="str">
        <f t="shared" si="34"/>
        <v/>
      </c>
      <c r="S160" s="47" t="str">
        <f t="shared" si="35"/>
        <v/>
      </c>
      <c r="T160" s="47" t="str">
        <f t="shared" si="36"/>
        <v/>
      </c>
      <c r="U160" s="47" t="str">
        <f t="shared" si="37"/>
        <v/>
      </c>
      <c r="V160" s="288"/>
      <c r="W160" s="47" t="str">
        <f t="shared" si="38"/>
        <v/>
      </c>
      <c r="X160" s="283" t="str">
        <f t="shared" si="39"/>
        <v/>
      </c>
    </row>
    <row r="161" spans="1:24" ht="31.9" customHeight="1" x14ac:dyDescent="0.25">
      <c r="A161" s="91" t="str">
        <f>IF(B161="","",MAX($A$8:A160)+1)</f>
        <v/>
      </c>
      <c r="B161" s="76"/>
      <c r="C161" s="1"/>
      <c r="D161" s="89"/>
      <c r="E161" s="310" t="str">
        <f t="shared" si="27"/>
        <v/>
      </c>
      <c r="F161" s="310" t="str">
        <f t="shared" si="28"/>
        <v/>
      </c>
      <c r="G161" s="27" t="str">
        <f t="shared" si="29"/>
        <v/>
      </c>
      <c r="H161" s="1"/>
      <c r="I161" s="1"/>
      <c r="J161" s="312" t="str">
        <f t="shared" si="30"/>
        <v/>
      </c>
      <c r="K161" s="88"/>
      <c r="L161" s="46" t="str">
        <f t="shared" si="31"/>
        <v/>
      </c>
      <c r="M161" s="3"/>
      <c r="N161" s="79" t="s">
        <v>274</v>
      </c>
      <c r="O161" s="46">
        <f t="shared" si="32"/>
        <v>0</v>
      </c>
      <c r="P161" s="79" t="s">
        <v>274</v>
      </c>
      <c r="Q161" s="46">
        <f t="shared" si="33"/>
        <v>0</v>
      </c>
      <c r="R161" s="47" t="str">
        <f t="shared" si="34"/>
        <v/>
      </c>
      <c r="S161" s="47" t="str">
        <f t="shared" si="35"/>
        <v/>
      </c>
      <c r="T161" s="47" t="str">
        <f t="shared" si="36"/>
        <v/>
      </c>
      <c r="U161" s="47" t="str">
        <f t="shared" si="37"/>
        <v/>
      </c>
      <c r="V161" s="288"/>
      <c r="W161" s="47" t="str">
        <f t="shared" si="38"/>
        <v/>
      </c>
      <c r="X161" s="283" t="str">
        <f t="shared" si="39"/>
        <v/>
      </c>
    </row>
    <row r="162" spans="1:24" ht="31.9" customHeight="1" x14ac:dyDescent="0.25">
      <c r="A162" s="91" t="str">
        <f>IF(B162="","",MAX($A$8:A161)+1)</f>
        <v/>
      </c>
      <c r="B162" s="76"/>
      <c r="C162" s="1"/>
      <c r="D162" s="89"/>
      <c r="E162" s="310" t="str">
        <f t="shared" si="27"/>
        <v/>
      </c>
      <c r="F162" s="310" t="str">
        <f t="shared" si="28"/>
        <v/>
      </c>
      <c r="G162" s="27" t="str">
        <f t="shared" si="29"/>
        <v/>
      </c>
      <c r="H162" s="1"/>
      <c r="I162" s="1"/>
      <c r="J162" s="312" t="str">
        <f t="shared" si="30"/>
        <v/>
      </c>
      <c r="K162" s="88"/>
      <c r="L162" s="46" t="str">
        <f t="shared" si="31"/>
        <v/>
      </c>
      <c r="M162" s="3"/>
      <c r="N162" s="79" t="s">
        <v>274</v>
      </c>
      <c r="O162" s="46">
        <f t="shared" si="32"/>
        <v>0</v>
      </c>
      <c r="P162" s="79" t="s">
        <v>274</v>
      </c>
      <c r="Q162" s="46">
        <f t="shared" si="33"/>
        <v>0</v>
      </c>
      <c r="R162" s="47" t="str">
        <f t="shared" si="34"/>
        <v/>
      </c>
      <c r="S162" s="47" t="str">
        <f t="shared" si="35"/>
        <v/>
      </c>
      <c r="T162" s="47" t="str">
        <f t="shared" si="36"/>
        <v/>
      </c>
      <c r="U162" s="47" t="str">
        <f t="shared" si="37"/>
        <v/>
      </c>
      <c r="V162" s="288"/>
      <c r="W162" s="47" t="str">
        <f t="shared" si="38"/>
        <v/>
      </c>
      <c r="X162" s="283" t="str">
        <f t="shared" si="39"/>
        <v/>
      </c>
    </row>
    <row r="163" spans="1:24" ht="31.9" customHeight="1" x14ac:dyDescent="0.25">
      <c r="A163" s="91" t="str">
        <f>IF(B163="","",MAX($A$8:A162)+1)</f>
        <v/>
      </c>
      <c r="B163" s="76"/>
      <c r="C163" s="1"/>
      <c r="D163" s="89"/>
      <c r="E163" s="310" t="str">
        <f t="shared" si="27"/>
        <v/>
      </c>
      <c r="F163" s="310" t="str">
        <f t="shared" si="28"/>
        <v/>
      </c>
      <c r="G163" s="27" t="str">
        <f t="shared" si="29"/>
        <v/>
      </c>
      <c r="H163" s="1"/>
      <c r="I163" s="1"/>
      <c r="J163" s="312" t="str">
        <f t="shared" si="30"/>
        <v/>
      </c>
      <c r="K163" s="88"/>
      <c r="L163" s="46" t="str">
        <f t="shared" si="31"/>
        <v/>
      </c>
      <c r="M163" s="3"/>
      <c r="N163" s="79" t="s">
        <v>274</v>
      </c>
      <c r="O163" s="46">
        <f t="shared" si="32"/>
        <v>0</v>
      </c>
      <c r="P163" s="79" t="s">
        <v>274</v>
      </c>
      <c r="Q163" s="46">
        <f t="shared" si="33"/>
        <v>0</v>
      </c>
      <c r="R163" s="47" t="str">
        <f t="shared" si="34"/>
        <v/>
      </c>
      <c r="S163" s="47" t="str">
        <f t="shared" si="35"/>
        <v/>
      </c>
      <c r="T163" s="47" t="str">
        <f t="shared" si="36"/>
        <v/>
      </c>
      <c r="U163" s="47" t="str">
        <f t="shared" si="37"/>
        <v/>
      </c>
      <c r="V163" s="288"/>
      <c r="W163" s="47" t="str">
        <f t="shared" si="38"/>
        <v/>
      </c>
      <c r="X163" s="283" t="str">
        <f t="shared" si="39"/>
        <v/>
      </c>
    </row>
    <row r="164" spans="1:24" ht="31.9" customHeight="1" x14ac:dyDescent="0.25">
      <c r="A164" s="91" t="str">
        <f>IF(B164="","",MAX($A$8:A163)+1)</f>
        <v/>
      </c>
      <c r="B164" s="76"/>
      <c r="C164" s="1"/>
      <c r="D164" s="89"/>
      <c r="E164" s="310" t="str">
        <f t="shared" si="27"/>
        <v/>
      </c>
      <c r="F164" s="310" t="str">
        <f t="shared" si="28"/>
        <v/>
      </c>
      <c r="G164" s="27" t="str">
        <f t="shared" si="29"/>
        <v/>
      </c>
      <c r="H164" s="1"/>
      <c r="I164" s="1"/>
      <c r="J164" s="312" t="str">
        <f t="shared" si="30"/>
        <v/>
      </c>
      <c r="K164" s="88"/>
      <c r="L164" s="46" t="str">
        <f t="shared" si="31"/>
        <v/>
      </c>
      <c r="M164" s="3"/>
      <c r="N164" s="79" t="s">
        <v>274</v>
      </c>
      <c r="O164" s="46">
        <f t="shared" si="32"/>
        <v>0</v>
      </c>
      <c r="P164" s="79" t="s">
        <v>274</v>
      </c>
      <c r="Q164" s="46">
        <f t="shared" si="33"/>
        <v>0</v>
      </c>
      <c r="R164" s="47" t="str">
        <f t="shared" si="34"/>
        <v/>
      </c>
      <c r="S164" s="47" t="str">
        <f t="shared" si="35"/>
        <v/>
      </c>
      <c r="T164" s="47" t="str">
        <f t="shared" si="36"/>
        <v/>
      </c>
      <c r="U164" s="47" t="str">
        <f t="shared" si="37"/>
        <v/>
      </c>
      <c r="V164" s="288"/>
      <c r="W164" s="47" t="str">
        <f t="shared" si="38"/>
        <v/>
      </c>
      <c r="X164" s="283" t="str">
        <f t="shared" si="39"/>
        <v/>
      </c>
    </row>
    <row r="165" spans="1:24" ht="31.9" customHeight="1" x14ac:dyDescent="0.25">
      <c r="A165" s="91" t="str">
        <f>IF(B165="","",MAX($A$8:A164)+1)</f>
        <v/>
      </c>
      <c r="B165" s="76"/>
      <c r="C165" s="1"/>
      <c r="D165" s="89"/>
      <c r="E165" s="310" t="str">
        <f t="shared" si="27"/>
        <v/>
      </c>
      <c r="F165" s="310" t="str">
        <f t="shared" si="28"/>
        <v/>
      </c>
      <c r="G165" s="27" t="str">
        <f t="shared" si="29"/>
        <v/>
      </c>
      <c r="H165" s="1"/>
      <c r="I165" s="1"/>
      <c r="J165" s="312" t="str">
        <f t="shared" si="30"/>
        <v/>
      </c>
      <c r="K165" s="88"/>
      <c r="L165" s="46" t="str">
        <f t="shared" si="31"/>
        <v/>
      </c>
      <c r="M165" s="3"/>
      <c r="N165" s="79" t="s">
        <v>274</v>
      </c>
      <c r="O165" s="46">
        <f t="shared" si="32"/>
        <v>0</v>
      </c>
      <c r="P165" s="79" t="s">
        <v>274</v>
      </c>
      <c r="Q165" s="46">
        <f t="shared" si="33"/>
        <v>0</v>
      </c>
      <c r="R165" s="47" t="str">
        <f t="shared" si="34"/>
        <v/>
      </c>
      <c r="S165" s="47" t="str">
        <f t="shared" si="35"/>
        <v/>
      </c>
      <c r="T165" s="47" t="str">
        <f t="shared" si="36"/>
        <v/>
      </c>
      <c r="U165" s="47" t="str">
        <f t="shared" si="37"/>
        <v/>
      </c>
      <c r="V165" s="288"/>
      <c r="W165" s="47" t="str">
        <f t="shared" si="38"/>
        <v/>
      </c>
      <c r="X165" s="283" t="str">
        <f t="shared" si="39"/>
        <v/>
      </c>
    </row>
    <row r="166" spans="1:24" ht="31.9" customHeight="1" x14ac:dyDescent="0.25">
      <c r="A166" s="91" t="str">
        <f>IF(B166="","",MAX($A$8:A165)+1)</f>
        <v/>
      </c>
      <c r="B166" s="76"/>
      <c r="C166" s="1"/>
      <c r="D166" s="89"/>
      <c r="E166" s="310" t="str">
        <f t="shared" si="27"/>
        <v/>
      </c>
      <c r="F166" s="310" t="str">
        <f t="shared" si="28"/>
        <v/>
      </c>
      <c r="G166" s="27" t="str">
        <f t="shared" si="29"/>
        <v/>
      </c>
      <c r="H166" s="1"/>
      <c r="I166" s="1"/>
      <c r="J166" s="312" t="str">
        <f t="shared" si="30"/>
        <v/>
      </c>
      <c r="K166" s="88"/>
      <c r="L166" s="46" t="str">
        <f t="shared" si="31"/>
        <v/>
      </c>
      <c r="M166" s="3"/>
      <c r="N166" s="79" t="s">
        <v>274</v>
      </c>
      <c r="O166" s="46">
        <f t="shared" si="32"/>
        <v>0</v>
      </c>
      <c r="P166" s="79" t="s">
        <v>274</v>
      </c>
      <c r="Q166" s="46">
        <f t="shared" si="33"/>
        <v>0</v>
      </c>
      <c r="R166" s="47" t="str">
        <f t="shared" si="34"/>
        <v/>
      </c>
      <c r="S166" s="47" t="str">
        <f t="shared" si="35"/>
        <v/>
      </c>
      <c r="T166" s="47" t="str">
        <f t="shared" si="36"/>
        <v/>
      </c>
      <c r="U166" s="47" t="str">
        <f t="shared" si="37"/>
        <v/>
      </c>
      <c r="V166" s="288"/>
      <c r="W166" s="47" t="str">
        <f t="shared" si="38"/>
        <v/>
      </c>
      <c r="X166" s="283" t="str">
        <f t="shared" si="39"/>
        <v/>
      </c>
    </row>
    <row r="167" spans="1:24" ht="31.9" customHeight="1" x14ac:dyDescent="0.25">
      <c r="A167" s="91" t="str">
        <f>IF(B167="","",MAX($A$8:A166)+1)</f>
        <v/>
      </c>
      <c r="B167" s="76"/>
      <c r="C167" s="1"/>
      <c r="D167" s="89"/>
      <c r="E167" s="310" t="str">
        <f t="shared" si="27"/>
        <v/>
      </c>
      <c r="F167" s="310" t="str">
        <f t="shared" si="28"/>
        <v/>
      </c>
      <c r="G167" s="27" t="str">
        <f t="shared" si="29"/>
        <v/>
      </c>
      <c r="H167" s="1"/>
      <c r="I167" s="1"/>
      <c r="J167" s="312" t="str">
        <f t="shared" si="30"/>
        <v/>
      </c>
      <c r="K167" s="88"/>
      <c r="L167" s="46" t="str">
        <f t="shared" si="31"/>
        <v/>
      </c>
      <c r="M167" s="3"/>
      <c r="N167" s="79" t="s">
        <v>274</v>
      </c>
      <c r="O167" s="46">
        <f t="shared" si="32"/>
        <v>0</v>
      </c>
      <c r="P167" s="79" t="s">
        <v>274</v>
      </c>
      <c r="Q167" s="46">
        <f t="shared" si="33"/>
        <v>0</v>
      </c>
      <c r="R167" s="47" t="str">
        <f t="shared" si="34"/>
        <v/>
      </c>
      <c r="S167" s="47" t="str">
        <f t="shared" si="35"/>
        <v/>
      </c>
      <c r="T167" s="47" t="str">
        <f t="shared" si="36"/>
        <v/>
      </c>
      <c r="U167" s="47" t="str">
        <f t="shared" si="37"/>
        <v/>
      </c>
      <c r="V167" s="288"/>
      <c r="W167" s="47" t="str">
        <f t="shared" si="38"/>
        <v/>
      </c>
      <c r="X167" s="283" t="str">
        <f t="shared" si="39"/>
        <v/>
      </c>
    </row>
    <row r="168" spans="1:24" ht="31.9" customHeight="1" x14ac:dyDescent="0.25">
      <c r="A168" s="91" t="str">
        <f>IF(B168="","",MAX($A$8:A167)+1)</f>
        <v/>
      </c>
      <c r="B168" s="76"/>
      <c r="C168" s="1"/>
      <c r="D168" s="89"/>
      <c r="E168" s="310" t="str">
        <f t="shared" si="27"/>
        <v/>
      </c>
      <c r="F168" s="310" t="str">
        <f t="shared" si="28"/>
        <v/>
      </c>
      <c r="G168" s="27" t="str">
        <f t="shared" si="29"/>
        <v/>
      </c>
      <c r="H168" s="1"/>
      <c r="I168" s="1"/>
      <c r="J168" s="312" t="str">
        <f t="shared" si="30"/>
        <v/>
      </c>
      <c r="K168" s="88"/>
      <c r="L168" s="46" t="str">
        <f t="shared" si="31"/>
        <v/>
      </c>
      <c r="M168" s="3"/>
      <c r="N168" s="79" t="s">
        <v>274</v>
      </c>
      <c r="O168" s="46">
        <f t="shared" si="32"/>
        <v>0</v>
      </c>
      <c r="P168" s="79" t="s">
        <v>274</v>
      </c>
      <c r="Q168" s="46">
        <f t="shared" si="33"/>
        <v>0</v>
      </c>
      <c r="R168" s="47" t="str">
        <f t="shared" si="34"/>
        <v/>
      </c>
      <c r="S168" s="47" t="str">
        <f t="shared" si="35"/>
        <v/>
      </c>
      <c r="T168" s="47" t="str">
        <f t="shared" si="36"/>
        <v/>
      </c>
      <c r="U168" s="47" t="str">
        <f t="shared" si="37"/>
        <v/>
      </c>
      <c r="V168" s="288"/>
      <c r="W168" s="47" t="str">
        <f t="shared" si="38"/>
        <v/>
      </c>
      <c r="X168" s="283" t="str">
        <f t="shared" si="39"/>
        <v/>
      </c>
    </row>
    <row r="169" spans="1:24" ht="31.9" customHeight="1" x14ac:dyDescent="0.25">
      <c r="A169" s="91" t="str">
        <f>IF(B169="","",MAX($A$8:A168)+1)</f>
        <v/>
      </c>
      <c r="B169" s="76"/>
      <c r="C169" s="1"/>
      <c r="D169" s="89"/>
      <c r="E169" s="310" t="str">
        <f t="shared" si="27"/>
        <v/>
      </c>
      <c r="F169" s="310" t="str">
        <f t="shared" si="28"/>
        <v/>
      </c>
      <c r="G169" s="27" t="str">
        <f t="shared" si="29"/>
        <v/>
      </c>
      <c r="H169" s="1"/>
      <c r="I169" s="1"/>
      <c r="J169" s="312" t="str">
        <f t="shared" si="30"/>
        <v/>
      </c>
      <c r="K169" s="88"/>
      <c r="L169" s="46" t="str">
        <f t="shared" si="31"/>
        <v/>
      </c>
      <c r="M169" s="3"/>
      <c r="N169" s="79" t="s">
        <v>274</v>
      </c>
      <c r="O169" s="46">
        <f t="shared" si="32"/>
        <v>0</v>
      </c>
      <c r="P169" s="79" t="s">
        <v>274</v>
      </c>
      <c r="Q169" s="46">
        <f t="shared" si="33"/>
        <v>0</v>
      </c>
      <c r="R169" s="47" t="str">
        <f t="shared" si="34"/>
        <v/>
      </c>
      <c r="S169" s="47" t="str">
        <f t="shared" si="35"/>
        <v/>
      </c>
      <c r="T169" s="47" t="str">
        <f t="shared" si="36"/>
        <v/>
      </c>
      <c r="U169" s="47" t="str">
        <f t="shared" si="37"/>
        <v/>
      </c>
      <c r="V169" s="288"/>
      <c r="W169" s="47" t="str">
        <f t="shared" si="38"/>
        <v/>
      </c>
      <c r="X169" s="283" t="str">
        <f t="shared" si="39"/>
        <v/>
      </c>
    </row>
    <row r="170" spans="1:24" ht="31.9" customHeight="1" x14ac:dyDescent="0.25">
      <c r="A170" s="91" t="str">
        <f>IF(B170="","",MAX($A$8:A169)+1)</f>
        <v/>
      </c>
      <c r="B170" s="76"/>
      <c r="C170" s="1"/>
      <c r="D170" s="89"/>
      <c r="E170" s="310" t="str">
        <f t="shared" si="27"/>
        <v/>
      </c>
      <c r="F170" s="310" t="str">
        <f t="shared" si="28"/>
        <v/>
      </c>
      <c r="G170" s="27" t="str">
        <f t="shared" si="29"/>
        <v/>
      </c>
      <c r="H170" s="1"/>
      <c r="I170" s="1"/>
      <c r="J170" s="312" t="str">
        <f t="shared" si="30"/>
        <v/>
      </c>
      <c r="K170" s="88"/>
      <c r="L170" s="46" t="str">
        <f t="shared" si="31"/>
        <v/>
      </c>
      <c r="M170" s="3"/>
      <c r="N170" s="79" t="s">
        <v>274</v>
      </c>
      <c r="O170" s="46">
        <f t="shared" si="32"/>
        <v>0</v>
      </c>
      <c r="P170" s="79" t="s">
        <v>274</v>
      </c>
      <c r="Q170" s="46">
        <f t="shared" si="33"/>
        <v>0</v>
      </c>
      <c r="R170" s="47" t="str">
        <f t="shared" si="34"/>
        <v/>
      </c>
      <c r="S170" s="47" t="str">
        <f t="shared" si="35"/>
        <v/>
      </c>
      <c r="T170" s="47" t="str">
        <f t="shared" si="36"/>
        <v/>
      </c>
      <c r="U170" s="47" t="str">
        <f t="shared" si="37"/>
        <v/>
      </c>
      <c r="V170" s="288"/>
      <c r="W170" s="47" t="str">
        <f t="shared" si="38"/>
        <v/>
      </c>
      <c r="X170" s="283" t="str">
        <f t="shared" si="39"/>
        <v/>
      </c>
    </row>
    <row r="171" spans="1:24" ht="31.9" customHeight="1" x14ac:dyDescent="0.25">
      <c r="A171" s="91" t="str">
        <f>IF(B171="","",MAX($A$8:A170)+1)</f>
        <v/>
      </c>
      <c r="B171" s="76"/>
      <c r="C171" s="1"/>
      <c r="D171" s="89"/>
      <c r="E171" s="310" t="str">
        <f t="shared" si="27"/>
        <v/>
      </c>
      <c r="F171" s="310" t="str">
        <f t="shared" si="28"/>
        <v/>
      </c>
      <c r="G171" s="27" t="str">
        <f t="shared" si="29"/>
        <v/>
      </c>
      <c r="H171" s="1"/>
      <c r="I171" s="1"/>
      <c r="J171" s="312" t="str">
        <f t="shared" si="30"/>
        <v/>
      </c>
      <c r="K171" s="88"/>
      <c r="L171" s="46" t="str">
        <f t="shared" si="31"/>
        <v/>
      </c>
      <c r="M171" s="3"/>
      <c r="N171" s="79" t="s">
        <v>274</v>
      </c>
      <c r="O171" s="46">
        <f t="shared" si="32"/>
        <v>0</v>
      </c>
      <c r="P171" s="79" t="s">
        <v>274</v>
      </c>
      <c r="Q171" s="46">
        <f t="shared" si="33"/>
        <v>0</v>
      </c>
      <c r="R171" s="47" t="str">
        <f t="shared" si="34"/>
        <v/>
      </c>
      <c r="S171" s="47" t="str">
        <f t="shared" si="35"/>
        <v/>
      </c>
      <c r="T171" s="47" t="str">
        <f t="shared" si="36"/>
        <v/>
      </c>
      <c r="U171" s="47" t="str">
        <f t="shared" si="37"/>
        <v/>
      </c>
      <c r="V171" s="288"/>
      <c r="W171" s="47" t="str">
        <f t="shared" si="38"/>
        <v/>
      </c>
      <c r="X171" s="283" t="str">
        <f t="shared" si="39"/>
        <v/>
      </c>
    </row>
    <row r="172" spans="1:24" ht="31.9" customHeight="1" x14ac:dyDescent="0.25">
      <c r="A172" s="91" t="str">
        <f>IF(B172="","",MAX($A$8:A171)+1)</f>
        <v/>
      </c>
      <c r="B172" s="76"/>
      <c r="C172" s="1"/>
      <c r="D172" s="89"/>
      <c r="E172" s="310" t="str">
        <f t="shared" si="27"/>
        <v/>
      </c>
      <c r="F172" s="310" t="str">
        <f t="shared" si="28"/>
        <v/>
      </c>
      <c r="G172" s="27" t="str">
        <f t="shared" si="29"/>
        <v/>
      </c>
      <c r="H172" s="1"/>
      <c r="I172" s="1"/>
      <c r="J172" s="312" t="str">
        <f t="shared" si="30"/>
        <v/>
      </c>
      <c r="K172" s="88"/>
      <c r="L172" s="46" t="str">
        <f t="shared" si="31"/>
        <v/>
      </c>
      <c r="M172" s="3"/>
      <c r="N172" s="79" t="s">
        <v>274</v>
      </c>
      <c r="O172" s="46">
        <f t="shared" si="32"/>
        <v>0</v>
      </c>
      <c r="P172" s="79" t="s">
        <v>274</v>
      </c>
      <c r="Q172" s="46">
        <f t="shared" si="33"/>
        <v>0</v>
      </c>
      <c r="R172" s="47" t="str">
        <f t="shared" si="34"/>
        <v/>
      </c>
      <c r="S172" s="47" t="str">
        <f t="shared" si="35"/>
        <v/>
      </c>
      <c r="T172" s="47" t="str">
        <f t="shared" si="36"/>
        <v/>
      </c>
      <c r="U172" s="47" t="str">
        <f t="shared" si="37"/>
        <v/>
      </c>
      <c r="V172" s="288"/>
      <c r="W172" s="47" t="str">
        <f t="shared" si="38"/>
        <v/>
      </c>
      <c r="X172" s="283" t="str">
        <f t="shared" si="39"/>
        <v/>
      </c>
    </row>
    <row r="173" spans="1:24" ht="31.9" customHeight="1" x14ac:dyDescent="0.25">
      <c r="A173" s="91" t="str">
        <f>IF(B173="","",MAX($A$8:A172)+1)</f>
        <v/>
      </c>
      <c r="B173" s="76"/>
      <c r="C173" s="1"/>
      <c r="D173" s="89"/>
      <c r="E173" s="310" t="str">
        <f t="shared" si="27"/>
        <v/>
      </c>
      <c r="F173" s="310" t="str">
        <f t="shared" si="28"/>
        <v/>
      </c>
      <c r="G173" s="27" t="str">
        <f t="shared" si="29"/>
        <v/>
      </c>
      <c r="H173" s="1"/>
      <c r="I173" s="1"/>
      <c r="J173" s="312" t="str">
        <f t="shared" si="30"/>
        <v/>
      </c>
      <c r="K173" s="88"/>
      <c r="L173" s="46" t="str">
        <f t="shared" si="31"/>
        <v/>
      </c>
      <c r="M173" s="3"/>
      <c r="N173" s="79" t="s">
        <v>274</v>
      </c>
      <c r="O173" s="46">
        <f t="shared" si="32"/>
        <v>0</v>
      </c>
      <c r="P173" s="79" t="s">
        <v>274</v>
      </c>
      <c r="Q173" s="46">
        <f t="shared" si="33"/>
        <v>0</v>
      </c>
      <c r="R173" s="47" t="str">
        <f t="shared" si="34"/>
        <v/>
      </c>
      <c r="S173" s="47" t="str">
        <f t="shared" si="35"/>
        <v/>
      </c>
      <c r="T173" s="47" t="str">
        <f t="shared" si="36"/>
        <v/>
      </c>
      <c r="U173" s="47" t="str">
        <f t="shared" si="37"/>
        <v/>
      </c>
      <c r="V173" s="288"/>
      <c r="W173" s="47" t="str">
        <f t="shared" si="38"/>
        <v/>
      </c>
      <c r="X173" s="283" t="str">
        <f t="shared" si="39"/>
        <v/>
      </c>
    </row>
    <row r="174" spans="1:24" ht="31.9" customHeight="1" x14ac:dyDescent="0.25">
      <c r="A174" s="91" t="str">
        <f>IF(B174="","",MAX($A$8:A173)+1)</f>
        <v/>
      </c>
      <c r="B174" s="76"/>
      <c r="C174" s="1"/>
      <c r="D174" s="89"/>
      <c r="E174" s="310" t="str">
        <f t="shared" si="27"/>
        <v/>
      </c>
      <c r="F174" s="310" t="str">
        <f t="shared" si="28"/>
        <v/>
      </c>
      <c r="G174" s="27" t="str">
        <f t="shared" si="29"/>
        <v/>
      </c>
      <c r="H174" s="1"/>
      <c r="I174" s="1"/>
      <c r="J174" s="312" t="str">
        <f t="shared" si="30"/>
        <v/>
      </c>
      <c r="K174" s="88"/>
      <c r="L174" s="46" t="str">
        <f t="shared" si="31"/>
        <v/>
      </c>
      <c r="M174" s="3"/>
      <c r="N174" s="79" t="s">
        <v>274</v>
      </c>
      <c r="O174" s="46">
        <f t="shared" si="32"/>
        <v>0</v>
      </c>
      <c r="P174" s="79" t="s">
        <v>274</v>
      </c>
      <c r="Q174" s="46">
        <f t="shared" si="33"/>
        <v>0</v>
      </c>
      <c r="R174" s="47" t="str">
        <f t="shared" si="34"/>
        <v/>
      </c>
      <c r="S174" s="47" t="str">
        <f t="shared" si="35"/>
        <v/>
      </c>
      <c r="T174" s="47" t="str">
        <f t="shared" si="36"/>
        <v/>
      </c>
      <c r="U174" s="47" t="str">
        <f t="shared" si="37"/>
        <v/>
      </c>
      <c r="V174" s="288"/>
      <c r="W174" s="47" t="str">
        <f t="shared" si="38"/>
        <v/>
      </c>
      <c r="X174" s="283" t="str">
        <f t="shared" si="39"/>
        <v/>
      </c>
    </row>
    <row r="175" spans="1:24" ht="31.9" customHeight="1" x14ac:dyDescent="0.25">
      <c r="A175" s="91" t="str">
        <f>IF(B175="","",MAX($A$8:A174)+1)</f>
        <v/>
      </c>
      <c r="B175" s="76"/>
      <c r="C175" s="1"/>
      <c r="D175" s="89"/>
      <c r="E175" s="310" t="str">
        <f t="shared" si="27"/>
        <v/>
      </c>
      <c r="F175" s="310" t="str">
        <f t="shared" si="28"/>
        <v/>
      </c>
      <c r="G175" s="27" t="str">
        <f t="shared" si="29"/>
        <v/>
      </c>
      <c r="H175" s="1"/>
      <c r="I175" s="1"/>
      <c r="J175" s="312" t="str">
        <f t="shared" si="30"/>
        <v/>
      </c>
      <c r="K175" s="88"/>
      <c r="L175" s="46" t="str">
        <f t="shared" si="31"/>
        <v/>
      </c>
      <c r="M175" s="3"/>
      <c r="N175" s="79" t="s">
        <v>274</v>
      </c>
      <c r="O175" s="46">
        <f t="shared" si="32"/>
        <v>0</v>
      </c>
      <c r="P175" s="79" t="s">
        <v>274</v>
      </c>
      <c r="Q175" s="46">
        <f t="shared" si="33"/>
        <v>0</v>
      </c>
      <c r="R175" s="47" t="str">
        <f t="shared" si="34"/>
        <v/>
      </c>
      <c r="S175" s="47" t="str">
        <f t="shared" si="35"/>
        <v/>
      </c>
      <c r="T175" s="47" t="str">
        <f t="shared" si="36"/>
        <v/>
      </c>
      <c r="U175" s="47" t="str">
        <f t="shared" si="37"/>
        <v/>
      </c>
      <c r="V175" s="288"/>
      <c r="W175" s="47" t="str">
        <f t="shared" si="38"/>
        <v/>
      </c>
      <c r="X175" s="283" t="str">
        <f t="shared" si="39"/>
        <v/>
      </c>
    </row>
    <row r="176" spans="1:24" ht="31.9" customHeight="1" x14ac:dyDescent="0.25">
      <c r="A176" s="91" t="str">
        <f>IF(B176="","",MAX($A$8:A175)+1)</f>
        <v/>
      </c>
      <c r="B176" s="76"/>
      <c r="C176" s="1"/>
      <c r="D176" s="89"/>
      <c r="E176" s="310" t="str">
        <f t="shared" si="27"/>
        <v/>
      </c>
      <c r="F176" s="310" t="str">
        <f t="shared" si="28"/>
        <v/>
      </c>
      <c r="G176" s="27" t="str">
        <f t="shared" si="29"/>
        <v/>
      </c>
      <c r="H176" s="1"/>
      <c r="I176" s="1"/>
      <c r="J176" s="312" t="str">
        <f t="shared" si="30"/>
        <v/>
      </c>
      <c r="K176" s="88"/>
      <c r="L176" s="46" t="str">
        <f t="shared" si="31"/>
        <v/>
      </c>
      <c r="M176" s="3"/>
      <c r="N176" s="79" t="s">
        <v>274</v>
      </c>
      <c r="O176" s="46">
        <f t="shared" si="32"/>
        <v>0</v>
      </c>
      <c r="P176" s="79" t="s">
        <v>274</v>
      </c>
      <c r="Q176" s="46">
        <f t="shared" si="33"/>
        <v>0</v>
      </c>
      <c r="R176" s="47" t="str">
        <f t="shared" si="34"/>
        <v/>
      </c>
      <c r="S176" s="47" t="str">
        <f t="shared" si="35"/>
        <v/>
      </c>
      <c r="T176" s="47" t="str">
        <f t="shared" si="36"/>
        <v/>
      </c>
      <c r="U176" s="47" t="str">
        <f t="shared" si="37"/>
        <v/>
      </c>
      <c r="V176" s="288"/>
      <c r="W176" s="47" t="str">
        <f t="shared" si="38"/>
        <v/>
      </c>
      <c r="X176" s="283" t="str">
        <f t="shared" si="39"/>
        <v/>
      </c>
    </row>
    <row r="177" spans="1:24" ht="31.9" customHeight="1" x14ac:dyDescent="0.25">
      <c r="A177" s="91" t="str">
        <f>IF(B177="","",MAX($A$8:A176)+1)</f>
        <v/>
      </c>
      <c r="B177" s="76"/>
      <c r="C177" s="1"/>
      <c r="D177" s="89"/>
      <c r="E177" s="310" t="str">
        <f t="shared" si="27"/>
        <v/>
      </c>
      <c r="F177" s="310" t="str">
        <f t="shared" si="28"/>
        <v/>
      </c>
      <c r="G177" s="27" t="str">
        <f t="shared" si="29"/>
        <v/>
      </c>
      <c r="H177" s="1"/>
      <c r="I177" s="1"/>
      <c r="J177" s="312" t="str">
        <f t="shared" si="30"/>
        <v/>
      </c>
      <c r="K177" s="88"/>
      <c r="L177" s="46" t="str">
        <f t="shared" si="31"/>
        <v/>
      </c>
      <c r="M177" s="3"/>
      <c r="N177" s="79" t="s">
        <v>274</v>
      </c>
      <c r="O177" s="46">
        <f t="shared" si="32"/>
        <v>0</v>
      </c>
      <c r="P177" s="79" t="s">
        <v>274</v>
      </c>
      <c r="Q177" s="46">
        <f t="shared" si="33"/>
        <v>0</v>
      </c>
      <c r="R177" s="47" t="str">
        <f t="shared" si="34"/>
        <v/>
      </c>
      <c r="S177" s="47" t="str">
        <f t="shared" si="35"/>
        <v/>
      </c>
      <c r="T177" s="47" t="str">
        <f t="shared" si="36"/>
        <v/>
      </c>
      <c r="U177" s="47" t="str">
        <f t="shared" si="37"/>
        <v/>
      </c>
      <c r="V177" s="288"/>
      <c r="W177" s="47" t="str">
        <f t="shared" si="38"/>
        <v/>
      </c>
      <c r="X177" s="283" t="str">
        <f t="shared" si="39"/>
        <v/>
      </c>
    </row>
    <row r="178" spans="1:24" ht="31.9" customHeight="1" x14ac:dyDescent="0.25">
      <c r="A178" s="91" t="str">
        <f>IF(B178="","",MAX($A$8:A177)+1)</f>
        <v/>
      </c>
      <c r="B178" s="76"/>
      <c r="C178" s="1"/>
      <c r="D178" s="89"/>
      <c r="E178" s="310" t="str">
        <f t="shared" si="27"/>
        <v/>
      </c>
      <c r="F178" s="310" t="str">
        <f t="shared" si="28"/>
        <v/>
      </c>
      <c r="G178" s="27" t="str">
        <f t="shared" si="29"/>
        <v/>
      </c>
      <c r="H178" s="1"/>
      <c r="I178" s="1"/>
      <c r="J178" s="312" t="str">
        <f t="shared" si="30"/>
        <v/>
      </c>
      <c r="K178" s="88"/>
      <c r="L178" s="46" t="str">
        <f t="shared" si="31"/>
        <v/>
      </c>
      <c r="M178" s="3"/>
      <c r="N178" s="79" t="s">
        <v>274</v>
      </c>
      <c r="O178" s="46">
        <f t="shared" si="32"/>
        <v>0</v>
      </c>
      <c r="P178" s="79" t="s">
        <v>274</v>
      </c>
      <c r="Q178" s="46">
        <f t="shared" si="33"/>
        <v>0</v>
      </c>
      <c r="R178" s="47" t="str">
        <f t="shared" si="34"/>
        <v/>
      </c>
      <c r="S178" s="47" t="str">
        <f t="shared" si="35"/>
        <v/>
      </c>
      <c r="T178" s="47" t="str">
        <f t="shared" si="36"/>
        <v/>
      </c>
      <c r="U178" s="47" t="str">
        <f t="shared" si="37"/>
        <v/>
      </c>
      <c r="V178" s="288"/>
      <c r="W178" s="47" t="str">
        <f t="shared" si="38"/>
        <v/>
      </c>
      <c r="X178" s="283" t="str">
        <f t="shared" si="39"/>
        <v/>
      </c>
    </row>
    <row r="179" spans="1:24" ht="31.9" customHeight="1" x14ac:dyDescent="0.25">
      <c r="A179" s="91" t="str">
        <f>IF(B179="","",MAX($A$8:A178)+1)</f>
        <v/>
      </c>
      <c r="B179" s="76"/>
      <c r="C179" s="1"/>
      <c r="D179" s="89"/>
      <c r="E179" s="310" t="str">
        <f t="shared" si="27"/>
        <v/>
      </c>
      <c r="F179" s="310" t="str">
        <f t="shared" si="28"/>
        <v/>
      </c>
      <c r="G179" s="27" t="str">
        <f t="shared" si="29"/>
        <v/>
      </c>
      <c r="H179" s="1"/>
      <c r="I179" s="1"/>
      <c r="J179" s="312" t="str">
        <f t="shared" si="30"/>
        <v/>
      </c>
      <c r="K179" s="88"/>
      <c r="L179" s="46" t="str">
        <f t="shared" si="31"/>
        <v/>
      </c>
      <c r="M179" s="3"/>
      <c r="N179" s="79" t="s">
        <v>274</v>
      </c>
      <c r="O179" s="46">
        <f t="shared" si="32"/>
        <v>0</v>
      </c>
      <c r="P179" s="79" t="s">
        <v>274</v>
      </c>
      <c r="Q179" s="46">
        <f t="shared" si="33"/>
        <v>0</v>
      </c>
      <c r="R179" s="47" t="str">
        <f t="shared" si="34"/>
        <v/>
      </c>
      <c r="S179" s="47" t="str">
        <f t="shared" si="35"/>
        <v/>
      </c>
      <c r="T179" s="47" t="str">
        <f t="shared" si="36"/>
        <v/>
      </c>
      <c r="U179" s="47" t="str">
        <f t="shared" si="37"/>
        <v/>
      </c>
      <c r="V179" s="288"/>
      <c r="W179" s="47" t="str">
        <f t="shared" si="38"/>
        <v/>
      </c>
      <c r="X179" s="283" t="str">
        <f t="shared" si="39"/>
        <v/>
      </c>
    </row>
    <row r="180" spans="1:24" ht="31.9" customHeight="1" x14ac:dyDescent="0.25">
      <c r="A180" s="91" t="str">
        <f>IF(B180="","",MAX($A$8:A179)+1)</f>
        <v/>
      </c>
      <c r="B180" s="76"/>
      <c r="C180" s="1"/>
      <c r="D180" s="89"/>
      <c r="E180" s="310" t="str">
        <f t="shared" si="27"/>
        <v/>
      </c>
      <c r="F180" s="310" t="str">
        <f t="shared" si="28"/>
        <v/>
      </c>
      <c r="G180" s="27" t="str">
        <f t="shared" si="29"/>
        <v/>
      </c>
      <c r="H180" s="1"/>
      <c r="I180" s="1"/>
      <c r="J180" s="312" t="str">
        <f t="shared" si="30"/>
        <v/>
      </c>
      <c r="K180" s="88"/>
      <c r="L180" s="46" t="str">
        <f t="shared" si="31"/>
        <v/>
      </c>
      <c r="M180" s="3"/>
      <c r="N180" s="79" t="s">
        <v>274</v>
      </c>
      <c r="O180" s="46">
        <f t="shared" si="32"/>
        <v>0</v>
      </c>
      <c r="P180" s="79" t="s">
        <v>274</v>
      </c>
      <c r="Q180" s="46">
        <f t="shared" si="33"/>
        <v>0</v>
      </c>
      <c r="R180" s="47" t="str">
        <f t="shared" si="34"/>
        <v/>
      </c>
      <c r="S180" s="47" t="str">
        <f t="shared" si="35"/>
        <v/>
      </c>
      <c r="T180" s="47" t="str">
        <f t="shared" si="36"/>
        <v/>
      </c>
      <c r="U180" s="47" t="str">
        <f t="shared" si="37"/>
        <v/>
      </c>
      <c r="V180" s="288"/>
      <c r="W180" s="47" t="str">
        <f t="shared" si="38"/>
        <v/>
      </c>
      <c r="X180" s="283" t="str">
        <f t="shared" si="39"/>
        <v/>
      </c>
    </row>
    <row r="181" spans="1:24" ht="31.9" customHeight="1" x14ac:dyDescent="0.25">
      <c r="A181" s="91" t="str">
        <f>IF(B181="","",MAX($A$8:A180)+1)</f>
        <v/>
      </c>
      <c r="B181" s="76"/>
      <c r="C181" s="1"/>
      <c r="D181" s="89"/>
      <c r="E181" s="310" t="str">
        <f t="shared" si="27"/>
        <v/>
      </c>
      <c r="F181" s="310" t="str">
        <f t="shared" si="28"/>
        <v/>
      </c>
      <c r="G181" s="27" t="str">
        <f t="shared" si="29"/>
        <v/>
      </c>
      <c r="H181" s="1"/>
      <c r="I181" s="1"/>
      <c r="J181" s="312" t="str">
        <f t="shared" si="30"/>
        <v/>
      </c>
      <c r="K181" s="88"/>
      <c r="L181" s="46" t="str">
        <f t="shared" si="31"/>
        <v/>
      </c>
      <c r="M181" s="3"/>
      <c r="N181" s="79" t="s">
        <v>274</v>
      </c>
      <c r="O181" s="46">
        <f t="shared" si="32"/>
        <v>0</v>
      </c>
      <c r="P181" s="79" t="s">
        <v>274</v>
      </c>
      <c r="Q181" s="46">
        <f t="shared" si="33"/>
        <v>0</v>
      </c>
      <c r="R181" s="47" t="str">
        <f t="shared" si="34"/>
        <v/>
      </c>
      <c r="S181" s="47" t="str">
        <f t="shared" si="35"/>
        <v/>
      </c>
      <c r="T181" s="47" t="str">
        <f t="shared" si="36"/>
        <v/>
      </c>
      <c r="U181" s="47" t="str">
        <f t="shared" si="37"/>
        <v/>
      </c>
      <c r="V181" s="288"/>
      <c r="W181" s="47" t="str">
        <f t="shared" si="38"/>
        <v/>
      </c>
      <c r="X181" s="283" t="str">
        <f t="shared" si="39"/>
        <v/>
      </c>
    </row>
    <row r="182" spans="1:24" ht="31.9" customHeight="1" x14ac:dyDescent="0.25">
      <c r="A182" s="91" t="str">
        <f>IF(B182="","",MAX($A$8:A181)+1)</f>
        <v/>
      </c>
      <c r="B182" s="76"/>
      <c r="C182" s="1"/>
      <c r="D182" s="89"/>
      <c r="E182" s="310" t="str">
        <f t="shared" si="27"/>
        <v/>
      </c>
      <c r="F182" s="310" t="str">
        <f t="shared" si="28"/>
        <v/>
      </c>
      <c r="G182" s="27" t="str">
        <f t="shared" si="29"/>
        <v/>
      </c>
      <c r="H182" s="1"/>
      <c r="I182" s="1"/>
      <c r="J182" s="312" t="str">
        <f t="shared" si="30"/>
        <v/>
      </c>
      <c r="K182" s="88"/>
      <c r="L182" s="46" t="str">
        <f t="shared" si="31"/>
        <v/>
      </c>
      <c r="M182" s="3"/>
      <c r="N182" s="79" t="s">
        <v>274</v>
      </c>
      <c r="O182" s="46">
        <f t="shared" si="32"/>
        <v>0</v>
      </c>
      <c r="P182" s="79" t="s">
        <v>274</v>
      </c>
      <c r="Q182" s="46">
        <f t="shared" si="33"/>
        <v>0</v>
      </c>
      <c r="R182" s="47" t="str">
        <f t="shared" si="34"/>
        <v/>
      </c>
      <c r="S182" s="47" t="str">
        <f t="shared" si="35"/>
        <v/>
      </c>
      <c r="T182" s="47" t="str">
        <f t="shared" si="36"/>
        <v/>
      </c>
      <c r="U182" s="47" t="str">
        <f t="shared" si="37"/>
        <v/>
      </c>
      <c r="V182" s="288"/>
      <c r="W182" s="47" t="str">
        <f t="shared" si="38"/>
        <v/>
      </c>
      <c r="X182" s="283" t="str">
        <f t="shared" si="39"/>
        <v/>
      </c>
    </row>
    <row r="183" spans="1:24" ht="31.9" customHeight="1" x14ac:dyDescent="0.25">
      <c r="A183" s="91" t="str">
        <f>IF(B183="","",MAX($A$8:A182)+1)</f>
        <v/>
      </c>
      <c r="B183" s="76"/>
      <c r="C183" s="1"/>
      <c r="D183" s="89"/>
      <c r="E183" s="310" t="str">
        <f t="shared" si="27"/>
        <v/>
      </c>
      <c r="F183" s="310" t="str">
        <f t="shared" si="28"/>
        <v/>
      </c>
      <c r="G183" s="27" t="str">
        <f t="shared" si="29"/>
        <v/>
      </c>
      <c r="H183" s="1"/>
      <c r="I183" s="1"/>
      <c r="J183" s="312" t="str">
        <f t="shared" si="30"/>
        <v/>
      </c>
      <c r="K183" s="88"/>
      <c r="L183" s="46" t="str">
        <f t="shared" si="31"/>
        <v/>
      </c>
      <c r="M183" s="3"/>
      <c r="N183" s="79" t="s">
        <v>274</v>
      </c>
      <c r="O183" s="46">
        <f t="shared" si="32"/>
        <v>0</v>
      </c>
      <c r="P183" s="79" t="s">
        <v>274</v>
      </c>
      <c r="Q183" s="46">
        <f t="shared" si="33"/>
        <v>0</v>
      </c>
      <c r="R183" s="47" t="str">
        <f t="shared" si="34"/>
        <v/>
      </c>
      <c r="S183" s="47" t="str">
        <f t="shared" si="35"/>
        <v/>
      </c>
      <c r="T183" s="47" t="str">
        <f t="shared" si="36"/>
        <v/>
      </c>
      <c r="U183" s="47" t="str">
        <f t="shared" si="37"/>
        <v/>
      </c>
      <c r="V183" s="288"/>
      <c r="W183" s="47" t="str">
        <f t="shared" si="38"/>
        <v/>
      </c>
      <c r="X183" s="283" t="str">
        <f t="shared" si="39"/>
        <v/>
      </c>
    </row>
    <row r="184" spans="1:24" ht="31.9" customHeight="1" x14ac:dyDescent="0.25">
      <c r="A184" s="91" t="str">
        <f>IF(B184="","",MAX($A$8:A183)+1)</f>
        <v/>
      </c>
      <c r="B184" s="76"/>
      <c r="C184" s="1"/>
      <c r="D184" s="89"/>
      <c r="E184" s="310" t="str">
        <f t="shared" si="27"/>
        <v/>
      </c>
      <c r="F184" s="310" t="str">
        <f t="shared" si="28"/>
        <v/>
      </c>
      <c r="G184" s="27" t="str">
        <f t="shared" si="29"/>
        <v/>
      </c>
      <c r="H184" s="1"/>
      <c r="I184" s="1"/>
      <c r="J184" s="312" t="str">
        <f t="shared" si="30"/>
        <v/>
      </c>
      <c r="K184" s="88"/>
      <c r="L184" s="46" t="str">
        <f t="shared" si="31"/>
        <v/>
      </c>
      <c r="M184" s="3"/>
      <c r="N184" s="79" t="s">
        <v>274</v>
      </c>
      <c r="O184" s="46">
        <f t="shared" si="32"/>
        <v>0</v>
      </c>
      <c r="P184" s="79" t="s">
        <v>274</v>
      </c>
      <c r="Q184" s="46">
        <f t="shared" si="33"/>
        <v>0</v>
      </c>
      <c r="R184" s="47" t="str">
        <f t="shared" si="34"/>
        <v/>
      </c>
      <c r="S184" s="47" t="str">
        <f t="shared" si="35"/>
        <v/>
      </c>
      <c r="T184" s="47" t="str">
        <f t="shared" si="36"/>
        <v/>
      </c>
      <c r="U184" s="47" t="str">
        <f t="shared" si="37"/>
        <v/>
      </c>
      <c r="V184" s="288"/>
      <c r="W184" s="47" t="str">
        <f t="shared" si="38"/>
        <v/>
      </c>
      <c r="X184" s="283" t="str">
        <f t="shared" si="39"/>
        <v/>
      </c>
    </row>
    <row r="185" spans="1:24" ht="31.9" customHeight="1" x14ac:dyDescent="0.25">
      <c r="A185" s="91" t="str">
        <f>IF(B185="","",MAX($A$8:A184)+1)</f>
        <v/>
      </c>
      <c r="B185" s="76"/>
      <c r="C185" s="1"/>
      <c r="D185" s="89"/>
      <c r="E185" s="310" t="str">
        <f t="shared" si="27"/>
        <v/>
      </c>
      <c r="F185" s="310" t="str">
        <f t="shared" si="28"/>
        <v/>
      </c>
      <c r="G185" s="27" t="str">
        <f t="shared" si="29"/>
        <v/>
      </c>
      <c r="H185" s="1"/>
      <c r="I185" s="1"/>
      <c r="J185" s="312" t="str">
        <f t="shared" si="30"/>
        <v/>
      </c>
      <c r="K185" s="88"/>
      <c r="L185" s="46" t="str">
        <f t="shared" si="31"/>
        <v/>
      </c>
      <c r="M185" s="3"/>
      <c r="N185" s="79" t="s">
        <v>274</v>
      </c>
      <c r="O185" s="46">
        <f t="shared" si="32"/>
        <v>0</v>
      </c>
      <c r="P185" s="79" t="s">
        <v>274</v>
      </c>
      <c r="Q185" s="46">
        <f t="shared" si="33"/>
        <v>0</v>
      </c>
      <c r="R185" s="47" t="str">
        <f t="shared" si="34"/>
        <v/>
      </c>
      <c r="S185" s="47" t="str">
        <f t="shared" si="35"/>
        <v/>
      </c>
      <c r="T185" s="47" t="str">
        <f t="shared" si="36"/>
        <v/>
      </c>
      <c r="U185" s="47" t="str">
        <f t="shared" si="37"/>
        <v/>
      </c>
      <c r="V185" s="288"/>
      <c r="W185" s="47" t="str">
        <f t="shared" si="38"/>
        <v/>
      </c>
      <c r="X185" s="283" t="str">
        <f t="shared" si="39"/>
        <v/>
      </c>
    </row>
    <row r="186" spans="1:24" ht="31.9" customHeight="1" x14ac:dyDescent="0.25">
      <c r="A186" s="91" t="str">
        <f>IF(B186="","",MAX($A$8:A185)+1)</f>
        <v/>
      </c>
      <c r="B186" s="76"/>
      <c r="C186" s="1"/>
      <c r="D186" s="89"/>
      <c r="E186" s="310" t="str">
        <f t="shared" si="27"/>
        <v/>
      </c>
      <c r="F186" s="310" t="str">
        <f t="shared" si="28"/>
        <v/>
      </c>
      <c r="G186" s="27" t="str">
        <f t="shared" si="29"/>
        <v/>
      </c>
      <c r="H186" s="1"/>
      <c r="I186" s="1"/>
      <c r="J186" s="312" t="str">
        <f t="shared" si="30"/>
        <v/>
      </c>
      <c r="K186" s="88"/>
      <c r="L186" s="46" t="str">
        <f t="shared" si="31"/>
        <v/>
      </c>
      <c r="M186" s="3"/>
      <c r="N186" s="79" t="s">
        <v>274</v>
      </c>
      <c r="O186" s="46">
        <f t="shared" si="32"/>
        <v>0</v>
      </c>
      <c r="P186" s="79" t="s">
        <v>274</v>
      </c>
      <c r="Q186" s="46">
        <f t="shared" si="33"/>
        <v>0</v>
      </c>
      <c r="R186" s="47" t="str">
        <f t="shared" si="34"/>
        <v/>
      </c>
      <c r="S186" s="47" t="str">
        <f t="shared" si="35"/>
        <v/>
      </c>
      <c r="T186" s="47" t="str">
        <f t="shared" si="36"/>
        <v/>
      </c>
      <c r="U186" s="47" t="str">
        <f t="shared" si="37"/>
        <v/>
      </c>
      <c r="V186" s="288"/>
      <c r="W186" s="47" t="str">
        <f t="shared" si="38"/>
        <v/>
      </c>
      <c r="X186" s="283" t="str">
        <f t="shared" si="39"/>
        <v/>
      </c>
    </row>
    <row r="187" spans="1:24" ht="31.9" customHeight="1" x14ac:dyDescent="0.25">
      <c r="A187" s="91" t="str">
        <f>IF(B187="","",MAX($A$8:A186)+1)</f>
        <v/>
      </c>
      <c r="B187" s="76"/>
      <c r="C187" s="1"/>
      <c r="D187" s="89"/>
      <c r="E187" s="310" t="str">
        <f t="shared" si="27"/>
        <v/>
      </c>
      <c r="F187" s="310" t="str">
        <f t="shared" si="28"/>
        <v/>
      </c>
      <c r="G187" s="27" t="str">
        <f t="shared" si="29"/>
        <v/>
      </c>
      <c r="H187" s="1"/>
      <c r="I187" s="1"/>
      <c r="J187" s="312" t="str">
        <f t="shared" si="30"/>
        <v/>
      </c>
      <c r="K187" s="88"/>
      <c r="L187" s="46" t="str">
        <f t="shared" si="31"/>
        <v/>
      </c>
      <c r="M187" s="3"/>
      <c r="N187" s="79" t="s">
        <v>274</v>
      </c>
      <c r="O187" s="46">
        <f t="shared" si="32"/>
        <v>0</v>
      </c>
      <c r="P187" s="79" t="s">
        <v>274</v>
      </c>
      <c r="Q187" s="46">
        <f t="shared" si="33"/>
        <v>0</v>
      </c>
      <c r="R187" s="47" t="str">
        <f t="shared" si="34"/>
        <v/>
      </c>
      <c r="S187" s="47" t="str">
        <f t="shared" si="35"/>
        <v/>
      </c>
      <c r="T187" s="47" t="str">
        <f t="shared" si="36"/>
        <v/>
      </c>
      <c r="U187" s="47" t="str">
        <f t="shared" si="37"/>
        <v/>
      </c>
      <c r="V187" s="288"/>
      <c r="W187" s="47" t="str">
        <f t="shared" si="38"/>
        <v/>
      </c>
      <c r="X187" s="283" t="str">
        <f t="shared" si="39"/>
        <v/>
      </c>
    </row>
    <row r="188" spans="1:24" ht="31.9" customHeight="1" x14ac:dyDescent="0.25">
      <c r="A188" s="91" t="str">
        <f>IF(B188="","",MAX($A$8:A187)+1)</f>
        <v/>
      </c>
      <c r="B188" s="76"/>
      <c r="C188" s="1"/>
      <c r="D188" s="89"/>
      <c r="E188" s="310" t="str">
        <f t="shared" si="27"/>
        <v/>
      </c>
      <c r="F188" s="310" t="str">
        <f t="shared" si="28"/>
        <v/>
      </c>
      <c r="G188" s="27" t="str">
        <f t="shared" si="29"/>
        <v/>
      </c>
      <c r="H188" s="1"/>
      <c r="I188" s="1"/>
      <c r="J188" s="312" t="str">
        <f t="shared" si="30"/>
        <v/>
      </c>
      <c r="K188" s="88"/>
      <c r="L188" s="46" t="str">
        <f t="shared" si="31"/>
        <v/>
      </c>
      <c r="M188" s="3"/>
      <c r="N188" s="79" t="s">
        <v>274</v>
      </c>
      <c r="O188" s="46">
        <f t="shared" si="32"/>
        <v>0</v>
      </c>
      <c r="P188" s="79" t="s">
        <v>274</v>
      </c>
      <c r="Q188" s="46">
        <f t="shared" si="33"/>
        <v>0</v>
      </c>
      <c r="R188" s="47" t="str">
        <f t="shared" si="34"/>
        <v/>
      </c>
      <c r="S188" s="47" t="str">
        <f t="shared" si="35"/>
        <v/>
      </c>
      <c r="T188" s="47" t="str">
        <f t="shared" si="36"/>
        <v/>
      </c>
      <c r="U188" s="47" t="str">
        <f t="shared" si="37"/>
        <v/>
      </c>
      <c r="V188" s="288"/>
      <c r="W188" s="47" t="str">
        <f t="shared" si="38"/>
        <v/>
      </c>
      <c r="X188" s="283" t="str">
        <f t="shared" si="39"/>
        <v/>
      </c>
    </row>
    <row r="189" spans="1:24" ht="31.9" customHeight="1" x14ac:dyDescent="0.25">
      <c r="A189" s="91" t="str">
        <f>IF(B189="","",MAX($A$8:A188)+1)</f>
        <v/>
      </c>
      <c r="B189" s="76"/>
      <c r="C189" s="1"/>
      <c r="D189" s="89"/>
      <c r="E189" s="310" t="str">
        <f t="shared" si="27"/>
        <v/>
      </c>
      <c r="F189" s="310" t="str">
        <f t="shared" si="28"/>
        <v/>
      </c>
      <c r="G189" s="27" t="str">
        <f t="shared" si="29"/>
        <v/>
      </c>
      <c r="H189" s="1"/>
      <c r="I189" s="1"/>
      <c r="J189" s="312" t="str">
        <f t="shared" si="30"/>
        <v/>
      </c>
      <c r="K189" s="88"/>
      <c r="L189" s="46" t="str">
        <f t="shared" si="31"/>
        <v/>
      </c>
      <c r="M189" s="3"/>
      <c r="N189" s="79" t="s">
        <v>274</v>
      </c>
      <c r="O189" s="46">
        <f t="shared" si="32"/>
        <v>0</v>
      </c>
      <c r="P189" s="79" t="s">
        <v>274</v>
      </c>
      <c r="Q189" s="46">
        <f t="shared" si="33"/>
        <v>0</v>
      </c>
      <c r="R189" s="47" t="str">
        <f t="shared" si="34"/>
        <v/>
      </c>
      <c r="S189" s="47" t="str">
        <f t="shared" si="35"/>
        <v/>
      </c>
      <c r="T189" s="47" t="str">
        <f t="shared" si="36"/>
        <v/>
      </c>
      <c r="U189" s="47" t="str">
        <f t="shared" si="37"/>
        <v/>
      </c>
      <c r="V189" s="288"/>
      <c r="W189" s="47" t="str">
        <f t="shared" si="38"/>
        <v/>
      </c>
      <c r="X189" s="283" t="str">
        <f t="shared" si="39"/>
        <v/>
      </c>
    </row>
    <row r="190" spans="1:24" ht="31.9" customHeight="1" x14ac:dyDescent="0.25">
      <c r="A190" s="91" t="str">
        <f>IF(B190="","",MAX($A$8:A189)+1)</f>
        <v/>
      </c>
      <c r="B190" s="76"/>
      <c r="C190" s="1"/>
      <c r="D190" s="89"/>
      <c r="E190" s="310" t="str">
        <f t="shared" si="27"/>
        <v/>
      </c>
      <c r="F190" s="310" t="str">
        <f t="shared" si="28"/>
        <v/>
      </c>
      <c r="G190" s="27" t="str">
        <f t="shared" si="29"/>
        <v/>
      </c>
      <c r="H190" s="1"/>
      <c r="I190" s="1"/>
      <c r="J190" s="312" t="str">
        <f t="shared" si="30"/>
        <v/>
      </c>
      <c r="K190" s="88"/>
      <c r="L190" s="46" t="str">
        <f t="shared" si="31"/>
        <v/>
      </c>
      <c r="M190" s="3"/>
      <c r="N190" s="79" t="s">
        <v>274</v>
      </c>
      <c r="O190" s="46">
        <f t="shared" si="32"/>
        <v>0</v>
      </c>
      <c r="P190" s="79" t="s">
        <v>274</v>
      </c>
      <c r="Q190" s="46">
        <f t="shared" si="33"/>
        <v>0</v>
      </c>
      <c r="R190" s="47" t="str">
        <f t="shared" si="34"/>
        <v/>
      </c>
      <c r="S190" s="47" t="str">
        <f t="shared" si="35"/>
        <v/>
      </c>
      <c r="T190" s="47" t="str">
        <f t="shared" si="36"/>
        <v/>
      </c>
      <c r="U190" s="47" t="str">
        <f t="shared" si="37"/>
        <v/>
      </c>
      <c r="V190" s="288"/>
      <c r="W190" s="47" t="str">
        <f t="shared" si="38"/>
        <v/>
      </c>
      <c r="X190" s="283" t="str">
        <f t="shared" si="39"/>
        <v/>
      </c>
    </row>
    <row r="191" spans="1:24" ht="31.9" customHeight="1" x14ac:dyDescent="0.25">
      <c r="A191" s="91" t="str">
        <f>IF(B191="","",MAX($A$8:A190)+1)</f>
        <v/>
      </c>
      <c r="B191" s="76"/>
      <c r="C191" s="1"/>
      <c r="D191" s="89"/>
      <c r="E191" s="310" t="str">
        <f t="shared" si="27"/>
        <v/>
      </c>
      <c r="F191" s="310" t="str">
        <f t="shared" si="28"/>
        <v/>
      </c>
      <c r="G191" s="27" t="str">
        <f t="shared" si="29"/>
        <v/>
      </c>
      <c r="H191" s="1"/>
      <c r="I191" s="1"/>
      <c r="J191" s="312" t="str">
        <f t="shared" si="30"/>
        <v/>
      </c>
      <c r="K191" s="88"/>
      <c r="L191" s="46" t="str">
        <f t="shared" si="31"/>
        <v/>
      </c>
      <c r="M191" s="3"/>
      <c r="N191" s="79" t="s">
        <v>274</v>
      </c>
      <c r="O191" s="46">
        <f t="shared" si="32"/>
        <v>0</v>
      </c>
      <c r="P191" s="79" t="s">
        <v>274</v>
      </c>
      <c r="Q191" s="46">
        <f t="shared" si="33"/>
        <v>0</v>
      </c>
      <c r="R191" s="47" t="str">
        <f t="shared" si="34"/>
        <v/>
      </c>
      <c r="S191" s="47" t="str">
        <f t="shared" si="35"/>
        <v/>
      </c>
      <c r="T191" s="47" t="str">
        <f t="shared" si="36"/>
        <v/>
      </c>
      <c r="U191" s="47" t="str">
        <f t="shared" si="37"/>
        <v/>
      </c>
      <c r="V191" s="288"/>
      <c r="W191" s="47" t="str">
        <f t="shared" si="38"/>
        <v/>
      </c>
      <c r="X191" s="283" t="str">
        <f t="shared" si="39"/>
        <v/>
      </c>
    </row>
    <row r="192" spans="1:24" ht="31.9" customHeight="1" x14ac:dyDescent="0.25">
      <c r="A192" s="91" t="str">
        <f>IF(B192="","",MAX($A$8:A191)+1)</f>
        <v/>
      </c>
      <c r="B192" s="76"/>
      <c r="C192" s="1"/>
      <c r="D192" s="89"/>
      <c r="E192" s="310" t="str">
        <f t="shared" si="27"/>
        <v/>
      </c>
      <c r="F192" s="310" t="str">
        <f t="shared" si="28"/>
        <v/>
      </c>
      <c r="G192" s="27" t="str">
        <f t="shared" si="29"/>
        <v/>
      </c>
      <c r="H192" s="1"/>
      <c r="I192" s="1"/>
      <c r="J192" s="312" t="str">
        <f t="shared" si="30"/>
        <v/>
      </c>
      <c r="K192" s="88"/>
      <c r="L192" s="46" t="str">
        <f t="shared" si="31"/>
        <v/>
      </c>
      <c r="M192" s="3"/>
      <c r="N192" s="79" t="s">
        <v>274</v>
      </c>
      <c r="O192" s="46">
        <f t="shared" si="32"/>
        <v>0</v>
      </c>
      <c r="P192" s="79" t="s">
        <v>274</v>
      </c>
      <c r="Q192" s="46">
        <f t="shared" si="33"/>
        <v>0</v>
      </c>
      <c r="R192" s="47" t="str">
        <f t="shared" si="34"/>
        <v/>
      </c>
      <c r="S192" s="47" t="str">
        <f t="shared" si="35"/>
        <v/>
      </c>
      <c r="T192" s="47" t="str">
        <f t="shared" si="36"/>
        <v/>
      </c>
      <c r="U192" s="47" t="str">
        <f t="shared" si="37"/>
        <v/>
      </c>
      <c r="V192" s="288"/>
      <c r="W192" s="47" t="str">
        <f t="shared" si="38"/>
        <v/>
      </c>
      <c r="X192" s="283" t="str">
        <f t="shared" si="39"/>
        <v/>
      </c>
    </row>
    <row r="193" spans="1:24" ht="31.9" customHeight="1" x14ac:dyDescent="0.25">
      <c r="A193" s="91" t="str">
        <f>IF(B193="","",MAX($A$8:A192)+1)</f>
        <v/>
      </c>
      <c r="B193" s="76"/>
      <c r="C193" s="1"/>
      <c r="D193" s="89"/>
      <c r="E193" s="310" t="str">
        <f t="shared" si="27"/>
        <v/>
      </c>
      <c r="F193" s="310" t="str">
        <f t="shared" si="28"/>
        <v/>
      </c>
      <c r="G193" s="27" t="str">
        <f t="shared" si="29"/>
        <v/>
      </c>
      <c r="H193" s="1"/>
      <c r="I193" s="1"/>
      <c r="J193" s="312" t="str">
        <f t="shared" si="30"/>
        <v/>
      </c>
      <c r="K193" s="88"/>
      <c r="L193" s="46" t="str">
        <f t="shared" si="31"/>
        <v/>
      </c>
      <c r="M193" s="3"/>
      <c r="N193" s="79" t="s">
        <v>274</v>
      </c>
      <c r="O193" s="46">
        <f t="shared" si="32"/>
        <v>0</v>
      </c>
      <c r="P193" s="79" t="s">
        <v>274</v>
      </c>
      <c r="Q193" s="46">
        <f t="shared" si="33"/>
        <v>0</v>
      </c>
      <c r="R193" s="47" t="str">
        <f t="shared" si="34"/>
        <v/>
      </c>
      <c r="S193" s="47" t="str">
        <f t="shared" si="35"/>
        <v/>
      </c>
      <c r="T193" s="47" t="str">
        <f t="shared" si="36"/>
        <v/>
      </c>
      <c r="U193" s="47" t="str">
        <f t="shared" si="37"/>
        <v/>
      </c>
      <c r="V193" s="288"/>
      <c r="W193" s="47" t="str">
        <f t="shared" si="38"/>
        <v/>
      </c>
      <c r="X193" s="283" t="str">
        <f t="shared" si="39"/>
        <v/>
      </c>
    </row>
    <row r="194" spans="1:24" ht="31.9" customHeight="1" x14ac:dyDescent="0.25">
      <c r="A194" s="91" t="str">
        <f>IF(B194="","",MAX($A$8:A193)+1)</f>
        <v/>
      </c>
      <c r="B194" s="76"/>
      <c r="C194" s="1"/>
      <c r="D194" s="89"/>
      <c r="E194" s="310" t="str">
        <f t="shared" si="27"/>
        <v/>
      </c>
      <c r="F194" s="310" t="str">
        <f t="shared" si="28"/>
        <v/>
      </c>
      <c r="G194" s="27" t="str">
        <f t="shared" si="29"/>
        <v/>
      </c>
      <c r="H194" s="1"/>
      <c r="I194" s="1"/>
      <c r="J194" s="312" t="str">
        <f t="shared" si="30"/>
        <v/>
      </c>
      <c r="K194" s="88"/>
      <c r="L194" s="46" t="str">
        <f t="shared" si="31"/>
        <v/>
      </c>
      <c r="M194" s="3"/>
      <c r="N194" s="79" t="s">
        <v>274</v>
      </c>
      <c r="O194" s="46">
        <f t="shared" si="32"/>
        <v>0</v>
      </c>
      <c r="P194" s="79" t="s">
        <v>274</v>
      </c>
      <c r="Q194" s="46">
        <f t="shared" si="33"/>
        <v>0</v>
      </c>
      <c r="R194" s="47" t="str">
        <f t="shared" si="34"/>
        <v/>
      </c>
      <c r="S194" s="47" t="str">
        <f t="shared" si="35"/>
        <v/>
      </c>
      <c r="T194" s="47" t="str">
        <f t="shared" si="36"/>
        <v/>
      </c>
      <c r="U194" s="47" t="str">
        <f t="shared" si="37"/>
        <v/>
      </c>
      <c r="V194" s="288"/>
      <c r="W194" s="47" t="str">
        <f t="shared" si="38"/>
        <v/>
      </c>
      <c r="X194" s="283" t="str">
        <f t="shared" si="39"/>
        <v/>
      </c>
    </row>
    <row r="195" spans="1:24" ht="31.9" customHeight="1" x14ac:dyDescent="0.25">
      <c r="A195" s="91" t="str">
        <f>IF(B195="","",MAX($A$8:A194)+1)</f>
        <v/>
      </c>
      <c r="B195" s="76"/>
      <c r="C195" s="1"/>
      <c r="D195" s="89"/>
      <c r="E195" s="310" t="str">
        <f t="shared" si="27"/>
        <v/>
      </c>
      <c r="F195" s="310" t="str">
        <f t="shared" si="28"/>
        <v/>
      </c>
      <c r="G195" s="27" t="str">
        <f t="shared" si="29"/>
        <v/>
      </c>
      <c r="H195" s="1"/>
      <c r="I195" s="1"/>
      <c r="J195" s="312" t="str">
        <f t="shared" si="30"/>
        <v/>
      </c>
      <c r="K195" s="88"/>
      <c r="L195" s="46" t="str">
        <f t="shared" si="31"/>
        <v/>
      </c>
      <c r="M195" s="3"/>
      <c r="N195" s="79" t="s">
        <v>274</v>
      </c>
      <c r="O195" s="46">
        <f t="shared" si="32"/>
        <v>0</v>
      </c>
      <c r="P195" s="79" t="s">
        <v>274</v>
      </c>
      <c r="Q195" s="46">
        <f t="shared" si="33"/>
        <v>0</v>
      </c>
      <c r="R195" s="47" t="str">
        <f t="shared" si="34"/>
        <v/>
      </c>
      <c r="S195" s="47" t="str">
        <f t="shared" si="35"/>
        <v/>
      </c>
      <c r="T195" s="47" t="str">
        <f t="shared" si="36"/>
        <v/>
      </c>
      <c r="U195" s="47" t="str">
        <f t="shared" si="37"/>
        <v/>
      </c>
      <c r="V195" s="288"/>
      <c r="W195" s="47" t="str">
        <f t="shared" si="38"/>
        <v/>
      </c>
      <c r="X195" s="283" t="str">
        <f t="shared" si="39"/>
        <v/>
      </c>
    </row>
    <row r="196" spans="1:24" ht="31.9" customHeight="1" x14ac:dyDescent="0.25">
      <c r="A196" s="91" t="str">
        <f>IF(B196="","",MAX($A$8:A195)+1)</f>
        <v/>
      </c>
      <c r="B196" s="76"/>
      <c r="C196" s="1"/>
      <c r="D196" s="89"/>
      <c r="E196" s="310" t="str">
        <f t="shared" si="27"/>
        <v/>
      </c>
      <c r="F196" s="310" t="str">
        <f t="shared" si="28"/>
        <v/>
      </c>
      <c r="G196" s="27" t="str">
        <f t="shared" si="29"/>
        <v/>
      </c>
      <c r="H196" s="1"/>
      <c r="I196" s="1"/>
      <c r="J196" s="312" t="str">
        <f t="shared" si="30"/>
        <v/>
      </c>
      <c r="K196" s="88"/>
      <c r="L196" s="46" t="str">
        <f t="shared" si="31"/>
        <v/>
      </c>
      <c r="M196" s="3"/>
      <c r="N196" s="79" t="s">
        <v>274</v>
      </c>
      <c r="O196" s="46">
        <f t="shared" si="32"/>
        <v>0</v>
      </c>
      <c r="P196" s="79" t="s">
        <v>274</v>
      </c>
      <c r="Q196" s="46">
        <f t="shared" si="33"/>
        <v>0</v>
      </c>
      <c r="R196" s="47" t="str">
        <f t="shared" si="34"/>
        <v/>
      </c>
      <c r="S196" s="47" t="str">
        <f t="shared" si="35"/>
        <v/>
      </c>
      <c r="T196" s="47" t="str">
        <f t="shared" si="36"/>
        <v/>
      </c>
      <c r="U196" s="47" t="str">
        <f t="shared" si="37"/>
        <v/>
      </c>
      <c r="V196" s="288"/>
      <c r="W196" s="47" t="str">
        <f t="shared" si="38"/>
        <v/>
      </c>
      <c r="X196" s="283" t="str">
        <f t="shared" si="39"/>
        <v/>
      </c>
    </row>
    <row r="197" spans="1:24" ht="31.9" customHeight="1" x14ac:dyDescent="0.25">
      <c r="A197" s="91" t="str">
        <f>IF(B197="","",MAX($A$8:A196)+1)</f>
        <v/>
      </c>
      <c r="B197" s="76"/>
      <c r="C197" s="1"/>
      <c r="D197" s="89"/>
      <c r="E197" s="310" t="str">
        <f t="shared" si="27"/>
        <v/>
      </c>
      <c r="F197" s="310" t="str">
        <f t="shared" si="28"/>
        <v/>
      </c>
      <c r="G197" s="27" t="str">
        <f t="shared" si="29"/>
        <v/>
      </c>
      <c r="H197" s="1"/>
      <c r="I197" s="1"/>
      <c r="J197" s="312" t="str">
        <f t="shared" si="30"/>
        <v/>
      </c>
      <c r="K197" s="88"/>
      <c r="L197" s="46" t="str">
        <f t="shared" si="31"/>
        <v/>
      </c>
      <c r="M197" s="3"/>
      <c r="N197" s="79" t="s">
        <v>274</v>
      </c>
      <c r="O197" s="46">
        <f t="shared" si="32"/>
        <v>0</v>
      </c>
      <c r="P197" s="79" t="s">
        <v>274</v>
      </c>
      <c r="Q197" s="46">
        <f t="shared" si="33"/>
        <v>0</v>
      </c>
      <c r="R197" s="47" t="str">
        <f t="shared" si="34"/>
        <v/>
      </c>
      <c r="S197" s="47" t="str">
        <f t="shared" si="35"/>
        <v/>
      </c>
      <c r="T197" s="47" t="str">
        <f t="shared" si="36"/>
        <v/>
      </c>
      <c r="U197" s="47" t="str">
        <f t="shared" si="37"/>
        <v/>
      </c>
      <c r="V197" s="288"/>
      <c r="W197" s="47" t="str">
        <f t="shared" si="38"/>
        <v/>
      </c>
      <c r="X197" s="283" t="str">
        <f t="shared" si="39"/>
        <v/>
      </c>
    </row>
    <row r="198" spans="1:24" ht="31.9" customHeight="1" x14ac:dyDescent="0.25">
      <c r="A198" s="91" t="str">
        <f>IF(B198="","",MAX($A$8:A197)+1)</f>
        <v/>
      </c>
      <c r="B198" s="76"/>
      <c r="C198" s="1"/>
      <c r="D198" s="89"/>
      <c r="E198" s="310" t="str">
        <f t="shared" si="27"/>
        <v/>
      </c>
      <c r="F198" s="310" t="str">
        <f t="shared" si="28"/>
        <v/>
      </c>
      <c r="G198" s="27" t="str">
        <f t="shared" si="29"/>
        <v/>
      </c>
      <c r="H198" s="1"/>
      <c r="I198" s="1"/>
      <c r="J198" s="312" t="str">
        <f t="shared" si="30"/>
        <v/>
      </c>
      <c r="K198" s="88"/>
      <c r="L198" s="46" t="str">
        <f t="shared" si="31"/>
        <v/>
      </c>
      <c r="M198" s="3"/>
      <c r="N198" s="79" t="s">
        <v>274</v>
      </c>
      <c r="O198" s="46">
        <f t="shared" si="32"/>
        <v>0</v>
      </c>
      <c r="P198" s="79" t="s">
        <v>274</v>
      </c>
      <c r="Q198" s="46">
        <f t="shared" si="33"/>
        <v>0</v>
      </c>
      <c r="R198" s="47" t="str">
        <f t="shared" si="34"/>
        <v/>
      </c>
      <c r="S198" s="47" t="str">
        <f t="shared" si="35"/>
        <v/>
      </c>
      <c r="T198" s="47" t="str">
        <f t="shared" si="36"/>
        <v/>
      </c>
      <c r="U198" s="47" t="str">
        <f t="shared" si="37"/>
        <v/>
      </c>
      <c r="V198" s="288"/>
      <c r="W198" s="47" t="str">
        <f t="shared" si="38"/>
        <v/>
      </c>
      <c r="X198" s="283" t="str">
        <f t="shared" si="39"/>
        <v/>
      </c>
    </row>
    <row r="199" spans="1:24" ht="31.9" customHeight="1" x14ac:dyDescent="0.25">
      <c r="A199" s="91" t="str">
        <f>IF(B199="","",MAX($A$8:A198)+1)</f>
        <v/>
      </c>
      <c r="B199" s="76"/>
      <c r="C199" s="1"/>
      <c r="D199" s="89"/>
      <c r="E199" s="310" t="str">
        <f t="shared" si="27"/>
        <v/>
      </c>
      <c r="F199" s="310" t="str">
        <f t="shared" si="28"/>
        <v/>
      </c>
      <c r="G199" s="27" t="str">
        <f t="shared" si="29"/>
        <v/>
      </c>
      <c r="H199" s="1"/>
      <c r="I199" s="1"/>
      <c r="J199" s="312" t="str">
        <f t="shared" si="30"/>
        <v/>
      </c>
      <c r="K199" s="88"/>
      <c r="L199" s="46" t="str">
        <f t="shared" si="31"/>
        <v/>
      </c>
      <c r="M199" s="3"/>
      <c r="N199" s="79" t="s">
        <v>274</v>
      </c>
      <c r="O199" s="46">
        <f t="shared" si="32"/>
        <v>0</v>
      </c>
      <c r="P199" s="79" t="s">
        <v>274</v>
      </c>
      <c r="Q199" s="46">
        <f t="shared" si="33"/>
        <v>0</v>
      </c>
      <c r="R199" s="47" t="str">
        <f t="shared" si="34"/>
        <v/>
      </c>
      <c r="S199" s="47" t="str">
        <f t="shared" si="35"/>
        <v/>
      </c>
      <c r="T199" s="47" t="str">
        <f t="shared" si="36"/>
        <v/>
      </c>
      <c r="U199" s="47" t="str">
        <f t="shared" si="37"/>
        <v/>
      </c>
      <c r="V199" s="288"/>
      <c r="W199" s="47" t="str">
        <f t="shared" si="38"/>
        <v/>
      </c>
      <c r="X199" s="283" t="str">
        <f t="shared" si="39"/>
        <v/>
      </c>
    </row>
    <row r="200" spans="1:24" ht="31.9" customHeight="1" x14ac:dyDescent="0.25">
      <c r="A200" s="91" t="str">
        <f>IF(B200="","",MAX($A$8:A199)+1)</f>
        <v/>
      </c>
      <c r="B200" s="76"/>
      <c r="C200" s="1"/>
      <c r="D200" s="89"/>
      <c r="E200" s="310" t="str">
        <f t="shared" ref="E200:E263" si="40">IF(OR(D200="",D200="keine"),"",VLOOKUP(D200,NSollG,2,FALSE))</f>
        <v/>
      </c>
      <c r="F200" s="310" t="str">
        <f t="shared" ref="F200:F267" si="41">IF(OR(D200="",D200="keine"),"",VLOOKUP(D200,NSollG,3,FALSE))</f>
        <v/>
      </c>
      <c r="G200" s="27" t="str">
        <f t="shared" ref="G200:G267" si="42">IF(OR(D200="",D200="keine"),"",VLOOKUP(D200,NSollG,4,FALSE))</f>
        <v/>
      </c>
      <c r="H200" s="1"/>
      <c r="I200" s="1"/>
      <c r="J200" s="312" t="str">
        <f t="shared" ref="J200:J263" si="43">IF(OR(D200="",D200="keine",H200="",I200=""),"",G200-((E200-H200)*VLOOKUP(D200,NSollG,5,FALSE)+(F200-I200)*VLOOKUP(D200,NSollG,6,FALSE)))</f>
        <v/>
      </c>
      <c r="K200" s="88"/>
      <c r="L200" s="46" t="str">
        <f t="shared" ref="L200:L263" si="44">IF(K200="","",VLOOKUP(K200,NSollHumusG,2,FALSE))</f>
        <v/>
      </c>
      <c r="M200" s="3"/>
      <c r="N200" s="79" t="s">
        <v>274</v>
      </c>
      <c r="O200" s="46">
        <f t="shared" ref="O200:O263" si="45">IF(N200="","",VLOOKUP(N200,NSollLegGL,2,FALSE))</f>
        <v>0</v>
      </c>
      <c r="P200" s="79" t="s">
        <v>274</v>
      </c>
      <c r="Q200" s="46">
        <f t="shared" ref="Q200:Q263" si="46">VLOOKUP(P200,NSollLegAF,2,FALSE)</f>
        <v>0</v>
      </c>
      <c r="R200" s="47" t="str">
        <f t="shared" ref="R200:R263" si="47">IF(OR(D200="",D200="keine",H200="",I200="",K200=""),"",IF(AND(O200&gt;0,Q200&gt;0),"",IF((J200-L200-M200-O200-Q200)&lt;0,0,(J200-L200-M200-O200-Q200))))</f>
        <v/>
      </c>
      <c r="S200" s="47" t="str">
        <f t="shared" ref="S200:S263" si="48">IF(OR(D200="",D200="keine",R200=""),"",IF(R200&lt;0,0,R200*C200))</f>
        <v/>
      </c>
      <c r="T200" s="47" t="str">
        <f t="shared" ref="T200:T263" si="49">IF(OR(D200="",D200="keine",H200="",I200="",K200=""),"",IF(AND(O200&gt;0,Q200&gt;0),"",IF((J200-L200-M200-O200-Q200)&lt;0,0,((J200-L200-M200-O200-Q200)*0.8))))</f>
        <v/>
      </c>
      <c r="U200" s="47" t="str">
        <f t="shared" ref="U200:U263" si="50">IF(OR(D200="",D200="keine",R200=""),"",IF(R200&lt;0,0,(R200*C200)*0.8))</f>
        <v/>
      </c>
      <c r="V200" s="288"/>
      <c r="W200" s="47" t="str">
        <f t="shared" ref="W200:W263" si="51">IF(V200="","",V200*C200)</f>
        <v/>
      </c>
      <c r="X200" s="283" t="str">
        <f t="shared" si="39"/>
        <v/>
      </c>
    </row>
    <row r="201" spans="1:24" ht="31.9" customHeight="1" x14ac:dyDescent="0.25">
      <c r="A201" s="91" t="str">
        <f>IF(B201="","",MAX($A$8:A200)+1)</f>
        <v/>
      </c>
      <c r="B201" s="76"/>
      <c r="C201" s="1"/>
      <c r="D201" s="89"/>
      <c r="E201" s="310" t="str">
        <f t="shared" si="40"/>
        <v/>
      </c>
      <c r="F201" s="310" t="str">
        <f t="shared" si="41"/>
        <v/>
      </c>
      <c r="G201" s="27" t="str">
        <f t="shared" si="42"/>
        <v/>
      </c>
      <c r="H201" s="1"/>
      <c r="I201" s="1"/>
      <c r="J201" s="312" t="str">
        <f t="shared" si="43"/>
        <v/>
      </c>
      <c r="K201" s="88"/>
      <c r="L201" s="46" t="str">
        <f t="shared" si="44"/>
        <v/>
      </c>
      <c r="M201" s="3"/>
      <c r="N201" s="79" t="s">
        <v>274</v>
      </c>
      <c r="O201" s="46">
        <f t="shared" si="45"/>
        <v>0</v>
      </c>
      <c r="P201" s="79" t="s">
        <v>274</v>
      </c>
      <c r="Q201" s="46">
        <f t="shared" si="46"/>
        <v>0</v>
      </c>
      <c r="R201" s="47" t="str">
        <f t="shared" si="47"/>
        <v/>
      </c>
      <c r="S201" s="47" t="str">
        <f t="shared" si="48"/>
        <v/>
      </c>
      <c r="T201" s="47" t="str">
        <f t="shared" si="49"/>
        <v/>
      </c>
      <c r="U201" s="47" t="str">
        <f t="shared" si="50"/>
        <v/>
      </c>
      <c r="V201" s="288"/>
      <c r="W201" s="47" t="str">
        <f t="shared" si="51"/>
        <v/>
      </c>
      <c r="X201" s="283" t="str">
        <f t="shared" ref="X201:X264" si="52">IF(V201="","",IF(V201&gt;R201,"Achtung: N-Überhang!",""))</f>
        <v/>
      </c>
    </row>
    <row r="202" spans="1:24" ht="31.9" customHeight="1" x14ac:dyDescent="0.25">
      <c r="A202" s="91" t="str">
        <f>IF(B202="","",MAX($A$8:A201)+1)</f>
        <v/>
      </c>
      <c r="B202" s="76"/>
      <c r="C202" s="1"/>
      <c r="D202" s="89"/>
      <c r="E202" s="310" t="str">
        <f t="shared" si="40"/>
        <v/>
      </c>
      <c r="F202" s="310" t="str">
        <f t="shared" si="41"/>
        <v/>
      </c>
      <c r="G202" s="27" t="str">
        <f t="shared" si="42"/>
        <v/>
      </c>
      <c r="H202" s="1"/>
      <c r="I202" s="1"/>
      <c r="J202" s="312" t="str">
        <f t="shared" si="43"/>
        <v/>
      </c>
      <c r="K202" s="88"/>
      <c r="L202" s="46" t="str">
        <f t="shared" si="44"/>
        <v/>
      </c>
      <c r="M202" s="3"/>
      <c r="N202" s="79" t="s">
        <v>274</v>
      </c>
      <c r="O202" s="46">
        <f t="shared" si="45"/>
        <v>0</v>
      </c>
      <c r="P202" s="79" t="s">
        <v>274</v>
      </c>
      <c r="Q202" s="46">
        <f t="shared" si="46"/>
        <v>0</v>
      </c>
      <c r="R202" s="47" t="str">
        <f t="shared" si="47"/>
        <v/>
      </c>
      <c r="S202" s="47" t="str">
        <f t="shared" si="48"/>
        <v/>
      </c>
      <c r="T202" s="47" t="str">
        <f t="shared" si="49"/>
        <v/>
      </c>
      <c r="U202" s="47" t="str">
        <f t="shared" si="50"/>
        <v/>
      </c>
      <c r="V202" s="288"/>
      <c r="W202" s="47" t="str">
        <f t="shared" si="51"/>
        <v/>
      </c>
      <c r="X202" s="283" t="str">
        <f t="shared" si="52"/>
        <v/>
      </c>
    </row>
    <row r="203" spans="1:24" ht="31.9" customHeight="1" x14ac:dyDescent="0.25">
      <c r="A203" s="91" t="str">
        <f>IF(B203="","",MAX($A$8:A202)+1)</f>
        <v/>
      </c>
      <c r="B203" s="76"/>
      <c r="C203" s="1"/>
      <c r="D203" s="89"/>
      <c r="E203" s="310" t="str">
        <f t="shared" si="40"/>
        <v/>
      </c>
      <c r="F203" s="310" t="str">
        <f t="shared" si="41"/>
        <v/>
      </c>
      <c r="G203" s="27" t="str">
        <f t="shared" si="42"/>
        <v/>
      </c>
      <c r="H203" s="1"/>
      <c r="I203" s="1"/>
      <c r="J203" s="312" t="str">
        <f t="shared" si="43"/>
        <v/>
      </c>
      <c r="K203" s="88"/>
      <c r="L203" s="46" t="str">
        <f t="shared" si="44"/>
        <v/>
      </c>
      <c r="M203" s="3"/>
      <c r="N203" s="79" t="s">
        <v>274</v>
      </c>
      <c r="O203" s="46">
        <f t="shared" si="45"/>
        <v>0</v>
      </c>
      <c r="P203" s="79" t="s">
        <v>274</v>
      </c>
      <c r="Q203" s="46">
        <f t="shared" si="46"/>
        <v>0</v>
      </c>
      <c r="R203" s="47" t="str">
        <f t="shared" si="47"/>
        <v/>
      </c>
      <c r="S203" s="47" t="str">
        <f t="shared" si="48"/>
        <v/>
      </c>
      <c r="T203" s="47" t="str">
        <f t="shared" si="49"/>
        <v/>
      </c>
      <c r="U203" s="47" t="str">
        <f t="shared" si="50"/>
        <v/>
      </c>
      <c r="V203" s="288"/>
      <c r="W203" s="47" t="str">
        <f t="shared" si="51"/>
        <v/>
      </c>
      <c r="X203" s="283" t="str">
        <f t="shared" si="52"/>
        <v/>
      </c>
    </row>
    <row r="204" spans="1:24" ht="31.9" customHeight="1" x14ac:dyDescent="0.25">
      <c r="A204" s="91" t="str">
        <f>IF(B204="","",MAX($A$8:A203)+1)</f>
        <v/>
      </c>
      <c r="B204" s="76"/>
      <c r="C204" s="1"/>
      <c r="D204" s="89"/>
      <c r="E204" s="310" t="str">
        <f t="shared" si="40"/>
        <v/>
      </c>
      <c r="F204" s="310" t="str">
        <f t="shared" si="41"/>
        <v/>
      </c>
      <c r="G204" s="27" t="str">
        <f t="shared" si="42"/>
        <v/>
      </c>
      <c r="H204" s="1"/>
      <c r="I204" s="1"/>
      <c r="J204" s="312" t="str">
        <f t="shared" si="43"/>
        <v/>
      </c>
      <c r="K204" s="88"/>
      <c r="L204" s="46" t="str">
        <f t="shared" si="44"/>
        <v/>
      </c>
      <c r="M204" s="3"/>
      <c r="N204" s="79" t="s">
        <v>274</v>
      </c>
      <c r="O204" s="46">
        <f t="shared" si="45"/>
        <v>0</v>
      </c>
      <c r="P204" s="79" t="s">
        <v>274</v>
      </c>
      <c r="Q204" s="46">
        <f t="shared" si="46"/>
        <v>0</v>
      </c>
      <c r="R204" s="47" t="str">
        <f t="shared" si="47"/>
        <v/>
      </c>
      <c r="S204" s="47" t="str">
        <f t="shared" si="48"/>
        <v/>
      </c>
      <c r="T204" s="47" t="str">
        <f t="shared" si="49"/>
        <v/>
      </c>
      <c r="U204" s="47" t="str">
        <f t="shared" si="50"/>
        <v/>
      </c>
      <c r="V204" s="288"/>
      <c r="W204" s="47" t="str">
        <f t="shared" si="51"/>
        <v/>
      </c>
      <c r="X204" s="283" t="str">
        <f t="shared" si="52"/>
        <v/>
      </c>
    </row>
    <row r="205" spans="1:24" ht="31.9" customHeight="1" x14ac:dyDescent="0.25">
      <c r="A205" s="91" t="str">
        <f>IF(B205="","",MAX($A$8:A204)+1)</f>
        <v/>
      </c>
      <c r="B205" s="76"/>
      <c r="C205" s="1"/>
      <c r="D205" s="89"/>
      <c r="E205" s="310" t="str">
        <f t="shared" si="40"/>
        <v/>
      </c>
      <c r="F205" s="310" t="str">
        <f t="shared" si="41"/>
        <v/>
      </c>
      <c r="G205" s="27" t="str">
        <f t="shared" si="42"/>
        <v/>
      </c>
      <c r="H205" s="1"/>
      <c r="I205" s="1"/>
      <c r="J205" s="312" t="str">
        <f t="shared" si="43"/>
        <v/>
      </c>
      <c r="K205" s="88"/>
      <c r="L205" s="46" t="str">
        <f t="shared" si="44"/>
        <v/>
      </c>
      <c r="M205" s="3"/>
      <c r="N205" s="79" t="s">
        <v>274</v>
      </c>
      <c r="O205" s="46">
        <f t="shared" si="45"/>
        <v>0</v>
      </c>
      <c r="P205" s="79" t="s">
        <v>274</v>
      </c>
      <c r="Q205" s="46">
        <f t="shared" si="46"/>
        <v>0</v>
      </c>
      <c r="R205" s="47" t="str">
        <f t="shared" si="47"/>
        <v/>
      </c>
      <c r="S205" s="47" t="str">
        <f t="shared" si="48"/>
        <v/>
      </c>
      <c r="T205" s="47" t="str">
        <f t="shared" si="49"/>
        <v/>
      </c>
      <c r="U205" s="47" t="str">
        <f t="shared" si="50"/>
        <v/>
      </c>
      <c r="V205" s="288"/>
      <c r="W205" s="47" t="str">
        <f t="shared" si="51"/>
        <v/>
      </c>
      <c r="X205" s="283" t="str">
        <f t="shared" si="52"/>
        <v/>
      </c>
    </row>
    <row r="206" spans="1:24" ht="31.9" customHeight="1" x14ac:dyDescent="0.25">
      <c r="A206" s="91" t="str">
        <f>IF(B206="","",MAX($A$8:A205)+1)</f>
        <v/>
      </c>
      <c r="B206" s="76"/>
      <c r="C206" s="1"/>
      <c r="D206" s="89"/>
      <c r="E206" s="310" t="str">
        <f t="shared" si="40"/>
        <v/>
      </c>
      <c r="F206" s="310" t="str">
        <f t="shared" si="41"/>
        <v/>
      </c>
      <c r="G206" s="27" t="str">
        <f t="shared" si="42"/>
        <v/>
      </c>
      <c r="H206" s="1"/>
      <c r="I206" s="1"/>
      <c r="J206" s="312" t="str">
        <f t="shared" si="43"/>
        <v/>
      </c>
      <c r="K206" s="88"/>
      <c r="L206" s="46" t="str">
        <f t="shared" si="44"/>
        <v/>
      </c>
      <c r="M206" s="3"/>
      <c r="N206" s="79" t="s">
        <v>274</v>
      </c>
      <c r="O206" s="46">
        <f t="shared" si="45"/>
        <v>0</v>
      </c>
      <c r="P206" s="79" t="s">
        <v>274</v>
      </c>
      <c r="Q206" s="46">
        <f t="shared" si="46"/>
        <v>0</v>
      </c>
      <c r="R206" s="47" t="str">
        <f t="shared" si="47"/>
        <v/>
      </c>
      <c r="S206" s="47" t="str">
        <f t="shared" si="48"/>
        <v/>
      </c>
      <c r="T206" s="47" t="str">
        <f t="shared" si="49"/>
        <v/>
      </c>
      <c r="U206" s="47" t="str">
        <f t="shared" si="50"/>
        <v/>
      </c>
      <c r="V206" s="288"/>
      <c r="W206" s="47" t="str">
        <f t="shared" si="51"/>
        <v/>
      </c>
      <c r="X206" s="283" t="str">
        <f t="shared" si="52"/>
        <v/>
      </c>
    </row>
    <row r="207" spans="1:24" ht="31.9" customHeight="1" x14ac:dyDescent="0.25">
      <c r="A207" s="91" t="str">
        <f>IF(B207="","",MAX($A$8:A206)+1)</f>
        <v/>
      </c>
      <c r="B207" s="76"/>
      <c r="C207" s="1"/>
      <c r="D207" s="89"/>
      <c r="E207" s="310" t="str">
        <f t="shared" si="40"/>
        <v/>
      </c>
      <c r="F207" s="310" t="str">
        <f t="shared" si="41"/>
        <v/>
      </c>
      <c r="G207" s="27" t="str">
        <f t="shared" si="42"/>
        <v/>
      </c>
      <c r="H207" s="1"/>
      <c r="I207" s="1"/>
      <c r="J207" s="312" t="str">
        <f t="shared" si="43"/>
        <v/>
      </c>
      <c r="K207" s="88"/>
      <c r="L207" s="46" t="str">
        <f t="shared" si="44"/>
        <v/>
      </c>
      <c r="M207" s="3"/>
      <c r="N207" s="79" t="s">
        <v>274</v>
      </c>
      <c r="O207" s="46">
        <f t="shared" si="45"/>
        <v>0</v>
      </c>
      <c r="P207" s="79" t="s">
        <v>274</v>
      </c>
      <c r="Q207" s="46">
        <f t="shared" si="46"/>
        <v>0</v>
      </c>
      <c r="R207" s="47" t="str">
        <f t="shared" si="47"/>
        <v/>
      </c>
      <c r="S207" s="47" t="str">
        <f t="shared" si="48"/>
        <v/>
      </c>
      <c r="T207" s="47" t="str">
        <f t="shared" si="49"/>
        <v/>
      </c>
      <c r="U207" s="47" t="str">
        <f t="shared" si="50"/>
        <v/>
      </c>
      <c r="V207" s="288"/>
      <c r="W207" s="47" t="str">
        <f t="shared" si="51"/>
        <v/>
      </c>
      <c r="X207" s="283" t="str">
        <f t="shared" si="52"/>
        <v/>
      </c>
    </row>
    <row r="208" spans="1:24" ht="31.9" customHeight="1" x14ac:dyDescent="0.25">
      <c r="A208" s="91" t="str">
        <f>IF(B208="","",MAX($A$8:A207)+1)</f>
        <v/>
      </c>
      <c r="B208" s="76"/>
      <c r="C208" s="1"/>
      <c r="D208" s="89"/>
      <c r="E208" s="310" t="str">
        <f t="shared" si="40"/>
        <v/>
      </c>
      <c r="F208" s="310" t="str">
        <f t="shared" si="41"/>
        <v/>
      </c>
      <c r="G208" s="27" t="str">
        <f t="shared" si="42"/>
        <v/>
      </c>
      <c r="H208" s="1"/>
      <c r="I208" s="1"/>
      <c r="J208" s="312" t="str">
        <f t="shared" si="43"/>
        <v/>
      </c>
      <c r="K208" s="88"/>
      <c r="L208" s="46" t="str">
        <f t="shared" si="44"/>
        <v/>
      </c>
      <c r="M208" s="3"/>
      <c r="N208" s="79" t="s">
        <v>274</v>
      </c>
      <c r="O208" s="46">
        <f t="shared" si="45"/>
        <v>0</v>
      </c>
      <c r="P208" s="79" t="s">
        <v>274</v>
      </c>
      <c r="Q208" s="46">
        <f t="shared" si="46"/>
        <v>0</v>
      </c>
      <c r="R208" s="47" t="str">
        <f t="shared" si="47"/>
        <v/>
      </c>
      <c r="S208" s="47" t="str">
        <f t="shared" si="48"/>
        <v/>
      </c>
      <c r="T208" s="47" t="str">
        <f t="shared" si="49"/>
        <v/>
      </c>
      <c r="U208" s="47" t="str">
        <f t="shared" si="50"/>
        <v/>
      </c>
      <c r="V208" s="288"/>
      <c r="W208" s="47" t="str">
        <f t="shared" si="51"/>
        <v/>
      </c>
      <c r="X208" s="283" t="str">
        <f t="shared" si="52"/>
        <v/>
      </c>
    </row>
    <row r="209" spans="1:24" ht="31.9" customHeight="1" x14ac:dyDescent="0.25">
      <c r="A209" s="91" t="str">
        <f>IF(B209="","",MAX($A$8:A208)+1)</f>
        <v/>
      </c>
      <c r="B209" s="76"/>
      <c r="C209" s="1"/>
      <c r="D209" s="89"/>
      <c r="E209" s="310" t="str">
        <f t="shared" si="40"/>
        <v/>
      </c>
      <c r="F209" s="310" t="str">
        <f t="shared" si="41"/>
        <v/>
      </c>
      <c r="G209" s="27" t="str">
        <f t="shared" si="42"/>
        <v/>
      </c>
      <c r="H209" s="1"/>
      <c r="I209" s="1"/>
      <c r="J209" s="312" t="str">
        <f t="shared" si="43"/>
        <v/>
      </c>
      <c r="K209" s="88"/>
      <c r="L209" s="46" t="str">
        <f t="shared" si="44"/>
        <v/>
      </c>
      <c r="M209" s="3"/>
      <c r="N209" s="79" t="s">
        <v>274</v>
      </c>
      <c r="O209" s="46">
        <f t="shared" si="45"/>
        <v>0</v>
      </c>
      <c r="P209" s="79" t="s">
        <v>274</v>
      </c>
      <c r="Q209" s="46">
        <f t="shared" si="46"/>
        <v>0</v>
      </c>
      <c r="R209" s="47" t="str">
        <f t="shared" si="47"/>
        <v/>
      </c>
      <c r="S209" s="47" t="str">
        <f t="shared" si="48"/>
        <v/>
      </c>
      <c r="T209" s="47" t="str">
        <f t="shared" si="49"/>
        <v/>
      </c>
      <c r="U209" s="47" t="str">
        <f t="shared" si="50"/>
        <v/>
      </c>
      <c r="V209" s="288"/>
      <c r="W209" s="47" t="str">
        <f t="shared" si="51"/>
        <v/>
      </c>
      <c r="X209" s="283" t="str">
        <f t="shared" si="52"/>
        <v/>
      </c>
    </row>
    <row r="210" spans="1:24" ht="31.9" customHeight="1" x14ac:dyDescent="0.25">
      <c r="A210" s="91" t="str">
        <f>IF(B210="","",MAX($A$8:A209)+1)</f>
        <v/>
      </c>
      <c r="B210" s="76"/>
      <c r="C210" s="1"/>
      <c r="D210" s="89"/>
      <c r="E210" s="310" t="str">
        <f t="shared" si="40"/>
        <v/>
      </c>
      <c r="F210" s="310" t="str">
        <f t="shared" si="41"/>
        <v/>
      </c>
      <c r="G210" s="27" t="str">
        <f t="shared" si="42"/>
        <v/>
      </c>
      <c r="H210" s="1"/>
      <c r="I210" s="1"/>
      <c r="J210" s="312" t="str">
        <f t="shared" si="43"/>
        <v/>
      </c>
      <c r="K210" s="88"/>
      <c r="L210" s="46" t="str">
        <f t="shared" si="44"/>
        <v/>
      </c>
      <c r="M210" s="3"/>
      <c r="N210" s="79" t="s">
        <v>274</v>
      </c>
      <c r="O210" s="46">
        <f t="shared" si="45"/>
        <v>0</v>
      </c>
      <c r="P210" s="79" t="s">
        <v>274</v>
      </c>
      <c r="Q210" s="46">
        <f t="shared" si="46"/>
        <v>0</v>
      </c>
      <c r="R210" s="47" t="str">
        <f t="shared" si="47"/>
        <v/>
      </c>
      <c r="S210" s="47" t="str">
        <f t="shared" si="48"/>
        <v/>
      </c>
      <c r="T210" s="47" t="str">
        <f t="shared" si="49"/>
        <v/>
      </c>
      <c r="U210" s="47" t="str">
        <f t="shared" si="50"/>
        <v/>
      </c>
      <c r="V210" s="288"/>
      <c r="W210" s="47" t="str">
        <f t="shared" si="51"/>
        <v/>
      </c>
      <c r="X210" s="283" t="str">
        <f t="shared" si="52"/>
        <v/>
      </c>
    </row>
    <row r="211" spans="1:24" ht="31.9" customHeight="1" x14ac:dyDescent="0.25">
      <c r="A211" s="91" t="str">
        <f>IF(B211="","",MAX($A$8:A210)+1)</f>
        <v/>
      </c>
      <c r="B211" s="76"/>
      <c r="C211" s="1"/>
      <c r="D211" s="89"/>
      <c r="E211" s="310" t="str">
        <f t="shared" si="40"/>
        <v/>
      </c>
      <c r="F211" s="310" t="str">
        <f t="shared" si="41"/>
        <v/>
      </c>
      <c r="G211" s="27" t="str">
        <f t="shared" si="42"/>
        <v/>
      </c>
      <c r="H211" s="1"/>
      <c r="I211" s="1"/>
      <c r="J211" s="312" t="str">
        <f t="shared" si="43"/>
        <v/>
      </c>
      <c r="K211" s="88"/>
      <c r="L211" s="46" t="str">
        <f t="shared" si="44"/>
        <v/>
      </c>
      <c r="M211" s="3"/>
      <c r="N211" s="79" t="s">
        <v>274</v>
      </c>
      <c r="O211" s="46">
        <f t="shared" si="45"/>
        <v>0</v>
      </c>
      <c r="P211" s="79" t="s">
        <v>274</v>
      </c>
      <c r="Q211" s="46">
        <f t="shared" si="46"/>
        <v>0</v>
      </c>
      <c r="R211" s="47" t="str">
        <f t="shared" si="47"/>
        <v/>
      </c>
      <c r="S211" s="47" t="str">
        <f t="shared" si="48"/>
        <v/>
      </c>
      <c r="T211" s="47" t="str">
        <f t="shared" si="49"/>
        <v/>
      </c>
      <c r="U211" s="47" t="str">
        <f t="shared" si="50"/>
        <v/>
      </c>
      <c r="V211" s="288"/>
      <c r="W211" s="47" t="str">
        <f t="shared" si="51"/>
        <v/>
      </c>
      <c r="X211" s="283" t="str">
        <f t="shared" si="52"/>
        <v/>
      </c>
    </row>
    <row r="212" spans="1:24" ht="31.9" customHeight="1" x14ac:dyDescent="0.25">
      <c r="A212" s="91" t="str">
        <f>IF(B212="","",MAX($A$8:A211)+1)</f>
        <v/>
      </c>
      <c r="B212" s="76"/>
      <c r="C212" s="1"/>
      <c r="D212" s="89"/>
      <c r="E212" s="310" t="str">
        <f t="shared" si="40"/>
        <v/>
      </c>
      <c r="F212" s="310" t="str">
        <f t="shared" si="41"/>
        <v/>
      </c>
      <c r="G212" s="27" t="str">
        <f t="shared" si="42"/>
        <v/>
      </c>
      <c r="H212" s="1"/>
      <c r="I212" s="1"/>
      <c r="J212" s="312" t="str">
        <f t="shared" si="43"/>
        <v/>
      </c>
      <c r="K212" s="88"/>
      <c r="L212" s="46" t="str">
        <f t="shared" si="44"/>
        <v/>
      </c>
      <c r="M212" s="3"/>
      <c r="N212" s="79" t="s">
        <v>274</v>
      </c>
      <c r="O212" s="46">
        <f t="shared" si="45"/>
        <v>0</v>
      </c>
      <c r="P212" s="79" t="s">
        <v>274</v>
      </c>
      <c r="Q212" s="46">
        <f t="shared" si="46"/>
        <v>0</v>
      </c>
      <c r="R212" s="47" t="str">
        <f t="shared" si="47"/>
        <v/>
      </c>
      <c r="S212" s="47" t="str">
        <f t="shared" si="48"/>
        <v/>
      </c>
      <c r="T212" s="47" t="str">
        <f t="shared" si="49"/>
        <v/>
      </c>
      <c r="U212" s="47" t="str">
        <f t="shared" si="50"/>
        <v/>
      </c>
      <c r="V212" s="288"/>
      <c r="W212" s="47" t="str">
        <f t="shared" si="51"/>
        <v/>
      </c>
      <c r="X212" s="283" t="str">
        <f t="shared" si="52"/>
        <v/>
      </c>
    </row>
    <row r="213" spans="1:24" ht="31.9" customHeight="1" x14ac:dyDescent="0.25">
      <c r="A213" s="91" t="str">
        <f>IF(B213="","",MAX($A$8:A212)+1)</f>
        <v/>
      </c>
      <c r="B213" s="76"/>
      <c r="C213" s="1"/>
      <c r="D213" s="89"/>
      <c r="E213" s="310" t="str">
        <f t="shared" si="40"/>
        <v/>
      </c>
      <c r="F213" s="310" t="str">
        <f t="shared" si="41"/>
        <v/>
      </c>
      <c r="G213" s="27" t="str">
        <f t="shared" si="42"/>
        <v/>
      </c>
      <c r="H213" s="1"/>
      <c r="I213" s="1"/>
      <c r="J213" s="312" t="str">
        <f t="shared" si="43"/>
        <v/>
      </c>
      <c r="K213" s="88"/>
      <c r="L213" s="46" t="str">
        <f t="shared" si="44"/>
        <v/>
      </c>
      <c r="M213" s="3"/>
      <c r="N213" s="79" t="s">
        <v>274</v>
      </c>
      <c r="O213" s="46">
        <f t="shared" si="45"/>
        <v>0</v>
      </c>
      <c r="P213" s="79" t="s">
        <v>274</v>
      </c>
      <c r="Q213" s="46">
        <f t="shared" si="46"/>
        <v>0</v>
      </c>
      <c r="R213" s="47" t="str">
        <f t="shared" si="47"/>
        <v/>
      </c>
      <c r="S213" s="47" t="str">
        <f t="shared" si="48"/>
        <v/>
      </c>
      <c r="T213" s="47" t="str">
        <f t="shared" si="49"/>
        <v/>
      </c>
      <c r="U213" s="47" t="str">
        <f t="shared" si="50"/>
        <v/>
      </c>
      <c r="V213" s="288"/>
      <c r="W213" s="47" t="str">
        <f t="shared" si="51"/>
        <v/>
      </c>
      <c r="X213" s="283" t="str">
        <f t="shared" si="52"/>
        <v/>
      </c>
    </row>
    <row r="214" spans="1:24" ht="31.9" customHeight="1" x14ac:dyDescent="0.25">
      <c r="A214" s="91" t="str">
        <f>IF(B214="","",MAX($A$8:A213)+1)</f>
        <v/>
      </c>
      <c r="B214" s="76"/>
      <c r="C214" s="1"/>
      <c r="D214" s="89"/>
      <c r="E214" s="310" t="str">
        <f t="shared" si="40"/>
        <v/>
      </c>
      <c r="F214" s="310" t="str">
        <f t="shared" si="41"/>
        <v/>
      </c>
      <c r="G214" s="27" t="str">
        <f t="shared" si="42"/>
        <v/>
      </c>
      <c r="H214" s="1"/>
      <c r="I214" s="1"/>
      <c r="J214" s="312" t="str">
        <f t="shared" si="43"/>
        <v/>
      </c>
      <c r="K214" s="88"/>
      <c r="L214" s="46" t="str">
        <f t="shared" si="44"/>
        <v/>
      </c>
      <c r="M214" s="3"/>
      <c r="N214" s="79" t="s">
        <v>274</v>
      </c>
      <c r="O214" s="46">
        <f t="shared" si="45"/>
        <v>0</v>
      </c>
      <c r="P214" s="79" t="s">
        <v>274</v>
      </c>
      <c r="Q214" s="46">
        <f t="shared" si="46"/>
        <v>0</v>
      </c>
      <c r="R214" s="47" t="str">
        <f t="shared" si="47"/>
        <v/>
      </c>
      <c r="S214" s="47" t="str">
        <f t="shared" si="48"/>
        <v/>
      </c>
      <c r="T214" s="47" t="str">
        <f t="shared" si="49"/>
        <v/>
      </c>
      <c r="U214" s="47" t="str">
        <f t="shared" si="50"/>
        <v/>
      </c>
      <c r="V214" s="288"/>
      <c r="W214" s="47" t="str">
        <f t="shared" si="51"/>
        <v/>
      </c>
      <c r="X214" s="283" t="str">
        <f t="shared" si="52"/>
        <v/>
      </c>
    </row>
    <row r="215" spans="1:24" ht="31.9" customHeight="1" x14ac:dyDescent="0.25">
      <c r="A215" s="91" t="str">
        <f>IF(B215="","",MAX($A$8:A214)+1)</f>
        <v/>
      </c>
      <c r="B215" s="76"/>
      <c r="C215" s="1"/>
      <c r="D215" s="89"/>
      <c r="E215" s="310" t="str">
        <f t="shared" si="40"/>
        <v/>
      </c>
      <c r="F215" s="310" t="str">
        <f t="shared" si="41"/>
        <v/>
      </c>
      <c r="G215" s="27" t="str">
        <f t="shared" si="42"/>
        <v/>
      </c>
      <c r="H215" s="1"/>
      <c r="I215" s="1"/>
      <c r="J215" s="312" t="str">
        <f t="shared" si="43"/>
        <v/>
      </c>
      <c r="K215" s="88"/>
      <c r="L215" s="46" t="str">
        <f t="shared" si="44"/>
        <v/>
      </c>
      <c r="M215" s="3"/>
      <c r="N215" s="79" t="s">
        <v>274</v>
      </c>
      <c r="O215" s="46">
        <f t="shared" si="45"/>
        <v>0</v>
      </c>
      <c r="P215" s="79" t="s">
        <v>274</v>
      </c>
      <c r="Q215" s="46">
        <f t="shared" si="46"/>
        <v>0</v>
      </c>
      <c r="R215" s="47" t="str">
        <f t="shared" si="47"/>
        <v/>
      </c>
      <c r="S215" s="47" t="str">
        <f t="shared" si="48"/>
        <v/>
      </c>
      <c r="T215" s="47" t="str">
        <f t="shared" si="49"/>
        <v/>
      </c>
      <c r="U215" s="47" t="str">
        <f t="shared" si="50"/>
        <v/>
      </c>
      <c r="V215" s="288"/>
      <c r="W215" s="47" t="str">
        <f t="shared" si="51"/>
        <v/>
      </c>
      <c r="X215" s="283" t="str">
        <f t="shared" si="52"/>
        <v/>
      </c>
    </row>
    <row r="216" spans="1:24" ht="31.9" customHeight="1" x14ac:dyDescent="0.25">
      <c r="A216" s="91" t="str">
        <f>IF(B216="","",MAX($A$8:A215)+1)</f>
        <v/>
      </c>
      <c r="B216" s="76"/>
      <c r="C216" s="1"/>
      <c r="D216" s="89"/>
      <c r="E216" s="310" t="str">
        <f t="shared" si="40"/>
        <v/>
      </c>
      <c r="F216" s="310" t="str">
        <f t="shared" si="41"/>
        <v/>
      </c>
      <c r="G216" s="27" t="str">
        <f t="shared" si="42"/>
        <v/>
      </c>
      <c r="H216" s="1"/>
      <c r="I216" s="1"/>
      <c r="J216" s="312" t="str">
        <f t="shared" si="43"/>
        <v/>
      </c>
      <c r="K216" s="88"/>
      <c r="L216" s="46" t="str">
        <f t="shared" si="44"/>
        <v/>
      </c>
      <c r="M216" s="3"/>
      <c r="N216" s="79" t="s">
        <v>274</v>
      </c>
      <c r="O216" s="46">
        <f t="shared" si="45"/>
        <v>0</v>
      </c>
      <c r="P216" s="79" t="s">
        <v>274</v>
      </c>
      <c r="Q216" s="46">
        <f t="shared" si="46"/>
        <v>0</v>
      </c>
      <c r="R216" s="47" t="str">
        <f t="shared" si="47"/>
        <v/>
      </c>
      <c r="S216" s="47" t="str">
        <f t="shared" si="48"/>
        <v/>
      </c>
      <c r="T216" s="47" t="str">
        <f t="shared" si="49"/>
        <v/>
      </c>
      <c r="U216" s="47" t="str">
        <f t="shared" si="50"/>
        <v/>
      </c>
      <c r="V216" s="288"/>
      <c r="W216" s="47" t="str">
        <f t="shared" si="51"/>
        <v/>
      </c>
      <c r="X216" s="283" t="str">
        <f t="shared" si="52"/>
        <v/>
      </c>
    </row>
    <row r="217" spans="1:24" ht="31.9" customHeight="1" x14ac:dyDescent="0.25">
      <c r="A217" s="91" t="str">
        <f>IF(B217="","",MAX($A$8:A216)+1)</f>
        <v/>
      </c>
      <c r="B217" s="76"/>
      <c r="C217" s="1"/>
      <c r="D217" s="89"/>
      <c r="E217" s="310" t="str">
        <f t="shared" si="40"/>
        <v/>
      </c>
      <c r="F217" s="310" t="str">
        <f t="shared" si="41"/>
        <v/>
      </c>
      <c r="G217" s="27" t="str">
        <f t="shared" si="42"/>
        <v/>
      </c>
      <c r="H217" s="1"/>
      <c r="I217" s="1"/>
      <c r="J217" s="312" t="str">
        <f t="shared" si="43"/>
        <v/>
      </c>
      <c r="K217" s="88"/>
      <c r="L217" s="46" t="str">
        <f t="shared" si="44"/>
        <v/>
      </c>
      <c r="M217" s="3"/>
      <c r="N217" s="79" t="s">
        <v>274</v>
      </c>
      <c r="O217" s="46">
        <f t="shared" si="45"/>
        <v>0</v>
      </c>
      <c r="P217" s="79" t="s">
        <v>274</v>
      </c>
      <c r="Q217" s="46">
        <f t="shared" si="46"/>
        <v>0</v>
      </c>
      <c r="R217" s="47" t="str">
        <f t="shared" si="47"/>
        <v/>
      </c>
      <c r="S217" s="47" t="str">
        <f t="shared" si="48"/>
        <v/>
      </c>
      <c r="T217" s="47" t="str">
        <f t="shared" si="49"/>
        <v/>
      </c>
      <c r="U217" s="47" t="str">
        <f t="shared" si="50"/>
        <v/>
      </c>
      <c r="V217" s="288"/>
      <c r="W217" s="47" t="str">
        <f t="shared" si="51"/>
        <v/>
      </c>
      <c r="X217" s="283" t="str">
        <f t="shared" si="52"/>
        <v/>
      </c>
    </row>
    <row r="218" spans="1:24" ht="31.9" customHeight="1" x14ac:dyDescent="0.25">
      <c r="A218" s="91" t="str">
        <f>IF(B218="","",MAX($A$8:A217)+1)</f>
        <v/>
      </c>
      <c r="B218" s="76"/>
      <c r="C218" s="1"/>
      <c r="D218" s="89"/>
      <c r="E218" s="310" t="str">
        <f t="shared" si="40"/>
        <v/>
      </c>
      <c r="F218" s="310" t="str">
        <f t="shared" si="41"/>
        <v/>
      </c>
      <c r="G218" s="27" t="str">
        <f t="shared" si="42"/>
        <v/>
      </c>
      <c r="H218" s="1"/>
      <c r="I218" s="1"/>
      <c r="J218" s="312" t="str">
        <f t="shared" si="43"/>
        <v/>
      </c>
      <c r="K218" s="88"/>
      <c r="L218" s="46" t="str">
        <f t="shared" si="44"/>
        <v/>
      </c>
      <c r="M218" s="3"/>
      <c r="N218" s="79" t="s">
        <v>274</v>
      </c>
      <c r="O218" s="46">
        <f t="shared" si="45"/>
        <v>0</v>
      </c>
      <c r="P218" s="79" t="s">
        <v>274</v>
      </c>
      <c r="Q218" s="46">
        <f t="shared" si="46"/>
        <v>0</v>
      </c>
      <c r="R218" s="47" t="str">
        <f t="shared" si="47"/>
        <v/>
      </c>
      <c r="S218" s="47" t="str">
        <f t="shared" si="48"/>
        <v/>
      </c>
      <c r="T218" s="47" t="str">
        <f t="shared" si="49"/>
        <v/>
      </c>
      <c r="U218" s="47" t="str">
        <f t="shared" si="50"/>
        <v/>
      </c>
      <c r="V218" s="288"/>
      <c r="W218" s="47" t="str">
        <f t="shared" si="51"/>
        <v/>
      </c>
      <c r="X218" s="283" t="str">
        <f t="shared" si="52"/>
        <v/>
      </c>
    </row>
    <row r="219" spans="1:24" ht="31.9" customHeight="1" x14ac:dyDescent="0.25">
      <c r="A219" s="91" t="str">
        <f>IF(B219="","",MAX($A$8:A218)+1)</f>
        <v/>
      </c>
      <c r="B219" s="76"/>
      <c r="C219" s="1"/>
      <c r="D219" s="89"/>
      <c r="E219" s="310" t="str">
        <f t="shared" si="40"/>
        <v/>
      </c>
      <c r="F219" s="310" t="str">
        <f t="shared" si="41"/>
        <v/>
      </c>
      <c r="G219" s="27" t="str">
        <f t="shared" si="42"/>
        <v/>
      </c>
      <c r="H219" s="1"/>
      <c r="I219" s="1"/>
      <c r="J219" s="312" t="str">
        <f t="shared" si="43"/>
        <v/>
      </c>
      <c r="K219" s="88"/>
      <c r="L219" s="46" t="str">
        <f t="shared" si="44"/>
        <v/>
      </c>
      <c r="M219" s="3"/>
      <c r="N219" s="79" t="s">
        <v>274</v>
      </c>
      <c r="O219" s="46">
        <f t="shared" si="45"/>
        <v>0</v>
      </c>
      <c r="P219" s="79" t="s">
        <v>274</v>
      </c>
      <c r="Q219" s="46">
        <f t="shared" si="46"/>
        <v>0</v>
      </c>
      <c r="R219" s="47" t="str">
        <f t="shared" si="47"/>
        <v/>
      </c>
      <c r="S219" s="47" t="str">
        <f t="shared" si="48"/>
        <v/>
      </c>
      <c r="T219" s="47" t="str">
        <f t="shared" si="49"/>
        <v/>
      </c>
      <c r="U219" s="47" t="str">
        <f t="shared" si="50"/>
        <v/>
      </c>
      <c r="V219" s="288"/>
      <c r="W219" s="47" t="str">
        <f t="shared" si="51"/>
        <v/>
      </c>
      <c r="X219" s="283" t="str">
        <f t="shared" si="52"/>
        <v/>
      </c>
    </row>
    <row r="220" spans="1:24" ht="31.9" customHeight="1" x14ac:dyDescent="0.25">
      <c r="A220" s="91" t="str">
        <f>IF(B220="","",MAX($A$8:A219)+1)</f>
        <v/>
      </c>
      <c r="B220" s="76"/>
      <c r="C220" s="1"/>
      <c r="D220" s="89"/>
      <c r="E220" s="310" t="str">
        <f t="shared" si="40"/>
        <v/>
      </c>
      <c r="F220" s="310" t="str">
        <f t="shared" si="41"/>
        <v/>
      </c>
      <c r="G220" s="27" t="str">
        <f t="shared" si="42"/>
        <v/>
      </c>
      <c r="H220" s="1"/>
      <c r="I220" s="1"/>
      <c r="J220" s="312" t="str">
        <f t="shared" si="43"/>
        <v/>
      </c>
      <c r="K220" s="88"/>
      <c r="L220" s="46" t="str">
        <f t="shared" si="44"/>
        <v/>
      </c>
      <c r="M220" s="3"/>
      <c r="N220" s="79" t="s">
        <v>274</v>
      </c>
      <c r="O220" s="46">
        <f t="shared" si="45"/>
        <v>0</v>
      </c>
      <c r="P220" s="79" t="s">
        <v>274</v>
      </c>
      <c r="Q220" s="46">
        <f t="shared" si="46"/>
        <v>0</v>
      </c>
      <c r="R220" s="47" t="str">
        <f t="shared" si="47"/>
        <v/>
      </c>
      <c r="S220" s="47" t="str">
        <f t="shared" si="48"/>
        <v/>
      </c>
      <c r="T220" s="47" t="str">
        <f t="shared" si="49"/>
        <v/>
      </c>
      <c r="U220" s="47" t="str">
        <f t="shared" si="50"/>
        <v/>
      </c>
      <c r="V220" s="288"/>
      <c r="W220" s="47" t="str">
        <f t="shared" si="51"/>
        <v/>
      </c>
      <c r="X220" s="283" t="str">
        <f t="shared" si="52"/>
        <v/>
      </c>
    </row>
    <row r="221" spans="1:24" ht="31.9" customHeight="1" x14ac:dyDescent="0.25">
      <c r="A221" s="91" t="str">
        <f>IF(B221="","",MAX($A$8:A220)+1)</f>
        <v/>
      </c>
      <c r="B221" s="76"/>
      <c r="C221" s="1"/>
      <c r="D221" s="89"/>
      <c r="E221" s="310" t="str">
        <f t="shared" si="40"/>
        <v/>
      </c>
      <c r="F221" s="310" t="str">
        <f t="shared" si="41"/>
        <v/>
      </c>
      <c r="G221" s="27" t="str">
        <f t="shared" si="42"/>
        <v/>
      </c>
      <c r="H221" s="1"/>
      <c r="I221" s="1"/>
      <c r="J221" s="312" t="str">
        <f t="shared" si="43"/>
        <v/>
      </c>
      <c r="K221" s="88"/>
      <c r="L221" s="46" t="str">
        <f t="shared" si="44"/>
        <v/>
      </c>
      <c r="M221" s="3"/>
      <c r="N221" s="79" t="s">
        <v>274</v>
      </c>
      <c r="O221" s="46">
        <f t="shared" si="45"/>
        <v>0</v>
      </c>
      <c r="P221" s="79" t="s">
        <v>274</v>
      </c>
      <c r="Q221" s="46">
        <f t="shared" si="46"/>
        <v>0</v>
      </c>
      <c r="R221" s="47" t="str">
        <f t="shared" si="47"/>
        <v/>
      </c>
      <c r="S221" s="47" t="str">
        <f t="shared" si="48"/>
        <v/>
      </c>
      <c r="T221" s="47" t="str">
        <f t="shared" si="49"/>
        <v/>
      </c>
      <c r="U221" s="47" t="str">
        <f t="shared" si="50"/>
        <v/>
      </c>
      <c r="V221" s="288"/>
      <c r="W221" s="47" t="str">
        <f t="shared" si="51"/>
        <v/>
      </c>
      <c r="X221" s="283" t="str">
        <f t="shared" si="52"/>
        <v/>
      </c>
    </row>
    <row r="222" spans="1:24" ht="31.9" customHeight="1" x14ac:dyDescent="0.25">
      <c r="A222" s="91" t="str">
        <f>IF(B222="","",MAX($A$8:A221)+1)</f>
        <v/>
      </c>
      <c r="B222" s="76"/>
      <c r="C222" s="1"/>
      <c r="D222" s="89"/>
      <c r="E222" s="310" t="str">
        <f t="shared" si="40"/>
        <v/>
      </c>
      <c r="F222" s="310" t="str">
        <f t="shared" si="41"/>
        <v/>
      </c>
      <c r="G222" s="27" t="str">
        <f t="shared" si="42"/>
        <v/>
      </c>
      <c r="H222" s="1"/>
      <c r="I222" s="1"/>
      <c r="J222" s="312" t="str">
        <f t="shared" si="43"/>
        <v/>
      </c>
      <c r="K222" s="88"/>
      <c r="L222" s="46" t="str">
        <f t="shared" si="44"/>
        <v/>
      </c>
      <c r="M222" s="3"/>
      <c r="N222" s="79" t="s">
        <v>274</v>
      </c>
      <c r="O222" s="46">
        <f t="shared" si="45"/>
        <v>0</v>
      </c>
      <c r="P222" s="79" t="s">
        <v>274</v>
      </c>
      <c r="Q222" s="46">
        <f t="shared" si="46"/>
        <v>0</v>
      </c>
      <c r="R222" s="47" t="str">
        <f t="shared" si="47"/>
        <v/>
      </c>
      <c r="S222" s="47" t="str">
        <f t="shared" si="48"/>
        <v/>
      </c>
      <c r="T222" s="47" t="str">
        <f t="shared" si="49"/>
        <v/>
      </c>
      <c r="U222" s="47" t="str">
        <f t="shared" si="50"/>
        <v/>
      </c>
      <c r="V222" s="288"/>
      <c r="W222" s="47" t="str">
        <f t="shared" si="51"/>
        <v/>
      </c>
      <c r="X222" s="283" t="str">
        <f t="shared" si="52"/>
        <v/>
      </c>
    </row>
    <row r="223" spans="1:24" ht="31.9" customHeight="1" x14ac:dyDescent="0.25">
      <c r="A223" s="91" t="str">
        <f>IF(B223="","",MAX($A$8:A222)+1)</f>
        <v/>
      </c>
      <c r="B223" s="76"/>
      <c r="C223" s="1"/>
      <c r="D223" s="89"/>
      <c r="E223" s="310" t="str">
        <f t="shared" si="40"/>
        <v/>
      </c>
      <c r="F223" s="310" t="str">
        <f t="shared" si="41"/>
        <v/>
      </c>
      <c r="G223" s="27" t="str">
        <f t="shared" si="42"/>
        <v/>
      </c>
      <c r="H223" s="1"/>
      <c r="I223" s="1"/>
      <c r="J223" s="312" t="str">
        <f t="shared" si="43"/>
        <v/>
      </c>
      <c r="K223" s="88"/>
      <c r="L223" s="46" t="str">
        <f t="shared" si="44"/>
        <v/>
      </c>
      <c r="M223" s="3"/>
      <c r="N223" s="79" t="s">
        <v>274</v>
      </c>
      <c r="O223" s="46">
        <f t="shared" si="45"/>
        <v>0</v>
      </c>
      <c r="P223" s="79" t="s">
        <v>274</v>
      </c>
      <c r="Q223" s="46">
        <f t="shared" si="46"/>
        <v>0</v>
      </c>
      <c r="R223" s="47" t="str">
        <f t="shared" si="47"/>
        <v/>
      </c>
      <c r="S223" s="47" t="str">
        <f t="shared" si="48"/>
        <v/>
      </c>
      <c r="T223" s="47" t="str">
        <f t="shared" si="49"/>
        <v/>
      </c>
      <c r="U223" s="47" t="str">
        <f t="shared" si="50"/>
        <v/>
      </c>
      <c r="V223" s="288"/>
      <c r="W223" s="47" t="str">
        <f t="shared" si="51"/>
        <v/>
      </c>
      <c r="X223" s="283" t="str">
        <f t="shared" si="52"/>
        <v/>
      </c>
    </row>
    <row r="224" spans="1:24" ht="31.9" customHeight="1" x14ac:dyDescent="0.25">
      <c r="A224" s="91" t="str">
        <f>IF(B224="","",MAX($A$8:A223)+1)</f>
        <v/>
      </c>
      <c r="B224" s="76"/>
      <c r="C224" s="1"/>
      <c r="D224" s="89"/>
      <c r="E224" s="310" t="str">
        <f t="shared" si="40"/>
        <v/>
      </c>
      <c r="F224" s="310" t="str">
        <f t="shared" si="41"/>
        <v/>
      </c>
      <c r="G224" s="27" t="str">
        <f t="shared" si="42"/>
        <v/>
      </c>
      <c r="H224" s="1"/>
      <c r="I224" s="1"/>
      <c r="J224" s="312" t="str">
        <f t="shared" si="43"/>
        <v/>
      </c>
      <c r="K224" s="88"/>
      <c r="L224" s="46" t="str">
        <f t="shared" si="44"/>
        <v/>
      </c>
      <c r="M224" s="3"/>
      <c r="N224" s="79" t="s">
        <v>274</v>
      </c>
      <c r="O224" s="46">
        <f t="shared" si="45"/>
        <v>0</v>
      </c>
      <c r="P224" s="79" t="s">
        <v>274</v>
      </c>
      <c r="Q224" s="46">
        <f t="shared" si="46"/>
        <v>0</v>
      </c>
      <c r="R224" s="47" t="str">
        <f t="shared" si="47"/>
        <v/>
      </c>
      <c r="S224" s="47" t="str">
        <f t="shared" si="48"/>
        <v/>
      </c>
      <c r="T224" s="47" t="str">
        <f t="shared" si="49"/>
        <v/>
      </c>
      <c r="U224" s="47" t="str">
        <f t="shared" si="50"/>
        <v/>
      </c>
      <c r="V224" s="288"/>
      <c r="W224" s="47" t="str">
        <f t="shared" si="51"/>
        <v/>
      </c>
      <c r="X224" s="283" t="str">
        <f t="shared" si="52"/>
        <v/>
      </c>
    </row>
    <row r="225" spans="1:24" ht="31.9" customHeight="1" x14ac:dyDescent="0.25">
      <c r="A225" s="91" t="str">
        <f>IF(B225="","",MAX($A$8:A224)+1)</f>
        <v/>
      </c>
      <c r="B225" s="76"/>
      <c r="C225" s="1"/>
      <c r="D225" s="89"/>
      <c r="E225" s="310" t="str">
        <f t="shared" si="40"/>
        <v/>
      </c>
      <c r="F225" s="310" t="str">
        <f t="shared" si="41"/>
        <v/>
      </c>
      <c r="G225" s="27" t="str">
        <f t="shared" si="42"/>
        <v/>
      </c>
      <c r="H225" s="1"/>
      <c r="I225" s="1"/>
      <c r="J225" s="312" t="str">
        <f t="shared" si="43"/>
        <v/>
      </c>
      <c r="K225" s="88"/>
      <c r="L225" s="46" t="str">
        <f t="shared" si="44"/>
        <v/>
      </c>
      <c r="M225" s="3"/>
      <c r="N225" s="79" t="s">
        <v>274</v>
      </c>
      <c r="O225" s="46">
        <f t="shared" si="45"/>
        <v>0</v>
      </c>
      <c r="P225" s="79" t="s">
        <v>274</v>
      </c>
      <c r="Q225" s="46">
        <f t="shared" si="46"/>
        <v>0</v>
      </c>
      <c r="R225" s="47" t="str">
        <f t="shared" si="47"/>
        <v/>
      </c>
      <c r="S225" s="47" t="str">
        <f t="shared" si="48"/>
        <v/>
      </c>
      <c r="T225" s="47" t="str">
        <f t="shared" si="49"/>
        <v/>
      </c>
      <c r="U225" s="47" t="str">
        <f t="shared" si="50"/>
        <v/>
      </c>
      <c r="V225" s="288"/>
      <c r="W225" s="47" t="str">
        <f t="shared" si="51"/>
        <v/>
      </c>
      <c r="X225" s="283" t="str">
        <f t="shared" si="52"/>
        <v/>
      </c>
    </row>
    <row r="226" spans="1:24" ht="31.9" customHeight="1" x14ac:dyDescent="0.25">
      <c r="A226" s="91" t="str">
        <f>IF(B226="","",MAX($A$8:A225)+1)</f>
        <v/>
      </c>
      <c r="B226" s="76"/>
      <c r="C226" s="1"/>
      <c r="D226" s="89"/>
      <c r="E226" s="310" t="str">
        <f t="shared" si="40"/>
        <v/>
      </c>
      <c r="F226" s="310" t="str">
        <f t="shared" si="41"/>
        <v/>
      </c>
      <c r="G226" s="27" t="str">
        <f t="shared" si="42"/>
        <v/>
      </c>
      <c r="H226" s="1"/>
      <c r="I226" s="1"/>
      <c r="J226" s="312" t="str">
        <f t="shared" si="43"/>
        <v/>
      </c>
      <c r="K226" s="88"/>
      <c r="L226" s="46" t="str">
        <f t="shared" si="44"/>
        <v/>
      </c>
      <c r="M226" s="3"/>
      <c r="N226" s="79" t="s">
        <v>274</v>
      </c>
      <c r="O226" s="46">
        <f t="shared" si="45"/>
        <v>0</v>
      </c>
      <c r="P226" s="79" t="s">
        <v>274</v>
      </c>
      <c r="Q226" s="46">
        <f t="shared" si="46"/>
        <v>0</v>
      </c>
      <c r="R226" s="47" t="str">
        <f t="shared" si="47"/>
        <v/>
      </c>
      <c r="S226" s="47" t="str">
        <f t="shared" si="48"/>
        <v/>
      </c>
      <c r="T226" s="47" t="str">
        <f t="shared" si="49"/>
        <v/>
      </c>
      <c r="U226" s="47" t="str">
        <f t="shared" si="50"/>
        <v/>
      </c>
      <c r="V226" s="288"/>
      <c r="W226" s="47" t="str">
        <f t="shared" si="51"/>
        <v/>
      </c>
      <c r="X226" s="283" t="str">
        <f t="shared" si="52"/>
        <v/>
      </c>
    </row>
    <row r="227" spans="1:24" ht="31.9" customHeight="1" x14ac:dyDescent="0.25">
      <c r="A227" s="91" t="str">
        <f>IF(B227="","",MAX($A$8:A226)+1)</f>
        <v/>
      </c>
      <c r="B227" s="76"/>
      <c r="C227" s="1"/>
      <c r="D227" s="89"/>
      <c r="E227" s="310" t="str">
        <f t="shared" si="40"/>
        <v/>
      </c>
      <c r="F227" s="310" t="str">
        <f t="shared" si="41"/>
        <v/>
      </c>
      <c r="G227" s="27" t="str">
        <f t="shared" si="42"/>
        <v/>
      </c>
      <c r="H227" s="1"/>
      <c r="I227" s="1"/>
      <c r="J227" s="312" t="str">
        <f t="shared" si="43"/>
        <v/>
      </c>
      <c r="K227" s="88"/>
      <c r="L227" s="46" t="str">
        <f t="shared" si="44"/>
        <v/>
      </c>
      <c r="M227" s="3"/>
      <c r="N227" s="79" t="s">
        <v>274</v>
      </c>
      <c r="O227" s="46">
        <f t="shared" si="45"/>
        <v>0</v>
      </c>
      <c r="P227" s="79" t="s">
        <v>274</v>
      </c>
      <c r="Q227" s="46">
        <f t="shared" si="46"/>
        <v>0</v>
      </c>
      <c r="R227" s="47" t="str">
        <f t="shared" si="47"/>
        <v/>
      </c>
      <c r="S227" s="47" t="str">
        <f t="shared" si="48"/>
        <v/>
      </c>
      <c r="T227" s="47" t="str">
        <f t="shared" si="49"/>
        <v/>
      </c>
      <c r="U227" s="47" t="str">
        <f t="shared" si="50"/>
        <v/>
      </c>
      <c r="V227" s="288"/>
      <c r="W227" s="47" t="str">
        <f t="shared" si="51"/>
        <v/>
      </c>
      <c r="X227" s="283" t="str">
        <f t="shared" si="52"/>
        <v/>
      </c>
    </row>
    <row r="228" spans="1:24" ht="31.9" customHeight="1" x14ac:dyDescent="0.25">
      <c r="A228" s="91" t="str">
        <f>IF(B228="","",MAX($A$8:A227)+1)</f>
        <v/>
      </c>
      <c r="B228" s="76"/>
      <c r="C228" s="1"/>
      <c r="D228" s="89"/>
      <c r="E228" s="310" t="str">
        <f t="shared" si="40"/>
        <v/>
      </c>
      <c r="F228" s="310" t="str">
        <f t="shared" si="41"/>
        <v/>
      </c>
      <c r="G228" s="27" t="str">
        <f t="shared" si="42"/>
        <v/>
      </c>
      <c r="H228" s="1"/>
      <c r="I228" s="1"/>
      <c r="J228" s="312" t="str">
        <f t="shared" si="43"/>
        <v/>
      </c>
      <c r="K228" s="88"/>
      <c r="L228" s="46" t="str">
        <f t="shared" si="44"/>
        <v/>
      </c>
      <c r="M228" s="3"/>
      <c r="N228" s="79" t="s">
        <v>274</v>
      </c>
      <c r="O228" s="46">
        <f t="shared" si="45"/>
        <v>0</v>
      </c>
      <c r="P228" s="79" t="s">
        <v>274</v>
      </c>
      <c r="Q228" s="46">
        <f t="shared" si="46"/>
        <v>0</v>
      </c>
      <c r="R228" s="47" t="str">
        <f t="shared" si="47"/>
        <v/>
      </c>
      <c r="S228" s="47" t="str">
        <f t="shared" si="48"/>
        <v/>
      </c>
      <c r="T228" s="47" t="str">
        <f t="shared" si="49"/>
        <v/>
      </c>
      <c r="U228" s="47" t="str">
        <f t="shared" si="50"/>
        <v/>
      </c>
      <c r="V228" s="288"/>
      <c r="W228" s="47" t="str">
        <f t="shared" si="51"/>
        <v/>
      </c>
      <c r="X228" s="283" t="str">
        <f t="shared" si="52"/>
        <v/>
      </c>
    </row>
    <row r="229" spans="1:24" ht="31.9" customHeight="1" x14ac:dyDescent="0.25">
      <c r="A229" s="91" t="str">
        <f>IF(B229="","",MAX($A$8:A228)+1)</f>
        <v/>
      </c>
      <c r="B229" s="76"/>
      <c r="C229" s="1"/>
      <c r="D229" s="89"/>
      <c r="E229" s="310" t="str">
        <f t="shared" si="40"/>
        <v/>
      </c>
      <c r="F229" s="310" t="str">
        <f t="shared" si="41"/>
        <v/>
      </c>
      <c r="G229" s="27" t="str">
        <f t="shared" si="42"/>
        <v/>
      </c>
      <c r="H229" s="1"/>
      <c r="I229" s="1"/>
      <c r="J229" s="312" t="str">
        <f t="shared" si="43"/>
        <v/>
      </c>
      <c r="K229" s="88"/>
      <c r="L229" s="46" t="str">
        <f t="shared" si="44"/>
        <v/>
      </c>
      <c r="M229" s="3"/>
      <c r="N229" s="79" t="s">
        <v>274</v>
      </c>
      <c r="O229" s="46">
        <f t="shared" si="45"/>
        <v>0</v>
      </c>
      <c r="P229" s="79" t="s">
        <v>274</v>
      </c>
      <c r="Q229" s="46">
        <f t="shared" si="46"/>
        <v>0</v>
      </c>
      <c r="R229" s="47" t="str">
        <f t="shared" si="47"/>
        <v/>
      </c>
      <c r="S229" s="47" t="str">
        <f t="shared" si="48"/>
        <v/>
      </c>
      <c r="T229" s="47" t="str">
        <f t="shared" si="49"/>
        <v/>
      </c>
      <c r="U229" s="47" t="str">
        <f t="shared" si="50"/>
        <v/>
      </c>
      <c r="V229" s="288"/>
      <c r="W229" s="47" t="str">
        <f t="shared" si="51"/>
        <v/>
      </c>
      <c r="X229" s="283" t="str">
        <f t="shared" si="52"/>
        <v/>
      </c>
    </row>
    <row r="230" spans="1:24" ht="31.9" customHeight="1" x14ac:dyDescent="0.25">
      <c r="A230" s="91" t="str">
        <f>IF(B230="","",MAX($A$8:A229)+1)</f>
        <v/>
      </c>
      <c r="B230" s="76"/>
      <c r="C230" s="1"/>
      <c r="D230" s="89"/>
      <c r="E230" s="310" t="str">
        <f t="shared" si="40"/>
        <v/>
      </c>
      <c r="F230" s="310" t="str">
        <f t="shared" si="41"/>
        <v/>
      </c>
      <c r="G230" s="27" t="str">
        <f t="shared" si="42"/>
        <v/>
      </c>
      <c r="H230" s="1"/>
      <c r="I230" s="1"/>
      <c r="J230" s="312" t="str">
        <f t="shared" si="43"/>
        <v/>
      </c>
      <c r="K230" s="88"/>
      <c r="L230" s="46" t="str">
        <f t="shared" si="44"/>
        <v/>
      </c>
      <c r="M230" s="3"/>
      <c r="N230" s="79" t="s">
        <v>274</v>
      </c>
      <c r="O230" s="46">
        <f t="shared" si="45"/>
        <v>0</v>
      </c>
      <c r="P230" s="79" t="s">
        <v>274</v>
      </c>
      <c r="Q230" s="46">
        <f t="shared" si="46"/>
        <v>0</v>
      </c>
      <c r="R230" s="47" t="str">
        <f t="shared" si="47"/>
        <v/>
      </c>
      <c r="S230" s="47" t="str">
        <f t="shared" si="48"/>
        <v/>
      </c>
      <c r="T230" s="47" t="str">
        <f t="shared" si="49"/>
        <v/>
      </c>
      <c r="U230" s="47" t="str">
        <f t="shared" si="50"/>
        <v/>
      </c>
      <c r="V230" s="288"/>
      <c r="W230" s="47" t="str">
        <f t="shared" si="51"/>
        <v/>
      </c>
      <c r="X230" s="283" t="str">
        <f t="shared" si="52"/>
        <v/>
      </c>
    </row>
    <row r="231" spans="1:24" ht="31.9" customHeight="1" x14ac:dyDescent="0.25">
      <c r="A231" s="91" t="str">
        <f>IF(B231="","",MAX($A$8:A230)+1)</f>
        <v/>
      </c>
      <c r="B231" s="76"/>
      <c r="C231" s="1"/>
      <c r="D231" s="89"/>
      <c r="E231" s="310" t="str">
        <f t="shared" si="40"/>
        <v/>
      </c>
      <c r="F231" s="310" t="str">
        <f t="shared" si="41"/>
        <v/>
      </c>
      <c r="G231" s="27" t="str">
        <f t="shared" si="42"/>
        <v/>
      </c>
      <c r="H231" s="1"/>
      <c r="I231" s="1"/>
      <c r="J231" s="312" t="str">
        <f t="shared" si="43"/>
        <v/>
      </c>
      <c r="K231" s="88"/>
      <c r="L231" s="46" t="str">
        <f t="shared" si="44"/>
        <v/>
      </c>
      <c r="M231" s="3"/>
      <c r="N231" s="79" t="s">
        <v>274</v>
      </c>
      <c r="O231" s="46">
        <f t="shared" si="45"/>
        <v>0</v>
      </c>
      <c r="P231" s="79" t="s">
        <v>274</v>
      </c>
      <c r="Q231" s="46">
        <f t="shared" si="46"/>
        <v>0</v>
      </c>
      <c r="R231" s="47" t="str">
        <f t="shared" si="47"/>
        <v/>
      </c>
      <c r="S231" s="47" t="str">
        <f t="shared" si="48"/>
        <v/>
      </c>
      <c r="T231" s="47" t="str">
        <f t="shared" si="49"/>
        <v/>
      </c>
      <c r="U231" s="47" t="str">
        <f t="shared" si="50"/>
        <v/>
      </c>
      <c r="V231" s="288"/>
      <c r="W231" s="47" t="str">
        <f t="shared" si="51"/>
        <v/>
      </c>
      <c r="X231" s="283" t="str">
        <f t="shared" si="52"/>
        <v/>
      </c>
    </row>
    <row r="232" spans="1:24" ht="31.9" customHeight="1" x14ac:dyDescent="0.25">
      <c r="A232" s="91" t="str">
        <f>IF(B232="","",MAX($A$8:A231)+1)</f>
        <v/>
      </c>
      <c r="B232" s="76"/>
      <c r="C232" s="1"/>
      <c r="D232" s="89"/>
      <c r="E232" s="310" t="str">
        <f t="shared" si="40"/>
        <v/>
      </c>
      <c r="F232" s="310" t="str">
        <f t="shared" si="41"/>
        <v/>
      </c>
      <c r="G232" s="27" t="str">
        <f t="shared" si="42"/>
        <v/>
      </c>
      <c r="H232" s="1"/>
      <c r="I232" s="1"/>
      <c r="J232" s="312" t="str">
        <f t="shared" si="43"/>
        <v/>
      </c>
      <c r="K232" s="88"/>
      <c r="L232" s="46" t="str">
        <f t="shared" si="44"/>
        <v/>
      </c>
      <c r="M232" s="3"/>
      <c r="N232" s="79" t="s">
        <v>274</v>
      </c>
      <c r="O232" s="46">
        <f t="shared" si="45"/>
        <v>0</v>
      </c>
      <c r="P232" s="79" t="s">
        <v>274</v>
      </c>
      <c r="Q232" s="46">
        <f t="shared" si="46"/>
        <v>0</v>
      </c>
      <c r="R232" s="47" t="str">
        <f t="shared" si="47"/>
        <v/>
      </c>
      <c r="S232" s="47" t="str">
        <f t="shared" si="48"/>
        <v/>
      </c>
      <c r="T232" s="47" t="str">
        <f t="shared" si="49"/>
        <v/>
      </c>
      <c r="U232" s="47" t="str">
        <f t="shared" si="50"/>
        <v/>
      </c>
      <c r="V232" s="288"/>
      <c r="W232" s="47" t="str">
        <f t="shared" si="51"/>
        <v/>
      </c>
      <c r="X232" s="283" t="str">
        <f t="shared" si="52"/>
        <v/>
      </c>
    </row>
    <row r="233" spans="1:24" ht="31.9" customHeight="1" x14ac:dyDescent="0.25">
      <c r="A233" s="91" t="str">
        <f>IF(B233="","",MAX($A$8:A232)+1)</f>
        <v/>
      </c>
      <c r="B233" s="76"/>
      <c r="C233" s="1"/>
      <c r="D233" s="89"/>
      <c r="E233" s="310" t="str">
        <f t="shared" si="40"/>
        <v/>
      </c>
      <c r="F233" s="310" t="str">
        <f t="shared" si="41"/>
        <v/>
      </c>
      <c r="G233" s="27" t="str">
        <f t="shared" si="42"/>
        <v/>
      </c>
      <c r="H233" s="1"/>
      <c r="I233" s="1"/>
      <c r="J233" s="312" t="str">
        <f t="shared" si="43"/>
        <v/>
      </c>
      <c r="K233" s="88"/>
      <c r="L233" s="46" t="str">
        <f t="shared" si="44"/>
        <v/>
      </c>
      <c r="M233" s="3"/>
      <c r="N233" s="79" t="s">
        <v>274</v>
      </c>
      <c r="O233" s="46">
        <f t="shared" si="45"/>
        <v>0</v>
      </c>
      <c r="P233" s="79" t="s">
        <v>274</v>
      </c>
      <c r="Q233" s="46">
        <f t="shared" si="46"/>
        <v>0</v>
      </c>
      <c r="R233" s="47" t="str">
        <f t="shared" si="47"/>
        <v/>
      </c>
      <c r="S233" s="47" t="str">
        <f t="shared" si="48"/>
        <v/>
      </c>
      <c r="T233" s="47" t="str">
        <f t="shared" si="49"/>
        <v/>
      </c>
      <c r="U233" s="47" t="str">
        <f t="shared" si="50"/>
        <v/>
      </c>
      <c r="V233" s="288"/>
      <c r="W233" s="47" t="str">
        <f t="shared" si="51"/>
        <v/>
      </c>
      <c r="X233" s="283" t="str">
        <f t="shared" si="52"/>
        <v/>
      </c>
    </row>
    <row r="234" spans="1:24" ht="31.9" customHeight="1" x14ac:dyDescent="0.25">
      <c r="A234" s="91" t="str">
        <f>IF(B234="","",MAX($A$8:A233)+1)</f>
        <v/>
      </c>
      <c r="B234" s="76"/>
      <c r="C234" s="1"/>
      <c r="D234" s="89"/>
      <c r="E234" s="310" t="str">
        <f t="shared" si="40"/>
        <v/>
      </c>
      <c r="F234" s="310" t="str">
        <f t="shared" si="41"/>
        <v/>
      </c>
      <c r="G234" s="27" t="str">
        <f t="shared" si="42"/>
        <v/>
      </c>
      <c r="H234" s="1"/>
      <c r="I234" s="1"/>
      <c r="J234" s="312" t="str">
        <f t="shared" si="43"/>
        <v/>
      </c>
      <c r="K234" s="88"/>
      <c r="L234" s="46" t="str">
        <f t="shared" si="44"/>
        <v/>
      </c>
      <c r="M234" s="3"/>
      <c r="N234" s="79" t="s">
        <v>274</v>
      </c>
      <c r="O234" s="46">
        <f t="shared" si="45"/>
        <v>0</v>
      </c>
      <c r="P234" s="79" t="s">
        <v>274</v>
      </c>
      <c r="Q234" s="46">
        <f t="shared" si="46"/>
        <v>0</v>
      </c>
      <c r="R234" s="47" t="str">
        <f t="shared" si="47"/>
        <v/>
      </c>
      <c r="S234" s="47" t="str">
        <f t="shared" si="48"/>
        <v/>
      </c>
      <c r="T234" s="47" t="str">
        <f t="shared" si="49"/>
        <v/>
      </c>
      <c r="U234" s="47" t="str">
        <f t="shared" si="50"/>
        <v/>
      </c>
      <c r="V234" s="288"/>
      <c r="W234" s="47" t="str">
        <f t="shared" si="51"/>
        <v/>
      </c>
      <c r="X234" s="283" t="str">
        <f t="shared" si="52"/>
        <v/>
      </c>
    </row>
    <row r="235" spans="1:24" ht="31.9" customHeight="1" x14ac:dyDescent="0.25">
      <c r="A235" s="91" t="str">
        <f>IF(B235="","",MAX($A$8:A234)+1)</f>
        <v/>
      </c>
      <c r="B235" s="76"/>
      <c r="C235" s="1"/>
      <c r="D235" s="89"/>
      <c r="E235" s="310" t="str">
        <f t="shared" si="40"/>
        <v/>
      </c>
      <c r="F235" s="310" t="str">
        <f t="shared" si="41"/>
        <v/>
      </c>
      <c r="G235" s="27" t="str">
        <f t="shared" si="42"/>
        <v/>
      </c>
      <c r="H235" s="1"/>
      <c r="I235" s="1"/>
      <c r="J235" s="312" t="str">
        <f t="shared" si="43"/>
        <v/>
      </c>
      <c r="K235" s="88"/>
      <c r="L235" s="46" t="str">
        <f t="shared" si="44"/>
        <v/>
      </c>
      <c r="M235" s="3"/>
      <c r="N235" s="79" t="s">
        <v>274</v>
      </c>
      <c r="O235" s="46">
        <f t="shared" si="45"/>
        <v>0</v>
      </c>
      <c r="P235" s="79" t="s">
        <v>274</v>
      </c>
      <c r="Q235" s="46">
        <f t="shared" si="46"/>
        <v>0</v>
      </c>
      <c r="R235" s="47" t="str">
        <f t="shared" si="47"/>
        <v/>
      </c>
      <c r="S235" s="47" t="str">
        <f t="shared" si="48"/>
        <v/>
      </c>
      <c r="T235" s="47" t="str">
        <f t="shared" si="49"/>
        <v/>
      </c>
      <c r="U235" s="47" t="str">
        <f t="shared" si="50"/>
        <v/>
      </c>
      <c r="V235" s="288"/>
      <c r="W235" s="47" t="str">
        <f t="shared" si="51"/>
        <v/>
      </c>
      <c r="X235" s="283" t="str">
        <f t="shared" si="52"/>
        <v/>
      </c>
    </row>
    <row r="236" spans="1:24" ht="31.9" customHeight="1" x14ac:dyDescent="0.25">
      <c r="A236" s="91" t="str">
        <f>IF(B236="","",MAX($A$8:A235)+1)</f>
        <v/>
      </c>
      <c r="B236" s="76"/>
      <c r="C236" s="1"/>
      <c r="D236" s="89"/>
      <c r="E236" s="310" t="str">
        <f t="shared" si="40"/>
        <v/>
      </c>
      <c r="F236" s="310" t="str">
        <f t="shared" si="41"/>
        <v/>
      </c>
      <c r="G236" s="27" t="str">
        <f t="shared" si="42"/>
        <v/>
      </c>
      <c r="H236" s="1"/>
      <c r="I236" s="1"/>
      <c r="J236" s="312" t="str">
        <f t="shared" si="43"/>
        <v/>
      </c>
      <c r="K236" s="88"/>
      <c r="L236" s="46" t="str">
        <f t="shared" si="44"/>
        <v/>
      </c>
      <c r="M236" s="3"/>
      <c r="N236" s="79" t="s">
        <v>274</v>
      </c>
      <c r="O236" s="46">
        <f t="shared" si="45"/>
        <v>0</v>
      </c>
      <c r="P236" s="79" t="s">
        <v>274</v>
      </c>
      <c r="Q236" s="46">
        <f t="shared" si="46"/>
        <v>0</v>
      </c>
      <c r="R236" s="47" t="str">
        <f t="shared" si="47"/>
        <v/>
      </c>
      <c r="S236" s="47" t="str">
        <f t="shared" si="48"/>
        <v/>
      </c>
      <c r="T236" s="47" t="str">
        <f t="shared" si="49"/>
        <v/>
      </c>
      <c r="U236" s="47" t="str">
        <f t="shared" si="50"/>
        <v/>
      </c>
      <c r="V236" s="288"/>
      <c r="W236" s="47" t="str">
        <f t="shared" si="51"/>
        <v/>
      </c>
      <c r="X236" s="283" t="str">
        <f t="shared" si="52"/>
        <v/>
      </c>
    </row>
    <row r="237" spans="1:24" ht="31.9" customHeight="1" x14ac:dyDescent="0.25">
      <c r="A237" s="91" t="str">
        <f>IF(B237="","",MAX($A$8:A236)+1)</f>
        <v/>
      </c>
      <c r="B237" s="76"/>
      <c r="C237" s="1"/>
      <c r="D237" s="89"/>
      <c r="E237" s="310" t="str">
        <f t="shared" si="40"/>
        <v/>
      </c>
      <c r="F237" s="310" t="str">
        <f t="shared" si="41"/>
        <v/>
      </c>
      <c r="G237" s="27" t="str">
        <f t="shared" si="42"/>
        <v/>
      </c>
      <c r="H237" s="1"/>
      <c r="I237" s="1"/>
      <c r="J237" s="312" t="str">
        <f t="shared" si="43"/>
        <v/>
      </c>
      <c r="K237" s="88"/>
      <c r="L237" s="46" t="str">
        <f t="shared" si="44"/>
        <v/>
      </c>
      <c r="M237" s="3"/>
      <c r="N237" s="79" t="s">
        <v>274</v>
      </c>
      <c r="O237" s="46">
        <f t="shared" si="45"/>
        <v>0</v>
      </c>
      <c r="P237" s="79" t="s">
        <v>274</v>
      </c>
      <c r="Q237" s="46">
        <f t="shared" si="46"/>
        <v>0</v>
      </c>
      <c r="R237" s="47" t="str">
        <f t="shared" si="47"/>
        <v/>
      </c>
      <c r="S237" s="47" t="str">
        <f t="shared" si="48"/>
        <v/>
      </c>
      <c r="T237" s="47" t="str">
        <f t="shared" si="49"/>
        <v/>
      </c>
      <c r="U237" s="47" t="str">
        <f t="shared" si="50"/>
        <v/>
      </c>
      <c r="V237" s="288"/>
      <c r="W237" s="47" t="str">
        <f t="shared" si="51"/>
        <v/>
      </c>
      <c r="X237" s="283" t="str">
        <f t="shared" si="52"/>
        <v/>
      </c>
    </row>
    <row r="238" spans="1:24" ht="31.9" customHeight="1" x14ac:dyDescent="0.25">
      <c r="A238" s="91" t="str">
        <f>IF(B238="","",MAX($A$8:A237)+1)</f>
        <v/>
      </c>
      <c r="B238" s="76"/>
      <c r="C238" s="1"/>
      <c r="D238" s="89"/>
      <c r="E238" s="310" t="str">
        <f t="shared" si="40"/>
        <v/>
      </c>
      <c r="F238" s="310" t="str">
        <f t="shared" si="41"/>
        <v/>
      </c>
      <c r="G238" s="27" t="str">
        <f t="shared" si="42"/>
        <v/>
      </c>
      <c r="H238" s="1"/>
      <c r="I238" s="1"/>
      <c r="J238" s="312" t="str">
        <f t="shared" si="43"/>
        <v/>
      </c>
      <c r="K238" s="88"/>
      <c r="L238" s="46" t="str">
        <f t="shared" si="44"/>
        <v/>
      </c>
      <c r="M238" s="3"/>
      <c r="N238" s="79" t="s">
        <v>274</v>
      </c>
      <c r="O238" s="46">
        <f t="shared" si="45"/>
        <v>0</v>
      </c>
      <c r="P238" s="79" t="s">
        <v>274</v>
      </c>
      <c r="Q238" s="46">
        <f t="shared" si="46"/>
        <v>0</v>
      </c>
      <c r="R238" s="47" t="str">
        <f t="shared" si="47"/>
        <v/>
      </c>
      <c r="S238" s="47" t="str">
        <f t="shared" si="48"/>
        <v/>
      </c>
      <c r="T238" s="47" t="str">
        <f t="shared" si="49"/>
        <v/>
      </c>
      <c r="U238" s="47" t="str">
        <f t="shared" si="50"/>
        <v/>
      </c>
      <c r="V238" s="288"/>
      <c r="W238" s="47" t="str">
        <f t="shared" si="51"/>
        <v/>
      </c>
      <c r="X238" s="283" t="str">
        <f t="shared" si="52"/>
        <v/>
      </c>
    </row>
    <row r="239" spans="1:24" ht="31.9" customHeight="1" x14ac:dyDescent="0.25">
      <c r="A239" s="91" t="str">
        <f>IF(B239="","",MAX($A$8:A238)+1)</f>
        <v/>
      </c>
      <c r="B239" s="76"/>
      <c r="C239" s="1"/>
      <c r="D239" s="89"/>
      <c r="E239" s="310" t="str">
        <f t="shared" si="40"/>
        <v/>
      </c>
      <c r="F239" s="310" t="str">
        <f t="shared" si="41"/>
        <v/>
      </c>
      <c r="G239" s="27" t="str">
        <f t="shared" si="42"/>
        <v/>
      </c>
      <c r="H239" s="1"/>
      <c r="I239" s="1"/>
      <c r="J239" s="312" t="str">
        <f t="shared" si="43"/>
        <v/>
      </c>
      <c r="K239" s="88"/>
      <c r="L239" s="46" t="str">
        <f t="shared" si="44"/>
        <v/>
      </c>
      <c r="M239" s="3"/>
      <c r="N239" s="79" t="s">
        <v>274</v>
      </c>
      <c r="O239" s="46">
        <f t="shared" si="45"/>
        <v>0</v>
      </c>
      <c r="P239" s="79" t="s">
        <v>274</v>
      </c>
      <c r="Q239" s="46">
        <f t="shared" si="46"/>
        <v>0</v>
      </c>
      <c r="R239" s="47" t="str">
        <f t="shared" si="47"/>
        <v/>
      </c>
      <c r="S239" s="47" t="str">
        <f t="shared" si="48"/>
        <v/>
      </c>
      <c r="T239" s="47" t="str">
        <f t="shared" si="49"/>
        <v/>
      </c>
      <c r="U239" s="47" t="str">
        <f t="shared" si="50"/>
        <v/>
      </c>
      <c r="V239" s="288"/>
      <c r="W239" s="47" t="str">
        <f t="shared" si="51"/>
        <v/>
      </c>
      <c r="X239" s="283" t="str">
        <f t="shared" si="52"/>
        <v/>
      </c>
    </row>
    <row r="240" spans="1:24" ht="31.9" customHeight="1" x14ac:dyDescent="0.25">
      <c r="A240" s="91" t="str">
        <f>IF(B240="","",MAX($A$8:A239)+1)</f>
        <v/>
      </c>
      <c r="B240" s="76"/>
      <c r="C240" s="1"/>
      <c r="D240" s="89"/>
      <c r="E240" s="310" t="str">
        <f t="shared" si="40"/>
        <v/>
      </c>
      <c r="F240" s="310" t="str">
        <f t="shared" si="41"/>
        <v/>
      </c>
      <c r="G240" s="27" t="str">
        <f t="shared" si="42"/>
        <v/>
      </c>
      <c r="H240" s="1"/>
      <c r="I240" s="1"/>
      <c r="J240" s="312" t="str">
        <f t="shared" si="43"/>
        <v/>
      </c>
      <c r="K240" s="88"/>
      <c r="L240" s="46" t="str">
        <f t="shared" si="44"/>
        <v/>
      </c>
      <c r="M240" s="3"/>
      <c r="N240" s="79" t="s">
        <v>274</v>
      </c>
      <c r="O240" s="46">
        <f t="shared" si="45"/>
        <v>0</v>
      </c>
      <c r="P240" s="79" t="s">
        <v>274</v>
      </c>
      <c r="Q240" s="46">
        <f t="shared" si="46"/>
        <v>0</v>
      </c>
      <c r="R240" s="47" t="str">
        <f t="shared" si="47"/>
        <v/>
      </c>
      <c r="S240" s="47" t="str">
        <f t="shared" si="48"/>
        <v/>
      </c>
      <c r="T240" s="47" t="str">
        <f t="shared" si="49"/>
        <v/>
      </c>
      <c r="U240" s="47" t="str">
        <f t="shared" si="50"/>
        <v/>
      </c>
      <c r="V240" s="288"/>
      <c r="W240" s="47" t="str">
        <f t="shared" si="51"/>
        <v/>
      </c>
      <c r="X240" s="283" t="str">
        <f t="shared" si="52"/>
        <v/>
      </c>
    </row>
    <row r="241" spans="1:24" ht="31.9" customHeight="1" x14ac:dyDescent="0.25">
      <c r="A241" s="91" t="str">
        <f>IF(B241="","",MAX($A$8:A240)+1)</f>
        <v/>
      </c>
      <c r="B241" s="76"/>
      <c r="C241" s="1"/>
      <c r="D241" s="89"/>
      <c r="E241" s="310" t="str">
        <f t="shared" si="40"/>
        <v/>
      </c>
      <c r="F241" s="310" t="str">
        <f t="shared" si="41"/>
        <v/>
      </c>
      <c r="G241" s="27" t="str">
        <f t="shared" si="42"/>
        <v/>
      </c>
      <c r="H241" s="1"/>
      <c r="I241" s="1"/>
      <c r="J241" s="312" t="str">
        <f t="shared" si="43"/>
        <v/>
      </c>
      <c r="K241" s="88"/>
      <c r="L241" s="46" t="str">
        <f t="shared" si="44"/>
        <v/>
      </c>
      <c r="M241" s="3"/>
      <c r="N241" s="79" t="s">
        <v>274</v>
      </c>
      <c r="O241" s="46">
        <f t="shared" si="45"/>
        <v>0</v>
      </c>
      <c r="P241" s="79" t="s">
        <v>274</v>
      </c>
      <c r="Q241" s="46">
        <f t="shared" si="46"/>
        <v>0</v>
      </c>
      <c r="R241" s="47" t="str">
        <f t="shared" si="47"/>
        <v/>
      </c>
      <c r="S241" s="47" t="str">
        <f t="shared" si="48"/>
        <v/>
      </c>
      <c r="T241" s="47" t="str">
        <f t="shared" si="49"/>
        <v/>
      </c>
      <c r="U241" s="47" t="str">
        <f t="shared" si="50"/>
        <v/>
      </c>
      <c r="V241" s="288"/>
      <c r="W241" s="47" t="str">
        <f t="shared" si="51"/>
        <v/>
      </c>
      <c r="X241" s="283" t="str">
        <f t="shared" si="52"/>
        <v/>
      </c>
    </row>
    <row r="242" spans="1:24" ht="31.9" customHeight="1" x14ac:dyDescent="0.25">
      <c r="A242" s="91" t="str">
        <f>IF(B242="","",MAX($A$8:A241)+1)</f>
        <v/>
      </c>
      <c r="B242" s="76"/>
      <c r="C242" s="1"/>
      <c r="D242" s="89"/>
      <c r="E242" s="310" t="str">
        <f t="shared" si="40"/>
        <v/>
      </c>
      <c r="F242" s="310" t="str">
        <f t="shared" si="41"/>
        <v/>
      </c>
      <c r="G242" s="27" t="str">
        <f t="shared" si="42"/>
        <v/>
      </c>
      <c r="H242" s="1"/>
      <c r="I242" s="1"/>
      <c r="J242" s="312" t="str">
        <f t="shared" si="43"/>
        <v/>
      </c>
      <c r="K242" s="88"/>
      <c r="L242" s="46" t="str">
        <f t="shared" si="44"/>
        <v/>
      </c>
      <c r="M242" s="3"/>
      <c r="N242" s="79" t="s">
        <v>274</v>
      </c>
      <c r="O242" s="46">
        <f t="shared" si="45"/>
        <v>0</v>
      </c>
      <c r="P242" s="79" t="s">
        <v>274</v>
      </c>
      <c r="Q242" s="46">
        <f t="shared" si="46"/>
        <v>0</v>
      </c>
      <c r="R242" s="47" t="str">
        <f t="shared" si="47"/>
        <v/>
      </c>
      <c r="S242" s="47" t="str">
        <f t="shared" si="48"/>
        <v/>
      </c>
      <c r="T242" s="47" t="str">
        <f t="shared" si="49"/>
        <v/>
      </c>
      <c r="U242" s="47" t="str">
        <f t="shared" si="50"/>
        <v/>
      </c>
      <c r="V242" s="288"/>
      <c r="W242" s="47" t="str">
        <f t="shared" si="51"/>
        <v/>
      </c>
      <c r="X242" s="283" t="str">
        <f t="shared" si="52"/>
        <v/>
      </c>
    </row>
    <row r="243" spans="1:24" ht="31.9" customHeight="1" x14ac:dyDescent="0.25">
      <c r="A243" s="91" t="str">
        <f>IF(B243="","",MAX($A$8:A242)+1)</f>
        <v/>
      </c>
      <c r="B243" s="76"/>
      <c r="C243" s="1"/>
      <c r="D243" s="89"/>
      <c r="E243" s="310" t="str">
        <f t="shared" si="40"/>
        <v/>
      </c>
      <c r="F243" s="310" t="str">
        <f t="shared" si="41"/>
        <v/>
      </c>
      <c r="G243" s="27" t="str">
        <f t="shared" si="42"/>
        <v/>
      </c>
      <c r="H243" s="1"/>
      <c r="I243" s="1"/>
      <c r="J243" s="312" t="str">
        <f t="shared" si="43"/>
        <v/>
      </c>
      <c r="K243" s="88"/>
      <c r="L243" s="46" t="str">
        <f t="shared" si="44"/>
        <v/>
      </c>
      <c r="M243" s="3"/>
      <c r="N243" s="79" t="s">
        <v>274</v>
      </c>
      <c r="O243" s="46">
        <f t="shared" si="45"/>
        <v>0</v>
      </c>
      <c r="P243" s="79" t="s">
        <v>274</v>
      </c>
      <c r="Q243" s="46">
        <f t="shared" si="46"/>
        <v>0</v>
      </c>
      <c r="R243" s="47" t="str">
        <f t="shared" si="47"/>
        <v/>
      </c>
      <c r="S243" s="47" t="str">
        <f t="shared" si="48"/>
        <v/>
      </c>
      <c r="T243" s="47" t="str">
        <f t="shared" si="49"/>
        <v/>
      </c>
      <c r="U243" s="47" t="str">
        <f t="shared" si="50"/>
        <v/>
      </c>
      <c r="V243" s="288"/>
      <c r="W243" s="47" t="str">
        <f t="shared" si="51"/>
        <v/>
      </c>
      <c r="X243" s="283" t="str">
        <f t="shared" si="52"/>
        <v/>
      </c>
    </row>
    <row r="244" spans="1:24" ht="31.9" customHeight="1" x14ac:dyDescent="0.25">
      <c r="A244" s="91" t="str">
        <f>IF(B244="","",MAX($A$8:A243)+1)</f>
        <v/>
      </c>
      <c r="B244" s="76"/>
      <c r="C244" s="1"/>
      <c r="D244" s="89"/>
      <c r="E244" s="310" t="str">
        <f t="shared" si="40"/>
        <v/>
      </c>
      <c r="F244" s="310" t="str">
        <f t="shared" si="41"/>
        <v/>
      </c>
      <c r="G244" s="27" t="str">
        <f t="shared" si="42"/>
        <v/>
      </c>
      <c r="H244" s="1"/>
      <c r="I244" s="1"/>
      <c r="J244" s="312" t="str">
        <f t="shared" si="43"/>
        <v/>
      </c>
      <c r="K244" s="88"/>
      <c r="L244" s="46" t="str">
        <f t="shared" si="44"/>
        <v/>
      </c>
      <c r="M244" s="3"/>
      <c r="N244" s="79" t="s">
        <v>274</v>
      </c>
      <c r="O244" s="46">
        <f t="shared" si="45"/>
        <v>0</v>
      </c>
      <c r="P244" s="79" t="s">
        <v>274</v>
      </c>
      <c r="Q244" s="46">
        <f t="shared" si="46"/>
        <v>0</v>
      </c>
      <c r="R244" s="47" t="str">
        <f t="shared" si="47"/>
        <v/>
      </c>
      <c r="S244" s="47" t="str">
        <f t="shared" si="48"/>
        <v/>
      </c>
      <c r="T244" s="47" t="str">
        <f t="shared" si="49"/>
        <v/>
      </c>
      <c r="U244" s="47" t="str">
        <f t="shared" si="50"/>
        <v/>
      </c>
      <c r="V244" s="288"/>
      <c r="W244" s="47" t="str">
        <f t="shared" si="51"/>
        <v/>
      </c>
      <c r="X244" s="283" t="str">
        <f t="shared" si="52"/>
        <v/>
      </c>
    </row>
    <row r="245" spans="1:24" ht="31.9" customHeight="1" x14ac:dyDescent="0.25">
      <c r="A245" s="91" t="str">
        <f>IF(B245="","",MAX($A$8:A244)+1)</f>
        <v/>
      </c>
      <c r="B245" s="76"/>
      <c r="C245" s="1"/>
      <c r="D245" s="89"/>
      <c r="E245" s="310" t="str">
        <f t="shared" si="40"/>
        <v/>
      </c>
      <c r="F245" s="310" t="str">
        <f t="shared" si="41"/>
        <v/>
      </c>
      <c r="G245" s="27" t="str">
        <f t="shared" si="42"/>
        <v/>
      </c>
      <c r="H245" s="1"/>
      <c r="I245" s="1"/>
      <c r="J245" s="312" t="str">
        <f t="shared" si="43"/>
        <v/>
      </c>
      <c r="K245" s="88"/>
      <c r="L245" s="46" t="str">
        <f t="shared" si="44"/>
        <v/>
      </c>
      <c r="M245" s="3"/>
      <c r="N245" s="79" t="s">
        <v>274</v>
      </c>
      <c r="O245" s="46">
        <f t="shared" si="45"/>
        <v>0</v>
      </c>
      <c r="P245" s="79" t="s">
        <v>274</v>
      </c>
      <c r="Q245" s="46">
        <f t="shared" si="46"/>
        <v>0</v>
      </c>
      <c r="R245" s="47" t="str">
        <f t="shared" si="47"/>
        <v/>
      </c>
      <c r="S245" s="47" t="str">
        <f t="shared" si="48"/>
        <v/>
      </c>
      <c r="T245" s="47" t="str">
        <f t="shared" si="49"/>
        <v/>
      </c>
      <c r="U245" s="47" t="str">
        <f t="shared" si="50"/>
        <v/>
      </c>
      <c r="V245" s="288"/>
      <c r="W245" s="47" t="str">
        <f t="shared" si="51"/>
        <v/>
      </c>
      <c r="X245" s="283" t="str">
        <f t="shared" si="52"/>
        <v/>
      </c>
    </row>
    <row r="246" spans="1:24" ht="31.9" customHeight="1" x14ac:dyDescent="0.25">
      <c r="A246" s="91" t="str">
        <f>IF(B246="","",MAX($A$8:A245)+1)</f>
        <v/>
      </c>
      <c r="B246" s="76"/>
      <c r="C246" s="1"/>
      <c r="D246" s="89"/>
      <c r="E246" s="310" t="str">
        <f t="shared" si="40"/>
        <v/>
      </c>
      <c r="F246" s="310" t="str">
        <f t="shared" si="41"/>
        <v/>
      </c>
      <c r="G246" s="27" t="str">
        <f t="shared" si="42"/>
        <v/>
      </c>
      <c r="H246" s="1"/>
      <c r="I246" s="1"/>
      <c r="J246" s="312" t="str">
        <f t="shared" si="43"/>
        <v/>
      </c>
      <c r="K246" s="88"/>
      <c r="L246" s="46" t="str">
        <f t="shared" si="44"/>
        <v/>
      </c>
      <c r="M246" s="3"/>
      <c r="N246" s="79" t="s">
        <v>274</v>
      </c>
      <c r="O246" s="46">
        <f t="shared" si="45"/>
        <v>0</v>
      </c>
      <c r="P246" s="79" t="s">
        <v>274</v>
      </c>
      <c r="Q246" s="46">
        <f t="shared" si="46"/>
        <v>0</v>
      </c>
      <c r="R246" s="47" t="str">
        <f t="shared" si="47"/>
        <v/>
      </c>
      <c r="S246" s="47" t="str">
        <f t="shared" si="48"/>
        <v/>
      </c>
      <c r="T246" s="47" t="str">
        <f t="shared" si="49"/>
        <v/>
      </c>
      <c r="U246" s="47" t="str">
        <f t="shared" si="50"/>
        <v/>
      </c>
      <c r="V246" s="288"/>
      <c r="W246" s="47" t="str">
        <f t="shared" si="51"/>
        <v/>
      </c>
      <c r="X246" s="283" t="str">
        <f t="shared" si="52"/>
        <v/>
      </c>
    </row>
    <row r="247" spans="1:24" ht="31.9" customHeight="1" x14ac:dyDescent="0.25">
      <c r="A247" s="91" t="str">
        <f>IF(B247="","",MAX($A$8:A246)+1)</f>
        <v/>
      </c>
      <c r="B247" s="76"/>
      <c r="C247" s="1"/>
      <c r="D247" s="89"/>
      <c r="E247" s="310" t="str">
        <f t="shared" si="40"/>
        <v/>
      </c>
      <c r="F247" s="310" t="str">
        <f t="shared" si="41"/>
        <v/>
      </c>
      <c r="G247" s="27" t="str">
        <f t="shared" si="42"/>
        <v/>
      </c>
      <c r="H247" s="1"/>
      <c r="I247" s="1"/>
      <c r="J247" s="312" t="str">
        <f t="shared" si="43"/>
        <v/>
      </c>
      <c r="K247" s="88"/>
      <c r="L247" s="46" t="str">
        <f t="shared" si="44"/>
        <v/>
      </c>
      <c r="M247" s="3"/>
      <c r="N247" s="79" t="s">
        <v>274</v>
      </c>
      <c r="O247" s="46">
        <f t="shared" si="45"/>
        <v>0</v>
      </c>
      <c r="P247" s="79" t="s">
        <v>274</v>
      </c>
      <c r="Q247" s="46">
        <f t="shared" si="46"/>
        <v>0</v>
      </c>
      <c r="R247" s="47" t="str">
        <f t="shared" si="47"/>
        <v/>
      </c>
      <c r="S247" s="47" t="str">
        <f t="shared" si="48"/>
        <v/>
      </c>
      <c r="T247" s="47" t="str">
        <f t="shared" si="49"/>
        <v/>
      </c>
      <c r="U247" s="47" t="str">
        <f t="shared" si="50"/>
        <v/>
      </c>
      <c r="V247" s="288"/>
      <c r="W247" s="47" t="str">
        <f t="shared" si="51"/>
        <v/>
      </c>
      <c r="X247" s="283" t="str">
        <f t="shared" si="52"/>
        <v/>
      </c>
    </row>
    <row r="248" spans="1:24" ht="31.9" customHeight="1" x14ac:dyDescent="0.25">
      <c r="A248" s="91" t="str">
        <f>IF(B248="","",MAX($A$8:A247)+1)</f>
        <v/>
      </c>
      <c r="B248" s="76"/>
      <c r="C248" s="1"/>
      <c r="D248" s="89"/>
      <c r="E248" s="310" t="str">
        <f t="shared" si="40"/>
        <v/>
      </c>
      <c r="F248" s="310" t="str">
        <f t="shared" si="41"/>
        <v/>
      </c>
      <c r="G248" s="27" t="str">
        <f t="shared" si="42"/>
        <v/>
      </c>
      <c r="H248" s="1"/>
      <c r="I248" s="1"/>
      <c r="J248" s="312" t="str">
        <f t="shared" si="43"/>
        <v/>
      </c>
      <c r="K248" s="88"/>
      <c r="L248" s="46" t="str">
        <f t="shared" si="44"/>
        <v/>
      </c>
      <c r="M248" s="3"/>
      <c r="N248" s="79" t="s">
        <v>274</v>
      </c>
      <c r="O248" s="46">
        <f t="shared" si="45"/>
        <v>0</v>
      </c>
      <c r="P248" s="79" t="s">
        <v>274</v>
      </c>
      <c r="Q248" s="46">
        <f t="shared" si="46"/>
        <v>0</v>
      </c>
      <c r="R248" s="47" t="str">
        <f t="shared" si="47"/>
        <v/>
      </c>
      <c r="S248" s="47" t="str">
        <f t="shared" si="48"/>
        <v/>
      </c>
      <c r="T248" s="47" t="str">
        <f t="shared" si="49"/>
        <v/>
      </c>
      <c r="U248" s="47" t="str">
        <f t="shared" si="50"/>
        <v/>
      </c>
      <c r="V248" s="288"/>
      <c r="W248" s="47" t="str">
        <f t="shared" si="51"/>
        <v/>
      </c>
      <c r="X248" s="283" t="str">
        <f t="shared" si="52"/>
        <v/>
      </c>
    </row>
    <row r="249" spans="1:24" ht="31.9" customHeight="1" x14ac:dyDescent="0.25">
      <c r="A249" s="91" t="str">
        <f>IF(B249="","",MAX($A$8:A248)+1)</f>
        <v/>
      </c>
      <c r="B249" s="76"/>
      <c r="C249" s="1"/>
      <c r="D249" s="89"/>
      <c r="E249" s="310" t="str">
        <f t="shared" si="40"/>
        <v/>
      </c>
      <c r="F249" s="310" t="str">
        <f t="shared" si="41"/>
        <v/>
      </c>
      <c r="G249" s="27" t="str">
        <f t="shared" si="42"/>
        <v/>
      </c>
      <c r="H249" s="1"/>
      <c r="I249" s="1"/>
      <c r="J249" s="312" t="str">
        <f t="shared" si="43"/>
        <v/>
      </c>
      <c r="K249" s="88"/>
      <c r="L249" s="46" t="str">
        <f t="shared" si="44"/>
        <v/>
      </c>
      <c r="M249" s="3"/>
      <c r="N249" s="79" t="s">
        <v>274</v>
      </c>
      <c r="O249" s="46">
        <f t="shared" si="45"/>
        <v>0</v>
      </c>
      <c r="P249" s="79" t="s">
        <v>274</v>
      </c>
      <c r="Q249" s="46">
        <f t="shared" si="46"/>
        <v>0</v>
      </c>
      <c r="R249" s="47" t="str">
        <f t="shared" si="47"/>
        <v/>
      </c>
      <c r="S249" s="47" t="str">
        <f t="shared" si="48"/>
        <v/>
      </c>
      <c r="T249" s="47" t="str">
        <f t="shared" si="49"/>
        <v/>
      </c>
      <c r="U249" s="47" t="str">
        <f t="shared" si="50"/>
        <v/>
      </c>
      <c r="V249" s="288"/>
      <c r="W249" s="47" t="str">
        <f t="shared" si="51"/>
        <v/>
      </c>
      <c r="X249" s="283" t="str">
        <f t="shared" si="52"/>
        <v/>
      </c>
    </row>
    <row r="250" spans="1:24" ht="31.9" customHeight="1" x14ac:dyDescent="0.25">
      <c r="A250" s="91" t="str">
        <f>IF(B250="","",MAX($A$8:A249)+1)</f>
        <v/>
      </c>
      <c r="B250" s="76"/>
      <c r="C250" s="1"/>
      <c r="D250" s="89"/>
      <c r="E250" s="310" t="str">
        <f t="shared" si="40"/>
        <v/>
      </c>
      <c r="F250" s="310" t="str">
        <f t="shared" si="41"/>
        <v/>
      </c>
      <c r="G250" s="27" t="str">
        <f t="shared" si="42"/>
        <v/>
      </c>
      <c r="H250" s="1"/>
      <c r="I250" s="1"/>
      <c r="J250" s="312" t="str">
        <f t="shared" si="43"/>
        <v/>
      </c>
      <c r="K250" s="88"/>
      <c r="L250" s="46" t="str">
        <f t="shared" si="44"/>
        <v/>
      </c>
      <c r="M250" s="3"/>
      <c r="N250" s="79" t="s">
        <v>274</v>
      </c>
      <c r="O250" s="46">
        <f t="shared" si="45"/>
        <v>0</v>
      </c>
      <c r="P250" s="79" t="s">
        <v>274</v>
      </c>
      <c r="Q250" s="46">
        <f t="shared" si="46"/>
        <v>0</v>
      </c>
      <c r="R250" s="47" t="str">
        <f t="shared" si="47"/>
        <v/>
      </c>
      <c r="S250" s="47" t="str">
        <f t="shared" si="48"/>
        <v/>
      </c>
      <c r="T250" s="47" t="str">
        <f t="shared" si="49"/>
        <v/>
      </c>
      <c r="U250" s="47" t="str">
        <f t="shared" si="50"/>
        <v/>
      </c>
      <c r="V250" s="288"/>
      <c r="W250" s="47" t="str">
        <f t="shared" si="51"/>
        <v/>
      </c>
      <c r="X250" s="283" t="str">
        <f t="shared" si="52"/>
        <v/>
      </c>
    </row>
    <row r="251" spans="1:24" ht="31.9" customHeight="1" x14ac:dyDescent="0.25">
      <c r="A251" s="91" t="str">
        <f>IF(B251="","",MAX($A$8:A250)+1)</f>
        <v/>
      </c>
      <c r="B251" s="76"/>
      <c r="C251" s="1"/>
      <c r="D251" s="89"/>
      <c r="E251" s="310" t="str">
        <f t="shared" si="40"/>
        <v/>
      </c>
      <c r="F251" s="310" t="str">
        <f t="shared" si="41"/>
        <v/>
      </c>
      <c r="G251" s="27" t="str">
        <f t="shared" si="42"/>
        <v/>
      </c>
      <c r="H251" s="1"/>
      <c r="I251" s="1"/>
      <c r="J251" s="312" t="str">
        <f t="shared" si="43"/>
        <v/>
      </c>
      <c r="K251" s="88"/>
      <c r="L251" s="46" t="str">
        <f t="shared" si="44"/>
        <v/>
      </c>
      <c r="M251" s="3"/>
      <c r="N251" s="79" t="s">
        <v>274</v>
      </c>
      <c r="O251" s="46">
        <f t="shared" si="45"/>
        <v>0</v>
      </c>
      <c r="P251" s="79" t="s">
        <v>274</v>
      </c>
      <c r="Q251" s="46">
        <f t="shared" si="46"/>
        <v>0</v>
      </c>
      <c r="R251" s="47" t="str">
        <f t="shared" si="47"/>
        <v/>
      </c>
      <c r="S251" s="47" t="str">
        <f t="shared" si="48"/>
        <v/>
      </c>
      <c r="T251" s="47" t="str">
        <f t="shared" si="49"/>
        <v/>
      </c>
      <c r="U251" s="47" t="str">
        <f t="shared" si="50"/>
        <v/>
      </c>
      <c r="V251" s="288"/>
      <c r="W251" s="47" t="str">
        <f t="shared" si="51"/>
        <v/>
      </c>
      <c r="X251" s="283" t="str">
        <f t="shared" si="52"/>
        <v/>
      </c>
    </row>
    <row r="252" spans="1:24" ht="31.9" customHeight="1" x14ac:dyDescent="0.25">
      <c r="A252" s="91" t="str">
        <f>IF(B252="","",MAX($A$8:A251)+1)</f>
        <v/>
      </c>
      <c r="B252" s="76"/>
      <c r="C252" s="1"/>
      <c r="D252" s="89"/>
      <c r="E252" s="310" t="str">
        <f t="shared" si="40"/>
        <v/>
      </c>
      <c r="F252" s="310" t="str">
        <f t="shared" si="41"/>
        <v/>
      </c>
      <c r="G252" s="27" t="str">
        <f t="shared" si="42"/>
        <v/>
      </c>
      <c r="H252" s="1"/>
      <c r="I252" s="1"/>
      <c r="J252" s="312" t="str">
        <f t="shared" si="43"/>
        <v/>
      </c>
      <c r="K252" s="88"/>
      <c r="L252" s="46" t="str">
        <f t="shared" si="44"/>
        <v/>
      </c>
      <c r="M252" s="3"/>
      <c r="N252" s="79" t="s">
        <v>274</v>
      </c>
      <c r="O252" s="46">
        <f t="shared" si="45"/>
        <v>0</v>
      </c>
      <c r="P252" s="79" t="s">
        <v>274</v>
      </c>
      <c r="Q252" s="46">
        <f t="shared" si="46"/>
        <v>0</v>
      </c>
      <c r="R252" s="47" t="str">
        <f t="shared" si="47"/>
        <v/>
      </c>
      <c r="S252" s="47" t="str">
        <f t="shared" si="48"/>
        <v/>
      </c>
      <c r="T252" s="47" t="str">
        <f t="shared" si="49"/>
        <v/>
      </c>
      <c r="U252" s="47" t="str">
        <f t="shared" si="50"/>
        <v/>
      </c>
      <c r="V252" s="288"/>
      <c r="W252" s="47" t="str">
        <f t="shared" si="51"/>
        <v/>
      </c>
      <c r="X252" s="283" t="str">
        <f t="shared" si="52"/>
        <v/>
      </c>
    </row>
    <row r="253" spans="1:24" ht="31.9" customHeight="1" x14ac:dyDescent="0.25">
      <c r="A253" s="91" t="str">
        <f>IF(B253="","",MAX($A$8:A252)+1)</f>
        <v/>
      </c>
      <c r="B253" s="76"/>
      <c r="C253" s="1"/>
      <c r="D253" s="89"/>
      <c r="E253" s="310" t="str">
        <f t="shared" si="40"/>
        <v/>
      </c>
      <c r="F253" s="310" t="str">
        <f t="shared" si="41"/>
        <v/>
      </c>
      <c r="G253" s="27" t="str">
        <f t="shared" si="42"/>
        <v/>
      </c>
      <c r="H253" s="1"/>
      <c r="I253" s="1"/>
      <c r="J253" s="312" t="str">
        <f t="shared" si="43"/>
        <v/>
      </c>
      <c r="K253" s="88"/>
      <c r="L253" s="46" t="str">
        <f t="shared" si="44"/>
        <v/>
      </c>
      <c r="M253" s="3"/>
      <c r="N253" s="79" t="s">
        <v>274</v>
      </c>
      <c r="O253" s="46">
        <f t="shared" si="45"/>
        <v>0</v>
      </c>
      <c r="P253" s="79" t="s">
        <v>274</v>
      </c>
      <c r="Q253" s="46">
        <f t="shared" si="46"/>
        <v>0</v>
      </c>
      <c r="R253" s="47" t="str">
        <f t="shared" si="47"/>
        <v/>
      </c>
      <c r="S253" s="47" t="str">
        <f t="shared" si="48"/>
        <v/>
      </c>
      <c r="T253" s="47" t="str">
        <f t="shared" si="49"/>
        <v/>
      </c>
      <c r="U253" s="47" t="str">
        <f t="shared" si="50"/>
        <v/>
      </c>
      <c r="V253" s="288"/>
      <c r="W253" s="47" t="str">
        <f t="shared" si="51"/>
        <v/>
      </c>
      <c r="X253" s="283" t="str">
        <f t="shared" si="52"/>
        <v/>
      </c>
    </row>
    <row r="254" spans="1:24" ht="31.9" customHeight="1" x14ac:dyDescent="0.25">
      <c r="A254" s="91" t="str">
        <f>IF(B254="","",MAX($A$8:A253)+1)</f>
        <v/>
      </c>
      <c r="B254" s="76"/>
      <c r="C254" s="1"/>
      <c r="D254" s="89"/>
      <c r="E254" s="310" t="str">
        <f t="shared" si="40"/>
        <v/>
      </c>
      <c r="F254" s="310" t="str">
        <f t="shared" si="41"/>
        <v/>
      </c>
      <c r="G254" s="27" t="str">
        <f t="shared" si="42"/>
        <v/>
      </c>
      <c r="H254" s="1"/>
      <c r="I254" s="1"/>
      <c r="J254" s="312" t="str">
        <f t="shared" si="43"/>
        <v/>
      </c>
      <c r="K254" s="88"/>
      <c r="L254" s="46" t="str">
        <f t="shared" si="44"/>
        <v/>
      </c>
      <c r="M254" s="3"/>
      <c r="N254" s="79" t="s">
        <v>274</v>
      </c>
      <c r="O254" s="46">
        <f t="shared" si="45"/>
        <v>0</v>
      </c>
      <c r="P254" s="79" t="s">
        <v>274</v>
      </c>
      <c r="Q254" s="46">
        <f t="shared" si="46"/>
        <v>0</v>
      </c>
      <c r="R254" s="47" t="str">
        <f t="shared" si="47"/>
        <v/>
      </c>
      <c r="S254" s="47" t="str">
        <f t="shared" si="48"/>
        <v/>
      </c>
      <c r="T254" s="47" t="str">
        <f t="shared" si="49"/>
        <v/>
      </c>
      <c r="U254" s="47" t="str">
        <f t="shared" si="50"/>
        <v/>
      </c>
      <c r="V254" s="288"/>
      <c r="W254" s="47" t="str">
        <f t="shared" si="51"/>
        <v/>
      </c>
      <c r="X254" s="283" t="str">
        <f t="shared" si="52"/>
        <v/>
      </c>
    </row>
    <row r="255" spans="1:24" ht="31.9" customHeight="1" x14ac:dyDescent="0.25">
      <c r="A255" s="91" t="str">
        <f>IF(B255="","",MAX($A$8:A254)+1)</f>
        <v/>
      </c>
      <c r="B255" s="76"/>
      <c r="C255" s="1"/>
      <c r="D255" s="89"/>
      <c r="E255" s="310" t="str">
        <f t="shared" si="40"/>
        <v/>
      </c>
      <c r="F255" s="310" t="str">
        <f t="shared" si="41"/>
        <v/>
      </c>
      <c r="G255" s="27" t="str">
        <f t="shared" si="42"/>
        <v/>
      </c>
      <c r="H255" s="1"/>
      <c r="I255" s="1"/>
      <c r="J255" s="312" t="str">
        <f t="shared" si="43"/>
        <v/>
      </c>
      <c r="K255" s="88"/>
      <c r="L255" s="46" t="str">
        <f t="shared" si="44"/>
        <v/>
      </c>
      <c r="M255" s="3"/>
      <c r="N255" s="79" t="s">
        <v>274</v>
      </c>
      <c r="O255" s="46">
        <f t="shared" si="45"/>
        <v>0</v>
      </c>
      <c r="P255" s="79" t="s">
        <v>274</v>
      </c>
      <c r="Q255" s="46">
        <f t="shared" si="46"/>
        <v>0</v>
      </c>
      <c r="R255" s="47" t="str">
        <f t="shared" si="47"/>
        <v/>
      </c>
      <c r="S255" s="47" t="str">
        <f t="shared" si="48"/>
        <v/>
      </c>
      <c r="T255" s="47" t="str">
        <f t="shared" si="49"/>
        <v/>
      </c>
      <c r="U255" s="47" t="str">
        <f t="shared" si="50"/>
        <v/>
      </c>
      <c r="V255" s="288"/>
      <c r="W255" s="47" t="str">
        <f t="shared" si="51"/>
        <v/>
      </c>
      <c r="X255" s="283" t="str">
        <f t="shared" si="52"/>
        <v/>
      </c>
    </row>
    <row r="256" spans="1:24" ht="31.9" customHeight="1" x14ac:dyDescent="0.25">
      <c r="A256" s="91" t="str">
        <f>IF(B256="","",MAX($A$8:A255)+1)</f>
        <v/>
      </c>
      <c r="B256" s="76"/>
      <c r="C256" s="1"/>
      <c r="D256" s="89"/>
      <c r="E256" s="310" t="str">
        <f t="shared" si="40"/>
        <v/>
      </c>
      <c r="F256" s="310" t="str">
        <f t="shared" si="41"/>
        <v/>
      </c>
      <c r="G256" s="27" t="str">
        <f t="shared" si="42"/>
        <v/>
      </c>
      <c r="H256" s="1"/>
      <c r="I256" s="1"/>
      <c r="J256" s="312" t="str">
        <f t="shared" si="43"/>
        <v/>
      </c>
      <c r="K256" s="88"/>
      <c r="L256" s="46" t="str">
        <f t="shared" si="44"/>
        <v/>
      </c>
      <c r="M256" s="3"/>
      <c r="N256" s="79" t="s">
        <v>274</v>
      </c>
      <c r="O256" s="46">
        <f t="shared" si="45"/>
        <v>0</v>
      </c>
      <c r="P256" s="79" t="s">
        <v>274</v>
      </c>
      <c r="Q256" s="46">
        <f t="shared" si="46"/>
        <v>0</v>
      </c>
      <c r="R256" s="47" t="str">
        <f t="shared" si="47"/>
        <v/>
      </c>
      <c r="S256" s="47" t="str">
        <f t="shared" si="48"/>
        <v/>
      </c>
      <c r="T256" s="47" t="str">
        <f t="shared" si="49"/>
        <v/>
      </c>
      <c r="U256" s="47" t="str">
        <f t="shared" si="50"/>
        <v/>
      </c>
      <c r="V256" s="288"/>
      <c r="W256" s="47" t="str">
        <f t="shared" si="51"/>
        <v/>
      </c>
      <c r="X256" s="283" t="str">
        <f t="shared" si="52"/>
        <v/>
      </c>
    </row>
    <row r="257" spans="1:24" ht="31.9" customHeight="1" x14ac:dyDescent="0.25">
      <c r="A257" s="91" t="str">
        <f>IF(B257="","",MAX($A$8:A256)+1)</f>
        <v/>
      </c>
      <c r="B257" s="76"/>
      <c r="C257" s="1"/>
      <c r="D257" s="89"/>
      <c r="E257" s="310" t="str">
        <f t="shared" si="40"/>
        <v/>
      </c>
      <c r="F257" s="310" t="str">
        <f t="shared" si="41"/>
        <v/>
      </c>
      <c r="G257" s="27" t="str">
        <f t="shared" si="42"/>
        <v/>
      </c>
      <c r="H257" s="1"/>
      <c r="I257" s="1"/>
      <c r="J257" s="312" t="str">
        <f t="shared" si="43"/>
        <v/>
      </c>
      <c r="K257" s="88"/>
      <c r="L257" s="46" t="str">
        <f t="shared" si="44"/>
        <v/>
      </c>
      <c r="M257" s="3"/>
      <c r="N257" s="79" t="s">
        <v>274</v>
      </c>
      <c r="O257" s="46">
        <f t="shared" si="45"/>
        <v>0</v>
      </c>
      <c r="P257" s="79" t="s">
        <v>274</v>
      </c>
      <c r="Q257" s="46">
        <f t="shared" si="46"/>
        <v>0</v>
      </c>
      <c r="R257" s="47" t="str">
        <f t="shared" si="47"/>
        <v/>
      </c>
      <c r="S257" s="47" t="str">
        <f t="shared" si="48"/>
        <v/>
      </c>
      <c r="T257" s="47" t="str">
        <f t="shared" si="49"/>
        <v/>
      </c>
      <c r="U257" s="47" t="str">
        <f t="shared" si="50"/>
        <v/>
      </c>
      <c r="V257" s="288"/>
      <c r="W257" s="47" t="str">
        <f t="shared" si="51"/>
        <v/>
      </c>
      <c r="X257" s="283" t="str">
        <f t="shared" si="52"/>
        <v/>
      </c>
    </row>
    <row r="258" spans="1:24" ht="31.9" customHeight="1" x14ac:dyDescent="0.25">
      <c r="A258" s="91" t="str">
        <f>IF(B258="","",MAX($A$8:A257)+1)</f>
        <v/>
      </c>
      <c r="B258" s="76"/>
      <c r="C258" s="1"/>
      <c r="D258" s="89"/>
      <c r="E258" s="310" t="str">
        <f t="shared" si="40"/>
        <v/>
      </c>
      <c r="F258" s="310" t="str">
        <f t="shared" si="41"/>
        <v/>
      </c>
      <c r="G258" s="27" t="str">
        <f t="shared" si="42"/>
        <v/>
      </c>
      <c r="H258" s="1"/>
      <c r="I258" s="1"/>
      <c r="J258" s="312" t="str">
        <f t="shared" si="43"/>
        <v/>
      </c>
      <c r="K258" s="88"/>
      <c r="L258" s="46" t="str">
        <f t="shared" si="44"/>
        <v/>
      </c>
      <c r="M258" s="3"/>
      <c r="N258" s="79" t="s">
        <v>274</v>
      </c>
      <c r="O258" s="46">
        <f t="shared" si="45"/>
        <v>0</v>
      </c>
      <c r="P258" s="79" t="s">
        <v>274</v>
      </c>
      <c r="Q258" s="46">
        <f t="shared" si="46"/>
        <v>0</v>
      </c>
      <c r="R258" s="47" t="str">
        <f t="shared" si="47"/>
        <v/>
      </c>
      <c r="S258" s="47" t="str">
        <f t="shared" si="48"/>
        <v/>
      </c>
      <c r="T258" s="47" t="str">
        <f t="shared" si="49"/>
        <v/>
      </c>
      <c r="U258" s="47" t="str">
        <f t="shared" si="50"/>
        <v/>
      </c>
      <c r="V258" s="288"/>
      <c r="W258" s="47" t="str">
        <f t="shared" si="51"/>
        <v/>
      </c>
      <c r="X258" s="283" t="str">
        <f t="shared" si="52"/>
        <v/>
      </c>
    </row>
    <row r="259" spans="1:24" ht="31.9" customHeight="1" x14ac:dyDescent="0.25">
      <c r="A259" s="91" t="str">
        <f>IF(B259="","",MAX($A$8:A258)+1)</f>
        <v/>
      </c>
      <c r="B259" s="76"/>
      <c r="C259" s="1"/>
      <c r="D259" s="89"/>
      <c r="E259" s="310" t="str">
        <f t="shared" si="40"/>
        <v/>
      </c>
      <c r="F259" s="310" t="str">
        <f t="shared" si="41"/>
        <v/>
      </c>
      <c r="G259" s="27" t="str">
        <f t="shared" si="42"/>
        <v/>
      </c>
      <c r="H259" s="1"/>
      <c r="I259" s="1"/>
      <c r="J259" s="312" t="str">
        <f t="shared" si="43"/>
        <v/>
      </c>
      <c r="K259" s="88"/>
      <c r="L259" s="46" t="str">
        <f t="shared" si="44"/>
        <v/>
      </c>
      <c r="M259" s="3"/>
      <c r="N259" s="79" t="s">
        <v>274</v>
      </c>
      <c r="O259" s="46">
        <f t="shared" si="45"/>
        <v>0</v>
      </c>
      <c r="P259" s="79" t="s">
        <v>274</v>
      </c>
      <c r="Q259" s="46">
        <f t="shared" si="46"/>
        <v>0</v>
      </c>
      <c r="R259" s="47" t="str">
        <f t="shared" si="47"/>
        <v/>
      </c>
      <c r="S259" s="47" t="str">
        <f t="shared" si="48"/>
        <v/>
      </c>
      <c r="T259" s="47" t="str">
        <f t="shared" si="49"/>
        <v/>
      </c>
      <c r="U259" s="47" t="str">
        <f t="shared" si="50"/>
        <v/>
      </c>
      <c r="V259" s="288"/>
      <c r="W259" s="47" t="str">
        <f t="shared" si="51"/>
        <v/>
      </c>
      <c r="X259" s="283" t="str">
        <f t="shared" si="52"/>
        <v/>
      </c>
    </row>
    <row r="260" spans="1:24" ht="31.9" customHeight="1" x14ac:dyDescent="0.25">
      <c r="A260" s="91" t="str">
        <f>IF(B260="","",MAX($A$8:A259)+1)</f>
        <v/>
      </c>
      <c r="B260" s="76"/>
      <c r="C260" s="1"/>
      <c r="D260" s="89"/>
      <c r="E260" s="310" t="str">
        <f t="shared" si="40"/>
        <v/>
      </c>
      <c r="F260" s="310" t="str">
        <f t="shared" si="41"/>
        <v/>
      </c>
      <c r="G260" s="27" t="str">
        <f t="shared" si="42"/>
        <v/>
      </c>
      <c r="H260" s="1"/>
      <c r="I260" s="1"/>
      <c r="J260" s="312" t="str">
        <f t="shared" si="43"/>
        <v/>
      </c>
      <c r="K260" s="88"/>
      <c r="L260" s="46" t="str">
        <f t="shared" si="44"/>
        <v/>
      </c>
      <c r="M260" s="3"/>
      <c r="N260" s="79" t="s">
        <v>274</v>
      </c>
      <c r="O260" s="46">
        <f t="shared" si="45"/>
        <v>0</v>
      </c>
      <c r="P260" s="79" t="s">
        <v>274</v>
      </c>
      <c r="Q260" s="46">
        <f t="shared" si="46"/>
        <v>0</v>
      </c>
      <c r="R260" s="47" t="str">
        <f t="shared" si="47"/>
        <v/>
      </c>
      <c r="S260" s="47" t="str">
        <f t="shared" si="48"/>
        <v/>
      </c>
      <c r="T260" s="47" t="str">
        <f t="shared" si="49"/>
        <v/>
      </c>
      <c r="U260" s="47" t="str">
        <f t="shared" si="50"/>
        <v/>
      </c>
      <c r="V260" s="288"/>
      <c r="W260" s="47" t="str">
        <f t="shared" si="51"/>
        <v/>
      </c>
      <c r="X260" s="283" t="str">
        <f t="shared" si="52"/>
        <v/>
      </c>
    </row>
    <row r="261" spans="1:24" ht="31.9" customHeight="1" x14ac:dyDescent="0.25">
      <c r="A261" s="91" t="str">
        <f>IF(B261="","",MAX($A$8:A260)+1)</f>
        <v/>
      </c>
      <c r="B261" s="76"/>
      <c r="C261" s="1"/>
      <c r="D261" s="89"/>
      <c r="E261" s="310" t="str">
        <f t="shared" si="40"/>
        <v/>
      </c>
      <c r="F261" s="310" t="str">
        <f t="shared" si="41"/>
        <v/>
      </c>
      <c r="G261" s="27" t="str">
        <f t="shared" si="42"/>
        <v/>
      </c>
      <c r="H261" s="1"/>
      <c r="I261" s="1"/>
      <c r="J261" s="312" t="str">
        <f t="shared" si="43"/>
        <v/>
      </c>
      <c r="K261" s="88"/>
      <c r="L261" s="46" t="str">
        <f t="shared" si="44"/>
        <v/>
      </c>
      <c r="M261" s="3"/>
      <c r="N261" s="79" t="s">
        <v>274</v>
      </c>
      <c r="O261" s="46">
        <f t="shared" si="45"/>
        <v>0</v>
      </c>
      <c r="P261" s="79" t="s">
        <v>274</v>
      </c>
      <c r="Q261" s="46">
        <f t="shared" si="46"/>
        <v>0</v>
      </c>
      <c r="R261" s="47" t="str">
        <f t="shared" si="47"/>
        <v/>
      </c>
      <c r="S261" s="47" t="str">
        <f t="shared" si="48"/>
        <v/>
      </c>
      <c r="T261" s="47" t="str">
        <f t="shared" si="49"/>
        <v/>
      </c>
      <c r="U261" s="47" t="str">
        <f t="shared" si="50"/>
        <v/>
      </c>
      <c r="V261" s="288"/>
      <c r="W261" s="47" t="str">
        <f t="shared" si="51"/>
        <v/>
      </c>
      <c r="X261" s="283" t="str">
        <f t="shared" si="52"/>
        <v/>
      </c>
    </row>
    <row r="262" spans="1:24" ht="31.9" customHeight="1" x14ac:dyDescent="0.25">
      <c r="A262" s="91" t="str">
        <f>IF(B262="","",MAX($A$8:A261)+1)</f>
        <v/>
      </c>
      <c r="B262" s="76"/>
      <c r="C262" s="1"/>
      <c r="D262" s="89"/>
      <c r="E262" s="310" t="str">
        <f t="shared" si="40"/>
        <v/>
      </c>
      <c r="F262" s="310" t="str">
        <f t="shared" si="41"/>
        <v/>
      </c>
      <c r="G262" s="27" t="str">
        <f t="shared" si="42"/>
        <v/>
      </c>
      <c r="H262" s="1"/>
      <c r="I262" s="1"/>
      <c r="J262" s="312" t="str">
        <f t="shared" si="43"/>
        <v/>
      </c>
      <c r="K262" s="88"/>
      <c r="L262" s="46" t="str">
        <f t="shared" si="44"/>
        <v/>
      </c>
      <c r="M262" s="3"/>
      <c r="N262" s="79" t="s">
        <v>274</v>
      </c>
      <c r="O262" s="46">
        <f t="shared" si="45"/>
        <v>0</v>
      </c>
      <c r="P262" s="79" t="s">
        <v>274</v>
      </c>
      <c r="Q262" s="46">
        <f t="shared" si="46"/>
        <v>0</v>
      </c>
      <c r="R262" s="47" t="str">
        <f t="shared" si="47"/>
        <v/>
      </c>
      <c r="S262" s="47" t="str">
        <f t="shared" si="48"/>
        <v/>
      </c>
      <c r="T262" s="47" t="str">
        <f t="shared" si="49"/>
        <v/>
      </c>
      <c r="U262" s="47" t="str">
        <f t="shared" si="50"/>
        <v/>
      </c>
      <c r="V262" s="288"/>
      <c r="W262" s="47" t="str">
        <f t="shared" si="51"/>
        <v/>
      </c>
      <c r="X262" s="283" t="str">
        <f t="shared" si="52"/>
        <v/>
      </c>
    </row>
    <row r="263" spans="1:24" ht="31.9" customHeight="1" x14ac:dyDescent="0.25">
      <c r="A263" s="91" t="str">
        <f>IF(B263="","",MAX($A$8:A262)+1)</f>
        <v/>
      </c>
      <c r="B263" s="76"/>
      <c r="C263" s="1"/>
      <c r="D263" s="89"/>
      <c r="E263" s="310" t="str">
        <f t="shared" si="40"/>
        <v/>
      </c>
      <c r="F263" s="310" t="str">
        <f t="shared" si="41"/>
        <v/>
      </c>
      <c r="G263" s="27" t="str">
        <f t="shared" si="42"/>
        <v/>
      </c>
      <c r="H263" s="1"/>
      <c r="I263" s="1"/>
      <c r="J263" s="312" t="str">
        <f t="shared" si="43"/>
        <v/>
      </c>
      <c r="K263" s="88"/>
      <c r="L263" s="46" t="str">
        <f t="shared" si="44"/>
        <v/>
      </c>
      <c r="M263" s="3"/>
      <c r="N263" s="79" t="s">
        <v>274</v>
      </c>
      <c r="O263" s="46">
        <f t="shared" si="45"/>
        <v>0</v>
      </c>
      <c r="P263" s="79" t="s">
        <v>274</v>
      </c>
      <c r="Q263" s="46">
        <f t="shared" si="46"/>
        <v>0</v>
      </c>
      <c r="R263" s="47" t="str">
        <f t="shared" si="47"/>
        <v/>
      </c>
      <c r="S263" s="47" t="str">
        <f t="shared" si="48"/>
        <v/>
      </c>
      <c r="T263" s="47" t="str">
        <f t="shared" si="49"/>
        <v/>
      </c>
      <c r="U263" s="47" t="str">
        <f t="shared" si="50"/>
        <v/>
      </c>
      <c r="V263" s="288"/>
      <c r="W263" s="47" t="str">
        <f t="shared" si="51"/>
        <v/>
      </c>
      <c r="X263" s="283" t="str">
        <f t="shared" si="52"/>
        <v/>
      </c>
    </row>
    <row r="264" spans="1:24" ht="31.9" customHeight="1" x14ac:dyDescent="0.25">
      <c r="A264" s="91" t="str">
        <f>IF(B264="","",MAX($A$8:A263)+1)</f>
        <v/>
      </c>
      <c r="B264" s="76"/>
      <c r="C264" s="1"/>
      <c r="D264" s="89"/>
      <c r="E264" s="310" t="str">
        <f>IF(OR(D264="",D264="keine"),"",VLOOKUP(D264,NSollG,2,FALSE))</f>
        <v/>
      </c>
      <c r="F264" s="310" t="str">
        <f t="shared" si="41"/>
        <v/>
      </c>
      <c r="G264" s="27" t="str">
        <f t="shared" si="42"/>
        <v/>
      </c>
      <c r="H264" s="1"/>
      <c r="I264" s="1"/>
      <c r="J264" s="312" t="str">
        <f t="shared" ref="J264:J310" si="53">IF(OR(D264="",D264="keine",H264="",I264=""),"",G264-((E264-H264)*VLOOKUP(D264,NSollG,5,FALSE)+(F264-I264)*VLOOKUP(D264,NSollG,6,FALSE)))</f>
        <v/>
      </c>
      <c r="K264" s="88"/>
      <c r="L264" s="46" t="str">
        <f t="shared" ref="L264:L310" si="54">IF(K264="","",VLOOKUP(K264,NSollHumusG,2,FALSE))</f>
        <v/>
      </c>
      <c r="M264" s="3"/>
      <c r="N264" s="79" t="s">
        <v>274</v>
      </c>
      <c r="O264" s="46">
        <f t="shared" ref="O264:O310" si="55">IF(N264="","",VLOOKUP(N264,NSollLegGL,2,FALSE))</f>
        <v>0</v>
      </c>
      <c r="P264" s="79" t="s">
        <v>274</v>
      </c>
      <c r="Q264" s="46">
        <f t="shared" ref="Q264:Q310" si="56">VLOOKUP(P264,NSollLegAF,2,FALSE)</f>
        <v>0</v>
      </c>
      <c r="R264" s="47" t="str">
        <f t="shared" ref="R264:R310" si="57">IF(OR(D264="",D264="keine",H264="",I264="",K264=""),"",IF(AND(O264&gt;0,Q264&gt;0),"",IF((J264-L264-M264-O264-Q264)&lt;0,0,(J264-L264-M264-O264-Q264))))</f>
        <v/>
      </c>
      <c r="S264" s="47" t="str">
        <f t="shared" ref="S264:S310" si="58">IF(OR(D264="",D264="keine",R264=""),"",IF(R264&lt;0,0,R264*C264))</f>
        <v/>
      </c>
      <c r="T264" s="47" t="str">
        <f t="shared" ref="T264:T310" si="59">IF(OR(D264="",D264="keine",H264="",I264="",K264=""),"",IF(AND(O264&gt;0,Q264&gt;0),"",IF((J264-L264-M264-O264-Q264)&lt;0,0,((J264-L264-M264-O264-Q264)*0.8))))</f>
        <v/>
      </c>
      <c r="U264" s="47" t="str">
        <f t="shared" ref="U264:U310" si="60">IF(OR(D264="",D264="keine",R264=""),"",IF(R264&lt;0,0,(R264*C264)*0.8))</f>
        <v/>
      </c>
      <c r="V264" s="288"/>
      <c r="W264" s="47" t="str">
        <f t="shared" ref="W264:W310" si="61">IF(V264="","",V264*C264)</f>
        <v/>
      </c>
      <c r="X264" s="283" t="str">
        <f t="shared" si="52"/>
        <v/>
      </c>
    </row>
    <row r="265" spans="1:24" ht="31.9" customHeight="1" x14ac:dyDescent="0.25">
      <c r="A265" s="91" t="str">
        <f>IF(B265="","",MAX($A$8:A264)+1)</f>
        <v/>
      </c>
      <c r="B265" s="76"/>
      <c r="C265" s="1"/>
      <c r="D265" s="89"/>
      <c r="E265" s="310" t="str">
        <f>IF(OR(D265="",D265="keine"),"",VLOOKUP(D265,NSollG,2,FALSE))</f>
        <v/>
      </c>
      <c r="F265" s="310" t="str">
        <f t="shared" si="41"/>
        <v/>
      </c>
      <c r="G265" s="27" t="str">
        <f t="shared" si="42"/>
        <v/>
      </c>
      <c r="H265" s="1"/>
      <c r="I265" s="1"/>
      <c r="J265" s="312" t="str">
        <f t="shared" si="53"/>
        <v/>
      </c>
      <c r="K265" s="88"/>
      <c r="L265" s="46" t="str">
        <f t="shared" si="54"/>
        <v/>
      </c>
      <c r="M265" s="3"/>
      <c r="N265" s="79" t="s">
        <v>274</v>
      </c>
      <c r="O265" s="46">
        <f t="shared" si="55"/>
        <v>0</v>
      </c>
      <c r="P265" s="79" t="s">
        <v>274</v>
      </c>
      <c r="Q265" s="46">
        <f t="shared" si="56"/>
        <v>0</v>
      </c>
      <c r="R265" s="47" t="str">
        <f t="shared" si="57"/>
        <v/>
      </c>
      <c r="S265" s="47" t="str">
        <f t="shared" si="58"/>
        <v/>
      </c>
      <c r="T265" s="47" t="str">
        <f t="shared" si="59"/>
        <v/>
      </c>
      <c r="U265" s="47" t="str">
        <f t="shared" si="60"/>
        <v/>
      </c>
      <c r="V265" s="288"/>
      <c r="W265" s="47" t="str">
        <f t="shared" si="61"/>
        <v/>
      </c>
      <c r="X265" s="283" t="str">
        <f t="shared" ref="X265:X310" si="62">IF(V265="","",IF(V265&gt;R265,"Achtung: N-Überhang!",""))</f>
        <v/>
      </c>
    </row>
    <row r="266" spans="1:24" ht="31.9" customHeight="1" x14ac:dyDescent="0.25">
      <c r="A266" s="91" t="str">
        <f>IF(B266="","",MAX($A$8:A265)+1)</f>
        <v/>
      </c>
      <c r="B266" s="76"/>
      <c r="C266" s="1"/>
      <c r="D266" s="89"/>
      <c r="E266" s="310" t="str">
        <f>IF(OR(D266="",D266="keine"),"",VLOOKUP(D266,NSollG,2,FALSE))</f>
        <v/>
      </c>
      <c r="F266" s="310" t="str">
        <f t="shared" si="41"/>
        <v/>
      </c>
      <c r="G266" s="27" t="str">
        <f t="shared" si="42"/>
        <v/>
      </c>
      <c r="H266" s="1"/>
      <c r="I266" s="1"/>
      <c r="J266" s="312" t="str">
        <f t="shared" si="53"/>
        <v/>
      </c>
      <c r="K266" s="88"/>
      <c r="L266" s="46" t="str">
        <f t="shared" si="54"/>
        <v/>
      </c>
      <c r="M266" s="3"/>
      <c r="N266" s="79" t="s">
        <v>274</v>
      </c>
      <c r="O266" s="46">
        <f t="shared" si="55"/>
        <v>0</v>
      </c>
      <c r="P266" s="79" t="s">
        <v>274</v>
      </c>
      <c r="Q266" s="46">
        <f t="shared" si="56"/>
        <v>0</v>
      </c>
      <c r="R266" s="47" t="str">
        <f t="shared" si="57"/>
        <v/>
      </c>
      <c r="S266" s="47" t="str">
        <f t="shared" si="58"/>
        <v/>
      </c>
      <c r="T266" s="47" t="str">
        <f t="shared" si="59"/>
        <v/>
      </c>
      <c r="U266" s="47" t="str">
        <f t="shared" si="60"/>
        <v/>
      </c>
      <c r="V266" s="288"/>
      <c r="W266" s="47" t="str">
        <f t="shared" si="61"/>
        <v/>
      </c>
      <c r="X266" s="283" t="str">
        <f t="shared" si="62"/>
        <v/>
      </c>
    </row>
    <row r="267" spans="1:24" ht="31.9" customHeight="1" x14ac:dyDescent="0.25">
      <c r="A267" s="91" t="str">
        <f>IF(B267="","",MAX($A$8:A266)+1)</f>
        <v/>
      </c>
      <c r="B267" s="76"/>
      <c r="C267" s="1"/>
      <c r="D267" s="89"/>
      <c r="E267" s="310" t="str">
        <f>IF(OR(D267="",D267="keine"),"",VLOOKUP(D267,NSollG,2,FALSE))</f>
        <v/>
      </c>
      <c r="F267" s="310" t="str">
        <f t="shared" si="41"/>
        <v/>
      </c>
      <c r="G267" s="27" t="str">
        <f t="shared" si="42"/>
        <v/>
      </c>
      <c r="H267" s="1"/>
      <c r="I267" s="1"/>
      <c r="J267" s="312" t="str">
        <f t="shared" si="53"/>
        <v/>
      </c>
      <c r="K267" s="88"/>
      <c r="L267" s="46" t="str">
        <f t="shared" si="54"/>
        <v/>
      </c>
      <c r="M267" s="3"/>
      <c r="N267" s="79" t="s">
        <v>274</v>
      </c>
      <c r="O267" s="46">
        <f t="shared" si="55"/>
        <v>0</v>
      </c>
      <c r="P267" s="79" t="s">
        <v>274</v>
      </c>
      <c r="Q267" s="46">
        <f t="shared" si="56"/>
        <v>0</v>
      </c>
      <c r="R267" s="47" t="str">
        <f t="shared" si="57"/>
        <v/>
      </c>
      <c r="S267" s="47" t="str">
        <f t="shared" si="58"/>
        <v/>
      </c>
      <c r="T267" s="47" t="str">
        <f t="shared" si="59"/>
        <v/>
      </c>
      <c r="U267" s="47" t="str">
        <f t="shared" si="60"/>
        <v/>
      </c>
      <c r="V267" s="288"/>
      <c r="W267" s="47" t="str">
        <f t="shared" si="61"/>
        <v/>
      </c>
      <c r="X267" s="283" t="str">
        <f t="shared" si="62"/>
        <v/>
      </c>
    </row>
    <row r="268" spans="1:24" ht="31.9" customHeight="1" x14ac:dyDescent="0.25">
      <c r="A268" s="91" t="str">
        <f>IF(B268="","",MAX($A$8:A267)+1)</f>
        <v/>
      </c>
      <c r="B268" s="76"/>
      <c r="C268" s="1"/>
      <c r="D268" s="89"/>
      <c r="E268" s="310" t="str">
        <f t="shared" ref="E268:E310" si="63">IF(OR(D268="",D268="keine"),"",VLOOKUP(D268,NSollG,2,FALSE))</f>
        <v/>
      </c>
      <c r="F268" s="310" t="str">
        <f t="shared" ref="F268:F310" si="64">IF(OR(D268="",D268="keine"),"",VLOOKUP(D268,NSollG,3,FALSE))</f>
        <v/>
      </c>
      <c r="G268" s="27" t="str">
        <f t="shared" ref="G268:G310" si="65">IF(OR(D268="",D268="keine"),"",VLOOKUP(D268,NSollG,4,FALSE))</f>
        <v/>
      </c>
      <c r="H268" s="1"/>
      <c r="I268" s="1"/>
      <c r="J268" s="312" t="str">
        <f t="shared" si="53"/>
        <v/>
      </c>
      <c r="K268" s="88"/>
      <c r="L268" s="46" t="str">
        <f t="shared" si="54"/>
        <v/>
      </c>
      <c r="M268" s="3"/>
      <c r="N268" s="79" t="s">
        <v>274</v>
      </c>
      <c r="O268" s="46">
        <f t="shared" si="55"/>
        <v>0</v>
      </c>
      <c r="P268" s="79" t="s">
        <v>274</v>
      </c>
      <c r="Q268" s="46">
        <f t="shared" si="56"/>
        <v>0</v>
      </c>
      <c r="R268" s="47" t="str">
        <f t="shared" si="57"/>
        <v/>
      </c>
      <c r="S268" s="47" t="str">
        <f t="shared" si="58"/>
        <v/>
      </c>
      <c r="T268" s="47" t="str">
        <f t="shared" si="59"/>
        <v/>
      </c>
      <c r="U268" s="47" t="str">
        <f t="shared" si="60"/>
        <v/>
      </c>
      <c r="V268" s="288"/>
      <c r="W268" s="47" t="str">
        <f t="shared" si="61"/>
        <v/>
      </c>
      <c r="X268" s="283" t="str">
        <f t="shared" si="62"/>
        <v/>
      </c>
    </row>
    <row r="269" spans="1:24" ht="31.9" customHeight="1" x14ac:dyDescent="0.25">
      <c r="A269" s="91" t="str">
        <f>IF(B269="","",MAX($A$8:A268)+1)</f>
        <v/>
      </c>
      <c r="B269" s="76"/>
      <c r="C269" s="1"/>
      <c r="D269" s="89"/>
      <c r="E269" s="310" t="str">
        <f t="shared" si="63"/>
        <v/>
      </c>
      <c r="F269" s="310" t="str">
        <f t="shared" si="64"/>
        <v/>
      </c>
      <c r="G269" s="27" t="str">
        <f t="shared" si="65"/>
        <v/>
      </c>
      <c r="H269" s="1"/>
      <c r="I269" s="1"/>
      <c r="J269" s="312" t="str">
        <f t="shared" si="53"/>
        <v/>
      </c>
      <c r="K269" s="88"/>
      <c r="L269" s="46" t="str">
        <f t="shared" si="54"/>
        <v/>
      </c>
      <c r="M269" s="3"/>
      <c r="N269" s="79" t="s">
        <v>274</v>
      </c>
      <c r="O269" s="46">
        <f t="shared" si="55"/>
        <v>0</v>
      </c>
      <c r="P269" s="79" t="s">
        <v>274</v>
      </c>
      <c r="Q269" s="46">
        <f t="shared" si="56"/>
        <v>0</v>
      </c>
      <c r="R269" s="47" t="str">
        <f t="shared" si="57"/>
        <v/>
      </c>
      <c r="S269" s="47" t="str">
        <f t="shared" si="58"/>
        <v/>
      </c>
      <c r="T269" s="47" t="str">
        <f t="shared" si="59"/>
        <v/>
      </c>
      <c r="U269" s="47" t="str">
        <f t="shared" si="60"/>
        <v/>
      </c>
      <c r="V269" s="288"/>
      <c r="W269" s="47" t="str">
        <f t="shared" si="61"/>
        <v/>
      </c>
      <c r="X269" s="283" t="str">
        <f t="shared" si="62"/>
        <v/>
      </c>
    </row>
    <row r="270" spans="1:24" ht="31.9" customHeight="1" x14ac:dyDescent="0.25">
      <c r="A270" s="91" t="str">
        <f>IF(B270="","",MAX($A$8:A269)+1)</f>
        <v/>
      </c>
      <c r="B270" s="76"/>
      <c r="C270" s="1"/>
      <c r="D270" s="89"/>
      <c r="E270" s="310" t="str">
        <f t="shared" si="63"/>
        <v/>
      </c>
      <c r="F270" s="310" t="str">
        <f t="shared" si="64"/>
        <v/>
      </c>
      <c r="G270" s="27" t="str">
        <f t="shared" si="65"/>
        <v/>
      </c>
      <c r="H270" s="1"/>
      <c r="I270" s="1"/>
      <c r="J270" s="312" t="str">
        <f t="shared" si="53"/>
        <v/>
      </c>
      <c r="K270" s="88"/>
      <c r="L270" s="46" t="str">
        <f t="shared" si="54"/>
        <v/>
      </c>
      <c r="M270" s="3"/>
      <c r="N270" s="79" t="s">
        <v>274</v>
      </c>
      <c r="O270" s="46">
        <f t="shared" si="55"/>
        <v>0</v>
      </c>
      <c r="P270" s="79" t="s">
        <v>274</v>
      </c>
      <c r="Q270" s="46">
        <f t="shared" si="56"/>
        <v>0</v>
      </c>
      <c r="R270" s="47" t="str">
        <f t="shared" si="57"/>
        <v/>
      </c>
      <c r="S270" s="47" t="str">
        <f t="shared" si="58"/>
        <v/>
      </c>
      <c r="T270" s="47" t="str">
        <f t="shared" si="59"/>
        <v/>
      </c>
      <c r="U270" s="47" t="str">
        <f t="shared" si="60"/>
        <v/>
      </c>
      <c r="V270" s="288"/>
      <c r="W270" s="47" t="str">
        <f t="shared" si="61"/>
        <v/>
      </c>
      <c r="X270" s="283" t="str">
        <f t="shared" si="62"/>
        <v/>
      </c>
    </row>
    <row r="271" spans="1:24" ht="31.9" customHeight="1" x14ac:dyDescent="0.25">
      <c r="A271" s="91" t="str">
        <f>IF(B271="","",MAX($A$8:A270)+1)</f>
        <v/>
      </c>
      <c r="B271" s="76"/>
      <c r="C271" s="1"/>
      <c r="D271" s="89"/>
      <c r="E271" s="310" t="str">
        <f t="shared" si="63"/>
        <v/>
      </c>
      <c r="F271" s="310" t="str">
        <f t="shared" si="64"/>
        <v/>
      </c>
      <c r="G271" s="27" t="str">
        <f t="shared" si="65"/>
        <v/>
      </c>
      <c r="H271" s="1"/>
      <c r="I271" s="1"/>
      <c r="J271" s="312" t="str">
        <f t="shared" si="53"/>
        <v/>
      </c>
      <c r="K271" s="88"/>
      <c r="L271" s="46" t="str">
        <f t="shared" si="54"/>
        <v/>
      </c>
      <c r="M271" s="3"/>
      <c r="N271" s="79" t="s">
        <v>274</v>
      </c>
      <c r="O271" s="46">
        <f t="shared" si="55"/>
        <v>0</v>
      </c>
      <c r="P271" s="79" t="s">
        <v>274</v>
      </c>
      <c r="Q271" s="46">
        <f t="shared" si="56"/>
        <v>0</v>
      </c>
      <c r="R271" s="47" t="str">
        <f t="shared" si="57"/>
        <v/>
      </c>
      <c r="S271" s="47" t="str">
        <f t="shared" si="58"/>
        <v/>
      </c>
      <c r="T271" s="47" t="str">
        <f t="shared" si="59"/>
        <v/>
      </c>
      <c r="U271" s="47" t="str">
        <f t="shared" si="60"/>
        <v/>
      </c>
      <c r="V271" s="288"/>
      <c r="W271" s="47" t="str">
        <f t="shared" si="61"/>
        <v/>
      </c>
      <c r="X271" s="283" t="str">
        <f t="shared" si="62"/>
        <v/>
      </c>
    </row>
    <row r="272" spans="1:24" ht="31.9" customHeight="1" x14ac:dyDescent="0.25">
      <c r="A272" s="91" t="str">
        <f>IF(B272="","",MAX($A$8:A271)+1)</f>
        <v/>
      </c>
      <c r="B272" s="76"/>
      <c r="C272" s="1"/>
      <c r="D272" s="89"/>
      <c r="E272" s="310" t="str">
        <f t="shared" si="63"/>
        <v/>
      </c>
      <c r="F272" s="310" t="str">
        <f t="shared" si="64"/>
        <v/>
      </c>
      <c r="G272" s="27" t="str">
        <f t="shared" si="65"/>
        <v/>
      </c>
      <c r="H272" s="1"/>
      <c r="I272" s="1"/>
      <c r="J272" s="312" t="str">
        <f t="shared" si="53"/>
        <v/>
      </c>
      <c r="K272" s="88"/>
      <c r="L272" s="46" t="str">
        <f t="shared" si="54"/>
        <v/>
      </c>
      <c r="M272" s="3"/>
      <c r="N272" s="79" t="s">
        <v>274</v>
      </c>
      <c r="O272" s="46">
        <f t="shared" si="55"/>
        <v>0</v>
      </c>
      <c r="P272" s="79" t="s">
        <v>274</v>
      </c>
      <c r="Q272" s="46">
        <f t="shared" si="56"/>
        <v>0</v>
      </c>
      <c r="R272" s="47" t="str">
        <f t="shared" si="57"/>
        <v/>
      </c>
      <c r="S272" s="47" t="str">
        <f t="shared" si="58"/>
        <v/>
      </c>
      <c r="T272" s="47" t="str">
        <f t="shared" si="59"/>
        <v/>
      </c>
      <c r="U272" s="47" t="str">
        <f t="shared" si="60"/>
        <v/>
      </c>
      <c r="V272" s="288"/>
      <c r="W272" s="47" t="str">
        <f t="shared" si="61"/>
        <v/>
      </c>
      <c r="X272" s="283" t="str">
        <f t="shared" si="62"/>
        <v/>
      </c>
    </row>
    <row r="273" spans="1:24" ht="31.9" customHeight="1" x14ac:dyDescent="0.25">
      <c r="A273" s="91" t="str">
        <f>IF(B273="","",MAX($A$8:A272)+1)</f>
        <v/>
      </c>
      <c r="B273" s="76"/>
      <c r="C273" s="1"/>
      <c r="D273" s="89"/>
      <c r="E273" s="310" t="str">
        <f t="shared" si="63"/>
        <v/>
      </c>
      <c r="F273" s="310" t="str">
        <f t="shared" si="64"/>
        <v/>
      </c>
      <c r="G273" s="27" t="str">
        <f t="shared" si="65"/>
        <v/>
      </c>
      <c r="H273" s="1"/>
      <c r="I273" s="1"/>
      <c r="J273" s="312" t="str">
        <f t="shared" si="53"/>
        <v/>
      </c>
      <c r="K273" s="88"/>
      <c r="L273" s="46" t="str">
        <f t="shared" si="54"/>
        <v/>
      </c>
      <c r="M273" s="3"/>
      <c r="N273" s="79" t="s">
        <v>274</v>
      </c>
      <c r="O273" s="46">
        <f t="shared" si="55"/>
        <v>0</v>
      </c>
      <c r="P273" s="79" t="s">
        <v>274</v>
      </c>
      <c r="Q273" s="46">
        <f t="shared" si="56"/>
        <v>0</v>
      </c>
      <c r="R273" s="47" t="str">
        <f t="shared" si="57"/>
        <v/>
      </c>
      <c r="S273" s="47" t="str">
        <f t="shared" si="58"/>
        <v/>
      </c>
      <c r="T273" s="47" t="str">
        <f t="shared" si="59"/>
        <v/>
      </c>
      <c r="U273" s="47" t="str">
        <f t="shared" si="60"/>
        <v/>
      </c>
      <c r="V273" s="288"/>
      <c r="W273" s="47" t="str">
        <f t="shared" si="61"/>
        <v/>
      </c>
      <c r="X273" s="283" t="str">
        <f t="shared" si="62"/>
        <v/>
      </c>
    </row>
    <row r="274" spans="1:24" ht="31.9" customHeight="1" x14ac:dyDescent="0.25">
      <c r="A274" s="91" t="str">
        <f>IF(B274="","",MAX($A$8:A273)+1)</f>
        <v/>
      </c>
      <c r="B274" s="76"/>
      <c r="C274" s="1"/>
      <c r="D274" s="89"/>
      <c r="E274" s="310" t="str">
        <f t="shared" si="63"/>
        <v/>
      </c>
      <c r="F274" s="310" t="str">
        <f t="shared" si="64"/>
        <v/>
      </c>
      <c r="G274" s="27" t="str">
        <f t="shared" si="65"/>
        <v/>
      </c>
      <c r="H274" s="1"/>
      <c r="I274" s="1"/>
      <c r="J274" s="312" t="str">
        <f t="shared" si="53"/>
        <v/>
      </c>
      <c r="K274" s="88"/>
      <c r="L274" s="46" t="str">
        <f t="shared" si="54"/>
        <v/>
      </c>
      <c r="M274" s="3"/>
      <c r="N274" s="79" t="s">
        <v>274</v>
      </c>
      <c r="O274" s="46">
        <f t="shared" si="55"/>
        <v>0</v>
      </c>
      <c r="P274" s="79" t="s">
        <v>274</v>
      </c>
      <c r="Q274" s="46">
        <f t="shared" si="56"/>
        <v>0</v>
      </c>
      <c r="R274" s="47" t="str">
        <f t="shared" si="57"/>
        <v/>
      </c>
      <c r="S274" s="47" t="str">
        <f t="shared" si="58"/>
        <v/>
      </c>
      <c r="T274" s="47" t="str">
        <f t="shared" si="59"/>
        <v/>
      </c>
      <c r="U274" s="47" t="str">
        <f t="shared" si="60"/>
        <v/>
      </c>
      <c r="V274" s="288"/>
      <c r="W274" s="47" t="str">
        <f t="shared" si="61"/>
        <v/>
      </c>
      <c r="X274" s="283" t="str">
        <f t="shared" si="62"/>
        <v/>
      </c>
    </row>
    <row r="275" spans="1:24" ht="31.9" customHeight="1" x14ac:dyDescent="0.25">
      <c r="A275" s="91" t="str">
        <f>IF(B275="","",MAX($A$8:A274)+1)</f>
        <v/>
      </c>
      <c r="B275" s="76"/>
      <c r="C275" s="1"/>
      <c r="D275" s="89"/>
      <c r="E275" s="310" t="str">
        <f t="shared" si="63"/>
        <v/>
      </c>
      <c r="F275" s="310" t="str">
        <f t="shared" si="64"/>
        <v/>
      </c>
      <c r="G275" s="27" t="str">
        <f t="shared" si="65"/>
        <v/>
      </c>
      <c r="H275" s="1"/>
      <c r="I275" s="1"/>
      <c r="J275" s="312" t="str">
        <f t="shared" si="53"/>
        <v/>
      </c>
      <c r="K275" s="88"/>
      <c r="L275" s="46" t="str">
        <f t="shared" si="54"/>
        <v/>
      </c>
      <c r="M275" s="3"/>
      <c r="N275" s="79" t="s">
        <v>274</v>
      </c>
      <c r="O275" s="46">
        <f t="shared" si="55"/>
        <v>0</v>
      </c>
      <c r="P275" s="79" t="s">
        <v>274</v>
      </c>
      <c r="Q275" s="46">
        <f t="shared" si="56"/>
        <v>0</v>
      </c>
      <c r="R275" s="47" t="str">
        <f t="shared" si="57"/>
        <v/>
      </c>
      <c r="S275" s="47" t="str">
        <f t="shared" si="58"/>
        <v/>
      </c>
      <c r="T275" s="47" t="str">
        <f t="shared" si="59"/>
        <v/>
      </c>
      <c r="U275" s="47" t="str">
        <f t="shared" si="60"/>
        <v/>
      </c>
      <c r="V275" s="288"/>
      <c r="W275" s="47" t="str">
        <f t="shared" si="61"/>
        <v/>
      </c>
      <c r="X275" s="283" t="str">
        <f t="shared" si="62"/>
        <v/>
      </c>
    </row>
    <row r="276" spans="1:24" ht="31.9" customHeight="1" x14ac:dyDescent="0.25">
      <c r="A276" s="91" t="str">
        <f>IF(B276="","",MAX($A$8:A275)+1)</f>
        <v/>
      </c>
      <c r="B276" s="76"/>
      <c r="C276" s="1"/>
      <c r="D276" s="89"/>
      <c r="E276" s="310" t="str">
        <f t="shared" si="63"/>
        <v/>
      </c>
      <c r="F276" s="310" t="str">
        <f t="shared" si="64"/>
        <v/>
      </c>
      <c r="G276" s="27" t="str">
        <f t="shared" si="65"/>
        <v/>
      </c>
      <c r="H276" s="1"/>
      <c r="I276" s="1"/>
      <c r="J276" s="312" t="str">
        <f t="shared" si="53"/>
        <v/>
      </c>
      <c r="K276" s="88"/>
      <c r="L276" s="46" t="str">
        <f t="shared" si="54"/>
        <v/>
      </c>
      <c r="M276" s="3"/>
      <c r="N276" s="79" t="s">
        <v>274</v>
      </c>
      <c r="O276" s="46">
        <f t="shared" si="55"/>
        <v>0</v>
      </c>
      <c r="P276" s="79" t="s">
        <v>274</v>
      </c>
      <c r="Q276" s="46">
        <f t="shared" si="56"/>
        <v>0</v>
      </c>
      <c r="R276" s="47" t="str">
        <f t="shared" si="57"/>
        <v/>
      </c>
      <c r="S276" s="47" t="str">
        <f t="shared" si="58"/>
        <v/>
      </c>
      <c r="T276" s="47" t="str">
        <f t="shared" si="59"/>
        <v/>
      </c>
      <c r="U276" s="47" t="str">
        <f t="shared" si="60"/>
        <v/>
      </c>
      <c r="V276" s="288"/>
      <c r="W276" s="47" t="str">
        <f t="shared" si="61"/>
        <v/>
      </c>
      <c r="X276" s="283" t="str">
        <f t="shared" si="62"/>
        <v/>
      </c>
    </row>
    <row r="277" spans="1:24" ht="31.9" customHeight="1" x14ac:dyDescent="0.25">
      <c r="A277" s="91" t="str">
        <f>IF(B277="","",MAX($A$8:A276)+1)</f>
        <v/>
      </c>
      <c r="B277" s="76"/>
      <c r="C277" s="1"/>
      <c r="D277" s="89"/>
      <c r="E277" s="310" t="str">
        <f t="shared" si="63"/>
        <v/>
      </c>
      <c r="F277" s="310" t="str">
        <f t="shared" si="64"/>
        <v/>
      </c>
      <c r="G277" s="27" t="str">
        <f t="shared" si="65"/>
        <v/>
      </c>
      <c r="H277" s="1"/>
      <c r="I277" s="1"/>
      <c r="J277" s="312" t="str">
        <f t="shared" si="53"/>
        <v/>
      </c>
      <c r="K277" s="88"/>
      <c r="L277" s="46" t="str">
        <f t="shared" si="54"/>
        <v/>
      </c>
      <c r="M277" s="3"/>
      <c r="N277" s="79" t="s">
        <v>274</v>
      </c>
      <c r="O277" s="46">
        <f t="shared" si="55"/>
        <v>0</v>
      </c>
      <c r="P277" s="79" t="s">
        <v>274</v>
      </c>
      <c r="Q277" s="46">
        <f t="shared" si="56"/>
        <v>0</v>
      </c>
      <c r="R277" s="47" t="str">
        <f t="shared" si="57"/>
        <v/>
      </c>
      <c r="S277" s="47" t="str">
        <f t="shared" si="58"/>
        <v/>
      </c>
      <c r="T277" s="47" t="str">
        <f t="shared" si="59"/>
        <v/>
      </c>
      <c r="U277" s="47" t="str">
        <f t="shared" si="60"/>
        <v/>
      </c>
      <c r="V277" s="288"/>
      <c r="W277" s="47" t="str">
        <f t="shared" si="61"/>
        <v/>
      </c>
      <c r="X277" s="283" t="str">
        <f t="shared" si="62"/>
        <v/>
      </c>
    </row>
    <row r="278" spans="1:24" ht="31.9" customHeight="1" x14ac:dyDescent="0.25">
      <c r="A278" s="91" t="str">
        <f>IF(B278="","",MAX($A$8:A277)+1)</f>
        <v/>
      </c>
      <c r="B278" s="76"/>
      <c r="C278" s="1"/>
      <c r="D278" s="89"/>
      <c r="E278" s="310" t="str">
        <f t="shared" si="63"/>
        <v/>
      </c>
      <c r="F278" s="310" t="str">
        <f t="shared" si="64"/>
        <v/>
      </c>
      <c r="G278" s="27" t="str">
        <f t="shared" si="65"/>
        <v/>
      </c>
      <c r="H278" s="1"/>
      <c r="I278" s="1"/>
      <c r="J278" s="312" t="str">
        <f t="shared" si="53"/>
        <v/>
      </c>
      <c r="K278" s="88"/>
      <c r="L278" s="46" t="str">
        <f t="shared" si="54"/>
        <v/>
      </c>
      <c r="M278" s="3"/>
      <c r="N278" s="79" t="s">
        <v>274</v>
      </c>
      <c r="O278" s="46">
        <f t="shared" si="55"/>
        <v>0</v>
      </c>
      <c r="P278" s="79" t="s">
        <v>274</v>
      </c>
      <c r="Q278" s="46">
        <f t="shared" si="56"/>
        <v>0</v>
      </c>
      <c r="R278" s="47" t="str">
        <f t="shared" si="57"/>
        <v/>
      </c>
      <c r="S278" s="47" t="str">
        <f t="shared" si="58"/>
        <v/>
      </c>
      <c r="T278" s="47" t="str">
        <f t="shared" si="59"/>
        <v/>
      </c>
      <c r="U278" s="47" t="str">
        <f t="shared" si="60"/>
        <v/>
      </c>
      <c r="V278" s="288"/>
      <c r="W278" s="47" t="str">
        <f t="shared" si="61"/>
        <v/>
      </c>
      <c r="X278" s="283" t="str">
        <f t="shared" si="62"/>
        <v/>
      </c>
    </row>
    <row r="279" spans="1:24" ht="31.9" customHeight="1" x14ac:dyDescent="0.25">
      <c r="A279" s="91" t="str">
        <f>IF(B279="","",MAX($A$8:A278)+1)</f>
        <v/>
      </c>
      <c r="B279" s="76"/>
      <c r="C279" s="1"/>
      <c r="D279" s="89"/>
      <c r="E279" s="310" t="str">
        <f t="shared" si="63"/>
        <v/>
      </c>
      <c r="F279" s="310" t="str">
        <f t="shared" si="64"/>
        <v/>
      </c>
      <c r="G279" s="27" t="str">
        <f t="shared" si="65"/>
        <v/>
      </c>
      <c r="H279" s="1"/>
      <c r="I279" s="1"/>
      <c r="J279" s="312" t="str">
        <f t="shared" si="53"/>
        <v/>
      </c>
      <c r="K279" s="88"/>
      <c r="L279" s="46" t="str">
        <f t="shared" si="54"/>
        <v/>
      </c>
      <c r="M279" s="3"/>
      <c r="N279" s="79" t="s">
        <v>274</v>
      </c>
      <c r="O279" s="46">
        <f t="shared" si="55"/>
        <v>0</v>
      </c>
      <c r="P279" s="79" t="s">
        <v>274</v>
      </c>
      <c r="Q279" s="46">
        <f t="shared" si="56"/>
        <v>0</v>
      </c>
      <c r="R279" s="47" t="str">
        <f t="shared" si="57"/>
        <v/>
      </c>
      <c r="S279" s="47" t="str">
        <f t="shared" si="58"/>
        <v/>
      </c>
      <c r="T279" s="47" t="str">
        <f t="shared" si="59"/>
        <v/>
      </c>
      <c r="U279" s="47" t="str">
        <f t="shared" si="60"/>
        <v/>
      </c>
      <c r="V279" s="288"/>
      <c r="W279" s="47" t="str">
        <f t="shared" si="61"/>
        <v/>
      </c>
      <c r="X279" s="283" t="str">
        <f t="shared" si="62"/>
        <v/>
      </c>
    </row>
    <row r="280" spans="1:24" ht="31.9" customHeight="1" x14ac:dyDescent="0.25">
      <c r="A280" s="91" t="str">
        <f>IF(B280="","",MAX($A$8:A279)+1)</f>
        <v/>
      </c>
      <c r="B280" s="76"/>
      <c r="C280" s="1"/>
      <c r="D280" s="89"/>
      <c r="E280" s="310" t="str">
        <f t="shared" si="63"/>
        <v/>
      </c>
      <c r="F280" s="310" t="str">
        <f t="shared" si="64"/>
        <v/>
      </c>
      <c r="G280" s="27" t="str">
        <f t="shared" si="65"/>
        <v/>
      </c>
      <c r="H280" s="1"/>
      <c r="I280" s="1"/>
      <c r="J280" s="312" t="str">
        <f t="shared" si="53"/>
        <v/>
      </c>
      <c r="K280" s="88"/>
      <c r="L280" s="46" t="str">
        <f t="shared" si="54"/>
        <v/>
      </c>
      <c r="M280" s="3"/>
      <c r="N280" s="79" t="s">
        <v>274</v>
      </c>
      <c r="O280" s="46">
        <f t="shared" si="55"/>
        <v>0</v>
      </c>
      <c r="P280" s="79" t="s">
        <v>274</v>
      </c>
      <c r="Q280" s="46">
        <f t="shared" si="56"/>
        <v>0</v>
      </c>
      <c r="R280" s="47" t="str">
        <f t="shared" si="57"/>
        <v/>
      </c>
      <c r="S280" s="47" t="str">
        <f t="shared" si="58"/>
        <v/>
      </c>
      <c r="T280" s="47" t="str">
        <f t="shared" si="59"/>
        <v/>
      </c>
      <c r="U280" s="47" t="str">
        <f t="shared" si="60"/>
        <v/>
      </c>
      <c r="V280" s="288"/>
      <c r="W280" s="47" t="str">
        <f t="shared" si="61"/>
        <v/>
      </c>
      <c r="X280" s="283" t="str">
        <f t="shared" si="62"/>
        <v/>
      </c>
    </row>
    <row r="281" spans="1:24" ht="31.9" customHeight="1" x14ac:dyDescent="0.25">
      <c r="A281" s="91" t="str">
        <f>IF(B281="","",MAX($A$8:A280)+1)</f>
        <v/>
      </c>
      <c r="B281" s="76"/>
      <c r="C281" s="1"/>
      <c r="D281" s="89"/>
      <c r="E281" s="310" t="str">
        <f t="shared" si="63"/>
        <v/>
      </c>
      <c r="F281" s="310" t="str">
        <f t="shared" si="64"/>
        <v/>
      </c>
      <c r="G281" s="27" t="str">
        <f t="shared" si="65"/>
        <v/>
      </c>
      <c r="H281" s="1"/>
      <c r="I281" s="1"/>
      <c r="J281" s="312" t="str">
        <f t="shared" si="53"/>
        <v/>
      </c>
      <c r="K281" s="88"/>
      <c r="L281" s="46" t="str">
        <f t="shared" si="54"/>
        <v/>
      </c>
      <c r="M281" s="3"/>
      <c r="N281" s="79" t="s">
        <v>274</v>
      </c>
      <c r="O281" s="46">
        <f t="shared" si="55"/>
        <v>0</v>
      </c>
      <c r="P281" s="79" t="s">
        <v>274</v>
      </c>
      <c r="Q281" s="46">
        <f t="shared" si="56"/>
        <v>0</v>
      </c>
      <c r="R281" s="47" t="str">
        <f t="shared" si="57"/>
        <v/>
      </c>
      <c r="S281" s="47" t="str">
        <f t="shared" si="58"/>
        <v/>
      </c>
      <c r="T281" s="47" t="str">
        <f t="shared" si="59"/>
        <v/>
      </c>
      <c r="U281" s="47" t="str">
        <f t="shared" si="60"/>
        <v/>
      </c>
      <c r="V281" s="288"/>
      <c r="W281" s="47" t="str">
        <f t="shared" si="61"/>
        <v/>
      </c>
      <c r="X281" s="283" t="str">
        <f t="shared" si="62"/>
        <v/>
      </c>
    </row>
    <row r="282" spans="1:24" ht="31.9" customHeight="1" x14ac:dyDescent="0.25">
      <c r="A282" s="91" t="str">
        <f>IF(B282="","",MAX($A$8:A281)+1)</f>
        <v/>
      </c>
      <c r="B282" s="76"/>
      <c r="C282" s="1"/>
      <c r="D282" s="89"/>
      <c r="E282" s="310" t="str">
        <f t="shared" si="63"/>
        <v/>
      </c>
      <c r="F282" s="310" t="str">
        <f t="shared" si="64"/>
        <v/>
      </c>
      <c r="G282" s="27" t="str">
        <f t="shared" si="65"/>
        <v/>
      </c>
      <c r="H282" s="1"/>
      <c r="I282" s="1"/>
      <c r="J282" s="312" t="str">
        <f t="shared" si="53"/>
        <v/>
      </c>
      <c r="K282" s="88"/>
      <c r="L282" s="46" t="str">
        <f t="shared" si="54"/>
        <v/>
      </c>
      <c r="M282" s="3"/>
      <c r="N282" s="79" t="s">
        <v>274</v>
      </c>
      <c r="O282" s="46">
        <f t="shared" si="55"/>
        <v>0</v>
      </c>
      <c r="P282" s="79" t="s">
        <v>274</v>
      </c>
      <c r="Q282" s="46">
        <f t="shared" si="56"/>
        <v>0</v>
      </c>
      <c r="R282" s="47" t="str">
        <f t="shared" si="57"/>
        <v/>
      </c>
      <c r="S282" s="47" t="str">
        <f t="shared" si="58"/>
        <v/>
      </c>
      <c r="T282" s="47" t="str">
        <f t="shared" si="59"/>
        <v/>
      </c>
      <c r="U282" s="47" t="str">
        <f t="shared" si="60"/>
        <v/>
      </c>
      <c r="V282" s="288"/>
      <c r="W282" s="47" t="str">
        <f t="shared" si="61"/>
        <v/>
      </c>
      <c r="X282" s="283" t="str">
        <f t="shared" si="62"/>
        <v/>
      </c>
    </row>
    <row r="283" spans="1:24" ht="31.9" customHeight="1" x14ac:dyDescent="0.25">
      <c r="A283" s="91" t="str">
        <f>IF(B283="","",MAX($A$8:A282)+1)</f>
        <v/>
      </c>
      <c r="B283" s="76"/>
      <c r="C283" s="1"/>
      <c r="D283" s="89"/>
      <c r="E283" s="310" t="str">
        <f t="shared" si="63"/>
        <v/>
      </c>
      <c r="F283" s="310" t="str">
        <f t="shared" si="64"/>
        <v/>
      </c>
      <c r="G283" s="27" t="str">
        <f t="shared" si="65"/>
        <v/>
      </c>
      <c r="H283" s="1"/>
      <c r="I283" s="1"/>
      <c r="J283" s="312" t="str">
        <f t="shared" si="53"/>
        <v/>
      </c>
      <c r="K283" s="88"/>
      <c r="L283" s="46" t="str">
        <f t="shared" si="54"/>
        <v/>
      </c>
      <c r="M283" s="3"/>
      <c r="N283" s="79" t="s">
        <v>274</v>
      </c>
      <c r="O283" s="46">
        <f t="shared" si="55"/>
        <v>0</v>
      </c>
      <c r="P283" s="79" t="s">
        <v>274</v>
      </c>
      <c r="Q283" s="46">
        <f t="shared" si="56"/>
        <v>0</v>
      </c>
      <c r="R283" s="47" t="str">
        <f t="shared" si="57"/>
        <v/>
      </c>
      <c r="S283" s="47" t="str">
        <f t="shared" si="58"/>
        <v/>
      </c>
      <c r="T283" s="47" t="str">
        <f t="shared" si="59"/>
        <v/>
      </c>
      <c r="U283" s="47" t="str">
        <f t="shared" si="60"/>
        <v/>
      </c>
      <c r="V283" s="288"/>
      <c r="W283" s="47" t="str">
        <f t="shared" si="61"/>
        <v/>
      </c>
      <c r="X283" s="283" t="str">
        <f t="shared" si="62"/>
        <v/>
      </c>
    </row>
    <row r="284" spans="1:24" ht="31.9" customHeight="1" x14ac:dyDescent="0.25">
      <c r="A284" s="91" t="str">
        <f>IF(B284="","",MAX($A$8:A283)+1)</f>
        <v/>
      </c>
      <c r="B284" s="76"/>
      <c r="C284" s="1"/>
      <c r="D284" s="89"/>
      <c r="E284" s="310" t="str">
        <f t="shared" si="63"/>
        <v/>
      </c>
      <c r="F284" s="310" t="str">
        <f t="shared" si="64"/>
        <v/>
      </c>
      <c r="G284" s="27" t="str">
        <f t="shared" si="65"/>
        <v/>
      </c>
      <c r="H284" s="1"/>
      <c r="I284" s="1"/>
      <c r="J284" s="312" t="str">
        <f t="shared" si="53"/>
        <v/>
      </c>
      <c r="K284" s="88"/>
      <c r="L284" s="46" t="str">
        <f t="shared" si="54"/>
        <v/>
      </c>
      <c r="M284" s="3"/>
      <c r="N284" s="79" t="s">
        <v>274</v>
      </c>
      <c r="O284" s="46">
        <f t="shared" si="55"/>
        <v>0</v>
      </c>
      <c r="P284" s="79" t="s">
        <v>274</v>
      </c>
      <c r="Q284" s="46">
        <f t="shared" si="56"/>
        <v>0</v>
      </c>
      <c r="R284" s="47" t="str">
        <f t="shared" si="57"/>
        <v/>
      </c>
      <c r="S284" s="47" t="str">
        <f t="shared" si="58"/>
        <v/>
      </c>
      <c r="T284" s="47" t="str">
        <f t="shared" si="59"/>
        <v/>
      </c>
      <c r="U284" s="47" t="str">
        <f t="shared" si="60"/>
        <v/>
      </c>
      <c r="V284" s="288"/>
      <c r="W284" s="47" t="str">
        <f t="shared" si="61"/>
        <v/>
      </c>
      <c r="X284" s="283" t="str">
        <f t="shared" si="62"/>
        <v/>
      </c>
    </row>
    <row r="285" spans="1:24" ht="31.9" customHeight="1" x14ac:dyDescent="0.25">
      <c r="A285" s="91" t="str">
        <f>IF(B285="","",MAX($A$8:A284)+1)</f>
        <v/>
      </c>
      <c r="B285" s="76"/>
      <c r="C285" s="1"/>
      <c r="D285" s="89"/>
      <c r="E285" s="310" t="str">
        <f t="shared" si="63"/>
        <v/>
      </c>
      <c r="F285" s="310" t="str">
        <f t="shared" si="64"/>
        <v/>
      </c>
      <c r="G285" s="27" t="str">
        <f t="shared" si="65"/>
        <v/>
      </c>
      <c r="H285" s="1"/>
      <c r="I285" s="1"/>
      <c r="J285" s="312" t="str">
        <f t="shared" si="53"/>
        <v/>
      </c>
      <c r="K285" s="88"/>
      <c r="L285" s="46" t="str">
        <f t="shared" si="54"/>
        <v/>
      </c>
      <c r="M285" s="3"/>
      <c r="N285" s="79" t="s">
        <v>274</v>
      </c>
      <c r="O285" s="46">
        <f t="shared" si="55"/>
        <v>0</v>
      </c>
      <c r="P285" s="79" t="s">
        <v>274</v>
      </c>
      <c r="Q285" s="46">
        <f t="shared" si="56"/>
        <v>0</v>
      </c>
      <c r="R285" s="47" t="str">
        <f t="shared" si="57"/>
        <v/>
      </c>
      <c r="S285" s="47" t="str">
        <f t="shared" si="58"/>
        <v/>
      </c>
      <c r="T285" s="47" t="str">
        <f t="shared" si="59"/>
        <v/>
      </c>
      <c r="U285" s="47" t="str">
        <f t="shared" si="60"/>
        <v/>
      </c>
      <c r="V285" s="288"/>
      <c r="W285" s="47" t="str">
        <f t="shared" si="61"/>
        <v/>
      </c>
      <c r="X285" s="283" t="str">
        <f t="shared" si="62"/>
        <v/>
      </c>
    </row>
    <row r="286" spans="1:24" ht="31.9" customHeight="1" x14ac:dyDescent="0.25">
      <c r="A286" s="91" t="str">
        <f>IF(B286="","",MAX($A$8:A285)+1)</f>
        <v/>
      </c>
      <c r="B286" s="76"/>
      <c r="C286" s="1"/>
      <c r="D286" s="89"/>
      <c r="E286" s="310" t="str">
        <f t="shared" si="63"/>
        <v/>
      </c>
      <c r="F286" s="310" t="str">
        <f t="shared" si="64"/>
        <v/>
      </c>
      <c r="G286" s="27" t="str">
        <f t="shared" si="65"/>
        <v/>
      </c>
      <c r="H286" s="1"/>
      <c r="I286" s="1"/>
      <c r="J286" s="312" t="str">
        <f t="shared" si="53"/>
        <v/>
      </c>
      <c r="K286" s="88"/>
      <c r="L286" s="46" t="str">
        <f t="shared" si="54"/>
        <v/>
      </c>
      <c r="M286" s="3"/>
      <c r="N286" s="79" t="s">
        <v>274</v>
      </c>
      <c r="O286" s="46">
        <f t="shared" si="55"/>
        <v>0</v>
      </c>
      <c r="P286" s="79" t="s">
        <v>274</v>
      </c>
      <c r="Q286" s="46">
        <f t="shared" si="56"/>
        <v>0</v>
      </c>
      <c r="R286" s="47" t="str">
        <f t="shared" si="57"/>
        <v/>
      </c>
      <c r="S286" s="47" t="str">
        <f t="shared" si="58"/>
        <v/>
      </c>
      <c r="T286" s="47" t="str">
        <f t="shared" si="59"/>
        <v/>
      </c>
      <c r="U286" s="47" t="str">
        <f t="shared" si="60"/>
        <v/>
      </c>
      <c r="V286" s="288"/>
      <c r="W286" s="47" t="str">
        <f t="shared" si="61"/>
        <v/>
      </c>
      <c r="X286" s="283" t="str">
        <f t="shared" si="62"/>
        <v/>
      </c>
    </row>
    <row r="287" spans="1:24" ht="31.9" customHeight="1" x14ac:dyDescent="0.25">
      <c r="A287" s="91" t="str">
        <f>IF(B287="","",MAX($A$8:A286)+1)</f>
        <v/>
      </c>
      <c r="B287" s="76"/>
      <c r="C287" s="1"/>
      <c r="D287" s="89"/>
      <c r="E287" s="310" t="str">
        <f t="shared" si="63"/>
        <v/>
      </c>
      <c r="F287" s="310" t="str">
        <f t="shared" si="64"/>
        <v/>
      </c>
      <c r="G287" s="27" t="str">
        <f t="shared" si="65"/>
        <v/>
      </c>
      <c r="H287" s="1"/>
      <c r="I287" s="1"/>
      <c r="J287" s="312" t="str">
        <f t="shared" si="53"/>
        <v/>
      </c>
      <c r="K287" s="88"/>
      <c r="L287" s="46" t="str">
        <f t="shared" si="54"/>
        <v/>
      </c>
      <c r="M287" s="3"/>
      <c r="N287" s="79" t="s">
        <v>274</v>
      </c>
      <c r="O287" s="46">
        <f t="shared" si="55"/>
        <v>0</v>
      </c>
      <c r="P287" s="79" t="s">
        <v>274</v>
      </c>
      <c r="Q287" s="46">
        <f t="shared" si="56"/>
        <v>0</v>
      </c>
      <c r="R287" s="47" t="str">
        <f t="shared" si="57"/>
        <v/>
      </c>
      <c r="S287" s="47" t="str">
        <f t="shared" si="58"/>
        <v/>
      </c>
      <c r="T287" s="47" t="str">
        <f t="shared" si="59"/>
        <v/>
      </c>
      <c r="U287" s="47" t="str">
        <f t="shared" si="60"/>
        <v/>
      </c>
      <c r="V287" s="288"/>
      <c r="W287" s="47" t="str">
        <f t="shared" si="61"/>
        <v/>
      </c>
      <c r="X287" s="283" t="str">
        <f t="shared" si="62"/>
        <v/>
      </c>
    </row>
    <row r="288" spans="1:24" ht="31.9" customHeight="1" x14ac:dyDescent="0.25">
      <c r="A288" s="91" t="str">
        <f>IF(B288="","",MAX($A$8:A287)+1)</f>
        <v/>
      </c>
      <c r="B288" s="76"/>
      <c r="C288" s="1"/>
      <c r="D288" s="89"/>
      <c r="E288" s="310" t="str">
        <f t="shared" si="63"/>
        <v/>
      </c>
      <c r="F288" s="310" t="str">
        <f t="shared" si="64"/>
        <v/>
      </c>
      <c r="G288" s="27" t="str">
        <f t="shared" si="65"/>
        <v/>
      </c>
      <c r="H288" s="1"/>
      <c r="I288" s="1"/>
      <c r="J288" s="312" t="str">
        <f t="shared" si="53"/>
        <v/>
      </c>
      <c r="K288" s="88"/>
      <c r="L288" s="46" t="str">
        <f t="shared" si="54"/>
        <v/>
      </c>
      <c r="M288" s="3"/>
      <c r="N288" s="79" t="s">
        <v>274</v>
      </c>
      <c r="O288" s="46">
        <f t="shared" si="55"/>
        <v>0</v>
      </c>
      <c r="P288" s="79" t="s">
        <v>274</v>
      </c>
      <c r="Q288" s="46">
        <f t="shared" si="56"/>
        <v>0</v>
      </c>
      <c r="R288" s="47" t="str">
        <f t="shared" si="57"/>
        <v/>
      </c>
      <c r="S288" s="47" t="str">
        <f t="shared" si="58"/>
        <v/>
      </c>
      <c r="T288" s="47" t="str">
        <f t="shared" si="59"/>
        <v/>
      </c>
      <c r="U288" s="47" t="str">
        <f t="shared" si="60"/>
        <v/>
      </c>
      <c r="V288" s="288"/>
      <c r="W288" s="47" t="str">
        <f t="shared" si="61"/>
        <v/>
      </c>
      <c r="X288" s="283" t="str">
        <f t="shared" si="62"/>
        <v/>
      </c>
    </row>
    <row r="289" spans="1:24" ht="31.9" customHeight="1" x14ac:dyDescent="0.25">
      <c r="A289" s="91" t="str">
        <f>IF(B289="","",MAX($A$8:A288)+1)</f>
        <v/>
      </c>
      <c r="B289" s="76"/>
      <c r="C289" s="1"/>
      <c r="D289" s="89"/>
      <c r="E289" s="310" t="str">
        <f t="shared" si="63"/>
        <v/>
      </c>
      <c r="F289" s="310" t="str">
        <f t="shared" si="64"/>
        <v/>
      </c>
      <c r="G289" s="27" t="str">
        <f t="shared" si="65"/>
        <v/>
      </c>
      <c r="H289" s="1"/>
      <c r="I289" s="1"/>
      <c r="J289" s="312" t="str">
        <f t="shared" si="53"/>
        <v/>
      </c>
      <c r="K289" s="88"/>
      <c r="L289" s="46" t="str">
        <f t="shared" si="54"/>
        <v/>
      </c>
      <c r="M289" s="3"/>
      <c r="N289" s="79" t="s">
        <v>274</v>
      </c>
      <c r="O289" s="46">
        <f t="shared" si="55"/>
        <v>0</v>
      </c>
      <c r="P289" s="79" t="s">
        <v>274</v>
      </c>
      <c r="Q289" s="46">
        <f t="shared" si="56"/>
        <v>0</v>
      </c>
      <c r="R289" s="47" t="str">
        <f t="shared" si="57"/>
        <v/>
      </c>
      <c r="S289" s="47" t="str">
        <f t="shared" si="58"/>
        <v/>
      </c>
      <c r="T289" s="47" t="str">
        <f t="shared" si="59"/>
        <v/>
      </c>
      <c r="U289" s="47" t="str">
        <f t="shared" si="60"/>
        <v/>
      </c>
      <c r="V289" s="288"/>
      <c r="W289" s="47" t="str">
        <f t="shared" si="61"/>
        <v/>
      </c>
      <c r="X289" s="283" t="str">
        <f t="shared" si="62"/>
        <v/>
      </c>
    </row>
    <row r="290" spans="1:24" ht="31.9" customHeight="1" x14ac:dyDescent="0.25">
      <c r="A290" s="91" t="str">
        <f>IF(B290="","",MAX($A$8:A289)+1)</f>
        <v/>
      </c>
      <c r="B290" s="76"/>
      <c r="C290" s="1"/>
      <c r="D290" s="89"/>
      <c r="E290" s="310" t="str">
        <f t="shared" si="63"/>
        <v/>
      </c>
      <c r="F290" s="310" t="str">
        <f t="shared" si="64"/>
        <v/>
      </c>
      <c r="G290" s="27" t="str">
        <f t="shared" si="65"/>
        <v/>
      </c>
      <c r="H290" s="1"/>
      <c r="I290" s="1"/>
      <c r="J290" s="312" t="str">
        <f t="shared" si="53"/>
        <v/>
      </c>
      <c r="K290" s="88"/>
      <c r="L290" s="46" t="str">
        <f t="shared" si="54"/>
        <v/>
      </c>
      <c r="M290" s="3"/>
      <c r="N290" s="79" t="s">
        <v>274</v>
      </c>
      <c r="O290" s="46">
        <f t="shared" si="55"/>
        <v>0</v>
      </c>
      <c r="P290" s="79" t="s">
        <v>274</v>
      </c>
      <c r="Q290" s="46">
        <f t="shared" si="56"/>
        <v>0</v>
      </c>
      <c r="R290" s="47" t="str">
        <f t="shared" si="57"/>
        <v/>
      </c>
      <c r="S290" s="47" t="str">
        <f t="shared" si="58"/>
        <v/>
      </c>
      <c r="T290" s="47" t="str">
        <f t="shared" si="59"/>
        <v/>
      </c>
      <c r="U290" s="47" t="str">
        <f t="shared" si="60"/>
        <v/>
      </c>
      <c r="V290" s="288"/>
      <c r="W290" s="47" t="str">
        <f t="shared" si="61"/>
        <v/>
      </c>
      <c r="X290" s="283" t="str">
        <f t="shared" si="62"/>
        <v/>
      </c>
    </row>
    <row r="291" spans="1:24" ht="31.9" customHeight="1" x14ac:dyDescent="0.25">
      <c r="A291" s="91" t="str">
        <f>IF(B291="","",MAX($A$8:A290)+1)</f>
        <v/>
      </c>
      <c r="B291" s="76"/>
      <c r="C291" s="1"/>
      <c r="D291" s="89"/>
      <c r="E291" s="310" t="str">
        <f t="shared" si="63"/>
        <v/>
      </c>
      <c r="F291" s="310" t="str">
        <f t="shared" si="64"/>
        <v/>
      </c>
      <c r="G291" s="27" t="str">
        <f t="shared" si="65"/>
        <v/>
      </c>
      <c r="H291" s="1"/>
      <c r="I291" s="1"/>
      <c r="J291" s="312" t="str">
        <f t="shared" si="53"/>
        <v/>
      </c>
      <c r="K291" s="88"/>
      <c r="L291" s="46" t="str">
        <f t="shared" si="54"/>
        <v/>
      </c>
      <c r="M291" s="3"/>
      <c r="N291" s="79" t="s">
        <v>274</v>
      </c>
      <c r="O291" s="46">
        <f t="shared" si="55"/>
        <v>0</v>
      </c>
      <c r="P291" s="79" t="s">
        <v>274</v>
      </c>
      <c r="Q291" s="46">
        <f t="shared" si="56"/>
        <v>0</v>
      </c>
      <c r="R291" s="47" t="str">
        <f t="shared" si="57"/>
        <v/>
      </c>
      <c r="S291" s="47" t="str">
        <f t="shared" si="58"/>
        <v/>
      </c>
      <c r="T291" s="47" t="str">
        <f t="shared" si="59"/>
        <v/>
      </c>
      <c r="U291" s="47" t="str">
        <f t="shared" si="60"/>
        <v/>
      </c>
      <c r="V291" s="288"/>
      <c r="W291" s="47" t="str">
        <f t="shared" si="61"/>
        <v/>
      </c>
      <c r="X291" s="283" t="str">
        <f t="shared" si="62"/>
        <v/>
      </c>
    </row>
    <row r="292" spans="1:24" ht="31.9" customHeight="1" x14ac:dyDescent="0.25">
      <c r="A292" s="91" t="str">
        <f>IF(B292="","",MAX($A$8:A291)+1)</f>
        <v/>
      </c>
      <c r="B292" s="76"/>
      <c r="C292" s="1"/>
      <c r="D292" s="89"/>
      <c r="E292" s="310" t="str">
        <f t="shared" si="63"/>
        <v/>
      </c>
      <c r="F292" s="310" t="str">
        <f t="shared" si="64"/>
        <v/>
      </c>
      <c r="G292" s="27" t="str">
        <f t="shared" si="65"/>
        <v/>
      </c>
      <c r="H292" s="1"/>
      <c r="I292" s="1"/>
      <c r="J292" s="312" t="str">
        <f t="shared" si="53"/>
        <v/>
      </c>
      <c r="K292" s="88"/>
      <c r="L292" s="46" t="str">
        <f t="shared" si="54"/>
        <v/>
      </c>
      <c r="M292" s="3"/>
      <c r="N292" s="79" t="s">
        <v>274</v>
      </c>
      <c r="O292" s="46">
        <f t="shared" si="55"/>
        <v>0</v>
      </c>
      <c r="P292" s="79" t="s">
        <v>274</v>
      </c>
      <c r="Q292" s="46">
        <f t="shared" si="56"/>
        <v>0</v>
      </c>
      <c r="R292" s="47" t="str">
        <f t="shared" si="57"/>
        <v/>
      </c>
      <c r="S292" s="47" t="str">
        <f t="shared" si="58"/>
        <v/>
      </c>
      <c r="T292" s="47" t="str">
        <f t="shared" si="59"/>
        <v/>
      </c>
      <c r="U292" s="47" t="str">
        <f t="shared" si="60"/>
        <v/>
      </c>
      <c r="V292" s="288"/>
      <c r="W292" s="47" t="str">
        <f t="shared" si="61"/>
        <v/>
      </c>
      <c r="X292" s="283" t="str">
        <f t="shared" si="62"/>
        <v/>
      </c>
    </row>
    <row r="293" spans="1:24" ht="31.9" customHeight="1" x14ac:dyDescent="0.25">
      <c r="A293" s="91" t="str">
        <f>IF(B293="","",MAX($A$8:A292)+1)</f>
        <v/>
      </c>
      <c r="B293" s="76"/>
      <c r="C293" s="1"/>
      <c r="D293" s="89"/>
      <c r="E293" s="310" t="str">
        <f t="shared" si="63"/>
        <v/>
      </c>
      <c r="F293" s="310" t="str">
        <f t="shared" si="64"/>
        <v/>
      </c>
      <c r="G293" s="27" t="str">
        <f t="shared" si="65"/>
        <v/>
      </c>
      <c r="H293" s="1"/>
      <c r="I293" s="1"/>
      <c r="J293" s="312" t="str">
        <f t="shared" si="53"/>
        <v/>
      </c>
      <c r="K293" s="88"/>
      <c r="L293" s="46" t="str">
        <f t="shared" si="54"/>
        <v/>
      </c>
      <c r="M293" s="3"/>
      <c r="N293" s="79" t="s">
        <v>274</v>
      </c>
      <c r="O293" s="46">
        <f t="shared" si="55"/>
        <v>0</v>
      </c>
      <c r="P293" s="79" t="s">
        <v>274</v>
      </c>
      <c r="Q293" s="46">
        <f t="shared" si="56"/>
        <v>0</v>
      </c>
      <c r="R293" s="47" t="str">
        <f t="shared" si="57"/>
        <v/>
      </c>
      <c r="S293" s="47" t="str">
        <f t="shared" si="58"/>
        <v/>
      </c>
      <c r="T293" s="47" t="str">
        <f t="shared" si="59"/>
        <v/>
      </c>
      <c r="U293" s="47" t="str">
        <f t="shared" si="60"/>
        <v/>
      </c>
      <c r="V293" s="288"/>
      <c r="W293" s="47" t="str">
        <f t="shared" si="61"/>
        <v/>
      </c>
      <c r="X293" s="283" t="str">
        <f t="shared" si="62"/>
        <v/>
      </c>
    </row>
    <row r="294" spans="1:24" ht="31.9" customHeight="1" x14ac:dyDescent="0.25">
      <c r="A294" s="91" t="str">
        <f>IF(B294="","",MAX($A$8:A293)+1)</f>
        <v/>
      </c>
      <c r="B294" s="76"/>
      <c r="C294" s="1"/>
      <c r="D294" s="89"/>
      <c r="E294" s="310" t="str">
        <f t="shared" si="63"/>
        <v/>
      </c>
      <c r="F294" s="310" t="str">
        <f t="shared" si="64"/>
        <v/>
      </c>
      <c r="G294" s="27" t="str">
        <f t="shared" si="65"/>
        <v/>
      </c>
      <c r="H294" s="1"/>
      <c r="I294" s="1"/>
      <c r="J294" s="312" t="str">
        <f t="shared" si="53"/>
        <v/>
      </c>
      <c r="K294" s="88"/>
      <c r="L294" s="46" t="str">
        <f t="shared" si="54"/>
        <v/>
      </c>
      <c r="M294" s="3"/>
      <c r="N294" s="79" t="s">
        <v>274</v>
      </c>
      <c r="O294" s="46">
        <f t="shared" si="55"/>
        <v>0</v>
      </c>
      <c r="P294" s="79" t="s">
        <v>274</v>
      </c>
      <c r="Q294" s="46">
        <f t="shared" si="56"/>
        <v>0</v>
      </c>
      <c r="R294" s="47" t="str">
        <f t="shared" si="57"/>
        <v/>
      </c>
      <c r="S294" s="47" t="str">
        <f t="shared" si="58"/>
        <v/>
      </c>
      <c r="T294" s="47" t="str">
        <f t="shared" si="59"/>
        <v/>
      </c>
      <c r="U294" s="47" t="str">
        <f t="shared" si="60"/>
        <v/>
      </c>
      <c r="V294" s="288"/>
      <c r="W294" s="47" t="str">
        <f t="shared" si="61"/>
        <v/>
      </c>
      <c r="X294" s="283" t="str">
        <f t="shared" si="62"/>
        <v/>
      </c>
    </row>
    <row r="295" spans="1:24" ht="31.9" customHeight="1" x14ac:dyDescent="0.25">
      <c r="A295" s="91" t="str">
        <f>IF(B295="","",MAX($A$8:A294)+1)</f>
        <v/>
      </c>
      <c r="B295" s="76"/>
      <c r="C295" s="1"/>
      <c r="D295" s="89"/>
      <c r="E295" s="310" t="str">
        <f t="shared" si="63"/>
        <v/>
      </c>
      <c r="F295" s="310" t="str">
        <f t="shared" si="64"/>
        <v/>
      </c>
      <c r="G295" s="27" t="str">
        <f t="shared" si="65"/>
        <v/>
      </c>
      <c r="H295" s="1"/>
      <c r="I295" s="1"/>
      <c r="J295" s="312" t="str">
        <f t="shared" si="53"/>
        <v/>
      </c>
      <c r="K295" s="88"/>
      <c r="L295" s="46" t="str">
        <f t="shared" si="54"/>
        <v/>
      </c>
      <c r="M295" s="3"/>
      <c r="N295" s="79" t="s">
        <v>274</v>
      </c>
      <c r="O295" s="46">
        <f t="shared" si="55"/>
        <v>0</v>
      </c>
      <c r="P295" s="79" t="s">
        <v>274</v>
      </c>
      <c r="Q295" s="46">
        <f t="shared" si="56"/>
        <v>0</v>
      </c>
      <c r="R295" s="47" t="str">
        <f t="shared" si="57"/>
        <v/>
      </c>
      <c r="S295" s="47" t="str">
        <f t="shared" si="58"/>
        <v/>
      </c>
      <c r="T295" s="47" t="str">
        <f t="shared" si="59"/>
        <v/>
      </c>
      <c r="U295" s="47" t="str">
        <f t="shared" si="60"/>
        <v/>
      </c>
      <c r="V295" s="288"/>
      <c r="W295" s="47" t="str">
        <f t="shared" si="61"/>
        <v/>
      </c>
      <c r="X295" s="283" t="str">
        <f t="shared" si="62"/>
        <v/>
      </c>
    </row>
    <row r="296" spans="1:24" ht="31.9" customHeight="1" x14ac:dyDescent="0.25">
      <c r="A296" s="91" t="str">
        <f>IF(B296="","",MAX($A$8:A295)+1)</f>
        <v/>
      </c>
      <c r="B296" s="76"/>
      <c r="C296" s="1"/>
      <c r="D296" s="89"/>
      <c r="E296" s="310" t="str">
        <f t="shared" si="63"/>
        <v/>
      </c>
      <c r="F296" s="310" t="str">
        <f t="shared" si="64"/>
        <v/>
      </c>
      <c r="G296" s="27" t="str">
        <f t="shared" si="65"/>
        <v/>
      </c>
      <c r="H296" s="1"/>
      <c r="I296" s="1"/>
      <c r="J296" s="312" t="str">
        <f t="shared" si="53"/>
        <v/>
      </c>
      <c r="K296" s="88"/>
      <c r="L296" s="46" t="str">
        <f t="shared" si="54"/>
        <v/>
      </c>
      <c r="M296" s="3"/>
      <c r="N296" s="79" t="s">
        <v>274</v>
      </c>
      <c r="O296" s="46">
        <f t="shared" si="55"/>
        <v>0</v>
      </c>
      <c r="P296" s="79" t="s">
        <v>274</v>
      </c>
      <c r="Q296" s="46">
        <f t="shared" si="56"/>
        <v>0</v>
      </c>
      <c r="R296" s="47" t="str">
        <f t="shared" si="57"/>
        <v/>
      </c>
      <c r="S296" s="47" t="str">
        <f t="shared" si="58"/>
        <v/>
      </c>
      <c r="T296" s="47" t="str">
        <f t="shared" si="59"/>
        <v/>
      </c>
      <c r="U296" s="47" t="str">
        <f t="shared" si="60"/>
        <v/>
      </c>
      <c r="V296" s="288"/>
      <c r="W296" s="47" t="str">
        <f t="shared" si="61"/>
        <v/>
      </c>
      <c r="X296" s="283" t="str">
        <f t="shared" si="62"/>
        <v/>
      </c>
    </row>
    <row r="297" spans="1:24" ht="31.9" customHeight="1" x14ac:dyDescent="0.25">
      <c r="A297" s="91" t="str">
        <f>IF(B297="","",MAX($A$8:A296)+1)</f>
        <v/>
      </c>
      <c r="B297" s="76"/>
      <c r="C297" s="1"/>
      <c r="D297" s="89"/>
      <c r="E297" s="310" t="str">
        <f t="shared" si="63"/>
        <v/>
      </c>
      <c r="F297" s="310" t="str">
        <f t="shared" si="64"/>
        <v/>
      </c>
      <c r="G297" s="27" t="str">
        <f t="shared" si="65"/>
        <v/>
      </c>
      <c r="H297" s="1"/>
      <c r="I297" s="1"/>
      <c r="J297" s="312" t="str">
        <f t="shared" si="53"/>
        <v/>
      </c>
      <c r="K297" s="88"/>
      <c r="L297" s="46" t="str">
        <f t="shared" si="54"/>
        <v/>
      </c>
      <c r="M297" s="3"/>
      <c r="N297" s="79" t="s">
        <v>274</v>
      </c>
      <c r="O297" s="46">
        <f t="shared" si="55"/>
        <v>0</v>
      </c>
      <c r="P297" s="79" t="s">
        <v>274</v>
      </c>
      <c r="Q297" s="46">
        <f t="shared" si="56"/>
        <v>0</v>
      </c>
      <c r="R297" s="47" t="str">
        <f t="shared" si="57"/>
        <v/>
      </c>
      <c r="S297" s="47" t="str">
        <f t="shared" si="58"/>
        <v/>
      </c>
      <c r="T297" s="47" t="str">
        <f t="shared" si="59"/>
        <v/>
      </c>
      <c r="U297" s="47" t="str">
        <f t="shared" si="60"/>
        <v/>
      </c>
      <c r="V297" s="288"/>
      <c r="W297" s="47" t="str">
        <f t="shared" si="61"/>
        <v/>
      </c>
      <c r="X297" s="283" t="str">
        <f t="shared" si="62"/>
        <v/>
      </c>
    </row>
    <row r="298" spans="1:24" ht="31.9" customHeight="1" x14ac:dyDescent="0.25">
      <c r="A298" s="91" t="str">
        <f>IF(B298="","",MAX($A$8:A297)+1)</f>
        <v/>
      </c>
      <c r="B298" s="76"/>
      <c r="C298" s="1"/>
      <c r="D298" s="89"/>
      <c r="E298" s="310" t="str">
        <f t="shared" si="63"/>
        <v/>
      </c>
      <c r="F298" s="310" t="str">
        <f t="shared" si="64"/>
        <v/>
      </c>
      <c r="G298" s="27" t="str">
        <f t="shared" si="65"/>
        <v/>
      </c>
      <c r="H298" s="1"/>
      <c r="I298" s="1"/>
      <c r="J298" s="312" t="str">
        <f t="shared" si="53"/>
        <v/>
      </c>
      <c r="K298" s="88"/>
      <c r="L298" s="46" t="str">
        <f t="shared" si="54"/>
        <v/>
      </c>
      <c r="M298" s="3"/>
      <c r="N298" s="79" t="s">
        <v>274</v>
      </c>
      <c r="O298" s="46">
        <f t="shared" si="55"/>
        <v>0</v>
      </c>
      <c r="P298" s="79" t="s">
        <v>274</v>
      </c>
      <c r="Q298" s="46">
        <f t="shared" si="56"/>
        <v>0</v>
      </c>
      <c r="R298" s="47" t="str">
        <f t="shared" si="57"/>
        <v/>
      </c>
      <c r="S298" s="47" t="str">
        <f t="shared" si="58"/>
        <v/>
      </c>
      <c r="T298" s="47" t="str">
        <f t="shared" si="59"/>
        <v/>
      </c>
      <c r="U298" s="47" t="str">
        <f t="shared" si="60"/>
        <v/>
      </c>
      <c r="V298" s="288"/>
      <c r="W298" s="47" t="str">
        <f t="shared" si="61"/>
        <v/>
      </c>
      <c r="X298" s="283" t="str">
        <f t="shared" si="62"/>
        <v/>
      </c>
    </row>
    <row r="299" spans="1:24" ht="31.9" customHeight="1" x14ac:dyDescent="0.25">
      <c r="A299" s="91" t="str">
        <f>IF(B299="","",MAX($A$8:A298)+1)</f>
        <v/>
      </c>
      <c r="B299" s="76"/>
      <c r="C299" s="1"/>
      <c r="D299" s="89"/>
      <c r="E299" s="310" t="str">
        <f t="shared" si="63"/>
        <v/>
      </c>
      <c r="F299" s="310" t="str">
        <f t="shared" si="64"/>
        <v/>
      </c>
      <c r="G299" s="27" t="str">
        <f t="shared" si="65"/>
        <v/>
      </c>
      <c r="H299" s="1"/>
      <c r="I299" s="1"/>
      <c r="J299" s="312" t="str">
        <f t="shared" si="53"/>
        <v/>
      </c>
      <c r="K299" s="88"/>
      <c r="L299" s="46" t="str">
        <f t="shared" si="54"/>
        <v/>
      </c>
      <c r="M299" s="3"/>
      <c r="N299" s="79" t="s">
        <v>274</v>
      </c>
      <c r="O299" s="46">
        <f t="shared" si="55"/>
        <v>0</v>
      </c>
      <c r="P299" s="79" t="s">
        <v>274</v>
      </c>
      <c r="Q299" s="46">
        <f t="shared" si="56"/>
        <v>0</v>
      </c>
      <c r="R299" s="47" t="str">
        <f t="shared" si="57"/>
        <v/>
      </c>
      <c r="S299" s="47" t="str">
        <f t="shared" si="58"/>
        <v/>
      </c>
      <c r="T299" s="47" t="str">
        <f t="shared" si="59"/>
        <v/>
      </c>
      <c r="U299" s="47" t="str">
        <f t="shared" si="60"/>
        <v/>
      </c>
      <c r="V299" s="288"/>
      <c r="W299" s="47" t="str">
        <f t="shared" si="61"/>
        <v/>
      </c>
      <c r="X299" s="283" t="str">
        <f t="shared" si="62"/>
        <v/>
      </c>
    </row>
    <row r="300" spans="1:24" ht="31.9" customHeight="1" x14ac:dyDescent="0.25">
      <c r="A300" s="91" t="str">
        <f>IF(B300="","",MAX($A$8:A299)+1)</f>
        <v/>
      </c>
      <c r="B300" s="76"/>
      <c r="C300" s="1"/>
      <c r="D300" s="89"/>
      <c r="E300" s="310" t="str">
        <f t="shared" si="63"/>
        <v/>
      </c>
      <c r="F300" s="310" t="str">
        <f t="shared" si="64"/>
        <v/>
      </c>
      <c r="G300" s="27" t="str">
        <f t="shared" si="65"/>
        <v/>
      </c>
      <c r="H300" s="1"/>
      <c r="I300" s="1"/>
      <c r="J300" s="312" t="str">
        <f t="shared" si="53"/>
        <v/>
      </c>
      <c r="K300" s="88"/>
      <c r="L300" s="46" t="str">
        <f t="shared" si="54"/>
        <v/>
      </c>
      <c r="M300" s="3"/>
      <c r="N300" s="79" t="s">
        <v>274</v>
      </c>
      <c r="O300" s="46">
        <f t="shared" si="55"/>
        <v>0</v>
      </c>
      <c r="P300" s="79" t="s">
        <v>274</v>
      </c>
      <c r="Q300" s="46">
        <f t="shared" si="56"/>
        <v>0</v>
      </c>
      <c r="R300" s="47" t="str">
        <f t="shared" si="57"/>
        <v/>
      </c>
      <c r="S300" s="47" t="str">
        <f t="shared" si="58"/>
        <v/>
      </c>
      <c r="T300" s="47" t="str">
        <f t="shared" si="59"/>
        <v/>
      </c>
      <c r="U300" s="47" t="str">
        <f t="shared" si="60"/>
        <v/>
      </c>
      <c r="V300" s="288"/>
      <c r="W300" s="47" t="str">
        <f t="shared" si="61"/>
        <v/>
      </c>
      <c r="X300" s="283" t="str">
        <f t="shared" si="62"/>
        <v/>
      </c>
    </row>
    <row r="301" spans="1:24" ht="31.9" customHeight="1" x14ac:dyDescent="0.25">
      <c r="A301" s="91" t="str">
        <f>IF(B301="","",MAX($A$8:A300)+1)</f>
        <v/>
      </c>
      <c r="B301" s="76"/>
      <c r="C301" s="1"/>
      <c r="D301" s="89"/>
      <c r="E301" s="310" t="str">
        <f t="shared" si="63"/>
        <v/>
      </c>
      <c r="F301" s="310" t="str">
        <f t="shared" si="64"/>
        <v/>
      </c>
      <c r="G301" s="27" t="str">
        <f t="shared" si="65"/>
        <v/>
      </c>
      <c r="H301" s="1"/>
      <c r="I301" s="1"/>
      <c r="J301" s="312" t="str">
        <f t="shared" si="53"/>
        <v/>
      </c>
      <c r="K301" s="88"/>
      <c r="L301" s="46" t="str">
        <f t="shared" si="54"/>
        <v/>
      </c>
      <c r="M301" s="3"/>
      <c r="N301" s="79" t="s">
        <v>274</v>
      </c>
      <c r="O301" s="46">
        <f t="shared" si="55"/>
        <v>0</v>
      </c>
      <c r="P301" s="79" t="s">
        <v>274</v>
      </c>
      <c r="Q301" s="46">
        <f t="shared" si="56"/>
        <v>0</v>
      </c>
      <c r="R301" s="47" t="str">
        <f t="shared" si="57"/>
        <v/>
      </c>
      <c r="S301" s="47" t="str">
        <f t="shared" si="58"/>
        <v/>
      </c>
      <c r="T301" s="47" t="str">
        <f t="shared" si="59"/>
        <v/>
      </c>
      <c r="U301" s="47" t="str">
        <f t="shared" si="60"/>
        <v/>
      </c>
      <c r="V301" s="288"/>
      <c r="W301" s="47" t="str">
        <f t="shared" si="61"/>
        <v/>
      </c>
      <c r="X301" s="283" t="str">
        <f t="shared" si="62"/>
        <v/>
      </c>
    </row>
    <row r="302" spans="1:24" ht="31.9" customHeight="1" x14ac:dyDescent="0.25">
      <c r="A302" s="91" t="str">
        <f>IF(B302="","",MAX($A$8:A301)+1)</f>
        <v/>
      </c>
      <c r="B302" s="76"/>
      <c r="C302" s="1"/>
      <c r="D302" s="89"/>
      <c r="E302" s="310" t="str">
        <f t="shared" si="63"/>
        <v/>
      </c>
      <c r="F302" s="310" t="str">
        <f t="shared" si="64"/>
        <v/>
      </c>
      <c r="G302" s="27" t="str">
        <f t="shared" si="65"/>
        <v/>
      </c>
      <c r="H302" s="1"/>
      <c r="I302" s="1"/>
      <c r="J302" s="312" t="str">
        <f t="shared" si="53"/>
        <v/>
      </c>
      <c r="K302" s="88"/>
      <c r="L302" s="46" t="str">
        <f t="shared" si="54"/>
        <v/>
      </c>
      <c r="M302" s="3"/>
      <c r="N302" s="79" t="s">
        <v>274</v>
      </c>
      <c r="O302" s="46">
        <f t="shared" si="55"/>
        <v>0</v>
      </c>
      <c r="P302" s="79" t="s">
        <v>274</v>
      </c>
      <c r="Q302" s="46">
        <f t="shared" si="56"/>
        <v>0</v>
      </c>
      <c r="R302" s="47" t="str">
        <f t="shared" si="57"/>
        <v/>
      </c>
      <c r="S302" s="47" t="str">
        <f t="shared" si="58"/>
        <v/>
      </c>
      <c r="T302" s="47" t="str">
        <f t="shared" si="59"/>
        <v/>
      </c>
      <c r="U302" s="47" t="str">
        <f t="shared" si="60"/>
        <v/>
      </c>
      <c r="V302" s="288"/>
      <c r="W302" s="47" t="str">
        <f t="shared" si="61"/>
        <v/>
      </c>
      <c r="X302" s="283" t="str">
        <f t="shared" si="62"/>
        <v/>
      </c>
    </row>
    <row r="303" spans="1:24" ht="31.9" customHeight="1" x14ac:dyDescent="0.25">
      <c r="A303" s="91" t="str">
        <f>IF(B303="","",MAX($A$8:A302)+1)</f>
        <v/>
      </c>
      <c r="B303" s="76"/>
      <c r="C303" s="1"/>
      <c r="D303" s="89"/>
      <c r="E303" s="310" t="str">
        <f t="shared" si="63"/>
        <v/>
      </c>
      <c r="F303" s="310" t="str">
        <f t="shared" si="64"/>
        <v/>
      </c>
      <c r="G303" s="27" t="str">
        <f t="shared" si="65"/>
        <v/>
      </c>
      <c r="H303" s="1"/>
      <c r="I303" s="1"/>
      <c r="J303" s="312" t="str">
        <f t="shared" si="53"/>
        <v/>
      </c>
      <c r="K303" s="88"/>
      <c r="L303" s="46" t="str">
        <f t="shared" si="54"/>
        <v/>
      </c>
      <c r="M303" s="3"/>
      <c r="N303" s="79" t="s">
        <v>274</v>
      </c>
      <c r="O303" s="46">
        <f t="shared" si="55"/>
        <v>0</v>
      </c>
      <c r="P303" s="79" t="s">
        <v>274</v>
      </c>
      <c r="Q303" s="46">
        <f t="shared" si="56"/>
        <v>0</v>
      </c>
      <c r="R303" s="47" t="str">
        <f t="shared" si="57"/>
        <v/>
      </c>
      <c r="S303" s="47" t="str">
        <f t="shared" si="58"/>
        <v/>
      </c>
      <c r="T303" s="47" t="str">
        <f t="shared" si="59"/>
        <v/>
      </c>
      <c r="U303" s="47" t="str">
        <f t="shared" si="60"/>
        <v/>
      </c>
      <c r="V303" s="288"/>
      <c r="W303" s="47" t="str">
        <f t="shared" si="61"/>
        <v/>
      </c>
      <c r="X303" s="283" t="str">
        <f t="shared" si="62"/>
        <v/>
      </c>
    </row>
    <row r="304" spans="1:24" ht="31.9" customHeight="1" x14ac:dyDescent="0.25">
      <c r="A304" s="91" t="str">
        <f>IF(B304="","",MAX($A$8:A303)+1)</f>
        <v/>
      </c>
      <c r="B304" s="76"/>
      <c r="C304" s="1"/>
      <c r="D304" s="89"/>
      <c r="E304" s="310" t="str">
        <f t="shared" si="63"/>
        <v/>
      </c>
      <c r="F304" s="310" t="str">
        <f t="shared" si="64"/>
        <v/>
      </c>
      <c r="G304" s="27" t="str">
        <f t="shared" si="65"/>
        <v/>
      </c>
      <c r="H304" s="1"/>
      <c r="I304" s="1"/>
      <c r="J304" s="312" t="str">
        <f t="shared" si="53"/>
        <v/>
      </c>
      <c r="K304" s="88"/>
      <c r="L304" s="46" t="str">
        <f t="shared" si="54"/>
        <v/>
      </c>
      <c r="M304" s="3"/>
      <c r="N304" s="79" t="s">
        <v>274</v>
      </c>
      <c r="O304" s="46">
        <f t="shared" si="55"/>
        <v>0</v>
      </c>
      <c r="P304" s="79" t="s">
        <v>274</v>
      </c>
      <c r="Q304" s="46">
        <f t="shared" si="56"/>
        <v>0</v>
      </c>
      <c r="R304" s="47" t="str">
        <f t="shared" si="57"/>
        <v/>
      </c>
      <c r="S304" s="47" t="str">
        <f t="shared" si="58"/>
        <v/>
      </c>
      <c r="T304" s="47" t="str">
        <f t="shared" si="59"/>
        <v/>
      </c>
      <c r="U304" s="47" t="str">
        <f t="shared" si="60"/>
        <v/>
      </c>
      <c r="V304" s="288"/>
      <c r="W304" s="47" t="str">
        <f t="shared" si="61"/>
        <v/>
      </c>
      <c r="X304" s="283" t="str">
        <f t="shared" si="62"/>
        <v/>
      </c>
    </row>
    <row r="305" spans="1:24" ht="31.9" customHeight="1" x14ac:dyDescent="0.25">
      <c r="A305" s="91" t="str">
        <f>IF(B305="","",MAX($A$8:A304)+1)</f>
        <v/>
      </c>
      <c r="B305" s="76"/>
      <c r="C305" s="1"/>
      <c r="D305" s="89"/>
      <c r="E305" s="310" t="str">
        <f t="shared" si="63"/>
        <v/>
      </c>
      <c r="F305" s="310" t="str">
        <f t="shared" si="64"/>
        <v/>
      </c>
      <c r="G305" s="27" t="str">
        <f t="shared" si="65"/>
        <v/>
      </c>
      <c r="H305" s="1"/>
      <c r="I305" s="1"/>
      <c r="J305" s="312" t="str">
        <f t="shared" si="53"/>
        <v/>
      </c>
      <c r="K305" s="88"/>
      <c r="L305" s="46" t="str">
        <f t="shared" si="54"/>
        <v/>
      </c>
      <c r="M305" s="3"/>
      <c r="N305" s="79" t="s">
        <v>274</v>
      </c>
      <c r="O305" s="46">
        <f t="shared" si="55"/>
        <v>0</v>
      </c>
      <c r="P305" s="79" t="s">
        <v>274</v>
      </c>
      <c r="Q305" s="46">
        <f t="shared" si="56"/>
        <v>0</v>
      </c>
      <c r="R305" s="47" t="str">
        <f t="shared" si="57"/>
        <v/>
      </c>
      <c r="S305" s="47" t="str">
        <f t="shared" si="58"/>
        <v/>
      </c>
      <c r="T305" s="47" t="str">
        <f t="shared" si="59"/>
        <v/>
      </c>
      <c r="U305" s="47" t="str">
        <f t="shared" si="60"/>
        <v/>
      </c>
      <c r="V305" s="288"/>
      <c r="W305" s="47" t="str">
        <f t="shared" si="61"/>
        <v/>
      </c>
      <c r="X305" s="283" t="str">
        <f t="shared" si="62"/>
        <v/>
      </c>
    </row>
    <row r="306" spans="1:24" ht="31.9" customHeight="1" x14ac:dyDescent="0.25">
      <c r="A306" s="91" t="str">
        <f>IF(B306="","",MAX($A$8:A305)+1)</f>
        <v/>
      </c>
      <c r="B306" s="76"/>
      <c r="C306" s="1"/>
      <c r="D306" s="89"/>
      <c r="E306" s="310" t="str">
        <f t="shared" si="63"/>
        <v/>
      </c>
      <c r="F306" s="310" t="str">
        <f t="shared" si="64"/>
        <v/>
      </c>
      <c r="G306" s="27" t="str">
        <f t="shared" si="65"/>
        <v/>
      </c>
      <c r="H306" s="1"/>
      <c r="I306" s="1"/>
      <c r="J306" s="312" t="str">
        <f t="shared" si="53"/>
        <v/>
      </c>
      <c r="K306" s="88"/>
      <c r="L306" s="46" t="str">
        <f t="shared" si="54"/>
        <v/>
      </c>
      <c r="M306" s="3"/>
      <c r="N306" s="79" t="s">
        <v>274</v>
      </c>
      <c r="O306" s="46">
        <f t="shared" si="55"/>
        <v>0</v>
      </c>
      <c r="P306" s="79" t="s">
        <v>274</v>
      </c>
      <c r="Q306" s="46">
        <f t="shared" si="56"/>
        <v>0</v>
      </c>
      <c r="R306" s="47" t="str">
        <f t="shared" si="57"/>
        <v/>
      </c>
      <c r="S306" s="47" t="str">
        <f t="shared" si="58"/>
        <v/>
      </c>
      <c r="T306" s="47" t="str">
        <f t="shared" si="59"/>
        <v/>
      </c>
      <c r="U306" s="47" t="str">
        <f t="shared" si="60"/>
        <v/>
      </c>
      <c r="V306" s="288"/>
      <c r="W306" s="47" t="str">
        <f t="shared" si="61"/>
        <v/>
      </c>
      <c r="X306" s="283" t="str">
        <f t="shared" si="62"/>
        <v/>
      </c>
    </row>
    <row r="307" spans="1:24" ht="31.9" customHeight="1" x14ac:dyDescent="0.25">
      <c r="A307" s="91" t="str">
        <f>IF(B307="","",MAX($A$8:A306)+1)</f>
        <v/>
      </c>
      <c r="B307" s="76"/>
      <c r="C307" s="1"/>
      <c r="D307" s="89"/>
      <c r="E307" s="310" t="str">
        <f t="shared" si="63"/>
        <v/>
      </c>
      <c r="F307" s="310" t="str">
        <f t="shared" si="64"/>
        <v/>
      </c>
      <c r="G307" s="27" t="str">
        <f t="shared" si="65"/>
        <v/>
      </c>
      <c r="H307" s="1"/>
      <c r="I307" s="1"/>
      <c r="J307" s="312" t="str">
        <f t="shared" si="53"/>
        <v/>
      </c>
      <c r="K307" s="88"/>
      <c r="L307" s="46" t="str">
        <f t="shared" si="54"/>
        <v/>
      </c>
      <c r="M307" s="3"/>
      <c r="N307" s="79" t="s">
        <v>274</v>
      </c>
      <c r="O307" s="46">
        <f t="shared" si="55"/>
        <v>0</v>
      </c>
      <c r="P307" s="79" t="s">
        <v>274</v>
      </c>
      <c r="Q307" s="46">
        <f t="shared" si="56"/>
        <v>0</v>
      </c>
      <c r="R307" s="47" t="str">
        <f t="shared" si="57"/>
        <v/>
      </c>
      <c r="S307" s="47" t="str">
        <f t="shared" si="58"/>
        <v/>
      </c>
      <c r="T307" s="47" t="str">
        <f t="shared" si="59"/>
        <v/>
      </c>
      <c r="U307" s="47" t="str">
        <f t="shared" si="60"/>
        <v/>
      </c>
      <c r="V307" s="288"/>
      <c r="W307" s="47" t="str">
        <f t="shared" si="61"/>
        <v/>
      </c>
      <c r="X307" s="283" t="str">
        <f t="shared" si="62"/>
        <v/>
      </c>
    </row>
    <row r="308" spans="1:24" ht="31.9" customHeight="1" x14ac:dyDescent="0.25">
      <c r="A308" s="91" t="str">
        <f>IF(B308="","",MAX($A$8:A307)+1)</f>
        <v/>
      </c>
      <c r="B308" s="76"/>
      <c r="C308" s="1"/>
      <c r="D308" s="89"/>
      <c r="E308" s="310" t="str">
        <f t="shared" si="63"/>
        <v/>
      </c>
      <c r="F308" s="310" t="str">
        <f t="shared" si="64"/>
        <v/>
      </c>
      <c r="G308" s="27" t="str">
        <f t="shared" si="65"/>
        <v/>
      </c>
      <c r="H308" s="1"/>
      <c r="I308" s="1"/>
      <c r="J308" s="312" t="str">
        <f t="shared" si="53"/>
        <v/>
      </c>
      <c r="K308" s="88"/>
      <c r="L308" s="46" t="str">
        <f t="shared" si="54"/>
        <v/>
      </c>
      <c r="M308" s="3"/>
      <c r="N308" s="79" t="s">
        <v>274</v>
      </c>
      <c r="O308" s="46">
        <f t="shared" si="55"/>
        <v>0</v>
      </c>
      <c r="P308" s="79" t="s">
        <v>274</v>
      </c>
      <c r="Q308" s="46">
        <f t="shared" si="56"/>
        <v>0</v>
      </c>
      <c r="R308" s="47" t="str">
        <f t="shared" si="57"/>
        <v/>
      </c>
      <c r="S308" s="47" t="str">
        <f t="shared" si="58"/>
        <v/>
      </c>
      <c r="T308" s="47" t="str">
        <f t="shared" si="59"/>
        <v/>
      </c>
      <c r="U308" s="47" t="str">
        <f t="shared" si="60"/>
        <v/>
      </c>
      <c r="V308" s="288"/>
      <c r="W308" s="47" t="str">
        <f t="shared" si="61"/>
        <v/>
      </c>
      <c r="X308" s="283" t="str">
        <f t="shared" si="62"/>
        <v/>
      </c>
    </row>
    <row r="309" spans="1:24" ht="31.9" customHeight="1" x14ac:dyDescent="0.25">
      <c r="A309" s="91" t="str">
        <f>IF(B309="","",MAX($A$8:A308)+1)</f>
        <v/>
      </c>
      <c r="B309" s="76"/>
      <c r="C309" s="1"/>
      <c r="D309" s="89"/>
      <c r="E309" s="310" t="str">
        <f t="shared" si="63"/>
        <v/>
      </c>
      <c r="F309" s="310" t="str">
        <f t="shared" si="64"/>
        <v/>
      </c>
      <c r="G309" s="27" t="str">
        <f t="shared" si="65"/>
        <v/>
      </c>
      <c r="H309" s="1"/>
      <c r="I309" s="1"/>
      <c r="J309" s="312" t="str">
        <f t="shared" si="53"/>
        <v/>
      </c>
      <c r="K309" s="88"/>
      <c r="L309" s="46" t="str">
        <f t="shared" si="54"/>
        <v/>
      </c>
      <c r="M309" s="3"/>
      <c r="N309" s="79" t="s">
        <v>274</v>
      </c>
      <c r="O309" s="46">
        <f t="shared" si="55"/>
        <v>0</v>
      </c>
      <c r="P309" s="79" t="s">
        <v>274</v>
      </c>
      <c r="Q309" s="46">
        <f t="shared" si="56"/>
        <v>0</v>
      </c>
      <c r="R309" s="47" t="str">
        <f t="shared" si="57"/>
        <v/>
      </c>
      <c r="S309" s="47" t="str">
        <f t="shared" si="58"/>
        <v/>
      </c>
      <c r="T309" s="47" t="str">
        <f t="shared" si="59"/>
        <v/>
      </c>
      <c r="U309" s="47" t="str">
        <f t="shared" si="60"/>
        <v/>
      </c>
      <c r="V309" s="288"/>
      <c r="W309" s="47" t="str">
        <f t="shared" si="61"/>
        <v/>
      </c>
      <c r="X309" s="283" t="str">
        <f t="shared" si="62"/>
        <v/>
      </c>
    </row>
    <row r="310" spans="1:24" ht="31.9" customHeight="1" x14ac:dyDescent="0.25">
      <c r="A310" s="91" t="str">
        <f>IF(B310="","",MAX($A$8:A309)+1)</f>
        <v/>
      </c>
      <c r="B310" s="76"/>
      <c r="C310" s="1"/>
      <c r="D310" s="89"/>
      <c r="E310" s="310" t="str">
        <f t="shared" si="63"/>
        <v/>
      </c>
      <c r="F310" s="310" t="str">
        <f t="shared" si="64"/>
        <v/>
      </c>
      <c r="G310" s="27" t="str">
        <f t="shared" si="65"/>
        <v/>
      </c>
      <c r="H310" s="1"/>
      <c r="I310" s="1"/>
      <c r="J310" s="312" t="str">
        <f t="shared" si="53"/>
        <v/>
      </c>
      <c r="K310" s="88"/>
      <c r="L310" s="46" t="str">
        <f t="shared" si="54"/>
        <v/>
      </c>
      <c r="M310" s="3"/>
      <c r="N310" s="79" t="s">
        <v>274</v>
      </c>
      <c r="O310" s="46">
        <f t="shared" si="55"/>
        <v>0</v>
      </c>
      <c r="P310" s="79" t="s">
        <v>274</v>
      </c>
      <c r="Q310" s="46">
        <f t="shared" si="56"/>
        <v>0</v>
      </c>
      <c r="R310" s="47" t="str">
        <f t="shared" si="57"/>
        <v/>
      </c>
      <c r="S310" s="47" t="str">
        <f t="shared" si="58"/>
        <v/>
      </c>
      <c r="T310" s="47" t="str">
        <f t="shared" si="59"/>
        <v/>
      </c>
      <c r="U310" s="47" t="str">
        <f t="shared" si="60"/>
        <v/>
      </c>
      <c r="V310" s="288"/>
      <c r="W310" s="47" t="str">
        <f t="shared" si="61"/>
        <v/>
      </c>
      <c r="X310" s="283" t="str">
        <f t="shared" si="62"/>
        <v/>
      </c>
    </row>
    <row r="311" spans="1:24" ht="31.9" customHeight="1" x14ac:dyDescent="0.25"/>
  </sheetData>
  <sheetCalcPr fullCalcOnLoad="1"/>
  <sheetProtection password="A7DB" sheet="1" selectLockedCells="1"/>
  <protectedRanges>
    <protectedRange sqref="H1 P8:P310 O4:X4 K8:K310 M8:N310 B8:B310 D8:D310" name="N Bedarf Grünland"/>
    <protectedRange sqref="C8:C310" name="N Bedarf Grünland_1"/>
    <protectedRange sqref="H8:I310" name="N Bedarf Grünland_2"/>
  </protectedRanges>
  <mergeCells count="27">
    <mergeCell ref="Q6:Q7"/>
    <mergeCell ref="R6:S6"/>
    <mergeCell ref="T6:U6"/>
    <mergeCell ref="Q3:S3"/>
    <mergeCell ref="T3:U3"/>
    <mergeCell ref="T5:X5"/>
    <mergeCell ref="V6:X6"/>
    <mergeCell ref="H3:J3"/>
    <mergeCell ref="O1:P1"/>
    <mergeCell ref="Q1:S1"/>
    <mergeCell ref="T1:U1"/>
    <mergeCell ref="V1:X1"/>
    <mergeCell ref="A6:A7"/>
    <mergeCell ref="B6:B7"/>
    <mergeCell ref="D6:D7"/>
    <mergeCell ref="C6:C7"/>
    <mergeCell ref="K6:K7"/>
    <mergeCell ref="H1:I1"/>
    <mergeCell ref="O2:P2"/>
    <mergeCell ref="T2:U2"/>
    <mergeCell ref="V2:X2"/>
    <mergeCell ref="L6:L7"/>
    <mergeCell ref="O3:P3"/>
    <mergeCell ref="H4:J4"/>
    <mergeCell ref="W3:X3"/>
    <mergeCell ref="R2:S2"/>
    <mergeCell ref="O6:O7"/>
  </mergeCells>
  <dataValidations count="6">
    <dataValidation type="list" allowBlank="1" showInputMessage="1" showErrorMessage="1" sqref="P8:P310">
      <formula1>LeguminosenA</formula1>
    </dataValidation>
    <dataValidation type="list" allowBlank="1" sqref="N8:N310">
      <formula1>LeguminoseG</formula1>
    </dataValidation>
    <dataValidation type="list" allowBlank="1" sqref="K8:K310">
      <formula1>HumusG</formula1>
    </dataValidation>
    <dataValidation type="list" allowBlank="1" sqref="D8:D310">
      <formula1>KulturenG</formula1>
    </dataValidation>
    <dataValidation type="custom" allowBlank="1" showInputMessage="1" showErrorMessage="1" sqref="Q8:Q310">
      <formula1>IF(AND(O8&gt;0,Q8&gt;0),FALSE,TRUE)</formula1>
    </dataValidation>
    <dataValidation allowBlank="1" showInputMessage="1" showErrorMessage="1" error="Falsche Eingabe! nur eins ausfüllen" sqref="R8:R310 T8:T310"/>
  </dataValidations>
  <pageMargins left="0.39370078740157483" right="0.39370078740157483" top="0.9055118110236221" bottom="0.78740157480314965" header="0.31496062992125984" footer="0.31496062992125984"/>
  <pageSetup paperSize="9" scale="50" orientation="landscape" horizontalDpi="1200" verticalDpi="1200" r:id="rId1"/>
  <headerFooter>
    <oddHeader>&amp;C&amp;G&amp;R&amp;G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K310"/>
  <sheetViews>
    <sheetView zoomScale="60" zoomScaleNormal="60" workbookViewId="0">
      <pane xSplit="4" ySplit="7" topLeftCell="E8" activePane="bottomRight" state="frozen"/>
      <selection pane="topRight" activeCell="E1" sqref="E1"/>
      <selection pane="bottomLeft" activeCell="A8" sqref="A8"/>
      <selection pane="bottomRight" activeCell="B8" sqref="B8"/>
    </sheetView>
  </sheetViews>
  <sheetFormatPr baseColWidth="10" defaultColWidth="11.5703125" defaultRowHeight="15" x14ac:dyDescent="0.25"/>
  <cols>
    <col min="1" max="1" width="4.85546875" style="56" customWidth="1"/>
    <col min="2" max="2" width="21.5703125" style="7" customWidth="1"/>
    <col min="3" max="3" width="8" style="7" bestFit="1" customWidth="1"/>
    <col min="4" max="4" width="18" style="7" customWidth="1"/>
    <col min="5" max="5" width="6.85546875" style="7" customWidth="1"/>
    <col min="6" max="6" width="8.140625" style="7" hidden="1" customWidth="1"/>
    <col min="7" max="7" width="6.85546875" style="7" customWidth="1"/>
    <col min="8" max="8" width="8.85546875" style="56" hidden="1" customWidth="1"/>
    <col min="9" max="9" width="10.28515625" style="56" hidden="1" customWidth="1"/>
    <col min="10" max="10" width="11.5703125" style="7" hidden="1" customWidth="1"/>
    <col min="11" max="11" width="7.7109375" style="7" hidden="1" customWidth="1"/>
    <col min="12" max="12" width="13.5703125" style="7" customWidth="1"/>
    <col min="13" max="13" width="6.7109375" style="7" customWidth="1"/>
    <col min="14" max="14" width="8.140625" style="7" customWidth="1"/>
    <col min="15" max="15" width="4.42578125" style="7" hidden="1" customWidth="1"/>
    <col min="16" max="16" width="12.140625" style="7" customWidth="1"/>
    <col min="17" max="17" width="14.85546875" style="7" customWidth="1"/>
    <col min="18" max="18" width="15.140625" style="7" customWidth="1"/>
    <col min="19" max="19" width="4.42578125" style="7" hidden="1" customWidth="1"/>
    <col min="20" max="20" width="16.28515625" style="7" customWidth="1"/>
    <col min="21" max="21" width="4.42578125" style="7" hidden="1" customWidth="1"/>
    <col min="22" max="22" width="18.140625" style="7" customWidth="1"/>
    <col min="23" max="23" width="3" style="7" hidden="1" customWidth="1"/>
    <col min="24" max="24" width="9.5703125" style="7" customWidth="1"/>
    <col min="25" max="25" width="4.42578125" style="7" hidden="1" customWidth="1"/>
    <col min="26" max="26" width="10.28515625" style="7" customWidth="1"/>
    <col min="27" max="27" width="4.42578125" style="7" hidden="1" customWidth="1"/>
    <col min="28" max="28" width="16" style="7" customWidth="1"/>
    <col min="29" max="29" width="4.42578125" style="56" hidden="1" customWidth="1"/>
    <col min="30" max="30" width="9" style="56" hidden="1" customWidth="1"/>
    <col min="31" max="31" width="7.28515625" style="56" customWidth="1"/>
    <col min="32" max="32" width="10.140625" style="56" customWidth="1"/>
    <col min="33" max="33" width="6.140625" style="7" bestFit="1" customWidth="1"/>
    <col min="34" max="34" width="11.5703125" style="7" customWidth="1"/>
    <col min="35" max="35" width="9" style="7" customWidth="1"/>
    <col min="36" max="36" width="11.5703125" style="7"/>
    <col min="37" max="37" width="12.42578125" style="7" customWidth="1"/>
    <col min="38" max="16384" width="11.5703125" style="7"/>
  </cols>
  <sheetData>
    <row r="1" spans="1:37" ht="27" customHeight="1" x14ac:dyDescent="0.25">
      <c r="A1" s="133"/>
      <c r="B1" s="510" t="s">
        <v>1255</v>
      </c>
      <c r="D1" s="449" t="s">
        <v>77</v>
      </c>
      <c r="E1" s="424"/>
      <c r="F1" s="424"/>
      <c r="G1" s="823">
        <f ca="1">YEAR(TODAY())</f>
        <v>2022</v>
      </c>
      <c r="H1" s="823"/>
      <c r="I1" s="823"/>
      <c r="J1" s="823"/>
      <c r="K1" s="823"/>
      <c r="L1" s="823"/>
      <c r="M1" s="56"/>
      <c r="N1" s="864" t="s">
        <v>592</v>
      </c>
      <c r="O1" s="865"/>
      <c r="P1" s="865"/>
      <c r="Q1" s="865"/>
      <c r="R1" s="865"/>
      <c r="S1" s="866"/>
      <c r="T1" s="285"/>
      <c r="V1" s="292" t="s">
        <v>78</v>
      </c>
      <c r="W1" s="200"/>
      <c r="X1" s="873"/>
      <c r="Y1" s="874"/>
      <c r="Z1" s="875"/>
      <c r="AB1" s="900" t="s">
        <v>876</v>
      </c>
      <c r="AC1" s="900"/>
      <c r="AD1" s="900"/>
      <c r="AE1" s="900"/>
      <c r="AF1" s="900"/>
      <c r="AG1" s="920">
        <f>SUM(C8:C310)</f>
        <v>0</v>
      </c>
      <c r="AH1" s="921"/>
      <c r="AI1" s="916" t="s">
        <v>727</v>
      </c>
      <c r="AJ1" s="916"/>
      <c r="AK1" s="916"/>
    </row>
    <row r="2" spans="1:37" ht="16.5" x14ac:dyDescent="0.25">
      <c r="A2" s="133"/>
      <c r="B2" s="510" t="s">
        <v>1256</v>
      </c>
      <c r="C2" s="129"/>
      <c r="D2" s="131"/>
      <c r="E2" s="137"/>
      <c r="F2" s="129"/>
      <c r="G2" s="143"/>
      <c r="H2" s="143"/>
      <c r="I2" s="203"/>
      <c r="J2" s="202"/>
      <c r="N2" s="867" t="s">
        <v>651</v>
      </c>
      <c r="O2" s="868"/>
      <c r="P2" s="868"/>
      <c r="Q2" s="868"/>
      <c r="R2" s="868"/>
      <c r="S2" s="869"/>
      <c r="T2" s="285"/>
      <c r="V2" s="293" t="s">
        <v>79</v>
      </c>
      <c r="W2" s="200"/>
      <c r="X2" s="873"/>
      <c r="Y2" s="874"/>
      <c r="Z2" s="875"/>
      <c r="AB2" s="900" t="s">
        <v>723</v>
      </c>
      <c r="AC2" s="900"/>
      <c r="AD2" s="900"/>
      <c r="AE2" s="900"/>
      <c r="AF2" s="900"/>
      <c r="AG2" s="922">
        <f>SUM(AH8:AH310)</f>
        <v>0</v>
      </c>
      <c r="AH2" s="923"/>
      <c r="AI2" s="917">
        <f>SUM(AJ8:AJ310,'N-Bedarf GL §13a'!W8:W310,'N-Bedarf AL §13a'!Y8:Y310)</f>
        <v>0</v>
      </c>
      <c r="AJ2" s="917"/>
      <c r="AK2" s="917"/>
    </row>
    <row r="3" spans="1:37" ht="18" x14ac:dyDescent="0.25">
      <c r="A3" s="133"/>
      <c r="B3" s="136" t="s">
        <v>515</v>
      </c>
      <c r="G3" s="827" t="s">
        <v>15</v>
      </c>
      <c r="H3" s="827"/>
      <c r="I3" s="827"/>
      <c r="J3" s="827"/>
      <c r="K3" s="827"/>
      <c r="L3" s="827"/>
      <c r="N3" s="870" t="s">
        <v>652</v>
      </c>
      <c r="O3" s="871"/>
      <c r="P3" s="871"/>
      <c r="Q3" s="871"/>
      <c r="R3" s="871"/>
      <c r="S3" s="872"/>
      <c r="T3" s="285"/>
      <c r="V3" s="293" t="s">
        <v>80</v>
      </c>
      <c r="W3" s="201"/>
      <c r="X3" s="910">
        <f ca="1">TODAY()</f>
        <v>44596</v>
      </c>
      <c r="Y3" s="911"/>
      <c r="Z3" s="912"/>
      <c r="AB3" s="900" t="s">
        <v>873</v>
      </c>
      <c r="AC3" s="900"/>
      <c r="AD3" s="900"/>
      <c r="AE3" s="900"/>
      <c r="AF3" s="900"/>
      <c r="AG3" s="922">
        <f>SUM(AH8:AH310,'N-Bedarf GL §13a'!U8:U310,'N-Bedarf AL §13a'!W8:W310)</f>
        <v>0</v>
      </c>
      <c r="AH3" s="923"/>
      <c r="AI3" s="297" t="s">
        <v>701</v>
      </c>
      <c r="AJ3" s="906" t="str">
        <f>IF(AI2="","",IF(AI2&gt;AG3,"Achtung: N-Überhang!",""))</f>
        <v/>
      </c>
      <c r="AK3" s="906"/>
    </row>
    <row r="4" spans="1:37" ht="18" x14ac:dyDescent="0.25">
      <c r="A4" s="132"/>
      <c r="B4" s="448" t="s">
        <v>707</v>
      </c>
      <c r="C4" s="448"/>
      <c r="D4" s="448"/>
      <c r="G4" s="828" t="s">
        <v>16</v>
      </c>
      <c r="H4" s="828"/>
      <c r="I4" s="828"/>
      <c r="J4" s="828"/>
      <c r="K4" s="828"/>
      <c r="L4" s="828"/>
      <c r="Q4" s="132"/>
      <c r="R4" s="132"/>
      <c r="S4" s="132"/>
      <c r="T4" s="140"/>
      <c r="U4" s="140"/>
      <c r="V4" s="296" t="s">
        <v>724</v>
      </c>
      <c r="W4" s="296"/>
      <c r="X4" s="913" t="str">
        <f>Hinweise!E3</f>
        <v>4.0</v>
      </c>
      <c r="Y4" s="913"/>
      <c r="Z4" s="913"/>
      <c r="AA4" s="140"/>
      <c r="AB4" s="140"/>
      <c r="AC4" s="140"/>
      <c r="AD4" s="140"/>
      <c r="AF4" s="146"/>
      <c r="AG4" s="56"/>
      <c r="AH4" s="56"/>
      <c r="AI4" s="56"/>
      <c r="AJ4" s="56"/>
      <c r="AK4" s="56"/>
    </row>
    <row r="5" spans="1:37" ht="27.95" customHeight="1" x14ac:dyDescent="0.25">
      <c r="A5" s="139"/>
      <c r="B5" s="548" t="str">
        <f ca="1">"$A$1:$AK$"&amp;COUNTA(G:G)+7</f>
        <v>$A$1:$AK$12</v>
      </c>
      <c r="C5" s="139"/>
      <c r="D5" s="139"/>
      <c r="E5" s="139"/>
      <c r="F5" s="139"/>
      <c r="G5" s="139"/>
      <c r="H5" s="139"/>
      <c r="I5" s="139"/>
      <c r="J5" s="97"/>
      <c r="K5" s="139"/>
      <c r="L5" s="194"/>
      <c r="M5" s="194"/>
      <c r="N5" s="139"/>
      <c r="O5" s="139"/>
      <c r="P5" s="139"/>
      <c r="Q5" s="139"/>
      <c r="R5" s="851" t="s">
        <v>528</v>
      </c>
      <c r="S5" s="851"/>
      <c r="T5" s="851"/>
      <c r="U5" s="851"/>
      <c r="V5" s="851" t="s">
        <v>527</v>
      </c>
      <c r="W5" s="851"/>
      <c r="X5" s="851"/>
      <c r="Y5" s="851"/>
      <c r="Z5" s="851"/>
      <c r="AA5" s="851"/>
      <c r="AB5" s="302"/>
      <c r="AC5" s="43"/>
      <c r="AD5" s="43"/>
      <c r="AE5" s="287"/>
      <c r="AF5" s="303"/>
      <c r="AG5" s="851" t="s">
        <v>722</v>
      </c>
      <c r="AH5" s="851"/>
      <c r="AI5" s="851"/>
      <c r="AJ5" s="851"/>
      <c r="AK5" s="851"/>
    </row>
    <row r="6" spans="1:37" ht="109.9" customHeight="1" x14ac:dyDescent="0.25">
      <c r="A6" s="815" t="s">
        <v>54</v>
      </c>
      <c r="B6" s="460" t="s">
        <v>56</v>
      </c>
      <c r="C6" s="267" t="s">
        <v>57</v>
      </c>
      <c r="D6" s="445" t="s">
        <v>55</v>
      </c>
      <c r="E6" s="566" t="s">
        <v>1340</v>
      </c>
      <c r="F6" s="566" t="s">
        <v>59</v>
      </c>
      <c r="G6" s="566" t="s">
        <v>705</v>
      </c>
      <c r="H6" s="267" t="s">
        <v>591</v>
      </c>
      <c r="I6" s="267" t="s">
        <v>594</v>
      </c>
      <c r="J6" s="198"/>
      <c r="K6" s="267" t="s">
        <v>593</v>
      </c>
      <c r="L6" s="277" t="s">
        <v>600</v>
      </c>
      <c r="M6" s="267" t="s">
        <v>298</v>
      </c>
      <c r="N6" s="914" t="s">
        <v>46</v>
      </c>
      <c r="O6" s="816" t="s">
        <v>30</v>
      </c>
      <c r="P6" s="300" t="s">
        <v>721</v>
      </c>
      <c r="Q6" s="534" t="s">
        <v>1289</v>
      </c>
      <c r="R6" s="914" t="s">
        <v>2</v>
      </c>
      <c r="S6" s="816" t="s">
        <v>30</v>
      </c>
      <c r="T6" s="914" t="s">
        <v>4</v>
      </c>
      <c r="U6" s="816" t="s">
        <v>30</v>
      </c>
      <c r="V6" s="914" t="s">
        <v>518</v>
      </c>
      <c r="W6" s="172"/>
      <c r="X6" s="914" t="s">
        <v>587</v>
      </c>
      <c r="Y6" s="816" t="s">
        <v>30</v>
      </c>
      <c r="Z6" s="914" t="s">
        <v>588</v>
      </c>
      <c r="AA6" s="816" t="s">
        <v>532</v>
      </c>
      <c r="AB6" s="914" t="s">
        <v>529</v>
      </c>
      <c r="AC6" s="816" t="s">
        <v>517</v>
      </c>
      <c r="AD6" s="818" t="s">
        <v>557</v>
      </c>
      <c r="AE6" s="918" t="s">
        <v>804</v>
      </c>
      <c r="AF6" s="919"/>
      <c r="AG6" s="918" t="s">
        <v>719</v>
      </c>
      <c r="AH6" s="919"/>
      <c r="AI6" s="815" t="s">
        <v>720</v>
      </c>
      <c r="AJ6" s="815"/>
      <c r="AK6" s="815"/>
    </row>
    <row r="7" spans="1:37" ht="25.5" x14ac:dyDescent="0.25">
      <c r="A7" s="815"/>
      <c r="B7" s="535"/>
      <c r="C7" s="267" t="s">
        <v>58</v>
      </c>
      <c r="D7" s="446"/>
      <c r="E7" s="267" t="s">
        <v>14</v>
      </c>
      <c r="F7" s="267" t="s">
        <v>0</v>
      </c>
      <c r="G7" s="267" t="s">
        <v>14</v>
      </c>
      <c r="H7" s="267" t="s">
        <v>496</v>
      </c>
      <c r="I7" s="267" t="s">
        <v>496</v>
      </c>
      <c r="J7" s="198"/>
      <c r="K7" s="267" t="s">
        <v>0</v>
      </c>
      <c r="L7" s="267" t="s">
        <v>439</v>
      </c>
      <c r="M7" s="267" t="s">
        <v>49</v>
      </c>
      <c r="N7" s="915"/>
      <c r="O7" s="817"/>
      <c r="P7" s="277" t="s">
        <v>49</v>
      </c>
      <c r="Q7" s="477" t="s">
        <v>49</v>
      </c>
      <c r="R7" s="915"/>
      <c r="S7" s="817"/>
      <c r="T7" s="915"/>
      <c r="U7" s="817"/>
      <c r="V7" s="915"/>
      <c r="W7" s="173"/>
      <c r="X7" s="915"/>
      <c r="Y7" s="817"/>
      <c r="Z7" s="915"/>
      <c r="AA7" s="817"/>
      <c r="AB7" s="915"/>
      <c r="AC7" s="817"/>
      <c r="AD7" s="819"/>
      <c r="AE7" s="267" t="s">
        <v>49</v>
      </c>
      <c r="AF7" s="267" t="s">
        <v>590</v>
      </c>
      <c r="AG7" s="267" t="s">
        <v>49</v>
      </c>
      <c r="AH7" s="42" t="s">
        <v>805</v>
      </c>
      <c r="AI7" s="267" t="s">
        <v>49</v>
      </c>
      <c r="AJ7" s="42" t="s">
        <v>805</v>
      </c>
      <c r="AK7" s="42" t="s">
        <v>401</v>
      </c>
    </row>
    <row r="8" spans="1:37" ht="40.15" customHeight="1" x14ac:dyDescent="0.25">
      <c r="A8" s="74">
        <v>1</v>
      </c>
      <c r="B8" s="73"/>
      <c r="C8" s="348"/>
      <c r="D8" s="33"/>
      <c r="E8" s="5" t="str">
        <f t="shared" ref="E8:E71" si="0">IF(OR(D8="",D8="keine"),"",VLOOKUP(D8,NSollSK,2,FALSE))</f>
        <v/>
      </c>
      <c r="F8" s="5" t="str">
        <f t="shared" ref="F8:F71" si="1">IF(OR(D8="",D8="keine"),"",VLOOKUP(D8,NSollSK,3,FALSE))</f>
        <v/>
      </c>
      <c r="G8" s="269"/>
      <c r="H8" s="6" t="str">
        <f t="shared" ref="H8:H71" si="2">IF(E8=0,E8,IF(E8=0,E8,IF(OR(G8="",D8="",D8="keine"),"",((G8/E8)*100)-100)))</f>
        <v/>
      </c>
      <c r="I8" s="5" t="str">
        <f t="shared" ref="I8:I71" si="3">IF(OR(G8="",D8="",D8="keine"),"",VLOOKUP(D8,NSollSK,6,FALSE))</f>
        <v/>
      </c>
      <c r="J8" s="98" t="e">
        <f t="shared" ref="J8:J71" si="4">IF(VLOOKUP(D8,NSollSK,7,FALSE)=20,1,2)*H8</f>
        <v>#N/A</v>
      </c>
      <c r="K8" s="6" t="str">
        <f t="shared" ref="K8:K71" si="5">IF(OR(G8="",D8="",D8="keine"),"",F8+J8)</f>
        <v/>
      </c>
      <c r="L8" s="267" t="str">
        <f t="shared" ref="L8:L71" si="6">IF(OR(D8="",D8="keine",G8=""),"",VLOOKUP(D8,NSollSK,4,FALSE))</f>
        <v/>
      </c>
      <c r="M8" s="269"/>
      <c r="N8" s="72" t="s">
        <v>29</v>
      </c>
      <c r="O8" s="5">
        <f t="shared" ref="O8:O16" si="7">VLOOKUP(N8,NSollHumus,2,FALSE)</f>
        <v>0</v>
      </c>
      <c r="P8" s="269"/>
      <c r="Q8" s="269"/>
      <c r="R8" s="4" t="s">
        <v>13</v>
      </c>
      <c r="S8" s="5">
        <f t="shared" ref="S8:S71" si="8">VLOOKUP(R8,N_Vorfrucht_Abschlag_SK,2,FALSE)</f>
        <v>0</v>
      </c>
      <c r="T8" s="33" t="s">
        <v>13</v>
      </c>
      <c r="U8" s="5">
        <f t="shared" ref="U8:U16" si="9">VLOOKUP(T8,NSollZF,2,FALSE)</f>
        <v>0</v>
      </c>
      <c r="V8" s="33" t="s">
        <v>13</v>
      </c>
      <c r="W8" s="171" t="str">
        <f t="shared" ref="W8:W71" si="10">IF(OR(V8="",V8="keine"),"",VLOOKUP(V8,NSollSK,5,FALSE))</f>
        <v/>
      </c>
      <c r="X8" s="72" t="s">
        <v>531</v>
      </c>
      <c r="Y8" s="5">
        <f t="shared" ref="Y8:Y16" si="11">IF(OR("ja"=X8,"keine"=V8),0,VLOOKUP(V8,NSollSK,5,FALSE))</f>
        <v>0</v>
      </c>
      <c r="Z8" s="72" t="s">
        <v>530</v>
      </c>
      <c r="AA8" s="6">
        <f>IF(Z8="nein",0,Y8*2/3)</f>
        <v>0</v>
      </c>
      <c r="AB8" s="4" t="s">
        <v>516</v>
      </c>
      <c r="AC8" s="5">
        <f t="shared" ref="AC8:AC71" si="12">VLOOKUP(AB8,Abdeckung_Tab,2,FALSE)</f>
        <v>0</v>
      </c>
      <c r="AD8" s="6" t="str">
        <f t="shared" ref="AD8:AD71" si="13">IF(OR(D8="",D8="keine"),"",K8-M8-P8-Q8-O8-S8-U8-Y8+AA8+AC8)</f>
        <v/>
      </c>
      <c r="AE8" s="41" t="str">
        <f t="shared" ref="AE8:AE71" si="14">IF(OR(D8="",D8="keine",G8=""),"",IF(AD8&lt;0,0,AD8))</f>
        <v/>
      </c>
      <c r="AF8" s="41" t="str">
        <f t="shared" ref="AF8:AF71" si="15">IF(OR(D8="",D8="keine",G8=""),"",IF(AD8&lt;0,0,AD8*C8))</f>
        <v/>
      </c>
      <c r="AG8" s="41" t="str">
        <f t="shared" ref="AG8:AG71" si="16">IF(OR(D8="",D8="keine",G8=""),"",IF(AD8&lt;0,0,AD8*0.8))</f>
        <v/>
      </c>
      <c r="AH8" s="41" t="str">
        <f t="shared" ref="AH8:AH71" si="17">IF(OR(D8="",D8="keine",G8=""),"",IF(AD8&lt;0,0,AD8*C8*0.8))</f>
        <v/>
      </c>
      <c r="AI8" s="291"/>
      <c r="AJ8" s="41" t="str">
        <f t="shared" ref="AJ8:AJ71" si="18">IF(AI8="","",AI8*C8)</f>
        <v/>
      </c>
      <c r="AK8" s="286" t="str">
        <f>IF(AI8="","",IF(AI8&gt;AE8,"Achtung: N-Überhang!",""))</f>
        <v/>
      </c>
    </row>
    <row r="9" spans="1:37" ht="40.15" customHeight="1" x14ac:dyDescent="0.25">
      <c r="A9" s="74">
        <v>2</v>
      </c>
      <c r="B9" s="73"/>
      <c r="C9" s="368"/>
      <c r="D9" s="33"/>
      <c r="E9" s="5" t="str">
        <f t="shared" si="0"/>
        <v/>
      </c>
      <c r="F9" s="5" t="str">
        <f t="shared" si="1"/>
        <v/>
      </c>
      <c r="G9" s="549"/>
      <c r="H9" s="6" t="str">
        <f t="shared" si="2"/>
        <v/>
      </c>
      <c r="I9" s="5" t="str">
        <f t="shared" si="3"/>
        <v/>
      </c>
      <c r="J9" s="98" t="e">
        <f t="shared" si="4"/>
        <v>#N/A</v>
      </c>
      <c r="K9" s="6" t="str">
        <f t="shared" si="5"/>
        <v/>
      </c>
      <c r="L9" s="267" t="str">
        <f t="shared" si="6"/>
        <v/>
      </c>
      <c r="M9" s="338"/>
      <c r="N9" s="72" t="s">
        <v>29</v>
      </c>
      <c r="O9" s="5">
        <f t="shared" si="7"/>
        <v>0</v>
      </c>
      <c r="P9" s="269"/>
      <c r="Q9" s="269"/>
      <c r="R9" s="4" t="s">
        <v>13</v>
      </c>
      <c r="S9" s="5">
        <f t="shared" si="8"/>
        <v>0</v>
      </c>
      <c r="T9" s="33" t="s">
        <v>13</v>
      </c>
      <c r="U9" s="5">
        <f t="shared" si="9"/>
        <v>0</v>
      </c>
      <c r="V9" s="33" t="s">
        <v>13</v>
      </c>
      <c r="W9" s="171" t="str">
        <f t="shared" si="10"/>
        <v/>
      </c>
      <c r="X9" s="72" t="s">
        <v>531</v>
      </c>
      <c r="Y9" s="5">
        <f t="shared" si="11"/>
        <v>0</v>
      </c>
      <c r="Z9" s="72" t="s">
        <v>530</v>
      </c>
      <c r="AA9" s="6">
        <f t="shared" ref="AA9:AA72" si="19">IF(Z9="nein",0,Y9*2/3)</f>
        <v>0</v>
      </c>
      <c r="AB9" s="4" t="s">
        <v>516</v>
      </c>
      <c r="AC9" s="5">
        <f t="shared" si="12"/>
        <v>0</v>
      </c>
      <c r="AD9" s="6" t="str">
        <f t="shared" si="13"/>
        <v/>
      </c>
      <c r="AE9" s="41" t="str">
        <f t="shared" si="14"/>
        <v/>
      </c>
      <c r="AF9" s="41" t="str">
        <f t="shared" si="15"/>
        <v/>
      </c>
      <c r="AG9" s="41" t="str">
        <f t="shared" si="16"/>
        <v/>
      </c>
      <c r="AH9" s="41" t="str">
        <f t="shared" si="17"/>
        <v/>
      </c>
      <c r="AI9" s="291"/>
      <c r="AJ9" s="41" t="str">
        <f t="shared" si="18"/>
        <v/>
      </c>
      <c r="AK9" s="286" t="str">
        <f>IF(AI9="","",IF(AI9&gt;AE9,"Achtung: N-Überhang!",""))</f>
        <v/>
      </c>
    </row>
    <row r="10" spans="1:37" ht="40.15" customHeight="1" x14ac:dyDescent="0.25">
      <c r="A10" s="74">
        <v>3</v>
      </c>
      <c r="B10" s="73"/>
      <c r="C10" s="368"/>
      <c r="D10" s="33"/>
      <c r="E10" s="5" t="str">
        <f t="shared" si="0"/>
        <v/>
      </c>
      <c r="F10" s="5" t="str">
        <f t="shared" si="1"/>
        <v/>
      </c>
      <c r="G10" s="549"/>
      <c r="H10" s="6" t="str">
        <f t="shared" si="2"/>
        <v/>
      </c>
      <c r="I10" s="5" t="str">
        <f t="shared" si="3"/>
        <v/>
      </c>
      <c r="J10" s="98" t="e">
        <f t="shared" si="4"/>
        <v>#N/A</v>
      </c>
      <c r="K10" s="6" t="str">
        <f t="shared" si="5"/>
        <v/>
      </c>
      <c r="L10" s="267" t="str">
        <f t="shared" si="6"/>
        <v/>
      </c>
      <c r="M10" s="338"/>
      <c r="N10" s="72" t="s">
        <v>29</v>
      </c>
      <c r="O10" s="5">
        <f t="shared" si="7"/>
        <v>0</v>
      </c>
      <c r="P10" s="269"/>
      <c r="Q10" s="269"/>
      <c r="R10" s="4" t="s">
        <v>13</v>
      </c>
      <c r="S10" s="5">
        <f t="shared" si="8"/>
        <v>0</v>
      </c>
      <c r="T10" s="33" t="s">
        <v>13</v>
      </c>
      <c r="U10" s="5">
        <f t="shared" si="9"/>
        <v>0</v>
      </c>
      <c r="V10" s="33" t="s">
        <v>13</v>
      </c>
      <c r="W10" s="171" t="str">
        <f t="shared" si="10"/>
        <v/>
      </c>
      <c r="X10" s="72" t="s">
        <v>531</v>
      </c>
      <c r="Y10" s="5">
        <f t="shared" si="11"/>
        <v>0</v>
      </c>
      <c r="Z10" s="72" t="s">
        <v>530</v>
      </c>
      <c r="AA10" s="6">
        <f t="shared" si="19"/>
        <v>0</v>
      </c>
      <c r="AB10" s="4" t="s">
        <v>516</v>
      </c>
      <c r="AC10" s="5">
        <f t="shared" si="12"/>
        <v>0</v>
      </c>
      <c r="AD10" s="6" t="str">
        <f t="shared" si="13"/>
        <v/>
      </c>
      <c r="AE10" s="41" t="str">
        <f t="shared" si="14"/>
        <v/>
      </c>
      <c r="AF10" s="41" t="str">
        <f t="shared" si="15"/>
        <v/>
      </c>
      <c r="AG10" s="41" t="str">
        <f t="shared" si="16"/>
        <v/>
      </c>
      <c r="AH10" s="41" t="str">
        <f t="shared" si="17"/>
        <v/>
      </c>
      <c r="AI10" s="291"/>
      <c r="AJ10" s="41" t="str">
        <f t="shared" si="18"/>
        <v/>
      </c>
      <c r="AK10" s="286" t="str">
        <f t="shared" ref="AK10:AK72" si="20">IF(AI10="","",IF(AI10&gt;AE10,"Achtung: N-Überhang!",""))</f>
        <v/>
      </c>
    </row>
    <row r="11" spans="1:37" ht="40.15" customHeight="1" x14ac:dyDescent="0.25">
      <c r="A11" s="74" t="str">
        <f>IF(B11="","",MAX($A$8:A10)+1)</f>
        <v/>
      </c>
      <c r="B11" s="73"/>
      <c r="C11" s="368"/>
      <c r="D11" s="33"/>
      <c r="E11" s="5" t="str">
        <f t="shared" si="0"/>
        <v/>
      </c>
      <c r="F11" s="5" t="str">
        <f t="shared" si="1"/>
        <v/>
      </c>
      <c r="G11" s="549"/>
      <c r="H11" s="6" t="str">
        <f t="shared" si="2"/>
        <v/>
      </c>
      <c r="I11" s="5" t="str">
        <f t="shared" si="3"/>
        <v/>
      </c>
      <c r="J11" s="98" t="e">
        <f t="shared" si="4"/>
        <v>#N/A</v>
      </c>
      <c r="K11" s="6" t="str">
        <f t="shared" si="5"/>
        <v/>
      </c>
      <c r="L11" s="267" t="str">
        <f t="shared" si="6"/>
        <v/>
      </c>
      <c r="M11" s="338"/>
      <c r="N11" s="72" t="s">
        <v>29</v>
      </c>
      <c r="O11" s="5">
        <f t="shared" si="7"/>
        <v>0</v>
      </c>
      <c r="P11" s="269"/>
      <c r="Q11" s="269"/>
      <c r="R11" s="4" t="s">
        <v>13</v>
      </c>
      <c r="S11" s="5">
        <f t="shared" si="8"/>
        <v>0</v>
      </c>
      <c r="T11" s="33" t="s">
        <v>13</v>
      </c>
      <c r="U11" s="5">
        <f t="shared" si="9"/>
        <v>0</v>
      </c>
      <c r="V11" s="33" t="s">
        <v>13</v>
      </c>
      <c r="W11" s="171" t="str">
        <f t="shared" si="10"/>
        <v/>
      </c>
      <c r="X11" s="72" t="s">
        <v>531</v>
      </c>
      <c r="Y11" s="5">
        <f t="shared" si="11"/>
        <v>0</v>
      </c>
      <c r="Z11" s="72" t="s">
        <v>530</v>
      </c>
      <c r="AA11" s="6">
        <f t="shared" si="19"/>
        <v>0</v>
      </c>
      <c r="AB11" s="4" t="s">
        <v>516</v>
      </c>
      <c r="AC11" s="5">
        <f t="shared" si="12"/>
        <v>0</v>
      </c>
      <c r="AD11" s="6" t="str">
        <f t="shared" si="13"/>
        <v/>
      </c>
      <c r="AE11" s="41" t="str">
        <f t="shared" si="14"/>
        <v/>
      </c>
      <c r="AF11" s="41" t="str">
        <f t="shared" si="15"/>
        <v/>
      </c>
      <c r="AG11" s="41" t="str">
        <f t="shared" si="16"/>
        <v/>
      </c>
      <c r="AH11" s="41" t="str">
        <f t="shared" si="17"/>
        <v/>
      </c>
      <c r="AI11" s="291"/>
      <c r="AJ11" s="41" t="str">
        <f t="shared" si="18"/>
        <v/>
      </c>
      <c r="AK11" s="286" t="str">
        <f t="shared" si="20"/>
        <v/>
      </c>
    </row>
    <row r="12" spans="1:37" ht="40.15" customHeight="1" x14ac:dyDescent="0.25">
      <c r="A12" s="74" t="str">
        <f>IF(B12="","",MAX($A$8:A11)+1)</f>
        <v/>
      </c>
      <c r="B12" s="73"/>
      <c r="C12" s="368"/>
      <c r="D12" s="33"/>
      <c r="E12" s="5" t="str">
        <f t="shared" si="0"/>
        <v/>
      </c>
      <c r="F12" s="5" t="str">
        <f t="shared" si="1"/>
        <v/>
      </c>
      <c r="G12" s="549"/>
      <c r="H12" s="6" t="str">
        <f t="shared" si="2"/>
        <v/>
      </c>
      <c r="I12" s="5" t="str">
        <f t="shared" si="3"/>
        <v/>
      </c>
      <c r="J12" s="98" t="e">
        <f t="shared" si="4"/>
        <v>#N/A</v>
      </c>
      <c r="K12" s="6" t="str">
        <f t="shared" si="5"/>
        <v/>
      </c>
      <c r="L12" s="267" t="str">
        <f t="shared" si="6"/>
        <v/>
      </c>
      <c r="M12" s="338"/>
      <c r="N12" s="72" t="s">
        <v>29</v>
      </c>
      <c r="O12" s="5">
        <f t="shared" si="7"/>
        <v>0</v>
      </c>
      <c r="P12" s="269"/>
      <c r="Q12" s="269"/>
      <c r="R12" s="4" t="s">
        <v>13</v>
      </c>
      <c r="S12" s="5">
        <f t="shared" si="8"/>
        <v>0</v>
      </c>
      <c r="T12" s="33" t="s">
        <v>13</v>
      </c>
      <c r="U12" s="5">
        <f t="shared" si="9"/>
        <v>0</v>
      </c>
      <c r="V12" s="33" t="s">
        <v>13</v>
      </c>
      <c r="W12" s="171" t="str">
        <f t="shared" si="10"/>
        <v/>
      </c>
      <c r="X12" s="72" t="s">
        <v>531</v>
      </c>
      <c r="Y12" s="5">
        <f t="shared" si="11"/>
        <v>0</v>
      </c>
      <c r="Z12" s="72" t="s">
        <v>530</v>
      </c>
      <c r="AA12" s="6">
        <f t="shared" si="19"/>
        <v>0</v>
      </c>
      <c r="AB12" s="4" t="s">
        <v>516</v>
      </c>
      <c r="AC12" s="5">
        <f t="shared" si="12"/>
        <v>0</v>
      </c>
      <c r="AD12" s="6" t="str">
        <f t="shared" si="13"/>
        <v/>
      </c>
      <c r="AE12" s="41" t="str">
        <f t="shared" si="14"/>
        <v/>
      </c>
      <c r="AF12" s="41" t="str">
        <f t="shared" si="15"/>
        <v/>
      </c>
      <c r="AG12" s="41" t="str">
        <f t="shared" si="16"/>
        <v/>
      </c>
      <c r="AH12" s="41" t="str">
        <f t="shared" si="17"/>
        <v/>
      </c>
      <c r="AI12" s="291"/>
      <c r="AJ12" s="41" t="str">
        <f t="shared" si="18"/>
        <v/>
      </c>
      <c r="AK12" s="286" t="str">
        <f t="shared" si="20"/>
        <v/>
      </c>
    </row>
    <row r="13" spans="1:37" ht="40.15" customHeight="1" x14ac:dyDescent="0.25">
      <c r="A13" s="74" t="str">
        <f>IF(B13="","",MAX($A$8:A12)+1)</f>
        <v/>
      </c>
      <c r="B13" s="73"/>
      <c r="C13" s="368"/>
      <c r="D13" s="33"/>
      <c r="E13" s="5" t="str">
        <f t="shared" si="0"/>
        <v/>
      </c>
      <c r="F13" s="5" t="str">
        <f t="shared" si="1"/>
        <v/>
      </c>
      <c r="G13" s="549"/>
      <c r="H13" s="6" t="str">
        <f t="shared" si="2"/>
        <v/>
      </c>
      <c r="I13" s="5" t="str">
        <f t="shared" si="3"/>
        <v/>
      </c>
      <c r="J13" s="98" t="e">
        <f t="shared" si="4"/>
        <v>#N/A</v>
      </c>
      <c r="K13" s="6" t="str">
        <f t="shared" si="5"/>
        <v/>
      </c>
      <c r="L13" s="267" t="str">
        <f t="shared" si="6"/>
        <v/>
      </c>
      <c r="M13" s="338"/>
      <c r="N13" s="72" t="s">
        <v>29</v>
      </c>
      <c r="O13" s="5">
        <f t="shared" si="7"/>
        <v>0</v>
      </c>
      <c r="P13" s="269"/>
      <c r="Q13" s="269"/>
      <c r="R13" s="4" t="s">
        <v>13</v>
      </c>
      <c r="S13" s="5">
        <f t="shared" si="8"/>
        <v>0</v>
      </c>
      <c r="T13" s="33" t="s">
        <v>13</v>
      </c>
      <c r="U13" s="5">
        <f t="shared" si="9"/>
        <v>0</v>
      </c>
      <c r="V13" s="33" t="s">
        <v>13</v>
      </c>
      <c r="W13" s="171" t="str">
        <f t="shared" si="10"/>
        <v/>
      </c>
      <c r="X13" s="72" t="s">
        <v>531</v>
      </c>
      <c r="Y13" s="5">
        <f t="shared" si="11"/>
        <v>0</v>
      </c>
      <c r="Z13" s="72" t="s">
        <v>530</v>
      </c>
      <c r="AA13" s="6">
        <f t="shared" si="19"/>
        <v>0</v>
      </c>
      <c r="AB13" s="4" t="s">
        <v>516</v>
      </c>
      <c r="AC13" s="5">
        <f t="shared" si="12"/>
        <v>0</v>
      </c>
      <c r="AD13" s="6" t="str">
        <f t="shared" si="13"/>
        <v/>
      </c>
      <c r="AE13" s="41" t="str">
        <f t="shared" si="14"/>
        <v/>
      </c>
      <c r="AF13" s="41" t="str">
        <f t="shared" si="15"/>
        <v/>
      </c>
      <c r="AG13" s="41" t="str">
        <f t="shared" si="16"/>
        <v/>
      </c>
      <c r="AH13" s="41" t="str">
        <f t="shared" si="17"/>
        <v/>
      </c>
      <c r="AI13" s="291"/>
      <c r="AJ13" s="41" t="str">
        <f t="shared" si="18"/>
        <v/>
      </c>
      <c r="AK13" s="286" t="str">
        <f t="shared" si="20"/>
        <v/>
      </c>
    </row>
    <row r="14" spans="1:37" ht="40.15" customHeight="1" x14ac:dyDescent="0.25">
      <c r="A14" s="74" t="str">
        <f>IF(B14="","",MAX($A$8:A13)+1)</f>
        <v/>
      </c>
      <c r="B14" s="73"/>
      <c r="C14" s="368"/>
      <c r="D14" s="33"/>
      <c r="E14" s="5" t="str">
        <f t="shared" si="0"/>
        <v/>
      </c>
      <c r="F14" s="5" t="str">
        <f t="shared" si="1"/>
        <v/>
      </c>
      <c r="G14" s="518"/>
      <c r="H14" s="6" t="str">
        <f t="shared" si="2"/>
        <v/>
      </c>
      <c r="I14" s="5" t="str">
        <f t="shared" si="3"/>
        <v/>
      </c>
      <c r="J14" s="98" t="e">
        <f t="shared" si="4"/>
        <v>#N/A</v>
      </c>
      <c r="K14" s="6" t="str">
        <f t="shared" si="5"/>
        <v/>
      </c>
      <c r="L14" s="267" t="str">
        <f t="shared" si="6"/>
        <v/>
      </c>
      <c r="M14" s="338"/>
      <c r="N14" s="72" t="s">
        <v>29</v>
      </c>
      <c r="O14" s="5">
        <f t="shared" si="7"/>
        <v>0</v>
      </c>
      <c r="P14" s="269"/>
      <c r="Q14" s="269"/>
      <c r="R14" s="4" t="s">
        <v>13</v>
      </c>
      <c r="S14" s="5">
        <f t="shared" si="8"/>
        <v>0</v>
      </c>
      <c r="T14" s="33" t="s">
        <v>13</v>
      </c>
      <c r="U14" s="5">
        <f t="shared" si="9"/>
        <v>0</v>
      </c>
      <c r="V14" s="33" t="s">
        <v>13</v>
      </c>
      <c r="W14" s="171" t="str">
        <f t="shared" si="10"/>
        <v/>
      </c>
      <c r="X14" s="72" t="s">
        <v>531</v>
      </c>
      <c r="Y14" s="5">
        <f t="shared" si="11"/>
        <v>0</v>
      </c>
      <c r="Z14" s="72" t="s">
        <v>530</v>
      </c>
      <c r="AA14" s="6">
        <f t="shared" si="19"/>
        <v>0</v>
      </c>
      <c r="AB14" s="4" t="s">
        <v>516</v>
      </c>
      <c r="AC14" s="5">
        <f t="shared" si="12"/>
        <v>0</v>
      </c>
      <c r="AD14" s="6" t="str">
        <f t="shared" si="13"/>
        <v/>
      </c>
      <c r="AE14" s="41" t="str">
        <f t="shared" si="14"/>
        <v/>
      </c>
      <c r="AF14" s="41" t="str">
        <f t="shared" si="15"/>
        <v/>
      </c>
      <c r="AG14" s="41" t="str">
        <f t="shared" si="16"/>
        <v/>
      </c>
      <c r="AH14" s="41" t="str">
        <f t="shared" si="17"/>
        <v/>
      </c>
      <c r="AI14" s="291"/>
      <c r="AJ14" s="41" t="str">
        <f t="shared" si="18"/>
        <v/>
      </c>
      <c r="AK14" s="286" t="str">
        <f t="shared" si="20"/>
        <v/>
      </c>
    </row>
    <row r="15" spans="1:37" ht="40.15" customHeight="1" x14ac:dyDescent="0.25">
      <c r="A15" s="74" t="str">
        <f>IF(B15="","",MAX($A$8:A14)+1)</f>
        <v/>
      </c>
      <c r="B15" s="73"/>
      <c r="C15" s="368"/>
      <c r="D15" s="33"/>
      <c r="E15" s="5" t="str">
        <f t="shared" si="0"/>
        <v/>
      </c>
      <c r="F15" s="5" t="str">
        <f t="shared" si="1"/>
        <v/>
      </c>
      <c r="G15" s="368"/>
      <c r="H15" s="6" t="str">
        <f t="shared" si="2"/>
        <v/>
      </c>
      <c r="I15" s="5" t="str">
        <f t="shared" si="3"/>
        <v/>
      </c>
      <c r="J15" s="98" t="e">
        <f t="shared" si="4"/>
        <v>#N/A</v>
      </c>
      <c r="K15" s="6" t="str">
        <f t="shared" si="5"/>
        <v/>
      </c>
      <c r="L15" s="267" t="str">
        <f t="shared" si="6"/>
        <v/>
      </c>
      <c r="M15" s="338"/>
      <c r="N15" s="72" t="s">
        <v>29</v>
      </c>
      <c r="O15" s="5">
        <f t="shared" si="7"/>
        <v>0</v>
      </c>
      <c r="P15" s="269"/>
      <c r="Q15" s="269"/>
      <c r="R15" s="4" t="s">
        <v>13</v>
      </c>
      <c r="S15" s="5">
        <f t="shared" si="8"/>
        <v>0</v>
      </c>
      <c r="T15" s="33" t="s">
        <v>13</v>
      </c>
      <c r="U15" s="5">
        <f t="shared" si="9"/>
        <v>0</v>
      </c>
      <c r="V15" s="33" t="s">
        <v>13</v>
      </c>
      <c r="W15" s="171" t="str">
        <f t="shared" si="10"/>
        <v/>
      </c>
      <c r="X15" s="72" t="s">
        <v>531</v>
      </c>
      <c r="Y15" s="5">
        <f t="shared" si="11"/>
        <v>0</v>
      </c>
      <c r="Z15" s="72" t="s">
        <v>530</v>
      </c>
      <c r="AA15" s="6">
        <f t="shared" si="19"/>
        <v>0</v>
      </c>
      <c r="AB15" s="4" t="s">
        <v>516</v>
      </c>
      <c r="AC15" s="5">
        <f t="shared" si="12"/>
        <v>0</v>
      </c>
      <c r="AD15" s="6" t="str">
        <f t="shared" si="13"/>
        <v/>
      </c>
      <c r="AE15" s="41" t="str">
        <f t="shared" si="14"/>
        <v/>
      </c>
      <c r="AF15" s="41" t="str">
        <f t="shared" si="15"/>
        <v/>
      </c>
      <c r="AG15" s="41" t="str">
        <f t="shared" si="16"/>
        <v/>
      </c>
      <c r="AH15" s="41" t="str">
        <f t="shared" si="17"/>
        <v/>
      </c>
      <c r="AI15" s="291"/>
      <c r="AJ15" s="41" t="str">
        <f t="shared" si="18"/>
        <v/>
      </c>
      <c r="AK15" s="286" t="str">
        <f t="shared" si="20"/>
        <v/>
      </c>
    </row>
    <row r="16" spans="1:37" ht="40.15" customHeight="1" x14ac:dyDescent="0.25">
      <c r="A16" s="74" t="str">
        <f>IF(B16="","",MAX($A$8:A15)+1)</f>
        <v/>
      </c>
      <c r="B16" s="73"/>
      <c r="C16" s="368"/>
      <c r="D16" s="33"/>
      <c r="E16" s="5" t="str">
        <f t="shared" si="0"/>
        <v/>
      </c>
      <c r="F16" s="5" t="str">
        <f t="shared" si="1"/>
        <v/>
      </c>
      <c r="G16" s="368"/>
      <c r="H16" s="6" t="str">
        <f t="shared" si="2"/>
        <v/>
      </c>
      <c r="I16" s="5" t="str">
        <f t="shared" si="3"/>
        <v/>
      </c>
      <c r="J16" s="98" t="e">
        <f t="shared" si="4"/>
        <v>#N/A</v>
      </c>
      <c r="K16" s="6" t="str">
        <f t="shared" si="5"/>
        <v/>
      </c>
      <c r="L16" s="267" t="str">
        <f t="shared" si="6"/>
        <v/>
      </c>
      <c r="M16" s="338"/>
      <c r="N16" s="72" t="s">
        <v>29</v>
      </c>
      <c r="O16" s="5">
        <f t="shared" si="7"/>
        <v>0</v>
      </c>
      <c r="P16" s="269"/>
      <c r="Q16" s="269"/>
      <c r="R16" s="4" t="s">
        <v>13</v>
      </c>
      <c r="S16" s="5">
        <f t="shared" si="8"/>
        <v>0</v>
      </c>
      <c r="T16" s="33" t="s">
        <v>13</v>
      </c>
      <c r="U16" s="5">
        <f t="shared" si="9"/>
        <v>0</v>
      </c>
      <c r="V16" s="33" t="s">
        <v>13</v>
      </c>
      <c r="W16" s="171" t="str">
        <f t="shared" si="10"/>
        <v/>
      </c>
      <c r="X16" s="72" t="s">
        <v>531</v>
      </c>
      <c r="Y16" s="5">
        <f t="shared" si="11"/>
        <v>0</v>
      </c>
      <c r="Z16" s="72" t="s">
        <v>530</v>
      </c>
      <c r="AA16" s="6">
        <f t="shared" si="19"/>
        <v>0</v>
      </c>
      <c r="AB16" s="4" t="s">
        <v>516</v>
      </c>
      <c r="AC16" s="5">
        <f t="shared" si="12"/>
        <v>0</v>
      </c>
      <c r="AD16" s="6" t="str">
        <f t="shared" si="13"/>
        <v/>
      </c>
      <c r="AE16" s="41" t="str">
        <f t="shared" si="14"/>
        <v/>
      </c>
      <c r="AF16" s="41" t="str">
        <f t="shared" si="15"/>
        <v/>
      </c>
      <c r="AG16" s="41" t="str">
        <f t="shared" si="16"/>
        <v/>
      </c>
      <c r="AH16" s="41" t="str">
        <f t="shared" si="17"/>
        <v/>
      </c>
      <c r="AI16" s="291"/>
      <c r="AJ16" s="41" t="str">
        <f t="shared" si="18"/>
        <v/>
      </c>
      <c r="AK16" s="286" t="str">
        <f t="shared" si="20"/>
        <v/>
      </c>
    </row>
    <row r="17" spans="1:37" ht="40.15" customHeight="1" x14ac:dyDescent="0.25">
      <c r="A17" s="74" t="str">
        <f>IF(B17="","",MAX($A$8:A16)+1)</f>
        <v/>
      </c>
      <c r="B17" s="73"/>
      <c r="C17" s="368"/>
      <c r="D17" s="33"/>
      <c r="E17" s="5" t="str">
        <f t="shared" si="0"/>
        <v/>
      </c>
      <c r="F17" s="5" t="str">
        <f t="shared" si="1"/>
        <v/>
      </c>
      <c r="G17" s="368"/>
      <c r="H17" s="6" t="str">
        <f t="shared" si="2"/>
        <v/>
      </c>
      <c r="I17" s="5" t="str">
        <f t="shared" si="3"/>
        <v/>
      </c>
      <c r="J17" s="98" t="e">
        <f t="shared" si="4"/>
        <v>#N/A</v>
      </c>
      <c r="K17" s="6" t="str">
        <f t="shared" si="5"/>
        <v/>
      </c>
      <c r="L17" s="267" t="str">
        <f t="shared" si="6"/>
        <v/>
      </c>
      <c r="M17" s="338"/>
      <c r="N17" s="72" t="s">
        <v>29</v>
      </c>
      <c r="O17" s="5">
        <f t="shared" ref="O17:O80" si="21">VLOOKUP(N17,NSollHumus,2,FALSE)</f>
        <v>0</v>
      </c>
      <c r="P17" s="269"/>
      <c r="Q17" s="269"/>
      <c r="R17" s="4" t="s">
        <v>13</v>
      </c>
      <c r="S17" s="5">
        <f t="shared" si="8"/>
        <v>0</v>
      </c>
      <c r="T17" s="33" t="s">
        <v>13</v>
      </c>
      <c r="U17" s="5">
        <f t="shared" ref="U17:U80" si="22">VLOOKUP(T17,NSollZF,2,FALSE)</f>
        <v>0</v>
      </c>
      <c r="V17" s="33" t="s">
        <v>13</v>
      </c>
      <c r="W17" s="171" t="str">
        <f t="shared" si="10"/>
        <v/>
      </c>
      <c r="X17" s="72" t="s">
        <v>531</v>
      </c>
      <c r="Y17" s="5">
        <f t="shared" ref="Y17:Y80" si="23">IF(OR("ja"=X17,"keine"=V17),0,VLOOKUP(V17,NSollSK,5,FALSE))</f>
        <v>0</v>
      </c>
      <c r="Z17" s="72" t="s">
        <v>530</v>
      </c>
      <c r="AA17" s="6">
        <f t="shared" si="19"/>
        <v>0</v>
      </c>
      <c r="AB17" s="4" t="s">
        <v>516</v>
      </c>
      <c r="AC17" s="5">
        <f t="shared" si="12"/>
        <v>0</v>
      </c>
      <c r="AD17" s="6" t="str">
        <f t="shared" si="13"/>
        <v/>
      </c>
      <c r="AE17" s="41" t="str">
        <f t="shared" si="14"/>
        <v/>
      </c>
      <c r="AF17" s="41" t="str">
        <f t="shared" si="15"/>
        <v/>
      </c>
      <c r="AG17" s="41" t="str">
        <f t="shared" si="16"/>
        <v/>
      </c>
      <c r="AH17" s="41" t="str">
        <f t="shared" si="17"/>
        <v/>
      </c>
      <c r="AI17" s="291"/>
      <c r="AJ17" s="41" t="str">
        <f t="shared" si="18"/>
        <v/>
      </c>
      <c r="AK17" s="286" t="str">
        <f t="shared" si="20"/>
        <v/>
      </c>
    </row>
    <row r="18" spans="1:37" ht="40.15" customHeight="1" x14ac:dyDescent="0.25">
      <c r="A18" s="74" t="str">
        <f>IF(B18="","",MAX($A$8:A17)+1)</f>
        <v/>
      </c>
      <c r="B18" s="73"/>
      <c r="C18" s="368"/>
      <c r="D18" s="33"/>
      <c r="E18" s="5" t="str">
        <f t="shared" si="0"/>
        <v/>
      </c>
      <c r="F18" s="5" t="str">
        <f t="shared" si="1"/>
        <v/>
      </c>
      <c r="G18" s="368"/>
      <c r="H18" s="6" t="str">
        <f t="shared" si="2"/>
        <v/>
      </c>
      <c r="I18" s="5" t="str">
        <f t="shared" si="3"/>
        <v/>
      </c>
      <c r="J18" s="98" t="e">
        <f t="shared" si="4"/>
        <v>#N/A</v>
      </c>
      <c r="K18" s="6" t="str">
        <f t="shared" si="5"/>
        <v/>
      </c>
      <c r="L18" s="267" t="str">
        <f t="shared" si="6"/>
        <v/>
      </c>
      <c r="M18" s="338"/>
      <c r="N18" s="72" t="s">
        <v>29</v>
      </c>
      <c r="O18" s="5">
        <f t="shared" si="21"/>
        <v>0</v>
      </c>
      <c r="P18" s="269"/>
      <c r="Q18" s="269"/>
      <c r="R18" s="4" t="s">
        <v>13</v>
      </c>
      <c r="S18" s="5">
        <f t="shared" si="8"/>
        <v>0</v>
      </c>
      <c r="T18" s="33" t="s">
        <v>13</v>
      </c>
      <c r="U18" s="5">
        <f t="shared" si="22"/>
        <v>0</v>
      </c>
      <c r="V18" s="33" t="s">
        <v>13</v>
      </c>
      <c r="W18" s="171" t="str">
        <f t="shared" si="10"/>
        <v/>
      </c>
      <c r="X18" s="72" t="s">
        <v>531</v>
      </c>
      <c r="Y18" s="5">
        <f t="shared" si="23"/>
        <v>0</v>
      </c>
      <c r="Z18" s="72" t="s">
        <v>530</v>
      </c>
      <c r="AA18" s="6">
        <f t="shared" si="19"/>
        <v>0</v>
      </c>
      <c r="AB18" s="4" t="s">
        <v>516</v>
      </c>
      <c r="AC18" s="5">
        <f t="shared" si="12"/>
        <v>0</v>
      </c>
      <c r="AD18" s="6" t="str">
        <f t="shared" si="13"/>
        <v/>
      </c>
      <c r="AE18" s="41" t="str">
        <f t="shared" si="14"/>
        <v/>
      </c>
      <c r="AF18" s="41" t="str">
        <f t="shared" si="15"/>
        <v/>
      </c>
      <c r="AG18" s="41" t="str">
        <f t="shared" si="16"/>
        <v/>
      </c>
      <c r="AH18" s="41" t="str">
        <f t="shared" si="17"/>
        <v/>
      </c>
      <c r="AI18" s="291"/>
      <c r="AJ18" s="41" t="str">
        <f t="shared" si="18"/>
        <v/>
      </c>
      <c r="AK18" s="286" t="str">
        <f t="shared" si="20"/>
        <v/>
      </c>
    </row>
    <row r="19" spans="1:37" ht="40.15" customHeight="1" x14ac:dyDescent="0.25">
      <c r="A19" s="74" t="str">
        <f>IF(B19="","",MAX($A$8:A18)+1)</f>
        <v/>
      </c>
      <c r="B19" s="73"/>
      <c r="C19" s="368"/>
      <c r="D19" s="33"/>
      <c r="E19" s="5" t="str">
        <f t="shared" si="0"/>
        <v/>
      </c>
      <c r="F19" s="5" t="str">
        <f t="shared" si="1"/>
        <v/>
      </c>
      <c r="G19" s="368"/>
      <c r="H19" s="6" t="str">
        <f t="shared" si="2"/>
        <v/>
      </c>
      <c r="I19" s="5" t="str">
        <f t="shared" si="3"/>
        <v/>
      </c>
      <c r="J19" s="98" t="e">
        <f t="shared" si="4"/>
        <v>#N/A</v>
      </c>
      <c r="K19" s="6" t="str">
        <f t="shared" si="5"/>
        <v/>
      </c>
      <c r="L19" s="267" t="str">
        <f t="shared" si="6"/>
        <v/>
      </c>
      <c r="M19" s="338"/>
      <c r="N19" s="72" t="s">
        <v>29</v>
      </c>
      <c r="O19" s="5">
        <f t="shared" si="21"/>
        <v>0</v>
      </c>
      <c r="P19" s="269"/>
      <c r="Q19" s="269"/>
      <c r="R19" s="4" t="s">
        <v>13</v>
      </c>
      <c r="S19" s="5">
        <f t="shared" si="8"/>
        <v>0</v>
      </c>
      <c r="T19" s="33" t="s">
        <v>13</v>
      </c>
      <c r="U19" s="5">
        <f t="shared" si="22"/>
        <v>0</v>
      </c>
      <c r="V19" s="33" t="s">
        <v>13</v>
      </c>
      <c r="W19" s="171" t="str">
        <f t="shared" si="10"/>
        <v/>
      </c>
      <c r="X19" s="72" t="s">
        <v>531</v>
      </c>
      <c r="Y19" s="5">
        <f t="shared" si="23"/>
        <v>0</v>
      </c>
      <c r="Z19" s="72" t="s">
        <v>530</v>
      </c>
      <c r="AA19" s="6">
        <f t="shared" si="19"/>
        <v>0</v>
      </c>
      <c r="AB19" s="4" t="s">
        <v>516</v>
      </c>
      <c r="AC19" s="5">
        <f t="shared" si="12"/>
        <v>0</v>
      </c>
      <c r="AD19" s="6" t="str">
        <f t="shared" si="13"/>
        <v/>
      </c>
      <c r="AE19" s="41" t="str">
        <f t="shared" si="14"/>
        <v/>
      </c>
      <c r="AF19" s="41" t="str">
        <f t="shared" si="15"/>
        <v/>
      </c>
      <c r="AG19" s="41" t="str">
        <f t="shared" si="16"/>
        <v/>
      </c>
      <c r="AH19" s="41" t="str">
        <f t="shared" si="17"/>
        <v/>
      </c>
      <c r="AI19" s="291"/>
      <c r="AJ19" s="41" t="str">
        <f t="shared" si="18"/>
        <v/>
      </c>
      <c r="AK19" s="286" t="str">
        <f t="shared" si="20"/>
        <v/>
      </c>
    </row>
    <row r="20" spans="1:37" ht="40.15" customHeight="1" x14ac:dyDescent="0.25">
      <c r="A20" s="74" t="str">
        <f>IF(B20="","",MAX($A$8:A19)+1)</f>
        <v/>
      </c>
      <c r="B20" s="73"/>
      <c r="C20" s="368"/>
      <c r="D20" s="33"/>
      <c r="E20" s="5" t="str">
        <f t="shared" si="0"/>
        <v/>
      </c>
      <c r="F20" s="5" t="str">
        <f t="shared" si="1"/>
        <v/>
      </c>
      <c r="G20" s="368"/>
      <c r="H20" s="6" t="str">
        <f t="shared" si="2"/>
        <v/>
      </c>
      <c r="I20" s="5" t="str">
        <f t="shared" si="3"/>
        <v/>
      </c>
      <c r="J20" s="98" t="e">
        <f t="shared" si="4"/>
        <v>#N/A</v>
      </c>
      <c r="K20" s="6" t="str">
        <f t="shared" si="5"/>
        <v/>
      </c>
      <c r="L20" s="267" t="str">
        <f t="shared" si="6"/>
        <v/>
      </c>
      <c r="M20" s="338"/>
      <c r="N20" s="72" t="s">
        <v>29</v>
      </c>
      <c r="O20" s="5">
        <f t="shared" si="21"/>
        <v>0</v>
      </c>
      <c r="P20" s="269"/>
      <c r="Q20" s="269"/>
      <c r="R20" s="4" t="s">
        <v>13</v>
      </c>
      <c r="S20" s="5">
        <f t="shared" si="8"/>
        <v>0</v>
      </c>
      <c r="T20" s="33" t="s">
        <v>13</v>
      </c>
      <c r="U20" s="5">
        <f t="shared" si="22"/>
        <v>0</v>
      </c>
      <c r="V20" s="33" t="s">
        <v>13</v>
      </c>
      <c r="W20" s="171" t="str">
        <f t="shared" si="10"/>
        <v/>
      </c>
      <c r="X20" s="72" t="s">
        <v>531</v>
      </c>
      <c r="Y20" s="5">
        <f t="shared" si="23"/>
        <v>0</v>
      </c>
      <c r="Z20" s="72" t="s">
        <v>530</v>
      </c>
      <c r="AA20" s="6">
        <f t="shared" si="19"/>
        <v>0</v>
      </c>
      <c r="AB20" s="4" t="s">
        <v>516</v>
      </c>
      <c r="AC20" s="5">
        <f t="shared" si="12"/>
        <v>0</v>
      </c>
      <c r="AD20" s="6" t="str">
        <f t="shared" si="13"/>
        <v/>
      </c>
      <c r="AE20" s="41" t="str">
        <f t="shared" si="14"/>
        <v/>
      </c>
      <c r="AF20" s="41" t="str">
        <f t="shared" si="15"/>
        <v/>
      </c>
      <c r="AG20" s="41" t="str">
        <f t="shared" si="16"/>
        <v/>
      </c>
      <c r="AH20" s="41" t="str">
        <f t="shared" si="17"/>
        <v/>
      </c>
      <c r="AI20" s="291"/>
      <c r="AJ20" s="41" t="str">
        <f t="shared" si="18"/>
        <v/>
      </c>
      <c r="AK20" s="286" t="str">
        <f t="shared" si="20"/>
        <v/>
      </c>
    </row>
    <row r="21" spans="1:37" ht="40.15" customHeight="1" x14ac:dyDescent="0.25">
      <c r="A21" s="74" t="str">
        <f>IF(B21="","",MAX($A$8:A20)+1)</f>
        <v/>
      </c>
      <c r="B21" s="73"/>
      <c r="C21" s="368"/>
      <c r="D21" s="33"/>
      <c r="E21" s="5" t="str">
        <f t="shared" si="0"/>
        <v/>
      </c>
      <c r="F21" s="5" t="str">
        <f t="shared" si="1"/>
        <v/>
      </c>
      <c r="G21" s="368"/>
      <c r="H21" s="6" t="str">
        <f t="shared" si="2"/>
        <v/>
      </c>
      <c r="I21" s="5" t="str">
        <f t="shared" si="3"/>
        <v/>
      </c>
      <c r="J21" s="98" t="e">
        <f t="shared" si="4"/>
        <v>#N/A</v>
      </c>
      <c r="K21" s="6" t="str">
        <f t="shared" si="5"/>
        <v/>
      </c>
      <c r="L21" s="267" t="str">
        <f t="shared" si="6"/>
        <v/>
      </c>
      <c r="M21" s="338"/>
      <c r="N21" s="72" t="s">
        <v>29</v>
      </c>
      <c r="O21" s="5">
        <f t="shared" si="21"/>
        <v>0</v>
      </c>
      <c r="P21" s="269"/>
      <c r="Q21" s="269"/>
      <c r="R21" s="4" t="s">
        <v>13</v>
      </c>
      <c r="S21" s="5">
        <f t="shared" si="8"/>
        <v>0</v>
      </c>
      <c r="T21" s="33" t="s">
        <v>13</v>
      </c>
      <c r="U21" s="5">
        <f t="shared" si="22"/>
        <v>0</v>
      </c>
      <c r="V21" s="33" t="s">
        <v>13</v>
      </c>
      <c r="W21" s="171" t="str">
        <f t="shared" si="10"/>
        <v/>
      </c>
      <c r="X21" s="72" t="s">
        <v>531</v>
      </c>
      <c r="Y21" s="5">
        <f t="shared" si="23"/>
        <v>0</v>
      </c>
      <c r="Z21" s="72" t="s">
        <v>530</v>
      </c>
      <c r="AA21" s="6">
        <f t="shared" si="19"/>
        <v>0</v>
      </c>
      <c r="AB21" s="4" t="s">
        <v>516</v>
      </c>
      <c r="AC21" s="5">
        <f t="shared" si="12"/>
        <v>0</v>
      </c>
      <c r="AD21" s="6" t="str">
        <f t="shared" si="13"/>
        <v/>
      </c>
      <c r="AE21" s="41" t="str">
        <f t="shared" si="14"/>
        <v/>
      </c>
      <c r="AF21" s="41" t="str">
        <f t="shared" si="15"/>
        <v/>
      </c>
      <c r="AG21" s="41" t="str">
        <f t="shared" si="16"/>
        <v/>
      </c>
      <c r="AH21" s="41" t="str">
        <f t="shared" si="17"/>
        <v/>
      </c>
      <c r="AI21" s="291"/>
      <c r="AJ21" s="41" t="str">
        <f t="shared" si="18"/>
        <v/>
      </c>
      <c r="AK21" s="286" t="str">
        <f t="shared" si="20"/>
        <v/>
      </c>
    </row>
    <row r="22" spans="1:37" ht="40.15" customHeight="1" x14ac:dyDescent="0.25">
      <c r="A22" s="74" t="str">
        <f>IF(B22="","",MAX($A$8:A21)+1)</f>
        <v/>
      </c>
      <c r="B22" s="73"/>
      <c r="C22" s="368"/>
      <c r="D22" s="33"/>
      <c r="E22" s="5" t="str">
        <f t="shared" si="0"/>
        <v/>
      </c>
      <c r="F22" s="5" t="str">
        <f t="shared" si="1"/>
        <v/>
      </c>
      <c r="G22" s="368"/>
      <c r="H22" s="6" t="str">
        <f t="shared" si="2"/>
        <v/>
      </c>
      <c r="I22" s="5" t="str">
        <f t="shared" si="3"/>
        <v/>
      </c>
      <c r="J22" s="98" t="e">
        <f t="shared" si="4"/>
        <v>#N/A</v>
      </c>
      <c r="K22" s="6" t="str">
        <f t="shared" si="5"/>
        <v/>
      </c>
      <c r="L22" s="267" t="str">
        <f t="shared" si="6"/>
        <v/>
      </c>
      <c r="M22" s="338"/>
      <c r="N22" s="72" t="s">
        <v>29</v>
      </c>
      <c r="O22" s="5">
        <f t="shared" si="21"/>
        <v>0</v>
      </c>
      <c r="P22" s="269"/>
      <c r="Q22" s="269"/>
      <c r="R22" s="4" t="s">
        <v>13</v>
      </c>
      <c r="S22" s="5">
        <f t="shared" si="8"/>
        <v>0</v>
      </c>
      <c r="T22" s="33" t="s">
        <v>13</v>
      </c>
      <c r="U22" s="5">
        <f t="shared" si="22"/>
        <v>0</v>
      </c>
      <c r="V22" s="33" t="s">
        <v>13</v>
      </c>
      <c r="W22" s="171" t="str">
        <f t="shared" si="10"/>
        <v/>
      </c>
      <c r="X22" s="72" t="s">
        <v>531</v>
      </c>
      <c r="Y22" s="5">
        <f t="shared" si="23"/>
        <v>0</v>
      </c>
      <c r="Z22" s="72" t="s">
        <v>530</v>
      </c>
      <c r="AA22" s="6">
        <f t="shared" si="19"/>
        <v>0</v>
      </c>
      <c r="AB22" s="4" t="s">
        <v>516</v>
      </c>
      <c r="AC22" s="5">
        <f t="shared" si="12"/>
        <v>0</v>
      </c>
      <c r="AD22" s="6" t="str">
        <f t="shared" si="13"/>
        <v/>
      </c>
      <c r="AE22" s="41" t="str">
        <f t="shared" si="14"/>
        <v/>
      </c>
      <c r="AF22" s="41" t="str">
        <f t="shared" si="15"/>
        <v/>
      </c>
      <c r="AG22" s="41" t="str">
        <f t="shared" si="16"/>
        <v/>
      </c>
      <c r="AH22" s="41" t="str">
        <f t="shared" si="17"/>
        <v/>
      </c>
      <c r="AI22" s="291"/>
      <c r="AJ22" s="41" t="str">
        <f t="shared" si="18"/>
        <v/>
      </c>
      <c r="AK22" s="286" t="str">
        <f t="shared" si="20"/>
        <v/>
      </c>
    </row>
    <row r="23" spans="1:37" ht="40.15" customHeight="1" x14ac:dyDescent="0.25">
      <c r="A23" s="74" t="str">
        <f>IF(B23="","",MAX($A$8:A22)+1)</f>
        <v/>
      </c>
      <c r="B23" s="73"/>
      <c r="C23" s="368"/>
      <c r="D23" s="33"/>
      <c r="E23" s="5" t="str">
        <f t="shared" si="0"/>
        <v/>
      </c>
      <c r="F23" s="5" t="str">
        <f t="shared" si="1"/>
        <v/>
      </c>
      <c r="G23" s="368"/>
      <c r="H23" s="6" t="str">
        <f t="shared" si="2"/>
        <v/>
      </c>
      <c r="I23" s="5" t="str">
        <f t="shared" si="3"/>
        <v/>
      </c>
      <c r="J23" s="98" t="e">
        <f t="shared" si="4"/>
        <v>#N/A</v>
      </c>
      <c r="K23" s="6" t="str">
        <f t="shared" si="5"/>
        <v/>
      </c>
      <c r="L23" s="267" t="str">
        <f t="shared" si="6"/>
        <v/>
      </c>
      <c r="M23" s="338"/>
      <c r="N23" s="72" t="s">
        <v>29</v>
      </c>
      <c r="O23" s="5">
        <f t="shared" si="21"/>
        <v>0</v>
      </c>
      <c r="P23" s="269"/>
      <c r="Q23" s="269"/>
      <c r="R23" s="4" t="s">
        <v>13</v>
      </c>
      <c r="S23" s="5">
        <f t="shared" si="8"/>
        <v>0</v>
      </c>
      <c r="T23" s="33" t="s">
        <v>13</v>
      </c>
      <c r="U23" s="5">
        <f t="shared" si="22"/>
        <v>0</v>
      </c>
      <c r="V23" s="33" t="s">
        <v>13</v>
      </c>
      <c r="W23" s="171" t="str">
        <f t="shared" si="10"/>
        <v/>
      </c>
      <c r="X23" s="72" t="s">
        <v>531</v>
      </c>
      <c r="Y23" s="5">
        <f t="shared" si="23"/>
        <v>0</v>
      </c>
      <c r="Z23" s="72" t="s">
        <v>530</v>
      </c>
      <c r="AA23" s="6">
        <f t="shared" si="19"/>
        <v>0</v>
      </c>
      <c r="AB23" s="4" t="s">
        <v>516</v>
      </c>
      <c r="AC23" s="5">
        <f t="shared" si="12"/>
        <v>0</v>
      </c>
      <c r="AD23" s="6" t="str">
        <f t="shared" si="13"/>
        <v/>
      </c>
      <c r="AE23" s="41" t="str">
        <f t="shared" si="14"/>
        <v/>
      </c>
      <c r="AF23" s="41" t="str">
        <f t="shared" si="15"/>
        <v/>
      </c>
      <c r="AG23" s="41" t="str">
        <f t="shared" si="16"/>
        <v/>
      </c>
      <c r="AH23" s="41" t="str">
        <f t="shared" si="17"/>
        <v/>
      </c>
      <c r="AI23" s="291"/>
      <c r="AJ23" s="41" t="str">
        <f t="shared" si="18"/>
        <v/>
      </c>
      <c r="AK23" s="286" t="str">
        <f t="shared" si="20"/>
        <v/>
      </c>
    </row>
    <row r="24" spans="1:37" ht="40.15" customHeight="1" x14ac:dyDescent="0.25">
      <c r="A24" s="74" t="str">
        <f>IF(B24="","",MAX($A$8:A23)+1)</f>
        <v/>
      </c>
      <c r="B24" s="73"/>
      <c r="C24" s="368"/>
      <c r="D24" s="33"/>
      <c r="E24" s="5" t="str">
        <f t="shared" si="0"/>
        <v/>
      </c>
      <c r="F24" s="5" t="str">
        <f t="shared" si="1"/>
        <v/>
      </c>
      <c r="G24" s="368"/>
      <c r="H24" s="6" t="str">
        <f t="shared" si="2"/>
        <v/>
      </c>
      <c r="I24" s="5" t="str">
        <f t="shared" si="3"/>
        <v/>
      </c>
      <c r="J24" s="98" t="e">
        <f t="shared" si="4"/>
        <v>#N/A</v>
      </c>
      <c r="K24" s="6" t="str">
        <f t="shared" si="5"/>
        <v/>
      </c>
      <c r="L24" s="267" t="str">
        <f t="shared" si="6"/>
        <v/>
      </c>
      <c r="M24" s="338"/>
      <c r="N24" s="72" t="s">
        <v>29</v>
      </c>
      <c r="O24" s="5">
        <f t="shared" si="21"/>
        <v>0</v>
      </c>
      <c r="P24" s="269"/>
      <c r="Q24" s="269"/>
      <c r="R24" s="4" t="s">
        <v>13</v>
      </c>
      <c r="S24" s="5">
        <f t="shared" si="8"/>
        <v>0</v>
      </c>
      <c r="T24" s="33" t="s">
        <v>13</v>
      </c>
      <c r="U24" s="5">
        <f t="shared" si="22"/>
        <v>0</v>
      </c>
      <c r="V24" s="33" t="s">
        <v>13</v>
      </c>
      <c r="W24" s="171" t="str">
        <f t="shared" si="10"/>
        <v/>
      </c>
      <c r="X24" s="72" t="s">
        <v>531</v>
      </c>
      <c r="Y24" s="5">
        <f t="shared" si="23"/>
        <v>0</v>
      </c>
      <c r="Z24" s="72" t="s">
        <v>530</v>
      </c>
      <c r="AA24" s="6">
        <f t="shared" si="19"/>
        <v>0</v>
      </c>
      <c r="AB24" s="4" t="s">
        <v>516</v>
      </c>
      <c r="AC24" s="5">
        <f t="shared" si="12"/>
        <v>0</v>
      </c>
      <c r="AD24" s="6" t="str">
        <f t="shared" si="13"/>
        <v/>
      </c>
      <c r="AE24" s="41" t="str">
        <f t="shared" si="14"/>
        <v/>
      </c>
      <c r="AF24" s="41" t="str">
        <f t="shared" si="15"/>
        <v/>
      </c>
      <c r="AG24" s="41" t="str">
        <f t="shared" si="16"/>
        <v/>
      </c>
      <c r="AH24" s="41" t="str">
        <f t="shared" si="17"/>
        <v/>
      </c>
      <c r="AI24" s="291"/>
      <c r="AJ24" s="41" t="str">
        <f t="shared" si="18"/>
        <v/>
      </c>
      <c r="AK24" s="286" t="str">
        <f t="shared" si="20"/>
        <v/>
      </c>
    </row>
    <row r="25" spans="1:37" ht="40.15" customHeight="1" x14ac:dyDescent="0.25">
      <c r="A25" s="74" t="str">
        <f>IF(B25="","",MAX($A$8:A24)+1)</f>
        <v/>
      </c>
      <c r="B25" s="73"/>
      <c r="C25" s="368"/>
      <c r="D25" s="33"/>
      <c r="E25" s="5" t="str">
        <f t="shared" si="0"/>
        <v/>
      </c>
      <c r="F25" s="5" t="str">
        <f t="shared" si="1"/>
        <v/>
      </c>
      <c r="G25" s="368"/>
      <c r="H25" s="6" t="str">
        <f t="shared" si="2"/>
        <v/>
      </c>
      <c r="I25" s="5" t="str">
        <f t="shared" si="3"/>
        <v/>
      </c>
      <c r="J25" s="98" t="e">
        <f t="shared" si="4"/>
        <v>#N/A</v>
      </c>
      <c r="K25" s="6" t="str">
        <f t="shared" si="5"/>
        <v/>
      </c>
      <c r="L25" s="267" t="str">
        <f t="shared" si="6"/>
        <v/>
      </c>
      <c r="M25" s="338"/>
      <c r="N25" s="72" t="s">
        <v>29</v>
      </c>
      <c r="O25" s="5">
        <f t="shared" si="21"/>
        <v>0</v>
      </c>
      <c r="P25" s="269"/>
      <c r="Q25" s="269"/>
      <c r="R25" s="4" t="s">
        <v>13</v>
      </c>
      <c r="S25" s="5">
        <f t="shared" si="8"/>
        <v>0</v>
      </c>
      <c r="T25" s="33" t="s">
        <v>13</v>
      </c>
      <c r="U25" s="5">
        <f t="shared" si="22"/>
        <v>0</v>
      </c>
      <c r="V25" s="33" t="s">
        <v>13</v>
      </c>
      <c r="W25" s="171" t="str">
        <f t="shared" si="10"/>
        <v/>
      </c>
      <c r="X25" s="72" t="s">
        <v>531</v>
      </c>
      <c r="Y25" s="5">
        <f t="shared" si="23"/>
        <v>0</v>
      </c>
      <c r="Z25" s="72" t="s">
        <v>530</v>
      </c>
      <c r="AA25" s="6">
        <f t="shared" si="19"/>
        <v>0</v>
      </c>
      <c r="AB25" s="4" t="s">
        <v>516</v>
      </c>
      <c r="AC25" s="5">
        <f t="shared" si="12"/>
        <v>0</v>
      </c>
      <c r="AD25" s="6" t="str">
        <f t="shared" si="13"/>
        <v/>
      </c>
      <c r="AE25" s="41" t="str">
        <f t="shared" si="14"/>
        <v/>
      </c>
      <c r="AF25" s="41" t="str">
        <f t="shared" si="15"/>
        <v/>
      </c>
      <c r="AG25" s="41" t="str">
        <f t="shared" si="16"/>
        <v/>
      </c>
      <c r="AH25" s="41" t="str">
        <f t="shared" si="17"/>
        <v/>
      </c>
      <c r="AI25" s="291"/>
      <c r="AJ25" s="41" t="str">
        <f t="shared" si="18"/>
        <v/>
      </c>
      <c r="AK25" s="286" t="str">
        <f t="shared" si="20"/>
        <v/>
      </c>
    </row>
    <row r="26" spans="1:37" ht="40.15" customHeight="1" x14ac:dyDescent="0.25">
      <c r="A26" s="74" t="str">
        <f>IF(B26="","",MAX($A$8:A25)+1)</f>
        <v/>
      </c>
      <c r="B26" s="73"/>
      <c r="C26" s="368"/>
      <c r="D26" s="33"/>
      <c r="E26" s="5" t="str">
        <f t="shared" si="0"/>
        <v/>
      </c>
      <c r="F26" s="5" t="str">
        <f t="shared" si="1"/>
        <v/>
      </c>
      <c r="G26" s="368"/>
      <c r="H26" s="6" t="str">
        <f t="shared" si="2"/>
        <v/>
      </c>
      <c r="I26" s="5" t="str">
        <f t="shared" si="3"/>
        <v/>
      </c>
      <c r="J26" s="98" t="e">
        <f t="shared" si="4"/>
        <v>#N/A</v>
      </c>
      <c r="K26" s="6" t="str">
        <f t="shared" si="5"/>
        <v/>
      </c>
      <c r="L26" s="267" t="str">
        <f t="shared" si="6"/>
        <v/>
      </c>
      <c r="M26" s="338"/>
      <c r="N26" s="72" t="s">
        <v>29</v>
      </c>
      <c r="O26" s="5">
        <f t="shared" si="21"/>
        <v>0</v>
      </c>
      <c r="P26" s="269"/>
      <c r="Q26" s="269"/>
      <c r="R26" s="4" t="s">
        <v>13</v>
      </c>
      <c r="S26" s="5">
        <f t="shared" si="8"/>
        <v>0</v>
      </c>
      <c r="T26" s="33" t="s">
        <v>13</v>
      </c>
      <c r="U26" s="5">
        <f t="shared" si="22"/>
        <v>0</v>
      </c>
      <c r="V26" s="33" t="s">
        <v>13</v>
      </c>
      <c r="W26" s="171" t="str">
        <f t="shared" si="10"/>
        <v/>
      </c>
      <c r="X26" s="72" t="s">
        <v>531</v>
      </c>
      <c r="Y26" s="5">
        <f t="shared" si="23"/>
        <v>0</v>
      </c>
      <c r="Z26" s="72" t="s">
        <v>530</v>
      </c>
      <c r="AA26" s="6">
        <f t="shared" si="19"/>
        <v>0</v>
      </c>
      <c r="AB26" s="4" t="s">
        <v>516</v>
      </c>
      <c r="AC26" s="5">
        <f t="shared" si="12"/>
        <v>0</v>
      </c>
      <c r="AD26" s="6" t="str">
        <f t="shared" si="13"/>
        <v/>
      </c>
      <c r="AE26" s="41" t="str">
        <f t="shared" si="14"/>
        <v/>
      </c>
      <c r="AF26" s="41" t="str">
        <f t="shared" si="15"/>
        <v/>
      </c>
      <c r="AG26" s="41" t="str">
        <f t="shared" si="16"/>
        <v/>
      </c>
      <c r="AH26" s="41" t="str">
        <f t="shared" si="17"/>
        <v/>
      </c>
      <c r="AI26" s="291"/>
      <c r="AJ26" s="41" t="str">
        <f t="shared" si="18"/>
        <v/>
      </c>
      <c r="AK26" s="286" t="str">
        <f t="shared" si="20"/>
        <v/>
      </c>
    </row>
    <row r="27" spans="1:37" ht="40.15" customHeight="1" x14ac:dyDescent="0.25">
      <c r="A27" s="74" t="str">
        <f>IF(B27="","",MAX($A$8:A26)+1)</f>
        <v/>
      </c>
      <c r="B27" s="73"/>
      <c r="C27" s="368"/>
      <c r="D27" s="33"/>
      <c r="E27" s="5" t="str">
        <f t="shared" si="0"/>
        <v/>
      </c>
      <c r="F27" s="5" t="str">
        <f t="shared" si="1"/>
        <v/>
      </c>
      <c r="G27" s="368"/>
      <c r="H27" s="6" t="str">
        <f t="shared" si="2"/>
        <v/>
      </c>
      <c r="I27" s="5" t="str">
        <f t="shared" si="3"/>
        <v/>
      </c>
      <c r="J27" s="98" t="e">
        <f t="shared" si="4"/>
        <v>#N/A</v>
      </c>
      <c r="K27" s="6" t="str">
        <f t="shared" si="5"/>
        <v/>
      </c>
      <c r="L27" s="267" t="str">
        <f t="shared" si="6"/>
        <v/>
      </c>
      <c r="M27" s="338"/>
      <c r="N27" s="72" t="s">
        <v>29</v>
      </c>
      <c r="O27" s="5">
        <f t="shared" si="21"/>
        <v>0</v>
      </c>
      <c r="P27" s="269"/>
      <c r="Q27" s="269"/>
      <c r="R27" s="4" t="s">
        <v>13</v>
      </c>
      <c r="S27" s="5">
        <f t="shared" si="8"/>
        <v>0</v>
      </c>
      <c r="T27" s="33" t="s">
        <v>13</v>
      </c>
      <c r="U27" s="5">
        <f t="shared" si="22"/>
        <v>0</v>
      </c>
      <c r="V27" s="33" t="s">
        <v>13</v>
      </c>
      <c r="W27" s="171" t="str">
        <f t="shared" si="10"/>
        <v/>
      </c>
      <c r="X27" s="72" t="s">
        <v>531</v>
      </c>
      <c r="Y27" s="5">
        <f t="shared" si="23"/>
        <v>0</v>
      </c>
      <c r="Z27" s="72" t="s">
        <v>530</v>
      </c>
      <c r="AA27" s="6">
        <f t="shared" si="19"/>
        <v>0</v>
      </c>
      <c r="AB27" s="4" t="s">
        <v>516</v>
      </c>
      <c r="AC27" s="5">
        <f t="shared" si="12"/>
        <v>0</v>
      </c>
      <c r="AD27" s="6" t="str">
        <f t="shared" si="13"/>
        <v/>
      </c>
      <c r="AE27" s="41" t="str">
        <f t="shared" si="14"/>
        <v/>
      </c>
      <c r="AF27" s="41" t="str">
        <f t="shared" si="15"/>
        <v/>
      </c>
      <c r="AG27" s="41" t="str">
        <f t="shared" si="16"/>
        <v/>
      </c>
      <c r="AH27" s="41" t="str">
        <f t="shared" si="17"/>
        <v/>
      </c>
      <c r="AI27" s="291"/>
      <c r="AJ27" s="41" t="str">
        <f t="shared" si="18"/>
        <v/>
      </c>
      <c r="AK27" s="286" t="str">
        <f t="shared" si="20"/>
        <v/>
      </c>
    </row>
    <row r="28" spans="1:37" ht="40.15" customHeight="1" x14ac:dyDescent="0.25">
      <c r="A28" s="74" t="str">
        <f>IF(B28="","",MAX($A$8:A27)+1)</f>
        <v/>
      </c>
      <c r="B28" s="73"/>
      <c r="C28" s="368"/>
      <c r="D28" s="33"/>
      <c r="E28" s="5" t="str">
        <f t="shared" si="0"/>
        <v/>
      </c>
      <c r="F28" s="5" t="str">
        <f t="shared" si="1"/>
        <v/>
      </c>
      <c r="G28" s="368"/>
      <c r="H28" s="6" t="str">
        <f t="shared" si="2"/>
        <v/>
      </c>
      <c r="I28" s="5" t="str">
        <f t="shared" si="3"/>
        <v/>
      </c>
      <c r="J28" s="98" t="e">
        <f t="shared" si="4"/>
        <v>#N/A</v>
      </c>
      <c r="K28" s="6" t="str">
        <f t="shared" si="5"/>
        <v/>
      </c>
      <c r="L28" s="267" t="str">
        <f t="shared" si="6"/>
        <v/>
      </c>
      <c r="M28" s="338"/>
      <c r="N28" s="72" t="s">
        <v>29</v>
      </c>
      <c r="O28" s="5">
        <f t="shared" si="21"/>
        <v>0</v>
      </c>
      <c r="P28" s="269"/>
      <c r="Q28" s="269"/>
      <c r="R28" s="4" t="s">
        <v>13</v>
      </c>
      <c r="S28" s="5">
        <f t="shared" si="8"/>
        <v>0</v>
      </c>
      <c r="T28" s="33" t="s">
        <v>13</v>
      </c>
      <c r="U28" s="5">
        <f t="shared" si="22"/>
        <v>0</v>
      </c>
      <c r="V28" s="33" t="s">
        <v>13</v>
      </c>
      <c r="W28" s="171" t="str">
        <f t="shared" si="10"/>
        <v/>
      </c>
      <c r="X28" s="72" t="s">
        <v>531</v>
      </c>
      <c r="Y28" s="5">
        <f t="shared" si="23"/>
        <v>0</v>
      </c>
      <c r="Z28" s="72" t="s">
        <v>530</v>
      </c>
      <c r="AA28" s="6">
        <f t="shared" si="19"/>
        <v>0</v>
      </c>
      <c r="AB28" s="4" t="s">
        <v>516</v>
      </c>
      <c r="AC28" s="5">
        <f t="shared" si="12"/>
        <v>0</v>
      </c>
      <c r="AD28" s="6" t="str">
        <f t="shared" si="13"/>
        <v/>
      </c>
      <c r="AE28" s="41" t="str">
        <f t="shared" si="14"/>
        <v/>
      </c>
      <c r="AF28" s="41" t="str">
        <f t="shared" si="15"/>
        <v/>
      </c>
      <c r="AG28" s="41" t="str">
        <f t="shared" si="16"/>
        <v/>
      </c>
      <c r="AH28" s="41" t="str">
        <f t="shared" si="17"/>
        <v/>
      </c>
      <c r="AI28" s="291"/>
      <c r="AJ28" s="41" t="str">
        <f t="shared" si="18"/>
        <v/>
      </c>
      <c r="AK28" s="286" t="str">
        <f t="shared" si="20"/>
        <v/>
      </c>
    </row>
    <row r="29" spans="1:37" ht="40.15" customHeight="1" x14ac:dyDescent="0.25">
      <c r="A29" s="74" t="str">
        <f>IF(B29="","",MAX($A$8:A28)+1)</f>
        <v/>
      </c>
      <c r="B29" s="73"/>
      <c r="C29" s="368"/>
      <c r="D29" s="33"/>
      <c r="E29" s="5" t="str">
        <f t="shared" si="0"/>
        <v/>
      </c>
      <c r="F29" s="5" t="str">
        <f t="shared" si="1"/>
        <v/>
      </c>
      <c r="G29" s="368"/>
      <c r="H29" s="6" t="str">
        <f t="shared" si="2"/>
        <v/>
      </c>
      <c r="I29" s="5" t="str">
        <f t="shared" si="3"/>
        <v/>
      </c>
      <c r="J29" s="98" t="e">
        <f t="shared" si="4"/>
        <v>#N/A</v>
      </c>
      <c r="K29" s="6" t="str">
        <f t="shared" si="5"/>
        <v/>
      </c>
      <c r="L29" s="267" t="str">
        <f t="shared" si="6"/>
        <v/>
      </c>
      <c r="M29" s="338"/>
      <c r="N29" s="72" t="s">
        <v>29</v>
      </c>
      <c r="O29" s="5">
        <f t="shared" si="21"/>
        <v>0</v>
      </c>
      <c r="P29" s="269"/>
      <c r="Q29" s="269"/>
      <c r="R29" s="4" t="s">
        <v>13</v>
      </c>
      <c r="S29" s="5">
        <f t="shared" si="8"/>
        <v>0</v>
      </c>
      <c r="T29" s="33" t="s">
        <v>13</v>
      </c>
      <c r="U29" s="5">
        <f t="shared" si="22"/>
        <v>0</v>
      </c>
      <c r="V29" s="33" t="s">
        <v>13</v>
      </c>
      <c r="W29" s="171" t="str">
        <f t="shared" si="10"/>
        <v/>
      </c>
      <c r="X29" s="72" t="s">
        <v>531</v>
      </c>
      <c r="Y29" s="5">
        <f t="shared" si="23"/>
        <v>0</v>
      </c>
      <c r="Z29" s="72" t="s">
        <v>530</v>
      </c>
      <c r="AA29" s="6">
        <f t="shared" si="19"/>
        <v>0</v>
      </c>
      <c r="AB29" s="4" t="s">
        <v>516</v>
      </c>
      <c r="AC29" s="5">
        <f t="shared" si="12"/>
        <v>0</v>
      </c>
      <c r="AD29" s="6" t="str">
        <f t="shared" si="13"/>
        <v/>
      </c>
      <c r="AE29" s="41" t="str">
        <f t="shared" si="14"/>
        <v/>
      </c>
      <c r="AF29" s="41" t="str">
        <f t="shared" si="15"/>
        <v/>
      </c>
      <c r="AG29" s="41" t="str">
        <f t="shared" si="16"/>
        <v/>
      </c>
      <c r="AH29" s="41" t="str">
        <f t="shared" si="17"/>
        <v/>
      </c>
      <c r="AI29" s="291"/>
      <c r="AJ29" s="41" t="str">
        <f t="shared" si="18"/>
        <v/>
      </c>
      <c r="AK29" s="286" t="str">
        <f t="shared" si="20"/>
        <v/>
      </c>
    </row>
    <row r="30" spans="1:37" ht="40.15" customHeight="1" x14ac:dyDescent="0.25">
      <c r="A30" s="74" t="str">
        <f>IF(B30="","",MAX($A$8:A29)+1)</f>
        <v/>
      </c>
      <c r="B30" s="73"/>
      <c r="C30" s="368"/>
      <c r="D30" s="33"/>
      <c r="E30" s="5" t="str">
        <f t="shared" si="0"/>
        <v/>
      </c>
      <c r="F30" s="5" t="str">
        <f t="shared" si="1"/>
        <v/>
      </c>
      <c r="G30" s="368"/>
      <c r="H30" s="6" t="str">
        <f t="shared" si="2"/>
        <v/>
      </c>
      <c r="I30" s="5" t="str">
        <f t="shared" si="3"/>
        <v/>
      </c>
      <c r="J30" s="98" t="e">
        <f t="shared" si="4"/>
        <v>#N/A</v>
      </c>
      <c r="K30" s="6" t="str">
        <f t="shared" si="5"/>
        <v/>
      </c>
      <c r="L30" s="267" t="str">
        <f t="shared" si="6"/>
        <v/>
      </c>
      <c r="M30" s="338"/>
      <c r="N30" s="72" t="s">
        <v>29</v>
      </c>
      <c r="O30" s="5">
        <f t="shared" si="21"/>
        <v>0</v>
      </c>
      <c r="P30" s="269"/>
      <c r="Q30" s="269"/>
      <c r="R30" s="4" t="s">
        <v>13</v>
      </c>
      <c r="S30" s="5">
        <f t="shared" si="8"/>
        <v>0</v>
      </c>
      <c r="T30" s="33" t="s">
        <v>13</v>
      </c>
      <c r="U30" s="5">
        <f t="shared" si="22"/>
        <v>0</v>
      </c>
      <c r="V30" s="33" t="s">
        <v>13</v>
      </c>
      <c r="W30" s="171" t="str">
        <f t="shared" si="10"/>
        <v/>
      </c>
      <c r="X30" s="72" t="s">
        <v>531</v>
      </c>
      <c r="Y30" s="5">
        <f t="shared" si="23"/>
        <v>0</v>
      </c>
      <c r="Z30" s="72" t="s">
        <v>530</v>
      </c>
      <c r="AA30" s="6">
        <f t="shared" si="19"/>
        <v>0</v>
      </c>
      <c r="AB30" s="4" t="s">
        <v>516</v>
      </c>
      <c r="AC30" s="5">
        <f t="shared" si="12"/>
        <v>0</v>
      </c>
      <c r="AD30" s="6" t="str">
        <f t="shared" si="13"/>
        <v/>
      </c>
      <c r="AE30" s="41" t="str">
        <f t="shared" si="14"/>
        <v/>
      </c>
      <c r="AF30" s="41" t="str">
        <f t="shared" si="15"/>
        <v/>
      </c>
      <c r="AG30" s="41" t="str">
        <f t="shared" si="16"/>
        <v/>
      </c>
      <c r="AH30" s="41" t="str">
        <f t="shared" si="17"/>
        <v/>
      </c>
      <c r="AI30" s="291"/>
      <c r="AJ30" s="41" t="str">
        <f t="shared" si="18"/>
        <v/>
      </c>
      <c r="AK30" s="286" t="str">
        <f t="shared" si="20"/>
        <v/>
      </c>
    </row>
    <row r="31" spans="1:37" ht="40.15" customHeight="1" x14ac:dyDescent="0.25">
      <c r="A31" s="74" t="str">
        <f>IF(B31="","",MAX($A$8:A30)+1)</f>
        <v/>
      </c>
      <c r="B31" s="73"/>
      <c r="C31" s="368"/>
      <c r="D31" s="33"/>
      <c r="E31" s="5" t="str">
        <f t="shared" si="0"/>
        <v/>
      </c>
      <c r="F31" s="5" t="str">
        <f t="shared" si="1"/>
        <v/>
      </c>
      <c r="G31" s="368"/>
      <c r="H31" s="6" t="str">
        <f t="shared" si="2"/>
        <v/>
      </c>
      <c r="I31" s="5" t="str">
        <f t="shared" si="3"/>
        <v/>
      </c>
      <c r="J31" s="98" t="e">
        <f t="shared" si="4"/>
        <v>#N/A</v>
      </c>
      <c r="K31" s="6" t="str">
        <f t="shared" si="5"/>
        <v/>
      </c>
      <c r="L31" s="267" t="str">
        <f t="shared" si="6"/>
        <v/>
      </c>
      <c r="M31" s="338"/>
      <c r="N31" s="72" t="s">
        <v>29</v>
      </c>
      <c r="O31" s="5">
        <f t="shared" si="21"/>
        <v>0</v>
      </c>
      <c r="P31" s="269"/>
      <c r="Q31" s="269"/>
      <c r="R31" s="4" t="s">
        <v>13</v>
      </c>
      <c r="S31" s="5">
        <f t="shared" si="8"/>
        <v>0</v>
      </c>
      <c r="T31" s="33" t="s">
        <v>13</v>
      </c>
      <c r="U31" s="5">
        <f t="shared" si="22"/>
        <v>0</v>
      </c>
      <c r="V31" s="33" t="s">
        <v>13</v>
      </c>
      <c r="W31" s="171" t="str">
        <f t="shared" si="10"/>
        <v/>
      </c>
      <c r="X31" s="72" t="s">
        <v>531</v>
      </c>
      <c r="Y31" s="5">
        <f t="shared" si="23"/>
        <v>0</v>
      </c>
      <c r="Z31" s="72" t="s">
        <v>530</v>
      </c>
      <c r="AA31" s="6">
        <f t="shared" si="19"/>
        <v>0</v>
      </c>
      <c r="AB31" s="4" t="s">
        <v>516</v>
      </c>
      <c r="AC31" s="5">
        <f t="shared" si="12"/>
        <v>0</v>
      </c>
      <c r="AD31" s="6" t="str">
        <f t="shared" si="13"/>
        <v/>
      </c>
      <c r="AE31" s="41" t="str">
        <f t="shared" si="14"/>
        <v/>
      </c>
      <c r="AF31" s="41" t="str">
        <f t="shared" si="15"/>
        <v/>
      </c>
      <c r="AG31" s="41" t="str">
        <f t="shared" si="16"/>
        <v/>
      </c>
      <c r="AH31" s="41" t="str">
        <f t="shared" si="17"/>
        <v/>
      </c>
      <c r="AI31" s="291"/>
      <c r="AJ31" s="41" t="str">
        <f t="shared" si="18"/>
        <v/>
      </c>
      <c r="AK31" s="286" t="str">
        <f t="shared" si="20"/>
        <v/>
      </c>
    </row>
    <row r="32" spans="1:37" ht="40.15" customHeight="1" x14ac:dyDescent="0.25">
      <c r="A32" s="74" t="str">
        <f>IF(B32="","",MAX($A$8:A31)+1)</f>
        <v/>
      </c>
      <c r="B32" s="73"/>
      <c r="C32" s="368"/>
      <c r="D32" s="33"/>
      <c r="E32" s="5" t="str">
        <f t="shared" si="0"/>
        <v/>
      </c>
      <c r="F32" s="5" t="str">
        <f t="shared" si="1"/>
        <v/>
      </c>
      <c r="G32" s="368"/>
      <c r="H32" s="6" t="str">
        <f t="shared" si="2"/>
        <v/>
      </c>
      <c r="I32" s="5" t="str">
        <f t="shared" si="3"/>
        <v/>
      </c>
      <c r="J32" s="98" t="e">
        <f t="shared" si="4"/>
        <v>#N/A</v>
      </c>
      <c r="K32" s="6" t="str">
        <f t="shared" si="5"/>
        <v/>
      </c>
      <c r="L32" s="267" t="str">
        <f t="shared" si="6"/>
        <v/>
      </c>
      <c r="M32" s="338"/>
      <c r="N32" s="72" t="s">
        <v>29</v>
      </c>
      <c r="O32" s="5">
        <f t="shared" si="21"/>
        <v>0</v>
      </c>
      <c r="P32" s="269"/>
      <c r="Q32" s="269"/>
      <c r="R32" s="4" t="s">
        <v>13</v>
      </c>
      <c r="S32" s="5">
        <f t="shared" si="8"/>
        <v>0</v>
      </c>
      <c r="T32" s="33" t="s">
        <v>13</v>
      </c>
      <c r="U32" s="5">
        <f t="shared" si="22"/>
        <v>0</v>
      </c>
      <c r="V32" s="33" t="s">
        <v>13</v>
      </c>
      <c r="W32" s="171" t="str">
        <f t="shared" si="10"/>
        <v/>
      </c>
      <c r="X32" s="72" t="s">
        <v>531</v>
      </c>
      <c r="Y32" s="5">
        <f t="shared" si="23"/>
        <v>0</v>
      </c>
      <c r="Z32" s="72" t="s">
        <v>530</v>
      </c>
      <c r="AA32" s="6">
        <f t="shared" si="19"/>
        <v>0</v>
      </c>
      <c r="AB32" s="4" t="s">
        <v>516</v>
      </c>
      <c r="AC32" s="5">
        <f t="shared" si="12"/>
        <v>0</v>
      </c>
      <c r="AD32" s="6" t="str">
        <f t="shared" si="13"/>
        <v/>
      </c>
      <c r="AE32" s="41" t="str">
        <f t="shared" si="14"/>
        <v/>
      </c>
      <c r="AF32" s="41" t="str">
        <f t="shared" si="15"/>
        <v/>
      </c>
      <c r="AG32" s="41" t="str">
        <f t="shared" si="16"/>
        <v/>
      </c>
      <c r="AH32" s="41" t="str">
        <f t="shared" si="17"/>
        <v/>
      </c>
      <c r="AI32" s="291"/>
      <c r="AJ32" s="41" t="str">
        <f t="shared" si="18"/>
        <v/>
      </c>
      <c r="AK32" s="286" t="str">
        <f t="shared" si="20"/>
        <v/>
      </c>
    </row>
    <row r="33" spans="1:37" ht="40.15" customHeight="1" x14ac:dyDescent="0.25">
      <c r="A33" s="74" t="str">
        <f>IF(B33="","",MAX($A$8:A32)+1)</f>
        <v/>
      </c>
      <c r="B33" s="73"/>
      <c r="C33" s="368"/>
      <c r="D33" s="33"/>
      <c r="E33" s="5" t="str">
        <f t="shared" si="0"/>
        <v/>
      </c>
      <c r="F33" s="5" t="str">
        <f t="shared" si="1"/>
        <v/>
      </c>
      <c r="G33" s="368"/>
      <c r="H33" s="6" t="str">
        <f t="shared" si="2"/>
        <v/>
      </c>
      <c r="I33" s="5" t="str">
        <f t="shared" si="3"/>
        <v/>
      </c>
      <c r="J33" s="98" t="e">
        <f t="shared" si="4"/>
        <v>#N/A</v>
      </c>
      <c r="K33" s="6" t="str">
        <f t="shared" si="5"/>
        <v/>
      </c>
      <c r="L33" s="267" t="str">
        <f t="shared" si="6"/>
        <v/>
      </c>
      <c r="M33" s="338"/>
      <c r="N33" s="72" t="s">
        <v>29</v>
      </c>
      <c r="O33" s="5">
        <f t="shared" si="21"/>
        <v>0</v>
      </c>
      <c r="P33" s="269"/>
      <c r="Q33" s="269"/>
      <c r="R33" s="4" t="s">
        <v>13</v>
      </c>
      <c r="S33" s="5">
        <f t="shared" si="8"/>
        <v>0</v>
      </c>
      <c r="T33" s="33" t="s">
        <v>13</v>
      </c>
      <c r="U33" s="5">
        <f t="shared" si="22"/>
        <v>0</v>
      </c>
      <c r="V33" s="33" t="s">
        <v>13</v>
      </c>
      <c r="W33" s="171" t="str">
        <f t="shared" si="10"/>
        <v/>
      </c>
      <c r="X33" s="72" t="s">
        <v>531</v>
      </c>
      <c r="Y33" s="5">
        <f t="shared" si="23"/>
        <v>0</v>
      </c>
      <c r="Z33" s="72" t="s">
        <v>530</v>
      </c>
      <c r="AA33" s="6">
        <f t="shared" si="19"/>
        <v>0</v>
      </c>
      <c r="AB33" s="4" t="s">
        <v>516</v>
      </c>
      <c r="AC33" s="5">
        <f t="shared" si="12"/>
        <v>0</v>
      </c>
      <c r="AD33" s="6" t="str">
        <f t="shared" si="13"/>
        <v/>
      </c>
      <c r="AE33" s="41" t="str">
        <f t="shared" si="14"/>
        <v/>
      </c>
      <c r="AF33" s="41" t="str">
        <f t="shared" si="15"/>
        <v/>
      </c>
      <c r="AG33" s="41" t="str">
        <f t="shared" si="16"/>
        <v/>
      </c>
      <c r="AH33" s="41" t="str">
        <f t="shared" si="17"/>
        <v/>
      </c>
      <c r="AI33" s="291"/>
      <c r="AJ33" s="41" t="str">
        <f t="shared" si="18"/>
        <v/>
      </c>
      <c r="AK33" s="286" t="str">
        <f t="shared" si="20"/>
        <v/>
      </c>
    </row>
    <row r="34" spans="1:37" ht="40.15" customHeight="1" x14ac:dyDescent="0.25">
      <c r="A34" s="74" t="str">
        <f>IF(B34="","",MAX($A$8:A33)+1)</f>
        <v/>
      </c>
      <c r="B34" s="73"/>
      <c r="C34" s="368"/>
      <c r="D34" s="33"/>
      <c r="E34" s="5" t="str">
        <f t="shared" si="0"/>
        <v/>
      </c>
      <c r="F34" s="5" t="str">
        <f t="shared" si="1"/>
        <v/>
      </c>
      <c r="G34" s="368"/>
      <c r="H34" s="6" t="str">
        <f t="shared" si="2"/>
        <v/>
      </c>
      <c r="I34" s="5" t="str">
        <f t="shared" si="3"/>
        <v/>
      </c>
      <c r="J34" s="98" t="e">
        <f t="shared" si="4"/>
        <v>#N/A</v>
      </c>
      <c r="K34" s="6" t="str">
        <f t="shared" si="5"/>
        <v/>
      </c>
      <c r="L34" s="267" t="str">
        <f t="shared" si="6"/>
        <v/>
      </c>
      <c r="M34" s="338"/>
      <c r="N34" s="72" t="s">
        <v>29</v>
      </c>
      <c r="O34" s="5">
        <f t="shared" si="21"/>
        <v>0</v>
      </c>
      <c r="P34" s="269"/>
      <c r="Q34" s="269"/>
      <c r="R34" s="4" t="s">
        <v>13</v>
      </c>
      <c r="S34" s="5">
        <f t="shared" si="8"/>
        <v>0</v>
      </c>
      <c r="T34" s="33" t="s">
        <v>13</v>
      </c>
      <c r="U34" s="5">
        <f t="shared" si="22"/>
        <v>0</v>
      </c>
      <c r="V34" s="33" t="s">
        <v>13</v>
      </c>
      <c r="W34" s="171" t="str">
        <f t="shared" si="10"/>
        <v/>
      </c>
      <c r="X34" s="72" t="s">
        <v>531</v>
      </c>
      <c r="Y34" s="5">
        <f t="shared" si="23"/>
        <v>0</v>
      </c>
      <c r="Z34" s="72" t="s">
        <v>530</v>
      </c>
      <c r="AA34" s="6">
        <f t="shared" si="19"/>
        <v>0</v>
      </c>
      <c r="AB34" s="4" t="s">
        <v>516</v>
      </c>
      <c r="AC34" s="5">
        <f t="shared" si="12"/>
        <v>0</v>
      </c>
      <c r="AD34" s="6" t="str">
        <f t="shared" si="13"/>
        <v/>
      </c>
      <c r="AE34" s="41" t="str">
        <f t="shared" si="14"/>
        <v/>
      </c>
      <c r="AF34" s="41" t="str">
        <f t="shared" si="15"/>
        <v/>
      </c>
      <c r="AG34" s="41" t="str">
        <f t="shared" si="16"/>
        <v/>
      </c>
      <c r="AH34" s="41" t="str">
        <f t="shared" si="17"/>
        <v/>
      </c>
      <c r="AI34" s="291"/>
      <c r="AJ34" s="41" t="str">
        <f t="shared" si="18"/>
        <v/>
      </c>
      <c r="AK34" s="286" t="str">
        <f t="shared" si="20"/>
        <v/>
      </c>
    </row>
    <row r="35" spans="1:37" ht="40.15" customHeight="1" x14ac:dyDescent="0.25">
      <c r="A35" s="74" t="str">
        <f>IF(B35="","",MAX($A$8:A34)+1)</f>
        <v/>
      </c>
      <c r="B35" s="73"/>
      <c r="C35" s="368"/>
      <c r="D35" s="33"/>
      <c r="E35" s="5" t="str">
        <f t="shared" si="0"/>
        <v/>
      </c>
      <c r="F35" s="5" t="str">
        <f t="shared" si="1"/>
        <v/>
      </c>
      <c r="G35" s="368"/>
      <c r="H35" s="6" t="str">
        <f t="shared" si="2"/>
        <v/>
      </c>
      <c r="I35" s="5" t="str">
        <f t="shared" si="3"/>
        <v/>
      </c>
      <c r="J35" s="98" t="e">
        <f t="shared" si="4"/>
        <v>#N/A</v>
      </c>
      <c r="K35" s="6" t="str">
        <f t="shared" si="5"/>
        <v/>
      </c>
      <c r="L35" s="267" t="str">
        <f t="shared" si="6"/>
        <v/>
      </c>
      <c r="M35" s="338"/>
      <c r="N35" s="72" t="s">
        <v>29</v>
      </c>
      <c r="O35" s="5">
        <f t="shared" si="21"/>
        <v>0</v>
      </c>
      <c r="P35" s="269"/>
      <c r="Q35" s="269"/>
      <c r="R35" s="4" t="s">
        <v>13</v>
      </c>
      <c r="S35" s="5">
        <f t="shared" si="8"/>
        <v>0</v>
      </c>
      <c r="T35" s="33" t="s">
        <v>13</v>
      </c>
      <c r="U35" s="5">
        <f t="shared" si="22"/>
        <v>0</v>
      </c>
      <c r="V35" s="33" t="s">
        <v>13</v>
      </c>
      <c r="W35" s="171" t="str">
        <f t="shared" si="10"/>
        <v/>
      </c>
      <c r="X35" s="72" t="s">
        <v>531</v>
      </c>
      <c r="Y35" s="5">
        <f t="shared" si="23"/>
        <v>0</v>
      </c>
      <c r="Z35" s="72" t="s">
        <v>530</v>
      </c>
      <c r="AA35" s="6">
        <f t="shared" si="19"/>
        <v>0</v>
      </c>
      <c r="AB35" s="4" t="s">
        <v>516</v>
      </c>
      <c r="AC35" s="5">
        <f t="shared" si="12"/>
        <v>0</v>
      </c>
      <c r="AD35" s="6" t="str">
        <f t="shared" si="13"/>
        <v/>
      </c>
      <c r="AE35" s="41" t="str">
        <f t="shared" si="14"/>
        <v/>
      </c>
      <c r="AF35" s="41" t="str">
        <f t="shared" si="15"/>
        <v/>
      </c>
      <c r="AG35" s="41" t="str">
        <f t="shared" si="16"/>
        <v/>
      </c>
      <c r="AH35" s="41" t="str">
        <f t="shared" si="17"/>
        <v/>
      </c>
      <c r="AI35" s="291"/>
      <c r="AJ35" s="41" t="str">
        <f t="shared" si="18"/>
        <v/>
      </c>
      <c r="AK35" s="286" t="str">
        <f t="shared" si="20"/>
        <v/>
      </c>
    </row>
    <row r="36" spans="1:37" ht="40.15" customHeight="1" x14ac:dyDescent="0.25">
      <c r="A36" s="74" t="str">
        <f>IF(B36="","",MAX($A$8:A35)+1)</f>
        <v/>
      </c>
      <c r="B36" s="73"/>
      <c r="C36" s="368"/>
      <c r="D36" s="33"/>
      <c r="E36" s="5" t="str">
        <f t="shared" si="0"/>
        <v/>
      </c>
      <c r="F36" s="5" t="str">
        <f t="shared" si="1"/>
        <v/>
      </c>
      <c r="G36" s="368"/>
      <c r="H36" s="6" t="str">
        <f t="shared" si="2"/>
        <v/>
      </c>
      <c r="I36" s="5" t="str">
        <f t="shared" si="3"/>
        <v/>
      </c>
      <c r="J36" s="98" t="e">
        <f t="shared" si="4"/>
        <v>#N/A</v>
      </c>
      <c r="K36" s="6" t="str">
        <f t="shared" si="5"/>
        <v/>
      </c>
      <c r="L36" s="267" t="str">
        <f t="shared" si="6"/>
        <v/>
      </c>
      <c r="M36" s="338"/>
      <c r="N36" s="72" t="s">
        <v>29</v>
      </c>
      <c r="O36" s="5">
        <f t="shared" si="21"/>
        <v>0</v>
      </c>
      <c r="P36" s="269"/>
      <c r="Q36" s="269"/>
      <c r="R36" s="4" t="s">
        <v>13</v>
      </c>
      <c r="S36" s="5">
        <f t="shared" si="8"/>
        <v>0</v>
      </c>
      <c r="T36" s="33" t="s">
        <v>13</v>
      </c>
      <c r="U36" s="5">
        <f t="shared" si="22"/>
        <v>0</v>
      </c>
      <c r="V36" s="33" t="s">
        <v>13</v>
      </c>
      <c r="W36" s="171" t="str">
        <f t="shared" si="10"/>
        <v/>
      </c>
      <c r="X36" s="72" t="s">
        <v>531</v>
      </c>
      <c r="Y36" s="5">
        <f t="shared" si="23"/>
        <v>0</v>
      </c>
      <c r="Z36" s="72" t="s">
        <v>530</v>
      </c>
      <c r="AA36" s="6">
        <f t="shared" si="19"/>
        <v>0</v>
      </c>
      <c r="AB36" s="4" t="s">
        <v>516</v>
      </c>
      <c r="AC36" s="5">
        <f t="shared" si="12"/>
        <v>0</v>
      </c>
      <c r="AD36" s="6" t="str">
        <f t="shared" si="13"/>
        <v/>
      </c>
      <c r="AE36" s="41" t="str">
        <f t="shared" si="14"/>
        <v/>
      </c>
      <c r="AF36" s="41" t="str">
        <f t="shared" si="15"/>
        <v/>
      </c>
      <c r="AG36" s="41" t="str">
        <f t="shared" si="16"/>
        <v/>
      </c>
      <c r="AH36" s="41" t="str">
        <f t="shared" si="17"/>
        <v/>
      </c>
      <c r="AI36" s="291"/>
      <c r="AJ36" s="41" t="str">
        <f t="shared" si="18"/>
        <v/>
      </c>
      <c r="AK36" s="286" t="str">
        <f t="shared" si="20"/>
        <v/>
      </c>
    </row>
    <row r="37" spans="1:37" ht="40.15" customHeight="1" x14ac:dyDescent="0.25">
      <c r="A37" s="74" t="str">
        <f>IF(B37="","",MAX($A$8:A36)+1)</f>
        <v/>
      </c>
      <c r="B37" s="73"/>
      <c r="C37" s="368"/>
      <c r="D37" s="33"/>
      <c r="E37" s="5" t="str">
        <f t="shared" si="0"/>
        <v/>
      </c>
      <c r="F37" s="5" t="str">
        <f t="shared" si="1"/>
        <v/>
      </c>
      <c r="G37" s="368"/>
      <c r="H37" s="6" t="str">
        <f t="shared" si="2"/>
        <v/>
      </c>
      <c r="I37" s="5" t="str">
        <f t="shared" si="3"/>
        <v/>
      </c>
      <c r="J37" s="98" t="e">
        <f t="shared" si="4"/>
        <v>#N/A</v>
      </c>
      <c r="K37" s="6" t="str">
        <f t="shared" si="5"/>
        <v/>
      </c>
      <c r="L37" s="267" t="str">
        <f t="shared" si="6"/>
        <v/>
      </c>
      <c r="M37" s="338"/>
      <c r="N37" s="72" t="s">
        <v>29</v>
      </c>
      <c r="O37" s="5">
        <f t="shared" si="21"/>
        <v>0</v>
      </c>
      <c r="P37" s="269"/>
      <c r="Q37" s="269"/>
      <c r="R37" s="4" t="s">
        <v>13</v>
      </c>
      <c r="S37" s="5">
        <f t="shared" si="8"/>
        <v>0</v>
      </c>
      <c r="T37" s="33" t="s">
        <v>13</v>
      </c>
      <c r="U37" s="5">
        <f t="shared" si="22"/>
        <v>0</v>
      </c>
      <c r="V37" s="33" t="s">
        <v>13</v>
      </c>
      <c r="W37" s="171" t="str">
        <f t="shared" si="10"/>
        <v/>
      </c>
      <c r="X37" s="72" t="s">
        <v>531</v>
      </c>
      <c r="Y37" s="5">
        <f t="shared" si="23"/>
        <v>0</v>
      </c>
      <c r="Z37" s="72" t="s">
        <v>530</v>
      </c>
      <c r="AA37" s="6">
        <f t="shared" si="19"/>
        <v>0</v>
      </c>
      <c r="AB37" s="4" t="s">
        <v>516</v>
      </c>
      <c r="AC37" s="5">
        <f t="shared" si="12"/>
        <v>0</v>
      </c>
      <c r="AD37" s="6" t="str">
        <f t="shared" si="13"/>
        <v/>
      </c>
      <c r="AE37" s="41" t="str">
        <f t="shared" si="14"/>
        <v/>
      </c>
      <c r="AF37" s="41" t="str">
        <f t="shared" si="15"/>
        <v/>
      </c>
      <c r="AG37" s="41" t="str">
        <f t="shared" si="16"/>
        <v/>
      </c>
      <c r="AH37" s="41" t="str">
        <f t="shared" si="17"/>
        <v/>
      </c>
      <c r="AI37" s="291"/>
      <c r="AJ37" s="41" t="str">
        <f t="shared" si="18"/>
        <v/>
      </c>
      <c r="AK37" s="286" t="str">
        <f t="shared" si="20"/>
        <v/>
      </c>
    </row>
    <row r="38" spans="1:37" ht="40.15" customHeight="1" x14ac:dyDescent="0.25">
      <c r="A38" s="74" t="str">
        <f>IF(B38="","",MAX($A$8:A37)+1)</f>
        <v/>
      </c>
      <c r="B38" s="73"/>
      <c r="C38" s="368"/>
      <c r="D38" s="33"/>
      <c r="E38" s="5" t="str">
        <f t="shared" si="0"/>
        <v/>
      </c>
      <c r="F38" s="5" t="str">
        <f t="shared" si="1"/>
        <v/>
      </c>
      <c r="G38" s="368"/>
      <c r="H38" s="6" t="str">
        <f t="shared" si="2"/>
        <v/>
      </c>
      <c r="I38" s="5" t="str">
        <f t="shared" si="3"/>
        <v/>
      </c>
      <c r="J38" s="98" t="e">
        <f t="shared" si="4"/>
        <v>#N/A</v>
      </c>
      <c r="K38" s="6" t="str">
        <f t="shared" si="5"/>
        <v/>
      </c>
      <c r="L38" s="267" t="str">
        <f t="shared" si="6"/>
        <v/>
      </c>
      <c r="M38" s="338"/>
      <c r="N38" s="72" t="s">
        <v>29</v>
      </c>
      <c r="O38" s="5">
        <f t="shared" si="21"/>
        <v>0</v>
      </c>
      <c r="P38" s="269"/>
      <c r="Q38" s="269"/>
      <c r="R38" s="4" t="s">
        <v>13</v>
      </c>
      <c r="S38" s="5">
        <f t="shared" si="8"/>
        <v>0</v>
      </c>
      <c r="T38" s="33" t="s">
        <v>13</v>
      </c>
      <c r="U38" s="5">
        <f t="shared" si="22"/>
        <v>0</v>
      </c>
      <c r="V38" s="33" t="s">
        <v>13</v>
      </c>
      <c r="W38" s="171" t="str">
        <f t="shared" si="10"/>
        <v/>
      </c>
      <c r="X38" s="72" t="s">
        <v>531</v>
      </c>
      <c r="Y38" s="5">
        <f t="shared" si="23"/>
        <v>0</v>
      </c>
      <c r="Z38" s="72" t="s">
        <v>530</v>
      </c>
      <c r="AA38" s="6">
        <f t="shared" si="19"/>
        <v>0</v>
      </c>
      <c r="AB38" s="4" t="s">
        <v>516</v>
      </c>
      <c r="AC38" s="5">
        <f t="shared" si="12"/>
        <v>0</v>
      </c>
      <c r="AD38" s="6" t="str">
        <f t="shared" si="13"/>
        <v/>
      </c>
      <c r="AE38" s="41" t="str">
        <f t="shared" si="14"/>
        <v/>
      </c>
      <c r="AF38" s="41" t="str">
        <f t="shared" si="15"/>
        <v/>
      </c>
      <c r="AG38" s="41" t="str">
        <f t="shared" si="16"/>
        <v/>
      </c>
      <c r="AH38" s="41" t="str">
        <f t="shared" si="17"/>
        <v/>
      </c>
      <c r="AI38" s="291"/>
      <c r="AJ38" s="41" t="str">
        <f t="shared" si="18"/>
        <v/>
      </c>
      <c r="AK38" s="286" t="str">
        <f t="shared" si="20"/>
        <v/>
      </c>
    </row>
    <row r="39" spans="1:37" ht="40.15" customHeight="1" x14ac:dyDescent="0.25">
      <c r="A39" s="74" t="str">
        <f>IF(B39="","",MAX($A$8:A38)+1)</f>
        <v/>
      </c>
      <c r="B39" s="73"/>
      <c r="C39" s="368"/>
      <c r="D39" s="33"/>
      <c r="E39" s="5" t="str">
        <f t="shared" si="0"/>
        <v/>
      </c>
      <c r="F39" s="5" t="str">
        <f t="shared" si="1"/>
        <v/>
      </c>
      <c r="G39" s="368"/>
      <c r="H39" s="6" t="str">
        <f t="shared" si="2"/>
        <v/>
      </c>
      <c r="I39" s="5" t="str">
        <f t="shared" si="3"/>
        <v/>
      </c>
      <c r="J39" s="98" t="e">
        <f t="shared" si="4"/>
        <v>#N/A</v>
      </c>
      <c r="K39" s="6" t="str">
        <f t="shared" si="5"/>
        <v/>
      </c>
      <c r="L39" s="267" t="str">
        <f t="shared" si="6"/>
        <v/>
      </c>
      <c r="M39" s="338"/>
      <c r="N39" s="72" t="s">
        <v>29</v>
      </c>
      <c r="O39" s="5">
        <f t="shared" si="21"/>
        <v>0</v>
      </c>
      <c r="P39" s="269"/>
      <c r="Q39" s="269"/>
      <c r="R39" s="4" t="s">
        <v>13</v>
      </c>
      <c r="S39" s="5">
        <f t="shared" si="8"/>
        <v>0</v>
      </c>
      <c r="T39" s="33" t="s">
        <v>13</v>
      </c>
      <c r="U39" s="5">
        <f t="shared" si="22"/>
        <v>0</v>
      </c>
      <c r="V39" s="33" t="s">
        <v>13</v>
      </c>
      <c r="W39" s="171" t="str">
        <f t="shared" si="10"/>
        <v/>
      </c>
      <c r="X39" s="72" t="s">
        <v>531</v>
      </c>
      <c r="Y39" s="5">
        <f t="shared" si="23"/>
        <v>0</v>
      </c>
      <c r="Z39" s="72" t="s">
        <v>530</v>
      </c>
      <c r="AA39" s="6">
        <f t="shared" si="19"/>
        <v>0</v>
      </c>
      <c r="AB39" s="4" t="s">
        <v>516</v>
      </c>
      <c r="AC39" s="5">
        <f t="shared" si="12"/>
        <v>0</v>
      </c>
      <c r="AD39" s="6" t="str">
        <f t="shared" si="13"/>
        <v/>
      </c>
      <c r="AE39" s="41" t="str">
        <f t="shared" si="14"/>
        <v/>
      </c>
      <c r="AF39" s="41" t="str">
        <f t="shared" si="15"/>
        <v/>
      </c>
      <c r="AG39" s="41" t="str">
        <f t="shared" si="16"/>
        <v/>
      </c>
      <c r="AH39" s="41" t="str">
        <f t="shared" si="17"/>
        <v/>
      </c>
      <c r="AI39" s="291"/>
      <c r="AJ39" s="41" t="str">
        <f t="shared" si="18"/>
        <v/>
      </c>
      <c r="AK39" s="286" t="str">
        <f t="shared" si="20"/>
        <v/>
      </c>
    </row>
    <row r="40" spans="1:37" ht="40.15" customHeight="1" x14ac:dyDescent="0.25">
      <c r="A40" s="74" t="str">
        <f>IF(B40="","",MAX($A$8:A39)+1)</f>
        <v/>
      </c>
      <c r="B40" s="73"/>
      <c r="C40" s="368"/>
      <c r="D40" s="33"/>
      <c r="E40" s="5" t="str">
        <f t="shared" si="0"/>
        <v/>
      </c>
      <c r="F40" s="5" t="str">
        <f t="shared" si="1"/>
        <v/>
      </c>
      <c r="G40" s="368"/>
      <c r="H40" s="6" t="str">
        <f t="shared" si="2"/>
        <v/>
      </c>
      <c r="I40" s="5" t="str">
        <f t="shared" si="3"/>
        <v/>
      </c>
      <c r="J40" s="98" t="e">
        <f t="shared" si="4"/>
        <v>#N/A</v>
      </c>
      <c r="K40" s="6" t="str">
        <f t="shared" si="5"/>
        <v/>
      </c>
      <c r="L40" s="267" t="str">
        <f t="shared" si="6"/>
        <v/>
      </c>
      <c r="M40" s="338"/>
      <c r="N40" s="72" t="s">
        <v>29</v>
      </c>
      <c r="O40" s="5">
        <f t="shared" si="21"/>
        <v>0</v>
      </c>
      <c r="P40" s="269"/>
      <c r="Q40" s="269"/>
      <c r="R40" s="4" t="s">
        <v>13</v>
      </c>
      <c r="S40" s="5">
        <f t="shared" si="8"/>
        <v>0</v>
      </c>
      <c r="T40" s="33" t="s">
        <v>13</v>
      </c>
      <c r="U40" s="5">
        <f t="shared" si="22"/>
        <v>0</v>
      </c>
      <c r="V40" s="33" t="s">
        <v>13</v>
      </c>
      <c r="W40" s="171" t="str">
        <f t="shared" si="10"/>
        <v/>
      </c>
      <c r="X40" s="72" t="s">
        <v>531</v>
      </c>
      <c r="Y40" s="5">
        <f t="shared" si="23"/>
        <v>0</v>
      </c>
      <c r="Z40" s="72" t="s">
        <v>530</v>
      </c>
      <c r="AA40" s="6">
        <f t="shared" si="19"/>
        <v>0</v>
      </c>
      <c r="AB40" s="4" t="s">
        <v>516</v>
      </c>
      <c r="AC40" s="5">
        <f t="shared" si="12"/>
        <v>0</v>
      </c>
      <c r="AD40" s="6" t="str">
        <f t="shared" si="13"/>
        <v/>
      </c>
      <c r="AE40" s="41" t="str">
        <f t="shared" si="14"/>
        <v/>
      </c>
      <c r="AF40" s="41" t="str">
        <f t="shared" si="15"/>
        <v/>
      </c>
      <c r="AG40" s="41" t="str">
        <f t="shared" si="16"/>
        <v/>
      </c>
      <c r="AH40" s="41" t="str">
        <f t="shared" si="17"/>
        <v/>
      </c>
      <c r="AI40" s="291"/>
      <c r="AJ40" s="41" t="str">
        <f t="shared" si="18"/>
        <v/>
      </c>
      <c r="AK40" s="286" t="str">
        <f t="shared" si="20"/>
        <v/>
      </c>
    </row>
    <row r="41" spans="1:37" ht="40.15" customHeight="1" x14ac:dyDescent="0.25">
      <c r="A41" s="74" t="str">
        <f>IF(B41="","",MAX($A$8:A40)+1)</f>
        <v/>
      </c>
      <c r="B41" s="73"/>
      <c r="C41" s="368"/>
      <c r="D41" s="33"/>
      <c r="E41" s="5" t="str">
        <f t="shared" si="0"/>
        <v/>
      </c>
      <c r="F41" s="5" t="str">
        <f t="shared" si="1"/>
        <v/>
      </c>
      <c r="G41" s="368"/>
      <c r="H41" s="6" t="str">
        <f t="shared" si="2"/>
        <v/>
      </c>
      <c r="I41" s="5" t="str">
        <f t="shared" si="3"/>
        <v/>
      </c>
      <c r="J41" s="98" t="e">
        <f t="shared" si="4"/>
        <v>#N/A</v>
      </c>
      <c r="K41" s="6" t="str">
        <f t="shared" si="5"/>
        <v/>
      </c>
      <c r="L41" s="267" t="str">
        <f t="shared" si="6"/>
        <v/>
      </c>
      <c r="M41" s="338"/>
      <c r="N41" s="72" t="s">
        <v>29</v>
      </c>
      <c r="O41" s="5">
        <f t="shared" si="21"/>
        <v>0</v>
      </c>
      <c r="P41" s="269"/>
      <c r="Q41" s="269"/>
      <c r="R41" s="4" t="s">
        <v>13</v>
      </c>
      <c r="S41" s="5">
        <f t="shared" si="8"/>
        <v>0</v>
      </c>
      <c r="T41" s="33" t="s">
        <v>13</v>
      </c>
      <c r="U41" s="5">
        <f t="shared" si="22"/>
        <v>0</v>
      </c>
      <c r="V41" s="33" t="s">
        <v>13</v>
      </c>
      <c r="W41" s="171" t="str">
        <f t="shared" si="10"/>
        <v/>
      </c>
      <c r="X41" s="72" t="s">
        <v>531</v>
      </c>
      <c r="Y41" s="5">
        <f t="shared" si="23"/>
        <v>0</v>
      </c>
      <c r="Z41" s="72" t="s">
        <v>530</v>
      </c>
      <c r="AA41" s="6">
        <f t="shared" si="19"/>
        <v>0</v>
      </c>
      <c r="AB41" s="4" t="s">
        <v>516</v>
      </c>
      <c r="AC41" s="5">
        <f t="shared" si="12"/>
        <v>0</v>
      </c>
      <c r="AD41" s="6" t="str">
        <f t="shared" si="13"/>
        <v/>
      </c>
      <c r="AE41" s="41" t="str">
        <f t="shared" si="14"/>
        <v/>
      </c>
      <c r="AF41" s="41" t="str">
        <f t="shared" si="15"/>
        <v/>
      </c>
      <c r="AG41" s="41" t="str">
        <f t="shared" si="16"/>
        <v/>
      </c>
      <c r="AH41" s="41" t="str">
        <f t="shared" si="17"/>
        <v/>
      </c>
      <c r="AI41" s="291"/>
      <c r="AJ41" s="41" t="str">
        <f t="shared" si="18"/>
        <v/>
      </c>
      <c r="AK41" s="286" t="str">
        <f t="shared" si="20"/>
        <v/>
      </c>
    </row>
    <row r="42" spans="1:37" ht="40.15" customHeight="1" x14ac:dyDescent="0.25">
      <c r="A42" s="74" t="str">
        <f>IF(B42="","",MAX($A$8:A41)+1)</f>
        <v/>
      </c>
      <c r="B42" s="73"/>
      <c r="C42" s="368"/>
      <c r="D42" s="33"/>
      <c r="E42" s="5" t="str">
        <f t="shared" si="0"/>
        <v/>
      </c>
      <c r="F42" s="5" t="str">
        <f t="shared" si="1"/>
        <v/>
      </c>
      <c r="G42" s="368"/>
      <c r="H42" s="6" t="str">
        <f t="shared" si="2"/>
        <v/>
      </c>
      <c r="I42" s="5" t="str">
        <f t="shared" si="3"/>
        <v/>
      </c>
      <c r="J42" s="98" t="e">
        <f t="shared" si="4"/>
        <v>#N/A</v>
      </c>
      <c r="K42" s="6" t="str">
        <f t="shared" si="5"/>
        <v/>
      </c>
      <c r="L42" s="267" t="str">
        <f t="shared" si="6"/>
        <v/>
      </c>
      <c r="M42" s="338"/>
      <c r="N42" s="72" t="s">
        <v>29</v>
      </c>
      <c r="O42" s="5">
        <f t="shared" si="21"/>
        <v>0</v>
      </c>
      <c r="P42" s="269"/>
      <c r="Q42" s="269"/>
      <c r="R42" s="4" t="s">
        <v>13</v>
      </c>
      <c r="S42" s="5">
        <f t="shared" si="8"/>
        <v>0</v>
      </c>
      <c r="T42" s="33" t="s">
        <v>13</v>
      </c>
      <c r="U42" s="5">
        <f t="shared" si="22"/>
        <v>0</v>
      </c>
      <c r="V42" s="33" t="s">
        <v>13</v>
      </c>
      <c r="W42" s="171" t="str">
        <f t="shared" si="10"/>
        <v/>
      </c>
      <c r="X42" s="72" t="s">
        <v>531</v>
      </c>
      <c r="Y42" s="5">
        <f t="shared" si="23"/>
        <v>0</v>
      </c>
      <c r="Z42" s="72" t="s">
        <v>530</v>
      </c>
      <c r="AA42" s="6">
        <f t="shared" si="19"/>
        <v>0</v>
      </c>
      <c r="AB42" s="4" t="s">
        <v>516</v>
      </c>
      <c r="AC42" s="5">
        <f t="shared" si="12"/>
        <v>0</v>
      </c>
      <c r="AD42" s="6" t="str">
        <f t="shared" si="13"/>
        <v/>
      </c>
      <c r="AE42" s="41" t="str">
        <f t="shared" si="14"/>
        <v/>
      </c>
      <c r="AF42" s="41" t="str">
        <f t="shared" si="15"/>
        <v/>
      </c>
      <c r="AG42" s="41" t="str">
        <f t="shared" si="16"/>
        <v/>
      </c>
      <c r="AH42" s="41" t="str">
        <f t="shared" si="17"/>
        <v/>
      </c>
      <c r="AI42" s="291"/>
      <c r="AJ42" s="41" t="str">
        <f t="shared" si="18"/>
        <v/>
      </c>
      <c r="AK42" s="286" t="str">
        <f t="shared" si="20"/>
        <v/>
      </c>
    </row>
    <row r="43" spans="1:37" ht="40.15" customHeight="1" x14ac:dyDescent="0.25">
      <c r="A43" s="74" t="str">
        <f>IF(B43="","",MAX($A$8:A42)+1)</f>
        <v/>
      </c>
      <c r="B43" s="73"/>
      <c r="C43" s="368"/>
      <c r="D43" s="33"/>
      <c r="E43" s="5" t="str">
        <f t="shared" si="0"/>
        <v/>
      </c>
      <c r="F43" s="5" t="str">
        <f t="shared" si="1"/>
        <v/>
      </c>
      <c r="G43" s="368"/>
      <c r="H43" s="6" t="str">
        <f t="shared" si="2"/>
        <v/>
      </c>
      <c r="I43" s="5" t="str">
        <f t="shared" si="3"/>
        <v/>
      </c>
      <c r="J43" s="98" t="e">
        <f t="shared" si="4"/>
        <v>#N/A</v>
      </c>
      <c r="K43" s="6" t="str">
        <f t="shared" si="5"/>
        <v/>
      </c>
      <c r="L43" s="267" t="str">
        <f t="shared" si="6"/>
        <v/>
      </c>
      <c r="M43" s="338"/>
      <c r="N43" s="72" t="s">
        <v>29</v>
      </c>
      <c r="O43" s="5">
        <f t="shared" si="21"/>
        <v>0</v>
      </c>
      <c r="P43" s="269"/>
      <c r="Q43" s="269"/>
      <c r="R43" s="4" t="s">
        <v>13</v>
      </c>
      <c r="S43" s="5">
        <f t="shared" si="8"/>
        <v>0</v>
      </c>
      <c r="T43" s="33" t="s">
        <v>13</v>
      </c>
      <c r="U43" s="5">
        <f t="shared" si="22"/>
        <v>0</v>
      </c>
      <c r="V43" s="33" t="s">
        <v>13</v>
      </c>
      <c r="W43" s="171" t="str">
        <f t="shared" si="10"/>
        <v/>
      </c>
      <c r="X43" s="72" t="s">
        <v>531</v>
      </c>
      <c r="Y43" s="5">
        <f t="shared" si="23"/>
        <v>0</v>
      </c>
      <c r="Z43" s="72" t="s">
        <v>530</v>
      </c>
      <c r="AA43" s="6">
        <f t="shared" si="19"/>
        <v>0</v>
      </c>
      <c r="AB43" s="4" t="s">
        <v>516</v>
      </c>
      <c r="AC43" s="5">
        <f t="shared" si="12"/>
        <v>0</v>
      </c>
      <c r="AD43" s="6" t="str">
        <f t="shared" si="13"/>
        <v/>
      </c>
      <c r="AE43" s="41" t="str">
        <f t="shared" si="14"/>
        <v/>
      </c>
      <c r="AF43" s="41" t="str">
        <f t="shared" si="15"/>
        <v/>
      </c>
      <c r="AG43" s="41" t="str">
        <f t="shared" si="16"/>
        <v/>
      </c>
      <c r="AH43" s="41" t="str">
        <f t="shared" si="17"/>
        <v/>
      </c>
      <c r="AI43" s="291"/>
      <c r="AJ43" s="41" t="str">
        <f t="shared" si="18"/>
        <v/>
      </c>
      <c r="AK43" s="286" t="str">
        <f t="shared" si="20"/>
        <v/>
      </c>
    </row>
    <row r="44" spans="1:37" ht="40.15" customHeight="1" x14ac:dyDescent="0.25">
      <c r="A44" s="74" t="str">
        <f>IF(B44="","",MAX($A$8:A43)+1)</f>
        <v/>
      </c>
      <c r="B44" s="73"/>
      <c r="C44" s="368"/>
      <c r="D44" s="33"/>
      <c r="E44" s="5" t="str">
        <f t="shared" si="0"/>
        <v/>
      </c>
      <c r="F44" s="5" t="str">
        <f t="shared" si="1"/>
        <v/>
      </c>
      <c r="G44" s="368"/>
      <c r="H44" s="6" t="str">
        <f t="shared" si="2"/>
        <v/>
      </c>
      <c r="I44" s="5" t="str">
        <f t="shared" si="3"/>
        <v/>
      </c>
      <c r="J44" s="98" t="e">
        <f t="shared" si="4"/>
        <v>#N/A</v>
      </c>
      <c r="K44" s="6" t="str">
        <f t="shared" si="5"/>
        <v/>
      </c>
      <c r="L44" s="267" t="str">
        <f t="shared" si="6"/>
        <v/>
      </c>
      <c r="M44" s="338"/>
      <c r="N44" s="72" t="s">
        <v>29</v>
      </c>
      <c r="O44" s="5">
        <f t="shared" si="21"/>
        <v>0</v>
      </c>
      <c r="P44" s="269"/>
      <c r="Q44" s="269"/>
      <c r="R44" s="4" t="s">
        <v>13</v>
      </c>
      <c r="S44" s="5">
        <f t="shared" si="8"/>
        <v>0</v>
      </c>
      <c r="T44" s="33" t="s">
        <v>13</v>
      </c>
      <c r="U44" s="5">
        <f t="shared" si="22"/>
        <v>0</v>
      </c>
      <c r="V44" s="33" t="s">
        <v>13</v>
      </c>
      <c r="W44" s="171" t="str">
        <f t="shared" si="10"/>
        <v/>
      </c>
      <c r="X44" s="72" t="s">
        <v>531</v>
      </c>
      <c r="Y44" s="5">
        <f t="shared" si="23"/>
        <v>0</v>
      </c>
      <c r="Z44" s="72" t="s">
        <v>530</v>
      </c>
      <c r="AA44" s="6">
        <f t="shared" si="19"/>
        <v>0</v>
      </c>
      <c r="AB44" s="4" t="s">
        <v>516</v>
      </c>
      <c r="AC44" s="5">
        <f t="shared" si="12"/>
        <v>0</v>
      </c>
      <c r="AD44" s="6" t="str">
        <f t="shared" si="13"/>
        <v/>
      </c>
      <c r="AE44" s="41" t="str">
        <f t="shared" si="14"/>
        <v/>
      </c>
      <c r="AF44" s="41" t="str">
        <f t="shared" si="15"/>
        <v/>
      </c>
      <c r="AG44" s="41" t="str">
        <f t="shared" si="16"/>
        <v/>
      </c>
      <c r="AH44" s="41" t="str">
        <f t="shared" si="17"/>
        <v/>
      </c>
      <c r="AI44" s="291"/>
      <c r="AJ44" s="41" t="str">
        <f t="shared" si="18"/>
        <v/>
      </c>
      <c r="AK44" s="286" t="str">
        <f t="shared" si="20"/>
        <v/>
      </c>
    </row>
    <row r="45" spans="1:37" ht="40.15" customHeight="1" x14ac:dyDescent="0.25">
      <c r="A45" s="74" t="str">
        <f>IF(B45="","",MAX($A$8:A44)+1)</f>
        <v/>
      </c>
      <c r="B45" s="73"/>
      <c r="C45" s="368"/>
      <c r="D45" s="33"/>
      <c r="E45" s="5" t="str">
        <f t="shared" si="0"/>
        <v/>
      </c>
      <c r="F45" s="5" t="str">
        <f t="shared" si="1"/>
        <v/>
      </c>
      <c r="G45" s="368"/>
      <c r="H45" s="6" t="str">
        <f t="shared" si="2"/>
        <v/>
      </c>
      <c r="I45" s="5" t="str">
        <f t="shared" si="3"/>
        <v/>
      </c>
      <c r="J45" s="98" t="e">
        <f t="shared" si="4"/>
        <v>#N/A</v>
      </c>
      <c r="K45" s="6" t="str">
        <f t="shared" si="5"/>
        <v/>
      </c>
      <c r="L45" s="267" t="str">
        <f t="shared" si="6"/>
        <v/>
      </c>
      <c r="M45" s="338"/>
      <c r="N45" s="72" t="s">
        <v>29</v>
      </c>
      <c r="O45" s="5">
        <f t="shared" si="21"/>
        <v>0</v>
      </c>
      <c r="P45" s="269"/>
      <c r="Q45" s="269"/>
      <c r="R45" s="4" t="s">
        <v>13</v>
      </c>
      <c r="S45" s="5">
        <f t="shared" si="8"/>
        <v>0</v>
      </c>
      <c r="T45" s="33" t="s">
        <v>13</v>
      </c>
      <c r="U45" s="5">
        <f t="shared" si="22"/>
        <v>0</v>
      </c>
      <c r="V45" s="33" t="s">
        <v>13</v>
      </c>
      <c r="W45" s="171" t="str">
        <f t="shared" si="10"/>
        <v/>
      </c>
      <c r="X45" s="72" t="s">
        <v>531</v>
      </c>
      <c r="Y45" s="5">
        <f t="shared" si="23"/>
        <v>0</v>
      </c>
      <c r="Z45" s="72" t="s">
        <v>530</v>
      </c>
      <c r="AA45" s="6">
        <f t="shared" si="19"/>
        <v>0</v>
      </c>
      <c r="AB45" s="4" t="s">
        <v>516</v>
      </c>
      <c r="AC45" s="5">
        <f t="shared" si="12"/>
        <v>0</v>
      </c>
      <c r="AD45" s="6" t="str">
        <f t="shared" si="13"/>
        <v/>
      </c>
      <c r="AE45" s="41" t="str">
        <f t="shared" si="14"/>
        <v/>
      </c>
      <c r="AF45" s="41" t="str">
        <f t="shared" si="15"/>
        <v/>
      </c>
      <c r="AG45" s="41" t="str">
        <f t="shared" si="16"/>
        <v/>
      </c>
      <c r="AH45" s="41" t="str">
        <f t="shared" si="17"/>
        <v/>
      </c>
      <c r="AI45" s="291"/>
      <c r="AJ45" s="41" t="str">
        <f t="shared" si="18"/>
        <v/>
      </c>
      <c r="AK45" s="286" t="str">
        <f t="shared" si="20"/>
        <v/>
      </c>
    </row>
    <row r="46" spans="1:37" ht="40.15" customHeight="1" x14ac:dyDescent="0.25">
      <c r="A46" s="74" t="str">
        <f>IF(B46="","",MAX($A$8:A45)+1)</f>
        <v/>
      </c>
      <c r="B46" s="73"/>
      <c r="C46" s="368"/>
      <c r="D46" s="33"/>
      <c r="E46" s="5" t="str">
        <f t="shared" si="0"/>
        <v/>
      </c>
      <c r="F46" s="5" t="str">
        <f t="shared" si="1"/>
        <v/>
      </c>
      <c r="G46" s="368"/>
      <c r="H46" s="6" t="str">
        <f t="shared" si="2"/>
        <v/>
      </c>
      <c r="I46" s="5" t="str">
        <f t="shared" si="3"/>
        <v/>
      </c>
      <c r="J46" s="98" t="e">
        <f t="shared" si="4"/>
        <v>#N/A</v>
      </c>
      <c r="K46" s="6" t="str">
        <f t="shared" si="5"/>
        <v/>
      </c>
      <c r="L46" s="267" t="str">
        <f t="shared" si="6"/>
        <v/>
      </c>
      <c r="M46" s="338"/>
      <c r="N46" s="72" t="s">
        <v>29</v>
      </c>
      <c r="O46" s="5">
        <f t="shared" si="21"/>
        <v>0</v>
      </c>
      <c r="P46" s="269"/>
      <c r="Q46" s="269"/>
      <c r="R46" s="4" t="s">
        <v>13</v>
      </c>
      <c r="S46" s="5">
        <f t="shared" si="8"/>
        <v>0</v>
      </c>
      <c r="T46" s="33" t="s">
        <v>13</v>
      </c>
      <c r="U46" s="5">
        <f t="shared" si="22"/>
        <v>0</v>
      </c>
      <c r="V46" s="33" t="s">
        <v>13</v>
      </c>
      <c r="W46" s="171" t="str">
        <f t="shared" si="10"/>
        <v/>
      </c>
      <c r="X46" s="72" t="s">
        <v>531</v>
      </c>
      <c r="Y46" s="5">
        <f t="shared" si="23"/>
        <v>0</v>
      </c>
      <c r="Z46" s="72" t="s">
        <v>530</v>
      </c>
      <c r="AA46" s="6">
        <f t="shared" si="19"/>
        <v>0</v>
      </c>
      <c r="AB46" s="4" t="s">
        <v>516</v>
      </c>
      <c r="AC46" s="5">
        <f t="shared" si="12"/>
        <v>0</v>
      </c>
      <c r="AD46" s="6" t="str">
        <f t="shared" si="13"/>
        <v/>
      </c>
      <c r="AE46" s="41" t="str">
        <f t="shared" si="14"/>
        <v/>
      </c>
      <c r="AF46" s="41" t="str">
        <f t="shared" si="15"/>
        <v/>
      </c>
      <c r="AG46" s="41" t="str">
        <f t="shared" si="16"/>
        <v/>
      </c>
      <c r="AH46" s="41" t="str">
        <f t="shared" si="17"/>
        <v/>
      </c>
      <c r="AI46" s="291"/>
      <c r="AJ46" s="41" t="str">
        <f t="shared" si="18"/>
        <v/>
      </c>
      <c r="AK46" s="286" t="str">
        <f t="shared" si="20"/>
        <v/>
      </c>
    </row>
    <row r="47" spans="1:37" ht="40.15" customHeight="1" x14ac:dyDescent="0.25">
      <c r="A47" s="74" t="str">
        <f>IF(B47="","",MAX($A$8:A46)+1)</f>
        <v/>
      </c>
      <c r="B47" s="73"/>
      <c r="C47" s="368"/>
      <c r="D47" s="33"/>
      <c r="E47" s="5" t="str">
        <f t="shared" si="0"/>
        <v/>
      </c>
      <c r="F47" s="5" t="str">
        <f t="shared" si="1"/>
        <v/>
      </c>
      <c r="G47" s="368"/>
      <c r="H47" s="6" t="str">
        <f t="shared" si="2"/>
        <v/>
      </c>
      <c r="I47" s="5" t="str">
        <f t="shared" si="3"/>
        <v/>
      </c>
      <c r="J47" s="98" t="e">
        <f t="shared" si="4"/>
        <v>#N/A</v>
      </c>
      <c r="K47" s="6" t="str">
        <f t="shared" si="5"/>
        <v/>
      </c>
      <c r="L47" s="267" t="str">
        <f t="shared" si="6"/>
        <v/>
      </c>
      <c r="M47" s="338"/>
      <c r="N47" s="72" t="s">
        <v>29</v>
      </c>
      <c r="O47" s="5">
        <f t="shared" si="21"/>
        <v>0</v>
      </c>
      <c r="P47" s="269"/>
      <c r="Q47" s="269"/>
      <c r="R47" s="4" t="s">
        <v>13</v>
      </c>
      <c r="S47" s="5">
        <f t="shared" si="8"/>
        <v>0</v>
      </c>
      <c r="T47" s="33" t="s">
        <v>13</v>
      </c>
      <c r="U47" s="5">
        <f t="shared" si="22"/>
        <v>0</v>
      </c>
      <c r="V47" s="33" t="s">
        <v>13</v>
      </c>
      <c r="W47" s="171" t="str">
        <f t="shared" si="10"/>
        <v/>
      </c>
      <c r="X47" s="72" t="s">
        <v>531</v>
      </c>
      <c r="Y47" s="5">
        <f t="shared" si="23"/>
        <v>0</v>
      </c>
      <c r="Z47" s="72" t="s">
        <v>530</v>
      </c>
      <c r="AA47" s="6">
        <f t="shared" si="19"/>
        <v>0</v>
      </c>
      <c r="AB47" s="4" t="s">
        <v>516</v>
      </c>
      <c r="AC47" s="5">
        <f t="shared" si="12"/>
        <v>0</v>
      </c>
      <c r="AD47" s="6" t="str">
        <f t="shared" si="13"/>
        <v/>
      </c>
      <c r="AE47" s="41" t="str">
        <f t="shared" si="14"/>
        <v/>
      </c>
      <c r="AF47" s="41" t="str">
        <f t="shared" si="15"/>
        <v/>
      </c>
      <c r="AG47" s="41" t="str">
        <f t="shared" si="16"/>
        <v/>
      </c>
      <c r="AH47" s="41" t="str">
        <f t="shared" si="17"/>
        <v/>
      </c>
      <c r="AI47" s="291"/>
      <c r="AJ47" s="41" t="str">
        <f t="shared" si="18"/>
        <v/>
      </c>
      <c r="AK47" s="286" t="str">
        <f t="shared" si="20"/>
        <v/>
      </c>
    </row>
    <row r="48" spans="1:37" ht="40.15" customHeight="1" x14ac:dyDescent="0.25">
      <c r="A48" s="74" t="str">
        <f>IF(B48="","",MAX($A$8:A47)+1)</f>
        <v/>
      </c>
      <c r="B48" s="73"/>
      <c r="C48" s="368"/>
      <c r="D48" s="33"/>
      <c r="E48" s="5" t="str">
        <f t="shared" si="0"/>
        <v/>
      </c>
      <c r="F48" s="5" t="str">
        <f t="shared" si="1"/>
        <v/>
      </c>
      <c r="G48" s="368"/>
      <c r="H48" s="6" t="str">
        <f t="shared" si="2"/>
        <v/>
      </c>
      <c r="I48" s="5" t="str">
        <f t="shared" si="3"/>
        <v/>
      </c>
      <c r="J48" s="98" t="e">
        <f t="shared" si="4"/>
        <v>#N/A</v>
      </c>
      <c r="K48" s="6" t="str">
        <f t="shared" si="5"/>
        <v/>
      </c>
      <c r="L48" s="267" t="str">
        <f t="shared" si="6"/>
        <v/>
      </c>
      <c r="M48" s="338"/>
      <c r="N48" s="72" t="s">
        <v>29</v>
      </c>
      <c r="O48" s="5">
        <f t="shared" si="21"/>
        <v>0</v>
      </c>
      <c r="P48" s="269"/>
      <c r="Q48" s="269"/>
      <c r="R48" s="4" t="s">
        <v>13</v>
      </c>
      <c r="S48" s="5">
        <f t="shared" si="8"/>
        <v>0</v>
      </c>
      <c r="T48" s="33" t="s">
        <v>13</v>
      </c>
      <c r="U48" s="5">
        <f t="shared" si="22"/>
        <v>0</v>
      </c>
      <c r="V48" s="33" t="s">
        <v>13</v>
      </c>
      <c r="W48" s="171" t="str">
        <f t="shared" si="10"/>
        <v/>
      </c>
      <c r="X48" s="72" t="s">
        <v>531</v>
      </c>
      <c r="Y48" s="5">
        <f t="shared" si="23"/>
        <v>0</v>
      </c>
      <c r="Z48" s="72" t="s">
        <v>530</v>
      </c>
      <c r="AA48" s="6">
        <f t="shared" si="19"/>
        <v>0</v>
      </c>
      <c r="AB48" s="4" t="s">
        <v>516</v>
      </c>
      <c r="AC48" s="5">
        <f t="shared" si="12"/>
        <v>0</v>
      </c>
      <c r="AD48" s="6" t="str">
        <f t="shared" si="13"/>
        <v/>
      </c>
      <c r="AE48" s="41" t="str">
        <f t="shared" si="14"/>
        <v/>
      </c>
      <c r="AF48" s="41" t="str">
        <f t="shared" si="15"/>
        <v/>
      </c>
      <c r="AG48" s="41" t="str">
        <f t="shared" si="16"/>
        <v/>
      </c>
      <c r="AH48" s="41" t="str">
        <f t="shared" si="17"/>
        <v/>
      </c>
      <c r="AI48" s="291"/>
      <c r="AJ48" s="41" t="str">
        <f t="shared" si="18"/>
        <v/>
      </c>
      <c r="AK48" s="286" t="str">
        <f t="shared" si="20"/>
        <v/>
      </c>
    </row>
    <row r="49" spans="1:37" ht="40.15" customHeight="1" x14ac:dyDescent="0.25">
      <c r="A49" s="74" t="str">
        <f>IF(B49="","",MAX($A$8:A48)+1)</f>
        <v/>
      </c>
      <c r="B49" s="73"/>
      <c r="C49" s="368"/>
      <c r="D49" s="33"/>
      <c r="E49" s="5" t="str">
        <f t="shared" si="0"/>
        <v/>
      </c>
      <c r="F49" s="5" t="str">
        <f t="shared" si="1"/>
        <v/>
      </c>
      <c r="G49" s="368"/>
      <c r="H49" s="6" t="str">
        <f t="shared" si="2"/>
        <v/>
      </c>
      <c r="I49" s="5" t="str">
        <f t="shared" si="3"/>
        <v/>
      </c>
      <c r="J49" s="98" t="e">
        <f t="shared" si="4"/>
        <v>#N/A</v>
      </c>
      <c r="K49" s="6" t="str">
        <f t="shared" si="5"/>
        <v/>
      </c>
      <c r="L49" s="267" t="str">
        <f t="shared" si="6"/>
        <v/>
      </c>
      <c r="M49" s="338"/>
      <c r="N49" s="72" t="s">
        <v>29</v>
      </c>
      <c r="O49" s="5">
        <f t="shared" si="21"/>
        <v>0</v>
      </c>
      <c r="P49" s="269"/>
      <c r="Q49" s="269"/>
      <c r="R49" s="4" t="s">
        <v>13</v>
      </c>
      <c r="S49" s="5">
        <f t="shared" si="8"/>
        <v>0</v>
      </c>
      <c r="T49" s="33" t="s">
        <v>13</v>
      </c>
      <c r="U49" s="5">
        <f t="shared" si="22"/>
        <v>0</v>
      </c>
      <c r="V49" s="33" t="s">
        <v>13</v>
      </c>
      <c r="W49" s="171" t="str">
        <f t="shared" si="10"/>
        <v/>
      </c>
      <c r="X49" s="72" t="s">
        <v>531</v>
      </c>
      <c r="Y49" s="5">
        <f t="shared" si="23"/>
        <v>0</v>
      </c>
      <c r="Z49" s="72" t="s">
        <v>530</v>
      </c>
      <c r="AA49" s="6">
        <f t="shared" si="19"/>
        <v>0</v>
      </c>
      <c r="AB49" s="4" t="s">
        <v>516</v>
      </c>
      <c r="AC49" s="5">
        <f t="shared" si="12"/>
        <v>0</v>
      </c>
      <c r="AD49" s="6" t="str">
        <f t="shared" si="13"/>
        <v/>
      </c>
      <c r="AE49" s="41" t="str">
        <f t="shared" si="14"/>
        <v/>
      </c>
      <c r="AF49" s="41" t="str">
        <f t="shared" si="15"/>
        <v/>
      </c>
      <c r="AG49" s="41" t="str">
        <f t="shared" si="16"/>
        <v/>
      </c>
      <c r="AH49" s="41" t="str">
        <f t="shared" si="17"/>
        <v/>
      </c>
      <c r="AI49" s="291"/>
      <c r="AJ49" s="41" t="str">
        <f t="shared" si="18"/>
        <v/>
      </c>
      <c r="AK49" s="286" t="str">
        <f t="shared" si="20"/>
        <v/>
      </c>
    </row>
    <row r="50" spans="1:37" ht="40.15" customHeight="1" x14ac:dyDescent="0.25">
      <c r="A50" s="74" t="str">
        <f>IF(B50="","",MAX($A$8:A49)+1)</f>
        <v/>
      </c>
      <c r="B50" s="73"/>
      <c r="C50" s="368"/>
      <c r="D50" s="33"/>
      <c r="E50" s="5" t="str">
        <f t="shared" si="0"/>
        <v/>
      </c>
      <c r="F50" s="5" t="str">
        <f t="shared" si="1"/>
        <v/>
      </c>
      <c r="G50" s="368"/>
      <c r="H50" s="6" t="str">
        <f t="shared" si="2"/>
        <v/>
      </c>
      <c r="I50" s="5" t="str">
        <f t="shared" si="3"/>
        <v/>
      </c>
      <c r="J50" s="98" t="e">
        <f t="shared" si="4"/>
        <v>#N/A</v>
      </c>
      <c r="K50" s="6" t="str">
        <f t="shared" si="5"/>
        <v/>
      </c>
      <c r="L50" s="267" t="str">
        <f t="shared" si="6"/>
        <v/>
      </c>
      <c r="M50" s="338"/>
      <c r="N50" s="72" t="s">
        <v>29</v>
      </c>
      <c r="O50" s="5">
        <f t="shared" si="21"/>
        <v>0</v>
      </c>
      <c r="P50" s="269"/>
      <c r="Q50" s="269"/>
      <c r="R50" s="4" t="s">
        <v>13</v>
      </c>
      <c r="S50" s="5">
        <f t="shared" si="8"/>
        <v>0</v>
      </c>
      <c r="T50" s="33" t="s">
        <v>13</v>
      </c>
      <c r="U50" s="5">
        <f t="shared" si="22"/>
        <v>0</v>
      </c>
      <c r="V50" s="33" t="s">
        <v>13</v>
      </c>
      <c r="W50" s="171" t="str">
        <f t="shared" si="10"/>
        <v/>
      </c>
      <c r="X50" s="72" t="s">
        <v>531</v>
      </c>
      <c r="Y50" s="5">
        <f t="shared" si="23"/>
        <v>0</v>
      </c>
      <c r="Z50" s="72" t="s">
        <v>530</v>
      </c>
      <c r="AA50" s="6">
        <f t="shared" si="19"/>
        <v>0</v>
      </c>
      <c r="AB50" s="4" t="s">
        <v>516</v>
      </c>
      <c r="AC50" s="5">
        <f t="shared" si="12"/>
        <v>0</v>
      </c>
      <c r="AD50" s="6" t="str">
        <f t="shared" si="13"/>
        <v/>
      </c>
      <c r="AE50" s="41" t="str">
        <f t="shared" si="14"/>
        <v/>
      </c>
      <c r="AF50" s="41" t="str">
        <f t="shared" si="15"/>
        <v/>
      </c>
      <c r="AG50" s="41" t="str">
        <f t="shared" si="16"/>
        <v/>
      </c>
      <c r="AH50" s="41" t="str">
        <f t="shared" si="17"/>
        <v/>
      </c>
      <c r="AI50" s="291"/>
      <c r="AJ50" s="41" t="str">
        <f t="shared" si="18"/>
        <v/>
      </c>
      <c r="AK50" s="286" t="str">
        <f t="shared" si="20"/>
        <v/>
      </c>
    </row>
    <row r="51" spans="1:37" ht="40.15" customHeight="1" x14ac:dyDescent="0.25">
      <c r="A51" s="74" t="str">
        <f>IF(B51="","",MAX($A$8:A50)+1)</f>
        <v/>
      </c>
      <c r="B51" s="73"/>
      <c r="C51" s="368"/>
      <c r="D51" s="33"/>
      <c r="E51" s="5" t="str">
        <f t="shared" si="0"/>
        <v/>
      </c>
      <c r="F51" s="5" t="str">
        <f t="shared" si="1"/>
        <v/>
      </c>
      <c r="G51" s="368"/>
      <c r="H51" s="6" t="str">
        <f t="shared" si="2"/>
        <v/>
      </c>
      <c r="I51" s="5" t="str">
        <f t="shared" si="3"/>
        <v/>
      </c>
      <c r="J51" s="98" t="e">
        <f t="shared" si="4"/>
        <v>#N/A</v>
      </c>
      <c r="K51" s="6" t="str">
        <f t="shared" si="5"/>
        <v/>
      </c>
      <c r="L51" s="267" t="str">
        <f t="shared" si="6"/>
        <v/>
      </c>
      <c r="M51" s="338"/>
      <c r="N51" s="72" t="s">
        <v>29</v>
      </c>
      <c r="O51" s="5">
        <f t="shared" si="21"/>
        <v>0</v>
      </c>
      <c r="P51" s="269"/>
      <c r="Q51" s="269"/>
      <c r="R51" s="4" t="s">
        <v>13</v>
      </c>
      <c r="S51" s="5">
        <f t="shared" si="8"/>
        <v>0</v>
      </c>
      <c r="T51" s="33" t="s">
        <v>13</v>
      </c>
      <c r="U51" s="5">
        <f t="shared" si="22"/>
        <v>0</v>
      </c>
      <c r="V51" s="33" t="s">
        <v>13</v>
      </c>
      <c r="W51" s="171" t="str">
        <f t="shared" si="10"/>
        <v/>
      </c>
      <c r="X51" s="72" t="s">
        <v>531</v>
      </c>
      <c r="Y51" s="5">
        <f t="shared" si="23"/>
        <v>0</v>
      </c>
      <c r="Z51" s="72" t="s">
        <v>530</v>
      </c>
      <c r="AA51" s="6">
        <f t="shared" si="19"/>
        <v>0</v>
      </c>
      <c r="AB51" s="4" t="s">
        <v>516</v>
      </c>
      <c r="AC51" s="5">
        <f t="shared" si="12"/>
        <v>0</v>
      </c>
      <c r="AD51" s="6" t="str">
        <f t="shared" si="13"/>
        <v/>
      </c>
      <c r="AE51" s="41" t="str">
        <f t="shared" si="14"/>
        <v/>
      </c>
      <c r="AF51" s="41" t="str">
        <f t="shared" si="15"/>
        <v/>
      </c>
      <c r="AG51" s="41" t="str">
        <f t="shared" si="16"/>
        <v/>
      </c>
      <c r="AH51" s="41" t="str">
        <f t="shared" si="17"/>
        <v/>
      </c>
      <c r="AI51" s="291"/>
      <c r="AJ51" s="41" t="str">
        <f t="shared" si="18"/>
        <v/>
      </c>
      <c r="AK51" s="286" t="str">
        <f t="shared" si="20"/>
        <v/>
      </c>
    </row>
    <row r="52" spans="1:37" ht="40.15" customHeight="1" x14ac:dyDescent="0.25">
      <c r="A52" s="74" t="str">
        <f>IF(B52="","",MAX($A$8:A51)+1)</f>
        <v/>
      </c>
      <c r="B52" s="73"/>
      <c r="C52" s="368"/>
      <c r="D52" s="33"/>
      <c r="E52" s="5" t="str">
        <f t="shared" si="0"/>
        <v/>
      </c>
      <c r="F52" s="5" t="str">
        <f t="shared" si="1"/>
        <v/>
      </c>
      <c r="G52" s="368"/>
      <c r="H52" s="6" t="str">
        <f t="shared" si="2"/>
        <v/>
      </c>
      <c r="I52" s="5" t="str">
        <f t="shared" si="3"/>
        <v/>
      </c>
      <c r="J52" s="98" t="e">
        <f t="shared" si="4"/>
        <v>#N/A</v>
      </c>
      <c r="K52" s="6" t="str">
        <f t="shared" si="5"/>
        <v/>
      </c>
      <c r="L52" s="267" t="str">
        <f t="shared" si="6"/>
        <v/>
      </c>
      <c r="M52" s="338"/>
      <c r="N52" s="72" t="s">
        <v>29</v>
      </c>
      <c r="O52" s="5">
        <f t="shared" si="21"/>
        <v>0</v>
      </c>
      <c r="P52" s="269"/>
      <c r="Q52" s="269"/>
      <c r="R52" s="4" t="s">
        <v>13</v>
      </c>
      <c r="S52" s="5">
        <f t="shared" si="8"/>
        <v>0</v>
      </c>
      <c r="T52" s="33" t="s">
        <v>13</v>
      </c>
      <c r="U52" s="5">
        <f t="shared" si="22"/>
        <v>0</v>
      </c>
      <c r="V52" s="33" t="s">
        <v>13</v>
      </c>
      <c r="W52" s="171" t="str">
        <f t="shared" si="10"/>
        <v/>
      </c>
      <c r="X52" s="72" t="s">
        <v>531</v>
      </c>
      <c r="Y52" s="5">
        <f t="shared" si="23"/>
        <v>0</v>
      </c>
      <c r="Z52" s="72" t="s">
        <v>530</v>
      </c>
      <c r="AA52" s="6">
        <f t="shared" si="19"/>
        <v>0</v>
      </c>
      <c r="AB52" s="4" t="s">
        <v>516</v>
      </c>
      <c r="AC52" s="5">
        <f t="shared" si="12"/>
        <v>0</v>
      </c>
      <c r="AD52" s="6" t="str">
        <f t="shared" si="13"/>
        <v/>
      </c>
      <c r="AE52" s="41" t="str">
        <f t="shared" si="14"/>
        <v/>
      </c>
      <c r="AF52" s="41" t="str">
        <f t="shared" si="15"/>
        <v/>
      </c>
      <c r="AG52" s="41" t="str">
        <f t="shared" si="16"/>
        <v/>
      </c>
      <c r="AH52" s="41" t="str">
        <f t="shared" si="17"/>
        <v/>
      </c>
      <c r="AI52" s="291"/>
      <c r="AJ52" s="41" t="str">
        <f t="shared" si="18"/>
        <v/>
      </c>
      <c r="AK52" s="286" t="str">
        <f t="shared" si="20"/>
        <v/>
      </c>
    </row>
    <row r="53" spans="1:37" ht="40.15" customHeight="1" x14ac:dyDescent="0.25">
      <c r="A53" s="74" t="str">
        <f>IF(B53="","",MAX($A$8:A52)+1)</f>
        <v/>
      </c>
      <c r="B53" s="73"/>
      <c r="C53" s="368"/>
      <c r="D53" s="33"/>
      <c r="E53" s="5" t="str">
        <f t="shared" si="0"/>
        <v/>
      </c>
      <c r="F53" s="5" t="str">
        <f t="shared" si="1"/>
        <v/>
      </c>
      <c r="G53" s="368"/>
      <c r="H53" s="6" t="str">
        <f t="shared" si="2"/>
        <v/>
      </c>
      <c r="I53" s="5" t="str">
        <f t="shared" si="3"/>
        <v/>
      </c>
      <c r="J53" s="98" t="e">
        <f t="shared" si="4"/>
        <v>#N/A</v>
      </c>
      <c r="K53" s="6" t="str">
        <f t="shared" si="5"/>
        <v/>
      </c>
      <c r="L53" s="267" t="str">
        <f t="shared" si="6"/>
        <v/>
      </c>
      <c r="M53" s="338"/>
      <c r="N53" s="72" t="s">
        <v>29</v>
      </c>
      <c r="O53" s="5">
        <f t="shared" si="21"/>
        <v>0</v>
      </c>
      <c r="P53" s="269"/>
      <c r="Q53" s="269"/>
      <c r="R53" s="4" t="s">
        <v>13</v>
      </c>
      <c r="S53" s="5">
        <f t="shared" si="8"/>
        <v>0</v>
      </c>
      <c r="T53" s="33" t="s">
        <v>13</v>
      </c>
      <c r="U53" s="5">
        <f t="shared" si="22"/>
        <v>0</v>
      </c>
      <c r="V53" s="33" t="s">
        <v>13</v>
      </c>
      <c r="W53" s="171" t="str">
        <f t="shared" si="10"/>
        <v/>
      </c>
      <c r="X53" s="72" t="s">
        <v>531</v>
      </c>
      <c r="Y53" s="5">
        <f t="shared" si="23"/>
        <v>0</v>
      </c>
      <c r="Z53" s="72" t="s">
        <v>530</v>
      </c>
      <c r="AA53" s="6">
        <f t="shared" si="19"/>
        <v>0</v>
      </c>
      <c r="AB53" s="4" t="s">
        <v>516</v>
      </c>
      <c r="AC53" s="5">
        <f t="shared" si="12"/>
        <v>0</v>
      </c>
      <c r="AD53" s="6" t="str">
        <f t="shared" si="13"/>
        <v/>
      </c>
      <c r="AE53" s="41" t="str">
        <f t="shared" si="14"/>
        <v/>
      </c>
      <c r="AF53" s="41" t="str">
        <f t="shared" si="15"/>
        <v/>
      </c>
      <c r="AG53" s="41" t="str">
        <f t="shared" si="16"/>
        <v/>
      </c>
      <c r="AH53" s="41" t="str">
        <f t="shared" si="17"/>
        <v/>
      </c>
      <c r="AI53" s="291"/>
      <c r="AJ53" s="41" t="str">
        <f t="shared" si="18"/>
        <v/>
      </c>
      <c r="AK53" s="286" t="str">
        <f t="shared" si="20"/>
        <v/>
      </c>
    </row>
    <row r="54" spans="1:37" ht="40.15" customHeight="1" x14ac:dyDescent="0.25">
      <c r="A54" s="74" t="str">
        <f>IF(B54="","",MAX($A$8:A53)+1)</f>
        <v/>
      </c>
      <c r="B54" s="73"/>
      <c r="C54" s="368"/>
      <c r="D54" s="33"/>
      <c r="E54" s="5" t="str">
        <f t="shared" si="0"/>
        <v/>
      </c>
      <c r="F54" s="5" t="str">
        <f t="shared" si="1"/>
        <v/>
      </c>
      <c r="G54" s="368"/>
      <c r="H54" s="6" t="str">
        <f t="shared" si="2"/>
        <v/>
      </c>
      <c r="I54" s="5" t="str">
        <f t="shared" si="3"/>
        <v/>
      </c>
      <c r="J54" s="98" t="e">
        <f t="shared" si="4"/>
        <v>#N/A</v>
      </c>
      <c r="K54" s="6" t="str">
        <f t="shared" si="5"/>
        <v/>
      </c>
      <c r="L54" s="267" t="str">
        <f t="shared" si="6"/>
        <v/>
      </c>
      <c r="M54" s="338"/>
      <c r="N54" s="72" t="s">
        <v>29</v>
      </c>
      <c r="O54" s="5">
        <f t="shared" si="21"/>
        <v>0</v>
      </c>
      <c r="P54" s="269"/>
      <c r="Q54" s="269"/>
      <c r="R54" s="4" t="s">
        <v>13</v>
      </c>
      <c r="S54" s="5">
        <f t="shared" si="8"/>
        <v>0</v>
      </c>
      <c r="T54" s="33" t="s">
        <v>13</v>
      </c>
      <c r="U54" s="5">
        <f t="shared" si="22"/>
        <v>0</v>
      </c>
      <c r="V54" s="33" t="s">
        <v>13</v>
      </c>
      <c r="W54" s="171" t="str">
        <f t="shared" si="10"/>
        <v/>
      </c>
      <c r="X54" s="72" t="s">
        <v>531</v>
      </c>
      <c r="Y54" s="5">
        <f t="shared" si="23"/>
        <v>0</v>
      </c>
      <c r="Z54" s="72" t="s">
        <v>530</v>
      </c>
      <c r="AA54" s="6">
        <f t="shared" si="19"/>
        <v>0</v>
      </c>
      <c r="AB54" s="4" t="s">
        <v>516</v>
      </c>
      <c r="AC54" s="5">
        <f t="shared" si="12"/>
        <v>0</v>
      </c>
      <c r="AD54" s="6" t="str">
        <f t="shared" si="13"/>
        <v/>
      </c>
      <c r="AE54" s="41" t="str">
        <f t="shared" si="14"/>
        <v/>
      </c>
      <c r="AF54" s="41" t="str">
        <f t="shared" si="15"/>
        <v/>
      </c>
      <c r="AG54" s="41" t="str">
        <f t="shared" si="16"/>
        <v/>
      </c>
      <c r="AH54" s="41" t="str">
        <f t="shared" si="17"/>
        <v/>
      </c>
      <c r="AI54" s="291"/>
      <c r="AJ54" s="41" t="str">
        <f t="shared" si="18"/>
        <v/>
      </c>
      <c r="AK54" s="286" t="str">
        <f t="shared" si="20"/>
        <v/>
      </c>
    </row>
    <row r="55" spans="1:37" ht="40.15" customHeight="1" x14ac:dyDescent="0.25">
      <c r="A55" s="74" t="str">
        <f>IF(B55="","",MAX($A$8:A54)+1)</f>
        <v/>
      </c>
      <c r="B55" s="73"/>
      <c r="C55" s="368"/>
      <c r="D55" s="33"/>
      <c r="E55" s="5" t="str">
        <f t="shared" si="0"/>
        <v/>
      </c>
      <c r="F55" s="5" t="str">
        <f t="shared" si="1"/>
        <v/>
      </c>
      <c r="G55" s="368"/>
      <c r="H55" s="6" t="str">
        <f t="shared" si="2"/>
        <v/>
      </c>
      <c r="I55" s="5" t="str">
        <f t="shared" si="3"/>
        <v/>
      </c>
      <c r="J55" s="98" t="e">
        <f t="shared" si="4"/>
        <v>#N/A</v>
      </c>
      <c r="K55" s="6" t="str">
        <f t="shared" si="5"/>
        <v/>
      </c>
      <c r="L55" s="267" t="str">
        <f t="shared" si="6"/>
        <v/>
      </c>
      <c r="M55" s="338"/>
      <c r="N55" s="72" t="s">
        <v>29</v>
      </c>
      <c r="O55" s="5">
        <f t="shared" si="21"/>
        <v>0</v>
      </c>
      <c r="P55" s="269"/>
      <c r="Q55" s="269"/>
      <c r="R55" s="4" t="s">
        <v>13</v>
      </c>
      <c r="S55" s="5">
        <f t="shared" si="8"/>
        <v>0</v>
      </c>
      <c r="T55" s="33" t="s">
        <v>13</v>
      </c>
      <c r="U55" s="5">
        <f t="shared" si="22"/>
        <v>0</v>
      </c>
      <c r="V55" s="33" t="s">
        <v>13</v>
      </c>
      <c r="W55" s="171" t="str">
        <f t="shared" si="10"/>
        <v/>
      </c>
      <c r="X55" s="72" t="s">
        <v>531</v>
      </c>
      <c r="Y55" s="5">
        <f t="shared" si="23"/>
        <v>0</v>
      </c>
      <c r="Z55" s="72" t="s">
        <v>530</v>
      </c>
      <c r="AA55" s="6">
        <f t="shared" si="19"/>
        <v>0</v>
      </c>
      <c r="AB55" s="4" t="s">
        <v>516</v>
      </c>
      <c r="AC55" s="5">
        <f t="shared" si="12"/>
        <v>0</v>
      </c>
      <c r="AD55" s="6" t="str">
        <f t="shared" si="13"/>
        <v/>
      </c>
      <c r="AE55" s="41" t="str">
        <f t="shared" si="14"/>
        <v/>
      </c>
      <c r="AF55" s="41" t="str">
        <f t="shared" si="15"/>
        <v/>
      </c>
      <c r="AG55" s="41" t="str">
        <f t="shared" si="16"/>
        <v/>
      </c>
      <c r="AH55" s="41" t="str">
        <f t="shared" si="17"/>
        <v/>
      </c>
      <c r="AI55" s="291"/>
      <c r="AJ55" s="41" t="str">
        <f t="shared" si="18"/>
        <v/>
      </c>
      <c r="AK55" s="286" t="str">
        <f t="shared" si="20"/>
        <v/>
      </c>
    </row>
    <row r="56" spans="1:37" ht="40.15" customHeight="1" x14ac:dyDescent="0.25">
      <c r="A56" s="74" t="str">
        <f>IF(B56="","",MAX($A$8:A55)+1)</f>
        <v/>
      </c>
      <c r="B56" s="73"/>
      <c r="C56" s="368"/>
      <c r="D56" s="33"/>
      <c r="E56" s="5" t="str">
        <f t="shared" si="0"/>
        <v/>
      </c>
      <c r="F56" s="5" t="str">
        <f t="shared" si="1"/>
        <v/>
      </c>
      <c r="G56" s="368"/>
      <c r="H56" s="6" t="str">
        <f t="shared" si="2"/>
        <v/>
      </c>
      <c r="I56" s="5" t="str">
        <f t="shared" si="3"/>
        <v/>
      </c>
      <c r="J56" s="98" t="e">
        <f t="shared" si="4"/>
        <v>#N/A</v>
      </c>
      <c r="K56" s="6" t="str">
        <f t="shared" si="5"/>
        <v/>
      </c>
      <c r="L56" s="267" t="str">
        <f t="shared" si="6"/>
        <v/>
      </c>
      <c r="M56" s="338"/>
      <c r="N56" s="72" t="s">
        <v>29</v>
      </c>
      <c r="O56" s="5">
        <f t="shared" si="21"/>
        <v>0</v>
      </c>
      <c r="P56" s="269"/>
      <c r="Q56" s="269"/>
      <c r="R56" s="4" t="s">
        <v>13</v>
      </c>
      <c r="S56" s="5">
        <f t="shared" si="8"/>
        <v>0</v>
      </c>
      <c r="T56" s="33" t="s">
        <v>13</v>
      </c>
      <c r="U56" s="5">
        <f t="shared" si="22"/>
        <v>0</v>
      </c>
      <c r="V56" s="33" t="s">
        <v>13</v>
      </c>
      <c r="W56" s="171" t="str">
        <f t="shared" si="10"/>
        <v/>
      </c>
      <c r="X56" s="72" t="s">
        <v>531</v>
      </c>
      <c r="Y56" s="5">
        <f t="shared" si="23"/>
        <v>0</v>
      </c>
      <c r="Z56" s="72" t="s">
        <v>530</v>
      </c>
      <c r="AA56" s="6">
        <f t="shared" si="19"/>
        <v>0</v>
      </c>
      <c r="AB56" s="4" t="s">
        <v>516</v>
      </c>
      <c r="AC56" s="5">
        <f t="shared" si="12"/>
        <v>0</v>
      </c>
      <c r="AD56" s="6" t="str">
        <f t="shared" si="13"/>
        <v/>
      </c>
      <c r="AE56" s="41" t="str">
        <f t="shared" si="14"/>
        <v/>
      </c>
      <c r="AF56" s="41" t="str">
        <f t="shared" si="15"/>
        <v/>
      </c>
      <c r="AG56" s="41" t="str">
        <f t="shared" si="16"/>
        <v/>
      </c>
      <c r="AH56" s="41" t="str">
        <f t="shared" si="17"/>
        <v/>
      </c>
      <c r="AI56" s="291"/>
      <c r="AJ56" s="41" t="str">
        <f t="shared" si="18"/>
        <v/>
      </c>
      <c r="AK56" s="286" t="str">
        <f t="shared" si="20"/>
        <v/>
      </c>
    </row>
    <row r="57" spans="1:37" ht="40.15" customHeight="1" x14ac:dyDescent="0.25">
      <c r="A57" s="74" t="str">
        <f>IF(B57="","",MAX($A$8:A56)+1)</f>
        <v/>
      </c>
      <c r="B57" s="73"/>
      <c r="C57" s="368"/>
      <c r="D57" s="33"/>
      <c r="E57" s="5" t="str">
        <f t="shared" si="0"/>
        <v/>
      </c>
      <c r="F57" s="5" t="str">
        <f t="shared" si="1"/>
        <v/>
      </c>
      <c r="G57" s="368"/>
      <c r="H57" s="6" t="str">
        <f t="shared" si="2"/>
        <v/>
      </c>
      <c r="I57" s="5" t="str">
        <f t="shared" si="3"/>
        <v/>
      </c>
      <c r="J57" s="98" t="e">
        <f t="shared" si="4"/>
        <v>#N/A</v>
      </c>
      <c r="K57" s="6" t="str">
        <f t="shared" si="5"/>
        <v/>
      </c>
      <c r="L57" s="267" t="str">
        <f t="shared" si="6"/>
        <v/>
      </c>
      <c r="M57" s="338"/>
      <c r="N57" s="72" t="s">
        <v>29</v>
      </c>
      <c r="O57" s="5">
        <f t="shared" si="21"/>
        <v>0</v>
      </c>
      <c r="P57" s="269"/>
      <c r="Q57" s="269"/>
      <c r="R57" s="4" t="s">
        <v>13</v>
      </c>
      <c r="S57" s="5">
        <f t="shared" si="8"/>
        <v>0</v>
      </c>
      <c r="T57" s="33" t="s">
        <v>13</v>
      </c>
      <c r="U57" s="5">
        <f t="shared" si="22"/>
        <v>0</v>
      </c>
      <c r="V57" s="33" t="s">
        <v>13</v>
      </c>
      <c r="W57" s="171" t="str">
        <f t="shared" si="10"/>
        <v/>
      </c>
      <c r="X57" s="72" t="s">
        <v>531</v>
      </c>
      <c r="Y57" s="5">
        <f t="shared" si="23"/>
        <v>0</v>
      </c>
      <c r="Z57" s="72" t="s">
        <v>530</v>
      </c>
      <c r="AA57" s="6">
        <f t="shared" si="19"/>
        <v>0</v>
      </c>
      <c r="AB57" s="4" t="s">
        <v>516</v>
      </c>
      <c r="AC57" s="5">
        <f t="shared" si="12"/>
        <v>0</v>
      </c>
      <c r="AD57" s="6" t="str">
        <f t="shared" si="13"/>
        <v/>
      </c>
      <c r="AE57" s="41" t="str">
        <f t="shared" si="14"/>
        <v/>
      </c>
      <c r="AF57" s="41" t="str">
        <f t="shared" si="15"/>
        <v/>
      </c>
      <c r="AG57" s="41" t="str">
        <f t="shared" si="16"/>
        <v/>
      </c>
      <c r="AH57" s="41" t="str">
        <f t="shared" si="17"/>
        <v/>
      </c>
      <c r="AI57" s="291"/>
      <c r="AJ57" s="41" t="str">
        <f t="shared" si="18"/>
        <v/>
      </c>
      <c r="AK57" s="286" t="str">
        <f t="shared" si="20"/>
        <v/>
      </c>
    </row>
    <row r="58" spans="1:37" ht="40.15" customHeight="1" x14ac:dyDescent="0.25">
      <c r="A58" s="74" t="str">
        <f>IF(B58="","",MAX($A$8:A57)+1)</f>
        <v/>
      </c>
      <c r="B58" s="73"/>
      <c r="C58" s="368"/>
      <c r="D58" s="33"/>
      <c r="E58" s="5" t="str">
        <f t="shared" si="0"/>
        <v/>
      </c>
      <c r="F58" s="5" t="str">
        <f t="shared" si="1"/>
        <v/>
      </c>
      <c r="G58" s="368"/>
      <c r="H58" s="6" t="str">
        <f t="shared" si="2"/>
        <v/>
      </c>
      <c r="I58" s="5" t="str">
        <f t="shared" si="3"/>
        <v/>
      </c>
      <c r="J58" s="98" t="e">
        <f t="shared" si="4"/>
        <v>#N/A</v>
      </c>
      <c r="K58" s="6" t="str">
        <f t="shared" si="5"/>
        <v/>
      </c>
      <c r="L58" s="267" t="str">
        <f t="shared" si="6"/>
        <v/>
      </c>
      <c r="M58" s="338"/>
      <c r="N58" s="72" t="s">
        <v>29</v>
      </c>
      <c r="O58" s="5">
        <f t="shared" si="21"/>
        <v>0</v>
      </c>
      <c r="P58" s="269"/>
      <c r="Q58" s="269"/>
      <c r="R58" s="4" t="s">
        <v>13</v>
      </c>
      <c r="S58" s="5">
        <f t="shared" si="8"/>
        <v>0</v>
      </c>
      <c r="T58" s="33" t="s">
        <v>13</v>
      </c>
      <c r="U58" s="5">
        <f t="shared" si="22"/>
        <v>0</v>
      </c>
      <c r="V58" s="33" t="s">
        <v>13</v>
      </c>
      <c r="W58" s="171" t="str">
        <f t="shared" si="10"/>
        <v/>
      </c>
      <c r="X58" s="72" t="s">
        <v>531</v>
      </c>
      <c r="Y58" s="5">
        <f t="shared" si="23"/>
        <v>0</v>
      </c>
      <c r="Z58" s="72" t="s">
        <v>530</v>
      </c>
      <c r="AA58" s="6">
        <f t="shared" si="19"/>
        <v>0</v>
      </c>
      <c r="AB58" s="4" t="s">
        <v>516</v>
      </c>
      <c r="AC58" s="5">
        <f t="shared" si="12"/>
        <v>0</v>
      </c>
      <c r="AD58" s="6" t="str">
        <f t="shared" si="13"/>
        <v/>
      </c>
      <c r="AE58" s="41" t="str">
        <f t="shared" si="14"/>
        <v/>
      </c>
      <c r="AF58" s="41" t="str">
        <f t="shared" si="15"/>
        <v/>
      </c>
      <c r="AG58" s="41" t="str">
        <f t="shared" si="16"/>
        <v/>
      </c>
      <c r="AH58" s="41" t="str">
        <f t="shared" si="17"/>
        <v/>
      </c>
      <c r="AI58" s="291"/>
      <c r="AJ58" s="41" t="str">
        <f t="shared" si="18"/>
        <v/>
      </c>
      <c r="AK58" s="286" t="str">
        <f t="shared" si="20"/>
        <v/>
      </c>
    </row>
    <row r="59" spans="1:37" ht="40.15" customHeight="1" x14ac:dyDescent="0.25">
      <c r="A59" s="74" t="str">
        <f>IF(B59="","",MAX($A$8:A58)+1)</f>
        <v/>
      </c>
      <c r="B59" s="73"/>
      <c r="C59" s="368"/>
      <c r="D59" s="33"/>
      <c r="E59" s="5" t="str">
        <f t="shared" si="0"/>
        <v/>
      </c>
      <c r="F59" s="5" t="str">
        <f t="shared" si="1"/>
        <v/>
      </c>
      <c r="G59" s="368"/>
      <c r="H59" s="6" t="str">
        <f t="shared" si="2"/>
        <v/>
      </c>
      <c r="I59" s="5" t="str">
        <f t="shared" si="3"/>
        <v/>
      </c>
      <c r="J59" s="98" t="e">
        <f t="shared" si="4"/>
        <v>#N/A</v>
      </c>
      <c r="K59" s="6" t="str">
        <f t="shared" si="5"/>
        <v/>
      </c>
      <c r="L59" s="267" t="str">
        <f t="shared" si="6"/>
        <v/>
      </c>
      <c r="M59" s="338"/>
      <c r="N59" s="72" t="s">
        <v>29</v>
      </c>
      <c r="O59" s="5">
        <f t="shared" si="21"/>
        <v>0</v>
      </c>
      <c r="P59" s="269"/>
      <c r="Q59" s="269"/>
      <c r="R59" s="4" t="s">
        <v>13</v>
      </c>
      <c r="S59" s="5">
        <f t="shared" si="8"/>
        <v>0</v>
      </c>
      <c r="T59" s="33" t="s">
        <v>13</v>
      </c>
      <c r="U59" s="5">
        <f t="shared" si="22"/>
        <v>0</v>
      </c>
      <c r="V59" s="33" t="s">
        <v>13</v>
      </c>
      <c r="W59" s="171" t="str">
        <f t="shared" si="10"/>
        <v/>
      </c>
      <c r="X59" s="72" t="s">
        <v>531</v>
      </c>
      <c r="Y59" s="5">
        <f t="shared" si="23"/>
        <v>0</v>
      </c>
      <c r="Z59" s="72" t="s">
        <v>530</v>
      </c>
      <c r="AA59" s="6">
        <f t="shared" si="19"/>
        <v>0</v>
      </c>
      <c r="AB59" s="4" t="s">
        <v>516</v>
      </c>
      <c r="AC59" s="5">
        <f t="shared" si="12"/>
        <v>0</v>
      </c>
      <c r="AD59" s="6" t="str">
        <f t="shared" si="13"/>
        <v/>
      </c>
      <c r="AE59" s="41" t="str">
        <f t="shared" si="14"/>
        <v/>
      </c>
      <c r="AF59" s="41" t="str">
        <f t="shared" si="15"/>
        <v/>
      </c>
      <c r="AG59" s="41" t="str">
        <f t="shared" si="16"/>
        <v/>
      </c>
      <c r="AH59" s="41" t="str">
        <f t="shared" si="17"/>
        <v/>
      </c>
      <c r="AI59" s="291"/>
      <c r="AJ59" s="41" t="str">
        <f t="shared" si="18"/>
        <v/>
      </c>
      <c r="AK59" s="286" t="str">
        <f t="shared" si="20"/>
        <v/>
      </c>
    </row>
    <row r="60" spans="1:37" ht="40.15" customHeight="1" x14ac:dyDescent="0.25">
      <c r="A60" s="74" t="str">
        <f>IF(B60="","",MAX($A$8:A59)+1)</f>
        <v/>
      </c>
      <c r="B60" s="73"/>
      <c r="C60" s="368"/>
      <c r="D60" s="33"/>
      <c r="E60" s="5" t="str">
        <f t="shared" si="0"/>
        <v/>
      </c>
      <c r="F60" s="5" t="str">
        <f t="shared" si="1"/>
        <v/>
      </c>
      <c r="G60" s="368"/>
      <c r="H60" s="6" t="str">
        <f t="shared" si="2"/>
        <v/>
      </c>
      <c r="I60" s="5" t="str">
        <f t="shared" si="3"/>
        <v/>
      </c>
      <c r="J60" s="98" t="e">
        <f t="shared" si="4"/>
        <v>#N/A</v>
      </c>
      <c r="K60" s="6" t="str">
        <f t="shared" si="5"/>
        <v/>
      </c>
      <c r="L60" s="267" t="str">
        <f t="shared" si="6"/>
        <v/>
      </c>
      <c r="M60" s="338"/>
      <c r="N60" s="72" t="s">
        <v>29</v>
      </c>
      <c r="O60" s="5">
        <f t="shared" si="21"/>
        <v>0</v>
      </c>
      <c r="P60" s="269"/>
      <c r="Q60" s="269"/>
      <c r="R60" s="4" t="s">
        <v>13</v>
      </c>
      <c r="S60" s="5">
        <f t="shared" si="8"/>
        <v>0</v>
      </c>
      <c r="T60" s="33" t="s">
        <v>13</v>
      </c>
      <c r="U60" s="5">
        <f t="shared" si="22"/>
        <v>0</v>
      </c>
      <c r="V60" s="33" t="s">
        <v>13</v>
      </c>
      <c r="W60" s="171" t="str">
        <f t="shared" si="10"/>
        <v/>
      </c>
      <c r="X60" s="72" t="s">
        <v>531</v>
      </c>
      <c r="Y60" s="5">
        <f t="shared" si="23"/>
        <v>0</v>
      </c>
      <c r="Z60" s="72" t="s">
        <v>530</v>
      </c>
      <c r="AA60" s="6">
        <f t="shared" si="19"/>
        <v>0</v>
      </c>
      <c r="AB60" s="4" t="s">
        <v>516</v>
      </c>
      <c r="AC60" s="5">
        <f t="shared" si="12"/>
        <v>0</v>
      </c>
      <c r="AD60" s="6" t="str">
        <f t="shared" si="13"/>
        <v/>
      </c>
      <c r="AE60" s="41" t="str">
        <f t="shared" si="14"/>
        <v/>
      </c>
      <c r="AF60" s="41" t="str">
        <f t="shared" si="15"/>
        <v/>
      </c>
      <c r="AG60" s="41" t="str">
        <f t="shared" si="16"/>
        <v/>
      </c>
      <c r="AH60" s="41" t="str">
        <f t="shared" si="17"/>
        <v/>
      </c>
      <c r="AI60" s="291"/>
      <c r="AJ60" s="41" t="str">
        <f t="shared" si="18"/>
        <v/>
      </c>
      <c r="AK60" s="286" t="str">
        <f t="shared" si="20"/>
        <v/>
      </c>
    </row>
    <row r="61" spans="1:37" ht="40.15" customHeight="1" x14ac:dyDescent="0.25">
      <c r="A61" s="74" t="str">
        <f>IF(B61="","",MAX($A$8:A60)+1)</f>
        <v/>
      </c>
      <c r="B61" s="73"/>
      <c r="C61" s="368"/>
      <c r="D61" s="33"/>
      <c r="E61" s="5" t="str">
        <f t="shared" si="0"/>
        <v/>
      </c>
      <c r="F61" s="5" t="str">
        <f t="shared" si="1"/>
        <v/>
      </c>
      <c r="G61" s="368"/>
      <c r="H61" s="6" t="str">
        <f t="shared" si="2"/>
        <v/>
      </c>
      <c r="I61" s="5" t="str">
        <f t="shared" si="3"/>
        <v/>
      </c>
      <c r="J61" s="98" t="e">
        <f t="shared" si="4"/>
        <v>#N/A</v>
      </c>
      <c r="K61" s="6" t="str">
        <f t="shared" si="5"/>
        <v/>
      </c>
      <c r="L61" s="267" t="str">
        <f t="shared" si="6"/>
        <v/>
      </c>
      <c r="M61" s="338"/>
      <c r="N61" s="72" t="s">
        <v>29</v>
      </c>
      <c r="O61" s="5">
        <f t="shared" si="21"/>
        <v>0</v>
      </c>
      <c r="P61" s="269"/>
      <c r="Q61" s="269"/>
      <c r="R61" s="4" t="s">
        <v>13</v>
      </c>
      <c r="S61" s="5">
        <f t="shared" si="8"/>
        <v>0</v>
      </c>
      <c r="T61" s="33" t="s">
        <v>13</v>
      </c>
      <c r="U61" s="5">
        <f t="shared" si="22"/>
        <v>0</v>
      </c>
      <c r="V61" s="33" t="s">
        <v>13</v>
      </c>
      <c r="W61" s="171" t="str">
        <f t="shared" si="10"/>
        <v/>
      </c>
      <c r="X61" s="72" t="s">
        <v>531</v>
      </c>
      <c r="Y61" s="5">
        <f t="shared" si="23"/>
        <v>0</v>
      </c>
      <c r="Z61" s="72" t="s">
        <v>530</v>
      </c>
      <c r="AA61" s="6">
        <f t="shared" si="19"/>
        <v>0</v>
      </c>
      <c r="AB61" s="4" t="s">
        <v>516</v>
      </c>
      <c r="AC61" s="5">
        <f t="shared" si="12"/>
        <v>0</v>
      </c>
      <c r="AD61" s="6" t="str">
        <f t="shared" si="13"/>
        <v/>
      </c>
      <c r="AE61" s="41" t="str">
        <f t="shared" si="14"/>
        <v/>
      </c>
      <c r="AF61" s="41" t="str">
        <f t="shared" si="15"/>
        <v/>
      </c>
      <c r="AG61" s="41" t="str">
        <f t="shared" si="16"/>
        <v/>
      </c>
      <c r="AH61" s="41" t="str">
        <f t="shared" si="17"/>
        <v/>
      </c>
      <c r="AI61" s="291"/>
      <c r="AJ61" s="41" t="str">
        <f t="shared" si="18"/>
        <v/>
      </c>
      <c r="AK61" s="286" t="str">
        <f t="shared" si="20"/>
        <v/>
      </c>
    </row>
    <row r="62" spans="1:37" ht="40.15" customHeight="1" x14ac:dyDescent="0.25">
      <c r="A62" s="74" t="str">
        <f>IF(B62="","",MAX($A$8:A61)+1)</f>
        <v/>
      </c>
      <c r="B62" s="73"/>
      <c r="C62" s="368"/>
      <c r="D62" s="33"/>
      <c r="E62" s="5" t="str">
        <f t="shared" si="0"/>
        <v/>
      </c>
      <c r="F62" s="5" t="str">
        <f t="shared" si="1"/>
        <v/>
      </c>
      <c r="G62" s="368"/>
      <c r="H62" s="6" t="str">
        <f t="shared" si="2"/>
        <v/>
      </c>
      <c r="I62" s="5" t="str">
        <f t="shared" si="3"/>
        <v/>
      </c>
      <c r="J62" s="98" t="e">
        <f t="shared" si="4"/>
        <v>#N/A</v>
      </c>
      <c r="K62" s="6" t="str">
        <f t="shared" si="5"/>
        <v/>
      </c>
      <c r="L62" s="267" t="str">
        <f t="shared" si="6"/>
        <v/>
      </c>
      <c r="M62" s="338"/>
      <c r="N62" s="72" t="s">
        <v>29</v>
      </c>
      <c r="O62" s="5">
        <f t="shared" si="21"/>
        <v>0</v>
      </c>
      <c r="P62" s="269"/>
      <c r="Q62" s="269"/>
      <c r="R62" s="4" t="s">
        <v>13</v>
      </c>
      <c r="S62" s="5">
        <f t="shared" si="8"/>
        <v>0</v>
      </c>
      <c r="T62" s="33" t="s">
        <v>13</v>
      </c>
      <c r="U62" s="5">
        <f t="shared" si="22"/>
        <v>0</v>
      </c>
      <c r="V62" s="33" t="s">
        <v>13</v>
      </c>
      <c r="W62" s="171" t="str">
        <f t="shared" si="10"/>
        <v/>
      </c>
      <c r="X62" s="72" t="s">
        <v>531</v>
      </c>
      <c r="Y62" s="5">
        <f t="shared" si="23"/>
        <v>0</v>
      </c>
      <c r="Z62" s="72" t="s">
        <v>530</v>
      </c>
      <c r="AA62" s="6">
        <f t="shared" si="19"/>
        <v>0</v>
      </c>
      <c r="AB62" s="4" t="s">
        <v>516</v>
      </c>
      <c r="AC62" s="5">
        <f t="shared" si="12"/>
        <v>0</v>
      </c>
      <c r="AD62" s="6" t="str">
        <f t="shared" si="13"/>
        <v/>
      </c>
      <c r="AE62" s="41" t="str">
        <f t="shared" si="14"/>
        <v/>
      </c>
      <c r="AF62" s="41" t="str">
        <f t="shared" si="15"/>
        <v/>
      </c>
      <c r="AG62" s="41" t="str">
        <f t="shared" si="16"/>
        <v/>
      </c>
      <c r="AH62" s="41" t="str">
        <f t="shared" si="17"/>
        <v/>
      </c>
      <c r="AI62" s="291"/>
      <c r="AJ62" s="41" t="str">
        <f t="shared" si="18"/>
        <v/>
      </c>
      <c r="AK62" s="286" t="str">
        <f t="shared" si="20"/>
        <v/>
      </c>
    </row>
    <row r="63" spans="1:37" ht="40.15" customHeight="1" x14ac:dyDescent="0.25">
      <c r="A63" s="74" t="str">
        <f>IF(B63="","",MAX($A$8:A62)+1)</f>
        <v/>
      </c>
      <c r="B63" s="73"/>
      <c r="C63" s="368"/>
      <c r="D63" s="33"/>
      <c r="E63" s="5" t="str">
        <f t="shared" si="0"/>
        <v/>
      </c>
      <c r="F63" s="5" t="str">
        <f t="shared" si="1"/>
        <v/>
      </c>
      <c r="G63" s="368"/>
      <c r="H63" s="6" t="str">
        <f t="shared" si="2"/>
        <v/>
      </c>
      <c r="I63" s="5" t="str">
        <f t="shared" si="3"/>
        <v/>
      </c>
      <c r="J63" s="98" t="e">
        <f t="shared" si="4"/>
        <v>#N/A</v>
      </c>
      <c r="K63" s="6" t="str">
        <f t="shared" si="5"/>
        <v/>
      </c>
      <c r="L63" s="267" t="str">
        <f t="shared" si="6"/>
        <v/>
      </c>
      <c r="M63" s="338"/>
      <c r="N63" s="72" t="s">
        <v>29</v>
      </c>
      <c r="O63" s="5">
        <f t="shared" si="21"/>
        <v>0</v>
      </c>
      <c r="P63" s="269"/>
      <c r="Q63" s="269"/>
      <c r="R63" s="4" t="s">
        <v>13</v>
      </c>
      <c r="S63" s="5">
        <f t="shared" si="8"/>
        <v>0</v>
      </c>
      <c r="T63" s="33" t="s">
        <v>13</v>
      </c>
      <c r="U63" s="5">
        <f t="shared" si="22"/>
        <v>0</v>
      </c>
      <c r="V63" s="33" t="s">
        <v>13</v>
      </c>
      <c r="W63" s="171" t="str">
        <f t="shared" si="10"/>
        <v/>
      </c>
      <c r="X63" s="72" t="s">
        <v>531</v>
      </c>
      <c r="Y63" s="5">
        <f t="shared" si="23"/>
        <v>0</v>
      </c>
      <c r="Z63" s="72" t="s">
        <v>530</v>
      </c>
      <c r="AA63" s="6">
        <f t="shared" si="19"/>
        <v>0</v>
      </c>
      <c r="AB63" s="4" t="s">
        <v>516</v>
      </c>
      <c r="AC63" s="5">
        <f t="shared" si="12"/>
        <v>0</v>
      </c>
      <c r="AD63" s="6" t="str">
        <f t="shared" si="13"/>
        <v/>
      </c>
      <c r="AE63" s="41" t="str">
        <f t="shared" si="14"/>
        <v/>
      </c>
      <c r="AF63" s="41" t="str">
        <f t="shared" si="15"/>
        <v/>
      </c>
      <c r="AG63" s="41" t="str">
        <f t="shared" si="16"/>
        <v/>
      </c>
      <c r="AH63" s="41" t="str">
        <f t="shared" si="17"/>
        <v/>
      </c>
      <c r="AI63" s="291"/>
      <c r="AJ63" s="41" t="str">
        <f t="shared" si="18"/>
        <v/>
      </c>
      <c r="AK63" s="286" t="str">
        <f t="shared" si="20"/>
        <v/>
      </c>
    </row>
    <row r="64" spans="1:37" ht="40.15" customHeight="1" x14ac:dyDescent="0.25">
      <c r="A64" s="74" t="str">
        <f>IF(B64="","",MAX($A$8:A63)+1)</f>
        <v/>
      </c>
      <c r="B64" s="73"/>
      <c r="C64" s="368"/>
      <c r="D64" s="33"/>
      <c r="E64" s="5" t="str">
        <f t="shared" si="0"/>
        <v/>
      </c>
      <c r="F64" s="5" t="str">
        <f t="shared" si="1"/>
        <v/>
      </c>
      <c r="G64" s="368"/>
      <c r="H64" s="6" t="str">
        <f t="shared" si="2"/>
        <v/>
      </c>
      <c r="I64" s="5" t="str">
        <f t="shared" si="3"/>
        <v/>
      </c>
      <c r="J64" s="98" t="e">
        <f t="shared" si="4"/>
        <v>#N/A</v>
      </c>
      <c r="K64" s="6" t="str">
        <f t="shared" si="5"/>
        <v/>
      </c>
      <c r="L64" s="267" t="str">
        <f t="shared" si="6"/>
        <v/>
      </c>
      <c r="M64" s="338"/>
      <c r="N64" s="72" t="s">
        <v>29</v>
      </c>
      <c r="O64" s="5">
        <f t="shared" si="21"/>
        <v>0</v>
      </c>
      <c r="P64" s="269"/>
      <c r="Q64" s="269"/>
      <c r="R64" s="4" t="s">
        <v>13</v>
      </c>
      <c r="S64" s="5">
        <f t="shared" si="8"/>
        <v>0</v>
      </c>
      <c r="T64" s="33" t="s">
        <v>13</v>
      </c>
      <c r="U64" s="5">
        <f t="shared" si="22"/>
        <v>0</v>
      </c>
      <c r="V64" s="33" t="s">
        <v>13</v>
      </c>
      <c r="W64" s="171" t="str">
        <f t="shared" si="10"/>
        <v/>
      </c>
      <c r="X64" s="72" t="s">
        <v>531</v>
      </c>
      <c r="Y64" s="5">
        <f t="shared" si="23"/>
        <v>0</v>
      </c>
      <c r="Z64" s="72" t="s">
        <v>530</v>
      </c>
      <c r="AA64" s="6">
        <f t="shared" si="19"/>
        <v>0</v>
      </c>
      <c r="AB64" s="4" t="s">
        <v>516</v>
      </c>
      <c r="AC64" s="5">
        <f t="shared" si="12"/>
        <v>0</v>
      </c>
      <c r="AD64" s="6" t="str">
        <f t="shared" si="13"/>
        <v/>
      </c>
      <c r="AE64" s="41" t="str">
        <f t="shared" si="14"/>
        <v/>
      </c>
      <c r="AF64" s="41" t="str">
        <f t="shared" si="15"/>
        <v/>
      </c>
      <c r="AG64" s="41" t="str">
        <f t="shared" si="16"/>
        <v/>
      </c>
      <c r="AH64" s="41" t="str">
        <f t="shared" si="17"/>
        <v/>
      </c>
      <c r="AI64" s="291"/>
      <c r="AJ64" s="41" t="str">
        <f t="shared" si="18"/>
        <v/>
      </c>
      <c r="AK64" s="286" t="str">
        <f t="shared" si="20"/>
        <v/>
      </c>
    </row>
    <row r="65" spans="1:37" ht="40.15" customHeight="1" x14ac:dyDescent="0.25">
      <c r="A65" s="74" t="str">
        <f>IF(B65="","",MAX($A$8:A64)+1)</f>
        <v/>
      </c>
      <c r="B65" s="73"/>
      <c r="C65" s="368"/>
      <c r="D65" s="33"/>
      <c r="E65" s="5" t="str">
        <f t="shared" si="0"/>
        <v/>
      </c>
      <c r="F65" s="5" t="str">
        <f t="shared" si="1"/>
        <v/>
      </c>
      <c r="G65" s="368"/>
      <c r="H65" s="6" t="str">
        <f t="shared" si="2"/>
        <v/>
      </c>
      <c r="I65" s="5" t="str">
        <f t="shared" si="3"/>
        <v/>
      </c>
      <c r="J65" s="98" t="e">
        <f t="shared" si="4"/>
        <v>#N/A</v>
      </c>
      <c r="K65" s="6" t="str">
        <f t="shared" si="5"/>
        <v/>
      </c>
      <c r="L65" s="267" t="str">
        <f t="shared" si="6"/>
        <v/>
      </c>
      <c r="M65" s="338"/>
      <c r="N65" s="72" t="s">
        <v>29</v>
      </c>
      <c r="O65" s="5">
        <f t="shared" si="21"/>
        <v>0</v>
      </c>
      <c r="P65" s="269"/>
      <c r="Q65" s="269"/>
      <c r="R65" s="4" t="s">
        <v>13</v>
      </c>
      <c r="S65" s="5">
        <f t="shared" si="8"/>
        <v>0</v>
      </c>
      <c r="T65" s="33" t="s">
        <v>13</v>
      </c>
      <c r="U65" s="5">
        <f t="shared" si="22"/>
        <v>0</v>
      </c>
      <c r="V65" s="33" t="s">
        <v>13</v>
      </c>
      <c r="W65" s="171" t="str">
        <f t="shared" si="10"/>
        <v/>
      </c>
      <c r="X65" s="72" t="s">
        <v>531</v>
      </c>
      <c r="Y65" s="5">
        <f t="shared" si="23"/>
        <v>0</v>
      </c>
      <c r="Z65" s="72" t="s">
        <v>530</v>
      </c>
      <c r="AA65" s="6">
        <f t="shared" si="19"/>
        <v>0</v>
      </c>
      <c r="AB65" s="4" t="s">
        <v>516</v>
      </c>
      <c r="AC65" s="5">
        <f t="shared" si="12"/>
        <v>0</v>
      </c>
      <c r="AD65" s="6" t="str">
        <f t="shared" si="13"/>
        <v/>
      </c>
      <c r="AE65" s="41" t="str">
        <f t="shared" si="14"/>
        <v/>
      </c>
      <c r="AF65" s="41" t="str">
        <f t="shared" si="15"/>
        <v/>
      </c>
      <c r="AG65" s="41" t="str">
        <f t="shared" si="16"/>
        <v/>
      </c>
      <c r="AH65" s="41" t="str">
        <f t="shared" si="17"/>
        <v/>
      </c>
      <c r="AI65" s="291"/>
      <c r="AJ65" s="41" t="str">
        <f t="shared" si="18"/>
        <v/>
      </c>
      <c r="AK65" s="286" t="str">
        <f t="shared" si="20"/>
        <v/>
      </c>
    </row>
    <row r="66" spans="1:37" ht="40.15" customHeight="1" x14ac:dyDescent="0.25">
      <c r="A66" s="74" t="str">
        <f>IF(B66="","",MAX($A$8:A65)+1)</f>
        <v/>
      </c>
      <c r="B66" s="73"/>
      <c r="C66" s="368"/>
      <c r="D66" s="33"/>
      <c r="E66" s="5" t="str">
        <f t="shared" si="0"/>
        <v/>
      </c>
      <c r="F66" s="5" t="str">
        <f t="shared" si="1"/>
        <v/>
      </c>
      <c r="G66" s="368"/>
      <c r="H66" s="6" t="str">
        <f t="shared" si="2"/>
        <v/>
      </c>
      <c r="I66" s="5" t="str">
        <f t="shared" si="3"/>
        <v/>
      </c>
      <c r="J66" s="98" t="e">
        <f t="shared" si="4"/>
        <v>#N/A</v>
      </c>
      <c r="K66" s="6" t="str">
        <f t="shared" si="5"/>
        <v/>
      </c>
      <c r="L66" s="267" t="str">
        <f t="shared" si="6"/>
        <v/>
      </c>
      <c r="M66" s="338"/>
      <c r="N66" s="72" t="s">
        <v>29</v>
      </c>
      <c r="O66" s="5">
        <f t="shared" si="21"/>
        <v>0</v>
      </c>
      <c r="P66" s="269"/>
      <c r="Q66" s="269"/>
      <c r="R66" s="4" t="s">
        <v>13</v>
      </c>
      <c r="S66" s="5">
        <f t="shared" si="8"/>
        <v>0</v>
      </c>
      <c r="T66" s="33" t="s">
        <v>13</v>
      </c>
      <c r="U66" s="5">
        <f t="shared" si="22"/>
        <v>0</v>
      </c>
      <c r="V66" s="33" t="s">
        <v>13</v>
      </c>
      <c r="W66" s="171" t="str">
        <f t="shared" si="10"/>
        <v/>
      </c>
      <c r="X66" s="72" t="s">
        <v>531</v>
      </c>
      <c r="Y66" s="5">
        <f t="shared" si="23"/>
        <v>0</v>
      </c>
      <c r="Z66" s="72" t="s">
        <v>530</v>
      </c>
      <c r="AA66" s="6">
        <f t="shared" si="19"/>
        <v>0</v>
      </c>
      <c r="AB66" s="4" t="s">
        <v>516</v>
      </c>
      <c r="AC66" s="5">
        <f t="shared" si="12"/>
        <v>0</v>
      </c>
      <c r="AD66" s="6" t="str">
        <f t="shared" si="13"/>
        <v/>
      </c>
      <c r="AE66" s="41" t="str">
        <f t="shared" si="14"/>
        <v/>
      </c>
      <c r="AF66" s="41" t="str">
        <f t="shared" si="15"/>
        <v/>
      </c>
      <c r="AG66" s="41" t="str">
        <f t="shared" si="16"/>
        <v/>
      </c>
      <c r="AH66" s="41" t="str">
        <f t="shared" si="17"/>
        <v/>
      </c>
      <c r="AI66" s="291"/>
      <c r="AJ66" s="41" t="str">
        <f t="shared" si="18"/>
        <v/>
      </c>
      <c r="AK66" s="286" t="str">
        <f t="shared" si="20"/>
        <v/>
      </c>
    </row>
    <row r="67" spans="1:37" ht="40.15" customHeight="1" x14ac:dyDescent="0.25">
      <c r="A67" s="74" t="str">
        <f>IF(B67="","",MAX($A$8:A66)+1)</f>
        <v/>
      </c>
      <c r="B67" s="73"/>
      <c r="C67" s="368"/>
      <c r="D67" s="33"/>
      <c r="E67" s="5" t="str">
        <f t="shared" si="0"/>
        <v/>
      </c>
      <c r="F67" s="5" t="str">
        <f t="shared" si="1"/>
        <v/>
      </c>
      <c r="G67" s="368"/>
      <c r="H67" s="6" t="str">
        <f t="shared" si="2"/>
        <v/>
      </c>
      <c r="I67" s="5" t="str">
        <f t="shared" si="3"/>
        <v/>
      </c>
      <c r="J67" s="98" t="e">
        <f t="shared" si="4"/>
        <v>#N/A</v>
      </c>
      <c r="K67" s="6" t="str">
        <f t="shared" si="5"/>
        <v/>
      </c>
      <c r="L67" s="267" t="str">
        <f t="shared" si="6"/>
        <v/>
      </c>
      <c r="M67" s="338"/>
      <c r="N67" s="72" t="s">
        <v>29</v>
      </c>
      <c r="O67" s="5">
        <f t="shared" si="21"/>
        <v>0</v>
      </c>
      <c r="P67" s="269"/>
      <c r="Q67" s="269"/>
      <c r="R67" s="4" t="s">
        <v>13</v>
      </c>
      <c r="S67" s="5">
        <f t="shared" si="8"/>
        <v>0</v>
      </c>
      <c r="T67" s="33" t="s">
        <v>13</v>
      </c>
      <c r="U67" s="5">
        <f t="shared" si="22"/>
        <v>0</v>
      </c>
      <c r="V67" s="33" t="s">
        <v>13</v>
      </c>
      <c r="W67" s="171" t="str">
        <f t="shared" si="10"/>
        <v/>
      </c>
      <c r="X67" s="72" t="s">
        <v>531</v>
      </c>
      <c r="Y67" s="5">
        <f t="shared" si="23"/>
        <v>0</v>
      </c>
      <c r="Z67" s="72" t="s">
        <v>530</v>
      </c>
      <c r="AA67" s="6">
        <f t="shared" si="19"/>
        <v>0</v>
      </c>
      <c r="AB67" s="4" t="s">
        <v>516</v>
      </c>
      <c r="AC67" s="5">
        <f t="shared" si="12"/>
        <v>0</v>
      </c>
      <c r="AD67" s="6" t="str">
        <f t="shared" si="13"/>
        <v/>
      </c>
      <c r="AE67" s="41" t="str">
        <f t="shared" si="14"/>
        <v/>
      </c>
      <c r="AF67" s="41" t="str">
        <f t="shared" si="15"/>
        <v/>
      </c>
      <c r="AG67" s="41" t="str">
        <f t="shared" si="16"/>
        <v/>
      </c>
      <c r="AH67" s="41" t="str">
        <f t="shared" si="17"/>
        <v/>
      </c>
      <c r="AI67" s="291"/>
      <c r="AJ67" s="41" t="str">
        <f t="shared" si="18"/>
        <v/>
      </c>
      <c r="AK67" s="286" t="str">
        <f t="shared" si="20"/>
        <v/>
      </c>
    </row>
    <row r="68" spans="1:37" ht="40.15" customHeight="1" x14ac:dyDescent="0.25">
      <c r="A68" s="74" t="str">
        <f>IF(B68="","",MAX($A$8:A67)+1)</f>
        <v/>
      </c>
      <c r="B68" s="73"/>
      <c r="C68" s="368"/>
      <c r="D68" s="33"/>
      <c r="E68" s="5" t="str">
        <f t="shared" si="0"/>
        <v/>
      </c>
      <c r="F68" s="5" t="str">
        <f t="shared" si="1"/>
        <v/>
      </c>
      <c r="G68" s="368"/>
      <c r="H68" s="6" t="str">
        <f t="shared" si="2"/>
        <v/>
      </c>
      <c r="I68" s="5" t="str">
        <f t="shared" si="3"/>
        <v/>
      </c>
      <c r="J68" s="98" t="e">
        <f t="shared" si="4"/>
        <v>#N/A</v>
      </c>
      <c r="K68" s="6" t="str">
        <f t="shared" si="5"/>
        <v/>
      </c>
      <c r="L68" s="267" t="str">
        <f t="shared" si="6"/>
        <v/>
      </c>
      <c r="M68" s="338"/>
      <c r="N68" s="72" t="s">
        <v>29</v>
      </c>
      <c r="O68" s="5">
        <f t="shared" si="21"/>
        <v>0</v>
      </c>
      <c r="P68" s="269"/>
      <c r="Q68" s="269"/>
      <c r="R68" s="4" t="s">
        <v>13</v>
      </c>
      <c r="S68" s="5">
        <f t="shared" si="8"/>
        <v>0</v>
      </c>
      <c r="T68" s="33" t="s">
        <v>13</v>
      </c>
      <c r="U68" s="5">
        <f t="shared" si="22"/>
        <v>0</v>
      </c>
      <c r="V68" s="33" t="s">
        <v>13</v>
      </c>
      <c r="W68" s="171" t="str">
        <f t="shared" si="10"/>
        <v/>
      </c>
      <c r="X68" s="72" t="s">
        <v>531</v>
      </c>
      <c r="Y68" s="5">
        <f t="shared" si="23"/>
        <v>0</v>
      </c>
      <c r="Z68" s="72" t="s">
        <v>530</v>
      </c>
      <c r="AA68" s="6">
        <f t="shared" si="19"/>
        <v>0</v>
      </c>
      <c r="AB68" s="4" t="s">
        <v>516</v>
      </c>
      <c r="AC68" s="5">
        <f t="shared" si="12"/>
        <v>0</v>
      </c>
      <c r="AD68" s="6" t="str">
        <f t="shared" si="13"/>
        <v/>
      </c>
      <c r="AE68" s="41" t="str">
        <f t="shared" si="14"/>
        <v/>
      </c>
      <c r="AF68" s="41" t="str">
        <f t="shared" si="15"/>
        <v/>
      </c>
      <c r="AG68" s="41" t="str">
        <f t="shared" si="16"/>
        <v/>
      </c>
      <c r="AH68" s="41" t="str">
        <f t="shared" si="17"/>
        <v/>
      </c>
      <c r="AI68" s="291"/>
      <c r="AJ68" s="41" t="str">
        <f t="shared" si="18"/>
        <v/>
      </c>
      <c r="AK68" s="286" t="str">
        <f t="shared" si="20"/>
        <v/>
      </c>
    </row>
    <row r="69" spans="1:37" ht="40.15" customHeight="1" x14ac:dyDescent="0.25">
      <c r="A69" s="74" t="str">
        <f>IF(B69="","",MAX($A$8:A68)+1)</f>
        <v/>
      </c>
      <c r="B69" s="73"/>
      <c r="C69" s="368"/>
      <c r="D69" s="33"/>
      <c r="E69" s="5" t="str">
        <f t="shared" si="0"/>
        <v/>
      </c>
      <c r="F69" s="5" t="str">
        <f t="shared" si="1"/>
        <v/>
      </c>
      <c r="G69" s="368"/>
      <c r="H69" s="6" t="str">
        <f t="shared" si="2"/>
        <v/>
      </c>
      <c r="I69" s="5" t="str">
        <f t="shared" si="3"/>
        <v/>
      </c>
      <c r="J69" s="98" t="e">
        <f t="shared" si="4"/>
        <v>#N/A</v>
      </c>
      <c r="K69" s="6" t="str">
        <f t="shared" si="5"/>
        <v/>
      </c>
      <c r="L69" s="267" t="str">
        <f t="shared" si="6"/>
        <v/>
      </c>
      <c r="M69" s="338"/>
      <c r="N69" s="72" t="s">
        <v>29</v>
      </c>
      <c r="O69" s="5">
        <f t="shared" si="21"/>
        <v>0</v>
      </c>
      <c r="P69" s="269"/>
      <c r="Q69" s="269"/>
      <c r="R69" s="4" t="s">
        <v>13</v>
      </c>
      <c r="S69" s="5">
        <f t="shared" si="8"/>
        <v>0</v>
      </c>
      <c r="T69" s="33" t="s">
        <v>13</v>
      </c>
      <c r="U69" s="5">
        <f t="shared" si="22"/>
        <v>0</v>
      </c>
      <c r="V69" s="33" t="s">
        <v>13</v>
      </c>
      <c r="W69" s="171" t="str">
        <f t="shared" si="10"/>
        <v/>
      </c>
      <c r="X69" s="72" t="s">
        <v>531</v>
      </c>
      <c r="Y69" s="5">
        <f t="shared" si="23"/>
        <v>0</v>
      </c>
      <c r="Z69" s="72" t="s">
        <v>530</v>
      </c>
      <c r="AA69" s="6">
        <f t="shared" si="19"/>
        <v>0</v>
      </c>
      <c r="AB69" s="4" t="s">
        <v>516</v>
      </c>
      <c r="AC69" s="5">
        <f t="shared" si="12"/>
        <v>0</v>
      </c>
      <c r="AD69" s="6" t="str">
        <f t="shared" si="13"/>
        <v/>
      </c>
      <c r="AE69" s="41" t="str">
        <f t="shared" si="14"/>
        <v/>
      </c>
      <c r="AF69" s="41" t="str">
        <f t="shared" si="15"/>
        <v/>
      </c>
      <c r="AG69" s="41" t="str">
        <f t="shared" si="16"/>
        <v/>
      </c>
      <c r="AH69" s="41" t="str">
        <f t="shared" si="17"/>
        <v/>
      </c>
      <c r="AI69" s="291"/>
      <c r="AJ69" s="41" t="str">
        <f t="shared" si="18"/>
        <v/>
      </c>
      <c r="AK69" s="286" t="str">
        <f t="shared" si="20"/>
        <v/>
      </c>
    </row>
    <row r="70" spans="1:37" ht="40.15" customHeight="1" x14ac:dyDescent="0.25">
      <c r="A70" s="74" t="str">
        <f>IF(B70="","",MAX($A$8:A69)+1)</f>
        <v/>
      </c>
      <c r="B70" s="73"/>
      <c r="C70" s="368"/>
      <c r="D70" s="33"/>
      <c r="E70" s="5" t="str">
        <f t="shared" si="0"/>
        <v/>
      </c>
      <c r="F70" s="5" t="str">
        <f t="shared" si="1"/>
        <v/>
      </c>
      <c r="G70" s="368"/>
      <c r="H70" s="6" t="str">
        <f t="shared" si="2"/>
        <v/>
      </c>
      <c r="I70" s="5" t="str">
        <f t="shared" si="3"/>
        <v/>
      </c>
      <c r="J70" s="98" t="e">
        <f t="shared" si="4"/>
        <v>#N/A</v>
      </c>
      <c r="K70" s="6" t="str">
        <f t="shared" si="5"/>
        <v/>
      </c>
      <c r="L70" s="267" t="str">
        <f t="shared" si="6"/>
        <v/>
      </c>
      <c r="M70" s="338"/>
      <c r="N70" s="72" t="s">
        <v>29</v>
      </c>
      <c r="O70" s="5">
        <f t="shared" si="21"/>
        <v>0</v>
      </c>
      <c r="P70" s="269"/>
      <c r="Q70" s="269"/>
      <c r="R70" s="4" t="s">
        <v>13</v>
      </c>
      <c r="S70" s="5">
        <f t="shared" si="8"/>
        <v>0</v>
      </c>
      <c r="T70" s="33" t="s">
        <v>13</v>
      </c>
      <c r="U70" s="5">
        <f t="shared" si="22"/>
        <v>0</v>
      </c>
      <c r="V70" s="33" t="s">
        <v>13</v>
      </c>
      <c r="W70" s="171" t="str">
        <f t="shared" si="10"/>
        <v/>
      </c>
      <c r="X70" s="72" t="s">
        <v>531</v>
      </c>
      <c r="Y70" s="5">
        <f t="shared" si="23"/>
        <v>0</v>
      </c>
      <c r="Z70" s="72" t="s">
        <v>530</v>
      </c>
      <c r="AA70" s="6">
        <f t="shared" si="19"/>
        <v>0</v>
      </c>
      <c r="AB70" s="4" t="s">
        <v>516</v>
      </c>
      <c r="AC70" s="5">
        <f t="shared" si="12"/>
        <v>0</v>
      </c>
      <c r="AD70" s="6" t="str">
        <f t="shared" si="13"/>
        <v/>
      </c>
      <c r="AE70" s="41" t="str">
        <f t="shared" si="14"/>
        <v/>
      </c>
      <c r="AF70" s="41" t="str">
        <f t="shared" si="15"/>
        <v/>
      </c>
      <c r="AG70" s="41" t="str">
        <f t="shared" si="16"/>
        <v/>
      </c>
      <c r="AH70" s="41" t="str">
        <f t="shared" si="17"/>
        <v/>
      </c>
      <c r="AI70" s="291"/>
      <c r="AJ70" s="41" t="str">
        <f t="shared" si="18"/>
        <v/>
      </c>
      <c r="AK70" s="286" t="str">
        <f t="shared" si="20"/>
        <v/>
      </c>
    </row>
    <row r="71" spans="1:37" ht="40.15" customHeight="1" x14ac:dyDescent="0.25">
      <c r="A71" s="74" t="str">
        <f>IF(B71="","",MAX($A$8:A70)+1)</f>
        <v/>
      </c>
      <c r="B71" s="73"/>
      <c r="C71" s="368"/>
      <c r="D71" s="33"/>
      <c r="E71" s="5" t="str">
        <f t="shared" si="0"/>
        <v/>
      </c>
      <c r="F71" s="5" t="str">
        <f t="shared" si="1"/>
        <v/>
      </c>
      <c r="G71" s="368"/>
      <c r="H71" s="6" t="str">
        <f t="shared" si="2"/>
        <v/>
      </c>
      <c r="I71" s="5" t="str">
        <f t="shared" si="3"/>
        <v/>
      </c>
      <c r="J71" s="98" t="e">
        <f t="shared" si="4"/>
        <v>#N/A</v>
      </c>
      <c r="K71" s="6" t="str">
        <f t="shared" si="5"/>
        <v/>
      </c>
      <c r="L71" s="267" t="str">
        <f t="shared" si="6"/>
        <v/>
      </c>
      <c r="M71" s="338"/>
      <c r="N71" s="72" t="s">
        <v>29</v>
      </c>
      <c r="O71" s="5">
        <f t="shared" si="21"/>
        <v>0</v>
      </c>
      <c r="P71" s="269"/>
      <c r="Q71" s="269"/>
      <c r="R71" s="4" t="s">
        <v>13</v>
      </c>
      <c r="S71" s="5">
        <f t="shared" si="8"/>
        <v>0</v>
      </c>
      <c r="T71" s="33" t="s">
        <v>13</v>
      </c>
      <c r="U71" s="5">
        <f t="shared" si="22"/>
        <v>0</v>
      </c>
      <c r="V71" s="33" t="s">
        <v>13</v>
      </c>
      <c r="W71" s="171" t="str">
        <f t="shared" si="10"/>
        <v/>
      </c>
      <c r="X71" s="72" t="s">
        <v>531</v>
      </c>
      <c r="Y71" s="5">
        <f t="shared" si="23"/>
        <v>0</v>
      </c>
      <c r="Z71" s="72" t="s">
        <v>530</v>
      </c>
      <c r="AA71" s="6">
        <f t="shared" si="19"/>
        <v>0</v>
      </c>
      <c r="AB71" s="4" t="s">
        <v>516</v>
      </c>
      <c r="AC71" s="5">
        <f t="shared" si="12"/>
        <v>0</v>
      </c>
      <c r="AD71" s="6" t="str">
        <f t="shared" si="13"/>
        <v/>
      </c>
      <c r="AE71" s="41" t="str">
        <f t="shared" si="14"/>
        <v/>
      </c>
      <c r="AF71" s="41" t="str">
        <f t="shared" si="15"/>
        <v/>
      </c>
      <c r="AG71" s="41" t="str">
        <f t="shared" si="16"/>
        <v/>
      </c>
      <c r="AH71" s="41" t="str">
        <f t="shared" si="17"/>
        <v/>
      </c>
      <c r="AI71" s="291"/>
      <c r="AJ71" s="41" t="str">
        <f t="shared" si="18"/>
        <v/>
      </c>
      <c r="AK71" s="286" t="str">
        <f t="shared" si="20"/>
        <v/>
      </c>
    </row>
    <row r="72" spans="1:37" ht="40.15" customHeight="1" x14ac:dyDescent="0.25">
      <c r="A72" s="74" t="str">
        <f>IF(B72="","",MAX($A$8:A71)+1)</f>
        <v/>
      </c>
      <c r="B72" s="73"/>
      <c r="C72" s="368"/>
      <c r="D72" s="33"/>
      <c r="E72" s="5" t="str">
        <f t="shared" ref="E72:E135" si="24">IF(OR(D72="",D72="keine"),"",VLOOKUP(D72,NSollSK,2,FALSE))</f>
        <v/>
      </c>
      <c r="F72" s="5" t="str">
        <f t="shared" ref="F72:F135" si="25">IF(OR(D72="",D72="keine"),"",VLOOKUP(D72,NSollSK,3,FALSE))</f>
        <v/>
      </c>
      <c r="G72" s="368"/>
      <c r="H72" s="6" t="str">
        <f t="shared" ref="H72:H135" si="26">IF(E72=0,E72,IF(E72=0,E72,IF(OR(G72="",D72="",D72="keine"),"",((G72/E72)*100)-100)))</f>
        <v/>
      </c>
      <c r="I72" s="5" t="str">
        <f t="shared" ref="I72:I135" si="27">IF(OR(G72="",D72="",D72="keine"),"",VLOOKUP(D72,NSollSK,6,FALSE))</f>
        <v/>
      </c>
      <c r="J72" s="98" t="e">
        <f t="shared" ref="J72:J135" si="28">IF(VLOOKUP(D72,NSollSK,7,FALSE)=20,1,2)*H72</f>
        <v>#N/A</v>
      </c>
      <c r="K72" s="6" t="str">
        <f t="shared" ref="K72:K135" si="29">IF(OR(G72="",D72="",D72="keine"),"",F72+J72)</f>
        <v/>
      </c>
      <c r="L72" s="267" t="str">
        <f t="shared" ref="L72:L135" si="30">IF(OR(D72="",D72="keine",G72=""),"",VLOOKUP(D72,NSollSK,4,FALSE))</f>
        <v/>
      </c>
      <c r="M72" s="338"/>
      <c r="N72" s="72" t="s">
        <v>29</v>
      </c>
      <c r="O72" s="5">
        <f t="shared" si="21"/>
        <v>0</v>
      </c>
      <c r="P72" s="269"/>
      <c r="Q72" s="269"/>
      <c r="R72" s="4" t="s">
        <v>13</v>
      </c>
      <c r="S72" s="5">
        <f t="shared" ref="S72:S135" si="31">VLOOKUP(R72,N_Vorfrucht_Abschlag_SK,2,FALSE)</f>
        <v>0</v>
      </c>
      <c r="T72" s="33" t="s">
        <v>13</v>
      </c>
      <c r="U72" s="5">
        <f t="shared" si="22"/>
        <v>0</v>
      </c>
      <c r="V72" s="33" t="s">
        <v>13</v>
      </c>
      <c r="W72" s="171" t="str">
        <f t="shared" ref="W72:W135" si="32">IF(OR(V72="",V72="keine"),"",VLOOKUP(V72,NSollSK,5,FALSE))</f>
        <v/>
      </c>
      <c r="X72" s="72" t="s">
        <v>531</v>
      </c>
      <c r="Y72" s="5">
        <f t="shared" si="23"/>
        <v>0</v>
      </c>
      <c r="Z72" s="72" t="s">
        <v>530</v>
      </c>
      <c r="AA72" s="6">
        <f t="shared" si="19"/>
        <v>0</v>
      </c>
      <c r="AB72" s="4" t="s">
        <v>516</v>
      </c>
      <c r="AC72" s="5">
        <f t="shared" ref="AC72:AC135" si="33">VLOOKUP(AB72,Abdeckung_Tab,2,FALSE)</f>
        <v>0</v>
      </c>
      <c r="AD72" s="6" t="str">
        <f t="shared" ref="AD72:AD135" si="34">IF(OR(D72="",D72="keine"),"",K72-M72-P72-Q72-O72-S72-U72-Y72+AA72+AC72)</f>
        <v/>
      </c>
      <c r="AE72" s="41" t="str">
        <f t="shared" ref="AE72:AE135" si="35">IF(OR(D72="",D72="keine",G72=""),"",IF(AD72&lt;0,0,AD72))</f>
        <v/>
      </c>
      <c r="AF72" s="41" t="str">
        <f t="shared" ref="AF72:AF135" si="36">IF(OR(D72="",D72="keine",G72=""),"",IF(AD72&lt;0,0,AD72*C72))</f>
        <v/>
      </c>
      <c r="AG72" s="41" t="str">
        <f t="shared" ref="AG72:AG135" si="37">IF(OR(D72="",D72="keine",G72=""),"",IF(AD72&lt;0,0,AD72*0.8))</f>
        <v/>
      </c>
      <c r="AH72" s="41" t="str">
        <f t="shared" ref="AH72:AH135" si="38">IF(OR(D72="",D72="keine",G72=""),"",IF(AD72&lt;0,0,AD72*C72*0.8))</f>
        <v/>
      </c>
      <c r="AI72" s="291"/>
      <c r="AJ72" s="41" t="str">
        <f t="shared" ref="AJ72:AJ135" si="39">IF(AI72="","",AI72*C72)</f>
        <v/>
      </c>
      <c r="AK72" s="286" t="str">
        <f t="shared" si="20"/>
        <v/>
      </c>
    </row>
    <row r="73" spans="1:37" ht="40.15" customHeight="1" x14ac:dyDescent="0.25">
      <c r="A73" s="74" t="str">
        <f>IF(B73="","",MAX($A$8:A72)+1)</f>
        <v/>
      </c>
      <c r="B73" s="73"/>
      <c r="C73" s="368"/>
      <c r="D73" s="33"/>
      <c r="E73" s="5" t="str">
        <f t="shared" si="24"/>
        <v/>
      </c>
      <c r="F73" s="5" t="str">
        <f t="shared" si="25"/>
        <v/>
      </c>
      <c r="G73" s="368"/>
      <c r="H73" s="6" t="str">
        <f t="shared" si="26"/>
        <v/>
      </c>
      <c r="I73" s="5" t="str">
        <f t="shared" si="27"/>
        <v/>
      </c>
      <c r="J73" s="98" t="e">
        <f t="shared" si="28"/>
        <v>#N/A</v>
      </c>
      <c r="K73" s="6" t="str">
        <f t="shared" si="29"/>
        <v/>
      </c>
      <c r="L73" s="267" t="str">
        <f t="shared" si="30"/>
        <v/>
      </c>
      <c r="M73" s="338"/>
      <c r="N73" s="72" t="s">
        <v>29</v>
      </c>
      <c r="O73" s="5">
        <f t="shared" si="21"/>
        <v>0</v>
      </c>
      <c r="P73" s="269"/>
      <c r="Q73" s="269"/>
      <c r="R73" s="4" t="s">
        <v>13</v>
      </c>
      <c r="S73" s="5">
        <f t="shared" si="31"/>
        <v>0</v>
      </c>
      <c r="T73" s="33" t="s">
        <v>13</v>
      </c>
      <c r="U73" s="5">
        <f t="shared" si="22"/>
        <v>0</v>
      </c>
      <c r="V73" s="33" t="s">
        <v>13</v>
      </c>
      <c r="W73" s="171" t="str">
        <f t="shared" si="32"/>
        <v/>
      </c>
      <c r="X73" s="72" t="s">
        <v>531</v>
      </c>
      <c r="Y73" s="5">
        <f t="shared" si="23"/>
        <v>0</v>
      </c>
      <c r="Z73" s="72" t="s">
        <v>530</v>
      </c>
      <c r="AA73" s="6">
        <f t="shared" ref="AA73:AA136" si="40">IF(Z73="nein",0,Y73*2/3)</f>
        <v>0</v>
      </c>
      <c r="AB73" s="4" t="s">
        <v>516</v>
      </c>
      <c r="AC73" s="5">
        <f t="shared" si="33"/>
        <v>0</v>
      </c>
      <c r="AD73" s="6" t="str">
        <f t="shared" si="34"/>
        <v/>
      </c>
      <c r="AE73" s="41" t="str">
        <f t="shared" si="35"/>
        <v/>
      </c>
      <c r="AF73" s="41" t="str">
        <f t="shared" si="36"/>
        <v/>
      </c>
      <c r="AG73" s="41" t="str">
        <f t="shared" si="37"/>
        <v/>
      </c>
      <c r="AH73" s="41" t="str">
        <f t="shared" si="38"/>
        <v/>
      </c>
      <c r="AI73" s="291"/>
      <c r="AJ73" s="41" t="str">
        <f t="shared" si="39"/>
        <v/>
      </c>
      <c r="AK73" s="286" t="str">
        <f t="shared" ref="AK73:AK136" si="41">IF(AI73="","",IF(AI73&gt;AE73,"Achtung: N-Überhang!",""))</f>
        <v/>
      </c>
    </row>
    <row r="74" spans="1:37" ht="40.15" customHeight="1" x14ac:dyDescent="0.25">
      <c r="A74" s="74" t="str">
        <f>IF(B74="","",MAX($A$8:A73)+1)</f>
        <v/>
      </c>
      <c r="B74" s="73"/>
      <c r="C74" s="368"/>
      <c r="D74" s="33"/>
      <c r="E74" s="5" t="str">
        <f t="shared" si="24"/>
        <v/>
      </c>
      <c r="F74" s="5" t="str">
        <f t="shared" si="25"/>
        <v/>
      </c>
      <c r="G74" s="368"/>
      <c r="H74" s="6" t="str">
        <f t="shared" si="26"/>
        <v/>
      </c>
      <c r="I74" s="5" t="str">
        <f t="shared" si="27"/>
        <v/>
      </c>
      <c r="J74" s="98" t="e">
        <f t="shared" si="28"/>
        <v>#N/A</v>
      </c>
      <c r="K74" s="6" t="str">
        <f t="shared" si="29"/>
        <v/>
      </c>
      <c r="L74" s="267" t="str">
        <f t="shared" si="30"/>
        <v/>
      </c>
      <c r="M74" s="338"/>
      <c r="N74" s="72" t="s">
        <v>29</v>
      </c>
      <c r="O74" s="5">
        <f t="shared" si="21"/>
        <v>0</v>
      </c>
      <c r="P74" s="269"/>
      <c r="Q74" s="269"/>
      <c r="R74" s="4" t="s">
        <v>13</v>
      </c>
      <c r="S74" s="5">
        <f t="shared" si="31"/>
        <v>0</v>
      </c>
      <c r="T74" s="33" t="s">
        <v>13</v>
      </c>
      <c r="U74" s="5">
        <f t="shared" si="22"/>
        <v>0</v>
      </c>
      <c r="V74" s="33" t="s">
        <v>13</v>
      </c>
      <c r="W74" s="171" t="str">
        <f t="shared" si="32"/>
        <v/>
      </c>
      <c r="X74" s="72" t="s">
        <v>531</v>
      </c>
      <c r="Y74" s="5">
        <f t="shared" si="23"/>
        <v>0</v>
      </c>
      <c r="Z74" s="72" t="s">
        <v>530</v>
      </c>
      <c r="AA74" s="6">
        <f t="shared" si="40"/>
        <v>0</v>
      </c>
      <c r="AB74" s="4" t="s">
        <v>516</v>
      </c>
      <c r="AC74" s="5">
        <f t="shared" si="33"/>
        <v>0</v>
      </c>
      <c r="AD74" s="6" t="str">
        <f t="shared" si="34"/>
        <v/>
      </c>
      <c r="AE74" s="41" t="str">
        <f t="shared" si="35"/>
        <v/>
      </c>
      <c r="AF74" s="41" t="str">
        <f t="shared" si="36"/>
        <v/>
      </c>
      <c r="AG74" s="41" t="str">
        <f t="shared" si="37"/>
        <v/>
      </c>
      <c r="AH74" s="41" t="str">
        <f t="shared" si="38"/>
        <v/>
      </c>
      <c r="AI74" s="291"/>
      <c r="AJ74" s="41" t="str">
        <f t="shared" si="39"/>
        <v/>
      </c>
      <c r="AK74" s="286" t="str">
        <f t="shared" si="41"/>
        <v/>
      </c>
    </row>
    <row r="75" spans="1:37" ht="40.15" customHeight="1" x14ac:dyDescent="0.25">
      <c r="A75" s="74" t="str">
        <f>IF(B75="","",MAX($A$8:A74)+1)</f>
        <v/>
      </c>
      <c r="B75" s="73"/>
      <c r="C75" s="368"/>
      <c r="D75" s="33"/>
      <c r="E75" s="5" t="str">
        <f t="shared" si="24"/>
        <v/>
      </c>
      <c r="F75" s="5" t="str">
        <f t="shared" si="25"/>
        <v/>
      </c>
      <c r="G75" s="368"/>
      <c r="H75" s="6" t="str">
        <f t="shared" si="26"/>
        <v/>
      </c>
      <c r="I75" s="5" t="str">
        <f t="shared" si="27"/>
        <v/>
      </c>
      <c r="J75" s="98" t="e">
        <f t="shared" si="28"/>
        <v>#N/A</v>
      </c>
      <c r="K75" s="6" t="str">
        <f t="shared" si="29"/>
        <v/>
      </c>
      <c r="L75" s="267" t="str">
        <f t="shared" si="30"/>
        <v/>
      </c>
      <c r="M75" s="338"/>
      <c r="N75" s="72" t="s">
        <v>29</v>
      </c>
      <c r="O75" s="5">
        <f t="shared" si="21"/>
        <v>0</v>
      </c>
      <c r="P75" s="269"/>
      <c r="Q75" s="269"/>
      <c r="R75" s="4" t="s">
        <v>13</v>
      </c>
      <c r="S75" s="5">
        <f t="shared" si="31"/>
        <v>0</v>
      </c>
      <c r="T75" s="33" t="s">
        <v>13</v>
      </c>
      <c r="U75" s="5">
        <f t="shared" si="22"/>
        <v>0</v>
      </c>
      <c r="V75" s="33" t="s">
        <v>13</v>
      </c>
      <c r="W75" s="171" t="str">
        <f t="shared" si="32"/>
        <v/>
      </c>
      <c r="X75" s="72" t="s">
        <v>531</v>
      </c>
      <c r="Y75" s="5">
        <f t="shared" si="23"/>
        <v>0</v>
      </c>
      <c r="Z75" s="72" t="s">
        <v>530</v>
      </c>
      <c r="AA75" s="6">
        <f t="shared" si="40"/>
        <v>0</v>
      </c>
      <c r="AB75" s="4" t="s">
        <v>516</v>
      </c>
      <c r="AC75" s="5">
        <f t="shared" si="33"/>
        <v>0</v>
      </c>
      <c r="AD75" s="6" t="str">
        <f t="shared" si="34"/>
        <v/>
      </c>
      <c r="AE75" s="41" t="str">
        <f t="shared" si="35"/>
        <v/>
      </c>
      <c r="AF75" s="41" t="str">
        <f t="shared" si="36"/>
        <v/>
      </c>
      <c r="AG75" s="41" t="str">
        <f t="shared" si="37"/>
        <v/>
      </c>
      <c r="AH75" s="41" t="str">
        <f t="shared" si="38"/>
        <v/>
      </c>
      <c r="AI75" s="291"/>
      <c r="AJ75" s="41" t="str">
        <f t="shared" si="39"/>
        <v/>
      </c>
      <c r="AK75" s="286" t="str">
        <f t="shared" si="41"/>
        <v/>
      </c>
    </row>
    <row r="76" spans="1:37" ht="40.15" customHeight="1" x14ac:dyDescent="0.25">
      <c r="A76" s="74" t="str">
        <f>IF(B76="","",MAX($A$8:A75)+1)</f>
        <v/>
      </c>
      <c r="B76" s="73"/>
      <c r="C76" s="368"/>
      <c r="D76" s="33"/>
      <c r="E76" s="5" t="str">
        <f t="shared" si="24"/>
        <v/>
      </c>
      <c r="F76" s="5" t="str">
        <f t="shared" si="25"/>
        <v/>
      </c>
      <c r="G76" s="368"/>
      <c r="H76" s="6" t="str">
        <f t="shared" si="26"/>
        <v/>
      </c>
      <c r="I76" s="5" t="str">
        <f t="shared" si="27"/>
        <v/>
      </c>
      <c r="J76" s="98" t="e">
        <f t="shared" si="28"/>
        <v>#N/A</v>
      </c>
      <c r="K76" s="6" t="str">
        <f t="shared" si="29"/>
        <v/>
      </c>
      <c r="L76" s="267" t="str">
        <f t="shared" si="30"/>
        <v/>
      </c>
      <c r="M76" s="338"/>
      <c r="N76" s="72" t="s">
        <v>29</v>
      </c>
      <c r="O76" s="5">
        <f t="shared" si="21"/>
        <v>0</v>
      </c>
      <c r="P76" s="269"/>
      <c r="Q76" s="269"/>
      <c r="R76" s="4" t="s">
        <v>13</v>
      </c>
      <c r="S76" s="5">
        <f t="shared" si="31"/>
        <v>0</v>
      </c>
      <c r="T76" s="33" t="s">
        <v>13</v>
      </c>
      <c r="U76" s="5">
        <f t="shared" si="22"/>
        <v>0</v>
      </c>
      <c r="V76" s="33" t="s">
        <v>13</v>
      </c>
      <c r="W76" s="171" t="str">
        <f t="shared" si="32"/>
        <v/>
      </c>
      <c r="X76" s="72" t="s">
        <v>531</v>
      </c>
      <c r="Y76" s="5">
        <f t="shared" si="23"/>
        <v>0</v>
      </c>
      <c r="Z76" s="72" t="s">
        <v>530</v>
      </c>
      <c r="AA76" s="6">
        <f t="shared" si="40"/>
        <v>0</v>
      </c>
      <c r="AB76" s="4" t="s">
        <v>516</v>
      </c>
      <c r="AC76" s="5">
        <f t="shared" si="33"/>
        <v>0</v>
      </c>
      <c r="AD76" s="6" t="str">
        <f t="shared" si="34"/>
        <v/>
      </c>
      <c r="AE76" s="41" t="str">
        <f t="shared" si="35"/>
        <v/>
      </c>
      <c r="AF76" s="41" t="str">
        <f t="shared" si="36"/>
        <v/>
      </c>
      <c r="AG76" s="41" t="str">
        <f t="shared" si="37"/>
        <v/>
      </c>
      <c r="AH76" s="41" t="str">
        <f t="shared" si="38"/>
        <v/>
      </c>
      <c r="AI76" s="291"/>
      <c r="AJ76" s="41" t="str">
        <f t="shared" si="39"/>
        <v/>
      </c>
      <c r="AK76" s="286" t="str">
        <f t="shared" si="41"/>
        <v/>
      </c>
    </row>
    <row r="77" spans="1:37" ht="40.15" customHeight="1" x14ac:dyDescent="0.25">
      <c r="A77" s="74" t="str">
        <f>IF(B77="","",MAX($A$8:A76)+1)</f>
        <v/>
      </c>
      <c r="B77" s="73"/>
      <c r="C77" s="368"/>
      <c r="D77" s="33"/>
      <c r="E77" s="5" t="str">
        <f t="shared" si="24"/>
        <v/>
      </c>
      <c r="F77" s="5" t="str">
        <f t="shared" si="25"/>
        <v/>
      </c>
      <c r="G77" s="368"/>
      <c r="H77" s="6" t="str">
        <f t="shared" si="26"/>
        <v/>
      </c>
      <c r="I77" s="5" t="str">
        <f t="shared" si="27"/>
        <v/>
      </c>
      <c r="J77" s="98" t="e">
        <f t="shared" si="28"/>
        <v>#N/A</v>
      </c>
      <c r="K77" s="6" t="str">
        <f t="shared" si="29"/>
        <v/>
      </c>
      <c r="L77" s="267" t="str">
        <f t="shared" si="30"/>
        <v/>
      </c>
      <c r="M77" s="338"/>
      <c r="N77" s="72" t="s">
        <v>29</v>
      </c>
      <c r="O77" s="5">
        <f t="shared" si="21"/>
        <v>0</v>
      </c>
      <c r="P77" s="269"/>
      <c r="Q77" s="269"/>
      <c r="R77" s="4" t="s">
        <v>13</v>
      </c>
      <c r="S77" s="5">
        <f t="shared" si="31"/>
        <v>0</v>
      </c>
      <c r="T77" s="33" t="s">
        <v>13</v>
      </c>
      <c r="U77" s="5">
        <f t="shared" si="22"/>
        <v>0</v>
      </c>
      <c r="V77" s="33" t="s">
        <v>13</v>
      </c>
      <c r="W77" s="171" t="str">
        <f t="shared" si="32"/>
        <v/>
      </c>
      <c r="X77" s="72" t="s">
        <v>531</v>
      </c>
      <c r="Y77" s="5">
        <f t="shared" si="23"/>
        <v>0</v>
      </c>
      <c r="Z77" s="72" t="s">
        <v>530</v>
      </c>
      <c r="AA77" s="6">
        <f t="shared" si="40"/>
        <v>0</v>
      </c>
      <c r="AB77" s="4" t="s">
        <v>516</v>
      </c>
      <c r="AC77" s="5">
        <f t="shared" si="33"/>
        <v>0</v>
      </c>
      <c r="AD77" s="6" t="str">
        <f t="shared" si="34"/>
        <v/>
      </c>
      <c r="AE77" s="41" t="str">
        <f t="shared" si="35"/>
        <v/>
      </c>
      <c r="AF77" s="41" t="str">
        <f t="shared" si="36"/>
        <v/>
      </c>
      <c r="AG77" s="41" t="str">
        <f t="shared" si="37"/>
        <v/>
      </c>
      <c r="AH77" s="41" t="str">
        <f t="shared" si="38"/>
        <v/>
      </c>
      <c r="AI77" s="291"/>
      <c r="AJ77" s="41" t="str">
        <f t="shared" si="39"/>
        <v/>
      </c>
      <c r="AK77" s="286" t="str">
        <f t="shared" si="41"/>
        <v/>
      </c>
    </row>
    <row r="78" spans="1:37" ht="40.15" customHeight="1" x14ac:dyDescent="0.25">
      <c r="A78" s="74" t="str">
        <f>IF(B78="","",MAX($A$8:A77)+1)</f>
        <v/>
      </c>
      <c r="B78" s="73"/>
      <c r="C78" s="368"/>
      <c r="D78" s="33"/>
      <c r="E78" s="5" t="str">
        <f t="shared" si="24"/>
        <v/>
      </c>
      <c r="F78" s="5" t="str">
        <f t="shared" si="25"/>
        <v/>
      </c>
      <c r="G78" s="368"/>
      <c r="H78" s="6" t="str">
        <f t="shared" si="26"/>
        <v/>
      </c>
      <c r="I78" s="5" t="str">
        <f t="shared" si="27"/>
        <v/>
      </c>
      <c r="J78" s="98" t="e">
        <f t="shared" si="28"/>
        <v>#N/A</v>
      </c>
      <c r="K78" s="6" t="str">
        <f t="shared" si="29"/>
        <v/>
      </c>
      <c r="L78" s="267" t="str">
        <f t="shared" si="30"/>
        <v/>
      </c>
      <c r="M78" s="338"/>
      <c r="N78" s="72" t="s">
        <v>29</v>
      </c>
      <c r="O78" s="5">
        <f t="shared" si="21"/>
        <v>0</v>
      </c>
      <c r="P78" s="269"/>
      <c r="Q78" s="269"/>
      <c r="R78" s="4" t="s">
        <v>13</v>
      </c>
      <c r="S78" s="5">
        <f t="shared" si="31"/>
        <v>0</v>
      </c>
      <c r="T78" s="33" t="s">
        <v>13</v>
      </c>
      <c r="U78" s="5">
        <f t="shared" si="22"/>
        <v>0</v>
      </c>
      <c r="V78" s="33" t="s">
        <v>13</v>
      </c>
      <c r="W78" s="171" t="str">
        <f t="shared" si="32"/>
        <v/>
      </c>
      <c r="X78" s="72" t="s">
        <v>531</v>
      </c>
      <c r="Y78" s="5">
        <f t="shared" si="23"/>
        <v>0</v>
      </c>
      <c r="Z78" s="72" t="s">
        <v>530</v>
      </c>
      <c r="AA78" s="6">
        <f t="shared" si="40"/>
        <v>0</v>
      </c>
      <c r="AB78" s="4" t="s">
        <v>516</v>
      </c>
      <c r="AC78" s="5">
        <f t="shared" si="33"/>
        <v>0</v>
      </c>
      <c r="AD78" s="6" t="str">
        <f t="shared" si="34"/>
        <v/>
      </c>
      <c r="AE78" s="41" t="str">
        <f t="shared" si="35"/>
        <v/>
      </c>
      <c r="AF78" s="41" t="str">
        <f t="shared" si="36"/>
        <v/>
      </c>
      <c r="AG78" s="41" t="str">
        <f t="shared" si="37"/>
        <v/>
      </c>
      <c r="AH78" s="41" t="str">
        <f t="shared" si="38"/>
        <v/>
      </c>
      <c r="AI78" s="291"/>
      <c r="AJ78" s="41" t="str">
        <f t="shared" si="39"/>
        <v/>
      </c>
      <c r="AK78" s="286" t="str">
        <f t="shared" si="41"/>
        <v/>
      </c>
    </row>
    <row r="79" spans="1:37" ht="40.15" customHeight="1" x14ac:dyDescent="0.25">
      <c r="A79" s="74" t="str">
        <f>IF(B79="","",MAX($A$8:A78)+1)</f>
        <v/>
      </c>
      <c r="B79" s="73"/>
      <c r="C79" s="368"/>
      <c r="D79" s="33"/>
      <c r="E79" s="5" t="str">
        <f t="shared" si="24"/>
        <v/>
      </c>
      <c r="F79" s="5" t="str">
        <f t="shared" si="25"/>
        <v/>
      </c>
      <c r="G79" s="368"/>
      <c r="H79" s="6" t="str">
        <f t="shared" si="26"/>
        <v/>
      </c>
      <c r="I79" s="5" t="str">
        <f t="shared" si="27"/>
        <v/>
      </c>
      <c r="J79" s="98" t="e">
        <f t="shared" si="28"/>
        <v>#N/A</v>
      </c>
      <c r="K79" s="6" t="str">
        <f t="shared" si="29"/>
        <v/>
      </c>
      <c r="L79" s="267" t="str">
        <f t="shared" si="30"/>
        <v/>
      </c>
      <c r="M79" s="338"/>
      <c r="N79" s="72" t="s">
        <v>29</v>
      </c>
      <c r="O79" s="5">
        <f t="shared" si="21"/>
        <v>0</v>
      </c>
      <c r="P79" s="269"/>
      <c r="Q79" s="269"/>
      <c r="R79" s="4" t="s">
        <v>13</v>
      </c>
      <c r="S79" s="5">
        <f t="shared" si="31"/>
        <v>0</v>
      </c>
      <c r="T79" s="33" t="s">
        <v>13</v>
      </c>
      <c r="U79" s="5">
        <f t="shared" si="22"/>
        <v>0</v>
      </c>
      <c r="V79" s="33" t="s">
        <v>13</v>
      </c>
      <c r="W79" s="171" t="str">
        <f t="shared" si="32"/>
        <v/>
      </c>
      <c r="X79" s="72" t="s">
        <v>531</v>
      </c>
      <c r="Y79" s="5">
        <f t="shared" si="23"/>
        <v>0</v>
      </c>
      <c r="Z79" s="72" t="s">
        <v>530</v>
      </c>
      <c r="AA79" s="6">
        <f t="shared" si="40"/>
        <v>0</v>
      </c>
      <c r="AB79" s="4" t="s">
        <v>516</v>
      </c>
      <c r="AC79" s="5">
        <f t="shared" si="33"/>
        <v>0</v>
      </c>
      <c r="AD79" s="6" t="str">
        <f t="shared" si="34"/>
        <v/>
      </c>
      <c r="AE79" s="41" t="str">
        <f t="shared" si="35"/>
        <v/>
      </c>
      <c r="AF79" s="41" t="str">
        <f t="shared" si="36"/>
        <v/>
      </c>
      <c r="AG79" s="41" t="str">
        <f t="shared" si="37"/>
        <v/>
      </c>
      <c r="AH79" s="41" t="str">
        <f t="shared" si="38"/>
        <v/>
      </c>
      <c r="AI79" s="291"/>
      <c r="AJ79" s="41" t="str">
        <f t="shared" si="39"/>
        <v/>
      </c>
      <c r="AK79" s="286" t="str">
        <f t="shared" si="41"/>
        <v/>
      </c>
    </row>
    <row r="80" spans="1:37" ht="40.15" customHeight="1" x14ac:dyDescent="0.25">
      <c r="A80" s="74" t="str">
        <f>IF(B80="","",MAX($A$8:A79)+1)</f>
        <v/>
      </c>
      <c r="B80" s="73"/>
      <c r="C80" s="368"/>
      <c r="D80" s="33"/>
      <c r="E80" s="5" t="str">
        <f t="shared" si="24"/>
        <v/>
      </c>
      <c r="F80" s="5" t="str">
        <f t="shared" si="25"/>
        <v/>
      </c>
      <c r="G80" s="368"/>
      <c r="H80" s="6" t="str">
        <f t="shared" si="26"/>
        <v/>
      </c>
      <c r="I80" s="5" t="str">
        <f t="shared" si="27"/>
        <v/>
      </c>
      <c r="J80" s="98" t="e">
        <f t="shared" si="28"/>
        <v>#N/A</v>
      </c>
      <c r="K80" s="6" t="str">
        <f t="shared" si="29"/>
        <v/>
      </c>
      <c r="L80" s="267" t="str">
        <f t="shared" si="30"/>
        <v/>
      </c>
      <c r="M80" s="338"/>
      <c r="N80" s="72" t="s">
        <v>29</v>
      </c>
      <c r="O80" s="5">
        <f t="shared" si="21"/>
        <v>0</v>
      </c>
      <c r="P80" s="269"/>
      <c r="Q80" s="269"/>
      <c r="R80" s="4" t="s">
        <v>13</v>
      </c>
      <c r="S80" s="5">
        <f t="shared" si="31"/>
        <v>0</v>
      </c>
      <c r="T80" s="33" t="s">
        <v>13</v>
      </c>
      <c r="U80" s="5">
        <f t="shared" si="22"/>
        <v>0</v>
      </c>
      <c r="V80" s="33" t="s">
        <v>13</v>
      </c>
      <c r="W80" s="171" t="str">
        <f t="shared" si="32"/>
        <v/>
      </c>
      <c r="X80" s="72" t="s">
        <v>531</v>
      </c>
      <c r="Y80" s="5">
        <f t="shared" si="23"/>
        <v>0</v>
      </c>
      <c r="Z80" s="72" t="s">
        <v>530</v>
      </c>
      <c r="AA80" s="6">
        <f t="shared" si="40"/>
        <v>0</v>
      </c>
      <c r="AB80" s="4" t="s">
        <v>516</v>
      </c>
      <c r="AC80" s="5">
        <f t="shared" si="33"/>
        <v>0</v>
      </c>
      <c r="AD80" s="6" t="str">
        <f t="shared" si="34"/>
        <v/>
      </c>
      <c r="AE80" s="41" t="str">
        <f t="shared" si="35"/>
        <v/>
      </c>
      <c r="AF80" s="41" t="str">
        <f t="shared" si="36"/>
        <v/>
      </c>
      <c r="AG80" s="41" t="str">
        <f t="shared" si="37"/>
        <v/>
      </c>
      <c r="AH80" s="41" t="str">
        <f t="shared" si="38"/>
        <v/>
      </c>
      <c r="AI80" s="291"/>
      <c r="AJ80" s="41" t="str">
        <f t="shared" si="39"/>
        <v/>
      </c>
      <c r="AK80" s="286" t="str">
        <f t="shared" si="41"/>
        <v/>
      </c>
    </row>
    <row r="81" spans="1:37" ht="40.15" customHeight="1" x14ac:dyDescent="0.25">
      <c r="A81" s="74" t="str">
        <f>IF(B81="","",MAX($A$8:A80)+1)</f>
        <v/>
      </c>
      <c r="B81" s="73"/>
      <c r="C81" s="368"/>
      <c r="D81" s="33"/>
      <c r="E81" s="5" t="str">
        <f t="shared" si="24"/>
        <v/>
      </c>
      <c r="F81" s="5" t="str">
        <f t="shared" si="25"/>
        <v/>
      </c>
      <c r="G81" s="368"/>
      <c r="H81" s="6" t="str">
        <f t="shared" si="26"/>
        <v/>
      </c>
      <c r="I81" s="5" t="str">
        <f t="shared" si="27"/>
        <v/>
      </c>
      <c r="J81" s="98" t="e">
        <f t="shared" si="28"/>
        <v>#N/A</v>
      </c>
      <c r="K81" s="6" t="str">
        <f t="shared" si="29"/>
        <v/>
      </c>
      <c r="L81" s="267" t="str">
        <f t="shared" si="30"/>
        <v/>
      </c>
      <c r="M81" s="338"/>
      <c r="N81" s="72" t="s">
        <v>29</v>
      </c>
      <c r="O81" s="5">
        <f t="shared" ref="O81:O144" si="42">VLOOKUP(N81,NSollHumus,2,FALSE)</f>
        <v>0</v>
      </c>
      <c r="P81" s="269"/>
      <c r="Q81" s="269"/>
      <c r="R81" s="4" t="s">
        <v>13</v>
      </c>
      <c r="S81" s="5">
        <f t="shared" si="31"/>
        <v>0</v>
      </c>
      <c r="T81" s="33" t="s">
        <v>13</v>
      </c>
      <c r="U81" s="5">
        <f t="shared" ref="U81:U144" si="43">VLOOKUP(T81,NSollZF,2,FALSE)</f>
        <v>0</v>
      </c>
      <c r="V81" s="33" t="s">
        <v>13</v>
      </c>
      <c r="W81" s="171" t="str">
        <f t="shared" si="32"/>
        <v/>
      </c>
      <c r="X81" s="72" t="s">
        <v>531</v>
      </c>
      <c r="Y81" s="5">
        <f t="shared" ref="Y81:Y144" si="44">IF(OR("ja"=X81,"keine"=V81),0,VLOOKUP(V81,NSollSK,5,FALSE))</f>
        <v>0</v>
      </c>
      <c r="Z81" s="72" t="s">
        <v>530</v>
      </c>
      <c r="AA81" s="6">
        <f t="shared" si="40"/>
        <v>0</v>
      </c>
      <c r="AB81" s="4" t="s">
        <v>516</v>
      </c>
      <c r="AC81" s="5">
        <f t="shared" si="33"/>
        <v>0</v>
      </c>
      <c r="AD81" s="6" t="str">
        <f t="shared" si="34"/>
        <v/>
      </c>
      <c r="AE81" s="41" t="str">
        <f t="shared" si="35"/>
        <v/>
      </c>
      <c r="AF81" s="41" t="str">
        <f t="shared" si="36"/>
        <v/>
      </c>
      <c r="AG81" s="41" t="str">
        <f t="shared" si="37"/>
        <v/>
      </c>
      <c r="AH81" s="41" t="str">
        <f t="shared" si="38"/>
        <v/>
      </c>
      <c r="AI81" s="291"/>
      <c r="AJ81" s="41" t="str">
        <f t="shared" si="39"/>
        <v/>
      </c>
      <c r="AK81" s="286" t="str">
        <f t="shared" si="41"/>
        <v/>
      </c>
    </row>
    <row r="82" spans="1:37" ht="40.15" customHeight="1" x14ac:dyDescent="0.25">
      <c r="A82" s="74" t="str">
        <f>IF(B82="","",MAX($A$8:A81)+1)</f>
        <v/>
      </c>
      <c r="B82" s="73"/>
      <c r="C82" s="368"/>
      <c r="D82" s="33"/>
      <c r="E82" s="5" t="str">
        <f t="shared" si="24"/>
        <v/>
      </c>
      <c r="F82" s="5" t="str">
        <f t="shared" si="25"/>
        <v/>
      </c>
      <c r="G82" s="368"/>
      <c r="H82" s="6" t="str">
        <f t="shared" si="26"/>
        <v/>
      </c>
      <c r="I82" s="5" t="str">
        <f t="shared" si="27"/>
        <v/>
      </c>
      <c r="J82" s="98" t="e">
        <f t="shared" si="28"/>
        <v>#N/A</v>
      </c>
      <c r="K82" s="6" t="str">
        <f t="shared" si="29"/>
        <v/>
      </c>
      <c r="L82" s="267" t="str">
        <f t="shared" si="30"/>
        <v/>
      </c>
      <c r="M82" s="338"/>
      <c r="N82" s="72" t="s">
        <v>29</v>
      </c>
      <c r="O82" s="5">
        <f t="shared" si="42"/>
        <v>0</v>
      </c>
      <c r="P82" s="269"/>
      <c r="Q82" s="269"/>
      <c r="R82" s="4" t="s">
        <v>13</v>
      </c>
      <c r="S82" s="5">
        <f t="shared" si="31"/>
        <v>0</v>
      </c>
      <c r="T82" s="33" t="s">
        <v>13</v>
      </c>
      <c r="U82" s="5">
        <f t="shared" si="43"/>
        <v>0</v>
      </c>
      <c r="V82" s="33" t="s">
        <v>13</v>
      </c>
      <c r="W82" s="171" t="str">
        <f t="shared" si="32"/>
        <v/>
      </c>
      <c r="X82" s="72" t="s">
        <v>531</v>
      </c>
      <c r="Y82" s="5">
        <f t="shared" si="44"/>
        <v>0</v>
      </c>
      <c r="Z82" s="72" t="s">
        <v>530</v>
      </c>
      <c r="AA82" s="6">
        <f t="shared" si="40"/>
        <v>0</v>
      </c>
      <c r="AB82" s="4" t="s">
        <v>516</v>
      </c>
      <c r="AC82" s="5">
        <f t="shared" si="33"/>
        <v>0</v>
      </c>
      <c r="AD82" s="6" t="str">
        <f t="shared" si="34"/>
        <v/>
      </c>
      <c r="AE82" s="41" t="str">
        <f t="shared" si="35"/>
        <v/>
      </c>
      <c r="AF82" s="41" t="str">
        <f t="shared" si="36"/>
        <v/>
      </c>
      <c r="AG82" s="41" t="str">
        <f t="shared" si="37"/>
        <v/>
      </c>
      <c r="AH82" s="41" t="str">
        <f t="shared" si="38"/>
        <v/>
      </c>
      <c r="AI82" s="291"/>
      <c r="AJ82" s="41" t="str">
        <f t="shared" si="39"/>
        <v/>
      </c>
      <c r="AK82" s="286" t="str">
        <f t="shared" si="41"/>
        <v/>
      </c>
    </row>
    <row r="83" spans="1:37" ht="40.15" customHeight="1" x14ac:dyDescent="0.25">
      <c r="A83" s="74" t="str">
        <f>IF(B83="","",MAX($A$8:A82)+1)</f>
        <v/>
      </c>
      <c r="B83" s="73"/>
      <c r="C83" s="368"/>
      <c r="D83" s="33"/>
      <c r="E83" s="5" t="str">
        <f t="shared" si="24"/>
        <v/>
      </c>
      <c r="F83" s="5" t="str">
        <f t="shared" si="25"/>
        <v/>
      </c>
      <c r="G83" s="368"/>
      <c r="H83" s="6" t="str">
        <f t="shared" si="26"/>
        <v/>
      </c>
      <c r="I83" s="5" t="str">
        <f t="shared" si="27"/>
        <v/>
      </c>
      <c r="J83" s="98" t="e">
        <f t="shared" si="28"/>
        <v>#N/A</v>
      </c>
      <c r="K83" s="6" t="str">
        <f t="shared" si="29"/>
        <v/>
      </c>
      <c r="L83" s="267" t="str">
        <f t="shared" si="30"/>
        <v/>
      </c>
      <c r="M83" s="338"/>
      <c r="N83" s="72" t="s">
        <v>29</v>
      </c>
      <c r="O83" s="5">
        <f t="shared" si="42"/>
        <v>0</v>
      </c>
      <c r="P83" s="269"/>
      <c r="Q83" s="269"/>
      <c r="R83" s="4" t="s">
        <v>13</v>
      </c>
      <c r="S83" s="5">
        <f t="shared" si="31"/>
        <v>0</v>
      </c>
      <c r="T83" s="33" t="s">
        <v>13</v>
      </c>
      <c r="U83" s="5">
        <f t="shared" si="43"/>
        <v>0</v>
      </c>
      <c r="V83" s="33" t="s">
        <v>13</v>
      </c>
      <c r="W83" s="171" t="str">
        <f t="shared" si="32"/>
        <v/>
      </c>
      <c r="X83" s="72" t="s">
        <v>531</v>
      </c>
      <c r="Y83" s="5">
        <f t="shared" si="44"/>
        <v>0</v>
      </c>
      <c r="Z83" s="72" t="s">
        <v>530</v>
      </c>
      <c r="AA83" s="6">
        <f t="shared" si="40"/>
        <v>0</v>
      </c>
      <c r="AB83" s="4" t="s">
        <v>516</v>
      </c>
      <c r="AC83" s="5">
        <f t="shared" si="33"/>
        <v>0</v>
      </c>
      <c r="AD83" s="6" t="str">
        <f t="shared" si="34"/>
        <v/>
      </c>
      <c r="AE83" s="41" t="str">
        <f t="shared" si="35"/>
        <v/>
      </c>
      <c r="AF83" s="41" t="str">
        <f t="shared" si="36"/>
        <v/>
      </c>
      <c r="AG83" s="41" t="str">
        <f t="shared" si="37"/>
        <v/>
      </c>
      <c r="AH83" s="41" t="str">
        <f t="shared" si="38"/>
        <v/>
      </c>
      <c r="AI83" s="291"/>
      <c r="AJ83" s="41" t="str">
        <f t="shared" si="39"/>
        <v/>
      </c>
      <c r="AK83" s="286" t="str">
        <f t="shared" si="41"/>
        <v/>
      </c>
    </row>
    <row r="84" spans="1:37" ht="40.15" customHeight="1" x14ac:dyDescent="0.25">
      <c r="A84" s="74" t="str">
        <f>IF(B84="","",MAX($A$8:A83)+1)</f>
        <v/>
      </c>
      <c r="B84" s="73"/>
      <c r="C84" s="368"/>
      <c r="D84" s="33"/>
      <c r="E84" s="5" t="str">
        <f t="shared" si="24"/>
        <v/>
      </c>
      <c r="F84" s="5" t="str">
        <f t="shared" si="25"/>
        <v/>
      </c>
      <c r="G84" s="368"/>
      <c r="H84" s="6" t="str">
        <f t="shared" si="26"/>
        <v/>
      </c>
      <c r="I84" s="5" t="str">
        <f t="shared" si="27"/>
        <v/>
      </c>
      <c r="J84" s="98" t="e">
        <f t="shared" si="28"/>
        <v>#N/A</v>
      </c>
      <c r="K84" s="6" t="str">
        <f t="shared" si="29"/>
        <v/>
      </c>
      <c r="L84" s="267" t="str">
        <f t="shared" si="30"/>
        <v/>
      </c>
      <c r="M84" s="338"/>
      <c r="N84" s="72" t="s">
        <v>29</v>
      </c>
      <c r="O84" s="5">
        <f t="shared" si="42"/>
        <v>0</v>
      </c>
      <c r="P84" s="269"/>
      <c r="Q84" s="269"/>
      <c r="R84" s="4" t="s">
        <v>13</v>
      </c>
      <c r="S84" s="5">
        <f t="shared" si="31"/>
        <v>0</v>
      </c>
      <c r="T84" s="33" t="s">
        <v>13</v>
      </c>
      <c r="U84" s="5">
        <f t="shared" si="43"/>
        <v>0</v>
      </c>
      <c r="V84" s="33" t="s">
        <v>13</v>
      </c>
      <c r="W84" s="171" t="str">
        <f t="shared" si="32"/>
        <v/>
      </c>
      <c r="X84" s="72" t="s">
        <v>531</v>
      </c>
      <c r="Y84" s="5">
        <f t="shared" si="44"/>
        <v>0</v>
      </c>
      <c r="Z84" s="72" t="s">
        <v>530</v>
      </c>
      <c r="AA84" s="6">
        <f t="shared" si="40"/>
        <v>0</v>
      </c>
      <c r="AB84" s="4" t="s">
        <v>516</v>
      </c>
      <c r="AC84" s="5">
        <f t="shared" si="33"/>
        <v>0</v>
      </c>
      <c r="AD84" s="6" t="str">
        <f t="shared" si="34"/>
        <v/>
      </c>
      <c r="AE84" s="41" t="str">
        <f t="shared" si="35"/>
        <v/>
      </c>
      <c r="AF84" s="41" t="str">
        <f t="shared" si="36"/>
        <v/>
      </c>
      <c r="AG84" s="41" t="str">
        <f t="shared" si="37"/>
        <v/>
      </c>
      <c r="AH84" s="41" t="str">
        <f t="shared" si="38"/>
        <v/>
      </c>
      <c r="AI84" s="291"/>
      <c r="AJ84" s="41" t="str">
        <f t="shared" si="39"/>
        <v/>
      </c>
      <c r="AK84" s="286" t="str">
        <f t="shared" si="41"/>
        <v/>
      </c>
    </row>
    <row r="85" spans="1:37" ht="40.15" customHeight="1" x14ac:dyDescent="0.25">
      <c r="A85" s="74" t="str">
        <f>IF(B85="","",MAX($A$8:A84)+1)</f>
        <v/>
      </c>
      <c r="B85" s="73"/>
      <c r="C85" s="368"/>
      <c r="D85" s="33"/>
      <c r="E85" s="5" t="str">
        <f t="shared" si="24"/>
        <v/>
      </c>
      <c r="F85" s="5" t="str">
        <f t="shared" si="25"/>
        <v/>
      </c>
      <c r="G85" s="368"/>
      <c r="H85" s="6" t="str">
        <f t="shared" si="26"/>
        <v/>
      </c>
      <c r="I85" s="5" t="str">
        <f t="shared" si="27"/>
        <v/>
      </c>
      <c r="J85" s="98" t="e">
        <f t="shared" si="28"/>
        <v>#N/A</v>
      </c>
      <c r="K85" s="6" t="str">
        <f t="shared" si="29"/>
        <v/>
      </c>
      <c r="L85" s="267" t="str">
        <f t="shared" si="30"/>
        <v/>
      </c>
      <c r="M85" s="338"/>
      <c r="N85" s="72" t="s">
        <v>29</v>
      </c>
      <c r="O85" s="5">
        <f t="shared" si="42"/>
        <v>0</v>
      </c>
      <c r="P85" s="269"/>
      <c r="Q85" s="269"/>
      <c r="R85" s="4" t="s">
        <v>13</v>
      </c>
      <c r="S85" s="5">
        <f t="shared" si="31"/>
        <v>0</v>
      </c>
      <c r="T85" s="33" t="s">
        <v>13</v>
      </c>
      <c r="U85" s="5">
        <f t="shared" si="43"/>
        <v>0</v>
      </c>
      <c r="V85" s="33" t="s">
        <v>13</v>
      </c>
      <c r="W85" s="171" t="str">
        <f t="shared" si="32"/>
        <v/>
      </c>
      <c r="X85" s="72" t="s">
        <v>531</v>
      </c>
      <c r="Y85" s="5">
        <f t="shared" si="44"/>
        <v>0</v>
      </c>
      <c r="Z85" s="72" t="s">
        <v>530</v>
      </c>
      <c r="AA85" s="6">
        <f t="shared" si="40"/>
        <v>0</v>
      </c>
      <c r="AB85" s="4" t="s">
        <v>516</v>
      </c>
      <c r="AC85" s="5">
        <f t="shared" si="33"/>
        <v>0</v>
      </c>
      <c r="AD85" s="6" t="str">
        <f t="shared" si="34"/>
        <v/>
      </c>
      <c r="AE85" s="41" t="str">
        <f t="shared" si="35"/>
        <v/>
      </c>
      <c r="AF85" s="41" t="str">
        <f t="shared" si="36"/>
        <v/>
      </c>
      <c r="AG85" s="41" t="str">
        <f t="shared" si="37"/>
        <v/>
      </c>
      <c r="AH85" s="41" t="str">
        <f t="shared" si="38"/>
        <v/>
      </c>
      <c r="AI85" s="291"/>
      <c r="AJ85" s="41" t="str">
        <f t="shared" si="39"/>
        <v/>
      </c>
      <c r="AK85" s="286" t="str">
        <f t="shared" si="41"/>
        <v/>
      </c>
    </row>
    <row r="86" spans="1:37" ht="40.15" customHeight="1" x14ac:dyDescent="0.25">
      <c r="A86" s="74" t="str">
        <f>IF(B86="","",MAX($A$8:A85)+1)</f>
        <v/>
      </c>
      <c r="B86" s="73"/>
      <c r="C86" s="368"/>
      <c r="D86" s="33"/>
      <c r="E86" s="5" t="str">
        <f t="shared" si="24"/>
        <v/>
      </c>
      <c r="F86" s="5" t="str">
        <f t="shared" si="25"/>
        <v/>
      </c>
      <c r="G86" s="368"/>
      <c r="H86" s="6" t="str">
        <f t="shared" si="26"/>
        <v/>
      </c>
      <c r="I86" s="5" t="str">
        <f t="shared" si="27"/>
        <v/>
      </c>
      <c r="J86" s="98" t="e">
        <f t="shared" si="28"/>
        <v>#N/A</v>
      </c>
      <c r="K86" s="6" t="str">
        <f t="shared" si="29"/>
        <v/>
      </c>
      <c r="L86" s="267" t="str">
        <f t="shared" si="30"/>
        <v/>
      </c>
      <c r="M86" s="338"/>
      <c r="N86" s="72" t="s">
        <v>29</v>
      </c>
      <c r="O86" s="5">
        <f t="shared" si="42"/>
        <v>0</v>
      </c>
      <c r="P86" s="269"/>
      <c r="Q86" s="269"/>
      <c r="R86" s="4" t="s">
        <v>13</v>
      </c>
      <c r="S86" s="5">
        <f t="shared" si="31"/>
        <v>0</v>
      </c>
      <c r="T86" s="33" t="s">
        <v>13</v>
      </c>
      <c r="U86" s="5">
        <f t="shared" si="43"/>
        <v>0</v>
      </c>
      <c r="V86" s="33" t="s">
        <v>13</v>
      </c>
      <c r="W86" s="171" t="str">
        <f t="shared" si="32"/>
        <v/>
      </c>
      <c r="X86" s="72" t="s">
        <v>531</v>
      </c>
      <c r="Y86" s="5">
        <f t="shared" si="44"/>
        <v>0</v>
      </c>
      <c r="Z86" s="72" t="s">
        <v>530</v>
      </c>
      <c r="AA86" s="6">
        <f t="shared" si="40"/>
        <v>0</v>
      </c>
      <c r="AB86" s="4" t="s">
        <v>516</v>
      </c>
      <c r="AC86" s="5">
        <f t="shared" si="33"/>
        <v>0</v>
      </c>
      <c r="AD86" s="6" t="str">
        <f t="shared" si="34"/>
        <v/>
      </c>
      <c r="AE86" s="41" t="str">
        <f t="shared" si="35"/>
        <v/>
      </c>
      <c r="AF86" s="41" t="str">
        <f t="shared" si="36"/>
        <v/>
      </c>
      <c r="AG86" s="41" t="str">
        <f t="shared" si="37"/>
        <v/>
      </c>
      <c r="AH86" s="41" t="str">
        <f t="shared" si="38"/>
        <v/>
      </c>
      <c r="AI86" s="291"/>
      <c r="AJ86" s="41" t="str">
        <f t="shared" si="39"/>
        <v/>
      </c>
      <c r="AK86" s="286" t="str">
        <f t="shared" si="41"/>
        <v/>
      </c>
    </row>
    <row r="87" spans="1:37" ht="40.15" customHeight="1" x14ac:dyDescent="0.25">
      <c r="A87" s="74" t="str">
        <f>IF(B87="","",MAX($A$8:A86)+1)</f>
        <v/>
      </c>
      <c r="B87" s="73"/>
      <c r="C87" s="368"/>
      <c r="D87" s="33"/>
      <c r="E87" s="5" t="str">
        <f t="shared" si="24"/>
        <v/>
      </c>
      <c r="F87" s="5" t="str">
        <f t="shared" si="25"/>
        <v/>
      </c>
      <c r="G87" s="368"/>
      <c r="H87" s="6" t="str">
        <f t="shared" si="26"/>
        <v/>
      </c>
      <c r="I87" s="5" t="str">
        <f t="shared" si="27"/>
        <v/>
      </c>
      <c r="J87" s="98" t="e">
        <f t="shared" si="28"/>
        <v>#N/A</v>
      </c>
      <c r="K87" s="6" t="str">
        <f t="shared" si="29"/>
        <v/>
      </c>
      <c r="L87" s="267" t="str">
        <f t="shared" si="30"/>
        <v/>
      </c>
      <c r="M87" s="338"/>
      <c r="N87" s="72" t="s">
        <v>29</v>
      </c>
      <c r="O87" s="5">
        <f t="shared" si="42"/>
        <v>0</v>
      </c>
      <c r="P87" s="269"/>
      <c r="Q87" s="269"/>
      <c r="R87" s="4" t="s">
        <v>13</v>
      </c>
      <c r="S87" s="5">
        <f t="shared" si="31"/>
        <v>0</v>
      </c>
      <c r="T87" s="33" t="s">
        <v>13</v>
      </c>
      <c r="U87" s="5">
        <f t="shared" si="43"/>
        <v>0</v>
      </c>
      <c r="V87" s="33" t="s">
        <v>13</v>
      </c>
      <c r="W87" s="171" t="str">
        <f t="shared" si="32"/>
        <v/>
      </c>
      <c r="X87" s="72" t="s">
        <v>531</v>
      </c>
      <c r="Y87" s="5">
        <f t="shared" si="44"/>
        <v>0</v>
      </c>
      <c r="Z87" s="72" t="s">
        <v>530</v>
      </c>
      <c r="AA87" s="6">
        <f t="shared" si="40"/>
        <v>0</v>
      </c>
      <c r="AB87" s="4" t="s">
        <v>516</v>
      </c>
      <c r="AC87" s="5">
        <f t="shared" si="33"/>
        <v>0</v>
      </c>
      <c r="AD87" s="6" t="str">
        <f t="shared" si="34"/>
        <v/>
      </c>
      <c r="AE87" s="41" t="str">
        <f t="shared" si="35"/>
        <v/>
      </c>
      <c r="AF87" s="41" t="str">
        <f t="shared" si="36"/>
        <v/>
      </c>
      <c r="AG87" s="41" t="str">
        <f t="shared" si="37"/>
        <v/>
      </c>
      <c r="AH87" s="41" t="str">
        <f t="shared" si="38"/>
        <v/>
      </c>
      <c r="AI87" s="291"/>
      <c r="AJ87" s="41" t="str">
        <f t="shared" si="39"/>
        <v/>
      </c>
      <c r="AK87" s="286" t="str">
        <f t="shared" si="41"/>
        <v/>
      </c>
    </row>
    <row r="88" spans="1:37" ht="40.15" customHeight="1" x14ac:dyDescent="0.25">
      <c r="A88" s="74" t="str">
        <f>IF(B88="","",MAX($A$8:A87)+1)</f>
        <v/>
      </c>
      <c r="B88" s="73"/>
      <c r="C88" s="368"/>
      <c r="D88" s="33"/>
      <c r="E88" s="5" t="str">
        <f t="shared" si="24"/>
        <v/>
      </c>
      <c r="F88" s="5" t="str">
        <f t="shared" si="25"/>
        <v/>
      </c>
      <c r="G88" s="368"/>
      <c r="H88" s="6" t="str">
        <f t="shared" si="26"/>
        <v/>
      </c>
      <c r="I88" s="5" t="str">
        <f t="shared" si="27"/>
        <v/>
      </c>
      <c r="J88" s="98" t="e">
        <f t="shared" si="28"/>
        <v>#N/A</v>
      </c>
      <c r="K88" s="6" t="str">
        <f t="shared" si="29"/>
        <v/>
      </c>
      <c r="L88" s="267" t="str">
        <f t="shared" si="30"/>
        <v/>
      </c>
      <c r="M88" s="338"/>
      <c r="N88" s="72" t="s">
        <v>29</v>
      </c>
      <c r="O88" s="5">
        <f t="shared" si="42"/>
        <v>0</v>
      </c>
      <c r="P88" s="269"/>
      <c r="Q88" s="269"/>
      <c r="R88" s="4" t="s">
        <v>13</v>
      </c>
      <c r="S88" s="5">
        <f t="shared" si="31"/>
        <v>0</v>
      </c>
      <c r="T88" s="33" t="s">
        <v>13</v>
      </c>
      <c r="U88" s="5">
        <f t="shared" si="43"/>
        <v>0</v>
      </c>
      <c r="V88" s="33" t="s">
        <v>13</v>
      </c>
      <c r="W88" s="171" t="str">
        <f t="shared" si="32"/>
        <v/>
      </c>
      <c r="X88" s="72" t="s">
        <v>531</v>
      </c>
      <c r="Y88" s="5">
        <f t="shared" si="44"/>
        <v>0</v>
      </c>
      <c r="Z88" s="72" t="s">
        <v>530</v>
      </c>
      <c r="AA88" s="6">
        <f t="shared" si="40"/>
        <v>0</v>
      </c>
      <c r="AB88" s="4" t="s">
        <v>516</v>
      </c>
      <c r="AC88" s="5">
        <f t="shared" si="33"/>
        <v>0</v>
      </c>
      <c r="AD88" s="6" t="str">
        <f t="shared" si="34"/>
        <v/>
      </c>
      <c r="AE88" s="41" t="str">
        <f t="shared" si="35"/>
        <v/>
      </c>
      <c r="AF88" s="41" t="str">
        <f t="shared" si="36"/>
        <v/>
      </c>
      <c r="AG88" s="41" t="str">
        <f t="shared" si="37"/>
        <v/>
      </c>
      <c r="AH88" s="41" t="str">
        <f t="shared" si="38"/>
        <v/>
      </c>
      <c r="AI88" s="291"/>
      <c r="AJ88" s="41" t="str">
        <f t="shared" si="39"/>
        <v/>
      </c>
      <c r="AK88" s="286" t="str">
        <f t="shared" si="41"/>
        <v/>
      </c>
    </row>
    <row r="89" spans="1:37" ht="40.15" customHeight="1" x14ac:dyDescent="0.25">
      <c r="A89" s="74" t="str">
        <f>IF(B89="","",MAX($A$8:A88)+1)</f>
        <v/>
      </c>
      <c r="B89" s="73"/>
      <c r="C89" s="368"/>
      <c r="D89" s="33"/>
      <c r="E89" s="5" t="str">
        <f t="shared" si="24"/>
        <v/>
      </c>
      <c r="F89" s="5" t="str">
        <f t="shared" si="25"/>
        <v/>
      </c>
      <c r="G89" s="368"/>
      <c r="H89" s="6" t="str">
        <f t="shared" si="26"/>
        <v/>
      </c>
      <c r="I89" s="5" t="str">
        <f t="shared" si="27"/>
        <v/>
      </c>
      <c r="J89" s="98" t="e">
        <f t="shared" si="28"/>
        <v>#N/A</v>
      </c>
      <c r="K89" s="6" t="str">
        <f t="shared" si="29"/>
        <v/>
      </c>
      <c r="L89" s="267" t="str">
        <f t="shared" si="30"/>
        <v/>
      </c>
      <c r="M89" s="338"/>
      <c r="N89" s="72" t="s">
        <v>29</v>
      </c>
      <c r="O89" s="5">
        <f t="shared" si="42"/>
        <v>0</v>
      </c>
      <c r="P89" s="269"/>
      <c r="Q89" s="269"/>
      <c r="R89" s="4" t="s">
        <v>13</v>
      </c>
      <c r="S89" s="5">
        <f t="shared" si="31"/>
        <v>0</v>
      </c>
      <c r="T89" s="33" t="s">
        <v>13</v>
      </c>
      <c r="U89" s="5">
        <f t="shared" si="43"/>
        <v>0</v>
      </c>
      <c r="V89" s="33" t="s">
        <v>13</v>
      </c>
      <c r="W89" s="171" t="str">
        <f t="shared" si="32"/>
        <v/>
      </c>
      <c r="X89" s="72" t="s">
        <v>531</v>
      </c>
      <c r="Y89" s="5">
        <f t="shared" si="44"/>
        <v>0</v>
      </c>
      <c r="Z89" s="72" t="s">
        <v>530</v>
      </c>
      <c r="AA89" s="6">
        <f t="shared" si="40"/>
        <v>0</v>
      </c>
      <c r="AB89" s="4" t="s">
        <v>516</v>
      </c>
      <c r="AC89" s="5">
        <f t="shared" si="33"/>
        <v>0</v>
      </c>
      <c r="AD89" s="6" t="str">
        <f t="shared" si="34"/>
        <v/>
      </c>
      <c r="AE89" s="41" t="str">
        <f t="shared" si="35"/>
        <v/>
      </c>
      <c r="AF89" s="41" t="str">
        <f t="shared" si="36"/>
        <v/>
      </c>
      <c r="AG89" s="41" t="str">
        <f t="shared" si="37"/>
        <v/>
      </c>
      <c r="AH89" s="41" t="str">
        <f t="shared" si="38"/>
        <v/>
      </c>
      <c r="AI89" s="291"/>
      <c r="AJ89" s="41" t="str">
        <f t="shared" si="39"/>
        <v/>
      </c>
      <c r="AK89" s="286" t="str">
        <f t="shared" si="41"/>
        <v/>
      </c>
    </row>
    <row r="90" spans="1:37" ht="40.15" customHeight="1" x14ac:dyDescent="0.25">
      <c r="A90" s="74" t="str">
        <f>IF(B90="","",MAX($A$8:A89)+1)</f>
        <v/>
      </c>
      <c r="B90" s="73"/>
      <c r="C90" s="368"/>
      <c r="D90" s="33"/>
      <c r="E90" s="5" t="str">
        <f t="shared" si="24"/>
        <v/>
      </c>
      <c r="F90" s="5" t="str">
        <f t="shared" si="25"/>
        <v/>
      </c>
      <c r="G90" s="368"/>
      <c r="H90" s="6" t="str">
        <f t="shared" si="26"/>
        <v/>
      </c>
      <c r="I90" s="5" t="str">
        <f t="shared" si="27"/>
        <v/>
      </c>
      <c r="J90" s="98" t="e">
        <f t="shared" si="28"/>
        <v>#N/A</v>
      </c>
      <c r="K90" s="6" t="str">
        <f t="shared" si="29"/>
        <v/>
      </c>
      <c r="L90" s="267" t="str">
        <f t="shared" si="30"/>
        <v/>
      </c>
      <c r="M90" s="338"/>
      <c r="N90" s="72" t="s">
        <v>29</v>
      </c>
      <c r="O90" s="5">
        <f t="shared" si="42"/>
        <v>0</v>
      </c>
      <c r="P90" s="269"/>
      <c r="Q90" s="269"/>
      <c r="R90" s="4" t="s">
        <v>13</v>
      </c>
      <c r="S90" s="5">
        <f t="shared" si="31"/>
        <v>0</v>
      </c>
      <c r="T90" s="33" t="s">
        <v>13</v>
      </c>
      <c r="U90" s="5">
        <f t="shared" si="43"/>
        <v>0</v>
      </c>
      <c r="V90" s="33" t="s">
        <v>13</v>
      </c>
      <c r="W90" s="171" t="str">
        <f t="shared" si="32"/>
        <v/>
      </c>
      <c r="X90" s="72" t="s">
        <v>531</v>
      </c>
      <c r="Y90" s="5">
        <f t="shared" si="44"/>
        <v>0</v>
      </c>
      <c r="Z90" s="72" t="s">
        <v>530</v>
      </c>
      <c r="AA90" s="6">
        <f t="shared" si="40"/>
        <v>0</v>
      </c>
      <c r="AB90" s="4" t="s">
        <v>516</v>
      </c>
      <c r="AC90" s="5">
        <f t="shared" si="33"/>
        <v>0</v>
      </c>
      <c r="AD90" s="6" t="str">
        <f t="shared" si="34"/>
        <v/>
      </c>
      <c r="AE90" s="41" t="str">
        <f t="shared" si="35"/>
        <v/>
      </c>
      <c r="AF90" s="41" t="str">
        <f t="shared" si="36"/>
        <v/>
      </c>
      <c r="AG90" s="41" t="str">
        <f t="shared" si="37"/>
        <v/>
      </c>
      <c r="AH90" s="41" t="str">
        <f t="shared" si="38"/>
        <v/>
      </c>
      <c r="AI90" s="291"/>
      <c r="AJ90" s="41" t="str">
        <f t="shared" si="39"/>
        <v/>
      </c>
      <c r="AK90" s="286" t="str">
        <f t="shared" si="41"/>
        <v/>
      </c>
    </row>
    <row r="91" spans="1:37" ht="40.15" customHeight="1" x14ac:dyDescent="0.25">
      <c r="A91" s="74" t="str">
        <f>IF(B91="","",MAX($A$8:A90)+1)</f>
        <v/>
      </c>
      <c r="B91" s="73"/>
      <c r="C91" s="368"/>
      <c r="D91" s="33"/>
      <c r="E91" s="5" t="str">
        <f t="shared" si="24"/>
        <v/>
      </c>
      <c r="F91" s="5" t="str">
        <f t="shared" si="25"/>
        <v/>
      </c>
      <c r="G91" s="368"/>
      <c r="H91" s="6" t="str">
        <f t="shared" si="26"/>
        <v/>
      </c>
      <c r="I91" s="5" t="str">
        <f t="shared" si="27"/>
        <v/>
      </c>
      <c r="J91" s="98" t="e">
        <f t="shared" si="28"/>
        <v>#N/A</v>
      </c>
      <c r="K91" s="6" t="str">
        <f t="shared" si="29"/>
        <v/>
      </c>
      <c r="L91" s="267" t="str">
        <f t="shared" si="30"/>
        <v/>
      </c>
      <c r="M91" s="338"/>
      <c r="N91" s="72" t="s">
        <v>29</v>
      </c>
      <c r="O91" s="5">
        <f t="shared" si="42"/>
        <v>0</v>
      </c>
      <c r="P91" s="269"/>
      <c r="Q91" s="269"/>
      <c r="R91" s="4" t="s">
        <v>13</v>
      </c>
      <c r="S91" s="5">
        <f t="shared" si="31"/>
        <v>0</v>
      </c>
      <c r="T91" s="33" t="s">
        <v>13</v>
      </c>
      <c r="U91" s="5">
        <f t="shared" si="43"/>
        <v>0</v>
      </c>
      <c r="V91" s="33" t="s">
        <v>13</v>
      </c>
      <c r="W91" s="171" t="str">
        <f t="shared" si="32"/>
        <v/>
      </c>
      <c r="X91" s="72" t="s">
        <v>531</v>
      </c>
      <c r="Y91" s="5">
        <f t="shared" si="44"/>
        <v>0</v>
      </c>
      <c r="Z91" s="72" t="s">
        <v>530</v>
      </c>
      <c r="AA91" s="6">
        <f t="shared" si="40"/>
        <v>0</v>
      </c>
      <c r="AB91" s="4" t="s">
        <v>516</v>
      </c>
      <c r="AC91" s="5">
        <f t="shared" si="33"/>
        <v>0</v>
      </c>
      <c r="AD91" s="6" t="str">
        <f t="shared" si="34"/>
        <v/>
      </c>
      <c r="AE91" s="41" t="str">
        <f t="shared" si="35"/>
        <v/>
      </c>
      <c r="AF91" s="41" t="str">
        <f t="shared" si="36"/>
        <v/>
      </c>
      <c r="AG91" s="41" t="str">
        <f t="shared" si="37"/>
        <v/>
      </c>
      <c r="AH91" s="41" t="str">
        <f t="shared" si="38"/>
        <v/>
      </c>
      <c r="AI91" s="291"/>
      <c r="AJ91" s="41" t="str">
        <f t="shared" si="39"/>
        <v/>
      </c>
      <c r="AK91" s="286" t="str">
        <f t="shared" si="41"/>
        <v/>
      </c>
    </row>
    <row r="92" spans="1:37" ht="40.15" customHeight="1" x14ac:dyDescent="0.25">
      <c r="A92" s="74" t="str">
        <f>IF(B92="","",MAX($A$8:A91)+1)</f>
        <v/>
      </c>
      <c r="B92" s="73"/>
      <c r="C92" s="368"/>
      <c r="D92" s="33"/>
      <c r="E92" s="5" t="str">
        <f t="shared" si="24"/>
        <v/>
      </c>
      <c r="F92" s="5" t="str">
        <f t="shared" si="25"/>
        <v/>
      </c>
      <c r="G92" s="368"/>
      <c r="H92" s="6" t="str">
        <f t="shared" si="26"/>
        <v/>
      </c>
      <c r="I92" s="5" t="str">
        <f t="shared" si="27"/>
        <v/>
      </c>
      <c r="J92" s="98" t="e">
        <f t="shared" si="28"/>
        <v>#N/A</v>
      </c>
      <c r="K92" s="6" t="str">
        <f t="shared" si="29"/>
        <v/>
      </c>
      <c r="L92" s="267" t="str">
        <f t="shared" si="30"/>
        <v/>
      </c>
      <c r="M92" s="338"/>
      <c r="N92" s="72" t="s">
        <v>29</v>
      </c>
      <c r="O92" s="5">
        <f t="shared" si="42"/>
        <v>0</v>
      </c>
      <c r="P92" s="269"/>
      <c r="Q92" s="269"/>
      <c r="R92" s="4" t="s">
        <v>13</v>
      </c>
      <c r="S92" s="5">
        <f t="shared" si="31"/>
        <v>0</v>
      </c>
      <c r="T92" s="33" t="s">
        <v>13</v>
      </c>
      <c r="U92" s="5">
        <f t="shared" si="43"/>
        <v>0</v>
      </c>
      <c r="V92" s="33" t="s">
        <v>13</v>
      </c>
      <c r="W92" s="171" t="str">
        <f t="shared" si="32"/>
        <v/>
      </c>
      <c r="X92" s="72" t="s">
        <v>531</v>
      </c>
      <c r="Y92" s="5">
        <f t="shared" si="44"/>
        <v>0</v>
      </c>
      <c r="Z92" s="72" t="s">
        <v>530</v>
      </c>
      <c r="AA92" s="6">
        <f t="shared" si="40"/>
        <v>0</v>
      </c>
      <c r="AB92" s="4" t="s">
        <v>516</v>
      </c>
      <c r="AC92" s="5">
        <f t="shared" si="33"/>
        <v>0</v>
      </c>
      <c r="AD92" s="6" t="str">
        <f t="shared" si="34"/>
        <v/>
      </c>
      <c r="AE92" s="41" t="str">
        <f t="shared" si="35"/>
        <v/>
      </c>
      <c r="AF92" s="41" t="str">
        <f t="shared" si="36"/>
        <v/>
      </c>
      <c r="AG92" s="41" t="str">
        <f t="shared" si="37"/>
        <v/>
      </c>
      <c r="AH92" s="41" t="str">
        <f t="shared" si="38"/>
        <v/>
      </c>
      <c r="AI92" s="291"/>
      <c r="AJ92" s="41" t="str">
        <f t="shared" si="39"/>
        <v/>
      </c>
      <c r="AK92" s="286" t="str">
        <f t="shared" si="41"/>
        <v/>
      </c>
    </row>
    <row r="93" spans="1:37" ht="40.15" customHeight="1" x14ac:dyDescent="0.25">
      <c r="A93" s="74" t="str">
        <f>IF(B93="","",MAX($A$8:A92)+1)</f>
        <v/>
      </c>
      <c r="B93" s="73"/>
      <c r="C93" s="368"/>
      <c r="D93" s="33"/>
      <c r="E93" s="5" t="str">
        <f t="shared" si="24"/>
        <v/>
      </c>
      <c r="F93" s="5" t="str">
        <f t="shared" si="25"/>
        <v/>
      </c>
      <c r="G93" s="368"/>
      <c r="H93" s="6" t="str">
        <f t="shared" si="26"/>
        <v/>
      </c>
      <c r="I93" s="5" t="str">
        <f t="shared" si="27"/>
        <v/>
      </c>
      <c r="J93" s="98" t="e">
        <f t="shared" si="28"/>
        <v>#N/A</v>
      </c>
      <c r="K93" s="6" t="str">
        <f t="shared" si="29"/>
        <v/>
      </c>
      <c r="L93" s="267" t="str">
        <f t="shared" si="30"/>
        <v/>
      </c>
      <c r="M93" s="338"/>
      <c r="N93" s="72" t="s">
        <v>29</v>
      </c>
      <c r="O93" s="5">
        <f t="shared" si="42"/>
        <v>0</v>
      </c>
      <c r="P93" s="269"/>
      <c r="Q93" s="269"/>
      <c r="R93" s="4" t="s">
        <v>13</v>
      </c>
      <c r="S93" s="5">
        <f t="shared" si="31"/>
        <v>0</v>
      </c>
      <c r="T93" s="33" t="s">
        <v>13</v>
      </c>
      <c r="U93" s="5">
        <f t="shared" si="43"/>
        <v>0</v>
      </c>
      <c r="V93" s="33" t="s">
        <v>13</v>
      </c>
      <c r="W93" s="171" t="str">
        <f t="shared" si="32"/>
        <v/>
      </c>
      <c r="X93" s="72" t="s">
        <v>531</v>
      </c>
      <c r="Y93" s="5">
        <f t="shared" si="44"/>
        <v>0</v>
      </c>
      <c r="Z93" s="72" t="s">
        <v>530</v>
      </c>
      <c r="AA93" s="6">
        <f t="shared" si="40"/>
        <v>0</v>
      </c>
      <c r="AB93" s="4" t="s">
        <v>516</v>
      </c>
      <c r="AC93" s="5">
        <f t="shared" si="33"/>
        <v>0</v>
      </c>
      <c r="AD93" s="6" t="str">
        <f t="shared" si="34"/>
        <v/>
      </c>
      <c r="AE93" s="41" t="str">
        <f t="shared" si="35"/>
        <v/>
      </c>
      <c r="AF93" s="41" t="str">
        <f t="shared" si="36"/>
        <v/>
      </c>
      <c r="AG93" s="41" t="str">
        <f t="shared" si="37"/>
        <v/>
      </c>
      <c r="AH93" s="41" t="str">
        <f t="shared" si="38"/>
        <v/>
      </c>
      <c r="AI93" s="291"/>
      <c r="AJ93" s="41" t="str">
        <f t="shared" si="39"/>
        <v/>
      </c>
      <c r="AK93" s="286" t="str">
        <f t="shared" si="41"/>
        <v/>
      </c>
    </row>
    <row r="94" spans="1:37" ht="40.15" customHeight="1" x14ac:dyDescent="0.25">
      <c r="A94" s="74" t="str">
        <f>IF(B94="","",MAX($A$8:A93)+1)</f>
        <v/>
      </c>
      <c r="B94" s="73"/>
      <c r="C94" s="368"/>
      <c r="D94" s="33"/>
      <c r="E94" s="5" t="str">
        <f t="shared" si="24"/>
        <v/>
      </c>
      <c r="F94" s="5" t="str">
        <f t="shared" si="25"/>
        <v/>
      </c>
      <c r="G94" s="368"/>
      <c r="H94" s="6" t="str">
        <f t="shared" si="26"/>
        <v/>
      </c>
      <c r="I94" s="5" t="str">
        <f t="shared" si="27"/>
        <v/>
      </c>
      <c r="J94" s="98" t="e">
        <f t="shared" si="28"/>
        <v>#N/A</v>
      </c>
      <c r="K94" s="6" t="str">
        <f t="shared" si="29"/>
        <v/>
      </c>
      <c r="L94" s="267" t="str">
        <f t="shared" si="30"/>
        <v/>
      </c>
      <c r="M94" s="338"/>
      <c r="N94" s="72" t="s">
        <v>29</v>
      </c>
      <c r="O94" s="5">
        <f t="shared" si="42"/>
        <v>0</v>
      </c>
      <c r="P94" s="269"/>
      <c r="Q94" s="269"/>
      <c r="R94" s="4" t="s">
        <v>13</v>
      </c>
      <c r="S94" s="5">
        <f t="shared" si="31"/>
        <v>0</v>
      </c>
      <c r="T94" s="33" t="s">
        <v>13</v>
      </c>
      <c r="U94" s="5">
        <f t="shared" si="43"/>
        <v>0</v>
      </c>
      <c r="V94" s="33" t="s">
        <v>13</v>
      </c>
      <c r="W94" s="171" t="str">
        <f t="shared" si="32"/>
        <v/>
      </c>
      <c r="X94" s="72" t="s">
        <v>531</v>
      </c>
      <c r="Y94" s="5">
        <f t="shared" si="44"/>
        <v>0</v>
      </c>
      <c r="Z94" s="72" t="s">
        <v>530</v>
      </c>
      <c r="AA94" s="6">
        <f t="shared" si="40"/>
        <v>0</v>
      </c>
      <c r="AB94" s="4" t="s">
        <v>516</v>
      </c>
      <c r="AC94" s="5">
        <f t="shared" si="33"/>
        <v>0</v>
      </c>
      <c r="AD94" s="6" t="str">
        <f t="shared" si="34"/>
        <v/>
      </c>
      <c r="AE94" s="41" t="str">
        <f t="shared" si="35"/>
        <v/>
      </c>
      <c r="AF94" s="41" t="str">
        <f t="shared" si="36"/>
        <v/>
      </c>
      <c r="AG94" s="41" t="str">
        <f t="shared" si="37"/>
        <v/>
      </c>
      <c r="AH94" s="41" t="str">
        <f t="shared" si="38"/>
        <v/>
      </c>
      <c r="AI94" s="291"/>
      <c r="AJ94" s="41" t="str">
        <f t="shared" si="39"/>
        <v/>
      </c>
      <c r="AK94" s="286" t="str">
        <f t="shared" si="41"/>
        <v/>
      </c>
    </row>
    <row r="95" spans="1:37" ht="40.15" customHeight="1" x14ac:dyDescent="0.25">
      <c r="A95" s="74" t="str">
        <f>IF(B95="","",MAX($A$8:A94)+1)</f>
        <v/>
      </c>
      <c r="B95" s="73"/>
      <c r="C95" s="368"/>
      <c r="D95" s="33"/>
      <c r="E95" s="5" t="str">
        <f t="shared" si="24"/>
        <v/>
      </c>
      <c r="F95" s="5" t="str">
        <f t="shared" si="25"/>
        <v/>
      </c>
      <c r="G95" s="368"/>
      <c r="H95" s="6" t="str">
        <f t="shared" si="26"/>
        <v/>
      </c>
      <c r="I95" s="5" t="str">
        <f t="shared" si="27"/>
        <v/>
      </c>
      <c r="J95" s="98" t="e">
        <f t="shared" si="28"/>
        <v>#N/A</v>
      </c>
      <c r="K95" s="6" t="str">
        <f t="shared" si="29"/>
        <v/>
      </c>
      <c r="L95" s="267" t="str">
        <f t="shared" si="30"/>
        <v/>
      </c>
      <c r="M95" s="338"/>
      <c r="N95" s="72" t="s">
        <v>29</v>
      </c>
      <c r="O95" s="5">
        <f t="shared" si="42"/>
        <v>0</v>
      </c>
      <c r="P95" s="269"/>
      <c r="Q95" s="269"/>
      <c r="R95" s="4" t="s">
        <v>13</v>
      </c>
      <c r="S95" s="5">
        <f t="shared" si="31"/>
        <v>0</v>
      </c>
      <c r="T95" s="33" t="s">
        <v>13</v>
      </c>
      <c r="U95" s="5">
        <f t="shared" si="43"/>
        <v>0</v>
      </c>
      <c r="V95" s="33" t="s">
        <v>13</v>
      </c>
      <c r="W95" s="171" t="str">
        <f t="shared" si="32"/>
        <v/>
      </c>
      <c r="X95" s="72" t="s">
        <v>531</v>
      </c>
      <c r="Y95" s="5">
        <f t="shared" si="44"/>
        <v>0</v>
      </c>
      <c r="Z95" s="72" t="s">
        <v>530</v>
      </c>
      <c r="AA95" s="6">
        <f t="shared" si="40"/>
        <v>0</v>
      </c>
      <c r="AB95" s="4" t="s">
        <v>516</v>
      </c>
      <c r="AC95" s="5">
        <f t="shared" si="33"/>
        <v>0</v>
      </c>
      <c r="AD95" s="6" t="str">
        <f t="shared" si="34"/>
        <v/>
      </c>
      <c r="AE95" s="41" t="str">
        <f t="shared" si="35"/>
        <v/>
      </c>
      <c r="AF95" s="41" t="str">
        <f t="shared" si="36"/>
        <v/>
      </c>
      <c r="AG95" s="41" t="str">
        <f t="shared" si="37"/>
        <v/>
      </c>
      <c r="AH95" s="41" t="str">
        <f t="shared" si="38"/>
        <v/>
      </c>
      <c r="AI95" s="291"/>
      <c r="AJ95" s="41" t="str">
        <f t="shared" si="39"/>
        <v/>
      </c>
      <c r="AK95" s="286" t="str">
        <f t="shared" si="41"/>
        <v/>
      </c>
    </row>
    <row r="96" spans="1:37" ht="40.15" customHeight="1" x14ac:dyDescent="0.25">
      <c r="A96" s="74" t="str">
        <f>IF(B96="","",MAX($A$8:A95)+1)</f>
        <v/>
      </c>
      <c r="B96" s="73"/>
      <c r="C96" s="368"/>
      <c r="D96" s="33"/>
      <c r="E96" s="5" t="str">
        <f t="shared" si="24"/>
        <v/>
      </c>
      <c r="F96" s="5" t="str">
        <f t="shared" si="25"/>
        <v/>
      </c>
      <c r="G96" s="368"/>
      <c r="H96" s="6" t="str">
        <f t="shared" si="26"/>
        <v/>
      </c>
      <c r="I96" s="5" t="str">
        <f t="shared" si="27"/>
        <v/>
      </c>
      <c r="J96" s="98" t="e">
        <f t="shared" si="28"/>
        <v>#N/A</v>
      </c>
      <c r="K96" s="6" t="str">
        <f t="shared" si="29"/>
        <v/>
      </c>
      <c r="L96" s="267" t="str">
        <f t="shared" si="30"/>
        <v/>
      </c>
      <c r="M96" s="338"/>
      <c r="N96" s="72" t="s">
        <v>29</v>
      </c>
      <c r="O96" s="5">
        <f t="shared" si="42"/>
        <v>0</v>
      </c>
      <c r="P96" s="269"/>
      <c r="Q96" s="269"/>
      <c r="R96" s="4" t="s">
        <v>13</v>
      </c>
      <c r="S96" s="5">
        <f t="shared" si="31"/>
        <v>0</v>
      </c>
      <c r="T96" s="33" t="s">
        <v>13</v>
      </c>
      <c r="U96" s="5">
        <f t="shared" si="43"/>
        <v>0</v>
      </c>
      <c r="V96" s="33" t="s">
        <v>13</v>
      </c>
      <c r="W96" s="171" t="str">
        <f t="shared" si="32"/>
        <v/>
      </c>
      <c r="X96" s="72" t="s">
        <v>531</v>
      </c>
      <c r="Y96" s="5">
        <f t="shared" si="44"/>
        <v>0</v>
      </c>
      <c r="Z96" s="72" t="s">
        <v>530</v>
      </c>
      <c r="AA96" s="6">
        <f t="shared" si="40"/>
        <v>0</v>
      </c>
      <c r="AB96" s="4" t="s">
        <v>516</v>
      </c>
      <c r="AC96" s="5">
        <f t="shared" si="33"/>
        <v>0</v>
      </c>
      <c r="AD96" s="6" t="str">
        <f t="shared" si="34"/>
        <v/>
      </c>
      <c r="AE96" s="41" t="str">
        <f t="shared" si="35"/>
        <v/>
      </c>
      <c r="AF96" s="41" t="str">
        <f t="shared" si="36"/>
        <v/>
      </c>
      <c r="AG96" s="41" t="str">
        <f t="shared" si="37"/>
        <v/>
      </c>
      <c r="AH96" s="41" t="str">
        <f t="shared" si="38"/>
        <v/>
      </c>
      <c r="AI96" s="291"/>
      <c r="AJ96" s="41" t="str">
        <f t="shared" si="39"/>
        <v/>
      </c>
      <c r="AK96" s="286" t="str">
        <f t="shared" si="41"/>
        <v/>
      </c>
    </row>
    <row r="97" spans="1:37" ht="40.15" customHeight="1" x14ac:dyDescent="0.25">
      <c r="A97" s="74" t="str">
        <f>IF(B97="","",MAX($A$8:A96)+1)</f>
        <v/>
      </c>
      <c r="B97" s="73"/>
      <c r="C97" s="368"/>
      <c r="D97" s="33"/>
      <c r="E97" s="5" t="str">
        <f t="shared" si="24"/>
        <v/>
      </c>
      <c r="F97" s="5" t="str">
        <f t="shared" si="25"/>
        <v/>
      </c>
      <c r="G97" s="368"/>
      <c r="H97" s="6" t="str">
        <f t="shared" si="26"/>
        <v/>
      </c>
      <c r="I97" s="5" t="str">
        <f t="shared" si="27"/>
        <v/>
      </c>
      <c r="J97" s="98" t="e">
        <f t="shared" si="28"/>
        <v>#N/A</v>
      </c>
      <c r="K97" s="6" t="str">
        <f t="shared" si="29"/>
        <v/>
      </c>
      <c r="L97" s="267" t="str">
        <f t="shared" si="30"/>
        <v/>
      </c>
      <c r="M97" s="338"/>
      <c r="N97" s="72" t="s">
        <v>29</v>
      </c>
      <c r="O97" s="5">
        <f t="shared" si="42"/>
        <v>0</v>
      </c>
      <c r="P97" s="269"/>
      <c r="Q97" s="269"/>
      <c r="R97" s="4" t="s">
        <v>13</v>
      </c>
      <c r="S97" s="5">
        <f t="shared" si="31"/>
        <v>0</v>
      </c>
      <c r="T97" s="33" t="s">
        <v>13</v>
      </c>
      <c r="U97" s="5">
        <f t="shared" si="43"/>
        <v>0</v>
      </c>
      <c r="V97" s="33" t="s">
        <v>13</v>
      </c>
      <c r="W97" s="171" t="str">
        <f t="shared" si="32"/>
        <v/>
      </c>
      <c r="X97" s="72" t="s">
        <v>531</v>
      </c>
      <c r="Y97" s="5">
        <f t="shared" si="44"/>
        <v>0</v>
      </c>
      <c r="Z97" s="72" t="s">
        <v>530</v>
      </c>
      <c r="AA97" s="6">
        <f t="shared" si="40"/>
        <v>0</v>
      </c>
      <c r="AB97" s="4" t="s">
        <v>516</v>
      </c>
      <c r="AC97" s="5">
        <f t="shared" si="33"/>
        <v>0</v>
      </c>
      <c r="AD97" s="6" t="str">
        <f t="shared" si="34"/>
        <v/>
      </c>
      <c r="AE97" s="41" t="str">
        <f t="shared" si="35"/>
        <v/>
      </c>
      <c r="AF97" s="41" t="str">
        <f t="shared" si="36"/>
        <v/>
      </c>
      <c r="AG97" s="41" t="str">
        <f t="shared" si="37"/>
        <v/>
      </c>
      <c r="AH97" s="41" t="str">
        <f t="shared" si="38"/>
        <v/>
      </c>
      <c r="AI97" s="291"/>
      <c r="AJ97" s="41" t="str">
        <f t="shared" si="39"/>
        <v/>
      </c>
      <c r="AK97" s="286" t="str">
        <f t="shared" si="41"/>
        <v/>
      </c>
    </row>
    <row r="98" spans="1:37" ht="40.15" customHeight="1" x14ac:dyDescent="0.25">
      <c r="A98" s="74" t="str">
        <f>IF(B98="","",MAX($A$8:A97)+1)</f>
        <v/>
      </c>
      <c r="B98" s="73"/>
      <c r="C98" s="368"/>
      <c r="D98" s="33"/>
      <c r="E98" s="5" t="str">
        <f t="shared" si="24"/>
        <v/>
      </c>
      <c r="F98" s="5" t="str">
        <f t="shared" si="25"/>
        <v/>
      </c>
      <c r="G98" s="368"/>
      <c r="H98" s="6" t="str">
        <f t="shared" si="26"/>
        <v/>
      </c>
      <c r="I98" s="5" t="str">
        <f t="shared" si="27"/>
        <v/>
      </c>
      <c r="J98" s="98" t="e">
        <f t="shared" si="28"/>
        <v>#N/A</v>
      </c>
      <c r="K98" s="6" t="str">
        <f t="shared" si="29"/>
        <v/>
      </c>
      <c r="L98" s="267" t="str">
        <f t="shared" si="30"/>
        <v/>
      </c>
      <c r="M98" s="338"/>
      <c r="N98" s="72" t="s">
        <v>29</v>
      </c>
      <c r="O98" s="5">
        <f t="shared" si="42"/>
        <v>0</v>
      </c>
      <c r="P98" s="269"/>
      <c r="Q98" s="269"/>
      <c r="R98" s="4" t="s">
        <v>13</v>
      </c>
      <c r="S98" s="5">
        <f t="shared" si="31"/>
        <v>0</v>
      </c>
      <c r="T98" s="33" t="s">
        <v>13</v>
      </c>
      <c r="U98" s="5">
        <f t="shared" si="43"/>
        <v>0</v>
      </c>
      <c r="V98" s="33" t="s">
        <v>13</v>
      </c>
      <c r="W98" s="171" t="str">
        <f t="shared" si="32"/>
        <v/>
      </c>
      <c r="X98" s="72" t="s">
        <v>531</v>
      </c>
      <c r="Y98" s="5">
        <f t="shared" si="44"/>
        <v>0</v>
      </c>
      <c r="Z98" s="72" t="s">
        <v>530</v>
      </c>
      <c r="AA98" s="6">
        <f t="shared" si="40"/>
        <v>0</v>
      </c>
      <c r="AB98" s="4" t="s">
        <v>516</v>
      </c>
      <c r="AC98" s="5">
        <f t="shared" si="33"/>
        <v>0</v>
      </c>
      <c r="AD98" s="6" t="str">
        <f t="shared" si="34"/>
        <v/>
      </c>
      <c r="AE98" s="41" t="str">
        <f t="shared" si="35"/>
        <v/>
      </c>
      <c r="AF98" s="41" t="str">
        <f t="shared" si="36"/>
        <v/>
      </c>
      <c r="AG98" s="41" t="str">
        <f t="shared" si="37"/>
        <v/>
      </c>
      <c r="AH98" s="41" t="str">
        <f t="shared" si="38"/>
        <v/>
      </c>
      <c r="AI98" s="291"/>
      <c r="AJ98" s="41" t="str">
        <f t="shared" si="39"/>
        <v/>
      </c>
      <c r="AK98" s="286" t="str">
        <f t="shared" si="41"/>
        <v/>
      </c>
    </row>
    <row r="99" spans="1:37" ht="40.15" customHeight="1" x14ac:dyDescent="0.25">
      <c r="A99" s="74" t="str">
        <f>IF(B99="","",MAX($A$8:A98)+1)</f>
        <v/>
      </c>
      <c r="B99" s="73"/>
      <c r="C99" s="368"/>
      <c r="D99" s="33"/>
      <c r="E99" s="5" t="str">
        <f t="shared" si="24"/>
        <v/>
      </c>
      <c r="F99" s="5" t="str">
        <f t="shared" si="25"/>
        <v/>
      </c>
      <c r="G99" s="368"/>
      <c r="H99" s="6" t="str">
        <f t="shared" si="26"/>
        <v/>
      </c>
      <c r="I99" s="5" t="str">
        <f t="shared" si="27"/>
        <v/>
      </c>
      <c r="J99" s="98" t="e">
        <f t="shared" si="28"/>
        <v>#N/A</v>
      </c>
      <c r="K99" s="6" t="str">
        <f t="shared" si="29"/>
        <v/>
      </c>
      <c r="L99" s="267" t="str">
        <f t="shared" si="30"/>
        <v/>
      </c>
      <c r="M99" s="338"/>
      <c r="N99" s="72" t="s">
        <v>29</v>
      </c>
      <c r="O99" s="5">
        <f t="shared" si="42"/>
        <v>0</v>
      </c>
      <c r="P99" s="269"/>
      <c r="Q99" s="269"/>
      <c r="R99" s="4" t="s">
        <v>13</v>
      </c>
      <c r="S99" s="5">
        <f t="shared" si="31"/>
        <v>0</v>
      </c>
      <c r="T99" s="33" t="s">
        <v>13</v>
      </c>
      <c r="U99" s="5">
        <f t="shared" si="43"/>
        <v>0</v>
      </c>
      <c r="V99" s="33" t="s">
        <v>13</v>
      </c>
      <c r="W99" s="171" t="str">
        <f t="shared" si="32"/>
        <v/>
      </c>
      <c r="X99" s="72" t="s">
        <v>531</v>
      </c>
      <c r="Y99" s="5">
        <f t="shared" si="44"/>
        <v>0</v>
      </c>
      <c r="Z99" s="72" t="s">
        <v>530</v>
      </c>
      <c r="AA99" s="6">
        <f t="shared" si="40"/>
        <v>0</v>
      </c>
      <c r="AB99" s="4" t="s">
        <v>516</v>
      </c>
      <c r="AC99" s="5">
        <f t="shared" si="33"/>
        <v>0</v>
      </c>
      <c r="AD99" s="6" t="str">
        <f t="shared" si="34"/>
        <v/>
      </c>
      <c r="AE99" s="41" t="str">
        <f t="shared" si="35"/>
        <v/>
      </c>
      <c r="AF99" s="41" t="str">
        <f t="shared" si="36"/>
        <v/>
      </c>
      <c r="AG99" s="41" t="str">
        <f t="shared" si="37"/>
        <v/>
      </c>
      <c r="AH99" s="41" t="str">
        <f t="shared" si="38"/>
        <v/>
      </c>
      <c r="AI99" s="291"/>
      <c r="AJ99" s="41" t="str">
        <f t="shared" si="39"/>
        <v/>
      </c>
      <c r="AK99" s="286" t="str">
        <f t="shared" si="41"/>
        <v/>
      </c>
    </row>
    <row r="100" spans="1:37" ht="40.15" customHeight="1" x14ac:dyDescent="0.25">
      <c r="A100" s="74" t="str">
        <f>IF(B100="","",MAX($A$8:A99)+1)</f>
        <v/>
      </c>
      <c r="B100" s="73"/>
      <c r="C100" s="368"/>
      <c r="D100" s="33"/>
      <c r="E100" s="5" t="str">
        <f t="shared" si="24"/>
        <v/>
      </c>
      <c r="F100" s="5" t="str">
        <f t="shared" si="25"/>
        <v/>
      </c>
      <c r="G100" s="368"/>
      <c r="H100" s="6" t="str">
        <f t="shared" si="26"/>
        <v/>
      </c>
      <c r="I100" s="5" t="str">
        <f t="shared" si="27"/>
        <v/>
      </c>
      <c r="J100" s="98" t="e">
        <f t="shared" si="28"/>
        <v>#N/A</v>
      </c>
      <c r="K100" s="6" t="str">
        <f t="shared" si="29"/>
        <v/>
      </c>
      <c r="L100" s="267" t="str">
        <f t="shared" si="30"/>
        <v/>
      </c>
      <c r="M100" s="338"/>
      <c r="N100" s="72" t="s">
        <v>29</v>
      </c>
      <c r="O100" s="5">
        <f t="shared" si="42"/>
        <v>0</v>
      </c>
      <c r="P100" s="269"/>
      <c r="Q100" s="269"/>
      <c r="R100" s="4" t="s">
        <v>13</v>
      </c>
      <c r="S100" s="5">
        <f t="shared" si="31"/>
        <v>0</v>
      </c>
      <c r="T100" s="33" t="s">
        <v>13</v>
      </c>
      <c r="U100" s="5">
        <f t="shared" si="43"/>
        <v>0</v>
      </c>
      <c r="V100" s="33" t="s">
        <v>13</v>
      </c>
      <c r="W100" s="171" t="str">
        <f t="shared" si="32"/>
        <v/>
      </c>
      <c r="X100" s="72" t="s">
        <v>531</v>
      </c>
      <c r="Y100" s="5">
        <f t="shared" si="44"/>
        <v>0</v>
      </c>
      <c r="Z100" s="72" t="s">
        <v>530</v>
      </c>
      <c r="AA100" s="6">
        <f t="shared" si="40"/>
        <v>0</v>
      </c>
      <c r="AB100" s="4" t="s">
        <v>516</v>
      </c>
      <c r="AC100" s="5">
        <f t="shared" si="33"/>
        <v>0</v>
      </c>
      <c r="AD100" s="6" t="str">
        <f t="shared" si="34"/>
        <v/>
      </c>
      <c r="AE100" s="41" t="str">
        <f t="shared" si="35"/>
        <v/>
      </c>
      <c r="AF100" s="41" t="str">
        <f t="shared" si="36"/>
        <v/>
      </c>
      <c r="AG100" s="41" t="str">
        <f t="shared" si="37"/>
        <v/>
      </c>
      <c r="AH100" s="41" t="str">
        <f t="shared" si="38"/>
        <v/>
      </c>
      <c r="AI100" s="291"/>
      <c r="AJ100" s="41" t="str">
        <f t="shared" si="39"/>
        <v/>
      </c>
      <c r="AK100" s="286" t="str">
        <f t="shared" si="41"/>
        <v/>
      </c>
    </row>
    <row r="101" spans="1:37" ht="40.15" customHeight="1" x14ac:dyDescent="0.25">
      <c r="A101" s="74" t="str">
        <f>IF(B101="","",MAX($A$8:A100)+1)</f>
        <v/>
      </c>
      <c r="B101" s="73"/>
      <c r="C101" s="368"/>
      <c r="D101" s="33"/>
      <c r="E101" s="5" t="str">
        <f t="shared" si="24"/>
        <v/>
      </c>
      <c r="F101" s="5" t="str">
        <f t="shared" si="25"/>
        <v/>
      </c>
      <c r="G101" s="368"/>
      <c r="H101" s="6" t="str">
        <f t="shared" si="26"/>
        <v/>
      </c>
      <c r="I101" s="5" t="str">
        <f t="shared" si="27"/>
        <v/>
      </c>
      <c r="J101" s="98" t="e">
        <f t="shared" si="28"/>
        <v>#N/A</v>
      </c>
      <c r="K101" s="6" t="str">
        <f t="shared" si="29"/>
        <v/>
      </c>
      <c r="L101" s="267" t="str">
        <f t="shared" si="30"/>
        <v/>
      </c>
      <c r="M101" s="338"/>
      <c r="N101" s="72" t="s">
        <v>29</v>
      </c>
      <c r="O101" s="5">
        <f t="shared" si="42"/>
        <v>0</v>
      </c>
      <c r="P101" s="269"/>
      <c r="Q101" s="269"/>
      <c r="R101" s="4" t="s">
        <v>13</v>
      </c>
      <c r="S101" s="5">
        <f t="shared" si="31"/>
        <v>0</v>
      </c>
      <c r="T101" s="33" t="s">
        <v>13</v>
      </c>
      <c r="U101" s="5">
        <f t="shared" si="43"/>
        <v>0</v>
      </c>
      <c r="V101" s="33" t="s">
        <v>13</v>
      </c>
      <c r="W101" s="171" t="str">
        <f t="shared" si="32"/>
        <v/>
      </c>
      <c r="X101" s="72" t="s">
        <v>531</v>
      </c>
      <c r="Y101" s="5">
        <f t="shared" si="44"/>
        <v>0</v>
      </c>
      <c r="Z101" s="72" t="s">
        <v>530</v>
      </c>
      <c r="AA101" s="6">
        <f t="shared" si="40"/>
        <v>0</v>
      </c>
      <c r="AB101" s="4" t="s">
        <v>516</v>
      </c>
      <c r="AC101" s="5">
        <f t="shared" si="33"/>
        <v>0</v>
      </c>
      <c r="AD101" s="6" t="str">
        <f t="shared" si="34"/>
        <v/>
      </c>
      <c r="AE101" s="41" t="str">
        <f t="shared" si="35"/>
        <v/>
      </c>
      <c r="AF101" s="41" t="str">
        <f t="shared" si="36"/>
        <v/>
      </c>
      <c r="AG101" s="41" t="str">
        <f t="shared" si="37"/>
        <v/>
      </c>
      <c r="AH101" s="41" t="str">
        <f t="shared" si="38"/>
        <v/>
      </c>
      <c r="AI101" s="291"/>
      <c r="AJ101" s="41" t="str">
        <f t="shared" si="39"/>
        <v/>
      </c>
      <c r="AK101" s="286" t="str">
        <f t="shared" si="41"/>
        <v/>
      </c>
    </row>
    <row r="102" spans="1:37" ht="40.15" customHeight="1" x14ac:dyDescent="0.25">
      <c r="A102" s="74" t="str">
        <f>IF(B102="","",MAX($A$8:A101)+1)</f>
        <v/>
      </c>
      <c r="B102" s="73"/>
      <c r="C102" s="368"/>
      <c r="D102" s="33"/>
      <c r="E102" s="5" t="str">
        <f t="shared" si="24"/>
        <v/>
      </c>
      <c r="F102" s="5" t="str">
        <f t="shared" si="25"/>
        <v/>
      </c>
      <c r="G102" s="368"/>
      <c r="H102" s="6" t="str">
        <f t="shared" si="26"/>
        <v/>
      </c>
      <c r="I102" s="5" t="str">
        <f t="shared" si="27"/>
        <v/>
      </c>
      <c r="J102" s="98" t="e">
        <f t="shared" si="28"/>
        <v>#N/A</v>
      </c>
      <c r="K102" s="6" t="str">
        <f t="shared" si="29"/>
        <v/>
      </c>
      <c r="L102" s="267" t="str">
        <f t="shared" si="30"/>
        <v/>
      </c>
      <c r="M102" s="338"/>
      <c r="N102" s="72" t="s">
        <v>29</v>
      </c>
      <c r="O102" s="5">
        <f t="shared" si="42"/>
        <v>0</v>
      </c>
      <c r="P102" s="269"/>
      <c r="Q102" s="269"/>
      <c r="R102" s="4" t="s">
        <v>13</v>
      </c>
      <c r="S102" s="5">
        <f t="shared" si="31"/>
        <v>0</v>
      </c>
      <c r="T102" s="33" t="s">
        <v>13</v>
      </c>
      <c r="U102" s="5">
        <f t="shared" si="43"/>
        <v>0</v>
      </c>
      <c r="V102" s="33" t="s">
        <v>13</v>
      </c>
      <c r="W102" s="171" t="str">
        <f t="shared" si="32"/>
        <v/>
      </c>
      <c r="X102" s="72" t="s">
        <v>531</v>
      </c>
      <c r="Y102" s="5">
        <f t="shared" si="44"/>
        <v>0</v>
      </c>
      <c r="Z102" s="72" t="s">
        <v>530</v>
      </c>
      <c r="AA102" s="6">
        <f t="shared" si="40"/>
        <v>0</v>
      </c>
      <c r="AB102" s="4" t="s">
        <v>516</v>
      </c>
      <c r="AC102" s="5">
        <f t="shared" si="33"/>
        <v>0</v>
      </c>
      <c r="AD102" s="6" t="str">
        <f t="shared" si="34"/>
        <v/>
      </c>
      <c r="AE102" s="41" t="str">
        <f t="shared" si="35"/>
        <v/>
      </c>
      <c r="AF102" s="41" t="str">
        <f t="shared" si="36"/>
        <v/>
      </c>
      <c r="AG102" s="41" t="str">
        <f t="shared" si="37"/>
        <v/>
      </c>
      <c r="AH102" s="41" t="str">
        <f t="shared" si="38"/>
        <v/>
      </c>
      <c r="AI102" s="291"/>
      <c r="AJ102" s="41" t="str">
        <f t="shared" si="39"/>
        <v/>
      </c>
      <c r="AK102" s="286" t="str">
        <f t="shared" si="41"/>
        <v/>
      </c>
    </row>
    <row r="103" spans="1:37" ht="40.15" customHeight="1" x14ac:dyDescent="0.25">
      <c r="A103" s="74" t="str">
        <f>IF(B103="","",MAX($A$8:A102)+1)</f>
        <v/>
      </c>
      <c r="B103" s="73"/>
      <c r="C103" s="368"/>
      <c r="D103" s="33"/>
      <c r="E103" s="5" t="str">
        <f t="shared" si="24"/>
        <v/>
      </c>
      <c r="F103" s="5" t="str">
        <f t="shared" si="25"/>
        <v/>
      </c>
      <c r="G103" s="368"/>
      <c r="H103" s="6" t="str">
        <f t="shared" si="26"/>
        <v/>
      </c>
      <c r="I103" s="5" t="str">
        <f t="shared" si="27"/>
        <v/>
      </c>
      <c r="J103" s="98" t="e">
        <f t="shared" si="28"/>
        <v>#N/A</v>
      </c>
      <c r="K103" s="6" t="str">
        <f t="shared" si="29"/>
        <v/>
      </c>
      <c r="L103" s="267" t="str">
        <f t="shared" si="30"/>
        <v/>
      </c>
      <c r="M103" s="338"/>
      <c r="N103" s="72" t="s">
        <v>29</v>
      </c>
      <c r="O103" s="5">
        <f t="shared" si="42"/>
        <v>0</v>
      </c>
      <c r="P103" s="269"/>
      <c r="Q103" s="269"/>
      <c r="R103" s="4" t="s">
        <v>13</v>
      </c>
      <c r="S103" s="5">
        <f t="shared" si="31"/>
        <v>0</v>
      </c>
      <c r="T103" s="33" t="s">
        <v>13</v>
      </c>
      <c r="U103" s="5">
        <f t="shared" si="43"/>
        <v>0</v>
      </c>
      <c r="V103" s="33" t="s">
        <v>13</v>
      </c>
      <c r="W103" s="171" t="str">
        <f t="shared" si="32"/>
        <v/>
      </c>
      <c r="X103" s="72" t="s">
        <v>531</v>
      </c>
      <c r="Y103" s="5">
        <f t="shared" si="44"/>
        <v>0</v>
      </c>
      <c r="Z103" s="72" t="s">
        <v>530</v>
      </c>
      <c r="AA103" s="6">
        <f t="shared" si="40"/>
        <v>0</v>
      </c>
      <c r="AB103" s="4" t="s">
        <v>516</v>
      </c>
      <c r="AC103" s="5">
        <f t="shared" si="33"/>
        <v>0</v>
      </c>
      <c r="AD103" s="6" t="str">
        <f t="shared" si="34"/>
        <v/>
      </c>
      <c r="AE103" s="41" t="str">
        <f t="shared" si="35"/>
        <v/>
      </c>
      <c r="AF103" s="41" t="str">
        <f t="shared" si="36"/>
        <v/>
      </c>
      <c r="AG103" s="41" t="str">
        <f t="shared" si="37"/>
        <v/>
      </c>
      <c r="AH103" s="41" t="str">
        <f t="shared" si="38"/>
        <v/>
      </c>
      <c r="AI103" s="291"/>
      <c r="AJ103" s="41" t="str">
        <f t="shared" si="39"/>
        <v/>
      </c>
      <c r="AK103" s="286" t="str">
        <f t="shared" si="41"/>
        <v/>
      </c>
    </row>
    <row r="104" spans="1:37" ht="40.15" customHeight="1" x14ac:dyDescent="0.25">
      <c r="A104" s="74" t="str">
        <f>IF(B104="","",MAX($A$8:A103)+1)</f>
        <v/>
      </c>
      <c r="B104" s="73"/>
      <c r="C104" s="368"/>
      <c r="D104" s="33"/>
      <c r="E104" s="5" t="str">
        <f t="shared" si="24"/>
        <v/>
      </c>
      <c r="F104" s="5" t="str">
        <f t="shared" si="25"/>
        <v/>
      </c>
      <c r="G104" s="368"/>
      <c r="H104" s="6" t="str">
        <f t="shared" si="26"/>
        <v/>
      </c>
      <c r="I104" s="5" t="str">
        <f t="shared" si="27"/>
        <v/>
      </c>
      <c r="J104" s="98" t="e">
        <f t="shared" si="28"/>
        <v>#N/A</v>
      </c>
      <c r="K104" s="6" t="str">
        <f t="shared" si="29"/>
        <v/>
      </c>
      <c r="L104" s="267" t="str">
        <f t="shared" si="30"/>
        <v/>
      </c>
      <c r="M104" s="338"/>
      <c r="N104" s="72" t="s">
        <v>29</v>
      </c>
      <c r="O104" s="5">
        <f t="shared" si="42"/>
        <v>0</v>
      </c>
      <c r="P104" s="269"/>
      <c r="Q104" s="269"/>
      <c r="R104" s="4" t="s">
        <v>13</v>
      </c>
      <c r="S104" s="5">
        <f t="shared" si="31"/>
        <v>0</v>
      </c>
      <c r="T104" s="33" t="s">
        <v>13</v>
      </c>
      <c r="U104" s="5">
        <f t="shared" si="43"/>
        <v>0</v>
      </c>
      <c r="V104" s="33" t="s">
        <v>13</v>
      </c>
      <c r="W104" s="171" t="str">
        <f t="shared" si="32"/>
        <v/>
      </c>
      <c r="X104" s="72" t="s">
        <v>531</v>
      </c>
      <c r="Y104" s="5">
        <f t="shared" si="44"/>
        <v>0</v>
      </c>
      <c r="Z104" s="72" t="s">
        <v>530</v>
      </c>
      <c r="AA104" s="6">
        <f t="shared" si="40"/>
        <v>0</v>
      </c>
      <c r="AB104" s="4" t="s">
        <v>516</v>
      </c>
      <c r="AC104" s="5">
        <f t="shared" si="33"/>
        <v>0</v>
      </c>
      <c r="AD104" s="6" t="str">
        <f t="shared" si="34"/>
        <v/>
      </c>
      <c r="AE104" s="41" t="str">
        <f t="shared" si="35"/>
        <v/>
      </c>
      <c r="AF104" s="41" t="str">
        <f t="shared" si="36"/>
        <v/>
      </c>
      <c r="AG104" s="41" t="str">
        <f t="shared" si="37"/>
        <v/>
      </c>
      <c r="AH104" s="41" t="str">
        <f t="shared" si="38"/>
        <v/>
      </c>
      <c r="AI104" s="291"/>
      <c r="AJ104" s="41" t="str">
        <f t="shared" si="39"/>
        <v/>
      </c>
      <c r="AK104" s="286" t="str">
        <f t="shared" si="41"/>
        <v/>
      </c>
    </row>
    <row r="105" spans="1:37" ht="40.15" customHeight="1" x14ac:dyDescent="0.25">
      <c r="A105" s="74" t="str">
        <f>IF(B105="","",MAX($A$8:A104)+1)</f>
        <v/>
      </c>
      <c r="B105" s="73"/>
      <c r="C105" s="368"/>
      <c r="D105" s="33"/>
      <c r="E105" s="5" t="str">
        <f t="shared" si="24"/>
        <v/>
      </c>
      <c r="F105" s="5" t="str">
        <f t="shared" si="25"/>
        <v/>
      </c>
      <c r="G105" s="368"/>
      <c r="H105" s="6" t="str">
        <f t="shared" si="26"/>
        <v/>
      </c>
      <c r="I105" s="5" t="str">
        <f t="shared" si="27"/>
        <v/>
      </c>
      <c r="J105" s="98" t="e">
        <f t="shared" si="28"/>
        <v>#N/A</v>
      </c>
      <c r="K105" s="6" t="str">
        <f t="shared" si="29"/>
        <v/>
      </c>
      <c r="L105" s="267" t="str">
        <f t="shared" si="30"/>
        <v/>
      </c>
      <c r="M105" s="338"/>
      <c r="N105" s="72" t="s">
        <v>29</v>
      </c>
      <c r="O105" s="5">
        <f t="shared" si="42"/>
        <v>0</v>
      </c>
      <c r="P105" s="269"/>
      <c r="Q105" s="269"/>
      <c r="R105" s="4" t="s">
        <v>13</v>
      </c>
      <c r="S105" s="5">
        <f t="shared" si="31"/>
        <v>0</v>
      </c>
      <c r="T105" s="33" t="s">
        <v>13</v>
      </c>
      <c r="U105" s="5">
        <f t="shared" si="43"/>
        <v>0</v>
      </c>
      <c r="V105" s="33" t="s">
        <v>13</v>
      </c>
      <c r="W105" s="171" t="str">
        <f t="shared" si="32"/>
        <v/>
      </c>
      <c r="X105" s="72" t="s">
        <v>531</v>
      </c>
      <c r="Y105" s="5">
        <f t="shared" si="44"/>
        <v>0</v>
      </c>
      <c r="Z105" s="72" t="s">
        <v>530</v>
      </c>
      <c r="AA105" s="6">
        <f t="shared" si="40"/>
        <v>0</v>
      </c>
      <c r="AB105" s="4" t="s">
        <v>516</v>
      </c>
      <c r="AC105" s="5">
        <f t="shared" si="33"/>
        <v>0</v>
      </c>
      <c r="AD105" s="6" t="str">
        <f t="shared" si="34"/>
        <v/>
      </c>
      <c r="AE105" s="41" t="str">
        <f t="shared" si="35"/>
        <v/>
      </c>
      <c r="AF105" s="41" t="str">
        <f t="shared" si="36"/>
        <v/>
      </c>
      <c r="AG105" s="41" t="str">
        <f t="shared" si="37"/>
        <v/>
      </c>
      <c r="AH105" s="41" t="str">
        <f t="shared" si="38"/>
        <v/>
      </c>
      <c r="AI105" s="291"/>
      <c r="AJ105" s="41" t="str">
        <f t="shared" si="39"/>
        <v/>
      </c>
      <c r="AK105" s="286" t="str">
        <f t="shared" si="41"/>
        <v/>
      </c>
    </row>
    <row r="106" spans="1:37" ht="40.15" customHeight="1" x14ac:dyDescent="0.25">
      <c r="A106" s="74" t="str">
        <f>IF(B106="","",MAX($A$8:A105)+1)</f>
        <v/>
      </c>
      <c r="B106" s="73"/>
      <c r="C106" s="368"/>
      <c r="D106" s="33"/>
      <c r="E106" s="5" t="str">
        <f t="shared" si="24"/>
        <v/>
      </c>
      <c r="F106" s="5" t="str">
        <f t="shared" si="25"/>
        <v/>
      </c>
      <c r="G106" s="368"/>
      <c r="H106" s="6" t="str">
        <f t="shared" si="26"/>
        <v/>
      </c>
      <c r="I106" s="5" t="str">
        <f t="shared" si="27"/>
        <v/>
      </c>
      <c r="J106" s="98" t="e">
        <f t="shared" si="28"/>
        <v>#N/A</v>
      </c>
      <c r="K106" s="6" t="str">
        <f t="shared" si="29"/>
        <v/>
      </c>
      <c r="L106" s="267" t="str">
        <f t="shared" si="30"/>
        <v/>
      </c>
      <c r="M106" s="338"/>
      <c r="N106" s="72" t="s">
        <v>29</v>
      </c>
      <c r="O106" s="5">
        <f t="shared" si="42"/>
        <v>0</v>
      </c>
      <c r="P106" s="269"/>
      <c r="Q106" s="269"/>
      <c r="R106" s="4" t="s">
        <v>13</v>
      </c>
      <c r="S106" s="5">
        <f t="shared" si="31"/>
        <v>0</v>
      </c>
      <c r="T106" s="33" t="s">
        <v>13</v>
      </c>
      <c r="U106" s="5">
        <f t="shared" si="43"/>
        <v>0</v>
      </c>
      <c r="V106" s="33" t="s">
        <v>13</v>
      </c>
      <c r="W106" s="171" t="str">
        <f t="shared" si="32"/>
        <v/>
      </c>
      <c r="X106" s="72" t="s">
        <v>531</v>
      </c>
      <c r="Y106" s="5">
        <f t="shared" si="44"/>
        <v>0</v>
      </c>
      <c r="Z106" s="72" t="s">
        <v>530</v>
      </c>
      <c r="AA106" s="6">
        <f t="shared" si="40"/>
        <v>0</v>
      </c>
      <c r="AB106" s="4" t="s">
        <v>516</v>
      </c>
      <c r="AC106" s="5">
        <f t="shared" si="33"/>
        <v>0</v>
      </c>
      <c r="AD106" s="6" t="str">
        <f t="shared" si="34"/>
        <v/>
      </c>
      <c r="AE106" s="41" t="str">
        <f t="shared" si="35"/>
        <v/>
      </c>
      <c r="AF106" s="41" t="str">
        <f t="shared" si="36"/>
        <v/>
      </c>
      <c r="AG106" s="41" t="str">
        <f t="shared" si="37"/>
        <v/>
      </c>
      <c r="AH106" s="41" t="str">
        <f t="shared" si="38"/>
        <v/>
      </c>
      <c r="AI106" s="291"/>
      <c r="AJ106" s="41" t="str">
        <f t="shared" si="39"/>
        <v/>
      </c>
      <c r="AK106" s="286" t="str">
        <f t="shared" si="41"/>
        <v/>
      </c>
    </row>
    <row r="107" spans="1:37" ht="40.15" customHeight="1" x14ac:dyDescent="0.25">
      <c r="A107" s="74" t="str">
        <f>IF(B107="","",MAX($A$8:A106)+1)</f>
        <v/>
      </c>
      <c r="B107" s="73"/>
      <c r="C107" s="368"/>
      <c r="D107" s="33"/>
      <c r="E107" s="5" t="str">
        <f t="shared" si="24"/>
        <v/>
      </c>
      <c r="F107" s="5" t="str">
        <f t="shared" si="25"/>
        <v/>
      </c>
      <c r="G107" s="368"/>
      <c r="H107" s="6" t="str">
        <f t="shared" si="26"/>
        <v/>
      </c>
      <c r="I107" s="5" t="str">
        <f t="shared" si="27"/>
        <v/>
      </c>
      <c r="J107" s="98" t="e">
        <f t="shared" si="28"/>
        <v>#N/A</v>
      </c>
      <c r="K107" s="6" t="str">
        <f t="shared" si="29"/>
        <v/>
      </c>
      <c r="L107" s="267" t="str">
        <f t="shared" si="30"/>
        <v/>
      </c>
      <c r="M107" s="338"/>
      <c r="N107" s="72" t="s">
        <v>29</v>
      </c>
      <c r="O107" s="5">
        <f t="shared" si="42"/>
        <v>0</v>
      </c>
      <c r="P107" s="269"/>
      <c r="Q107" s="269"/>
      <c r="R107" s="4" t="s">
        <v>13</v>
      </c>
      <c r="S107" s="5">
        <f t="shared" si="31"/>
        <v>0</v>
      </c>
      <c r="T107" s="33" t="s">
        <v>13</v>
      </c>
      <c r="U107" s="5">
        <f t="shared" si="43"/>
        <v>0</v>
      </c>
      <c r="V107" s="33" t="s">
        <v>13</v>
      </c>
      <c r="W107" s="171" t="str">
        <f t="shared" si="32"/>
        <v/>
      </c>
      <c r="X107" s="72" t="s">
        <v>531</v>
      </c>
      <c r="Y107" s="5">
        <f t="shared" si="44"/>
        <v>0</v>
      </c>
      <c r="Z107" s="72" t="s">
        <v>530</v>
      </c>
      <c r="AA107" s="6">
        <f t="shared" si="40"/>
        <v>0</v>
      </c>
      <c r="AB107" s="4" t="s">
        <v>516</v>
      </c>
      <c r="AC107" s="5">
        <f t="shared" si="33"/>
        <v>0</v>
      </c>
      <c r="AD107" s="6" t="str">
        <f t="shared" si="34"/>
        <v/>
      </c>
      <c r="AE107" s="41" t="str">
        <f t="shared" si="35"/>
        <v/>
      </c>
      <c r="AF107" s="41" t="str">
        <f t="shared" si="36"/>
        <v/>
      </c>
      <c r="AG107" s="41" t="str">
        <f t="shared" si="37"/>
        <v/>
      </c>
      <c r="AH107" s="41" t="str">
        <f t="shared" si="38"/>
        <v/>
      </c>
      <c r="AI107" s="291"/>
      <c r="AJ107" s="41" t="str">
        <f t="shared" si="39"/>
        <v/>
      </c>
      <c r="AK107" s="286" t="str">
        <f t="shared" si="41"/>
        <v/>
      </c>
    </row>
    <row r="108" spans="1:37" ht="40.15" customHeight="1" x14ac:dyDescent="0.25">
      <c r="A108" s="74" t="str">
        <f>IF(B108="","",MAX($A$8:A107)+1)</f>
        <v/>
      </c>
      <c r="B108" s="73"/>
      <c r="C108" s="368"/>
      <c r="D108" s="33"/>
      <c r="E108" s="5" t="str">
        <f t="shared" si="24"/>
        <v/>
      </c>
      <c r="F108" s="5" t="str">
        <f t="shared" si="25"/>
        <v/>
      </c>
      <c r="G108" s="368"/>
      <c r="H108" s="6" t="str">
        <f t="shared" si="26"/>
        <v/>
      </c>
      <c r="I108" s="5" t="str">
        <f t="shared" si="27"/>
        <v/>
      </c>
      <c r="J108" s="98" t="e">
        <f t="shared" si="28"/>
        <v>#N/A</v>
      </c>
      <c r="K108" s="6" t="str">
        <f t="shared" si="29"/>
        <v/>
      </c>
      <c r="L108" s="267" t="str">
        <f t="shared" si="30"/>
        <v/>
      </c>
      <c r="M108" s="338"/>
      <c r="N108" s="72" t="s">
        <v>29</v>
      </c>
      <c r="O108" s="5">
        <f t="shared" si="42"/>
        <v>0</v>
      </c>
      <c r="P108" s="269"/>
      <c r="Q108" s="269"/>
      <c r="R108" s="4" t="s">
        <v>13</v>
      </c>
      <c r="S108" s="5">
        <f t="shared" si="31"/>
        <v>0</v>
      </c>
      <c r="T108" s="33" t="s">
        <v>13</v>
      </c>
      <c r="U108" s="5">
        <f t="shared" si="43"/>
        <v>0</v>
      </c>
      <c r="V108" s="33" t="s">
        <v>13</v>
      </c>
      <c r="W108" s="171" t="str">
        <f t="shared" si="32"/>
        <v/>
      </c>
      <c r="X108" s="72" t="s">
        <v>531</v>
      </c>
      <c r="Y108" s="5">
        <f t="shared" si="44"/>
        <v>0</v>
      </c>
      <c r="Z108" s="72" t="s">
        <v>530</v>
      </c>
      <c r="AA108" s="6">
        <f t="shared" si="40"/>
        <v>0</v>
      </c>
      <c r="AB108" s="4" t="s">
        <v>516</v>
      </c>
      <c r="AC108" s="5">
        <f t="shared" si="33"/>
        <v>0</v>
      </c>
      <c r="AD108" s="6" t="str">
        <f t="shared" si="34"/>
        <v/>
      </c>
      <c r="AE108" s="41" t="str">
        <f t="shared" si="35"/>
        <v/>
      </c>
      <c r="AF108" s="41" t="str">
        <f t="shared" si="36"/>
        <v/>
      </c>
      <c r="AG108" s="41" t="str">
        <f t="shared" si="37"/>
        <v/>
      </c>
      <c r="AH108" s="41" t="str">
        <f t="shared" si="38"/>
        <v/>
      </c>
      <c r="AI108" s="291"/>
      <c r="AJ108" s="41" t="str">
        <f t="shared" si="39"/>
        <v/>
      </c>
      <c r="AK108" s="286" t="str">
        <f t="shared" si="41"/>
        <v/>
      </c>
    </row>
    <row r="109" spans="1:37" ht="40.15" customHeight="1" x14ac:dyDescent="0.25">
      <c r="A109" s="74" t="str">
        <f>IF(B109="","",MAX($A$8:A108)+1)</f>
        <v/>
      </c>
      <c r="B109" s="73"/>
      <c r="C109" s="368"/>
      <c r="D109" s="33"/>
      <c r="E109" s="5" t="str">
        <f t="shared" si="24"/>
        <v/>
      </c>
      <c r="F109" s="5" t="str">
        <f t="shared" si="25"/>
        <v/>
      </c>
      <c r="G109" s="368"/>
      <c r="H109" s="6" t="str">
        <f t="shared" si="26"/>
        <v/>
      </c>
      <c r="I109" s="5" t="str">
        <f t="shared" si="27"/>
        <v/>
      </c>
      <c r="J109" s="98" t="e">
        <f t="shared" si="28"/>
        <v>#N/A</v>
      </c>
      <c r="K109" s="6" t="str">
        <f t="shared" si="29"/>
        <v/>
      </c>
      <c r="L109" s="267" t="str">
        <f t="shared" si="30"/>
        <v/>
      </c>
      <c r="M109" s="338"/>
      <c r="N109" s="72" t="s">
        <v>29</v>
      </c>
      <c r="O109" s="5">
        <f t="shared" si="42"/>
        <v>0</v>
      </c>
      <c r="P109" s="269"/>
      <c r="Q109" s="269"/>
      <c r="R109" s="4" t="s">
        <v>13</v>
      </c>
      <c r="S109" s="5">
        <f t="shared" si="31"/>
        <v>0</v>
      </c>
      <c r="T109" s="33" t="s">
        <v>13</v>
      </c>
      <c r="U109" s="5">
        <f t="shared" si="43"/>
        <v>0</v>
      </c>
      <c r="V109" s="33" t="s">
        <v>13</v>
      </c>
      <c r="W109" s="171" t="str">
        <f t="shared" si="32"/>
        <v/>
      </c>
      <c r="X109" s="72" t="s">
        <v>531</v>
      </c>
      <c r="Y109" s="5">
        <f t="shared" si="44"/>
        <v>0</v>
      </c>
      <c r="Z109" s="72" t="s">
        <v>530</v>
      </c>
      <c r="AA109" s="6">
        <f t="shared" si="40"/>
        <v>0</v>
      </c>
      <c r="AB109" s="4" t="s">
        <v>516</v>
      </c>
      <c r="AC109" s="5">
        <f t="shared" si="33"/>
        <v>0</v>
      </c>
      <c r="AD109" s="6" t="str">
        <f t="shared" si="34"/>
        <v/>
      </c>
      <c r="AE109" s="41" t="str">
        <f t="shared" si="35"/>
        <v/>
      </c>
      <c r="AF109" s="41" t="str">
        <f t="shared" si="36"/>
        <v/>
      </c>
      <c r="AG109" s="41" t="str">
        <f t="shared" si="37"/>
        <v/>
      </c>
      <c r="AH109" s="41" t="str">
        <f t="shared" si="38"/>
        <v/>
      </c>
      <c r="AI109" s="291"/>
      <c r="AJ109" s="41" t="str">
        <f t="shared" si="39"/>
        <v/>
      </c>
      <c r="AK109" s="286" t="str">
        <f t="shared" si="41"/>
        <v/>
      </c>
    </row>
    <row r="110" spans="1:37" ht="40.15" customHeight="1" x14ac:dyDescent="0.25">
      <c r="A110" s="74" t="str">
        <f>IF(B110="","",MAX($A$8:A109)+1)</f>
        <v/>
      </c>
      <c r="B110" s="73"/>
      <c r="C110" s="368"/>
      <c r="D110" s="33"/>
      <c r="E110" s="5" t="str">
        <f t="shared" si="24"/>
        <v/>
      </c>
      <c r="F110" s="5" t="str">
        <f t="shared" si="25"/>
        <v/>
      </c>
      <c r="G110" s="368"/>
      <c r="H110" s="6" t="str">
        <f t="shared" si="26"/>
        <v/>
      </c>
      <c r="I110" s="5" t="str">
        <f t="shared" si="27"/>
        <v/>
      </c>
      <c r="J110" s="98" t="e">
        <f t="shared" si="28"/>
        <v>#N/A</v>
      </c>
      <c r="K110" s="6" t="str">
        <f t="shared" si="29"/>
        <v/>
      </c>
      <c r="L110" s="267" t="str">
        <f t="shared" si="30"/>
        <v/>
      </c>
      <c r="M110" s="338"/>
      <c r="N110" s="72" t="s">
        <v>29</v>
      </c>
      <c r="O110" s="5">
        <f t="shared" si="42"/>
        <v>0</v>
      </c>
      <c r="P110" s="269"/>
      <c r="Q110" s="269"/>
      <c r="R110" s="4" t="s">
        <v>13</v>
      </c>
      <c r="S110" s="5">
        <f t="shared" si="31"/>
        <v>0</v>
      </c>
      <c r="T110" s="33" t="s">
        <v>13</v>
      </c>
      <c r="U110" s="5">
        <f t="shared" si="43"/>
        <v>0</v>
      </c>
      <c r="V110" s="33" t="s">
        <v>13</v>
      </c>
      <c r="W110" s="171" t="str">
        <f t="shared" si="32"/>
        <v/>
      </c>
      <c r="X110" s="72" t="s">
        <v>531</v>
      </c>
      <c r="Y110" s="5">
        <f t="shared" si="44"/>
        <v>0</v>
      </c>
      <c r="Z110" s="72" t="s">
        <v>530</v>
      </c>
      <c r="AA110" s="6">
        <f t="shared" si="40"/>
        <v>0</v>
      </c>
      <c r="AB110" s="4" t="s">
        <v>516</v>
      </c>
      <c r="AC110" s="5">
        <f t="shared" si="33"/>
        <v>0</v>
      </c>
      <c r="AD110" s="6" t="str">
        <f t="shared" si="34"/>
        <v/>
      </c>
      <c r="AE110" s="41" t="str">
        <f t="shared" si="35"/>
        <v/>
      </c>
      <c r="AF110" s="41" t="str">
        <f t="shared" si="36"/>
        <v/>
      </c>
      <c r="AG110" s="41" t="str">
        <f t="shared" si="37"/>
        <v/>
      </c>
      <c r="AH110" s="41" t="str">
        <f t="shared" si="38"/>
        <v/>
      </c>
      <c r="AI110" s="291"/>
      <c r="AJ110" s="41" t="str">
        <f t="shared" si="39"/>
        <v/>
      </c>
      <c r="AK110" s="286" t="str">
        <f t="shared" si="41"/>
        <v/>
      </c>
    </row>
    <row r="111" spans="1:37" ht="40.15" customHeight="1" x14ac:dyDescent="0.25">
      <c r="A111" s="74" t="str">
        <f>IF(B111="","",MAX($A$8:A110)+1)</f>
        <v/>
      </c>
      <c r="B111" s="73"/>
      <c r="C111" s="368"/>
      <c r="D111" s="33"/>
      <c r="E111" s="5" t="str">
        <f t="shared" si="24"/>
        <v/>
      </c>
      <c r="F111" s="5" t="str">
        <f t="shared" si="25"/>
        <v/>
      </c>
      <c r="G111" s="368"/>
      <c r="H111" s="6" t="str">
        <f t="shared" si="26"/>
        <v/>
      </c>
      <c r="I111" s="5" t="str">
        <f t="shared" si="27"/>
        <v/>
      </c>
      <c r="J111" s="98" t="e">
        <f t="shared" si="28"/>
        <v>#N/A</v>
      </c>
      <c r="K111" s="6" t="str">
        <f t="shared" si="29"/>
        <v/>
      </c>
      <c r="L111" s="267" t="str">
        <f t="shared" si="30"/>
        <v/>
      </c>
      <c r="M111" s="338"/>
      <c r="N111" s="72" t="s">
        <v>29</v>
      </c>
      <c r="O111" s="5">
        <f t="shared" si="42"/>
        <v>0</v>
      </c>
      <c r="P111" s="269"/>
      <c r="Q111" s="269"/>
      <c r="R111" s="4" t="s">
        <v>13</v>
      </c>
      <c r="S111" s="5">
        <f t="shared" si="31"/>
        <v>0</v>
      </c>
      <c r="T111" s="33" t="s">
        <v>13</v>
      </c>
      <c r="U111" s="5">
        <f t="shared" si="43"/>
        <v>0</v>
      </c>
      <c r="V111" s="33" t="s">
        <v>13</v>
      </c>
      <c r="W111" s="171" t="str">
        <f t="shared" si="32"/>
        <v/>
      </c>
      <c r="X111" s="72" t="s">
        <v>531</v>
      </c>
      <c r="Y111" s="5">
        <f t="shared" si="44"/>
        <v>0</v>
      </c>
      <c r="Z111" s="72" t="s">
        <v>530</v>
      </c>
      <c r="AA111" s="6">
        <f t="shared" si="40"/>
        <v>0</v>
      </c>
      <c r="AB111" s="4" t="s">
        <v>516</v>
      </c>
      <c r="AC111" s="5">
        <f t="shared" si="33"/>
        <v>0</v>
      </c>
      <c r="AD111" s="6" t="str">
        <f t="shared" si="34"/>
        <v/>
      </c>
      <c r="AE111" s="41" t="str">
        <f t="shared" si="35"/>
        <v/>
      </c>
      <c r="AF111" s="41" t="str">
        <f t="shared" si="36"/>
        <v/>
      </c>
      <c r="AG111" s="41" t="str">
        <f t="shared" si="37"/>
        <v/>
      </c>
      <c r="AH111" s="41" t="str">
        <f t="shared" si="38"/>
        <v/>
      </c>
      <c r="AI111" s="291"/>
      <c r="AJ111" s="41" t="str">
        <f t="shared" si="39"/>
        <v/>
      </c>
      <c r="AK111" s="286" t="str">
        <f t="shared" si="41"/>
        <v/>
      </c>
    </row>
    <row r="112" spans="1:37" ht="40.15" customHeight="1" x14ac:dyDescent="0.25">
      <c r="A112" s="74" t="str">
        <f>IF(B112="","",MAX($A$8:A111)+1)</f>
        <v/>
      </c>
      <c r="B112" s="73"/>
      <c r="C112" s="368"/>
      <c r="D112" s="33"/>
      <c r="E112" s="5" t="str">
        <f t="shared" si="24"/>
        <v/>
      </c>
      <c r="F112" s="5" t="str">
        <f t="shared" si="25"/>
        <v/>
      </c>
      <c r="G112" s="368"/>
      <c r="H112" s="6" t="str">
        <f t="shared" si="26"/>
        <v/>
      </c>
      <c r="I112" s="5" t="str">
        <f t="shared" si="27"/>
        <v/>
      </c>
      <c r="J112" s="98" t="e">
        <f t="shared" si="28"/>
        <v>#N/A</v>
      </c>
      <c r="K112" s="6" t="str">
        <f t="shared" si="29"/>
        <v/>
      </c>
      <c r="L112" s="267" t="str">
        <f t="shared" si="30"/>
        <v/>
      </c>
      <c r="M112" s="338"/>
      <c r="N112" s="72" t="s">
        <v>29</v>
      </c>
      <c r="O112" s="5">
        <f t="shared" si="42"/>
        <v>0</v>
      </c>
      <c r="P112" s="269"/>
      <c r="Q112" s="269"/>
      <c r="R112" s="4" t="s">
        <v>13</v>
      </c>
      <c r="S112" s="5">
        <f t="shared" si="31"/>
        <v>0</v>
      </c>
      <c r="T112" s="33" t="s">
        <v>13</v>
      </c>
      <c r="U112" s="5">
        <f t="shared" si="43"/>
        <v>0</v>
      </c>
      <c r="V112" s="33" t="s">
        <v>13</v>
      </c>
      <c r="W112" s="171" t="str">
        <f t="shared" si="32"/>
        <v/>
      </c>
      <c r="X112" s="72" t="s">
        <v>531</v>
      </c>
      <c r="Y112" s="5">
        <f t="shared" si="44"/>
        <v>0</v>
      </c>
      <c r="Z112" s="72" t="s">
        <v>530</v>
      </c>
      <c r="AA112" s="6">
        <f t="shared" si="40"/>
        <v>0</v>
      </c>
      <c r="AB112" s="4" t="s">
        <v>516</v>
      </c>
      <c r="AC112" s="5">
        <f t="shared" si="33"/>
        <v>0</v>
      </c>
      <c r="AD112" s="6" t="str">
        <f t="shared" si="34"/>
        <v/>
      </c>
      <c r="AE112" s="41" t="str">
        <f t="shared" si="35"/>
        <v/>
      </c>
      <c r="AF112" s="41" t="str">
        <f t="shared" si="36"/>
        <v/>
      </c>
      <c r="AG112" s="41" t="str">
        <f t="shared" si="37"/>
        <v/>
      </c>
      <c r="AH112" s="41" t="str">
        <f t="shared" si="38"/>
        <v/>
      </c>
      <c r="AI112" s="291"/>
      <c r="AJ112" s="41" t="str">
        <f t="shared" si="39"/>
        <v/>
      </c>
      <c r="AK112" s="286" t="str">
        <f t="shared" si="41"/>
        <v/>
      </c>
    </row>
    <row r="113" spans="1:37" ht="40.15" customHeight="1" x14ac:dyDescent="0.25">
      <c r="A113" s="74" t="str">
        <f>IF(B113="","",MAX($A$8:A112)+1)</f>
        <v/>
      </c>
      <c r="B113" s="73"/>
      <c r="C113" s="368"/>
      <c r="D113" s="33"/>
      <c r="E113" s="5" t="str">
        <f t="shared" si="24"/>
        <v/>
      </c>
      <c r="F113" s="5" t="str">
        <f t="shared" si="25"/>
        <v/>
      </c>
      <c r="G113" s="368"/>
      <c r="H113" s="6" t="str">
        <f t="shared" si="26"/>
        <v/>
      </c>
      <c r="I113" s="5" t="str">
        <f t="shared" si="27"/>
        <v/>
      </c>
      <c r="J113" s="98" t="e">
        <f t="shared" si="28"/>
        <v>#N/A</v>
      </c>
      <c r="K113" s="6" t="str">
        <f t="shared" si="29"/>
        <v/>
      </c>
      <c r="L113" s="267" t="str">
        <f t="shared" si="30"/>
        <v/>
      </c>
      <c r="M113" s="338"/>
      <c r="N113" s="72" t="s">
        <v>29</v>
      </c>
      <c r="O113" s="5">
        <f t="shared" si="42"/>
        <v>0</v>
      </c>
      <c r="P113" s="269"/>
      <c r="Q113" s="269"/>
      <c r="R113" s="4" t="s">
        <v>13</v>
      </c>
      <c r="S113" s="5">
        <f t="shared" si="31"/>
        <v>0</v>
      </c>
      <c r="T113" s="33" t="s">
        <v>13</v>
      </c>
      <c r="U113" s="5">
        <f t="shared" si="43"/>
        <v>0</v>
      </c>
      <c r="V113" s="33" t="s">
        <v>13</v>
      </c>
      <c r="W113" s="171" t="str">
        <f t="shared" si="32"/>
        <v/>
      </c>
      <c r="X113" s="72" t="s">
        <v>531</v>
      </c>
      <c r="Y113" s="5">
        <f t="shared" si="44"/>
        <v>0</v>
      </c>
      <c r="Z113" s="72" t="s">
        <v>530</v>
      </c>
      <c r="AA113" s="6">
        <f t="shared" si="40"/>
        <v>0</v>
      </c>
      <c r="AB113" s="4" t="s">
        <v>516</v>
      </c>
      <c r="AC113" s="5">
        <f t="shared" si="33"/>
        <v>0</v>
      </c>
      <c r="AD113" s="6" t="str">
        <f t="shared" si="34"/>
        <v/>
      </c>
      <c r="AE113" s="41" t="str">
        <f t="shared" si="35"/>
        <v/>
      </c>
      <c r="AF113" s="41" t="str">
        <f t="shared" si="36"/>
        <v/>
      </c>
      <c r="AG113" s="41" t="str">
        <f t="shared" si="37"/>
        <v/>
      </c>
      <c r="AH113" s="41" t="str">
        <f t="shared" si="38"/>
        <v/>
      </c>
      <c r="AI113" s="291"/>
      <c r="AJ113" s="41" t="str">
        <f t="shared" si="39"/>
        <v/>
      </c>
      <c r="AK113" s="286" t="str">
        <f t="shared" si="41"/>
        <v/>
      </c>
    </row>
    <row r="114" spans="1:37" ht="40.15" customHeight="1" x14ac:dyDescent="0.25">
      <c r="A114" s="74" t="str">
        <f>IF(B114="","",MAX($A$8:A113)+1)</f>
        <v/>
      </c>
      <c r="B114" s="73"/>
      <c r="C114" s="368"/>
      <c r="D114" s="33"/>
      <c r="E114" s="5" t="str">
        <f t="shared" si="24"/>
        <v/>
      </c>
      <c r="F114" s="5" t="str">
        <f t="shared" si="25"/>
        <v/>
      </c>
      <c r="G114" s="368"/>
      <c r="H114" s="6" t="str">
        <f t="shared" si="26"/>
        <v/>
      </c>
      <c r="I114" s="5" t="str">
        <f t="shared" si="27"/>
        <v/>
      </c>
      <c r="J114" s="98" t="e">
        <f t="shared" si="28"/>
        <v>#N/A</v>
      </c>
      <c r="K114" s="6" t="str">
        <f t="shared" si="29"/>
        <v/>
      </c>
      <c r="L114" s="267" t="str">
        <f t="shared" si="30"/>
        <v/>
      </c>
      <c r="M114" s="338"/>
      <c r="N114" s="72" t="s">
        <v>29</v>
      </c>
      <c r="O114" s="5">
        <f t="shared" si="42"/>
        <v>0</v>
      </c>
      <c r="P114" s="269"/>
      <c r="Q114" s="269"/>
      <c r="R114" s="4" t="s">
        <v>13</v>
      </c>
      <c r="S114" s="5">
        <f t="shared" si="31"/>
        <v>0</v>
      </c>
      <c r="T114" s="33" t="s">
        <v>13</v>
      </c>
      <c r="U114" s="5">
        <f t="shared" si="43"/>
        <v>0</v>
      </c>
      <c r="V114" s="33" t="s">
        <v>13</v>
      </c>
      <c r="W114" s="171" t="str">
        <f t="shared" si="32"/>
        <v/>
      </c>
      <c r="X114" s="72" t="s">
        <v>531</v>
      </c>
      <c r="Y114" s="5">
        <f t="shared" si="44"/>
        <v>0</v>
      </c>
      <c r="Z114" s="72" t="s">
        <v>530</v>
      </c>
      <c r="AA114" s="6">
        <f t="shared" si="40"/>
        <v>0</v>
      </c>
      <c r="AB114" s="4" t="s">
        <v>516</v>
      </c>
      <c r="AC114" s="5">
        <f t="shared" si="33"/>
        <v>0</v>
      </c>
      <c r="AD114" s="6" t="str">
        <f t="shared" si="34"/>
        <v/>
      </c>
      <c r="AE114" s="41" t="str">
        <f t="shared" si="35"/>
        <v/>
      </c>
      <c r="AF114" s="41" t="str">
        <f t="shared" si="36"/>
        <v/>
      </c>
      <c r="AG114" s="41" t="str">
        <f t="shared" si="37"/>
        <v/>
      </c>
      <c r="AH114" s="41" t="str">
        <f t="shared" si="38"/>
        <v/>
      </c>
      <c r="AI114" s="291"/>
      <c r="AJ114" s="41" t="str">
        <f t="shared" si="39"/>
        <v/>
      </c>
      <c r="AK114" s="286" t="str">
        <f t="shared" si="41"/>
        <v/>
      </c>
    </row>
    <row r="115" spans="1:37" ht="40.15" customHeight="1" x14ac:dyDescent="0.25">
      <c r="A115" s="74" t="str">
        <f>IF(B115="","",MAX($A$8:A114)+1)</f>
        <v/>
      </c>
      <c r="B115" s="73"/>
      <c r="C115" s="368"/>
      <c r="D115" s="33"/>
      <c r="E115" s="5" t="str">
        <f t="shared" si="24"/>
        <v/>
      </c>
      <c r="F115" s="5" t="str">
        <f t="shared" si="25"/>
        <v/>
      </c>
      <c r="G115" s="368"/>
      <c r="H115" s="6" t="str">
        <f t="shared" si="26"/>
        <v/>
      </c>
      <c r="I115" s="5" t="str">
        <f t="shared" si="27"/>
        <v/>
      </c>
      <c r="J115" s="98" t="e">
        <f t="shared" si="28"/>
        <v>#N/A</v>
      </c>
      <c r="K115" s="6" t="str">
        <f t="shared" si="29"/>
        <v/>
      </c>
      <c r="L115" s="267" t="str">
        <f t="shared" si="30"/>
        <v/>
      </c>
      <c r="M115" s="338"/>
      <c r="N115" s="72" t="s">
        <v>29</v>
      </c>
      <c r="O115" s="5">
        <f t="shared" si="42"/>
        <v>0</v>
      </c>
      <c r="P115" s="269"/>
      <c r="Q115" s="269"/>
      <c r="R115" s="4" t="s">
        <v>13</v>
      </c>
      <c r="S115" s="5">
        <f t="shared" si="31"/>
        <v>0</v>
      </c>
      <c r="T115" s="33" t="s">
        <v>13</v>
      </c>
      <c r="U115" s="5">
        <f t="shared" si="43"/>
        <v>0</v>
      </c>
      <c r="V115" s="33" t="s">
        <v>13</v>
      </c>
      <c r="W115" s="171" t="str">
        <f t="shared" si="32"/>
        <v/>
      </c>
      <c r="X115" s="72" t="s">
        <v>531</v>
      </c>
      <c r="Y115" s="5">
        <f t="shared" si="44"/>
        <v>0</v>
      </c>
      <c r="Z115" s="72" t="s">
        <v>530</v>
      </c>
      <c r="AA115" s="6">
        <f t="shared" si="40"/>
        <v>0</v>
      </c>
      <c r="AB115" s="4" t="s">
        <v>516</v>
      </c>
      <c r="AC115" s="5">
        <f t="shared" si="33"/>
        <v>0</v>
      </c>
      <c r="AD115" s="6" t="str">
        <f t="shared" si="34"/>
        <v/>
      </c>
      <c r="AE115" s="41" t="str">
        <f t="shared" si="35"/>
        <v/>
      </c>
      <c r="AF115" s="41" t="str">
        <f t="shared" si="36"/>
        <v/>
      </c>
      <c r="AG115" s="41" t="str">
        <f t="shared" si="37"/>
        <v/>
      </c>
      <c r="AH115" s="41" t="str">
        <f t="shared" si="38"/>
        <v/>
      </c>
      <c r="AI115" s="291"/>
      <c r="AJ115" s="41" t="str">
        <f t="shared" si="39"/>
        <v/>
      </c>
      <c r="AK115" s="286" t="str">
        <f t="shared" si="41"/>
        <v/>
      </c>
    </row>
    <row r="116" spans="1:37" ht="40.15" customHeight="1" x14ac:dyDescent="0.25">
      <c r="A116" s="74" t="str">
        <f>IF(B116="","",MAX($A$8:A115)+1)</f>
        <v/>
      </c>
      <c r="B116" s="73"/>
      <c r="C116" s="368"/>
      <c r="D116" s="33"/>
      <c r="E116" s="5" t="str">
        <f t="shared" si="24"/>
        <v/>
      </c>
      <c r="F116" s="5" t="str">
        <f t="shared" si="25"/>
        <v/>
      </c>
      <c r="G116" s="368"/>
      <c r="H116" s="6" t="str">
        <f t="shared" si="26"/>
        <v/>
      </c>
      <c r="I116" s="5" t="str">
        <f t="shared" si="27"/>
        <v/>
      </c>
      <c r="J116" s="98" t="e">
        <f t="shared" si="28"/>
        <v>#N/A</v>
      </c>
      <c r="K116" s="6" t="str">
        <f t="shared" si="29"/>
        <v/>
      </c>
      <c r="L116" s="267" t="str">
        <f t="shared" si="30"/>
        <v/>
      </c>
      <c r="M116" s="338"/>
      <c r="N116" s="72" t="s">
        <v>29</v>
      </c>
      <c r="O116" s="5">
        <f t="shared" si="42"/>
        <v>0</v>
      </c>
      <c r="P116" s="269"/>
      <c r="Q116" s="269"/>
      <c r="R116" s="4" t="s">
        <v>13</v>
      </c>
      <c r="S116" s="5">
        <f t="shared" si="31"/>
        <v>0</v>
      </c>
      <c r="T116" s="33" t="s">
        <v>13</v>
      </c>
      <c r="U116" s="5">
        <f t="shared" si="43"/>
        <v>0</v>
      </c>
      <c r="V116" s="33" t="s">
        <v>13</v>
      </c>
      <c r="W116" s="171" t="str">
        <f t="shared" si="32"/>
        <v/>
      </c>
      <c r="X116" s="72" t="s">
        <v>531</v>
      </c>
      <c r="Y116" s="5">
        <f t="shared" si="44"/>
        <v>0</v>
      </c>
      <c r="Z116" s="72" t="s">
        <v>530</v>
      </c>
      <c r="AA116" s="6">
        <f t="shared" si="40"/>
        <v>0</v>
      </c>
      <c r="AB116" s="4" t="s">
        <v>516</v>
      </c>
      <c r="AC116" s="5">
        <f t="shared" si="33"/>
        <v>0</v>
      </c>
      <c r="AD116" s="6" t="str">
        <f t="shared" si="34"/>
        <v/>
      </c>
      <c r="AE116" s="41" t="str">
        <f t="shared" si="35"/>
        <v/>
      </c>
      <c r="AF116" s="41" t="str">
        <f t="shared" si="36"/>
        <v/>
      </c>
      <c r="AG116" s="41" t="str">
        <f t="shared" si="37"/>
        <v/>
      </c>
      <c r="AH116" s="41" t="str">
        <f t="shared" si="38"/>
        <v/>
      </c>
      <c r="AI116" s="291"/>
      <c r="AJ116" s="41" t="str">
        <f t="shared" si="39"/>
        <v/>
      </c>
      <c r="AK116" s="286" t="str">
        <f t="shared" si="41"/>
        <v/>
      </c>
    </row>
    <row r="117" spans="1:37" ht="40.15" customHeight="1" x14ac:dyDescent="0.25">
      <c r="A117" s="74" t="str">
        <f>IF(B117="","",MAX($A$8:A116)+1)</f>
        <v/>
      </c>
      <c r="B117" s="73"/>
      <c r="C117" s="368"/>
      <c r="D117" s="33"/>
      <c r="E117" s="5" t="str">
        <f t="shared" si="24"/>
        <v/>
      </c>
      <c r="F117" s="5" t="str">
        <f t="shared" si="25"/>
        <v/>
      </c>
      <c r="G117" s="368"/>
      <c r="H117" s="6" t="str">
        <f t="shared" si="26"/>
        <v/>
      </c>
      <c r="I117" s="5" t="str">
        <f t="shared" si="27"/>
        <v/>
      </c>
      <c r="J117" s="98" t="e">
        <f t="shared" si="28"/>
        <v>#N/A</v>
      </c>
      <c r="K117" s="6" t="str">
        <f t="shared" si="29"/>
        <v/>
      </c>
      <c r="L117" s="267" t="str">
        <f t="shared" si="30"/>
        <v/>
      </c>
      <c r="M117" s="338"/>
      <c r="N117" s="72" t="s">
        <v>29</v>
      </c>
      <c r="O117" s="5">
        <f t="shared" si="42"/>
        <v>0</v>
      </c>
      <c r="P117" s="269"/>
      <c r="Q117" s="269"/>
      <c r="R117" s="4" t="s">
        <v>13</v>
      </c>
      <c r="S117" s="5">
        <f t="shared" si="31"/>
        <v>0</v>
      </c>
      <c r="T117" s="33" t="s">
        <v>13</v>
      </c>
      <c r="U117" s="5">
        <f t="shared" si="43"/>
        <v>0</v>
      </c>
      <c r="V117" s="33" t="s">
        <v>13</v>
      </c>
      <c r="W117" s="171" t="str">
        <f t="shared" si="32"/>
        <v/>
      </c>
      <c r="X117" s="72" t="s">
        <v>531</v>
      </c>
      <c r="Y117" s="5">
        <f t="shared" si="44"/>
        <v>0</v>
      </c>
      <c r="Z117" s="72" t="s">
        <v>530</v>
      </c>
      <c r="AA117" s="6">
        <f t="shared" si="40"/>
        <v>0</v>
      </c>
      <c r="AB117" s="4" t="s">
        <v>516</v>
      </c>
      <c r="AC117" s="5">
        <f t="shared" si="33"/>
        <v>0</v>
      </c>
      <c r="AD117" s="6" t="str">
        <f t="shared" si="34"/>
        <v/>
      </c>
      <c r="AE117" s="41" t="str">
        <f t="shared" si="35"/>
        <v/>
      </c>
      <c r="AF117" s="41" t="str">
        <f t="shared" si="36"/>
        <v/>
      </c>
      <c r="AG117" s="41" t="str">
        <f t="shared" si="37"/>
        <v/>
      </c>
      <c r="AH117" s="41" t="str">
        <f t="shared" si="38"/>
        <v/>
      </c>
      <c r="AI117" s="291"/>
      <c r="AJ117" s="41" t="str">
        <f t="shared" si="39"/>
        <v/>
      </c>
      <c r="AK117" s="286" t="str">
        <f t="shared" si="41"/>
        <v/>
      </c>
    </row>
    <row r="118" spans="1:37" ht="40.15" customHeight="1" x14ac:dyDescent="0.25">
      <c r="A118" s="74" t="str">
        <f>IF(B118="","",MAX($A$8:A117)+1)</f>
        <v/>
      </c>
      <c r="B118" s="73"/>
      <c r="C118" s="368"/>
      <c r="D118" s="33"/>
      <c r="E118" s="5" t="str">
        <f t="shared" si="24"/>
        <v/>
      </c>
      <c r="F118" s="5" t="str">
        <f t="shared" si="25"/>
        <v/>
      </c>
      <c r="G118" s="368"/>
      <c r="H118" s="6" t="str">
        <f t="shared" si="26"/>
        <v/>
      </c>
      <c r="I118" s="5" t="str">
        <f t="shared" si="27"/>
        <v/>
      </c>
      <c r="J118" s="98" t="e">
        <f t="shared" si="28"/>
        <v>#N/A</v>
      </c>
      <c r="K118" s="6" t="str">
        <f t="shared" si="29"/>
        <v/>
      </c>
      <c r="L118" s="267" t="str">
        <f t="shared" si="30"/>
        <v/>
      </c>
      <c r="M118" s="338"/>
      <c r="N118" s="72" t="s">
        <v>29</v>
      </c>
      <c r="O118" s="5">
        <f t="shared" si="42"/>
        <v>0</v>
      </c>
      <c r="P118" s="269"/>
      <c r="Q118" s="269"/>
      <c r="R118" s="4" t="s">
        <v>13</v>
      </c>
      <c r="S118" s="5">
        <f t="shared" si="31"/>
        <v>0</v>
      </c>
      <c r="T118" s="33" t="s">
        <v>13</v>
      </c>
      <c r="U118" s="5">
        <f t="shared" si="43"/>
        <v>0</v>
      </c>
      <c r="V118" s="33" t="s">
        <v>13</v>
      </c>
      <c r="W118" s="171" t="str">
        <f t="shared" si="32"/>
        <v/>
      </c>
      <c r="X118" s="72" t="s">
        <v>531</v>
      </c>
      <c r="Y118" s="5">
        <f t="shared" si="44"/>
        <v>0</v>
      </c>
      <c r="Z118" s="72" t="s">
        <v>530</v>
      </c>
      <c r="AA118" s="6">
        <f t="shared" si="40"/>
        <v>0</v>
      </c>
      <c r="AB118" s="4" t="s">
        <v>516</v>
      </c>
      <c r="AC118" s="5">
        <f t="shared" si="33"/>
        <v>0</v>
      </c>
      <c r="AD118" s="6" t="str">
        <f t="shared" si="34"/>
        <v/>
      </c>
      <c r="AE118" s="41" t="str">
        <f t="shared" si="35"/>
        <v/>
      </c>
      <c r="AF118" s="41" t="str">
        <f t="shared" si="36"/>
        <v/>
      </c>
      <c r="AG118" s="41" t="str">
        <f t="shared" si="37"/>
        <v/>
      </c>
      <c r="AH118" s="41" t="str">
        <f t="shared" si="38"/>
        <v/>
      </c>
      <c r="AI118" s="291"/>
      <c r="AJ118" s="41" t="str">
        <f t="shared" si="39"/>
        <v/>
      </c>
      <c r="AK118" s="286" t="str">
        <f t="shared" si="41"/>
        <v/>
      </c>
    </row>
    <row r="119" spans="1:37" ht="40.15" customHeight="1" x14ac:dyDescent="0.25">
      <c r="A119" s="74" t="str">
        <f>IF(B119="","",MAX($A$8:A118)+1)</f>
        <v/>
      </c>
      <c r="B119" s="73"/>
      <c r="C119" s="368"/>
      <c r="D119" s="33"/>
      <c r="E119" s="5" t="str">
        <f t="shared" si="24"/>
        <v/>
      </c>
      <c r="F119" s="5" t="str">
        <f t="shared" si="25"/>
        <v/>
      </c>
      <c r="G119" s="368"/>
      <c r="H119" s="6" t="str">
        <f t="shared" si="26"/>
        <v/>
      </c>
      <c r="I119" s="5" t="str">
        <f t="shared" si="27"/>
        <v/>
      </c>
      <c r="J119" s="98" t="e">
        <f t="shared" si="28"/>
        <v>#N/A</v>
      </c>
      <c r="K119" s="6" t="str">
        <f t="shared" si="29"/>
        <v/>
      </c>
      <c r="L119" s="267" t="str">
        <f t="shared" si="30"/>
        <v/>
      </c>
      <c r="M119" s="338"/>
      <c r="N119" s="72" t="s">
        <v>29</v>
      </c>
      <c r="O119" s="5">
        <f t="shared" si="42"/>
        <v>0</v>
      </c>
      <c r="P119" s="269"/>
      <c r="Q119" s="269"/>
      <c r="R119" s="4" t="s">
        <v>13</v>
      </c>
      <c r="S119" s="5">
        <f t="shared" si="31"/>
        <v>0</v>
      </c>
      <c r="T119" s="33" t="s">
        <v>13</v>
      </c>
      <c r="U119" s="5">
        <f t="shared" si="43"/>
        <v>0</v>
      </c>
      <c r="V119" s="33" t="s">
        <v>13</v>
      </c>
      <c r="W119" s="171" t="str">
        <f t="shared" si="32"/>
        <v/>
      </c>
      <c r="X119" s="72" t="s">
        <v>531</v>
      </c>
      <c r="Y119" s="5">
        <f t="shared" si="44"/>
        <v>0</v>
      </c>
      <c r="Z119" s="72" t="s">
        <v>530</v>
      </c>
      <c r="AA119" s="6">
        <f t="shared" si="40"/>
        <v>0</v>
      </c>
      <c r="AB119" s="4" t="s">
        <v>516</v>
      </c>
      <c r="AC119" s="5">
        <f t="shared" si="33"/>
        <v>0</v>
      </c>
      <c r="AD119" s="6" t="str">
        <f t="shared" si="34"/>
        <v/>
      </c>
      <c r="AE119" s="41" t="str">
        <f t="shared" si="35"/>
        <v/>
      </c>
      <c r="AF119" s="41" t="str">
        <f t="shared" si="36"/>
        <v/>
      </c>
      <c r="AG119" s="41" t="str">
        <f t="shared" si="37"/>
        <v/>
      </c>
      <c r="AH119" s="41" t="str">
        <f t="shared" si="38"/>
        <v/>
      </c>
      <c r="AI119" s="291"/>
      <c r="AJ119" s="41" t="str">
        <f t="shared" si="39"/>
        <v/>
      </c>
      <c r="AK119" s="286" t="str">
        <f t="shared" si="41"/>
        <v/>
      </c>
    </row>
    <row r="120" spans="1:37" ht="40.15" customHeight="1" x14ac:dyDescent="0.25">
      <c r="A120" s="74" t="str">
        <f>IF(B120="","",MAX($A$8:A119)+1)</f>
        <v/>
      </c>
      <c r="B120" s="73"/>
      <c r="C120" s="368"/>
      <c r="D120" s="33"/>
      <c r="E120" s="5" t="str">
        <f t="shared" si="24"/>
        <v/>
      </c>
      <c r="F120" s="5" t="str">
        <f t="shared" si="25"/>
        <v/>
      </c>
      <c r="G120" s="368"/>
      <c r="H120" s="6" t="str">
        <f t="shared" si="26"/>
        <v/>
      </c>
      <c r="I120" s="5" t="str">
        <f t="shared" si="27"/>
        <v/>
      </c>
      <c r="J120" s="98" t="e">
        <f t="shared" si="28"/>
        <v>#N/A</v>
      </c>
      <c r="K120" s="6" t="str">
        <f t="shared" si="29"/>
        <v/>
      </c>
      <c r="L120" s="267" t="str">
        <f t="shared" si="30"/>
        <v/>
      </c>
      <c r="M120" s="338"/>
      <c r="N120" s="72" t="s">
        <v>29</v>
      </c>
      <c r="O120" s="5">
        <f t="shared" si="42"/>
        <v>0</v>
      </c>
      <c r="P120" s="269"/>
      <c r="Q120" s="269"/>
      <c r="R120" s="4" t="s">
        <v>13</v>
      </c>
      <c r="S120" s="5">
        <f t="shared" si="31"/>
        <v>0</v>
      </c>
      <c r="T120" s="33" t="s">
        <v>13</v>
      </c>
      <c r="U120" s="5">
        <f t="shared" si="43"/>
        <v>0</v>
      </c>
      <c r="V120" s="33" t="s">
        <v>13</v>
      </c>
      <c r="W120" s="171" t="str">
        <f t="shared" si="32"/>
        <v/>
      </c>
      <c r="X120" s="72" t="s">
        <v>531</v>
      </c>
      <c r="Y120" s="5">
        <f t="shared" si="44"/>
        <v>0</v>
      </c>
      <c r="Z120" s="72" t="s">
        <v>530</v>
      </c>
      <c r="AA120" s="6">
        <f t="shared" si="40"/>
        <v>0</v>
      </c>
      <c r="AB120" s="4" t="s">
        <v>516</v>
      </c>
      <c r="AC120" s="5">
        <f t="shared" si="33"/>
        <v>0</v>
      </c>
      <c r="AD120" s="6" t="str">
        <f t="shared" si="34"/>
        <v/>
      </c>
      <c r="AE120" s="41" t="str">
        <f t="shared" si="35"/>
        <v/>
      </c>
      <c r="AF120" s="41" t="str">
        <f t="shared" si="36"/>
        <v/>
      </c>
      <c r="AG120" s="41" t="str">
        <f t="shared" si="37"/>
        <v/>
      </c>
      <c r="AH120" s="41" t="str">
        <f t="shared" si="38"/>
        <v/>
      </c>
      <c r="AI120" s="291"/>
      <c r="AJ120" s="41" t="str">
        <f t="shared" si="39"/>
        <v/>
      </c>
      <c r="AK120" s="286" t="str">
        <f t="shared" si="41"/>
        <v/>
      </c>
    </row>
    <row r="121" spans="1:37" ht="40.15" customHeight="1" x14ac:dyDescent="0.25">
      <c r="A121" s="74" t="str">
        <f>IF(B121="","",MAX($A$8:A120)+1)</f>
        <v/>
      </c>
      <c r="B121" s="73"/>
      <c r="C121" s="368"/>
      <c r="D121" s="33"/>
      <c r="E121" s="5" t="str">
        <f t="shared" si="24"/>
        <v/>
      </c>
      <c r="F121" s="5" t="str">
        <f t="shared" si="25"/>
        <v/>
      </c>
      <c r="G121" s="368"/>
      <c r="H121" s="6" t="str">
        <f t="shared" si="26"/>
        <v/>
      </c>
      <c r="I121" s="5" t="str">
        <f t="shared" si="27"/>
        <v/>
      </c>
      <c r="J121" s="98" t="e">
        <f t="shared" si="28"/>
        <v>#N/A</v>
      </c>
      <c r="K121" s="6" t="str">
        <f t="shared" si="29"/>
        <v/>
      </c>
      <c r="L121" s="267" t="str">
        <f t="shared" si="30"/>
        <v/>
      </c>
      <c r="M121" s="338"/>
      <c r="N121" s="72" t="s">
        <v>29</v>
      </c>
      <c r="O121" s="5">
        <f t="shared" si="42"/>
        <v>0</v>
      </c>
      <c r="P121" s="269"/>
      <c r="Q121" s="269"/>
      <c r="R121" s="4" t="s">
        <v>13</v>
      </c>
      <c r="S121" s="5">
        <f t="shared" si="31"/>
        <v>0</v>
      </c>
      <c r="T121" s="33" t="s">
        <v>13</v>
      </c>
      <c r="U121" s="5">
        <f t="shared" si="43"/>
        <v>0</v>
      </c>
      <c r="V121" s="33" t="s">
        <v>13</v>
      </c>
      <c r="W121" s="171" t="str">
        <f t="shared" si="32"/>
        <v/>
      </c>
      <c r="X121" s="72" t="s">
        <v>531</v>
      </c>
      <c r="Y121" s="5">
        <f t="shared" si="44"/>
        <v>0</v>
      </c>
      <c r="Z121" s="72" t="s">
        <v>530</v>
      </c>
      <c r="AA121" s="6">
        <f t="shared" si="40"/>
        <v>0</v>
      </c>
      <c r="AB121" s="4" t="s">
        <v>516</v>
      </c>
      <c r="AC121" s="5">
        <f t="shared" si="33"/>
        <v>0</v>
      </c>
      <c r="AD121" s="6" t="str">
        <f t="shared" si="34"/>
        <v/>
      </c>
      <c r="AE121" s="41" t="str">
        <f t="shared" si="35"/>
        <v/>
      </c>
      <c r="AF121" s="41" t="str">
        <f t="shared" si="36"/>
        <v/>
      </c>
      <c r="AG121" s="41" t="str">
        <f t="shared" si="37"/>
        <v/>
      </c>
      <c r="AH121" s="41" t="str">
        <f t="shared" si="38"/>
        <v/>
      </c>
      <c r="AI121" s="291"/>
      <c r="AJ121" s="41" t="str">
        <f t="shared" si="39"/>
        <v/>
      </c>
      <c r="AK121" s="286" t="str">
        <f t="shared" si="41"/>
        <v/>
      </c>
    </row>
    <row r="122" spans="1:37" ht="40.15" customHeight="1" x14ac:dyDescent="0.25">
      <c r="A122" s="74" t="str">
        <f>IF(B122="","",MAX($A$8:A121)+1)</f>
        <v/>
      </c>
      <c r="B122" s="73"/>
      <c r="C122" s="368"/>
      <c r="D122" s="33"/>
      <c r="E122" s="5" t="str">
        <f t="shared" si="24"/>
        <v/>
      </c>
      <c r="F122" s="5" t="str">
        <f t="shared" si="25"/>
        <v/>
      </c>
      <c r="G122" s="368"/>
      <c r="H122" s="6" t="str">
        <f t="shared" si="26"/>
        <v/>
      </c>
      <c r="I122" s="5" t="str">
        <f t="shared" si="27"/>
        <v/>
      </c>
      <c r="J122" s="98" t="e">
        <f t="shared" si="28"/>
        <v>#N/A</v>
      </c>
      <c r="K122" s="6" t="str">
        <f t="shared" si="29"/>
        <v/>
      </c>
      <c r="L122" s="267" t="str">
        <f t="shared" si="30"/>
        <v/>
      </c>
      <c r="M122" s="338"/>
      <c r="N122" s="72" t="s">
        <v>29</v>
      </c>
      <c r="O122" s="5">
        <f t="shared" si="42"/>
        <v>0</v>
      </c>
      <c r="P122" s="269"/>
      <c r="Q122" s="269"/>
      <c r="R122" s="4" t="s">
        <v>13</v>
      </c>
      <c r="S122" s="5">
        <f t="shared" si="31"/>
        <v>0</v>
      </c>
      <c r="T122" s="33" t="s">
        <v>13</v>
      </c>
      <c r="U122" s="5">
        <f t="shared" si="43"/>
        <v>0</v>
      </c>
      <c r="V122" s="33" t="s">
        <v>13</v>
      </c>
      <c r="W122" s="171" t="str">
        <f t="shared" si="32"/>
        <v/>
      </c>
      <c r="X122" s="72" t="s">
        <v>531</v>
      </c>
      <c r="Y122" s="5">
        <f t="shared" si="44"/>
        <v>0</v>
      </c>
      <c r="Z122" s="72" t="s">
        <v>530</v>
      </c>
      <c r="AA122" s="6">
        <f t="shared" si="40"/>
        <v>0</v>
      </c>
      <c r="AB122" s="4" t="s">
        <v>516</v>
      </c>
      <c r="AC122" s="5">
        <f t="shared" si="33"/>
        <v>0</v>
      </c>
      <c r="AD122" s="6" t="str">
        <f t="shared" si="34"/>
        <v/>
      </c>
      <c r="AE122" s="41" t="str">
        <f t="shared" si="35"/>
        <v/>
      </c>
      <c r="AF122" s="41" t="str">
        <f t="shared" si="36"/>
        <v/>
      </c>
      <c r="AG122" s="41" t="str">
        <f t="shared" si="37"/>
        <v/>
      </c>
      <c r="AH122" s="41" t="str">
        <f t="shared" si="38"/>
        <v/>
      </c>
      <c r="AI122" s="291"/>
      <c r="AJ122" s="41" t="str">
        <f t="shared" si="39"/>
        <v/>
      </c>
      <c r="AK122" s="286" t="str">
        <f t="shared" si="41"/>
        <v/>
      </c>
    </row>
    <row r="123" spans="1:37" ht="40.15" customHeight="1" x14ac:dyDescent="0.25">
      <c r="A123" s="74" t="str">
        <f>IF(B123="","",MAX($A$8:A122)+1)</f>
        <v/>
      </c>
      <c r="B123" s="73"/>
      <c r="C123" s="368"/>
      <c r="D123" s="33"/>
      <c r="E123" s="5" t="str">
        <f t="shared" si="24"/>
        <v/>
      </c>
      <c r="F123" s="5" t="str">
        <f t="shared" si="25"/>
        <v/>
      </c>
      <c r="G123" s="368"/>
      <c r="H123" s="6" t="str">
        <f t="shared" si="26"/>
        <v/>
      </c>
      <c r="I123" s="5" t="str">
        <f t="shared" si="27"/>
        <v/>
      </c>
      <c r="J123" s="98" t="e">
        <f t="shared" si="28"/>
        <v>#N/A</v>
      </c>
      <c r="K123" s="6" t="str">
        <f t="shared" si="29"/>
        <v/>
      </c>
      <c r="L123" s="267" t="str">
        <f t="shared" si="30"/>
        <v/>
      </c>
      <c r="M123" s="338"/>
      <c r="N123" s="72" t="s">
        <v>29</v>
      </c>
      <c r="O123" s="5">
        <f t="shared" si="42"/>
        <v>0</v>
      </c>
      <c r="P123" s="269"/>
      <c r="Q123" s="269"/>
      <c r="R123" s="4" t="s">
        <v>13</v>
      </c>
      <c r="S123" s="5">
        <f t="shared" si="31"/>
        <v>0</v>
      </c>
      <c r="T123" s="33" t="s">
        <v>13</v>
      </c>
      <c r="U123" s="5">
        <f t="shared" si="43"/>
        <v>0</v>
      </c>
      <c r="V123" s="33" t="s">
        <v>13</v>
      </c>
      <c r="W123" s="171" t="str">
        <f t="shared" si="32"/>
        <v/>
      </c>
      <c r="X123" s="72" t="s">
        <v>531</v>
      </c>
      <c r="Y123" s="5">
        <f t="shared" si="44"/>
        <v>0</v>
      </c>
      <c r="Z123" s="72" t="s">
        <v>530</v>
      </c>
      <c r="AA123" s="6">
        <f t="shared" si="40"/>
        <v>0</v>
      </c>
      <c r="AB123" s="4" t="s">
        <v>516</v>
      </c>
      <c r="AC123" s="5">
        <f t="shared" si="33"/>
        <v>0</v>
      </c>
      <c r="AD123" s="6" t="str">
        <f t="shared" si="34"/>
        <v/>
      </c>
      <c r="AE123" s="41" t="str">
        <f t="shared" si="35"/>
        <v/>
      </c>
      <c r="AF123" s="41" t="str">
        <f t="shared" si="36"/>
        <v/>
      </c>
      <c r="AG123" s="41" t="str">
        <f t="shared" si="37"/>
        <v/>
      </c>
      <c r="AH123" s="41" t="str">
        <f t="shared" si="38"/>
        <v/>
      </c>
      <c r="AI123" s="291"/>
      <c r="AJ123" s="41" t="str">
        <f t="shared" si="39"/>
        <v/>
      </c>
      <c r="AK123" s="286" t="str">
        <f t="shared" si="41"/>
        <v/>
      </c>
    </row>
    <row r="124" spans="1:37" ht="40.15" customHeight="1" x14ac:dyDescent="0.25">
      <c r="A124" s="74" t="str">
        <f>IF(B124="","",MAX($A$8:A123)+1)</f>
        <v/>
      </c>
      <c r="B124" s="73"/>
      <c r="C124" s="368"/>
      <c r="D124" s="33"/>
      <c r="E124" s="5" t="str">
        <f t="shared" si="24"/>
        <v/>
      </c>
      <c r="F124" s="5" t="str">
        <f t="shared" si="25"/>
        <v/>
      </c>
      <c r="G124" s="368"/>
      <c r="H124" s="6" t="str">
        <f t="shared" si="26"/>
        <v/>
      </c>
      <c r="I124" s="5" t="str">
        <f t="shared" si="27"/>
        <v/>
      </c>
      <c r="J124" s="98" t="e">
        <f t="shared" si="28"/>
        <v>#N/A</v>
      </c>
      <c r="K124" s="6" t="str">
        <f t="shared" si="29"/>
        <v/>
      </c>
      <c r="L124" s="267" t="str">
        <f t="shared" si="30"/>
        <v/>
      </c>
      <c r="M124" s="338"/>
      <c r="N124" s="72" t="s">
        <v>29</v>
      </c>
      <c r="O124" s="5">
        <f t="shared" si="42"/>
        <v>0</v>
      </c>
      <c r="P124" s="269"/>
      <c r="Q124" s="269"/>
      <c r="R124" s="4" t="s">
        <v>13</v>
      </c>
      <c r="S124" s="5">
        <f t="shared" si="31"/>
        <v>0</v>
      </c>
      <c r="T124" s="33" t="s">
        <v>13</v>
      </c>
      <c r="U124" s="5">
        <f t="shared" si="43"/>
        <v>0</v>
      </c>
      <c r="V124" s="33" t="s">
        <v>13</v>
      </c>
      <c r="W124" s="171" t="str">
        <f t="shared" si="32"/>
        <v/>
      </c>
      <c r="X124" s="72" t="s">
        <v>531</v>
      </c>
      <c r="Y124" s="5">
        <f t="shared" si="44"/>
        <v>0</v>
      </c>
      <c r="Z124" s="72" t="s">
        <v>530</v>
      </c>
      <c r="AA124" s="6">
        <f t="shared" si="40"/>
        <v>0</v>
      </c>
      <c r="AB124" s="4" t="s">
        <v>516</v>
      </c>
      <c r="AC124" s="5">
        <f t="shared" si="33"/>
        <v>0</v>
      </c>
      <c r="AD124" s="6" t="str">
        <f t="shared" si="34"/>
        <v/>
      </c>
      <c r="AE124" s="41" t="str">
        <f t="shared" si="35"/>
        <v/>
      </c>
      <c r="AF124" s="41" t="str">
        <f t="shared" si="36"/>
        <v/>
      </c>
      <c r="AG124" s="41" t="str">
        <f t="shared" si="37"/>
        <v/>
      </c>
      <c r="AH124" s="41" t="str">
        <f t="shared" si="38"/>
        <v/>
      </c>
      <c r="AI124" s="291"/>
      <c r="AJ124" s="41" t="str">
        <f t="shared" si="39"/>
        <v/>
      </c>
      <c r="AK124" s="286" t="str">
        <f t="shared" si="41"/>
        <v/>
      </c>
    </row>
    <row r="125" spans="1:37" ht="40.15" customHeight="1" x14ac:dyDescent="0.25">
      <c r="A125" s="74" t="str">
        <f>IF(B125="","",MAX($A$8:A124)+1)</f>
        <v/>
      </c>
      <c r="B125" s="73"/>
      <c r="C125" s="368"/>
      <c r="D125" s="33"/>
      <c r="E125" s="5" t="str">
        <f t="shared" si="24"/>
        <v/>
      </c>
      <c r="F125" s="5" t="str">
        <f t="shared" si="25"/>
        <v/>
      </c>
      <c r="G125" s="368"/>
      <c r="H125" s="6" t="str">
        <f t="shared" si="26"/>
        <v/>
      </c>
      <c r="I125" s="5" t="str">
        <f t="shared" si="27"/>
        <v/>
      </c>
      <c r="J125" s="98" t="e">
        <f t="shared" si="28"/>
        <v>#N/A</v>
      </c>
      <c r="K125" s="6" t="str">
        <f t="shared" si="29"/>
        <v/>
      </c>
      <c r="L125" s="267" t="str">
        <f t="shared" si="30"/>
        <v/>
      </c>
      <c r="M125" s="338"/>
      <c r="N125" s="72" t="s">
        <v>29</v>
      </c>
      <c r="O125" s="5">
        <f t="shared" si="42"/>
        <v>0</v>
      </c>
      <c r="P125" s="269"/>
      <c r="Q125" s="269"/>
      <c r="R125" s="4" t="s">
        <v>13</v>
      </c>
      <c r="S125" s="5">
        <f t="shared" si="31"/>
        <v>0</v>
      </c>
      <c r="T125" s="33" t="s">
        <v>13</v>
      </c>
      <c r="U125" s="5">
        <f t="shared" si="43"/>
        <v>0</v>
      </c>
      <c r="V125" s="33" t="s">
        <v>13</v>
      </c>
      <c r="W125" s="171" t="str">
        <f t="shared" si="32"/>
        <v/>
      </c>
      <c r="X125" s="72" t="s">
        <v>531</v>
      </c>
      <c r="Y125" s="5">
        <f t="shared" si="44"/>
        <v>0</v>
      </c>
      <c r="Z125" s="72" t="s">
        <v>530</v>
      </c>
      <c r="AA125" s="6">
        <f t="shared" si="40"/>
        <v>0</v>
      </c>
      <c r="AB125" s="4" t="s">
        <v>516</v>
      </c>
      <c r="AC125" s="5">
        <f t="shared" si="33"/>
        <v>0</v>
      </c>
      <c r="AD125" s="6" t="str">
        <f t="shared" si="34"/>
        <v/>
      </c>
      <c r="AE125" s="41" t="str">
        <f t="shared" si="35"/>
        <v/>
      </c>
      <c r="AF125" s="41" t="str">
        <f t="shared" si="36"/>
        <v/>
      </c>
      <c r="AG125" s="41" t="str">
        <f t="shared" si="37"/>
        <v/>
      </c>
      <c r="AH125" s="41" t="str">
        <f t="shared" si="38"/>
        <v/>
      </c>
      <c r="AI125" s="291"/>
      <c r="AJ125" s="41" t="str">
        <f t="shared" si="39"/>
        <v/>
      </c>
      <c r="AK125" s="286" t="str">
        <f t="shared" si="41"/>
        <v/>
      </c>
    </row>
    <row r="126" spans="1:37" ht="40.15" customHeight="1" x14ac:dyDescent="0.25">
      <c r="A126" s="74" t="str">
        <f>IF(B126="","",MAX($A$8:A125)+1)</f>
        <v/>
      </c>
      <c r="B126" s="73"/>
      <c r="C126" s="368"/>
      <c r="D126" s="33"/>
      <c r="E126" s="5" t="str">
        <f t="shared" si="24"/>
        <v/>
      </c>
      <c r="F126" s="5" t="str">
        <f t="shared" si="25"/>
        <v/>
      </c>
      <c r="G126" s="368"/>
      <c r="H126" s="6" t="str">
        <f t="shared" si="26"/>
        <v/>
      </c>
      <c r="I126" s="5" t="str">
        <f t="shared" si="27"/>
        <v/>
      </c>
      <c r="J126" s="98" t="e">
        <f t="shared" si="28"/>
        <v>#N/A</v>
      </c>
      <c r="K126" s="6" t="str">
        <f t="shared" si="29"/>
        <v/>
      </c>
      <c r="L126" s="267" t="str">
        <f t="shared" si="30"/>
        <v/>
      </c>
      <c r="M126" s="338"/>
      <c r="N126" s="72" t="s">
        <v>29</v>
      </c>
      <c r="O126" s="5">
        <f t="shared" si="42"/>
        <v>0</v>
      </c>
      <c r="P126" s="269"/>
      <c r="Q126" s="269"/>
      <c r="R126" s="4" t="s">
        <v>13</v>
      </c>
      <c r="S126" s="5">
        <f t="shared" si="31"/>
        <v>0</v>
      </c>
      <c r="T126" s="33" t="s">
        <v>13</v>
      </c>
      <c r="U126" s="5">
        <f t="shared" si="43"/>
        <v>0</v>
      </c>
      <c r="V126" s="33" t="s">
        <v>13</v>
      </c>
      <c r="W126" s="171" t="str">
        <f t="shared" si="32"/>
        <v/>
      </c>
      <c r="X126" s="72" t="s">
        <v>531</v>
      </c>
      <c r="Y126" s="5">
        <f t="shared" si="44"/>
        <v>0</v>
      </c>
      <c r="Z126" s="72" t="s">
        <v>530</v>
      </c>
      <c r="AA126" s="6">
        <f t="shared" si="40"/>
        <v>0</v>
      </c>
      <c r="AB126" s="4" t="s">
        <v>516</v>
      </c>
      <c r="AC126" s="5">
        <f t="shared" si="33"/>
        <v>0</v>
      </c>
      <c r="AD126" s="6" t="str">
        <f t="shared" si="34"/>
        <v/>
      </c>
      <c r="AE126" s="41" t="str">
        <f t="shared" si="35"/>
        <v/>
      </c>
      <c r="AF126" s="41" t="str">
        <f t="shared" si="36"/>
        <v/>
      </c>
      <c r="AG126" s="41" t="str">
        <f t="shared" si="37"/>
        <v/>
      </c>
      <c r="AH126" s="41" t="str">
        <f t="shared" si="38"/>
        <v/>
      </c>
      <c r="AI126" s="291"/>
      <c r="AJ126" s="41" t="str">
        <f t="shared" si="39"/>
        <v/>
      </c>
      <c r="AK126" s="286" t="str">
        <f t="shared" si="41"/>
        <v/>
      </c>
    </row>
    <row r="127" spans="1:37" ht="40.15" customHeight="1" x14ac:dyDescent="0.25">
      <c r="A127" s="74" t="str">
        <f>IF(B127="","",MAX($A$8:A126)+1)</f>
        <v/>
      </c>
      <c r="B127" s="73"/>
      <c r="C127" s="368"/>
      <c r="D127" s="33"/>
      <c r="E127" s="5" t="str">
        <f t="shared" si="24"/>
        <v/>
      </c>
      <c r="F127" s="5" t="str">
        <f t="shared" si="25"/>
        <v/>
      </c>
      <c r="G127" s="368"/>
      <c r="H127" s="6" t="str">
        <f t="shared" si="26"/>
        <v/>
      </c>
      <c r="I127" s="5" t="str">
        <f t="shared" si="27"/>
        <v/>
      </c>
      <c r="J127" s="98" t="e">
        <f t="shared" si="28"/>
        <v>#N/A</v>
      </c>
      <c r="K127" s="6" t="str">
        <f t="shared" si="29"/>
        <v/>
      </c>
      <c r="L127" s="267" t="str">
        <f t="shared" si="30"/>
        <v/>
      </c>
      <c r="M127" s="338"/>
      <c r="N127" s="72" t="s">
        <v>29</v>
      </c>
      <c r="O127" s="5">
        <f t="shared" si="42"/>
        <v>0</v>
      </c>
      <c r="P127" s="269"/>
      <c r="Q127" s="269"/>
      <c r="R127" s="4" t="s">
        <v>13</v>
      </c>
      <c r="S127" s="5">
        <f t="shared" si="31"/>
        <v>0</v>
      </c>
      <c r="T127" s="33" t="s">
        <v>13</v>
      </c>
      <c r="U127" s="5">
        <f t="shared" si="43"/>
        <v>0</v>
      </c>
      <c r="V127" s="33" t="s">
        <v>13</v>
      </c>
      <c r="W127" s="171" t="str">
        <f t="shared" si="32"/>
        <v/>
      </c>
      <c r="X127" s="72" t="s">
        <v>531</v>
      </c>
      <c r="Y127" s="5">
        <f t="shared" si="44"/>
        <v>0</v>
      </c>
      <c r="Z127" s="72" t="s">
        <v>530</v>
      </c>
      <c r="AA127" s="6">
        <f t="shared" si="40"/>
        <v>0</v>
      </c>
      <c r="AB127" s="4" t="s">
        <v>516</v>
      </c>
      <c r="AC127" s="5">
        <f t="shared" si="33"/>
        <v>0</v>
      </c>
      <c r="AD127" s="6" t="str">
        <f t="shared" si="34"/>
        <v/>
      </c>
      <c r="AE127" s="41" t="str">
        <f t="shared" si="35"/>
        <v/>
      </c>
      <c r="AF127" s="41" t="str">
        <f t="shared" si="36"/>
        <v/>
      </c>
      <c r="AG127" s="41" t="str">
        <f t="shared" si="37"/>
        <v/>
      </c>
      <c r="AH127" s="41" t="str">
        <f t="shared" si="38"/>
        <v/>
      </c>
      <c r="AI127" s="291"/>
      <c r="AJ127" s="41" t="str">
        <f t="shared" si="39"/>
        <v/>
      </c>
      <c r="AK127" s="286" t="str">
        <f t="shared" si="41"/>
        <v/>
      </c>
    </row>
    <row r="128" spans="1:37" ht="40.15" customHeight="1" x14ac:dyDescent="0.25">
      <c r="A128" s="74" t="str">
        <f>IF(B128="","",MAX($A$8:A127)+1)</f>
        <v/>
      </c>
      <c r="B128" s="73"/>
      <c r="C128" s="368"/>
      <c r="D128" s="33"/>
      <c r="E128" s="5" t="str">
        <f t="shared" si="24"/>
        <v/>
      </c>
      <c r="F128" s="5" t="str">
        <f t="shared" si="25"/>
        <v/>
      </c>
      <c r="G128" s="368"/>
      <c r="H128" s="6" t="str">
        <f t="shared" si="26"/>
        <v/>
      </c>
      <c r="I128" s="5" t="str">
        <f t="shared" si="27"/>
        <v/>
      </c>
      <c r="J128" s="98" t="e">
        <f t="shared" si="28"/>
        <v>#N/A</v>
      </c>
      <c r="K128" s="6" t="str">
        <f t="shared" si="29"/>
        <v/>
      </c>
      <c r="L128" s="267" t="str">
        <f t="shared" si="30"/>
        <v/>
      </c>
      <c r="M128" s="338"/>
      <c r="N128" s="72" t="s">
        <v>29</v>
      </c>
      <c r="O128" s="5">
        <f t="shared" si="42"/>
        <v>0</v>
      </c>
      <c r="P128" s="269"/>
      <c r="Q128" s="269"/>
      <c r="R128" s="4" t="s">
        <v>13</v>
      </c>
      <c r="S128" s="5">
        <f t="shared" si="31"/>
        <v>0</v>
      </c>
      <c r="T128" s="33" t="s">
        <v>13</v>
      </c>
      <c r="U128" s="5">
        <f t="shared" si="43"/>
        <v>0</v>
      </c>
      <c r="V128" s="33" t="s">
        <v>13</v>
      </c>
      <c r="W128" s="171" t="str">
        <f t="shared" si="32"/>
        <v/>
      </c>
      <c r="X128" s="72" t="s">
        <v>531</v>
      </c>
      <c r="Y128" s="5">
        <f t="shared" si="44"/>
        <v>0</v>
      </c>
      <c r="Z128" s="72" t="s">
        <v>530</v>
      </c>
      <c r="AA128" s="6">
        <f t="shared" si="40"/>
        <v>0</v>
      </c>
      <c r="AB128" s="4" t="s">
        <v>516</v>
      </c>
      <c r="AC128" s="5">
        <f t="shared" si="33"/>
        <v>0</v>
      </c>
      <c r="AD128" s="6" t="str">
        <f t="shared" si="34"/>
        <v/>
      </c>
      <c r="AE128" s="41" t="str">
        <f t="shared" si="35"/>
        <v/>
      </c>
      <c r="AF128" s="41" t="str">
        <f t="shared" si="36"/>
        <v/>
      </c>
      <c r="AG128" s="41" t="str">
        <f t="shared" si="37"/>
        <v/>
      </c>
      <c r="AH128" s="41" t="str">
        <f t="shared" si="38"/>
        <v/>
      </c>
      <c r="AI128" s="291"/>
      <c r="AJ128" s="41" t="str">
        <f t="shared" si="39"/>
        <v/>
      </c>
      <c r="AK128" s="286" t="str">
        <f t="shared" si="41"/>
        <v/>
      </c>
    </row>
    <row r="129" spans="1:37" ht="40.15" customHeight="1" x14ac:dyDescent="0.25">
      <c r="A129" s="74" t="str">
        <f>IF(B129="","",MAX($A$8:A128)+1)</f>
        <v/>
      </c>
      <c r="B129" s="73"/>
      <c r="C129" s="368"/>
      <c r="D129" s="33"/>
      <c r="E129" s="5" t="str">
        <f t="shared" si="24"/>
        <v/>
      </c>
      <c r="F129" s="5" t="str">
        <f t="shared" si="25"/>
        <v/>
      </c>
      <c r="G129" s="368"/>
      <c r="H129" s="6" t="str">
        <f t="shared" si="26"/>
        <v/>
      </c>
      <c r="I129" s="5" t="str">
        <f t="shared" si="27"/>
        <v/>
      </c>
      <c r="J129" s="98" t="e">
        <f t="shared" si="28"/>
        <v>#N/A</v>
      </c>
      <c r="K129" s="6" t="str">
        <f t="shared" si="29"/>
        <v/>
      </c>
      <c r="L129" s="267" t="str">
        <f t="shared" si="30"/>
        <v/>
      </c>
      <c r="M129" s="338"/>
      <c r="N129" s="72" t="s">
        <v>29</v>
      </c>
      <c r="O129" s="5">
        <f t="shared" si="42"/>
        <v>0</v>
      </c>
      <c r="P129" s="269"/>
      <c r="Q129" s="269"/>
      <c r="R129" s="4" t="s">
        <v>13</v>
      </c>
      <c r="S129" s="5">
        <f t="shared" si="31"/>
        <v>0</v>
      </c>
      <c r="T129" s="33" t="s">
        <v>13</v>
      </c>
      <c r="U129" s="5">
        <f t="shared" si="43"/>
        <v>0</v>
      </c>
      <c r="V129" s="33" t="s">
        <v>13</v>
      </c>
      <c r="W129" s="171" t="str">
        <f t="shared" si="32"/>
        <v/>
      </c>
      <c r="X129" s="72" t="s">
        <v>531</v>
      </c>
      <c r="Y129" s="5">
        <f t="shared" si="44"/>
        <v>0</v>
      </c>
      <c r="Z129" s="72" t="s">
        <v>530</v>
      </c>
      <c r="AA129" s="6">
        <f t="shared" si="40"/>
        <v>0</v>
      </c>
      <c r="AB129" s="4" t="s">
        <v>516</v>
      </c>
      <c r="AC129" s="5">
        <f t="shared" si="33"/>
        <v>0</v>
      </c>
      <c r="AD129" s="6" t="str">
        <f t="shared" si="34"/>
        <v/>
      </c>
      <c r="AE129" s="41" t="str">
        <f t="shared" si="35"/>
        <v/>
      </c>
      <c r="AF129" s="41" t="str">
        <f t="shared" si="36"/>
        <v/>
      </c>
      <c r="AG129" s="41" t="str">
        <f t="shared" si="37"/>
        <v/>
      </c>
      <c r="AH129" s="41" t="str">
        <f t="shared" si="38"/>
        <v/>
      </c>
      <c r="AI129" s="291"/>
      <c r="AJ129" s="41" t="str">
        <f t="shared" si="39"/>
        <v/>
      </c>
      <c r="AK129" s="286" t="str">
        <f t="shared" si="41"/>
        <v/>
      </c>
    </row>
    <row r="130" spans="1:37" ht="40.15" customHeight="1" x14ac:dyDescent="0.25">
      <c r="A130" s="74" t="str">
        <f>IF(B130="","",MAX($A$8:A129)+1)</f>
        <v/>
      </c>
      <c r="B130" s="73"/>
      <c r="C130" s="368"/>
      <c r="D130" s="33"/>
      <c r="E130" s="5" t="str">
        <f t="shared" si="24"/>
        <v/>
      </c>
      <c r="F130" s="5" t="str">
        <f t="shared" si="25"/>
        <v/>
      </c>
      <c r="G130" s="368"/>
      <c r="H130" s="6" t="str">
        <f t="shared" si="26"/>
        <v/>
      </c>
      <c r="I130" s="5" t="str">
        <f t="shared" si="27"/>
        <v/>
      </c>
      <c r="J130" s="98" t="e">
        <f t="shared" si="28"/>
        <v>#N/A</v>
      </c>
      <c r="K130" s="6" t="str">
        <f t="shared" si="29"/>
        <v/>
      </c>
      <c r="L130" s="267" t="str">
        <f t="shared" si="30"/>
        <v/>
      </c>
      <c r="M130" s="338"/>
      <c r="N130" s="72" t="s">
        <v>29</v>
      </c>
      <c r="O130" s="5">
        <f t="shared" si="42"/>
        <v>0</v>
      </c>
      <c r="P130" s="269"/>
      <c r="Q130" s="269"/>
      <c r="R130" s="4" t="s">
        <v>13</v>
      </c>
      <c r="S130" s="5">
        <f t="shared" si="31"/>
        <v>0</v>
      </c>
      <c r="T130" s="33" t="s">
        <v>13</v>
      </c>
      <c r="U130" s="5">
        <f t="shared" si="43"/>
        <v>0</v>
      </c>
      <c r="V130" s="33" t="s">
        <v>13</v>
      </c>
      <c r="W130" s="171" t="str">
        <f t="shared" si="32"/>
        <v/>
      </c>
      <c r="X130" s="72" t="s">
        <v>531</v>
      </c>
      <c r="Y130" s="5">
        <f t="shared" si="44"/>
        <v>0</v>
      </c>
      <c r="Z130" s="72" t="s">
        <v>530</v>
      </c>
      <c r="AA130" s="6">
        <f t="shared" si="40"/>
        <v>0</v>
      </c>
      <c r="AB130" s="4" t="s">
        <v>516</v>
      </c>
      <c r="AC130" s="5">
        <f t="shared" si="33"/>
        <v>0</v>
      </c>
      <c r="AD130" s="6" t="str">
        <f t="shared" si="34"/>
        <v/>
      </c>
      <c r="AE130" s="41" t="str">
        <f t="shared" si="35"/>
        <v/>
      </c>
      <c r="AF130" s="41" t="str">
        <f t="shared" si="36"/>
        <v/>
      </c>
      <c r="AG130" s="41" t="str">
        <f t="shared" si="37"/>
        <v/>
      </c>
      <c r="AH130" s="41" t="str">
        <f t="shared" si="38"/>
        <v/>
      </c>
      <c r="AI130" s="291"/>
      <c r="AJ130" s="41" t="str">
        <f t="shared" si="39"/>
        <v/>
      </c>
      <c r="AK130" s="286" t="str">
        <f t="shared" si="41"/>
        <v/>
      </c>
    </row>
    <row r="131" spans="1:37" ht="40.15" customHeight="1" x14ac:dyDescent="0.25">
      <c r="A131" s="74" t="str">
        <f>IF(B131="","",MAX($A$8:A130)+1)</f>
        <v/>
      </c>
      <c r="B131" s="73"/>
      <c r="C131" s="368"/>
      <c r="D131" s="33"/>
      <c r="E131" s="5" t="str">
        <f t="shared" si="24"/>
        <v/>
      </c>
      <c r="F131" s="5" t="str">
        <f t="shared" si="25"/>
        <v/>
      </c>
      <c r="G131" s="368"/>
      <c r="H131" s="6" t="str">
        <f t="shared" si="26"/>
        <v/>
      </c>
      <c r="I131" s="5" t="str">
        <f t="shared" si="27"/>
        <v/>
      </c>
      <c r="J131" s="98" t="e">
        <f t="shared" si="28"/>
        <v>#N/A</v>
      </c>
      <c r="K131" s="6" t="str">
        <f t="shared" si="29"/>
        <v/>
      </c>
      <c r="L131" s="267" t="str">
        <f t="shared" si="30"/>
        <v/>
      </c>
      <c r="M131" s="338"/>
      <c r="N131" s="72" t="s">
        <v>29</v>
      </c>
      <c r="O131" s="5">
        <f t="shared" si="42"/>
        <v>0</v>
      </c>
      <c r="P131" s="269"/>
      <c r="Q131" s="269"/>
      <c r="R131" s="4" t="s">
        <v>13</v>
      </c>
      <c r="S131" s="5">
        <f t="shared" si="31"/>
        <v>0</v>
      </c>
      <c r="T131" s="33" t="s">
        <v>13</v>
      </c>
      <c r="U131" s="5">
        <f t="shared" si="43"/>
        <v>0</v>
      </c>
      <c r="V131" s="33" t="s">
        <v>13</v>
      </c>
      <c r="W131" s="171" t="str">
        <f t="shared" si="32"/>
        <v/>
      </c>
      <c r="X131" s="72" t="s">
        <v>531</v>
      </c>
      <c r="Y131" s="5">
        <f t="shared" si="44"/>
        <v>0</v>
      </c>
      <c r="Z131" s="72" t="s">
        <v>530</v>
      </c>
      <c r="AA131" s="6">
        <f t="shared" si="40"/>
        <v>0</v>
      </c>
      <c r="AB131" s="4" t="s">
        <v>516</v>
      </c>
      <c r="AC131" s="5">
        <f t="shared" si="33"/>
        <v>0</v>
      </c>
      <c r="AD131" s="6" t="str">
        <f t="shared" si="34"/>
        <v/>
      </c>
      <c r="AE131" s="41" t="str">
        <f t="shared" si="35"/>
        <v/>
      </c>
      <c r="AF131" s="41" t="str">
        <f t="shared" si="36"/>
        <v/>
      </c>
      <c r="AG131" s="41" t="str">
        <f t="shared" si="37"/>
        <v/>
      </c>
      <c r="AH131" s="41" t="str">
        <f t="shared" si="38"/>
        <v/>
      </c>
      <c r="AI131" s="291"/>
      <c r="AJ131" s="41" t="str">
        <f t="shared" si="39"/>
        <v/>
      </c>
      <c r="AK131" s="286" t="str">
        <f t="shared" si="41"/>
        <v/>
      </c>
    </row>
    <row r="132" spans="1:37" ht="40.15" customHeight="1" x14ac:dyDescent="0.25">
      <c r="A132" s="74" t="str">
        <f>IF(B132="","",MAX($A$8:A131)+1)</f>
        <v/>
      </c>
      <c r="B132" s="73"/>
      <c r="C132" s="368"/>
      <c r="D132" s="33"/>
      <c r="E132" s="5" t="str">
        <f t="shared" si="24"/>
        <v/>
      </c>
      <c r="F132" s="5" t="str">
        <f t="shared" si="25"/>
        <v/>
      </c>
      <c r="G132" s="368"/>
      <c r="H132" s="6" t="str">
        <f t="shared" si="26"/>
        <v/>
      </c>
      <c r="I132" s="5" t="str">
        <f t="shared" si="27"/>
        <v/>
      </c>
      <c r="J132" s="98" t="e">
        <f t="shared" si="28"/>
        <v>#N/A</v>
      </c>
      <c r="K132" s="6" t="str">
        <f t="shared" si="29"/>
        <v/>
      </c>
      <c r="L132" s="267" t="str">
        <f t="shared" si="30"/>
        <v/>
      </c>
      <c r="M132" s="338"/>
      <c r="N132" s="72" t="s">
        <v>29</v>
      </c>
      <c r="O132" s="5">
        <f t="shared" si="42"/>
        <v>0</v>
      </c>
      <c r="P132" s="269"/>
      <c r="Q132" s="269"/>
      <c r="R132" s="4" t="s">
        <v>13</v>
      </c>
      <c r="S132" s="5">
        <f t="shared" si="31"/>
        <v>0</v>
      </c>
      <c r="T132" s="33" t="s">
        <v>13</v>
      </c>
      <c r="U132" s="5">
        <f t="shared" si="43"/>
        <v>0</v>
      </c>
      <c r="V132" s="33" t="s">
        <v>13</v>
      </c>
      <c r="W132" s="171" t="str">
        <f t="shared" si="32"/>
        <v/>
      </c>
      <c r="X132" s="72" t="s">
        <v>531</v>
      </c>
      <c r="Y132" s="5">
        <f t="shared" si="44"/>
        <v>0</v>
      </c>
      <c r="Z132" s="72" t="s">
        <v>530</v>
      </c>
      <c r="AA132" s="6">
        <f t="shared" si="40"/>
        <v>0</v>
      </c>
      <c r="AB132" s="4" t="s">
        <v>516</v>
      </c>
      <c r="AC132" s="5">
        <f t="shared" si="33"/>
        <v>0</v>
      </c>
      <c r="AD132" s="6" t="str">
        <f t="shared" si="34"/>
        <v/>
      </c>
      <c r="AE132" s="41" t="str">
        <f t="shared" si="35"/>
        <v/>
      </c>
      <c r="AF132" s="41" t="str">
        <f t="shared" si="36"/>
        <v/>
      </c>
      <c r="AG132" s="41" t="str">
        <f t="shared" si="37"/>
        <v/>
      </c>
      <c r="AH132" s="41" t="str">
        <f t="shared" si="38"/>
        <v/>
      </c>
      <c r="AI132" s="291"/>
      <c r="AJ132" s="41" t="str">
        <f t="shared" si="39"/>
        <v/>
      </c>
      <c r="AK132" s="286" t="str">
        <f t="shared" si="41"/>
        <v/>
      </c>
    </row>
    <row r="133" spans="1:37" ht="40.15" customHeight="1" x14ac:dyDescent="0.25">
      <c r="A133" s="74" t="str">
        <f>IF(B133="","",MAX($A$8:A132)+1)</f>
        <v/>
      </c>
      <c r="B133" s="73"/>
      <c r="C133" s="368"/>
      <c r="D133" s="33"/>
      <c r="E133" s="5" t="str">
        <f t="shared" si="24"/>
        <v/>
      </c>
      <c r="F133" s="5" t="str">
        <f t="shared" si="25"/>
        <v/>
      </c>
      <c r="G133" s="368"/>
      <c r="H133" s="6" t="str">
        <f t="shared" si="26"/>
        <v/>
      </c>
      <c r="I133" s="5" t="str">
        <f t="shared" si="27"/>
        <v/>
      </c>
      <c r="J133" s="98" t="e">
        <f t="shared" si="28"/>
        <v>#N/A</v>
      </c>
      <c r="K133" s="6" t="str">
        <f t="shared" si="29"/>
        <v/>
      </c>
      <c r="L133" s="267" t="str">
        <f t="shared" si="30"/>
        <v/>
      </c>
      <c r="M133" s="338"/>
      <c r="N133" s="72" t="s">
        <v>29</v>
      </c>
      <c r="O133" s="5">
        <f t="shared" si="42"/>
        <v>0</v>
      </c>
      <c r="P133" s="269"/>
      <c r="Q133" s="269"/>
      <c r="R133" s="4" t="s">
        <v>13</v>
      </c>
      <c r="S133" s="5">
        <f t="shared" si="31"/>
        <v>0</v>
      </c>
      <c r="T133" s="33" t="s">
        <v>13</v>
      </c>
      <c r="U133" s="5">
        <f t="shared" si="43"/>
        <v>0</v>
      </c>
      <c r="V133" s="33" t="s">
        <v>13</v>
      </c>
      <c r="W133" s="171" t="str">
        <f t="shared" si="32"/>
        <v/>
      </c>
      <c r="X133" s="72" t="s">
        <v>531</v>
      </c>
      <c r="Y133" s="5">
        <f t="shared" si="44"/>
        <v>0</v>
      </c>
      <c r="Z133" s="72" t="s">
        <v>530</v>
      </c>
      <c r="AA133" s="6">
        <f t="shared" si="40"/>
        <v>0</v>
      </c>
      <c r="AB133" s="4" t="s">
        <v>516</v>
      </c>
      <c r="AC133" s="5">
        <f t="shared" si="33"/>
        <v>0</v>
      </c>
      <c r="AD133" s="6" t="str">
        <f t="shared" si="34"/>
        <v/>
      </c>
      <c r="AE133" s="41" t="str">
        <f t="shared" si="35"/>
        <v/>
      </c>
      <c r="AF133" s="41" t="str">
        <f t="shared" si="36"/>
        <v/>
      </c>
      <c r="AG133" s="41" t="str">
        <f t="shared" si="37"/>
        <v/>
      </c>
      <c r="AH133" s="41" t="str">
        <f t="shared" si="38"/>
        <v/>
      </c>
      <c r="AI133" s="291"/>
      <c r="AJ133" s="41" t="str">
        <f t="shared" si="39"/>
        <v/>
      </c>
      <c r="AK133" s="286" t="str">
        <f t="shared" si="41"/>
        <v/>
      </c>
    </row>
    <row r="134" spans="1:37" ht="40.15" customHeight="1" x14ac:dyDescent="0.25">
      <c r="A134" s="74" t="str">
        <f>IF(B134="","",MAX($A$8:A133)+1)</f>
        <v/>
      </c>
      <c r="B134" s="73"/>
      <c r="C134" s="368"/>
      <c r="D134" s="33"/>
      <c r="E134" s="5" t="str">
        <f t="shared" si="24"/>
        <v/>
      </c>
      <c r="F134" s="5" t="str">
        <f t="shared" si="25"/>
        <v/>
      </c>
      <c r="G134" s="368"/>
      <c r="H134" s="6" t="str">
        <f t="shared" si="26"/>
        <v/>
      </c>
      <c r="I134" s="5" t="str">
        <f t="shared" si="27"/>
        <v/>
      </c>
      <c r="J134" s="98" t="e">
        <f t="shared" si="28"/>
        <v>#N/A</v>
      </c>
      <c r="K134" s="6" t="str">
        <f t="shared" si="29"/>
        <v/>
      </c>
      <c r="L134" s="267" t="str">
        <f t="shared" si="30"/>
        <v/>
      </c>
      <c r="M134" s="338"/>
      <c r="N134" s="72" t="s">
        <v>29</v>
      </c>
      <c r="O134" s="5">
        <f t="shared" si="42"/>
        <v>0</v>
      </c>
      <c r="P134" s="269"/>
      <c r="Q134" s="269"/>
      <c r="R134" s="4" t="s">
        <v>13</v>
      </c>
      <c r="S134" s="5">
        <f t="shared" si="31"/>
        <v>0</v>
      </c>
      <c r="T134" s="33" t="s">
        <v>13</v>
      </c>
      <c r="U134" s="5">
        <f t="shared" si="43"/>
        <v>0</v>
      </c>
      <c r="V134" s="33" t="s">
        <v>13</v>
      </c>
      <c r="W134" s="171" t="str">
        <f t="shared" si="32"/>
        <v/>
      </c>
      <c r="X134" s="72" t="s">
        <v>531</v>
      </c>
      <c r="Y134" s="5">
        <f t="shared" si="44"/>
        <v>0</v>
      </c>
      <c r="Z134" s="72" t="s">
        <v>530</v>
      </c>
      <c r="AA134" s="6">
        <f t="shared" si="40"/>
        <v>0</v>
      </c>
      <c r="AB134" s="4" t="s">
        <v>516</v>
      </c>
      <c r="AC134" s="5">
        <f t="shared" si="33"/>
        <v>0</v>
      </c>
      <c r="AD134" s="6" t="str">
        <f t="shared" si="34"/>
        <v/>
      </c>
      <c r="AE134" s="41" t="str">
        <f t="shared" si="35"/>
        <v/>
      </c>
      <c r="AF134" s="41" t="str">
        <f t="shared" si="36"/>
        <v/>
      </c>
      <c r="AG134" s="41" t="str">
        <f t="shared" si="37"/>
        <v/>
      </c>
      <c r="AH134" s="41" t="str">
        <f t="shared" si="38"/>
        <v/>
      </c>
      <c r="AI134" s="291"/>
      <c r="AJ134" s="41" t="str">
        <f t="shared" si="39"/>
        <v/>
      </c>
      <c r="AK134" s="286" t="str">
        <f t="shared" si="41"/>
        <v/>
      </c>
    </row>
    <row r="135" spans="1:37" ht="40.15" customHeight="1" x14ac:dyDescent="0.25">
      <c r="A135" s="74" t="str">
        <f>IF(B135="","",MAX($A$8:A134)+1)</f>
        <v/>
      </c>
      <c r="B135" s="73"/>
      <c r="C135" s="368"/>
      <c r="D135" s="33"/>
      <c r="E135" s="5" t="str">
        <f t="shared" si="24"/>
        <v/>
      </c>
      <c r="F135" s="5" t="str">
        <f t="shared" si="25"/>
        <v/>
      </c>
      <c r="G135" s="368"/>
      <c r="H135" s="6" t="str">
        <f t="shared" si="26"/>
        <v/>
      </c>
      <c r="I135" s="5" t="str">
        <f t="shared" si="27"/>
        <v/>
      </c>
      <c r="J135" s="98" t="e">
        <f t="shared" si="28"/>
        <v>#N/A</v>
      </c>
      <c r="K135" s="6" t="str">
        <f t="shared" si="29"/>
        <v/>
      </c>
      <c r="L135" s="267" t="str">
        <f t="shared" si="30"/>
        <v/>
      </c>
      <c r="M135" s="338"/>
      <c r="N135" s="72" t="s">
        <v>29</v>
      </c>
      <c r="O135" s="5">
        <f t="shared" si="42"/>
        <v>0</v>
      </c>
      <c r="P135" s="269"/>
      <c r="Q135" s="269"/>
      <c r="R135" s="4" t="s">
        <v>13</v>
      </c>
      <c r="S135" s="5">
        <f t="shared" si="31"/>
        <v>0</v>
      </c>
      <c r="T135" s="33" t="s">
        <v>13</v>
      </c>
      <c r="U135" s="5">
        <f t="shared" si="43"/>
        <v>0</v>
      </c>
      <c r="V135" s="33" t="s">
        <v>13</v>
      </c>
      <c r="W135" s="171" t="str">
        <f t="shared" si="32"/>
        <v/>
      </c>
      <c r="X135" s="72" t="s">
        <v>531</v>
      </c>
      <c r="Y135" s="5">
        <f t="shared" si="44"/>
        <v>0</v>
      </c>
      <c r="Z135" s="72" t="s">
        <v>530</v>
      </c>
      <c r="AA135" s="6">
        <f t="shared" si="40"/>
        <v>0</v>
      </c>
      <c r="AB135" s="4" t="s">
        <v>516</v>
      </c>
      <c r="AC135" s="5">
        <f t="shared" si="33"/>
        <v>0</v>
      </c>
      <c r="AD135" s="6" t="str">
        <f t="shared" si="34"/>
        <v/>
      </c>
      <c r="AE135" s="41" t="str">
        <f t="shared" si="35"/>
        <v/>
      </c>
      <c r="AF135" s="41" t="str">
        <f t="shared" si="36"/>
        <v/>
      </c>
      <c r="AG135" s="41" t="str">
        <f t="shared" si="37"/>
        <v/>
      </c>
      <c r="AH135" s="41" t="str">
        <f t="shared" si="38"/>
        <v/>
      </c>
      <c r="AI135" s="291"/>
      <c r="AJ135" s="41" t="str">
        <f t="shared" si="39"/>
        <v/>
      </c>
      <c r="AK135" s="286" t="str">
        <f t="shared" si="41"/>
        <v/>
      </c>
    </row>
    <row r="136" spans="1:37" ht="40.15" customHeight="1" x14ac:dyDescent="0.25">
      <c r="A136" s="74" t="str">
        <f>IF(B136="","",MAX($A$8:A135)+1)</f>
        <v/>
      </c>
      <c r="B136" s="73"/>
      <c r="C136" s="368"/>
      <c r="D136" s="33"/>
      <c r="E136" s="5" t="str">
        <f t="shared" ref="E136:E199" si="45">IF(OR(D136="",D136="keine"),"",VLOOKUP(D136,NSollSK,2,FALSE))</f>
        <v/>
      </c>
      <c r="F136" s="5" t="str">
        <f t="shared" ref="F136:F199" si="46">IF(OR(D136="",D136="keine"),"",VLOOKUP(D136,NSollSK,3,FALSE))</f>
        <v/>
      </c>
      <c r="G136" s="368"/>
      <c r="H136" s="6" t="str">
        <f t="shared" ref="H136:H199" si="47">IF(E136=0,E136,IF(E136=0,E136,IF(OR(G136="",D136="",D136="keine"),"",((G136/E136)*100)-100)))</f>
        <v/>
      </c>
      <c r="I136" s="5" t="str">
        <f t="shared" ref="I136:I199" si="48">IF(OR(G136="",D136="",D136="keine"),"",VLOOKUP(D136,NSollSK,6,FALSE))</f>
        <v/>
      </c>
      <c r="J136" s="98" t="e">
        <f t="shared" ref="J136:J199" si="49">IF(VLOOKUP(D136,NSollSK,7,FALSE)=20,1,2)*H136</f>
        <v>#N/A</v>
      </c>
      <c r="K136" s="6" t="str">
        <f t="shared" ref="K136:K199" si="50">IF(OR(G136="",D136="",D136="keine"),"",F136+J136)</f>
        <v/>
      </c>
      <c r="L136" s="267" t="str">
        <f t="shared" ref="L136:L199" si="51">IF(OR(D136="",D136="keine",G136=""),"",VLOOKUP(D136,NSollSK,4,FALSE))</f>
        <v/>
      </c>
      <c r="M136" s="338"/>
      <c r="N136" s="72" t="s">
        <v>29</v>
      </c>
      <c r="O136" s="5">
        <f t="shared" si="42"/>
        <v>0</v>
      </c>
      <c r="P136" s="269"/>
      <c r="Q136" s="269"/>
      <c r="R136" s="4" t="s">
        <v>13</v>
      </c>
      <c r="S136" s="5">
        <f t="shared" ref="S136:S199" si="52">VLOOKUP(R136,N_Vorfrucht_Abschlag_SK,2,FALSE)</f>
        <v>0</v>
      </c>
      <c r="T136" s="33" t="s">
        <v>13</v>
      </c>
      <c r="U136" s="5">
        <f t="shared" si="43"/>
        <v>0</v>
      </c>
      <c r="V136" s="33" t="s">
        <v>13</v>
      </c>
      <c r="W136" s="171" t="str">
        <f t="shared" ref="W136:W199" si="53">IF(OR(V136="",V136="keine"),"",VLOOKUP(V136,NSollSK,5,FALSE))</f>
        <v/>
      </c>
      <c r="X136" s="72" t="s">
        <v>531</v>
      </c>
      <c r="Y136" s="5">
        <f t="shared" si="44"/>
        <v>0</v>
      </c>
      <c r="Z136" s="72" t="s">
        <v>530</v>
      </c>
      <c r="AA136" s="6">
        <f t="shared" si="40"/>
        <v>0</v>
      </c>
      <c r="AB136" s="4" t="s">
        <v>516</v>
      </c>
      <c r="AC136" s="5">
        <f t="shared" ref="AC136:AC199" si="54">VLOOKUP(AB136,Abdeckung_Tab,2,FALSE)</f>
        <v>0</v>
      </c>
      <c r="AD136" s="6" t="str">
        <f t="shared" ref="AD136:AD199" si="55">IF(OR(D136="",D136="keine"),"",K136-M136-P136-Q136-O136-S136-U136-Y136+AA136+AC136)</f>
        <v/>
      </c>
      <c r="AE136" s="41" t="str">
        <f t="shared" ref="AE136:AE199" si="56">IF(OR(D136="",D136="keine",G136=""),"",IF(AD136&lt;0,0,AD136))</f>
        <v/>
      </c>
      <c r="AF136" s="41" t="str">
        <f t="shared" ref="AF136:AF199" si="57">IF(OR(D136="",D136="keine",G136=""),"",IF(AD136&lt;0,0,AD136*C136))</f>
        <v/>
      </c>
      <c r="AG136" s="41" t="str">
        <f t="shared" ref="AG136:AG199" si="58">IF(OR(D136="",D136="keine",G136=""),"",IF(AD136&lt;0,0,AD136*0.8))</f>
        <v/>
      </c>
      <c r="AH136" s="41" t="str">
        <f t="shared" ref="AH136:AH199" si="59">IF(OR(D136="",D136="keine",G136=""),"",IF(AD136&lt;0,0,AD136*C136*0.8))</f>
        <v/>
      </c>
      <c r="AI136" s="291"/>
      <c r="AJ136" s="41" t="str">
        <f t="shared" ref="AJ136:AJ199" si="60">IF(AI136="","",AI136*C136)</f>
        <v/>
      </c>
      <c r="AK136" s="286" t="str">
        <f t="shared" si="41"/>
        <v/>
      </c>
    </row>
    <row r="137" spans="1:37" ht="40.15" customHeight="1" x14ac:dyDescent="0.25">
      <c r="A137" s="74" t="str">
        <f>IF(B137="","",MAX($A$8:A136)+1)</f>
        <v/>
      </c>
      <c r="B137" s="73"/>
      <c r="C137" s="368"/>
      <c r="D137" s="33"/>
      <c r="E137" s="5" t="str">
        <f t="shared" si="45"/>
        <v/>
      </c>
      <c r="F137" s="5" t="str">
        <f t="shared" si="46"/>
        <v/>
      </c>
      <c r="G137" s="368"/>
      <c r="H137" s="6" t="str">
        <f t="shared" si="47"/>
        <v/>
      </c>
      <c r="I137" s="5" t="str">
        <f t="shared" si="48"/>
        <v/>
      </c>
      <c r="J137" s="98" t="e">
        <f t="shared" si="49"/>
        <v>#N/A</v>
      </c>
      <c r="K137" s="6" t="str">
        <f t="shared" si="50"/>
        <v/>
      </c>
      <c r="L137" s="267" t="str">
        <f t="shared" si="51"/>
        <v/>
      </c>
      <c r="M137" s="338"/>
      <c r="N137" s="72" t="s">
        <v>29</v>
      </c>
      <c r="O137" s="5">
        <f t="shared" si="42"/>
        <v>0</v>
      </c>
      <c r="P137" s="269"/>
      <c r="Q137" s="269"/>
      <c r="R137" s="4" t="s">
        <v>13</v>
      </c>
      <c r="S137" s="5">
        <f t="shared" si="52"/>
        <v>0</v>
      </c>
      <c r="T137" s="33" t="s">
        <v>13</v>
      </c>
      <c r="U137" s="5">
        <f t="shared" si="43"/>
        <v>0</v>
      </c>
      <c r="V137" s="33" t="s">
        <v>13</v>
      </c>
      <c r="W137" s="171" t="str">
        <f t="shared" si="53"/>
        <v/>
      </c>
      <c r="X137" s="72" t="s">
        <v>531</v>
      </c>
      <c r="Y137" s="5">
        <f t="shared" si="44"/>
        <v>0</v>
      </c>
      <c r="Z137" s="72" t="s">
        <v>530</v>
      </c>
      <c r="AA137" s="6">
        <f t="shared" ref="AA137:AA200" si="61">IF(Z137="nein",0,Y137*2/3)</f>
        <v>0</v>
      </c>
      <c r="AB137" s="4" t="s">
        <v>516</v>
      </c>
      <c r="AC137" s="5">
        <f t="shared" si="54"/>
        <v>0</v>
      </c>
      <c r="AD137" s="6" t="str">
        <f t="shared" si="55"/>
        <v/>
      </c>
      <c r="AE137" s="41" t="str">
        <f t="shared" si="56"/>
        <v/>
      </c>
      <c r="AF137" s="41" t="str">
        <f t="shared" si="57"/>
        <v/>
      </c>
      <c r="AG137" s="41" t="str">
        <f t="shared" si="58"/>
        <v/>
      </c>
      <c r="AH137" s="41" t="str">
        <f t="shared" si="59"/>
        <v/>
      </c>
      <c r="AI137" s="291"/>
      <c r="AJ137" s="41" t="str">
        <f t="shared" si="60"/>
        <v/>
      </c>
      <c r="AK137" s="286" t="str">
        <f t="shared" ref="AK137:AK200" si="62">IF(AI137="","",IF(AI137&gt;AE137,"Achtung: N-Überhang!",""))</f>
        <v/>
      </c>
    </row>
    <row r="138" spans="1:37" ht="40.15" customHeight="1" x14ac:dyDescent="0.25">
      <c r="A138" s="74" t="str">
        <f>IF(B138="","",MAX($A$8:A137)+1)</f>
        <v/>
      </c>
      <c r="B138" s="73"/>
      <c r="C138" s="368"/>
      <c r="D138" s="33"/>
      <c r="E138" s="5" t="str">
        <f t="shared" si="45"/>
        <v/>
      </c>
      <c r="F138" s="5" t="str">
        <f t="shared" si="46"/>
        <v/>
      </c>
      <c r="G138" s="368"/>
      <c r="H138" s="6" t="str">
        <f t="shared" si="47"/>
        <v/>
      </c>
      <c r="I138" s="5" t="str">
        <f t="shared" si="48"/>
        <v/>
      </c>
      <c r="J138" s="98" t="e">
        <f t="shared" si="49"/>
        <v>#N/A</v>
      </c>
      <c r="K138" s="6" t="str">
        <f t="shared" si="50"/>
        <v/>
      </c>
      <c r="L138" s="267" t="str">
        <f t="shared" si="51"/>
        <v/>
      </c>
      <c r="M138" s="338"/>
      <c r="N138" s="72" t="s">
        <v>29</v>
      </c>
      <c r="O138" s="5">
        <f t="shared" si="42"/>
        <v>0</v>
      </c>
      <c r="P138" s="269"/>
      <c r="Q138" s="269"/>
      <c r="R138" s="4" t="s">
        <v>13</v>
      </c>
      <c r="S138" s="5">
        <f t="shared" si="52"/>
        <v>0</v>
      </c>
      <c r="T138" s="33" t="s">
        <v>13</v>
      </c>
      <c r="U138" s="5">
        <f t="shared" si="43"/>
        <v>0</v>
      </c>
      <c r="V138" s="33" t="s">
        <v>13</v>
      </c>
      <c r="W138" s="171" t="str">
        <f t="shared" si="53"/>
        <v/>
      </c>
      <c r="X138" s="72" t="s">
        <v>531</v>
      </c>
      <c r="Y138" s="5">
        <f t="shared" si="44"/>
        <v>0</v>
      </c>
      <c r="Z138" s="72" t="s">
        <v>530</v>
      </c>
      <c r="AA138" s="6">
        <f t="shared" si="61"/>
        <v>0</v>
      </c>
      <c r="AB138" s="4" t="s">
        <v>516</v>
      </c>
      <c r="AC138" s="5">
        <f t="shared" si="54"/>
        <v>0</v>
      </c>
      <c r="AD138" s="6" t="str">
        <f t="shared" si="55"/>
        <v/>
      </c>
      <c r="AE138" s="41" t="str">
        <f t="shared" si="56"/>
        <v/>
      </c>
      <c r="AF138" s="41" t="str">
        <f t="shared" si="57"/>
        <v/>
      </c>
      <c r="AG138" s="41" t="str">
        <f t="shared" si="58"/>
        <v/>
      </c>
      <c r="AH138" s="41" t="str">
        <f t="shared" si="59"/>
        <v/>
      </c>
      <c r="AI138" s="291"/>
      <c r="AJ138" s="41" t="str">
        <f t="shared" si="60"/>
        <v/>
      </c>
      <c r="AK138" s="286" t="str">
        <f t="shared" si="62"/>
        <v/>
      </c>
    </row>
    <row r="139" spans="1:37" ht="40.15" customHeight="1" x14ac:dyDescent="0.25">
      <c r="A139" s="74" t="str">
        <f>IF(B139="","",MAX($A$8:A138)+1)</f>
        <v/>
      </c>
      <c r="B139" s="73"/>
      <c r="C139" s="368"/>
      <c r="D139" s="33"/>
      <c r="E139" s="5" t="str">
        <f t="shared" si="45"/>
        <v/>
      </c>
      <c r="F139" s="5" t="str">
        <f t="shared" si="46"/>
        <v/>
      </c>
      <c r="G139" s="368"/>
      <c r="H139" s="6" t="str">
        <f t="shared" si="47"/>
        <v/>
      </c>
      <c r="I139" s="5" t="str">
        <f t="shared" si="48"/>
        <v/>
      </c>
      <c r="J139" s="98" t="e">
        <f t="shared" si="49"/>
        <v>#N/A</v>
      </c>
      <c r="K139" s="6" t="str">
        <f t="shared" si="50"/>
        <v/>
      </c>
      <c r="L139" s="267" t="str">
        <f t="shared" si="51"/>
        <v/>
      </c>
      <c r="M139" s="338"/>
      <c r="N139" s="72" t="s">
        <v>29</v>
      </c>
      <c r="O139" s="5">
        <f t="shared" si="42"/>
        <v>0</v>
      </c>
      <c r="P139" s="269"/>
      <c r="Q139" s="269"/>
      <c r="R139" s="4" t="s">
        <v>13</v>
      </c>
      <c r="S139" s="5">
        <f t="shared" si="52"/>
        <v>0</v>
      </c>
      <c r="T139" s="33" t="s">
        <v>13</v>
      </c>
      <c r="U139" s="5">
        <f t="shared" si="43"/>
        <v>0</v>
      </c>
      <c r="V139" s="33" t="s">
        <v>13</v>
      </c>
      <c r="W139" s="171" t="str">
        <f t="shared" si="53"/>
        <v/>
      </c>
      <c r="X139" s="72" t="s">
        <v>531</v>
      </c>
      <c r="Y139" s="5">
        <f t="shared" si="44"/>
        <v>0</v>
      </c>
      <c r="Z139" s="72" t="s">
        <v>530</v>
      </c>
      <c r="AA139" s="6">
        <f t="shared" si="61"/>
        <v>0</v>
      </c>
      <c r="AB139" s="4" t="s">
        <v>516</v>
      </c>
      <c r="AC139" s="5">
        <f t="shared" si="54"/>
        <v>0</v>
      </c>
      <c r="AD139" s="6" t="str">
        <f t="shared" si="55"/>
        <v/>
      </c>
      <c r="AE139" s="41" t="str">
        <f t="shared" si="56"/>
        <v/>
      </c>
      <c r="AF139" s="41" t="str">
        <f t="shared" si="57"/>
        <v/>
      </c>
      <c r="AG139" s="41" t="str">
        <f t="shared" si="58"/>
        <v/>
      </c>
      <c r="AH139" s="41" t="str">
        <f t="shared" si="59"/>
        <v/>
      </c>
      <c r="AI139" s="291"/>
      <c r="AJ139" s="41" t="str">
        <f t="shared" si="60"/>
        <v/>
      </c>
      <c r="AK139" s="286" t="str">
        <f t="shared" si="62"/>
        <v/>
      </c>
    </row>
    <row r="140" spans="1:37" ht="40.15" customHeight="1" x14ac:dyDescent="0.25">
      <c r="A140" s="74" t="str">
        <f>IF(B140="","",MAX($A$8:A139)+1)</f>
        <v/>
      </c>
      <c r="B140" s="73"/>
      <c r="C140" s="368"/>
      <c r="D140" s="33"/>
      <c r="E140" s="5" t="str">
        <f t="shared" si="45"/>
        <v/>
      </c>
      <c r="F140" s="5" t="str">
        <f t="shared" si="46"/>
        <v/>
      </c>
      <c r="G140" s="368"/>
      <c r="H140" s="6" t="str">
        <f t="shared" si="47"/>
        <v/>
      </c>
      <c r="I140" s="5" t="str">
        <f t="shared" si="48"/>
        <v/>
      </c>
      <c r="J140" s="98" t="e">
        <f t="shared" si="49"/>
        <v>#N/A</v>
      </c>
      <c r="K140" s="6" t="str">
        <f t="shared" si="50"/>
        <v/>
      </c>
      <c r="L140" s="267" t="str">
        <f t="shared" si="51"/>
        <v/>
      </c>
      <c r="M140" s="338"/>
      <c r="N140" s="72" t="s">
        <v>29</v>
      </c>
      <c r="O140" s="5">
        <f t="shared" si="42"/>
        <v>0</v>
      </c>
      <c r="P140" s="269"/>
      <c r="Q140" s="269"/>
      <c r="R140" s="4" t="s">
        <v>13</v>
      </c>
      <c r="S140" s="5">
        <f t="shared" si="52"/>
        <v>0</v>
      </c>
      <c r="T140" s="33" t="s">
        <v>13</v>
      </c>
      <c r="U140" s="5">
        <f t="shared" si="43"/>
        <v>0</v>
      </c>
      <c r="V140" s="33" t="s">
        <v>13</v>
      </c>
      <c r="W140" s="171" t="str">
        <f t="shared" si="53"/>
        <v/>
      </c>
      <c r="X140" s="72" t="s">
        <v>531</v>
      </c>
      <c r="Y140" s="5">
        <f t="shared" si="44"/>
        <v>0</v>
      </c>
      <c r="Z140" s="72" t="s">
        <v>530</v>
      </c>
      <c r="AA140" s="6">
        <f t="shared" si="61"/>
        <v>0</v>
      </c>
      <c r="AB140" s="4" t="s">
        <v>516</v>
      </c>
      <c r="AC140" s="5">
        <f t="shared" si="54"/>
        <v>0</v>
      </c>
      <c r="AD140" s="6" t="str">
        <f t="shared" si="55"/>
        <v/>
      </c>
      <c r="AE140" s="41" t="str">
        <f t="shared" si="56"/>
        <v/>
      </c>
      <c r="AF140" s="41" t="str">
        <f t="shared" si="57"/>
        <v/>
      </c>
      <c r="AG140" s="41" t="str">
        <f t="shared" si="58"/>
        <v/>
      </c>
      <c r="AH140" s="41" t="str">
        <f t="shared" si="59"/>
        <v/>
      </c>
      <c r="AI140" s="291"/>
      <c r="AJ140" s="41" t="str">
        <f t="shared" si="60"/>
        <v/>
      </c>
      <c r="AK140" s="286" t="str">
        <f t="shared" si="62"/>
        <v/>
      </c>
    </row>
    <row r="141" spans="1:37" ht="40.15" customHeight="1" x14ac:dyDescent="0.25">
      <c r="A141" s="74" t="str">
        <f>IF(B141="","",MAX($A$8:A140)+1)</f>
        <v/>
      </c>
      <c r="B141" s="73"/>
      <c r="C141" s="368"/>
      <c r="D141" s="33"/>
      <c r="E141" s="5" t="str">
        <f t="shared" si="45"/>
        <v/>
      </c>
      <c r="F141" s="5" t="str">
        <f t="shared" si="46"/>
        <v/>
      </c>
      <c r="G141" s="368"/>
      <c r="H141" s="6" t="str">
        <f t="shared" si="47"/>
        <v/>
      </c>
      <c r="I141" s="5" t="str">
        <f t="shared" si="48"/>
        <v/>
      </c>
      <c r="J141" s="98" t="e">
        <f t="shared" si="49"/>
        <v>#N/A</v>
      </c>
      <c r="K141" s="6" t="str">
        <f t="shared" si="50"/>
        <v/>
      </c>
      <c r="L141" s="267" t="str">
        <f t="shared" si="51"/>
        <v/>
      </c>
      <c r="M141" s="338"/>
      <c r="N141" s="72" t="s">
        <v>29</v>
      </c>
      <c r="O141" s="5">
        <f t="shared" si="42"/>
        <v>0</v>
      </c>
      <c r="P141" s="269"/>
      <c r="Q141" s="269"/>
      <c r="R141" s="4" t="s">
        <v>13</v>
      </c>
      <c r="S141" s="5">
        <f t="shared" si="52"/>
        <v>0</v>
      </c>
      <c r="T141" s="33" t="s">
        <v>13</v>
      </c>
      <c r="U141" s="5">
        <f t="shared" si="43"/>
        <v>0</v>
      </c>
      <c r="V141" s="33" t="s">
        <v>13</v>
      </c>
      <c r="W141" s="171" t="str">
        <f t="shared" si="53"/>
        <v/>
      </c>
      <c r="X141" s="72" t="s">
        <v>531</v>
      </c>
      <c r="Y141" s="5">
        <f t="shared" si="44"/>
        <v>0</v>
      </c>
      <c r="Z141" s="72" t="s">
        <v>530</v>
      </c>
      <c r="AA141" s="6">
        <f t="shared" si="61"/>
        <v>0</v>
      </c>
      <c r="AB141" s="4" t="s">
        <v>516</v>
      </c>
      <c r="AC141" s="5">
        <f t="shared" si="54"/>
        <v>0</v>
      </c>
      <c r="AD141" s="6" t="str">
        <f t="shared" si="55"/>
        <v/>
      </c>
      <c r="AE141" s="41" t="str">
        <f t="shared" si="56"/>
        <v/>
      </c>
      <c r="AF141" s="41" t="str">
        <f t="shared" si="57"/>
        <v/>
      </c>
      <c r="AG141" s="41" t="str">
        <f t="shared" si="58"/>
        <v/>
      </c>
      <c r="AH141" s="41" t="str">
        <f t="shared" si="59"/>
        <v/>
      </c>
      <c r="AI141" s="291"/>
      <c r="AJ141" s="41" t="str">
        <f t="shared" si="60"/>
        <v/>
      </c>
      <c r="AK141" s="286" t="str">
        <f t="shared" si="62"/>
        <v/>
      </c>
    </row>
    <row r="142" spans="1:37" ht="40.15" customHeight="1" x14ac:dyDescent="0.25">
      <c r="A142" s="74" t="str">
        <f>IF(B142="","",MAX($A$8:A141)+1)</f>
        <v/>
      </c>
      <c r="B142" s="73"/>
      <c r="C142" s="368"/>
      <c r="D142" s="33"/>
      <c r="E142" s="5" t="str">
        <f t="shared" si="45"/>
        <v/>
      </c>
      <c r="F142" s="5" t="str">
        <f t="shared" si="46"/>
        <v/>
      </c>
      <c r="G142" s="368"/>
      <c r="H142" s="6" t="str">
        <f t="shared" si="47"/>
        <v/>
      </c>
      <c r="I142" s="5" t="str">
        <f t="shared" si="48"/>
        <v/>
      </c>
      <c r="J142" s="98" t="e">
        <f t="shared" si="49"/>
        <v>#N/A</v>
      </c>
      <c r="K142" s="6" t="str">
        <f t="shared" si="50"/>
        <v/>
      </c>
      <c r="L142" s="267" t="str">
        <f t="shared" si="51"/>
        <v/>
      </c>
      <c r="M142" s="338"/>
      <c r="N142" s="72" t="s">
        <v>29</v>
      </c>
      <c r="O142" s="5">
        <f t="shared" si="42"/>
        <v>0</v>
      </c>
      <c r="P142" s="269"/>
      <c r="Q142" s="269"/>
      <c r="R142" s="4" t="s">
        <v>13</v>
      </c>
      <c r="S142" s="5">
        <f t="shared" si="52"/>
        <v>0</v>
      </c>
      <c r="T142" s="33" t="s">
        <v>13</v>
      </c>
      <c r="U142" s="5">
        <f t="shared" si="43"/>
        <v>0</v>
      </c>
      <c r="V142" s="33" t="s">
        <v>13</v>
      </c>
      <c r="W142" s="171" t="str">
        <f t="shared" si="53"/>
        <v/>
      </c>
      <c r="X142" s="72" t="s">
        <v>531</v>
      </c>
      <c r="Y142" s="5">
        <f t="shared" si="44"/>
        <v>0</v>
      </c>
      <c r="Z142" s="72" t="s">
        <v>530</v>
      </c>
      <c r="AA142" s="6">
        <f t="shared" si="61"/>
        <v>0</v>
      </c>
      <c r="AB142" s="4" t="s">
        <v>516</v>
      </c>
      <c r="AC142" s="5">
        <f t="shared" si="54"/>
        <v>0</v>
      </c>
      <c r="AD142" s="6" t="str">
        <f t="shared" si="55"/>
        <v/>
      </c>
      <c r="AE142" s="41" t="str">
        <f t="shared" si="56"/>
        <v/>
      </c>
      <c r="AF142" s="41" t="str">
        <f t="shared" si="57"/>
        <v/>
      </c>
      <c r="AG142" s="41" t="str">
        <f t="shared" si="58"/>
        <v/>
      </c>
      <c r="AH142" s="41" t="str">
        <f t="shared" si="59"/>
        <v/>
      </c>
      <c r="AI142" s="291"/>
      <c r="AJ142" s="41" t="str">
        <f t="shared" si="60"/>
        <v/>
      </c>
      <c r="AK142" s="286" t="str">
        <f t="shared" si="62"/>
        <v/>
      </c>
    </row>
    <row r="143" spans="1:37" ht="40.15" customHeight="1" x14ac:dyDescent="0.25">
      <c r="A143" s="74" t="str">
        <f>IF(B143="","",MAX($A$8:A142)+1)</f>
        <v/>
      </c>
      <c r="B143" s="73"/>
      <c r="C143" s="368"/>
      <c r="D143" s="33"/>
      <c r="E143" s="5" t="str">
        <f t="shared" si="45"/>
        <v/>
      </c>
      <c r="F143" s="5" t="str">
        <f t="shared" si="46"/>
        <v/>
      </c>
      <c r="G143" s="368"/>
      <c r="H143" s="6" t="str">
        <f t="shared" si="47"/>
        <v/>
      </c>
      <c r="I143" s="5" t="str">
        <f t="shared" si="48"/>
        <v/>
      </c>
      <c r="J143" s="98" t="e">
        <f t="shared" si="49"/>
        <v>#N/A</v>
      </c>
      <c r="K143" s="6" t="str">
        <f t="shared" si="50"/>
        <v/>
      </c>
      <c r="L143" s="267" t="str">
        <f t="shared" si="51"/>
        <v/>
      </c>
      <c r="M143" s="338"/>
      <c r="N143" s="72" t="s">
        <v>29</v>
      </c>
      <c r="O143" s="5">
        <f t="shared" si="42"/>
        <v>0</v>
      </c>
      <c r="P143" s="269"/>
      <c r="Q143" s="269"/>
      <c r="R143" s="4" t="s">
        <v>13</v>
      </c>
      <c r="S143" s="5">
        <f t="shared" si="52"/>
        <v>0</v>
      </c>
      <c r="T143" s="33" t="s">
        <v>13</v>
      </c>
      <c r="U143" s="5">
        <f t="shared" si="43"/>
        <v>0</v>
      </c>
      <c r="V143" s="33" t="s">
        <v>13</v>
      </c>
      <c r="W143" s="171" t="str">
        <f t="shared" si="53"/>
        <v/>
      </c>
      <c r="X143" s="72" t="s">
        <v>531</v>
      </c>
      <c r="Y143" s="5">
        <f t="shared" si="44"/>
        <v>0</v>
      </c>
      <c r="Z143" s="72" t="s">
        <v>530</v>
      </c>
      <c r="AA143" s="6">
        <f t="shared" si="61"/>
        <v>0</v>
      </c>
      <c r="AB143" s="4" t="s">
        <v>516</v>
      </c>
      <c r="AC143" s="5">
        <f t="shared" si="54"/>
        <v>0</v>
      </c>
      <c r="AD143" s="6" t="str">
        <f t="shared" si="55"/>
        <v/>
      </c>
      <c r="AE143" s="41" t="str">
        <f t="shared" si="56"/>
        <v/>
      </c>
      <c r="AF143" s="41" t="str">
        <f t="shared" si="57"/>
        <v/>
      </c>
      <c r="AG143" s="41" t="str">
        <f t="shared" si="58"/>
        <v/>
      </c>
      <c r="AH143" s="41" t="str">
        <f t="shared" si="59"/>
        <v/>
      </c>
      <c r="AI143" s="291"/>
      <c r="AJ143" s="41" t="str">
        <f t="shared" si="60"/>
        <v/>
      </c>
      <c r="AK143" s="286" t="str">
        <f t="shared" si="62"/>
        <v/>
      </c>
    </row>
    <row r="144" spans="1:37" ht="40.15" customHeight="1" x14ac:dyDescent="0.25">
      <c r="A144" s="74" t="str">
        <f>IF(B144="","",MAX($A$8:A143)+1)</f>
        <v/>
      </c>
      <c r="B144" s="73"/>
      <c r="C144" s="368"/>
      <c r="D144" s="33"/>
      <c r="E144" s="5" t="str">
        <f t="shared" si="45"/>
        <v/>
      </c>
      <c r="F144" s="5" t="str">
        <f t="shared" si="46"/>
        <v/>
      </c>
      <c r="G144" s="368"/>
      <c r="H144" s="6" t="str">
        <f t="shared" si="47"/>
        <v/>
      </c>
      <c r="I144" s="5" t="str">
        <f t="shared" si="48"/>
        <v/>
      </c>
      <c r="J144" s="98" t="e">
        <f t="shared" si="49"/>
        <v>#N/A</v>
      </c>
      <c r="K144" s="6" t="str">
        <f t="shared" si="50"/>
        <v/>
      </c>
      <c r="L144" s="267" t="str">
        <f t="shared" si="51"/>
        <v/>
      </c>
      <c r="M144" s="338"/>
      <c r="N144" s="72" t="s">
        <v>29</v>
      </c>
      <c r="O144" s="5">
        <f t="shared" si="42"/>
        <v>0</v>
      </c>
      <c r="P144" s="269"/>
      <c r="Q144" s="269"/>
      <c r="R144" s="4" t="s">
        <v>13</v>
      </c>
      <c r="S144" s="5">
        <f t="shared" si="52"/>
        <v>0</v>
      </c>
      <c r="T144" s="33" t="s">
        <v>13</v>
      </c>
      <c r="U144" s="5">
        <f t="shared" si="43"/>
        <v>0</v>
      </c>
      <c r="V144" s="33" t="s">
        <v>13</v>
      </c>
      <c r="W144" s="171" t="str">
        <f t="shared" si="53"/>
        <v/>
      </c>
      <c r="X144" s="72" t="s">
        <v>531</v>
      </c>
      <c r="Y144" s="5">
        <f t="shared" si="44"/>
        <v>0</v>
      </c>
      <c r="Z144" s="72" t="s">
        <v>530</v>
      </c>
      <c r="AA144" s="6">
        <f t="shared" si="61"/>
        <v>0</v>
      </c>
      <c r="AB144" s="4" t="s">
        <v>516</v>
      </c>
      <c r="AC144" s="5">
        <f t="shared" si="54"/>
        <v>0</v>
      </c>
      <c r="AD144" s="6" t="str">
        <f t="shared" si="55"/>
        <v/>
      </c>
      <c r="AE144" s="41" t="str">
        <f t="shared" si="56"/>
        <v/>
      </c>
      <c r="AF144" s="41" t="str">
        <f t="shared" si="57"/>
        <v/>
      </c>
      <c r="AG144" s="41" t="str">
        <f t="shared" si="58"/>
        <v/>
      </c>
      <c r="AH144" s="41" t="str">
        <f t="shared" si="59"/>
        <v/>
      </c>
      <c r="AI144" s="291"/>
      <c r="AJ144" s="41" t="str">
        <f t="shared" si="60"/>
        <v/>
      </c>
      <c r="AK144" s="286" t="str">
        <f t="shared" si="62"/>
        <v/>
      </c>
    </row>
    <row r="145" spans="1:37" ht="40.15" customHeight="1" x14ac:dyDescent="0.25">
      <c r="A145" s="74" t="str">
        <f>IF(B145="","",MAX($A$8:A144)+1)</f>
        <v/>
      </c>
      <c r="B145" s="73"/>
      <c r="C145" s="368"/>
      <c r="D145" s="33"/>
      <c r="E145" s="5" t="str">
        <f t="shared" si="45"/>
        <v/>
      </c>
      <c r="F145" s="5" t="str">
        <f t="shared" si="46"/>
        <v/>
      </c>
      <c r="G145" s="368"/>
      <c r="H145" s="6" t="str">
        <f t="shared" si="47"/>
        <v/>
      </c>
      <c r="I145" s="5" t="str">
        <f t="shared" si="48"/>
        <v/>
      </c>
      <c r="J145" s="98" t="e">
        <f t="shared" si="49"/>
        <v>#N/A</v>
      </c>
      <c r="K145" s="6" t="str">
        <f t="shared" si="50"/>
        <v/>
      </c>
      <c r="L145" s="267" t="str">
        <f t="shared" si="51"/>
        <v/>
      </c>
      <c r="M145" s="338"/>
      <c r="N145" s="72" t="s">
        <v>29</v>
      </c>
      <c r="O145" s="5">
        <f t="shared" ref="O145:O208" si="63">VLOOKUP(N145,NSollHumus,2,FALSE)</f>
        <v>0</v>
      </c>
      <c r="P145" s="269"/>
      <c r="Q145" s="269"/>
      <c r="R145" s="4" t="s">
        <v>13</v>
      </c>
      <c r="S145" s="5">
        <f t="shared" si="52"/>
        <v>0</v>
      </c>
      <c r="T145" s="33" t="s">
        <v>13</v>
      </c>
      <c r="U145" s="5">
        <f t="shared" ref="U145:U208" si="64">VLOOKUP(T145,NSollZF,2,FALSE)</f>
        <v>0</v>
      </c>
      <c r="V145" s="33" t="s">
        <v>13</v>
      </c>
      <c r="W145" s="171" t="str">
        <f t="shared" si="53"/>
        <v/>
      </c>
      <c r="X145" s="72" t="s">
        <v>531</v>
      </c>
      <c r="Y145" s="5">
        <f t="shared" ref="Y145:Y208" si="65">IF(OR("ja"=X145,"keine"=V145),0,VLOOKUP(V145,NSollSK,5,FALSE))</f>
        <v>0</v>
      </c>
      <c r="Z145" s="72" t="s">
        <v>530</v>
      </c>
      <c r="AA145" s="6">
        <f t="shared" si="61"/>
        <v>0</v>
      </c>
      <c r="AB145" s="4" t="s">
        <v>516</v>
      </c>
      <c r="AC145" s="5">
        <f t="shared" si="54"/>
        <v>0</v>
      </c>
      <c r="AD145" s="6" t="str">
        <f t="shared" si="55"/>
        <v/>
      </c>
      <c r="AE145" s="41" t="str">
        <f t="shared" si="56"/>
        <v/>
      </c>
      <c r="AF145" s="41" t="str">
        <f t="shared" si="57"/>
        <v/>
      </c>
      <c r="AG145" s="41" t="str">
        <f t="shared" si="58"/>
        <v/>
      </c>
      <c r="AH145" s="41" t="str">
        <f t="shared" si="59"/>
        <v/>
      </c>
      <c r="AI145" s="291"/>
      <c r="AJ145" s="41" t="str">
        <f t="shared" si="60"/>
        <v/>
      </c>
      <c r="AK145" s="286" t="str">
        <f t="shared" si="62"/>
        <v/>
      </c>
    </row>
    <row r="146" spans="1:37" ht="40.15" customHeight="1" x14ac:dyDescent="0.25">
      <c r="A146" s="74" t="str">
        <f>IF(B146="","",MAX($A$8:A145)+1)</f>
        <v/>
      </c>
      <c r="B146" s="73"/>
      <c r="C146" s="368"/>
      <c r="D146" s="33"/>
      <c r="E146" s="5" t="str">
        <f t="shared" si="45"/>
        <v/>
      </c>
      <c r="F146" s="5" t="str">
        <f t="shared" si="46"/>
        <v/>
      </c>
      <c r="G146" s="368"/>
      <c r="H146" s="6" t="str">
        <f t="shared" si="47"/>
        <v/>
      </c>
      <c r="I146" s="5" t="str">
        <f t="shared" si="48"/>
        <v/>
      </c>
      <c r="J146" s="98" t="e">
        <f t="shared" si="49"/>
        <v>#N/A</v>
      </c>
      <c r="K146" s="6" t="str">
        <f t="shared" si="50"/>
        <v/>
      </c>
      <c r="L146" s="267" t="str">
        <f t="shared" si="51"/>
        <v/>
      </c>
      <c r="M146" s="338"/>
      <c r="N146" s="72" t="s">
        <v>29</v>
      </c>
      <c r="O146" s="5">
        <f t="shared" si="63"/>
        <v>0</v>
      </c>
      <c r="P146" s="269"/>
      <c r="Q146" s="269"/>
      <c r="R146" s="4" t="s">
        <v>13</v>
      </c>
      <c r="S146" s="5">
        <f t="shared" si="52"/>
        <v>0</v>
      </c>
      <c r="T146" s="33" t="s">
        <v>13</v>
      </c>
      <c r="U146" s="5">
        <f t="shared" si="64"/>
        <v>0</v>
      </c>
      <c r="V146" s="33" t="s">
        <v>13</v>
      </c>
      <c r="W146" s="171" t="str">
        <f t="shared" si="53"/>
        <v/>
      </c>
      <c r="X146" s="72" t="s">
        <v>531</v>
      </c>
      <c r="Y146" s="5">
        <f t="shared" si="65"/>
        <v>0</v>
      </c>
      <c r="Z146" s="72" t="s">
        <v>530</v>
      </c>
      <c r="AA146" s="6">
        <f t="shared" si="61"/>
        <v>0</v>
      </c>
      <c r="AB146" s="4" t="s">
        <v>516</v>
      </c>
      <c r="AC146" s="5">
        <f t="shared" si="54"/>
        <v>0</v>
      </c>
      <c r="AD146" s="6" t="str">
        <f t="shared" si="55"/>
        <v/>
      </c>
      <c r="AE146" s="41" t="str">
        <f t="shared" si="56"/>
        <v/>
      </c>
      <c r="AF146" s="41" t="str">
        <f t="shared" si="57"/>
        <v/>
      </c>
      <c r="AG146" s="41" t="str">
        <f t="shared" si="58"/>
        <v/>
      </c>
      <c r="AH146" s="41" t="str">
        <f t="shared" si="59"/>
        <v/>
      </c>
      <c r="AI146" s="291"/>
      <c r="AJ146" s="41" t="str">
        <f t="shared" si="60"/>
        <v/>
      </c>
      <c r="AK146" s="286" t="str">
        <f t="shared" si="62"/>
        <v/>
      </c>
    </row>
    <row r="147" spans="1:37" ht="40.15" customHeight="1" x14ac:dyDescent="0.25">
      <c r="A147" s="74" t="str">
        <f>IF(B147="","",MAX($A$8:A146)+1)</f>
        <v/>
      </c>
      <c r="B147" s="73"/>
      <c r="C147" s="368"/>
      <c r="D147" s="33"/>
      <c r="E147" s="5" t="str">
        <f t="shared" si="45"/>
        <v/>
      </c>
      <c r="F147" s="5" t="str">
        <f t="shared" si="46"/>
        <v/>
      </c>
      <c r="G147" s="368"/>
      <c r="H147" s="6" t="str">
        <f t="shared" si="47"/>
        <v/>
      </c>
      <c r="I147" s="5" t="str">
        <f t="shared" si="48"/>
        <v/>
      </c>
      <c r="J147" s="98" t="e">
        <f t="shared" si="49"/>
        <v>#N/A</v>
      </c>
      <c r="K147" s="6" t="str">
        <f t="shared" si="50"/>
        <v/>
      </c>
      <c r="L147" s="267" t="str">
        <f t="shared" si="51"/>
        <v/>
      </c>
      <c r="M147" s="338"/>
      <c r="N147" s="72" t="s">
        <v>29</v>
      </c>
      <c r="O147" s="5">
        <f t="shared" si="63"/>
        <v>0</v>
      </c>
      <c r="P147" s="269"/>
      <c r="Q147" s="269"/>
      <c r="R147" s="4" t="s">
        <v>13</v>
      </c>
      <c r="S147" s="5">
        <f t="shared" si="52"/>
        <v>0</v>
      </c>
      <c r="T147" s="33" t="s">
        <v>13</v>
      </c>
      <c r="U147" s="5">
        <f t="shared" si="64"/>
        <v>0</v>
      </c>
      <c r="V147" s="33" t="s">
        <v>13</v>
      </c>
      <c r="W147" s="171" t="str">
        <f t="shared" si="53"/>
        <v/>
      </c>
      <c r="X147" s="72" t="s">
        <v>531</v>
      </c>
      <c r="Y147" s="5">
        <f t="shared" si="65"/>
        <v>0</v>
      </c>
      <c r="Z147" s="72" t="s">
        <v>530</v>
      </c>
      <c r="AA147" s="6">
        <f t="shared" si="61"/>
        <v>0</v>
      </c>
      <c r="AB147" s="4" t="s">
        <v>516</v>
      </c>
      <c r="AC147" s="5">
        <f t="shared" si="54"/>
        <v>0</v>
      </c>
      <c r="AD147" s="6" t="str">
        <f t="shared" si="55"/>
        <v/>
      </c>
      <c r="AE147" s="41" t="str">
        <f t="shared" si="56"/>
        <v/>
      </c>
      <c r="AF147" s="41" t="str">
        <f t="shared" si="57"/>
        <v/>
      </c>
      <c r="AG147" s="41" t="str">
        <f t="shared" si="58"/>
        <v/>
      </c>
      <c r="AH147" s="41" t="str">
        <f t="shared" si="59"/>
        <v/>
      </c>
      <c r="AI147" s="291"/>
      <c r="AJ147" s="41" t="str">
        <f t="shared" si="60"/>
        <v/>
      </c>
      <c r="AK147" s="286" t="str">
        <f t="shared" si="62"/>
        <v/>
      </c>
    </row>
    <row r="148" spans="1:37" ht="40.15" customHeight="1" x14ac:dyDescent="0.25">
      <c r="A148" s="74" t="str">
        <f>IF(B148="","",MAX($A$8:A147)+1)</f>
        <v/>
      </c>
      <c r="B148" s="73"/>
      <c r="C148" s="368"/>
      <c r="D148" s="33"/>
      <c r="E148" s="5" t="str">
        <f t="shared" si="45"/>
        <v/>
      </c>
      <c r="F148" s="5" t="str">
        <f t="shared" si="46"/>
        <v/>
      </c>
      <c r="G148" s="368"/>
      <c r="H148" s="6" t="str">
        <f t="shared" si="47"/>
        <v/>
      </c>
      <c r="I148" s="5" t="str">
        <f t="shared" si="48"/>
        <v/>
      </c>
      <c r="J148" s="98" t="e">
        <f t="shared" si="49"/>
        <v>#N/A</v>
      </c>
      <c r="K148" s="6" t="str">
        <f t="shared" si="50"/>
        <v/>
      </c>
      <c r="L148" s="267" t="str">
        <f t="shared" si="51"/>
        <v/>
      </c>
      <c r="M148" s="338"/>
      <c r="N148" s="72" t="s">
        <v>29</v>
      </c>
      <c r="O148" s="5">
        <f t="shared" si="63"/>
        <v>0</v>
      </c>
      <c r="P148" s="269"/>
      <c r="Q148" s="269"/>
      <c r="R148" s="4" t="s">
        <v>13</v>
      </c>
      <c r="S148" s="5">
        <f t="shared" si="52"/>
        <v>0</v>
      </c>
      <c r="T148" s="33" t="s">
        <v>13</v>
      </c>
      <c r="U148" s="5">
        <f t="shared" si="64"/>
        <v>0</v>
      </c>
      <c r="V148" s="33" t="s">
        <v>13</v>
      </c>
      <c r="W148" s="171" t="str">
        <f t="shared" si="53"/>
        <v/>
      </c>
      <c r="X148" s="72" t="s">
        <v>531</v>
      </c>
      <c r="Y148" s="5">
        <f t="shared" si="65"/>
        <v>0</v>
      </c>
      <c r="Z148" s="72" t="s">
        <v>530</v>
      </c>
      <c r="AA148" s="6">
        <f t="shared" si="61"/>
        <v>0</v>
      </c>
      <c r="AB148" s="4" t="s">
        <v>516</v>
      </c>
      <c r="AC148" s="5">
        <f t="shared" si="54"/>
        <v>0</v>
      </c>
      <c r="AD148" s="6" t="str">
        <f t="shared" si="55"/>
        <v/>
      </c>
      <c r="AE148" s="41" t="str">
        <f t="shared" si="56"/>
        <v/>
      </c>
      <c r="AF148" s="41" t="str">
        <f t="shared" si="57"/>
        <v/>
      </c>
      <c r="AG148" s="41" t="str">
        <f t="shared" si="58"/>
        <v/>
      </c>
      <c r="AH148" s="41" t="str">
        <f t="shared" si="59"/>
        <v/>
      </c>
      <c r="AI148" s="291"/>
      <c r="AJ148" s="41" t="str">
        <f t="shared" si="60"/>
        <v/>
      </c>
      <c r="AK148" s="286" t="str">
        <f t="shared" si="62"/>
        <v/>
      </c>
    </row>
    <row r="149" spans="1:37" ht="40.15" customHeight="1" x14ac:dyDescent="0.25">
      <c r="A149" s="74" t="str">
        <f>IF(B149="","",MAX($A$8:A148)+1)</f>
        <v/>
      </c>
      <c r="B149" s="73"/>
      <c r="C149" s="368"/>
      <c r="D149" s="33"/>
      <c r="E149" s="5" t="str">
        <f t="shared" si="45"/>
        <v/>
      </c>
      <c r="F149" s="5" t="str">
        <f t="shared" si="46"/>
        <v/>
      </c>
      <c r="G149" s="368"/>
      <c r="H149" s="6" t="str">
        <f t="shared" si="47"/>
        <v/>
      </c>
      <c r="I149" s="5" t="str">
        <f t="shared" si="48"/>
        <v/>
      </c>
      <c r="J149" s="98" t="e">
        <f t="shared" si="49"/>
        <v>#N/A</v>
      </c>
      <c r="K149" s="6" t="str">
        <f t="shared" si="50"/>
        <v/>
      </c>
      <c r="L149" s="267" t="str">
        <f t="shared" si="51"/>
        <v/>
      </c>
      <c r="M149" s="338"/>
      <c r="N149" s="72" t="s">
        <v>29</v>
      </c>
      <c r="O149" s="5">
        <f t="shared" si="63"/>
        <v>0</v>
      </c>
      <c r="P149" s="269"/>
      <c r="Q149" s="269"/>
      <c r="R149" s="4" t="s">
        <v>13</v>
      </c>
      <c r="S149" s="5">
        <f t="shared" si="52"/>
        <v>0</v>
      </c>
      <c r="T149" s="33" t="s">
        <v>13</v>
      </c>
      <c r="U149" s="5">
        <f t="shared" si="64"/>
        <v>0</v>
      </c>
      <c r="V149" s="33" t="s">
        <v>13</v>
      </c>
      <c r="W149" s="171" t="str">
        <f t="shared" si="53"/>
        <v/>
      </c>
      <c r="X149" s="72" t="s">
        <v>531</v>
      </c>
      <c r="Y149" s="5">
        <f t="shared" si="65"/>
        <v>0</v>
      </c>
      <c r="Z149" s="72" t="s">
        <v>530</v>
      </c>
      <c r="AA149" s="6">
        <f t="shared" si="61"/>
        <v>0</v>
      </c>
      <c r="AB149" s="4" t="s">
        <v>516</v>
      </c>
      <c r="AC149" s="5">
        <f t="shared" si="54"/>
        <v>0</v>
      </c>
      <c r="AD149" s="6" t="str">
        <f t="shared" si="55"/>
        <v/>
      </c>
      <c r="AE149" s="41" t="str">
        <f t="shared" si="56"/>
        <v/>
      </c>
      <c r="AF149" s="41" t="str">
        <f t="shared" si="57"/>
        <v/>
      </c>
      <c r="AG149" s="41" t="str">
        <f t="shared" si="58"/>
        <v/>
      </c>
      <c r="AH149" s="41" t="str">
        <f t="shared" si="59"/>
        <v/>
      </c>
      <c r="AI149" s="291"/>
      <c r="AJ149" s="41" t="str">
        <f t="shared" si="60"/>
        <v/>
      </c>
      <c r="AK149" s="286" t="str">
        <f t="shared" si="62"/>
        <v/>
      </c>
    </row>
    <row r="150" spans="1:37" ht="40.15" customHeight="1" x14ac:dyDescent="0.25">
      <c r="A150" s="74" t="str">
        <f>IF(B150="","",MAX($A$8:A149)+1)</f>
        <v/>
      </c>
      <c r="B150" s="73"/>
      <c r="C150" s="368"/>
      <c r="D150" s="33"/>
      <c r="E150" s="5" t="str">
        <f t="shared" si="45"/>
        <v/>
      </c>
      <c r="F150" s="5" t="str">
        <f t="shared" si="46"/>
        <v/>
      </c>
      <c r="G150" s="368"/>
      <c r="H150" s="6" t="str">
        <f t="shared" si="47"/>
        <v/>
      </c>
      <c r="I150" s="5" t="str">
        <f t="shared" si="48"/>
        <v/>
      </c>
      <c r="J150" s="98" t="e">
        <f t="shared" si="49"/>
        <v>#N/A</v>
      </c>
      <c r="K150" s="6" t="str">
        <f t="shared" si="50"/>
        <v/>
      </c>
      <c r="L150" s="267" t="str">
        <f t="shared" si="51"/>
        <v/>
      </c>
      <c r="M150" s="338"/>
      <c r="N150" s="72" t="s">
        <v>29</v>
      </c>
      <c r="O150" s="5">
        <f t="shared" si="63"/>
        <v>0</v>
      </c>
      <c r="P150" s="269"/>
      <c r="Q150" s="269"/>
      <c r="R150" s="4" t="s">
        <v>13</v>
      </c>
      <c r="S150" s="5">
        <f t="shared" si="52"/>
        <v>0</v>
      </c>
      <c r="T150" s="33" t="s">
        <v>13</v>
      </c>
      <c r="U150" s="5">
        <f t="shared" si="64"/>
        <v>0</v>
      </c>
      <c r="V150" s="33" t="s">
        <v>13</v>
      </c>
      <c r="W150" s="171" t="str">
        <f t="shared" si="53"/>
        <v/>
      </c>
      <c r="X150" s="72" t="s">
        <v>531</v>
      </c>
      <c r="Y150" s="5">
        <f t="shared" si="65"/>
        <v>0</v>
      </c>
      <c r="Z150" s="72" t="s">
        <v>530</v>
      </c>
      <c r="AA150" s="6">
        <f t="shared" si="61"/>
        <v>0</v>
      </c>
      <c r="AB150" s="4" t="s">
        <v>516</v>
      </c>
      <c r="AC150" s="5">
        <f t="shared" si="54"/>
        <v>0</v>
      </c>
      <c r="AD150" s="6" t="str">
        <f t="shared" si="55"/>
        <v/>
      </c>
      <c r="AE150" s="41" t="str">
        <f t="shared" si="56"/>
        <v/>
      </c>
      <c r="AF150" s="41" t="str">
        <f t="shared" si="57"/>
        <v/>
      </c>
      <c r="AG150" s="41" t="str">
        <f t="shared" si="58"/>
        <v/>
      </c>
      <c r="AH150" s="41" t="str">
        <f t="shared" si="59"/>
        <v/>
      </c>
      <c r="AI150" s="291"/>
      <c r="AJ150" s="41" t="str">
        <f t="shared" si="60"/>
        <v/>
      </c>
      <c r="AK150" s="286" t="str">
        <f t="shared" si="62"/>
        <v/>
      </c>
    </row>
    <row r="151" spans="1:37" ht="40.15" customHeight="1" x14ac:dyDescent="0.25">
      <c r="A151" s="74" t="str">
        <f>IF(B151="","",MAX($A$8:A150)+1)</f>
        <v/>
      </c>
      <c r="B151" s="73"/>
      <c r="C151" s="368"/>
      <c r="D151" s="33"/>
      <c r="E151" s="5" t="str">
        <f t="shared" si="45"/>
        <v/>
      </c>
      <c r="F151" s="5" t="str">
        <f t="shared" si="46"/>
        <v/>
      </c>
      <c r="G151" s="368"/>
      <c r="H151" s="6" t="str">
        <f t="shared" si="47"/>
        <v/>
      </c>
      <c r="I151" s="5" t="str">
        <f t="shared" si="48"/>
        <v/>
      </c>
      <c r="J151" s="98" t="e">
        <f t="shared" si="49"/>
        <v>#N/A</v>
      </c>
      <c r="K151" s="6" t="str">
        <f t="shared" si="50"/>
        <v/>
      </c>
      <c r="L151" s="267" t="str">
        <f t="shared" si="51"/>
        <v/>
      </c>
      <c r="M151" s="338"/>
      <c r="N151" s="72" t="s">
        <v>29</v>
      </c>
      <c r="O151" s="5">
        <f t="shared" si="63"/>
        <v>0</v>
      </c>
      <c r="P151" s="269"/>
      <c r="Q151" s="269"/>
      <c r="R151" s="4" t="s">
        <v>13</v>
      </c>
      <c r="S151" s="5">
        <f t="shared" si="52"/>
        <v>0</v>
      </c>
      <c r="T151" s="33" t="s">
        <v>13</v>
      </c>
      <c r="U151" s="5">
        <f t="shared" si="64"/>
        <v>0</v>
      </c>
      <c r="V151" s="33" t="s">
        <v>13</v>
      </c>
      <c r="W151" s="171" t="str">
        <f t="shared" si="53"/>
        <v/>
      </c>
      <c r="X151" s="72" t="s">
        <v>531</v>
      </c>
      <c r="Y151" s="5">
        <f t="shared" si="65"/>
        <v>0</v>
      </c>
      <c r="Z151" s="72" t="s">
        <v>530</v>
      </c>
      <c r="AA151" s="6">
        <f t="shared" si="61"/>
        <v>0</v>
      </c>
      <c r="AB151" s="4" t="s">
        <v>516</v>
      </c>
      <c r="AC151" s="5">
        <f t="shared" si="54"/>
        <v>0</v>
      </c>
      <c r="AD151" s="6" t="str">
        <f t="shared" si="55"/>
        <v/>
      </c>
      <c r="AE151" s="41" t="str">
        <f t="shared" si="56"/>
        <v/>
      </c>
      <c r="AF151" s="41" t="str">
        <f t="shared" si="57"/>
        <v/>
      </c>
      <c r="AG151" s="41" t="str">
        <f t="shared" si="58"/>
        <v/>
      </c>
      <c r="AH151" s="41" t="str">
        <f t="shared" si="59"/>
        <v/>
      </c>
      <c r="AI151" s="291"/>
      <c r="AJ151" s="41" t="str">
        <f t="shared" si="60"/>
        <v/>
      </c>
      <c r="AK151" s="286" t="str">
        <f t="shared" si="62"/>
        <v/>
      </c>
    </row>
    <row r="152" spans="1:37" ht="40.15" customHeight="1" x14ac:dyDescent="0.25">
      <c r="A152" s="74" t="str">
        <f>IF(B152="","",MAX($A$8:A151)+1)</f>
        <v/>
      </c>
      <c r="B152" s="73"/>
      <c r="C152" s="368"/>
      <c r="D152" s="33"/>
      <c r="E152" s="5" t="str">
        <f t="shared" si="45"/>
        <v/>
      </c>
      <c r="F152" s="5" t="str">
        <f t="shared" si="46"/>
        <v/>
      </c>
      <c r="G152" s="368"/>
      <c r="H152" s="6" t="str">
        <f t="shared" si="47"/>
        <v/>
      </c>
      <c r="I152" s="5" t="str">
        <f t="shared" si="48"/>
        <v/>
      </c>
      <c r="J152" s="98" t="e">
        <f t="shared" si="49"/>
        <v>#N/A</v>
      </c>
      <c r="K152" s="6" t="str">
        <f t="shared" si="50"/>
        <v/>
      </c>
      <c r="L152" s="267" t="str">
        <f t="shared" si="51"/>
        <v/>
      </c>
      <c r="M152" s="338"/>
      <c r="N152" s="72" t="s">
        <v>29</v>
      </c>
      <c r="O152" s="5">
        <f t="shared" si="63"/>
        <v>0</v>
      </c>
      <c r="P152" s="269"/>
      <c r="Q152" s="269"/>
      <c r="R152" s="4" t="s">
        <v>13</v>
      </c>
      <c r="S152" s="5">
        <f t="shared" si="52"/>
        <v>0</v>
      </c>
      <c r="T152" s="33" t="s">
        <v>13</v>
      </c>
      <c r="U152" s="5">
        <f t="shared" si="64"/>
        <v>0</v>
      </c>
      <c r="V152" s="33" t="s">
        <v>13</v>
      </c>
      <c r="W152" s="171" t="str">
        <f t="shared" si="53"/>
        <v/>
      </c>
      <c r="X152" s="72" t="s">
        <v>531</v>
      </c>
      <c r="Y152" s="5">
        <f t="shared" si="65"/>
        <v>0</v>
      </c>
      <c r="Z152" s="72" t="s">
        <v>530</v>
      </c>
      <c r="AA152" s="6">
        <f t="shared" si="61"/>
        <v>0</v>
      </c>
      <c r="AB152" s="4" t="s">
        <v>516</v>
      </c>
      <c r="AC152" s="5">
        <f t="shared" si="54"/>
        <v>0</v>
      </c>
      <c r="AD152" s="6" t="str">
        <f t="shared" si="55"/>
        <v/>
      </c>
      <c r="AE152" s="41" t="str">
        <f t="shared" si="56"/>
        <v/>
      </c>
      <c r="AF152" s="41" t="str">
        <f t="shared" si="57"/>
        <v/>
      </c>
      <c r="AG152" s="41" t="str">
        <f t="shared" si="58"/>
        <v/>
      </c>
      <c r="AH152" s="41" t="str">
        <f t="shared" si="59"/>
        <v/>
      </c>
      <c r="AI152" s="291"/>
      <c r="AJ152" s="41" t="str">
        <f t="shared" si="60"/>
        <v/>
      </c>
      <c r="AK152" s="286" t="str">
        <f t="shared" si="62"/>
        <v/>
      </c>
    </row>
    <row r="153" spans="1:37" ht="40.15" customHeight="1" x14ac:dyDescent="0.25">
      <c r="A153" s="74" t="str">
        <f>IF(B153="","",MAX($A$8:A152)+1)</f>
        <v/>
      </c>
      <c r="B153" s="73"/>
      <c r="C153" s="368"/>
      <c r="D153" s="33"/>
      <c r="E153" s="5" t="str">
        <f t="shared" si="45"/>
        <v/>
      </c>
      <c r="F153" s="5" t="str">
        <f t="shared" si="46"/>
        <v/>
      </c>
      <c r="G153" s="368"/>
      <c r="H153" s="6" t="str">
        <f t="shared" si="47"/>
        <v/>
      </c>
      <c r="I153" s="5" t="str">
        <f t="shared" si="48"/>
        <v/>
      </c>
      <c r="J153" s="98" t="e">
        <f t="shared" si="49"/>
        <v>#N/A</v>
      </c>
      <c r="K153" s="6" t="str">
        <f t="shared" si="50"/>
        <v/>
      </c>
      <c r="L153" s="267" t="str">
        <f t="shared" si="51"/>
        <v/>
      </c>
      <c r="M153" s="338"/>
      <c r="N153" s="72" t="s">
        <v>29</v>
      </c>
      <c r="O153" s="5">
        <f t="shared" si="63"/>
        <v>0</v>
      </c>
      <c r="P153" s="269"/>
      <c r="Q153" s="269"/>
      <c r="R153" s="4" t="s">
        <v>13</v>
      </c>
      <c r="S153" s="5">
        <f t="shared" si="52"/>
        <v>0</v>
      </c>
      <c r="T153" s="33" t="s">
        <v>13</v>
      </c>
      <c r="U153" s="5">
        <f t="shared" si="64"/>
        <v>0</v>
      </c>
      <c r="V153" s="33" t="s">
        <v>13</v>
      </c>
      <c r="W153" s="171" t="str">
        <f t="shared" si="53"/>
        <v/>
      </c>
      <c r="X153" s="72" t="s">
        <v>531</v>
      </c>
      <c r="Y153" s="5">
        <f t="shared" si="65"/>
        <v>0</v>
      </c>
      <c r="Z153" s="72" t="s">
        <v>530</v>
      </c>
      <c r="AA153" s="6">
        <f t="shared" si="61"/>
        <v>0</v>
      </c>
      <c r="AB153" s="4" t="s">
        <v>516</v>
      </c>
      <c r="AC153" s="5">
        <f t="shared" si="54"/>
        <v>0</v>
      </c>
      <c r="AD153" s="6" t="str">
        <f t="shared" si="55"/>
        <v/>
      </c>
      <c r="AE153" s="41" t="str">
        <f t="shared" si="56"/>
        <v/>
      </c>
      <c r="AF153" s="41" t="str">
        <f t="shared" si="57"/>
        <v/>
      </c>
      <c r="AG153" s="41" t="str">
        <f t="shared" si="58"/>
        <v/>
      </c>
      <c r="AH153" s="41" t="str">
        <f t="shared" si="59"/>
        <v/>
      </c>
      <c r="AI153" s="291"/>
      <c r="AJ153" s="41" t="str">
        <f t="shared" si="60"/>
        <v/>
      </c>
      <c r="AK153" s="286" t="str">
        <f t="shared" si="62"/>
        <v/>
      </c>
    </row>
    <row r="154" spans="1:37" ht="40.15" customHeight="1" x14ac:dyDescent="0.25">
      <c r="A154" s="74" t="str">
        <f>IF(B154="","",MAX($A$8:A153)+1)</f>
        <v/>
      </c>
      <c r="B154" s="73"/>
      <c r="C154" s="368"/>
      <c r="D154" s="33"/>
      <c r="E154" s="5" t="str">
        <f t="shared" si="45"/>
        <v/>
      </c>
      <c r="F154" s="5" t="str">
        <f t="shared" si="46"/>
        <v/>
      </c>
      <c r="G154" s="368"/>
      <c r="H154" s="6" t="str">
        <f t="shared" si="47"/>
        <v/>
      </c>
      <c r="I154" s="5" t="str">
        <f t="shared" si="48"/>
        <v/>
      </c>
      <c r="J154" s="98" t="e">
        <f t="shared" si="49"/>
        <v>#N/A</v>
      </c>
      <c r="K154" s="6" t="str">
        <f t="shared" si="50"/>
        <v/>
      </c>
      <c r="L154" s="267" t="str">
        <f t="shared" si="51"/>
        <v/>
      </c>
      <c r="M154" s="338"/>
      <c r="N154" s="72" t="s">
        <v>29</v>
      </c>
      <c r="O154" s="5">
        <f t="shared" si="63"/>
        <v>0</v>
      </c>
      <c r="P154" s="269"/>
      <c r="Q154" s="269"/>
      <c r="R154" s="4" t="s">
        <v>13</v>
      </c>
      <c r="S154" s="5">
        <f t="shared" si="52"/>
        <v>0</v>
      </c>
      <c r="T154" s="33" t="s">
        <v>13</v>
      </c>
      <c r="U154" s="5">
        <f t="shared" si="64"/>
        <v>0</v>
      </c>
      <c r="V154" s="33" t="s">
        <v>13</v>
      </c>
      <c r="W154" s="171" t="str">
        <f t="shared" si="53"/>
        <v/>
      </c>
      <c r="X154" s="72" t="s">
        <v>531</v>
      </c>
      <c r="Y154" s="5">
        <f t="shared" si="65"/>
        <v>0</v>
      </c>
      <c r="Z154" s="72" t="s">
        <v>530</v>
      </c>
      <c r="AA154" s="6">
        <f t="shared" si="61"/>
        <v>0</v>
      </c>
      <c r="AB154" s="4" t="s">
        <v>516</v>
      </c>
      <c r="AC154" s="5">
        <f t="shared" si="54"/>
        <v>0</v>
      </c>
      <c r="AD154" s="6" t="str">
        <f t="shared" si="55"/>
        <v/>
      </c>
      <c r="AE154" s="41" t="str">
        <f t="shared" si="56"/>
        <v/>
      </c>
      <c r="AF154" s="41" t="str">
        <f t="shared" si="57"/>
        <v/>
      </c>
      <c r="AG154" s="41" t="str">
        <f t="shared" si="58"/>
        <v/>
      </c>
      <c r="AH154" s="41" t="str">
        <f t="shared" si="59"/>
        <v/>
      </c>
      <c r="AI154" s="291"/>
      <c r="AJ154" s="41" t="str">
        <f t="shared" si="60"/>
        <v/>
      </c>
      <c r="AK154" s="286" t="str">
        <f t="shared" si="62"/>
        <v/>
      </c>
    </row>
    <row r="155" spans="1:37" ht="40.15" customHeight="1" x14ac:dyDescent="0.25">
      <c r="A155" s="74" t="str">
        <f>IF(B155="","",MAX($A$8:A154)+1)</f>
        <v/>
      </c>
      <c r="B155" s="73"/>
      <c r="C155" s="368"/>
      <c r="D155" s="33"/>
      <c r="E155" s="5" t="str">
        <f t="shared" si="45"/>
        <v/>
      </c>
      <c r="F155" s="5" t="str">
        <f t="shared" si="46"/>
        <v/>
      </c>
      <c r="G155" s="368"/>
      <c r="H155" s="6" t="str">
        <f t="shared" si="47"/>
        <v/>
      </c>
      <c r="I155" s="5" t="str">
        <f t="shared" si="48"/>
        <v/>
      </c>
      <c r="J155" s="98" t="e">
        <f t="shared" si="49"/>
        <v>#N/A</v>
      </c>
      <c r="K155" s="6" t="str">
        <f t="shared" si="50"/>
        <v/>
      </c>
      <c r="L155" s="267" t="str">
        <f t="shared" si="51"/>
        <v/>
      </c>
      <c r="M155" s="338"/>
      <c r="N155" s="72" t="s">
        <v>29</v>
      </c>
      <c r="O155" s="5">
        <f t="shared" si="63"/>
        <v>0</v>
      </c>
      <c r="P155" s="269"/>
      <c r="Q155" s="269"/>
      <c r="R155" s="4" t="s">
        <v>13</v>
      </c>
      <c r="S155" s="5">
        <f t="shared" si="52"/>
        <v>0</v>
      </c>
      <c r="T155" s="33" t="s">
        <v>13</v>
      </c>
      <c r="U155" s="5">
        <f t="shared" si="64"/>
        <v>0</v>
      </c>
      <c r="V155" s="33" t="s">
        <v>13</v>
      </c>
      <c r="W155" s="171" t="str">
        <f t="shared" si="53"/>
        <v/>
      </c>
      <c r="X155" s="72" t="s">
        <v>531</v>
      </c>
      <c r="Y155" s="5">
        <f t="shared" si="65"/>
        <v>0</v>
      </c>
      <c r="Z155" s="72" t="s">
        <v>530</v>
      </c>
      <c r="AA155" s="6">
        <f t="shared" si="61"/>
        <v>0</v>
      </c>
      <c r="AB155" s="4" t="s">
        <v>516</v>
      </c>
      <c r="AC155" s="5">
        <f t="shared" si="54"/>
        <v>0</v>
      </c>
      <c r="AD155" s="6" t="str">
        <f t="shared" si="55"/>
        <v/>
      </c>
      <c r="AE155" s="41" t="str">
        <f t="shared" si="56"/>
        <v/>
      </c>
      <c r="AF155" s="41" t="str">
        <f t="shared" si="57"/>
        <v/>
      </c>
      <c r="AG155" s="41" t="str">
        <f t="shared" si="58"/>
        <v/>
      </c>
      <c r="AH155" s="41" t="str">
        <f t="shared" si="59"/>
        <v/>
      </c>
      <c r="AI155" s="291"/>
      <c r="AJ155" s="41" t="str">
        <f t="shared" si="60"/>
        <v/>
      </c>
      <c r="AK155" s="286" t="str">
        <f t="shared" si="62"/>
        <v/>
      </c>
    </row>
    <row r="156" spans="1:37" ht="40.15" customHeight="1" x14ac:dyDescent="0.25">
      <c r="A156" s="74" t="str">
        <f>IF(B156="","",MAX($A$8:A155)+1)</f>
        <v/>
      </c>
      <c r="B156" s="73"/>
      <c r="C156" s="368"/>
      <c r="D156" s="33"/>
      <c r="E156" s="5" t="str">
        <f t="shared" si="45"/>
        <v/>
      </c>
      <c r="F156" s="5" t="str">
        <f t="shared" si="46"/>
        <v/>
      </c>
      <c r="G156" s="368"/>
      <c r="H156" s="6" t="str">
        <f t="shared" si="47"/>
        <v/>
      </c>
      <c r="I156" s="5" t="str">
        <f t="shared" si="48"/>
        <v/>
      </c>
      <c r="J156" s="98" t="e">
        <f t="shared" si="49"/>
        <v>#N/A</v>
      </c>
      <c r="K156" s="6" t="str">
        <f t="shared" si="50"/>
        <v/>
      </c>
      <c r="L156" s="267" t="str">
        <f t="shared" si="51"/>
        <v/>
      </c>
      <c r="M156" s="338"/>
      <c r="N156" s="72" t="s">
        <v>29</v>
      </c>
      <c r="O156" s="5">
        <f t="shared" si="63"/>
        <v>0</v>
      </c>
      <c r="P156" s="269"/>
      <c r="Q156" s="269"/>
      <c r="R156" s="4" t="s">
        <v>13</v>
      </c>
      <c r="S156" s="5">
        <f t="shared" si="52"/>
        <v>0</v>
      </c>
      <c r="T156" s="33" t="s">
        <v>13</v>
      </c>
      <c r="U156" s="5">
        <f t="shared" si="64"/>
        <v>0</v>
      </c>
      <c r="V156" s="33" t="s">
        <v>13</v>
      </c>
      <c r="W156" s="171" t="str">
        <f t="shared" si="53"/>
        <v/>
      </c>
      <c r="X156" s="72" t="s">
        <v>531</v>
      </c>
      <c r="Y156" s="5">
        <f t="shared" si="65"/>
        <v>0</v>
      </c>
      <c r="Z156" s="72" t="s">
        <v>530</v>
      </c>
      <c r="AA156" s="6">
        <f t="shared" si="61"/>
        <v>0</v>
      </c>
      <c r="AB156" s="4" t="s">
        <v>516</v>
      </c>
      <c r="AC156" s="5">
        <f t="shared" si="54"/>
        <v>0</v>
      </c>
      <c r="AD156" s="6" t="str">
        <f t="shared" si="55"/>
        <v/>
      </c>
      <c r="AE156" s="41" t="str">
        <f t="shared" si="56"/>
        <v/>
      </c>
      <c r="AF156" s="41" t="str">
        <f t="shared" si="57"/>
        <v/>
      </c>
      <c r="AG156" s="41" t="str">
        <f t="shared" si="58"/>
        <v/>
      </c>
      <c r="AH156" s="41" t="str">
        <f t="shared" si="59"/>
        <v/>
      </c>
      <c r="AI156" s="291"/>
      <c r="AJ156" s="41" t="str">
        <f t="shared" si="60"/>
        <v/>
      </c>
      <c r="AK156" s="286" t="str">
        <f t="shared" si="62"/>
        <v/>
      </c>
    </row>
    <row r="157" spans="1:37" ht="40.15" customHeight="1" x14ac:dyDescent="0.25">
      <c r="A157" s="74" t="str">
        <f>IF(B157="","",MAX($A$8:A156)+1)</f>
        <v/>
      </c>
      <c r="B157" s="73"/>
      <c r="C157" s="368"/>
      <c r="D157" s="33"/>
      <c r="E157" s="5" t="str">
        <f t="shared" si="45"/>
        <v/>
      </c>
      <c r="F157" s="5" t="str">
        <f t="shared" si="46"/>
        <v/>
      </c>
      <c r="G157" s="368"/>
      <c r="H157" s="6" t="str">
        <f t="shared" si="47"/>
        <v/>
      </c>
      <c r="I157" s="5" t="str">
        <f t="shared" si="48"/>
        <v/>
      </c>
      <c r="J157" s="98" t="e">
        <f t="shared" si="49"/>
        <v>#N/A</v>
      </c>
      <c r="K157" s="6" t="str">
        <f t="shared" si="50"/>
        <v/>
      </c>
      <c r="L157" s="267" t="str">
        <f t="shared" si="51"/>
        <v/>
      </c>
      <c r="M157" s="338"/>
      <c r="N157" s="72" t="s">
        <v>29</v>
      </c>
      <c r="O157" s="5">
        <f t="shared" si="63"/>
        <v>0</v>
      </c>
      <c r="P157" s="269"/>
      <c r="Q157" s="269"/>
      <c r="R157" s="4" t="s">
        <v>13</v>
      </c>
      <c r="S157" s="5">
        <f t="shared" si="52"/>
        <v>0</v>
      </c>
      <c r="T157" s="33" t="s">
        <v>13</v>
      </c>
      <c r="U157" s="5">
        <f t="shared" si="64"/>
        <v>0</v>
      </c>
      <c r="V157" s="33" t="s">
        <v>13</v>
      </c>
      <c r="W157" s="171" t="str">
        <f t="shared" si="53"/>
        <v/>
      </c>
      <c r="X157" s="72" t="s">
        <v>531</v>
      </c>
      <c r="Y157" s="5">
        <f t="shared" si="65"/>
        <v>0</v>
      </c>
      <c r="Z157" s="72" t="s">
        <v>530</v>
      </c>
      <c r="AA157" s="6">
        <f t="shared" si="61"/>
        <v>0</v>
      </c>
      <c r="AB157" s="4" t="s">
        <v>516</v>
      </c>
      <c r="AC157" s="5">
        <f t="shared" si="54"/>
        <v>0</v>
      </c>
      <c r="AD157" s="6" t="str">
        <f t="shared" si="55"/>
        <v/>
      </c>
      <c r="AE157" s="41" t="str">
        <f t="shared" si="56"/>
        <v/>
      </c>
      <c r="AF157" s="41" t="str">
        <f t="shared" si="57"/>
        <v/>
      </c>
      <c r="AG157" s="41" t="str">
        <f t="shared" si="58"/>
        <v/>
      </c>
      <c r="AH157" s="41" t="str">
        <f t="shared" si="59"/>
        <v/>
      </c>
      <c r="AI157" s="291"/>
      <c r="AJ157" s="41" t="str">
        <f t="shared" si="60"/>
        <v/>
      </c>
      <c r="AK157" s="286" t="str">
        <f t="shared" si="62"/>
        <v/>
      </c>
    </row>
    <row r="158" spans="1:37" ht="40.15" customHeight="1" x14ac:dyDescent="0.25">
      <c r="A158" s="74" t="str">
        <f>IF(B158="","",MAX($A$8:A157)+1)</f>
        <v/>
      </c>
      <c r="B158" s="73"/>
      <c r="C158" s="368"/>
      <c r="D158" s="33"/>
      <c r="E158" s="5" t="str">
        <f t="shared" si="45"/>
        <v/>
      </c>
      <c r="F158" s="5" t="str">
        <f t="shared" si="46"/>
        <v/>
      </c>
      <c r="G158" s="368"/>
      <c r="H158" s="6" t="str">
        <f t="shared" si="47"/>
        <v/>
      </c>
      <c r="I158" s="5" t="str">
        <f t="shared" si="48"/>
        <v/>
      </c>
      <c r="J158" s="98" t="e">
        <f t="shared" si="49"/>
        <v>#N/A</v>
      </c>
      <c r="K158" s="6" t="str">
        <f t="shared" si="50"/>
        <v/>
      </c>
      <c r="L158" s="267" t="str">
        <f t="shared" si="51"/>
        <v/>
      </c>
      <c r="M158" s="338"/>
      <c r="N158" s="72" t="s">
        <v>29</v>
      </c>
      <c r="O158" s="5">
        <f t="shared" si="63"/>
        <v>0</v>
      </c>
      <c r="P158" s="269"/>
      <c r="Q158" s="269"/>
      <c r="R158" s="4" t="s">
        <v>13</v>
      </c>
      <c r="S158" s="5">
        <f t="shared" si="52"/>
        <v>0</v>
      </c>
      <c r="T158" s="33" t="s">
        <v>13</v>
      </c>
      <c r="U158" s="5">
        <f t="shared" si="64"/>
        <v>0</v>
      </c>
      <c r="V158" s="33" t="s">
        <v>13</v>
      </c>
      <c r="W158" s="171" t="str">
        <f t="shared" si="53"/>
        <v/>
      </c>
      <c r="X158" s="72" t="s">
        <v>531</v>
      </c>
      <c r="Y158" s="5">
        <f t="shared" si="65"/>
        <v>0</v>
      </c>
      <c r="Z158" s="72" t="s">
        <v>530</v>
      </c>
      <c r="AA158" s="6">
        <f t="shared" si="61"/>
        <v>0</v>
      </c>
      <c r="AB158" s="4" t="s">
        <v>516</v>
      </c>
      <c r="AC158" s="5">
        <f t="shared" si="54"/>
        <v>0</v>
      </c>
      <c r="AD158" s="6" t="str">
        <f t="shared" si="55"/>
        <v/>
      </c>
      <c r="AE158" s="41" t="str">
        <f t="shared" si="56"/>
        <v/>
      </c>
      <c r="AF158" s="41" t="str">
        <f t="shared" si="57"/>
        <v/>
      </c>
      <c r="AG158" s="41" t="str">
        <f t="shared" si="58"/>
        <v/>
      </c>
      <c r="AH158" s="41" t="str">
        <f t="shared" si="59"/>
        <v/>
      </c>
      <c r="AI158" s="291"/>
      <c r="AJ158" s="41" t="str">
        <f t="shared" si="60"/>
        <v/>
      </c>
      <c r="AK158" s="286" t="str">
        <f t="shared" si="62"/>
        <v/>
      </c>
    </row>
    <row r="159" spans="1:37" ht="40.15" customHeight="1" x14ac:dyDescent="0.25">
      <c r="A159" s="74" t="str">
        <f>IF(B159="","",MAX($A$8:A158)+1)</f>
        <v/>
      </c>
      <c r="B159" s="73"/>
      <c r="C159" s="368"/>
      <c r="D159" s="33"/>
      <c r="E159" s="5" t="str">
        <f t="shared" si="45"/>
        <v/>
      </c>
      <c r="F159" s="5" t="str">
        <f t="shared" si="46"/>
        <v/>
      </c>
      <c r="G159" s="368"/>
      <c r="H159" s="6" t="str">
        <f t="shared" si="47"/>
        <v/>
      </c>
      <c r="I159" s="5" t="str">
        <f t="shared" si="48"/>
        <v/>
      </c>
      <c r="J159" s="98" t="e">
        <f t="shared" si="49"/>
        <v>#N/A</v>
      </c>
      <c r="K159" s="6" t="str">
        <f t="shared" si="50"/>
        <v/>
      </c>
      <c r="L159" s="267" t="str">
        <f t="shared" si="51"/>
        <v/>
      </c>
      <c r="M159" s="338"/>
      <c r="N159" s="72" t="s">
        <v>29</v>
      </c>
      <c r="O159" s="5">
        <f t="shared" si="63"/>
        <v>0</v>
      </c>
      <c r="P159" s="269"/>
      <c r="Q159" s="269"/>
      <c r="R159" s="4" t="s">
        <v>13</v>
      </c>
      <c r="S159" s="5">
        <f t="shared" si="52"/>
        <v>0</v>
      </c>
      <c r="T159" s="33" t="s">
        <v>13</v>
      </c>
      <c r="U159" s="5">
        <f t="shared" si="64"/>
        <v>0</v>
      </c>
      <c r="V159" s="33" t="s">
        <v>13</v>
      </c>
      <c r="W159" s="171" t="str">
        <f t="shared" si="53"/>
        <v/>
      </c>
      <c r="X159" s="72" t="s">
        <v>531</v>
      </c>
      <c r="Y159" s="5">
        <f t="shared" si="65"/>
        <v>0</v>
      </c>
      <c r="Z159" s="72" t="s">
        <v>530</v>
      </c>
      <c r="AA159" s="6">
        <f t="shared" si="61"/>
        <v>0</v>
      </c>
      <c r="AB159" s="4" t="s">
        <v>516</v>
      </c>
      <c r="AC159" s="5">
        <f t="shared" si="54"/>
        <v>0</v>
      </c>
      <c r="AD159" s="6" t="str">
        <f t="shared" si="55"/>
        <v/>
      </c>
      <c r="AE159" s="41" t="str">
        <f t="shared" si="56"/>
        <v/>
      </c>
      <c r="AF159" s="41" t="str">
        <f t="shared" si="57"/>
        <v/>
      </c>
      <c r="AG159" s="41" t="str">
        <f t="shared" si="58"/>
        <v/>
      </c>
      <c r="AH159" s="41" t="str">
        <f t="shared" si="59"/>
        <v/>
      </c>
      <c r="AI159" s="291"/>
      <c r="AJ159" s="41" t="str">
        <f t="shared" si="60"/>
        <v/>
      </c>
      <c r="AK159" s="286" t="str">
        <f t="shared" si="62"/>
        <v/>
      </c>
    </row>
    <row r="160" spans="1:37" ht="40.15" customHeight="1" x14ac:dyDescent="0.25">
      <c r="A160" s="74" t="str">
        <f>IF(B160="","",MAX($A$8:A159)+1)</f>
        <v/>
      </c>
      <c r="B160" s="73"/>
      <c r="C160" s="368"/>
      <c r="D160" s="33"/>
      <c r="E160" s="5" t="str">
        <f t="shared" si="45"/>
        <v/>
      </c>
      <c r="F160" s="5" t="str">
        <f t="shared" si="46"/>
        <v/>
      </c>
      <c r="G160" s="368"/>
      <c r="H160" s="6" t="str">
        <f t="shared" si="47"/>
        <v/>
      </c>
      <c r="I160" s="5" t="str">
        <f t="shared" si="48"/>
        <v/>
      </c>
      <c r="J160" s="98" t="e">
        <f t="shared" si="49"/>
        <v>#N/A</v>
      </c>
      <c r="K160" s="6" t="str">
        <f t="shared" si="50"/>
        <v/>
      </c>
      <c r="L160" s="267" t="str">
        <f t="shared" si="51"/>
        <v/>
      </c>
      <c r="M160" s="338"/>
      <c r="N160" s="72" t="s">
        <v>29</v>
      </c>
      <c r="O160" s="5">
        <f t="shared" si="63"/>
        <v>0</v>
      </c>
      <c r="P160" s="269"/>
      <c r="Q160" s="269"/>
      <c r="R160" s="4" t="s">
        <v>13</v>
      </c>
      <c r="S160" s="5">
        <f t="shared" si="52"/>
        <v>0</v>
      </c>
      <c r="T160" s="33" t="s">
        <v>13</v>
      </c>
      <c r="U160" s="5">
        <f t="shared" si="64"/>
        <v>0</v>
      </c>
      <c r="V160" s="33" t="s">
        <v>13</v>
      </c>
      <c r="W160" s="171" t="str">
        <f t="shared" si="53"/>
        <v/>
      </c>
      <c r="X160" s="72" t="s">
        <v>531</v>
      </c>
      <c r="Y160" s="5">
        <f t="shared" si="65"/>
        <v>0</v>
      </c>
      <c r="Z160" s="72" t="s">
        <v>530</v>
      </c>
      <c r="AA160" s="6">
        <f t="shared" si="61"/>
        <v>0</v>
      </c>
      <c r="AB160" s="4" t="s">
        <v>516</v>
      </c>
      <c r="AC160" s="5">
        <f t="shared" si="54"/>
        <v>0</v>
      </c>
      <c r="AD160" s="6" t="str">
        <f t="shared" si="55"/>
        <v/>
      </c>
      <c r="AE160" s="41" t="str">
        <f t="shared" si="56"/>
        <v/>
      </c>
      <c r="AF160" s="41" t="str">
        <f t="shared" si="57"/>
        <v/>
      </c>
      <c r="AG160" s="41" t="str">
        <f t="shared" si="58"/>
        <v/>
      </c>
      <c r="AH160" s="41" t="str">
        <f t="shared" si="59"/>
        <v/>
      </c>
      <c r="AI160" s="291"/>
      <c r="AJ160" s="41" t="str">
        <f t="shared" si="60"/>
        <v/>
      </c>
      <c r="AK160" s="286" t="str">
        <f t="shared" si="62"/>
        <v/>
      </c>
    </row>
    <row r="161" spans="1:37" ht="40.15" customHeight="1" x14ac:dyDescent="0.25">
      <c r="A161" s="74" t="str">
        <f>IF(B161="","",MAX($A$8:A160)+1)</f>
        <v/>
      </c>
      <c r="B161" s="73"/>
      <c r="C161" s="368"/>
      <c r="D161" s="33"/>
      <c r="E161" s="5" t="str">
        <f t="shared" si="45"/>
        <v/>
      </c>
      <c r="F161" s="5" t="str">
        <f t="shared" si="46"/>
        <v/>
      </c>
      <c r="G161" s="368"/>
      <c r="H161" s="6" t="str">
        <f t="shared" si="47"/>
        <v/>
      </c>
      <c r="I161" s="5" t="str">
        <f t="shared" si="48"/>
        <v/>
      </c>
      <c r="J161" s="98" t="e">
        <f t="shared" si="49"/>
        <v>#N/A</v>
      </c>
      <c r="K161" s="6" t="str">
        <f t="shared" si="50"/>
        <v/>
      </c>
      <c r="L161" s="267" t="str">
        <f t="shared" si="51"/>
        <v/>
      </c>
      <c r="M161" s="338"/>
      <c r="N161" s="72" t="s">
        <v>29</v>
      </c>
      <c r="O161" s="5">
        <f t="shared" si="63"/>
        <v>0</v>
      </c>
      <c r="P161" s="269"/>
      <c r="Q161" s="269"/>
      <c r="R161" s="4" t="s">
        <v>13</v>
      </c>
      <c r="S161" s="5">
        <f t="shared" si="52"/>
        <v>0</v>
      </c>
      <c r="T161" s="33" t="s">
        <v>13</v>
      </c>
      <c r="U161" s="5">
        <f t="shared" si="64"/>
        <v>0</v>
      </c>
      <c r="V161" s="33" t="s">
        <v>13</v>
      </c>
      <c r="W161" s="171" t="str">
        <f t="shared" si="53"/>
        <v/>
      </c>
      <c r="X161" s="72" t="s">
        <v>531</v>
      </c>
      <c r="Y161" s="5">
        <f t="shared" si="65"/>
        <v>0</v>
      </c>
      <c r="Z161" s="72" t="s">
        <v>530</v>
      </c>
      <c r="AA161" s="6">
        <f t="shared" si="61"/>
        <v>0</v>
      </c>
      <c r="AB161" s="4" t="s">
        <v>516</v>
      </c>
      <c r="AC161" s="5">
        <f t="shared" si="54"/>
        <v>0</v>
      </c>
      <c r="AD161" s="6" t="str">
        <f t="shared" si="55"/>
        <v/>
      </c>
      <c r="AE161" s="41" t="str">
        <f t="shared" si="56"/>
        <v/>
      </c>
      <c r="AF161" s="41" t="str">
        <f t="shared" si="57"/>
        <v/>
      </c>
      <c r="AG161" s="41" t="str">
        <f t="shared" si="58"/>
        <v/>
      </c>
      <c r="AH161" s="41" t="str">
        <f t="shared" si="59"/>
        <v/>
      </c>
      <c r="AI161" s="291"/>
      <c r="AJ161" s="41" t="str">
        <f t="shared" si="60"/>
        <v/>
      </c>
      <c r="AK161" s="286" t="str">
        <f t="shared" si="62"/>
        <v/>
      </c>
    </row>
    <row r="162" spans="1:37" ht="40.15" customHeight="1" x14ac:dyDescent="0.25">
      <c r="A162" s="74" t="str">
        <f>IF(B162="","",MAX($A$8:A161)+1)</f>
        <v/>
      </c>
      <c r="B162" s="73"/>
      <c r="C162" s="368"/>
      <c r="D162" s="33"/>
      <c r="E162" s="5" t="str">
        <f t="shared" si="45"/>
        <v/>
      </c>
      <c r="F162" s="5" t="str">
        <f t="shared" si="46"/>
        <v/>
      </c>
      <c r="G162" s="368"/>
      <c r="H162" s="6" t="str">
        <f t="shared" si="47"/>
        <v/>
      </c>
      <c r="I162" s="5" t="str">
        <f t="shared" si="48"/>
        <v/>
      </c>
      <c r="J162" s="98" t="e">
        <f t="shared" si="49"/>
        <v>#N/A</v>
      </c>
      <c r="K162" s="6" t="str">
        <f t="shared" si="50"/>
        <v/>
      </c>
      <c r="L162" s="267" t="str">
        <f t="shared" si="51"/>
        <v/>
      </c>
      <c r="M162" s="338"/>
      <c r="N162" s="72" t="s">
        <v>29</v>
      </c>
      <c r="O162" s="5">
        <f t="shared" si="63"/>
        <v>0</v>
      </c>
      <c r="P162" s="269"/>
      <c r="Q162" s="269"/>
      <c r="R162" s="4" t="s">
        <v>13</v>
      </c>
      <c r="S162" s="5">
        <f t="shared" si="52"/>
        <v>0</v>
      </c>
      <c r="T162" s="33" t="s">
        <v>13</v>
      </c>
      <c r="U162" s="5">
        <f t="shared" si="64"/>
        <v>0</v>
      </c>
      <c r="V162" s="33" t="s">
        <v>13</v>
      </c>
      <c r="W162" s="171" t="str">
        <f t="shared" si="53"/>
        <v/>
      </c>
      <c r="X162" s="72" t="s">
        <v>531</v>
      </c>
      <c r="Y162" s="5">
        <f t="shared" si="65"/>
        <v>0</v>
      </c>
      <c r="Z162" s="72" t="s">
        <v>530</v>
      </c>
      <c r="AA162" s="6">
        <f t="shared" si="61"/>
        <v>0</v>
      </c>
      <c r="AB162" s="4" t="s">
        <v>516</v>
      </c>
      <c r="AC162" s="5">
        <f t="shared" si="54"/>
        <v>0</v>
      </c>
      <c r="AD162" s="6" t="str">
        <f t="shared" si="55"/>
        <v/>
      </c>
      <c r="AE162" s="41" t="str">
        <f t="shared" si="56"/>
        <v/>
      </c>
      <c r="AF162" s="41" t="str">
        <f t="shared" si="57"/>
        <v/>
      </c>
      <c r="AG162" s="41" t="str">
        <f t="shared" si="58"/>
        <v/>
      </c>
      <c r="AH162" s="41" t="str">
        <f t="shared" si="59"/>
        <v/>
      </c>
      <c r="AI162" s="291"/>
      <c r="AJ162" s="41" t="str">
        <f t="shared" si="60"/>
        <v/>
      </c>
      <c r="AK162" s="286" t="str">
        <f t="shared" si="62"/>
        <v/>
      </c>
    </row>
    <row r="163" spans="1:37" ht="40.15" customHeight="1" x14ac:dyDescent="0.25">
      <c r="A163" s="74" t="str">
        <f>IF(B163="","",MAX($A$8:A162)+1)</f>
        <v/>
      </c>
      <c r="B163" s="73"/>
      <c r="C163" s="368"/>
      <c r="D163" s="33"/>
      <c r="E163" s="5" t="str">
        <f t="shared" si="45"/>
        <v/>
      </c>
      <c r="F163" s="5" t="str">
        <f t="shared" si="46"/>
        <v/>
      </c>
      <c r="G163" s="368"/>
      <c r="H163" s="6" t="str">
        <f t="shared" si="47"/>
        <v/>
      </c>
      <c r="I163" s="5" t="str">
        <f t="shared" si="48"/>
        <v/>
      </c>
      <c r="J163" s="98" t="e">
        <f t="shared" si="49"/>
        <v>#N/A</v>
      </c>
      <c r="K163" s="6" t="str">
        <f t="shared" si="50"/>
        <v/>
      </c>
      <c r="L163" s="267" t="str">
        <f t="shared" si="51"/>
        <v/>
      </c>
      <c r="M163" s="338"/>
      <c r="N163" s="72" t="s">
        <v>29</v>
      </c>
      <c r="O163" s="5">
        <f t="shared" si="63"/>
        <v>0</v>
      </c>
      <c r="P163" s="269"/>
      <c r="Q163" s="269"/>
      <c r="R163" s="4" t="s">
        <v>13</v>
      </c>
      <c r="S163" s="5">
        <f t="shared" si="52"/>
        <v>0</v>
      </c>
      <c r="T163" s="33" t="s">
        <v>13</v>
      </c>
      <c r="U163" s="5">
        <f t="shared" si="64"/>
        <v>0</v>
      </c>
      <c r="V163" s="33" t="s">
        <v>13</v>
      </c>
      <c r="W163" s="171" t="str">
        <f t="shared" si="53"/>
        <v/>
      </c>
      <c r="X163" s="72" t="s">
        <v>531</v>
      </c>
      <c r="Y163" s="5">
        <f t="shared" si="65"/>
        <v>0</v>
      </c>
      <c r="Z163" s="72" t="s">
        <v>530</v>
      </c>
      <c r="AA163" s="6">
        <f t="shared" si="61"/>
        <v>0</v>
      </c>
      <c r="AB163" s="4" t="s">
        <v>516</v>
      </c>
      <c r="AC163" s="5">
        <f t="shared" si="54"/>
        <v>0</v>
      </c>
      <c r="AD163" s="6" t="str">
        <f t="shared" si="55"/>
        <v/>
      </c>
      <c r="AE163" s="41" t="str">
        <f t="shared" si="56"/>
        <v/>
      </c>
      <c r="AF163" s="41" t="str">
        <f t="shared" si="57"/>
        <v/>
      </c>
      <c r="AG163" s="41" t="str">
        <f t="shared" si="58"/>
        <v/>
      </c>
      <c r="AH163" s="41" t="str">
        <f t="shared" si="59"/>
        <v/>
      </c>
      <c r="AI163" s="291"/>
      <c r="AJ163" s="41" t="str">
        <f t="shared" si="60"/>
        <v/>
      </c>
      <c r="AK163" s="286" t="str">
        <f t="shared" si="62"/>
        <v/>
      </c>
    </row>
    <row r="164" spans="1:37" ht="40.15" customHeight="1" x14ac:dyDescent="0.25">
      <c r="A164" s="74" t="str">
        <f>IF(B164="","",MAX($A$8:A163)+1)</f>
        <v/>
      </c>
      <c r="B164" s="73"/>
      <c r="C164" s="368"/>
      <c r="D164" s="33"/>
      <c r="E164" s="5" t="str">
        <f t="shared" si="45"/>
        <v/>
      </c>
      <c r="F164" s="5" t="str">
        <f t="shared" si="46"/>
        <v/>
      </c>
      <c r="G164" s="368"/>
      <c r="H164" s="6" t="str">
        <f t="shared" si="47"/>
        <v/>
      </c>
      <c r="I164" s="5" t="str">
        <f t="shared" si="48"/>
        <v/>
      </c>
      <c r="J164" s="98" t="e">
        <f t="shared" si="49"/>
        <v>#N/A</v>
      </c>
      <c r="K164" s="6" t="str">
        <f t="shared" si="50"/>
        <v/>
      </c>
      <c r="L164" s="267" t="str">
        <f t="shared" si="51"/>
        <v/>
      </c>
      <c r="M164" s="338"/>
      <c r="N164" s="72" t="s">
        <v>29</v>
      </c>
      <c r="O164" s="5">
        <f t="shared" si="63"/>
        <v>0</v>
      </c>
      <c r="P164" s="269"/>
      <c r="Q164" s="269"/>
      <c r="R164" s="4" t="s">
        <v>13</v>
      </c>
      <c r="S164" s="5">
        <f t="shared" si="52"/>
        <v>0</v>
      </c>
      <c r="T164" s="33" t="s">
        <v>13</v>
      </c>
      <c r="U164" s="5">
        <f t="shared" si="64"/>
        <v>0</v>
      </c>
      <c r="V164" s="33" t="s">
        <v>13</v>
      </c>
      <c r="W164" s="171" t="str">
        <f t="shared" si="53"/>
        <v/>
      </c>
      <c r="X164" s="72" t="s">
        <v>531</v>
      </c>
      <c r="Y164" s="5">
        <f t="shared" si="65"/>
        <v>0</v>
      </c>
      <c r="Z164" s="72" t="s">
        <v>530</v>
      </c>
      <c r="AA164" s="6">
        <f t="shared" si="61"/>
        <v>0</v>
      </c>
      <c r="AB164" s="4" t="s">
        <v>516</v>
      </c>
      <c r="AC164" s="5">
        <f t="shared" si="54"/>
        <v>0</v>
      </c>
      <c r="AD164" s="6" t="str">
        <f t="shared" si="55"/>
        <v/>
      </c>
      <c r="AE164" s="41" t="str">
        <f t="shared" si="56"/>
        <v/>
      </c>
      <c r="AF164" s="41" t="str">
        <f t="shared" si="57"/>
        <v/>
      </c>
      <c r="AG164" s="41" t="str">
        <f t="shared" si="58"/>
        <v/>
      </c>
      <c r="AH164" s="41" t="str">
        <f t="shared" si="59"/>
        <v/>
      </c>
      <c r="AI164" s="291"/>
      <c r="AJ164" s="41" t="str">
        <f t="shared" si="60"/>
        <v/>
      </c>
      <c r="AK164" s="286" t="str">
        <f t="shared" si="62"/>
        <v/>
      </c>
    </row>
    <row r="165" spans="1:37" ht="40.15" customHeight="1" x14ac:dyDescent="0.25">
      <c r="A165" s="74" t="str">
        <f>IF(B165="","",MAX($A$8:A164)+1)</f>
        <v/>
      </c>
      <c r="B165" s="73"/>
      <c r="C165" s="368"/>
      <c r="D165" s="33"/>
      <c r="E165" s="5" t="str">
        <f t="shared" si="45"/>
        <v/>
      </c>
      <c r="F165" s="5" t="str">
        <f t="shared" si="46"/>
        <v/>
      </c>
      <c r="G165" s="368"/>
      <c r="H165" s="6" t="str">
        <f t="shared" si="47"/>
        <v/>
      </c>
      <c r="I165" s="5" t="str">
        <f t="shared" si="48"/>
        <v/>
      </c>
      <c r="J165" s="98" t="e">
        <f t="shared" si="49"/>
        <v>#N/A</v>
      </c>
      <c r="K165" s="6" t="str">
        <f t="shared" si="50"/>
        <v/>
      </c>
      <c r="L165" s="267" t="str">
        <f t="shared" si="51"/>
        <v/>
      </c>
      <c r="M165" s="338"/>
      <c r="N165" s="72" t="s">
        <v>29</v>
      </c>
      <c r="O165" s="5">
        <f t="shared" si="63"/>
        <v>0</v>
      </c>
      <c r="P165" s="269"/>
      <c r="Q165" s="269"/>
      <c r="R165" s="4" t="s">
        <v>13</v>
      </c>
      <c r="S165" s="5">
        <f t="shared" si="52"/>
        <v>0</v>
      </c>
      <c r="T165" s="33" t="s">
        <v>13</v>
      </c>
      <c r="U165" s="5">
        <f t="shared" si="64"/>
        <v>0</v>
      </c>
      <c r="V165" s="33" t="s">
        <v>13</v>
      </c>
      <c r="W165" s="171" t="str">
        <f t="shared" si="53"/>
        <v/>
      </c>
      <c r="X165" s="72" t="s">
        <v>531</v>
      </c>
      <c r="Y165" s="5">
        <f t="shared" si="65"/>
        <v>0</v>
      </c>
      <c r="Z165" s="72" t="s">
        <v>530</v>
      </c>
      <c r="AA165" s="6">
        <f t="shared" si="61"/>
        <v>0</v>
      </c>
      <c r="AB165" s="4" t="s">
        <v>516</v>
      </c>
      <c r="AC165" s="5">
        <f t="shared" si="54"/>
        <v>0</v>
      </c>
      <c r="AD165" s="6" t="str">
        <f t="shared" si="55"/>
        <v/>
      </c>
      <c r="AE165" s="41" t="str">
        <f t="shared" si="56"/>
        <v/>
      </c>
      <c r="AF165" s="41" t="str">
        <f t="shared" si="57"/>
        <v/>
      </c>
      <c r="AG165" s="41" t="str">
        <f t="shared" si="58"/>
        <v/>
      </c>
      <c r="AH165" s="41" t="str">
        <f t="shared" si="59"/>
        <v/>
      </c>
      <c r="AI165" s="291"/>
      <c r="AJ165" s="41" t="str">
        <f t="shared" si="60"/>
        <v/>
      </c>
      <c r="AK165" s="286" t="str">
        <f t="shared" si="62"/>
        <v/>
      </c>
    </row>
    <row r="166" spans="1:37" ht="40.15" customHeight="1" x14ac:dyDescent="0.25">
      <c r="A166" s="74" t="str">
        <f>IF(B166="","",MAX($A$8:A165)+1)</f>
        <v/>
      </c>
      <c r="B166" s="73"/>
      <c r="C166" s="368"/>
      <c r="D166" s="33"/>
      <c r="E166" s="5" t="str">
        <f t="shared" si="45"/>
        <v/>
      </c>
      <c r="F166" s="5" t="str">
        <f t="shared" si="46"/>
        <v/>
      </c>
      <c r="G166" s="368"/>
      <c r="H166" s="6" t="str">
        <f t="shared" si="47"/>
        <v/>
      </c>
      <c r="I166" s="5" t="str">
        <f t="shared" si="48"/>
        <v/>
      </c>
      <c r="J166" s="98" t="e">
        <f t="shared" si="49"/>
        <v>#N/A</v>
      </c>
      <c r="K166" s="6" t="str">
        <f t="shared" si="50"/>
        <v/>
      </c>
      <c r="L166" s="267" t="str">
        <f t="shared" si="51"/>
        <v/>
      </c>
      <c r="M166" s="338"/>
      <c r="N166" s="72" t="s">
        <v>29</v>
      </c>
      <c r="O166" s="5">
        <f t="shared" si="63"/>
        <v>0</v>
      </c>
      <c r="P166" s="269"/>
      <c r="Q166" s="269"/>
      <c r="R166" s="4" t="s">
        <v>13</v>
      </c>
      <c r="S166" s="5">
        <f t="shared" si="52"/>
        <v>0</v>
      </c>
      <c r="T166" s="33" t="s">
        <v>13</v>
      </c>
      <c r="U166" s="5">
        <f t="shared" si="64"/>
        <v>0</v>
      </c>
      <c r="V166" s="33" t="s">
        <v>13</v>
      </c>
      <c r="W166" s="171" t="str">
        <f t="shared" si="53"/>
        <v/>
      </c>
      <c r="X166" s="72" t="s">
        <v>531</v>
      </c>
      <c r="Y166" s="5">
        <f t="shared" si="65"/>
        <v>0</v>
      </c>
      <c r="Z166" s="72" t="s">
        <v>530</v>
      </c>
      <c r="AA166" s="6">
        <f t="shared" si="61"/>
        <v>0</v>
      </c>
      <c r="AB166" s="4" t="s">
        <v>516</v>
      </c>
      <c r="AC166" s="5">
        <f t="shared" si="54"/>
        <v>0</v>
      </c>
      <c r="AD166" s="6" t="str">
        <f t="shared" si="55"/>
        <v/>
      </c>
      <c r="AE166" s="41" t="str">
        <f t="shared" si="56"/>
        <v/>
      </c>
      <c r="AF166" s="41" t="str">
        <f t="shared" si="57"/>
        <v/>
      </c>
      <c r="AG166" s="41" t="str">
        <f t="shared" si="58"/>
        <v/>
      </c>
      <c r="AH166" s="41" t="str">
        <f t="shared" si="59"/>
        <v/>
      </c>
      <c r="AI166" s="291"/>
      <c r="AJ166" s="41" t="str">
        <f t="shared" si="60"/>
        <v/>
      </c>
      <c r="AK166" s="286" t="str">
        <f t="shared" si="62"/>
        <v/>
      </c>
    </row>
    <row r="167" spans="1:37" ht="40.15" customHeight="1" x14ac:dyDescent="0.25">
      <c r="A167" s="74" t="str">
        <f>IF(B167="","",MAX($A$8:A166)+1)</f>
        <v/>
      </c>
      <c r="B167" s="73"/>
      <c r="C167" s="368"/>
      <c r="D167" s="33"/>
      <c r="E167" s="5" t="str">
        <f t="shared" si="45"/>
        <v/>
      </c>
      <c r="F167" s="5" t="str">
        <f t="shared" si="46"/>
        <v/>
      </c>
      <c r="G167" s="368"/>
      <c r="H167" s="6" t="str">
        <f t="shared" si="47"/>
        <v/>
      </c>
      <c r="I167" s="5" t="str">
        <f t="shared" si="48"/>
        <v/>
      </c>
      <c r="J167" s="98" t="e">
        <f t="shared" si="49"/>
        <v>#N/A</v>
      </c>
      <c r="K167" s="6" t="str">
        <f t="shared" si="50"/>
        <v/>
      </c>
      <c r="L167" s="267" t="str">
        <f t="shared" si="51"/>
        <v/>
      </c>
      <c r="M167" s="338"/>
      <c r="N167" s="72" t="s">
        <v>29</v>
      </c>
      <c r="O167" s="5">
        <f t="shared" si="63"/>
        <v>0</v>
      </c>
      <c r="P167" s="269"/>
      <c r="Q167" s="269"/>
      <c r="R167" s="4" t="s">
        <v>13</v>
      </c>
      <c r="S167" s="5">
        <f t="shared" si="52"/>
        <v>0</v>
      </c>
      <c r="T167" s="33" t="s">
        <v>13</v>
      </c>
      <c r="U167" s="5">
        <f t="shared" si="64"/>
        <v>0</v>
      </c>
      <c r="V167" s="33" t="s">
        <v>13</v>
      </c>
      <c r="W167" s="171" t="str">
        <f t="shared" si="53"/>
        <v/>
      </c>
      <c r="X167" s="72" t="s">
        <v>531</v>
      </c>
      <c r="Y167" s="5">
        <f t="shared" si="65"/>
        <v>0</v>
      </c>
      <c r="Z167" s="72" t="s">
        <v>530</v>
      </c>
      <c r="AA167" s="6">
        <f t="shared" si="61"/>
        <v>0</v>
      </c>
      <c r="AB167" s="4" t="s">
        <v>516</v>
      </c>
      <c r="AC167" s="5">
        <f t="shared" si="54"/>
        <v>0</v>
      </c>
      <c r="AD167" s="6" t="str">
        <f t="shared" si="55"/>
        <v/>
      </c>
      <c r="AE167" s="41" t="str">
        <f t="shared" si="56"/>
        <v/>
      </c>
      <c r="AF167" s="41" t="str">
        <f t="shared" si="57"/>
        <v/>
      </c>
      <c r="AG167" s="41" t="str">
        <f t="shared" si="58"/>
        <v/>
      </c>
      <c r="AH167" s="41" t="str">
        <f t="shared" si="59"/>
        <v/>
      </c>
      <c r="AI167" s="291"/>
      <c r="AJ167" s="41" t="str">
        <f t="shared" si="60"/>
        <v/>
      </c>
      <c r="AK167" s="286" t="str">
        <f t="shared" si="62"/>
        <v/>
      </c>
    </row>
    <row r="168" spans="1:37" ht="40.15" customHeight="1" x14ac:dyDescent="0.25">
      <c r="A168" s="74" t="str">
        <f>IF(B168="","",MAX($A$8:A167)+1)</f>
        <v/>
      </c>
      <c r="B168" s="73"/>
      <c r="C168" s="368"/>
      <c r="D168" s="33"/>
      <c r="E168" s="5" t="str">
        <f t="shared" si="45"/>
        <v/>
      </c>
      <c r="F168" s="5" t="str">
        <f t="shared" si="46"/>
        <v/>
      </c>
      <c r="G168" s="368"/>
      <c r="H168" s="6" t="str">
        <f t="shared" si="47"/>
        <v/>
      </c>
      <c r="I168" s="5" t="str">
        <f t="shared" si="48"/>
        <v/>
      </c>
      <c r="J168" s="98" t="e">
        <f t="shared" si="49"/>
        <v>#N/A</v>
      </c>
      <c r="K168" s="6" t="str">
        <f t="shared" si="50"/>
        <v/>
      </c>
      <c r="L168" s="267" t="str">
        <f t="shared" si="51"/>
        <v/>
      </c>
      <c r="M168" s="338"/>
      <c r="N168" s="72" t="s">
        <v>29</v>
      </c>
      <c r="O168" s="5">
        <f t="shared" si="63"/>
        <v>0</v>
      </c>
      <c r="P168" s="269"/>
      <c r="Q168" s="269"/>
      <c r="R168" s="4" t="s">
        <v>13</v>
      </c>
      <c r="S168" s="5">
        <f t="shared" si="52"/>
        <v>0</v>
      </c>
      <c r="T168" s="33" t="s">
        <v>13</v>
      </c>
      <c r="U168" s="5">
        <f t="shared" si="64"/>
        <v>0</v>
      </c>
      <c r="V168" s="33" t="s">
        <v>13</v>
      </c>
      <c r="W168" s="171" t="str">
        <f t="shared" si="53"/>
        <v/>
      </c>
      <c r="X168" s="72" t="s">
        <v>531</v>
      </c>
      <c r="Y168" s="5">
        <f t="shared" si="65"/>
        <v>0</v>
      </c>
      <c r="Z168" s="72" t="s">
        <v>530</v>
      </c>
      <c r="AA168" s="6">
        <f t="shared" si="61"/>
        <v>0</v>
      </c>
      <c r="AB168" s="4" t="s">
        <v>516</v>
      </c>
      <c r="AC168" s="5">
        <f t="shared" si="54"/>
        <v>0</v>
      </c>
      <c r="AD168" s="6" t="str">
        <f t="shared" si="55"/>
        <v/>
      </c>
      <c r="AE168" s="41" t="str">
        <f t="shared" si="56"/>
        <v/>
      </c>
      <c r="AF168" s="41" t="str">
        <f t="shared" si="57"/>
        <v/>
      </c>
      <c r="AG168" s="41" t="str">
        <f t="shared" si="58"/>
        <v/>
      </c>
      <c r="AH168" s="41" t="str">
        <f t="shared" si="59"/>
        <v/>
      </c>
      <c r="AI168" s="291"/>
      <c r="AJ168" s="41" t="str">
        <f t="shared" si="60"/>
        <v/>
      </c>
      <c r="AK168" s="286" t="str">
        <f t="shared" si="62"/>
        <v/>
      </c>
    </row>
    <row r="169" spans="1:37" ht="40.15" customHeight="1" x14ac:dyDescent="0.25">
      <c r="A169" s="74" t="str">
        <f>IF(B169="","",MAX($A$8:A168)+1)</f>
        <v/>
      </c>
      <c r="B169" s="73"/>
      <c r="C169" s="368"/>
      <c r="D169" s="33"/>
      <c r="E169" s="5" t="str">
        <f t="shared" si="45"/>
        <v/>
      </c>
      <c r="F169" s="5" t="str">
        <f t="shared" si="46"/>
        <v/>
      </c>
      <c r="G169" s="368"/>
      <c r="H169" s="6" t="str">
        <f t="shared" si="47"/>
        <v/>
      </c>
      <c r="I169" s="5" t="str">
        <f t="shared" si="48"/>
        <v/>
      </c>
      <c r="J169" s="98" t="e">
        <f t="shared" si="49"/>
        <v>#N/A</v>
      </c>
      <c r="K169" s="6" t="str">
        <f t="shared" si="50"/>
        <v/>
      </c>
      <c r="L169" s="267" t="str">
        <f t="shared" si="51"/>
        <v/>
      </c>
      <c r="M169" s="338"/>
      <c r="N169" s="72" t="s">
        <v>29</v>
      </c>
      <c r="O169" s="5">
        <f t="shared" si="63"/>
        <v>0</v>
      </c>
      <c r="P169" s="269"/>
      <c r="Q169" s="269"/>
      <c r="R169" s="4" t="s">
        <v>13</v>
      </c>
      <c r="S169" s="5">
        <f t="shared" si="52"/>
        <v>0</v>
      </c>
      <c r="T169" s="33" t="s">
        <v>13</v>
      </c>
      <c r="U169" s="5">
        <f t="shared" si="64"/>
        <v>0</v>
      </c>
      <c r="V169" s="33" t="s">
        <v>13</v>
      </c>
      <c r="W169" s="171" t="str">
        <f t="shared" si="53"/>
        <v/>
      </c>
      <c r="X169" s="72" t="s">
        <v>531</v>
      </c>
      <c r="Y169" s="5">
        <f t="shared" si="65"/>
        <v>0</v>
      </c>
      <c r="Z169" s="72" t="s">
        <v>530</v>
      </c>
      <c r="AA169" s="6">
        <f t="shared" si="61"/>
        <v>0</v>
      </c>
      <c r="AB169" s="4" t="s">
        <v>516</v>
      </c>
      <c r="AC169" s="5">
        <f t="shared" si="54"/>
        <v>0</v>
      </c>
      <c r="AD169" s="6" t="str">
        <f t="shared" si="55"/>
        <v/>
      </c>
      <c r="AE169" s="41" t="str">
        <f t="shared" si="56"/>
        <v/>
      </c>
      <c r="AF169" s="41" t="str">
        <f t="shared" si="57"/>
        <v/>
      </c>
      <c r="AG169" s="41" t="str">
        <f t="shared" si="58"/>
        <v/>
      </c>
      <c r="AH169" s="41" t="str">
        <f t="shared" si="59"/>
        <v/>
      </c>
      <c r="AI169" s="291"/>
      <c r="AJ169" s="41" t="str">
        <f t="shared" si="60"/>
        <v/>
      </c>
      <c r="AK169" s="286" t="str">
        <f t="shared" si="62"/>
        <v/>
      </c>
    </row>
    <row r="170" spans="1:37" ht="40.15" customHeight="1" x14ac:dyDescent="0.25">
      <c r="A170" s="74" t="str">
        <f>IF(B170="","",MAX($A$8:A169)+1)</f>
        <v/>
      </c>
      <c r="B170" s="73"/>
      <c r="C170" s="368"/>
      <c r="D170" s="33"/>
      <c r="E170" s="5" t="str">
        <f t="shared" si="45"/>
        <v/>
      </c>
      <c r="F170" s="5" t="str">
        <f t="shared" si="46"/>
        <v/>
      </c>
      <c r="G170" s="368"/>
      <c r="H170" s="6" t="str">
        <f t="shared" si="47"/>
        <v/>
      </c>
      <c r="I170" s="5" t="str">
        <f t="shared" si="48"/>
        <v/>
      </c>
      <c r="J170" s="98" t="e">
        <f t="shared" si="49"/>
        <v>#N/A</v>
      </c>
      <c r="K170" s="6" t="str">
        <f t="shared" si="50"/>
        <v/>
      </c>
      <c r="L170" s="267" t="str">
        <f t="shared" si="51"/>
        <v/>
      </c>
      <c r="M170" s="338"/>
      <c r="N170" s="72" t="s">
        <v>29</v>
      </c>
      <c r="O170" s="5">
        <f t="shared" si="63"/>
        <v>0</v>
      </c>
      <c r="P170" s="269"/>
      <c r="Q170" s="269"/>
      <c r="R170" s="4" t="s">
        <v>13</v>
      </c>
      <c r="S170" s="5">
        <f t="shared" si="52"/>
        <v>0</v>
      </c>
      <c r="T170" s="33" t="s">
        <v>13</v>
      </c>
      <c r="U170" s="5">
        <f t="shared" si="64"/>
        <v>0</v>
      </c>
      <c r="V170" s="33" t="s">
        <v>13</v>
      </c>
      <c r="W170" s="171" t="str">
        <f t="shared" si="53"/>
        <v/>
      </c>
      <c r="X170" s="72" t="s">
        <v>531</v>
      </c>
      <c r="Y170" s="5">
        <f t="shared" si="65"/>
        <v>0</v>
      </c>
      <c r="Z170" s="72" t="s">
        <v>530</v>
      </c>
      <c r="AA170" s="6">
        <f t="shared" si="61"/>
        <v>0</v>
      </c>
      <c r="AB170" s="4" t="s">
        <v>516</v>
      </c>
      <c r="AC170" s="5">
        <f t="shared" si="54"/>
        <v>0</v>
      </c>
      <c r="AD170" s="6" t="str">
        <f t="shared" si="55"/>
        <v/>
      </c>
      <c r="AE170" s="41" t="str">
        <f t="shared" si="56"/>
        <v/>
      </c>
      <c r="AF170" s="41" t="str">
        <f t="shared" si="57"/>
        <v/>
      </c>
      <c r="AG170" s="41" t="str">
        <f t="shared" si="58"/>
        <v/>
      </c>
      <c r="AH170" s="41" t="str">
        <f t="shared" si="59"/>
        <v/>
      </c>
      <c r="AI170" s="291"/>
      <c r="AJ170" s="41" t="str">
        <f t="shared" si="60"/>
        <v/>
      </c>
      <c r="AK170" s="286" t="str">
        <f t="shared" si="62"/>
        <v/>
      </c>
    </row>
    <row r="171" spans="1:37" ht="40.15" customHeight="1" x14ac:dyDescent="0.25">
      <c r="A171" s="74" t="str">
        <f>IF(B171="","",MAX($A$8:A170)+1)</f>
        <v/>
      </c>
      <c r="B171" s="73"/>
      <c r="C171" s="368"/>
      <c r="D171" s="33"/>
      <c r="E171" s="5" t="str">
        <f t="shared" si="45"/>
        <v/>
      </c>
      <c r="F171" s="5" t="str">
        <f t="shared" si="46"/>
        <v/>
      </c>
      <c r="G171" s="368"/>
      <c r="H171" s="6" t="str">
        <f t="shared" si="47"/>
        <v/>
      </c>
      <c r="I171" s="5" t="str">
        <f t="shared" si="48"/>
        <v/>
      </c>
      <c r="J171" s="98" t="e">
        <f t="shared" si="49"/>
        <v>#N/A</v>
      </c>
      <c r="K171" s="6" t="str">
        <f t="shared" si="50"/>
        <v/>
      </c>
      <c r="L171" s="267" t="str">
        <f t="shared" si="51"/>
        <v/>
      </c>
      <c r="M171" s="338"/>
      <c r="N171" s="72" t="s">
        <v>29</v>
      </c>
      <c r="O171" s="5">
        <f t="shared" si="63"/>
        <v>0</v>
      </c>
      <c r="P171" s="269"/>
      <c r="Q171" s="269"/>
      <c r="R171" s="4" t="s">
        <v>13</v>
      </c>
      <c r="S171" s="5">
        <f t="shared" si="52"/>
        <v>0</v>
      </c>
      <c r="T171" s="33" t="s">
        <v>13</v>
      </c>
      <c r="U171" s="5">
        <f t="shared" si="64"/>
        <v>0</v>
      </c>
      <c r="V171" s="33" t="s">
        <v>13</v>
      </c>
      <c r="W171" s="171" t="str">
        <f t="shared" si="53"/>
        <v/>
      </c>
      <c r="X171" s="72" t="s">
        <v>531</v>
      </c>
      <c r="Y171" s="5">
        <f t="shared" si="65"/>
        <v>0</v>
      </c>
      <c r="Z171" s="72" t="s">
        <v>530</v>
      </c>
      <c r="AA171" s="6">
        <f t="shared" si="61"/>
        <v>0</v>
      </c>
      <c r="AB171" s="4" t="s">
        <v>516</v>
      </c>
      <c r="AC171" s="5">
        <f t="shared" si="54"/>
        <v>0</v>
      </c>
      <c r="AD171" s="6" t="str">
        <f t="shared" si="55"/>
        <v/>
      </c>
      <c r="AE171" s="41" t="str">
        <f t="shared" si="56"/>
        <v/>
      </c>
      <c r="AF171" s="41" t="str">
        <f t="shared" si="57"/>
        <v/>
      </c>
      <c r="AG171" s="41" t="str">
        <f t="shared" si="58"/>
        <v/>
      </c>
      <c r="AH171" s="41" t="str">
        <f t="shared" si="59"/>
        <v/>
      </c>
      <c r="AI171" s="291"/>
      <c r="AJ171" s="41" t="str">
        <f t="shared" si="60"/>
        <v/>
      </c>
      <c r="AK171" s="286" t="str">
        <f t="shared" si="62"/>
        <v/>
      </c>
    </row>
    <row r="172" spans="1:37" ht="40.15" customHeight="1" x14ac:dyDescent="0.25">
      <c r="A172" s="74" t="str">
        <f>IF(B172="","",MAX($A$8:A171)+1)</f>
        <v/>
      </c>
      <c r="B172" s="73"/>
      <c r="C172" s="368"/>
      <c r="D172" s="33"/>
      <c r="E172" s="5" t="str">
        <f t="shared" si="45"/>
        <v/>
      </c>
      <c r="F172" s="5" t="str">
        <f t="shared" si="46"/>
        <v/>
      </c>
      <c r="G172" s="368"/>
      <c r="H172" s="6" t="str">
        <f t="shared" si="47"/>
        <v/>
      </c>
      <c r="I172" s="5" t="str">
        <f t="shared" si="48"/>
        <v/>
      </c>
      <c r="J172" s="98" t="e">
        <f t="shared" si="49"/>
        <v>#N/A</v>
      </c>
      <c r="K172" s="6" t="str">
        <f t="shared" si="50"/>
        <v/>
      </c>
      <c r="L172" s="267" t="str">
        <f t="shared" si="51"/>
        <v/>
      </c>
      <c r="M172" s="338"/>
      <c r="N172" s="72" t="s">
        <v>29</v>
      </c>
      <c r="O172" s="5">
        <f t="shared" si="63"/>
        <v>0</v>
      </c>
      <c r="P172" s="269"/>
      <c r="Q172" s="269"/>
      <c r="R172" s="4" t="s">
        <v>13</v>
      </c>
      <c r="S172" s="5">
        <f t="shared" si="52"/>
        <v>0</v>
      </c>
      <c r="T172" s="33" t="s">
        <v>13</v>
      </c>
      <c r="U172" s="5">
        <f t="shared" si="64"/>
        <v>0</v>
      </c>
      <c r="V172" s="33" t="s">
        <v>13</v>
      </c>
      <c r="W172" s="171" t="str">
        <f t="shared" si="53"/>
        <v/>
      </c>
      <c r="X172" s="72" t="s">
        <v>531</v>
      </c>
      <c r="Y172" s="5">
        <f t="shared" si="65"/>
        <v>0</v>
      </c>
      <c r="Z172" s="72" t="s">
        <v>530</v>
      </c>
      <c r="AA172" s="6">
        <f t="shared" si="61"/>
        <v>0</v>
      </c>
      <c r="AB172" s="4" t="s">
        <v>516</v>
      </c>
      <c r="AC172" s="5">
        <f t="shared" si="54"/>
        <v>0</v>
      </c>
      <c r="AD172" s="6" t="str">
        <f t="shared" si="55"/>
        <v/>
      </c>
      <c r="AE172" s="41" t="str">
        <f t="shared" si="56"/>
        <v/>
      </c>
      <c r="AF172" s="41" t="str">
        <f t="shared" si="57"/>
        <v/>
      </c>
      <c r="AG172" s="41" t="str">
        <f t="shared" si="58"/>
        <v/>
      </c>
      <c r="AH172" s="41" t="str">
        <f t="shared" si="59"/>
        <v/>
      </c>
      <c r="AI172" s="291"/>
      <c r="AJ172" s="41" t="str">
        <f t="shared" si="60"/>
        <v/>
      </c>
      <c r="AK172" s="286" t="str">
        <f t="shared" si="62"/>
        <v/>
      </c>
    </row>
    <row r="173" spans="1:37" ht="40.15" customHeight="1" x14ac:dyDescent="0.25">
      <c r="A173" s="74" t="str">
        <f>IF(B173="","",MAX($A$8:A172)+1)</f>
        <v/>
      </c>
      <c r="B173" s="73"/>
      <c r="C173" s="368"/>
      <c r="D173" s="33"/>
      <c r="E173" s="5" t="str">
        <f t="shared" si="45"/>
        <v/>
      </c>
      <c r="F173" s="5" t="str">
        <f t="shared" si="46"/>
        <v/>
      </c>
      <c r="G173" s="368"/>
      <c r="H173" s="6" t="str">
        <f t="shared" si="47"/>
        <v/>
      </c>
      <c r="I173" s="5" t="str">
        <f t="shared" si="48"/>
        <v/>
      </c>
      <c r="J173" s="98" t="e">
        <f t="shared" si="49"/>
        <v>#N/A</v>
      </c>
      <c r="K173" s="6" t="str">
        <f t="shared" si="50"/>
        <v/>
      </c>
      <c r="L173" s="267" t="str">
        <f t="shared" si="51"/>
        <v/>
      </c>
      <c r="M173" s="338"/>
      <c r="N173" s="72" t="s">
        <v>29</v>
      </c>
      <c r="O173" s="5">
        <f t="shared" si="63"/>
        <v>0</v>
      </c>
      <c r="P173" s="269"/>
      <c r="Q173" s="269"/>
      <c r="R173" s="4" t="s">
        <v>13</v>
      </c>
      <c r="S173" s="5">
        <f t="shared" si="52"/>
        <v>0</v>
      </c>
      <c r="T173" s="33" t="s">
        <v>13</v>
      </c>
      <c r="U173" s="5">
        <f t="shared" si="64"/>
        <v>0</v>
      </c>
      <c r="V173" s="33" t="s">
        <v>13</v>
      </c>
      <c r="W173" s="171" t="str">
        <f t="shared" si="53"/>
        <v/>
      </c>
      <c r="X173" s="72" t="s">
        <v>531</v>
      </c>
      <c r="Y173" s="5">
        <f t="shared" si="65"/>
        <v>0</v>
      </c>
      <c r="Z173" s="72" t="s">
        <v>530</v>
      </c>
      <c r="AA173" s="6">
        <f t="shared" si="61"/>
        <v>0</v>
      </c>
      <c r="AB173" s="4" t="s">
        <v>516</v>
      </c>
      <c r="AC173" s="5">
        <f t="shared" si="54"/>
        <v>0</v>
      </c>
      <c r="AD173" s="6" t="str">
        <f t="shared" si="55"/>
        <v/>
      </c>
      <c r="AE173" s="41" t="str">
        <f t="shared" si="56"/>
        <v/>
      </c>
      <c r="AF173" s="41" t="str">
        <f t="shared" si="57"/>
        <v/>
      </c>
      <c r="AG173" s="41" t="str">
        <f t="shared" si="58"/>
        <v/>
      </c>
      <c r="AH173" s="41" t="str">
        <f t="shared" si="59"/>
        <v/>
      </c>
      <c r="AI173" s="291"/>
      <c r="AJ173" s="41" t="str">
        <f t="shared" si="60"/>
        <v/>
      </c>
      <c r="AK173" s="286" t="str">
        <f t="shared" si="62"/>
        <v/>
      </c>
    </row>
    <row r="174" spans="1:37" ht="40.15" customHeight="1" x14ac:dyDescent="0.25">
      <c r="A174" s="74" t="str">
        <f>IF(B174="","",MAX($A$8:A173)+1)</f>
        <v/>
      </c>
      <c r="B174" s="73"/>
      <c r="C174" s="368"/>
      <c r="D174" s="33"/>
      <c r="E174" s="5" t="str">
        <f t="shared" si="45"/>
        <v/>
      </c>
      <c r="F174" s="5" t="str">
        <f t="shared" si="46"/>
        <v/>
      </c>
      <c r="G174" s="368"/>
      <c r="H174" s="6" t="str">
        <f t="shared" si="47"/>
        <v/>
      </c>
      <c r="I174" s="5" t="str">
        <f t="shared" si="48"/>
        <v/>
      </c>
      <c r="J174" s="98" t="e">
        <f t="shared" si="49"/>
        <v>#N/A</v>
      </c>
      <c r="K174" s="6" t="str">
        <f t="shared" si="50"/>
        <v/>
      </c>
      <c r="L174" s="267" t="str">
        <f t="shared" si="51"/>
        <v/>
      </c>
      <c r="M174" s="338"/>
      <c r="N174" s="72" t="s">
        <v>29</v>
      </c>
      <c r="O174" s="5">
        <f t="shared" si="63"/>
        <v>0</v>
      </c>
      <c r="P174" s="269"/>
      <c r="Q174" s="269"/>
      <c r="R174" s="4" t="s">
        <v>13</v>
      </c>
      <c r="S174" s="5">
        <f t="shared" si="52"/>
        <v>0</v>
      </c>
      <c r="T174" s="33" t="s">
        <v>13</v>
      </c>
      <c r="U174" s="5">
        <f t="shared" si="64"/>
        <v>0</v>
      </c>
      <c r="V174" s="33" t="s">
        <v>13</v>
      </c>
      <c r="W174" s="171" t="str">
        <f t="shared" si="53"/>
        <v/>
      </c>
      <c r="X174" s="72" t="s">
        <v>531</v>
      </c>
      <c r="Y174" s="5">
        <f t="shared" si="65"/>
        <v>0</v>
      </c>
      <c r="Z174" s="72" t="s">
        <v>530</v>
      </c>
      <c r="AA174" s="6">
        <f t="shared" si="61"/>
        <v>0</v>
      </c>
      <c r="AB174" s="4" t="s">
        <v>516</v>
      </c>
      <c r="AC174" s="5">
        <f t="shared" si="54"/>
        <v>0</v>
      </c>
      <c r="AD174" s="6" t="str">
        <f t="shared" si="55"/>
        <v/>
      </c>
      <c r="AE174" s="41" t="str">
        <f t="shared" si="56"/>
        <v/>
      </c>
      <c r="AF174" s="41" t="str">
        <f t="shared" si="57"/>
        <v/>
      </c>
      <c r="AG174" s="41" t="str">
        <f t="shared" si="58"/>
        <v/>
      </c>
      <c r="AH174" s="41" t="str">
        <f t="shared" si="59"/>
        <v/>
      </c>
      <c r="AI174" s="291"/>
      <c r="AJ174" s="41" t="str">
        <f t="shared" si="60"/>
        <v/>
      </c>
      <c r="AK174" s="286" t="str">
        <f t="shared" si="62"/>
        <v/>
      </c>
    </row>
    <row r="175" spans="1:37" ht="40.15" customHeight="1" x14ac:dyDescent="0.25">
      <c r="A175" s="74" t="str">
        <f>IF(B175="","",MAX($A$8:A174)+1)</f>
        <v/>
      </c>
      <c r="B175" s="73"/>
      <c r="C175" s="368"/>
      <c r="D175" s="33"/>
      <c r="E175" s="5" t="str">
        <f t="shared" si="45"/>
        <v/>
      </c>
      <c r="F175" s="5" t="str">
        <f t="shared" si="46"/>
        <v/>
      </c>
      <c r="G175" s="368"/>
      <c r="H175" s="6" t="str">
        <f t="shared" si="47"/>
        <v/>
      </c>
      <c r="I175" s="5" t="str">
        <f t="shared" si="48"/>
        <v/>
      </c>
      <c r="J175" s="98" t="e">
        <f t="shared" si="49"/>
        <v>#N/A</v>
      </c>
      <c r="K175" s="6" t="str">
        <f t="shared" si="50"/>
        <v/>
      </c>
      <c r="L175" s="267" t="str">
        <f t="shared" si="51"/>
        <v/>
      </c>
      <c r="M175" s="338"/>
      <c r="N175" s="72" t="s">
        <v>29</v>
      </c>
      <c r="O175" s="5">
        <f t="shared" si="63"/>
        <v>0</v>
      </c>
      <c r="P175" s="269"/>
      <c r="Q175" s="269"/>
      <c r="R175" s="4" t="s">
        <v>13</v>
      </c>
      <c r="S175" s="5">
        <f t="shared" si="52"/>
        <v>0</v>
      </c>
      <c r="T175" s="33" t="s">
        <v>13</v>
      </c>
      <c r="U175" s="5">
        <f t="shared" si="64"/>
        <v>0</v>
      </c>
      <c r="V175" s="33" t="s">
        <v>13</v>
      </c>
      <c r="W175" s="171" t="str">
        <f t="shared" si="53"/>
        <v/>
      </c>
      <c r="X175" s="72" t="s">
        <v>531</v>
      </c>
      <c r="Y175" s="5">
        <f t="shared" si="65"/>
        <v>0</v>
      </c>
      <c r="Z175" s="72" t="s">
        <v>530</v>
      </c>
      <c r="AA175" s="6">
        <f t="shared" si="61"/>
        <v>0</v>
      </c>
      <c r="AB175" s="4" t="s">
        <v>516</v>
      </c>
      <c r="AC175" s="5">
        <f t="shared" si="54"/>
        <v>0</v>
      </c>
      <c r="AD175" s="6" t="str">
        <f t="shared" si="55"/>
        <v/>
      </c>
      <c r="AE175" s="41" t="str">
        <f t="shared" si="56"/>
        <v/>
      </c>
      <c r="AF175" s="41" t="str">
        <f t="shared" si="57"/>
        <v/>
      </c>
      <c r="AG175" s="41" t="str">
        <f t="shared" si="58"/>
        <v/>
      </c>
      <c r="AH175" s="41" t="str">
        <f t="shared" si="59"/>
        <v/>
      </c>
      <c r="AI175" s="291"/>
      <c r="AJ175" s="41" t="str">
        <f t="shared" si="60"/>
        <v/>
      </c>
      <c r="AK175" s="286" t="str">
        <f t="shared" si="62"/>
        <v/>
      </c>
    </row>
    <row r="176" spans="1:37" ht="40.15" customHeight="1" x14ac:dyDescent="0.25">
      <c r="A176" s="74" t="str">
        <f>IF(B176="","",MAX($A$8:A175)+1)</f>
        <v/>
      </c>
      <c r="B176" s="73"/>
      <c r="C176" s="368"/>
      <c r="D176" s="33"/>
      <c r="E176" s="5" t="str">
        <f t="shared" si="45"/>
        <v/>
      </c>
      <c r="F176" s="5" t="str">
        <f t="shared" si="46"/>
        <v/>
      </c>
      <c r="G176" s="368"/>
      <c r="H176" s="6" t="str">
        <f t="shared" si="47"/>
        <v/>
      </c>
      <c r="I176" s="5" t="str">
        <f t="shared" si="48"/>
        <v/>
      </c>
      <c r="J176" s="98" t="e">
        <f t="shared" si="49"/>
        <v>#N/A</v>
      </c>
      <c r="K176" s="6" t="str">
        <f t="shared" si="50"/>
        <v/>
      </c>
      <c r="L176" s="267" t="str">
        <f t="shared" si="51"/>
        <v/>
      </c>
      <c r="M176" s="338"/>
      <c r="N176" s="72" t="s">
        <v>29</v>
      </c>
      <c r="O176" s="5">
        <f t="shared" si="63"/>
        <v>0</v>
      </c>
      <c r="P176" s="269"/>
      <c r="Q176" s="269"/>
      <c r="R176" s="4" t="s">
        <v>13</v>
      </c>
      <c r="S176" s="5">
        <f t="shared" si="52"/>
        <v>0</v>
      </c>
      <c r="T176" s="33" t="s">
        <v>13</v>
      </c>
      <c r="U176" s="5">
        <f t="shared" si="64"/>
        <v>0</v>
      </c>
      <c r="V176" s="33" t="s">
        <v>13</v>
      </c>
      <c r="W176" s="171" t="str">
        <f t="shared" si="53"/>
        <v/>
      </c>
      <c r="X176" s="72" t="s">
        <v>531</v>
      </c>
      <c r="Y176" s="5">
        <f t="shared" si="65"/>
        <v>0</v>
      </c>
      <c r="Z176" s="72" t="s">
        <v>530</v>
      </c>
      <c r="AA176" s="6">
        <f t="shared" si="61"/>
        <v>0</v>
      </c>
      <c r="AB176" s="4" t="s">
        <v>516</v>
      </c>
      <c r="AC176" s="5">
        <f t="shared" si="54"/>
        <v>0</v>
      </c>
      <c r="AD176" s="6" t="str">
        <f t="shared" si="55"/>
        <v/>
      </c>
      <c r="AE176" s="41" t="str">
        <f t="shared" si="56"/>
        <v/>
      </c>
      <c r="AF176" s="41" t="str">
        <f t="shared" si="57"/>
        <v/>
      </c>
      <c r="AG176" s="41" t="str">
        <f t="shared" si="58"/>
        <v/>
      </c>
      <c r="AH176" s="41" t="str">
        <f t="shared" si="59"/>
        <v/>
      </c>
      <c r="AI176" s="291"/>
      <c r="AJ176" s="41" t="str">
        <f t="shared" si="60"/>
        <v/>
      </c>
      <c r="AK176" s="286" t="str">
        <f t="shared" si="62"/>
        <v/>
      </c>
    </row>
    <row r="177" spans="1:37" ht="40.15" customHeight="1" x14ac:dyDescent="0.25">
      <c r="A177" s="74" t="str">
        <f>IF(B177="","",MAX($A$8:A176)+1)</f>
        <v/>
      </c>
      <c r="B177" s="73"/>
      <c r="C177" s="368"/>
      <c r="D177" s="33"/>
      <c r="E177" s="5" t="str">
        <f t="shared" si="45"/>
        <v/>
      </c>
      <c r="F177" s="5" t="str">
        <f t="shared" si="46"/>
        <v/>
      </c>
      <c r="G177" s="368"/>
      <c r="H177" s="6" t="str">
        <f t="shared" si="47"/>
        <v/>
      </c>
      <c r="I177" s="5" t="str">
        <f t="shared" si="48"/>
        <v/>
      </c>
      <c r="J177" s="98" t="e">
        <f t="shared" si="49"/>
        <v>#N/A</v>
      </c>
      <c r="K177" s="6" t="str">
        <f t="shared" si="50"/>
        <v/>
      </c>
      <c r="L177" s="267" t="str">
        <f t="shared" si="51"/>
        <v/>
      </c>
      <c r="M177" s="338"/>
      <c r="N177" s="72" t="s">
        <v>29</v>
      </c>
      <c r="O177" s="5">
        <f t="shared" si="63"/>
        <v>0</v>
      </c>
      <c r="P177" s="269"/>
      <c r="Q177" s="269"/>
      <c r="R177" s="4" t="s">
        <v>13</v>
      </c>
      <c r="S177" s="5">
        <f t="shared" si="52"/>
        <v>0</v>
      </c>
      <c r="T177" s="33" t="s">
        <v>13</v>
      </c>
      <c r="U177" s="5">
        <f t="shared" si="64"/>
        <v>0</v>
      </c>
      <c r="V177" s="33" t="s">
        <v>13</v>
      </c>
      <c r="W177" s="171" t="str">
        <f t="shared" si="53"/>
        <v/>
      </c>
      <c r="X177" s="72" t="s">
        <v>531</v>
      </c>
      <c r="Y177" s="5">
        <f t="shared" si="65"/>
        <v>0</v>
      </c>
      <c r="Z177" s="72" t="s">
        <v>530</v>
      </c>
      <c r="AA177" s="6">
        <f t="shared" si="61"/>
        <v>0</v>
      </c>
      <c r="AB177" s="4" t="s">
        <v>516</v>
      </c>
      <c r="AC177" s="5">
        <f t="shared" si="54"/>
        <v>0</v>
      </c>
      <c r="AD177" s="6" t="str">
        <f t="shared" si="55"/>
        <v/>
      </c>
      <c r="AE177" s="41" t="str">
        <f t="shared" si="56"/>
        <v/>
      </c>
      <c r="AF177" s="41" t="str">
        <f t="shared" si="57"/>
        <v/>
      </c>
      <c r="AG177" s="41" t="str">
        <f t="shared" si="58"/>
        <v/>
      </c>
      <c r="AH177" s="41" t="str">
        <f t="shared" si="59"/>
        <v/>
      </c>
      <c r="AI177" s="291"/>
      <c r="AJ177" s="41" t="str">
        <f t="shared" si="60"/>
        <v/>
      </c>
      <c r="AK177" s="286" t="str">
        <f t="shared" si="62"/>
        <v/>
      </c>
    </row>
    <row r="178" spans="1:37" ht="40.15" customHeight="1" x14ac:dyDescent="0.25">
      <c r="A178" s="74" t="str">
        <f>IF(B178="","",MAX($A$8:A177)+1)</f>
        <v/>
      </c>
      <c r="B178" s="73"/>
      <c r="C178" s="368"/>
      <c r="D178" s="33"/>
      <c r="E178" s="5" t="str">
        <f t="shared" si="45"/>
        <v/>
      </c>
      <c r="F178" s="5" t="str">
        <f t="shared" si="46"/>
        <v/>
      </c>
      <c r="G178" s="368"/>
      <c r="H178" s="6" t="str">
        <f t="shared" si="47"/>
        <v/>
      </c>
      <c r="I178" s="5" t="str">
        <f t="shared" si="48"/>
        <v/>
      </c>
      <c r="J178" s="98" t="e">
        <f t="shared" si="49"/>
        <v>#N/A</v>
      </c>
      <c r="K178" s="6" t="str">
        <f t="shared" si="50"/>
        <v/>
      </c>
      <c r="L178" s="267" t="str">
        <f t="shared" si="51"/>
        <v/>
      </c>
      <c r="M178" s="338"/>
      <c r="N178" s="72" t="s">
        <v>29</v>
      </c>
      <c r="O178" s="5">
        <f t="shared" si="63"/>
        <v>0</v>
      </c>
      <c r="P178" s="269"/>
      <c r="Q178" s="269"/>
      <c r="R178" s="4" t="s">
        <v>13</v>
      </c>
      <c r="S178" s="5">
        <f t="shared" si="52"/>
        <v>0</v>
      </c>
      <c r="T178" s="33" t="s">
        <v>13</v>
      </c>
      <c r="U178" s="5">
        <f t="shared" si="64"/>
        <v>0</v>
      </c>
      <c r="V178" s="33" t="s">
        <v>13</v>
      </c>
      <c r="W178" s="171" t="str">
        <f t="shared" si="53"/>
        <v/>
      </c>
      <c r="X178" s="72" t="s">
        <v>531</v>
      </c>
      <c r="Y178" s="5">
        <f t="shared" si="65"/>
        <v>0</v>
      </c>
      <c r="Z178" s="72" t="s">
        <v>530</v>
      </c>
      <c r="AA178" s="6">
        <f t="shared" si="61"/>
        <v>0</v>
      </c>
      <c r="AB178" s="4" t="s">
        <v>516</v>
      </c>
      <c r="AC178" s="5">
        <f t="shared" si="54"/>
        <v>0</v>
      </c>
      <c r="AD178" s="6" t="str">
        <f t="shared" si="55"/>
        <v/>
      </c>
      <c r="AE178" s="41" t="str">
        <f t="shared" si="56"/>
        <v/>
      </c>
      <c r="AF178" s="41" t="str">
        <f t="shared" si="57"/>
        <v/>
      </c>
      <c r="AG178" s="41" t="str">
        <f t="shared" si="58"/>
        <v/>
      </c>
      <c r="AH178" s="41" t="str">
        <f t="shared" si="59"/>
        <v/>
      </c>
      <c r="AI178" s="291"/>
      <c r="AJ178" s="41" t="str">
        <f t="shared" si="60"/>
        <v/>
      </c>
      <c r="AK178" s="286" t="str">
        <f t="shared" si="62"/>
        <v/>
      </c>
    </row>
    <row r="179" spans="1:37" ht="40.15" customHeight="1" x14ac:dyDescent="0.25">
      <c r="A179" s="74" t="str">
        <f>IF(B179="","",MAX($A$8:A178)+1)</f>
        <v/>
      </c>
      <c r="B179" s="73"/>
      <c r="C179" s="368"/>
      <c r="D179" s="33"/>
      <c r="E179" s="5" t="str">
        <f t="shared" si="45"/>
        <v/>
      </c>
      <c r="F179" s="5" t="str">
        <f t="shared" si="46"/>
        <v/>
      </c>
      <c r="G179" s="368"/>
      <c r="H179" s="6" t="str">
        <f t="shared" si="47"/>
        <v/>
      </c>
      <c r="I179" s="5" t="str">
        <f t="shared" si="48"/>
        <v/>
      </c>
      <c r="J179" s="98" t="e">
        <f t="shared" si="49"/>
        <v>#N/A</v>
      </c>
      <c r="K179" s="6" t="str">
        <f t="shared" si="50"/>
        <v/>
      </c>
      <c r="L179" s="267" t="str">
        <f t="shared" si="51"/>
        <v/>
      </c>
      <c r="M179" s="338"/>
      <c r="N179" s="72" t="s">
        <v>29</v>
      </c>
      <c r="O179" s="5">
        <f t="shared" si="63"/>
        <v>0</v>
      </c>
      <c r="P179" s="269"/>
      <c r="Q179" s="269"/>
      <c r="R179" s="4" t="s">
        <v>13</v>
      </c>
      <c r="S179" s="5">
        <f t="shared" si="52"/>
        <v>0</v>
      </c>
      <c r="T179" s="33" t="s">
        <v>13</v>
      </c>
      <c r="U179" s="5">
        <f t="shared" si="64"/>
        <v>0</v>
      </c>
      <c r="V179" s="33" t="s">
        <v>13</v>
      </c>
      <c r="W179" s="171" t="str">
        <f t="shared" si="53"/>
        <v/>
      </c>
      <c r="X179" s="72" t="s">
        <v>531</v>
      </c>
      <c r="Y179" s="5">
        <f t="shared" si="65"/>
        <v>0</v>
      </c>
      <c r="Z179" s="72" t="s">
        <v>530</v>
      </c>
      <c r="AA179" s="6">
        <f t="shared" si="61"/>
        <v>0</v>
      </c>
      <c r="AB179" s="4" t="s">
        <v>516</v>
      </c>
      <c r="AC179" s="5">
        <f t="shared" si="54"/>
        <v>0</v>
      </c>
      <c r="AD179" s="6" t="str">
        <f t="shared" si="55"/>
        <v/>
      </c>
      <c r="AE179" s="41" t="str">
        <f t="shared" si="56"/>
        <v/>
      </c>
      <c r="AF179" s="41" t="str">
        <f t="shared" si="57"/>
        <v/>
      </c>
      <c r="AG179" s="41" t="str">
        <f t="shared" si="58"/>
        <v/>
      </c>
      <c r="AH179" s="41" t="str">
        <f t="shared" si="59"/>
        <v/>
      </c>
      <c r="AI179" s="291"/>
      <c r="AJ179" s="41" t="str">
        <f t="shared" si="60"/>
        <v/>
      </c>
      <c r="AK179" s="286" t="str">
        <f t="shared" si="62"/>
        <v/>
      </c>
    </row>
    <row r="180" spans="1:37" ht="40.15" customHeight="1" x14ac:dyDescent="0.25">
      <c r="A180" s="74" t="str">
        <f>IF(B180="","",MAX($A$8:A179)+1)</f>
        <v/>
      </c>
      <c r="B180" s="73"/>
      <c r="C180" s="368"/>
      <c r="D180" s="33"/>
      <c r="E180" s="5" t="str">
        <f t="shared" si="45"/>
        <v/>
      </c>
      <c r="F180" s="5" t="str">
        <f t="shared" si="46"/>
        <v/>
      </c>
      <c r="G180" s="368"/>
      <c r="H180" s="6" t="str">
        <f t="shared" si="47"/>
        <v/>
      </c>
      <c r="I180" s="5" t="str">
        <f t="shared" si="48"/>
        <v/>
      </c>
      <c r="J180" s="98" t="e">
        <f t="shared" si="49"/>
        <v>#N/A</v>
      </c>
      <c r="K180" s="6" t="str">
        <f t="shared" si="50"/>
        <v/>
      </c>
      <c r="L180" s="267" t="str">
        <f t="shared" si="51"/>
        <v/>
      </c>
      <c r="M180" s="338"/>
      <c r="N180" s="72" t="s">
        <v>29</v>
      </c>
      <c r="O180" s="5">
        <f t="shared" si="63"/>
        <v>0</v>
      </c>
      <c r="P180" s="269"/>
      <c r="Q180" s="269"/>
      <c r="R180" s="4" t="s">
        <v>13</v>
      </c>
      <c r="S180" s="5">
        <f t="shared" si="52"/>
        <v>0</v>
      </c>
      <c r="T180" s="33" t="s">
        <v>13</v>
      </c>
      <c r="U180" s="5">
        <f t="shared" si="64"/>
        <v>0</v>
      </c>
      <c r="V180" s="33" t="s">
        <v>13</v>
      </c>
      <c r="W180" s="171" t="str">
        <f t="shared" si="53"/>
        <v/>
      </c>
      <c r="X180" s="72" t="s">
        <v>531</v>
      </c>
      <c r="Y180" s="5">
        <f t="shared" si="65"/>
        <v>0</v>
      </c>
      <c r="Z180" s="72" t="s">
        <v>530</v>
      </c>
      <c r="AA180" s="6">
        <f t="shared" si="61"/>
        <v>0</v>
      </c>
      <c r="AB180" s="4" t="s">
        <v>516</v>
      </c>
      <c r="AC180" s="5">
        <f t="shared" si="54"/>
        <v>0</v>
      </c>
      <c r="AD180" s="6" t="str">
        <f t="shared" si="55"/>
        <v/>
      </c>
      <c r="AE180" s="41" t="str">
        <f t="shared" si="56"/>
        <v/>
      </c>
      <c r="AF180" s="41" t="str">
        <f t="shared" si="57"/>
        <v/>
      </c>
      <c r="AG180" s="41" t="str">
        <f t="shared" si="58"/>
        <v/>
      </c>
      <c r="AH180" s="41" t="str">
        <f t="shared" si="59"/>
        <v/>
      </c>
      <c r="AI180" s="291"/>
      <c r="AJ180" s="41" t="str">
        <f t="shared" si="60"/>
        <v/>
      </c>
      <c r="AK180" s="286" t="str">
        <f t="shared" si="62"/>
        <v/>
      </c>
    </row>
    <row r="181" spans="1:37" ht="40.15" customHeight="1" x14ac:dyDescent="0.25">
      <c r="A181" s="74" t="str">
        <f>IF(B181="","",MAX($A$8:A180)+1)</f>
        <v/>
      </c>
      <c r="B181" s="73"/>
      <c r="C181" s="368"/>
      <c r="D181" s="33"/>
      <c r="E181" s="5" t="str">
        <f t="shared" si="45"/>
        <v/>
      </c>
      <c r="F181" s="5" t="str">
        <f t="shared" si="46"/>
        <v/>
      </c>
      <c r="G181" s="368"/>
      <c r="H181" s="6" t="str">
        <f t="shared" si="47"/>
        <v/>
      </c>
      <c r="I181" s="5" t="str">
        <f t="shared" si="48"/>
        <v/>
      </c>
      <c r="J181" s="98" t="e">
        <f t="shared" si="49"/>
        <v>#N/A</v>
      </c>
      <c r="K181" s="6" t="str">
        <f t="shared" si="50"/>
        <v/>
      </c>
      <c r="L181" s="267" t="str">
        <f t="shared" si="51"/>
        <v/>
      </c>
      <c r="M181" s="338"/>
      <c r="N181" s="72" t="s">
        <v>29</v>
      </c>
      <c r="O181" s="5">
        <f t="shared" si="63"/>
        <v>0</v>
      </c>
      <c r="P181" s="269"/>
      <c r="Q181" s="269"/>
      <c r="R181" s="4" t="s">
        <v>13</v>
      </c>
      <c r="S181" s="5">
        <f t="shared" si="52"/>
        <v>0</v>
      </c>
      <c r="T181" s="33" t="s">
        <v>13</v>
      </c>
      <c r="U181" s="5">
        <f t="shared" si="64"/>
        <v>0</v>
      </c>
      <c r="V181" s="33" t="s">
        <v>13</v>
      </c>
      <c r="W181" s="171" t="str">
        <f t="shared" si="53"/>
        <v/>
      </c>
      <c r="X181" s="72" t="s">
        <v>531</v>
      </c>
      <c r="Y181" s="5">
        <f t="shared" si="65"/>
        <v>0</v>
      </c>
      <c r="Z181" s="72" t="s">
        <v>530</v>
      </c>
      <c r="AA181" s="6">
        <f t="shared" si="61"/>
        <v>0</v>
      </c>
      <c r="AB181" s="4" t="s">
        <v>516</v>
      </c>
      <c r="AC181" s="5">
        <f t="shared" si="54"/>
        <v>0</v>
      </c>
      <c r="AD181" s="6" t="str">
        <f t="shared" si="55"/>
        <v/>
      </c>
      <c r="AE181" s="41" t="str">
        <f t="shared" si="56"/>
        <v/>
      </c>
      <c r="AF181" s="41" t="str">
        <f t="shared" si="57"/>
        <v/>
      </c>
      <c r="AG181" s="41" t="str">
        <f t="shared" si="58"/>
        <v/>
      </c>
      <c r="AH181" s="41" t="str">
        <f t="shared" si="59"/>
        <v/>
      </c>
      <c r="AI181" s="291"/>
      <c r="AJ181" s="41" t="str">
        <f t="shared" si="60"/>
        <v/>
      </c>
      <c r="AK181" s="286" t="str">
        <f t="shared" si="62"/>
        <v/>
      </c>
    </row>
    <row r="182" spans="1:37" ht="40.15" customHeight="1" x14ac:dyDescent="0.25">
      <c r="A182" s="74" t="str">
        <f>IF(B182="","",MAX($A$8:A181)+1)</f>
        <v/>
      </c>
      <c r="B182" s="73"/>
      <c r="C182" s="368"/>
      <c r="D182" s="33"/>
      <c r="E182" s="5" t="str">
        <f t="shared" si="45"/>
        <v/>
      </c>
      <c r="F182" s="5" t="str">
        <f t="shared" si="46"/>
        <v/>
      </c>
      <c r="G182" s="368"/>
      <c r="H182" s="6" t="str">
        <f t="shared" si="47"/>
        <v/>
      </c>
      <c r="I182" s="5" t="str">
        <f t="shared" si="48"/>
        <v/>
      </c>
      <c r="J182" s="98" t="e">
        <f t="shared" si="49"/>
        <v>#N/A</v>
      </c>
      <c r="K182" s="6" t="str">
        <f t="shared" si="50"/>
        <v/>
      </c>
      <c r="L182" s="267" t="str">
        <f t="shared" si="51"/>
        <v/>
      </c>
      <c r="M182" s="338"/>
      <c r="N182" s="72" t="s">
        <v>29</v>
      </c>
      <c r="O182" s="5">
        <f t="shared" si="63"/>
        <v>0</v>
      </c>
      <c r="P182" s="269"/>
      <c r="Q182" s="269"/>
      <c r="R182" s="4" t="s">
        <v>13</v>
      </c>
      <c r="S182" s="5">
        <f t="shared" si="52"/>
        <v>0</v>
      </c>
      <c r="T182" s="33" t="s">
        <v>13</v>
      </c>
      <c r="U182" s="5">
        <f t="shared" si="64"/>
        <v>0</v>
      </c>
      <c r="V182" s="33" t="s">
        <v>13</v>
      </c>
      <c r="W182" s="171" t="str">
        <f t="shared" si="53"/>
        <v/>
      </c>
      <c r="X182" s="72" t="s">
        <v>531</v>
      </c>
      <c r="Y182" s="5">
        <f t="shared" si="65"/>
        <v>0</v>
      </c>
      <c r="Z182" s="72" t="s">
        <v>530</v>
      </c>
      <c r="AA182" s="6">
        <f t="shared" si="61"/>
        <v>0</v>
      </c>
      <c r="AB182" s="4" t="s">
        <v>516</v>
      </c>
      <c r="AC182" s="5">
        <f t="shared" si="54"/>
        <v>0</v>
      </c>
      <c r="AD182" s="6" t="str">
        <f t="shared" si="55"/>
        <v/>
      </c>
      <c r="AE182" s="41" t="str">
        <f t="shared" si="56"/>
        <v/>
      </c>
      <c r="AF182" s="41" t="str">
        <f t="shared" si="57"/>
        <v/>
      </c>
      <c r="AG182" s="41" t="str">
        <f t="shared" si="58"/>
        <v/>
      </c>
      <c r="AH182" s="41" t="str">
        <f t="shared" si="59"/>
        <v/>
      </c>
      <c r="AI182" s="291"/>
      <c r="AJ182" s="41" t="str">
        <f t="shared" si="60"/>
        <v/>
      </c>
      <c r="AK182" s="286" t="str">
        <f t="shared" si="62"/>
        <v/>
      </c>
    </row>
    <row r="183" spans="1:37" ht="40.15" customHeight="1" x14ac:dyDescent="0.25">
      <c r="A183" s="74" t="str">
        <f>IF(B183="","",MAX($A$8:A182)+1)</f>
        <v/>
      </c>
      <c r="B183" s="73"/>
      <c r="C183" s="368"/>
      <c r="D183" s="33"/>
      <c r="E183" s="5" t="str">
        <f t="shared" si="45"/>
        <v/>
      </c>
      <c r="F183" s="5" t="str">
        <f t="shared" si="46"/>
        <v/>
      </c>
      <c r="G183" s="368"/>
      <c r="H183" s="6" t="str">
        <f t="shared" si="47"/>
        <v/>
      </c>
      <c r="I183" s="5" t="str">
        <f t="shared" si="48"/>
        <v/>
      </c>
      <c r="J183" s="98" t="e">
        <f t="shared" si="49"/>
        <v>#N/A</v>
      </c>
      <c r="K183" s="6" t="str">
        <f t="shared" si="50"/>
        <v/>
      </c>
      <c r="L183" s="267" t="str">
        <f t="shared" si="51"/>
        <v/>
      </c>
      <c r="M183" s="338"/>
      <c r="N183" s="72" t="s">
        <v>29</v>
      </c>
      <c r="O183" s="5">
        <f t="shared" si="63"/>
        <v>0</v>
      </c>
      <c r="P183" s="269"/>
      <c r="Q183" s="269"/>
      <c r="R183" s="4" t="s">
        <v>13</v>
      </c>
      <c r="S183" s="5">
        <f t="shared" si="52"/>
        <v>0</v>
      </c>
      <c r="T183" s="33" t="s">
        <v>13</v>
      </c>
      <c r="U183" s="5">
        <f t="shared" si="64"/>
        <v>0</v>
      </c>
      <c r="V183" s="33" t="s">
        <v>13</v>
      </c>
      <c r="W183" s="171" t="str">
        <f t="shared" si="53"/>
        <v/>
      </c>
      <c r="X183" s="72" t="s">
        <v>531</v>
      </c>
      <c r="Y183" s="5">
        <f t="shared" si="65"/>
        <v>0</v>
      </c>
      <c r="Z183" s="72" t="s">
        <v>530</v>
      </c>
      <c r="AA183" s="6">
        <f t="shared" si="61"/>
        <v>0</v>
      </c>
      <c r="AB183" s="4" t="s">
        <v>516</v>
      </c>
      <c r="AC183" s="5">
        <f t="shared" si="54"/>
        <v>0</v>
      </c>
      <c r="AD183" s="6" t="str">
        <f t="shared" si="55"/>
        <v/>
      </c>
      <c r="AE183" s="41" t="str">
        <f t="shared" si="56"/>
        <v/>
      </c>
      <c r="AF183" s="41" t="str">
        <f t="shared" si="57"/>
        <v/>
      </c>
      <c r="AG183" s="41" t="str">
        <f t="shared" si="58"/>
        <v/>
      </c>
      <c r="AH183" s="41" t="str">
        <f t="shared" si="59"/>
        <v/>
      </c>
      <c r="AI183" s="291"/>
      <c r="AJ183" s="41" t="str">
        <f t="shared" si="60"/>
        <v/>
      </c>
      <c r="AK183" s="286" t="str">
        <f t="shared" si="62"/>
        <v/>
      </c>
    </row>
    <row r="184" spans="1:37" ht="40.15" customHeight="1" x14ac:dyDescent="0.25">
      <c r="A184" s="74" t="str">
        <f>IF(B184="","",MAX($A$8:A183)+1)</f>
        <v/>
      </c>
      <c r="B184" s="73"/>
      <c r="C184" s="368"/>
      <c r="D184" s="33"/>
      <c r="E184" s="5" t="str">
        <f t="shared" si="45"/>
        <v/>
      </c>
      <c r="F184" s="5" t="str">
        <f t="shared" si="46"/>
        <v/>
      </c>
      <c r="G184" s="368"/>
      <c r="H184" s="6" t="str">
        <f t="shared" si="47"/>
        <v/>
      </c>
      <c r="I184" s="5" t="str">
        <f t="shared" si="48"/>
        <v/>
      </c>
      <c r="J184" s="98" t="e">
        <f t="shared" si="49"/>
        <v>#N/A</v>
      </c>
      <c r="K184" s="6" t="str">
        <f t="shared" si="50"/>
        <v/>
      </c>
      <c r="L184" s="267" t="str">
        <f t="shared" si="51"/>
        <v/>
      </c>
      <c r="M184" s="338"/>
      <c r="N184" s="72" t="s">
        <v>29</v>
      </c>
      <c r="O184" s="5">
        <f t="shared" si="63"/>
        <v>0</v>
      </c>
      <c r="P184" s="269"/>
      <c r="Q184" s="269"/>
      <c r="R184" s="4" t="s">
        <v>13</v>
      </c>
      <c r="S184" s="5">
        <f t="shared" si="52"/>
        <v>0</v>
      </c>
      <c r="T184" s="33" t="s">
        <v>13</v>
      </c>
      <c r="U184" s="5">
        <f t="shared" si="64"/>
        <v>0</v>
      </c>
      <c r="V184" s="33" t="s">
        <v>13</v>
      </c>
      <c r="W184" s="171" t="str">
        <f t="shared" si="53"/>
        <v/>
      </c>
      <c r="X184" s="72" t="s">
        <v>531</v>
      </c>
      <c r="Y184" s="5">
        <f t="shared" si="65"/>
        <v>0</v>
      </c>
      <c r="Z184" s="72" t="s">
        <v>530</v>
      </c>
      <c r="AA184" s="6">
        <f t="shared" si="61"/>
        <v>0</v>
      </c>
      <c r="AB184" s="4" t="s">
        <v>516</v>
      </c>
      <c r="AC184" s="5">
        <f t="shared" si="54"/>
        <v>0</v>
      </c>
      <c r="AD184" s="6" t="str">
        <f t="shared" si="55"/>
        <v/>
      </c>
      <c r="AE184" s="41" t="str">
        <f t="shared" si="56"/>
        <v/>
      </c>
      <c r="AF184" s="41" t="str">
        <f t="shared" si="57"/>
        <v/>
      </c>
      <c r="AG184" s="41" t="str">
        <f t="shared" si="58"/>
        <v/>
      </c>
      <c r="AH184" s="41" t="str">
        <f t="shared" si="59"/>
        <v/>
      </c>
      <c r="AI184" s="291"/>
      <c r="AJ184" s="41" t="str">
        <f t="shared" si="60"/>
        <v/>
      </c>
      <c r="AK184" s="286" t="str">
        <f t="shared" si="62"/>
        <v/>
      </c>
    </row>
    <row r="185" spans="1:37" ht="40.15" customHeight="1" x14ac:dyDescent="0.25">
      <c r="A185" s="74" t="str">
        <f>IF(B185="","",MAX($A$8:A184)+1)</f>
        <v/>
      </c>
      <c r="B185" s="73"/>
      <c r="C185" s="368"/>
      <c r="D185" s="33"/>
      <c r="E185" s="5" t="str">
        <f t="shared" si="45"/>
        <v/>
      </c>
      <c r="F185" s="5" t="str">
        <f t="shared" si="46"/>
        <v/>
      </c>
      <c r="G185" s="368"/>
      <c r="H185" s="6" t="str">
        <f t="shared" si="47"/>
        <v/>
      </c>
      <c r="I185" s="5" t="str">
        <f t="shared" si="48"/>
        <v/>
      </c>
      <c r="J185" s="98" t="e">
        <f t="shared" si="49"/>
        <v>#N/A</v>
      </c>
      <c r="K185" s="6" t="str">
        <f t="shared" si="50"/>
        <v/>
      </c>
      <c r="L185" s="267" t="str">
        <f t="shared" si="51"/>
        <v/>
      </c>
      <c r="M185" s="338"/>
      <c r="N185" s="72" t="s">
        <v>29</v>
      </c>
      <c r="O185" s="5">
        <f t="shared" si="63"/>
        <v>0</v>
      </c>
      <c r="P185" s="269"/>
      <c r="Q185" s="269"/>
      <c r="R185" s="4" t="s">
        <v>13</v>
      </c>
      <c r="S185" s="5">
        <f t="shared" si="52"/>
        <v>0</v>
      </c>
      <c r="T185" s="33" t="s">
        <v>13</v>
      </c>
      <c r="U185" s="5">
        <f t="shared" si="64"/>
        <v>0</v>
      </c>
      <c r="V185" s="33" t="s">
        <v>13</v>
      </c>
      <c r="W185" s="171" t="str">
        <f t="shared" si="53"/>
        <v/>
      </c>
      <c r="X185" s="72" t="s">
        <v>531</v>
      </c>
      <c r="Y185" s="5">
        <f t="shared" si="65"/>
        <v>0</v>
      </c>
      <c r="Z185" s="72" t="s">
        <v>530</v>
      </c>
      <c r="AA185" s="6">
        <f t="shared" si="61"/>
        <v>0</v>
      </c>
      <c r="AB185" s="4" t="s">
        <v>516</v>
      </c>
      <c r="AC185" s="5">
        <f t="shared" si="54"/>
        <v>0</v>
      </c>
      <c r="AD185" s="6" t="str">
        <f t="shared" si="55"/>
        <v/>
      </c>
      <c r="AE185" s="41" t="str">
        <f t="shared" si="56"/>
        <v/>
      </c>
      <c r="AF185" s="41" t="str">
        <f t="shared" si="57"/>
        <v/>
      </c>
      <c r="AG185" s="41" t="str">
        <f t="shared" si="58"/>
        <v/>
      </c>
      <c r="AH185" s="41" t="str">
        <f t="shared" si="59"/>
        <v/>
      </c>
      <c r="AI185" s="291"/>
      <c r="AJ185" s="41" t="str">
        <f t="shared" si="60"/>
        <v/>
      </c>
      <c r="AK185" s="286" t="str">
        <f t="shared" si="62"/>
        <v/>
      </c>
    </row>
    <row r="186" spans="1:37" ht="40.15" customHeight="1" x14ac:dyDescent="0.25">
      <c r="A186" s="74" t="str">
        <f>IF(B186="","",MAX($A$8:A185)+1)</f>
        <v/>
      </c>
      <c r="B186" s="73"/>
      <c r="C186" s="368"/>
      <c r="D186" s="33"/>
      <c r="E186" s="5" t="str">
        <f t="shared" si="45"/>
        <v/>
      </c>
      <c r="F186" s="5" t="str">
        <f t="shared" si="46"/>
        <v/>
      </c>
      <c r="G186" s="368"/>
      <c r="H186" s="6" t="str">
        <f t="shared" si="47"/>
        <v/>
      </c>
      <c r="I186" s="5" t="str">
        <f t="shared" si="48"/>
        <v/>
      </c>
      <c r="J186" s="98" t="e">
        <f t="shared" si="49"/>
        <v>#N/A</v>
      </c>
      <c r="K186" s="6" t="str">
        <f t="shared" si="50"/>
        <v/>
      </c>
      <c r="L186" s="267" t="str">
        <f t="shared" si="51"/>
        <v/>
      </c>
      <c r="M186" s="338"/>
      <c r="N186" s="72" t="s">
        <v>29</v>
      </c>
      <c r="O186" s="5">
        <f t="shared" si="63"/>
        <v>0</v>
      </c>
      <c r="P186" s="269"/>
      <c r="Q186" s="269"/>
      <c r="R186" s="4" t="s">
        <v>13</v>
      </c>
      <c r="S186" s="5">
        <f t="shared" si="52"/>
        <v>0</v>
      </c>
      <c r="T186" s="33" t="s">
        <v>13</v>
      </c>
      <c r="U186" s="5">
        <f t="shared" si="64"/>
        <v>0</v>
      </c>
      <c r="V186" s="33" t="s">
        <v>13</v>
      </c>
      <c r="W186" s="171" t="str">
        <f t="shared" si="53"/>
        <v/>
      </c>
      <c r="X186" s="72" t="s">
        <v>531</v>
      </c>
      <c r="Y186" s="5">
        <f t="shared" si="65"/>
        <v>0</v>
      </c>
      <c r="Z186" s="72" t="s">
        <v>530</v>
      </c>
      <c r="AA186" s="6">
        <f t="shared" si="61"/>
        <v>0</v>
      </c>
      <c r="AB186" s="4" t="s">
        <v>516</v>
      </c>
      <c r="AC186" s="5">
        <f t="shared" si="54"/>
        <v>0</v>
      </c>
      <c r="AD186" s="6" t="str">
        <f t="shared" si="55"/>
        <v/>
      </c>
      <c r="AE186" s="41" t="str">
        <f t="shared" si="56"/>
        <v/>
      </c>
      <c r="AF186" s="41" t="str">
        <f t="shared" si="57"/>
        <v/>
      </c>
      <c r="AG186" s="41" t="str">
        <f t="shared" si="58"/>
        <v/>
      </c>
      <c r="AH186" s="41" t="str">
        <f t="shared" si="59"/>
        <v/>
      </c>
      <c r="AI186" s="291"/>
      <c r="AJ186" s="41" t="str">
        <f t="shared" si="60"/>
        <v/>
      </c>
      <c r="AK186" s="286" t="str">
        <f t="shared" si="62"/>
        <v/>
      </c>
    </row>
    <row r="187" spans="1:37" ht="40.15" customHeight="1" x14ac:dyDescent="0.25">
      <c r="A187" s="74" t="str">
        <f>IF(B187="","",MAX($A$8:A186)+1)</f>
        <v/>
      </c>
      <c r="B187" s="73"/>
      <c r="C187" s="368"/>
      <c r="D187" s="33"/>
      <c r="E187" s="5" t="str">
        <f t="shared" si="45"/>
        <v/>
      </c>
      <c r="F187" s="5" t="str">
        <f t="shared" si="46"/>
        <v/>
      </c>
      <c r="G187" s="368"/>
      <c r="H187" s="6" t="str">
        <f t="shared" si="47"/>
        <v/>
      </c>
      <c r="I187" s="5" t="str">
        <f t="shared" si="48"/>
        <v/>
      </c>
      <c r="J187" s="98" t="e">
        <f t="shared" si="49"/>
        <v>#N/A</v>
      </c>
      <c r="K187" s="6" t="str">
        <f t="shared" si="50"/>
        <v/>
      </c>
      <c r="L187" s="267" t="str">
        <f t="shared" si="51"/>
        <v/>
      </c>
      <c r="M187" s="338"/>
      <c r="N187" s="72" t="s">
        <v>29</v>
      </c>
      <c r="O187" s="5">
        <f t="shared" si="63"/>
        <v>0</v>
      </c>
      <c r="P187" s="269"/>
      <c r="Q187" s="269"/>
      <c r="R187" s="4" t="s">
        <v>13</v>
      </c>
      <c r="S187" s="5">
        <f t="shared" si="52"/>
        <v>0</v>
      </c>
      <c r="T187" s="33" t="s">
        <v>13</v>
      </c>
      <c r="U187" s="5">
        <f t="shared" si="64"/>
        <v>0</v>
      </c>
      <c r="V187" s="33" t="s">
        <v>13</v>
      </c>
      <c r="W187" s="171" t="str">
        <f t="shared" si="53"/>
        <v/>
      </c>
      <c r="X187" s="72" t="s">
        <v>531</v>
      </c>
      <c r="Y187" s="5">
        <f t="shared" si="65"/>
        <v>0</v>
      </c>
      <c r="Z187" s="72" t="s">
        <v>530</v>
      </c>
      <c r="AA187" s="6">
        <f t="shared" si="61"/>
        <v>0</v>
      </c>
      <c r="AB187" s="4" t="s">
        <v>516</v>
      </c>
      <c r="AC187" s="5">
        <f t="shared" si="54"/>
        <v>0</v>
      </c>
      <c r="AD187" s="6" t="str">
        <f t="shared" si="55"/>
        <v/>
      </c>
      <c r="AE187" s="41" t="str">
        <f t="shared" si="56"/>
        <v/>
      </c>
      <c r="AF187" s="41" t="str">
        <f t="shared" si="57"/>
        <v/>
      </c>
      <c r="AG187" s="41" t="str">
        <f t="shared" si="58"/>
        <v/>
      </c>
      <c r="AH187" s="41" t="str">
        <f t="shared" si="59"/>
        <v/>
      </c>
      <c r="AI187" s="291"/>
      <c r="AJ187" s="41" t="str">
        <f t="shared" si="60"/>
        <v/>
      </c>
      <c r="AK187" s="286" t="str">
        <f t="shared" si="62"/>
        <v/>
      </c>
    </row>
    <row r="188" spans="1:37" ht="40.15" customHeight="1" x14ac:dyDescent="0.25">
      <c r="A188" s="74" t="str">
        <f>IF(B188="","",MAX($A$8:A187)+1)</f>
        <v/>
      </c>
      <c r="B188" s="73"/>
      <c r="C188" s="368"/>
      <c r="D188" s="33"/>
      <c r="E188" s="5" t="str">
        <f t="shared" si="45"/>
        <v/>
      </c>
      <c r="F188" s="5" t="str">
        <f t="shared" si="46"/>
        <v/>
      </c>
      <c r="G188" s="368"/>
      <c r="H188" s="6" t="str">
        <f t="shared" si="47"/>
        <v/>
      </c>
      <c r="I188" s="5" t="str">
        <f t="shared" si="48"/>
        <v/>
      </c>
      <c r="J188" s="98" t="e">
        <f t="shared" si="49"/>
        <v>#N/A</v>
      </c>
      <c r="K188" s="6" t="str">
        <f t="shared" si="50"/>
        <v/>
      </c>
      <c r="L188" s="267" t="str">
        <f t="shared" si="51"/>
        <v/>
      </c>
      <c r="M188" s="338"/>
      <c r="N188" s="72" t="s">
        <v>29</v>
      </c>
      <c r="O188" s="5">
        <f t="shared" si="63"/>
        <v>0</v>
      </c>
      <c r="P188" s="269"/>
      <c r="Q188" s="269"/>
      <c r="R188" s="4" t="s">
        <v>13</v>
      </c>
      <c r="S188" s="5">
        <f t="shared" si="52"/>
        <v>0</v>
      </c>
      <c r="T188" s="33" t="s">
        <v>13</v>
      </c>
      <c r="U188" s="5">
        <f t="shared" si="64"/>
        <v>0</v>
      </c>
      <c r="V188" s="33" t="s">
        <v>13</v>
      </c>
      <c r="W188" s="171" t="str">
        <f t="shared" si="53"/>
        <v/>
      </c>
      <c r="X188" s="72" t="s">
        <v>531</v>
      </c>
      <c r="Y188" s="5">
        <f t="shared" si="65"/>
        <v>0</v>
      </c>
      <c r="Z188" s="72" t="s">
        <v>530</v>
      </c>
      <c r="AA188" s="6">
        <f t="shared" si="61"/>
        <v>0</v>
      </c>
      <c r="AB188" s="4" t="s">
        <v>516</v>
      </c>
      <c r="AC188" s="5">
        <f t="shared" si="54"/>
        <v>0</v>
      </c>
      <c r="AD188" s="6" t="str">
        <f t="shared" si="55"/>
        <v/>
      </c>
      <c r="AE188" s="41" t="str">
        <f t="shared" si="56"/>
        <v/>
      </c>
      <c r="AF188" s="41" t="str">
        <f t="shared" si="57"/>
        <v/>
      </c>
      <c r="AG188" s="41" t="str">
        <f t="shared" si="58"/>
        <v/>
      </c>
      <c r="AH188" s="41" t="str">
        <f t="shared" si="59"/>
        <v/>
      </c>
      <c r="AI188" s="291"/>
      <c r="AJ188" s="41" t="str">
        <f t="shared" si="60"/>
        <v/>
      </c>
      <c r="AK188" s="286" t="str">
        <f t="shared" si="62"/>
        <v/>
      </c>
    </row>
    <row r="189" spans="1:37" ht="40.15" customHeight="1" x14ac:dyDescent="0.25">
      <c r="A189" s="74" t="str">
        <f>IF(B189="","",MAX($A$8:A188)+1)</f>
        <v/>
      </c>
      <c r="B189" s="73"/>
      <c r="C189" s="368"/>
      <c r="D189" s="33"/>
      <c r="E189" s="5" t="str">
        <f t="shared" si="45"/>
        <v/>
      </c>
      <c r="F189" s="5" t="str">
        <f t="shared" si="46"/>
        <v/>
      </c>
      <c r="G189" s="368"/>
      <c r="H189" s="6" t="str">
        <f t="shared" si="47"/>
        <v/>
      </c>
      <c r="I189" s="5" t="str">
        <f t="shared" si="48"/>
        <v/>
      </c>
      <c r="J189" s="98" t="e">
        <f t="shared" si="49"/>
        <v>#N/A</v>
      </c>
      <c r="K189" s="6" t="str">
        <f t="shared" si="50"/>
        <v/>
      </c>
      <c r="L189" s="267" t="str">
        <f t="shared" si="51"/>
        <v/>
      </c>
      <c r="M189" s="338"/>
      <c r="N189" s="72" t="s">
        <v>29</v>
      </c>
      <c r="O189" s="5">
        <f t="shared" si="63"/>
        <v>0</v>
      </c>
      <c r="P189" s="269"/>
      <c r="Q189" s="269"/>
      <c r="R189" s="4" t="s">
        <v>13</v>
      </c>
      <c r="S189" s="5">
        <f t="shared" si="52"/>
        <v>0</v>
      </c>
      <c r="T189" s="33" t="s">
        <v>13</v>
      </c>
      <c r="U189" s="5">
        <f t="shared" si="64"/>
        <v>0</v>
      </c>
      <c r="V189" s="33" t="s">
        <v>13</v>
      </c>
      <c r="W189" s="171" t="str">
        <f t="shared" si="53"/>
        <v/>
      </c>
      <c r="X189" s="72" t="s">
        <v>531</v>
      </c>
      <c r="Y189" s="5">
        <f t="shared" si="65"/>
        <v>0</v>
      </c>
      <c r="Z189" s="72" t="s">
        <v>530</v>
      </c>
      <c r="AA189" s="6">
        <f t="shared" si="61"/>
        <v>0</v>
      </c>
      <c r="AB189" s="4" t="s">
        <v>516</v>
      </c>
      <c r="AC189" s="5">
        <f t="shared" si="54"/>
        <v>0</v>
      </c>
      <c r="AD189" s="6" t="str">
        <f t="shared" si="55"/>
        <v/>
      </c>
      <c r="AE189" s="41" t="str">
        <f t="shared" si="56"/>
        <v/>
      </c>
      <c r="AF189" s="41" t="str">
        <f t="shared" si="57"/>
        <v/>
      </c>
      <c r="AG189" s="41" t="str">
        <f t="shared" si="58"/>
        <v/>
      </c>
      <c r="AH189" s="41" t="str">
        <f t="shared" si="59"/>
        <v/>
      </c>
      <c r="AI189" s="291"/>
      <c r="AJ189" s="41" t="str">
        <f t="shared" si="60"/>
        <v/>
      </c>
      <c r="AK189" s="286" t="str">
        <f t="shared" si="62"/>
        <v/>
      </c>
    </row>
    <row r="190" spans="1:37" ht="40.15" customHeight="1" x14ac:dyDescent="0.25">
      <c r="A190" s="74" t="str">
        <f>IF(B190="","",MAX($A$8:A189)+1)</f>
        <v/>
      </c>
      <c r="B190" s="73"/>
      <c r="C190" s="368"/>
      <c r="D190" s="33"/>
      <c r="E190" s="5" t="str">
        <f t="shared" si="45"/>
        <v/>
      </c>
      <c r="F190" s="5" t="str">
        <f t="shared" si="46"/>
        <v/>
      </c>
      <c r="G190" s="368"/>
      <c r="H190" s="6" t="str">
        <f t="shared" si="47"/>
        <v/>
      </c>
      <c r="I190" s="5" t="str">
        <f t="shared" si="48"/>
        <v/>
      </c>
      <c r="J190" s="98" t="e">
        <f t="shared" si="49"/>
        <v>#N/A</v>
      </c>
      <c r="K190" s="6" t="str">
        <f t="shared" si="50"/>
        <v/>
      </c>
      <c r="L190" s="267" t="str">
        <f t="shared" si="51"/>
        <v/>
      </c>
      <c r="M190" s="338"/>
      <c r="N190" s="72" t="s">
        <v>29</v>
      </c>
      <c r="O190" s="5">
        <f t="shared" si="63"/>
        <v>0</v>
      </c>
      <c r="P190" s="269"/>
      <c r="Q190" s="269"/>
      <c r="R190" s="4" t="s">
        <v>13</v>
      </c>
      <c r="S190" s="5">
        <f t="shared" si="52"/>
        <v>0</v>
      </c>
      <c r="T190" s="33" t="s">
        <v>13</v>
      </c>
      <c r="U190" s="5">
        <f t="shared" si="64"/>
        <v>0</v>
      </c>
      <c r="V190" s="33" t="s">
        <v>13</v>
      </c>
      <c r="W190" s="171" t="str">
        <f t="shared" si="53"/>
        <v/>
      </c>
      <c r="X190" s="72" t="s">
        <v>531</v>
      </c>
      <c r="Y190" s="5">
        <f t="shared" si="65"/>
        <v>0</v>
      </c>
      <c r="Z190" s="72" t="s">
        <v>530</v>
      </c>
      <c r="AA190" s="6">
        <f t="shared" si="61"/>
        <v>0</v>
      </c>
      <c r="AB190" s="4" t="s">
        <v>516</v>
      </c>
      <c r="AC190" s="5">
        <f t="shared" si="54"/>
        <v>0</v>
      </c>
      <c r="AD190" s="6" t="str">
        <f t="shared" si="55"/>
        <v/>
      </c>
      <c r="AE190" s="41" t="str">
        <f t="shared" si="56"/>
        <v/>
      </c>
      <c r="AF190" s="41" t="str">
        <f t="shared" si="57"/>
        <v/>
      </c>
      <c r="AG190" s="41" t="str">
        <f t="shared" si="58"/>
        <v/>
      </c>
      <c r="AH190" s="41" t="str">
        <f t="shared" si="59"/>
        <v/>
      </c>
      <c r="AI190" s="291"/>
      <c r="AJ190" s="41" t="str">
        <f t="shared" si="60"/>
        <v/>
      </c>
      <c r="AK190" s="286" t="str">
        <f t="shared" si="62"/>
        <v/>
      </c>
    </row>
    <row r="191" spans="1:37" ht="40.15" customHeight="1" x14ac:dyDescent="0.25">
      <c r="A191" s="74" t="str">
        <f>IF(B191="","",MAX($A$8:A190)+1)</f>
        <v/>
      </c>
      <c r="B191" s="73"/>
      <c r="C191" s="368"/>
      <c r="D191" s="33"/>
      <c r="E191" s="5" t="str">
        <f t="shared" si="45"/>
        <v/>
      </c>
      <c r="F191" s="5" t="str">
        <f t="shared" si="46"/>
        <v/>
      </c>
      <c r="G191" s="368"/>
      <c r="H191" s="6" t="str">
        <f t="shared" si="47"/>
        <v/>
      </c>
      <c r="I191" s="5" t="str">
        <f t="shared" si="48"/>
        <v/>
      </c>
      <c r="J191" s="98" t="e">
        <f t="shared" si="49"/>
        <v>#N/A</v>
      </c>
      <c r="K191" s="6" t="str">
        <f t="shared" si="50"/>
        <v/>
      </c>
      <c r="L191" s="267" t="str">
        <f t="shared" si="51"/>
        <v/>
      </c>
      <c r="M191" s="338"/>
      <c r="N191" s="72" t="s">
        <v>29</v>
      </c>
      <c r="O191" s="5">
        <f t="shared" si="63"/>
        <v>0</v>
      </c>
      <c r="P191" s="269"/>
      <c r="Q191" s="269"/>
      <c r="R191" s="4" t="s">
        <v>13</v>
      </c>
      <c r="S191" s="5">
        <f t="shared" si="52"/>
        <v>0</v>
      </c>
      <c r="T191" s="33" t="s">
        <v>13</v>
      </c>
      <c r="U191" s="5">
        <f t="shared" si="64"/>
        <v>0</v>
      </c>
      <c r="V191" s="33" t="s">
        <v>13</v>
      </c>
      <c r="W191" s="171" t="str">
        <f t="shared" si="53"/>
        <v/>
      </c>
      <c r="X191" s="72" t="s">
        <v>531</v>
      </c>
      <c r="Y191" s="5">
        <f t="shared" si="65"/>
        <v>0</v>
      </c>
      <c r="Z191" s="72" t="s">
        <v>530</v>
      </c>
      <c r="AA191" s="6">
        <f t="shared" si="61"/>
        <v>0</v>
      </c>
      <c r="AB191" s="4" t="s">
        <v>516</v>
      </c>
      <c r="AC191" s="5">
        <f t="shared" si="54"/>
        <v>0</v>
      </c>
      <c r="AD191" s="6" t="str">
        <f t="shared" si="55"/>
        <v/>
      </c>
      <c r="AE191" s="41" t="str">
        <f t="shared" si="56"/>
        <v/>
      </c>
      <c r="AF191" s="41" t="str">
        <f t="shared" si="57"/>
        <v/>
      </c>
      <c r="AG191" s="41" t="str">
        <f t="shared" si="58"/>
        <v/>
      </c>
      <c r="AH191" s="41" t="str">
        <f t="shared" si="59"/>
        <v/>
      </c>
      <c r="AI191" s="291"/>
      <c r="AJ191" s="41" t="str">
        <f t="shared" si="60"/>
        <v/>
      </c>
      <c r="AK191" s="286" t="str">
        <f t="shared" si="62"/>
        <v/>
      </c>
    </row>
    <row r="192" spans="1:37" ht="40.15" customHeight="1" x14ac:dyDescent="0.25">
      <c r="A192" s="74" t="str">
        <f>IF(B192="","",MAX($A$8:A191)+1)</f>
        <v/>
      </c>
      <c r="B192" s="73"/>
      <c r="C192" s="368"/>
      <c r="D192" s="33"/>
      <c r="E192" s="5" t="str">
        <f t="shared" si="45"/>
        <v/>
      </c>
      <c r="F192" s="5" t="str">
        <f t="shared" si="46"/>
        <v/>
      </c>
      <c r="G192" s="368"/>
      <c r="H192" s="6" t="str">
        <f t="shared" si="47"/>
        <v/>
      </c>
      <c r="I192" s="5" t="str">
        <f t="shared" si="48"/>
        <v/>
      </c>
      <c r="J192" s="98" t="e">
        <f t="shared" si="49"/>
        <v>#N/A</v>
      </c>
      <c r="K192" s="6" t="str">
        <f t="shared" si="50"/>
        <v/>
      </c>
      <c r="L192" s="267" t="str">
        <f t="shared" si="51"/>
        <v/>
      </c>
      <c r="M192" s="338"/>
      <c r="N192" s="72" t="s">
        <v>29</v>
      </c>
      <c r="O192" s="5">
        <f t="shared" si="63"/>
        <v>0</v>
      </c>
      <c r="P192" s="269"/>
      <c r="Q192" s="269"/>
      <c r="R192" s="4" t="s">
        <v>13</v>
      </c>
      <c r="S192" s="5">
        <f t="shared" si="52"/>
        <v>0</v>
      </c>
      <c r="T192" s="33" t="s">
        <v>13</v>
      </c>
      <c r="U192" s="5">
        <f t="shared" si="64"/>
        <v>0</v>
      </c>
      <c r="V192" s="33" t="s">
        <v>13</v>
      </c>
      <c r="W192" s="171" t="str">
        <f t="shared" si="53"/>
        <v/>
      </c>
      <c r="X192" s="72" t="s">
        <v>531</v>
      </c>
      <c r="Y192" s="5">
        <f t="shared" si="65"/>
        <v>0</v>
      </c>
      <c r="Z192" s="72" t="s">
        <v>530</v>
      </c>
      <c r="AA192" s="6">
        <f t="shared" si="61"/>
        <v>0</v>
      </c>
      <c r="AB192" s="4" t="s">
        <v>516</v>
      </c>
      <c r="AC192" s="5">
        <f t="shared" si="54"/>
        <v>0</v>
      </c>
      <c r="AD192" s="6" t="str">
        <f t="shared" si="55"/>
        <v/>
      </c>
      <c r="AE192" s="41" t="str">
        <f t="shared" si="56"/>
        <v/>
      </c>
      <c r="AF192" s="41" t="str">
        <f t="shared" si="57"/>
        <v/>
      </c>
      <c r="AG192" s="41" t="str">
        <f t="shared" si="58"/>
        <v/>
      </c>
      <c r="AH192" s="41" t="str">
        <f t="shared" si="59"/>
        <v/>
      </c>
      <c r="AI192" s="291"/>
      <c r="AJ192" s="41" t="str">
        <f t="shared" si="60"/>
        <v/>
      </c>
      <c r="AK192" s="286" t="str">
        <f t="shared" si="62"/>
        <v/>
      </c>
    </row>
    <row r="193" spans="1:37" ht="40.15" customHeight="1" x14ac:dyDescent="0.25">
      <c r="A193" s="74" t="str">
        <f>IF(B193="","",MAX($A$8:A192)+1)</f>
        <v/>
      </c>
      <c r="B193" s="73"/>
      <c r="C193" s="368"/>
      <c r="D193" s="33"/>
      <c r="E193" s="5" t="str">
        <f t="shared" si="45"/>
        <v/>
      </c>
      <c r="F193" s="5" t="str">
        <f t="shared" si="46"/>
        <v/>
      </c>
      <c r="G193" s="368"/>
      <c r="H193" s="6" t="str">
        <f t="shared" si="47"/>
        <v/>
      </c>
      <c r="I193" s="5" t="str">
        <f t="shared" si="48"/>
        <v/>
      </c>
      <c r="J193" s="98" t="e">
        <f t="shared" si="49"/>
        <v>#N/A</v>
      </c>
      <c r="K193" s="6" t="str">
        <f t="shared" si="50"/>
        <v/>
      </c>
      <c r="L193" s="267" t="str">
        <f t="shared" si="51"/>
        <v/>
      </c>
      <c r="M193" s="338"/>
      <c r="N193" s="72" t="s">
        <v>29</v>
      </c>
      <c r="O193" s="5">
        <f t="shared" si="63"/>
        <v>0</v>
      </c>
      <c r="P193" s="269"/>
      <c r="Q193" s="269"/>
      <c r="R193" s="4" t="s">
        <v>13</v>
      </c>
      <c r="S193" s="5">
        <f t="shared" si="52"/>
        <v>0</v>
      </c>
      <c r="T193" s="33" t="s">
        <v>13</v>
      </c>
      <c r="U193" s="5">
        <f t="shared" si="64"/>
        <v>0</v>
      </c>
      <c r="V193" s="33" t="s">
        <v>13</v>
      </c>
      <c r="W193" s="171" t="str">
        <f t="shared" si="53"/>
        <v/>
      </c>
      <c r="X193" s="72" t="s">
        <v>531</v>
      </c>
      <c r="Y193" s="5">
        <f t="shared" si="65"/>
        <v>0</v>
      </c>
      <c r="Z193" s="72" t="s">
        <v>530</v>
      </c>
      <c r="AA193" s="6">
        <f t="shared" si="61"/>
        <v>0</v>
      </c>
      <c r="AB193" s="4" t="s">
        <v>516</v>
      </c>
      <c r="AC193" s="5">
        <f t="shared" si="54"/>
        <v>0</v>
      </c>
      <c r="AD193" s="6" t="str">
        <f t="shared" si="55"/>
        <v/>
      </c>
      <c r="AE193" s="41" t="str">
        <f t="shared" si="56"/>
        <v/>
      </c>
      <c r="AF193" s="41" t="str">
        <f t="shared" si="57"/>
        <v/>
      </c>
      <c r="AG193" s="41" t="str">
        <f t="shared" si="58"/>
        <v/>
      </c>
      <c r="AH193" s="41" t="str">
        <f t="shared" si="59"/>
        <v/>
      </c>
      <c r="AI193" s="291"/>
      <c r="AJ193" s="41" t="str">
        <f t="shared" si="60"/>
        <v/>
      </c>
      <c r="AK193" s="286" t="str">
        <f t="shared" si="62"/>
        <v/>
      </c>
    </row>
    <row r="194" spans="1:37" ht="40.15" customHeight="1" x14ac:dyDescent="0.25">
      <c r="A194" s="74" t="str">
        <f>IF(B194="","",MAX($A$8:A193)+1)</f>
        <v/>
      </c>
      <c r="B194" s="73"/>
      <c r="C194" s="368"/>
      <c r="D194" s="33"/>
      <c r="E194" s="5" t="str">
        <f t="shared" si="45"/>
        <v/>
      </c>
      <c r="F194" s="5" t="str">
        <f t="shared" si="46"/>
        <v/>
      </c>
      <c r="G194" s="368"/>
      <c r="H194" s="6" t="str">
        <f t="shared" si="47"/>
        <v/>
      </c>
      <c r="I194" s="5" t="str">
        <f t="shared" si="48"/>
        <v/>
      </c>
      <c r="J194" s="98" t="e">
        <f t="shared" si="49"/>
        <v>#N/A</v>
      </c>
      <c r="K194" s="6" t="str">
        <f t="shared" si="50"/>
        <v/>
      </c>
      <c r="L194" s="267" t="str">
        <f t="shared" si="51"/>
        <v/>
      </c>
      <c r="M194" s="338"/>
      <c r="N194" s="72" t="s">
        <v>29</v>
      </c>
      <c r="O194" s="5">
        <f t="shared" si="63"/>
        <v>0</v>
      </c>
      <c r="P194" s="269"/>
      <c r="Q194" s="269"/>
      <c r="R194" s="4" t="s">
        <v>13</v>
      </c>
      <c r="S194" s="5">
        <f t="shared" si="52"/>
        <v>0</v>
      </c>
      <c r="T194" s="33" t="s">
        <v>13</v>
      </c>
      <c r="U194" s="5">
        <f t="shared" si="64"/>
        <v>0</v>
      </c>
      <c r="V194" s="33" t="s">
        <v>13</v>
      </c>
      <c r="W194" s="171" t="str">
        <f t="shared" si="53"/>
        <v/>
      </c>
      <c r="X194" s="72" t="s">
        <v>531</v>
      </c>
      <c r="Y194" s="5">
        <f t="shared" si="65"/>
        <v>0</v>
      </c>
      <c r="Z194" s="72" t="s">
        <v>530</v>
      </c>
      <c r="AA194" s="6">
        <f t="shared" si="61"/>
        <v>0</v>
      </c>
      <c r="AB194" s="4" t="s">
        <v>516</v>
      </c>
      <c r="AC194" s="5">
        <f t="shared" si="54"/>
        <v>0</v>
      </c>
      <c r="AD194" s="6" t="str">
        <f t="shared" si="55"/>
        <v/>
      </c>
      <c r="AE194" s="41" t="str">
        <f t="shared" si="56"/>
        <v/>
      </c>
      <c r="AF194" s="41" t="str">
        <f t="shared" si="57"/>
        <v/>
      </c>
      <c r="AG194" s="41" t="str">
        <f t="shared" si="58"/>
        <v/>
      </c>
      <c r="AH194" s="41" t="str">
        <f t="shared" si="59"/>
        <v/>
      </c>
      <c r="AI194" s="291"/>
      <c r="AJ194" s="41" t="str">
        <f t="shared" si="60"/>
        <v/>
      </c>
      <c r="AK194" s="286" t="str">
        <f t="shared" si="62"/>
        <v/>
      </c>
    </row>
    <row r="195" spans="1:37" ht="40.15" customHeight="1" x14ac:dyDescent="0.25">
      <c r="A195" s="74" t="str">
        <f>IF(B195="","",MAX($A$8:A194)+1)</f>
        <v/>
      </c>
      <c r="B195" s="73"/>
      <c r="C195" s="368"/>
      <c r="D195" s="33"/>
      <c r="E195" s="5" t="str">
        <f t="shared" si="45"/>
        <v/>
      </c>
      <c r="F195" s="5" t="str">
        <f t="shared" si="46"/>
        <v/>
      </c>
      <c r="G195" s="368"/>
      <c r="H195" s="6" t="str">
        <f t="shared" si="47"/>
        <v/>
      </c>
      <c r="I195" s="5" t="str">
        <f t="shared" si="48"/>
        <v/>
      </c>
      <c r="J195" s="98" t="e">
        <f t="shared" si="49"/>
        <v>#N/A</v>
      </c>
      <c r="K195" s="6" t="str">
        <f t="shared" si="50"/>
        <v/>
      </c>
      <c r="L195" s="267" t="str">
        <f t="shared" si="51"/>
        <v/>
      </c>
      <c r="M195" s="338"/>
      <c r="N195" s="72" t="s">
        <v>29</v>
      </c>
      <c r="O195" s="5">
        <f t="shared" si="63"/>
        <v>0</v>
      </c>
      <c r="P195" s="269"/>
      <c r="Q195" s="269"/>
      <c r="R195" s="4" t="s">
        <v>13</v>
      </c>
      <c r="S195" s="5">
        <f t="shared" si="52"/>
        <v>0</v>
      </c>
      <c r="T195" s="33" t="s">
        <v>13</v>
      </c>
      <c r="U195" s="5">
        <f t="shared" si="64"/>
        <v>0</v>
      </c>
      <c r="V195" s="33" t="s">
        <v>13</v>
      </c>
      <c r="W195" s="171" t="str">
        <f t="shared" si="53"/>
        <v/>
      </c>
      <c r="X195" s="72" t="s">
        <v>531</v>
      </c>
      <c r="Y195" s="5">
        <f t="shared" si="65"/>
        <v>0</v>
      </c>
      <c r="Z195" s="72" t="s">
        <v>530</v>
      </c>
      <c r="AA195" s="6">
        <f t="shared" si="61"/>
        <v>0</v>
      </c>
      <c r="AB195" s="4" t="s">
        <v>516</v>
      </c>
      <c r="AC195" s="5">
        <f t="shared" si="54"/>
        <v>0</v>
      </c>
      <c r="AD195" s="6" t="str">
        <f t="shared" si="55"/>
        <v/>
      </c>
      <c r="AE195" s="41" t="str">
        <f t="shared" si="56"/>
        <v/>
      </c>
      <c r="AF195" s="41" t="str">
        <f t="shared" si="57"/>
        <v/>
      </c>
      <c r="AG195" s="41" t="str">
        <f t="shared" si="58"/>
        <v/>
      </c>
      <c r="AH195" s="41" t="str">
        <f t="shared" si="59"/>
        <v/>
      </c>
      <c r="AI195" s="291"/>
      <c r="AJ195" s="41" t="str">
        <f t="shared" si="60"/>
        <v/>
      </c>
      <c r="AK195" s="286" t="str">
        <f t="shared" si="62"/>
        <v/>
      </c>
    </row>
    <row r="196" spans="1:37" ht="40.15" customHeight="1" x14ac:dyDescent="0.25">
      <c r="A196" s="74" t="str">
        <f>IF(B196="","",MAX($A$8:A195)+1)</f>
        <v/>
      </c>
      <c r="B196" s="73"/>
      <c r="C196" s="368"/>
      <c r="D196" s="33"/>
      <c r="E196" s="5" t="str">
        <f t="shared" si="45"/>
        <v/>
      </c>
      <c r="F196" s="5" t="str">
        <f t="shared" si="46"/>
        <v/>
      </c>
      <c r="G196" s="368"/>
      <c r="H196" s="6" t="str">
        <f t="shared" si="47"/>
        <v/>
      </c>
      <c r="I196" s="5" t="str">
        <f t="shared" si="48"/>
        <v/>
      </c>
      <c r="J196" s="98" t="e">
        <f t="shared" si="49"/>
        <v>#N/A</v>
      </c>
      <c r="K196" s="6" t="str">
        <f t="shared" si="50"/>
        <v/>
      </c>
      <c r="L196" s="267" t="str">
        <f t="shared" si="51"/>
        <v/>
      </c>
      <c r="M196" s="338"/>
      <c r="N196" s="72" t="s">
        <v>29</v>
      </c>
      <c r="O196" s="5">
        <f t="shared" si="63"/>
        <v>0</v>
      </c>
      <c r="P196" s="269"/>
      <c r="Q196" s="269"/>
      <c r="R196" s="4" t="s">
        <v>13</v>
      </c>
      <c r="S196" s="5">
        <f t="shared" si="52"/>
        <v>0</v>
      </c>
      <c r="T196" s="33" t="s">
        <v>13</v>
      </c>
      <c r="U196" s="5">
        <f t="shared" si="64"/>
        <v>0</v>
      </c>
      <c r="V196" s="33" t="s">
        <v>13</v>
      </c>
      <c r="W196" s="171" t="str">
        <f t="shared" si="53"/>
        <v/>
      </c>
      <c r="X196" s="72" t="s">
        <v>531</v>
      </c>
      <c r="Y196" s="5">
        <f t="shared" si="65"/>
        <v>0</v>
      </c>
      <c r="Z196" s="72" t="s">
        <v>530</v>
      </c>
      <c r="AA196" s="6">
        <f t="shared" si="61"/>
        <v>0</v>
      </c>
      <c r="AB196" s="4" t="s">
        <v>516</v>
      </c>
      <c r="AC196" s="5">
        <f t="shared" si="54"/>
        <v>0</v>
      </c>
      <c r="AD196" s="6" t="str">
        <f t="shared" si="55"/>
        <v/>
      </c>
      <c r="AE196" s="41" t="str">
        <f t="shared" si="56"/>
        <v/>
      </c>
      <c r="AF196" s="41" t="str">
        <f t="shared" si="57"/>
        <v/>
      </c>
      <c r="AG196" s="41" t="str">
        <f t="shared" si="58"/>
        <v/>
      </c>
      <c r="AH196" s="41" t="str">
        <f t="shared" si="59"/>
        <v/>
      </c>
      <c r="AI196" s="291"/>
      <c r="AJ196" s="41" t="str">
        <f t="shared" si="60"/>
        <v/>
      </c>
      <c r="AK196" s="286" t="str">
        <f t="shared" si="62"/>
        <v/>
      </c>
    </row>
    <row r="197" spans="1:37" ht="40.15" customHeight="1" x14ac:dyDescent="0.25">
      <c r="A197" s="74" t="str">
        <f>IF(B197="","",MAX($A$8:A196)+1)</f>
        <v/>
      </c>
      <c r="B197" s="73"/>
      <c r="C197" s="368"/>
      <c r="D197" s="33"/>
      <c r="E197" s="5" t="str">
        <f t="shared" si="45"/>
        <v/>
      </c>
      <c r="F197" s="5" t="str">
        <f t="shared" si="46"/>
        <v/>
      </c>
      <c r="G197" s="368"/>
      <c r="H197" s="6" t="str">
        <f t="shared" si="47"/>
        <v/>
      </c>
      <c r="I197" s="5" t="str">
        <f t="shared" si="48"/>
        <v/>
      </c>
      <c r="J197" s="98" t="e">
        <f t="shared" si="49"/>
        <v>#N/A</v>
      </c>
      <c r="K197" s="6" t="str">
        <f t="shared" si="50"/>
        <v/>
      </c>
      <c r="L197" s="267" t="str">
        <f t="shared" si="51"/>
        <v/>
      </c>
      <c r="M197" s="338"/>
      <c r="N197" s="72" t="s">
        <v>29</v>
      </c>
      <c r="O197" s="5">
        <f t="shared" si="63"/>
        <v>0</v>
      </c>
      <c r="P197" s="269"/>
      <c r="Q197" s="269"/>
      <c r="R197" s="4" t="s">
        <v>13</v>
      </c>
      <c r="S197" s="5">
        <f t="shared" si="52"/>
        <v>0</v>
      </c>
      <c r="T197" s="33" t="s">
        <v>13</v>
      </c>
      <c r="U197" s="5">
        <f t="shared" si="64"/>
        <v>0</v>
      </c>
      <c r="V197" s="33" t="s">
        <v>13</v>
      </c>
      <c r="W197" s="171" t="str">
        <f t="shared" si="53"/>
        <v/>
      </c>
      <c r="X197" s="72" t="s">
        <v>531</v>
      </c>
      <c r="Y197" s="5">
        <f t="shared" si="65"/>
        <v>0</v>
      </c>
      <c r="Z197" s="72" t="s">
        <v>530</v>
      </c>
      <c r="AA197" s="6">
        <f t="shared" si="61"/>
        <v>0</v>
      </c>
      <c r="AB197" s="4" t="s">
        <v>516</v>
      </c>
      <c r="AC197" s="5">
        <f t="shared" si="54"/>
        <v>0</v>
      </c>
      <c r="AD197" s="6" t="str">
        <f t="shared" si="55"/>
        <v/>
      </c>
      <c r="AE197" s="41" t="str">
        <f t="shared" si="56"/>
        <v/>
      </c>
      <c r="AF197" s="41" t="str">
        <f t="shared" si="57"/>
        <v/>
      </c>
      <c r="AG197" s="41" t="str">
        <f t="shared" si="58"/>
        <v/>
      </c>
      <c r="AH197" s="41" t="str">
        <f t="shared" si="59"/>
        <v/>
      </c>
      <c r="AI197" s="291"/>
      <c r="AJ197" s="41" t="str">
        <f t="shared" si="60"/>
        <v/>
      </c>
      <c r="AK197" s="286" t="str">
        <f t="shared" si="62"/>
        <v/>
      </c>
    </row>
    <row r="198" spans="1:37" ht="40.15" customHeight="1" x14ac:dyDescent="0.25">
      <c r="A198" s="74" t="str">
        <f>IF(B198="","",MAX($A$8:A197)+1)</f>
        <v/>
      </c>
      <c r="B198" s="73"/>
      <c r="C198" s="368"/>
      <c r="D198" s="33"/>
      <c r="E198" s="5" t="str">
        <f t="shared" si="45"/>
        <v/>
      </c>
      <c r="F198" s="5" t="str">
        <f t="shared" si="46"/>
        <v/>
      </c>
      <c r="G198" s="368"/>
      <c r="H198" s="6" t="str">
        <f t="shared" si="47"/>
        <v/>
      </c>
      <c r="I198" s="5" t="str">
        <f t="shared" si="48"/>
        <v/>
      </c>
      <c r="J198" s="98" t="e">
        <f t="shared" si="49"/>
        <v>#N/A</v>
      </c>
      <c r="K198" s="6" t="str">
        <f t="shared" si="50"/>
        <v/>
      </c>
      <c r="L198" s="267" t="str">
        <f t="shared" si="51"/>
        <v/>
      </c>
      <c r="M198" s="338"/>
      <c r="N198" s="72" t="s">
        <v>29</v>
      </c>
      <c r="O198" s="5">
        <f t="shared" si="63"/>
        <v>0</v>
      </c>
      <c r="P198" s="269"/>
      <c r="Q198" s="269"/>
      <c r="R198" s="4" t="s">
        <v>13</v>
      </c>
      <c r="S198" s="5">
        <f t="shared" si="52"/>
        <v>0</v>
      </c>
      <c r="T198" s="33" t="s">
        <v>13</v>
      </c>
      <c r="U198" s="5">
        <f t="shared" si="64"/>
        <v>0</v>
      </c>
      <c r="V198" s="33" t="s">
        <v>13</v>
      </c>
      <c r="W198" s="171" t="str">
        <f t="shared" si="53"/>
        <v/>
      </c>
      <c r="X198" s="72" t="s">
        <v>531</v>
      </c>
      <c r="Y198" s="5">
        <f t="shared" si="65"/>
        <v>0</v>
      </c>
      <c r="Z198" s="72" t="s">
        <v>530</v>
      </c>
      <c r="AA198" s="6">
        <f t="shared" si="61"/>
        <v>0</v>
      </c>
      <c r="AB198" s="4" t="s">
        <v>516</v>
      </c>
      <c r="AC198" s="5">
        <f t="shared" si="54"/>
        <v>0</v>
      </c>
      <c r="AD198" s="6" t="str">
        <f t="shared" si="55"/>
        <v/>
      </c>
      <c r="AE198" s="41" t="str">
        <f t="shared" si="56"/>
        <v/>
      </c>
      <c r="AF198" s="41" t="str">
        <f t="shared" si="57"/>
        <v/>
      </c>
      <c r="AG198" s="41" t="str">
        <f t="shared" si="58"/>
        <v/>
      </c>
      <c r="AH198" s="41" t="str">
        <f t="shared" si="59"/>
        <v/>
      </c>
      <c r="AI198" s="291"/>
      <c r="AJ198" s="41" t="str">
        <f t="shared" si="60"/>
        <v/>
      </c>
      <c r="AK198" s="286" t="str">
        <f t="shared" si="62"/>
        <v/>
      </c>
    </row>
    <row r="199" spans="1:37" ht="40.15" customHeight="1" x14ac:dyDescent="0.25">
      <c r="A199" s="74" t="str">
        <f>IF(B199="","",MAX($A$8:A198)+1)</f>
        <v/>
      </c>
      <c r="B199" s="73"/>
      <c r="C199" s="368"/>
      <c r="D199" s="33"/>
      <c r="E199" s="5" t="str">
        <f t="shared" si="45"/>
        <v/>
      </c>
      <c r="F199" s="5" t="str">
        <f t="shared" si="46"/>
        <v/>
      </c>
      <c r="G199" s="368"/>
      <c r="H199" s="6" t="str">
        <f t="shared" si="47"/>
        <v/>
      </c>
      <c r="I199" s="5" t="str">
        <f t="shared" si="48"/>
        <v/>
      </c>
      <c r="J199" s="98" t="e">
        <f t="shared" si="49"/>
        <v>#N/A</v>
      </c>
      <c r="K199" s="6" t="str">
        <f t="shared" si="50"/>
        <v/>
      </c>
      <c r="L199" s="267" t="str">
        <f t="shared" si="51"/>
        <v/>
      </c>
      <c r="M199" s="338"/>
      <c r="N199" s="72" t="s">
        <v>29</v>
      </c>
      <c r="O199" s="5">
        <f t="shared" si="63"/>
        <v>0</v>
      </c>
      <c r="P199" s="269"/>
      <c r="Q199" s="269"/>
      <c r="R199" s="4" t="s">
        <v>13</v>
      </c>
      <c r="S199" s="5">
        <f t="shared" si="52"/>
        <v>0</v>
      </c>
      <c r="T199" s="33" t="s">
        <v>13</v>
      </c>
      <c r="U199" s="5">
        <f t="shared" si="64"/>
        <v>0</v>
      </c>
      <c r="V199" s="33" t="s">
        <v>13</v>
      </c>
      <c r="W199" s="171" t="str">
        <f t="shared" si="53"/>
        <v/>
      </c>
      <c r="X199" s="72" t="s">
        <v>531</v>
      </c>
      <c r="Y199" s="5">
        <f t="shared" si="65"/>
        <v>0</v>
      </c>
      <c r="Z199" s="72" t="s">
        <v>530</v>
      </c>
      <c r="AA199" s="6">
        <f t="shared" si="61"/>
        <v>0</v>
      </c>
      <c r="AB199" s="4" t="s">
        <v>516</v>
      </c>
      <c r="AC199" s="5">
        <f t="shared" si="54"/>
        <v>0</v>
      </c>
      <c r="AD199" s="6" t="str">
        <f t="shared" si="55"/>
        <v/>
      </c>
      <c r="AE199" s="41" t="str">
        <f t="shared" si="56"/>
        <v/>
      </c>
      <c r="AF199" s="41" t="str">
        <f t="shared" si="57"/>
        <v/>
      </c>
      <c r="AG199" s="41" t="str">
        <f t="shared" si="58"/>
        <v/>
      </c>
      <c r="AH199" s="41" t="str">
        <f t="shared" si="59"/>
        <v/>
      </c>
      <c r="AI199" s="291"/>
      <c r="AJ199" s="41" t="str">
        <f t="shared" si="60"/>
        <v/>
      </c>
      <c r="AK199" s="286" t="str">
        <f t="shared" si="62"/>
        <v/>
      </c>
    </row>
    <row r="200" spans="1:37" ht="40.15" customHeight="1" x14ac:dyDescent="0.25">
      <c r="A200" s="74" t="str">
        <f>IF(B200="","",MAX($A$8:A199)+1)</f>
        <v/>
      </c>
      <c r="B200" s="73"/>
      <c r="C200" s="368"/>
      <c r="D200" s="33"/>
      <c r="E200" s="5" t="str">
        <f t="shared" ref="E200:E263" si="66">IF(OR(D200="",D200="keine"),"",VLOOKUP(D200,NSollSK,2,FALSE))</f>
        <v/>
      </c>
      <c r="F200" s="5" t="str">
        <f t="shared" ref="F200:F263" si="67">IF(OR(D200="",D200="keine"),"",VLOOKUP(D200,NSollSK,3,FALSE))</f>
        <v/>
      </c>
      <c r="G200" s="368"/>
      <c r="H200" s="6" t="str">
        <f t="shared" ref="H200:H263" si="68">IF(E200=0,E200,IF(E200=0,E200,IF(OR(G200="",D200="",D200="keine"),"",((G200/E200)*100)-100)))</f>
        <v/>
      </c>
      <c r="I200" s="5" t="str">
        <f t="shared" ref="I200:I263" si="69">IF(OR(G200="",D200="",D200="keine"),"",VLOOKUP(D200,NSollSK,6,FALSE))</f>
        <v/>
      </c>
      <c r="J200" s="98" t="e">
        <f t="shared" ref="J200:J263" si="70">IF(VLOOKUP(D200,NSollSK,7,FALSE)=20,1,2)*H200</f>
        <v>#N/A</v>
      </c>
      <c r="K200" s="6" t="str">
        <f t="shared" ref="K200:K263" si="71">IF(OR(G200="",D200="",D200="keine"),"",F200+J200)</f>
        <v/>
      </c>
      <c r="L200" s="267" t="str">
        <f t="shared" ref="L200:L263" si="72">IF(OR(D200="",D200="keine",G200=""),"",VLOOKUP(D200,NSollSK,4,FALSE))</f>
        <v/>
      </c>
      <c r="M200" s="338"/>
      <c r="N200" s="72" t="s">
        <v>29</v>
      </c>
      <c r="O200" s="5">
        <f t="shared" si="63"/>
        <v>0</v>
      </c>
      <c r="P200" s="269"/>
      <c r="Q200" s="269"/>
      <c r="R200" s="4" t="s">
        <v>13</v>
      </c>
      <c r="S200" s="5">
        <f t="shared" ref="S200:S263" si="73">VLOOKUP(R200,N_Vorfrucht_Abschlag_SK,2,FALSE)</f>
        <v>0</v>
      </c>
      <c r="T200" s="33" t="s">
        <v>13</v>
      </c>
      <c r="U200" s="5">
        <f t="shared" si="64"/>
        <v>0</v>
      </c>
      <c r="V200" s="33" t="s">
        <v>13</v>
      </c>
      <c r="W200" s="171" t="str">
        <f t="shared" ref="W200:W263" si="74">IF(OR(V200="",V200="keine"),"",VLOOKUP(V200,NSollSK,5,FALSE))</f>
        <v/>
      </c>
      <c r="X200" s="72" t="s">
        <v>531</v>
      </c>
      <c r="Y200" s="5">
        <f t="shared" si="65"/>
        <v>0</v>
      </c>
      <c r="Z200" s="72" t="s">
        <v>530</v>
      </c>
      <c r="AA200" s="6">
        <f t="shared" si="61"/>
        <v>0</v>
      </c>
      <c r="AB200" s="4" t="s">
        <v>516</v>
      </c>
      <c r="AC200" s="5">
        <f t="shared" ref="AC200:AC263" si="75">VLOOKUP(AB200,Abdeckung_Tab,2,FALSE)</f>
        <v>0</v>
      </c>
      <c r="AD200" s="6" t="str">
        <f t="shared" ref="AD200:AD263" si="76">IF(OR(D200="",D200="keine"),"",K200-M200-P200-Q200-O200-S200-U200-Y200+AA200+AC200)</f>
        <v/>
      </c>
      <c r="AE200" s="41" t="str">
        <f t="shared" ref="AE200:AE263" si="77">IF(OR(D200="",D200="keine",G200=""),"",IF(AD200&lt;0,0,AD200))</f>
        <v/>
      </c>
      <c r="AF200" s="41" t="str">
        <f t="shared" ref="AF200:AF263" si="78">IF(OR(D200="",D200="keine",G200=""),"",IF(AD200&lt;0,0,AD200*C200))</f>
        <v/>
      </c>
      <c r="AG200" s="41" t="str">
        <f t="shared" ref="AG200:AG263" si="79">IF(OR(D200="",D200="keine",G200=""),"",IF(AD200&lt;0,0,AD200*0.8))</f>
        <v/>
      </c>
      <c r="AH200" s="41" t="str">
        <f t="shared" ref="AH200:AH263" si="80">IF(OR(D200="",D200="keine",G200=""),"",IF(AD200&lt;0,0,AD200*C200*0.8))</f>
        <v/>
      </c>
      <c r="AI200" s="291"/>
      <c r="AJ200" s="41" t="str">
        <f t="shared" ref="AJ200:AJ263" si="81">IF(AI200="","",AI200*C200)</f>
        <v/>
      </c>
      <c r="AK200" s="286" t="str">
        <f t="shared" si="62"/>
        <v/>
      </c>
    </row>
    <row r="201" spans="1:37" ht="40.15" customHeight="1" x14ac:dyDescent="0.25">
      <c r="A201" s="74" t="str">
        <f>IF(B201="","",MAX($A$8:A200)+1)</f>
        <v/>
      </c>
      <c r="B201" s="73"/>
      <c r="C201" s="368"/>
      <c r="D201" s="33"/>
      <c r="E201" s="5" t="str">
        <f t="shared" si="66"/>
        <v/>
      </c>
      <c r="F201" s="5" t="str">
        <f t="shared" si="67"/>
        <v/>
      </c>
      <c r="G201" s="368"/>
      <c r="H201" s="6" t="str">
        <f t="shared" si="68"/>
        <v/>
      </c>
      <c r="I201" s="5" t="str">
        <f t="shared" si="69"/>
        <v/>
      </c>
      <c r="J201" s="98" t="e">
        <f t="shared" si="70"/>
        <v>#N/A</v>
      </c>
      <c r="K201" s="6" t="str">
        <f t="shared" si="71"/>
        <v/>
      </c>
      <c r="L201" s="267" t="str">
        <f t="shared" si="72"/>
        <v/>
      </c>
      <c r="M201" s="338"/>
      <c r="N201" s="72" t="s">
        <v>29</v>
      </c>
      <c r="O201" s="5">
        <f t="shared" si="63"/>
        <v>0</v>
      </c>
      <c r="P201" s="269"/>
      <c r="Q201" s="269"/>
      <c r="R201" s="4" t="s">
        <v>13</v>
      </c>
      <c r="S201" s="5">
        <f t="shared" si="73"/>
        <v>0</v>
      </c>
      <c r="T201" s="33" t="s">
        <v>13</v>
      </c>
      <c r="U201" s="5">
        <f t="shared" si="64"/>
        <v>0</v>
      </c>
      <c r="V201" s="33" t="s">
        <v>13</v>
      </c>
      <c r="W201" s="171" t="str">
        <f t="shared" si="74"/>
        <v/>
      </c>
      <c r="X201" s="72" t="s">
        <v>531</v>
      </c>
      <c r="Y201" s="5">
        <f t="shared" si="65"/>
        <v>0</v>
      </c>
      <c r="Z201" s="72" t="s">
        <v>530</v>
      </c>
      <c r="AA201" s="6">
        <f t="shared" ref="AA201:AA264" si="82">IF(Z201="nein",0,Y201*2/3)</f>
        <v>0</v>
      </c>
      <c r="AB201" s="4" t="s">
        <v>516</v>
      </c>
      <c r="AC201" s="5">
        <f t="shared" si="75"/>
        <v>0</v>
      </c>
      <c r="AD201" s="6" t="str">
        <f t="shared" si="76"/>
        <v/>
      </c>
      <c r="AE201" s="41" t="str">
        <f t="shared" si="77"/>
        <v/>
      </c>
      <c r="AF201" s="41" t="str">
        <f t="shared" si="78"/>
        <v/>
      </c>
      <c r="AG201" s="41" t="str">
        <f t="shared" si="79"/>
        <v/>
      </c>
      <c r="AH201" s="41" t="str">
        <f t="shared" si="80"/>
        <v/>
      </c>
      <c r="AI201" s="291"/>
      <c r="AJ201" s="41" t="str">
        <f t="shared" si="81"/>
        <v/>
      </c>
      <c r="AK201" s="286" t="str">
        <f t="shared" ref="AK201:AK264" si="83">IF(AI201="","",IF(AI201&gt;AE201,"Achtung: N-Überhang!",""))</f>
        <v/>
      </c>
    </row>
    <row r="202" spans="1:37" ht="40.15" customHeight="1" x14ac:dyDescent="0.25">
      <c r="A202" s="74" t="str">
        <f>IF(B202="","",MAX($A$8:A201)+1)</f>
        <v/>
      </c>
      <c r="B202" s="73"/>
      <c r="C202" s="368"/>
      <c r="D202" s="33"/>
      <c r="E202" s="5" t="str">
        <f t="shared" si="66"/>
        <v/>
      </c>
      <c r="F202" s="5" t="str">
        <f t="shared" si="67"/>
        <v/>
      </c>
      <c r="G202" s="368"/>
      <c r="H202" s="6" t="str">
        <f t="shared" si="68"/>
        <v/>
      </c>
      <c r="I202" s="5" t="str">
        <f t="shared" si="69"/>
        <v/>
      </c>
      <c r="J202" s="98" t="e">
        <f t="shared" si="70"/>
        <v>#N/A</v>
      </c>
      <c r="K202" s="6" t="str">
        <f t="shared" si="71"/>
        <v/>
      </c>
      <c r="L202" s="267" t="str">
        <f t="shared" si="72"/>
        <v/>
      </c>
      <c r="M202" s="338"/>
      <c r="N202" s="72" t="s">
        <v>29</v>
      </c>
      <c r="O202" s="5">
        <f t="shared" si="63"/>
        <v>0</v>
      </c>
      <c r="P202" s="269"/>
      <c r="Q202" s="269"/>
      <c r="R202" s="4" t="s">
        <v>13</v>
      </c>
      <c r="S202" s="5">
        <f t="shared" si="73"/>
        <v>0</v>
      </c>
      <c r="T202" s="33" t="s">
        <v>13</v>
      </c>
      <c r="U202" s="5">
        <f t="shared" si="64"/>
        <v>0</v>
      </c>
      <c r="V202" s="33" t="s">
        <v>13</v>
      </c>
      <c r="W202" s="171" t="str">
        <f t="shared" si="74"/>
        <v/>
      </c>
      <c r="X202" s="72" t="s">
        <v>531</v>
      </c>
      <c r="Y202" s="5">
        <f t="shared" si="65"/>
        <v>0</v>
      </c>
      <c r="Z202" s="72" t="s">
        <v>530</v>
      </c>
      <c r="AA202" s="6">
        <f t="shared" si="82"/>
        <v>0</v>
      </c>
      <c r="AB202" s="4" t="s">
        <v>516</v>
      </c>
      <c r="AC202" s="5">
        <f t="shared" si="75"/>
        <v>0</v>
      </c>
      <c r="AD202" s="6" t="str">
        <f t="shared" si="76"/>
        <v/>
      </c>
      <c r="AE202" s="41" t="str">
        <f t="shared" si="77"/>
        <v/>
      </c>
      <c r="AF202" s="41" t="str">
        <f t="shared" si="78"/>
        <v/>
      </c>
      <c r="AG202" s="41" t="str">
        <f t="shared" si="79"/>
        <v/>
      </c>
      <c r="AH202" s="41" t="str">
        <f t="shared" si="80"/>
        <v/>
      </c>
      <c r="AI202" s="291"/>
      <c r="AJ202" s="41" t="str">
        <f t="shared" si="81"/>
        <v/>
      </c>
      <c r="AK202" s="286" t="str">
        <f t="shared" si="83"/>
        <v/>
      </c>
    </row>
    <row r="203" spans="1:37" ht="40.15" customHeight="1" x14ac:dyDescent="0.25">
      <c r="A203" s="74" t="str">
        <f>IF(B203="","",MAX($A$8:A202)+1)</f>
        <v/>
      </c>
      <c r="B203" s="73"/>
      <c r="C203" s="368"/>
      <c r="D203" s="33"/>
      <c r="E203" s="5" t="str">
        <f t="shared" si="66"/>
        <v/>
      </c>
      <c r="F203" s="5" t="str">
        <f t="shared" si="67"/>
        <v/>
      </c>
      <c r="G203" s="368"/>
      <c r="H203" s="6" t="str">
        <f t="shared" si="68"/>
        <v/>
      </c>
      <c r="I203" s="5" t="str">
        <f t="shared" si="69"/>
        <v/>
      </c>
      <c r="J203" s="98" t="e">
        <f t="shared" si="70"/>
        <v>#N/A</v>
      </c>
      <c r="K203" s="6" t="str">
        <f t="shared" si="71"/>
        <v/>
      </c>
      <c r="L203" s="267" t="str">
        <f t="shared" si="72"/>
        <v/>
      </c>
      <c r="M203" s="338"/>
      <c r="N203" s="72" t="s">
        <v>29</v>
      </c>
      <c r="O203" s="5">
        <f t="shared" si="63"/>
        <v>0</v>
      </c>
      <c r="P203" s="269"/>
      <c r="Q203" s="269"/>
      <c r="R203" s="4" t="s">
        <v>13</v>
      </c>
      <c r="S203" s="5">
        <f t="shared" si="73"/>
        <v>0</v>
      </c>
      <c r="T203" s="33" t="s">
        <v>13</v>
      </c>
      <c r="U203" s="5">
        <f t="shared" si="64"/>
        <v>0</v>
      </c>
      <c r="V203" s="33" t="s">
        <v>13</v>
      </c>
      <c r="W203" s="171" t="str">
        <f t="shared" si="74"/>
        <v/>
      </c>
      <c r="X203" s="72" t="s">
        <v>531</v>
      </c>
      <c r="Y203" s="5">
        <f t="shared" si="65"/>
        <v>0</v>
      </c>
      <c r="Z203" s="72" t="s">
        <v>530</v>
      </c>
      <c r="AA203" s="6">
        <f t="shared" si="82"/>
        <v>0</v>
      </c>
      <c r="AB203" s="4" t="s">
        <v>516</v>
      </c>
      <c r="AC203" s="5">
        <f t="shared" si="75"/>
        <v>0</v>
      </c>
      <c r="AD203" s="6" t="str">
        <f t="shared" si="76"/>
        <v/>
      </c>
      <c r="AE203" s="41" t="str">
        <f t="shared" si="77"/>
        <v/>
      </c>
      <c r="AF203" s="41" t="str">
        <f t="shared" si="78"/>
        <v/>
      </c>
      <c r="AG203" s="41" t="str">
        <f t="shared" si="79"/>
        <v/>
      </c>
      <c r="AH203" s="41" t="str">
        <f t="shared" si="80"/>
        <v/>
      </c>
      <c r="AI203" s="291"/>
      <c r="AJ203" s="41" t="str">
        <f t="shared" si="81"/>
        <v/>
      </c>
      <c r="AK203" s="286" t="str">
        <f t="shared" si="83"/>
        <v/>
      </c>
    </row>
    <row r="204" spans="1:37" ht="40.15" customHeight="1" x14ac:dyDescent="0.25">
      <c r="A204" s="74" t="str">
        <f>IF(B204="","",MAX($A$8:A203)+1)</f>
        <v/>
      </c>
      <c r="B204" s="73"/>
      <c r="C204" s="368"/>
      <c r="D204" s="33"/>
      <c r="E204" s="5" t="str">
        <f t="shared" si="66"/>
        <v/>
      </c>
      <c r="F204" s="5" t="str">
        <f t="shared" si="67"/>
        <v/>
      </c>
      <c r="G204" s="368"/>
      <c r="H204" s="6" t="str">
        <f t="shared" si="68"/>
        <v/>
      </c>
      <c r="I204" s="5" t="str">
        <f t="shared" si="69"/>
        <v/>
      </c>
      <c r="J204" s="98" t="e">
        <f t="shared" si="70"/>
        <v>#N/A</v>
      </c>
      <c r="K204" s="6" t="str">
        <f t="shared" si="71"/>
        <v/>
      </c>
      <c r="L204" s="267" t="str">
        <f t="shared" si="72"/>
        <v/>
      </c>
      <c r="M204" s="338"/>
      <c r="N204" s="72" t="s">
        <v>29</v>
      </c>
      <c r="O204" s="5">
        <f t="shared" si="63"/>
        <v>0</v>
      </c>
      <c r="P204" s="269"/>
      <c r="Q204" s="269"/>
      <c r="R204" s="4" t="s">
        <v>13</v>
      </c>
      <c r="S204" s="5">
        <f t="shared" si="73"/>
        <v>0</v>
      </c>
      <c r="T204" s="33" t="s">
        <v>13</v>
      </c>
      <c r="U204" s="5">
        <f t="shared" si="64"/>
        <v>0</v>
      </c>
      <c r="V204" s="33" t="s">
        <v>13</v>
      </c>
      <c r="W204" s="171" t="str">
        <f t="shared" si="74"/>
        <v/>
      </c>
      <c r="X204" s="72" t="s">
        <v>531</v>
      </c>
      <c r="Y204" s="5">
        <f t="shared" si="65"/>
        <v>0</v>
      </c>
      <c r="Z204" s="72" t="s">
        <v>530</v>
      </c>
      <c r="AA204" s="6">
        <f t="shared" si="82"/>
        <v>0</v>
      </c>
      <c r="AB204" s="4" t="s">
        <v>516</v>
      </c>
      <c r="AC204" s="5">
        <f t="shared" si="75"/>
        <v>0</v>
      </c>
      <c r="AD204" s="6" t="str">
        <f t="shared" si="76"/>
        <v/>
      </c>
      <c r="AE204" s="41" t="str">
        <f t="shared" si="77"/>
        <v/>
      </c>
      <c r="AF204" s="41" t="str">
        <f t="shared" si="78"/>
        <v/>
      </c>
      <c r="AG204" s="41" t="str">
        <f t="shared" si="79"/>
        <v/>
      </c>
      <c r="AH204" s="41" t="str">
        <f t="shared" si="80"/>
        <v/>
      </c>
      <c r="AI204" s="291"/>
      <c r="AJ204" s="41" t="str">
        <f t="shared" si="81"/>
        <v/>
      </c>
      <c r="AK204" s="286" t="str">
        <f t="shared" si="83"/>
        <v/>
      </c>
    </row>
    <row r="205" spans="1:37" ht="40.15" customHeight="1" x14ac:dyDescent="0.25">
      <c r="A205" s="74" t="str">
        <f>IF(B205="","",MAX($A$8:A204)+1)</f>
        <v/>
      </c>
      <c r="B205" s="73"/>
      <c r="C205" s="368"/>
      <c r="D205" s="33"/>
      <c r="E205" s="5" t="str">
        <f t="shared" si="66"/>
        <v/>
      </c>
      <c r="F205" s="5" t="str">
        <f t="shared" si="67"/>
        <v/>
      </c>
      <c r="G205" s="368"/>
      <c r="H205" s="6" t="str">
        <f t="shared" si="68"/>
        <v/>
      </c>
      <c r="I205" s="5" t="str">
        <f t="shared" si="69"/>
        <v/>
      </c>
      <c r="J205" s="98" t="e">
        <f t="shared" si="70"/>
        <v>#N/A</v>
      </c>
      <c r="K205" s="6" t="str">
        <f t="shared" si="71"/>
        <v/>
      </c>
      <c r="L205" s="267" t="str">
        <f t="shared" si="72"/>
        <v/>
      </c>
      <c r="M205" s="338"/>
      <c r="N205" s="72" t="s">
        <v>29</v>
      </c>
      <c r="O205" s="5">
        <f t="shared" si="63"/>
        <v>0</v>
      </c>
      <c r="P205" s="269"/>
      <c r="Q205" s="269"/>
      <c r="R205" s="4" t="s">
        <v>13</v>
      </c>
      <c r="S205" s="5">
        <f t="shared" si="73"/>
        <v>0</v>
      </c>
      <c r="T205" s="33" t="s">
        <v>13</v>
      </c>
      <c r="U205" s="5">
        <f t="shared" si="64"/>
        <v>0</v>
      </c>
      <c r="V205" s="33" t="s">
        <v>13</v>
      </c>
      <c r="W205" s="171" t="str">
        <f t="shared" si="74"/>
        <v/>
      </c>
      <c r="X205" s="72" t="s">
        <v>531</v>
      </c>
      <c r="Y205" s="5">
        <f t="shared" si="65"/>
        <v>0</v>
      </c>
      <c r="Z205" s="72" t="s">
        <v>530</v>
      </c>
      <c r="AA205" s="6">
        <f t="shared" si="82"/>
        <v>0</v>
      </c>
      <c r="AB205" s="4" t="s">
        <v>516</v>
      </c>
      <c r="AC205" s="5">
        <f t="shared" si="75"/>
        <v>0</v>
      </c>
      <c r="AD205" s="6" t="str">
        <f t="shared" si="76"/>
        <v/>
      </c>
      <c r="AE205" s="41" t="str">
        <f t="shared" si="77"/>
        <v/>
      </c>
      <c r="AF205" s="41" t="str">
        <f t="shared" si="78"/>
        <v/>
      </c>
      <c r="AG205" s="41" t="str">
        <f t="shared" si="79"/>
        <v/>
      </c>
      <c r="AH205" s="41" t="str">
        <f t="shared" si="80"/>
        <v/>
      </c>
      <c r="AI205" s="291"/>
      <c r="AJ205" s="41" t="str">
        <f t="shared" si="81"/>
        <v/>
      </c>
      <c r="AK205" s="286" t="str">
        <f t="shared" si="83"/>
        <v/>
      </c>
    </row>
    <row r="206" spans="1:37" ht="40.15" customHeight="1" x14ac:dyDescent="0.25">
      <c r="A206" s="74" t="str">
        <f>IF(B206="","",MAX($A$8:A205)+1)</f>
        <v/>
      </c>
      <c r="B206" s="73"/>
      <c r="C206" s="368"/>
      <c r="D206" s="33"/>
      <c r="E206" s="5" t="str">
        <f t="shared" si="66"/>
        <v/>
      </c>
      <c r="F206" s="5" t="str">
        <f t="shared" si="67"/>
        <v/>
      </c>
      <c r="G206" s="368"/>
      <c r="H206" s="6" t="str">
        <f t="shared" si="68"/>
        <v/>
      </c>
      <c r="I206" s="5" t="str">
        <f t="shared" si="69"/>
        <v/>
      </c>
      <c r="J206" s="98" t="e">
        <f t="shared" si="70"/>
        <v>#N/A</v>
      </c>
      <c r="K206" s="6" t="str">
        <f t="shared" si="71"/>
        <v/>
      </c>
      <c r="L206" s="267" t="str">
        <f t="shared" si="72"/>
        <v/>
      </c>
      <c r="M206" s="338"/>
      <c r="N206" s="72" t="s">
        <v>29</v>
      </c>
      <c r="O206" s="5">
        <f t="shared" si="63"/>
        <v>0</v>
      </c>
      <c r="P206" s="269"/>
      <c r="Q206" s="269"/>
      <c r="R206" s="4" t="s">
        <v>13</v>
      </c>
      <c r="S206" s="5">
        <f t="shared" si="73"/>
        <v>0</v>
      </c>
      <c r="T206" s="33" t="s">
        <v>13</v>
      </c>
      <c r="U206" s="5">
        <f t="shared" si="64"/>
        <v>0</v>
      </c>
      <c r="V206" s="33" t="s">
        <v>13</v>
      </c>
      <c r="W206" s="171" t="str">
        <f t="shared" si="74"/>
        <v/>
      </c>
      <c r="X206" s="72" t="s">
        <v>531</v>
      </c>
      <c r="Y206" s="5">
        <f t="shared" si="65"/>
        <v>0</v>
      </c>
      <c r="Z206" s="72" t="s">
        <v>530</v>
      </c>
      <c r="AA206" s="6">
        <f t="shared" si="82"/>
        <v>0</v>
      </c>
      <c r="AB206" s="4" t="s">
        <v>516</v>
      </c>
      <c r="AC206" s="5">
        <f t="shared" si="75"/>
        <v>0</v>
      </c>
      <c r="AD206" s="6" t="str">
        <f t="shared" si="76"/>
        <v/>
      </c>
      <c r="AE206" s="41" t="str">
        <f t="shared" si="77"/>
        <v/>
      </c>
      <c r="AF206" s="41" t="str">
        <f t="shared" si="78"/>
        <v/>
      </c>
      <c r="AG206" s="41" t="str">
        <f t="shared" si="79"/>
        <v/>
      </c>
      <c r="AH206" s="41" t="str">
        <f t="shared" si="80"/>
        <v/>
      </c>
      <c r="AI206" s="291"/>
      <c r="AJ206" s="41" t="str">
        <f t="shared" si="81"/>
        <v/>
      </c>
      <c r="AK206" s="286" t="str">
        <f t="shared" si="83"/>
        <v/>
      </c>
    </row>
    <row r="207" spans="1:37" ht="40.15" customHeight="1" x14ac:dyDescent="0.25">
      <c r="A207" s="74" t="str">
        <f>IF(B207="","",MAX($A$8:A206)+1)</f>
        <v/>
      </c>
      <c r="B207" s="73"/>
      <c r="C207" s="368"/>
      <c r="D207" s="33"/>
      <c r="E207" s="5" t="str">
        <f t="shared" si="66"/>
        <v/>
      </c>
      <c r="F207" s="5" t="str">
        <f t="shared" si="67"/>
        <v/>
      </c>
      <c r="G207" s="368"/>
      <c r="H207" s="6" t="str">
        <f t="shared" si="68"/>
        <v/>
      </c>
      <c r="I207" s="5" t="str">
        <f t="shared" si="69"/>
        <v/>
      </c>
      <c r="J207" s="98" t="e">
        <f t="shared" si="70"/>
        <v>#N/A</v>
      </c>
      <c r="K207" s="6" t="str">
        <f t="shared" si="71"/>
        <v/>
      </c>
      <c r="L207" s="267" t="str">
        <f t="shared" si="72"/>
        <v/>
      </c>
      <c r="M207" s="338"/>
      <c r="N207" s="72" t="s">
        <v>29</v>
      </c>
      <c r="O207" s="5">
        <f t="shared" si="63"/>
        <v>0</v>
      </c>
      <c r="P207" s="269"/>
      <c r="Q207" s="269"/>
      <c r="R207" s="4" t="s">
        <v>13</v>
      </c>
      <c r="S207" s="5">
        <f t="shared" si="73"/>
        <v>0</v>
      </c>
      <c r="T207" s="33" t="s">
        <v>13</v>
      </c>
      <c r="U207" s="5">
        <f t="shared" si="64"/>
        <v>0</v>
      </c>
      <c r="V207" s="33" t="s">
        <v>13</v>
      </c>
      <c r="W207" s="171" t="str">
        <f t="shared" si="74"/>
        <v/>
      </c>
      <c r="X207" s="72" t="s">
        <v>531</v>
      </c>
      <c r="Y207" s="5">
        <f t="shared" si="65"/>
        <v>0</v>
      </c>
      <c r="Z207" s="72" t="s">
        <v>530</v>
      </c>
      <c r="AA207" s="6">
        <f t="shared" si="82"/>
        <v>0</v>
      </c>
      <c r="AB207" s="4" t="s">
        <v>516</v>
      </c>
      <c r="AC207" s="5">
        <f t="shared" si="75"/>
        <v>0</v>
      </c>
      <c r="AD207" s="6" t="str">
        <f t="shared" si="76"/>
        <v/>
      </c>
      <c r="AE207" s="41" t="str">
        <f t="shared" si="77"/>
        <v/>
      </c>
      <c r="AF207" s="41" t="str">
        <f t="shared" si="78"/>
        <v/>
      </c>
      <c r="AG207" s="41" t="str">
        <f t="shared" si="79"/>
        <v/>
      </c>
      <c r="AH207" s="41" t="str">
        <f t="shared" si="80"/>
        <v/>
      </c>
      <c r="AI207" s="291"/>
      <c r="AJ207" s="41" t="str">
        <f t="shared" si="81"/>
        <v/>
      </c>
      <c r="AK207" s="286" t="str">
        <f t="shared" si="83"/>
        <v/>
      </c>
    </row>
    <row r="208" spans="1:37" ht="40.15" customHeight="1" x14ac:dyDescent="0.25">
      <c r="A208" s="74" t="str">
        <f>IF(B208="","",MAX($A$8:A207)+1)</f>
        <v/>
      </c>
      <c r="B208" s="73"/>
      <c r="C208" s="368"/>
      <c r="D208" s="33"/>
      <c r="E208" s="5" t="str">
        <f t="shared" si="66"/>
        <v/>
      </c>
      <c r="F208" s="5" t="str">
        <f t="shared" si="67"/>
        <v/>
      </c>
      <c r="G208" s="368"/>
      <c r="H208" s="6" t="str">
        <f t="shared" si="68"/>
        <v/>
      </c>
      <c r="I208" s="5" t="str">
        <f t="shared" si="69"/>
        <v/>
      </c>
      <c r="J208" s="98" t="e">
        <f t="shared" si="70"/>
        <v>#N/A</v>
      </c>
      <c r="K208" s="6" t="str">
        <f t="shared" si="71"/>
        <v/>
      </c>
      <c r="L208" s="267" t="str">
        <f t="shared" si="72"/>
        <v/>
      </c>
      <c r="M208" s="338"/>
      <c r="N208" s="72" t="s">
        <v>29</v>
      </c>
      <c r="O208" s="5">
        <f t="shared" si="63"/>
        <v>0</v>
      </c>
      <c r="P208" s="269"/>
      <c r="Q208" s="269"/>
      <c r="R208" s="4" t="s">
        <v>13</v>
      </c>
      <c r="S208" s="5">
        <f t="shared" si="73"/>
        <v>0</v>
      </c>
      <c r="T208" s="33" t="s">
        <v>13</v>
      </c>
      <c r="U208" s="5">
        <f t="shared" si="64"/>
        <v>0</v>
      </c>
      <c r="V208" s="33" t="s">
        <v>13</v>
      </c>
      <c r="W208" s="171" t="str">
        <f t="shared" si="74"/>
        <v/>
      </c>
      <c r="X208" s="72" t="s">
        <v>531</v>
      </c>
      <c r="Y208" s="5">
        <f t="shared" si="65"/>
        <v>0</v>
      </c>
      <c r="Z208" s="72" t="s">
        <v>530</v>
      </c>
      <c r="AA208" s="6">
        <f t="shared" si="82"/>
        <v>0</v>
      </c>
      <c r="AB208" s="4" t="s">
        <v>516</v>
      </c>
      <c r="AC208" s="5">
        <f t="shared" si="75"/>
        <v>0</v>
      </c>
      <c r="AD208" s="6" t="str">
        <f t="shared" si="76"/>
        <v/>
      </c>
      <c r="AE208" s="41" t="str">
        <f t="shared" si="77"/>
        <v/>
      </c>
      <c r="AF208" s="41" t="str">
        <f t="shared" si="78"/>
        <v/>
      </c>
      <c r="AG208" s="41" t="str">
        <f t="shared" si="79"/>
        <v/>
      </c>
      <c r="AH208" s="41" t="str">
        <f t="shared" si="80"/>
        <v/>
      </c>
      <c r="AI208" s="291"/>
      <c r="AJ208" s="41" t="str">
        <f t="shared" si="81"/>
        <v/>
      </c>
      <c r="AK208" s="286" t="str">
        <f t="shared" si="83"/>
        <v/>
      </c>
    </row>
    <row r="209" spans="1:37" ht="40.15" customHeight="1" x14ac:dyDescent="0.25">
      <c r="A209" s="74" t="str">
        <f>IF(B209="","",MAX($A$8:A208)+1)</f>
        <v/>
      </c>
      <c r="B209" s="73"/>
      <c r="C209" s="368"/>
      <c r="D209" s="33"/>
      <c r="E209" s="5" t="str">
        <f t="shared" si="66"/>
        <v/>
      </c>
      <c r="F209" s="5" t="str">
        <f t="shared" si="67"/>
        <v/>
      </c>
      <c r="G209" s="368"/>
      <c r="H209" s="6" t="str">
        <f t="shared" si="68"/>
        <v/>
      </c>
      <c r="I209" s="5" t="str">
        <f t="shared" si="69"/>
        <v/>
      </c>
      <c r="J209" s="98" t="e">
        <f t="shared" si="70"/>
        <v>#N/A</v>
      </c>
      <c r="K209" s="6" t="str">
        <f t="shared" si="71"/>
        <v/>
      </c>
      <c r="L209" s="267" t="str">
        <f t="shared" si="72"/>
        <v/>
      </c>
      <c r="M209" s="338"/>
      <c r="N209" s="72" t="s">
        <v>29</v>
      </c>
      <c r="O209" s="5">
        <f t="shared" ref="O209:O272" si="84">VLOOKUP(N209,NSollHumus,2,FALSE)</f>
        <v>0</v>
      </c>
      <c r="P209" s="269"/>
      <c r="Q209" s="269"/>
      <c r="R209" s="4" t="s">
        <v>13</v>
      </c>
      <c r="S209" s="5">
        <f t="shared" si="73"/>
        <v>0</v>
      </c>
      <c r="T209" s="33" t="s">
        <v>13</v>
      </c>
      <c r="U209" s="5">
        <f t="shared" ref="U209:U272" si="85">VLOOKUP(T209,NSollZF,2,FALSE)</f>
        <v>0</v>
      </c>
      <c r="V209" s="33" t="s">
        <v>13</v>
      </c>
      <c r="W209" s="171" t="str">
        <f t="shared" si="74"/>
        <v/>
      </c>
      <c r="X209" s="72" t="s">
        <v>531</v>
      </c>
      <c r="Y209" s="5">
        <f t="shared" ref="Y209:Y272" si="86">IF(OR("ja"=X209,"keine"=V209),0,VLOOKUP(V209,NSollSK,5,FALSE))</f>
        <v>0</v>
      </c>
      <c r="Z209" s="72" t="s">
        <v>530</v>
      </c>
      <c r="AA209" s="6">
        <f t="shared" si="82"/>
        <v>0</v>
      </c>
      <c r="AB209" s="4" t="s">
        <v>516</v>
      </c>
      <c r="AC209" s="5">
        <f t="shared" si="75"/>
        <v>0</v>
      </c>
      <c r="AD209" s="6" t="str">
        <f t="shared" si="76"/>
        <v/>
      </c>
      <c r="AE209" s="41" t="str">
        <f t="shared" si="77"/>
        <v/>
      </c>
      <c r="AF209" s="41" t="str">
        <f t="shared" si="78"/>
        <v/>
      </c>
      <c r="AG209" s="41" t="str">
        <f t="shared" si="79"/>
        <v/>
      </c>
      <c r="AH209" s="41" t="str">
        <f t="shared" si="80"/>
        <v/>
      </c>
      <c r="AI209" s="291"/>
      <c r="AJ209" s="41" t="str">
        <f t="shared" si="81"/>
        <v/>
      </c>
      <c r="AK209" s="286" t="str">
        <f t="shared" si="83"/>
        <v/>
      </c>
    </row>
    <row r="210" spans="1:37" ht="40.15" customHeight="1" x14ac:dyDescent="0.25">
      <c r="A210" s="74" t="str">
        <f>IF(B210="","",MAX($A$8:A209)+1)</f>
        <v/>
      </c>
      <c r="B210" s="73"/>
      <c r="C210" s="368"/>
      <c r="D210" s="33"/>
      <c r="E210" s="5" t="str">
        <f t="shared" si="66"/>
        <v/>
      </c>
      <c r="F210" s="5" t="str">
        <f t="shared" si="67"/>
        <v/>
      </c>
      <c r="G210" s="368"/>
      <c r="H210" s="6" t="str">
        <f t="shared" si="68"/>
        <v/>
      </c>
      <c r="I210" s="5" t="str">
        <f t="shared" si="69"/>
        <v/>
      </c>
      <c r="J210" s="98" t="e">
        <f t="shared" si="70"/>
        <v>#N/A</v>
      </c>
      <c r="K210" s="6" t="str">
        <f t="shared" si="71"/>
        <v/>
      </c>
      <c r="L210" s="267" t="str">
        <f t="shared" si="72"/>
        <v/>
      </c>
      <c r="M210" s="338"/>
      <c r="N210" s="72" t="s">
        <v>29</v>
      </c>
      <c r="O210" s="5">
        <f t="shared" si="84"/>
        <v>0</v>
      </c>
      <c r="P210" s="269"/>
      <c r="Q210" s="269"/>
      <c r="R210" s="4" t="s">
        <v>13</v>
      </c>
      <c r="S210" s="5">
        <f t="shared" si="73"/>
        <v>0</v>
      </c>
      <c r="T210" s="33" t="s">
        <v>13</v>
      </c>
      <c r="U210" s="5">
        <f t="shared" si="85"/>
        <v>0</v>
      </c>
      <c r="V210" s="33" t="s">
        <v>13</v>
      </c>
      <c r="W210" s="171" t="str">
        <f t="shared" si="74"/>
        <v/>
      </c>
      <c r="X210" s="72" t="s">
        <v>531</v>
      </c>
      <c r="Y210" s="5">
        <f t="shared" si="86"/>
        <v>0</v>
      </c>
      <c r="Z210" s="72" t="s">
        <v>530</v>
      </c>
      <c r="AA210" s="6">
        <f t="shared" si="82"/>
        <v>0</v>
      </c>
      <c r="AB210" s="4" t="s">
        <v>516</v>
      </c>
      <c r="AC210" s="5">
        <f t="shared" si="75"/>
        <v>0</v>
      </c>
      <c r="AD210" s="6" t="str">
        <f t="shared" si="76"/>
        <v/>
      </c>
      <c r="AE210" s="41" t="str">
        <f t="shared" si="77"/>
        <v/>
      </c>
      <c r="AF210" s="41" t="str">
        <f t="shared" si="78"/>
        <v/>
      </c>
      <c r="AG210" s="41" t="str">
        <f t="shared" si="79"/>
        <v/>
      </c>
      <c r="AH210" s="41" t="str">
        <f t="shared" si="80"/>
        <v/>
      </c>
      <c r="AI210" s="291"/>
      <c r="AJ210" s="41" t="str">
        <f t="shared" si="81"/>
        <v/>
      </c>
      <c r="AK210" s="286" t="str">
        <f t="shared" si="83"/>
        <v/>
      </c>
    </row>
    <row r="211" spans="1:37" ht="40.15" customHeight="1" x14ac:dyDescent="0.25">
      <c r="A211" s="74" t="str">
        <f>IF(B211="","",MAX($A$8:A210)+1)</f>
        <v/>
      </c>
      <c r="B211" s="73"/>
      <c r="C211" s="368"/>
      <c r="D211" s="33"/>
      <c r="E211" s="5" t="str">
        <f t="shared" si="66"/>
        <v/>
      </c>
      <c r="F211" s="5" t="str">
        <f t="shared" si="67"/>
        <v/>
      </c>
      <c r="G211" s="368"/>
      <c r="H211" s="6" t="str">
        <f t="shared" si="68"/>
        <v/>
      </c>
      <c r="I211" s="5" t="str">
        <f t="shared" si="69"/>
        <v/>
      </c>
      <c r="J211" s="98" t="e">
        <f t="shared" si="70"/>
        <v>#N/A</v>
      </c>
      <c r="K211" s="6" t="str">
        <f t="shared" si="71"/>
        <v/>
      </c>
      <c r="L211" s="267" t="str">
        <f t="shared" si="72"/>
        <v/>
      </c>
      <c r="M211" s="338"/>
      <c r="N211" s="72" t="s">
        <v>29</v>
      </c>
      <c r="O211" s="5">
        <f t="shared" si="84"/>
        <v>0</v>
      </c>
      <c r="P211" s="269"/>
      <c r="Q211" s="269"/>
      <c r="R211" s="4" t="s">
        <v>13</v>
      </c>
      <c r="S211" s="5">
        <f t="shared" si="73"/>
        <v>0</v>
      </c>
      <c r="T211" s="33" t="s">
        <v>13</v>
      </c>
      <c r="U211" s="5">
        <f t="shared" si="85"/>
        <v>0</v>
      </c>
      <c r="V211" s="33" t="s">
        <v>13</v>
      </c>
      <c r="W211" s="171" t="str">
        <f t="shared" si="74"/>
        <v/>
      </c>
      <c r="X211" s="72" t="s">
        <v>531</v>
      </c>
      <c r="Y211" s="5">
        <f t="shared" si="86"/>
        <v>0</v>
      </c>
      <c r="Z211" s="72" t="s">
        <v>530</v>
      </c>
      <c r="AA211" s="6">
        <f t="shared" si="82"/>
        <v>0</v>
      </c>
      <c r="AB211" s="4" t="s">
        <v>516</v>
      </c>
      <c r="AC211" s="5">
        <f t="shared" si="75"/>
        <v>0</v>
      </c>
      <c r="AD211" s="6" t="str">
        <f t="shared" si="76"/>
        <v/>
      </c>
      <c r="AE211" s="41" t="str">
        <f t="shared" si="77"/>
        <v/>
      </c>
      <c r="AF211" s="41" t="str">
        <f t="shared" si="78"/>
        <v/>
      </c>
      <c r="AG211" s="41" t="str">
        <f t="shared" si="79"/>
        <v/>
      </c>
      <c r="AH211" s="41" t="str">
        <f t="shared" si="80"/>
        <v/>
      </c>
      <c r="AI211" s="291"/>
      <c r="AJ211" s="41" t="str">
        <f t="shared" si="81"/>
        <v/>
      </c>
      <c r="AK211" s="286" t="str">
        <f t="shared" si="83"/>
        <v/>
      </c>
    </row>
    <row r="212" spans="1:37" ht="40.15" customHeight="1" x14ac:dyDescent="0.25">
      <c r="A212" s="74" t="str">
        <f>IF(B212="","",MAX($A$8:A211)+1)</f>
        <v/>
      </c>
      <c r="B212" s="73"/>
      <c r="C212" s="368"/>
      <c r="D212" s="33"/>
      <c r="E212" s="5" t="str">
        <f t="shared" si="66"/>
        <v/>
      </c>
      <c r="F212" s="5" t="str">
        <f t="shared" si="67"/>
        <v/>
      </c>
      <c r="G212" s="368"/>
      <c r="H212" s="6" t="str">
        <f t="shared" si="68"/>
        <v/>
      </c>
      <c r="I212" s="5" t="str">
        <f t="shared" si="69"/>
        <v/>
      </c>
      <c r="J212" s="98" t="e">
        <f t="shared" si="70"/>
        <v>#N/A</v>
      </c>
      <c r="K212" s="6" t="str">
        <f t="shared" si="71"/>
        <v/>
      </c>
      <c r="L212" s="267" t="str">
        <f t="shared" si="72"/>
        <v/>
      </c>
      <c r="M212" s="338"/>
      <c r="N212" s="72" t="s">
        <v>29</v>
      </c>
      <c r="O212" s="5">
        <f t="shared" si="84"/>
        <v>0</v>
      </c>
      <c r="P212" s="269"/>
      <c r="Q212" s="269"/>
      <c r="R212" s="4" t="s">
        <v>13</v>
      </c>
      <c r="S212" s="5">
        <f t="shared" si="73"/>
        <v>0</v>
      </c>
      <c r="T212" s="33" t="s">
        <v>13</v>
      </c>
      <c r="U212" s="5">
        <f t="shared" si="85"/>
        <v>0</v>
      </c>
      <c r="V212" s="33" t="s">
        <v>13</v>
      </c>
      <c r="W212" s="171" t="str">
        <f t="shared" si="74"/>
        <v/>
      </c>
      <c r="X212" s="72" t="s">
        <v>531</v>
      </c>
      <c r="Y212" s="5">
        <f t="shared" si="86"/>
        <v>0</v>
      </c>
      <c r="Z212" s="72" t="s">
        <v>530</v>
      </c>
      <c r="AA212" s="6">
        <f t="shared" si="82"/>
        <v>0</v>
      </c>
      <c r="AB212" s="4" t="s">
        <v>516</v>
      </c>
      <c r="AC212" s="5">
        <f t="shared" si="75"/>
        <v>0</v>
      </c>
      <c r="AD212" s="6" t="str">
        <f t="shared" si="76"/>
        <v/>
      </c>
      <c r="AE212" s="41" t="str">
        <f t="shared" si="77"/>
        <v/>
      </c>
      <c r="AF212" s="41" t="str">
        <f t="shared" si="78"/>
        <v/>
      </c>
      <c r="AG212" s="41" t="str">
        <f t="shared" si="79"/>
        <v/>
      </c>
      <c r="AH212" s="41" t="str">
        <f t="shared" si="80"/>
        <v/>
      </c>
      <c r="AI212" s="291"/>
      <c r="AJ212" s="41" t="str">
        <f t="shared" si="81"/>
        <v/>
      </c>
      <c r="AK212" s="286" t="str">
        <f t="shared" si="83"/>
        <v/>
      </c>
    </row>
    <row r="213" spans="1:37" ht="40.15" customHeight="1" x14ac:dyDescent="0.25">
      <c r="A213" s="74" t="str">
        <f>IF(B213="","",MAX($A$8:A212)+1)</f>
        <v/>
      </c>
      <c r="B213" s="73"/>
      <c r="C213" s="368"/>
      <c r="D213" s="33"/>
      <c r="E213" s="5" t="str">
        <f t="shared" si="66"/>
        <v/>
      </c>
      <c r="F213" s="5" t="str">
        <f t="shared" si="67"/>
        <v/>
      </c>
      <c r="G213" s="368"/>
      <c r="H213" s="6" t="str">
        <f t="shared" si="68"/>
        <v/>
      </c>
      <c r="I213" s="5" t="str">
        <f t="shared" si="69"/>
        <v/>
      </c>
      <c r="J213" s="98" t="e">
        <f t="shared" si="70"/>
        <v>#N/A</v>
      </c>
      <c r="K213" s="6" t="str">
        <f t="shared" si="71"/>
        <v/>
      </c>
      <c r="L213" s="267" t="str">
        <f t="shared" si="72"/>
        <v/>
      </c>
      <c r="M213" s="338"/>
      <c r="N213" s="72" t="s">
        <v>29</v>
      </c>
      <c r="O213" s="5">
        <f t="shared" si="84"/>
        <v>0</v>
      </c>
      <c r="P213" s="269"/>
      <c r="Q213" s="269"/>
      <c r="R213" s="4" t="s">
        <v>13</v>
      </c>
      <c r="S213" s="5">
        <f t="shared" si="73"/>
        <v>0</v>
      </c>
      <c r="T213" s="33" t="s">
        <v>13</v>
      </c>
      <c r="U213" s="5">
        <f t="shared" si="85"/>
        <v>0</v>
      </c>
      <c r="V213" s="33" t="s">
        <v>13</v>
      </c>
      <c r="W213" s="171" t="str">
        <f t="shared" si="74"/>
        <v/>
      </c>
      <c r="X213" s="72" t="s">
        <v>531</v>
      </c>
      <c r="Y213" s="5">
        <f t="shared" si="86"/>
        <v>0</v>
      </c>
      <c r="Z213" s="72" t="s">
        <v>530</v>
      </c>
      <c r="AA213" s="6">
        <f t="shared" si="82"/>
        <v>0</v>
      </c>
      <c r="AB213" s="4" t="s">
        <v>516</v>
      </c>
      <c r="AC213" s="5">
        <f t="shared" si="75"/>
        <v>0</v>
      </c>
      <c r="AD213" s="6" t="str">
        <f t="shared" si="76"/>
        <v/>
      </c>
      <c r="AE213" s="41" t="str">
        <f t="shared" si="77"/>
        <v/>
      </c>
      <c r="AF213" s="41" t="str">
        <f t="shared" si="78"/>
        <v/>
      </c>
      <c r="AG213" s="41" t="str">
        <f t="shared" si="79"/>
        <v/>
      </c>
      <c r="AH213" s="41" t="str">
        <f t="shared" si="80"/>
        <v/>
      </c>
      <c r="AI213" s="291"/>
      <c r="AJ213" s="41" t="str">
        <f t="shared" si="81"/>
        <v/>
      </c>
      <c r="AK213" s="286" t="str">
        <f t="shared" si="83"/>
        <v/>
      </c>
    </row>
    <row r="214" spans="1:37" ht="40.15" customHeight="1" x14ac:dyDescent="0.25">
      <c r="A214" s="74" t="str">
        <f>IF(B214="","",MAX($A$8:A213)+1)</f>
        <v/>
      </c>
      <c r="B214" s="73"/>
      <c r="C214" s="368"/>
      <c r="D214" s="33"/>
      <c r="E214" s="5" t="str">
        <f t="shared" si="66"/>
        <v/>
      </c>
      <c r="F214" s="5" t="str">
        <f t="shared" si="67"/>
        <v/>
      </c>
      <c r="G214" s="368"/>
      <c r="H214" s="6" t="str">
        <f t="shared" si="68"/>
        <v/>
      </c>
      <c r="I214" s="5" t="str">
        <f t="shared" si="69"/>
        <v/>
      </c>
      <c r="J214" s="98" t="e">
        <f t="shared" si="70"/>
        <v>#N/A</v>
      </c>
      <c r="K214" s="6" t="str">
        <f t="shared" si="71"/>
        <v/>
      </c>
      <c r="L214" s="267" t="str">
        <f t="shared" si="72"/>
        <v/>
      </c>
      <c r="M214" s="338"/>
      <c r="N214" s="72" t="s">
        <v>29</v>
      </c>
      <c r="O214" s="5">
        <f t="shared" si="84"/>
        <v>0</v>
      </c>
      <c r="P214" s="269"/>
      <c r="Q214" s="269"/>
      <c r="R214" s="4" t="s">
        <v>13</v>
      </c>
      <c r="S214" s="5">
        <f t="shared" si="73"/>
        <v>0</v>
      </c>
      <c r="T214" s="33" t="s">
        <v>13</v>
      </c>
      <c r="U214" s="5">
        <f t="shared" si="85"/>
        <v>0</v>
      </c>
      <c r="V214" s="33" t="s">
        <v>13</v>
      </c>
      <c r="W214" s="171" t="str">
        <f t="shared" si="74"/>
        <v/>
      </c>
      <c r="X214" s="72" t="s">
        <v>531</v>
      </c>
      <c r="Y214" s="5">
        <f t="shared" si="86"/>
        <v>0</v>
      </c>
      <c r="Z214" s="72" t="s">
        <v>530</v>
      </c>
      <c r="AA214" s="6">
        <f t="shared" si="82"/>
        <v>0</v>
      </c>
      <c r="AB214" s="4" t="s">
        <v>516</v>
      </c>
      <c r="AC214" s="5">
        <f t="shared" si="75"/>
        <v>0</v>
      </c>
      <c r="AD214" s="6" t="str">
        <f t="shared" si="76"/>
        <v/>
      </c>
      <c r="AE214" s="41" t="str">
        <f t="shared" si="77"/>
        <v/>
      </c>
      <c r="AF214" s="41" t="str">
        <f t="shared" si="78"/>
        <v/>
      </c>
      <c r="AG214" s="41" t="str">
        <f t="shared" si="79"/>
        <v/>
      </c>
      <c r="AH214" s="41" t="str">
        <f t="shared" si="80"/>
        <v/>
      </c>
      <c r="AI214" s="291"/>
      <c r="AJ214" s="41" t="str">
        <f t="shared" si="81"/>
        <v/>
      </c>
      <c r="AK214" s="286" t="str">
        <f t="shared" si="83"/>
        <v/>
      </c>
    </row>
    <row r="215" spans="1:37" ht="40.15" customHeight="1" x14ac:dyDescent="0.25">
      <c r="A215" s="74" t="str">
        <f>IF(B215="","",MAX($A$8:A214)+1)</f>
        <v/>
      </c>
      <c r="B215" s="73"/>
      <c r="C215" s="368"/>
      <c r="D215" s="33"/>
      <c r="E215" s="5" t="str">
        <f t="shared" si="66"/>
        <v/>
      </c>
      <c r="F215" s="5" t="str">
        <f t="shared" si="67"/>
        <v/>
      </c>
      <c r="G215" s="368"/>
      <c r="H215" s="6" t="str">
        <f t="shared" si="68"/>
        <v/>
      </c>
      <c r="I215" s="5" t="str">
        <f t="shared" si="69"/>
        <v/>
      </c>
      <c r="J215" s="98" t="e">
        <f t="shared" si="70"/>
        <v>#N/A</v>
      </c>
      <c r="K215" s="6" t="str">
        <f t="shared" si="71"/>
        <v/>
      </c>
      <c r="L215" s="267" t="str">
        <f t="shared" si="72"/>
        <v/>
      </c>
      <c r="M215" s="338"/>
      <c r="N215" s="72" t="s">
        <v>29</v>
      </c>
      <c r="O215" s="5">
        <f t="shared" si="84"/>
        <v>0</v>
      </c>
      <c r="P215" s="269"/>
      <c r="Q215" s="269"/>
      <c r="R215" s="4" t="s">
        <v>13</v>
      </c>
      <c r="S215" s="5">
        <f t="shared" si="73"/>
        <v>0</v>
      </c>
      <c r="T215" s="33" t="s">
        <v>13</v>
      </c>
      <c r="U215" s="5">
        <f t="shared" si="85"/>
        <v>0</v>
      </c>
      <c r="V215" s="33" t="s">
        <v>13</v>
      </c>
      <c r="W215" s="171" t="str">
        <f t="shared" si="74"/>
        <v/>
      </c>
      <c r="X215" s="72" t="s">
        <v>531</v>
      </c>
      <c r="Y215" s="5">
        <f t="shared" si="86"/>
        <v>0</v>
      </c>
      <c r="Z215" s="72" t="s">
        <v>530</v>
      </c>
      <c r="AA215" s="6">
        <f t="shared" si="82"/>
        <v>0</v>
      </c>
      <c r="AB215" s="4" t="s">
        <v>516</v>
      </c>
      <c r="AC215" s="5">
        <f t="shared" si="75"/>
        <v>0</v>
      </c>
      <c r="AD215" s="6" t="str">
        <f t="shared" si="76"/>
        <v/>
      </c>
      <c r="AE215" s="41" t="str">
        <f t="shared" si="77"/>
        <v/>
      </c>
      <c r="AF215" s="41" t="str">
        <f t="shared" si="78"/>
        <v/>
      </c>
      <c r="AG215" s="41" t="str">
        <f t="shared" si="79"/>
        <v/>
      </c>
      <c r="AH215" s="41" t="str">
        <f t="shared" si="80"/>
        <v/>
      </c>
      <c r="AI215" s="291"/>
      <c r="AJ215" s="41" t="str">
        <f t="shared" si="81"/>
        <v/>
      </c>
      <c r="AK215" s="286" t="str">
        <f t="shared" si="83"/>
        <v/>
      </c>
    </row>
    <row r="216" spans="1:37" ht="40.15" customHeight="1" x14ac:dyDescent="0.25">
      <c r="A216" s="74" t="str">
        <f>IF(B216="","",MAX($A$8:A215)+1)</f>
        <v/>
      </c>
      <c r="B216" s="73"/>
      <c r="C216" s="368"/>
      <c r="D216" s="33"/>
      <c r="E216" s="5" t="str">
        <f t="shared" si="66"/>
        <v/>
      </c>
      <c r="F216" s="5" t="str">
        <f t="shared" si="67"/>
        <v/>
      </c>
      <c r="G216" s="368"/>
      <c r="H216" s="6" t="str">
        <f t="shared" si="68"/>
        <v/>
      </c>
      <c r="I216" s="5" t="str">
        <f t="shared" si="69"/>
        <v/>
      </c>
      <c r="J216" s="98" t="e">
        <f t="shared" si="70"/>
        <v>#N/A</v>
      </c>
      <c r="K216" s="6" t="str">
        <f t="shared" si="71"/>
        <v/>
      </c>
      <c r="L216" s="267" t="str">
        <f t="shared" si="72"/>
        <v/>
      </c>
      <c r="M216" s="338"/>
      <c r="N216" s="72" t="s">
        <v>29</v>
      </c>
      <c r="O216" s="5">
        <f t="shared" si="84"/>
        <v>0</v>
      </c>
      <c r="P216" s="269"/>
      <c r="Q216" s="269"/>
      <c r="R216" s="4" t="s">
        <v>13</v>
      </c>
      <c r="S216" s="5">
        <f t="shared" si="73"/>
        <v>0</v>
      </c>
      <c r="T216" s="33" t="s">
        <v>13</v>
      </c>
      <c r="U216" s="5">
        <f t="shared" si="85"/>
        <v>0</v>
      </c>
      <c r="V216" s="33" t="s">
        <v>13</v>
      </c>
      <c r="W216" s="171" t="str">
        <f t="shared" si="74"/>
        <v/>
      </c>
      <c r="X216" s="72" t="s">
        <v>531</v>
      </c>
      <c r="Y216" s="5">
        <f t="shared" si="86"/>
        <v>0</v>
      </c>
      <c r="Z216" s="72" t="s">
        <v>530</v>
      </c>
      <c r="AA216" s="6">
        <f t="shared" si="82"/>
        <v>0</v>
      </c>
      <c r="AB216" s="4" t="s">
        <v>516</v>
      </c>
      <c r="AC216" s="5">
        <f t="shared" si="75"/>
        <v>0</v>
      </c>
      <c r="AD216" s="6" t="str">
        <f t="shared" si="76"/>
        <v/>
      </c>
      <c r="AE216" s="41" t="str">
        <f t="shared" si="77"/>
        <v/>
      </c>
      <c r="AF216" s="41" t="str">
        <f t="shared" si="78"/>
        <v/>
      </c>
      <c r="AG216" s="41" t="str">
        <f t="shared" si="79"/>
        <v/>
      </c>
      <c r="AH216" s="41" t="str">
        <f t="shared" si="80"/>
        <v/>
      </c>
      <c r="AI216" s="291"/>
      <c r="AJ216" s="41" t="str">
        <f t="shared" si="81"/>
        <v/>
      </c>
      <c r="AK216" s="286" t="str">
        <f t="shared" si="83"/>
        <v/>
      </c>
    </row>
    <row r="217" spans="1:37" ht="40.15" customHeight="1" x14ac:dyDescent="0.25">
      <c r="A217" s="74" t="str">
        <f>IF(B217="","",MAX($A$8:A216)+1)</f>
        <v/>
      </c>
      <c r="B217" s="73"/>
      <c r="C217" s="368"/>
      <c r="D217" s="33"/>
      <c r="E217" s="5" t="str">
        <f t="shared" si="66"/>
        <v/>
      </c>
      <c r="F217" s="5" t="str">
        <f t="shared" si="67"/>
        <v/>
      </c>
      <c r="G217" s="368"/>
      <c r="H217" s="6" t="str">
        <f t="shared" si="68"/>
        <v/>
      </c>
      <c r="I217" s="5" t="str">
        <f t="shared" si="69"/>
        <v/>
      </c>
      <c r="J217" s="98" t="e">
        <f t="shared" si="70"/>
        <v>#N/A</v>
      </c>
      <c r="K217" s="6" t="str">
        <f t="shared" si="71"/>
        <v/>
      </c>
      <c r="L217" s="267" t="str">
        <f t="shared" si="72"/>
        <v/>
      </c>
      <c r="M217" s="338"/>
      <c r="N217" s="72" t="s">
        <v>29</v>
      </c>
      <c r="O217" s="5">
        <f t="shared" si="84"/>
        <v>0</v>
      </c>
      <c r="P217" s="269"/>
      <c r="Q217" s="269"/>
      <c r="R217" s="4" t="s">
        <v>13</v>
      </c>
      <c r="S217" s="5">
        <f t="shared" si="73"/>
        <v>0</v>
      </c>
      <c r="T217" s="33" t="s">
        <v>13</v>
      </c>
      <c r="U217" s="5">
        <f t="shared" si="85"/>
        <v>0</v>
      </c>
      <c r="V217" s="33" t="s">
        <v>13</v>
      </c>
      <c r="W217" s="171" t="str">
        <f t="shared" si="74"/>
        <v/>
      </c>
      <c r="X217" s="72" t="s">
        <v>531</v>
      </c>
      <c r="Y217" s="5">
        <f t="shared" si="86"/>
        <v>0</v>
      </c>
      <c r="Z217" s="72" t="s">
        <v>530</v>
      </c>
      <c r="AA217" s="6">
        <f t="shared" si="82"/>
        <v>0</v>
      </c>
      <c r="AB217" s="4" t="s">
        <v>516</v>
      </c>
      <c r="AC217" s="5">
        <f t="shared" si="75"/>
        <v>0</v>
      </c>
      <c r="AD217" s="6" t="str">
        <f t="shared" si="76"/>
        <v/>
      </c>
      <c r="AE217" s="41" t="str">
        <f t="shared" si="77"/>
        <v/>
      </c>
      <c r="AF217" s="41" t="str">
        <f t="shared" si="78"/>
        <v/>
      </c>
      <c r="AG217" s="41" t="str">
        <f t="shared" si="79"/>
        <v/>
      </c>
      <c r="AH217" s="41" t="str">
        <f t="shared" si="80"/>
        <v/>
      </c>
      <c r="AI217" s="291"/>
      <c r="AJ217" s="41" t="str">
        <f t="shared" si="81"/>
        <v/>
      </c>
      <c r="AK217" s="286" t="str">
        <f t="shared" si="83"/>
        <v/>
      </c>
    </row>
    <row r="218" spans="1:37" ht="40.15" customHeight="1" x14ac:dyDescent="0.25">
      <c r="A218" s="74" t="str">
        <f>IF(B218="","",MAX($A$8:A217)+1)</f>
        <v/>
      </c>
      <c r="B218" s="73"/>
      <c r="C218" s="368"/>
      <c r="D218" s="33"/>
      <c r="E218" s="5" t="str">
        <f t="shared" si="66"/>
        <v/>
      </c>
      <c r="F218" s="5" t="str">
        <f t="shared" si="67"/>
        <v/>
      </c>
      <c r="G218" s="368"/>
      <c r="H218" s="6" t="str">
        <f t="shared" si="68"/>
        <v/>
      </c>
      <c r="I218" s="5" t="str">
        <f t="shared" si="69"/>
        <v/>
      </c>
      <c r="J218" s="98" t="e">
        <f t="shared" si="70"/>
        <v>#N/A</v>
      </c>
      <c r="K218" s="6" t="str">
        <f t="shared" si="71"/>
        <v/>
      </c>
      <c r="L218" s="267" t="str">
        <f t="shared" si="72"/>
        <v/>
      </c>
      <c r="M218" s="338"/>
      <c r="N218" s="72" t="s">
        <v>29</v>
      </c>
      <c r="O218" s="5">
        <f t="shared" si="84"/>
        <v>0</v>
      </c>
      <c r="P218" s="269"/>
      <c r="Q218" s="269"/>
      <c r="R218" s="4" t="s">
        <v>13</v>
      </c>
      <c r="S218" s="5">
        <f t="shared" si="73"/>
        <v>0</v>
      </c>
      <c r="T218" s="33" t="s">
        <v>13</v>
      </c>
      <c r="U218" s="5">
        <f t="shared" si="85"/>
        <v>0</v>
      </c>
      <c r="V218" s="33" t="s">
        <v>13</v>
      </c>
      <c r="W218" s="171" t="str">
        <f t="shared" si="74"/>
        <v/>
      </c>
      <c r="X218" s="72" t="s">
        <v>531</v>
      </c>
      <c r="Y218" s="5">
        <f t="shared" si="86"/>
        <v>0</v>
      </c>
      <c r="Z218" s="72" t="s">
        <v>530</v>
      </c>
      <c r="AA218" s="6">
        <f t="shared" si="82"/>
        <v>0</v>
      </c>
      <c r="AB218" s="4" t="s">
        <v>516</v>
      </c>
      <c r="AC218" s="5">
        <f t="shared" si="75"/>
        <v>0</v>
      </c>
      <c r="AD218" s="6" t="str">
        <f t="shared" si="76"/>
        <v/>
      </c>
      <c r="AE218" s="41" t="str">
        <f t="shared" si="77"/>
        <v/>
      </c>
      <c r="AF218" s="41" t="str">
        <f t="shared" si="78"/>
        <v/>
      </c>
      <c r="AG218" s="41" t="str">
        <f t="shared" si="79"/>
        <v/>
      </c>
      <c r="AH218" s="41" t="str">
        <f t="shared" si="80"/>
        <v/>
      </c>
      <c r="AI218" s="291"/>
      <c r="AJ218" s="41" t="str">
        <f t="shared" si="81"/>
        <v/>
      </c>
      <c r="AK218" s="286" t="str">
        <f t="shared" si="83"/>
        <v/>
      </c>
    </row>
    <row r="219" spans="1:37" ht="40.15" customHeight="1" x14ac:dyDescent="0.25">
      <c r="A219" s="74" t="str">
        <f>IF(B219="","",MAX($A$8:A218)+1)</f>
        <v/>
      </c>
      <c r="B219" s="73"/>
      <c r="C219" s="368"/>
      <c r="D219" s="33"/>
      <c r="E219" s="5" t="str">
        <f t="shared" si="66"/>
        <v/>
      </c>
      <c r="F219" s="5" t="str">
        <f t="shared" si="67"/>
        <v/>
      </c>
      <c r="G219" s="368"/>
      <c r="H219" s="6" t="str">
        <f t="shared" si="68"/>
        <v/>
      </c>
      <c r="I219" s="5" t="str">
        <f t="shared" si="69"/>
        <v/>
      </c>
      <c r="J219" s="98" t="e">
        <f t="shared" si="70"/>
        <v>#N/A</v>
      </c>
      <c r="K219" s="6" t="str">
        <f t="shared" si="71"/>
        <v/>
      </c>
      <c r="L219" s="267" t="str">
        <f t="shared" si="72"/>
        <v/>
      </c>
      <c r="M219" s="338"/>
      <c r="N219" s="72" t="s">
        <v>29</v>
      </c>
      <c r="O219" s="5">
        <f t="shared" si="84"/>
        <v>0</v>
      </c>
      <c r="P219" s="269"/>
      <c r="Q219" s="269"/>
      <c r="R219" s="4" t="s">
        <v>13</v>
      </c>
      <c r="S219" s="5">
        <f t="shared" si="73"/>
        <v>0</v>
      </c>
      <c r="T219" s="33" t="s">
        <v>13</v>
      </c>
      <c r="U219" s="5">
        <f t="shared" si="85"/>
        <v>0</v>
      </c>
      <c r="V219" s="33" t="s">
        <v>13</v>
      </c>
      <c r="W219" s="171" t="str">
        <f t="shared" si="74"/>
        <v/>
      </c>
      <c r="X219" s="72" t="s">
        <v>531</v>
      </c>
      <c r="Y219" s="5">
        <f t="shared" si="86"/>
        <v>0</v>
      </c>
      <c r="Z219" s="72" t="s">
        <v>530</v>
      </c>
      <c r="AA219" s="6">
        <f t="shared" si="82"/>
        <v>0</v>
      </c>
      <c r="AB219" s="4" t="s">
        <v>516</v>
      </c>
      <c r="AC219" s="5">
        <f t="shared" si="75"/>
        <v>0</v>
      </c>
      <c r="AD219" s="6" t="str">
        <f t="shared" si="76"/>
        <v/>
      </c>
      <c r="AE219" s="41" t="str">
        <f t="shared" si="77"/>
        <v/>
      </c>
      <c r="AF219" s="41" t="str">
        <f t="shared" si="78"/>
        <v/>
      </c>
      <c r="AG219" s="41" t="str">
        <f t="shared" si="79"/>
        <v/>
      </c>
      <c r="AH219" s="41" t="str">
        <f t="shared" si="80"/>
        <v/>
      </c>
      <c r="AI219" s="291"/>
      <c r="AJ219" s="41" t="str">
        <f t="shared" si="81"/>
        <v/>
      </c>
      <c r="AK219" s="286" t="str">
        <f t="shared" si="83"/>
        <v/>
      </c>
    </row>
    <row r="220" spans="1:37" ht="40.15" customHeight="1" x14ac:dyDescent="0.25">
      <c r="A220" s="74" t="str">
        <f>IF(B220="","",MAX($A$8:A219)+1)</f>
        <v/>
      </c>
      <c r="B220" s="73"/>
      <c r="C220" s="368"/>
      <c r="D220" s="33"/>
      <c r="E220" s="5" t="str">
        <f t="shared" si="66"/>
        <v/>
      </c>
      <c r="F220" s="5" t="str">
        <f t="shared" si="67"/>
        <v/>
      </c>
      <c r="G220" s="368"/>
      <c r="H220" s="6" t="str">
        <f t="shared" si="68"/>
        <v/>
      </c>
      <c r="I220" s="5" t="str">
        <f t="shared" si="69"/>
        <v/>
      </c>
      <c r="J220" s="98" t="e">
        <f t="shared" si="70"/>
        <v>#N/A</v>
      </c>
      <c r="K220" s="6" t="str">
        <f t="shared" si="71"/>
        <v/>
      </c>
      <c r="L220" s="267" t="str">
        <f t="shared" si="72"/>
        <v/>
      </c>
      <c r="M220" s="338"/>
      <c r="N220" s="72" t="s">
        <v>29</v>
      </c>
      <c r="O220" s="5">
        <f t="shared" si="84"/>
        <v>0</v>
      </c>
      <c r="P220" s="269"/>
      <c r="Q220" s="269"/>
      <c r="R220" s="4" t="s">
        <v>13</v>
      </c>
      <c r="S220" s="5">
        <f t="shared" si="73"/>
        <v>0</v>
      </c>
      <c r="T220" s="33" t="s">
        <v>13</v>
      </c>
      <c r="U220" s="5">
        <f t="shared" si="85"/>
        <v>0</v>
      </c>
      <c r="V220" s="33" t="s">
        <v>13</v>
      </c>
      <c r="W220" s="171" t="str">
        <f t="shared" si="74"/>
        <v/>
      </c>
      <c r="X220" s="72" t="s">
        <v>531</v>
      </c>
      <c r="Y220" s="5">
        <f t="shared" si="86"/>
        <v>0</v>
      </c>
      <c r="Z220" s="72" t="s">
        <v>530</v>
      </c>
      <c r="AA220" s="6">
        <f t="shared" si="82"/>
        <v>0</v>
      </c>
      <c r="AB220" s="4" t="s">
        <v>516</v>
      </c>
      <c r="AC220" s="5">
        <f t="shared" si="75"/>
        <v>0</v>
      </c>
      <c r="AD220" s="6" t="str">
        <f t="shared" si="76"/>
        <v/>
      </c>
      <c r="AE220" s="41" t="str">
        <f t="shared" si="77"/>
        <v/>
      </c>
      <c r="AF220" s="41" t="str">
        <f t="shared" si="78"/>
        <v/>
      </c>
      <c r="AG220" s="41" t="str">
        <f t="shared" si="79"/>
        <v/>
      </c>
      <c r="AH220" s="41" t="str">
        <f t="shared" si="80"/>
        <v/>
      </c>
      <c r="AI220" s="291"/>
      <c r="AJ220" s="41" t="str">
        <f t="shared" si="81"/>
        <v/>
      </c>
      <c r="AK220" s="286" t="str">
        <f t="shared" si="83"/>
        <v/>
      </c>
    </row>
    <row r="221" spans="1:37" ht="40.15" customHeight="1" x14ac:dyDescent="0.25">
      <c r="A221" s="74" t="str">
        <f>IF(B221="","",MAX($A$8:A220)+1)</f>
        <v/>
      </c>
      <c r="B221" s="73"/>
      <c r="C221" s="368"/>
      <c r="D221" s="33"/>
      <c r="E221" s="5" t="str">
        <f t="shared" si="66"/>
        <v/>
      </c>
      <c r="F221" s="5" t="str">
        <f t="shared" si="67"/>
        <v/>
      </c>
      <c r="G221" s="368"/>
      <c r="H221" s="6" t="str">
        <f t="shared" si="68"/>
        <v/>
      </c>
      <c r="I221" s="5" t="str">
        <f t="shared" si="69"/>
        <v/>
      </c>
      <c r="J221" s="98" t="e">
        <f t="shared" si="70"/>
        <v>#N/A</v>
      </c>
      <c r="K221" s="6" t="str">
        <f t="shared" si="71"/>
        <v/>
      </c>
      <c r="L221" s="267" t="str">
        <f t="shared" si="72"/>
        <v/>
      </c>
      <c r="M221" s="338"/>
      <c r="N221" s="72" t="s">
        <v>29</v>
      </c>
      <c r="O221" s="5">
        <f t="shared" si="84"/>
        <v>0</v>
      </c>
      <c r="P221" s="269"/>
      <c r="Q221" s="269"/>
      <c r="R221" s="4" t="s">
        <v>13</v>
      </c>
      <c r="S221" s="5">
        <f t="shared" si="73"/>
        <v>0</v>
      </c>
      <c r="T221" s="33" t="s">
        <v>13</v>
      </c>
      <c r="U221" s="5">
        <f t="shared" si="85"/>
        <v>0</v>
      </c>
      <c r="V221" s="33" t="s">
        <v>13</v>
      </c>
      <c r="W221" s="171" t="str">
        <f t="shared" si="74"/>
        <v/>
      </c>
      <c r="X221" s="72" t="s">
        <v>531</v>
      </c>
      <c r="Y221" s="5">
        <f t="shared" si="86"/>
        <v>0</v>
      </c>
      <c r="Z221" s="72" t="s">
        <v>530</v>
      </c>
      <c r="AA221" s="6">
        <f t="shared" si="82"/>
        <v>0</v>
      </c>
      <c r="AB221" s="4" t="s">
        <v>516</v>
      </c>
      <c r="AC221" s="5">
        <f t="shared" si="75"/>
        <v>0</v>
      </c>
      <c r="AD221" s="6" t="str">
        <f t="shared" si="76"/>
        <v/>
      </c>
      <c r="AE221" s="41" t="str">
        <f t="shared" si="77"/>
        <v/>
      </c>
      <c r="AF221" s="41" t="str">
        <f t="shared" si="78"/>
        <v/>
      </c>
      <c r="AG221" s="41" t="str">
        <f t="shared" si="79"/>
        <v/>
      </c>
      <c r="AH221" s="41" t="str">
        <f t="shared" si="80"/>
        <v/>
      </c>
      <c r="AI221" s="291"/>
      <c r="AJ221" s="41" t="str">
        <f t="shared" si="81"/>
        <v/>
      </c>
      <c r="AK221" s="286" t="str">
        <f t="shared" si="83"/>
        <v/>
      </c>
    </row>
    <row r="222" spans="1:37" ht="40.15" customHeight="1" x14ac:dyDescent="0.25">
      <c r="A222" s="74" t="str">
        <f>IF(B222="","",MAX($A$8:A221)+1)</f>
        <v/>
      </c>
      <c r="B222" s="73"/>
      <c r="C222" s="368"/>
      <c r="D222" s="33"/>
      <c r="E222" s="5" t="str">
        <f t="shared" si="66"/>
        <v/>
      </c>
      <c r="F222" s="5" t="str">
        <f t="shared" si="67"/>
        <v/>
      </c>
      <c r="G222" s="368"/>
      <c r="H222" s="6" t="str">
        <f t="shared" si="68"/>
        <v/>
      </c>
      <c r="I222" s="5" t="str">
        <f t="shared" si="69"/>
        <v/>
      </c>
      <c r="J222" s="98" t="e">
        <f t="shared" si="70"/>
        <v>#N/A</v>
      </c>
      <c r="K222" s="6" t="str">
        <f t="shared" si="71"/>
        <v/>
      </c>
      <c r="L222" s="267" t="str">
        <f t="shared" si="72"/>
        <v/>
      </c>
      <c r="M222" s="338"/>
      <c r="N222" s="72" t="s">
        <v>29</v>
      </c>
      <c r="O222" s="5">
        <f t="shared" si="84"/>
        <v>0</v>
      </c>
      <c r="P222" s="269"/>
      <c r="Q222" s="269"/>
      <c r="R222" s="4" t="s">
        <v>13</v>
      </c>
      <c r="S222" s="5">
        <f t="shared" si="73"/>
        <v>0</v>
      </c>
      <c r="T222" s="33" t="s">
        <v>13</v>
      </c>
      <c r="U222" s="5">
        <f t="shared" si="85"/>
        <v>0</v>
      </c>
      <c r="V222" s="33" t="s">
        <v>13</v>
      </c>
      <c r="W222" s="171" t="str">
        <f t="shared" si="74"/>
        <v/>
      </c>
      <c r="X222" s="72" t="s">
        <v>531</v>
      </c>
      <c r="Y222" s="5">
        <f t="shared" si="86"/>
        <v>0</v>
      </c>
      <c r="Z222" s="72" t="s">
        <v>530</v>
      </c>
      <c r="AA222" s="6">
        <f t="shared" si="82"/>
        <v>0</v>
      </c>
      <c r="AB222" s="4" t="s">
        <v>516</v>
      </c>
      <c r="AC222" s="5">
        <f t="shared" si="75"/>
        <v>0</v>
      </c>
      <c r="AD222" s="6" t="str">
        <f t="shared" si="76"/>
        <v/>
      </c>
      <c r="AE222" s="41" t="str">
        <f t="shared" si="77"/>
        <v/>
      </c>
      <c r="AF222" s="41" t="str">
        <f t="shared" si="78"/>
        <v/>
      </c>
      <c r="AG222" s="41" t="str">
        <f t="shared" si="79"/>
        <v/>
      </c>
      <c r="AH222" s="41" t="str">
        <f t="shared" si="80"/>
        <v/>
      </c>
      <c r="AI222" s="291"/>
      <c r="AJ222" s="41" t="str">
        <f t="shared" si="81"/>
        <v/>
      </c>
      <c r="AK222" s="286" t="str">
        <f t="shared" si="83"/>
        <v/>
      </c>
    </row>
    <row r="223" spans="1:37" ht="40.15" customHeight="1" x14ac:dyDescent="0.25">
      <c r="A223" s="74" t="str">
        <f>IF(B223="","",MAX($A$8:A222)+1)</f>
        <v/>
      </c>
      <c r="B223" s="73"/>
      <c r="C223" s="368"/>
      <c r="D223" s="33"/>
      <c r="E223" s="5" t="str">
        <f t="shared" si="66"/>
        <v/>
      </c>
      <c r="F223" s="5" t="str">
        <f t="shared" si="67"/>
        <v/>
      </c>
      <c r="G223" s="368"/>
      <c r="H223" s="6" t="str">
        <f t="shared" si="68"/>
        <v/>
      </c>
      <c r="I223" s="5" t="str">
        <f t="shared" si="69"/>
        <v/>
      </c>
      <c r="J223" s="98" t="e">
        <f t="shared" si="70"/>
        <v>#N/A</v>
      </c>
      <c r="K223" s="6" t="str">
        <f t="shared" si="71"/>
        <v/>
      </c>
      <c r="L223" s="267" t="str">
        <f t="shared" si="72"/>
        <v/>
      </c>
      <c r="M223" s="338"/>
      <c r="N223" s="72" t="s">
        <v>29</v>
      </c>
      <c r="O223" s="5">
        <f t="shared" si="84"/>
        <v>0</v>
      </c>
      <c r="P223" s="269"/>
      <c r="Q223" s="269"/>
      <c r="R223" s="4" t="s">
        <v>13</v>
      </c>
      <c r="S223" s="5">
        <f t="shared" si="73"/>
        <v>0</v>
      </c>
      <c r="T223" s="33" t="s">
        <v>13</v>
      </c>
      <c r="U223" s="5">
        <f t="shared" si="85"/>
        <v>0</v>
      </c>
      <c r="V223" s="33" t="s">
        <v>13</v>
      </c>
      <c r="W223" s="171" t="str">
        <f t="shared" si="74"/>
        <v/>
      </c>
      <c r="X223" s="72" t="s">
        <v>531</v>
      </c>
      <c r="Y223" s="5">
        <f t="shared" si="86"/>
        <v>0</v>
      </c>
      <c r="Z223" s="72" t="s">
        <v>530</v>
      </c>
      <c r="AA223" s="6">
        <f t="shared" si="82"/>
        <v>0</v>
      </c>
      <c r="AB223" s="4" t="s">
        <v>516</v>
      </c>
      <c r="AC223" s="5">
        <f t="shared" si="75"/>
        <v>0</v>
      </c>
      <c r="AD223" s="6" t="str">
        <f t="shared" si="76"/>
        <v/>
      </c>
      <c r="AE223" s="41" t="str">
        <f t="shared" si="77"/>
        <v/>
      </c>
      <c r="AF223" s="41" t="str">
        <f t="shared" si="78"/>
        <v/>
      </c>
      <c r="AG223" s="41" t="str">
        <f t="shared" si="79"/>
        <v/>
      </c>
      <c r="AH223" s="41" t="str">
        <f t="shared" si="80"/>
        <v/>
      </c>
      <c r="AI223" s="291"/>
      <c r="AJ223" s="41" t="str">
        <f t="shared" si="81"/>
        <v/>
      </c>
      <c r="AK223" s="286" t="str">
        <f t="shared" si="83"/>
        <v/>
      </c>
    </row>
    <row r="224" spans="1:37" ht="40.15" customHeight="1" x14ac:dyDescent="0.25">
      <c r="A224" s="74" t="str">
        <f>IF(B224="","",MAX($A$8:A223)+1)</f>
        <v/>
      </c>
      <c r="B224" s="73"/>
      <c r="C224" s="368"/>
      <c r="D224" s="33"/>
      <c r="E224" s="5" t="str">
        <f t="shared" si="66"/>
        <v/>
      </c>
      <c r="F224" s="5" t="str">
        <f t="shared" si="67"/>
        <v/>
      </c>
      <c r="G224" s="368"/>
      <c r="H224" s="6" t="str">
        <f t="shared" si="68"/>
        <v/>
      </c>
      <c r="I224" s="5" t="str">
        <f t="shared" si="69"/>
        <v/>
      </c>
      <c r="J224" s="98" t="e">
        <f t="shared" si="70"/>
        <v>#N/A</v>
      </c>
      <c r="K224" s="6" t="str">
        <f t="shared" si="71"/>
        <v/>
      </c>
      <c r="L224" s="267" t="str">
        <f t="shared" si="72"/>
        <v/>
      </c>
      <c r="M224" s="338"/>
      <c r="N224" s="72" t="s">
        <v>29</v>
      </c>
      <c r="O224" s="5">
        <f t="shared" si="84"/>
        <v>0</v>
      </c>
      <c r="P224" s="269"/>
      <c r="Q224" s="269"/>
      <c r="R224" s="4" t="s">
        <v>13</v>
      </c>
      <c r="S224" s="5">
        <f t="shared" si="73"/>
        <v>0</v>
      </c>
      <c r="T224" s="33" t="s">
        <v>13</v>
      </c>
      <c r="U224" s="5">
        <f t="shared" si="85"/>
        <v>0</v>
      </c>
      <c r="V224" s="33" t="s">
        <v>13</v>
      </c>
      <c r="W224" s="171" t="str">
        <f t="shared" si="74"/>
        <v/>
      </c>
      <c r="X224" s="72" t="s">
        <v>531</v>
      </c>
      <c r="Y224" s="5">
        <f t="shared" si="86"/>
        <v>0</v>
      </c>
      <c r="Z224" s="72" t="s">
        <v>530</v>
      </c>
      <c r="AA224" s="6">
        <f t="shared" si="82"/>
        <v>0</v>
      </c>
      <c r="AB224" s="4" t="s">
        <v>516</v>
      </c>
      <c r="AC224" s="5">
        <f t="shared" si="75"/>
        <v>0</v>
      </c>
      <c r="AD224" s="6" t="str">
        <f t="shared" si="76"/>
        <v/>
      </c>
      <c r="AE224" s="41" t="str">
        <f t="shared" si="77"/>
        <v/>
      </c>
      <c r="AF224" s="41" t="str">
        <f t="shared" si="78"/>
        <v/>
      </c>
      <c r="AG224" s="41" t="str">
        <f t="shared" si="79"/>
        <v/>
      </c>
      <c r="AH224" s="41" t="str">
        <f t="shared" si="80"/>
        <v/>
      </c>
      <c r="AI224" s="291"/>
      <c r="AJ224" s="41" t="str">
        <f t="shared" si="81"/>
        <v/>
      </c>
      <c r="AK224" s="286" t="str">
        <f t="shared" si="83"/>
        <v/>
      </c>
    </row>
    <row r="225" spans="1:37" ht="40.15" customHeight="1" x14ac:dyDescent="0.25">
      <c r="A225" s="74" t="str">
        <f>IF(B225="","",MAX($A$8:A224)+1)</f>
        <v/>
      </c>
      <c r="B225" s="73"/>
      <c r="C225" s="368"/>
      <c r="D225" s="33"/>
      <c r="E225" s="5" t="str">
        <f t="shared" si="66"/>
        <v/>
      </c>
      <c r="F225" s="5" t="str">
        <f t="shared" si="67"/>
        <v/>
      </c>
      <c r="G225" s="368"/>
      <c r="H225" s="6" t="str">
        <f t="shared" si="68"/>
        <v/>
      </c>
      <c r="I225" s="5" t="str">
        <f t="shared" si="69"/>
        <v/>
      </c>
      <c r="J225" s="98" t="e">
        <f t="shared" si="70"/>
        <v>#N/A</v>
      </c>
      <c r="K225" s="6" t="str">
        <f t="shared" si="71"/>
        <v/>
      </c>
      <c r="L225" s="267" t="str">
        <f t="shared" si="72"/>
        <v/>
      </c>
      <c r="M225" s="338"/>
      <c r="N225" s="72" t="s">
        <v>29</v>
      </c>
      <c r="O225" s="5">
        <f t="shared" si="84"/>
        <v>0</v>
      </c>
      <c r="P225" s="269"/>
      <c r="Q225" s="269"/>
      <c r="R225" s="4" t="s">
        <v>13</v>
      </c>
      <c r="S225" s="5">
        <f t="shared" si="73"/>
        <v>0</v>
      </c>
      <c r="T225" s="33" t="s">
        <v>13</v>
      </c>
      <c r="U225" s="5">
        <f t="shared" si="85"/>
        <v>0</v>
      </c>
      <c r="V225" s="33" t="s">
        <v>13</v>
      </c>
      <c r="W225" s="171" t="str">
        <f t="shared" si="74"/>
        <v/>
      </c>
      <c r="X225" s="72" t="s">
        <v>531</v>
      </c>
      <c r="Y225" s="5">
        <f t="shared" si="86"/>
        <v>0</v>
      </c>
      <c r="Z225" s="72" t="s">
        <v>530</v>
      </c>
      <c r="AA225" s="6">
        <f t="shared" si="82"/>
        <v>0</v>
      </c>
      <c r="AB225" s="4" t="s">
        <v>516</v>
      </c>
      <c r="AC225" s="5">
        <f t="shared" si="75"/>
        <v>0</v>
      </c>
      <c r="AD225" s="6" t="str">
        <f t="shared" si="76"/>
        <v/>
      </c>
      <c r="AE225" s="41" t="str">
        <f t="shared" si="77"/>
        <v/>
      </c>
      <c r="AF225" s="41" t="str">
        <f t="shared" si="78"/>
        <v/>
      </c>
      <c r="AG225" s="41" t="str">
        <f t="shared" si="79"/>
        <v/>
      </c>
      <c r="AH225" s="41" t="str">
        <f t="shared" si="80"/>
        <v/>
      </c>
      <c r="AI225" s="291"/>
      <c r="AJ225" s="41" t="str">
        <f t="shared" si="81"/>
        <v/>
      </c>
      <c r="AK225" s="286" t="str">
        <f t="shared" si="83"/>
        <v/>
      </c>
    </row>
    <row r="226" spans="1:37" ht="40.15" customHeight="1" x14ac:dyDescent="0.25">
      <c r="A226" s="74" t="str">
        <f>IF(B226="","",MAX($A$8:A225)+1)</f>
        <v/>
      </c>
      <c r="B226" s="73"/>
      <c r="C226" s="368"/>
      <c r="D226" s="33"/>
      <c r="E226" s="5" t="str">
        <f t="shared" si="66"/>
        <v/>
      </c>
      <c r="F226" s="5" t="str">
        <f t="shared" si="67"/>
        <v/>
      </c>
      <c r="G226" s="368"/>
      <c r="H226" s="6" t="str">
        <f t="shared" si="68"/>
        <v/>
      </c>
      <c r="I226" s="5" t="str">
        <f t="shared" si="69"/>
        <v/>
      </c>
      <c r="J226" s="98" t="e">
        <f t="shared" si="70"/>
        <v>#N/A</v>
      </c>
      <c r="K226" s="6" t="str">
        <f t="shared" si="71"/>
        <v/>
      </c>
      <c r="L226" s="267" t="str">
        <f t="shared" si="72"/>
        <v/>
      </c>
      <c r="M226" s="338"/>
      <c r="N226" s="72" t="s">
        <v>29</v>
      </c>
      <c r="O226" s="5">
        <f t="shared" si="84"/>
        <v>0</v>
      </c>
      <c r="P226" s="269"/>
      <c r="Q226" s="269"/>
      <c r="R226" s="4" t="s">
        <v>13</v>
      </c>
      <c r="S226" s="5">
        <f t="shared" si="73"/>
        <v>0</v>
      </c>
      <c r="T226" s="33" t="s">
        <v>13</v>
      </c>
      <c r="U226" s="5">
        <f t="shared" si="85"/>
        <v>0</v>
      </c>
      <c r="V226" s="33" t="s">
        <v>13</v>
      </c>
      <c r="W226" s="171" t="str">
        <f t="shared" si="74"/>
        <v/>
      </c>
      <c r="X226" s="72" t="s">
        <v>531</v>
      </c>
      <c r="Y226" s="5">
        <f t="shared" si="86"/>
        <v>0</v>
      </c>
      <c r="Z226" s="72" t="s">
        <v>530</v>
      </c>
      <c r="AA226" s="6">
        <f t="shared" si="82"/>
        <v>0</v>
      </c>
      <c r="AB226" s="4" t="s">
        <v>516</v>
      </c>
      <c r="AC226" s="5">
        <f t="shared" si="75"/>
        <v>0</v>
      </c>
      <c r="AD226" s="6" t="str">
        <f t="shared" si="76"/>
        <v/>
      </c>
      <c r="AE226" s="41" t="str">
        <f t="shared" si="77"/>
        <v/>
      </c>
      <c r="AF226" s="41" t="str">
        <f t="shared" si="78"/>
        <v/>
      </c>
      <c r="AG226" s="41" t="str">
        <f t="shared" si="79"/>
        <v/>
      </c>
      <c r="AH226" s="41" t="str">
        <f t="shared" si="80"/>
        <v/>
      </c>
      <c r="AI226" s="291"/>
      <c r="AJ226" s="41" t="str">
        <f t="shared" si="81"/>
        <v/>
      </c>
      <c r="AK226" s="286" t="str">
        <f t="shared" si="83"/>
        <v/>
      </c>
    </row>
    <row r="227" spans="1:37" ht="40.15" customHeight="1" x14ac:dyDescent="0.25">
      <c r="A227" s="74" t="str">
        <f>IF(B227="","",MAX($A$8:A226)+1)</f>
        <v/>
      </c>
      <c r="B227" s="73"/>
      <c r="C227" s="368"/>
      <c r="D227" s="33"/>
      <c r="E227" s="5" t="str">
        <f t="shared" si="66"/>
        <v/>
      </c>
      <c r="F227" s="5" t="str">
        <f t="shared" si="67"/>
        <v/>
      </c>
      <c r="G227" s="368"/>
      <c r="H227" s="6" t="str">
        <f t="shared" si="68"/>
        <v/>
      </c>
      <c r="I227" s="5" t="str">
        <f t="shared" si="69"/>
        <v/>
      </c>
      <c r="J227" s="98" t="e">
        <f t="shared" si="70"/>
        <v>#N/A</v>
      </c>
      <c r="K227" s="6" t="str">
        <f t="shared" si="71"/>
        <v/>
      </c>
      <c r="L227" s="267" t="str">
        <f t="shared" si="72"/>
        <v/>
      </c>
      <c r="M227" s="338"/>
      <c r="N227" s="72" t="s">
        <v>29</v>
      </c>
      <c r="O227" s="5">
        <f t="shared" si="84"/>
        <v>0</v>
      </c>
      <c r="P227" s="269"/>
      <c r="Q227" s="269"/>
      <c r="R227" s="4" t="s">
        <v>13</v>
      </c>
      <c r="S227" s="5">
        <f t="shared" si="73"/>
        <v>0</v>
      </c>
      <c r="T227" s="33" t="s">
        <v>13</v>
      </c>
      <c r="U227" s="5">
        <f t="shared" si="85"/>
        <v>0</v>
      </c>
      <c r="V227" s="33" t="s">
        <v>13</v>
      </c>
      <c r="W227" s="171" t="str">
        <f t="shared" si="74"/>
        <v/>
      </c>
      <c r="X227" s="72" t="s">
        <v>531</v>
      </c>
      <c r="Y227" s="5">
        <f t="shared" si="86"/>
        <v>0</v>
      </c>
      <c r="Z227" s="72" t="s">
        <v>530</v>
      </c>
      <c r="AA227" s="6">
        <f t="shared" si="82"/>
        <v>0</v>
      </c>
      <c r="AB227" s="4" t="s">
        <v>516</v>
      </c>
      <c r="AC227" s="5">
        <f t="shared" si="75"/>
        <v>0</v>
      </c>
      <c r="AD227" s="6" t="str">
        <f t="shared" si="76"/>
        <v/>
      </c>
      <c r="AE227" s="41" t="str">
        <f t="shared" si="77"/>
        <v/>
      </c>
      <c r="AF227" s="41" t="str">
        <f t="shared" si="78"/>
        <v/>
      </c>
      <c r="AG227" s="41" t="str">
        <f t="shared" si="79"/>
        <v/>
      </c>
      <c r="AH227" s="41" t="str">
        <f t="shared" si="80"/>
        <v/>
      </c>
      <c r="AI227" s="291"/>
      <c r="AJ227" s="41" t="str">
        <f t="shared" si="81"/>
        <v/>
      </c>
      <c r="AK227" s="286" t="str">
        <f t="shared" si="83"/>
        <v/>
      </c>
    </row>
    <row r="228" spans="1:37" ht="40.15" customHeight="1" x14ac:dyDescent="0.25">
      <c r="A228" s="74" t="str">
        <f>IF(B228="","",MAX($A$8:A227)+1)</f>
        <v/>
      </c>
      <c r="B228" s="73"/>
      <c r="C228" s="368"/>
      <c r="D228" s="33"/>
      <c r="E228" s="5" t="str">
        <f t="shared" si="66"/>
        <v/>
      </c>
      <c r="F228" s="5" t="str">
        <f t="shared" si="67"/>
        <v/>
      </c>
      <c r="G228" s="368"/>
      <c r="H228" s="6" t="str">
        <f t="shared" si="68"/>
        <v/>
      </c>
      <c r="I228" s="5" t="str">
        <f t="shared" si="69"/>
        <v/>
      </c>
      <c r="J228" s="98" t="e">
        <f t="shared" si="70"/>
        <v>#N/A</v>
      </c>
      <c r="K228" s="6" t="str">
        <f t="shared" si="71"/>
        <v/>
      </c>
      <c r="L228" s="267" t="str">
        <f t="shared" si="72"/>
        <v/>
      </c>
      <c r="M228" s="338"/>
      <c r="N228" s="72" t="s">
        <v>29</v>
      </c>
      <c r="O228" s="5">
        <f t="shared" si="84"/>
        <v>0</v>
      </c>
      <c r="P228" s="269"/>
      <c r="Q228" s="269"/>
      <c r="R228" s="4" t="s">
        <v>13</v>
      </c>
      <c r="S228" s="5">
        <f t="shared" si="73"/>
        <v>0</v>
      </c>
      <c r="T228" s="33" t="s">
        <v>13</v>
      </c>
      <c r="U228" s="5">
        <f t="shared" si="85"/>
        <v>0</v>
      </c>
      <c r="V228" s="33" t="s">
        <v>13</v>
      </c>
      <c r="W228" s="171" t="str">
        <f t="shared" si="74"/>
        <v/>
      </c>
      <c r="X228" s="72" t="s">
        <v>531</v>
      </c>
      <c r="Y228" s="5">
        <f t="shared" si="86"/>
        <v>0</v>
      </c>
      <c r="Z228" s="72" t="s">
        <v>530</v>
      </c>
      <c r="AA228" s="6">
        <f t="shared" si="82"/>
        <v>0</v>
      </c>
      <c r="AB228" s="4" t="s">
        <v>516</v>
      </c>
      <c r="AC228" s="5">
        <f t="shared" si="75"/>
        <v>0</v>
      </c>
      <c r="AD228" s="6" t="str">
        <f t="shared" si="76"/>
        <v/>
      </c>
      <c r="AE228" s="41" t="str">
        <f t="shared" si="77"/>
        <v/>
      </c>
      <c r="AF228" s="41" t="str">
        <f t="shared" si="78"/>
        <v/>
      </c>
      <c r="AG228" s="41" t="str">
        <f t="shared" si="79"/>
        <v/>
      </c>
      <c r="AH228" s="41" t="str">
        <f t="shared" si="80"/>
        <v/>
      </c>
      <c r="AI228" s="291"/>
      <c r="AJ228" s="41" t="str">
        <f t="shared" si="81"/>
        <v/>
      </c>
      <c r="AK228" s="286" t="str">
        <f t="shared" si="83"/>
        <v/>
      </c>
    </row>
    <row r="229" spans="1:37" ht="40.15" customHeight="1" x14ac:dyDescent="0.25">
      <c r="A229" s="74" t="str">
        <f>IF(B229="","",MAX($A$8:A228)+1)</f>
        <v/>
      </c>
      <c r="B229" s="73"/>
      <c r="C229" s="368"/>
      <c r="D229" s="33"/>
      <c r="E229" s="5" t="str">
        <f t="shared" si="66"/>
        <v/>
      </c>
      <c r="F229" s="5" t="str">
        <f t="shared" si="67"/>
        <v/>
      </c>
      <c r="G229" s="368"/>
      <c r="H229" s="6" t="str">
        <f t="shared" si="68"/>
        <v/>
      </c>
      <c r="I229" s="5" t="str">
        <f t="shared" si="69"/>
        <v/>
      </c>
      <c r="J229" s="98" t="e">
        <f t="shared" si="70"/>
        <v>#N/A</v>
      </c>
      <c r="K229" s="6" t="str">
        <f t="shared" si="71"/>
        <v/>
      </c>
      <c r="L229" s="267" t="str">
        <f t="shared" si="72"/>
        <v/>
      </c>
      <c r="M229" s="338"/>
      <c r="N229" s="72" t="s">
        <v>29</v>
      </c>
      <c r="O229" s="5">
        <f t="shared" si="84"/>
        <v>0</v>
      </c>
      <c r="P229" s="269"/>
      <c r="Q229" s="269"/>
      <c r="R229" s="4" t="s">
        <v>13</v>
      </c>
      <c r="S229" s="5">
        <f t="shared" si="73"/>
        <v>0</v>
      </c>
      <c r="T229" s="33" t="s">
        <v>13</v>
      </c>
      <c r="U229" s="5">
        <f t="shared" si="85"/>
        <v>0</v>
      </c>
      <c r="V229" s="33" t="s">
        <v>13</v>
      </c>
      <c r="W229" s="171" t="str">
        <f t="shared" si="74"/>
        <v/>
      </c>
      <c r="X229" s="72" t="s">
        <v>531</v>
      </c>
      <c r="Y229" s="5">
        <f t="shared" si="86"/>
        <v>0</v>
      </c>
      <c r="Z229" s="72" t="s">
        <v>530</v>
      </c>
      <c r="AA229" s="6">
        <f t="shared" si="82"/>
        <v>0</v>
      </c>
      <c r="AB229" s="4" t="s">
        <v>516</v>
      </c>
      <c r="AC229" s="5">
        <f t="shared" si="75"/>
        <v>0</v>
      </c>
      <c r="AD229" s="6" t="str">
        <f t="shared" si="76"/>
        <v/>
      </c>
      <c r="AE229" s="41" t="str">
        <f t="shared" si="77"/>
        <v/>
      </c>
      <c r="AF229" s="41" t="str">
        <f t="shared" si="78"/>
        <v/>
      </c>
      <c r="AG229" s="41" t="str">
        <f t="shared" si="79"/>
        <v/>
      </c>
      <c r="AH229" s="41" t="str">
        <f t="shared" si="80"/>
        <v/>
      </c>
      <c r="AI229" s="291"/>
      <c r="AJ229" s="41" t="str">
        <f t="shared" si="81"/>
        <v/>
      </c>
      <c r="AK229" s="286" t="str">
        <f t="shared" si="83"/>
        <v/>
      </c>
    </row>
    <row r="230" spans="1:37" ht="40.15" customHeight="1" x14ac:dyDescent="0.25">
      <c r="A230" s="74" t="str">
        <f>IF(B230="","",MAX($A$8:A229)+1)</f>
        <v/>
      </c>
      <c r="B230" s="73"/>
      <c r="C230" s="368"/>
      <c r="D230" s="33"/>
      <c r="E230" s="5" t="str">
        <f t="shared" si="66"/>
        <v/>
      </c>
      <c r="F230" s="5" t="str">
        <f t="shared" si="67"/>
        <v/>
      </c>
      <c r="G230" s="368"/>
      <c r="H230" s="6" t="str">
        <f t="shared" si="68"/>
        <v/>
      </c>
      <c r="I230" s="5" t="str">
        <f t="shared" si="69"/>
        <v/>
      </c>
      <c r="J230" s="98" t="e">
        <f t="shared" si="70"/>
        <v>#N/A</v>
      </c>
      <c r="K230" s="6" t="str">
        <f t="shared" si="71"/>
        <v/>
      </c>
      <c r="L230" s="267" t="str">
        <f t="shared" si="72"/>
        <v/>
      </c>
      <c r="M230" s="338"/>
      <c r="N230" s="72" t="s">
        <v>29</v>
      </c>
      <c r="O230" s="5">
        <f t="shared" si="84"/>
        <v>0</v>
      </c>
      <c r="P230" s="269"/>
      <c r="Q230" s="269"/>
      <c r="R230" s="4" t="s">
        <v>13</v>
      </c>
      <c r="S230" s="5">
        <f t="shared" si="73"/>
        <v>0</v>
      </c>
      <c r="T230" s="33" t="s">
        <v>13</v>
      </c>
      <c r="U230" s="5">
        <f t="shared" si="85"/>
        <v>0</v>
      </c>
      <c r="V230" s="33" t="s">
        <v>13</v>
      </c>
      <c r="W230" s="171" t="str">
        <f t="shared" si="74"/>
        <v/>
      </c>
      <c r="X230" s="72" t="s">
        <v>531</v>
      </c>
      <c r="Y230" s="5">
        <f t="shared" si="86"/>
        <v>0</v>
      </c>
      <c r="Z230" s="72" t="s">
        <v>530</v>
      </c>
      <c r="AA230" s="6">
        <f t="shared" si="82"/>
        <v>0</v>
      </c>
      <c r="AB230" s="4" t="s">
        <v>516</v>
      </c>
      <c r="AC230" s="5">
        <f t="shared" si="75"/>
        <v>0</v>
      </c>
      <c r="AD230" s="6" t="str">
        <f t="shared" si="76"/>
        <v/>
      </c>
      <c r="AE230" s="41" t="str">
        <f t="shared" si="77"/>
        <v/>
      </c>
      <c r="AF230" s="41" t="str">
        <f t="shared" si="78"/>
        <v/>
      </c>
      <c r="AG230" s="41" t="str">
        <f t="shared" si="79"/>
        <v/>
      </c>
      <c r="AH230" s="41" t="str">
        <f t="shared" si="80"/>
        <v/>
      </c>
      <c r="AI230" s="291"/>
      <c r="AJ230" s="41" t="str">
        <f t="shared" si="81"/>
        <v/>
      </c>
      <c r="AK230" s="286" t="str">
        <f t="shared" si="83"/>
        <v/>
      </c>
    </row>
    <row r="231" spans="1:37" ht="40.15" customHeight="1" x14ac:dyDescent="0.25">
      <c r="A231" s="74" t="str">
        <f>IF(B231="","",MAX($A$8:A230)+1)</f>
        <v/>
      </c>
      <c r="B231" s="73"/>
      <c r="C231" s="368"/>
      <c r="D231" s="33"/>
      <c r="E231" s="5" t="str">
        <f t="shared" si="66"/>
        <v/>
      </c>
      <c r="F231" s="5" t="str">
        <f t="shared" si="67"/>
        <v/>
      </c>
      <c r="G231" s="368"/>
      <c r="H231" s="6" t="str">
        <f t="shared" si="68"/>
        <v/>
      </c>
      <c r="I231" s="5" t="str">
        <f t="shared" si="69"/>
        <v/>
      </c>
      <c r="J231" s="98" t="e">
        <f t="shared" si="70"/>
        <v>#N/A</v>
      </c>
      <c r="K231" s="6" t="str">
        <f t="shared" si="71"/>
        <v/>
      </c>
      <c r="L231" s="267" t="str">
        <f t="shared" si="72"/>
        <v/>
      </c>
      <c r="M231" s="338"/>
      <c r="N231" s="72" t="s">
        <v>29</v>
      </c>
      <c r="O231" s="5">
        <f t="shared" si="84"/>
        <v>0</v>
      </c>
      <c r="P231" s="269"/>
      <c r="Q231" s="269"/>
      <c r="R231" s="4" t="s">
        <v>13</v>
      </c>
      <c r="S231" s="5">
        <f t="shared" si="73"/>
        <v>0</v>
      </c>
      <c r="T231" s="33" t="s">
        <v>13</v>
      </c>
      <c r="U231" s="5">
        <f t="shared" si="85"/>
        <v>0</v>
      </c>
      <c r="V231" s="33" t="s">
        <v>13</v>
      </c>
      <c r="W231" s="171" t="str">
        <f t="shared" si="74"/>
        <v/>
      </c>
      <c r="X231" s="72" t="s">
        <v>531</v>
      </c>
      <c r="Y231" s="5">
        <f t="shared" si="86"/>
        <v>0</v>
      </c>
      <c r="Z231" s="72" t="s">
        <v>530</v>
      </c>
      <c r="AA231" s="6">
        <f t="shared" si="82"/>
        <v>0</v>
      </c>
      <c r="AB231" s="4" t="s">
        <v>516</v>
      </c>
      <c r="AC231" s="5">
        <f t="shared" si="75"/>
        <v>0</v>
      </c>
      <c r="AD231" s="6" t="str">
        <f t="shared" si="76"/>
        <v/>
      </c>
      <c r="AE231" s="41" t="str">
        <f t="shared" si="77"/>
        <v/>
      </c>
      <c r="AF231" s="41" t="str">
        <f t="shared" si="78"/>
        <v/>
      </c>
      <c r="AG231" s="41" t="str">
        <f t="shared" si="79"/>
        <v/>
      </c>
      <c r="AH231" s="41" t="str">
        <f t="shared" si="80"/>
        <v/>
      </c>
      <c r="AI231" s="291"/>
      <c r="AJ231" s="41" t="str">
        <f t="shared" si="81"/>
        <v/>
      </c>
      <c r="AK231" s="286" t="str">
        <f t="shared" si="83"/>
        <v/>
      </c>
    </row>
    <row r="232" spans="1:37" ht="40.15" customHeight="1" x14ac:dyDescent="0.25">
      <c r="A232" s="74" t="str">
        <f>IF(B232="","",MAX($A$8:A231)+1)</f>
        <v/>
      </c>
      <c r="B232" s="73"/>
      <c r="C232" s="368"/>
      <c r="D232" s="33"/>
      <c r="E232" s="5" t="str">
        <f t="shared" si="66"/>
        <v/>
      </c>
      <c r="F232" s="5" t="str">
        <f t="shared" si="67"/>
        <v/>
      </c>
      <c r="G232" s="368"/>
      <c r="H232" s="6" t="str">
        <f t="shared" si="68"/>
        <v/>
      </c>
      <c r="I232" s="5" t="str">
        <f t="shared" si="69"/>
        <v/>
      </c>
      <c r="J232" s="98" t="e">
        <f t="shared" si="70"/>
        <v>#N/A</v>
      </c>
      <c r="K232" s="6" t="str">
        <f t="shared" si="71"/>
        <v/>
      </c>
      <c r="L232" s="267" t="str">
        <f t="shared" si="72"/>
        <v/>
      </c>
      <c r="M232" s="338"/>
      <c r="N232" s="72" t="s">
        <v>29</v>
      </c>
      <c r="O232" s="5">
        <f t="shared" si="84"/>
        <v>0</v>
      </c>
      <c r="P232" s="269"/>
      <c r="Q232" s="269"/>
      <c r="R232" s="4" t="s">
        <v>13</v>
      </c>
      <c r="S232" s="5">
        <f t="shared" si="73"/>
        <v>0</v>
      </c>
      <c r="T232" s="33" t="s">
        <v>13</v>
      </c>
      <c r="U232" s="5">
        <f t="shared" si="85"/>
        <v>0</v>
      </c>
      <c r="V232" s="33" t="s">
        <v>13</v>
      </c>
      <c r="W232" s="171" t="str">
        <f t="shared" si="74"/>
        <v/>
      </c>
      <c r="X232" s="72" t="s">
        <v>531</v>
      </c>
      <c r="Y232" s="5">
        <f t="shared" si="86"/>
        <v>0</v>
      </c>
      <c r="Z232" s="72" t="s">
        <v>530</v>
      </c>
      <c r="AA232" s="6">
        <f t="shared" si="82"/>
        <v>0</v>
      </c>
      <c r="AB232" s="4" t="s">
        <v>516</v>
      </c>
      <c r="AC232" s="5">
        <f t="shared" si="75"/>
        <v>0</v>
      </c>
      <c r="AD232" s="6" t="str">
        <f t="shared" si="76"/>
        <v/>
      </c>
      <c r="AE232" s="41" t="str">
        <f t="shared" si="77"/>
        <v/>
      </c>
      <c r="AF232" s="41" t="str">
        <f t="shared" si="78"/>
        <v/>
      </c>
      <c r="AG232" s="41" t="str">
        <f t="shared" si="79"/>
        <v/>
      </c>
      <c r="AH232" s="41" t="str">
        <f t="shared" si="80"/>
        <v/>
      </c>
      <c r="AI232" s="291"/>
      <c r="AJ232" s="41" t="str">
        <f t="shared" si="81"/>
        <v/>
      </c>
      <c r="AK232" s="286" t="str">
        <f t="shared" si="83"/>
        <v/>
      </c>
    </row>
    <row r="233" spans="1:37" ht="40.15" customHeight="1" x14ac:dyDescent="0.25">
      <c r="A233" s="74" t="str">
        <f>IF(B233="","",MAX($A$8:A232)+1)</f>
        <v/>
      </c>
      <c r="B233" s="73"/>
      <c r="C233" s="368"/>
      <c r="D233" s="33"/>
      <c r="E233" s="5" t="str">
        <f t="shared" si="66"/>
        <v/>
      </c>
      <c r="F233" s="5" t="str">
        <f t="shared" si="67"/>
        <v/>
      </c>
      <c r="G233" s="368"/>
      <c r="H233" s="6" t="str">
        <f t="shared" si="68"/>
        <v/>
      </c>
      <c r="I233" s="5" t="str">
        <f t="shared" si="69"/>
        <v/>
      </c>
      <c r="J233" s="98" t="e">
        <f t="shared" si="70"/>
        <v>#N/A</v>
      </c>
      <c r="K233" s="6" t="str">
        <f t="shared" si="71"/>
        <v/>
      </c>
      <c r="L233" s="267" t="str">
        <f t="shared" si="72"/>
        <v/>
      </c>
      <c r="M233" s="338"/>
      <c r="N233" s="72" t="s">
        <v>29</v>
      </c>
      <c r="O233" s="5">
        <f t="shared" si="84"/>
        <v>0</v>
      </c>
      <c r="P233" s="269"/>
      <c r="Q233" s="269"/>
      <c r="R233" s="4" t="s">
        <v>13</v>
      </c>
      <c r="S233" s="5">
        <f t="shared" si="73"/>
        <v>0</v>
      </c>
      <c r="T233" s="33" t="s">
        <v>13</v>
      </c>
      <c r="U233" s="5">
        <f t="shared" si="85"/>
        <v>0</v>
      </c>
      <c r="V233" s="33" t="s">
        <v>13</v>
      </c>
      <c r="W233" s="171" t="str">
        <f t="shared" si="74"/>
        <v/>
      </c>
      <c r="X233" s="72" t="s">
        <v>531</v>
      </c>
      <c r="Y233" s="5">
        <f t="shared" si="86"/>
        <v>0</v>
      </c>
      <c r="Z233" s="72" t="s">
        <v>530</v>
      </c>
      <c r="AA233" s="6">
        <f t="shared" si="82"/>
        <v>0</v>
      </c>
      <c r="AB233" s="4" t="s">
        <v>516</v>
      </c>
      <c r="AC233" s="5">
        <f t="shared" si="75"/>
        <v>0</v>
      </c>
      <c r="AD233" s="6" t="str">
        <f t="shared" si="76"/>
        <v/>
      </c>
      <c r="AE233" s="41" t="str">
        <f t="shared" si="77"/>
        <v/>
      </c>
      <c r="AF233" s="41" t="str">
        <f t="shared" si="78"/>
        <v/>
      </c>
      <c r="AG233" s="41" t="str">
        <f t="shared" si="79"/>
        <v/>
      </c>
      <c r="AH233" s="41" t="str">
        <f t="shared" si="80"/>
        <v/>
      </c>
      <c r="AI233" s="291"/>
      <c r="AJ233" s="41" t="str">
        <f t="shared" si="81"/>
        <v/>
      </c>
      <c r="AK233" s="286" t="str">
        <f t="shared" si="83"/>
        <v/>
      </c>
    </row>
    <row r="234" spans="1:37" ht="40.15" customHeight="1" x14ac:dyDescent="0.25">
      <c r="A234" s="74" t="str">
        <f>IF(B234="","",MAX($A$8:A233)+1)</f>
        <v/>
      </c>
      <c r="B234" s="73"/>
      <c r="C234" s="368"/>
      <c r="D234" s="33"/>
      <c r="E234" s="5" t="str">
        <f t="shared" si="66"/>
        <v/>
      </c>
      <c r="F234" s="5" t="str">
        <f t="shared" si="67"/>
        <v/>
      </c>
      <c r="G234" s="368"/>
      <c r="H234" s="6" t="str">
        <f t="shared" si="68"/>
        <v/>
      </c>
      <c r="I234" s="5" t="str">
        <f t="shared" si="69"/>
        <v/>
      </c>
      <c r="J234" s="98" t="e">
        <f t="shared" si="70"/>
        <v>#N/A</v>
      </c>
      <c r="K234" s="6" t="str">
        <f t="shared" si="71"/>
        <v/>
      </c>
      <c r="L234" s="267" t="str">
        <f t="shared" si="72"/>
        <v/>
      </c>
      <c r="M234" s="338"/>
      <c r="N234" s="72" t="s">
        <v>29</v>
      </c>
      <c r="O234" s="5">
        <f t="shared" si="84"/>
        <v>0</v>
      </c>
      <c r="P234" s="269"/>
      <c r="Q234" s="269"/>
      <c r="R234" s="4" t="s">
        <v>13</v>
      </c>
      <c r="S234" s="5">
        <f t="shared" si="73"/>
        <v>0</v>
      </c>
      <c r="T234" s="33" t="s">
        <v>13</v>
      </c>
      <c r="U234" s="5">
        <f t="shared" si="85"/>
        <v>0</v>
      </c>
      <c r="V234" s="33" t="s">
        <v>13</v>
      </c>
      <c r="W234" s="171" t="str">
        <f t="shared" si="74"/>
        <v/>
      </c>
      <c r="X234" s="72" t="s">
        <v>531</v>
      </c>
      <c r="Y234" s="5">
        <f t="shared" si="86"/>
        <v>0</v>
      </c>
      <c r="Z234" s="72" t="s">
        <v>530</v>
      </c>
      <c r="AA234" s="6">
        <f t="shared" si="82"/>
        <v>0</v>
      </c>
      <c r="AB234" s="4" t="s">
        <v>516</v>
      </c>
      <c r="AC234" s="5">
        <f t="shared" si="75"/>
        <v>0</v>
      </c>
      <c r="AD234" s="6" t="str">
        <f t="shared" si="76"/>
        <v/>
      </c>
      <c r="AE234" s="41" t="str">
        <f t="shared" si="77"/>
        <v/>
      </c>
      <c r="AF234" s="41" t="str">
        <f t="shared" si="78"/>
        <v/>
      </c>
      <c r="AG234" s="41" t="str">
        <f t="shared" si="79"/>
        <v/>
      </c>
      <c r="AH234" s="41" t="str">
        <f t="shared" si="80"/>
        <v/>
      </c>
      <c r="AI234" s="291"/>
      <c r="AJ234" s="41" t="str">
        <f t="shared" si="81"/>
        <v/>
      </c>
      <c r="AK234" s="286" t="str">
        <f t="shared" si="83"/>
        <v/>
      </c>
    </row>
    <row r="235" spans="1:37" ht="40.15" customHeight="1" x14ac:dyDescent="0.25">
      <c r="A235" s="74" t="str">
        <f>IF(B235="","",MAX($A$8:A234)+1)</f>
        <v/>
      </c>
      <c r="B235" s="73"/>
      <c r="C235" s="368"/>
      <c r="D235" s="33"/>
      <c r="E235" s="5" t="str">
        <f t="shared" si="66"/>
        <v/>
      </c>
      <c r="F235" s="5" t="str">
        <f t="shared" si="67"/>
        <v/>
      </c>
      <c r="G235" s="368"/>
      <c r="H235" s="6" t="str">
        <f t="shared" si="68"/>
        <v/>
      </c>
      <c r="I235" s="5" t="str">
        <f t="shared" si="69"/>
        <v/>
      </c>
      <c r="J235" s="98" t="e">
        <f t="shared" si="70"/>
        <v>#N/A</v>
      </c>
      <c r="K235" s="6" t="str">
        <f t="shared" si="71"/>
        <v/>
      </c>
      <c r="L235" s="267" t="str">
        <f t="shared" si="72"/>
        <v/>
      </c>
      <c r="M235" s="338"/>
      <c r="N235" s="72" t="s">
        <v>29</v>
      </c>
      <c r="O235" s="5">
        <f t="shared" si="84"/>
        <v>0</v>
      </c>
      <c r="P235" s="269"/>
      <c r="Q235" s="269"/>
      <c r="R235" s="4" t="s">
        <v>13</v>
      </c>
      <c r="S235" s="5">
        <f t="shared" si="73"/>
        <v>0</v>
      </c>
      <c r="T235" s="33" t="s">
        <v>13</v>
      </c>
      <c r="U235" s="5">
        <f t="shared" si="85"/>
        <v>0</v>
      </c>
      <c r="V235" s="33" t="s">
        <v>13</v>
      </c>
      <c r="W235" s="171" t="str">
        <f t="shared" si="74"/>
        <v/>
      </c>
      <c r="X235" s="72" t="s">
        <v>531</v>
      </c>
      <c r="Y235" s="5">
        <f t="shared" si="86"/>
        <v>0</v>
      </c>
      <c r="Z235" s="72" t="s">
        <v>530</v>
      </c>
      <c r="AA235" s="6">
        <f t="shared" si="82"/>
        <v>0</v>
      </c>
      <c r="AB235" s="4" t="s">
        <v>516</v>
      </c>
      <c r="AC235" s="5">
        <f t="shared" si="75"/>
        <v>0</v>
      </c>
      <c r="AD235" s="6" t="str">
        <f t="shared" si="76"/>
        <v/>
      </c>
      <c r="AE235" s="41" t="str">
        <f t="shared" si="77"/>
        <v/>
      </c>
      <c r="AF235" s="41" t="str">
        <f t="shared" si="78"/>
        <v/>
      </c>
      <c r="AG235" s="41" t="str">
        <f t="shared" si="79"/>
        <v/>
      </c>
      <c r="AH235" s="41" t="str">
        <f t="shared" si="80"/>
        <v/>
      </c>
      <c r="AI235" s="291"/>
      <c r="AJ235" s="41" t="str">
        <f t="shared" si="81"/>
        <v/>
      </c>
      <c r="AK235" s="286" t="str">
        <f t="shared" si="83"/>
        <v/>
      </c>
    </row>
    <row r="236" spans="1:37" ht="40.15" customHeight="1" x14ac:dyDescent="0.25">
      <c r="A236" s="74" t="str">
        <f>IF(B236="","",MAX($A$8:A235)+1)</f>
        <v/>
      </c>
      <c r="B236" s="73"/>
      <c r="C236" s="368"/>
      <c r="D236" s="33"/>
      <c r="E236" s="5" t="str">
        <f t="shared" si="66"/>
        <v/>
      </c>
      <c r="F236" s="5" t="str">
        <f t="shared" si="67"/>
        <v/>
      </c>
      <c r="G236" s="368"/>
      <c r="H236" s="6" t="str">
        <f t="shared" si="68"/>
        <v/>
      </c>
      <c r="I236" s="5" t="str">
        <f t="shared" si="69"/>
        <v/>
      </c>
      <c r="J236" s="98" t="e">
        <f t="shared" si="70"/>
        <v>#N/A</v>
      </c>
      <c r="K236" s="6" t="str">
        <f t="shared" si="71"/>
        <v/>
      </c>
      <c r="L236" s="267" t="str">
        <f t="shared" si="72"/>
        <v/>
      </c>
      <c r="M236" s="338"/>
      <c r="N236" s="72" t="s">
        <v>29</v>
      </c>
      <c r="O236" s="5">
        <f t="shared" si="84"/>
        <v>0</v>
      </c>
      <c r="P236" s="269"/>
      <c r="Q236" s="269"/>
      <c r="R236" s="4" t="s">
        <v>13</v>
      </c>
      <c r="S236" s="5">
        <f t="shared" si="73"/>
        <v>0</v>
      </c>
      <c r="T236" s="33" t="s">
        <v>13</v>
      </c>
      <c r="U236" s="5">
        <f t="shared" si="85"/>
        <v>0</v>
      </c>
      <c r="V236" s="33" t="s">
        <v>13</v>
      </c>
      <c r="W236" s="171" t="str">
        <f t="shared" si="74"/>
        <v/>
      </c>
      <c r="X236" s="72" t="s">
        <v>531</v>
      </c>
      <c r="Y236" s="5">
        <f t="shared" si="86"/>
        <v>0</v>
      </c>
      <c r="Z236" s="72" t="s">
        <v>530</v>
      </c>
      <c r="AA236" s="6">
        <f t="shared" si="82"/>
        <v>0</v>
      </c>
      <c r="AB236" s="4" t="s">
        <v>516</v>
      </c>
      <c r="AC236" s="5">
        <f t="shared" si="75"/>
        <v>0</v>
      </c>
      <c r="AD236" s="6" t="str">
        <f t="shared" si="76"/>
        <v/>
      </c>
      <c r="AE236" s="41" t="str">
        <f t="shared" si="77"/>
        <v/>
      </c>
      <c r="AF236" s="41" t="str">
        <f t="shared" si="78"/>
        <v/>
      </c>
      <c r="AG236" s="41" t="str">
        <f t="shared" si="79"/>
        <v/>
      </c>
      <c r="AH236" s="41" t="str">
        <f t="shared" si="80"/>
        <v/>
      </c>
      <c r="AI236" s="291"/>
      <c r="AJ236" s="41" t="str">
        <f t="shared" si="81"/>
        <v/>
      </c>
      <c r="AK236" s="286" t="str">
        <f t="shared" si="83"/>
        <v/>
      </c>
    </row>
    <row r="237" spans="1:37" ht="40.15" customHeight="1" x14ac:dyDescent="0.25">
      <c r="A237" s="74" t="str">
        <f>IF(B237="","",MAX($A$8:A236)+1)</f>
        <v/>
      </c>
      <c r="B237" s="73"/>
      <c r="C237" s="368"/>
      <c r="D237" s="33"/>
      <c r="E237" s="5" t="str">
        <f t="shared" si="66"/>
        <v/>
      </c>
      <c r="F237" s="5" t="str">
        <f t="shared" si="67"/>
        <v/>
      </c>
      <c r="G237" s="368"/>
      <c r="H237" s="6" t="str">
        <f t="shared" si="68"/>
        <v/>
      </c>
      <c r="I237" s="5" t="str">
        <f t="shared" si="69"/>
        <v/>
      </c>
      <c r="J237" s="98" t="e">
        <f t="shared" si="70"/>
        <v>#N/A</v>
      </c>
      <c r="K237" s="6" t="str">
        <f t="shared" si="71"/>
        <v/>
      </c>
      <c r="L237" s="267" t="str">
        <f t="shared" si="72"/>
        <v/>
      </c>
      <c r="M237" s="338"/>
      <c r="N237" s="72" t="s">
        <v>29</v>
      </c>
      <c r="O237" s="5">
        <f t="shared" si="84"/>
        <v>0</v>
      </c>
      <c r="P237" s="269"/>
      <c r="Q237" s="269"/>
      <c r="R237" s="4" t="s">
        <v>13</v>
      </c>
      <c r="S237" s="5">
        <f t="shared" si="73"/>
        <v>0</v>
      </c>
      <c r="T237" s="33" t="s">
        <v>13</v>
      </c>
      <c r="U237" s="5">
        <f t="shared" si="85"/>
        <v>0</v>
      </c>
      <c r="V237" s="33" t="s">
        <v>13</v>
      </c>
      <c r="W237" s="171" t="str">
        <f t="shared" si="74"/>
        <v/>
      </c>
      <c r="X237" s="72" t="s">
        <v>531</v>
      </c>
      <c r="Y237" s="5">
        <f t="shared" si="86"/>
        <v>0</v>
      </c>
      <c r="Z237" s="72" t="s">
        <v>530</v>
      </c>
      <c r="AA237" s="6">
        <f t="shared" si="82"/>
        <v>0</v>
      </c>
      <c r="AB237" s="4" t="s">
        <v>516</v>
      </c>
      <c r="AC237" s="5">
        <f t="shared" si="75"/>
        <v>0</v>
      </c>
      <c r="AD237" s="6" t="str">
        <f t="shared" si="76"/>
        <v/>
      </c>
      <c r="AE237" s="41" t="str">
        <f t="shared" si="77"/>
        <v/>
      </c>
      <c r="AF237" s="41" t="str">
        <f t="shared" si="78"/>
        <v/>
      </c>
      <c r="AG237" s="41" t="str">
        <f t="shared" si="79"/>
        <v/>
      </c>
      <c r="AH237" s="41" t="str">
        <f t="shared" si="80"/>
        <v/>
      </c>
      <c r="AI237" s="291"/>
      <c r="AJ237" s="41" t="str">
        <f t="shared" si="81"/>
        <v/>
      </c>
      <c r="AK237" s="286" t="str">
        <f t="shared" si="83"/>
        <v/>
      </c>
    </row>
    <row r="238" spans="1:37" ht="40.15" customHeight="1" x14ac:dyDescent="0.25">
      <c r="A238" s="74" t="str">
        <f>IF(B238="","",MAX($A$8:A237)+1)</f>
        <v/>
      </c>
      <c r="B238" s="73"/>
      <c r="C238" s="368"/>
      <c r="D238" s="33"/>
      <c r="E238" s="5" t="str">
        <f t="shared" si="66"/>
        <v/>
      </c>
      <c r="F238" s="5" t="str">
        <f t="shared" si="67"/>
        <v/>
      </c>
      <c r="G238" s="368"/>
      <c r="H238" s="6" t="str">
        <f t="shared" si="68"/>
        <v/>
      </c>
      <c r="I238" s="5" t="str">
        <f t="shared" si="69"/>
        <v/>
      </c>
      <c r="J238" s="98" t="e">
        <f t="shared" si="70"/>
        <v>#N/A</v>
      </c>
      <c r="K238" s="6" t="str">
        <f t="shared" si="71"/>
        <v/>
      </c>
      <c r="L238" s="267" t="str">
        <f t="shared" si="72"/>
        <v/>
      </c>
      <c r="M238" s="338"/>
      <c r="N238" s="72" t="s">
        <v>29</v>
      </c>
      <c r="O238" s="5">
        <f t="shared" si="84"/>
        <v>0</v>
      </c>
      <c r="P238" s="269"/>
      <c r="Q238" s="269"/>
      <c r="R238" s="4" t="s">
        <v>13</v>
      </c>
      <c r="S238" s="5">
        <f t="shared" si="73"/>
        <v>0</v>
      </c>
      <c r="T238" s="33" t="s">
        <v>13</v>
      </c>
      <c r="U238" s="5">
        <f t="shared" si="85"/>
        <v>0</v>
      </c>
      <c r="V238" s="33" t="s">
        <v>13</v>
      </c>
      <c r="W238" s="171" t="str">
        <f t="shared" si="74"/>
        <v/>
      </c>
      <c r="X238" s="72" t="s">
        <v>531</v>
      </c>
      <c r="Y238" s="5">
        <f t="shared" si="86"/>
        <v>0</v>
      </c>
      <c r="Z238" s="72" t="s">
        <v>530</v>
      </c>
      <c r="AA238" s="6">
        <f t="shared" si="82"/>
        <v>0</v>
      </c>
      <c r="AB238" s="4" t="s">
        <v>516</v>
      </c>
      <c r="AC238" s="5">
        <f t="shared" si="75"/>
        <v>0</v>
      </c>
      <c r="AD238" s="6" t="str">
        <f t="shared" si="76"/>
        <v/>
      </c>
      <c r="AE238" s="41" t="str">
        <f t="shared" si="77"/>
        <v/>
      </c>
      <c r="AF238" s="41" t="str">
        <f t="shared" si="78"/>
        <v/>
      </c>
      <c r="AG238" s="41" t="str">
        <f t="shared" si="79"/>
        <v/>
      </c>
      <c r="AH238" s="41" t="str">
        <f t="shared" si="80"/>
        <v/>
      </c>
      <c r="AI238" s="291"/>
      <c r="AJ238" s="41" t="str">
        <f t="shared" si="81"/>
        <v/>
      </c>
      <c r="AK238" s="286" t="str">
        <f t="shared" si="83"/>
        <v/>
      </c>
    </row>
    <row r="239" spans="1:37" ht="40.15" customHeight="1" x14ac:dyDescent="0.25">
      <c r="A239" s="74" t="str">
        <f>IF(B239="","",MAX($A$8:A238)+1)</f>
        <v/>
      </c>
      <c r="B239" s="73"/>
      <c r="C239" s="368"/>
      <c r="D239" s="33"/>
      <c r="E239" s="5" t="str">
        <f t="shared" si="66"/>
        <v/>
      </c>
      <c r="F239" s="5" t="str">
        <f t="shared" si="67"/>
        <v/>
      </c>
      <c r="G239" s="368"/>
      <c r="H239" s="6" t="str">
        <f t="shared" si="68"/>
        <v/>
      </c>
      <c r="I239" s="5" t="str">
        <f t="shared" si="69"/>
        <v/>
      </c>
      <c r="J239" s="98" t="e">
        <f t="shared" si="70"/>
        <v>#N/A</v>
      </c>
      <c r="K239" s="6" t="str">
        <f t="shared" si="71"/>
        <v/>
      </c>
      <c r="L239" s="267" t="str">
        <f t="shared" si="72"/>
        <v/>
      </c>
      <c r="M239" s="338"/>
      <c r="N239" s="72" t="s">
        <v>29</v>
      </c>
      <c r="O239" s="5">
        <f t="shared" si="84"/>
        <v>0</v>
      </c>
      <c r="P239" s="269"/>
      <c r="Q239" s="269"/>
      <c r="R239" s="4" t="s">
        <v>13</v>
      </c>
      <c r="S239" s="5">
        <f t="shared" si="73"/>
        <v>0</v>
      </c>
      <c r="T239" s="33" t="s">
        <v>13</v>
      </c>
      <c r="U239" s="5">
        <f t="shared" si="85"/>
        <v>0</v>
      </c>
      <c r="V239" s="33" t="s">
        <v>13</v>
      </c>
      <c r="W239" s="171" t="str">
        <f t="shared" si="74"/>
        <v/>
      </c>
      <c r="X239" s="72" t="s">
        <v>531</v>
      </c>
      <c r="Y239" s="5">
        <f t="shared" si="86"/>
        <v>0</v>
      </c>
      <c r="Z239" s="72" t="s">
        <v>530</v>
      </c>
      <c r="AA239" s="6">
        <f t="shared" si="82"/>
        <v>0</v>
      </c>
      <c r="AB239" s="4" t="s">
        <v>516</v>
      </c>
      <c r="AC239" s="5">
        <f t="shared" si="75"/>
        <v>0</v>
      </c>
      <c r="AD239" s="6" t="str">
        <f t="shared" si="76"/>
        <v/>
      </c>
      <c r="AE239" s="41" t="str">
        <f t="shared" si="77"/>
        <v/>
      </c>
      <c r="AF239" s="41" t="str">
        <f t="shared" si="78"/>
        <v/>
      </c>
      <c r="AG239" s="41" t="str">
        <f t="shared" si="79"/>
        <v/>
      </c>
      <c r="AH239" s="41" t="str">
        <f t="shared" si="80"/>
        <v/>
      </c>
      <c r="AI239" s="291"/>
      <c r="AJ239" s="41" t="str">
        <f t="shared" si="81"/>
        <v/>
      </c>
      <c r="AK239" s="286" t="str">
        <f t="shared" si="83"/>
        <v/>
      </c>
    </row>
    <row r="240" spans="1:37" ht="40.15" customHeight="1" x14ac:dyDescent="0.25">
      <c r="A240" s="74" t="str">
        <f>IF(B240="","",MAX($A$8:A239)+1)</f>
        <v/>
      </c>
      <c r="B240" s="73"/>
      <c r="C240" s="368"/>
      <c r="D240" s="33"/>
      <c r="E240" s="5" t="str">
        <f t="shared" si="66"/>
        <v/>
      </c>
      <c r="F240" s="5" t="str">
        <f t="shared" si="67"/>
        <v/>
      </c>
      <c r="G240" s="368"/>
      <c r="H240" s="6" t="str">
        <f t="shared" si="68"/>
        <v/>
      </c>
      <c r="I240" s="5" t="str">
        <f t="shared" si="69"/>
        <v/>
      </c>
      <c r="J240" s="98" t="e">
        <f t="shared" si="70"/>
        <v>#N/A</v>
      </c>
      <c r="K240" s="6" t="str">
        <f t="shared" si="71"/>
        <v/>
      </c>
      <c r="L240" s="267" t="str">
        <f t="shared" si="72"/>
        <v/>
      </c>
      <c r="M240" s="338"/>
      <c r="N240" s="72" t="s">
        <v>29</v>
      </c>
      <c r="O240" s="5">
        <f t="shared" si="84"/>
        <v>0</v>
      </c>
      <c r="P240" s="269"/>
      <c r="Q240" s="269"/>
      <c r="R240" s="4" t="s">
        <v>13</v>
      </c>
      <c r="S240" s="5">
        <f t="shared" si="73"/>
        <v>0</v>
      </c>
      <c r="T240" s="33" t="s">
        <v>13</v>
      </c>
      <c r="U240" s="5">
        <f t="shared" si="85"/>
        <v>0</v>
      </c>
      <c r="V240" s="33" t="s">
        <v>13</v>
      </c>
      <c r="W240" s="171" t="str">
        <f t="shared" si="74"/>
        <v/>
      </c>
      <c r="X240" s="72" t="s">
        <v>531</v>
      </c>
      <c r="Y240" s="5">
        <f t="shared" si="86"/>
        <v>0</v>
      </c>
      <c r="Z240" s="72" t="s">
        <v>530</v>
      </c>
      <c r="AA240" s="6">
        <f t="shared" si="82"/>
        <v>0</v>
      </c>
      <c r="AB240" s="4" t="s">
        <v>516</v>
      </c>
      <c r="AC240" s="5">
        <f t="shared" si="75"/>
        <v>0</v>
      </c>
      <c r="AD240" s="6" t="str">
        <f t="shared" si="76"/>
        <v/>
      </c>
      <c r="AE240" s="41" t="str">
        <f t="shared" si="77"/>
        <v/>
      </c>
      <c r="AF240" s="41" t="str">
        <f t="shared" si="78"/>
        <v/>
      </c>
      <c r="AG240" s="41" t="str">
        <f t="shared" si="79"/>
        <v/>
      </c>
      <c r="AH240" s="41" t="str">
        <f t="shared" si="80"/>
        <v/>
      </c>
      <c r="AI240" s="291"/>
      <c r="AJ240" s="41" t="str">
        <f t="shared" si="81"/>
        <v/>
      </c>
      <c r="AK240" s="286" t="str">
        <f t="shared" si="83"/>
        <v/>
      </c>
    </row>
    <row r="241" spans="1:37" ht="40.15" customHeight="1" x14ac:dyDescent="0.25">
      <c r="A241" s="74" t="str">
        <f>IF(B241="","",MAX($A$8:A240)+1)</f>
        <v/>
      </c>
      <c r="B241" s="73"/>
      <c r="C241" s="368"/>
      <c r="D241" s="33"/>
      <c r="E241" s="5" t="str">
        <f t="shared" si="66"/>
        <v/>
      </c>
      <c r="F241" s="5" t="str">
        <f t="shared" si="67"/>
        <v/>
      </c>
      <c r="G241" s="368"/>
      <c r="H241" s="6" t="str">
        <f t="shared" si="68"/>
        <v/>
      </c>
      <c r="I241" s="5" t="str">
        <f t="shared" si="69"/>
        <v/>
      </c>
      <c r="J241" s="98" t="e">
        <f t="shared" si="70"/>
        <v>#N/A</v>
      </c>
      <c r="K241" s="6" t="str">
        <f t="shared" si="71"/>
        <v/>
      </c>
      <c r="L241" s="267" t="str">
        <f t="shared" si="72"/>
        <v/>
      </c>
      <c r="M241" s="338"/>
      <c r="N241" s="72" t="s">
        <v>29</v>
      </c>
      <c r="O241" s="5">
        <f t="shared" si="84"/>
        <v>0</v>
      </c>
      <c r="P241" s="269"/>
      <c r="Q241" s="269"/>
      <c r="R241" s="4" t="s">
        <v>13</v>
      </c>
      <c r="S241" s="5">
        <f t="shared" si="73"/>
        <v>0</v>
      </c>
      <c r="T241" s="33" t="s">
        <v>13</v>
      </c>
      <c r="U241" s="5">
        <f t="shared" si="85"/>
        <v>0</v>
      </c>
      <c r="V241" s="33" t="s">
        <v>13</v>
      </c>
      <c r="W241" s="171" t="str">
        <f t="shared" si="74"/>
        <v/>
      </c>
      <c r="X241" s="72" t="s">
        <v>531</v>
      </c>
      <c r="Y241" s="5">
        <f t="shared" si="86"/>
        <v>0</v>
      </c>
      <c r="Z241" s="72" t="s">
        <v>530</v>
      </c>
      <c r="AA241" s="6">
        <f t="shared" si="82"/>
        <v>0</v>
      </c>
      <c r="AB241" s="4" t="s">
        <v>516</v>
      </c>
      <c r="AC241" s="5">
        <f t="shared" si="75"/>
        <v>0</v>
      </c>
      <c r="AD241" s="6" t="str">
        <f t="shared" si="76"/>
        <v/>
      </c>
      <c r="AE241" s="41" t="str">
        <f t="shared" si="77"/>
        <v/>
      </c>
      <c r="AF241" s="41" t="str">
        <f t="shared" si="78"/>
        <v/>
      </c>
      <c r="AG241" s="41" t="str">
        <f t="shared" si="79"/>
        <v/>
      </c>
      <c r="AH241" s="41" t="str">
        <f t="shared" si="80"/>
        <v/>
      </c>
      <c r="AI241" s="291"/>
      <c r="AJ241" s="41" t="str">
        <f t="shared" si="81"/>
        <v/>
      </c>
      <c r="AK241" s="286" t="str">
        <f t="shared" si="83"/>
        <v/>
      </c>
    </row>
    <row r="242" spans="1:37" ht="40.15" customHeight="1" x14ac:dyDescent="0.25">
      <c r="A242" s="74" t="str">
        <f>IF(B242="","",MAX($A$8:A241)+1)</f>
        <v/>
      </c>
      <c r="B242" s="73"/>
      <c r="C242" s="368"/>
      <c r="D242" s="33"/>
      <c r="E242" s="5" t="str">
        <f t="shared" si="66"/>
        <v/>
      </c>
      <c r="F242" s="5" t="str">
        <f t="shared" si="67"/>
        <v/>
      </c>
      <c r="G242" s="368"/>
      <c r="H242" s="6" t="str">
        <f t="shared" si="68"/>
        <v/>
      </c>
      <c r="I242" s="5" t="str">
        <f t="shared" si="69"/>
        <v/>
      </c>
      <c r="J242" s="98" t="e">
        <f t="shared" si="70"/>
        <v>#N/A</v>
      </c>
      <c r="K242" s="6" t="str">
        <f t="shared" si="71"/>
        <v/>
      </c>
      <c r="L242" s="267" t="str">
        <f t="shared" si="72"/>
        <v/>
      </c>
      <c r="M242" s="338"/>
      <c r="N242" s="72" t="s">
        <v>29</v>
      </c>
      <c r="O242" s="5">
        <f t="shared" si="84"/>
        <v>0</v>
      </c>
      <c r="P242" s="269"/>
      <c r="Q242" s="269"/>
      <c r="R242" s="4" t="s">
        <v>13</v>
      </c>
      <c r="S242" s="5">
        <f t="shared" si="73"/>
        <v>0</v>
      </c>
      <c r="T242" s="33" t="s">
        <v>13</v>
      </c>
      <c r="U242" s="5">
        <f t="shared" si="85"/>
        <v>0</v>
      </c>
      <c r="V242" s="33" t="s">
        <v>13</v>
      </c>
      <c r="W242" s="171" t="str">
        <f t="shared" si="74"/>
        <v/>
      </c>
      <c r="X242" s="72" t="s">
        <v>531</v>
      </c>
      <c r="Y242" s="5">
        <f t="shared" si="86"/>
        <v>0</v>
      </c>
      <c r="Z242" s="72" t="s">
        <v>530</v>
      </c>
      <c r="AA242" s="6">
        <f t="shared" si="82"/>
        <v>0</v>
      </c>
      <c r="AB242" s="4" t="s">
        <v>516</v>
      </c>
      <c r="AC242" s="5">
        <f t="shared" si="75"/>
        <v>0</v>
      </c>
      <c r="AD242" s="6" t="str">
        <f t="shared" si="76"/>
        <v/>
      </c>
      <c r="AE242" s="41" t="str">
        <f t="shared" si="77"/>
        <v/>
      </c>
      <c r="AF242" s="41" t="str">
        <f t="shared" si="78"/>
        <v/>
      </c>
      <c r="AG242" s="41" t="str">
        <f t="shared" si="79"/>
        <v/>
      </c>
      <c r="AH242" s="41" t="str">
        <f t="shared" si="80"/>
        <v/>
      </c>
      <c r="AI242" s="291"/>
      <c r="AJ242" s="41" t="str">
        <f t="shared" si="81"/>
        <v/>
      </c>
      <c r="AK242" s="286" t="str">
        <f t="shared" si="83"/>
        <v/>
      </c>
    </row>
    <row r="243" spans="1:37" ht="40.15" customHeight="1" x14ac:dyDescent="0.25">
      <c r="A243" s="74" t="str">
        <f>IF(B243="","",MAX($A$8:A242)+1)</f>
        <v/>
      </c>
      <c r="B243" s="73"/>
      <c r="C243" s="368"/>
      <c r="D243" s="33"/>
      <c r="E243" s="5" t="str">
        <f t="shared" si="66"/>
        <v/>
      </c>
      <c r="F243" s="5" t="str">
        <f t="shared" si="67"/>
        <v/>
      </c>
      <c r="G243" s="368"/>
      <c r="H243" s="6" t="str">
        <f t="shared" si="68"/>
        <v/>
      </c>
      <c r="I243" s="5" t="str">
        <f t="shared" si="69"/>
        <v/>
      </c>
      <c r="J243" s="98" t="e">
        <f t="shared" si="70"/>
        <v>#N/A</v>
      </c>
      <c r="K243" s="6" t="str">
        <f t="shared" si="71"/>
        <v/>
      </c>
      <c r="L243" s="267" t="str">
        <f t="shared" si="72"/>
        <v/>
      </c>
      <c r="M243" s="338"/>
      <c r="N243" s="72" t="s">
        <v>29</v>
      </c>
      <c r="O243" s="5">
        <f t="shared" si="84"/>
        <v>0</v>
      </c>
      <c r="P243" s="269"/>
      <c r="Q243" s="269"/>
      <c r="R243" s="4" t="s">
        <v>13</v>
      </c>
      <c r="S243" s="5">
        <f t="shared" si="73"/>
        <v>0</v>
      </c>
      <c r="T243" s="33" t="s">
        <v>13</v>
      </c>
      <c r="U243" s="5">
        <f t="shared" si="85"/>
        <v>0</v>
      </c>
      <c r="V243" s="33" t="s">
        <v>13</v>
      </c>
      <c r="W243" s="171" t="str">
        <f t="shared" si="74"/>
        <v/>
      </c>
      <c r="X243" s="72" t="s">
        <v>531</v>
      </c>
      <c r="Y243" s="5">
        <f t="shared" si="86"/>
        <v>0</v>
      </c>
      <c r="Z243" s="72" t="s">
        <v>530</v>
      </c>
      <c r="AA243" s="6">
        <f t="shared" si="82"/>
        <v>0</v>
      </c>
      <c r="AB243" s="4" t="s">
        <v>516</v>
      </c>
      <c r="AC243" s="5">
        <f t="shared" si="75"/>
        <v>0</v>
      </c>
      <c r="AD243" s="6" t="str">
        <f t="shared" si="76"/>
        <v/>
      </c>
      <c r="AE243" s="41" t="str">
        <f t="shared" si="77"/>
        <v/>
      </c>
      <c r="AF243" s="41" t="str">
        <f t="shared" si="78"/>
        <v/>
      </c>
      <c r="AG243" s="41" t="str">
        <f t="shared" si="79"/>
        <v/>
      </c>
      <c r="AH243" s="41" t="str">
        <f t="shared" si="80"/>
        <v/>
      </c>
      <c r="AI243" s="291"/>
      <c r="AJ243" s="41" t="str">
        <f t="shared" si="81"/>
        <v/>
      </c>
      <c r="AK243" s="286" t="str">
        <f t="shared" si="83"/>
        <v/>
      </c>
    </row>
    <row r="244" spans="1:37" ht="40.15" customHeight="1" x14ac:dyDescent="0.25">
      <c r="A244" s="74" t="str">
        <f>IF(B244="","",MAX($A$8:A243)+1)</f>
        <v/>
      </c>
      <c r="B244" s="73"/>
      <c r="C244" s="368"/>
      <c r="D244" s="33"/>
      <c r="E244" s="5" t="str">
        <f t="shared" si="66"/>
        <v/>
      </c>
      <c r="F244" s="5" t="str">
        <f t="shared" si="67"/>
        <v/>
      </c>
      <c r="G244" s="368"/>
      <c r="H244" s="6" t="str">
        <f t="shared" si="68"/>
        <v/>
      </c>
      <c r="I244" s="5" t="str">
        <f t="shared" si="69"/>
        <v/>
      </c>
      <c r="J244" s="98" t="e">
        <f t="shared" si="70"/>
        <v>#N/A</v>
      </c>
      <c r="K244" s="6" t="str">
        <f t="shared" si="71"/>
        <v/>
      </c>
      <c r="L244" s="267" t="str">
        <f t="shared" si="72"/>
        <v/>
      </c>
      <c r="M244" s="338"/>
      <c r="N244" s="72" t="s">
        <v>29</v>
      </c>
      <c r="O244" s="5">
        <f t="shared" si="84"/>
        <v>0</v>
      </c>
      <c r="P244" s="269"/>
      <c r="Q244" s="269"/>
      <c r="R244" s="4" t="s">
        <v>13</v>
      </c>
      <c r="S244" s="5">
        <f t="shared" si="73"/>
        <v>0</v>
      </c>
      <c r="T244" s="33" t="s">
        <v>13</v>
      </c>
      <c r="U244" s="5">
        <f t="shared" si="85"/>
        <v>0</v>
      </c>
      <c r="V244" s="33" t="s">
        <v>13</v>
      </c>
      <c r="W244" s="171" t="str">
        <f t="shared" si="74"/>
        <v/>
      </c>
      <c r="X244" s="72" t="s">
        <v>531</v>
      </c>
      <c r="Y244" s="5">
        <f t="shared" si="86"/>
        <v>0</v>
      </c>
      <c r="Z244" s="72" t="s">
        <v>530</v>
      </c>
      <c r="AA244" s="6">
        <f t="shared" si="82"/>
        <v>0</v>
      </c>
      <c r="AB244" s="4" t="s">
        <v>516</v>
      </c>
      <c r="AC244" s="5">
        <f t="shared" si="75"/>
        <v>0</v>
      </c>
      <c r="AD244" s="6" t="str">
        <f t="shared" si="76"/>
        <v/>
      </c>
      <c r="AE244" s="41" t="str">
        <f t="shared" si="77"/>
        <v/>
      </c>
      <c r="AF244" s="41" t="str">
        <f t="shared" si="78"/>
        <v/>
      </c>
      <c r="AG244" s="41" t="str">
        <f t="shared" si="79"/>
        <v/>
      </c>
      <c r="AH244" s="41" t="str">
        <f t="shared" si="80"/>
        <v/>
      </c>
      <c r="AI244" s="291"/>
      <c r="AJ244" s="41" t="str">
        <f t="shared" si="81"/>
        <v/>
      </c>
      <c r="AK244" s="286" t="str">
        <f t="shared" si="83"/>
        <v/>
      </c>
    </row>
    <row r="245" spans="1:37" ht="40.15" customHeight="1" x14ac:dyDescent="0.25">
      <c r="A245" s="74" t="str">
        <f>IF(B245="","",MAX($A$8:A244)+1)</f>
        <v/>
      </c>
      <c r="B245" s="73"/>
      <c r="C245" s="368"/>
      <c r="D245" s="33"/>
      <c r="E245" s="5" t="str">
        <f t="shared" si="66"/>
        <v/>
      </c>
      <c r="F245" s="5" t="str">
        <f t="shared" si="67"/>
        <v/>
      </c>
      <c r="G245" s="368"/>
      <c r="H245" s="6" t="str">
        <f t="shared" si="68"/>
        <v/>
      </c>
      <c r="I245" s="5" t="str">
        <f t="shared" si="69"/>
        <v/>
      </c>
      <c r="J245" s="98" t="e">
        <f t="shared" si="70"/>
        <v>#N/A</v>
      </c>
      <c r="K245" s="6" t="str">
        <f t="shared" si="71"/>
        <v/>
      </c>
      <c r="L245" s="267" t="str">
        <f t="shared" si="72"/>
        <v/>
      </c>
      <c r="M245" s="338"/>
      <c r="N245" s="72" t="s">
        <v>29</v>
      </c>
      <c r="O245" s="5">
        <f t="shared" si="84"/>
        <v>0</v>
      </c>
      <c r="P245" s="269"/>
      <c r="Q245" s="269"/>
      <c r="R245" s="4" t="s">
        <v>13</v>
      </c>
      <c r="S245" s="5">
        <f t="shared" si="73"/>
        <v>0</v>
      </c>
      <c r="T245" s="33" t="s">
        <v>13</v>
      </c>
      <c r="U245" s="5">
        <f t="shared" si="85"/>
        <v>0</v>
      </c>
      <c r="V245" s="33" t="s">
        <v>13</v>
      </c>
      <c r="W245" s="171" t="str">
        <f t="shared" si="74"/>
        <v/>
      </c>
      <c r="X245" s="72" t="s">
        <v>531</v>
      </c>
      <c r="Y245" s="5">
        <f t="shared" si="86"/>
        <v>0</v>
      </c>
      <c r="Z245" s="72" t="s">
        <v>530</v>
      </c>
      <c r="AA245" s="6">
        <f t="shared" si="82"/>
        <v>0</v>
      </c>
      <c r="AB245" s="4" t="s">
        <v>516</v>
      </c>
      <c r="AC245" s="5">
        <f t="shared" si="75"/>
        <v>0</v>
      </c>
      <c r="AD245" s="6" t="str">
        <f t="shared" si="76"/>
        <v/>
      </c>
      <c r="AE245" s="41" t="str">
        <f t="shared" si="77"/>
        <v/>
      </c>
      <c r="AF245" s="41" t="str">
        <f t="shared" si="78"/>
        <v/>
      </c>
      <c r="AG245" s="41" t="str">
        <f t="shared" si="79"/>
        <v/>
      </c>
      <c r="AH245" s="41" t="str">
        <f t="shared" si="80"/>
        <v/>
      </c>
      <c r="AI245" s="291"/>
      <c r="AJ245" s="41" t="str">
        <f t="shared" si="81"/>
        <v/>
      </c>
      <c r="AK245" s="286" t="str">
        <f t="shared" si="83"/>
        <v/>
      </c>
    </row>
    <row r="246" spans="1:37" ht="40.15" customHeight="1" x14ac:dyDescent="0.25">
      <c r="A246" s="74" t="str">
        <f>IF(B246="","",MAX($A$8:A245)+1)</f>
        <v/>
      </c>
      <c r="B246" s="73"/>
      <c r="C246" s="368"/>
      <c r="D246" s="33"/>
      <c r="E246" s="5" t="str">
        <f t="shared" si="66"/>
        <v/>
      </c>
      <c r="F246" s="5" t="str">
        <f t="shared" si="67"/>
        <v/>
      </c>
      <c r="G246" s="368"/>
      <c r="H246" s="6" t="str">
        <f t="shared" si="68"/>
        <v/>
      </c>
      <c r="I246" s="5" t="str">
        <f t="shared" si="69"/>
        <v/>
      </c>
      <c r="J246" s="98" t="e">
        <f t="shared" si="70"/>
        <v>#N/A</v>
      </c>
      <c r="K246" s="6" t="str">
        <f t="shared" si="71"/>
        <v/>
      </c>
      <c r="L246" s="267" t="str">
        <f t="shared" si="72"/>
        <v/>
      </c>
      <c r="M246" s="338"/>
      <c r="N246" s="72" t="s">
        <v>29</v>
      </c>
      <c r="O246" s="5">
        <f t="shared" si="84"/>
        <v>0</v>
      </c>
      <c r="P246" s="269"/>
      <c r="Q246" s="269"/>
      <c r="R246" s="4" t="s">
        <v>13</v>
      </c>
      <c r="S246" s="5">
        <f t="shared" si="73"/>
        <v>0</v>
      </c>
      <c r="T246" s="33" t="s">
        <v>13</v>
      </c>
      <c r="U246" s="5">
        <f t="shared" si="85"/>
        <v>0</v>
      </c>
      <c r="V246" s="33" t="s">
        <v>13</v>
      </c>
      <c r="W246" s="171" t="str">
        <f t="shared" si="74"/>
        <v/>
      </c>
      <c r="X246" s="72" t="s">
        <v>531</v>
      </c>
      <c r="Y246" s="5">
        <f t="shared" si="86"/>
        <v>0</v>
      </c>
      <c r="Z246" s="72" t="s">
        <v>530</v>
      </c>
      <c r="AA246" s="6">
        <f t="shared" si="82"/>
        <v>0</v>
      </c>
      <c r="AB246" s="4" t="s">
        <v>516</v>
      </c>
      <c r="AC246" s="5">
        <f t="shared" si="75"/>
        <v>0</v>
      </c>
      <c r="AD246" s="6" t="str">
        <f t="shared" si="76"/>
        <v/>
      </c>
      <c r="AE246" s="41" t="str">
        <f t="shared" si="77"/>
        <v/>
      </c>
      <c r="AF246" s="41" t="str">
        <f t="shared" si="78"/>
        <v/>
      </c>
      <c r="AG246" s="41" t="str">
        <f t="shared" si="79"/>
        <v/>
      </c>
      <c r="AH246" s="41" t="str">
        <f t="shared" si="80"/>
        <v/>
      </c>
      <c r="AI246" s="291"/>
      <c r="AJ246" s="41" t="str">
        <f t="shared" si="81"/>
        <v/>
      </c>
      <c r="AK246" s="286" t="str">
        <f t="shared" si="83"/>
        <v/>
      </c>
    </row>
    <row r="247" spans="1:37" ht="40.15" customHeight="1" x14ac:dyDescent="0.25">
      <c r="A247" s="74" t="str">
        <f>IF(B247="","",MAX($A$8:A246)+1)</f>
        <v/>
      </c>
      <c r="B247" s="73"/>
      <c r="C247" s="368"/>
      <c r="D247" s="33"/>
      <c r="E247" s="5" t="str">
        <f t="shared" si="66"/>
        <v/>
      </c>
      <c r="F247" s="5" t="str">
        <f t="shared" si="67"/>
        <v/>
      </c>
      <c r="G247" s="368"/>
      <c r="H247" s="6" t="str">
        <f t="shared" si="68"/>
        <v/>
      </c>
      <c r="I247" s="5" t="str">
        <f t="shared" si="69"/>
        <v/>
      </c>
      <c r="J247" s="98" t="e">
        <f t="shared" si="70"/>
        <v>#N/A</v>
      </c>
      <c r="K247" s="6" t="str">
        <f t="shared" si="71"/>
        <v/>
      </c>
      <c r="L247" s="267" t="str">
        <f t="shared" si="72"/>
        <v/>
      </c>
      <c r="M247" s="338"/>
      <c r="N247" s="72" t="s">
        <v>29</v>
      </c>
      <c r="O247" s="5">
        <f t="shared" si="84"/>
        <v>0</v>
      </c>
      <c r="P247" s="269"/>
      <c r="Q247" s="269"/>
      <c r="R247" s="4" t="s">
        <v>13</v>
      </c>
      <c r="S247" s="5">
        <f t="shared" si="73"/>
        <v>0</v>
      </c>
      <c r="T247" s="33" t="s">
        <v>13</v>
      </c>
      <c r="U247" s="5">
        <f t="shared" si="85"/>
        <v>0</v>
      </c>
      <c r="V247" s="33" t="s">
        <v>13</v>
      </c>
      <c r="W247" s="171" t="str">
        <f t="shared" si="74"/>
        <v/>
      </c>
      <c r="X247" s="72" t="s">
        <v>531</v>
      </c>
      <c r="Y247" s="5">
        <f t="shared" si="86"/>
        <v>0</v>
      </c>
      <c r="Z247" s="72" t="s">
        <v>530</v>
      </c>
      <c r="AA247" s="6">
        <f t="shared" si="82"/>
        <v>0</v>
      </c>
      <c r="AB247" s="4" t="s">
        <v>516</v>
      </c>
      <c r="AC247" s="5">
        <f t="shared" si="75"/>
        <v>0</v>
      </c>
      <c r="AD247" s="6" t="str">
        <f t="shared" si="76"/>
        <v/>
      </c>
      <c r="AE247" s="41" t="str">
        <f t="shared" si="77"/>
        <v/>
      </c>
      <c r="AF247" s="41" t="str">
        <f t="shared" si="78"/>
        <v/>
      </c>
      <c r="AG247" s="41" t="str">
        <f t="shared" si="79"/>
        <v/>
      </c>
      <c r="AH247" s="41" t="str">
        <f t="shared" si="80"/>
        <v/>
      </c>
      <c r="AI247" s="291"/>
      <c r="AJ247" s="41" t="str">
        <f t="shared" si="81"/>
        <v/>
      </c>
      <c r="AK247" s="286" t="str">
        <f t="shared" si="83"/>
        <v/>
      </c>
    </row>
    <row r="248" spans="1:37" ht="40.15" customHeight="1" x14ac:dyDescent="0.25">
      <c r="A248" s="74" t="str">
        <f>IF(B248="","",MAX($A$8:A247)+1)</f>
        <v/>
      </c>
      <c r="B248" s="73"/>
      <c r="C248" s="368"/>
      <c r="D248" s="33"/>
      <c r="E248" s="5" t="str">
        <f t="shared" si="66"/>
        <v/>
      </c>
      <c r="F248" s="5" t="str">
        <f t="shared" si="67"/>
        <v/>
      </c>
      <c r="G248" s="368"/>
      <c r="H248" s="6" t="str">
        <f t="shared" si="68"/>
        <v/>
      </c>
      <c r="I248" s="5" t="str">
        <f t="shared" si="69"/>
        <v/>
      </c>
      <c r="J248" s="98" t="e">
        <f t="shared" si="70"/>
        <v>#N/A</v>
      </c>
      <c r="K248" s="6" t="str">
        <f t="shared" si="71"/>
        <v/>
      </c>
      <c r="L248" s="267" t="str">
        <f t="shared" si="72"/>
        <v/>
      </c>
      <c r="M248" s="338"/>
      <c r="N248" s="72" t="s">
        <v>29</v>
      </c>
      <c r="O248" s="5">
        <f t="shared" si="84"/>
        <v>0</v>
      </c>
      <c r="P248" s="269"/>
      <c r="Q248" s="269"/>
      <c r="R248" s="4" t="s">
        <v>13</v>
      </c>
      <c r="S248" s="5">
        <f t="shared" si="73"/>
        <v>0</v>
      </c>
      <c r="T248" s="33" t="s">
        <v>13</v>
      </c>
      <c r="U248" s="5">
        <f t="shared" si="85"/>
        <v>0</v>
      </c>
      <c r="V248" s="33" t="s">
        <v>13</v>
      </c>
      <c r="W248" s="171" t="str">
        <f t="shared" si="74"/>
        <v/>
      </c>
      <c r="X248" s="72" t="s">
        <v>531</v>
      </c>
      <c r="Y248" s="5">
        <f t="shared" si="86"/>
        <v>0</v>
      </c>
      <c r="Z248" s="72" t="s">
        <v>530</v>
      </c>
      <c r="AA248" s="6">
        <f t="shared" si="82"/>
        <v>0</v>
      </c>
      <c r="AB248" s="4" t="s">
        <v>516</v>
      </c>
      <c r="AC248" s="5">
        <f t="shared" si="75"/>
        <v>0</v>
      </c>
      <c r="AD248" s="6" t="str">
        <f t="shared" si="76"/>
        <v/>
      </c>
      <c r="AE248" s="41" t="str">
        <f t="shared" si="77"/>
        <v/>
      </c>
      <c r="AF248" s="41" t="str">
        <f t="shared" si="78"/>
        <v/>
      </c>
      <c r="AG248" s="41" t="str">
        <f t="shared" si="79"/>
        <v/>
      </c>
      <c r="AH248" s="41" t="str">
        <f t="shared" si="80"/>
        <v/>
      </c>
      <c r="AI248" s="291"/>
      <c r="AJ248" s="41" t="str">
        <f t="shared" si="81"/>
        <v/>
      </c>
      <c r="AK248" s="286" t="str">
        <f t="shared" si="83"/>
        <v/>
      </c>
    </row>
    <row r="249" spans="1:37" ht="40.15" customHeight="1" x14ac:dyDescent="0.25">
      <c r="A249" s="74" t="str">
        <f>IF(B249="","",MAX($A$8:A248)+1)</f>
        <v/>
      </c>
      <c r="B249" s="73"/>
      <c r="C249" s="368"/>
      <c r="D249" s="33"/>
      <c r="E249" s="5" t="str">
        <f t="shared" si="66"/>
        <v/>
      </c>
      <c r="F249" s="5" t="str">
        <f t="shared" si="67"/>
        <v/>
      </c>
      <c r="G249" s="368"/>
      <c r="H249" s="6" t="str">
        <f t="shared" si="68"/>
        <v/>
      </c>
      <c r="I249" s="5" t="str">
        <f t="shared" si="69"/>
        <v/>
      </c>
      <c r="J249" s="98" t="e">
        <f t="shared" si="70"/>
        <v>#N/A</v>
      </c>
      <c r="K249" s="6" t="str">
        <f t="shared" si="71"/>
        <v/>
      </c>
      <c r="L249" s="267" t="str">
        <f t="shared" si="72"/>
        <v/>
      </c>
      <c r="M249" s="338"/>
      <c r="N249" s="72" t="s">
        <v>29</v>
      </c>
      <c r="O249" s="5">
        <f t="shared" si="84"/>
        <v>0</v>
      </c>
      <c r="P249" s="269"/>
      <c r="Q249" s="269"/>
      <c r="R249" s="4" t="s">
        <v>13</v>
      </c>
      <c r="S249" s="5">
        <f t="shared" si="73"/>
        <v>0</v>
      </c>
      <c r="T249" s="33" t="s">
        <v>13</v>
      </c>
      <c r="U249" s="5">
        <f t="shared" si="85"/>
        <v>0</v>
      </c>
      <c r="V249" s="33" t="s">
        <v>13</v>
      </c>
      <c r="W249" s="171" t="str">
        <f t="shared" si="74"/>
        <v/>
      </c>
      <c r="X249" s="72" t="s">
        <v>531</v>
      </c>
      <c r="Y249" s="5">
        <f t="shared" si="86"/>
        <v>0</v>
      </c>
      <c r="Z249" s="72" t="s">
        <v>530</v>
      </c>
      <c r="AA249" s="6">
        <f t="shared" si="82"/>
        <v>0</v>
      </c>
      <c r="AB249" s="4" t="s">
        <v>516</v>
      </c>
      <c r="AC249" s="5">
        <f t="shared" si="75"/>
        <v>0</v>
      </c>
      <c r="AD249" s="6" t="str">
        <f t="shared" si="76"/>
        <v/>
      </c>
      <c r="AE249" s="41" t="str">
        <f t="shared" si="77"/>
        <v/>
      </c>
      <c r="AF249" s="41" t="str">
        <f t="shared" si="78"/>
        <v/>
      </c>
      <c r="AG249" s="41" t="str">
        <f t="shared" si="79"/>
        <v/>
      </c>
      <c r="AH249" s="41" t="str">
        <f t="shared" si="80"/>
        <v/>
      </c>
      <c r="AI249" s="291"/>
      <c r="AJ249" s="41" t="str">
        <f t="shared" si="81"/>
        <v/>
      </c>
      <c r="AK249" s="286" t="str">
        <f t="shared" si="83"/>
        <v/>
      </c>
    </row>
    <row r="250" spans="1:37" ht="40.15" customHeight="1" x14ac:dyDescent="0.25">
      <c r="A250" s="74" t="str">
        <f>IF(B250="","",MAX($A$8:A249)+1)</f>
        <v/>
      </c>
      <c r="B250" s="73"/>
      <c r="C250" s="368"/>
      <c r="D250" s="33"/>
      <c r="E250" s="5" t="str">
        <f t="shared" si="66"/>
        <v/>
      </c>
      <c r="F250" s="5" t="str">
        <f t="shared" si="67"/>
        <v/>
      </c>
      <c r="G250" s="368"/>
      <c r="H250" s="6" t="str">
        <f t="shared" si="68"/>
        <v/>
      </c>
      <c r="I250" s="5" t="str">
        <f t="shared" si="69"/>
        <v/>
      </c>
      <c r="J250" s="98" t="e">
        <f t="shared" si="70"/>
        <v>#N/A</v>
      </c>
      <c r="K250" s="6" t="str">
        <f t="shared" si="71"/>
        <v/>
      </c>
      <c r="L250" s="267" t="str">
        <f t="shared" si="72"/>
        <v/>
      </c>
      <c r="M250" s="338"/>
      <c r="N250" s="72" t="s">
        <v>29</v>
      </c>
      <c r="O250" s="5">
        <f t="shared" si="84"/>
        <v>0</v>
      </c>
      <c r="P250" s="269"/>
      <c r="Q250" s="269"/>
      <c r="R250" s="4" t="s">
        <v>13</v>
      </c>
      <c r="S250" s="5">
        <f t="shared" si="73"/>
        <v>0</v>
      </c>
      <c r="T250" s="33" t="s">
        <v>13</v>
      </c>
      <c r="U250" s="5">
        <f t="shared" si="85"/>
        <v>0</v>
      </c>
      <c r="V250" s="33" t="s">
        <v>13</v>
      </c>
      <c r="W250" s="171" t="str">
        <f t="shared" si="74"/>
        <v/>
      </c>
      <c r="X250" s="72" t="s">
        <v>531</v>
      </c>
      <c r="Y250" s="5">
        <f t="shared" si="86"/>
        <v>0</v>
      </c>
      <c r="Z250" s="72" t="s">
        <v>530</v>
      </c>
      <c r="AA250" s="6">
        <f t="shared" si="82"/>
        <v>0</v>
      </c>
      <c r="AB250" s="4" t="s">
        <v>516</v>
      </c>
      <c r="AC250" s="5">
        <f t="shared" si="75"/>
        <v>0</v>
      </c>
      <c r="AD250" s="6" t="str">
        <f t="shared" si="76"/>
        <v/>
      </c>
      <c r="AE250" s="41" t="str">
        <f t="shared" si="77"/>
        <v/>
      </c>
      <c r="AF250" s="41" t="str">
        <f t="shared" si="78"/>
        <v/>
      </c>
      <c r="AG250" s="41" t="str">
        <f t="shared" si="79"/>
        <v/>
      </c>
      <c r="AH250" s="41" t="str">
        <f t="shared" si="80"/>
        <v/>
      </c>
      <c r="AI250" s="291"/>
      <c r="AJ250" s="41" t="str">
        <f t="shared" si="81"/>
        <v/>
      </c>
      <c r="AK250" s="286" t="str">
        <f t="shared" si="83"/>
        <v/>
      </c>
    </row>
    <row r="251" spans="1:37" ht="40.15" customHeight="1" x14ac:dyDescent="0.25">
      <c r="A251" s="74" t="str">
        <f>IF(B251="","",MAX($A$8:A250)+1)</f>
        <v/>
      </c>
      <c r="B251" s="73"/>
      <c r="C251" s="368"/>
      <c r="D251" s="33"/>
      <c r="E251" s="5" t="str">
        <f t="shared" si="66"/>
        <v/>
      </c>
      <c r="F251" s="5" t="str">
        <f t="shared" si="67"/>
        <v/>
      </c>
      <c r="G251" s="368"/>
      <c r="H251" s="6" t="str">
        <f t="shared" si="68"/>
        <v/>
      </c>
      <c r="I251" s="5" t="str">
        <f t="shared" si="69"/>
        <v/>
      </c>
      <c r="J251" s="98" t="e">
        <f t="shared" si="70"/>
        <v>#N/A</v>
      </c>
      <c r="K251" s="6" t="str">
        <f t="shared" si="71"/>
        <v/>
      </c>
      <c r="L251" s="267" t="str">
        <f t="shared" si="72"/>
        <v/>
      </c>
      <c r="M251" s="338"/>
      <c r="N251" s="72" t="s">
        <v>29</v>
      </c>
      <c r="O251" s="5">
        <f t="shared" si="84"/>
        <v>0</v>
      </c>
      <c r="P251" s="269"/>
      <c r="Q251" s="269"/>
      <c r="R251" s="4" t="s">
        <v>13</v>
      </c>
      <c r="S251" s="5">
        <f t="shared" si="73"/>
        <v>0</v>
      </c>
      <c r="T251" s="33" t="s">
        <v>13</v>
      </c>
      <c r="U251" s="5">
        <f t="shared" si="85"/>
        <v>0</v>
      </c>
      <c r="V251" s="33" t="s">
        <v>13</v>
      </c>
      <c r="W251" s="171" t="str">
        <f t="shared" si="74"/>
        <v/>
      </c>
      <c r="X251" s="72" t="s">
        <v>531</v>
      </c>
      <c r="Y251" s="5">
        <f t="shared" si="86"/>
        <v>0</v>
      </c>
      <c r="Z251" s="72" t="s">
        <v>530</v>
      </c>
      <c r="AA251" s="6">
        <f t="shared" si="82"/>
        <v>0</v>
      </c>
      <c r="AB251" s="4" t="s">
        <v>516</v>
      </c>
      <c r="AC251" s="5">
        <f t="shared" si="75"/>
        <v>0</v>
      </c>
      <c r="AD251" s="6" t="str">
        <f t="shared" si="76"/>
        <v/>
      </c>
      <c r="AE251" s="41" t="str">
        <f t="shared" si="77"/>
        <v/>
      </c>
      <c r="AF251" s="41" t="str">
        <f t="shared" si="78"/>
        <v/>
      </c>
      <c r="AG251" s="41" t="str">
        <f t="shared" si="79"/>
        <v/>
      </c>
      <c r="AH251" s="41" t="str">
        <f t="shared" si="80"/>
        <v/>
      </c>
      <c r="AI251" s="291"/>
      <c r="AJ251" s="41" t="str">
        <f t="shared" si="81"/>
        <v/>
      </c>
      <c r="AK251" s="286" t="str">
        <f t="shared" si="83"/>
        <v/>
      </c>
    </row>
    <row r="252" spans="1:37" ht="40.15" customHeight="1" x14ac:dyDescent="0.25">
      <c r="A252" s="74" t="str">
        <f>IF(B252="","",MAX($A$8:A251)+1)</f>
        <v/>
      </c>
      <c r="B252" s="73"/>
      <c r="C252" s="368"/>
      <c r="D252" s="33"/>
      <c r="E252" s="5" t="str">
        <f t="shared" si="66"/>
        <v/>
      </c>
      <c r="F252" s="5" t="str">
        <f t="shared" si="67"/>
        <v/>
      </c>
      <c r="G252" s="368"/>
      <c r="H252" s="6" t="str">
        <f t="shared" si="68"/>
        <v/>
      </c>
      <c r="I252" s="5" t="str">
        <f t="shared" si="69"/>
        <v/>
      </c>
      <c r="J252" s="98" t="e">
        <f t="shared" si="70"/>
        <v>#N/A</v>
      </c>
      <c r="K252" s="6" t="str">
        <f t="shared" si="71"/>
        <v/>
      </c>
      <c r="L252" s="267" t="str">
        <f t="shared" si="72"/>
        <v/>
      </c>
      <c r="M252" s="338"/>
      <c r="N252" s="72" t="s">
        <v>29</v>
      </c>
      <c r="O252" s="5">
        <f t="shared" si="84"/>
        <v>0</v>
      </c>
      <c r="P252" s="269"/>
      <c r="Q252" s="269"/>
      <c r="R252" s="4" t="s">
        <v>13</v>
      </c>
      <c r="S252" s="5">
        <f t="shared" si="73"/>
        <v>0</v>
      </c>
      <c r="T252" s="33" t="s">
        <v>13</v>
      </c>
      <c r="U252" s="5">
        <f t="shared" si="85"/>
        <v>0</v>
      </c>
      <c r="V252" s="33" t="s">
        <v>13</v>
      </c>
      <c r="W252" s="171" t="str">
        <f t="shared" si="74"/>
        <v/>
      </c>
      <c r="X252" s="72" t="s">
        <v>531</v>
      </c>
      <c r="Y252" s="5">
        <f t="shared" si="86"/>
        <v>0</v>
      </c>
      <c r="Z252" s="72" t="s">
        <v>530</v>
      </c>
      <c r="AA252" s="6">
        <f t="shared" si="82"/>
        <v>0</v>
      </c>
      <c r="AB252" s="4" t="s">
        <v>516</v>
      </c>
      <c r="AC252" s="5">
        <f t="shared" si="75"/>
        <v>0</v>
      </c>
      <c r="AD252" s="6" t="str">
        <f t="shared" si="76"/>
        <v/>
      </c>
      <c r="AE252" s="41" t="str">
        <f t="shared" si="77"/>
        <v/>
      </c>
      <c r="AF252" s="41" t="str">
        <f t="shared" si="78"/>
        <v/>
      </c>
      <c r="AG252" s="41" t="str">
        <f t="shared" si="79"/>
        <v/>
      </c>
      <c r="AH252" s="41" t="str">
        <f t="shared" si="80"/>
        <v/>
      </c>
      <c r="AI252" s="291"/>
      <c r="AJ252" s="41" t="str">
        <f t="shared" si="81"/>
        <v/>
      </c>
      <c r="AK252" s="286" t="str">
        <f t="shared" si="83"/>
        <v/>
      </c>
    </row>
    <row r="253" spans="1:37" ht="40.15" customHeight="1" x14ac:dyDescent="0.25">
      <c r="A253" s="74" t="str">
        <f>IF(B253="","",MAX($A$8:A252)+1)</f>
        <v/>
      </c>
      <c r="B253" s="73"/>
      <c r="C253" s="368"/>
      <c r="D253" s="33"/>
      <c r="E253" s="5" t="str">
        <f t="shared" si="66"/>
        <v/>
      </c>
      <c r="F253" s="5" t="str">
        <f t="shared" si="67"/>
        <v/>
      </c>
      <c r="G253" s="368"/>
      <c r="H253" s="6" t="str">
        <f t="shared" si="68"/>
        <v/>
      </c>
      <c r="I253" s="5" t="str">
        <f t="shared" si="69"/>
        <v/>
      </c>
      <c r="J253" s="98" t="e">
        <f t="shared" si="70"/>
        <v>#N/A</v>
      </c>
      <c r="K253" s="6" t="str">
        <f t="shared" si="71"/>
        <v/>
      </c>
      <c r="L253" s="267" t="str">
        <f t="shared" si="72"/>
        <v/>
      </c>
      <c r="M253" s="338"/>
      <c r="N253" s="72" t="s">
        <v>29</v>
      </c>
      <c r="O253" s="5">
        <f t="shared" si="84"/>
        <v>0</v>
      </c>
      <c r="P253" s="269"/>
      <c r="Q253" s="269"/>
      <c r="R253" s="4" t="s">
        <v>13</v>
      </c>
      <c r="S253" s="5">
        <f t="shared" si="73"/>
        <v>0</v>
      </c>
      <c r="T253" s="33" t="s">
        <v>13</v>
      </c>
      <c r="U253" s="5">
        <f t="shared" si="85"/>
        <v>0</v>
      </c>
      <c r="V253" s="33" t="s">
        <v>13</v>
      </c>
      <c r="W253" s="171" t="str">
        <f t="shared" si="74"/>
        <v/>
      </c>
      <c r="X253" s="72" t="s">
        <v>531</v>
      </c>
      <c r="Y253" s="5">
        <f t="shared" si="86"/>
        <v>0</v>
      </c>
      <c r="Z253" s="72" t="s">
        <v>530</v>
      </c>
      <c r="AA253" s="6">
        <f t="shared" si="82"/>
        <v>0</v>
      </c>
      <c r="AB253" s="4" t="s">
        <v>516</v>
      </c>
      <c r="AC253" s="5">
        <f t="shared" si="75"/>
        <v>0</v>
      </c>
      <c r="AD253" s="6" t="str">
        <f t="shared" si="76"/>
        <v/>
      </c>
      <c r="AE253" s="41" t="str">
        <f t="shared" si="77"/>
        <v/>
      </c>
      <c r="AF253" s="41" t="str">
        <f t="shared" si="78"/>
        <v/>
      </c>
      <c r="AG253" s="41" t="str">
        <f t="shared" si="79"/>
        <v/>
      </c>
      <c r="AH253" s="41" t="str">
        <f t="shared" si="80"/>
        <v/>
      </c>
      <c r="AI253" s="291"/>
      <c r="AJ253" s="41" t="str">
        <f t="shared" si="81"/>
        <v/>
      </c>
      <c r="AK253" s="286" t="str">
        <f t="shared" si="83"/>
        <v/>
      </c>
    </row>
    <row r="254" spans="1:37" ht="40.15" customHeight="1" x14ac:dyDescent="0.25">
      <c r="A254" s="74" t="str">
        <f>IF(B254="","",MAX($A$8:A253)+1)</f>
        <v/>
      </c>
      <c r="B254" s="73"/>
      <c r="C254" s="368"/>
      <c r="D254" s="33"/>
      <c r="E254" s="5" t="str">
        <f t="shared" si="66"/>
        <v/>
      </c>
      <c r="F254" s="5" t="str">
        <f t="shared" si="67"/>
        <v/>
      </c>
      <c r="G254" s="368"/>
      <c r="H254" s="6" t="str">
        <f t="shared" si="68"/>
        <v/>
      </c>
      <c r="I254" s="5" t="str">
        <f t="shared" si="69"/>
        <v/>
      </c>
      <c r="J254" s="98" t="e">
        <f t="shared" si="70"/>
        <v>#N/A</v>
      </c>
      <c r="K254" s="6" t="str">
        <f t="shared" si="71"/>
        <v/>
      </c>
      <c r="L254" s="267" t="str">
        <f t="shared" si="72"/>
        <v/>
      </c>
      <c r="M254" s="338"/>
      <c r="N254" s="72" t="s">
        <v>29</v>
      </c>
      <c r="O254" s="5">
        <f t="shared" si="84"/>
        <v>0</v>
      </c>
      <c r="P254" s="269"/>
      <c r="Q254" s="269"/>
      <c r="R254" s="4" t="s">
        <v>13</v>
      </c>
      <c r="S254" s="5">
        <f t="shared" si="73"/>
        <v>0</v>
      </c>
      <c r="T254" s="33" t="s">
        <v>13</v>
      </c>
      <c r="U254" s="5">
        <f t="shared" si="85"/>
        <v>0</v>
      </c>
      <c r="V254" s="33" t="s">
        <v>13</v>
      </c>
      <c r="W254" s="171" t="str">
        <f t="shared" si="74"/>
        <v/>
      </c>
      <c r="X254" s="72" t="s">
        <v>531</v>
      </c>
      <c r="Y254" s="5">
        <f t="shared" si="86"/>
        <v>0</v>
      </c>
      <c r="Z254" s="72" t="s">
        <v>530</v>
      </c>
      <c r="AA254" s="6">
        <f t="shared" si="82"/>
        <v>0</v>
      </c>
      <c r="AB254" s="4" t="s">
        <v>516</v>
      </c>
      <c r="AC254" s="5">
        <f t="shared" si="75"/>
        <v>0</v>
      </c>
      <c r="AD254" s="6" t="str">
        <f t="shared" si="76"/>
        <v/>
      </c>
      <c r="AE254" s="41" t="str">
        <f t="shared" si="77"/>
        <v/>
      </c>
      <c r="AF254" s="41" t="str">
        <f t="shared" si="78"/>
        <v/>
      </c>
      <c r="AG254" s="41" t="str">
        <f t="shared" si="79"/>
        <v/>
      </c>
      <c r="AH254" s="41" t="str">
        <f t="shared" si="80"/>
        <v/>
      </c>
      <c r="AI254" s="291"/>
      <c r="AJ254" s="41" t="str">
        <f t="shared" si="81"/>
        <v/>
      </c>
      <c r="AK254" s="286" t="str">
        <f t="shared" si="83"/>
        <v/>
      </c>
    </row>
    <row r="255" spans="1:37" ht="40.15" customHeight="1" x14ac:dyDescent="0.25">
      <c r="A255" s="74" t="str">
        <f>IF(B255="","",MAX($A$8:A254)+1)</f>
        <v/>
      </c>
      <c r="B255" s="73"/>
      <c r="C255" s="368"/>
      <c r="D255" s="33"/>
      <c r="E255" s="5" t="str">
        <f t="shared" si="66"/>
        <v/>
      </c>
      <c r="F255" s="5" t="str">
        <f t="shared" si="67"/>
        <v/>
      </c>
      <c r="G255" s="368"/>
      <c r="H255" s="6" t="str">
        <f t="shared" si="68"/>
        <v/>
      </c>
      <c r="I255" s="5" t="str">
        <f t="shared" si="69"/>
        <v/>
      </c>
      <c r="J255" s="98" t="e">
        <f t="shared" si="70"/>
        <v>#N/A</v>
      </c>
      <c r="K255" s="6" t="str">
        <f t="shared" si="71"/>
        <v/>
      </c>
      <c r="L255" s="267" t="str">
        <f t="shared" si="72"/>
        <v/>
      </c>
      <c r="M255" s="338"/>
      <c r="N255" s="72" t="s">
        <v>29</v>
      </c>
      <c r="O255" s="5">
        <f t="shared" si="84"/>
        <v>0</v>
      </c>
      <c r="P255" s="269"/>
      <c r="Q255" s="269"/>
      <c r="R255" s="4" t="s">
        <v>13</v>
      </c>
      <c r="S255" s="5">
        <f t="shared" si="73"/>
        <v>0</v>
      </c>
      <c r="T255" s="33" t="s">
        <v>13</v>
      </c>
      <c r="U255" s="5">
        <f t="shared" si="85"/>
        <v>0</v>
      </c>
      <c r="V255" s="33" t="s">
        <v>13</v>
      </c>
      <c r="W255" s="171" t="str">
        <f t="shared" si="74"/>
        <v/>
      </c>
      <c r="X255" s="72" t="s">
        <v>531</v>
      </c>
      <c r="Y255" s="5">
        <f t="shared" si="86"/>
        <v>0</v>
      </c>
      <c r="Z255" s="72" t="s">
        <v>530</v>
      </c>
      <c r="AA255" s="6">
        <f t="shared" si="82"/>
        <v>0</v>
      </c>
      <c r="AB255" s="4" t="s">
        <v>516</v>
      </c>
      <c r="AC255" s="5">
        <f t="shared" si="75"/>
        <v>0</v>
      </c>
      <c r="AD255" s="6" t="str">
        <f t="shared" si="76"/>
        <v/>
      </c>
      <c r="AE255" s="41" t="str">
        <f t="shared" si="77"/>
        <v/>
      </c>
      <c r="AF255" s="41" t="str">
        <f t="shared" si="78"/>
        <v/>
      </c>
      <c r="AG255" s="41" t="str">
        <f t="shared" si="79"/>
        <v/>
      </c>
      <c r="AH255" s="41" t="str">
        <f t="shared" si="80"/>
        <v/>
      </c>
      <c r="AI255" s="291"/>
      <c r="AJ255" s="41" t="str">
        <f t="shared" si="81"/>
        <v/>
      </c>
      <c r="AK255" s="286" t="str">
        <f t="shared" si="83"/>
        <v/>
      </c>
    </row>
    <row r="256" spans="1:37" ht="40.15" customHeight="1" x14ac:dyDescent="0.25">
      <c r="A256" s="74" t="str">
        <f>IF(B256="","",MAX($A$8:A255)+1)</f>
        <v/>
      </c>
      <c r="B256" s="73"/>
      <c r="C256" s="368"/>
      <c r="D256" s="33"/>
      <c r="E256" s="5" t="str">
        <f t="shared" si="66"/>
        <v/>
      </c>
      <c r="F256" s="5" t="str">
        <f t="shared" si="67"/>
        <v/>
      </c>
      <c r="G256" s="368"/>
      <c r="H256" s="6" t="str">
        <f t="shared" si="68"/>
        <v/>
      </c>
      <c r="I256" s="5" t="str">
        <f t="shared" si="69"/>
        <v/>
      </c>
      <c r="J256" s="98" t="e">
        <f t="shared" si="70"/>
        <v>#N/A</v>
      </c>
      <c r="K256" s="6" t="str">
        <f t="shared" si="71"/>
        <v/>
      </c>
      <c r="L256" s="267" t="str">
        <f t="shared" si="72"/>
        <v/>
      </c>
      <c r="M256" s="338"/>
      <c r="N256" s="72" t="s">
        <v>29</v>
      </c>
      <c r="O256" s="5">
        <f t="shared" si="84"/>
        <v>0</v>
      </c>
      <c r="P256" s="269"/>
      <c r="Q256" s="269"/>
      <c r="R256" s="4" t="s">
        <v>13</v>
      </c>
      <c r="S256" s="5">
        <f t="shared" si="73"/>
        <v>0</v>
      </c>
      <c r="T256" s="33" t="s">
        <v>13</v>
      </c>
      <c r="U256" s="5">
        <f t="shared" si="85"/>
        <v>0</v>
      </c>
      <c r="V256" s="33" t="s">
        <v>13</v>
      </c>
      <c r="W256" s="171" t="str">
        <f t="shared" si="74"/>
        <v/>
      </c>
      <c r="X256" s="72" t="s">
        <v>531</v>
      </c>
      <c r="Y256" s="5">
        <f t="shared" si="86"/>
        <v>0</v>
      </c>
      <c r="Z256" s="72" t="s">
        <v>530</v>
      </c>
      <c r="AA256" s="6">
        <f t="shared" si="82"/>
        <v>0</v>
      </c>
      <c r="AB256" s="4" t="s">
        <v>516</v>
      </c>
      <c r="AC256" s="5">
        <f t="shared" si="75"/>
        <v>0</v>
      </c>
      <c r="AD256" s="6" t="str">
        <f t="shared" si="76"/>
        <v/>
      </c>
      <c r="AE256" s="41" t="str">
        <f t="shared" si="77"/>
        <v/>
      </c>
      <c r="AF256" s="41" t="str">
        <f t="shared" si="78"/>
        <v/>
      </c>
      <c r="AG256" s="41" t="str">
        <f t="shared" si="79"/>
        <v/>
      </c>
      <c r="AH256" s="41" t="str">
        <f t="shared" si="80"/>
        <v/>
      </c>
      <c r="AI256" s="291"/>
      <c r="AJ256" s="41" t="str">
        <f t="shared" si="81"/>
        <v/>
      </c>
      <c r="AK256" s="286" t="str">
        <f t="shared" si="83"/>
        <v/>
      </c>
    </row>
    <row r="257" spans="1:37" ht="40.15" customHeight="1" x14ac:dyDescent="0.25">
      <c r="A257" s="74" t="str">
        <f>IF(B257="","",MAX($A$8:A256)+1)</f>
        <v/>
      </c>
      <c r="B257" s="73"/>
      <c r="C257" s="368"/>
      <c r="D257" s="33"/>
      <c r="E257" s="5" t="str">
        <f t="shared" si="66"/>
        <v/>
      </c>
      <c r="F257" s="5" t="str">
        <f t="shared" si="67"/>
        <v/>
      </c>
      <c r="G257" s="368"/>
      <c r="H257" s="6" t="str">
        <f t="shared" si="68"/>
        <v/>
      </c>
      <c r="I257" s="5" t="str">
        <f t="shared" si="69"/>
        <v/>
      </c>
      <c r="J257" s="98" t="e">
        <f t="shared" si="70"/>
        <v>#N/A</v>
      </c>
      <c r="K257" s="6" t="str">
        <f t="shared" si="71"/>
        <v/>
      </c>
      <c r="L257" s="267" t="str">
        <f t="shared" si="72"/>
        <v/>
      </c>
      <c r="M257" s="338"/>
      <c r="N257" s="72" t="s">
        <v>29</v>
      </c>
      <c r="O257" s="5">
        <f t="shared" si="84"/>
        <v>0</v>
      </c>
      <c r="P257" s="269"/>
      <c r="Q257" s="269"/>
      <c r="R257" s="4" t="s">
        <v>13</v>
      </c>
      <c r="S257" s="5">
        <f t="shared" si="73"/>
        <v>0</v>
      </c>
      <c r="T257" s="33" t="s">
        <v>13</v>
      </c>
      <c r="U257" s="5">
        <f t="shared" si="85"/>
        <v>0</v>
      </c>
      <c r="V257" s="33" t="s">
        <v>13</v>
      </c>
      <c r="W257" s="171" t="str">
        <f t="shared" si="74"/>
        <v/>
      </c>
      <c r="X257" s="72" t="s">
        <v>531</v>
      </c>
      <c r="Y257" s="5">
        <f t="shared" si="86"/>
        <v>0</v>
      </c>
      <c r="Z257" s="72" t="s">
        <v>530</v>
      </c>
      <c r="AA257" s="6">
        <f t="shared" si="82"/>
        <v>0</v>
      </c>
      <c r="AB257" s="4" t="s">
        <v>516</v>
      </c>
      <c r="AC257" s="5">
        <f t="shared" si="75"/>
        <v>0</v>
      </c>
      <c r="AD257" s="6" t="str">
        <f t="shared" si="76"/>
        <v/>
      </c>
      <c r="AE257" s="41" t="str">
        <f t="shared" si="77"/>
        <v/>
      </c>
      <c r="AF257" s="41" t="str">
        <f t="shared" si="78"/>
        <v/>
      </c>
      <c r="AG257" s="41" t="str">
        <f t="shared" si="79"/>
        <v/>
      </c>
      <c r="AH257" s="41" t="str">
        <f t="shared" si="80"/>
        <v/>
      </c>
      <c r="AI257" s="291"/>
      <c r="AJ257" s="41" t="str">
        <f t="shared" si="81"/>
        <v/>
      </c>
      <c r="AK257" s="286" t="str">
        <f t="shared" si="83"/>
        <v/>
      </c>
    </row>
    <row r="258" spans="1:37" ht="40.15" customHeight="1" x14ac:dyDescent="0.25">
      <c r="A258" s="74" t="str">
        <f>IF(B258="","",MAX($A$8:A257)+1)</f>
        <v/>
      </c>
      <c r="B258" s="73"/>
      <c r="C258" s="368"/>
      <c r="D258" s="33"/>
      <c r="E258" s="5" t="str">
        <f t="shared" si="66"/>
        <v/>
      </c>
      <c r="F258" s="5" t="str">
        <f t="shared" si="67"/>
        <v/>
      </c>
      <c r="G258" s="368"/>
      <c r="H258" s="6" t="str">
        <f t="shared" si="68"/>
        <v/>
      </c>
      <c r="I258" s="5" t="str">
        <f t="shared" si="69"/>
        <v/>
      </c>
      <c r="J258" s="98" t="e">
        <f t="shared" si="70"/>
        <v>#N/A</v>
      </c>
      <c r="K258" s="6" t="str">
        <f t="shared" si="71"/>
        <v/>
      </c>
      <c r="L258" s="267" t="str">
        <f t="shared" si="72"/>
        <v/>
      </c>
      <c r="M258" s="338"/>
      <c r="N258" s="72" t="s">
        <v>29</v>
      </c>
      <c r="O258" s="5">
        <f t="shared" si="84"/>
        <v>0</v>
      </c>
      <c r="P258" s="269"/>
      <c r="Q258" s="269"/>
      <c r="R258" s="4" t="s">
        <v>13</v>
      </c>
      <c r="S258" s="5">
        <f t="shared" si="73"/>
        <v>0</v>
      </c>
      <c r="T258" s="33" t="s">
        <v>13</v>
      </c>
      <c r="U258" s="5">
        <f t="shared" si="85"/>
        <v>0</v>
      </c>
      <c r="V258" s="33" t="s">
        <v>13</v>
      </c>
      <c r="W258" s="171" t="str">
        <f t="shared" si="74"/>
        <v/>
      </c>
      <c r="X258" s="72" t="s">
        <v>531</v>
      </c>
      <c r="Y258" s="5">
        <f t="shared" si="86"/>
        <v>0</v>
      </c>
      <c r="Z258" s="72" t="s">
        <v>530</v>
      </c>
      <c r="AA258" s="6">
        <f t="shared" si="82"/>
        <v>0</v>
      </c>
      <c r="AB258" s="4" t="s">
        <v>516</v>
      </c>
      <c r="AC258" s="5">
        <f t="shared" si="75"/>
        <v>0</v>
      </c>
      <c r="AD258" s="6" t="str">
        <f t="shared" si="76"/>
        <v/>
      </c>
      <c r="AE258" s="41" t="str">
        <f t="shared" si="77"/>
        <v/>
      </c>
      <c r="AF258" s="41" t="str">
        <f t="shared" si="78"/>
        <v/>
      </c>
      <c r="AG258" s="41" t="str">
        <f t="shared" si="79"/>
        <v/>
      </c>
      <c r="AH258" s="41" t="str">
        <f t="shared" si="80"/>
        <v/>
      </c>
      <c r="AI258" s="291"/>
      <c r="AJ258" s="41" t="str">
        <f t="shared" si="81"/>
        <v/>
      </c>
      <c r="AK258" s="286" t="str">
        <f t="shared" si="83"/>
        <v/>
      </c>
    </row>
    <row r="259" spans="1:37" ht="40.15" customHeight="1" x14ac:dyDescent="0.25">
      <c r="A259" s="74" t="str">
        <f>IF(B259="","",MAX($A$8:A258)+1)</f>
        <v/>
      </c>
      <c r="B259" s="73"/>
      <c r="C259" s="368"/>
      <c r="D259" s="33"/>
      <c r="E259" s="5" t="str">
        <f t="shared" si="66"/>
        <v/>
      </c>
      <c r="F259" s="5" t="str">
        <f t="shared" si="67"/>
        <v/>
      </c>
      <c r="G259" s="368"/>
      <c r="H259" s="6" t="str">
        <f t="shared" si="68"/>
        <v/>
      </c>
      <c r="I259" s="5" t="str">
        <f t="shared" si="69"/>
        <v/>
      </c>
      <c r="J259" s="98" t="e">
        <f t="shared" si="70"/>
        <v>#N/A</v>
      </c>
      <c r="K259" s="6" t="str">
        <f t="shared" si="71"/>
        <v/>
      </c>
      <c r="L259" s="267" t="str">
        <f t="shared" si="72"/>
        <v/>
      </c>
      <c r="M259" s="338"/>
      <c r="N259" s="72" t="s">
        <v>29</v>
      </c>
      <c r="O259" s="5">
        <f t="shared" si="84"/>
        <v>0</v>
      </c>
      <c r="P259" s="269"/>
      <c r="Q259" s="269"/>
      <c r="R259" s="4" t="s">
        <v>13</v>
      </c>
      <c r="S259" s="5">
        <f t="shared" si="73"/>
        <v>0</v>
      </c>
      <c r="T259" s="33" t="s">
        <v>13</v>
      </c>
      <c r="U259" s="5">
        <f t="shared" si="85"/>
        <v>0</v>
      </c>
      <c r="V259" s="33" t="s">
        <v>13</v>
      </c>
      <c r="W259" s="171" t="str">
        <f t="shared" si="74"/>
        <v/>
      </c>
      <c r="X259" s="72" t="s">
        <v>531</v>
      </c>
      <c r="Y259" s="5">
        <f t="shared" si="86"/>
        <v>0</v>
      </c>
      <c r="Z259" s="72" t="s">
        <v>530</v>
      </c>
      <c r="AA259" s="6">
        <f t="shared" si="82"/>
        <v>0</v>
      </c>
      <c r="AB259" s="4" t="s">
        <v>516</v>
      </c>
      <c r="AC259" s="5">
        <f t="shared" si="75"/>
        <v>0</v>
      </c>
      <c r="AD259" s="6" t="str">
        <f t="shared" si="76"/>
        <v/>
      </c>
      <c r="AE259" s="41" t="str">
        <f t="shared" si="77"/>
        <v/>
      </c>
      <c r="AF259" s="41" t="str">
        <f t="shared" si="78"/>
        <v/>
      </c>
      <c r="AG259" s="41" t="str">
        <f t="shared" si="79"/>
        <v/>
      </c>
      <c r="AH259" s="41" t="str">
        <f t="shared" si="80"/>
        <v/>
      </c>
      <c r="AI259" s="291"/>
      <c r="AJ259" s="41" t="str">
        <f t="shared" si="81"/>
        <v/>
      </c>
      <c r="AK259" s="286" t="str">
        <f t="shared" si="83"/>
        <v/>
      </c>
    </row>
    <row r="260" spans="1:37" ht="40.15" customHeight="1" x14ac:dyDescent="0.25">
      <c r="A260" s="74" t="str">
        <f>IF(B260="","",MAX($A$8:A259)+1)</f>
        <v/>
      </c>
      <c r="B260" s="73"/>
      <c r="C260" s="368"/>
      <c r="D260" s="33"/>
      <c r="E260" s="5" t="str">
        <f t="shared" si="66"/>
        <v/>
      </c>
      <c r="F260" s="5" t="str">
        <f t="shared" si="67"/>
        <v/>
      </c>
      <c r="G260" s="368"/>
      <c r="H260" s="6" t="str">
        <f t="shared" si="68"/>
        <v/>
      </c>
      <c r="I260" s="5" t="str">
        <f t="shared" si="69"/>
        <v/>
      </c>
      <c r="J260" s="98" t="e">
        <f t="shared" si="70"/>
        <v>#N/A</v>
      </c>
      <c r="K260" s="6" t="str">
        <f t="shared" si="71"/>
        <v/>
      </c>
      <c r="L260" s="267" t="str">
        <f t="shared" si="72"/>
        <v/>
      </c>
      <c r="M260" s="338"/>
      <c r="N260" s="72" t="s">
        <v>29</v>
      </c>
      <c r="O260" s="5">
        <f t="shared" si="84"/>
        <v>0</v>
      </c>
      <c r="P260" s="269"/>
      <c r="Q260" s="269"/>
      <c r="R260" s="4" t="s">
        <v>13</v>
      </c>
      <c r="S260" s="5">
        <f t="shared" si="73"/>
        <v>0</v>
      </c>
      <c r="T260" s="33" t="s">
        <v>13</v>
      </c>
      <c r="U260" s="5">
        <f t="shared" si="85"/>
        <v>0</v>
      </c>
      <c r="V260" s="33" t="s">
        <v>13</v>
      </c>
      <c r="W260" s="171" t="str">
        <f t="shared" si="74"/>
        <v/>
      </c>
      <c r="X260" s="72" t="s">
        <v>531</v>
      </c>
      <c r="Y260" s="5">
        <f t="shared" si="86"/>
        <v>0</v>
      </c>
      <c r="Z260" s="72" t="s">
        <v>530</v>
      </c>
      <c r="AA260" s="6">
        <f t="shared" si="82"/>
        <v>0</v>
      </c>
      <c r="AB260" s="4" t="s">
        <v>516</v>
      </c>
      <c r="AC260" s="5">
        <f t="shared" si="75"/>
        <v>0</v>
      </c>
      <c r="AD260" s="6" t="str">
        <f t="shared" si="76"/>
        <v/>
      </c>
      <c r="AE260" s="41" t="str">
        <f t="shared" si="77"/>
        <v/>
      </c>
      <c r="AF260" s="41" t="str">
        <f t="shared" si="78"/>
        <v/>
      </c>
      <c r="AG260" s="41" t="str">
        <f t="shared" si="79"/>
        <v/>
      </c>
      <c r="AH260" s="41" t="str">
        <f t="shared" si="80"/>
        <v/>
      </c>
      <c r="AI260" s="291"/>
      <c r="AJ260" s="41" t="str">
        <f t="shared" si="81"/>
        <v/>
      </c>
      <c r="AK260" s="286" t="str">
        <f t="shared" si="83"/>
        <v/>
      </c>
    </row>
    <row r="261" spans="1:37" ht="40.15" customHeight="1" x14ac:dyDescent="0.25">
      <c r="A261" s="74" t="str">
        <f>IF(B261="","",MAX($A$8:A260)+1)</f>
        <v/>
      </c>
      <c r="B261" s="73"/>
      <c r="C261" s="368"/>
      <c r="D261" s="33"/>
      <c r="E261" s="5" t="str">
        <f t="shared" si="66"/>
        <v/>
      </c>
      <c r="F261" s="5" t="str">
        <f t="shared" si="67"/>
        <v/>
      </c>
      <c r="G261" s="368"/>
      <c r="H261" s="6" t="str">
        <f t="shared" si="68"/>
        <v/>
      </c>
      <c r="I261" s="5" t="str">
        <f t="shared" si="69"/>
        <v/>
      </c>
      <c r="J261" s="98" t="e">
        <f t="shared" si="70"/>
        <v>#N/A</v>
      </c>
      <c r="K261" s="6" t="str">
        <f t="shared" si="71"/>
        <v/>
      </c>
      <c r="L261" s="267" t="str">
        <f t="shared" si="72"/>
        <v/>
      </c>
      <c r="M261" s="338"/>
      <c r="N261" s="72" t="s">
        <v>29</v>
      </c>
      <c r="O261" s="5">
        <f t="shared" si="84"/>
        <v>0</v>
      </c>
      <c r="P261" s="269"/>
      <c r="Q261" s="269"/>
      <c r="R261" s="4" t="s">
        <v>13</v>
      </c>
      <c r="S261" s="5">
        <f t="shared" si="73"/>
        <v>0</v>
      </c>
      <c r="T261" s="33" t="s">
        <v>13</v>
      </c>
      <c r="U261" s="5">
        <f t="shared" si="85"/>
        <v>0</v>
      </c>
      <c r="V261" s="33" t="s">
        <v>13</v>
      </c>
      <c r="W261" s="171" t="str">
        <f t="shared" si="74"/>
        <v/>
      </c>
      <c r="X261" s="72" t="s">
        <v>531</v>
      </c>
      <c r="Y261" s="5">
        <f t="shared" si="86"/>
        <v>0</v>
      </c>
      <c r="Z261" s="72" t="s">
        <v>530</v>
      </c>
      <c r="AA261" s="6">
        <f t="shared" si="82"/>
        <v>0</v>
      </c>
      <c r="AB261" s="4" t="s">
        <v>516</v>
      </c>
      <c r="AC261" s="5">
        <f t="shared" si="75"/>
        <v>0</v>
      </c>
      <c r="AD261" s="6" t="str">
        <f t="shared" si="76"/>
        <v/>
      </c>
      <c r="AE261" s="41" t="str">
        <f t="shared" si="77"/>
        <v/>
      </c>
      <c r="AF261" s="41" t="str">
        <f t="shared" si="78"/>
        <v/>
      </c>
      <c r="AG261" s="41" t="str">
        <f t="shared" si="79"/>
        <v/>
      </c>
      <c r="AH261" s="41" t="str">
        <f t="shared" si="80"/>
        <v/>
      </c>
      <c r="AI261" s="291"/>
      <c r="AJ261" s="41" t="str">
        <f t="shared" si="81"/>
        <v/>
      </c>
      <c r="AK261" s="286" t="str">
        <f t="shared" si="83"/>
        <v/>
      </c>
    </row>
    <row r="262" spans="1:37" ht="40.15" customHeight="1" x14ac:dyDescent="0.25">
      <c r="A262" s="74" t="str">
        <f>IF(B262="","",MAX($A$8:A261)+1)</f>
        <v/>
      </c>
      <c r="B262" s="73"/>
      <c r="C262" s="368"/>
      <c r="D262" s="33"/>
      <c r="E262" s="5" t="str">
        <f t="shared" si="66"/>
        <v/>
      </c>
      <c r="F262" s="5" t="str">
        <f t="shared" si="67"/>
        <v/>
      </c>
      <c r="G262" s="368"/>
      <c r="H262" s="6" t="str">
        <f t="shared" si="68"/>
        <v/>
      </c>
      <c r="I262" s="5" t="str">
        <f t="shared" si="69"/>
        <v/>
      </c>
      <c r="J262" s="98" t="e">
        <f t="shared" si="70"/>
        <v>#N/A</v>
      </c>
      <c r="K262" s="6" t="str">
        <f t="shared" si="71"/>
        <v/>
      </c>
      <c r="L262" s="267" t="str">
        <f t="shared" si="72"/>
        <v/>
      </c>
      <c r="M262" s="338"/>
      <c r="N262" s="72" t="s">
        <v>29</v>
      </c>
      <c r="O262" s="5">
        <f t="shared" si="84"/>
        <v>0</v>
      </c>
      <c r="P262" s="269"/>
      <c r="Q262" s="269"/>
      <c r="R262" s="4" t="s">
        <v>13</v>
      </c>
      <c r="S262" s="5">
        <f t="shared" si="73"/>
        <v>0</v>
      </c>
      <c r="T262" s="33" t="s">
        <v>13</v>
      </c>
      <c r="U262" s="5">
        <f t="shared" si="85"/>
        <v>0</v>
      </c>
      <c r="V262" s="33" t="s">
        <v>13</v>
      </c>
      <c r="W262" s="171" t="str">
        <f t="shared" si="74"/>
        <v/>
      </c>
      <c r="X262" s="72" t="s">
        <v>531</v>
      </c>
      <c r="Y262" s="5">
        <f t="shared" si="86"/>
        <v>0</v>
      </c>
      <c r="Z262" s="72" t="s">
        <v>530</v>
      </c>
      <c r="AA262" s="6">
        <f t="shared" si="82"/>
        <v>0</v>
      </c>
      <c r="AB262" s="4" t="s">
        <v>516</v>
      </c>
      <c r="AC262" s="5">
        <f t="shared" si="75"/>
        <v>0</v>
      </c>
      <c r="AD262" s="6" t="str">
        <f t="shared" si="76"/>
        <v/>
      </c>
      <c r="AE262" s="41" t="str">
        <f t="shared" si="77"/>
        <v/>
      </c>
      <c r="AF262" s="41" t="str">
        <f t="shared" si="78"/>
        <v/>
      </c>
      <c r="AG262" s="41" t="str">
        <f t="shared" si="79"/>
        <v/>
      </c>
      <c r="AH262" s="41" t="str">
        <f t="shared" si="80"/>
        <v/>
      </c>
      <c r="AI262" s="291"/>
      <c r="AJ262" s="41" t="str">
        <f t="shared" si="81"/>
        <v/>
      </c>
      <c r="AK262" s="286" t="str">
        <f t="shared" si="83"/>
        <v/>
      </c>
    </row>
    <row r="263" spans="1:37" ht="40.15" customHeight="1" x14ac:dyDescent="0.25">
      <c r="A263" s="74" t="str">
        <f>IF(B263="","",MAX($A$8:A262)+1)</f>
        <v/>
      </c>
      <c r="B263" s="73"/>
      <c r="C263" s="368"/>
      <c r="D263" s="33"/>
      <c r="E263" s="5" t="str">
        <f t="shared" si="66"/>
        <v/>
      </c>
      <c r="F263" s="5" t="str">
        <f t="shared" si="67"/>
        <v/>
      </c>
      <c r="G263" s="368"/>
      <c r="H263" s="6" t="str">
        <f t="shared" si="68"/>
        <v/>
      </c>
      <c r="I263" s="5" t="str">
        <f t="shared" si="69"/>
        <v/>
      </c>
      <c r="J263" s="98" t="e">
        <f t="shared" si="70"/>
        <v>#N/A</v>
      </c>
      <c r="K263" s="6" t="str">
        <f t="shared" si="71"/>
        <v/>
      </c>
      <c r="L263" s="267" t="str">
        <f t="shared" si="72"/>
        <v/>
      </c>
      <c r="M263" s="338"/>
      <c r="N263" s="72" t="s">
        <v>29</v>
      </c>
      <c r="O263" s="5">
        <f t="shared" si="84"/>
        <v>0</v>
      </c>
      <c r="P263" s="269"/>
      <c r="Q263" s="269"/>
      <c r="R263" s="4" t="s">
        <v>13</v>
      </c>
      <c r="S263" s="5">
        <f t="shared" si="73"/>
        <v>0</v>
      </c>
      <c r="T263" s="33" t="s">
        <v>13</v>
      </c>
      <c r="U263" s="5">
        <f t="shared" si="85"/>
        <v>0</v>
      </c>
      <c r="V263" s="33" t="s">
        <v>13</v>
      </c>
      <c r="W263" s="171" t="str">
        <f t="shared" si="74"/>
        <v/>
      </c>
      <c r="X263" s="72" t="s">
        <v>531</v>
      </c>
      <c r="Y263" s="5">
        <f t="shared" si="86"/>
        <v>0</v>
      </c>
      <c r="Z263" s="72" t="s">
        <v>530</v>
      </c>
      <c r="AA263" s="6">
        <f t="shared" si="82"/>
        <v>0</v>
      </c>
      <c r="AB263" s="4" t="s">
        <v>516</v>
      </c>
      <c r="AC263" s="5">
        <f t="shared" si="75"/>
        <v>0</v>
      </c>
      <c r="AD263" s="6" t="str">
        <f t="shared" si="76"/>
        <v/>
      </c>
      <c r="AE263" s="41" t="str">
        <f t="shared" si="77"/>
        <v/>
      </c>
      <c r="AF263" s="41" t="str">
        <f t="shared" si="78"/>
        <v/>
      </c>
      <c r="AG263" s="41" t="str">
        <f t="shared" si="79"/>
        <v/>
      </c>
      <c r="AH263" s="41" t="str">
        <f t="shared" si="80"/>
        <v/>
      </c>
      <c r="AI263" s="291"/>
      <c r="AJ263" s="41" t="str">
        <f t="shared" si="81"/>
        <v/>
      </c>
      <c r="AK263" s="286" t="str">
        <f t="shared" si="83"/>
        <v/>
      </c>
    </row>
    <row r="264" spans="1:37" ht="40.15" customHeight="1" x14ac:dyDescent="0.25">
      <c r="A264" s="74" t="str">
        <f>IF(B264="","",MAX($A$8:A263)+1)</f>
        <v/>
      </c>
      <c r="B264" s="73"/>
      <c r="C264" s="368"/>
      <c r="D264" s="33"/>
      <c r="E264" s="5" t="str">
        <f t="shared" ref="E264:E310" si="87">IF(OR(D264="",D264="keine"),"",VLOOKUP(D264,NSollSK,2,FALSE))</f>
        <v/>
      </c>
      <c r="F264" s="5" t="str">
        <f t="shared" ref="F264:F310" si="88">IF(OR(D264="",D264="keine"),"",VLOOKUP(D264,NSollSK,3,FALSE))</f>
        <v/>
      </c>
      <c r="G264" s="368"/>
      <c r="H264" s="6" t="str">
        <f t="shared" ref="H264:H310" si="89">IF(E264=0,E264,IF(E264=0,E264,IF(OR(G264="",D264="",D264="keine"),"",((G264/E264)*100)-100)))</f>
        <v/>
      </c>
      <c r="I264" s="5" t="str">
        <f t="shared" ref="I264:I310" si="90">IF(OR(G264="",D264="",D264="keine"),"",VLOOKUP(D264,NSollSK,6,FALSE))</f>
        <v/>
      </c>
      <c r="J264" s="98" t="e">
        <f t="shared" ref="J264:J310" si="91">IF(VLOOKUP(D264,NSollSK,7,FALSE)=20,1,2)*H264</f>
        <v>#N/A</v>
      </c>
      <c r="K264" s="6" t="str">
        <f t="shared" ref="K264:K310" si="92">IF(OR(G264="",D264="",D264="keine"),"",F264+J264)</f>
        <v/>
      </c>
      <c r="L264" s="267" t="str">
        <f t="shared" ref="L264:L310" si="93">IF(OR(D264="",D264="keine",G264=""),"",VLOOKUP(D264,NSollSK,4,FALSE))</f>
        <v/>
      </c>
      <c r="M264" s="338"/>
      <c r="N264" s="72" t="s">
        <v>29</v>
      </c>
      <c r="O264" s="5">
        <f t="shared" si="84"/>
        <v>0</v>
      </c>
      <c r="P264" s="269"/>
      <c r="Q264" s="269"/>
      <c r="R264" s="4" t="s">
        <v>13</v>
      </c>
      <c r="S264" s="5">
        <f t="shared" ref="S264:S310" si="94">VLOOKUP(R264,N_Vorfrucht_Abschlag_SK,2,FALSE)</f>
        <v>0</v>
      </c>
      <c r="T264" s="33" t="s">
        <v>13</v>
      </c>
      <c r="U264" s="5">
        <f t="shared" si="85"/>
        <v>0</v>
      </c>
      <c r="V264" s="33" t="s">
        <v>13</v>
      </c>
      <c r="W264" s="171" t="str">
        <f t="shared" ref="W264:W310" si="95">IF(OR(V264="",V264="keine"),"",VLOOKUP(V264,NSollSK,5,FALSE))</f>
        <v/>
      </c>
      <c r="X264" s="72" t="s">
        <v>531</v>
      </c>
      <c r="Y264" s="5">
        <f t="shared" si="86"/>
        <v>0</v>
      </c>
      <c r="Z264" s="72" t="s">
        <v>530</v>
      </c>
      <c r="AA264" s="6">
        <f t="shared" si="82"/>
        <v>0</v>
      </c>
      <c r="AB264" s="4" t="s">
        <v>516</v>
      </c>
      <c r="AC264" s="5">
        <f t="shared" ref="AC264:AC310" si="96">VLOOKUP(AB264,Abdeckung_Tab,2,FALSE)</f>
        <v>0</v>
      </c>
      <c r="AD264" s="6" t="str">
        <f t="shared" ref="AD264:AD310" si="97">IF(OR(D264="",D264="keine"),"",K264-M264-P264-Q264-O264-S264-U264-Y264+AA264+AC264)</f>
        <v/>
      </c>
      <c r="AE264" s="41" t="str">
        <f t="shared" ref="AE264:AE310" si="98">IF(OR(D264="",D264="keine",G264=""),"",IF(AD264&lt;0,0,AD264))</f>
        <v/>
      </c>
      <c r="AF264" s="41" t="str">
        <f t="shared" ref="AF264:AF310" si="99">IF(OR(D264="",D264="keine",G264=""),"",IF(AD264&lt;0,0,AD264*C264))</f>
        <v/>
      </c>
      <c r="AG264" s="41" t="str">
        <f t="shared" ref="AG264:AG310" si="100">IF(OR(D264="",D264="keine",G264=""),"",IF(AD264&lt;0,0,AD264*0.8))</f>
        <v/>
      </c>
      <c r="AH264" s="41" t="str">
        <f t="shared" ref="AH264:AH310" si="101">IF(OR(D264="",D264="keine",G264=""),"",IF(AD264&lt;0,0,AD264*C264*0.8))</f>
        <v/>
      </c>
      <c r="AI264" s="291"/>
      <c r="AJ264" s="41" t="str">
        <f t="shared" ref="AJ264:AJ310" si="102">IF(AI264="","",AI264*C264)</f>
        <v/>
      </c>
      <c r="AK264" s="286" t="str">
        <f t="shared" si="83"/>
        <v/>
      </c>
    </row>
    <row r="265" spans="1:37" ht="40.15" customHeight="1" x14ac:dyDescent="0.25">
      <c r="A265" s="74" t="str">
        <f>IF(B265="","",MAX($A$8:A264)+1)</f>
        <v/>
      </c>
      <c r="B265" s="73"/>
      <c r="C265" s="368"/>
      <c r="D265" s="33"/>
      <c r="E265" s="5" t="str">
        <f t="shared" si="87"/>
        <v/>
      </c>
      <c r="F265" s="5" t="str">
        <f t="shared" si="88"/>
        <v/>
      </c>
      <c r="G265" s="368"/>
      <c r="H265" s="6" t="str">
        <f t="shared" si="89"/>
        <v/>
      </c>
      <c r="I265" s="5" t="str">
        <f t="shared" si="90"/>
        <v/>
      </c>
      <c r="J265" s="98" t="e">
        <f t="shared" si="91"/>
        <v>#N/A</v>
      </c>
      <c r="K265" s="6" t="str">
        <f t="shared" si="92"/>
        <v/>
      </c>
      <c r="L265" s="267" t="str">
        <f t="shared" si="93"/>
        <v/>
      </c>
      <c r="M265" s="338"/>
      <c r="N265" s="72" t="s">
        <v>29</v>
      </c>
      <c r="O265" s="5">
        <f t="shared" si="84"/>
        <v>0</v>
      </c>
      <c r="P265" s="269"/>
      <c r="Q265" s="269"/>
      <c r="R265" s="4" t="s">
        <v>13</v>
      </c>
      <c r="S265" s="5">
        <f t="shared" si="94"/>
        <v>0</v>
      </c>
      <c r="T265" s="33" t="s">
        <v>13</v>
      </c>
      <c r="U265" s="5">
        <f t="shared" si="85"/>
        <v>0</v>
      </c>
      <c r="V265" s="33" t="s">
        <v>13</v>
      </c>
      <c r="W265" s="171" t="str">
        <f t="shared" si="95"/>
        <v/>
      </c>
      <c r="X265" s="72" t="s">
        <v>531</v>
      </c>
      <c r="Y265" s="5">
        <f t="shared" si="86"/>
        <v>0</v>
      </c>
      <c r="Z265" s="72" t="s">
        <v>530</v>
      </c>
      <c r="AA265" s="6">
        <f t="shared" ref="AA265:AA310" si="103">IF(Z265="nein",0,Y265*2/3)</f>
        <v>0</v>
      </c>
      <c r="AB265" s="4" t="s">
        <v>516</v>
      </c>
      <c r="AC265" s="5">
        <f t="shared" si="96"/>
        <v>0</v>
      </c>
      <c r="AD265" s="6" t="str">
        <f t="shared" si="97"/>
        <v/>
      </c>
      <c r="AE265" s="41" t="str">
        <f t="shared" si="98"/>
        <v/>
      </c>
      <c r="AF265" s="41" t="str">
        <f t="shared" si="99"/>
        <v/>
      </c>
      <c r="AG265" s="41" t="str">
        <f t="shared" si="100"/>
        <v/>
      </c>
      <c r="AH265" s="41" t="str">
        <f t="shared" si="101"/>
        <v/>
      </c>
      <c r="AI265" s="291"/>
      <c r="AJ265" s="41" t="str">
        <f t="shared" si="102"/>
        <v/>
      </c>
      <c r="AK265" s="286" t="str">
        <f t="shared" ref="AK265:AK310" si="104">IF(AI265="","",IF(AI265&gt;AE265,"Achtung: N-Überhang!",""))</f>
        <v/>
      </c>
    </row>
    <row r="266" spans="1:37" ht="40.15" customHeight="1" x14ac:dyDescent="0.25">
      <c r="A266" s="74" t="str">
        <f>IF(B266="","",MAX($A$8:A265)+1)</f>
        <v/>
      </c>
      <c r="B266" s="73"/>
      <c r="C266" s="368"/>
      <c r="D266" s="33"/>
      <c r="E266" s="5" t="str">
        <f t="shared" si="87"/>
        <v/>
      </c>
      <c r="F266" s="5" t="str">
        <f t="shared" si="88"/>
        <v/>
      </c>
      <c r="G266" s="368"/>
      <c r="H266" s="6" t="str">
        <f t="shared" si="89"/>
        <v/>
      </c>
      <c r="I266" s="5" t="str">
        <f t="shared" si="90"/>
        <v/>
      </c>
      <c r="J266" s="98" t="e">
        <f t="shared" si="91"/>
        <v>#N/A</v>
      </c>
      <c r="K266" s="6" t="str">
        <f t="shared" si="92"/>
        <v/>
      </c>
      <c r="L266" s="267" t="str">
        <f t="shared" si="93"/>
        <v/>
      </c>
      <c r="M266" s="338"/>
      <c r="N266" s="72" t="s">
        <v>29</v>
      </c>
      <c r="O266" s="5">
        <f t="shared" si="84"/>
        <v>0</v>
      </c>
      <c r="P266" s="269"/>
      <c r="Q266" s="269"/>
      <c r="R266" s="4" t="s">
        <v>13</v>
      </c>
      <c r="S266" s="5">
        <f t="shared" si="94"/>
        <v>0</v>
      </c>
      <c r="T266" s="33" t="s">
        <v>13</v>
      </c>
      <c r="U266" s="5">
        <f t="shared" si="85"/>
        <v>0</v>
      </c>
      <c r="V266" s="33" t="s">
        <v>13</v>
      </c>
      <c r="W266" s="171" t="str">
        <f t="shared" si="95"/>
        <v/>
      </c>
      <c r="X266" s="72" t="s">
        <v>531</v>
      </c>
      <c r="Y266" s="5">
        <f t="shared" si="86"/>
        <v>0</v>
      </c>
      <c r="Z266" s="72" t="s">
        <v>530</v>
      </c>
      <c r="AA266" s="6">
        <f t="shared" si="103"/>
        <v>0</v>
      </c>
      <c r="AB266" s="4" t="s">
        <v>516</v>
      </c>
      <c r="AC266" s="5">
        <f t="shared" si="96"/>
        <v>0</v>
      </c>
      <c r="AD266" s="6" t="str">
        <f t="shared" si="97"/>
        <v/>
      </c>
      <c r="AE266" s="41" t="str">
        <f t="shared" si="98"/>
        <v/>
      </c>
      <c r="AF266" s="41" t="str">
        <f t="shared" si="99"/>
        <v/>
      </c>
      <c r="AG266" s="41" t="str">
        <f t="shared" si="100"/>
        <v/>
      </c>
      <c r="AH266" s="41" t="str">
        <f t="shared" si="101"/>
        <v/>
      </c>
      <c r="AI266" s="291"/>
      <c r="AJ266" s="41" t="str">
        <f t="shared" si="102"/>
        <v/>
      </c>
      <c r="AK266" s="286" t="str">
        <f t="shared" si="104"/>
        <v/>
      </c>
    </row>
    <row r="267" spans="1:37" ht="40.15" customHeight="1" x14ac:dyDescent="0.25">
      <c r="A267" s="74" t="str">
        <f>IF(B267="","",MAX($A$8:A266)+1)</f>
        <v/>
      </c>
      <c r="B267" s="73"/>
      <c r="C267" s="368"/>
      <c r="D267" s="33"/>
      <c r="E267" s="5" t="str">
        <f t="shared" si="87"/>
        <v/>
      </c>
      <c r="F267" s="5" t="str">
        <f t="shared" si="88"/>
        <v/>
      </c>
      <c r="G267" s="368"/>
      <c r="H267" s="6" t="str">
        <f t="shared" si="89"/>
        <v/>
      </c>
      <c r="I267" s="5" t="str">
        <f t="shared" si="90"/>
        <v/>
      </c>
      <c r="J267" s="98" t="e">
        <f t="shared" si="91"/>
        <v>#N/A</v>
      </c>
      <c r="K267" s="6" t="str">
        <f t="shared" si="92"/>
        <v/>
      </c>
      <c r="L267" s="267" t="str">
        <f t="shared" si="93"/>
        <v/>
      </c>
      <c r="M267" s="338"/>
      <c r="N267" s="72" t="s">
        <v>29</v>
      </c>
      <c r="O267" s="5">
        <f t="shared" si="84"/>
        <v>0</v>
      </c>
      <c r="P267" s="269"/>
      <c r="Q267" s="269"/>
      <c r="R267" s="4" t="s">
        <v>13</v>
      </c>
      <c r="S267" s="5">
        <f t="shared" si="94"/>
        <v>0</v>
      </c>
      <c r="T267" s="33" t="s">
        <v>13</v>
      </c>
      <c r="U267" s="5">
        <f t="shared" si="85"/>
        <v>0</v>
      </c>
      <c r="V267" s="33" t="s">
        <v>13</v>
      </c>
      <c r="W267" s="171" t="str">
        <f t="shared" si="95"/>
        <v/>
      </c>
      <c r="X267" s="72" t="s">
        <v>531</v>
      </c>
      <c r="Y267" s="5">
        <f t="shared" si="86"/>
        <v>0</v>
      </c>
      <c r="Z267" s="72" t="s">
        <v>530</v>
      </c>
      <c r="AA267" s="6">
        <f t="shared" si="103"/>
        <v>0</v>
      </c>
      <c r="AB267" s="4" t="s">
        <v>516</v>
      </c>
      <c r="AC267" s="5">
        <f t="shared" si="96"/>
        <v>0</v>
      </c>
      <c r="AD267" s="6" t="str">
        <f t="shared" si="97"/>
        <v/>
      </c>
      <c r="AE267" s="41" t="str">
        <f t="shared" si="98"/>
        <v/>
      </c>
      <c r="AF267" s="41" t="str">
        <f t="shared" si="99"/>
        <v/>
      </c>
      <c r="AG267" s="41" t="str">
        <f t="shared" si="100"/>
        <v/>
      </c>
      <c r="AH267" s="41" t="str">
        <f t="shared" si="101"/>
        <v/>
      </c>
      <c r="AI267" s="291"/>
      <c r="AJ267" s="41" t="str">
        <f t="shared" si="102"/>
        <v/>
      </c>
      <c r="AK267" s="286" t="str">
        <f t="shared" si="104"/>
        <v/>
      </c>
    </row>
    <row r="268" spans="1:37" ht="40.15" customHeight="1" x14ac:dyDescent="0.25">
      <c r="A268" s="74" t="str">
        <f>IF(B268="","",MAX($A$8:A267)+1)</f>
        <v/>
      </c>
      <c r="B268" s="73"/>
      <c r="C268" s="368"/>
      <c r="D268" s="33"/>
      <c r="E268" s="5" t="str">
        <f t="shared" si="87"/>
        <v/>
      </c>
      <c r="F268" s="5" t="str">
        <f t="shared" si="88"/>
        <v/>
      </c>
      <c r="G268" s="368"/>
      <c r="H268" s="6" t="str">
        <f t="shared" si="89"/>
        <v/>
      </c>
      <c r="I268" s="5" t="str">
        <f t="shared" si="90"/>
        <v/>
      </c>
      <c r="J268" s="98" t="e">
        <f t="shared" si="91"/>
        <v>#N/A</v>
      </c>
      <c r="K268" s="6" t="str">
        <f t="shared" si="92"/>
        <v/>
      </c>
      <c r="L268" s="267" t="str">
        <f t="shared" si="93"/>
        <v/>
      </c>
      <c r="M268" s="338"/>
      <c r="N268" s="72" t="s">
        <v>29</v>
      </c>
      <c r="O268" s="5">
        <f t="shared" si="84"/>
        <v>0</v>
      </c>
      <c r="P268" s="269"/>
      <c r="Q268" s="269"/>
      <c r="R268" s="4" t="s">
        <v>13</v>
      </c>
      <c r="S268" s="5">
        <f t="shared" si="94"/>
        <v>0</v>
      </c>
      <c r="T268" s="33" t="s">
        <v>13</v>
      </c>
      <c r="U268" s="5">
        <f t="shared" si="85"/>
        <v>0</v>
      </c>
      <c r="V268" s="33" t="s">
        <v>13</v>
      </c>
      <c r="W268" s="171" t="str">
        <f t="shared" si="95"/>
        <v/>
      </c>
      <c r="X268" s="72" t="s">
        <v>531</v>
      </c>
      <c r="Y268" s="5">
        <f t="shared" si="86"/>
        <v>0</v>
      </c>
      <c r="Z268" s="72" t="s">
        <v>530</v>
      </c>
      <c r="AA268" s="6">
        <f t="shared" si="103"/>
        <v>0</v>
      </c>
      <c r="AB268" s="4" t="s">
        <v>516</v>
      </c>
      <c r="AC268" s="5">
        <f t="shared" si="96"/>
        <v>0</v>
      </c>
      <c r="AD268" s="6" t="str">
        <f t="shared" si="97"/>
        <v/>
      </c>
      <c r="AE268" s="41" t="str">
        <f t="shared" si="98"/>
        <v/>
      </c>
      <c r="AF268" s="41" t="str">
        <f t="shared" si="99"/>
        <v/>
      </c>
      <c r="AG268" s="41" t="str">
        <f t="shared" si="100"/>
        <v/>
      </c>
      <c r="AH268" s="41" t="str">
        <f t="shared" si="101"/>
        <v/>
      </c>
      <c r="AI268" s="291"/>
      <c r="AJ268" s="41" t="str">
        <f t="shared" si="102"/>
        <v/>
      </c>
      <c r="AK268" s="286" t="str">
        <f t="shared" si="104"/>
        <v/>
      </c>
    </row>
    <row r="269" spans="1:37" ht="40.15" customHeight="1" x14ac:dyDescent="0.25">
      <c r="A269" s="74" t="str">
        <f>IF(B269="","",MAX($A$8:A268)+1)</f>
        <v/>
      </c>
      <c r="B269" s="73"/>
      <c r="C269" s="368"/>
      <c r="D269" s="33"/>
      <c r="E269" s="5" t="str">
        <f t="shared" si="87"/>
        <v/>
      </c>
      <c r="F269" s="5" t="str">
        <f t="shared" si="88"/>
        <v/>
      </c>
      <c r="G269" s="368"/>
      <c r="H269" s="6" t="str">
        <f t="shared" si="89"/>
        <v/>
      </c>
      <c r="I269" s="5" t="str">
        <f t="shared" si="90"/>
        <v/>
      </c>
      <c r="J269" s="98" t="e">
        <f t="shared" si="91"/>
        <v>#N/A</v>
      </c>
      <c r="K269" s="6" t="str">
        <f t="shared" si="92"/>
        <v/>
      </c>
      <c r="L269" s="267" t="str">
        <f t="shared" si="93"/>
        <v/>
      </c>
      <c r="M269" s="338"/>
      <c r="N269" s="72" t="s">
        <v>29</v>
      </c>
      <c r="O269" s="5">
        <f t="shared" si="84"/>
        <v>0</v>
      </c>
      <c r="P269" s="269"/>
      <c r="Q269" s="269"/>
      <c r="R269" s="4" t="s">
        <v>13</v>
      </c>
      <c r="S269" s="5">
        <f t="shared" si="94"/>
        <v>0</v>
      </c>
      <c r="T269" s="33" t="s">
        <v>13</v>
      </c>
      <c r="U269" s="5">
        <f t="shared" si="85"/>
        <v>0</v>
      </c>
      <c r="V269" s="33" t="s">
        <v>13</v>
      </c>
      <c r="W269" s="171" t="str">
        <f t="shared" si="95"/>
        <v/>
      </c>
      <c r="X269" s="72" t="s">
        <v>531</v>
      </c>
      <c r="Y269" s="5">
        <f t="shared" si="86"/>
        <v>0</v>
      </c>
      <c r="Z269" s="72" t="s">
        <v>530</v>
      </c>
      <c r="AA269" s="6">
        <f t="shared" si="103"/>
        <v>0</v>
      </c>
      <c r="AB269" s="4" t="s">
        <v>516</v>
      </c>
      <c r="AC269" s="5">
        <f t="shared" si="96"/>
        <v>0</v>
      </c>
      <c r="AD269" s="6" t="str">
        <f t="shared" si="97"/>
        <v/>
      </c>
      <c r="AE269" s="41" t="str">
        <f t="shared" si="98"/>
        <v/>
      </c>
      <c r="AF269" s="41" t="str">
        <f t="shared" si="99"/>
        <v/>
      </c>
      <c r="AG269" s="41" t="str">
        <f t="shared" si="100"/>
        <v/>
      </c>
      <c r="AH269" s="41" t="str">
        <f t="shared" si="101"/>
        <v/>
      </c>
      <c r="AI269" s="291"/>
      <c r="AJ269" s="41" t="str">
        <f t="shared" si="102"/>
        <v/>
      </c>
      <c r="AK269" s="286" t="str">
        <f t="shared" si="104"/>
        <v/>
      </c>
    </row>
    <row r="270" spans="1:37" ht="40.15" customHeight="1" x14ac:dyDescent="0.25">
      <c r="A270" s="74" t="str">
        <f>IF(B270="","",MAX($A$8:A269)+1)</f>
        <v/>
      </c>
      <c r="B270" s="73"/>
      <c r="C270" s="368"/>
      <c r="D270" s="33"/>
      <c r="E270" s="5" t="str">
        <f t="shared" si="87"/>
        <v/>
      </c>
      <c r="F270" s="5" t="str">
        <f t="shared" si="88"/>
        <v/>
      </c>
      <c r="G270" s="368"/>
      <c r="H270" s="6" t="str">
        <f t="shared" si="89"/>
        <v/>
      </c>
      <c r="I270" s="5" t="str">
        <f t="shared" si="90"/>
        <v/>
      </c>
      <c r="J270" s="98" t="e">
        <f t="shared" si="91"/>
        <v>#N/A</v>
      </c>
      <c r="K270" s="6" t="str">
        <f t="shared" si="92"/>
        <v/>
      </c>
      <c r="L270" s="267" t="str">
        <f t="shared" si="93"/>
        <v/>
      </c>
      <c r="M270" s="338"/>
      <c r="N270" s="72" t="s">
        <v>29</v>
      </c>
      <c r="O270" s="5">
        <f t="shared" si="84"/>
        <v>0</v>
      </c>
      <c r="P270" s="269"/>
      <c r="Q270" s="269"/>
      <c r="R270" s="4" t="s">
        <v>13</v>
      </c>
      <c r="S270" s="5">
        <f t="shared" si="94"/>
        <v>0</v>
      </c>
      <c r="T270" s="33" t="s">
        <v>13</v>
      </c>
      <c r="U270" s="5">
        <f t="shared" si="85"/>
        <v>0</v>
      </c>
      <c r="V270" s="33" t="s">
        <v>13</v>
      </c>
      <c r="W270" s="171" t="str">
        <f t="shared" si="95"/>
        <v/>
      </c>
      <c r="X270" s="72" t="s">
        <v>531</v>
      </c>
      <c r="Y270" s="5">
        <f t="shared" si="86"/>
        <v>0</v>
      </c>
      <c r="Z270" s="72" t="s">
        <v>530</v>
      </c>
      <c r="AA270" s="6">
        <f t="shared" si="103"/>
        <v>0</v>
      </c>
      <c r="AB270" s="4" t="s">
        <v>516</v>
      </c>
      <c r="AC270" s="5">
        <f t="shared" si="96"/>
        <v>0</v>
      </c>
      <c r="AD270" s="6" t="str">
        <f t="shared" si="97"/>
        <v/>
      </c>
      <c r="AE270" s="41" t="str">
        <f t="shared" si="98"/>
        <v/>
      </c>
      <c r="AF270" s="41" t="str">
        <f t="shared" si="99"/>
        <v/>
      </c>
      <c r="AG270" s="41" t="str">
        <f t="shared" si="100"/>
        <v/>
      </c>
      <c r="AH270" s="41" t="str">
        <f t="shared" si="101"/>
        <v/>
      </c>
      <c r="AI270" s="291"/>
      <c r="AJ270" s="41" t="str">
        <f t="shared" si="102"/>
        <v/>
      </c>
      <c r="AK270" s="286" t="str">
        <f t="shared" si="104"/>
        <v/>
      </c>
    </row>
    <row r="271" spans="1:37" ht="40.15" customHeight="1" x14ac:dyDescent="0.25">
      <c r="A271" s="74" t="str">
        <f>IF(B271="","",MAX($A$8:A270)+1)</f>
        <v/>
      </c>
      <c r="B271" s="73"/>
      <c r="C271" s="368"/>
      <c r="D271" s="33"/>
      <c r="E271" s="5" t="str">
        <f t="shared" si="87"/>
        <v/>
      </c>
      <c r="F271" s="5" t="str">
        <f t="shared" si="88"/>
        <v/>
      </c>
      <c r="G271" s="368"/>
      <c r="H271" s="6" t="str">
        <f t="shared" si="89"/>
        <v/>
      </c>
      <c r="I271" s="5" t="str">
        <f t="shared" si="90"/>
        <v/>
      </c>
      <c r="J271" s="98" t="e">
        <f t="shared" si="91"/>
        <v>#N/A</v>
      </c>
      <c r="K271" s="6" t="str">
        <f t="shared" si="92"/>
        <v/>
      </c>
      <c r="L271" s="267" t="str">
        <f t="shared" si="93"/>
        <v/>
      </c>
      <c r="M271" s="338"/>
      <c r="N271" s="72" t="s">
        <v>29</v>
      </c>
      <c r="O271" s="5">
        <f t="shared" si="84"/>
        <v>0</v>
      </c>
      <c r="P271" s="269"/>
      <c r="Q271" s="269"/>
      <c r="R271" s="4" t="s">
        <v>13</v>
      </c>
      <c r="S271" s="5">
        <f t="shared" si="94"/>
        <v>0</v>
      </c>
      <c r="T271" s="33" t="s">
        <v>13</v>
      </c>
      <c r="U271" s="5">
        <f t="shared" si="85"/>
        <v>0</v>
      </c>
      <c r="V271" s="33" t="s">
        <v>13</v>
      </c>
      <c r="W271" s="171" t="str">
        <f t="shared" si="95"/>
        <v/>
      </c>
      <c r="X271" s="72" t="s">
        <v>531</v>
      </c>
      <c r="Y271" s="5">
        <f t="shared" si="86"/>
        <v>0</v>
      </c>
      <c r="Z271" s="72" t="s">
        <v>530</v>
      </c>
      <c r="AA271" s="6">
        <f t="shared" si="103"/>
        <v>0</v>
      </c>
      <c r="AB271" s="4" t="s">
        <v>516</v>
      </c>
      <c r="AC271" s="5">
        <f t="shared" si="96"/>
        <v>0</v>
      </c>
      <c r="AD271" s="6" t="str">
        <f t="shared" si="97"/>
        <v/>
      </c>
      <c r="AE271" s="41" t="str">
        <f t="shared" si="98"/>
        <v/>
      </c>
      <c r="AF271" s="41" t="str">
        <f t="shared" si="99"/>
        <v/>
      </c>
      <c r="AG271" s="41" t="str">
        <f t="shared" si="100"/>
        <v/>
      </c>
      <c r="AH271" s="41" t="str">
        <f t="shared" si="101"/>
        <v/>
      </c>
      <c r="AI271" s="291"/>
      <c r="AJ271" s="41" t="str">
        <f t="shared" si="102"/>
        <v/>
      </c>
      <c r="AK271" s="286" t="str">
        <f t="shared" si="104"/>
        <v/>
      </c>
    </row>
    <row r="272" spans="1:37" ht="40.15" customHeight="1" x14ac:dyDescent="0.25">
      <c r="A272" s="74" t="str">
        <f>IF(B272="","",MAX($A$8:A271)+1)</f>
        <v/>
      </c>
      <c r="B272" s="73"/>
      <c r="C272" s="368"/>
      <c r="D272" s="33"/>
      <c r="E272" s="5" t="str">
        <f t="shared" si="87"/>
        <v/>
      </c>
      <c r="F272" s="5" t="str">
        <f t="shared" si="88"/>
        <v/>
      </c>
      <c r="G272" s="368"/>
      <c r="H272" s="6" t="str">
        <f t="shared" si="89"/>
        <v/>
      </c>
      <c r="I272" s="5" t="str">
        <f t="shared" si="90"/>
        <v/>
      </c>
      <c r="J272" s="98" t="e">
        <f t="shared" si="91"/>
        <v>#N/A</v>
      </c>
      <c r="K272" s="6" t="str">
        <f t="shared" si="92"/>
        <v/>
      </c>
      <c r="L272" s="267" t="str">
        <f t="shared" si="93"/>
        <v/>
      </c>
      <c r="M272" s="338"/>
      <c r="N272" s="72" t="s">
        <v>29</v>
      </c>
      <c r="O272" s="5">
        <f t="shared" si="84"/>
        <v>0</v>
      </c>
      <c r="P272" s="269"/>
      <c r="Q272" s="269"/>
      <c r="R272" s="4" t="s">
        <v>13</v>
      </c>
      <c r="S272" s="5">
        <f t="shared" si="94"/>
        <v>0</v>
      </c>
      <c r="T272" s="33" t="s">
        <v>13</v>
      </c>
      <c r="U272" s="5">
        <f t="shared" si="85"/>
        <v>0</v>
      </c>
      <c r="V272" s="33" t="s">
        <v>13</v>
      </c>
      <c r="W272" s="171" t="str">
        <f t="shared" si="95"/>
        <v/>
      </c>
      <c r="X272" s="72" t="s">
        <v>531</v>
      </c>
      <c r="Y272" s="5">
        <f t="shared" si="86"/>
        <v>0</v>
      </c>
      <c r="Z272" s="72" t="s">
        <v>530</v>
      </c>
      <c r="AA272" s="6">
        <f t="shared" si="103"/>
        <v>0</v>
      </c>
      <c r="AB272" s="4" t="s">
        <v>516</v>
      </c>
      <c r="AC272" s="5">
        <f t="shared" si="96"/>
        <v>0</v>
      </c>
      <c r="AD272" s="6" t="str">
        <f t="shared" si="97"/>
        <v/>
      </c>
      <c r="AE272" s="41" t="str">
        <f t="shared" si="98"/>
        <v/>
      </c>
      <c r="AF272" s="41" t="str">
        <f t="shared" si="99"/>
        <v/>
      </c>
      <c r="AG272" s="41" t="str">
        <f t="shared" si="100"/>
        <v/>
      </c>
      <c r="AH272" s="41" t="str">
        <f t="shared" si="101"/>
        <v/>
      </c>
      <c r="AI272" s="291"/>
      <c r="AJ272" s="41" t="str">
        <f t="shared" si="102"/>
        <v/>
      </c>
      <c r="AK272" s="286" t="str">
        <f t="shared" si="104"/>
        <v/>
      </c>
    </row>
    <row r="273" spans="1:37" ht="40.15" customHeight="1" x14ac:dyDescent="0.25">
      <c r="A273" s="74" t="str">
        <f>IF(B273="","",MAX($A$8:A272)+1)</f>
        <v/>
      </c>
      <c r="B273" s="73"/>
      <c r="C273" s="368"/>
      <c r="D273" s="33"/>
      <c r="E273" s="5" t="str">
        <f t="shared" si="87"/>
        <v/>
      </c>
      <c r="F273" s="5" t="str">
        <f t="shared" si="88"/>
        <v/>
      </c>
      <c r="G273" s="368"/>
      <c r="H273" s="6" t="str">
        <f t="shared" si="89"/>
        <v/>
      </c>
      <c r="I273" s="5" t="str">
        <f t="shared" si="90"/>
        <v/>
      </c>
      <c r="J273" s="98" t="e">
        <f t="shared" si="91"/>
        <v>#N/A</v>
      </c>
      <c r="K273" s="6" t="str">
        <f t="shared" si="92"/>
        <v/>
      </c>
      <c r="L273" s="267" t="str">
        <f t="shared" si="93"/>
        <v/>
      </c>
      <c r="M273" s="338"/>
      <c r="N273" s="72" t="s">
        <v>29</v>
      </c>
      <c r="O273" s="5">
        <f t="shared" ref="O273:O310" si="105">VLOOKUP(N273,NSollHumus,2,FALSE)</f>
        <v>0</v>
      </c>
      <c r="P273" s="269"/>
      <c r="Q273" s="269"/>
      <c r="R273" s="4" t="s">
        <v>13</v>
      </c>
      <c r="S273" s="5">
        <f t="shared" si="94"/>
        <v>0</v>
      </c>
      <c r="T273" s="33" t="s">
        <v>13</v>
      </c>
      <c r="U273" s="5">
        <f t="shared" ref="U273:U310" si="106">VLOOKUP(T273,NSollZF,2,FALSE)</f>
        <v>0</v>
      </c>
      <c r="V273" s="33" t="s">
        <v>13</v>
      </c>
      <c r="W273" s="171" t="str">
        <f t="shared" si="95"/>
        <v/>
      </c>
      <c r="X273" s="72" t="s">
        <v>531</v>
      </c>
      <c r="Y273" s="5">
        <f t="shared" ref="Y273:Y310" si="107">IF(OR("ja"=X273,"keine"=V273),0,VLOOKUP(V273,NSollSK,5,FALSE))</f>
        <v>0</v>
      </c>
      <c r="Z273" s="72" t="s">
        <v>530</v>
      </c>
      <c r="AA273" s="6">
        <f t="shared" si="103"/>
        <v>0</v>
      </c>
      <c r="AB273" s="4" t="s">
        <v>516</v>
      </c>
      <c r="AC273" s="5">
        <f t="shared" si="96"/>
        <v>0</v>
      </c>
      <c r="AD273" s="6" t="str">
        <f t="shared" si="97"/>
        <v/>
      </c>
      <c r="AE273" s="41" t="str">
        <f t="shared" si="98"/>
        <v/>
      </c>
      <c r="AF273" s="41" t="str">
        <f t="shared" si="99"/>
        <v/>
      </c>
      <c r="AG273" s="41" t="str">
        <f t="shared" si="100"/>
        <v/>
      </c>
      <c r="AH273" s="41" t="str">
        <f t="shared" si="101"/>
        <v/>
      </c>
      <c r="AI273" s="291"/>
      <c r="AJ273" s="41" t="str">
        <f t="shared" si="102"/>
        <v/>
      </c>
      <c r="AK273" s="286" t="str">
        <f t="shared" si="104"/>
        <v/>
      </c>
    </row>
    <row r="274" spans="1:37" ht="40.15" customHeight="1" x14ac:dyDescent="0.25">
      <c r="A274" s="74" t="str">
        <f>IF(B274="","",MAX($A$8:A273)+1)</f>
        <v/>
      </c>
      <c r="B274" s="73"/>
      <c r="C274" s="368"/>
      <c r="D274" s="33"/>
      <c r="E274" s="5" t="str">
        <f t="shared" si="87"/>
        <v/>
      </c>
      <c r="F274" s="5" t="str">
        <f t="shared" si="88"/>
        <v/>
      </c>
      <c r="G274" s="368"/>
      <c r="H274" s="6" t="str">
        <f t="shared" si="89"/>
        <v/>
      </c>
      <c r="I274" s="5" t="str">
        <f t="shared" si="90"/>
        <v/>
      </c>
      <c r="J274" s="98" t="e">
        <f t="shared" si="91"/>
        <v>#N/A</v>
      </c>
      <c r="K274" s="6" t="str">
        <f t="shared" si="92"/>
        <v/>
      </c>
      <c r="L274" s="267" t="str">
        <f t="shared" si="93"/>
        <v/>
      </c>
      <c r="M274" s="338"/>
      <c r="N274" s="72" t="s">
        <v>29</v>
      </c>
      <c r="O274" s="5">
        <f t="shared" si="105"/>
        <v>0</v>
      </c>
      <c r="P274" s="269"/>
      <c r="Q274" s="269"/>
      <c r="R274" s="4" t="s">
        <v>13</v>
      </c>
      <c r="S274" s="5">
        <f t="shared" si="94"/>
        <v>0</v>
      </c>
      <c r="T274" s="33" t="s">
        <v>13</v>
      </c>
      <c r="U274" s="5">
        <f t="shared" si="106"/>
        <v>0</v>
      </c>
      <c r="V274" s="33" t="s">
        <v>13</v>
      </c>
      <c r="W274" s="171" t="str">
        <f t="shared" si="95"/>
        <v/>
      </c>
      <c r="X274" s="72" t="s">
        <v>531</v>
      </c>
      <c r="Y274" s="5">
        <f t="shared" si="107"/>
        <v>0</v>
      </c>
      <c r="Z274" s="72" t="s">
        <v>530</v>
      </c>
      <c r="AA274" s="6">
        <f t="shared" si="103"/>
        <v>0</v>
      </c>
      <c r="AB274" s="4" t="s">
        <v>516</v>
      </c>
      <c r="AC274" s="5">
        <f t="shared" si="96"/>
        <v>0</v>
      </c>
      <c r="AD274" s="6" t="str">
        <f t="shared" si="97"/>
        <v/>
      </c>
      <c r="AE274" s="41" t="str">
        <f t="shared" si="98"/>
        <v/>
      </c>
      <c r="AF274" s="41" t="str">
        <f t="shared" si="99"/>
        <v/>
      </c>
      <c r="AG274" s="41" t="str">
        <f t="shared" si="100"/>
        <v/>
      </c>
      <c r="AH274" s="41" t="str">
        <f t="shared" si="101"/>
        <v/>
      </c>
      <c r="AI274" s="291"/>
      <c r="AJ274" s="41" t="str">
        <f t="shared" si="102"/>
        <v/>
      </c>
      <c r="AK274" s="286" t="str">
        <f t="shared" si="104"/>
        <v/>
      </c>
    </row>
    <row r="275" spans="1:37" ht="40.15" customHeight="1" x14ac:dyDescent="0.25">
      <c r="A275" s="74" t="str">
        <f>IF(B275="","",MAX($A$8:A274)+1)</f>
        <v/>
      </c>
      <c r="B275" s="73"/>
      <c r="C275" s="368"/>
      <c r="D275" s="33"/>
      <c r="E275" s="5" t="str">
        <f t="shared" si="87"/>
        <v/>
      </c>
      <c r="F275" s="5" t="str">
        <f t="shared" si="88"/>
        <v/>
      </c>
      <c r="G275" s="368"/>
      <c r="H275" s="6" t="str">
        <f t="shared" si="89"/>
        <v/>
      </c>
      <c r="I275" s="5" t="str">
        <f t="shared" si="90"/>
        <v/>
      </c>
      <c r="J275" s="98" t="e">
        <f t="shared" si="91"/>
        <v>#N/A</v>
      </c>
      <c r="K275" s="6" t="str">
        <f t="shared" si="92"/>
        <v/>
      </c>
      <c r="L275" s="267" t="str">
        <f t="shared" si="93"/>
        <v/>
      </c>
      <c r="M275" s="338"/>
      <c r="N275" s="72" t="s">
        <v>29</v>
      </c>
      <c r="O275" s="5">
        <f t="shared" si="105"/>
        <v>0</v>
      </c>
      <c r="P275" s="269"/>
      <c r="Q275" s="269"/>
      <c r="R275" s="4" t="s">
        <v>13</v>
      </c>
      <c r="S275" s="5">
        <f t="shared" si="94"/>
        <v>0</v>
      </c>
      <c r="T275" s="33" t="s">
        <v>13</v>
      </c>
      <c r="U275" s="5">
        <f t="shared" si="106"/>
        <v>0</v>
      </c>
      <c r="V275" s="33" t="s">
        <v>13</v>
      </c>
      <c r="W275" s="171" t="str">
        <f t="shared" si="95"/>
        <v/>
      </c>
      <c r="X275" s="72" t="s">
        <v>531</v>
      </c>
      <c r="Y275" s="5">
        <f t="shared" si="107"/>
        <v>0</v>
      </c>
      <c r="Z275" s="72" t="s">
        <v>530</v>
      </c>
      <c r="AA275" s="6">
        <f t="shared" si="103"/>
        <v>0</v>
      </c>
      <c r="AB275" s="4" t="s">
        <v>516</v>
      </c>
      <c r="AC275" s="5">
        <f t="shared" si="96"/>
        <v>0</v>
      </c>
      <c r="AD275" s="6" t="str">
        <f t="shared" si="97"/>
        <v/>
      </c>
      <c r="AE275" s="41" t="str">
        <f t="shared" si="98"/>
        <v/>
      </c>
      <c r="AF275" s="41" t="str">
        <f t="shared" si="99"/>
        <v/>
      </c>
      <c r="AG275" s="41" t="str">
        <f t="shared" si="100"/>
        <v/>
      </c>
      <c r="AH275" s="41" t="str">
        <f t="shared" si="101"/>
        <v/>
      </c>
      <c r="AI275" s="291"/>
      <c r="AJ275" s="41" t="str">
        <f t="shared" si="102"/>
        <v/>
      </c>
      <c r="AK275" s="286" t="str">
        <f t="shared" si="104"/>
        <v/>
      </c>
    </row>
    <row r="276" spans="1:37" ht="40.15" customHeight="1" x14ac:dyDescent="0.25">
      <c r="A276" s="74" t="str">
        <f>IF(B276="","",MAX($A$8:A275)+1)</f>
        <v/>
      </c>
      <c r="B276" s="73"/>
      <c r="C276" s="368"/>
      <c r="D276" s="33"/>
      <c r="E276" s="5" t="str">
        <f t="shared" si="87"/>
        <v/>
      </c>
      <c r="F276" s="5" t="str">
        <f t="shared" si="88"/>
        <v/>
      </c>
      <c r="G276" s="368"/>
      <c r="H276" s="6" t="str">
        <f t="shared" si="89"/>
        <v/>
      </c>
      <c r="I276" s="5" t="str">
        <f t="shared" si="90"/>
        <v/>
      </c>
      <c r="J276" s="98" t="e">
        <f t="shared" si="91"/>
        <v>#N/A</v>
      </c>
      <c r="K276" s="6" t="str">
        <f t="shared" si="92"/>
        <v/>
      </c>
      <c r="L276" s="267" t="str">
        <f t="shared" si="93"/>
        <v/>
      </c>
      <c r="M276" s="338"/>
      <c r="N276" s="72" t="s">
        <v>29</v>
      </c>
      <c r="O276" s="5">
        <f t="shared" si="105"/>
        <v>0</v>
      </c>
      <c r="P276" s="269"/>
      <c r="Q276" s="269"/>
      <c r="R276" s="4" t="s">
        <v>13</v>
      </c>
      <c r="S276" s="5">
        <f t="shared" si="94"/>
        <v>0</v>
      </c>
      <c r="T276" s="33" t="s">
        <v>13</v>
      </c>
      <c r="U276" s="5">
        <f t="shared" si="106"/>
        <v>0</v>
      </c>
      <c r="V276" s="33" t="s">
        <v>13</v>
      </c>
      <c r="W276" s="171" t="str">
        <f t="shared" si="95"/>
        <v/>
      </c>
      <c r="X276" s="72" t="s">
        <v>531</v>
      </c>
      <c r="Y276" s="5">
        <f t="shared" si="107"/>
        <v>0</v>
      </c>
      <c r="Z276" s="72" t="s">
        <v>530</v>
      </c>
      <c r="AA276" s="6">
        <f t="shared" si="103"/>
        <v>0</v>
      </c>
      <c r="AB276" s="4" t="s">
        <v>516</v>
      </c>
      <c r="AC276" s="5">
        <f t="shared" si="96"/>
        <v>0</v>
      </c>
      <c r="AD276" s="6" t="str">
        <f t="shared" si="97"/>
        <v/>
      </c>
      <c r="AE276" s="41" t="str">
        <f t="shared" si="98"/>
        <v/>
      </c>
      <c r="AF276" s="41" t="str">
        <f t="shared" si="99"/>
        <v/>
      </c>
      <c r="AG276" s="41" t="str">
        <f t="shared" si="100"/>
        <v/>
      </c>
      <c r="AH276" s="41" t="str">
        <f t="shared" si="101"/>
        <v/>
      </c>
      <c r="AI276" s="291"/>
      <c r="AJ276" s="41" t="str">
        <f t="shared" si="102"/>
        <v/>
      </c>
      <c r="AK276" s="286" t="str">
        <f t="shared" si="104"/>
        <v/>
      </c>
    </row>
    <row r="277" spans="1:37" ht="40.15" customHeight="1" x14ac:dyDescent="0.25">
      <c r="A277" s="74" t="str">
        <f>IF(B277="","",MAX($A$8:A276)+1)</f>
        <v/>
      </c>
      <c r="B277" s="73"/>
      <c r="C277" s="368"/>
      <c r="D277" s="33"/>
      <c r="E277" s="5" t="str">
        <f t="shared" si="87"/>
        <v/>
      </c>
      <c r="F277" s="5" t="str">
        <f t="shared" si="88"/>
        <v/>
      </c>
      <c r="G277" s="368"/>
      <c r="H277" s="6" t="str">
        <f t="shared" si="89"/>
        <v/>
      </c>
      <c r="I277" s="5" t="str">
        <f t="shared" si="90"/>
        <v/>
      </c>
      <c r="J277" s="98" t="e">
        <f t="shared" si="91"/>
        <v>#N/A</v>
      </c>
      <c r="K277" s="6" t="str">
        <f t="shared" si="92"/>
        <v/>
      </c>
      <c r="L277" s="267" t="str">
        <f t="shared" si="93"/>
        <v/>
      </c>
      <c r="M277" s="338"/>
      <c r="N277" s="72" t="s">
        <v>29</v>
      </c>
      <c r="O277" s="5">
        <f t="shared" si="105"/>
        <v>0</v>
      </c>
      <c r="P277" s="269"/>
      <c r="Q277" s="269"/>
      <c r="R277" s="4" t="s">
        <v>13</v>
      </c>
      <c r="S277" s="5">
        <f t="shared" si="94"/>
        <v>0</v>
      </c>
      <c r="T277" s="33" t="s">
        <v>13</v>
      </c>
      <c r="U277" s="5">
        <f t="shared" si="106"/>
        <v>0</v>
      </c>
      <c r="V277" s="33" t="s">
        <v>13</v>
      </c>
      <c r="W277" s="171" t="str">
        <f t="shared" si="95"/>
        <v/>
      </c>
      <c r="X277" s="72" t="s">
        <v>531</v>
      </c>
      <c r="Y277" s="5">
        <f t="shared" si="107"/>
        <v>0</v>
      </c>
      <c r="Z277" s="72" t="s">
        <v>530</v>
      </c>
      <c r="AA277" s="6">
        <f t="shared" si="103"/>
        <v>0</v>
      </c>
      <c r="AB277" s="4" t="s">
        <v>516</v>
      </c>
      <c r="AC277" s="5">
        <f t="shared" si="96"/>
        <v>0</v>
      </c>
      <c r="AD277" s="6" t="str">
        <f t="shared" si="97"/>
        <v/>
      </c>
      <c r="AE277" s="41" t="str">
        <f t="shared" si="98"/>
        <v/>
      </c>
      <c r="AF277" s="41" t="str">
        <f t="shared" si="99"/>
        <v/>
      </c>
      <c r="AG277" s="41" t="str">
        <f t="shared" si="100"/>
        <v/>
      </c>
      <c r="AH277" s="41" t="str">
        <f t="shared" si="101"/>
        <v/>
      </c>
      <c r="AI277" s="291"/>
      <c r="AJ277" s="41" t="str">
        <f t="shared" si="102"/>
        <v/>
      </c>
      <c r="AK277" s="286" t="str">
        <f t="shared" si="104"/>
        <v/>
      </c>
    </row>
    <row r="278" spans="1:37" ht="40.15" customHeight="1" x14ac:dyDescent="0.25">
      <c r="A278" s="74" t="str">
        <f>IF(B278="","",MAX($A$8:A277)+1)</f>
        <v/>
      </c>
      <c r="B278" s="73"/>
      <c r="C278" s="368"/>
      <c r="D278" s="33"/>
      <c r="E278" s="5" t="str">
        <f t="shared" si="87"/>
        <v/>
      </c>
      <c r="F278" s="5" t="str">
        <f t="shared" si="88"/>
        <v/>
      </c>
      <c r="G278" s="368"/>
      <c r="H278" s="6" t="str">
        <f t="shared" si="89"/>
        <v/>
      </c>
      <c r="I278" s="5" t="str">
        <f t="shared" si="90"/>
        <v/>
      </c>
      <c r="J278" s="98" t="e">
        <f t="shared" si="91"/>
        <v>#N/A</v>
      </c>
      <c r="K278" s="6" t="str">
        <f t="shared" si="92"/>
        <v/>
      </c>
      <c r="L278" s="267" t="str">
        <f t="shared" si="93"/>
        <v/>
      </c>
      <c r="M278" s="338"/>
      <c r="N278" s="72" t="s">
        <v>29</v>
      </c>
      <c r="O278" s="5">
        <f t="shared" si="105"/>
        <v>0</v>
      </c>
      <c r="P278" s="269"/>
      <c r="Q278" s="269"/>
      <c r="R278" s="4" t="s">
        <v>13</v>
      </c>
      <c r="S278" s="5">
        <f t="shared" si="94"/>
        <v>0</v>
      </c>
      <c r="T278" s="33" t="s">
        <v>13</v>
      </c>
      <c r="U278" s="5">
        <f t="shared" si="106"/>
        <v>0</v>
      </c>
      <c r="V278" s="33" t="s">
        <v>13</v>
      </c>
      <c r="W278" s="171" t="str">
        <f t="shared" si="95"/>
        <v/>
      </c>
      <c r="X278" s="72" t="s">
        <v>531</v>
      </c>
      <c r="Y278" s="5">
        <f t="shared" si="107"/>
        <v>0</v>
      </c>
      <c r="Z278" s="72" t="s">
        <v>530</v>
      </c>
      <c r="AA278" s="6">
        <f t="shared" si="103"/>
        <v>0</v>
      </c>
      <c r="AB278" s="4" t="s">
        <v>516</v>
      </c>
      <c r="AC278" s="5">
        <f t="shared" si="96"/>
        <v>0</v>
      </c>
      <c r="AD278" s="6" t="str">
        <f t="shared" si="97"/>
        <v/>
      </c>
      <c r="AE278" s="41" t="str">
        <f t="shared" si="98"/>
        <v/>
      </c>
      <c r="AF278" s="41" t="str">
        <f t="shared" si="99"/>
        <v/>
      </c>
      <c r="AG278" s="41" t="str">
        <f t="shared" si="100"/>
        <v/>
      </c>
      <c r="AH278" s="41" t="str">
        <f t="shared" si="101"/>
        <v/>
      </c>
      <c r="AI278" s="291"/>
      <c r="AJ278" s="41" t="str">
        <f t="shared" si="102"/>
        <v/>
      </c>
      <c r="AK278" s="286" t="str">
        <f t="shared" si="104"/>
        <v/>
      </c>
    </row>
    <row r="279" spans="1:37" ht="40.15" customHeight="1" x14ac:dyDescent="0.25">
      <c r="A279" s="74" t="str">
        <f>IF(B279="","",MAX($A$8:A278)+1)</f>
        <v/>
      </c>
      <c r="B279" s="73"/>
      <c r="C279" s="368"/>
      <c r="D279" s="33"/>
      <c r="E279" s="5" t="str">
        <f t="shared" si="87"/>
        <v/>
      </c>
      <c r="F279" s="5" t="str">
        <f t="shared" si="88"/>
        <v/>
      </c>
      <c r="G279" s="368"/>
      <c r="H279" s="6" t="str">
        <f t="shared" si="89"/>
        <v/>
      </c>
      <c r="I279" s="5" t="str">
        <f t="shared" si="90"/>
        <v/>
      </c>
      <c r="J279" s="98" t="e">
        <f t="shared" si="91"/>
        <v>#N/A</v>
      </c>
      <c r="K279" s="6" t="str">
        <f t="shared" si="92"/>
        <v/>
      </c>
      <c r="L279" s="267" t="str">
        <f t="shared" si="93"/>
        <v/>
      </c>
      <c r="M279" s="338"/>
      <c r="N279" s="72" t="s">
        <v>29</v>
      </c>
      <c r="O279" s="5">
        <f t="shared" si="105"/>
        <v>0</v>
      </c>
      <c r="P279" s="269"/>
      <c r="Q279" s="269"/>
      <c r="R279" s="4" t="s">
        <v>13</v>
      </c>
      <c r="S279" s="5">
        <f t="shared" si="94"/>
        <v>0</v>
      </c>
      <c r="T279" s="33" t="s">
        <v>13</v>
      </c>
      <c r="U279" s="5">
        <f t="shared" si="106"/>
        <v>0</v>
      </c>
      <c r="V279" s="33" t="s">
        <v>13</v>
      </c>
      <c r="W279" s="171" t="str">
        <f t="shared" si="95"/>
        <v/>
      </c>
      <c r="X279" s="72" t="s">
        <v>531</v>
      </c>
      <c r="Y279" s="5">
        <f t="shared" si="107"/>
        <v>0</v>
      </c>
      <c r="Z279" s="72" t="s">
        <v>530</v>
      </c>
      <c r="AA279" s="6">
        <f t="shared" si="103"/>
        <v>0</v>
      </c>
      <c r="AB279" s="4" t="s">
        <v>516</v>
      </c>
      <c r="AC279" s="5">
        <f t="shared" si="96"/>
        <v>0</v>
      </c>
      <c r="AD279" s="6" t="str">
        <f t="shared" si="97"/>
        <v/>
      </c>
      <c r="AE279" s="41" t="str">
        <f t="shared" si="98"/>
        <v/>
      </c>
      <c r="AF279" s="41" t="str">
        <f t="shared" si="99"/>
        <v/>
      </c>
      <c r="AG279" s="41" t="str">
        <f t="shared" si="100"/>
        <v/>
      </c>
      <c r="AH279" s="41" t="str">
        <f t="shared" si="101"/>
        <v/>
      </c>
      <c r="AI279" s="291"/>
      <c r="AJ279" s="41" t="str">
        <f t="shared" si="102"/>
        <v/>
      </c>
      <c r="AK279" s="286" t="str">
        <f t="shared" si="104"/>
        <v/>
      </c>
    </row>
    <row r="280" spans="1:37" ht="40.15" customHeight="1" x14ac:dyDescent="0.25">
      <c r="A280" s="74" t="str">
        <f>IF(B280="","",MAX($A$8:A279)+1)</f>
        <v/>
      </c>
      <c r="B280" s="73"/>
      <c r="C280" s="368"/>
      <c r="D280" s="33"/>
      <c r="E280" s="5" t="str">
        <f t="shared" si="87"/>
        <v/>
      </c>
      <c r="F280" s="5" t="str">
        <f t="shared" si="88"/>
        <v/>
      </c>
      <c r="G280" s="368"/>
      <c r="H280" s="6" t="str">
        <f t="shared" si="89"/>
        <v/>
      </c>
      <c r="I280" s="5" t="str">
        <f t="shared" si="90"/>
        <v/>
      </c>
      <c r="J280" s="98" t="e">
        <f t="shared" si="91"/>
        <v>#N/A</v>
      </c>
      <c r="K280" s="6" t="str">
        <f t="shared" si="92"/>
        <v/>
      </c>
      <c r="L280" s="267" t="str">
        <f t="shared" si="93"/>
        <v/>
      </c>
      <c r="M280" s="338"/>
      <c r="N280" s="72" t="s">
        <v>29</v>
      </c>
      <c r="O280" s="5">
        <f t="shared" si="105"/>
        <v>0</v>
      </c>
      <c r="P280" s="269"/>
      <c r="Q280" s="269"/>
      <c r="R280" s="4" t="s">
        <v>13</v>
      </c>
      <c r="S280" s="5">
        <f t="shared" si="94"/>
        <v>0</v>
      </c>
      <c r="T280" s="33" t="s">
        <v>13</v>
      </c>
      <c r="U280" s="5">
        <f t="shared" si="106"/>
        <v>0</v>
      </c>
      <c r="V280" s="33" t="s">
        <v>13</v>
      </c>
      <c r="W280" s="171" t="str">
        <f t="shared" si="95"/>
        <v/>
      </c>
      <c r="X280" s="72" t="s">
        <v>531</v>
      </c>
      <c r="Y280" s="5">
        <f t="shared" si="107"/>
        <v>0</v>
      </c>
      <c r="Z280" s="72" t="s">
        <v>530</v>
      </c>
      <c r="AA280" s="6">
        <f t="shared" si="103"/>
        <v>0</v>
      </c>
      <c r="AB280" s="4" t="s">
        <v>516</v>
      </c>
      <c r="AC280" s="5">
        <f t="shared" si="96"/>
        <v>0</v>
      </c>
      <c r="AD280" s="6" t="str">
        <f t="shared" si="97"/>
        <v/>
      </c>
      <c r="AE280" s="41" t="str">
        <f t="shared" si="98"/>
        <v/>
      </c>
      <c r="AF280" s="41" t="str">
        <f t="shared" si="99"/>
        <v/>
      </c>
      <c r="AG280" s="41" t="str">
        <f t="shared" si="100"/>
        <v/>
      </c>
      <c r="AH280" s="41" t="str">
        <f t="shared" si="101"/>
        <v/>
      </c>
      <c r="AI280" s="291"/>
      <c r="AJ280" s="41" t="str">
        <f t="shared" si="102"/>
        <v/>
      </c>
      <c r="AK280" s="286" t="str">
        <f t="shared" si="104"/>
        <v/>
      </c>
    </row>
    <row r="281" spans="1:37" ht="40.15" customHeight="1" x14ac:dyDescent="0.25">
      <c r="A281" s="74" t="str">
        <f>IF(B281="","",MAX($A$8:A280)+1)</f>
        <v/>
      </c>
      <c r="B281" s="73"/>
      <c r="C281" s="368"/>
      <c r="D281" s="33"/>
      <c r="E281" s="5" t="str">
        <f t="shared" si="87"/>
        <v/>
      </c>
      <c r="F281" s="5" t="str">
        <f t="shared" si="88"/>
        <v/>
      </c>
      <c r="G281" s="368"/>
      <c r="H281" s="6" t="str">
        <f t="shared" si="89"/>
        <v/>
      </c>
      <c r="I281" s="5" t="str">
        <f t="shared" si="90"/>
        <v/>
      </c>
      <c r="J281" s="98" t="e">
        <f t="shared" si="91"/>
        <v>#N/A</v>
      </c>
      <c r="K281" s="6" t="str">
        <f t="shared" si="92"/>
        <v/>
      </c>
      <c r="L281" s="267" t="str">
        <f t="shared" si="93"/>
        <v/>
      </c>
      <c r="M281" s="338"/>
      <c r="N281" s="72" t="s">
        <v>29</v>
      </c>
      <c r="O281" s="5">
        <f t="shared" si="105"/>
        <v>0</v>
      </c>
      <c r="P281" s="269"/>
      <c r="Q281" s="269"/>
      <c r="R281" s="4" t="s">
        <v>13</v>
      </c>
      <c r="S281" s="5">
        <f t="shared" si="94"/>
        <v>0</v>
      </c>
      <c r="T281" s="33" t="s">
        <v>13</v>
      </c>
      <c r="U281" s="5">
        <f t="shared" si="106"/>
        <v>0</v>
      </c>
      <c r="V281" s="33" t="s">
        <v>13</v>
      </c>
      <c r="W281" s="171" t="str">
        <f t="shared" si="95"/>
        <v/>
      </c>
      <c r="X281" s="72" t="s">
        <v>531</v>
      </c>
      <c r="Y281" s="5">
        <f t="shared" si="107"/>
        <v>0</v>
      </c>
      <c r="Z281" s="72" t="s">
        <v>530</v>
      </c>
      <c r="AA281" s="6">
        <f t="shared" si="103"/>
        <v>0</v>
      </c>
      <c r="AB281" s="4" t="s">
        <v>516</v>
      </c>
      <c r="AC281" s="5">
        <f t="shared" si="96"/>
        <v>0</v>
      </c>
      <c r="AD281" s="6" t="str">
        <f t="shared" si="97"/>
        <v/>
      </c>
      <c r="AE281" s="41" t="str">
        <f t="shared" si="98"/>
        <v/>
      </c>
      <c r="AF281" s="41" t="str">
        <f t="shared" si="99"/>
        <v/>
      </c>
      <c r="AG281" s="41" t="str">
        <f t="shared" si="100"/>
        <v/>
      </c>
      <c r="AH281" s="41" t="str">
        <f t="shared" si="101"/>
        <v/>
      </c>
      <c r="AI281" s="291"/>
      <c r="AJ281" s="41" t="str">
        <f t="shared" si="102"/>
        <v/>
      </c>
      <c r="AK281" s="286" t="str">
        <f t="shared" si="104"/>
        <v/>
      </c>
    </row>
    <row r="282" spans="1:37" ht="40.15" customHeight="1" x14ac:dyDescent="0.25">
      <c r="A282" s="74" t="str">
        <f>IF(B282="","",MAX($A$8:A281)+1)</f>
        <v/>
      </c>
      <c r="B282" s="73"/>
      <c r="C282" s="368"/>
      <c r="D282" s="33"/>
      <c r="E282" s="5" t="str">
        <f t="shared" si="87"/>
        <v/>
      </c>
      <c r="F282" s="5" t="str">
        <f t="shared" si="88"/>
        <v/>
      </c>
      <c r="G282" s="368"/>
      <c r="H282" s="6" t="str">
        <f t="shared" si="89"/>
        <v/>
      </c>
      <c r="I282" s="5" t="str">
        <f t="shared" si="90"/>
        <v/>
      </c>
      <c r="J282" s="98" t="e">
        <f t="shared" si="91"/>
        <v>#N/A</v>
      </c>
      <c r="K282" s="6" t="str">
        <f t="shared" si="92"/>
        <v/>
      </c>
      <c r="L282" s="267" t="str">
        <f t="shared" si="93"/>
        <v/>
      </c>
      <c r="M282" s="338"/>
      <c r="N282" s="72" t="s">
        <v>29</v>
      </c>
      <c r="O282" s="5">
        <f t="shared" si="105"/>
        <v>0</v>
      </c>
      <c r="P282" s="269"/>
      <c r="Q282" s="269"/>
      <c r="R282" s="4" t="s">
        <v>13</v>
      </c>
      <c r="S282" s="5">
        <f t="shared" si="94"/>
        <v>0</v>
      </c>
      <c r="T282" s="33" t="s">
        <v>13</v>
      </c>
      <c r="U282" s="5">
        <f t="shared" si="106"/>
        <v>0</v>
      </c>
      <c r="V282" s="33" t="s">
        <v>13</v>
      </c>
      <c r="W282" s="171" t="str">
        <f t="shared" si="95"/>
        <v/>
      </c>
      <c r="X282" s="72" t="s">
        <v>531</v>
      </c>
      <c r="Y282" s="5">
        <f t="shared" si="107"/>
        <v>0</v>
      </c>
      <c r="Z282" s="72" t="s">
        <v>530</v>
      </c>
      <c r="AA282" s="6">
        <f t="shared" si="103"/>
        <v>0</v>
      </c>
      <c r="AB282" s="4" t="s">
        <v>516</v>
      </c>
      <c r="AC282" s="5">
        <f t="shared" si="96"/>
        <v>0</v>
      </c>
      <c r="AD282" s="6" t="str">
        <f t="shared" si="97"/>
        <v/>
      </c>
      <c r="AE282" s="41" t="str">
        <f t="shared" si="98"/>
        <v/>
      </c>
      <c r="AF282" s="41" t="str">
        <f t="shared" si="99"/>
        <v/>
      </c>
      <c r="AG282" s="41" t="str">
        <f t="shared" si="100"/>
        <v/>
      </c>
      <c r="AH282" s="41" t="str">
        <f t="shared" si="101"/>
        <v/>
      </c>
      <c r="AI282" s="291"/>
      <c r="AJ282" s="41" t="str">
        <f t="shared" si="102"/>
        <v/>
      </c>
      <c r="AK282" s="286" t="str">
        <f t="shared" si="104"/>
        <v/>
      </c>
    </row>
    <row r="283" spans="1:37" ht="40.15" customHeight="1" x14ac:dyDescent="0.25">
      <c r="A283" s="74" t="str">
        <f>IF(B283="","",MAX($A$8:A282)+1)</f>
        <v/>
      </c>
      <c r="B283" s="73"/>
      <c r="C283" s="368"/>
      <c r="D283" s="33"/>
      <c r="E283" s="5" t="str">
        <f t="shared" si="87"/>
        <v/>
      </c>
      <c r="F283" s="5" t="str">
        <f t="shared" si="88"/>
        <v/>
      </c>
      <c r="G283" s="368"/>
      <c r="H283" s="6" t="str">
        <f t="shared" si="89"/>
        <v/>
      </c>
      <c r="I283" s="5" t="str">
        <f t="shared" si="90"/>
        <v/>
      </c>
      <c r="J283" s="98" t="e">
        <f t="shared" si="91"/>
        <v>#N/A</v>
      </c>
      <c r="K283" s="6" t="str">
        <f t="shared" si="92"/>
        <v/>
      </c>
      <c r="L283" s="267" t="str">
        <f t="shared" si="93"/>
        <v/>
      </c>
      <c r="M283" s="338"/>
      <c r="N283" s="72" t="s">
        <v>29</v>
      </c>
      <c r="O283" s="5">
        <f t="shared" si="105"/>
        <v>0</v>
      </c>
      <c r="P283" s="269"/>
      <c r="Q283" s="269"/>
      <c r="R283" s="4" t="s">
        <v>13</v>
      </c>
      <c r="S283" s="5">
        <f t="shared" si="94"/>
        <v>0</v>
      </c>
      <c r="T283" s="33" t="s">
        <v>13</v>
      </c>
      <c r="U283" s="5">
        <f t="shared" si="106"/>
        <v>0</v>
      </c>
      <c r="V283" s="33" t="s">
        <v>13</v>
      </c>
      <c r="W283" s="171" t="str">
        <f t="shared" si="95"/>
        <v/>
      </c>
      <c r="X283" s="72" t="s">
        <v>531</v>
      </c>
      <c r="Y283" s="5">
        <f t="shared" si="107"/>
        <v>0</v>
      </c>
      <c r="Z283" s="72" t="s">
        <v>530</v>
      </c>
      <c r="AA283" s="6">
        <f t="shared" si="103"/>
        <v>0</v>
      </c>
      <c r="AB283" s="4" t="s">
        <v>516</v>
      </c>
      <c r="AC283" s="5">
        <f t="shared" si="96"/>
        <v>0</v>
      </c>
      <c r="AD283" s="6" t="str">
        <f t="shared" si="97"/>
        <v/>
      </c>
      <c r="AE283" s="41" t="str">
        <f t="shared" si="98"/>
        <v/>
      </c>
      <c r="AF283" s="41" t="str">
        <f t="shared" si="99"/>
        <v/>
      </c>
      <c r="AG283" s="41" t="str">
        <f t="shared" si="100"/>
        <v/>
      </c>
      <c r="AH283" s="41" t="str">
        <f t="shared" si="101"/>
        <v/>
      </c>
      <c r="AI283" s="291"/>
      <c r="AJ283" s="41" t="str">
        <f t="shared" si="102"/>
        <v/>
      </c>
      <c r="AK283" s="286" t="str">
        <f t="shared" si="104"/>
        <v/>
      </c>
    </row>
    <row r="284" spans="1:37" ht="40.15" customHeight="1" x14ac:dyDescent="0.25">
      <c r="A284" s="74" t="str">
        <f>IF(B284="","",MAX($A$8:A283)+1)</f>
        <v/>
      </c>
      <c r="B284" s="73"/>
      <c r="C284" s="368"/>
      <c r="D284" s="33"/>
      <c r="E284" s="5" t="str">
        <f t="shared" si="87"/>
        <v/>
      </c>
      <c r="F284" s="5" t="str">
        <f t="shared" si="88"/>
        <v/>
      </c>
      <c r="G284" s="368"/>
      <c r="H284" s="6" t="str">
        <f t="shared" si="89"/>
        <v/>
      </c>
      <c r="I284" s="5" t="str">
        <f t="shared" si="90"/>
        <v/>
      </c>
      <c r="J284" s="98" t="e">
        <f t="shared" si="91"/>
        <v>#N/A</v>
      </c>
      <c r="K284" s="6" t="str">
        <f t="shared" si="92"/>
        <v/>
      </c>
      <c r="L284" s="267" t="str">
        <f t="shared" si="93"/>
        <v/>
      </c>
      <c r="M284" s="338"/>
      <c r="N284" s="72" t="s">
        <v>29</v>
      </c>
      <c r="O284" s="5">
        <f t="shared" si="105"/>
        <v>0</v>
      </c>
      <c r="P284" s="269"/>
      <c r="Q284" s="269"/>
      <c r="R284" s="4" t="s">
        <v>13</v>
      </c>
      <c r="S284" s="5">
        <f t="shared" si="94"/>
        <v>0</v>
      </c>
      <c r="T284" s="33" t="s">
        <v>13</v>
      </c>
      <c r="U284" s="5">
        <f t="shared" si="106"/>
        <v>0</v>
      </c>
      <c r="V284" s="33" t="s">
        <v>13</v>
      </c>
      <c r="W284" s="171" t="str">
        <f t="shared" si="95"/>
        <v/>
      </c>
      <c r="X284" s="72" t="s">
        <v>531</v>
      </c>
      <c r="Y284" s="5">
        <f t="shared" si="107"/>
        <v>0</v>
      </c>
      <c r="Z284" s="72" t="s">
        <v>530</v>
      </c>
      <c r="AA284" s="6">
        <f t="shared" si="103"/>
        <v>0</v>
      </c>
      <c r="AB284" s="4" t="s">
        <v>516</v>
      </c>
      <c r="AC284" s="5">
        <f t="shared" si="96"/>
        <v>0</v>
      </c>
      <c r="AD284" s="6" t="str">
        <f t="shared" si="97"/>
        <v/>
      </c>
      <c r="AE284" s="41" t="str">
        <f t="shared" si="98"/>
        <v/>
      </c>
      <c r="AF284" s="41" t="str">
        <f t="shared" si="99"/>
        <v/>
      </c>
      <c r="AG284" s="41" t="str">
        <f t="shared" si="100"/>
        <v/>
      </c>
      <c r="AH284" s="41" t="str">
        <f t="shared" si="101"/>
        <v/>
      </c>
      <c r="AI284" s="291"/>
      <c r="AJ284" s="41" t="str">
        <f t="shared" si="102"/>
        <v/>
      </c>
      <c r="AK284" s="286" t="str">
        <f t="shared" si="104"/>
        <v/>
      </c>
    </row>
    <row r="285" spans="1:37" ht="40.15" customHeight="1" x14ac:dyDescent="0.25">
      <c r="A285" s="74" t="str">
        <f>IF(B285="","",MAX($A$8:A284)+1)</f>
        <v/>
      </c>
      <c r="B285" s="73"/>
      <c r="C285" s="368"/>
      <c r="D285" s="33"/>
      <c r="E285" s="5" t="str">
        <f t="shared" si="87"/>
        <v/>
      </c>
      <c r="F285" s="5" t="str">
        <f t="shared" si="88"/>
        <v/>
      </c>
      <c r="G285" s="368"/>
      <c r="H285" s="6" t="str">
        <f t="shared" si="89"/>
        <v/>
      </c>
      <c r="I285" s="5" t="str">
        <f t="shared" si="90"/>
        <v/>
      </c>
      <c r="J285" s="98" t="e">
        <f t="shared" si="91"/>
        <v>#N/A</v>
      </c>
      <c r="K285" s="6" t="str">
        <f t="shared" si="92"/>
        <v/>
      </c>
      <c r="L285" s="267" t="str">
        <f t="shared" si="93"/>
        <v/>
      </c>
      <c r="M285" s="338"/>
      <c r="N285" s="72" t="s">
        <v>29</v>
      </c>
      <c r="O285" s="5">
        <f t="shared" si="105"/>
        <v>0</v>
      </c>
      <c r="P285" s="269"/>
      <c r="Q285" s="269"/>
      <c r="R285" s="4" t="s">
        <v>13</v>
      </c>
      <c r="S285" s="5">
        <f t="shared" si="94"/>
        <v>0</v>
      </c>
      <c r="T285" s="33" t="s">
        <v>13</v>
      </c>
      <c r="U285" s="5">
        <f t="shared" si="106"/>
        <v>0</v>
      </c>
      <c r="V285" s="33" t="s">
        <v>13</v>
      </c>
      <c r="W285" s="171" t="str">
        <f t="shared" si="95"/>
        <v/>
      </c>
      <c r="X285" s="72" t="s">
        <v>531</v>
      </c>
      <c r="Y285" s="5">
        <f t="shared" si="107"/>
        <v>0</v>
      </c>
      <c r="Z285" s="72" t="s">
        <v>530</v>
      </c>
      <c r="AA285" s="6">
        <f t="shared" si="103"/>
        <v>0</v>
      </c>
      <c r="AB285" s="4" t="s">
        <v>516</v>
      </c>
      <c r="AC285" s="5">
        <f t="shared" si="96"/>
        <v>0</v>
      </c>
      <c r="AD285" s="6" t="str">
        <f t="shared" si="97"/>
        <v/>
      </c>
      <c r="AE285" s="41" t="str">
        <f t="shared" si="98"/>
        <v/>
      </c>
      <c r="AF285" s="41" t="str">
        <f t="shared" si="99"/>
        <v/>
      </c>
      <c r="AG285" s="41" t="str">
        <f t="shared" si="100"/>
        <v/>
      </c>
      <c r="AH285" s="41" t="str">
        <f t="shared" si="101"/>
        <v/>
      </c>
      <c r="AI285" s="291"/>
      <c r="AJ285" s="41" t="str">
        <f t="shared" si="102"/>
        <v/>
      </c>
      <c r="AK285" s="286" t="str">
        <f t="shared" si="104"/>
        <v/>
      </c>
    </row>
    <row r="286" spans="1:37" ht="40.15" customHeight="1" x14ac:dyDescent="0.25">
      <c r="A286" s="74" t="str">
        <f>IF(B286="","",MAX($A$8:A285)+1)</f>
        <v/>
      </c>
      <c r="B286" s="73"/>
      <c r="C286" s="368"/>
      <c r="D286" s="33"/>
      <c r="E286" s="5" t="str">
        <f t="shared" si="87"/>
        <v/>
      </c>
      <c r="F286" s="5" t="str">
        <f t="shared" si="88"/>
        <v/>
      </c>
      <c r="G286" s="368"/>
      <c r="H286" s="6" t="str">
        <f t="shared" si="89"/>
        <v/>
      </c>
      <c r="I286" s="5" t="str">
        <f t="shared" si="90"/>
        <v/>
      </c>
      <c r="J286" s="98" t="e">
        <f t="shared" si="91"/>
        <v>#N/A</v>
      </c>
      <c r="K286" s="6" t="str">
        <f t="shared" si="92"/>
        <v/>
      </c>
      <c r="L286" s="267" t="str">
        <f t="shared" si="93"/>
        <v/>
      </c>
      <c r="M286" s="338"/>
      <c r="N286" s="72" t="s">
        <v>29</v>
      </c>
      <c r="O286" s="5">
        <f t="shared" si="105"/>
        <v>0</v>
      </c>
      <c r="P286" s="269"/>
      <c r="Q286" s="269"/>
      <c r="R286" s="4" t="s">
        <v>13</v>
      </c>
      <c r="S286" s="5">
        <f t="shared" si="94"/>
        <v>0</v>
      </c>
      <c r="T286" s="33" t="s">
        <v>13</v>
      </c>
      <c r="U286" s="5">
        <f t="shared" si="106"/>
        <v>0</v>
      </c>
      <c r="V286" s="33" t="s">
        <v>13</v>
      </c>
      <c r="W286" s="171" t="str">
        <f t="shared" si="95"/>
        <v/>
      </c>
      <c r="X286" s="72" t="s">
        <v>531</v>
      </c>
      <c r="Y286" s="5">
        <f t="shared" si="107"/>
        <v>0</v>
      </c>
      <c r="Z286" s="72" t="s">
        <v>530</v>
      </c>
      <c r="AA286" s="6">
        <f t="shared" si="103"/>
        <v>0</v>
      </c>
      <c r="AB286" s="4" t="s">
        <v>516</v>
      </c>
      <c r="AC286" s="5">
        <f t="shared" si="96"/>
        <v>0</v>
      </c>
      <c r="AD286" s="6" t="str">
        <f t="shared" si="97"/>
        <v/>
      </c>
      <c r="AE286" s="41" t="str">
        <f t="shared" si="98"/>
        <v/>
      </c>
      <c r="AF286" s="41" t="str">
        <f t="shared" si="99"/>
        <v/>
      </c>
      <c r="AG286" s="41" t="str">
        <f t="shared" si="100"/>
        <v/>
      </c>
      <c r="AH286" s="41" t="str">
        <f t="shared" si="101"/>
        <v/>
      </c>
      <c r="AI286" s="291"/>
      <c r="AJ286" s="41" t="str">
        <f t="shared" si="102"/>
        <v/>
      </c>
      <c r="AK286" s="286" t="str">
        <f t="shared" si="104"/>
        <v/>
      </c>
    </row>
    <row r="287" spans="1:37" ht="40.15" customHeight="1" x14ac:dyDescent="0.25">
      <c r="A287" s="74" t="str">
        <f>IF(B287="","",MAX($A$8:A286)+1)</f>
        <v/>
      </c>
      <c r="B287" s="73"/>
      <c r="C287" s="368"/>
      <c r="D287" s="33"/>
      <c r="E287" s="5" t="str">
        <f t="shared" si="87"/>
        <v/>
      </c>
      <c r="F287" s="5" t="str">
        <f t="shared" si="88"/>
        <v/>
      </c>
      <c r="G287" s="368"/>
      <c r="H287" s="6" t="str">
        <f t="shared" si="89"/>
        <v/>
      </c>
      <c r="I287" s="5" t="str">
        <f t="shared" si="90"/>
        <v/>
      </c>
      <c r="J287" s="98" t="e">
        <f t="shared" si="91"/>
        <v>#N/A</v>
      </c>
      <c r="K287" s="6" t="str">
        <f t="shared" si="92"/>
        <v/>
      </c>
      <c r="L287" s="267" t="str">
        <f t="shared" si="93"/>
        <v/>
      </c>
      <c r="M287" s="338"/>
      <c r="N287" s="72" t="s">
        <v>29</v>
      </c>
      <c r="O287" s="5">
        <f t="shared" si="105"/>
        <v>0</v>
      </c>
      <c r="P287" s="269"/>
      <c r="Q287" s="269"/>
      <c r="R287" s="4" t="s">
        <v>13</v>
      </c>
      <c r="S287" s="5">
        <f t="shared" si="94"/>
        <v>0</v>
      </c>
      <c r="T287" s="33" t="s">
        <v>13</v>
      </c>
      <c r="U287" s="5">
        <f t="shared" si="106"/>
        <v>0</v>
      </c>
      <c r="V287" s="33" t="s">
        <v>13</v>
      </c>
      <c r="W287" s="171" t="str">
        <f t="shared" si="95"/>
        <v/>
      </c>
      <c r="X287" s="72" t="s">
        <v>531</v>
      </c>
      <c r="Y287" s="5">
        <f t="shared" si="107"/>
        <v>0</v>
      </c>
      <c r="Z287" s="72" t="s">
        <v>530</v>
      </c>
      <c r="AA287" s="6">
        <f t="shared" si="103"/>
        <v>0</v>
      </c>
      <c r="AB287" s="4" t="s">
        <v>516</v>
      </c>
      <c r="AC287" s="5">
        <f t="shared" si="96"/>
        <v>0</v>
      </c>
      <c r="AD287" s="6" t="str">
        <f t="shared" si="97"/>
        <v/>
      </c>
      <c r="AE287" s="41" t="str">
        <f t="shared" si="98"/>
        <v/>
      </c>
      <c r="AF287" s="41" t="str">
        <f t="shared" si="99"/>
        <v/>
      </c>
      <c r="AG287" s="41" t="str">
        <f t="shared" si="100"/>
        <v/>
      </c>
      <c r="AH287" s="41" t="str">
        <f t="shared" si="101"/>
        <v/>
      </c>
      <c r="AI287" s="291"/>
      <c r="AJ287" s="41" t="str">
        <f t="shared" si="102"/>
        <v/>
      </c>
      <c r="AK287" s="286" t="str">
        <f t="shared" si="104"/>
        <v/>
      </c>
    </row>
    <row r="288" spans="1:37" ht="40.15" customHeight="1" x14ac:dyDescent="0.25">
      <c r="A288" s="74" t="str">
        <f>IF(B288="","",MAX($A$8:A287)+1)</f>
        <v/>
      </c>
      <c r="B288" s="73"/>
      <c r="C288" s="368"/>
      <c r="D288" s="33"/>
      <c r="E288" s="5" t="str">
        <f t="shared" si="87"/>
        <v/>
      </c>
      <c r="F288" s="5" t="str">
        <f t="shared" si="88"/>
        <v/>
      </c>
      <c r="G288" s="368"/>
      <c r="H288" s="6" t="str">
        <f t="shared" si="89"/>
        <v/>
      </c>
      <c r="I288" s="5" t="str">
        <f t="shared" si="90"/>
        <v/>
      </c>
      <c r="J288" s="98" t="e">
        <f t="shared" si="91"/>
        <v>#N/A</v>
      </c>
      <c r="K288" s="6" t="str">
        <f t="shared" si="92"/>
        <v/>
      </c>
      <c r="L288" s="267" t="str">
        <f t="shared" si="93"/>
        <v/>
      </c>
      <c r="M288" s="338"/>
      <c r="N288" s="72" t="s">
        <v>29</v>
      </c>
      <c r="O288" s="5">
        <f t="shared" si="105"/>
        <v>0</v>
      </c>
      <c r="P288" s="269"/>
      <c r="Q288" s="269"/>
      <c r="R288" s="4" t="s">
        <v>13</v>
      </c>
      <c r="S288" s="5">
        <f t="shared" si="94"/>
        <v>0</v>
      </c>
      <c r="T288" s="33" t="s">
        <v>13</v>
      </c>
      <c r="U288" s="5">
        <f t="shared" si="106"/>
        <v>0</v>
      </c>
      <c r="V288" s="33" t="s">
        <v>13</v>
      </c>
      <c r="W288" s="171" t="str">
        <f t="shared" si="95"/>
        <v/>
      </c>
      <c r="X288" s="72" t="s">
        <v>531</v>
      </c>
      <c r="Y288" s="5">
        <f t="shared" si="107"/>
        <v>0</v>
      </c>
      <c r="Z288" s="72" t="s">
        <v>530</v>
      </c>
      <c r="AA288" s="6">
        <f t="shared" si="103"/>
        <v>0</v>
      </c>
      <c r="AB288" s="4" t="s">
        <v>516</v>
      </c>
      <c r="AC288" s="5">
        <f t="shared" si="96"/>
        <v>0</v>
      </c>
      <c r="AD288" s="6" t="str">
        <f t="shared" si="97"/>
        <v/>
      </c>
      <c r="AE288" s="41" t="str">
        <f t="shared" si="98"/>
        <v/>
      </c>
      <c r="AF288" s="41" t="str">
        <f t="shared" si="99"/>
        <v/>
      </c>
      <c r="AG288" s="41" t="str">
        <f t="shared" si="100"/>
        <v/>
      </c>
      <c r="AH288" s="41" t="str">
        <f t="shared" si="101"/>
        <v/>
      </c>
      <c r="AI288" s="291"/>
      <c r="AJ288" s="41" t="str">
        <f t="shared" si="102"/>
        <v/>
      </c>
      <c r="AK288" s="286" t="str">
        <f t="shared" si="104"/>
        <v/>
      </c>
    </row>
    <row r="289" spans="1:37" ht="40.15" customHeight="1" x14ac:dyDescent="0.25">
      <c r="A289" s="74" t="str">
        <f>IF(B289="","",MAX($A$8:A288)+1)</f>
        <v/>
      </c>
      <c r="B289" s="73"/>
      <c r="C289" s="368"/>
      <c r="D289" s="33"/>
      <c r="E289" s="5" t="str">
        <f t="shared" si="87"/>
        <v/>
      </c>
      <c r="F289" s="5" t="str">
        <f t="shared" si="88"/>
        <v/>
      </c>
      <c r="G289" s="368"/>
      <c r="H289" s="6" t="str">
        <f t="shared" si="89"/>
        <v/>
      </c>
      <c r="I289" s="5" t="str">
        <f t="shared" si="90"/>
        <v/>
      </c>
      <c r="J289" s="98" t="e">
        <f t="shared" si="91"/>
        <v>#N/A</v>
      </c>
      <c r="K289" s="6" t="str">
        <f t="shared" si="92"/>
        <v/>
      </c>
      <c r="L289" s="267" t="str">
        <f t="shared" si="93"/>
        <v/>
      </c>
      <c r="M289" s="338"/>
      <c r="N289" s="72" t="s">
        <v>29</v>
      </c>
      <c r="O289" s="5">
        <f t="shared" si="105"/>
        <v>0</v>
      </c>
      <c r="P289" s="269"/>
      <c r="Q289" s="269"/>
      <c r="R289" s="4" t="s">
        <v>13</v>
      </c>
      <c r="S289" s="5">
        <f t="shared" si="94"/>
        <v>0</v>
      </c>
      <c r="T289" s="33" t="s">
        <v>13</v>
      </c>
      <c r="U289" s="5">
        <f t="shared" si="106"/>
        <v>0</v>
      </c>
      <c r="V289" s="33" t="s">
        <v>13</v>
      </c>
      <c r="W289" s="171" t="str">
        <f t="shared" si="95"/>
        <v/>
      </c>
      <c r="X289" s="72" t="s">
        <v>531</v>
      </c>
      <c r="Y289" s="5">
        <f t="shared" si="107"/>
        <v>0</v>
      </c>
      <c r="Z289" s="72" t="s">
        <v>530</v>
      </c>
      <c r="AA289" s="6">
        <f t="shared" si="103"/>
        <v>0</v>
      </c>
      <c r="AB289" s="4" t="s">
        <v>516</v>
      </c>
      <c r="AC289" s="5">
        <f t="shared" si="96"/>
        <v>0</v>
      </c>
      <c r="AD289" s="6" t="str">
        <f t="shared" si="97"/>
        <v/>
      </c>
      <c r="AE289" s="41" t="str">
        <f t="shared" si="98"/>
        <v/>
      </c>
      <c r="AF289" s="41" t="str">
        <f t="shared" si="99"/>
        <v/>
      </c>
      <c r="AG289" s="41" t="str">
        <f t="shared" si="100"/>
        <v/>
      </c>
      <c r="AH289" s="41" t="str">
        <f t="shared" si="101"/>
        <v/>
      </c>
      <c r="AI289" s="291"/>
      <c r="AJ289" s="41" t="str">
        <f t="shared" si="102"/>
        <v/>
      </c>
      <c r="AK289" s="286" t="str">
        <f t="shared" si="104"/>
        <v/>
      </c>
    </row>
    <row r="290" spans="1:37" ht="40.15" customHeight="1" x14ac:dyDescent="0.25">
      <c r="A290" s="74" t="str">
        <f>IF(B290="","",MAX($A$8:A289)+1)</f>
        <v/>
      </c>
      <c r="B290" s="73"/>
      <c r="C290" s="368"/>
      <c r="D290" s="33"/>
      <c r="E290" s="5" t="str">
        <f t="shared" si="87"/>
        <v/>
      </c>
      <c r="F290" s="5" t="str">
        <f t="shared" si="88"/>
        <v/>
      </c>
      <c r="G290" s="368"/>
      <c r="H290" s="6" t="str">
        <f t="shared" si="89"/>
        <v/>
      </c>
      <c r="I290" s="5" t="str">
        <f t="shared" si="90"/>
        <v/>
      </c>
      <c r="J290" s="98" t="e">
        <f t="shared" si="91"/>
        <v>#N/A</v>
      </c>
      <c r="K290" s="6" t="str">
        <f t="shared" si="92"/>
        <v/>
      </c>
      <c r="L290" s="267" t="str">
        <f t="shared" si="93"/>
        <v/>
      </c>
      <c r="M290" s="338"/>
      <c r="N290" s="72" t="s">
        <v>29</v>
      </c>
      <c r="O290" s="5">
        <f t="shared" si="105"/>
        <v>0</v>
      </c>
      <c r="P290" s="269"/>
      <c r="Q290" s="269"/>
      <c r="R290" s="4" t="s">
        <v>13</v>
      </c>
      <c r="S290" s="5">
        <f t="shared" si="94"/>
        <v>0</v>
      </c>
      <c r="T290" s="33" t="s">
        <v>13</v>
      </c>
      <c r="U290" s="5">
        <f t="shared" si="106"/>
        <v>0</v>
      </c>
      <c r="V290" s="33" t="s">
        <v>13</v>
      </c>
      <c r="W290" s="171" t="str">
        <f t="shared" si="95"/>
        <v/>
      </c>
      <c r="X290" s="72" t="s">
        <v>531</v>
      </c>
      <c r="Y290" s="5">
        <f t="shared" si="107"/>
        <v>0</v>
      </c>
      <c r="Z290" s="72" t="s">
        <v>530</v>
      </c>
      <c r="AA290" s="6">
        <f t="shared" si="103"/>
        <v>0</v>
      </c>
      <c r="AB290" s="4" t="s">
        <v>516</v>
      </c>
      <c r="AC290" s="5">
        <f t="shared" si="96"/>
        <v>0</v>
      </c>
      <c r="AD290" s="6" t="str">
        <f t="shared" si="97"/>
        <v/>
      </c>
      <c r="AE290" s="41" t="str">
        <f t="shared" si="98"/>
        <v/>
      </c>
      <c r="AF290" s="41" t="str">
        <f t="shared" si="99"/>
        <v/>
      </c>
      <c r="AG290" s="41" t="str">
        <f t="shared" si="100"/>
        <v/>
      </c>
      <c r="AH290" s="41" t="str">
        <f t="shared" si="101"/>
        <v/>
      </c>
      <c r="AI290" s="291"/>
      <c r="AJ290" s="41" t="str">
        <f t="shared" si="102"/>
        <v/>
      </c>
      <c r="AK290" s="286" t="str">
        <f t="shared" si="104"/>
        <v/>
      </c>
    </row>
    <row r="291" spans="1:37" ht="40.15" customHeight="1" x14ac:dyDescent="0.25">
      <c r="A291" s="74" t="str">
        <f>IF(B291="","",MAX($A$8:A290)+1)</f>
        <v/>
      </c>
      <c r="B291" s="73"/>
      <c r="C291" s="368"/>
      <c r="D291" s="33"/>
      <c r="E291" s="5" t="str">
        <f t="shared" si="87"/>
        <v/>
      </c>
      <c r="F291" s="5" t="str">
        <f t="shared" si="88"/>
        <v/>
      </c>
      <c r="G291" s="368"/>
      <c r="H291" s="6" t="str">
        <f t="shared" si="89"/>
        <v/>
      </c>
      <c r="I291" s="5" t="str">
        <f t="shared" si="90"/>
        <v/>
      </c>
      <c r="J291" s="98" t="e">
        <f t="shared" si="91"/>
        <v>#N/A</v>
      </c>
      <c r="K291" s="6" t="str">
        <f t="shared" si="92"/>
        <v/>
      </c>
      <c r="L291" s="267" t="str">
        <f t="shared" si="93"/>
        <v/>
      </c>
      <c r="M291" s="338"/>
      <c r="N291" s="72" t="s">
        <v>29</v>
      </c>
      <c r="O291" s="5">
        <f t="shared" si="105"/>
        <v>0</v>
      </c>
      <c r="P291" s="269"/>
      <c r="Q291" s="269"/>
      <c r="R291" s="4" t="s">
        <v>13</v>
      </c>
      <c r="S291" s="5">
        <f t="shared" si="94"/>
        <v>0</v>
      </c>
      <c r="T291" s="33" t="s">
        <v>13</v>
      </c>
      <c r="U291" s="5">
        <f t="shared" si="106"/>
        <v>0</v>
      </c>
      <c r="V291" s="33" t="s">
        <v>13</v>
      </c>
      <c r="W291" s="171" t="str">
        <f t="shared" si="95"/>
        <v/>
      </c>
      <c r="X291" s="72" t="s">
        <v>531</v>
      </c>
      <c r="Y291" s="5">
        <f t="shared" si="107"/>
        <v>0</v>
      </c>
      <c r="Z291" s="72" t="s">
        <v>530</v>
      </c>
      <c r="AA291" s="6">
        <f t="shared" si="103"/>
        <v>0</v>
      </c>
      <c r="AB291" s="4" t="s">
        <v>516</v>
      </c>
      <c r="AC291" s="5">
        <f t="shared" si="96"/>
        <v>0</v>
      </c>
      <c r="AD291" s="6" t="str">
        <f t="shared" si="97"/>
        <v/>
      </c>
      <c r="AE291" s="41" t="str">
        <f t="shared" si="98"/>
        <v/>
      </c>
      <c r="AF291" s="41" t="str">
        <f t="shared" si="99"/>
        <v/>
      </c>
      <c r="AG291" s="41" t="str">
        <f t="shared" si="100"/>
        <v/>
      </c>
      <c r="AH291" s="41" t="str">
        <f t="shared" si="101"/>
        <v/>
      </c>
      <c r="AI291" s="291"/>
      <c r="AJ291" s="41" t="str">
        <f t="shared" si="102"/>
        <v/>
      </c>
      <c r="AK291" s="286" t="str">
        <f t="shared" si="104"/>
        <v/>
      </c>
    </row>
    <row r="292" spans="1:37" ht="40.15" customHeight="1" x14ac:dyDescent="0.25">
      <c r="A292" s="74" t="str">
        <f>IF(B292="","",MAX($A$8:A291)+1)</f>
        <v/>
      </c>
      <c r="B292" s="73"/>
      <c r="C292" s="368"/>
      <c r="D292" s="33"/>
      <c r="E292" s="5" t="str">
        <f t="shared" si="87"/>
        <v/>
      </c>
      <c r="F292" s="5" t="str">
        <f t="shared" si="88"/>
        <v/>
      </c>
      <c r="G292" s="368"/>
      <c r="H292" s="6" t="str">
        <f t="shared" si="89"/>
        <v/>
      </c>
      <c r="I292" s="5" t="str">
        <f t="shared" si="90"/>
        <v/>
      </c>
      <c r="J292" s="98" t="e">
        <f t="shared" si="91"/>
        <v>#N/A</v>
      </c>
      <c r="K292" s="6" t="str">
        <f t="shared" si="92"/>
        <v/>
      </c>
      <c r="L292" s="267" t="str">
        <f t="shared" si="93"/>
        <v/>
      </c>
      <c r="M292" s="338"/>
      <c r="N292" s="72" t="s">
        <v>29</v>
      </c>
      <c r="O292" s="5">
        <f t="shared" si="105"/>
        <v>0</v>
      </c>
      <c r="P292" s="269"/>
      <c r="Q292" s="269"/>
      <c r="R292" s="4" t="s">
        <v>13</v>
      </c>
      <c r="S292" s="5">
        <f t="shared" si="94"/>
        <v>0</v>
      </c>
      <c r="T292" s="33" t="s">
        <v>13</v>
      </c>
      <c r="U292" s="5">
        <f t="shared" si="106"/>
        <v>0</v>
      </c>
      <c r="V292" s="33" t="s">
        <v>13</v>
      </c>
      <c r="W292" s="171" t="str">
        <f t="shared" si="95"/>
        <v/>
      </c>
      <c r="X292" s="72" t="s">
        <v>531</v>
      </c>
      <c r="Y292" s="5">
        <f t="shared" si="107"/>
        <v>0</v>
      </c>
      <c r="Z292" s="72" t="s">
        <v>530</v>
      </c>
      <c r="AA292" s="6">
        <f t="shared" si="103"/>
        <v>0</v>
      </c>
      <c r="AB292" s="4" t="s">
        <v>516</v>
      </c>
      <c r="AC292" s="5">
        <f t="shared" si="96"/>
        <v>0</v>
      </c>
      <c r="AD292" s="6" t="str">
        <f t="shared" si="97"/>
        <v/>
      </c>
      <c r="AE292" s="41" t="str">
        <f t="shared" si="98"/>
        <v/>
      </c>
      <c r="AF292" s="41" t="str">
        <f t="shared" si="99"/>
        <v/>
      </c>
      <c r="AG292" s="41" t="str">
        <f t="shared" si="100"/>
        <v/>
      </c>
      <c r="AH292" s="41" t="str">
        <f t="shared" si="101"/>
        <v/>
      </c>
      <c r="AI292" s="291"/>
      <c r="AJ292" s="41" t="str">
        <f t="shared" si="102"/>
        <v/>
      </c>
      <c r="AK292" s="286" t="str">
        <f t="shared" si="104"/>
        <v/>
      </c>
    </row>
    <row r="293" spans="1:37" ht="40.15" customHeight="1" x14ac:dyDescent="0.25">
      <c r="A293" s="74" t="str">
        <f>IF(B293="","",MAX($A$8:A292)+1)</f>
        <v/>
      </c>
      <c r="B293" s="73"/>
      <c r="C293" s="368"/>
      <c r="D293" s="33"/>
      <c r="E293" s="5" t="str">
        <f t="shared" si="87"/>
        <v/>
      </c>
      <c r="F293" s="5" t="str">
        <f t="shared" si="88"/>
        <v/>
      </c>
      <c r="G293" s="368"/>
      <c r="H293" s="6" t="str">
        <f t="shared" si="89"/>
        <v/>
      </c>
      <c r="I293" s="5" t="str">
        <f t="shared" si="90"/>
        <v/>
      </c>
      <c r="J293" s="98" t="e">
        <f t="shared" si="91"/>
        <v>#N/A</v>
      </c>
      <c r="K293" s="6" t="str">
        <f t="shared" si="92"/>
        <v/>
      </c>
      <c r="L293" s="267" t="str">
        <f t="shared" si="93"/>
        <v/>
      </c>
      <c r="M293" s="338"/>
      <c r="N293" s="72" t="s">
        <v>29</v>
      </c>
      <c r="O293" s="5">
        <f t="shared" si="105"/>
        <v>0</v>
      </c>
      <c r="P293" s="269"/>
      <c r="Q293" s="269"/>
      <c r="R293" s="4" t="s">
        <v>13</v>
      </c>
      <c r="S293" s="5">
        <f t="shared" si="94"/>
        <v>0</v>
      </c>
      <c r="T293" s="33" t="s">
        <v>13</v>
      </c>
      <c r="U293" s="5">
        <f t="shared" si="106"/>
        <v>0</v>
      </c>
      <c r="V293" s="33" t="s">
        <v>13</v>
      </c>
      <c r="W293" s="171" t="str">
        <f t="shared" si="95"/>
        <v/>
      </c>
      <c r="X293" s="72" t="s">
        <v>531</v>
      </c>
      <c r="Y293" s="5">
        <f t="shared" si="107"/>
        <v>0</v>
      </c>
      <c r="Z293" s="72" t="s">
        <v>530</v>
      </c>
      <c r="AA293" s="6">
        <f t="shared" si="103"/>
        <v>0</v>
      </c>
      <c r="AB293" s="4" t="s">
        <v>516</v>
      </c>
      <c r="AC293" s="5">
        <f t="shared" si="96"/>
        <v>0</v>
      </c>
      <c r="AD293" s="6" t="str">
        <f t="shared" si="97"/>
        <v/>
      </c>
      <c r="AE293" s="41" t="str">
        <f t="shared" si="98"/>
        <v/>
      </c>
      <c r="AF293" s="41" t="str">
        <f t="shared" si="99"/>
        <v/>
      </c>
      <c r="AG293" s="41" t="str">
        <f t="shared" si="100"/>
        <v/>
      </c>
      <c r="AH293" s="41" t="str">
        <f t="shared" si="101"/>
        <v/>
      </c>
      <c r="AI293" s="291"/>
      <c r="AJ293" s="41" t="str">
        <f t="shared" si="102"/>
        <v/>
      </c>
      <c r="AK293" s="286" t="str">
        <f t="shared" si="104"/>
        <v/>
      </c>
    </row>
    <row r="294" spans="1:37" ht="40.15" customHeight="1" x14ac:dyDescent="0.25">
      <c r="A294" s="74" t="str">
        <f>IF(B294="","",MAX($A$8:A293)+1)</f>
        <v/>
      </c>
      <c r="B294" s="73"/>
      <c r="C294" s="368"/>
      <c r="D294" s="33"/>
      <c r="E294" s="5" t="str">
        <f t="shared" si="87"/>
        <v/>
      </c>
      <c r="F294" s="5" t="str">
        <f t="shared" si="88"/>
        <v/>
      </c>
      <c r="G294" s="368"/>
      <c r="H294" s="6" t="str">
        <f t="shared" si="89"/>
        <v/>
      </c>
      <c r="I294" s="5" t="str">
        <f t="shared" si="90"/>
        <v/>
      </c>
      <c r="J294" s="98" t="e">
        <f t="shared" si="91"/>
        <v>#N/A</v>
      </c>
      <c r="K294" s="6" t="str">
        <f t="shared" si="92"/>
        <v/>
      </c>
      <c r="L294" s="267" t="str">
        <f t="shared" si="93"/>
        <v/>
      </c>
      <c r="M294" s="338"/>
      <c r="N294" s="72" t="s">
        <v>29</v>
      </c>
      <c r="O294" s="5">
        <f t="shared" si="105"/>
        <v>0</v>
      </c>
      <c r="P294" s="269"/>
      <c r="Q294" s="269"/>
      <c r="R294" s="4" t="s">
        <v>13</v>
      </c>
      <c r="S294" s="5">
        <f t="shared" si="94"/>
        <v>0</v>
      </c>
      <c r="T294" s="33" t="s">
        <v>13</v>
      </c>
      <c r="U294" s="5">
        <f t="shared" si="106"/>
        <v>0</v>
      </c>
      <c r="V294" s="33" t="s">
        <v>13</v>
      </c>
      <c r="W294" s="171" t="str">
        <f t="shared" si="95"/>
        <v/>
      </c>
      <c r="X294" s="72" t="s">
        <v>531</v>
      </c>
      <c r="Y294" s="5">
        <f t="shared" si="107"/>
        <v>0</v>
      </c>
      <c r="Z294" s="72" t="s">
        <v>530</v>
      </c>
      <c r="AA294" s="6">
        <f t="shared" si="103"/>
        <v>0</v>
      </c>
      <c r="AB294" s="4" t="s">
        <v>516</v>
      </c>
      <c r="AC294" s="5">
        <f t="shared" si="96"/>
        <v>0</v>
      </c>
      <c r="AD294" s="6" t="str">
        <f t="shared" si="97"/>
        <v/>
      </c>
      <c r="AE294" s="41" t="str">
        <f t="shared" si="98"/>
        <v/>
      </c>
      <c r="AF294" s="41" t="str">
        <f t="shared" si="99"/>
        <v/>
      </c>
      <c r="AG294" s="41" t="str">
        <f t="shared" si="100"/>
        <v/>
      </c>
      <c r="AH294" s="41" t="str">
        <f t="shared" si="101"/>
        <v/>
      </c>
      <c r="AI294" s="291"/>
      <c r="AJ294" s="41" t="str">
        <f t="shared" si="102"/>
        <v/>
      </c>
      <c r="AK294" s="286" t="str">
        <f t="shared" si="104"/>
        <v/>
      </c>
    </row>
    <row r="295" spans="1:37" ht="40.15" customHeight="1" x14ac:dyDescent="0.25">
      <c r="A295" s="74" t="str">
        <f>IF(B295="","",MAX($A$8:A294)+1)</f>
        <v/>
      </c>
      <c r="B295" s="73"/>
      <c r="C295" s="368"/>
      <c r="D295" s="33"/>
      <c r="E295" s="5" t="str">
        <f t="shared" si="87"/>
        <v/>
      </c>
      <c r="F295" s="5" t="str">
        <f t="shared" si="88"/>
        <v/>
      </c>
      <c r="G295" s="368"/>
      <c r="H295" s="6" t="str">
        <f t="shared" si="89"/>
        <v/>
      </c>
      <c r="I295" s="5" t="str">
        <f t="shared" si="90"/>
        <v/>
      </c>
      <c r="J295" s="98" t="e">
        <f t="shared" si="91"/>
        <v>#N/A</v>
      </c>
      <c r="K295" s="6" t="str">
        <f t="shared" si="92"/>
        <v/>
      </c>
      <c r="L295" s="267" t="str">
        <f t="shared" si="93"/>
        <v/>
      </c>
      <c r="M295" s="338"/>
      <c r="N295" s="72" t="s">
        <v>29</v>
      </c>
      <c r="O295" s="5">
        <f t="shared" si="105"/>
        <v>0</v>
      </c>
      <c r="P295" s="269"/>
      <c r="Q295" s="269"/>
      <c r="R295" s="4" t="s">
        <v>13</v>
      </c>
      <c r="S295" s="5">
        <f t="shared" si="94"/>
        <v>0</v>
      </c>
      <c r="T295" s="33" t="s">
        <v>13</v>
      </c>
      <c r="U295" s="5">
        <f t="shared" si="106"/>
        <v>0</v>
      </c>
      <c r="V295" s="33" t="s">
        <v>13</v>
      </c>
      <c r="W295" s="171" t="str">
        <f t="shared" si="95"/>
        <v/>
      </c>
      <c r="X295" s="72" t="s">
        <v>531</v>
      </c>
      <c r="Y295" s="5">
        <f t="shared" si="107"/>
        <v>0</v>
      </c>
      <c r="Z295" s="72" t="s">
        <v>530</v>
      </c>
      <c r="AA295" s="6">
        <f t="shared" si="103"/>
        <v>0</v>
      </c>
      <c r="AB295" s="4" t="s">
        <v>516</v>
      </c>
      <c r="AC295" s="5">
        <f t="shared" si="96"/>
        <v>0</v>
      </c>
      <c r="AD295" s="6" t="str">
        <f t="shared" si="97"/>
        <v/>
      </c>
      <c r="AE295" s="41" t="str">
        <f t="shared" si="98"/>
        <v/>
      </c>
      <c r="AF295" s="41" t="str">
        <f t="shared" si="99"/>
        <v/>
      </c>
      <c r="AG295" s="41" t="str">
        <f t="shared" si="100"/>
        <v/>
      </c>
      <c r="AH295" s="41" t="str">
        <f t="shared" si="101"/>
        <v/>
      </c>
      <c r="AI295" s="291"/>
      <c r="AJ295" s="41" t="str">
        <f t="shared" si="102"/>
        <v/>
      </c>
      <c r="AK295" s="286" t="str">
        <f t="shared" si="104"/>
        <v/>
      </c>
    </row>
    <row r="296" spans="1:37" ht="40.15" customHeight="1" x14ac:dyDescent="0.25">
      <c r="A296" s="74" t="str">
        <f>IF(B296="","",MAX($A$8:A295)+1)</f>
        <v/>
      </c>
      <c r="B296" s="73"/>
      <c r="C296" s="368"/>
      <c r="D296" s="33"/>
      <c r="E296" s="5" t="str">
        <f t="shared" si="87"/>
        <v/>
      </c>
      <c r="F296" s="5" t="str">
        <f t="shared" si="88"/>
        <v/>
      </c>
      <c r="G296" s="368"/>
      <c r="H296" s="6" t="str">
        <f t="shared" si="89"/>
        <v/>
      </c>
      <c r="I296" s="5" t="str">
        <f t="shared" si="90"/>
        <v/>
      </c>
      <c r="J296" s="98" t="e">
        <f t="shared" si="91"/>
        <v>#N/A</v>
      </c>
      <c r="K296" s="6" t="str">
        <f t="shared" si="92"/>
        <v/>
      </c>
      <c r="L296" s="267" t="str">
        <f t="shared" si="93"/>
        <v/>
      </c>
      <c r="M296" s="338"/>
      <c r="N296" s="72" t="s">
        <v>29</v>
      </c>
      <c r="O296" s="5">
        <f t="shared" si="105"/>
        <v>0</v>
      </c>
      <c r="P296" s="269"/>
      <c r="Q296" s="269"/>
      <c r="R296" s="4" t="s">
        <v>13</v>
      </c>
      <c r="S296" s="5">
        <f t="shared" si="94"/>
        <v>0</v>
      </c>
      <c r="T296" s="33" t="s">
        <v>13</v>
      </c>
      <c r="U296" s="5">
        <f t="shared" si="106"/>
        <v>0</v>
      </c>
      <c r="V296" s="33" t="s">
        <v>13</v>
      </c>
      <c r="W296" s="171" t="str">
        <f t="shared" si="95"/>
        <v/>
      </c>
      <c r="X296" s="72" t="s">
        <v>531</v>
      </c>
      <c r="Y296" s="5">
        <f t="shared" si="107"/>
        <v>0</v>
      </c>
      <c r="Z296" s="72" t="s">
        <v>530</v>
      </c>
      <c r="AA296" s="6">
        <f t="shared" si="103"/>
        <v>0</v>
      </c>
      <c r="AB296" s="4" t="s">
        <v>516</v>
      </c>
      <c r="AC296" s="5">
        <f t="shared" si="96"/>
        <v>0</v>
      </c>
      <c r="AD296" s="6" t="str">
        <f t="shared" si="97"/>
        <v/>
      </c>
      <c r="AE296" s="41" t="str">
        <f t="shared" si="98"/>
        <v/>
      </c>
      <c r="AF296" s="41" t="str">
        <f t="shared" si="99"/>
        <v/>
      </c>
      <c r="AG296" s="41" t="str">
        <f t="shared" si="100"/>
        <v/>
      </c>
      <c r="AH296" s="41" t="str">
        <f t="shared" si="101"/>
        <v/>
      </c>
      <c r="AI296" s="291"/>
      <c r="AJ296" s="41" t="str">
        <f t="shared" si="102"/>
        <v/>
      </c>
      <c r="AK296" s="286" t="str">
        <f t="shared" si="104"/>
        <v/>
      </c>
    </row>
    <row r="297" spans="1:37" ht="40.15" customHeight="1" x14ac:dyDescent="0.25">
      <c r="A297" s="74" t="str">
        <f>IF(B297="","",MAX($A$8:A296)+1)</f>
        <v/>
      </c>
      <c r="B297" s="73"/>
      <c r="C297" s="368"/>
      <c r="D297" s="33"/>
      <c r="E297" s="5" t="str">
        <f t="shared" si="87"/>
        <v/>
      </c>
      <c r="F297" s="5" t="str">
        <f t="shared" si="88"/>
        <v/>
      </c>
      <c r="G297" s="368"/>
      <c r="H297" s="6" t="str">
        <f t="shared" si="89"/>
        <v/>
      </c>
      <c r="I297" s="5" t="str">
        <f t="shared" si="90"/>
        <v/>
      </c>
      <c r="J297" s="98" t="e">
        <f t="shared" si="91"/>
        <v>#N/A</v>
      </c>
      <c r="K297" s="6" t="str">
        <f t="shared" si="92"/>
        <v/>
      </c>
      <c r="L297" s="267" t="str">
        <f t="shared" si="93"/>
        <v/>
      </c>
      <c r="M297" s="338"/>
      <c r="N297" s="72" t="s">
        <v>29</v>
      </c>
      <c r="O297" s="5">
        <f t="shared" si="105"/>
        <v>0</v>
      </c>
      <c r="P297" s="269"/>
      <c r="Q297" s="269"/>
      <c r="R297" s="4" t="s">
        <v>13</v>
      </c>
      <c r="S297" s="5">
        <f t="shared" si="94"/>
        <v>0</v>
      </c>
      <c r="T297" s="33" t="s">
        <v>13</v>
      </c>
      <c r="U297" s="5">
        <f t="shared" si="106"/>
        <v>0</v>
      </c>
      <c r="V297" s="33" t="s">
        <v>13</v>
      </c>
      <c r="W297" s="171" t="str">
        <f t="shared" si="95"/>
        <v/>
      </c>
      <c r="X297" s="72" t="s">
        <v>531</v>
      </c>
      <c r="Y297" s="5">
        <f t="shared" si="107"/>
        <v>0</v>
      </c>
      <c r="Z297" s="72" t="s">
        <v>530</v>
      </c>
      <c r="AA297" s="6">
        <f t="shared" si="103"/>
        <v>0</v>
      </c>
      <c r="AB297" s="4" t="s">
        <v>516</v>
      </c>
      <c r="AC297" s="5">
        <f t="shared" si="96"/>
        <v>0</v>
      </c>
      <c r="AD297" s="6" t="str">
        <f t="shared" si="97"/>
        <v/>
      </c>
      <c r="AE297" s="41" t="str">
        <f t="shared" si="98"/>
        <v/>
      </c>
      <c r="AF297" s="41" t="str">
        <f t="shared" si="99"/>
        <v/>
      </c>
      <c r="AG297" s="41" t="str">
        <f t="shared" si="100"/>
        <v/>
      </c>
      <c r="AH297" s="41" t="str">
        <f t="shared" si="101"/>
        <v/>
      </c>
      <c r="AI297" s="291"/>
      <c r="AJ297" s="41" t="str">
        <f t="shared" si="102"/>
        <v/>
      </c>
      <c r="AK297" s="286" t="str">
        <f t="shared" si="104"/>
        <v/>
      </c>
    </row>
    <row r="298" spans="1:37" ht="40.15" customHeight="1" x14ac:dyDescent="0.25">
      <c r="A298" s="74" t="str">
        <f>IF(B298="","",MAX($A$8:A297)+1)</f>
        <v/>
      </c>
      <c r="B298" s="73"/>
      <c r="C298" s="368"/>
      <c r="D298" s="33"/>
      <c r="E298" s="5" t="str">
        <f t="shared" si="87"/>
        <v/>
      </c>
      <c r="F298" s="5" t="str">
        <f t="shared" si="88"/>
        <v/>
      </c>
      <c r="G298" s="368"/>
      <c r="H298" s="6" t="str">
        <f t="shared" si="89"/>
        <v/>
      </c>
      <c r="I298" s="5" t="str">
        <f t="shared" si="90"/>
        <v/>
      </c>
      <c r="J298" s="98" t="e">
        <f t="shared" si="91"/>
        <v>#N/A</v>
      </c>
      <c r="K298" s="6" t="str">
        <f t="shared" si="92"/>
        <v/>
      </c>
      <c r="L298" s="267" t="str">
        <f t="shared" si="93"/>
        <v/>
      </c>
      <c r="M298" s="338"/>
      <c r="N298" s="72" t="s">
        <v>29</v>
      </c>
      <c r="O298" s="5">
        <f t="shared" si="105"/>
        <v>0</v>
      </c>
      <c r="P298" s="269"/>
      <c r="Q298" s="269"/>
      <c r="R298" s="4" t="s">
        <v>13</v>
      </c>
      <c r="S298" s="5">
        <f t="shared" si="94"/>
        <v>0</v>
      </c>
      <c r="T298" s="33" t="s">
        <v>13</v>
      </c>
      <c r="U298" s="5">
        <f t="shared" si="106"/>
        <v>0</v>
      </c>
      <c r="V298" s="33" t="s">
        <v>13</v>
      </c>
      <c r="W298" s="171" t="str">
        <f t="shared" si="95"/>
        <v/>
      </c>
      <c r="X298" s="72" t="s">
        <v>531</v>
      </c>
      <c r="Y298" s="5">
        <f t="shared" si="107"/>
        <v>0</v>
      </c>
      <c r="Z298" s="72" t="s">
        <v>530</v>
      </c>
      <c r="AA298" s="6">
        <f t="shared" si="103"/>
        <v>0</v>
      </c>
      <c r="AB298" s="4" t="s">
        <v>516</v>
      </c>
      <c r="AC298" s="5">
        <f t="shared" si="96"/>
        <v>0</v>
      </c>
      <c r="AD298" s="6" t="str">
        <f t="shared" si="97"/>
        <v/>
      </c>
      <c r="AE298" s="41" t="str">
        <f t="shared" si="98"/>
        <v/>
      </c>
      <c r="AF298" s="41" t="str">
        <f t="shared" si="99"/>
        <v/>
      </c>
      <c r="AG298" s="41" t="str">
        <f t="shared" si="100"/>
        <v/>
      </c>
      <c r="AH298" s="41" t="str">
        <f t="shared" si="101"/>
        <v/>
      </c>
      <c r="AI298" s="291"/>
      <c r="AJ298" s="41" t="str">
        <f t="shared" si="102"/>
        <v/>
      </c>
      <c r="AK298" s="286" t="str">
        <f t="shared" si="104"/>
        <v/>
      </c>
    </row>
    <row r="299" spans="1:37" ht="40.15" customHeight="1" x14ac:dyDescent="0.25">
      <c r="A299" s="74" t="str">
        <f>IF(B299="","",MAX($A$8:A298)+1)</f>
        <v/>
      </c>
      <c r="B299" s="73"/>
      <c r="C299" s="368"/>
      <c r="D299" s="33"/>
      <c r="E299" s="5" t="str">
        <f t="shared" si="87"/>
        <v/>
      </c>
      <c r="F299" s="5" t="str">
        <f t="shared" si="88"/>
        <v/>
      </c>
      <c r="G299" s="368"/>
      <c r="H299" s="6" t="str">
        <f t="shared" si="89"/>
        <v/>
      </c>
      <c r="I299" s="5" t="str">
        <f t="shared" si="90"/>
        <v/>
      </c>
      <c r="J299" s="98" t="e">
        <f t="shared" si="91"/>
        <v>#N/A</v>
      </c>
      <c r="K299" s="6" t="str">
        <f t="shared" si="92"/>
        <v/>
      </c>
      <c r="L299" s="267" t="str">
        <f t="shared" si="93"/>
        <v/>
      </c>
      <c r="M299" s="338"/>
      <c r="N299" s="72" t="s">
        <v>29</v>
      </c>
      <c r="O299" s="5">
        <f t="shared" si="105"/>
        <v>0</v>
      </c>
      <c r="P299" s="269"/>
      <c r="Q299" s="269"/>
      <c r="R299" s="4" t="s">
        <v>13</v>
      </c>
      <c r="S299" s="5">
        <f t="shared" si="94"/>
        <v>0</v>
      </c>
      <c r="T299" s="33" t="s">
        <v>13</v>
      </c>
      <c r="U299" s="5">
        <f t="shared" si="106"/>
        <v>0</v>
      </c>
      <c r="V299" s="33" t="s">
        <v>13</v>
      </c>
      <c r="W299" s="171" t="str">
        <f t="shared" si="95"/>
        <v/>
      </c>
      <c r="X299" s="72" t="s">
        <v>531</v>
      </c>
      <c r="Y299" s="5">
        <f t="shared" si="107"/>
        <v>0</v>
      </c>
      <c r="Z299" s="72" t="s">
        <v>530</v>
      </c>
      <c r="AA299" s="6">
        <f t="shared" si="103"/>
        <v>0</v>
      </c>
      <c r="AB299" s="4" t="s">
        <v>516</v>
      </c>
      <c r="AC299" s="5">
        <f t="shared" si="96"/>
        <v>0</v>
      </c>
      <c r="AD299" s="6" t="str">
        <f t="shared" si="97"/>
        <v/>
      </c>
      <c r="AE299" s="41" t="str">
        <f t="shared" si="98"/>
        <v/>
      </c>
      <c r="AF299" s="41" t="str">
        <f t="shared" si="99"/>
        <v/>
      </c>
      <c r="AG299" s="41" t="str">
        <f t="shared" si="100"/>
        <v/>
      </c>
      <c r="AH299" s="41" t="str">
        <f t="shared" si="101"/>
        <v/>
      </c>
      <c r="AI299" s="291"/>
      <c r="AJ299" s="41" t="str">
        <f t="shared" si="102"/>
        <v/>
      </c>
      <c r="AK299" s="286" t="str">
        <f t="shared" si="104"/>
        <v/>
      </c>
    </row>
    <row r="300" spans="1:37" ht="40.15" customHeight="1" x14ac:dyDescent="0.25">
      <c r="A300" s="74" t="str">
        <f>IF(B300="","",MAX($A$8:A299)+1)</f>
        <v/>
      </c>
      <c r="B300" s="73"/>
      <c r="C300" s="368"/>
      <c r="D300" s="33"/>
      <c r="E300" s="5" t="str">
        <f t="shared" si="87"/>
        <v/>
      </c>
      <c r="F300" s="5" t="str">
        <f t="shared" si="88"/>
        <v/>
      </c>
      <c r="G300" s="368"/>
      <c r="H300" s="6" t="str">
        <f t="shared" si="89"/>
        <v/>
      </c>
      <c r="I300" s="5" t="str">
        <f t="shared" si="90"/>
        <v/>
      </c>
      <c r="J300" s="98" t="e">
        <f t="shared" si="91"/>
        <v>#N/A</v>
      </c>
      <c r="K300" s="6" t="str">
        <f t="shared" si="92"/>
        <v/>
      </c>
      <c r="L300" s="267" t="str">
        <f t="shared" si="93"/>
        <v/>
      </c>
      <c r="M300" s="338"/>
      <c r="N300" s="72" t="s">
        <v>29</v>
      </c>
      <c r="O300" s="5">
        <f t="shared" si="105"/>
        <v>0</v>
      </c>
      <c r="P300" s="269"/>
      <c r="Q300" s="269"/>
      <c r="R300" s="4" t="s">
        <v>13</v>
      </c>
      <c r="S300" s="5">
        <f t="shared" si="94"/>
        <v>0</v>
      </c>
      <c r="T300" s="33" t="s">
        <v>13</v>
      </c>
      <c r="U300" s="5">
        <f t="shared" si="106"/>
        <v>0</v>
      </c>
      <c r="V300" s="33" t="s">
        <v>13</v>
      </c>
      <c r="W300" s="171" t="str">
        <f t="shared" si="95"/>
        <v/>
      </c>
      <c r="X300" s="72" t="s">
        <v>531</v>
      </c>
      <c r="Y300" s="5">
        <f t="shared" si="107"/>
        <v>0</v>
      </c>
      <c r="Z300" s="72" t="s">
        <v>530</v>
      </c>
      <c r="AA300" s="6">
        <f t="shared" si="103"/>
        <v>0</v>
      </c>
      <c r="AB300" s="4" t="s">
        <v>516</v>
      </c>
      <c r="AC300" s="5">
        <f t="shared" si="96"/>
        <v>0</v>
      </c>
      <c r="AD300" s="6" t="str">
        <f t="shared" si="97"/>
        <v/>
      </c>
      <c r="AE300" s="41" t="str">
        <f t="shared" si="98"/>
        <v/>
      </c>
      <c r="AF300" s="41" t="str">
        <f t="shared" si="99"/>
        <v/>
      </c>
      <c r="AG300" s="41" t="str">
        <f t="shared" si="100"/>
        <v/>
      </c>
      <c r="AH300" s="41" t="str">
        <f t="shared" si="101"/>
        <v/>
      </c>
      <c r="AI300" s="291"/>
      <c r="AJ300" s="41" t="str">
        <f t="shared" si="102"/>
        <v/>
      </c>
      <c r="AK300" s="286" t="str">
        <f t="shared" si="104"/>
        <v/>
      </c>
    </row>
    <row r="301" spans="1:37" ht="40.15" customHeight="1" x14ac:dyDescent="0.25">
      <c r="A301" s="74" t="str">
        <f>IF(B301="","",MAX($A$8:A300)+1)</f>
        <v/>
      </c>
      <c r="B301" s="73"/>
      <c r="C301" s="368"/>
      <c r="D301" s="33"/>
      <c r="E301" s="5" t="str">
        <f t="shared" si="87"/>
        <v/>
      </c>
      <c r="F301" s="5" t="str">
        <f t="shared" si="88"/>
        <v/>
      </c>
      <c r="G301" s="368"/>
      <c r="H301" s="6" t="str">
        <f t="shared" si="89"/>
        <v/>
      </c>
      <c r="I301" s="5" t="str">
        <f t="shared" si="90"/>
        <v/>
      </c>
      <c r="J301" s="98" t="e">
        <f t="shared" si="91"/>
        <v>#N/A</v>
      </c>
      <c r="K301" s="6" t="str">
        <f t="shared" si="92"/>
        <v/>
      </c>
      <c r="L301" s="267" t="str">
        <f t="shared" si="93"/>
        <v/>
      </c>
      <c r="M301" s="338"/>
      <c r="N301" s="72" t="s">
        <v>29</v>
      </c>
      <c r="O301" s="5">
        <f t="shared" si="105"/>
        <v>0</v>
      </c>
      <c r="P301" s="269"/>
      <c r="Q301" s="269"/>
      <c r="R301" s="4" t="s">
        <v>13</v>
      </c>
      <c r="S301" s="5">
        <f t="shared" si="94"/>
        <v>0</v>
      </c>
      <c r="T301" s="33" t="s">
        <v>13</v>
      </c>
      <c r="U301" s="5">
        <f t="shared" si="106"/>
        <v>0</v>
      </c>
      <c r="V301" s="33" t="s">
        <v>13</v>
      </c>
      <c r="W301" s="171" t="str">
        <f t="shared" si="95"/>
        <v/>
      </c>
      <c r="X301" s="72" t="s">
        <v>531</v>
      </c>
      <c r="Y301" s="5">
        <f t="shared" si="107"/>
        <v>0</v>
      </c>
      <c r="Z301" s="72" t="s">
        <v>530</v>
      </c>
      <c r="AA301" s="6">
        <f t="shared" si="103"/>
        <v>0</v>
      </c>
      <c r="AB301" s="4" t="s">
        <v>516</v>
      </c>
      <c r="AC301" s="5">
        <f t="shared" si="96"/>
        <v>0</v>
      </c>
      <c r="AD301" s="6" t="str">
        <f t="shared" si="97"/>
        <v/>
      </c>
      <c r="AE301" s="41" t="str">
        <f t="shared" si="98"/>
        <v/>
      </c>
      <c r="AF301" s="41" t="str">
        <f t="shared" si="99"/>
        <v/>
      </c>
      <c r="AG301" s="41" t="str">
        <f t="shared" si="100"/>
        <v/>
      </c>
      <c r="AH301" s="41" t="str">
        <f t="shared" si="101"/>
        <v/>
      </c>
      <c r="AI301" s="291"/>
      <c r="AJ301" s="41" t="str">
        <f t="shared" si="102"/>
        <v/>
      </c>
      <c r="AK301" s="286" t="str">
        <f t="shared" si="104"/>
        <v/>
      </c>
    </row>
    <row r="302" spans="1:37" ht="40.15" customHeight="1" x14ac:dyDescent="0.25">
      <c r="A302" s="74" t="str">
        <f>IF(B302="","",MAX($A$8:A301)+1)</f>
        <v/>
      </c>
      <c r="B302" s="73"/>
      <c r="C302" s="368"/>
      <c r="D302" s="33"/>
      <c r="E302" s="5" t="str">
        <f t="shared" si="87"/>
        <v/>
      </c>
      <c r="F302" s="5" t="str">
        <f t="shared" si="88"/>
        <v/>
      </c>
      <c r="G302" s="368"/>
      <c r="H302" s="6" t="str">
        <f t="shared" si="89"/>
        <v/>
      </c>
      <c r="I302" s="5" t="str">
        <f t="shared" si="90"/>
        <v/>
      </c>
      <c r="J302" s="98" t="e">
        <f t="shared" si="91"/>
        <v>#N/A</v>
      </c>
      <c r="K302" s="6" t="str">
        <f t="shared" si="92"/>
        <v/>
      </c>
      <c r="L302" s="267" t="str">
        <f t="shared" si="93"/>
        <v/>
      </c>
      <c r="M302" s="338"/>
      <c r="N302" s="72" t="s">
        <v>29</v>
      </c>
      <c r="O302" s="5">
        <f t="shared" si="105"/>
        <v>0</v>
      </c>
      <c r="P302" s="269"/>
      <c r="Q302" s="269"/>
      <c r="R302" s="4" t="s">
        <v>13</v>
      </c>
      <c r="S302" s="5">
        <f t="shared" si="94"/>
        <v>0</v>
      </c>
      <c r="T302" s="33" t="s">
        <v>13</v>
      </c>
      <c r="U302" s="5">
        <f t="shared" si="106"/>
        <v>0</v>
      </c>
      <c r="V302" s="33" t="s">
        <v>13</v>
      </c>
      <c r="W302" s="171" t="str">
        <f t="shared" si="95"/>
        <v/>
      </c>
      <c r="X302" s="72" t="s">
        <v>531</v>
      </c>
      <c r="Y302" s="5">
        <f t="shared" si="107"/>
        <v>0</v>
      </c>
      <c r="Z302" s="72" t="s">
        <v>530</v>
      </c>
      <c r="AA302" s="6">
        <f t="shared" si="103"/>
        <v>0</v>
      </c>
      <c r="AB302" s="4" t="s">
        <v>516</v>
      </c>
      <c r="AC302" s="5">
        <f t="shared" si="96"/>
        <v>0</v>
      </c>
      <c r="AD302" s="6" t="str">
        <f t="shared" si="97"/>
        <v/>
      </c>
      <c r="AE302" s="41" t="str">
        <f t="shared" si="98"/>
        <v/>
      </c>
      <c r="AF302" s="41" t="str">
        <f t="shared" si="99"/>
        <v/>
      </c>
      <c r="AG302" s="41" t="str">
        <f t="shared" si="100"/>
        <v/>
      </c>
      <c r="AH302" s="41" t="str">
        <f t="shared" si="101"/>
        <v/>
      </c>
      <c r="AI302" s="291"/>
      <c r="AJ302" s="41" t="str">
        <f t="shared" si="102"/>
        <v/>
      </c>
      <c r="AK302" s="286" t="str">
        <f t="shared" si="104"/>
        <v/>
      </c>
    </row>
    <row r="303" spans="1:37" ht="40.15" customHeight="1" x14ac:dyDescent="0.25">
      <c r="A303" s="74" t="str">
        <f>IF(B303="","",MAX($A$8:A302)+1)</f>
        <v/>
      </c>
      <c r="B303" s="73"/>
      <c r="C303" s="368"/>
      <c r="D303" s="33"/>
      <c r="E303" s="5" t="str">
        <f t="shared" si="87"/>
        <v/>
      </c>
      <c r="F303" s="5" t="str">
        <f t="shared" si="88"/>
        <v/>
      </c>
      <c r="G303" s="368"/>
      <c r="H303" s="6" t="str">
        <f t="shared" si="89"/>
        <v/>
      </c>
      <c r="I303" s="5" t="str">
        <f t="shared" si="90"/>
        <v/>
      </c>
      <c r="J303" s="98" t="e">
        <f t="shared" si="91"/>
        <v>#N/A</v>
      </c>
      <c r="K303" s="6" t="str">
        <f t="shared" si="92"/>
        <v/>
      </c>
      <c r="L303" s="267" t="str">
        <f t="shared" si="93"/>
        <v/>
      </c>
      <c r="M303" s="338"/>
      <c r="N303" s="72" t="s">
        <v>29</v>
      </c>
      <c r="O303" s="5">
        <f t="shared" si="105"/>
        <v>0</v>
      </c>
      <c r="P303" s="269"/>
      <c r="Q303" s="269"/>
      <c r="R303" s="4" t="s">
        <v>13</v>
      </c>
      <c r="S303" s="5">
        <f t="shared" si="94"/>
        <v>0</v>
      </c>
      <c r="T303" s="33" t="s">
        <v>13</v>
      </c>
      <c r="U303" s="5">
        <f t="shared" si="106"/>
        <v>0</v>
      </c>
      <c r="V303" s="33" t="s">
        <v>13</v>
      </c>
      <c r="W303" s="171" t="str">
        <f t="shared" si="95"/>
        <v/>
      </c>
      <c r="X303" s="72" t="s">
        <v>531</v>
      </c>
      <c r="Y303" s="5">
        <f t="shared" si="107"/>
        <v>0</v>
      </c>
      <c r="Z303" s="72" t="s">
        <v>530</v>
      </c>
      <c r="AA303" s="6">
        <f t="shared" si="103"/>
        <v>0</v>
      </c>
      <c r="AB303" s="4" t="s">
        <v>516</v>
      </c>
      <c r="AC303" s="5">
        <f t="shared" si="96"/>
        <v>0</v>
      </c>
      <c r="AD303" s="6" t="str">
        <f t="shared" si="97"/>
        <v/>
      </c>
      <c r="AE303" s="41" t="str">
        <f t="shared" si="98"/>
        <v/>
      </c>
      <c r="AF303" s="41" t="str">
        <f t="shared" si="99"/>
        <v/>
      </c>
      <c r="AG303" s="41" t="str">
        <f t="shared" si="100"/>
        <v/>
      </c>
      <c r="AH303" s="41" t="str">
        <f t="shared" si="101"/>
        <v/>
      </c>
      <c r="AI303" s="291"/>
      <c r="AJ303" s="41" t="str">
        <f t="shared" si="102"/>
        <v/>
      </c>
      <c r="AK303" s="286" t="str">
        <f t="shared" si="104"/>
        <v/>
      </c>
    </row>
    <row r="304" spans="1:37" ht="40.15" customHeight="1" x14ac:dyDescent="0.25">
      <c r="A304" s="74" t="str">
        <f>IF(B304="","",MAX($A$8:A303)+1)</f>
        <v/>
      </c>
      <c r="B304" s="73"/>
      <c r="C304" s="368"/>
      <c r="D304" s="33"/>
      <c r="E304" s="5" t="str">
        <f t="shared" si="87"/>
        <v/>
      </c>
      <c r="F304" s="5" t="str">
        <f t="shared" si="88"/>
        <v/>
      </c>
      <c r="G304" s="368"/>
      <c r="H304" s="6" t="str">
        <f t="shared" si="89"/>
        <v/>
      </c>
      <c r="I304" s="5" t="str">
        <f t="shared" si="90"/>
        <v/>
      </c>
      <c r="J304" s="98" t="e">
        <f t="shared" si="91"/>
        <v>#N/A</v>
      </c>
      <c r="K304" s="6" t="str">
        <f t="shared" si="92"/>
        <v/>
      </c>
      <c r="L304" s="267" t="str">
        <f t="shared" si="93"/>
        <v/>
      </c>
      <c r="M304" s="338"/>
      <c r="N304" s="72" t="s">
        <v>29</v>
      </c>
      <c r="O304" s="5">
        <f t="shared" si="105"/>
        <v>0</v>
      </c>
      <c r="P304" s="269"/>
      <c r="Q304" s="269"/>
      <c r="R304" s="4" t="s">
        <v>13</v>
      </c>
      <c r="S304" s="5">
        <f t="shared" si="94"/>
        <v>0</v>
      </c>
      <c r="T304" s="33" t="s">
        <v>13</v>
      </c>
      <c r="U304" s="5">
        <f t="shared" si="106"/>
        <v>0</v>
      </c>
      <c r="V304" s="33" t="s">
        <v>13</v>
      </c>
      <c r="W304" s="171" t="str">
        <f t="shared" si="95"/>
        <v/>
      </c>
      <c r="X304" s="72" t="s">
        <v>531</v>
      </c>
      <c r="Y304" s="5">
        <f t="shared" si="107"/>
        <v>0</v>
      </c>
      <c r="Z304" s="72" t="s">
        <v>530</v>
      </c>
      <c r="AA304" s="6">
        <f t="shared" si="103"/>
        <v>0</v>
      </c>
      <c r="AB304" s="4" t="s">
        <v>516</v>
      </c>
      <c r="AC304" s="5">
        <f t="shared" si="96"/>
        <v>0</v>
      </c>
      <c r="AD304" s="6" t="str">
        <f t="shared" si="97"/>
        <v/>
      </c>
      <c r="AE304" s="41" t="str">
        <f t="shared" si="98"/>
        <v/>
      </c>
      <c r="AF304" s="41" t="str">
        <f t="shared" si="99"/>
        <v/>
      </c>
      <c r="AG304" s="41" t="str">
        <f t="shared" si="100"/>
        <v/>
      </c>
      <c r="AH304" s="41" t="str">
        <f t="shared" si="101"/>
        <v/>
      </c>
      <c r="AI304" s="291"/>
      <c r="AJ304" s="41" t="str">
        <f t="shared" si="102"/>
        <v/>
      </c>
      <c r="AK304" s="286" t="str">
        <f t="shared" si="104"/>
        <v/>
      </c>
    </row>
    <row r="305" spans="1:37" ht="40.15" customHeight="1" x14ac:dyDescent="0.25">
      <c r="A305" s="74" t="str">
        <f>IF(B305="","",MAX($A$8:A304)+1)</f>
        <v/>
      </c>
      <c r="B305" s="73"/>
      <c r="C305" s="368"/>
      <c r="D305" s="33"/>
      <c r="E305" s="5" t="str">
        <f t="shared" si="87"/>
        <v/>
      </c>
      <c r="F305" s="5" t="str">
        <f t="shared" si="88"/>
        <v/>
      </c>
      <c r="G305" s="368"/>
      <c r="H305" s="6" t="str">
        <f t="shared" si="89"/>
        <v/>
      </c>
      <c r="I305" s="5" t="str">
        <f t="shared" si="90"/>
        <v/>
      </c>
      <c r="J305" s="98" t="e">
        <f t="shared" si="91"/>
        <v>#N/A</v>
      </c>
      <c r="K305" s="6" t="str">
        <f t="shared" si="92"/>
        <v/>
      </c>
      <c r="L305" s="267" t="str">
        <f t="shared" si="93"/>
        <v/>
      </c>
      <c r="M305" s="338"/>
      <c r="N305" s="72" t="s">
        <v>29</v>
      </c>
      <c r="O305" s="5">
        <f t="shared" si="105"/>
        <v>0</v>
      </c>
      <c r="P305" s="269"/>
      <c r="Q305" s="269"/>
      <c r="R305" s="4" t="s">
        <v>13</v>
      </c>
      <c r="S305" s="5">
        <f t="shared" si="94"/>
        <v>0</v>
      </c>
      <c r="T305" s="33" t="s">
        <v>13</v>
      </c>
      <c r="U305" s="5">
        <f t="shared" si="106"/>
        <v>0</v>
      </c>
      <c r="V305" s="33" t="s">
        <v>13</v>
      </c>
      <c r="W305" s="171" t="str">
        <f t="shared" si="95"/>
        <v/>
      </c>
      <c r="X305" s="72" t="s">
        <v>531</v>
      </c>
      <c r="Y305" s="5">
        <f t="shared" si="107"/>
        <v>0</v>
      </c>
      <c r="Z305" s="72" t="s">
        <v>530</v>
      </c>
      <c r="AA305" s="6">
        <f t="shared" si="103"/>
        <v>0</v>
      </c>
      <c r="AB305" s="4" t="s">
        <v>516</v>
      </c>
      <c r="AC305" s="5">
        <f t="shared" si="96"/>
        <v>0</v>
      </c>
      <c r="AD305" s="6" t="str">
        <f t="shared" si="97"/>
        <v/>
      </c>
      <c r="AE305" s="41" t="str">
        <f t="shared" si="98"/>
        <v/>
      </c>
      <c r="AF305" s="41" t="str">
        <f t="shared" si="99"/>
        <v/>
      </c>
      <c r="AG305" s="41" t="str">
        <f t="shared" si="100"/>
        <v/>
      </c>
      <c r="AH305" s="41" t="str">
        <f t="shared" si="101"/>
        <v/>
      </c>
      <c r="AI305" s="291"/>
      <c r="AJ305" s="41" t="str">
        <f t="shared" si="102"/>
        <v/>
      </c>
      <c r="AK305" s="286" t="str">
        <f t="shared" si="104"/>
        <v/>
      </c>
    </row>
    <row r="306" spans="1:37" ht="40.15" customHeight="1" x14ac:dyDescent="0.25">
      <c r="A306" s="74" t="str">
        <f>IF(B306="","",MAX($A$8:A305)+1)</f>
        <v/>
      </c>
      <c r="B306" s="73"/>
      <c r="C306" s="368"/>
      <c r="D306" s="33"/>
      <c r="E306" s="5" t="str">
        <f t="shared" si="87"/>
        <v/>
      </c>
      <c r="F306" s="5" t="str">
        <f t="shared" si="88"/>
        <v/>
      </c>
      <c r="G306" s="368"/>
      <c r="H306" s="6" t="str">
        <f t="shared" si="89"/>
        <v/>
      </c>
      <c r="I306" s="5" t="str">
        <f t="shared" si="90"/>
        <v/>
      </c>
      <c r="J306" s="98" t="e">
        <f t="shared" si="91"/>
        <v>#N/A</v>
      </c>
      <c r="K306" s="6" t="str">
        <f t="shared" si="92"/>
        <v/>
      </c>
      <c r="L306" s="267" t="str">
        <f t="shared" si="93"/>
        <v/>
      </c>
      <c r="M306" s="338"/>
      <c r="N306" s="72" t="s">
        <v>29</v>
      </c>
      <c r="O306" s="5">
        <f t="shared" si="105"/>
        <v>0</v>
      </c>
      <c r="P306" s="269"/>
      <c r="Q306" s="269"/>
      <c r="R306" s="4" t="s">
        <v>13</v>
      </c>
      <c r="S306" s="5">
        <f t="shared" si="94"/>
        <v>0</v>
      </c>
      <c r="T306" s="33" t="s">
        <v>13</v>
      </c>
      <c r="U306" s="5">
        <f t="shared" si="106"/>
        <v>0</v>
      </c>
      <c r="V306" s="33" t="s">
        <v>13</v>
      </c>
      <c r="W306" s="171" t="str">
        <f t="shared" si="95"/>
        <v/>
      </c>
      <c r="X306" s="72" t="s">
        <v>531</v>
      </c>
      <c r="Y306" s="5">
        <f t="shared" si="107"/>
        <v>0</v>
      </c>
      <c r="Z306" s="72" t="s">
        <v>530</v>
      </c>
      <c r="AA306" s="6">
        <f t="shared" si="103"/>
        <v>0</v>
      </c>
      <c r="AB306" s="4" t="s">
        <v>516</v>
      </c>
      <c r="AC306" s="5">
        <f t="shared" si="96"/>
        <v>0</v>
      </c>
      <c r="AD306" s="6" t="str">
        <f t="shared" si="97"/>
        <v/>
      </c>
      <c r="AE306" s="41" t="str">
        <f t="shared" si="98"/>
        <v/>
      </c>
      <c r="AF306" s="41" t="str">
        <f t="shared" si="99"/>
        <v/>
      </c>
      <c r="AG306" s="41" t="str">
        <f t="shared" si="100"/>
        <v/>
      </c>
      <c r="AH306" s="41" t="str">
        <f t="shared" si="101"/>
        <v/>
      </c>
      <c r="AI306" s="291"/>
      <c r="AJ306" s="41" t="str">
        <f t="shared" si="102"/>
        <v/>
      </c>
      <c r="AK306" s="286" t="str">
        <f t="shared" si="104"/>
        <v/>
      </c>
    </row>
    <row r="307" spans="1:37" ht="40.15" customHeight="1" x14ac:dyDescent="0.25">
      <c r="A307" s="74" t="str">
        <f>IF(B307="","",MAX($A$8:A306)+1)</f>
        <v/>
      </c>
      <c r="B307" s="73"/>
      <c r="C307" s="368"/>
      <c r="D307" s="33"/>
      <c r="E307" s="5" t="str">
        <f t="shared" si="87"/>
        <v/>
      </c>
      <c r="F307" s="5" t="str">
        <f t="shared" si="88"/>
        <v/>
      </c>
      <c r="G307" s="368"/>
      <c r="H307" s="6" t="str">
        <f t="shared" si="89"/>
        <v/>
      </c>
      <c r="I307" s="5" t="str">
        <f t="shared" si="90"/>
        <v/>
      </c>
      <c r="J307" s="98" t="e">
        <f t="shared" si="91"/>
        <v>#N/A</v>
      </c>
      <c r="K307" s="6" t="str">
        <f t="shared" si="92"/>
        <v/>
      </c>
      <c r="L307" s="267" t="str">
        <f t="shared" si="93"/>
        <v/>
      </c>
      <c r="M307" s="338"/>
      <c r="N307" s="72" t="s">
        <v>29</v>
      </c>
      <c r="O307" s="5">
        <f t="shared" si="105"/>
        <v>0</v>
      </c>
      <c r="P307" s="269"/>
      <c r="Q307" s="269"/>
      <c r="R307" s="4" t="s">
        <v>13</v>
      </c>
      <c r="S307" s="5">
        <f t="shared" si="94"/>
        <v>0</v>
      </c>
      <c r="T307" s="33" t="s">
        <v>13</v>
      </c>
      <c r="U307" s="5">
        <f t="shared" si="106"/>
        <v>0</v>
      </c>
      <c r="V307" s="33" t="s">
        <v>13</v>
      </c>
      <c r="W307" s="171" t="str">
        <f t="shared" si="95"/>
        <v/>
      </c>
      <c r="X307" s="72" t="s">
        <v>531</v>
      </c>
      <c r="Y307" s="5">
        <f t="shared" si="107"/>
        <v>0</v>
      </c>
      <c r="Z307" s="72" t="s">
        <v>530</v>
      </c>
      <c r="AA307" s="6">
        <f t="shared" si="103"/>
        <v>0</v>
      </c>
      <c r="AB307" s="4" t="s">
        <v>516</v>
      </c>
      <c r="AC307" s="5">
        <f t="shared" si="96"/>
        <v>0</v>
      </c>
      <c r="AD307" s="6" t="str">
        <f t="shared" si="97"/>
        <v/>
      </c>
      <c r="AE307" s="41" t="str">
        <f t="shared" si="98"/>
        <v/>
      </c>
      <c r="AF307" s="41" t="str">
        <f t="shared" si="99"/>
        <v/>
      </c>
      <c r="AG307" s="41" t="str">
        <f t="shared" si="100"/>
        <v/>
      </c>
      <c r="AH307" s="41" t="str">
        <f t="shared" si="101"/>
        <v/>
      </c>
      <c r="AI307" s="291"/>
      <c r="AJ307" s="41" t="str">
        <f t="shared" si="102"/>
        <v/>
      </c>
      <c r="AK307" s="286" t="str">
        <f t="shared" si="104"/>
        <v/>
      </c>
    </row>
    <row r="308" spans="1:37" ht="40.15" customHeight="1" x14ac:dyDescent="0.25">
      <c r="A308" s="74" t="str">
        <f>IF(B308="","",MAX($A$8:A307)+1)</f>
        <v/>
      </c>
      <c r="B308" s="73"/>
      <c r="C308" s="368"/>
      <c r="D308" s="33"/>
      <c r="E308" s="5" t="str">
        <f t="shared" si="87"/>
        <v/>
      </c>
      <c r="F308" s="5" t="str">
        <f t="shared" si="88"/>
        <v/>
      </c>
      <c r="G308" s="368"/>
      <c r="H308" s="6" t="str">
        <f t="shared" si="89"/>
        <v/>
      </c>
      <c r="I308" s="5" t="str">
        <f t="shared" si="90"/>
        <v/>
      </c>
      <c r="J308" s="98" t="e">
        <f t="shared" si="91"/>
        <v>#N/A</v>
      </c>
      <c r="K308" s="6" t="str">
        <f t="shared" si="92"/>
        <v/>
      </c>
      <c r="L308" s="267" t="str">
        <f t="shared" si="93"/>
        <v/>
      </c>
      <c r="M308" s="338"/>
      <c r="N308" s="72" t="s">
        <v>29</v>
      </c>
      <c r="O308" s="5">
        <f t="shared" si="105"/>
        <v>0</v>
      </c>
      <c r="P308" s="269"/>
      <c r="Q308" s="269"/>
      <c r="R308" s="4" t="s">
        <v>13</v>
      </c>
      <c r="S308" s="5">
        <f t="shared" si="94"/>
        <v>0</v>
      </c>
      <c r="T308" s="33" t="s">
        <v>13</v>
      </c>
      <c r="U308" s="5">
        <f t="shared" si="106"/>
        <v>0</v>
      </c>
      <c r="V308" s="33" t="s">
        <v>13</v>
      </c>
      <c r="W308" s="171" t="str">
        <f t="shared" si="95"/>
        <v/>
      </c>
      <c r="X308" s="72" t="s">
        <v>531</v>
      </c>
      <c r="Y308" s="5">
        <f t="shared" si="107"/>
        <v>0</v>
      </c>
      <c r="Z308" s="72" t="s">
        <v>530</v>
      </c>
      <c r="AA308" s="6">
        <f t="shared" si="103"/>
        <v>0</v>
      </c>
      <c r="AB308" s="4" t="s">
        <v>516</v>
      </c>
      <c r="AC308" s="5">
        <f t="shared" si="96"/>
        <v>0</v>
      </c>
      <c r="AD308" s="6" t="str">
        <f t="shared" si="97"/>
        <v/>
      </c>
      <c r="AE308" s="41" t="str">
        <f t="shared" si="98"/>
        <v/>
      </c>
      <c r="AF308" s="41" t="str">
        <f t="shared" si="99"/>
        <v/>
      </c>
      <c r="AG308" s="41" t="str">
        <f t="shared" si="100"/>
        <v/>
      </c>
      <c r="AH308" s="41" t="str">
        <f t="shared" si="101"/>
        <v/>
      </c>
      <c r="AI308" s="291"/>
      <c r="AJ308" s="41" t="str">
        <f t="shared" si="102"/>
        <v/>
      </c>
      <c r="AK308" s="286" t="str">
        <f t="shared" si="104"/>
        <v/>
      </c>
    </row>
    <row r="309" spans="1:37" ht="40.15" customHeight="1" x14ac:dyDescent="0.25">
      <c r="A309" s="74" t="str">
        <f>IF(B309="","",MAX($A$8:A308)+1)</f>
        <v/>
      </c>
      <c r="B309" s="73"/>
      <c r="C309" s="368"/>
      <c r="D309" s="33"/>
      <c r="E309" s="5" t="str">
        <f t="shared" si="87"/>
        <v/>
      </c>
      <c r="F309" s="5" t="str">
        <f t="shared" si="88"/>
        <v/>
      </c>
      <c r="G309" s="338"/>
      <c r="H309" s="6" t="str">
        <f t="shared" si="89"/>
        <v/>
      </c>
      <c r="I309" s="5" t="str">
        <f t="shared" si="90"/>
        <v/>
      </c>
      <c r="J309" s="98" t="e">
        <f t="shared" si="91"/>
        <v>#N/A</v>
      </c>
      <c r="K309" s="6" t="str">
        <f t="shared" si="92"/>
        <v/>
      </c>
      <c r="L309" s="267" t="str">
        <f t="shared" si="93"/>
        <v/>
      </c>
      <c r="M309" s="338"/>
      <c r="N309" s="72" t="s">
        <v>29</v>
      </c>
      <c r="O309" s="5">
        <f t="shared" si="105"/>
        <v>0</v>
      </c>
      <c r="P309" s="269"/>
      <c r="Q309" s="269"/>
      <c r="R309" s="4" t="s">
        <v>13</v>
      </c>
      <c r="S309" s="5">
        <f t="shared" si="94"/>
        <v>0</v>
      </c>
      <c r="T309" s="33" t="s">
        <v>13</v>
      </c>
      <c r="U309" s="5">
        <f t="shared" si="106"/>
        <v>0</v>
      </c>
      <c r="V309" s="33" t="s">
        <v>13</v>
      </c>
      <c r="W309" s="171" t="str">
        <f t="shared" si="95"/>
        <v/>
      </c>
      <c r="X309" s="72" t="s">
        <v>531</v>
      </c>
      <c r="Y309" s="5">
        <f t="shared" si="107"/>
        <v>0</v>
      </c>
      <c r="Z309" s="72" t="s">
        <v>530</v>
      </c>
      <c r="AA309" s="6">
        <f t="shared" si="103"/>
        <v>0</v>
      </c>
      <c r="AB309" s="4" t="s">
        <v>516</v>
      </c>
      <c r="AC309" s="5">
        <f t="shared" si="96"/>
        <v>0</v>
      </c>
      <c r="AD309" s="6" t="str">
        <f t="shared" si="97"/>
        <v/>
      </c>
      <c r="AE309" s="41" t="str">
        <f t="shared" si="98"/>
        <v/>
      </c>
      <c r="AF309" s="41" t="str">
        <f t="shared" si="99"/>
        <v/>
      </c>
      <c r="AG309" s="41" t="str">
        <f t="shared" si="100"/>
        <v/>
      </c>
      <c r="AH309" s="41" t="str">
        <f t="shared" si="101"/>
        <v/>
      </c>
      <c r="AI309" s="291"/>
      <c r="AJ309" s="41" t="str">
        <f t="shared" si="102"/>
        <v/>
      </c>
      <c r="AK309" s="286" t="str">
        <f t="shared" si="104"/>
        <v/>
      </c>
    </row>
    <row r="310" spans="1:37" ht="40.15" customHeight="1" x14ac:dyDescent="0.25">
      <c r="A310" s="74" t="str">
        <f>IF(B310="","",MAX($A$8:A309)+1)</f>
        <v/>
      </c>
      <c r="B310" s="73"/>
      <c r="C310" s="368"/>
      <c r="D310" s="33"/>
      <c r="E310" s="5" t="str">
        <f t="shared" si="87"/>
        <v/>
      </c>
      <c r="F310" s="5" t="str">
        <f t="shared" si="88"/>
        <v/>
      </c>
      <c r="G310" s="338"/>
      <c r="H310" s="6" t="str">
        <f t="shared" si="89"/>
        <v/>
      </c>
      <c r="I310" s="5" t="str">
        <f t="shared" si="90"/>
        <v/>
      </c>
      <c r="J310" s="98" t="e">
        <f t="shared" si="91"/>
        <v>#N/A</v>
      </c>
      <c r="K310" s="6" t="str">
        <f t="shared" si="92"/>
        <v/>
      </c>
      <c r="L310" s="267" t="str">
        <f t="shared" si="93"/>
        <v/>
      </c>
      <c r="M310" s="338"/>
      <c r="N310" s="72" t="s">
        <v>29</v>
      </c>
      <c r="O310" s="5">
        <f t="shared" si="105"/>
        <v>0</v>
      </c>
      <c r="P310" s="269"/>
      <c r="Q310" s="269"/>
      <c r="R310" s="4" t="s">
        <v>13</v>
      </c>
      <c r="S310" s="5">
        <f t="shared" si="94"/>
        <v>0</v>
      </c>
      <c r="T310" s="33" t="s">
        <v>13</v>
      </c>
      <c r="U310" s="5">
        <f t="shared" si="106"/>
        <v>0</v>
      </c>
      <c r="V310" s="33" t="s">
        <v>13</v>
      </c>
      <c r="W310" s="171" t="str">
        <f t="shared" si="95"/>
        <v/>
      </c>
      <c r="X310" s="72" t="s">
        <v>531</v>
      </c>
      <c r="Y310" s="5">
        <f t="shared" si="107"/>
        <v>0</v>
      </c>
      <c r="Z310" s="72" t="s">
        <v>530</v>
      </c>
      <c r="AA310" s="6">
        <f t="shared" si="103"/>
        <v>0</v>
      </c>
      <c r="AB310" s="4" t="s">
        <v>516</v>
      </c>
      <c r="AC310" s="5">
        <f t="shared" si="96"/>
        <v>0</v>
      </c>
      <c r="AD310" s="6" t="str">
        <f t="shared" si="97"/>
        <v/>
      </c>
      <c r="AE310" s="41" t="str">
        <f t="shared" si="98"/>
        <v/>
      </c>
      <c r="AF310" s="41" t="str">
        <f t="shared" si="99"/>
        <v/>
      </c>
      <c r="AG310" s="41" t="str">
        <f t="shared" si="100"/>
        <v/>
      </c>
      <c r="AH310" s="41" t="str">
        <f t="shared" si="101"/>
        <v/>
      </c>
      <c r="AI310" s="291"/>
      <c r="AJ310" s="41" t="str">
        <f t="shared" si="102"/>
        <v/>
      </c>
      <c r="AK310" s="286" t="str">
        <f t="shared" si="104"/>
        <v/>
      </c>
    </row>
  </sheetData>
  <sheetCalcPr fullCalcOnLoad="1"/>
  <sheetProtection password="A7DB" sheet="1" selectLockedCells="1"/>
  <protectedRanges>
    <protectedRange sqref="I2:J2 AB8:AB310 T8:T310 V8:V310 X8:X310 R8:R310 Z8:Z310 G1 M8:N310 B8:B310 D8:D310 G8:J310" name="N Bedarf Ackerbau"/>
    <protectedRange sqref="C8:C310" name="N Bedarf Ackerbau_1"/>
    <protectedRange sqref="W4:X4" name="N Bedarf Grünland"/>
  </protectedRanges>
  <mergeCells count="40">
    <mergeCell ref="AI6:AK6"/>
    <mergeCell ref="X6:X7"/>
    <mergeCell ref="Y6:Y7"/>
    <mergeCell ref="Z6:Z7"/>
    <mergeCell ref="AB1:AF1"/>
    <mergeCell ref="AB2:AF2"/>
    <mergeCell ref="AB3:AF3"/>
    <mergeCell ref="AG1:AH1"/>
    <mergeCell ref="AG2:AH2"/>
    <mergeCell ref="AG3:AH3"/>
    <mergeCell ref="AG5:AK5"/>
    <mergeCell ref="AI1:AK1"/>
    <mergeCell ref="AI2:AK2"/>
    <mergeCell ref="AA6:AA7"/>
    <mergeCell ref="AB6:AB7"/>
    <mergeCell ref="AC6:AC7"/>
    <mergeCell ref="AD6:AD7"/>
    <mergeCell ref="AE6:AF6"/>
    <mergeCell ref="AG6:AH6"/>
    <mergeCell ref="AJ3:AK3"/>
    <mergeCell ref="R5:U5"/>
    <mergeCell ref="V5:AA5"/>
    <mergeCell ref="A6:A7"/>
    <mergeCell ref="N6:N7"/>
    <mergeCell ref="O6:O7"/>
    <mergeCell ref="R6:R7"/>
    <mergeCell ref="S6:S7"/>
    <mergeCell ref="T6:T7"/>
    <mergeCell ref="U6:U7"/>
    <mergeCell ref="V6:V7"/>
    <mergeCell ref="N1:S1"/>
    <mergeCell ref="X2:Z2"/>
    <mergeCell ref="N2:S2"/>
    <mergeCell ref="X3:Z3"/>
    <mergeCell ref="X4:Z4"/>
    <mergeCell ref="G1:L1"/>
    <mergeCell ref="X1:Z1"/>
    <mergeCell ref="G3:L3"/>
    <mergeCell ref="G4:L4"/>
    <mergeCell ref="N3:S3"/>
  </mergeCells>
  <dataValidations count="7">
    <dataValidation type="list" allowBlank="1" sqref="R8:R310">
      <formula1>Vorfrucht_SK</formula1>
    </dataValidation>
    <dataValidation type="list" allowBlank="1" sqref="X8:X310 Z8:Z310">
      <formula1>"ja, nein"</formula1>
    </dataValidation>
    <dataValidation type="list" allowBlank="1" sqref="V8:V310">
      <formula1>Sonderkulturen</formula1>
    </dataValidation>
    <dataValidation type="list" allowBlank="1" sqref="AB8:AB310">
      <formula1>Abdeckung</formula1>
    </dataValidation>
    <dataValidation type="list" allowBlank="1" showErrorMessage="1" error="Nur Werte aus der Auswahlliste zulässig!" sqref="D8:D310">
      <formula1>Sonderkulturen</formula1>
    </dataValidation>
    <dataValidation type="list" allowBlank="1" sqref="N8:N310">
      <formula1>Humus</formula1>
    </dataValidation>
    <dataValidation type="list" allowBlank="1" sqref="T8:T310">
      <formula1>Zwischenfrucht</formula1>
    </dataValidation>
  </dataValidations>
  <pageMargins left="0.47244094488188981" right="0.39370078740157483" top="0.9055118110236221" bottom="0.78740157480314965" header="0.31496062992125984" footer="0.31496062992125984"/>
  <pageSetup paperSize="9" scale="50" orientation="landscape" horizontalDpi="1200" verticalDpi="1200" r:id="rId1"/>
  <headerFooter>
    <oddHeader>&amp;C&amp;G&amp;R&amp;G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9" tint="0.39997558519241921"/>
  </sheetPr>
  <dimension ref="A1:FY394"/>
  <sheetViews>
    <sheetView zoomScale="70" zoomScaleNormal="7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703125" defaultRowHeight="14.25" x14ac:dyDescent="0.2"/>
  <cols>
    <col min="1" max="1" width="4" style="90" bestFit="1" customWidth="1"/>
    <col min="2" max="2" width="19.42578125" style="28" customWidth="1"/>
    <col min="3" max="3" width="5" style="28" customWidth="1"/>
    <col min="4" max="4" width="21.7109375" style="28" customWidth="1"/>
    <col min="5" max="7" width="4.85546875" style="28" customWidth="1"/>
    <col min="8" max="8" width="21.7109375" style="28" customWidth="1"/>
    <col min="9" max="11" width="4.85546875" style="28" customWidth="1"/>
    <col min="12" max="12" width="21.85546875" style="28" customWidth="1"/>
    <col min="13" max="15" width="4.85546875" style="28" customWidth="1"/>
    <col min="16" max="16" width="14.5703125" style="28" customWidth="1"/>
    <col min="17" max="17" width="9.140625" style="28" customWidth="1"/>
    <col min="18" max="18" width="5.85546875" style="28" customWidth="1"/>
    <col min="19" max="19" width="4.7109375" style="28" customWidth="1"/>
    <col min="20" max="20" width="6.140625" style="28" customWidth="1"/>
    <col min="21" max="22" width="4.7109375" style="28" customWidth="1"/>
    <col min="23" max="23" width="7.140625" style="28" customWidth="1"/>
    <col min="24" max="24" width="4.42578125" style="28" bestFit="1" customWidth="1"/>
    <col min="25" max="25" width="7.140625" style="28" customWidth="1"/>
    <col min="26" max="26" width="4.42578125" style="28" bestFit="1" customWidth="1"/>
    <col min="27" max="27" width="7.5703125" style="28" bestFit="1" customWidth="1"/>
    <col min="28" max="28" width="4.42578125" style="28" bestFit="1" customWidth="1"/>
    <col min="29" max="29" width="7.5703125" style="28" bestFit="1" customWidth="1"/>
    <col min="30" max="30" width="11.5703125" style="29"/>
    <col min="31" max="32" width="11.5703125" style="28"/>
    <col min="33" max="48" width="11.5703125" style="106"/>
    <col min="49" max="181" width="11.5703125" style="29"/>
    <col min="182" max="16384" width="11.5703125" style="28"/>
  </cols>
  <sheetData>
    <row r="1" spans="1:181" ht="16.149999999999999" customHeight="1" x14ac:dyDescent="0.2">
      <c r="A1" s="134" t="s">
        <v>76</v>
      </c>
      <c r="B1" s="30"/>
      <c r="C1" s="134"/>
      <c r="D1" s="131"/>
      <c r="E1" s="131"/>
      <c r="F1" s="135"/>
      <c r="G1" s="30"/>
      <c r="H1" s="449" t="s">
        <v>267</v>
      </c>
      <c r="I1" s="30"/>
      <c r="J1" s="30"/>
      <c r="K1" s="823">
        <f ca="1">'N-Bedarf AL'!I1</f>
        <v>2022</v>
      </c>
      <c r="L1" s="823"/>
      <c r="M1" s="342"/>
      <c r="N1" s="30"/>
      <c r="O1" s="30"/>
      <c r="P1" s="812" t="s">
        <v>78</v>
      </c>
      <c r="Q1" s="812"/>
      <c r="R1" s="825"/>
      <c r="S1" s="825"/>
      <c r="T1" s="825"/>
      <c r="U1" s="825"/>
      <c r="V1" s="825"/>
      <c r="W1" s="812" t="s">
        <v>352</v>
      </c>
      <c r="X1" s="812"/>
      <c r="Y1" s="812"/>
      <c r="Z1" s="812"/>
      <c r="AA1" s="935">
        <f>SUM(C10:C313)</f>
        <v>0</v>
      </c>
      <c r="AB1" s="936"/>
      <c r="AC1" s="937"/>
    </row>
    <row r="2" spans="1:181" ht="13.9" customHeight="1" x14ac:dyDescent="0.2">
      <c r="A2" s="55"/>
      <c r="B2" s="130"/>
      <c r="C2" s="130"/>
      <c r="D2" s="131"/>
      <c r="E2" s="131"/>
      <c r="F2" s="135"/>
      <c r="G2" s="137"/>
      <c r="H2" s="59" t="str">
        <f ca="1">"$A$1:$AC$"&amp;COUNTA(R:R)+12</f>
        <v>$A$1:$AC$16</v>
      </c>
      <c r="I2" s="135"/>
      <c r="J2" s="30"/>
      <c r="K2" s="129"/>
      <c r="L2" s="130"/>
      <c r="M2" s="131"/>
      <c r="N2" s="30"/>
      <c r="O2" s="30"/>
      <c r="P2" s="812" t="s">
        <v>79</v>
      </c>
      <c r="Q2" s="812"/>
      <c r="R2" s="825"/>
      <c r="S2" s="825"/>
      <c r="T2" s="825"/>
      <c r="U2" s="825"/>
      <c r="V2" s="825"/>
      <c r="W2" s="927" t="s">
        <v>354</v>
      </c>
      <c r="X2" s="927"/>
      <c r="Y2" s="927"/>
      <c r="Z2" s="927"/>
      <c r="AA2" s="930">
        <f>SUM(W10:W313)</f>
        <v>0</v>
      </c>
      <c r="AB2" s="931"/>
      <c r="AC2" s="932"/>
    </row>
    <row r="3" spans="1:181" ht="16.149999999999999" customHeight="1" x14ac:dyDescent="0.2">
      <c r="A3" s="136" t="s">
        <v>81</v>
      </c>
      <c r="B3" s="136"/>
      <c r="C3" s="136"/>
      <c r="D3" s="928" t="s">
        <v>642</v>
      </c>
      <c r="E3" s="30"/>
      <c r="F3" s="950" t="s">
        <v>304</v>
      </c>
      <c r="G3" s="951"/>
      <c r="H3" s="951"/>
      <c r="I3" s="952"/>
      <c r="J3" s="30"/>
      <c r="K3" s="827" t="s">
        <v>15</v>
      </c>
      <c r="L3" s="827"/>
      <c r="M3" s="131"/>
      <c r="N3" s="30"/>
      <c r="O3" s="30"/>
      <c r="P3" s="812" t="s">
        <v>80</v>
      </c>
      <c r="Q3" s="812"/>
      <c r="R3" s="824">
        <f ca="1">TODAY()</f>
        <v>44596</v>
      </c>
      <c r="S3" s="824"/>
      <c r="T3" s="824"/>
      <c r="U3" s="824"/>
      <c r="V3" s="824"/>
      <c r="W3" s="927" t="s">
        <v>355</v>
      </c>
      <c r="X3" s="927"/>
      <c r="Y3" s="927"/>
      <c r="Z3" s="927"/>
      <c r="AA3" s="930">
        <f>SUM(Y10:Y313)</f>
        <v>0</v>
      </c>
      <c r="AB3" s="931"/>
      <c r="AC3" s="932"/>
    </row>
    <row r="4" spans="1:181" ht="16.149999999999999" customHeight="1" x14ac:dyDescent="0.2">
      <c r="A4" s="55"/>
      <c r="B4" s="19"/>
      <c r="C4" s="19"/>
      <c r="D4" s="928"/>
      <c r="E4" s="30"/>
      <c r="F4" s="953"/>
      <c r="G4" s="954"/>
      <c r="H4" s="954"/>
      <c r="I4" s="955"/>
      <c r="J4" s="30"/>
      <c r="K4" s="828" t="s">
        <v>16</v>
      </c>
      <c r="L4" s="828"/>
      <c r="M4" s="132"/>
      <c r="N4" s="30"/>
      <c r="O4" s="30"/>
      <c r="P4" s="926" t="s">
        <v>362</v>
      </c>
      <c r="Q4" s="926"/>
      <c r="R4" s="944" t="str">
        <f>'N-Bedarf AL'!V4</f>
        <v>4.0</v>
      </c>
      <c r="S4" s="944"/>
      <c r="T4" s="944"/>
      <c r="U4" s="944"/>
      <c r="V4" s="944"/>
      <c r="W4" s="927" t="s">
        <v>1078</v>
      </c>
      <c r="X4" s="927"/>
      <c r="Y4" s="927"/>
      <c r="Z4" s="927"/>
      <c r="AA4" s="930">
        <f>SUM(AA10:AA313)</f>
        <v>0</v>
      </c>
      <c r="AB4" s="931"/>
      <c r="AC4" s="932"/>
    </row>
    <row r="5" spans="1:181" s="90" customFormat="1" ht="16.149999999999999" customHeight="1" x14ac:dyDescent="0.2">
      <c r="A5" s="55"/>
      <c r="B5" s="142"/>
      <c r="C5" s="142"/>
      <c r="D5" s="928"/>
      <c r="E5" s="164"/>
      <c r="F5" s="164"/>
      <c r="G5" s="164"/>
      <c r="H5" s="164"/>
      <c r="I5" s="55"/>
      <c r="J5" s="55"/>
      <c r="K5" s="130"/>
      <c r="L5" s="130"/>
      <c r="M5" s="165"/>
      <c r="N5" s="166"/>
      <c r="O5" s="166"/>
      <c r="P5" s="322"/>
      <c r="Q5" s="131"/>
      <c r="R5" s="131"/>
      <c r="S5" s="131"/>
      <c r="T5" s="131"/>
      <c r="U5" s="131"/>
      <c r="V5" s="156"/>
      <c r="W5" s="927" t="s">
        <v>356</v>
      </c>
      <c r="X5" s="927"/>
      <c r="Y5" s="927"/>
      <c r="Z5" s="927"/>
      <c r="AA5" s="930">
        <f>SUM(AC10:AC313)</f>
        <v>0</v>
      </c>
      <c r="AB5" s="931"/>
      <c r="AC5" s="932"/>
      <c r="AD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row>
    <row r="6" spans="1:181" s="90" customFormat="1" ht="16.149999999999999" customHeight="1" x14ac:dyDescent="0.2">
      <c r="A6" s="55"/>
      <c r="B6" s="142"/>
      <c r="C6" s="142"/>
      <c r="D6" s="929"/>
      <c r="E6" s="164"/>
      <c r="F6" s="164"/>
      <c r="G6" s="164"/>
      <c r="H6" s="949" t="s">
        <v>586</v>
      </c>
      <c r="I6" s="949"/>
      <c r="J6" s="949"/>
      <c r="K6" s="949"/>
      <c r="L6" s="949"/>
      <c r="M6" s="949"/>
      <c r="N6" s="949"/>
      <c r="O6" s="949"/>
      <c r="P6" s="815" t="s">
        <v>1077</v>
      </c>
      <c r="Q6" s="815"/>
      <c r="R6" s="815"/>
      <c r="S6" s="815"/>
      <c r="T6" s="815"/>
      <c r="U6" s="815"/>
      <c r="V6" s="815"/>
      <c r="W6" s="815"/>
      <c r="X6" s="815"/>
      <c r="Y6" s="815"/>
      <c r="Z6" s="815"/>
      <c r="AA6" s="815"/>
      <c r="AB6" s="815"/>
      <c r="AC6" s="815"/>
      <c r="AD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row>
    <row r="7" spans="1:181" ht="16.149999999999999" customHeight="1" x14ac:dyDescent="0.2">
      <c r="A7" s="900" t="s">
        <v>54</v>
      </c>
      <c r="B7" s="833" t="s">
        <v>286</v>
      </c>
      <c r="C7" s="901" t="s">
        <v>268</v>
      </c>
      <c r="D7" s="167" t="s">
        <v>413</v>
      </c>
      <c r="E7" s="933" t="s">
        <v>702</v>
      </c>
      <c r="F7" s="933" t="s">
        <v>265</v>
      </c>
      <c r="G7" s="933" t="s">
        <v>266</v>
      </c>
      <c r="H7" s="157" t="s">
        <v>414</v>
      </c>
      <c r="I7" s="934" t="s">
        <v>702</v>
      </c>
      <c r="J7" s="934" t="s">
        <v>265</v>
      </c>
      <c r="K7" s="934" t="s">
        <v>266</v>
      </c>
      <c r="L7" s="160" t="s">
        <v>415</v>
      </c>
      <c r="M7" s="934" t="s">
        <v>702</v>
      </c>
      <c r="N7" s="934" t="s">
        <v>265</v>
      </c>
      <c r="O7" s="934" t="s">
        <v>266</v>
      </c>
      <c r="P7" s="924" t="s">
        <v>1248</v>
      </c>
      <c r="Q7" s="938" t="s">
        <v>1290</v>
      </c>
      <c r="R7" s="938" t="s">
        <v>1292</v>
      </c>
      <c r="S7" s="938" t="s">
        <v>107</v>
      </c>
      <c r="T7" s="938" t="s">
        <v>1293</v>
      </c>
      <c r="U7" s="938" t="s">
        <v>650</v>
      </c>
      <c r="V7" s="945" t="s">
        <v>1056</v>
      </c>
      <c r="W7" s="946"/>
      <c r="X7" s="945" t="s">
        <v>1057</v>
      </c>
      <c r="Y7" s="946"/>
      <c r="Z7" s="940" t="s">
        <v>1063</v>
      </c>
      <c r="AA7" s="941"/>
      <c r="AB7" s="940" t="s">
        <v>1055</v>
      </c>
      <c r="AC7" s="941"/>
      <c r="AD7" s="138"/>
      <c r="AG7" s="147"/>
      <c r="AH7" s="147"/>
      <c r="AI7" s="147"/>
      <c r="AJ7" s="147"/>
      <c r="AK7" s="147"/>
      <c r="AL7" s="147"/>
      <c r="AM7" s="147"/>
      <c r="AN7" s="147"/>
      <c r="AO7" s="147"/>
      <c r="AP7" s="147"/>
      <c r="AQ7" s="147"/>
      <c r="AR7" s="147"/>
      <c r="AS7" s="147"/>
      <c r="AT7" s="147"/>
      <c r="AU7" s="147"/>
      <c r="AV7" s="147"/>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row>
    <row r="8" spans="1:181" ht="91.15" customHeight="1" x14ac:dyDescent="0.2">
      <c r="A8" s="900"/>
      <c r="B8" s="833"/>
      <c r="C8" s="901"/>
      <c r="D8" s="168">
        <f ca="1">K1</f>
        <v>2022</v>
      </c>
      <c r="E8" s="933"/>
      <c r="F8" s="933"/>
      <c r="G8" s="933"/>
      <c r="H8" s="158">
        <f ca="1">D8+1</f>
        <v>2023</v>
      </c>
      <c r="I8" s="934"/>
      <c r="J8" s="934"/>
      <c r="K8" s="934"/>
      <c r="L8" s="161">
        <f ca="1">H8+1</f>
        <v>2024</v>
      </c>
      <c r="M8" s="934"/>
      <c r="N8" s="934"/>
      <c r="O8" s="934"/>
      <c r="P8" s="925"/>
      <c r="Q8" s="939"/>
      <c r="R8" s="939"/>
      <c r="S8" s="939"/>
      <c r="T8" s="939"/>
      <c r="U8" s="939"/>
      <c r="V8" s="947"/>
      <c r="W8" s="948"/>
      <c r="X8" s="947"/>
      <c r="Y8" s="948"/>
      <c r="Z8" s="942"/>
      <c r="AA8" s="943"/>
      <c r="AB8" s="942"/>
      <c r="AC8" s="943"/>
      <c r="AD8" s="138"/>
      <c r="AG8" s="147"/>
      <c r="AH8" s="147"/>
      <c r="AI8" s="147"/>
      <c r="AJ8" s="147"/>
      <c r="AK8" s="147"/>
      <c r="AL8" s="147"/>
      <c r="AM8" s="147"/>
      <c r="AN8" s="147"/>
      <c r="AO8" s="147"/>
      <c r="AP8" s="147"/>
      <c r="AQ8" s="147"/>
      <c r="AR8" s="147"/>
      <c r="AS8" s="147"/>
      <c r="AT8" s="147"/>
      <c r="AU8" s="147"/>
      <c r="AV8" s="147"/>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c r="EJ8" s="138"/>
      <c r="EK8" s="138"/>
      <c r="EL8" s="138"/>
      <c r="EM8" s="138"/>
      <c r="EN8" s="138"/>
      <c r="EO8" s="138"/>
      <c r="EP8" s="138"/>
      <c r="EQ8" s="138"/>
      <c r="ER8" s="138"/>
      <c r="ES8" s="138"/>
      <c r="ET8" s="138"/>
      <c r="EU8" s="138"/>
      <c r="EV8" s="138"/>
      <c r="EW8" s="138"/>
      <c r="EX8" s="138"/>
      <c r="EY8" s="138"/>
      <c r="EZ8" s="138"/>
      <c r="FA8" s="138"/>
      <c r="FB8" s="138"/>
      <c r="FC8" s="138"/>
      <c r="FD8" s="138"/>
      <c r="FE8" s="138"/>
      <c r="FF8" s="138"/>
      <c r="FG8" s="138"/>
      <c r="FH8" s="138"/>
      <c r="FI8" s="138"/>
      <c r="FJ8" s="138"/>
      <c r="FK8" s="138"/>
      <c r="FL8" s="138"/>
      <c r="FM8" s="138"/>
      <c r="FN8" s="138"/>
      <c r="FO8" s="138"/>
      <c r="FP8" s="138"/>
      <c r="FQ8" s="138"/>
      <c r="FR8" s="138"/>
      <c r="FS8" s="138"/>
      <c r="FT8" s="138"/>
      <c r="FU8" s="138"/>
      <c r="FV8" s="138"/>
      <c r="FW8" s="138"/>
      <c r="FX8" s="138"/>
      <c r="FY8" s="138"/>
    </row>
    <row r="9" spans="1:181" ht="16.149999999999999" customHeight="1" x14ac:dyDescent="0.2">
      <c r="A9" s="900"/>
      <c r="B9" s="833"/>
      <c r="C9" s="901"/>
      <c r="D9" s="169" t="s">
        <v>55</v>
      </c>
      <c r="E9" s="933"/>
      <c r="F9" s="933"/>
      <c r="G9" s="933"/>
      <c r="H9" s="159" t="s">
        <v>55</v>
      </c>
      <c r="I9" s="934"/>
      <c r="J9" s="934"/>
      <c r="K9" s="934"/>
      <c r="L9" s="162" t="s">
        <v>55</v>
      </c>
      <c r="M9" s="934"/>
      <c r="N9" s="934"/>
      <c r="O9" s="934"/>
      <c r="P9" s="458" t="s">
        <v>1249</v>
      </c>
      <c r="Q9" s="939"/>
      <c r="R9" s="939"/>
      <c r="S9" s="939"/>
      <c r="T9" s="939"/>
      <c r="U9" s="939"/>
      <c r="V9" s="390" t="s">
        <v>58</v>
      </c>
      <c r="W9" s="390" t="s">
        <v>523</v>
      </c>
      <c r="X9" s="391" t="s">
        <v>58</v>
      </c>
      <c r="Y9" s="391" t="s">
        <v>523</v>
      </c>
      <c r="Z9" s="392" t="s">
        <v>58</v>
      </c>
      <c r="AA9" s="392" t="s">
        <v>523</v>
      </c>
      <c r="AB9" s="392" t="s">
        <v>58</v>
      </c>
      <c r="AC9" s="392" t="s">
        <v>523</v>
      </c>
      <c r="AD9" s="138"/>
      <c r="AG9" s="147"/>
      <c r="AH9" s="147"/>
      <c r="AI9" s="147"/>
      <c r="AJ9" s="147"/>
      <c r="AK9" s="147"/>
      <c r="AL9" s="147"/>
      <c r="AM9" s="147"/>
      <c r="AN9" s="147"/>
      <c r="AO9" s="147"/>
      <c r="AP9" s="147"/>
      <c r="AQ9" s="147"/>
      <c r="AR9" s="147"/>
      <c r="AS9" s="147"/>
      <c r="AT9" s="147"/>
      <c r="AU9" s="147"/>
      <c r="AV9" s="147"/>
      <c r="AW9" s="138"/>
      <c r="AX9" s="138"/>
      <c r="AY9" s="138"/>
      <c r="AZ9" s="138"/>
      <c r="BA9" s="138"/>
      <c r="BB9" s="138"/>
      <c r="BC9" s="138"/>
      <c r="BD9" s="138"/>
      <c r="BE9" s="138"/>
      <c r="BF9" s="138"/>
      <c r="BG9" s="138"/>
      <c r="BH9" s="138"/>
      <c r="BI9" s="138"/>
      <c r="BJ9" s="138"/>
      <c r="BK9" s="138"/>
      <c r="BL9" s="138"/>
      <c r="BM9" s="138"/>
      <c r="BN9" s="138"/>
      <c r="BO9" s="138"/>
      <c r="BP9" s="138"/>
      <c r="BQ9" s="138"/>
      <c r="BR9" s="138"/>
      <c r="BS9" s="138"/>
      <c r="BT9" s="138"/>
      <c r="BU9" s="138"/>
      <c r="BV9" s="138"/>
      <c r="BW9" s="138"/>
      <c r="BX9" s="138"/>
      <c r="BY9" s="138"/>
      <c r="BZ9" s="138"/>
      <c r="CA9" s="138"/>
      <c r="CB9" s="138"/>
      <c r="CC9" s="138"/>
      <c r="CD9" s="138"/>
      <c r="CE9" s="138"/>
      <c r="CF9" s="138"/>
      <c r="CG9" s="138"/>
      <c r="CH9" s="138"/>
      <c r="CI9" s="138"/>
      <c r="CJ9" s="138"/>
      <c r="CK9" s="138"/>
      <c r="CL9" s="138"/>
      <c r="CM9" s="138"/>
      <c r="CN9" s="138"/>
      <c r="CO9" s="138"/>
      <c r="CP9" s="138"/>
      <c r="CQ9" s="138"/>
      <c r="CR9" s="138"/>
      <c r="CS9" s="138"/>
      <c r="CT9" s="138"/>
      <c r="CU9" s="138"/>
      <c r="CV9" s="138"/>
      <c r="CW9" s="138"/>
      <c r="CX9" s="138"/>
      <c r="CY9" s="138"/>
      <c r="CZ9" s="138"/>
      <c r="DA9" s="138"/>
      <c r="DB9" s="138"/>
      <c r="DC9" s="138"/>
      <c r="DD9" s="138"/>
      <c r="DE9" s="138"/>
      <c r="DF9" s="138"/>
      <c r="DG9" s="138"/>
      <c r="DH9" s="138"/>
      <c r="DI9" s="138"/>
      <c r="DJ9" s="138"/>
      <c r="DK9" s="138"/>
      <c r="DL9" s="138"/>
      <c r="DM9" s="138"/>
      <c r="DN9" s="138"/>
      <c r="DO9" s="138"/>
      <c r="DP9" s="138"/>
      <c r="DQ9" s="138"/>
      <c r="DR9" s="138"/>
      <c r="DS9" s="138"/>
      <c r="DT9" s="138"/>
      <c r="DU9" s="138"/>
      <c r="DV9" s="138"/>
      <c r="DW9" s="138"/>
      <c r="DX9" s="138"/>
      <c r="DY9" s="138"/>
      <c r="DZ9" s="138"/>
      <c r="EA9" s="138"/>
      <c r="EB9" s="138"/>
      <c r="EC9" s="138"/>
      <c r="ED9" s="138"/>
      <c r="EE9" s="138"/>
      <c r="EF9" s="138"/>
      <c r="EG9" s="138"/>
      <c r="EH9" s="138"/>
      <c r="EI9" s="138"/>
      <c r="EJ9" s="138"/>
      <c r="EK9" s="138"/>
      <c r="EL9" s="138"/>
      <c r="EM9" s="138"/>
      <c r="EN9" s="138"/>
      <c r="EO9" s="138"/>
      <c r="EP9" s="138"/>
      <c r="EQ9" s="138"/>
      <c r="ER9" s="138"/>
      <c r="ES9" s="138"/>
      <c r="ET9" s="138"/>
      <c r="EU9" s="138"/>
      <c r="EV9" s="138"/>
      <c r="EW9" s="138"/>
      <c r="EX9" s="138"/>
      <c r="EY9" s="138"/>
      <c r="EZ9" s="138"/>
      <c r="FA9" s="138"/>
      <c r="FB9" s="138"/>
      <c r="FC9" s="138"/>
      <c r="FD9" s="138"/>
      <c r="FE9" s="138"/>
      <c r="FF9" s="138"/>
      <c r="FG9" s="138"/>
      <c r="FH9" s="138"/>
      <c r="FI9" s="138"/>
      <c r="FJ9" s="138"/>
      <c r="FK9" s="138"/>
      <c r="FL9" s="138"/>
      <c r="FM9" s="138"/>
      <c r="FN9" s="138"/>
      <c r="FO9" s="138"/>
      <c r="FP9" s="138"/>
      <c r="FQ9" s="138"/>
      <c r="FR9" s="138"/>
      <c r="FS9" s="138"/>
      <c r="FT9" s="138"/>
      <c r="FU9" s="138"/>
      <c r="FV9" s="138"/>
      <c r="FW9" s="138"/>
      <c r="FX9" s="138"/>
      <c r="FY9" s="138"/>
    </row>
    <row r="10" spans="1:181" ht="31.9" customHeight="1" x14ac:dyDescent="0.2">
      <c r="A10" s="74">
        <v>1</v>
      </c>
      <c r="B10" s="75" t="str">
        <f>IF('N-Bedarf AL'!B8="","",'N-Bedarf AL'!B8)</f>
        <v/>
      </c>
      <c r="C10" s="49" t="str">
        <f>IF('N-Bedarf AL'!C8="","",'N-Bedarf AL'!C8)</f>
        <v/>
      </c>
      <c r="D10" s="88" t="str">
        <f>IF('N-Bedarf AL'!D8="","",'N-Bedarf AL'!D8)</f>
        <v/>
      </c>
      <c r="E10" s="49" t="str">
        <f>IF('N-Bedarf AL'!G8="","",'N-Bedarf AL'!G8)</f>
        <v/>
      </c>
      <c r="F10" s="50" t="str">
        <f t="shared" ref="F10:F73" si="0">IF(OR(D10="",D10="keine",E10=""),"",VLOOKUP(D10,PSollA,3,FALSE)*E10)</f>
        <v/>
      </c>
      <c r="G10" s="50" t="str">
        <f>IF(OR(D10="",D10="keine",E10=""),"",VLOOKUP(D10,PSollA,4,FALSE)*E10)</f>
        <v/>
      </c>
      <c r="H10" s="88"/>
      <c r="I10" s="49"/>
      <c r="J10" s="50" t="str">
        <f t="shared" ref="J10:J73" si="1">IF(OR(H10="",H10="keine",I10=""),"",VLOOKUP(H10,PSollA,3,FALSE)*I10)</f>
        <v/>
      </c>
      <c r="K10" s="50" t="str">
        <f t="shared" ref="K10:K73" si="2">IF(OR(H10="",H10="keine",I10=""),"",VLOOKUP(H10,PSollA,4,FALSE)*I10)</f>
        <v/>
      </c>
      <c r="L10" s="88"/>
      <c r="M10" s="49"/>
      <c r="N10" s="50" t="str">
        <f t="shared" ref="N10:N73" si="3">IF(OR(L10="",L10="keine",M10=""),"",VLOOKUP(L10,PSollA,3,FALSE)*M10)</f>
        <v/>
      </c>
      <c r="O10" s="50" t="str">
        <f t="shared" ref="O10:O73" si="4">IF(OR(L10="",L10="keine",M10=""),"",VLOOKUP(L10,PSollA,4,FALSE)*M10)</f>
        <v/>
      </c>
      <c r="P10" s="51"/>
      <c r="Q10" s="78" t="s">
        <v>261</v>
      </c>
      <c r="R10" s="49"/>
      <c r="S10" s="32" t="str">
        <f>IF(R10="","C",INDEX(Gehaltsklassen!A$11:A$15,MATCH('P-Bedarf AL'!R10,Gehaltsklassen!D$11:D$15,1),1))</f>
        <v>C</v>
      </c>
      <c r="T10" s="49"/>
      <c r="U10" s="32" t="str">
        <f>IF(T10="","C",IF(T10="","C",IF('P-Bedarf AL'!$Q10="I",INDEX(Gehaltsklassen!A$11:A$15,MATCH('P-Bedarf AL'!T10,Gehaltsklassen!C$11:C$15,1),1),IF('P-Bedarf AL'!$Q10="II",INDEX(Gehaltsklassen!A$11:A$15,MATCH('P-Bedarf AL'!T10,Gehaltsklassen!D$11:D$15,1),1),IF('P-Bedarf AL'!$Q10="III",INDEX(Gehaltsklassen!A$11:A$15,MATCH('P-Bedarf AL'!T10,Gehaltsklassen!E$11:E$15,1),1),"Falsche Bodenart")))))</f>
        <v>C</v>
      </c>
      <c r="V10" s="52" t="str">
        <f>IF(OR(C10=""),"",SUM(F10,J10,N10)*VLOOKUP(S10,Gehaltsklassen!$B$34:$D$38,2,FALSE))</f>
        <v/>
      </c>
      <c r="W10" s="52" t="str">
        <f>IF(OR(C10=""),"",SUM(F10,J10,N10)*VLOOKUP(S10,Gehaltsklassen!$B$34:$D$38,2,FALSE)*C10)</f>
        <v/>
      </c>
      <c r="X10" s="52" t="str">
        <f>IF(OR(C10=""),"",SUM(F10,J10,N10)*VLOOKUP(S10,Gehaltsklassen!$B$34:$D$38,3,FALSE))</f>
        <v/>
      </c>
      <c r="Y10" s="52" t="str">
        <f>IF(OR(C10=""),"",SUM(F10,J10,N10)*VLOOKUP(S10,Gehaltsklassen!$B$34:$D$38,3,FALSE)*C10)</f>
        <v/>
      </c>
      <c r="Z10" s="54" t="str">
        <f>IF(OR(C10=""),"",(SUM(G10,K10,O10)*VLOOKUP(U10,Gehaltsklassen!$B$34:$D$38,2,FALSE)))</f>
        <v/>
      </c>
      <c r="AA10" s="53" t="str">
        <f>IF(OR(C10=""),"",(SUM(G10,K10,O10)*VLOOKUP(U10,Gehaltsklassen!$B$34:$D$38,2,FALSE))*C10)</f>
        <v/>
      </c>
      <c r="AB10" s="53" t="str">
        <f>IF(OR(C10=""),"",(SUM(G10,K10,O10)*VLOOKUP(U10,Gehaltsklassen!$B$34:$D$38,3,FALSE)))</f>
        <v/>
      </c>
      <c r="AC10" s="53" t="str">
        <f>IF(OR(C10=""),"",(SUM(G10,K10,O10)*VLOOKUP(U10,Gehaltsklassen!$B$34:$D$38,3,FALSE))*C10)</f>
        <v/>
      </c>
      <c r="AD10" s="94"/>
    </row>
    <row r="11" spans="1:181" ht="31.9" customHeight="1" x14ac:dyDescent="0.2">
      <c r="A11" s="74">
        <v>2</v>
      </c>
      <c r="B11" s="75" t="str">
        <f>IF('N-Bedarf AL'!B9="","",'N-Bedarf AL'!B9)</f>
        <v/>
      </c>
      <c r="C11" s="49" t="str">
        <f>IF('N-Bedarf AL'!C9="","",'N-Bedarf AL'!C9)</f>
        <v/>
      </c>
      <c r="D11" s="88" t="str">
        <f>IF('N-Bedarf AL'!D9="","",'N-Bedarf AL'!D9)</f>
        <v/>
      </c>
      <c r="E11" s="49" t="str">
        <f>IF('N-Bedarf AL'!G9="","",'N-Bedarf AL'!G9)</f>
        <v/>
      </c>
      <c r="F11" s="50" t="str">
        <f t="shared" si="0"/>
        <v/>
      </c>
      <c r="G11" s="50" t="str">
        <f t="shared" ref="G11:G73" si="5">IF(OR(D11="",D11="keine",E11=""),"",VLOOKUP(D11,PSollA,4,FALSE)*E11)</f>
        <v/>
      </c>
      <c r="H11" s="88"/>
      <c r="I11" s="49"/>
      <c r="J11" s="50" t="str">
        <f t="shared" si="1"/>
        <v/>
      </c>
      <c r="K11" s="50" t="str">
        <f t="shared" si="2"/>
        <v/>
      </c>
      <c r="L11" s="88"/>
      <c r="M11" s="49"/>
      <c r="N11" s="50" t="str">
        <f t="shared" si="3"/>
        <v/>
      </c>
      <c r="O11" s="50" t="str">
        <f t="shared" si="4"/>
        <v/>
      </c>
      <c r="P11" s="51"/>
      <c r="Q11" s="78" t="s">
        <v>261</v>
      </c>
      <c r="R11" s="49"/>
      <c r="S11" s="32" t="str">
        <f>IF(R11="","C",INDEX(Gehaltsklassen!A$11:A$15,MATCH('P-Bedarf AL'!R11,Gehaltsklassen!D$11:D$15,1),1))</f>
        <v>C</v>
      </c>
      <c r="T11" s="49"/>
      <c r="U11" s="32" t="str">
        <f>IF(T11="","C",IF(T11="","C",IF('P-Bedarf AL'!$Q11="I",INDEX(Gehaltsklassen!A$11:A$15,MATCH('P-Bedarf AL'!T11,Gehaltsklassen!C$11:C$15,1),1),IF('P-Bedarf AL'!$Q11="II",INDEX(Gehaltsklassen!A$11:A$15,MATCH('P-Bedarf AL'!T11,Gehaltsklassen!D$11:D$15,1),1),IF('P-Bedarf AL'!$Q11="III",INDEX(Gehaltsklassen!A$11:A$15,MATCH('P-Bedarf AL'!T11,Gehaltsklassen!E$11:E$15,1),1),"Falsche Bodenart")))))</f>
        <v>C</v>
      </c>
      <c r="V11" s="52" t="str">
        <f>IF(OR(C11=""),"",SUM(F11,J11,N11)*VLOOKUP(S11,Gehaltsklassen!$B$34:$D$38,2,FALSE))</f>
        <v/>
      </c>
      <c r="W11" s="52" t="str">
        <f>IF(OR(C11=""),"",SUM(F11,J11,N11)*VLOOKUP(S11,Gehaltsklassen!$B$34:$D$38,2,FALSE)*C11)</f>
        <v/>
      </c>
      <c r="X11" s="52" t="str">
        <f>IF(OR(C11=""),"",SUM(F11,J11,N11)*VLOOKUP(S11,Gehaltsklassen!$B$34:$D$38,3,FALSE))</f>
        <v/>
      </c>
      <c r="Y11" s="52" t="str">
        <f>IF(OR(C11=""),"",SUM(F11,J11,N11)*VLOOKUP(S11,Gehaltsklassen!$B$34:$D$38,3,FALSE)*C11)</f>
        <v/>
      </c>
      <c r="Z11" s="54" t="str">
        <f>IF(OR(C11=""),"",(SUM(G11,K11,O11)*VLOOKUP(U11,Gehaltsklassen!$B$34:$D$38,2,FALSE)))</f>
        <v/>
      </c>
      <c r="AA11" s="53" t="str">
        <f>IF(OR(C11=""),"",(SUM(G11,K11,O11)*VLOOKUP(U11,Gehaltsklassen!$B$34:$D$38,2,FALSE))*C11)</f>
        <v/>
      </c>
      <c r="AB11" s="53" t="str">
        <f>IF(OR(C11=""),"",(SUM(G11,K11,O11)*VLOOKUP(U11,Gehaltsklassen!$B$34:$D$38,3,FALSE)))</f>
        <v/>
      </c>
      <c r="AC11" s="53" t="str">
        <f>IF(OR(C11=""),"",(SUM(G11,K11,O11)*VLOOKUP(U11,Gehaltsklassen!$B$34:$D$38,3,FALSE))*C11)</f>
        <v/>
      </c>
    </row>
    <row r="12" spans="1:181" ht="31.9" customHeight="1" x14ac:dyDescent="0.2">
      <c r="A12" s="74" t="str">
        <f>IF(C12="","",MAX($A$11:A11)+1)</f>
        <v/>
      </c>
      <c r="B12" s="75" t="str">
        <f>IF('N-Bedarf AL'!B10="","",'N-Bedarf AL'!B10)</f>
        <v/>
      </c>
      <c r="C12" s="49" t="str">
        <f>IF('N-Bedarf AL'!C10="","",'N-Bedarf AL'!C10)</f>
        <v/>
      </c>
      <c r="D12" s="88" t="str">
        <f>IF('N-Bedarf AL'!D10="","",'N-Bedarf AL'!D10)</f>
        <v/>
      </c>
      <c r="E12" s="49" t="str">
        <f>IF('N-Bedarf AL'!G10="","",'N-Bedarf AL'!G10)</f>
        <v/>
      </c>
      <c r="F12" s="50" t="str">
        <f t="shared" si="0"/>
        <v/>
      </c>
      <c r="G12" s="50" t="str">
        <f t="shared" si="5"/>
        <v/>
      </c>
      <c r="H12" s="88"/>
      <c r="I12" s="49"/>
      <c r="J12" s="50" t="str">
        <f t="shared" si="1"/>
        <v/>
      </c>
      <c r="K12" s="50" t="str">
        <f t="shared" si="2"/>
        <v/>
      </c>
      <c r="L12" s="88"/>
      <c r="M12" s="49"/>
      <c r="N12" s="50" t="str">
        <f t="shared" si="3"/>
        <v/>
      </c>
      <c r="O12" s="50" t="str">
        <f t="shared" si="4"/>
        <v/>
      </c>
      <c r="P12" s="51"/>
      <c r="Q12" s="78" t="s">
        <v>261</v>
      </c>
      <c r="R12" s="49"/>
      <c r="S12" s="32" t="str">
        <f>IF(R12="","C",INDEX(Gehaltsklassen!A$11:A$15,MATCH('P-Bedarf AL'!R12,Gehaltsklassen!D$11:D$15,1),1))</f>
        <v>C</v>
      </c>
      <c r="T12" s="49"/>
      <c r="U12" s="32" t="str">
        <f>IF(T12="","C",IF(T12="","C",IF('P-Bedarf AL'!$Q12="I",INDEX(Gehaltsklassen!A$11:A$15,MATCH('P-Bedarf AL'!T12,Gehaltsklassen!C$11:C$15,1),1),IF('P-Bedarf AL'!$Q12="II",INDEX(Gehaltsklassen!A$11:A$15,MATCH('P-Bedarf AL'!T12,Gehaltsklassen!D$11:D$15,1),1),IF('P-Bedarf AL'!$Q12="III",INDEX(Gehaltsklassen!A$11:A$15,MATCH('P-Bedarf AL'!T12,Gehaltsklassen!E$11:E$15,1),1),"Falsche Bodenart")))))</f>
        <v>C</v>
      </c>
      <c r="V12" s="52" t="str">
        <f>IF(OR(C12=""),"",SUM(F12,J12,N12)*VLOOKUP(S12,Gehaltsklassen!$B$34:$D$38,2,FALSE))</f>
        <v/>
      </c>
      <c r="W12" s="52" t="str">
        <f>IF(OR(C12=""),"",SUM(F12,J12,N12)*VLOOKUP(S12,Gehaltsklassen!$B$34:$D$38,2,FALSE)*C12)</f>
        <v/>
      </c>
      <c r="X12" s="52" t="str">
        <f>IF(OR(C12=""),"",SUM(F12,J12,N12)*VLOOKUP(S12,Gehaltsklassen!$B$34:$D$38,3,FALSE))</f>
        <v/>
      </c>
      <c r="Y12" s="52" t="str">
        <f>IF(OR(C12=""),"",SUM(F12,J12,N12)*VLOOKUP(S12,Gehaltsklassen!$B$34:$D$38,3,FALSE)*C12)</f>
        <v/>
      </c>
      <c r="Z12" s="54" t="str">
        <f>IF(OR(C12=""),"",(SUM(G12,K12,O12)*VLOOKUP(U12,Gehaltsklassen!$B$34:$D$38,2,FALSE)))</f>
        <v/>
      </c>
      <c r="AA12" s="53" t="str">
        <f>IF(OR(C12=""),"",(SUM(G12,K12,O12)*VLOOKUP(U12,Gehaltsklassen!$B$34:$D$38,2,FALSE))*C12)</f>
        <v/>
      </c>
      <c r="AB12" s="53" t="str">
        <f>IF(OR(C12=""),"",(SUM(G12,K12,O12)*VLOOKUP(U12,Gehaltsklassen!$B$34:$D$38,3,FALSE)))</f>
        <v/>
      </c>
      <c r="AC12" s="53" t="str">
        <f>IF(OR(C12=""),"",(SUM(G12,K12,O12)*VLOOKUP(U12,Gehaltsklassen!$B$34:$D$38,3,FALSE))*C12)</f>
        <v/>
      </c>
    </row>
    <row r="13" spans="1:181" ht="31.9" customHeight="1" x14ac:dyDescent="0.2">
      <c r="A13" s="74" t="str">
        <f>IF(C13="","",MAX($A$11:A12)+1)</f>
        <v/>
      </c>
      <c r="B13" s="75" t="str">
        <f>IF('N-Bedarf AL'!B11="","",'N-Bedarf AL'!B11)</f>
        <v/>
      </c>
      <c r="C13" s="49" t="str">
        <f>IF('N-Bedarf AL'!C11="","",'N-Bedarf AL'!C11)</f>
        <v/>
      </c>
      <c r="D13" s="88" t="str">
        <f>IF('N-Bedarf AL'!D11="","",'N-Bedarf AL'!D11)</f>
        <v/>
      </c>
      <c r="E13" s="49" t="str">
        <f>IF('N-Bedarf AL'!G11="","",'N-Bedarf AL'!G11)</f>
        <v/>
      </c>
      <c r="F13" s="50" t="str">
        <f t="shared" si="0"/>
        <v/>
      </c>
      <c r="G13" s="50" t="str">
        <f t="shared" si="5"/>
        <v/>
      </c>
      <c r="H13" s="88"/>
      <c r="I13" s="49"/>
      <c r="J13" s="50" t="str">
        <f t="shared" si="1"/>
        <v/>
      </c>
      <c r="K13" s="50" t="str">
        <f t="shared" si="2"/>
        <v/>
      </c>
      <c r="L13" s="88"/>
      <c r="M13" s="49"/>
      <c r="N13" s="50" t="str">
        <f t="shared" si="3"/>
        <v/>
      </c>
      <c r="O13" s="50" t="str">
        <f t="shared" si="4"/>
        <v/>
      </c>
      <c r="P13" s="51"/>
      <c r="Q13" s="78" t="s">
        <v>261</v>
      </c>
      <c r="R13" s="49"/>
      <c r="S13" s="32" t="str">
        <f>IF(R13="","C",INDEX(Gehaltsklassen!A$11:A$15,MATCH('P-Bedarf AL'!R13,Gehaltsklassen!D$11:D$15,1),1))</f>
        <v>C</v>
      </c>
      <c r="T13" s="49"/>
      <c r="U13" s="32" t="str">
        <f>IF(T13="","C",IF(T13="","C",IF('P-Bedarf AL'!$Q13="I",INDEX(Gehaltsklassen!A$11:A$15,MATCH('P-Bedarf AL'!T13,Gehaltsklassen!C$11:C$15,1),1),IF('P-Bedarf AL'!$Q13="II",INDEX(Gehaltsklassen!A$11:A$15,MATCH('P-Bedarf AL'!T13,Gehaltsklassen!D$11:D$15,1),1),IF('P-Bedarf AL'!$Q13="III",INDEX(Gehaltsklassen!A$11:A$15,MATCH('P-Bedarf AL'!T13,Gehaltsklassen!E$11:E$15,1),1),"Falsche Bodenart")))))</f>
        <v>C</v>
      </c>
      <c r="V13" s="52" t="str">
        <f>IF(OR(C13=""),"",SUM(F13,J13,N13)*VLOOKUP(S13,Gehaltsklassen!$B$34:$D$38,2,FALSE))</f>
        <v/>
      </c>
      <c r="W13" s="52" t="str">
        <f>IF(OR(C13=""),"",SUM(F13,J13,N13)*VLOOKUP(S13,Gehaltsklassen!$B$34:$D$38,2,FALSE)*C13)</f>
        <v/>
      </c>
      <c r="X13" s="52" t="str">
        <f>IF(OR(C13=""),"",SUM(F13,J13,N13)*VLOOKUP(S13,Gehaltsklassen!$B$34:$D$38,3,FALSE))</f>
        <v/>
      </c>
      <c r="Y13" s="52" t="str">
        <f>IF(OR(C13=""),"",SUM(F13,J13,N13)*VLOOKUP(S13,Gehaltsklassen!$B$34:$D$38,3,FALSE)*C13)</f>
        <v/>
      </c>
      <c r="Z13" s="54" t="str">
        <f>IF(OR(C13=""),"",(SUM(G13,K13,O13)*VLOOKUP(U13,Gehaltsklassen!$B$34:$D$38,2,FALSE)))</f>
        <v/>
      </c>
      <c r="AA13" s="53" t="str">
        <f>IF(OR(C13=""),"",(SUM(G13,K13,O13)*VLOOKUP(U13,Gehaltsklassen!$B$34:$D$38,2,FALSE))*C13)</f>
        <v/>
      </c>
      <c r="AB13" s="53" t="str">
        <f>IF(OR(C13=""),"",(SUM(G13,K13,O13)*VLOOKUP(U13,Gehaltsklassen!$B$34:$D$38,3,FALSE)))</f>
        <v/>
      </c>
      <c r="AC13" s="53" t="str">
        <f>IF(OR(C13=""),"",(SUM(G13,K13,O13)*VLOOKUP(U13,Gehaltsklassen!$B$34:$D$38,3,FALSE))*C13)</f>
        <v/>
      </c>
    </row>
    <row r="14" spans="1:181" ht="31.9" customHeight="1" x14ac:dyDescent="0.2">
      <c r="A14" s="74" t="str">
        <f>IF(C14="","",MAX($A$11:A13)+1)</f>
        <v/>
      </c>
      <c r="B14" s="75" t="str">
        <f>IF('N-Bedarf AL'!B12="","",'N-Bedarf AL'!B12)</f>
        <v/>
      </c>
      <c r="C14" s="49" t="str">
        <f>IF('N-Bedarf AL'!C12="","",'N-Bedarf AL'!C12)</f>
        <v/>
      </c>
      <c r="D14" s="88" t="str">
        <f>IF('N-Bedarf AL'!D12="","",'N-Bedarf AL'!D12)</f>
        <v/>
      </c>
      <c r="E14" s="49" t="str">
        <f>IF('N-Bedarf AL'!G12="","",'N-Bedarf AL'!G12)</f>
        <v/>
      </c>
      <c r="F14" s="50" t="str">
        <f t="shared" si="0"/>
        <v/>
      </c>
      <c r="G14" s="50" t="str">
        <f t="shared" si="5"/>
        <v/>
      </c>
      <c r="H14" s="88"/>
      <c r="I14" s="49"/>
      <c r="J14" s="50" t="str">
        <f t="shared" si="1"/>
        <v/>
      </c>
      <c r="K14" s="50" t="str">
        <f t="shared" si="2"/>
        <v/>
      </c>
      <c r="L14" s="88"/>
      <c r="M14" s="49"/>
      <c r="N14" s="50" t="str">
        <f t="shared" si="3"/>
        <v/>
      </c>
      <c r="O14" s="50" t="str">
        <f t="shared" si="4"/>
        <v/>
      </c>
      <c r="P14" s="51"/>
      <c r="Q14" s="78" t="s">
        <v>261</v>
      </c>
      <c r="R14" s="49"/>
      <c r="S14" s="32" t="str">
        <f>IF(R14="","C",INDEX(Gehaltsklassen!A$11:A$15,MATCH('P-Bedarf AL'!R14,Gehaltsklassen!D$11:D$15,1),1))</f>
        <v>C</v>
      </c>
      <c r="T14" s="49"/>
      <c r="U14" s="32" t="str">
        <f>IF(T14="","C",IF(T14="","C",IF('P-Bedarf AL'!$Q14="I",INDEX(Gehaltsklassen!A$11:A$15,MATCH('P-Bedarf AL'!T14,Gehaltsklassen!C$11:C$15,1),1),IF('P-Bedarf AL'!$Q14="II",INDEX(Gehaltsklassen!A$11:A$15,MATCH('P-Bedarf AL'!T14,Gehaltsklassen!D$11:D$15,1),1),IF('P-Bedarf AL'!$Q14="III",INDEX(Gehaltsklassen!A$11:A$15,MATCH('P-Bedarf AL'!T14,Gehaltsklassen!E$11:E$15,1),1),"Falsche Bodenart")))))</f>
        <v>C</v>
      </c>
      <c r="V14" s="52" t="str">
        <f>IF(OR(C14=""),"",SUM(F14,J14,N14)*VLOOKUP(S14,Gehaltsklassen!$B$34:$D$38,2,FALSE))</f>
        <v/>
      </c>
      <c r="W14" s="52" t="str">
        <f>IF(OR(C14=""),"",SUM(F14,J14,N14)*VLOOKUP(S14,Gehaltsklassen!$B$34:$D$38,2,FALSE)*C14)</f>
        <v/>
      </c>
      <c r="X14" s="52" t="str">
        <f>IF(OR(C14=""),"",SUM(F14,J14,N14)*VLOOKUP(S14,Gehaltsklassen!$B$34:$D$38,3,FALSE))</f>
        <v/>
      </c>
      <c r="Y14" s="52" t="str">
        <f>IF(OR(C14=""),"",SUM(F14,J14,N14)*VLOOKUP(S14,Gehaltsklassen!$B$34:$D$38,3,FALSE)*C14)</f>
        <v/>
      </c>
      <c r="Z14" s="54" t="str">
        <f>IF(OR(C14=""),"",(SUM(G14,K14,O14)*VLOOKUP(U14,Gehaltsklassen!$B$34:$D$38,2,FALSE)))</f>
        <v/>
      </c>
      <c r="AA14" s="53" t="str">
        <f>IF(OR(C14=""),"",(SUM(G14,K14,O14)*VLOOKUP(U14,Gehaltsklassen!$B$34:$D$38,2,FALSE))*C14)</f>
        <v/>
      </c>
      <c r="AB14" s="53" t="str">
        <f>IF(OR(C14=""),"",(SUM(G14,K14,O14)*VLOOKUP(U14,Gehaltsklassen!$B$34:$D$38,3,FALSE)))</f>
        <v/>
      </c>
      <c r="AC14" s="53" t="str">
        <f>IF(OR(C14=""),"",(SUM(G14,K14,O14)*VLOOKUP(U14,Gehaltsklassen!$B$34:$D$38,3,FALSE))*C14)</f>
        <v/>
      </c>
    </row>
    <row r="15" spans="1:181" ht="31.9" customHeight="1" x14ac:dyDescent="0.2">
      <c r="A15" s="74" t="str">
        <f>IF(C15="","",MAX($A$11:A14)+1)</f>
        <v/>
      </c>
      <c r="B15" s="75" t="str">
        <f>IF('N-Bedarf AL'!B13="","",'N-Bedarf AL'!B13)</f>
        <v/>
      </c>
      <c r="C15" s="49" t="str">
        <f>IF('N-Bedarf AL'!C13="","",'N-Bedarf AL'!C13)</f>
        <v/>
      </c>
      <c r="D15" s="88" t="str">
        <f>IF('N-Bedarf AL'!D13="","",'N-Bedarf AL'!D13)</f>
        <v/>
      </c>
      <c r="E15" s="49" t="str">
        <f>IF('N-Bedarf AL'!G13="","",'N-Bedarf AL'!G13)</f>
        <v/>
      </c>
      <c r="F15" s="50" t="str">
        <f t="shared" si="0"/>
        <v/>
      </c>
      <c r="G15" s="50" t="str">
        <f t="shared" si="5"/>
        <v/>
      </c>
      <c r="H15" s="88"/>
      <c r="I15" s="49"/>
      <c r="J15" s="50" t="str">
        <f t="shared" si="1"/>
        <v/>
      </c>
      <c r="K15" s="50" t="str">
        <f t="shared" si="2"/>
        <v/>
      </c>
      <c r="L15" s="88"/>
      <c r="M15" s="49"/>
      <c r="N15" s="50" t="str">
        <f t="shared" si="3"/>
        <v/>
      </c>
      <c r="O15" s="50" t="str">
        <f t="shared" si="4"/>
        <v/>
      </c>
      <c r="P15" s="51"/>
      <c r="Q15" s="78" t="s">
        <v>261</v>
      </c>
      <c r="R15" s="49"/>
      <c r="S15" s="32" t="str">
        <f>IF(R15="","C",INDEX(Gehaltsklassen!A$11:A$15,MATCH('P-Bedarf AL'!R15,Gehaltsklassen!D$11:D$15,1),1))</f>
        <v>C</v>
      </c>
      <c r="T15" s="49"/>
      <c r="U15" s="32" t="str">
        <f>IF(T15="","C",IF(T15="","C",IF('P-Bedarf AL'!$Q15="I",INDEX(Gehaltsklassen!A$11:A$15,MATCH('P-Bedarf AL'!T15,Gehaltsklassen!C$11:C$15,1),1),IF('P-Bedarf AL'!$Q15="II",INDEX(Gehaltsklassen!A$11:A$15,MATCH('P-Bedarf AL'!T15,Gehaltsklassen!D$11:D$15,1),1),IF('P-Bedarf AL'!$Q15="III",INDEX(Gehaltsklassen!A$11:A$15,MATCH('P-Bedarf AL'!T15,Gehaltsklassen!E$11:E$15,1),1),"Falsche Bodenart")))))</f>
        <v>C</v>
      </c>
      <c r="V15" s="52" t="str">
        <f>IF(OR(C15=""),"",SUM(F15,J15,N15)*VLOOKUP(S15,Gehaltsklassen!$B$34:$D$38,2,FALSE))</f>
        <v/>
      </c>
      <c r="W15" s="52" t="str">
        <f>IF(OR(C15=""),"",SUM(F15,J15,N15)*VLOOKUP(S15,Gehaltsklassen!$B$34:$D$38,2,FALSE)*C15)</f>
        <v/>
      </c>
      <c r="X15" s="52" t="str">
        <f>IF(OR(C15=""),"",SUM(F15,J15,N15)*VLOOKUP(S15,Gehaltsklassen!$B$34:$D$38,3,FALSE))</f>
        <v/>
      </c>
      <c r="Y15" s="52" t="str">
        <f>IF(OR(C15=""),"",SUM(F15,J15,N15)*VLOOKUP(S15,Gehaltsklassen!$B$34:$D$38,3,FALSE)*C15)</f>
        <v/>
      </c>
      <c r="Z15" s="54" t="str">
        <f>IF(OR(C15=""),"",(SUM(G15,K15,O15)*VLOOKUP(U15,Gehaltsklassen!$B$34:$D$38,2,FALSE)))</f>
        <v/>
      </c>
      <c r="AA15" s="53" t="str">
        <f>IF(OR(C15=""),"",(SUM(G15,K15,O15)*VLOOKUP(U15,Gehaltsklassen!$B$34:$D$38,2,FALSE))*C15)</f>
        <v/>
      </c>
      <c r="AB15" s="53" t="str">
        <f>IF(OR(C15=""),"",(SUM(G15,K15,O15)*VLOOKUP(U15,Gehaltsklassen!$B$34:$D$38,3,FALSE)))</f>
        <v/>
      </c>
      <c r="AC15" s="53" t="str">
        <f>IF(OR(C15=""),"",(SUM(G15,K15,O15)*VLOOKUP(U15,Gehaltsklassen!$B$34:$D$38,3,FALSE))*C15)</f>
        <v/>
      </c>
    </row>
    <row r="16" spans="1:181" ht="31.9" customHeight="1" x14ac:dyDescent="0.2">
      <c r="A16" s="74" t="str">
        <f>IF(C16="","",MAX($A$11:A15)+1)</f>
        <v/>
      </c>
      <c r="B16" s="75" t="str">
        <f>IF('N-Bedarf AL'!B14="","",'N-Bedarf AL'!B14)</f>
        <v/>
      </c>
      <c r="C16" s="49" t="str">
        <f>IF('N-Bedarf AL'!C14="","",'N-Bedarf AL'!C14)</f>
        <v/>
      </c>
      <c r="D16" s="88" t="str">
        <f>IF('N-Bedarf AL'!D14="","",'N-Bedarf AL'!D14)</f>
        <v/>
      </c>
      <c r="E16" s="49" t="str">
        <f>IF('N-Bedarf AL'!G14="","",'N-Bedarf AL'!G14)</f>
        <v/>
      </c>
      <c r="F16" s="50" t="str">
        <f t="shared" si="0"/>
        <v/>
      </c>
      <c r="G16" s="50" t="str">
        <f t="shared" si="5"/>
        <v/>
      </c>
      <c r="H16" s="88"/>
      <c r="I16" s="49"/>
      <c r="J16" s="50" t="str">
        <f t="shared" si="1"/>
        <v/>
      </c>
      <c r="K16" s="50" t="str">
        <f t="shared" si="2"/>
        <v/>
      </c>
      <c r="L16" s="88"/>
      <c r="M16" s="49"/>
      <c r="N16" s="50" t="str">
        <f t="shared" si="3"/>
        <v/>
      </c>
      <c r="O16" s="50" t="str">
        <f t="shared" si="4"/>
        <v/>
      </c>
      <c r="P16" s="51"/>
      <c r="Q16" s="78" t="s">
        <v>261</v>
      </c>
      <c r="R16" s="49"/>
      <c r="S16" s="32" t="str">
        <f>IF(R16="","C",INDEX(Gehaltsklassen!A$11:A$15,MATCH('P-Bedarf AL'!R16,Gehaltsklassen!D$11:D$15,1),1))</f>
        <v>C</v>
      </c>
      <c r="T16" s="49"/>
      <c r="U16" s="32" t="str">
        <f>IF(T16="","C",IF(T16="","C",IF('P-Bedarf AL'!$Q16="I",INDEX(Gehaltsklassen!A$11:A$15,MATCH('P-Bedarf AL'!T16,Gehaltsklassen!C$11:C$15,1),1),IF('P-Bedarf AL'!$Q16="II",INDEX(Gehaltsklassen!A$11:A$15,MATCH('P-Bedarf AL'!T16,Gehaltsklassen!D$11:D$15,1),1),IF('P-Bedarf AL'!$Q16="III",INDEX(Gehaltsklassen!A$11:A$15,MATCH('P-Bedarf AL'!T16,Gehaltsklassen!E$11:E$15,1),1),"Falsche Bodenart")))))</f>
        <v>C</v>
      </c>
      <c r="V16" s="52" t="str">
        <f>IF(OR(C16=""),"",SUM(F16,J16,N16)*VLOOKUP(S16,Gehaltsklassen!$B$34:$D$38,2,FALSE))</f>
        <v/>
      </c>
      <c r="W16" s="52" t="str">
        <f>IF(OR(C16=""),"",SUM(F16,J16,N16)*VLOOKUP(S16,Gehaltsklassen!$B$34:$D$38,2,FALSE)*C16)</f>
        <v/>
      </c>
      <c r="X16" s="52" t="str">
        <f>IF(OR(C16=""),"",SUM(F16,J16,N16)*VLOOKUP(S16,Gehaltsklassen!$B$34:$D$38,3,FALSE))</f>
        <v/>
      </c>
      <c r="Y16" s="52" t="str">
        <f>IF(OR(C16=""),"",SUM(F16,J16,N16)*VLOOKUP(S16,Gehaltsklassen!$B$34:$D$38,3,FALSE)*C16)</f>
        <v/>
      </c>
      <c r="Z16" s="54" t="str">
        <f>IF(OR(C16=""),"",(SUM(G16,K16,O16)*VLOOKUP(U16,Gehaltsklassen!$B$34:$D$38,2,FALSE)))</f>
        <v/>
      </c>
      <c r="AA16" s="53" t="str">
        <f>IF(OR(C16=""),"",(SUM(G16,K16,O16)*VLOOKUP(U16,Gehaltsklassen!$B$34:$D$38,2,FALSE))*C16)</f>
        <v/>
      </c>
      <c r="AB16" s="53" t="str">
        <f>IF(OR(C16=""),"",(SUM(G16,K16,O16)*VLOOKUP(U16,Gehaltsklassen!$B$34:$D$38,3,FALSE)))</f>
        <v/>
      </c>
      <c r="AC16" s="53" t="str">
        <f>IF(OR(C16=""),"",(SUM(G16,K16,O16)*VLOOKUP(U16,Gehaltsklassen!$B$34:$D$38,3,FALSE))*C16)</f>
        <v/>
      </c>
    </row>
    <row r="17" spans="1:29" ht="31.9" customHeight="1" x14ac:dyDescent="0.2">
      <c r="A17" s="74" t="str">
        <f>IF(C17="","",MAX($A$11:A16)+1)</f>
        <v/>
      </c>
      <c r="B17" s="75" t="str">
        <f>IF('N-Bedarf AL'!B15="","",'N-Bedarf AL'!B15)</f>
        <v/>
      </c>
      <c r="C17" s="49" t="str">
        <f>IF('N-Bedarf AL'!C15="","",'N-Bedarf AL'!C15)</f>
        <v/>
      </c>
      <c r="D17" s="88" t="str">
        <f>IF('N-Bedarf AL'!D15="","",'N-Bedarf AL'!D15)</f>
        <v/>
      </c>
      <c r="E17" s="49" t="str">
        <f>IF('N-Bedarf AL'!G15="","",'N-Bedarf AL'!G15)</f>
        <v/>
      </c>
      <c r="F17" s="50" t="str">
        <f t="shared" si="0"/>
        <v/>
      </c>
      <c r="G17" s="50" t="str">
        <f t="shared" si="5"/>
        <v/>
      </c>
      <c r="H17" s="88"/>
      <c r="I17" s="49"/>
      <c r="J17" s="50" t="str">
        <f t="shared" si="1"/>
        <v/>
      </c>
      <c r="K17" s="50" t="str">
        <f t="shared" si="2"/>
        <v/>
      </c>
      <c r="L17" s="88"/>
      <c r="M17" s="49"/>
      <c r="N17" s="50" t="str">
        <f t="shared" si="3"/>
        <v/>
      </c>
      <c r="O17" s="50" t="str">
        <f t="shared" si="4"/>
        <v/>
      </c>
      <c r="P17" s="51"/>
      <c r="Q17" s="78" t="s">
        <v>261</v>
      </c>
      <c r="R17" s="49"/>
      <c r="S17" s="32" t="str">
        <f>IF(R17="","C",INDEX(Gehaltsklassen!A$11:A$15,MATCH('P-Bedarf AL'!R17,Gehaltsklassen!D$11:D$15,1),1))</f>
        <v>C</v>
      </c>
      <c r="T17" s="49"/>
      <c r="U17" s="32" t="str">
        <f>IF(T17="","C",IF(T17="","C",IF('P-Bedarf AL'!$Q17="I",INDEX(Gehaltsklassen!A$11:A$15,MATCH('P-Bedarf AL'!T17,Gehaltsklassen!C$11:C$15,1),1),IF('P-Bedarf AL'!$Q17="II",INDEX(Gehaltsklassen!A$11:A$15,MATCH('P-Bedarf AL'!T17,Gehaltsklassen!D$11:D$15,1),1),IF('P-Bedarf AL'!$Q17="III",INDEX(Gehaltsklassen!A$11:A$15,MATCH('P-Bedarf AL'!T17,Gehaltsklassen!E$11:E$15,1),1),"Falsche Bodenart")))))</f>
        <v>C</v>
      </c>
      <c r="V17" s="52" t="str">
        <f>IF(OR(C17=""),"",SUM(F17,J17,N17)*VLOOKUP(S17,Gehaltsklassen!$B$34:$D$38,2,FALSE))</f>
        <v/>
      </c>
      <c r="W17" s="52" t="str">
        <f>IF(OR(C17=""),"",SUM(F17,J17,N17)*VLOOKUP(S17,Gehaltsklassen!$B$34:$D$38,2,FALSE)*C17)</f>
        <v/>
      </c>
      <c r="X17" s="52" t="str">
        <f>IF(OR(C17=""),"",SUM(F17,J17,N17)*VLOOKUP(S17,Gehaltsklassen!$B$34:$D$38,3,FALSE))</f>
        <v/>
      </c>
      <c r="Y17" s="52" t="str">
        <f>IF(OR(C17=""),"",SUM(F17,J17,N17)*VLOOKUP(S17,Gehaltsklassen!$B$34:$D$38,3,FALSE)*C17)</f>
        <v/>
      </c>
      <c r="Z17" s="54" t="str">
        <f>IF(OR(C17=""),"",(SUM(G17,K17,O17)*VLOOKUP(U17,Gehaltsklassen!$B$34:$D$38,2,FALSE)))</f>
        <v/>
      </c>
      <c r="AA17" s="53" t="str">
        <f>IF(OR(C17=""),"",(SUM(G17,K17,O17)*VLOOKUP(U17,Gehaltsklassen!$B$34:$D$38,2,FALSE))*C17)</f>
        <v/>
      </c>
      <c r="AB17" s="53" t="str">
        <f>IF(OR(C17=""),"",(SUM(G17,K17,O17)*VLOOKUP(U17,Gehaltsklassen!$B$34:$D$38,3,FALSE)))</f>
        <v/>
      </c>
      <c r="AC17" s="53" t="str">
        <f>IF(OR(C17=""),"",(SUM(G17,K17,O17)*VLOOKUP(U17,Gehaltsklassen!$B$34:$D$38,3,FALSE))*C17)</f>
        <v/>
      </c>
    </row>
    <row r="18" spans="1:29" ht="31.9" customHeight="1" x14ac:dyDescent="0.2">
      <c r="A18" s="74" t="str">
        <f>IF(C18="","",MAX($A$11:A17)+1)</f>
        <v/>
      </c>
      <c r="B18" s="75" t="str">
        <f>IF('N-Bedarf AL'!B16="","",'N-Bedarf AL'!B16)</f>
        <v/>
      </c>
      <c r="C18" s="49" t="str">
        <f>IF('N-Bedarf AL'!C16="","",'N-Bedarf AL'!C16)</f>
        <v/>
      </c>
      <c r="D18" s="88" t="str">
        <f>IF('N-Bedarf AL'!D16="","",'N-Bedarf AL'!D16)</f>
        <v/>
      </c>
      <c r="E18" s="49" t="str">
        <f>IF('N-Bedarf AL'!G16="","",'N-Bedarf AL'!G16)</f>
        <v/>
      </c>
      <c r="F18" s="50" t="str">
        <f t="shared" si="0"/>
        <v/>
      </c>
      <c r="G18" s="50" t="str">
        <f t="shared" si="5"/>
        <v/>
      </c>
      <c r="H18" s="88"/>
      <c r="I18" s="49"/>
      <c r="J18" s="50" t="str">
        <f t="shared" si="1"/>
        <v/>
      </c>
      <c r="K18" s="50" t="str">
        <f t="shared" si="2"/>
        <v/>
      </c>
      <c r="L18" s="88"/>
      <c r="M18" s="49"/>
      <c r="N18" s="50" t="str">
        <f t="shared" si="3"/>
        <v/>
      </c>
      <c r="O18" s="50" t="str">
        <f t="shared" si="4"/>
        <v/>
      </c>
      <c r="P18" s="51"/>
      <c r="Q18" s="78" t="s">
        <v>261</v>
      </c>
      <c r="R18" s="49"/>
      <c r="S18" s="32" t="str">
        <f>IF(R18="","C",INDEX(Gehaltsklassen!A$11:A$15,MATCH('P-Bedarf AL'!R18,Gehaltsklassen!D$11:D$15,1),1))</f>
        <v>C</v>
      </c>
      <c r="T18" s="49"/>
      <c r="U18" s="32" t="str">
        <f>IF(T18="","C",IF(T18="","C",IF('P-Bedarf AL'!$Q18="I",INDEX(Gehaltsklassen!A$11:A$15,MATCH('P-Bedarf AL'!T18,Gehaltsklassen!C$11:C$15,1),1),IF('P-Bedarf AL'!$Q18="II",INDEX(Gehaltsklassen!A$11:A$15,MATCH('P-Bedarf AL'!T18,Gehaltsklassen!D$11:D$15,1),1),IF('P-Bedarf AL'!$Q18="III",INDEX(Gehaltsklassen!A$11:A$15,MATCH('P-Bedarf AL'!T18,Gehaltsklassen!E$11:E$15,1),1),"Falsche Bodenart")))))</f>
        <v>C</v>
      </c>
      <c r="V18" s="52" t="str">
        <f>IF(OR(C18=""),"",SUM(F18,J18,N18)*VLOOKUP(S18,Gehaltsklassen!$B$34:$D$38,2,FALSE))</f>
        <v/>
      </c>
      <c r="W18" s="52" t="str">
        <f>IF(OR(C18=""),"",SUM(F18,J18,N18)*VLOOKUP(S18,Gehaltsklassen!$B$34:$D$38,2,FALSE)*C18)</f>
        <v/>
      </c>
      <c r="X18" s="52" t="str">
        <f>IF(OR(C18=""),"",SUM(F18,J18,N18)*VLOOKUP(S18,Gehaltsklassen!$B$34:$D$38,3,FALSE))</f>
        <v/>
      </c>
      <c r="Y18" s="52" t="str">
        <f>IF(OR(C18=""),"",SUM(F18,J18,N18)*VLOOKUP(S18,Gehaltsklassen!$B$34:$D$38,3,FALSE)*C18)</f>
        <v/>
      </c>
      <c r="Z18" s="54" t="str">
        <f>IF(OR(C18=""),"",(SUM(G18,K18,O18)*VLOOKUP(U18,Gehaltsklassen!$B$34:$D$38,2,FALSE)))</f>
        <v/>
      </c>
      <c r="AA18" s="53" t="str">
        <f>IF(OR(C18=""),"",(SUM(G18,K18,O18)*VLOOKUP(U18,Gehaltsklassen!$B$34:$D$38,2,FALSE))*C18)</f>
        <v/>
      </c>
      <c r="AB18" s="53" t="str">
        <f>IF(OR(C18=""),"",(SUM(G18,K18,O18)*VLOOKUP(U18,Gehaltsklassen!$B$34:$D$38,3,FALSE)))</f>
        <v/>
      </c>
      <c r="AC18" s="53" t="str">
        <f>IF(OR(C18=""),"",(SUM(G18,K18,O18)*VLOOKUP(U18,Gehaltsklassen!$B$34:$D$38,3,FALSE))*C18)</f>
        <v/>
      </c>
    </row>
    <row r="19" spans="1:29" ht="31.9" customHeight="1" x14ac:dyDescent="0.2">
      <c r="A19" s="74" t="str">
        <f>IF(C19="","",MAX($A$11:A18)+1)</f>
        <v/>
      </c>
      <c r="B19" s="75" t="str">
        <f>IF('N-Bedarf AL'!B17="","",'N-Bedarf AL'!B17)</f>
        <v/>
      </c>
      <c r="C19" s="49" t="str">
        <f>IF('N-Bedarf AL'!C17="","",'N-Bedarf AL'!C17)</f>
        <v/>
      </c>
      <c r="D19" s="88" t="str">
        <f>IF('N-Bedarf AL'!D17="","",'N-Bedarf AL'!D17)</f>
        <v/>
      </c>
      <c r="E19" s="49" t="str">
        <f>IF('N-Bedarf AL'!G17="","",'N-Bedarf AL'!G17)</f>
        <v/>
      </c>
      <c r="F19" s="50" t="str">
        <f t="shared" si="0"/>
        <v/>
      </c>
      <c r="G19" s="50" t="str">
        <f t="shared" si="5"/>
        <v/>
      </c>
      <c r="H19" s="88"/>
      <c r="I19" s="49"/>
      <c r="J19" s="50" t="str">
        <f t="shared" si="1"/>
        <v/>
      </c>
      <c r="K19" s="50" t="str">
        <f t="shared" si="2"/>
        <v/>
      </c>
      <c r="L19" s="88"/>
      <c r="M19" s="49"/>
      <c r="N19" s="50" t="str">
        <f t="shared" si="3"/>
        <v/>
      </c>
      <c r="O19" s="50" t="str">
        <f t="shared" si="4"/>
        <v/>
      </c>
      <c r="P19" s="51"/>
      <c r="Q19" s="78" t="s">
        <v>261</v>
      </c>
      <c r="R19" s="49">
        <v>50</v>
      </c>
      <c r="S19" s="32" t="str">
        <f>IF(R19="","C",INDEX(Gehaltsklassen!A$11:A$15,MATCH('P-Bedarf AL'!R19,Gehaltsklassen!D$11:D$15,1),1))</f>
        <v>E</v>
      </c>
      <c r="T19" s="49">
        <v>50</v>
      </c>
      <c r="U19" s="32" t="str">
        <f>IF(T19="","C",IF(T19="","C",IF('P-Bedarf AL'!$Q19="I",INDEX(Gehaltsklassen!A$11:A$15,MATCH('P-Bedarf AL'!T19,Gehaltsklassen!C$11:C$15,1),1),IF('P-Bedarf AL'!$Q19="II",INDEX(Gehaltsklassen!A$11:A$15,MATCH('P-Bedarf AL'!T19,Gehaltsklassen!D$11:D$15,1),1),IF('P-Bedarf AL'!$Q19="III",INDEX(Gehaltsklassen!A$11:A$15,MATCH('P-Bedarf AL'!T19,Gehaltsklassen!E$11:E$15,1),1),"Falsche Bodenart")))))</f>
        <v>E</v>
      </c>
      <c r="V19" s="52" t="str">
        <f>IF(OR(C19=""),"",SUM(F19,J19,N19)*VLOOKUP(S19,Gehaltsklassen!$B$34:$D$38,2,FALSE))</f>
        <v/>
      </c>
      <c r="W19" s="52" t="str">
        <f>IF(OR(C19=""),"",SUM(F19,J19,N19)*VLOOKUP(S19,Gehaltsklassen!$B$34:$D$38,2,FALSE)*C19)</f>
        <v/>
      </c>
      <c r="X19" s="52" t="str">
        <f>IF(OR(C19=""),"",SUM(F19,J19,N19)*VLOOKUP(S19,Gehaltsklassen!$B$34:$D$38,3,FALSE))</f>
        <v/>
      </c>
      <c r="Y19" s="52" t="str">
        <f>IF(OR(C19=""),"",SUM(F19,J19,N19)*VLOOKUP(S19,Gehaltsklassen!$B$34:$D$38,3,FALSE)*C19)</f>
        <v/>
      </c>
      <c r="Z19" s="54" t="str">
        <f>IF(OR(C19=""),"",(SUM(G19,K19,O19)*VLOOKUP(U19,Gehaltsklassen!$B$34:$D$38,2,FALSE)))</f>
        <v/>
      </c>
      <c r="AA19" s="53" t="str">
        <f>IF(OR(C19=""),"",(SUM(G19,K19,O19)*VLOOKUP(U19,Gehaltsklassen!$B$34:$D$38,2,FALSE))*C19)</f>
        <v/>
      </c>
      <c r="AB19" s="53" t="str">
        <f>IF(OR(C19=""),"",(SUM(G19,K19,O19)*VLOOKUP(U19,Gehaltsklassen!$B$34:$D$38,3,FALSE)))</f>
        <v/>
      </c>
      <c r="AC19" s="53" t="str">
        <f>IF(OR(C19=""),"",(SUM(G19,K19,O19)*VLOOKUP(U19,Gehaltsklassen!$B$34:$D$38,3,FALSE))*C19)</f>
        <v/>
      </c>
    </row>
    <row r="20" spans="1:29" ht="31.9" customHeight="1" x14ac:dyDescent="0.2">
      <c r="A20" s="74" t="str">
        <f>IF(C20="","",MAX($A$11:A19)+1)</f>
        <v/>
      </c>
      <c r="B20" s="75" t="str">
        <f>IF('N-Bedarf AL'!B18="","",'N-Bedarf AL'!B18)</f>
        <v/>
      </c>
      <c r="C20" s="49" t="str">
        <f>IF('N-Bedarf AL'!C18="","",'N-Bedarf AL'!C18)</f>
        <v/>
      </c>
      <c r="D20" s="88" t="str">
        <f>IF('N-Bedarf AL'!D18="","",'N-Bedarf AL'!D18)</f>
        <v/>
      </c>
      <c r="E20" s="49" t="str">
        <f>IF('N-Bedarf AL'!G18="","",'N-Bedarf AL'!G18)</f>
        <v/>
      </c>
      <c r="F20" s="50" t="str">
        <f t="shared" si="0"/>
        <v/>
      </c>
      <c r="G20" s="50" t="str">
        <f t="shared" si="5"/>
        <v/>
      </c>
      <c r="H20" s="88"/>
      <c r="I20" s="49"/>
      <c r="J20" s="50" t="str">
        <f t="shared" si="1"/>
        <v/>
      </c>
      <c r="K20" s="50" t="str">
        <f t="shared" si="2"/>
        <v/>
      </c>
      <c r="L20" s="88"/>
      <c r="M20" s="49"/>
      <c r="N20" s="50" t="str">
        <f t="shared" si="3"/>
        <v/>
      </c>
      <c r="O20" s="50" t="str">
        <f t="shared" si="4"/>
        <v/>
      </c>
      <c r="P20" s="51"/>
      <c r="Q20" s="78" t="s">
        <v>261</v>
      </c>
      <c r="R20" s="49"/>
      <c r="S20" s="32" t="str">
        <f>IF(R20="","C",INDEX(Gehaltsklassen!A$11:A$15,MATCH('P-Bedarf AL'!R20,Gehaltsklassen!D$11:D$15,1),1))</f>
        <v>C</v>
      </c>
      <c r="T20" s="49"/>
      <c r="U20" s="32" t="str">
        <f>IF(T20="","C",IF(T20="","C",IF('P-Bedarf AL'!$Q20="I",INDEX(Gehaltsklassen!A$11:A$15,MATCH('P-Bedarf AL'!T20,Gehaltsklassen!C$11:C$15,1),1),IF('P-Bedarf AL'!$Q20="II",INDEX(Gehaltsklassen!A$11:A$15,MATCH('P-Bedarf AL'!T20,Gehaltsklassen!D$11:D$15,1),1),IF('P-Bedarf AL'!$Q20="III",INDEX(Gehaltsklassen!A$11:A$15,MATCH('P-Bedarf AL'!T20,Gehaltsklassen!E$11:E$15,1),1),"Falsche Bodenart")))))</f>
        <v>C</v>
      </c>
      <c r="V20" s="52" t="str">
        <f>IF(OR(C20=""),"",SUM(F20,J20,N20)*VLOOKUP(S20,Gehaltsklassen!$B$34:$D$38,2,FALSE))</f>
        <v/>
      </c>
      <c r="W20" s="52" t="str">
        <f>IF(OR(C20=""),"",SUM(F20,J20,N20)*VLOOKUP(S20,Gehaltsklassen!$B$34:$D$38,2,FALSE)*C20)</f>
        <v/>
      </c>
      <c r="X20" s="52" t="str">
        <f>IF(OR(C20=""),"",SUM(F20,J20,N20)*VLOOKUP(S20,Gehaltsklassen!$B$34:$D$38,3,FALSE))</f>
        <v/>
      </c>
      <c r="Y20" s="52" t="str">
        <f>IF(OR(C20=""),"",SUM(F20,J20,N20)*VLOOKUP(S20,Gehaltsklassen!$B$34:$D$38,3,FALSE)*C20)</f>
        <v/>
      </c>
      <c r="Z20" s="54" t="str">
        <f>IF(OR(C20=""),"",(SUM(G20,K20,O20)*VLOOKUP(U20,Gehaltsklassen!$B$34:$D$38,2,FALSE)))</f>
        <v/>
      </c>
      <c r="AA20" s="53" t="str">
        <f>IF(OR(C20=""),"",(SUM(G20,K20,O20)*VLOOKUP(U20,Gehaltsklassen!$B$34:$D$38,2,FALSE))*C20)</f>
        <v/>
      </c>
      <c r="AB20" s="53" t="str">
        <f>IF(OR(C20=""),"",(SUM(G20,K20,O20)*VLOOKUP(U20,Gehaltsklassen!$B$34:$D$38,3,FALSE)))</f>
        <v/>
      </c>
      <c r="AC20" s="53" t="str">
        <f>IF(OR(C20=""),"",(SUM(G20,K20,O20)*VLOOKUP(U20,Gehaltsklassen!$B$34:$D$38,3,FALSE))*C20)</f>
        <v/>
      </c>
    </row>
    <row r="21" spans="1:29" ht="31.9" customHeight="1" x14ac:dyDescent="0.2">
      <c r="A21" s="74" t="str">
        <f>IF(C21="","",MAX($A$11:A20)+1)</f>
        <v/>
      </c>
      <c r="B21" s="75" t="str">
        <f>IF('N-Bedarf AL'!B19="","",'N-Bedarf AL'!B19)</f>
        <v/>
      </c>
      <c r="C21" s="49" t="str">
        <f>IF('N-Bedarf AL'!C19="","",'N-Bedarf AL'!C19)</f>
        <v/>
      </c>
      <c r="D21" s="88" t="str">
        <f>IF('N-Bedarf AL'!D19="","",'N-Bedarf AL'!D19)</f>
        <v/>
      </c>
      <c r="E21" s="49" t="str">
        <f>IF('N-Bedarf AL'!G19="","",'N-Bedarf AL'!G19)</f>
        <v/>
      </c>
      <c r="F21" s="50" t="str">
        <f t="shared" si="0"/>
        <v/>
      </c>
      <c r="G21" s="50" t="str">
        <f t="shared" si="5"/>
        <v/>
      </c>
      <c r="H21" s="88"/>
      <c r="I21" s="49"/>
      <c r="J21" s="50" t="str">
        <f t="shared" si="1"/>
        <v/>
      </c>
      <c r="K21" s="50" t="str">
        <f t="shared" si="2"/>
        <v/>
      </c>
      <c r="L21" s="88"/>
      <c r="M21" s="49"/>
      <c r="N21" s="50" t="str">
        <f t="shared" si="3"/>
        <v/>
      </c>
      <c r="O21" s="50" t="str">
        <f t="shared" si="4"/>
        <v/>
      </c>
      <c r="P21" s="51"/>
      <c r="Q21" s="78" t="s">
        <v>261</v>
      </c>
      <c r="R21" s="49"/>
      <c r="S21" s="32" t="str">
        <f>IF(R21="","C",INDEX(Gehaltsklassen!A$11:A$15,MATCH('P-Bedarf AL'!R21,Gehaltsklassen!D$11:D$15,1),1))</f>
        <v>C</v>
      </c>
      <c r="T21" s="49"/>
      <c r="U21" s="32" t="str">
        <f>IF(T21="","C",IF(T21="","C",IF('P-Bedarf AL'!$Q21="I",INDEX(Gehaltsklassen!A$11:A$15,MATCH('P-Bedarf AL'!T21,Gehaltsklassen!C$11:C$15,1),1),IF('P-Bedarf AL'!$Q21="II",INDEX(Gehaltsklassen!A$11:A$15,MATCH('P-Bedarf AL'!T21,Gehaltsklassen!D$11:D$15,1),1),IF('P-Bedarf AL'!$Q21="III",INDEX(Gehaltsklassen!A$11:A$15,MATCH('P-Bedarf AL'!T21,Gehaltsklassen!E$11:E$15,1),1),"Falsche Bodenart")))))</f>
        <v>C</v>
      </c>
      <c r="V21" s="52" t="str">
        <f>IF(OR(C21=""),"",SUM(F21,J21,N21)*VLOOKUP(S21,Gehaltsklassen!$B$34:$D$38,2,FALSE))</f>
        <v/>
      </c>
      <c r="W21" s="52" t="str">
        <f>IF(OR(C21=""),"",SUM(F21,J21,N21)*VLOOKUP(S21,Gehaltsklassen!$B$34:$D$38,2,FALSE)*C21)</f>
        <v/>
      </c>
      <c r="X21" s="52" t="str">
        <f>IF(OR(C21=""),"",SUM(F21,J21,N21)*VLOOKUP(S21,Gehaltsklassen!$B$34:$D$38,3,FALSE))</f>
        <v/>
      </c>
      <c r="Y21" s="52" t="str">
        <f>IF(OR(C21=""),"",SUM(F21,J21,N21)*VLOOKUP(S21,Gehaltsklassen!$B$34:$D$38,3,FALSE)*C21)</f>
        <v/>
      </c>
      <c r="Z21" s="54" t="str">
        <f>IF(OR(C21=""),"",(SUM(G21,K21,O21)*VLOOKUP(U21,Gehaltsklassen!$B$34:$D$38,2,FALSE)))</f>
        <v/>
      </c>
      <c r="AA21" s="53" t="str">
        <f>IF(OR(C21=""),"",(SUM(G21,K21,O21)*VLOOKUP(U21,Gehaltsklassen!$B$34:$D$38,2,FALSE))*C21)</f>
        <v/>
      </c>
      <c r="AB21" s="53" t="str">
        <f>IF(OR(C21=""),"",(SUM(G21,K21,O21)*VLOOKUP(U21,Gehaltsklassen!$B$34:$D$38,3,FALSE)))</f>
        <v/>
      </c>
      <c r="AC21" s="53" t="str">
        <f>IF(OR(C21=""),"",(SUM(G21,K21,O21)*VLOOKUP(U21,Gehaltsklassen!$B$34:$D$38,3,FALSE))*C21)</f>
        <v/>
      </c>
    </row>
    <row r="22" spans="1:29" ht="31.9" customHeight="1" x14ac:dyDescent="0.2">
      <c r="A22" s="74" t="str">
        <f>IF(C22="","",MAX($A$11:A21)+1)</f>
        <v/>
      </c>
      <c r="B22" s="75" t="str">
        <f>IF('N-Bedarf AL'!B20="","",'N-Bedarf AL'!B20)</f>
        <v/>
      </c>
      <c r="C22" s="49" t="str">
        <f>IF('N-Bedarf AL'!C20="","",'N-Bedarf AL'!C20)</f>
        <v/>
      </c>
      <c r="D22" s="88" t="str">
        <f>IF('N-Bedarf AL'!D20="","",'N-Bedarf AL'!D20)</f>
        <v/>
      </c>
      <c r="E22" s="49" t="str">
        <f>IF('N-Bedarf AL'!G20="","",'N-Bedarf AL'!G20)</f>
        <v/>
      </c>
      <c r="F22" s="50" t="str">
        <f t="shared" si="0"/>
        <v/>
      </c>
      <c r="G22" s="50" t="str">
        <f t="shared" si="5"/>
        <v/>
      </c>
      <c r="H22" s="88"/>
      <c r="I22" s="49"/>
      <c r="J22" s="50" t="str">
        <f t="shared" si="1"/>
        <v/>
      </c>
      <c r="K22" s="50" t="str">
        <f t="shared" si="2"/>
        <v/>
      </c>
      <c r="L22" s="88"/>
      <c r="M22" s="49"/>
      <c r="N22" s="50" t="str">
        <f t="shared" si="3"/>
        <v/>
      </c>
      <c r="O22" s="50" t="str">
        <f t="shared" si="4"/>
        <v/>
      </c>
      <c r="P22" s="51"/>
      <c r="Q22" s="78" t="s">
        <v>261</v>
      </c>
      <c r="R22" s="49"/>
      <c r="S22" s="32" t="str">
        <f>IF(R22="","C",INDEX(Gehaltsklassen!A$11:A$15,MATCH('P-Bedarf AL'!R22,Gehaltsklassen!D$11:D$15,1),1))</f>
        <v>C</v>
      </c>
      <c r="T22" s="49"/>
      <c r="U22" s="32" t="str">
        <f>IF(T22="","C",IF(T22="","C",IF('P-Bedarf AL'!$Q22="I",INDEX(Gehaltsklassen!A$11:A$15,MATCH('P-Bedarf AL'!T22,Gehaltsklassen!C$11:C$15,1),1),IF('P-Bedarf AL'!$Q22="II",INDEX(Gehaltsklassen!A$11:A$15,MATCH('P-Bedarf AL'!T22,Gehaltsklassen!D$11:D$15,1),1),IF('P-Bedarf AL'!$Q22="III",INDEX(Gehaltsklassen!A$11:A$15,MATCH('P-Bedarf AL'!T22,Gehaltsklassen!E$11:E$15,1),1),"Falsche Bodenart")))))</f>
        <v>C</v>
      </c>
      <c r="V22" s="52" t="str">
        <f>IF(OR(C22=""),"",SUM(F22,J22,N22)*VLOOKUP(S22,Gehaltsklassen!$B$34:$D$38,2,FALSE))</f>
        <v/>
      </c>
      <c r="W22" s="52" t="str">
        <f>IF(OR(C22=""),"",SUM(F22,J22,N22)*VLOOKUP(S22,Gehaltsklassen!$B$34:$D$38,2,FALSE)*C22)</f>
        <v/>
      </c>
      <c r="X22" s="52" t="str">
        <f>IF(OR(C22=""),"",SUM(F22,J22,N22)*VLOOKUP(S22,Gehaltsklassen!$B$34:$D$38,3,FALSE))</f>
        <v/>
      </c>
      <c r="Y22" s="52" t="str">
        <f>IF(OR(C22=""),"",SUM(F22,J22,N22)*VLOOKUP(S22,Gehaltsklassen!$B$34:$D$38,3,FALSE)*C22)</f>
        <v/>
      </c>
      <c r="Z22" s="54" t="str">
        <f>IF(OR(C22=""),"",(SUM(G22,K22,O22)*VLOOKUP(U22,Gehaltsklassen!$B$34:$D$38,2,FALSE)))</f>
        <v/>
      </c>
      <c r="AA22" s="53" t="str">
        <f>IF(OR(C22=""),"",(SUM(G22,K22,O22)*VLOOKUP(U22,Gehaltsklassen!$B$34:$D$38,2,FALSE))*C22)</f>
        <v/>
      </c>
      <c r="AB22" s="53" t="str">
        <f>IF(OR(C22=""),"",(SUM(G22,K22,O22)*VLOOKUP(U22,Gehaltsklassen!$B$34:$D$38,3,FALSE)))</f>
        <v/>
      </c>
      <c r="AC22" s="53" t="str">
        <f>IF(OR(C22=""),"",(SUM(G22,K22,O22)*VLOOKUP(U22,Gehaltsklassen!$B$34:$D$38,3,FALSE))*C22)</f>
        <v/>
      </c>
    </row>
    <row r="23" spans="1:29" ht="31.9" customHeight="1" x14ac:dyDescent="0.2">
      <c r="A23" s="74" t="str">
        <f>IF(C23="","",MAX($A$11:A22)+1)</f>
        <v/>
      </c>
      <c r="B23" s="75" t="str">
        <f>IF('N-Bedarf AL'!B21="","",'N-Bedarf AL'!B21)</f>
        <v/>
      </c>
      <c r="C23" s="49" t="str">
        <f>IF('N-Bedarf AL'!C21="","",'N-Bedarf AL'!C21)</f>
        <v/>
      </c>
      <c r="D23" s="88" t="str">
        <f>IF('N-Bedarf AL'!D21="","",'N-Bedarf AL'!D21)</f>
        <v/>
      </c>
      <c r="E23" s="49" t="str">
        <f>IF('N-Bedarf AL'!G21="","",'N-Bedarf AL'!G21)</f>
        <v/>
      </c>
      <c r="F23" s="50" t="str">
        <f t="shared" si="0"/>
        <v/>
      </c>
      <c r="G23" s="50" t="str">
        <f t="shared" si="5"/>
        <v/>
      </c>
      <c r="H23" s="88"/>
      <c r="I23" s="49"/>
      <c r="J23" s="50" t="str">
        <f t="shared" si="1"/>
        <v/>
      </c>
      <c r="K23" s="50" t="str">
        <f t="shared" si="2"/>
        <v/>
      </c>
      <c r="L23" s="88"/>
      <c r="M23" s="49"/>
      <c r="N23" s="50" t="str">
        <f t="shared" si="3"/>
        <v/>
      </c>
      <c r="O23" s="50" t="str">
        <f t="shared" si="4"/>
        <v/>
      </c>
      <c r="P23" s="51"/>
      <c r="Q23" s="78" t="s">
        <v>261</v>
      </c>
      <c r="R23" s="49"/>
      <c r="S23" s="32" t="str">
        <f>IF(R23="","C",INDEX(Gehaltsklassen!A$11:A$15,MATCH('P-Bedarf AL'!R23,Gehaltsklassen!D$11:D$15,1),1))</f>
        <v>C</v>
      </c>
      <c r="T23" s="49"/>
      <c r="U23" s="32" t="str">
        <f>IF(T23="","C",IF(T23="","C",IF('P-Bedarf AL'!$Q23="I",INDEX(Gehaltsklassen!A$11:A$15,MATCH('P-Bedarf AL'!T23,Gehaltsklassen!C$11:C$15,1),1),IF('P-Bedarf AL'!$Q23="II",INDEX(Gehaltsklassen!A$11:A$15,MATCH('P-Bedarf AL'!T23,Gehaltsklassen!D$11:D$15,1),1),IF('P-Bedarf AL'!$Q23="III",INDEX(Gehaltsklassen!A$11:A$15,MATCH('P-Bedarf AL'!T23,Gehaltsklassen!E$11:E$15,1),1),"Falsche Bodenart")))))</f>
        <v>C</v>
      </c>
      <c r="V23" s="52" t="str">
        <f>IF(OR(C23=""),"",SUM(F23,J23,N23)*VLOOKUP(S23,Gehaltsklassen!$B$34:$D$38,2,FALSE))</f>
        <v/>
      </c>
      <c r="W23" s="52" t="str">
        <f>IF(OR(C23=""),"",SUM(F23,J23,N23)*VLOOKUP(S23,Gehaltsklassen!$B$34:$D$38,2,FALSE)*C23)</f>
        <v/>
      </c>
      <c r="X23" s="52" t="str">
        <f>IF(OR(C23=""),"",SUM(F23,J23,N23)*VLOOKUP(S23,Gehaltsklassen!$B$34:$D$38,3,FALSE))</f>
        <v/>
      </c>
      <c r="Y23" s="52" t="str">
        <f>IF(OR(C23=""),"",SUM(F23,J23,N23)*VLOOKUP(S23,Gehaltsklassen!$B$34:$D$38,3,FALSE)*C23)</f>
        <v/>
      </c>
      <c r="Z23" s="54" t="str">
        <f>IF(OR(C23=""),"",(SUM(G23,K23,O23)*VLOOKUP(U23,Gehaltsklassen!$B$34:$D$38,2,FALSE)))</f>
        <v/>
      </c>
      <c r="AA23" s="53" t="str">
        <f>IF(OR(C23=""),"",(SUM(G23,K23,O23)*VLOOKUP(U23,Gehaltsklassen!$B$34:$D$38,2,FALSE))*C23)</f>
        <v/>
      </c>
      <c r="AB23" s="53" t="str">
        <f>IF(OR(C23=""),"",(SUM(G23,K23,O23)*VLOOKUP(U23,Gehaltsklassen!$B$34:$D$38,3,FALSE)))</f>
        <v/>
      </c>
      <c r="AC23" s="53" t="str">
        <f>IF(OR(C23=""),"",(SUM(G23,K23,O23)*VLOOKUP(U23,Gehaltsklassen!$B$34:$D$38,3,FALSE))*C23)</f>
        <v/>
      </c>
    </row>
    <row r="24" spans="1:29" ht="31.9" customHeight="1" x14ac:dyDescent="0.2">
      <c r="A24" s="74" t="str">
        <f>IF(C24="","",MAX($A$11:A23)+1)</f>
        <v/>
      </c>
      <c r="B24" s="75" t="str">
        <f>IF('N-Bedarf AL'!B22="","",'N-Bedarf AL'!B22)</f>
        <v/>
      </c>
      <c r="C24" s="49" t="str">
        <f>IF('N-Bedarf AL'!C22="","",'N-Bedarf AL'!C22)</f>
        <v/>
      </c>
      <c r="D24" s="88" t="str">
        <f>IF('N-Bedarf AL'!D22="","",'N-Bedarf AL'!D22)</f>
        <v/>
      </c>
      <c r="E24" s="49" t="str">
        <f>IF('N-Bedarf AL'!G22="","",'N-Bedarf AL'!G22)</f>
        <v/>
      </c>
      <c r="F24" s="50" t="str">
        <f t="shared" si="0"/>
        <v/>
      </c>
      <c r="G24" s="50" t="str">
        <f t="shared" si="5"/>
        <v/>
      </c>
      <c r="H24" s="88"/>
      <c r="I24" s="49"/>
      <c r="J24" s="50" t="str">
        <f t="shared" si="1"/>
        <v/>
      </c>
      <c r="K24" s="50" t="str">
        <f t="shared" si="2"/>
        <v/>
      </c>
      <c r="L24" s="88"/>
      <c r="M24" s="49"/>
      <c r="N24" s="50" t="str">
        <f t="shared" si="3"/>
        <v/>
      </c>
      <c r="O24" s="50" t="str">
        <f t="shared" si="4"/>
        <v/>
      </c>
      <c r="P24" s="51"/>
      <c r="Q24" s="78" t="s">
        <v>261</v>
      </c>
      <c r="R24" s="49"/>
      <c r="S24" s="32" t="str">
        <f>IF(R24="","C",INDEX(Gehaltsklassen!A$11:A$15,MATCH('P-Bedarf AL'!R24,Gehaltsklassen!D$11:D$15,1),1))</f>
        <v>C</v>
      </c>
      <c r="T24" s="49"/>
      <c r="U24" s="32" t="str">
        <f>IF(T24="","C",IF(T24="","C",IF('P-Bedarf AL'!$Q24="I",INDEX(Gehaltsklassen!A$11:A$15,MATCH('P-Bedarf AL'!T24,Gehaltsklassen!C$11:C$15,1),1),IF('P-Bedarf AL'!$Q24="II",INDEX(Gehaltsklassen!A$11:A$15,MATCH('P-Bedarf AL'!T24,Gehaltsklassen!D$11:D$15,1),1),IF('P-Bedarf AL'!$Q24="III",INDEX(Gehaltsklassen!A$11:A$15,MATCH('P-Bedarf AL'!T24,Gehaltsklassen!E$11:E$15,1),1),"Falsche Bodenart")))))</f>
        <v>C</v>
      </c>
      <c r="V24" s="52" t="str">
        <f>IF(OR(C24=""),"",SUM(F24,J24,N24)*VLOOKUP(S24,Gehaltsklassen!$B$34:$D$38,2,FALSE))</f>
        <v/>
      </c>
      <c r="W24" s="52" t="str">
        <f>IF(OR(C24=""),"",SUM(F24,J24,N24)*VLOOKUP(S24,Gehaltsklassen!$B$34:$D$38,2,FALSE)*C24)</f>
        <v/>
      </c>
      <c r="X24" s="52" t="str">
        <f>IF(OR(C24=""),"",SUM(F24,J24,N24)*VLOOKUP(S24,Gehaltsklassen!$B$34:$D$38,3,FALSE))</f>
        <v/>
      </c>
      <c r="Y24" s="52" t="str">
        <f>IF(OR(C24=""),"",SUM(F24,J24,N24)*VLOOKUP(S24,Gehaltsklassen!$B$34:$D$38,3,FALSE)*C24)</f>
        <v/>
      </c>
      <c r="Z24" s="54" t="str">
        <f>IF(OR(C24=""),"",(SUM(G24,K24,O24)*VLOOKUP(U24,Gehaltsklassen!$B$34:$D$38,2,FALSE)))</f>
        <v/>
      </c>
      <c r="AA24" s="53" t="str">
        <f>IF(OR(C24=""),"",(SUM(G24,K24,O24)*VLOOKUP(U24,Gehaltsklassen!$B$34:$D$38,2,FALSE))*C24)</f>
        <v/>
      </c>
      <c r="AB24" s="53" t="str">
        <f>IF(OR(C24=""),"",(SUM(G24,K24,O24)*VLOOKUP(U24,Gehaltsklassen!$B$34:$D$38,3,FALSE)))</f>
        <v/>
      </c>
      <c r="AC24" s="53" t="str">
        <f>IF(OR(C24=""),"",(SUM(G24,K24,O24)*VLOOKUP(U24,Gehaltsklassen!$B$34:$D$38,3,FALSE))*C24)</f>
        <v/>
      </c>
    </row>
    <row r="25" spans="1:29" ht="31.9" customHeight="1" x14ac:dyDescent="0.2">
      <c r="A25" s="74" t="str">
        <f>IF(C25="","",MAX($A$11:A24)+1)</f>
        <v/>
      </c>
      <c r="B25" s="75" t="str">
        <f>IF('N-Bedarf AL'!B23="","",'N-Bedarf AL'!B23)</f>
        <v/>
      </c>
      <c r="C25" s="49" t="str">
        <f>IF('N-Bedarf AL'!C23="","",'N-Bedarf AL'!C23)</f>
        <v/>
      </c>
      <c r="D25" s="88" t="str">
        <f>IF('N-Bedarf AL'!D23="","",'N-Bedarf AL'!D23)</f>
        <v/>
      </c>
      <c r="E25" s="49" t="str">
        <f>IF('N-Bedarf AL'!G23="","",'N-Bedarf AL'!G23)</f>
        <v/>
      </c>
      <c r="F25" s="50" t="str">
        <f t="shared" si="0"/>
        <v/>
      </c>
      <c r="G25" s="50" t="str">
        <f t="shared" si="5"/>
        <v/>
      </c>
      <c r="H25" s="88"/>
      <c r="I25" s="49"/>
      <c r="J25" s="50" t="str">
        <f t="shared" si="1"/>
        <v/>
      </c>
      <c r="K25" s="50" t="str">
        <f t="shared" si="2"/>
        <v/>
      </c>
      <c r="L25" s="88"/>
      <c r="M25" s="49"/>
      <c r="N25" s="50" t="str">
        <f t="shared" si="3"/>
        <v/>
      </c>
      <c r="O25" s="50" t="str">
        <f t="shared" si="4"/>
        <v/>
      </c>
      <c r="P25" s="51"/>
      <c r="Q25" s="78" t="s">
        <v>261</v>
      </c>
      <c r="R25" s="49"/>
      <c r="S25" s="32" t="str">
        <f>IF(R25="","C",INDEX(Gehaltsklassen!A$11:A$15,MATCH('P-Bedarf AL'!R25,Gehaltsklassen!D$11:D$15,1),1))</f>
        <v>C</v>
      </c>
      <c r="T25" s="49"/>
      <c r="U25" s="32" t="str">
        <f>IF(T25="","C",IF(T25="","C",IF('P-Bedarf AL'!$Q25="I",INDEX(Gehaltsklassen!A$11:A$15,MATCH('P-Bedarf AL'!T25,Gehaltsklassen!C$11:C$15,1),1),IF('P-Bedarf AL'!$Q25="II",INDEX(Gehaltsklassen!A$11:A$15,MATCH('P-Bedarf AL'!T25,Gehaltsklassen!D$11:D$15,1),1),IF('P-Bedarf AL'!$Q25="III",INDEX(Gehaltsklassen!A$11:A$15,MATCH('P-Bedarf AL'!T25,Gehaltsklassen!E$11:E$15,1),1),"Falsche Bodenart")))))</f>
        <v>C</v>
      </c>
      <c r="V25" s="52" t="str">
        <f>IF(OR(C25=""),"",SUM(F25,J25,N25)*VLOOKUP(S25,Gehaltsklassen!$B$34:$D$38,2,FALSE))</f>
        <v/>
      </c>
      <c r="W25" s="52" t="str">
        <f>IF(OR(C25=""),"",SUM(F25,J25,N25)*VLOOKUP(S25,Gehaltsklassen!$B$34:$D$38,2,FALSE)*C25)</f>
        <v/>
      </c>
      <c r="X25" s="52" t="str">
        <f>IF(OR(C25=""),"",SUM(F25,J25,N25)*VLOOKUP(S25,Gehaltsklassen!$B$34:$D$38,3,FALSE))</f>
        <v/>
      </c>
      <c r="Y25" s="52" t="str">
        <f>IF(OR(C25=""),"",SUM(F25,J25,N25)*VLOOKUP(S25,Gehaltsklassen!$B$34:$D$38,3,FALSE)*C25)</f>
        <v/>
      </c>
      <c r="Z25" s="54" t="str">
        <f>IF(OR(C25=""),"",(SUM(G25,K25,O25)*VLOOKUP(U25,Gehaltsklassen!$B$34:$D$38,2,FALSE)))</f>
        <v/>
      </c>
      <c r="AA25" s="53" t="str">
        <f>IF(OR(C25=""),"",(SUM(G25,K25,O25)*VLOOKUP(U25,Gehaltsklassen!$B$34:$D$38,2,FALSE))*C25)</f>
        <v/>
      </c>
      <c r="AB25" s="53" t="str">
        <f>IF(OR(C25=""),"",(SUM(G25,K25,O25)*VLOOKUP(U25,Gehaltsklassen!$B$34:$D$38,3,FALSE)))</f>
        <v/>
      </c>
      <c r="AC25" s="53" t="str">
        <f>IF(OR(C25=""),"",(SUM(G25,K25,O25)*VLOOKUP(U25,Gehaltsklassen!$B$34:$D$38,3,FALSE))*C25)</f>
        <v/>
      </c>
    </row>
    <row r="26" spans="1:29" ht="31.9" customHeight="1" x14ac:dyDescent="0.2">
      <c r="A26" s="74" t="str">
        <f>IF(C26="","",MAX($A$11:A25)+1)</f>
        <v/>
      </c>
      <c r="B26" s="75" t="str">
        <f>IF('N-Bedarf AL'!B24="","",'N-Bedarf AL'!B24)</f>
        <v/>
      </c>
      <c r="C26" s="49" t="str">
        <f>IF('N-Bedarf AL'!C24="","",'N-Bedarf AL'!C24)</f>
        <v/>
      </c>
      <c r="D26" s="88" t="str">
        <f>IF('N-Bedarf AL'!D24="","",'N-Bedarf AL'!D24)</f>
        <v/>
      </c>
      <c r="E26" s="49" t="str">
        <f>IF('N-Bedarf AL'!G24="","",'N-Bedarf AL'!G24)</f>
        <v/>
      </c>
      <c r="F26" s="50" t="str">
        <f t="shared" si="0"/>
        <v/>
      </c>
      <c r="G26" s="50" t="str">
        <f t="shared" si="5"/>
        <v/>
      </c>
      <c r="H26" s="88"/>
      <c r="I26" s="49"/>
      <c r="J26" s="50" t="str">
        <f t="shared" si="1"/>
        <v/>
      </c>
      <c r="K26" s="50" t="str">
        <f t="shared" si="2"/>
        <v/>
      </c>
      <c r="L26" s="88"/>
      <c r="M26" s="49"/>
      <c r="N26" s="50" t="str">
        <f t="shared" si="3"/>
        <v/>
      </c>
      <c r="O26" s="50" t="str">
        <f t="shared" si="4"/>
        <v/>
      </c>
      <c r="P26" s="51"/>
      <c r="Q26" s="78" t="s">
        <v>261</v>
      </c>
      <c r="R26" s="49"/>
      <c r="S26" s="32" t="str">
        <f>IF(R26="","C",INDEX(Gehaltsklassen!A$11:A$15,MATCH('P-Bedarf AL'!R26,Gehaltsklassen!D$11:D$15,1),1))</f>
        <v>C</v>
      </c>
      <c r="T26" s="49"/>
      <c r="U26" s="32" t="str">
        <f>IF(T26="","C",IF(T26="","C",IF('P-Bedarf AL'!$Q26="I",INDEX(Gehaltsklassen!A$11:A$15,MATCH('P-Bedarf AL'!T26,Gehaltsklassen!C$11:C$15,1),1),IF('P-Bedarf AL'!$Q26="II",INDEX(Gehaltsklassen!A$11:A$15,MATCH('P-Bedarf AL'!T26,Gehaltsklassen!D$11:D$15,1),1),IF('P-Bedarf AL'!$Q26="III",INDEX(Gehaltsklassen!A$11:A$15,MATCH('P-Bedarf AL'!T26,Gehaltsklassen!E$11:E$15,1),1),"Falsche Bodenart")))))</f>
        <v>C</v>
      </c>
      <c r="V26" s="52" t="str">
        <f>IF(OR(C26=""),"",SUM(F26,J26,N26)*VLOOKUP(S26,Gehaltsklassen!$B$34:$D$38,2,FALSE))</f>
        <v/>
      </c>
      <c r="W26" s="52" t="str">
        <f>IF(OR(C26=""),"",SUM(F26,J26,N26)*VLOOKUP(S26,Gehaltsklassen!$B$34:$D$38,2,FALSE)*C26)</f>
        <v/>
      </c>
      <c r="X26" s="52" t="str">
        <f>IF(OR(C26=""),"",SUM(F26,J26,N26)*VLOOKUP(S26,Gehaltsklassen!$B$34:$D$38,3,FALSE))</f>
        <v/>
      </c>
      <c r="Y26" s="52" t="str">
        <f>IF(OR(C26=""),"",SUM(F26,J26,N26)*VLOOKUP(S26,Gehaltsklassen!$B$34:$D$38,3,FALSE)*C26)</f>
        <v/>
      </c>
      <c r="Z26" s="54" t="str">
        <f>IF(OR(C26=""),"",(SUM(G26,K26,O26)*VLOOKUP(U26,Gehaltsklassen!$B$34:$D$38,2,FALSE)))</f>
        <v/>
      </c>
      <c r="AA26" s="53" t="str">
        <f>IF(OR(C26=""),"",(SUM(G26,K26,O26)*VLOOKUP(U26,Gehaltsklassen!$B$34:$D$38,2,FALSE))*C26)</f>
        <v/>
      </c>
      <c r="AB26" s="53" t="str">
        <f>IF(OR(C26=""),"",(SUM(G26,K26,O26)*VLOOKUP(U26,Gehaltsklassen!$B$34:$D$38,3,FALSE)))</f>
        <v/>
      </c>
      <c r="AC26" s="53" t="str">
        <f>IF(OR(C26=""),"",(SUM(G26,K26,O26)*VLOOKUP(U26,Gehaltsklassen!$B$34:$D$38,3,FALSE))*C26)</f>
        <v/>
      </c>
    </row>
    <row r="27" spans="1:29" ht="31.9" customHeight="1" x14ac:dyDescent="0.2">
      <c r="A27" s="74" t="str">
        <f>IF(C27="","",MAX($A$11:A26)+1)</f>
        <v/>
      </c>
      <c r="B27" s="75" t="str">
        <f>IF('N-Bedarf AL'!B25="","",'N-Bedarf AL'!B25)</f>
        <v/>
      </c>
      <c r="C27" s="49" t="str">
        <f>IF('N-Bedarf AL'!C25="","",'N-Bedarf AL'!C25)</f>
        <v/>
      </c>
      <c r="D27" s="88" t="str">
        <f>IF('N-Bedarf AL'!D25="","",'N-Bedarf AL'!D25)</f>
        <v/>
      </c>
      <c r="E27" s="49" t="str">
        <f>IF('N-Bedarf AL'!G25="","",'N-Bedarf AL'!G25)</f>
        <v/>
      </c>
      <c r="F27" s="50" t="str">
        <f t="shared" si="0"/>
        <v/>
      </c>
      <c r="G27" s="50" t="str">
        <f t="shared" si="5"/>
        <v/>
      </c>
      <c r="H27" s="88"/>
      <c r="I27" s="49"/>
      <c r="J27" s="50" t="str">
        <f t="shared" si="1"/>
        <v/>
      </c>
      <c r="K27" s="50" t="str">
        <f t="shared" si="2"/>
        <v/>
      </c>
      <c r="L27" s="88"/>
      <c r="M27" s="49"/>
      <c r="N27" s="50" t="str">
        <f t="shared" si="3"/>
        <v/>
      </c>
      <c r="O27" s="50" t="str">
        <f t="shared" si="4"/>
        <v/>
      </c>
      <c r="P27" s="51"/>
      <c r="Q27" s="78" t="s">
        <v>261</v>
      </c>
      <c r="R27" s="49"/>
      <c r="S27" s="32" t="str">
        <f>IF(R27="","C",INDEX(Gehaltsklassen!A$11:A$15,MATCH('P-Bedarf AL'!R27,Gehaltsklassen!D$11:D$15,1),1))</f>
        <v>C</v>
      </c>
      <c r="T27" s="49"/>
      <c r="U27" s="32" t="str">
        <f>IF(T27="","C",IF(T27="","C",IF('P-Bedarf AL'!$Q27="I",INDEX(Gehaltsklassen!A$11:A$15,MATCH('P-Bedarf AL'!T27,Gehaltsklassen!C$11:C$15,1),1),IF('P-Bedarf AL'!$Q27="II",INDEX(Gehaltsklassen!A$11:A$15,MATCH('P-Bedarf AL'!T27,Gehaltsklassen!D$11:D$15,1),1),IF('P-Bedarf AL'!$Q27="III",INDEX(Gehaltsklassen!A$11:A$15,MATCH('P-Bedarf AL'!T27,Gehaltsklassen!E$11:E$15,1),1),"Falsche Bodenart")))))</f>
        <v>C</v>
      </c>
      <c r="V27" s="52" t="str">
        <f>IF(OR(C27=""),"",SUM(F27,J27,N27)*VLOOKUP(S27,Gehaltsklassen!$B$34:$D$38,2,FALSE))</f>
        <v/>
      </c>
      <c r="W27" s="52" t="str">
        <f>IF(OR(C27=""),"",SUM(F27,J27,N27)*VLOOKUP(S27,Gehaltsklassen!$B$34:$D$38,2,FALSE)*C27)</f>
        <v/>
      </c>
      <c r="X27" s="52" t="str">
        <f>IF(OR(C27=""),"",SUM(F27,J27,N27)*VLOOKUP(S27,Gehaltsklassen!$B$34:$D$38,3,FALSE))</f>
        <v/>
      </c>
      <c r="Y27" s="52" t="str">
        <f>IF(OR(C27=""),"",SUM(F27,J27,N27)*VLOOKUP(S27,Gehaltsklassen!$B$34:$D$38,3,FALSE)*C27)</f>
        <v/>
      </c>
      <c r="Z27" s="54" t="str">
        <f>IF(OR(C27=""),"",(SUM(G27,K27,O27)*VLOOKUP(U27,Gehaltsklassen!$B$34:$D$38,2,FALSE)))</f>
        <v/>
      </c>
      <c r="AA27" s="53" t="str">
        <f>IF(OR(C27=""),"",(SUM(G27,K27,O27)*VLOOKUP(U27,Gehaltsklassen!$B$34:$D$38,2,FALSE))*C27)</f>
        <v/>
      </c>
      <c r="AB27" s="53" t="str">
        <f>IF(OR(C27=""),"",(SUM(G27,K27,O27)*VLOOKUP(U27,Gehaltsklassen!$B$34:$D$38,3,FALSE)))</f>
        <v/>
      </c>
      <c r="AC27" s="53" t="str">
        <f>IF(OR(C27=""),"",(SUM(G27,K27,O27)*VLOOKUP(U27,Gehaltsklassen!$B$34:$D$38,3,FALSE))*C27)</f>
        <v/>
      </c>
    </row>
    <row r="28" spans="1:29" ht="31.9" customHeight="1" x14ac:dyDescent="0.2">
      <c r="A28" s="74" t="str">
        <f>IF(C28="","",MAX($A$11:A27)+1)</f>
        <v/>
      </c>
      <c r="B28" s="75" t="str">
        <f>IF('N-Bedarf AL'!B26="","",'N-Bedarf AL'!B26)</f>
        <v/>
      </c>
      <c r="C28" s="49" t="str">
        <f>IF('N-Bedarf AL'!C26="","",'N-Bedarf AL'!C26)</f>
        <v/>
      </c>
      <c r="D28" s="88" t="str">
        <f>IF('N-Bedarf AL'!D26="","",'N-Bedarf AL'!D26)</f>
        <v/>
      </c>
      <c r="E28" s="49" t="str">
        <f>IF('N-Bedarf AL'!G26="","",'N-Bedarf AL'!G26)</f>
        <v/>
      </c>
      <c r="F28" s="50" t="str">
        <f t="shared" si="0"/>
        <v/>
      </c>
      <c r="G28" s="50" t="str">
        <f t="shared" si="5"/>
        <v/>
      </c>
      <c r="H28" s="88"/>
      <c r="I28" s="49"/>
      <c r="J28" s="50" t="str">
        <f t="shared" si="1"/>
        <v/>
      </c>
      <c r="K28" s="50" t="str">
        <f t="shared" si="2"/>
        <v/>
      </c>
      <c r="L28" s="88"/>
      <c r="M28" s="49"/>
      <c r="N28" s="50" t="str">
        <f t="shared" si="3"/>
        <v/>
      </c>
      <c r="O28" s="50" t="str">
        <f t="shared" si="4"/>
        <v/>
      </c>
      <c r="P28" s="51"/>
      <c r="Q28" s="78" t="s">
        <v>261</v>
      </c>
      <c r="R28" s="49"/>
      <c r="S28" s="32" t="str">
        <f>IF(R28="","C",INDEX(Gehaltsklassen!A$11:A$15,MATCH('P-Bedarf AL'!R28,Gehaltsklassen!D$11:D$15,1),1))</f>
        <v>C</v>
      </c>
      <c r="T28" s="49"/>
      <c r="U28" s="32" t="str">
        <f>IF(T28="","C",IF(T28="","C",IF('P-Bedarf AL'!$Q28="I",INDEX(Gehaltsklassen!A$11:A$15,MATCH('P-Bedarf AL'!T28,Gehaltsklassen!C$11:C$15,1),1),IF('P-Bedarf AL'!$Q28="II",INDEX(Gehaltsklassen!A$11:A$15,MATCH('P-Bedarf AL'!T28,Gehaltsklassen!D$11:D$15,1),1),IF('P-Bedarf AL'!$Q28="III",INDEX(Gehaltsklassen!A$11:A$15,MATCH('P-Bedarf AL'!T28,Gehaltsklassen!E$11:E$15,1),1),"Falsche Bodenart")))))</f>
        <v>C</v>
      </c>
      <c r="V28" s="52" t="str">
        <f>IF(OR(C28=""),"",SUM(F28,J28,N28)*VLOOKUP(S28,Gehaltsklassen!$B$34:$D$38,2,FALSE))</f>
        <v/>
      </c>
      <c r="W28" s="52" t="str">
        <f>IF(OR(C28=""),"",SUM(F28,J28,N28)*VLOOKUP(S28,Gehaltsklassen!$B$34:$D$38,2,FALSE)*C28)</f>
        <v/>
      </c>
      <c r="X28" s="52" t="str">
        <f>IF(OR(C28=""),"",SUM(F28,J28,N28)*VLOOKUP(S28,Gehaltsklassen!$B$34:$D$38,3,FALSE))</f>
        <v/>
      </c>
      <c r="Y28" s="52" t="str">
        <f>IF(OR(C28=""),"",SUM(F28,J28,N28)*VLOOKUP(S28,Gehaltsklassen!$B$34:$D$38,3,FALSE)*C28)</f>
        <v/>
      </c>
      <c r="Z28" s="54" t="str">
        <f>IF(OR(C28=""),"",(SUM(G28,K28,O28)*VLOOKUP(U28,Gehaltsklassen!$B$34:$D$38,2,FALSE)))</f>
        <v/>
      </c>
      <c r="AA28" s="53" t="str">
        <f>IF(OR(C28=""),"",(SUM(G28,K28,O28)*VLOOKUP(U28,Gehaltsklassen!$B$34:$D$38,2,FALSE))*C28)</f>
        <v/>
      </c>
      <c r="AB28" s="53" t="str">
        <f>IF(OR(C28=""),"",(SUM(G28,K28,O28)*VLOOKUP(U28,Gehaltsklassen!$B$34:$D$38,3,FALSE)))</f>
        <v/>
      </c>
      <c r="AC28" s="53" t="str">
        <f>IF(OR(C28=""),"",(SUM(G28,K28,O28)*VLOOKUP(U28,Gehaltsklassen!$B$34:$D$38,3,FALSE))*C28)</f>
        <v/>
      </c>
    </row>
    <row r="29" spans="1:29" ht="31.9" customHeight="1" x14ac:dyDescent="0.2">
      <c r="A29" s="74" t="str">
        <f>IF(C29="","",MAX($A$11:A28)+1)</f>
        <v/>
      </c>
      <c r="B29" s="75" t="str">
        <f>IF('N-Bedarf AL'!B27="","",'N-Bedarf AL'!B27)</f>
        <v/>
      </c>
      <c r="C29" s="49" t="str">
        <f>IF('N-Bedarf AL'!C27="","",'N-Bedarf AL'!C27)</f>
        <v/>
      </c>
      <c r="D29" s="88" t="str">
        <f>IF('N-Bedarf AL'!D27="","",'N-Bedarf AL'!D27)</f>
        <v/>
      </c>
      <c r="E29" s="49" t="str">
        <f>IF('N-Bedarf AL'!G27="","",'N-Bedarf AL'!G27)</f>
        <v/>
      </c>
      <c r="F29" s="50" t="str">
        <f t="shared" si="0"/>
        <v/>
      </c>
      <c r="G29" s="50" t="str">
        <f t="shared" si="5"/>
        <v/>
      </c>
      <c r="H29" s="88"/>
      <c r="I29" s="49"/>
      <c r="J29" s="50" t="str">
        <f t="shared" si="1"/>
        <v/>
      </c>
      <c r="K29" s="50" t="str">
        <f t="shared" si="2"/>
        <v/>
      </c>
      <c r="L29" s="88"/>
      <c r="M29" s="49"/>
      <c r="N29" s="50" t="str">
        <f t="shared" si="3"/>
        <v/>
      </c>
      <c r="O29" s="50" t="str">
        <f t="shared" si="4"/>
        <v/>
      </c>
      <c r="P29" s="51"/>
      <c r="Q29" s="78" t="s">
        <v>261</v>
      </c>
      <c r="R29" s="49"/>
      <c r="S29" s="32" t="str">
        <f>IF(R29="","C",INDEX(Gehaltsklassen!A$11:A$15,MATCH('P-Bedarf AL'!R29,Gehaltsklassen!D$11:D$15,1),1))</f>
        <v>C</v>
      </c>
      <c r="T29" s="49"/>
      <c r="U29" s="32" t="str">
        <f>IF(T29="","C",IF(T29="","C",IF('P-Bedarf AL'!$Q29="I",INDEX(Gehaltsklassen!A$11:A$15,MATCH('P-Bedarf AL'!T29,Gehaltsklassen!C$11:C$15,1),1),IF('P-Bedarf AL'!$Q29="II",INDEX(Gehaltsklassen!A$11:A$15,MATCH('P-Bedarf AL'!T29,Gehaltsklassen!D$11:D$15,1),1),IF('P-Bedarf AL'!$Q29="III",INDEX(Gehaltsklassen!A$11:A$15,MATCH('P-Bedarf AL'!T29,Gehaltsklassen!E$11:E$15,1),1),"Falsche Bodenart")))))</f>
        <v>C</v>
      </c>
      <c r="V29" s="52" t="str">
        <f>IF(OR(C29=""),"",SUM(F29,J29,N29)*VLOOKUP(S29,Gehaltsklassen!$B$34:$D$38,2,FALSE))</f>
        <v/>
      </c>
      <c r="W29" s="52" t="str">
        <f>IF(OR(C29=""),"",SUM(F29,J29,N29)*VLOOKUP(S29,Gehaltsklassen!$B$34:$D$38,2,FALSE)*C29)</f>
        <v/>
      </c>
      <c r="X29" s="52" t="str">
        <f>IF(OR(C29=""),"",SUM(F29,J29,N29)*VLOOKUP(S29,Gehaltsklassen!$B$34:$D$38,3,FALSE))</f>
        <v/>
      </c>
      <c r="Y29" s="52" t="str">
        <f>IF(OR(C29=""),"",SUM(F29,J29,N29)*VLOOKUP(S29,Gehaltsklassen!$B$34:$D$38,3,FALSE)*C29)</f>
        <v/>
      </c>
      <c r="Z29" s="54" t="str">
        <f>IF(OR(C29=""),"",(SUM(G29,K29,O29)*VLOOKUP(U29,Gehaltsklassen!$B$34:$D$38,2,FALSE)))</f>
        <v/>
      </c>
      <c r="AA29" s="53" t="str">
        <f>IF(OR(C29=""),"",(SUM(G29,K29,O29)*VLOOKUP(U29,Gehaltsklassen!$B$34:$D$38,2,FALSE))*C29)</f>
        <v/>
      </c>
      <c r="AB29" s="53" t="str">
        <f>IF(OR(C29=""),"",(SUM(G29,K29,O29)*VLOOKUP(U29,Gehaltsklassen!$B$34:$D$38,3,FALSE)))</f>
        <v/>
      </c>
      <c r="AC29" s="53" t="str">
        <f>IF(OR(C29=""),"",(SUM(G29,K29,O29)*VLOOKUP(U29,Gehaltsklassen!$B$34:$D$38,3,FALSE))*C29)</f>
        <v/>
      </c>
    </row>
    <row r="30" spans="1:29" ht="31.9" customHeight="1" x14ac:dyDescent="0.2">
      <c r="A30" s="74" t="str">
        <f>IF(C30="","",MAX($A$11:A29)+1)</f>
        <v/>
      </c>
      <c r="B30" s="75" t="str">
        <f>IF('N-Bedarf AL'!B28="","",'N-Bedarf AL'!B28)</f>
        <v/>
      </c>
      <c r="C30" s="49" t="str">
        <f>IF('N-Bedarf AL'!C28="","",'N-Bedarf AL'!C28)</f>
        <v/>
      </c>
      <c r="D30" s="88" t="str">
        <f>IF('N-Bedarf AL'!D28="","",'N-Bedarf AL'!D28)</f>
        <v/>
      </c>
      <c r="E30" s="49" t="str">
        <f>IF('N-Bedarf AL'!G28="","",'N-Bedarf AL'!G28)</f>
        <v/>
      </c>
      <c r="F30" s="50" t="str">
        <f t="shared" si="0"/>
        <v/>
      </c>
      <c r="G30" s="50" t="str">
        <f t="shared" si="5"/>
        <v/>
      </c>
      <c r="H30" s="88"/>
      <c r="I30" s="49"/>
      <c r="J30" s="50" t="str">
        <f t="shared" si="1"/>
        <v/>
      </c>
      <c r="K30" s="50" t="str">
        <f t="shared" si="2"/>
        <v/>
      </c>
      <c r="L30" s="88"/>
      <c r="M30" s="49"/>
      <c r="N30" s="50" t="str">
        <f t="shared" si="3"/>
        <v/>
      </c>
      <c r="O30" s="50" t="str">
        <f t="shared" si="4"/>
        <v/>
      </c>
      <c r="P30" s="51"/>
      <c r="Q30" s="78" t="s">
        <v>261</v>
      </c>
      <c r="R30" s="49"/>
      <c r="S30" s="32" t="str">
        <f>IF(R30="","C",INDEX(Gehaltsklassen!A$11:A$15,MATCH('P-Bedarf AL'!R30,Gehaltsklassen!D$11:D$15,1),1))</f>
        <v>C</v>
      </c>
      <c r="T30" s="49"/>
      <c r="U30" s="32" t="str">
        <f>IF(T30="","C",IF(T30="","C",IF('P-Bedarf AL'!$Q30="I",INDEX(Gehaltsklassen!A$11:A$15,MATCH('P-Bedarf AL'!T30,Gehaltsklassen!C$11:C$15,1),1),IF('P-Bedarf AL'!$Q30="II",INDEX(Gehaltsklassen!A$11:A$15,MATCH('P-Bedarf AL'!T30,Gehaltsklassen!D$11:D$15,1),1),IF('P-Bedarf AL'!$Q30="III",INDEX(Gehaltsklassen!A$11:A$15,MATCH('P-Bedarf AL'!T30,Gehaltsklassen!E$11:E$15,1),1),"Falsche Bodenart")))))</f>
        <v>C</v>
      </c>
      <c r="V30" s="52" t="str">
        <f>IF(OR(C30=""),"",SUM(F30,J30,N30)*VLOOKUP(S30,Gehaltsklassen!$B$34:$D$38,2,FALSE))</f>
        <v/>
      </c>
      <c r="W30" s="52" t="str">
        <f>IF(OR(C30=""),"",SUM(F30,J30,N30)*VLOOKUP(S30,Gehaltsklassen!$B$34:$D$38,2,FALSE)*C30)</f>
        <v/>
      </c>
      <c r="X30" s="52" t="str">
        <f>IF(OR(C30=""),"",SUM(F30,J30,N30)*VLOOKUP(S30,Gehaltsklassen!$B$34:$D$38,3,FALSE))</f>
        <v/>
      </c>
      <c r="Y30" s="52" t="str">
        <f>IF(OR(C30=""),"",SUM(F30,J30,N30)*VLOOKUP(S30,Gehaltsklassen!$B$34:$D$38,3,FALSE)*C30)</f>
        <v/>
      </c>
      <c r="Z30" s="54" t="str">
        <f>IF(OR(C30=""),"",(SUM(G30,K30,O30)*VLOOKUP(U30,Gehaltsklassen!$B$34:$D$38,2,FALSE)))</f>
        <v/>
      </c>
      <c r="AA30" s="53" t="str">
        <f>IF(OR(C30=""),"",(SUM(G30,K30,O30)*VLOOKUP(U30,Gehaltsklassen!$B$34:$D$38,2,FALSE))*C30)</f>
        <v/>
      </c>
      <c r="AB30" s="53" t="str">
        <f>IF(OR(C30=""),"",(SUM(G30,K30,O30)*VLOOKUP(U30,Gehaltsklassen!$B$34:$D$38,3,FALSE)))</f>
        <v/>
      </c>
      <c r="AC30" s="53" t="str">
        <f>IF(OR(C30=""),"",(SUM(G30,K30,O30)*VLOOKUP(U30,Gehaltsklassen!$B$34:$D$38,3,FALSE))*C30)</f>
        <v/>
      </c>
    </row>
    <row r="31" spans="1:29" ht="31.9" customHeight="1" x14ac:dyDescent="0.2">
      <c r="A31" s="74" t="str">
        <f>IF(C31="","",MAX($A$11:A30)+1)</f>
        <v/>
      </c>
      <c r="B31" s="75" t="str">
        <f>IF('N-Bedarf AL'!B29="","",'N-Bedarf AL'!B29)</f>
        <v/>
      </c>
      <c r="C31" s="49" t="str">
        <f>IF('N-Bedarf AL'!C29="","",'N-Bedarf AL'!C29)</f>
        <v/>
      </c>
      <c r="D31" s="88" t="str">
        <f>IF('N-Bedarf AL'!D29="","",'N-Bedarf AL'!D29)</f>
        <v/>
      </c>
      <c r="E31" s="49" t="str">
        <f>IF('N-Bedarf AL'!G29="","",'N-Bedarf AL'!G29)</f>
        <v/>
      </c>
      <c r="F31" s="50" t="str">
        <f t="shared" si="0"/>
        <v/>
      </c>
      <c r="G31" s="50" t="str">
        <f t="shared" si="5"/>
        <v/>
      </c>
      <c r="H31" s="88"/>
      <c r="I31" s="49"/>
      <c r="J31" s="50" t="str">
        <f t="shared" si="1"/>
        <v/>
      </c>
      <c r="K31" s="50" t="str">
        <f t="shared" si="2"/>
        <v/>
      </c>
      <c r="L31" s="88"/>
      <c r="M31" s="49"/>
      <c r="N31" s="50" t="str">
        <f t="shared" si="3"/>
        <v/>
      </c>
      <c r="O31" s="50" t="str">
        <f t="shared" si="4"/>
        <v/>
      </c>
      <c r="P31" s="51"/>
      <c r="Q31" s="78" t="s">
        <v>261</v>
      </c>
      <c r="R31" s="49"/>
      <c r="S31" s="32" t="str">
        <f>IF(R31="","C",INDEX(Gehaltsklassen!A$11:A$15,MATCH('P-Bedarf AL'!R31,Gehaltsklassen!D$11:D$15,1),1))</f>
        <v>C</v>
      </c>
      <c r="T31" s="49"/>
      <c r="U31" s="32" t="str">
        <f>IF(T31="","C",IF(T31="","C",IF('P-Bedarf AL'!$Q31="I",INDEX(Gehaltsklassen!A$11:A$15,MATCH('P-Bedarf AL'!T31,Gehaltsklassen!C$11:C$15,1),1),IF('P-Bedarf AL'!$Q31="II",INDEX(Gehaltsklassen!A$11:A$15,MATCH('P-Bedarf AL'!T31,Gehaltsklassen!D$11:D$15,1),1),IF('P-Bedarf AL'!$Q31="III",INDEX(Gehaltsklassen!A$11:A$15,MATCH('P-Bedarf AL'!T31,Gehaltsklassen!E$11:E$15,1),1),"Falsche Bodenart")))))</f>
        <v>C</v>
      </c>
      <c r="V31" s="52" t="str">
        <f>IF(OR(C31=""),"",SUM(F31,J31,N31)*VLOOKUP(S31,Gehaltsklassen!$B$34:$D$38,2,FALSE))</f>
        <v/>
      </c>
      <c r="W31" s="52" t="str">
        <f>IF(OR(C31=""),"",SUM(F31,J31,N31)*VLOOKUP(S31,Gehaltsklassen!$B$34:$D$38,2,FALSE)*C31)</f>
        <v/>
      </c>
      <c r="X31" s="52" t="str">
        <f>IF(OR(C31=""),"",SUM(F31,J31,N31)*VLOOKUP(S31,Gehaltsklassen!$B$34:$D$38,3,FALSE))</f>
        <v/>
      </c>
      <c r="Y31" s="52" t="str">
        <f>IF(OR(C31=""),"",SUM(F31,J31,N31)*VLOOKUP(S31,Gehaltsklassen!$B$34:$D$38,3,FALSE)*C31)</f>
        <v/>
      </c>
      <c r="Z31" s="54" t="str">
        <f>IF(OR(C31=""),"",(SUM(G31,K31,O31)*VLOOKUP(U31,Gehaltsklassen!$B$34:$D$38,2,FALSE)))</f>
        <v/>
      </c>
      <c r="AA31" s="53" t="str">
        <f>IF(OR(C31=""),"",(SUM(G31,K31,O31)*VLOOKUP(U31,Gehaltsklassen!$B$34:$D$38,2,FALSE))*C31)</f>
        <v/>
      </c>
      <c r="AB31" s="53" t="str">
        <f>IF(OR(C31=""),"",(SUM(G31,K31,O31)*VLOOKUP(U31,Gehaltsklassen!$B$34:$D$38,3,FALSE)))</f>
        <v/>
      </c>
      <c r="AC31" s="53" t="str">
        <f>IF(OR(C31=""),"",(SUM(G31,K31,O31)*VLOOKUP(U31,Gehaltsklassen!$B$34:$D$38,3,FALSE))*C31)</f>
        <v/>
      </c>
    </row>
    <row r="32" spans="1:29" ht="31.9" customHeight="1" x14ac:dyDescent="0.2">
      <c r="A32" s="74" t="str">
        <f>IF(C32="","",MAX($A$11:A31)+1)</f>
        <v/>
      </c>
      <c r="B32" s="75" t="str">
        <f>IF('N-Bedarf AL'!B30="","",'N-Bedarf AL'!B30)</f>
        <v/>
      </c>
      <c r="C32" s="49" t="str">
        <f>IF('N-Bedarf AL'!C30="","",'N-Bedarf AL'!C30)</f>
        <v/>
      </c>
      <c r="D32" s="88" t="str">
        <f>IF('N-Bedarf AL'!D30="","",'N-Bedarf AL'!D30)</f>
        <v/>
      </c>
      <c r="E32" s="49" t="str">
        <f>IF('N-Bedarf AL'!G30="","",'N-Bedarf AL'!G30)</f>
        <v/>
      </c>
      <c r="F32" s="50" t="str">
        <f t="shared" si="0"/>
        <v/>
      </c>
      <c r="G32" s="50" t="str">
        <f t="shared" si="5"/>
        <v/>
      </c>
      <c r="H32" s="88"/>
      <c r="I32" s="49"/>
      <c r="J32" s="50" t="str">
        <f t="shared" si="1"/>
        <v/>
      </c>
      <c r="K32" s="50" t="str">
        <f t="shared" si="2"/>
        <v/>
      </c>
      <c r="L32" s="88"/>
      <c r="M32" s="49"/>
      <c r="N32" s="50" t="str">
        <f t="shared" si="3"/>
        <v/>
      </c>
      <c r="O32" s="50" t="str">
        <f t="shared" si="4"/>
        <v/>
      </c>
      <c r="P32" s="51"/>
      <c r="Q32" s="78" t="s">
        <v>261</v>
      </c>
      <c r="R32" s="49"/>
      <c r="S32" s="32" t="str">
        <f>IF(R32="","C",INDEX(Gehaltsklassen!A$11:A$15,MATCH('P-Bedarf AL'!R32,Gehaltsklassen!D$11:D$15,1),1))</f>
        <v>C</v>
      </c>
      <c r="T32" s="49"/>
      <c r="U32" s="32" t="str">
        <f>IF(T32="","C",IF(T32="","C",IF('P-Bedarf AL'!$Q32="I",INDEX(Gehaltsklassen!A$11:A$15,MATCH('P-Bedarf AL'!T32,Gehaltsklassen!C$11:C$15,1),1),IF('P-Bedarf AL'!$Q32="II",INDEX(Gehaltsklassen!A$11:A$15,MATCH('P-Bedarf AL'!T32,Gehaltsklassen!D$11:D$15,1),1),IF('P-Bedarf AL'!$Q32="III",INDEX(Gehaltsklassen!A$11:A$15,MATCH('P-Bedarf AL'!T32,Gehaltsklassen!E$11:E$15,1),1),"Falsche Bodenart")))))</f>
        <v>C</v>
      </c>
      <c r="V32" s="52" t="str">
        <f>IF(OR(C32=""),"",SUM(F32,J32,N32)*VLOOKUP(S32,Gehaltsklassen!$B$34:$D$38,2,FALSE))</f>
        <v/>
      </c>
      <c r="W32" s="52" t="str">
        <f>IF(OR(C32=""),"",SUM(F32,J32,N32)*VLOOKUP(S32,Gehaltsklassen!$B$34:$D$38,2,FALSE)*C32)</f>
        <v/>
      </c>
      <c r="X32" s="52" t="str">
        <f>IF(OR(C32=""),"",SUM(F32,J32,N32)*VLOOKUP(S32,Gehaltsklassen!$B$34:$D$38,3,FALSE))</f>
        <v/>
      </c>
      <c r="Y32" s="52" t="str">
        <f>IF(OR(C32=""),"",SUM(F32,J32,N32)*VLOOKUP(S32,Gehaltsklassen!$B$34:$D$38,3,FALSE)*C32)</f>
        <v/>
      </c>
      <c r="Z32" s="54" t="str">
        <f>IF(OR(C32=""),"",(SUM(G32,K32,O32)*VLOOKUP(U32,Gehaltsklassen!$B$34:$D$38,2,FALSE)))</f>
        <v/>
      </c>
      <c r="AA32" s="53" t="str">
        <f>IF(OR(C32=""),"",(SUM(G32,K32,O32)*VLOOKUP(U32,Gehaltsklassen!$B$34:$D$38,2,FALSE))*C32)</f>
        <v/>
      </c>
      <c r="AB32" s="53" t="str">
        <f>IF(OR(C32=""),"",(SUM(G32,K32,O32)*VLOOKUP(U32,Gehaltsklassen!$B$34:$D$38,3,FALSE)))</f>
        <v/>
      </c>
      <c r="AC32" s="53" t="str">
        <f>IF(OR(C32=""),"",(SUM(G32,K32,O32)*VLOOKUP(U32,Gehaltsklassen!$B$34:$D$38,3,FALSE))*C32)</f>
        <v/>
      </c>
    </row>
    <row r="33" spans="1:29" ht="31.9" customHeight="1" x14ac:dyDescent="0.2">
      <c r="A33" s="74" t="str">
        <f>IF(C33="","",MAX($A$11:A32)+1)</f>
        <v/>
      </c>
      <c r="B33" s="75" t="str">
        <f>IF('N-Bedarf AL'!B31="","",'N-Bedarf AL'!B31)</f>
        <v/>
      </c>
      <c r="C33" s="49" t="str">
        <f>IF('N-Bedarf AL'!C31="","",'N-Bedarf AL'!C31)</f>
        <v/>
      </c>
      <c r="D33" s="88" t="str">
        <f>IF('N-Bedarf AL'!D31="","",'N-Bedarf AL'!D31)</f>
        <v/>
      </c>
      <c r="E33" s="49" t="str">
        <f>IF('N-Bedarf AL'!G31="","",'N-Bedarf AL'!G31)</f>
        <v/>
      </c>
      <c r="F33" s="50" t="str">
        <f t="shared" si="0"/>
        <v/>
      </c>
      <c r="G33" s="50" t="str">
        <f t="shared" si="5"/>
        <v/>
      </c>
      <c r="H33" s="88"/>
      <c r="I33" s="49"/>
      <c r="J33" s="50" t="str">
        <f t="shared" si="1"/>
        <v/>
      </c>
      <c r="K33" s="50" t="str">
        <f t="shared" si="2"/>
        <v/>
      </c>
      <c r="L33" s="88"/>
      <c r="M33" s="49"/>
      <c r="N33" s="50" t="str">
        <f t="shared" si="3"/>
        <v/>
      </c>
      <c r="O33" s="50" t="str">
        <f t="shared" si="4"/>
        <v/>
      </c>
      <c r="P33" s="51"/>
      <c r="Q33" s="78" t="s">
        <v>261</v>
      </c>
      <c r="R33" s="49"/>
      <c r="S33" s="32" t="str">
        <f>IF(R33="","C",INDEX(Gehaltsklassen!A$11:A$15,MATCH('P-Bedarf AL'!R33,Gehaltsklassen!D$11:D$15,1),1))</f>
        <v>C</v>
      </c>
      <c r="T33" s="49"/>
      <c r="U33" s="32" t="str">
        <f>IF(T33="","C",IF(T33="","C",IF('P-Bedarf AL'!$Q33="I",INDEX(Gehaltsklassen!A$11:A$15,MATCH('P-Bedarf AL'!T33,Gehaltsklassen!C$11:C$15,1),1),IF('P-Bedarf AL'!$Q33="II",INDEX(Gehaltsklassen!A$11:A$15,MATCH('P-Bedarf AL'!T33,Gehaltsklassen!D$11:D$15,1),1),IF('P-Bedarf AL'!$Q33="III",INDEX(Gehaltsklassen!A$11:A$15,MATCH('P-Bedarf AL'!T33,Gehaltsklassen!E$11:E$15,1),1),"Falsche Bodenart")))))</f>
        <v>C</v>
      </c>
      <c r="V33" s="52" t="str">
        <f>IF(OR(C33=""),"",SUM(F33,J33,N33)*VLOOKUP(S33,Gehaltsklassen!$B$34:$D$38,2,FALSE))</f>
        <v/>
      </c>
      <c r="W33" s="52" t="str">
        <f>IF(OR(C33=""),"",SUM(F33,J33,N33)*VLOOKUP(S33,Gehaltsklassen!$B$34:$D$38,2,FALSE)*C33)</f>
        <v/>
      </c>
      <c r="X33" s="52" t="str">
        <f>IF(OR(C33=""),"",SUM(F33,J33,N33)*VLOOKUP(S33,Gehaltsklassen!$B$34:$D$38,3,FALSE))</f>
        <v/>
      </c>
      <c r="Y33" s="52" t="str">
        <f>IF(OR(C33=""),"",SUM(F33,J33,N33)*VLOOKUP(S33,Gehaltsklassen!$B$34:$D$38,3,FALSE)*C33)</f>
        <v/>
      </c>
      <c r="Z33" s="54" t="str">
        <f>IF(OR(C33=""),"",(SUM(G33,K33,O33)*VLOOKUP(U33,Gehaltsklassen!$B$34:$D$38,2,FALSE)))</f>
        <v/>
      </c>
      <c r="AA33" s="53" t="str">
        <f>IF(OR(C33=""),"",(SUM(G33,K33,O33)*VLOOKUP(U33,Gehaltsklassen!$B$34:$D$38,2,FALSE))*C33)</f>
        <v/>
      </c>
      <c r="AB33" s="53" t="str">
        <f>IF(OR(C33=""),"",(SUM(G33,K33,O33)*VLOOKUP(U33,Gehaltsklassen!$B$34:$D$38,3,FALSE)))</f>
        <v/>
      </c>
      <c r="AC33" s="53" t="str">
        <f>IF(OR(C33=""),"",(SUM(G33,K33,O33)*VLOOKUP(U33,Gehaltsklassen!$B$34:$D$38,3,FALSE))*C33)</f>
        <v/>
      </c>
    </row>
    <row r="34" spans="1:29" ht="31.9" customHeight="1" x14ac:dyDescent="0.2">
      <c r="A34" s="74" t="str">
        <f>IF(C34="","",MAX($A$11:A33)+1)</f>
        <v/>
      </c>
      <c r="B34" s="75" t="str">
        <f>IF('N-Bedarf AL'!B32="","",'N-Bedarf AL'!B32)</f>
        <v/>
      </c>
      <c r="C34" s="49" t="str">
        <f>IF('N-Bedarf AL'!C32="","",'N-Bedarf AL'!C32)</f>
        <v/>
      </c>
      <c r="D34" s="88" t="str">
        <f>IF('N-Bedarf AL'!D32="","",'N-Bedarf AL'!D32)</f>
        <v/>
      </c>
      <c r="E34" s="49" t="str">
        <f>IF('N-Bedarf AL'!G32="","",'N-Bedarf AL'!G32)</f>
        <v/>
      </c>
      <c r="F34" s="50" t="str">
        <f t="shared" si="0"/>
        <v/>
      </c>
      <c r="G34" s="50" t="str">
        <f t="shared" si="5"/>
        <v/>
      </c>
      <c r="H34" s="88"/>
      <c r="I34" s="49"/>
      <c r="J34" s="50" t="str">
        <f t="shared" si="1"/>
        <v/>
      </c>
      <c r="K34" s="50" t="str">
        <f t="shared" si="2"/>
        <v/>
      </c>
      <c r="L34" s="88"/>
      <c r="M34" s="49"/>
      <c r="N34" s="50" t="str">
        <f t="shared" si="3"/>
        <v/>
      </c>
      <c r="O34" s="50" t="str">
        <f t="shared" si="4"/>
        <v/>
      </c>
      <c r="P34" s="51"/>
      <c r="Q34" s="78" t="s">
        <v>261</v>
      </c>
      <c r="R34" s="49"/>
      <c r="S34" s="32" t="str">
        <f>IF(R34="","C",INDEX(Gehaltsklassen!A$11:A$15,MATCH('P-Bedarf AL'!R34,Gehaltsklassen!D$11:D$15,1),1))</f>
        <v>C</v>
      </c>
      <c r="T34" s="49"/>
      <c r="U34" s="32" t="str">
        <f>IF(T34="","C",IF(T34="","C",IF('P-Bedarf AL'!$Q34="I",INDEX(Gehaltsklassen!A$11:A$15,MATCH('P-Bedarf AL'!T34,Gehaltsklassen!C$11:C$15,1),1),IF('P-Bedarf AL'!$Q34="II",INDEX(Gehaltsklassen!A$11:A$15,MATCH('P-Bedarf AL'!T34,Gehaltsklassen!D$11:D$15,1),1),IF('P-Bedarf AL'!$Q34="III",INDEX(Gehaltsklassen!A$11:A$15,MATCH('P-Bedarf AL'!T34,Gehaltsklassen!E$11:E$15,1),1),"Falsche Bodenart")))))</f>
        <v>C</v>
      </c>
      <c r="V34" s="52" t="str">
        <f>IF(OR(C34=""),"",SUM(F34,J34,N34)*VLOOKUP(S34,Gehaltsklassen!$B$34:$D$38,2,FALSE))</f>
        <v/>
      </c>
      <c r="W34" s="52" t="str">
        <f>IF(OR(C34=""),"",SUM(F34,J34,N34)*VLOOKUP(S34,Gehaltsklassen!$B$34:$D$38,2,FALSE)*C34)</f>
        <v/>
      </c>
      <c r="X34" s="52" t="str">
        <f>IF(OR(C34=""),"",SUM(F34,J34,N34)*VLOOKUP(S34,Gehaltsklassen!$B$34:$D$38,3,FALSE))</f>
        <v/>
      </c>
      <c r="Y34" s="52" t="str">
        <f>IF(OR(C34=""),"",SUM(F34,J34,N34)*VLOOKUP(S34,Gehaltsklassen!$B$34:$D$38,3,FALSE)*C34)</f>
        <v/>
      </c>
      <c r="Z34" s="54" t="str">
        <f>IF(OR(C34=""),"",(SUM(G34,K34,O34)*VLOOKUP(U34,Gehaltsklassen!$B$34:$D$38,2,FALSE)))</f>
        <v/>
      </c>
      <c r="AA34" s="53" t="str">
        <f>IF(OR(C34=""),"",(SUM(G34,K34,O34)*VLOOKUP(U34,Gehaltsklassen!$B$34:$D$38,2,FALSE))*C34)</f>
        <v/>
      </c>
      <c r="AB34" s="53" t="str">
        <f>IF(OR(C34=""),"",(SUM(G34,K34,O34)*VLOOKUP(U34,Gehaltsklassen!$B$34:$D$38,3,FALSE)))</f>
        <v/>
      </c>
      <c r="AC34" s="53" t="str">
        <f>IF(OR(C34=""),"",(SUM(G34,K34,O34)*VLOOKUP(U34,Gehaltsklassen!$B$34:$D$38,3,FALSE))*C34)</f>
        <v/>
      </c>
    </row>
    <row r="35" spans="1:29" ht="31.9" customHeight="1" x14ac:dyDescent="0.2">
      <c r="A35" s="74" t="str">
        <f>IF(C35="","",MAX($A$11:A34)+1)</f>
        <v/>
      </c>
      <c r="B35" s="75" t="str">
        <f>IF('N-Bedarf AL'!B33="","",'N-Bedarf AL'!B33)</f>
        <v/>
      </c>
      <c r="C35" s="49" t="str">
        <f>IF('N-Bedarf AL'!C33="","",'N-Bedarf AL'!C33)</f>
        <v/>
      </c>
      <c r="D35" s="88" t="str">
        <f>IF('N-Bedarf AL'!D33="","",'N-Bedarf AL'!D33)</f>
        <v/>
      </c>
      <c r="E35" s="49" t="str">
        <f>IF('N-Bedarf AL'!G33="","",'N-Bedarf AL'!G33)</f>
        <v/>
      </c>
      <c r="F35" s="50" t="str">
        <f t="shared" si="0"/>
        <v/>
      </c>
      <c r="G35" s="50" t="str">
        <f t="shared" si="5"/>
        <v/>
      </c>
      <c r="H35" s="88"/>
      <c r="I35" s="49"/>
      <c r="J35" s="50" t="str">
        <f t="shared" si="1"/>
        <v/>
      </c>
      <c r="K35" s="50" t="str">
        <f t="shared" si="2"/>
        <v/>
      </c>
      <c r="L35" s="88"/>
      <c r="M35" s="49"/>
      <c r="N35" s="50" t="str">
        <f t="shared" si="3"/>
        <v/>
      </c>
      <c r="O35" s="50" t="str">
        <f t="shared" si="4"/>
        <v/>
      </c>
      <c r="P35" s="51"/>
      <c r="Q35" s="78" t="s">
        <v>261</v>
      </c>
      <c r="R35" s="49"/>
      <c r="S35" s="32" t="str">
        <f>IF(R35="","C",INDEX(Gehaltsklassen!A$11:A$15,MATCH('P-Bedarf AL'!R35,Gehaltsklassen!D$11:D$15,1),1))</f>
        <v>C</v>
      </c>
      <c r="T35" s="49"/>
      <c r="U35" s="32" t="str">
        <f>IF(T35="","C",IF(T35="","C",IF('P-Bedarf AL'!$Q35="I",INDEX(Gehaltsklassen!A$11:A$15,MATCH('P-Bedarf AL'!T35,Gehaltsklassen!C$11:C$15,1),1),IF('P-Bedarf AL'!$Q35="II",INDEX(Gehaltsklassen!A$11:A$15,MATCH('P-Bedarf AL'!T35,Gehaltsklassen!D$11:D$15,1),1),IF('P-Bedarf AL'!$Q35="III",INDEX(Gehaltsklassen!A$11:A$15,MATCH('P-Bedarf AL'!T35,Gehaltsklassen!E$11:E$15,1),1),"Falsche Bodenart")))))</f>
        <v>C</v>
      </c>
      <c r="V35" s="52" t="str">
        <f>IF(OR(C35=""),"",SUM(F35,J35,N35)*VLOOKUP(S35,Gehaltsklassen!$B$34:$D$38,2,FALSE))</f>
        <v/>
      </c>
      <c r="W35" s="52" t="str">
        <f>IF(OR(C35=""),"",SUM(F35,J35,N35)*VLOOKUP(S35,Gehaltsklassen!$B$34:$D$38,2,FALSE)*C35)</f>
        <v/>
      </c>
      <c r="X35" s="52" t="str">
        <f>IF(OR(C35=""),"",SUM(F35,J35,N35)*VLOOKUP(S35,Gehaltsklassen!$B$34:$D$38,3,FALSE))</f>
        <v/>
      </c>
      <c r="Y35" s="52" t="str">
        <f>IF(OR(C35=""),"",SUM(F35,J35,N35)*VLOOKUP(S35,Gehaltsklassen!$B$34:$D$38,3,FALSE)*C35)</f>
        <v/>
      </c>
      <c r="Z35" s="54" t="str">
        <f>IF(OR(C35=""),"",(SUM(G35,K35,O35)*VLOOKUP(U35,Gehaltsklassen!$B$34:$D$38,2,FALSE)))</f>
        <v/>
      </c>
      <c r="AA35" s="53" t="str">
        <f>IF(OR(C35=""),"",(SUM(G35,K35,O35)*VLOOKUP(U35,Gehaltsklassen!$B$34:$D$38,2,FALSE))*C35)</f>
        <v/>
      </c>
      <c r="AB35" s="53" t="str">
        <f>IF(OR(C35=""),"",(SUM(G35,K35,O35)*VLOOKUP(U35,Gehaltsklassen!$B$34:$D$38,3,FALSE)))</f>
        <v/>
      </c>
      <c r="AC35" s="53" t="str">
        <f>IF(OR(C35=""),"",(SUM(G35,K35,O35)*VLOOKUP(U35,Gehaltsklassen!$B$34:$D$38,3,FALSE))*C35)</f>
        <v/>
      </c>
    </row>
    <row r="36" spans="1:29" ht="31.9" customHeight="1" x14ac:dyDescent="0.2">
      <c r="A36" s="74" t="str">
        <f>IF(C36="","",MAX($A$11:A35)+1)</f>
        <v/>
      </c>
      <c r="B36" s="75" t="str">
        <f>IF('N-Bedarf AL'!B34="","",'N-Bedarf AL'!B34)</f>
        <v/>
      </c>
      <c r="C36" s="49" t="str">
        <f>IF('N-Bedarf AL'!C34="","",'N-Bedarf AL'!C34)</f>
        <v/>
      </c>
      <c r="D36" s="88" t="str">
        <f>IF('N-Bedarf AL'!D34="","",'N-Bedarf AL'!D34)</f>
        <v/>
      </c>
      <c r="E36" s="49" t="str">
        <f>IF('N-Bedarf AL'!G34="","",'N-Bedarf AL'!G34)</f>
        <v/>
      </c>
      <c r="F36" s="50" t="str">
        <f t="shared" si="0"/>
        <v/>
      </c>
      <c r="G36" s="50" t="str">
        <f t="shared" si="5"/>
        <v/>
      </c>
      <c r="H36" s="88"/>
      <c r="I36" s="49"/>
      <c r="J36" s="50" t="str">
        <f t="shared" si="1"/>
        <v/>
      </c>
      <c r="K36" s="50" t="str">
        <f t="shared" si="2"/>
        <v/>
      </c>
      <c r="L36" s="88"/>
      <c r="M36" s="49"/>
      <c r="N36" s="50" t="str">
        <f t="shared" si="3"/>
        <v/>
      </c>
      <c r="O36" s="50" t="str">
        <f t="shared" si="4"/>
        <v/>
      </c>
      <c r="P36" s="51"/>
      <c r="Q36" s="78" t="s">
        <v>261</v>
      </c>
      <c r="R36" s="49"/>
      <c r="S36" s="32" t="str">
        <f>IF(R36="","C",INDEX(Gehaltsklassen!A$11:A$15,MATCH('P-Bedarf AL'!R36,Gehaltsklassen!D$11:D$15,1),1))</f>
        <v>C</v>
      </c>
      <c r="T36" s="49"/>
      <c r="U36" s="32" t="str">
        <f>IF(T36="","C",IF(T36="","C",IF('P-Bedarf AL'!$Q36="I",INDEX(Gehaltsklassen!A$11:A$15,MATCH('P-Bedarf AL'!T36,Gehaltsklassen!C$11:C$15,1),1),IF('P-Bedarf AL'!$Q36="II",INDEX(Gehaltsklassen!A$11:A$15,MATCH('P-Bedarf AL'!T36,Gehaltsklassen!D$11:D$15,1),1),IF('P-Bedarf AL'!$Q36="III",INDEX(Gehaltsklassen!A$11:A$15,MATCH('P-Bedarf AL'!T36,Gehaltsklassen!E$11:E$15,1),1),"Falsche Bodenart")))))</f>
        <v>C</v>
      </c>
      <c r="V36" s="52" t="str">
        <f>IF(OR(C36=""),"",SUM(F36,J36,N36)*VLOOKUP(S36,Gehaltsklassen!$B$34:$D$38,2,FALSE))</f>
        <v/>
      </c>
      <c r="W36" s="52" t="str">
        <f>IF(OR(C36=""),"",SUM(F36,J36,N36)*VLOOKUP(S36,Gehaltsklassen!$B$34:$D$38,2,FALSE)*C36)</f>
        <v/>
      </c>
      <c r="X36" s="52" t="str">
        <f>IF(OR(C36=""),"",SUM(F36,J36,N36)*VLOOKUP(S36,Gehaltsklassen!$B$34:$D$38,3,FALSE))</f>
        <v/>
      </c>
      <c r="Y36" s="52" t="str">
        <f>IF(OR(C36=""),"",SUM(F36,J36,N36)*VLOOKUP(S36,Gehaltsklassen!$B$34:$D$38,3,FALSE)*C36)</f>
        <v/>
      </c>
      <c r="Z36" s="54" t="str">
        <f>IF(OR(C36=""),"",(SUM(G36,K36,O36)*VLOOKUP(U36,Gehaltsklassen!$B$34:$D$38,2,FALSE)))</f>
        <v/>
      </c>
      <c r="AA36" s="53" t="str">
        <f>IF(OR(C36=""),"",(SUM(G36,K36,O36)*VLOOKUP(U36,Gehaltsklassen!$B$34:$D$38,2,FALSE))*C36)</f>
        <v/>
      </c>
      <c r="AB36" s="53" t="str">
        <f>IF(OR(C36=""),"",(SUM(G36,K36,O36)*VLOOKUP(U36,Gehaltsklassen!$B$34:$D$38,3,FALSE)))</f>
        <v/>
      </c>
      <c r="AC36" s="53" t="str">
        <f>IF(OR(C36=""),"",(SUM(G36,K36,O36)*VLOOKUP(U36,Gehaltsklassen!$B$34:$D$38,3,FALSE))*C36)</f>
        <v/>
      </c>
    </row>
    <row r="37" spans="1:29" ht="31.9" customHeight="1" x14ac:dyDescent="0.2">
      <c r="A37" s="74" t="str">
        <f>IF(C37="","",MAX($A$11:A36)+1)</f>
        <v/>
      </c>
      <c r="B37" s="75" t="str">
        <f>IF('N-Bedarf AL'!B35="","",'N-Bedarf AL'!B35)</f>
        <v/>
      </c>
      <c r="C37" s="49" t="str">
        <f>IF('N-Bedarf AL'!C35="","",'N-Bedarf AL'!C35)</f>
        <v/>
      </c>
      <c r="D37" s="88" t="str">
        <f>IF('N-Bedarf AL'!D35="","",'N-Bedarf AL'!D35)</f>
        <v/>
      </c>
      <c r="E37" s="49" t="str">
        <f>IF('N-Bedarf AL'!G35="","",'N-Bedarf AL'!G35)</f>
        <v/>
      </c>
      <c r="F37" s="50" t="str">
        <f t="shared" si="0"/>
        <v/>
      </c>
      <c r="G37" s="50" t="str">
        <f t="shared" si="5"/>
        <v/>
      </c>
      <c r="H37" s="88"/>
      <c r="I37" s="49"/>
      <c r="J37" s="50" t="str">
        <f t="shared" si="1"/>
        <v/>
      </c>
      <c r="K37" s="50" t="str">
        <f t="shared" si="2"/>
        <v/>
      </c>
      <c r="L37" s="88"/>
      <c r="M37" s="49"/>
      <c r="N37" s="50" t="str">
        <f t="shared" si="3"/>
        <v/>
      </c>
      <c r="O37" s="50" t="str">
        <f t="shared" si="4"/>
        <v/>
      </c>
      <c r="P37" s="51"/>
      <c r="Q37" s="78" t="s">
        <v>261</v>
      </c>
      <c r="R37" s="49"/>
      <c r="S37" s="32" t="str">
        <f>IF(R37="","C",INDEX(Gehaltsklassen!A$11:A$15,MATCH('P-Bedarf AL'!R37,Gehaltsklassen!D$11:D$15,1),1))</f>
        <v>C</v>
      </c>
      <c r="T37" s="49"/>
      <c r="U37" s="32" t="str">
        <f>IF(T37="","C",IF(T37="","C",IF('P-Bedarf AL'!$Q37="I",INDEX(Gehaltsklassen!A$11:A$15,MATCH('P-Bedarf AL'!T37,Gehaltsklassen!C$11:C$15,1),1),IF('P-Bedarf AL'!$Q37="II",INDEX(Gehaltsklassen!A$11:A$15,MATCH('P-Bedarf AL'!T37,Gehaltsklassen!D$11:D$15,1),1),IF('P-Bedarf AL'!$Q37="III",INDEX(Gehaltsklassen!A$11:A$15,MATCH('P-Bedarf AL'!T37,Gehaltsklassen!E$11:E$15,1),1),"Falsche Bodenart")))))</f>
        <v>C</v>
      </c>
      <c r="V37" s="52" t="str">
        <f>IF(OR(C37=""),"",SUM(F37,J37,N37)*VLOOKUP(S37,Gehaltsklassen!$B$34:$D$38,2,FALSE))</f>
        <v/>
      </c>
      <c r="W37" s="52" t="str">
        <f>IF(OR(C37=""),"",SUM(F37,J37,N37)*VLOOKUP(S37,Gehaltsklassen!$B$34:$D$38,2,FALSE)*C37)</f>
        <v/>
      </c>
      <c r="X37" s="52" t="str">
        <f>IF(OR(C37=""),"",SUM(F37,J37,N37)*VLOOKUP(S37,Gehaltsklassen!$B$34:$D$38,3,FALSE))</f>
        <v/>
      </c>
      <c r="Y37" s="52" t="str">
        <f>IF(OR(C37=""),"",SUM(F37,J37,N37)*VLOOKUP(S37,Gehaltsklassen!$B$34:$D$38,3,FALSE)*C37)</f>
        <v/>
      </c>
      <c r="Z37" s="54" t="str">
        <f>IF(OR(C37=""),"",(SUM(G37,K37,O37)*VLOOKUP(U37,Gehaltsklassen!$B$34:$D$38,2,FALSE)))</f>
        <v/>
      </c>
      <c r="AA37" s="53" t="str">
        <f>IF(OR(C37=""),"",(SUM(G37,K37,O37)*VLOOKUP(U37,Gehaltsklassen!$B$34:$D$38,2,FALSE))*C37)</f>
        <v/>
      </c>
      <c r="AB37" s="53" t="str">
        <f>IF(OR(C37=""),"",(SUM(G37,K37,O37)*VLOOKUP(U37,Gehaltsklassen!$B$34:$D$38,3,FALSE)))</f>
        <v/>
      </c>
      <c r="AC37" s="53" t="str">
        <f>IF(OR(C37=""),"",(SUM(G37,K37,O37)*VLOOKUP(U37,Gehaltsklassen!$B$34:$D$38,3,FALSE))*C37)</f>
        <v/>
      </c>
    </row>
    <row r="38" spans="1:29" ht="31.9" customHeight="1" x14ac:dyDescent="0.2">
      <c r="A38" s="74" t="str">
        <f>IF(C38="","",MAX($A$11:A37)+1)</f>
        <v/>
      </c>
      <c r="B38" s="75" t="str">
        <f>IF('N-Bedarf AL'!B36="","",'N-Bedarf AL'!B36)</f>
        <v/>
      </c>
      <c r="C38" s="49" t="str">
        <f>IF('N-Bedarf AL'!C36="","",'N-Bedarf AL'!C36)</f>
        <v/>
      </c>
      <c r="D38" s="88" t="str">
        <f>IF('N-Bedarf AL'!D36="","",'N-Bedarf AL'!D36)</f>
        <v/>
      </c>
      <c r="E38" s="49" t="str">
        <f>IF('N-Bedarf AL'!G36="","",'N-Bedarf AL'!G36)</f>
        <v/>
      </c>
      <c r="F38" s="50" t="str">
        <f t="shared" si="0"/>
        <v/>
      </c>
      <c r="G38" s="50" t="str">
        <f t="shared" si="5"/>
        <v/>
      </c>
      <c r="H38" s="88"/>
      <c r="I38" s="49"/>
      <c r="J38" s="50" t="str">
        <f t="shared" si="1"/>
        <v/>
      </c>
      <c r="K38" s="50" t="str">
        <f t="shared" si="2"/>
        <v/>
      </c>
      <c r="L38" s="88"/>
      <c r="M38" s="49"/>
      <c r="N38" s="50" t="str">
        <f t="shared" si="3"/>
        <v/>
      </c>
      <c r="O38" s="50" t="str">
        <f t="shared" si="4"/>
        <v/>
      </c>
      <c r="P38" s="51"/>
      <c r="Q38" s="78" t="s">
        <v>261</v>
      </c>
      <c r="R38" s="49"/>
      <c r="S38" s="32" t="str">
        <f>IF(R38="","C",INDEX(Gehaltsklassen!A$11:A$15,MATCH('P-Bedarf AL'!R38,Gehaltsklassen!D$11:D$15,1),1))</f>
        <v>C</v>
      </c>
      <c r="T38" s="49"/>
      <c r="U38" s="32" t="str">
        <f>IF(T38="","C",IF(T38="","C",IF('P-Bedarf AL'!$Q38="I",INDEX(Gehaltsklassen!A$11:A$15,MATCH('P-Bedarf AL'!T38,Gehaltsklassen!C$11:C$15,1),1),IF('P-Bedarf AL'!$Q38="II",INDEX(Gehaltsklassen!A$11:A$15,MATCH('P-Bedarf AL'!T38,Gehaltsklassen!D$11:D$15,1),1),IF('P-Bedarf AL'!$Q38="III",INDEX(Gehaltsklassen!A$11:A$15,MATCH('P-Bedarf AL'!T38,Gehaltsklassen!E$11:E$15,1),1),"Falsche Bodenart")))))</f>
        <v>C</v>
      </c>
      <c r="V38" s="52" t="str">
        <f>IF(OR(C38=""),"",SUM(F38,J38,N38)*VLOOKUP(S38,Gehaltsklassen!$B$34:$D$38,2,FALSE))</f>
        <v/>
      </c>
      <c r="W38" s="52" t="str">
        <f>IF(OR(C38=""),"",SUM(F38,J38,N38)*VLOOKUP(S38,Gehaltsklassen!$B$34:$D$38,2,FALSE)*C38)</f>
        <v/>
      </c>
      <c r="X38" s="52" t="str">
        <f>IF(OR(C38=""),"",SUM(F38,J38,N38)*VLOOKUP(S38,Gehaltsklassen!$B$34:$D$38,3,FALSE))</f>
        <v/>
      </c>
      <c r="Y38" s="52" t="str">
        <f>IF(OR(C38=""),"",SUM(F38,J38,N38)*VLOOKUP(S38,Gehaltsklassen!$B$34:$D$38,3,FALSE)*C38)</f>
        <v/>
      </c>
      <c r="Z38" s="54" t="str">
        <f>IF(OR(C38=""),"",(SUM(G38,K38,O38)*VLOOKUP(U38,Gehaltsklassen!$B$34:$D$38,2,FALSE)))</f>
        <v/>
      </c>
      <c r="AA38" s="53" t="str">
        <f>IF(OR(C38=""),"",(SUM(G38,K38,O38)*VLOOKUP(U38,Gehaltsklassen!$B$34:$D$38,2,FALSE))*C38)</f>
        <v/>
      </c>
      <c r="AB38" s="53" t="str">
        <f>IF(OR(C38=""),"",(SUM(G38,K38,O38)*VLOOKUP(U38,Gehaltsklassen!$B$34:$D$38,3,FALSE)))</f>
        <v/>
      </c>
      <c r="AC38" s="53" t="str">
        <f>IF(OR(C38=""),"",(SUM(G38,K38,O38)*VLOOKUP(U38,Gehaltsklassen!$B$34:$D$38,3,FALSE))*C38)</f>
        <v/>
      </c>
    </row>
    <row r="39" spans="1:29" ht="31.9" customHeight="1" x14ac:dyDescent="0.2">
      <c r="A39" s="74" t="str">
        <f>IF(C39="","",MAX($A$11:A38)+1)</f>
        <v/>
      </c>
      <c r="B39" s="75" t="str">
        <f>IF('N-Bedarf AL'!B37="","",'N-Bedarf AL'!B37)</f>
        <v/>
      </c>
      <c r="C39" s="49" t="str">
        <f>IF('N-Bedarf AL'!C37="","",'N-Bedarf AL'!C37)</f>
        <v/>
      </c>
      <c r="D39" s="88" t="str">
        <f>IF('N-Bedarf AL'!D37="","",'N-Bedarf AL'!D37)</f>
        <v/>
      </c>
      <c r="E39" s="49" t="str">
        <f>IF('N-Bedarf AL'!G37="","",'N-Bedarf AL'!G37)</f>
        <v/>
      </c>
      <c r="F39" s="50" t="str">
        <f t="shared" si="0"/>
        <v/>
      </c>
      <c r="G39" s="50" t="str">
        <f t="shared" si="5"/>
        <v/>
      </c>
      <c r="H39" s="88"/>
      <c r="I39" s="49"/>
      <c r="J39" s="50" t="str">
        <f t="shared" si="1"/>
        <v/>
      </c>
      <c r="K39" s="50" t="str">
        <f t="shared" si="2"/>
        <v/>
      </c>
      <c r="L39" s="88"/>
      <c r="M39" s="49"/>
      <c r="N39" s="50" t="str">
        <f t="shared" si="3"/>
        <v/>
      </c>
      <c r="O39" s="50" t="str">
        <f t="shared" si="4"/>
        <v/>
      </c>
      <c r="P39" s="51"/>
      <c r="Q39" s="78" t="s">
        <v>261</v>
      </c>
      <c r="R39" s="49"/>
      <c r="S39" s="32" t="str">
        <f>IF(R39="","C",INDEX(Gehaltsklassen!A$11:A$15,MATCH('P-Bedarf AL'!R39,Gehaltsklassen!D$11:D$15,1),1))</f>
        <v>C</v>
      </c>
      <c r="T39" s="49"/>
      <c r="U39" s="32" t="str">
        <f>IF(T39="","C",IF(T39="","C",IF('P-Bedarf AL'!$Q39="I",INDEX(Gehaltsklassen!A$11:A$15,MATCH('P-Bedarf AL'!T39,Gehaltsklassen!C$11:C$15,1),1),IF('P-Bedarf AL'!$Q39="II",INDEX(Gehaltsklassen!A$11:A$15,MATCH('P-Bedarf AL'!T39,Gehaltsklassen!D$11:D$15,1),1),IF('P-Bedarf AL'!$Q39="III",INDEX(Gehaltsklassen!A$11:A$15,MATCH('P-Bedarf AL'!T39,Gehaltsklassen!E$11:E$15,1),1),"Falsche Bodenart")))))</f>
        <v>C</v>
      </c>
      <c r="V39" s="52" t="str">
        <f>IF(OR(C39=""),"",SUM(F39,J39,N39)*VLOOKUP(S39,Gehaltsklassen!$B$34:$D$38,2,FALSE))</f>
        <v/>
      </c>
      <c r="W39" s="52" t="str">
        <f>IF(OR(C39=""),"",SUM(F39,J39,N39)*VLOOKUP(S39,Gehaltsklassen!$B$34:$D$38,2,FALSE)*C39)</f>
        <v/>
      </c>
      <c r="X39" s="52" t="str">
        <f>IF(OR(C39=""),"",SUM(F39,J39,N39)*VLOOKUP(S39,Gehaltsklassen!$B$34:$D$38,3,FALSE))</f>
        <v/>
      </c>
      <c r="Y39" s="52" t="str">
        <f>IF(OR(C39=""),"",SUM(F39,J39,N39)*VLOOKUP(S39,Gehaltsklassen!$B$34:$D$38,3,FALSE)*C39)</f>
        <v/>
      </c>
      <c r="Z39" s="54" t="str">
        <f>IF(OR(C39=""),"",(SUM(G39,K39,O39)*VLOOKUP(U39,Gehaltsklassen!$B$34:$D$38,2,FALSE)))</f>
        <v/>
      </c>
      <c r="AA39" s="53" t="str">
        <f>IF(OR(C39=""),"",(SUM(G39,K39,O39)*VLOOKUP(U39,Gehaltsklassen!$B$34:$D$38,2,FALSE))*C39)</f>
        <v/>
      </c>
      <c r="AB39" s="53" t="str">
        <f>IF(OR(C39=""),"",(SUM(G39,K39,O39)*VLOOKUP(U39,Gehaltsklassen!$B$34:$D$38,3,FALSE)))</f>
        <v/>
      </c>
      <c r="AC39" s="53" t="str">
        <f>IF(OR(C39=""),"",(SUM(G39,K39,O39)*VLOOKUP(U39,Gehaltsklassen!$B$34:$D$38,3,FALSE))*C39)</f>
        <v/>
      </c>
    </row>
    <row r="40" spans="1:29" ht="31.9" customHeight="1" x14ac:dyDescent="0.2">
      <c r="A40" s="74" t="str">
        <f>IF(C40="","",MAX($A$11:A39)+1)</f>
        <v/>
      </c>
      <c r="B40" s="75" t="str">
        <f>IF('N-Bedarf AL'!B38="","",'N-Bedarf AL'!B38)</f>
        <v/>
      </c>
      <c r="C40" s="49" t="str">
        <f>IF('N-Bedarf AL'!C38="","",'N-Bedarf AL'!C38)</f>
        <v/>
      </c>
      <c r="D40" s="88" t="str">
        <f>IF('N-Bedarf AL'!D38="","",'N-Bedarf AL'!D38)</f>
        <v/>
      </c>
      <c r="E40" s="49" t="str">
        <f>IF('N-Bedarf AL'!G38="","",'N-Bedarf AL'!G38)</f>
        <v/>
      </c>
      <c r="F40" s="50" t="str">
        <f t="shared" si="0"/>
        <v/>
      </c>
      <c r="G40" s="50" t="str">
        <f t="shared" si="5"/>
        <v/>
      </c>
      <c r="H40" s="88"/>
      <c r="I40" s="49"/>
      <c r="J40" s="50" t="str">
        <f t="shared" si="1"/>
        <v/>
      </c>
      <c r="K40" s="50" t="str">
        <f t="shared" si="2"/>
        <v/>
      </c>
      <c r="L40" s="88"/>
      <c r="M40" s="49"/>
      <c r="N40" s="50" t="str">
        <f t="shared" si="3"/>
        <v/>
      </c>
      <c r="O40" s="50" t="str">
        <f t="shared" si="4"/>
        <v/>
      </c>
      <c r="P40" s="51"/>
      <c r="Q40" s="78" t="s">
        <v>261</v>
      </c>
      <c r="R40" s="49"/>
      <c r="S40" s="32" t="str">
        <f>IF(R40="","C",INDEX(Gehaltsklassen!A$11:A$15,MATCH('P-Bedarf AL'!R40,Gehaltsklassen!D$11:D$15,1),1))</f>
        <v>C</v>
      </c>
      <c r="T40" s="49"/>
      <c r="U40" s="32" t="str">
        <f>IF(T40="","C",IF(T40="","C",IF('P-Bedarf AL'!$Q40="I",INDEX(Gehaltsklassen!A$11:A$15,MATCH('P-Bedarf AL'!T40,Gehaltsklassen!C$11:C$15,1),1),IF('P-Bedarf AL'!$Q40="II",INDEX(Gehaltsklassen!A$11:A$15,MATCH('P-Bedarf AL'!T40,Gehaltsklassen!D$11:D$15,1),1),IF('P-Bedarf AL'!$Q40="III",INDEX(Gehaltsklassen!A$11:A$15,MATCH('P-Bedarf AL'!T40,Gehaltsklassen!E$11:E$15,1),1),"Falsche Bodenart")))))</f>
        <v>C</v>
      </c>
      <c r="V40" s="52" t="str">
        <f>IF(OR(C40=""),"",SUM(F40,J40,N40)*VLOOKUP(S40,Gehaltsklassen!$B$34:$D$38,2,FALSE))</f>
        <v/>
      </c>
      <c r="W40" s="52" t="str">
        <f>IF(OR(C40=""),"",SUM(F40,J40,N40)*VLOOKUP(S40,Gehaltsklassen!$B$34:$D$38,2,FALSE)*C40)</f>
        <v/>
      </c>
      <c r="X40" s="52" t="str">
        <f>IF(OR(C40=""),"",SUM(F40,J40,N40)*VLOOKUP(S40,Gehaltsklassen!$B$34:$D$38,3,FALSE))</f>
        <v/>
      </c>
      <c r="Y40" s="52" t="str">
        <f>IF(OR(C40=""),"",SUM(F40,J40,N40)*VLOOKUP(S40,Gehaltsklassen!$B$34:$D$38,3,FALSE)*C40)</f>
        <v/>
      </c>
      <c r="Z40" s="54" t="str">
        <f>IF(OR(C40=""),"",(SUM(G40,K40,O40)*VLOOKUP(U40,Gehaltsklassen!$B$34:$D$38,2,FALSE)))</f>
        <v/>
      </c>
      <c r="AA40" s="53" t="str">
        <f>IF(OR(C40=""),"",(SUM(G40,K40,O40)*VLOOKUP(U40,Gehaltsklassen!$B$34:$D$38,2,FALSE))*C40)</f>
        <v/>
      </c>
      <c r="AB40" s="53" t="str">
        <f>IF(OR(C40=""),"",(SUM(G40,K40,O40)*VLOOKUP(U40,Gehaltsklassen!$B$34:$D$38,3,FALSE)))</f>
        <v/>
      </c>
      <c r="AC40" s="53" t="str">
        <f>IF(OR(C40=""),"",(SUM(G40,K40,O40)*VLOOKUP(U40,Gehaltsklassen!$B$34:$D$38,3,FALSE))*C40)</f>
        <v/>
      </c>
    </row>
    <row r="41" spans="1:29" ht="31.9" customHeight="1" x14ac:dyDescent="0.2">
      <c r="A41" s="74" t="str">
        <f>IF(C41="","",MAX($A$11:A40)+1)</f>
        <v/>
      </c>
      <c r="B41" s="75" t="str">
        <f>IF('N-Bedarf AL'!B39="","",'N-Bedarf AL'!B39)</f>
        <v/>
      </c>
      <c r="C41" s="49" t="str">
        <f>IF('N-Bedarf AL'!C39="","",'N-Bedarf AL'!C39)</f>
        <v/>
      </c>
      <c r="D41" s="88" t="str">
        <f>IF('N-Bedarf AL'!D39="","",'N-Bedarf AL'!D39)</f>
        <v/>
      </c>
      <c r="E41" s="49" t="str">
        <f>IF('N-Bedarf AL'!G39="","",'N-Bedarf AL'!G39)</f>
        <v/>
      </c>
      <c r="F41" s="50" t="str">
        <f t="shared" si="0"/>
        <v/>
      </c>
      <c r="G41" s="50" t="str">
        <f t="shared" si="5"/>
        <v/>
      </c>
      <c r="H41" s="88"/>
      <c r="I41" s="49"/>
      <c r="J41" s="50" t="str">
        <f t="shared" si="1"/>
        <v/>
      </c>
      <c r="K41" s="50" t="str">
        <f t="shared" si="2"/>
        <v/>
      </c>
      <c r="L41" s="88"/>
      <c r="M41" s="49"/>
      <c r="N41" s="50" t="str">
        <f t="shared" si="3"/>
        <v/>
      </c>
      <c r="O41" s="50" t="str">
        <f t="shared" si="4"/>
        <v/>
      </c>
      <c r="P41" s="51"/>
      <c r="Q41" s="78" t="s">
        <v>261</v>
      </c>
      <c r="R41" s="49"/>
      <c r="S41" s="32" t="str">
        <f>IF(R41="","C",INDEX(Gehaltsklassen!A$11:A$15,MATCH('P-Bedarf AL'!R41,Gehaltsklassen!D$11:D$15,1),1))</f>
        <v>C</v>
      </c>
      <c r="T41" s="49"/>
      <c r="U41" s="32" t="str">
        <f>IF(T41="","C",IF(T41="","C",IF('P-Bedarf AL'!$Q41="I",INDEX(Gehaltsklassen!A$11:A$15,MATCH('P-Bedarf AL'!T41,Gehaltsklassen!C$11:C$15,1),1),IF('P-Bedarf AL'!$Q41="II",INDEX(Gehaltsklassen!A$11:A$15,MATCH('P-Bedarf AL'!T41,Gehaltsklassen!D$11:D$15,1),1),IF('P-Bedarf AL'!$Q41="III",INDEX(Gehaltsklassen!A$11:A$15,MATCH('P-Bedarf AL'!T41,Gehaltsklassen!E$11:E$15,1),1),"Falsche Bodenart")))))</f>
        <v>C</v>
      </c>
      <c r="V41" s="52" t="str">
        <f>IF(OR(C41=""),"",SUM(F41,J41,N41)*VLOOKUP(S41,Gehaltsklassen!$B$34:$D$38,2,FALSE))</f>
        <v/>
      </c>
      <c r="W41" s="52" t="str">
        <f>IF(OR(C41=""),"",SUM(F41,J41,N41)*VLOOKUP(S41,Gehaltsklassen!$B$34:$D$38,2,FALSE)*C41)</f>
        <v/>
      </c>
      <c r="X41" s="52" t="str">
        <f>IF(OR(C41=""),"",SUM(F41,J41,N41)*VLOOKUP(S41,Gehaltsklassen!$B$34:$D$38,3,FALSE))</f>
        <v/>
      </c>
      <c r="Y41" s="52" t="str">
        <f>IF(OR(C41=""),"",SUM(F41,J41,N41)*VLOOKUP(S41,Gehaltsklassen!$B$34:$D$38,3,FALSE)*C41)</f>
        <v/>
      </c>
      <c r="Z41" s="54" t="str">
        <f>IF(OR(C41=""),"",(SUM(G41,K41,O41)*VLOOKUP(U41,Gehaltsklassen!$B$34:$D$38,2,FALSE)))</f>
        <v/>
      </c>
      <c r="AA41" s="53" t="str">
        <f>IF(OR(C41=""),"",(SUM(G41,K41,O41)*VLOOKUP(U41,Gehaltsklassen!$B$34:$D$38,2,FALSE))*C41)</f>
        <v/>
      </c>
      <c r="AB41" s="53" t="str">
        <f>IF(OR(C41=""),"",(SUM(G41,K41,O41)*VLOOKUP(U41,Gehaltsklassen!$B$34:$D$38,3,FALSE)))</f>
        <v/>
      </c>
      <c r="AC41" s="53" t="str">
        <f>IF(OR(C41=""),"",(SUM(G41,K41,O41)*VLOOKUP(U41,Gehaltsklassen!$B$34:$D$38,3,FALSE))*C41)</f>
        <v/>
      </c>
    </row>
    <row r="42" spans="1:29" ht="31.9" customHeight="1" x14ac:dyDescent="0.2">
      <c r="A42" s="74" t="str">
        <f>IF(C42="","",MAX($A$11:A41)+1)</f>
        <v/>
      </c>
      <c r="B42" s="75" t="str">
        <f>IF('N-Bedarf AL'!B40="","",'N-Bedarf AL'!B40)</f>
        <v/>
      </c>
      <c r="C42" s="49" t="str">
        <f>IF('N-Bedarf AL'!C40="","",'N-Bedarf AL'!C40)</f>
        <v/>
      </c>
      <c r="D42" s="88" t="str">
        <f>IF('N-Bedarf AL'!D40="","",'N-Bedarf AL'!D40)</f>
        <v/>
      </c>
      <c r="E42" s="49" t="str">
        <f>IF('N-Bedarf AL'!G40="","",'N-Bedarf AL'!G40)</f>
        <v/>
      </c>
      <c r="F42" s="50" t="str">
        <f t="shared" si="0"/>
        <v/>
      </c>
      <c r="G42" s="50" t="str">
        <f t="shared" si="5"/>
        <v/>
      </c>
      <c r="H42" s="88"/>
      <c r="I42" s="49"/>
      <c r="J42" s="50" t="str">
        <f t="shared" si="1"/>
        <v/>
      </c>
      <c r="K42" s="50" t="str">
        <f t="shared" si="2"/>
        <v/>
      </c>
      <c r="L42" s="88"/>
      <c r="M42" s="49"/>
      <c r="N42" s="50" t="str">
        <f t="shared" si="3"/>
        <v/>
      </c>
      <c r="O42" s="50" t="str">
        <f t="shared" si="4"/>
        <v/>
      </c>
      <c r="P42" s="51"/>
      <c r="Q42" s="78" t="s">
        <v>261</v>
      </c>
      <c r="R42" s="49"/>
      <c r="S42" s="32" t="str">
        <f>IF(R42="","C",INDEX(Gehaltsklassen!A$11:A$15,MATCH('P-Bedarf AL'!R42,Gehaltsklassen!D$11:D$15,1),1))</f>
        <v>C</v>
      </c>
      <c r="T42" s="49"/>
      <c r="U42" s="32" t="str">
        <f>IF(T42="","C",IF(T42="","C",IF('P-Bedarf AL'!$Q42="I",INDEX(Gehaltsklassen!A$11:A$15,MATCH('P-Bedarf AL'!T42,Gehaltsklassen!C$11:C$15,1),1),IF('P-Bedarf AL'!$Q42="II",INDEX(Gehaltsklassen!A$11:A$15,MATCH('P-Bedarf AL'!T42,Gehaltsklassen!D$11:D$15,1),1),IF('P-Bedarf AL'!$Q42="III",INDEX(Gehaltsklassen!A$11:A$15,MATCH('P-Bedarf AL'!T42,Gehaltsklassen!E$11:E$15,1),1),"Falsche Bodenart")))))</f>
        <v>C</v>
      </c>
      <c r="V42" s="52" t="str">
        <f>IF(OR(C42=""),"",SUM(F42,J42,N42)*VLOOKUP(S42,Gehaltsklassen!$B$34:$D$38,2,FALSE))</f>
        <v/>
      </c>
      <c r="W42" s="52" t="str">
        <f>IF(OR(C42=""),"",SUM(F42,J42,N42)*VLOOKUP(S42,Gehaltsklassen!$B$34:$D$38,2,FALSE)*C42)</f>
        <v/>
      </c>
      <c r="X42" s="52" t="str">
        <f>IF(OR(C42=""),"",SUM(F42,J42,N42)*VLOOKUP(S42,Gehaltsklassen!$B$34:$D$38,3,FALSE))</f>
        <v/>
      </c>
      <c r="Y42" s="52" t="str">
        <f>IF(OR(C42=""),"",SUM(F42,J42,N42)*VLOOKUP(S42,Gehaltsklassen!$B$34:$D$38,3,FALSE)*C42)</f>
        <v/>
      </c>
      <c r="Z42" s="54" t="str">
        <f>IF(OR(C42=""),"",(SUM(G42,K42,O42)*VLOOKUP(U42,Gehaltsklassen!$B$34:$D$38,2,FALSE)))</f>
        <v/>
      </c>
      <c r="AA42" s="53" t="str">
        <f>IF(OR(C42=""),"",(SUM(G42,K42,O42)*VLOOKUP(U42,Gehaltsklassen!$B$34:$D$38,2,FALSE))*C42)</f>
        <v/>
      </c>
      <c r="AB42" s="53" t="str">
        <f>IF(OR(C42=""),"",(SUM(G42,K42,O42)*VLOOKUP(U42,Gehaltsklassen!$B$34:$D$38,3,FALSE)))</f>
        <v/>
      </c>
      <c r="AC42" s="53" t="str">
        <f>IF(OR(C42=""),"",(SUM(G42,K42,O42)*VLOOKUP(U42,Gehaltsklassen!$B$34:$D$38,3,FALSE))*C42)</f>
        <v/>
      </c>
    </row>
    <row r="43" spans="1:29" ht="31.9" customHeight="1" x14ac:dyDescent="0.2">
      <c r="A43" s="74" t="str">
        <f>IF(C43="","",MAX($A$11:A42)+1)</f>
        <v/>
      </c>
      <c r="B43" s="75" t="str">
        <f>IF('N-Bedarf AL'!B41="","",'N-Bedarf AL'!B41)</f>
        <v/>
      </c>
      <c r="C43" s="49" t="str">
        <f>IF('N-Bedarf AL'!C41="","",'N-Bedarf AL'!C41)</f>
        <v/>
      </c>
      <c r="D43" s="88" t="str">
        <f>IF('N-Bedarf AL'!D41="","",'N-Bedarf AL'!D41)</f>
        <v/>
      </c>
      <c r="E43" s="49" t="str">
        <f>IF('N-Bedarf AL'!G41="","",'N-Bedarf AL'!G41)</f>
        <v/>
      </c>
      <c r="F43" s="50" t="str">
        <f t="shared" si="0"/>
        <v/>
      </c>
      <c r="G43" s="50" t="str">
        <f t="shared" si="5"/>
        <v/>
      </c>
      <c r="H43" s="88"/>
      <c r="I43" s="49"/>
      <c r="J43" s="50" t="str">
        <f t="shared" si="1"/>
        <v/>
      </c>
      <c r="K43" s="50" t="str">
        <f t="shared" si="2"/>
        <v/>
      </c>
      <c r="L43" s="88"/>
      <c r="M43" s="49"/>
      <c r="N43" s="50" t="str">
        <f t="shared" si="3"/>
        <v/>
      </c>
      <c r="O43" s="50" t="str">
        <f t="shared" si="4"/>
        <v/>
      </c>
      <c r="P43" s="51"/>
      <c r="Q43" s="78" t="s">
        <v>261</v>
      </c>
      <c r="R43" s="49"/>
      <c r="S43" s="32" t="str">
        <f>IF(R43="","C",INDEX(Gehaltsklassen!A$11:A$15,MATCH('P-Bedarf AL'!R43,Gehaltsklassen!D$11:D$15,1),1))</f>
        <v>C</v>
      </c>
      <c r="T43" s="49"/>
      <c r="U43" s="32" t="str">
        <f>IF(T43="","C",IF(T43="","C",IF('P-Bedarf AL'!$Q43="I",INDEX(Gehaltsklassen!A$11:A$15,MATCH('P-Bedarf AL'!T43,Gehaltsklassen!C$11:C$15,1),1),IF('P-Bedarf AL'!$Q43="II",INDEX(Gehaltsklassen!A$11:A$15,MATCH('P-Bedarf AL'!T43,Gehaltsklassen!D$11:D$15,1),1),IF('P-Bedarf AL'!$Q43="III",INDEX(Gehaltsklassen!A$11:A$15,MATCH('P-Bedarf AL'!T43,Gehaltsklassen!E$11:E$15,1),1),"Falsche Bodenart")))))</f>
        <v>C</v>
      </c>
      <c r="V43" s="52" t="str">
        <f>IF(OR(C43=""),"",SUM(F43,J43,N43)*VLOOKUP(S43,Gehaltsklassen!$B$34:$D$38,2,FALSE))</f>
        <v/>
      </c>
      <c r="W43" s="52" t="str">
        <f>IF(OR(C43=""),"",SUM(F43,J43,N43)*VLOOKUP(S43,Gehaltsklassen!$B$34:$D$38,2,FALSE)*C43)</f>
        <v/>
      </c>
      <c r="X43" s="52" t="str">
        <f>IF(OR(C43=""),"",SUM(F43,J43,N43)*VLOOKUP(S43,Gehaltsklassen!$B$34:$D$38,3,FALSE))</f>
        <v/>
      </c>
      <c r="Y43" s="52" t="str">
        <f>IF(OR(C43=""),"",SUM(F43,J43,N43)*VLOOKUP(S43,Gehaltsklassen!$B$34:$D$38,3,FALSE)*C43)</f>
        <v/>
      </c>
      <c r="Z43" s="54" t="str">
        <f>IF(OR(C43=""),"",(SUM(G43,K43,O43)*VLOOKUP(U43,Gehaltsklassen!$B$34:$D$38,2,FALSE)))</f>
        <v/>
      </c>
      <c r="AA43" s="53" t="str">
        <f>IF(OR(C43=""),"",(SUM(G43,K43,O43)*VLOOKUP(U43,Gehaltsklassen!$B$34:$D$38,2,FALSE))*C43)</f>
        <v/>
      </c>
      <c r="AB43" s="53" t="str">
        <f>IF(OR(C43=""),"",(SUM(G43,K43,O43)*VLOOKUP(U43,Gehaltsklassen!$B$34:$D$38,3,FALSE)))</f>
        <v/>
      </c>
      <c r="AC43" s="53" t="str">
        <f>IF(OR(C43=""),"",(SUM(G43,K43,O43)*VLOOKUP(U43,Gehaltsklassen!$B$34:$D$38,3,FALSE))*C43)</f>
        <v/>
      </c>
    </row>
    <row r="44" spans="1:29" ht="31.9" customHeight="1" x14ac:dyDescent="0.2">
      <c r="A44" s="74" t="str">
        <f>IF(C44="","",MAX($A$11:A43)+1)</f>
        <v/>
      </c>
      <c r="B44" s="75" t="str">
        <f>IF('N-Bedarf AL'!B42="","",'N-Bedarf AL'!B42)</f>
        <v/>
      </c>
      <c r="C44" s="49" t="str">
        <f>IF('N-Bedarf AL'!C42="","",'N-Bedarf AL'!C42)</f>
        <v/>
      </c>
      <c r="D44" s="88" t="str">
        <f>IF('N-Bedarf AL'!D42="","",'N-Bedarf AL'!D42)</f>
        <v/>
      </c>
      <c r="E44" s="49" t="str">
        <f>IF('N-Bedarf AL'!G42="","",'N-Bedarf AL'!G42)</f>
        <v/>
      </c>
      <c r="F44" s="50" t="str">
        <f t="shared" si="0"/>
        <v/>
      </c>
      <c r="G44" s="50" t="str">
        <f t="shared" si="5"/>
        <v/>
      </c>
      <c r="H44" s="88"/>
      <c r="I44" s="49"/>
      <c r="J44" s="50" t="str">
        <f t="shared" si="1"/>
        <v/>
      </c>
      <c r="K44" s="50" t="str">
        <f t="shared" si="2"/>
        <v/>
      </c>
      <c r="L44" s="88"/>
      <c r="M44" s="49"/>
      <c r="N44" s="50" t="str">
        <f t="shared" si="3"/>
        <v/>
      </c>
      <c r="O44" s="50" t="str">
        <f t="shared" si="4"/>
        <v/>
      </c>
      <c r="P44" s="51"/>
      <c r="Q44" s="78" t="s">
        <v>261</v>
      </c>
      <c r="R44" s="49"/>
      <c r="S44" s="32" t="str">
        <f>IF(R44="","C",INDEX(Gehaltsklassen!A$11:A$15,MATCH('P-Bedarf AL'!R44,Gehaltsklassen!D$11:D$15,1),1))</f>
        <v>C</v>
      </c>
      <c r="T44" s="49"/>
      <c r="U44" s="32" t="str">
        <f>IF(T44="","C",IF(T44="","C",IF('P-Bedarf AL'!$Q44="I",INDEX(Gehaltsklassen!A$11:A$15,MATCH('P-Bedarf AL'!T44,Gehaltsklassen!C$11:C$15,1),1),IF('P-Bedarf AL'!$Q44="II",INDEX(Gehaltsklassen!A$11:A$15,MATCH('P-Bedarf AL'!T44,Gehaltsklassen!D$11:D$15,1),1),IF('P-Bedarf AL'!$Q44="III",INDEX(Gehaltsklassen!A$11:A$15,MATCH('P-Bedarf AL'!T44,Gehaltsklassen!E$11:E$15,1),1),"Falsche Bodenart")))))</f>
        <v>C</v>
      </c>
      <c r="V44" s="52" t="str">
        <f>IF(OR(C44=""),"",SUM(F44,J44,N44)*VLOOKUP(S44,Gehaltsklassen!$B$34:$D$38,2,FALSE))</f>
        <v/>
      </c>
      <c r="W44" s="52" t="str">
        <f>IF(OR(C44=""),"",SUM(F44,J44,N44)*VLOOKUP(S44,Gehaltsklassen!$B$34:$D$38,2,FALSE)*C44)</f>
        <v/>
      </c>
      <c r="X44" s="52" t="str">
        <f>IF(OR(C44=""),"",SUM(F44,J44,N44)*VLOOKUP(S44,Gehaltsklassen!$B$34:$D$38,3,FALSE))</f>
        <v/>
      </c>
      <c r="Y44" s="52" t="str">
        <f>IF(OR(C44=""),"",SUM(F44,J44,N44)*VLOOKUP(S44,Gehaltsklassen!$B$34:$D$38,3,FALSE)*C44)</f>
        <v/>
      </c>
      <c r="Z44" s="54" t="str">
        <f>IF(OR(C44=""),"",(SUM(G44,K44,O44)*VLOOKUP(U44,Gehaltsklassen!$B$34:$D$38,2,FALSE)))</f>
        <v/>
      </c>
      <c r="AA44" s="53" t="str">
        <f>IF(OR(C44=""),"",(SUM(G44,K44,O44)*VLOOKUP(U44,Gehaltsklassen!$B$34:$D$38,2,FALSE))*C44)</f>
        <v/>
      </c>
      <c r="AB44" s="53" t="str">
        <f>IF(OR(C44=""),"",(SUM(G44,K44,O44)*VLOOKUP(U44,Gehaltsklassen!$B$34:$D$38,3,FALSE)))</f>
        <v/>
      </c>
      <c r="AC44" s="53" t="str">
        <f>IF(OR(C44=""),"",(SUM(G44,K44,O44)*VLOOKUP(U44,Gehaltsklassen!$B$34:$D$38,3,FALSE))*C44)</f>
        <v/>
      </c>
    </row>
    <row r="45" spans="1:29" ht="31.9" customHeight="1" x14ac:dyDescent="0.2">
      <c r="A45" s="74" t="str">
        <f>IF(C45="","",MAX($A$11:A44)+1)</f>
        <v/>
      </c>
      <c r="B45" s="75" t="str">
        <f>IF('N-Bedarf AL'!B43="","",'N-Bedarf AL'!B43)</f>
        <v/>
      </c>
      <c r="C45" s="49" t="str">
        <f>IF('N-Bedarf AL'!C43="","",'N-Bedarf AL'!C43)</f>
        <v/>
      </c>
      <c r="D45" s="88" t="str">
        <f>IF('N-Bedarf AL'!D43="","",'N-Bedarf AL'!D43)</f>
        <v/>
      </c>
      <c r="E45" s="49" t="str">
        <f>IF('N-Bedarf AL'!G43="","",'N-Bedarf AL'!G43)</f>
        <v/>
      </c>
      <c r="F45" s="50" t="str">
        <f t="shared" si="0"/>
        <v/>
      </c>
      <c r="G45" s="50" t="str">
        <f t="shared" si="5"/>
        <v/>
      </c>
      <c r="H45" s="88"/>
      <c r="I45" s="49"/>
      <c r="J45" s="50" t="str">
        <f t="shared" si="1"/>
        <v/>
      </c>
      <c r="K45" s="50" t="str">
        <f t="shared" si="2"/>
        <v/>
      </c>
      <c r="L45" s="88"/>
      <c r="M45" s="49"/>
      <c r="N45" s="50" t="str">
        <f t="shared" si="3"/>
        <v/>
      </c>
      <c r="O45" s="50" t="str">
        <f t="shared" si="4"/>
        <v/>
      </c>
      <c r="P45" s="51"/>
      <c r="Q45" s="78" t="s">
        <v>261</v>
      </c>
      <c r="R45" s="49"/>
      <c r="S45" s="32" t="str">
        <f>IF(R45="","C",INDEX(Gehaltsklassen!A$11:A$15,MATCH('P-Bedarf AL'!R45,Gehaltsklassen!D$11:D$15,1),1))</f>
        <v>C</v>
      </c>
      <c r="T45" s="49"/>
      <c r="U45" s="32" t="str">
        <f>IF(T45="","C",IF(T45="","C",IF('P-Bedarf AL'!$Q45="I",INDEX(Gehaltsklassen!A$11:A$15,MATCH('P-Bedarf AL'!T45,Gehaltsklassen!C$11:C$15,1),1),IF('P-Bedarf AL'!$Q45="II",INDEX(Gehaltsklassen!A$11:A$15,MATCH('P-Bedarf AL'!T45,Gehaltsklassen!D$11:D$15,1),1),IF('P-Bedarf AL'!$Q45="III",INDEX(Gehaltsklassen!A$11:A$15,MATCH('P-Bedarf AL'!T45,Gehaltsklassen!E$11:E$15,1),1),"Falsche Bodenart")))))</f>
        <v>C</v>
      </c>
      <c r="V45" s="52" t="str">
        <f>IF(OR(C45=""),"",SUM(F45,J45,N45)*VLOOKUP(S45,Gehaltsklassen!$B$34:$D$38,2,FALSE))</f>
        <v/>
      </c>
      <c r="W45" s="52" t="str">
        <f>IF(OR(C45=""),"",SUM(F45,J45,N45)*VLOOKUP(S45,Gehaltsklassen!$B$34:$D$38,2,FALSE)*C45)</f>
        <v/>
      </c>
      <c r="X45" s="52" t="str">
        <f>IF(OR(C45=""),"",SUM(F45,J45,N45)*VLOOKUP(S45,Gehaltsklassen!$B$34:$D$38,3,FALSE))</f>
        <v/>
      </c>
      <c r="Y45" s="52" t="str">
        <f>IF(OR(C45=""),"",SUM(F45,J45,N45)*VLOOKUP(S45,Gehaltsklassen!$B$34:$D$38,3,FALSE)*C45)</f>
        <v/>
      </c>
      <c r="Z45" s="54" t="str">
        <f>IF(OR(C45=""),"",(SUM(G45,K45,O45)*VLOOKUP(U45,Gehaltsklassen!$B$34:$D$38,2,FALSE)))</f>
        <v/>
      </c>
      <c r="AA45" s="53" t="str">
        <f>IF(OR(C45=""),"",(SUM(G45,K45,O45)*VLOOKUP(U45,Gehaltsklassen!$B$34:$D$38,2,FALSE))*C45)</f>
        <v/>
      </c>
      <c r="AB45" s="53" t="str">
        <f>IF(OR(C45=""),"",(SUM(G45,K45,O45)*VLOOKUP(U45,Gehaltsklassen!$B$34:$D$38,3,FALSE)))</f>
        <v/>
      </c>
      <c r="AC45" s="53" t="str">
        <f>IF(OR(C45=""),"",(SUM(G45,K45,O45)*VLOOKUP(U45,Gehaltsklassen!$B$34:$D$38,3,FALSE))*C45)</f>
        <v/>
      </c>
    </row>
    <row r="46" spans="1:29" ht="31.9" customHeight="1" x14ac:dyDescent="0.2">
      <c r="A46" s="74" t="str">
        <f>IF(C46="","",MAX($A$11:A45)+1)</f>
        <v/>
      </c>
      <c r="B46" s="75" t="str">
        <f>IF('N-Bedarf AL'!B44="","",'N-Bedarf AL'!B44)</f>
        <v/>
      </c>
      <c r="C46" s="49" t="str">
        <f>IF('N-Bedarf AL'!C44="","",'N-Bedarf AL'!C44)</f>
        <v/>
      </c>
      <c r="D46" s="88" t="str">
        <f>IF('N-Bedarf AL'!D44="","",'N-Bedarf AL'!D44)</f>
        <v/>
      </c>
      <c r="E46" s="49" t="str">
        <f>IF('N-Bedarf AL'!G44="","",'N-Bedarf AL'!G44)</f>
        <v/>
      </c>
      <c r="F46" s="50" t="str">
        <f t="shared" si="0"/>
        <v/>
      </c>
      <c r="G46" s="50" t="str">
        <f t="shared" si="5"/>
        <v/>
      </c>
      <c r="H46" s="88"/>
      <c r="I46" s="49"/>
      <c r="J46" s="50" t="str">
        <f t="shared" si="1"/>
        <v/>
      </c>
      <c r="K46" s="50" t="str">
        <f t="shared" si="2"/>
        <v/>
      </c>
      <c r="L46" s="88"/>
      <c r="M46" s="49"/>
      <c r="N46" s="50" t="str">
        <f t="shared" si="3"/>
        <v/>
      </c>
      <c r="O46" s="50" t="str">
        <f t="shared" si="4"/>
        <v/>
      </c>
      <c r="P46" s="51"/>
      <c r="Q46" s="78" t="s">
        <v>261</v>
      </c>
      <c r="R46" s="49"/>
      <c r="S46" s="32" t="str">
        <f>IF(R46="","C",INDEX(Gehaltsklassen!A$11:A$15,MATCH('P-Bedarf AL'!R46,Gehaltsklassen!D$11:D$15,1),1))</f>
        <v>C</v>
      </c>
      <c r="T46" s="49"/>
      <c r="U46" s="32" t="str">
        <f>IF(T46="","C",IF(T46="","C",IF('P-Bedarf AL'!$Q46="I",INDEX(Gehaltsklassen!A$11:A$15,MATCH('P-Bedarf AL'!T46,Gehaltsklassen!C$11:C$15,1),1),IF('P-Bedarf AL'!$Q46="II",INDEX(Gehaltsklassen!A$11:A$15,MATCH('P-Bedarf AL'!T46,Gehaltsklassen!D$11:D$15,1),1),IF('P-Bedarf AL'!$Q46="III",INDEX(Gehaltsklassen!A$11:A$15,MATCH('P-Bedarf AL'!T46,Gehaltsklassen!E$11:E$15,1),1),"Falsche Bodenart")))))</f>
        <v>C</v>
      </c>
      <c r="V46" s="52" t="str">
        <f>IF(OR(C46=""),"",SUM(F46,J46,N46)*VLOOKUP(S46,Gehaltsklassen!$B$34:$D$38,2,FALSE))</f>
        <v/>
      </c>
      <c r="W46" s="52" t="str">
        <f>IF(OR(C46=""),"",SUM(F46,J46,N46)*VLOOKUP(S46,Gehaltsklassen!$B$34:$D$38,2,FALSE)*C46)</f>
        <v/>
      </c>
      <c r="X46" s="52" t="str">
        <f>IF(OR(C46=""),"",SUM(F46,J46,N46)*VLOOKUP(S46,Gehaltsklassen!$B$34:$D$38,3,FALSE))</f>
        <v/>
      </c>
      <c r="Y46" s="52" t="str">
        <f>IF(OR(C46=""),"",SUM(F46,J46,N46)*VLOOKUP(S46,Gehaltsklassen!$B$34:$D$38,3,FALSE)*C46)</f>
        <v/>
      </c>
      <c r="Z46" s="54" t="str">
        <f>IF(OR(C46=""),"",(SUM(G46,K46,O46)*VLOOKUP(U46,Gehaltsklassen!$B$34:$D$38,2,FALSE)))</f>
        <v/>
      </c>
      <c r="AA46" s="53" t="str">
        <f>IF(OR(C46=""),"",(SUM(G46,K46,O46)*VLOOKUP(U46,Gehaltsklassen!$B$34:$D$38,2,FALSE))*C46)</f>
        <v/>
      </c>
      <c r="AB46" s="53" t="str">
        <f>IF(OR(C46=""),"",(SUM(G46,K46,O46)*VLOOKUP(U46,Gehaltsklassen!$B$34:$D$38,3,FALSE)))</f>
        <v/>
      </c>
      <c r="AC46" s="53" t="str">
        <f>IF(OR(C46=""),"",(SUM(G46,K46,O46)*VLOOKUP(U46,Gehaltsklassen!$B$34:$D$38,3,FALSE))*C46)</f>
        <v/>
      </c>
    </row>
    <row r="47" spans="1:29" ht="31.9" customHeight="1" x14ac:dyDescent="0.2">
      <c r="A47" s="74" t="str">
        <f>IF(C47="","",MAX($A$11:A46)+1)</f>
        <v/>
      </c>
      <c r="B47" s="75" t="str">
        <f>IF('N-Bedarf AL'!B45="","",'N-Bedarf AL'!B45)</f>
        <v/>
      </c>
      <c r="C47" s="49" t="str">
        <f>IF('N-Bedarf AL'!C45="","",'N-Bedarf AL'!C45)</f>
        <v/>
      </c>
      <c r="D47" s="88" t="str">
        <f>IF('N-Bedarf AL'!D45="","",'N-Bedarf AL'!D45)</f>
        <v/>
      </c>
      <c r="E47" s="49" t="str">
        <f>IF('N-Bedarf AL'!G45="","",'N-Bedarf AL'!G45)</f>
        <v/>
      </c>
      <c r="F47" s="50" t="str">
        <f t="shared" si="0"/>
        <v/>
      </c>
      <c r="G47" s="50" t="str">
        <f t="shared" si="5"/>
        <v/>
      </c>
      <c r="H47" s="88"/>
      <c r="I47" s="49"/>
      <c r="J47" s="50" t="str">
        <f t="shared" si="1"/>
        <v/>
      </c>
      <c r="K47" s="50" t="str">
        <f t="shared" si="2"/>
        <v/>
      </c>
      <c r="L47" s="88"/>
      <c r="M47" s="49"/>
      <c r="N47" s="50" t="str">
        <f t="shared" si="3"/>
        <v/>
      </c>
      <c r="O47" s="50" t="str">
        <f t="shared" si="4"/>
        <v/>
      </c>
      <c r="P47" s="51"/>
      <c r="Q47" s="78" t="s">
        <v>261</v>
      </c>
      <c r="R47" s="49"/>
      <c r="S47" s="32" t="str">
        <f>IF(R47="","C",INDEX(Gehaltsklassen!A$11:A$15,MATCH('P-Bedarf AL'!R47,Gehaltsklassen!D$11:D$15,1),1))</f>
        <v>C</v>
      </c>
      <c r="T47" s="49"/>
      <c r="U47" s="32" t="str">
        <f>IF(T47="","C",IF(T47="","C",IF('P-Bedarf AL'!$Q47="I",INDEX(Gehaltsklassen!A$11:A$15,MATCH('P-Bedarf AL'!T47,Gehaltsklassen!C$11:C$15,1),1),IF('P-Bedarf AL'!$Q47="II",INDEX(Gehaltsklassen!A$11:A$15,MATCH('P-Bedarf AL'!T47,Gehaltsklassen!D$11:D$15,1),1),IF('P-Bedarf AL'!$Q47="III",INDEX(Gehaltsklassen!A$11:A$15,MATCH('P-Bedarf AL'!T47,Gehaltsklassen!E$11:E$15,1),1),"Falsche Bodenart")))))</f>
        <v>C</v>
      </c>
      <c r="V47" s="52" t="str">
        <f>IF(OR(C47=""),"",SUM(F47,J47,N47)*VLOOKUP(S47,Gehaltsklassen!$B$34:$D$38,2,FALSE))</f>
        <v/>
      </c>
      <c r="W47" s="52" t="str">
        <f>IF(OR(C47=""),"",SUM(F47,J47,N47)*VLOOKUP(S47,Gehaltsklassen!$B$34:$D$38,2,FALSE)*C47)</f>
        <v/>
      </c>
      <c r="X47" s="52" t="str">
        <f>IF(OR(C47=""),"",SUM(F47,J47,N47)*VLOOKUP(S47,Gehaltsklassen!$B$34:$D$38,3,FALSE))</f>
        <v/>
      </c>
      <c r="Y47" s="52" t="str">
        <f>IF(OR(C47=""),"",SUM(F47,J47,N47)*VLOOKUP(S47,Gehaltsklassen!$B$34:$D$38,3,FALSE)*C47)</f>
        <v/>
      </c>
      <c r="Z47" s="54" t="str">
        <f>IF(OR(C47=""),"",(SUM(G47,K47,O47)*VLOOKUP(U47,Gehaltsklassen!$B$34:$D$38,2,FALSE)))</f>
        <v/>
      </c>
      <c r="AA47" s="53" t="str">
        <f>IF(OR(C47=""),"",(SUM(G47,K47,O47)*VLOOKUP(U47,Gehaltsklassen!$B$34:$D$38,2,FALSE))*C47)</f>
        <v/>
      </c>
      <c r="AB47" s="53" t="str">
        <f>IF(OR(C47=""),"",(SUM(G47,K47,O47)*VLOOKUP(U47,Gehaltsklassen!$B$34:$D$38,3,FALSE)))</f>
        <v/>
      </c>
      <c r="AC47" s="53" t="str">
        <f>IF(OR(C47=""),"",(SUM(G47,K47,O47)*VLOOKUP(U47,Gehaltsklassen!$B$34:$D$38,3,FALSE))*C47)</f>
        <v/>
      </c>
    </row>
    <row r="48" spans="1:29" ht="31.9" customHeight="1" x14ac:dyDescent="0.2">
      <c r="A48" s="74" t="str">
        <f>IF(C48="","",MAX($A$11:A47)+1)</f>
        <v/>
      </c>
      <c r="B48" s="75" t="str">
        <f>IF('N-Bedarf AL'!B46="","",'N-Bedarf AL'!B46)</f>
        <v/>
      </c>
      <c r="C48" s="49" t="str">
        <f>IF('N-Bedarf AL'!C46="","",'N-Bedarf AL'!C46)</f>
        <v/>
      </c>
      <c r="D48" s="88" t="str">
        <f>IF('N-Bedarf AL'!D46="","",'N-Bedarf AL'!D46)</f>
        <v/>
      </c>
      <c r="E48" s="49" t="str">
        <f>IF('N-Bedarf AL'!G46="","",'N-Bedarf AL'!G46)</f>
        <v/>
      </c>
      <c r="F48" s="50" t="str">
        <f t="shared" si="0"/>
        <v/>
      </c>
      <c r="G48" s="50" t="str">
        <f t="shared" si="5"/>
        <v/>
      </c>
      <c r="H48" s="88"/>
      <c r="I48" s="49"/>
      <c r="J48" s="50" t="str">
        <f t="shared" si="1"/>
        <v/>
      </c>
      <c r="K48" s="50" t="str">
        <f t="shared" si="2"/>
        <v/>
      </c>
      <c r="L48" s="88"/>
      <c r="M48" s="49"/>
      <c r="N48" s="50" t="str">
        <f t="shared" si="3"/>
        <v/>
      </c>
      <c r="O48" s="50" t="str">
        <f t="shared" si="4"/>
        <v/>
      </c>
      <c r="P48" s="51"/>
      <c r="Q48" s="78" t="s">
        <v>261</v>
      </c>
      <c r="R48" s="49"/>
      <c r="S48" s="32" t="str">
        <f>IF(R48="","C",INDEX(Gehaltsklassen!A$11:A$15,MATCH('P-Bedarf AL'!R48,Gehaltsklassen!D$11:D$15,1),1))</f>
        <v>C</v>
      </c>
      <c r="T48" s="49"/>
      <c r="U48" s="32" t="str">
        <f>IF(T48="","C",IF(T48="","C",IF('P-Bedarf AL'!$Q48="I",INDEX(Gehaltsklassen!A$11:A$15,MATCH('P-Bedarf AL'!T48,Gehaltsklassen!C$11:C$15,1),1),IF('P-Bedarf AL'!$Q48="II",INDEX(Gehaltsklassen!A$11:A$15,MATCH('P-Bedarf AL'!T48,Gehaltsklassen!D$11:D$15,1),1),IF('P-Bedarf AL'!$Q48="III",INDEX(Gehaltsklassen!A$11:A$15,MATCH('P-Bedarf AL'!T48,Gehaltsklassen!E$11:E$15,1),1),"Falsche Bodenart")))))</f>
        <v>C</v>
      </c>
      <c r="V48" s="52" t="str">
        <f>IF(OR(C48=""),"",SUM(F48,J48,N48)*VLOOKUP(S48,Gehaltsklassen!$B$34:$D$38,2,FALSE))</f>
        <v/>
      </c>
      <c r="W48" s="52" t="str">
        <f>IF(OR(C48=""),"",SUM(F48,J48,N48)*VLOOKUP(S48,Gehaltsklassen!$B$34:$D$38,2,FALSE)*C48)</f>
        <v/>
      </c>
      <c r="X48" s="52" t="str">
        <f>IF(OR(C48=""),"",SUM(F48,J48,N48)*VLOOKUP(S48,Gehaltsklassen!$B$34:$D$38,3,FALSE))</f>
        <v/>
      </c>
      <c r="Y48" s="52" t="str">
        <f>IF(OR(C48=""),"",SUM(F48,J48,N48)*VLOOKUP(S48,Gehaltsklassen!$B$34:$D$38,3,FALSE)*C48)</f>
        <v/>
      </c>
      <c r="Z48" s="54" t="str">
        <f>IF(OR(C48=""),"",(SUM(G48,K48,O48)*VLOOKUP(U48,Gehaltsklassen!$B$34:$D$38,2,FALSE)))</f>
        <v/>
      </c>
      <c r="AA48" s="53" t="str">
        <f>IF(OR(C48=""),"",(SUM(G48,K48,O48)*VLOOKUP(U48,Gehaltsklassen!$B$34:$D$38,2,FALSE))*C48)</f>
        <v/>
      </c>
      <c r="AB48" s="53" t="str">
        <f>IF(OR(C48=""),"",(SUM(G48,K48,O48)*VLOOKUP(U48,Gehaltsklassen!$B$34:$D$38,3,FALSE)))</f>
        <v/>
      </c>
      <c r="AC48" s="53" t="str">
        <f>IF(OR(C48=""),"",(SUM(G48,K48,O48)*VLOOKUP(U48,Gehaltsklassen!$B$34:$D$38,3,FALSE))*C48)</f>
        <v/>
      </c>
    </row>
    <row r="49" spans="1:29" ht="31.9" customHeight="1" x14ac:dyDescent="0.2">
      <c r="A49" s="74" t="str">
        <f>IF(C49="","",MAX($A$11:A48)+1)</f>
        <v/>
      </c>
      <c r="B49" s="75" t="str">
        <f>IF('N-Bedarf AL'!B47="","",'N-Bedarf AL'!B47)</f>
        <v/>
      </c>
      <c r="C49" s="49" t="str">
        <f>IF('N-Bedarf AL'!C47="","",'N-Bedarf AL'!C47)</f>
        <v/>
      </c>
      <c r="D49" s="88" t="str">
        <f>IF('N-Bedarf AL'!D47="","",'N-Bedarf AL'!D47)</f>
        <v/>
      </c>
      <c r="E49" s="49" t="str">
        <f>IF('N-Bedarf AL'!G47="","",'N-Bedarf AL'!G47)</f>
        <v/>
      </c>
      <c r="F49" s="50" t="str">
        <f t="shared" si="0"/>
        <v/>
      </c>
      <c r="G49" s="50" t="str">
        <f t="shared" si="5"/>
        <v/>
      </c>
      <c r="H49" s="88"/>
      <c r="I49" s="49"/>
      <c r="J49" s="50" t="str">
        <f t="shared" si="1"/>
        <v/>
      </c>
      <c r="K49" s="50" t="str">
        <f t="shared" si="2"/>
        <v/>
      </c>
      <c r="L49" s="88"/>
      <c r="M49" s="49"/>
      <c r="N49" s="50" t="str">
        <f t="shared" si="3"/>
        <v/>
      </c>
      <c r="O49" s="50" t="str">
        <f t="shared" si="4"/>
        <v/>
      </c>
      <c r="P49" s="51"/>
      <c r="Q49" s="78" t="s">
        <v>261</v>
      </c>
      <c r="R49" s="49"/>
      <c r="S49" s="32" t="str">
        <f>IF(R49="","C",INDEX(Gehaltsklassen!A$11:A$15,MATCH('P-Bedarf AL'!R49,Gehaltsklassen!D$11:D$15,1),1))</f>
        <v>C</v>
      </c>
      <c r="T49" s="49"/>
      <c r="U49" s="32" t="str">
        <f>IF(T49="","C",IF(T49="","C",IF('P-Bedarf AL'!$Q49="I",INDEX(Gehaltsklassen!A$11:A$15,MATCH('P-Bedarf AL'!T49,Gehaltsklassen!C$11:C$15,1),1),IF('P-Bedarf AL'!$Q49="II",INDEX(Gehaltsklassen!A$11:A$15,MATCH('P-Bedarf AL'!T49,Gehaltsklassen!D$11:D$15,1),1),IF('P-Bedarf AL'!$Q49="III",INDEX(Gehaltsklassen!A$11:A$15,MATCH('P-Bedarf AL'!T49,Gehaltsklassen!E$11:E$15,1),1),"Falsche Bodenart")))))</f>
        <v>C</v>
      </c>
      <c r="V49" s="52" t="str">
        <f>IF(OR(C49=""),"",SUM(F49,J49,N49)*VLOOKUP(S49,Gehaltsklassen!$B$34:$D$38,2,FALSE))</f>
        <v/>
      </c>
      <c r="W49" s="52" t="str">
        <f>IF(OR(C49=""),"",SUM(F49,J49,N49)*VLOOKUP(S49,Gehaltsklassen!$B$34:$D$38,2,FALSE)*C49)</f>
        <v/>
      </c>
      <c r="X49" s="52" t="str">
        <f>IF(OR(C49=""),"",SUM(F49,J49,N49)*VLOOKUP(S49,Gehaltsklassen!$B$34:$D$38,3,FALSE))</f>
        <v/>
      </c>
      <c r="Y49" s="52" t="str">
        <f>IF(OR(C49=""),"",SUM(F49,J49,N49)*VLOOKUP(S49,Gehaltsklassen!$B$34:$D$38,3,FALSE)*C49)</f>
        <v/>
      </c>
      <c r="Z49" s="54" t="str">
        <f>IF(OR(C49=""),"",(SUM(G49,K49,O49)*VLOOKUP(U49,Gehaltsklassen!$B$34:$D$38,2,FALSE)))</f>
        <v/>
      </c>
      <c r="AA49" s="53" t="str">
        <f>IF(OR(C49=""),"",(SUM(G49,K49,O49)*VLOOKUP(U49,Gehaltsklassen!$B$34:$D$38,2,FALSE))*C49)</f>
        <v/>
      </c>
      <c r="AB49" s="53" t="str">
        <f>IF(OR(C49=""),"",(SUM(G49,K49,O49)*VLOOKUP(U49,Gehaltsklassen!$B$34:$D$38,3,FALSE)))</f>
        <v/>
      </c>
      <c r="AC49" s="53" t="str">
        <f>IF(OR(C49=""),"",(SUM(G49,K49,O49)*VLOOKUP(U49,Gehaltsklassen!$B$34:$D$38,3,FALSE))*C49)</f>
        <v/>
      </c>
    </row>
    <row r="50" spans="1:29" ht="31.9" customHeight="1" x14ac:dyDescent="0.2">
      <c r="A50" s="74" t="str">
        <f>IF(C50="","",MAX($A$11:A49)+1)</f>
        <v/>
      </c>
      <c r="B50" s="75" t="str">
        <f>IF('N-Bedarf AL'!B48="","",'N-Bedarf AL'!B48)</f>
        <v/>
      </c>
      <c r="C50" s="49" t="str">
        <f>IF('N-Bedarf AL'!C48="","",'N-Bedarf AL'!C48)</f>
        <v/>
      </c>
      <c r="D50" s="88" t="str">
        <f>IF('N-Bedarf AL'!D48="","",'N-Bedarf AL'!D48)</f>
        <v/>
      </c>
      <c r="E50" s="49" t="str">
        <f>IF('N-Bedarf AL'!G48="","",'N-Bedarf AL'!G48)</f>
        <v/>
      </c>
      <c r="F50" s="50" t="str">
        <f t="shared" si="0"/>
        <v/>
      </c>
      <c r="G50" s="50" t="str">
        <f t="shared" si="5"/>
        <v/>
      </c>
      <c r="H50" s="88"/>
      <c r="I50" s="49"/>
      <c r="J50" s="50" t="str">
        <f t="shared" si="1"/>
        <v/>
      </c>
      <c r="K50" s="50" t="str">
        <f t="shared" si="2"/>
        <v/>
      </c>
      <c r="L50" s="88"/>
      <c r="M50" s="49"/>
      <c r="N50" s="50" t="str">
        <f t="shared" si="3"/>
        <v/>
      </c>
      <c r="O50" s="50" t="str">
        <f t="shared" si="4"/>
        <v/>
      </c>
      <c r="P50" s="51"/>
      <c r="Q50" s="78" t="s">
        <v>261</v>
      </c>
      <c r="R50" s="49"/>
      <c r="S50" s="32" t="str">
        <f>IF(R50="","C",INDEX(Gehaltsklassen!A$11:A$15,MATCH('P-Bedarf AL'!R50,Gehaltsklassen!D$11:D$15,1),1))</f>
        <v>C</v>
      </c>
      <c r="T50" s="49"/>
      <c r="U50" s="32" t="str">
        <f>IF(T50="","C",IF(T50="","C",IF('P-Bedarf AL'!$Q50="I",INDEX(Gehaltsklassen!A$11:A$15,MATCH('P-Bedarf AL'!T50,Gehaltsklassen!C$11:C$15,1),1),IF('P-Bedarf AL'!$Q50="II",INDEX(Gehaltsklassen!A$11:A$15,MATCH('P-Bedarf AL'!T50,Gehaltsklassen!D$11:D$15,1),1),IF('P-Bedarf AL'!$Q50="III",INDEX(Gehaltsklassen!A$11:A$15,MATCH('P-Bedarf AL'!T50,Gehaltsklassen!E$11:E$15,1),1),"Falsche Bodenart")))))</f>
        <v>C</v>
      </c>
      <c r="V50" s="52" t="str">
        <f>IF(OR(C50=""),"",SUM(F50,J50,N50)*VLOOKUP(S50,Gehaltsklassen!$B$34:$D$38,2,FALSE))</f>
        <v/>
      </c>
      <c r="W50" s="52" t="str">
        <f>IF(OR(C50=""),"",SUM(F50,J50,N50)*VLOOKUP(S50,Gehaltsklassen!$B$34:$D$38,2,FALSE)*C50)</f>
        <v/>
      </c>
      <c r="X50" s="52" t="str">
        <f>IF(OR(C50=""),"",SUM(F50,J50,N50)*VLOOKUP(S50,Gehaltsklassen!$B$34:$D$38,3,FALSE))</f>
        <v/>
      </c>
      <c r="Y50" s="52" t="str">
        <f>IF(OR(C50=""),"",SUM(F50,J50,N50)*VLOOKUP(S50,Gehaltsklassen!$B$34:$D$38,3,FALSE)*C50)</f>
        <v/>
      </c>
      <c r="Z50" s="54" t="str">
        <f>IF(OR(C50=""),"",(SUM(G50,K50,O50)*VLOOKUP(U50,Gehaltsklassen!$B$34:$D$38,2,FALSE)))</f>
        <v/>
      </c>
      <c r="AA50" s="53" t="str">
        <f>IF(OR(C50=""),"",(SUM(G50,K50,O50)*VLOOKUP(U50,Gehaltsklassen!$B$34:$D$38,2,FALSE))*C50)</f>
        <v/>
      </c>
      <c r="AB50" s="53" t="str">
        <f>IF(OR(C50=""),"",(SUM(G50,K50,O50)*VLOOKUP(U50,Gehaltsklassen!$B$34:$D$38,3,FALSE)))</f>
        <v/>
      </c>
      <c r="AC50" s="53" t="str">
        <f>IF(OR(C50=""),"",(SUM(G50,K50,O50)*VLOOKUP(U50,Gehaltsklassen!$B$34:$D$38,3,FALSE))*C50)</f>
        <v/>
      </c>
    </row>
    <row r="51" spans="1:29" ht="31.9" customHeight="1" x14ac:dyDescent="0.2">
      <c r="A51" s="74" t="str">
        <f>IF(C51="","",MAX($A$11:A50)+1)</f>
        <v/>
      </c>
      <c r="B51" s="75" t="str">
        <f>IF('N-Bedarf AL'!B49="","",'N-Bedarf AL'!B49)</f>
        <v/>
      </c>
      <c r="C51" s="49" t="str">
        <f>IF('N-Bedarf AL'!C49="","",'N-Bedarf AL'!C49)</f>
        <v/>
      </c>
      <c r="D51" s="88" t="str">
        <f>IF('N-Bedarf AL'!D49="","",'N-Bedarf AL'!D49)</f>
        <v/>
      </c>
      <c r="E51" s="49" t="str">
        <f>IF('N-Bedarf AL'!G49="","",'N-Bedarf AL'!G49)</f>
        <v/>
      </c>
      <c r="F51" s="50" t="str">
        <f t="shared" si="0"/>
        <v/>
      </c>
      <c r="G51" s="50" t="str">
        <f t="shared" si="5"/>
        <v/>
      </c>
      <c r="H51" s="88"/>
      <c r="I51" s="49"/>
      <c r="J51" s="50" t="str">
        <f t="shared" si="1"/>
        <v/>
      </c>
      <c r="K51" s="50" t="str">
        <f t="shared" si="2"/>
        <v/>
      </c>
      <c r="L51" s="88"/>
      <c r="M51" s="49"/>
      <c r="N51" s="50" t="str">
        <f t="shared" si="3"/>
        <v/>
      </c>
      <c r="O51" s="50" t="str">
        <f t="shared" si="4"/>
        <v/>
      </c>
      <c r="P51" s="51"/>
      <c r="Q51" s="78" t="s">
        <v>261</v>
      </c>
      <c r="R51" s="49"/>
      <c r="S51" s="32" t="str">
        <f>IF(R51="","C",INDEX(Gehaltsklassen!A$11:A$15,MATCH('P-Bedarf AL'!R51,Gehaltsklassen!D$11:D$15,1),1))</f>
        <v>C</v>
      </c>
      <c r="T51" s="49"/>
      <c r="U51" s="32" t="str">
        <f>IF(T51="","C",IF(T51="","C",IF('P-Bedarf AL'!$Q51="I",INDEX(Gehaltsklassen!A$11:A$15,MATCH('P-Bedarf AL'!T51,Gehaltsklassen!C$11:C$15,1),1),IF('P-Bedarf AL'!$Q51="II",INDEX(Gehaltsklassen!A$11:A$15,MATCH('P-Bedarf AL'!T51,Gehaltsklassen!D$11:D$15,1),1),IF('P-Bedarf AL'!$Q51="III",INDEX(Gehaltsklassen!A$11:A$15,MATCH('P-Bedarf AL'!T51,Gehaltsklassen!E$11:E$15,1),1),"Falsche Bodenart")))))</f>
        <v>C</v>
      </c>
      <c r="V51" s="52" t="str">
        <f>IF(OR(C51=""),"",SUM(F51,J51,N51)*VLOOKUP(S51,Gehaltsklassen!$B$34:$D$38,2,FALSE))</f>
        <v/>
      </c>
      <c r="W51" s="52" t="str">
        <f>IF(OR(C51=""),"",SUM(F51,J51,N51)*VLOOKUP(S51,Gehaltsklassen!$B$34:$D$38,2,FALSE)*C51)</f>
        <v/>
      </c>
      <c r="X51" s="52" t="str">
        <f>IF(OR(C51=""),"",SUM(F51,J51,N51)*VLOOKUP(S51,Gehaltsklassen!$B$34:$D$38,3,FALSE))</f>
        <v/>
      </c>
      <c r="Y51" s="52" t="str">
        <f>IF(OR(C51=""),"",SUM(F51,J51,N51)*VLOOKUP(S51,Gehaltsklassen!$B$34:$D$38,3,FALSE)*C51)</f>
        <v/>
      </c>
      <c r="Z51" s="54" t="str">
        <f>IF(OR(C51=""),"",(SUM(G51,K51,O51)*VLOOKUP(U51,Gehaltsklassen!$B$34:$D$38,2,FALSE)))</f>
        <v/>
      </c>
      <c r="AA51" s="53" t="str">
        <f>IF(OR(C51=""),"",(SUM(G51,K51,O51)*VLOOKUP(U51,Gehaltsklassen!$B$34:$D$38,2,FALSE))*C51)</f>
        <v/>
      </c>
      <c r="AB51" s="53" t="str">
        <f>IF(OR(C51=""),"",(SUM(G51,K51,O51)*VLOOKUP(U51,Gehaltsklassen!$B$34:$D$38,3,FALSE)))</f>
        <v/>
      </c>
      <c r="AC51" s="53" t="str">
        <f>IF(OR(C51=""),"",(SUM(G51,K51,O51)*VLOOKUP(U51,Gehaltsklassen!$B$34:$D$38,3,FALSE))*C51)</f>
        <v/>
      </c>
    </row>
    <row r="52" spans="1:29" ht="31.9" customHeight="1" x14ac:dyDescent="0.2">
      <c r="A52" s="74" t="str">
        <f>IF(C52="","",MAX($A$11:A51)+1)</f>
        <v/>
      </c>
      <c r="B52" s="75" t="str">
        <f>IF('N-Bedarf AL'!B50="","",'N-Bedarf AL'!B50)</f>
        <v/>
      </c>
      <c r="C52" s="49" t="str">
        <f>IF('N-Bedarf AL'!C50="","",'N-Bedarf AL'!C50)</f>
        <v/>
      </c>
      <c r="D52" s="88" t="str">
        <f>IF('N-Bedarf AL'!D50="","",'N-Bedarf AL'!D50)</f>
        <v/>
      </c>
      <c r="E52" s="49" t="str">
        <f>IF('N-Bedarf AL'!G50="","",'N-Bedarf AL'!G50)</f>
        <v/>
      </c>
      <c r="F52" s="50" t="str">
        <f t="shared" si="0"/>
        <v/>
      </c>
      <c r="G52" s="50" t="str">
        <f t="shared" si="5"/>
        <v/>
      </c>
      <c r="H52" s="88"/>
      <c r="I52" s="49"/>
      <c r="J52" s="50" t="str">
        <f t="shared" si="1"/>
        <v/>
      </c>
      <c r="K52" s="50" t="str">
        <f t="shared" si="2"/>
        <v/>
      </c>
      <c r="L52" s="88"/>
      <c r="M52" s="49"/>
      <c r="N52" s="50" t="str">
        <f t="shared" si="3"/>
        <v/>
      </c>
      <c r="O52" s="50" t="str">
        <f t="shared" si="4"/>
        <v/>
      </c>
      <c r="P52" s="51"/>
      <c r="Q52" s="78" t="s">
        <v>261</v>
      </c>
      <c r="R52" s="49"/>
      <c r="S52" s="32" t="str">
        <f>IF(R52="","C",INDEX(Gehaltsklassen!A$11:A$15,MATCH('P-Bedarf AL'!R52,Gehaltsklassen!D$11:D$15,1),1))</f>
        <v>C</v>
      </c>
      <c r="T52" s="49"/>
      <c r="U52" s="32" t="str">
        <f>IF(T52="","C",IF(T52="","C",IF('P-Bedarf AL'!$Q52="I",INDEX(Gehaltsklassen!A$11:A$15,MATCH('P-Bedarf AL'!T52,Gehaltsklassen!C$11:C$15,1),1),IF('P-Bedarf AL'!$Q52="II",INDEX(Gehaltsklassen!A$11:A$15,MATCH('P-Bedarf AL'!T52,Gehaltsklassen!D$11:D$15,1),1),IF('P-Bedarf AL'!$Q52="III",INDEX(Gehaltsklassen!A$11:A$15,MATCH('P-Bedarf AL'!T52,Gehaltsklassen!E$11:E$15,1),1),"Falsche Bodenart")))))</f>
        <v>C</v>
      </c>
      <c r="V52" s="52" t="str">
        <f>IF(OR(C52=""),"",SUM(F52,J52,N52)*VLOOKUP(S52,Gehaltsklassen!$B$34:$D$38,2,FALSE))</f>
        <v/>
      </c>
      <c r="W52" s="52" t="str">
        <f>IF(OR(C52=""),"",SUM(F52,J52,N52)*VLOOKUP(S52,Gehaltsklassen!$B$34:$D$38,2,FALSE)*C52)</f>
        <v/>
      </c>
      <c r="X52" s="52" t="str">
        <f>IF(OR(C52=""),"",SUM(F52,J52,N52)*VLOOKUP(S52,Gehaltsklassen!$B$34:$D$38,3,FALSE))</f>
        <v/>
      </c>
      <c r="Y52" s="52" t="str">
        <f>IF(OR(C52=""),"",SUM(F52,J52,N52)*VLOOKUP(S52,Gehaltsklassen!$B$34:$D$38,3,FALSE)*C52)</f>
        <v/>
      </c>
      <c r="Z52" s="54" t="str">
        <f>IF(OR(C52=""),"",(SUM(G52,K52,O52)*VLOOKUP(U52,Gehaltsklassen!$B$34:$D$38,2,FALSE)))</f>
        <v/>
      </c>
      <c r="AA52" s="53" t="str">
        <f>IF(OR(C52=""),"",(SUM(G52,K52,O52)*VLOOKUP(U52,Gehaltsklassen!$B$34:$D$38,2,FALSE))*C52)</f>
        <v/>
      </c>
      <c r="AB52" s="53" t="str">
        <f>IF(OR(C52=""),"",(SUM(G52,K52,O52)*VLOOKUP(U52,Gehaltsklassen!$B$34:$D$38,3,FALSE)))</f>
        <v/>
      </c>
      <c r="AC52" s="53" t="str">
        <f>IF(OR(C52=""),"",(SUM(G52,K52,O52)*VLOOKUP(U52,Gehaltsklassen!$B$34:$D$38,3,FALSE))*C52)</f>
        <v/>
      </c>
    </row>
    <row r="53" spans="1:29" ht="31.9" customHeight="1" x14ac:dyDescent="0.2">
      <c r="A53" s="74" t="str">
        <f>IF(C53="","",MAX($A$11:A52)+1)</f>
        <v/>
      </c>
      <c r="B53" s="75" t="str">
        <f>IF('N-Bedarf AL'!B51="","",'N-Bedarf AL'!B51)</f>
        <v/>
      </c>
      <c r="C53" s="49" t="str">
        <f>IF('N-Bedarf AL'!C51="","",'N-Bedarf AL'!C51)</f>
        <v/>
      </c>
      <c r="D53" s="88" t="str">
        <f>IF('N-Bedarf AL'!D51="","",'N-Bedarf AL'!D51)</f>
        <v/>
      </c>
      <c r="E53" s="49" t="str">
        <f>IF('N-Bedarf AL'!G51="","",'N-Bedarf AL'!G51)</f>
        <v/>
      </c>
      <c r="F53" s="50" t="str">
        <f t="shared" si="0"/>
        <v/>
      </c>
      <c r="G53" s="50" t="str">
        <f t="shared" si="5"/>
        <v/>
      </c>
      <c r="H53" s="88"/>
      <c r="I53" s="49"/>
      <c r="J53" s="50" t="str">
        <f t="shared" si="1"/>
        <v/>
      </c>
      <c r="K53" s="50" t="str">
        <f t="shared" si="2"/>
        <v/>
      </c>
      <c r="L53" s="88"/>
      <c r="M53" s="49"/>
      <c r="N53" s="50" t="str">
        <f t="shared" si="3"/>
        <v/>
      </c>
      <c r="O53" s="50" t="str">
        <f t="shared" si="4"/>
        <v/>
      </c>
      <c r="P53" s="51"/>
      <c r="Q53" s="78" t="s">
        <v>261</v>
      </c>
      <c r="R53" s="49"/>
      <c r="S53" s="32" t="str">
        <f>IF(R53="","C",INDEX(Gehaltsklassen!A$11:A$15,MATCH('P-Bedarf AL'!R53,Gehaltsklassen!D$11:D$15,1),1))</f>
        <v>C</v>
      </c>
      <c r="T53" s="49"/>
      <c r="U53" s="32" t="str">
        <f>IF(T53="","C",IF(T53="","C",IF('P-Bedarf AL'!$Q53="I",INDEX(Gehaltsklassen!A$11:A$15,MATCH('P-Bedarf AL'!T53,Gehaltsklassen!C$11:C$15,1),1),IF('P-Bedarf AL'!$Q53="II",INDEX(Gehaltsklassen!A$11:A$15,MATCH('P-Bedarf AL'!T53,Gehaltsklassen!D$11:D$15,1),1),IF('P-Bedarf AL'!$Q53="III",INDEX(Gehaltsklassen!A$11:A$15,MATCH('P-Bedarf AL'!T53,Gehaltsklassen!E$11:E$15,1),1),"Falsche Bodenart")))))</f>
        <v>C</v>
      </c>
      <c r="V53" s="52" t="str">
        <f>IF(OR(C53=""),"",SUM(F53,J53,N53)*VLOOKUP(S53,Gehaltsklassen!$B$34:$D$38,2,FALSE))</f>
        <v/>
      </c>
      <c r="W53" s="52" t="str">
        <f>IF(OR(C53=""),"",SUM(F53,J53,N53)*VLOOKUP(S53,Gehaltsklassen!$B$34:$D$38,2,FALSE)*C53)</f>
        <v/>
      </c>
      <c r="X53" s="52" t="str">
        <f>IF(OR(C53=""),"",SUM(F53,J53,N53)*VLOOKUP(S53,Gehaltsklassen!$B$34:$D$38,3,FALSE))</f>
        <v/>
      </c>
      <c r="Y53" s="52" t="str">
        <f>IF(OR(C53=""),"",SUM(F53,J53,N53)*VLOOKUP(S53,Gehaltsklassen!$B$34:$D$38,3,FALSE)*C53)</f>
        <v/>
      </c>
      <c r="Z53" s="54" t="str">
        <f>IF(OR(C53=""),"",(SUM(G53,K53,O53)*VLOOKUP(U53,Gehaltsklassen!$B$34:$D$38,2,FALSE)))</f>
        <v/>
      </c>
      <c r="AA53" s="53" t="str">
        <f>IF(OR(C53=""),"",(SUM(G53,K53,O53)*VLOOKUP(U53,Gehaltsklassen!$B$34:$D$38,2,FALSE))*C53)</f>
        <v/>
      </c>
      <c r="AB53" s="53" t="str">
        <f>IF(OR(C53=""),"",(SUM(G53,K53,O53)*VLOOKUP(U53,Gehaltsklassen!$B$34:$D$38,3,FALSE)))</f>
        <v/>
      </c>
      <c r="AC53" s="53" t="str">
        <f>IF(OR(C53=""),"",(SUM(G53,K53,O53)*VLOOKUP(U53,Gehaltsklassen!$B$34:$D$38,3,FALSE))*C53)</f>
        <v/>
      </c>
    </row>
    <row r="54" spans="1:29" ht="31.9" customHeight="1" x14ac:dyDescent="0.2">
      <c r="A54" s="74" t="str">
        <f>IF(C54="","",MAX($A$11:A53)+1)</f>
        <v/>
      </c>
      <c r="B54" s="75" t="str">
        <f>IF('N-Bedarf AL'!B52="","",'N-Bedarf AL'!B52)</f>
        <v/>
      </c>
      <c r="C54" s="49" t="str">
        <f>IF('N-Bedarf AL'!C52="","",'N-Bedarf AL'!C52)</f>
        <v/>
      </c>
      <c r="D54" s="88" t="str">
        <f>IF('N-Bedarf AL'!D52="","",'N-Bedarf AL'!D52)</f>
        <v/>
      </c>
      <c r="E54" s="49" t="str">
        <f>IF('N-Bedarf AL'!G52="","",'N-Bedarf AL'!G52)</f>
        <v/>
      </c>
      <c r="F54" s="50" t="str">
        <f t="shared" si="0"/>
        <v/>
      </c>
      <c r="G54" s="50" t="str">
        <f t="shared" si="5"/>
        <v/>
      </c>
      <c r="H54" s="88"/>
      <c r="I54" s="49"/>
      <c r="J54" s="50" t="str">
        <f t="shared" si="1"/>
        <v/>
      </c>
      <c r="K54" s="50" t="str">
        <f t="shared" si="2"/>
        <v/>
      </c>
      <c r="L54" s="88"/>
      <c r="M54" s="49"/>
      <c r="N54" s="50" t="str">
        <f t="shared" si="3"/>
        <v/>
      </c>
      <c r="O54" s="50" t="str">
        <f t="shared" si="4"/>
        <v/>
      </c>
      <c r="P54" s="51"/>
      <c r="Q54" s="78" t="s">
        <v>261</v>
      </c>
      <c r="R54" s="49"/>
      <c r="S54" s="32" t="str">
        <f>IF(R54="","C",INDEX(Gehaltsklassen!A$11:A$15,MATCH('P-Bedarf AL'!R54,Gehaltsklassen!D$11:D$15,1),1))</f>
        <v>C</v>
      </c>
      <c r="T54" s="49"/>
      <c r="U54" s="32" t="str">
        <f>IF(T54="","C",IF(T54="","C",IF('P-Bedarf AL'!$Q54="I",INDEX(Gehaltsklassen!A$11:A$15,MATCH('P-Bedarf AL'!T54,Gehaltsklassen!C$11:C$15,1),1),IF('P-Bedarf AL'!$Q54="II",INDEX(Gehaltsklassen!A$11:A$15,MATCH('P-Bedarf AL'!T54,Gehaltsklassen!D$11:D$15,1),1),IF('P-Bedarf AL'!$Q54="III",INDEX(Gehaltsklassen!A$11:A$15,MATCH('P-Bedarf AL'!T54,Gehaltsklassen!E$11:E$15,1),1),"Falsche Bodenart")))))</f>
        <v>C</v>
      </c>
      <c r="V54" s="52" t="str">
        <f>IF(OR(C54=""),"",SUM(F54,J54,N54)*VLOOKUP(S54,Gehaltsklassen!$B$34:$D$38,2,FALSE))</f>
        <v/>
      </c>
      <c r="W54" s="52" t="str">
        <f>IF(OR(C54=""),"",SUM(F54,J54,N54)*VLOOKUP(S54,Gehaltsklassen!$B$34:$D$38,2,FALSE)*C54)</f>
        <v/>
      </c>
      <c r="X54" s="52" t="str">
        <f>IF(OR(C54=""),"",SUM(F54,J54,N54)*VLOOKUP(S54,Gehaltsklassen!$B$34:$D$38,3,FALSE))</f>
        <v/>
      </c>
      <c r="Y54" s="52" t="str">
        <f>IF(OR(C54=""),"",SUM(F54,J54,N54)*VLOOKUP(S54,Gehaltsklassen!$B$34:$D$38,3,FALSE)*C54)</f>
        <v/>
      </c>
      <c r="Z54" s="54" t="str">
        <f>IF(OR(C54=""),"",(SUM(G54,K54,O54)*VLOOKUP(U54,Gehaltsklassen!$B$34:$D$38,2,FALSE)))</f>
        <v/>
      </c>
      <c r="AA54" s="53" t="str">
        <f>IF(OR(C54=""),"",(SUM(G54,K54,O54)*VLOOKUP(U54,Gehaltsklassen!$B$34:$D$38,2,FALSE))*C54)</f>
        <v/>
      </c>
      <c r="AB54" s="53" t="str">
        <f>IF(OR(C54=""),"",(SUM(G54,K54,O54)*VLOOKUP(U54,Gehaltsklassen!$B$34:$D$38,3,FALSE)))</f>
        <v/>
      </c>
      <c r="AC54" s="53" t="str">
        <f>IF(OR(C54=""),"",(SUM(G54,K54,O54)*VLOOKUP(U54,Gehaltsklassen!$B$34:$D$38,3,FALSE))*C54)</f>
        <v/>
      </c>
    </row>
    <row r="55" spans="1:29" ht="31.9" customHeight="1" x14ac:dyDescent="0.2">
      <c r="A55" s="74" t="str">
        <f>IF(C55="","",MAX($A$11:A54)+1)</f>
        <v/>
      </c>
      <c r="B55" s="75" t="str">
        <f>IF('N-Bedarf AL'!B53="","",'N-Bedarf AL'!B53)</f>
        <v/>
      </c>
      <c r="C55" s="49" t="str">
        <f>IF('N-Bedarf AL'!C53="","",'N-Bedarf AL'!C53)</f>
        <v/>
      </c>
      <c r="D55" s="88" t="str">
        <f>IF('N-Bedarf AL'!D53="","",'N-Bedarf AL'!D53)</f>
        <v/>
      </c>
      <c r="E55" s="49" t="str">
        <f>IF('N-Bedarf AL'!G53="","",'N-Bedarf AL'!G53)</f>
        <v/>
      </c>
      <c r="F55" s="50" t="str">
        <f t="shared" si="0"/>
        <v/>
      </c>
      <c r="G55" s="50" t="str">
        <f t="shared" si="5"/>
        <v/>
      </c>
      <c r="H55" s="88"/>
      <c r="I55" s="49"/>
      <c r="J55" s="50" t="str">
        <f t="shared" si="1"/>
        <v/>
      </c>
      <c r="K55" s="50" t="str">
        <f t="shared" si="2"/>
        <v/>
      </c>
      <c r="L55" s="88"/>
      <c r="M55" s="49"/>
      <c r="N55" s="50" t="str">
        <f t="shared" si="3"/>
        <v/>
      </c>
      <c r="O55" s="50" t="str">
        <f t="shared" si="4"/>
        <v/>
      </c>
      <c r="P55" s="51"/>
      <c r="Q55" s="78" t="s">
        <v>261</v>
      </c>
      <c r="R55" s="49"/>
      <c r="S55" s="32" t="str">
        <f>IF(R55="","C",INDEX(Gehaltsklassen!A$11:A$15,MATCH('P-Bedarf AL'!R55,Gehaltsklassen!D$11:D$15,1),1))</f>
        <v>C</v>
      </c>
      <c r="T55" s="49"/>
      <c r="U55" s="32" t="str">
        <f>IF(T55="","C",IF(T55="","C",IF('P-Bedarf AL'!$Q55="I",INDEX(Gehaltsklassen!A$11:A$15,MATCH('P-Bedarf AL'!T55,Gehaltsklassen!C$11:C$15,1),1),IF('P-Bedarf AL'!$Q55="II",INDEX(Gehaltsklassen!A$11:A$15,MATCH('P-Bedarf AL'!T55,Gehaltsklassen!D$11:D$15,1),1),IF('P-Bedarf AL'!$Q55="III",INDEX(Gehaltsklassen!A$11:A$15,MATCH('P-Bedarf AL'!T55,Gehaltsklassen!E$11:E$15,1),1),"Falsche Bodenart")))))</f>
        <v>C</v>
      </c>
      <c r="V55" s="52" t="str">
        <f>IF(OR(C55=""),"",SUM(F55,J55,N55)*VLOOKUP(S55,Gehaltsklassen!$B$34:$D$38,2,FALSE))</f>
        <v/>
      </c>
      <c r="W55" s="52" t="str">
        <f>IF(OR(C55=""),"",SUM(F55,J55,N55)*VLOOKUP(S55,Gehaltsklassen!$B$34:$D$38,2,FALSE)*C55)</f>
        <v/>
      </c>
      <c r="X55" s="52" t="str">
        <f>IF(OR(C55=""),"",SUM(F55,J55,N55)*VLOOKUP(S55,Gehaltsklassen!$B$34:$D$38,3,FALSE))</f>
        <v/>
      </c>
      <c r="Y55" s="52" t="str">
        <f>IF(OR(C55=""),"",SUM(F55,J55,N55)*VLOOKUP(S55,Gehaltsklassen!$B$34:$D$38,3,FALSE)*C55)</f>
        <v/>
      </c>
      <c r="Z55" s="54" t="str">
        <f>IF(OR(C55=""),"",(SUM(G55,K55,O55)*VLOOKUP(U55,Gehaltsklassen!$B$34:$D$38,2,FALSE)))</f>
        <v/>
      </c>
      <c r="AA55" s="53" t="str">
        <f>IF(OR(C55=""),"",(SUM(G55,K55,O55)*VLOOKUP(U55,Gehaltsklassen!$B$34:$D$38,2,FALSE))*C55)</f>
        <v/>
      </c>
      <c r="AB55" s="53" t="str">
        <f>IF(OR(C55=""),"",(SUM(G55,K55,O55)*VLOOKUP(U55,Gehaltsklassen!$B$34:$D$38,3,FALSE)))</f>
        <v/>
      </c>
      <c r="AC55" s="53" t="str">
        <f>IF(OR(C55=""),"",(SUM(G55,K55,O55)*VLOOKUP(U55,Gehaltsklassen!$B$34:$D$38,3,FALSE))*C55)</f>
        <v/>
      </c>
    </row>
    <row r="56" spans="1:29" ht="31.9" customHeight="1" x14ac:dyDescent="0.2">
      <c r="A56" s="74" t="str">
        <f>IF(C56="","",MAX($A$11:A55)+1)</f>
        <v/>
      </c>
      <c r="B56" s="75" t="str">
        <f>IF('N-Bedarf AL'!B54="","",'N-Bedarf AL'!B54)</f>
        <v/>
      </c>
      <c r="C56" s="49" t="str">
        <f>IF('N-Bedarf AL'!C54="","",'N-Bedarf AL'!C54)</f>
        <v/>
      </c>
      <c r="D56" s="88" t="str">
        <f>IF('N-Bedarf AL'!D54="","",'N-Bedarf AL'!D54)</f>
        <v/>
      </c>
      <c r="E56" s="49" t="str">
        <f>IF('N-Bedarf AL'!G54="","",'N-Bedarf AL'!G54)</f>
        <v/>
      </c>
      <c r="F56" s="50" t="str">
        <f t="shared" si="0"/>
        <v/>
      </c>
      <c r="G56" s="50" t="str">
        <f t="shared" si="5"/>
        <v/>
      </c>
      <c r="H56" s="88"/>
      <c r="I56" s="49"/>
      <c r="J56" s="50" t="str">
        <f t="shared" si="1"/>
        <v/>
      </c>
      <c r="K56" s="50" t="str">
        <f t="shared" si="2"/>
        <v/>
      </c>
      <c r="L56" s="88"/>
      <c r="M56" s="49"/>
      <c r="N56" s="50" t="str">
        <f t="shared" si="3"/>
        <v/>
      </c>
      <c r="O56" s="50" t="str">
        <f t="shared" si="4"/>
        <v/>
      </c>
      <c r="P56" s="51"/>
      <c r="Q56" s="78" t="s">
        <v>261</v>
      </c>
      <c r="R56" s="49"/>
      <c r="S56" s="32" t="str">
        <f>IF(R56="","C",INDEX(Gehaltsklassen!A$11:A$15,MATCH('P-Bedarf AL'!R56,Gehaltsklassen!D$11:D$15,1),1))</f>
        <v>C</v>
      </c>
      <c r="T56" s="49"/>
      <c r="U56" s="32" t="str">
        <f>IF(T56="","C",IF(T56="","C",IF('P-Bedarf AL'!$Q56="I",INDEX(Gehaltsklassen!A$11:A$15,MATCH('P-Bedarf AL'!T56,Gehaltsklassen!C$11:C$15,1),1),IF('P-Bedarf AL'!$Q56="II",INDEX(Gehaltsklassen!A$11:A$15,MATCH('P-Bedarf AL'!T56,Gehaltsklassen!D$11:D$15,1),1),IF('P-Bedarf AL'!$Q56="III",INDEX(Gehaltsklassen!A$11:A$15,MATCH('P-Bedarf AL'!T56,Gehaltsklassen!E$11:E$15,1),1),"Falsche Bodenart")))))</f>
        <v>C</v>
      </c>
      <c r="V56" s="52" t="str">
        <f>IF(OR(C56=""),"",SUM(F56,J56,N56)*VLOOKUP(S56,Gehaltsklassen!$B$34:$D$38,2,FALSE))</f>
        <v/>
      </c>
      <c r="W56" s="52" t="str">
        <f>IF(OR(C56=""),"",SUM(F56,J56,N56)*VLOOKUP(S56,Gehaltsklassen!$B$34:$D$38,2,FALSE)*C56)</f>
        <v/>
      </c>
      <c r="X56" s="52" t="str">
        <f>IF(OR(C56=""),"",SUM(F56,J56,N56)*VLOOKUP(S56,Gehaltsklassen!$B$34:$D$38,3,FALSE))</f>
        <v/>
      </c>
      <c r="Y56" s="52" t="str">
        <f>IF(OR(C56=""),"",SUM(F56,J56,N56)*VLOOKUP(S56,Gehaltsklassen!$B$34:$D$38,3,FALSE)*C56)</f>
        <v/>
      </c>
      <c r="Z56" s="54" t="str">
        <f>IF(OR(C56=""),"",(SUM(G56,K56,O56)*VLOOKUP(U56,Gehaltsklassen!$B$34:$D$38,2,FALSE)))</f>
        <v/>
      </c>
      <c r="AA56" s="53" t="str">
        <f>IF(OR(C56=""),"",(SUM(G56,K56,O56)*VLOOKUP(U56,Gehaltsklassen!$B$34:$D$38,2,FALSE))*C56)</f>
        <v/>
      </c>
      <c r="AB56" s="53" t="str">
        <f>IF(OR(C56=""),"",(SUM(G56,K56,O56)*VLOOKUP(U56,Gehaltsklassen!$B$34:$D$38,3,FALSE)))</f>
        <v/>
      </c>
      <c r="AC56" s="53" t="str">
        <f>IF(OR(C56=""),"",(SUM(G56,K56,O56)*VLOOKUP(U56,Gehaltsklassen!$B$34:$D$38,3,FALSE))*C56)</f>
        <v/>
      </c>
    </row>
    <row r="57" spans="1:29" ht="31.9" customHeight="1" x14ac:dyDescent="0.2">
      <c r="A57" s="74" t="str">
        <f>IF(C57="","",MAX($A$11:A56)+1)</f>
        <v/>
      </c>
      <c r="B57" s="75" t="str">
        <f>IF('N-Bedarf AL'!B55="","",'N-Bedarf AL'!B55)</f>
        <v/>
      </c>
      <c r="C57" s="49" t="str">
        <f>IF('N-Bedarf AL'!C55="","",'N-Bedarf AL'!C55)</f>
        <v/>
      </c>
      <c r="D57" s="88" t="str">
        <f>IF('N-Bedarf AL'!D55="","",'N-Bedarf AL'!D55)</f>
        <v/>
      </c>
      <c r="E57" s="49" t="str">
        <f>IF('N-Bedarf AL'!G55="","",'N-Bedarf AL'!G55)</f>
        <v/>
      </c>
      <c r="F57" s="50" t="str">
        <f t="shared" si="0"/>
        <v/>
      </c>
      <c r="G57" s="50" t="str">
        <f t="shared" si="5"/>
        <v/>
      </c>
      <c r="H57" s="88"/>
      <c r="I57" s="49"/>
      <c r="J57" s="50" t="str">
        <f t="shared" si="1"/>
        <v/>
      </c>
      <c r="K57" s="50" t="str">
        <f t="shared" si="2"/>
        <v/>
      </c>
      <c r="L57" s="88"/>
      <c r="M57" s="49"/>
      <c r="N57" s="50" t="str">
        <f t="shared" si="3"/>
        <v/>
      </c>
      <c r="O57" s="50" t="str">
        <f t="shared" si="4"/>
        <v/>
      </c>
      <c r="P57" s="51"/>
      <c r="Q57" s="78" t="s">
        <v>261</v>
      </c>
      <c r="R57" s="49"/>
      <c r="S57" s="32" t="str">
        <f>IF(R57="","C",INDEX(Gehaltsklassen!A$11:A$15,MATCH('P-Bedarf AL'!R57,Gehaltsklassen!D$11:D$15,1),1))</f>
        <v>C</v>
      </c>
      <c r="T57" s="49"/>
      <c r="U57" s="32" t="str">
        <f>IF(T57="","C",IF(T57="","C",IF('P-Bedarf AL'!$Q57="I",INDEX(Gehaltsklassen!A$11:A$15,MATCH('P-Bedarf AL'!T57,Gehaltsklassen!C$11:C$15,1),1),IF('P-Bedarf AL'!$Q57="II",INDEX(Gehaltsklassen!A$11:A$15,MATCH('P-Bedarf AL'!T57,Gehaltsklassen!D$11:D$15,1),1),IF('P-Bedarf AL'!$Q57="III",INDEX(Gehaltsklassen!A$11:A$15,MATCH('P-Bedarf AL'!T57,Gehaltsklassen!E$11:E$15,1),1),"Falsche Bodenart")))))</f>
        <v>C</v>
      </c>
      <c r="V57" s="52" t="str">
        <f>IF(OR(C57=""),"",SUM(F57,J57,N57)*VLOOKUP(S57,Gehaltsklassen!$B$34:$D$38,2,FALSE))</f>
        <v/>
      </c>
      <c r="W57" s="52" t="str">
        <f>IF(OR(C57=""),"",SUM(F57,J57,N57)*VLOOKUP(S57,Gehaltsklassen!$B$34:$D$38,2,FALSE)*C57)</f>
        <v/>
      </c>
      <c r="X57" s="52" t="str">
        <f>IF(OR(C57=""),"",SUM(F57,J57,N57)*VLOOKUP(S57,Gehaltsklassen!$B$34:$D$38,3,FALSE))</f>
        <v/>
      </c>
      <c r="Y57" s="52" t="str">
        <f>IF(OR(C57=""),"",SUM(F57,J57,N57)*VLOOKUP(S57,Gehaltsklassen!$B$34:$D$38,3,FALSE)*C57)</f>
        <v/>
      </c>
      <c r="Z57" s="54" t="str">
        <f>IF(OR(C57=""),"",(SUM(G57,K57,O57)*VLOOKUP(U57,Gehaltsklassen!$B$34:$D$38,2,FALSE)))</f>
        <v/>
      </c>
      <c r="AA57" s="53" t="str">
        <f>IF(OR(C57=""),"",(SUM(G57,K57,O57)*VLOOKUP(U57,Gehaltsklassen!$B$34:$D$38,2,FALSE))*C57)</f>
        <v/>
      </c>
      <c r="AB57" s="53" t="str">
        <f>IF(OR(C57=""),"",(SUM(G57,K57,O57)*VLOOKUP(U57,Gehaltsklassen!$B$34:$D$38,3,FALSE)))</f>
        <v/>
      </c>
      <c r="AC57" s="53" t="str">
        <f>IF(OR(C57=""),"",(SUM(G57,K57,O57)*VLOOKUP(U57,Gehaltsklassen!$B$34:$D$38,3,FALSE))*C57)</f>
        <v/>
      </c>
    </row>
    <row r="58" spans="1:29" ht="31.9" customHeight="1" x14ac:dyDescent="0.2">
      <c r="A58" s="74" t="str">
        <f>IF(C58="","",MAX($A$11:A57)+1)</f>
        <v/>
      </c>
      <c r="B58" s="75" t="str">
        <f>IF('N-Bedarf AL'!B56="","",'N-Bedarf AL'!B56)</f>
        <v/>
      </c>
      <c r="C58" s="49" t="str">
        <f>IF('N-Bedarf AL'!C56="","",'N-Bedarf AL'!C56)</f>
        <v/>
      </c>
      <c r="D58" s="88" t="str">
        <f>IF('N-Bedarf AL'!D56="","",'N-Bedarf AL'!D56)</f>
        <v/>
      </c>
      <c r="E58" s="49" t="str">
        <f>IF('N-Bedarf AL'!G56="","",'N-Bedarf AL'!G56)</f>
        <v/>
      </c>
      <c r="F58" s="50" t="str">
        <f t="shared" si="0"/>
        <v/>
      </c>
      <c r="G58" s="50" t="str">
        <f t="shared" si="5"/>
        <v/>
      </c>
      <c r="H58" s="88"/>
      <c r="I58" s="49"/>
      <c r="J58" s="50" t="str">
        <f t="shared" si="1"/>
        <v/>
      </c>
      <c r="K58" s="50" t="str">
        <f t="shared" si="2"/>
        <v/>
      </c>
      <c r="L58" s="88"/>
      <c r="M58" s="49"/>
      <c r="N58" s="50" t="str">
        <f t="shared" si="3"/>
        <v/>
      </c>
      <c r="O58" s="50" t="str">
        <f t="shared" si="4"/>
        <v/>
      </c>
      <c r="P58" s="51"/>
      <c r="Q58" s="78" t="s">
        <v>261</v>
      </c>
      <c r="R58" s="49"/>
      <c r="S58" s="32" t="str">
        <f>IF(R58="","C",INDEX(Gehaltsklassen!A$11:A$15,MATCH('P-Bedarf AL'!R58,Gehaltsklassen!D$11:D$15,1),1))</f>
        <v>C</v>
      </c>
      <c r="T58" s="49"/>
      <c r="U58" s="32" t="str">
        <f>IF(T58="","C",IF(T58="","C",IF('P-Bedarf AL'!$Q58="I",INDEX(Gehaltsklassen!A$11:A$15,MATCH('P-Bedarf AL'!T58,Gehaltsklassen!C$11:C$15,1),1),IF('P-Bedarf AL'!$Q58="II",INDEX(Gehaltsklassen!A$11:A$15,MATCH('P-Bedarf AL'!T58,Gehaltsklassen!D$11:D$15,1),1),IF('P-Bedarf AL'!$Q58="III",INDEX(Gehaltsklassen!A$11:A$15,MATCH('P-Bedarf AL'!T58,Gehaltsklassen!E$11:E$15,1),1),"Falsche Bodenart")))))</f>
        <v>C</v>
      </c>
      <c r="V58" s="52" t="str">
        <f>IF(OR(C58=""),"",SUM(F58,J58,N58)*VLOOKUP(S58,Gehaltsklassen!$B$34:$D$38,2,FALSE))</f>
        <v/>
      </c>
      <c r="W58" s="52" t="str">
        <f>IF(OR(C58=""),"",SUM(F58,J58,N58)*VLOOKUP(S58,Gehaltsklassen!$B$34:$D$38,2,FALSE)*C58)</f>
        <v/>
      </c>
      <c r="X58" s="52" t="str">
        <f>IF(OR(C58=""),"",SUM(F58,J58,N58)*VLOOKUP(S58,Gehaltsklassen!$B$34:$D$38,3,FALSE))</f>
        <v/>
      </c>
      <c r="Y58" s="52" t="str">
        <f>IF(OR(C58=""),"",SUM(F58,J58,N58)*VLOOKUP(S58,Gehaltsklassen!$B$34:$D$38,3,FALSE)*C58)</f>
        <v/>
      </c>
      <c r="Z58" s="54" t="str">
        <f>IF(OR(C58=""),"",(SUM(G58,K58,O58)*VLOOKUP(U58,Gehaltsklassen!$B$34:$D$38,2,FALSE)))</f>
        <v/>
      </c>
      <c r="AA58" s="53" t="str">
        <f>IF(OR(C58=""),"",(SUM(G58,K58,O58)*VLOOKUP(U58,Gehaltsklassen!$B$34:$D$38,2,FALSE))*C58)</f>
        <v/>
      </c>
      <c r="AB58" s="53" t="str">
        <f>IF(OR(C58=""),"",(SUM(G58,K58,O58)*VLOOKUP(U58,Gehaltsklassen!$B$34:$D$38,3,FALSE)))</f>
        <v/>
      </c>
      <c r="AC58" s="53" t="str">
        <f>IF(OR(C58=""),"",(SUM(G58,K58,O58)*VLOOKUP(U58,Gehaltsklassen!$B$34:$D$38,3,FALSE))*C58)</f>
        <v/>
      </c>
    </row>
    <row r="59" spans="1:29" ht="31.9" customHeight="1" x14ac:dyDescent="0.2">
      <c r="A59" s="74" t="str">
        <f>IF(C59="","",MAX($A$11:A58)+1)</f>
        <v/>
      </c>
      <c r="B59" s="75" t="str">
        <f>IF('N-Bedarf AL'!B57="","",'N-Bedarf AL'!B57)</f>
        <v/>
      </c>
      <c r="C59" s="49" t="str">
        <f>IF('N-Bedarf AL'!C57="","",'N-Bedarf AL'!C57)</f>
        <v/>
      </c>
      <c r="D59" s="88" t="str">
        <f>IF('N-Bedarf AL'!D57="","",'N-Bedarf AL'!D57)</f>
        <v/>
      </c>
      <c r="E59" s="49" t="str">
        <f>IF('N-Bedarf AL'!G57="","",'N-Bedarf AL'!G57)</f>
        <v/>
      </c>
      <c r="F59" s="50" t="str">
        <f t="shared" si="0"/>
        <v/>
      </c>
      <c r="G59" s="50" t="str">
        <f t="shared" si="5"/>
        <v/>
      </c>
      <c r="H59" s="88"/>
      <c r="I59" s="49"/>
      <c r="J59" s="50" t="str">
        <f t="shared" si="1"/>
        <v/>
      </c>
      <c r="K59" s="50" t="str">
        <f t="shared" si="2"/>
        <v/>
      </c>
      <c r="L59" s="88"/>
      <c r="M59" s="49"/>
      <c r="N59" s="50" t="str">
        <f t="shared" si="3"/>
        <v/>
      </c>
      <c r="O59" s="50" t="str">
        <f t="shared" si="4"/>
        <v/>
      </c>
      <c r="P59" s="51"/>
      <c r="Q59" s="78" t="s">
        <v>261</v>
      </c>
      <c r="R59" s="49"/>
      <c r="S59" s="32" t="str">
        <f>IF(R59="","C",INDEX(Gehaltsklassen!A$11:A$15,MATCH('P-Bedarf AL'!R59,Gehaltsklassen!D$11:D$15,1),1))</f>
        <v>C</v>
      </c>
      <c r="T59" s="49"/>
      <c r="U59" s="32" t="str">
        <f>IF(T59="","C",IF(T59="","C",IF('P-Bedarf AL'!$Q59="I",INDEX(Gehaltsklassen!A$11:A$15,MATCH('P-Bedarf AL'!T59,Gehaltsklassen!C$11:C$15,1),1),IF('P-Bedarf AL'!$Q59="II",INDEX(Gehaltsklassen!A$11:A$15,MATCH('P-Bedarf AL'!T59,Gehaltsklassen!D$11:D$15,1),1),IF('P-Bedarf AL'!$Q59="III",INDEX(Gehaltsklassen!A$11:A$15,MATCH('P-Bedarf AL'!T59,Gehaltsklassen!E$11:E$15,1),1),"Falsche Bodenart")))))</f>
        <v>C</v>
      </c>
      <c r="V59" s="52" t="str">
        <f>IF(OR(C59=""),"",SUM(F59,J59,N59)*VLOOKUP(S59,Gehaltsklassen!$B$34:$D$38,2,FALSE))</f>
        <v/>
      </c>
      <c r="W59" s="52" t="str">
        <f>IF(OR(C59=""),"",SUM(F59,J59,N59)*VLOOKUP(S59,Gehaltsklassen!$B$34:$D$38,2,FALSE)*C59)</f>
        <v/>
      </c>
      <c r="X59" s="52" t="str">
        <f>IF(OR(C59=""),"",SUM(F59,J59,N59)*VLOOKUP(S59,Gehaltsklassen!$B$34:$D$38,3,FALSE))</f>
        <v/>
      </c>
      <c r="Y59" s="52" t="str">
        <f>IF(OR(C59=""),"",SUM(F59,J59,N59)*VLOOKUP(S59,Gehaltsklassen!$B$34:$D$38,3,FALSE)*C59)</f>
        <v/>
      </c>
      <c r="Z59" s="54" t="str">
        <f>IF(OR(C59=""),"",(SUM(G59,K59,O59)*VLOOKUP(U59,Gehaltsklassen!$B$34:$D$38,2,FALSE)))</f>
        <v/>
      </c>
      <c r="AA59" s="53" t="str">
        <f>IF(OR(C59=""),"",(SUM(G59,K59,O59)*VLOOKUP(U59,Gehaltsklassen!$B$34:$D$38,2,FALSE))*C59)</f>
        <v/>
      </c>
      <c r="AB59" s="53" t="str">
        <f>IF(OR(C59=""),"",(SUM(G59,K59,O59)*VLOOKUP(U59,Gehaltsklassen!$B$34:$D$38,3,FALSE)))</f>
        <v/>
      </c>
      <c r="AC59" s="53" t="str">
        <f>IF(OR(C59=""),"",(SUM(G59,K59,O59)*VLOOKUP(U59,Gehaltsklassen!$B$34:$D$38,3,FALSE))*C59)</f>
        <v/>
      </c>
    </row>
    <row r="60" spans="1:29" ht="31.9" customHeight="1" x14ac:dyDescent="0.2">
      <c r="A60" s="74" t="str">
        <f>IF(C60="","",MAX($A$11:A59)+1)</f>
        <v/>
      </c>
      <c r="B60" s="75" t="str">
        <f>IF('N-Bedarf AL'!B58="","",'N-Bedarf AL'!B58)</f>
        <v/>
      </c>
      <c r="C60" s="49" t="str">
        <f>IF('N-Bedarf AL'!C58="","",'N-Bedarf AL'!C58)</f>
        <v/>
      </c>
      <c r="D60" s="88" t="str">
        <f>IF('N-Bedarf AL'!D58="","",'N-Bedarf AL'!D58)</f>
        <v/>
      </c>
      <c r="E60" s="49" t="str">
        <f>IF('N-Bedarf AL'!G58="","",'N-Bedarf AL'!G58)</f>
        <v/>
      </c>
      <c r="F60" s="50" t="str">
        <f t="shared" si="0"/>
        <v/>
      </c>
      <c r="G60" s="50" t="str">
        <f t="shared" si="5"/>
        <v/>
      </c>
      <c r="H60" s="88"/>
      <c r="I60" s="49"/>
      <c r="J60" s="50" t="str">
        <f t="shared" si="1"/>
        <v/>
      </c>
      <c r="K60" s="50" t="str">
        <f t="shared" si="2"/>
        <v/>
      </c>
      <c r="L60" s="88"/>
      <c r="M60" s="49"/>
      <c r="N60" s="50" t="str">
        <f t="shared" si="3"/>
        <v/>
      </c>
      <c r="O60" s="50" t="str">
        <f t="shared" si="4"/>
        <v/>
      </c>
      <c r="P60" s="51"/>
      <c r="Q60" s="78" t="s">
        <v>261</v>
      </c>
      <c r="R60" s="49"/>
      <c r="S60" s="32" t="str">
        <f>IF(R60="","C",INDEX(Gehaltsklassen!A$11:A$15,MATCH('P-Bedarf AL'!R60,Gehaltsklassen!D$11:D$15,1),1))</f>
        <v>C</v>
      </c>
      <c r="T60" s="49"/>
      <c r="U60" s="32" t="str">
        <f>IF(T60="","C",IF(T60="","C",IF('P-Bedarf AL'!$Q60="I",INDEX(Gehaltsklassen!A$11:A$15,MATCH('P-Bedarf AL'!T60,Gehaltsklassen!C$11:C$15,1),1),IF('P-Bedarf AL'!$Q60="II",INDEX(Gehaltsklassen!A$11:A$15,MATCH('P-Bedarf AL'!T60,Gehaltsklassen!D$11:D$15,1),1),IF('P-Bedarf AL'!$Q60="III",INDEX(Gehaltsklassen!A$11:A$15,MATCH('P-Bedarf AL'!T60,Gehaltsklassen!E$11:E$15,1),1),"Falsche Bodenart")))))</f>
        <v>C</v>
      </c>
      <c r="V60" s="52" t="str">
        <f>IF(OR(C60=""),"",SUM(F60,J60,N60)*VLOOKUP(S60,Gehaltsklassen!$B$34:$D$38,2,FALSE))</f>
        <v/>
      </c>
      <c r="W60" s="52" t="str">
        <f>IF(OR(C60=""),"",SUM(F60,J60,N60)*VLOOKUP(S60,Gehaltsklassen!$B$34:$D$38,2,FALSE)*C60)</f>
        <v/>
      </c>
      <c r="X60" s="52" t="str">
        <f>IF(OR(C60=""),"",SUM(F60,J60,N60)*VLOOKUP(S60,Gehaltsklassen!$B$34:$D$38,3,FALSE))</f>
        <v/>
      </c>
      <c r="Y60" s="52" t="str">
        <f>IF(OR(C60=""),"",SUM(F60,J60,N60)*VLOOKUP(S60,Gehaltsklassen!$B$34:$D$38,3,FALSE)*C60)</f>
        <v/>
      </c>
      <c r="Z60" s="54" t="str">
        <f>IF(OR(C60=""),"",(SUM(G60,K60,O60)*VLOOKUP(U60,Gehaltsklassen!$B$34:$D$38,2,FALSE)))</f>
        <v/>
      </c>
      <c r="AA60" s="53" t="str">
        <f>IF(OR(C60=""),"",(SUM(G60,K60,O60)*VLOOKUP(U60,Gehaltsklassen!$B$34:$D$38,2,FALSE))*C60)</f>
        <v/>
      </c>
      <c r="AB60" s="53" t="str">
        <f>IF(OR(C60=""),"",(SUM(G60,K60,O60)*VLOOKUP(U60,Gehaltsklassen!$B$34:$D$38,3,FALSE)))</f>
        <v/>
      </c>
      <c r="AC60" s="53" t="str">
        <f>IF(OR(C60=""),"",(SUM(G60,K60,O60)*VLOOKUP(U60,Gehaltsklassen!$B$34:$D$38,3,FALSE))*C60)</f>
        <v/>
      </c>
    </row>
    <row r="61" spans="1:29" ht="31.9" customHeight="1" x14ac:dyDescent="0.2">
      <c r="A61" s="74" t="str">
        <f>IF(C61="","",MAX($A$11:A60)+1)</f>
        <v/>
      </c>
      <c r="B61" s="75" t="str">
        <f>IF('N-Bedarf AL'!B59="","",'N-Bedarf AL'!B59)</f>
        <v/>
      </c>
      <c r="C61" s="49" t="str">
        <f>IF('N-Bedarf AL'!C59="","",'N-Bedarf AL'!C59)</f>
        <v/>
      </c>
      <c r="D61" s="88" t="str">
        <f>IF('N-Bedarf AL'!D59="","",'N-Bedarf AL'!D59)</f>
        <v/>
      </c>
      <c r="E61" s="49" t="str">
        <f>IF('N-Bedarf AL'!G59="","",'N-Bedarf AL'!G59)</f>
        <v/>
      </c>
      <c r="F61" s="50" t="str">
        <f t="shared" si="0"/>
        <v/>
      </c>
      <c r="G61" s="50" t="str">
        <f t="shared" si="5"/>
        <v/>
      </c>
      <c r="H61" s="88"/>
      <c r="I61" s="49"/>
      <c r="J61" s="50" t="str">
        <f t="shared" si="1"/>
        <v/>
      </c>
      <c r="K61" s="50" t="str">
        <f t="shared" si="2"/>
        <v/>
      </c>
      <c r="L61" s="88"/>
      <c r="M61" s="49"/>
      <c r="N61" s="50" t="str">
        <f t="shared" si="3"/>
        <v/>
      </c>
      <c r="O61" s="50" t="str">
        <f t="shared" si="4"/>
        <v/>
      </c>
      <c r="P61" s="51"/>
      <c r="Q61" s="78" t="s">
        <v>261</v>
      </c>
      <c r="R61" s="49"/>
      <c r="S61" s="32" t="str">
        <f>IF(R61="","C",INDEX(Gehaltsklassen!A$11:A$15,MATCH('P-Bedarf AL'!R61,Gehaltsklassen!D$11:D$15,1),1))</f>
        <v>C</v>
      </c>
      <c r="T61" s="49"/>
      <c r="U61" s="32" t="str">
        <f>IF(T61="","C",IF(T61="","C",IF('P-Bedarf AL'!$Q61="I",INDEX(Gehaltsklassen!A$11:A$15,MATCH('P-Bedarf AL'!T61,Gehaltsklassen!C$11:C$15,1),1),IF('P-Bedarf AL'!$Q61="II",INDEX(Gehaltsklassen!A$11:A$15,MATCH('P-Bedarf AL'!T61,Gehaltsklassen!D$11:D$15,1),1),IF('P-Bedarf AL'!$Q61="III",INDEX(Gehaltsklassen!A$11:A$15,MATCH('P-Bedarf AL'!T61,Gehaltsklassen!E$11:E$15,1),1),"Falsche Bodenart")))))</f>
        <v>C</v>
      </c>
      <c r="V61" s="52" t="str">
        <f>IF(OR(C61=""),"",SUM(F61,J61,N61)*VLOOKUP(S61,Gehaltsklassen!$B$34:$D$38,2,FALSE))</f>
        <v/>
      </c>
      <c r="W61" s="52" t="str">
        <f>IF(OR(C61=""),"",SUM(F61,J61,N61)*VLOOKUP(S61,Gehaltsklassen!$B$34:$D$38,2,FALSE)*C61)</f>
        <v/>
      </c>
      <c r="X61" s="52" t="str">
        <f>IF(OR(C61=""),"",SUM(F61,J61,N61)*VLOOKUP(S61,Gehaltsklassen!$B$34:$D$38,3,FALSE))</f>
        <v/>
      </c>
      <c r="Y61" s="52" t="str">
        <f>IF(OR(C61=""),"",SUM(F61,J61,N61)*VLOOKUP(S61,Gehaltsklassen!$B$34:$D$38,3,FALSE)*C61)</f>
        <v/>
      </c>
      <c r="Z61" s="54" t="str">
        <f>IF(OR(C61=""),"",(SUM(G61,K61,O61)*VLOOKUP(U61,Gehaltsklassen!$B$34:$D$38,2,FALSE)))</f>
        <v/>
      </c>
      <c r="AA61" s="53" t="str">
        <f>IF(OR(C61=""),"",(SUM(G61,K61,O61)*VLOOKUP(U61,Gehaltsklassen!$B$34:$D$38,2,FALSE))*C61)</f>
        <v/>
      </c>
      <c r="AB61" s="53" t="str">
        <f>IF(OR(C61=""),"",(SUM(G61,K61,O61)*VLOOKUP(U61,Gehaltsklassen!$B$34:$D$38,3,FALSE)))</f>
        <v/>
      </c>
      <c r="AC61" s="53" t="str">
        <f>IF(OR(C61=""),"",(SUM(G61,K61,O61)*VLOOKUP(U61,Gehaltsklassen!$B$34:$D$38,3,FALSE))*C61)</f>
        <v/>
      </c>
    </row>
    <row r="62" spans="1:29" ht="31.9" customHeight="1" x14ac:dyDescent="0.2">
      <c r="A62" s="74" t="str">
        <f>IF(C62="","",MAX($A$11:A61)+1)</f>
        <v/>
      </c>
      <c r="B62" s="75" t="str">
        <f>IF('N-Bedarf AL'!B60="","",'N-Bedarf AL'!B60)</f>
        <v/>
      </c>
      <c r="C62" s="49" t="str">
        <f>IF('N-Bedarf AL'!C60="","",'N-Bedarf AL'!C60)</f>
        <v/>
      </c>
      <c r="D62" s="88" t="str">
        <f>IF('N-Bedarf AL'!D60="","",'N-Bedarf AL'!D60)</f>
        <v/>
      </c>
      <c r="E62" s="49" t="str">
        <f>IF('N-Bedarf AL'!G60="","",'N-Bedarf AL'!G60)</f>
        <v/>
      </c>
      <c r="F62" s="50" t="str">
        <f t="shared" si="0"/>
        <v/>
      </c>
      <c r="G62" s="50" t="str">
        <f t="shared" si="5"/>
        <v/>
      </c>
      <c r="H62" s="88"/>
      <c r="I62" s="49"/>
      <c r="J62" s="50" t="str">
        <f t="shared" si="1"/>
        <v/>
      </c>
      <c r="K62" s="50" t="str">
        <f t="shared" si="2"/>
        <v/>
      </c>
      <c r="L62" s="88"/>
      <c r="M62" s="49"/>
      <c r="N62" s="50" t="str">
        <f t="shared" si="3"/>
        <v/>
      </c>
      <c r="O62" s="50" t="str">
        <f t="shared" si="4"/>
        <v/>
      </c>
      <c r="P62" s="51"/>
      <c r="Q62" s="78" t="s">
        <v>261</v>
      </c>
      <c r="R62" s="49"/>
      <c r="S62" s="32" t="str">
        <f>IF(R62="","C",INDEX(Gehaltsklassen!A$11:A$15,MATCH('P-Bedarf AL'!R62,Gehaltsklassen!D$11:D$15,1),1))</f>
        <v>C</v>
      </c>
      <c r="T62" s="49"/>
      <c r="U62" s="32" t="str">
        <f>IF(T62="","C",IF(T62="","C",IF('P-Bedarf AL'!$Q62="I",INDEX(Gehaltsklassen!A$11:A$15,MATCH('P-Bedarf AL'!T62,Gehaltsklassen!C$11:C$15,1),1),IF('P-Bedarf AL'!$Q62="II",INDEX(Gehaltsklassen!A$11:A$15,MATCH('P-Bedarf AL'!T62,Gehaltsklassen!D$11:D$15,1),1),IF('P-Bedarf AL'!$Q62="III",INDEX(Gehaltsklassen!A$11:A$15,MATCH('P-Bedarf AL'!T62,Gehaltsklassen!E$11:E$15,1),1),"Falsche Bodenart")))))</f>
        <v>C</v>
      </c>
      <c r="V62" s="52" t="str">
        <f>IF(OR(C62=""),"",SUM(F62,J62,N62)*VLOOKUP(S62,Gehaltsklassen!$B$34:$D$38,2,FALSE))</f>
        <v/>
      </c>
      <c r="W62" s="52" t="str">
        <f>IF(OR(C62=""),"",SUM(F62,J62,N62)*VLOOKUP(S62,Gehaltsklassen!$B$34:$D$38,2,FALSE)*C62)</f>
        <v/>
      </c>
      <c r="X62" s="52" t="str">
        <f>IF(OR(C62=""),"",SUM(F62,J62,N62)*VLOOKUP(S62,Gehaltsklassen!$B$34:$D$38,3,FALSE))</f>
        <v/>
      </c>
      <c r="Y62" s="52" t="str">
        <f>IF(OR(C62=""),"",SUM(F62,J62,N62)*VLOOKUP(S62,Gehaltsklassen!$B$34:$D$38,3,FALSE)*C62)</f>
        <v/>
      </c>
      <c r="Z62" s="54" t="str">
        <f>IF(OR(C62=""),"",(SUM(G62,K62,O62)*VLOOKUP(U62,Gehaltsklassen!$B$34:$D$38,2,FALSE)))</f>
        <v/>
      </c>
      <c r="AA62" s="53" t="str">
        <f>IF(OR(C62=""),"",(SUM(G62,K62,O62)*VLOOKUP(U62,Gehaltsklassen!$B$34:$D$38,2,FALSE))*C62)</f>
        <v/>
      </c>
      <c r="AB62" s="53" t="str">
        <f>IF(OR(C62=""),"",(SUM(G62,K62,O62)*VLOOKUP(U62,Gehaltsklassen!$B$34:$D$38,3,FALSE)))</f>
        <v/>
      </c>
      <c r="AC62" s="53" t="str">
        <f>IF(OR(C62=""),"",(SUM(G62,K62,O62)*VLOOKUP(U62,Gehaltsklassen!$B$34:$D$38,3,FALSE))*C62)</f>
        <v/>
      </c>
    </row>
    <row r="63" spans="1:29" ht="31.9" customHeight="1" x14ac:dyDescent="0.2">
      <c r="A63" s="74" t="str">
        <f>IF(C63="","",MAX($A$11:A62)+1)</f>
        <v/>
      </c>
      <c r="B63" s="75" t="str">
        <f>IF('N-Bedarf AL'!B61="","",'N-Bedarf AL'!B61)</f>
        <v/>
      </c>
      <c r="C63" s="49" t="str">
        <f>IF('N-Bedarf AL'!C61="","",'N-Bedarf AL'!C61)</f>
        <v/>
      </c>
      <c r="D63" s="88" t="str">
        <f>IF('N-Bedarf AL'!D61="","",'N-Bedarf AL'!D61)</f>
        <v/>
      </c>
      <c r="E63" s="49" t="str">
        <f>IF('N-Bedarf AL'!G61="","",'N-Bedarf AL'!G61)</f>
        <v/>
      </c>
      <c r="F63" s="50" t="str">
        <f t="shared" si="0"/>
        <v/>
      </c>
      <c r="G63" s="50" t="str">
        <f t="shared" si="5"/>
        <v/>
      </c>
      <c r="H63" s="88"/>
      <c r="I63" s="49"/>
      <c r="J63" s="50" t="str">
        <f t="shared" si="1"/>
        <v/>
      </c>
      <c r="K63" s="50" t="str">
        <f t="shared" si="2"/>
        <v/>
      </c>
      <c r="L63" s="88"/>
      <c r="M63" s="49"/>
      <c r="N63" s="50" t="str">
        <f t="shared" si="3"/>
        <v/>
      </c>
      <c r="O63" s="50" t="str">
        <f t="shared" si="4"/>
        <v/>
      </c>
      <c r="P63" s="51"/>
      <c r="Q63" s="78" t="s">
        <v>261</v>
      </c>
      <c r="R63" s="49"/>
      <c r="S63" s="32" t="str">
        <f>IF(R63="","C",INDEX(Gehaltsklassen!A$11:A$15,MATCH('P-Bedarf AL'!R63,Gehaltsklassen!D$11:D$15,1),1))</f>
        <v>C</v>
      </c>
      <c r="T63" s="49"/>
      <c r="U63" s="32" t="str">
        <f>IF(T63="","C",IF(T63="","C",IF('P-Bedarf AL'!$Q63="I",INDEX(Gehaltsklassen!A$11:A$15,MATCH('P-Bedarf AL'!T63,Gehaltsklassen!C$11:C$15,1),1),IF('P-Bedarf AL'!$Q63="II",INDEX(Gehaltsklassen!A$11:A$15,MATCH('P-Bedarf AL'!T63,Gehaltsklassen!D$11:D$15,1),1),IF('P-Bedarf AL'!$Q63="III",INDEX(Gehaltsklassen!A$11:A$15,MATCH('P-Bedarf AL'!T63,Gehaltsklassen!E$11:E$15,1),1),"Falsche Bodenart")))))</f>
        <v>C</v>
      </c>
      <c r="V63" s="52" t="str">
        <f>IF(OR(C63=""),"",SUM(F63,J63,N63)*VLOOKUP(S63,Gehaltsklassen!$B$34:$D$38,2,FALSE))</f>
        <v/>
      </c>
      <c r="W63" s="52" t="str">
        <f>IF(OR(C63=""),"",SUM(F63,J63,N63)*VLOOKUP(S63,Gehaltsklassen!$B$34:$D$38,2,FALSE)*C63)</f>
        <v/>
      </c>
      <c r="X63" s="52" t="str">
        <f>IF(OR(C63=""),"",SUM(F63,J63,N63)*VLOOKUP(S63,Gehaltsklassen!$B$34:$D$38,3,FALSE))</f>
        <v/>
      </c>
      <c r="Y63" s="52" t="str">
        <f>IF(OR(C63=""),"",SUM(F63,J63,N63)*VLOOKUP(S63,Gehaltsklassen!$B$34:$D$38,3,FALSE)*C63)</f>
        <v/>
      </c>
      <c r="Z63" s="54" t="str">
        <f>IF(OR(C63=""),"",(SUM(G63,K63,O63)*VLOOKUP(U63,Gehaltsklassen!$B$34:$D$38,2,FALSE)))</f>
        <v/>
      </c>
      <c r="AA63" s="53" t="str">
        <f>IF(OR(C63=""),"",(SUM(G63,K63,O63)*VLOOKUP(U63,Gehaltsklassen!$B$34:$D$38,2,FALSE))*C63)</f>
        <v/>
      </c>
      <c r="AB63" s="53" t="str">
        <f>IF(OR(C63=""),"",(SUM(G63,K63,O63)*VLOOKUP(U63,Gehaltsklassen!$B$34:$D$38,3,FALSE)))</f>
        <v/>
      </c>
      <c r="AC63" s="53" t="str">
        <f>IF(OR(C63=""),"",(SUM(G63,K63,O63)*VLOOKUP(U63,Gehaltsklassen!$B$34:$D$38,3,FALSE))*C63)</f>
        <v/>
      </c>
    </row>
    <row r="64" spans="1:29" ht="31.9" customHeight="1" x14ac:dyDescent="0.2">
      <c r="A64" s="74" t="str">
        <f>IF(C64="","",MAX($A$11:A63)+1)</f>
        <v/>
      </c>
      <c r="B64" s="75" t="str">
        <f>IF('N-Bedarf AL'!B62="","",'N-Bedarf AL'!B62)</f>
        <v/>
      </c>
      <c r="C64" s="49" t="str">
        <f>IF('N-Bedarf AL'!C62="","",'N-Bedarf AL'!C62)</f>
        <v/>
      </c>
      <c r="D64" s="88" t="str">
        <f>IF('N-Bedarf AL'!D62="","",'N-Bedarf AL'!D62)</f>
        <v/>
      </c>
      <c r="E64" s="49" t="str">
        <f>IF('N-Bedarf AL'!G62="","",'N-Bedarf AL'!G62)</f>
        <v/>
      </c>
      <c r="F64" s="50" t="str">
        <f t="shared" si="0"/>
        <v/>
      </c>
      <c r="G64" s="50" t="str">
        <f t="shared" si="5"/>
        <v/>
      </c>
      <c r="H64" s="88"/>
      <c r="I64" s="49"/>
      <c r="J64" s="50" t="str">
        <f t="shared" si="1"/>
        <v/>
      </c>
      <c r="K64" s="50" t="str">
        <f t="shared" si="2"/>
        <v/>
      </c>
      <c r="L64" s="88"/>
      <c r="M64" s="49"/>
      <c r="N64" s="50" t="str">
        <f t="shared" si="3"/>
        <v/>
      </c>
      <c r="O64" s="50" t="str">
        <f t="shared" si="4"/>
        <v/>
      </c>
      <c r="P64" s="51"/>
      <c r="Q64" s="78" t="s">
        <v>261</v>
      </c>
      <c r="R64" s="49"/>
      <c r="S64" s="32" t="str">
        <f>IF(R64="","C",INDEX(Gehaltsklassen!A$11:A$15,MATCH('P-Bedarf AL'!R64,Gehaltsklassen!D$11:D$15,1),1))</f>
        <v>C</v>
      </c>
      <c r="T64" s="49"/>
      <c r="U64" s="32" t="str">
        <f>IF(T64="","C",IF(T64="","C",IF('P-Bedarf AL'!$Q64="I",INDEX(Gehaltsklassen!A$11:A$15,MATCH('P-Bedarf AL'!T64,Gehaltsklassen!C$11:C$15,1),1),IF('P-Bedarf AL'!$Q64="II",INDEX(Gehaltsklassen!A$11:A$15,MATCH('P-Bedarf AL'!T64,Gehaltsklassen!D$11:D$15,1),1),IF('P-Bedarf AL'!$Q64="III",INDEX(Gehaltsklassen!A$11:A$15,MATCH('P-Bedarf AL'!T64,Gehaltsklassen!E$11:E$15,1),1),"Falsche Bodenart")))))</f>
        <v>C</v>
      </c>
      <c r="V64" s="52" t="str">
        <f>IF(OR(C64=""),"",SUM(F64,J64,N64)*VLOOKUP(S64,Gehaltsklassen!$B$34:$D$38,2,FALSE))</f>
        <v/>
      </c>
      <c r="W64" s="52" t="str">
        <f>IF(OR(C64=""),"",SUM(F64,J64,N64)*VLOOKUP(S64,Gehaltsklassen!$B$34:$D$38,2,FALSE)*C64)</f>
        <v/>
      </c>
      <c r="X64" s="52" t="str">
        <f>IF(OR(C64=""),"",SUM(F64,J64,N64)*VLOOKUP(S64,Gehaltsklassen!$B$34:$D$38,3,FALSE))</f>
        <v/>
      </c>
      <c r="Y64" s="52" t="str">
        <f>IF(OR(C64=""),"",SUM(F64,J64,N64)*VLOOKUP(S64,Gehaltsklassen!$B$34:$D$38,3,FALSE)*C64)</f>
        <v/>
      </c>
      <c r="Z64" s="54" t="str">
        <f>IF(OR(C64=""),"",(SUM(G64,K64,O64)*VLOOKUP(U64,Gehaltsklassen!$B$34:$D$38,2,FALSE)))</f>
        <v/>
      </c>
      <c r="AA64" s="53" t="str">
        <f>IF(OR(C64=""),"",(SUM(G64,K64,O64)*VLOOKUP(U64,Gehaltsklassen!$B$34:$D$38,2,FALSE))*C64)</f>
        <v/>
      </c>
      <c r="AB64" s="53" t="str">
        <f>IF(OR(C64=""),"",(SUM(G64,K64,O64)*VLOOKUP(U64,Gehaltsklassen!$B$34:$D$38,3,FALSE)))</f>
        <v/>
      </c>
      <c r="AC64" s="53" t="str">
        <f>IF(OR(C64=""),"",(SUM(G64,K64,O64)*VLOOKUP(U64,Gehaltsklassen!$B$34:$D$38,3,FALSE))*C64)</f>
        <v/>
      </c>
    </row>
    <row r="65" spans="1:29" ht="31.9" customHeight="1" x14ac:dyDescent="0.2">
      <c r="A65" s="74" t="str">
        <f>IF(C65="","",MAX($A$11:A64)+1)</f>
        <v/>
      </c>
      <c r="B65" s="75" t="str">
        <f>IF('N-Bedarf AL'!B63="","",'N-Bedarf AL'!B63)</f>
        <v/>
      </c>
      <c r="C65" s="49" t="str">
        <f>IF('N-Bedarf AL'!C63="","",'N-Bedarf AL'!C63)</f>
        <v/>
      </c>
      <c r="D65" s="88" t="str">
        <f>IF('N-Bedarf AL'!D63="","",'N-Bedarf AL'!D63)</f>
        <v/>
      </c>
      <c r="E65" s="49" t="str">
        <f>IF('N-Bedarf AL'!G63="","",'N-Bedarf AL'!G63)</f>
        <v/>
      </c>
      <c r="F65" s="50" t="str">
        <f t="shared" si="0"/>
        <v/>
      </c>
      <c r="G65" s="50" t="str">
        <f t="shared" si="5"/>
        <v/>
      </c>
      <c r="H65" s="88"/>
      <c r="I65" s="49"/>
      <c r="J65" s="50" t="str">
        <f t="shared" si="1"/>
        <v/>
      </c>
      <c r="K65" s="50" t="str">
        <f t="shared" si="2"/>
        <v/>
      </c>
      <c r="L65" s="88"/>
      <c r="M65" s="49"/>
      <c r="N65" s="50" t="str">
        <f t="shared" si="3"/>
        <v/>
      </c>
      <c r="O65" s="50" t="str">
        <f t="shared" si="4"/>
        <v/>
      </c>
      <c r="P65" s="51"/>
      <c r="Q65" s="78" t="s">
        <v>261</v>
      </c>
      <c r="R65" s="49"/>
      <c r="S65" s="32" t="str">
        <f>IF(R65="","C",INDEX(Gehaltsklassen!A$11:A$15,MATCH('P-Bedarf AL'!R65,Gehaltsklassen!D$11:D$15,1),1))</f>
        <v>C</v>
      </c>
      <c r="T65" s="49"/>
      <c r="U65" s="32" t="str">
        <f>IF(T65="","C",IF(T65="","C",IF('P-Bedarf AL'!$Q65="I",INDEX(Gehaltsklassen!A$11:A$15,MATCH('P-Bedarf AL'!T65,Gehaltsklassen!C$11:C$15,1),1),IF('P-Bedarf AL'!$Q65="II",INDEX(Gehaltsklassen!A$11:A$15,MATCH('P-Bedarf AL'!T65,Gehaltsklassen!D$11:D$15,1),1),IF('P-Bedarf AL'!$Q65="III",INDEX(Gehaltsklassen!A$11:A$15,MATCH('P-Bedarf AL'!T65,Gehaltsklassen!E$11:E$15,1),1),"Falsche Bodenart")))))</f>
        <v>C</v>
      </c>
      <c r="V65" s="52" t="str">
        <f>IF(OR(C65=""),"",SUM(F65,J65,N65)*VLOOKUP(S65,Gehaltsklassen!$B$34:$D$38,2,FALSE))</f>
        <v/>
      </c>
      <c r="W65" s="52" t="str">
        <f>IF(OR(C65=""),"",SUM(F65,J65,N65)*VLOOKUP(S65,Gehaltsklassen!$B$34:$D$38,2,FALSE)*C65)</f>
        <v/>
      </c>
      <c r="X65" s="52" t="str">
        <f>IF(OR(C65=""),"",SUM(F65,J65,N65)*VLOOKUP(S65,Gehaltsklassen!$B$34:$D$38,3,FALSE))</f>
        <v/>
      </c>
      <c r="Y65" s="52" t="str">
        <f>IF(OR(C65=""),"",SUM(F65,J65,N65)*VLOOKUP(S65,Gehaltsklassen!$B$34:$D$38,3,FALSE)*C65)</f>
        <v/>
      </c>
      <c r="Z65" s="54" t="str">
        <f>IF(OR(C65=""),"",(SUM(G65,K65,O65)*VLOOKUP(U65,Gehaltsklassen!$B$34:$D$38,2,FALSE)))</f>
        <v/>
      </c>
      <c r="AA65" s="53" t="str">
        <f>IF(OR(C65=""),"",(SUM(G65,K65,O65)*VLOOKUP(U65,Gehaltsklassen!$B$34:$D$38,2,FALSE))*C65)</f>
        <v/>
      </c>
      <c r="AB65" s="53" t="str">
        <f>IF(OR(C65=""),"",(SUM(G65,K65,O65)*VLOOKUP(U65,Gehaltsklassen!$B$34:$D$38,3,FALSE)))</f>
        <v/>
      </c>
      <c r="AC65" s="53" t="str">
        <f>IF(OR(C65=""),"",(SUM(G65,K65,O65)*VLOOKUP(U65,Gehaltsklassen!$B$34:$D$38,3,FALSE))*C65)</f>
        <v/>
      </c>
    </row>
    <row r="66" spans="1:29" ht="31.9" customHeight="1" x14ac:dyDescent="0.2">
      <c r="A66" s="74" t="str">
        <f>IF(C66="","",MAX($A$11:A65)+1)</f>
        <v/>
      </c>
      <c r="B66" s="75" t="str">
        <f>IF('N-Bedarf AL'!B64="","",'N-Bedarf AL'!B64)</f>
        <v/>
      </c>
      <c r="C66" s="49" t="str">
        <f>IF('N-Bedarf AL'!C64="","",'N-Bedarf AL'!C64)</f>
        <v/>
      </c>
      <c r="D66" s="88" t="str">
        <f>IF('N-Bedarf AL'!D64="","",'N-Bedarf AL'!D64)</f>
        <v/>
      </c>
      <c r="E66" s="49" t="str">
        <f>IF('N-Bedarf AL'!G64="","",'N-Bedarf AL'!G64)</f>
        <v/>
      </c>
      <c r="F66" s="50" t="str">
        <f t="shared" si="0"/>
        <v/>
      </c>
      <c r="G66" s="50" t="str">
        <f t="shared" si="5"/>
        <v/>
      </c>
      <c r="H66" s="88"/>
      <c r="I66" s="49"/>
      <c r="J66" s="50" t="str">
        <f t="shared" si="1"/>
        <v/>
      </c>
      <c r="K66" s="50" t="str">
        <f t="shared" si="2"/>
        <v/>
      </c>
      <c r="L66" s="88"/>
      <c r="M66" s="49"/>
      <c r="N66" s="50" t="str">
        <f t="shared" si="3"/>
        <v/>
      </c>
      <c r="O66" s="50" t="str">
        <f t="shared" si="4"/>
        <v/>
      </c>
      <c r="P66" s="51"/>
      <c r="Q66" s="78" t="s">
        <v>261</v>
      </c>
      <c r="R66" s="49"/>
      <c r="S66" s="32" t="str">
        <f>IF(R66="","C",INDEX(Gehaltsklassen!A$11:A$15,MATCH('P-Bedarf AL'!R66,Gehaltsklassen!D$11:D$15,1),1))</f>
        <v>C</v>
      </c>
      <c r="T66" s="49"/>
      <c r="U66" s="32" t="str">
        <f>IF(T66="","C",IF(T66="","C",IF('P-Bedarf AL'!$Q66="I",INDEX(Gehaltsklassen!A$11:A$15,MATCH('P-Bedarf AL'!T66,Gehaltsklassen!C$11:C$15,1),1),IF('P-Bedarf AL'!$Q66="II",INDEX(Gehaltsklassen!A$11:A$15,MATCH('P-Bedarf AL'!T66,Gehaltsklassen!D$11:D$15,1),1),IF('P-Bedarf AL'!$Q66="III",INDEX(Gehaltsklassen!A$11:A$15,MATCH('P-Bedarf AL'!T66,Gehaltsklassen!E$11:E$15,1),1),"Falsche Bodenart")))))</f>
        <v>C</v>
      </c>
      <c r="V66" s="52" t="str">
        <f>IF(OR(C66=""),"",SUM(F66,J66,N66)*VLOOKUP(S66,Gehaltsklassen!$B$34:$D$38,2,FALSE))</f>
        <v/>
      </c>
      <c r="W66" s="52" t="str">
        <f>IF(OR(C66=""),"",SUM(F66,J66,N66)*VLOOKUP(S66,Gehaltsklassen!$B$34:$D$38,2,FALSE)*C66)</f>
        <v/>
      </c>
      <c r="X66" s="52" t="str">
        <f>IF(OR(C66=""),"",SUM(F66,J66,N66)*VLOOKUP(S66,Gehaltsklassen!$B$34:$D$38,3,FALSE))</f>
        <v/>
      </c>
      <c r="Y66" s="52" t="str">
        <f>IF(OR(C66=""),"",SUM(F66,J66,N66)*VLOOKUP(S66,Gehaltsklassen!$B$34:$D$38,3,FALSE)*C66)</f>
        <v/>
      </c>
      <c r="Z66" s="54" t="str">
        <f>IF(OR(C66=""),"",(SUM(G66,K66,O66)*VLOOKUP(U66,Gehaltsklassen!$B$34:$D$38,2,FALSE)))</f>
        <v/>
      </c>
      <c r="AA66" s="53" t="str">
        <f>IF(OR(C66=""),"",(SUM(G66,K66,O66)*VLOOKUP(U66,Gehaltsklassen!$B$34:$D$38,2,FALSE))*C66)</f>
        <v/>
      </c>
      <c r="AB66" s="53" t="str">
        <f>IF(OR(C66=""),"",(SUM(G66,K66,O66)*VLOOKUP(U66,Gehaltsklassen!$B$34:$D$38,3,FALSE)))</f>
        <v/>
      </c>
      <c r="AC66" s="53" t="str">
        <f>IF(OR(C66=""),"",(SUM(G66,K66,O66)*VLOOKUP(U66,Gehaltsklassen!$B$34:$D$38,3,FALSE))*C66)</f>
        <v/>
      </c>
    </row>
    <row r="67" spans="1:29" ht="31.9" customHeight="1" x14ac:dyDescent="0.2">
      <c r="A67" s="74" t="str">
        <f>IF(C67="","",MAX($A$11:A66)+1)</f>
        <v/>
      </c>
      <c r="B67" s="75" t="str">
        <f>IF('N-Bedarf AL'!B65="","",'N-Bedarf AL'!B65)</f>
        <v/>
      </c>
      <c r="C67" s="49" t="str">
        <f>IF('N-Bedarf AL'!C65="","",'N-Bedarf AL'!C65)</f>
        <v/>
      </c>
      <c r="D67" s="88" t="str">
        <f>IF('N-Bedarf AL'!D65="","",'N-Bedarf AL'!D65)</f>
        <v/>
      </c>
      <c r="E67" s="49" t="str">
        <f>IF('N-Bedarf AL'!G65="","",'N-Bedarf AL'!G65)</f>
        <v/>
      </c>
      <c r="F67" s="50" t="str">
        <f t="shared" si="0"/>
        <v/>
      </c>
      <c r="G67" s="50" t="str">
        <f t="shared" si="5"/>
        <v/>
      </c>
      <c r="H67" s="88"/>
      <c r="I67" s="49"/>
      <c r="J67" s="50" t="str">
        <f t="shared" si="1"/>
        <v/>
      </c>
      <c r="K67" s="50" t="str">
        <f t="shared" si="2"/>
        <v/>
      </c>
      <c r="L67" s="88"/>
      <c r="M67" s="49"/>
      <c r="N67" s="50" t="str">
        <f t="shared" si="3"/>
        <v/>
      </c>
      <c r="O67" s="50" t="str">
        <f t="shared" si="4"/>
        <v/>
      </c>
      <c r="P67" s="51"/>
      <c r="Q67" s="78" t="s">
        <v>261</v>
      </c>
      <c r="R67" s="49"/>
      <c r="S67" s="32" t="str">
        <f>IF(R67="","C",INDEX(Gehaltsklassen!A$11:A$15,MATCH('P-Bedarf AL'!R67,Gehaltsklassen!D$11:D$15,1),1))</f>
        <v>C</v>
      </c>
      <c r="T67" s="49"/>
      <c r="U67" s="32" t="str">
        <f>IF(T67="","C",IF(T67="","C",IF('P-Bedarf AL'!$Q67="I",INDEX(Gehaltsklassen!A$11:A$15,MATCH('P-Bedarf AL'!T67,Gehaltsklassen!C$11:C$15,1),1),IF('P-Bedarf AL'!$Q67="II",INDEX(Gehaltsklassen!A$11:A$15,MATCH('P-Bedarf AL'!T67,Gehaltsklassen!D$11:D$15,1),1),IF('P-Bedarf AL'!$Q67="III",INDEX(Gehaltsklassen!A$11:A$15,MATCH('P-Bedarf AL'!T67,Gehaltsklassen!E$11:E$15,1),1),"Falsche Bodenart")))))</f>
        <v>C</v>
      </c>
      <c r="V67" s="52" t="str">
        <f>IF(OR(C67=""),"",SUM(F67,J67,N67)*VLOOKUP(S67,Gehaltsklassen!$B$34:$D$38,2,FALSE))</f>
        <v/>
      </c>
      <c r="W67" s="52" t="str">
        <f>IF(OR(C67=""),"",SUM(F67,J67,N67)*VLOOKUP(S67,Gehaltsklassen!$B$34:$D$38,2,FALSE)*C67)</f>
        <v/>
      </c>
      <c r="X67" s="52" t="str">
        <f>IF(OR(C67=""),"",SUM(F67,J67,N67)*VLOOKUP(S67,Gehaltsklassen!$B$34:$D$38,3,FALSE))</f>
        <v/>
      </c>
      <c r="Y67" s="52" t="str">
        <f>IF(OR(C67=""),"",SUM(F67,J67,N67)*VLOOKUP(S67,Gehaltsklassen!$B$34:$D$38,3,FALSE)*C67)</f>
        <v/>
      </c>
      <c r="Z67" s="54" t="str">
        <f>IF(OR(C67=""),"",(SUM(G67,K67,O67)*VLOOKUP(U67,Gehaltsklassen!$B$34:$D$38,2,FALSE)))</f>
        <v/>
      </c>
      <c r="AA67" s="53" t="str">
        <f>IF(OR(C67=""),"",(SUM(G67,K67,O67)*VLOOKUP(U67,Gehaltsklassen!$B$34:$D$38,2,FALSE))*C67)</f>
        <v/>
      </c>
      <c r="AB67" s="53" t="str">
        <f>IF(OR(C67=""),"",(SUM(G67,K67,O67)*VLOOKUP(U67,Gehaltsklassen!$B$34:$D$38,3,FALSE)))</f>
        <v/>
      </c>
      <c r="AC67" s="53" t="str">
        <f>IF(OR(C67=""),"",(SUM(G67,K67,O67)*VLOOKUP(U67,Gehaltsklassen!$B$34:$D$38,3,FALSE))*C67)</f>
        <v/>
      </c>
    </row>
    <row r="68" spans="1:29" ht="31.9" customHeight="1" x14ac:dyDescent="0.2">
      <c r="A68" s="74" t="str">
        <f>IF(C68="","",MAX($A$11:A67)+1)</f>
        <v/>
      </c>
      <c r="B68" s="75" t="str">
        <f>IF('N-Bedarf AL'!B66="","",'N-Bedarf AL'!B66)</f>
        <v/>
      </c>
      <c r="C68" s="49" t="str">
        <f>IF('N-Bedarf AL'!C66="","",'N-Bedarf AL'!C66)</f>
        <v/>
      </c>
      <c r="D68" s="88" t="str">
        <f>IF('N-Bedarf AL'!D66="","",'N-Bedarf AL'!D66)</f>
        <v/>
      </c>
      <c r="E68" s="49" t="str">
        <f>IF('N-Bedarf AL'!G66="","",'N-Bedarf AL'!G66)</f>
        <v/>
      </c>
      <c r="F68" s="50" t="str">
        <f t="shared" si="0"/>
        <v/>
      </c>
      <c r="G68" s="50" t="str">
        <f t="shared" si="5"/>
        <v/>
      </c>
      <c r="H68" s="88"/>
      <c r="I68" s="49"/>
      <c r="J68" s="50" t="str">
        <f t="shared" si="1"/>
        <v/>
      </c>
      <c r="K68" s="50" t="str">
        <f t="shared" si="2"/>
        <v/>
      </c>
      <c r="L68" s="88"/>
      <c r="M68" s="49"/>
      <c r="N68" s="50" t="str">
        <f t="shared" si="3"/>
        <v/>
      </c>
      <c r="O68" s="50" t="str">
        <f t="shared" si="4"/>
        <v/>
      </c>
      <c r="P68" s="51"/>
      <c r="Q68" s="78" t="s">
        <v>261</v>
      </c>
      <c r="R68" s="49"/>
      <c r="S68" s="32" t="str">
        <f>IF(R68="","C",INDEX(Gehaltsklassen!A$11:A$15,MATCH('P-Bedarf AL'!R68,Gehaltsklassen!D$11:D$15,1),1))</f>
        <v>C</v>
      </c>
      <c r="T68" s="49"/>
      <c r="U68" s="32" t="str">
        <f>IF(T68="","C",IF(T68="","C",IF('P-Bedarf AL'!$Q68="I",INDEX(Gehaltsklassen!A$11:A$15,MATCH('P-Bedarf AL'!T68,Gehaltsklassen!C$11:C$15,1),1),IF('P-Bedarf AL'!$Q68="II",INDEX(Gehaltsklassen!A$11:A$15,MATCH('P-Bedarf AL'!T68,Gehaltsklassen!D$11:D$15,1),1),IF('P-Bedarf AL'!$Q68="III",INDEX(Gehaltsklassen!A$11:A$15,MATCH('P-Bedarf AL'!T68,Gehaltsklassen!E$11:E$15,1),1),"Falsche Bodenart")))))</f>
        <v>C</v>
      </c>
      <c r="V68" s="52" t="str">
        <f>IF(OR(C68=""),"",SUM(F68,J68,N68)*VLOOKUP(S68,Gehaltsklassen!$B$34:$D$38,2,FALSE))</f>
        <v/>
      </c>
      <c r="W68" s="52" t="str">
        <f>IF(OR(C68=""),"",SUM(F68,J68,N68)*VLOOKUP(S68,Gehaltsklassen!$B$34:$D$38,2,FALSE)*C68)</f>
        <v/>
      </c>
      <c r="X68" s="52" t="str">
        <f>IF(OR(C68=""),"",SUM(F68,J68,N68)*VLOOKUP(S68,Gehaltsklassen!$B$34:$D$38,3,FALSE))</f>
        <v/>
      </c>
      <c r="Y68" s="52" t="str">
        <f>IF(OR(C68=""),"",SUM(F68,J68,N68)*VLOOKUP(S68,Gehaltsklassen!$B$34:$D$38,3,FALSE)*C68)</f>
        <v/>
      </c>
      <c r="Z68" s="54" t="str">
        <f>IF(OR(C68=""),"",(SUM(G68,K68,O68)*VLOOKUP(U68,Gehaltsklassen!$B$34:$D$38,2,FALSE)))</f>
        <v/>
      </c>
      <c r="AA68" s="53" t="str">
        <f>IF(OR(C68=""),"",(SUM(G68,K68,O68)*VLOOKUP(U68,Gehaltsklassen!$B$34:$D$38,2,FALSE))*C68)</f>
        <v/>
      </c>
      <c r="AB68" s="53" t="str">
        <f>IF(OR(C68=""),"",(SUM(G68,K68,O68)*VLOOKUP(U68,Gehaltsklassen!$B$34:$D$38,3,FALSE)))</f>
        <v/>
      </c>
      <c r="AC68" s="53" t="str">
        <f>IF(OR(C68=""),"",(SUM(G68,K68,O68)*VLOOKUP(U68,Gehaltsklassen!$B$34:$D$38,3,FALSE))*C68)</f>
        <v/>
      </c>
    </row>
    <row r="69" spans="1:29" ht="31.9" customHeight="1" x14ac:dyDescent="0.2">
      <c r="A69" s="74" t="str">
        <f>IF(C69="","",MAX($A$11:A68)+1)</f>
        <v/>
      </c>
      <c r="B69" s="75" t="str">
        <f>IF('N-Bedarf AL'!B67="","",'N-Bedarf AL'!B67)</f>
        <v/>
      </c>
      <c r="C69" s="49" t="str">
        <f>IF('N-Bedarf AL'!C67="","",'N-Bedarf AL'!C67)</f>
        <v/>
      </c>
      <c r="D69" s="88" t="str">
        <f>IF('N-Bedarf AL'!D67="","",'N-Bedarf AL'!D67)</f>
        <v/>
      </c>
      <c r="E69" s="49" t="str">
        <f>IF('N-Bedarf AL'!G67="","",'N-Bedarf AL'!G67)</f>
        <v/>
      </c>
      <c r="F69" s="50" t="str">
        <f t="shared" si="0"/>
        <v/>
      </c>
      <c r="G69" s="50" t="str">
        <f t="shared" si="5"/>
        <v/>
      </c>
      <c r="H69" s="88"/>
      <c r="I69" s="49"/>
      <c r="J69" s="50" t="str">
        <f t="shared" si="1"/>
        <v/>
      </c>
      <c r="K69" s="50" t="str">
        <f t="shared" si="2"/>
        <v/>
      </c>
      <c r="L69" s="88"/>
      <c r="M69" s="49"/>
      <c r="N69" s="50" t="str">
        <f t="shared" si="3"/>
        <v/>
      </c>
      <c r="O69" s="50" t="str">
        <f t="shared" si="4"/>
        <v/>
      </c>
      <c r="P69" s="51"/>
      <c r="Q69" s="78" t="s">
        <v>261</v>
      </c>
      <c r="R69" s="49"/>
      <c r="S69" s="32" t="str">
        <f>IF(R69="","C",INDEX(Gehaltsklassen!A$11:A$15,MATCH('P-Bedarf AL'!R69,Gehaltsklassen!D$11:D$15,1),1))</f>
        <v>C</v>
      </c>
      <c r="T69" s="49"/>
      <c r="U69" s="32" t="str">
        <f>IF(T69="","C",IF(T69="","C",IF('P-Bedarf AL'!$Q69="I",INDEX(Gehaltsklassen!A$11:A$15,MATCH('P-Bedarf AL'!T69,Gehaltsklassen!C$11:C$15,1),1),IF('P-Bedarf AL'!$Q69="II",INDEX(Gehaltsklassen!A$11:A$15,MATCH('P-Bedarf AL'!T69,Gehaltsklassen!D$11:D$15,1),1),IF('P-Bedarf AL'!$Q69="III",INDEX(Gehaltsklassen!A$11:A$15,MATCH('P-Bedarf AL'!T69,Gehaltsklassen!E$11:E$15,1),1),"Falsche Bodenart")))))</f>
        <v>C</v>
      </c>
      <c r="V69" s="52" t="str">
        <f>IF(OR(C69=""),"",SUM(F69,J69,N69)*VLOOKUP(S69,Gehaltsklassen!$B$34:$D$38,2,FALSE))</f>
        <v/>
      </c>
      <c r="W69" s="52" t="str">
        <f>IF(OR(C69=""),"",SUM(F69,J69,N69)*VLOOKUP(S69,Gehaltsklassen!$B$34:$D$38,2,FALSE)*C69)</f>
        <v/>
      </c>
      <c r="X69" s="52" t="str">
        <f>IF(OR(C69=""),"",SUM(F69,J69,N69)*VLOOKUP(S69,Gehaltsklassen!$B$34:$D$38,3,FALSE))</f>
        <v/>
      </c>
      <c r="Y69" s="52" t="str">
        <f>IF(OR(C69=""),"",SUM(F69,J69,N69)*VLOOKUP(S69,Gehaltsklassen!$B$34:$D$38,3,FALSE)*C69)</f>
        <v/>
      </c>
      <c r="Z69" s="54" t="str">
        <f>IF(OR(C69=""),"",(SUM(G69,K69,O69)*VLOOKUP(U69,Gehaltsklassen!$B$34:$D$38,2,FALSE)))</f>
        <v/>
      </c>
      <c r="AA69" s="53" t="str">
        <f>IF(OR(C69=""),"",(SUM(G69,K69,O69)*VLOOKUP(U69,Gehaltsklassen!$B$34:$D$38,2,FALSE))*C69)</f>
        <v/>
      </c>
      <c r="AB69" s="53" t="str">
        <f>IF(OR(C69=""),"",(SUM(G69,K69,O69)*VLOOKUP(U69,Gehaltsklassen!$B$34:$D$38,3,FALSE)))</f>
        <v/>
      </c>
      <c r="AC69" s="53" t="str">
        <f>IF(OR(C69=""),"",(SUM(G69,K69,O69)*VLOOKUP(U69,Gehaltsklassen!$B$34:$D$38,3,FALSE))*C69)</f>
        <v/>
      </c>
    </row>
    <row r="70" spans="1:29" ht="31.9" customHeight="1" x14ac:dyDescent="0.2">
      <c r="A70" s="74" t="str">
        <f>IF(C70="","",MAX($A$11:A69)+1)</f>
        <v/>
      </c>
      <c r="B70" s="75" t="str">
        <f>IF('N-Bedarf AL'!B68="","",'N-Bedarf AL'!B68)</f>
        <v/>
      </c>
      <c r="C70" s="49" t="str">
        <f>IF('N-Bedarf AL'!C68="","",'N-Bedarf AL'!C68)</f>
        <v/>
      </c>
      <c r="D70" s="88" t="str">
        <f>IF('N-Bedarf AL'!D68="","",'N-Bedarf AL'!D68)</f>
        <v/>
      </c>
      <c r="E70" s="49" t="str">
        <f>IF('N-Bedarf AL'!G68="","",'N-Bedarf AL'!G68)</f>
        <v/>
      </c>
      <c r="F70" s="50" t="str">
        <f t="shared" si="0"/>
        <v/>
      </c>
      <c r="G70" s="50" t="str">
        <f t="shared" si="5"/>
        <v/>
      </c>
      <c r="H70" s="88"/>
      <c r="I70" s="49"/>
      <c r="J70" s="50" t="str">
        <f t="shared" si="1"/>
        <v/>
      </c>
      <c r="K70" s="50" t="str">
        <f t="shared" si="2"/>
        <v/>
      </c>
      <c r="L70" s="88"/>
      <c r="M70" s="49"/>
      <c r="N70" s="50" t="str">
        <f t="shared" si="3"/>
        <v/>
      </c>
      <c r="O70" s="50" t="str">
        <f t="shared" si="4"/>
        <v/>
      </c>
      <c r="P70" s="51"/>
      <c r="Q70" s="78" t="s">
        <v>261</v>
      </c>
      <c r="R70" s="49"/>
      <c r="S70" s="32" t="str">
        <f>IF(R70="","C",INDEX(Gehaltsklassen!A$11:A$15,MATCH('P-Bedarf AL'!R70,Gehaltsklassen!D$11:D$15,1),1))</f>
        <v>C</v>
      </c>
      <c r="T70" s="49"/>
      <c r="U70" s="32" t="str">
        <f>IF(T70="","C",IF(T70="","C",IF('P-Bedarf AL'!$Q70="I",INDEX(Gehaltsklassen!A$11:A$15,MATCH('P-Bedarf AL'!T70,Gehaltsklassen!C$11:C$15,1),1),IF('P-Bedarf AL'!$Q70="II",INDEX(Gehaltsklassen!A$11:A$15,MATCH('P-Bedarf AL'!T70,Gehaltsklassen!D$11:D$15,1),1),IF('P-Bedarf AL'!$Q70="III",INDEX(Gehaltsklassen!A$11:A$15,MATCH('P-Bedarf AL'!T70,Gehaltsklassen!E$11:E$15,1),1),"Falsche Bodenart")))))</f>
        <v>C</v>
      </c>
      <c r="V70" s="52" t="str">
        <f>IF(OR(C70=""),"",SUM(F70,J70,N70)*VLOOKUP(S70,Gehaltsklassen!$B$34:$D$38,2,FALSE))</f>
        <v/>
      </c>
      <c r="W70" s="52" t="str">
        <f>IF(OR(C70=""),"",SUM(F70,J70,N70)*VLOOKUP(S70,Gehaltsklassen!$B$34:$D$38,2,FALSE)*C70)</f>
        <v/>
      </c>
      <c r="X70" s="52" t="str">
        <f>IF(OR(C70=""),"",SUM(F70,J70,N70)*VLOOKUP(S70,Gehaltsklassen!$B$34:$D$38,3,FALSE))</f>
        <v/>
      </c>
      <c r="Y70" s="52" t="str">
        <f>IF(OR(C70=""),"",SUM(F70,J70,N70)*VLOOKUP(S70,Gehaltsklassen!$B$34:$D$38,3,FALSE)*C70)</f>
        <v/>
      </c>
      <c r="Z70" s="54" t="str">
        <f>IF(OR(C70=""),"",(SUM(G70,K70,O70)*VLOOKUP(U70,Gehaltsklassen!$B$34:$D$38,2,FALSE)))</f>
        <v/>
      </c>
      <c r="AA70" s="53" t="str">
        <f>IF(OR(C70=""),"",(SUM(G70,K70,O70)*VLOOKUP(U70,Gehaltsklassen!$B$34:$D$38,2,FALSE))*C70)</f>
        <v/>
      </c>
      <c r="AB70" s="53" t="str">
        <f>IF(OR(C70=""),"",(SUM(G70,K70,O70)*VLOOKUP(U70,Gehaltsklassen!$B$34:$D$38,3,FALSE)))</f>
        <v/>
      </c>
      <c r="AC70" s="53" t="str">
        <f>IF(OR(C70=""),"",(SUM(G70,K70,O70)*VLOOKUP(U70,Gehaltsklassen!$B$34:$D$38,3,FALSE))*C70)</f>
        <v/>
      </c>
    </row>
    <row r="71" spans="1:29" ht="31.9" customHeight="1" x14ac:dyDescent="0.2">
      <c r="A71" s="74" t="str">
        <f>IF(C71="","",MAX($A$11:A70)+1)</f>
        <v/>
      </c>
      <c r="B71" s="75" t="str">
        <f>IF('N-Bedarf AL'!B69="","",'N-Bedarf AL'!B69)</f>
        <v/>
      </c>
      <c r="C71" s="49" t="str">
        <f>IF('N-Bedarf AL'!C69="","",'N-Bedarf AL'!C69)</f>
        <v/>
      </c>
      <c r="D71" s="88" t="str">
        <f>IF('N-Bedarf AL'!D69="","",'N-Bedarf AL'!D69)</f>
        <v/>
      </c>
      <c r="E71" s="49" t="str">
        <f>IF('N-Bedarf AL'!G69="","",'N-Bedarf AL'!G69)</f>
        <v/>
      </c>
      <c r="F71" s="50" t="str">
        <f t="shared" si="0"/>
        <v/>
      </c>
      <c r="G71" s="50" t="str">
        <f t="shared" si="5"/>
        <v/>
      </c>
      <c r="H71" s="88"/>
      <c r="I71" s="49"/>
      <c r="J71" s="50" t="str">
        <f t="shared" si="1"/>
        <v/>
      </c>
      <c r="K71" s="50" t="str">
        <f t="shared" si="2"/>
        <v/>
      </c>
      <c r="L71" s="88"/>
      <c r="M71" s="49"/>
      <c r="N71" s="50" t="str">
        <f t="shared" si="3"/>
        <v/>
      </c>
      <c r="O71" s="50" t="str">
        <f t="shared" si="4"/>
        <v/>
      </c>
      <c r="P71" s="51"/>
      <c r="Q71" s="78" t="s">
        <v>261</v>
      </c>
      <c r="R71" s="49"/>
      <c r="S71" s="32" t="str">
        <f>IF(R71="","C",INDEX(Gehaltsklassen!A$11:A$15,MATCH('P-Bedarf AL'!R71,Gehaltsklassen!D$11:D$15,1),1))</f>
        <v>C</v>
      </c>
      <c r="T71" s="49"/>
      <c r="U71" s="32" t="str">
        <f>IF(T71="","C",IF(T71="","C",IF('P-Bedarf AL'!$Q71="I",INDEX(Gehaltsklassen!A$11:A$15,MATCH('P-Bedarf AL'!T71,Gehaltsklassen!C$11:C$15,1),1),IF('P-Bedarf AL'!$Q71="II",INDEX(Gehaltsklassen!A$11:A$15,MATCH('P-Bedarf AL'!T71,Gehaltsklassen!D$11:D$15,1),1),IF('P-Bedarf AL'!$Q71="III",INDEX(Gehaltsklassen!A$11:A$15,MATCH('P-Bedarf AL'!T71,Gehaltsklassen!E$11:E$15,1),1),"Falsche Bodenart")))))</f>
        <v>C</v>
      </c>
      <c r="V71" s="52" t="str">
        <f>IF(OR(C71=""),"",SUM(F71,J71,N71)*VLOOKUP(S71,Gehaltsklassen!$B$34:$D$38,2,FALSE))</f>
        <v/>
      </c>
      <c r="W71" s="52" t="str">
        <f>IF(OR(C71=""),"",SUM(F71,J71,N71)*VLOOKUP(S71,Gehaltsklassen!$B$34:$D$38,2,FALSE)*C71)</f>
        <v/>
      </c>
      <c r="X71" s="52" t="str">
        <f>IF(OR(C71=""),"",SUM(F71,J71,N71)*VLOOKUP(S71,Gehaltsklassen!$B$34:$D$38,3,FALSE))</f>
        <v/>
      </c>
      <c r="Y71" s="52" t="str">
        <f>IF(OR(C71=""),"",SUM(F71,J71,N71)*VLOOKUP(S71,Gehaltsklassen!$B$34:$D$38,3,FALSE)*C71)</f>
        <v/>
      </c>
      <c r="Z71" s="54" t="str">
        <f>IF(OR(C71=""),"",(SUM(G71,K71,O71)*VLOOKUP(U71,Gehaltsklassen!$B$34:$D$38,2,FALSE)))</f>
        <v/>
      </c>
      <c r="AA71" s="53" t="str">
        <f>IF(OR(C71=""),"",(SUM(G71,K71,O71)*VLOOKUP(U71,Gehaltsklassen!$B$34:$D$38,2,FALSE))*C71)</f>
        <v/>
      </c>
      <c r="AB71" s="53" t="str">
        <f>IF(OR(C71=""),"",(SUM(G71,K71,O71)*VLOOKUP(U71,Gehaltsklassen!$B$34:$D$38,3,FALSE)))</f>
        <v/>
      </c>
      <c r="AC71" s="53" t="str">
        <f>IF(OR(C71=""),"",(SUM(G71,K71,O71)*VLOOKUP(U71,Gehaltsklassen!$B$34:$D$38,3,FALSE))*C71)</f>
        <v/>
      </c>
    </row>
    <row r="72" spans="1:29" ht="31.9" customHeight="1" x14ac:dyDescent="0.2">
      <c r="A72" s="74" t="str">
        <f>IF(C72="","",MAX($A$11:A71)+1)</f>
        <v/>
      </c>
      <c r="B72" s="75" t="str">
        <f>IF('N-Bedarf AL'!B70="","",'N-Bedarf AL'!B70)</f>
        <v/>
      </c>
      <c r="C72" s="49" t="str">
        <f>IF('N-Bedarf AL'!C70="","",'N-Bedarf AL'!C70)</f>
        <v/>
      </c>
      <c r="D72" s="88" t="str">
        <f>IF('N-Bedarf AL'!D70="","",'N-Bedarf AL'!D70)</f>
        <v/>
      </c>
      <c r="E72" s="49" t="str">
        <f>IF('N-Bedarf AL'!G70="","",'N-Bedarf AL'!G70)</f>
        <v/>
      </c>
      <c r="F72" s="50" t="str">
        <f t="shared" si="0"/>
        <v/>
      </c>
      <c r="G72" s="50" t="str">
        <f t="shared" si="5"/>
        <v/>
      </c>
      <c r="H72" s="88"/>
      <c r="I72" s="49"/>
      <c r="J72" s="50" t="str">
        <f t="shared" si="1"/>
        <v/>
      </c>
      <c r="K72" s="50" t="str">
        <f t="shared" si="2"/>
        <v/>
      </c>
      <c r="L72" s="88"/>
      <c r="M72" s="49"/>
      <c r="N72" s="50" t="str">
        <f t="shared" si="3"/>
        <v/>
      </c>
      <c r="O72" s="50" t="str">
        <f t="shared" si="4"/>
        <v/>
      </c>
      <c r="P72" s="51"/>
      <c r="Q72" s="78" t="s">
        <v>261</v>
      </c>
      <c r="R72" s="49"/>
      <c r="S72" s="32" t="str">
        <f>IF(R72="","C",INDEX(Gehaltsklassen!A$11:A$15,MATCH('P-Bedarf AL'!R72,Gehaltsklassen!D$11:D$15,1),1))</f>
        <v>C</v>
      </c>
      <c r="T72" s="49"/>
      <c r="U72" s="32" t="str">
        <f>IF(T72="","C",IF(T72="","C",IF('P-Bedarf AL'!$Q72="I",INDEX(Gehaltsklassen!A$11:A$15,MATCH('P-Bedarf AL'!T72,Gehaltsklassen!C$11:C$15,1),1),IF('P-Bedarf AL'!$Q72="II",INDEX(Gehaltsklassen!A$11:A$15,MATCH('P-Bedarf AL'!T72,Gehaltsklassen!D$11:D$15,1),1),IF('P-Bedarf AL'!$Q72="III",INDEX(Gehaltsklassen!A$11:A$15,MATCH('P-Bedarf AL'!T72,Gehaltsklassen!E$11:E$15,1),1),"Falsche Bodenart")))))</f>
        <v>C</v>
      </c>
      <c r="V72" s="52" t="str">
        <f>IF(OR(C72=""),"",SUM(F72,J72,N72)*VLOOKUP(S72,Gehaltsklassen!$B$34:$D$38,2,FALSE))</f>
        <v/>
      </c>
      <c r="W72" s="52" t="str">
        <f>IF(OR(C72=""),"",SUM(F72,J72,N72)*VLOOKUP(S72,Gehaltsklassen!$B$34:$D$38,2,FALSE)*C72)</f>
        <v/>
      </c>
      <c r="X72" s="52" t="str">
        <f>IF(OR(C72=""),"",SUM(F72,J72,N72)*VLOOKUP(S72,Gehaltsklassen!$B$34:$D$38,3,FALSE))</f>
        <v/>
      </c>
      <c r="Y72" s="52" t="str">
        <f>IF(OR(C72=""),"",SUM(F72,J72,N72)*VLOOKUP(S72,Gehaltsklassen!$B$34:$D$38,3,FALSE)*C72)</f>
        <v/>
      </c>
      <c r="Z72" s="54" t="str">
        <f>IF(OR(C72=""),"",(SUM(G72,K72,O72)*VLOOKUP(U72,Gehaltsklassen!$B$34:$D$38,2,FALSE)))</f>
        <v/>
      </c>
      <c r="AA72" s="53" t="str">
        <f>IF(OR(C72=""),"",(SUM(G72,K72,O72)*VLOOKUP(U72,Gehaltsklassen!$B$34:$D$38,2,FALSE))*C72)</f>
        <v/>
      </c>
      <c r="AB72" s="53" t="str">
        <f>IF(OR(C72=""),"",(SUM(G72,K72,O72)*VLOOKUP(U72,Gehaltsklassen!$B$34:$D$38,3,FALSE)))</f>
        <v/>
      </c>
      <c r="AC72" s="53" t="str">
        <f>IF(OR(C72=""),"",(SUM(G72,K72,O72)*VLOOKUP(U72,Gehaltsklassen!$B$34:$D$38,3,FALSE))*C72)</f>
        <v/>
      </c>
    </row>
    <row r="73" spans="1:29" ht="31.9" customHeight="1" x14ac:dyDescent="0.2">
      <c r="A73" s="74" t="str">
        <f>IF(C73="","",MAX($A$11:A72)+1)</f>
        <v/>
      </c>
      <c r="B73" s="75" t="str">
        <f>IF('N-Bedarf AL'!B71="","",'N-Bedarf AL'!B71)</f>
        <v/>
      </c>
      <c r="C73" s="49" t="str">
        <f>IF('N-Bedarf AL'!C71="","",'N-Bedarf AL'!C71)</f>
        <v/>
      </c>
      <c r="D73" s="88" t="str">
        <f>IF('N-Bedarf AL'!D71="","",'N-Bedarf AL'!D71)</f>
        <v/>
      </c>
      <c r="E73" s="49" t="str">
        <f>IF('N-Bedarf AL'!G71="","",'N-Bedarf AL'!G71)</f>
        <v/>
      </c>
      <c r="F73" s="50" t="str">
        <f t="shared" si="0"/>
        <v/>
      </c>
      <c r="G73" s="50" t="str">
        <f t="shared" si="5"/>
        <v/>
      </c>
      <c r="H73" s="88"/>
      <c r="I73" s="49"/>
      <c r="J73" s="50" t="str">
        <f t="shared" si="1"/>
        <v/>
      </c>
      <c r="K73" s="50" t="str">
        <f t="shared" si="2"/>
        <v/>
      </c>
      <c r="L73" s="88"/>
      <c r="M73" s="49"/>
      <c r="N73" s="50" t="str">
        <f t="shared" si="3"/>
        <v/>
      </c>
      <c r="O73" s="50" t="str">
        <f t="shared" si="4"/>
        <v/>
      </c>
      <c r="P73" s="51"/>
      <c r="Q73" s="78" t="s">
        <v>261</v>
      </c>
      <c r="R73" s="49"/>
      <c r="S73" s="32" t="str">
        <f>IF(R73="","C",INDEX(Gehaltsklassen!A$11:A$15,MATCH('P-Bedarf AL'!R73,Gehaltsklassen!D$11:D$15,1),1))</f>
        <v>C</v>
      </c>
      <c r="T73" s="49"/>
      <c r="U73" s="32" t="str">
        <f>IF(T73="","C",IF(T73="","C",IF('P-Bedarf AL'!$Q73="I",INDEX(Gehaltsklassen!A$11:A$15,MATCH('P-Bedarf AL'!T73,Gehaltsklassen!C$11:C$15,1),1),IF('P-Bedarf AL'!$Q73="II",INDEX(Gehaltsklassen!A$11:A$15,MATCH('P-Bedarf AL'!T73,Gehaltsklassen!D$11:D$15,1),1),IF('P-Bedarf AL'!$Q73="III",INDEX(Gehaltsklassen!A$11:A$15,MATCH('P-Bedarf AL'!T73,Gehaltsklassen!E$11:E$15,1),1),"Falsche Bodenart")))))</f>
        <v>C</v>
      </c>
      <c r="V73" s="52" t="str">
        <f>IF(OR(C73=""),"",SUM(F73,J73,N73)*VLOOKUP(S73,Gehaltsklassen!$B$34:$D$38,2,FALSE))</f>
        <v/>
      </c>
      <c r="W73" s="52" t="str">
        <f>IF(OR(C73=""),"",SUM(F73,J73,N73)*VLOOKUP(S73,Gehaltsklassen!$B$34:$D$38,2,FALSE)*C73)</f>
        <v/>
      </c>
      <c r="X73" s="52" t="str">
        <f>IF(OR(C73=""),"",SUM(F73,J73,N73)*VLOOKUP(S73,Gehaltsklassen!$B$34:$D$38,3,FALSE))</f>
        <v/>
      </c>
      <c r="Y73" s="52" t="str">
        <f>IF(OR(C73=""),"",SUM(F73,J73,N73)*VLOOKUP(S73,Gehaltsklassen!$B$34:$D$38,3,FALSE)*C73)</f>
        <v/>
      </c>
      <c r="Z73" s="54" t="str">
        <f>IF(OR(C73=""),"",(SUM(G73,K73,O73)*VLOOKUP(U73,Gehaltsklassen!$B$34:$D$38,2,FALSE)))</f>
        <v/>
      </c>
      <c r="AA73" s="53" t="str">
        <f>IF(OR(C73=""),"",(SUM(G73,K73,O73)*VLOOKUP(U73,Gehaltsklassen!$B$34:$D$38,2,FALSE))*C73)</f>
        <v/>
      </c>
      <c r="AB73" s="53" t="str">
        <f>IF(OR(C73=""),"",(SUM(G73,K73,O73)*VLOOKUP(U73,Gehaltsklassen!$B$34:$D$38,3,FALSE)))</f>
        <v/>
      </c>
      <c r="AC73" s="53" t="str">
        <f>IF(OR(C73=""),"",(SUM(G73,K73,O73)*VLOOKUP(U73,Gehaltsklassen!$B$34:$D$38,3,FALSE))*C73)</f>
        <v/>
      </c>
    </row>
    <row r="74" spans="1:29" ht="31.9" customHeight="1" x14ac:dyDescent="0.2">
      <c r="A74" s="74" t="str">
        <f>IF(C74="","",MAX($A$11:A73)+1)</f>
        <v/>
      </c>
      <c r="B74" s="75" t="str">
        <f>IF('N-Bedarf AL'!B72="","",'N-Bedarf AL'!B72)</f>
        <v/>
      </c>
      <c r="C74" s="49" t="str">
        <f>IF('N-Bedarf AL'!C72="","",'N-Bedarf AL'!C72)</f>
        <v/>
      </c>
      <c r="D74" s="88" t="str">
        <f>IF('N-Bedarf AL'!D72="","",'N-Bedarf AL'!D72)</f>
        <v/>
      </c>
      <c r="E74" s="49" t="str">
        <f>IF('N-Bedarf AL'!G72="","",'N-Bedarf AL'!G72)</f>
        <v/>
      </c>
      <c r="F74" s="50" t="str">
        <f t="shared" ref="F74:F137" si="6">IF(OR(D74="",D74="keine",E74=""),"",VLOOKUP(D74,PSollA,3,FALSE)*E74)</f>
        <v/>
      </c>
      <c r="G74" s="50" t="str">
        <f t="shared" ref="G74:G137" si="7">IF(OR(D74="",D74="keine",E74=""),"",VLOOKUP(D74,PSollA,4,FALSE)*E74)</f>
        <v/>
      </c>
      <c r="H74" s="88"/>
      <c r="I74" s="49"/>
      <c r="J74" s="50" t="str">
        <f t="shared" ref="J74:J137" si="8">IF(OR(H74="",H74="keine",I74=""),"",VLOOKUP(H74,PSollA,3,FALSE)*I74)</f>
        <v/>
      </c>
      <c r="K74" s="50" t="str">
        <f t="shared" ref="K74:K137" si="9">IF(OR(H74="",H74="keine",I74=""),"",VLOOKUP(H74,PSollA,4,FALSE)*I74)</f>
        <v/>
      </c>
      <c r="L74" s="88"/>
      <c r="M74" s="49"/>
      <c r="N74" s="50" t="str">
        <f t="shared" ref="N74:N137" si="10">IF(OR(L74="",L74="keine",M74=""),"",VLOOKUP(L74,PSollA,3,FALSE)*M74)</f>
        <v/>
      </c>
      <c r="O74" s="50" t="str">
        <f t="shared" ref="O74:O137" si="11">IF(OR(L74="",L74="keine",M74=""),"",VLOOKUP(L74,PSollA,4,FALSE)*M74)</f>
        <v/>
      </c>
      <c r="P74" s="51"/>
      <c r="Q74" s="78" t="s">
        <v>261</v>
      </c>
      <c r="R74" s="49"/>
      <c r="S74" s="32" t="str">
        <f>IF(R74="","C",INDEX(Gehaltsklassen!A$11:A$15,MATCH('P-Bedarf AL'!R74,Gehaltsklassen!D$11:D$15,1),1))</f>
        <v>C</v>
      </c>
      <c r="T74" s="49"/>
      <c r="U74" s="32" t="str">
        <f>IF(T74="","C",IF(T74="","C",IF('P-Bedarf AL'!$Q74="I",INDEX(Gehaltsklassen!A$11:A$15,MATCH('P-Bedarf AL'!T74,Gehaltsklassen!C$11:C$15,1),1),IF('P-Bedarf AL'!$Q74="II",INDEX(Gehaltsklassen!A$11:A$15,MATCH('P-Bedarf AL'!T74,Gehaltsklassen!D$11:D$15,1),1),IF('P-Bedarf AL'!$Q74="III",INDEX(Gehaltsklassen!A$11:A$15,MATCH('P-Bedarf AL'!T74,Gehaltsklassen!E$11:E$15,1),1),"Falsche Bodenart")))))</f>
        <v>C</v>
      </c>
      <c r="V74" s="52" t="str">
        <f>IF(OR(C74=""),"",SUM(F74,J74,N74)*VLOOKUP(S74,Gehaltsklassen!$B$34:$D$38,2,FALSE))</f>
        <v/>
      </c>
      <c r="W74" s="52" t="str">
        <f>IF(OR(C74=""),"",SUM(F74,J74,N74)*VLOOKUP(S74,Gehaltsklassen!$B$34:$D$38,2,FALSE)*C74)</f>
        <v/>
      </c>
      <c r="X74" s="52" t="str">
        <f>IF(OR(C74=""),"",SUM(F74,J74,N74)*VLOOKUP(S74,Gehaltsklassen!$B$34:$D$38,3,FALSE))</f>
        <v/>
      </c>
      <c r="Y74" s="52" t="str">
        <f>IF(OR(C74=""),"",SUM(F74,J74,N74)*VLOOKUP(S74,Gehaltsklassen!$B$34:$D$38,3,FALSE)*C74)</f>
        <v/>
      </c>
      <c r="Z74" s="54" t="str">
        <f>IF(OR(C74=""),"",(SUM(G74,K74,O74)*VLOOKUP(U74,Gehaltsklassen!$B$34:$D$38,2,FALSE)))</f>
        <v/>
      </c>
      <c r="AA74" s="53" t="str">
        <f>IF(OR(C74=""),"",(SUM(G74,K74,O74)*VLOOKUP(U74,Gehaltsklassen!$B$34:$D$38,2,FALSE))*C74)</f>
        <v/>
      </c>
      <c r="AB74" s="53" t="str">
        <f>IF(OR(C74=""),"",(SUM(G74,K74,O74)*VLOOKUP(U74,Gehaltsklassen!$B$34:$D$38,3,FALSE)))</f>
        <v/>
      </c>
      <c r="AC74" s="53" t="str">
        <f>IF(OR(C74=""),"",(SUM(G74,K74,O74)*VLOOKUP(U74,Gehaltsklassen!$B$34:$D$38,3,FALSE))*C74)</f>
        <v/>
      </c>
    </row>
    <row r="75" spans="1:29" ht="31.9" customHeight="1" x14ac:dyDescent="0.2">
      <c r="A75" s="74" t="str">
        <f>IF(C75="","",MAX($A$11:A74)+1)</f>
        <v/>
      </c>
      <c r="B75" s="75" t="str">
        <f>IF('N-Bedarf AL'!B73="","",'N-Bedarf AL'!B73)</f>
        <v/>
      </c>
      <c r="C75" s="49" t="str">
        <f>IF('N-Bedarf AL'!C73="","",'N-Bedarf AL'!C73)</f>
        <v/>
      </c>
      <c r="D75" s="88" t="str">
        <f>IF('N-Bedarf AL'!D73="","",'N-Bedarf AL'!D73)</f>
        <v/>
      </c>
      <c r="E75" s="49" t="str">
        <f>IF('N-Bedarf AL'!G73="","",'N-Bedarf AL'!G73)</f>
        <v/>
      </c>
      <c r="F75" s="50" t="str">
        <f t="shared" si="6"/>
        <v/>
      </c>
      <c r="G75" s="50" t="str">
        <f t="shared" si="7"/>
        <v/>
      </c>
      <c r="H75" s="88"/>
      <c r="I75" s="49"/>
      <c r="J75" s="50" t="str">
        <f t="shared" si="8"/>
        <v/>
      </c>
      <c r="K75" s="50" t="str">
        <f t="shared" si="9"/>
        <v/>
      </c>
      <c r="L75" s="88"/>
      <c r="M75" s="49"/>
      <c r="N75" s="50" t="str">
        <f t="shared" si="10"/>
        <v/>
      </c>
      <c r="O75" s="50" t="str">
        <f t="shared" si="11"/>
        <v/>
      </c>
      <c r="P75" s="51"/>
      <c r="Q75" s="78" t="s">
        <v>261</v>
      </c>
      <c r="R75" s="49"/>
      <c r="S75" s="32" t="str">
        <f>IF(R75="","C",INDEX(Gehaltsklassen!A$11:A$15,MATCH('P-Bedarf AL'!R75,Gehaltsklassen!D$11:D$15,1),1))</f>
        <v>C</v>
      </c>
      <c r="T75" s="49"/>
      <c r="U75" s="32" t="str">
        <f>IF(T75="","C",IF(T75="","C",IF('P-Bedarf AL'!$Q75="I",INDEX(Gehaltsklassen!A$11:A$15,MATCH('P-Bedarf AL'!T75,Gehaltsklassen!C$11:C$15,1),1),IF('P-Bedarf AL'!$Q75="II",INDEX(Gehaltsklassen!A$11:A$15,MATCH('P-Bedarf AL'!T75,Gehaltsklassen!D$11:D$15,1),1),IF('P-Bedarf AL'!$Q75="III",INDEX(Gehaltsklassen!A$11:A$15,MATCH('P-Bedarf AL'!T75,Gehaltsklassen!E$11:E$15,1),1),"Falsche Bodenart")))))</f>
        <v>C</v>
      </c>
      <c r="V75" s="52" t="str">
        <f>IF(OR(C75=""),"",SUM(F75,J75,N75)*VLOOKUP(S75,Gehaltsklassen!$B$34:$D$38,2,FALSE))</f>
        <v/>
      </c>
      <c r="W75" s="52" t="str">
        <f>IF(OR(C75=""),"",SUM(F75,J75,N75)*VLOOKUP(S75,Gehaltsklassen!$B$34:$D$38,2,FALSE)*C75)</f>
        <v/>
      </c>
      <c r="X75" s="52" t="str">
        <f>IF(OR(C75=""),"",SUM(F75,J75,N75)*VLOOKUP(S75,Gehaltsklassen!$B$34:$D$38,3,FALSE))</f>
        <v/>
      </c>
      <c r="Y75" s="52" t="str">
        <f>IF(OR(C75=""),"",SUM(F75,J75,N75)*VLOOKUP(S75,Gehaltsklassen!$B$34:$D$38,3,FALSE)*C75)</f>
        <v/>
      </c>
      <c r="Z75" s="54" t="str">
        <f>IF(OR(C75=""),"",(SUM(G75,K75,O75)*VLOOKUP(U75,Gehaltsklassen!$B$34:$D$38,2,FALSE)))</f>
        <v/>
      </c>
      <c r="AA75" s="53" t="str">
        <f>IF(OR(C75=""),"",(SUM(G75,K75,O75)*VLOOKUP(U75,Gehaltsklassen!$B$34:$D$38,2,FALSE))*C75)</f>
        <v/>
      </c>
      <c r="AB75" s="53" t="str">
        <f>IF(OR(C75=""),"",(SUM(G75,K75,O75)*VLOOKUP(U75,Gehaltsklassen!$B$34:$D$38,3,FALSE)))</f>
        <v/>
      </c>
      <c r="AC75" s="53" t="str">
        <f>IF(OR(C75=""),"",(SUM(G75,K75,O75)*VLOOKUP(U75,Gehaltsklassen!$B$34:$D$38,3,FALSE))*C75)</f>
        <v/>
      </c>
    </row>
    <row r="76" spans="1:29" ht="31.9" customHeight="1" x14ac:dyDescent="0.2">
      <c r="A76" s="74" t="str">
        <f>IF(C76="","",MAX($A$11:A75)+1)</f>
        <v/>
      </c>
      <c r="B76" s="75" t="str">
        <f>IF('N-Bedarf AL'!B74="","",'N-Bedarf AL'!B74)</f>
        <v/>
      </c>
      <c r="C76" s="49" t="str">
        <f>IF('N-Bedarf AL'!C74="","",'N-Bedarf AL'!C74)</f>
        <v/>
      </c>
      <c r="D76" s="88" t="str">
        <f>IF('N-Bedarf AL'!D74="","",'N-Bedarf AL'!D74)</f>
        <v/>
      </c>
      <c r="E76" s="49" t="str">
        <f>IF('N-Bedarf AL'!G74="","",'N-Bedarf AL'!G74)</f>
        <v/>
      </c>
      <c r="F76" s="50" t="str">
        <f t="shared" si="6"/>
        <v/>
      </c>
      <c r="G76" s="50" t="str">
        <f t="shared" si="7"/>
        <v/>
      </c>
      <c r="H76" s="88"/>
      <c r="I76" s="49"/>
      <c r="J76" s="50" t="str">
        <f t="shared" si="8"/>
        <v/>
      </c>
      <c r="K76" s="50" t="str">
        <f t="shared" si="9"/>
        <v/>
      </c>
      <c r="L76" s="88"/>
      <c r="M76" s="49"/>
      <c r="N76" s="50" t="str">
        <f t="shared" si="10"/>
        <v/>
      </c>
      <c r="O76" s="50" t="str">
        <f t="shared" si="11"/>
        <v/>
      </c>
      <c r="P76" s="51"/>
      <c r="Q76" s="78" t="s">
        <v>261</v>
      </c>
      <c r="R76" s="49"/>
      <c r="S76" s="32" t="str">
        <f>IF(R76="","C",INDEX(Gehaltsklassen!A$11:A$15,MATCH('P-Bedarf AL'!R76,Gehaltsklassen!D$11:D$15,1),1))</f>
        <v>C</v>
      </c>
      <c r="T76" s="49"/>
      <c r="U76" s="32" t="str">
        <f>IF(T76="","C",IF(T76="","C",IF('P-Bedarf AL'!$Q76="I",INDEX(Gehaltsklassen!A$11:A$15,MATCH('P-Bedarf AL'!T76,Gehaltsklassen!C$11:C$15,1),1),IF('P-Bedarf AL'!$Q76="II",INDEX(Gehaltsklassen!A$11:A$15,MATCH('P-Bedarf AL'!T76,Gehaltsklassen!D$11:D$15,1),1),IF('P-Bedarf AL'!$Q76="III",INDEX(Gehaltsklassen!A$11:A$15,MATCH('P-Bedarf AL'!T76,Gehaltsklassen!E$11:E$15,1),1),"Falsche Bodenart")))))</f>
        <v>C</v>
      </c>
      <c r="V76" s="52" t="str">
        <f>IF(OR(C76=""),"",SUM(F76,J76,N76)*VLOOKUP(S76,Gehaltsklassen!$B$34:$D$38,2,FALSE))</f>
        <v/>
      </c>
      <c r="W76" s="52" t="str">
        <f>IF(OR(C76=""),"",SUM(F76,J76,N76)*VLOOKUP(S76,Gehaltsklassen!$B$34:$D$38,2,FALSE)*C76)</f>
        <v/>
      </c>
      <c r="X76" s="52" t="str">
        <f>IF(OR(C76=""),"",SUM(F76,J76,N76)*VLOOKUP(S76,Gehaltsklassen!$B$34:$D$38,3,FALSE))</f>
        <v/>
      </c>
      <c r="Y76" s="52" t="str">
        <f>IF(OR(C76=""),"",SUM(F76,J76,N76)*VLOOKUP(S76,Gehaltsklassen!$B$34:$D$38,3,FALSE)*C76)</f>
        <v/>
      </c>
      <c r="Z76" s="54" t="str">
        <f>IF(OR(C76=""),"",(SUM(G76,K76,O76)*VLOOKUP(U76,Gehaltsklassen!$B$34:$D$38,2,FALSE)))</f>
        <v/>
      </c>
      <c r="AA76" s="53" t="str">
        <f>IF(OR(C76=""),"",(SUM(G76,K76,O76)*VLOOKUP(U76,Gehaltsklassen!$B$34:$D$38,2,FALSE))*C76)</f>
        <v/>
      </c>
      <c r="AB76" s="53" t="str">
        <f>IF(OR(C76=""),"",(SUM(G76,K76,O76)*VLOOKUP(U76,Gehaltsklassen!$B$34:$D$38,3,FALSE)))</f>
        <v/>
      </c>
      <c r="AC76" s="53" t="str">
        <f>IF(OR(C76=""),"",(SUM(G76,K76,O76)*VLOOKUP(U76,Gehaltsklassen!$B$34:$D$38,3,FALSE))*C76)</f>
        <v/>
      </c>
    </row>
    <row r="77" spans="1:29" ht="31.9" customHeight="1" x14ac:dyDescent="0.2">
      <c r="A77" s="74" t="str">
        <f>IF(C77="","",MAX($A$11:A76)+1)</f>
        <v/>
      </c>
      <c r="B77" s="75" t="str">
        <f>IF('N-Bedarf AL'!B75="","",'N-Bedarf AL'!B75)</f>
        <v/>
      </c>
      <c r="C77" s="49" t="str">
        <f>IF('N-Bedarf AL'!C75="","",'N-Bedarf AL'!C75)</f>
        <v/>
      </c>
      <c r="D77" s="88" t="str">
        <f>IF('N-Bedarf AL'!D75="","",'N-Bedarf AL'!D75)</f>
        <v/>
      </c>
      <c r="E77" s="49" t="str">
        <f>IF('N-Bedarf AL'!G75="","",'N-Bedarf AL'!G75)</f>
        <v/>
      </c>
      <c r="F77" s="50" t="str">
        <f t="shared" si="6"/>
        <v/>
      </c>
      <c r="G77" s="50" t="str">
        <f t="shared" si="7"/>
        <v/>
      </c>
      <c r="H77" s="88"/>
      <c r="I77" s="49"/>
      <c r="J77" s="50" t="str">
        <f t="shared" si="8"/>
        <v/>
      </c>
      <c r="K77" s="50" t="str">
        <f t="shared" si="9"/>
        <v/>
      </c>
      <c r="L77" s="88"/>
      <c r="M77" s="49"/>
      <c r="N77" s="50" t="str">
        <f t="shared" si="10"/>
        <v/>
      </c>
      <c r="O77" s="50" t="str">
        <f t="shared" si="11"/>
        <v/>
      </c>
      <c r="P77" s="51"/>
      <c r="Q77" s="78" t="s">
        <v>261</v>
      </c>
      <c r="R77" s="49"/>
      <c r="S77" s="32" t="str">
        <f>IF(R77="","C",INDEX(Gehaltsklassen!A$11:A$15,MATCH('P-Bedarf AL'!R77,Gehaltsklassen!D$11:D$15,1),1))</f>
        <v>C</v>
      </c>
      <c r="T77" s="49"/>
      <c r="U77" s="32" t="str">
        <f>IF(T77="","C",IF(T77="","C",IF('P-Bedarf AL'!$Q77="I",INDEX(Gehaltsklassen!A$11:A$15,MATCH('P-Bedarf AL'!T77,Gehaltsklassen!C$11:C$15,1),1),IF('P-Bedarf AL'!$Q77="II",INDEX(Gehaltsklassen!A$11:A$15,MATCH('P-Bedarf AL'!T77,Gehaltsklassen!D$11:D$15,1),1),IF('P-Bedarf AL'!$Q77="III",INDEX(Gehaltsklassen!A$11:A$15,MATCH('P-Bedarf AL'!T77,Gehaltsklassen!E$11:E$15,1),1),"Falsche Bodenart")))))</f>
        <v>C</v>
      </c>
      <c r="V77" s="52" t="str">
        <f>IF(OR(C77=""),"",SUM(F77,J77,N77)*VLOOKUP(S77,Gehaltsklassen!$B$34:$D$38,2,FALSE))</f>
        <v/>
      </c>
      <c r="W77" s="52" t="str">
        <f>IF(OR(C77=""),"",SUM(F77,J77,N77)*VLOOKUP(S77,Gehaltsklassen!$B$34:$D$38,2,FALSE)*C77)</f>
        <v/>
      </c>
      <c r="X77" s="52" t="str">
        <f>IF(OR(C77=""),"",SUM(F77,J77,N77)*VLOOKUP(S77,Gehaltsklassen!$B$34:$D$38,3,FALSE))</f>
        <v/>
      </c>
      <c r="Y77" s="52" t="str">
        <f>IF(OR(C77=""),"",SUM(F77,J77,N77)*VLOOKUP(S77,Gehaltsklassen!$B$34:$D$38,3,FALSE)*C77)</f>
        <v/>
      </c>
      <c r="Z77" s="54" t="str">
        <f>IF(OR(C77=""),"",(SUM(G77,K77,O77)*VLOOKUP(U77,Gehaltsklassen!$B$34:$D$38,2,FALSE)))</f>
        <v/>
      </c>
      <c r="AA77" s="53" t="str">
        <f>IF(OR(C77=""),"",(SUM(G77,K77,O77)*VLOOKUP(U77,Gehaltsklassen!$B$34:$D$38,2,FALSE))*C77)</f>
        <v/>
      </c>
      <c r="AB77" s="53" t="str">
        <f>IF(OR(C77=""),"",(SUM(G77,K77,O77)*VLOOKUP(U77,Gehaltsklassen!$B$34:$D$38,3,FALSE)))</f>
        <v/>
      </c>
      <c r="AC77" s="53" t="str">
        <f>IF(OR(C77=""),"",(SUM(G77,K77,O77)*VLOOKUP(U77,Gehaltsklassen!$B$34:$D$38,3,FALSE))*C77)</f>
        <v/>
      </c>
    </row>
    <row r="78" spans="1:29" ht="31.9" customHeight="1" x14ac:dyDescent="0.2">
      <c r="A78" s="74" t="str">
        <f>IF(C78="","",MAX($A$11:A77)+1)</f>
        <v/>
      </c>
      <c r="B78" s="75" t="str">
        <f>IF('N-Bedarf AL'!B76="","",'N-Bedarf AL'!B76)</f>
        <v/>
      </c>
      <c r="C78" s="49" t="str">
        <f>IF('N-Bedarf AL'!C76="","",'N-Bedarf AL'!C76)</f>
        <v/>
      </c>
      <c r="D78" s="88" t="str">
        <f>IF('N-Bedarf AL'!D76="","",'N-Bedarf AL'!D76)</f>
        <v/>
      </c>
      <c r="E78" s="49" t="str">
        <f>IF('N-Bedarf AL'!G76="","",'N-Bedarf AL'!G76)</f>
        <v/>
      </c>
      <c r="F78" s="50" t="str">
        <f t="shared" si="6"/>
        <v/>
      </c>
      <c r="G78" s="50" t="str">
        <f t="shared" si="7"/>
        <v/>
      </c>
      <c r="H78" s="88"/>
      <c r="I78" s="49"/>
      <c r="J78" s="50" t="str">
        <f t="shared" si="8"/>
        <v/>
      </c>
      <c r="K78" s="50" t="str">
        <f t="shared" si="9"/>
        <v/>
      </c>
      <c r="L78" s="88"/>
      <c r="M78" s="49"/>
      <c r="N78" s="50" t="str">
        <f t="shared" si="10"/>
        <v/>
      </c>
      <c r="O78" s="50" t="str">
        <f t="shared" si="11"/>
        <v/>
      </c>
      <c r="P78" s="51"/>
      <c r="Q78" s="78" t="s">
        <v>261</v>
      </c>
      <c r="R78" s="49"/>
      <c r="S78" s="32" t="str">
        <f>IF(R78="","C",INDEX(Gehaltsklassen!A$11:A$15,MATCH('P-Bedarf AL'!R78,Gehaltsklassen!D$11:D$15,1),1))</f>
        <v>C</v>
      </c>
      <c r="T78" s="49"/>
      <c r="U78" s="32" t="str">
        <f>IF(T78="","C",IF(T78="","C",IF('P-Bedarf AL'!$Q78="I",INDEX(Gehaltsklassen!A$11:A$15,MATCH('P-Bedarf AL'!T78,Gehaltsklassen!C$11:C$15,1),1),IF('P-Bedarf AL'!$Q78="II",INDEX(Gehaltsklassen!A$11:A$15,MATCH('P-Bedarf AL'!T78,Gehaltsklassen!D$11:D$15,1),1),IF('P-Bedarf AL'!$Q78="III",INDEX(Gehaltsklassen!A$11:A$15,MATCH('P-Bedarf AL'!T78,Gehaltsklassen!E$11:E$15,1),1),"Falsche Bodenart")))))</f>
        <v>C</v>
      </c>
      <c r="V78" s="52" t="str">
        <f>IF(OR(C78=""),"",SUM(F78,J78,N78)*VLOOKUP(S78,Gehaltsklassen!$B$34:$D$38,2,FALSE))</f>
        <v/>
      </c>
      <c r="W78" s="52" t="str">
        <f>IF(OR(C78=""),"",SUM(F78,J78,N78)*VLOOKUP(S78,Gehaltsklassen!$B$34:$D$38,2,FALSE)*C78)</f>
        <v/>
      </c>
      <c r="X78" s="52" t="str">
        <f>IF(OR(C78=""),"",SUM(F78,J78,N78)*VLOOKUP(S78,Gehaltsklassen!$B$34:$D$38,3,FALSE))</f>
        <v/>
      </c>
      <c r="Y78" s="52" t="str">
        <f>IF(OR(C78=""),"",SUM(F78,J78,N78)*VLOOKUP(S78,Gehaltsklassen!$B$34:$D$38,3,FALSE)*C78)</f>
        <v/>
      </c>
      <c r="Z78" s="54" t="str">
        <f>IF(OR(C78=""),"",(SUM(G78,K78,O78)*VLOOKUP(U78,Gehaltsklassen!$B$34:$D$38,2,FALSE)))</f>
        <v/>
      </c>
      <c r="AA78" s="53" t="str">
        <f>IF(OR(C78=""),"",(SUM(G78,K78,O78)*VLOOKUP(U78,Gehaltsklassen!$B$34:$D$38,2,FALSE))*C78)</f>
        <v/>
      </c>
      <c r="AB78" s="53" t="str">
        <f>IF(OR(C78=""),"",(SUM(G78,K78,O78)*VLOOKUP(U78,Gehaltsklassen!$B$34:$D$38,3,FALSE)))</f>
        <v/>
      </c>
      <c r="AC78" s="53" t="str">
        <f>IF(OR(C78=""),"",(SUM(G78,K78,O78)*VLOOKUP(U78,Gehaltsklassen!$B$34:$D$38,3,FALSE))*C78)</f>
        <v/>
      </c>
    </row>
    <row r="79" spans="1:29" ht="31.9" customHeight="1" x14ac:dyDescent="0.2">
      <c r="A79" s="74" t="str">
        <f>IF(C79="","",MAX($A$11:A78)+1)</f>
        <v/>
      </c>
      <c r="B79" s="75" t="str">
        <f>IF('N-Bedarf AL'!B77="","",'N-Bedarf AL'!B77)</f>
        <v/>
      </c>
      <c r="C79" s="49" t="str">
        <f>IF('N-Bedarf AL'!C77="","",'N-Bedarf AL'!C77)</f>
        <v/>
      </c>
      <c r="D79" s="88" t="str">
        <f>IF('N-Bedarf AL'!D77="","",'N-Bedarf AL'!D77)</f>
        <v/>
      </c>
      <c r="E79" s="49" t="str">
        <f>IF('N-Bedarf AL'!G77="","",'N-Bedarf AL'!G77)</f>
        <v/>
      </c>
      <c r="F79" s="50" t="str">
        <f t="shared" si="6"/>
        <v/>
      </c>
      <c r="G79" s="50" t="str">
        <f t="shared" si="7"/>
        <v/>
      </c>
      <c r="H79" s="88"/>
      <c r="I79" s="49"/>
      <c r="J79" s="50" t="str">
        <f t="shared" si="8"/>
        <v/>
      </c>
      <c r="K79" s="50" t="str">
        <f t="shared" si="9"/>
        <v/>
      </c>
      <c r="L79" s="88"/>
      <c r="M79" s="49"/>
      <c r="N79" s="50" t="str">
        <f t="shared" si="10"/>
        <v/>
      </c>
      <c r="O79" s="50" t="str">
        <f t="shared" si="11"/>
        <v/>
      </c>
      <c r="P79" s="51"/>
      <c r="Q79" s="78" t="s">
        <v>261</v>
      </c>
      <c r="R79" s="49"/>
      <c r="S79" s="32" t="str">
        <f>IF(R79="","C",INDEX(Gehaltsklassen!A$11:A$15,MATCH('P-Bedarf AL'!R79,Gehaltsklassen!D$11:D$15,1),1))</f>
        <v>C</v>
      </c>
      <c r="T79" s="49"/>
      <c r="U79" s="32" t="str">
        <f>IF(T79="","C",IF(T79="","C",IF('P-Bedarf AL'!$Q79="I",INDEX(Gehaltsklassen!A$11:A$15,MATCH('P-Bedarf AL'!T79,Gehaltsklassen!C$11:C$15,1),1),IF('P-Bedarf AL'!$Q79="II",INDEX(Gehaltsklassen!A$11:A$15,MATCH('P-Bedarf AL'!T79,Gehaltsklassen!D$11:D$15,1),1),IF('P-Bedarf AL'!$Q79="III",INDEX(Gehaltsklassen!A$11:A$15,MATCH('P-Bedarf AL'!T79,Gehaltsklassen!E$11:E$15,1),1),"Falsche Bodenart")))))</f>
        <v>C</v>
      </c>
      <c r="V79" s="52" t="str">
        <f>IF(OR(C79=""),"",SUM(F79,J79,N79)*VLOOKUP(S79,Gehaltsklassen!$B$34:$D$38,2,FALSE))</f>
        <v/>
      </c>
      <c r="W79" s="52" t="str">
        <f>IF(OR(C79=""),"",SUM(F79,J79,N79)*VLOOKUP(S79,Gehaltsklassen!$B$34:$D$38,2,FALSE)*C79)</f>
        <v/>
      </c>
      <c r="X79" s="52" t="str">
        <f>IF(OR(C79=""),"",SUM(F79,J79,N79)*VLOOKUP(S79,Gehaltsklassen!$B$34:$D$38,3,FALSE))</f>
        <v/>
      </c>
      <c r="Y79" s="52" t="str">
        <f>IF(OR(C79=""),"",SUM(F79,J79,N79)*VLOOKUP(S79,Gehaltsklassen!$B$34:$D$38,3,FALSE)*C79)</f>
        <v/>
      </c>
      <c r="Z79" s="54" t="str">
        <f>IF(OR(C79=""),"",(SUM(G79,K79,O79)*VLOOKUP(U79,Gehaltsklassen!$B$34:$D$38,2,FALSE)))</f>
        <v/>
      </c>
      <c r="AA79" s="53" t="str">
        <f>IF(OR(C79=""),"",(SUM(G79,K79,O79)*VLOOKUP(U79,Gehaltsklassen!$B$34:$D$38,2,FALSE))*C79)</f>
        <v/>
      </c>
      <c r="AB79" s="53" t="str">
        <f>IF(OR(C79=""),"",(SUM(G79,K79,O79)*VLOOKUP(U79,Gehaltsklassen!$B$34:$D$38,3,FALSE)))</f>
        <v/>
      </c>
      <c r="AC79" s="53" t="str">
        <f>IF(OR(C79=""),"",(SUM(G79,K79,O79)*VLOOKUP(U79,Gehaltsklassen!$B$34:$D$38,3,FALSE))*C79)</f>
        <v/>
      </c>
    </row>
    <row r="80" spans="1:29" ht="31.9" customHeight="1" x14ac:dyDescent="0.2">
      <c r="A80" s="74" t="str">
        <f>IF(C80="","",MAX($A$11:A79)+1)</f>
        <v/>
      </c>
      <c r="B80" s="75" t="str">
        <f>IF('N-Bedarf AL'!B78="","",'N-Bedarf AL'!B78)</f>
        <v/>
      </c>
      <c r="C80" s="49" t="str">
        <f>IF('N-Bedarf AL'!C78="","",'N-Bedarf AL'!C78)</f>
        <v/>
      </c>
      <c r="D80" s="88" t="str">
        <f>IF('N-Bedarf AL'!D78="","",'N-Bedarf AL'!D78)</f>
        <v/>
      </c>
      <c r="E80" s="49" t="str">
        <f>IF('N-Bedarf AL'!G78="","",'N-Bedarf AL'!G78)</f>
        <v/>
      </c>
      <c r="F80" s="50" t="str">
        <f t="shared" si="6"/>
        <v/>
      </c>
      <c r="G80" s="50" t="str">
        <f t="shared" si="7"/>
        <v/>
      </c>
      <c r="H80" s="88"/>
      <c r="I80" s="49"/>
      <c r="J80" s="50" t="str">
        <f t="shared" si="8"/>
        <v/>
      </c>
      <c r="K80" s="50" t="str">
        <f t="shared" si="9"/>
        <v/>
      </c>
      <c r="L80" s="88"/>
      <c r="M80" s="49"/>
      <c r="N80" s="50" t="str">
        <f t="shared" si="10"/>
        <v/>
      </c>
      <c r="O80" s="50" t="str">
        <f t="shared" si="11"/>
        <v/>
      </c>
      <c r="P80" s="51"/>
      <c r="Q80" s="78" t="s">
        <v>261</v>
      </c>
      <c r="R80" s="49"/>
      <c r="S80" s="32" t="str">
        <f>IF(R80="","C",INDEX(Gehaltsklassen!A$11:A$15,MATCH('P-Bedarf AL'!R80,Gehaltsklassen!D$11:D$15,1),1))</f>
        <v>C</v>
      </c>
      <c r="T80" s="49"/>
      <c r="U80" s="32" t="str">
        <f>IF(T80="","C",IF(T80="","C",IF('P-Bedarf AL'!$Q80="I",INDEX(Gehaltsklassen!A$11:A$15,MATCH('P-Bedarf AL'!T80,Gehaltsklassen!C$11:C$15,1),1),IF('P-Bedarf AL'!$Q80="II",INDEX(Gehaltsklassen!A$11:A$15,MATCH('P-Bedarf AL'!T80,Gehaltsklassen!D$11:D$15,1),1),IF('P-Bedarf AL'!$Q80="III",INDEX(Gehaltsklassen!A$11:A$15,MATCH('P-Bedarf AL'!T80,Gehaltsklassen!E$11:E$15,1),1),"Falsche Bodenart")))))</f>
        <v>C</v>
      </c>
      <c r="V80" s="52" t="str">
        <f>IF(OR(C80=""),"",SUM(F80,J80,N80)*VLOOKUP(S80,Gehaltsklassen!$B$34:$D$38,2,FALSE))</f>
        <v/>
      </c>
      <c r="W80" s="52" t="str">
        <f>IF(OR(C80=""),"",SUM(F80,J80,N80)*VLOOKUP(S80,Gehaltsklassen!$B$34:$D$38,2,FALSE)*C80)</f>
        <v/>
      </c>
      <c r="X80" s="52" t="str">
        <f>IF(OR(C80=""),"",SUM(F80,J80,N80)*VLOOKUP(S80,Gehaltsklassen!$B$34:$D$38,3,FALSE))</f>
        <v/>
      </c>
      <c r="Y80" s="52" t="str">
        <f>IF(OR(C80=""),"",SUM(F80,J80,N80)*VLOOKUP(S80,Gehaltsklassen!$B$34:$D$38,3,FALSE)*C80)</f>
        <v/>
      </c>
      <c r="Z80" s="54" t="str">
        <f>IF(OR(C80=""),"",(SUM(G80,K80,O80)*VLOOKUP(U80,Gehaltsklassen!$B$34:$D$38,2,FALSE)))</f>
        <v/>
      </c>
      <c r="AA80" s="53" t="str">
        <f>IF(OR(C80=""),"",(SUM(G80,K80,O80)*VLOOKUP(U80,Gehaltsklassen!$B$34:$D$38,2,FALSE))*C80)</f>
        <v/>
      </c>
      <c r="AB80" s="53" t="str">
        <f>IF(OR(C80=""),"",(SUM(G80,K80,O80)*VLOOKUP(U80,Gehaltsklassen!$B$34:$D$38,3,FALSE)))</f>
        <v/>
      </c>
      <c r="AC80" s="53" t="str">
        <f>IF(OR(C80=""),"",(SUM(G80,K80,O80)*VLOOKUP(U80,Gehaltsklassen!$B$34:$D$38,3,FALSE))*C80)</f>
        <v/>
      </c>
    </row>
    <row r="81" spans="1:29" ht="31.9" customHeight="1" x14ac:dyDescent="0.2">
      <c r="A81" s="74" t="str">
        <f>IF(C81="","",MAX($A$11:A80)+1)</f>
        <v/>
      </c>
      <c r="B81" s="75" t="str">
        <f>IF('N-Bedarf AL'!B79="","",'N-Bedarf AL'!B79)</f>
        <v/>
      </c>
      <c r="C81" s="49" t="str">
        <f>IF('N-Bedarf AL'!C79="","",'N-Bedarf AL'!C79)</f>
        <v/>
      </c>
      <c r="D81" s="88" t="str">
        <f>IF('N-Bedarf AL'!D79="","",'N-Bedarf AL'!D79)</f>
        <v/>
      </c>
      <c r="E81" s="49" t="str">
        <f>IF('N-Bedarf AL'!G79="","",'N-Bedarf AL'!G79)</f>
        <v/>
      </c>
      <c r="F81" s="50" t="str">
        <f t="shared" si="6"/>
        <v/>
      </c>
      <c r="G81" s="50" t="str">
        <f t="shared" si="7"/>
        <v/>
      </c>
      <c r="H81" s="88"/>
      <c r="I81" s="49"/>
      <c r="J81" s="50" t="str">
        <f t="shared" si="8"/>
        <v/>
      </c>
      <c r="K81" s="50" t="str">
        <f t="shared" si="9"/>
        <v/>
      </c>
      <c r="L81" s="88"/>
      <c r="M81" s="49"/>
      <c r="N81" s="50" t="str">
        <f t="shared" si="10"/>
        <v/>
      </c>
      <c r="O81" s="50" t="str">
        <f t="shared" si="11"/>
        <v/>
      </c>
      <c r="P81" s="51"/>
      <c r="Q81" s="78" t="s">
        <v>261</v>
      </c>
      <c r="R81" s="49"/>
      <c r="S81" s="32" t="str">
        <f>IF(R81="","C",INDEX(Gehaltsklassen!A$11:A$15,MATCH('P-Bedarf AL'!R81,Gehaltsklassen!D$11:D$15,1),1))</f>
        <v>C</v>
      </c>
      <c r="T81" s="49"/>
      <c r="U81" s="32" t="str">
        <f>IF(T81="","C",IF(T81="","C",IF('P-Bedarf AL'!$Q81="I",INDEX(Gehaltsklassen!A$11:A$15,MATCH('P-Bedarf AL'!T81,Gehaltsklassen!C$11:C$15,1),1),IF('P-Bedarf AL'!$Q81="II",INDEX(Gehaltsklassen!A$11:A$15,MATCH('P-Bedarf AL'!T81,Gehaltsklassen!D$11:D$15,1),1),IF('P-Bedarf AL'!$Q81="III",INDEX(Gehaltsklassen!A$11:A$15,MATCH('P-Bedarf AL'!T81,Gehaltsklassen!E$11:E$15,1),1),"Falsche Bodenart")))))</f>
        <v>C</v>
      </c>
      <c r="V81" s="52" t="str">
        <f>IF(OR(C81=""),"",SUM(F81,J81,N81)*VLOOKUP(S81,Gehaltsklassen!$B$34:$D$38,2,FALSE))</f>
        <v/>
      </c>
      <c r="W81" s="52" t="str">
        <f>IF(OR(C81=""),"",SUM(F81,J81,N81)*VLOOKUP(S81,Gehaltsklassen!$B$34:$D$38,2,FALSE)*C81)</f>
        <v/>
      </c>
      <c r="X81" s="52" t="str">
        <f>IF(OR(C81=""),"",SUM(F81,J81,N81)*VLOOKUP(S81,Gehaltsklassen!$B$34:$D$38,3,FALSE))</f>
        <v/>
      </c>
      <c r="Y81" s="52" t="str">
        <f>IF(OR(C81=""),"",SUM(F81,J81,N81)*VLOOKUP(S81,Gehaltsklassen!$B$34:$D$38,3,FALSE)*C81)</f>
        <v/>
      </c>
      <c r="Z81" s="54" t="str">
        <f>IF(OR(C81=""),"",(SUM(G81,K81,O81)*VLOOKUP(U81,Gehaltsklassen!$B$34:$D$38,2,FALSE)))</f>
        <v/>
      </c>
      <c r="AA81" s="53" t="str">
        <f>IF(OR(C81=""),"",(SUM(G81,K81,O81)*VLOOKUP(U81,Gehaltsklassen!$B$34:$D$38,2,FALSE))*C81)</f>
        <v/>
      </c>
      <c r="AB81" s="53" t="str">
        <f>IF(OR(C81=""),"",(SUM(G81,K81,O81)*VLOOKUP(U81,Gehaltsklassen!$B$34:$D$38,3,FALSE)))</f>
        <v/>
      </c>
      <c r="AC81" s="53" t="str">
        <f>IF(OR(C81=""),"",(SUM(G81,K81,O81)*VLOOKUP(U81,Gehaltsklassen!$B$34:$D$38,3,FALSE))*C81)</f>
        <v/>
      </c>
    </row>
    <row r="82" spans="1:29" ht="31.9" customHeight="1" x14ac:dyDescent="0.2">
      <c r="A82" s="74" t="str">
        <f>IF(C82="","",MAX($A$11:A81)+1)</f>
        <v/>
      </c>
      <c r="B82" s="75" t="str">
        <f>IF('N-Bedarf AL'!B80="","",'N-Bedarf AL'!B80)</f>
        <v/>
      </c>
      <c r="C82" s="49" t="str">
        <f>IF('N-Bedarf AL'!C80="","",'N-Bedarf AL'!C80)</f>
        <v/>
      </c>
      <c r="D82" s="88" t="str">
        <f>IF('N-Bedarf AL'!D80="","",'N-Bedarf AL'!D80)</f>
        <v/>
      </c>
      <c r="E82" s="49" t="str">
        <f>IF('N-Bedarf AL'!G80="","",'N-Bedarf AL'!G80)</f>
        <v/>
      </c>
      <c r="F82" s="50" t="str">
        <f t="shared" si="6"/>
        <v/>
      </c>
      <c r="G82" s="50" t="str">
        <f t="shared" si="7"/>
        <v/>
      </c>
      <c r="H82" s="88"/>
      <c r="I82" s="49"/>
      <c r="J82" s="50" t="str">
        <f t="shared" si="8"/>
        <v/>
      </c>
      <c r="K82" s="50" t="str">
        <f t="shared" si="9"/>
        <v/>
      </c>
      <c r="L82" s="88"/>
      <c r="M82" s="49"/>
      <c r="N82" s="50" t="str">
        <f t="shared" si="10"/>
        <v/>
      </c>
      <c r="O82" s="50" t="str">
        <f t="shared" si="11"/>
        <v/>
      </c>
      <c r="P82" s="51"/>
      <c r="Q82" s="78" t="s">
        <v>261</v>
      </c>
      <c r="R82" s="49"/>
      <c r="S82" s="32" t="str">
        <f>IF(R82="","C",INDEX(Gehaltsklassen!A$11:A$15,MATCH('P-Bedarf AL'!R82,Gehaltsklassen!D$11:D$15,1),1))</f>
        <v>C</v>
      </c>
      <c r="T82" s="49"/>
      <c r="U82" s="32" t="str">
        <f>IF(T82="","C",IF(T82="","C",IF('P-Bedarf AL'!$Q82="I",INDEX(Gehaltsklassen!A$11:A$15,MATCH('P-Bedarf AL'!T82,Gehaltsklassen!C$11:C$15,1),1),IF('P-Bedarf AL'!$Q82="II",INDEX(Gehaltsklassen!A$11:A$15,MATCH('P-Bedarf AL'!T82,Gehaltsklassen!D$11:D$15,1),1),IF('P-Bedarf AL'!$Q82="III",INDEX(Gehaltsklassen!A$11:A$15,MATCH('P-Bedarf AL'!T82,Gehaltsklassen!E$11:E$15,1),1),"Falsche Bodenart")))))</f>
        <v>C</v>
      </c>
      <c r="V82" s="52" t="str">
        <f>IF(OR(C82=""),"",SUM(F82,J82,N82)*VLOOKUP(S82,Gehaltsklassen!$B$34:$D$38,2,FALSE))</f>
        <v/>
      </c>
      <c r="W82" s="52" t="str">
        <f>IF(OR(C82=""),"",SUM(F82,J82,N82)*VLOOKUP(S82,Gehaltsklassen!$B$34:$D$38,2,FALSE)*C82)</f>
        <v/>
      </c>
      <c r="X82" s="52" t="str">
        <f>IF(OR(C82=""),"",SUM(F82,J82,N82)*VLOOKUP(S82,Gehaltsklassen!$B$34:$D$38,3,FALSE))</f>
        <v/>
      </c>
      <c r="Y82" s="52" t="str">
        <f>IF(OR(C82=""),"",SUM(F82,J82,N82)*VLOOKUP(S82,Gehaltsklassen!$B$34:$D$38,3,FALSE)*C82)</f>
        <v/>
      </c>
      <c r="Z82" s="54" t="str">
        <f>IF(OR(C82=""),"",(SUM(G82,K82,O82)*VLOOKUP(U82,Gehaltsklassen!$B$34:$D$38,2,FALSE)))</f>
        <v/>
      </c>
      <c r="AA82" s="53" t="str">
        <f>IF(OR(C82=""),"",(SUM(G82,K82,O82)*VLOOKUP(U82,Gehaltsklassen!$B$34:$D$38,2,FALSE))*C82)</f>
        <v/>
      </c>
      <c r="AB82" s="53" t="str">
        <f>IF(OR(C82=""),"",(SUM(G82,K82,O82)*VLOOKUP(U82,Gehaltsklassen!$B$34:$D$38,3,FALSE)))</f>
        <v/>
      </c>
      <c r="AC82" s="53" t="str">
        <f>IF(OR(C82=""),"",(SUM(G82,K82,O82)*VLOOKUP(U82,Gehaltsklassen!$B$34:$D$38,3,FALSE))*C82)</f>
        <v/>
      </c>
    </row>
    <row r="83" spans="1:29" ht="31.9" customHeight="1" x14ac:dyDescent="0.2">
      <c r="A83" s="74" t="str">
        <f>IF(C83="","",MAX($A$11:A82)+1)</f>
        <v/>
      </c>
      <c r="B83" s="75" t="str">
        <f>IF('N-Bedarf AL'!B81="","",'N-Bedarf AL'!B81)</f>
        <v/>
      </c>
      <c r="C83" s="49" t="str">
        <f>IF('N-Bedarf AL'!C81="","",'N-Bedarf AL'!C81)</f>
        <v/>
      </c>
      <c r="D83" s="88" t="str">
        <f>IF('N-Bedarf AL'!D81="","",'N-Bedarf AL'!D81)</f>
        <v/>
      </c>
      <c r="E83" s="49" t="str">
        <f>IF('N-Bedarf AL'!G81="","",'N-Bedarf AL'!G81)</f>
        <v/>
      </c>
      <c r="F83" s="50" t="str">
        <f t="shared" si="6"/>
        <v/>
      </c>
      <c r="G83" s="50" t="str">
        <f t="shared" si="7"/>
        <v/>
      </c>
      <c r="H83" s="88"/>
      <c r="I83" s="49"/>
      <c r="J83" s="50" t="str">
        <f t="shared" si="8"/>
        <v/>
      </c>
      <c r="K83" s="50" t="str">
        <f t="shared" si="9"/>
        <v/>
      </c>
      <c r="L83" s="88"/>
      <c r="M83" s="49"/>
      <c r="N83" s="50" t="str">
        <f t="shared" si="10"/>
        <v/>
      </c>
      <c r="O83" s="50" t="str">
        <f t="shared" si="11"/>
        <v/>
      </c>
      <c r="P83" s="51"/>
      <c r="Q83" s="78" t="s">
        <v>261</v>
      </c>
      <c r="R83" s="49"/>
      <c r="S83" s="32" t="str">
        <f>IF(R83="","C",INDEX(Gehaltsklassen!A$11:A$15,MATCH('P-Bedarf AL'!R83,Gehaltsklassen!D$11:D$15,1),1))</f>
        <v>C</v>
      </c>
      <c r="T83" s="49"/>
      <c r="U83" s="32" t="str">
        <f>IF(T83="","C",IF(T83="","C",IF('P-Bedarf AL'!$Q83="I",INDEX(Gehaltsklassen!A$11:A$15,MATCH('P-Bedarf AL'!T83,Gehaltsklassen!C$11:C$15,1),1),IF('P-Bedarf AL'!$Q83="II",INDEX(Gehaltsklassen!A$11:A$15,MATCH('P-Bedarf AL'!T83,Gehaltsklassen!D$11:D$15,1),1),IF('P-Bedarf AL'!$Q83="III",INDEX(Gehaltsklassen!A$11:A$15,MATCH('P-Bedarf AL'!T83,Gehaltsklassen!E$11:E$15,1),1),"Falsche Bodenart")))))</f>
        <v>C</v>
      </c>
      <c r="V83" s="52" t="str">
        <f>IF(OR(C83=""),"",SUM(F83,J83,N83)*VLOOKUP(S83,Gehaltsklassen!$B$34:$D$38,2,FALSE))</f>
        <v/>
      </c>
      <c r="W83" s="52" t="str">
        <f>IF(OR(C83=""),"",SUM(F83,J83,N83)*VLOOKUP(S83,Gehaltsklassen!$B$34:$D$38,2,FALSE)*C83)</f>
        <v/>
      </c>
      <c r="X83" s="52" t="str">
        <f>IF(OR(C83=""),"",SUM(F83,J83,N83)*VLOOKUP(S83,Gehaltsklassen!$B$34:$D$38,3,FALSE))</f>
        <v/>
      </c>
      <c r="Y83" s="52" t="str">
        <f>IF(OR(C83=""),"",SUM(F83,J83,N83)*VLOOKUP(S83,Gehaltsklassen!$B$34:$D$38,3,FALSE)*C83)</f>
        <v/>
      </c>
      <c r="Z83" s="54" t="str">
        <f>IF(OR(C83=""),"",(SUM(G83,K83,O83)*VLOOKUP(U83,Gehaltsklassen!$B$34:$D$38,2,FALSE)))</f>
        <v/>
      </c>
      <c r="AA83" s="53" t="str">
        <f>IF(OR(C83=""),"",(SUM(G83,K83,O83)*VLOOKUP(U83,Gehaltsklassen!$B$34:$D$38,2,FALSE))*C83)</f>
        <v/>
      </c>
      <c r="AB83" s="53" t="str">
        <f>IF(OR(C83=""),"",(SUM(G83,K83,O83)*VLOOKUP(U83,Gehaltsklassen!$B$34:$D$38,3,FALSE)))</f>
        <v/>
      </c>
      <c r="AC83" s="53" t="str">
        <f>IF(OR(C83=""),"",(SUM(G83,K83,O83)*VLOOKUP(U83,Gehaltsklassen!$B$34:$D$38,3,FALSE))*C83)</f>
        <v/>
      </c>
    </row>
    <row r="84" spans="1:29" ht="31.9" customHeight="1" x14ac:dyDescent="0.2">
      <c r="A84" s="74" t="str">
        <f>IF(C84="","",MAX($A$11:A83)+1)</f>
        <v/>
      </c>
      <c r="B84" s="75" t="str">
        <f>IF('N-Bedarf AL'!B82="","",'N-Bedarf AL'!B82)</f>
        <v/>
      </c>
      <c r="C84" s="49" t="str">
        <f>IF('N-Bedarf AL'!C82="","",'N-Bedarf AL'!C82)</f>
        <v/>
      </c>
      <c r="D84" s="88" t="str">
        <f>IF('N-Bedarf AL'!D82="","",'N-Bedarf AL'!D82)</f>
        <v/>
      </c>
      <c r="E84" s="49" t="str">
        <f>IF('N-Bedarf AL'!G82="","",'N-Bedarf AL'!G82)</f>
        <v/>
      </c>
      <c r="F84" s="50" t="str">
        <f t="shared" si="6"/>
        <v/>
      </c>
      <c r="G84" s="50" t="str">
        <f t="shared" si="7"/>
        <v/>
      </c>
      <c r="H84" s="88"/>
      <c r="I84" s="49"/>
      <c r="J84" s="50" t="str">
        <f t="shared" si="8"/>
        <v/>
      </c>
      <c r="K84" s="50" t="str">
        <f t="shared" si="9"/>
        <v/>
      </c>
      <c r="L84" s="88"/>
      <c r="M84" s="49"/>
      <c r="N84" s="50" t="str">
        <f t="shared" si="10"/>
        <v/>
      </c>
      <c r="O84" s="50" t="str">
        <f t="shared" si="11"/>
        <v/>
      </c>
      <c r="P84" s="51"/>
      <c r="Q84" s="78" t="s">
        <v>261</v>
      </c>
      <c r="R84" s="49"/>
      <c r="S84" s="32" t="str">
        <f>IF(R84="","C",INDEX(Gehaltsklassen!A$11:A$15,MATCH('P-Bedarf AL'!R84,Gehaltsklassen!D$11:D$15,1),1))</f>
        <v>C</v>
      </c>
      <c r="T84" s="49"/>
      <c r="U84" s="32" t="str">
        <f>IF(T84="","C",IF(T84="","C",IF('P-Bedarf AL'!$Q84="I",INDEX(Gehaltsklassen!A$11:A$15,MATCH('P-Bedarf AL'!T84,Gehaltsklassen!C$11:C$15,1),1),IF('P-Bedarf AL'!$Q84="II",INDEX(Gehaltsklassen!A$11:A$15,MATCH('P-Bedarf AL'!T84,Gehaltsklassen!D$11:D$15,1),1),IF('P-Bedarf AL'!$Q84="III",INDEX(Gehaltsklassen!A$11:A$15,MATCH('P-Bedarf AL'!T84,Gehaltsklassen!E$11:E$15,1),1),"Falsche Bodenart")))))</f>
        <v>C</v>
      </c>
      <c r="V84" s="52" t="str">
        <f>IF(OR(C84=""),"",SUM(F84,J84,N84)*VLOOKUP(S84,Gehaltsklassen!$B$34:$D$38,2,FALSE))</f>
        <v/>
      </c>
      <c r="W84" s="52" t="str">
        <f>IF(OR(C84=""),"",SUM(F84,J84,N84)*VLOOKUP(S84,Gehaltsklassen!$B$34:$D$38,2,FALSE)*C84)</f>
        <v/>
      </c>
      <c r="X84" s="52" t="str">
        <f>IF(OR(C84=""),"",SUM(F84,J84,N84)*VLOOKUP(S84,Gehaltsklassen!$B$34:$D$38,3,FALSE))</f>
        <v/>
      </c>
      <c r="Y84" s="52" t="str">
        <f>IF(OR(C84=""),"",SUM(F84,J84,N84)*VLOOKUP(S84,Gehaltsklassen!$B$34:$D$38,3,FALSE)*C84)</f>
        <v/>
      </c>
      <c r="Z84" s="54" t="str">
        <f>IF(OR(C84=""),"",(SUM(G84,K84,O84)*VLOOKUP(U84,Gehaltsklassen!$B$34:$D$38,2,FALSE)))</f>
        <v/>
      </c>
      <c r="AA84" s="53" t="str">
        <f>IF(OR(C84=""),"",(SUM(G84,K84,O84)*VLOOKUP(U84,Gehaltsklassen!$B$34:$D$38,2,FALSE))*C84)</f>
        <v/>
      </c>
      <c r="AB84" s="53" t="str">
        <f>IF(OR(C84=""),"",(SUM(G84,K84,O84)*VLOOKUP(U84,Gehaltsklassen!$B$34:$D$38,3,FALSE)))</f>
        <v/>
      </c>
      <c r="AC84" s="53" t="str">
        <f>IF(OR(C84=""),"",(SUM(G84,K84,O84)*VLOOKUP(U84,Gehaltsklassen!$B$34:$D$38,3,FALSE))*C84)</f>
        <v/>
      </c>
    </row>
    <row r="85" spans="1:29" ht="31.9" customHeight="1" x14ac:dyDescent="0.2">
      <c r="A85" s="74" t="str">
        <f>IF(C85="","",MAX($A$11:A84)+1)</f>
        <v/>
      </c>
      <c r="B85" s="75" t="str">
        <f>IF('N-Bedarf AL'!B83="","",'N-Bedarf AL'!B83)</f>
        <v/>
      </c>
      <c r="C85" s="49" t="str">
        <f>IF('N-Bedarf AL'!C83="","",'N-Bedarf AL'!C83)</f>
        <v/>
      </c>
      <c r="D85" s="88" t="str">
        <f>IF('N-Bedarf AL'!D83="","",'N-Bedarf AL'!D83)</f>
        <v/>
      </c>
      <c r="E85" s="49" t="str">
        <f>IF('N-Bedarf AL'!G83="","",'N-Bedarf AL'!G83)</f>
        <v/>
      </c>
      <c r="F85" s="50" t="str">
        <f t="shared" si="6"/>
        <v/>
      </c>
      <c r="G85" s="50" t="str">
        <f t="shared" si="7"/>
        <v/>
      </c>
      <c r="H85" s="88"/>
      <c r="I85" s="49"/>
      <c r="J85" s="50" t="str">
        <f t="shared" si="8"/>
        <v/>
      </c>
      <c r="K85" s="50" t="str">
        <f t="shared" si="9"/>
        <v/>
      </c>
      <c r="L85" s="88"/>
      <c r="M85" s="49"/>
      <c r="N85" s="50" t="str">
        <f t="shared" si="10"/>
        <v/>
      </c>
      <c r="O85" s="50" t="str">
        <f t="shared" si="11"/>
        <v/>
      </c>
      <c r="P85" s="51"/>
      <c r="Q85" s="78" t="s">
        <v>261</v>
      </c>
      <c r="R85" s="49"/>
      <c r="S85" s="32" t="str">
        <f>IF(R85="","C",INDEX(Gehaltsklassen!A$11:A$15,MATCH('P-Bedarf AL'!R85,Gehaltsklassen!D$11:D$15,1),1))</f>
        <v>C</v>
      </c>
      <c r="T85" s="49"/>
      <c r="U85" s="32" t="str">
        <f>IF(T85="","C",IF(T85="","C",IF('P-Bedarf AL'!$Q85="I",INDEX(Gehaltsklassen!A$11:A$15,MATCH('P-Bedarf AL'!T85,Gehaltsklassen!C$11:C$15,1),1),IF('P-Bedarf AL'!$Q85="II",INDEX(Gehaltsklassen!A$11:A$15,MATCH('P-Bedarf AL'!T85,Gehaltsklassen!D$11:D$15,1),1),IF('P-Bedarf AL'!$Q85="III",INDEX(Gehaltsklassen!A$11:A$15,MATCH('P-Bedarf AL'!T85,Gehaltsklassen!E$11:E$15,1),1),"Falsche Bodenart")))))</f>
        <v>C</v>
      </c>
      <c r="V85" s="52" t="str">
        <f>IF(OR(C85=""),"",SUM(F85,J85,N85)*VLOOKUP(S85,Gehaltsklassen!$B$34:$D$38,2,FALSE))</f>
        <v/>
      </c>
      <c r="W85" s="52" t="str">
        <f>IF(OR(C85=""),"",SUM(F85,J85,N85)*VLOOKUP(S85,Gehaltsklassen!$B$34:$D$38,2,FALSE)*C85)</f>
        <v/>
      </c>
      <c r="X85" s="52" t="str">
        <f>IF(OR(C85=""),"",SUM(F85,J85,N85)*VLOOKUP(S85,Gehaltsklassen!$B$34:$D$38,3,FALSE))</f>
        <v/>
      </c>
      <c r="Y85" s="52" t="str">
        <f>IF(OR(C85=""),"",SUM(F85,J85,N85)*VLOOKUP(S85,Gehaltsklassen!$B$34:$D$38,3,FALSE)*C85)</f>
        <v/>
      </c>
      <c r="Z85" s="54" t="str">
        <f>IF(OR(C85=""),"",(SUM(G85,K85,O85)*VLOOKUP(U85,Gehaltsklassen!$B$34:$D$38,2,FALSE)))</f>
        <v/>
      </c>
      <c r="AA85" s="53" t="str">
        <f>IF(OR(C85=""),"",(SUM(G85,K85,O85)*VLOOKUP(U85,Gehaltsklassen!$B$34:$D$38,2,FALSE))*C85)</f>
        <v/>
      </c>
      <c r="AB85" s="53" t="str">
        <f>IF(OR(C85=""),"",(SUM(G85,K85,O85)*VLOOKUP(U85,Gehaltsklassen!$B$34:$D$38,3,FALSE)))</f>
        <v/>
      </c>
      <c r="AC85" s="53" t="str">
        <f>IF(OR(C85=""),"",(SUM(G85,K85,O85)*VLOOKUP(U85,Gehaltsklassen!$B$34:$D$38,3,FALSE))*C85)</f>
        <v/>
      </c>
    </row>
    <row r="86" spans="1:29" ht="31.9" customHeight="1" x14ac:dyDescent="0.2">
      <c r="A86" s="74" t="str">
        <f>IF(C86="","",MAX($A$11:A85)+1)</f>
        <v/>
      </c>
      <c r="B86" s="75" t="str">
        <f>IF('N-Bedarf AL'!B84="","",'N-Bedarf AL'!B84)</f>
        <v/>
      </c>
      <c r="C86" s="49" t="str">
        <f>IF('N-Bedarf AL'!C84="","",'N-Bedarf AL'!C84)</f>
        <v/>
      </c>
      <c r="D86" s="88" t="str">
        <f>IF('N-Bedarf AL'!D84="","",'N-Bedarf AL'!D84)</f>
        <v/>
      </c>
      <c r="E86" s="49" t="str">
        <f>IF('N-Bedarf AL'!G84="","",'N-Bedarf AL'!G84)</f>
        <v/>
      </c>
      <c r="F86" s="50" t="str">
        <f t="shared" si="6"/>
        <v/>
      </c>
      <c r="G86" s="50" t="str">
        <f t="shared" si="7"/>
        <v/>
      </c>
      <c r="H86" s="88"/>
      <c r="I86" s="49"/>
      <c r="J86" s="50" t="str">
        <f t="shared" si="8"/>
        <v/>
      </c>
      <c r="K86" s="50" t="str">
        <f t="shared" si="9"/>
        <v/>
      </c>
      <c r="L86" s="88"/>
      <c r="M86" s="49"/>
      <c r="N86" s="50" t="str">
        <f t="shared" si="10"/>
        <v/>
      </c>
      <c r="O86" s="50" t="str">
        <f t="shared" si="11"/>
        <v/>
      </c>
      <c r="P86" s="51"/>
      <c r="Q86" s="78" t="s">
        <v>261</v>
      </c>
      <c r="R86" s="49"/>
      <c r="S86" s="32" t="str">
        <f>IF(R86="","C",INDEX(Gehaltsklassen!A$11:A$15,MATCH('P-Bedarf AL'!R86,Gehaltsklassen!D$11:D$15,1),1))</f>
        <v>C</v>
      </c>
      <c r="T86" s="49"/>
      <c r="U86" s="32" t="str">
        <f>IF(T86="","C",IF(T86="","C",IF('P-Bedarf AL'!$Q86="I",INDEX(Gehaltsklassen!A$11:A$15,MATCH('P-Bedarf AL'!T86,Gehaltsklassen!C$11:C$15,1),1),IF('P-Bedarf AL'!$Q86="II",INDEX(Gehaltsklassen!A$11:A$15,MATCH('P-Bedarf AL'!T86,Gehaltsklassen!D$11:D$15,1),1),IF('P-Bedarf AL'!$Q86="III",INDEX(Gehaltsklassen!A$11:A$15,MATCH('P-Bedarf AL'!T86,Gehaltsklassen!E$11:E$15,1),1),"Falsche Bodenart")))))</f>
        <v>C</v>
      </c>
      <c r="V86" s="52" t="str">
        <f>IF(OR(C86=""),"",SUM(F86,J86,N86)*VLOOKUP(S86,Gehaltsklassen!$B$34:$D$38,2,FALSE))</f>
        <v/>
      </c>
      <c r="W86" s="52" t="str">
        <f>IF(OR(C86=""),"",SUM(F86,J86,N86)*VLOOKUP(S86,Gehaltsklassen!$B$34:$D$38,2,FALSE)*C86)</f>
        <v/>
      </c>
      <c r="X86" s="52" t="str">
        <f>IF(OR(C86=""),"",SUM(F86,J86,N86)*VLOOKUP(S86,Gehaltsklassen!$B$34:$D$38,3,FALSE))</f>
        <v/>
      </c>
      <c r="Y86" s="52" t="str">
        <f>IF(OR(C86=""),"",SUM(F86,J86,N86)*VLOOKUP(S86,Gehaltsklassen!$B$34:$D$38,3,FALSE)*C86)</f>
        <v/>
      </c>
      <c r="Z86" s="54" t="str">
        <f>IF(OR(C86=""),"",(SUM(G86,K86,O86)*VLOOKUP(U86,Gehaltsklassen!$B$34:$D$38,2,FALSE)))</f>
        <v/>
      </c>
      <c r="AA86" s="53" t="str">
        <f>IF(OR(C86=""),"",(SUM(G86,K86,O86)*VLOOKUP(U86,Gehaltsklassen!$B$34:$D$38,2,FALSE))*C86)</f>
        <v/>
      </c>
      <c r="AB86" s="53" t="str">
        <f>IF(OR(C86=""),"",(SUM(G86,K86,O86)*VLOOKUP(U86,Gehaltsklassen!$B$34:$D$38,3,FALSE)))</f>
        <v/>
      </c>
      <c r="AC86" s="53" t="str">
        <f>IF(OR(C86=""),"",(SUM(G86,K86,O86)*VLOOKUP(U86,Gehaltsklassen!$B$34:$D$38,3,FALSE))*C86)</f>
        <v/>
      </c>
    </row>
    <row r="87" spans="1:29" ht="31.9" customHeight="1" x14ac:dyDescent="0.2">
      <c r="A87" s="74" t="str">
        <f>IF(C87="","",MAX($A$11:A86)+1)</f>
        <v/>
      </c>
      <c r="B87" s="75" t="str">
        <f>IF('N-Bedarf AL'!B85="","",'N-Bedarf AL'!B85)</f>
        <v/>
      </c>
      <c r="C87" s="49" t="str">
        <f>IF('N-Bedarf AL'!C85="","",'N-Bedarf AL'!C85)</f>
        <v/>
      </c>
      <c r="D87" s="88" t="str">
        <f>IF('N-Bedarf AL'!D85="","",'N-Bedarf AL'!D85)</f>
        <v/>
      </c>
      <c r="E87" s="49" t="str">
        <f>IF('N-Bedarf AL'!G85="","",'N-Bedarf AL'!G85)</f>
        <v/>
      </c>
      <c r="F87" s="50" t="str">
        <f t="shared" si="6"/>
        <v/>
      </c>
      <c r="G87" s="50" t="str">
        <f t="shared" si="7"/>
        <v/>
      </c>
      <c r="H87" s="88"/>
      <c r="I87" s="49"/>
      <c r="J87" s="50" t="str">
        <f t="shared" si="8"/>
        <v/>
      </c>
      <c r="K87" s="50" t="str">
        <f t="shared" si="9"/>
        <v/>
      </c>
      <c r="L87" s="88"/>
      <c r="M87" s="49"/>
      <c r="N87" s="50" t="str">
        <f t="shared" si="10"/>
        <v/>
      </c>
      <c r="O87" s="50" t="str">
        <f t="shared" si="11"/>
        <v/>
      </c>
      <c r="P87" s="51"/>
      <c r="Q87" s="78" t="s">
        <v>261</v>
      </c>
      <c r="R87" s="49"/>
      <c r="S87" s="32" t="str">
        <f>IF(R87="","C",INDEX(Gehaltsklassen!A$11:A$15,MATCH('P-Bedarf AL'!R87,Gehaltsklassen!D$11:D$15,1),1))</f>
        <v>C</v>
      </c>
      <c r="T87" s="49"/>
      <c r="U87" s="32" t="str">
        <f>IF(T87="","C",IF(T87="","C",IF('P-Bedarf AL'!$Q87="I",INDEX(Gehaltsklassen!A$11:A$15,MATCH('P-Bedarf AL'!T87,Gehaltsklassen!C$11:C$15,1),1),IF('P-Bedarf AL'!$Q87="II",INDEX(Gehaltsklassen!A$11:A$15,MATCH('P-Bedarf AL'!T87,Gehaltsklassen!D$11:D$15,1),1),IF('P-Bedarf AL'!$Q87="III",INDEX(Gehaltsklassen!A$11:A$15,MATCH('P-Bedarf AL'!T87,Gehaltsklassen!E$11:E$15,1),1),"Falsche Bodenart")))))</f>
        <v>C</v>
      </c>
      <c r="V87" s="52" t="str">
        <f>IF(OR(C87=""),"",SUM(F87,J87,N87)*VLOOKUP(S87,Gehaltsklassen!$B$34:$D$38,2,FALSE))</f>
        <v/>
      </c>
      <c r="W87" s="52" t="str">
        <f>IF(OR(C87=""),"",SUM(F87,J87,N87)*VLOOKUP(S87,Gehaltsklassen!$B$34:$D$38,2,FALSE)*C87)</f>
        <v/>
      </c>
      <c r="X87" s="52" t="str">
        <f>IF(OR(C87=""),"",SUM(F87,J87,N87)*VLOOKUP(S87,Gehaltsklassen!$B$34:$D$38,3,FALSE))</f>
        <v/>
      </c>
      <c r="Y87" s="52" t="str">
        <f>IF(OR(C87=""),"",SUM(F87,J87,N87)*VLOOKUP(S87,Gehaltsklassen!$B$34:$D$38,3,FALSE)*C87)</f>
        <v/>
      </c>
      <c r="Z87" s="54" t="str">
        <f>IF(OR(C87=""),"",(SUM(G87,K87,O87)*VLOOKUP(U87,Gehaltsklassen!$B$34:$D$38,2,FALSE)))</f>
        <v/>
      </c>
      <c r="AA87" s="53" t="str">
        <f>IF(OR(C87=""),"",(SUM(G87,K87,O87)*VLOOKUP(U87,Gehaltsklassen!$B$34:$D$38,2,FALSE))*C87)</f>
        <v/>
      </c>
      <c r="AB87" s="53" t="str">
        <f>IF(OR(C87=""),"",(SUM(G87,K87,O87)*VLOOKUP(U87,Gehaltsklassen!$B$34:$D$38,3,FALSE)))</f>
        <v/>
      </c>
      <c r="AC87" s="53" t="str">
        <f>IF(OR(C87=""),"",(SUM(G87,K87,O87)*VLOOKUP(U87,Gehaltsklassen!$B$34:$D$38,3,FALSE))*C87)</f>
        <v/>
      </c>
    </row>
    <row r="88" spans="1:29" ht="31.9" customHeight="1" x14ac:dyDescent="0.2">
      <c r="A88" s="74" t="str">
        <f>IF(C88="","",MAX($A$11:A87)+1)</f>
        <v/>
      </c>
      <c r="B88" s="75" t="str">
        <f>IF('N-Bedarf AL'!B86="","",'N-Bedarf AL'!B86)</f>
        <v/>
      </c>
      <c r="C88" s="49" t="str">
        <f>IF('N-Bedarf AL'!C86="","",'N-Bedarf AL'!C86)</f>
        <v/>
      </c>
      <c r="D88" s="88" t="str">
        <f>IF('N-Bedarf AL'!D86="","",'N-Bedarf AL'!D86)</f>
        <v/>
      </c>
      <c r="E88" s="49" t="str">
        <f>IF('N-Bedarf AL'!G86="","",'N-Bedarf AL'!G86)</f>
        <v/>
      </c>
      <c r="F88" s="50" t="str">
        <f t="shared" si="6"/>
        <v/>
      </c>
      <c r="G88" s="50" t="str">
        <f t="shared" si="7"/>
        <v/>
      </c>
      <c r="H88" s="88"/>
      <c r="I88" s="49"/>
      <c r="J88" s="50" t="str">
        <f t="shared" si="8"/>
        <v/>
      </c>
      <c r="K88" s="50" t="str">
        <f t="shared" si="9"/>
        <v/>
      </c>
      <c r="L88" s="88"/>
      <c r="M88" s="49"/>
      <c r="N88" s="50" t="str">
        <f t="shared" si="10"/>
        <v/>
      </c>
      <c r="O88" s="50" t="str">
        <f t="shared" si="11"/>
        <v/>
      </c>
      <c r="P88" s="51"/>
      <c r="Q88" s="78" t="s">
        <v>261</v>
      </c>
      <c r="R88" s="49"/>
      <c r="S88" s="32" t="str">
        <f>IF(R88="","C",INDEX(Gehaltsklassen!A$11:A$15,MATCH('P-Bedarf AL'!R88,Gehaltsklassen!D$11:D$15,1),1))</f>
        <v>C</v>
      </c>
      <c r="T88" s="49"/>
      <c r="U88" s="32" t="str">
        <f>IF(T88="","C",IF(T88="","C",IF('P-Bedarf AL'!$Q88="I",INDEX(Gehaltsklassen!A$11:A$15,MATCH('P-Bedarf AL'!T88,Gehaltsklassen!C$11:C$15,1),1),IF('P-Bedarf AL'!$Q88="II",INDEX(Gehaltsklassen!A$11:A$15,MATCH('P-Bedarf AL'!T88,Gehaltsklassen!D$11:D$15,1),1),IF('P-Bedarf AL'!$Q88="III",INDEX(Gehaltsklassen!A$11:A$15,MATCH('P-Bedarf AL'!T88,Gehaltsklassen!E$11:E$15,1),1),"Falsche Bodenart")))))</f>
        <v>C</v>
      </c>
      <c r="V88" s="52" t="str">
        <f>IF(OR(C88=""),"",SUM(F88,J88,N88)*VLOOKUP(S88,Gehaltsklassen!$B$34:$D$38,2,FALSE))</f>
        <v/>
      </c>
      <c r="W88" s="52" t="str">
        <f>IF(OR(C88=""),"",SUM(F88,J88,N88)*VLOOKUP(S88,Gehaltsklassen!$B$34:$D$38,2,FALSE)*C88)</f>
        <v/>
      </c>
      <c r="X88" s="52" t="str">
        <f>IF(OR(C88=""),"",SUM(F88,J88,N88)*VLOOKUP(S88,Gehaltsklassen!$B$34:$D$38,3,FALSE))</f>
        <v/>
      </c>
      <c r="Y88" s="52" t="str">
        <f>IF(OR(C88=""),"",SUM(F88,J88,N88)*VLOOKUP(S88,Gehaltsklassen!$B$34:$D$38,3,FALSE)*C88)</f>
        <v/>
      </c>
      <c r="Z88" s="54" t="str">
        <f>IF(OR(C88=""),"",(SUM(G88,K88,O88)*VLOOKUP(U88,Gehaltsklassen!$B$34:$D$38,2,FALSE)))</f>
        <v/>
      </c>
      <c r="AA88" s="53" t="str">
        <f>IF(OR(C88=""),"",(SUM(G88,K88,O88)*VLOOKUP(U88,Gehaltsklassen!$B$34:$D$38,2,FALSE))*C88)</f>
        <v/>
      </c>
      <c r="AB88" s="53" t="str">
        <f>IF(OR(C88=""),"",(SUM(G88,K88,O88)*VLOOKUP(U88,Gehaltsklassen!$B$34:$D$38,3,FALSE)))</f>
        <v/>
      </c>
      <c r="AC88" s="53" t="str">
        <f>IF(OR(C88=""),"",(SUM(G88,K88,O88)*VLOOKUP(U88,Gehaltsklassen!$B$34:$D$38,3,FALSE))*C88)</f>
        <v/>
      </c>
    </row>
    <row r="89" spans="1:29" ht="31.9" customHeight="1" x14ac:dyDescent="0.2">
      <c r="A89" s="74" t="str">
        <f>IF(C89="","",MAX($A$11:A88)+1)</f>
        <v/>
      </c>
      <c r="B89" s="75" t="str">
        <f>IF('N-Bedarf AL'!B87="","",'N-Bedarf AL'!B87)</f>
        <v/>
      </c>
      <c r="C89" s="49" t="str">
        <f>IF('N-Bedarf AL'!C87="","",'N-Bedarf AL'!C87)</f>
        <v/>
      </c>
      <c r="D89" s="88" t="str">
        <f>IF('N-Bedarf AL'!D87="","",'N-Bedarf AL'!D87)</f>
        <v/>
      </c>
      <c r="E89" s="49" t="str">
        <f>IF('N-Bedarf AL'!G87="","",'N-Bedarf AL'!G87)</f>
        <v/>
      </c>
      <c r="F89" s="50" t="str">
        <f t="shared" si="6"/>
        <v/>
      </c>
      <c r="G89" s="50" t="str">
        <f t="shared" si="7"/>
        <v/>
      </c>
      <c r="H89" s="88"/>
      <c r="I89" s="49"/>
      <c r="J89" s="50" t="str">
        <f t="shared" si="8"/>
        <v/>
      </c>
      <c r="K89" s="50" t="str">
        <f t="shared" si="9"/>
        <v/>
      </c>
      <c r="L89" s="88"/>
      <c r="M89" s="49"/>
      <c r="N89" s="50" t="str">
        <f t="shared" si="10"/>
        <v/>
      </c>
      <c r="O89" s="50" t="str">
        <f t="shared" si="11"/>
        <v/>
      </c>
      <c r="P89" s="51"/>
      <c r="Q89" s="78" t="s">
        <v>261</v>
      </c>
      <c r="R89" s="49"/>
      <c r="S89" s="32" t="str">
        <f>IF(R89="","C",INDEX(Gehaltsklassen!A$11:A$15,MATCH('P-Bedarf AL'!R89,Gehaltsklassen!D$11:D$15,1),1))</f>
        <v>C</v>
      </c>
      <c r="T89" s="49"/>
      <c r="U89" s="32" t="str">
        <f>IF(T89="","C",IF(T89="","C",IF('P-Bedarf AL'!$Q89="I",INDEX(Gehaltsklassen!A$11:A$15,MATCH('P-Bedarf AL'!T89,Gehaltsklassen!C$11:C$15,1),1),IF('P-Bedarf AL'!$Q89="II",INDEX(Gehaltsklassen!A$11:A$15,MATCH('P-Bedarf AL'!T89,Gehaltsklassen!D$11:D$15,1),1),IF('P-Bedarf AL'!$Q89="III",INDEX(Gehaltsklassen!A$11:A$15,MATCH('P-Bedarf AL'!T89,Gehaltsklassen!E$11:E$15,1),1),"Falsche Bodenart")))))</f>
        <v>C</v>
      </c>
      <c r="V89" s="52" t="str">
        <f>IF(OR(C89=""),"",SUM(F89,J89,N89)*VLOOKUP(S89,Gehaltsklassen!$B$34:$D$38,2,FALSE))</f>
        <v/>
      </c>
      <c r="W89" s="52" t="str">
        <f>IF(OR(C89=""),"",SUM(F89,J89,N89)*VLOOKUP(S89,Gehaltsklassen!$B$34:$D$38,2,FALSE)*C89)</f>
        <v/>
      </c>
      <c r="X89" s="52" t="str">
        <f>IF(OR(C89=""),"",SUM(F89,J89,N89)*VLOOKUP(S89,Gehaltsklassen!$B$34:$D$38,3,FALSE))</f>
        <v/>
      </c>
      <c r="Y89" s="52" t="str">
        <f>IF(OR(C89=""),"",SUM(F89,J89,N89)*VLOOKUP(S89,Gehaltsklassen!$B$34:$D$38,3,FALSE)*C89)</f>
        <v/>
      </c>
      <c r="Z89" s="54" t="str">
        <f>IF(OR(C89=""),"",(SUM(G89,K89,O89)*VLOOKUP(U89,Gehaltsklassen!$B$34:$D$38,2,FALSE)))</f>
        <v/>
      </c>
      <c r="AA89" s="53" t="str">
        <f>IF(OR(C89=""),"",(SUM(G89,K89,O89)*VLOOKUP(U89,Gehaltsklassen!$B$34:$D$38,2,FALSE))*C89)</f>
        <v/>
      </c>
      <c r="AB89" s="53" t="str">
        <f>IF(OR(C89=""),"",(SUM(G89,K89,O89)*VLOOKUP(U89,Gehaltsklassen!$B$34:$D$38,3,FALSE)))</f>
        <v/>
      </c>
      <c r="AC89" s="53" t="str">
        <f>IF(OR(C89=""),"",(SUM(G89,K89,O89)*VLOOKUP(U89,Gehaltsklassen!$B$34:$D$38,3,FALSE))*C89)</f>
        <v/>
      </c>
    </row>
    <row r="90" spans="1:29" ht="31.9" customHeight="1" x14ac:dyDescent="0.2">
      <c r="A90" s="74" t="str">
        <f>IF(C90="","",MAX($A$11:A89)+1)</f>
        <v/>
      </c>
      <c r="B90" s="75" t="str">
        <f>IF('N-Bedarf AL'!B88="","",'N-Bedarf AL'!B88)</f>
        <v/>
      </c>
      <c r="C90" s="49" t="str">
        <f>IF('N-Bedarf AL'!C88="","",'N-Bedarf AL'!C88)</f>
        <v/>
      </c>
      <c r="D90" s="88" t="str">
        <f>IF('N-Bedarf AL'!D88="","",'N-Bedarf AL'!D88)</f>
        <v/>
      </c>
      <c r="E90" s="49" t="str">
        <f>IF('N-Bedarf AL'!G88="","",'N-Bedarf AL'!G88)</f>
        <v/>
      </c>
      <c r="F90" s="50" t="str">
        <f t="shared" si="6"/>
        <v/>
      </c>
      <c r="G90" s="50" t="str">
        <f t="shared" si="7"/>
        <v/>
      </c>
      <c r="H90" s="88"/>
      <c r="I90" s="49"/>
      <c r="J90" s="50" t="str">
        <f t="shared" si="8"/>
        <v/>
      </c>
      <c r="K90" s="50" t="str">
        <f t="shared" si="9"/>
        <v/>
      </c>
      <c r="L90" s="88"/>
      <c r="M90" s="49"/>
      <c r="N90" s="50" t="str">
        <f t="shared" si="10"/>
        <v/>
      </c>
      <c r="O90" s="50" t="str">
        <f t="shared" si="11"/>
        <v/>
      </c>
      <c r="P90" s="51"/>
      <c r="Q90" s="78" t="s">
        <v>261</v>
      </c>
      <c r="R90" s="49"/>
      <c r="S90" s="32" t="str">
        <f>IF(R90="","C",INDEX(Gehaltsklassen!A$11:A$15,MATCH('P-Bedarf AL'!R90,Gehaltsklassen!D$11:D$15,1),1))</f>
        <v>C</v>
      </c>
      <c r="T90" s="49"/>
      <c r="U90" s="32" t="str">
        <f>IF(T90="","C",IF(T90="","C",IF('P-Bedarf AL'!$Q90="I",INDEX(Gehaltsklassen!A$11:A$15,MATCH('P-Bedarf AL'!T90,Gehaltsklassen!C$11:C$15,1),1),IF('P-Bedarf AL'!$Q90="II",INDEX(Gehaltsklassen!A$11:A$15,MATCH('P-Bedarf AL'!T90,Gehaltsklassen!D$11:D$15,1),1),IF('P-Bedarf AL'!$Q90="III",INDEX(Gehaltsklassen!A$11:A$15,MATCH('P-Bedarf AL'!T90,Gehaltsklassen!E$11:E$15,1),1),"Falsche Bodenart")))))</f>
        <v>C</v>
      </c>
      <c r="V90" s="52" t="str">
        <f>IF(OR(C90=""),"",SUM(F90,J90,N90)*VLOOKUP(S90,Gehaltsklassen!$B$34:$D$38,2,FALSE))</f>
        <v/>
      </c>
      <c r="W90" s="52" t="str">
        <f>IF(OR(C90=""),"",SUM(F90,J90,N90)*VLOOKUP(S90,Gehaltsklassen!$B$34:$D$38,2,FALSE)*C90)</f>
        <v/>
      </c>
      <c r="X90" s="52" t="str">
        <f>IF(OR(C90=""),"",SUM(F90,J90,N90)*VLOOKUP(S90,Gehaltsklassen!$B$34:$D$38,3,FALSE))</f>
        <v/>
      </c>
      <c r="Y90" s="52" t="str">
        <f>IF(OR(C90=""),"",SUM(F90,J90,N90)*VLOOKUP(S90,Gehaltsklassen!$B$34:$D$38,3,FALSE)*C90)</f>
        <v/>
      </c>
      <c r="Z90" s="54" t="str">
        <f>IF(OR(C90=""),"",(SUM(G90,K90,O90)*VLOOKUP(U90,Gehaltsklassen!$B$34:$D$38,2,FALSE)))</f>
        <v/>
      </c>
      <c r="AA90" s="53" t="str">
        <f>IF(OR(C90=""),"",(SUM(G90,K90,O90)*VLOOKUP(U90,Gehaltsklassen!$B$34:$D$38,2,FALSE))*C90)</f>
        <v/>
      </c>
      <c r="AB90" s="53" t="str">
        <f>IF(OR(C90=""),"",(SUM(G90,K90,O90)*VLOOKUP(U90,Gehaltsklassen!$B$34:$D$38,3,FALSE)))</f>
        <v/>
      </c>
      <c r="AC90" s="53" t="str">
        <f>IF(OR(C90=""),"",(SUM(G90,K90,O90)*VLOOKUP(U90,Gehaltsklassen!$B$34:$D$38,3,FALSE))*C90)</f>
        <v/>
      </c>
    </row>
    <row r="91" spans="1:29" ht="31.9" customHeight="1" x14ac:dyDescent="0.2">
      <c r="A91" s="74" t="str">
        <f>IF(C91="","",MAX($A$11:A90)+1)</f>
        <v/>
      </c>
      <c r="B91" s="75" t="str">
        <f>IF('N-Bedarf AL'!B89="","",'N-Bedarf AL'!B89)</f>
        <v/>
      </c>
      <c r="C91" s="49" t="str">
        <f>IF('N-Bedarf AL'!C89="","",'N-Bedarf AL'!C89)</f>
        <v/>
      </c>
      <c r="D91" s="88" t="str">
        <f>IF('N-Bedarf AL'!D89="","",'N-Bedarf AL'!D89)</f>
        <v/>
      </c>
      <c r="E91" s="49" t="str">
        <f>IF('N-Bedarf AL'!G89="","",'N-Bedarf AL'!G89)</f>
        <v/>
      </c>
      <c r="F91" s="50" t="str">
        <f t="shared" si="6"/>
        <v/>
      </c>
      <c r="G91" s="50" t="str">
        <f t="shared" si="7"/>
        <v/>
      </c>
      <c r="H91" s="88"/>
      <c r="I91" s="49"/>
      <c r="J91" s="50" t="str">
        <f t="shared" si="8"/>
        <v/>
      </c>
      <c r="K91" s="50" t="str">
        <f t="shared" si="9"/>
        <v/>
      </c>
      <c r="L91" s="88"/>
      <c r="M91" s="49"/>
      <c r="N91" s="50" t="str">
        <f t="shared" si="10"/>
        <v/>
      </c>
      <c r="O91" s="50" t="str">
        <f t="shared" si="11"/>
        <v/>
      </c>
      <c r="P91" s="51"/>
      <c r="Q91" s="78" t="s">
        <v>261</v>
      </c>
      <c r="R91" s="49"/>
      <c r="S91" s="32" t="str">
        <f>IF(R91="","C",INDEX(Gehaltsklassen!A$11:A$15,MATCH('P-Bedarf AL'!R91,Gehaltsklassen!D$11:D$15,1),1))</f>
        <v>C</v>
      </c>
      <c r="T91" s="49"/>
      <c r="U91" s="32" t="str">
        <f>IF(T91="","C",IF(T91="","C",IF('P-Bedarf AL'!$Q91="I",INDEX(Gehaltsklassen!A$11:A$15,MATCH('P-Bedarf AL'!T91,Gehaltsklassen!C$11:C$15,1),1),IF('P-Bedarf AL'!$Q91="II",INDEX(Gehaltsklassen!A$11:A$15,MATCH('P-Bedarf AL'!T91,Gehaltsklassen!D$11:D$15,1),1),IF('P-Bedarf AL'!$Q91="III",INDEX(Gehaltsklassen!A$11:A$15,MATCH('P-Bedarf AL'!T91,Gehaltsklassen!E$11:E$15,1),1),"Falsche Bodenart")))))</f>
        <v>C</v>
      </c>
      <c r="V91" s="52" t="str">
        <f>IF(OR(C91=""),"",SUM(F91,J91,N91)*VLOOKUP(S91,Gehaltsklassen!$B$34:$D$38,2,FALSE))</f>
        <v/>
      </c>
      <c r="W91" s="52" t="str">
        <f>IF(OR(C91=""),"",SUM(F91,J91,N91)*VLOOKUP(S91,Gehaltsklassen!$B$34:$D$38,2,FALSE)*C91)</f>
        <v/>
      </c>
      <c r="X91" s="52" t="str">
        <f>IF(OR(C91=""),"",SUM(F91,J91,N91)*VLOOKUP(S91,Gehaltsklassen!$B$34:$D$38,3,FALSE))</f>
        <v/>
      </c>
      <c r="Y91" s="52" t="str">
        <f>IF(OR(C91=""),"",SUM(F91,J91,N91)*VLOOKUP(S91,Gehaltsklassen!$B$34:$D$38,3,FALSE)*C91)</f>
        <v/>
      </c>
      <c r="Z91" s="54" t="str">
        <f>IF(OR(C91=""),"",(SUM(G91,K91,O91)*VLOOKUP(U91,Gehaltsklassen!$B$34:$D$38,2,FALSE)))</f>
        <v/>
      </c>
      <c r="AA91" s="53" t="str">
        <f>IF(OR(C91=""),"",(SUM(G91,K91,O91)*VLOOKUP(U91,Gehaltsklassen!$B$34:$D$38,2,FALSE))*C91)</f>
        <v/>
      </c>
      <c r="AB91" s="53" t="str">
        <f>IF(OR(C91=""),"",(SUM(G91,K91,O91)*VLOOKUP(U91,Gehaltsklassen!$B$34:$D$38,3,FALSE)))</f>
        <v/>
      </c>
      <c r="AC91" s="53" t="str">
        <f>IF(OR(C91=""),"",(SUM(G91,K91,O91)*VLOOKUP(U91,Gehaltsklassen!$B$34:$D$38,3,FALSE))*C91)</f>
        <v/>
      </c>
    </row>
    <row r="92" spans="1:29" ht="31.9" customHeight="1" x14ac:dyDescent="0.2">
      <c r="A92" s="74" t="str">
        <f>IF(C92="","",MAX($A$11:A91)+1)</f>
        <v/>
      </c>
      <c r="B92" s="75" t="str">
        <f>IF('N-Bedarf AL'!B90="","",'N-Bedarf AL'!B90)</f>
        <v/>
      </c>
      <c r="C92" s="49" t="str">
        <f>IF('N-Bedarf AL'!C90="","",'N-Bedarf AL'!C90)</f>
        <v/>
      </c>
      <c r="D92" s="88" t="str">
        <f>IF('N-Bedarf AL'!D90="","",'N-Bedarf AL'!D90)</f>
        <v/>
      </c>
      <c r="E92" s="49" t="str">
        <f>IF('N-Bedarf AL'!G90="","",'N-Bedarf AL'!G90)</f>
        <v/>
      </c>
      <c r="F92" s="50" t="str">
        <f t="shared" si="6"/>
        <v/>
      </c>
      <c r="G92" s="50" t="str">
        <f t="shared" si="7"/>
        <v/>
      </c>
      <c r="H92" s="88"/>
      <c r="I92" s="49"/>
      <c r="J92" s="50" t="str">
        <f t="shared" si="8"/>
        <v/>
      </c>
      <c r="K92" s="50" t="str">
        <f t="shared" si="9"/>
        <v/>
      </c>
      <c r="L92" s="88"/>
      <c r="M92" s="49"/>
      <c r="N92" s="50" t="str">
        <f t="shared" si="10"/>
        <v/>
      </c>
      <c r="O92" s="50" t="str">
        <f t="shared" si="11"/>
        <v/>
      </c>
      <c r="P92" s="51"/>
      <c r="Q92" s="78" t="s">
        <v>261</v>
      </c>
      <c r="R92" s="49"/>
      <c r="S92" s="32" t="str">
        <f>IF(R92="","C",INDEX(Gehaltsklassen!A$11:A$15,MATCH('P-Bedarf AL'!R92,Gehaltsklassen!D$11:D$15,1),1))</f>
        <v>C</v>
      </c>
      <c r="T92" s="49"/>
      <c r="U92" s="32" t="str">
        <f>IF(T92="","C",IF(T92="","C",IF('P-Bedarf AL'!$Q92="I",INDEX(Gehaltsklassen!A$11:A$15,MATCH('P-Bedarf AL'!T92,Gehaltsklassen!C$11:C$15,1),1),IF('P-Bedarf AL'!$Q92="II",INDEX(Gehaltsklassen!A$11:A$15,MATCH('P-Bedarf AL'!T92,Gehaltsklassen!D$11:D$15,1),1),IF('P-Bedarf AL'!$Q92="III",INDEX(Gehaltsklassen!A$11:A$15,MATCH('P-Bedarf AL'!T92,Gehaltsklassen!E$11:E$15,1),1),"Falsche Bodenart")))))</f>
        <v>C</v>
      </c>
      <c r="V92" s="52" t="str">
        <f>IF(OR(C92=""),"",SUM(F92,J92,N92)*VLOOKUP(S92,Gehaltsklassen!$B$34:$D$38,2,FALSE))</f>
        <v/>
      </c>
      <c r="W92" s="52" t="str">
        <f>IF(OR(C92=""),"",SUM(F92,J92,N92)*VLOOKUP(S92,Gehaltsklassen!$B$34:$D$38,2,FALSE)*C92)</f>
        <v/>
      </c>
      <c r="X92" s="52" t="str">
        <f>IF(OR(C92=""),"",SUM(F92,J92,N92)*VLOOKUP(S92,Gehaltsklassen!$B$34:$D$38,3,FALSE))</f>
        <v/>
      </c>
      <c r="Y92" s="52" t="str">
        <f>IF(OR(C92=""),"",SUM(F92,J92,N92)*VLOOKUP(S92,Gehaltsklassen!$B$34:$D$38,3,FALSE)*C92)</f>
        <v/>
      </c>
      <c r="Z92" s="54" t="str">
        <f>IF(OR(C92=""),"",(SUM(G92,K92,O92)*VLOOKUP(U92,Gehaltsklassen!$B$34:$D$38,2,FALSE)))</f>
        <v/>
      </c>
      <c r="AA92" s="53" t="str">
        <f>IF(OR(C92=""),"",(SUM(G92,K92,O92)*VLOOKUP(U92,Gehaltsklassen!$B$34:$D$38,2,FALSE))*C92)</f>
        <v/>
      </c>
      <c r="AB92" s="53" t="str">
        <f>IF(OR(C92=""),"",(SUM(G92,K92,O92)*VLOOKUP(U92,Gehaltsklassen!$B$34:$D$38,3,FALSE)))</f>
        <v/>
      </c>
      <c r="AC92" s="53" t="str">
        <f>IF(OR(C92=""),"",(SUM(G92,K92,O92)*VLOOKUP(U92,Gehaltsklassen!$B$34:$D$38,3,FALSE))*C92)</f>
        <v/>
      </c>
    </row>
    <row r="93" spans="1:29" ht="31.9" customHeight="1" x14ac:dyDescent="0.2">
      <c r="A93" s="74" t="str">
        <f>IF(C93="","",MAX($A$11:A92)+1)</f>
        <v/>
      </c>
      <c r="B93" s="75" t="str">
        <f>IF('N-Bedarf AL'!B91="","",'N-Bedarf AL'!B91)</f>
        <v/>
      </c>
      <c r="C93" s="49" t="str">
        <f>IF('N-Bedarf AL'!C91="","",'N-Bedarf AL'!C91)</f>
        <v/>
      </c>
      <c r="D93" s="88" t="str">
        <f>IF('N-Bedarf AL'!D91="","",'N-Bedarf AL'!D91)</f>
        <v/>
      </c>
      <c r="E93" s="49" t="str">
        <f>IF('N-Bedarf AL'!G91="","",'N-Bedarf AL'!G91)</f>
        <v/>
      </c>
      <c r="F93" s="50" t="str">
        <f t="shared" si="6"/>
        <v/>
      </c>
      <c r="G93" s="50" t="str">
        <f t="shared" si="7"/>
        <v/>
      </c>
      <c r="H93" s="88"/>
      <c r="I93" s="49"/>
      <c r="J93" s="50" t="str">
        <f t="shared" si="8"/>
        <v/>
      </c>
      <c r="K93" s="50" t="str">
        <f t="shared" si="9"/>
        <v/>
      </c>
      <c r="L93" s="88"/>
      <c r="M93" s="49"/>
      <c r="N93" s="50" t="str">
        <f t="shared" si="10"/>
        <v/>
      </c>
      <c r="O93" s="50" t="str">
        <f t="shared" si="11"/>
        <v/>
      </c>
      <c r="P93" s="51"/>
      <c r="Q93" s="78" t="s">
        <v>261</v>
      </c>
      <c r="R93" s="49"/>
      <c r="S93" s="32" t="str">
        <f>IF(R93="","C",INDEX(Gehaltsklassen!A$11:A$15,MATCH('P-Bedarf AL'!R93,Gehaltsklassen!D$11:D$15,1),1))</f>
        <v>C</v>
      </c>
      <c r="T93" s="49"/>
      <c r="U93" s="32" t="str">
        <f>IF(T93="","C",IF(T93="","C",IF('P-Bedarf AL'!$Q93="I",INDEX(Gehaltsklassen!A$11:A$15,MATCH('P-Bedarf AL'!T93,Gehaltsklassen!C$11:C$15,1),1),IF('P-Bedarf AL'!$Q93="II",INDEX(Gehaltsklassen!A$11:A$15,MATCH('P-Bedarf AL'!T93,Gehaltsklassen!D$11:D$15,1),1),IF('P-Bedarf AL'!$Q93="III",INDEX(Gehaltsklassen!A$11:A$15,MATCH('P-Bedarf AL'!T93,Gehaltsklassen!E$11:E$15,1),1),"Falsche Bodenart")))))</f>
        <v>C</v>
      </c>
      <c r="V93" s="52" t="str">
        <f>IF(OR(C93=""),"",SUM(F93,J93,N93)*VLOOKUP(S93,Gehaltsklassen!$B$34:$D$38,2,FALSE))</f>
        <v/>
      </c>
      <c r="W93" s="52" t="str">
        <f>IF(OR(C93=""),"",SUM(F93,J93,N93)*VLOOKUP(S93,Gehaltsklassen!$B$34:$D$38,2,FALSE)*C93)</f>
        <v/>
      </c>
      <c r="X93" s="52" t="str">
        <f>IF(OR(C93=""),"",SUM(F93,J93,N93)*VLOOKUP(S93,Gehaltsklassen!$B$34:$D$38,3,FALSE))</f>
        <v/>
      </c>
      <c r="Y93" s="52" t="str">
        <f>IF(OR(C93=""),"",SUM(F93,J93,N93)*VLOOKUP(S93,Gehaltsklassen!$B$34:$D$38,3,FALSE)*C93)</f>
        <v/>
      </c>
      <c r="Z93" s="54" t="str">
        <f>IF(OR(C93=""),"",(SUM(G93,K93,O93)*VLOOKUP(U93,Gehaltsklassen!$B$34:$D$38,2,FALSE)))</f>
        <v/>
      </c>
      <c r="AA93" s="53" t="str">
        <f>IF(OR(C93=""),"",(SUM(G93,K93,O93)*VLOOKUP(U93,Gehaltsklassen!$B$34:$D$38,2,FALSE))*C93)</f>
        <v/>
      </c>
      <c r="AB93" s="53" t="str">
        <f>IF(OR(C93=""),"",(SUM(G93,K93,O93)*VLOOKUP(U93,Gehaltsklassen!$B$34:$D$38,3,FALSE)))</f>
        <v/>
      </c>
      <c r="AC93" s="53" t="str">
        <f>IF(OR(C93=""),"",(SUM(G93,K93,O93)*VLOOKUP(U93,Gehaltsklassen!$B$34:$D$38,3,FALSE))*C93)</f>
        <v/>
      </c>
    </row>
    <row r="94" spans="1:29" ht="31.9" customHeight="1" x14ac:dyDescent="0.2">
      <c r="A94" s="74" t="str">
        <f>IF(C94="","",MAX($A$11:A93)+1)</f>
        <v/>
      </c>
      <c r="B94" s="75" t="str">
        <f>IF('N-Bedarf AL'!B92="","",'N-Bedarf AL'!B92)</f>
        <v/>
      </c>
      <c r="C94" s="49" t="str">
        <f>IF('N-Bedarf AL'!C92="","",'N-Bedarf AL'!C92)</f>
        <v/>
      </c>
      <c r="D94" s="88" t="str">
        <f>IF('N-Bedarf AL'!D92="","",'N-Bedarf AL'!D92)</f>
        <v/>
      </c>
      <c r="E94" s="49" t="str">
        <f>IF('N-Bedarf AL'!G92="","",'N-Bedarf AL'!G92)</f>
        <v/>
      </c>
      <c r="F94" s="50" t="str">
        <f t="shared" si="6"/>
        <v/>
      </c>
      <c r="G94" s="50" t="str">
        <f t="shared" si="7"/>
        <v/>
      </c>
      <c r="H94" s="88"/>
      <c r="I94" s="49"/>
      <c r="J94" s="50" t="str">
        <f t="shared" si="8"/>
        <v/>
      </c>
      <c r="K94" s="50" t="str">
        <f t="shared" si="9"/>
        <v/>
      </c>
      <c r="L94" s="88"/>
      <c r="M94" s="49"/>
      <c r="N94" s="50" t="str">
        <f t="shared" si="10"/>
        <v/>
      </c>
      <c r="O94" s="50" t="str">
        <f t="shared" si="11"/>
        <v/>
      </c>
      <c r="P94" s="51"/>
      <c r="Q94" s="78" t="s">
        <v>261</v>
      </c>
      <c r="R94" s="49"/>
      <c r="S94" s="32" t="str">
        <f>IF(R94="","C",INDEX(Gehaltsklassen!A$11:A$15,MATCH('P-Bedarf AL'!R94,Gehaltsklassen!D$11:D$15,1),1))</f>
        <v>C</v>
      </c>
      <c r="T94" s="49"/>
      <c r="U94" s="32" t="str">
        <f>IF(T94="","C",IF(T94="","C",IF('P-Bedarf AL'!$Q94="I",INDEX(Gehaltsklassen!A$11:A$15,MATCH('P-Bedarf AL'!T94,Gehaltsklassen!C$11:C$15,1),1),IF('P-Bedarf AL'!$Q94="II",INDEX(Gehaltsklassen!A$11:A$15,MATCH('P-Bedarf AL'!T94,Gehaltsklassen!D$11:D$15,1),1),IF('P-Bedarf AL'!$Q94="III",INDEX(Gehaltsklassen!A$11:A$15,MATCH('P-Bedarf AL'!T94,Gehaltsklassen!E$11:E$15,1),1),"Falsche Bodenart")))))</f>
        <v>C</v>
      </c>
      <c r="V94" s="52" t="str">
        <f>IF(OR(C94=""),"",SUM(F94,J94,N94)*VLOOKUP(S94,Gehaltsklassen!$B$34:$D$38,2,FALSE))</f>
        <v/>
      </c>
      <c r="W94" s="52" t="str">
        <f>IF(OR(C94=""),"",SUM(F94,J94,N94)*VLOOKUP(S94,Gehaltsklassen!$B$34:$D$38,2,FALSE)*C94)</f>
        <v/>
      </c>
      <c r="X94" s="52" t="str">
        <f>IF(OR(C94=""),"",SUM(F94,J94,N94)*VLOOKUP(S94,Gehaltsklassen!$B$34:$D$38,3,FALSE))</f>
        <v/>
      </c>
      <c r="Y94" s="52" t="str">
        <f>IF(OR(C94=""),"",SUM(F94,J94,N94)*VLOOKUP(S94,Gehaltsklassen!$B$34:$D$38,3,FALSE)*C94)</f>
        <v/>
      </c>
      <c r="Z94" s="54" t="str">
        <f>IF(OR(C94=""),"",(SUM(G94,K94,O94)*VLOOKUP(U94,Gehaltsklassen!$B$34:$D$38,2,FALSE)))</f>
        <v/>
      </c>
      <c r="AA94" s="53" t="str">
        <f>IF(OR(C94=""),"",(SUM(G94,K94,O94)*VLOOKUP(U94,Gehaltsklassen!$B$34:$D$38,2,FALSE))*C94)</f>
        <v/>
      </c>
      <c r="AB94" s="53" t="str">
        <f>IF(OR(C94=""),"",(SUM(G94,K94,O94)*VLOOKUP(U94,Gehaltsklassen!$B$34:$D$38,3,FALSE)))</f>
        <v/>
      </c>
      <c r="AC94" s="53" t="str">
        <f>IF(OR(C94=""),"",(SUM(G94,K94,O94)*VLOOKUP(U94,Gehaltsklassen!$B$34:$D$38,3,FALSE))*C94)</f>
        <v/>
      </c>
    </row>
    <row r="95" spans="1:29" ht="31.9" customHeight="1" x14ac:dyDescent="0.2">
      <c r="A95" s="74" t="str">
        <f>IF(C95="","",MAX($A$11:A94)+1)</f>
        <v/>
      </c>
      <c r="B95" s="75" t="str">
        <f>IF('N-Bedarf AL'!B93="","",'N-Bedarf AL'!B93)</f>
        <v/>
      </c>
      <c r="C95" s="49" t="str">
        <f>IF('N-Bedarf AL'!C93="","",'N-Bedarf AL'!C93)</f>
        <v/>
      </c>
      <c r="D95" s="88" t="str">
        <f>IF('N-Bedarf AL'!D93="","",'N-Bedarf AL'!D93)</f>
        <v/>
      </c>
      <c r="E95" s="49" t="str">
        <f>IF('N-Bedarf AL'!G93="","",'N-Bedarf AL'!G93)</f>
        <v/>
      </c>
      <c r="F95" s="50" t="str">
        <f t="shared" si="6"/>
        <v/>
      </c>
      <c r="G95" s="50" t="str">
        <f t="shared" si="7"/>
        <v/>
      </c>
      <c r="H95" s="88"/>
      <c r="I95" s="49"/>
      <c r="J95" s="50" t="str">
        <f t="shared" si="8"/>
        <v/>
      </c>
      <c r="K95" s="50" t="str">
        <f t="shared" si="9"/>
        <v/>
      </c>
      <c r="L95" s="88"/>
      <c r="M95" s="49"/>
      <c r="N95" s="50" t="str">
        <f t="shared" si="10"/>
        <v/>
      </c>
      <c r="O95" s="50" t="str">
        <f t="shared" si="11"/>
        <v/>
      </c>
      <c r="P95" s="51"/>
      <c r="Q95" s="78" t="s">
        <v>261</v>
      </c>
      <c r="R95" s="49"/>
      <c r="S95" s="32" t="str">
        <f>IF(R95="","C",INDEX(Gehaltsklassen!A$11:A$15,MATCH('P-Bedarf AL'!R95,Gehaltsklassen!D$11:D$15,1),1))</f>
        <v>C</v>
      </c>
      <c r="T95" s="49"/>
      <c r="U95" s="32" t="str">
        <f>IF(T95="","C",IF(T95="","C",IF('P-Bedarf AL'!$Q95="I",INDEX(Gehaltsklassen!A$11:A$15,MATCH('P-Bedarf AL'!T95,Gehaltsklassen!C$11:C$15,1),1),IF('P-Bedarf AL'!$Q95="II",INDEX(Gehaltsklassen!A$11:A$15,MATCH('P-Bedarf AL'!T95,Gehaltsklassen!D$11:D$15,1),1),IF('P-Bedarf AL'!$Q95="III",INDEX(Gehaltsklassen!A$11:A$15,MATCH('P-Bedarf AL'!T95,Gehaltsklassen!E$11:E$15,1),1),"Falsche Bodenart")))))</f>
        <v>C</v>
      </c>
      <c r="V95" s="52" t="str">
        <f>IF(OR(C95=""),"",SUM(F95,J95,N95)*VLOOKUP(S95,Gehaltsklassen!$B$34:$D$38,2,FALSE))</f>
        <v/>
      </c>
      <c r="W95" s="52" t="str">
        <f>IF(OR(C95=""),"",SUM(F95,J95,N95)*VLOOKUP(S95,Gehaltsklassen!$B$34:$D$38,2,FALSE)*C95)</f>
        <v/>
      </c>
      <c r="X95" s="52" t="str">
        <f>IF(OR(C95=""),"",SUM(F95,J95,N95)*VLOOKUP(S95,Gehaltsklassen!$B$34:$D$38,3,FALSE))</f>
        <v/>
      </c>
      <c r="Y95" s="52" t="str">
        <f>IF(OR(C95=""),"",SUM(F95,J95,N95)*VLOOKUP(S95,Gehaltsklassen!$B$34:$D$38,3,FALSE)*C95)</f>
        <v/>
      </c>
      <c r="Z95" s="54" t="str">
        <f>IF(OR(C95=""),"",(SUM(G95,K95,O95)*VLOOKUP(U95,Gehaltsklassen!$B$34:$D$38,2,FALSE)))</f>
        <v/>
      </c>
      <c r="AA95" s="53" t="str">
        <f>IF(OR(C95=""),"",(SUM(G95,K95,O95)*VLOOKUP(U95,Gehaltsklassen!$B$34:$D$38,2,FALSE))*C95)</f>
        <v/>
      </c>
      <c r="AB95" s="53" t="str">
        <f>IF(OR(C95=""),"",(SUM(G95,K95,O95)*VLOOKUP(U95,Gehaltsklassen!$B$34:$D$38,3,FALSE)))</f>
        <v/>
      </c>
      <c r="AC95" s="53" t="str">
        <f>IF(OR(C95=""),"",(SUM(G95,K95,O95)*VLOOKUP(U95,Gehaltsklassen!$B$34:$D$38,3,FALSE))*C95)</f>
        <v/>
      </c>
    </row>
    <row r="96" spans="1:29" ht="31.9" customHeight="1" x14ac:dyDescent="0.2">
      <c r="A96" s="74" t="str">
        <f>IF(C96="","",MAX($A$11:A95)+1)</f>
        <v/>
      </c>
      <c r="B96" s="75" t="str">
        <f>IF('N-Bedarf AL'!B94="","",'N-Bedarf AL'!B94)</f>
        <v/>
      </c>
      <c r="C96" s="49" t="str">
        <f>IF('N-Bedarf AL'!C94="","",'N-Bedarf AL'!C94)</f>
        <v/>
      </c>
      <c r="D96" s="88" t="str">
        <f>IF('N-Bedarf AL'!D94="","",'N-Bedarf AL'!D94)</f>
        <v/>
      </c>
      <c r="E96" s="49" t="str">
        <f>IF('N-Bedarf AL'!G94="","",'N-Bedarf AL'!G94)</f>
        <v/>
      </c>
      <c r="F96" s="50" t="str">
        <f t="shared" si="6"/>
        <v/>
      </c>
      <c r="G96" s="50" t="str">
        <f t="shared" si="7"/>
        <v/>
      </c>
      <c r="H96" s="88"/>
      <c r="I96" s="49"/>
      <c r="J96" s="50" t="str">
        <f t="shared" si="8"/>
        <v/>
      </c>
      <c r="K96" s="50" t="str">
        <f t="shared" si="9"/>
        <v/>
      </c>
      <c r="L96" s="88"/>
      <c r="M96" s="49"/>
      <c r="N96" s="50" t="str">
        <f t="shared" si="10"/>
        <v/>
      </c>
      <c r="O96" s="50" t="str">
        <f t="shared" si="11"/>
        <v/>
      </c>
      <c r="P96" s="51"/>
      <c r="Q96" s="78" t="s">
        <v>261</v>
      </c>
      <c r="R96" s="49"/>
      <c r="S96" s="32" t="str">
        <f>IF(R96="","C",INDEX(Gehaltsklassen!A$11:A$15,MATCH('P-Bedarf AL'!R96,Gehaltsklassen!D$11:D$15,1),1))</f>
        <v>C</v>
      </c>
      <c r="T96" s="49"/>
      <c r="U96" s="32" t="str">
        <f>IF(T96="","C",IF(T96="","C",IF('P-Bedarf AL'!$Q96="I",INDEX(Gehaltsklassen!A$11:A$15,MATCH('P-Bedarf AL'!T96,Gehaltsklassen!C$11:C$15,1),1),IF('P-Bedarf AL'!$Q96="II",INDEX(Gehaltsklassen!A$11:A$15,MATCH('P-Bedarf AL'!T96,Gehaltsklassen!D$11:D$15,1),1),IF('P-Bedarf AL'!$Q96="III",INDEX(Gehaltsklassen!A$11:A$15,MATCH('P-Bedarf AL'!T96,Gehaltsklassen!E$11:E$15,1),1),"Falsche Bodenart")))))</f>
        <v>C</v>
      </c>
      <c r="V96" s="52" t="str">
        <f>IF(OR(C96=""),"",SUM(F96,J96,N96)*VLOOKUP(S96,Gehaltsklassen!$B$34:$D$38,2,FALSE))</f>
        <v/>
      </c>
      <c r="W96" s="52" t="str">
        <f>IF(OR(C96=""),"",SUM(F96,J96,N96)*VLOOKUP(S96,Gehaltsklassen!$B$34:$D$38,2,FALSE)*C96)</f>
        <v/>
      </c>
      <c r="X96" s="52" t="str">
        <f>IF(OR(C96=""),"",SUM(F96,J96,N96)*VLOOKUP(S96,Gehaltsklassen!$B$34:$D$38,3,FALSE))</f>
        <v/>
      </c>
      <c r="Y96" s="52" t="str">
        <f>IF(OR(C96=""),"",SUM(F96,J96,N96)*VLOOKUP(S96,Gehaltsklassen!$B$34:$D$38,3,FALSE)*C96)</f>
        <v/>
      </c>
      <c r="Z96" s="54" t="str">
        <f>IF(OR(C96=""),"",(SUM(G96,K96,O96)*VLOOKUP(U96,Gehaltsklassen!$B$34:$D$38,2,FALSE)))</f>
        <v/>
      </c>
      <c r="AA96" s="53" t="str">
        <f>IF(OR(C96=""),"",(SUM(G96,K96,O96)*VLOOKUP(U96,Gehaltsklassen!$B$34:$D$38,2,FALSE))*C96)</f>
        <v/>
      </c>
      <c r="AB96" s="53" t="str">
        <f>IF(OR(C96=""),"",(SUM(G96,K96,O96)*VLOOKUP(U96,Gehaltsklassen!$B$34:$D$38,3,FALSE)))</f>
        <v/>
      </c>
      <c r="AC96" s="53" t="str">
        <f>IF(OR(C96=""),"",(SUM(G96,K96,O96)*VLOOKUP(U96,Gehaltsklassen!$B$34:$D$38,3,FALSE))*C96)</f>
        <v/>
      </c>
    </row>
    <row r="97" spans="1:29" ht="31.9" customHeight="1" x14ac:dyDescent="0.2">
      <c r="A97" s="74" t="str">
        <f>IF(C97="","",MAX($A$11:A96)+1)</f>
        <v/>
      </c>
      <c r="B97" s="75" t="str">
        <f>IF('N-Bedarf AL'!B95="","",'N-Bedarf AL'!B95)</f>
        <v/>
      </c>
      <c r="C97" s="49" t="str">
        <f>IF('N-Bedarf AL'!C95="","",'N-Bedarf AL'!C95)</f>
        <v/>
      </c>
      <c r="D97" s="88" t="str">
        <f>IF('N-Bedarf AL'!D95="","",'N-Bedarf AL'!D95)</f>
        <v/>
      </c>
      <c r="E97" s="49" t="str">
        <f>IF('N-Bedarf AL'!G95="","",'N-Bedarf AL'!G95)</f>
        <v/>
      </c>
      <c r="F97" s="50" t="str">
        <f t="shared" si="6"/>
        <v/>
      </c>
      <c r="G97" s="50" t="str">
        <f t="shared" si="7"/>
        <v/>
      </c>
      <c r="H97" s="88"/>
      <c r="I97" s="49"/>
      <c r="J97" s="50" t="str">
        <f t="shared" si="8"/>
        <v/>
      </c>
      <c r="K97" s="50" t="str">
        <f t="shared" si="9"/>
        <v/>
      </c>
      <c r="L97" s="88"/>
      <c r="M97" s="49"/>
      <c r="N97" s="50" t="str">
        <f t="shared" si="10"/>
        <v/>
      </c>
      <c r="O97" s="50" t="str">
        <f t="shared" si="11"/>
        <v/>
      </c>
      <c r="P97" s="51"/>
      <c r="Q97" s="78" t="s">
        <v>261</v>
      </c>
      <c r="R97" s="49"/>
      <c r="S97" s="32" t="str">
        <f>IF(R97="","C",INDEX(Gehaltsklassen!A$11:A$15,MATCH('P-Bedarf AL'!R97,Gehaltsklassen!D$11:D$15,1),1))</f>
        <v>C</v>
      </c>
      <c r="T97" s="49"/>
      <c r="U97" s="32" t="str">
        <f>IF(T97="","C",IF(T97="","C",IF('P-Bedarf AL'!$Q97="I",INDEX(Gehaltsklassen!A$11:A$15,MATCH('P-Bedarf AL'!T97,Gehaltsklassen!C$11:C$15,1),1),IF('P-Bedarf AL'!$Q97="II",INDEX(Gehaltsklassen!A$11:A$15,MATCH('P-Bedarf AL'!T97,Gehaltsklassen!D$11:D$15,1),1),IF('P-Bedarf AL'!$Q97="III",INDEX(Gehaltsklassen!A$11:A$15,MATCH('P-Bedarf AL'!T97,Gehaltsklassen!E$11:E$15,1),1),"Falsche Bodenart")))))</f>
        <v>C</v>
      </c>
      <c r="V97" s="52" t="str">
        <f>IF(OR(C97=""),"",SUM(F97,J97,N97)*VLOOKUP(S97,Gehaltsklassen!$B$34:$D$38,2,FALSE))</f>
        <v/>
      </c>
      <c r="W97" s="52" t="str">
        <f>IF(OR(C97=""),"",SUM(F97,J97,N97)*VLOOKUP(S97,Gehaltsklassen!$B$34:$D$38,2,FALSE)*C97)</f>
        <v/>
      </c>
      <c r="X97" s="52" t="str">
        <f>IF(OR(C97=""),"",SUM(F97,J97,N97)*VLOOKUP(S97,Gehaltsklassen!$B$34:$D$38,3,FALSE))</f>
        <v/>
      </c>
      <c r="Y97" s="52" t="str">
        <f>IF(OR(C97=""),"",SUM(F97,J97,N97)*VLOOKUP(S97,Gehaltsklassen!$B$34:$D$38,3,FALSE)*C97)</f>
        <v/>
      </c>
      <c r="Z97" s="54" t="str">
        <f>IF(OR(C97=""),"",(SUM(G97,K97,O97)*VLOOKUP(U97,Gehaltsklassen!$B$34:$D$38,2,FALSE)))</f>
        <v/>
      </c>
      <c r="AA97" s="53" t="str">
        <f>IF(OR(C97=""),"",(SUM(G97,K97,O97)*VLOOKUP(U97,Gehaltsklassen!$B$34:$D$38,2,FALSE))*C97)</f>
        <v/>
      </c>
      <c r="AB97" s="53" t="str">
        <f>IF(OR(C97=""),"",(SUM(G97,K97,O97)*VLOOKUP(U97,Gehaltsklassen!$B$34:$D$38,3,FALSE)))</f>
        <v/>
      </c>
      <c r="AC97" s="53" t="str">
        <f>IF(OR(C97=""),"",(SUM(G97,K97,O97)*VLOOKUP(U97,Gehaltsklassen!$B$34:$D$38,3,FALSE))*C97)</f>
        <v/>
      </c>
    </row>
    <row r="98" spans="1:29" ht="31.9" customHeight="1" x14ac:dyDescent="0.2">
      <c r="A98" s="74" t="str">
        <f>IF(C98="","",MAX($A$11:A97)+1)</f>
        <v/>
      </c>
      <c r="B98" s="75" t="str">
        <f>IF('N-Bedarf AL'!B96="","",'N-Bedarf AL'!B96)</f>
        <v/>
      </c>
      <c r="C98" s="49" t="str">
        <f>IF('N-Bedarf AL'!C96="","",'N-Bedarf AL'!C96)</f>
        <v/>
      </c>
      <c r="D98" s="88" t="str">
        <f>IF('N-Bedarf AL'!D96="","",'N-Bedarf AL'!D96)</f>
        <v/>
      </c>
      <c r="E98" s="49" t="str">
        <f>IF('N-Bedarf AL'!G96="","",'N-Bedarf AL'!G96)</f>
        <v/>
      </c>
      <c r="F98" s="50" t="str">
        <f t="shared" si="6"/>
        <v/>
      </c>
      <c r="G98" s="50" t="str">
        <f t="shared" si="7"/>
        <v/>
      </c>
      <c r="H98" s="88"/>
      <c r="I98" s="49"/>
      <c r="J98" s="50" t="str">
        <f t="shared" si="8"/>
        <v/>
      </c>
      <c r="K98" s="50" t="str">
        <f t="shared" si="9"/>
        <v/>
      </c>
      <c r="L98" s="88"/>
      <c r="M98" s="49"/>
      <c r="N98" s="50" t="str">
        <f t="shared" si="10"/>
        <v/>
      </c>
      <c r="O98" s="50" t="str">
        <f t="shared" si="11"/>
        <v/>
      </c>
      <c r="P98" s="51"/>
      <c r="Q98" s="78" t="s">
        <v>261</v>
      </c>
      <c r="R98" s="49"/>
      <c r="S98" s="32" t="str">
        <f>IF(R98="","C",INDEX(Gehaltsklassen!A$11:A$15,MATCH('P-Bedarf AL'!R98,Gehaltsklassen!D$11:D$15,1),1))</f>
        <v>C</v>
      </c>
      <c r="T98" s="49"/>
      <c r="U98" s="32" t="str">
        <f>IF(T98="","C",IF(T98="","C",IF('P-Bedarf AL'!$Q98="I",INDEX(Gehaltsklassen!A$11:A$15,MATCH('P-Bedarf AL'!T98,Gehaltsklassen!C$11:C$15,1),1),IF('P-Bedarf AL'!$Q98="II",INDEX(Gehaltsklassen!A$11:A$15,MATCH('P-Bedarf AL'!T98,Gehaltsklassen!D$11:D$15,1),1),IF('P-Bedarf AL'!$Q98="III",INDEX(Gehaltsklassen!A$11:A$15,MATCH('P-Bedarf AL'!T98,Gehaltsklassen!E$11:E$15,1),1),"Falsche Bodenart")))))</f>
        <v>C</v>
      </c>
      <c r="V98" s="52" t="str">
        <f>IF(OR(C98=""),"",SUM(F98,J98,N98)*VLOOKUP(S98,Gehaltsklassen!$B$34:$D$38,2,FALSE))</f>
        <v/>
      </c>
      <c r="W98" s="52" t="str">
        <f>IF(OR(C98=""),"",SUM(F98,J98,N98)*VLOOKUP(S98,Gehaltsklassen!$B$34:$D$38,2,FALSE)*C98)</f>
        <v/>
      </c>
      <c r="X98" s="52" t="str">
        <f>IF(OR(C98=""),"",SUM(F98,J98,N98)*VLOOKUP(S98,Gehaltsklassen!$B$34:$D$38,3,FALSE))</f>
        <v/>
      </c>
      <c r="Y98" s="52" t="str">
        <f>IF(OR(C98=""),"",SUM(F98,J98,N98)*VLOOKUP(S98,Gehaltsklassen!$B$34:$D$38,3,FALSE)*C98)</f>
        <v/>
      </c>
      <c r="Z98" s="54" t="str">
        <f>IF(OR(C98=""),"",(SUM(G98,K98,O98)*VLOOKUP(U98,Gehaltsklassen!$B$34:$D$38,2,FALSE)))</f>
        <v/>
      </c>
      <c r="AA98" s="53" t="str">
        <f>IF(OR(C98=""),"",(SUM(G98,K98,O98)*VLOOKUP(U98,Gehaltsklassen!$B$34:$D$38,2,FALSE))*C98)</f>
        <v/>
      </c>
      <c r="AB98" s="53" t="str">
        <f>IF(OR(C98=""),"",(SUM(G98,K98,O98)*VLOOKUP(U98,Gehaltsklassen!$B$34:$D$38,3,FALSE)))</f>
        <v/>
      </c>
      <c r="AC98" s="53" t="str">
        <f>IF(OR(C98=""),"",(SUM(G98,K98,O98)*VLOOKUP(U98,Gehaltsklassen!$B$34:$D$38,3,FALSE))*C98)</f>
        <v/>
      </c>
    </row>
    <row r="99" spans="1:29" ht="31.9" customHeight="1" x14ac:dyDescent="0.2">
      <c r="A99" s="74" t="str">
        <f>IF(C99="","",MAX($A$11:A98)+1)</f>
        <v/>
      </c>
      <c r="B99" s="75" t="str">
        <f>IF('N-Bedarf AL'!B97="","",'N-Bedarf AL'!B97)</f>
        <v/>
      </c>
      <c r="C99" s="49" t="str">
        <f>IF('N-Bedarf AL'!C97="","",'N-Bedarf AL'!C97)</f>
        <v/>
      </c>
      <c r="D99" s="88" t="str">
        <f>IF('N-Bedarf AL'!D97="","",'N-Bedarf AL'!D97)</f>
        <v/>
      </c>
      <c r="E99" s="49" t="str">
        <f>IF('N-Bedarf AL'!G97="","",'N-Bedarf AL'!G97)</f>
        <v/>
      </c>
      <c r="F99" s="50" t="str">
        <f t="shared" si="6"/>
        <v/>
      </c>
      <c r="G99" s="50" t="str">
        <f t="shared" si="7"/>
        <v/>
      </c>
      <c r="H99" s="88"/>
      <c r="I99" s="49"/>
      <c r="J99" s="50" t="str">
        <f t="shared" si="8"/>
        <v/>
      </c>
      <c r="K99" s="50" t="str">
        <f t="shared" si="9"/>
        <v/>
      </c>
      <c r="L99" s="88"/>
      <c r="M99" s="49"/>
      <c r="N99" s="50" t="str">
        <f t="shared" si="10"/>
        <v/>
      </c>
      <c r="O99" s="50" t="str">
        <f t="shared" si="11"/>
        <v/>
      </c>
      <c r="P99" s="51"/>
      <c r="Q99" s="78" t="s">
        <v>261</v>
      </c>
      <c r="R99" s="49"/>
      <c r="S99" s="32" t="str">
        <f>IF(R99="","C",INDEX(Gehaltsklassen!A$11:A$15,MATCH('P-Bedarf AL'!R99,Gehaltsklassen!D$11:D$15,1),1))</f>
        <v>C</v>
      </c>
      <c r="T99" s="49"/>
      <c r="U99" s="32" t="str">
        <f>IF(T99="","C",IF(T99="","C",IF('P-Bedarf AL'!$Q99="I",INDEX(Gehaltsklassen!A$11:A$15,MATCH('P-Bedarf AL'!T99,Gehaltsklassen!C$11:C$15,1),1),IF('P-Bedarf AL'!$Q99="II",INDEX(Gehaltsklassen!A$11:A$15,MATCH('P-Bedarf AL'!T99,Gehaltsklassen!D$11:D$15,1),1),IF('P-Bedarf AL'!$Q99="III",INDEX(Gehaltsklassen!A$11:A$15,MATCH('P-Bedarf AL'!T99,Gehaltsklassen!E$11:E$15,1),1),"Falsche Bodenart")))))</f>
        <v>C</v>
      </c>
      <c r="V99" s="52" t="str">
        <f>IF(OR(C99=""),"",SUM(F99,J99,N99)*VLOOKUP(S99,Gehaltsklassen!$B$34:$D$38,2,FALSE))</f>
        <v/>
      </c>
      <c r="W99" s="52" t="str">
        <f>IF(OR(C99=""),"",SUM(F99,J99,N99)*VLOOKUP(S99,Gehaltsklassen!$B$34:$D$38,2,FALSE)*C99)</f>
        <v/>
      </c>
      <c r="X99" s="52" t="str">
        <f>IF(OR(C99=""),"",SUM(F99,J99,N99)*VLOOKUP(S99,Gehaltsklassen!$B$34:$D$38,3,FALSE))</f>
        <v/>
      </c>
      <c r="Y99" s="52" t="str">
        <f>IF(OR(C99=""),"",SUM(F99,J99,N99)*VLOOKUP(S99,Gehaltsklassen!$B$34:$D$38,3,FALSE)*C99)</f>
        <v/>
      </c>
      <c r="Z99" s="54" t="str">
        <f>IF(OR(C99=""),"",(SUM(G99,K99,O99)*VLOOKUP(U99,Gehaltsklassen!$B$34:$D$38,2,FALSE)))</f>
        <v/>
      </c>
      <c r="AA99" s="53" t="str">
        <f>IF(OR(C99=""),"",(SUM(G99,K99,O99)*VLOOKUP(U99,Gehaltsklassen!$B$34:$D$38,2,FALSE))*C99)</f>
        <v/>
      </c>
      <c r="AB99" s="53" t="str">
        <f>IF(OR(C99=""),"",(SUM(G99,K99,O99)*VLOOKUP(U99,Gehaltsklassen!$B$34:$D$38,3,FALSE)))</f>
        <v/>
      </c>
      <c r="AC99" s="53" t="str">
        <f>IF(OR(C99=""),"",(SUM(G99,K99,O99)*VLOOKUP(U99,Gehaltsklassen!$B$34:$D$38,3,FALSE))*C99)</f>
        <v/>
      </c>
    </row>
    <row r="100" spans="1:29" ht="31.9" customHeight="1" x14ac:dyDescent="0.2">
      <c r="A100" s="74" t="str">
        <f>IF(C100="","",MAX($A$11:A99)+1)</f>
        <v/>
      </c>
      <c r="B100" s="75" t="str">
        <f>IF('N-Bedarf AL'!B98="","",'N-Bedarf AL'!B98)</f>
        <v/>
      </c>
      <c r="C100" s="49" t="str">
        <f>IF('N-Bedarf AL'!C98="","",'N-Bedarf AL'!C98)</f>
        <v/>
      </c>
      <c r="D100" s="88" t="str">
        <f>IF('N-Bedarf AL'!D98="","",'N-Bedarf AL'!D98)</f>
        <v/>
      </c>
      <c r="E100" s="49" t="str">
        <f>IF('N-Bedarf AL'!G98="","",'N-Bedarf AL'!G98)</f>
        <v/>
      </c>
      <c r="F100" s="50" t="str">
        <f t="shared" si="6"/>
        <v/>
      </c>
      <c r="G100" s="50" t="str">
        <f t="shared" si="7"/>
        <v/>
      </c>
      <c r="H100" s="88"/>
      <c r="I100" s="49"/>
      <c r="J100" s="50" t="str">
        <f t="shared" si="8"/>
        <v/>
      </c>
      <c r="K100" s="50" t="str">
        <f t="shared" si="9"/>
        <v/>
      </c>
      <c r="L100" s="88"/>
      <c r="M100" s="49"/>
      <c r="N100" s="50" t="str">
        <f t="shared" si="10"/>
        <v/>
      </c>
      <c r="O100" s="50" t="str">
        <f t="shared" si="11"/>
        <v/>
      </c>
      <c r="P100" s="51"/>
      <c r="Q100" s="78" t="s">
        <v>261</v>
      </c>
      <c r="R100" s="49"/>
      <c r="S100" s="32" t="str">
        <f>IF(R100="","C",INDEX(Gehaltsklassen!A$11:A$15,MATCH('P-Bedarf AL'!R100,Gehaltsklassen!D$11:D$15,1),1))</f>
        <v>C</v>
      </c>
      <c r="T100" s="49"/>
      <c r="U100" s="32" t="str">
        <f>IF(T100="","C",IF(T100="","C",IF('P-Bedarf AL'!$Q100="I",INDEX(Gehaltsklassen!A$11:A$15,MATCH('P-Bedarf AL'!T100,Gehaltsklassen!C$11:C$15,1),1),IF('P-Bedarf AL'!$Q100="II",INDEX(Gehaltsklassen!A$11:A$15,MATCH('P-Bedarf AL'!T100,Gehaltsklassen!D$11:D$15,1),1),IF('P-Bedarf AL'!$Q100="III",INDEX(Gehaltsklassen!A$11:A$15,MATCH('P-Bedarf AL'!T100,Gehaltsklassen!E$11:E$15,1),1),"Falsche Bodenart")))))</f>
        <v>C</v>
      </c>
      <c r="V100" s="52" t="str">
        <f>IF(OR(C100=""),"",SUM(F100,J100,N100)*VLOOKUP(S100,Gehaltsklassen!$B$34:$D$38,2,FALSE))</f>
        <v/>
      </c>
      <c r="W100" s="52" t="str">
        <f>IF(OR(C100=""),"",SUM(F100,J100,N100)*VLOOKUP(S100,Gehaltsklassen!$B$34:$D$38,2,FALSE)*C100)</f>
        <v/>
      </c>
      <c r="X100" s="52" t="str">
        <f>IF(OR(C100=""),"",SUM(F100,J100,N100)*VLOOKUP(S100,Gehaltsklassen!$B$34:$D$38,3,FALSE))</f>
        <v/>
      </c>
      <c r="Y100" s="52" t="str">
        <f>IF(OR(C100=""),"",SUM(F100,J100,N100)*VLOOKUP(S100,Gehaltsklassen!$B$34:$D$38,3,FALSE)*C100)</f>
        <v/>
      </c>
      <c r="Z100" s="54" t="str">
        <f>IF(OR(C100=""),"",(SUM(G100,K100,O100)*VLOOKUP(U100,Gehaltsklassen!$B$34:$D$38,2,FALSE)))</f>
        <v/>
      </c>
      <c r="AA100" s="53" t="str">
        <f>IF(OR(C100=""),"",(SUM(G100,K100,O100)*VLOOKUP(U100,Gehaltsklassen!$B$34:$D$38,2,FALSE))*C100)</f>
        <v/>
      </c>
      <c r="AB100" s="53" t="str">
        <f>IF(OR(C100=""),"",(SUM(G100,K100,O100)*VLOOKUP(U100,Gehaltsklassen!$B$34:$D$38,3,FALSE)))</f>
        <v/>
      </c>
      <c r="AC100" s="53" t="str">
        <f>IF(OR(C100=""),"",(SUM(G100,K100,O100)*VLOOKUP(U100,Gehaltsklassen!$B$34:$D$38,3,FALSE))*C100)</f>
        <v/>
      </c>
    </row>
    <row r="101" spans="1:29" ht="31.9" customHeight="1" x14ac:dyDescent="0.2">
      <c r="A101" s="74" t="str">
        <f>IF(C101="","",MAX($A$11:A100)+1)</f>
        <v/>
      </c>
      <c r="B101" s="75" t="str">
        <f>IF('N-Bedarf AL'!B99="","",'N-Bedarf AL'!B99)</f>
        <v/>
      </c>
      <c r="C101" s="49" t="str">
        <f>IF('N-Bedarf AL'!C99="","",'N-Bedarf AL'!C99)</f>
        <v/>
      </c>
      <c r="D101" s="88" t="str">
        <f>IF('N-Bedarf AL'!D99="","",'N-Bedarf AL'!D99)</f>
        <v/>
      </c>
      <c r="E101" s="49" t="str">
        <f>IF('N-Bedarf AL'!G99="","",'N-Bedarf AL'!G99)</f>
        <v/>
      </c>
      <c r="F101" s="50" t="str">
        <f t="shared" si="6"/>
        <v/>
      </c>
      <c r="G101" s="50" t="str">
        <f t="shared" si="7"/>
        <v/>
      </c>
      <c r="H101" s="88"/>
      <c r="I101" s="49"/>
      <c r="J101" s="50" t="str">
        <f t="shared" si="8"/>
        <v/>
      </c>
      <c r="K101" s="50" t="str">
        <f t="shared" si="9"/>
        <v/>
      </c>
      <c r="L101" s="88"/>
      <c r="M101" s="49"/>
      <c r="N101" s="50" t="str">
        <f t="shared" si="10"/>
        <v/>
      </c>
      <c r="O101" s="50" t="str">
        <f t="shared" si="11"/>
        <v/>
      </c>
      <c r="P101" s="51"/>
      <c r="Q101" s="78" t="s">
        <v>261</v>
      </c>
      <c r="R101" s="49"/>
      <c r="S101" s="32" t="str">
        <f>IF(R101="","C",INDEX(Gehaltsklassen!A$11:A$15,MATCH('P-Bedarf AL'!R101,Gehaltsklassen!D$11:D$15,1),1))</f>
        <v>C</v>
      </c>
      <c r="T101" s="49"/>
      <c r="U101" s="32" t="str">
        <f>IF(T101="","C",IF(T101="","C",IF('P-Bedarf AL'!$Q101="I",INDEX(Gehaltsklassen!A$11:A$15,MATCH('P-Bedarf AL'!T101,Gehaltsklassen!C$11:C$15,1),1),IF('P-Bedarf AL'!$Q101="II",INDEX(Gehaltsklassen!A$11:A$15,MATCH('P-Bedarf AL'!T101,Gehaltsklassen!D$11:D$15,1),1),IF('P-Bedarf AL'!$Q101="III",INDEX(Gehaltsklassen!A$11:A$15,MATCH('P-Bedarf AL'!T101,Gehaltsklassen!E$11:E$15,1),1),"Falsche Bodenart")))))</f>
        <v>C</v>
      </c>
      <c r="V101" s="52" t="str">
        <f>IF(OR(C101=""),"",SUM(F101,J101,N101)*VLOOKUP(S101,Gehaltsklassen!$B$34:$D$38,2,FALSE))</f>
        <v/>
      </c>
      <c r="W101" s="52" t="str">
        <f>IF(OR(C101=""),"",SUM(F101,J101,N101)*VLOOKUP(S101,Gehaltsklassen!$B$34:$D$38,2,FALSE)*C101)</f>
        <v/>
      </c>
      <c r="X101" s="52" t="str">
        <f>IF(OR(C101=""),"",SUM(F101,J101,N101)*VLOOKUP(S101,Gehaltsklassen!$B$34:$D$38,3,FALSE))</f>
        <v/>
      </c>
      <c r="Y101" s="52" t="str">
        <f>IF(OR(C101=""),"",SUM(F101,J101,N101)*VLOOKUP(S101,Gehaltsklassen!$B$34:$D$38,3,FALSE)*C101)</f>
        <v/>
      </c>
      <c r="Z101" s="54" t="str">
        <f>IF(OR(C101=""),"",(SUM(G101,K101,O101)*VLOOKUP(U101,Gehaltsklassen!$B$34:$D$38,2,FALSE)))</f>
        <v/>
      </c>
      <c r="AA101" s="53" t="str">
        <f>IF(OR(C101=""),"",(SUM(G101,K101,O101)*VLOOKUP(U101,Gehaltsklassen!$B$34:$D$38,2,FALSE))*C101)</f>
        <v/>
      </c>
      <c r="AB101" s="53" t="str">
        <f>IF(OR(C101=""),"",(SUM(G101,K101,O101)*VLOOKUP(U101,Gehaltsklassen!$B$34:$D$38,3,FALSE)))</f>
        <v/>
      </c>
      <c r="AC101" s="53" t="str">
        <f>IF(OR(C101=""),"",(SUM(G101,K101,O101)*VLOOKUP(U101,Gehaltsklassen!$B$34:$D$38,3,FALSE))*C101)</f>
        <v/>
      </c>
    </row>
    <row r="102" spans="1:29" ht="31.9" customHeight="1" x14ac:dyDescent="0.2">
      <c r="A102" s="74" t="str">
        <f>IF(C102="","",MAX($A$11:A101)+1)</f>
        <v/>
      </c>
      <c r="B102" s="75" t="str">
        <f>IF('N-Bedarf AL'!B100="","",'N-Bedarf AL'!B100)</f>
        <v/>
      </c>
      <c r="C102" s="49" t="str">
        <f>IF('N-Bedarf AL'!C100="","",'N-Bedarf AL'!C100)</f>
        <v/>
      </c>
      <c r="D102" s="88" t="str">
        <f>IF('N-Bedarf AL'!D100="","",'N-Bedarf AL'!D100)</f>
        <v/>
      </c>
      <c r="E102" s="49" t="str">
        <f>IF('N-Bedarf AL'!G100="","",'N-Bedarf AL'!G100)</f>
        <v/>
      </c>
      <c r="F102" s="50" t="str">
        <f t="shared" si="6"/>
        <v/>
      </c>
      <c r="G102" s="50" t="str">
        <f t="shared" si="7"/>
        <v/>
      </c>
      <c r="H102" s="88"/>
      <c r="I102" s="49"/>
      <c r="J102" s="50" t="str">
        <f t="shared" si="8"/>
        <v/>
      </c>
      <c r="K102" s="50" t="str">
        <f t="shared" si="9"/>
        <v/>
      </c>
      <c r="L102" s="88"/>
      <c r="M102" s="49"/>
      <c r="N102" s="50" t="str">
        <f t="shared" si="10"/>
        <v/>
      </c>
      <c r="O102" s="50" t="str">
        <f t="shared" si="11"/>
        <v/>
      </c>
      <c r="P102" s="51"/>
      <c r="Q102" s="78" t="s">
        <v>261</v>
      </c>
      <c r="R102" s="49"/>
      <c r="S102" s="32" t="str">
        <f>IF(R102="","C",INDEX(Gehaltsklassen!A$11:A$15,MATCH('P-Bedarf AL'!R102,Gehaltsklassen!D$11:D$15,1),1))</f>
        <v>C</v>
      </c>
      <c r="T102" s="49"/>
      <c r="U102" s="32" t="str">
        <f>IF(T102="","C",IF(T102="","C",IF('P-Bedarf AL'!$Q102="I",INDEX(Gehaltsklassen!A$11:A$15,MATCH('P-Bedarf AL'!T102,Gehaltsklassen!C$11:C$15,1),1),IF('P-Bedarf AL'!$Q102="II",INDEX(Gehaltsklassen!A$11:A$15,MATCH('P-Bedarf AL'!T102,Gehaltsklassen!D$11:D$15,1),1),IF('P-Bedarf AL'!$Q102="III",INDEX(Gehaltsklassen!A$11:A$15,MATCH('P-Bedarf AL'!T102,Gehaltsklassen!E$11:E$15,1),1),"Falsche Bodenart")))))</f>
        <v>C</v>
      </c>
      <c r="V102" s="52" t="str">
        <f>IF(OR(C102=""),"",SUM(F102,J102,N102)*VLOOKUP(S102,Gehaltsklassen!$B$34:$D$38,2,FALSE))</f>
        <v/>
      </c>
      <c r="W102" s="52" t="str">
        <f>IF(OR(C102=""),"",SUM(F102,J102,N102)*VLOOKUP(S102,Gehaltsklassen!$B$34:$D$38,2,FALSE)*C102)</f>
        <v/>
      </c>
      <c r="X102" s="52" t="str">
        <f>IF(OR(C102=""),"",SUM(F102,J102,N102)*VLOOKUP(S102,Gehaltsklassen!$B$34:$D$38,3,FALSE))</f>
        <v/>
      </c>
      <c r="Y102" s="52" t="str">
        <f>IF(OR(C102=""),"",SUM(F102,J102,N102)*VLOOKUP(S102,Gehaltsklassen!$B$34:$D$38,3,FALSE)*C102)</f>
        <v/>
      </c>
      <c r="Z102" s="54" t="str">
        <f>IF(OR(C102=""),"",(SUM(G102,K102,O102)*VLOOKUP(U102,Gehaltsklassen!$B$34:$D$38,2,FALSE)))</f>
        <v/>
      </c>
      <c r="AA102" s="53" t="str">
        <f>IF(OR(C102=""),"",(SUM(G102,K102,O102)*VLOOKUP(U102,Gehaltsklassen!$B$34:$D$38,2,FALSE))*C102)</f>
        <v/>
      </c>
      <c r="AB102" s="53" t="str">
        <f>IF(OR(C102=""),"",(SUM(G102,K102,O102)*VLOOKUP(U102,Gehaltsklassen!$B$34:$D$38,3,FALSE)))</f>
        <v/>
      </c>
      <c r="AC102" s="53" t="str">
        <f>IF(OR(C102=""),"",(SUM(G102,K102,O102)*VLOOKUP(U102,Gehaltsklassen!$B$34:$D$38,3,FALSE))*C102)</f>
        <v/>
      </c>
    </row>
    <row r="103" spans="1:29" ht="31.9" customHeight="1" x14ac:dyDescent="0.2">
      <c r="A103" s="74" t="str">
        <f>IF(C103="","",MAX($A$11:A102)+1)</f>
        <v/>
      </c>
      <c r="B103" s="75" t="str">
        <f>IF('N-Bedarf AL'!B101="","",'N-Bedarf AL'!B101)</f>
        <v/>
      </c>
      <c r="C103" s="49" t="str">
        <f>IF('N-Bedarf AL'!C101="","",'N-Bedarf AL'!C101)</f>
        <v/>
      </c>
      <c r="D103" s="88" t="str">
        <f>IF('N-Bedarf AL'!D101="","",'N-Bedarf AL'!D101)</f>
        <v/>
      </c>
      <c r="E103" s="49" t="str">
        <f>IF('N-Bedarf AL'!G101="","",'N-Bedarf AL'!G101)</f>
        <v/>
      </c>
      <c r="F103" s="50" t="str">
        <f t="shared" si="6"/>
        <v/>
      </c>
      <c r="G103" s="50" t="str">
        <f t="shared" si="7"/>
        <v/>
      </c>
      <c r="H103" s="88"/>
      <c r="I103" s="49"/>
      <c r="J103" s="50" t="str">
        <f t="shared" si="8"/>
        <v/>
      </c>
      <c r="K103" s="50" t="str">
        <f t="shared" si="9"/>
        <v/>
      </c>
      <c r="L103" s="88"/>
      <c r="M103" s="49"/>
      <c r="N103" s="50" t="str">
        <f t="shared" si="10"/>
        <v/>
      </c>
      <c r="O103" s="50" t="str">
        <f t="shared" si="11"/>
        <v/>
      </c>
      <c r="P103" s="51"/>
      <c r="Q103" s="78" t="s">
        <v>261</v>
      </c>
      <c r="R103" s="49"/>
      <c r="S103" s="32" t="str">
        <f>IF(R103="","C",INDEX(Gehaltsklassen!A$11:A$15,MATCH('P-Bedarf AL'!R103,Gehaltsklassen!D$11:D$15,1),1))</f>
        <v>C</v>
      </c>
      <c r="T103" s="49"/>
      <c r="U103" s="32" t="str">
        <f>IF(T103="","C",IF(T103="","C",IF('P-Bedarf AL'!$Q103="I",INDEX(Gehaltsklassen!A$11:A$15,MATCH('P-Bedarf AL'!T103,Gehaltsklassen!C$11:C$15,1),1),IF('P-Bedarf AL'!$Q103="II",INDEX(Gehaltsklassen!A$11:A$15,MATCH('P-Bedarf AL'!T103,Gehaltsklassen!D$11:D$15,1),1),IF('P-Bedarf AL'!$Q103="III",INDEX(Gehaltsklassen!A$11:A$15,MATCH('P-Bedarf AL'!T103,Gehaltsklassen!E$11:E$15,1),1),"Falsche Bodenart")))))</f>
        <v>C</v>
      </c>
      <c r="V103" s="52" t="str">
        <f>IF(OR(C103=""),"",SUM(F103,J103,N103)*VLOOKUP(S103,Gehaltsklassen!$B$34:$D$38,2,FALSE))</f>
        <v/>
      </c>
      <c r="W103" s="52" t="str">
        <f>IF(OR(C103=""),"",SUM(F103,J103,N103)*VLOOKUP(S103,Gehaltsklassen!$B$34:$D$38,2,FALSE)*C103)</f>
        <v/>
      </c>
      <c r="X103" s="52" t="str">
        <f>IF(OR(C103=""),"",SUM(F103,J103,N103)*VLOOKUP(S103,Gehaltsklassen!$B$34:$D$38,3,FALSE))</f>
        <v/>
      </c>
      <c r="Y103" s="52" t="str">
        <f>IF(OR(C103=""),"",SUM(F103,J103,N103)*VLOOKUP(S103,Gehaltsklassen!$B$34:$D$38,3,FALSE)*C103)</f>
        <v/>
      </c>
      <c r="Z103" s="54" t="str">
        <f>IF(OR(C103=""),"",(SUM(G103,K103,O103)*VLOOKUP(U103,Gehaltsklassen!$B$34:$D$38,2,FALSE)))</f>
        <v/>
      </c>
      <c r="AA103" s="53" t="str">
        <f>IF(OR(C103=""),"",(SUM(G103,K103,O103)*VLOOKUP(U103,Gehaltsklassen!$B$34:$D$38,2,FALSE))*C103)</f>
        <v/>
      </c>
      <c r="AB103" s="53" t="str">
        <f>IF(OR(C103=""),"",(SUM(G103,K103,O103)*VLOOKUP(U103,Gehaltsklassen!$B$34:$D$38,3,FALSE)))</f>
        <v/>
      </c>
      <c r="AC103" s="53" t="str">
        <f>IF(OR(C103=""),"",(SUM(G103,K103,O103)*VLOOKUP(U103,Gehaltsklassen!$B$34:$D$38,3,FALSE))*C103)</f>
        <v/>
      </c>
    </row>
    <row r="104" spans="1:29" ht="31.9" customHeight="1" x14ac:dyDescent="0.2">
      <c r="A104" s="74" t="str">
        <f>IF(C104="","",MAX($A$11:A103)+1)</f>
        <v/>
      </c>
      <c r="B104" s="75" t="str">
        <f>IF('N-Bedarf AL'!B102="","",'N-Bedarf AL'!B102)</f>
        <v/>
      </c>
      <c r="C104" s="49" t="str">
        <f>IF('N-Bedarf AL'!C102="","",'N-Bedarf AL'!C102)</f>
        <v/>
      </c>
      <c r="D104" s="88" t="str">
        <f>IF('N-Bedarf AL'!D102="","",'N-Bedarf AL'!D102)</f>
        <v/>
      </c>
      <c r="E104" s="49" t="str">
        <f>IF('N-Bedarf AL'!G102="","",'N-Bedarf AL'!G102)</f>
        <v/>
      </c>
      <c r="F104" s="50" t="str">
        <f t="shared" si="6"/>
        <v/>
      </c>
      <c r="G104" s="50" t="str">
        <f t="shared" si="7"/>
        <v/>
      </c>
      <c r="H104" s="88"/>
      <c r="I104" s="49"/>
      <c r="J104" s="50" t="str">
        <f t="shared" si="8"/>
        <v/>
      </c>
      <c r="K104" s="50" t="str">
        <f t="shared" si="9"/>
        <v/>
      </c>
      <c r="L104" s="88"/>
      <c r="M104" s="49"/>
      <c r="N104" s="50" t="str">
        <f t="shared" si="10"/>
        <v/>
      </c>
      <c r="O104" s="50" t="str">
        <f t="shared" si="11"/>
        <v/>
      </c>
      <c r="P104" s="51"/>
      <c r="Q104" s="78" t="s">
        <v>261</v>
      </c>
      <c r="R104" s="49"/>
      <c r="S104" s="32" t="str">
        <f>IF(R104="","C",INDEX(Gehaltsklassen!A$11:A$15,MATCH('P-Bedarf AL'!R104,Gehaltsklassen!D$11:D$15,1),1))</f>
        <v>C</v>
      </c>
      <c r="T104" s="49"/>
      <c r="U104" s="32" t="str">
        <f>IF(T104="","C",IF(T104="","C",IF('P-Bedarf AL'!$Q104="I",INDEX(Gehaltsklassen!A$11:A$15,MATCH('P-Bedarf AL'!T104,Gehaltsklassen!C$11:C$15,1),1),IF('P-Bedarf AL'!$Q104="II",INDEX(Gehaltsklassen!A$11:A$15,MATCH('P-Bedarf AL'!T104,Gehaltsklassen!D$11:D$15,1),1),IF('P-Bedarf AL'!$Q104="III",INDEX(Gehaltsklassen!A$11:A$15,MATCH('P-Bedarf AL'!T104,Gehaltsklassen!E$11:E$15,1),1),"Falsche Bodenart")))))</f>
        <v>C</v>
      </c>
      <c r="V104" s="52" t="str">
        <f>IF(OR(C104=""),"",SUM(F104,J104,N104)*VLOOKUP(S104,Gehaltsklassen!$B$34:$D$38,2,FALSE))</f>
        <v/>
      </c>
      <c r="W104" s="52" t="str">
        <f>IF(OR(C104=""),"",SUM(F104,J104,N104)*VLOOKUP(S104,Gehaltsklassen!$B$34:$D$38,2,FALSE)*C104)</f>
        <v/>
      </c>
      <c r="X104" s="52" t="str">
        <f>IF(OR(C104=""),"",SUM(F104,J104,N104)*VLOOKUP(S104,Gehaltsklassen!$B$34:$D$38,3,FALSE))</f>
        <v/>
      </c>
      <c r="Y104" s="52" t="str">
        <f>IF(OR(C104=""),"",SUM(F104,J104,N104)*VLOOKUP(S104,Gehaltsklassen!$B$34:$D$38,3,FALSE)*C104)</f>
        <v/>
      </c>
      <c r="Z104" s="54" t="str">
        <f>IF(OR(C104=""),"",(SUM(G104,K104,O104)*VLOOKUP(U104,Gehaltsklassen!$B$34:$D$38,2,FALSE)))</f>
        <v/>
      </c>
      <c r="AA104" s="53" t="str">
        <f>IF(OR(C104=""),"",(SUM(G104,K104,O104)*VLOOKUP(U104,Gehaltsklassen!$B$34:$D$38,2,FALSE))*C104)</f>
        <v/>
      </c>
      <c r="AB104" s="53" t="str">
        <f>IF(OR(C104=""),"",(SUM(G104,K104,O104)*VLOOKUP(U104,Gehaltsklassen!$B$34:$D$38,3,FALSE)))</f>
        <v/>
      </c>
      <c r="AC104" s="53" t="str">
        <f>IF(OR(C104=""),"",(SUM(G104,K104,O104)*VLOOKUP(U104,Gehaltsklassen!$B$34:$D$38,3,FALSE))*C104)</f>
        <v/>
      </c>
    </row>
    <row r="105" spans="1:29" ht="31.9" customHeight="1" x14ac:dyDescent="0.2">
      <c r="A105" s="74" t="str">
        <f>IF(C105="","",MAX($A$11:A104)+1)</f>
        <v/>
      </c>
      <c r="B105" s="75" t="str">
        <f>IF('N-Bedarf AL'!B103="","",'N-Bedarf AL'!B103)</f>
        <v/>
      </c>
      <c r="C105" s="49" t="str">
        <f>IF('N-Bedarf AL'!C103="","",'N-Bedarf AL'!C103)</f>
        <v/>
      </c>
      <c r="D105" s="88" t="str">
        <f>IF('N-Bedarf AL'!D103="","",'N-Bedarf AL'!D103)</f>
        <v/>
      </c>
      <c r="E105" s="49" t="str">
        <f>IF('N-Bedarf AL'!G103="","",'N-Bedarf AL'!G103)</f>
        <v/>
      </c>
      <c r="F105" s="50" t="str">
        <f t="shared" si="6"/>
        <v/>
      </c>
      <c r="G105" s="50" t="str">
        <f t="shared" si="7"/>
        <v/>
      </c>
      <c r="H105" s="88"/>
      <c r="I105" s="49"/>
      <c r="J105" s="50" t="str">
        <f t="shared" si="8"/>
        <v/>
      </c>
      <c r="K105" s="50" t="str">
        <f t="shared" si="9"/>
        <v/>
      </c>
      <c r="L105" s="88"/>
      <c r="M105" s="49"/>
      <c r="N105" s="50" t="str">
        <f t="shared" si="10"/>
        <v/>
      </c>
      <c r="O105" s="50" t="str">
        <f t="shared" si="11"/>
        <v/>
      </c>
      <c r="P105" s="51"/>
      <c r="Q105" s="78" t="s">
        <v>261</v>
      </c>
      <c r="R105" s="49"/>
      <c r="S105" s="32" t="str">
        <f>IF(R105="","C",INDEX(Gehaltsklassen!A$11:A$15,MATCH('P-Bedarf AL'!R105,Gehaltsklassen!D$11:D$15,1),1))</f>
        <v>C</v>
      </c>
      <c r="T105" s="49"/>
      <c r="U105" s="32" t="str">
        <f>IF(T105="","C",IF(T105="","C",IF('P-Bedarf AL'!$Q105="I",INDEX(Gehaltsklassen!A$11:A$15,MATCH('P-Bedarf AL'!T105,Gehaltsklassen!C$11:C$15,1),1),IF('P-Bedarf AL'!$Q105="II",INDEX(Gehaltsklassen!A$11:A$15,MATCH('P-Bedarf AL'!T105,Gehaltsklassen!D$11:D$15,1),1),IF('P-Bedarf AL'!$Q105="III",INDEX(Gehaltsklassen!A$11:A$15,MATCH('P-Bedarf AL'!T105,Gehaltsklassen!E$11:E$15,1),1),"Falsche Bodenart")))))</f>
        <v>C</v>
      </c>
      <c r="V105" s="52" t="str">
        <f>IF(OR(C105=""),"",SUM(F105,J105,N105)*VLOOKUP(S105,Gehaltsklassen!$B$34:$D$38,2,FALSE))</f>
        <v/>
      </c>
      <c r="W105" s="52" t="str">
        <f>IF(OR(C105=""),"",SUM(F105,J105,N105)*VLOOKUP(S105,Gehaltsklassen!$B$34:$D$38,2,FALSE)*C105)</f>
        <v/>
      </c>
      <c r="X105" s="52" t="str">
        <f>IF(OR(C105=""),"",SUM(F105,J105,N105)*VLOOKUP(S105,Gehaltsklassen!$B$34:$D$38,3,FALSE))</f>
        <v/>
      </c>
      <c r="Y105" s="52" t="str">
        <f>IF(OR(C105=""),"",SUM(F105,J105,N105)*VLOOKUP(S105,Gehaltsklassen!$B$34:$D$38,3,FALSE)*C105)</f>
        <v/>
      </c>
      <c r="Z105" s="54" t="str">
        <f>IF(OR(C105=""),"",(SUM(G105,K105,O105)*VLOOKUP(U105,Gehaltsklassen!$B$34:$D$38,2,FALSE)))</f>
        <v/>
      </c>
      <c r="AA105" s="53" t="str">
        <f>IF(OR(C105=""),"",(SUM(G105,K105,O105)*VLOOKUP(U105,Gehaltsklassen!$B$34:$D$38,2,FALSE))*C105)</f>
        <v/>
      </c>
      <c r="AB105" s="53" t="str">
        <f>IF(OR(C105=""),"",(SUM(G105,K105,O105)*VLOOKUP(U105,Gehaltsklassen!$B$34:$D$38,3,FALSE)))</f>
        <v/>
      </c>
      <c r="AC105" s="53" t="str">
        <f>IF(OR(C105=""),"",(SUM(G105,K105,O105)*VLOOKUP(U105,Gehaltsklassen!$B$34:$D$38,3,FALSE))*C105)</f>
        <v/>
      </c>
    </row>
    <row r="106" spans="1:29" ht="31.9" customHeight="1" x14ac:dyDescent="0.2">
      <c r="A106" s="74" t="str">
        <f>IF(C106="","",MAX($A$11:A105)+1)</f>
        <v/>
      </c>
      <c r="B106" s="75" t="str">
        <f>IF('N-Bedarf AL'!B104="","",'N-Bedarf AL'!B104)</f>
        <v/>
      </c>
      <c r="C106" s="49" t="str">
        <f>IF('N-Bedarf AL'!C104="","",'N-Bedarf AL'!C104)</f>
        <v/>
      </c>
      <c r="D106" s="88" t="str">
        <f>IF('N-Bedarf AL'!D104="","",'N-Bedarf AL'!D104)</f>
        <v/>
      </c>
      <c r="E106" s="49" t="str">
        <f>IF('N-Bedarf AL'!G104="","",'N-Bedarf AL'!G104)</f>
        <v/>
      </c>
      <c r="F106" s="50" t="str">
        <f t="shared" si="6"/>
        <v/>
      </c>
      <c r="G106" s="50" t="str">
        <f t="shared" si="7"/>
        <v/>
      </c>
      <c r="H106" s="88"/>
      <c r="I106" s="49"/>
      <c r="J106" s="50" t="str">
        <f t="shared" si="8"/>
        <v/>
      </c>
      <c r="K106" s="50" t="str">
        <f t="shared" si="9"/>
        <v/>
      </c>
      <c r="L106" s="88"/>
      <c r="M106" s="49"/>
      <c r="N106" s="50" t="str">
        <f t="shared" si="10"/>
        <v/>
      </c>
      <c r="O106" s="50" t="str">
        <f t="shared" si="11"/>
        <v/>
      </c>
      <c r="P106" s="51"/>
      <c r="Q106" s="78" t="s">
        <v>261</v>
      </c>
      <c r="R106" s="49"/>
      <c r="S106" s="32" t="str">
        <f>IF(R106="","C",INDEX(Gehaltsklassen!A$11:A$15,MATCH('P-Bedarf AL'!R106,Gehaltsklassen!D$11:D$15,1),1))</f>
        <v>C</v>
      </c>
      <c r="T106" s="49"/>
      <c r="U106" s="32" t="str">
        <f>IF(T106="","C",IF(T106="","C",IF('P-Bedarf AL'!$Q106="I",INDEX(Gehaltsklassen!A$11:A$15,MATCH('P-Bedarf AL'!T106,Gehaltsklassen!C$11:C$15,1),1),IF('P-Bedarf AL'!$Q106="II",INDEX(Gehaltsklassen!A$11:A$15,MATCH('P-Bedarf AL'!T106,Gehaltsklassen!D$11:D$15,1),1),IF('P-Bedarf AL'!$Q106="III",INDEX(Gehaltsklassen!A$11:A$15,MATCH('P-Bedarf AL'!T106,Gehaltsklassen!E$11:E$15,1),1),"Falsche Bodenart")))))</f>
        <v>C</v>
      </c>
      <c r="V106" s="52" t="str">
        <f>IF(OR(C106=""),"",SUM(F106,J106,N106)*VLOOKUP(S106,Gehaltsklassen!$B$34:$D$38,2,FALSE))</f>
        <v/>
      </c>
      <c r="W106" s="52" t="str">
        <f>IF(OR(C106=""),"",SUM(F106,J106,N106)*VLOOKUP(S106,Gehaltsklassen!$B$34:$D$38,2,FALSE)*C106)</f>
        <v/>
      </c>
      <c r="X106" s="52" t="str">
        <f>IF(OR(C106=""),"",SUM(F106,J106,N106)*VLOOKUP(S106,Gehaltsklassen!$B$34:$D$38,3,FALSE))</f>
        <v/>
      </c>
      <c r="Y106" s="52" t="str">
        <f>IF(OR(C106=""),"",SUM(F106,J106,N106)*VLOOKUP(S106,Gehaltsklassen!$B$34:$D$38,3,FALSE)*C106)</f>
        <v/>
      </c>
      <c r="Z106" s="54" t="str">
        <f>IF(OR(C106=""),"",(SUM(G106,K106,O106)*VLOOKUP(U106,Gehaltsklassen!$B$34:$D$38,2,FALSE)))</f>
        <v/>
      </c>
      <c r="AA106" s="53" t="str">
        <f>IF(OR(C106=""),"",(SUM(G106,K106,O106)*VLOOKUP(U106,Gehaltsklassen!$B$34:$D$38,2,FALSE))*C106)</f>
        <v/>
      </c>
      <c r="AB106" s="53" t="str">
        <f>IF(OR(C106=""),"",(SUM(G106,K106,O106)*VLOOKUP(U106,Gehaltsklassen!$B$34:$D$38,3,FALSE)))</f>
        <v/>
      </c>
      <c r="AC106" s="53" t="str">
        <f>IF(OR(C106=""),"",(SUM(G106,K106,O106)*VLOOKUP(U106,Gehaltsklassen!$B$34:$D$38,3,FALSE))*C106)</f>
        <v/>
      </c>
    </row>
    <row r="107" spans="1:29" ht="31.9" customHeight="1" x14ac:dyDescent="0.2">
      <c r="A107" s="74" t="str">
        <f>IF(C107="","",MAX($A$11:A106)+1)</f>
        <v/>
      </c>
      <c r="B107" s="75" t="str">
        <f>IF('N-Bedarf AL'!B105="","",'N-Bedarf AL'!B105)</f>
        <v/>
      </c>
      <c r="C107" s="49" t="str">
        <f>IF('N-Bedarf AL'!C105="","",'N-Bedarf AL'!C105)</f>
        <v/>
      </c>
      <c r="D107" s="88" t="str">
        <f>IF('N-Bedarf AL'!D105="","",'N-Bedarf AL'!D105)</f>
        <v/>
      </c>
      <c r="E107" s="49" t="str">
        <f>IF('N-Bedarf AL'!G105="","",'N-Bedarf AL'!G105)</f>
        <v/>
      </c>
      <c r="F107" s="50" t="str">
        <f t="shared" si="6"/>
        <v/>
      </c>
      <c r="G107" s="50" t="str">
        <f t="shared" si="7"/>
        <v/>
      </c>
      <c r="H107" s="88"/>
      <c r="I107" s="49"/>
      <c r="J107" s="50" t="str">
        <f t="shared" si="8"/>
        <v/>
      </c>
      <c r="K107" s="50" t="str">
        <f t="shared" si="9"/>
        <v/>
      </c>
      <c r="L107" s="88"/>
      <c r="M107" s="49"/>
      <c r="N107" s="50" t="str">
        <f t="shared" si="10"/>
        <v/>
      </c>
      <c r="O107" s="50" t="str">
        <f t="shared" si="11"/>
        <v/>
      </c>
      <c r="P107" s="51"/>
      <c r="Q107" s="78" t="s">
        <v>261</v>
      </c>
      <c r="R107" s="49"/>
      <c r="S107" s="32" t="str">
        <f>IF(R107="","C",INDEX(Gehaltsklassen!A$11:A$15,MATCH('P-Bedarf AL'!R107,Gehaltsklassen!D$11:D$15,1),1))</f>
        <v>C</v>
      </c>
      <c r="T107" s="49"/>
      <c r="U107" s="32" t="str">
        <f>IF(T107="","C",IF(T107="","C",IF('P-Bedarf AL'!$Q107="I",INDEX(Gehaltsklassen!A$11:A$15,MATCH('P-Bedarf AL'!T107,Gehaltsklassen!C$11:C$15,1),1),IF('P-Bedarf AL'!$Q107="II",INDEX(Gehaltsklassen!A$11:A$15,MATCH('P-Bedarf AL'!T107,Gehaltsklassen!D$11:D$15,1),1),IF('P-Bedarf AL'!$Q107="III",INDEX(Gehaltsklassen!A$11:A$15,MATCH('P-Bedarf AL'!T107,Gehaltsklassen!E$11:E$15,1),1),"Falsche Bodenart")))))</f>
        <v>C</v>
      </c>
      <c r="V107" s="52" t="str">
        <f>IF(OR(C107=""),"",SUM(F107,J107,N107)*VLOOKUP(S107,Gehaltsklassen!$B$34:$D$38,2,FALSE))</f>
        <v/>
      </c>
      <c r="W107" s="52" t="str">
        <f>IF(OR(C107=""),"",SUM(F107,J107,N107)*VLOOKUP(S107,Gehaltsklassen!$B$34:$D$38,2,FALSE)*C107)</f>
        <v/>
      </c>
      <c r="X107" s="52" t="str">
        <f>IF(OR(C107=""),"",SUM(F107,J107,N107)*VLOOKUP(S107,Gehaltsklassen!$B$34:$D$38,3,FALSE))</f>
        <v/>
      </c>
      <c r="Y107" s="52" t="str">
        <f>IF(OR(C107=""),"",SUM(F107,J107,N107)*VLOOKUP(S107,Gehaltsklassen!$B$34:$D$38,3,FALSE)*C107)</f>
        <v/>
      </c>
      <c r="Z107" s="54" t="str">
        <f>IF(OR(C107=""),"",(SUM(G107,K107,O107)*VLOOKUP(U107,Gehaltsklassen!$B$34:$D$38,2,FALSE)))</f>
        <v/>
      </c>
      <c r="AA107" s="53" t="str">
        <f>IF(OR(C107=""),"",(SUM(G107,K107,O107)*VLOOKUP(U107,Gehaltsklassen!$B$34:$D$38,2,FALSE))*C107)</f>
        <v/>
      </c>
      <c r="AB107" s="53" t="str">
        <f>IF(OR(C107=""),"",(SUM(G107,K107,O107)*VLOOKUP(U107,Gehaltsklassen!$B$34:$D$38,3,FALSE)))</f>
        <v/>
      </c>
      <c r="AC107" s="53" t="str">
        <f>IF(OR(C107=""),"",(SUM(G107,K107,O107)*VLOOKUP(U107,Gehaltsklassen!$B$34:$D$38,3,FALSE))*C107)</f>
        <v/>
      </c>
    </row>
    <row r="108" spans="1:29" ht="31.9" customHeight="1" x14ac:dyDescent="0.2">
      <c r="A108" s="74" t="str">
        <f>IF(C108="","",MAX($A$11:A107)+1)</f>
        <v/>
      </c>
      <c r="B108" s="75" t="str">
        <f>IF('N-Bedarf AL'!B106="","",'N-Bedarf AL'!B106)</f>
        <v/>
      </c>
      <c r="C108" s="49" t="str">
        <f>IF('N-Bedarf AL'!C106="","",'N-Bedarf AL'!C106)</f>
        <v/>
      </c>
      <c r="D108" s="88" t="str">
        <f>IF('N-Bedarf AL'!D106="","",'N-Bedarf AL'!D106)</f>
        <v/>
      </c>
      <c r="E108" s="49" t="str">
        <f>IF('N-Bedarf AL'!G106="","",'N-Bedarf AL'!G106)</f>
        <v/>
      </c>
      <c r="F108" s="50" t="str">
        <f t="shared" si="6"/>
        <v/>
      </c>
      <c r="G108" s="50" t="str">
        <f t="shared" si="7"/>
        <v/>
      </c>
      <c r="H108" s="88"/>
      <c r="I108" s="49"/>
      <c r="J108" s="50" t="str">
        <f t="shared" si="8"/>
        <v/>
      </c>
      <c r="K108" s="50" t="str">
        <f t="shared" si="9"/>
        <v/>
      </c>
      <c r="L108" s="88"/>
      <c r="M108" s="49"/>
      <c r="N108" s="50" t="str">
        <f t="shared" si="10"/>
        <v/>
      </c>
      <c r="O108" s="50" t="str">
        <f t="shared" si="11"/>
        <v/>
      </c>
      <c r="P108" s="51"/>
      <c r="Q108" s="78" t="s">
        <v>261</v>
      </c>
      <c r="R108" s="49"/>
      <c r="S108" s="32" t="str">
        <f>IF(R108="","C",INDEX(Gehaltsklassen!A$11:A$15,MATCH('P-Bedarf AL'!R108,Gehaltsklassen!D$11:D$15,1),1))</f>
        <v>C</v>
      </c>
      <c r="T108" s="49"/>
      <c r="U108" s="32" t="str">
        <f>IF(T108="","C",IF(T108="","C",IF('P-Bedarf AL'!$Q108="I",INDEX(Gehaltsklassen!A$11:A$15,MATCH('P-Bedarf AL'!T108,Gehaltsklassen!C$11:C$15,1),1),IF('P-Bedarf AL'!$Q108="II",INDEX(Gehaltsklassen!A$11:A$15,MATCH('P-Bedarf AL'!T108,Gehaltsklassen!D$11:D$15,1),1),IF('P-Bedarf AL'!$Q108="III",INDEX(Gehaltsklassen!A$11:A$15,MATCH('P-Bedarf AL'!T108,Gehaltsklassen!E$11:E$15,1),1),"Falsche Bodenart")))))</f>
        <v>C</v>
      </c>
      <c r="V108" s="52" t="str">
        <f>IF(OR(C108=""),"",SUM(F108,J108,N108)*VLOOKUP(S108,Gehaltsklassen!$B$34:$D$38,2,FALSE))</f>
        <v/>
      </c>
      <c r="W108" s="52" t="str">
        <f>IF(OR(C108=""),"",SUM(F108,J108,N108)*VLOOKUP(S108,Gehaltsklassen!$B$34:$D$38,2,FALSE)*C108)</f>
        <v/>
      </c>
      <c r="X108" s="52" t="str">
        <f>IF(OR(C108=""),"",SUM(F108,J108,N108)*VLOOKUP(S108,Gehaltsklassen!$B$34:$D$38,3,FALSE))</f>
        <v/>
      </c>
      <c r="Y108" s="52" t="str">
        <f>IF(OR(C108=""),"",SUM(F108,J108,N108)*VLOOKUP(S108,Gehaltsklassen!$B$34:$D$38,3,FALSE)*C108)</f>
        <v/>
      </c>
      <c r="Z108" s="54" t="str">
        <f>IF(OR(C108=""),"",(SUM(G108,K108,O108)*VLOOKUP(U108,Gehaltsklassen!$B$34:$D$38,2,FALSE)))</f>
        <v/>
      </c>
      <c r="AA108" s="53" t="str">
        <f>IF(OR(C108=""),"",(SUM(G108,K108,O108)*VLOOKUP(U108,Gehaltsklassen!$B$34:$D$38,2,FALSE))*C108)</f>
        <v/>
      </c>
      <c r="AB108" s="53" t="str">
        <f>IF(OR(C108=""),"",(SUM(G108,K108,O108)*VLOOKUP(U108,Gehaltsklassen!$B$34:$D$38,3,FALSE)))</f>
        <v/>
      </c>
      <c r="AC108" s="53" t="str">
        <f>IF(OR(C108=""),"",(SUM(G108,K108,O108)*VLOOKUP(U108,Gehaltsklassen!$B$34:$D$38,3,FALSE))*C108)</f>
        <v/>
      </c>
    </row>
    <row r="109" spans="1:29" ht="31.9" customHeight="1" x14ac:dyDescent="0.2">
      <c r="A109" s="74" t="str">
        <f>IF(C109="","",MAX($A$11:A108)+1)</f>
        <v/>
      </c>
      <c r="B109" s="75" t="str">
        <f>IF('N-Bedarf AL'!B107="","",'N-Bedarf AL'!B107)</f>
        <v/>
      </c>
      <c r="C109" s="49" t="str">
        <f>IF('N-Bedarf AL'!C107="","",'N-Bedarf AL'!C107)</f>
        <v/>
      </c>
      <c r="D109" s="88" t="str">
        <f>IF('N-Bedarf AL'!D107="","",'N-Bedarf AL'!D107)</f>
        <v/>
      </c>
      <c r="E109" s="49" t="str">
        <f>IF('N-Bedarf AL'!G107="","",'N-Bedarf AL'!G107)</f>
        <v/>
      </c>
      <c r="F109" s="50" t="str">
        <f t="shared" si="6"/>
        <v/>
      </c>
      <c r="G109" s="50" t="str">
        <f t="shared" si="7"/>
        <v/>
      </c>
      <c r="H109" s="88"/>
      <c r="I109" s="49"/>
      <c r="J109" s="50" t="str">
        <f t="shared" si="8"/>
        <v/>
      </c>
      <c r="K109" s="50" t="str">
        <f t="shared" si="9"/>
        <v/>
      </c>
      <c r="L109" s="88"/>
      <c r="M109" s="49"/>
      <c r="N109" s="50" t="str">
        <f t="shared" si="10"/>
        <v/>
      </c>
      <c r="O109" s="50" t="str">
        <f t="shared" si="11"/>
        <v/>
      </c>
      <c r="P109" s="51"/>
      <c r="Q109" s="78" t="s">
        <v>261</v>
      </c>
      <c r="R109" s="49"/>
      <c r="S109" s="32" t="str">
        <f>IF(R109="","C",INDEX(Gehaltsklassen!A$11:A$15,MATCH('P-Bedarf AL'!R109,Gehaltsklassen!D$11:D$15,1),1))</f>
        <v>C</v>
      </c>
      <c r="T109" s="49"/>
      <c r="U109" s="32" t="str">
        <f>IF(T109="","C",IF(T109="","C",IF('P-Bedarf AL'!$Q109="I",INDEX(Gehaltsklassen!A$11:A$15,MATCH('P-Bedarf AL'!T109,Gehaltsklassen!C$11:C$15,1),1),IF('P-Bedarf AL'!$Q109="II",INDEX(Gehaltsklassen!A$11:A$15,MATCH('P-Bedarf AL'!T109,Gehaltsklassen!D$11:D$15,1),1),IF('P-Bedarf AL'!$Q109="III",INDEX(Gehaltsklassen!A$11:A$15,MATCH('P-Bedarf AL'!T109,Gehaltsklassen!E$11:E$15,1),1),"Falsche Bodenart")))))</f>
        <v>C</v>
      </c>
      <c r="V109" s="52" t="str">
        <f>IF(OR(C109=""),"",SUM(F109,J109,N109)*VLOOKUP(S109,Gehaltsklassen!$B$34:$D$38,2,FALSE))</f>
        <v/>
      </c>
      <c r="W109" s="52" t="str">
        <f>IF(OR(C109=""),"",SUM(F109,J109,N109)*VLOOKUP(S109,Gehaltsklassen!$B$34:$D$38,2,FALSE)*C109)</f>
        <v/>
      </c>
      <c r="X109" s="52" t="str">
        <f>IF(OR(C109=""),"",SUM(F109,J109,N109)*VLOOKUP(S109,Gehaltsklassen!$B$34:$D$38,3,FALSE))</f>
        <v/>
      </c>
      <c r="Y109" s="52" t="str">
        <f>IF(OR(C109=""),"",SUM(F109,J109,N109)*VLOOKUP(S109,Gehaltsklassen!$B$34:$D$38,3,FALSE)*C109)</f>
        <v/>
      </c>
      <c r="Z109" s="54" t="str">
        <f>IF(OR(C109=""),"",(SUM(G109,K109,O109)*VLOOKUP(U109,Gehaltsklassen!$B$34:$D$38,2,FALSE)))</f>
        <v/>
      </c>
      <c r="AA109" s="53" t="str">
        <f>IF(OR(C109=""),"",(SUM(G109,K109,O109)*VLOOKUP(U109,Gehaltsklassen!$B$34:$D$38,2,FALSE))*C109)</f>
        <v/>
      </c>
      <c r="AB109" s="53" t="str">
        <f>IF(OR(C109=""),"",(SUM(G109,K109,O109)*VLOOKUP(U109,Gehaltsklassen!$B$34:$D$38,3,FALSE)))</f>
        <v/>
      </c>
      <c r="AC109" s="53" t="str">
        <f>IF(OR(C109=""),"",(SUM(G109,K109,O109)*VLOOKUP(U109,Gehaltsklassen!$B$34:$D$38,3,FALSE))*C109)</f>
        <v/>
      </c>
    </row>
    <row r="110" spans="1:29" ht="31.9" customHeight="1" x14ac:dyDescent="0.2">
      <c r="A110" s="74" t="str">
        <f>IF(C110="","",MAX($A$11:A109)+1)</f>
        <v/>
      </c>
      <c r="B110" s="75" t="str">
        <f>IF('N-Bedarf AL'!B108="","",'N-Bedarf AL'!B108)</f>
        <v/>
      </c>
      <c r="C110" s="49" t="str">
        <f>IF('N-Bedarf AL'!C108="","",'N-Bedarf AL'!C108)</f>
        <v/>
      </c>
      <c r="D110" s="88" t="str">
        <f>IF('N-Bedarf AL'!D108="","",'N-Bedarf AL'!D108)</f>
        <v/>
      </c>
      <c r="E110" s="49" t="str">
        <f>IF('N-Bedarf AL'!G108="","",'N-Bedarf AL'!G108)</f>
        <v/>
      </c>
      <c r="F110" s="50" t="str">
        <f t="shared" si="6"/>
        <v/>
      </c>
      <c r="G110" s="50" t="str">
        <f t="shared" si="7"/>
        <v/>
      </c>
      <c r="H110" s="88"/>
      <c r="I110" s="49"/>
      <c r="J110" s="50" t="str">
        <f t="shared" si="8"/>
        <v/>
      </c>
      <c r="K110" s="50" t="str">
        <f t="shared" si="9"/>
        <v/>
      </c>
      <c r="L110" s="88"/>
      <c r="M110" s="49"/>
      <c r="N110" s="50" t="str">
        <f t="shared" si="10"/>
        <v/>
      </c>
      <c r="O110" s="50" t="str">
        <f t="shared" si="11"/>
        <v/>
      </c>
      <c r="P110" s="51"/>
      <c r="Q110" s="78" t="s">
        <v>261</v>
      </c>
      <c r="R110" s="49"/>
      <c r="S110" s="32" t="str">
        <f>IF(R110="","C",INDEX(Gehaltsklassen!A$11:A$15,MATCH('P-Bedarf AL'!R110,Gehaltsklassen!D$11:D$15,1),1))</f>
        <v>C</v>
      </c>
      <c r="T110" s="49"/>
      <c r="U110" s="32" t="str">
        <f>IF(T110="","C",IF(T110="","C",IF('P-Bedarf AL'!$Q110="I",INDEX(Gehaltsklassen!A$11:A$15,MATCH('P-Bedarf AL'!T110,Gehaltsklassen!C$11:C$15,1),1),IF('P-Bedarf AL'!$Q110="II",INDEX(Gehaltsklassen!A$11:A$15,MATCH('P-Bedarf AL'!T110,Gehaltsklassen!D$11:D$15,1),1),IF('P-Bedarf AL'!$Q110="III",INDEX(Gehaltsklassen!A$11:A$15,MATCH('P-Bedarf AL'!T110,Gehaltsklassen!E$11:E$15,1),1),"Falsche Bodenart")))))</f>
        <v>C</v>
      </c>
      <c r="V110" s="52" t="str">
        <f>IF(OR(C110=""),"",SUM(F110,J110,N110)*VLOOKUP(S110,Gehaltsklassen!$B$34:$D$38,2,FALSE))</f>
        <v/>
      </c>
      <c r="W110" s="52" t="str">
        <f>IF(OR(C110=""),"",SUM(F110,J110,N110)*VLOOKUP(S110,Gehaltsklassen!$B$34:$D$38,2,FALSE)*C110)</f>
        <v/>
      </c>
      <c r="X110" s="52" t="str">
        <f>IF(OR(C110=""),"",SUM(F110,J110,N110)*VLOOKUP(S110,Gehaltsklassen!$B$34:$D$38,3,FALSE))</f>
        <v/>
      </c>
      <c r="Y110" s="52" t="str">
        <f>IF(OR(C110=""),"",SUM(F110,J110,N110)*VLOOKUP(S110,Gehaltsklassen!$B$34:$D$38,3,FALSE)*C110)</f>
        <v/>
      </c>
      <c r="Z110" s="54" t="str">
        <f>IF(OR(C110=""),"",(SUM(G110,K110,O110)*VLOOKUP(U110,Gehaltsklassen!$B$34:$D$38,2,FALSE)))</f>
        <v/>
      </c>
      <c r="AA110" s="53" t="str">
        <f>IF(OR(C110=""),"",(SUM(G110,K110,O110)*VLOOKUP(U110,Gehaltsklassen!$B$34:$D$38,2,FALSE))*C110)</f>
        <v/>
      </c>
      <c r="AB110" s="53" t="str">
        <f>IF(OR(C110=""),"",(SUM(G110,K110,O110)*VLOOKUP(U110,Gehaltsklassen!$B$34:$D$38,3,FALSE)))</f>
        <v/>
      </c>
      <c r="AC110" s="53" t="str">
        <f>IF(OR(C110=""),"",(SUM(G110,K110,O110)*VLOOKUP(U110,Gehaltsklassen!$B$34:$D$38,3,FALSE))*C110)</f>
        <v/>
      </c>
    </row>
    <row r="111" spans="1:29" ht="31.9" customHeight="1" x14ac:dyDescent="0.2">
      <c r="A111" s="74" t="str">
        <f>IF(C111="","",MAX($A$11:A110)+1)</f>
        <v/>
      </c>
      <c r="B111" s="75" t="str">
        <f>IF('N-Bedarf AL'!B109="","",'N-Bedarf AL'!B109)</f>
        <v/>
      </c>
      <c r="C111" s="49" t="str">
        <f>IF('N-Bedarf AL'!C109="","",'N-Bedarf AL'!C109)</f>
        <v/>
      </c>
      <c r="D111" s="88" t="str">
        <f>IF('N-Bedarf AL'!D109="","",'N-Bedarf AL'!D109)</f>
        <v/>
      </c>
      <c r="E111" s="49" t="str">
        <f>IF('N-Bedarf AL'!G109="","",'N-Bedarf AL'!G109)</f>
        <v/>
      </c>
      <c r="F111" s="50" t="str">
        <f t="shared" si="6"/>
        <v/>
      </c>
      <c r="G111" s="50" t="str">
        <f t="shared" si="7"/>
        <v/>
      </c>
      <c r="H111" s="88"/>
      <c r="I111" s="49"/>
      <c r="J111" s="50" t="str">
        <f t="shared" si="8"/>
        <v/>
      </c>
      <c r="K111" s="50" t="str">
        <f t="shared" si="9"/>
        <v/>
      </c>
      <c r="L111" s="88"/>
      <c r="M111" s="49"/>
      <c r="N111" s="50" t="str">
        <f t="shared" si="10"/>
        <v/>
      </c>
      <c r="O111" s="50" t="str">
        <f t="shared" si="11"/>
        <v/>
      </c>
      <c r="P111" s="51"/>
      <c r="Q111" s="78" t="s">
        <v>261</v>
      </c>
      <c r="R111" s="49"/>
      <c r="S111" s="32" t="str">
        <f>IF(R111="","C",INDEX(Gehaltsklassen!A$11:A$15,MATCH('P-Bedarf AL'!R111,Gehaltsklassen!D$11:D$15,1),1))</f>
        <v>C</v>
      </c>
      <c r="T111" s="49"/>
      <c r="U111" s="32" t="str">
        <f>IF(T111="","C",IF(T111="","C",IF('P-Bedarf AL'!$Q111="I",INDEX(Gehaltsklassen!A$11:A$15,MATCH('P-Bedarf AL'!T111,Gehaltsklassen!C$11:C$15,1),1),IF('P-Bedarf AL'!$Q111="II",INDEX(Gehaltsklassen!A$11:A$15,MATCH('P-Bedarf AL'!T111,Gehaltsklassen!D$11:D$15,1),1),IF('P-Bedarf AL'!$Q111="III",INDEX(Gehaltsklassen!A$11:A$15,MATCH('P-Bedarf AL'!T111,Gehaltsklassen!E$11:E$15,1),1),"Falsche Bodenart")))))</f>
        <v>C</v>
      </c>
      <c r="V111" s="52" t="str">
        <f>IF(OR(C111=""),"",SUM(F111,J111,N111)*VLOOKUP(S111,Gehaltsklassen!$B$34:$D$38,2,FALSE))</f>
        <v/>
      </c>
      <c r="W111" s="52" t="str">
        <f>IF(OR(C111=""),"",SUM(F111,J111,N111)*VLOOKUP(S111,Gehaltsklassen!$B$34:$D$38,2,FALSE)*C111)</f>
        <v/>
      </c>
      <c r="X111" s="52" t="str">
        <f>IF(OR(C111=""),"",SUM(F111,J111,N111)*VLOOKUP(S111,Gehaltsklassen!$B$34:$D$38,3,FALSE))</f>
        <v/>
      </c>
      <c r="Y111" s="52" t="str">
        <f>IF(OR(C111=""),"",SUM(F111,J111,N111)*VLOOKUP(S111,Gehaltsklassen!$B$34:$D$38,3,FALSE)*C111)</f>
        <v/>
      </c>
      <c r="Z111" s="54" t="str">
        <f>IF(OR(C111=""),"",(SUM(G111,K111,O111)*VLOOKUP(U111,Gehaltsklassen!$B$34:$D$38,2,FALSE)))</f>
        <v/>
      </c>
      <c r="AA111" s="53" t="str">
        <f>IF(OR(C111=""),"",(SUM(G111,K111,O111)*VLOOKUP(U111,Gehaltsklassen!$B$34:$D$38,2,FALSE))*C111)</f>
        <v/>
      </c>
      <c r="AB111" s="53" t="str">
        <f>IF(OR(C111=""),"",(SUM(G111,K111,O111)*VLOOKUP(U111,Gehaltsklassen!$B$34:$D$38,3,FALSE)))</f>
        <v/>
      </c>
      <c r="AC111" s="53" t="str">
        <f>IF(OR(C111=""),"",(SUM(G111,K111,O111)*VLOOKUP(U111,Gehaltsklassen!$B$34:$D$38,3,FALSE))*C111)</f>
        <v/>
      </c>
    </row>
    <row r="112" spans="1:29" ht="31.9" customHeight="1" x14ac:dyDescent="0.2">
      <c r="A112" s="74" t="str">
        <f>IF(C112="","",MAX($A$11:A111)+1)</f>
        <v/>
      </c>
      <c r="B112" s="75" t="str">
        <f>IF('N-Bedarf AL'!B110="","",'N-Bedarf AL'!B110)</f>
        <v/>
      </c>
      <c r="C112" s="49" t="str">
        <f>IF('N-Bedarf AL'!C110="","",'N-Bedarf AL'!C110)</f>
        <v/>
      </c>
      <c r="D112" s="88" t="str">
        <f>IF('N-Bedarf AL'!D110="","",'N-Bedarf AL'!D110)</f>
        <v/>
      </c>
      <c r="E112" s="49" t="str">
        <f>IF('N-Bedarf AL'!G110="","",'N-Bedarf AL'!G110)</f>
        <v/>
      </c>
      <c r="F112" s="50" t="str">
        <f t="shared" si="6"/>
        <v/>
      </c>
      <c r="G112" s="50" t="str">
        <f t="shared" si="7"/>
        <v/>
      </c>
      <c r="H112" s="88"/>
      <c r="I112" s="49"/>
      <c r="J112" s="50" t="str">
        <f t="shared" si="8"/>
        <v/>
      </c>
      <c r="K112" s="50" t="str">
        <f t="shared" si="9"/>
        <v/>
      </c>
      <c r="L112" s="88"/>
      <c r="M112" s="49"/>
      <c r="N112" s="50" t="str">
        <f t="shared" si="10"/>
        <v/>
      </c>
      <c r="O112" s="50" t="str">
        <f t="shared" si="11"/>
        <v/>
      </c>
      <c r="P112" s="51"/>
      <c r="Q112" s="78" t="s">
        <v>261</v>
      </c>
      <c r="R112" s="49"/>
      <c r="S112" s="32" t="str">
        <f>IF(R112="","C",INDEX(Gehaltsklassen!A$11:A$15,MATCH('P-Bedarf AL'!R112,Gehaltsklassen!D$11:D$15,1),1))</f>
        <v>C</v>
      </c>
      <c r="T112" s="49"/>
      <c r="U112" s="32" t="str">
        <f>IF(T112="","C",IF(T112="","C",IF('P-Bedarf AL'!$Q112="I",INDEX(Gehaltsklassen!A$11:A$15,MATCH('P-Bedarf AL'!T112,Gehaltsklassen!C$11:C$15,1),1),IF('P-Bedarf AL'!$Q112="II",INDEX(Gehaltsklassen!A$11:A$15,MATCH('P-Bedarf AL'!T112,Gehaltsklassen!D$11:D$15,1),1),IF('P-Bedarf AL'!$Q112="III",INDEX(Gehaltsklassen!A$11:A$15,MATCH('P-Bedarf AL'!T112,Gehaltsklassen!E$11:E$15,1),1),"Falsche Bodenart")))))</f>
        <v>C</v>
      </c>
      <c r="V112" s="52" t="str">
        <f>IF(OR(C112=""),"",SUM(F112,J112,N112)*VLOOKUP(S112,Gehaltsklassen!$B$34:$D$38,2,FALSE))</f>
        <v/>
      </c>
      <c r="W112" s="52" t="str">
        <f>IF(OR(C112=""),"",SUM(F112,J112,N112)*VLOOKUP(S112,Gehaltsklassen!$B$34:$D$38,2,FALSE)*C112)</f>
        <v/>
      </c>
      <c r="X112" s="52" t="str">
        <f>IF(OR(C112=""),"",SUM(F112,J112,N112)*VLOOKUP(S112,Gehaltsklassen!$B$34:$D$38,3,FALSE))</f>
        <v/>
      </c>
      <c r="Y112" s="52" t="str">
        <f>IF(OR(C112=""),"",SUM(F112,J112,N112)*VLOOKUP(S112,Gehaltsklassen!$B$34:$D$38,3,FALSE)*C112)</f>
        <v/>
      </c>
      <c r="Z112" s="54" t="str">
        <f>IF(OR(C112=""),"",(SUM(G112,K112,O112)*VLOOKUP(U112,Gehaltsklassen!$B$34:$D$38,2,FALSE)))</f>
        <v/>
      </c>
      <c r="AA112" s="53" t="str">
        <f>IF(OR(C112=""),"",(SUM(G112,K112,O112)*VLOOKUP(U112,Gehaltsklassen!$B$34:$D$38,2,FALSE))*C112)</f>
        <v/>
      </c>
      <c r="AB112" s="53" t="str">
        <f>IF(OR(C112=""),"",(SUM(G112,K112,O112)*VLOOKUP(U112,Gehaltsklassen!$B$34:$D$38,3,FALSE)))</f>
        <v/>
      </c>
      <c r="AC112" s="53" t="str">
        <f>IF(OR(C112=""),"",(SUM(G112,K112,O112)*VLOOKUP(U112,Gehaltsklassen!$B$34:$D$38,3,FALSE))*C112)</f>
        <v/>
      </c>
    </row>
    <row r="113" spans="1:29" ht="31.9" customHeight="1" x14ac:dyDescent="0.2">
      <c r="A113" s="74" t="str">
        <f>IF(C113="","",MAX($A$11:A112)+1)</f>
        <v/>
      </c>
      <c r="B113" s="75" t="str">
        <f>IF('N-Bedarf AL'!B111="","",'N-Bedarf AL'!B111)</f>
        <v/>
      </c>
      <c r="C113" s="49" t="str">
        <f>IF('N-Bedarf AL'!C111="","",'N-Bedarf AL'!C111)</f>
        <v/>
      </c>
      <c r="D113" s="88" t="str">
        <f>IF('N-Bedarf AL'!D111="","",'N-Bedarf AL'!D111)</f>
        <v/>
      </c>
      <c r="E113" s="49" t="str">
        <f>IF('N-Bedarf AL'!G111="","",'N-Bedarf AL'!G111)</f>
        <v/>
      </c>
      <c r="F113" s="50" t="str">
        <f t="shared" si="6"/>
        <v/>
      </c>
      <c r="G113" s="50" t="str">
        <f t="shared" si="7"/>
        <v/>
      </c>
      <c r="H113" s="88"/>
      <c r="I113" s="49"/>
      <c r="J113" s="50" t="str">
        <f t="shared" si="8"/>
        <v/>
      </c>
      <c r="K113" s="50" t="str">
        <f t="shared" si="9"/>
        <v/>
      </c>
      <c r="L113" s="88"/>
      <c r="M113" s="49"/>
      <c r="N113" s="50" t="str">
        <f t="shared" si="10"/>
        <v/>
      </c>
      <c r="O113" s="50" t="str">
        <f t="shared" si="11"/>
        <v/>
      </c>
      <c r="P113" s="51"/>
      <c r="Q113" s="78" t="s">
        <v>261</v>
      </c>
      <c r="R113" s="49"/>
      <c r="S113" s="32" t="str">
        <f>IF(R113="","C",INDEX(Gehaltsklassen!A$11:A$15,MATCH('P-Bedarf AL'!R113,Gehaltsklassen!D$11:D$15,1),1))</f>
        <v>C</v>
      </c>
      <c r="T113" s="49"/>
      <c r="U113" s="32" t="str">
        <f>IF(T113="","C",IF(T113="","C",IF('P-Bedarf AL'!$Q113="I",INDEX(Gehaltsklassen!A$11:A$15,MATCH('P-Bedarf AL'!T113,Gehaltsklassen!C$11:C$15,1),1),IF('P-Bedarf AL'!$Q113="II",INDEX(Gehaltsklassen!A$11:A$15,MATCH('P-Bedarf AL'!T113,Gehaltsklassen!D$11:D$15,1),1),IF('P-Bedarf AL'!$Q113="III",INDEX(Gehaltsklassen!A$11:A$15,MATCH('P-Bedarf AL'!T113,Gehaltsklassen!E$11:E$15,1),1),"Falsche Bodenart")))))</f>
        <v>C</v>
      </c>
      <c r="V113" s="52" t="str">
        <f>IF(OR(C113=""),"",SUM(F113,J113,N113)*VLOOKUP(S113,Gehaltsklassen!$B$34:$D$38,2,FALSE))</f>
        <v/>
      </c>
      <c r="W113" s="52" t="str">
        <f>IF(OR(C113=""),"",SUM(F113,J113,N113)*VLOOKUP(S113,Gehaltsklassen!$B$34:$D$38,2,FALSE)*C113)</f>
        <v/>
      </c>
      <c r="X113" s="52" t="str">
        <f>IF(OR(C113=""),"",SUM(F113,J113,N113)*VLOOKUP(S113,Gehaltsklassen!$B$34:$D$38,3,FALSE))</f>
        <v/>
      </c>
      <c r="Y113" s="52" t="str">
        <f>IF(OR(C113=""),"",SUM(F113,J113,N113)*VLOOKUP(S113,Gehaltsklassen!$B$34:$D$38,3,FALSE)*C113)</f>
        <v/>
      </c>
      <c r="Z113" s="54" t="str">
        <f>IF(OR(C113=""),"",(SUM(G113,K113,O113)*VLOOKUP(U113,Gehaltsklassen!$B$34:$D$38,2,FALSE)))</f>
        <v/>
      </c>
      <c r="AA113" s="53" t="str">
        <f>IF(OR(C113=""),"",(SUM(G113,K113,O113)*VLOOKUP(U113,Gehaltsklassen!$B$34:$D$38,2,FALSE))*C113)</f>
        <v/>
      </c>
      <c r="AB113" s="53" t="str">
        <f>IF(OR(C113=""),"",(SUM(G113,K113,O113)*VLOOKUP(U113,Gehaltsklassen!$B$34:$D$38,3,FALSE)))</f>
        <v/>
      </c>
      <c r="AC113" s="53" t="str">
        <f>IF(OR(C113=""),"",(SUM(G113,K113,O113)*VLOOKUP(U113,Gehaltsklassen!$B$34:$D$38,3,FALSE))*C113)</f>
        <v/>
      </c>
    </row>
    <row r="114" spans="1:29" ht="31.9" customHeight="1" x14ac:dyDescent="0.2">
      <c r="A114" s="74" t="str">
        <f>IF(C114="","",MAX($A$11:A113)+1)</f>
        <v/>
      </c>
      <c r="B114" s="75" t="str">
        <f>IF('N-Bedarf AL'!B112="","",'N-Bedarf AL'!B112)</f>
        <v/>
      </c>
      <c r="C114" s="49" t="str">
        <f>IF('N-Bedarf AL'!C112="","",'N-Bedarf AL'!C112)</f>
        <v/>
      </c>
      <c r="D114" s="88" t="str">
        <f>IF('N-Bedarf AL'!D112="","",'N-Bedarf AL'!D112)</f>
        <v/>
      </c>
      <c r="E114" s="49" t="str">
        <f>IF('N-Bedarf AL'!G112="","",'N-Bedarf AL'!G112)</f>
        <v/>
      </c>
      <c r="F114" s="50" t="str">
        <f t="shared" si="6"/>
        <v/>
      </c>
      <c r="G114" s="50" t="str">
        <f t="shared" si="7"/>
        <v/>
      </c>
      <c r="H114" s="88"/>
      <c r="I114" s="49"/>
      <c r="J114" s="50" t="str">
        <f t="shared" si="8"/>
        <v/>
      </c>
      <c r="K114" s="50" t="str">
        <f t="shared" si="9"/>
        <v/>
      </c>
      <c r="L114" s="88"/>
      <c r="M114" s="49"/>
      <c r="N114" s="50" t="str">
        <f t="shared" si="10"/>
        <v/>
      </c>
      <c r="O114" s="50" t="str">
        <f t="shared" si="11"/>
        <v/>
      </c>
      <c r="P114" s="51"/>
      <c r="Q114" s="78" t="s">
        <v>261</v>
      </c>
      <c r="R114" s="49"/>
      <c r="S114" s="32" t="str">
        <f>IF(R114="","C",INDEX(Gehaltsklassen!A$11:A$15,MATCH('P-Bedarf AL'!R114,Gehaltsklassen!D$11:D$15,1),1))</f>
        <v>C</v>
      </c>
      <c r="T114" s="49"/>
      <c r="U114" s="32" t="str">
        <f>IF(T114="","C",IF(T114="","C",IF('P-Bedarf AL'!$Q114="I",INDEX(Gehaltsklassen!A$11:A$15,MATCH('P-Bedarf AL'!T114,Gehaltsklassen!C$11:C$15,1),1),IF('P-Bedarf AL'!$Q114="II",INDEX(Gehaltsklassen!A$11:A$15,MATCH('P-Bedarf AL'!T114,Gehaltsklassen!D$11:D$15,1),1),IF('P-Bedarf AL'!$Q114="III",INDEX(Gehaltsklassen!A$11:A$15,MATCH('P-Bedarf AL'!T114,Gehaltsklassen!E$11:E$15,1),1),"Falsche Bodenart")))))</f>
        <v>C</v>
      </c>
      <c r="V114" s="52" t="str">
        <f>IF(OR(C114=""),"",SUM(F114,J114,N114)*VLOOKUP(S114,Gehaltsklassen!$B$34:$D$38,2,FALSE))</f>
        <v/>
      </c>
      <c r="W114" s="52" t="str">
        <f>IF(OR(C114=""),"",SUM(F114,J114,N114)*VLOOKUP(S114,Gehaltsklassen!$B$34:$D$38,2,FALSE)*C114)</f>
        <v/>
      </c>
      <c r="X114" s="52" t="str">
        <f>IF(OR(C114=""),"",SUM(F114,J114,N114)*VLOOKUP(S114,Gehaltsklassen!$B$34:$D$38,3,FALSE))</f>
        <v/>
      </c>
      <c r="Y114" s="52" t="str">
        <f>IF(OR(C114=""),"",SUM(F114,J114,N114)*VLOOKUP(S114,Gehaltsklassen!$B$34:$D$38,3,FALSE)*C114)</f>
        <v/>
      </c>
      <c r="Z114" s="54" t="str">
        <f>IF(OR(C114=""),"",(SUM(G114,K114,O114)*VLOOKUP(U114,Gehaltsklassen!$B$34:$D$38,2,FALSE)))</f>
        <v/>
      </c>
      <c r="AA114" s="53" t="str">
        <f>IF(OR(C114=""),"",(SUM(G114,K114,O114)*VLOOKUP(U114,Gehaltsklassen!$B$34:$D$38,2,FALSE))*C114)</f>
        <v/>
      </c>
      <c r="AB114" s="53" t="str">
        <f>IF(OR(C114=""),"",(SUM(G114,K114,O114)*VLOOKUP(U114,Gehaltsklassen!$B$34:$D$38,3,FALSE)))</f>
        <v/>
      </c>
      <c r="AC114" s="53" t="str">
        <f>IF(OR(C114=""),"",(SUM(G114,K114,O114)*VLOOKUP(U114,Gehaltsklassen!$B$34:$D$38,3,FALSE))*C114)</f>
        <v/>
      </c>
    </row>
    <row r="115" spans="1:29" ht="31.9" customHeight="1" x14ac:dyDescent="0.2">
      <c r="A115" s="74" t="str">
        <f>IF(C115="","",MAX($A$11:A114)+1)</f>
        <v/>
      </c>
      <c r="B115" s="75" t="str">
        <f>IF('N-Bedarf AL'!B113="","",'N-Bedarf AL'!B113)</f>
        <v/>
      </c>
      <c r="C115" s="49" t="str">
        <f>IF('N-Bedarf AL'!C113="","",'N-Bedarf AL'!C113)</f>
        <v/>
      </c>
      <c r="D115" s="88" t="str">
        <f>IF('N-Bedarf AL'!D113="","",'N-Bedarf AL'!D113)</f>
        <v/>
      </c>
      <c r="E115" s="49" t="str">
        <f>IF('N-Bedarf AL'!G113="","",'N-Bedarf AL'!G113)</f>
        <v/>
      </c>
      <c r="F115" s="50" t="str">
        <f t="shared" si="6"/>
        <v/>
      </c>
      <c r="G115" s="50" t="str">
        <f t="shared" si="7"/>
        <v/>
      </c>
      <c r="H115" s="88"/>
      <c r="I115" s="49"/>
      <c r="J115" s="50" t="str">
        <f t="shared" si="8"/>
        <v/>
      </c>
      <c r="K115" s="50" t="str">
        <f t="shared" si="9"/>
        <v/>
      </c>
      <c r="L115" s="88"/>
      <c r="M115" s="49"/>
      <c r="N115" s="50" t="str">
        <f t="shared" si="10"/>
        <v/>
      </c>
      <c r="O115" s="50" t="str">
        <f t="shared" si="11"/>
        <v/>
      </c>
      <c r="P115" s="51"/>
      <c r="Q115" s="78" t="s">
        <v>261</v>
      </c>
      <c r="R115" s="49"/>
      <c r="S115" s="32" t="str">
        <f>IF(R115="","C",INDEX(Gehaltsklassen!A$11:A$15,MATCH('P-Bedarf AL'!R115,Gehaltsklassen!D$11:D$15,1),1))</f>
        <v>C</v>
      </c>
      <c r="T115" s="49"/>
      <c r="U115" s="32" t="str">
        <f>IF(T115="","C",IF(T115="","C",IF('P-Bedarf AL'!$Q115="I",INDEX(Gehaltsklassen!A$11:A$15,MATCH('P-Bedarf AL'!T115,Gehaltsklassen!C$11:C$15,1),1),IF('P-Bedarf AL'!$Q115="II",INDEX(Gehaltsklassen!A$11:A$15,MATCH('P-Bedarf AL'!T115,Gehaltsklassen!D$11:D$15,1),1),IF('P-Bedarf AL'!$Q115="III",INDEX(Gehaltsklassen!A$11:A$15,MATCH('P-Bedarf AL'!T115,Gehaltsklassen!E$11:E$15,1),1),"Falsche Bodenart")))))</f>
        <v>C</v>
      </c>
      <c r="V115" s="52" t="str">
        <f>IF(OR(C115=""),"",SUM(F115,J115,N115)*VLOOKUP(S115,Gehaltsklassen!$B$34:$D$38,2,FALSE))</f>
        <v/>
      </c>
      <c r="W115" s="52" t="str">
        <f>IF(OR(C115=""),"",SUM(F115,J115,N115)*VLOOKUP(S115,Gehaltsklassen!$B$34:$D$38,2,FALSE)*C115)</f>
        <v/>
      </c>
      <c r="X115" s="52" t="str">
        <f>IF(OR(C115=""),"",SUM(F115,J115,N115)*VLOOKUP(S115,Gehaltsklassen!$B$34:$D$38,3,FALSE))</f>
        <v/>
      </c>
      <c r="Y115" s="52" t="str">
        <f>IF(OR(C115=""),"",SUM(F115,J115,N115)*VLOOKUP(S115,Gehaltsklassen!$B$34:$D$38,3,FALSE)*C115)</f>
        <v/>
      </c>
      <c r="Z115" s="54" t="str">
        <f>IF(OR(C115=""),"",(SUM(G115,K115,O115)*VLOOKUP(U115,Gehaltsklassen!$B$34:$D$38,2,FALSE)))</f>
        <v/>
      </c>
      <c r="AA115" s="53" t="str">
        <f>IF(OR(C115=""),"",(SUM(G115,K115,O115)*VLOOKUP(U115,Gehaltsklassen!$B$34:$D$38,2,FALSE))*C115)</f>
        <v/>
      </c>
      <c r="AB115" s="53" t="str">
        <f>IF(OR(C115=""),"",(SUM(G115,K115,O115)*VLOOKUP(U115,Gehaltsklassen!$B$34:$D$38,3,FALSE)))</f>
        <v/>
      </c>
      <c r="AC115" s="53" t="str">
        <f>IF(OR(C115=""),"",(SUM(G115,K115,O115)*VLOOKUP(U115,Gehaltsklassen!$B$34:$D$38,3,FALSE))*C115)</f>
        <v/>
      </c>
    </row>
    <row r="116" spans="1:29" ht="31.9" customHeight="1" x14ac:dyDescent="0.2">
      <c r="A116" s="74" t="str">
        <f>IF(C116="","",MAX($A$11:A115)+1)</f>
        <v/>
      </c>
      <c r="B116" s="75" t="str">
        <f>IF('N-Bedarf AL'!B114="","",'N-Bedarf AL'!B114)</f>
        <v/>
      </c>
      <c r="C116" s="49" t="str">
        <f>IF('N-Bedarf AL'!C114="","",'N-Bedarf AL'!C114)</f>
        <v/>
      </c>
      <c r="D116" s="88" t="str">
        <f>IF('N-Bedarf AL'!D114="","",'N-Bedarf AL'!D114)</f>
        <v/>
      </c>
      <c r="E116" s="49" t="str">
        <f>IF('N-Bedarf AL'!G114="","",'N-Bedarf AL'!G114)</f>
        <v/>
      </c>
      <c r="F116" s="50" t="str">
        <f t="shared" si="6"/>
        <v/>
      </c>
      <c r="G116" s="50" t="str">
        <f t="shared" si="7"/>
        <v/>
      </c>
      <c r="H116" s="88"/>
      <c r="I116" s="49"/>
      <c r="J116" s="50" t="str">
        <f t="shared" si="8"/>
        <v/>
      </c>
      <c r="K116" s="50" t="str">
        <f t="shared" si="9"/>
        <v/>
      </c>
      <c r="L116" s="88"/>
      <c r="M116" s="49"/>
      <c r="N116" s="50" t="str">
        <f t="shared" si="10"/>
        <v/>
      </c>
      <c r="O116" s="50" t="str">
        <f t="shared" si="11"/>
        <v/>
      </c>
      <c r="P116" s="51"/>
      <c r="Q116" s="78" t="s">
        <v>261</v>
      </c>
      <c r="R116" s="49"/>
      <c r="S116" s="32" t="str">
        <f>IF(R116="","C",INDEX(Gehaltsklassen!A$11:A$15,MATCH('P-Bedarf AL'!R116,Gehaltsklassen!D$11:D$15,1),1))</f>
        <v>C</v>
      </c>
      <c r="T116" s="49"/>
      <c r="U116" s="32" t="str">
        <f>IF(T116="","C",IF(T116="","C",IF('P-Bedarf AL'!$Q116="I",INDEX(Gehaltsklassen!A$11:A$15,MATCH('P-Bedarf AL'!T116,Gehaltsklassen!C$11:C$15,1),1),IF('P-Bedarf AL'!$Q116="II",INDEX(Gehaltsklassen!A$11:A$15,MATCH('P-Bedarf AL'!T116,Gehaltsklassen!D$11:D$15,1),1),IF('P-Bedarf AL'!$Q116="III",INDEX(Gehaltsklassen!A$11:A$15,MATCH('P-Bedarf AL'!T116,Gehaltsklassen!E$11:E$15,1),1),"Falsche Bodenart")))))</f>
        <v>C</v>
      </c>
      <c r="V116" s="52" t="str">
        <f>IF(OR(C116=""),"",SUM(F116,J116,N116)*VLOOKUP(S116,Gehaltsklassen!$B$34:$D$38,2,FALSE))</f>
        <v/>
      </c>
      <c r="W116" s="52" t="str">
        <f>IF(OR(C116=""),"",SUM(F116,J116,N116)*VLOOKUP(S116,Gehaltsklassen!$B$34:$D$38,2,FALSE)*C116)</f>
        <v/>
      </c>
      <c r="X116" s="52" t="str">
        <f>IF(OR(C116=""),"",SUM(F116,J116,N116)*VLOOKUP(S116,Gehaltsklassen!$B$34:$D$38,3,FALSE))</f>
        <v/>
      </c>
      <c r="Y116" s="52" t="str">
        <f>IF(OR(C116=""),"",SUM(F116,J116,N116)*VLOOKUP(S116,Gehaltsklassen!$B$34:$D$38,3,FALSE)*C116)</f>
        <v/>
      </c>
      <c r="Z116" s="54" t="str">
        <f>IF(OR(C116=""),"",(SUM(G116,K116,O116)*VLOOKUP(U116,Gehaltsklassen!$B$34:$D$38,2,FALSE)))</f>
        <v/>
      </c>
      <c r="AA116" s="53" t="str">
        <f>IF(OR(C116=""),"",(SUM(G116,K116,O116)*VLOOKUP(U116,Gehaltsklassen!$B$34:$D$38,2,FALSE))*C116)</f>
        <v/>
      </c>
      <c r="AB116" s="53" t="str">
        <f>IF(OR(C116=""),"",(SUM(G116,K116,O116)*VLOOKUP(U116,Gehaltsklassen!$B$34:$D$38,3,FALSE)))</f>
        <v/>
      </c>
      <c r="AC116" s="53" t="str">
        <f>IF(OR(C116=""),"",(SUM(G116,K116,O116)*VLOOKUP(U116,Gehaltsklassen!$B$34:$D$38,3,FALSE))*C116)</f>
        <v/>
      </c>
    </row>
    <row r="117" spans="1:29" ht="31.9" customHeight="1" x14ac:dyDescent="0.2">
      <c r="A117" s="74" t="str">
        <f>IF(C117="","",MAX($A$11:A116)+1)</f>
        <v/>
      </c>
      <c r="B117" s="75" t="str">
        <f>IF('N-Bedarf AL'!B115="","",'N-Bedarf AL'!B115)</f>
        <v/>
      </c>
      <c r="C117" s="49" t="str">
        <f>IF('N-Bedarf AL'!C115="","",'N-Bedarf AL'!C115)</f>
        <v/>
      </c>
      <c r="D117" s="88" t="str">
        <f>IF('N-Bedarf AL'!D115="","",'N-Bedarf AL'!D115)</f>
        <v/>
      </c>
      <c r="E117" s="49" t="str">
        <f>IF('N-Bedarf AL'!G115="","",'N-Bedarf AL'!G115)</f>
        <v/>
      </c>
      <c r="F117" s="50" t="str">
        <f t="shared" si="6"/>
        <v/>
      </c>
      <c r="G117" s="50" t="str">
        <f t="shared" si="7"/>
        <v/>
      </c>
      <c r="H117" s="88"/>
      <c r="I117" s="49"/>
      <c r="J117" s="50" t="str">
        <f t="shared" si="8"/>
        <v/>
      </c>
      <c r="K117" s="50" t="str">
        <f t="shared" si="9"/>
        <v/>
      </c>
      <c r="L117" s="88"/>
      <c r="M117" s="49"/>
      <c r="N117" s="50" t="str">
        <f t="shared" si="10"/>
        <v/>
      </c>
      <c r="O117" s="50" t="str">
        <f t="shared" si="11"/>
        <v/>
      </c>
      <c r="P117" s="51"/>
      <c r="Q117" s="78" t="s">
        <v>261</v>
      </c>
      <c r="R117" s="49"/>
      <c r="S117" s="32" t="str">
        <f>IF(R117="","C",INDEX(Gehaltsklassen!A$11:A$15,MATCH('P-Bedarf AL'!R117,Gehaltsklassen!D$11:D$15,1),1))</f>
        <v>C</v>
      </c>
      <c r="T117" s="49"/>
      <c r="U117" s="32" t="str">
        <f>IF(T117="","C",IF(T117="","C",IF('P-Bedarf AL'!$Q117="I",INDEX(Gehaltsklassen!A$11:A$15,MATCH('P-Bedarf AL'!T117,Gehaltsklassen!C$11:C$15,1),1),IF('P-Bedarf AL'!$Q117="II",INDEX(Gehaltsklassen!A$11:A$15,MATCH('P-Bedarf AL'!T117,Gehaltsklassen!D$11:D$15,1),1),IF('P-Bedarf AL'!$Q117="III",INDEX(Gehaltsklassen!A$11:A$15,MATCH('P-Bedarf AL'!T117,Gehaltsklassen!E$11:E$15,1),1),"Falsche Bodenart")))))</f>
        <v>C</v>
      </c>
      <c r="V117" s="52" t="str">
        <f>IF(OR(C117=""),"",SUM(F117,J117,N117)*VLOOKUP(S117,Gehaltsklassen!$B$34:$D$38,2,FALSE))</f>
        <v/>
      </c>
      <c r="W117" s="52" t="str">
        <f>IF(OR(C117=""),"",SUM(F117,J117,N117)*VLOOKUP(S117,Gehaltsklassen!$B$34:$D$38,2,FALSE)*C117)</f>
        <v/>
      </c>
      <c r="X117" s="52" t="str">
        <f>IF(OR(C117=""),"",SUM(F117,J117,N117)*VLOOKUP(S117,Gehaltsklassen!$B$34:$D$38,3,FALSE))</f>
        <v/>
      </c>
      <c r="Y117" s="52" t="str">
        <f>IF(OR(C117=""),"",SUM(F117,J117,N117)*VLOOKUP(S117,Gehaltsklassen!$B$34:$D$38,3,FALSE)*C117)</f>
        <v/>
      </c>
      <c r="Z117" s="54" t="str">
        <f>IF(OR(C117=""),"",(SUM(G117,K117,O117)*VLOOKUP(U117,Gehaltsklassen!$B$34:$D$38,2,FALSE)))</f>
        <v/>
      </c>
      <c r="AA117" s="53" t="str">
        <f>IF(OR(C117=""),"",(SUM(G117,K117,O117)*VLOOKUP(U117,Gehaltsklassen!$B$34:$D$38,2,FALSE))*C117)</f>
        <v/>
      </c>
      <c r="AB117" s="53" t="str">
        <f>IF(OR(C117=""),"",(SUM(G117,K117,O117)*VLOOKUP(U117,Gehaltsklassen!$B$34:$D$38,3,FALSE)))</f>
        <v/>
      </c>
      <c r="AC117" s="53" t="str">
        <f>IF(OR(C117=""),"",(SUM(G117,K117,O117)*VLOOKUP(U117,Gehaltsklassen!$B$34:$D$38,3,FALSE))*C117)</f>
        <v/>
      </c>
    </row>
    <row r="118" spans="1:29" ht="31.9" customHeight="1" x14ac:dyDescent="0.2">
      <c r="A118" s="74" t="str">
        <f>IF(C118="","",MAX($A$11:A117)+1)</f>
        <v/>
      </c>
      <c r="B118" s="75" t="str">
        <f>IF('N-Bedarf AL'!B116="","",'N-Bedarf AL'!B116)</f>
        <v/>
      </c>
      <c r="C118" s="49" t="str">
        <f>IF('N-Bedarf AL'!C116="","",'N-Bedarf AL'!C116)</f>
        <v/>
      </c>
      <c r="D118" s="88" t="str">
        <f>IF('N-Bedarf AL'!D116="","",'N-Bedarf AL'!D116)</f>
        <v/>
      </c>
      <c r="E118" s="49" t="str">
        <f>IF('N-Bedarf AL'!G116="","",'N-Bedarf AL'!G116)</f>
        <v/>
      </c>
      <c r="F118" s="50" t="str">
        <f t="shared" si="6"/>
        <v/>
      </c>
      <c r="G118" s="50" t="str">
        <f t="shared" si="7"/>
        <v/>
      </c>
      <c r="H118" s="88"/>
      <c r="I118" s="49"/>
      <c r="J118" s="50" t="str">
        <f t="shared" si="8"/>
        <v/>
      </c>
      <c r="K118" s="50" t="str">
        <f t="shared" si="9"/>
        <v/>
      </c>
      <c r="L118" s="88"/>
      <c r="M118" s="49"/>
      <c r="N118" s="50" t="str">
        <f t="shared" si="10"/>
        <v/>
      </c>
      <c r="O118" s="50" t="str">
        <f t="shared" si="11"/>
        <v/>
      </c>
      <c r="P118" s="51"/>
      <c r="Q118" s="78" t="s">
        <v>261</v>
      </c>
      <c r="R118" s="49"/>
      <c r="S118" s="32" t="str">
        <f>IF(R118="","C",INDEX(Gehaltsklassen!A$11:A$15,MATCH('P-Bedarf AL'!R118,Gehaltsklassen!D$11:D$15,1),1))</f>
        <v>C</v>
      </c>
      <c r="T118" s="49"/>
      <c r="U118" s="32" t="str">
        <f>IF(T118="","C",IF(T118="","C",IF('P-Bedarf AL'!$Q118="I",INDEX(Gehaltsklassen!A$11:A$15,MATCH('P-Bedarf AL'!T118,Gehaltsklassen!C$11:C$15,1),1),IF('P-Bedarf AL'!$Q118="II",INDEX(Gehaltsklassen!A$11:A$15,MATCH('P-Bedarf AL'!T118,Gehaltsklassen!D$11:D$15,1),1),IF('P-Bedarf AL'!$Q118="III",INDEX(Gehaltsklassen!A$11:A$15,MATCH('P-Bedarf AL'!T118,Gehaltsklassen!E$11:E$15,1),1),"Falsche Bodenart")))))</f>
        <v>C</v>
      </c>
      <c r="V118" s="52" t="str">
        <f>IF(OR(C118=""),"",SUM(F118,J118,N118)*VLOOKUP(S118,Gehaltsklassen!$B$34:$D$38,2,FALSE))</f>
        <v/>
      </c>
      <c r="W118" s="52" t="str">
        <f>IF(OR(C118=""),"",SUM(F118,J118,N118)*VLOOKUP(S118,Gehaltsklassen!$B$34:$D$38,2,FALSE)*C118)</f>
        <v/>
      </c>
      <c r="X118" s="52" t="str">
        <f>IF(OR(C118=""),"",SUM(F118,J118,N118)*VLOOKUP(S118,Gehaltsklassen!$B$34:$D$38,3,FALSE))</f>
        <v/>
      </c>
      <c r="Y118" s="52" t="str">
        <f>IF(OR(C118=""),"",SUM(F118,J118,N118)*VLOOKUP(S118,Gehaltsklassen!$B$34:$D$38,3,FALSE)*C118)</f>
        <v/>
      </c>
      <c r="Z118" s="54" t="str">
        <f>IF(OR(C118=""),"",(SUM(G118,K118,O118)*VLOOKUP(U118,Gehaltsklassen!$B$34:$D$38,2,FALSE)))</f>
        <v/>
      </c>
      <c r="AA118" s="53" t="str">
        <f>IF(OR(C118=""),"",(SUM(G118,K118,O118)*VLOOKUP(U118,Gehaltsklassen!$B$34:$D$38,2,FALSE))*C118)</f>
        <v/>
      </c>
      <c r="AB118" s="53" t="str">
        <f>IF(OR(C118=""),"",(SUM(G118,K118,O118)*VLOOKUP(U118,Gehaltsklassen!$B$34:$D$38,3,FALSE)))</f>
        <v/>
      </c>
      <c r="AC118" s="53" t="str">
        <f>IF(OR(C118=""),"",(SUM(G118,K118,O118)*VLOOKUP(U118,Gehaltsklassen!$B$34:$D$38,3,FALSE))*C118)</f>
        <v/>
      </c>
    </row>
    <row r="119" spans="1:29" ht="31.9" customHeight="1" x14ac:dyDescent="0.2">
      <c r="A119" s="74" t="str">
        <f>IF(C119="","",MAX($A$11:A118)+1)</f>
        <v/>
      </c>
      <c r="B119" s="75" t="str">
        <f>IF('N-Bedarf AL'!B117="","",'N-Bedarf AL'!B117)</f>
        <v/>
      </c>
      <c r="C119" s="49" t="str">
        <f>IF('N-Bedarf AL'!C117="","",'N-Bedarf AL'!C117)</f>
        <v/>
      </c>
      <c r="D119" s="88" t="str">
        <f>IF('N-Bedarf AL'!D117="","",'N-Bedarf AL'!D117)</f>
        <v/>
      </c>
      <c r="E119" s="49" t="str">
        <f>IF('N-Bedarf AL'!G117="","",'N-Bedarf AL'!G117)</f>
        <v/>
      </c>
      <c r="F119" s="50" t="str">
        <f t="shared" si="6"/>
        <v/>
      </c>
      <c r="G119" s="50" t="str">
        <f t="shared" si="7"/>
        <v/>
      </c>
      <c r="H119" s="88"/>
      <c r="I119" s="49"/>
      <c r="J119" s="50" t="str">
        <f t="shared" si="8"/>
        <v/>
      </c>
      <c r="K119" s="50" t="str">
        <f t="shared" si="9"/>
        <v/>
      </c>
      <c r="L119" s="88"/>
      <c r="M119" s="49"/>
      <c r="N119" s="50" t="str">
        <f t="shared" si="10"/>
        <v/>
      </c>
      <c r="O119" s="50" t="str">
        <f t="shared" si="11"/>
        <v/>
      </c>
      <c r="P119" s="51"/>
      <c r="Q119" s="78" t="s">
        <v>261</v>
      </c>
      <c r="R119" s="49"/>
      <c r="S119" s="32" t="str">
        <f>IF(R119="","C",INDEX(Gehaltsklassen!A$11:A$15,MATCH('P-Bedarf AL'!R119,Gehaltsklassen!D$11:D$15,1),1))</f>
        <v>C</v>
      </c>
      <c r="T119" s="49"/>
      <c r="U119" s="32" t="str">
        <f>IF(T119="","C",IF(T119="","C",IF('P-Bedarf AL'!$Q119="I",INDEX(Gehaltsklassen!A$11:A$15,MATCH('P-Bedarf AL'!T119,Gehaltsklassen!C$11:C$15,1),1),IF('P-Bedarf AL'!$Q119="II",INDEX(Gehaltsklassen!A$11:A$15,MATCH('P-Bedarf AL'!T119,Gehaltsklassen!D$11:D$15,1),1),IF('P-Bedarf AL'!$Q119="III",INDEX(Gehaltsklassen!A$11:A$15,MATCH('P-Bedarf AL'!T119,Gehaltsklassen!E$11:E$15,1),1),"Falsche Bodenart")))))</f>
        <v>C</v>
      </c>
      <c r="V119" s="52" t="str">
        <f>IF(OR(C119=""),"",SUM(F119,J119,N119)*VLOOKUP(S119,Gehaltsklassen!$B$34:$D$38,2,FALSE))</f>
        <v/>
      </c>
      <c r="W119" s="52" t="str">
        <f>IF(OR(C119=""),"",SUM(F119,J119,N119)*VLOOKUP(S119,Gehaltsklassen!$B$34:$D$38,2,FALSE)*C119)</f>
        <v/>
      </c>
      <c r="X119" s="52" t="str">
        <f>IF(OR(C119=""),"",SUM(F119,J119,N119)*VLOOKUP(S119,Gehaltsklassen!$B$34:$D$38,3,FALSE))</f>
        <v/>
      </c>
      <c r="Y119" s="52" t="str">
        <f>IF(OR(C119=""),"",SUM(F119,J119,N119)*VLOOKUP(S119,Gehaltsklassen!$B$34:$D$38,3,FALSE)*C119)</f>
        <v/>
      </c>
      <c r="Z119" s="54" t="str">
        <f>IF(OR(C119=""),"",(SUM(G119,K119,O119)*VLOOKUP(U119,Gehaltsklassen!$B$34:$D$38,2,FALSE)))</f>
        <v/>
      </c>
      <c r="AA119" s="53" t="str">
        <f>IF(OR(C119=""),"",(SUM(G119,K119,O119)*VLOOKUP(U119,Gehaltsklassen!$B$34:$D$38,2,FALSE))*C119)</f>
        <v/>
      </c>
      <c r="AB119" s="53" t="str">
        <f>IF(OR(C119=""),"",(SUM(G119,K119,O119)*VLOOKUP(U119,Gehaltsklassen!$B$34:$D$38,3,FALSE)))</f>
        <v/>
      </c>
      <c r="AC119" s="53" t="str">
        <f>IF(OR(C119=""),"",(SUM(G119,K119,O119)*VLOOKUP(U119,Gehaltsklassen!$B$34:$D$38,3,FALSE))*C119)</f>
        <v/>
      </c>
    </row>
    <row r="120" spans="1:29" ht="31.9" customHeight="1" x14ac:dyDescent="0.2">
      <c r="A120" s="74" t="str">
        <f>IF(C120="","",MAX($A$11:A119)+1)</f>
        <v/>
      </c>
      <c r="B120" s="75" t="str">
        <f>IF('N-Bedarf AL'!B118="","",'N-Bedarf AL'!B118)</f>
        <v/>
      </c>
      <c r="C120" s="49" t="str">
        <f>IF('N-Bedarf AL'!C118="","",'N-Bedarf AL'!C118)</f>
        <v/>
      </c>
      <c r="D120" s="88" t="str">
        <f>IF('N-Bedarf AL'!D118="","",'N-Bedarf AL'!D118)</f>
        <v/>
      </c>
      <c r="E120" s="49" t="str">
        <f>IF('N-Bedarf AL'!G118="","",'N-Bedarf AL'!G118)</f>
        <v/>
      </c>
      <c r="F120" s="50" t="str">
        <f t="shared" si="6"/>
        <v/>
      </c>
      <c r="G120" s="50" t="str">
        <f t="shared" si="7"/>
        <v/>
      </c>
      <c r="H120" s="88"/>
      <c r="I120" s="49"/>
      <c r="J120" s="50" t="str">
        <f t="shared" si="8"/>
        <v/>
      </c>
      <c r="K120" s="50" t="str">
        <f t="shared" si="9"/>
        <v/>
      </c>
      <c r="L120" s="88"/>
      <c r="M120" s="49"/>
      <c r="N120" s="50" t="str">
        <f t="shared" si="10"/>
        <v/>
      </c>
      <c r="O120" s="50" t="str">
        <f t="shared" si="11"/>
        <v/>
      </c>
      <c r="P120" s="51"/>
      <c r="Q120" s="78" t="s">
        <v>261</v>
      </c>
      <c r="R120" s="49"/>
      <c r="S120" s="32" t="str">
        <f>IF(R120="","C",INDEX(Gehaltsklassen!A$11:A$15,MATCH('P-Bedarf AL'!R120,Gehaltsklassen!D$11:D$15,1),1))</f>
        <v>C</v>
      </c>
      <c r="T120" s="49"/>
      <c r="U120" s="32" t="str">
        <f>IF(T120="","C",IF(T120="","C",IF('P-Bedarf AL'!$Q120="I",INDEX(Gehaltsklassen!A$11:A$15,MATCH('P-Bedarf AL'!T120,Gehaltsklassen!C$11:C$15,1),1),IF('P-Bedarf AL'!$Q120="II",INDEX(Gehaltsklassen!A$11:A$15,MATCH('P-Bedarf AL'!T120,Gehaltsklassen!D$11:D$15,1),1),IF('P-Bedarf AL'!$Q120="III",INDEX(Gehaltsklassen!A$11:A$15,MATCH('P-Bedarf AL'!T120,Gehaltsklassen!E$11:E$15,1),1),"Falsche Bodenart")))))</f>
        <v>C</v>
      </c>
      <c r="V120" s="52" t="str">
        <f>IF(OR(C120=""),"",SUM(F120,J120,N120)*VLOOKUP(S120,Gehaltsklassen!$B$34:$D$38,2,FALSE))</f>
        <v/>
      </c>
      <c r="W120" s="52" t="str">
        <f>IF(OR(C120=""),"",SUM(F120,J120,N120)*VLOOKUP(S120,Gehaltsklassen!$B$34:$D$38,2,FALSE)*C120)</f>
        <v/>
      </c>
      <c r="X120" s="52" t="str">
        <f>IF(OR(C120=""),"",SUM(F120,J120,N120)*VLOOKUP(S120,Gehaltsklassen!$B$34:$D$38,3,FALSE))</f>
        <v/>
      </c>
      <c r="Y120" s="52" t="str">
        <f>IF(OR(C120=""),"",SUM(F120,J120,N120)*VLOOKUP(S120,Gehaltsklassen!$B$34:$D$38,3,FALSE)*C120)</f>
        <v/>
      </c>
      <c r="Z120" s="54" t="str">
        <f>IF(OR(C120=""),"",(SUM(G120,K120,O120)*VLOOKUP(U120,Gehaltsklassen!$B$34:$D$38,2,FALSE)))</f>
        <v/>
      </c>
      <c r="AA120" s="53" t="str">
        <f>IF(OR(C120=""),"",(SUM(G120,K120,O120)*VLOOKUP(U120,Gehaltsklassen!$B$34:$D$38,2,FALSE))*C120)</f>
        <v/>
      </c>
      <c r="AB120" s="53" t="str">
        <f>IF(OR(C120=""),"",(SUM(G120,K120,O120)*VLOOKUP(U120,Gehaltsklassen!$B$34:$D$38,3,FALSE)))</f>
        <v/>
      </c>
      <c r="AC120" s="53" t="str">
        <f>IF(OR(C120=""),"",(SUM(G120,K120,O120)*VLOOKUP(U120,Gehaltsklassen!$B$34:$D$38,3,FALSE))*C120)</f>
        <v/>
      </c>
    </row>
    <row r="121" spans="1:29" ht="31.9" customHeight="1" x14ac:dyDescent="0.2">
      <c r="A121" s="74" t="str">
        <f>IF(C121="","",MAX($A$11:A120)+1)</f>
        <v/>
      </c>
      <c r="B121" s="75" t="str">
        <f>IF('N-Bedarf AL'!B119="","",'N-Bedarf AL'!B119)</f>
        <v/>
      </c>
      <c r="C121" s="49" t="str">
        <f>IF('N-Bedarf AL'!C119="","",'N-Bedarf AL'!C119)</f>
        <v/>
      </c>
      <c r="D121" s="88" t="str">
        <f>IF('N-Bedarf AL'!D119="","",'N-Bedarf AL'!D119)</f>
        <v/>
      </c>
      <c r="E121" s="49" t="str">
        <f>IF('N-Bedarf AL'!G119="","",'N-Bedarf AL'!G119)</f>
        <v/>
      </c>
      <c r="F121" s="50" t="str">
        <f t="shared" si="6"/>
        <v/>
      </c>
      <c r="G121" s="50" t="str">
        <f t="shared" si="7"/>
        <v/>
      </c>
      <c r="H121" s="88"/>
      <c r="I121" s="49"/>
      <c r="J121" s="50" t="str">
        <f t="shared" si="8"/>
        <v/>
      </c>
      <c r="K121" s="50" t="str">
        <f t="shared" si="9"/>
        <v/>
      </c>
      <c r="L121" s="88"/>
      <c r="M121" s="49"/>
      <c r="N121" s="50" t="str">
        <f t="shared" si="10"/>
        <v/>
      </c>
      <c r="O121" s="50" t="str">
        <f t="shared" si="11"/>
        <v/>
      </c>
      <c r="P121" s="51"/>
      <c r="Q121" s="78" t="s">
        <v>261</v>
      </c>
      <c r="R121" s="49"/>
      <c r="S121" s="32" t="str">
        <f>IF(R121="","C",INDEX(Gehaltsklassen!A$11:A$15,MATCH('P-Bedarf AL'!R121,Gehaltsklassen!D$11:D$15,1),1))</f>
        <v>C</v>
      </c>
      <c r="T121" s="49"/>
      <c r="U121" s="32" t="str">
        <f>IF(T121="","C",IF(T121="","C",IF('P-Bedarf AL'!$Q121="I",INDEX(Gehaltsklassen!A$11:A$15,MATCH('P-Bedarf AL'!T121,Gehaltsklassen!C$11:C$15,1),1),IF('P-Bedarf AL'!$Q121="II",INDEX(Gehaltsklassen!A$11:A$15,MATCH('P-Bedarf AL'!T121,Gehaltsklassen!D$11:D$15,1),1),IF('P-Bedarf AL'!$Q121="III",INDEX(Gehaltsklassen!A$11:A$15,MATCH('P-Bedarf AL'!T121,Gehaltsklassen!E$11:E$15,1),1),"Falsche Bodenart")))))</f>
        <v>C</v>
      </c>
      <c r="V121" s="52" t="str">
        <f>IF(OR(C121=""),"",SUM(F121,J121,N121)*VLOOKUP(S121,Gehaltsklassen!$B$34:$D$38,2,FALSE))</f>
        <v/>
      </c>
      <c r="W121" s="52" t="str">
        <f>IF(OR(C121=""),"",SUM(F121,J121,N121)*VLOOKUP(S121,Gehaltsklassen!$B$34:$D$38,2,FALSE)*C121)</f>
        <v/>
      </c>
      <c r="X121" s="52" t="str">
        <f>IF(OR(C121=""),"",SUM(F121,J121,N121)*VLOOKUP(S121,Gehaltsklassen!$B$34:$D$38,3,FALSE))</f>
        <v/>
      </c>
      <c r="Y121" s="52" t="str">
        <f>IF(OR(C121=""),"",SUM(F121,J121,N121)*VLOOKUP(S121,Gehaltsklassen!$B$34:$D$38,3,FALSE)*C121)</f>
        <v/>
      </c>
      <c r="Z121" s="54" t="str">
        <f>IF(OR(C121=""),"",(SUM(G121,K121,O121)*VLOOKUP(U121,Gehaltsklassen!$B$34:$D$38,2,FALSE)))</f>
        <v/>
      </c>
      <c r="AA121" s="53" t="str">
        <f>IF(OR(C121=""),"",(SUM(G121,K121,O121)*VLOOKUP(U121,Gehaltsklassen!$B$34:$D$38,2,FALSE))*C121)</f>
        <v/>
      </c>
      <c r="AB121" s="53" t="str">
        <f>IF(OR(C121=""),"",(SUM(G121,K121,O121)*VLOOKUP(U121,Gehaltsklassen!$B$34:$D$38,3,FALSE)))</f>
        <v/>
      </c>
      <c r="AC121" s="53" t="str">
        <f>IF(OR(C121=""),"",(SUM(G121,K121,O121)*VLOOKUP(U121,Gehaltsklassen!$B$34:$D$38,3,FALSE))*C121)</f>
        <v/>
      </c>
    </row>
    <row r="122" spans="1:29" ht="31.9" customHeight="1" x14ac:dyDescent="0.2">
      <c r="A122" s="74" t="str">
        <f>IF(C122="","",MAX($A$11:A121)+1)</f>
        <v/>
      </c>
      <c r="B122" s="75" t="str">
        <f>IF('N-Bedarf AL'!B120="","",'N-Bedarf AL'!B120)</f>
        <v/>
      </c>
      <c r="C122" s="49" t="str">
        <f>IF('N-Bedarf AL'!C120="","",'N-Bedarf AL'!C120)</f>
        <v/>
      </c>
      <c r="D122" s="88" t="str">
        <f>IF('N-Bedarf AL'!D120="","",'N-Bedarf AL'!D120)</f>
        <v/>
      </c>
      <c r="E122" s="49" t="str">
        <f>IF('N-Bedarf AL'!G120="","",'N-Bedarf AL'!G120)</f>
        <v/>
      </c>
      <c r="F122" s="50" t="str">
        <f t="shared" si="6"/>
        <v/>
      </c>
      <c r="G122" s="50" t="str">
        <f t="shared" si="7"/>
        <v/>
      </c>
      <c r="H122" s="88"/>
      <c r="I122" s="49"/>
      <c r="J122" s="50" t="str">
        <f t="shared" si="8"/>
        <v/>
      </c>
      <c r="K122" s="50" t="str">
        <f t="shared" si="9"/>
        <v/>
      </c>
      <c r="L122" s="88"/>
      <c r="M122" s="49"/>
      <c r="N122" s="50" t="str">
        <f t="shared" si="10"/>
        <v/>
      </c>
      <c r="O122" s="50" t="str">
        <f t="shared" si="11"/>
        <v/>
      </c>
      <c r="P122" s="51"/>
      <c r="Q122" s="78" t="s">
        <v>261</v>
      </c>
      <c r="R122" s="49"/>
      <c r="S122" s="32" t="str">
        <f>IF(R122="","C",INDEX(Gehaltsklassen!A$11:A$15,MATCH('P-Bedarf AL'!R122,Gehaltsklassen!D$11:D$15,1),1))</f>
        <v>C</v>
      </c>
      <c r="T122" s="49"/>
      <c r="U122" s="32" t="str">
        <f>IF(T122="","C",IF(T122="","C",IF('P-Bedarf AL'!$Q122="I",INDEX(Gehaltsklassen!A$11:A$15,MATCH('P-Bedarf AL'!T122,Gehaltsklassen!C$11:C$15,1),1),IF('P-Bedarf AL'!$Q122="II",INDEX(Gehaltsklassen!A$11:A$15,MATCH('P-Bedarf AL'!T122,Gehaltsklassen!D$11:D$15,1),1),IF('P-Bedarf AL'!$Q122="III",INDEX(Gehaltsklassen!A$11:A$15,MATCH('P-Bedarf AL'!T122,Gehaltsklassen!E$11:E$15,1),1),"Falsche Bodenart")))))</f>
        <v>C</v>
      </c>
      <c r="V122" s="52" t="str">
        <f>IF(OR(C122=""),"",SUM(F122,J122,N122)*VLOOKUP(S122,Gehaltsklassen!$B$34:$D$38,2,FALSE))</f>
        <v/>
      </c>
      <c r="W122" s="52" t="str">
        <f>IF(OR(C122=""),"",SUM(F122,J122,N122)*VLOOKUP(S122,Gehaltsklassen!$B$34:$D$38,2,FALSE)*C122)</f>
        <v/>
      </c>
      <c r="X122" s="52" t="str">
        <f>IF(OR(C122=""),"",SUM(F122,J122,N122)*VLOOKUP(S122,Gehaltsklassen!$B$34:$D$38,3,FALSE))</f>
        <v/>
      </c>
      <c r="Y122" s="52" t="str">
        <f>IF(OR(C122=""),"",SUM(F122,J122,N122)*VLOOKUP(S122,Gehaltsklassen!$B$34:$D$38,3,FALSE)*C122)</f>
        <v/>
      </c>
      <c r="Z122" s="54" t="str">
        <f>IF(OR(C122=""),"",(SUM(G122,K122,O122)*VLOOKUP(U122,Gehaltsklassen!$B$34:$D$38,2,FALSE)))</f>
        <v/>
      </c>
      <c r="AA122" s="53" t="str">
        <f>IF(OR(C122=""),"",(SUM(G122,K122,O122)*VLOOKUP(U122,Gehaltsklassen!$B$34:$D$38,2,FALSE))*C122)</f>
        <v/>
      </c>
      <c r="AB122" s="53" t="str">
        <f>IF(OR(C122=""),"",(SUM(G122,K122,O122)*VLOOKUP(U122,Gehaltsklassen!$B$34:$D$38,3,FALSE)))</f>
        <v/>
      </c>
      <c r="AC122" s="53" t="str">
        <f>IF(OR(C122=""),"",(SUM(G122,K122,O122)*VLOOKUP(U122,Gehaltsklassen!$B$34:$D$38,3,FALSE))*C122)</f>
        <v/>
      </c>
    </row>
    <row r="123" spans="1:29" ht="31.9" customHeight="1" x14ac:dyDescent="0.2">
      <c r="A123" s="74" t="str">
        <f>IF(C123="","",MAX($A$11:A122)+1)</f>
        <v/>
      </c>
      <c r="B123" s="75" t="str">
        <f>IF('N-Bedarf AL'!B121="","",'N-Bedarf AL'!B121)</f>
        <v/>
      </c>
      <c r="C123" s="49" t="str">
        <f>IF('N-Bedarf AL'!C121="","",'N-Bedarf AL'!C121)</f>
        <v/>
      </c>
      <c r="D123" s="88" t="str">
        <f>IF('N-Bedarf AL'!D121="","",'N-Bedarf AL'!D121)</f>
        <v/>
      </c>
      <c r="E123" s="49" t="str">
        <f>IF('N-Bedarf AL'!G121="","",'N-Bedarf AL'!G121)</f>
        <v/>
      </c>
      <c r="F123" s="50" t="str">
        <f t="shared" si="6"/>
        <v/>
      </c>
      <c r="G123" s="50" t="str">
        <f t="shared" si="7"/>
        <v/>
      </c>
      <c r="H123" s="88"/>
      <c r="I123" s="49"/>
      <c r="J123" s="50" t="str">
        <f t="shared" si="8"/>
        <v/>
      </c>
      <c r="K123" s="50" t="str">
        <f t="shared" si="9"/>
        <v/>
      </c>
      <c r="L123" s="88"/>
      <c r="M123" s="49"/>
      <c r="N123" s="50" t="str">
        <f t="shared" si="10"/>
        <v/>
      </c>
      <c r="O123" s="50" t="str">
        <f t="shared" si="11"/>
        <v/>
      </c>
      <c r="P123" s="51"/>
      <c r="Q123" s="78" t="s">
        <v>261</v>
      </c>
      <c r="R123" s="49"/>
      <c r="S123" s="32" t="str">
        <f>IF(R123="","C",INDEX(Gehaltsklassen!A$11:A$15,MATCH('P-Bedarf AL'!R123,Gehaltsklassen!D$11:D$15,1),1))</f>
        <v>C</v>
      </c>
      <c r="T123" s="49"/>
      <c r="U123" s="32" t="str">
        <f>IF(T123="","C",IF(T123="","C",IF('P-Bedarf AL'!$Q123="I",INDEX(Gehaltsklassen!A$11:A$15,MATCH('P-Bedarf AL'!T123,Gehaltsklassen!C$11:C$15,1),1),IF('P-Bedarf AL'!$Q123="II",INDEX(Gehaltsklassen!A$11:A$15,MATCH('P-Bedarf AL'!T123,Gehaltsklassen!D$11:D$15,1),1),IF('P-Bedarf AL'!$Q123="III",INDEX(Gehaltsklassen!A$11:A$15,MATCH('P-Bedarf AL'!T123,Gehaltsklassen!E$11:E$15,1),1),"Falsche Bodenart")))))</f>
        <v>C</v>
      </c>
      <c r="V123" s="52" t="str">
        <f>IF(OR(C123=""),"",SUM(F123,J123,N123)*VLOOKUP(S123,Gehaltsklassen!$B$34:$D$38,2,FALSE))</f>
        <v/>
      </c>
      <c r="W123" s="52" t="str">
        <f>IF(OR(C123=""),"",SUM(F123,J123,N123)*VLOOKUP(S123,Gehaltsklassen!$B$34:$D$38,2,FALSE)*C123)</f>
        <v/>
      </c>
      <c r="X123" s="52" t="str">
        <f>IF(OR(C123=""),"",SUM(F123,J123,N123)*VLOOKUP(S123,Gehaltsklassen!$B$34:$D$38,3,FALSE))</f>
        <v/>
      </c>
      <c r="Y123" s="52" t="str">
        <f>IF(OR(C123=""),"",SUM(F123,J123,N123)*VLOOKUP(S123,Gehaltsklassen!$B$34:$D$38,3,FALSE)*C123)</f>
        <v/>
      </c>
      <c r="Z123" s="54" t="str">
        <f>IF(OR(C123=""),"",(SUM(G123,K123,O123)*VLOOKUP(U123,Gehaltsklassen!$B$34:$D$38,2,FALSE)))</f>
        <v/>
      </c>
      <c r="AA123" s="53" t="str">
        <f>IF(OR(C123=""),"",(SUM(G123,K123,O123)*VLOOKUP(U123,Gehaltsklassen!$B$34:$D$38,2,FALSE))*C123)</f>
        <v/>
      </c>
      <c r="AB123" s="53" t="str">
        <f>IF(OR(C123=""),"",(SUM(G123,K123,O123)*VLOOKUP(U123,Gehaltsklassen!$B$34:$D$38,3,FALSE)))</f>
        <v/>
      </c>
      <c r="AC123" s="53" t="str">
        <f>IF(OR(C123=""),"",(SUM(G123,K123,O123)*VLOOKUP(U123,Gehaltsklassen!$B$34:$D$38,3,FALSE))*C123)</f>
        <v/>
      </c>
    </row>
    <row r="124" spans="1:29" ht="31.9" customHeight="1" x14ac:dyDescent="0.2">
      <c r="A124" s="74" t="str">
        <f>IF(C124="","",MAX($A$11:A123)+1)</f>
        <v/>
      </c>
      <c r="B124" s="75" t="str">
        <f>IF('N-Bedarf AL'!B122="","",'N-Bedarf AL'!B122)</f>
        <v/>
      </c>
      <c r="C124" s="49" t="str">
        <f>IF('N-Bedarf AL'!C122="","",'N-Bedarf AL'!C122)</f>
        <v/>
      </c>
      <c r="D124" s="88" t="str">
        <f>IF('N-Bedarf AL'!D122="","",'N-Bedarf AL'!D122)</f>
        <v/>
      </c>
      <c r="E124" s="49" t="str">
        <f>IF('N-Bedarf AL'!G122="","",'N-Bedarf AL'!G122)</f>
        <v/>
      </c>
      <c r="F124" s="50" t="str">
        <f t="shared" si="6"/>
        <v/>
      </c>
      <c r="G124" s="50" t="str">
        <f t="shared" si="7"/>
        <v/>
      </c>
      <c r="H124" s="88"/>
      <c r="I124" s="49"/>
      <c r="J124" s="50" t="str">
        <f t="shared" si="8"/>
        <v/>
      </c>
      <c r="K124" s="50" t="str">
        <f t="shared" si="9"/>
        <v/>
      </c>
      <c r="L124" s="88"/>
      <c r="M124" s="49"/>
      <c r="N124" s="50" t="str">
        <f t="shared" si="10"/>
        <v/>
      </c>
      <c r="O124" s="50" t="str">
        <f t="shared" si="11"/>
        <v/>
      </c>
      <c r="P124" s="51"/>
      <c r="Q124" s="78" t="s">
        <v>261</v>
      </c>
      <c r="R124" s="49"/>
      <c r="S124" s="32" t="str">
        <f>IF(R124="","C",INDEX(Gehaltsklassen!A$11:A$15,MATCH('P-Bedarf AL'!R124,Gehaltsklassen!D$11:D$15,1),1))</f>
        <v>C</v>
      </c>
      <c r="T124" s="49"/>
      <c r="U124" s="32" t="str">
        <f>IF(T124="","C",IF(T124="","C",IF('P-Bedarf AL'!$Q124="I",INDEX(Gehaltsklassen!A$11:A$15,MATCH('P-Bedarf AL'!T124,Gehaltsklassen!C$11:C$15,1),1),IF('P-Bedarf AL'!$Q124="II",INDEX(Gehaltsklassen!A$11:A$15,MATCH('P-Bedarf AL'!T124,Gehaltsklassen!D$11:D$15,1),1),IF('P-Bedarf AL'!$Q124="III",INDEX(Gehaltsklassen!A$11:A$15,MATCH('P-Bedarf AL'!T124,Gehaltsklassen!E$11:E$15,1),1),"Falsche Bodenart")))))</f>
        <v>C</v>
      </c>
      <c r="V124" s="52" t="str">
        <f>IF(OR(C124=""),"",SUM(F124,J124,N124)*VLOOKUP(S124,Gehaltsklassen!$B$34:$D$38,2,FALSE))</f>
        <v/>
      </c>
      <c r="W124" s="52" t="str">
        <f>IF(OR(C124=""),"",SUM(F124,J124,N124)*VLOOKUP(S124,Gehaltsklassen!$B$34:$D$38,2,FALSE)*C124)</f>
        <v/>
      </c>
      <c r="X124" s="52" t="str">
        <f>IF(OR(C124=""),"",SUM(F124,J124,N124)*VLOOKUP(S124,Gehaltsklassen!$B$34:$D$38,3,FALSE))</f>
        <v/>
      </c>
      <c r="Y124" s="52" t="str">
        <f>IF(OR(C124=""),"",SUM(F124,J124,N124)*VLOOKUP(S124,Gehaltsklassen!$B$34:$D$38,3,FALSE)*C124)</f>
        <v/>
      </c>
      <c r="Z124" s="54" t="str">
        <f>IF(OR(C124=""),"",(SUM(G124,K124,O124)*VLOOKUP(U124,Gehaltsklassen!$B$34:$D$38,2,FALSE)))</f>
        <v/>
      </c>
      <c r="AA124" s="53" t="str">
        <f>IF(OR(C124=""),"",(SUM(G124,K124,O124)*VLOOKUP(U124,Gehaltsklassen!$B$34:$D$38,2,FALSE))*C124)</f>
        <v/>
      </c>
      <c r="AB124" s="53" t="str">
        <f>IF(OR(C124=""),"",(SUM(G124,K124,O124)*VLOOKUP(U124,Gehaltsklassen!$B$34:$D$38,3,FALSE)))</f>
        <v/>
      </c>
      <c r="AC124" s="53" t="str">
        <f>IF(OR(C124=""),"",(SUM(G124,K124,O124)*VLOOKUP(U124,Gehaltsklassen!$B$34:$D$38,3,FALSE))*C124)</f>
        <v/>
      </c>
    </row>
    <row r="125" spans="1:29" ht="31.9" customHeight="1" x14ac:dyDescent="0.2">
      <c r="A125" s="74" t="str">
        <f>IF(C125="","",MAX($A$11:A124)+1)</f>
        <v/>
      </c>
      <c r="B125" s="75" t="str">
        <f>IF('N-Bedarf AL'!B123="","",'N-Bedarf AL'!B123)</f>
        <v/>
      </c>
      <c r="C125" s="49" t="str">
        <f>IF('N-Bedarf AL'!C123="","",'N-Bedarf AL'!C123)</f>
        <v/>
      </c>
      <c r="D125" s="88" t="str">
        <f>IF('N-Bedarf AL'!D123="","",'N-Bedarf AL'!D123)</f>
        <v/>
      </c>
      <c r="E125" s="49" t="str">
        <f>IF('N-Bedarf AL'!G123="","",'N-Bedarf AL'!G123)</f>
        <v/>
      </c>
      <c r="F125" s="50" t="str">
        <f t="shared" si="6"/>
        <v/>
      </c>
      <c r="G125" s="50" t="str">
        <f t="shared" si="7"/>
        <v/>
      </c>
      <c r="H125" s="88"/>
      <c r="I125" s="49"/>
      <c r="J125" s="50" t="str">
        <f t="shared" si="8"/>
        <v/>
      </c>
      <c r="K125" s="50" t="str">
        <f t="shared" si="9"/>
        <v/>
      </c>
      <c r="L125" s="88"/>
      <c r="M125" s="49"/>
      <c r="N125" s="50" t="str">
        <f t="shared" si="10"/>
        <v/>
      </c>
      <c r="O125" s="50" t="str">
        <f t="shared" si="11"/>
        <v/>
      </c>
      <c r="P125" s="51"/>
      <c r="Q125" s="78" t="s">
        <v>261</v>
      </c>
      <c r="R125" s="49"/>
      <c r="S125" s="32" t="str">
        <f>IF(R125="","C",INDEX(Gehaltsklassen!A$11:A$15,MATCH('P-Bedarf AL'!R125,Gehaltsklassen!D$11:D$15,1),1))</f>
        <v>C</v>
      </c>
      <c r="T125" s="49"/>
      <c r="U125" s="32" t="str">
        <f>IF(T125="","C",IF(T125="","C",IF('P-Bedarf AL'!$Q125="I",INDEX(Gehaltsklassen!A$11:A$15,MATCH('P-Bedarf AL'!T125,Gehaltsklassen!C$11:C$15,1),1),IF('P-Bedarf AL'!$Q125="II",INDEX(Gehaltsklassen!A$11:A$15,MATCH('P-Bedarf AL'!T125,Gehaltsklassen!D$11:D$15,1),1),IF('P-Bedarf AL'!$Q125="III",INDEX(Gehaltsklassen!A$11:A$15,MATCH('P-Bedarf AL'!T125,Gehaltsklassen!E$11:E$15,1),1),"Falsche Bodenart")))))</f>
        <v>C</v>
      </c>
      <c r="V125" s="52" t="str">
        <f>IF(OR(C125=""),"",SUM(F125,J125,N125)*VLOOKUP(S125,Gehaltsklassen!$B$34:$D$38,2,FALSE))</f>
        <v/>
      </c>
      <c r="W125" s="52" t="str">
        <f>IF(OR(C125=""),"",SUM(F125,J125,N125)*VLOOKUP(S125,Gehaltsklassen!$B$34:$D$38,2,FALSE)*C125)</f>
        <v/>
      </c>
      <c r="X125" s="52" t="str">
        <f>IF(OR(C125=""),"",SUM(F125,J125,N125)*VLOOKUP(S125,Gehaltsklassen!$B$34:$D$38,3,FALSE))</f>
        <v/>
      </c>
      <c r="Y125" s="52" t="str">
        <f>IF(OR(C125=""),"",SUM(F125,J125,N125)*VLOOKUP(S125,Gehaltsklassen!$B$34:$D$38,3,FALSE)*C125)</f>
        <v/>
      </c>
      <c r="Z125" s="54" t="str">
        <f>IF(OR(C125=""),"",(SUM(G125,K125,O125)*VLOOKUP(U125,Gehaltsklassen!$B$34:$D$38,2,FALSE)))</f>
        <v/>
      </c>
      <c r="AA125" s="53" t="str">
        <f>IF(OR(C125=""),"",(SUM(G125,K125,O125)*VLOOKUP(U125,Gehaltsklassen!$B$34:$D$38,2,FALSE))*C125)</f>
        <v/>
      </c>
      <c r="AB125" s="53" t="str">
        <f>IF(OR(C125=""),"",(SUM(G125,K125,O125)*VLOOKUP(U125,Gehaltsklassen!$B$34:$D$38,3,FALSE)))</f>
        <v/>
      </c>
      <c r="AC125" s="53" t="str">
        <f>IF(OR(C125=""),"",(SUM(G125,K125,O125)*VLOOKUP(U125,Gehaltsklassen!$B$34:$D$38,3,FALSE))*C125)</f>
        <v/>
      </c>
    </row>
    <row r="126" spans="1:29" ht="31.9" customHeight="1" x14ac:dyDescent="0.2">
      <c r="A126" s="74" t="str">
        <f>IF(C126="","",MAX($A$11:A125)+1)</f>
        <v/>
      </c>
      <c r="B126" s="75" t="str">
        <f>IF('N-Bedarf AL'!B124="","",'N-Bedarf AL'!B124)</f>
        <v/>
      </c>
      <c r="C126" s="49" t="str">
        <f>IF('N-Bedarf AL'!C124="","",'N-Bedarf AL'!C124)</f>
        <v/>
      </c>
      <c r="D126" s="88" t="str">
        <f>IF('N-Bedarf AL'!D124="","",'N-Bedarf AL'!D124)</f>
        <v/>
      </c>
      <c r="E126" s="49" t="str">
        <f>IF('N-Bedarf AL'!G124="","",'N-Bedarf AL'!G124)</f>
        <v/>
      </c>
      <c r="F126" s="50" t="str">
        <f t="shared" si="6"/>
        <v/>
      </c>
      <c r="G126" s="50" t="str">
        <f t="shared" si="7"/>
        <v/>
      </c>
      <c r="H126" s="88"/>
      <c r="I126" s="49"/>
      <c r="J126" s="50" t="str">
        <f t="shared" si="8"/>
        <v/>
      </c>
      <c r="K126" s="50" t="str">
        <f t="shared" si="9"/>
        <v/>
      </c>
      <c r="L126" s="88"/>
      <c r="M126" s="49"/>
      <c r="N126" s="50" t="str">
        <f t="shared" si="10"/>
        <v/>
      </c>
      <c r="O126" s="50" t="str">
        <f t="shared" si="11"/>
        <v/>
      </c>
      <c r="P126" s="51"/>
      <c r="Q126" s="78" t="s">
        <v>261</v>
      </c>
      <c r="R126" s="49"/>
      <c r="S126" s="32" t="str">
        <f>IF(R126="","C",INDEX(Gehaltsklassen!A$11:A$15,MATCH('P-Bedarf AL'!R126,Gehaltsklassen!D$11:D$15,1),1))</f>
        <v>C</v>
      </c>
      <c r="T126" s="49"/>
      <c r="U126" s="32" t="str">
        <f>IF(T126="","C",IF(T126="","C",IF('P-Bedarf AL'!$Q126="I",INDEX(Gehaltsklassen!A$11:A$15,MATCH('P-Bedarf AL'!T126,Gehaltsklassen!C$11:C$15,1),1),IF('P-Bedarf AL'!$Q126="II",INDEX(Gehaltsklassen!A$11:A$15,MATCH('P-Bedarf AL'!T126,Gehaltsklassen!D$11:D$15,1),1),IF('P-Bedarf AL'!$Q126="III",INDEX(Gehaltsklassen!A$11:A$15,MATCH('P-Bedarf AL'!T126,Gehaltsklassen!E$11:E$15,1),1),"Falsche Bodenart")))))</f>
        <v>C</v>
      </c>
      <c r="V126" s="52" t="str">
        <f>IF(OR(C126=""),"",SUM(F126,J126,N126)*VLOOKUP(S126,Gehaltsklassen!$B$34:$D$38,2,FALSE))</f>
        <v/>
      </c>
      <c r="W126" s="52" t="str">
        <f>IF(OR(C126=""),"",SUM(F126,J126,N126)*VLOOKUP(S126,Gehaltsklassen!$B$34:$D$38,2,FALSE)*C126)</f>
        <v/>
      </c>
      <c r="X126" s="52" t="str">
        <f>IF(OR(C126=""),"",SUM(F126,J126,N126)*VLOOKUP(S126,Gehaltsklassen!$B$34:$D$38,3,FALSE))</f>
        <v/>
      </c>
      <c r="Y126" s="52" t="str">
        <f>IF(OR(C126=""),"",SUM(F126,J126,N126)*VLOOKUP(S126,Gehaltsklassen!$B$34:$D$38,3,FALSE)*C126)</f>
        <v/>
      </c>
      <c r="Z126" s="54" t="str">
        <f>IF(OR(C126=""),"",(SUM(G126,K126,O126)*VLOOKUP(U126,Gehaltsklassen!$B$34:$D$38,2,FALSE)))</f>
        <v/>
      </c>
      <c r="AA126" s="53" t="str">
        <f>IF(OR(C126=""),"",(SUM(G126,K126,O126)*VLOOKUP(U126,Gehaltsklassen!$B$34:$D$38,2,FALSE))*C126)</f>
        <v/>
      </c>
      <c r="AB126" s="53" t="str">
        <f>IF(OR(C126=""),"",(SUM(G126,K126,O126)*VLOOKUP(U126,Gehaltsklassen!$B$34:$D$38,3,FALSE)))</f>
        <v/>
      </c>
      <c r="AC126" s="53" t="str">
        <f>IF(OR(C126=""),"",(SUM(G126,K126,O126)*VLOOKUP(U126,Gehaltsklassen!$B$34:$D$38,3,FALSE))*C126)</f>
        <v/>
      </c>
    </row>
    <row r="127" spans="1:29" ht="31.9" customHeight="1" x14ac:dyDescent="0.2">
      <c r="A127" s="74" t="str">
        <f>IF(C127="","",MAX($A$11:A126)+1)</f>
        <v/>
      </c>
      <c r="B127" s="75" t="str">
        <f>IF('N-Bedarf AL'!B125="","",'N-Bedarf AL'!B125)</f>
        <v/>
      </c>
      <c r="C127" s="49" t="str">
        <f>IF('N-Bedarf AL'!C125="","",'N-Bedarf AL'!C125)</f>
        <v/>
      </c>
      <c r="D127" s="88" t="str">
        <f>IF('N-Bedarf AL'!D125="","",'N-Bedarf AL'!D125)</f>
        <v/>
      </c>
      <c r="E127" s="49" t="str">
        <f>IF('N-Bedarf AL'!G125="","",'N-Bedarf AL'!G125)</f>
        <v/>
      </c>
      <c r="F127" s="50" t="str">
        <f t="shared" si="6"/>
        <v/>
      </c>
      <c r="G127" s="50" t="str">
        <f t="shared" si="7"/>
        <v/>
      </c>
      <c r="H127" s="88"/>
      <c r="I127" s="49"/>
      <c r="J127" s="50" t="str">
        <f t="shared" si="8"/>
        <v/>
      </c>
      <c r="K127" s="50" t="str">
        <f t="shared" si="9"/>
        <v/>
      </c>
      <c r="L127" s="88"/>
      <c r="M127" s="49"/>
      <c r="N127" s="50" t="str">
        <f t="shared" si="10"/>
        <v/>
      </c>
      <c r="O127" s="50" t="str">
        <f t="shared" si="11"/>
        <v/>
      </c>
      <c r="P127" s="51"/>
      <c r="Q127" s="78" t="s">
        <v>261</v>
      </c>
      <c r="R127" s="49"/>
      <c r="S127" s="32" t="str">
        <f>IF(R127="","C",INDEX(Gehaltsklassen!A$11:A$15,MATCH('P-Bedarf AL'!R127,Gehaltsklassen!D$11:D$15,1),1))</f>
        <v>C</v>
      </c>
      <c r="T127" s="49"/>
      <c r="U127" s="32" t="str">
        <f>IF(T127="","C",IF(T127="","C",IF('P-Bedarf AL'!$Q127="I",INDEX(Gehaltsklassen!A$11:A$15,MATCH('P-Bedarf AL'!T127,Gehaltsklassen!C$11:C$15,1),1),IF('P-Bedarf AL'!$Q127="II",INDEX(Gehaltsklassen!A$11:A$15,MATCH('P-Bedarf AL'!T127,Gehaltsklassen!D$11:D$15,1),1),IF('P-Bedarf AL'!$Q127="III",INDEX(Gehaltsklassen!A$11:A$15,MATCH('P-Bedarf AL'!T127,Gehaltsklassen!E$11:E$15,1),1),"Falsche Bodenart")))))</f>
        <v>C</v>
      </c>
      <c r="V127" s="52" t="str">
        <f>IF(OR(C127=""),"",SUM(F127,J127,N127)*VLOOKUP(S127,Gehaltsklassen!$B$34:$D$38,2,FALSE))</f>
        <v/>
      </c>
      <c r="W127" s="52" t="str">
        <f>IF(OR(C127=""),"",SUM(F127,J127,N127)*VLOOKUP(S127,Gehaltsklassen!$B$34:$D$38,2,FALSE)*C127)</f>
        <v/>
      </c>
      <c r="X127" s="52" t="str">
        <f>IF(OR(C127=""),"",SUM(F127,J127,N127)*VLOOKUP(S127,Gehaltsklassen!$B$34:$D$38,3,FALSE))</f>
        <v/>
      </c>
      <c r="Y127" s="52" t="str">
        <f>IF(OR(C127=""),"",SUM(F127,J127,N127)*VLOOKUP(S127,Gehaltsklassen!$B$34:$D$38,3,FALSE)*C127)</f>
        <v/>
      </c>
      <c r="Z127" s="54" t="str">
        <f>IF(OR(C127=""),"",(SUM(G127,K127,O127)*VLOOKUP(U127,Gehaltsklassen!$B$34:$D$38,2,FALSE)))</f>
        <v/>
      </c>
      <c r="AA127" s="53" t="str">
        <f>IF(OR(C127=""),"",(SUM(G127,K127,O127)*VLOOKUP(U127,Gehaltsklassen!$B$34:$D$38,2,FALSE))*C127)</f>
        <v/>
      </c>
      <c r="AB127" s="53" t="str">
        <f>IF(OR(C127=""),"",(SUM(G127,K127,O127)*VLOOKUP(U127,Gehaltsklassen!$B$34:$D$38,3,FALSE)))</f>
        <v/>
      </c>
      <c r="AC127" s="53" t="str">
        <f>IF(OR(C127=""),"",(SUM(G127,K127,O127)*VLOOKUP(U127,Gehaltsklassen!$B$34:$D$38,3,FALSE))*C127)</f>
        <v/>
      </c>
    </row>
    <row r="128" spans="1:29" ht="31.9" customHeight="1" x14ac:dyDescent="0.2">
      <c r="A128" s="74" t="str">
        <f>IF(C128="","",MAX($A$11:A127)+1)</f>
        <v/>
      </c>
      <c r="B128" s="75" t="str">
        <f>IF('N-Bedarf AL'!B126="","",'N-Bedarf AL'!B126)</f>
        <v/>
      </c>
      <c r="C128" s="49" t="str">
        <f>IF('N-Bedarf AL'!C126="","",'N-Bedarf AL'!C126)</f>
        <v/>
      </c>
      <c r="D128" s="88" t="str">
        <f>IF('N-Bedarf AL'!D126="","",'N-Bedarf AL'!D126)</f>
        <v/>
      </c>
      <c r="E128" s="49" t="str">
        <f>IF('N-Bedarf AL'!G126="","",'N-Bedarf AL'!G126)</f>
        <v/>
      </c>
      <c r="F128" s="50" t="str">
        <f t="shared" si="6"/>
        <v/>
      </c>
      <c r="G128" s="50" t="str">
        <f t="shared" si="7"/>
        <v/>
      </c>
      <c r="H128" s="88"/>
      <c r="I128" s="49"/>
      <c r="J128" s="50" t="str">
        <f t="shared" si="8"/>
        <v/>
      </c>
      <c r="K128" s="50" t="str">
        <f t="shared" si="9"/>
        <v/>
      </c>
      <c r="L128" s="88"/>
      <c r="M128" s="49"/>
      <c r="N128" s="50" t="str">
        <f t="shared" si="10"/>
        <v/>
      </c>
      <c r="O128" s="50" t="str">
        <f t="shared" si="11"/>
        <v/>
      </c>
      <c r="P128" s="51"/>
      <c r="Q128" s="78" t="s">
        <v>261</v>
      </c>
      <c r="R128" s="49"/>
      <c r="S128" s="32" t="str">
        <f>IF(R128="","C",INDEX(Gehaltsklassen!A$11:A$15,MATCH('P-Bedarf AL'!R128,Gehaltsklassen!D$11:D$15,1),1))</f>
        <v>C</v>
      </c>
      <c r="T128" s="49"/>
      <c r="U128" s="32" t="str">
        <f>IF(T128="","C",IF(T128="","C",IF('P-Bedarf AL'!$Q128="I",INDEX(Gehaltsklassen!A$11:A$15,MATCH('P-Bedarf AL'!T128,Gehaltsklassen!C$11:C$15,1),1),IF('P-Bedarf AL'!$Q128="II",INDEX(Gehaltsklassen!A$11:A$15,MATCH('P-Bedarf AL'!T128,Gehaltsklassen!D$11:D$15,1),1),IF('P-Bedarf AL'!$Q128="III",INDEX(Gehaltsklassen!A$11:A$15,MATCH('P-Bedarf AL'!T128,Gehaltsklassen!E$11:E$15,1),1),"Falsche Bodenart")))))</f>
        <v>C</v>
      </c>
      <c r="V128" s="52" t="str">
        <f>IF(OR(C128=""),"",SUM(F128,J128,N128)*VLOOKUP(S128,Gehaltsklassen!$B$34:$D$38,2,FALSE))</f>
        <v/>
      </c>
      <c r="W128" s="52" t="str">
        <f>IF(OR(C128=""),"",SUM(F128,J128,N128)*VLOOKUP(S128,Gehaltsklassen!$B$34:$D$38,2,FALSE)*C128)</f>
        <v/>
      </c>
      <c r="X128" s="52" t="str">
        <f>IF(OR(C128=""),"",SUM(F128,J128,N128)*VLOOKUP(S128,Gehaltsklassen!$B$34:$D$38,3,FALSE))</f>
        <v/>
      </c>
      <c r="Y128" s="52" t="str">
        <f>IF(OR(C128=""),"",SUM(F128,J128,N128)*VLOOKUP(S128,Gehaltsklassen!$B$34:$D$38,3,FALSE)*C128)</f>
        <v/>
      </c>
      <c r="Z128" s="54" t="str">
        <f>IF(OR(C128=""),"",(SUM(G128,K128,O128)*VLOOKUP(U128,Gehaltsklassen!$B$34:$D$38,2,FALSE)))</f>
        <v/>
      </c>
      <c r="AA128" s="53" t="str">
        <f>IF(OR(C128=""),"",(SUM(G128,K128,O128)*VLOOKUP(U128,Gehaltsklassen!$B$34:$D$38,2,FALSE))*C128)</f>
        <v/>
      </c>
      <c r="AB128" s="53" t="str">
        <f>IF(OR(C128=""),"",(SUM(G128,K128,O128)*VLOOKUP(U128,Gehaltsklassen!$B$34:$D$38,3,FALSE)))</f>
        <v/>
      </c>
      <c r="AC128" s="53" t="str">
        <f>IF(OR(C128=""),"",(SUM(G128,K128,O128)*VLOOKUP(U128,Gehaltsklassen!$B$34:$D$38,3,FALSE))*C128)</f>
        <v/>
      </c>
    </row>
    <row r="129" spans="1:29" ht="31.9" customHeight="1" x14ac:dyDescent="0.2">
      <c r="A129" s="74" t="str">
        <f>IF(C129="","",MAX($A$11:A128)+1)</f>
        <v/>
      </c>
      <c r="B129" s="75" t="str">
        <f>IF('N-Bedarf AL'!B127="","",'N-Bedarf AL'!B127)</f>
        <v/>
      </c>
      <c r="C129" s="49" t="str">
        <f>IF('N-Bedarf AL'!C127="","",'N-Bedarf AL'!C127)</f>
        <v/>
      </c>
      <c r="D129" s="88" t="str">
        <f>IF('N-Bedarf AL'!D127="","",'N-Bedarf AL'!D127)</f>
        <v/>
      </c>
      <c r="E129" s="49" t="str">
        <f>IF('N-Bedarf AL'!G127="","",'N-Bedarf AL'!G127)</f>
        <v/>
      </c>
      <c r="F129" s="50" t="str">
        <f t="shared" si="6"/>
        <v/>
      </c>
      <c r="G129" s="50" t="str">
        <f t="shared" si="7"/>
        <v/>
      </c>
      <c r="H129" s="88"/>
      <c r="I129" s="49"/>
      <c r="J129" s="50" t="str">
        <f t="shared" si="8"/>
        <v/>
      </c>
      <c r="K129" s="50" t="str">
        <f t="shared" si="9"/>
        <v/>
      </c>
      <c r="L129" s="88"/>
      <c r="M129" s="49"/>
      <c r="N129" s="50" t="str">
        <f t="shared" si="10"/>
        <v/>
      </c>
      <c r="O129" s="50" t="str">
        <f t="shared" si="11"/>
        <v/>
      </c>
      <c r="P129" s="51"/>
      <c r="Q129" s="78" t="s">
        <v>261</v>
      </c>
      <c r="R129" s="49"/>
      <c r="S129" s="32" t="str">
        <f>IF(R129="","C",INDEX(Gehaltsklassen!A$11:A$15,MATCH('P-Bedarf AL'!R129,Gehaltsklassen!D$11:D$15,1),1))</f>
        <v>C</v>
      </c>
      <c r="T129" s="49"/>
      <c r="U129" s="32" t="str">
        <f>IF(T129="","C",IF(T129="","C",IF('P-Bedarf AL'!$Q129="I",INDEX(Gehaltsklassen!A$11:A$15,MATCH('P-Bedarf AL'!T129,Gehaltsklassen!C$11:C$15,1),1),IF('P-Bedarf AL'!$Q129="II",INDEX(Gehaltsklassen!A$11:A$15,MATCH('P-Bedarf AL'!T129,Gehaltsklassen!D$11:D$15,1),1),IF('P-Bedarf AL'!$Q129="III",INDEX(Gehaltsklassen!A$11:A$15,MATCH('P-Bedarf AL'!T129,Gehaltsklassen!E$11:E$15,1),1),"Falsche Bodenart")))))</f>
        <v>C</v>
      </c>
      <c r="V129" s="52" t="str">
        <f>IF(OR(C129=""),"",SUM(F129,J129,N129)*VLOOKUP(S129,Gehaltsklassen!$B$34:$D$38,2,FALSE))</f>
        <v/>
      </c>
      <c r="W129" s="52" t="str">
        <f>IF(OR(C129=""),"",SUM(F129,J129,N129)*VLOOKUP(S129,Gehaltsklassen!$B$34:$D$38,2,FALSE)*C129)</f>
        <v/>
      </c>
      <c r="X129" s="52" t="str">
        <f>IF(OR(C129=""),"",SUM(F129,J129,N129)*VLOOKUP(S129,Gehaltsklassen!$B$34:$D$38,3,FALSE))</f>
        <v/>
      </c>
      <c r="Y129" s="52" t="str">
        <f>IF(OR(C129=""),"",SUM(F129,J129,N129)*VLOOKUP(S129,Gehaltsklassen!$B$34:$D$38,3,FALSE)*C129)</f>
        <v/>
      </c>
      <c r="Z129" s="54" t="str">
        <f>IF(OR(C129=""),"",(SUM(G129,K129,O129)*VLOOKUP(U129,Gehaltsklassen!$B$34:$D$38,2,FALSE)))</f>
        <v/>
      </c>
      <c r="AA129" s="53" t="str">
        <f>IF(OR(C129=""),"",(SUM(G129,K129,O129)*VLOOKUP(U129,Gehaltsklassen!$B$34:$D$38,2,FALSE))*C129)</f>
        <v/>
      </c>
      <c r="AB129" s="53" t="str">
        <f>IF(OR(C129=""),"",(SUM(G129,K129,O129)*VLOOKUP(U129,Gehaltsklassen!$B$34:$D$38,3,FALSE)))</f>
        <v/>
      </c>
      <c r="AC129" s="53" t="str">
        <f>IF(OR(C129=""),"",(SUM(G129,K129,O129)*VLOOKUP(U129,Gehaltsklassen!$B$34:$D$38,3,FALSE))*C129)</f>
        <v/>
      </c>
    </row>
    <row r="130" spans="1:29" ht="31.9" customHeight="1" x14ac:dyDescent="0.2">
      <c r="A130" s="74" t="str">
        <f>IF(C130="","",MAX($A$11:A129)+1)</f>
        <v/>
      </c>
      <c r="B130" s="75" t="str">
        <f>IF('N-Bedarf AL'!B128="","",'N-Bedarf AL'!B128)</f>
        <v/>
      </c>
      <c r="C130" s="49" t="str">
        <f>IF('N-Bedarf AL'!C128="","",'N-Bedarf AL'!C128)</f>
        <v/>
      </c>
      <c r="D130" s="88" t="str">
        <f>IF('N-Bedarf AL'!D128="","",'N-Bedarf AL'!D128)</f>
        <v/>
      </c>
      <c r="E130" s="49" t="str">
        <f>IF('N-Bedarf AL'!G128="","",'N-Bedarf AL'!G128)</f>
        <v/>
      </c>
      <c r="F130" s="50" t="str">
        <f t="shared" si="6"/>
        <v/>
      </c>
      <c r="G130" s="50" t="str">
        <f t="shared" si="7"/>
        <v/>
      </c>
      <c r="H130" s="88"/>
      <c r="I130" s="49"/>
      <c r="J130" s="50" t="str">
        <f t="shared" si="8"/>
        <v/>
      </c>
      <c r="K130" s="50" t="str">
        <f t="shared" si="9"/>
        <v/>
      </c>
      <c r="L130" s="88"/>
      <c r="M130" s="49"/>
      <c r="N130" s="50" t="str">
        <f t="shared" si="10"/>
        <v/>
      </c>
      <c r="O130" s="50" t="str">
        <f t="shared" si="11"/>
        <v/>
      </c>
      <c r="P130" s="51"/>
      <c r="Q130" s="78" t="s">
        <v>261</v>
      </c>
      <c r="R130" s="49"/>
      <c r="S130" s="32" t="str">
        <f>IF(R130="","C",INDEX(Gehaltsklassen!A$11:A$15,MATCH('P-Bedarf AL'!R130,Gehaltsklassen!D$11:D$15,1),1))</f>
        <v>C</v>
      </c>
      <c r="T130" s="49"/>
      <c r="U130" s="32" t="str">
        <f>IF(T130="","C",IF(T130="","C",IF('P-Bedarf AL'!$Q130="I",INDEX(Gehaltsklassen!A$11:A$15,MATCH('P-Bedarf AL'!T130,Gehaltsklassen!C$11:C$15,1),1),IF('P-Bedarf AL'!$Q130="II",INDEX(Gehaltsklassen!A$11:A$15,MATCH('P-Bedarf AL'!T130,Gehaltsklassen!D$11:D$15,1),1),IF('P-Bedarf AL'!$Q130="III",INDEX(Gehaltsklassen!A$11:A$15,MATCH('P-Bedarf AL'!T130,Gehaltsklassen!E$11:E$15,1),1),"Falsche Bodenart")))))</f>
        <v>C</v>
      </c>
      <c r="V130" s="52" t="str">
        <f>IF(OR(C130=""),"",SUM(F130,J130,N130)*VLOOKUP(S130,Gehaltsklassen!$B$34:$D$38,2,FALSE))</f>
        <v/>
      </c>
      <c r="W130" s="52" t="str">
        <f>IF(OR(C130=""),"",SUM(F130,J130,N130)*VLOOKUP(S130,Gehaltsklassen!$B$34:$D$38,2,FALSE)*C130)</f>
        <v/>
      </c>
      <c r="X130" s="52" t="str">
        <f>IF(OR(C130=""),"",SUM(F130,J130,N130)*VLOOKUP(S130,Gehaltsklassen!$B$34:$D$38,3,FALSE))</f>
        <v/>
      </c>
      <c r="Y130" s="52" t="str">
        <f>IF(OR(C130=""),"",SUM(F130,J130,N130)*VLOOKUP(S130,Gehaltsklassen!$B$34:$D$38,3,FALSE)*C130)</f>
        <v/>
      </c>
      <c r="Z130" s="54" t="str">
        <f>IF(OR(C130=""),"",(SUM(G130,K130,O130)*VLOOKUP(U130,Gehaltsklassen!$B$34:$D$38,2,FALSE)))</f>
        <v/>
      </c>
      <c r="AA130" s="53" t="str">
        <f>IF(OR(C130=""),"",(SUM(G130,K130,O130)*VLOOKUP(U130,Gehaltsklassen!$B$34:$D$38,2,FALSE))*C130)</f>
        <v/>
      </c>
      <c r="AB130" s="53" t="str">
        <f>IF(OR(C130=""),"",(SUM(G130,K130,O130)*VLOOKUP(U130,Gehaltsklassen!$B$34:$D$38,3,FALSE)))</f>
        <v/>
      </c>
      <c r="AC130" s="53" t="str">
        <f>IF(OR(C130=""),"",(SUM(G130,K130,O130)*VLOOKUP(U130,Gehaltsklassen!$B$34:$D$38,3,FALSE))*C130)</f>
        <v/>
      </c>
    </row>
    <row r="131" spans="1:29" ht="31.9" customHeight="1" x14ac:dyDescent="0.2">
      <c r="A131" s="74" t="str">
        <f>IF(C131="","",MAX($A$11:A130)+1)</f>
        <v/>
      </c>
      <c r="B131" s="75" t="str">
        <f>IF('N-Bedarf AL'!B129="","",'N-Bedarf AL'!B129)</f>
        <v/>
      </c>
      <c r="C131" s="49" t="str">
        <f>IF('N-Bedarf AL'!C129="","",'N-Bedarf AL'!C129)</f>
        <v/>
      </c>
      <c r="D131" s="88" t="str">
        <f>IF('N-Bedarf AL'!D129="","",'N-Bedarf AL'!D129)</f>
        <v/>
      </c>
      <c r="E131" s="49" t="str">
        <f>IF('N-Bedarf AL'!G129="","",'N-Bedarf AL'!G129)</f>
        <v/>
      </c>
      <c r="F131" s="50" t="str">
        <f t="shared" si="6"/>
        <v/>
      </c>
      <c r="G131" s="50" t="str">
        <f t="shared" si="7"/>
        <v/>
      </c>
      <c r="H131" s="88"/>
      <c r="I131" s="49"/>
      <c r="J131" s="50" t="str">
        <f t="shared" si="8"/>
        <v/>
      </c>
      <c r="K131" s="50" t="str">
        <f t="shared" si="9"/>
        <v/>
      </c>
      <c r="L131" s="88"/>
      <c r="M131" s="49"/>
      <c r="N131" s="50" t="str">
        <f t="shared" si="10"/>
        <v/>
      </c>
      <c r="O131" s="50" t="str">
        <f t="shared" si="11"/>
        <v/>
      </c>
      <c r="P131" s="51"/>
      <c r="Q131" s="78" t="s">
        <v>261</v>
      </c>
      <c r="R131" s="49"/>
      <c r="S131" s="32" t="str">
        <f>IF(R131="","C",INDEX(Gehaltsklassen!A$11:A$15,MATCH('P-Bedarf AL'!R131,Gehaltsklassen!D$11:D$15,1),1))</f>
        <v>C</v>
      </c>
      <c r="T131" s="49"/>
      <c r="U131" s="32" t="str">
        <f>IF(T131="","C",IF(T131="","C",IF('P-Bedarf AL'!$Q131="I",INDEX(Gehaltsklassen!A$11:A$15,MATCH('P-Bedarf AL'!T131,Gehaltsklassen!C$11:C$15,1),1),IF('P-Bedarf AL'!$Q131="II",INDEX(Gehaltsklassen!A$11:A$15,MATCH('P-Bedarf AL'!T131,Gehaltsklassen!D$11:D$15,1),1),IF('P-Bedarf AL'!$Q131="III",INDEX(Gehaltsklassen!A$11:A$15,MATCH('P-Bedarf AL'!T131,Gehaltsklassen!E$11:E$15,1),1),"Falsche Bodenart")))))</f>
        <v>C</v>
      </c>
      <c r="V131" s="52" t="str">
        <f>IF(OR(C131=""),"",SUM(F131,J131,N131)*VLOOKUP(S131,Gehaltsklassen!$B$34:$D$38,2,FALSE))</f>
        <v/>
      </c>
      <c r="W131" s="52" t="str">
        <f>IF(OR(C131=""),"",SUM(F131,J131,N131)*VLOOKUP(S131,Gehaltsklassen!$B$34:$D$38,2,FALSE)*C131)</f>
        <v/>
      </c>
      <c r="X131" s="52" t="str">
        <f>IF(OR(C131=""),"",SUM(F131,J131,N131)*VLOOKUP(S131,Gehaltsklassen!$B$34:$D$38,3,FALSE))</f>
        <v/>
      </c>
      <c r="Y131" s="52" t="str">
        <f>IF(OR(C131=""),"",SUM(F131,J131,N131)*VLOOKUP(S131,Gehaltsklassen!$B$34:$D$38,3,FALSE)*C131)</f>
        <v/>
      </c>
      <c r="Z131" s="54" t="str">
        <f>IF(OR(C131=""),"",(SUM(G131,K131,O131)*VLOOKUP(U131,Gehaltsklassen!$B$34:$D$38,2,FALSE)))</f>
        <v/>
      </c>
      <c r="AA131" s="53" t="str">
        <f>IF(OR(C131=""),"",(SUM(G131,K131,O131)*VLOOKUP(U131,Gehaltsklassen!$B$34:$D$38,2,FALSE))*C131)</f>
        <v/>
      </c>
      <c r="AB131" s="53" t="str">
        <f>IF(OR(C131=""),"",(SUM(G131,K131,O131)*VLOOKUP(U131,Gehaltsklassen!$B$34:$D$38,3,FALSE)))</f>
        <v/>
      </c>
      <c r="AC131" s="53" t="str">
        <f>IF(OR(C131=""),"",(SUM(G131,K131,O131)*VLOOKUP(U131,Gehaltsklassen!$B$34:$D$38,3,FALSE))*C131)</f>
        <v/>
      </c>
    </row>
    <row r="132" spans="1:29" ht="31.9" customHeight="1" x14ac:dyDescent="0.2">
      <c r="A132" s="74" t="str">
        <f>IF(C132="","",MAX($A$11:A131)+1)</f>
        <v/>
      </c>
      <c r="B132" s="75" t="str">
        <f>IF('N-Bedarf AL'!B130="","",'N-Bedarf AL'!B130)</f>
        <v/>
      </c>
      <c r="C132" s="49" t="str">
        <f>IF('N-Bedarf AL'!C130="","",'N-Bedarf AL'!C130)</f>
        <v/>
      </c>
      <c r="D132" s="88" t="str">
        <f>IF('N-Bedarf AL'!D130="","",'N-Bedarf AL'!D130)</f>
        <v/>
      </c>
      <c r="E132" s="49" t="str">
        <f>IF('N-Bedarf AL'!G130="","",'N-Bedarf AL'!G130)</f>
        <v/>
      </c>
      <c r="F132" s="50" t="str">
        <f t="shared" si="6"/>
        <v/>
      </c>
      <c r="G132" s="50" t="str">
        <f t="shared" si="7"/>
        <v/>
      </c>
      <c r="H132" s="88"/>
      <c r="I132" s="49"/>
      <c r="J132" s="50" t="str">
        <f t="shared" si="8"/>
        <v/>
      </c>
      <c r="K132" s="50" t="str">
        <f t="shared" si="9"/>
        <v/>
      </c>
      <c r="L132" s="88"/>
      <c r="M132" s="49"/>
      <c r="N132" s="50" t="str">
        <f t="shared" si="10"/>
        <v/>
      </c>
      <c r="O132" s="50" t="str">
        <f t="shared" si="11"/>
        <v/>
      </c>
      <c r="P132" s="51"/>
      <c r="Q132" s="78" t="s">
        <v>261</v>
      </c>
      <c r="R132" s="49"/>
      <c r="S132" s="32" t="str">
        <f>IF(R132="","C",INDEX(Gehaltsklassen!A$11:A$15,MATCH('P-Bedarf AL'!R132,Gehaltsklassen!D$11:D$15,1),1))</f>
        <v>C</v>
      </c>
      <c r="T132" s="49"/>
      <c r="U132" s="32" t="str">
        <f>IF(T132="","C",IF(T132="","C",IF('P-Bedarf AL'!$Q132="I",INDEX(Gehaltsklassen!A$11:A$15,MATCH('P-Bedarf AL'!T132,Gehaltsklassen!C$11:C$15,1),1),IF('P-Bedarf AL'!$Q132="II",INDEX(Gehaltsklassen!A$11:A$15,MATCH('P-Bedarf AL'!T132,Gehaltsklassen!D$11:D$15,1),1),IF('P-Bedarf AL'!$Q132="III",INDEX(Gehaltsklassen!A$11:A$15,MATCH('P-Bedarf AL'!T132,Gehaltsklassen!E$11:E$15,1),1),"Falsche Bodenart")))))</f>
        <v>C</v>
      </c>
      <c r="V132" s="52" t="str">
        <f>IF(OR(C132=""),"",SUM(F132,J132,N132)*VLOOKUP(S132,Gehaltsklassen!$B$34:$D$38,2,FALSE))</f>
        <v/>
      </c>
      <c r="W132" s="52" t="str">
        <f>IF(OR(C132=""),"",SUM(F132,J132,N132)*VLOOKUP(S132,Gehaltsklassen!$B$34:$D$38,2,FALSE)*C132)</f>
        <v/>
      </c>
      <c r="X132" s="52" t="str">
        <f>IF(OR(C132=""),"",SUM(F132,J132,N132)*VLOOKUP(S132,Gehaltsklassen!$B$34:$D$38,3,FALSE))</f>
        <v/>
      </c>
      <c r="Y132" s="52" t="str">
        <f>IF(OR(C132=""),"",SUM(F132,J132,N132)*VLOOKUP(S132,Gehaltsklassen!$B$34:$D$38,3,FALSE)*C132)</f>
        <v/>
      </c>
      <c r="Z132" s="54" t="str">
        <f>IF(OR(C132=""),"",(SUM(G132,K132,O132)*VLOOKUP(U132,Gehaltsklassen!$B$34:$D$38,2,FALSE)))</f>
        <v/>
      </c>
      <c r="AA132" s="53" t="str">
        <f>IF(OR(C132=""),"",(SUM(G132,K132,O132)*VLOOKUP(U132,Gehaltsklassen!$B$34:$D$38,2,FALSE))*C132)</f>
        <v/>
      </c>
      <c r="AB132" s="53" t="str">
        <f>IF(OR(C132=""),"",(SUM(G132,K132,O132)*VLOOKUP(U132,Gehaltsklassen!$B$34:$D$38,3,FALSE)))</f>
        <v/>
      </c>
      <c r="AC132" s="53" t="str">
        <f>IF(OR(C132=""),"",(SUM(G132,K132,O132)*VLOOKUP(U132,Gehaltsklassen!$B$34:$D$38,3,FALSE))*C132)</f>
        <v/>
      </c>
    </row>
    <row r="133" spans="1:29" ht="31.9" customHeight="1" x14ac:dyDescent="0.2">
      <c r="A133" s="74" t="str">
        <f>IF(C133="","",MAX($A$11:A132)+1)</f>
        <v/>
      </c>
      <c r="B133" s="75" t="str">
        <f>IF('N-Bedarf AL'!B131="","",'N-Bedarf AL'!B131)</f>
        <v/>
      </c>
      <c r="C133" s="49" t="str">
        <f>IF('N-Bedarf AL'!C131="","",'N-Bedarf AL'!C131)</f>
        <v/>
      </c>
      <c r="D133" s="88" t="str">
        <f>IF('N-Bedarf AL'!D131="","",'N-Bedarf AL'!D131)</f>
        <v/>
      </c>
      <c r="E133" s="49" t="str">
        <f>IF('N-Bedarf AL'!G131="","",'N-Bedarf AL'!G131)</f>
        <v/>
      </c>
      <c r="F133" s="50" t="str">
        <f t="shared" si="6"/>
        <v/>
      </c>
      <c r="G133" s="50" t="str">
        <f t="shared" si="7"/>
        <v/>
      </c>
      <c r="H133" s="88"/>
      <c r="I133" s="49"/>
      <c r="J133" s="50" t="str">
        <f t="shared" si="8"/>
        <v/>
      </c>
      <c r="K133" s="50" t="str">
        <f t="shared" si="9"/>
        <v/>
      </c>
      <c r="L133" s="88"/>
      <c r="M133" s="49"/>
      <c r="N133" s="50" t="str">
        <f t="shared" si="10"/>
        <v/>
      </c>
      <c r="O133" s="50" t="str">
        <f t="shared" si="11"/>
        <v/>
      </c>
      <c r="P133" s="51"/>
      <c r="Q133" s="78" t="s">
        <v>261</v>
      </c>
      <c r="R133" s="49"/>
      <c r="S133" s="32" t="str">
        <f>IF(R133="","C",INDEX(Gehaltsklassen!A$11:A$15,MATCH('P-Bedarf AL'!R133,Gehaltsklassen!D$11:D$15,1),1))</f>
        <v>C</v>
      </c>
      <c r="T133" s="49"/>
      <c r="U133" s="32" t="str">
        <f>IF(T133="","C",IF(T133="","C",IF('P-Bedarf AL'!$Q133="I",INDEX(Gehaltsklassen!A$11:A$15,MATCH('P-Bedarf AL'!T133,Gehaltsklassen!C$11:C$15,1),1),IF('P-Bedarf AL'!$Q133="II",INDEX(Gehaltsklassen!A$11:A$15,MATCH('P-Bedarf AL'!T133,Gehaltsklassen!D$11:D$15,1),1),IF('P-Bedarf AL'!$Q133="III",INDEX(Gehaltsklassen!A$11:A$15,MATCH('P-Bedarf AL'!T133,Gehaltsklassen!E$11:E$15,1),1),"Falsche Bodenart")))))</f>
        <v>C</v>
      </c>
      <c r="V133" s="52" t="str">
        <f>IF(OR(C133=""),"",SUM(F133,J133,N133)*VLOOKUP(S133,Gehaltsklassen!$B$34:$D$38,2,FALSE))</f>
        <v/>
      </c>
      <c r="W133" s="52" t="str">
        <f>IF(OR(C133=""),"",SUM(F133,J133,N133)*VLOOKUP(S133,Gehaltsklassen!$B$34:$D$38,2,FALSE)*C133)</f>
        <v/>
      </c>
      <c r="X133" s="52" t="str">
        <f>IF(OR(C133=""),"",SUM(F133,J133,N133)*VLOOKUP(S133,Gehaltsklassen!$B$34:$D$38,3,FALSE))</f>
        <v/>
      </c>
      <c r="Y133" s="52" t="str">
        <f>IF(OR(C133=""),"",SUM(F133,J133,N133)*VLOOKUP(S133,Gehaltsklassen!$B$34:$D$38,3,FALSE)*C133)</f>
        <v/>
      </c>
      <c r="Z133" s="54" t="str">
        <f>IF(OR(C133=""),"",(SUM(G133,K133,O133)*VLOOKUP(U133,Gehaltsklassen!$B$34:$D$38,2,FALSE)))</f>
        <v/>
      </c>
      <c r="AA133" s="53" t="str">
        <f>IF(OR(C133=""),"",(SUM(G133,K133,O133)*VLOOKUP(U133,Gehaltsklassen!$B$34:$D$38,2,FALSE))*C133)</f>
        <v/>
      </c>
      <c r="AB133" s="53" t="str">
        <f>IF(OR(C133=""),"",(SUM(G133,K133,O133)*VLOOKUP(U133,Gehaltsklassen!$B$34:$D$38,3,FALSE)))</f>
        <v/>
      </c>
      <c r="AC133" s="53" t="str">
        <f>IF(OR(C133=""),"",(SUM(G133,K133,O133)*VLOOKUP(U133,Gehaltsklassen!$B$34:$D$38,3,FALSE))*C133)</f>
        <v/>
      </c>
    </row>
    <row r="134" spans="1:29" ht="31.9" customHeight="1" x14ac:dyDescent="0.2">
      <c r="A134" s="74" t="str">
        <f>IF(C134="","",MAX($A$11:A133)+1)</f>
        <v/>
      </c>
      <c r="B134" s="75" t="str">
        <f>IF('N-Bedarf AL'!B132="","",'N-Bedarf AL'!B132)</f>
        <v/>
      </c>
      <c r="C134" s="49" t="str">
        <f>IF('N-Bedarf AL'!C132="","",'N-Bedarf AL'!C132)</f>
        <v/>
      </c>
      <c r="D134" s="88" t="str">
        <f>IF('N-Bedarf AL'!D132="","",'N-Bedarf AL'!D132)</f>
        <v/>
      </c>
      <c r="E134" s="49" t="str">
        <f>IF('N-Bedarf AL'!G132="","",'N-Bedarf AL'!G132)</f>
        <v/>
      </c>
      <c r="F134" s="50" t="str">
        <f t="shared" si="6"/>
        <v/>
      </c>
      <c r="G134" s="50" t="str">
        <f t="shared" si="7"/>
        <v/>
      </c>
      <c r="H134" s="88"/>
      <c r="I134" s="49"/>
      <c r="J134" s="50" t="str">
        <f t="shared" si="8"/>
        <v/>
      </c>
      <c r="K134" s="50" t="str">
        <f t="shared" si="9"/>
        <v/>
      </c>
      <c r="L134" s="88"/>
      <c r="M134" s="49"/>
      <c r="N134" s="50" t="str">
        <f t="shared" si="10"/>
        <v/>
      </c>
      <c r="O134" s="50" t="str">
        <f t="shared" si="11"/>
        <v/>
      </c>
      <c r="P134" s="51"/>
      <c r="Q134" s="78" t="s">
        <v>261</v>
      </c>
      <c r="R134" s="49"/>
      <c r="S134" s="32" t="str">
        <f>IF(R134="","C",INDEX(Gehaltsklassen!A$11:A$15,MATCH('P-Bedarf AL'!R134,Gehaltsklassen!D$11:D$15,1),1))</f>
        <v>C</v>
      </c>
      <c r="T134" s="49"/>
      <c r="U134" s="32" t="str">
        <f>IF(T134="","C",IF(T134="","C",IF('P-Bedarf AL'!$Q134="I",INDEX(Gehaltsklassen!A$11:A$15,MATCH('P-Bedarf AL'!T134,Gehaltsklassen!C$11:C$15,1),1),IF('P-Bedarf AL'!$Q134="II",INDEX(Gehaltsklassen!A$11:A$15,MATCH('P-Bedarf AL'!T134,Gehaltsklassen!D$11:D$15,1),1),IF('P-Bedarf AL'!$Q134="III",INDEX(Gehaltsklassen!A$11:A$15,MATCH('P-Bedarf AL'!T134,Gehaltsklassen!E$11:E$15,1),1),"Falsche Bodenart")))))</f>
        <v>C</v>
      </c>
      <c r="V134" s="52" t="str">
        <f>IF(OR(C134=""),"",SUM(F134,J134,N134)*VLOOKUP(S134,Gehaltsklassen!$B$34:$D$38,2,FALSE))</f>
        <v/>
      </c>
      <c r="W134" s="52" t="str">
        <f>IF(OR(C134=""),"",SUM(F134,J134,N134)*VLOOKUP(S134,Gehaltsklassen!$B$34:$D$38,2,FALSE)*C134)</f>
        <v/>
      </c>
      <c r="X134" s="52" t="str">
        <f>IF(OR(C134=""),"",SUM(F134,J134,N134)*VLOOKUP(S134,Gehaltsklassen!$B$34:$D$38,3,FALSE))</f>
        <v/>
      </c>
      <c r="Y134" s="52" t="str">
        <f>IF(OR(C134=""),"",SUM(F134,J134,N134)*VLOOKUP(S134,Gehaltsklassen!$B$34:$D$38,3,FALSE)*C134)</f>
        <v/>
      </c>
      <c r="Z134" s="54" t="str">
        <f>IF(OR(C134=""),"",(SUM(G134,K134,O134)*VLOOKUP(U134,Gehaltsklassen!$B$34:$D$38,2,FALSE)))</f>
        <v/>
      </c>
      <c r="AA134" s="53" t="str">
        <f>IF(OR(C134=""),"",(SUM(G134,K134,O134)*VLOOKUP(U134,Gehaltsklassen!$B$34:$D$38,2,FALSE))*C134)</f>
        <v/>
      </c>
      <c r="AB134" s="53" t="str">
        <f>IF(OR(C134=""),"",(SUM(G134,K134,O134)*VLOOKUP(U134,Gehaltsklassen!$B$34:$D$38,3,FALSE)))</f>
        <v/>
      </c>
      <c r="AC134" s="53" t="str">
        <f>IF(OR(C134=""),"",(SUM(G134,K134,O134)*VLOOKUP(U134,Gehaltsklassen!$B$34:$D$38,3,FALSE))*C134)</f>
        <v/>
      </c>
    </row>
    <row r="135" spans="1:29" ht="31.9" customHeight="1" x14ac:dyDescent="0.2">
      <c r="A135" s="74" t="str">
        <f>IF(C135="","",MAX($A$11:A134)+1)</f>
        <v/>
      </c>
      <c r="B135" s="75" t="str">
        <f>IF('N-Bedarf AL'!B133="","",'N-Bedarf AL'!B133)</f>
        <v/>
      </c>
      <c r="C135" s="49" t="str">
        <f>IF('N-Bedarf AL'!C133="","",'N-Bedarf AL'!C133)</f>
        <v/>
      </c>
      <c r="D135" s="88" t="str">
        <f>IF('N-Bedarf AL'!D133="","",'N-Bedarf AL'!D133)</f>
        <v/>
      </c>
      <c r="E135" s="49" t="str">
        <f>IF('N-Bedarf AL'!G133="","",'N-Bedarf AL'!G133)</f>
        <v/>
      </c>
      <c r="F135" s="50" t="str">
        <f t="shared" si="6"/>
        <v/>
      </c>
      <c r="G135" s="50" t="str">
        <f t="shared" si="7"/>
        <v/>
      </c>
      <c r="H135" s="88"/>
      <c r="I135" s="49"/>
      <c r="J135" s="50" t="str">
        <f t="shared" si="8"/>
        <v/>
      </c>
      <c r="K135" s="50" t="str">
        <f t="shared" si="9"/>
        <v/>
      </c>
      <c r="L135" s="88"/>
      <c r="M135" s="49"/>
      <c r="N135" s="50" t="str">
        <f t="shared" si="10"/>
        <v/>
      </c>
      <c r="O135" s="50" t="str">
        <f t="shared" si="11"/>
        <v/>
      </c>
      <c r="P135" s="51"/>
      <c r="Q135" s="78" t="s">
        <v>261</v>
      </c>
      <c r="R135" s="49"/>
      <c r="S135" s="32" t="str">
        <f>IF(R135="","C",INDEX(Gehaltsklassen!A$11:A$15,MATCH('P-Bedarf AL'!R135,Gehaltsklassen!D$11:D$15,1),1))</f>
        <v>C</v>
      </c>
      <c r="T135" s="49"/>
      <c r="U135" s="32" t="str">
        <f>IF(T135="","C",IF(T135="","C",IF('P-Bedarf AL'!$Q135="I",INDEX(Gehaltsklassen!A$11:A$15,MATCH('P-Bedarf AL'!T135,Gehaltsklassen!C$11:C$15,1),1),IF('P-Bedarf AL'!$Q135="II",INDEX(Gehaltsklassen!A$11:A$15,MATCH('P-Bedarf AL'!T135,Gehaltsklassen!D$11:D$15,1),1),IF('P-Bedarf AL'!$Q135="III",INDEX(Gehaltsklassen!A$11:A$15,MATCH('P-Bedarf AL'!T135,Gehaltsklassen!E$11:E$15,1),1),"Falsche Bodenart")))))</f>
        <v>C</v>
      </c>
      <c r="V135" s="52" t="str">
        <f>IF(OR(C135=""),"",SUM(F135,J135,N135)*VLOOKUP(S135,Gehaltsklassen!$B$34:$D$38,2,FALSE))</f>
        <v/>
      </c>
      <c r="W135" s="52" t="str">
        <f>IF(OR(C135=""),"",SUM(F135,J135,N135)*VLOOKUP(S135,Gehaltsklassen!$B$34:$D$38,2,FALSE)*C135)</f>
        <v/>
      </c>
      <c r="X135" s="52" t="str">
        <f>IF(OR(C135=""),"",SUM(F135,J135,N135)*VLOOKUP(S135,Gehaltsklassen!$B$34:$D$38,3,FALSE))</f>
        <v/>
      </c>
      <c r="Y135" s="52" t="str">
        <f>IF(OR(C135=""),"",SUM(F135,J135,N135)*VLOOKUP(S135,Gehaltsklassen!$B$34:$D$38,3,FALSE)*C135)</f>
        <v/>
      </c>
      <c r="Z135" s="54" t="str">
        <f>IF(OR(C135=""),"",(SUM(G135,K135,O135)*VLOOKUP(U135,Gehaltsklassen!$B$34:$D$38,2,FALSE)))</f>
        <v/>
      </c>
      <c r="AA135" s="53" t="str">
        <f>IF(OR(C135=""),"",(SUM(G135,K135,O135)*VLOOKUP(U135,Gehaltsklassen!$B$34:$D$38,2,FALSE))*C135)</f>
        <v/>
      </c>
      <c r="AB135" s="53" t="str">
        <f>IF(OR(C135=""),"",(SUM(G135,K135,O135)*VLOOKUP(U135,Gehaltsklassen!$B$34:$D$38,3,FALSE)))</f>
        <v/>
      </c>
      <c r="AC135" s="53" t="str">
        <f>IF(OR(C135=""),"",(SUM(G135,K135,O135)*VLOOKUP(U135,Gehaltsklassen!$B$34:$D$38,3,FALSE))*C135)</f>
        <v/>
      </c>
    </row>
    <row r="136" spans="1:29" ht="31.9" customHeight="1" x14ac:dyDescent="0.2">
      <c r="A136" s="74" t="str">
        <f>IF(C136="","",MAX($A$11:A135)+1)</f>
        <v/>
      </c>
      <c r="B136" s="75" t="str">
        <f>IF('N-Bedarf AL'!B134="","",'N-Bedarf AL'!B134)</f>
        <v/>
      </c>
      <c r="C136" s="49" t="str">
        <f>IF('N-Bedarf AL'!C134="","",'N-Bedarf AL'!C134)</f>
        <v/>
      </c>
      <c r="D136" s="88" t="str">
        <f>IF('N-Bedarf AL'!D134="","",'N-Bedarf AL'!D134)</f>
        <v/>
      </c>
      <c r="E136" s="49" t="str">
        <f>IF('N-Bedarf AL'!G134="","",'N-Bedarf AL'!G134)</f>
        <v/>
      </c>
      <c r="F136" s="50" t="str">
        <f t="shared" si="6"/>
        <v/>
      </c>
      <c r="G136" s="50" t="str">
        <f t="shared" si="7"/>
        <v/>
      </c>
      <c r="H136" s="88"/>
      <c r="I136" s="49"/>
      <c r="J136" s="50" t="str">
        <f t="shared" si="8"/>
        <v/>
      </c>
      <c r="K136" s="50" t="str">
        <f t="shared" si="9"/>
        <v/>
      </c>
      <c r="L136" s="88"/>
      <c r="M136" s="49"/>
      <c r="N136" s="50" t="str">
        <f t="shared" si="10"/>
        <v/>
      </c>
      <c r="O136" s="50" t="str">
        <f t="shared" si="11"/>
        <v/>
      </c>
      <c r="P136" s="51"/>
      <c r="Q136" s="78" t="s">
        <v>261</v>
      </c>
      <c r="R136" s="49"/>
      <c r="S136" s="32" t="str">
        <f>IF(R136="","C",INDEX(Gehaltsklassen!A$11:A$15,MATCH('P-Bedarf AL'!R136,Gehaltsklassen!D$11:D$15,1),1))</f>
        <v>C</v>
      </c>
      <c r="T136" s="49"/>
      <c r="U136" s="32" t="str">
        <f>IF(T136="","C",IF(T136="","C",IF('P-Bedarf AL'!$Q136="I",INDEX(Gehaltsklassen!A$11:A$15,MATCH('P-Bedarf AL'!T136,Gehaltsklassen!C$11:C$15,1),1),IF('P-Bedarf AL'!$Q136="II",INDEX(Gehaltsklassen!A$11:A$15,MATCH('P-Bedarf AL'!T136,Gehaltsklassen!D$11:D$15,1),1),IF('P-Bedarf AL'!$Q136="III",INDEX(Gehaltsklassen!A$11:A$15,MATCH('P-Bedarf AL'!T136,Gehaltsklassen!E$11:E$15,1),1),"Falsche Bodenart")))))</f>
        <v>C</v>
      </c>
      <c r="V136" s="52" t="str">
        <f>IF(OR(C136=""),"",SUM(F136,J136,N136)*VLOOKUP(S136,Gehaltsklassen!$B$34:$D$38,2,FALSE))</f>
        <v/>
      </c>
      <c r="W136" s="52" t="str">
        <f>IF(OR(C136=""),"",SUM(F136,J136,N136)*VLOOKUP(S136,Gehaltsklassen!$B$34:$D$38,2,FALSE)*C136)</f>
        <v/>
      </c>
      <c r="X136" s="52" t="str">
        <f>IF(OR(C136=""),"",SUM(F136,J136,N136)*VLOOKUP(S136,Gehaltsklassen!$B$34:$D$38,3,FALSE))</f>
        <v/>
      </c>
      <c r="Y136" s="52" t="str">
        <f>IF(OR(C136=""),"",SUM(F136,J136,N136)*VLOOKUP(S136,Gehaltsklassen!$B$34:$D$38,3,FALSE)*C136)</f>
        <v/>
      </c>
      <c r="Z136" s="54" t="str">
        <f>IF(OR(C136=""),"",(SUM(G136,K136,O136)*VLOOKUP(U136,Gehaltsklassen!$B$34:$D$38,2,FALSE)))</f>
        <v/>
      </c>
      <c r="AA136" s="53" t="str">
        <f>IF(OR(C136=""),"",(SUM(G136,K136,O136)*VLOOKUP(U136,Gehaltsklassen!$B$34:$D$38,2,FALSE))*C136)</f>
        <v/>
      </c>
      <c r="AB136" s="53" t="str">
        <f>IF(OR(C136=""),"",(SUM(G136,K136,O136)*VLOOKUP(U136,Gehaltsklassen!$B$34:$D$38,3,FALSE)))</f>
        <v/>
      </c>
      <c r="AC136" s="53" t="str">
        <f>IF(OR(C136=""),"",(SUM(G136,K136,O136)*VLOOKUP(U136,Gehaltsklassen!$B$34:$D$38,3,FALSE))*C136)</f>
        <v/>
      </c>
    </row>
    <row r="137" spans="1:29" ht="31.9" customHeight="1" x14ac:dyDescent="0.2">
      <c r="A137" s="74" t="str">
        <f>IF(C137="","",MAX($A$11:A136)+1)</f>
        <v/>
      </c>
      <c r="B137" s="75" t="str">
        <f>IF('N-Bedarf AL'!B135="","",'N-Bedarf AL'!B135)</f>
        <v/>
      </c>
      <c r="C137" s="49" t="str">
        <f>IF('N-Bedarf AL'!C135="","",'N-Bedarf AL'!C135)</f>
        <v/>
      </c>
      <c r="D137" s="88" t="str">
        <f>IF('N-Bedarf AL'!D135="","",'N-Bedarf AL'!D135)</f>
        <v/>
      </c>
      <c r="E137" s="49" t="str">
        <f>IF('N-Bedarf AL'!G135="","",'N-Bedarf AL'!G135)</f>
        <v/>
      </c>
      <c r="F137" s="50" t="str">
        <f t="shared" si="6"/>
        <v/>
      </c>
      <c r="G137" s="50" t="str">
        <f t="shared" si="7"/>
        <v/>
      </c>
      <c r="H137" s="88"/>
      <c r="I137" s="49"/>
      <c r="J137" s="50" t="str">
        <f t="shared" si="8"/>
        <v/>
      </c>
      <c r="K137" s="50" t="str">
        <f t="shared" si="9"/>
        <v/>
      </c>
      <c r="L137" s="88"/>
      <c r="M137" s="49"/>
      <c r="N137" s="50" t="str">
        <f t="shared" si="10"/>
        <v/>
      </c>
      <c r="O137" s="50" t="str">
        <f t="shared" si="11"/>
        <v/>
      </c>
      <c r="P137" s="51"/>
      <c r="Q137" s="78" t="s">
        <v>261</v>
      </c>
      <c r="R137" s="49"/>
      <c r="S137" s="32" t="str">
        <f>IF(R137="","C",INDEX(Gehaltsklassen!A$11:A$15,MATCH('P-Bedarf AL'!R137,Gehaltsklassen!D$11:D$15,1),1))</f>
        <v>C</v>
      </c>
      <c r="T137" s="49"/>
      <c r="U137" s="32" t="str">
        <f>IF(T137="","C",IF(T137="","C",IF('P-Bedarf AL'!$Q137="I",INDEX(Gehaltsklassen!A$11:A$15,MATCH('P-Bedarf AL'!T137,Gehaltsklassen!C$11:C$15,1),1),IF('P-Bedarf AL'!$Q137="II",INDEX(Gehaltsklassen!A$11:A$15,MATCH('P-Bedarf AL'!T137,Gehaltsklassen!D$11:D$15,1),1),IF('P-Bedarf AL'!$Q137="III",INDEX(Gehaltsklassen!A$11:A$15,MATCH('P-Bedarf AL'!T137,Gehaltsklassen!E$11:E$15,1),1),"Falsche Bodenart")))))</f>
        <v>C</v>
      </c>
      <c r="V137" s="52" t="str">
        <f>IF(OR(C137=""),"",SUM(F137,J137,N137)*VLOOKUP(S137,Gehaltsklassen!$B$34:$D$38,2,FALSE))</f>
        <v/>
      </c>
      <c r="W137" s="52" t="str">
        <f>IF(OR(C137=""),"",SUM(F137,J137,N137)*VLOOKUP(S137,Gehaltsklassen!$B$34:$D$38,2,FALSE)*C137)</f>
        <v/>
      </c>
      <c r="X137" s="52" t="str">
        <f>IF(OR(C137=""),"",SUM(F137,J137,N137)*VLOOKUP(S137,Gehaltsklassen!$B$34:$D$38,3,FALSE))</f>
        <v/>
      </c>
      <c r="Y137" s="52" t="str">
        <f>IF(OR(C137=""),"",SUM(F137,J137,N137)*VLOOKUP(S137,Gehaltsklassen!$B$34:$D$38,3,FALSE)*C137)</f>
        <v/>
      </c>
      <c r="Z137" s="54" t="str">
        <f>IF(OR(C137=""),"",(SUM(G137,K137,O137)*VLOOKUP(U137,Gehaltsklassen!$B$34:$D$38,2,FALSE)))</f>
        <v/>
      </c>
      <c r="AA137" s="53" t="str">
        <f>IF(OR(C137=""),"",(SUM(G137,K137,O137)*VLOOKUP(U137,Gehaltsklassen!$B$34:$D$38,2,FALSE))*C137)</f>
        <v/>
      </c>
      <c r="AB137" s="53" t="str">
        <f>IF(OR(C137=""),"",(SUM(G137,K137,O137)*VLOOKUP(U137,Gehaltsklassen!$B$34:$D$38,3,FALSE)))</f>
        <v/>
      </c>
      <c r="AC137" s="53" t="str">
        <f>IF(OR(C137=""),"",(SUM(G137,K137,O137)*VLOOKUP(U137,Gehaltsklassen!$B$34:$D$38,3,FALSE))*C137)</f>
        <v/>
      </c>
    </row>
    <row r="138" spans="1:29" ht="31.9" customHeight="1" x14ac:dyDescent="0.2">
      <c r="A138" s="74" t="str">
        <f>IF(C138="","",MAX($A$11:A137)+1)</f>
        <v/>
      </c>
      <c r="B138" s="75" t="str">
        <f>IF('N-Bedarf AL'!B136="","",'N-Bedarf AL'!B136)</f>
        <v/>
      </c>
      <c r="C138" s="49" t="str">
        <f>IF('N-Bedarf AL'!C136="","",'N-Bedarf AL'!C136)</f>
        <v/>
      </c>
      <c r="D138" s="88" t="str">
        <f>IF('N-Bedarf AL'!D136="","",'N-Bedarf AL'!D136)</f>
        <v/>
      </c>
      <c r="E138" s="49" t="str">
        <f>IF('N-Bedarf AL'!G136="","",'N-Bedarf AL'!G136)</f>
        <v/>
      </c>
      <c r="F138" s="50" t="str">
        <f t="shared" ref="F138:F201" si="12">IF(OR(D138="",D138="keine",E138=""),"",VLOOKUP(D138,PSollA,3,FALSE)*E138)</f>
        <v/>
      </c>
      <c r="G138" s="50" t="str">
        <f t="shared" ref="G138:G201" si="13">IF(OR(D138="",D138="keine",E138=""),"",VLOOKUP(D138,PSollA,4,FALSE)*E138)</f>
        <v/>
      </c>
      <c r="H138" s="88"/>
      <c r="I138" s="49"/>
      <c r="J138" s="50" t="str">
        <f t="shared" ref="J138:J201" si="14">IF(OR(H138="",H138="keine",I138=""),"",VLOOKUP(H138,PSollA,3,FALSE)*I138)</f>
        <v/>
      </c>
      <c r="K138" s="50" t="str">
        <f t="shared" ref="K138:K201" si="15">IF(OR(H138="",H138="keine",I138=""),"",VLOOKUP(H138,PSollA,4,FALSE)*I138)</f>
        <v/>
      </c>
      <c r="L138" s="88"/>
      <c r="M138" s="49"/>
      <c r="N138" s="50" t="str">
        <f t="shared" ref="N138:N201" si="16">IF(OR(L138="",L138="keine",M138=""),"",VLOOKUP(L138,PSollA,3,FALSE)*M138)</f>
        <v/>
      </c>
      <c r="O138" s="50" t="str">
        <f t="shared" ref="O138:O201" si="17">IF(OR(L138="",L138="keine",M138=""),"",VLOOKUP(L138,PSollA,4,FALSE)*M138)</f>
        <v/>
      </c>
      <c r="P138" s="51"/>
      <c r="Q138" s="78" t="s">
        <v>261</v>
      </c>
      <c r="R138" s="49"/>
      <c r="S138" s="32" t="str">
        <f>IF(R138="","C",INDEX(Gehaltsklassen!A$11:A$15,MATCH('P-Bedarf AL'!R138,Gehaltsklassen!D$11:D$15,1),1))</f>
        <v>C</v>
      </c>
      <c r="T138" s="49"/>
      <c r="U138" s="32" t="str">
        <f>IF(T138="","C",IF(T138="","C",IF('P-Bedarf AL'!$Q138="I",INDEX(Gehaltsklassen!A$11:A$15,MATCH('P-Bedarf AL'!T138,Gehaltsklassen!C$11:C$15,1),1),IF('P-Bedarf AL'!$Q138="II",INDEX(Gehaltsklassen!A$11:A$15,MATCH('P-Bedarf AL'!T138,Gehaltsklassen!D$11:D$15,1),1),IF('P-Bedarf AL'!$Q138="III",INDEX(Gehaltsklassen!A$11:A$15,MATCH('P-Bedarf AL'!T138,Gehaltsklassen!E$11:E$15,1),1),"Falsche Bodenart")))))</f>
        <v>C</v>
      </c>
      <c r="V138" s="52" t="str">
        <f>IF(OR(C138=""),"",SUM(F138,J138,N138)*VLOOKUP(S138,Gehaltsklassen!$B$34:$D$38,2,FALSE))</f>
        <v/>
      </c>
      <c r="W138" s="52" t="str">
        <f>IF(OR(C138=""),"",SUM(F138,J138,N138)*VLOOKUP(S138,Gehaltsklassen!$B$34:$D$38,2,FALSE)*C138)</f>
        <v/>
      </c>
      <c r="X138" s="52" t="str">
        <f>IF(OR(C138=""),"",SUM(F138,J138,N138)*VLOOKUP(S138,Gehaltsklassen!$B$34:$D$38,3,FALSE))</f>
        <v/>
      </c>
      <c r="Y138" s="52" t="str">
        <f>IF(OR(C138=""),"",SUM(F138,J138,N138)*VLOOKUP(S138,Gehaltsklassen!$B$34:$D$38,3,FALSE)*C138)</f>
        <v/>
      </c>
      <c r="Z138" s="54" t="str">
        <f>IF(OR(C138=""),"",(SUM(G138,K138,O138)*VLOOKUP(U138,Gehaltsklassen!$B$34:$D$38,2,FALSE)))</f>
        <v/>
      </c>
      <c r="AA138" s="53" t="str">
        <f>IF(OR(C138=""),"",(SUM(G138,K138,O138)*VLOOKUP(U138,Gehaltsklassen!$B$34:$D$38,2,FALSE))*C138)</f>
        <v/>
      </c>
      <c r="AB138" s="53" t="str">
        <f>IF(OR(C138=""),"",(SUM(G138,K138,O138)*VLOOKUP(U138,Gehaltsklassen!$B$34:$D$38,3,FALSE)))</f>
        <v/>
      </c>
      <c r="AC138" s="53" t="str">
        <f>IF(OR(C138=""),"",(SUM(G138,K138,O138)*VLOOKUP(U138,Gehaltsklassen!$B$34:$D$38,3,FALSE))*C138)</f>
        <v/>
      </c>
    </row>
    <row r="139" spans="1:29" ht="31.9" customHeight="1" x14ac:dyDescent="0.2">
      <c r="A139" s="74" t="str">
        <f>IF(C139="","",MAX($A$11:A138)+1)</f>
        <v/>
      </c>
      <c r="B139" s="75" t="str">
        <f>IF('N-Bedarf AL'!B137="","",'N-Bedarf AL'!B137)</f>
        <v/>
      </c>
      <c r="C139" s="49" t="str">
        <f>IF('N-Bedarf AL'!C137="","",'N-Bedarf AL'!C137)</f>
        <v/>
      </c>
      <c r="D139" s="88" t="str">
        <f>IF('N-Bedarf AL'!D137="","",'N-Bedarf AL'!D137)</f>
        <v/>
      </c>
      <c r="E139" s="49" t="str">
        <f>IF('N-Bedarf AL'!G137="","",'N-Bedarf AL'!G137)</f>
        <v/>
      </c>
      <c r="F139" s="50" t="str">
        <f t="shared" si="12"/>
        <v/>
      </c>
      <c r="G139" s="50" t="str">
        <f t="shared" si="13"/>
        <v/>
      </c>
      <c r="H139" s="88"/>
      <c r="I139" s="49"/>
      <c r="J139" s="50" t="str">
        <f t="shared" si="14"/>
        <v/>
      </c>
      <c r="K139" s="50" t="str">
        <f t="shared" si="15"/>
        <v/>
      </c>
      <c r="L139" s="88"/>
      <c r="M139" s="49"/>
      <c r="N139" s="50" t="str">
        <f t="shared" si="16"/>
        <v/>
      </c>
      <c r="O139" s="50" t="str">
        <f t="shared" si="17"/>
        <v/>
      </c>
      <c r="P139" s="51"/>
      <c r="Q139" s="78" t="s">
        <v>261</v>
      </c>
      <c r="R139" s="49"/>
      <c r="S139" s="32" t="str">
        <f>IF(R139="","C",INDEX(Gehaltsklassen!A$11:A$15,MATCH('P-Bedarf AL'!R139,Gehaltsklassen!D$11:D$15,1),1))</f>
        <v>C</v>
      </c>
      <c r="T139" s="49"/>
      <c r="U139" s="32" t="str">
        <f>IF(T139="","C",IF(T139="","C",IF('P-Bedarf AL'!$Q139="I",INDEX(Gehaltsklassen!A$11:A$15,MATCH('P-Bedarf AL'!T139,Gehaltsklassen!C$11:C$15,1),1),IF('P-Bedarf AL'!$Q139="II",INDEX(Gehaltsklassen!A$11:A$15,MATCH('P-Bedarf AL'!T139,Gehaltsklassen!D$11:D$15,1),1),IF('P-Bedarf AL'!$Q139="III",INDEX(Gehaltsklassen!A$11:A$15,MATCH('P-Bedarf AL'!T139,Gehaltsklassen!E$11:E$15,1),1),"Falsche Bodenart")))))</f>
        <v>C</v>
      </c>
      <c r="V139" s="52" t="str">
        <f>IF(OR(C139=""),"",SUM(F139,J139,N139)*VLOOKUP(S139,Gehaltsklassen!$B$34:$D$38,2,FALSE))</f>
        <v/>
      </c>
      <c r="W139" s="52" t="str">
        <f>IF(OR(C139=""),"",SUM(F139,J139,N139)*VLOOKUP(S139,Gehaltsklassen!$B$34:$D$38,2,FALSE)*C139)</f>
        <v/>
      </c>
      <c r="X139" s="52" t="str">
        <f>IF(OR(C139=""),"",SUM(F139,J139,N139)*VLOOKUP(S139,Gehaltsklassen!$B$34:$D$38,3,FALSE))</f>
        <v/>
      </c>
      <c r="Y139" s="52" t="str">
        <f>IF(OR(C139=""),"",SUM(F139,J139,N139)*VLOOKUP(S139,Gehaltsklassen!$B$34:$D$38,3,FALSE)*C139)</f>
        <v/>
      </c>
      <c r="Z139" s="54" t="str">
        <f>IF(OR(C139=""),"",(SUM(G139,K139,O139)*VLOOKUP(U139,Gehaltsklassen!$B$34:$D$38,2,FALSE)))</f>
        <v/>
      </c>
      <c r="AA139" s="53" t="str">
        <f>IF(OR(C139=""),"",(SUM(G139,K139,O139)*VLOOKUP(U139,Gehaltsklassen!$B$34:$D$38,2,FALSE))*C139)</f>
        <v/>
      </c>
      <c r="AB139" s="53" t="str">
        <f>IF(OR(C139=""),"",(SUM(G139,K139,O139)*VLOOKUP(U139,Gehaltsklassen!$B$34:$D$38,3,FALSE)))</f>
        <v/>
      </c>
      <c r="AC139" s="53" t="str">
        <f>IF(OR(C139=""),"",(SUM(G139,K139,O139)*VLOOKUP(U139,Gehaltsklassen!$B$34:$D$38,3,FALSE))*C139)</f>
        <v/>
      </c>
    </row>
    <row r="140" spans="1:29" ht="31.9" customHeight="1" x14ac:dyDescent="0.2">
      <c r="A140" s="74" t="str">
        <f>IF(C140="","",MAX($A$11:A139)+1)</f>
        <v/>
      </c>
      <c r="B140" s="75" t="str">
        <f>IF('N-Bedarf AL'!B138="","",'N-Bedarf AL'!B138)</f>
        <v/>
      </c>
      <c r="C140" s="49" t="str">
        <f>IF('N-Bedarf AL'!C138="","",'N-Bedarf AL'!C138)</f>
        <v/>
      </c>
      <c r="D140" s="88" t="str">
        <f>IF('N-Bedarf AL'!D138="","",'N-Bedarf AL'!D138)</f>
        <v/>
      </c>
      <c r="E140" s="49" t="str">
        <f>IF('N-Bedarf AL'!G138="","",'N-Bedarf AL'!G138)</f>
        <v/>
      </c>
      <c r="F140" s="50" t="str">
        <f t="shared" si="12"/>
        <v/>
      </c>
      <c r="G140" s="50" t="str">
        <f t="shared" si="13"/>
        <v/>
      </c>
      <c r="H140" s="88"/>
      <c r="I140" s="49"/>
      <c r="J140" s="50" t="str">
        <f t="shared" si="14"/>
        <v/>
      </c>
      <c r="K140" s="50" t="str">
        <f t="shared" si="15"/>
        <v/>
      </c>
      <c r="L140" s="88"/>
      <c r="M140" s="49"/>
      <c r="N140" s="50" t="str">
        <f t="shared" si="16"/>
        <v/>
      </c>
      <c r="O140" s="50" t="str">
        <f t="shared" si="17"/>
        <v/>
      </c>
      <c r="P140" s="51"/>
      <c r="Q140" s="78" t="s">
        <v>261</v>
      </c>
      <c r="R140" s="49"/>
      <c r="S140" s="32" t="str">
        <f>IF(R140="","C",INDEX(Gehaltsklassen!A$11:A$15,MATCH('P-Bedarf AL'!R140,Gehaltsklassen!D$11:D$15,1),1))</f>
        <v>C</v>
      </c>
      <c r="T140" s="49"/>
      <c r="U140" s="32" t="str">
        <f>IF(T140="","C",IF(T140="","C",IF('P-Bedarf AL'!$Q140="I",INDEX(Gehaltsklassen!A$11:A$15,MATCH('P-Bedarf AL'!T140,Gehaltsklassen!C$11:C$15,1),1),IF('P-Bedarf AL'!$Q140="II",INDEX(Gehaltsklassen!A$11:A$15,MATCH('P-Bedarf AL'!T140,Gehaltsklassen!D$11:D$15,1),1),IF('P-Bedarf AL'!$Q140="III",INDEX(Gehaltsklassen!A$11:A$15,MATCH('P-Bedarf AL'!T140,Gehaltsklassen!E$11:E$15,1),1),"Falsche Bodenart")))))</f>
        <v>C</v>
      </c>
      <c r="V140" s="52" t="str">
        <f>IF(OR(C140=""),"",SUM(F140,J140,N140)*VLOOKUP(S140,Gehaltsklassen!$B$34:$D$38,2,FALSE))</f>
        <v/>
      </c>
      <c r="W140" s="52" t="str">
        <f>IF(OR(C140=""),"",SUM(F140,J140,N140)*VLOOKUP(S140,Gehaltsklassen!$B$34:$D$38,2,FALSE)*C140)</f>
        <v/>
      </c>
      <c r="X140" s="52" t="str">
        <f>IF(OR(C140=""),"",SUM(F140,J140,N140)*VLOOKUP(S140,Gehaltsklassen!$B$34:$D$38,3,FALSE))</f>
        <v/>
      </c>
      <c r="Y140" s="52" t="str">
        <f>IF(OR(C140=""),"",SUM(F140,J140,N140)*VLOOKUP(S140,Gehaltsklassen!$B$34:$D$38,3,FALSE)*C140)</f>
        <v/>
      </c>
      <c r="Z140" s="54" t="str">
        <f>IF(OR(C140=""),"",(SUM(G140,K140,O140)*VLOOKUP(U140,Gehaltsklassen!$B$34:$D$38,2,FALSE)))</f>
        <v/>
      </c>
      <c r="AA140" s="53" t="str">
        <f>IF(OR(C140=""),"",(SUM(G140,K140,O140)*VLOOKUP(U140,Gehaltsklassen!$B$34:$D$38,2,FALSE))*C140)</f>
        <v/>
      </c>
      <c r="AB140" s="53" t="str">
        <f>IF(OR(C140=""),"",(SUM(G140,K140,O140)*VLOOKUP(U140,Gehaltsklassen!$B$34:$D$38,3,FALSE)))</f>
        <v/>
      </c>
      <c r="AC140" s="53" t="str">
        <f>IF(OR(C140=""),"",(SUM(G140,K140,O140)*VLOOKUP(U140,Gehaltsklassen!$B$34:$D$38,3,FALSE))*C140)</f>
        <v/>
      </c>
    </row>
    <row r="141" spans="1:29" ht="31.9" customHeight="1" x14ac:dyDescent="0.2">
      <c r="A141" s="74" t="str">
        <f>IF(C141="","",MAX($A$11:A140)+1)</f>
        <v/>
      </c>
      <c r="B141" s="75" t="str">
        <f>IF('N-Bedarf AL'!B139="","",'N-Bedarf AL'!B139)</f>
        <v/>
      </c>
      <c r="C141" s="49" t="str">
        <f>IF('N-Bedarf AL'!C139="","",'N-Bedarf AL'!C139)</f>
        <v/>
      </c>
      <c r="D141" s="88" t="str">
        <f>IF('N-Bedarf AL'!D139="","",'N-Bedarf AL'!D139)</f>
        <v/>
      </c>
      <c r="E141" s="49" t="str">
        <f>IF('N-Bedarf AL'!G139="","",'N-Bedarf AL'!G139)</f>
        <v/>
      </c>
      <c r="F141" s="50" t="str">
        <f t="shared" si="12"/>
        <v/>
      </c>
      <c r="G141" s="50" t="str">
        <f t="shared" si="13"/>
        <v/>
      </c>
      <c r="H141" s="88"/>
      <c r="I141" s="49"/>
      <c r="J141" s="50" t="str">
        <f t="shared" si="14"/>
        <v/>
      </c>
      <c r="K141" s="50" t="str">
        <f t="shared" si="15"/>
        <v/>
      </c>
      <c r="L141" s="88"/>
      <c r="M141" s="49"/>
      <c r="N141" s="50" t="str">
        <f t="shared" si="16"/>
        <v/>
      </c>
      <c r="O141" s="50" t="str">
        <f t="shared" si="17"/>
        <v/>
      </c>
      <c r="P141" s="51"/>
      <c r="Q141" s="78" t="s">
        <v>261</v>
      </c>
      <c r="R141" s="49"/>
      <c r="S141" s="32" t="str">
        <f>IF(R141="","C",INDEX(Gehaltsklassen!A$11:A$15,MATCH('P-Bedarf AL'!R141,Gehaltsklassen!D$11:D$15,1),1))</f>
        <v>C</v>
      </c>
      <c r="T141" s="49"/>
      <c r="U141" s="32" t="str">
        <f>IF(T141="","C",IF(T141="","C",IF('P-Bedarf AL'!$Q141="I",INDEX(Gehaltsklassen!A$11:A$15,MATCH('P-Bedarf AL'!T141,Gehaltsklassen!C$11:C$15,1),1),IF('P-Bedarf AL'!$Q141="II",INDEX(Gehaltsklassen!A$11:A$15,MATCH('P-Bedarf AL'!T141,Gehaltsklassen!D$11:D$15,1),1),IF('P-Bedarf AL'!$Q141="III",INDEX(Gehaltsklassen!A$11:A$15,MATCH('P-Bedarf AL'!T141,Gehaltsklassen!E$11:E$15,1),1),"Falsche Bodenart")))))</f>
        <v>C</v>
      </c>
      <c r="V141" s="52" t="str">
        <f>IF(OR(C141=""),"",SUM(F141,J141,N141)*VLOOKUP(S141,Gehaltsklassen!$B$34:$D$38,2,FALSE))</f>
        <v/>
      </c>
      <c r="W141" s="52" t="str">
        <f>IF(OR(C141=""),"",SUM(F141,J141,N141)*VLOOKUP(S141,Gehaltsklassen!$B$34:$D$38,2,FALSE)*C141)</f>
        <v/>
      </c>
      <c r="X141" s="52" t="str">
        <f>IF(OR(C141=""),"",SUM(F141,J141,N141)*VLOOKUP(S141,Gehaltsklassen!$B$34:$D$38,3,FALSE))</f>
        <v/>
      </c>
      <c r="Y141" s="52" t="str">
        <f>IF(OR(C141=""),"",SUM(F141,J141,N141)*VLOOKUP(S141,Gehaltsklassen!$B$34:$D$38,3,FALSE)*C141)</f>
        <v/>
      </c>
      <c r="Z141" s="54" t="str">
        <f>IF(OR(C141=""),"",(SUM(G141,K141,O141)*VLOOKUP(U141,Gehaltsklassen!$B$34:$D$38,2,FALSE)))</f>
        <v/>
      </c>
      <c r="AA141" s="53" t="str">
        <f>IF(OR(C141=""),"",(SUM(G141,K141,O141)*VLOOKUP(U141,Gehaltsklassen!$B$34:$D$38,2,FALSE))*C141)</f>
        <v/>
      </c>
      <c r="AB141" s="53" t="str">
        <f>IF(OR(C141=""),"",(SUM(G141,K141,O141)*VLOOKUP(U141,Gehaltsklassen!$B$34:$D$38,3,FALSE)))</f>
        <v/>
      </c>
      <c r="AC141" s="53" t="str">
        <f>IF(OR(C141=""),"",(SUM(G141,K141,O141)*VLOOKUP(U141,Gehaltsklassen!$B$34:$D$38,3,FALSE))*C141)</f>
        <v/>
      </c>
    </row>
    <row r="142" spans="1:29" ht="31.9" customHeight="1" x14ac:dyDescent="0.2">
      <c r="A142" s="74" t="str">
        <f>IF(C142="","",MAX($A$11:A141)+1)</f>
        <v/>
      </c>
      <c r="B142" s="75" t="str">
        <f>IF('N-Bedarf AL'!B140="","",'N-Bedarf AL'!B140)</f>
        <v/>
      </c>
      <c r="C142" s="49" t="str">
        <f>IF('N-Bedarf AL'!C140="","",'N-Bedarf AL'!C140)</f>
        <v/>
      </c>
      <c r="D142" s="88" t="str">
        <f>IF('N-Bedarf AL'!D140="","",'N-Bedarf AL'!D140)</f>
        <v/>
      </c>
      <c r="E142" s="49" t="str">
        <f>IF('N-Bedarf AL'!G140="","",'N-Bedarf AL'!G140)</f>
        <v/>
      </c>
      <c r="F142" s="50" t="str">
        <f t="shared" si="12"/>
        <v/>
      </c>
      <c r="G142" s="50" t="str">
        <f t="shared" si="13"/>
        <v/>
      </c>
      <c r="H142" s="88"/>
      <c r="I142" s="49"/>
      <c r="J142" s="50" t="str">
        <f t="shared" si="14"/>
        <v/>
      </c>
      <c r="K142" s="50" t="str">
        <f t="shared" si="15"/>
        <v/>
      </c>
      <c r="L142" s="88"/>
      <c r="M142" s="49"/>
      <c r="N142" s="50" t="str">
        <f t="shared" si="16"/>
        <v/>
      </c>
      <c r="O142" s="50" t="str">
        <f t="shared" si="17"/>
        <v/>
      </c>
      <c r="P142" s="51"/>
      <c r="Q142" s="78" t="s">
        <v>261</v>
      </c>
      <c r="R142" s="49"/>
      <c r="S142" s="32" t="str">
        <f>IF(R142="","C",INDEX(Gehaltsklassen!A$11:A$15,MATCH('P-Bedarf AL'!R142,Gehaltsklassen!D$11:D$15,1),1))</f>
        <v>C</v>
      </c>
      <c r="T142" s="49"/>
      <c r="U142" s="32" t="str">
        <f>IF(T142="","C",IF(T142="","C",IF('P-Bedarf AL'!$Q142="I",INDEX(Gehaltsklassen!A$11:A$15,MATCH('P-Bedarf AL'!T142,Gehaltsklassen!C$11:C$15,1),1),IF('P-Bedarf AL'!$Q142="II",INDEX(Gehaltsklassen!A$11:A$15,MATCH('P-Bedarf AL'!T142,Gehaltsklassen!D$11:D$15,1),1),IF('P-Bedarf AL'!$Q142="III",INDEX(Gehaltsklassen!A$11:A$15,MATCH('P-Bedarf AL'!T142,Gehaltsklassen!E$11:E$15,1),1),"Falsche Bodenart")))))</f>
        <v>C</v>
      </c>
      <c r="V142" s="52" t="str">
        <f>IF(OR(C142=""),"",SUM(F142,J142,N142)*VLOOKUP(S142,Gehaltsklassen!$B$34:$D$38,2,FALSE))</f>
        <v/>
      </c>
      <c r="W142" s="52" t="str">
        <f>IF(OR(C142=""),"",SUM(F142,J142,N142)*VLOOKUP(S142,Gehaltsklassen!$B$34:$D$38,2,FALSE)*C142)</f>
        <v/>
      </c>
      <c r="X142" s="52" t="str">
        <f>IF(OR(C142=""),"",SUM(F142,J142,N142)*VLOOKUP(S142,Gehaltsklassen!$B$34:$D$38,3,FALSE))</f>
        <v/>
      </c>
      <c r="Y142" s="52" t="str">
        <f>IF(OR(C142=""),"",SUM(F142,J142,N142)*VLOOKUP(S142,Gehaltsklassen!$B$34:$D$38,3,FALSE)*C142)</f>
        <v/>
      </c>
      <c r="Z142" s="54" t="str">
        <f>IF(OR(C142=""),"",(SUM(G142,K142,O142)*VLOOKUP(U142,Gehaltsklassen!$B$34:$D$38,2,FALSE)))</f>
        <v/>
      </c>
      <c r="AA142" s="53" t="str">
        <f>IF(OR(C142=""),"",(SUM(G142,K142,O142)*VLOOKUP(U142,Gehaltsklassen!$B$34:$D$38,2,FALSE))*C142)</f>
        <v/>
      </c>
      <c r="AB142" s="53" t="str">
        <f>IF(OR(C142=""),"",(SUM(G142,K142,O142)*VLOOKUP(U142,Gehaltsklassen!$B$34:$D$38,3,FALSE)))</f>
        <v/>
      </c>
      <c r="AC142" s="53" t="str">
        <f>IF(OR(C142=""),"",(SUM(G142,K142,O142)*VLOOKUP(U142,Gehaltsklassen!$B$34:$D$38,3,FALSE))*C142)</f>
        <v/>
      </c>
    </row>
    <row r="143" spans="1:29" ht="31.9" customHeight="1" x14ac:dyDescent="0.2">
      <c r="A143" s="74" t="str">
        <f>IF(C143="","",MAX($A$11:A142)+1)</f>
        <v/>
      </c>
      <c r="B143" s="75" t="str">
        <f>IF('N-Bedarf AL'!B141="","",'N-Bedarf AL'!B141)</f>
        <v/>
      </c>
      <c r="C143" s="49" t="str">
        <f>IF('N-Bedarf AL'!C141="","",'N-Bedarf AL'!C141)</f>
        <v/>
      </c>
      <c r="D143" s="88" t="str">
        <f>IF('N-Bedarf AL'!D141="","",'N-Bedarf AL'!D141)</f>
        <v/>
      </c>
      <c r="E143" s="49" t="str">
        <f>IF('N-Bedarf AL'!G141="","",'N-Bedarf AL'!G141)</f>
        <v/>
      </c>
      <c r="F143" s="50" t="str">
        <f t="shared" si="12"/>
        <v/>
      </c>
      <c r="G143" s="50" t="str">
        <f t="shared" si="13"/>
        <v/>
      </c>
      <c r="H143" s="88"/>
      <c r="I143" s="49"/>
      <c r="J143" s="50" t="str">
        <f t="shared" si="14"/>
        <v/>
      </c>
      <c r="K143" s="50" t="str">
        <f t="shared" si="15"/>
        <v/>
      </c>
      <c r="L143" s="88"/>
      <c r="M143" s="49"/>
      <c r="N143" s="50" t="str">
        <f t="shared" si="16"/>
        <v/>
      </c>
      <c r="O143" s="50" t="str">
        <f t="shared" si="17"/>
        <v/>
      </c>
      <c r="P143" s="51"/>
      <c r="Q143" s="78" t="s">
        <v>261</v>
      </c>
      <c r="R143" s="49"/>
      <c r="S143" s="32" t="str">
        <f>IF(R143="","C",INDEX(Gehaltsklassen!A$11:A$15,MATCH('P-Bedarf AL'!R143,Gehaltsklassen!D$11:D$15,1),1))</f>
        <v>C</v>
      </c>
      <c r="T143" s="49"/>
      <c r="U143" s="32" t="str">
        <f>IF(T143="","C",IF(T143="","C",IF('P-Bedarf AL'!$Q143="I",INDEX(Gehaltsklassen!A$11:A$15,MATCH('P-Bedarf AL'!T143,Gehaltsklassen!C$11:C$15,1),1),IF('P-Bedarf AL'!$Q143="II",INDEX(Gehaltsklassen!A$11:A$15,MATCH('P-Bedarf AL'!T143,Gehaltsklassen!D$11:D$15,1),1),IF('P-Bedarf AL'!$Q143="III",INDEX(Gehaltsklassen!A$11:A$15,MATCH('P-Bedarf AL'!T143,Gehaltsklassen!E$11:E$15,1),1),"Falsche Bodenart")))))</f>
        <v>C</v>
      </c>
      <c r="V143" s="52" t="str">
        <f>IF(OR(C143=""),"",SUM(F143,J143,N143)*VLOOKUP(S143,Gehaltsklassen!$B$34:$D$38,2,FALSE))</f>
        <v/>
      </c>
      <c r="W143" s="52" t="str">
        <f>IF(OR(C143=""),"",SUM(F143,J143,N143)*VLOOKUP(S143,Gehaltsklassen!$B$34:$D$38,2,FALSE)*C143)</f>
        <v/>
      </c>
      <c r="X143" s="52" t="str">
        <f>IF(OR(C143=""),"",SUM(F143,J143,N143)*VLOOKUP(S143,Gehaltsklassen!$B$34:$D$38,3,FALSE))</f>
        <v/>
      </c>
      <c r="Y143" s="52" t="str">
        <f>IF(OR(C143=""),"",SUM(F143,J143,N143)*VLOOKUP(S143,Gehaltsklassen!$B$34:$D$38,3,FALSE)*C143)</f>
        <v/>
      </c>
      <c r="Z143" s="54" t="str">
        <f>IF(OR(C143=""),"",(SUM(G143,K143,O143)*VLOOKUP(U143,Gehaltsklassen!$B$34:$D$38,2,FALSE)))</f>
        <v/>
      </c>
      <c r="AA143" s="53" t="str">
        <f>IF(OR(C143=""),"",(SUM(G143,K143,O143)*VLOOKUP(U143,Gehaltsklassen!$B$34:$D$38,2,FALSE))*C143)</f>
        <v/>
      </c>
      <c r="AB143" s="53" t="str">
        <f>IF(OR(C143=""),"",(SUM(G143,K143,O143)*VLOOKUP(U143,Gehaltsklassen!$B$34:$D$38,3,FALSE)))</f>
        <v/>
      </c>
      <c r="AC143" s="53" t="str">
        <f>IF(OR(C143=""),"",(SUM(G143,K143,O143)*VLOOKUP(U143,Gehaltsklassen!$B$34:$D$38,3,FALSE))*C143)</f>
        <v/>
      </c>
    </row>
    <row r="144" spans="1:29" ht="31.9" customHeight="1" x14ac:dyDescent="0.2">
      <c r="A144" s="74" t="str">
        <f>IF(C144="","",MAX($A$11:A143)+1)</f>
        <v/>
      </c>
      <c r="B144" s="75" t="str">
        <f>IF('N-Bedarf AL'!B142="","",'N-Bedarf AL'!B142)</f>
        <v/>
      </c>
      <c r="C144" s="49" t="str">
        <f>IF('N-Bedarf AL'!C142="","",'N-Bedarf AL'!C142)</f>
        <v/>
      </c>
      <c r="D144" s="88" t="str">
        <f>IF('N-Bedarf AL'!D142="","",'N-Bedarf AL'!D142)</f>
        <v/>
      </c>
      <c r="E144" s="49" t="str">
        <f>IF('N-Bedarf AL'!G142="","",'N-Bedarf AL'!G142)</f>
        <v/>
      </c>
      <c r="F144" s="50" t="str">
        <f t="shared" si="12"/>
        <v/>
      </c>
      <c r="G144" s="50" t="str">
        <f t="shared" si="13"/>
        <v/>
      </c>
      <c r="H144" s="88"/>
      <c r="I144" s="49"/>
      <c r="J144" s="50" t="str">
        <f t="shared" si="14"/>
        <v/>
      </c>
      <c r="K144" s="50" t="str">
        <f t="shared" si="15"/>
        <v/>
      </c>
      <c r="L144" s="88"/>
      <c r="M144" s="49"/>
      <c r="N144" s="50" t="str">
        <f t="shared" si="16"/>
        <v/>
      </c>
      <c r="O144" s="50" t="str">
        <f t="shared" si="17"/>
        <v/>
      </c>
      <c r="P144" s="51"/>
      <c r="Q144" s="78" t="s">
        <v>261</v>
      </c>
      <c r="R144" s="49"/>
      <c r="S144" s="32" t="str">
        <f>IF(R144="","C",INDEX(Gehaltsklassen!A$11:A$15,MATCH('P-Bedarf AL'!R144,Gehaltsklassen!D$11:D$15,1),1))</f>
        <v>C</v>
      </c>
      <c r="T144" s="49"/>
      <c r="U144" s="32" t="str">
        <f>IF(T144="","C",IF(T144="","C",IF('P-Bedarf AL'!$Q144="I",INDEX(Gehaltsklassen!A$11:A$15,MATCH('P-Bedarf AL'!T144,Gehaltsklassen!C$11:C$15,1),1),IF('P-Bedarf AL'!$Q144="II",INDEX(Gehaltsklassen!A$11:A$15,MATCH('P-Bedarf AL'!T144,Gehaltsklassen!D$11:D$15,1),1),IF('P-Bedarf AL'!$Q144="III",INDEX(Gehaltsklassen!A$11:A$15,MATCH('P-Bedarf AL'!T144,Gehaltsklassen!E$11:E$15,1),1),"Falsche Bodenart")))))</f>
        <v>C</v>
      </c>
      <c r="V144" s="52" t="str">
        <f>IF(OR(C144=""),"",SUM(F144,J144,N144)*VLOOKUP(S144,Gehaltsklassen!$B$34:$D$38,2,FALSE))</f>
        <v/>
      </c>
      <c r="W144" s="52" t="str">
        <f>IF(OR(C144=""),"",SUM(F144,J144,N144)*VLOOKUP(S144,Gehaltsklassen!$B$34:$D$38,2,FALSE)*C144)</f>
        <v/>
      </c>
      <c r="X144" s="52" t="str">
        <f>IF(OR(C144=""),"",SUM(F144,J144,N144)*VLOOKUP(S144,Gehaltsklassen!$B$34:$D$38,3,FALSE))</f>
        <v/>
      </c>
      <c r="Y144" s="52" t="str">
        <f>IF(OR(C144=""),"",SUM(F144,J144,N144)*VLOOKUP(S144,Gehaltsklassen!$B$34:$D$38,3,FALSE)*C144)</f>
        <v/>
      </c>
      <c r="Z144" s="54" t="str">
        <f>IF(OR(C144=""),"",(SUM(G144,K144,O144)*VLOOKUP(U144,Gehaltsklassen!$B$34:$D$38,2,FALSE)))</f>
        <v/>
      </c>
      <c r="AA144" s="53" t="str">
        <f>IF(OR(C144=""),"",(SUM(G144,K144,O144)*VLOOKUP(U144,Gehaltsklassen!$B$34:$D$38,2,FALSE))*C144)</f>
        <v/>
      </c>
      <c r="AB144" s="53" t="str">
        <f>IF(OR(C144=""),"",(SUM(G144,K144,O144)*VLOOKUP(U144,Gehaltsklassen!$B$34:$D$38,3,FALSE)))</f>
        <v/>
      </c>
      <c r="AC144" s="53" t="str">
        <f>IF(OR(C144=""),"",(SUM(G144,K144,O144)*VLOOKUP(U144,Gehaltsklassen!$B$34:$D$38,3,FALSE))*C144)</f>
        <v/>
      </c>
    </row>
    <row r="145" spans="1:29" ht="31.9" customHeight="1" x14ac:dyDescent="0.2">
      <c r="A145" s="74" t="str">
        <f>IF(C145="","",MAX($A$11:A144)+1)</f>
        <v/>
      </c>
      <c r="B145" s="75" t="str">
        <f>IF('N-Bedarf AL'!B143="","",'N-Bedarf AL'!B143)</f>
        <v/>
      </c>
      <c r="C145" s="49" t="str">
        <f>IF('N-Bedarf AL'!C143="","",'N-Bedarf AL'!C143)</f>
        <v/>
      </c>
      <c r="D145" s="88" t="str">
        <f>IF('N-Bedarf AL'!D143="","",'N-Bedarf AL'!D143)</f>
        <v/>
      </c>
      <c r="E145" s="49" t="str">
        <f>IF('N-Bedarf AL'!G143="","",'N-Bedarf AL'!G143)</f>
        <v/>
      </c>
      <c r="F145" s="50" t="str">
        <f t="shared" si="12"/>
        <v/>
      </c>
      <c r="G145" s="50" t="str">
        <f t="shared" si="13"/>
        <v/>
      </c>
      <c r="H145" s="88"/>
      <c r="I145" s="49"/>
      <c r="J145" s="50" t="str">
        <f t="shared" si="14"/>
        <v/>
      </c>
      <c r="K145" s="50" t="str">
        <f t="shared" si="15"/>
        <v/>
      </c>
      <c r="L145" s="88"/>
      <c r="M145" s="49"/>
      <c r="N145" s="50" t="str">
        <f t="shared" si="16"/>
        <v/>
      </c>
      <c r="O145" s="50" t="str">
        <f t="shared" si="17"/>
        <v/>
      </c>
      <c r="P145" s="51"/>
      <c r="Q145" s="78" t="s">
        <v>261</v>
      </c>
      <c r="R145" s="49"/>
      <c r="S145" s="32" t="str">
        <f>IF(R145="","C",INDEX(Gehaltsklassen!A$11:A$15,MATCH('P-Bedarf AL'!R145,Gehaltsklassen!D$11:D$15,1),1))</f>
        <v>C</v>
      </c>
      <c r="T145" s="49"/>
      <c r="U145" s="32" t="str">
        <f>IF(T145="","C",IF(T145="","C",IF('P-Bedarf AL'!$Q145="I",INDEX(Gehaltsklassen!A$11:A$15,MATCH('P-Bedarf AL'!T145,Gehaltsklassen!C$11:C$15,1),1),IF('P-Bedarf AL'!$Q145="II",INDEX(Gehaltsklassen!A$11:A$15,MATCH('P-Bedarf AL'!T145,Gehaltsklassen!D$11:D$15,1),1),IF('P-Bedarf AL'!$Q145="III",INDEX(Gehaltsklassen!A$11:A$15,MATCH('P-Bedarf AL'!T145,Gehaltsklassen!E$11:E$15,1),1),"Falsche Bodenart")))))</f>
        <v>C</v>
      </c>
      <c r="V145" s="52" t="str">
        <f>IF(OR(C145=""),"",SUM(F145,J145,N145)*VLOOKUP(S145,Gehaltsklassen!$B$34:$D$38,2,FALSE))</f>
        <v/>
      </c>
      <c r="W145" s="52" t="str">
        <f>IF(OR(C145=""),"",SUM(F145,J145,N145)*VLOOKUP(S145,Gehaltsklassen!$B$34:$D$38,2,FALSE)*C145)</f>
        <v/>
      </c>
      <c r="X145" s="52" t="str">
        <f>IF(OR(C145=""),"",SUM(F145,J145,N145)*VLOOKUP(S145,Gehaltsklassen!$B$34:$D$38,3,FALSE))</f>
        <v/>
      </c>
      <c r="Y145" s="52" t="str">
        <f>IF(OR(C145=""),"",SUM(F145,J145,N145)*VLOOKUP(S145,Gehaltsklassen!$B$34:$D$38,3,FALSE)*C145)</f>
        <v/>
      </c>
      <c r="Z145" s="54" t="str">
        <f>IF(OR(C145=""),"",(SUM(G145,K145,O145)*VLOOKUP(U145,Gehaltsklassen!$B$34:$D$38,2,FALSE)))</f>
        <v/>
      </c>
      <c r="AA145" s="53" t="str">
        <f>IF(OR(C145=""),"",(SUM(G145,K145,O145)*VLOOKUP(U145,Gehaltsklassen!$B$34:$D$38,2,FALSE))*C145)</f>
        <v/>
      </c>
      <c r="AB145" s="53" t="str">
        <f>IF(OR(C145=""),"",(SUM(G145,K145,O145)*VLOOKUP(U145,Gehaltsklassen!$B$34:$D$38,3,FALSE)))</f>
        <v/>
      </c>
      <c r="AC145" s="53" t="str">
        <f>IF(OR(C145=""),"",(SUM(G145,K145,O145)*VLOOKUP(U145,Gehaltsklassen!$B$34:$D$38,3,FALSE))*C145)</f>
        <v/>
      </c>
    </row>
    <row r="146" spans="1:29" ht="31.9" customHeight="1" x14ac:dyDescent="0.2">
      <c r="A146" s="74" t="str">
        <f>IF(C146="","",MAX($A$11:A145)+1)</f>
        <v/>
      </c>
      <c r="B146" s="75" t="str">
        <f>IF('N-Bedarf AL'!B144="","",'N-Bedarf AL'!B144)</f>
        <v/>
      </c>
      <c r="C146" s="49" t="str">
        <f>IF('N-Bedarf AL'!C144="","",'N-Bedarf AL'!C144)</f>
        <v/>
      </c>
      <c r="D146" s="88" t="str">
        <f>IF('N-Bedarf AL'!D144="","",'N-Bedarf AL'!D144)</f>
        <v/>
      </c>
      <c r="E146" s="49" t="str">
        <f>IF('N-Bedarf AL'!G144="","",'N-Bedarf AL'!G144)</f>
        <v/>
      </c>
      <c r="F146" s="50" t="str">
        <f t="shared" si="12"/>
        <v/>
      </c>
      <c r="G146" s="50" t="str">
        <f t="shared" si="13"/>
        <v/>
      </c>
      <c r="H146" s="88"/>
      <c r="I146" s="49"/>
      <c r="J146" s="50" t="str">
        <f t="shared" si="14"/>
        <v/>
      </c>
      <c r="K146" s="50" t="str">
        <f t="shared" si="15"/>
        <v/>
      </c>
      <c r="L146" s="88"/>
      <c r="M146" s="49"/>
      <c r="N146" s="50" t="str">
        <f t="shared" si="16"/>
        <v/>
      </c>
      <c r="O146" s="50" t="str">
        <f t="shared" si="17"/>
        <v/>
      </c>
      <c r="P146" s="51"/>
      <c r="Q146" s="78" t="s">
        <v>261</v>
      </c>
      <c r="R146" s="49"/>
      <c r="S146" s="32" t="str">
        <f>IF(R146="","C",INDEX(Gehaltsklassen!A$11:A$15,MATCH('P-Bedarf AL'!R146,Gehaltsklassen!D$11:D$15,1),1))</f>
        <v>C</v>
      </c>
      <c r="T146" s="49"/>
      <c r="U146" s="32" t="str">
        <f>IF(T146="","C",IF(T146="","C",IF('P-Bedarf AL'!$Q146="I",INDEX(Gehaltsklassen!A$11:A$15,MATCH('P-Bedarf AL'!T146,Gehaltsklassen!C$11:C$15,1),1),IF('P-Bedarf AL'!$Q146="II",INDEX(Gehaltsklassen!A$11:A$15,MATCH('P-Bedarf AL'!T146,Gehaltsklassen!D$11:D$15,1),1),IF('P-Bedarf AL'!$Q146="III",INDEX(Gehaltsklassen!A$11:A$15,MATCH('P-Bedarf AL'!T146,Gehaltsklassen!E$11:E$15,1),1),"Falsche Bodenart")))))</f>
        <v>C</v>
      </c>
      <c r="V146" s="52" t="str">
        <f>IF(OR(C146=""),"",SUM(F146,J146,N146)*VLOOKUP(S146,Gehaltsklassen!$B$34:$D$38,2,FALSE))</f>
        <v/>
      </c>
      <c r="W146" s="52" t="str">
        <f>IF(OR(C146=""),"",SUM(F146,J146,N146)*VLOOKUP(S146,Gehaltsklassen!$B$34:$D$38,2,FALSE)*C146)</f>
        <v/>
      </c>
      <c r="X146" s="52" t="str">
        <f>IF(OR(C146=""),"",SUM(F146,J146,N146)*VLOOKUP(S146,Gehaltsklassen!$B$34:$D$38,3,FALSE))</f>
        <v/>
      </c>
      <c r="Y146" s="52" t="str">
        <f>IF(OR(C146=""),"",SUM(F146,J146,N146)*VLOOKUP(S146,Gehaltsklassen!$B$34:$D$38,3,FALSE)*C146)</f>
        <v/>
      </c>
      <c r="Z146" s="54" t="str">
        <f>IF(OR(C146=""),"",(SUM(G146,K146,O146)*VLOOKUP(U146,Gehaltsklassen!$B$34:$D$38,2,FALSE)))</f>
        <v/>
      </c>
      <c r="AA146" s="53" t="str">
        <f>IF(OR(C146=""),"",(SUM(G146,K146,O146)*VLOOKUP(U146,Gehaltsklassen!$B$34:$D$38,2,FALSE))*C146)</f>
        <v/>
      </c>
      <c r="AB146" s="53" t="str">
        <f>IF(OR(C146=""),"",(SUM(G146,K146,O146)*VLOOKUP(U146,Gehaltsklassen!$B$34:$D$38,3,FALSE)))</f>
        <v/>
      </c>
      <c r="AC146" s="53" t="str">
        <f>IF(OR(C146=""),"",(SUM(G146,K146,O146)*VLOOKUP(U146,Gehaltsklassen!$B$34:$D$38,3,FALSE))*C146)</f>
        <v/>
      </c>
    </row>
    <row r="147" spans="1:29" ht="31.9" customHeight="1" x14ac:dyDescent="0.2">
      <c r="A147" s="74" t="str">
        <f>IF(C147="","",MAX($A$11:A146)+1)</f>
        <v/>
      </c>
      <c r="B147" s="75" t="str">
        <f>IF('N-Bedarf AL'!B145="","",'N-Bedarf AL'!B145)</f>
        <v/>
      </c>
      <c r="C147" s="49" t="str">
        <f>IF('N-Bedarf AL'!C145="","",'N-Bedarf AL'!C145)</f>
        <v/>
      </c>
      <c r="D147" s="88" t="str">
        <f>IF('N-Bedarf AL'!D145="","",'N-Bedarf AL'!D145)</f>
        <v/>
      </c>
      <c r="E147" s="49" t="str">
        <f>IF('N-Bedarf AL'!G145="","",'N-Bedarf AL'!G145)</f>
        <v/>
      </c>
      <c r="F147" s="50" t="str">
        <f t="shared" si="12"/>
        <v/>
      </c>
      <c r="G147" s="50" t="str">
        <f t="shared" si="13"/>
        <v/>
      </c>
      <c r="H147" s="88"/>
      <c r="I147" s="49"/>
      <c r="J147" s="50" t="str">
        <f t="shared" si="14"/>
        <v/>
      </c>
      <c r="K147" s="50" t="str">
        <f t="shared" si="15"/>
        <v/>
      </c>
      <c r="L147" s="88"/>
      <c r="M147" s="49"/>
      <c r="N147" s="50" t="str">
        <f t="shared" si="16"/>
        <v/>
      </c>
      <c r="O147" s="50" t="str">
        <f t="shared" si="17"/>
        <v/>
      </c>
      <c r="P147" s="51"/>
      <c r="Q147" s="78" t="s">
        <v>261</v>
      </c>
      <c r="R147" s="49"/>
      <c r="S147" s="32" t="str">
        <f>IF(R147="","C",INDEX(Gehaltsklassen!A$11:A$15,MATCH('P-Bedarf AL'!R147,Gehaltsklassen!D$11:D$15,1),1))</f>
        <v>C</v>
      </c>
      <c r="T147" s="49"/>
      <c r="U147" s="32" t="str">
        <f>IF(T147="","C",IF(T147="","C",IF('P-Bedarf AL'!$Q147="I",INDEX(Gehaltsklassen!A$11:A$15,MATCH('P-Bedarf AL'!T147,Gehaltsklassen!C$11:C$15,1),1),IF('P-Bedarf AL'!$Q147="II",INDEX(Gehaltsklassen!A$11:A$15,MATCH('P-Bedarf AL'!T147,Gehaltsklassen!D$11:D$15,1),1),IF('P-Bedarf AL'!$Q147="III",INDEX(Gehaltsklassen!A$11:A$15,MATCH('P-Bedarf AL'!T147,Gehaltsklassen!E$11:E$15,1),1),"Falsche Bodenart")))))</f>
        <v>C</v>
      </c>
      <c r="V147" s="52" t="str">
        <f>IF(OR(C147=""),"",SUM(F147,J147,N147)*VLOOKUP(S147,Gehaltsklassen!$B$34:$D$38,2,FALSE))</f>
        <v/>
      </c>
      <c r="W147" s="52" t="str">
        <f>IF(OR(C147=""),"",SUM(F147,J147,N147)*VLOOKUP(S147,Gehaltsklassen!$B$34:$D$38,2,FALSE)*C147)</f>
        <v/>
      </c>
      <c r="X147" s="52" t="str">
        <f>IF(OR(C147=""),"",SUM(F147,J147,N147)*VLOOKUP(S147,Gehaltsklassen!$B$34:$D$38,3,FALSE))</f>
        <v/>
      </c>
      <c r="Y147" s="52" t="str">
        <f>IF(OR(C147=""),"",SUM(F147,J147,N147)*VLOOKUP(S147,Gehaltsklassen!$B$34:$D$38,3,FALSE)*C147)</f>
        <v/>
      </c>
      <c r="Z147" s="54" t="str">
        <f>IF(OR(C147=""),"",(SUM(G147,K147,O147)*VLOOKUP(U147,Gehaltsklassen!$B$34:$D$38,2,FALSE)))</f>
        <v/>
      </c>
      <c r="AA147" s="53" t="str">
        <f>IF(OR(C147=""),"",(SUM(G147,K147,O147)*VLOOKUP(U147,Gehaltsklassen!$B$34:$D$38,2,FALSE))*C147)</f>
        <v/>
      </c>
      <c r="AB147" s="53" t="str">
        <f>IF(OR(C147=""),"",(SUM(G147,K147,O147)*VLOOKUP(U147,Gehaltsklassen!$B$34:$D$38,3,FALSE)))</f>
        <v/>
      </c>
      <c r="AC147" s="53" t="str">
        <f>IF(OR(C147=""),"",(SUM(G147,K147,O147)*VLOOKUP(U147,Gehaltsklassen!$B$34:$D$38,3,FALSE))*C147)</f>
        <v/>
      </c>
    </row>
    <row r="148" spans="1:29" ht="31.9" customHeight="1" x14ac:dyDescent="0.2">
      <c r="A148" s="74" t="str">
        <f>IF(C148="","",MAX($A$11:A147)+1)</f>
        <v/>
      </c>
      <c r="B148" s="75" t="str">
        <f>IF('N-Bedarf AL'!B146="","",'N-Bedarf AL'!B146)</f>
        <v/>
      </c>
      <c r="C148" s="49" t="str">
        <f>IF('N-Bedarf AL'!C146="","",'N-Bedarf AL'!C146)</f>
        <v/>
      </c>
      <c r="D148" s="88" t="str">
        <f>IF('N-Bedarf AL'!D146="","",'N-Bedarf AL'!D146)</f>
        <v/>
      </c>
      <c r="E148" s="49" t="str">
        <f>IF('N-Bedarf AL'!G146="","",'N-Bedarf AL'!G146)</f>
        <v/>
      </c>
      <c r="F148" s="50" t="str">
        <f t="shared" si="12"/>
        <v/>
      </c>
      <c r="G148" s="50" t="str">
        <f t="shared" si="13"/>
        <v/>
      </c>
      <c r="H148" s="88"/>
      <c r="I148" s="49"/>
      <c r="J148" s="50" t="str">
        <f t="shared" si="14"/>
        <v/>
      </c>
      <c r="K148" s="50" t="str">
        <f t="shared" si="15"/>
        <v/>
      </c>
      <c r="L148" s="88"/>
      <c r="M148" s="49"/>
      <c r="N148" s="50" t="str">
        <f t="shared" si="16"/>
        <v/>
      </c>
      <c r="O148" s="50" t="str">
        <f t="shared" si="17"/>
        <v/>
      </c>
      <c r="P148" s="51"/>
      <c r="Q148" s="78" t="s">
        <v>261</v>
      </c>
      <c r="R148" s="49"/>
      <c r="S148" s="32" t="str">
        <f>IF(R148="","C",INDEX(Gehaltsklassen!A$11:A$15,MATCH('P-Bedarf AL'!R148,Gehaltsklassen!D$11:D$15,1),1))</f>
        <v>C</v>
      </c>
      <c r="T148" s="49"/>
      <c r="U148" s="32" t="str">
        <f>IF(T148="","C",IF(T148="","C",IF('P-Bedarf AL'!$Q148="I",INDEX(Gehaltsklassen!A$11:A$15,MATCH('P-Bedarf AL'!T148,Gehaltsklassen!C$11:C$15,1),1),IF('P-Bedarf AL'!$Q148="II",INDEX(Gehaltsklassen!A$11:A$15,MATCH('P-Bedarf AL'!T148,Gehaltsklassen!D$11:D$15,1),1),IF('P-Bedarf AL'!$Q148="III",INDEX(Gehaltsklassen!A$11:A$15,MATCH('P-Bedarf AL'!T148,Gehaltsklassen!E$11:E$15,1),1),"Falsche Bodenart")))))</f>
        <v>C</v>
      </c>
      <c r="V148" s="52" t="str">
        <f>IF(OR(C148=""),"",SUM(F148,J148,N148)*VLOOKUP(S148,Gehaltsklassen!$B$34:$D$38,2,FALSE))</f>
        <v/>
      </c>
      <c r="W148" s="52" t="str">
        <f>IF(OR(C148=""),"",SUM(F148,J148,N148)*VLOOKUP(S148,Gehaltsklassen!$B$34:$D$38,2,FALSE)*C148)</f>
        <v/>
      </c>
      <c r="X148" s="52" t="str">
        <f>IF(OR(C148=""),"",SUM(F148,J148,N148)*VLOOKUP(S148,Gehaltsklassen!$B$34:$D$38,3,FALSE))</f>
        <v/>
      </c>
      <c r="Y148" s="52" t="str">
        <f>IF(OR(C148=""),"",SUM(F148,J148,N148)*VLOOKUP(S148,Gehaltsklassen!$B$34:$D$38,3,FALSE)*C148)</f>
        <v/>
      </c>
      <c r="Z148" s="54" t="str">
        <f>IF(OR(C148=""),"",(SUM(G148,K148,O148)*VLOOKUP(U148,Gehaltsklassen!$B$34:$D$38,2,FALSE)))</f>
        <v/>
      </c>
      <c r="AA148" s="53" t="str">
        <f>IF(OR(C148=""),"",(SUM(G148,K148,O148)*VLOOKUP(U148,Gehaltsklassen!$B$34:$D$38,2,FALSE))*C148)</f>
        <v/>
      </c>
      <c r="AB148" s="53" t="str">
        <f>IF(OR(C148=""),"",(SUM(G148,K148,O148)*VLOOKUP(U148,Gehaltsklassen!$B$34:$D$38,3,FALSE)))</f>
        <v/>
      </c>
      <c r="AC148" s="53" t="str">
        <f>IF(OR(C148=""),"",(SUM(G148,K148,O148)*VLOOKUP(U148,Gehaltsklassen!$B$34:$D$38,3,FALSE))*C148)</f>
        <v/>
      </c>
    </row>
    <row r="149" spans="1:29" ht="31.9" customHeight="1" x14ac:dyDescent="0.2">
      <c r="A149" s="74" t="str">
        <f>IF(C149="","",MAX($A$11:A148)+1)</f>
        <v/>
      </c>
      <c r="B149" s="75" t="str">
        <f>IF('N-Bedarf AL'!B147="","",'N-Bedarf AL'!B147)</f>
        <v/>
      </c>
      <c r="C149" s="49" t="str">
        <f>IF('N-Bedarf AL'!C147="","",'N-Bedarf AL'!C147)</f>
        <v/>
      </c>
      <c r="D149" s="88" t="str">
        <f>IF('N-Bedarf AL'!D147="","",'N-Bedarf AL'!D147)</f>
        <v/>
      </c>
      <c r="E149" s="49" t="str">
        <f>IF('N-Bedarf AL'!G147="","",'N-Bedarf AL'!G147)</f>
        <v/>
      </c>
      <c r="F149" s="50" t="str">
        <f t="shared" si="12"/>
        <v/>
      </c>
      <c r="G149" s="50" t="str">
        <f t="shared" si="13"/>
        <v/>
      </c>
      <c r="H149" s="88"/>
      <c r="I149" s="49"/>
      <c r="J149" s="50" t="str">
        <f t="shared" si="14"/>
        <v/>
      </c>
      <c r="K149" s="50" t="str">
        <f t="shared" si="15"/>
        <v/>
      </c>
      <c r="L149" s="88"/>
      <c r="M149" s="49"/>
      <c r="N149" s="50" t="str">
        <f t="shared" si="16"/>
        <v/>
      </c>
      <c r="O149" s="50" t="str">
        <f t="shared" si="17"/>
        <v/>
      </c>
      <c r="P149" s="51"/>
      <c r="Q149" s="78" t="s">
        <v>261</v>
      </c>
      <c r="R149" s="49"/>
      <c r="S149" s="32" t="str">
        <f>IF(R149="","C",INDEX(Gehaltsklassen!A$11:A$15,MATCH('P-Bedarf AL'!R149,Gehaltsklassen!D$11:D$15,1),1))</f>
        <v>C</v>
      </c>
      <c r="T149" s="49"/>
      <c r="U149" s="32" t="str">
        <f>IF(T149="","C",IF(T149="","C",IF('P-Bedarf AL'!$Q149="I",INDEX(Gehaltsklassen!A$11:A$15,MATCH('P-Bedarf AL'!T149,Gehaltsklassen!C$11:C$15,1),1),IF('P-Bedarf AL'!$Q149="II",INDEX(Gehaltsklassen!A$11:A$15,MATCH('P-Bedarf AL'!T149,Gehaltsklassen!D$11:D$15,1),1),IF('P-Bedarf AL'!$Q149="III",INDEX(Gehaltsklassen!A$11:A$15,MATCH('P-Bedarf AL'!T149,Gehaltsklassen!E$11:E$15,1),1),"Falsche Bodenart")))))</f>
        <v>C</v>
      </c>
      <c r="V149" s="52" t="str">
        <f>IF(OR(C149=""),"",SUM(F149,J149,N149)*VLOOKUP(S149,Gehaltsklassen!$B$34:$D$38,2,FALSE))</f>
        <v/>
      </c>
      <c r="W149" s="52" t="str">
        <f>IF(OR(C149=""),"",SUM(F149,J149,N149)*VLOOKUP(S149,Gehaltsklassen!$B$34:$D$38,2,FALSE)*C149)</f>
        <v/>
      </c>
      <c r="X149" s="52" t="str">
        <f>IF(OR(C149=""),"",SUM(F149,J149,N149)*VLOOKUP(S149,Gehaltsklassen!$B$34:$D$38,3,FALSE))</f>
        <v/>
      </c>
      <c r="Y149" s="52" t="str">
        <f>IF(OR(C149=""),"",SUM(F149,J149,N149)*VLOOKUP(S149,Gehaltsklassen!$B$34:$D$38,3,FALSE)*C149)</f>
        <v/>
      </c>
      <c r="Z149" s="54" t="str">
        <f>IF(OR(C149=""),"",(SUM(G149,K149,O149)*VLOOKUP(U149,Gehaltsklassen!$B$34:$D$38,2,FALSE)))</f>
        <v/>
      </c>
      <c r="AA149" s="53" t="str">
        <f>IF(OR(C149=""),"",(SUM(G149,K149,O149)*VLOOKUP(U149,Gehaltsklassen!$B$34:$D$38,2,FALSE))*C149)</f>
        <v/>
      </c>
      <c r="AB149" s="53" t="str">
        <f>IF(OR(C149=""),"",(SUM(G149,K149,O149)*VLOOKUP(U149,Gehaltsklassen!$B$34:$D$38,3,FALSE)))</f>
        <v/>
      </c>
      <c r="AC149" s="53" t="str">
        <f>IF(OR(C149=""),"",(SUM(G149,K149,O149)*VLOOKUP(U149,Gehaltsklassen!$B$34:$D$38,3,FALSE))*C149)</f>
        <v/>
      </c>
    </row>
    <row r="150" spans="1:29" ht="31.9" customHeight="1" x14ac:dyDescent="0.2">
      <c r="A150" s="74" t="str">
        <f>IF(C150="","",MAX($A$11:A149)+1)</f>
        <v/>
      </c>
      <c r="B150" s="75" t="str">
        <f>IF('N-Bedarf AL'!B148="","",'N-Bedarf AL'!B148)</f>
        <v/>
      </c>
      <c r="C150" s="49" t="str">
        <f>IF('N-Bedarf AL'!C148="","",'N-Bedarf AL'!C148)</f>
        <v/>
      </c>
      <c r="D150" s="88" t="str">
        <f>IF('N-Bedarf AL'!D148="","",'N-Bedarf AL'!D148)</f>
        <v/>
      </c>
      <c r="E150" s="49" t="str">
        <f>IF('N-Bedarf AL'!G148="","",'N-Bedarf AL'!G148)</f>
        <v/>
      </c>
      <c r="F150" s="50" t="str">
        <f t="shared" si="12"/>
        <v/>
      </c>
      <c r="G150" s="50" t="str">
        <f t="shared" si="13"/>
        <v/>
      </c>
      <c r="H150" s="88"/>
      <c r="I150" s="49"/>
      <c r="J150" s="50" t="str">
        <f t="shared" si="14"/>
        <v/>
      </c>
      <c r="K150" s="50" t="str">
        <f t="shared" si="15"/>
        <v/>
      </c>
      <c r="L150" s="88"/>
      <c r="M150" s="49"/>
      <c r="N150" s="50" t="str">
        <f t="shared" si="16"/>
        <v/>
      </c>
      <c r="O150" s="50" t="str">
        <f t="shared" si="17"/>
        <v/>
      </c>
      <c r="P150" s="51"/>
      <c r="Q150" s="78" t="s">
        <v>261</v>
      </c>
      <c r="R150" s="49"/>
      <c r="S150" s="32" t="str">
        <f>IF(R150="","C",INDEX(Gehaltsklassen!A$11:A$15,MATCH('P-Bedarf AL'!R150,Gehaltsklassen!D$11:D$15,1),1))</f>
        <v>C</v>
      </c>
      <c r="T150" s="49"/>
      <c r="U150" s="32" t="str">
        <f>IF(T150="","C",IF(T150="","C",IF('P-Bedarf AL'!$Q150="I",INDEX(Gehaltsklassen!A$11:A$15,MATCH('P-Bedarf AL'!T150,Gehaltsklassen!C$11:C$15,1),1),IF('P-Bedarf AL'!$Q150="II",INDEX(Gehaltsklassen!A$11:A$15,MATCH('P-Bedarf AL'!T150,Gehaltsklassen!D$11:D$15,1),1),IF('P-Bedarf AL'!$Q150="III",INDEX(Gehaltsklassen!A$11:A$15,MATCH('P-Bedarf AL'!T150,Gehaltsklassen!E$11:E$15,1),1),"Falsche Bodenart")))))</f>
        <v>C</v>
      </c>
      <c r="V150" s="52" t="str">
        <f>IF(OR(C150=""),"",SUM(F150,J150,N150)*VLOOKUP(S150,Gehaltsklassen!$B$34:$D$38,2,FALSE))</f>
        <v/>
      </c>
      <c r="W150" s="52" t="str">
        <f>IF(OR(C150=""),"",SUM(F150,J150,N150)*VLOOKUP(S150,Gehaltsklassen!$B$34:$D$38,2,FALSE)*C150)</f>
        <v/>
      </c>
      <c r="X150" s="52" t="str">
        <f>IF(OR(C150=""),"",SUM(F150,J150,N150)*VLOOKUP(S150,Gehaltsklassen!$B$34:$D$38,3,FALSE))</f>
        <v/>
      </c>
      <c r="Y150" s="52" t="str">
        <f>IF(OR(C150=""),"",SUM(F150,J150,N150)*VLOOKUP(S150,Gehaltsklassen!$B$34:$D$38,3,FALSE)*C150)</f>
        <v/>
      </c>
      <c r="Z150" s="54" t="str">
        <f>IF(OR(C150=""),"",(SUM(G150,K150,O150)*VLOOKUP(U150,Gehaltsklassen!$B$34:$D$38,2,FALSE)))</f>
        <v/>
      </c>
      <c r="AA150" s="53" t="str">
        <f>IF(OR(C150=""),"",(SUM(G150,K150,O150)*VLOOKUP(U150,Gehaltsklassen!$B$34:$D$38,2,FALSE))*C150)</f>
        <v/>
      </c>
      <c r="AB150" s="53" t="str">
        <f>IF(OR(C150=""),"",(SUM(G150,K150,O150)*VLOOKUP(U150,Gehaltsklassen!$B$34:$D$38,3,FALSE)))</f>
        <v/>
      </c>
      <c r="AC150" s="53" t="str">
        <f>IF(OR(C150=""),"",(SUM(G150,K150,O150)*VLOOKUP(U150,Gehaltsklassen!$B$34:$D$38,3,FALSE))*C150)</f>
        <v/>
      </c>
    </row>
    <row r="151" spans="1:29" ht="31.9" customHeight="1" x14ac:dyDescent="0.2">
      <c r="A151" s="74" t="str">
        <f>IF(C151="","",MAX($A$11:A150)+1)</f>
        <v/>
      </c>
      <c r="B151" s="75" t="str">
        <f>IF('N-Bedarf AL'!B149="","",'N-Bedarf AL'!B149)</f>
        <v/>
      </c>
      <c r="C151" s="49" t="str">
        <f>IF('N-Bedarf AL'!C149="","",'N-Bedarf AL'!C149)</f>
        <v/>
      </c>
      <c r="D151" s="88" t="str">
        <f>IF('N-Bedarf AL'!D149="","",'N-Bedarf AL'!D149)</f>
        <v/>
      </c>
      <c r="E151" s="49" t="str">
        <f>IF('N-Bedarf AL'!G149="","",'N-Bedarf AL'!G149)</f>
        <v/>
      </c>
      <c r="F151" s="50" t="str">
        <f t="shared" si="12"/>
        <v/>
      </c>
      <c r="G151" s="50" t="str">
        <f t="shared" si="13"/>
        <v/>
      </c>
      <c r="H151" s="88"/>
      <c r="I151" s="49"/>
      <c r="J151" s="50" t="str">
        <f t="shared" si="14"/>
        <v/>
      </c>
      <c r="K151" s="50" t="str">
        <f t="shared" si="15"/>
        <v/>
      </c>
      <c r="L151" s="88"/>
      <c r="M151" s="49"/>
      <c r="N151" s="50" t="str">
        <f t="shared" si="16"/>
        <v/>
      </c>
      <c r="O151" s="50" t="str">
        <f t="shared" si="17"/>
        <v/>
      </c>
      <c r="P151" s="51"/>
      <c r="Q151" s="78" t="s">
        <v>261</v>
      </c>
      <c r="R151" s="49"/>
      <c r="S151" s="32" t="str">
        <f>IF(R151="","C",INDEX(Gehaltsklassen!A$11:A$15,MATCH('P-Bedarf AL'!R151,Gehaltsklassen!D$11:D$15,1),1))</f>
        <v>C</v>
      </c>
      <c r="T151" s="49"/>
      <c r="U151" s="32" t="str">
        <f>IF(T151="","C",IF(T151="","C",IF('P-Bedarf AL'!$Q151="I",INDEX(Gehaltsklassen!A$11:A$15,MATCH('P-Bedarf AL'!T151,Gehaltsklassen!C$11:C$15,1),1),IF('P-Bedarf AL'!$Q151="II",INDEX(Gehaltsklassen!A$11:A$15,MATCH('P-Bedarf AL'!T151,Gehaltsklassen!D$11:D$15,1),1),IF('P-Bedarf AL'!$Q151="III",INDEX(Gehaltsklassen!A$11:A$15,MATCH('P-Bedarf AL'!T151,Gehaltsklassen!E$11:E$15,1),1),"Falsche Bodenart")))))</f>
        <v>C</v>
      </c>
      <c r="V151" s="52" t="str">
        <f>IF(OR(C151=""),"",SUM(F151,J151,N151)*VLOOKUP(S151,Gehaltsklassen!$B$34:$D$38,2,FALSE))</f>
        <v/>
      </c>
      <c r="W151" s="52" t="str">
        <f>IF(OR(C151=""),"",SUM(F151,J151,N151)*VLOOKUP(S151,Gehaltsklassen!$B$34:$D$38,2,FALSE)*C151)</f>
        <v/>
      </c>
      <c r="X151" s="52" t="str">
        <f>IF(OR(C151=""),"",SUM(F151,J151,N151)*VLOOKUP(S151,Gehaltsklassen!$B$34:$D$38,3,FALSE))</f>
        <v/>
      </c>
      <c r="Y151" s="52" t="str">
        <f>IF(OR(C151=""),"",SUM(F151,J151,N151)*VLOOKUP(S151,Gehaltsklassen!$B$34:$D$38,3,FALSE)*C151)</f>
        <v/>
      </c>
      <c r="Z151" s="54" t="str">
        <f>IF(OR(C151=""),"",(SUM(G151,K151,O151)*VLOOKUP(U151,Gehaltsklassen!$B$34:$D$38,2,FALSE)))</f>
        <v/>
      </c>
      <c r="AA151" s="53" t="str">
        <f>IF(OR(C151=""),"",(SUM(G151,K151,O151)*VLOOKUP(U151,Gehaltsklassen!$B$34:$D$38,2,FALSE))*C151)</f>
        <v/>
      </c>
      <c r="AB151" s="53" t="str">
        <f>IF(OR(C151=""),"",(SUM(G151,K151,O151)*VLOOKUP(U151,Gehaltsklassen!$B$34:$D$38,3,FALSE)))</f>
        <v/>
      </c>
      <c r="AC151" s="53" t="str">
        <f>IF(OR(C151=""),"",(SUM(G151,K151,O151)*VLOOKUP(U151,Gehaltsklassen!$B$34:$D$38,3,FALSE))*C151)</f>
        <v/>
      </c>
    </row>
    <row r="152" spans="1:29" ht="31.9" customHeight="1" x14ac:dyDescent="0.2">
      <c r="A152" s="74" t="str">
        <f>IF(C152="","",MAX($A$11:A151)+1)</f>
        <v/>
      </c>
      <c r="B152" s="75" t="str">
        <f>IF('N-Bedarf AL'!B150="","",'N-Bedarf AL'!B150)</f>
        <v/>
      </c>
      <c r="C152" s="49" t="str">
        <f>IF('N-Bedarf AL'!C150="","",'N-Bedarf AL'!C150)</f>
        <v/>
      </c>
      <c r="D152" s="88" t="str">
        <f>IF('N-Bedarf AL'!D150="","",'N-Bedarf AL'!D150)</f>
        <v/>
      </c>
      <c r="E152" s="49" t="str">
        <f>IF('N-Bedarf AL'!G150="","",'N-Bedarf AL'!G150)</f>
        <v/>
      </c>
      <c r="F152" s="50" t="str">
        <f t="shared" si="12"/>
        <v/>
      </c>
      <c r="G152" s="50" t="str">
        <f t="shared" si="13"/>
        <v/>
      </c>
      <c r="H152" s="88"/>
      <c r="I152" s="49"/>
      <c r="J152" s="50" t="str">
        <f t="shared" si="14"/>
        <v/>
      </c>
      <c r="K152" s="50" t="str">
        <f t="shared" si="15"/>
        <v/>
      </c>
      <c r="L152" s="88"/>
      <c r="M152" s="49"/>
      <c r="N152" s="50" t="str">
        <f t="shared" si="16"/>
        <v/>
      </c>
      <c r="O152" s="50" t="str">
        <f t="shared" si="17"/>
        <v/>
      </c>
      <c r="P152" s="51"/>
      <c r="Q152" s="78" t="s">
        <v>261</v>
      </c>
      <c r="R152" s="49"/>
      <c r="S152" s="32" t="str">
        <f>IF(R152="","C",INDEX(Gehaltsklassen!A$11:A$15,MATCH('P-Bedarf AL'!R152,Gehaltsklassen!D$11:D$15,1),1))</f>
        <v>C</v>
      </c>
      <c r="T152" s="49"/>
      <c r="U152" s="32" t="str">
        <f>IF(T152="","C",IF(T152="","C",IF('P-Bedarf AL'!$Q152="I",INDEX(Gehaltsklassen!A$11:A$15,MATCH('P-Bedarf AL'!T152,Gehaltsklassen!C$11:C$15,1),1),IF('P-Bedarf AL'!$Q152="II",INDEX(Gehaltsklassen!A$11:A$15,MATCH('P-Bedarf AL'!T152,Gehaltsklassen!D$11:D$15,1),1),IF('P-Bedarf AL'!$Q152="III",INDEX(Gehaltsklassen!A$11:A$15,MATCH('P-Bedarf AL'!T152,Gehaltsklassen!E$11:E$15,1),1),"Falsche Bodenart")))))</f>
        <v>C</v>
      </c>
      <c r="V152" s="52" t="str">
        <f>IF(OR(C152=""),"",SUM(F152,J152,N152)*VLOOKUP(S152,Gehaltsklassen!$B$34:$D$38,2,FALSE))</f>
        <v/>
      </c>
      <c r="W152" s="52" t="str">
        <f>IF(OR(C152=""),"",SUM(F152,J152,N152)*VLOOKUP(S152,Gehaltsklassen!$B$34:$D$38,2,FALSE)*C152)</f>
        <v/>
      </c>
      <c r="X152" s="52" t="str">
        <f>IF(OR(C152=""),"",SUM(F152,J152,N152)*VLOOKUP(S152,Gehaltsklassen!$B$34:$D$38,3,FALSE))</f>
        <v/>
      </c>
      <c r="Y152" s="52" t="str">
        <f>IF(OR(C152=""),"",SUM(F152,J152,N152)*VLOOKUP(S152,Gehaltsklassen!$B$34:$D$38,3,FALSE)*C152)</f>
        <v/>
      </c>
      <c r="Z152" s="54" t="str">
        <f>IF(OR(C152=""),"",(SUM(G152,K152,O152)*VLOOKUP(U152,Gehaltsklassen!$B$34:$D$38,2,FALSE)))</f>
        <v/>
      </c>
      <c r="AA152" s="53" t="str">
        <f>IF(OR(C152=""),"",(SUM(G152,K152,O152)*VLOOKUP(U152,Gehaltsklassen!$B$34:$D$38,2,FALSE))*C152)</f>
        <v/>
      </c>
      <c r="AB152" s="53" t="str">
        <f>IF(OR(C152=""),"",(SUM(G152,K152,O152)*VLOOKUP(U152,Gehaltsklassen!$B$34:$D$38,3,FALSE)))</f>
        <v/>
      </c>
      <c r="AC152" s="53" t="str">
        <f>IF(OR(C152=""),"",(SUM(G152,K152,O152)*VLOOKUP(U152,Gehaltsklassen!$B$34:$D$38,3,FALSE))*C152)</f>
        <v/>
      </c>
    </row>
    <row r="153" spans="1:29" ht="31.9" customHeight="1" x14ac:dyDescent="0.2">
      <c r="A153" s="74" t="str">
        <f>IF(C153="","",MAX($A$11:A152)+1)</f>
        <v/>
      </c>
      <c r="B153" s="75" t="str">
        <f>IF('N-Bedarf AL'!B151="","",'N-Bedarf AL'!B151)</f>
        <v/>
      </c>
      <c r="C153" s="49" t="str">
        <f>IF('N-Bedarf AL'!C151="","",'N-Bedarf AL'!C151)</f>
        <v/>
      </c>
      <c r="D153" s="88" t="str">
        <f>IF('N-Bedarf AL'!D151="","",'N-Bedarf AL'!D151)</f>
        <v/>
      </c>
      <c r="E153" s="49" t="str">
        <f>IF('N-Bedarf AL'!G151="","",'N-Bedarf AL'!G151)</f>
        <v/>
      </c>
      <c r="F153" s="50" t="str">
        <f t="shared" si="12"/>
        <v/>
      </c>
      <c r="G153" s="50" t="str">
        <f t="shared" si="13"/>
        <v/>
      </c>
      <c r="H153" s="88"/>
      <c r="I153" s="49"/>
      <c r="J153" s="50" t="str">
        <f t="shared" si="14"/>
        <v/>
      </c>
      <c r="K153" s="50" t="str">
        <f t="shared" si="15"/>
        <v/>
      </c>
      <c r="L153" s="88"/>
      <c r="M153" s="49"/>
      <c r="N153" s="50" t="str">
        <f t="shared" si="16"/>
        <v/>
      </c>
      <c r="O153" s="50" t="str">
        <f t="shared" si="17"/>
        <v/>
      </c>
      <c r="P153" s="51"/>
      <c r="Q153" s="78" t="s">
        <v>261</v>
      </c>
      <c r="R153" s="49"/>
      <c r="S153" s="32" t="str">
        <f>IF(R153="","C",INDEX(Gehaltsklassen!A$11:A$15,MATCH('P-Bedarf AL'!R153,Gehaltsklassen!D$11:D$15,1),1))</f>
        <v>C</v>
      </c>
      <c r="T153" s="49"/>
      <c r="U153" s="32" t="str">
        <f>IF(T153="","C",IF(T153="","C",IF('P-Bedarf AL'!$Q153="I",INDEX(Gehaltsklassen!A$11:A$15,MATCH('P-Bedarf AL'!T153,Gehaltsklassen!C$11:C$15,1),1),IF('P-Bedarf AL'!$Q153="II",INDEX(Gehaltsklassen!A$11:A$15,MATCH('P-Bedarf AL'!T153,Gehaltsklassen!D$11:D$15,1),1),IF('P-Bedarf AL'!$Q153="III",INDEX(Gehaltsklassen!A$11:A$15,MATCH('P-Bedarf AL'!T153,Gehaltsklassen!E$11:E$15,1),1),"Falsche Bodenart")))))</f>
        <v>C</v>
      </c>
      <c r="V153" s="52" t="str">
        <f>IF(OR(C153=""),"",SUM(F153,J153,N153)*VLOOKUP(S153,Gehaltsklassen!$B$34:$D$38,2,FALSE))</f>
        <v/>
      </c>
      <c r="W153" s="52" t="str">
        <f>IF(OR(C153=""),"",SUM(F153,J153,N153)*VLOOKUP(S153,Gehaltsklassen!$B$34:$D$38,2,FALSE)*C153)</f>
        <v/>
      </c>
      <c r="X153" s="52" t="str">
        <f>IF(OR(C153=""),"",SUM(F153,J153,N153)*VLOOKUP(S153,Gehaltsklassen!$B$34:$D$38,3,FALSE))</f>
        <v/>
      </c>
      <c r="Y153" s="52" t="str">
        <f>IF(OR(C153=""),"",SUM(F153,J153,N153)*VLOOKUP(S153,Gehaltsklassen!$B$34:$D$38,3,FALSE)*C153)</f>
        <v/>
      </c>
      <c r="Z153" s="54" t="str">
        <f>IF(OR(C153=""),"",(SUM(G153,K153,O153)*VLOOKUP(U153,Gehaltsklassen!$B$34:$D$38,2,FALSE)))</f>
        <v/>
      </c>
      <c r="AA153" s="53" t="str">
        <f>IF(OR(C153=""),"",(SUM(G153,K153,O153)*VLOOKUP(U153,Gehaltsklassen!$B$34:$D$38,2,FALSE))*C153)</f>
        <v/>
      </c>
      <c r="AB153" s="53" t="str">
        <f>IF(OR(C153=""),"",(SUM(G153,K153,O153)*VLOOKUP(U153,Gehaltsklassen!$B$34:$D$38,3,FALSE)))</f>
        <v/>
      </c>
      <c r="AC153" s="53" t="str">
        <f>IF(OR(C153=""),"",(SUM(G153,K153,O153)*VLOOKUP(U153,Gehaltsklassen!$B$34:$D$38,3,FALSE))*C153)</f>
        <v/>
      </c>
    </row>
    <row r="154" spans="1:29" ht="31.9" customHeight="1" x14ac:dyDescent="0.2">
      <c r="A154" s="74" t="str">
        <f>IF(C154="","",MAX($A$11:A153)+1)</f>
        <v/>
      </c>
      <c r="B154" s="75" t="str">
        <f>IF('N-Bedarf AL'!B152="","",'N-Bedarf AL'!B152)</f>
        <v/>
      </c>
      <c r="C154" s="49" t="str">
        <f>IF('N-Bedarf AL'!C152="","",'N-Bedarf AL'!C152)</f>
        <v/>
      </c>
      <c r="D154" s="88" t="str">
        <f>IF('N-Bedarf AL'!D152="","",'N-Bedarf AL'!D152)</f>
        <v/>
      </c>
      <c r="E154" s="49" t="str">
        <f>IF('N-Bedarf AL'!G152="","",'N-Bedarf AL'!G152)</f>
        <v/>
      </c>
      <c r="F154" s="50" t="str">
        <f t="shared" si="12"/>
        <v/>
      </c>
      <c r="G154" s="50" t="str">
        <f t="shared" si="13"/>
        <v/>
      </c>
      <c r="H154" s="88"/>
      <c r="I154" s="49"/>
      <c r="J154" s="50" t="str">
        <f t="shared" si="14"/>
        <v/>
      </c>
      <c r="K154" s="50" t="str">
        <f t="shared" si="15"/>
        <v/>
      </c>
      <c r="L154" s="88"/>
      <c r="M154" s="49"/>
      <c r="N154" s="50" t="str">
        <f t="shared" si="16"/>
        <v/>
      </c>
      <c r="O154" s="50" t="str">
        <f t="shared" si="17"/>
        <v/>
      </c>
      <c r="P154" s="51"/>
      <c r="Q154" s="78" t="s">
        <v>261</v>
      </c>
      <c r="R154" s="49"/>
      <c r="S154" s="32" t="str">
        <f>IF(R154="","C",INDEX(Gehaltsklassen!A$11:A$15,MATCH('P-Bedarf AL'!R154,Gehaltsklassen!D$11:D$15,1),1))</f>
        <v>C</v>
      </c>
      <c r="T154" s="49"/>
      <c r="U154" s="32" t="str">
        <f>IF(T154="","C",IF(T154="","C",IF('P-Bedarf AL'!$Q154="I",INDEX(Gehaltsklassen!A$11:A$15,MATCH('P-Bedarf AL'!T154,Gehaltsklassen!C$11:C$15,1),1),IF('P-Bedarf AL'!$Q154="II",INDEX(Gehaltsklassen!A$11:A$15,MATCH('P-Bedarf AL'!T154,Gehaltsklassen!D$11:D$15,1),1),IF('P-Bedarf AL'!$Q154="III",INDEX(Gehaltsklassen!A$11:A$15,MATCH('P-Bedarf AL'!T154,Gehaltsklassen!E$11:E$15,1),1),"Falsche Bodenart")))))</f>
        <v>C</v>
      </c>
      <c r="V154" s="52" t="str">
        <f>IF(OR(C154=""),"",SUM(F154,J154,N154)*VLOOKUP(S154,Gehaltsklassen!$B$34:$D$38,2,FALSE))</f>
        <v/>
      </c>
      <c r="W154" s="52" t="str">
        <f>IF(OR(C154=""),"",SUM(F154,J154,N154)*VLOOKUP(S154,Gehaltsklassen!$B$34:$D$38,2,FALSE)*C154)</f>
        <v/>
      </c>
      <c r="X154" s="52" t="str">
        <f>IF(OR(C154=""),"",SUM(F154,J154,N154)*VLOOKUP(S154,Gehaltsklassen!$B$34:$D$38,3,FALSE))</f>
        <v/>
      </c>
      <c r="Y154" s="52" t="str">
        <f>IF(OR(C154=""),"",SUM(F154,J154,N154)*VLOOKUP(S154,Gehaltsklassen!$B$34:$D$38,3,FALSE)*C154)</f>
        <v/>
      </c>
      <c r="Z154" s="54" t="str">
        <f>IF(OR(C154=""),"",(SUM(G154,K154,O154)*VLOOKUP(U154,Gehaltsklassen!$B$34:$D$38,2,FALSE)))</f>
        <v/>
      </c>
      <c r="AA154" s="53" t="str">
        <f>IF(OR(C154=""),"",(SUM(G154,K154,O154)*VLOOKUP(U154,Gehaltsklassen!$B$34:$D$38,2,FALSE))*C154)</f>
        <v/>
      </c>
      <c r="AB154" s="53" t="str">
        <f>IF(OR(C154=""),"",(SUM(G154,K154,O154)*VLOOKUP(U154,Gehaltsklassen!$B$34:$D$38,3,FALSE)))</f>
        <v/>
      </c>
      <c r="AC154" s="53" t="str">
        <f>IF(OR(C154=""),"",(SUM(G154,K154,O154)*VLOOKUP(U154,Gehaltsklassen!$B$34:$D$38,3,FALSE))*C154)</f>
        <v/>
      </c>
    </row>
    <row r="155" spans="1:29" ht="31.9" customHeight="1" x14ac:dyDescent="0.2">
      <c r="A155" s="74" t="str">
        <f>IF(C155="","",MAX($A$11:A154)+1)</f>
        <v/>
      </c>
      <c r="B155" s="75" t="str">
        <f>IF('N-Bedarf AL'!B153="","",'N-Bedarf AL'!B153)</f>
        <v/>
      </c>
      <c r="C155" s="49" t="str">
        <f>IF('N-Bedarf AL'!C153="","",'N-Bedarf AL'!C153)</f>
        <v/>
      </c>
      <c r="D155" s="88" t="str">
        <f>IF('N-Bedarf AL'!D153="","",'N-Bedarf AL'!D153)</f>
        <v/>
      </c>
      <c r="E155" s="49" t="str">
        <f>IF('N-Bedarf AL'!G153="","",'N-Bedarf AL'!G153)</f>
        <v/>
      </c>
      <c r="F155" s="50" t="str">
        <f t="shared" si="12"/>
        <v/>
      </c>
      <c r="G155" s="50" t="str">
        <f t="shared" si="13"/>
        <v/>
      </c>
      <c r="H155" s="88"/>
      <c r="I155" s="49"/>
      <c r="J155" s="50" t="str">
        <f t="shared" si="14"/>
        <v/>
      </c>
      <c r="K155" s="50" t="str">
        <f t="shared" si="15"/>
        <v/>
      </c>
      <c r="L155" s="88"/>
      <c r="M155" s="49"/>
      <c r="N155" s="50" t="str">
        <f t="shared" si="16"/>
        <v/>
      </c>
      <c r="O155" s="50" t="str">
        <f t="shared" si="17"/>
        <v/>
      </c>
      <c r="P155" s="51"/>
      <c r="Q155" s="78" t="s">
        <v>261</v>
      </c>
      <c r="R155" s="49"/>
      <c r="S155" s="32" t="str">
        <f>IF(R155="","C",INDEX(Gehaltsklassen!A$11:A$15,MATCH('P-Bedarf AL'!R155,Gehaltsklassen!D$11:D$15,1),1))</f>
        <v>C</v>
      </c>
      <c r="T155" s="49"/>
      <c r="U155" s="32" t="str">
        <f>IF(T155="","C",IF(T155="","C",IF('P-Bedarf AL'!$Q155="I",INDEX(Gehaltsklassen!A$11:A$15,MATCH('P-Bedarf AL'!T155,Gehaltsklassen!C$11:C$15,1),1),IF('P-Bedarf AL'!$Q155="II",INDEX(Gehaltsklassen!A$11:A$15,MATCH('P-Bedarf AL'!T155,Gehaltsklassen!D$11:D$15,1),1),IF('P-Bedarf AL'!$Q155="III",INDEX(Gehaltsklassen!A$11:A$15,MATCH('P-Bedarf AL'!T155,Gehaltsklassen!E$11:E$15,1),1),"Falsche Bodenart")))))</f>
        <v>C</v>
      </c>
      <c r="V155" s="52" t="str">
        <f>IF(OR(C155=""),"",SUM(F155,J155,N155)*VLOOKUP(S155,Gehaltsklassen!$B$34:$D$38,2,FALSE))</f>
        <v/>
      </c>
      <c r="W155" s="52" t="str">
        <f>IF(OR(C155=""),"",SUM(F155,J155,N155)*VLOOKUP(S155,Gehaltsklassen!$B$34:$D$38,2,FALSE)*C155)</f>
        <v/>
      </c>
      <c r="X155" s="52" t="str">
        <f>IF(OR(C155=""),"",SUM(F155,J155,N155)*VLOOKUP(S155,Gehaltsklassen!$B$34:$D$38,3,FALSE))</f>
        <v/>
      </c>
      <c r="Y155" s="52" t="str">
        <f>IF(OR(C155=""),"",SUM(F155,J155,N155)*VLOOKUP(S155,Gehaltsklassen!$B$34:$D$38,3,FALSE)*C155)</f>
        <v/>
      </c>
      <c r="Z155" s="54" t="str">
        <f>IF(OR(C155=""),"",(SUM(G155,K155,O155)*VLOOKUP(U155,Gehaltsklassen!$B$34:$D$38,2,FALSE)))</f>
        <v/>
      </c>
      <c r="AA155" s="53" t="str">
        <f>IF(OR(C155=""),"",(SUM(G155,K155,O155)*VLOOKUP(U155,Gehaltsklassen!$B$34:$D$38,2,FALSE))*C155)</f>
        <v/>
      </c>
      <c r="AB155" s="53" t="str">
        <f>IF(OR(C155=""),"",(SUM(G155,K155,O155)*VLOOKUP(U155,Gehaltsklassen!$B$34:$D$38,3,FALSE)))</f>
        <v/>
      </c>
      <c r="AC155" s="53" t="str">
        <f>IF(OR(C155=""),"",(SUM(G155,K155,O155)*VLOOKUP(U155,Gehaltsklassen!$B$34:$D$38,3,FALSE))*C155)</f>
        <v/>
      </c>
    </row>
    <row r="156" spans="1:29" ht="31.9" customHeight="1" x14ac:dyDescent="0.2">
      <c r="A156" s="74" t="str">
        <f>IF(C156="","",MAX($A$11:A155)+1)</f>
        <v/>
      </c>
      <c r="B156" s="75" t="str">
        <f>IF('N-Bedarf AL'!B154="","",'N-Bedarf AL'!B154)</f>
        <v/>
      </c>
      <c r="C156" s="49" t="str">
        <f>IF('N-Bedarf AL'!C154="","",'N-Bedarf AL'!C154)</f>
        <v/>
      </c>
      <c r="D156" s="88" t="str">
        <f>IF('N-Bedarf AL'!D154="","",'N-Bedarf AL'!D154)</f>
        <v/>
      </c>
      <c r="E156" s="49" t="str">
        <f>IF('N-Bedarf AL'!G154="","",'N-Bedarf AL'!G154)</f>
        <v/>
      </c>
      <c r="F156" s="50" t="str">
        <f t="shared" si="12"/>
        <v/>
      </c>
      <c r="G156" s="50" t="str">
        <f t="shared" si="13"/>
        <v/>
      </c>
      <c r="H156" s="88"/>
      <c r="I156" s="49"/>
      <c r="J156" s="50" t="str">
        <f t="shared" si="14"/>
        <v/>
      </c>
      <c r="K156" s="50" t="str">
        <f t="shared" si="15"/>
        <v/>
      </c>
      <c r="L156" s="88"/>
      <c r="M156" s="49"/>
      <c r="N156" s="50" t="str">
        <f t="shared" si="16"/>
        <v/>
      </c>
      <c r="O156" s="50" t="str">
        <f t="shared" si="17"/>
        <v/>
      </c>
      <c r="P156" s="51"/>
      <c r="Q156" s="78" t="s">
        <v>261</v>
      </c>
      <c r="R156" s="49"/>
      <c r="S156" s="32" t="str">
        <f>IF(R156="","C",INDEX(Gehaltsklassen!A$11:A$15,MATCH('P-Bedarf AL'!R156,Gehaltsklassen!D$11:D$15,1),1))</f>
        <v>C</v>
      </c>
      <c r="T156" s="49"/>
      <c r="U156" s="32" t="str">
        <f>IF(T156="","C",IF(T156="","C",IF('P-Bedarf AL'!$Q156="I",INDEX(Gehaltsklassen!A$11:A$15,MATCH('P-Bedarf AL'!T156,Gehaltsklassen!C$11:C$15,1),1),IF('P-Bedarf AL'!$Q156="II",INDEX(Gehaltsklassen!A$11:A$15,MATCH('P-Bedarf AL'!T156,Gehaltsklassen!D$11:D$15,1),1),IF('P-Bedarf AL'!$Q156="III",INDEX(Gehaltsklassen!A$11:A$15,MATCH('P-Bedarf AL'!T156,Gehaltsklassen!E$11:E$15,1),1),"Falsche Bodenart")))))</f>
        <v>C</v>
      </c>
      <c r="V156" s="52" t="str">
        <f>IF(OR(C156=""),"",SUM(F156,J156,N156)*VLOOKUP(S156,Gehaltsklassen!$B$34:$D$38,2,FALSE))</f>
        <v/>
      </c>
      <c r="W156" s="52" t="str">
        <f>IF(OR(C156=""),"",SUM(F156,J156,N156)*VLOOKUP(S156,Gehaltsklassen!$B$34:$D$38,2,FALSE)*C156)</f>
        <v/>
      </c>
      <c r="X156" s="52" t="str">
        <f>IF(OR(C156=""),"",SUM(F156,J156,N156)*VLOOKUP(S156,Gehaltsklassen!$B$34:$D$38,3,FALSE))</f>
        <v/>
      </c>
      <c r="Y156" s="52" t="str">
        <f>IF(OR(C156=""),"",SUM(F156,J156,N156)*VLOOKUP(S156,Gehaltsklassen!$B$34:$D$38,3,FALSE)*C156)</f>
        <v/>
      </c>
      <c r="Z156" s="54" t="str">
        <f>IF(OR(C156=""),"",(SUM(G156,K156,O156)*VLOOKUP(U156,Gehaltsklassen!$B$34:$D$38,2,FALSE)))</f>
        <v/>
      </c>
      <c r="AA156" s="53" t="str">
        <f>IF(OR(C156=""),"",(SUM(G156,K156,O156)*VLOOKUP(U156,Gehaltsklassen!$B$34:$D$38,2,FALSE))*C156)</f>
        <v/>
      </c>
      <c r="AB156" s="53" t="str">
        <f>IF(OR(C156=""),"",(SUM(G156,K156,O156)*VLOOKUP(U156,Gehaltsklassen!$B$34:$D$38,3,FALSE)))</f>
        <v/>
      </c>
      <c r="AC156" s="53" t="str">
        <f>IF(OR(C156=""),"",(SUM(G156,K156,O156)*VLOOKUP(U156,Gehaltsklassen!$B$34:$D$38,3,FALSE))*C156)</f>
        <v/>
      </c>
    </row>
    <row r="157" spans="1:29" ht="31.9" customHeight="1" x14ac:dyDescent="0.2">
      <c r="A157" s="74" t="str">
        <f>IF(C157="","",MAX($A$11:A156)+1)</f>
        <v/>
      </c>
      <c r="B157" s="75" t="str">
        <f>IF('N-Bedarf AL'!B155="","",'N-Bedarf AL'!B155)</f>
        <v/>
      </c>
      <c r="C157" s="49" t="str">
        <f>IF('N-Bedarf AL'!C155="","",'N-Bedarf AL'!C155)</f>
        <v/>
      </c>
      <c r="D157" s="88" t="str">
        <f>IF('N-Bedarf AL'!D155="","",'N-Bedarf AL'!D155)</f>
        <v/>
      </c>
      <c r="E157" s="49" t="str">
        <f>IF('N-Bedarf AL'!G155="","",'N-Bedarf AL'!G155)</f>
        <v/>
      </c>
      <c r="F157" s="50" t="str">
        <f t="shared" si="12"/>
        <v/>
      </c>
      <c r="G157" s="50" t="str">
        <f t="shared" si="13"/>
        <v/>
      </c>
      <c r="H157" s="88"/>
      <c r="I157" s="49"/>
      <c r="J157" s="50" t="str">
        <f t="shared" si="14"/>
        <v/>
      </c>
      <c r="K157" s="50" t="str">
        <f t="shared" si="15"/>
        <v/>
      </c>
      <c r="L157" s="88"/>
      <c r="M157" s="49"/>
      <c r="N157" s="50" t="str">
        <f t="shared" si="16"/>
        <v/>
      </c>
      <c r="O157" s="50" t="str">
        <f t="shared" si="17"/>
        <v/>
      </c>
      <c r="P157" s="51"/>
      <c r="Q157" s="78" t="s">
        <v>261</v>
      </c>
      <c r="R157" s="49"/>
      <c r="S157" s="32" t="str">
        <f>IF(R157="","C",INDEX(Gehaltsklassen!A$11:A$15,MATCH('P-Bedarf AL'!R157,Gehaltsklassen!D$11:D$15,1),1))</f>
        <v>C</v>
      </c>
      <c r="T157" s="49"/>
      <c r="U157" s="32" t="str">
        <f>IF(T157="","C",IF(T157="","C",IF('P-Bedarf AL'!$Q157="I",INDEX(Gehaltsklassen!A$11:A$15,MATCH('P-Bedarf AL'!T157,Gehaltsklassen!C$11:C$15,1),1),IF('P-Bedarf AL'!$Q157="II",INDEX(Gehaltsklassen!A$11:A$15,MATCH('P-Bedarf AL'!T157,Gehaltsklassen!D$11:D$15,1),1),IF('P-Bedarf AL'!$Q157="III",INDEX(Gehaltsklassen!A$11:A$15,MATCH('P-Bedarf AL'!T157,Gehaltsklassen!E$11:E$15,1),1),"Falsche Bodenart")))))</f>
        <v>C</v>
      </c>
      <c r="V157" s="52" t="str">
        <f>IF(OR(C157=""),"",SUM(F157,J157,N157)*VLOOKUP(S157,Gehaltsklassen!$B$34:$D$38,2,FALSE))</f>
        <v/>
      </c>
      <c r="W157" s="52" t="str">
        <f>IF(OR(C157=""),"",SUM(F157,J157,N157)*VLOOKUP(S157,Gehaltsklassen!$B$34:$D$38,2,FALSE)*C157)</f>
        <v/>
      </c>
      <c r="X157" s="52" t="str">
        <f>IF(OR(C157=""),"",SUM(F157,J157,N157)*VLOOKUP(S157,Gehaltsklassen!$B$34:$D$38,3,FALSE))</f>
        <v/>
      </c>
      <c r="Y157" s="52" t="str">
        <f>IF(OR(C157=""),"",SUM(F157,J157,N157)*VLOOKUP(S157,Gehaltsklassen!$B$34:$D$38,3,FALSE)*C157)</f>
        <v/>
      </c>
      <c r="Z157" s="54" t="str">
        <f>IF(OR(C157=""),"",(SUM(G157,K157,O157)*VLOOKUP(U157,Gehaltsklassen!$B$34:$D$38,2,FALSE)))</f>
        <v/>
      </c>
      <c r="AA157" s="53" t="str">
        <f>IF(OR(C157=""),"",(SUM(G157,K157,O157)*VLOOKUP(U157,Gehaltsklassen!$B$34:$D$38,2,FALSE))*C157)</f>
        <v/>
      </c>
      <c r="AB157" s="53" t="str">
        <f>IF(OR(C157=""),"",(SUM(G157,K157,O157)*VLOOKUP(U157,Gehaltsklassen!$B$34:$D$38,3,FALSE)))</f>
        <v/>
      </c>
      <c r="AC157" s="53" t="str">
        <f>IF(OR(C157=""),"",(SUM(G157,K157,O157)*VLOOKUP(U157,Gehaltsklassen!$B$34:$D$38,3,FALSE))*C157)</f>
        <v/>
      </c>
    </row>
    <row r="158" spans="1:29" ht="31.9" customHeight="1" x14ac:dyDescent="0.2">
      <c r="A158" s="74" t="str">
        <f>IF(C158="","",MAX($A$11:A157)+1)</f>
        <v/>
      </c>
      <c r="B158" s="75" t="str">
        <f>IF('N-Bedarf AL'!B156="","",'N-Bedarf AL'!B156)</f>
        <v/>
      </c>
      <c r="C158" s="49" t="str">
        <f>IF('N-Bedarf AL'!C156="","",'N-Bedarf AL'!C156)</f>
        <v/>
      </c>
      <c r="D158" s="88" t="str">
        <f>IF('N-Bedarf AL'!D156="","",'N-Bedarf AL'!D156)</f>
        <v/>
      </c>
      <c r="E158" s="49" t="str">
        <f>IF('N-Bedarf AL'!G156="","",'N-Bedarf AL'!G156)</f>
        <v/>
      </c>
      <c r="F158" s="50" t="str">
        <f t="shared" si="12"/>
        <v/>
      </c>
      <c r="G158" s="50" t="str">
        <f t="shared" si="13"/>
        <v/>
      </c>
      <c r="H158" s="88"/>
      <c r="I158" s="49"/>
      <c r="J158" s="50" t="str">
        <f t="shared" si="14"/>
        <v/>
      </c>
      <c r="K158" s="50" t="str">
        <f t="shared" si="15"/>
        <v/>
      </c>
      <c r="L158" s="88"/>
      <c r="M158" s="49"/>
      <c r="N158" s="50" t="str">
        <f t="shared" si="16"/>
        <v/>
      </c>
      <c r="O158" s="50" t="str">
        <f t="shared" si="17"/>
        <v/>
      </c>
      <c r="P158" s="51"/>
      <c r="Q158" s="78" t="s">
        <v>261</v>
      </c>
      <c r="R158" s="49"/>
      <c r="S158" s="32" t="str">
        <f>IF(R158="","C",INDEX(Gehaltsklassen!A$11:A$15,MATCH('P-Bedarf AL'!R158,Gehaltsklassen!D$11:D$15,1),1))</f>
        <v>C</v>
      </c>
      <c r="T158" s="49"/>
      <c r="U158" s="32" t="str">
        <f>IF(T158="","C",IF(T158="","C",IF('P-Bedarf AL'!$Q158="I",INDEX(Gehaltsklassen!A$11:A$15,MATCH('P-Bedarf AL'!T158,Gehaltsklassen!C$11:C$15,1),1),IF('P-Bedarf AL'!$Q158="II",INDEX(Gehaltsklassen!A$11:A$15,MATCH('P-Bedarf AL'!T158,Gehaltsklassen!D$11:D$15,1),1),IF('P-Bedarf AL'!$Q158="III",INDEX(Gehaltsklassen!A$11:A$15,MATCH('P-Bedarf AL'!T158,Gehaltsklassen!E$11:E$15,1),1),"Falsche Bodenart")))))</f>
        <v>C</v>
      </c>
      <c r="V158" s="52" t="str">
        <f>IF(OR(C158=""),"",SUM(F158,J158,N158)*VLOOKUP(S158,Gehaltsklassen!$B$34:$D$38,2,FALSE))</f>
        <v/>
      </c>
      <c r="W158" s="52" t="str">
        <f>IF(OR(C158=""),"",SUM(F158,J158,N158)*VLOOKUP(S158,Gehaltsklassen!$B$34:$D$38,2,FALSE)*C158)</f>
        <v/>
      </c>
      <c r="X158" s="52" t="str">
        <f>IF(OR(C158=""),"",SUM(F158,J158,N158)*VLOOKUP(S158,Gehaltsklassen!$B$34:$D$38,3,FALSE))</f>
        <v/>
      </c>
      <c r="Y158" s="52" t="str">
        <f>IF(OR(C158=""),"",SUM(F158,J158,N158)*VLOOKUP(S158,Gehaltsklassen!$B$34:$D$38,3,FALSE)*C158)</f>
        <v/>
      </c>
      <c r="Z158" s="54" t="str">
        <f>IF(OR(C158=""),"",(SUM(G158,K158,O158)*VLOOKUP(U158,Gehaltsklassen!$B$34:$D$38,2,FALSE)))</f>
        <v/>
      </c>
      <c r="AA158" s="53" t="str">
        <f>IF(OR(C158=""),"",(SUM(G158,K158,O158)*VLOOKUP(U158,Gehaltsklassen!$B$34:$D$38,2,FALSE))*C158)</f>
        <v/>
      </c>
      <c r="AB158" s="53" t="str">
        <f>IF(OR(C158=""),"",(SUM(G158,K158,O158)*VLOOKUP(U158,Gehaltsklassen!$B$34:$D$38,3,FALSE)))</f>
        <v/>
      </c>
      <c r="AC158" s="53" t="str">
        <f>IF(OR(C158=""),"",(SUM(G158,K158,O158)*VLOOKUP(U158,Gehaltsklassen!$B$34:$D$38,3,FALSE))*C158)</f>
        <v/>
      </c>
    </row>
    <row r="159" spans="1:29" ht="31.9" customHeight="1" x14ac:dyDescent="0.2">
      <c r="A159" s="74" t="str">
        <f>IF(C159="","",MAX($A$11:A158)+1)</f>
        <v/>
      </c>
      <c r="B159" s="75" t="str">
        <f>IF('N-Bedarf AL'!B157="","",'N-Bedarf AL'!B157)</f>
        <v/>
      </c>
      <c r="C159" s="49" t="str">
        <f>IF('N-Bedarf AL'!C157="","",'N-Bedarf AL'!C157)</f>
        <v/>
      </c>
      <c r="D159" s="88" t="str">
        <f>IF('N-Bedarf AL'!D157="","",'N-Bedarf AL'!D157)</f>
        <v/>
      </c>
      <c r="E159" s="49" t="str">
        <f>IF('N-Bedarf AL'!G157="","",'N-Bedarf AL'!G157)</f>
        <v/>
      </c>
      <c r="F159" s="50" t="str">
        <f t="shared" si="12"/>
        <v/>
      </c>
      <c r="G159" s="50" t="str">
        <f t="shared" si="13"/>
        <v/>
      </c>
      <c r="H159" s="88"/>
      <c r="I159" s="49"/>
      <c r="J159" s="50" t="str">
        <f t="shared" si="14"/>
        <v/>
      </c>
      <c r="K159" s="50" t="str">
        <f t="shared" si="15"/>
        <v/>
      </c>
      <c r="L159" s="88"/>
      <c r="M159" s="49"/>
      <c r="N159" s="50" t="str">
        <f t="shared" si="16"/>
        <v/>
      </c>
      <c r="O159" s="50" t="str">
        <f t="shared" si="17"/>
        <v/>
      </c>
      <c r="P159" s="51"/>
      <c r="Q159" s="78" t="s">
        <v>261</v>
      </c>
      <c r="R159" s="49"/>
      <c r="S159" s="32" t="str">
        <f>IF(R159="","C",INDEX(Gehaltsklassen!A$11:A$15,MATCH('P-Bedarf AL'!R159,Gehaltsklassen!D$11:D$15,1),1))</f>
        <v>C</v>
      </c>
      <c r="T159" s="49"/>
      <c r="U159" s="32" t="str">
        <f>IF(T159="","C",IF(T159="","C",IF('P-Bedarf AL'!$Q159="I",INDEX(Gehaltsklassen!A$11:A$15,MATCH('P-Bedarf AL'!T159,Gehaltsklassen!C$11:C$15,1),1),IF('P-Bedarf AL'!$Q159="II",INDEX(Gehaltsklassen!A$11:A$15,MATCH('P-Bedarf AL'!T159,Gehaltsklassen!D$11:D$15,1),1),IF('P-Bedarf AL'!$Q159="III",INDEX(Gehaltsklassen!A$11:A$15,MATCH('P-Bedarf AL'!T159,Gehaltsklassen!E$11:E$15,1),1),"Falsche Bodenart")))))</f>
        <v>C</v>
      </c>
      <c r="V159" s="52" t="str">
        <f>IF(OR(C159=""),"",SUM(F159,J159,N159)*VLOOKUP(S159,Gehaltsklassen!$B$34:$D$38,2,FALSE))</f>
        <v/>
      </c>
      <c r="W159" s="52" t="str">
        <f>IF(OR(C159=""),"",SUM(F159,J159,N159)*VLOOKUP(S159,Gehaltsklassen!$B$34:$D$38,2,FALSE)*C159)</f>
        <v/>
      </c>
      <c r="X159" s="52" t="str">
        <f>IF(OR(C159=""),"",SUM(F159,J159,N159)*VLOOKUP(S159,Gehaltsklassen!$B$34:$D$38,3,FALSE))</f>
        <v/>
      </c>
      <c r="Y159" s="52" t="str">
        <f>IF(OR(C159=""),"",SUM(F159,J159,N159)*VLOOKUP(S159,Gehaltsklassen!$B$34:$D$38,3,FALSE)*C159)</f>
        <v/>
      </c>
      <c r="Z159" s="54" t="str">
        <f>IF(OR(C159=""),"",(SUM(G159,K159,O159)*VLOOKUP(U159,Gehaltsklassen!$B$34:$D$38,2,FALSE)))</f>
        <v/>
      </c>
      <c r="AA159" s="53" t="str">
        <f>IF(OR(C159=""),"",(SUM(G159,K159,O159)*VLOOKUP(U159,Gehaltsklassen!$B$34:$D$38,2,FALSE))*C159)</f>
        <v/>
      </c>
      <c r="AB159" s="53" t="str">
        <f>IF(OR(C159=""),"",(SUM(G159,K159,O159)*VLOOKUP(U159,Gehaltsklassen!$B$34:$D$38,3,FALSE)))</f>
        <v/>
      </c>
      <c r="AC159" s="53" t="str">
        <f>IF(OR(C159=""),"",(SUM(G159,K159,O159)*VLOOKUP(U159,Gehaltsklassen!$B$34:$D$38,3,FALSE))*C159)</f>
        <v/>
      </c>
    </row>
    <row r="160" spans="1:29" ht="31.9" customHeight="1" x14ac:dyDescent="0.2">
      <c r="A160" s="74" t="str">
        <f>IF(C160="","",MAX($A$11:A159)+1)</f>
        <v/>
      </c>
      <c r="B160" s="75" t="str">
        <f>IF('N-Bedarf AL'!B158="","",'N-Bedarf AL'!B158)</f>
        <v/>
      </c>
      <c r="C160" s="49" t="str">
        <f>IF('N-Bedarf AL'!C158="","",'N-Bedarf AL'!C158)</f>
        <v/>
      </c>
      <c r="D160" s="88" t="str">
        <f>IF('N-Bedarf AL'!D158="","",'N-Bedarf AL'!D158)</f>
        <v/>
      </c>
      <c r="E160" s="49" t="str">
        <f>IF('N-Bedarf AL'!G158="","",'N-Bedarf AL'!G158)</f>
        <v/>
      </c>
      <c r="F160" s="50" t="str">
        <f t="shared" si="12"/>
        <v/>
      </c>
      <c r="G160" s="50" t="str">
        <f t="shared" si="13"/>
        <v/>
      </c>
      <c r="H160" s="88"/>
      <c r="I160" s="49"/>
      <c r="J160" s="50" t="str">
        <f t="shared" si="14"/>
        <v/>
      </c>
      <c r="K160" s="50" t="str">
        <f t="shared" si="15"/>
        <v/>
      </c>
      <c r="L160" s="88"/>
      <c r="M160" s="49"/>
      <c r="N160" s="50" t="str">
        <f t="shared" si="16"/>
        <v/>
      </c>
      <c r="O160" s="50" t="str">
        <f t="shared" si="17"/>
        <v/>
      </c>
      <c r="P160" s="51"/>
      <c r="Q160" s="78" t="s">
        <v>261</v>
      </c>
      <c r="R160" s="49"/>
      <c r="S160" s="32" t="str">
        <f>IF(R160="","C",INDEX(Gehaltsklassen!A$11:A$15,MATCH('P-Bedarf AL'!R160,Gehaltsklassen!D$11:D$15,1),1))</f>
        <v>C</v>
      </c>
      <c r="T160" s="49"/>
      <c r="U160" s="32" t="str">
        <f>IF(T160="","C",IF(T160="","C",IF('P-Bedarf AL'!$Q160="I",INDEX(Gehaltsklassen!A$11:A$15,MATCH('P-Bedarf AL'!T160,Gehaltsklassen!C$11:C$15,1),1),IF('P-Bedarf AL'!$Q160="II",INDEX(Gehaltsklassen!A$11:A$15,MATCH('P-Bedarf AL'!T160,Gehaltsklassen!D$11:D$15,1),1),IF('P-Bedarf AL'!$Q160="III",INDEX(Gehaltsklassen!A$11:A$15,MATCH('P-Bedarf AL'!T160,Gehaltsklassen!E$11:E$15,1),1),"Falsche Bodenart")))))</f>
        <v>C</v>
      </c>
      <c r="V160" s="52" t="str">
        <f>IF(OR(C160=""),"",SUM(F160,J160,N160)*VLOOKUP(S160,Gehaltsklassen!$B$34:$D$38,2,FALSE))</f>
        <v/>
      </c>
      <c r="W160" s="52" t="str">
        <f>IF(OR(C160=""),"",SUM(F160,J160,N160)*VLOOKUP(S160,Gehaltsklassen!$B$34:$D$38,2,FALSE)*C160)</f>
        <v/>
      </c>
      <c r="X160" s="52" t="str">
        <f>IF(OR(C160=""),"",SUM(F160,J160,N160)*VLOOKUP(S160,Gehaltsklassen!$B$34:$D$38,3,FALSE))</f>
        <v/>
      </c>
      <c r="Y160" s="52" t="str">
        <f>IF(OR(C160=""),"",SUM(F160,J160,N160)*VLOOKUP(S160,Gehaltsklassen!$B$34:$D$38,3,FALSE)*C160)</f>
        <v/>
      </c>
      <c r="Z160" s="54" t="str">
        <f>IF(OR(C160=""),"",(SUM(G160,K160,O160)*VLOOKUP(U160,Gehaltsklassen!$B$34:$D$38,2,FALSE)))</f>
        <v/>
      </c>
      <c r="AA160" s="53" t="str">
        <f>IF(OR(C160=""),"",(SUM(G160,K160,O160)*VLOOKUP(U160,Gehaltsklassen!$B$34:$D$38,2,FALSE))*C160)</f>
        <v/>
      </c>
      <c r="AB160" s="53" t="str">
        <f>IF(OR(C160=""),"",(SUM(G160,K160,O160)*VLOOKUP(U160,Gehaltsklassen!$B$34:$D$38,3,FALSE)))</f>
        <v/>
      </c>
      <c r="AC160" s="53" t="str">
        <f>IF(OR(C160=""),"",(SUM(G160,K160,O160)*VLOOKUP(U160,Gehaltsklassen!$B$34:$D$38,3,FALSE))*C160)</f>
        <v/>
      </c>
    </row>
    <row r="161" spans="1:29" ht="31.9" customHeight="1" x14ac:dyDescent="0.2">
      <c r="A161" s="74" t="str">
        <f>IF(C161="","",MAX($A$11:A160)+1)</f>
        <v/>
      </c>
      <c r="B161" s="75" t="str">
        <f>IF('N-Bedarf AL'!B159="","",'N-Bedarf AL'!B159)</f>
        <v/>
      </c>
      <c r="C161" s="49" t="str">
        <f>IF('N-Bedarf AL'!C159="","",'N-Bedarf AL'!C159)</f>
        <v/>
      </c>
      <c r="D161" s="88" t="str">
        <f>IF('N-Bedarf AL'!D159="","",'N-Bedarf AL'!D159)</f>
        <v/>
      </c>
      <c r="E161" s="49" t="str">
        <f>IF('N-Bedarf AL'!G159="","",'N-Bedarf AL'!G159)</f>
        <v/>
      </c>
      <c r="F161" s="50" t="str">
        <f t="shared" si="12"/>
        <v/>
      </c>
      <c r="G161" s="50" t="str">
        <f t="shared" si="13"/>
        <v/>
      </c>
      <c r="H161" s="88"/>
      <c r="I161" s="49"/>
      <c r="J161" s="50" t="str">
        <f t="shared" si="14"/>
        <v/>
      </c>
      <c r="K161" s="50" t="str">
        <f t="shared" si="15"/>
        <v/>
      </c>
      <c r="L161" s="88"/>
      <c r="M161" s="49"/>
      <c r="N161" s="50" t="str">
        <f t="shared" si="16"/>
        <v/>
      </c>
      <c r="O161" s="50" t="str">
        <f t="shared" si="17"/>
        <v/>
      </c>
      <c r="P161" s="51"/>
      <c r="Q161" s="78" t="s">
        <v>261</v>
      </c>
      <c r="R161" s="49"/>
      <c r="S161" s="32" t="str">
        <f>IF(R161="","C",INDEX(Gehaltsklassen!A$11:A$15,MATCH('P-Bedarf AL'!R161,Gehaltsklassen!D$11:D$15,1),1))</f>
        <v>C</v>
      </c>
      <c r="T161" s="49"/>
      <c r="U161" s="32" t="str">
        <f>IF(T161="","C",IF(T161="","C",IF('P-Bedarf AL'!$Q161="I",INDEX(Gehaltsklassen!A$11:A$15,MATCH('P-Bedarf AL'!T161,Gehaltsklassen!C$11:C$15,1),1),IF('P-Bedarf AL'!$Q161="II",INDEX(Gehaltsklassen!A$11:A$15,MATCH('P-Bedarf AL'!T161,Gehaltsklassen!D$11:D$15,1),1),IF('P-Bedarf AL'!$Q161="III",INDEX(Gehaltsklassen!A$11:A$15,MATCH('P-Bedarf AL'!T161,Gehaltsklassen!E$11:E$15,1),1),"Falsche Bodenart")))))</f>
        <v>C</v>
      </c>
      <c r="V161" s="52" t="str">
        <f>IF(OR(C161=""),"",SUM(F161,J161,N161)*VLOOKUP(S161,Gehaltsklassen!$B$34:$D$38,2,FALSE))</f>
        <v/>
      </c>
      <c r="W161" s="52" t="str">
        <f>IF(OR(C161=""),"",SUM(F161,J161,N161)*VLOOKUP(S161,Gehaltsklassen!$B$34:$D$38,2,FALSE)*C161)</f>
        <v/>
      </c>
      <c r="X161" s="52" t="str">
        <f>IF(OR(C161=""),"",SUM(F161,J161,N161)*VLOOKUP(S161,Gehaltsklassen!$B$34:$D$38,3,FALSE))</f>
        <v/>
      </c>
      <c r="Y161" s="52" t="str">
        <f>IF(OR(C161=""),"",SUM(F161,J161,N161)*VLOOKUP(S161,Gehaltsklassen!$B$34:$D$38,3,FALSE)*C161)</f>
        <v/>
      </c>
      <c r="Z161" s="54" t="str">
        <f>IF(OR(C161=""),"",(SUM(G161,K161,O161)*VLOOKUP(U161,Gehaltsklassen!$B$34:$D$38,2,FALSE)))</f>
        <v/>
      </c>
      <c r="AA161" s="53" t="str">
        <f>IF(OR(C161=""),"",(SUM(G161,K161,O161)*VLOOKUP(U161,Gehaltsklassen!$B$34:$D$38,2,FALSE))*C161)</f>
        <v/>
      </c>
      <c r="AB161" s="53" t="str">
        <f>IF(OR(C161=""),"",(SUM(G161,K161,O161)*VLOOKUP(U161,Gehaltsklassen!$B$34:$D$38,3,FALSE)))</f>
        <v/>
      </c>
      <c r="AC161" s="53" t="str">
        <f>IF(OR(C161=""),"",(SUM(G161,K161,O161)*VLOOKUP(U161,Gehaltsklassen!$B$34:$D$38,3,FALSE))*C161)</f>
        <v/>
      </c>
    </row>
    <row r="162" spans="1:29" ht="31.9" customHeight="1" x14ac:dyDescent="0.2">
      <c r="A162" s="74" t="str">
        <f>IF(C162="","",MAX($A$11:A161)+1)</f>
        <v/>
      </c>
      <c r="B162" s="75" t="str">
        <f>IF('N-Bedarf AL'!B160="","",'N-Bedarf AL'!B160)</f>
        <v/>
      </c>
      <c r="C162" s="49" t="str">
        <f>IF('N-Bedarf AL'!C160="","",'N-Bedarf AL'!C160)</f>
        <v/>
      </c>
      <c r="D162" s="88" t="str">
        <f>IF('N-Bedarf AL'!D160="","",'N-Bedarf AL'!D160)</f>
        <v/>
      </c>
      <c r="E162" s="49" t="str">
        <f>IF('N-Bedarf AL'!G160="","",'N-Bedarf AL'!G160)</f>
        <v/>
      </c>
      <c r="F162" s="50" t="str">
        <f t="shared" si="12"/>
        <v/>
      </c>
      <c r="G162" s="50" t="str">
        <f t="shared" si="13"/>
        <v/>
      </c>
      <c r="H162" s="88"/>
      <c r="I162" s="49"/>
      <c r="J162" s="50" t="str">
        <f t="shared" si="14"/>
        <v/>
      </c>
      <c r="K162" s="50" t="str">
        <f t="shared" si="15"/>
        <v/>
      </c>
      <c r="L162" s="88"/>
      <c r="M162" s="49"/>
      <c r="N162" s="50" t="str">
        <f t="shared" si="16"/>
        <v/>
      </c>
      <c r="O162" s="50" t="str">
        <f t="shared" si="17"/>
        <v/>
      </c>
      <c r="P162" s="51"/>
      <c r="Q162" s="78" t="s">
        <v>261</v>
      </c>
      <c r="R162" s="49"/>
      <c r="S162" s="32" t="str">
        <f>IF(R162="","C",INDEX(Gehaltsklassen!A$11:A$15,MATCH('P-Bedarf AL'!R162,Gehaltsklassen!D$11:D$15,1),1))</f>
        <v>C</v>
      </c>
      <c r="T162" s="49"/>
      <c r="U162" s="32" t="str">
        <f>IF(T162="","C",IF(T162="","C",IF('P-Bedarf AL'!$Q162="I",INDEX(Gehaltsklassen!A$11:A$15,MATCH('P-Bedarf AL'!T162,Gehaltsklassen!C$11:C$15,1),1),IF('P-Bedarf AL'!$Q162="II",INDEX(Gehaltsklassen!A$11:A$15,MATCH('P-Bedarf AL'!T162,Gehaltsklassen!D$11:D$15,1),1),IF('P-Bedarf AL'!$Q162="III",INDEX(Gehaltsklassen!A$11:A$15,MATCH('P-Bedarf AL'!T162,Gehaltsklassen!E$11:E$15,1),1),"Falsche Bodenart")))))</f>
        <v>C</v>
      </c>
      <c r="V162" s="52" t="str">
        <f>IF(OR(C162=""),"",SUM(F162,J162,N162)*VLOOKUP(S162,Gehaltsklassen!$B$34:$D$38,2,FALSE))</f>
        <v/>
      </c>
      <c r="W162" s="52" t="str">
        <f>IF(OR(C162=""),"",SUM(F162,J162,N162)*VLOOKUP(S162,Gehaltsklassen!$B$34:$D$38,2,FALSE)*C162)</f>
        <v/>
      </c>
      <c r="X162" s="52" t="str">
        <f>IF(OR(C162=""),"",SUM(F162,J162,N162)*VLOOKUP(S162,Gehaltsklassen!$B$34:$D$38,3,FALSE))</f>
        <v/>
      </c>
      <c r="Y162" s="52" t="str">
        <f>IF(OR(C162=""),"",SUM(F162,J162,N162)*VLOOKUP(S162,Gehaltsklassen!$B$34:$D$38,3,FALSE)*C162)</f>
        <v/>
      </c>
      <c r="Z162" s="54" t="str">
        <f>IF(OR(C162=""),"",(SUM(G162,K162,O162)*VLOOKUP(U162,Gehaltsklassen!$B$34:$D$38,2,FALSE)))</f>
        <v/>
      </c>
      <c r="AA162" s="53" t="str">
        <f>IF(OR(C162=""),"",(SUM(G162,K162,O162)*VLOOKUP(U162,Gehaltsklassen!$B$34:$D$38,2,FALSE))*C162)</f>
        <v/>
      </c>
      <c r="AB162" s="53" t="str">
        <f>IF(OR(C162=""),"",(SUM(G162,K162,O162)*VLOOKUP(U162,Gehaltsklassen!$B$34:$D$38,3,FALSE)))</f>
        <v/>
      </c>
      <c r="AC162" s="53" t="str">
        <f>IF(OR(C162=""),"",(SUM(G162,K162,O162)*VLOOKUP(U162,Gehaltsklassen!$B$34:$D$38,3,FALSE))*C162)</f>
        <v/>
      </c>
    </row>
    <row r="163" spans="1:29" ht="31.9" customHeight="1" x14ac:dyDescent="0.2">
      <c r="A163" s="74" t="str">
        <f>IF(C163="","",MAX($A$11:A162)+1)</f>
        <v/>
      </c>
      <c r="B163" s="75" t="str">
        <f>IF('N-Bedarf AL'!B161="","",'N-Bedarf AL'!B161)</f>
        <v/>
      </c>
      <c r="C163" s="49" t="str">
        <f>IF('N-Bedarf AL'!C161="","",'N-Bedarf AL'!C161)</f>
        <v/>
      </c>
      <c r="D163" s="88" t="str">
        <f>IF('N-Bedarf AL'!D161="","",'N-Bedarf AL'!D161)</f>
        <v/>
      </c>
      <c r="E163" s="49" t="str">
        <f>IF('N-Bedarf AL'!G161="","",'N-Bedarf AL'!G161)</f>
        <v/>
      </c>
      <c r="F163" s="50" t="str">
        <f t="shared" si="12"/>
        <v/>
      </c>
      <c r="G163" s="50" t="str">
        <f t="shared" si="13"/>
        <v/>
      </c>
      <c r="H163" s="88"/>
      <c r="I163" s="49"/>
      <c r="J163" s="50" t="str">
        <f t="shared" si="14"/>
        <v/>
      </c>
      <c r="K163" s="50" t="str">
        <f t="shared" si="15"/>
        <v/>
      </c>
      <c r="L163" s="88"/>
      <c r="M163" s="49"/>
      <c r="N163" s="50" t="str">
        <f t="shared" si="16"/>
        <v/>
      </c>
      <c r="O163" s="50" t="str">
        <f t="shared" si="17"/>
        <v/>
      </c>
      <c r="P163" s="51"/>
      <c r="Q163" s="78" t="s">
        <v>261</v>
      </c>
      <c r="R163" s="49"/>
      <c r="S163" s="32" t="str">
        <f>IF(R163="","C",INDEX(Gehaltsklassen!A$11:A$15,MATCH('P-Bedarf AL'!R163,Gehaltsklassen!D$11:D$15,1),1))</f>
        <v>C</v>
      </c>
      <c r="T163" s="49"/>
      <c r="U163" s="32" t="str">
        <f>IF(T163="","C",IF(T163="","C",IF('P-Bedarf AL'!$Q163="I",INDEX(Gehaltsklassen!A$11:A$15,MATCH('P-Bedarf AL'!T163,Gehaltsklassen!C$11:C$15,1),1),IF('P-Bedarf AL'!$Q163="II",INDEX(Gehaltsklassen!A$11:A$15,MATCH('P-Bedarf AL'!T163,Gehaltsklassen!D$11:D$15,1),1),IF('P-Bedarf AL'!$Q163="III",INDEX(Gehaltsklassen!A$11:A$15,MATCH('P-Bedarf AL'!T163,Gehaltsklassen!E$11:E$15,1),1),"Falsche Bodenart")))))</f>
        <v>C</v>
      </c>
      <c r="V163" s="52" t="str">
        <f>IF(OR(C163=""),"",SUM(F163,J163,N163)*VLOOKUP(S163,Gehaltsklassen!$B$34:$D$38,2,FALSE))</f>
        <v/>
      </c>
      <c r="W163" s="52" t="str">
        <f>IF(OR(C163=""),"",SUM(F163,J163,N163)*VLOOKUP(S163,Gehaltsklassen!$B$34:$D$38,2,FALSE)*C163)</f>
        <v/>
      </c>
      <c r="X163" s="52" t="str">
        <f>IF(OR(C163=""),"",SUM(F163,J163,N163)*VLOOKUP(S163,Gehaltsklassen!$B$34:$D$38,3,FALSE))</f>
        <v/>
      </c>
      <c r="Y163" s="52" t="str">
        <f>IF(OR(C163=""),"",SUM(F163,J163,N163)*VLOOKUP(S163,Gehaltsklassen!$B$34:$D$38,3,FALSE)*C163)</f>
        <v/>
      </c>
      <c r="Z163" s="54" t="str">
        <f>IF(OR(C163=""),"",(SUM(G163,K163,O163)*VLOOKUP(U163,Gehaltsklassen!$B$34:$D$38,2,FALSE)))</f>
        <v/>
      </c>
      <c r="AA163" s="53" t="str">
        <f>IF(OR(C163=""),"",(SUM(G163,K163,O163)*VLOOKUP(U163,Gehaltsklassen!$B$34:$D$38,2,FALSE))*C163)</f>
        <v/>
      </c>
      <c r="AB163" s="53" t="str">
        <f>IF(OR(C163=""),"",(SUM(G163,K163,O163)*VLOOKUP(U163,Gehaltsklassen!$B$34:$D$38,3,FALSE)))</f>
        <v/>
      </c>
      <c r="AC163" s="53" t="str">
        <f>IF(OR(C163=""),"",(SUM(G163,K163,O163)*VLOOKUP(U163,Gehaltsklassen!$B$34:$D$38,3,FALSE))*C163)</f>
        <v/>
      </c>
    </row>
    <row r="164" spans="1:29" ht="31.9" customHeight="1" x14ac:dyDescent="0.2">
      <c r="A164" s="74" t="str">
        <f>IF(C164="","",MAX($A$11:A163)+1)</f>
        <v/>
      </c>
      <c r="B164" s="75" t="str">
        <f>IF('N-Bedarf AL'!B162="","",'N-Bedarf AL'!B162)</f>
        <v/>
      </c>
      <c r="C164" s="49" t="str">
        <f>IF('N-Bedarf AL'!C162="","",'N-Bedarf AL'!C162)</f>
        <v/>
      </c>
      <c r="D164" s="88" t="str">
        <f>IF('N-Bedarf AL'!D162="","",'N-Bedarf AL'!D162)</f>
        <v/>
      </c>
      <c r="E164" s="49" t="str">
        <f>IF('N-Bedarf AL'!G162="","",'N-Bedarf AL'!G162)</f>
        <v/>
      </c>
      <c r="F164" s="50" t="str">
        <f t="shared" si="12"/>
        <v/>
      </c>
      <c r="G164" s="50" t="str">
        <f t="shared" si="13"/>
        <v/>
      </c>
      <c r="H164" s="88"/>
      <c r="I164" s="49"/>
      <c r="J164" s="50" t="str">
        <f t="shared" si="14"/>
        <v/>
      </c>
      <c r="K164" s="50" t="str">
        <f t="shared" si="15"/>
        <v/>
      </c>
      <c r="L164" s="88"/>
      <c r="M164" s="49"/>
      <c r="N164" s="50" t="str">
        <f t="shared" si="16"/>
        <v/>
      </c>
      <c r="O164" s="50" t="str">
        <f t="shared" si="17"/>
        <v/>
      </c>
      <c r="P164" s="51"/>
      <c r="Q164" s="78" t="s">
        <v>261</v>
      </c>
      <c r="R164" s="49"/>
      <c r="S164" s="32" t="str">
        <f>IF(R164="","C",INDEX(Gehaltsklassen!A$11:A$15,MATCH('P-Bedarf AL'!R164,Gehaltsklassen!D$11:D$15,1),1))</f>
        <v>C</v>
      </c>
      <c r="T164" s="49"/>
      <c r="U164" s="32" t="str">
        <f>IF(T164="","C",IF(T164="","C",IF('P-Bedarf AL'!$Q164="I",INDEX(Gehaltsklassen!A$11:A$15,MATCH('P-Bedarf AL'!T164,Gehaltsklassen!C$11:C$15,1),1),IF('P-Bedarf AL'!$Q164="II",INDEX(Gehaltsklassen!A$11:A$15,MATCH('P-Bedarf AL'!T164,Gehaltsklassen!D$11:D$15,1),1),IF('P-Bedarf AL'!$Q164="III",INDEX(Gehaltsklassen!A$11:A$15,MATCH('P-Bedarf AL'!T164,Gehaltsklassen!E$11:E$15,1),1),"Falsche Bodenart")))))</f>
        <v>C</v>
      </c>
      <c r="V164" s="52" t="str">
        <f>IF(OR(C164=""),"",SUM(F164,J164,N164)*VLOOKUP(S164,Gehaltsklassen!$B$34:$D$38,2,FALSE))</f>
        <v/>
      </c>
      <c r="W164" s="52" t="str">
        <f>IF(OR(C164=""),"",SUM(F164,J164,N164)*VLOOKUP(S164,Gehaltsklassen!$B$34:$D$38,2,FALSE)*C164)</f>
        <v/>
      </c>
      <c r="X164" s="52" t="str">
        <f>IF(OR(C164=""),"",SUM(F164,J164,N164)*VLOOKUP(S164,Gehaltsklassen!$B$34:$D$38,3,FALSE))</f>
        <v/>
      </c>
      <c r="Y164" s="52" t="str">
        <f>IF(OR(C164=""),"",SUM(F164,J164,N164)*VLOOKUP(S164,Gehaltsklassen!$B$34:$D$38,3,FALSE)*C164)</f>
        <v/>
      </c>
      <c r="Z164" s="54" t="str">
        <f>IF(OR(C164=""),"",(SUM(G164,K164,O164)*VLOOKUP(U164,Gehaltsklassen!$B$34:$D$38,2,FALSE)))</f>
        <v/>
      </c>
      <c r="AA164" s="53" t="str">
        <f>IF(OR(C164=""),"",(SUM(G164,K164,O164)*VLOOKUP(U164,Gehaltsklassen!$B$34:$D$38,2,FALSE))*C164)</f>
        <v/>
      </c>
      <c r="AB164" s="53" t="str">
        <f>IF(OR(C164=""),"",(SUM(G164,K164,O164)*VLOOKUP(U164,Gehaltsklassen!$B$34:$D$38,3,FALSE)))</f>
        <v/>
      </c>
      <c r="AC164" s="53" t="str">
        <f>IF(OR(C164=""),"",(SUM(G164,K164,O164)*VLOOKUP(U164,Gehaltsklassen!$B$34:$D$38,3,FALSE))*C164)</f>
        <v/>
      </c>
    </row>
    <row r="165" spans="1:29" ht="31.9" customHeight="1" x14ac:dyDescent="0.2">
      <c r="A165" s="74" t="str">
        <f>IF(C165="","",MAX($A$11:A164)+1)</f>
        <v/>
      </c>
      <c r="B165" s="75" t="str">
        <f>IF('N-Bedarf AL'!B163="","",'N-Bedarf AL'!B163)</f>
        <v/>
      </c>
      <c r="C165" s="49" t="str">
        <f>IF('N-Bedarf AL'!C163="","",'N-Bedarf AL'!C163)</f>
        <v/>
      </c>
      <c r="D165" s="88" t="str">
        <f>IF('N-Bedarf AL'!D163="","",'N-Bedarf AL'!D163)</f>
        <v/>
      </c>
      <c r="E165" s="49" t="str">
        <f>IF('N-Bedarf AL'!G163="","",'N-Bedarf AL'!G163)</f>
        <v/>
      </c>
      <c r="F165" s="50" t="str">
        <f t="shared" si="12"/>
        <v/>
      </c>
      <c r="G165" s="50" t="str">
        <f t="shared" si="13"/>
        <v/>
      </c>
      <c r="H165" s="88"/>
      <c r="I165" s="49"/>
      <c r="J165" s="50" t="str">
        <f t="shared" si="14"/>
        <v/>
      </c>
      <c r="K165" s="50" t="str">
        <f t="shared" si="15"/>
        <v/>
      </c>
      <c r="L165" s="88"/>
      <c r="M165" s="49"/>
      <c r="N165" s="50" t="str">
        <f t="shared" si="16"/>
        <v/>
      </c>
      <c r="O165" s="50" t="str">
        <f t="shared" si="17"/>
        <v/>
      </c>
      <c r="P165" s="51"/>
      <c r="Q165" s="78" t="s">
        <v>261</v>
      </c>
      <c r="R165" s="49"/>
      <c r="S165" s="32" t="str">
        <f>IF(R165="","C",INDEX(Gehaltsklassen!A$11:A$15,MATCH('P-Bedarf AL'!R165,Gehaltsklassen!D$11:D$15,1),1))</f>
        <v>C</v>
      </c>
      <c r="T165" s="49"/>
      <c r="U165" s="32" t="str">
        <f>IF(T165="","C",IF(T165="","C",IF('P-Bedarf AL'!$Q165="I",INDEX(Gehaltsklassen!A$11:A$15,MATCH('P-Bedarf AL'!T165,Gehaltsklassen!C$11:C$15,1),1),IF('P-Bedarf AL'!$Q165="II",INDEX(Gehaltsklassen!A$11:A$15,MATCH('P-Bedarf AL'!T165,Gehaltsklassen!D$11:D$15,1),1),IF('P-Bedarf AL'!$Q165="III",INDEX(Gehaltsklassen!A$11:A$15,MATCH('P-Bedarf AL'!T165,Gehaltsklassen!E$11:E$15,1),1),"Falsche Bodenart")))))</f>
        <v>C</v>
      </c>
      <c r="V165" s="52" t="str">
        <f>IF(OR(C165=""),"",SUM(F165,J165,N165)*VLOOKUP(S165,Gehaltsklassen!$B$34:$D$38,2,FALSE))</f>
        <v/>
      </c>
      <c r="W165" s="52" t="str">
        <f>IF(OR(C165=""),"",SUM(F165,J165,N165)*VLOOKUP(S165,Gehaltsklassen!$B$34:$D$38,2,FALSE)*C165)</f>
        <v/>
      </c>
      <c r="X165" s="52" t="str">
        <f>IF(OR(C165=""),"",SUM(F165,J165,N165)*VLOOKUP(S165,Gehaltsklassen!$B$34:$D$38,3,FALSE))</f>
        <v/>
      </c>
      <c r="Y165" s="52" t="str">
        <f>IF(OR(C165=""),"",SUM(F165,J165,N165)*VLOOKUP(S165,Gehaltsklassen!$B$34:$D$38,3,FALSE)*C165)</f>
        <v/>
      </c>
      <c r="Z165" s="54" t="str">
        <f>IF(OR(C165=""),"",(SUM(G165,K165,O165)*VLOOKUP(U165,Gehaltsklassen!$B$34:$D$38,2,FALSE)))</f>
        <v/>
      </c>
      <c r="AA165" s="53" t="str">
        <f>IF(OR(C165=""),"",(SUM(G165,K165,O165)*VLOOKUP(U165,Gehaltsklassen!$B$34:$D$38,2,FALSE))*C165)</f>
        <v/>
      </c>
      <c r="AB165" s="53" t="str">
        <f>IF(OR(C165=""),"",(SUM(G165,K165,O165)*VLOOKUP(U165,Gehaltsklassen!$B$34:$D$38,3,FALSE)))</f>
        <v/>
      </c>
      <c r="AC165" s="53" t="str">
        <f>IF(OR(C165=""),"",(SUM(G165,K165,O165)*VLOOKUP(U165,Gehaltsklassen!$B$34:$D$38,3,FALSE))*C165)</f>
        <v/>
      </c>
    </row>
    <row r="166" spans="1:29" ht="31.9" customHeight="1" x14ac:dyDescent="0.2">
      <c r="A166" s="74" t="str">
        <f>IF(C166="","",MAX($A$11:A165)+1)</f>
        <v/>
      </c>
      <c r="B166" s="75" t="str">
        <f>IF('N-Bedarf AL'!B164="","",'N-Bedarf AL'!B164)</f>
        <v/>
      </c>
      <c r="C166" s="49" t="str">
        <f>IF('N-Bedarf AL'!C164="","",'N-Bedarf AL'!C164)</f>
        <v/>
      </c>
      <c r="D166" s="88" t="str">
        <f>IF('N-Bedarf AL'!D164="","",'N-Bedarf AL'!D164)</f>
        <v/>
      </c>
      <c r="E166" s="49" t="str">
        <f>IF('N-Bedarf AL'!G164="","",'N-Bedarf AL'!G164)</f>
        <v/>
      </c>
      <c r="F166" s="50" t="str">
        <f t="shared" si="12"/>
        <v/>
      </c>
      <c r="G166" s="50" t="str">
        <f t="shared" si="13"/>
        <v/>
      </c>
      <c r="H166" s="88"/>
      <c r="I166" s="49"/>
      <c r="J166" s="50" t="str">
        <f t="shared" si="14"/>
        <v/>
      </c>
      <c r="K166" s="50" t="str">
        <f t="shared" si="15"/>
        <v/>
      </c>
      <c r="L166" s="88"/>
      <c r="M166" s="49"/>
      <c r="N166" s="50" t="str">
        <f t="shared" si="16"/>
        <v/>
      </c>
      <c r="O166" s="50" t="str">
        <f t="shared" si="17"/>
        <v/>
      </c>
      <c r="P166" s="51"/>
      <c r="Q166" s="78" t="s">
        <v>261</v>
      </c>
      <c r="R166" s="49"/>
      <c r="S166" s="32" t="str">
        <f>IF(R166="","C",INDEX(Gehaltsklassen!A$11:A$15,MATCH('P-Bedarf AL'!R166,Gehaltsklassen!D$11:D$15,1),1))</f>
        <v>C</v>
      </c>
      <c r="T166" s="49"/>
      <c r="U166" s="32" t="str">
        <f>IF(T166="","C",IF(T166="","C",IF('P-Bedarf AL'!$Q166="I",INDEX(Gehaltsklassen!A$11:A$15,MATCH('P-Bedarf AL'!T166,Gehaltsklassen!C$11:C$15,1),1),IF('P-Bedarf AL'!$Q166="II",INDEX(Gehaltsklassen!A$11:A$15,MATCH('P-Bedarf AL'!T166,Gehaltsklassen!D$11:D$15,1),1),IF('P-Bedarf AL'!$Q166="III",INDEX(Gehaltsklassen!A$11:A$15,MATCH('P-Bedarf AL'!T166,Gehaltsklassen!E$11:E$15,1),1),"Falsche Bodenart")))))</f>
        <v>C</v>
      </c>
      <c r="V166" s="52" t="str">
        <f>IF(OR(C166=""),"",SUM(F166,J166,N166)*VLOOKUP(S166,Gehaltsklassen!$B$34:$D$38,2,FALSE))</f>
        <v/>
      </c>
      <c r="W166" s="52" t="str">
        <f>IF(OR(C166=""),"",SUM(F166,J166,N166)*VLOOKUP(S166,Gehaltsklassen!$B$34:$D$38,2,FALSE)*C166)</f>
        <v/>
      </c>
      <c r="X166" s="52" t="str">
        <f>IF(OR(C166=""),"",SUM(F166,J166,N166)*VLOOKUP(S166,Gehaltsklassen!$B$34:$D$38,3,FALSE))</f>
        <v/>
      </c>
      <c r="Y166" s="52" t="str">
        <f>IF(OR(C166=""),"",SUM(F166,J166,N166)*VLOOKUP(S166,Gehaltsklassen!$B$34:$D$38,3,FALSE)*C166)</f>
        <v/>
      </c>
      <c r="Z166" s="54" t="str">
        <f>IF(OR(C166=""),"",(SUM(G166,K166,O166)*VLOOKUP(U166,Gehaltsklassen!$B$34:$D$38,2,FALSE)))</f>
        <v/>
      </c>
      <c r="AA166" s="53" t="str">
        <f>IF(OR(C166=""),"",(SUM(G166,K166,O166)*VLOOKUP(U166,Gehaltsklassen!$B$34:$D$38,2,FALSE))*C166)</f>
        <v/>
      </c>
      <c r="AB166" s="53" t="str">
        <f>IF(OR(C166=""),"",(SUM(G166,K166,O166)*VLOOKUP(U166,Gehaltsklassen!$B$34:$D$38,3,FALSE)))</f>
        <v/>
      </c>
      <c r="AC166" s="53" t="str">
        <f>IF(OR(C166=""),"",(SUM(G166,K166,O166)*VLOOKUP(U166,Gehaltsklassen!$B$34:$D$38,3,FALSE))*C166)</f>
        <v/>
      </c>
    </row>
    <row r="167" spans="1:29" ht="31.9" customHeight="1" x14ac:dyDescent="0.2">
      <c r="A167" s="74" t="str">
        <f>IF(C167="","",MAX($A$11:A166)+1)</f>
        <v/>
      </c>
      <c r="B167" s="75" t="str">
        <f>IF('N-Bedarf AL'!B165="","",'N-Bedarf AL'!B165)</f>
        <v/>
      </c>
      <c r="C167" s="49" t="str">
        <f>IF('N-Bedarf AL'!C165="","",'N-Bedarf AL'!C165)</f>
        <v/>
      </c>
      <c r="D167" s="88" t="str">
        <f>IF('N-Bedarf AL'!D165="","",'N-Bedarf AL'!D165)</f>
        <v/>
      </c>
      <c r="E167" s="49" t="str">
        <f>IF('N-Bedarf AL'!G165="","",'N-Bedarf AL'!G165)</f>
        <v/>
      </c>
      <c r="F167" s="50" t="str">
        <f t="shared" si="12"/>
        <v/>
      </c>
      <c r="G167" s="50" t="str">
        <f t="shared" si="13"/>
        <v/>
      </c>
      <c r="H167" s="88"/>
      <c r="I167" s="49"/>
      <c r="J167" s="50" t="str">
        <f t="shared" si="14"/>
        <v/>
      </c>
      <c r="K167" s="50" t="str">
        <f t="shared" si="15"/>
        <v/>
      </c>
      <c r="L167" s="88"/>
      <c r="M167" s="49"/>
      <c r="N167" s="50" t="str">
        <f t="shared" si="16"/>
        <v/>
      </c>
      <c r="O167" s="50" t="str">
        <f t="shared" si="17"/>
        <v/>
      </c>
      <c r="P167" s="51"/>
      <c r="Q167" s="78" t="s">
        <v>261</v>
      </c>
      <c r="R167" s="49"/>
      <c r="S167" s="32" t="str">
        <f>IF(R167="","C",INDEX(Gehaltsklassen!A$11:A$15,MATCH('P-Bedarf AL'!R167,Gehaltsklassen!D$11:D$15,1),1))</f>
        <v>C</v>
      </c>
      <c r="T167" s="49"/>
      <c r="U167" s="32" t="str">
        <f>IF(T167="","C",IF(T167="","C",IF('P-Bedarf AL'!$Q167="I",INDEX(Gehaltsklassen!A$11:A$15,MATCH('P-Bedarf AL'!T167,Gehaltsklassen!C$11:C$15,1),1),IF('P-Bedarf AL'!$Q167="II",INDEX(Gehaltsklassen!A$11:A$15,MATCH('P-Bedarf AL'!T167,Gehaltsklassen!D$11:D$15,1),1),IF('P-Bedarf AL'!$Q167="III",INDEX(Gehaltsklassen!A$11:A$15,MATCH('P-Bedarf AL'!T167,Gehaltsklassen!E$11:E$15,1),1),"Falsche Bodenart")))))</f>
        <v>C</v>
      </c>
      <c r="V167" s="52" t="str">
        <f>IF(OR(C167=""),"",SUM(F167,J167,N167)*VLOOKUP(S167,Gehaltsklassen!$B$34:$D$38,2,FALSE))</f>
        <v/>
      </c>
      <c r="W167" s="52" t="str">
        <f>IF(OR(C167=""),"",SUM(F167,J167,N167)*VLOOKUP(S167,Gehaltsklassen!$B$34:$D$38,2,FALSE)*C167)</f>
        <v/>
      </c>
      <c r="X167" s="52" t="str">
        <f>IF(OR(C167=""),"",SUM(F167,J167,N167)*VLOOKUP(S167,Gehaltsklassen!$B$34:$D$38,3,FALSE))</f>
        <v/>
      </c>
      <c r="Y167" s="52" t="str">
        <f>IF(OR(C167=""),"",SUM(F167,J167,N167)*VLOOKUP(S167,Gehaltsklassen!$B$34:$D$38,3,FALSE)*C167)</f>
        <v/>
      </c>
      <c r="Z167" s="54" t="str">
        <f>IF(OR(C167=""),"",(SUM(G167,K167,O167)*VLOOKUP(U167,Gehaltsklassen!$B$34:$D$38,2,FALSE)))</f>
        <v/>
      </c>
      <c r="AA167" s="53" t="str">
        <f>IF(OR(C167=""),"",(SUM(G167,K167,O167)*VLOOKUP(U167,Gehaltsklassen!$B$34:$D$38,2,FALSE))*C167)</f>
        <v/>
      </c>
      <c r="AB167" s="53" t="str">
        <f>IF(OR(C167=""),"",(SUM(G167,K167,O167)*VLOOKUP(U167,Gehaltsklassen!$B$34:$D$38,3,FALSE)))</f>
        <v/>
      </c>
      <c r="AC167" s="53" t="str">
        <f>IF(OR(C167=""),"",(SUM(G167,K167,O167)*VLOOKUP(U167,Gehaltsklassen!$B$34:$D$38,3,FALSE))*C167)</f>
        <v/>
      </c>
    </row>
    <row r="168" spans="1:29" ht="31.9" customHeight="1" x14ac:dyDescent="0.2">
      <c r="A168" s="74" t="str">
        <f>IF(C168="","",MAX($A$11:A167)+1)</f>
        <v/>
      </c>
      <c r="B168" s="75" t="str">
        <f>IF('N-Bedarf AL'!B166="","",'N-Bedarf AL'!B166)</f>
        <v/>
      </c>
      <c r="C168" s="49" t="str">
        <f>IF('N-Bedarf AL'!C166="","",'N-Bedarf AL'!C166)</f>
        <v/>
      </c>
      <c r="D168" s="88" t="str">
        <f>IF('N-Bedarf AL'!D166="","",'N-Bedarf AL'!D166)</f>
        <v/>
      </c>
      <c r="E168" s="49" t="str">
        <f>IF('N-Bedarf AL'!G166="","",'N-Bedarf AL'!G166)</f>
        <v/>
      </c>
      <c r="F168" s="50" t="str">
        <f t="shared" si="12"/>
        <v/>
      </c>
      <c r="G168" s="50" t="str">
        <f t="shared" si="13"/>
        <v/>
      </c>
      <c r="H168" s="88"/>
      <c r="I168" s="49"/>
      <c r="J168" s="50" t="str">
        <f t="shared" si="14"/>
        <v/>
      </c>
      <c r="K168" s="50" t="str">
        <f t="shared" si="15"/>
        <v/>
      </c>
      <c r="L168" s="88"/>
      <c r="M168" s="49"/>
      <c r="N168" s="50" t="str">
        <f t="shared" si="16"/>
        <v/>
      </c>
      <c r="O168" s="50" t="str">
        <f t="shared" si="17"/>
        <v/>
      </c>
      <c r="P168" s="51"/>
      <c r="Q168" s="78" t="s">
        <v>261</v>
      </c>
      <c r="R168" s="49"/>
      <c r="S168" s="32" t="str">
        <f>IF(R168="","C",INDEX(Gehaltsklassen!A$11:A$15,MATCH('P-Bedarf AL'!R168,Gehaltsklassen!D$11:D$15,1),1))</f>
        <v>C</v>
      </c>
      <c r="T168" s="49"/>
      <c r="U168" s="32" t="str">
        <f>IF(T168="","C",IF(T168="","C",IF('P-Bedarf AL'!$Q168="I",INDEX(Gehaltsklassen!A$11:A$15,MATCH('P-Bedarf AL'!T168,Gehaltsklassen!C$11:C$15,1),1),IF('P-Bedarf AL'!$Q168="II",INDEX(Gehaltsklassen!A$11:A$15,MATCH('P-Bedarf AL'!T168,Gehaltsklassen!D$11:D$15,1),1),IF('P-Bedarf AL'!$Q168="III",INDEX(Gehaltsklassen!A$11:A$15,MATCH('P-Bedarf AL'!T168,Gehaltsklassen!E$11:E$15,1),1),"Falsche Bodenart")))))</f>
        <v>C</v>
      </c>
      <c r="V168" s="52" t="str">
        <f>IF(OR(C168=""),"",SUM(F168,J168,N168)*VLOOKUP(S168,Gehaltsklassen!$B$34:$D$38,2,FALSE))</f>
        <v/>
      </c>
      <c r="W168" s="52" t="str">
        <f>IF(OR(C168=""),"",SUM(F168,J168,N168)*VLOOKUP(S168,Gehaltsklassen!$B$34:$D$38,2,FALSE)*C168)</f>
        <v/>
      </c>
      <c r="X168" s="52" t="str">
        <f>IF(OR(C168=""),"",SUM(F168,J168,N168)*VLOOKUP(S168,Gehaltsklassen!$B$34:$D$38,3,FALSE))</f>
        <v/>
      </c>
      <c r="Y168" s="52" t="str">
        <f>IF(OR(C168=""),"",SUM(F168,J168,N168)*VLOOKUP(S168,Gehaltsklassen!$B$34:$D$38,3,FALSE)*C168)</f>
        <v/>
      </c>
      <c r="Z168" s="54" t="str">
        <f>IF(OR(C168=""),"",(SUM(G168,K168,O168)*VLOOKUP(U168,Gehaltsklassen!$B$34:$D$38,2,FALSE)))</f>
        <v/>
      </c>
      <c r="AA168" s="53" t="str">
        <f>IF(OR(C168=""),"",(SUM(G168,K168,O168)*VLOOKUP(U168,Gehaltsklassen!$B$34:$D$38,2,FALSE))*C168)</f>
        <v/>
      </c>
      <c r="AB168" s="53" t="str">
        <f>IF(OR(C168=""),"",(SUM(G168,K168,O168)*VLOOKUP(U168,Gehaltsklassen!$B$34:$D$38,3,FALSE)))</f>
        <v/>
      </c>
      <c r="AC168" s="53" t="str">
        <f>IF(OR(C168=""),"",(SUM(G168,K168,O168)*VLOOKUP(U168,Gehaltsklassen!$B$34:$D$38,3,FALSE))*C168)</f>
        <v/>
      </c>
    </row>
    <row r="169" spans="1:29" ht="31.9" customHeight="1" x14ac:dyDescent="0.2">
      <c r="A169" s="74" t="str">
        <f>IF(C169="","",MAX($A$11:A168)+1)</f>
        <v/>
      </c>
      <c r="B169" s="75" t="str">
        <f>IF('N-Bedarf AL'!B167="","",'N-Bedarf AL'!B167)</f>
        <v/>
      </c>
      <c r="C169" s="49" t="str">
        <f>IF('N-Bedarf AL'!C167="","",'N-Bedarf AL'!C167)</f>
        <v/>
      </c>
      <c r="D169" s="88" t="str">
        <f>IF('N-Bedarf AL'!D167="","",'N-Bedarf AL'!D167)</f>
        <v/>
      </c>
      <c r="E169" s="49" t="str">
        <f>IF('N-Bedarf AL'!G167="","",'N-Bedarf AL'!G167)</f>
        <v/>
      </c>
      <c r="F169" s="50" t="str">
        <f t="shared" si="12"/>
        <v/>
      </c>
      <c r="G169" s="50" t="str">
        <f t="shared" si="13"/>
        <v/>
      </c>
      <c r="H169" s="88"/>
      <c r="I169" s="49"/>
      <c r="J169" s="50" t="str">
        <f t="shared" si="14"/>
        <v/>
      </c>
      <c r="K169" s="50" t="str">
        <f t="shared" si="15"/>
        <v/>
      </c>
      <c r="L169" s="88"/>
      <c r="M169" s="49"/>
      <c r="N169" s="50" t="str">
        <f t="shared" si="16"/>
        <v/>
      </c>
      <c r="O169" s="50" t="str">
        <f t="shared" si="17"/>
        <v/>
      </c>
      <c r="P169" s="51"/>
      <c r="Q169" s="78" t="s">
        <v>261</v>
      </c>
      <c r="R169" s="49"/>
      <c r="S169" s="32" t="str">
        <f>IF(R169="","C",INDEX(Gehaltsklassen!A$11:A$15,MATCH('P-Bedarf AL'!R169,Gehaltsklassen!D$11:D$15,1),1))</f>
        <v>C</v>
      </c>
      <c r="T169" s="49"/>
      <c r="U169" s="32" t="str">
        <f>IF(T169="","C",IF(T169="","C",IF('P-Bedarf AL'!$Q169="I",INDEX(Gehaltsklassen!A$11:A$15,MATCH('P-Bedarf AL'!T169,Gehaltsklassen!C$11:C$15,1),1),IF('P-Bedarf AL'!$Q169="II",INDEX(Gehaltsklassen!A$11:A$15,MATCH('P-Bedarf AL'!T169,Gehaltsklassen!D$11:D$15,1),1),IF('P-Bedarf AL'!$Q169="III",INDEX(Gehaltsklassen!A$11:A$15,MATCH('P-Bedarf AL'!T169,Gehaltsklassen!E$11:E$15,1),1),"Falsche Bodenart")))))</f>
        <v>C</v>
      </c>
      <c r="V169" s="52" t="str">
        <f>IF(OR(C169=""),"",SUM(F169,J169,N169)*VLOOKUP(S169,Gehaltsklassen!$B$34:$D$38,2,FALSE))</f>
        <v/>
      </c>
      <c r="W169" s="52" t="str">
        <f>IF(OR(C169=""),"",SUM(F169,J169,N169)*VLOOKUP(S169,Gehaltsklassen!$B$34:$D$38,2,FALSE)*C169)</f>
        <v/>
      </c>
      <c r="X169" s="52" t="str">
        <f>IF(OR(C169=""),"",SUM(F169,J169,N169)*VLOOKUP(S169,Gehaltsklassen!$B$34:$D$38,3,FALSE))</f>
        <v/>
      </c>
      <c r="Y169" s="52" t="str">
        <f>IF(OR(C169=""),"",SUM(F169,J169,N169)*VLOOKUP(S169,Gehaltsklassen!$B$34:$D$38,3,FALSE)*C169)</f>
        <v/>
      </c>
      <c r="Z169" s="54" t="str">
        <f>IF(OR(C169=""),"",(SUM(G169,K169,O169)*VLOOKUP(U169,Gehaltsklassen!$B$34:$D$38,2,FALSE)))</f>
        <v/>
      </c>
      <c r="AA169" s="53" t="str">
        <f>IF(OR(C169=""),"",(SUM(G169,K169,O169)*VLOOKUP(U169,Gehaltsklassen!$B$34:$D$38,2,FALSE))*C169)</f>
        <v/>
      </c>
      <c r="AB169" s="53" t="str">
        <f>IF(OR(C169=""),"",(SUM(G169,K169,O169)*VLOOKUP(U169,Gehaltsklassen!$B$34:$D$38,3,FALSE)))</f>
        <v/>
      </c>
      <c r="AC169" s="53" t="str">
        <f>IF(OR(C169=""),"",(SUM(G169,K169,O169)*VLOOKUP(U169,Gehaltsklassen!$B$34:$D$38,3,FALSE))*C169)</f>
        <v/>
      </c>
    </row>
    <row r="170" spans="1:29" ht="31.9" customHeight="1" x14ac:dyDescent="0.2">
      <c r="A170" s="74" t="str">
        <f>IF(C170="","",MAX($A$11:A169)+1)</f>
        <v/>
      </c>
      <c r="B170" s="75" t="str">
        <f>IF('N-Bedarf AL'!B168="","",'N-Bedarf AL'!B168)</f>
        <v/>
      </c>
      <c r="C170" s="49" t="str">
        <f>IF('N-Bedarf AL'!C168="","",'N-Bedarf AL'!C168)</f>
        <v/>
      </c>
      <c r="D170" s="88" t="str">
        <f>IF('N-Bedarf AL'!D168="","",'N-Bedarf AL'!D168)</f>
        <v/>
      </c>
      <c r="E170" s="49" t="str">
        <f>IF('N-Bedarf AL'!G168="","",'N-Bedarf AL'!G168)</f>
        <v/>
      </c>
      <c r="F170" s="50" t="str">
        <f t="shared" si="12"/>
        <v/>
      </c>
      <c r="G170" s="50" t="str">
        <f t="shared" si="13"/>
        <v/>
      </c>
      <c r="H170" s="88"/>
      <c r="I170" s="49"/>
      <c r="J170" s="50" t="str">
        <f t="shared" si="14"/>
        <v/>
      </c>
      <c r="K170" s="50" t="str">
        <f t="shared" si="15"/>
        <v/>
      </c>
      <c r="L170" s="88"/>
      <c r="M170" s="49"/>
      <c r="N170" s="50" t="str">
        <f t="shared" si="16"/>
        <v/>
      </c>
      <c r="O170" s="50" t="str">
        <f t="shared" si="17"/>
        <v/>
      </c>
      <c r="P170" s="51"/>
      <c r="Q170" s="78" t="s">
        <v>261</v>
      </c>
      <c r="R170" s="49"/>
      <c r="S170" s="32" t="str">
        <f>IF(R170="","C",INDEX(Gehaltsklassen!A$11:A$15,MATCH('P-Bedarf AL'!R170,Gehaltsklassen!D$11:D$15,1),1))</f>
        <v>C</v>
      </c>
      <c r="T170" s="49"/>
      <c r="U170" s="32" t="str">
        <f>IF(T170="","C",IF(T170="","C",IF('P-Bedarf AL'!$Q170="I",INDEX(Gehaltsklassen!A$11:A$15,MATCH('P-Bedarf AL'!T170,Gehaltsklassen!C$11:C$15,1),1),IF('P-Bedarf AL'!$Q170="II",INDEX(Gehaltsklassen!A$11:A$15,MATCH('P-Bedarf AL'!T170,Gehaltsklassen!D$11:D$15,1),1),IF('P-Bedarf AL'!$Q170="III",INDEX(Gehaltsklassen!A$11:A$15,MATCH('P-Bedarf AL'!T170,Gehaltsklassen!E$11:E$15,1),1),"Falsche Bodenart")))))</f>
        <v>C</v>
      </c>
      <c r="V170" s="52" t="str">
        <f>IF(OR(C170=""),"",SUM(F170,J170,N170)*VLOOKUP(S170,Gehaltsklassen!$B$34:$D$38,2,FALSE))</f>
        <v/>
      </c>
      <c r="W170" s="52" t="str">
        <f>IF(OR(C170=""),"",SUM(F170,J170,N170)*VLOOKUP(S170,Gehaltsklassen!$B$34:$D$38,2,FALSE)*C170)</f>
        <v/>
      </c>
      <c r="X170" s="52" t="str">
        <f>IF(OR(C170=""),"",SUM(F170,J170,N170)*VLOOKUP(S170,Gehaltsklassen!$B$34:$D$38,3,FALSE))</f>
        <v/>
      </c>
      <c r="Y170" s="52" t="str">
        <f>IF(OR(C170=""),"",SUM(F170,J170,N170)*VLOOKUP(S170,Gehaltsklassen!$B$34:$D$38,3,FALSE)*C170)</f>
        <v/>
      </c>
      <c r="Z170" s="54" t="str">
        <f>IF(OR(C170=""),"",(SUM(G170,K170,O170)*VLOOKUP(U170,Gehaltsklassen!$B$34:$D$38,2,FALSE)))</f>
        <v/>
      </c>
      <c r="AA170" s="53" t="str">
        <f>IF(OR(C170=""),"",(SUM(G170,K170,O170)*VLOOKUP(U170,Gehaltsklassen!$B$34:$D$38,2,FALSE))*C170)</f>
        <v/>
      </c>
      <c r="AB170" s="53" t="str">
        <f>IF(OR(C170=""),"",(SUM(G170,K170,O170)*VLOOKUP(U170,Gehaltsklassen!$B$34:$D$38,3,FALSE)))</f>
        <v/>
      </c>
      <c r="AC170" s="53" t="str">
        <f>IF(OR(C170=""),"",(SUM(G170,K170,O170)*VLOOKUP(U170,Gehaltsklassen!$B$34:$D$38,3,FALSE))*C170)</f>
        <v/>
      </c>
    </row>
    <row r="171" spans="1:29" ht="31.9" customHeight="1" x14ac:dyDescent="0.2">
      <c r="A171" s="74" t="str">
        <f>IF(C171="","",MAX($A$11:A170)+1)</f>
        <v/>
      </c>
      <c r="B171" s="75" t="str">
        <f>IF('N-Bedarf AL'!B169="","",'N-Bedarf AL'!B169)</f>
        <v/>
      </c>
      <c r="C171" s="49" t="str">
        <f>IF('N-Bedarf AL'!C169="","",'N-Bedarf AL'!C169)</f>
        <v/>
      </c>
      <c r="D171" s="88" t="str">
        <f>IF('N-Bedarf AL'!D169="","",'N-Bedarf AL'!D169)</f>
        <v/>
      </c>
      <c r="E171" s="49" t="str">
        <f>IF('N-Bedarf AL'!G169="","",'N-Bedarf AL'!G169)</f>
        <v/>
      </c>
      <c r="F171" s="50" t="str">
        <f t="shared" si="12"/>
        <v/>
      </c>
      <c r="G171" s="50" t="str">
        <f t="shared" si="13"/>
        <v/>
      </c>
      <c r="H171" s="88"/>
      <c r="I171" s="49"/>
      <c r="J171" s="50" t="str">
        <f t="shared" si="14"/>
        <v/>
      </c>
      <c r="K171" s="50" t="str">
        <f t="shared" si="15"/>
        <v/>
      </c>
      <c r="L171" s="88"/>
      <c r="M171" s="49"/>
      <c r="N171" s="50" t="str">
        <f t="shared" si="16"/>
        <v/>
      </c>
      <c r="O171" s="50" t="str">
        <f t="shared" si="17"/>
        <v/>
      </c>
      <c r="P171" s="51"/>
      <c r="Q171" s="78" t="s">
        <v>261</v>
      </c>
      <c r="R171" s="49"/>
      <c r="S171" s="32" t="str">
        <f>IF(R171="","C",INDEX(Gehaltsklassen!A$11:A$15,MATCH('P-Bedarf AL'!R171,Gehaltsklassen!D$11:D$15,1),1))</f>
        <v>C</v>
      </c>
      <c r="T171" s="49"/>
      <c r="U171" s="32" t="str">
        <f>IF(T171="","C",IF(T171="","C",IF('P-Bedarf AL'!$Q171="I",INDEX(Gehaltsklassen!A$11:A$15,MATCH('P-Bedarf AL'!T171,Gehaltsklassen!C$11:C$15,1),1),IF('P-Bedarf AL'!$Q171="II",INDEX(Gehaltsklassen!A$11:A$15,MATCH('P-Bedarf AL'!T171,Gehaltsklassen!D$11:D$15,1),1),IF('P-Bedarf AL'!$Q171="III",INDEX(Gehaltsklassen!A$11:A$15,MATCH('P-Bedarf AL'!T171,Gehaltsklassen!E$11:E$15,1),1),"Falsche Bodenart")))))</f>
        <v>C</v>
      </c>
      <c r="V171" s="52" t="str">
        <f>IF(OR(C171=""),"",SUM(F171,J171,N171)*VLOOKUP(S171,Gehaltsklassen!$B$34:$D$38,2,FALSE))</f>
        <v/>
      </c>
      <c r="W171" s="52" t="str">
        <f>IF(OR(C171=""),"",SUM(F171,J171,N171)*VLOOKUP(S171,Gehaltsklassen!$B$34:$D$38,2,FALSE)*C171)</f>
        <v/>
      </c>
      <c r="X171" s="52" t="str">
        <f>IF(OR(C171=""),"",SUM(F171,J171,N171)*VLOOKUP(S171,Gehaltsklassen!$B$34:$D$38,3,FALSE))</f>
        <v/>
      </c>
      <c r="Y171" s="52" t="str">
        <f>IF(OR(C171=""),"",SUM(F171,J171,N171)*VLOOKUP(S171,Gehaltsklassen!$B$34:$D$38,3,FALSE)*C171)</f>
        <v/>
      </c>
      <c r="Z171" s="54" t="str">
        <f>IF(OR(C171=""),"",(SUM(G171,K171,O171)*VLOOKUP(U171,Gehaltsklassen!$B$34:$D$38,2,FALSE)))</f>
        <v/>
      </c>
      <c r="AA171" s="53" t="str">
        <f>IF(OR(C171=""),"",(SUM(G171,K171,O171)*VLOOKUP(U171,Gehaltsklassen!$B$34:$D$38,2,FALSE))*C171)</f>
        <v/>
      </c>
      <c r="AB171" s="53" t="str">
        <f>IF(OR(C171=""),"",(SUM(G171,K171,O171)*VLOOKUP(U171,Gehaltsklassen!$B$34:$D$38,3,FALSE)))</f>
        <v/>
      </c>
      <c r="AC171" s="53" t="str">
        <f>IF(OR(C171=""),"",(SUM(G171,K171,O171)*VLOOKUP(U171,Gehaltsklassen!$B$34:$D$38,3,FALSE))*C171)</f>
        <v/>
      </c>
    </row>
    <row r="172" spans="1:29" ht="31.9" customHeight="1" x14ac:dyDescent="0.2">
      <c r="A172" s="74" t="str">
        <f>IF(C172="","",MAX($A$11:A171)+1)</f>
        <v/>
      </c>
      <c r="B172" s="75" t="str">
        <f>IF('N-Bedarf AL'!B170="","",'N-Bedarf AL'!B170)</f>
        <v/>
      </c>
      <c r="C172" s="49" t="str">
        <f>IF('N-Bedarf AL'!C170="","",'N-Bedarf AL'!C170)</f>
        <v/>
      </c>
      <c r="D172" s="88" t="str">
        <f>IF('N-Bedarf AL'!D170="","",'N-Bedarf AL'!D170)</f>
        <v/>
      </c>
      <c r="E172" s="49" t="str">
        <f>IF('N-Bedarf AL'!G170="","",'N-Bedarf AL'!G170)</f>
        <v/>
      </c>
      <c r="F172" s="50" t="str">
        <f t="shared" si="12"/>
        <v/>
      </c>
      <c r="G172" s="50" t="str">
        <f t="shared" si="13"/>
        <v/>
      </c>
      <c r="H172" s="88"/>
      <c r="I172" s="49"/>
      <c r="J172" s="50" t="str">
        <f t="shared" si="14"/>
        <v/>
      </c>
      <c r="K172" s="50" t="str">
        <f t="shared" si="15"/>
        <v/>
      </c>
      <c r="L172" s="88"/>
      <c r="M172" s="49"/>
      <c r="N172" s="50" t="str">
        <f t="shared" si="16"/>
        <v/>
      </c>
      <c r="O172" s="50" t="str">
        <f t="shared" si="17"/>
        <v/>
      </c>
      <c r="P172" s="51"/>
      <c r="Q172" s="78" t="s">
        <v>261</v>
      </c>
      <c r="R172" s="49"/>
      <c r="S172" s="32" t="str">
        <f>IF(R172="","C",INDEX(Gehaltsklassen!A$11:A$15,MATCH('P-Bedarf AL'!R172,Gehaltsklassen!D$11:D$15,1),1))</f>
        <v>C</v>
      </c>
      <c r="T172" s="49"/>
      <c r="U172" s="32" t="str">
        <f>IF(T172="","C",IF(T172="","C",IF('P-Bedarf AL'!$Q172="I",INDEX(Gehaltsklassen!A$11:A$15,MATCH('P-Bedarf AL'!T172,Gehaltsklassen!C$11:C$15,1),1),IF('P-Bedarf AL'!$Q172="II",INDEX(Gehaltsklassen!A$11:A$15,MATCH('P-Bedarf AL'!T172,Gehaltsklassen!D$11:D$15,1),1),IF('P-Bedarf AL'!$Q172="III",INDEX(Gehaltsklassen!A$11:A$15,MATCH('P-Bedarf AL'!T172,Gehaltsklassen!E$11:E$15,1),1),"Falsche Bodenart")))))</f>
        <v>C</v>
      </c>
      <c r="V172" s="52" t="str">
        <f>IF(OR(C172=""),"",SUM(F172,J172,N172)*VLOOKUP(S172,Gehaltsklassen!$B$34:$D$38,2,FALSE))</f>
        <v/>
      </c>
      <c r="W172" s="52" t="str">
        <f>IF(OR(C172=""),"",SUM(F172,J172,N172)*VLOOKUP(S172,Gehaltsklassen!$B$34:$D$38,2,FALSE)*C172)</f>
        <v/>
      </c>
      <c r="X172" s="52" t="str">
        <f>IF(OR(C172=""),"",SUM(F172,J172,N172)*VLOOKUP(S172,Gehaltsklassen!$B$34:$D$38,3,FALSE))</f>
        <v/>
      </c>
      <c r="Y172" s="52" t="str">
        <f>IF(OR(C172=""),"",SUM(F172,J172,N172)*VLOOKUP(S172,Gehaltsklassen!$B$34:$D$38,3,FALSE)*C172)</f>
        <v/>
      </c>
      <c r="Z172" s="54" t="str">
        <f>IF(OR(C172=""),"",(SUM(G172,K172,O172)*VLOOKUP(U172,Gehaltsklassen!$B$34:$D$38,2,FALSE)))</f>
        <v/>
      </c>
      <c r="AA172" s="53" t="str">
        <f>IF(OR(C172=""),"",(SUM(G172,K172,O172)*VLOOKUP(U172,Gehaltsklassen!$B$34:$D$38,2,FALSE))*C172)</f>
        <v/>
      </c>
      <c r="AB172" s="53" t="str">
        <f>IF(OR(C172=""),"",(SUM(G172,K172,O172)*VLOOKUP(U172,Gehaltsklassen!$B$34:$D$38,3,FALSE)))</f>
        <v/>
      </c>
      <c r="AC172" s="53" t="str">
        <f>IF(OR(C172=""),"",(SUM(G172,K172,O172)*VLOOKUP(U172,Gehaltsklassen!$B$34:$D$38,3,FALSE))*C172)</f>
        <v/>
      </c>
    </row>
    <row r="173" spans="1:29" ht="31.9" customHeight="1" x14ac:dyDescent="0.2">
      <c r="A173" s="74" t="str">
        <f>IF(C173="","",MAX($A$11:A172)+1)</f>
        <v/>
      </c>
      <c r="B173" s="75" t="str">
        <f>IF('N-Bedarf AL'!B171="","",'N-Bedarf AL'!B171)</f>
        <v/>
      </c>
      <c r="C173" s="49" t="str">
        <f>IF('N-Bedarf AL'!C171="","",'N-Bedarf AL'!C171)</f>
        <v/>
      </c>
      <c r="D173" s="88" t="str">
        <f>IF('N-Bedarf AL'!D171="","",'N-Bedarf AL'!D171)</f>
        <v/>
      </c>
      <c r="E173" s="49" t="str">
        <f>IF('N-Bedarf AL'!G171="","",'N-Bedarf AL'!G171)</f>
        <v/>
      </c>
      <c r="F173" s="50" t="str">
        <f t="shared" si="12"/>
        <v/>
      </c>
      <c r="G173" s="50" t="str">
        <f t="shared" si="13"/>
        <v/>
      </c>
      <c r="H173" s="88"/>
      <c r="I173" s="49"/>
      <c r="J173" s="50" t="str">
        <f t="shared" si="14"/>
        <v/>
      </c>
      <c r="K173" s="50" t="str">
        <f t="shared" si="15"/>
        <v/>
      </c>
      <c r="L173" s="88"/>
      <c r="M173" s="49"/>
      <c r="N173" s="50" t="str">
        <f t="shared" si="16"/>
        <v/>
      </c>
      <c r="O173" s="50" t="str">
        <f t="shared" si="17"/>
        <v/>
      </c>
      <c r="P173" s="51"/>
      <c r="Q173" s="78" t="s">
        <v>261</v>
      </c>
      <c r="R173" s="49"/>
      <c r="S173" s="32" t="str">
        <f>IF(R173="","C",INDEX(Gehaltsklassen!A$11:A$15,MATCH('P-Bedarf AL'!R173,Gehaltsklassen!D$11:D$15,1),1))</f>
        <v>C</v>
      </c>
      <c r="T173" s="49"/>
      <c r="U173" s="32" t="str">
        <f>IF(T173="","C",IF(T173="","C",IF('P-Bedarf AL'!$Q173="I",INDEX(Gehaltsklassen!A$11:A$15,MATCH('P-Bedarf AL'!T173,Gehaltsklassen!C$11:C$15,1),1),IF('P-Bedarf AL'!$Q173="II",INDEX(Gehaltsklassen!A$11:A$15,MATCH('P-Bedarf AL'!T173,Gehaltsklassen!D$11:D$15,1),1),IF('P-Bedarf AL'!$Q173="III",INDEX(Gehaltsklassen!A$11:A$15,MATCH('P-Bedarf AL'!T173,Gehaltsklassen!E$11:E$15,1),1),"Falsche Bodenart")))))</f>
        <v>C</v>
      </c>
      <c r="V173" s="52" t="str">
        <f>IF(OR(C173=""),"",SUM(F173,J173,N173)*VLOOKUP(S173,Gehaltsklassen!$B$34:$D$38,2,FALSE))</f>
        <v/>
      </c>
      <c r="W173" s="52" t="str">
        <f>IF(OR(C173=""),"",SUM(F173,J173,N173)*VLOOKUP(S173,Gehaltsklassen!$B$34:$D$38,2,FALSE)*C173)</f>
        <v/>
      </c>
      <c r="X173" s="52" t="str">
        <f>IF(OR(C173=""),"",SUM(F173,J173,N173)*VLOOKUP(S173,Gehaltsklassen!$B$34:$D$38,3,FALSE))</f>
        <v/>
      </c>
      <c r="Y173" s="52" t="str">
        <f>IF(OR(C173=""),"",SUM(F173,J173,N173)*VLOOKUP(S173,Gehaltsklassen!$B$34:$D$38,3,FALSE)*C173)</f>
        <v/>
      </c>
      <c r="Z173" s="54" t="str">
        <f>IF(OR(C173=""),"",(SUM(G173,K173,O173)*VLOOKUP(U173,Gehaltsklassen!$B$34:$D$38,2,FALSE)))</f>
        <v/>
      </c>
      <c r="AA173" s="53" t="str">
        <f>IF(OR(C173=""),"",(SUM(G173,K173,O173)*VLOOKUP(U173,Gehaltsklassen!$B$34:$D$38,2,FALSE))*C173)</f>
        <v/>
      </c>
      <c r="AB173" s="53" t="str">
        <f>IF(OR(C173=""),"",(SUM(G173,K173,O173)*VLOOKUP(U173,Gehaltsklassen!$B$34:$D$38,3,FALSE)))</f>
        <v/>
      </c>
      <c r="AC173" s="53" t="str">
        <f>IF(OR(C173=""),"",(SUM(G173,K173,O173)*VLOOKUP(U173,Gehaltsklassen!$B$34:$D$38,3,FALSE))*C173)</f>
        <v/>
      </c>
    </row>
    <row r="174" spans="1:29" ht="31.9" customHeight="1" x14ac:dyDescent="0.2">
      <c r="A174" s="74" t="str">
        <f>IF(C174="","",MAX($A$11:A173)+1)</f>
        <v/>
      </c>
      <c r="B174" s="75" t="str">
        <f>IF('N-Bedarf AL'!B172="","",'N-Bedarf AL'!B172)</f>
        <v/>
      </c>
      <c r="C174" s="49" t="str">
        <f>IF('N-Bedarf AL'!C172="","",'N-Bedarf AL'!C172)</f>
        <v/>
      </c>
      <c r="D174" s="88" t="str">
        <f>IF('N-Bedarf AL'!D172="","",'N-Bedarf AL'!D172)</f>
        <v/>
      </c>
      <c r="E174" s="49" t="str">
        <f>IF('N-Bedarf AL'!G172="","",'N-Bedarf AL'!G172)</f>
        <v/>
      </c>
      <c r="F174" s="50" t="str">
        <f t="shared" si="12"/>
        <v/>
      </c>
      <c r="G174" s="50" t="str">
        <f t="shared" si="13"/>
        <v/>
      </c>
      <c r="H174" s="88"/>
      <c r="I174" s="49"/>
      <c r="J174" s="50" t="str">
        <f t="shared" si="14"/>
        <v/>
      </c>
      <c r="K174" s="50" t="str">
        <f t="shared" si="15"/>
        <v/>
      </c>
      <c r="L174" s="88"/>
      <c r="M174" s="49"/>
      <c r="N174" s="50" t="str">
        <f t="shared" si="16"/>
        <v/>
      </c>
      <c r="O174" s="50" t="str">
        <f t="shared" si="17"/>
        <v/>
      </c>
      <c r="P174" s="51"/>
      <c r="Q174" s="78" t="s">
        <v>261</v>
      </c>
      <c r="R174" s="49"/>
      <c r="S174" s="32" t="str">
        <f>IF(R174="","C",INDEX(Gehaltsklassen!A$11:A$15,MATCH('P-Bedarf AL'!R174,Gehaltsklassen!D$11:D$15,1),1))</f>
        <v>C</v>
      </c>
      <c r="T174" s="49"/>
      <c r="U174" s="32" t="str">
        <f>IF(T174="","C",IF(T174="","C",IF('P-Bedarf AL'!$Q174="I",INDEX(Gehaltsklassen!A$11:A$15,MATCH('P-Bedarf AL'!T174,Gehaltsklassen!C$11:C$15,1),1),IF('P-Bedarf AL'!$Q174="II",INDEX(Gehaltsklassen!A$11:A$15,MATCH('P-Bedarf AL'!T174,Gehaltsklassen!D$11:D$15,1),1),IF('P-Bedarf AL'!$Q174="III",INDEX(Gehaltsklassen!A$11:A$15,MATCH('P-Bedarf AL'!T174,Gehaltsklassen!E$11:E$15,1),1),"Falsche Bodenart")))))</f>
        <v>C</v>
      </c>
      <c r="V174" s="52" t="str">
        <f>IF(OR(C174=""),"",SUM(F174,J174,N174)*VLOOKUP(S174,Gehaltsklassen!$B$34:$D$38,2,FALSE))</f>
        <v/>
      </c>
      <c r="W174" s="52" t="str">
        <f>IF(OR(C174=""),"",SUM(F174,J174,N174)*VLOOKUP(S174,Gehaltsklassen!$B$34:$D$38,2,FALSE)*C174)</f>
        <v/>
      </c>
      <c r="X174" s="52" t="str">
        <f>IF(OR(C174=""),"",SUM(F174,J174,N174)*VLOOKUP(S174,Gehaltsklassen!$B$34:$D$38,3,FALSE))</f>
        <v/>
      </c>
      <c r="Y174" s="52" t="str">
        <f>IF(OR(C174=""),"",SUM(F174,J174,N174)*VLOOKUP(S174,Gehaltsklassen!$B$34:$D$38,3,FALSE)*C174)</f>
        <v/>
      </c>
      <c r="Z174" s="54" t="str">
        <f>IF(OR(C174=""),"",(SUM(G174,K174,O174)*VLOOKUP(U174,Gehaltsklassen!$B$34:$D$38,2,FALSE)))</f>
        <v/>
      </c>
      <c r="AA174" s="53" t="str">
        <f>IF(OR(C174=""),"",(SUM(G174,K174,O174)*VLOOKUP(U174,Gehaltsklassen!$B$34:$D$38,2,FALSE))*C174)</f>
        <v/>
      </c>
      <c r="AB174" s="53" t="str">
        <f>IF(OR(C174=""),"",(SUM(G174,K174,O174)*VLOOKUP(U174,Gehaltsklassen!$B$34:$D$38,3,FALSE)))</f>
        <v/>
      </c>
      <c r="AC174" s="53" t="str">
        <f>IF(OR(C174=""),"",(SUM(G174,K174,O174)*VLOOKUP(U174,Gehaltsklassen!$B$34:$D$38,3,FALSE))*C174)</f>
        <v/>
      </c>
    </row>
    <row r="175" spans="1:29" ht="31.9" customHeight="1" x14ac:dyDescent="0.2">
      <c r="A175" s="74" t="str">
        <f>IF(C175="","",MAX($A$11:A174)+1)</f>
        <v/>
      </c>
      <c r="B175" s="75" t="str">
        <f>IF('N-Bedarf AL'!B173="","",'N-Bedarf AL'!B173)</f>
        <v/>
      </c>
      <c r="C175" s="49" t="str">
        <f>IF('N-Bedarf AL'!C173="","",'N-Bedarf AL'!C173)</f>
        <v/>
      </c>
      <c r="D175" s="88" t="str">
        <f>IF('N-Bedarf AL'!D173="","",'N-Bedarf AL'!D173)</f>
        <v/>
      </c>
      <c r="E175" s="49" t="str">
        <f>IF('N-Bedarf AL'!G173="","",'N-Bedarf AL'!G173)</f>
        <v/>
      </c>
      <c r="F175" s="50" t="str">
        <f t="shared" si="12"/>
        <v/>
      </c>
      <c r="G175" s="50" t="str">
        <f t="shared" si="13"/>
        <v/>
      </c>
      <c r="H175" s="88"/>
      <c r="I175" s="49"/>
      <c r="J175" s="50" t="str">
        <f t="shared" si="14"/>
        <v/>
      </c>
      <c r="K175" s="50" t="str">
        <f t="shared" si="15"/>
        <v/>
      </c>
      <c r="L175" s="88"/>
      <c r="M175" s="49"/>
      <c r="N175" s="50" t="str">
        <f t="shared" si="16"/>
        <v/>
      </c>
      <c r="O175" s="50" t="str">
        <f t="shared" si="17"/>
        <v/>
      </c>
      <c r="P175" s="51"/>
      <c r="Q175" s="78" t="s">
        <v>261</v>
      </c>
      <c r="R175" s="49"/>
      <c r="S175" s="32" t="str">
        <f>IF(R175="","C",INDEX(Gehaltsklassen!A$11:A$15,MATCH('P-Bedarf AL'!R175,Gehaltsklassen!D$11:D$15,1),1))</f>
        <v>C</v>
      </c>
      <c r="T175" s="49"/>
      <c r="U175" s="32" t="str">
        <f>IF(T175="","C",IF(T175="","C",IF('P-Bedarf AL'!$Q175="I",INDEX(Gehaltsklassen!A$11:A$15,MATCH('P-Bedarf AL'!T175,Gehaltsklassen!C$11:C$15,1),1),IF('P-Bedarf AL'!$Q175="II",INDEX(Gehaltsklassen!A$11:A$15,MATCH('P-Bedarf AL'!T175,Gehaltsklassen!D$11:D$15,1),1),IF('P-Bedarf AL'!$Q175="III",INDEX(Gehaltsklassen!A$11:A$15,MATCH('P-Bedarf AL'!T175,Gehaltsklassen!E$11:E$15,1),1),"Falsche Bodenart")))))</f>
        <v>C</v>
      </c>
      <c r="V175" s="52" t="str">
        <f>IF(OR(C175=""),"",SUM(F175,J175,N175)*VLOOKUP(S175,Gehaltsklassen!$B$34:$D$38,2,FALSE))</f>
        <v/>
      </c>
      <c r="W175" s="52" t="str">
        <f>IF(OR(C175=""),"",SUM(F175,J175,N175)*VLOOKUP(S175,Gehaltsklassen!$B$34:$D$38,2,FALSE)*C175)</f>
        <v/>
      </c>
      <c r="X175" s="52" t="str">
        <f>IF(OR(C175=""),"",SUM(F175,J175,N175)*VLOOKUP(S175,Gehaltsklassen!$B$34:$D$38,3,FALSE))</f>
        <v/>
      </c>
      <c r="Y175" s="52" t="str">
        <f>IF(OR(C175=""),"",SUM(F175,J175,N175)*VLOOKUP(S175,Gehaltsklassen!$B$34:$D$38,3,FALSE)*C175)</f>
        <v/>
      </c>
      <c r="Z175" s="54" t="str">
        <f>IF(OR(C175=""),"",(SUM(G175,K175,O175)*VLOOKUP(U175,Gehaltsklassen!$B$34:$D$38,2,FALSE)))</f>
        <v/>
      </c>
      <c r="AA175" s="53" t="str">
        <f>IF(OR(C175=""),"",(SUM(G175,K175,O175)*VLOOKUP(U175,Gehaltsklassen!$B$34:$D$38,2,FALSE))*C175)</f>
        <v/>
      </c>
      <c r="AB175" s="53" t="str">
        <f>IF(OR(C175=""),"",(SUM(G175,K175,O175)*VLOOKUP(U175,Gehaltsklassen!$B$34:$D$38,3,FALSE)))</f>
        <v/>
      </c>
      <c r="AC175" s="53" t="str">
        <f>IF(OR(C175=""),"",(SUM(G175,K175,O175)*VLOOKUP(U175,Gehaltsklassen!$B$34:$D$38,3,FALSE))*C175)</f>
        <v/>
      </c>
    </row>
    <row r="176" spans="1:29" ht="31.9" customHeight="1" x14ac:dyDescent="0.2">
      <c r="A176" s="74" t="str">
        <f>IF(C176="","",MAX($A$11:A175)+1)</f>
        <v/>
      </c>
      <c r="B176" s="75" t="str">
        <f>IF('N-Bedarf AL'!B174="","",'N-Bedarf AL'!B174)</f>
        <v/>
      </c>
      <c r="C176" s="49" t="str">
        <f>IF('N-Bedarf AL'!C174="","",'N-Bedarf AL'!C174)</f>
        <v/>
      </c>
      <c r="D176" s="88" t="str">
        <f>IF('N-Bedarf AL'!D174="","",'N-Bedarf AL'!D174)</f>
        <v/>
      </c>
      <c r="E176" s="49" t="str">
        <f>IF('N-Bedarf AL'!G174="","",'N-Bedarf AL'!G174)</f>
        <v/>
      </c>
      <c r="F176" s="50" t="str">
        <f t="shared" si="12"/>
        <v/>
      </c>
      <c r="G176" s="50" t="str">
        <f t="shared" si="13"/>
        <v/>
      </c>
      <c r="H176" s="88"/>
      <c r="I176" s="49"/>
      <c r="J176" s="50" t="str">
        <f t="shared" si="14"/>
        <v/>
      </c>
      <c r="K176" s="50" t="str">
        <f t="shared" si="15"/>
        <v/>
      </c>
      <c r="L176" s="88"/>
      <c r="M176" s="49"/>
      <c r="N176" s="50" t="str">
        <f t="shared" si="16"/>
        <v/>
      </c>
      <c r="O176" s="50" t="str">
        <f t="shared" si="17"/>
        <v/>
      </c>
      <c r="P176" s="51"/>
      <c r="Q176" s="78" t="s">
        <v>261</v>
      </c>
      <c r="R176" s="49"/>
      <c r="S176" s="32" t="str">
        <f>IF(R176="","C",INDEX(Gehaltsklassen!A$11:A$15,MATCH('P-Bedarf AL'!R176,Gehaltsklassen!D$11:D$15,1),1))</f>
        <v>C</v>
      </c>
      <c r="T176" s="49"/>
      <c r="U176" s="32" t="str">
        <f>IF(T176="","C",IF(T176="","C",IF('P-Bedarf AL'!$Q176="I",INDEX(Gehaltsklassen!A$11:A$15,MATCH('P-Bedarf AL'!T176,Gehaltsklassen!C$11:C$15,1),1),IF('P-Bedarf AL'!$Q176="II",INDEX(Gehaltsklassen!A$11:A$15,MATCH('P-Bedarf AL'!T176,Gehaltsklassen!D$11:D$15,1),1),IF('P-Bedarf AL'!$Q176="III",INDEX(Gehaltsklassen!A$11:A$15,MATCH('P-Bedarf AL'!T176,Gehaltsklassen!E$11:E$15,1),1),"Falsche Bodenart")))))</f>
        <v>C</v>
      </c>
      <c r="V176" s="52" t="str">
        <f>IF(OR(C176=""),"",SUM(F176,J176,N176)*VLOOKUP(S176,Gehaltsklassen!$B$34:$D$38,2,FALSE))</f>
        <v/>
      </c>
      <c r="W176" s="52" t="str">
        <f>IF(OR(C176=""),"",SUM(F176,J176,N176)*VLOOKUP(S176,Gehaltsklassen!$B$34:$D$38,2,FALSE)*C176)</f>
        <v/>
      </c>
      <c r="X176" s="52" t="str">
        <f>IF(OR(C176=""),"",SUM(F176,J176,N176)*VLOOKUP(S176,Gehaltsklassen!$B$34:$D$38,3,FALSE))</f>
        <v/>
      </c>
      <c r="Y176" s="52" t="str">
        <f>IF(OR(C176=""),"",SUM(F176,J176,N176)*VLOOKUP(S176,Gehaltsklassen!$B$34:$D$38,3,FALSE)*C176)</f>
        <v/>
      </c>
      <c r="Z176" s="54" t="str">
        <f>IF(OR(C176=""),"",(SUM(G176,K176,O176)*VLOOKUP(U176,Gehaltsklassen!$B$34:$D$38,2,FALSE)))</f>
        <v/>
      </c>
      <c r="AA176" s="53" t="str">
        <f>IF(OR(C176=""),"",(SUM(G176,K176,O176)*VLOOKUP(U176,Gehaltsklassen!$B$34:$D$38,2,FALSE))*C176)</f>
        <v/>
      </c>
      <c r="AB176" s="53" t="str">
        <f>IF(OR(C176=""),"",(SUM(G176,K176,O176)*VLOOKUP(U176,Gehaltsklassen!$B$34:$D$38,3,FALSE)))</f>
        <v/>
      </c>
      <c r="AC176" s="53" t="str">
        <f>IF(OR(C176=""),"",(SUM(G176,K176,O176)*VLOOKUP(U176,Gehaltsklassen!$B$34:$D$38,3,FALSE))*C176)</f>
        <v/>
      </c>
    </row>
    <row r="177" spans="1:29" ht="31.9" customHeight="1" x14ac:dyDescent="0.2">
      <c r="A177" s="74" t="str">
        <f>IF(C177="","",MAX($A$11:A176)+1)</f>
        <v/>
      </c>
      <c r="B177" s="75" t="str">
        <f>IF('N-Bedarf AL'!B175="","",'N-Bedarf AL'!B175)</f>
        <v/>
      </c>
      <c r="C177" s="49" t="str">
        <f>IF('N-Bedarf AL'!C175="","",'N-Bedarf AL'!C175)</f>
        <v/>
      </c>
      <c r="D177" s="88" t="str">
        <f>IF('N-Bedarf AL'!D175="","",'N-Bedarf AL'!D175)</f>
        <v/>
      </c>
      <c r="E177" s="49" t="str">
        <f>IF('N-Bedarf AL'!G175="","",'N-Bedarf AL'!G175)</f>
        <v/>
      </c>
      <c r="F177" s="50" t="str">
        <f t="shared" si="12"/>
        <v/>
      </c>
      <c r="G177" s="50" t="str">
        <f t="shared" si="13"/>
        <v/>
      </c>
      <c r="H177" s="88"/>
      <c r="I177" s="49"/>
      <c r="J177" s="50" t="str">
        <f t="shared" si="14"/>
        <v/>
      </c>
      <c r="K177" s="50" t="str">
        <f t="shared" si="15"/>
        <v/>
      </c>
      <c r="L177" s="88"/>
      <c r="M177" s="49"/>
      <c r="N177" s="50" t="str">
        <f t="shared" si="16"/>
        <v/>
      </c>
      <c r="O177" s="50" t="str">
        <f t="shared" si="17"/>
        <v/>
      </c>
      <c r="P177" s="51"/>
      <c r="Q177" s="78" t="s">
        <v>261</v>
      </c>
      <c r="R177" s="49"/>
      <c r="S177" s="32" t="str">
        <f>IF(R177="","C",INDEX(Gehaltsklassen!A$11:A$15,MATCH('P-Bedarf AL'!R177,Gehaltsklassen!D$11:D$15,1),1))</f>
        <v>C</v>
      </c>
      <c r="T177" s="49"/>
      <c r="U177" s="32" t="str">
        <f>IF(T177="","C",IF(T177="","C",IF('P-Bedarf AL'!$Q177="I",INDEX(Gehaltsklassen!A$11:A$15,MATCH('P-Bedarf AL'!T177,Gehaltsklassen!C$11:C$15,1),1),IF('P-Bedarf AL'!$Q177="II",INDEX(Gehaltsklassen!A$11:A$15,MATCH('P-Bedarf AL'!T177,Gehaltsklassen!D$11:D$15,1),1),IF('P-Bedarf AL'!$Q177="III",INDEX(Gehaltsklassen!A$11:A$15,MATCH('P-Bedarf AL'!T177,Gehaltsklassen!E$11:E$15,1),1),"Falsche Bodenart")))))</f>
        <v>C</v>
      </c>
      <c r="V177" s="52" t="str">
        <f>IF(OR(C177=""),"",SUM(F177,J177,N177)*VLOOKUP(S177,Gehaltsklassen!$B$34:$D$38,2,FALSE))</f>
        <v/>
      </c>
      <c r="W177" s="52" t="str">
        <f>IF(OR(C177=""),"",SUM(F177,J177,N177)*VLOOKUP(S177,Gehaltsklassen!$B$34:$D$38,2,FALSE)*C177)</f>
        <v/>
      </c>
      <c r="X177" s="52" t="str">
        <f>IF(OR(C177=""),"",SUM(F177,J177,N177)*VLOOKUP(S177,Gehaltsklassen!$B$34:$D$38,3,FALSE))</f>
        <v/>
      </c>
      <c r="Y177" s="52" t="str">
        <f>IF(OR(C177=""),"",SUM(F177,J177,N177)*VLOOKUP(S177,Gehaltsklassen!$B$34:$D$38,3,FALSE)*C177)</f>
        <v/>
      </c>
      <c r="Z177" s="54" t="str">
        <f>IF(OR(C177=""),"",(SUM(G177,K177,O177)*VLOOKUP(U177,Gehaltsklassen!$B$34:$D$38,2,FALSE)))</f>
        <v/>
      </c>
      <c r="AA177" s="53" t="str">
        <f>IF(OR(C177=""),"",(SUM(G177,K177,O177)*VLOOKUP(U177,Gehaltsklassen!$B$34:$D$38,2,FALSE))*C177)</f>
        <v/>
      </c>
      <c r="AB177" s="53" t="str">
        <f>IF(OR(C177=""),"",(SUM(G177,K177,O177)*VLOOKUP(U177,Gehaltsklassen!$B$34:$D$38,3,FALSE)))</f>
        <v/>
      </c>
      <c r="AC177" s="53" t="str">
        <f>IF(OR(C177=""),"",(SUM(G177,K177,O177)*VLOOKUP(U177,Gehaltsklassen!$B$34:$D$38,3,FALSE))*C177)</f>
        <v/>
      </c>
    </row>
    <row r="178" spans="1:29" ht="31.9" customHeight="1" x14ac:dyDescent="0.2">
      <c r="A178" s="74" t="str">
        <f>IF(C178="","",MAX($A$11:A177)+1)</f>
        <v/>
      </c>
      <c r="B178" s="75" t="str">
        <f>IF('N-Bedarf AL'!B176="","",'N-Bedarf AL'!B176)</f>
        <v/>
      </c>
      <c r="C178" s="49" t="str">
        <f>IF('N-Bedarf AL'!C176="","",'N-Bedarf AL'!C176)</f>
        <v/>
      </c>
      <c r="D178" s="88" t="str">
        <f>IF('N-Bedarf AL'!D176="","",'N-Bedarf AL'!D176)</f>
        <v/>
      </c>
      <c r="E178" s="49" t="str">
        <f>IF('N-Bedarf AL'!G176="","",'N-Bedarf AL'!G176)</f>
        <v/>
      </c>
      <c r="F178" s="50" t="str">
        <f t="shared" si="12"/>
        <v/>
      </c>
      <c r="G178" s="50" t="str">
        <f t="shared" si="13"/>
        <v/>
      </c>
      <c r="H178" s="88"/>
      <c r="I178" s="49"/>
      <c r="J178" s="50" t="str">
        <f t="shared" si="14"/>
        <v/>
      </c>
      <c r="K178" s="50" t="str">
        <f t="shared" si="15"/>
        <v/>
      </c>
      <c r="L178" s="88"/>
      <c r="M178" s="49"/>
      <c r="N178" s="50" t="str">
        <f t="shared" si="16"/>
        <v/>
      </c>
      <c r="O178" s="50" t="str">
        <f t="shared" si="17"/>
        <v/>
      </c>
      <c r="P178" s="51"/>
      <c r="Q178" s="78" t="s">
        <v>261</v>
      </c>
      <c r="R178" s="49"/>
      <c r="S178" s="32" t="str">
        <f>IF(R178="","C",INDEX(Gehaltsklassen!A$11:A$15,MATCH('P-Bedarf AL'!R178,Gehaltsklassen!D$11:D$15,1),1))</f>
        <v>C</v>
      </c>
      <c r="T178" s="49"/>
      <c r="U178" s="32" t="str">
        <f>IF(T178="","C",IF(T178="","C",IF('P-Bedarf AL'!$Q178="I",INDEX(Gehaltsklassen!A$11:A$15,MATCH('P-Bedarf AL'!T178,Gehaltsklassen!C$11:C$15,1),1),IF('P-Bedarf AL'!$Q178="II",INDEX(Gehaltsklassen!A$11:A$15,MATCH('P-Bedarf AL'!T178,Gehaltsklassen!D$11:D$15,1),1),IF('P-Bedarf AL'!$Q178="III",INDEX(Gehaltsklassen!A$11:A$15,MATCH('P-Bedarf AL'!T178,Gehaltsklassen!E$11:E$15,1),1),"Falsche Bodenart")))))</f>
        <v>C</v>
      </c>
      <c r="V178" s="52" t="str">
        <f>IF(OR(C178=""),"",SUM(F178,J178,N178)*VLOOKUP(S178,Gehaltsklassen!$B$34:$D$38,2,FALSE))</f>
        <v/>
      </c>
      <c r="W178" s="52" t="str">
        <f>IF(OR(C178=""),"",SUM(F178,J178,N178)*VLOOKUP(S178,Gehaltsklassen!$B$34:$D$38,2,FALSE)*C178)</f>
        <v/>
      </c>
      <c r="X178" s="52" t="str">
        <f>IF(OR(C178=""),"",SUM(F178,J178,N178)*VLOOKUP(S178,Gehaltsklassen!$B$34:$D$38,3,FALSE))</f>
        <v/>
      </c>
      <c r="Y178" s="52" t="str">
        <f>IF(OR(C178=""),"",SUM(F178,J178,N178)*VLOOKUP(S178,Gehaltsklassen!$B$34:$D$38,3,FALSE)*C178)</f>
        <v/>
      </c>
      <c r="Z178" s="54" t="str">
        <f>IF(OR(C178=""),"",(SUM(G178,K178,O178)*VLOOKUP(U178,Gehaltsklassen!$B$34:$D$38,2,FALSE)))</f>
        <v/>
      </c>
      <c r="AA178" s="53" t="str">
        <f>IF(OR(C178=""),"",(SUM(G178,K178,O178)*VLOOKUP(U178,Gehaltsklassen!$B$34:$D$38,2,FALSE))*C178)</f>
        <v/>
      </c>
      <c r="AB178" s="53" t="str">
        <f>IF(OR(C178=""),"",(SUM(G178,K178,O178)*VLOOKUP(U178,Gehaltsklassen!$B$34:$D$38,3,FALSE)))</f>
        <v/>
      </c>
      <c r="AC178" s="53" t="str">
        <f>IF(OR(C178=""),"",(SUM(G178,K178,O178)*VLOOKUP(U178,Gehaltsklassen!$B$34:$D$38,3,FALSE))*C178)</f>
        <v/>
      </c>
    </row>
    <row r="179" spans="1:29" ht="31.9" customHeight="1" x14ac:dyDescent="0.2">
      <c r="A179" s="74" t="str">
        <f>IF(C179="","",MAX($A$11:A178)+1)</f>
        <v/>
      </c>
      <c r="B179" s="75" t="str">
        <f>IF('N-Bedarf AL'!B177="","",'N-Bedarf AL'!B177)</f>
        <v/>
      </c>
      <c r="C179" s="49" t="str">
        <f>IF('N-Bedarf AL'!C177="","",'N-Bedarf AL'!C177)</f>
        <v/>
      </c>
      <c r="D179" s="88" t="str">
        <f>IF('N-Bedarf AL'!D177="","",'N-Bedarf AL'!D177)</f>
        <v/>
      </c>
      <c r="E179" s="49" t="str">
        <f>IF('N-Bedarf AL'!G177="","",'N-Bedarf AL'!G177)</f>
        <v/>
      </c>
      <c r="F179" s="50" t="str">
        <f t="shared" si="12"/>
        <v/>
      </c>
      <c r="G179" s="50" t="str">
        <f t="shared" si="13"/>
        <v/>
      </c>
      <c r="H179" s="88"/>
      <c r="I179" s="49"/>
      <c r="J179" s="50" t="str">
        <f t="shared" si="14"/>
        <v/>
      </c>
      <c r="K179" s="50" t="str">
        <f t="shared" si="15"/>
        <v/>
      </c>
      <c r="L179" s="88"/>
      <c r="M179" s="49"/>
      <c r="N179" s="50" t="str">
        <f t="shared" si="16"/>
        <v/>
      </c>
      <c r="O179" s="50" t="str">
        <f t="shared" si="17"/>
        <v/>
      </c>
      <c r="P179" s="51"/>
      <c r="Q179" s="78" t="s">
        <v>261</v>
      </c>
      <c r="R179" s="49"/>
      <c r="S179" s="32" t="str">
        <f>IF(R179="","C",INDEX(Gehaltsklassen!A$11:A$15,MATCH('P-Bedarf AL'!R179,Gehaltsklassen!D$11:D$15,1),1))</f>
        <v>C</v>
      </c>
      <c r="T179" s="49"/>
      <c r="U179" s="32" t="str">
        <f>IF(T179="","C",IF(T179="","C",IF('P-Bedarf AL'!$Q179="I",INDEX(Gehaltsklassen!A$11:A$15,MATCH('P-Bedarf AL'!T179,Gehaltsklassen!C$11:C$15,1),1),IF('P-Bedarf AL'!$Q179="II",INDEX(Gehaltsklassen!A$11:A$15,MATCH('P-Bedarf AL'!T179,Gehaltsklassen!D$11:D$15,1),1),IF('P-Bedarf AL'!$Q179="III",INDEX(Gehaltsklassen!A$11:A$15,MATCH('P-Bedarf AL'!T179,Gehaltsklassen!E$11:E$15,1),1),"Falsche Bodenart")))))</f>
        <v>C</v>
      </c>
      <c r="V179" s="52" t="str">
        <f>IF(OR(C179=""),"",SUM(F179,J179,N179)*VLOOKUP(S179,Gehaltsklassen!$B$34:$D$38,2,FALSE))</f>
        <v/>
      </c>
      <c r="W179" s="52" t="str">
        <f>IF(OR(C179=""),"",SUM(F179,J179,N179)*VLOOKUP(S179,Gehaltsklassen!$B$34:$D$38,2,FALSE)*C179)</f>
        <v/>
      </c>
      <c r="X179" s="52" t="str">
        <f>IF(OR(C179=""),"",SUM(F179,J179,N179)*VLOOKUP(S179,Gehaltsklassen!$B$34:$D$38,3,FALSE))</f>
        <v/>
      </c>
      <c r="Y179" s="52" t="str">
        <f>IF(OR(C179=""),"",SUM(F179,J179,N179)*VLOOKUP(S179,Gehaltsklassen!$B$34:$D$38,3,FALSE)*C179)</f>
        <v/>
      </c>
      <c r="Z179" s="54" t="str">
        <f>IF(OR(C179=""),"",(SUM(G179,K179,O179)*VLOOKUP(U179,Gehaltsklassen!$B$34:$D$38,2,FALSE)))</f>
        <v/>
      </c>
      <c r="AA179" s="53" t="str">
        <f>IF(OR(C179=""),"",(SUM(G179,K179,O179)*VLOOKUP(U179,Gehaltsklassen!$B$34:$D$38,2,FALSE))*C179)</f>
        <v/>
      </c>
      <c r="AB179" s="53" t="str">
        <f>IF(OR(C179=""),"",(SUM(G179,K179,O179)*VLOOKUP(U179,Gehaltsklassen!$B$34:$D$38,3,FALSE)))</f>
        <v/>
      </c>
      <c r="AC179" s="53" t="str">
        <f>IF(OR(C179=""),"",(SUM(G179,K179,O179)*VLOOKUP(U179,Gehaltsklassen!$B$34:$D$38,3,FALSE))*C179)</f>
        <v/>
      </c>
    </row>
    <row r="180" spans="1:29" ht="31.9" customHeight="1" x14ac:dyDescent="0.2">
      <c r="A180" s="74" t="str">
        <f>IF(C180="","",MAX($A$11:A179)+1)</f>
        <v/>
      </c>
      <c r="B180" s="75" t="str">
        <f>IF('N-Bedarf AL'!B178="","",'N-Bedarf AL'!B178)</f>
        <v/>
      </c>
      <c r="C180" s="49" t="str">
        <f>IF('N-Bedarf AL'!C178="","",'N-Bedarf AL'!C178)</f>
        <v/>
      </c>
      <c r="D180" s="88" t="str">
        <f>IF('N-Bedarf AL'!D178="","",'N-Bedarf AL'!D178)</f>
        <v/>
      </c>
      <c r="E180" s="49" t="str">
        <f>IF('N-Bedarf AL'!G178="","",'N-Bedarf AL'!G178)</f>
        <v/>
      </c>
      <c r="F180" s="50" t="str">
        <f t="shared" si="12"/>
        <v/>
      </c>
      <c r="G180" s="50" t="str">
        <f t="shared" si="13"/>
        <v/>
      </c>
      <c r="H180" s="88"/>
      <c r="I180" s="49"/>
      <c r="J180" s="50" t="str">
        <f t="shared" si="14"/>
        <v/>
      </c>
      <c r="K180" s="50" t="str">
        <f t="shared" si="15"/>
        <v/>
      </c>
      <c r="L180" s="88"/>
      <c r="M180" s="49"/>
      <c r="N180" s="50" t="str">
        <f t="shared" si="16"/>
        <v/>
      </c>
      <c r="O180" s="50" t="str">
        <f t="shared" si="17"/>
        <v/>
      </c>
      <c r="P180" s="51"/>
      <c r="Q180" s="78" t="s">
        <v>261</v>
      </c>
      <c r="R180" s="49"/>
      <c r="S180" s="32" t="str">
        <f>IF(R180="","C",INDEX(Gehaltsklassen!A$11:A$15,MATCH('P-Bedarf AL'!R180,Gehaltsklassen!D$11:D$15,1),1))</f>
        <v>C</v>
      </c>
      <c r="T180" s="49"/>
      <c r="U180" s="32" t="str">
        <f>IF(T180="","C",IF(T180="","C",IF('P-Bedarf AL'!$Q180="I",INDEX(Gehaltsklassen!A$11:A$15,MATCH('P-Bedarf AL'!T180,Gehaltsklassen!C$11:C$15,1),1),IF('P-Bedarf AL'!$Q180="II",INDEX(Gehaltsklassen!A$11:A$15,MATCH('P-Bedarf AL'!T180,Gehaltsklassen!D$11:D$15,1),1),IF('P-Bedarf AL'!$Q180="III",INDEX(Gehaltsklassen!A$11:A$15,MATCH('P-Bedarf AL'!T180,Gehaltsklassen!E$11:E$15,1),1),"Falsche Bodenart")))))</f>
        <v>C</v>
      </c>
      <c r="V180" s="52" t="str">
        <f>IF(OR(C180=""),"",SUM(F180,J180,N180)*VLOOKUP(S180,Gehaltsklassen!$B$34:$D$38,2,FALSE))</f>
        <v/>
      </c>
      <c r="W180" s="52" t="str">
        <f>IF(OR(C180=""),"",SUM(F180,J180,N180)*VLOOKUP(S180,Gehaltsklassen!$B$34:$D$38,2,FALSE)*C180)</f>
        <v/>
      </c>
      <c r="X180" s="52" t="str">
        <f>IF(OR(C180=""),"",SUM(F180,J180,N180)*VLOOKUP(S180,Gehaltsklassen!$B$34:$D$38,3,FALSE))</f>
        <v/>
      </c>
      <c r="Y180" s="52" t="str">
        <f>IF(OR(C180=""),"",SUM(F180,J180,N180)*VLOOKUP(S180,Gehaltsklassen!$B$34:$D$38,3,FALSE)*C180)</f>
        <v/>
      </c>
      <c r="Z180" s="54" t="str">
        <f>IF(OR(C180=""),"",(SUM(G180,K180,O180)*VLOOKUP(U180,Gehaltsklassen!$B$34:$D$38,2,FALSE)))</f>
        <v/>
      </c>
      <c r="AA180" s="53" t="str">
        <f>IF(OR(C180=""),"",(SUM(G180,K180,O180)*VLOOKUP(U180,Gehaltsklassen!$B$34:$D$38,2,FALSE))*C180)</f>
        <v/>
      </c>
      <c r="AB180" s="53" t="str">
        <f>IF(OR(C180=""),"",(SUM(G180,K180,O180)*VLOOKUP(U180,Gehaltsklassen!$B$34:$D$38,3,FALSE)))</f>
        <v/>
      </c>
      <c r="AC180" s="53" t="str">
        <f>IF(OR(C180=""),"",(SUM(G180,K180,O180)*VLOOKUP(U180,Gehaltsklassen!$B$34:$D$38,3,FALSE))*C180)</f>
        <v/>
      </c>
    </row>
    <row r="181" spans="1:29" ht="31.9" customHeight="1" x14ac:dyDescent="0.2">
      <c r="A181" s="74" t="str">
        <f>IF(C181="","",MAX($A$11:A180)+1)</f>
        <v/>
      </c>
      <c r="B181" s="75" t="str">
        <f>IF('N-Bedarf AL'!B179="","",'N-Bedarf AL'!B179)</f>
        <v/>
      </c>
      <c r="C181" s="49" t="str">
        <f>IF('N-Bedarf AL'!C179="","",'N-Bedarf AL'!C179)</f>
        <v/>
      </c>
      <c r="D181" s="88" t="str">
        <f>IF('N-Bedarf AL'!D179="","",'N-Bedarf AL'!D179)</f>
        <v/>
      </c>
      <c r="E181" s="49" t="str">
        <f>IF('N-Bedarf AL'!G179="","",'N-Bedarf AL'!G179)</f>
        <v/>
      </c>
      <c r="F181" s="50" t="str">
        <f t="shared" si="12"/>
        <v/>
      </c>
      <c r="G181" s="50" t="str">
        <f t="shared" si="13"/>
        <v/>
      </c>
      <c r="H181" s="88"/>
      <c r="I181" s="49"/>
      <c r="J181" s="50" t="str">
        <f t="shared" si="14"/>
        <v/>
      </c>
      <c r="K181" s="50" t="str">
        <f t="shared" si="15"/>
        <v/>
      </c>
      <c r="L181" s="88"/>
      <c r="M181" s="49"/>
      <c r="N181" s="50" t="str">
        <f t="shared" si="16"/>
        <v/>
      </c>
      <c r="O181" s="50" t="str">
        <f t="shared" si="17"/>
        <v/>
      </c>
      <c r="P181" s="51"/>
      <c r="Q181" s="78" t="s">
        <v>261</v>
      </c>
      <c r="R181" s="49"/>
      <c r="S181" s="32" t="str">
        <f>IF(R181="","C",INDEX(Gehaltsklassen!A$11:A$15,MATCH('P-Bedarf AL'!R181,Gehaltsklassen!D$11:D$15,1),1))</f>
        <v>C</v>
      </c>
      <c r="T181" s="49"/>
      <c r="U181" s="32" t="str">
        <f>IF(T181="","C",IF(T181="","C",IF('P-Bedarf AL'!$Q181="I",INDEX(Gehaltsklassen!A$11:A$15,MATCH('P-Bedarf AL'!T181,Gehaltsklassen!C$11:C$15,1),1),IF('P-Bedarf AL'!$Q181="II",INDEX(Gehaltsklassen!A$11:A$15,MATCH('P-Bedarf AL'!T181,Gehaltsklassen!D$11:D$15,1),1),IF('P-Bedarf AL'!$Q181="III",INDEX(Gehaltsklassen!A$11:A$15,MATCH('P-Bedarf AL'!T181,Gehaltsklassen!E$11:E$15,1),1),"Falsche Bodenart")))))</f>
        <v>C</v>
      </c>
      <c r="V181" s="52" t="str">
        <f>IF(OR(C181=""),"",SUM(F181,J181,N181)*VLOOKUP(S181,Gehaltsklassen!$B$34:$D$38,2,FALSE))</f>
        <v/>
      </c>
      <c r="W181" s="52" t="str">
        <f>IF(OR(C181=""),"",SUM(F181,J181,N181)*VLOOKUP(S181,Gehaltsklassen!$B$34:$D$38,2,FALSE)*C181)</f>
        <v/>
      </c>
      <c r="X181" s="52" t="str">
        <f>IF(OR(C181=""),"",SUM(F181,J181,N181)*VLOOKUP(S181,Gehaltsklassen!$B$34:$D$38,3,FALSE))</f>
        <v/>
      </c>
      <c r="Y181" s="52" t="str">
        <f>IF(OR(C181=""),"",SUM(F181,J181,N181)*VLOOKUP(S181,Gehaltsklassen!$B$34:$D$38,3,FALSE)*C181)</f>
        <v/>
      </c>
      <c r="Z181" s="54" t="str">
        <f>IF(OR(C181=""),"",(SUM(G181,K181,O181)*VLOOKUP(U181,Gehaltsklassen!$B$34:$D$38,2,FALSE)))</f>
        <v/>
      </c>
      <c r="AA181" s="53" t="str">
        <f>IF(OR(C181=""),"",(SUM(G181,K181,O181)*VLOOKUP(U181,Gehaltsklassen!$B$34:$D$38,2,FALSE))*C181)</f>
        <v/>
      </c>
      <c r="AB181" s="53" t="str">
        <f>IF(OR(C181=""),"",(SUM(G181,K181,O181)*VLOOKUP(U181,Gehaltsklassen!$B$34:$D$38,3,FALSE)))</f>
        <v/>
      </c>
      <c r="AC181" s="53" t="str">
        <f>IF(OR(C181=""),"",(SUM(G181,K181,O181)*VLOOKUP(U181,Gehaltsklassen!$B$34:$D$38,3,FALSE))*C181)</f>
        <v/>
      </c>
    </row>
    <row r="182" spans="1:29" ht="31.9" customHeight="1" x14ac:dyDescent="0.2">
      <c r="A182" s="74" t="str">
        <f>IF(C182="","",MAX($A$11:A181)+1)</f>
        <v/>
      </c>
      <c r="B182" s="75" t="str">
        <f>IF('N-Bedarf AL'!B180="","",'N-Bedarf AL'!B180)</f>
        <v/>
      </c>
      <c r="C182" s="49" t="str">
        <f>IF('N-Bedarf AL'!C180="","",'N-Bedarf AL'!C180)</f>
        <v/>
      </c>
      <c r="D182" s="88" t="str">
        <f>IF('N-Bedarf AL'!D180="","",'N-Bedarf AL'!D180)</f>
        <v/>
      </c>
      <c r="E182" s="49" t="str">
        <f>IF('N-Bedarf AL'!G180="","",'N-Bedarf AL'!G180)</f>
        <v/>
      </c>
      <c r="F182" s="50" t="str">
        <f t="shared" si="12"/>
        <v/>
      </c>
      <c r="G182" s="50" t="str">
        <f t="shared" si="13"/>
        <v/>
      </c>
      <c r="H182" s="88"/>
      <c r="I182" s="49"/>
      <c r="J182" s="50" t="str">
        <f t="shared" si="14"/>
        <v/>
      </c>
      <c r="K182" s="50" t="str">
        <f t="shared" si="15"/>
        <v/>
      </c>
      <c r="L182" s="88"/>
      <c r="M182" s="49"/>
      <c r="N182" s="50" t="str">
        <f t="shared" si="16"/>
        <v/>
      </c>
      <c r="O182" s="50" t="str">
        <f t="shared" si="17"/>
        <v/>
      </c>
      <c r="P182" s="51"/>
      <c r="Q182" s="78" t="s">
        <v>261</v>
      </c>
      <c r="R182" s="49"/>
      <c r="S182" s="32" t="str">
        <f>IF(R182="","C",INDEX(Gehaltsklassen!A$11:A$15,MATCH('P-Bedarf AL'!R182,Gehaltsklassen!D$11:D$15,1),1))</f>
        <v>C</v>
      </c>
      <c r="T182" s="49"/>
      <c r="U182" s="32" t="str">
        <f>IF(T182="","C",IF(T182="","C",IF('P-Bedarf AL'!$Q182="I",INDEX(Gehaltsklassen!A$11:A$15,MATCH('P-Bedarf AL'!T182,Gehaltsklassen!C$11:C$15,1),1),IF('P-Bedarf AL'!$Q182="II",INDEX(Gehaltsklassen!A$11:A$15,MATCH('P-Bedarf AL'!T182,Gehaltsklassen!D$11:D$15,1),1),IF('P-Bedarf AL'!$Q182="III",INDEX(Gehaltsklassen!A$11:A$15,MATCH('P-Bedarf AL'!T182,Gehaltsklassen!E$11:E$15,1),1),"Falsche Bodenart")))))</f>
        <v>C</v>
      </c>
      <c r="V182" s="52" t="str">
        <f>IF(OR(C182=""),"",SUM(F182,J182,N182)*VLOOKUP(S182,Gehaltsklassen!$B$34:$D$38,2,FALSE))</f>
        <v/>
      </c>
      <c r="W182" s="52" t="str">
        <f>IF(OR(C182=""),"",SUM(F182,J182,N182)*VLOOKUP(S182,Gehaltsklassen!$B$34:$D$38,2,FALSE)*C182)</f>
        <v/>
      </c>
      <c r="X182" s="52" t="str">
        <f>IF(OR(C182=""),"",SUM(F182,J182,N182)*VLOOKUP(S182,Gehaltsklassen!$B$34:$D$38,3,FALSE))</f>
        <v/>
      </c>
      <c r="Y182" s="52" t="str">
        <f>IF(OR(C182=""),"",SUM(F182,J182,N182)*VLOOKUP(S182,Gehaltsklassen!$B$34:$D$38,3,FALSE)*C182)</f>
        <v/>
      </c>
      <c r="Z182" s="54" t="str">
        <f>IF(OR(C182=""),"",(SUM(G182,K182,O182)*VLOOKUP(U182,Gehaltsklassen!$B$34:$D$38,2,FALSE)))</f>
        <v/>
      </c>
      <c r="AA182" s="53" t="str">
        <f>IF(OR(C182=""),"",(SUM(G182,K182,O182)*VLOOKUP(U182,Gehaltsklassen!$B$34:$D$38,2,FALSE))*C182)</f>
        <v/>
      </c>
      <c r="AB182" s="53" t="str">
        <f>IF(OR(C182=""),"",(SUM(G182,K182,O182)*VLOOKUP(U182,Gehaltsklassen!$B$34:$D$38,3,FALSE)))</f>
        <v/>
      </c>
      <c r="AC182" s="53" t="str">
        <f>IF(OR(C182=""),"",(SUM(G182,K182,O182)*VLOOKUP(U182,Gehaltsklassen!$B$34:$D$38,3,FALSE))*C182)</f>
        <v/>
      </c>
    </row>
    <row r="183" spans="1:29" ht="31.9" customHeight="1" x14ac:dyDescent="0.2">
      <c r="A183" s="74" t="str">
        <f>IF(C183="","",MAX($A$11:A182)+1)</f>
        <v/>
      </c>
      <c r="B183" s="75" t="str">
        <f>IF('N-Bedarf AL'!B181="","",'N-Bedarf AL'!B181)</f>
        <v/>
      </c>
      <c r="C183" s="49" t="str">
        <f>IF('N-Bedarf AL'!C181="","",'N-Bedarf AL'!C181)</f>
        <v/>
      </c>
      <c r="D183" s="88" t="str">
        <f>IF('N-Bedarf AL'!D181="","",'N-Bedarf AL'!D181)</f>
        <v/>
      </c>
      <c r="E183" s="49" t="str">
        <f>IF('N-Bedarf AL'!G181="","",'N-Bedarf AL'!G181)</f>
        <v/>
      </c>
      <c r="F183" s="50" t="str">
        <f t="shared" si="12"/>
        <v/>
      </c>
      <c r="G183" s="50" t="str">
        <f t="shared" si="13"/>
        <v/>
      </c>
      <c r="H183" s="88"/>
      <c r="I183" s="49"/>
      <c r="J183" s="50" t="str">
        <f t="shared" si="14"/>
        <v/>
      </c>
      <c r="K183" s="50" t="str">
        <f t="shared" si="15"/>
        <v/>
      </c>
      <c r="L183" s="88"/>
      <c r="M183" s="49"/>
      <c r="N183" s="50" t="str">
        <f t="shared" si="16"/>
        <v/>
      </c>
      <c r="O183" s="50" t="str">
        <f t="shared" si="17"/>
        <v/>
      </c>
      <c r="P183" s="51"/>
      <c r="Q183" s="78" t="s">
        <v>261</v>
      </c>
      <c r="R183" s="49"/>
      <c r="S183" s="32" t="str">
        <f>IF(R183="","C",INDEX(Gehaltsklassen!A$11:A$15,MATCH('P-Bedarf AL'!R183,Gehaltsklassen!D$11:D$15,1),1))</f>
        <v>C</v>
      </c>
      <c r="T183" s="49"/>
      <c r="U183" s="32" t="str">
        <f>IF(T183="","C",IF(T183="","C",IF('P-Bedarf AL'!$Q183="I",INDEX(Gehaltsklassen!A$11:A$15,MATCH('P-Bedarf AL'!T183,Gehaltsklassen!C$11:C$15,1),1),IF('P-Bedarf AL'!$Q183="II",INDEX(Gehaltsklassen!A$11:A$15,MATCH('P-Bedarf AL'!T183,Gehaltsklassen!D$11:D$15,1),1),IF('P-Bedarf AL'!$Q183="III",INDEX(Gehaltsklassen!A$11:A$15,MATCH('P-Bedarf AL'!T183,Gehaltsklassen!E$11:E$15,1),1),"Falsche Bodenart")))))</f>
        <v>C</v>
      </c>
      <c r="V183" s="52" t="str">
        <f>IF(OR(C183=""),"",SUM(F183,J183,N183)*VLOOKUP(S183,Gehaltsklassen!$B$34:$D$38,2,FALSE))</f>
        <v/>
      </c>
      <c r="W183" s="52" t="str">
        <f>IF(OR(C183=""),"",SUM(F183,J183,N183)*VLOOKUP(S183,Gehaltsklassen!$B$34:$D$38,2,FALSE)*C183)</f>
        <v/>
      </c>
      <c r="X183" s="52" t="str">
        <f>IF(OR(C183=""),"",SUM(F183,J183,N183)*VLOOKUP(S183,Gehaltsklassen!$B$34:$D$38,3,FALSE))</f>
        <v/>
      </c>
      <c r="Y183" s="52" t="str">
        <f>IF(OR(C183=""),"",SUM(F183,J183,N183)*VLOOKUP(S183,Gehaltsklassen!$B$34:$D$38,3,FALSE)*C183)</f>
        <v/>
      </c>
      <c r="Z183" s="54" t="str">
        <f>IF(OR(C183=""),"",(SUM(G183,K183,O183)*VLOOKUP(U183,Gehaltsklassen!$B$34:$D$38,2,FALSE)))</f>
        <v/>
      </c>
      <c r="AA183" s="53" t="str">
        <f>IF(OR(C183=""),"",(SUM(G183,K183,O183)*VLOOKUP(U183,Gehaltsklassen!$B$34:$D$38,2,FALSE))*C183)</f>
        <v/>
      </c>
      <c r="AB183" s="53" t="str">
        <f>IF(OR(C183=""),"",(SUM(G183,K183,O183)*VLOOKUP(U183,Gehaltsklassen!$B$34:$D$38,3,FALSE)))</f>
        <v/>
      </c>
      <c r="AC183" s="53" t="str">
        <f>IF(OR(C183=""),"",(SUM(G183,K183,O183)*VLOOKUP(U183,Gehaltsklassen!$B$34:$D$38,3,FALSE))*C183)</f>
        <v/>
      </c>
    </row>
    <row r="184" spans="1:29" ht="31.9" customHeight="1" x14ac:dyDescent="0.2">
      <c r="A184" s="74" t="str">
        <f>IF(C184="","",MAX($A$11:A183)+1)</f>
        <v/>
      </c>
      <c r="B184" s="75" t="str">
        <f>IF('N-Bedarf AL'!B182="","",'N-Bedarf AL'!B182)</f>
        <v/>
      </c>
      <c r="C184" s="49" t="str">
        <f>IF('N-Bedarf AL'!C182="","",'N-Bedarf AL'!C182)</f>
        <v/>
      </c>
      <c r="D184" s="88" t="str">
        <f>IF('N-Bedarf AL'!D182="","",'N-Bedarf AL'!D182)</f>
        <v/>
      </c>
      <c r="E184" s="49" t="str">
        <f>IF('N-Bedarf AL'!G182="","",'N-Bedarf AL'!G182)</f>
        <v/>
      </c>
      <c r="F184" s="50" t="str">
        <f t="shared" si="12"/>
        <v/>
      </c>
      <c r="G184" s="50" t="str">
        <f t="shared" si="13"/>
        <v/>
      </c>
      <c r="H184" s="88"/>
      <c r="I184" s="49"/>
      <c r="J184" s="50" t="str">
        <f t="shared" si="14"/>
        <v/>
      </c>
      <c r="K184" s="50" t="str">
        <f t="shared" si="15"/>
        <v/>
      </c>
      <c r="L184" s="88"/>
      <c r="M184" s="49"/>
      <c r="N184" s="50" t="str">
        <f t="shared" si="16"/>
        <v/>
      </c>
      <c r="O184" s="50" t="str">
        <f t="shared" si="17"/>
        <v/>
      </c>
      <c r="P184" s="51"/>
      <c r="Q184" s="78" t="s">
        <v>261</v>
      </c>
      <c r="R184" s="49"/>
      <c r="S184" s="32" t="str">
        <f>IF(R184="","C",INDEX(Gehaltsklassen!A$11:A$15,MATCH('P-Bedarf AL'!R184,Gehaltsklassen!D$11:D$15,1),1))</f>
        <v>C</v>
      </c>
      <c r="T184" s="49"/>
      <c r="U184" s="32" t="str">
        <f>IF(T184="","C",IF(T184="","C",IF('P-Bedarf AL'!$Q184="I",INDEX(Gehaltsklassen!A$11:A$15,MATCH('P-Bedarf AL'!T184,Gehaltsklassen!C$11:C$15,1),1),IF('P-Bedarf AL'!$Q184="II",INDEX(Gehaltsklassen!A$11:A$15,MATCH('P-Bedarf AL'!T184,Gehaltsklassen!D$11:D$15,1),1),IF('P-Bedarf AL'!$Q184="III",INDEX(Gehaltsklassen!A$11:A$15,MATCH('P-Bedarf AL'!T184,Gehaltsklassen!E$11:E$15,1),1),"Falsche Bodenart")))))</f>
        <v>C</v>
      </c>
      <c r="V184" s="52" t="str">
        <f>IF(OR(C184=""),"",SUM(F184,J184,N184)*VLOOKUP(S184,Gehaltsklassen!$B$34:$D$38,2,FALSE))</f>
        <v/>
      </c>
      <c r="W184" s="52" t="str">
        <f>IF(OR(C184=""),"",SUM(F184,J184,N184)*VLOOKUP(S184,Gehaltsklassen!$B$34:$D$38,2,FALSE)*C184)</f>
        <v/>
      </c>
      <c r="X184" s="52" t="str">
        <f>IF(OR(C184=""),"",SUM(F184,J184,N184)*VLOOKUP(S184,Gehaltsklassen!$B$34:$D$38,3,FALSE))</f>
        <v/>
      </c>
      <c r="Y184" s="52" t="str">
        <f>IF(OR(C184=""),"",SUM(F184,J184,N184)*VLOOKUP(S184,Gehaltsklassen!$B$34:$D$38,3,FALSE)*C184)</f>
        <v/>
      </c>
      <c r="Z184" s="54" t="str">
        <f>IF(OR(C184=""),"",(SUM(G184,K184,O184)*VLOOKUP(U184,Gehaltsklassen!$B$34:$D$38,2,FALSE)))</f>
        <v/>
      </c>
      <c r="AA184" s="53" t="str">
        <f>IF(OR(C184=""),"",(SUM(G184,K184,O184)*VLOOKUP(U184,Gehaltsklassen!$B$34:$D$38,2,FALSE))*C184)</f>
        <v/>
      </c>
      <c r="AB184" s="53" t="str">
        <f>IF(OR(C184=""),"",(SUM(G184,K184,O184)*VLOOKUP(U184,Gehaltsklassen!$B$34:$D$38,3,FALSE)))</f>
        <v/>
      </c>
      <c r="AC184" s="53" t="str">
        <f>IF(OR(C184=""),"",(SUM(G184,K184,O184)*VLOOKUP(U184,Gehaltsklassen!$B$34:$D$38,3,FALSE))*C184)</f>
        <v/>
      </c>
    </row>
    <row r="185" spans="1:29" ht="31.9" customHeight="1" x14ac:dyDescent="0.2">
      <c r="A185" s="74" t="str">
        <f>IF(C185="","",MAX($A$11:A184)+1)</f>
        <v/>
      </c>
      <c r="B185" s="75" t="str">
        <f>IF('N-Bedarf AL'!B183="","",'N-Bedarf AL'!B183)</f>
        <v/>
      </c>
      <c r="C185" s="49" t="str">
        <f>IF('N-Bedarf AL'!C183="","",'N-Bedarf AL'!C183)</f>
        <v/>
      </c>
      <c r="D185" s="88" t="str">
        <f>IF('N-Bedarf AL'!D183="","",'N-Bedarf AL'!D183)</f>
        <v/>
      </c>
      <c r="E185" s="49" t="str">
        <f>IF('N-Bedarf AL'!G183="","",'N-Bedarf AL'!G183)</f>
        <v/>
      </c>
      <c r="F185" s="50" t="str">
        <f t="shared" si="12"/>
        <v/>
      </c>
      <c r="G185" s="50" t="str">
        <f t="shared" si="13"/>
        <v/>
      </c>
      <c r="H185" s="88"/>
      <c r="I185" s="49"/>
      <c r="J185" s="50" t="str">
        <f t="shared" si="14"/>
        <v/>
      </c>
      <c r="K185" s="50" t="str">
        <f t="shared" si="15"/>
        <v/>
      </c>
      <c r="L185" s="88"/>
      <c r="M185" s="49"/>
      <c r="N185" s="50" t="str">
        <f t="shared" si="16"/>
        <v/>
      </c>
      <c r="O185" s="50" t="str">
        <f t="shared" si="17"/>
        <v/>
      </c>
      <c r="P185" s="51"/>
      <c r="Q185" s="78" t="s">
        <v>261</v>
      </c>
      <c r="R185" s="49"/>
      <c r="S185" s="32" t="str">
        <f>IF(R185="","C",INDEX(Gehaltsklassen!A$11:A$15,MATCH('P-Bedarf AL'!R185,Gehaltsklassen!D$11:D$15,1),1))</f>
        <v>C</v>
      </c>
      <c r="T185" s="49"/>
      <c r="U185" s="32" t="str">
        <f>IF(T185="","C",IF(T185="","C",IF('P-Bedarf AL'!$Q185="I",INDEX(Gehaltsklassen!A$11:A$15,MATCH('P-Bedarf AL'!T185,Gehaltsklassen!C$11:C$15,1),1),IF('P-Bedarf AL'!$Q185="II",INDEX(Gehaltsklassen!A$11:A$15,MATCH('P-Bedarf AL'!T185,Gehaltsklassen!D$11:D$15,1),1),IF('P-Bedarf AL'!$Q185="III",INDEX(Gehaltsklassen!A$11:A$15,MATCH('P-Bedarf AL'!T185,Gehaltsklassen!E$11:E$15,1),1),"Falsche Bodenart")))))</f>
        <v>C</v>
      </c>
      <c r="V185" s="52" t="str">
        <f>IF(OR(C185=""),"",SUM(F185,J185,N185)*VLOOKUP(S185,Gehaltsklassen!$B$34:$D$38,2,FALSE))</f>
        <v/>
      </c>
      <c r="W185" s="52" t="str">
        <f>IF(OR(C185=""),"",SUM(F185,J185,N185)*VLOOKUP(S185,Gehaltsklassen!$B$34:$D$38,2,FALSE)*C185)</f>
        <v/>
      </c>
      <c r="X185" s="52" t="str">
        <f>IF(OR(C185=""),"",SUM(F185,J185,N185)*VLOOKUP(S185,Gehaltsklassen!$B$34:$D$38,3,FALSE))</f>
        <v/>
      </c>
      <c r="Y185" s="52" t="str">
        <f>IF(OR(C185=""),"",SUM(F185,J185,N185)*VLOOKUP(S185,Gehaltsklassen!$B$34:$D$38,3,FALSE)*C185)</f>
        <v/>
      </c>
      <c r="Z185" s="54" t="str">
        <f>IF(OR(C185=""),"",(SUM(G185,K185,O185)*VLOOKUP(U185,Gehaltsklassen!$B$34:$D$38,2,FALSE)))</f>
        <v/>
      </c>
      <c r="AA185" s="53" t="str">
        <f>IF(OR(C185=""),"",(SUM(G185,K185,O185)*VLOOKUP(U185,Gehaltsklassen!$B$34:$D$38,2,FALSE))*C185)</f>
        <v/>
      </c>
      <c r="AB185" s="53" t="str">
        <f>IF(OR(C185=""),"",(SUM(G185,K185,O185)*VLOOKUP(U185,Gehaltsklassen!$B$34:$D$38,3,FALSE)))</f>
        <v/>
      </c>
      <c r="AC185" s="53" t="str">
        <f>IF(OR(C185=""),"",(SUM(G185,K185,O185)*VLOOKUP(U185,Gehaltsklassen!$B$34:$D$38,3,FALSE))*C185)</f>
        <v/>
      </c>
    </row>
    <row r="186" spans="1:29" ht="31.9" customHeight="1" x14ac:dyDescent="0.2">
      <c r="A186" s="74" t="str">
        <f>IF(C186="","",MAX($A$11:A185)+1)</f>
        <v/>
      </c>
      <c r="B186" s="75" t="str">
        <f>IF('N-Bedarf AL'!B184="","",'N-Bedarf AL'!B184)</f>
        <v/>
      </c>
      <c r="C186" s="49" t="str">
        <f>IF('N-Bedarf AL'!C184="","",'N-Bedarf AL'!C184)</f>
        <v/>
      </c>
      <c r="D186" s="88" t="str">
        <f>IF('N-Bedarf AL'!D184="","",'N-Bedarf AL'!D184)</f>
        <v/>
      </c>
      <c r="E186" s="49" t="str">
        <f>IF('N-Bedarf AL'!G184="","",'N-Bedarf AL'!G184)</f>
        <v/>
      </c>
      <c r="F186" s="50" t="str">
        <f t="shared" si="12"/>
        <v/>
      </c>
      <c r="G186" s="50" t="str">
        <f t="shared" si="13"/>
        <v/>
      </c>
      <c r="H186" s="88"/>
      <c r="I186" s="49"/>
      <c r="J186" s="50" t="str">
        <f t="shared" si="14"/>
        <v/>
      </c>
      <c r="K186" s="50" t="str">
        <f t="shared" si="15"/>
        <v/>
      </c>
      <c r="L186" s="88"/>
      <c r="M186" s="49"/>
      <c r="N186" s="50" t="str">
        <f t="shared" si="16"/>
        <v/>
      </c>
      <c r="O186" s="50" t="str">
        <f t="shared" si="17"/>
        <v/>
      </c>
      <c r="P186" s="51"/>
      <c r="Q186" s="78" t="s">
        <v>261</v>
      </c>
      <c r="R186" s="49"/>
      <c r="S186" s="32" t="str">
        <f>IF(R186="","C",INDEX(Gehaltsklassen!A$11:A$15,MATCH('P-Bedarf AL'!R186,Gehaltsklassen!D$11:D$15,1),1))</f>
        <v>C</v>
      </c>
      <c r="T186" s="49"/>
      <c r="U186" s="32" t="str">
        <f>IF(T186="","C",IF(T186="","C",IF('P-Bedarf AL'!$Q186="I",INDEX(Gehaltsklassen!A$11:A$15,MATCH('P-Bedarf AL'!T186,Gehaltsklassen!C$11:C$15,1),1),IF('P-Bedarf AL'!$Q186="II",INDEX(Gehaltsklassen!A$11:A$15,MATCH('P-Bedarf AL'!T186,Gehaltsklassen!D$11:D$15,1),1),IF('P-Bedarf AL'!$Q186="III",INDEX(Gehaltsklassen!A$11:A$15,MATCH('P-Bedarf AL'!T186,Gehaltsklassen!E$11:E$15,1),1),"Falsche Bodenart")))))</f>
        <v>C</v>
      </c>
      <c r="V186" s="52" t="str">
        <f>IF(OR(C186=""),"",SUM(F186,J186,N186)*VLOOKUP(S186,Gehaltsklassen!$B$34:$D$38,2,FALSE))</f>
        <v/>
      </c>
      <c r="W186" s="52" t="str">
        <f>IF(OR(C186=""),"",SUM(F186,J186,N186)*VLOOKUP(S186,Gehaltsklassen!$B$34:$D$38,2,FALSE)*C186)</f>
        <v/>
      </c>
      <c r="X186" s="52" t="str">
        <f>IF(OR(C186=""),"",SUM(F186,J186,N186)*VLOOKUP(S186,Gehaltsklassen!$B$34:$D$38,3,FALSE))</f>
        <v/>
      </c>
      <c r="Y186" s="52" t="str">
        <f>IF(OR(C186=""),"",SUM(F186,J186,N186)*VLOOKUP(S186,Gehaltsklassen!$B$34:$D$38,3,FALSE)*C186)</f>
        <v/>
      </c>
      <c r="Z186" s="54" t="str">
        <f>IF(OR(C186=""),"",(SUM(G186,K186,O186)*VLOOKUP(U186,Gehaltsklassen!$B$34:$D$38,2,FALSE)))</f>
        <v/>
      </c>
      <c r="AA186" s="53" t="str">
        <f>IF(OR(C186=""),"",(SUM(G186,K186,O186)*VLOOKUP(U186,Gehaltsklassen!$B$34:$D$38,2,FALSE))*C186)</f>
        <v/>
      </c>
      <c r="AB186" s="53" t="str">
        <f>IF(OR(C186=""),"",(SUM(G186,K186,O186)*VLOOKUP(U186,Gehaltsklassen!$B$34:$D$38,3,FALSE)))</f>
        <v/>
      </c>
      <c r="AC186" s="53" t="str">
        <f>IF(OR(C186=""),"",(SUM(G186,K186,O186)*VLOOKUP(U186,Gehaltsklassen!$B$34:$D$38,3,FALSE))*C186)</f>
        <v/>
      </c>
    </row>
    <row r="187" spans="1:29" ht="31.9" customHeight="1" x14ac:dyDescent="0.2">
      <c r="A187" s="74" t="str">
        <f>IF(C187="","",MAX($A$11:A186)+1)</f>
        <v/>
      </c>
      <c r="B187" s="75" t="str">
        <f>IF('N-Bedarf AL'!B185="","",'N-Bedarf AL'!B185)</f>
        <v/>
      </c>
      <c r="C187" s="49" t="str">
        <f>IF('N-Bedarf AL'!C185="","",'N-Bedarf AL'!C185)</f>
        <v/>
      </c>
      <c r="D187" s="88" t="str">
        <f>IF('N-Bedarf AL'!D185="","",'N-Bedarf AL'!D185)</f>
        <v/>
      </c>
      <c r="E187" s="49" t="str">
        <f>IF('N-Bedarf AL'!G185="","",'N-Bedarf AL'!G185)</f>
        <v/>
      </c>
      <c r="F187" s="50" t="str">
        <f t="shared" si="12"/>
        <v/>
      </c>
      <c r="G187" s="50" t="str">
        <f t="shared" si="13"/>
        <v/>
      </c>
      <c r="H187" s="88"/>
      <c r="I187" s="49"/>
      <c r="J187" s="50" t="str">
        <f t="shared" si="14"/>
        <v/>
      </c>
      <c r="K187" s="50" t="str">
        <f t="shared" si="15"/>
        <v/>
      </c>
      <c r="L187" s="88"/>
      <c r="M187" s="49"/>
      <c r="N187" s="50" t="str">
        <f t="shared" si="16"/>
        <v/>
      </c>
      <c r="O187" s="50" t="str">
        <f t="shared" si="17"/>
        <v/>
      </c>
      <c r="P187" s="51"/>
      <c r="Q187" s="78" t="s">
        <v>261</v>
      </c>
      <c r="R187" s="49"/>
      <c r="S187" s="32" t="str">
        <f>IF(R187="","C",INDEX(Gehaltsklassen!A$11:A$15,MATCH('P-Bedarf AL'!R187,Gehaltsklassen!D$11:D$15,1),1))</f>
        <v>C</v>
      </c>
      <c r="T187" s="49"/>
      <c r="U187" s="32" t="str">
        <f>IF(T187="","C",IF(T187="","C",IF('P-Bedarf AL'!$Q187="I",INDEX(Gehaltsklassen!A$11:A$15,MATCH('P-Bedarf AL'!T187,Gehaltsklassen!C$11:C$15,1),1),IF('P-Bedarf AL'!$Q187="II",INDEX(Gehaltsklassen!A$11:A$15,MATCH('P-Bedarf AL'!T187,Gehaltsklassen!D$11:D$15,1),1),IF('P-Bedarf AL'!$Q187="III",INDEX(Gehaltsklassen!A$11:A$15,MATCH('P-Bedarf AL'!T187,Gehaltsklassen!E$11:E$15,1),1),"Falsche Bodenart")))))</f>
        <v>C</v>
      </c>
      <c r="V187" s="52" t="str">
        <f>IF(OR(C187=""),"",SUM(F187,J187,N187)*VLOOKUP(S187,Gehaltsklassen!$B$34:$D$38,2,FALSE))</f>
        <v/>
      </c>
      <c r="W187" s="52" t="str">
        <f>IF(OR(C187=""),"",SUM(F187,J187,N187)*VLOOKUP(S187,Gehaltsklassen!$B$34:$D$38,2,FALSE)*C187)</f>
        <v/>
      </c>
      <c r="X187" s="52" t="str">
        <f>IF(OR(C187=""),"",SUM(F187,J187,N187)*VLOOKUP(S187,Gehaltsklassen!$B$34:$D$38,3,FALSE))</f>
        <v/>
      </c>
      <c r="Y187" s="52" t="str">
        <f>IF(OR(C187=""),"",SUM(F187,J187,N187)*VLOOKUP(S187,Gehaltsklassen!$B$34:$D$38,3,FALSE)*C187)</f>
        <v/>
      </c>
      <c r="Z187" s="54" t="str">
        <f>IF(OR(C187=""),"",(SUM(G187,K187,O187)*VLOOKUP(U187,Gehaltsklassen!$B$34:$D$38,2,FALSE)))</f>
        <v/>
      </c>
      <c r="AA187" s="53" t="str">
        <f>IF(OR(C187=""),"",(SUM(G187,K187,O187)*VLOOKUP(U187,Gehaltsklassen!$B$34:$D$38,2,FALSE))*C187)</f>
        <v/>
      </c>
      <c r="AB187" s="53" t="str">
        <f>IF(OR(C187=""),"",(SUM(G187,K187,O187)*VLOOKUP(U187,Gehaltsklassen!$B$34:$D$38,3,FALSE)))</f>
        <v/>
      </c>
      <c r="AC187" s="53" t="str">
        <f>IF(OR(C187=""),"",(SUM(G187,K187,O187)*VLOOKUP(U187,Gehaltsklassen!$B$34:$D$38,3,FALSE))*C187)</f>
        <v/>
      </c>
    </row>
    <row r="188" spans="1:29" ht="31.9" customHeight="1" x14ac:dyDescent="0.2">
      <c r="A188" s="74" t="str">
        <f>IF(C188="","",MAX($A$11:A187)+1)</f>
        <v/>
      </c>
      <c r="B188" s="75" t="str">
        <f>IF('N-Bedarf AL'!B186="","",'N-Bedarf AL'!B186)</f>
        <v/>
      </c>
      <c r="C188" s="49" t="str">
        <f>IF('N-Bedarf AL'!C186="","",'N-Bedarf AL'!C186)</f>
        <v/>
      </c>
      <c r="D188" s="88" t="str">
        <f>IF('N-Bedarf AL'!D186="","",'N-Bedarf AL'!D186)</f>
        <v/>
      </c>
      <c r="E188" s="49" t="str">
        <f>IF('N-Bedarf AL'!G186="","",'N-Bedarf AL'!G186)</f>
        <v/>
      </c>
      <c r="F188" s="50" t="str">
        <f t="shared" si="12"/>
        <v/>
      </c>
      <c r="G188" s="50" t="str">
        <f t="shared" si="13"/>
        <v/>
      </c>
      <c r="H188" s="88"/>
      <c r="I188" s="49"/>
      <c r="J188" s="50" t="str">
        <f t="shared" si="14"/>
        <v/>
      </c>
      <c r="K188" s="50" t="str">
        <f t="shared" si="15"/>
        <v/>
      </c>
      <c r="L188" s="88"/>
      <c r="M188" s="49"/>
      <c r="N188" s="50" t="str">
        <f t="shared" si="16"/>
        <v/>
      </c>
      <c r="O188" s="50" t="str">
        <f t="shared" si="17"/>
        <v/>
      </c>
      <c r="P188" s="51"/>
      <c r="Q188" s="78" t="s">
        <v>261</v>
      </c>
      <c r="R188" s="49"/>
      <c r="S188" s="32" t="str">
        <f>IF(R188="","C",INDEX(Gehaltsklassen!A$11:A$15,MATCH('P-Bedarf AL'!R188,Gehaltsklassen!D$11:D$15,1),1))</f>
        <v>C</v>
      </c>
      <c r="T188" s="49"/>
      <c r="U188" s="32" t="str">
        <f>IF(T188="","C",IF(T188="","C",IF('P-Bedarf AL'!$Q188="I",INDEX(Gehaltsklassen!A$11:A$15,MATCH('P-Bedarf AL'!T188,Gehaltsklassen!C$11:C$15,1),1),IF('P-Bedarf AL'!$Q188="II",INDEX(Gehaltsklassen!A$11:A$15,MATCH('P-Bedarf AL'!T188,Gehaltsklassen!D$11:D$15,1),1),IF('P-Bedarf AL'!$Q188="III",INDEX(Gehaltsklassen!A$11:A$15,MATCH('P-Bedarf AL'!T188,Gehaltsklassen!E$11:E$15,1),1),"Falsche Bodenart")))))</f>
        <v>C</v>
      </c>
      <c r="V188" s="52" t="str">
        <f>IF(OR(C188=""),"",SUM(F188,J188,N188)*VLOOKUP(S188,Gehaltsklassen!$B$34:$D$38,2,FALSE))</f>
        <v/>
      </c>
      <c r="W188" s="52" t="str">
        <f>IF(OR(C188=""),"",SUM(F188,J188,N188)*VLOOKUP(S188,Gehaltsklassen!$B$34:$D$38,2,FALSE)*C188)</f>
        <v/>
      </c>
      <c r="X188" s="52" t="str">
        <f>IF(OR(C188=""),"",SUM(F188,J188,N188)*VLOOKUP(S188,Gehaltsklassen!$B$34:$D$38,3,FALSE))</f>
        <v/>
      </c>
      <c r="Y188" s="52" t="str">
        <f>IF(OR(C188=""),"",SUM(F188,J188,N188)*VLOOKUP(S188,Gehaltsklassen!$B$34:$D$38,3,FALSE)*C188)</f>
        <v/>
      </c>
      <c r="Z188" s="54" t="str">
        <f>IF(OR(C188=""),"",(SUM(G188,K188,O188)*VLOOKUP(U188,Gehaltsklassen!$B$34:$D$38,2,FALSE)))</f>
        <v/>
      </c>
      <c r="AA188" s="53" t="str">
        <f>IF(OR(C188=""),"",(SUM(G188,K188,O188)*VLOOKUP(U188,Gehaltsklassen!$B$34:$D$38,2,FALSE))*C188)</f>
        <v/>
      </c>
      <c r="AB188" s="53" t="str">
        <f>IF(OR(C188=""),"",(SUM(G188,K188,O188)*VLOOKUP(U188,Gehaltsklassen!$B$34:$D$38,3,FALSE)))</f>
        <v/>
      </c>
      <c r="AC188" s="53" t="str">
        <f>IF(OR(C188=""),"",(SUM(G188,K188,O188)*VLOOKUP(U188,Gehaltsklassen!$B$34:$D$38,3,FALSE))*C188)</f>
        <v/>
      </c>
    </row>
    <row r="189" spans="1:29" ht="31.9" customHeight="1" x14ac:dyDescent="0.2">
      <c r="A189" s="74" t="str">
        <f>IF(C189="","",MAX($A$11:A188)+1)</f>
        <v/>
      </c>
      <c r="B189" s="75" t="str">
        <f>IF('N-Bedarf AL'!B187="","",'N-Bedarf AL'!B187)</f>
        <v/>
      </c>
      <c r="C189" s="49" t="str">
        <f>IF('N-Bedarf AL'!C187="","",'N-Bedarf AL'!C187)</f>
        <v/>
      </c>
      <c r="D189" s="88" t="str">
        <f>IF('N-Bedarf AL'!D187="","",'N-Bedarf AL'!D187)</f>
        <v/>
      </c>
      <c r="E189" s="49" t="str">
        <f>IF('N-Bedarf AL'!G187="","",'N-Bedarf AL'!G187)</f>
        <v/>
      </c>
      <c r="F189" s="50" t="str">
        <f t="shared" si="12"/>
        <v/>
      </c>
      <c r="G189" s="50" t="str">
        <f t="shared" si="13"/>
        <v/>
      </c>
      <c r="H189" s="88"/>
      <c r="I189" s="49"/>
      <c r="J189" s="50" t="str">
        <f t="shared" si="14"/>
        <v/>
      </c>
      <c r="K189" s="50" t="str">
        <f t="shared" si="15"/>
        <v/>
      </c>
      <c r="L189" s="88"/>
      <c r="M189" s="49"/>
      <c r="N189" s="50" t="str">
        <f t="shared" si="16"/>
        <v/>
      </c>
      <c r="O189" s="50" t="str">
        <f t="shared" si="17"/>
        <v/>
      </c>
      <c r="P189" s="51"/>
      <c r="Q189" s="78" t="s">
        <v>261</v>
      </c>
      <c r="R189" s="49"/>
      <c r="S189" s="32" t="str">
        <f>IF(R189="","C",INDEX(Gehaltsklassen!A$11:A$15,MATCH('P-Bedarf AL'!R189,Gehaltsklassen!D$11:D$15,1),1))</f>
        <v>C</v>
      </c>
      <c r="T189" s="49"/>
      <c r="U189" s="32" t="str">
        <f>IF(T189="","C",IF(T189="","C",IF('P-Bedarf AL'!$Q189="I",INDEX(Gehaltsklassen!A$11:A$15,MATCH('P-Bedarf AL'!T189,Gehaltsklassen!C$11:C$15,1),1),IF('P-Bedarf AL'!$Q189="II",INDEX(Gehaltsklassen!A$11:A$15,MATCH('P-Bedarf AL'!T189,Gehaltsklassen!D$11:D$15,1),1),IF('P-Bedarf AL'!$Q189="III",INDEX(Gehaltsklassen!A$11:A$15,MATCH('P-Bedarf AL'!T189,Gehaltsklassen!E$11:E$15,1),1),"Falsche Bodenart")))))</f>
        <v>C</v>
      </c>
      <c r="V189" s="52" t="str">
        <f>IF(OR(C189=""),"",SUM(F189,J189,N189)*VLOOKUP(S189,Gehaltsklassen!$B$34:$D$38,2,FALSE))</f>
        <v/>
      </c>
      <c r="W189" s="52" t="str">
        <f>IF(OR(C189=""),"",SUM(F189,J189,N189)*VLOOKUP(S189,Gehaltsklassen!$B$34:$D$38,2,FALSE)*C189)</f>
        <v/>
      </c>
      <c r="X189" s="52" t="str">
        <f>IF(OR(C189=""),"",SUM(F189,J189,N189)*VLOOKUP(S189,Gehaltsklassen!$B$34:$D$38,3,FALSE))</f>
        <v/>
      </c>
      <c r="Y189" s="52" t="str">
        <f>IF(OR(C189=""),"",SUM(F189,J189,N189)*VLOOKUP(S189,Gehaltsklassen!$B$34:$D$38,3,FALSE)*C189)</f>
        <v/>
      </c>
      <c r="Z189" s="54" t="str">
        <f>IF(OR(C189=""),"",(SUM(G189,K189,O189)*VLOOKUP(U189,Gehaltsklassen!$B$34:$D$38,2,FALSE)))</f>
        <v/>
      </c>
      <c r="AA189" s="53" t="str">
        <f>IF(OR(C189=""),"",(SUM(G189,K189,O189)*VLOOKUP(U189,Gehaltsklassen!$B$34:$D$38,2,FALSE))*C189)</f>
        <v/>
      </c>
      <c r="AB189" s="53" t="str">
        <f>IF(OR(C189=""),"",(SUM(G189,K189,O189)*VLOOKUP(U189,Gehaltsklassen!$B$34:$D$38,3,FALSE)))</f>
        <v/>
      </c>
      <c r="AC189" s="53" t="str">
        <f>IF(OR(C189=""),"",(SUM(G189,K189,O189)*VLOOKUP(U189,Gehaltsklassen!$B$34:$D$38,3,FALSE))*C189)</f>
        <v/>
      </c>
    </row>
    <row r="190" spans="1:29" ht="31.9" customHeight="1" x14ac:dyDescent="0.2">
      <c r="A190" s="74" t="str">
        <f>IF(C190="","",MAX($A$11:A189)+1)</f>
        <v/>
      </c>
      <c r="B190" s="75" t="str">
        <f>IF('N-Bedarf AL'!B188="","",'N-Bedarf AL'!B188)</f>
        <v/>
      </c>
      <c r="C190" s="49" t="str">
        <f>IF('N-Bedarf AL'!C188="","",'N-Bedarf AL'!C188)</f>
        <v/>
      </c>
      <c r="D190" s="88" t="str">
        <f>IF('N-Bedarf AL'!D188="","",'N-Bedarf AL'!D188)</f>
        <v/>
      </c>
      <c r="E190" s="49" t="str">
        <f>IF('N-Bedarf AL'!G188="","",'N-Bedarf AL'!G188)</f>
        <v/>
      </c>
      <c r="F190" s="50" t="str">
        <f t="shared" si="12"/>
        <v/>
      </c>
      <c r="G190" s="50" t="str">
        <f t="shared" si="13"/>
        <v/>
      </c>
      <c r="H190" s="88"/>
      <c r="I190" s="49"/>
      <c r="J190" s="50" t="str">
        <f t="shared" si="14"/>
        <v/>
      </c>
      <c r="K190" s="50" t="str">
        <f t="shared" si="15"/>
        <v/>
      </c>
      <c r="L190" s="88"/>
      <c r="M190" s="49"/>
      <c r="N190" s="50" t="str">
        <f t="shared" si="16"/>
        <v/>
      </c>
      <c r="O190" s="50" t="str">
        <f t="shared" si="17"/>
        <v/>
      </c>
      <c r="P190" s="51"/>
      <c r="Q190" s="78" t="s">
        <v>261</v>
      </c>
      <c r="R190" s="49"/>
      <c r="S190" s="32" t="str">
        <f>IF(R190="","C",INDEX(Gehaltsklassen!A$11:A$15,MATCH('P-Bedarf AL'!R190,Gehaltsklassen!D$11:D$15,1),1))</f>
        <v>C</v>
      </c>
      <c r="T190" s="49"/>
      <c r="U190" s="32" t="str">
        <f>IF(T190="","C",IF(T190="","C",IF('P-Bedarf AL'!$Q190="I",INDEX(Gehaltsklassen!A$11:A$15,MATCH('P-Bedarf AL'!T190,Gehaltsklassen!C$11:C$15,1),1),IF('P-Bedarf AL'!$Q190="II",INDEX(Gehaltsklassen!A$11:A$15,MATCH('P-Bedarf AL'!T190,Gehaltsklassen!D$11:D$15,1),1),IF('P-Bedarf AL'!$Q190="III",INDEX(Gehaltsklassen!A$11:A$15,MATCH('P-Bedarf AL'!T190,Gehaltsklassen!E$11:E$15,1),1),"Falsche Bodenart")))))</f>
        <v>C</v>
      </c>
      <c r="V190" s="52" t="str">
        <f>IF(OR(C190=""),"",SUM(F190,J190,N190)*VLOOKUP(S190,Gehaltsklassen!$B$34:$D$38,2,FALSE))</f>
        <v/>
      </c>
      <c r="W190" s="52" t="str">
        <f>IF(OR(C190=""),"",SUM(F190,J190,N190)*VLOOKUP(S190,Gehaltsklassen!$B$34:$D$38,2,FALSE)*C190)</f>
        <v/>
      </c>
      <c r="X190" s="52" t="str">
        <f>IF(OR(C190=""),"",SUM(F190,J190,N190)*VLOOKUP(S190,Gehaltsklassen!$B$34:$D$38,3,FALSE))</f>
        <v/>
      </c>
      <c r="Y190" s="52" t="str">
        <f>IF(OR(C190=""),"",SUM(F190,J190,N190)*VLOOKUP(S190,Gehaltsklassen!$B$34:$D$38,3,FALSE)*C190)</f>
        <v/>
      </c>
      <c r="Z190" s="54" t="str">
        <f>IF(OR(C190=""),"",(SUM(G190,K190,O190)*VLOOKUP(U190,Gehaltsklassen!$B$34:$D$38,2,FALSE)))</f>
        <v/>
      </c>
      <c r="AA190" s="53" t="str">
        <f>IF(OR(C190=""),"",(SUM(G190,K190,O190)*VLOOKUP(U190,Gehaltsklassen!$B$34:$D$38,2,FALSE))*C190)</f>
        <v/>
      </c>
      <c r="AB190" s="53" t="str">
        <f>IF(OR(C190=""),"",(SUM(G190,K190,O190)*VLOOKUP(U190,Gehaltsklassen!$B$34:$D$38,3,FALSE)))</f>
        <v/>
      </c>
      <c r="AC190" s="53" t="str">
        <f>IF(OR(C190=""),"",(SUM(G190,K190,O190)*VLOOKUP(U190,Gehaltsklassen!$B$34:$D$38,3,FALSE))*C190)</f>
        <v/>
      </c>
    </row>
    <row r="191" spans="1:29" ht="31.9" customHeight="1" x14ac:dyDescent="0.2">
      <c r="A191" s="74" t="str">
        <f>IF(C191="","",MAX($A$11:A190)+1)</f>
        <v/>
      </c>
      <c r="B191" s="75" t="str">
        <f>IF('N-Bedarf AL'!B189="","",'N-Bedarf AL'!B189)</f>
        <v/>
      </c>
      <c r="C191" s="49" t="str">
        <f>IF('N-Bedarf AL'!C189="","",'N-Bedarf AL'!C189)</f>
        <v/>
      </c>
      <c r="D191" s="88" t="str">
        <f>IF('N-Bedarf AL'!D189="","",'N-Bedarf AL'!D189)</f>
        <v/>
      </c>
      <c r="E191" s="49" t="str">
        <f>IF('N-Bedarf AL'!G189="","",'N-Bedarf AL'!G189)</f>
        <v/>
      </c>
      <c r="F191" s="50" t="str">
        <f t="shared" si="12"/>
        <v/>
      </c>
      <c r="G191" s="50" t="str">
        <f t="shared" si="13"/>
        <v/>
      </c>
      <c r="H191" s="88"/>
      <c r="I191" s="49"/>
      <c r="J191" s="50" t="str">
        <f t="shared" si="14"/>
        <v/>
      </c>
      <c r="K191" s="50" t="str">
        <f t="shared" si="15"/>
        <v/>
      </c>
      <c r="L191" s="88"/>
      <c r="M191" s="49"/>
      <c r="N191" s="50" t="str">
        <f t="shared" si="16"/>
        <v/>
      </c>
      <c r="O191" s="50" t="str">
        <f t="shared" si="17"/>
        <v/>
      </c>
      <c r="P191" s="51"/>
      <c r="Q191" s="78" t="s">
        <v>261</v>
      </c>
      <c r="R191" s="49"/>
      <c r="S191" s="32" t="str">
        <f>IF(R191="","C",INDEX(Gehaltsklassen!A$11:A$15,MATCH('P-Bedarf AL'!R191,Gehaltsklassen!D$11:D$15,1),1))</f>
        <v>C</v>
      </c>
      <c r="T191" s="49"/>
      <c r="U191" s="32" t="str">
        <f>IF(T191="","C",IF(T191="","C",IF('P-Bedarf AL'!$Q191="I",INDEX(Gehaltsklassen!A$11:A$15,MATCH('P-Bedarf AL'!T191,Gehaltsklassen!C$11:C$15,1),1),IF('P-Bedarf AL'!$Q191="II",INDEX(Gehaltsklassen!A$11:A$15,MATCH('P-Bedarf AL'!T191,Gehaltsklassen!D$11:D$15,1),1),IF('P-Bedarf AL'!$Q191="III",INDEX(Gehaltsklassen!A$11:A$15,MATCH('P-Bedarf AL'!T191,Gehaltsklassen!E$11:E$15,1),1),"Falsche Bodenart")))))</f>
        <v>C</v>
      </c>
      <c r="V191" s="52" t="str">
        <f>IF(OR(C191=""),"",SUM(F191,J191,N191)*VLOOKUP(S191,Gehaltsklassen!$B$34:$D$38,2,FALSE))</f>
        <v/>
      </c>
      <c r="W191" s="52" t="str">
        <f>IF(OR(C191=""),"",SUM(F191,J191,N191)*VLOOKUP(S191,Gehaltsklassen!$B$34:$D$38,2,FALSE)*C191)</f>
        <v/>
      </c>
      <c r="X191" s="52" t="str">
        <f>IF(OR(C191=""),"",SUM(F191,J191,N191)*VLOOKUP(S191,Gehaltsklassen!$B$34:$D$38,3,FALSE))</f>
        <v/>
      </c>
      <c r="Y191" s="52" t="str">
        <f>IF(OR(C191=""),"",SUM(F191,J191,N191)*VLOOKUP(S191,Gehaltsklassen!$B$34:$D$38,3,FALSE)*C191)</f>
        <v/>
      </c>
      <c r="Z191" s="54" t="str">
        <f>IF(OR(C191=""),"",(SUM(G191,K191,O191)*VLOOKUP(U191,Gehaltsklassen!$B$34:$D$38,2,FALSE)))</f>
        <v/>
      </c>
      <c r="AA191" s="53" t="str">
        <f>IF(OR(C191=""),"",(SUM(G191,K191,O191)*VLOOKUP(U191,Gehaltsklassen!$B$34:$D$38,2,FALSE))*C191)</f>
        <v/>
      </c>
      <c r="AB191" s="53" t="str">
        <f>IF(OR(C191=""),"",(SUM(G191,K191,O191)*VLOOKUP(U191,Gehaltsklassen!$B$34:$D$38,3,FALSE)))</f>
        <v/>
      </c>
      <c r="AC191" s="53" t="str">
        <f>IF(OR(C191=""),"",(SUM(G191,K191,O191)*VLOOKUP(U191,Gehaltsklassen!$B$34:$D$38,3,FALSE))*C191)</f>
        <v/>
      </c>
    </row>
    <row r="192" spans="1:29" ht="31.9" customHeight="1" x14ac:dyDescent="0.2">
      <c r="A192" s="74" t="str">
        <f>IF(C192="","",MAX($A$11:A191)+1)</f>
        <v/>
      </c>
      <c r="B192" s="75" t="str">
        <f>IF('N-Bedarf AL'!B190="","",'N-Bedarf AL'!B190)</f>
        <v/>
      </c>
      <c r="C192" s="49" t="str">
        <f>IF('N-Bedarf AL'!C190="","",'N-Bedarf AL'!C190)</f>
        <v/>
      </c>
      <c r="D192" s="88" t="str">
        <f>IF('N-Bedarf AL'!D190="","",'N-Bedarf AL'!D190)</f>
        <v/>
      </c>
      <c r="E192" s="49" t="str">
        <f>IF('N-Bedarf AL'!G190="","",'N-Bedarf AL'!G190)</f>
        <v/>
      </c>
      <c r="F192" s="50" t="str">
        <f t="shared" si="12"/>
        <v/>
      </c>
      <c r="G192" s="50" t="str">
        <f t="shared" si="13"/>
        <v/>
      </c>
      <c r="H192" s="88"/>
      <c r="I192" s="49"/>
      <c r="J192" s="50" t="str">
        <f t="shared" si="14"/>
        <v/>
      </c>
      <c r="K192" s="50" t="str">
        <f t="shared" si="15"/>
        <v/>
      </c>
      <c r="L192" s="88"/>
      <c r="M192" s="49"/>
      <c r="N192" s="50" t="str">
        <f t="shared" si="16"/>
        <v/>
      </c>
      <c r="O192" s="50" t="str">
        <f t="shared" si="17"/>
        <v/>
      </c>
      <c r="P192" s="51"/>
      <c r="Q192" s="78" t="s">
        <v>261</v>
      </c>
      <c r="R192" s="49"/>
      <c r="S192" s="32" t="str">
        <f>IF(R192="","C",INDEX(Gehaltsklassen!A$11:A$15,MATCH('P-Bedarf AL'!R192,Gehaltsklassen!D$11:D$15,1),1))</f>
        <v>C</v>
      </c>
      <c r="T192" s="49"/>
      <c r="U192" s="32" t="str">
        <f>IF(T192="","C",IF(T192="","C",IF('P-Bedarf AL'!$Q192="I",INDEX(Gehaltsklassen!A$11:A$15,MATCH('P-Bedarf AL'!T192,Gehaltsklassen!C$11:C$15,1),1),IF('P-Bedarf AL'!$Q192="II",INDEX(Gehaltsklassen!A$11:A$15,MATCH('P-Bedarf AL'!T192,Gehaltsklassen!D$11:D$15,1),1),IF('P-Bedarf AL'!$Q192="III",INDEX(Gehaltsklassen!A$11:A$15,MATCH('P-Bedarf AL'!T192,Gehaltsklassen!E$11:E$15,1),1),"Falsche Bodenart")))))</f>
        <v>C</v>
      </c>
      <c r="V192" s="52" t="str">
        <f>IF(OR(C192=""),"",SUM(F192,J192,N192)*VLOOKUP(S192,Gehaltsklassen!$B$34:$D$38,2,FALSE))</f>
        <v/>
      </c>
      <c r="W192" s="52" t="str">
        <f>IF(OR(C192=""),"",SUM(F192,J192,N192)*VLOOKUP(S192,Gehaltsklassen!$B$34:$D$38,2,FALSE)*C192)</f>
        <v/>
      </c>
      <c r="X192" s="52" t="str">
        <f>IF(OR(C192=""),"",SUM(F192,J192,N192)*VLOOKUP(S192,Gehaltsklassen!$B$34:$D$38,3,FALSE))</f>
        <v/>
      </c>
      <c r="Y192" s="52" t="str">
        <f>IF(OR(C192=""),"",SUM(F192,J192,N192)*VLOOKUP(S192,Gehaltsklassen!$B$34:$D$38,3,FALSE)*C192)</f>
        <v/>
      </c>
      <c r="Z192" s="54" t="str">
        <f>IF(OR(C192=""),"",(SUM(G192,K192,O192)*VLOOKUP(U192,Gehaltsklassen!$B$34:$D$38,2,FALSE)))</f>
        <v/>
      </c>
      <c r="AA192" s="53" t="str">
        <f>IF(OR(C192=""),"",(SUM(G192,K192,O192)*VLOOKUP(U192,Gehaltsklassen!$B$34:$D$38,2,FALSE))*C192)</f>
        <v/>
      </c>
      <c r="AB192" s="53" t="str">
        <f>IF(OR(C192=""),"",(SUM(G192,K192,O192)*VLOOKUP(U192,Gehaltsklassen!$B$34:$D$38,3,FALSE)))</f>
        <v/>
      </c>
      <c r="AC192" s="53" t="str">
        <f>IF(OR(C192=""),"",(SUM(G192,K192,O192)*VLOOKUP(U192,Gehaltsklassen!$B$34:$D$38,3,FALSE))*C192)</f>
        <v/>
      </c>
    </row>
    <row r="193" spans="1:29" ht="31.9" customHeight="1" x14ac:dyDescent="0.2">
      <c r="A193" s="74" t="str">
        <f>IF(C193="","",MAX($A$11:A192)+1)</f>
        <v/>
      </c>
      <c r="B193" s="75" t="str">
        <f>IF('N-Bedarf AL'!B191="","",'N-Bedarf AL'!B191)</f>
        <v/>
      </c>
      <c r="C193" s="49" t="str">
        <f>IF('N-Bedarf AL'!C191="","",'N-Bedarf AL'!C191)</f>
        <v/>
      </c>
      <c r="D193" s="88" t="str">
        <f>IF('N-Bedarf AL'!D191="","",'N-Bedarf AL'!D191)</f>
        <v/>
      </c>
      <c r="E193" s="49" t="str">
        <f>IF('N-Bedarf AL'!G191="","",'N-Bedarf AL'!G191)</f>
        <v/>
      </c>
      <c r="F193" s="50" t="str">
        <f t="shared" si="12"/>
        <v/>
      </c>
      <c r="G193" s="50" t="str">
        <f t="shared" si="13"/>
        <v/>
      </c>
      <c r="H193" s="88"/>
      <c r="I193" s="49"/>
      <c r="J193" s="50" t="str">
        <f t="shared" si="14"/>
        <v/>
      </c>
      <c r="K193" s="50" t="str">
        <f t="shared" si="15"/>
        <v/>
      </c>
      <c r="L193" s="88"/>
      <c r="M193" s="49"/>
      <c r="N193" s="50" t="str">
        <f t="shared" si="16"/>
        <v/>
      </c>
      <c r="O193" s="50" t="str">
        <f t="shared" si="17"/>
        <v/>
      </c>
      <c r="P193" s="51"/>
      <c r="Q193" s="78" t="s">
        <v>261</v>
      </c>
      <c r="R193" s="49"/>
      <c r="S193" s="32" t="str">
        <f>IF(R193="","C",INDEX(Gehaltsklassen!A$11:A$15,MATCH('P-Bedarf AL'!R193,Gehaltsklassen!D$11:D$15,1),1))</f>
        <v>C</v>
      </c>
      <c r="T193" s="49"/>
      <c r="U193" s="32" t="str">
        <f>IF(T193="","C",IF(T193="","C",IF('P-Bedarf AL'!$Q193="I",INDEX(Gehaltsklassen!A$11:A$15,MATCH('P-Bedarf AL'!T193,Gehaltsklassen!C$11:C$15,1),1),IF('P-Bedarf AL'!$Q193="II",INDEX(Gehaltsklassen!A$11:A$15,MATCH('P-Bedarf AL'!T193,Gehaltsklassen!D$11:D$15,1),1),IF('P-Bedarf AL'!$Q193="III",INDEX(Gehaltsklassen!A$11:A$15,MATCH('P-Bedarf AL'!T193,Gehaltsklassen!E$11:E$15,1),1),"Falsche Bodenart")))))</f>
        <v>C</v>
      </c>
      <c r="V193" s="52" t="str">
        <f>IF(OR(C193=""),"",SUM(F193,J193,N193)*VLOOKUP(S193,Gehaltsklassen!$B$34:$D$38,2,FALSE))</f>
        <v/>
      </c>
      <c r="W193" s="52" t="str">
        <f>IF(OR(C193=""),"",SUM(F193,J193,N193)*VLOOKUP(S193,Gehaltsklassen!$B$34:$D$38,2,FALSE)*C193)</f>
        <v/>
      </c>
      <c r="X193" s="52" t="str">
        <f>IF(OR(C193=""),"",SUM(F193,J193,N193)*VLOOKUP(S193,Gehaltsklassen!$B$34:$D$38,3,FALSE))</f>
        <v/>
      </c>
      <c r="Y193" s="52" t="str">
        <f>IF(OR(C193=""),"",SUM(F193,J193,N193)*VLOOKUP(S193,Gehaltsklassen!$B$34:$D$38,3,FALSE)*C193)</f>
        <v/>
      </c>
      <c r="Z193" s="54" t="str">
        <f>IF(OR(C193=""),"",(SUM(G193,K193,O193)*VLOOKUP(U193,Gehaltsklassen!$B$34:$D$38,2,FALSE)))</f>
        <v/>
      </c>
      <c r="AA193" s="53" t="str">
        <f>IF(OR(C193=""),"",(SUM(G193,K193,O193)*VLOOKUP(U193,Gehaltsklassen!$B$34:$D$38,2,FALSE))*C193)</f>
        <v/>
      </c>
      <c r="AB193" s="53" t="str">
        <f>IF(OR(C193=""),"",(SUM(G193,K193,O193)*VLOOKUP(U193,Gehaltsklassen!$B$34:$D$38,3,FALSE)))</f>
        <v/>
      </c>
      <c r="AC193" s="53" t="str">
        <f>IF(OR(C193=""),"",(SUM(G193,K193,O193)*VLOOKUP(U193,Gehaltsklassen!$B$34:$D$38,3,FALSE))*C193)</f>
        <v/>
      </c>
    </row>
    <row r="194" spans="1:29" ht="31.9" customHeight="1" x14ac:dyDescent="0.2">
      <c r="A194" s="74" t="str">
        <f>IF(C194="","",MAX($A$11:A193)+1)</f>
        <v/>
      </c>
      <c r="B194" s="75" t="str">
        <f>IF('N-Bedarf AL'!B192="","",'N-Bedarf AL'!B192)</f>
        <v/>
      </c>
      <c r="C194" s="49" t="str">
        <f>IF('N-Bedarf AL'!C192="","",'N-Bedarf AL'!C192)</f>
        <v/>
      </c>
      <c r="D194" s="88" t="str">
        <f>IF('N-Bedarf AL'!D192="","",'N-Bedarf AL'!D192)</f>
        <v/>
      </c>
      <c r="E194" s="49" t="str">
        <f>IF('N-Bedarf AL'!G192="","",'N-Bedarf AL'!G192)</f>
        <v/>
      </c>
      <c r="F194" s="50" t="str">
        <f t="shared" si="12"/>
        <v/>
      </c>
      <c r="G194" s="50" t="str">
        <f t="shared" si="13"/>
        <v/>
      </c>
      <c r="H194" s="88"/>
      <c r="I194" s="49"/>
      <c r="J194" s="50" t="str">
        <f t="shared" si="14"/>
        <v/>
      </c>
      <c r="K194" s="50" t="str">
        <f t="shared" si="15"/>
        <v/>
      </c>
      <c r="L194" s="88"/>
      <c r="M194" s="49"/>
      <c r="N194" s="50" t="str">
        <f t="shared" si="16"/>
        <v/>
      </c>
      <c r="O194" s="50" t="str">
        <f t="shared" si="17"/>
        <v/>
      </c>
      <c r="P194" s="51"/>
      <c r="Q194" s="78" t="s">
        <v>261</v>
      </c>
      <c r="R194" s="49"/>
      <c r="S194" s="32" t="str">
        <f>IF(R194="","C",INDEX(Gehaltsklassen!A$11:A$15,MATCH('P-Bedarf AL'!R194,Gehaltsklassen!D$11:D$15,1),1))</f>
        <v>C</v>
      </c>
      <c r="T194" s="49"/>
      <c r="U194" s="32" t="str">
        <f>IF(T194="","C",IF(T194="","C",IF('P-Bedarf AL'!$Q194="I",INDEX(Gehaltsklassen!A$11:A$15,MATCH('P-Bedarf AL'!T194,Gehaltsklassen!C$11:C$15,1),1),IF('P-Bedarf AL'!$Q194="II",INDEX(Gehaltsklassen!A$11:A$15,MATCH('P-Bedarf AL'!T194,Gehaltsklassen!D$11:D$15,1),1),IF('P-Bedarf AL'!$Q194="III",INDEX(Gehaltsklassen!A$11:A$15,MATCH('P-Bedarf AL'!T194,Gehaltsklassen!E$11:E$15,1),1),"Falsche Bodenart")))))</f>
        <v>C</v>
      </c>
      <c r="V194" s="52" t="str">
        <f>IF(OR(C194=""),"",SUM(F194,J194,N194)*VLOOKUP(S194,Gehaltsklassen!$B$34:$D$38,2,FALSE))</f>
        <v/>
      </c>
      <c r="W194" s="52" t="str">
        <f>IF(OR(C194=""),"",SUM(F194,J194,N194)*VLOOKUP(S194,Gehaltsklassen!$B$34:$D$38,2,FALSE)*C194)</f>
        <v/>
      </c>
      <c r="X194" s="52" t="str">
        <f>IF(OR(C194=""),"",SUM(F194,J194,N194)*VLOOKUP(S194,Gehaltsklassen!$B$34:$D$38,3,FALSE))</f>
        <v/>
      </c>
      <c r="Y194" s="52" t="str">
        <f>IF(OR(C194=""),"",SUM(F194,J194,N194)*VLOOKUP(S194,Gehaltsklassen!$B$34:$D$38,3,FALSE)*C194)</f>
        <v/>
      </c>
      <c r="Z194" s="54" t="str">
        <f>IF(OR(C194=""),"",(SUM(G194,K194,O194)*VLOOKUP(U194,Gehaltsklassen!$B$34:$D$38,2,FALSE)))</f>
        <v/>
      </c>
      <c r="AA194" s="53" t="str">
        <f>IF(OR(C194=""),"",(SUM(G194,K194,O194)*VLOOKUP(U194,Gehaltsklassen!$B$34:$D$38,2,FALSE))*C194)</f>
        <v/>
      </c>
      <c r="AB194" s="53" t="str">
        <f>IF(OR(C194=""),"",(SUM(G194,K194,O194)*VLOOKUP(U194,Gehaltsklassen!$B$34:$D$38,3,FALSE)))</f>
        <v/>
      </c>
      <c r="AC194" s="53" t="str">
        <f>IF(OR(C194=""),"",(SUM(G194,K194,O194)*VLOOKUP(U194,Gehaltsklassen!$B$34:$D$38,3,FALSE))*C194)</f>
        <v/>
      </c>
    </row>
    <row r="195" spans="1:29" ht="31.9" customHeight="1" x14ac:dyDescent="0.2">
      <c r="A195" s="74" t="str">
        <f>IF(C195="","",MAX($A$11:A194)+1)</f>
        <v/>
      </c>
      <c r="B195" s="75" t="str">
        <f>IF('N-Bedarf AL'!B193="","",'N-Bedarf AL'!B193)</f>
        <v/>
      </c>
      <c r="C195" s="49" t="str">
        <f>IF('N-Bedarf AL'!C193="","",'N-Bedarf AL'!C193)</f>
        <v/>
      </c>
      <c r="D195" s="88" t="str">
        <f>IF('N-Bedarf AL'!D193="","",'N-Bedarf AL'!D193)</f>
        <v/>
      </c>
      <c r="E195" s="49" t="str">
        <f>IF('N-Bedarf AL'!G193="","",'N-Bedarf AL'!G193)</f>
        <v/>
      </c>
      <c r="F195" s="50" t="str">
        <f t="shared" si="12"/>
        <v/>
      </c>
      <c r="G195" s="50" t="str">
        <f t="shared" si="13"/>
        <v/>
      </c>
      <c r="H195" s="88"/>
      <c r="I195" s="49"/>
      <c r="J195" s="50" t="str">
        <f t="shared" si="14"/>
        <v/>
      </c>
      <c r="K195" s="50" t="str">
        <f t="shared" si="15"/>
        <v/>
      </c>
      <c r="L195" s="88"/>
      <c r="M195" s="49"/>
      <c r="N195" s="50" t="str">
        <f t="shared" si="16"/>
        <v/>
      </c>
      <c r="O195" s="50" t="str">
        <f t="shared" si="17"/>
        <v/>
      </c>
      <c r="P195" s="51"/>
      <c r="Q195" s="78" t="s">
        <v>261</v>
      </c>
      <c r="R195" s="49"/>
      <c r="S195" s="32" t="str">
        <f>IF(R195="","C",INDEX(Gehaltsklassen!A$11:A$15,MATCH('P-Bedarf AL'!R195,Gehaltsklassen!D$11:D$15,1),1))</f>
        <v>C</v>
      </c>
      <c r="T195" s="49"/>
      <c r="U195" s="32" t="str">
        <f>IF(T195="","C",IF(T195="","C",IF('P-Bedarf AL'!$Q195="I",INDEX(Gehaltsklassen!A$11:A$15,MATCH('P-Bedarf AL'!T195,Gehaltsklassen!C$11:C$15,1),1),IF('P-Bedarf AL'!$Q195="II",INDEX(Gehaltsklassen!A$11:A$15,MATCH('P-Bedarf AL'!T195,Gehaltsklassen!D$11:D$15,1),1),IF('P-Bedarf AL'!$Q195="III",INDEX(Gehaltsklassen!A$11:A$15,MATCH('P-Bedarf AL'!T195,Gehaltsklassen!E$11:E$15,1),1),"Falsche Bodenart")))))</f>
        <v>C</v>
      </c>
      <c r="V195" s="52" t="str">
        <f>IF(OR(C195=""),"",SUM(F195,J195,N195)*VLOOKUP(S195,Gehaltsklassen!$B$34:$D$38,2,FALSE))</f>
        <v/>
      </c>
      <c r="W195" s="52" t="str">
        <f>IF(OR(C195=""),"",SUM(F195,J195,N195)*VLOOKUP(S195,Gehaltsklassen!$B$34:$D$38,2,FALSE)*C195)</f>
        <v/>
      </c>
      <c r="X195" s="52" t="str">
        <f>IF(OR(C195=""),"",SUM(F195,J195,N195)*VLOOKUP(S195,Gehaltsklassen!$B$34:$D$38,3,FALSE))</f>
        <v/>
      </c>
      <c r="Y195" s="52" t="str">
        <f>IF(OR(C195=""),"",SUM(F195,J195,N195)*VLOOKUP(S195,Gehaltsklassen!$B$34:$D$38,3,FALSE)*C195)</f>
        <v/>
      </c>
      <c r="Z195" s="54" t="str">
        <f>IF(OR(C195=""),"",(SUM(G195,K195,O195)*VLOOKUP(U195,Gehaltsklassen!$B$34:$D$38,2,FALSE)))</f>
        <v/>
      </c>
      <c r="AA195" s="53" t="str">
        <f>IF(OR(C195=""),"",(SUM(G195,K195,O195)*VLOOKUP(U195,Gehaltsklassen!$B$34:$D$38,2,FALSE))*C195)</f>
        <v/>
      </c>
      <c r="AB195" s="53" t="str">
        <f>IF(OR(C195=""),"",(SUM(G195,K195,O195)*VLOOKUP(U195,Gehaltsklassen!$B$34:$D$38,3,FALSE)))</f>
        <v/>
      </c>
      <c r="AC195" s="53" t="str">
        <f>IF(OR(C195=""),"",(SUM(G195,K195,O195)*VLOOKUP(U195,Gehaltsklassen!$B$34:$D$38,3,FALSE))*C195)</f>
        <v/>
      </c>
    </row>
    <row r="196" spans="1:29" ht="31.9" customHeight="1" x14ac:dyDescent="0.2">
      <c r="A196" s="74" t="str">
        <f>IF(C196="","",MAX($A$11:A195)+1)</f>
        <v/>
      </c>
      <c r="B196" s="75" t="str">
        <f>IF('N-Bedarf AL'!B194="","",'N-Bedarf AL'!B194)</f>
        <v/>
      </c>
      <c r="C196" s="49" t="str">
        <f>IF('N-Bedarf AL'!C194="","",'N-Bedarf AL'!C194)</f>
        <v/>
      </c>
      <c r="D196" s="88" t="str">
        <f>IF('N-Bedarf AL'!D194="","",'N-Bedarf AL'!D194)</f>
        <v/>
      </c>
      <c r="E196" s="49" t="str">
        <f>IF('N-Bedarf AL'!G194="","",'N-Bedarf AL'!G194)</f>
        <v/>
      </c>
      <c r="F196" s="50" t="str">
        <f t="shared" si="12"/>
        <v/>
      </c>
      <c r="G196" s="50" t="str">
        <f t="shared" si="13"/>
        <v/>
      </c>
      <c r="H196" s="88"/>
      <c r="I196" s="49"/>
      <c r="J196" s="50" t="str">
        <f t="shared" si="14"/>
        <v/>
      </c>
      <c r="K196" s="50" t="str">
        <f t="shared" si="15"/>
        <v/>
      </c>
      <c r="L196" s="88"/>
      <c r="M196" s="49"/>
      <c r="N196" s="50" t="str">
        <f t="shared" si="16"/>
        <v/>
      </c>
      <c r="O196" s="50" t="str">
        <f t="shared" si="17"/>
        <v/>
      </c>
      <c r="P196" s="51"/>
      <c r="Q196" s="78" t="s">
        <v>261</v>
      </c>
      <c r="R196" s="49"/>
      <c r="S196" s="32" t="str">
        <f>IF(R196="","C",INDEX(Gehaltsklassen!A$11:A$15,MATCH('P-Bedarf AL'!R196,Gehaltsklassen!D$11:D$15,1),1))</f>
        <v>C</v>
      </c>
      <c r="T196" s="49"/>
      <c r="U196" s="32" t="str">
        <f>IF(T196="","C",IF(T196="","C",IF('P-Bedarf AL'!$Q196="I",INDEX(Gehaltsklassen!A$11:A$15,MATCH('P-Bedarf AL'!T196,Gehaltsklassen!C$11:C$15,1),1),IF('P-Bedarf AL'!$Q196="II",INDEX(Gehaltsklassen!A$11:A$15,MATCH('P-Bedarf AL'!T196,Gehaltsklassen!D$11:D$15,1),1),IF('P-Bedarf AL'!$Q196="III",INDEX(Gehaltsklassen!A$11:A$15,MATCH('P-Bedarf AL'!T196,Gehaltsklassen!E$11:E$15,1),1),"Falsche Bodenart")))))</f>
        <v>C</v>
      </c>
      <c r="V196" s="52" t="str">
        <f>IF(OR(C196=""),"",SUM(F196,J196,N196)*VLOOKUP(S196,Gehaltsklassen!$B$34:$D$38,2,FALSE))</f>
        <v/>
      </c>
      <c r="W196" s="52" t="str">
        <f>IF(OR(C196=""),"",SUM(F196,J196,N196)*VLOOKUP(S196,Gehaltsklassen!$B$34:$D$38,2,FALSE)*C196)</f>
        <v/>
      </c>
      <c r="X196" s="52" t="str">
        <f>IF(OR(C196=""),"",SUM(F196,J196,N196)*VLOOKUP(S196,Gehaltsklassen!$B$34:$D$38,3,FALSE))</f>
        <v/>
      </c>
      <c r="Y196" s="52" t="str">
        <f>IF(OR(C196=""),"",SUM(F196,J196,N196)*VLOOKUP(S196,Gehaltsklassen!$B$34:$D$38,3,FALSE)*C196)</f>
        <v/>
      </c>
      <c r="Z196" s="54" t="str">
        <f>IF(OR(C196=""),"",(SUM(G196,K196,O196)*VLOOKUP(U196,Gehaltsklassen!$B$34:$D$38,2,FALSE)))</f>
        <v/>
      </c>
      <c r="AA196" s="53" t="str">
        <f>IF(OR(C196=""),"",(SUM(G196,K196,O196)*VLOOKUP(U196,Gehaltsklassen!$B$34:$D$38,2,FALSE))*C196)</f>
        <v/>
      </c>
      <c r="AB196" s="53" t="str">
        <f>IF(OR(C196=""),"",(SUM(G196,K196,O196)*VLOOKUP(U196,Gehaltsklassen!$B$34:$D$38,3,FALSE)))</f>
        <v/>
      </c>
      <c r="AC196" s="53" t="str">
        <f>IF(OR(C196=""),"",(SUM(G196,K196,O196)*VLOOKUP(U196,Gehaltsklassen!$B$34:$D$38,3,FALSE))*C196)</f>
        <v/>
      </c>
    </row>
    <row r="197" spans="1:29" ht="31.9" customHeight="1" x14ac:dyDescent="0.2">
      <c r="A197" s="74" t="str">
        <f>IF(C197="","",MAX($A$11:A196)+1)</f>
        <v/>
      </c>
      <c r="B197" s="75" t="str">
        <f>IF('N-Bedarf AL'!B195="","",'N-Bedarf AL'!B195)</f>
        <v/>
      </c>
      <c r="C197" s="49" t="str">
        <f>IF('N-Bedarf AL'!C195="","",'N-Bedarf AL'!C195)</f>
        <v/>
      </c>
      <c r="D197" s="88" t="str">
        <f>IF('N-Bedarf AL'!D195="","",'N-Bedarf AL'!D195)</f>
        <v/>
      </c>
      <c r="E197" s="49" t="str">
        <f>IF('N-Bedarf AL'!G195="","",'N-Bedarf AL'!G195)</f>
        <v/>
      </c>
      <c r="F197" s="50" t="str">
        <f t="shared" si="12"/>
        <v/>
      </c>
      <c r="G197" s="50" t="str">
        <f t="shared" si="13"/>
        <v/>
      </c>
      <c r="H197" s="88"/>
      <c r="I197" s="49"/>
      <c r="J197" s="50" t="str">
        <f t="shared" si="14"/>
        <v/>
      </c>
      <c r="K197" s="50" t="str">
        <f t="shared" si="15"/>
        <v/>
      </c>
      <c r="L197" s="88"/>
      <c r="M197" s="49"/>
      <c r="N197" s="50" t="str">
        <f t="shared" si="16"/>
        <v/>
      </c>
      <c r="O197" s="50" t="str">
        <f t="shared" si="17"/>
        <v/>
      </c>
      <c r="P197" s="51"/>
      <c r="Q197" s="78" t="s">
        <v>261</v>
      </c>
      <c r="R197" s="49"/>
      <c r="S197" s="32" t="str">
        <f>IF(R197="","C",INDEX(Gehaltsklassen!A$11:A$15,MATCH('P-Bedarf AL'!R197,Gehaltsklassen!D$11:D$15,1),1))</f>
        <v>C</v>
      </c>
      <c r="T197" s="49"/>
      <c r="U197" s="32" t="str">
        <f>IF(T197="","C",IF(T197="","C",IF('P-Bedarf AL'!$Q197="I",INDEX(Gehaltsklassen!A$11:A$15,MATCH('P-Bedarf AL'!T197,Gehaltsklassen!C$11:C$15,1),1),IF('P-Bedarf AL'!$Q197="II",INDEX(Gehaltsklassen!A$11:A$15,MATCH('P-Bedarf AL'!T197,Gehaltsklassen!D$11:D$15,1),1),IF('P-Bedarf AL'!$Q197="III",INDEX(Gehaltsklassen!A$11:A$15,MATCH('P-Bedarf AL'!T197,Gehaltsklassen!E$11:E$15,1),1),"Falsche Bodenart")))))</f>
        <v>C</v>
      </c>
      <c r="V197" s="52" t="str">
        <f>IF(OR(C197=""),"",SUM(F197,J197,N197)*VLOOKUP(S197,Gehaltsklassen!$B$34:$D$38,2,FALSE))</f>
        <v/>
      </c>
      <c r="W197" s="52" t="str">
        <f>IF(OR(C197=""),"",SUM(F197,J197,N197)*VLOOKUP(S197,Gehaltsklassen!$B$34:$D$38,2,FALSE)*C197)</f>
        <v/>
      </c>
      <c r="X197" s="52" t="str">
        <f>IF(OR(C197=""),"",SUM(F197,J197,N197)*VLOOKUP(S197,Gehaltsklassen!$B$34:$D$38,3,FALSE))</f>
        <v/>
      </c>
      <c r="Y197" s="52" t="str">
        <f>IF(OR(C197=""),"",SUM(F197,J197,N197)*VLOOKUP(S197,Gehaltsklassen!$B$34:$D$38,3,FALSE)*C197)</f>
        <v/>
      </c>
      <c r="Z197" s="54" t="str">
        <f>IF(OR(C197=""),"",(SUM(G197,K197,O197)*VLOOKUP(U197,Gehaltsklassen!$B$34:$D$38,2,FALSE)))</f>
        <v/>
      </c>
      <c r="AA197" s="53" t="str">
        <f>IF(OR(C197=""),"",(SUM(G197,K197,O197)*VLOOKUP(U197,Gehaltsklassen!$B$34:$D$38,2,FALSE))*C197)</f>
        <v/>
      </c>
      <c r="AB197" s="53" t="str">
        <f>IF(OR(C197=""),"",(SUM(G197,K197,O197)*VLOOKUP(U197,Gehaltsklassen!$B$34:$D$38,3,FALSE)))</f>
        <v/>
      </c>
      <c r="AC197" s="53" t="str">
        <f>IF(OR(C197=""),"",(SUM(G197,K197,O197)*VLOOKUP(U197,Gehaltsklassen!$B$34:$D$38,3,FALSE))*C197)</f>
        <v/>
      </c>
    </row>
    <row r="198" spans="1:29" ht="31.9" customHeight="1" x14ac:dyDescent="0.2">
      <c r="A198" s="74" t="str">
        <f>IF(C198="","",MAX($A$11:A197)+1)</f>
        <v/>
      </c>
      <c r="B198" s="75" t="str">
        <f>IF('N-Bedarf AL'!B196="","",'N-Bedarf AL'!B196)</f>
        <v/>
      </c>
      <c r="C198" s="49" t="str">
        <f>IF('N-Bedarf AL'!C196="","",'N-Bedarf AL'!C196)</f>
        <v/>
      </c>
      <c r="D198" s="88" t="str">
        <f>IF('N-Bedarf AL'!D196="","",'N-Bedarf AL'!D196)</f>
        <v/>
      </c>
      <c r="E198" s="49" t="str">
        <f>IF('N-Bedarf AL'!G196="","",'N-Bedarf AL'!G196)</f>
        <v/>
      </c>
      <c r="F198" s="50" t="str">
        <f t="shared" si="12"/>
        <v/>
      </c>
      <c r="G198" s="50" t="str">
        <f t="shared" si="13"/>
        <v/>
      </c>
      <c r="H198" s="88"/>
      <c r="I198" s="49"/>
      <c r="J198" s="50" t="str">
        <f t="shared" si="14"/>
        <v/>
      </c>
      <c r="K198" s="50" t="str">
        <f t="shared" si="15"/>
        <v/>
      </c>
      <c r="L198" s="88"/>
      <c r="M198" s="49"/>
      <c r="N198" s="50" t="str">
        <f t="shared" si="16"/>
        <v/>
      </c>
      <c r="O198" s="50" t="str">
        <f t="shared" si="17"/>
        <v/>
      </c>
      <c r="P198" s="51"/>
      <c r="Q198" s="78" t="s">
        <v>261</v>
      </c>
      <c r="R198" s="49"/>
      <c r="S198" s="32" t="str">
        <f>IF(R198="","C",INDEX(Gehaltsklassen!A$11:A$15,MATCH('P-Bedarf AL'!R198,Gehaltsklassen!D$11:D$15,1),1))</f>
        <v>C</v>
      </c>
      <c r="T198" s="49"/>
      <c r="U198" s="32" t="str">
        <f>IF(T198="","C",IF(T198="","C",IF('P-Bedarf AL'!$Q198="I",INDEX(Gehaltsklassen!A$11:A$15,MATCH('P-Bedarf AL'!T198,Gehaltsklassen!C$11:C$15,1),1),IF('P-Bedarf AL'!$Q198="II",INDEX(Gehaltsklassen!A$11:A$15,MATCH('P-Bedarf AL'!T198,Gehaltsklassen!D$11:D$15,1),1),IF('P-Bedarf AL'!$Q198="III",INDEX(Gehaltsklassen!A$11:A$15,MATCH('P-Bedarf AL'!T198,Gehaltsklassen!E$11:E$15,1),1),"Falsche Bodenart")))))</f>
        <v>C</v>
      </c>
      <c r="V198" s="52" t="str">
        <f>IF(OR(C198=""),"",SUM(F198,J198,N198)*VLOOKUP(S198,Gehaltsklassen!$B$34:$D$38,2,FALSE))</f>
        <v/>
      </c>
      <c r="W198" s="52" t="str">
        <f>IF(OR(C198=""),"",SUM(F198,J198,N198)*VLOOKUP(S198,Gehaltsklassen!$B$34:$D$38,2,FALSE)*C198)</f>
        <v/>
      </c>
      <c r="X198" s="52" t="str">
        <f>IF(OR(C198=""),"",SUM(F198,J198,N198)*VLOOKUP(S198,Gehaltsklassen!$B$34:$D$38,3,FALSE))</f>
        <v/>
      </c>
      <c r="Y198" s="52" t="str">
        <f>IF(OR(C198=""),"",SUM(F198,J198,N198)*VLOOKUP(S198,Gehaltsklassen!$B$34:$D$38,3,FALSE)*C198)</f>
        <v/>
      </c>
      <c r="Z198" s="54" t="str">
        <f>IF(OR(C198=""),"",(SUM(G198,K198,O198)*VLOOKUP(U198,Gehaltsklassen!$B$34:$D$38,2,FALSE)))</f>
        <v/>
      </c>
      <c r="AA198" s="53" t="str">
        <f>IF(OR(C198=""),"",(SUM(G198,K198,O198)*VLOOKUP(U198,Gehaltsklassen!$B$34:$D$38,2,FALSE))*C198)</f>
        <v/>
      </c>
      <c r="AB198" s="53" t="str">
        <f>IF(OR(C198=""),"",(SUM(G198,K198,O198)*VLOOKUP(U198,Gehaltsklassen!$B$34:$D$38,3,FALSE)))</f>
        <v/>
      </c>
      <c r="AC198" s="53" t="str">
        <f>IF(OR(C198=""),"",(SUM(G198,K198,O198)*VLOOKUP(U198,Gehaltsklassen!$B$34:$D$38,3,FALSE))*C198)</f>
        <v/>
      </c>
    </row>
    <row r="199" spans="1:29" ht="31.9" customHeight="1" x14ac:dyDescent="0.2">
      <c r="A199" s="74" t="str">
        <f>IF(C199="","",MAX($A$11:A198)+1)</f>
        <v/>
      </c>
      <c r="B199" s="75" t="str">
        <f>IF('N-Bedarf AL'!B197="","",'N-Bedarf AL'!B197)</f>
        <v/>
      </c>
      <c r="C199" s="49" t="str">
        <f>IF('N-Bedarf AL'!C197="","",'N-Bedarf AL'!C197)</f>
        <v/>
      </c>
      <c r="D199" s="88" t="str">
        <f>IF('N-Bedarf AL'!D197="","",'N-Bedarf AL'!D197)</f>
        <v/>
      </c>
      <c r="E199" s="49" t="str">
        <f>IF('N-Bedarf AL'!G197="","",'N-Bedarf AL'!G197)</f>
        <v/>
      </c>
      <c r="F199" s="50" t="str">
        <f t="shared" si="12"/>
        <v/>
      </c>
      <c r="G199" s="50" t="str">
        <f t="shared" si="13"/>
        <v/>
      </c>
      <c r="H199" s="88"/>
      <c r="I199" s="49"/>
      <c r="J199" s="50" t="str">
        <f t="shared" si="14"/>
        <v/>
      </c>
      <c r="K199" s="50" t="str">
        <f t="shared" si="15"/>
        <v/>
      </c>
      <c r="L199" s="88"/>
      <c r="M199" s="49"/>
      <c r="N199" s="50" t="str">
        <f t="shared" si="16"/>
        <v/>
      </c>
      <c r="O199" s="50" t="str">
        <f t="shared" si="17"/>
        <v/>
      </c>
      <c r="P199" s="51"/>
      <c r="Q199" s="78" t="s">
        <v>261</v>
      </c>
      <c r="R199" s="49"/>
      <c r="S199" s="32" t="str">
        <f>IF(R199="","C",INDEX(Gehaltsklassen!A$11:A$15,MATCH('P-Bedarf AL'!R199,Gehaltsklassen!D$11:D$15,1),1))</f>
        <v>C</v>
      </c>
      <c r="T199" s="49"/>
      <c r="U199" s="32" t="str">
        <f>IF(T199="","C",IF(T199="","C",IF('P-Bedarf AL'!$Q199="I",INDEX(Gehaltsklassen!A$11:A$15,MATCH('P-Bedarf AL'!T199,Gehaltsklassen!C$11:C$15,1),1),IF('P-Bedarf AL'!$Q199="II",INDEX(Gehaltsklassen!A$11:A$15,MATCH('P-Bedarf AL'!T199,Gehaltsklassen!D$11:D$15,1),1),IF('P-Bedarf AL'!$Q199="III",INDEX(Gehaltsklassen!A$11:A$15,MATCH('P-Bedarf AL'!T199,Gehaltsklassen!E$11:E$15,1),1),"Falsche Bodenart")))))</f>
        <v>C</v>
      </c>
      <c r="V199" s="52" t="str">
        <f>IF(OR(C199=""),"",SUM(F199,J199,N199)*VLOOKUP(S199,Gehaltsklassen!$B$34:$D$38,2,FALSE))</f>
        <v/>
      </c>
      <c r="W199" s="52" t="str">
        <f>IF(OR(C199=""),"",SUM(F199,J199,N199)*VLOOKUP(S199,Gehaltsklassen!$B$34:$D$38,2,FALSE)*C199)</f>
        <v/>
      </c>
      <c r="X199" s="52" t="str">
        <f>IF(OR(C199=""),"",SUM(F199,J199,N199)*VLOOKUP(S199,Gehaltsklassen!$B$34:$D$38,3,FALSE))</f>
        <v/>
      </c>
      <c r="Y199" s="52" t="str">
        <f>IF(OR(C199=""),"",SUM(F199,J199,N199)*VLOOKUP(S199,Gehaltsklassen!$B$34:$D$38,3,FALSE)*C199)</f>
        <v/>
      </c>
      <c r="Z199" s="54" t="str">
        <f>IF(OR(C199=""),"",(SUM(G199,K199,O199)*VLOOKUP(U199,Gehaltsklassen!$B$34:$D$38,2,FALSE)))</f>
        <v/>
      </c>
      <c r="AA199" s="53" t="str">
        <f>IF(OR(C199=""),"",(SUM(G199,K199,O199)*VLOOKUP(U199,Gehaltsklassen!$B$34:$D$38,2,FALSE))*C199)</f>
        <v/>
      </c>
      <c r="AB199" s="53" t="str">
        <f>IF(OR(C199=""),"",(SUM(G199,K199,O199)*VLOOKUP(U199,Gehaltsklassen!$B$34:$D$38,3,FALSE)))</f>
        <v/>
      </c>
      <c r="AC199" s="53" t="str">
        <f>IF(OR(C199=""),"",(SUM(G199,K199,O199)*VLOOKUP(U199,Gehaltsklassen!$B$34:$D$38,3,FALSE))*C199)</f>
        <v/>
      </c>
    </row>
    <row r="200" spans="1:29" ht="31.9" customHeight="1" x14ac:dyDescent="0.2">
      <c r="A200" s="74" t="str">
        <f>IF(C200="","",MAX($A$11:A199)+1)</f>
        <v/>
      </c>
      <c r="B200" s="75" t="str">
        <f>IF('N-Bedarf AL'!B198="","",'N-Bedarf AL'!B198)</f>
        <v/>
      </c>
      <c r="C200" s="49" t="str">
        <f>IF('N-Bedarf AL'!C198="","",'N-Bedarf AL'!C198)</f>
        <v/>
      </c>
      <c r="D200" s="88" t="str">
        <f>IF('N-Bedarf AL'!D198="","",'N-Bedarf AL'!D198)</f>
        <v/>
      </c>
      <c r="E200" s="49" t="str">
        <f>IF('N-Bedarf AL'!G198="","",'N-Bedarf AL'!G198)</f>
        <v/>
      </c>
      <c r="F200" s="50" t="str">
        <f t="shared" si="12"/>
        <v/>
      </c>
      <c r="G200" s="50" t="str">
        <f t="shared" si="13"/>
        <v/>
      </c>
      <c r="H200" s="88"/>
      <c r="I200" s="49"/>
      <c r="J200" s="50" t="str">
        <f t="shared" si="14"/>
        <v/>
      </c>
      <c r="K200" s="50" t="str">
        <f t="shared" si="15"/>
        <v/>
      </c>
      <c r="L200" s="88"/>
      <c r="M200" s="49"/>
      <c r="N200" s="50" t="str">
        <f t="shared" si="16"/>
        <v/>
      </c>
      <c r="O200" s="50" t="str">
        <f t="shared" si="17"/>
        <v/>
      </c>
      <c r="P200" s="51"/>
      <c r="Q200" s="78" t="s">
        <v>261</v>
      </c>
      <c r="R200" s="49"/>
      <c r="S200" s="32" t="str">
        <f>IF(R200="","C",INDEX(Gehaltsklassen!A$11:A$15,MATCH('P-Bedarf AL'!R200,Gehaltsklassen!D$11:D$15,1),1))</f>
        <v>C</v>
      </c>
      <c r="T200" s="49"/>
      <c r="U200" s="32" t="str">
        <f>IF(T200="","C",IF(T200="","C",IF('P-Bedarf AL'!$Q200="I",INDEX(Gehaltsklassen!A$11:A$15,MATCH('P-Bedarf AL'!T200,Gehaltsklassen!C$11:C$15,1),1),IF('P-Bedarf AL'!$Q200="II",INDEX(Gehaltsklassen!A$11:A$15,MATCH('P-Bedarf AL'!T200,Gehaltsklassen!D$11:D$15,1),1),IF('P-Bedarf AL'!$Q200="III",INDEX(Gehaltsklassen!A$11:A$15,MATCH('P-Bedarf AL'!T200,Gehaltsklassen!E$11:E$15,1),1),"Falsche Bodenart")))))</f>
        <v>C</v>
      </c>
      <c r="V200" s="52" t="str">
        <f>IF(OR(C200=""),"",SUM(F200,J200,N200)*VLOOKUP(S200,Gehaltsklassen!$B$34:$D$38,2,FALSE))</f>
        <v/>
      </c>
      <c r="W200" s="52" t="str">
        <f>IF(OR(C200=""),"",SUM(F200,J200,N200)*VLOOKUP(S200,Gehaltsklassen!$B$34:$D$38,2,FALSE)*C200)</f>
        <v/>
      </c>
      <c r="X200" s="52" t="str">
        <f>IF(OR(C200=""),"",SUM(F200,J200,N200)*VLOOKUP(S200,Gehaltsklassen!$B$34:$D$38,3,FALSE))</f>
        <v/>
      </c>
      <c r="Y200" s="52" t="str">
        <f>IF(OR(C200=""),"",SUM(F200,J200,N200)*VLOOKUP(S200,Gehaltsklassen!$B$34:$D$38,3,FALSE)*C200)</f>
        <v/>
      </c>
      <c r="Z200" s="54" t="str">
        <f>IF(OR(C200=""),"",(SUM(G200,K200,O200)*VLOOKUP(U200,Gehaltsklassen!$B$34:$D$38,2,FALSE)))</f>
        <v/>
      </c>
      <c r="AA200" s="53" t="str">
        <f>IF(OR(C200=""),"",(SUM(G200,K200,O200)*VLOOKUP(U200,Gehaltsklassen!$B$34:$D$38,2,FALSE))*C200)</f>
        <v/>
      </c>
      <c r="AB200" s="53" t="str">
        <f>IF(OR(C200=""),"",(SUM(G200,K200,O200)*VLOOKUP(U200,Gehaltsklassen!$B$34:$D$38,3,FALSE)))</f>
        <v/>
      </c>
      <c r="AC200" s="53" t="str">
        <f>IF(OR(C200=""),"",(SUM(G200,K200,O200)*VLOOKUP(U200,Gehaltsklassen!$B$34:$D$38,3,FALSE))*C200)</f>
        <v/>
      </c>
    </row>
    <row r="201" spans="1:29" ht="31.9" customHeight="1" x14ac:dyDescent="0.2">
      <c r="A201" s="74" t="str">
        <f>IF(C201="","",MAX($A$11:A200)+1)</f>
        <v/>
      </c>
      <c r="B201" s="75" t="str">
        <f>IF('N-Bedarf AL'!B199="","",'N-Bedarf AL'!B199)</f>
        <v/>
      </c>
      <c r="C201" s="49" t="str">
        <f>IF('N-Bedarf AL'!C199="","",'N-Bedarf AL'!C199)</f>
        <v/>
      </c>
      <c r="D201" s="88" t="str">
        <f>IF('N-Bedarf AL'!D199="","",'N-Bedarf AL'!D199)</f>
        <v/>
      </c>
      <c r="E201" s="49" t="str">
        <f>IF('N-Bedarf AL'!G199="","",'N-Bedarf AL'!G199)</f>
        <v/>
      </c>
      <c r="F201" s="50" t="str">
        <f t="shared" si="12"/>
        <v/>
      </c>
      <c r="G201" s="50" t="str">
        <f t="shared" si="13"/>
        <v/>
      </c>
      <c r="H201" s="88"/>
      <c r="I201" s="49"/>
      <c r="J201" s="50" t="str">
        <f t="shared" si="14"/>
        <v/>
      </c>
      <c r="K201" s="50" t="str">
        <f t="shared" si="15"/>
        <v/>
      </c>
      <c r="L201" s="88"/>
      <c r="M201" s="49"/>
      <c r="N201" s="50" t="str">
        <f t="shared" si="16"/>
        <v/>
      </c>
      <c r="O201" s="50" t="str">
        <f t="shared" si="17"/>
        <v/>
      </c>
      <c r="P201" s="51"/>
      <c r="Q201" s="78" t="s">
        <v>261</v>
      </c>
      <c r="R201" s="49"/>
      <c r="S201" s="32" t="str">
        <f>IF(R201="","C",INDEX(Gehaltsklassen!A$11:A$15,MATCH('P-Bedarf AL'!R201,Gehaltsklassen!D$11:D$15,1),1))</f>
        <v>C</v>
      </c>
      <c r="T201" s="49"/>
      <c r="U201" s="32" t="str">
        <f>IF(T201="","C",IF(T201="","C",IF('P-Bedarf AL'!$Q201="I",INDEX(Gehaltsklassen!A$11:A$15,MATCH('P-Bedarf AL'!T201,Gehaltsklassen!C$11:C$15,1),1),IF('P-Bedarf AL'!$Q201="II",INDEX(Gehaltsklassen!A$11:A$15,MATCH('P-Bedarf AL'!T201,Gehaltsklassen!D$11:D$15,1),1),IF('P-Bedarf AL'!$Q201="III",INDEX(Gehaltsklassen!A$11:A$15,MATCH('P-Bedarf AL'!T201,Gehaltsklassen!E$11:E$15,1),1),"Falsche Bodenart")))))</f>
        <v>C</v>
      </c>
      <c r="V201" s="52" t="str">
        <f>IF(OR(C201=""),"",SUM(F201,J201,N201)*VLOOKUP(S201,Gehaltsklassen!$B$34:$D$38,2,FALSE))</f>
        <v/>
      </c>
      <c r="W201" s="52" t="str">
        <f>IF(OR(C201=""),"",SUM(F201,J201,N201)*VLOOKUP(S201,Gehaltsklassen!$B$34:$D$38,2,FALSE)*C201)</f>
        <v/>
      </c>
      <c r="X201" s="52" t="str">
        <f>IF(OR(C201=""),"",SUM(F201,J201,N201)*VLOOKUP(S201,Gehaltsklassen!$B$34:$D$38,3,FALSE))</f>
        <v/>
      </c>
      <c r="Y201" s="52" t="str">
        <f>IF(OR(C201=""),"",SUM(F201,J201,N201)*VLOOKUP(S201,Gehaltsklassen!$B$34:$D$38,3,FALSE)*C201)</f>
        <v/>
      </c>
      <c r="Z201" s="54" t="str">
        <f>IF(OR(C201=""),"",(SUM(G201,K201,O201)*VLOOKUP(U201,Gehaltsklassen!$B$34:$D$38,2,FALSE)))</f>
        <v/>
      </c>
      <c r="AA201" s="53" t="str">
        <f>IF(OR(C201=""),"",(SUM(G201,K201,O201)*VLOOKUP(U201,Gehaltsklassen!$B$34:$D$38,2,FALSE))*C201)</f>
        <v/>
      </c>
      <c r="AB201" s="53" t="str">
        <f>IF(OR(C201=""),"",(SUM(G201,K201,O201)*VLOOKUP(U201,Gehaltsklassen!$B$34:$D$38,3,FALSE)))</f>
        <v/>
      </c>
      <c r="AC201" s="53" t="str">
        <f>IF(OR(C201=""),"",(SUM(G201,K201,O201)*VLOOKUP(U201,Gehaltsklassen!$B$34:$D$38,3,FALSE))*C201)</f>
        <v/>
      </c>
    </row>
    <row r="202" spans="1:29" ht="31.9" customHeight="1" x14ac:dyDescent="0.2">
      <c r="A202" s="74" t="str">
        <f>IF(C202="","",MAX($A$11:A201)+1)</f>
        <v/>
      </c>
      <c r="B202" s="75" t="str">
        <f>IF('N-Bedarf AL'!B200="","",'N-Bedarf AL'!B200)</f>
        <v/>
      </c>
      <c r="C202" s="49" t="str">
        <f>IF('N-Bedarf AL'!C200="","",'N-Bedarf AL'!C200)</f>
        <v/>
      </c>
      <c r="D202" s="88" t="str">
        <f>IF('N-Bedarf AL'!D200="","",'N-Bedarf AL'!D200)</f>
        <v/>
      </c>
      <c r="E202" s="49" t="str">
        <f>IF('N-Bedarf AL'!G200="","",'N-Bedarf AL'!G200)</f>
        <v/>
      </c>
      <c r="F202" s="50" t="str">
        <f t="shared" ref="F202:F265" si="18">IF(OR(D202="",D202="keine",E202=""),"",VLOOKUP(D202,PSollA,3,FALSE)*E202)</f>
        <v/>
      </c>
      <c r="G202" s="50" t="str">
        <f t="shared" ref="G202:G265" si="19">IF(OR(D202="",D202="keine",E202=""),"",VLOOKUP(D202,PSollA,4,FALSE)*E202)</f>
        <v/>
      </c>
      <c r="H202" s="88"/>
      <c r="I202" s="49"/>
      <c r="J202" s="50" t="str">
        <f t="shared" ref="J202:J265" si="20">IF(OR(H202="",H202="keine",I202=""),"",VLOOKUP(H202,PSollA,3,FALSE)*I202)</f>
        <v/>
      </c>
      <c r="K202" s="50" t="str">
        <f t="shared" ref="K202:K265" si="21">IF(OR(H202="",H202="keine",I202=""),"",VLOOKUP(H202,PSollA,4,FALSE)*I202)</f>
        <v/>
      </c>
      <c r="L202" s="88"/>
      <c r="M202" s="49"/>
      <c r="N202" s="50" t="str">
        <f t="shared" ref="N202:N265" si="22">IF(OR(L202="",L202="keine",M202=""),"",VLOOKUP(L202,PSollA,3,FALSE)*M202)</f>
        <v/>
      </c>
      <c r="O202" s="50" t="str">
        <f t="shared" ref="O202:O265" si="23">IF(OR(L202="",L202="keine",M202=""),"",VLOOKUP(L202,PSollA,4,FALSE)*M202)</f>
        <v/>
      </c>
      <c r="P202" s="51"/>
      <c r="Q202" s="78" t="s">
        <v>261</v>
      </c>
      <c r="R202" s="49"/>
      <c r="S202" s="32" t="str">
        <f>IF(R202="","C",INDEX(Gehaltsklassen!A$11:A$15,MATCH('P-Bedarf AL'!R202,Gehaltsklassen!D$11:D$15,1),1))</f>
        <v>C</v>
      </c>
      <c r="T202" s="49"/>
      <c r="U202" s="32" t="str">
        <f>IF(T202="","C",IF(T202="","C",IF('P-Bedarf AL'!$Q202="I",INDEX(Gehaltsklassen!A$11:A$15,MATCH('P-Bedarf AL'!T202,Gehaltsklassen!C$11:C$15,1),1),IF('P-Bedarf AL'!$Q202="II",INDEX(Gehaltsklassen!A$11:A$15,MATCH('P-Bedarf AL'!T202,Gehaltsklassen!D$11:D$15,1),1),IF('P-Bedarf AL'!$Q202="III",INDEX(Gehaltsklassen!A$11:A$15,MATCH('P-Bedarf AL'!T202,Gehaltsklassen!E$11:E$15,1),1),"Falsche Bodenart")))))</f>
        <v>C</v>
      </c>
      <c r="V202" s="52" t="str">
        <f>IF(OR(C202=""),"",SUM(F202,J202,N202)*VLOOKUP(S202,Gehaltsklassen!$B$34:$D$38,2,FALSE))</f>
        <v/>
      </c>
      <c r="W202" s="52" t="str">
        <f>IF(OR(C202=""),"",SUM(F202,J202,N202)*VLOOKUP(S202,Gehaltsklassen!$B$34:$D$38,2,FALSE)*C202)</f>
        <v/>
      </c>
      <c r="X202" s="52" t="str">
        <f>IF(OR(C202=""),"",SUM(F202,J202,N202)*VLOOKUP(S202,Gehaltsklassen!$B$34:$D$38,3,FALSE))</f>
        <v/>
      </c>
      <c r="Y202" s="52" t="str">
        <f>IF(OR(C202=""),"",SUM(F202,J202,N202)*VLOOKUP(S202,Gehaltsklassen!$B$34:$D$38,3,FALSE)*C202)</f>
        <v/>
      </c>
      <c r="Z202" s="54" t="str">
        <f>IF(OR(C202=""),"",(SUM(G202,K202,O202)*VLOOKUP(U202,Gehaltsklassen!$B$34:$D$38,2,FALSE)))</f>
        <v/>
      </c>
      <c r="AA202" s="53" t="str">
        <f>IF(OR(C202=""),"",(SUM(G202,K202,O202)*VLOOKUP(U202,Gehaltsklassen!$B$34:$D$38,2,FALSE))*C202)</f>
        <v/>
      </c>
      <c r="AB202" s="53" t="str">
        <f>IF(OR(C202=""),"",(SUM(G202,K202,O202)*VLOOKUP(U202,Gehaltsklassen!$B$34:$D$38,3,FALSE)))</f>
        <v/>
      </c>
      <c r="AC202" s="53" t="str">
        <f>IF(OR(C202=""),"",(SUM(G202,K202,O202)*VLOOKUP(U202,Gehaltsklassen!$B$34:$D$38,3,FALSE))*C202)</f>
        <v/>
      </c>
    </row>
    <row r="203" spans="1:29" ht="31.9" customHeight="1" x14ac:dyDescent="0.2">
      <c r="A203" s="74" t="str">
        <f>IF(C203="","",MAX($A$11:A202)+1)</f>
        <v/>
      </c>
      <c r="B203" s="75" t="str">
        <f>IF('N-Bedarf AL'!B201="","",'N-Bedarf AL'!B201)</f>
        <v/>
      </c>
      <c r="C203" s="49" t="str">
        <f>IF('N-Bedarf AL'!C201="","",'N-Bedarf AL'!C201)</f>
        <v/>
      </c>
      <c r="D203" s="88" t="str">
        <f>IF('N-Bedarf AL'!D201="","",'N-Bedarf AL'!D201)</f>
        <v/>
      </c>
      <c r="E203" s="49" t="str">
        <f>IF('N-Bedarf AL'!G201="","",'N-Bedarf AL'!G201)</f>
        <v/>
      </c>
      <c r="F203" s="50" t="str">
        <f t="shared" si="18"/>
        <v/>
      </c>
      <c r="G203" s="50" t="str">
        <f t="shared" si="19"/>
        <v/>
      </c>
      <c r="H203" s="88"/>
      <c r="I203" s="49"/>
      <c r="J203" s="50" t="str">
        <f t="shared" si="20"/>
        <v/>
      </c>
      <c r="K203" s="50" t="str">
        <f t="shared" si="21"/>
        <v/>
      </c>
      <c r="L203" s="88"/>
      <c r="M203" s="49"/>
      <c r="N203" s="50" t="str">
        <f t="shared" si="22"/>
        <v/>
      </c>
      <c r="O203" s="50" t="str">
        <f t="shared" si="23"/>
        <v/>
      </c>
      <c r="P203" s="51"/>
      <c r="Q203" s="78" t="s">
        <v>261</v>
      </c>
      <c r="R203" s="49"/>
      <c r="S203" s="32" t="str">
        <f>IF(R203="","C",INDEX(Gehaltsklassen!A$11:A$15,MATCH('P-Bedarf AL'!R203,Gehaltsklassen!D$11:D$15,1),1))</f>
        <v>C</v>
      </c>
      <c r="T203" s="49"/>
      <c r="U203" s="32" t="str">
        <f>IF(T203="","C",IF(T203="","C",IF('P-Bedarf AL'!$Q203="I",INDEX(Gehaltsklassen!A$11:A$15,MATCH('P-Bedarf AL'!T203,Gehaltsklassen!C$11:C$15,1),1),IF('P-Bedarf AL'!$Q203="II",INDEX(Gehaltsklassen!A$11:A$15,MATCH('P-Bedarf AL'!T203,Gehaltsklassen!D$11:D$15,1),1),IF('P-Bedarf AL'!$Q203="III",INDEX(Gehaltsklassen!A$11:A$15,MATCH('P-Bedarf AL'!T203,Gehaltsklassen!E$11:E$15,1),1),"Falsche Bodenart")))))</f>
        <v>C</v>
      </c>
      <c r="V203" s="52" t="str">
        <f>IF(OR(C203=""),"",SUM(F203,J203,N203)*VLOOKUP(S203,Gehaltsklassen!$B$34:$D$38,2,FALSE))</f>
        <v/>
      </c>
      <c r="W203" s="52" t="str">
        <f>IF(OR(C203=""),"",SUM(F203,J203,N203)*VLOOKUP(S203,Gehaltsklassen!$B$34:$D$38,2,FALSE)*C203)</f>
        <v/>
      </c>
      <c r="X203" s="52" t="str">
        <f>IF(OR(C203=""),"",SUM(F203,J203,N203)*VLOOKUP(S203,Gehaltsklassen!$B$34:$D$38,3,FALSE))</f>
        <v/>
      </c>
      <c r="Y203" s="52" t="str">
        <f>IF(OR(C203=""),"",SUM(F203,J203,N203)*VLOOKUP(S203,Gehaltsklassen!$B$34:$D$38,3,FALSE)*C203)</f>
        <v/>
      </c>
      <c r="Z203" s="54" t="str">
        <f>IF(OR(C203=""),"",(SUM(G203,K203,O203)*VLOOKUP(U203,Gehaltsklassen!$B$34:$D$38,2,FALSE)))</f>
        <v/>
      </c>
      <c r="AA203" s="53" t="str">
        <f>IF(OR(C203=""),"",(SUM(G203,K203,O203)*VLOOKUP(U203,Gehaltsklassen!$B$34:$D$38,2,FALSE))*C203)</f>
        <v/>
      </c>
      <c r="AB203" s="53" t="str">
        <f>IF(OR(C203=""),"",(SUM(G203,K203,O203)*VLOOKUP(U203,Gehaltsklassen!$B$34:$D$38,3,FALSE)))</f>
        <v/>
      </c>
      <c r="AC203" s="53" t="str">
        <f>IF(OR(C203=""),"",(SUM(G203,K203,O203)*VLOOKUP(U203,Gehaltsklassen!$B$34:$D$38,3,FALSE))*C203)</f>
        <v/>
      </c>
    </row>
    <row r="204" spans="1:29" ht="31.9" customHeight="1" x14ac:dyDescent="0.2">
      <c r="A204" s="74" t="str">
        <f>IF(C204="","",MAX($A$11:A203)+1)</f>
        <v/>
      </c>
      <c r="B204" s="75" t="str">
        <f>IF('N-Bedarf AL'!B202="","",'N-Bedarf AL'!B202)</f>
        <v/>
      </c>
      <c r="C204" s="49" t="str">
        <f>IF('N-Bedarf AL'!C202="","",'N-Bedarf AL'!C202)</f>
        <v/>
      </c>
      <c r="D204" s="88" t="str">
        <f>IF('N-Bedarf AL'!D202="","",'N-Bedarf AL'!D202)</f>
        <v/>
      </c>
      <c r="E204" s="49" t="str">
        <f>IF('N-Bedarf AL'!G202="","",'N-Bedarf AL'!G202)</f>
        <v/>
      </c>
      <c r="F204" s="50" t="str">
        <f t="shared" si="18"/>
        <v/>
      </c>
      <c r="G204" s="50" t="str">
        <f t="shared" si="19"/>
        <v/>
      </c>
      <c r="H204" s="88"/>
      <c r="I204" s="49"/>
      <c r="J204" s="50" t="str">
        <f t="shared" si="20"/>
        <v/>
      </c>
      <c r="K204" s="50" t="str">
        <f t="shared" si="21"/>
        <v/>
      </c>
      <c r="L204" s="88"/>
      <c r="M204" s="49"/>
      <c r="N204" s="50" t="str">
        <f t="shared" si="22"/>
        <v/>
      </c>
      <c r="O204" s="50" t="str">
        <f t="shared" si="23"/>
        <v/>
      </c>
      <c r="P204" s="51"/>
      <c r="Q204" s="78" t="s">
        <v>261</v>
      </c>
      <c r="R204" s="49"/>
      <c r="S204" s="32" t="str">
        <f>IF(R204="","C",INDEX(Gehaltsklassen!A$11:A$15,MATCH('P-Bedarf AL'!R204,Gehaltsklassen!D$11:D$15,1),1))</f>
        <v>C</v>
      </c>
      <c r="T204" s="49"/>
      <c r="U204" s="32" t="str">
        <f>IF(T204="","C",IF(T204="","C",IF('P-Bedarf AL'!$Q204="I",INDEX(Gehaltsklassen!A$11:A$15,MATCH('P-Bedarf AL'!T204,Gehaltsklassen!C$11:C$15,1),1),IF('P-Bedarf AL'!$Q204="II",INDEX(Gehaltsklassen!A$11:A$15,MATCH('P-Bedarf AL'!T204,Gehaltsklassen!D$11:D$15,1),1),IF('P-Bedarf AL'!$Q204="III",INDEX(Gehaltsklassen!A$11:A$15,MATCH('P-Bedarf AL'!T204,Gehaltsklassen!E$11:E$15,1),1),"Falsche Bodenart")))))</f>
        <v>C</v>
      </c>
      <c r="V204" s="52" t="str">
        <f>IF(OR(C204=""),"",SUM(F204,J204,N204)*VLOOKUP(S204,Gehaltsklassen!$B$34:$D$38,2,FALSE))</f>
        <v/>
      </c>
      <c r="W204" s="52" t="str">
        <f>IF(OR(C204=""),"",SUM(F204,J204,N204)*VLOOKUP(S204,Gehaltsklassen!$B$34:$D$38,2,FALSE)*C204)</f>
        <v/>
      </c>
      <c r="X204" s="52" t="str">
        <f>IF(OR(C204=""),"",SUM(F204,J204,N204)*VLOOKUP(S204,Gehaltsklassen!$B$34:$D$38,3,FALSE))</f>
        <v/>
      </c>
      <c r="Y204" s="52" t="str">
        <f>IF(OR(C204=""),"",SUM(F204,J204,N204)*VLOOKUP(S204,Gehaltsklassen!$B$34:$D$38,3,FALSE)*C204)</f>
        <v/>
      </c>
      <c r="Z204" s="54" t="str">
        <f>IF(OR(C204=""),"",(SUM(G204,K204,O204)*VLOOKUP(U204,Gehaltsklassen!$B$34:$D$38,2,FALSE)))</f>
        <v/>
      </c>
      <c r="AA204" s="53" t="str">
        <f>IF(OR(C204=""),"",(SUM(G204,K204,O204)*VLOOKUP(U204,Gehaltsklassen!$B$34:$D$38,2,FALSE))*C204)</f>
        <v/>
      </c>
      <c r="AB204" s="53" t="str">
        <f>IF(OR(C204=""),"",(SUM(G204,K204,O204)*VLOOKUP(U204,Gehaltsklassen!$B$34:$D$38,3,FALSE)))</f>
        <v/>
      </c>
      <c r="AC204" s="53" t="str">
        <f>IF(OR(C204=""),"",(SUM(G204,K204,O204)*VLOOKUP(U204,Gehaltsklassen!$B$34:$D$38,3,FALSE))*C204)</f>
        <v/>
      </c>
    </row>
    <row r="205" spans="1:29" ht="31.9" customHeight="1" x14ac:dyDescent="0.2">
      <c r="A205" s="74" t="str">
        <f>IF(C205="","",MAX($A$11:A204)+1)</f>
        <v/>
      </c>
      <c r="B205" s="75" t="str">
        <f>IF('N-Bedarf AL'!B203="","",'N-Bedarf AL'!B203)</f>
        <v/>
      </c>
      <c r="C205" s="49" t="str">
        <f>IF('N-Bedarf AL'!C203="","",'N-Bedarf AL'!C203)</f>
        <v/>
      </c>
      <c r="D205" s="88" t="str">
        <f>IF('N-Bedarf AL'!D203="","",'N-Bedarf AL'!D203)</f>
        <v/>
      </c>
      <c r="E205" s="49" t="str">
        <f>IF('N-Bedarf AL'!G203="","",'N-Bedarf AL'!G203)</f>
        <v/>
      </c>
      <c r="F205" s="50" t="str">
        <f t="shared" si="18"/>
        <v/>
      </c>
      <c r="G205" s="50" t="str">
        <f t="shared" si="19"/>
        <v/>
      </c>
      <c r="H205" s="88"/>
      <c r="I205" s="49"/>
      <c r="J205" s="50" t="str">
        <f t="shared" si="20"/>
        <v/>
      </c>
      <c r="K205" s="50" t="str">
        <f t="shared" si="21"/>
        <v/>
      </c>
      <c r="L205" s="88"/>
      <c r="M205" s="49"/>
      <c r="N205" s="50" t="str">
        <f t="shared" si="22"/>
        <v/>
      </c>
      <c r="O205" s="50" t="str">
        <f t="shared" si="23"/>
        <v/>
      </c>
      <c r="P205" s="51"/>
      <c r="Q205" s="78" t="s">
        <v>261</v>
      </c>
      <c r="R205" s="49"/>
      <c r="S205" s="32" t="str">
        <f>IF(R205="","C",INDEX(Gehaltsklassen!A$11:A$15,MATCH('P-Bedarf AL'!R205,Gehaltsklassen!D$11:D$15,1),1))</f>
        <v>C</v>
      </c>
      <c r="T205" s="49"/>
      <c r="U205" s="32" t="str">
        <f>IF(T205="","C",IF(T205="","C",IF('P-Bedarf AL'!$Q205="I",INDEX(Gehaltsklassen!A$11:A$15,MATCH('P-Bedarf AL'!T205,Gehaltsklassen!C$11:C$15,1),1),IF('P-Bedarf AL'!$Q205="II",INDEX(Gehaltsklassen!A$11:A$15,MATCH('P-Bedarf AL'!T205,Gehaltsklassen!D$11:D$15,1),1),IF('P-Bedarf AL'!$Q205="III",INDEX(Gehaltsklassen!A$11:A$15,MATCH('P-Bedarf AL'!T205,Gehaltsklassen!E$11:E$15,1),1),"Falsche Bodenart")))))</f>
        <v>C</v>
      </c>
      <c r="V205" s="52" t="str">
        <f>IF(OR(C205=""),"",SUM(F205,J205,N205)*VLOOKUP(S205,Gehaltsklassen!$B$34:$D$38,2,FALSE))</f>
        <v/>
      </c>
      <c r="W205" s="52" t="str">
        <f>IF(OR(C205=""),"",SUM(F205,J205,N205)*VLOOKUP(S205,Gehaltsklassen!$B$34:$D$38,2,FALSE)*C205)</f>
        <v/>
      </c>
      <c r="X205" s="52" t="str">
        <f>IF(OR(C205=""),"",SUM(F205,J205,N205)*VLOOKUP(S205,Gehaltsklassen!$B$34:$D$38,3,FALSE))</f>
        <v/>
      </c>
      <c r="Y205" s="52" t="str">
        <f>IF(OR(C205=""),"",SUM(F205,J205,N205)*VLOOKUP(S205,Gehaltsklassen!$B$34:$D$38,3,FALSE)*C205)</f>
        <v/>
      </c>
      <c r="Z205" s="54" t="str">
        <f>IF(OR(C205=""),"",(SUM(G205,K205,O205)*VLOOKUP(U205,Gehaltsklassen!$B$34:$D$38,2,FALSE)))</f>
        <v/>
      </c>
      <c r="AA205" s="53" t="str">
        <f>IF(OR(C205=""),"",(SUM(G205,K205,O205)*VLOOKUP(U205,Gehaltsklassen!$B$34:$D$38,2,FALSE))*C205)</f>
        <v/>
      </c>
      <c r="AB205" s="53" t="str">
        <f>IF(OR(C205=""),"",(SUM(G205,K205,O205)*VLOOKUP(U205,Gehaltsklassen!$B$34:$D$38,3,FALSE)))</f>
        <v/>
      </c>
      <c r="AC205" s="53" t="str">
        <f>IF(OR(C205=""),"",(SUM(G205,K205,O205)*VLOOKUP(U205,Gehaltsklassen!$B$34:$D$38,3,FALSE))*C205)</f>
        <v/>
      </c>
    </row>
    <row r="206" spans="1:29" ht="31.9" customHeight="1" x14ac:dyDescent="0.2">
      <c r="A206" s="74" t="str">
        <f>IF(C206="","",MAX($A$11:A205)+1)</f>
        <v/>
      </c>
      <c r="B206" s="75" t="str">
        <f>IF('N-Bedarf AL'!B204="","",'N-Bedarf AL'!B204)</f>
        <v/>
      </c>
      <c r="C206" s="49" t="str">
        <f>IF('N-Bedarf AL'!C204="","",'N-Bedarf AL'!C204)</f>
        <v/>
      </c>
      <c r="D206" s="88" t="str">
        <f>IF('N-Bedarf AL'!D204="","",'N-Bedarf AL'!D204)</f>
        <v/>
      </c>
      <c r="E206" s="49" t="str">
        <f>IF('N-Bedarf AL'!G204="","",'N-Bedarf AL'!G204)</f>
        <v/>
      </c>
      <c r="F206" s="50" t="str">
        <f t="shared" si="18"/>
        <v/>
      </c>
      <c r="G206" s="50" t="str">
        <f t="shared" si="19"/>
        <v/>
      </c>
      <c r="H206" s="88"/>
      <c r="I206" s="49"/>
      <c r="J206" s="50" t="str">
        <f t="shared" si="20"/>
        <v/>
      </c>
      <c r="K206" s="50" t="str">
        <f t="shared" si="21"/>
        <v/>
      </c>
      <c r="L206" s="88"/>
      <c r="M206" s="49"/>
      <c r="N206" s="50" t="str">
        <f t="shared" si="22"/>
        <v/>
      </c>
      <c r="O206" s="50" t="str">
        <f t="shared" si="23"/>
        <v/>
      </c>
      <c r="P206" s="51"/>
      <c r="Q206" s="78" t="s">
        <v>261</v>
      </c>
      <c r="R206" s="49"/>
      <c r="S206" s="32" t="str">
        <f>IF(R206="","C",INDEX(Gehaltsklassen!A$11:A$15,MATCH('P-Bedarf AL'!R206,Gehaltsklassen!D$11:D$15,1),1))</f>
        <v>C</v>
      </c>
      <c r="T206" s="49"/>
      <c r="U206" s="32" t="str">
        <f>IF(T206="","C",IF(T206="","C",IF('P-Bedarf AL'!$Q206="I",INDEX(Gehaltsklassen!A$11:A$15,MATCH('P-Bedarf AL'!T206,Gehaltsklassen!C$11:C$15,1),1),IF('P-Bedarf AL'!$Q206="II",INDEX(Gehaltsklassen!A$11:A$15,MATCH('P-Bedarf AL'!T206,Gehaltsklassen!D$11:D$15,1),1),IF('P-Bedarf AL'!$Q206="III",INDEX(Gehaltsklassen!A$11:A$15,MATCH('P-Bedarf AL'!T206,Gehaltsklassen!E$11:E$15,1),1),"Falsche Bodenart")))))</f>
        <v>C</v>
      </c>
      <c r="V206" s="52" t="str">
        <f>IF(OR(C206=""),"",SUM(F206,J206,N206)*VLOOKUP(S206,Gehaltsklassen!$B$34:$D$38,2,FALSE))</f>
        <v/>
      </c>
      <c r="W206" s="52" t="str">
        <f>IF(OR(C206=""),"",SUM(F206,J206,N206)*VLOOKUP(S206,Gehaltsklassen!$B$34:$D$38,2,FALSE)*C206)</f>
        <v/>
      </c>
      <c r="X206" s="52" t="str">
        <f>IF(OR(C206=""),"",SUM(F206,J206,N206)*VLOOKUP(S206,Gehaltsklassen!$B$34:$D$38,3,FALSE))</f>
        <v/>
      </c>
      <c r="Y206" s="52" t="str">
        <f>IF(OR(C206=""),"",SUM(F206,J206,N206)*VLOOKUP(S206,Gehaltsklassen!$B$34:$D$38,3,FALSE)*C206)</f>
        <v/>
      </c>
      <c r="Z206" s="54" t="str">
        <f>IF(OR(C206=""),"",(SUM(G206,K206,O206)*VLOOKUP(U206,Gehaltsklassen!$B$34:$D$38,2,FALSE)))</f>
        <v/>
      </c>
      <c r="AA206" s="53" t="str">
        <f>IF(OR(C206=""),"",(SUM(G206,K206,O206)*VLOOKUP(U206,Gehaltsklassen!$B$34:$D$38,2,FALSE))*C206)</f>
        <v/>
      </c>
      <c r="AB206" s="53" t="str">
        <f>IF(OR(C206=""),"",(SUM(G206,K206,O206)*VLOOKUP(U206,Gehaltsklassen!$B$34:$D$38,3,FALSE)))</f>
        <v/>
      </c>
      <c r="AC206" s="53" t="str">
        <f>IF(OR(C206=""),"",(SUM(G206,K206,O206)*VLOOKUP(U206,Gehaltsklassen!$B$34:$D$38,3,FALSE))*C206)</f>
        <v/>
      </c>
    </row>
    <row r="207" spans="1:29" ht="31.9" customHeight="1" x14ac:dyDescent="0.2">
      <c r="A207" s="74" t="str">
        <f>IF(C207="","",MAX($A$11:A206)+1)</f>
        <v/>
      </c>
      <c r="B207" s="75" t="str">
        <f>IF('N-Bedarf AL'!B205="","",'N-Bedarf AL'!B205)</f>
        <v/>
      </c>
      <c r="C207" s="49" t="str">
        <f>IF('N-Bedarf AL'!C205="","",'N-Bedarf AL'!C205)</f>
        <v/>
      </c>
      <c r="D207" s="88" t="str">
        <f>IF('N-Bedarf AL'!D205="","",'N-Bedarf AL'!D205)</f>
        <v/>
      </c>
      <c r="E207" s="49" t="str">
        <f>IF('N-Bedarf AL'!G205="","",'N-Bedarf AL'!G205)</f>
        <v/>
      </c>
      <c r="F207" s="50" t="str">
        <f t="shared" si="18"/>
        <v/>
      </c>
      <c r="G207" s="50" t="str">
        <f t="shared" si="19"/>
        <v/>
      </c>
      <c r="H207" s="88"/>
      <c r="I207" s="49"/>
      <c r="J207" s="50" t="str">
        <f t="shared" si="20"/>
        <v/>
      </c>
      <c r="K207" s="50" t="str">
        <f t="shared" si="21"/>
        <v/>
      </c>
      <c r="L207" s="88"/>
      <c r="M207" s="49"/>
      <c r="N207" s="50" t="str">
        <f t="shared" si="22"/>
        <v/>
      </c>
      <c r="O207" s="50" t="str">
        <f t="shared" si="23"/>
        <v/>
      </c>
      <c r="P207" s="51"/>
      <c r="Q207" s="78" t="s">
        <v>261</v>
      </c>
      <c r="R207" s="49"/>
      <c r="S207" s="32" t="str">
        <f>IF(R207="","C",INDEX(Gehaltsklassen!A$11:A$15,MATCH('P-Bedarf AL'!R207,Gehaltsklassen!D$11:D$15,1),1))</f>
        <v>C</v>
      </c>
      <c r="T207" s="49"/>
      <c r="U207" s="32" t="str">
        <f>IF(T207="","C",IF(T207="","C",IF('P-Bedarf AL'!$Q207="I",INDEX(Gehaltsklassen!A$11:A$15,MATCH('P-Bedarf AL'!T207,Gehaltsklassen!C$11:C$15,1),1),IF('P-Bedarf AL'!$Q207="II",INDEX(Gehaltsklassen!A$11:A$15,MATCH('P-Bedarf AL'!T207,Gehaltsklassen!D$11:D$15,1),1),IF('P-Bedarf AL'!$Q207="III",INDEX(Gehaltsklassen!A$11:A$15,MATCH('P-Bedarf AL'!T207,Gehaltsklassen!E$11:E$15,1),1),"Falsche Bodenart")))))</f>
        <v>C</v>
      </c>
      <c r="V207" s="52" t="str">
        <f>IF(OR(C207=""),"",SUM(F207,J207,N207)*VLOOKUP(S207,Gehaltsklassen!$B$34:$D$38,2,FALSE))</f>
        <v/>
      </c>
      <c r="W207" s="52" t="str">
        <f>IF(OR(C207=""),"",SUM(F207,J207,N207)*VLOOKUP(S207,Gehaltsklassen!$B$34:$D$38,2,FALSE)*C207)</f>
        <v/>
      </c>
      <c r="X207" s="52" t="str">
        <f>IF(OR(C207=""),"",SUM(F207,J207,N207)*VLOOKUP(S207,Gehaltsklassen!$B$34:$D$38,3,FALSE))</f>
        <v/>
      </c>
      <c r="Y207" s="52" t="str">
        <f>IF(OR(C207=""),"",SUM(F207,J207,N207)*VLOOKUP(S207,Gehaltsklassen!$B$34:$D$38,3,FALSE)*C207)</f>
        <v/>
      </c>
      <c r="Z207" s="54" t="str">
        <f>IF(OR(C207=""),"",(SUM(G207,K207,O207)*VLOOKUP(U207,Gehaltsklassen!$B$34:$D$38,2,FALSE)))</f>
        <v/>
      </c>
      <c r="AA207" s="53" t="str">
        <f>IF(OR(C207=""),"",(SUM(G207,K207,O207)*VLOOKUP(U207,Gehaltsklassen!$B$34:$D$38,2,FALSE))*C207)</f>
        <v/>
      </c>
      <c r="AB207" s="53" t="str">
        <f>IF(OR(C207=""),"",(SUM(G207,K207,O207)*VLOOKUP(U207,Gehaltsklassen!$B$34:$D$38,3,FALSE)))</f>
        <v/>
      </c>
      <c r="AC207" s="53" t="str">
        <f>IF(OR(C207=""),"",(SUM(G207,K207,O207)*VLOOKUP(U207,Gehaltsklassen!$B$34:$D$38,3,FALSE))*C207)</f>
        <v/>
      </c>
    </row>
    <row r="208" spans="1:29" ht="31.9" customHeight="1" x14ac:dyDescent="0.2">
      <c r="A208" s="74" t="str">
        <f>IF(C208="","",MAX($A$11:A207)+1)</f>
        <v/>
      </c>
      <c r="B208" s="75" t="str">
        <f>IF('N-Bedarf AL'!B206="","",'N-Bedarf AL'!B206)</f>
        <v/>
      </c>
      <c r="C208" s="49" t="str">
        <f>IF('N-Bedarf AL'!C206="","",'N-Bedarf AL'!C206)</f>
        <v/>
      </c>
      <c r="D208" s="88" t="str">
        <f>IF('N-Bedarf AL'!D206="","",'N-Bedarf AL'!D206)</f>
        <v/>
      </c>
      <c r="E208" s="49" t="str">
        <f>IF('N-Bedarf AL'!G206="","",'N-Bedarf AL'!G206)</f>
        <v/>
      </c>
      <c r="F208" s="50" t="str">
        <f t="shared" si="18"/>
        <v/>
      </c>
      <c r="G208" s="50" t="str">
        <f t="shared" si="19"/>
        <v/>
      </c>
      <c r="H208" s="88"/>
      <c r="I208" s="49"/>
      <c r="J208" s="50" t="str">
        <f t="shared" si="20"/>
        <v/>
      </c>
      <c r="K208" s="50" t="str">
        <f t="shared" si="21"/>
        <v/>
      </c>
      <c r="L208" s="88"/>
      <c r="M208" s="49"/>
      <c r="N208" s="50" t="str">
        <f t="shared" si="22"/>
        <v/>
      </c>
      <c r="O208" s="50" t="str">
        <f t="shared" si="23"/>
        <v/>
      </c>
      <c r="P208" s="51"/>
      <c r="Q208" s="78" t="s">
        <v>261</v>
      </c>
      <c r="R208" s="49"/>
      <c r="S208" s="32" t="str">
        <f>IF(R208="","C",INDEX(Gehaltsklassen!A$11:A$15,MATCH('P-Bedarf AL'!R208,Gehaltsklassen!D$11:D$15,1),1))</f>
        <v>C</v>
      </c>
      <c r="T208" s="49"/>
      <c r="U208" s="32" t="str">
        <f>IF(T208="","C",IF(T208="","C",IF('P-Bedarf AL'!$Q208="I",INDEX(Gehaltsklassen!A$11:A$15,MATCH('P-Bedarf AL'!T208,Gehaltsklassen!C$11:C$15,1),1),IF('P-Bedarf AL'!$Q208="II",INDEX(Gehaltsklassen!A$11:A$15,MATCH('P-Bedarf AL'!T208,Gehaltsklassen!D$11:D$15,1),1),IF('P-Bedarf AL'!$Q208="III",INDEX(Gehaltsklassen!A$11:A$15,MATCH('P-Bedarf AL'!T208,Gehaltsklassen!E$11:E$15,1),1),"Falsche Bodenart")))))</f>
        <v>C</v>
      </c>
      <c r="V208" s="52" t="str">
        <f>IF(OR(C208=""),"",SUM(F208,J208,N208)*VLOOKUP(S208,Gehaltsklassen!$B$34:$D$38,2,FALSE))</f>
        <v/>
      </c>
      <c r="W208" s="52" t="str">
        <f>IF(OR(C208=""),"",SUM(F208,J208,N208)*VLOOKUP(S208,Gehaltsklassen!$B$34:$D$38,2,FALSE)*C208)</f>
        <v/>
      </c>
      <c r="X208" s="52" t="str">
        <f>IF(OR(C208=""),"",SUM(F208,J208,N208)*VLOOKUP(S208,Gehaltsklassen!$B$34:$D$38,3,FALSE))</f>
        <v/>
      </c>
      <c r="Y208" s="52" t="str">
        <f>IF(OR(C208=""),"",SUM(F208,J208,N208)*VLOOKUP(S208,Gehaltsklassen!$B$34:$D$38,3,FALSE)*C208)</f>
        <v/>
      </c>
      <c r="Z208" s="54" t="str">
        <f>IF(OR(C208=""),"",(SUM(G208,K208,O208)*VLOOKUP(U208,Gehaltsklassen!$B$34:$D$38,2,FALSE)))</f>
        <v/>
      </c>
      <c r="AA208" s="53" t="str">
        <f>IF(OR(C208=""),"",(SUM(G208,K208,O208)*VLOOKUP(U208,Gehaltsklassen!$B$34:$D$38,2,FALSE))*C208)</f>
        <v/>
      </c>
      <c r="AB208" s="53" t="str">
        <f>IF(OR(C208=""),"",(SUM(G208,K208,O208)*VLOOKUP(U208,Gehaltsklassen!$B$34:$D$38,3,FALSE)))</f>
        <v/>
      </c>
      <c r="AC208" s="53" t="str">
        <f>IF(OR(C208=""),"",(SUM(G208,K208,O208)*VLOOKUP(U208,Gehaltsklassen!$B$34:$D$38,3,FALSE))*C208)</f>
        <v/>
      </c>
    </row>
    <row r="209" spans="1:29" ht="31.9" customHeight="1" x14ac:dyDescent="0.2">
      <c r="A209" s="74" t="str">
        <f>IF(C209="","",MAX($A$11:A208)+1)</f>
        <v/>
      </c>
      <c r="B209" s="75" t="str">
        <f>IF('N-Bedarf AL'!B207="","",'N-Bedarf AL'!B207)</f>
        <v/>
      </c>
      <c r="C209" s="49" t="str">
        <f>IF('N-Bedarf AL'!C207="","",'N-Bedarf AL'!C207)</f>
        <v/>
      </c>
      <c r="D209" s="88" t="str">
        <f>IF('N-Bedarf AL'!D207="","",'N-Bedarf AL'!D207)</f>
        <v/>
      </c>
      <c r="E209" s="49" t="str">
        <f>IF('N-Bedarf AL'!G207="","",'N-Bedarf AL'!G207)</f>
        <v/>
      </c>
      <c r="F209" s="50" t="str">
        <f t="shared" si="18"/>
        <v/>
      </c>
      <c r="G209" s="50" t="str">
        <f t="shared" si="19"/>
        <v/>
      </c>
      <c r="H209" s="88"/>
      <c r="I209" s="49"/>
      <c r="J209" s="50" t="str">
        <f t="shared" si="20"/>
        <v/>
      </c>
      <c r="K209" s="50" t="str">
        <f t="shared" si="21"/>
        <v/>
      </c>
      <c r="L209" s="88"/>
      <c r="M209" s="49"/>
      <c r="N209" s="50" t="str">
        <f t="shared" si="22"/>
        <v/>
      </c>
      <c r="O209" s="50" t="str">
        <f t="shared" si="23"/>
        <v/>
      </c>
      <c r="P209" s="51"/>
      <c r="Q209" s="78" t="s">
        <v>261</v>
      </c>
      <c r="R209" s="49"/>
      <c r="S209" s="32" t="str">
        <f>IF(R209="","C",INDEX(Gehaltsklassen!A$11:A$15,MATCH('P-Bedarf AL'!R209,Gehaltsklassen!D$11:D$15,1),1))</f>
        <v>C</v>
      </c>
      <c r="T209" s="49"/>
      <c r="U209" s="32" t="str">
        <f>IF(T209="","C",IF(T209="","C",IF('P-Bedarf AL'!$Q209="I",INDEX(Gehaltsklassen!A$11:A$15,MATCH('P-Bedarf AL'!T209,Gehaltsklassen!C$11:C$15,1),1),IF('P-Bedarf AL'!$Q209="II",INDEX(Gehaltsklassen!A$11:A$15,MATCH('P-Bedarf AL'!T209,Gehaltsklassen!D$11:D$15,1),1),IF('P-Bedarf AL'!$Q209="III",INDEX(Gehaltsklassen!A$11:A$15,MATCH('P-Bedarf AL'!T209,Gehaltsklassen!E$11:E$15,1),1),"Falsche Bodenart")))))</f>
        <v>C</v>
      </c>
      <c r="V209" s="52" t="str">
        <f>IF(OR(C209=""),"",SUM(F209,J209,N209)*VLOOKUP(S209,Gehaltsklassen!$B$34:$D$38,2,FALSE))</f>
        <v/>
      </c>
      <c r="W209" s="52" t="str">
        <f>IF(OR(C209=""),"",SUM(F209,J209,N209)*VLOOKUP(S209,Gehaltsklassen!$B$34:$D$38,2,FALSE)*C209)</f>
        <v/>
      </c>
      <c r="X209" s="52" t="str">
        <f>IF(OR(C209=""),"",SUM(F209,J209,N209)*VLOOKUP(S209,Gehaltsklassen!$B$34:$D$38,3,FALSE))</f>
        <v/>
      </c>
      <c r="Y209" s="52" t="str">
        <f>IF(OR(C209=""),"",SUM(F209,J209,N209)*VLOOKUP(S209,Gehaltsklassen!$B$34:$D$38,3,FALSE)*C209)</f>
        <v/>
      </c>
      <c r="Z209" s="54" t="str">
        <f>IF(OR(C209=""),"",(SUM(G209,K209,O209)*VLOOKUP(U209,Gehaltsklassen!$B$34:$D$38,2,FALSE)))</f>
        <v/>
      </c>
      <c r="AA209" s="53" t="str">
        <f>IF(OR(C209=""),"",(SUM(G209,K209,O209)*VLOOKUP(U209,Gehaltsklassen!$B$34:$D$38,2,FALSE))*C209)</f>
        <v/>
      </c>
      <c r="AB209" s="53" t="str">
        <f>IF(OR(C209=""),"",(SUM(G209,K209,O209)*VLOOKUP(U209,Gehaltsklassen!$B$34:$D$38,3,FALSE)))</f>
        <v/>
      </c>
      <c r="AC209" s="53" t="str">
        <f>IF(OR(C209=""),"",(SUM(G209,K209,O209)*VLOOKUP(U209,Gehaltsklassen!$B$34:$D$38,3,FALSE))*C209)</f>
        <v/>
      </c>
    </row>
    <row r="210" spans="1:29" ht="31.9" customHeight="1" x14ac:dyDescent="0.2">
      <c r="A210" s="74" t="str">
        <f>IF(C210="","",MAX($A$11:A209)+1)</f>
        <v/>
      </c>
      <c r="B210" s="75" t="str">
        <f>IF('N-Bedarf AL'!B208="","",'N-Bedarf AL'!B208)</f>
        <v/>
      </c>
      <c r="C210" s="49" t="str">
        <f>IF('N-Bedarf AL'!C208="","",'N-Bedarf AL'!C208)</f>
        <v/>
      </c>
      <c r="D210" s="88" t="str">
        <f>IF('N-Bedarf AL'!D208="","",'N-Bedarf AL'!D208)</f>
        <v/>
      </c>
      <c r="E210" s="49" t="str">
        <f>IF('N-Bedarf AL'!G208="","",'N-Bedarf AL'!G208)</f>
        <v/>
      </c>
      <c r="F210" s="50" t="str">
        <f t="shared" si="18"/>
        <v/>
      </c>
      <c r="G210" s="50" t="str">
        <f t="shared" si="19"/>
        <v/>
      </c>
      <c r="H210" s="88"/>
      <c r="I210" s="49"/>
      <c r="J210" s="50" t="str">
        <f t="shared" si="20"/>
        <v/>
      </c>
      <c r="K210" s="50" t="str">
        <f t="shared" si="21"/>
        <v/>
      </c>
      <c r="L210" s="88"/>
      <c r="M210" s="49"/>
      <c r="N210" s="50" t="str">
        <f t="shared" si="22"/>
        <v/>
      </c>
      <c r="O210" s="50" t="str">
        <f t="shared" si="23"/>
        <v/>
      </c>
      <c r="P210" s="51"/>
      <c r="Q210" s="78" t="s">
        <v>261</v>
      </c>
      <c r="R210" s="49"/>
      <c r="S210" s="32" t="str">
        <f>IF(R210="","C",INDEX(Gehaltsklassen!A$11:A$15,MATCH('P-Bedarf AL'!R210,Gehaltsklassen!D$11:D$15,1),1))</f>
        <v>C</v>
      </c>
      <c r="T210" s="49"/>
      <c r="U210" s="32" t="str">
        <f>IF(T210="","C",IF(T210="","C",IF('P-Bedarf AL'!$Q210="I",INDEX(Gehaltsklassen!A$11:A$15,MATCH('P-Bedarf AL'!T210,Gehaltsklassen!C$11:C$15,1),1),IF('P-Bedarf AL'!$Q210="II",INDEX(Gehaltsklassen!A$11:A$15,MATCH('P-Bedarf AL'!T210,Gehaltsklassen!D$11:D$15,1),1),IF('P-Bedarf AL'!$Q210="III",INDEX(Gehaltsklassen!A$11:A$15,MATCH('P-Bedarf AL'!T210,Gehaltsklassen!E$11:E$15,1),1),"Falsche Bodenart")))))</f>
        <v>C</v>
      </c>
      <c r="V210" s="52" t="str">
        <f>IF(OR(C210=""),"",SUM(F210,J210,N210)*VLOOKUP(S210,Gehaltsklassen!$B$34:$D$38,2,FALSE))</f>
        <v/>
      </c>
      <c r="W210" s="52" t="str">
        <f>IF(OR(C210=""),"",SUM(F210,J210,N210)*VLOOKUP(S210,Gehaltsklassen!$B$34:$D$38,2,FALSE)*C210)</f>
        <v/>
      </c>
      <c r="X210" s="52" t="str">
        <f>IF(OR(C210=""),"",SUM(F210,J210,N210)*VLOOKUP(S210,Gehaltsklassen!$B$34:$D$38,3,FALSE))</f>
        <v/>
      </c>
      <c r="Y210" s="52" t="str">
        <f>IF(OR(C210=""),"",SUM(F210,J210,N210)*VLOOKUP(S210,Gehaltsklassen!$B$34:$D$38,3,FALSE)*C210)</f>
        <v/>
      </c>
      <c r="Z210" s="54" t="str">
        <f>IF(OR(C210=""),"",(SUM(G210,K210,O210)*VLOOKUP(U210,Gehaltsklassen!$B$34:$D$38,2,FALSE)))</f>
        <v/>
      </c>
      <c r="AA210" s="53" t="str">
        <f>IF(OR(C210=""),"",(SUM(G210,K210,O210)*VLOOKUP(U210,Gehaltsklassen!$B$34:$D$38,2,FALSE))*C210)</f>
        <v/>
      </c>
      <c r="AB210" s="53" t="str">
        <f>IF(OR(C210=""),"",(SUM(G210,K210,O210)*VLOOKUP(U210,Gehaltsklassen!$B$34:$D$38,3,FALSE)))</f>
        <v/>
      </c>
      <c r="AC210" s="53" t="str">
        <f>IF(OR(C210=""),"",(SUM(G210,K210,O210)*VLOOKUP(U210,Gehaltsklassen!$B$34:$D$38,3,FALSE))*C210)</f>
        <v/>
      </c>
    </row>
    <row r="211" spans="1:29" ht="31.9" customHeight="1" x14ac:dyDescent="0.2">
      <c r="A211" s="74" t="str">
        <f>IF(C211="","",MAX($A$11:A210)+1)</f>
        <v/>
      </c>
      <c r="B211" s="75" t="str">
        <f>IF('N-Bedarf AL'!B209="","",'N-Bedarf AL'!B209)</f>
        <v/>
      </c>
      <c r="C211" s="49" t="str">
        <f>IF('N-Bedarf AL'!C209="","",'N-Bedarf AL'!C209)</f>
        <v/>
      </c>
      <c r="D211" s="88" t="str">
        <f>IF('N-Bedarf AL'!D209="","",'N-Bedarf AL'!D209)</f>
        <v/>
      </c>
      <c r="E211" s="49" t="str">
        <f>IF('N-Bedarf AL'!G209="","",'N-Bedarf AL'!G209)</f>
        <v/>
      </c>
      <c r="F211" s="50" t="str">
        <f t="shared" si="18"/>
        <v/>
      </c>
      <c r="G211" s="50" t="str">
        <f t="shared" si="19"/>
        <v/>
      </c>
      <c r="H211" s="88"/>
      <c r="I211" s="49"/>
      <c r="J211" s="50" t="str">
        <f t="shared" si="20"/>
        <v/>
      </c>
      <c r="K211" s="50" t="str">
        <f t="shared" si="21"/>
        <v/>
      </c>
      <c r="L211" s="88"/>
      <c r="M211" s="49"/>
      <c r="N211" s="50" t="str">
        <f t="shared" si="22"/>
        <v/>
      </c>
      <c r="O211" s="50" t="str">
        <f t="shared" si="23"/>
        <v/>
      </c>
      <c r="P211" s="51"/>
      <c r="Q211" s="78" t="s">
        <v>261</v>
      </c>
      <c r="R211" s="49"/>
      <c r="S211" s="32" t="str">
        <f>IF(R211="","C",INDEX(Gehaltsklassen!A$11:A$15,MATCH('P-Bedarf AL'!R211,Gehaltsklassen!D$11:D$15,1),1))</f>
        <v>C</v>
      </c>
      <c r="T211" s="49"/>
      <c r="U211" s="32" t="str">
        <f>IF(T211="","C",IF(T211="","C",IF('P-Bedarf AL'!$Q211="I",INDEX(Gehaltsklassen!A$11:A$15,MATCH('P-Bedarf AL'!T211,Gehaltsklassen!C$11:C$15,1),1),IF('P-Bedarf AL'!$Q211="II",INDEX(Gehaltsklassen!A$11:A$15,MATCH('P-Bedarf AL'!T211,Gehaltsklassen!D$11:D$15,1),1),IF('P-Bedarf AL'!$Q211="III",INDEX(Gehaltsklassen!A$11:A$15,MATCH('P-Bedarf AL'!T211,Gehaltsklassen!E$11:E$15,1),1),"Falsche Bodenart")))))</f>
        <v>C</v>
      </c>
      <c r="V211" s="52" t="str">
        <f>IF(OR(C211=""),"",SUM(F211,J211,N211)*VLOOKUP(S211,Gehaltsklassen!$B$34:$D$38,2,FALSE))</f>
        <v/>
      </c>
      <c r="W211" s="52" t="str">
        <f>IF(OR(C211=""),"",SUM(F211,J211,N211)*VLOOKUP(S211,Gehaltsklassen!$B$34:$D$38,2,FALSE)*C211)</f>
        <v/>
      </c>
      <c r="X211" s="52" t="str">
        <f>IF(OR(C211=""),"",SUM(F211,J211,N211)*VLOOKUP(S211,Gehaltsklassen!$B$34:$D$38,3,FALSE))</f>
        <v/>
      </c>
      <c r="Y211" s="52" t="str">
        <f>IF(OR(C211=""),"",SUM(F211,J211,N211)*VLOOKUP(S211,Gehaltsklassen!$B$34:$D$38,3,FALSE)*C211)</f>
        <v/>
      </c>
      <c r="Z211" s="54" t="str">
        <f>IF(OR(C211=""),"",(SUM(G211,K211,O211)*VLOOKUP(U211,Gehaltsklassen!$B$34:$D$38,2,FALSE)))</f>
        <v/>
      </c>
      <c r="AA211" s="53" t="str">
        <f>IF(OR(C211=""),"",(SUM(G211,K211,O211)*VLOOKUP(U211,Gehaltsklassen!$B$34:$D$38,2,FALSE))*C211)</f>
        <v/>
      </c>
      <c r="AB211" s="53" t="str">
        <f>IF(OR(C211=""),"",(SUM(G211,K211,O211)*VLOOKUP(U211,Gehaltsklassen!$B$34:$D$38,3,FALSE)))</f>
        <v/>
      </c>
      <c r="AC211" s="53" t="str">
        <f>IF(OR(C211=""),"",(SUM(G211,K211,O211)*VLOOKUP(U211,Gehaltsklassen!$B$34:$D$38,3,FALSE))*C211)</f>
        <v/>
      </c>
    </row>
    <row r="212" spans="1:29" ht="31.9" customHeight="1" x14ac:dyDescent="0.2">
      <c r="A212" s="74" t="str">
        <f>IF(C212="","",MAX($A$11:A211)+1)</f>
        <v/>
      </c>
      <c r="B212" s="75" t="str">
        <f>IF('N-Bedarf AL'!B210="","",'N-Bedarf AL'!B210)</f>
        <v/>
      </c>
      <c r="C212" s="49" t="str">
        <f>IF('N-Bedarf AL'!C210="","",'N-Bedarf AL'!C210)</f>
        <v/>
      </c>
      <c r="D212" s="88" t="str">
        <f>IF('N-Bedarf AL'!D210="","",'N-Bedarf AL'!D210)</f>
        <v/>
      </c>
      <c r="E212" s="49" t="str">
        <f>IF('N-Bedarf AL'!G210="","",'N-Bedarf AL'!G210)</f>
        <v/>
      </c>
      <c r="F212" s="50" t="str">
        <f t="shared" si="18"/>
        <v/>
      </c>
      <c r="G212" s="50" t="str">
        <f t="shared" si="19"/>
        <v/>
      </c>
      <c r="H212" s="88"/>
      <c r="I212" s="49"/>
      <c r="J212" s="50" t="str">
        <f t="shared" si="20"/>
        <v/>
      </c>
      <c r="K212" s="50" t="str">
        <f t="shared" si="21"/>
        <v/>
      </c>
      <c r="L212" s="88"/>
      <c r="M212" s="49"/>
      <c r="N212" s="50" t="str">
        <f t="shared" si="22"/>
        <v/>
      </c>
      <c r="O212" s="50" t="str">
        <f t="shared" si="23"/>
        <v/>
      </c>
      <c r="P212" s="51"/>
      <c r="Q212" s="78" t="s">
        <v>261</v>
      </c>
      <c r="R212" s="49"/>
      <c r="S212" s="32" t="str">
        <f>IF(R212="","C",INDEX(Gehaltsklassen!A$11:A$15,MATCH('P-Bedarf AL'!R212,Gehaltsklassen!D$11:D$15,1),1))</f>
        <v>C</v>
      </c>
      <c r="T212" s="49"/>
      <c r="U212" s="32" t="str">
        <f>IF(T212="","C",IF(T212="","C",IF('P-Bedarf AL'!$Q212="I",INDEX(Gehaltsklassen!A$11:A$15,MATCH('P-Bedarf AL'!T212,Gehaltsklassen!C$11:C$15,1),1),IF('P-Bedarf AL'!$Q212="II",INDEX(Gehaltsklassen!A$11:A$15,MATCH('P-Bedarf AL'!T212,Gehaltsklassen!D$11:D$15,1),1),IF('P-Bedarf AL'!$Q212="III",INDEX(Gehaltsklassen!A$11:A$15,MATCH('P-Bedarf AL'!T212,Gehaltsklassen!E$11:E$15,1),1),"Falsche Bodenart")))))</f>
        <v>C</v>
      </c>
      <c r="V212" s="52" t="str">
        <f>IF(OR(C212=""),"",SUM(F212,J212,N212)*VLOOKUP(S212,Gehaltsklassen!$B$34:$D$38,2,FALSE))</f>
        <v/>
      </c>
      <c r="W212" s="52" t="str">
        <f>IF(OR(C212=""),"",SUM(F212,J212,N212)*VLOOKUP(S212,Gehaltsklassen!$B$34:$D$38,2,FALSE)*C212)</f>
        <v/>
      </c>
      <c r="X212" s="52" t="str">
        <f>IF(OR(C212=""),"",SUM(F212,J212,N212)*VLOOKUP(S212,Gehaltsklassen!$B$34:$D$38,3,FALSE))</f>
        <v/>
      </c>
      <c r="Y212" s="52" t="str">
        <f>IF(OR(C212=""),"",SUM(F212,J212,N212)*VLOOKUP(S212,Gehaltsklassen!$B$34:$D$38,3,FALSE)*C212)</f>
        <v/>
      </c>
      <c r="Z212" s="54" t="str">
        <f>IF(OR(C212=""),"",(SUM(G212,K212,O212)*VLOOKUP(U212,Gehaltsklassen!$B$34:$D$38,2,FALSE)))</f>
        <v/>
      </c>
      <c r="AA212" s="53" t="str">
        <f>IF(OR(C212=""),"",(SUM(G212,K212,O212)*VLOOKUP(U212,Gehaltsklassen!$B$34:$D$38,2,FALSE))*C212)</f>
        <v/>
      </c>
      <c r="AB212" s="53" t="str">
        <f>IF(OR(C212=""),"",(SUM(G212,K212,O212)*VLOOKUP(U212,Gehaltsklassen!$B$34:$D$38,3,FALSE)))</f>
        <v/>
      </c>
      <c r="AC212" s="53" t="str">
        <f>IF(OR(C212=""),"",(SUM(G212,K212,O212)*VLOOKUP(U212,Gehaltsklassen!$B$34:$D$38,3,FALSE))*C212)</f>
        <v/>
      </c>
    </row>
    <row r="213" spans="1:29" ht="31.9" customHeight="1" x14ac:dyDescent="0.2">
      <c r="A213" s="74" t="str">
        <f>IF(C213="","",MAX($A$11:A212)+1)</f>
        <v/>
      </c>
      <c r="B213" s="75" t="str">
        <f>IF('N-Bedarf AL'!B211="","",'N-Bedarf AL'!B211)</f>
        <v/>
      </c>
      <c r="C213" s="49" t="str">
        <f>IF('N-Bedarf AL'!C211="","",'N-Bedarf AL'!C211)</f>
        <v/>
      </c>
      <c r="D213" s="88" t="str">
        <f>IF('N-Bedarf AL'!D211="","",'N-Bedarf AL'!D211)</f>
        <v/>
      </c>
      <c r="E213" s="49" t="str">
        <f>IF('N-Bedarf AL'!G211="","",'N-Bedarf AL'!G211)</f>
        <v/>
      </c>
      <c r="F213" s="50" t="str">
        <f t="shared" si="18"/>
        <v/>
      </c>
      <c r="G213" s="50" t="str">
        <f t="shared" si="19"/>
        <v/>
      </c>
      <c r="H213" s="88"/>
      <c r="I213" s="49"/>
      <c r="J213" s="50" t="str">
        <f t="shared" si="20"/>
        <v/>
      </c>
      <c r="K213" s="50" t="str">
        <f t="shared" si="21"/>
        <v/>
      </c>
      <c r="L213" s="88"/>
      <c r="M213" s="49"/>
      <c r="N213" s="50" t="str">
        <f t="shared" si="22"/>
        <v/>
      </c>
      <c r="O213" s="50" t="str">
        <f t="shared" si="23"/>
        <v/>
      </c>
      <c r="P213" s="51"/>
      <c r="Q213" s="78" t="s">
        <v>261</v>
      </c>
      <c r="R213" s="49"/>
      <c r="S213" s="32" t="str">
        <f>IF(R213="","C",INDEX(Gehaltsklassen!A$11:A$15,MATCH('P-Bedarf AL'!R213,Gehaltsklassen!D$11:D$15,1),1))</f>
        <v>C</v>
      </c>
      <c r="T213" s="49"/>
      <c r="U213" s="32" t="str">
        <f>IF(T213="","C",IF(T213="","C",IF('P-Bedarf AL'!$Q213="I",INDEX(Gehaltsklassen!A$11:A$15,MATCH('P-Bedarf AL'!T213,Gehaltsklassen!C$11:C$15,1),1),IF('P-Bedarf AL'!$Q213="II",INDEX(Gehaltsklassen!A$11:A$15,MATCH('P-Bedarf AL'!T213,Gehaltsklassen!D$11:D$15,1),1),IF('P-Bedarf AL'!$Q213="III",INDEX(Gehaltsklassen!A$11:A$15,MATCH('P-Bedarf AL'!T213,Gehaltsklassen!E$11:E$15,1),1),"Falsche Bodenart")))))</f>
        <v>C</v>
      </c>
      <c r="V213" s="52" t="str">
        <f>IF(OR(C213=""),"",SUM(F213,J213,N213)*VLOOKUP(S213,Gehaltsklassen!$B$34:$D$38,2,FALSE))</f>
        <v/>
      </c>
      <c r="W213" s="52" t="str">
        <f>IF(OR(C213=""),"",SUM(F213,J213,N213)*VLOOKUP(S213,Gehaltsklassen!$B$34:$D$38,2,FALSE)*C213)</f>
        <v/>
      </c>
      <c r="X213" s="52" t="str">
        <f>IF(OR(C213=""),"",SUM(F213,J213,N213)*VLOOKUP(S213,Gehaltsklassen!$B$34:$D$38,3,FALSE))</f>
        <v/>
      </c>
      <c r="Y213" s="52" t="str">
        <f>IF(OR(C213=""),"",SUM(F213,J213,N213)*VLOOKUP(S213,Gehaltsklassen!$B$34:$D$38,3,FALSE)*C213)</f>
        <v/>
      </c>
      <c r="Z213" s="54" t="str">
        <f>IF(OR(C213=""),"",(SUM(G213,K213,O213)*VLOOKUP(U213,Gehaltsklassen!$B$34:$D$38,2,FALSE)))</f>
        <v/>
      </c>
      <c r="AA213" s="53" t="str">
        <f>IF(OR(C213=""),"",(SUM(G213,K213,O213)*VLOOKUP(U213,Gehaltsklassen!$B$34:$D$38,2,FALSE))*C213)</f>
        <v/>
      </c>
      <c r="AB213" s="53" t="str">
        <f>IF(OR(C213=""),"",(SUM(G213,K213,O213)*VLOOKUP(U213,Gehaltsklassen!$B$34:$D$38,3,FALSE)))</f>
        <v/>
      </c>
      <c r="AC213" s="53" t="str">
        <f>IF(OR(C213=""),"",(SUM(G213,K213,O213)*VLOOKUP(U213,Gehaltsklassen!$B$34:$D$38,3,FALSE))*C213)</f>
        <v/>
      </c>
    </row>
    <row r="214" spans="1:29" ht="31.9" customHeight="1" x14ac:dyDescent="0.2">
      <c r="A214" s="74" t="str">
        <f>IF(C214="","",MAX($A$11:A213)+1)</f>
        <v/>
      </c>
      <c r="B214" s="75" t="str">
        <f>IF('N-Bedarf AL'!B212="","",'N-Bedarf AL'!B212)</f>
        <v/>
      </c>
      <c r="C214" s="49" t="str">
        <f>IF('N-Bedarf AL'!C212="","",'N-Bedarf AL'!C212)</f>
        <v/>
      </c>
      <c r="D214" s="88" t="str">
        <f>IF('N-Bedarf AL'!D212="","",'N-Bedarf AL'!D212)</f>
        <v/>
      </c>
      <c r="E214" s="49" t="str">
        <f>IF('N-Bedarf AL'!G212="","",'N-Bedarf AL'!G212)</f>
        <v/>
      </c>
      <c r="F214" s="50" t="str">
        <f t="shared" si="18"/>
        <v/>
      </c>
      <c r="G214" s="50" t="str">
        <f t="shared" si="19"/>
        <v/>
      </c>
      <c r="H214" s="88"/>
      <c r="I214" s="49"/>
      <c r="J214" s="50" t="str">
        <f t="shared" si="20"/>
        <v/>
      </c>
      <c r="K214" s="50" t="str">
        <f t="shared" si="21"/>
        <v/>
      </c>
      <c r="L214" s="88"/>
      <c r="M214" s="49"/>
      <c r="N214" s="50" t="str">
        <f t="shared" si="22"/>
        <v/>
      </c>
      <c r="O214" s="50" t="str">
        <f t="shared" si="23"/>
        <v/>
      </c>
      <c r="P214" s="51"/>
      <c r="Q214" s="78" t="s">
        <v>261</v>
      </c>
      <c r="R214" s="49"/>
      <c r="S214" s="32" t="str">
        <f>IF(R214="","C",INDEX(Gehaltsklassen!A$11:A$15,MATCH('P-Bedarf AL'!R214,Gehaltsklassen!D$11:D$15,1),1))</f>
        <v>C</v>
      </c>
      <c r="T214" s="49"/>
      <c r="U214" s="32" t="str">
        <f>IF(T214="","C",IF(T214="","C",IF('P-Bedarf AL'!$Q214="I",INDEX(Gehaltsklassen!A$11:A$15,MATCH('P-Bedarf AL'!T214,Gehaltsklassen!C$11:C$15,1),1),IF('P-Bedarf AL'!$Q214="II",INDEX(Gehaltsklassen!A$11:A$15,MATCH('P-Bedarf AL'!T214,Gehaltsklassen!D$11:D$15,1),1),IF('P-Bedarf AL'!$Q214="III",INDEX(Gehaltsklassen!A$11:A$15,MATCH('P-Bedarf AL'!T214,Gehaltsklassen!E$11:E$15,1),1),"Falsche Bodenart")))))</f>
        <v>C</v>
      </c>
      <c r="V214" s="52" t="str">
        <f>IF(OR(C214=""),"",SUM(F214,J214,N214)*VLOOKUP(S214,Gehaltsklassen!$B$34:$D$38,2,FALSE))</f>
        <v/>
      </c>
      <c r="W214" s="52" t="str">
        <f>IF(OR(C214=""),"",SUM(F214,J214,N214)*VLOOKUP(S214,Gehaltsklassen!$B$34:$D$38,2,FALSE)*C214)</f>
        <v/>
      </c>
      <c r="X214" s="52" t="str">
        <f>IF(OR(C214=""),"",SUM(F214,J214,N214)*VLOOKUP(S214,Gehaltsklassen!$B$34:$D$38,3,FALSE))</f>
        <v/>
      </c>
      <c r="Y214" s="52" t="str">
        <f>IF(OR(C214=""),"",SUM(F214,J214,N214)*VLOOKUP(S214,Gehaltsklassen!$B$34:$D$38,3,FALSE)*C214)</f>
        <v/>
      </c>
      <c r="Z214" s="54" t="str">
        <f>IF(OR(C214=""),"",(SUM(G214,K214,O214)*VLOOKUP(U214,Gehaltsklassen!$B$34:$D$38,2,FALSE)))</f>
        <v/>
      </c>
      <c r="AA214" s="53" t="str">
        <f>IF(OR(C214=""),"",(SUM(G214,K214,O214)*VLOOKUP(U214,Gehaltsklassen!$B$34:$D$38,2,FALSE))*C214)</f>
        <v/>
      </c>
      <c r="AB214" s="53" t="str">
        <f>IF(OR(C214=""),"",(SUM(G214,K214,O214)*VLOOKUP(U214,Gehaltsklassen!$B$34:$D$38,3,FALSE)))</f>
        <v/>
      </c>
      <c r="AC214" s="53" t="str">
        <f>IF(OR(C214=""),"",(SUM(G214,K214,O214)*VLOOKUP(U214,Gehaltsklassen!$B$34:$D$38,3,FALSE))*C214)</f>
        <v/>
      </c>
    </row>
    <row r="215" spans="1:29" ht="31.9" customHeight="1" x14ac:dyDescent="0.2">
      <c r="A215" s="74" t="str">
        <f>IF(C215="","",MAX($A$11:A214)+1)</f>
        <v/>
      </c>
      <c r="B215" s="75" t="str">
        <f>IF('N-Bedarf AL'!B213="","",'N-Bedarf AL'!B213)</f>
        <v/>
      </c>
      <c r="C215" s="49" t="str">
        <f>IF('N-Bedarf AL'!C213="","",'N-Bedarf AL'!C213)</f>
        <v/>
      </c>
      <c r="D215" s="88" t="str">
        <f>IF('N-Bedarf AL'!D213="","",'N-Bedarf AL'!D213)</f>
        <v/>
      </c>
      <c r="E215" s="49" t="str">
        <f>IF('N-Bedarf AL'!G213="","",'N-Bedarf AL'!G213)</f>
        <v/>
      </c>
      <c r="F215" s="50" t="str">
        <f t="shared" si="18"/>
        <v/>
      </c>
      <c r="G215" s="50" t="str">
        <f t="shared" si="19"/>
        <v/>
      </c>
      <c r="H215" s="88"/>
      <c r="I215" s="49"/>
      <c r="J215" s="50" t="str">
        <f t="shared" si="20"/>
        <v/>
      </c>
      <c r="K215" s="50" t="str">
        <f t="shared" si="21"/>
        <v/>
      </c>
      <c r="L215" s="88"/>
      <c r="M215" s="49"/>
      <c r="N215" s="50" t="str">
        <f t="shared" si="22"/>
        <v/>
      </c>
      <c r="O215" s="50" t="str">
        <f t="shared" si="23"/>
        <v/>
      </c>
      <c r="P215" s="51"/>
      <c r="Q215" s="78" t="s">
        <v>261</v>
      </c>
      <c r="R215" s="49"/>
      <c r="S215" s="32" t="str">
        <f>IF(R215="","C",INDEX(Gehaltsklassen!A$11:A$15,MATCH('P-Bedarf AL'!R215,Gehaltsklassen!D$11:D$15,1),1))</f>
        <v>C</v>
      </c>
      <c r="T215" s="49"/>
      <c r="U215" s="32" t="str">
        <f>IF(T215="","C",IF(T215="","C",IF('P-Bedarf AL'!$Q215="I",INDEX(Gehaltsklassen!A$11:A$15,MATCH('P-Bedarf AL'!T215,Gehaltsklassen!C$11:C$15,1),1),IF('P-Bedarf AL'!$Q215="II",INDEX(Gehaltsklassen!A$11:A$15,MATCH('P-Bedarf AL'!T215,Gehaltsklassen!D$11:D$15,1),1),IF('P-Bedarf AL'!$Q215="III",INDEX(Gehaltsklassen!A$11:A$15,MATCH('P-Bedarf AL'!T215,Gehaltsklassen!E$11:E$15,1),1),"Falsche Bodenart")))))</f>
        <v>C</v>
      </c>
      <c r="V215" s="52" t="str">
        <f>IF(OR(C215=""),"",SUM(F215,J215,N215)*VLOOKUP(S215,Gehaltsklassen!$B$34:$D$38,2,FALSE))</f>
        <v/>
      </c>
      <c r="W215" s="52" t="str">
        <f>IF(OR(C215=""),"",SUM(F215,J215,N215)*VLOOKUP(S215,Gehaltsklassen!$B$34:$D$38,2,FALSE)*C215)</f>
        <v/>
      </c>
      <c r="X215" s="52" t="str">
        <f>IF(OR(C215=""),"",SUM(F215,J215,N215)*VLOOKUP(S215,Gehaltsklassen!$B$34:$D$38,3,FALSE))</f>
        <v/>
      </c>
      <c r="Y215" s="52" t="str">
        <f>IF(OR(C215=""),"",SUM(F215,J215,N215)*VLOOKUP(S215,Gehaltsklassen!$B$34:$D$38,3,FALSE)*C215)</f>
        <v/>
      </c>
      <c r="Z215" s="54" t="str">
        <f>IF(OR(C215=""),"",(SUM(G215,K215,O215)*VLOOKUP(U215,Gehaltsklassen!$B$34:$D$38,2,FALSE)))</f>
        <v/>
      </c>
      <c r="AA215" s="53" t="str">
        <f>IF(OR(C215=""),"",(SUM(G215,K215,O215)*VLOOKUP(U215,Gehaltsklassen!$B$34:$D$38,2,FALSE))*C215)</f>
        <v/>
      </c>
      <c r="AB215" s="53" t="str">
        <f>IF(OR(C215=""),"",(SUM(G215,K215,O215)*VLOOKUP(U215,Gehaltsklassen!$B$34:$D$38,3,FALSE)))</f>
        <v/>
      </c>
      <c r="AC215" s="53" t="str">
        <f>IF(OR(C215=""),"",(SUM(G215,K215,O215)*VLOOKUP(U215,Gehaltsklassen!$B$34:$D$38,3,FALSE))*C215)</f>
        <v/>
      </c>
    </row>
    <row r="216" spans="1:29" ht="31.9" customHeight="1" x14ac:dyDescent="0.2">
      <c r="A216" s="74" t="str">
        <f>IF(C216="","",MAX($A$11:A215)+1)</f>
        <v/>
      </c>
      <c r="B216" s="75" t="str">
        <f>IF('N-Bedarf AL'!B214="","",'N-Bedarf AL'!B214)</f>
        <v/>
      </c>
      <c r="C216" s="49" t="str">
        <f>IF('N-Bedarf AL'!C214="","",'N-Bedarf AL'!C214)</f>
        <v/>
      </c>
      <c r="D216" s="88" t="str">
        <f>IF('N-Bedarf AL'!D214="","",'N-Bedarf AL'!D214)</f>
        <v/>
      </c>
      <c r="E216" s="49" t="str">
        <f>IF('N-Bedarf AL'!G214="","",'N-Bedarf AL'!G214)</f>
        <v/>
      </c>
      <c r="F216" s="50" t="str">
        <f t="shared" si="18"/>
        <v/>
      </c>
      <c r="G216" s="50" t="str">
        <f t="shared" si="19"/>
        <v/>
      </c>
      <c r="H216" s="88"/>
      <c r="I216" s="49"/>
      <c r="J216" s="50" t="str">
        <f t="shared" si="20"/>
        <v/>
      </c>
      <c r="K216" s="50" t="str">
        <f t="shared" si="21"/>
        <v/>
      </c>
      <c r="L216" s="88"/>
      <c r="M216" s="49"/>
      <c r="N216" s="50" t="str">
        <f t="shared" si="22"/>
        <v/>
      </c>
      <c r="O216" s="50" t="str">
        <f t="shared" si="23"/>
        <v/>
      </c>
      <c r="P216" s="51"/>
      <c r="Q216" s="78" t="s">
        <v>261</v>
      </c>
      <c r="R216" s="49"/>
      <c r="S216" s="32" t="str">
        <f>IF(R216="","C",INDEX(Gehaltsklassen!A$11:A$15,MATCH('P-Bedarf AL'!R216,Gehaltsklassen!D$11:D$15,1),1))</f>
        <v>C</v>
      </c>
      <c r="T216" s="49"/>
      <c r="U216" s="32" t="str">
        <f>IF(T216="","C",IF(T216="","C",IF('P-Bedarf AL'!$Q216="I",INDEX(Gehaltsklassen!A$11:A$15,MATCH('P-Bedarf AL'!T216,Gehaltsklassen!C$11:C$15,1),1),IF('P-Bedarf AL'!$Q216="II",INDEX(Gehaltsklassen!A$11:A$15,MATCH('P-Bedarf AL'!T216,Gehaltsklassen!D$11:D$15,1),1),IF('P-Bedarf AL'!$Q216="III",INDEX(Gehaltsklassen!A$11:A$15,MATCH('P-Bedarf AL'!T216,Gehaltsklassen!E$11:E$15,1),1),"Falsche Bodenart")))))</f>
        <v>C</v>
      </c>
      <c r="V216" s="52" t="str">
        <f>IF(OR(C216=""),"",SUM(F216,J216,N216)*VLOOKUP(S216,Gehaltsklassen!$B$34:$D$38,2,FALSE))</f>
        <v/>
      </c>
      <c r="W216" s="52" t="str">
        <f>IF(OR(C216=""),"",SUM(F216,J216,N216)*VLOOKUP(S216,Gehaltsklassen!$B$34:$D$38,2,FALSE)*C216)</f>
        <v/>
      </c>
      <c r="X216" s="52" t="str">
        <f>IF(OR(C216=""),"",SUM(F216,J216,N216)*VLOOKUP(S216,Gehaltsklassen!$B$34:$D$38,3,FALSE))</f>
        <v/>
      </c>
      <c r="Y216" s="52" t="str">
        <f>IF(OR(C216=""),"",SUM(F216,J216,N216)*VLOOKUP(S216,Gehaltsklassen!$B$34:$D$38,3,FALSE)*C216)</f>
        <v/>
      </c>
      <c r="Z216" s="54" t="str">
        <f>IF(OR(C216=""),"",(SUM(G216,K216,O216)*VLOOKUP(U216,Gehaltsklassen!$B$34:$D$38,2,FALSE)))</f>
        <v/>
      </c>
      <c r="AA216" s="53" t="str">
        <f>IF(OR(C216=""),"",(SUM(G216,K216,O216)*VLOOKUP(U216,Gehaltsklassen!$B$34:$D$38,2,FALSE))*C216)</f>
        <v/>
      </c>
      <c r="AB216" s="53" t="str">
        <f>IF(OR(C216=""),"",(SUM(G216,K216,O216)*VLOOKUP(U216,Gehaltsklassen!$B$34:$D$38,3,FALSE)))</f>
        <v/>
      </c>
      <c r="AC216" s="53" t="str">
        <f>IF(OR(C216=""),"",(SUM(G216,K216,O216)*VLOOKUP(U216,Gehaltsklassen!$B$34:$D$38,3,FALSE))*C216)</f>
        <v/>
      </c>
    </row>
    <row r="217" spans="1:29" ht="31.9" customHeight="1" x14ac:dyDescent="0.2">
      <c r="A217" s="74" t="str">
        <f>IF(C217="","",MAX($A$11:A216)+1)</f>
        <v/>
      </c>
      <c r="B217" s="75" t="str">
        <f>IF('N-Bedarf AL'!B215="","",'N-Bedarf AL'!B215)</f>
        <v/>
      </c>
      <c r="C217" s="49" t="str">
        <f>IF('N-Bedarf AL'!C215="","",'N-Bedarf AL'!C215)</f>
        <v/>
      </c>
      <c r="D217" s="88" t="str">
        <f>IF('N-Bedarf AL'!D215="","",'N-Bedarf AL'!D215)</f>
        <v/>
      </c>
      <c r="E217" s="49" t="str">
        <f>IF('N-Bedarf AL'!G215="","",'N-Bedarf AL'!G215)</f>
        <v/>
      </c>
      <c r="F217" s="50" t="str">
        <f t="shared" si="18"/>
        <v/>
      </c>
      <c r="G217" s="50" t="str">
        <f t="shared" si="19"/>
        <v/>
      </c>
      <c r="H217" s="88"/>
      <c r="I217" s="49"/>
      <c r="J217" s="50" t="str">
        <f t="shared" si="20"/>
        <v/>
      </c>
      <c r="K217" s="50" t="str">
        <f t="shared" si="21"/>
        <v/>
      </c>
      <c r="L217" s="88"/>
      <c r="M217" s="49"/>
      <c r="N217" s="50" t="str">
        <f t="shared" si="22"/>
        <v/>
      </c>
      <c r="O217" s="50" t="str">
        <f t="shared" si="23"/>
        <v/>
      </c>
      <c r="P217" s="51"/>
      <c r="Q217" s="78" t="s">
        <v>261</v>
      </c>
      <c r="R217" s="49"/>
      <c r="S217" s="32" t="str">
        <f>IF(R217="","C",INDEX(Gehaltsklassen!A$11:A$15,MATCH('P-Bedarf AL'!R217,Gehaltsklassen!D$11:D$15,1),1))</f>
        <v>C</v>
      </c>
      <c r="T217" s="49"/>
      <c r="U217" s="32" t="str">
        <f>IF(T217="","C",IF(T217="","C",IF('P-Bedarf AL'!$Q217="I",INDEX(Gehaltsklassen!A$11:A$15,MATCH('P-Bedarf AL'!T217,Gehaltsklassen!C$11:C$15,1),1),IF('P-Bedarf AL'!$Q217="II",INDEX(Gehaltsklassen!A$11:A$15,MATCH('P-Bedarf AL'!T217,Gehaltsklassen!D$11:D$15,1),1),IF('P-Bedarf AL'!$Q217="III",INDEX(Gehaltsklassen!A$11:A$15,MATCH('P-Bedarf AL'!T217,Gehaltsklassen!E$11:E$15,1),1),"Falsche Bodenart")))))</f>
        <v>C</v>
      </c>
      <c r="V217" s="52" t="str">
        <f>IF(OR(C217=""),"",SUM(F217,J217,N217)*VLOOKUP(S217,Gehaltsklassen!$B$34:$D$38,2,FALSE))</f>
        <v/>
      </c>
      <c r="W217" s="52" t="str">
        <f>IF(OR(C217=""),"",SUM(F217,J217,N217)*VLOOKUP(S217,Gehaltsklassen!$B$34:$D$38,2,FALSE)*C217)</f>
        <v/>
      </c>
      <c r="X217" s="52" t="str">
        <f>IF(OR(C217=""),"",SUM(F217,J217,N217)*VLOOKUP(S217,Gehaltsklassen!$B$34:$D$38,3,FALSE))</f>
        <v/>
      </c>
      <c r="Y217" s="52" t="str">
        <f>IF(OR(C217=""),"",SUM(F217,J217,N217)*VLOOKUP(S217,Gehaltsklassen!$B$34:$D$38,3,FALSE)*C217)</f>
        <v/>
      </c>
      <c r="Z217" s="54" t="str">
        <f>IF(OR(C217=""),"",(SUM(G217,K217,O217)*VLOOKUP(U217,Gehaltsklassen!$B$34:$D$38,2,FALSE)))</f>
        <v/>
      </c>
      <c r="AA217" s="53" t="str">
        <f>IF(OR(C217=""),"",(SUM(G217,K217,O217)*VLOOKUP(U217,Gehaltsklassen!$B$34:$D$38,2,FALSE))*C217)</f>
        <v/>
      </c>
      <c r="AB217" s="53" t="str">
        <f>IF(OR(C217=""),"",(SUM(G217,K217,O217)*VLOOKUP(U217,Gehaltsklassen!$B$34:$D$38,3,FALSE)))</f>
        <v/>
      </c>
      <c r="AC217" s="53" t="str">
        <f>IF(OR(C217=""),"",(SUM(G217,K217,O217)*VLOOKUP(U217,Gehaltsklassen!$B$34:$D$38,3,FALSE))*C217)</f>
        <v/>
      </c>
    </row>
    <row r="218" spans="1:29" ht="31.9" customHeight="1" x14ac:dyDescent="0.2">
      <c r="A218" s="74" t="str">
        <f>IF(C218="","",MAX($A$11:A217)+1)</f>
        <v/>
      </c>
      <c r="B218" s="75" t="str">
        <f>IF('N-Bedarf AL'!B216="","",'N-Bedarf AL'!B216)</f>
        <v/>
      </c>
      <c r="C218" s="49" t="str">
        <f>IF('N-Bedarf AL'!C216="","",'N-Bedarf AL'!C216)</f>
        <v/>
      </c>
      <c r="D218" s="88" t="str">
        <f>IF('N-Bedarf AL'!D216="","",'N-Bedarf AL'!D216)</f>
        <v/>
      </c>
      <c r="E218" s="49" t="str">
        <f>IF('N-Bedarf AL'!G216="","",'N-Bedarf AL'!G216)</f>
        <v/>
      </c>
      <c r="F218" s="50" t="str">
        <f t="shared" si="18"/>
        <v/>
      </c>
      <c r="G218" s="50" t="str">
        <f t="shared" si="19"/>
        <v/>
      </c>
      <c r="H218" s="88"/>
      <c r="I218" s="49"/>
      <c r="J218" s="50" t="str">
        <f t="shared" si="20"/>
        <v/>
      </c>
      <c r="K218" s="50" t="str">
        <f t="shared" si="21"/>
        <v/>
      </c>
      <c r="L218" s="88"/>
      <c r="M218" s="49"/>
      <c r="N218" s="50" t="str">
        <f t="shared" si="22"/>
        <v/>
      </c>
      <c r="O218" s="50" t="str">
        <f t="shared" si="23"/>
        <v/>
      </c>
      <c r="P218" s="51"/>
      <c r="Q218" s="78" t="s">
        <v>261</v>
      </c>
      <c r="R218" s="49"/>
      <c r="S218" s="32" t="str">
        <f>IF(R218="","C",INDEX(Gehaltsklassen!A$11:A$15,MATCH('P-Bedarf AL'!R218,Gehaltsklassen!D$11:D$15,1),1))</f>
        <v>C</v>
      </c>
      <c r="T218" s="49"/>
      <c r="U218" s="32" t="str">
        <f>IF(T218="","C",IF(T218="","C",IF('P-Bedarf AL'!$Q218="I",INDEX(Gehaltsklassen!A$11:A$15,MATCH('P-Bedarf AL'!T218,Gehaltsklassen!C$11:C$15,1),1),IF('P-Bedarf AL'!$Q218="II",INDEX(Gehaltsklassen!A$11:A$15,MATCH('P-Bedarf AL'!T218,Gehaltsklassen!D$11:D$15,1),1),IF('P-Bedarf AL'!$Q218="III",INDEX(Gehaltsklassen!A$11:A$15,MATCH('P-Bedarf AL'!T218,Gehaltsklassen!E$11:E$15,1),1),"Falsche Bodenart")))))</f>
        <v>C</v>
      </c>
      <c r="V218" s="52" t="str">
        <f>IF(OR(C218=""),"",SUM(F218,J218,N218)*VLOOKUP(S218,Gehaltsklassen!$B$34:$D$38,2,FALSE))</f>
        <v/>
      </c>
      <c r="W218" s="52" t="str">
        <f>IF(OR(C218=""),"",SUM(F218,J218,N218)*VLOOKUP(S218,Gehaltsklassen!$B$34:$D$38,2,FALSE)*C218)</f>
        <v/>
      </c>
      <c r="X218" s="52" t="str">
        <f>IF(OR(C218=""),"",SUM(F218,J218,N218)*VLOOKUP(S218,Gehaltsklassen!$B$34:$D$38,3,FALSE))</f>
        <v/>
      </c>
      <c r="Y218" s="52" t="str">
        <f>IF(OR(C218=""),"",SUM(F218,J218,N218)*VLOOKUP(S218,Gehaltsklassen!$B$34:$D$38,3,FALSE)*C218)</f>
        <v/>
      </c>
      <c r="Z218" s="54" t="str">
        <f>IF(OR(C218=""),"",(SUM(G218,K218,O218)*VLOOKUP(U218,Gehaltsklassen!$B$34:$D$38,2,FALSE)))</f>
        <v/>
      </c>
      <c r="AA218" s="53" t="str">
        <f>IF(OR(C218=""),"",(SUM(G218,K218,O218)*VLOOKUP(U218,Gehaltsklassen!$B$34:$D$38,2,FALSE))*C218)</f>
        <v/>
      </c>
      <c r="AB218" s="53" t="str">
        <f>IF(OR(C218=""),"",(SUM(G218,K218,O218)*VLOOKUP(U218,Gehaltsklassen!$B$34:$D$38,3,FALSE)))</f>
        <v/>
      </c>
      <c r="AC218" s="53" t="str">
        <f>IF(OR(C218=""),"",(SUM(G218,K218,O218)*VLOOKUP(U218,Gehaltsklassen!$B$34:$D$38,3,FALSE))*C218)</f>
        <v/>
      </c>
    </row>
    <row r="219" spans="1:29" ht="31.9" customHeight="1" x14ac:dyDescent="0.2">
      <c r="A219" s="74" t="str">
        <f>IF(C219="","",MAX($A$11:A218)+1)</f>
        <v/>
      </c>
      <c r="B219" s="75" t="str">
        <f>IF('N-Bedarf AL'!B217="","",'N-Bedarf AL'!B217)</f>
        <v/>
      </c>
      <c r="C219" s="49" t="str">
        <f>IF('N-Bedarf AL'!C217="","",'N-Bedarf AL'!C217)</f>
        <v/>
      </c>
      <c r="D219" s="88" t="str">
        <f>IF('N-Bedarf AL'!D217="","",'N-Bedarf AL'!D217)</f>
        <v/>
      </c>
      <c r="E219" s="49" t="str">
        <f>IF('N-Bedarf AL'!G217="","",'N-Bedarf AL'!G217)</f>
        <v/>
      </c>
      <c r="F219" s="50" t="str">
        <f t="shared" si="18"/>
        <v/>
      </c>
      <c r="G219" s="50" t="str">
        <f t="shared" si="19"/>
        <v/>
      </c>
      <c r="H219" s="88"/>
      <c r="I219" s="49"/>
      <c r="J219" s="50" t="str">
        <f t="shared" si="20"/>
        <v/>
      </c>
      <c r="K219" s="50" t="str">
        <f t="shared" si="21"/>
        <v/>
      </c>
      <c r="L219" s="88"/>
      <c r="M219" s="49"/>
      <c r="N219" s="50" t="str">
        <f t="shared" si="22"/>
        <v/>
      </c>
      <c r="O219" s="50" t="str">
        <f t="shared" si="23"/>
        <v/>
      </c>
      <c r="P219" s="51"/>
      <c r="Q219" s="78" t="s">
        <v>261</v>
      </c>
      <c r="R219" s="49"/>
      <c r="S219" s="32" t="str">
        <f>IF(R219="","C",INDEX(Gehaltsklassen!A$11:A$15,MATCH('P-Bedarf AL'!R219,Gehaltsklassen!D$11:D$15,1),1))</f>
        <v>C</v>
      </c>
      <c r="T219" s="49"/>
      <c r="U219" s="32" t="str">
        <f>IF(T219="","C",IF(T219="","C",IF('P-Bedarf AL'!$Q219="I",INDEX(Gehaltsklassen!A$11:A$15,MATCH('P-Bedarf AL'!T219,Gehaltsklassen!C$11:C$15,1),1),IF('P-Bedarf AL'!$Q219="II",INDEX(Gehaltsklassen!A$11:A$15,MATCH('P-Bedarf AL'!T219,Gehaltsklassen!D$11:D$15,1),1),IF('P-Bedarf AL'!$Q219="III",INDEX(Gehaltsklassen!A$11:A$15,MATCH('P-Bedarf AL'!T219,Gehaltsklassen!E$11:E$15,1),1),"Falsche Bodenart")))))</f>
        <v>C</v>
      </c>
      <c r="V219" s="52" t="str">
        <f>IF(OR(C219=""),"",SUM(F219,J219,N219)*VLOOKUP(S219,Gehaltsklassen!$B$34:$D$38,2,FALSE))</f>
        <v/>
      </c>
      <c r="W219" s="52" t="str">
        <f>IF(OR(C219=""),"",SUM(F219,J219,N219)*VLOOKUP(S219,Gehaltsklassen!$B$34:$D$38,2,FALSE)*C219)</f>
        <v/>
      </c>
      <c r="X219" s="52" t="str">
        <f>IF(OR(C219=""),"",SUM(F219,J219,N219)*VLOOKUP(S219,Gehaltsklassen!$B$34:$D$38,3,FALSE))</f>
        <v/>
      </c>
      <c r="Y219" s="52" t="str">
        <f>IF(OR(C219=""),"",SUM(F219,J219,N219)*VLOOKUP(S219,Gehaltsklassen!$B$34:$D$38,3,FALSE)*C219)</f>
        <v/>
      </c>
      <c r="Z219" s="54" t="str">
        <f>IF(OR(C219=""),"",(SUM(G219,K219,O219)*VLOOKUP(U219,Gehaltsklassen!$B$34:$D$38,2,FALSE)))</f>
        <v/>
      </c>
      <c r="AA219" s="53" t="str">
        <f>IF(OR(C219=""),"",(SUM(G219,K219,O219)*VLOOKUP(U219,Gehaltsklassen!$B$34:$D$38,2,FALSE))*C219)</f>
        <v/>
      </c>
      <c r="AB219" s="53" t="str">
        <f>IF(OR(C219=""),"",(SUM(G219,K219,O219)*VLOOKUP(U219,Gehaltsklassen!$B$34:$D$38,3,FALSE)))</f>
        <v/>
      </c>
      <c r="AC219" s="53" t="str">
        <f>IF(OR(C219=""),"",(SUM(G219,K219,O219)*VLOOKUP(U219,Gehaltsklassen!$B$34:$D$38,3,FALSE))*C219)</f>
        <v/>
      </c>
    </row>
    <row r="220" spans="1:29" ht="31.9" customHeight="1" x14ac:dyDescent="0.2">
      <c r="A220" s="74" t="str">
        <f>IF(C220="","",MAX($A$11:A219)+1)</f>
        <v/>
      </c>
      <c r="B220" s="75" t="str">
        <f>IF('N-Bedarf AL'!B218="","",'N-Bedarf AL'!B218)</f>
        <v/>
      </c>
      <c r="C220" s="49" t="str">
        <f>IF('N-Bedarf AL'!C218="","",'N-Bedarf AL'!C218)</f>
        <v/>
      </c>
      <c r="D220" s="88" t="str">
        <f>IF('N-Bedarf AL'!D218="","",'N-Bedarf AL'!D218)</f>
        <v/>
      </c>
      <c r="E220" s="49" t="str">
        <f>IF('N-Bedarf AL'!G218="","",'N-Bedarf AL'!G218)</f>
        <v/>
      </c>
      <c r="F220" s="50" t="str">
        <f t="shared" si="18"/>
        <v/>
      </c>
      <c r="G220" s="50" t="str">
        <f t="shared" si="19"/>
        <v/>
      </c>
      <c r="H220" s="88"/>
      <c r="I220" s="49"/>
      <c r="J220" s="50" t="str">
        <f t="shared" si="20"/>
        <v/>
      </c>
      <c r="K220" s="50" t="str">
        <f t="shared" si="21"/>
        <v/>
      </c>
      <c r="L220" s="88"/>
      <c r="M220" s="49"/>
      <c r="N220" s="50" t="str">
        <f t="shared" si="22"/>
        <v/>
      </c>
      <c r="O220" s="50" t="str">
        <f t="shared" si="23"/>
        <v/>
      </c>
      <c r="P220" s="51"/>
      <c r="Q220" s="78" t="s">
        <v>261</v>
      </c>
      <c r="R220" s="49"/>
      <c r="S220" s="32" t="str">
        <f>IF(R220="","C",INDEX(Gehaltsklassen!A$11:A$15,MATCH('P-Bedarf AL'!R220,Gehaltsklassen!D$11:D$15,1),1))</f>
        <v>C</v>
      </c>
      <c r="T220" s="49"/>
      <c r="U220" s="32" t="str">
        <f>IF(T220="","C",IF(T220="","C",IF('P-Bedarf AL'!$Q220="I",INDEX(Gehaltsklassen!A$11:A$15,MATCH('P-Bedarf AL'!T220,Gehaltsklassen!C$11:C$15,1),1),IF('P-Bedarf AL'!$Q220="II",INDEX(Gehaltsklassen!A$11:A$15,MATCH('P-Bedarf AL'!T220,Gehaltsklassen!D$11:D$15,1),1),IF('P-Bedarf AL'!$Q220="III",INDEX(Gehaltsklassen!A$11:A$15,MATCH('P-Bedarf AL'!T220,Gehaltsklassen!E$11:E$15,1),1),"Falsche Bodenart")))))</f>
        <v>C</v>
      </c>
      <c r="V220" s="52" t="str">
        <f>IF(OR(C220=""),"",SUM(F220,J220,N220)*VLOOKUP(S220,Gehaltsklassen!$B$34:$D$38,2,FALSE))</f>
        <v/>
      </c>
      <c r="W220" s="52" t="str">
        <f>IF(OR(C220=""),"",SUM(F220,J220,N220)*VLOOKUP(S220,Gehaltsklassen!$B$34:$D$38,2,FALSE)*C220)</f>
        <v/>
      </c>
      <c r="X220" s="52" t="str">
        <f>IF(OR(C220=""),"",SUM(F220,J220,N220)*VLOOKUP(S220,Gehaltsklassen!$B$34:$D$38,3,FALSE))</f>
        <v/>
      </c>
      <c r="Y220" s="52" t="str">
        <f>IF(OR(C220=""),"",SUM(F220,J220,N220)*VLOOKUP(S220,Gehaltsklassen!$B$34:$D$38,3,FALSE)*C220)</f>
        <v/>
      </c>
      <c r="Z220" s="54" t="str">
        <f>IF(OR(C220=""),"",(SUM(G220,K220,O220)*VLOOKUP(U220,Gehaltsklassen!$B$34:$D$38,2,FALSE)))</f>
        <v/>
      </c>
      <c r="AA220" s="53" t="str">
        <f>IF(OR(C220=""),"",(SUM(G220,K220,O220)*VLOOKUP(U220,Gehaltsklassen!$B$34:$D$38,2,FALSE))*C220)</f>
        <v/>
      </c>
      <c r="AB220" s="53" t="str">
        <f>IF(OR(C220=""),"",(SUM(G220,K220,O220)*VLOOKUP(U220,Gehaltsklassen!$B$34:$D$38,3,FALSE)))</f>
        <v/>
      </c>
      <c r="AC220" s="53" t="str">
        <f>IF(OR(C220=""),"",(SUM(G220,K220,O220)*VLOOKUP(U220,Gehaltsklassen!$B$34:$D$38,3,FALSE))*C220)</f>
        <v/>
      </c>
    </row>
    <row r="221" spans="1:29" ht="31.9" customHeight="1" x14ac:dyDescent="0.2">
      <c r="A221" s="74" t="str">
        <f>IF(C221="","",MAX($A$11:A220)+1)</f>
        <v/>
      </c>
      <c r="B221" s="75" t="str">
        <f>IF('N-Bedarf AL'!B219="","",'N-Bedarf AL'!B219)</f>
        <v/>
      </c>
      <c r="C221" s="49" t="str">
        <f>IF('N-Bedarf AL'!C219="","",'N-Bedarf AL'!C219)</f>
        <v/>
      </c>
      <c r="D221" s="88" t="str">
        <f>IF('N-Bedarf AL'!D219="","",'N-Bedarf AL'!D219)</f>
        <v/>
      </c>
      <c r="E221" s="49" t="str">
        <f>IF('N-Bedarf AL'!G219="","",'N-Bedarf AL'!G219)</f>
        <v/>
      </c>
      <c r="F221" s="50" t="str">
        <f t="shared" si="18"/>
        <v/>
      </c>
      <c r="G221" s="50" t="str">
        <f t="shared" si="19"/>
        <v/>
      </c>
      <c r="H221" s="88"/>
      <c r="I221" s="49"/>
      <c r="J221" s="50" t="str">
        <f t="shared" si="20"/>
        <v/>
      </c>
      <c r="K221" s="50" t="str">
        <f t="shared" si="21"/>
        <v/>
      </c>
      <c r="L221" s="88"/>
      <c r="M221" s="49"/>
      <c r="N221" s="50" t="str">
        <f t="shared" si="22"/>
        <v/>
      </c>
      <c r="O221" s="50" t="str">
        <f t="shared" si="23"/>
        <v/>
      </c>
      <c r="P221" s="51"/>
      <c r="Q221" s="78" t="s">
        <v>261</v>
      </c>
      <c r="R221" s="49"/>
      <c r="S221" s="32" t="str">
        <f>IF(R221="","C",INDEX(Gehaltsklassen!A$11:A$15,MATCH('P-Bedarf AL'!R221,Gehaltsklassen!D$11:D$15,1),1))</f>
        <v>C</v>
      </c>
      <c r="T221" s="49"/>
      <c r="U221" s="32" t="str">
        <f>IF(T221="","C",IF(T221="","C",IF('P-Bedarf AL'!$Q221="I",INDEX(Gehaltsklassen!A$11:A$15,MATCH('P-Bedarf AL'!T221,Gehaltsklassen!C$11:C$15,1),1),IF('P-Bedarf AL'!$Q221="II",INDEX(Gehaltsklassen!A$11:A$15,MATCH('P-Bedarf AL'!T221,Gehaltsklassen!D$11:D$15,1),1),IF('P-Bedarf AL'!$Q221="III",INDEX(Gehaltsklassen!A$11:A$15,MATCH('P-Bedarf AL'!T221,Gehaltsklassen!E$11:E$15,1),1),"Falsche Bodenart")))))</f>
        <v>C</v>
      </c>
      <c r="V221" s="52" t="str">
        <f>IF(OR(C221=""),"",SUM(F221,J221,N221)*VLOOKUP(S221,Gehaltsklassen!$B$34:$D$38,2,FALSE))</f>
        <v/>
      </c>
      <c r="W221" s="52" t="str">
        <f>IF(OR(C221=""),"",SUM(F221,J221,N221)*VLOOKUP(S221,Gehaltsklassen!$B$34:$D$38,2,FALSE)*C221)</f>
        <v/>
      </c>
      <c r="X221" s="52" t="str">
        <f>IF(OR(C221=""),"",SUM(F221,J221,N221)*VLOOKUP(S221,Gehaltsklassen!$B$34:$D$38,3,FALSE))</f>
        <v/>
      </c>
      <c r="Y221" s="52" t="str">
        <f>IF(OR(C221=""),"",SUM(F221,J221,N221)*VLOOKUP(S221,Gehaltsklassen!$B$34:$D$38,3,FALSE)*C221)</f>
        <v/>
      </c>
      <c r="Z221" s="54" t="str">
        <f>IF(OR(C221=""),"",(SUM(G221,K221,O221)*VLOOKUP(U221,Gehaltsklassen!$B$34:$D$38,2,FALSE)))</f>
        <v/>
      </c>
      <c r="AA221" s="53" t="str">
        <f>IF(OR(C221=""),"",(SUM(G221,K221,O221)*VLOOKUP(U221,Gehaltsklassen!$B$34:$D$38,2,FALSE))*C221)</f>
        <v/>
      </c>
      <c r="AB221" s="53" t="str">
        <f>IF(OR(C221=""),"",(SUM(G221,K221,O221)*VLOOKUP(U221,Gehaltsklassen!$B$34:$D$38,3,FALSE)))</f>
        <v/>
      </c>
      <c r="AC221" s="53" t="str">
        <f>IF(OR(C221=""),"",(SUM(G221,K221,O221)*VLOOKUP(U221,Gehaltsklassen!$B$34:$D$38,3,FALSE))*C221)</f>
        <v/>
      </c>
    </row>
    <row r="222" spans="1:29" ht="31.9" customHeight="1" x14ac:dyDescent="0.2">
      <c r="A222" s="74" t="str">
        <f>IF(C222="","",MAX($A$11:A221)+1)</f>
        <v/>
      </c>
      <c r="B222" s="75" t="str">
        <f>IF('N-Bedarf AL'!B220="","",'N-Bedarf AL'!B220)</f>
        <v/>
      </c>
      <c r="C222" s="49" t="str">
        <f>IF('N-Bedarf AL'!C220="","",'N-Bedarf AL'!C220)</f>
        <v/>
      </c>
      <c r="D222" s="88" t="str">
        <f>IF('N-Bedarf AL'!D220="","",'N-Bedarf AL'!D220)</f>
        <v/>
      </c>
      <c r="E222" s="49" t="str">
        <f>IF('N-Bedarf AL'!G220="","",'N-Bedarf AL'!G220)</f>
        <v/>
      </c>
      <c r="F222" s="50" t="str">
        <f t="shared" si="18"/>
        <v/>
      </c>
      <c r="G222" s="50" t="str">
        <f t="shared" si="19"/>
        <v/>
      </c>
      <c r="H222" s="88"/>
      <c r="I222" s="49"/>
      <c r="J222" s="50" t="str">
        <f t="shared" si="20"/>
        <v/>
      </c>
      <c r="K222" s="50" t="str">
        <f t="shared" si="21"/>
        <v/>
      </c>
      <c r="L222" s="88"/>
      <c r="M222" s="49"/>
      <c r="N222" s="50" t="str">
        <f t="shared" si="22"/>
        <v/>
      </c>
      <c r="O222" s="50" t="str">
        <f t="shared" si="23"/>
        <v/>
      </c>
      <c r="P222" s="51"/>
      <c r="Q222" s="78" t="s">
        <v>261</v>
      </c>
      <c r="R222" s="49"/>
      <c r="S222" s="32" t="str">
        <f>IF(R222="","C",INDEX(Gehaltsklassen!A$11:A$15,MATCH('P-Bedarf AL'!R222,Gehaltsklassen!D$11:D$15,1),1))</f>
        <v>C</v>
      </c>
      <c r="T222" s="49"/>
      <c r="U222" s="32" t="str">
        <f>IF(T222="","C",IF(T222="","C",IF('P-Bedarf AL'!$Q222="I",INDEX(Gehaltsklassen!A$11:A$15,MATCH('P-Bedarf AL'!T222,Gehaltsklassen!C$11:C$15,1),1),IF('P-Bedarf AL'!$Q222="II",INDEX(Gehaltsklassen!A$11:A$15,MATCH('P-Bedarf AL'!T222,Gehaltsklassen!D$11:D$15,1),1),IF('P-Bedarf AL'!$Q222="III",INDEX(Gehaltsklassen!A$11:A$15,MATCH('P-Bedarf AL'!T222,Gehaltsklassen!E$11:E$15,1),1),"Falsche Bodenart")))))</f>
        <v>C</v>
      </c>
      <c r="V222" s="52" t="str">
        <f>IF(OR(C222=""),"",SUM(F222,J222,N222)*VLOOKUP(S222,Gehaltsklassen!$B$34:$D$38,2,FALSE))</f>
        <v/>
      </c>
      <c r="W222" s="52" t="str">
        <f>IF(OR(C222=""),"",SUM(F222,J222,N222)*VLOOKUP(S222,Gehaltsklassen!$B$34:$D$38,2,FALSE)*C222)</f>
        <v/>
      </c>
      <c r="X222" s="52" t="str">
        <f>IF(OR(C222=""),"",SUM(F222,J222,N222)*VLOOKUP(S222,Gehaltsklassen!$B$34:$D$38,3,FALSE))</f>
        <v/>
      </c>
      <c r="Y222" s="52" t="str">
        <f>IF(OR(C222=""),"",SUM(F222,J222,N222)*VLOOKUP(S222,Gehaltsklassen!$B$34:$D$38,3,FALSE)*C222)</f>
        <v/>
      </c>
      <c r="Z222" s="54" t="str">
        <f>IF(OR(C222=""),"",(SUM(G222,K222,O222)*VLOOKUP(U222,Gehaltsklassen!$B$34:$D$38,2,FALSE)))</f>
        <v/>
      </c>
      <c r="AA222" s="53" t="str">
        <f>IF(OR(C222=""),"",(SUM(G222,K222,O222)*VLOOKUP(U222,Gehaltsklassen!$B$34:$D$38,2,FALSE))*C222)</f>
        <v/>
      </c>
      <c r="AB222" s="53" t="str">
        <f>IF(OR(C222=""),"",(SUM(G222,K222,O222)*VLOOKUP(U222,Gehaltsklassen!$B$34:$D$38,3,FALSE)))</f>
        <v/>
      </c>
      <c r="AC222" s="53" t="str">
        <f>IF(OR(C222=""),"",(SUM(G222,K222,O222)*VLOOKUP(U222,Gehaltsklassen!$B$34:$D$38,3,FALSE))*C222)</f>
        <v/>
      </c>
    </row>
    <row r="223" spans="1:29" ht="31.9" customHeight="1" x14ac:dyDescent="0.2">
      <c r="A223" s="74" t="str">
        <f>IF(C223="","",MAX($A$11:A222)+1)</f>
        <v/>
      </c>
      <c r="B223" s="75" t="str">
        <f>IF('N-Bedarf AL'!B221="","",'N-Bedarf AL'!B221)</f>
        <v/>
      </c>
      <c r="C223" s="49" t="str">
        <f>IF('N-Bedarf AL'!C221="","",'N-Bedarf AL'!C221)</f>
        <v/>
      </c>
      <c r="D223" s="88" t="str">
        <f>IF('N-Bedarf AL'!D221="","",'N-Bedarf AL'!D221)</f>
        <v/>
      </c>
      <c r="E223" s="49" t="str">
        <f>IF('N-Bedarf AL'!G221="","",'N-Bedarf AL'!G221)</f>
        <v/>
      </c>
      <c r="F223" s="50" t="str">
        <f t="shared" si="18"/>
        <v/>
      </c>
      <c r="G223" s="50" t="str">
        <f t="shared" si="19"/>
        <v/>
      </c>
      <c r="H223" s="88"/>
      <c r="I223" s="49"/>
      <c r="J223" s="50" t="str">
        <f t="shared" si="20"/>
        <v/>
      </c>
      <c r="K223" s="50" t="str">
        <f t="shared" si="21"/>
        <v/>
      </c>
      <c r="L223" s="88"/>
      <c r="M223" s="49"/>
      <c r="N223" s="50" t="str">
        <f t="shared" si="22"/>
        <v/>
      </c>
      <c r="O223" s="50" t="str">
        <f t="shared" si="23"/>
        <v/>
      </c>
      <c r="P223" s="51"/>
      <c r="Q223" s="78" t="s">
        <v>261</v>
      </c>
      <c r="R223" s="49"/>
      <c r="S223" s="32" t="str">
        <f>IF(R223="","C",INDEX(Gehaltsklassen!A$11:A$15,MATCH('P-Bedarf AL'!R223,Gehaltsklassen!D$11:D$15,1),1))</f>
        <v>C</v>
      </c>
      <c r="T223" s="49"/>
      <c r="U223" s="32" t="str">
        <f>IF(T223="","C",IF(T223="","C",IF('P-Bedarf AL'!$Q223="I",INDEX(Gehaltsklassen!A$11:A$15,MATCH('P-Bedarf AL'!T223,Gehaltsklassen!C$11:C$15,1),1),IF('P-Bedarf AL'!$Q223="II",INDEX(Gehaltsklassen!A$11:A$15,MATCH('P-Bedarf AL'!T223,Gehaltsklassen!D$11:D$15,1),1),IF('P-Bedarf AL'!$Q223="III",INDEX(Gehaltsklassen!A$11:A$15,MATCH('P-Bedarf AL'!T223,Gehaltsklassen!E$11:E$15,1),1),"Falsche Bodenart")))))</f>
        <v>C</v>
      </c>
      <c r="V223" s="52" t="str">
        <f>IF(OR(C223=""),"",SUM(F223,J223,N223)*VLOOKUP(S223,Gehaltsklassen!$B$34:$D$38,2,FALSE))</f>
        <v/>
      </c>
      <c r="W223" s="52" t="str">
        <f>IF(OR(C223=""),"",SUM(F223,J223,N223)*VLOOKUP(S223,Gehaltsklassen!$B$34:$D$38,2,FALSE)*C223)</f>
        <v/>
      </c>
      <c r="X223" s="52" t="str">
        <f>IF(OR(C223=""),"",SUM(F223,J223,N223)*VLOOKUP(S223,Gehaltsklassen!$B$34:$D$38,3,FALSE))</f>
        <v/>
      </c>
      <c r="Y223" s="52" t="str">
        <f>IF(OR(C223=""),"",SUM(F223,J223,N223)*VLOOKUP(S223,Gehaltsklassen!$B$34:$D$38,3,FALSE)*C223)</f>
        <v/>
      </c>
      <c r="Z223" s="54" t="str">
        <f>IF(OR(C223=""),"",(SUM(G223,K223,O223)*VLOOKUP(U223,Gehaltsklassen!$B$34:$D$38,2,FALSE)))</f>
        <v/>
      </c>
      <c r="AA223" s="53" t="str">
        <f>IF(OR(C223=""),"",(SUM(G223,K223,O223)*VLOOKUP(U223,Gehaltsklassen!$B$34:$D$38,2,FALSE))*C223)</f>
        <v/>
      </c>
      <c r="AB223" s="53" t="str">
        <f>IF(OR(C223=""),"",(SUM(G223,K223,O223)*VLOOKUP(U223,Gehaltsklassen!$B$34:$D$38,3,FALSE)))</f>
        <v/>
      </c>
      <c r="AC223" s="53" t="str">
        <f>IF(OR(C223=""),"",(SUM(G223,K223,O223)*VLOOKUP(U223,Gehaltsklassen!$B$34:$D$38,3,FALSE))*C223)</f>
        <v/>
      </c>
    </row>
    <row r="224" spans="1:29" ht="31.9" customHeight="1" x14ac:dyDescent="0.2">
      <c r="A224" s="74" t="str">
        <f>IF(C224="","",MAX($A$11:A223)+1)</f>
        <v/>
      </c>
      <c r="B224" s="75" t="str">
        <f>IF('N-Bedarf AL'!B222="","",'N-Bedarf AL'!B222)</f>
        <v/>
      </c>
      <c r="C224" s="49" t="str">
        <f>IF('N-Bedarf AL'!C222="","",'N-Bedarf AL'!C222)</f>
        <v/>
      </c>
      <c r="D224" s="88" t="str">
        <f>IF('N-Bedarf AL'!D222="","",'N-Bedarf AL'!D222)</f>
        <v/>
      </c>
      <c r="E224" s="49" t="str">
        <f>IF('N-Bedarf AL'!G222="","",'N-Bedarf AL'!G222)</f>
        <v/>
      </c>
      <c r="F224" s="50" t="str">
        <f t="shared" si="18"/>
        <v/>
      </c>
      <c r="G224" s="50" t="str">
        <f t="shared" si="19"/>
        <v/>
      </c>
      <c r="H224" s="88"/>
      <c r="I224" s="49"/>
      <c r="J224" s="50" t="str">
        <f t="shared" si="20"/>
        <v/>
      </c>
      <c r="K224" s="50" t="str">
        <f t="shared" si="21"/>
        <v/>
      </c>
      <c r="L224" s="88"/>
      <c r="M224" s="49"/>
      <c r="N224" s="50" t="str">
        <f t="shared" si="22"/>
        <v/>
      </c>
      <c r="O224" s="50" t="str">
        <f t="shared" si="23"/>
        <v/>
      </c>
      <c r="P224" s="51"/>
      <c r="Q224" s="78" t="s">
        <v>261</v>
      </c>
      <c r="R224" s="49"/>
      <c r="S224" s="32" t="str">
        <f>IF(R224="","C",INDEX(Gehaltsklassen!A$11:A$15,MATCH('P-Bedarf AL'!R224,Gehaltsklassen!D$11:D$15,1),1))</f>
        <v>C</v>
      </c>
      <c r="T224" s="49"/>
      <c r="U224" s="32" t="str">
        <f>IF(T224="","C",IF(T224="","C",IF('P-Bedarf AL'!$Q224="I",INDEX(Gehaltsklassen!A$11:A$15,MATCH('P-Bedarf AL'!T224,Gehaltsklassen!C$11:C$15,1),1),IF('P-Bedarf AL'!$Q224="II",INDEX(Gehaltsklassen!A$11:A$15,MATCH('P-Bedarf AL'!T224,Gehaltsklassen!D$11:D$15,1),1),IF('P-Bedarf AL'!$Q224="III",INDEX(Gehaltsklassen!A$11:A$15,MATCH('P-Bedarf AL'!T224,Gehaltsklassen!E$11:E$15,1),1),"Falsche Bodenart")))))</f>
        <v>C</v>
      </c>
      <c r="V224" s="52" t="str">
        <f>IF(OR(C224=""),"",SUM(F224,J224,N224)*VLOOKUP(S224,Gehaltsklassen!$B$34:$D$38,2,FALSE))</f>
        <v/>
      </c>
      <c r="W224" s="52" t="str">
        <f>IF(OR(C224=""),"",SUM(F224,J224,N224)*VLOOKUP(S224,Gehaltsklassen!$B$34:$D$38,2,FALSE)*C224)</f>
        <v/>
      </c>
      <c r="X224" s="52" t="str">
        <f>IF(OR(C224=""),"",SUM(F224,J224,N224)*VLOOKUP(S224,Gehaltsklassen!$B$34:$D$38,3,FALSE))</f>
        <v/>
      </c>
      <c r="Y224" s="52" t="str">
        <f>IF(OR(C224=""),"",SUM(F224,J224,N224)*VLOOKUP(S224,Gehaltsklassen!$B$34:$D$38,3,FALSE)*C224)</f>
        <v/>
      </c>
      <c r="Z224" s="54" t="str">
        <f>IF(OR(C224=""),"",(SUM(G224,K224,O224)*VLOOKUP(U224,Gehaltsklassen!$B$34:$D$38,2,FALSE)))</f>
        <v/>
      </c>
      <c r="AA224" s="53" t="str">
        <f>IF(OR(C224=""),"",(SUM(G224,K224,O224)*VLOOKUP(U224,Gehaltsklassen!$B$34:$D$38,2,FALSE))*C224)</f>
        <v/>
      </c>
      <c r="AB224" s="53" t="str">
        <f>IF(OR(C224=""),"",(SUM(G224,K224,O224)*VLOOKUP(U224,Gehaltsklassen!$B$34:$D$38,3,FALSE)))</f>
        <v/>
      </c>
      <c r="AC224" s="53" t="str">
        <f>IF(OR(C224=""),"",(SUM(G224,K224,O224)*VLOOKUP(U224,Gehaltsklassen!$B$34:$D$38,3,FALSE))*C224)</f>
        <v/>
      </c>
    </row>
    <row r="225" spans="1:29" ht="31.9" customHeight="1" x14ac:dyDescent="0.2">
      <c r="A225" s="74" t="str">
        <f>IF(C225="","",MAX($A$11:A224)+1)</f>
        <v/>
      </c>
      <c r="B225" s="75" t="str">
        <f>IF('N-Bedarf AL'!B223="","",'N-Bedarf AL'!B223)</f>
        <v/>
      </c>
      <c r="C225" s="49" t="str">
        <f>IF('N-Bedarf AL'!C223="","",'N-Bedarf AL'!C223)</f>
        <v/>
      </c>
      <c r="D225" s="88" t="str">
        <f>IF('N-Bedarf AL'!D223="","",'N-Bedarf AL'!D223)</f>
        <v/>
      </c>
      <c r="E225" s="49" t="str">
        <f>IF('N-Bedarf AL'!G223="","",'N-Bedarf AL'!G223)</f>
        <v/>
      </c>
      <c r="F225" s="50" t="str">
        <f t="shared" si="18"/>
        <v/>
      </c>
      <c r="G225" s="50" t="str">
        <f t="shared" si="19"/>
        <v/>
      </c>
      <c r="H225" s="88"/>
      <c r="I225" s="49"/>
      <c r="J225" s="50" t="str">
        <f t="shared" si="20"/>
        <v/>
      </c>
      <c r="K225" s="50" t="str">
        <f t="shared" si="21"/>
        <v/>
      </c>
      <c r="L225" s="88"/>
      <c r="M225" s="49"/>
      <c r="N225" s="50" t="str">
        <f t="shared" si="22"/>
        <v/>
      </c>
      <c r="O225" s="50" t="str">
        <f t="shared" si="23"/>
        <v/>
      </c>
      <c r="P225" s="51"/>
      <c r="Q225" s="78" t="s">
        <v>261</v>
      </c>
      <c r="R225" s="49"/>
      <c r="S225" s="32" t="str">
        <f>IF(R225="","C",INDEX(Gehaltsklassen!A$11:A$15,MATCH('P-Bedarf AL'!R225,Gehaltsklassen!D$11:D$15,1),1))</f>
        <v>C</v>
      </c>
      <c r="T225" s="49"/>
      <c r="U225" s="32" t="str">
        <f>IF(T225="","C",IF(T225="","C",IF('P-Bedarf AL'!$Q225="I",INDEX(Gehaltsklassen!A$11:A$15,MATCH('P-Bedarf AL'!T225,Gehaltsklassen!C$11:C$15,1),1),IF('P-Bedarf AL'!$Q225="II",INDEX(Gehaltsklassen!A$11:A$15,MATCH('P-Bedarf AL'!T225,Gehaltsklassen!D$11:D$15,1),1),IF('P-Bedarf AL'!$Q225="III",INDEX(Gehaltsklassen!A$11:A$15,MATCH('P-Bedarf AL'!T225,Gehaltsklassen!E$11:E$15,1),1),"Falsche Bodenart")))))</f>
        <v>C</v>
      </c>
      <c r="V225" s="52" t="str">
        <f>IF(OR(C225=""),"",SUM(F225,J225,N225)*VLOOKUP(S225,Gehaltsklassen!$B$34:$D$38,2,FALSE))</f>
        <v/>
      </c>
      <c r="W225" s="52" t="str">
        <f>IF(OR(C225=""),"",SUM(F225,J225,N225)*VLOOKUP(S225,Gehaltsklassen!$B$34:$D$38,2,FALSE)*C225)</f>
        <v/>
      </c>
      <c r="X225" s="52" t="str">
        <f>IF(OR(C225=""),"",SUM(F225,J225,N225)*VLOOKUP(S225,Gehaltsklassen!$B$34:$D$38,3,FALSE))</f>
        <v/>
      </c>
      <c r="Y225" s="52" t="str">
        <f>IF(OR(C225=""),"",SUM(F225,J225,N225)*VLOOKUP(S225,Gehaltsklassen!$B$34:$D$38,3,FALSE)*C225)</f>
        <v/>
      </c>
      <c r="Z225" s="54" t="str">
        <f>IF(OR(C225=""),"",(SUM(G225,K225,O225)*VLOOKUP(U225,Gehaltsklassen!$B$34:$D$38,2,FALSE)))</f>
        <v/>
      </c>
      <c r="AA225" s="53" t="str">
        <f>IF(OR(C225=""),"",(SUM(G225,K225,O225)*VLOOKUP(U225,Gehaltsklassen!$B$34:$D$38,2,FALSE))*C225)</f>
        <v/>
      </c>
      <c r="AB225" s="53" t="str">
        <f>IF(OR(C225=""),"",(SUM(G225,K225,O225)*VLOOKUP(U225,Gehaltsklassen!$B$34:$D$38,3,FALSE)))</f>
        <v/>
      </c>
      <c r="AC225" s="53" t="str">
        <f>IF(OR(C225=""),"",(SUM(G225,K225,O225)*VLOOKUP(U225,Gehaltsklassen!$B$34:$D$38,3,FALSE))*C225)</f>
        <v/>
      </c>
    </row>
    <row r="226" spans="1:29" ht="31.9" customHeight="1" x14ac:dyDescent="0.2">
      <c r="A226" s="74" t="str">
        <f>IF(C226="","",MAX($A$11:A225)+1)</f>
        <v/>
      </c>
      <c r="B226" s="75" t="str">
        <f>IF('N-Bedarf AL'!B224="","",'N-Bedarf AL'!B224)</f>
        <v/>
      </c>
      <c r="C226" s="49" t="str">
        <f>IF('N-Bedarf AL'!C224="","",'N-Bedarf AL'!C224)</f>
        <v/>
      </c>
      <c r="D226" s="88" t="str">
        <f>IF('N-Bedarf AL'!D224="","",'N-Bedarf AL'!D224)</f>
        <v/>
      </c>
      <c r="E226" s="49" t="str">
        <f>IF('N-Bedarf AL'!G224="","",'N-Bedarf AL'!G224)</f>
        <v/>
      </c>
      <c r="F226" s="50" t="str">
        <f t="shared" si="18"/>
        <v/>
      </c>
      <c r="G226" s="50" t="str">
        <f t="shared" si="19"/>
        <v/>
      </c>
      <c r="H226" s="88"/>
      <c r="I226" s="49"/>
      <c r="J226" s="50" t="str">
        <f t="shared" si="20"/>
        <v/>
      </c>
      <c r="K226" s="50" t="str">
        <f t="shared" si="21"/>
        <v/>
      </c>
      <c r="L226" s="88"/>
      <c r="M226" s="49"/>
      <c r="N226" s="50" t="str">
        <f t="shared" si="22"/>
        <v/>
      </c>
      <c r="O226" s="50" t="str">
        <f t="shared" si="23"/>
        <v/>
      </c>
      <c r="P226" s="51"/>
      <c r="Q226" s="78" t="s">
        <v>261</v>
      </c>
      <c r="R226" s="49"/>
      <c r="S226" s="32" t="str">
        <f>IF(R226="","C",INDEX(Gehaltsklassen!A$11:A$15,MATCH('P-Bedarf AL'!R226,Gehaltsklassen!D$11:D$15,1),1))</f>
        <v>C</v>
      </c>
      <c r="T226" s="49"/>
      <c r="U226" s="32" t="str">
        <f>IF(T226="","C",IF(T226="","C",IF('P-Bedarf AL'!$Q226="I",INDEX(Gehaltsklassen!A$11:A$15,MATCH('P-Bedarf AL'!T226,Gehaltsklassen!C$11:C$15,1),1),IF('P-Bedarf AL'!$Q226="II",INDEX(Gehaltsklassen!A$11:A$15,MATCH('P-Bedarf AL'!T226,Gehaltsklassen!D$11:D$15,1),1),IF('P-Bedarf AL'!$Q226="III",INDEX(Gehaltsklassen!A$11:A$15,MATCH('P-Bedarf AL'!T226,Gehaltsklassen!E$11:E$15,1),1),"Falsche Bodenart")))))</f>
        <v>C</v>
      </c>
      <c r="V226" s="52" t="str">
        <f>IF(OR(C226=""),"",SUM(F226,J226,N226)*VLOOKUP(S226,Gehaltsklassen!$B$34:$D$38,2,FALSE))</f>
        <v/>
      </c>
      <c r="W226" s="52" t="str">
        <f>IF(OR(C226=""),"",SUM(F226,J226,N226)*VLOOKUP(S226,Gehaltsklassen!$B$34:$D$38,2,FALSE)*C226)</f>
        <v/>
      </c>
      <c r="X226" s="52" t="str">
        <f>IF(OR(C226=""),"",SUM(F226,J226,N226)*VLOOKUP(S226,Gehaltsklassen!$B$34:$D$38,3,FALSE))</f>
        <v/>
      </c>
      <c r="Y226" s="52" t="str">
        <f>IF(OR(C226=""),"",SUM(F226,J226,N226)*VLOOKUP(S226,Gehaltsklassen!$B$34:$D$38,3,FALSE)*C226)</f>
        <v/>
      </c>
      <c r="Z226" s="54" t="str">
        <f>IF(OR(C226=""),"",(SUM(G226,K226,O226)*VLOOKUP(U226,Gehaltsklassen!$B$34:$D$38,2,FALSE)))</f>
        <v/>
      </c>
      <c r="AA226" s="53" t="str">
        <f>IF(OR(C226=""),"",(SUM(G226,K226,O226)*VLOOKUP(U226,Gehaltsklassen!$B$34:$D$38,2,FALSE))*C226)</f>
        <v/>
      </c>
      <c r="AB226" s="53" t="str">
        <f>IF(OR(C226=""),"",(SUM(G226,K226,O226)*VLOOKUP(U226,Gehaltsklassen!$B$34:$D$38,3,FALSE)))</f>
        <v/>
      </c>
      <c r="AC226" s="53" t="str">
        <f>IF(OR(C226=""),"",(SUM(G226,K226,O226)*VLOOKUP(U226,Gehaltsklassen!$B$34:$D$38,3,FALSE))*C226)</f>
        <v/>
      </c>
    </row>
    <row r="227" spans="1:29" ht="31.9" customHeight="1" x14ac:dyDescent="0.2">
      <c r="A227" s="74" t="str">
        <f>IF(C227="","",MAX($A$11:A226)+1)</f>
        <v/>
      </c>
      <c r="B227" s="75" t="str">
        <f>IF('N-Bedarf AL'!B225="","",'N-Bedarf AL'!B225)</f>
        <v/>
      </c>
      <c r="C227" s="49" t="str">
        <f>IF('N-Bedarf AL'!C225="","",'N-Bedarf AL'!C225)</f>
        <v/>
      </c>
      <c r="D227" s="88" t="str">
        <f>IF('N-Bedarf AL'!D225="","",'N-Bedarf AL'!D225)</f>
        <v/>
      </c>
      <c r="E227" s="49" t="str">
        <f>IF('N-Bedarf AL'!G225="","",'N-Bedarf AL'!G225)</f>
        <v/>
      </c>
      <c r="F227" s="50" t="str">
        <f t="shared" si="18"/>
        <v/>
      </c>
      <c r="G227" s="50" t="str">
        <f t="shared" si="19"/>
        <v/>
      </c>
      <c r="H227" s="88"/>
      <c r="I227" s="49"/>
      <c r="J227" s="50" t="str">
        <f t="shared" si="20"/>
        <v/>
      </c>
      <c r="K227" s="50" t="str">
        <f t="shared" si="21"/>
        <v/>
      </c>
      <c r="L227" s="88"/>
      <c r="M227" s="49"/>
      <c r="N227" s="50" t="str">
        <f t="shared" si="22"/>
        <v/>
      </c>
      <c r="O227" s="50" t="str">
        <f t="shared" si="23"/>
        <v/>
      </c>
      <c r="P227" s="51"/>
      <c r="Q227" s="78" t="s">
        <v>261</v>
      </c>
      <c r="R227" s="49"/>
      <c r="S227" s="32" t="str">
        <f>IF(R227="","C",INDEX(Gehaltsklassen!A$11:A$15,MATCH('P-Bedarf AL'!R227,Gehaltsklassen!D$11:D$15,1),1))</f>
        <v>C</v>
      </c>
      <c r="T227" s="49"/>
      <c r="U227" s="32" t="str">
        <f>IF(T227="","C",IF(T227="","C",IF('P-Bedarf AL'!$Q227="I",INDEX(Gehaltsklassen!A$11:A$15,MATCH('P-Bedarf AL'!T227,Gehaltsklassen!C$11:C$15,1),1),IF('P-Bedarf AL'!$Q227="II",INDEX(Gehaltsklassen!A$11:A$15,MATCH('P-Bedarf AL'!T227,Gehaltsklassen!D$11:D$15,1),1),IF('P-Bedarf AL'!$Q227="III",INDEX(Gehaltsklassen!A$11:A$15,MATCH('P-Bedarf AL'!T227,Gehaltsklassen!E$11:E$15,1),1),"Falsche Bodenart")))))</f>
        <v>C</v>
      </c>
      <c r="V227" s="52" t="str">
        <f>IF(OR(C227=""),"",SUM(F227,J227,N227)*VLOOKUP(S227,Gehaltsklassen!$B$34:$D$38,2,FALSE))</f>
        <v/>
      </c>
      <c r="W227" s="52" t="str">
        <f>IF(OR(C227=""),"",SUM(F227,J227,N227)*VLOOKUP(S227,Gehaltsklassen!$B$34:$D$38,2,FALSE)*C227)</f>
        <v/>
      </c>
      <c r="X227" s="52" t="str">
        <f>IF(OR(C227=""),"",SUM(F227,J227,N227)*VLOOKUP(S227,Gehaltsklassen!$B$34:$D$38,3,FALSE))</f>
        <v/>
      </c>
      <c r="Y227" s="52" t="str">
        <f>IF(OR(C227=""),"",SUM(F227,J227,N227)*VLOOKUP(S227,Gehaltsklassen!$B$34:$D$38,3,FALSE)*C227)</f>
        <v/>
      </c>
      <c r="Z227" s="54" t="str">
        <f>IF(OR(C227=""),"",(SUM(G227,K227,O227)*VLOOKUP(U227,Gehaltsklassen!$B$34:$D$38,2,FALSE)))</f>
        <v/>
      </c>
      <c r="AA227" s="53" t="str">
        <f>IF(OR(C227=""),"",(SUM(G227,K227,O227)*VLOOKUP(U227,Gehaltsklassen!$B$34:$D$38,2,FALSE))*C227)</f>
        <v/>
      </c>
      <c r="AB227" s="53" t="str">
        <f>IF(OR(C227=""),"",(SUM(G227,K227,O227)*VLOOKUP(U227,Gehaltsklassen!$B$34:$D$38,3,FALSE)))</f>
        <v/>
      </c>
      <c r="AC227" s="53" t="str">
        <f>IF(OR(C227=""),"",(SUM(G227,K227,O227)*VLOOKUP(U227,Gehaltsklassen!$B$34:$D$38,3,FALSE))*C227)</f>
        <v/>
      </c>
    </row>
    <row r="228" spans="1:29" ht="31.9" customHeight="1" x14ac:dyDescent="0.2">
      <c r="A228" s="74" t="str">
        <f>IF(C228="","",MAX($A$11:A227)+1)</f>
        <v/>
      </c>
      <c r="B228" s="75" t="str">
        <f>IF('N-Bedarf AL'!B226="","",'N-Bedarf AL'!B226)</f>
        <v/>
      </c>
      <c r="C228" s="49" t="str">
        <f>IF('N-Bedarf AL'!C226="","",'N-Bedarf AL'!C226)</f>
        <v/>
      </c>
      <c r="D228" s="88" t="str">
        <f>IF('N-Bedarf AL'!D226="","",'N-Bedarf AL'!D226)</f>
        <v/>
      </c>
      <c r="E228" s="49" t="str">
        <f>IF('N-Bedarf AL'!G226="","",'N-Bedarf AL'!G226)</f>
        <v/>
      </c>
      <c r="F228" s="50" t="str">
        <f t="shared" si="18"/>
        <v/>
      </c>
      <c r="G228" s="50" t="str">
        <f t="shared" si="19"/>
        <v/>
      </c>
      <c r="H228" s="88"/>
      <c r="I228" s="49"/>
      <c r="J228" s="50" t="str">
        <f t="shared" si="20"/>
        <v/>
      </c>
      <c r="K228" s="50" t="str">
        <f t="shared" si="21"/>
        <v/>
      </c>
      <c r="L228" s="88"/>
      <c r="M228" s="49"/>
      <c r="N228" s="50" t="str">
        <f t="shared" si="22"/>
        <v/>
      </c>
      <c r="O228" s="50" t="str">
        <f t="shared" si="23"/>
        <v/>
      </c>
      <c r="P228" s="51"/>
      <c r="Q228" s="78" t="s">
        <v>261</v>
      </c>
      <c r="R228" s="49"/>
      <c r="S228" s="32" t="str">
        <f>IF(R228="","C",INDEX(Gehaltsklassen!A$11:A$15,MATCH('P-Bedarf AL'!R228,Gehaltsklassen!D$11:D$15,1),1))</f>
        <v>C</v>
      </c>
      <c r="T228" s="49"/>
      <c r="U228" s="32" t="str">
        <f>IF(T228="","C",IF(T228="","C",IF('P-Bedarf AL'!$Q228="I",INDEX(Gehaltsklassen!A$11:A$15,MATCH('P-Bedarf AL'!T228,Gehaltsklassen!C$11:C$15,1),1),IF('P-Bedarf AL'!$Q228="II",INDEX(Gehaltsklassen!A$11:A$15,MATCH('P-Bedarf AL'!T228,Gehaltsklassen!D$11:D$15,1),1),IF('P-Bedarf AL'!$Q228="III",INDEX(Gehaltsklassen!A$11:A$15,MATCH('P-Bedarf AL'!T228,Gehaltsklassen!E$11:E$15,1),1),"Falsche Bodenart")))))</f>
        <v>C</v>
      </c>
      <c r="V228" s="52" t="str">
        <f>IF(OR(C228=""),"",SUM(F228,J228,N228)*VLOOKUP(S228,Gehaltsklassen!$B$34:$D$38,2,FALSE))</f>
        <v/>
      </c>
      <c r="W228" s="52" t="str">
        <f>IF(OR(C228=""),"",SUM(F228,J228,N228)*VLOOKUP(S228,Gehaltsklassen!$B$34:$D$38,2,FALSE)*C228)</f>
        <v/>
      </c>
      <c r="X228" s="52" t="str">
        <f>IF(OR(C228=""),"",SUM(F228,J228,N228)*VLOOKUP(S228,Gehaltsklassen!$B$34:$D$38,3,FALSE))</f>
        <v/>
      </c>
      <c r="Y228" s="52" t="str">
        <f>IF(OR(C228=""),"",SUM(F228,J228,N228)*VLOOKUP(S228,Gehaltsklassen!$B$34:$D$38,3,FALSE)*C228)</f>
        <v/>
      </c>
      <c r="Z228" s="54" t="str">
        <f>IF(OR(C228=""),"",(SUM(G228,K228,O228)*VLOOKUP(U228,Gehaltsklassen!$B$34:$D$38,2,FALSE)))</f>
        <v/>
      </c>
      <c r="AA228" s="53" t="str">
        <f>IF(OR(C228=""),"",(SUM(G228,K228,O228)*VLOOKUP(U228,Gehaltsklassen!$B$34:$D$38,2,FALSE))*C228)</f>
        <v/>
      </c>
      <c r="AB228" s="53" t="str">
        <f>IF(OR(C228=""),"",(SUM(G228,K228,O228)*VLOOKUP(U228,Gehaltsklassen!$B$34:$D$38,3,FALSE)))</f>
        <v/>
      </c>
      <c r="AC228" s="53" t="str">
        <f>IF(OR(C228=""),"",(SUM(G228,K228,O228)*VLOOKUP(U228,Gehaltsklassen!$B$34:$D$38,3,FALSE))*C228)</f>
        <v/>
      </c>
    </row>
    <row r="229" spans="1:29" ht="31.9" customHeight="1" x14ac:dyDescent="0.2">
      <c r="A229" s="74" t="str">
        <f>IF(C229="","",MAX($A$11:A228)+1)</f>
        <v/>
      </c>
      <c r="B229" s="75" t="str">
        <f>IF('N-Bedarf AL'!B227="","",'N-Bedarf AL'!B227)</f>
        <v/>
      </c>
      <c r="C229" s="49" t="str">
        <f>IF('N-Bedarf AL'!C227="","",'N-Bedarf AL'!C227)</f>
        <v/>
      </c>
      <c r="D229" s="88" t="str">
        <f>IF('N-Bedarf AL'!D227="","",'N-Bedarf AL'!D227)</f>
        <v/>
      </c>
      <c r="E229" s="49" t="str">
        <f>IF('N-Bedarf AL'!G227="","",'N-Bedarf AL'!G227)</f>
        <v/>
      </c>
      <c r="F229" s="50" t="str">
        <f t="shared" si="18"/>
        <v/>
      </c>
      <c r="G229" s="50" t="str">
        <f t="shared" si="19"/>
        <v/>
      </c>
      <c r="H229" s="88"/>
      <c r="I229" s="49"/>
      <c r="J229" s="50" t="str">
        <f t="shared" si="20"/>
        <v/>
      </c>
      <c r="K229" s="50" t="str">
        <f t="shared" si="21"/>
        <v/>
      </c>
      <c r="L229" s="88"/>
      <c r="M229" s="49"/>
      <c r="N229" s="50" t="str">
        <f t="shared" si="22"/>
        <v/>
      </c>
      <c r="O229" s="50" t="str">
        <f t="shared" si="23"/>
        <v/>
      </c>
      <c r="P229" s="51"/>
      <c r="Q229" s="78" t="s">
        <v>261</v>
      </c>
      <c r="R229" s="49"/>
      <c r="S229" s="32" t="str">
        <f>IF(R229="","C",INDEX(Gehaltsklassen!A$11:A$15,MATCH('P-Bedarf AL'!R229,Gehaltsklassen!D$11:D$15,1),1))</f>
        <v>C</v>
      </c>
      <c r="T229" s="49"/>
      <c r="U229" s="32" t="str">
        <f>IF(T229="","C",IF(T229="","C",IF('P-Bedarf AL'!$Q229="I",INDEX(Gehaltsklassen!A$11:A$15,MATCH('P-Bedarf AL'!T229,Gehaltsklassen!C$11:C$15,1),1),IF('P-Bedarf AL'!$Q229="II",INDEX(Gehaltsklassen!A$11:A$15,MATCH('P-Bedarf AL'!T229,Gehaltsklassen!D$11:D$15,1),1),IF('P-Bedarf AL'!$Q229="III",INDEX(Gehaltsklassen!A$11:A$15,MATCH('P-Bedarf AL'!T229,Gehaltsklassen!E$11:E$15,1),1),"Falsche Bodenart")))))</f>
        <v>C</v>
      </c>
      <c r="V229" s="52" t="str">
        <f>IF(OR(C229=""),"",SUM(F229,J229,N229)*VLOOKUP(S229,Gehaltsklassen!$B$34:$D$38,2,FALSE))</f>
        <v/>
      </c>
      <c r="W229" s="52" t="str">
        <f>IF(OR(C229=""),"",SUM(F229,J229,N229)*VLOOKUP(S229,Gehaltsklassen!$B$34:$D$38,2,FALSE)*C229)</f>
        <v/>
      </c>
      <c r="X229" s="52" t="str">
        <f>IF(OR(C229=""),"",SUM(F229,J229,N229)*VLOOKUP(S229,Gehaltsklassen!$B$34:$D$38,3,FALSE))</f>
        <v/>
      </c>
      <c r="Y229" s="52" t="str">
        <f>IF(OR(C229=""),"",SUM(F229,J229,N229)*VLOOKUP(S229,Gehaltsklassen!$B$34:$D$38,3,FALSE)*C229)</f>
        <v/>
      </c>
      <c r="Z229" s="54" t="str">
        <f>IF(OR(C229=""),"",(SUM(G229,K229,O229)*VLOOKUP(U229,Gehaltsklassen!$B$34:$D$38,2,FALSE)))</f>
        <v/>
      </c>
      <c r="AA229" s="53" t="str">
        <f>IF(OR(C229=""),"",(SUM(G229,K229,O229)*VLOOKUP(U229,Gehaltsklassen!$B$34:$D$38,2,FALSE))*C229)</f>
        <v/>
      </c>
      <c r="AB229" s="53" t="str">
        <f>IF(OR(C229=""),"",(SUM(G229,K229,O229)*VLOOKUP(U229,Gehaltsklassen!$B$34:$D$38,3,FALSE)))</f>
        <v/>
      </c>
      <c r="AC229" s="53" t="str">
        <f>IF(OR(C229=""),"",(SUM(G229,K229,O229)*VLOOKUP(U229,Gehaltsklassen!$B$34:$D$38,3,FALSE))*C229)</f>
        <v/>
      </c>
    </row>
    <row r="230" spans="1:29" ht="31.9" customHeight="1" x14ac:dyDescent="0.2">
      <c r="A230" s="74" t="str">
        <f>IF(C230="","",MAX($A$11:A229)+1)</f>
        <v/>
      </c>
      <c r="B230" s="75" t="str">
        <f>IF('N-Bedarf AL'!B228="","",'N-Bedarf AL'!B228)</f>
        <v/>
      </c>
      <c r="C230" s="49" t="str">
        <f>IF('N-Bedarf AL'!C228="","",'N-Bedarf AL'!C228)</f>
        <v/>
      </c>
      <c r="D230" s="88" t="str">
        <f>IF('N-Bedarf AL'!D228="","",'N-Bedarf AL'!D228)</f>
        <v/>
      </c>
      <c r="E230" s="49" t="str">
        <f>IF('N-Bedarf AL'!G228="","",'N-Bedarf AL'!G228)</f>
        <v/>
      </c>
      <c r="F230" s="50" t="str">
        <f t="shared" si="18"/>
        <v/>
      </c>
      <c r="G230" s="50" t="str">
        <f t="shared" si="19"/>
        <v/>
      </c>
      <c r="H230" s="88"/>
      <c r="I230" s="49"/>
      <c r="J230" s="50" t="str">
        <f t="shared" si="20"/>
        <v/>
      </c>
      <c r="K230" s="50" t="str">
        <f t="shared" si="21"/>
        <v/>
      </c>
      <c r="L230" s="88"/>
      <c r="M230" s="49"/>
      <c r="N230" s="50" t="str">
        <f t="shared" si="22"/>
        <v/>
      </c>
      <c r="O230" s="50" t="str">
        <f t="shared" si="23"/>
        <v/>
      </c>
      <c r="P230" s="51"/>
      <c r="Q230" s="78" t="s">
        <v>261</v>
      </c>
      <c r="R230" s="49"/>
      <c r="S230" s="32" t="str">
        <f>IF(R230="","C",INDEX(Gehaltsklassen!A$11:A$15,MATCH('P-Bedarf AL'!R230,Gehaltsklassen!D$11:D$15,1),1))</f>
        <v>C</v>
      </c>
      <c r="T230" s="49"/>
      <c r="U230" s="32" t="str">
        <f>IF(T230="","C",IF(T230="","C",IF('P-Bedarf AL'!$Q230="I",INDEX(Gehaltsklassen!A$11:A$15,MATCH('P-Bedarf AL'!T230,Gehaltsklassen!C$11:C$15,1),1),IF('P-Bedarf AL'!$Q230="II",INDEX(Gehaltsklassen!A$11:A$15,MATCH('P-Bedarf AL'!T230,Gehaltsklassen!D$11:D$15,1),1),IF('P-Bedarf AL'!$Q230="III",INDEX(Gehaltsklassen!A$11:A$15,MATCH('P-Bedarf AL'!T230,Gehaltsklassen!E$11:E$15,1),1),"Falsche Bodenart")))))</f>
        <v>C</v>
      </c>
      <c r="V230" s="52" t="str">
        <f>IF(OR(C230=""),"",SUM(F230,J230,N230)*VLOOKUP(S230,Gehaltsklassen!$B$34:$D$38,2,FALSE))</f>
        <v/>
      </c>
      <c r="W230" s="52" t="str">
        <f>IF(OR(C230=""),"",SUM(F230,J230,N230)*VLOOKUP(S230,Gehaltsklassen!$B$34:$D$38,2,FALSE)*C230)</f>
        <v/>
      </c>
      <c r="X230" s="52" t="str">
        <f>IF(OR(C230=""),"",SUM(F230,J230,N230)*VLOOKUP(S230,Gehaltsklassen!$B$34:$D$38,3,FALSE))</f>
        <v/>
      </c>
      <c r="Y230" s="52" t="str">
        <f>IF(OR(C230=""),"",SUM(F230,J230,N230)*VLOOKUP(S230,Gehaltsklassen!$B$34:$D$38,3,FALSE)*C230)</f>
        <v/>
      </c>
      <c r="Z230" s="54" t="str">
        <f>IF(OR(C230=""),"",(SUM(G230,K230,O230)*VLOOKUP(U230,Gehaltsklassen!$B$34:$D$38,2,FALSE)))</f>
        <v/>
      </c>
      <c r="AA230" s="53" t="str">
        <f>IF(OR(C230=""),"",(SUM(G230,K230,O230)*VLOOKUP(U230,Gehaltsklassen!$B$34:$D$38,2,FALSE))*C230)</f>
        <v/>
      </c>
      <c r="AB230" s="53" t="str">
        <f>IF(OR(C230=""),"",(SUM(G230,K230,O230)*VLOOKUP(U230,Gehaltsklassen!$B$34:$D$38,3,FALSE)))</f>
        <v/>
      </c>
      <c r="AC230" s="53" t="str">
        <f>IF(OR(C230=""),"",(SUM(G230,K230,O230)*VLOOKUP(U230,Gehaltsklassen!$B$34:$D$38,3,FALSE))*C230)</f>
        <v/>
      </c>
    </row>
    <row r="231" spans="1:29" ht="31.9" customHeight="1" x14ac:dyDescent="0.2">
      <c r="A231" s="74" t="str">
        <f>IF(C231="","",MAX($A$11:A230)+1)</f>
        <v/>
      </c>
      <c r="B231" s="75" t="str">
        <f>IF('N-Bedarf AL'!B229="","",'N-Bedarf AL'!B229)</f>
        <v/>
      </c>
      <c r="C231" s="49" t="str">
        <f>IF('N-Bedarf AL'!C229="","",'N-Bedarf AL'!C229)</f>
        <v/>
      </c>
      <c r="D231" s="88" t="str">
        <f>IF('N-Bedarf AL'!D229="","",'N-Bedarf AL'!D229)</f>
        <v/>
      </c>
      <c r="E231" s="49" t="str">
        <f>IF('N-Bedarf AL'!G229="","",'N-Bedarf AL'!G229)</f>
        <v/>
      </c>
      <c r="F231" s="50" t="str">
        <f t="shared" si="18"/>
        <v/>
      </c>
      <c r="G231" s="50" t="str">
        <f t="shared" si="19"/>
        <v/>
      </c>
      <c r="H231" s="88"/>
      <c r="I231" s="49"/>
      <c r="J231" s="50" t="str">
        <f t="shared" si="20"/>
        <v/>
      </c>
      <c r="K231" s="50" t="str">
        <f t="shared" si="21"/>
        <v/>
      </c>
      <c r="L231" s="88"/>
      <c r="M231" s="49"/>
      <c r="N231" s="50" t="str">
        <f t="shared" si="22"/>
        <v/>
      </c>
      <c r="O231" s="50" t="str">
        <f t="shared" si="23"/>
        <v/>
      </c>
      <c r="P231" s="51"/>
      <c r="Q231" s="78" t="s">
        <v>261</v>
      </c>
      <c r="R231" s="49"/>
      <c r="S231" s="32" t="str">
        <f>IF(R231="","C",INDEX(Gehaltsklassen!A$11:A$15,MATCH('P-Bedarf AL'!R231,Gehaltsklassen!D$11:D$15,1),1))</f>
        <v>C</v>
      </c>
      <c r="T231" s="49"/>
      <c r="U231" s="32" t="str">
        <f>IF(T231="","C",IF(T231="","C",IF('P-Bedarf AL'!$Q231="I",INDEX(Gehaltsklassen!A$11:A$15,MATCH('P-Bedarf AL'!T231,Gehaltsklassen!C$11:C$15,1),1),IF('P-Bedarf AL'!$Q231="II",INDEX(Gehaltsklassen!A$11:A$15,MATCH('P-Bedarf AL'!T231,Gehaltsklassen!D$11:D$15,1),1),IF('P-Bedarf AL'!$Q231="III",INDEX(Gehaltsklassen!A$11:A$15,MATCH('P-Bedarf AL'!T231,Gehaltsklassen!E$11:E$15,1),1),"Falsche Bodenart")))))</f>
        <v>C</v>
      </c>
      <c r="V231" s="52" t="str">
        <f>IF(OR(C231=""),"",SUM(F231,J231,N231)*VLOOKUP(S231,Gehaltsklassen!$B$34:$D$38,2,FALSE))</f>
        <v/>
      </c>
      <c r="W231" s="52" t="str">
        <f>IF(OR(C231=""),"",SUM(F231,J231,N231)*VLOOKUP(S231,Gehaltsklassen!$B$34:$D$38,2,FALSE)*C231)</f>
        <v/>
      </c>
      <c r="X231" s="52" t="str">
        <f>IF(OR(C231=""),"",SUM(F231,J231,N231)*VLOOKUP(S231,Gehaltsklassen!$B$34:$D$38,3,FALSE))</f>
        <v/>
      </c>
      <c r="Y231" s="52" t="str">
        <f>IF(OR(C231=""),"",SUM(F231,J231,N231)*VLOOKUP(S231,Gehaltsklassen!$B$34:$D$38,3,FALSE)*C231)</f>
        <v/>
      </c>
      <c r="Z231" s="54" t="str">
        <f>IF(OR(C231=""),"",(SUM(G231,K231,O231)*VLOOKUP(U231,Gehaltsklassen!$B$34:$D$38,2,FALSE)))</f>
        <v/>
      </c>
      <c r="AA231" s="53" t="str">
        <f>IF(OR(C231=""),"",(SUM(G231,K231,O231)*VLOOKUP(U231,Gehaltsklassen!$B$34:$D$38,2,FALSE))*C231)</f>
        <v/>
      </c>
      <c r="AB231" s="53" t="str">
        <f>IF(OR(C231=""),"",(SUM(G231,K231,O231)*VLOOKUP(U231,Gehaltsklassen!$B$34:$D$38,3,FALSE)))</f>
        <v/>
      </c>
      <c r="AC231" s="53" t="str">
        <f>IF(OR(C231=""),"",(SUM(G231,K231,O231)*VLOOKUP(U231,Gehaltsklassen!$B$34:$D$38,3,FALSE))*C231)</f>
        <v/>
      </c>
    </row>
    <row r="232" spans="1:29" ht="31.9" customHeight="1" x14ac:dyDescent="0.2">
      <c r="A232" s="74" t="str">
        <f>IF(C232="","",MAX($A$11:A231)+1)</f>
        <v/>
      </c>
      <c r="B232" s="75" t="str">
        <f>IF('N-Bedarf AL'!B230="","",'N-Bedarf AL'!B230)</f>
        <v/>
      </c>
      <c r="C232" s="49" t="str">
        <f>IF('N-Bedarf AL'!C230="","",'N-Bedarf AL'!C230)</f>
        <v/>
      </c>
      <c r="D232" s="88" t="str">
        <f>IF('N-Bedarf AL'!D230="","",'N-Bedarf AL'!D230)</f>
        <v/>
      </c>
      <c r="E232" s="49" t="str">
        <f>IF('N-Bedarf AL'!G230="","",'N-Bedarf AL'!G230)</f>
        <v/>
      </c>
      <c r="F232" s="50" t="str">
        <f t="shared" si="18"/>
        <v/>
      </c>
      <c r="G232" s="50" t="str">
        <f t="shared" si="19"/>
        <v/>
      </c>
      <c r="H232" s="88"/>
      <c r="I232" s="49"/>
      <c r="J232" s="50" t="str">
        <f t="shared" si="20"/>
        <v/>
      </c>
      <c r="K232" s="50" t="str">
        <f t="shared" si="21"/>
        <v/>
      </c>
      <c r="L232" s="88"/>
      <c r="M232" s="49"/>
      <c r="N232" s="50" t="str">
        <f t="shared" si="22"/>
        <v/>
      </c>
      <c r="O232" s="50" t="str">
        <f t="shared" si="23"/>
        <v/>
      </c>
      <c r="P232" s="51"/>
      <c r="Q232" s="78" t="s">
        <v>261</v>
      </c>
      <c r="R232" s="49"/>
      <c r="S232" s="32" t="str">
        <f>IF(R232="","C",INDEX(Gehaltsklassen!A$11:A$15,MATCH('P-Bedarf AL'!R232,Gehaltsklassen!D$11:D$15,1),1))</f>
        <v>C</v>
      </c>
      <c r="T232" s="49"/>
      <c r="U232" s="32" t="str">
        <f>IF(T232="","C",IF(T232="","C",IF('P-Bedarf AL'!$Q232="I",INDEX(Gehaltsklassen!A$11:A$15,MATCH('P-Bedarf AL'!T232,Gehaltsklassen!C$11:C$15,1),1),IF('P-Bedarf AL'!$Q232="II",INDEX(Gehaltsklassen!A$11:A$15,MATCH('P-Bedarf AL'!T232,Gehaltsklassen!D$11:D$15,1),1),IF('P-Bedarf AL'!$Q232="III",INDEX(Gehaltsklassen!A$11:A$15,MATCH('P-Bedarf AL'!T232,Gehaltsklassen!E$11:E$15,1),1),"Falsche Bodenart")))))</f>
        <v>C</v>
      </c>
      <c r="V232" s="52" t="str">
        <f>IF(OR(C232=""),"",SUM(F232,J232,N232)*VLOOKUP(S232,Gehaltsklassen!$B$34:$D$38,2,FALSE))</f>
        <v/>
      </c>
      <c r="W232" s="52" t="str">
        <f>IF(OR(C232=""),"",SUM(F232,J232,N232)*VLOOKUP(S232,Gehaltsklassen!$B$34:$D$38,2,FALSE)*C232)</f>
        <v/>
      </c>
      <c r="X232" s="52" t="str">
        <f>IF(OR(C232=""),"",SUM(F232,J232,N232)*VLOOKUP(S232,Gehaltsklassen!$B$34:$D$38,3,FALSE))</f>
        <v/>
      </c>
      <c r="Y232" s="52" t="str">
        <f>IF(OR(C232=""),"",SUM(F232,J232,N232)*VLOOKUP(S232,Gehaltsklassen!$B$34:$D$38,3,FALSE)*C232)</f>
        <v/>
      </c>
      <c r="Z232" s="54" t="str">
        <f>IF(OR(C232=""),"",(SUM(G232,K232,O232)*VLOOKUP(U232,Gehaltsklassen!$B$34:$D$38,2,FALSE)))</f>
        <v/>
      </c>
      <c r="AA232" s="53" t="str">
        <f>IF(OR(C232=""),"",(SUM(G232,K232,O232)*VLOOKUP(U232,Gehaltsklassen!$B$34:$D$38,2,FALSE))*C232)</f>
        <v/>
      </c>
      <c r="AB232" s="53" t="str">
        <f>IF(OR(C232=""),"",(SUM(G232,K232,O232)*VLOOKUP(U232,Gehaltsklassen!$B$34:$D$38,3,FALSE)))</f>
        <v/>
      </c>
      <c r="AC232" s="53" t="str">
        <f>IF(OR(C232=""),"",(SUM(G232,K232,O232)*VLOOKUP(U232,Gehaltsklassen!$B$34:$D$38,3,FALSE))*C232)</f>
        <v/>
      </c>
    </row>
    <row r="233" spans="1:29" ht="31.9" customHeight="1" x14ac:dyDescent="0.2">
      <c r="A233" s="74" t="str">
        <f>IF(C233="","",MAX($A$11:A232)+1)</f>
        <v/>
      </c>
      <c r="B233" s="75" t="str">
        <f>IF('N-Bedarf AL'!B231="","",'N-Bedarf AL'!B231)</f>
        <v/>
      </c>
      <c r="C233" s="49" t="str">
        <f>IF('N-Bedarf AL'!C231="","",'N-Bedarf AL'!C231)</f>
        <v/>
      </c>
      <c r="D233" s="88" t="str">
        <f>IF('N-Bedarf AL'!D231="","",'N-Bedarf AL'!D231)</f>
        <v/>
      </c>
      <c r="E233" s="49" t="str">
        <f>IF('N-Bedarf AL'!G231="","",'N-Bedarf AL'!G231)</f>
        <v/>
      </c>
      <c r="F233" s="50" t="str">
        <f t="shared" si="18"/>
        <v/>
      </c>
      <c r="G233" s="50" t="str">
        <f t="shared" si="19"/>
        <v/>
      </c>
      <c r="H233" s="88"/>
      <c r="I233" s="49"/>
      <c r="J233" s="50" t="str">
        <f t="shared" si="20"/>
        <v/>
      </c>
      <c r="K233" s="50" t="str">
        <f t="shared" si="21"/>
        <v/>
      </c>
      <c r="L233" s="88"/>
      <c r="M233" s="49"/>
      <c r="N233" s="50" t="str">
        <f t="shared" si="22"/>
        <v/>
      </c>
      <c r="O233" s="50" t="str">
        <f t="shared" si="23"/>
        <v/>
      </c>
      <c r="P233" s="51"/>
      <c r="Q233" s="78" t="s">
        <v>261</v>
      </c>
      <c r="R233" s="49"/>
      <c r="S233" s="32" t="str">
        <f>IF(R233="","C",INDEX(Gehaltsklassen!A$11:A$15,MATCH('P-Bedarf AL'!R233,Gehaltsklassen!D$11:D$15,1),1))</f>
        <v>C</v>
      </c>
      <c r="T233" s="49"/>
      <c r="U233" s="32" t="str">
        <f>IF(T233="","C",IF(T233="","C",IF('P-Bedarf AL'!$Q233="I",INDEX(Gehaltsklassen!A$11:A$15,MATCH('P-Bedarf AL'!T233,Gehaltsklassen!C$11:C$15,1),1),IF('P-Bedarf AL'!$Q233="II",INDEX(Gehaltsklassen!A$11:A$15,MATCH('P-Bedarf AL'!T233,Gehaltsklassen!D$11:D$15,1),1),IF('P-Bedarf AL'!$Q233="III",INDEX(Gehaltsklassen!A$11:A$15,MATCH('P-Bedarf AL'!T233,Gehaltsklassen!E$11:E$15,1),1),"Falsche Bodenart")))))</f>
        <v>C</v>
      </c>
      <c r="V233" s="52" t="str">
        <f>IF(OR(C233=""),"",SUM(F233,J233,N233)*VLOOKUP(S233,Gehaltsklassen!$B$34:$D$38,2,FALSE))</f>
        <v/>
      </c>
      <c r="W233" s="52" t="str">
        <f>IF(OR(C233=""),"",SUM(F233,J233,N233)*VLOOKUP(S233,Gehaltsklassen!$B$34:$D$38,2,FALSE)*C233)</f>
        <v/>
      </c>
      <c r="X233" s="52" t="str">
        <f>IF(OR(C233=""),"",SUM(F233,J233,N233)*VLOOKUP(S233,Gehaltsklassen!$B$34:$D$38,3,FALSE))</f>
        <v/>
      </c>
      <c r="Y233" s="52" t="str">
        <f>IF(OR(C233=""),"",SUM(F233,J233,N233)*VLOOKUP(S233,Gehaltsklassen!$B$34:$D$38,3,FALSE)*C233)</f>
        <v/>
      </c>
      <c r="Z233" s="54" t="str">
        <f>IF(OR(C233=""),"",(SUM(G233,K233,O233)*VLOOKUP(U233,Gehaltsklassen!$B$34:$D$38,2,FALSE)))</f>
        <v/>
      </c>
      <c r="AA233" s="53" t="str">
        <f>IF(OR(C233=""),"",(SUM(G233,K233,O233)*VLOOKUP(U233,Gehaltsklassen!$B$34:$D$38,2,FALSE))*C233)</f>
        <v/>
      </c>
      <c r="AB233" s="53" t="str">
        <f>IF(OR(C233=""),"",(SUM(G233,K233,O233)*VLOOKUP(U233,Gehaltsklassen!$B$34:$D$38,3,FALSE)))</f>
        <v/>
      </c>
      <c r="AC233" s="53" t="str">
        <f>IF(OR(C233=""),"",(SUM(G233,K233,O233)*VLOOKUP(U233,Gehaltsklassen!$B$34:$D$38,3,FALSE))*C233)</f>
        <v/>
      </c>
    </row>
    <row r="234" spans="1:29" ht="31.9" customHeight="1" x14ac:dyDescent="0.2">
      <c r="A234" s="74" t="str">
        <f>IF(C234="","",MAX($A$11:A233)+1)</f>
        <v/>
      </c>
      <c r="B234" s="75" t="str">
        <f>IF('N-Bedarf AL'!B232="","",'N-Bedarf AL'!B232)</f>
        <v/>
      </c>
      <c r="C234" s="49" t="str">
        <f>IF('N-Bedarf AL'!C232="","",'N-Bedarf AL'!C232)</f>
        <v/>
      </c>
      <c r="D234" s="88" t="str">
        <f>IF('N-Bedarf AL'!D232="","",'N-Bedarf AL'!D232)</f>
        <v/>
      </c>
      <c r="E234" s="49" t="str">
        <f>IF('N-Bedarf AL'!G232="","",'N-Bedarf AL'!G232)</f>
        <v/>
      </c>
      <c r="F234" s="50" t="str">
        <f t="shared" si="18"/>
        <v/>
      </c>
      <c r="G234" s="50" t="str">
        <f t="shared" si="19"/>
        <v/>
      </c>
      <c r="H234" s="88"/>
      <c r="I234" s="49"/>
      <c r="J234" s="50" t="str">
        <f t="shared" si="20"/>
        <v/>
      </c>
      <c r="K234" s="50" t="str">
        <f t="shared" si="21"/>
        <v/>
      </c>
      <c r="L234" s="88"/>
      <c r="M234" s="49"/>
      <c r="N234" s="50" t="str">
        <f t="shared" si="22"/>
        <v/>
      </c>
      <c r="O234" s="50" t="str">
        <f t="shared" si="23"/>
        <v/>
      </c>
      <c r="P234" s="51"/>
      <c r="Q234" s="78" t="s">
        <v>261</v>
      </c>
      <c r="R234" s="49"/>
      <c r="S234" s="32" t="str">
        <f>IF(R234="","C",INDEX(Gehaltsklassen!A$11:A$15,MATCH('P-Bedarf AL'!R234,Gehaltsklassen!D$11:D$15,1),1))</f>
        <v>C</v>
      </c>
      <c r="T234" s="49"/>
      <c r="U234" s="32" t="str">
        <f>IF(T234="","C",IF(T234="","C",IF('P-Bedarf AL'!$Q234="I",INDEX(Gehaltsklassen!A$11:A$15,MATCH('P-Bedarf AL'!T234,Gehaltsklassen!C$11:C$15,1),1),IF('P-Bedarf AL'!$Q234="II",INDEX(Gehaltsklassen!A$11:A$15,MATCH('P-Bedarf AL'!T234,Gehaltsklassen!D$11:D$15,1),1),IF('P-Bedarf AL'!$Q234="III",INDEX(Gehaltsklassen!A$11:A$15,MATCH('P-Bedarf AL'!T234,Gehaltsklassen!E$11:E$15,1),1),"Falsche Bodenart")))))</f>
        <v>C</v>
      </c>
      <c r="V234" s="52" t="str">
        <f>IF(OR(C234=""),"",SUM(F234,J234,N234)*VLOOKUP(S234,Gehaltsklassen!$B$34:$D$38,2,FALSE))</f>
        <v/>
      </c>
      <c r="W234" s="52" t="str">
        <f>IF(OR(C234=""),"",SUM(F234,J234,N234)*VLOOKUP(S234,Gehaltsklassen!$B$34:$D$38,2,FALSE)*C234)</f>
        <v/>
      </c>
      <c r="X234" s="52" t="str">
        <f>IF(OR(C234=""),"",SUM(F234,J234,N234)*VLOOKUP(S234,Gehaltsklassen!$B$34:$D$38,3,FALSE))</f>
        <v/>
      </c>
      <c r="Y234" s="52" t="str">
        <f>IF(OR(C234=""),"",SUM(F234,J234,N234)*VLOOKUP(S234,Gehaltsklassen!$B$34:$D$38,3,FALSE)*C234)</f>
        <v/>
      </c>
      <c r="Z234" s="54" t="str">
        <f>IF(OR(C234=""),"",(SUM(G234,K234,O234)*VLOOKUP(U234,Gehaltsklassen!$B$34:$D$38,2,FALSE)))</f>
        <v/>
      </c>
      <c r="AA234" s="53" t="str">
        <f>IF(OR(C234=""),"",(SUM(G234,K234,O234)*VLOOKUP(U234,Gehaltsklassen!$B$34:$D$38,2,FALSE))*C234)</f>
        <v/>
      </c>
      <c r="AB234" s="53" t="str">
        <f>IF(OR(C234=""),"",(SUM(G234,K234,O234)*VLOOKUP(U234,Gehaltsklassen!$B$34:$D$38,3,FALSE)))</f>
        <v/>
      </c>
      <c r="AC234" s="53" t="str">
        <f>IF(OR(C234=""),"",(SUM(G234,K234,O234)*VLOOKUP(U234,Gehaltsklassen!$B$34:$D$38,3,FALSE))*C234)</f>
        <v/>
      </c>
    </row>
    <row r="235" spans="1:29" ht="31.9" customHeight="1" x14ac:dyDescent="0.2">
      <c r="A235" s="74" t="str">
        <f>IF(C235="","",MAX($A$11:A234)+1)</f>
        <v/>
      </c>
      <c r="B235" s="75" t="str">
        <f>IF('N-Bedarf AL'!B233="","",'N-Bedarf AL'!B233)</f>
        <v/>
      </c>
      <c r="C235" s="49" t="str">
        <f>IF('N-Bedarf AL'!C233="","",'N-Bedarf AL'!C233)</f>
        <v/>
      </c>
      <c r="D235" s="88" t="str">
        <f>IF('N-Bedarf AL'!D233="","",'N-Bedarf AL'!D233)</f>
        <v/>
      </c>
      <c r="E235" s="49" t="str">
        <f>IF('N-Bedarf AL'!G233="","",'N-Bedarf AL'!G233)</f>
        <v/>
      </c>
      <c r="F235" s="50" t="str">
        <f t="shared" si="18"/>
        <v/>
      </c>
      <c r="G235" s="50" t="str">
        <f t="shared" si="19"/>
        <v/>
      </c>
      <c r="H235" s="88"/>
      <c r="I235" s="49"/>
      <c r="J235" s="50" t="str">
        <f t="shared" si="20"/>
        <v/>
      </c>
      <c r="K235" s="50" t="str">
        <f t="shared" si="21"/>
        <v/>
      </c>
      <c r="L235" s="88"/>
      <c r="M235" s="49"/>
      <c r="N235" s="50" t="str">
        <f t="shared" si="22"/>
        <v/>
      </c>
      <c r="O235" s="50" t="str">
        <f t="shared" si="23"/>
        <v/>
      </c>
      <c r="P235" s="51"/>
      <c r="Q235" s="78" t="s">
        <v>261</v>
      </c>
      <c r="R235" s="49"/>
      <c r="S235" s="32" t="str">
        <f>IF(R235="","C",INDEX(Gehaltsklassen!A$11:A$15,MATCH('P-Bedarf AL'!R235,Gehaltsklassen!D$11:D$15,1),1))</f>
        <v>C</v>
      </c>
      <c r="T235" s="49"/>
      <c r="U235" s="32" t="str">
        <f>IF(T235="","C",IF(T235="","C",IF('P-Bedarf AL'!$Q235="I",INDEX(Gehaltsklassen!A$11:A$15,MATCH('P-Bedarf AL'!T235,Gehaltsklassen!C$11:C$15,1),1),IF('P-Bedarf AL'!$Q235="II",INDEX(Gehaltsklassen!A$11:A$15,MATCH('P-Bedarf AL'!T235,Gehaltsklassen!D$11:D$15,1),1),IF('P-Bedarf AL'!$Q235="III",INDEX(Gehaltsklassen!A$11:A$15,MATCH('P-Bedarf AL'!T235,Gehaltsklassen!E$11:E$15,1),1),"Falsche Bodenart")))))</f>
        <v>C</v>
      </c>
      <c r="V235" s="52" t="str">
        <f>IF(OR(C235=""),"",SUM(F235,J235,N235)*VLOOKUP(S235,Gehaltsklassen!$B$34:$D$38,2,FALSE))</f>
        <v/>
      </c>
      <c r="W235" s="52" t="str">
        <f>IF(OR(C235=""),"",SUM(F235,J235,N235)*VLOOKUP(S235,Gehaltsklassen!$B$34:$D$38,2,FALSE)*C235)</f>
        <v/>
      </c>
      <c r="X235" s="52" t="str">
        <f>IF(OR(C235=""),"",SUM(F235,J235,N235)*VLOOKUP(S235,Gehaltsklassen!$B$34:$D$38,3,FALSE))</f>
        <v/>
      </c>
      <c r="Y235" s="52" t="str">
        <f>IF(OR(C235=""),"",SUM(F235,J235,N235)*VLOOKUP(S235,Gehaltsklassen!$B$34:$D$38,3,FALSE)*C235)</f>
        <v/>
      </c>
      <c r="Z235" s="54" t="str">
        <f>IF(OR(C235=""),"",(SUM(G235,K235,O235)*VLOOKUP(U235,Gehaltsklassen!$B$34:$D$38,2,FALSE)))</f>
        <v/>
      </c>
      <c r="AA235" s="53" t="str">
        <f>IF(OR(C235=""),"",(SUM(G235,K235,O235)*VLOOKUP(U235,Gehaltsklassen!$B$34:$D$38,2,FALSE))*C235)</f>
        <v/>
      </c>
      <c r="AB235" s="53" t="str">
        <f>IF(OR(C235=""),"",(SUM(G235,K235,O235)*VLOOKUP(U235,Gehaltsklassen!$B$34:$D$38,3,FALSE)))</f>
        <v/>
      </c>
      <c r="AC235" s="53" t="str">
        <f>IF(OR(C235=""),"",(SUM(G235,K235,O235)*VLOOKUP(U235,Gehaltsklassen!$B$34:$D$38,3,FALSE))*C235)</f>
        <v/>
      </c>
    </row>
    <row r="236" spans="1:29" ht="31.9" customHeight="1" x14ac:dyDescent="0.2">
      <c r="A236" s="74" t="str">
        <f>IF(C236="","",MAX($A$11:A235)+1)</f>
        <v/>
      </c>
      <c r="B236" s="75" t="str">
        <f>IF('N-Bedarf AL'!B234="","",'N-Bedarf AL'!B234)</f>
        <v/>
      </c>
      <c r="C236" s="49" t="str">
        <f>IF('N-Bedarf AL'!C234="","",'N-Bedarf AL'!C234)</f>
        <v/>
      </c>
      <c r="D236" s="88" t="str">
        <f>IF('N-Bedarf AL'!D234="","",'N-Bedarf AL'!D234)</f>
        <v/>
      </c>
      <c r="E236" s="49" t="str">
        <f>IF('N-Bedarf AL'!G234="","",'N-Bedarf AL'!G234)</f>
        <v/>
      </c>
      <c r="F236" s="50" t="str">
        <f t="shared" si="18"/>
        <v/>
      </c>
      <c r="G236" s="50" t="str">
        <f t="shared" si="19"/>
        <v/>
      </c>
      <c r="H236" s="88"/>
      <c r="I236" s="49"/>
      <c r="J236" s="50" t="str">
        <f t="shared" si="20"/>
        <v/>
      </c>
      <c r="K236" s="50" t="str">
        <f t="shared" si="21"/>
        <v/>
      </c>
      <c r="L236" s="88"/>
      <c r="M236" s="49"/>
      <c r="N236" s="50" t="str">
        <f t="shared" si="22"/>
        <v/>
      </c>
      <c r="O236" s="50" t="str">
        <f t="shared" si="23"/>
        <v/>
      </c>
      <c r="P236" s="51"/>
      <c r="Q236" s="78" t="s">
        <v>261</v>
      </c>
      <c r="R236" s="49"/>
      <c r="S236" s="32" t="str">
        <f>IF(R236="","C",INDEX(Gehaltsklassen!A$11:A$15,MATCH('P-Bedarf AL'!R236,Gehaltsklassen!D$11:D$15,1),1))</f>
        <v>C</v>
      </c>
      <c r="T236" s="49"/>
      <c r="U236" s="32" t="str">
        <f>IF(T236="","C",IF(T236="","C",IF('P-Bedarf AL'!$Q236="I",INDEX(Gehaltsklassen!A$11:A$15,MATCH('P-Bedarf AL'!T236,Gehaltsklassen!C$11:C$15,1),1),IF('P-Bedarf AL'!$Q236="II",INDEX(Gehaltsklassen!A$11:A$15,MATCH('P-Bedarf AL'!T236,Gehaltsklassen!D$11:D$15,1),1),IF('P-Bedarf AL'!$Q236="III",INDEX(Gehaltsklassen!A$11:A$15,MATCH('P-Bedarf AL'!T236,Gehaltsklassen!E$11:E$15,1),1),"Falsche Bodenart")))))</f>
        <v>C</v>
      </c>
      <c r="V236" s="52" t="str">
        <f>IF(OR(C236=""),"",SUM(F236,J236,N236)*VLOOKUP(S236,Gehaltsklassen!$B$34:$D$38,2,FALSE))</f>
        <v/>
      </c>
      <c r="W236" s="52" t="str">
        <f>IF(OR(C236=""),"",SUM(F236,J236,N236)*VLOOKUP(S236,Gehaltsklassen!$B$34:$D$38,2,FALSE)*C236)</f>
        <v/>
      </c>
      <c r="X236" s="52" t="str">
        <f>IF(OR(C236=""),"",SUM(F236,J236,N236)*VLOOKUP(S236,Gehaltsklassen!$B$34:$D$38,3,FALSE))</f>
        <v/>
      </c>
      <c r="Y236" s="52" t="str">
        <f>IF(OR(C236=""),"",SUM(F236,J236,N236)*VLOOKUP(S236,Gehaltsklassen!$B$34:$D$38,3,FALSE)*C236)</f>
        <v/>
      </c>
      <c r="Z236" s="54" t="str">
        <f>IF(OR(C236=""),"",(SUM(G236,K236,O236)*VLOOKUP(U236,Gehaltsklassen!$B$34:$D$38,2,FALSE)))</f>
        <v/>
      </c>
      <c r="AA236" s="53" t="str">
        <f>IF(OR(C236=""),"",(SUM(G236,K236,O236)*VLOOKUP(U236,Gehaltsklassen!$B$34:$D$38,2,FALSE))*C236)</f>
        <v/>
      </c>
      <c r="AB236" s="53" t="str">
        <f>IF(OR(C236=""),"",(SUM(G236,K236,O236)*VLOOKUP(U236,Gehaltsklassen!$B$34:$D$38,3,FALSE)))</f>
        <v/>
      </c>
      <c r="AC236" s="53" t="str">
        <f>IF(OR(C236=""),"",(SUM(G236,K236,O236)*VLOOKUP(U236,Gehaltsklassen!$B$34:$D$38,3,FALSE))*C236)</f>
        <v/>
      </c>
    </row>
    <row r="237" spans="1:29" ht="31.9" customHeight="1" x14ac:dyDescent="0.2">
      <c r="A237" s="74" t="str">
        <f>IF(C237="","",MAX($A$11:A236)+1)</f>
        <v/>
      </c>
      <c r="B237" s="75" t="str">
        <f>IF('N-Bedarf AL'!B235="","",'N-Bedarf AL'!B235)</f>
        <v/>
      </c>
      <c r="C237" s="49" t="str">
        <f>IF('N-Bedarf AL'!C235="","",'N-Bedarf AL'!C235)</f>
        <v/>
      </c>
      <c r="D237" s="88" t="str">
        <f>IF('N-Bedarf AL'!D235="","",'N-Bedarf AL'!D235)</f>
        <v/>
      </c>
      <c r="E237" s="49" t="str">
        <f>IF('N-Bedarf AL'!G235="","",'N-Bedarf AL'!G235)</f>
        <v/>
      </c>
      <c r="F237" s="50" t="str">
        <f t="shared" si="18"/>
        <v/>
      </c>
      <c r="G237" s="50" t="str">
        <f t="shared" si="19"/>
        <v/>
      </c>
      <c r="H237" s="88"/>
      <c r="I237" s="49"/>
      <c r="J237" s="50" t="str">
        <f t="shared" si="20"/>
        <v/>
      </c>
      <c r="K237" s="50" t="str">
        <f t="shared" si="21"/>
        <v/>
      </c>
      <c r="L237" s="88"/>
      <c r="M237" s="49"/>
      <c r="N237" s="50" t="str">
        <f t="shared" si="22"/>
        <v/>
      </c>
      <c r="O237" s="50" t="str">
        <f t="shared" si="23"/>
        <v/>
      </c>
      <c r="P237" s="51"/>
      <c r="Q237" s="78" t="s">
        <v>261</v>
      </c>
      <c r="R237" s="49"/>
      <c r="S237" s="32" t="str">
        <f>IF(R237="","C",INDEX(Gehaltsklassen!A$11:A$15,MATCH('P-Bedarf AL'!R237,Gehaltsklassen!D$11:D$15,1),1))</f>
        <v>C</v>
      </c>
      <c r="T237" s="49"/>
      <c r="U237" s="32" t="str">
        <f>IF(T237="","C",IF(T237="","C",IF('P-Bedarf AL'!$Q237="I",INDEX(Gehaltsklassen!A$11:A$15,MATCH('P-Bedarf AL'!T237,Gehaltsklassen!C$11:C$15,1),1),IF('P-Bedarf AL'!$Q237="II",INDEX(Gehaltsklassen!A$11:A$15,MATCH('P-Bedarf AL'!T237,Gehaltsklassen!D$11:D$15,1),1),IF('P-Bedarf AL'!$Q237="III",INDEX(Gehaltsklassen!A$11:A$15,MATCH('P-Bedarf AL'!T237,Gehaltsklassen!E$11:E$15,1),1),"Falsche Bodenart")))))</f>
        <v>C</v>
      </c>
      <c r="V237" s="52" t="str">
        <f>IF(OR(C237=""),"",SUM(F237,J237,N237)*VLOOKUP(S237,Gehaltsklassen!$B$34:$D$38,2,FALSE))</f>
        <v/>
      </c>
      <c r="W237" s="52" t="str">
        <f>IF(OR(C237=""),"",SUM(F237,J237,N237)*VLOOKUP(S237,Gehaltsklassen!$B$34:$D$38,2,FALSE)*C237)</f>
        <v/>
      </c>
      <c r="X237" s="52" t="str">
        <f>IF(OR(C237=""),"",SUM(F237,J237,N237)*VLOOKUP(S237,Gehaltsklassen!$B$34:$D$38,3,FALSE))</f>
        <v/>
      </c>
      <c r="Y237" s="52" t="str">
        <f>IF(OR(C237=""),"",SUM(F237,J237,N237)*VLOOKUP(S237,Gehaltsklassen!$B$34:$D$38,3,FALSE)*C237)</f>
        <v/>
      </c>
      <c r="Z237" s="54" t="str">
        <f>IF(OR(C237=""),"",(SUM(G237,K237,O237)*VLOOKUP(U237,Gehaltsklassen!$B$34:$D$38,2,FALSE)))</f>
        <v/>
      </c>
      <c r="AA237" s="53" t="str">
        <f>IF(OR(C237=""),"",(SUM(G237,K237,O237)*VLOOKUP(U237,Gehaltsklassen!$B$34:$D$38,2,FALSE))*C237)</f>
        <v/>
      </c>
      <c r="AB237" s="53" t="str">
        <f>IF(OR(C237=""),"",(SUM(G237,K237,O237)*VLOOKUP(U237,Gehaltsklassen!$B$34:$D$38,3,FALSE)))</f>
        <v/>
      </c>
      <c r="AC237" s="53" t="str">
        <f>IF(OR(C237=""),"",(SUM(G237,K237,O237)*VLOOKUP(U237,Gehaltsklassen!$B$34:$D$38,3,FALSE))*C237)</f>
        <v/>
      </c>
    </row>
    <row r="238" spans="1:29" ht="31.9" customHeight="1" x14ac:dyDescent="0.2">
      <c r="A238" s="74" t="str">
        <f>IF(C238="","",MAX($A$11:A237)+1)</f>
        <v/>
      </c>
      <c r="B238" s="75" t="str">
        <f>IF('N-Bedarf AL'!B236="","",'N-Bedarf AL'!B236)</f>
        <v/>
      </c>
      <c r="C238" s="49" t="str">
        <f>IF('N-Bedarf AL'!C236="","",'N-Bedarf AL'!C236)</f>
        <v/>
      </c>
      <c r="D238" s="88" t="str">
        <f>IF('N-Bedarf AL'!D236="","",'N-Bedarf AL'!D236)</f>
        <v/>
      </c>
      <c r="E238" s="49" t="str">
        <f>IF('N-Bedarf AL'!G236="","",'N-Bedarf AL'!G236)</f>
        <v/>
      </c>
      <c r="F238" s="50" t="str">
        <f t="shared" si="18"/>
        <v/>
      </c>
      <c r="G238" s="50" t="str">
        <f t="shared" si="19"/>
        <v/>
      </c>
      <c r="H238" s="88"/>
      <c r="I238" s="49"/>
      <c r="J238" s="50" t="str">
        <f t="shared" si="20"/>
        <v/>
      </c>
      <c r="K238" s="50" t="str">
        <f t="shared" si="21"/>
        <v/>
      </c>
      <c r="L238" s="88"/>
      <c r="M238" s="49"/>
      <c r="N238" s="50" t="str">
        <f t="shared" si="22"/>
        <v/>
      </c>
      <c r="O238" s="50" t="str">
        <f t="shared" si="23"/>
        <v/>
      </c>
      <c r="P238" s="51"/>
      <c r="Q238" s="78" t="s">
        <v>261</v>
      </c>
      <c r="R238" s="49"/>
      <c r="S238" s="32" t="str">
        <f>IF(R238="","C",INDEX(Gehaltsklassen!A$11:A$15,MATCH('P-Bedarf AL'!R238,Gehaltsklassen!D$11:D$15,1),1))</f>
        <v>C</v>
      </c>
      <c r="T238" s="49"/>
      <c r="U238" s="32" t="str">
        <f>IF(T238="","C",IF(T238="","C",IF('P-Bedarf AL'!$Q238="I",INDEX(Gehaltsklassen!A$11:A$15,MATCH('P-Bedarf AL'!T238,Gehaltsklassen!C$11:C$15,1),1),IF('P-Bedarf AL'!$Q238="II",INDEX(Gehaltsklassen!A$11:A$15,MATCH('P-Bedarf AL'!T238,Gehaltsklassen!D$11:D$15,1),1),IF('P-Bedarf AL'!$Q238="III",INDEX(Gehaltsklassen!A$11:A$15,MATCH('P-Bedarf AL'!T238,Gehaltsklassen!E$11:E$15,1),1),"Falsche Bodenart")))))</f>
        <v>C</v>
      </c>
      <c r="V238" s="52" t="str">
        <f>IF(OR(C238=""),"",SUM(F238,J238,N238)*VLOOKUP(S238,Gehaltsklassen!$B$34:$D$38,2,FALSE))</f>
        <v/>
      </c>
      <c r="W238" s="52" t="str">
        <f>IF(OR(C238=""),"",SUM(F238,J238,N238)*VLOOKUP(S238,Gehaltsklassen!$B$34:$D$38,2,FALSE)*C238)</f>
        <v/>
      </c>
      <c r="X238" s="52" t="str">
        <f>IF(OR(C238=""),"",SUM(F238,J238,N238)*VLOOKUP(S238,Gehaltsklassen!$B$34:$D$38,3,FALSE))</f>
        <v/>
      </c>
      <c r="Y238" s="52" t="str">
        <f>IF(OR(C238=""),"",SUM(F238,J238,N238)*VLOOKUP(S238,Gehaltsklassen!$B$34:$D$38,3,FALSE)*C238)</f>
        <v/>
      </c>
      <c r="Z238" s="54" t="str">
        <f>IF(OR(C238=""),"",(SUM(G238,K238,O238)*VLOOKUP(U238,Gehaltsklassen!$B$34:$D$38,2,FALSE)))</f>
        <v/>
      </c>
      <c r="AA238" s="53" t="str">
        <f>IF(OR(C238=""),"",(SUM(G238,K238,O238)*VLOOKUP(U238,Gehaltsklassen!$B$34:$D$38,2,FALSE))*C238)</f>
        <v/>
      </c>
      <c r="AB238" s="53" t="str">
        <f>IF(OR(C238=""),"",(SUM(G238,K238,O238)*VLOOKUP(U238,Gehaltsklassen!$B$34:$D$38,3,FALSE)))</f>
        <v/>
      </c>
      <c r="AC238" s="53" t="str">
        <f>IF(OR(C238=""),"",(SUM(G238,K238,O238)*VLOOKUP(U238,Gehaltsklassen!$B$34:$D$38,3,FALSE))*C238)</f>
        <v/>
      </c>
    </row>
    <row r="239" spans="1:29" ht="31.9" customHeight="1" x14ac:dyDescent="0.2">
      <c r="A239" s="74" t="str">
        <f>IF(C239="","",MAX($A$11:A238)+1)</f>
        <v/>
      </c>
      <c r="B239" s="75" t="str">
        <f>IF('N-Bedarf AL'!B237="","",'N-Bedarf AL'!B237)</f>
        <v/>
      </c>
      <c r="C239" s="49" t="str">
        <f>IF('N-Bedarf AL'!C237="","",'N-Bedarf AL'!C237)</f>
        <v/>
      </c>
      <c r="D239" s="88" t="str">
        <f>IF('N-Bedarf AL'!D237="","",'N-Bedarf AL'!D237)</f>
        <v/>
      </c>
      <c r="E239" s="49" t="str">
        <f>IF('N-Bedarf AL'!G237="","",'N-Bedarf AL'!G237)</f>
        <v/>
      </c>
      <c r="F239" s="50" t="str">
        <f t="shared" si="18"/>
        <v/>
      </c>
      <c r="G239" s="50" t="str">
        <f t="shared" si="19"/>
        <v/>
      </c>
      <c r="H239" s="88"/>
      <c r="I239" s="49"/>
      <c r="J239" s="50" t="str">
        <f t="shared" si="20"/>
        <v/>
      </c>
      <c r="K239" s="50" t="str">
        <f t="shared" si="21"/>
        <v/>
      </c>
      <c r="L239" s="88"/>
      <c r="M239" s="49"/>
      <c r="N239" s="50" t="str">
        <f t="shared" si="22"/>
        <v/>
      </c>
      <c r="O239" s="50" t="str">
        <f t="shared" si="23"/>
        <v/>
      </c>
      <c r="P239" s="51"/>
      <c r="Q239" s="78" t="s">
        <v>261</v>
      </c>
      <c r="R239" s="49"/>
      <c r="S239" s="32" t="str">
        <f>IF(R239="","C",INDEX(Gehaltsklassen!A$11:A$15,MATCH('P-Bedarf AL'!R239,Gehaltsklassen!D$11:D$15,1),1))</f>
        <v>C</v>
      </c>
      <c r="T239" s="49"/>
      <c r="U239" s="32" t="str">
        <f>IF(T239="","C",IF(T239="","C",IF('P-Bedarf AL'!$Q239="I",INDEX(Gehaltsklassen!A$11:A$15,MATCH('P-Bedarf AL'!T239,Gehaltsklassen!C$11:C$15,1),1),IF('P-Bedarf AL'!$Q239="II",INDEX(Gehaltsklassen!A$11:A$15,MATCH('P-Bedarf AL'!T239,Gehaltsklassen!D$11:D$15,1),1),IF('P-Bedarf AL'!$Q239="III",INDEX(Gehaltsklassen!A$11:A$15,MATCH('P-Bedarf AL'!T239,Gehaltsklassen!E$11:E$15,1),1),"Falsche Bodenart")))))</f>
        <v>C</v>
      </c>
      <c r="V239" s="52" t="str">
        <f>IF(OR(C239=""),"",SUM(F239,J239,N239)*VLOOKUP(S239,Gehaltsklassen!$B$34:$D$38,2,FALSE))</f>
        <v/>
      </c>
      <c r="W239" s="52" t="str">
        <f>IF(OR(C239=""),"",SUM(F239,J239,N239)*VLOOKUP(S239,Gehaltsklassen!$B$34:$D$38,2,FALSE)*C239)</f>
        <v/>
      </c>
      <c r="X239" s="52" t="str">
        <f>IF(OR(C239=""),"",SUM(F239,J239,N239)*VLOOKUP(S239,Gehaltsklassen!$B$34:$D$38,3,FALSE))</f>
        <v/>
      </c>
      <c r="Y239" s="52" t="str">
        <f>IF(OR(C239=""),"",SUM(F239,J239,N239)*VLOOKUP(S239,Gehaltsklassen!$B$34:$D$38,3,FALSE)*C239)</f>
        <v/>
      </c>
      <c r="Z239" s="54" t="str">
        <f>IF(OR(C239=""),"",(SUM(G239,K239,O239)*VLOOKUP(U239,Gehaltsklassen!$B$34:$D$38,2,FALSE)))</f>
        <v/>
      </c>
      <c r="AA239" s="53" t="str">
        <f>IF(OR(C239=""),"",(SUM(G239,K239,O239)*VLOOKUP(U239,Gehaltsklassen!$B$34:$D$38,2,FALSE))*C239)</f>
        <v/>
      </c>
      <c r="AB239" s="53" t="str">
        <f>IF(OR(C239=""),"",(SUM(G239,K239,O239)*VLOOKUP(U239,Gehaltsklassen!$B$34:$D$38,3,FALSE)))</f>
        <v/>
      </c>
      <c r="AC239" s="53" t="str">
        <f>IF(OR(C239=""),"",(SUM(G239,K239,O239)*VLOOKUP(U239,Gehaltsklassen!$B$34:$D$38,3,FALSE))*C239)</f>
        <v/>
      </c>
    </row>
    <row r="240" spans="1:29" ht="31.9" customHeight="1" x14ac:dyDescent="0.2">
      <c r="A240" s="74" t="str">
        <f>IF(C240="","",MAX($A$11:A239)+1)</f>
        <v/>
      </c>
      <c r="B240" s="75" t="str">
        <f>IF('N-Bedarf AL'!B238="","",'N-Bedarf AL'!B238)</f>
        <v/>
      </c>
      <c r="C240" s="49" t="str">
        <f>IF('N-Bedarf AL'!C238="","",'N-Bedarf AL'!C238)</f>
        <v/>
      </c>
      <c r="D240" s="88" t="str">
        <f>IF('N-Bedarf AL'!D238="","",'N-Bedarf AL'!D238)</f>
        <v/>
      </c>
      <c r="E240" s="49" t="str">
        <f>IF('N-Bedarf AL'!G238="","",'N-Bedarf AL'!G238)</f>
        <v/>
      </c>
      <c r="F240" s="50" t="str">
        <f t="shared" si="18"/>
        <v/>
      </c>
      <c r="G240" s="50" t="str">
        <f t="shared" si="19"/>
        <v/>
      </c>
      <c r="H240" s="88"/>
      <c r="I240" s="49"/>
      <c r="J240" s="50" t="str">
        <f t="shared" si="20"/>
        <v/>
      </c>
      <c r="K240" s="50" t="str">
        <f t="shared" si="21"/>
        <v/>
      </c>
      <c r="L240" s="88"/>
      <c r="M240" s="49"/>
      <c r="N240" s="50" t="str">
        <f t="shared" si="22"/>
        <v/>
      </c>
      <c r="O240" s="50" t="str">
        <f t="shared" si="23"/>
        <v/>
      </c>
      <c r="P240" s="51"/>
      <c r="Q240" s="78" t="s">
        <v>261</v>
      </c>
      <c r="R240" s="49"/>
      <c r="S240" s="32" t="str">
        <f>IF(R240="","C",INDEX(Gehaltsklassen!A$11:A$15,MATCH('P-Bedarf AL'!R240,Gehaltsklassen!D$11:D$15,1),1))</f>
        <v>C</v>
      </c>
      <c r="T240" s="49"/>
      <c r="U240" s="32" t="str">
        <f>IF(T240="","C",IF(T240="","C",IF('P-Bedarf AL'!$Q240="I",INDEX(Gehaltsklassen!A$11:A$15,MATCH('P-Bedarf AL'!T240,Gehaltsklassen!C$11:C$15,1),1),IF('P-Bedarf AL'!$Q240="II",INDEX(Gehaltsklassen!A$11:A$15,MATCH('P-Bedarf AL'!T240,Gehaltsklassen!D$11:D$15,1),1),IF('P-Bedarf AL'!$Q240="III",INDEX(Gehaltsklassen!A$11:A$15,MATCH('P-Bedarf AL'!T240,Gehaltsklassen!E$11:E$15,1),1),"Falsche Bodenart")))))</f>
        <v>C</v>
      </c>
      <c r="V240" s="52" t="str">
        <f>IF(OR(C240=""),"",SUM(F240,J240,N240)*VLOOKUP(S240,Gehaltsklassen!$B$34:$D$38,2,FALSE))</f>
        <v/>
      </c>
      <c r="W240" s="52" t="str">
        <f>IF(OR(C240=""),"",SUM(F240,J240,N240)*VLOOKUP(S240,Gehaltsklassen!$B$34:$D$38,2,FALSE)*C240)</f>
        <v/>
      </c>
      <c r="X240" s="52" t="str">
        <f>IF(OR(C240=""),"",SUM(F240,J240,N240)*VLOOKUP(S240,Gehaltsklassen!$B$34:$D$38,3,FALSE))</f>
        <v/>
      </c>
      <c r="Y240" s="52" t="str">
        <f>IF(OR(C240=""),"",SUM(F240,J240,N240)*VLOOKUP(S240,Gehaltsklassen!$B$34:$D$38,3,FALSE)*C240)</f>
        <v/>
      </c>
      <c r="Z240" s="54" t="str">
        <f>IF(OR(C240=""),"",(SUM(G240,K240,O240)*VLOOKUP(U240,Gehaltsklassen!$B$34:$D$38,2,FALSE)))</f>
        <v/>
      </c>
      <c r="AA240" s="53" t="str">
        <f>IF(OR(C240=""),"",(SUM(G240,K240,O240)*VLOOKUP(U240,Gehaltsklassen!$B$34:$D$38,2,FALSE))*C240)</f>
        <v/>
      </c>
      <c r="AB240" s="53" t="str">
        <f>IF(OR(C240=""),"",(SUM(G240,K240,O240)*VLOOKUP(U240,Gehaltsklassen!$B$34:$D$38,3,FALSE)))</f>
        <v/>
      </c>
      <c r="AC240" s="53" t="str">
        <f>IF(OR(C240=""),"",(SUM(G240,K240,O240)*VLOOKUP(U240,Gehaltsklassen!$B$34:$D$38,3,FALSE))*C240)</f>
        <v/>
      </c>
    </row>
    <row r="241" spans="1:29" ht="31.9" customHeight="1" x14ac:dyDescent="0.2">
      <c r="A241" s="74" t="str">
        <f>IF(C241="","",MAX($A$11:A240)+1)</f>
        <v/>
      </c>
      <c r="B241" s="75" t="str">
        <f>IF('N-Bedarf AL'!B239="","",'N-Bedarf AL'!B239)</f>
        <v/>
      </c>
      <c r="C241" s="49" t="str">
        <f>IF('N-Bedarf AL'!C239="","",'N-Bedarf AL'!C239)</f>
        <v/>
      </c>
      <c r="D241" s="88" t="str">
        <f>IF('N-Bedarf AL'!D239="","",'N-Bedarf AL'!D239)</f>
        <v/>
      </c>
      <c r="E241" s="49" t="str">
        <f>IF('N-Bedarf AL'!G239="","",'N-Bedarf AL'!G239)</f>
        <v/>
      </c>
      <c r="F241" s="50" t="str">
        <f t="shared" si="18"/>
        <v/>
      </c>
      <c r="G241" s="50" t="str">
        <f t="shared" si="19"/>
        <v/>
      </c>
      <c r="H241" s="88"/>
      <c r="I241" s="49"/>
      <c r="J241" s="50" t="str">
        <f t="shared" si="20"/>
        <v/>
      </c>
      <c r="K241" s="50" t="str">
        <f t="shared" si="21"/>
        <v/>
      </c>
      <c r="L241" s="88"/>
      <c r="M241" s="49"/>
      <c r="N241" s="50" t="str">
        <f t="shared" si="22"/>
        <v/>
      </c>
      <c r="O241" s="50" t="str">
        <f t="shared" si="23"/>
        <v/>
      </c>
      <c r="P241" s="51"/>
      <c r="Q241" s="78" t="s">
        <v>261</v>
      </c>
      <c r="R241" s="49"/>
      <c r="S241" s="32" t="str">
        <f>IF(R241="","C",INDEX(Gehaltsklassen!A$11:A$15,MATCH('P-Bedarf AL'!R241,Gehaltsklassen!D$11:D$15,1),1))</f>
        <v>C</v>
      </c>
      <c r="T241" s="49"/>
      <c r="U241" s="32" t="str">
        <f>IF(T241="","C",IF(T241="","C",IF('P-Bedarf AL'!$Q241="I",INDEX(Gehaltsklassen!A$11:A$15,MATCH('P-Bedarf AL'!T241,Gehaltsklassen!C$11:C$15,1),1),IF('P-Bedarf AL'!$Q241="II",INDEX(Gehaltsklassen!A$11:A$15,MATCH('P-Bedarf AL'!T241,Gehaltsklassen!D$11:D$15,1),1),IF('P-Bedarf AL'!$Q241="III",INDEX(Gehaltsklassen!A$11:A$15,MATCH('P-Bedarf AL'!T241,Gehaltsklassen!E$11:E$15,1),1),"Falsche Bodenart")))))</f>
        <v>C</v>
      </c>
      <c r="V241" s="52" t="str">
        <f>IF(OR(C241=""),"",SUM(F241,J241,N241)*VLOOKUP(S241,Gehaltsklassen!$B$34:$D$38,2,FALSE))</f>
        <v/>
      </c>
      <c r="W241" s="52" t="str">
        <f>IF(OR(C241=""),"",SUM(F241,J241,N241)*VLOOKUP(S241,Gehaltsklassen!$B$34:$D$38,2,FALSE)*C241)</f>
        <v/>
      </c>
      <c r="X241" s="52" t="str">
        <f>IF(OR(C241=""),"",SUM(F241,J241,N241)*VLOOKUP(S241,Gehaltsklassen!$B$34:$D$38,3,FALSE))</f>
        <v/>
      </c>
      <c r="Y241" s="52" t="str">
        <f>IF(OR(C241=""),"",SUM(F241,J241,N241)*VLOOKUP(S241,Gehaltsklassen!$B$34:$D$38,3,FALSE)*C241)</f>
        <v/>
      </c>
      <c r="Z241" s="54" t="str">
        <f>IF(OR(C241=""),"",(SUM(G241,K241,O241)*VLOOKUP(U241,Gehaltsklassen!$B$34:$D$38,2,FALSE)))</f>
        <v/>
      </c>
      <c r="AA241" s="53" t="str">
        <f>IF(OR(C241=""),"",(SUM(G241,K241,O241)*VLOOKUP(U241,Gehaltsklassen!$B$34:$D$38,2,FALSE))*C241)</f>
        <v/>
      </c>
      <c r="AB241" s="53" t="str">
        <f>IF(OR(C241=""),"",(SUM(G241,K241,O241)*VLOOKUP(U241,Gehaltsklassen!$B$34:$D$38,3,FALSE)))</f>
        <v/>
      </c>
      <c r="AC241" s="53" t="str">
        <f>IF(OR(C241=""),"",(SUM(G241,K241,O241)*VLOOKUP(U241,Gehaltsklassen!$B$34:$D$38,3,FALSE))*C241)</f>
        <v/>
      </c>
    </row>
    <row r="242" spans="1:29" ht="31.9" customHeight="1" x14ac:dyDescent="0.2">
      <c r="A242" s="74" t="str">
        <f>IF(C242="","",MAX($A$11:A241)+1)</f>
        <v/>
      </c>
      <c r="B242" s="75" t="str">
        <f>IF('N-Bedarf AL'!B240="","",'N-Bedarf AL'!B240)</f>
        <v/>
      </c>
      <c r="C242" s="49" t="str">
        <f>IF('N-Bedarf AL'!C240="","",'N-Bedarf AL'!C240)</f>
        <v/>
      </c>
      <c r="D242" s="88" t="str">
        <f>IF('N-Bedarf AL'!D240="","",'N-Bedarf AL'!D240)</f>
        <v/>
      </c>
      <c r="E242" s="49" t="str">
        <f>IF('N-Bedarf AL'!G240="","",'N-Bedarf AL'!G240)</f>
        <v/>
      </c>
      <c r="F242" s="50" t="str">
        <f t="shared" si="18"/>
        <v/>
      </c>
      <c r="G242" s="50" t="str">
        <f t="shared" si="19"/>
        <v/>
      </c>
      <c r="H242" s="88"/>
      <c r="I242" s="49"/>
      <c r="J242" s="50" t="str">
        <f t="shared" si="20"/>
        <v/>
      </c>
      <c r="K242" s="50" t="str">
        <f t="shared" si="21"/>
        <v/>
      </c>
      <c r="L242" s="88"/>
      <c r="M242" s="49"/>
      <c r="N242" s="50" t="str">
        <f t="shared" si="22"/>
        <v/>
      </c>
      <c r="O242" s="50" t="str">
        <f t="shared" si="23"/>
        <v/>
      </c>
      <c r="P242" s="51"/>
      <c r="Q242" s="78" t="s">
        <v>261</v>
      </c>
      <c r="R242" s="49"/>
      <c r="S242" s="32" t="str">
        <f>IF(R242="","C",INDEX(Gehaltsklassen!A$11:A$15,MATCH('P-Bedarf AL'!R242,Gehaltsklassen!D$11:D$15,1),1))</f>
        <v>C</v>
      </c>
      <c r="T242" s="49"/>
      <c r="U242" s="32" t="str">
        <f>IF(T242="","C",IF(T242="","C",IF('P-Bedarf AL'!$Q242="I",INDEX(Gehaltsklassen!A$11:A$15,MATCH('P-Bedarf AL'!T242,Gehaltsklassen!C$11:C$15,1),1),IF('P-Bedarf AL'!$Q242="II",INDEX(Gehaltsklassen!A$11:A$15,MATCH('P-Bedarf AL'!T242,Gehaltsklassen!D$11:D$15,1),1),IF('P-Bedarf AL'!$Q242="III",INDEX(Gehaltsklassen!A$11:A$15,MATCH('P-Bedarf AL'!T242,Gehaltsklassen!E$11:E$15,1),1),"Falsche Bodenart")))))</f>
        <v>C</v>
      </c>
      <c r="V242" s="52" t="str">
        <f>IF(OR(C242=""),"",SUM(F242,J242,N242)*VLOOKUP(S242,Gehaltsklassen!$B$34:$D$38,2,FALSE))</f>
        <v/>
      </c>
      <c r="W242" s="52" t="str">
        <f>IF(OR(C242=""),"",SUM(F242,J242,N242)*VLOOKUP(S242,Gehaltsklassen!$B$34:$D$38,2,FALSE)*C242)</f>
        <v/>
      </c>
      <c r="X242" s="52" t="str">
        <f>IF(OR(C242=""),"",SUM(F242,J242,N242)*VLOOKUP(S242,Gehaltsklassen!$B$34:$D$38,3,FALSE))</f>
        <v/>
      </c>
      <c r="Y242" s="52" t="str">
        <f>IF(OR(C242=""),"",SUM(F242,J242,N242)*VLOOKUP(S242,Gehaltsklassen!$B$34:$D$38,3,FALSE)*C242)</f>
        <v/>
      </c>
      <c r="Z242" s="54" t="str">
        <f>IF(OR(C242=""),"",(SUM(G242,K242,O242)*VLOOKUP(U242,Gehaltsklassen!$B$34:$D$38,2,FALSE)))</f>
        <v/>
      </c>
      <c r="AA242" s="53" t="str">
        <f>IF(OR(C242=""),"",(SUM(G242,K242,O242)*VLOOKUP(U242,Gehaltsklassen!$B$34:$D$38,2,FALSE))*C242)</f>
        <v/>
      </c>
      <c r="AB242" s="53" t="str">
        <f>IF(OR(C242=""),"",(SUM(G242,K242,O242)*VLOOKUP(U242,Gehaltsklassen!$B$34:$D$38,3,FALSE)))</f>
        <v/>
      </c>
      <c r="AC242" s="53" t="str">
        <f>IF(OR(C242=""),"",(SUM(G242,K242,O242)*VLOOKUP(U242,Gehaltsklassen!$B$34:$D$38,3,FALSE))*C242)</f>
        <v/>
      </c>
    </row>
    <row r="243" spans="1:29" ht="31.9" customHeight="1" x14ac:dyDescent="0.2">
      <c r="A243" s="74" t="str">
        <f>IF(C243="","",MAX($A$11:A242)+1)</f>
        <v/>
      </c>
      <c r="B243" s="75" t="str">
        <f>IF('N-Bedarf AL'!B241="","",'N-Bedarf AL'!B241)</f>
        <v/>
      </c>
      <c r="C243" s="49" t="str">
        <f>IF('N-Bedarf AL'!C241="","",'N-Bedarf AL'!C241)</f>
        <v/>
      </c>
      <c r="D243" s="88" t="str">
        <f>IF('N-Bedarf AL'!D241="","",'N-Bedarf AL'!D241)</f>
        <v/>
      </c>
      <c r="E243" s="49" t="str">
        <f>IF('N-Bedarf AL'!G241="","",'N-Bedarf AL'!G241)</f>
        <v/>
      </c>
      <c r="F243" s="50" t="str">
        <f t="shared" si="18"/>
        <v/>
      </c>
      <c r="G243" s="50" t="str">
        <f t="shared" si="19"/>
        <v/>
      </c>
      <c r="H243" s="88"/>
      <c r="I243" s="49"/>
      <c r="J243" s="50" t="str">
        <f t="shared" si="20"/>
        <v/>
      </c>
      <c r="K243" s="50" t="str">
        <f t="shared" si="21"/>
        <v/>
      </c>
      <c r="L243" s="88"/>
      <c r="M243" s="49"/>
      <c r="N243" s="50" t="str">
        <f t="shared" si="22"/>
        <v/>
      </c>
      <c r="O243" s="50" t="str">
        <f t="shared" si="23"/>
        <v/>
      </c>
      <c r="P243" s="51"/>
      <c r="Q243" s="78" t="s">
        <v>261</v>
      </c>
      <c r="R243" s="49"/>
      <c r="S243" s="32" t="str">
        <f>IF(R243="","C",INDEX(Gehaltsklassen!A$11:A$15,MATCH('P-Bedarf AL'!R243,Gehaltsklassen!D$11:D$15,1),1))</f>
        <v>C</v>
      </c>
      <c r="T243" s="49"/>
      <c r="U243" s="32" t="str">
        <f>IF(T243="","C",IF(T243="","C",IF('P-Bedarf AL'!$Q243="I",INDEX(Gehaltsklassen!A$11:A$15,MATCH('P-Bedarf AL'!T243,Gehaltsklassen!C$11:C$15,1),1),IF('P-Bedarf AL'!$Q243="II",INDEX(Gehaltsklassen!A$11:A$15,MATCH('P-Bedarf AL'!T243,Gehaltsklassen!D$11:D$15,1),1),IF('P-Bedarf AL'!$Q243="III",INDEX(Gehaltsklassen!A$11:A$15,MATCH('P-Bedarf AL'!T243,Gehaltsklassen!E$11:E$15,1),1),"Falsche Bodenart")))))</f>
        <v>C</v>
      </c>
      <c r="V243" s="52" t="str">
        <f>IF(OR(C243=""),"",SUM(F243,J243,N243)*VLOOKUP(S243,Gehaltsklassen!$B$34:$D$38,2,FALSE))</f>
        <v/>
      </c>
      <c r="W243" s="52" t="str">
        <f>IF(OR(C243=""),"",SUM(F243,J243,N243)*VLOOKUP(S243,Gehaltsklassen!$B$34:$D$38,2,FALSE)*C243)</f>
        <v/>
      </c>
      <c r="X243" s="52" t="str">
        <f>IF(OR(C243=""),"",SUM(F243,J243,N243)*VLOOKUP(S243,Gehaltsklassen!$B$34:$D$38,3,FALSE))</f>
        <v/>
      </c>
      <c r="Y243" s="52" t="str">
        <f>IF(OR(C243=""),"",SUM(F243,J243,N243)*VLOOKUP(S243,Gehaltsklassen!$B$34:$D$38,3,FALSE)*C243)</f>
        <v/>
      </c>
      <c r="Z243" s="54" t="str">
        <f>IF(OR(C243=""),"",(SUM(G243,K243,O243)*VLOOKUP(U243,Gehaltsklassen!$B$34:$D$38,2,FALSE)))</f>
        <v/>
      </c>
      <c r="AA243" s="53" t="str">
        <f>IF(OR(C243=""),"",(SUM(G243,K243,O243)*VLOOKUP(U243,Gehaltsklassen!$B$34:$D$38,2,FALSE))*C243)</f>
        <v/>
      </c>
      <c r="AB243" s="53" t="str">
        <f>IF(OR(C243=""),"",(SUM(G243,K243,O243)*VLOOKUP(U243,Gehaltsklassen!$B$34:$D$38,3,FALSE)))</f>
        <v/>
      </c>
      <c r="AC243" s="53" t="str">
        <f>IF(OR(C243=""),"",(SUM(G243,K243,O243)*VLOOKUP(U243,Gehaltsklassen!$B$34:$D$38,3,FALSE))*C243)</f>
        <v/>
      </c>
    </row>
    <row r="244" spans="1:29" ht="31.9" customHeight="1" x14ac:dyDescent="0.2">
      <c r="A244" s="74" t="str">
        <f>IF(C244="","",MAX($A$11:A243)+1)</f>
        <v/>
      </c>
      <c r="B244" s="75" t="str">
        <f>IF('N-Bedarf AL'!B242="","",'N-Bedarf AL'!B242)</f>
        <v/>
      </c>
      <c r="C244" s="49" t="str">
        <f>IF('N-Bedarf AL'!C242="","",'N-Bedarf AL'!C242)</f>
        <v/>
      </c>
      <c r="D244" s="88" t="str">
        <f>IF('N-Bedarf AL'!D242="","",'N-Bedarf AL'!D242)</f>
        <v/>
      </c>
      <c r="E244" s="49" t="str">
        <f>IF('N-Bedarf AL'!G242="","",'N-Bedarf AL'!G242)</f>
        <v/>
      </c>
      <c r="F244" s="50" t="str">
        <f t="shared" si="18"/>
        <v/>
      </c>
      <c r="G244" s="50" t="str">
        <f t="shared" si="19"/>
        <v/>
      </c>
      <c r="H244" s="88"/>
      <c r="I244" s="49"/>
      <c r="J244" s="50" t="str">
        <f t="shared" si="20"/>
        <v/>
      </c>
      <c r="K244" s="50" t="str">
        <f t="shared" si="21"/>
        <v/>
      </c>
      <c r="L244" s="88"/>
      <c r="M244" s="49"/>
      <c r="N244" s="50" t="str">
        <f t="shared" si="22"/>
        <v/>
      </c>
      <c r="O244" s="50" t="str">
        <f t="shared" si="23"/>
        <v/>
      </c>
      <c r="P244" s="51"/>
      <c r="Q244" s="78" t="s">
        <v>261</v>
      </c>
      <c r="R244" s="49"/>
      <c r="S244" s="32" t="str">
        <f>IF(R244="","C",INDEX(Gehaltsklassen!A$11:A$15,MATCH('P-Bedarf AL'!R244,Gehaltsklassen!D$11:D$15,1),1))</f>
        <v>C</v>
      </c>
      <c r="T244" s="49"/>
      <c r="U244" s="32" t="str">
        <f>IF(T244="","C",IF(T244="","C",IF('P-Bedarf AL'!$Q244="I",INDEX(Gehaltsklassen!A$11:A$15,MATCH('P-Bedarf AL'!T244,Gehaltsklassen!C$11:C$15,1),1),IF('P-Bedarf AL'!$Q244="II",INDEX(Gehaltsklassen!A$11:A$15,MATCH('P-Bedarf AL'!T244,Gehaltsklassen!D$11:D$15,1),1),IF('P-Bedarf AL'!$Q244="III",INDEX(Gehaltsklassen!A$11:A$15,MATCH('P-Bedarf AL'!T244,Gehaltsklassen!E$11:E$15,1),1),"Falsche Bodenart")))))</f>
        <v>C</v>
      </c>
      <c r="V244" s="52" t="str">
        <f>IF(OR(C244=""),"",SUM(F244,J244,N244)*VLOOKUP(S244,Gehaltsklassen!$B$34:$D$38,2,FALSE))</f>
        <v/>
      </c>
      <c r="W244" s="52" t="str">
        <f>IF(OR(C244=""),"",SUM(F244,J244,N244)*VLOOKUP(S244,Gehaltsklassen!$B$34:$D$38,2,FALSE)*C244)</f>
        <v/>
      </c>
      <c r="X244" s="52" t="str">
        <f>IF(OR(C244=""),"",SUM(F244,J244,N244)*VLOOKUP(S244,Gehaltsklassen!$B$34:$D$38,3,FALSE))</f>
        <v/>
      </c>
      <c r="Y244" s="52" t="str">
        <f>IF(OR(C244=""),"",SUM(F244,J244,N244)*VLOOKUP(S244,Gehaltsklassen!$B$34:$D$38,3,FALSE)*C244)</f>
        <v/>
      </c>
      <c r="Z244" s="54" t="str">
        <f>IF(OR(C244=""),"",(SUM(G244,K244,O244)*VLOOKUP(U244,Gehaltsklassen!$B$34:$D$38,2,FALSE)))</f>
        <v/>
      </c>
      <c r="AA244" s="53" t="str">
        <f>IF(OR(C244=""),"",(SUM(G244,K244,O244)*VLOOKUP(U244,Gehaltsklassen!$B$34:$D$38,2,FALSE))*C244)</f>
        <v/>
      </c>
      <c r="AB244" s="53" t="str">
        <f>IF(OR(C244=""),"",(SUM(G244,K244,O244)*VLOOKUP(U244,Gehaltsklassen!$B$34:$D$38,3,FALSE)))</f>
        <v/>
      </c>
      <c r="AC244" s="53" t="str">
        <f>IF(OR(C244=""),"",(SUM(G244,K244,O244)*VLOOKUP(U244,Gehaltsklassen!$B$34:$D$38,3,FALSE))*C244)</f>
        <v/>
      </c>
    </row>
    <row r="245" spans="1:29" ht="31.9" customHeight="1" x14ac:dyDescent="0.2">
      <c r="A245" s="74" t="str">
        <f>IF(C245="","",MAX($A$11:A244)+1)</f>
        <v/>
      </c>
      <c r="B245" s="75" t="str">
        <f>IF('N-Bedarf AL'!B243="","",'N-Bedarf AL'!B243)</f>
        <v/>
      </c>
      <c r="C245" s="49" t="str">
        <f>IF('N-Bedarf AL'!C243="","",'N-Bedarf AL'!C243)</f>
        <v/>
      </c>
      <c r="D245" s="88" t="str">
        <f>IF('N-Bedarf AL'!D243="","",'N-Bedarf AL'!D243)</f>
        <v/>
      </c>
      <c r="E245" s="49" t="str">
        <f>IF('N-Bedarf AL'!G243="","",'N-Bedarf AL'!G243)</f>
        <v/>
      </c>
      <c r="F245" s="50" t="str">
        <f t="shared" si="18"/>
        <v/>
      </c>
      <c r="G245" s="50" t="str">
        <f t="shared" si="19"/>
        <v/>
      </c>
      <c r="H245" s="88"/>
      <c r="I245" s="49"/>
      <c r="J245" s="50" t="str">
        <f t="shared" si="20"/>
        <v/>
      </c>
      <c r="K245" s="50" t="str">
        <f t="shared" si="21"/>
        <v/>
      </c>
      <c r="L245" s="88"/>
      <c r="M245" s="49"/>
      <c r="N245" s="50" t="str">
        <f t="shared" si="22"/>
        <v/>
      </c>
      <c r="O245" s="50" t="str">
        <f t="shared" si="23"/>
        <v/>
      </c>
      <c r="P245" s="51"/>
      <c r="Q245" s="78" t="s">
        <v>261</v>
      </c>
      <c r="R245" s="49"/>
      <c r="S245" s="32" t="str">
        <f>IF(R245="","C",INDEX(Gehaltsklassen!A$11:A$15,MATCH('P-Bedarf AL'!R245,Gehaltsklassen!D$11:D$15,1),1))</f>
        <v>C</v>
      </c>
      <c r="T245" s="49"/>
      <c r="U245" s="32" t="str">
        <f>IF(T245="","C",IF(T245="","C",IF('P-Bedarf AL'!$Q245="I",INDEX(Gehaltsklassen!A$11:A$15,MATCH('P-Bedarf AL'!T245,Gehaltsklassen!C$11:C$15,1),1),IF('P-Bedarf AL'!$Q245="II",INDEX(Gehaltsklassen!A$11:A$15,MATCH('P-Bedarf AL'!T245,Gehaltsklassen!D$11:D$15,1),1),IF('P-Bedarf AL'!$Q245="III",INDEX(Gehaltsklassen!A$11:A$15,MATCH('P-Bedarf AL'!T245,Gehaltsklassen!E$11:E$15,1),1),"Falsche Bodenart")))))</f>
        <v>C</v>
      </c>
      <c r="V245" s="52" t="str">
        <f>IF(OR(C245=""),"",SUM(F245,J245,N245)*VLOOKUP(S245,Gehaltsklassen!$B$34:$D$38,2,FALSE))</f>
        <v/>
      </c>
      <c r="W245" s="52" t="str">
        <f>IF(OR(C245=""),"",SUM(F245,J245,N245)*VLOOKUP(S245,Gehaltsklassen!$B$34:$D$38,2,FALSE)*C245)</f>
        <v/>
      </c>
      <c r="X245" s="52" t="str">
        <f>IF(OR(C245=""),"",SUM(F245,J245,N245)*VLOOKUP(S245,Gehaltsklassen!$B$34:$D$38,3,FALSE))</f>
        <v/>
      </c>
      <c r="Y245" s="52" t="str">
        <f>IF(OR(C245=""),"",SUM(F245,J245,N245)*VLOOKUP(S245,Gehaltsklassen!$B$34:$D$38,3,FALSE)*C245)</f>
        <v/>
      </c>
      <c r="Z245" s="54" t="str">
        <f>IF(OR(C245=""),"",(SUM(G245,K245,O245)*VLOOKUP(U245,Gehaltsklassen!$B$34:$D$38,2,FALSE)))</f>
        <v/>
      </c>
      <c r="AA245" s="53" t="str">
        <f>IF(OR(C245=""),"",(SUM(G245,K245,O245)*VLOOKUP(U245,Gehaltsklassen!$B$34:$D$38,2,FALSE))*C245)</f>
        <v/>
      </c>
      <c r="AB245" s="53" t="str">
        <f>IF(OR(C245=""),"",(SUM(G245,K245,O245)*VLOOKUP(U245,Gehaltsklassen!$B$34:$D$38,3,FALSE)))</f>
        <v/>
      </c>
      <c r="AC245" s="53" t="str">
        <f>IF(OR(C245=""),"",(SUM(G245,K245,O245)*VLOOKUP(U245,Gehaltsklassen!$B$34:$D$38,3,FALSE))*C245)</f>
        <v/>
      </c>
    </row>
    <row r="246" spans="1:29" ht="31.9" customHeight="1" x14ac:dyDescent="0.2">
      <c r="A246" s="74" t="str">
        <f>IF(C246="","",MAX($A$11:A245)+1)</f>
        <v/>
      </c>
      <c r="B246" s="75" t="str">
        <f>IF('N-Bedarf AL'!B244="","",'N-Bedarf AL'!B244)</f>
        <v/>
      </c>
      <c r="C246" s="49" t="str">
        <f>IF('N-Bedarf AL'!C244="","",'N-Bedarf AL'!C244)</f>
        <v/>
      </c>
      <c r="D246" s="88" t="str">
        <f>IF('N-Bedarf AL'!D244="","",'N-Bedarf AL'!D244)</f>
        <v/>
      </c>
      <c r="E246" s="49" t="str">
        <f>IF('N-Bedarf AL'!G244="","",'N-Bedarf AL'!G244)</f>
        <v/>
      </c>
      <c r="F246" s="50" t="str">
        <f t="shared" si="18"/>
        <v/>
      </c>
      <c r="G246" s="50" t="str">
        <f t="shared" si="19"/>
        <v/>
      </c>
      <c r="H246" s="88"/>
      <c r="I246" s="49"/>
      <c r="J246" s="50" t="str">
        <f t="shared" si="20"/>
        <v/>
      </c>
      <c r="K246" s="50" t="str">
        <f t="shared" si="21"/>
        <v/>
      </c>
      <c r="L246" s="88"/>
      <c r="M246" s="49"/>
      <c r="N246" s="50" t="str">
        <f t="shared" si="22"/>
        <v/>
      </c>
      <c r="O246" s="50" t="str">
        <f t="shared" si="23"/>
        <v/>
      </c>
      <c r="P246" s="51"/>
      <c r="Q246" s="78" t="s">
        <v>261</v>
      </c>
      <c r="R246" s="49"/>
      <c r="S246" s="32" t="str">
        <f>IF(R246="","C",INDEX(Gehaltsklassen!A$11:A$15,MATCH('P-Bedarf AL'!R246,Gehaltsklassen!D$11:D$15,1),1))</f>
        <v>C</v>
      </c>
      <c r="T246" s="49"/>
      <c r="U246" s="32" t="str">
        <f>IF(T246="","C",IF(T246="","C",IF('P-Bedarf AL'!$Q246="I",INDEX(Gehaltsklassen!A$11:A$15,MATCH('P-Bedarf AL'!T246,Gehaltsklassen!C$11:C$15,1),1),IF('P-Bedarf AL'!$Q246="II",INDEX(Gehaltsklassen!A$11:A$15,MATCH('P-Bedarf AL'!T246,Gehaltsklassen!D$11:D$15,1),1),IF('P-Bedarf AL'!$Q246="III",INDEX(Gehaltsklassen!A$11:A$15,MATCH('P-Bedarf AL'!T246,Gehaltsklassen!E$11:E$15,1),1),"Falsche Bodenart")))))</f>
        <v>C</v>
      </c>
      <c r="V246" s="52" t="str">
        <f>IF(OR(C246=""),"",SUM(F246,J246,N246)*VLOOKUP(S246,Gehaltsklassen!$B$34:$D$38,2,FALSE))</f>
        <v/>
      </c>
      <c r="W246" s="52" t="str">
        <f>IF(OR(C246=""),"",SUM(F246,J246,N246)*VLOOKUP(S246,Gehaltsklassen!$B$34:$D$38,2,FALSE)*C246)</f>
        <v/>
      </c>
      <c r="X246" s="52" t="str">
        <f>IF(OR(C246=""),"",SUM(F246,J246,N246)*VLOOKUP(S246,Gehaltsklassen!$B$34:$D$38,3,FALSE))</f>
        <v/>
      </c>
      <c r="Y246" s="52" t="str">
        <f>IF(OR(C246=""),"",SUM(F246,J246,N246)*VLOOKUP(S246,Gehaltsklassen!$B$34:$D$38,3,FALSE)*C246)</f>
        <v/>
      </c>
      <c r="Z246" s="54" t="str">
        <f>IF(OR(C246=""),"",(SUM(G246,K246,O246)*VLOOKUP(U246,Gehaltsklassen!$B$34:$D$38,2,FALSE)))</f>
        <v/>
      </c>
      <c r="AA246" s="53" t="str">
        <f>IF(OR(C246=""),"",(SUM(G246,K246,O246)*VLOOKUP(U246,Gehaltsklassen!$B$34:$D$38,2,FALSE))*C246)</f>
        <v/>
      </c>
      <c r="AB246" s="53" t="str">
        <f>IF(OR(C246=""),"",(SUM(G246,K246,O246)*VLOOKUP(U246,Gehaltsklassen!$B$34:$D$38,3,FALSE)))</f>
        <v/>
      </c>
      <c r="AC246" s="53" t="str">
        <f>IF(OR(C246=""),"",(SUM(G246,K246,O246)*VLOOKUP(U246,Gehaltsklassen!$B$34:$D$38,3,FALSE))*C246)</f>
        <v/>
      </c>
    </row>
    <row r="247" spans="1:29" ht="31.9" customHeight="1" x14ac:dyDescent="0.2">
      <c r="A247" s="74" t="str">
        <f>IF(C247="","",MAX($A$11:A246)+1)</f>
        <v/>
      </c>
      <c r="B247" s="75" t="str">
        <f>IF('N-Bedarf AL'!B245="","",'N-Bedarf AL'!B245)</f>
        <v/>
      </c>
      <c r="C247" s="49" t="str">
        <f>IF('N-Bedarf AL'!C245="","",'N-Bedarf AL'!C245)</f>
        <v/>
      </c>
      <c r="D247" s="88" t="str">
        <f>IF('N-Bedarf AL'!D245="","",'N-Bedarf AL'!D245)</f>
        <v/>
      </c>
      <c r="E247" s="49" t="str">
        <f>IF('N-Bedarf AL'!G245="","",'N-Bedarf AL'!G245)</f>
        <v/>
      </c>
      <c r="F247" s="50" t="str">
        <f t="shared" si="18"/>
        <v/>
      </c>
      <c r="G247" s="50" t="str">
        <f t="shared" si="19"/>
        <v/>
      </c>
      <c r="H247" s="88"/>
      <c r="I247" s="49"/>
      <c r="J247" s="50" t="str">
        <f t="shared" si="20"/>
        <v/>
      </c>
      <c r="K247" s="50" t="str">
        <f t="shared" si="21"/>
        <v/>
      </c>
      <c r="L247" s="88"/>
      <c r="M247" s="49"/>
      <c r="N247" s="50" t="str">
        <f t="shared" si="22"/>
        <v/>
      </c>
      <c r="O247" s="50" t="str">
        <f t="shared" si="23"/>
        <v/>
      </c>
      <c r="P247" s="51"/>
      <c r="Q247" s="78" t="s">
        <v>261</v>
      </c>
      <c r="R247" s="49"/>
      <c r="S247" s="32" t="str">
        <f>IF(R247="","C",INDEX(Gehaltsklassen!A$11:A$15,MATCH('P-Bedarf AL'!R247,Gehaltsklassen!D$11:D$15,1),1))</f>
        <v>C</v>
      </c>
      <c r="T247" s="49"/>
      <c r="U247" s="32" t="str">
        <f>IF(T247="","C",IF(T247="","C",IF('P-Bedarf AL'!$Q247="I",INDEX(Gehaltsklassen!A$11:A$15,MATCH('P-Bedarf AL'!T247,Gehaltsklassen!C$11:C$15,1),1),IF('P-Bedarf AL'!$Q247="II",INDEX(Gehaltsklassen!A$11:A$15,MATCH('P-Bedarf AL'!T247,Gehaltsklassen!D$11:D$15,1),1),IF('P-Bedarf AL'!$Q247="III",INDEX(Gehaltsklassen!A$11:A$15,MATCH('P-Bedarf AL'!T247,Gehaltsklassen!E$11:E$15,1),1),"Falsche Bodenart")))))</f>
        <v>C</v>
      </c>
      <c r="V247" s="52" t="str">
        <f>IF(OR(C247=""),"",SUM(F247,J247,N247)*VLOOKUP(S247,Gehaltsklassen!$B$34:$D$38,2,FALSE))</f>
        <v/>
      </c>
      <c r="W247" s="52" t="str">
        <f>IF(OR(C247=""),"",SUM(F247,J247,N247)*VLOOKUP(S247,Gehaltsklassen!$B$34:$D$38,2,FALSE)*C247)</f>
        <v/>
      </c>
      <c r="X247" s="52" t="str">
        <f>IF(OR(C247=""),"",SUM(F247,J247,N247)*VLOOKUP(S247,Gehaltsklassen!$B$34:$D$38,3,FALSE))</f>
        <v/>
      </c>
      <c r="Y247" s="52" t="str">
        <f>IF(OR(C247=""),"",SUM(F247,J247,N247)*VLOOKUP(S247,Gehaltsklassen!$B$34:$D$38,3,FALSE)*C247)</f>
        <v/>
      </c>
      <c r="Z247" s="54" t="str">
        <f>IF(OR(C247=""),"",(SUM(G247,K247,O247)*VLOOKUP(U247,Gehaltsklassen!$B$34:$D$38,2,FALSE)))</f>
        <v/>
      </c>
      <c r="AA247" s="53" t="str">
        <f>IF(OR(C247=""),"",(SUM(G247,K247,O247)*VLOOKUP(U247,Gehaltsklassen!$B$34:$D$38,2,FALSE))*C247)</f>
        <v/>
      </c>
      <c r="AB247" s="53" t="str">
        <f>IF(OR(C247=""),"",(SUM(G247,K247,O247)*VLOOKUP(U247,Gehaltsklassen!$B$34:$D$38,3,FALSE)))</f>
        <v/>
      </c>
      <c r="AC247" s="53" t="str">
        <f>IF(OR(C247=""),"",(SUM(G247,K247,O247)*VLOOKUP(U247,Gehaltsklassen!$B$34:$D$38,3,FALSE))*C247)</f>
        <v/>
      </c>
    </row>
    <row r="248" spans="1:29" ht="31.9" customHeight="1" x14ac:dyDescent="0.2">
      <c r="A248" s="74" t="str">
        <f>IF(C248="","",MAX($A$11:A247)+1)</f>
        <v/>
      </c>
      <c r="B248" s="75" t="str">
        <f>IF('N-Bedarf AL'!B246="","",'N-Bedarf AL'!B246)</f>
        <v/>
      </c>
      <c r="C248" s="49" t="str">
        <f>IF('N-Bedarf AL'!C246="","",'N-Bedarf AL'!C246)</f>
        <v/>
      </c>
      <c r="D248" s="88" t="str">
        <f>IF('N-Bedarf AL'!D246="","",'N-Bedarf AL'!D246)</f>
        <v/>
      </c>
      <c r="E248" s="49" t="str">
        <f>IF('N-Bedarf AL'!G246="","",'N-Bedarf AL'!G246)</f>
        <v/>
      </c>
      <c r="F248" s="50" t="str">
        <f t="shared" si="18"/>
        <v/>
      </c>
      <c r="G248" s="50" t="str">
        <f t="shared" si="19"/>
        <v/>
      </c>
      <c r="H248" s="88"/>
      <c r="I248" s="49"/>
      <c r="J248" s="50" t="str">
        <f t="shared" si="20"/>
        <v/>
      </c>
      <c r="K248" s="50" t="str">
        <f t="shared" si="21"/>
        <v/>
      </c>
      <c r="L248" s="88"/>
      <c r="M248" s="49"/>
      <c r="N248" s="50" t="str">
        <f t="shared" si="22"/>
        <v/>
      </c>
      <c r="O248" s="50" t="str">
        <f t="shared" si="23"/>
        <v/>
      </c>
      <c r="P248" s="51"/>
      <c r="Q248" s="78" t="s">
        <v>261</v>
      </c>
      <c r="R248" s="49"/>
      <c r="S248" s="32" t="str">
        <f>IF(R248="","C",INDEX(Gehaltsklassen!A$11:A$15,MATCH('P-Bedarf AL'!R248,Gehaltsklassen!D$11:D$15,1),1))</f>
        <v>C</v>
      </c>
      <c r="T248" s="49"/>
      <c r="U248" s="32" t="str">
        <f>IF(T248="","C",IF(T248="","C",IF('P-Bedarf AL'!$Q248="I",INDEX(Gehaltsklassen!A$11:A$15,MATCH('P-Bedarf AL'!T248,Gehaltsklassen!C$11:C$15,1),1),IF('P-Bedarf AL'!$Q248="II",INDEX(Gehaltsklassen!A$11:A$15,MATCH('P-Bedarf AL'!T248,Gehaltsklassen!D$11:D$15,1),1),IF('P-Bedarf AL'!$Q248="III",INDEX(Gehaltsklassen!A$11:A$15,MATCH('P-Bedarf AL'!T248,Gehaltsklassen!E$11:E$15,1),1),"Falsche Bodenart")))))</f>
        <v>C</v>
      </c>
      <c r="V248" s="52" t="str">
        <f>IF(OR(C248=""),"",SUM(F248,J248,N248)*VLOOKUP(S248,Gehaltsklassen!$B$34:$D$38,2,FALSE))</f>
        <v/>
      </c>
      <c r="W248" s="52" t="str">
        <f>IF(OR(C248=""),"",SUM(F248,J248,N248)*VLOOKUP(S248,Gehaltsklassen!$B$34:$D$38,2,FALSE)*C248)</f>
        <v/>
      </c>
      <c r="X248" s="52" t="str">
        <f>IF(OR(C248=""),"",SUM(F248,J248,N248)*VLOOKUP(S248,Gehaltsklassen!$B$34:$D$38,3,FALSE))</f>
        <v/>
      </c>
      <c r="Y248" s="52" t="str">
        <f>IF(OR(C248=""),"",SUM(F248,J248,N248)*VLOOKUP(S248,Gehaltsklassen!$B$34:$D$38,3,FALSE)*C248)</f>
        <v/>
      </c>
      <c r="Z248" s="54" t="str">
        <f>IF(OR(C248=""),"",(SUM(G248,K248,O248)*VLOOKUP(U248,Gehaltsklassen!$B$34:$D$38,2,FALSE)))</f>
        <v/>
      </c>
      <c r="AA248" s="53" t="str">
        <f>IF(OR(C248=""),"",(SUM(G248,K248,O248)*VLOOKUP(U248,Gehaltsklassen!$B$34:$D$38,2,FALSE))*C248)</f>
        <v/>
      </c>
      <c r="AB248" s="53" t="str">
        <f>IF(OR(C248=""),"",(SUM(G248,K248,O248)*VLOOKUP(U248,Gehaltsklassen!$B$34:$D$38,3,FALSE)))</f>
        <v/>
      </c>
      <c r="AC248" s="53" t="str">
        <f>IF(OR(C248=""),"",(SUM(G248,K248,O248)*VLOOKUP(U248,Gehaltsklassen!$B$34:$D$38,3,FALSE))*C248)</f>
        <v/>
      </c>
    </row>
    <row r="249" spans="1:29" ht="31.9" customHeight="1" x14ac:dyDescent="0.2">
      <c r="A249" s="74" t="str">
        <f>IF(C249="","",MAX($A$11:A248)+1)</f>
        <v/>
      </c>
      <c r="B249" s="75" t="str">
        <f>IF('N-Bedarf AL'!B247="","",'N-Bedarf AL'!B247)</f>
        <v/>
      </c>
      <c r="C249" s="49" t="str">
        <f>IF('N-Bedarf AL'!C247="","",'N-Bedarf AL'!C247)</f>
        <v/>
      </c>
      <c r="D249" s="88" t="str">
        <f>IF('N-Bedarf AL'!D247="","",'N-Bedarf AL'!D247)</f>
        <v/>
      </c>
      <c r="E249" s="49" t="str">
        <f>IF('N-Bedarf AL'!G247="","",'N-Bedarf AL'!G247)</f>
        <v/>
      </c>
      <c r="F249" s="50" t="str">
        <f t="shared" si="18"/>
        <v/>
      </c>
      <c r="G249" s="50" t="str">
        <f t="shared" si="19"/>
        <v/>
      </c>
      <c r="H249" s="88"/>
      <c r="I249" s="49"/>
      <c r="J249" s="50" t="str">
        <f t="shared" si="20"/>
        <v/>
      </c>
      <c r="K249" s="50" t="str">
        <f t="shared" si="21"/>
        <v/>
      </c>
      <c r="L249" s="88"/>
      <c r="M249" s="49"/>
      <c r="N249" s="50" t="str">
        <f t="shared" si="22"/>
        <v/>
      </c>
      <c r="O249" s="50" t="str">
        <f t="shared" si="23"/>
        <v/>
      </c>
      <c r="P249" s="51"/>
      <c r="Q249" s="78" t="s">
        <v>261</v>
      </c>
      <c r="R249" s="49"/>
      <c r="S249" s="32" t="str">
        <f>IF(R249="","C",INDEX(Gehaltsklassen!A$11:A$15,MATCH('P-Bedarf AL'!R249,Gehaltsklassen!D$11:D$15,1),1))</f>
        <v>C</v>
      </c>
      <c r="T249" s="49"/>
      <c r="U249" s="32" t="str">
        <f>IF(T249="","C",IF(T249="","C",IF('P-Bedarf AL'!$Q249="I",INDEX(Gehaltsklassen!A$11:A$15,MATCH('P-Bedarf AL'!T249,Gehaltsklassen!C$11:C$15,1),1),IF('P-Bedarf AL'!$Q249="II",INDEX(Gehaltsklassen!A$11:A$15,MATCH('P-Bedarf AL'!T249,Gehaltsklassen!D$11:D$15,1),1),IF('P-Bedarf AL'!$Q249="III",INDEX(Gehaltsklassen!A$11:A$15,MATCH('P-Bedarf AL'!T249,Gehaltsklassen!E$11:E$15,1),1),"Falsche Bodenart")))))</f>
        <v>C</v>
      </c>
      <c r="V249" s="52" t="str">
        <f>IF(OR(C249=""),"",SUM(F249,J249,N249)*VLOOKUP(S249,Gehaltsklassen!$B$34:$D$38,2,FALSE))</f>
        <v/>
      </c>
      <c r="W249" s="52" t="str">
        <f>IF(OR(C249=""),"",SUM(F249,J249,N249)*VLOOKUP(S249,Gehaltsklassen!$B$34:$D$38,2,FALSE)*C249)</f>
        <v/>
      </c>
      <c r="X249" s="52" t="str">
        <f>IF(OR(C249=""),"",SUM(F249,J249,N249)*VLOOKUP(S249,Gehaltsklassen!$B$34:$D$38,3,FALSE))</f>
        <v/>
      </c>
      <c r="Y249" s="52" t="str">
        <f>IF(OR(C249=""),"",SUM(F249,J249,N249)*VLOOKUP(S249,Gehaltsklassen!$B$34:$D$38,3,FALSE)*C249)</f>
        <v/>
      </c>
      <c r="Z249" s="54" t="str">
        <f>IF(OR(C249=""),"",(SUM(G249,K249,O249)*VLOOKUP(U249,Gehaltsklassen!$B$34:$D$38,2,FALSE)))</f>
        <v/>
      </c>
      <c r="AA249" s="53" t="str">
        <f>IF(OR(C249=""),"",(SUM(G249,K249,O249)*VLOOKUP(U249,Gehaltsklassen!$B$34:$D$38,2,FALSE))*C249)</f>
        <v/>
      </c>
      <c r="AB249" s="53" t="str">
        <f>IF(OR(C249=""),"",(SUM(G249,K249,O249)*VLOOKUP(U249,Gehaltsklassen!$B$34:$D$38,3,FALSE)))</f>
        <v/>
      </c>
      <c r="AC249" s="53" t="str">
        <f>IF(OR(C249=""),"",(SUM(G249,K249,O249)*VLOOKUP(U249,Gehaltsklassen!$B$34:$D$38,3,FALSE))*C249)</f>
        <v/>
      </c>
    </row>
    <row r="250" spans="1:29" ht="31.9" customHeight="1" x14ac:dyDescent="0.2">
      <c r="A250" s="74" t="str">
        <f>IF(C250="","",MAX($A$11:A249)+1)</f>
        <v/>
      </c>
      <c r="B250" s="75" t="str">
        <f>IF('N-Bedarf AL'!B248="","",'N-Bedarf AL'!B248)</f>
        <v/>
      </c>
      <c r="C250" s="49" t="str">
        <f>IF('N-Bedarf AL'!C248="","",'N-Bedarf AL'!C248)</f>
        <v/>
      </c>
      <c r="D250" s="88" t="str">
        <f>IF('N-Bedarf AL'!D248="","",'N-Bedarf AL'!D248)</f>
        <v/>
      </c>
      <c r="E250" s="49" t="str">
        <f>IF('N-Bedarf AL'!G248="","",'N-Bedarf AL'!G248)</f>
        <v/>
      </c>
      <c r="F250" s="50" t="str">
        <f t="shared" si="18"/>
        <v/>
      </c>
      <c r="G250" s="50" t="str">
        <f t="shared" si="19"/>
        <v/>
      </c>
      <c r="H250" s="88"/>
      <c r="I250" s="49"/>
      <c r="J250" s="50" t="str">
        <f t="shared" si="20"/>
        <v/>
      </c>
      <c r="K250" s="50" t="str">
        <f t="shared" si="21"/>
        <v/>
      </c>
      <c r="L250" s="88"/>
      <c r="M250" s="49"/>
      <c r="N250" s="50" t="str">
        <f t="shared" si="22"/>
        <v/>
      </c>
      <c r="O250" s="50" t="str">
        <f t="shared" si="23"/>
        <v/>
      </c>
      <c r="P250" s="51"/>
      <c r="Q250" s="78" t="s">
        <v>261</v>
      </c>
      <c r="R250" s="49"/>
      <c r="S250" s="32" t="str">
        <f>IF(R250="","C",INDEX(Gehaltsklassen!A$11:A$15,MATCH('P-Bedarf AL'!R250,Gehaltsklassen!D$11:D$15,1),1))</f>
        <v>C</v>
      </c>
      <c r="T250" s="49"/>
      <c r="U250" s="32" t="str">
        <f>IF(T250="","C",IF(T250="","C",IF('P-Bedarf AL'!$Q250="I",INDEX(Gehaltsklassen!A$11:A$15,MATCH('P-Bedarf AL'!T250,Gehaltsklassen!C$11:C$15,1),1),IF('P-Bedarf AL'!$Q250="II",INDEX(Gehaltsklassen!A$11:A$15,MATCH('P-Bedarf AL'!T250,Gehaltsklassen!D$11:D$15,1),1),IF('P-Bedarf AL'!$Q250="III",INDEX(Gehaltsklassen!A$11:A$15,MATCH('P-Bedarf AL'!T250,Gehaltsklassen!E$11:E$15,1),1),"Falsche Bodenart")))))</f>
        <v>C</v>
      </c>
      <c r="V250" s="52" t="str">
        <f>IF(OR(C250=""),"",SUM(F250,J250,N250)*VLOOKUP(S250,Gehaltsklassen!$B$34:$D$38,2,FALSE))</f>
        <v/>
      </c>
      <c r="W250" s="52" t="str">
        <f>IF(OR(C250=""),"",SUM(F250,J250,N250)*VLOOKUP(S250,Gehaltsklassen!$B$34:$D$38,2,FALSE)*C250)</f>
        <v/>
      </c>
      <c r="X250" s="52" t="str">
        <f>IF(OR(C250=""),"",SUM(F250,J250,N250)*VLOOKUP(S250,Gehaltsklassen!$B$34:$D$38,3,FALSE))</f>
        <v/>
      </c>
      <c r="Y250" s="52" t="str">
        <f>IF(OR(C250=""),"",SUM(F250,J250,N250)*VLOOKUP(S250,Gehaltsklassen!$B$34:$D$38,3,FALSE)*C250)</f>
        <v/>
      </c>
      <c r="Z250" s="54" t="str">
        <f>IF(OR(C250=""),"",(SUM(G250,K250,O250)*VLOOKUP(U250,Gehaltsklassen!$B$34:$D$38,2,FALSE)))</f>
        <v/>
      </c>
      <c r="AA250" s="53" t="str">
        <f>IF(OR(C250=""),"",(SUM(G250,K250,O250)*VLOOKUP(U250,Gehaltsklassen!$B$34:$D$38,2,FALSE))*C250)</f>
        <v/>
      </c>
      <c r="AB250" s="53" t="str">
        <f>IF(OR(C250=""),"",(SUM(G250,K250,O250)*VLOOKUP(U250,Gehaltsklassen!$B$34:$D$38,3,FALSE)))</f>
        <v/>
      </c>
      <c r="AC250" s="53" t="str">
        <f>IF(OR(C250=""),"",(SUM(G250,K250,O250)*VLOOKUP(U250,Gehaltsklassen!$B$34:$D$38,3,FALSE))*C250)</f>
        <v/>
      </c>
    </row>
    <row r="251" spans="1:29" ht="31.9" customHeight="1" x14ac:dyDescent="0.2">
      <c r="A251" s="74" t="str">
        <f>IF(C251="","",MAX($A$11:A250)+1)</f>
        <v/>
      </c>
      <c r="B251" s="75" t="str">
        <f>IF('N-Bedarf AL'!B249="","",'N-Bedarf AL'!B249)</f>
        <v/>
      </c>
      <c r="C251" s="49" t="str">
        <f>IF('N-Bedarf AL'!C249="","",'N-Bedarf AL'!C249)</f>
        <v/>
      </c>
      <c r="D251" s="88" t="str">
        <f>IF('N-Bedarf AL'!D249="","",'N-Bedarf AL'!D249)</f>
        <v/>
      </c>
      <c r="E251" s="49" t="str">
        <f>IF('N-Bedarf AL'!G249="","",'N-Bedarf AL'!G249)</f>
        <v/>
      </c>
      <c r="F251" s="50" t="str">
        <f t="shared" si="18"/>
        <v/>
      </c>
      <c r="G251" s="50" t="str">
        <f t="shared" si="19"/>
        <v/>
      </c>
      <c r="H251" s="88"/>
      <c r="I251" s="49"/>
      <c r="J251" s="50" t="str">
        <f t="shared" si="20"/>
        <v/>
      </c>
      <c r="K251" s="50" t="str">
        <f t="shared" si="21"/>
        <v/>
      </c>
      <c r="L251" s="88"/>
      <c r="M251" s="49"/>
      <c r="N251" s="50" t="str">
        <f t="shared" si="22"/>
        <v/>
      </c>
      <c r="O251" s="50" t="str">
        <f t="shared" si="23"/>
        <v/>
      </c>
      <c r="P251" s="51"/>
      <c r="Q251" s="78" t="s">
        <v>261</v>
      </c>
      <c r="R251" s="49"/>
      <c r="S251" s="32" t="str">
        <f>IF(R251="","C",INDEX(Gehaltsklassen!A$11:A$15,MATCH('P-Bedarf AL'!R251,Gehaltsklassen!D$11:D$15,1),1))</f>
        <v>C</v>
      </c>
      <c r="T251" s="49"/>
      <c r="U251" s="32" t="str">
        <f>IF(T251="","C",IF(T251="","C",IF('P-Bedarf AL'!$Q251="I",INDEX(Gehaltsklassen!A$11:A$15,MATCH('P-Bedarf AL'!T251,Gehaltsklassen!C$11:C$15,1),1),IF('P-Bedarf AL'!$Q251="II",INDEX(Gehaltsklassen!A$11:A$15,MATCH('P-Bedarf AL'!T251,Gehaltsklassen!D$11:D$15,1),1),IF('P-Bedarf AL'!$Q251="III",INDEX(Gehaltsklassen!A$11:A$15,MATCH('P-Bedarf AL'!T251,Gehaltsklassen!E$11:E$15,1),1),"Falsche Bodenart")))))</f>
        <v>C</v>
      </c>
      <c r="V251" s="52" t="str">
        <f>IF(OR(C251=""),"",SUM(F251,J251,N251)*VLOOKUP(S251,Gehaltsklassen!$B$34:$D$38,2,FALSE))</f>
        <v/>
      </c>
      <c r="W251" s="52" t="str">
        <f>IF(OR(C251=""),"",SUM(F251,J251,N251)*VLOOKUP(S251,Gehaltsklassen!$B$34:$D$38,2,FALSE)*C251)</f>
        <v/>
      </c>
      <c r="X251" s="52" t="str">
        <f>IF(OR(C251=""),"",SUM(F251,J251,N251)*VLOOKUP(S251,Gehaltsklassen!$B$34:$D$38,3,FALSE))</f>
        <v/>
      </c>
      <c r="Y251" s="52" t="str">
        <f>IF(OR(C251=""),"",SUM(F251,J251,N251)*VLOOKUP(S251,Gehaltsklassen!$B$34:$D$38,3,FALSE)*C251)</f>
        <v/>
      </c>
      <c r="Z251" s="54" t="str">
        <f>IF(OR(C251=""),"",(SUM(G251,K251,O251)*VLOOKUP(U251,Gehaltsklassen!$B$34:$D$38,2,FALSE)))</f>
        <v/>
      </c>
      <c r="AA251" s="53" t="str">
        <f>IF(OR(C251=""),"",(SUM(G251,K251,O251)*VLOOKUP(U251,Gehaltsklassen!$B$34:$D$38,2,FALSE))*C251)</f>
        <v/>
      </c>
      <c r="AB251" s="53" t="str">
        <f>IF(OR(C251=""),"",(SUM(G251,K251,O251)*VLOOKUP(U251,Gehaltsklassen!$B$34:$D$38,3,FALSE)))</f>
        <v/>
      </c>
      <c r="AC251" s="53" t="str">
        <f>IF(OR(C251=""),"",(SUM(G251,K251,O251)*VLOOKUP(U251,Gehaltsklassen!$B$34:$D$38,3,FALSE))*C251)</f>
        <v/>
      </c>
    </row>
    <row r="252" spans="1:29" ht="31.9" customHeight="1" x14ac:dyDescent="0.2">
      <c r="A252" s="74" t="str">
        <f>IF(C252="","",MAX($A$11:A251)+1)</f>
        <v/>
      </c>
      <c r="B252" s="75" t="str">
        <f>IF('N-Bedarf AL'!B250="","",'N-Bedarf AL'!B250)</f>
        <v/>
      </c>
      <c r="C252" s="49" t="str">
        <f>IF('N-Bedarf AL'!C250="","",'N-Bedarf AL'!C250)</f>
        <v/>
      </c>
      <c r="D252" s="88" t="str">
        <f>IF('N-Bedarf AL'!D250="","",'N-Bedarf AL'!D250)</f>
        <v/>
      </c>
      <c r="E252" s="49" t="str">
        <f>IF('N-Bedarf AL'!G250="","",'N-Bedarf AL'!G250)</f>
        <v/>
      </c>
      <c r="F252" s="50" t="str">
        <f t="shared" si="18"/>
        <v/>
      </c>
      <c r="G252" s="50" t="str">
        <f t="shared" si="19"/>
        <v/>
      </c>
      <c r="H252" s="88"/>
      <c r="I252" s="49"/>
      <c r="J252" s="50" t="str">
        <f t="shared" si="20"/>
        <v/>
      </c>
      <c r="K252" s="50" t="str">
        <f t="shared" si="21"/>
        <v/>
      </c>
      <c r="L252" s="88"/>
      <c r="M252" s="49"/>
      <c r="N252" s="50" t="str">
        <f t="shared" si="22"/>
        <v/>
      </c>
      <c r="O252" s="50" t="str">
        <f t="shared" si="23"/>
        <v/>
      </c>
      <c r="P252" s="51"/>
      <c r="Q252" s="78" t="s">
        <v>261</v>
      </c>
      <c r="R252" s="49"/>
      <c r="S252" s="32" t="str">
        <f>IF(R252="","C",INDEX(Gehaltsklassen!A$11:A$15,MATCH('P-Bedarf AL'!R252,Gehaltsklassen!D$11:D$15,1),1))</f>
        <v>C</v>
      </c>
      <c r="T252" s="49"/>
      <c r="U252" s="32" t="str">
        <f>IF(T252="","C",IF(T252="","C",IF('P-Bedarf AL'!$Q252="I",INDEX(Gehaltsklassen!A$11:A$15,MATCH('P-Bedarf AL'!T252,Gehaltsklassen!C$11:C$15,1),1),IF('P-Bedarf AL'!$Q252="II",INDEX(Gehaltsklassen!A$11:A$15,MATCH('P-Bedarf AL'!T252,Gehaltsklassen!D$11:D$15,1),1),IF('P-Bedarf AL'!$Q252="III",INDEX(Gehaltsklassen!A$11:A$15,MATCH('P-Bedarf AL'!T252,Gehaltsklassen!E$11:E$15,1),1),"Falsche Bodenart")))))</f>
        <v>C</v>
      </c>
      <c r="V252" s="52" t="str">
        <f>IF(OR(C252=""),"",SUM(F252,J252,N252)*VLOOKUP(S252,Gehaltsklassen!$B$34:$D$38,2,FALSE))</f>
        <v/>
      </c>
      <c r="W252" s="52" t="str">
        <f>IF(OR(C252=""),"",SUM(F252,J252,N252)*VLOOKUP(S252,Gehaltsklassen!$B$34:$D$38,2,FALSE)*C252)</f>
        <v/>
      </c>
      <c r="X252" s="52" t="str">
        <f>IF(OR(C252=""),"",SUM(F252,J252,N252)*VLOOKUP(S252,Gehaltsklassen!$B$34:$D$38,3,FALSE))</f>
        <v/>
      </c>
      <c r="Y252" s="52" t="str">
        <f>IF(OR(C252=""),"",SUM(F252,J252,N252)*VLOOKUP(S252,Gehaltsklassen!$B$34:$D$38,3,FALSE)*C252)</f>
        <v/>
      </c>
      <c r="Z252" s="54" t="str">
        <f>IF(OR(C252=""),"",(SUM(G252,K252,O252)*VLOOKUP(U252,Gehaltsklassen!$B$34:$D$38,2,FALSE)))</f>
        <v/>
      </c>
      <c r="AA252" s="53" t="str">
        <f>IF(OR(C252=""),"",(SUM(G252,K252,O252)*VLOOKUP(U252,Gehaltsklassen!$B$34:$D$38,2,FALSE))*C252)</f>
        <v/>
      </c>
      <c r="AB252" s="53" t="str">
        <f>IF(OR(C252=""),"",(SUM(G252,K252,O252)*VLOOKUP(U252,Gehaltsklassen!$B$34:$D$38,3,FALSE)))</f>
        <v/>
      </c>
      <c r="AC252" s="53" t="str">
        <f>IF(OR(C252=""),"",(SUM(G252,K252,O252)*VLOOKUP(U252,Gehaltsklassen!$B$34:$D$38,3,FALSE))*C252)</f>
        <v/>
      </c>
    </row>
    <row r="253" spans="1:29" ht="31.9" customHeight="1" x14ac:dyDescent="0.2">
      <c r="A253" s="74" t="str">
        <f>IF(C253="","",MAX($A$11:A252)+1)</f>
        <v/>
      </c>
      <c r="B253" s="75" t="str">
        <f>IF('N-Bedarf AL'!B251="","",'N-Bedarf AL'!B251)</f>
        <v/>
      </c>
      <c r="C253" s="49" t="str">
        <f>IF('N-Bedarf AL'!C251="","",'N-Bedarf AL'!C251)</f>
        <v/>
      </c>
      <c r="D253" s="88" t="str">
        <f>IF('N-Bedarf AL'!D251="","",'N-Bedarf AL'!D251)</f>
        <v/>
      </c>
      <c r="E253" s="49" t="str">
        <f>IF('N-Bedarf AL'!G251="","",'N-Bedarf AL'!G251)</f>
        <v/>
      </c>
      <c r="F253" s="50" t="str">
        <f t="shared" si="18"/>
        <v/>
      </c>
      <c r="G253" s="50" t="str">
        <f t="shared" si="19"/>
        <v/>
      </c>
      <c r="H253" s="88"/>
      <c r="I253" s="49"/>
      <c r="J253" s="50" t="str">
        <f t="shared" si="20"/>
        <v/>
      </c>
      <c r="K253" s="50" t="str">
        <f t="shared" si="21"/>
        <v/>
      </c>
      <c r="L253" s="88"/>
      <c r="M253" s="49"/>
      <c r="N253" s="50" t="str">
        <f t="shared" si="22"/>
        <v/>
      </c>
      <c r="O253" s="50" t="str">
        <f t="shared" si="23"/>
        <v/>
      </c>
      <c r="P253" s="51"/>
      <c r="Q253" s="78" t="s">
        <v>261</v>
      </c>
      <c r="R253" s="49"/>
      <c r="S253" s="32" t="str">
        <f>IF(R253="","C",INDEX(Gehaltsklassen!A$11:A$15,MATCH('P-Bedarf AL'!R253,Gehaltsklassen!D$11:D$15,1),1))</f>
        <v>C</v>
      </c>
      <c r="T253" s="49"/>
      <c r="U253" s="32" t="str">
        <f>IF(T253="","C",IF(T253="","C",IF('P-Bedarf AL'!$Q253="I",INDEX(Gehaltsklassen!A$11:A$15,MATCH('P-Bedarf AL'!T253,Gehaltsklassen!C$11:C$15,1),1),IF('P-Bedarf AL'!$Q253="II",INDEX(Gehaltsklassen!A$11:A$15,MATCH('P-Bedarf AL'!T253,Gehaltsklassen!D$11:D$15,1),1),IF('P-Bedarf AL'!$Q253="III",INDEX(Gehaltsklassen!A$11:A$15,MATCH('P-Bedarf AL'!T253,Gehaltsklassen!E$11:E$15,1),1),"Falsche Bodenart")))))</f>
        <v>C</v>
      </c>
      <c r="V253" s="52" t="str">
        <f>IF(OR(C253=""),"",SUM(F253,J253,N253)*VLOOKUP(S253,Gehaltsklassen!$B$34:$D$38,2,FALSE))</f>
        <v/>
      </c>
      <c r="W253" s="52" t="str">
        <f>IF(OR(C253=""),"",SUM(F253,J253,N253)*VLOOKUP(S253,Gehaltsklassen!$B$34:$D$38,2,FALSE)*C253)</f>
        <v/>
      </c>
      <c r="X253" s="52" t="str">
        <f>IF(OR(C253=""),"",SUM(F253,J253,N253)*VLOOKUP(S253,Gehaltsklassen!$B$34:$D$38,3,FALSE))</f>
        <v/>
      </c>
      <c r="Y253" s="52" t="str">
        <f>IF(OR(C253=""),"",SUM(F253,J253,N253)*VLOOKUP(S253,Gehaltsklassen!$B$34:$D$38,3,FALSE)*C253)</f>
        <v/>
      </c>
      <c r="Z253" s="54" t="str">
        <f>IF(OR(C253=""),"",(SUM(G253,K253,O253)*VLOOKUP(U253,Gehaltsklassen!$B$34:$D$38,2,FALSE)))</f>
        <v/>
      </c>
      <c r="AA253" s="53" t="str">
        <f>IF(OR(C253=""),"",(SUM(G253,K253,O253)*VLOOKUP(U253,Gehaltsklassen!$B$34:$D$38,2,FALSE))*C253)</f>
        <v/>
      </c>
      <c r="AB253" s="53" t="str">
        <f>IF(OR(C253=""),"",(SUM(G253,K253,O253)*VLOOKUP(U253,Gehaltsklassen!$B$34:$D$38,3,FALSE)))</f>
        <v/>
      </c>
      <c r="AC253" s="53" t="str">
        <f>IF(OR(C253=""),"",(SUM(G253,K253,O253)*VLOOKUP(U253,Gehaltsklassen!$B$34:$D$38,3,FALSE))*C253)</f>
        <v/>
      </c>
    </row>
    <row r="254" spans="1:29" ht="31.9" customHeight="1" x14ac:dyDescent="0.2">
      <c r="A254" s="74" t="str">
        <f>IF(C254="","",MAX($A$11:A253)+1)</f>
        <v/>
      </c>
      <c r="B254" s="75" t="str">
        <f>IF('N-Bedarf AL'!B252="","",'N-Bedarf AL'!B252)</f>
        <v/>
      </c>
      <c r="C254" s="49" t="str">
        <f>IF('N-Bedarf AL'!C252="","",'N-Bedarf AL'!C252)</f>
        <v/>
      </c>
      <c r="D254" s="88" t="str">
        <f>IF('N-Bedarf AL'!D252="","",'N-Bedarf AL'!D252)</f>
        <v/>
      </c>
      <c r="E254" s="49" t="str">
        <f>IF('N-Bedarf AL'!G252="","",'N-Bedarf AL'!G252)</f>
        <v/>
      </c>
      <c r="F254" s="50" t="str">
        <f t="shared" si="18"/>
        <v/>
      </c>
      <c r="G254" s="50" t="str">
        <f t="shared" si="19"/>
        <v/>
      </c>
      <c r="H254" s="88"/>
      <c r="I254" s="49"/>
      <c r="J254" s="50" t="str">
        <f t="shared" si="20"/>
        <v/>
      </c>
      <c r="K254" s="50" t="str">
        <f t="shared" si="21"/>
        <v/>
      </c>
      <c r="L254" s="88"/>
      <c r="M254" s="49"/>
      <c r="N254" s="50" t="str">
        <f t="shared" si="22"/>
        <v/>
      </c>
      <c r="O254" s="50" t="str">
        <f t="shared" si="23"/>
        <v/>
      </c>
      <c r="P254" s="51"/>
      <c r="Q254" s="78" t="s">
        <v>261</v>
      </c>
      <c r="R254" s="49"/>
      <c r="S254" s="32" t="str">
        <f>IF(R254="","C",INDEX(Gehaltsklassen!A$11:A$15,MATCH('P-Bedarf AL'!R254,Gehaltsklassen!D$11:D$15,1),1))</f>
        <v>C</v>
      </c>
      <c r="T254" s="49"/>
      <c r="U254" s="32" t="str">
        <f>IF(T254="","C",IF(T254="","C",IF('P-Bedarf AL'!$Q254="I",INDEX(Gehaltsklassen!A$11:A$15,MATCH('P-Bedarf AL'!T254,Gehaltsklassen!C$11:C$15,1),1),IF('P-Bedarf AL'!$Q254="II",INDEX(Gehaltsklassen!A$11:A$15,MATCH('P-Bedarf AL'!T254,Gehaltsklassen!D$11:D$15,1),1),IF('P-Bedarf AL'!$Q254="III",INDEX(Gehaltsklassen!A$11:A$15,MATCH('P-Bedarf AL'!T254,Gehaltsklassen!E$11:E$15,1),1),"Falsche Bodenart")))))</f>
        <v>C</v>
      </c>
      <c r="V254" s="52" t="str">
        <f>IF(OR(C254=""),"",SUM(F254,J254,N254)*VLOOKUP(S254,Gehaltsklassen!$B$34:$D$38,2,FALSE))</f>
        <v/>
      </c>
      <c r="W254" s="52" t="str">
        <f>IF(OR(C254=""),"",SUM(F254,J254,N254)*VLOOKUP(S254,Gehaltsklassen!$B$34:$D$38,2,FALSE)*C254)</f>
        <v/>
      </c>
      <c r="X254" s="52" t="str">
        <f>IF(OR(C254=""),"",SUM(F254,J254,N254)*VLOOKUP(S254,Gehaltsklassen!$B$34:$D$38,3,FALSE))</f>
        <v/>
      </c>
      <c r="Y254" s="52" t="str">
        <f>IF(OR(C254=""),"",SUM(F254,J254,N254)*VLOOKUP(S254,Gehaltsklassen!$B$34:$D$38,3,FALSE)*C254)</f>
        <v/>
      </c>
      <c r="Z254" s="54" t="str">
        <f>IF(OR(C254=""),"",(SUM(G254,K254,O254)*VLOOKUP(U254,Gehaltsklassen!$B$34:$D$38,2,FALSE)))</f>
        <v/>
      </c>
      <c r="AA254" s="53" t="str">
        <f>IF(OR(C254=""),"",(SUM(G254,K254,O254)*VLOOKUP(U254,Gehaltsklassen!$B$34:$D$38,2,FALSE))*C254)</f>
        <v/>
      </c>
      <c r="AB254" s="53" t="str">
        <f>IF(OR(C254=""),"",(SUM(G254,K254,O254)*VLOOKUP(U254,Gehaltsklassen!$B$34:$D$38,3,FALSE)))</f>
        <v/>
      </c>
      <c r="AC254" s="53" t="str">
        <f>IF(OR(C254=""),"",(SUM(G254,K254,O254)*VLOOKUP(U254,Gehaltsklassen!$B$34:$D$38,3,FALSE))*C254)</f>
        <v/>
      </c>
    </row>
    <row r="255" spans="1:29" ht="31.9" customHeight="1" x14ac:dyDescent="0.2">
      <c r="A255" s="74" t="str">
        <f>IF(C255="","",MAX($A$11:A254)+1)</f>
        <v/>
      </c>
      <c r="B255" s="75" t="str">
        <f>IF('N-Bedarf AL'!B253="","",'N-Bedarf AL'!B253)</f>
        <v/>
      </c>
      <c r="C255" s="49" t="str">
        <f>IF('N-Bedarf AL'!C253="","",'N-Bedarf AL'!C253)</f>
        <v/>
      </c>
      <c r="D255" s="88" t="str">
        <f>IF('N-Bedarf AL'!D253="","",'N-Bedarf AL'!D253)</f>
        <v/>
      </c>
      <c r="E255" s="49" t="str">
        <f>IF('N-Bedarf AL'!G253="","",'N-Bedarf AL'!G253)</f>
        <v/>
      </c>
      <c r="F255" s="50" t="str">
        <f t="shared" si="18"/>
        <v/>
      </c>
      <c r="G255" s="50" t="str">
        <f t="shared" si="19"/>
        <v/>
      </c>
      <c r="H255" s="88"/>
      <c r="I255" s="49"/>
      <c r="J255" s="50" t="str">
        <f t="shared" si="20"/>
        <v/>
      </c>
      <c r="K255" s="50" t="str">
        <f t="shared" si="21"/>
        <v/>
      </c>
      <c r="L255" s="88"/>
      <c r="M255" s="49"/>
      <c r="N255" s="50" t="str">
        <f t="shared" si="22"/>
        <v/>
      </c>
      <c r="O255" s="50" t="str">
        <f t="shared" si="23"/>
        <v/>
      </c>
      <c r="P255" s="51"/>
      <c r="Q255" s="78" t="s">
        <v>261</v>
      </c>
      <c r="R255" s="49"/>
      <c r="S255" s="32" t="str">
        <f>IF(R255="","C",INDEX(Gehaltsklassen!A$11:A$15,MATCH('P-Bedarf AL'!R255,Gehaltsklassen!D$11:D$15,1),1))</f>
        <v>C</v>
      </c>
      <c r="T255" s="49"/>
      <c r="U255" s="32" t="str">
        <f>IF(T255="","C",IF(T255="","C",IF('P-Bedarf AL'!$Q255="I",INDEX(Gehaltsklassen!A$11:A$15,MATCH('P-Bedarf AL'!T255,Gehaltsklassen!C$11:C$15,1),1),IF('P-Bedarf AL'!$Q255="II",INDEX(Gehaltsklassen!A$11:A$15,MATCH('P-Bedarf AL'!T255,Gehaltsklassen!D$11:D$15,1),1),IF('P-Bedarf AL'!$Q255="III",INDEX(Gehaltsklassen!A$11:A$15,MATCH('P-Bedarf AL'!T255,Gehaltsklassen!E$11:E$15,1),1),"Falsche Bodenart")))))</f>
        <v>C</v>
      </c>
      <c r="V255" s="52" t="str">
        <f>IF(OR(C255=""),"",SUM(F255,J255,N255)*VLOOKUP(S255,Gehaltsklassen!$B$34:$D$38,2,FALSE))</f>
        <v/>
      </c>
      <c r="W255" s="52" t="str">
        <f>IF(OR(C255=""),"",SUM(F255,J255,N255)*VLOOKUP(S255,Gehaltsklassen!$B$34:$D$38,2,FALSE)*C255)</f>
        <v/>
      </c>
      <c r="X255" s="52" t="str">
        <f>IF(OR(C255=""),"",SUM(F255,J255,N255)*VLOOKUP(S255,Gehaltsklassen!$B$34:$D$38,3,FALSE))</f>
        <v/>
      </c>
      <c r="Y255" s="52" t="str">
        <f>IF(OR(C255=""),"",SUM(F255,J255,N255)*VLOOKUP(S255,Gehaltsklassen!$B$34:$D$38,3,FALSE)*C255)</f>
        <v/>
      </c>
      <c r="Z255" s="54" t="str">
        <f>IF(OR(C255=""),"",(SUM(G255,K255,O255)*VLOOKUP(U255,Gehaltsklassen!$B$34:$D$38,2,FALSE)))</f>
        <v/>
      </c>
      <c r="AA255" s="53" t="str">
        <f>IF(OR(C255=""),"",(SUM(G255,K255,O255)*VLOOKUP(U255,Gehaltsklassen!$B$34:$D$38,2,FALSE))*C255)</f>
        <v/>
      </c>
      <c r="AB255" s="53" t="str">
        <f>IF(OR(C255=""),"",(SUM(G255,K255,O255)*VLOOKUP(U255,Gehaltsklassen!$B$34:$D$38,3,FALSE)))</f>
        <v/>
      </c>
      <c r="AC255" s="53" t="str">
        <f>IF(OR(C255=""),"",(SUM(G255,K255,O255)*VLOOKUP(U255,Gehaltsklassen!$B$34:$D$38,3,FALSE))*C255)</f>
        <v/>
      </c>
    </row>
    <row r="256" spans="1:29" ht="31.9" customHeight="1" x14ac:dyDescent="0.2">
      <c r="A256" s="74" t="str">
        <f>IF(C256="","",MAX($A$11:A255)+1)</f>
        <v/>
      </c>
      <c r="B256" s="75" t="str">
        <f>IF('N-Bedarf AL'!B254="","",'N-Bedarf AL'!B254)</f>
        <v/>
      </c>
      <c r="C256" s="49" t="str">
        <f>IF('N-Bedarf AL'!C254="","",'N-Bedarf AL'!C254)</f>
        <v/>
      </c>
      <c r="D256" s="88" t="str">
        <f>IF('N-Bedarf AL'!D254="","",'N-Bedarf AL'!D254)</f>
        <v/>
      </c>
      <c r="E256" s="49" t="str">
        <f>IF('N-Bedarf AL'!G254="","",'N-Bedarf AL'!G254)</f>
        <v/>
      </c>
      <c r="F256" s="50" t="str">
        <f t="shared" si="18"/>
        <v/>
      </c>
      <c r="G256" s="50" t="str">
        <f t="shared" si="19"/>
        <v/>
      </c>
      <c r="H256" s="88"/>
      <c r="I256" s="49"/>
      <c r="J256" s="50" t="str">
        <f t="shared" si="20"/>
        <v/>
      </c>
      <c r="K256" s="50" t="str">
        <f t="shared" si="21"/>
        <v/>
      </c>
      <c r="L256" s="88"/>
      <c r="M256" s="49"/>
      <c r="N256" s="50" t="str">
        <f t="shared" si="22"/>
        <v/>
      </c>
      <c r="O256" s="50" t="str">
        <f t="shared" si="23"/>
        <v/>
      </c>
      <c r="P256" s="51"/>
      <c r="Q256" s="78" t="s">
        <v>261</v>
      </c>
      <c r="R256" s="49"/>
      <c r="S256" s="32" t="str">
        <f>IF(R256="","C",INDEX(Gehaltsklassen!A$11:A$15,MATCH('P-Bedarf AL'!R256,Gehaltsklassen!D$11:D$15,1),1))</f>
        <v>C</v>
      </c>
      <c r="T256" s="49"/>
      <c r="U256" s="32" t="str">
        <f>IF(T256="","C",IF(T256="","C",IF('P-Bedarf AL'!$Q256="I",INDEX(Gehaltsklassen!A$11:A$15,MATCH('P-Bedarf AL'!T256,Gehaltsklassen!C$11:C$15,1),1),IF('P-Bedarf AL'!$Q256="II",INDEX(Gehaltsklassen!A$11:A$15,MATCH('P-Bedarf AL'!T256,Gehaltsklassen!D$11:D$15,1),1),IF('P-Bedarf AL'!$Q256="III",INDEX(Gehaltsklassen!A$11:A$15,MATCH('P-Bedarf AL'!T256,Gehaltsklassen!E$11:E$15,1),1),"Falsche Bodenart")))))</f>
        <v>C</v>
      </c>
      <c r="V256" s="52" t="str">
        <f>IF(OR(C256=""),"",SUM(F256,J256,N256)*VLOOKUP(S256,Gehaltsklassen!$B$34:$D$38,2,FALSE))</f>
        <v/>
      </c>
      <c r="W256" s="52" t="str">
        <f>IF(OR(C256=""),"",SUM(F256,J256,N256)*VLOOKUP(S256,Gehaltsklassen!$B$34:$D$38,2,FALSE)*C256)</f>
        <v/>
      </c>
      <c r="X256" s="52" t="str">
        <f>IF(OR(C256=""),"",SUM(F256,J256,N256)*VLOOKUP(S256,Gehaltsklassen!$B$34:$D$38,3,FALSE))</f>
        <v/>
      </c>
      <c r="Y256" s="52" t="str">
        <f>IF(OR(C256=""),"",SUM(F256,J256,N256)*VLOOKUP(S256,Gehaltsklassen!$B$34:$D$38,3,FALSE)*C256)</f>
        <v/>
      </c>
      <c r="Z256" s="54" t="str">
        <f>IF(OR(C256=""),"",(SUM(G256,K256,O256)*VLOOKUP(U256,Gehaltsklassen!$B$34:$D$38,2,FALSE)))</f>
        <v/>
      </c>
      <c r="AA256" s="53" t="str">
        <f>IF(OR(C256=""),"",(SUM(G256,K256,O256)*VLOOKUP(U256,Gehaltsklassen!$B$34:$D$38,2,FALSE))*C256)</f>
        <v/>
      </c>
      <c r="AB256" s="53" t="str">
        <f>IF(OR(C256=""),"",(SUM(G256,K256,O256)*VLOOKUP(U256,Gehaltsklassen!$B$34:$D$38,3,FALSE)))</f>
        <v/>
      </c>
      <c r="AC256" s="53" t="str">
        <f>IF(OR(C256=""),"",(SUM(G256,K256,O256)*VLOOKUP(U256,Gehaltsklassen!$B$34:$D$38,3,FALSE))*C256)</f>
        <v/>
      </c>
    </row>
    <row r="257" spans="1:29" ht="31.9" customHeight="1" x14ac:dyDescent="0.2">
      <c r="A257" s="74" t="str">
        <f>IF(C257="","",MAX($A$11:A256)+1)</f>
        <v/>
      </c>
      <c r="B257" s="75" t="str">
        <f>IF('N-Bedarf AL'!B255="","",'N-Bedarf AL'!B255)</f>
        <v/>
      </c>
      <c r="C257" s="49" t="str">
        <f>IF('N-Bedarf AL'!C255="","",'N-Bedarf AL'!C255)</f>
        <v/>
      </c>
      <c r="D257" s="88" t="str">
        <f>IF('N-Bedarf AL'!D255="","",'N-Bedarf AL'!D255)</f>
        <v/>
      </c>
      <c r="E257" s="49" t="str">
        <f>IF('N-Bedarf AL'!G255="","",'N-Bedarf AL'!G255)</f>
        <v/>
      </c>
      <c r="F257" s="50" t="str">
        <f t="shared" si="18"/>
        <v/>
      </c>
      <c r="G257" s="50" t="str">
        <f t="shared" si="19"/>
        <v/>
      </c>
      <c r="H257" s="88"/>
      <c r="I257" s="49"/>
      <c r="J257" s="50" t="str">
        <f t="shared" si="20"/>
        <v/>
      </c>
      <c r="K257" s="50" t="str">
        <f t="shared" si="21"/>
        <v/>
      </c>
      <c r="L257" s="88"/>
      <c r="M257" s="49"/>
      <c r="N257" s="50" t="str">
        <f t="shared" si="22"/>
        <v/>
      </c>
      <c r="O257" s="50" t="str">
        <f t="shared" si="23"/>
        <v/>
      </c>
      <c r="P257" s="51"/>
      <c r="Q257" s="78" t="s">
        <v>261</v>
      </c>
      <c r="R257" s="49"/>
      <c r="S257" s="32" t="str">
        <f>IF(R257="","C",INDEX(Gehaltsklassen!A$11:A$15,MATCH('P-Bedarf AL'!R257,Gehaltsklassen!D$11:D$15,1),1))</f>
        <v>C</v>
      </c>
      <c r="T257" s="49"/>
      <c r="U257" s="32" t="str">
        <f>IF(T257="","C",IF(T257="","C",IF('P-Bedarf AL'!$Q257="I",INDEX(Gehaltsklassen!A$11:A$15,MATCH('P-Bedarf AL'!T257,Gehaltsklassen!C$11:C$15,1),1),IF('P-Bedarf AL'!$Q257="II",INDEX(Gehaltsklassen!A$11:A$15,MATCH('P-Bedarf AL'!T257,Gehaltsklassen!D$11:D$15,1),1),IF('P-Bedarf AL'!$Q257="III",INDEX(Gehaltsklassen!A$11:A$15,MATCH('P-Bedarf AL'!T257,Gehaltsklassen!E$11:E$15,1),1),"Falsche Bodenart")))))</f>
        <v>C</v>
      </c>
      <c r="V257" s="52" t="str">
        <f>IF(OR(C257=""),"",SUM(F257,J257,N257)*VLOOKUP(S257,Gehaltsklassen!$B$34:$D$38,2,FALSE))</f>
        <v/>
      </c>
      <c r="W257" s="52" t="str">
        <f>IF(OR(C257=""),"",SUM(F257,J257,N257)*VLOOKUP(S257,Gehaltsklassen!$B$34:$D$38,2,FALSE)*C257)</f>
        <v/>
      </c>
      <c r="X257" s="52" t="str">
        <f>IF(OR(C257=""),"",SUM(F257,J257,N257)*VLOOKUP(S257,Gehaltsklassen!$B$34:$D$38,3,FALSE))</f>
        <v/>
      </c>
      <c r="Y257" s="52" t="str">
        <f>IF(OR(C257=""),"",SUM(F257,J257,N257)*VLOOKUP(S257,Gehaltsklassen!$B$34:$D$38,3,FALSE)*C257)</f>
        <v/>
      </c>
      <c r="Z257" s="54" t="str">
        <f>IF(OR(C257=""),"",(SUM(G257,K257,O257)*VLOOKUP(U257,Gehaltsklassen!$B$34:$D$38,2,FALSE)))</f>
        <v/>
      </c>
      <c r="AA257" s="53" t="str">
        <f>IF(OR(C257=""),"",(SUM(G257,K257,O257)*VLOOKUP(U257,Gehaltsklassen!$B$34:$D$38,2,FALSE))*C257)</f>
        <v/>
      </c>
      <c r="AB257" s="53" t="str">
        <f>IF(OR(C257=""),"",(SUM(G257,K257,O257)*VLOOKUP(U257,Gehaltsklassen!$B$34:$D$38,3,FALSE)))</f>
        <v/>
      </c>
      <c r="AC257" s="53" t="str">
        <f>IF(OR(C257=""),"",(SUM(G257,K257,O257)*VLOOKUP(U257,Gehaltsklassen!$B$34:$D$38,3,FALSE))*C257)</f>
        <v/>
      </c>
    </row>
    <row r="258" spans="1:29" ht="31.9" customHeight="1" x14ac:dyDescent="0.2">
      <c r="A258" s="74" t="str">
        <f>IF(C258="","",MAX($A$11:A257)+1)</f>
        <v/>
      </c>
      <c r="B258" s="75" t="str">
        <f>IF('N-Bedarf AL'!B256="","",'N-Bedarf AL'!B256)</f>
        <v/>
      </c>
      <c r="C258" s="49" t="str">
        <f>IF('N-Bedarf AL'!C256="","",'N-Bedarf AL'!C256)</f>
        <v/>
      </c>
      <c r="D258" s="88" t="str">
        <f>IF('N-Bedarf AL'!D256="","",'N-Bedarf AL'!D256)</f>
        <v/>
      </c>
      <c r="E258" s="49" t="str">
        <f>IF('N-Bedarf AL'!G256="","",'N-Bedarf AL'!G256)</f>
        <v/>
      </c>
      <c r="F258" s="50" t="str">
        <f t="shared" si="18"/>
        <v/>
      </c>
      <c r="G258" s="50" t="str">
        <f t="shared" si="19"/>
        <v/>
      </c>
      <c r="H258" s="88"/>
      <c r="I258" s="49"/>
      <c r="J258" s="50" t="str">
        <f t="shared" si="20"/>
        <v/>
      </c>
      <c r="K258" s="50" t="str">
        <f t="shared" si="21"/>
        <v/>
      </c>
      <c r="L258" s="88"/>
      <c r="M258" s="49"/>
      <c r="N258" s="50" t="str">
        <f t="shared" si="22"/>
        <v/>
      </c>
      <c r="O258" s="50" t="str">
        <f t="shared" si="23"/>
        <v/>
      </c>
      <c r="P258" s="51"/>
      <c r="Q258" s="78" t="s">
        <v>261</v>
      </c>
      <c r="R258" s="49"/>
      <c r="S258" s="32" t="str">
        <f>IF(R258="","C",INDEX(Gehaltsklassen!A$11:A$15,MATCH('P-Bedarf AL'!R258,Gehaltsklassen!D$11:D$15,1),1))</f>
        <v>C</v>
      </c>
      <c r="T258" s="49"/>
      <c r="U258" s="32" t="str">
        <f>IF(T258="","C",IF(T258="","C",IF('P-Bedarf AL'!$Q258="I",INDEX(Gehaltsklassen!A$11:A$15,MATCH('P-Bedarf AL'!T258,Gehaltsklassen!C$11:C$15,1),1),IF('P-Bedarf AL'!$Q258="II",INDEX(Gehaltsklassen!A$11:A$15,MATCH('P-Bedarf AL'!T258,Gehaltsklassen!D$11:D$15,1),1),IF('P-Bedarf AL'!$Q258="III",INDEX(Gehaltsklassen!A$11:A$15,MATCH('P-Bedarf AL'!T258,Gehaltsklassen!E$11:E$15,1),1),"Falsche Bodenart")))))</f>
        <v>C</v>
      </c>
      <c r="V258" s="52" t="str">
        <f>IF(OR(C258=""),"",SUM(F258,J258,N258)*VLOOKUP(S258,Gehaltsklassen!$B$34:$D$38,2,FALSE))</f>
        <v/>
      </c>
      <c r="W258" s="52" t="str">
        <f>IF(OR(C258=""),"",SUM(F258,J258,N258)*VLOOKUP(S258,Gehaltsklassen!$B$34:$D$38,2,FALSE)*C258)</f>
        <v/>
      </c>
      <c r="X258" s="52" t="str">
        <f>IF(OR(C258=""),"",SUM(F258,J258,N258)*VLOOKUP(S258,Gehaltsklassen!$B$34:$D$38,3,FALSE))</f>
        <v/>
      </c>
      <c r="Y258" s="52" t="str">
        <f>IF(OR(C258=""),"",SUM(F258,J258,N258)*VLOOKUP(S258,Gehaltsklassen!$B$34:$D$38,3,FALSE)*C258)</f>
        <v/>
      </c>
      <c r="Z258" s="54" t="str">
        <f>IF(OR(C258=""),"",(SUM(G258,K258,O258)*VLOOKUP(U258,Gehaltsklassen!$B$34:$D$38,2,FALSE)))</f>
        <v/>
      </c>
      <c r="AA258" s="53" t="str">
        <f>IF(OR(C258=""),"",(SUM(G258,K258,O258)*VLOOKUP(U258,Gehaltsklassen!$B$34:$D$38,2,FALSE))*C258)</f>
        <v/>
      </c>
      <c r="AB258" s="53" t="str">
        <f>IF(OR(C258=""),"",(SUM(G258,K258,O258)*VLOOKUP(U258,Gehaltsklassen!$B$34:$D$38,3,FALSE)))</f>
        <v/>
      </c>
      <c r="AC258" s="53" t="str">
        <f>IF(OR(C258=""),"",(SUM(G258,K258,O258)*VLOOKUP(U258,Gehaltsklassen!$B$34:$D$38,3,FALSE))*C258)</f>
        <v/>
      </c>
    </row>
    <row r="259" spans="1:29" ht="31.9" customHeight="1" x14ac:dyDescent="0.2">
      <c r="A259" s="74" t="str">
        <f>IF(C259="","",MAX($A$11:A258)+1)</f>
        <v/>
      </c>
      <c r="B259" s="75" t="str">
        <f>IF('N-Bedarf AL'!B257="","",'N-Bedarf AL'!B257)</f>
        <v/>
      </c>
      <c r="C259" s="49" t="str">
        <f>IF('N-Bedarf AL'!C257="","",'N-Bedarf AL'!C257)</f>
        <v/>
      </c>
      <c r="D259" s="88" t="str">
        <f>IF('N-Bedarf AL'!D257="","",'N-Bedarf AL'!D257)</f>
        <v/>
      </c>
      <c r="E259" s="49" t="str">
        <f>IF('N-Bedarf AL'!G257="","",'N-Bedarf AL'!G257)</f>
        <v/>
      </c>
      <c r="F259" s="50" t="str">
        <f t="shared" si="18"/>
        <v/>
      </c>
      <c r="G259" s="50" t="str">
        <f t="shared" si="19"/>
        <v/>
      </c>
      <c r="H259" s="88"/>
      <c r="I259" s="49"/>
      <c r="J259" s="50" t="str">
        <f t="shared" si="20"/>
        <v/>
      </c>
      <c r="K259" s="50" t="str">
        <f t="shared" si="21"/>
        <v/>
      </c>
      <c r="L259" s="88"/>
      <c r="M259" s="49"/>
      <c r="N259" s="50" t="str">
        <f t="shared" si="22"/>
        <v/>
      </c>
      <c r="O259" s="50" t="str">
        <f t="shared" si="23"/>
        <v/>
      </c>
      <c r="P259" s="51"/>
      <c r="Q259" s="78" t="s">
        <v>261</v>
      </c>
      <c r="R259" s="49"/>
      <c r="S259" s="32" t="str">
        <f>IF(R259="","C",INDEX(Gehaltsklassen!A$11:A$15,MATCH('P-Bedarf AL'!R259,Gehaltsklassen!D$11:D$15,1),1))</f>
        <v>C</v>
      </c>
      <c r="T259" s="49"/>
      <c r="U259" s="32" t="str">
        <f>IF(T259="","C",IF(T259="","C",IF('P-Bedarf AL'!$Q259="I",INDEX(Gehaltsklassen!A$11:A$15,MATCH('P-Bedarf AL'!T259,Gehaltsklassen!C$11:C$15,1),1),IF('P-Bedarf AL'!$Q259="II",INDEX(Gehaltsklassen!A$11:A$15,MATCH('P-Bedarf AL'!T259,Gehaltsklassen!D$11:D$15,1),1),IF('P-Bedarf AL'!$Q259="III",INDEX(Gehaltsklassen!A$11:A$15,MATCH('P-Bedarf AL'!T259,Gehaltsklassen!E$11:E$15,1),1),"Falsche Bodenart")))))</f>
        <v>C</v>
      </c>
      <c r="V259" s="52" t="str">
        <f>IF(OR(C259=""),"",SUM(F259,J259,N259)*VLOOKUP(S259,Gehaltsklassen!$B$34:$D$38,2,FALSE))</f>
        <v/>
      </c>
      <c r="W259" s="52" t="str">
        <f>IF(OR(C259=""),"",SUM(F259,J259,N259)*VLOOKUP(S259,Gehaltsklassen!$B$34:$D$38,2,FALSE)*C259)</f>
        <v/>
      </c>
      <c r="X259" s="52" t="str">
        <f>IF(OR(C259=""),"",SUM(F259,J259,N259)*VLOOKUP(S259,Gehaltsklassen!$B$34:$D$38,3,FALSE))</f>
        <v/>
      </c>
      <c r="Y259" s="52" t="str">
        <f>IF(OR(C259=""),"",SUM(F259,J259,N259)*VLOOKUP(S259,Gehaltsklassen!$B$34:$D$38,3,FALSE)*C259)</f>
        <v/>
      </c>
      <c r="Z259" s="54" t="str">
        <f>IF(OR(C259=""),"",(SUM(G259,K259,O259)*VLOOKUP(U259,Gehaltsklassen!$B$34:$D$38,2,FALSE)))</f>
        <v/>
      </c>
      <c r="AA259" s="53" t="str">
        <f>IF(OR(C259=""),"",(SUM(G259,K259,O259)*VLOOKUP(U259,Gehaltsklassen!$B$34:$D$38,2,FALSE))*C259)</f>
        <v/>
      </c>
      <c r="AB259" s="53" t="str">
        <f>IF(OR(C259=""),"",(SUM(G259,K259,O259)*VLOOKUP(U259,Gehaltsklassen!$B$34:$D$38,3,FALSE)))</f>
        <v/>
      </c>
      <c r="AC259" s="53" t="str">
        <f>IF(OR(C259=""),"",(SUM(G259,K259,O259)*VLOOKUP(U259,Gehaltsklassen!$B$34:$D$38,3,FALSE))*C259)</f>
        <v/>
      </c>
    </row>
    <row r="260" spans="1:29" ht="31.9" customHeight="1" x14ac:dyDescent="0.2">
      <c r="A260" s="74" t="str">
        <f>IF(C260="","",MAX($A$11:A259)+1)</f>
        <v/>
      </c>
      <c r="B260" s="75" t="str">
        <f>IF('N-Bedarf AL'!B258="","",'N-Bedarf AL'!B258)</f>
        <v/>
      </c>
      <c r="C260" s="49" t="str">
        <f>IF('N-Bedarf AL'!C258="","",'N-Bedarf AL'!C258)</f>
        <v/>
      </c>
      <c r="D260" s="88" t="str">
        <f>IF('N-Bedarf AL'!D258="","",'N-Bedarf AL'!D258)</f>
        <v/>
      </c>
      <c r="E260" s="49" t="str">
        <f>IF('N-Bedarf AL'!G258="","",'N-Bedarf AL'!G258)</f>
        <v/>
      </c>
      <c r="F260" s="50" t="str">
        <f t="shared" si="18"/>
        <v/>
      </c>
      <c r="G260" s="50" t="str">
        <f t="shared" si="19"/>
        <v/>
      </c>
      <c r="H260" s="88"/>
      <c r="I260" s="49"/>
      <c r="J260" s="50" t="str">
        <f t="shared" si="20"/>
        <v/>
      </c>
      <c r="K260" s="50" t="str">
        <f t="shared" si="21"/>
        <v/>
      </c>
      <c r="L260" s="88"/>
      <c r="M260" s="49"/>
      <c r="N260" s="50" t="str">
        <f t="shared" si="22"/>
        <v/>
      </c>
      <c r="O260" s="50" t="str">
        <f t="shared" si="23"/>
        <v/>
      </c>
      <c r="P260" s="51"/>
      <c r="Q260" s="78" t="s">
        <v>261</v>
      </c>
      <c r="R260" s="49"/>
      <c r="S260" s="32" t="str">
        <f>IF(R260="","C",INDEX(Gehaltsklassen!A$11:A$15,MATCH('P-Bedarf AL'!R260,Gehaltsklassen!D$11:D$15,1),1))</f>
        <v>C</v>
      </c>
      <c r="T260" s="49"/>
      <c r="U260" s="32" t="str">
        <f>IF(T260="","C",IF(T260="","C",IF('P-Bedarf AL'!$Q260="I",INDEX(Gehaltsklassen!A$11:A$15,MATCH('P-Bedarf AL'!T260,Gehaltsklassen!C$11:C$15,1),1),IF('P-Bedarf AL'!$Q260="II",INDEX(Gehaltsklassen!A$11:A$15,MATCH('P-Bedarf AL'!T260,Gehaltsklassen!D$11:D$15,1),1),IF('P-Bedarf AL'!$Q260="III",INDEX(Gehaltsklassen!A$11:A$15,MATCH('P-Bedarf AL'!T260,Gehaltsklassen!E$11:E$15,1),1),"Falsche Bodenart")))))</f>
        <v>C</v>
      </c>
      <c r="V260" s="52" t="str">
        <f>IF(OR(C260=""),"",SUM(F260,J260,N260)*VLOOKUP(S260,Gehaltsklassen!$B$34:$D$38,2,FALSE))</f>
        <v/>
      </c>
      <c r="W260" s="52" t="str">
        <f>IF(OR(C260=""),"",SUM(F260,J260,N260)*VLOOKUP(S260,Gehaltsklassen!$B$34:$D$38,2,FALSE)*C260)</f>
        <v/>
      </c>
      <c r="X260" s="52" t="str">
        <f>IF(OR(C260=""),"",SUM(F260,J260,N260)*VLOOKUP(S260,Gehaltsklassen!$B$34:$D$38,3,FALSE))</f>
        <v/>
      </c>
      <c r="Y260" s="52" t="str">
        <f>IF(OR(C260=""),"",SUM(F260,J260,N260)*VLOOKUP(S260,Gehaltsklassen!$B$34:$D$38,3,FALSE)*C260)</f>
        <v/>
      </c>
      <c r="Z260" s="54" t="str">
        <f>IF(OR(C260=""),"",(SUM(G260,K260,O260)*VLOOKUP(U260,Gehaltsklassen!$B$34:$D$38,2,FALSE)))</f>
        <v/>
      </c>
      <c r="AA260" s="53" t="str">
        <f>IF(OR(C260=""),"",(SUM(G260,K260,O260)*VLOOKUP(U260,Gehaltsklassen!$B$34:$D$38,2,FALSE))*C260)</f>
        <v/>
      </c>
      <c r="AB260" s="53" t="str">
        <f>IF(OR(C260=""),"",(SUM(G260,K260,O260)*VLOOKUP(U260,Gehaltsklassen!$B$34:$D$38,3,FALSE)))</f>
        <v/>
      </c>
      <c r="AC260" s="53" t="str">
        <f>IF(OR(C260=""),"",(SUM(G260,K260,O260)*VLOOKUP(U260,Gehaltsklassen!$B$34:$D$38,3,FALSE))*C260)</f>
        <v/>
      </c>
    </row>
    <row r="261" spans="1:29" ht="31.9" customHeight="1" x14ac:dyDescent="0.2">
      <c r="A261" s="74" t="str">
        <f>IF(C261="","",MAX($A$11:A260)+1)</f>
        <v/>
      </c>
      <c r="B261" s="75" t="str">
        <f>IF('N-Bedarf AL'!B259="","",'N-Bedarf AL'!B259)</f>
        <v/>
      </c>
      <c r="C261" s="49" t="str">
        <f>IF('N-Bedarf AL'!C259="","",'N-Bedarf AL'!C259)</f>
        <v/>
      </c>
      <c r="D261" s="88" t="str">
        <f>IF('N-Bedarf AL'!D259="","",'N-Bedarf AL'!D259)</f>
        <v/>
      </c>
      <c r="E261" s="49" t="str">
        <f>IF('N-Bedarf AL'!G259="","",'N-Bedarf AL'!G259)</f>
        <v/>
      </c>
      <c r="F261" s="50" t="str">
        <f t="shared" si="18"/>
        <v/>
      </c>
      <c r="G261" s="50" t="str">
        <f t="shared" si="19"/>
        <v/>
      </c>
      <c r="H261" s="88"/>
      <c r="I261" s="49"/>
      <c r="J261" s="50" t="str">
        <f t="shared" si="20"/>
        <v/>
      </c>
      <c r="K261" s="50" t="str">
        <f t="shared" si="21"/>
        <v/>
      </c>
      <c r="L261" s="88"/>
      <c r="M261" s="49"/>
      <c r="N261" s="50" t="str">
        <f t="shared" si="22"/>
        <v/>
      </c>
      <c r="O261" s="50" t="str">
        <f t="shared" si="23"/>
        <v/>
      </c>
      <c r="P261" s="51"/>
      <c r="Q261" s="78" t="s">
        <v>261</v>
      </c>
      <c r="R261" s="49"/>
      <c r="S261" s="32" t="str">
        <f>IF(R261="","C",INDEX(Gehaltsklassen!A$11:A$15,MATCH('P-Bedarf AL'!R261,Gehaltsklassen!D$11:D$15,1),1))</f>
        <v>C</v>
      </c>
      <c r="T261" s="49"/>
      <c r="U261" s="32" t="str">
        <f>IF(T261="","C",IF(T261="","C",IF('P-Bedarf AL'!$Q261="I",INDEX(Gehaltsklassen!A$11:A$15,MATCH('P-Bedarf AL'!T261,Gehaltsklassen!C$11:C$15,1),1),IF('P-Bedarf AL'!$Q261="II",INDEX(Gehaltsklassen!A$11:A$15,MATCH('P-Bedarf AL'!T261,Gehaltsklassen!D$11:D$15,1),1),IF('P-Bedarf AL'!$Q261="III",INDEX(Gehaltsklassen!A$11:A$15,MATCH('P-Bedarf AL'!T261,Gehaltsklassen!E$11:E$15,1),1),"Falsche Bodenart")))))</f>
        <v>C</v>
      </c>
      <c r="V261" s="52" t="str">
        <f>IF(OR(C261=""),"",SUM(F261,J261,N261)*VLOOKUP(S261,Gehaltsklassen!$B$34:$D$38,2,FALSE))</f>
        <v/>
      </c>
      <c r="W261" s="52" t="str">
        <f>IF(OR(C261=""),"",SUM(F261,J261,N261)*VLOOKUP(S261,Gehaltsklassen!$B$34:$D$38,2,FALSE)*C261)</f>
        <v/>
      </c>
      <c r="X261" s="52" t="str">
        <f>IF(OR(C261=""),"",SUM(F261,J261,N261)*VLOOKUP(S261,Gehaltsklassen!$B$34:$D$38,3,FALSE))</f>
        <v/>
      </c>
      <c r="Y261" s="52" t="str">
        <f>IF(OR(C261=""),"",SUM(F261,J261,N261)*VLOOKUP(S261,Gehaltsklassen!$B$34:$D$38,3,FALSE)*C261)</f>
        <v/>
      </c>
      <c r="Z261" s="54" t="str">
        <f>IF(OR(C261=""),"",(SUM(G261,K261,O261)*VLOOKUP(U261,Gehaltsklassen!$B$34:$D$38,2,FALSE)))</f>
        <v/>
      </c>
      <c r="AA261" s="53" t="str">
        <f>IF(OR(C261=""),"",(SUM(G261,K261,O261)*VLOOKUP(U261,Gehaltsklassen!$B$34:$D$38,2,FALSE))*C261)</f>
        <v/>
      </c>
      <c r="AB261" s="53" t="str">
        <f>IF(OR(C261=""),"",(SUM(G261,K261,O261)*VLOOKUP(U261,Gehaltsklassen!$B$34:$D$38,3,FALSE)))</f>
        <v/>
      </c>
      <c r="AC261" s="53" t="str">
        <f>IF(OR(C261=""),"",(SUM(G261,K261,O261)*VLOOKUP(U261,Gehaltsklassen!$B$34:$D$38,3,FALSE))*C261)</f>
        <v/>
      </c>
    </row>
    <row r="262" spans="1:29" ht="31.9" customHeight="1" x14ac:dyDescent="0.2">
      <c r="A262" s="74" t="str">
        <f>IF(C262="","",MAX($A$11:A261)+1)</f>
        <v/>
      </c>
      <c r="B262" s="75" t="str">
        <f>IF('N-Bedarf AL'!B260="","",'N-Bedarf AL'!B260)</f>
        <v/>
      </c>
      <c r="C262" s="49" t="str">
        <f>IF('N-Bedarf AL'!C260="","",'N-Bedarf AL'!C260)</f>
        <v/>
      </c>
      <c r="D262" s="88" t="str">
        <f>IF('N-Bedarf AL'!D260="","",'N-Bedarf AL'!D260)</f>
        <v/>
      </c>
      <c r="E262" s="49" t="str">
        <f>IF('N-Bedarf AL'!G260="","",'N-Bedarf AL'!G260)</f>
        <v/>
      </c>
      <c r="F262" s="50" t="str">
        <f t="shared" si="18"/>
        <v/>
      </c>
      <c r="G262" s="50" t="str">
        <f t="shared" si="19"/>
        <v/>
      </c>
      <c r="H262" s="88"/>
      <c r="I262" s="49"/>
      <c r="J262" s="50" t="str">
        <f t="shared" si="20"/>
        <v/>
      </c>
      <c r="K262" s="50" t="str">
        <f t="shared" si="21"/>
        <v/>
      </c>
      <c r="L262" s="88"/>
      <c r="M262" s="49"/>
      <c r="N262" s="50" t="str">
        <f t="shared" si="22"/>
        <v/>
      </c>
      <c r="O262" s="50" t="str">
        <f t="shared" si="23"/>
        <v/>
      </c>
      <c r="P262" s="51"/>
      <c r="Q262" s="78" t="s">
        <v>261</v>
      </c>
      <c r="R262" s="49"/>
      <c r="S262" s="32" t="str">
        <f>IF(R262="","C",INDEX(Gehaltsklassen!A$11:A$15,MATCH('P-Bedarf AL'!R262,Gehaltsklassen!D$11:D$15,1),1))</f>
        <v>C</v>
      </c>
      <c r="T262" s="49"/>
      <c r="U262" s="32" t="str">
        <f>IF(T262="","C",IF(T262="","C",IF('P-Bedarf AL'!$Q262="I",INDEX(Gehaltsklassen!A$11:A$15,MATCH('P-Bedarf AL'!T262,Gehaltsklassen!C$11:C$15,1),1),IF('P-Bedarf AL'!$Q262="II",INDEX(Gehaltsklassen!A$11:A$15,MATCH('P-Bedarf AL'!T262,Gehaltsklassen!D$11:D$15,1),1),IF('P-Bedarf AL'!$Q262="III",INDEX(Gehaltsklassen!A$11:A$15,MATCH('P-Bedarf AL'!T262,Gehaltsklassen!E$11:E$15,1),1),"Falsche Bodenart")))))</f>
        <v>C</v>
      </c>
      <c r="V262" s="52" t="str">
        <f>IF(OR(C262=""),"",SUM(F262,J262,N262)*VLOOKUP(S262,Gehaltsklassen!$B$34:$D$38,2,FALSE))</f>
        <v/>
      </c>
      <c r="W262" s="52" t="str">
        <f>IF(OR(C262=""),"",SUM(F262,J262,N262)*VLOOKUP(S262,Gehaltsklassen!$B$34:$D$38,2,FALSE)*C262)</f>
        <v/>
      </c>
      <c r="X262" s="52" t="str">
        <f>IF(OR(C262=""),"",SUM(F262,J262,N262)*VLOOKUP(S262,Gehaltsklassen!$B$34:$D$38,3,FALSE))</f>
        <v/>
      </c>
      <c r="Y262" s="52" t="str">
        <f>IF(OR(C262=""),"",SUM(F262,J262,N262)*VLOOKUP(S262,Gehaltsklassen!$B$34:$D$38,3,FALSE)*C262)</f>
        <v/>
      </c>
      <c r="Z262" s="54" t="str">
        <f>IF(OR(C262=""),"",(SUM(G262,K262,O262)*VLOOKUP(U262,Gehaltsklassen!$B$34:$D$38,2,FALSE)))</f>
        <v/>
      </c>
      <c r="AA262" s="53" t="str">
        <f>IF(OR(C262=""),"",(SUM(G262,K262,O262)*VLOOKUP(U262,Gehaltsklassen!$B$34:$D$38,2,FALSE))*C262)</f>
        <v/>
      </c>
      <c r="AB262" s="53" t="str">
        <f>IF(OR(C262=""),"",(SUM(G262,K262,O262)*VLOOKUP(U262,Gehaltsklassen!$B$34:$D$38,3,FALSE)))</f>
        <v/>
      </c>
      <c r="AC262" s="53" t="str">
        <f>IF(OR(C262=""),"",(SUM(G262,K262,O262)*VLOOKUP(U262,Gehaltsklassen!$B$34:$D$38,3,FALSE))*C262)</f>
        <v/>
      </c>
    </row>
    <row r="263" spans="1:29" ht="31.9" customHeight="1" x14ac:dyDescent="0.2">
      <c r="A263" s="74" t="str">
        <f>IF(C263="","",MAX($A$11:A262)+1)</f>
        <v/>
      </c>
      <c r="B263" s="75" t="str">
        <f>IF('N-Bedarf AL'!B261="","",'N-Bedarf AL'!B261)</f>
        <v/>
      </c>
      <c r="C263" s="49" t="str">
        <f>IF('N-Bedarf AL'!C261="","",'N-Bedarf AL'!C261)</f>
        <v/>
      </c>
      <c r="D263" s="88" t="str">
        <f>IF('N-Bedarf AL'!D261="","",'N-Bedarf AL'!D261)</f>
        <v/>
      </c>
      <c r="E263" s="49" t="str">
        <f>IF('N-Bedarf AL'!G261="","",'N-Bedarf AL'!G261)</f>
        <v/>
      </c>
      <c r="F263" s="50" t="str">
        <f t="shared" si="18"/>
        <v/>
      </c>
      <c r="G263" s="50" t="str">
        <f t="shared" si="19"/>
        <v/>
      </c>
      <c r="H263" s="88"/>
      <c r="I263" s="49"/>
      <c r="J263" s="50" t="str">
        <f t="shared" si="20"/>
        <v/>
      </c>
      <c r="K263" s="50" t="str">
        <f t="shared" si="21"/>
        <v/>
      </c>
      <c r="L263" s="88"/>
      <c r="M263" s="49"/>
      <c r="N263" s="50" t="str">
        <f t="shared" si="22"/>
        <v/>
      </c>
      <c r="O263" s="50" t="str">
        <f t="shared" si="23"/>
        <v/>
      </c>
      <c r="P263" s="51"/>
      <c r="Q263" s="78" t="s">
        <v>261</v>
      </c>
      <c r="R263" s="49"/>
      <c r="S263" s="32" t="str">
        <f>IF(R263="","C",INDEX(Gehaltsklassen!A$11:A$15,MATCH('P-Bedarf AL'!R263,Gehaltsklassen!D$11:D$15,1),1))</f>
        <v>C</v>
      </c>
      <c r="T263" s="49"/>
      <c r="U263" s="32" t="str">
        <f>IF(T263="","C",IF(T263="","C",IF('P-Bedarf AL'!$Q263="I",INDEX(Gehaltsklassen!A$11:A$15,MATCH('P-Bedarf AL'!T263,Gehaltsklassen!C$11:C$15,1),1),IF('P-Bedarf AL'!$Q263="II",INDEX(Gehaltsklassen!A$11:A$15,MATCH('P-Bedarf AL'!T263,Gehaltsklassen!D$11:D$15,1),1),IF('P-Bedarf AL'!$Q263="III",INDEX(Gehaltsklassen!A$11:A$15,MATCH('P-Bedarf AL'!T263,Gehaltsklassen!E$11:E$15,1),1),"Falsche Bodenart")))))</f>
        <v>C</v>
      </c>
      <c r="V263" s="52" t="str">
        <f>IF(OR(C263=""),"",SUM(F263,J263,N263)*VLOOKUP(S263,Gehaltsklassen!$B$34:$D$38,2,FALSE))</f>
        <v/>
      </c>
      <c r="W263" s="52" t="str">
        <f>IF(OR(C263=""),"",SUM(F263,J263,N263)*VLOOKUP(S263,Gehaltsklassen!$B$34:$D$38,2,FALSE)*C263)</f>
        <v/>
      </c>
      <c r="X263" s="52" t="str">
        <f>IF(OR(C263=""),"",SUM(F263,J263,N263)*VLOOKUP(S263,Gehaltsklassen!$B$34:$D$38,3,FALSE))</f>
        <v/>
      </c>
      <c r="Y263" s="52" t="str">
        <f>IF(OR(C263=""),"",SUM(F263,J263,N263)*VLOOKUP(S263,Gehaltsklassen!$B$34:$D$38,3,FALSE)*C263)</f>
        <v/>
      </c>
      <c r="Z263" s="54" t="str">
        <f>IF(OR(C263=""),"",(SUM(G263,K263,O263)*VLOOKUP(U263,Gehaltsklassen!$B$34:$D$38,2,FALSE)))</f>
        <v/>
      </c>
      <c r="AA263" s="53" t="str">
        <f>IF(OR(C263=""),"",(SUM(G263,K263,O263)*VLOOKUP(U263,Gehaltsklassen!$B$34:$D$38,2,FALSE))*C263)</f>
        <v/>
      </c>
      <c r="AB263" s="53" t="str">
        <f>IF(OR(C263=""),"",(SUM(G263,K263,O263)*VLOOKUP(U263,Gehaltsklassen!$B$34:$D$38,3,FALSE)))</f>
        <v/>
      </c>
      <c r="AC263" s="53" t="str">
        <f>IF(OR(C263=""),"",(SUM(G263,K263,O263)*VLOOKUP(U263,Gehaltsklassen!$B$34:$D$38,3,FALSE))*C263)</f>
        <v/>
      </c>
    </row>
    <row r="264" spans="1:29" ht="31.9" customHeight="1" x14ac:dyDescent="0.2">
      <c r="A264" s="74" t="str">
        <f>IF(C264="","",MAX($A$11:A263)+1)</f>
        <v/>
      </c>
      <c r="B264" s="75" t="str">
        <f>IF('N-Bedarf AL'!B262="","",'N-Bedarf AL'!B262)</f>
        <v/>
      </c>
      <c r="C264" s="49" t="str">
        <f>IF('N-Bedarf AL'!C262="","",'N-Bedarf AL'!C262)</f>
        <v/>
      </c>
      <c r="D264" s="88" t="str">
        <f>IF('N-Bedarf AL'!D262="","",'N-Bedarf AL'!D262)</f>
        <v/>
      </c>
      <c r="E264" s="49" t="str">
        <f>IF('N-Bedarf AL'!G262="","",'N-Bedarf AL'!G262)</f>
        <v/>
      </c>
      <c r="F264" s="50" t="str">
        <f t="shared" si="18"/>
        <v/>
      </c>
      <c r="G264" s="50" t="str">
        <f t="shared" si="19"/>
        <v/>
      </c>
      <c r="H264" s="88"/>
      <c r="I264" s="49"/>
      <c r="J264" s="50" t="str">
        <f t="shared" si="20"/>
        <v/>
      </c>
      <c r="K264" s="50" t="str">
        <f t="shared" si="21"/>
        <v/>
      </c>
      <c r="L264" s="88"/>
      <c r="M264" s="49"/>
      <c r="N264" s="50" t="str">
        <f t="shared" si="22"/>
        <v/>
      </c>
      <c r="O264" s="50" t="str">
        <f t="shared" si="23"/>
        <v/>
      </c>
      <c r="P264" s="51"/>
      <c r="Q264" s="78" t="s">
        <v>261</v>
      </c>
      <c r="R264" s="49"/>
      <c r="S264" s="32" t="str">
        <f>IF(R264="","C",INDEX(Gehaltsklassen!A$11:A$15,MATCH('P-Bedarf AL'!R264,Gehaltsklassen!D$11:D$15,1),1))</f>
        <v>C</v>
      </c>
      <c r="T264" s="49"/>
      <c r="U264" s="32" t="str">
        <f>IF(T264="","C",IF(T264="","C",IF('P-Bedarf AL'!$Q264="I",INDEX(Gehaltsklassen!A$11:A$15,MATCH('P-Bedarf AL'!T264,Gehaltsklassen!C$11:C$15,1),1),IF('P-Bedarf AL'!$Q264="II",INDEX(Gehaltsklassen!A$11:A$15,MATCH('P-Bedarf AL'!T264,Gehaltsklassen!D$11:D$15,1),1),IF('P-Bedarf AL'!$Q264="III",INDEX(Gehaltsklassen!A$11:A$15,MATCH('P-Bedarf AL'!T264,Gehaltsklassen!E$11:E$15,1),1),"Falsche Bodenart")))))</f>
        <v>C</v>
      </c>
      <c r="V264" s="52" t="str">
        <f>IF(OR(C264=""),"",SUM(F264,J264,N264)*VLOOKUP(S264,Gehaltsklassen!$B$34:$D$38,2,FALSE))</f>
        <v/>
      </c>
      <c r="W264" s="52" t="str">
        <f>IF(OR(C264=""),"",SUM(F264,J264,N264)*VLOOKUP(S264,Gehaltsklassen!$B$34:$D$38,2,FALSE)*C264)</f>
        <v/>
      </c>
      <c r="X264" s="52" t="str">
        <f>IF(OR(C264=""),"",SUM(F264,J264,N264)*VLOOKUP(S264,Gehaltsklassen!$B$34:$D$38,3,FALSE))</f>
        <v/>
      </c>
      <c r="Y264" s="52" t="str">
        <f>IF(OR(C264=""),"",SUM(F264,J264,N264)*VLOOKUP(S264,Gehaltsklassen!$B$34:$D$38,3,FALSE)*C264)</f>
        <v/>
      </c>
      <c r="Z264" s="54" t="str">
        <f>IF(OR(C264=""),"",(SUM(G264,K264,O264)*VLOOKUP(U264,Gehaltsklassen!$B$34:$D$38,2,FALSE)))</f>
        <v/>
      </c>
      <c r="AA264" s="53" t="str">
        <f>IF(OR(C264=""),"",(SUM(G264,K264,O264)*VLOOKUP(U264,Gehaltsklassen!$B$34:$D$38,2,FALSE))*C264)</f>
        <v/>
      </c>
      <c r="AB264" s="53" t="str">
        <f>IF(OR(C264=""),"",(SUM(G264,K264,O264)*VLOOKUP(U264,Gehaltsklassen!$B$34:$D$38,3,FALSE)))</f>
        <v/>
      </c>
      <c r="AC264" s="53" t="str">
        <f>IF(OR(C264=""),"",(SUM(G264,K264,O264)*VLOOKUP(U264,Gehaltsklassen!$B$34:$D$38,3,FALSE))*C264)</f>
        <v/>
      </c>
    </row>
    <row r="265" spans="1:29" ht="31.9" customHeight="1" x14ac:dyDescent="0.2">
      <c r="A265" s="74" t="str">
        <f>IF(C265="","",MAX($A$11:A264)+1)</f>
        <v/>
      </c>
      <c r="B265" s="75" t="str">
        <f>IF('N-Bedarf AL'!B263="","",'N-Bedarf AL'!B263)</f>
        <v/>
      </c>
      <c r="C265" s="49" t="str">
        <f>IF('N-Bedarf AL'!C263="","",'N-Bedarf AL'!C263)</f>
        <v/>
      </c>
      <c r="D265" s="88" t="str">
        <f>IF('N-Bedarf AL'!D263="","",'N-Bedarf AL'!D263)</f>
        <v/>
      </c>
      <c r="E265" s="49" t="str">
        <f>IF('N-Bedarf AL'!G263="","",'N-Bedarf AL'!G263)</f>
        <v/>
      </c>
      <c r="F265" s="50" t="str">
        <f t="shared" si="18"/>
        <v/>
      </c>
      <c r="G265" s="50" t="str">
        <f t="shared" si="19"/>
        <v/>
      </c>
      <c r="H265" s="88"/>
      <c r="I265" s="49"/>
      <c r="J265" s="50" t="str">
        <f t="shared" si="20"/>
        <v/>
      </c>
      <c r="K265" s="50" t="str">
        <f t="shared" si="21"/>
        <v/>
      </c>
      <c r="L265" s="88"/>
      <c r="M265" s="49"/>
      <c r="N265" s="50" t="str">
        <f t="shared" si="22"/>
        <v/>
      </c>
      <c r="O265" s="50" t="str">
        <f t="shared" si="23"/>
        <v/>
      </c>
      <c r="P265" s="51"/>
      <c r="Q265" s="78" t="s">
        <v>261</v>
      </c>
      <c r="R265" s="49"/>
      <c r="S265" s="32" t="str">
        <f>IF(R265="","C",INDEX(Gehaltsklassen!A$11:A$15,MATCH('P-Bedarf AL'!R265,Gehaltsklassen!D$11:D$15,1),1))</f>
        <v>C</v>
      </c>
      <c r="T265" s="49"/>
      <c r="U265" s="32" t="str">
        <f>IF(T265="","C",IF(T265="","C",IF('P-Bedarf AL'!$Q265="I",INDEX(Gehaltsklassen!A$11:A$15,MATCH('P-Bedarf AL'!T265,Gehaltsklassen!C$11:C$15,1),1),IF('P-Bedarf AL'!$Q265="II",INDEX(Gehaltsklassen!A$11:A$15,MATCH('P-Bedarf AL'!T265,Gehaltsklassen!D$11:D$15,1),1),IF('P-Bedarf AL'!$Q265="III",INDEX(Gehaltsklassen!A$11:A$15,MATCH('P-Bedarf AL'!T265,Gehaltsklassen!E$11:E$15,1),1),"Falsche Bodenart")))))</f>
        <v>C</v>
      </c>
      <c r="V265" s="52" t="str">
        <f>IF(OR(C265=""),"",SUM(F265,J265,N265)*VLOOKUP(S265,Gehaltsklassen!$B$34:$D$38,2,FALSE))</f>
        <v/>
      </c>
      <c r="W265" s="52" t="str">
        <f>IF(OR(C265=""),"",SUM(F265,J265,N265)*VLOOKUP(S265,Gehaltsklassen!$B$34:$D$38,2,FALSE)*C265)</f>
        <v/>
      </c>
      <c r="X265" s="52" t="str">
        <f>IF(OR(C265=""),"",SUM(F265,J265,N265)*VLOOKUP(S265,Gehaltsklassen!$B$34:$D$38,3,FALSE))</f>
        <v/>
      </c>
      <c r="Y265" s="52" t="str">
        <f>IF(OR(C265=""),"",SUM(F265,J265,N265)*VLOOKUP(S265,Gehaltsklassen!$B$34:$D$38,3,FALSE)*C265)</f>
        <v/>
      </c>
      <c r="Z265" s="54" t="str">
        <f>IF(OR(C265=""),"",(SUM(G265,K265,O265)*VLOOKUP(U265,Gehaltsklassen!$B$34:$D$38,2,FALSE)))</f>
        <v/>
      </c>
      <c r="AA265" s="53" t="str">
        <f>IF(OR(C265=""),"",(SUM(G265,K265,O265)*VLOOKUP(U265,Gehaltsklassen!$B$34:$D$38,2,FALSE))*C265)</f>
        <v/>
      </c>
      <c r="AB265" s="53" t="str">
        <f>IF(OR(C265=""),"",(SUM(G265,K265,O265)*VLOOKUP(U265,Gehaltsklassen!$B$34:$D$38,3,FALSE)))</f>
        <v/>
      </c>
      <c r="AC265" s="53" t="str">
        <f>IF(OR(C265=""),"",(SUM(G265,K265,O265)*VLOOKUP(U265,Gehaltsklassen!$B$34:$D$38,3,FALSE))*C265)</f>
        <v/>
      </c>
    </row>
    <row r="266" spans="1:29" ht="31.9" customHeight="1" x14ac:dyDescent="0.2">
      <c r="A266" s="74" t="str">
        <f>IF(C266="","",MAX($A$11:A265)+1)</f>
        <v/>
      </c>
      <c r="B266" s="75" t="str">
        <f>IF('N-Bedarf AL'!B264="","",'N-Bedarf AL'!B264)</f>
        <v/>
      </c>
      <c r="C266" s="49" t="str">
        <f>IF('N-Bedarf AL'!C264="","",'N-Bedarf AL'!C264)</f>
        <v/>
      </c>
      <c r="D266" s="88" t="str">
        <f>IF('N-Bedarf AL'!D264="","",'N-Bedarf AL'!D264)</f>
        <v/>
      </c>
      <c r="E266" s="49" t="str">
        <f>IF('N-Bedarf AL'!G264="","",'N-Bedarf AL'!G264)</f>
        <v/>
      </c>
      <c r="F266" s="50" t="str">
        <f t="shared" ref="F266:F313" si="24">IF(OR(D266="",D266="keine",E266=""),"",VLOOKUP(D266,PSollA,3,FALSE)*E266)</f>
        <v/>
      </c>
      <c r="G266" s="50" t="str">
        <f t="shared" ref="G266:G313" si="25">IF(OR(D266="",D266="keine",E266=""),"",VLOOKUP(D266,PSollA,4,FALSE)*E266)</f>
        <v/>
      </c>
      <c r="H266" s="88"/>
      <c r="I266" s="49"/>
      <c r="J266" s="50" t="str">
        <f t="shared" ref="J266:J313" si="26">IF(OR(H266="",H266="keine",I266=""),"",VLOOKUP(H266,PSollA,3,FALSE)*I266)</f>
        <v/>
      </c>
      <c r="K266" s="50" t="str">
        <f t="shared" ref="K266:K313" si="27">IF(OR(H266="",H266="keine",I266=""),"",VLOOKUP(H266,PSollA,4,FALSE)*I266)</f>
        <v/>
      </c>
      <c r="L266" s="88"/>
      <c r="M266" s="49"/>
      <c r="N266" s="50" t="str">
        <f t="shared" ref="N266:N313" si="28">IF(OR(L266="",L266="keine",M266=""),"",VLOOKUP(L266,PSollA,3,FALSE)*M266)</f>
        <v/>
      </c>
      <c r="O266" s="50" t="str">
        <f t="shared" ref="O266:O313" si="29">IF(OR(L266="",L266="keine",M266=""),"",VLOOKUP(L266,PSollA,4,FALSE)*M266)</f>
        <v/>
      </c>
      <c r="P266" s="51"/>
      <c r="Q266" s="78" t="s">
        <v>261</v>
      </c>
      <c r="R266" s="49"/>
      <c r="S266" s="32" t="str">
        <f>IF(R266="","C",INDEX(Gehaltsklassen!A$11:A$15,MATCH('P-Bedarf AL'!R266,Gehaltsklassen!D$11:D$15,1),1))</f>
        <v>C</v>
      </c>
      <c r="T266" s="49"/>
      <c r="U266" s="32" t="str">
        <f>IF(T266="","C",IF(T266="","C",IF('P-Bedarf AL'!$Q266="I",INDEX(Gehaltsklassen!A$11:A$15,MATCH('P-Bedarf AL'!T266,Gehaltsklassen!C$11:C$15,1),1),IF('P-Bedarf AL'!$Q266="II",INDEX(Gehaltsklassen!A$11:A$15,MATCH('P-Bedarf AL'!T266,Gehaltsklassen!D$11:D$15,1),1),IF('P-Bedarf AL'!$Q266="III",INDEX(Gehaltsklassen!A$11:A$15,MATCH('P-Bedarf AL'!T266,Gehaltsklassen!E$11:E$15,1),1),"Falsche Bodenart")))))</f>
        <v>C</v>
      </c>
      <c r="V266" s="52" t="str">
        <f>IF(OR(C266=""),"",SUM(F266,J266,N266)*VLOOKUP(S266,Gehaltsklassen!$B$34:$D$38,2,FALSE))</f>
        <v/>
      </c>
      <c r="W266" s="52" t="str">
        <f>IF(OR(C266=""),"",SUM(F266,J266,N266)*VLOOKUP(S266,Gehaltsklassen!$B$34:$D$38,2,FALSE)*C266)</f>
        <v/>
      </c>
      <c r="X266" s="52" t="str">
        <f>IF(OR(C266=""),"",SUM(F266,J266,N266)*VLOOKUP(S266,Gehaltsklassen!$B$34:$D$38,3,FALSE))</f>
        <v/>
      </c>
      <c r="Y266" s="52" t="str">
        <f>IF(OR(C266=""),"",SUM(F266,J266,N266)*VLOOKUP(S266,Gehaltsklassen!$B$34:$D$38,3,FALSE)*C266)</f>
        <v/>
      </c>
      <c r="Z266" s="54" t="str">
        <f>IF(OR(C266=""),"",(SUM(G266,K266,O266)*VLOOKUP(U266,Gehaltsklassen!$B$34:$D$38,2,FALSE)))</f>
        <v/>
      </c>
      <c r="AA266" s="53" t="str">
        <f>IF(OR(C266=""),"",(SUM(G266,K266,O266)*VLOOKUP(U266,Gehaltsklassen!$B$34:$D$38,2,FALSE))*C266)</f>
        <v/>
      </c>
      <c r="AB266" s="53" t="str">
        <f>IF(OR(C266=""),"",(SUM(G266,K266,O266)*VLOOKUP(U266,Gehaltsklassen!$B$34:$D$38,3,FALSE)))</f>
        <v/>
      </c>
      <c r="AC266" s="53" t="str">
        <f>IF(OR(C266=""),"",(SUM(G266,K266,O266)*VLOOKUP(U266,Gehaltsklassen!$B$34:$D$38,3,FALSE))*C266)</f>
        <v/>
      </c>
    </row>
    <row r="267" spans="1:29" ht="31.9" customHeight="1" x14ac:dyDescent="0.2">
      <c r="A267" s="74" t="str">
        <f>IF(C267="","",MAX($A$11:A266)+1)</f>
        <v/>
      </c>
      <c r="B267" s="75" t="str">
        <f>IF('N-Bedarf AL'!B265="","",'N-Bedarf AL'!B265)</f>
        <v/>
      </c>
      <c r="C267" s="49" t="str">
        <f>IF('N-Bedarf AL'!C265="","",'N-Bedarf AL'!C265)</f>
        <v/>
      </c>
      <c r="D267" s="88" t="str">
        <f>IF('N-Bedarf AL'!D265="","",'N-Bedarf AL'!D265)</f>
        <v/>
      </c>
      <c r="E267" s="49" t="str">
        <f>IF('N-Bedarf AL'!G265="","",'N-Bedarf AL'!G265)</f>
        <v/>
      </c>
      <c r="F267" s="50" t="str">
        <f t="shared" si="24"/>
        <v/>
      </c>
      <c r="G267" s="50" t="str">
        <f t="shared" si="25"/>
        <v/>
      </c>
      <c r="H267" s="88"/>
      <c r="I267" s="49"/>
      <c r="J267" s="50" t="str">
        <f t="shared" si="26"/>
        <v/>
      </c>
      <c r="K267" s="50" t="str">
        <f t="shared" si="27"/>
        <v/>
      </c>
      <c r="L267" s="88"/>
      <c r="M267" s="49"/>
      <c r="N267" s="50" t="str">
        <f t="shared" si="28"/>
        <v/>
      </c>
      <c r="O267" s="50" t="str">
        <f t="shared" si="29"/>
        <v/>
      </c>
      <c r="P267" s="51"/>
      <c r="Q267" s="78" t="s">
        <v>261</v>
      </c>
      <c r="R267" s="49"/>
      <c r="S267" s="32" t="str">
        <f>IF(R267="","C",INDEX(Gehaltsklassen!A$11:A$15,MATCH('P-Bedarf AL'!R267,Gehaltsklassen!D$11:D$15,1),1))</f>
        <v>C</v>
      </c>
      <c r="T267" s="49"/>
      <c r="U267" s="32" t="str">
        <f>IF(T267="","C",IF(T267="","C",IF('P-Bedarf AL'!$Q267="I",INDEX(Gehaltsklassen!A$11:A$15,MATCH('P-Bedarf AL'!T267,Gehaltsklassen!C$11:C$15,1),1),IF('P-Bedarf AL'!$Q267="II",INDEX(Gehaltsklassen!A$11:A$15,MATCH('P-Bedarf AL'!T267,Gehaltsklassen!D$11:D$15,1),1),IF('P-Bedarf AL'!$Q267="III",INDEX(Gehaltsklassen!A$11:A$15,MATCH('P-Bedarf AL'!T267,Gehaltsklassen!E$11:E$15,1),1),"Falsche Bodenart")))))</f>
        <v>C</v>
      </c>
      <c r="V267" s="52" t="str">
        <f>IF(OR(C267=""),"",SUM(F267,J267,N267)*VLOOKUP(S267,Gehaltsklassen!$B$34:$D$38,2,FALSE))</f>
        <v/>
      </c>
      <c r="W267" s="52" t="str">
        <f>IF(OR(C267=""),"",SUM(F267,J267,N267)*VLOOKUP(S267,Gehaltsklassen!$B$34:$D$38,2,FALSE)*C267)</f>
        <v/>
      </c>
      <c r="X267" s="52" t="str">
        <f>IF(OR(C267=""),"",SUM(F267,J267,N267)*VLOOKUP(S267,Gehaltsklassen!$B$34:$D$38,3,FALSE))</f>
        <v/>
      </c>
      <c r="Y267" s="52" t="str">
        <f>IF(OR(C267=""),"",SUM(F267,J267,N267)*VLOOKUP(S267,Gehaltsklassen!$B$34:$D$38,3,FALSE)*C267)</f>
        <v/>
      </c>
      <c r="Z267" s="54" t="str">
        <f>IF(OR(C267=""),"",(SUM(G267,K267,O267)*VLOOKUP(U267,Gehaltsklassen!$B$34:$D$38,2,FALSE)))</f>
        <v/>
      </c>
      <c r="AA267" s="53" t="str">
        <f>IF(OR(C267=""),"",(SUM(G267,K267,O267)*VLOOKUP(U267,Gehaltsklassen!$B$34:$D$38,2,FALSE))*C267)</f>
        <v/>
      </c>
      <c r="AB267" s="53" t="str">
        <f>IF(OR(C267=""),"",(SUM(G267,K267,O267)*VLOOKUP(U267,Gehaltsklassen!$B$34:$D$38,3,FALSE)))</f>
        <v/>
      </c>
      <c r="AC267" s="53" t="str">
        <f>IF(OR(C267=""),"",(SUM(G267,K267,O267)*VLOOKUP(U267,Gehaltsklassen!$B$34:$D$38,3,FALSE))*C267)</f>
        <v/>
      </c>
    </row>
    <row r="268" spans="1:29" ht="31.9" customHeight="1" x14ac:dyDescent="0.2">
      <c r="A268" s="74" t="str">
        <f>IF(C268="","",MAX($A$11:A267)+1)</f>
        <v/>
      </c>
      <c r="B268" s="75" t="str">
        <f>IF('N-Bedarf AL'!B266="","",'N-Bedarf AL'!B266)</f>
        <v/>
      </c>
      <c r="C268" s="49" t="str">
        <f>IF('N-Bedarf AL'!C266="","",'N-Bedarf AL'!C266)</f>
        <v/>
      </c>
      <c r="D268" s="88" t="str">
        <f>IF('N-Bedarf AL'!D266="","",'N-Bedarf AL'!D266)</f>
        <v/>
      </c>
      <c r="E268" s="49" t="str">
        <f>IF('N-Bedarf AL'!G266="","",'N-Bedarf AL'!G266)</f>
        <v/>
      </c>
      <c r="F268" s="50" t="str">
        <f t="shared" si="24"/>
        <v/>
      </c>
      <c r="G268" s="50" t="str">
        <f t="shared" si="25"/>
        <v/>
      </c>
      <c r="H268" s="88"/>
      <c r="I268" s="49"/>
      <c r="J268" s="50" t="str">
        <f t="shared" si="26"/>
        <v/>
      </c>
      <c r="K268" s="50" t="str">
        <f t="shared" si="27"/>
        <v/>
      </c>
      <c r="L268" s="88"/>
      <c r="M268" s="49"/>
      <c r="N268" s="50" t="str">
        <f t="shared" si="28"/>
        <v/>
      </c>
      <c r="O268" s="50" t="str">
        <f t="shared" si="29"/>
        <v/>
      </c>
      <c r="P268" s="51"/>
      <c r="Q268" s="78" t="s">
        <v>261</v>
      </c>
      <c r="R268" s="49"/>
      <c r="S268" s="32" t="str">
        <f>IF(R268="","C",INDEX(Gehaltsklassen!A$11:A$15,MATCH('P-Bedarf AL'!R268,Gehaltsklassen!D$11:D$15,1),1))</f>
        <v>C</v>
      </c>
      <c r="T268" s="49"/>
      <c r="U268" s="32" t="str">
        <f>IF(T268="","C",IF(T268="","C",IF('P-Bedarf AL'!$Q268="I",INDEX(Gehaltsklassen!A$11:A$15,MATCH('P-Bedarf AL'!T268,Gehaltsklassen!C$11:C$15,1),1),IF('P-Bedarf AL'!$Q268="II",INDEX(Gehaltsklassen!A$11:A$15,MATCH('P-Bedarf AL'!T268,Gehaltsklassen!D$11:D$15,1),1),IF('P-Bedarf AL'!$Q268="III",INDEX(Gehaltsklassen!A$11:A$15,MATCH('P-Bedarf AL'!T268,Gehaltsklassen!E$11:E$15,1),1),"Falsche Bodenart")))))</f>
        <v>C</v>
      </c>
      <c r="V268" s="52" t="str">
        <f>IF(OR(C268=""),"",SUM(F268,J268,N268)*VLOOKUP(S268,Gehaltsklassen!$B$34:$D$38,2,FALSE))</f>
        <v/>
      </c>
      <c r="W268" s="52" t="str">
        <f>IF(OR(C268=""),"",SUM(F268,J268,N268)*VLOOKUP(S268,Gehaltsklassen!$B$34:$D$38,2,FALSE)*C268)</f>
        <v/>
      </c>
      <c r="X268" s="52" t="str">
        <f>IF(OR(C268=""),"",SUM(F268,J268,N268)*VLOOKUP(S268,Gehaltsklassen!$B$34:$D$38,3,FALSE))</f>
        <v/>
      </c>
      <c r="Y268" s="52" t="str">
        <f>IF(OR(C268=""),"",SUM(F268,J268,N268)*VLOOKUP(S268,Gehaltsklassen!$B$34:$D$38,3,FALSE)*C268)</f>
        <v/>
      </c>
      <c r="Z268" s="54" t="str">
        <f>IF(OR(C268=""),"",(SUM(G268,K268,O268)*VLOOKUP(U268,Gehaltsklassen!$B$34:$D$38,2,FALSE)))</f>
        <v/>
      </c>
      <c r="AA268" s="53" t="str">
        <f>IF(OR(C268=""),"",(SUM(G268,K268,O268)*VLOOKUP(U268,Gehaltsklassen!$B$34:$D$38,2,FALSE))*C268)</f>
        <v/>
      </c>
      <c r="AB268" s="53" t="str">
        <f>IF(OR(C268=""),"",(SUM(G268,K268,O268)*VLOOKUP(U268,Gehaltsklassen!$B$34:$D$38,3,FALSE)))</f>
        <v/>
      </c>
      <c r="AC268" s="53" t="str">
        <f>IF(OR(C268=""),"",(SUM(G268,K268,O268)*VLOOKUP(U268,Gehaltsklassen!$B$34:$D$38,3,FALSE))*C268)</f>
        <v/>
      </c>
    </row>
    <row r="269" spans="1:29" ht="31.9" customHeight="1" x14ac:dyDescent="0.2">
      <c r="A269" s="74" t="str">
        <f>IF(C269="","",MAX($A$11:A268)+1)</f>
        <v/>
      </c>
      <c r="B269" s="75" t="str">
        <f>IF('N-Bedarf AL'!B267="","",'N-Bedarf AL'!B267)</f>
        <v/>
      </c>
      <c r="C269" s="49" t="str">
        <f>IF('N-Bedarf AL'!C267="","",'N-Bedarf AL'!C267)</f>
        <v/>
      </c>
      <c r="D269" s="88" t="str">
        <f>IF('N-Bedarf AL'!D267="","",'N-Bedarf AL'!D267)</f>
        <v/>
      </c>
      <c r="E269" s="49" t="str">
        <f>IF('N-Bedarf AL'!G267="","",'N-Bedarf AL'!G267)</f>
        <v/>
      </c>
      <c r="F269" s="50" t="str">
        <f t="shared" si="24"/>
        <v/>
      </c>
      <c r="G269" s="50" t="str">
        <f t="shared" si="25"/>
        <v/>
      </c>
      <c r="H269" s="88"/>
      <c r="I269" s="49"/>
      <c r="J269" s="50" t="str">
        <f t="shared" si="26"/>
        <v/>
      </c>
      <c r="K269" s="50" t="str">
        <f t="shared" si="27"/>
        <v/>
      </c>
      <c r="L269" s="88"/>
      <c r="M269" s="49"/>
      <c r="N269" s="50" t="str">
        <f t="shared" si="28"/>
        <v/>
      </c>
      <c r="O269" s="50" t="str">
        <f t="shared" si="29"/>
        <v/>
      </c>
      <c r="P269" s="51"/>
      <c r="Q269" s="78" t="s">
        <v>261</v>
      </c>
      <c r="R269" s="49"/>
      <c r="S269" s="32" t="str">
        <f>IF(R269="","C",INDEX(Gehaltsklassen!A$11:A$15,MATCH('P-Bedarf AL'!R269,Gehaltsklassen!D$11:D$15,1),1))</f>
        <v>C</v>
      </c>
      <c r="T269" s="49"/>
      <c r="U269" s="32" t="str">
        <f>IF(T269="","C",IF(T269="","C",IF('P-Bedarf AL'!$Q269="I",INDEX(Gehaltsklassen!A$11:A$15,MATCH('P-Bedarf AL'!T269,Gehaltsklassen!C$11:C$15,1),1),IF('P-Bedarf AL'!$Q269="II",INDEX(Gehaltsklassen!A$11:A$15,MATCH('P-Bedarf AL'!T269,Gehaltsklassen!D$11:D$15,1),1),IF('P-Bedarf AL'!$Q269="III",INDEX(Gehaltsklassen!A$11:A$15,MATCH('P-Bedarf AL'!T269,Gehaltsklassen!E$11:E$15,1),1),"Falsche Bodenart")))))</f>
        <v>C</v>
      </c>
      <c r="V269" s="52" t="str">
        <f>IF(OR(C269=""),"",SUM(F269,J269,N269)*VLOOKUP(S269,Gehaltsklassen!$B$34:$D$38,2,FALSE))</f>
        <v/>
      </c>
      <c r="W269" s="52" t="str">
        <f>IF(OR(C269=""),"",SUM(F269,J269,N269)*VLOOKUP(S269,Gehaltsklassen!$B$34:$D$38,2,FALSE)*C269)</f>
        <v/>
      </c>
      <c r="X269" s="52" t="str">
        <f>IF(OR(C269=""),"",SUM(F269,J269,N269)*VLOOKUP(S269,Gehaltsklassen!$B$34:$D$38,3,FALSE))</f>
        <v/>
      </c>
      <c r="Y269" s="52" t="str">
        <f>IF(OR(C269=""),"",SUM(F269,J269,N269)*VLOOKUP(S269,Gehaltsklassen!$B$34:$D$38,3,FALSE)*C269)</f>
        <v/>
      </c>
      <c r="Z269" s="54" t="str">
        <f>IF(OR(C269=""),"",(SUM(G269,K269,O269)*VLOOKUP(U269,Gehaltsklassen!$B$34:$D$38,2,FALSE)))</f>
        <v/>
      </c>
      <c r="AA269" s="53" t="str">
        <f>IF(OR(C269=""),"",(SUM(G269,K269,O269)*VLOOKUP(U269,Gehaltsklassen!$B$34:$D$38,2,FALSE))*C269)</f>
        <v/>
      </c>
      <c r="AB269" s="53" t="str">
        <f>IF(OR(C269=""),"",(SUM(G269,K269,O269)*VLOOKUP(U269,Gehaltsklassen!$B$34:$D$38,3,FALSE)))</f>
        <v/>
      </c>
      <c r="AC269" s="53" t="str">
        <f>IF(OR(C269=""),"",(SUM(G269,K269,O269)*VLOOKUP(U269,Gehaltsklassen!$B$34:$D$38,3,FALSE))*C269)</f>
        <v/>
      </c>
    </row>
    <row r="270" spans="1:29" ht="31.9" customHeight="1" x14ac:dyDescent="0.2">
      <c r="A270" s="74" t="str">
        <f>IF(C270="","",MAX($A$11:A269)+1)</f>
        <v/>
      </c>
      <c r="B270" s="75" t="str">
        <f>IF('N-Bedarf AL'!B268="","",'N-Bedarf AL'!B268)</f>
        <v/>
      </c>
      <c r="C270" s="49" t="str">
        <f>IF('N-Bedarf AL'!C268="","",'N-Bedarf AL'!C268)</f>
        <v/>
      </c>
      <c r="D270" s="88" t="str">
        <f>IF('N-Bedarf AL'!D268="","",'N-Bedarf AL'!D268)</f>
        <v/>
      </c>
      <c r="E270" s="49" t="str">
        <f>IF('N-Bedarf AL'!G268="","",'N-Bedarf AL'!G268)</f>
        <v/>
      </c>
      <c r="F270" s="50" t="str">
        <f t="shared" si="24"/>
        <v/>
      </c>
      <c r="G270" s="50" t="str">
        <f t="shared" si="25"/>
        <v/>
      </c>
      <c r="H270" s="88"/>
      <c r="I270" s="49"/>
      <c r="J270" s="50" t="str">
        <f t="shared" si="26"/>
        <v/>
      </c>
      <c r="K270" s="50" t="str">
        <f t="shared" si="27"/>
        <v/>
      </c>
      <c r="L270" s="88"/>
      <c r="M270" s="49"/>
      <c r="N270" s="50" t="str">
        <f t="shared" si="28"/>
        <v/>
      </c>
      <c r="O270" s="50" t="str">
        <f t="shared" si="29"/>
        <v/>
      </c>
      <c r="P270" s="51"/>
      <c r="Q270" s="78" t="s">
        <v>261</v>
      </c>
      <c r="R270" s="49"/>
      <c r="S270" s="32" t="str">
        <f>IF(R270="","C",INDEX(Gehaltsklassen!A$11:A$15,MATCH('P-Bedarf AL'!R270,Gehaltsklassen!D$11:D$15,1),1))</f>
        <v>C</v>
      </c>
      <c r="T270" s="49"/>
      <c r="U270" s="32" t="str">
        <f>IF(T270="","C",IF(T270="","C",IF('P-Bedarf AL'!$Q270="I",INDEX(Gehaltsklassen!A$11:A$15,MATCH('P-Bedarf AL'!T270,Gehaltsklassen!C$11:C$15,1),1),IF('P-Bedarf AL'!$Q270="II",INDEX(Gehaltsklassen!A$11:A$15,MATCH('P-Bedarf AL'!T270,Gehaltsklassen!D$11:D$15,1),1),IF('P-Bedarf AL'!$Q270="III",INDEX(Gehaltsklassen!A$11:A$15,MATCH('P-Bedarf AL'!T270,Gehaltsklassen!E$11:E$15,1),1),"Falsche Bodenart")))))</f>
        <v>C</v>
      </c>
      <c r="V270" s="52" t="str">
        <f>IF(OR(C270=""),"",SUM(F270,J270,N270)*VLOOKUP(S270,Gehaltsklassen!$B$34:$D$38,2,FALSE))</f>
        <v/>
      </c>
      <c r="W270" s="52" t="str">
        <f>IF(OR(C270=""),"",SUM(F270,J270,N270)*VLOOKUP(S270,Gehaltsklassen!$B$34:$D$38,2,FALSE)*C270)</f>
        <v/>
      </c>
      <c r="X270" s="52" t="str">
        <f>IF(OR(C270=""),"",SUM(F270,J270,N270)*VLOOKUP(S270,Gehaltsklassen!$B$34:$D$38,3,FALSE))</f>
        <v/>
      </c>
      <c r="Y270" s="52" t="str">
        <f>IF(OR(C270=""),"",SUM(F270,J270,N270)*VLOOKUP(S270,Gehaltsklassen!$B$34:$D$38,3,FALSE)*C270)</f>
        <v/>
      </c>
      <c r="Z270" s="54" t="str">
        <f>IF(OR(C270=""),"",(SUM(G270,K270,O270)*VLOOKUP(U270,Gehaltsklassen!$B$34:$D$38,2,FALSE)))</f>
        <v/>
      </c>
      <c r="AA270" s="53" t="str">
        <f>IF(OR(C270=""),"",(SUM(G270,K270,O270)*VLOOKUP(U270,Gehaltsklassen!$B$34:$D$38,2,FALSE))*C270)</f>
        <v/>
      </c>
      <c r="AB270" s="53" t="str">
        <f>IF(OR(C270=""),"",(SUM(G270,K270,O270)*VLOOKUP(U270,Gehaltsklassen!$B$34:$D$38,3,FALSE)))</f>
        <v/>
      </c>
      <c r="AC270" s="53" t="str">
        <f>IF(OR(C270=""),"",(SUM(G270,K270,O270)*VLOOKUP(U270,Gehaltsklassen!$B$34:$D$38,3,FALSE))*C270)</f>
        <v/>
      </c>
    </row>
    <row r="271" spans="1:29" ht="31.9" customHeight="1" x14ac:dyDescent="0.2">
      <c r="A271" s="74" t="str">
        <f>IF(C271="","",MAX($A$11:A270)+1)</f>
        <v/>
      </c>
      <c r="B271" s="75" t="str">
        <f>IF('N-Bedarf AL'!B269="","",'N-Bedarf AL'!B269)</f>
        <v/>
      </c>
      <c r="C271" s="49" t="str">
        <f>IF('N-Bedarf AL'!C269="","",'N-Bedarf AL'!C269)</f>
        <v/>
      </c>
      <c r="D271" s="88" t="str">
        <f>IF('N-Bedarf AL'!D269="","",'N-Bedarf AL'!D269)</f>
        <v/>
      </c>
      <c r="E271" s="49" t="str">
        <f>IF('N-Bedarf AL'!G269="","",'N-Bedarf AL'!G269)</f>
        <v/>
      </c>
      <c r="F271" s="50" t="str">
        <f t="shared" si="24"/>
        <v/>
      </c>
      <c r="G271" s="50" t="str">
        <f t="shared" si="25"/>
        <v/>
      </c>
      <c r="H271" s="88"/>
      <c r="I271" s="49"/>
      <c r="J271" s="50" t="str">
        <f t="shared" si="26"/>
        <v/>
      </c>
      <c r="K271" s="50" t="str">
        <f t="shared" si="27"/>
        <v/>
      </c>
      <c r="L271" s="88"/>
      <c r="M271" s="49"/>
      <c r="N271" s="50" t="str">
        <f t="shared" si="28"/>
        <v/>
      </c>
      <c r="O271" s="50" t="str">
        <f t="shared" si="29"/>
        <v/>
      </c>
      <c r="P271" s="51"/>
      <c r="Q271" s="78" t="s">
        <v>261</v>
      </c>
      <c r="R271" s="49"/>
      <c r="S271" s="32" t="str">
        <f>IF(R271="","C",INDEX(Gehaltsklassen!A$11:A$15,MATCH('P-Bedarf AL'!R271,Gehaltsklassen!D$11:D$15,1),1))</f>
        <v>C</v>
      </c>
      <c r="T271" s="49"/>
      <c r="U271" s="32" t="str">
        <f>IF(T271="","C",IF(T271="","C",IF('P-Bedarf AL'!$Q271="I",INDEX(Gehaltsklassen!A$11:A$15,MATCH('P-Bedarf AL'!T271,Gehaltsklassen!C$11:C$15,1),1),IF('P-Bedarf AL'!$Q271="II",INDEX(Gehaltsklassen!A$11:A$15,MATCH('P-Bedarf AL'!T271,Gehaltsklassen!D$11:D$15,1),1),IF('P-Bedarf AL'!$Q271="III",INDEX(Gehaltsklassen!A$11:A$15,MATCH('P-Bedarf AL'!T271,Gehaltsklassen!E$11:E$15,1),1),"Falsche Bodenart")))))</f>
        <v>C</v>
      </c>
      <c r="V271" s="52" t="str">
        <f>IF(OR(C271=""),"",SUM(F271,J271,N271)*VLOOKUP(S271,Gehaltsklassen!$B$34:$D$38,2,FALSE))</f>
        <v/>
      </c>
      <c r="W271" s="52" t="str">
        <f>IF(OR(C271=""),"",SUM(F271,J271,N271)*VLOOKUP(S271,Gehaltsklassen!$B$34:$D$38,2,FALSE)*C271)</f>
        <v/>
      </c>
      <c r="X271" s="52" t="str">
        <f>IF(OR(C271=""),"",SUM(F271,J271,N271)*VLOOKUP(S271,Gehaltsklassen!$B$34:$D$38,3,FALSE))</f>
        <v/>
      </c>
      <c r="Y271" s="52" t="str">
        <f>IF(OR(C271=""),"",SUM(F271,J271,N271)*VLOOKUP(S271,Gehaltsklassen!$B$34:$D$38,3,FALSE)*C271)</f>
        <v/>
      </c>
      <c r="Z271" s="54" t="str">
        <f>IF(OR(C271=""),"",(SUM(G271,K271,O271)*VLOOKUP(U271,Gehaltsklassen!$B$34:$D$38,2,FALSE)))</f>
        <v/>
      </c>
      <c r="AA271" s="53" t="str">
        <f>IF(OR(C271=""),"",(SUM(G271,K271,O271)*VLOOKUP(U271,Gehaltsklassen!$B$34:$D$38,2,FALSE))*C271)</f>
        <v/>
      </c>
      <c r="AB271" s="53" t="str">
        <f>IF(OR(C271=""),"",(SUM(G271,K271,O271)*VLOOKUP(U271,Gehaltsklassen!$B$34:$D$38,3,FALSE)))</f>
        <v/>
      </c>
      <c r="AC271" s="53" t="str">
        <f>IF(OR(C271=""),"",(SUM(G271,K271,O271)*VLOOKUP(U271,Gehaltsklassen!$B$34:$D$38,3,FALSE))*C271)</f>
        <v/>
      </c>
    </row>
    <row r="272" spans="1:29" ht="31.9" customHeight="1" x14ac:dyDescent="0.2">
      <c r="A272" s="74" t="str">
        <f>IF(C272="","",MAX($A$11:A271)+1)</f>
        <v/>
      </c>
      <c r="B272" s="75" t="str">
        <f>IF('N-Bedarf AL'!B270="","",'N-Bedarf AL'!B270)</f>
        <v/>
      </c>
      <c r="C272" s="49" t="str">
        <f>IF('N-Bedarf AL'!C270="","",'N-Bedarf AL'!C270)</f>
        <v/>
      </c>
      <c r="D272" s="88" t="str">
        <f>IF('N-Bedarf AL'!D270="","",'N-Bedarf AL'!D270)</f>
        <v/>
      </c>
      <c r="E272" s="49" t="str">
        <f>IF('N-Bedarf AL'!G270="","",'N-Bedarf AL'!G270)</f>
        <v/>
      </c>
      <c r="F272" s="50" t="str">
        <f t="shared" si="24"/>
        <v/>
      </c>
      <c r="G272" s="50" t="str">
        <f t="shared" si="25"/>
        <v/>
      </c>
      <c r="H272" s="88"/>
      <c r="I272" s="49"/>
      <c r="J272" s="50" t="str">
        <f t="shared" si="26"/>
        <v/>
      </c>
      <c r="K272" s="50" t="str">
        <f t="shared" si="27"/>
        <v/>
      </c>
      <c r="L272" s="88"/>
      <c r="M272" s="49"/>
      <c r="N272" s="50" t="str">
        <f t="shared" si="28"/>
        <v/>
      </c>
      <c r="O272" s="50" t="str">
        <f t="shared" si="29"/>
        <v/>
      </c>
      <c r="P272" s="51"/>
      <c r="Q272" s="78" t="s">
        <v>261</v>
      </c>
      <c r="R272" s="49"/>
      <c r="S272" s="32" t="str">
        <f>IF(R272="","C",INDEX(Gehaltsklassen!A$11:A$15,MATCH('P-Bedarf AL'!R272,Gehaltsklassen!D$11:D$15,1),1))</f>
        <v>C</v>
      </c>
      <c r="T272" s="49"/>
      <c r="U272" s="32" t="str">
        <f>IF(T272="","C",IF(T272="","C",IF('P-Bedarf AL'!$Q272="I",INDEX(Gehaltsklassen!A$11:A$15,MATCH('P-Bedarf AL'!T272,Gehaltsklassen!C$11:C$15,1),1),IF('P-Bedarf AL'!$Q272="II",INDEX(Gehaltsklassen!A$11:A$15,MATCH('P-Bedarf AL'!T272,Gehaltsklassen!D$11:D$15,1),1),IF('P-Bedarf AL'!$Q272="III",INDEX(Gehaltsklassen!A$11:A$15,MATCH('P-Bedarf AL'!T272,Gehaltsklassen!E$11:E$15,1),1),"Falsche Bodenart")))))</f>
        <v>C</v>
      </c>
      <c r="V272" s="52" t="str">
        <f>IF(OR(C272=""),"",SUM(F272,J272,N272)*VLOOKUP(S272,Gehaltsklassen!$B$34:$D$38,2,FALSE))</f>
        <v/>
      </c>
      <c r="W272" s="52" t="str">
        <f>IF(OR(C272=""),"",SUM(F272,J272,N272)*VLOOKUP(S272,Gehaltsklassen!$B$34:$D$38,2,FALSE)*C272)</f>
        <v/>
      </c>
      <c r="X272" s="52" t="str">
        <f>IF(OR(C272=""),"",SUM(F272,J272,N272)*VLOOKUP(S272,Gehaltsklassen!$B$34:$D$38,3,FALSE))</f>
        <v/>
      </c>
      <c r="Y272" s="52" t="str">
        <f>IF(OR(C272=""),"",SUM(F272,J272,N272)*VLOOKUP(S272,Gehaltsklassen!$B$34:$D$38,3,FALSE)*C272)</f>
        <v/>
      </c>
      <c r="Z272" s="54" t="str">
        <f>IF(OR(C272=""),"",(SUM(G272,K272,O272)*VLOOKUP(U272,Gehaltsklassen!$B$34:$D$38,2,FALSE)))</f>
        <v/>
      </c>
      <c r="AA272" s="53" t="str">
        <f>IF(OR(C272=""),"",(SUM(G272,K272,O272)*VLOOKUP(U272,Gehaltsklassen!$B$34:$D$38,2,FALSE))*C272)</f>
        <v/>
      </c>
      <c r="AB272" s="53" t="str">
        <f>IF(OR(C272=""),"",(SUM(G272,K272,O272)*VLOOKUP(U272,Gehaltsklassen!$B$34:$D$38,3,FALSE)))</f>
        <v/>
      </c>
      <c r="AC272" s="53" t="str">
        <f>IF(OR(C272=""),"",(SUM(G272,K272,O272)*VLOOKUP(U272,Gehaltsklassen!$B$34:$D$38,3,FALSE))*C272)</f>
        <v/>
      </c>
    </row>
    <row r="273" spans="1:29" ht="31.9" customHeight="1" x14ac:dyDescent="0.2">
      <c r="A273" s="74" t="str">
        <f>IF(C273="","",MAX($A$11:A272)+1)</f>
        <v/>
      </c>
      <c r="B273" s="75" t="str">
        <f>IF('N-Bedarf AL'!B271="","",'N-Bedarf AL'!B271)</f>
        <v/>
      </c>
      <c r="C273" s="49" t="str">
        <f>IF('N-Bedarf AL'!C271="","",'N-Bedarf AL'!C271)</f>
        <v/>
      </c>
      <c r="D273" s="88" t="str">
        <f>IF('N-Bedarf AL'!D271="","",'N-Bedarf AL'!D271)</f>
        <v/>
      </c>
      <c r="E273" s="49" t="str">
        <f>IF('N-Bedarf AL'!G271="","",'N-Bedarf AL'!G271)</f>
        <v/>
      </c>
      <c r="F273" s="50" t="str">
        <f t="shared" si="24"/>
        <v/>
      </c>
      <c r="G273" s="50" t="str">
        <f t="shared" si="25"/>
        <v/>
      </c>
      <c r="H273" s="88"/>
      <c r="I273" s="49"/>
      <c r="J273" s="50" t="str">
        <f t="shared" si="26"/>
        <v/>
      </c>
      <c r="K273" s="50" t="str">
        <f t="shared" si="27"/>
        <v/>
      </c>
      <c r="L273" s="88"/>
      <c r="M273" s="49"/>
      <c r="N273" s="50" t="str">
        <f t="shared" si="28"/>
        <v/>
      </c>
      <c r="O273" s="50" t="str">
        <f t="shared" si="29"/>
        <v/>
      </c>
      <c r="P273" s="51"/>
      <c r="Q273" s="78" t="s">
        <v>261</v>
      </c>
      <c r="R273" s="49"/>
      <c r="S273" s="32" t="str">
        <f>IF(R273="","C",INDEX(Gehaltsklassen!A$11:A$15,MATCH('P-Bedarf AL'!R273,Gehaltsklassen!D$11:D$15,1),1))</f>
        <v>C</v>
      </c>
      <c r="T273" s="49"/>
      <c r="U273" s="32" t="str">
        <f>IF(T273="","C",IF(T273="","C",IF('P-Bedarf AL'!$Q273="I",INDEX(Gehaltsklassen!A$11:A$15,MATCH('P-Bedarf AL'!T273,Gehaltsklassen!C$11:C$15,1),1),IF('P-Bedarf AL'!$Q273="II",INDEX(Gehaltsklassen!A$11:A$15,MATCH('P-Bedarf AL'!T273,Gehaltsklassen!D$11:D$15,1),1),IF('P-Bedarf AL'!$Q273="III",INDEX(Gehaltsklassen!A$11:A$15,MATCH('P-Bedarf AL'!T273,Gehaltsklassen!E$11:E$15,1),1),"Falsche Bodenart")))))</f>
        <v>C</v>
      </c>
      <c r="V273" s="52" t="str">
        <f>IF(OR(C273=""),"",SUM(F273,J273,N273)*VLOOKUP(S273,Gehaltsklassen!$B$34:$D$38,2,FALSE))</f>
        <v/>
      </c>
      <c r="W273" s="52" t="str">
        <f>IF(OR(C273=""),"",SUM(F273,J273,N273)*VLOOKUP(S273,Gehaltsklassen!$B$34:$D$38,2,FALSE)*C273)</f>
        <v/>
      </c>
      <c r="X273" s="52" t="str">
        <f>IF(OR(C273=""),"",SUM(F273,J273,N273)*VLOOKUP(S273,Gehaltsklassen!$B$34:$D$38,3,FALSE))</f>
        <v/>
      </c>
      <c r="Y273" s="52" t="str">
        <f>IF(OR(C273=""),"",SUM(F273,J273,N273)*VLOOKUP(S273,Gehaltsklassen!$B$34:$D$38,3,FALSE)*C273)</f>
        <v/>
      </c>
      <c r="Z273" s="54" t="str">
        <f>IF(OR(C273=""),"",(SUM(G273,K273,O273)*VLOOKUP(U273,Gehaltsklassen!$B$34:$D$38,2,FALSE)))</f>
        <v/>
      </c>
      <c r="AA273" s="53" t="str">
        <f>IF(OR(C273=""),"",(SUM(G273,K273,O273)*VLOOKUP(U273,Gehaltsklassen!$B$34:$D$38,2,FALSE))*C273)</f>
        <v/>
      </c>
      <c r="AB273" s="53" t="str">
        <f>IF(OR(C273=""),"",(SUM(G273,K273,O273)*VLOOKUP(U273,Gehaltsklassen!$B$34:$D$38,3,FALSE)))</f>
        <v/>
      </c>
      <c r="AC273" s="53" t="str">
        <f>IF(OR(C273=""),"",(SUM(G273,K273,O273)*VLOOKUP(U273,Gehaltsklassen!$B$34:$D$38,3,FALSE))*C273)</f>
        <v/>
      </c>
    </row>
    <row r="274" spans="1:29" ht="31.9" customHeight="1" x14ac:dyDescent="0.2">
      <c r="A274" s="74" t="str">
        <f>IF(C274="","",MAX($A$11:A273)+1)</f>
        <v/>
      </c>
      <c r="B274" s="75" t="str">
        <f>IF('N-Bedarf AL'!B272="","",'N-Bedarf AL'!B272)</f>
        <v/>
      </c>
      <c r="C274" s="49" t="str">
        <f>IF('N-Bedarf AL'!C272="","",'N-Bedarf AL'!C272)</f>
        <v/>
      </c>
      <c r="D274" s="88" t="str">
        <f>IF('N-Bedarf AL'!D272="","",'N-Bedarf AL'!D272)</f>
        <v/>
      </c>
      <c r="E274" s="49" t="str">
        <f>IF('N-Bedarf AL'!G272="","",'N-Bedarf AL'!G272)</f>
        <v/>
      </c>
      <c r="F274" s="50" t="str">
        <f t="shared" si="24"/>
        <v/>
      </c>
      <c r="G274" s="50" t="str">
        <f t="shared" si="25"/>
        <v/>
      </c>
      <c r="H274" s="88"/>
      <c r="I274" s="49"/>
      <c r="J274" s="50" t="str">
        <f t="shared" si="26"/>
        <v/>
      </c>
      <c r="K274" s="50" t="str">
        <f t="shared" si="27"/>
        <v/>
      </c>
      <c r="L274" s="88"/>
      <c r="M274" s="49"/>
      <c r="N274" s="50" t="str">
        <f t="shared" si="28"/>
        <v/>
      </c>
      <c r="O274" s="50" t="str">
        <f t="shared" si="29"/>
        <v/>
      </c>
      <c r="P274" s="51"/>
      <c r="Q274" s="78" t="s">
        <v>261</v>
      </c>
      <c r="R274" s="49"/>
      <c r="S274" s="32" t="str">
        <f>IF(R274="","C",INDEX(Gehaltsklassen!A$11:A$15,MATCH('P-Bedarf AL'!R274,Gehaltsklassen!D$11:D$15,1),1))</f>
        <v>C</v>
      </c>
      <c r="T274" s="49"/>
      <c r="U274" s="32" t="str">
        <f>IF(T274="","C",IF(T274="","C",IF('P-Bedarf AL'!$Q274="I",INDEX(Gehaltsklassen!A$11:A$15,MATCH('P-Bedarf AL'!T274,Gehaltsklassen!C$11:C$15,1),1),IF('P-Bedarf AL'!$Q274="II",INDEX(Gehaltsklassen!A$11:A$15,MATCH('P-Bedarf AL'!T274,Gehaltsklassen!D$11:D$15,1),1),IF('P-Bedarf AL'!$Q274="III",INDEX(Gehaltsklassen!A$11:A$15,MATCH('P-Bedarf AL'!T274,Gehaltsklassen!E$11:E$15,1),1),"Falsche Bodenart")))))</f>
        <v>C</v>
      </c>
      <c r="V274" s="52" t="str">
        <f>IF(OR(C274=""),"",SUM(F274,J274,N274)*VLOOKUP(S274,Gehaltsklassen!$B$34:$D$38,2,FALSE))</f>
        <v/>
      </c>
      <c r="W274" s="52" t="str">
        <f>IF(OR(C274=""),"",SUM(F274,J274,N274)*VLOOKUP(S274,Gehaltsklassen!$B$34:$D$38,2,FALSE)*C274)</f>
        <v/>
      </c>
      <c r="X274" s="52" t="str">
        <f>IF(OR(C274=""),"",SUM(F274,J274,N274)*VLOOKUP(S274,Gehaltsklassen!$B$34:$D$38,3,FALSE))</f>
        <v/>
      </c>
      <c r="Y274" s="52" t="str">
        <f>IF(OR(C274=""),"",SUM(F274,J274,N274)*VLOOKUP(S274,Gehaltsklassen!$B$34:$D$38,3,FALSE)*C274)</f>
        <v/>
      </c>
      <c r="Z274" s="54" t="str">
        <f>IF(OR(C274=""),"",(SUM(G274,K274,O274)*VLOOKUP(U274,Gehaltsklassen!$B$34:$D$38,2,FALSE)))</f>
        <v/>
      </c>
      <c r="AA274" s="53" t="str">
        <f>IF(OR(C274=""),"",(SUM(G274,K274,O274)*VLOOKUP(U274,Gehaltsklassen!$B$34:$D$38,2,FALSE))*C274)</f>
        <v/>
      </c>
      <c r="AB274" s="53" t="str">
        <f>IF(OR(C274=""),"",(SUM(G274,K274,O274)*VLOOKUP(U274,Gehaltsklassen!$B$34:$D$38,3,FALSE)))</f>
        <v/>
      </c>
      <c r="AC274" s="53" t="str">
        <f>IF(OR(C274=""),"",(SUM(G274,K274,O274)*VLOOKUP(U274,Gehaltsklassen!$B$34:$D$38,3,FALSE))*C274)</f>
        <v/>
      </c>
    </row>
    <row r="275" spans="1:29" ht="31.9" customHeight="1" x14ac:dyDescent="0.2">
      <c r="A275" s="74" t="str">
        <f>IF(C275="","",MAX($A$11:A274)+1)</f>
        <v/>
      </c>
      <c r="B275" s="75" t="str">
        <f>IF('N-Bedarf AL'!B273="","",'N-Bedarf AL'!B273)</f>
        <v/>
      </c>
      <c r="C275" s="49" t="str">
        <f>IF('N-Bedarf AL'!C273="","",'N-Bedarf AL'!C273)</f>
        <v/>
      </c>
      <c r="D275" s="88" t="str">
        <f>IF('N-Bedarf AL'!D273="","",'N-Bedarf AL'!D273)</f>
        <v/>
      </c>
      <c r="E275" s="49" t="str">
        <f>IF('N-Bedarf AL'!G273="","",'N-Bedarf AL'!G273)</f>
        <v/>
      </c>
      <c r="F275" s="50" t="str">
        <f t="shared" si="24"/>
        <v/>
      </c>
      <c r="G275" s="50" t="str">
        <f t="shared" si="25"/>
        <v/>
      </c>
      <c r="H275" s="88"/>
      <c r="I275" s="49"/>
      <c r="J275" s="50" t="str">
        <f t="shared" si="26"/>
        <v/>
      </c>
      <c r="K275" s="50" t="str">
        <f t="shared" si="27"/>
        <v/>
      </c>
      <c r="L275" s="88"/>
      <c r="M275" s="49"/>
      <c r="N275" s="50" t="str">
        <f t="shared" si="28"/>
        <v/>
      </c>
      <c r="O275" s="50" t="str">
        <f t="shared" si="29"/>
        <v/>
      </c>
      <c r="P275" s="51"/>
      <c r="Q275" s="78" t="s">
        <v>261</v>
      </c>
      <c r="R275" s="49"/>
      <c r="S275" s="32" t="str">
        <f>IF(R275="","C",INDEX(Gehaltsklassen!A$11:A$15,MATCH('P-Bedarf AL'!R275,Gehaltsklassen!D$11:D$15,1),1))</f>
        <v>C</v>
      </c>
      <c r="T275" s="49"/>
      <c r="U275" s="32" t="str">
        <f>IF(T275="","C",IF(T275="","C",IF('P-Bedarf AL'!$Q275="I",INDEX(Gehaltsklassen!A$11:A$15,MATCH('P-Bedarf AL'!T275,Gehaltsklassen!C$11:C$15,1),1),IF('P-Bedarf AL'!$Q275="II",INDEX(Gehaltsklassen!A$11:A$15,MATCH('P-Bedarf AL'!T275,Gehaltsklassen!D$11:D$15,1),1),IF('P-Bedarf AL'!$Q275="III",INDEX(Gehaltsklassen!A$11:A$15,MATCH('P-Bedarf AL'!T275,Gehaltsklassen!E$11:E$15,1),1),"Falsche Bodenart")))))</f>
        <v>C</v>
      </c>
      <c r="V275" s="52" t="str">
        <f>IF(OR(C275=""),"",SUM(F275,J275,N275)*VLOOKUP(S275,Gehaltsklassen!$B$34:$D$38,2,FALSE))</f>
        <v/>
      </c>
      <c r="W275" s="52" t="str">
        <f>IF(OR(C275=""),"",SUM(F275,J275,N275)*VLOOKUP(S275,Gehaltsklassen!$B$34:$D$38,2,FALSE)*C275)</f>
        <v/>
      </c>
      <c r="X275" s="52" t="str">
        <f>IF(OR(C275=""),"",SUM(F275,J275,N275)*VLOOKUP(S275,Gehaltsklassen!$B$34:$D$38,3,FALSE))</f>
        <v/>
      </c>
      <c r="Y275" s="52" t="str">
        <f>IF(OR(C275=""),"",SUM(F275,J275,N275)*VLOOKUP(S275,Gehaltsklassen!$B$34:$D$38,3,FALSE)*C275)</f>
        <v/>
      </c>
      <c r="Z275" s="54" t="str">
        <f>IF(OR(C275=""),"",(SUM(G275,K275,O275)*VLOOKUP(U275,Gehaltsklassen!$B$34:$D$38,2,FALSE)))</f>
        <v/>
      </c>
      <c r="AA275" s="53" t="str">
        <f>IF(OR(C275=""),"",(SUM(G275,K275,O275)*VLOOKUP(U275,Gehaltsklassen!$B$34:$D$38,2,FALSE))*C275)</f>
        <v/>
      </c>
      <c r="AB275" s="53" t="str">
        <f>IF(OR(C275=""),"",(SUM(G275,K275,O275)*VLOOKUP(U275,Gehaltsklassen!$B$34:$D$38,3,FALSE)))</f>
        <v/>
      </c>
      <c r="AC275" s="53" t="str">
        <f>IF(OR(C275=""),"",(SUM(G275,K275,O275)*VLOOKUP(U275,Gehaltsklassen!$B$34:$D$38,3,FALSE))*C275)</f>
        <v/>
      </c>
    </row>
    <row r="276" spans="1:29" ht="31.9" customHeight="1" x14ac:dyDescent="0.2">
      <c r="A276" s="74" t="str">
        <f>IF(C276="","",MAX($A$11:A275)+1)</f>
        <v/>
      </c>
      <c r="B276" s="75" t="str">
        <f>IF('N-Bedarf AL'!B274="","",'N-Bedarf AL'!B274)</f>
        <v/>
      </c>
      <c r="C276" s="49" t="str">
        <f>IF('N-Bedarf AL'!C274="","",'N-Bedarf AL'!C274)</f>
        <v/>
      </c>
      <c r="D276" s="88" t="str">
        <f>IF('N-Bedarf AL'!D274="","",'N-Bedarf AL'!D274)</f>
        <v/>
      </c>
      <c r="E276" s="49" t="str">
        <f>IF('N-Bedarf AL'!G274="","",'N-Bedarf AL'!G274)</f>
        <v/>
      </c>
      <c r="F276" s="50" t="str">
        <f t="shared" si="24"/>
        <v/>
      </c>
      <c r="G276" s="50" t="str">
        <f t="shared" si="25"/>
        <v/>
      </c>
      <c r="H276" s="88"/>
      <c r="I276" s="49"/>
      <c r="J276" s="50" t="str">
        <f t="shared" si="26"/>
        <v/>
      </c>
      <c r="K276" s="50" t="str">
        <f t="shared" si="27"/>
        <v/>
      </c>
      <c r="L276" s="88"/>
      <c r="M276" s="49"/>
      <c r="N276" s="50" t="str">
        <f t="shared" si="28"/>
        <v/>
      </c>
      <c r="O276" s="50" t="str">
        <f t="shared" si="29"/>
        <v/>
      </c>
      <c r="P276" s="51"/>
      <c r="Q276" s="78" t="s">
        <v>261</v>
      </c>
      <c r="R276" s="49"/>
      <c r="S276" s="32" t="str">
        <f>IF(R276="","C",INDEX(Gehaltsklassen!A$11:A$15,MATCH('P-Bedarf AL'!R276,Gehaltsklassen!D$11:D$15,1),1))</f>
        <v>C</v>
      </c>
      <c r="T276" s="49"/>
      <c r="U276" s="32" t="str">
        <f>IF(T276="","C",IF(T276="","C",IF('P-Bedarf AL'!$Q276="I",INDEX(Gehaltsklassen!A$11:A$15,MATCH('P-Bedarf AL'!T276,Gehaltsklassen!C$11:C$15,1),1),IF('P-Bedarf AL'!$Q276="II",INDEX(Gehaltsklassen!A$11:A$15,MATCH('P-Bedarf AL'!T276,Gehaltsklassen!D$11:D$15,1),1),IF('P-Bedarf AL'!$Q276="III",INDEX(Gehaltsklassen!A$11:A$15,MATCH('P-Bedarf AL'!T276,Gehaltsklassen!E$11:E$15,1),1),"Falsche Bodenart")))))</f>
        <v>C</v>
      </c>
      <c r="V276" s="52" t="str">
        <f>IF(OR(C276=""),"",SUM(F276,J276,N276)*VLOOKUP(S276,Gehaltsklassen!$B$34:$D$38,2,FALSE))</f>
        <v/>
      </c>
      <c r="W276" s="52" t="str">
        <f>IF(OR(C276=""),"",SUM(F276,J276,N276)*VLOOKUP(S276,Gehaltsklassen!$B$34:$D$38,2,FALSE)*C276)</f>
        <v/>
      </c>
      <c r="X276" s="52" t="str">
        <f>IF(OR(C276=""),"",SUM(F276,J276,N276)*VLOOKUP(S276,Gehaltsklassen!$B$34:$D$38,3,FALSE))</f>
        <v/>
      </c>
      <c r="Y276" s="52" t="str">
        <f>IF(OR(C276=""),"",SUM(F276,J276,N276)*VLOOKUP(S276,Gehaltsklassen!$B$34:$D$38,3,FALSE)*C276)</f>
        <v/>
      </c>
      <c r="Z276" s="54" t="str">
        <f>IF(OR(C276=""),"",(SUM(G276,K276,O276)*VLOOKUP(U276,Gehaltsklassen!$B$34:$D$38,2,FALSE)))</f>
        <v/>
      </c>
      <c r="AA276" s="53" t="str">
        <f>IF(OR(C276=""),"",(SUM(G276,K276,O276)*VLOOKUP(U276,Gehaltsklassen!$B$34:$D$38,2,FALSE))*C276)</f>
        <v/>
      </c>
      <c r="AB276" s="53" t="str">
        <f>IF(OR(C276=""),"",(SUM(G276,K276,O276)*VLOOKUP(U276,Gehaltsklassen!$B$34:$D$38,3,FALSE)))</f>
        <v/>
      </c>
      <c r="AC276" s="53" t="str">
        <f>IF(OR(C276=""),"",(SUM(G276,K276,O276)*VLOOKUP(U276,Gehaltsklassen!$B$34:$D$38,3,FALSE))*C276)</f>
        <v/>
      </c>
    </row>
    <row r="277" spans="1:29" ht="31.9" customHeight="1" x14ac:dyDescent="0.2">
      <c r="A277" s="74" t="str">
        <f>IF(C277="","",MAX($A$11:A276)+1)</f>
        <v/>
      </c>
      <c r="B277" s="75" t="str">
        <f>IF('N-Bedarf AL'!B275="","",'N-Bedarf AL'!B275)</f>
        <v/>
      </c>
      <c r="C277" s="49" t="str">
        <f>IF('N-Bedarf AL'!C275="","",'N-Bedarf AL'!C275)</f>
        <v/>
      </c>
      <c r="D277" s="88" t="str">
        <f>IF('N-Bedarf AL'!D275="","",'N-Bedarf AL'!D275)</f>
        <v/>
      </c>
      <c r="E277" s="49" t="str">
        <f>IF('N-Bedarf AL'!G275="","",'N-Bedarf AL'!G275)</f>
        <v/>
      </c>
      <c r="F277" s="50" t="str">
        <f t="shared" si="24"/>
        <v/>
      </c>
      <c r="G277" s="50" t="str">
        <f t="shared" si="25"/>
        <v/>
      </c>
      <c r="H277" s="88"/>
      <c r="I277" s="49"/>
      <c r="J277" s="50" t="str">
        <f t="shared" si="26"/>
        <v/>
      </c>
      <c r="K277" s="50" t="str">
        <f t="shared" si="27"/>
        <v/>
      </c>
      <c r="L277" s="88"/>
      <c r="M277" s="49"/>
      <c r="N277" s="50" t="str">
        <f t="shared" si="28"/>
        <v/>
      </c>
      <c r="O277" s="50" t="str">
        <f t="shared" si="29"/>
        <v/>
      </c>
      <c r="P277" s="51"/>
      <c r="Q277" s="78" t="s">
        <v>261</v>
      </c>
      <c r="R277" s="49"/>
      <c r="S277" s="32" t="str">
        <f>IF(R277="","C",INDEX(Gehaltsklassen!A$11:A$15,MATCH('P-Bedarf AL'!R277,Gehaltsklassen!D$11:D$15,1),1))</f>
        <v>C</v>
      </c>
      <c r="T277" s="49"/>
      <c r="U277" s="32" t="str">
        <f>IF(T277="","C",IF(T277="","C",IF('P-Bedarf AL'!$Q277="I",INDEX(Gehaltsklassen!A$11:A$15,MATCH('P-Bedarf AL'!T277,Gehaltsklassen!C$11:C$15,1),1),IF('P-Bedarf AL'!$Q277="II",INDEX(Gehaltsklassen!A$11:A$15,MATCH('P-Bedarf AL'!T277,Gehaltsklassen!D$11:D$15,1),1),IF('P-Bedarf AL'!$Q277="III",INDEX(Gehaltsklassen!A$11:A$15,MATCH('P-Bedarf AL'!T277,Gehaltsklassen!E$11:E$15,1),1),"Falsche Bodenart")))))</f>
        <v>C</v>
      </c>
      <c r="V277" s="52" t="str">
        <f>IF(OR(C277=""),"",SUM(F277,J277,N277)*VLOOKUP(S277,Gehaltsklassen!$B$34:$D$38,2,FALSE))</f>
        <v/>
      </c>
      <c r="W277" s="52" t="str">
        <f>IF(OR(C277=""),"",SUM(F277,J277,N277)*VLOOKUP(S277,Gehaltsklassen!$B$34:$D$38,2,FALSE)*C277)</f>
        <v/>
      </c>
      <c r="X277" s="52" t="str">
        <f>IF(OR(C277=""),"",SUM(F277,J277,N277)*VLOOKUP(S277,Gehaltsklassen!$B$34:$D$38,3,FALSE))</f>
        <v/>
      </c>
      <c r="Y277" s="52" t="str">
        <f>IF(OR(C277=""),"",SUM(F277,J277,N277)*VLOOKUP(S277,Gehaltsklassen!$B$34:$D$38,3,FALSE)*C277)</f>
        <v/>
      </c>
      <c r="Z277" s="54" t="str">
        <f>IF(OR(C277=""),"",(SUM(G277,K277,O277)*VLOOKUP(U277,Gehaltsklassen!$B$34:$D$38,2,FALSE)))</f>
        <v/>
      </c>
      <c r="AA277" s="53" t="str">
        <f>IF(OR(C277=""),"",(SUM(G277,K277,O277)*VLOOKUP(U277,Gehaltsklassen!$B$34:$D$38,2,FALSE))*C277)</f>
        <v/>
      </c>
      <c r="AB277" s="53" t="str">
        <f>IF(OR(C277=""),"",(SUM(G277,K277,O277)*VLOOKUP(U277,Gehaltsklassen!$B$34:$D$38,3,FALSE)))</f>
        <v/>
      </c>
      <c r="AC277" s="53" t="str">
        <f>IF(OR(C277=""),"",(SUM(G277,K277,O277)*VLOOKUP(U277,Gehaltsklassen!$B$34:$D$38,3,FALSE))*C277)</f>
        <v/>
      </c>
    </row>
    <row r="278" spans="1:29" ht="31.9" customHeight="1" x14ac:dyDescent="0.2">
      <c r="A278" s="74" t="str">
        <f>IF(C278="","",MAX($A$11:A277)+1)</f>
        <v/>
      </c>
      <c r="B278" s="75" t="str">
        <f>IF('N-Bedarf AL'!B276="","",'N-Bedarf AL'!B276)</f>
        <v/>
      </c>
      <c r="C278" s="49" t="str">
        <f>IF('N-Bedarf AL'!C276="","",'N-Bedarf AL'!C276)</f>
        <v/>
      </c>
      <c r="D278" s="88" t="str">
        <f>IF('N-Bedarf AL'!D276="","",'N-Bedarf AL'!D276)</f>
        <v/>
      </c>
      <c r="E278" s="49" t="str">
        <f>IF('N-Bedarf AL'!G276="","",'N-Bedarf AL'!G276)</f>
        <v/>
      </c>
      <c r="F278" s="50" t="str">
        <f t="shared" si="24"/>
        <v/>
      </c>
      <c r="G278" s="50" t="str">
        <f t="shared" si="25"/>
        <v/>
      </c>
      <c r="H278" s="88"/>
      <c r="I278" s="49"/>
      <c r="J278" s="50" t="str">
        <f t="shared" si="26"/>
        <v/>
      </c>
      <c r="K278" s="50" t="str">
        <f t="shared" si="27"/>
        <v/>
      </c>
      <c r="L278" s="88"/>
      <c r="M278" s="49"/>
      <c r="N278" s="50" t="str">
        <f t="shared" si="28"/>
        <v/>
      </c>
      <c r="O278" s="50" t="str">
        <f t="shared" si="29"/>
        <v/>
      </c>
      <c r="P278" s="51"/>
      <c r="Q278" s="78" t="s">
        <v>261</v>
      </c>
      <c r="R278" s="49"/>
      <c r="S278" s="32" t="str">
        <f>IF(R278="","C",INDEX(Gehaltsklassen!A$11:A$15,MATCH('P-Bedarf AL'!R278,Gehaltsklassen!D$11:D$15,1),1))</f>
        <v>C</v>
      </c>
      <c r="T278" s="49"/>
      <c r="U278" s="32" t="str">
        <f>IF(T278="","C",IF(T278="","C",IF('P-Bedarf AL'!$Q278="I",INDEX(Gehaltsklassen!A$11:A$15,MATCH('P-Bedarf AL'!T278,Gehaltsklassen!C$11:C$15,1),1),IF('P-Bedarf AL'!$Q278="II",INDEX(Gehaltsklassen!A$11:A$15,MATCH('P-Bedarf AL'!T278,Gehaltsklassen!D$11:D$15,1),1),IF('P-Bedarf AL'!$Q278="III",INDEX(Gehaltsklassen!A$11:A$15,MATCH('P-Bedarf AL'!T278,Gehaltsklassen!E$11:E$15,1),1),"Falsche Bodenart")))))</f>
        <v>C</v>
      </c>
      <c r="V278" s="52" t="str">
        <f>IF(OR(C278=""),"",SUM(F278,J278,N278)*VLOOKUP(S278,Gehaltsklassen!$B$34:$D$38,2,FALSE))</f>
        <v/>
      </c>
      <c r="W278" s="52" t="str">
        <f>IF(OR(C278=""),"",SUM(F278,J278,N278)*VLOOKUP(S278,Gehaltsklassen!$B$34:$D$38,2,FALSE)*C278)</f>
        <v/>
      </c>
      <c r="X278" s="52" t="str">
        <f>IF(OR(C278=""),"",SUM(F278,J278,N278)*VLOOKUP(S278,Gehaltsklassen!$B$34:$D$38,3,FALSE))</f>
        <v/>
      </c>
      <c r="Y278" s="52" t="str">
        <f>IF(OR(C278=""),"",SUM(F278,J278,N278)*VLOOKUP(S278,Gehaltsklassen!$B$34:$D$38,3,FALSE)*C278)</f>
        <v/>
      </c>
      <c r="Z278" s="54" t="str">
        <f>IF(OR(C278=""),"",(SUM(G278,K278,O278)*VLOOKUP(U278,Gehaltsklassen!$B$34:$D$38,2,FALSE)))</f>
        <v/>
      </c>
      <c r="AA278" s="53" t="str">
        <f>IF(OR(C278=""),"",(SUM(G278,K278,O278)*VLOOKUP(U278,Gehaltsklassen!$B$34:$D$38,2,FALSE))*C278)</f>
        <v/>
      </c>
      <c r="AB278" s="53" t="str">
        <f>IF(OR(C278=""),"",(SUM(G278,K278,O278)*VLOOKUP(U278,Gehaltsklassen!$B$34:$D$38,3,FALSE)))</f>
        <v/>
      </c>
      <c r="AC278" s="53" t="str">
        <f>IF(OR(C278=""),"",(SUM(G278,K278,O278)*VLOOKUP(U278,Gehaltsklassen!$B$34:$D$38,3,FALSE))*C278)</f>
        <v/>
      </c>
    </row>
    <row r="279" spans="1:29" ht="31.9" customHeight="1" x14ac:dyDescent="0.2">
      <c r="A279" s="74" t="str">
        <f>IF(C279="","",MAX($A$11:A278)+1)</f>
        <v/>
      </c>
      <c r="B279" s="75" t="str">
        <f>IF('N-Bedarf AL'!B277="","",'N-Bedarf AL'!B277)</f>
        <v/>
      </c>
      <c r="C279" s="49" t="str">
        <f>IF('N-Bedarf AL'!C277="","",'N-Bedarf AL'!C277)</f>
        <v/>
      </c>
      <c r="D279" s="88" t="str">
        <f>IF('N-Bedarf AL'!D277="","",'N-Bedarf AL'!D277)</f>
        <v/>
      </c>
      <c r="E279" s="49" t="str">
        <f>IF('N-Bedarf AL'!G277="","",'N-Bedarf AL'!G277)</f>
        <v/>
      </c>
      <c r="F279" s="50" t="str">
        <f t="shared" si="24"/>
        <v/>
      </c>
      <c r="G279" s="50" t="str">
        <f t="shared" si="25"/>
        <v/>
      </c>
      <c r="H279" s="88"/>
      <c r="I279" s="49"/>
      <c r="J279" s="50" t="str">
        <f t="shared" si="26"/>
        <v/>
      </c>
      <c r="K279" s="50" t="str">
        <f t="shared" si="27"/>
        <v/>
      </c>
      <c r="L279" s="88"/>
      <c r="M279" s="49"/>
      <c r="N279" s="50" t="str">
        <f t="shared" si="28"/>
        <v/>
      </c>
      <c r="O279" s="50" t="str">
        <f t="shared" si="29"/>
        <v/>
      </c>
      <c r="P279" s="51"/>
      <c r="Q279" s="78" t="s">
        <v>261</v>
      </c>
      <c r="R279" s="49"/>
      <c r="S279" s="32" t="str">
        <f>IF(R279="","C",INDEX(Gehaltsklassen!A$11:A$15,MATCH('P-Bedarf AL'!R279,Gehaltsklassen!D$11:D$15,1),1))</f>
        <v>C</v>
      </c>
      <c r="T279" s="49"/>
      <c r="U279" s="32" t="str">
        <f>IF(T279="","C",IF(T279="","C",IF('P-Bedarf AL'!$Q279="I",INDEX(Gehaltsklassen!A$11:A$15,MATCH('P-Bedarf AL'!T279,Gehaltsklassen!C$11:C$15,1),1),IF('P-Bedarf AL'!$Q279="II",INDEX(Gehaltsklassen!A$11:A$15,MATCH('P-Bedarf AL'!T279,Gehaltsklassen!D$11:D$15,1),1),IF('P-Bedarf AL'!$Q279="III",INDEX(Gehaltsklassen!A$11:A$15,MATCH('P-Bedarf AL'!T279,Gehaltsklassen!E$11:E$15,1),1),"Falsche Bodenart")))))</f>
        <v>C</v>
      </c>
      <c r="V279" s="52" t="str">
        <f>IF(OR(C279=""),"",SUM(F279,J279,N279)*VLOOKUP(S279,Gehaltsklassen!$B$34:$D$38,2,FALSE))</f>
        <v/>
      </c>
      <c r="W279" s="52" t="str">
        <f>IF(OR(C279=""),"",SUM(F279,J279,N279)*VLOOKUP(S279,Gehaltsklassen!$B$34:$D$38,2,FALSE)*C279)</f>
        <v/>
      </c>
      <c r="X279" s="52" t="str">
        <f>IF(OR(C279=""),"",SUM(F279,J279,N279)*VLOOKUP(S279,Gehaltsklassen!$B$34:$D$38,3,FALSE))</f>
        <v/>
      </c>
      <c r="Y279" s="52" t="str">
        <f>IF(OR(C279=""),"",SUM(F279,J279,N279)*VLOOKUP(S279,Gehaltsklassen!$B$34:$D$38,3,FALSE)*C279)</f>
        <v/>
      </c>
      <c r="Z279" s="54" t="str">
        <f>IF(OR(C279=""),"",(SUM(G279,K279,O279)*VLOOKUP(U279,Gehaltsklassen!$B$34:$D$38,2,FALSE)))</f>
        <v/>
      </c>
      <c r="AA279" s="53" t="str">
        <f>IF(OR(C279=""),"",(SUM(G279,K279,O279)*VLOOKUP(U279,Gehaltsklassen!$B$34:$D$38,2,FALSE))*C279)</f>
        <v/>
      </c>
      <c r="AB279" s="53" t="str">
        <f>IF(OR(C279=""),"",(SUM(G279,K279,O279)*VLOOKUP(U279,Gehaltsklassen!$B$34:$D$38,3,FALSE)))</f>
        <v/>
      </c>
      <c r="AC279" s="53" t="str">
        <f>IF(OR(C279=""),"",(SUM(G279,K279,O279)*VLOOKUP(U279,Gehaltsklassen!$B$34:$D$38,3,FALSE))*C279)</f>
        <v/>
      </c>
    </row>
    <row r="280" spans="1:29" ht="31.9" customHeight="1" x14ac:dyDescent="0.2">
      <c r="A280" s="74" t="str">
        <f>IF(C280="","",MAX($A$11:A279)+1)</f>
        <v/>
      </c>
      <c r="B280" s="75" t="str">
        <f>IF('N-Bedarf AL'!B278="","",'N-Bedarf AL'!B278)</f>
        <v/>
      </c>
      <c r="C280" s="49" t="str">
        <f>IF('N-Bedarf AL'!C278="","",'N-Bedarf AL'!C278)</f>
        <v/>
      </c>
      <c r="D280" s="88" t="str">
        <f>IF('N-Bedarf AL'!D278="","",'N-Bedarf AL'!D278)</f>
        <v/>
      </c>
      <c r="E280" s="49" t="str">
        <f>IF('N-Bedarf AL'!G278="","",'N-Bedarf AL'!G278)</f>
        <v/>
      </c>
      <c r="F280" s="50" t="str">
        <f t="shared" si="24"/>
        <v/>
      </c>
      <c r="G280" s="50" t="str">
        <f t="shared" si="25"/>
        <v/>
      </c>
      <c r="H280" s="88"/>
      <c r="I280" s="49"/>
      <c r="J280" s="50" t="str">
        <f t="shared" si="26"/>
        <v/>
      </c>
      <c r="K280" s="50" t="str">
        <f t="shared" si="27"/>
        <v/>
      </c>
      <c r="L280" s="88"/>
      <c r="M280" s="49"/>
      <c r="N280" s="50" t="str">
        <f t="shared" si="28"/>
        <v/>
      </c>
      <c r="O280" s="50" t="str">
        <f t="shared" si="29"/>
        <v/>
      </c>
      <c r="P280" s="51"/>
      <c r="Q280" s="78" t="s">
        <v>261</v>
      </c>
      <c r="R280" s="49"/>
      <c r="S280" s="32" t="str">
        <f>IF(R280="","C",INDEX(Gehaltsklassen!A$11:A$15,MATCH('P-Bedarf AL'!R280,Gehaltsklassen!D$11:D$15,1),1))</f>
        <v>C</v>
      </c>
      <c r="T280" s="49"/>
      <c r="U280" s="32" t="str">
        <f>IF(T280="","C",IF(T280="","C",IF('P-Bedarf AL'!$Q280="I",INDEX(Gehaltsklassen!A$11:A$15,MATCH('P-Bedarf AL'!T280,Gehaltsklassen!C$11:C$15,1),1),IF('P-Bedarf AL'!$Q280="II",INDEX(Gehaltsklassen!A$11:A$15,MATCH('P-Bedarf AL'!T280,Gehaltsklassen!D$11:D$15,1),1),IF('P-Bedarf AL'!$Q280="III",INDEX(Gehaltsklassen!A$11:A$15,MATCH('P-Bedarf AL'!T280,Gehaltsklassen!E$11:E$15,1),1),"Falsche Bodenart")))))</f>
        <v>C</v>
      </c>
      <c r="V280" s="52" t="str">
        <f>IF(OR(C280=""),"",SUM(F280,J280,N280)*VLOOKUP(S280,Gehaltsklassen!$B$34:$D$38,2,FALSE))</f>
        <v/>
      </c>
      <c r="W280" s="52" t="str">
        <f>IF(OR(C280=""),"",SUM(F280,J280,N280)*VLOOKUP(S280,Gehaltsklassen!$B$34:$D$38,2,FALSE)*C280)</f>
        <v/>
      </c>
      <c r="X280" s="52" t="str">
        <f>IF(OR(C280=""),"",SUM(F280,J280,N280)*VLOOKUP(S280,Gehaltsklassen!$B$34:$D$38,3,FALSE))</f>
        <v/>
      </c>
      <c r="Y280" s="52" t="str">
        <f>IF(OR(C280=""),"",SUM(F280,J280,N280)*VLOOKUP(S280,Gehaltsklassen!$B$34:$D$38,3,FALSE)*C280)</f>
        <v/>
      </c>
      <c r="Z280" s="54" t="str">
        <f>IF(OR(C280=""),"",(SUM(G280,K280,O280)*VLOOKUP(U280,Gehaltsklassen!$B$34:$D$38,2,FALSE)))</f>
        <v/>
      </c>
      <c r="AA280" s="53" t="str">
        <f>IF(OR(C280=""),"",(SUM(G280,K280,O280)*VLOOKUP(U280,Gehaltsklassen!$B$34:$D$38,2,FALSE))*C280)</f>
        <v/>
      </c>
      <c r="AB280" s="53" t="str">
        <f>IF(OR(C280=""),"",(SUM(G280,K280,O280)*VLOOKUP(U280,Gehaltsklassen!$B$34:$D$38,3,FALSE)))</f>
        <v/>
      </c>
      <c r="AC280" s="53" t="str">
        <f>IF(OR(C280=""),"",(SUM(G280,K280,O280)*VLOOKUP(U280,Gehaltsklassen!$B$34:$D$38,3,FALSE))*C280)</f>
        <v/>
      </c>
    </row>
    <row r="281" spans="1:29" ht="31.9" customHeight="1" x14ac:dyDescent="0.2">
      <c r="A281" s="74" t="str">
        <f>IF(C281="","",MAX($A$11:A280)+1)</f>
        <v/>
      </c>
      <c r="B281" s="75" t="str">
        <f>IF('N-Bedarf AL'!B279="","",'N-Bedarf AL'!B279)</f>
        <v/>
      </c>
      <c r="C281" s="49" t="str">
        <f>IF('N-Bedarf AL'!C279="","",'N-Bedarf AL'!C279)</f>
        <v/>
      </c>
      <c r="D281" s="88" t="str">
        <f>IF('N-Bedarf AL'!D279="","",'N-Bedarf AL'!D279)</f>
        <v/>
      </c>
      <c r="E281" s="49" t="str">
        <f>IF('N-Bedarf AL'!G279="","",'N-Bedarf AL'!G279)</f>
        <v/>
      </c>
      <c r="F281" s="50" t="str">
        <f t="shared" si="24"/>
        <v/>
      </c>
      <c r="G281" s="50" t="str">
        <f t="shared" si="25"/>
        <v/>
      </c>
      <c r="H281" s="88"/>
      <c r="I281" s="49"/>
      <c r="J281" s="50" t="str">
        <f t="shared" si="26"/>
        <v/>
      </c>
      <c r="K281" s="50" t="str">
        <f t="shared" si="27"/>
        <v/>
      </c>
      <c r="L281" s="88"/>
      <c r="M281" s="49"/>
      <c r="N281" s="50" t="str">
        <f t="shared" si="28"/>
        <v/>
      </c>
      <c r="O281" s="50" t="str">
        <f t="shared" si="29"/>
        <v/>
      </c>
      <c r="P281" s="51"/>
      <c r="Q281" s="78" t="s">
        <v>261</v>
      </c>
      <c r="R281" s="49"/>
      <c r="S281" s="32" t="str">
        <f>IF(R281="","C",INDEX(Gehaltsklassen!A$11:A$15,MATCH('P-Bedarf AL'!R281,Gehaltsklassen!D$11:D$15,1),1))</f>
        <v>C</v>
      </c>
      <c r="T281" s="49"/>
      <c r="U281" s="32" t="str">
        <f>IF(T281="","C",IF(T281="","C",IF('P-Bedarf AL'!$Q281="I",INDEX(Gehaltsklassen!A$11:A$15,MATCH('P-Bedarf AL'!T281,Gehaltsklassen!C$11:C$15,1),1),IF('P-Bedarf AL'!$Q281="II",INDEX(Gehaltsklassen!A$11:A$15,MATCH('P-Bedarf AL'!T281,Gehaltsklassen!D$11:D$15,1),1),IF('P-Bedarf AL'!$Q281="III",INDEX(Gehaltsklassen!A$11:A$15,MATCH('P-Bedarf AL'!T281,Gehaltsklassen!E$11:E$15,1),1),"Falsche Bodenart")))))</f>
        <v>C</v>
      </c>
      <c r="V281" s="52" t="str">
        <f>IF(OR(C281=""),"",SUM(F281,J281,N281)*VLOOKUP(S281,Gehaltsklassen!$B$34:$D$38,2,FALSE))</f>
        <v/>
      </c>
      <c r="W281" s="52" t="str">
        <f>IF(OR(C281=""),"",SUM(F281,J281,N281)*VLOOKUP(S281,Gehaltsklassen!$B$34:$D$38,2,FALSE)*C281)</f>
        <v/>
      </c>
      <c r="X281" s="52" t="str">
        <f>IF(OR(C281=""),"",SUM(F281,J281,N281)*VLOOKUP(S281,Gehaltsklassen!$B$34:$D$38,3,FALSE))</f>
        <v/>
      </c>
      <c r="Y281" s="52" t="str">
        <f>IF(OR(C281=""),"",SUM(F281,J281,N281)*VLOOKUP(S281,Gehaltsklassen!$B$34:$D$38,3,FALSE)*C281)</f>
        <v/>
      </c>
      <c r="Z281" s="54" t="str">
        <f>IF(OR(C281=""),"",(SUM(G281,K281,O281)*VLOOKUP(U281,Gehaltsklassen!$B$34:$D$38,2,FALSE)))</f>
        <v/>
      </c>
      <c r="AA281" s="53" t="str">
        <f>IF(OR(C281=""),"",(SUM(G281,K281,O281)*VLOOKUP(U281,Gehaltsklassen!$B$34:$D$38,2,FALSE))*C281)</f>
        <v/>
      </c>
      <c r="AB281" s="53" t="str">
        <f>IF(OR(C281=""),"",(SUM(G281,K281,O281)*VLOOKUP(U281,Gehaltsklassen!$B$34:$D$38,3,FALSE)))</f>
        <v/>
      </c>
      <c r="AC281" s="53" t="str">
        <f>IF(OR(C281=""),"",(SUM(G281,K281,O281)*VLOOKUP(U281,Gehaltsklassen!$B$34:$D$38,3,FALSE))*C281)</f>
        <v/>
      </c>
    </row>
    <row r="282" spans="1:29" ht="31.9" customHeight="1" x14ac:dyDescent="0.2">
      <c r="A282" s="74" t="str">
        <f>IF(C282="","",MAX($A$11:A281)+1)</f>
        <v/>
      </c>
      <c r="B282" s="75" t="str">
        <f>IF('N-Bedarf AL'!B280="","",'N-Bedarf AL'!B280)</f>
        <v/>
      </c>
      <c r="C282" s="49" t="str">
        <f>IF('N-Bedarf AL'!C280="","",'N-Bedarf AL'!C280)</f>
        <v/>
      </c>
      <c r="D282" s="88" t="str">
        <f>IF('N-Bedarf AL'!D280="","",'N-Bedarf AL'!D280)</f>
        <v/>
      </c>
      <c r="E282" s="49" t="str">
        <f>IF('N-Bedarf AL'!G280="","",'N-Bedarf AL'!G280)</f>
        <v/>
      </c>
      <c r="F282" s="50" t="str">
        <f t="shared" si="24"/>
        <v/>
      </c>
      <c r="G282" s="50" t="str">
        <f t="shared" si="25"/>
        <v/>
      </c>
      <c r="H282" s="88"/>
      <c r="I282" s="49"/>
      <c r="J282" s="50" t="str">
        <f t="shared" si="26"/>
        <v/>
      </c>
      <c r="K282" s="50" t="str">
        <f t="shared" si="27"/>
        <v/>
      </c>
      <c r="L282" s="88"/>
      <c r="M282" s="49"/>
      <c r="N282" s="50" t="str">
        <f t="shared" si="28"/>
        <v/>
      </c>
      <c r="O282" s="50" t="str">
        <f t="shared" si="29"/>
        <v/>
      </c>
      <c r="P282" s="51"/>
      <c r="Q282" s="78" t="s">
        <v>261</v>
      </c>
      <c r="R282" s="49"/>
      <c r="S282" s="32" t="str">
        <f>IF(R282="","C",INDEX(Gehaltsklassen!A$11:A$15,MATCH('P-Bedarf AL'!R282,Gehaltsklassen!D$11:D$15,1),1))</f>
        <v>C</v>
      </c>
      <c r="T282" s="49"/>
      <c r="U282" s="32" t="str">
        <f>IF(T282="","C",IF(T282="","C",IF('P-Bedarf AL'!$Q282="I",INDEX(Gehaltsklassen!A$11:A$15,MATCH('P-Bedarf AL'!T282,Gehaltsklassen!C$11:C$15,1),1),IF('P-Bedarf AL'!$Q282="II",INDEX(Gehaltsklassen!A$11:A$15,MATCH('P-Bedarf AL'!T282,Gehaltsklassen!D$11:D$15,1),1),IF('P-Bedarf AL'!$Q282="III",INDEX(Gehaltsklassen!A$11:A$15,MATCH('P-Bedarf AL'!T282,Gehaltsklassen!E$11:E$15,1),1),"Falsche Bodenart")))))</f>
        <v>C</v>
      </c>
      <c r="V282" s="52" t="str">
        <f>IF(OR(C282=""),"",SUM(F282,J282,N282)*VLOOKUP(S282,Gehaltsklassen!$B$34:$D$38,2,FALSE))</f>
        <v/>
      </c>
      <c r="W282" s="52" t="str">
        <f>IF(OR(C282=""),"",SUM(F282,J282,N282)*VLOOKUP(S282,Gehaltsklassen!$B$34:$D$38,2,FALSE)*C282)</f>
        <v/>
      </c>
      <c r="X282" s="52" t="str">
        <f>IF(OR(C282=""),"",SUM(F282,J282,N282)*VLOOKUP(S282,Gehaltsklassen!$B$34:$D$38,3,FALSE))</f>
        <v/>
      </c>
      <c r="Y282" s="52" t="str">
        <f>IF(OR(C282=""),"",SUM(F282,J282,N282)*VLOOKUP(S282,Gehaltsklassen!$B$34:$D$38,3,FALSE)*C282)</f>
        <v/>
      </c>
      <c r="Z282" s="54" t="str">
        <f>IF(OR(C282=""),"",(SUM(G282,K282,O282)*VLOOKUP(U282,Gehaltsklassen!$B$34:$D$38,2,FALSE)))</f>
        <v/>
      </c>
      <c r="AA282" s="53" t="str">
        <f>IF(OR(C282=""),"",(SUM(G282,K282,O282)*VLOOKUP(U282,Gehaltsklassen!$B$34:$D$38,2,FALSE))*C282)</f>
        <v/>
      </c>
      <c r="AB282" s="53" t="str">
        <f>IF(OR(C282=""),"",(SUM(G282,K282,O282)*VLOOKUP(U282,Gehaltsklassen!$B$34:$D$38,3,FALSE)))</f>
        <v/>
      </c>
      <c r="AC282" s="53" t="str">
        <f>IF(OR(C282=""),"",(SUM(G282,K282,O282)*VLOOKUP(U282,Gehaltsklassen!$B$34:$D$38,3,FALSE))*C282)</f>
        <v/>
      </c>
    </row>
    <row r="283" spans="1:29" ht="31.9" customHeight="1" x14ac:dyDescent="0.2">
      <c r="A283" s="74" t="str">
        <f>IF(C283="","",MAX($A$11:A282)+1)</f>
        <v/>
      </c>
      <c r="B283" s="75" t="str">
        <f>IF('N-Bedarf AL'!B281="","",'N-Bedarf AL'!B281)</f>
        <v/>
      </c>
      <c r="C283" s="49" t="str">
        <f>IF('N-Bedarf AL'!C281="","",'N-Bedarf AL'!C281)</f>
        <v/>
      </c>
      <c r="D283" s="88" t="str">
        <f>IF('N-Bedarf AL'!D281="","",'N-Bedarf AL'!D281)</f>
        <v/>
      </c>
      <c r="E283" s="49" t="str">
        <f>IF('N-Bedarf AL'!G281="","",'N-Bedarf AL'!G281)</f>
        <v/>
      </c>
      <c r="F283" s="50" t="str">
        <f t="shared" si="24"/>
        <v/>
      </c>
      <c r="G283" s="50" t="str">
        <f t="shared" si="25"/>
        <v/>
      </c>
      <c r="H283" s="88"/>
      <c r="I283" s="49"/>
      <c r="J283" s="50" t="str">
        <f t="shared" si="26"/>
        <v/>
      </c>
      <c r="K283" s="50" t="str">
        <f t="shared" si="27"/>
        <v/>
      </c>
      <c r="L283" s="88"/>
      <c r="M283" s="49"/>
      <c r="N283" s="50" t="str">
        <f t="shared" si="28"/>
        <v/>
      </c>
      <c r="O283" s="50" t="str">
        <f t="shared" si="29"/>
        <v/>
      </c>
      <c r="P283" s="51"/>
      <c r="Q283" s="78" t="s">
        <v>261</v>
      </c>
      <c r="R283" s="49"/>
      <c r="S283" s="32" t="str">
        <f>IF(R283="","C",INDEX(Gehaltsklassen!A$11:A$15,MATCH('P-Bedarf AL'!R283,Gehaltsklassen!D$11:D$15,1),1))</f>
        <v>C</v>
      </c>
      <c r="T283" s="49"/>
      <c r="U283" s="32" t="str">
        <f>IF(T283="","C",IF(T283="","C",IF('P-Bedarf AL'!$Q283="I",INDEX(Gehaltsklassen!A$11:A$15,MATCH('P-Bedarf AL'!T283,Gehaltsklassen!C$11:C$15,1),1),IF('P-Bedarf AL'!$Q283="II",INDEX(Gehaltsklassen!A$11:A$15,MATCH('P-Bedarf AL'!T283,Gehaltsklassen!D$11:D$15,1),1),IF('P-Bedarf AL'!$Q283="III",INDEX(Gehaltsklassen!A$11:A$15,MATCH('P-Bedarf AL'!T283,Gehaltsklassen!E$11:E$15,1),1),"Falsche Bodenart")))))</f>
        <v>C</v>
      </c>
      <c r="V283" s="52" t="str">
        <f>IF(OR(C283=""),"",SUM(F283,J283,N283)*VLOOKUP(S283,Gehaltsklassen!$B$34:$D$38,2,FALSE))</f>
        <v/>
      </c>
      <c r="W283" s="52" t="str">
        <f>IF(OR(C283=""),"",SUM(F283,J283,N283)*VLOOKUP(S283,Gehaltsklassen!$B$34:$D$38,2,FALSE)*C283)</f>
        <v/>
      </c>
      <c r="X283" s="52" t="str">
        <f>IF(OR(C283=""),"",SUM(F283,J283,N283)*VLOOKUP(S283,Gehaltsklassen!$B$34:$D$38,3,FALSE))</f>
        <v/>
      </c>
      <c r="Y283" s="52" t="str">
        <f>IF(OR(C283=""),"",SUM(F283,J283,N283)*VLOOKUP(S283,Gehaltsklassen!$B$34:$D$38,3,FALSE)*C283)</f>
        <v/>
      </c>
      <c r="Z283" s="54" t="str">
        <f>IF(OR(C283=""),"",(SUM(G283,K283,O283)*VLOOKUP(U283,Gehaltsklassen!$B$34:$D$38,2,FALSE)))</f>
        <v/>
      </c>
      <c r="AA283" s="53" t="str">
        <f>IF(OR(C283=""),"",(SUM(G283,K283,O283)*VLOOKUP(U283,Gehaltsklassen!$B$34:$D$38,2,FALSE))*C283)</f>
        <v/>
      </c>
      <c r="AB283" s="53" t="str">
        <f>IF(OR(C283=""),"",(SUM(G283,K283,O283)*VLOOKUP(U283,Gehaltsklassen!$B$34:$D$38,3,FALSE)))</f>
        <v/>
      </c>
      <c r="AC283" s="53" t="str">
        <f>IF(OR(C283=""),"",(SUM(G283,K283,O283)*VLOOKUP(U283,Gehaltsklassen!$B$34:$D$38,3,FALSE))*C283)</f>
        <v/>
      </c>
    </row>
    <row r="284" spans="1:29" ht="31.9" customHeight="1" x14ac:dyDescent="0.2">
      <c r="A284" s="74" t="str">
        <f>IF(C284="","",MAX($A$11:A283)+1)</f>
        <v/>
      </c>
      <c r="B284" s="75" t="str">
        <f>IF('N-Bedarf AL'!B282="","",'N-Bedarf AL'!B282)</f>
        <v/>
      </c>
      <c r="C284" s="49" t="str">
        <f>IF('N-Bedarf AL'!C282="","",'N-Bedarf AL'!C282)</f>
        <v/>
      </c>
      <c r="D284" s="88" t="str">
        <f>IF('N-Bedarf AL'!D282="","",'N-Bedarf AL'!D282)</f>
        <v/>
      </c>
      <c r="E284" s="49" t="str">
        <f>IF('N-Bedarf AL'!G282="","",'N-Bedarf AL'!G282)</f>
        <v/>
      </c>
      <c r="F284" s="50" t="str">
        <f t="shared" si="24"/>
        <v/>
      </c>
      <c r="G284" s="50" t="str">
        <f t="shared" si="25"/>
        <v/>
      </c>
      <c r="H284" s="88"/>
      <c r="I284" s="49"/>
      <c r="J284" s="50" t="str">
        <f t="shared" si="26"/>
        <v/>
      </c>
      <c r="K284" s="50" t="str">
        <f t="shared" si="27"/>
        <v/>
      </c>
      <c r="L284" s="88"/>
      <c r="M284" s="49"/>
      <c r="N284" s="50" t="str">
        <f t="shared" si="28"/>
        <v/>
      </c>
      <c r="O284" s="50" t="str">
        <f t="shared" si="29"/>
        <v/>
      </c>
      <c r="P284" s="51"/>
      <c r="Q284" s="78" t="s">
        <v>261</v>
      </c>
      <c r="R284" s="49"/>
      <c r="S284" s="32" t="str">
        <f>IF(R284="","C",INDEX(Gehaltsklassen!A$11:A$15,MATCH('P-Bedarf AL'!R284,Gehaltsklassen!D$11:D$15,1),1))</f>
        <v>C</v>
      </c>
      <c r="T284" s="49"/>
      <c r="U284" s="32" t="str">
        <f>IF(T284="","C",IF(T284="","C",IF('P-Bedarf AL'!$Q284="I",INDEX(Gehaltsklassen!A$11:A$15,MATCH('P-Bedarf AL'!T284,Gehaltsklassen!C$11:C$15,1),1),IF('P-Bedarf AL'!$Q284="II",INDEX(Gehaltsklassen!A$11:A$15,MATCH('P-Bedarf AL'!T284,Gehaltsklassen!D$11:D$15,1),1),IF('P-Bedarf AL'!$Q284="III",INDEX(Gehaltsklassen!A$11:A$15,MATCH('P-Bedarf AL'!T284,Gehaltsklassen!E$11:E$15,1),1),"Falsche Bodenart")))))</f>
        <v>C</v>
      </c>
      <c r="V284" s="52" t="str">
        <f>IF(OR(C284=""),"",SUM(F284,J284,N284)*VLOOKUP(S284,Gehaltsklassen!$B$34:$D$38,2,FALSE))</f>
        <v/>
      </c>
      <c r="W284" s="52" t="str">
        <f>IF(OR(C284=""),"",SUM(F284,J284,N284)*VLOOKUP(S284,Gehaltsklassen!$B$34:$D$38,2,FALSE)*C284)</f>
        <v/>
      </c>
      <c r="X284" s="52" t="str">
        <f>IF(OR(C284=""),"",SUM(F284,J284,N284)*VLOOKUP(S284,Gehaltsklassen!$B$34:$D$38,3,FALSE))</f>
        <v/>
      </c>
      <c r="Y284" s="52" t="str">
        <f>IF(OR(C284=""),"",SUM(F284,J284,N284)*VLOOKUP(S284,Gehaltsklassen!$B$34:$D$38,3,FALSE)*C284)</f>
        <v/>
      </c>
      <c r="Z284" s="54" t="str">
        <f>IF(OR(C284=""),"",(SUM(G284,K284,O284)*VLOOKUP(U284,Gehaltsklassen!$B$34:$D$38,2,FALSE)))</f>
        <v/>
      </c>
      <c r="AA284" s="53" t="str">
        <f>IF(OR(C284=""),"",(SUM(G284,K284,O284)*VLOOKUP(U284,Gehaltsklassen!$B$34:$D$38,2,FALSE))*C284)</f>
        <v/>
      </c>
      <c r="AB284" s="53" t="str">
        <f>IF(OR(C284=""),"",(SUM(G284,K284,O284)*VLOOKUP(U284,Gehaltsklassen!$B$34:$D$38,3,FALSE)))</f>
        <v/>
      </c>
      <c r="AC284" s="53" t="str">
        <f>IF(OR(C284=""),"",(SUM(G284,K284,O284)*VLOOKUP(U284,Gehaltsklassen!$B$34:$D$38,3,FALSE))*C284)</f>
        <v/>
      </c>
    </row>
    <row r="285" spans="1:29" ht="31.9" customHeight="1" x14ac:dyDescent="0.2">
      <c r="A285" s="74" t="str">
        <f>IF(C285="","",MAX($A$11:A284)+1)</f>
        <v/>
      </c>
      <c r="B285" s="75" t="str">
        <f>IF('N-Bedarf AL'!B283="","",'N-Bedarf AL'!B283)</f>
        <v/>
      </c>
      <c r="C285" s="49" t="str">
        <f>IF('N-Bedarf AL'!C283="","",'N-Bedarf AL'!C283)</f>
        <v/>
      </c>
      <c r="D285" s="88" t="str">
        <f>IF('N-Bedarf AL'!D283="","",'N-Bedarf AL'!D283)</f>
        <v/>
      </c>
      <c r="E285" s="49" t="str">
        <f>IF('N-Bedarf AL'!G283="","",'N-Bedarf AL'!G283)</f>
        <v/>
      </c>
      <c r="F285" s="50" t="str">
        <f t="shared" si="24"/>
        <v/>
      </c>
      <c r="G285" s="50" t="str">
        <f t="shared" si="25"/>
        <v/>
      </c>
      <c r="H285" s="88"/>
      <c r="I285" s="49"/>
      <c r="J285" s="50" t="str">
        <f t="shared" si="26"/>
        <v/>
      </c>
      <c r="K285" s="50" t="str">
        <f t="shared" si="27"/>
        <v/>
      </c>
      <c r="L285" s="88"/>
      <c r="M285" s="49"/>
      <c r="N285" s="50" t="str">
        <f t="shared" si="28"/>
        <v/>
      </c>
      <c r="O285" s="50" t="str">
        <f t="shared" si="29"/>
        <v/>
      </c>
      <c r="P285" s="51"/>
      <c r="Q285" s="78" t="s">
        <v>261</v>
      </c>
      <c r="R285" s="49"/>
      <c r="S285" s="32" t="str">
        <f>IF(R285="","C",INDEX(Gehaltsklassen!A$11:A$15,MATCH('P-Bedarf AL'!R285,Gehaltsklassen!D$11:D$15,1),1))</f>
        <v>C</v>
      </c>
      <c r="T285" s="49"/>
      <c r="U285" s="32" t="str">
        <f>IF(T285="","C",IF(T285="","C",IF('P-Bedarf AL'!$Q285="I",INDEX(Gehaltsklassen!A$11:A$15,MATCH('P-Bedarf AL'!T285,Gehaltsklassen!C$11:C$15,1),1),IF('P-Bedarf AL'!$Q285="II",INDEX(Gehaltsklassen!A$11:A$15,MATCH('P-Bedarf AL'!T285,Gehaltsklassen!D$11:D$15,1),1),IF('P-Bedarf AL'!$Q285="III",INDEX(Gehaltsklassen!A$11:A$15,MATCH('P-Bedarf AL'!T285,Gehaltsklassen!E$11:E$15,1),1),"Falsche Bodenart")))))</f>
        <v>C</v>
      </c>
      <c r="V285" s="52" t="str">
        <f>IF(OR(C285=""),"",SUM(F285,J285,N285)*VLOOKUP(S285,Gehaltsklassen!$B$34:$D$38,2,FALSE))</f>
        <v/>
      </c>
      <c r="W285" s="52" t="str">
        <f>IF(OR(C285=""),"",SUM(F285,J285,N285)*VLOOKUP(S285,Gehaltsklassen!$B$34:$D$38,2,FALSE)*C285)</f>
        <v/>
      </c>
      <c r="X285" s="52" t="str">
        <f>IF(OR(C285=""),"",SUM(F285,J285,N285)*VLOOKUP(S285,Gehaltsklassen!$B$34:$D$38,3,FALSE))</f>
        <v/>
      </c>
      <c r="Y285" s="52" t="str">
        <f>IF(OR(C285=""),"",SUM(F285,J285,N285)*VLOOKUP(S285,Gehaltsklassen!$B$34:$D$38,3,FALSE)*C285)</f>
        <v/>
      </c>
      <c r="Z285" s="54" t="str">
        <f>IF(OR(C285=""),"",(SUM(G285,K285,O285)*VLOOKUP(U285,Gehaltsklassen!$B$34:$D$38,2,FALSE)))</f>
        <v/>
      </c>
      <c r="AA285" s="53" t="str">
        <f>IF(OR(C285=""),"",(SUM(G285,K285,O285)*VLOOKUP(U285,Gehaltsklassen!$B$34:$D$38,2,FALSE))*C285)</f>
        <v/>
      </c>
      <c r="AB285" s="53" t="str">
        <f>IF(OR(C285=""),"",(SUM(G285,K285,O285)*VLOOKUP(U285,Gehaltsklassen!$B$34:$D$38,3,FALSE)))</f>
        <v/>
      </c>
      <c r="AC285" s="53" t="str">
        <f>IF(OR(C285=""),"",(SUM(G285,K285,O285)*VLOOKUP(U285,Gehaltsklassen!$B$34:$D$38,3,FALSE))*C285)</f>
        <v/>
      </c>
    </row>
    <row r="286" spans="1:29" ht="31.9" customHeight="1" x14ac:dyDescent="0.2">
      <c r="A286" s="74" t="str">
        <f>IF(C286="","",MAX($A$11:A285)+1)</f>
        <v/>
      </c>
      <c r="B286" s="75" t="str">
        <f>IF('N-Bedarf AL'!B284="","",'N-Bedarf AL'!B284)</f>
        <v/>
      </c>
      <c r="C286" s="49" t="str">
        <f>IF('N-Bedarf AL'!C284="","",'N-Bedarf AL'!C284)</f>
        <v/>
      </c>
      <c r="D286" s="88" t="str">
        <f>IF('N-Bedarf AL'!D284="","",'N-Bedarf AL'!D284)</f>
        <v/>
      </c>
      <c r="E286" s="49" t="str">
        <f>IF('N-Bedarf AL'!G284="","",'N-Bedarf AL'!G284)</f>
        <v/>
      </c>
      <c r="F286" s="50" t="str">
        <f t="shared" si="24"/>
        <v/>
      </c>
      <c r="G286" s="50" t="str">
        <f t="shared" si="25"/>
        <v/>
      </c>
      <c r="H286" s="88"/>
      <c r="I286" s="49"/>
      <c r="J286" s="50" t="str">
        <f t="shared" si="26"/>
        <v/>
      </c>
      <c r="K286" s="50" t="str">
        <f t="shared" si="27"/>
        <v/>
      </c>
      <c r="L286" s="88"/>
      <c r="M286" s="49"/>
      <c r="N286" s="50" t="str">
        <f t="shared" si="28"/>
        <v/>
      </c>
      <c r="O286" s="50" t="str">
        <f t="shared" si="29"/>
        <v/>
      </c>
      <c r="P286" s="51"/>
      <c r="Q286" s="78" t="s">
        <v>261</v>
      </c>
      <c r="R286" s="49"/>
      <c r="S286" s="32" t="str">
        <f>IF(R286="","C",INDEX(Gehaltsklassen!A$11:A$15,MATCH('P-Bedarf AL'!R286,Gehaltsklassen!D$11:D$15,1),1))</f>
        <v>C</v>
      </c>
      <c r="T286" s="49"/>
      <c r="U286" s="32" t="str">
        <f>IF(T286="","C",IF(T286="","C",IF('P-Bedarf AL'!$Q286="I",INDEX(Gehaltsklassen!A$11:A$15,MATCH('P-Bedarf AL'!T286,Gehaltsklassen!C$11:C$15,1),1),IF('P-Bedarf AL'!$Q286="II",INDEX(Gehaltsklassen!A$11:A$15,MATCH('P-Bedarf AL'!T286,Gehaltsklassen!D$11:D$15,1),1),IF('P-Bedarf AL'!$Q286="III",INDEX(Gehaltsklassen!A$11:A$15,MATCH('P-Bedarf AL'!T286,Gehaltsklassen!E$11:E$15,1),1),"Falsche Bodenart")))))</f>
        <v>C</v>
      </c>
      <c r="V286" s="52" t="str">
        <f>IF(OR(C286=""),"",SUM(F286,J286,N286)*VLOOKUP(S286,Gehaltsklassen!$B$34:$D$38,2,FALSE))</f>
        <v/>
      </c>
      <c r="W286" s="52" t="str">
        <f>IF(OR(C286=""),"",SUM(F286,J286,N286)*VLOOKUP(S286,Gehaltsklassen!$B$34:$D$38,2,FALSE)*C286)</f>
        <v/>
      </c>
      <c r="X286" s="52" t="str">
        <f>IF(OR(C286=""),"",SUM(F286,J286,N286)*VLOOKUP(S286,Gehaltsklassen!$B$34:$D$38,3,FALSE))</f>
        <v/>
      </c>
      <c r="Y286" s="52" t="str">
        <f>IF(OR(C286=""),"",SUM(F286,J286,N286)*VLOOKUP(S286,Gehaltsklassen!$B$34:$D$38,3,FALSE)*C286)</f>
        <v/>
      </c>
      <c r="Z286" s="54" t="str">
        <f>IF(OR(C286=""),"",(SUM(G286,K286,O286)*VLOOKUP(U286,Gehaltsklassen!$B$34:$D$38,2,FALSE)))</f>
        <v/>
      </c>
      <c r="AA286" s="53" t="str">
        <f>IF(OR(C286=""),"",(SUM(G286,K286,O286)*VLOOKUP(U286,Gehaltsklassen!$B$34:$D$38,2,FALSE))*C286)</f>
        <v/>
      </c>
      <c r="AB286" s="53" t="str">
        <f>IF(OR(C286=""),"",(SUM(G286,K286,O286)*VLOOKUP(U286,Gehaltsklassen!$B$34:$D$38,3,FALSE)))</f>
        <v/>
      </c>
      <c r="AC286" s="53" t="str">
        <f>IF(OR(C286=""),"",(SUM(G286,K286,O286)*VLOOKUP(U286,Gehaltsklassen!$B$34:$D$38,3,FALSE))*C286)</f>
        <v/>
      </c>
    </row>
    <row r="287" spans="1:29" ht="31.9" customHeight="1" x14ac:dyDescent="0.2">
      <c r="A287" s="74" t="str">
        <f>IF(C287="","",MAX($A$11:A286)+1)</f>
        <v/>
      </c>
      <c r="B287" s="75" t="str">
        <f>IF('N-Bedarf AL'!B285="","",'N-Bedarf AL'!B285)</f>
        <v/>
      </c>
      <c r="C287" s="49" t="str">
        <f>IF('N-Bedarf AL'!C285="","",'N-Bedarf AL'!C285)</f>
        <v/>
      </c>
      <c r="D287" s="88" t="str">
        <f>IF('N-Bedarf AL'!D285="","",'N-Bedarf AL'!D285)</f>
        <v/>
      </c>
      <c r="E287" s="49" t="str">
        <f>IF('N-Bedarf AL'!G285="","",'N-Bedarf AL'!G285)</f>
        <v/>
      </c>
      <c r="F287" s="50" t="str">
        <f t="shared" si="24"/>
        <v/>
      </c>
      <c r="G287" s="50" t="str">
        <f t="shared" si="25"/>
        <v/>
      </c>
      <c r="H287" s="88"/>
      <c r="I287" s="49"/>
      <c r="J287" s="50" t="str">
        <f t="shared" si="26"/>
        <v/>
      </c>
      <c r="K287" s="50" t="str">
        <f t="shared" si="27"/>
        <v/>
      </c>
      <c r="L287" s="88"/>
      <c r="M287" s="49"/>
      <c r="N287" s="50" t="str">
        <f t="shared" si="28"/>
        <v/>
      </c>
      <c r="O287" s="50" t="str">
        <f t="shared" si="29"/>
        <v/>
      </c>
      <c r="P287" s="51"/>
      <c r="Q287" s="78" t="s">
        <v>261</v>
      </c>
      <c r="R287" s="49"/>
      <c r="S287" s="32" t="str">
        <f>IF(R287="","C",INDEX(Gehaltsklassen!A$11:A$15,MATCH('P-Bedarf AL'!R287,Gehaltsklassen!D$11:D$15,1),1))</f>
        <v>C</v>
      </c>
      <c r="T287" s="49"/>
      <c r="U287" s="32" t="str">
        <f>IF(T287="","C",IF(T287="","C",IF('P-Bedarf AL'!$Q287="I",INDEX(Gehaltsklassen!A$11:A$15,MATCH('P-Bedarf AL'!T287,Gehaltsklassen!C$11:C$15,1),1),IF('P-Bedarf AL'!$Q287="II",INDEX(Gehaltsklassen!A$11:A$15,MATCH('P-Bedarf AL'!T287,Gehaltsklassen!D$11:D$15,1),1),IF('P-Bedarf AL'!$Q287="III",INDEX(Gehaltsklassen!A$11:A$15,MATCH('P-Bedarf AL'!T287,Gehaltsklassen!E$11:E$15,1),1),"Falsche Bodenart")))))</f>
        <v>C</v>
      </c>
      <c r="V287" s="52" t="str">
        <f>IF(OR(C287=""),"",SUM(F287,J287,N287)*VLOOKUP(S287,Gehaltsklassen!$B$34:$D$38,2,FALSE))</f>
        <v/>
      </c>
      <c r="W287" s="52" t="str">
        <f>IF(OR(C287=""),"",SUM(F287,J287,N287)*VLOOKUP(S287,Gehaltsklassen!$B$34:$D$38,2,FALSE)*C287)</f>
        <v/>
      </c>
      <c r="X287" s="52" t="str">
        <f>IF(OR(C287=""),"",SUM(F287,J287,N287)*VLOOKUP(S287,Gehaltsklassen!$B$34:$D$38,3,FALSE))</f>
        <v/>
      </c>
      <c r="Y287" s="52" t="str">
        <f>IF(OR(C287=""),"",SUM(F287,J287,N287)*VLOOKUP(S287,Gehaltsklassen!$B$34:$D$38,3,FALSE)*C287)</f>
        <v/>
      </c>
      <c r="Z287" s="54" t="str">
        <f>IF(OR(C287=""),"",(SUM(G287,K287,O287)*VLOOKUP(U287,Gehaltsklassen!$B$34:$D$38,2,FALSE)))</f>
        <v/>
      </c>
      <c r="AA287" s="53" t="str">
        <f>IF(OR(C287=""),"",(SUM(G287,K287,O287)*VLOOKUP(U287,Gehaltsklassen!$B$34:$D$38,2,FALSE))*C287)</f>
        <v/>
      </c>
      <c r="AB287" s="53" t="str">
        <f>IF(OR(C287=""),"",(SUM(G287,K287,O287)*VLOOKUP(U287,Gehaltsklassen!$B$34:$D$38,3,FALSE)))</f>
        <v/>
      </c>
      <c r="AC287" s="53" t="str">
        <f>IF(OR(C287=""),"",(SUM(G287,K287,O287)*VLOOKUP(U287,Gehaltsklassen!$B$34:$D$38,3,FALSE))*C287)</f>
        <v/>
      </c>
    </row>
    <row r="288" spans="1:29" ht="31.9" customHeight="1" x14ac:dyDescent="0.2">
      <c r="A288" s="74" t="str">
        <f>IF(C288="","",MAX($A$11:A287)+1)</f>
        <v/>
      </c>
      <c r="B288" s="75" t="str">
        <f>IF('N-Bedarf AL'!B286="","",'N-Bedarf AL'!B286)</f>
        <v/>
      </c>
      <c r="C288" s="49" t="str">
        <f>IF('N-Bedarf AL'!C286="","",'N-Bedarf AL'!C286)</f>
        <v/>
      </c>
      <c r="D288" s="88" t="str">
        <f>IF('N-Bedarf AL'!D286="","",'N-Bedarf AL'!D286)</f>
        <v/>
      </c>
      <c r="E288" s="49" t="str">
        <f>IF('N-Bedarf AL'!G286="","",'N-Bedarf AL'!G286)</f>
        <v/>
      </c>
      <c r="F288" s="50" t="str">
        <f t="shared" si="24"/>
        <v/>
      </c>
      <c r="G288" s="50" t="str">
        <f t="shared" si="25"/>
        <v/>
      </c>
      <c r="H288" s="88"/>
      <c r="I288" s="49"/>
      <c r="J288" s="50" t="str">
        <f t="shared" si="26"/>
        <v/>
      </c>
      <c r="K288" s="50" t="str">
        <f t="shared" si="27"/>
        <v/>
      </c>
      <c r="L288" s="88"/>
      <c r="M288" s="49"/>
      <c r="N288" s="50" t="str">
        <f t="shared" si="28"/>
        <v/>
      </c>
      <c r="O288" s="50" t="str">
        <f t="shared" si="29"/>
        <v/>
      </c>
      <c r="P288" s="51"/>
      <c r="Q288" s="78" t="s">
        <v>261</v>
      </c>
      <c r="R288" s="49"/>
      <c r="S288" s="32" t="str">
        <f>IF(R288="","C",INDEX(Gehaltsklassen!A$11:A$15,MATCH('P-Bedarf AL'!R288,Gehaltsklassen!D$11:D$15,1),1))</f>
        <v>C</v>
      </c>
      <c r="T288" s="49"/>
      <c r="U288" s="32" t="str">
        <f>IF(T288="","C",IF(T288="","C",IF('P-Bedarf AL'!$Q288="I",INDEX(Gehaltsklassen!A$11:A$15,MATCH('P-Bedarf AL'!T288,Gehaltsklassen!C$11:C$15,1),1),IF('P-Bedarf AL'!$Q288="II",INDEX(Gehaltsklassen!A$11:A$15,MATCH('P-Bedarf AL'!T288,Gehaltsklassen!D$11:D$15,1),1),IF('P-Bedarf AL'!$Q288="III",INDEX(Gehaltsklassen!A$11:A$15,MATCH('P-Bedarf AL'!T288,Gehaltsklassen!E$11:E$15,1),1),"Falsche Bodenart")))))</f>
        <v>C</v>
      </c>
      <c r="V288" s="52" t="str">
        <f>IF(OR(C288=""),"",SUM(F288,J288,N288)*VLOOKUP(S288,Gehaltsklassen!$B$34:$D$38,2,FALSE))</f>
        <v/>
      </c>
      <c r="W288" s="52" t="str">
        <f>IF(OR(C288=""),"",SUM(F288,J288,N288)*VLOOKUP(S288,Gehaltsklassen!$B$34:$D$38,2,FALSE)*C288)</f>
        <v/>
      </c>
      <c r="X288" s="52" t="str">
        <f>IF(OR(C288=""),"",SUM(F288,J288,N288)*VLOOKUP(S288,Gehaltsklassen!$B$34:$D$38,3,FALSE))</f>
        <v/>
      </c>
      <c r="Y288" s="52" t="str">
        <f>IF(OR(C288=""),"",SUM(F288,J288,N288)*VLOOKUP(S288,Gehaltsklassen!$B$34:$D$38,3,FALSE)*C288)</f>
        <v/>
      </c>
      <c r="Z288" s="54" t="str">
        <f>IF(OR(C288=""),"",(SUM(G288,K288,O288)*VLOOKUP(U288,Gehaltsklassen!$B$34:$D$38,2,FALSE)))</f>
        <v/>
      </c>
      <c r="AA288" s="53" t="str">
        <f>IF(OR(C288=""),"",(SUM(G288,K288,O288)*VLOOKUP(U288,Gehaltsklassen!$B$34:$D$38,2,FALSE))*C288)</f>
        <v/>
      </c>
      <c r="AB288" s="53" t="str">
        <f>IF(OR(C288=""),"",(SUM(G288,K288,O288)*VLOOKUP(U288,Gehaltsklassen!$B$34:$D$38,3,FALSE)))</f>
        <v/>
      </c>
      <c r="AC288" s="53" t="str">
        <f>IF(OR(C288=""),"",(SUM(G288,K288,O288)*VLOOKUP(U288,Gehaltsklassen!$B$34:$D$38,3,FALSE))*C288)</f>
        <v/>
      </c>
    </row>
    <row r="289" spans="1:29" ht="31.9" customHeight="1" x14ac:dyDescent="0.2">
      <c r="A289" s="74" t="str">
        <f>IF(C289="","",MAX($A$11:A288)+1)</f>
        <v/>
      </c>
      <c r="B289" s="75" t="str">
        <f>IF('N-Bedarf AL'!B287="","",'N-Bedarf AL'!B287)</f>
        <v/>
      </c>
      <c r="C289" s="49" t="str">
        <f>IF('N-Bedarf AL'!C287="","",'N-Bedarf AL'!C287)</f>
        <v/>
      </c>
      <c r="D289" s="88" t="str">
        <f>IF('N-Bedarf AL'!D287="","",'N-Bedarf AL'!D287)</f>
        <v/>
      </c>
      <c r="E289" s="49" t="str">
        <f>IF('N-Bedarf AL'!G287="","",'N-Bedarf AL'!G287)</f>
        <v/>
      </c>
      <c r="F289" s="50" t="str">
        <f t="shared" si="24"/>
        <v/>
      </c>
      <c r="G289" s="50" t="str">
        <f t="shared" si="25"/>
        <v/>
      </c>
      <c r="H289" s="88"/>
      <c r="I289" s="49"/>
      <c r="J289" s="50" t="str">
        <f t="shared" si="26"/>
        <v/>
      </c>
      <c r="K289" s="50" t="str">
        <f t="shared" si="27"/>
        <v/>
      </c>
      <c r="L289" s="88"/>
      <c r="M289" s="49"/>
      <c r="N289" s="50" t="str">
        <f t="shared" si="28"/>
        <v/>
      </c>
      <c r="O289" s="50" t="str">
        <f t="shared" si="29"/>
        <v/>
      </c>
      <c r="P289" s="51"/>
      <c r="Q289" s="78" t="s">
        <v>261</v>
      </c>
      <c r="R289" s="49"/>
      <c r="S289" s="32" t="str">
        <f>IF(R289="","C",INDEX(Gehaltsklassen!A$11:A$15,MATCH('P-Bedarf AL'!R289,Gehaltsklassen!D$11:D$15,1),1))</f>
        <v>C</v>
      </c>
      <c r="T289" s="49"/>
      <c r="U289" s="32" t="str">
        <f>IF(T289="","C",IF(T289="","C",IF('P-Bedarf AL'!$Q289="I",INDEX(Gehaltsklassen!A$11:A$15,MATCH('P-Bedarf AL'!T289,Gehaltsklassen!C$11:C$15,1),1),IF('P-Bedarf AL'!$Q289="II",INDEX(Gehaltsklassen!A$11:A$15,MATCH('P-Bedarf AL'!T289,Gehaltsklassen!D$11:D$15,1),1),IF('P-Bedarf AL'!$Q289="III",INDEX(Gehaltsklassen!A$11:A$15,MATCH('P-Bedarf AL'!T289,Gehaltsklassen!E$11:E$15,1),1),"Falsche Bodenart")))))</f>
        <v>C</v>
      </c>
      <c r="V289" s="52" t="str">
        <f>IF(OR(C289=""),"",SUM(F289,J289,N289)*VLOOKUP(S289,Gehaltsklassen!$B$34:$D$38,2,FALSE))</f>
        <v/>
      </c>
      <c r="W289" s="52" t="str">
        <f>IF(OR(C289=""),"",SUM(F289,J289,N289)*VLOOKUP(S289,Gehaltsklassen!$B$34:$D$38,2,FALSE)*C289)</f>
        <v/>
      </c>
      <c r="X289" s="52" t="str">
        <f>IF(OR(C289=""),"",SUM(F289,J289,N289)*VLOOKUP(S289,Gehaltsklassen!$B$34:$D$38,3,FALSE))</f>
        <v/>
      </c>
      <c r="Y289" s="52" t="str">
        <f>IF(OR(C289=""),"",SUM(F289,J289,N289)*VLOOKUP(S289,Gehaltsklassen!$B$34:$D$38,3,FALSE)*C289)</f>
        <v/>
      </c>
      <c r="Z289" s="54" t="str">
        <f>IF(OR(C289=""),"",(SUM(G289,K289,O289)*VLOOKUP(U289,Gehaltsklassen!$B$34:$D$38,2,FALSE)))</f>
        <v/>
      </c>
      <c r="AA289" s="53" t="str">
        <f>IF(OR(C289=""),"",(SUM(G289,K289,O289)*VLOOKUP(U289,Gehaltsklassen!$B$34:$D$38,2,FALSE))*C289)</f>
        <v/>
      </c>
      <c r="AB289" s="53" t="str">
        <f>IF(OR(C289=""),"",(SUM(G289,K289,O289)*VLOOKUP(U289,Gehaltsklassen!$B$34:$D$38,3,FALSE)))</f>
        <v/>
      </c>
      <c r="AC289" s="53" t="str">
        <f>IF(OR(C289=""),"",(SUM(G289,K289,O289)*VLOOKUP(U289,Gehaltsklassen!$B$34:$D$38,3,FALSE))*C289)</f>
        <v/>
      </c>
    </row>
    <row r="290" spans="1:29" ht="31.9" customHeight="1" x14ac:dyDescent="0.2">
      <c r="A290" s="74" t="str">
        <f>IF(C290="","",MAX($A$11:A289)+1)</f>
        <v/>
      </c>
      <c r="B290" s="75" t="str">
        <f>IF('N-Bedarf AL'!B288="","",'N-Bedarf AL'!B288)</f>
        <v/>
      </c>
      <c r="C290" s="49" t="str">
        <f>IF('N-Bedarf AL'!C288="","",'N-Bedarf AL'!C288)</f>
        <v/>
      </c>
      <c r="D290" s="88" t="str">
        <f>IF('N-Bedarf AL'!D288="","",'N-Bedarf AL'!D288)</f>
        <v/>
      </c>
      <c r="E290" s="49" t="str">
        <f>IF('N-Bedarf AL'!G288="","",'N-Bedarf AL'!G288)</f>
        <v/>
      </c>
      <c r="F290" s="50" t="str">
        <f t="shared" si="24"/>
        <v/>
      </c>
      <c r="G290" s="50" t="str">
        <f t="shared" si="25"/>
        <v/>
      </c>
      <c r="H290" s="88"/>
      <c r="I290" s="49"/>
      <c r="J290" s="50" t="str">
        <f t="shared" si="26"/>
        <v/>
      </c>
      <c r="K290" s="50" t="str">
        <f t="shared" si="27"/>
        <v/>
      </c>
      <c r="L290" s="88"/>
      <c r="M290" s="49"/>
      <c r="N290" s="50" t="str">
        <f t="shared" si="28"/>
        <v/>
      </c>
      <c r="O290" s="50" t="str">
        <f t="shared" si="29"/>
        <v/>
      </c>
      <c r="P290" s="51"/>
      <c r="Q290" s="78" t="s">
        <v>261</v>
      </c>
      <c r="R290" s="49"/>
      <c r="S290" s="32" t="str">
        <f>IF(R290="","C",INDEX(Gehaltsklassen!A$11:A$15,MATCH('P-Bedarf AL'!R290,Gehaltsklassen!D$11:D$15,1),1))</f>
        <v>C</v>
      </c>
      <c r="T290" s="49"/>
      <c r="U290" s="32" t="str">
        <f>IF(T290="","C",IF(T290="","C",IF('P-Bedarf AL'!$Q290="I",INDEX(Gehaltsklassen!A$11:A$15,MATCH('P-Bedarf AL'!T290,Gehaltsklassen!C$11:C$15,1),1),IF('P-Bedarf AL'!$Q290="II",INDEX(Gehaltsklassen!A$11:A$15,MATCH('P-Bedarf AL'!T290,Gehaltsklassen!D$11:D$15,1),1),IF('P-Bedarf AL'!$Q290="III",INDEX(Gehaltsklassen!A$11:A$15,MATCH('P-Bedarf AL'!T290,Gehaltsklassen!E$11:E$15,1),1),"Falsche Bodenart")))))</f>
        <v>C</v>
      </c>
      <c r="V290" s="52" t="str">
        <f>IF(OR(C290=""),"",SUM(F290,J290,N290)*VLOOKUP(S290,Gehaltsklassen!$B$34:$D$38,2,FALSE))</f>
        <v/>
      </c>
      <c r="W290" s="52" t="str">
        <f>IF(OR(C290=""),"",SUM(F290,J290,N290)*VLOOKUP(S290,Gehaltsklassen!$B$34:$D$38,2,FALSE)*C290)</f>
        <v/>
      </c>
      <c r="X290" s="52" t="str">
        <f>IF(OR(C290=""),"",SUM(F290,J290,N290)*VLOOKUP(S290,Gehaltsklassen!$B$34:$D$38,3,FALSE))</f>
        <v/>
      </c>
      <c r="Y290" s="52" t="str">
        <f>IF(OR(C290=""),"",SUM(F290,J290,N290)*VLOOKUP(S290,Gehaltsklassen!$B$34:$D$38,3,FALSE)*C290)</f>
        <v/>
      </c>
      <c r="Z290" s="54" t="str">
        <f>IF(OR(C290=""),"",(SUM(G290,K290,O290)*VLOOKUP(U290,Gehaltsklassen!$B$34:$D$38,2,FALSE)))</f>
        <v/>
      </c>
      <c r="AA290" s="53" t="str">
        <f>IF(OR(C290=""),"",(SUM(G290,K290,O290)*VLOOKUP(U290,Gehaltsklassen!$B$34:$D$38,2,FALSE))*C290)</f>
        <v/>
      </c>
      <c r="AB290" s="53" t="str">
        <f>IF(OR(C290=""),"",(SUM(G290,K290,O290)*VLOOKUP(U290,Gehaltsklassen!$B$34:$D$38,3,FALSE)))</f>
        <v/>
      </c>
      <c r="AC290" s="53" t="str">
        <f>IF(OR(C290=""),"",(SUM(G290,K290,O290)*VLOOKUP(U290,Gehaltsklassen!$B$34:$D$38,3,FALSE))*C290)</f>
        <v/>
      </c>
    </row>
    <row r="291" spans="1:29" ht="31.9" customHeight="1" x14ac:dyDescent="0.2">
      <c r="A291" s="74" t="str">
        <f>IF(C291="","",MAX($A$11:A290)+1)</f>
        <v/>
      </c>
      <c r="B291" s="75" t="str">
        <f>IF('N-Bedarf AL'!B289="","",'N-Bedarf AL'!B289)</f>
        <v/>
      </c>
      <c r="C291" s="49" t="str">
        <f>IF('N-Bedarf AL'!C289="","",'N-Bedarf AL'!C289)</f>
        <v/>
      </c>
      <c r="D291" s="88" t="str">
        <f>IF('N-Bedarf AL'!D289="","",'N-Bedarf AL'!D289)</f>
        <v/>
      </c>
      <c r="E291" s="49" t="str">
        <f>IF('N-Bedarf AL'!G289="","",'N-Bedarf AL'!G289)</f>
        <v/>
      </c>
      <c r="F291" s="50" t="str">
        <f t="shared" si="24"/>
        <v/>
      </c>
      <c r="G291" s="50" t="str">
        <f t="shared" si="25"/>
        <v/>
      </c>
      <c r="H291" s="88"/>
      <c r="I291" s="49"/>
      <c r="J291" s="50" t="str">
        <f t="shared" si="26"/>
        <v/>
      </c>
      <c r="K291" s="50" t="str">
        <f t="shared" si="27"/>
        <v/>
      </c>
      <c r="L291" s="88"/>
      <c r="M291" s="49"/>
      <c r="N291" s="50" t="str">
        <f t="shared" si="28"/>
        <v/>
      </c>
      <c r="O291" s="50" t="str">
        <f t="shared" si="29"/>
        <v/>
      </c>
      <c r="P291" s="51"/>
      <c r="Q291" s="78" t="s">
        <v>261</v>
      </c>
      <c r="R291" s="49"/>
      <c r="S291" s="32" t="str">
        <f>IF(R291="","C",INDEX(Gehaltsklassen!A$11:A$15,MATCH('P-Bedarf AL'!R291,Gehaltsklassen!D$11:D$15,1),1))</f>
        <v>C</v>
      </c>
      <c r="T291" s="49"/>
      <c r="U291" s="32" t="str">
        <f>IF(T291="","C",IF(T291="","C",IF('P-Bedarf AL'!$Q291="I",INDEX(Gehaltsklassen!A$11:A$15,MATCH('P-Bedarf AL'!T291,Gehaltsklassen!C$11:C$15,1),1),IF('P-Bedarf AL'!$Q291="II",INDEX(Gehaltsklassen!A$11:A$15,MATCH('P-Bedarf AL'!T291,Gehaltsklassen!D$11:D$15,1),1),IF('P-Bedarf AL'!$Q291="III",INDEX(Gehaltsklassen!A$11:A$15,MATCH('P-Bedarf AL'!T291,Gehaltsklassen!E$11:E$15,1),1),"Falsche Bodenart")))))</f>
        <v>C</v>
      </c>
      <c r="V291" s="52" t="str">
        <f>IF(OR(C291=""),"",SUM(F291,J291,N291)*VLOOKUP(S291,Gehaltsklassen!$B$34:$D$38,2,FALSE))</f>
        <v/>
      </c>
      <c r="W291" s="52" t="str">
        <f>IF(OR(C291=""),"",SUM(F291,J291,N291)*VLOOKUP(S291,Gehaltsklassen!$B$34:$D$38,2,FALSE)*C291)</f>
        <v/>
      </c>
      <c r="X291" s="52" t="str">
        <f>IF(OR(C291=""),"",SUM(F291,J291,N291)*VLOOKUP(S291,Gehaltsklassen!$B$34:$D$38,3,FALSE))</f>
        <v/>
      </c>
      <c r="Y291" s="52" t="str">
        <f>IF(OR(C291=""),"",SUM(F291,J291,N291)*VLOOKUP(S291,Gehaltsklassen!$B$34:$D$38,3,FALSE)*C291)</f>
        <v/>
      </c>
      <c r="Z291" s="54" t="str">
        <f>IF(OR(C291=""),"",(SUM(G291,K291,O291)*VLOOKUP(U291,Gehaltsklassen!$B$34:$D$38,2,FALSE)))</f>
        <v/>
      </c>
      <c r="AA291" s="53" t="str">
        <f>IF(OR(C291=""),"",(SUM(G291,K291,O291)*VLOOKUP(U291,Gehaltsklassen!$B$34:$D$38,2,FALSE))*C291)</f>
        <v/>
      </c>
      <c r="AB291" s="53" t="str">
        <f>IF(OR(C291=""),"",(SUM(G291,K291,O291)*VLOOKUP(U291,Gehaltsklassen!$B$34:$D$38,3,FALSE)))</f>
        <v/>
      </c>
      <c r="AC291" s="53" t="str">
        <f>IF(OR(C291=""),"",(SUM(G291,K291,O291)*VLOOKUP(U291,Gehaltsklassen!$B$34:$D$38,3,FALSE))*C291)</f>
        <v/>
      </c>
    </row>
    <row r="292" spans="1:29" ht="31.9" customHeight="1" x14ac:dyDescent="0.2">
      <c r="A292" s="74" t="str">
        <f>IF(C292="","",MAX($A$11:A291)+1)</f>
        <v/>
      </c>
      <c r="B292" s="75" t="str">
        <f>IF('N-Bedarf AL'!B290="","",'N-Bedarf AL'!B290)</f>
        <v/>
      </c>
      <c r="C292" s="49" t="str">
        <f>IF('N-Bedarf AL'!C290="","",'N-Bedarf AL'!C290)</f>
        <v/>
      </c>
      <c r="D292" s="88" t="str">
        <f>IF('N-Bedarf AL'!D290="","",'N-Bedarf AL'!D290)</f>
        <v/>
      </c>
      <c r="E292" s="49" t="str">
        <f>IF('N-Bedarf AL'!G290="","",'N-Bedarf AL'!G290)</f>
        <v/>
      </c>
      <c r="F292" s="50" t="str">
        <f t="shared" si="24"/>
        <v/>
      </c>
      <c r="G292" s="50" t="str">
        <f t="shared" si="25"/>
        <v/>
      </c>
      <c r="H292" s="88"/>
      <c r="I292" s="49"/>
      <c r="J292" s="50" t="str">
        <f t="shared" si="26"/>
        <v/>
      </c>
      <c r="K292" s="50" t="str">
        <f t="shared" si="27"/>
        <v/>
      </c>
      <c r="L292" s="88"/>
      <c r="M292" s="49"/>
      <c r="N292" s="50" t="str">
        <f t="shared" si="28"/>
        <v/>
      </c>
      <c r="O292" s="50" t="str">
        <f t="shared" si="29"/>
        <v/>
      </c>
      <c r="P292" s="51"/>
      <c r="Q292" s="78" t="s">
        <v>261</v>
      </c>
      <c r="R292" s="49"/>
      <c r="S292" s="32" t="str">
        <f>IF(R292="","C",INDEX(Gehaltsklassen!A$11:A$15,MATCH('P-Bedarf AL'!R292,Gehaltsklassen!D$11:D$15,1),1))</f>
        <v>C</v>
      </c>
      <c r="T292" s="49"/>
      <c r="U292" s="32" t="str">
        <f>IF(T292="","C",IF(T292="","C",IF('P-Bedarf AL'!$Q292="I",INDEX(Gehaltsklassen!A$11:A$15,MATCH('P-Bedarf AL'!T292,Gehaltsklassen!C$11:C$15,1),1),IF('P-Bedarf AL'!$Q292="II",INDEX(Gehaltsklassen!A$11:A$15,MATCH('P-Bedarf AL'!T292,Gehaltsklassen!D$11:D$15,1),1),IF('P-Bedarf AL'!$Q292="III",INDEX(Gehaltsklassen!A$11:A$15,MATCH('P-Bedarf AL'!T292,Gehaltsklassen!E$11:E$15,1),1),"Falsche Bodenart")))))</f>
        <v>C</v>
      </c>
      <c r="V292" s="52" t="str">
        <f>IF(OR(C292=""),"",SUM(F292,J292,N292)*VLOOKUP(S292,Gehaltsklassen!$B$34:$D$38,2,FALSE))</f>
        <v/>
      </c>
      <c r="W292" s="52" t="str">
        <f>IF(OR(C292=""),"",SUM(F292,J292,N292)*VLOOKUP(S292,Gehaltsklassen!$B$34:$D$38,2,FALSE)*C292)</f>
        <v/>
      </c>
      <c r="X292" s="52" t="str">
        <f>IF(OR(C292=""),"",SUM(F292,J292,N292)*VLOOKUP(S292,Gehaltsklassen!$B$34:$D$38,3,FALSE))</f>
        <v/>
      </c>
      <c r="Y292" s="52" t="str">
        <f>IF(OR(C292=""),"",SUM(F292,J292,N292)*VLOOKUP(S292,Gehaltsklassen!$B$34:$D$38,3,FALSE)*C292)</f>
        <v/>
      </c>
      <c r="Z292" s="54" t="str">
        <f>IF(OR(C292=""),"",(SUM(G292,K292,O292)*VLOOKUP(U292,Gehaltsklassen!$B$34:$D$38,2,FALSE)))</f>
        <v/>
      </c>
      <c r="AA292" s="53" t="str">
        <f>IF(OR(C292=""),"",(SUM(G292,K292,O292)*VLOOKUP(U292,Gehaltsklassen!$B$34:$D$38,2,FALSE))*C292)</f>
        <v/>
      </c>
      <c r="AB292" s="53" t="str">
        <f>IF(OR(C292=""),"",(SUM(G292,K292,O292)*VLOOKUP(U292,Gehaltsklassen!$B$34:$D$38,3,FALSE)))</f>
        <v/>
      </c>
      <c r="AC292" s="53" t="str">
        <f>IF(OR(C292=""),"",(SUM(G292,K292,O292)*VLOOKUP(U292,Gehaltsklassen!$B$34:$D$38,3,FALSE))*C292)</f>
        <v/>
      </c>
    </row>
    <row r="293" spans="1:29" ht="31.9" customHeight="1" x14ac:dyDescent="0.2">
      <c r="A293" s="74" t="str">
        <f>IF(C293="","",MAX($A$11:A292)+1)</f>
        <v/>
      </c>
      <c r="B293" s="75" t="str">
        <f>IF('N-Bedarf AL'!B291="","",'N-Bedarf AL'!B291)</f>
        <v/>
      </c>
      <c r="C293" s="49" t="str">
        <f>IF('N-Bedarf AL'!C291="","",'N-Bedarf AL'!C291)</f>
        <v/>
      </c>
      <c r="D293" s="88" t="str">
        <f>IF('N-Bedarf AL'!D291="","",'N-Bedarf AL'!D291)</f>
        <v/>
      </c>
      <c r="E293" s="49" t="str">
        <f>IF('N-Bedarf AL'!G291="","",'N-Bedarf AL'!G291)</f>
        <v/>
      </c>
      <c r="F293" s="50" t="str">
        <f t="shared" si="24"/>
        <v/>
      </c>
      <c r="G293" s="50" t="str">
        <f t="shared" si="25"/>
        <v/>
      </c>
      <c r="H293" s="88"/>
      <c r="I293" s="49"/>
      <c r="J293" s="50" t="str">
        <f t="shared" si="26"/>
        <v/>
      </c>
      <c r="K293" s="50" t="str">
        <f t="shared" si="27"/>
        <v/>
      </c>
      <c r="L293" s="88"/>
      <c r="M293" s="49"/>
      <c r="N293" s="50" t="str">
        <f t="shared" si="28"/>
        <v/>
      </c>
      <c r="O293" s="50" t="str">
        <f t="shared" si="29"/>
        <v/>
      </c>
      <c r="P293" s="51"/>
      <c r="Q293" s="78" t="s">
        <v>261</v>
      </c>
      <c r="R293" s="49"/>
      <c r="S293" s="32" t="str">
        <f>IF(R293="","C",INDEX(Gehaltsklassen!A$11:A$15,MATCH('P-Bedarf AL'!R293,Gehaltsklassen!D$11:D$15,1),1))</f>
        <v>C</v>
      </c>
      <c r="T293" s="49"/>
      <c r="U293" s="32" t="str">
        <f>IF(T293="","C",IF(T293="","C",IF('P-Bedarf AL'!$Q293="I",INDEX(Gehaltsklassen!A$11:A$15,MATCH('P-Bedarf AL'!T293,Gehaltsklassen!C$11:C$15,1),1),IF('P-Bedarf AL'!$Q293="II",INDEX(Gehaltsklassen!A$11:A$15,MATCH('P-Bedarf AL'!T293,Gehaltsklassen!D$11:D$15,1),1),IF('P-Bedarf AL'!$Q293="III",INDEX(Gehaltsklassen!A$11:A$15,MATCH('P-Bedarf AL'!T293,Gehaltsklassen!E$11:E$15,1),1),"Falsche Bodenart")))))</f>
        <v>C</v>
      </c>
      <c r="V293" s="52" t="str">
        <f>IF(OR(C293=""),"",SUM(F293,J293,N293)*VLOOKUP(S293,Gehaltsklassen!$B$34:$D$38,2,FALSE))</f>
        <v/>
      </c>
      <c r="W293" s="52" t="str">
        <f>IF(OR(C293=""),"",SUM(F293,J293,N293)*VLOOKUP(S293,Gehaltsklassen!$B$34:$D$38,2,FALSE)*C293)</f>
        <v/>
      </c>
      <c r="X293" s="52" t="str">
        <f>IF(OR(C293=""),"",SUM(F293,J293,N293)*VLOOKUP(S293,Gehaltsklassen!$B$34:$D$38,3,FALSE))</f>
        <v/>
      </c>
      <c r="Y293" s="52" t="str">
        <f>IF(OR(C293=""),"",SUM(F293,J293,N293)*VLOOKUP(S293,Gehaltsklassen!$B$34:$D$38,3,FALSE)*C293)</f>
        <v/>
      </c>
      <c r="Z293" s="54" t="str">
        <f>IF(OR(C293=""),"",(SUM(G293,K293,O293)*VLOOKUP(U293,Gehaltsklassen!$B$34:$D$38,2,FALSE)))</f>
        <v/>
      </c>
      <c r="AA293" s="53" t="str">
        <f>IF(OR(C293=""),"",(SUM(G293,K293,O293)*VLOOKUP(U293,Gehaltsklassen!$B$34:$D$38,2,FALSE))*C293)</f>
        <v/>
      </c>
      <c r="AB293" s="53" t="str">
        <f>IF(OR(C293=""),"",(SUM(G293,K293,O293)*VLOOKUP(U293,Gehaltsklassen!$B$34:$D$38,3,FALSE)))</f>
        <v/>
      </c>
      <c r="AC293" s="53" t="str">
        <f>IF(OR(C293=""),"",(SUM(G293,K293,O293)*VLOOKUP(U293,Gehaltsklassen!$B$34:$D$38,3,FALSE))*C293)</f>
        <v/>
      </c>
    </row>
    <row r="294" spans="1:29" ht="31.9" customHeight="1" x14ac:dyDescent="0.2">
      <c r="A294" s="74" t="str">
        <f>IF(C294="","",MAX($A$11:A293)+1)</f>
        <v/>
      </c>
      <c r="B294" s="75" t="str">
        <f>IF('N-Bedarf AL'!B292="","",'N-Bedarf AL'!B292)</f>
        <v/>
      </c>
      <c r="C294" s="49" t="str">
        <f>IF('N-Bedarf AL'!C292="","",'N-Bedarf AL'!C292)</f>
        <v/>
      </c>
      <c r="D294" s="88" t="str">
        <f>IF('N-Bedarf AL'!D292="","",'N-Bedarf AL'!D292)</f>
        <v/>
      </c>
      <c r="E294" s="49" t="str">
        <f>IF('N-Bedarf AL'!G292="","",'N-Bedarf AL'!G292)</f>
        <v/>
      </c>
      <c r="F294" s="50" t="str">
        <f t="shared" si="24"/>
        <v/>
      </c>
      <c r="G294" s="50" t="str">
        <f t="shared" si="25"/>
        <v/>
      </c>
      <c r="H294" s="88"/>
      <c r="I294" s="49"/>
      <c r="J294" s="50" t="str">
        <f t="shared" si="26"/>
        <v/>
      </c>
      <c r="K294" s="50" t="str">
        <f t="shared" si="27"/>
        <v/>
      </c>
      <c r="L294" s="88"/>
      <c r="M294" s="49"/>
      <c r="N294" s="50" t="str">
        <f t="shared" si="28"/>
        <v/>
      </c>
      <c r="O294" s="50" t="str">
        <f t="shared" si="29"/>
        <v/>
      </c>
      <c r="P294" s="51"/>
      <c r="Q294" s="78" t="s">
        <v>261</v>
      </c>
      <c r="R294" s="49"/>
      <c r="S294" s="32" t="str">
        <f>IF(R294="","C",INDEX(Gehaltsklassen!A$11:A$15,MATCH('P-Bedarf AL'!R294,Gehaltsklassen!D$11:D$15,1),1))</f>
        <v>C</v>
      </c>
      <c r="T294" s="49"/>
      <c r="U294" s="32" t="str">
        <f>IF(T294="","C",IF(T294="","C",IF('P-Bedarf AL'!$Q294="I",INDEX(Gehaltsklassen!A$11:A$15,MATCH('P-Bedarf AL'!T294,Gehaltsklassen!C$11:C$15,1),1),IF('P-Bedarf AL'!$Q294="II",INDEX(Gehaltsklassen!A$11:A$15,MATCH('P-Bedarf AL'!T294,Gehaltsklassen!D$11:D$15,1),1),IF('P-Bedarf AL'!$Q294="III",INDEX(Gehaltsklassen!A$11:A$15,MATCH('P-Bedarf AL'!T294,Gehaltsklassen!E$11:E$15,1),1),"Falsche Bodenart")))))</f>
        <v>C</v>
      </c>
      <c r="V294" s="52" t="str">
        <f>IF(OR(C294=""),"",SUM(F294,J294,N294)*VLOOKUP(S294,Gehaltsklassen!$B$34:$D$38,2,FALSE))</f>
        <v/>
      </c>
      <c r="W294" s="52" t="str">
        <f>IF(OR(C294=""),"",SUM(F294,J294,N294)*VLOOKUP(S294,Gehaltsklassen!$B$34:$D$38,2,FALSE)*C294)</f>
        <v/>
      </c>
      <c r="X294" s="52" t="str">
        <f>IF(OR(C294=""),"",SUM(F294,J294,N294)*VLOOKUP(S294,Gehaltsklassen!$B$34:$D$38,3,FALSE))</f>
        <v/>
      </c>
      <c r="Y294" s="52" t="str">
        <f>IF(OR(C294=""),"",SUM(F294,J294,N294)*VLOOKUP(S294,Gehaltsklassen!$B$34:$D$38,3,FALSE)*C294)</f>
        <v/>
      </c>
      <c r="Z294" s="54" t="str">
        <f>IF(OR(C294=""),"",(SUM(G294,K294,O294)*VLOOKUP(U294,Gehaltsklassen!$B$34:$D$38,2,FALSE)))</f>
        <v/>
      </c>
      <c r="AA294" s="53" t="str">
        <f>IF(OR(C294=""),"",(SUM(G294,K294,O294)*VLOOKUP(U294,Gehaltsklassen!$B$34:$D$38,2,FALSE))*C294)</f>
        <v/>
      </c>
      <c r="AB294" s="53" t="str">
        <f>IF(OR(C294=""),"",(SUM(G294,K294,O294)*VLOOKUP(U294,Gehaltsklassen!$B$34:$D$38,3,FALSE)))</f>
        <v/>
      </c>
      <c r="AC294" s="53" t="str">
        <f>IF(OR(C294=""),"",(SUM(G294,K294,O294)*VLOOKUP(U294,Gehaltsklassen!$B$34:$D$38,3,FALSE))*C294)</f>
        <v/>
      </c>
    </row>
    <row r="295" spans="1:29" ht="31.9" customHeight="1" x14ac:dyDescent="0.2">
      <c r="A295" s="74" t="str">
        <f>IF(C295="","",MAX($A$11:A294)+1)</f>
        <v/>
      </c>
      <c r="B295" s="75" t="str">
        <f>IF('N-Bedarf AL'!B293="","",'N-Bedarf AL'!B293)</f>
        <v/>
      </c>
      <c r="C295" s="49" t="str">
        <f>IF('N-Bedarf AL'!C293="","",'N-Bedarf AL'!C293)</f>
        <v/>
      </c>
      <c r="D295" s="88" t="str">
        <f>IF('N-Bedarf AL'!D293="","",'N-Bedarf AL'!D293)</f>
        <v/>
      </c>
      <c r="E295" s="49" t="str">
        <f>IF('N-Bedarf AL'!G293="","",'N-Bedarf AL'!G293)</f>
        <v/>
      </c>
      <c r="F295" s="50" t="str">
        <f t="shared" si="24"/>
        <v/>
      </c>
      <c r="G295" s="50" t="str">
        <f t="shared" si="25"/>
        <v/>
      </c>
      <c r="H295" s="88"/>
      <c r="I295" s="49"/>
      <c r="J295" s="50" t="str">
        <f t="shared" si="26"/>
        <v/>
      </c>
      <c r="K295" s="50" t="str">
        <f t="shared" si="27"/>
        <v/>
      </c>
      <c r="L295" s="88"/>
      <c r="M295" s="49"/>
      <c r="N295" s="50" t="str">
        <f t="shared" si="28"/>
        <v/>
      </c>
      <c r="O295" s="50" t="str">
        <f t="shared" si="29"/>
        <v/>
      </c>
      <c r="P295" s="51"/>
      <c r="Q295" s="78" t="s">
        <v>261</v>
      </c>
      <c r="R295" s="49"/>
      <c r="S295" s="32" t="str">
        <f>IF(R295="","C",INDEX(Gehaltsklassen!A$11:A$15,MATCH('P-Bedarf AL'!R295,Gehaltsklassen!D$11:D$15,1),1))</f>
        <v>C</v>
      </c>
      <c r="T295" s="49"/>
      <c r="U295" s="32" t="str">
        <f>IF(T295="","C",IF(T295="","C",IF('P-Bedarf AL'!$Q295="I",INDEX(Gehaltsklassen!A$11:A$15,MATCH('P-Bedarf AL'!T295,Gehaltsklassen!C$11:C$15,1),1),IF('P-Bedarf AL'!$Q295="II",INDEX(Gehaltsklassen!A$11:A$15,MATCH('P-Bedarf AL'!T295,Gehaltsklassen!D$11:D$15,1),1),IF('P-Bedarf AL'!$Q295="III",INDEX(Gehaltsklassen!A$11:A$15,MATCH('P-Bedarf AL'!T295,Gehaltsklassen!E$11:E$15,1),1),"Falsche Bodenart")))))</f>
        <v>C</v>
      </c>
      <c r="V295" s="52" t="str">
        <f>IF(OR(C295=""),"",SUM(F295,J295,N295)*VLOOKUP(S295,Gehaltsklassen!$B$34:$D$38,2,FALSE))</f>
        <v/>
      </c>
      <c r="W295" s="52" t="str">
        <f>IF(OR(C295=""),"",SUM(F295,J295,N295)*VLOOKUP(S295,Gehaltsklassen!$B$34:$D$38,2,FALSE)*C295)</f>
        <v/>
      </c>
      <c r="X295" s="52" t="str">
        <f>IF(OR(C295=""),"",SUM(F295,J295,N295)*VLOOKUP(S295,Gehaltsklassen!$B$34:$D$38,3,FALSE))</f>
        <v/>
      </c>
      <c r="Y295" s="52" t="str">
        <f>IF(OR(C295=""),"",SUM(F295,J295,N295)*VLOOKUP(S295,Gehaltsklassen!$B$34:$D$38,3,FALSE)*C295)</f>
        <v/>
      </c>
      <c r="Z295" s="54" t="str">
        <f>IF(OR(C295=""),"",(SUM(G295,K295,O295)*VLOOKUP(U295,Gehaltsklassen!$B$34:$D$38,2,FALSE)))</f>
        <v/>
      </c>
      <c r="AA295" s="53" t="str">
        <f>IF(OR(C295=""),"",(SUM(G295,K295,O295)*VLOOKUP(U295,Gehaltsklassen!$B$34:$D$38,2,FALSE))*C295)</f>
        <v/>
      </c>
      <c r="AB295" s="53" t="str">
        <f>IF(OR(C295=""),"",(SUM(G295,K295,O295)*VLOOKUP(U295,Gehaltsklassen!$B$34:$D$38,3,FALSE)))</f>
        <v/>
      </c>
      <c r="AC295" s="53" t="str">
        <f>IF(OR(C295=""),"",(SUM(G295,K295,O295)*VLOOKUP(U295,Gehaltsklassen!$B$34:$D$38,3,FALSE))*C295)</f>
        <v/>
      </c>
    </row>
    <row r="296" spans="1:29" ht="31.9" customHeight="1" x14ac:dyDescent="0.2">
      <c r="A296" s="74" t="str">
        <f>IF(C296="","",MAX($A$11:A295)+1)</f>
        <v/>
      </c>
      <c r="B296" s="75" t="str">
        <f>IF('N-Bedarf AL'!B294="","",'N-Bedarf AL'!B294)</f>
        <v/>
      </c>
      <c r="C296" s="49" t="str">
        <f>IF('N-Bedarf AL'!C294="","",'N-Bedarf AL'!C294)</f>
        <v/>
      </c>
      <c r="D296" s="88" t="str">
        <f>IF('N-Bedarf AL'!D294="","",'N-Bedarf AL'!D294)</f>
        <v/>
      </c>
      <c r="E296" s="49" t="str">
        <f>IF('N-Bedarf AL'!G294="","",'N-Bedarf AL'!G294)</f>
        <v/>
      </c>
      <c r="F296" s="50" t="str">
        <f t="shared" si="24"/>
        <v/>
      </c>
      <c r="G296" s="50" t="str">
        <f t="shared" si="25"/>
        <v/>
      </c>
      <c r="H296" s="88"/>
      <c r="I296" s="49"/>
      <c r="J296" s="50" t="str">
        <f t="shared" si="26"/>
        <v/>
      </c>
      <c r="K296" s="50" t="str">
        <f t="shared" si="27"/>
        <v/>
      </c>
      <c r="L296" s="88"/>
      <c r="M296" s="49"/>
      <c r="N296" s="50" t="str">
        <f t="shared" si="28"/>
        <v/>
      </c>
      <c r="O296" s="50" t="str">
        <f t="shared" si="29"/>
        <v/>
      </c>
      <c r="P296" s="51"/>
      <c r="Q296" s="78" t="s">
        <v>261</v>
      </c>
      <c r="R296" s="49"/>
      <c r="S296" s="32" t="str">
        <f>IF(R296="","C",INDEX(Gehaltsklassen!A$11:A$15,MATCH('P-Bedarf AL'!R296,Gehaltsklassen!D$11:D$15,1),1))</f>
        <v>C</v>
      </c>
      <c r="T296" s="49"/>
      <c r="U296" s="32" t="str">
        <f>IF(T296="","C",IF(T296="","C",IF('P-Bedarf AL'!$Q296="I",INDEX(Gehaltsklassen!A$11:A$15,MATCH('P-Bedarf AL'!T296,Gehaltsklassen!C$11:C$15,1),1),IF('P-Bedarf AL'!$Q296="II",INDEX(Gehaltsklassen!A$11:A$15,MATCH('P-Bedarf AL'!T296,Gehaltsklassen!D$11:D$15,1),1),IF('P-Bedarf AL'!$Q296="III",INDEX(Gehaltsklassen!A$11:A$15,MATCH('P-Bedarf AL'!T296,Gehaltsklassen!E$11:E$15,1),1),"Falsche Bodenart")))))</f>
        <v>C</v>
      </c>
      <c r="V296" s="52" t="str">
        <f>IF(OR(C296=""),"",SUM(F296,J296,N296)*VLOOKUP(S296,Gehaltsklassen!$B$34:$D$38,2,FALSE))</f>
        <v/>
      </c>
      <c r="W296" s="52" t="str">
        <f>IF(OR(C296=""),"",SUM(F296,J296,N296)*VLOOKUP(S296,Gehaltsklassen!$B$34:$D$38,2,FALSE)*C296)</f>
        <v/>
      </c>
      <c r="X296" s="52" t="str">
        <f>IF(OR(C296=""),"",SUM(F296,J296,N296)*VLOOKUP(S296,Gehaltsklassen!$B$34:$D$38,3,FALSE))</f>
        <v/>
      </c>
      <c r="Y296" s="52" t="str">
        <f>IF(OR(C296=""),"",SUM(F296,J296,N296)*VLOOKUP(S296,Gehaltsklassen!$B$34:$D$38,3,FALSE)*C296)</f>
        <v/>
      </c>
      <c r="Z296" s="54" t="str">
        <f>IF(OR(C296=""),"",(SUM(G296,K296,O296)*VLOOKUP(U296,Gehaltsklassen!$B$34:$D$38,2,FALSE)))</f>
        <v/>
      </c>
      <c r="AA296" s="53" t="str">
        <f>IF(OR(C296=""),"",(SUM(G296,K296,O296)*VLOOKUP(U296,Gehaltsklassen!$B$34:$D$38,2,FALSE))*C296)</f>
        <v/>
      </c>
      <c r="AB296" s="53" t="str">
        <f>IF(OR(C296=""),"",(SUM(G296,K296,O296)*VLOOKUP(U296,Gehaltsklassen!$B$34:$D$38,3,FALSE)))</f>
        <v/>
      </c>
      <c r="AC296" s="53" t="str">
        <f>IF(OR(C296=""),"",(SUM(G296,K296,O296)*VLOOKUP(U296,Gehaltsklassen!$B$34:$D$38,3,FALSE))*C296)</f>
        <v/>
      </c>
    </row>
    <row r="297" spans="1:29" ht="31.9" customHeight="1" x14ac:dyDescent="0.2">
      <c r="A297" s="74" t="str">
        <f>IF(C297="","",MAX($A$11:A296)+1)</f>
        <v/>
      </c>
      <c r="B297" s="75" t="str">
        <f>IF('N-Bedarf AL'!B295="","",'N-Bedarf AL'!B295)</f>
        <v/>
      </c>
      <c r="C297" s="49" t="str">
        <f>IF('N-Bedarf AL'!C295="","",'N-Bedarf AL'!C295)</f>
        <v/>
      </c>
      <c r="D297" s="88" t="str">
        <f>IF('N-Bedarf AL'!D295="","",'N-Bedarf AL'!D295)</f>
        <v/>
      </c>
      <c r="E297" s="49" t="str">
        <f>IF('N-Bedarf AL'!G295="","",'N-Bedarf AL'!G295)</f>
        <v/>
      </c>
      <c r="F297" s="50" t="str">
        <f t="shared" si="24"/>
        <v/>
      </c>
      <c r="G297" s="50" t="str">
        <f t="shared" si="25"/>
        <v/>
      </c>
      <c r="H297" s="88"/>
      <c r="I297" s="49"/>
      <c r="J297" s="50" t="str">
        <f t="shared" si="26"/>
        <v/>
      </c>
      <c r="K297" s="50" t="str">
        <f t="shared" si="27"/>
        <v/>
      </c>
      <c r="L297" s="88"/>
      <c r="M297" s="49"/>
      <c r="N297" s="50" t="str">
        <f t="shared" si="28"/>
        <v/>
      </c>
      <c r="O297" s="50" t="str">
        <f t="shared" si="29"/>
        <v/>
      </c>
      <c r="P297" s="51"/>
      <c r="Q297" s="78" t="s">
        <v>261</v>
      </c>
      <c r="R297" s="49"/>
      <c r="S297" s="32" t="str">
        <f>IF(R297="","C",INDEX(Gehaltsklassen!A$11:A$15,MATCH('P-Bedarf AL'!R297,Gehaltsklassen!D$11:D$15,1),1))</f>
        <v>C</v>
      </c>
      <c r="T297" s="49"/>
      <c r="U297" s="32" t="str">
        <f>IF(T297="","C",IF(T297="","C",IF('P-Bedarf AL'!$Q297="I",INDEX(Gehaltsklassen!A$11:A$15,MATCH('P-Bedarf AL'!T297,Gehaltsklassen!C$11:C$15,1),1),IF('P-Bedarf AL'!$Q297="II",INDEX(Gehaltsklassen!A$11:A$15,MATCH('P-Bedarf AL'!T297,Gehaltsklassen!D$11:D$15,1),1),IF('P-Bedarf AL'!$Q297="III",INDEX(Gehaltsklassen!A$11:A$15,MATCH('P-Bedarf AL'!T297,Gehaltsklassen!E$11:E$15,1),1),"Falsche Bodenart")))))</f>
        <v>C</v>
      </c>
      <c r="V297" s="52" t="str">
        <f>IF(OR(C297=""),"",SUM(F297,J297,N297)*VLOOKUP(S297,Gehaltsklassen!$B$34:$D$38,2,FALSE))</f>
        <v/>
      </c>
      <c r="W297" s="52" t="str">
        <f>IF(OR(C297=""),"",SUM(F297,J297,N297)*VLOOKUP(S297,Gehaltsklassen!$B$34:$D$38,2,FALSE)*C297)</f>
        <v/>
      </c>
      <c r="X297" s="52" t="str">
        <f>IF(OR(C297=""),"",SUM(F297,J297,N297)*VLOOKUP(S297,Gehaltsklassen!$B$34:$D$38,3,FALSE))</f>
        <v/>
      </c>
      <c r="Y297" s="52" t="str">
        <f>IF(OR(C297=""),"",SUM(F297,J297,N297)*VLOOKUP(S297,Gehaltsklassen!$B$34:$D$38,3,FALSE)*C297)</f>
        <v/>
      </c>
      <c r="Z297" s="54" t="str">
        <f>IF(OR(C297=""),"",(SUM(G297,K297,O297)*VLOOKUP(U297,Gehaltsklassen!$B$34:$D$38,2,FALSE)))</f>
        <v/>
      </c>
      <c r="AA297" s="53" t="str">
        <f>IF(OR(C297=""),"",(SUM(G297,K297,O297)*VLOOKUP(U297,Gehaltsklassen!$B$34:$D$38,2,FALSE))*C297)</f>
        <v/>
      </c>
      <c r="AB297" s="53" t="str">
        <f>IF(OR(C297=""),"",(SUM(G297,K297,O297)*VLOOKUP(U297,Gehaltsklassen!$B$34:$D$38,3,FALSE)))</f>
        <v/>
      </c>
      <c r="AC297" s="53" t="str">
        <f>IF(OR(C297=""),"",(SUM(G297,K297,O297)*VLOOKUP(U297,Gehaltsklassen!$B$34:$D$38,3,FALSE))*C297)</f>
        <v/>
      </c>
    </row>
    <row r="298" spans="1:29" ht="31.9" customHeight="1" x14ac:dyDescent="0.2">
      <c r="A298" s="74" t="str">
        <f>IF(C298="","",MAX($A$11:A297)+1)</f>
        <v/>
      </c>
      <c r="B298" s="75" t="str">
        <f>IF('N-Bedarf AL'!B296="","",'N-Bedarf AL'!B296)</f>
        <v/>
      </c>
      <c r="C298" s="49" t="str">
        <f>IF('N-Bedarf AL'!C296="","",'N-Bedarf AL'!C296)</f>
        <v/>
      </c>
      <c r="D298" s="88" t="str">
        <f>IF('N-Bedarf AL'!D296="","",'N-Bedarf AL'!D296)</f>
        <v/>
      </c>
      <c r="E298" s="49" t="str">
        <f>IF('N-Bedarf AL'!G296="","",'N-Bedarf AL'!G296)</f>
        <v/>
      </c>
      <c r="F298" s="50" t="str">
        <f t="shared" si="24"/>
        <v/>
      </c>
      <c r="G298" s="50" t="str">
        <f t="shared" si="25"/>
        <v/>
      </c>
      <c r="H298" s="88"/>
      <c r="I298" s="49"/>
      <c r="J298" s="50" t="str">
        <f t="shared" si="26"/>
        <v/>
      </c>
      <c r="K298" s="50" t="str">
        <f t="shared" si="27"/>
        <v/>
      </c>
      <c r="L298" s="88"/>
      <c r="M298" s="49"/>
      <c r="N298" s="50" t="str">
        <f t="shared" si="28"/>
        <v/>
      </c>
      <c r="O298" s="50" t="str">
        <f t="shared" si="29"/>
        <v/>
      </c>
      <c r="P298" s="51"/>
      <c r="Q298" s="78" t="s">
        <v>261</v>
      </c>
      <c r="R298" s="49"/>
      <c r="S298" s="32" t="str">
        <f>IF(R298="","C",INDEX(Gehaltsklassen!A$11:A$15,MATCH('P-Bedarf AL'!R298,Gehaltsklassen!D$11:D$15,1),1))</f>
        <v>C</v>
      </c>
      <c r="T298" s="49"/>
      <c r="U298" s="32" t="str">
        <f>IF(T298="","C",IF(T298="","C",IF('P-Bedarf AL'!$Q298="I",INDEX(Gehaltsklassen!A$11:A$15,MATCH('P-Bedarf AL'!T298,Gehaltsklassen!C$11:C$15,1),1),IF('P-Bedarf AL'!$Q298="II",INDEX(Gehaltsklassen!A$11:A$15,MATCH('P-Bedarf AL'!T298,Gehaltsklassen!D$11:D$15,1),1),IF('P-Bedarf AL'!$Q298="III",INDEX(Gehaltsklassen!A$11:A$15,MATCH('P-Bedarf AL'!T298,Gehaltsklassen!E$11:E$15,1),1),"Falsche Bodenart")))))</f>
        <v>C</v>
      </c>
      <c r="V298" s="52" t="str">
        <f>IF(OR(C298=""),"",SUM(F298,J298,N298)*VLOOKUP(S298,Gehaltsklassen!$B$34:$D$38,2,FALSE))</f>
        <v/>
      </c>
      <c r="W298" s="52" t="str">
        <f>IF(OR(C298=""),"",SUM(F298,J298,N298)*VLOOKUP(S298,Gehaltsklassen!$B$34:$D$38,2,FALSE)*C298)</f>
        <v/>
      </c>
      <c r="X298" s="52" t="str">
        <f>IF(OR(C298=""),"",SUM(F298,J298,N298)*VLOOKUP(S298,Gehaltsklassen!$B$34:$D$38,3,FALSE))</f>
        <v/>
      </c>
      <c r="Y298" s="52" t="str">
        <f>IF(OR(C298=""),"",SUM(F298,J298,N298)*VLOOKUP(S298,Gehaltsklassen!$B$34:$D$38,3,FALSE)*C298)</f>
        <v/>
      </c>
      <c r="Z298" s="54" t="str">
        <f>IF(OR(C298=""),"",(SUM(G298,K298,O298)*VLOOKUP(U298,Gehaltsklassen!$B$34:$D$38,2,FALSE)))</f>
        <v/>
      </c>
      <c r="AA298" s="53" t="str">
        <f>IF(OR(C298=""),"",(SUM(G298,K298,O298)*VLOOKUP(U298,Gehaltsklassen!$B$34:$D$38,2,FALSE))*C298)</f>
        <v/>
      </c>
      <c r="AB298" s="53" t="str">
        <f>IF(OR(C298=""),"",(SUM(G298,K298,O298)*VLOOKUP(U298,Gehaltsklassen!$B$34:$D$38,3,FALSE)))</f>
        <v/>
      </c>
      <c r="AC298" s="53" t="str">
        <f>IF(OR(C298=""),"",(SUM(G298,K298,O298)*VLOOKUP(U298,Gehaltsklassen!$B$34:$D$38,3,FALSE))*C298)</f>
        <v/>
      </c>
    </row>
    <row r="299" spans="1:29" ht="31.9" customHeight="1" x14ac:dyDescent="0.2">
      <c r="A299" s="74" t="str">
        <f>IF(C299="","",MAX($A$11:A298)+1)</f>
        <v/>
      </c>
      <c r="B299" s="75" t="str">
        <f>IF('N-Bedarf AL'!B297="","",'N-Bedarf AL'!B297)</f>
        <v/>
      </c>
      <c r="C299" s="49" t="str">
        <f>IF('N-Bedarf AL'!C297="","",'N-Bedarf AL'!C297)</f>
        <v/>
      </c>
      <c r="D299" s="88" t="str">
        <f>IF('N-Bedarf AL'!D297="","",'N-Bedarf AL'!D297)</f>
        <v/>
      </c>
      <c r="E299" s="49" t="str">
        <f>IF('N-Bedarf AL'!G297="","",'N-Bedarf AL'!G297)</f>
        <v/>
      </c>
      <c r="F299" s="50" t="str">
        <f t="shared" si="24"/>
        <v/>
      </c>
      <c r="G299" s="50" t="str">
        <f t="shared" si="25"/>
        <v/>
      </c>
      <c r="H299" s="88"/>
      <c r="I299" s="49"/>
      <c r="J299" s="50" t="str">
        <f t="shared" si="26"/>
        <v/>
      </c>
      <c r="K299" s="50" t="str">
        <f t="shared" si="27"/>
        <v/>
      </c>
      <c r="L299" s="88"/>
      <c r="M299" s="49"/>
      <c r="N299" s="50" t="str">
        <f t="shared" si="28"/>
        <v/>
      </c>
      <c r="O299" s="50" t="str">
        <f t="shared" si="29"/>
        <v/>
      </c>
      <c r="P299" s="51"/>
      <c r="Q299" s="78" t="s">
        <v>261</v>
      </c>
      <c r="R299" s="49"/>
      <c r="S299" s="32" t="str">
        <f>IF(R299="","C",INDEX(Gehaltsklassen!A$11:A$15,MATCH('P-Bedarf AL'!R299,Gehaltsklassen!D$11:D$15,1),1))</f>
        <v>C</v>
      </c>
      <c r="T299" s="49"/>
      <c r="U299" s="32" t="str">
        <f>IF(T299="","C",IF(T299="","C",IF('P-Bedarf AL'!$Q299="I",INDEX(Gehaltsklassen!A$11:A$15,MATCH('P-Bedarf AL'!T299,Gehaltsklassen!C$11:C$15,1),1),IF('P-Bedarf AL'!$Q299="II",INDEX(Gehaltsklassen!A$11:A$15,MATCH('P-Bedarf AL'!T299,Gehaltsklassen!D$11:D$15,1),1),IF('P-Bedarf AL'!$Q299="III",INDEX(Gehaltsklassen!A$11:A$15,MATCH('P-Bedarf AL'!T299,Gehaltsklassen!E$11:E$15,1),1),"Falsche Bodenart")))))</f>
        <v>C</v>
      </c>
      <c r="V299" s="52" t="str">
        <f>IF(OR(C299=""),"",SUM(F299,J299,N299)*VLOOKUP(S299,Gehaltsklassen!$B$34:$D$38,2,FALSE))</f>
        <v/>
      </c>
      <c r="W299" s="52" t="str">
        <f>IF(OR(C299=""),"",SUM(F299,J299,N299)*VLOOKUP(S299,Gehaltsklassen!$B$34:$D$38,2,FALSE)*C299)</f>
        <v/>
      </c>
      <c r="X299" s="52" t="str">
        <f>IF(OR(C299=""),"",SUM(F299,J299,N299)*VLOOKUP(S299,Gehaltsklassen!$B$34:$D$38,3,FALSE))</f>
        <v/>
      </c>
      <c r="Y299" s="52" t="str">
        <f>IF(OR(C299=""),"",SUM(F299,J299,N299)*VLOOKUP(S299,Gehaltsklassen!$B$34:$D$38,3,FALSE)*C299)</f>
        <v/>
      </c>
      <c r="Z299" s="54" t="str">
        <f>IF(OR(C299=""),"",(SUM(G299,K299,O299)*VLOOKUP(U299,Gehaltsklassen!$B$34:$D$38,2,FALSE)))</f>
        <v/>
      </c>
      <c r="AA299" s="53" t="str">
        <f>IF(OR(C299=""),"",(SUM(G299,K299,O299)*VLOOKUP(U299,Gehaltsklassen!$B$34:$D$38,2,FALSE))*C299)</f>
        <v/>
      </c>
      <c r="AB299" s="53" t="str">
        <f>IF(OR(C299=""),"",(SUM(G299,K299,O299)*VLOOKUP(U299,Gehaltsklassen!$B$34:$D$38,3,FALSE)))</f>
        <v/>
      </c>
      <c r="AC299" s="53" t="str">
        <f>IF(OR(C299=""),"",(SUM(G299,K299,O299)*VLOOKUP(U299,Gehaltsklassen!$B$34:$D$38,3,FALSE))*C299)</f>
        <v/>
      </c>
    </row>
    <row r="300" spans="1:29" ht="31.9" customHeight="1" x14ac:dyDescent="0.2">
      <c r="A300" s="74" t="str">
        <f>IF(C300="","",MAX($A$11:A299)+1)</f>
        <v/>
      </c>
      <c r="B300" s="75" t="str">
        <f>IF('N-Bedarf AL'!B298="","",'N-Bedarf AL'!B298)</f>
        <v/>
      </c>
      <c r="C300" s="49" t="str">
        <f>IF('N-Bedarf AL'!C298="","",'N-Bedarf AL'!C298)</f>
        <v/>
      </c>
      <c r="D300" s="88" t="str">
        <f>IF('N-Bedarf AL'!D298="","",'N-Bedarf AL'!D298)</f>
        <v/>
      </c>
      <c r="E300" s="49" t="str">
        <f>IF('N-Bedarf AL'!G298="","",'N-Bedarf AL'!G298)</f>
        <v/>
      </c>
      <c r="F300" s="50" t="str">
        <f t="shared" si="24"/>
        <v/>
      </c>
      <c r="G300" s="50" t="str">
        <f t="shared" si="25"/>
        <v/>
      </c>
      <c r="H300" s="88"/>
      <c r="I300" s="49"/>
      <c r="J300" s="50" t="str">
        <f t="shared" si="26"/>
        <v/>
      </c>
      <c r="K300" s="50" t="str">
        <f t="shared" si="27"/>
        <v/>
      </c>
      <c r="L300" s="88"/>
      <c r="M300" s="49"/>
      <c r="N300" s="50" t="str">
        <f t="shared" si="28"/>
        <v/>
      </c>
      <c r="O300" s="50" t="str">
        <f t="shared" si="29"/>
        <v/>
      </c>
      <c r="P300" s="51"/>
      <c r="Q300" s="78" t="s">
        <v>261</v>
      </c>
      <c r="R300" s="49"/>
      <c r="S300" s="32" t="str">
        <f>IF(R300="","C",INDEX(Gehaltsklassen!A$11:A$15,MATCH('P-Bedarf AL'!R300,Gehaltsklassen!D$11:D$15,1),1))</f>
        <v>C</v>
      </c>
      <c r="T300" s="49"/>
      <c r="U300" s="32" t="str">
        <f>IF(T300="","C",IF(T300="","C",IF('P-Bedarf AL'!$Q300="I",INDEX(Gehaltsklassen!A$11:A$15,MATCH('P-Bedarf AL'!T300,Gehaltsklassen!C$11:C$15,1),1),IF('P-Bedarf AL'!$Q300="II",INDEX(Gehaltsklassen!A$11:A$15,MATCH('P-Bedarf AL'!T300,Gehaltsklassen!D$11:D$15,1),1),IF('P-Bedarf AL'!$Q300="III",INDEX(Gehaltsklassen!A$11:A$15,MATCH('P-Bedarf AL'!T300,Gehaltsklassen!E$11:E$15,1),1),"Falsche Bodenart")))))</f>
        <v>C</v>
      </c>
      <c r="V300" s="52" t="str">
        <f>IF(OR(C300=""),"",SUM(F300,J300,N300)*VLOOKUP(S300,Gehaltsklassen!$B$34:$D$38,2,FALSE))</f>
        <v/>
      </c>
      <c r="W300" s="52" t="str">
        <f>IF(OR(C300=""),"",SUM(F300,J300,N300)*VLOOKUP(S300,Gehaltsklassen!$B$34:$D$38,2,FALSE)*C300)</f>
        <v/>
      </c>
      <c r="X300" s="52" t="str">
        <f>IF(OR(C300=""),"",SUM(F300,J300,N300)*VLOOKUP(S300,Gehaltsklassen!$B$34:$D$38,3,FALSE))</f>
        <v/>
      </c>
      <c r="Y300" s="52" t="str">
        <f>IF(OR(C300=""),"",SUM(F300,J300,N300)*VLOOKUP(S300,Gehaltsklassen!$B$34:$D$38,3,FALSE)*C300)</f>
        <v/>
      </c>
      <c r="Z300" s="54" t="str">
        <f>IF(OR(C300=""),"",(SUM(G300,K300,O300)*VLOOKUP(U300,Gehaltsklassen!$B$34:$D$38,2,FALSE)))</f>
        <v/>
      </c>
      <c r="AA300" s="53" t="str">
        <f>IF(OR(C300=""),"",(SUM(G300,K300,O300)*VLOOKUP(U300,Gehaltsklassen!$B$34:$D$38,2,FALSE))*C300)</f>
        <v/>
      </c>
      <c r="AB300" s="53" t="str">
        <f>IF(OR(C300=""),"",(SUM(G300,K300,O300)*VLOOKUP(U300,Gehaltsklassen!$B$34:$D$38,3,FALSE)))</f>
        <v/>
      </c>
      <c r="AC300" s="53" t="str">
        <f>IF(OR(C300=""),"",(SUM(G300,K300,O300)*VLOOKUP(U300,Gehaltsklassen!$B$34:$D$38,3,FALSE))*C300)</f>
        <v/>
      </c>
    </row>
    <row r="301" spans="1:29" ht="31.9" customHeight="1" x14ac:dyDescent="0.2">
      <c r="A301" s="74" t="str">
        <f>IF(C301="","",MAX($A$11:A300)+1)</f>
        <v/>
      </c>
      <c r="B301" s="75" t="str">
        <f>IF('N-Bedarf AL'!B299="","",'N-Bedarf AL'!B299)</f>
        <v/>
      </c>
      <c r="C301" s="49" t="str">
        <f>IF('N-Bedarf AL'!C299="","",'N-Bedarf AL'!C299)</f>
        <v/>
      </c>
      <c r="D301" s="88" t="str">
        <f>IF('N-Bedarf AL'!D299="","",'N-Bedarf AL'!D299)</f>
        <v/>
      </c>
      <c r="E301" s="49" t="str">
        <f>IF('N-Bedarf AL'!G299="","",'N-Bedarf AL'!G299)</f>
        <v/>
      </c>
      <c r="F301" s="50" t="str">
        <f t="shared" si="24"/>
        <v/>
      </c>
      <c r="G301" s="50" t="str">
        <f t="shared" si="25"/>
        <v/>
      </c>
      <c r="H301" s="88"/>
      <c r="I301" s="49"/>
      <c r="J301" s="50" t="str">
        <f t="shared" si="26"/>
        <v/>
      </c>
      <c r="K301" s="50" t="str">
        <f t="shared" si="27"/>
        <v/>
      </c>
      <c r="L301" s="88"/>
      <c r="M301" s="49"/>
      <c r="N301" s="50" t="str">
        <f t="shared" si="28"/>
        <v/>
      </c>
      <c r="O301" s="50" t="str">
        <f t="shared" si="29"/>
        <v/>
      </c>
      <c r="P301" s="51"/>
      <c r="Q301" s="78" t="s">
        <v>261</v>
      </c>
      <c r="R301" s="49"/>
      <c r="S301" s="32" t="str">
        <f>IF(R301="","C",INDEX(Gehaltsklassen!A$11:A$15,MATCH('P-Bedarf AL'!R301,Gehaltsklassen!D$11:D$15,1),1))</f>
        <v>C</v>
      </c>
      <c r="T301" s="49"/>
      <c r="U301" s="32" t="str">
        <f>IF(T301="","C",IF(T301="","C",IF('P-Bedarf AL'!$Q301="I",INDEX(Gehaltsklassen!A$11:A$15,MATCH('P-Bedarf AL'!T301,Gehaltsklassen!C$11:C$15,1),1),IF('P-Bedarf AL'!$Q301="II",INDEX(Gehaltsklassen!A$11:A$15,MATCH('P-Bedarf AL'!T301,Gehaltsklassen!D$11:D$15,1),1),IF('P-Bedarf AL'!$Q301="III",INDEX(Gehaltsklassen!A$11:A$15,MATCH('P-Bedarf AL'!T301,Gehaltsklassen!E$11:E$15,1),1),"Falsche Bodenart")))))</f>
        <v>C</v>
      </c>
      <c r="V301" s="52" t="str">
        <f>IF(OR(C301=""),"",SUM(F301,J301,N301)*VLOOKUP(S301,Gehaltsklassen!$B$34:$D$38,2,FALSE))</f>
        <v/>
      </c>
      <c r="W301" s="52" t="str">
        <f>IF(OR(C301=""),"",SUM(F301,J301,N301)*VLOOKUP(S301,Gehaltsklassen!$B$34:$D$38,2,FALSE)*C301)</f>
        <v/>
      </c>
      <c r="X301" s="52" t="str">
        <f>IF(OR(C301=""),"",SUM(F301,J301,N301)*VLOOKUP(S301,Gehaltsklassen!$B$34:$D$38,3,FALSE))</f>
        <v/>
      </c>
      <c r="Y301" s="52" t="str">
        <f>IF(OR(C301=""),"",SUM(F301,J301,N301)*VLOOKUP(S301,Gehaltsklassen!$B$34:$D$38,3,FALSE)*C301)</f>
        <v/>
      </c>
      <c r="Z301" s="54" t="str">
        <f>IF(OR(C301=""),"",(SUM(G301,K301,O301)*VLOOKUP(U301,Gehaltsklassen!$B$34:$D$38,2,FALSE)))</f>
        <v/>
      </c>
      <c r="AA301" s="53" t="str">
        <f>IF(OR(C301=""),"",(SUM(G301,K301,O301)*VLOOKUP(U301,Gehaltsklassen!$B$34:$D$38,2,FALSE))*C301)</f>
        <v/>
      </c>
      <c r="AB301" s="53" t="str">
        <f>IF(OR(C301=""),"",(SUM(G301,K301,O301)*VLOOKUP(U301,Gehaltsklassen!$B$34:$D$38,3,FALSE)))</f>
        <v/>
      </c>
      <c r="AC301" s="53" t="str">
        <f>IF(OR(C301=""),"",(SUM(G301,K301,O301)*VLOOKUP(U301,Gehaltsklassen!$B$34:$D$38,3,FALSE))*C301)</f>
        <v/>
      </c>
    </row>
    <row r="302" spans="1:29" ht="31.9" customHeight="1" x14ac:dyDescent="0.2">
      <c r="A302" s="74" t="str">
        <f>IF(C302="","",MAX($A$11:A301)+1)</f>
        <v/>
      </c>
      <c r="B302" s="75" t="str">
        <f>IF('N-Bedarf AL'!B300="","",'N-Bedarf AL'!B300)</f>
        <v/>
      </c>
      <c r="C302" s="49" t="str">
        <f>IF('N-Bedarf AL'!C300="","",'N-Bedarf AL'!C300)</f>
        <v/>
      </c>
      <c r="D302" s="88" t="str">
        <f>IF('N-Bedarf AL'!D300="","",'N-Bedarf AL'!D300)</f>
        <v/>
      </c>
      <c r="E302" s="49" t="str">
        <f>IF('N-Bedarf AL'!G300="","",'N-Bedarf AL'!G300)</f>
        <v/>
      </c>
      <c r="F302" s="50" t="str">
        <f t="shared" si="24"/>
        <v/>
      </c>
      <c r="G302" s="50" t="str">
        <f t="shared" si="25"/>
        <v/>
      </c>
      <c r="H302" s="88"/>
      <c r="I302" s="49"/>
      <c r="J302" s="50" t="str">
        <f t="shared" si="26"/>
        <v/>
      </c>
      <c r="K302" s="50" t="str">
        <f t="shared" si="27"/>
        <v/>
      </c>
      <c r="L302" s="88"/>
      <c r="M302" s="49"/>
      <c r="N302" s="50" t="str">
        <f t="shared" si="28"/>
        <v/>
      </c>
      <c r="O302" s="50" t="str">
        <f t="shared" si="29"/>
        <v/>
      </c>
      <c r="P302" s="51"/>
      <c r="Q302" s="78" t="s">
        <v>261</v>
      </c>
      <c r="R302" s="49"/>
      <c r="S302" s="32" t="str">
        <f>IF(R302="","C",INDEX(Gehaltsklassen!A$11:A$15,MATCH('P-Bedarf AL'!R302,Gehaltsklassen!D$11:D$15,1),1))</f>
        <v>C</v>
      </c>
      <c r="T302" s="49"/>
      <c r="U302" s="32" t="str">
        <f>IF(T302="","C",IF(T302="","C",IF('P-Bedarf AL'!$Q302="I",INDEX(Gehaltsklassen!A$11:A$15,MATCH('P-Bedarf AL'!T302,Gehaltsklassen!C$11:C$15,1),1),IF('P-Bedarf AL'!$Q302="II",INDEX(Gehaltsklassen!A$11:A$15,MATCH('P-Bedarf AL'!T302,Gehaltsklassen!D$11:D$15,1),1),IF('P-Bedarf AL'!$Q302="III",INDEX(Gehaltsklassen!A$11:A$15,MATCH('P-Bedarf AL'!T302,Gehaltsklassen!E$11:E$15,1),1),"Falsche Bodenart")))))</f>
        <v>C</v>
      </c>
      <c r="V302" s="52" t="str">
        <f>IF(OR(C302=""),"",SUM(F302,J302,N302)*VLOOKUP(S302,Gehaltsklassen!$B$34:$D$38,2,FALSE))</f>
        <v/>
      </c>
      <c r="W302" s="52" t="str">
        <f>IF(OR(C302=""),"",SUM(F302,J302,N302)*VLOOKUP(S302,Gehaltsklassen!$B$34:$D$38,2,FALSE)*C302)</f>
        <v/>
      </c>
      <c r="X302" s="52" t="str">
        <f>IF(OR(C302=""),"",SUM(F302,J302,N302)*VLOOKUP(S302,Gehaltsklassen!$B$34:$D$38,3,FALSE))</f>
        <v/>
      </c>
      <c r="Y302" s="52" t="str">
        <f>IF(OR(C302=""),"",SUM(F302,J302,N302)*VLOOKUP(S302,Gehaltsklassen!$B$34:$D$38,3,FALSE)*C302)</f>
        <v/>
      </c>
      <c r="Z302" s="54" t="str">
        <f>IF(OR(C302=""),"",(SUM(G302,K302,O302)*VLOOKUP(U302,Gehaltsklassen!$B$34:$D$38,2,FALSE)))</f>
        <v/>
      </c>
      <c r="AA302" s="53" t="str">
        <f>IF(OR(C302=""),"",(SUM(G302,K302,O302)*VLOOKUP(U302,Gehaltsklassen!$B$34:$D$38,2,FALSE))*C302)</f>
        <v/>
      </c>
      <c r="AB302" s="53" t="str">
        <f>IF(OR(C302=""),"",(SUM(G302,K302,O302)*VLOOKUP(U302,Gehaltsklassen!$B$34:$D$38,3,FALSE)))</f>
        <v/>
      </c>
      <c r="AC302" s="53" t="str">
        <f>IF(OR(C302=""),"",(SUM(G302,K302,O302)*VLOOKUP(U302,Gehaltsklassen!$B$34:$D$38,3,FALSE))*C302)</f>
        <v/>
      </c>
    </row>
    <row r="303" spans="1:29" ht="31.9" customHeight="1" x14ac:dyDescent="0.2">
      <c r="A303" s="74" t="str">
        <f>IF(C303="","",MAX($A$11:A302)+1)</f>
        <v/>
      </c>
      <c r="B303" s="75" t="str">
        <f>IF('N-Bedarf AL'!B301="","",'N-Bedarf AL'!B301)</f>
        <v/>
      </c>
      <c r="C303" s="49" t="str">
        <f>IF('N-Bedarf AL'!C301="","",'N-Bedarf AL'!C301)</f>
        <v/>
      </c>
      <c r="D303" s="88" t="str">
        <f>IF('N-Bedarf AL'!D301="","",'N-Bedarf AL'!D301)</f>
        <v/>
      </c>
      <c r="E303" s="49" t="str">
        <f>IF('N-Bedarf AL'!G301="","",'N-Bedarf AL'!G301)</f>
        <v/>
      </c>
      <c r="F303" s="50" t="str">
        <f t="shared" si="24"/>
        <v/>
      </c>
      <c r="G303" s="50" t="str">
        <f t="shared" si="25"/>
        <v/>
      </c>
      <c r="H303" s="88"/>
      <c r="I303" s="49"/>
      <c r="J303" s="50" t="str">
        <f t="shared" si="26"/>
        <v/>
      </c>
      <c r="K303" s="50" t="str">
        <f t="shared" si="27"/>
        <v/>
      </c>
      <c r="L303" s="88"/>
      <c r="M303" s="49"/>
      <c r="N303" s="50" t="str">
        <f t="shared" si="28"/>
        <v/>
      </c>
      <c r="O303" s="50" t="str">
        <f t="shared" si="29"/>
        <v/>
      </c>
      <c r="P303" s="51"/>
      <c r="Q303" s="78" t="s">
        <v>261</v>
      </c>
      <c r="R303" s="49"/>
      <c r="S303" s="32" t="str">
        <f>IF(R303="","C",INDEX(Gehaltsklassen!A$11:A$15,MATCH('P-Bedarf AL'!R303,Gehaltsklassen!D$11:D$15,1),1))</f>
        <v>C</v>
      </c>
      <c r="T303" s="49"/>
      <c r="U303" s="32" t="str">
        <f>IF(T303="","C",IF(T303="","C",IF('P-Bedarf AL'!$Q303="I",INDEX(Gehaltsklassen!A$11:A$15,MATCH('P-Bedarf AL'!T303,Gehaltsklassen!C$11:C$15,1),1),IF('P-Bedarf AL'!$Q303="II",INDEX(Gehaltsklassen!A$11:A$15,MATCH('P-Bedarf AL'!T303,Gehaltsklassen!D$11:D$15,1),1),IF('P-Bedarf AL'!$Q303="III",INDEX(Gehaltsklassen!A$11:A$15,MATCH('P-Bedarf AL'!T303,Gehaltsklassen!E$11:E$15,1),1),"Falsche Bodenart")))))</f>
        <v>C</v>
      </c>
      <c r="V303" s="52" t="str">
        <f>IF(OR(C303=""),"",SUM(F303,J303,N303)*VLOOKUP(S303,Gehaltsklassen!$B$34:$D$38,2,FALSE))</f>
        <v/>
      </c>
      <c r="W303" s="52" t="str">
        <f>IF(OR(C303=""),"",SUM(F303,J303,N303)*VLOOKUP(S303,Gehaltsklassen!$B$34:$D$38,2,FALSE)*C303)</f>
        <v/>
      </c>
      <c r="X303" s="52" t="str">
        <f>IF(OR(C303=""),"",SUM(F303,J303,N303)*VLOOKUP(S303,Gehaltsklassen!$B$34:$D$38,3,FALSE))</f>
        <v/>
      </c>
      <c r="Y303" s="52" t="str">
        <f>IF(OR(C303=""),"",SUM(F303,J303,N303)*VLOOKUP(S303,Gehaltsklassen!$B$34:$D$38,3,FALSE)*C303)</f>
        <v/>
      </c>
      <c r="Z303" s="54" t="str">
        <f>IF(OR(C303=""),"",(SUM(G303,K303,O303)*VLOOKUP(U303,Gehaltsklassen!$B$34:$D$38,2,FALSE)))</f>
        <v/>
      </c>
      <c r="AA303" s="53" t="str">
        <f>IF(OR(C303=""),"",(SUM(G303,K303,O303)*VLOOKUP(U303,Gehaltsklassen!$B$34:$D$38,2,FALSE))*C303)</f>
        <v/>
      </c>
      <c r="AB303" s="53" t="str">
        <f>IF(OR(C303=""),"",(SUM(G303,K303,O303)*VLOOKUP(U303,Gehaltsklassen!$B$34:$D$38,3,FALSE)))</f>
        <v/>
      </c>
      <c r="AC303" s="53" t="str">
        <f>IF(OR(C303=""),"",(SUM(G303,K303,O303)*VLOOKUP(U303,Gehaltsklassen!$B$34:$D$38,3,FALSE))*C303)</f>
        <v/>
      </c>
    </row>
    <row r="304" spans="1:29" ht="31.9" customHeight="1" x14ac:dyDescent="0.2">
      <c r="A304" s="74" t="str">
        <f>IF(C304="","",MAX($A$11:A303)+1)</f>
        <v/>
      </c>
      <c r="B304" s="75" t="str">
        <f>IF('N-Bedarf AL'!B302="","",'N-Bedarf AL'!B302)</f>
        <v/>
      </c>
      <c r="C304" s="49" t="str">
        <f>IF('N-Bedarf AL'!C302="","",'N-Bedarf AL'!C302)</f>
        <v/>
      </c>
      <c r="D304" s="88" t="str">
        <f>IF('N-Bedarf AL'!D302="","",'N-Bedarf AL'!D302)</f>
        <v/>
      </c>
      <c r="E304" s="49" t="str">
        <f>IF('N-Bedarf AL'!G302="","",'N-Bedarf AL'!G302)</f>
        <v/>
      </c>
      <c r="F304" s="50" t="str">
        <f t="shared" si="24"/>
        <v/>
      </c>
      <c r="G304" s="50" t="str">
        <f t="shared" si="25"/>
        <v/>
      </c>
      <c r="H304" s="88"/>
      <c r="I304" s="49"/>
      <c r="J304" s="50" t="str">
        <f t="shared" si="26"/>
        <v/>
      </c>
      <c r="K304" s="50" t="str">
        <f t="shared" si="27"/>
        <v/>
      </c>
      <c r="L304" s="88"/>
      <c r="M304" s="49"/>
      <c r="N304" s="50" t="str">
        <f t="shared" si="28"/>
        <v/>
      </c>
      <c r="O304" s="50" t="str">
        <f t="shared" si="29"/>
        <v/>
      </c>
      <c r="P304" s="51"/>
      <c r="Q304" s="78" t="s">
        <v>261</v>
      </c>
      <c r="R304" s="49"/>
      <c r="S304" s="32" t="str">
        <f>IF(R304="","C",INDEX(Gehaltsklassen!A$11:A$15,MATCH('P-Bedarf AL'!R304,Gehaltsklassen!D$11:D$15,1),1))</f>
        <v>C</v>
      </c>
      <c r="T304" s="49"/>
      <c r="U304" s="32" t="str">
        <f>IF(T304="","C",IF(T304="","C",IF('P-Bedarf AL'!$Q304="I",INDEX(Gehaltsklassen!A$11:A$15,MATCH('P-Bedarf AL'!T304,Gehaltsklassen!C$11:C$15,1),1),IF('P-Bedarf AL'!$Q304="II",INDEX(Gehaltsklassen!A$11:A$15,MATCH('P-Bedarf AL'!T304,Gehaltsklassen!D$11:D$15,1),1),IF('P-Bedarf AL'!$Q304="III",INDEX(Gehaltsklassen!A$11:A$15,MATCH('P-Bedarf AL'!T304,Gehaltsklassen!E$11:E$15,1),1),"Falsche Bodenart")))))</f>
        <v>C</v>
      </c>
      <c r="V304" s="52" t="str">
        <f>IF(OR(C304=""),"",SUM(F304,J304,N304)*VLOOKUP(S304,Gehaltsklassen!$B$34:$D$38,2,FALSE))</f>
        <v/>
      </c>
      <c r="W304" s="52" t="str">
        <f>IF(OR(C304=""),"",SUM(F304,J304,N304)*VLOOKUP(S304,Gehaltsklassen!$B$34:$D$38,2,FALSE)*C304)</f>
        <v/>
      </c>
      <c r="X304" s="52" t="str">
        <f>IF(OR(C304=""),"",SUM(F304,J304,N304)*VLOOKUP(S304,Gehaltsklassen!$B$34:$D$38,3,FALSE))</f>
        <v/>
      </c>
      <c r="Y304" s="52" t="str">
        <f>IF(OR(C304=""),"",SUM(F304,J304,N304)*VLOOKUP(S304,Gehaltsklassen!$B$34:$D$38,3,FALSE)*C304)</f>
        <v/>
      </c>
      <c r="Z304" s="54" t="str">
        <f>IF(OR(C304=""),"",(SUM(G304,K304,O304)*VLOOKUP(U304,Gehaltsklassen!$B$34:$D$38,2,FALSE)))</f>
        <v/>
      </c>
      <c r="AA304" s="53" t="str">
        <f>IF(OR(C304=""),"",(SUM(G304,K304,O304)*VLOOKUP(U304,Gehaltsklassen!$B$34:$D$38,2,FALSE))*C304)</f>
        <v/>
      </c>
      <c r="AB304" s="53" t="str">
        <f>IF(OR(C304=""),"",(SUM(G304,K304,O304)*VLOOKUP(U304,Gehaltsklassen!$B$34:$D$38,3,FALSE)))</f>
        <v/>
      </c>
      <c r="AC304" s="53" t="str">
        <f>IF(OR(C304=""),"",(SUM(G304,K304,O304)*VLOOKUP(U304,Gehaltsklassen!$B$34:$D$38,3,FALSE))*C304)</f>
        <v/>
      </c>
    </row>
    <row r="305" spans="1:29" ht="31.9" customHeight="1" x14ac:dyDescent="0.2">
      <c r="A305" s="74" t="str">
        <f>IF(C305="","",MAX($A$11:A304)+1)</f>
        <v/>
      </c>
      <c r="B305" s="75" t="str">
        <f>IF('N-Bedarf AL'!B303="","",'N-Bedarf AL'!B303)</f>
        <v/>
      </c>
      <c r="C305" s="49" t="str">
        <f>IF('N-Bedarf AL'!C303="","",'N-Bedarf AL'!C303)</f>
        <v/>
      </c>
      <c r="D305" s="88" t="str">
        <f>IF('N-Bedarf AL'!D303="","",'N-Bedarf AL'!D303)</f>
        <v/>
      </c>
      <c r="E305" s="49" t="str">
        <f>IF('N-Bedarf AL'!G303="","",'N-Bedarf AL'!G303)</f>
        <v/>
      </c>
      <c r="F305" s="50" t="str">
        <f t="shared" si="24"/>
        <v/>
      </c>
      <c r="G305" s="50" t="str">
        <f t="shared" si="25"/>
        <v/>
      </c>
      <c r="H305" s="88"/>
      <c r="I305" s="49"/>
      <c r="J305" s="50" t="str">
        <f t="shared" si="26"/>
        <v/>
      </c>
      <c r="K305" s="50" t="str">
        <f t="shared" si="27"/>
        <v/>
      </c>
      <c r="L305" s="88"/>
      <c r="M305" s="49"/>
      <c r="N305" s="50" t="str">
        <f t="shared" si="28"/>
        <v/>
      </c>
      <c r="O305" s="50" t="str">
        <f t="shared" si="29"/>
        <v/>
      </c>
      <c r="P305" s="51"/>
      <c r="Q305" s="78" t="s">
        <v>261</v>
      </c>
      <c r="R305" s="49"/>
      <c r="S305" s="32" t="str">
        <f>IF(R305="","C",INDEX(Gehaltsklassen!A$11:A$15,MATCH('P-Bedarf AL'!R305,Gehaltsklassen!D$11:D$15,1),1))</f>
        <v>C</v>
      </c>
      <c r="T305" s="49"/>
      <c r="U305" s="32" t="str">
        <f>IF(T305="","C",IF(T305="","C",IF('P-Bedarf AL'!$Q305="I",INDEX(Gehaltsklassen!A$11:A$15,MATCH('P-Bedarf AL'!T305,Gehaltsklassen!C$11:C$15,1),1),IF('P-Bedarf AL'!$Q305="II",INDEX(Gehaltsklassen!A$11:A$15,MATCH('P-Bedarf AL'!T305,Gehaltsklassen!D$11:D$15,1),1),IF('P-Bedarf AL'!$Q305="III",INDEX(Gehaltsklassen!A$11:A$15,MATCH('P-Bedarf AL'!T305,Gehaltsklassen!E$11:E$15,1),1),"Falsche Bodenart")))))</f>
        <v>C</v>
      </c>
      <c r="V305" s="52" t="str">
        <f>IF(OR(C305=""),"",SUM(F305,J305,N305)*VLOOKUP(S305,Gehaltsklassen!$B$34:$D$38,2,FALSE))</f>
        <v/>
      </c>
      <c r="W305" s="52" t="str">
        <f>IF(OR(C305=""),"",SUM(F305,J305,N305)*VLOOKUP(S305,Gehaltsklassen!$B$34:$D$38,2,FALSE)*C305)</f>
        <v/>
      </c>
      <c r="X305" s="52" t="str">
        <f>IF(OR(C305=""),"",SUM(F305,J305,N305)*VLOOKUP(S305,Gehaltsklassen!$B$34:$D$38,3,FALSE))</f>
        <v/>
      </c>
      <c r="Y305" s="52" t="str">
        <f>IF(OR(C305=""),"",SUM(F305,J305,N305)*VLOOKUP(S305,Gehaltsklassen!$B$34:$D$38,3,FALSE)*C305)</f>
        <v/>
      </c>
      <c r="Z305" s="54" t="str">
        <f>IF(OR(C305=""),"",(SUM(G305,K305,O305)*VLOOKUP(U305,Gehaltsklassen!$B$34:$D$38,2,FALSE)))</f>
        <v/>
      </c>
      <c r="AA305" s="53" t="str">
        <f>IF(OR(C305=""),"",(SUM(G305,K305,O305)*VLOOKUP(U305,Gehaltsklassen!$B$34:$D$38,2,FALSE))*C305)</f>
        <v/>
      </c>
      <c r="AB305" s="53" t="str">
        <f>IF(OR(C305=""),"",(SUM(G305,K305,O305)*VLOOKUP(U305,Gehaltsklassen!$B$34:$D$38,3,FALSE)))</f>
        <v/>
      </c>
      <c r="AC305" s="53" t="str">
        <f>IF(OR(C305=""),"",(SUM(G305,K305,O305)*VLOOKUP(U305,Gehaltsklassen!$B$34:$D$38,3,FALSE))*C305)</f>
        <v/>
      </c>
    </row>
    <row r="306" spans="1:29" ht="31.9" customHeight="1" x14ac:dyDescent="0.2">
      <c r="A306" s="74" t="str">
        <f>IF(C306="","",MAX($A$11:A305)+1)</f>
        <v/>
      </c>
      <c r="B306" s="75" t="str">
        <f>IF('N-Bedarf AL'!B304="","",'N-Bedarf AL'!B304)</f>
        <v/>
      </c>
      <c r="C306" s="49" t="str">
        <f>IF('N-Bedarf AL'!C304="","",'N-Bedarf AL'!C304)</f>
        <v/>
      </c>
      <c r="D306" s="88" t="str">
        <f>IF('N-Bedarf AL'!D304="","",'N-Bedarf AL'!D304)</f>
        <v/>
      </c>
      <c r="E306" s="49" t="str">
        <f>IF('N-Bedarf AL'!G304="","",'N-Bedarf AL'!G304)</f>
        <v/>
      </c>
      <c r="F306" s="50" t="str">
        <f t="shared" si="24"/>
        <v/>
      </c>
      <c r="G306" s="50" t="str">
        <f t="shared" si="25"/>
        <v/>
      </c>
      <c r="H306" s="88"/>
      <c r="I306" s="49"/>
      <c r="J306" s="50" t="str">
        <f t="shared" si="26"/>
        <v/>
      </c>
      <c r="K306" s="50" t="str">
        <f t="shared" si="27"/>
        <v/>
      </c>
      <c r="L306" s="88"/>
      <c r="M306" s="49"/>
      <c r="N306" s="50" t="str">
        <f t="shared" si="28"/>
        <v/>
      </c>
      <c r="O306" s="50" t="str">
        <f t="shared" si="29"/>
        <v/>
      </c>
      <c r="P306" s="51"/>
      <c r="Q306" s="78" t="s">
        <v>261</v>
      </c>
      <c r="R306" s="49"/>
      <c r="S306" s="32" t="str">
        <f>IF(R306="","C",INDEX(Gehaltsklassen!A$11:A$15,MATCH('P-Bedarf AL'!R306,Gehaltsklassen!D$11:D$15,1),1))</f>
        <v>C</v>
      </c>
      <c r="T306" s="49"/>
      <c r="U306" s="32" t="str">
        <f>IF(T306="","C",IF(T306="","C",IF('P-Bedarf AL'!$Q306="I",INDEX(Gehaltsklassen!A$11:A$15,MATCH('P-Bedarf AL'!T306,Gehaltsklassen!C$11:C$15,1),1),IF('P-Bedarf AL'!$Q306="II",INDEX(Gehaltsklassen!A$11:A$15,MATCH('P-Bedarf AL'!T306,Gehaltsklassen!D$11:D$15,1),1),IF('P-Bedarf AL'!$Q306="III",INDEX(Gehaltsklassen!A$11:A$15,MATCH('P-Bedarf AL'!T306,Gehaltsklassen!E$11:E$15,1),1),"Falsche Bodenart")))))</f>
        <v>C</v>
      </c>
      <c r="V306" s="52" t="str">
        <f>IF(OR(C306=""),"",SUM(F306,J306,N306)*VLOOKUP(S306,Gehaltsklassen!$B$34:$D$38,2,FALSE))</f>
        <v/>
      </c>
      <c r="W306" s="52" t="str">
        <f>IF(OR(C306=""),"",SUM(F306,J306,N306)*VLOOKUP(S306,Gehaltsklassen!$B$34:$D$38,2,FALSE)*C306)</f>
        <v/>
      </c>
      <c r="X306" s="52" t="str">
        <f>IF(OR(C306=""),"",SUM(F306,J306,N306)*VLOOKUP(S306,Gehaltsklassen!$B$34:$D$38,3,FALSE))</f>
        <v/>
      </c>
      <c r="Y306" s="52" t="str">
        <f>IF(OR(C306=""),"",SUM(F306,J306,N306)*VLOOKUP(S306,Gehaltsklassen!$B$34:$D$38,3,FALSE)*C306)</f>
        <v/>
      </c>
      <c r="Z306" s="54" t="str">
        <f>IF(OR(C306=""),"",(SUM(G306,K306,O306)*VLOOKUP(U306,Gehaltsklassen!$B$34:$D$38,2,FALSE)))</f>
        <v/>
      </c>
      <c r="AA306" s="53" t="str">
        <f>IF(OR(C306=""),"",(SUM(G306,K306,O306)*VLOOKUP(U306,Gehaltsklassen!$B$34:$D$38,2,FALSE))*C306)</f>
        <v/>
      </c>
      <c r="AB306" s="53" t="str">
        <f>IF(OR(C306=""),"",(SUM(G306,K306,O306)*VLOOKUP(U306,Gehaltsklassen!$B$34:$D$38,3,FALSE)))</f>
        <v/>
      </c>
      <c r="AC306" s="53" t="str">
        <f>IF(OR(C306=""),"",(SUM(G306,K306,O306)*VLOOKUP(U306,Gehaltsklassen!$B$34:$D$38,3,FALSE))*C306)</f>
        <v/>
      </c>
    </row>
    <row r="307" spans="1:29" ht="31.9" customHeight="1" x14ac:dyDescent="0.2">
      <c r="A307" s="74" t="str">
        <f>IF(C307="","",MAX($A$11:A306)+1)</f>
        <v/>
      </c>
      <c r="B307" s="75" t="str">
        <f>IF('N-Bedarf AL'!B305="","",'N-Bedarf AL'!B305)</f>
        <v/>
      </c>
      <c r="C307" s="49" t="str">
        <f>IF('N-Bedarf AL'!C305="","",'N-Bedarf AL'!C305)</f>
        <v/>
      </c>
      <c r="D307" s="88" t="str">
        <f>IF('N-Bedarf AL'!D305="","",'N-Bedarf AL'!D305)</f>
        <v/>
      </c>
      <c r="E307" s="49" t="str">
        <f>IF('N-Bedarf AL'!G305="","",'N-Bedarf AL'!G305)</f>
        <v/>
      </c>
      <c r="F307" s="50" t="str">
        <f t="shared" si="24"/>
        <v/>
      </c>
      <c r="G307" s="50" t="str">
        <f t="shared" si="25"/>
        <v/>
      </c>
      <c r="H307" s="88"/>
      <c r="I307" s="49"/>
      <c r="J307" s="50" t="str">
        <f t="shared" si="26"/>
        <v/>
      </c>
      <c r="K307" s="50" t="str">
        <f t="shared" si="27"/>
        <v/>
      </c>
      <c r="L307" s="88"/>
      <c r="M307" s="49"/>
      <c r="N307" s="50" t="str">
        <f t="shared" si="28"/>
        <v/>
      </c>
      <c r="O307" s="50" t="str">
        <f t="shared" si="29"/>
        <v/>
      </c>
      <c r="P307" s="51"/>
      <c r="Q307" s="78" t="s">
        <v>261</v>
      </c>
      <c r="R307" s="49"/>
      <c r="S307" s="32" t="str">
        <f>IF(R307="","C",INDEX(Gehaltsklassen!A$11:A$15,MATCH('P-Bedarf AL'!R307,Gehaltsklassen!D$11:D$15,1),1))</f>
        <v>C</v>
      </c>
      <c r="T307" s="49"/>
      <c r="U307" s="32" t="str">
        <f>IF(T307="","C",IF(T307="","C",IF('P-Bedarf AL'!$Q307="I",INDEX(Gehaltsklassen!A$11:A$15,MATCH('P-Bedarf AL'!T307,Gehaltsklassen!C$11:C$15,1),1),IF('P-Bedarf AL'!$Q307="II",INDEX(Gehaltsklassen!A$11:A$15,MATCH('P-Bedarf AL'!T307,Gehaltsklassen!D$11:D$15,1),1),IF('P-Bedarf AL'!$Q307="III",INDEX(Gehaltsklassen!A$11:A$15,MATCH('P-Bedarf AL'!T307,Gehaltsklassen!E$11:E$15,1),1),"Falsche Bodenart")))))</f>
        <v>C</v>
      </c>
      <c r="V307" s="52" t="str">
        <f>IF(OR(C307=""),"",SUM(F307,J307,N307)*VLOOKUP(S307,Gehaltsklassen!$B$34:$D$38,2,FALSE))</f>
        <v/>
      </c>
      <c r="W307" s="52" t="str">
        <f>IF(OR(C307=""),"",SUM(F307,J307,N307)*VLOOKUP(S307,Gehaltsklassen!$B$34:$D$38,2,FALSE)*C307)</f>
        <v/>
      </c>
      <c r="X307" s="52" t="str">
        <f>IF(OR(C307=""),"",SUM(F307,J307,N307)*VLOOKUP(S307,Gehaltsklassen!$B$34:$D$38,3,FALSE))</f>
        <v/>
      </c>
      <c r="Y307" s="52" t="str">
        <f>IF(OR(C307=""),"",SUM(F307,J307,N307)*VLOOKUP(S307,Gehaltsklassen!$B$34:$D$38,3,FALSE)*C307)</f>
        <v/>
      </c>
      <c r="Z307" s="54" t="str">
        <f>IF(OR(C307=""),"",(SUM(G307,K307,O307)*VLOOKUP(U307,Gehaltsklassen!$B$34:$D$38,2,FALSE)))</f>
        <v/>
      </c>
      <c r="AA307" s="53" t="str">
        <f>IF(OR(C307=""),"",(SUM(G307,K307,O307)*VLOOKUP(U307,Gehaltsklassen!$B$34:$D$38,2,FALSE))*C307)</f>
        <v/>
      </c>
      <c r="AB307" s="53" t="str">
        <f>IF(OR(C307=""),"",(SUM(G307,K307,O307)*VLOOKUP(U307,Gehaltsklassen!$B$34:$D$38,3,FALSE)))</f>
        <v/>
      </c>
      <c r="AC307" s="53" t="str">
        <f>IF(OR(C307=""),"",(SUM(G307,K307,O307)*VLOOKUP(U307,Gehaltsklassen!$B$34:$D$38,3,FALSE))*C307)</f>
        <v/>
      </c>
    </row>
    <row r="308" spans="1:29" ht="31.9" customHeight="1" x14ac:dyDescent="0.2">
      <c r="A308" s="74" t="str">
        <f>IF(C308="","",MAX($A$11:A307)+1)</f>
        <v/>
      </c>
      <c r="B308" s="75" t="str">
        <f>IF('N-Bedarf AL'!B306="","",'N-Bedarf AL'!B306)</f>
        <v/>
      </c>
      <c r="C308" s="49" t="str">
        <f>IF('N-Bedarf AL'!C306="","",'N-Bedarf AL'!C306)</f>
        <v/>
      </c>
      <c r="D308" s="88" t="str">
        <f>IF('N-Bedarf AL'!D306="","",'N-Bedarf AL'!D306)</f>
        <v/>
      </c>
      <c r="E308" s="49" t="str">
        <f>IF('N-Bedarf AL'!G306="","",'N-Bedarf AL'!G306)</f>
        <v/>
      </c>
      <c r="F308" s="50" t="str">
        <f t="shared" si="24"/>
        <v/>
      </c>
      <c r="G308" s="50" t="str">
        <f t="shared" si="25"/>
        <v/>
      </c>
      <c r="H308" s="88"/>
      <c r="I308" s="49"/>
      <c r="J308" s="50" t="str">
        <f t="shared" si="26"/>
        <v/>
      </c>
      <c r="K308" s="50" t="str">
        <f t="shared" si="27"/>
        <v/>
      </c>
      <c r="L308" s="88"/>
      <c r="M308" s="49"/>
      <c r="N308" s="50" t="str">
        <f t="shared" si="28"/>
        <v/>
      </c>
      <c r="O308" s="50" t="str">
        <f t="shared" si="29"/>
        <v/>
      </c>
      <c r="P308" s="51"/>
      <c r="Q308" s="78" t="s">
        <v>261</v>
      </c>
      <c r="R308" s="49"/>
      <c r="S308" s="32" t="str">
        <f>IF(R308="","C",INDEX(Gehaltsklassen!A$11:A$15,MATCH('P-Bedarf AL'!R308,Gehaltsklassen!D$11:D$15,1),1))</f>
        <v>C</v>
      </c>
      <c r="T308" s="49"/>
      <c r="U308" s="32" t="str">
        <f>IF(T308="","C",IF(T308="","C",IF('P-Bedarf AL'!$Q308="I",INDEX(Gehaltsklassen!A$11:A$15,MATCH('P-Bedarf AL'!T308,Gehaltsklassen!C$11:C$15,1),1),IF('P-Bedarf AL'!$Q308="II",INDEX(Gehaltsklassen!A$11:A$15,MATCH('P-Bedarf AL'!T308,Gehaltsklassen!D$11:D$15,1),1),IF('P-Bedarf AL'!$Q308="III",INDEX(Gehaltsklassen!A$11:A$15,MATCH('P-Bedarf AL'!T308,Gehaltsklassen!E$11:E$15,1),1),"Falsche Bodenart")))))</f>
        <v>C</v>
      </c>
      <c r="V308" s="52" t="str">
        <f>IF(OR(C308=""),"",SUM(F308,J308,N308)*VLOOKUP(S308,Gehaltsklassen!$B$34:$D$38,2,FALSE))</f>
        <v/>
      </c>
      <c r="W308" s="52" t="str">
        <f>IF(OR(C308=""),"",SUM(F308,J308,N308)*VLOOKUP(S308,Gehaltsklassen!$B$34:$D$38,2,FALSE)*C308)</f>
        <v/>
      </c>
      <c r="X308" s="52" t="str">
        <f>IF(OR(C308=""),"",SUM(F308,J308,N308)*VLOOKUP(S308,Gehaltsklassen!$B$34:$D$38,3,FALSE))</f>
        <v/>
      </c>
      <c r="Y308" s="52" t="str">
        <f>IF(OR(C308=""),"",SUM(F308,J308,N308)*VLOOKUP(S308,Gehaltsklassen!$B$34:$D$38,3,FALSE)*C308)</f>
        <v/>
      </c>
      <c r="Z308" s="54" t="str">
        <f>IF(OR(C308=""),"",(SUM(G308,K308,O308)*VLOOKUP(U308,Gehaltsklassen!$B$34:$D$38,2,FALSE)))</f>
        <v/>
      </c>
      <c r="AA308" s="53" t="str">
        <f>IF(OR(C308=""),"",(SUM(G308,K308,O308)*VLOOKUP(U308,Gehaltsklassen!$B$34:$D$38,2,FALSE))*C308)</f>
        <v/>
      </c>
      <c r="AB308" s="53" t="str">
        <f>IF(OR(C308=""),"",(SUM(G308,K308,O308)*VLOOKUP(U308,Gehaltsklassen!$B$34:$D$38,3,FALSE)))</f>
        <v/>
      </c>
      <c r="AC308" s="53" t="str">
        <f>IF(OR(C308=""),"",(SUM(G308,K308,O308)*VLOOKUP(U308,Gehaltsklassen!$B$34:$D$38,3,FALSE))*C308)</f>
        <v/>
      </c>
    </row>
    <row r="309" spans="1:29" ht="31.9" customHeight="1" x14ac:dyDescent="0.2">
      <c r="A309" s="74" t="str">
        <f>IF(C309="","",MAX($A$11:A308)+1)</f>
        <v/>
      </c>
      <c r="B309" s="75" t="str">
        <f>IF('N-Bedarf AL'!B307="","",'N-Bedarf AL'!B307)</f>
        <v/>
      </c>
      <c r="C309" s="49" t="str">
        <f>IF('N-Bedarf AL'!C307="","",'N-Bedarf AL'!C307)</f>
        <v/>
      </c>
      <c r="D309" s="88" t="str">
        <f>IF('N-Bedarf AL'!D307="","",'N-Bedarf AL'!D307)</f>
        <v/>
      </c>
      <c r="E309" s="49" t="str">
        <f>IF('N-Bedarf AL'!G307="","",'N-Bedarf AL'!G307)</f>
        <v/>
      </c>
      <c r="F309" s="50" t="str">
        <f t="shared" si="24"/>
        <v/>
      </c>
      <c r="G309" s="50" t="str">
        <f t="shared" si="25"/>
        <v/>
      </c>
      <c r="H309" s="88"/>
      <c r="I309" s="49"/>
      <c r="J309" s="50" t="str">
        <f t="shared" si="26"/>
        <v/>
      </c>
      <c r="K309" s="50" t="str">
        <f t="shared" si="27"/>
        <v/>
      </c>
      <c r="L309" s="88"/>
      <c r="M309" s="49"/>
      <c r="N309" s="50" t="str">
        <f t="shared" si="28"/>
        <v/>
      </c>
      <c r="O309" s="50" t="str">
        <f t="shared" si="29"/>
        <v/>
      </c>
      <c r="P309" s="51"/>
      <c r="Q309" s="78" t="s">
        <v>261</v>
      </c>
      <c r="R309" s="49"/>
      <c r="S309" s="32" t="str">
        <f>IF(R309="","C",INDEX(Gehaltsklassen!A$11:A$15,MATCH('P-Bedarf AL'!R309,Gehaltsklassen!D$11:D$15,1),1))</f>
        <v>C</v>
      </c>
      <c r="T309" s="49"/>
      <c r="U309" s="32" t="str">
        <f>IF(T309="","C",IF(T309="","C",IF('P-Bedarf AL'!$Q309="I",INDEX(Gehaltsklassen!A$11:A$15,MATCH('P-Bedarf AL'!T309,Gehaltsklassen!C$11:C$15,1),1),IF('P-Bedarf AL'!$Q309="II",INDEX(Gehaltsklassen!A$11:A$15,MATCH('P-Bedarf AL'!T309,Gehaltsklassen!D$11:D$15,1),1),IF('P-Bedarf AL'!$Q309="III",INDEX(Gehaltsklassen!A$11:A$15,MATCH('P-Bedarf AL'!T309,Gehaltsklassen!E$11:E$15,1),1),"Falsche Bodenart")))))</f>
        <v>C</v>
      </c>
      <c r="V309" s="52" t="str">
        <f>IF(OR(C309=""),"",SUM(F309,J309,N309)*VLOOKUP(S309,Gehaltsklassen!$B$34:$D$38,2,FALSE))</f>
        <v/>
      </c>
      <c r="W309" s="52" t="str">
        <f>IF(OR(C309=""),"",SUM(F309,J309,N309)*VLOOKUP(S309,Gehaltsklassen!$B$34:$D$38,2,FALSE)*C309)</f>
        <v/>
      </c>
      <c r="X309" s="52" t="str">
        <f>IF(OR(C309=""),"",SUM(F309,J309,N309)*VLOOKUP(S309,Gehaltsklassen!$B$34:$D$38,3,FALSE))</f>
        <v/>
      </c>
      <c r="Y309" s="52" t="str">
        <f>IF(OR(C309=""),"",SUM(F309,J309,N309)*VLOOKUP(S309,Gehaltsklassen!$B$34:$D$38,3,FALSE)*C309)</f>
        <v/>
      </c>
      <c r="Z309" s="54" t="str">
        <f>IF(OR(C309=""),"",(SUM(G309,K309,O309)*VLOOKUP(U309,Gehaltsklassen!$B$34:$D$38,2,FALSE)))</f>
        <v/>
      </c>
      <c r="AA309" s="53" t="str">
        <f>IF(OR(C309=""),"",(SUM(G309,K309,O309)*VLOOKUP(U309,Gehaltsklassen!$B$34:$D$38,2,FALSE))*C309)</f>
        <v/>
      </c>
      <c r="AB309" s="53" t="str">
        <f>IF(OR(C309=""),"",(SUM(G309,K309,O309)*VLOOKUP(U309,Gehaltsklassen!$B$34:$D$38,3,FALSE)))</f>
        <v/>
      </c>
      <c r="AC309" s="53" t="str">
        <f>IF(OR(C309=""),"",(SUM(G309,K309,O309)*VLOOKUP(U309,Gehaltsklassen!$B$34:$D$38,3,FALSE))*C309)</f>
        <v/>
      </c>
    </row>
    <row r="310" spans="1:29" ht="31.9" customHeight="1" x14ac:dyDescent="0.2">
      <c r="A310" s="74" t="str">
        <f>IF(C310="","",MAX($A$11:A309)+1)</f>
        <v/>
      </c>
      <c r="B310" s="75" t="str">
        <f>IF('N-Bedarf AL'!B308="","",'N-Bedarf AL'!B308)</f>
        <v/>
      </c>
      <c r="C310" s="49" t="str">
        <f>IF('N-Bedarf AL'!C308="","",'N-Bedarf AL'!C308)</f>
        <v/>
      </c>
      <c r="D310" s="88" t="str">
        <f>IF('N-Bedarf AL'!D308="","",'N-Bedarf AL'!D308)</f>
        <v/>
      </c>
      <c r="E310" s="49" t="str">
        <f>IF('N-Bedarf AL'!G308="","",'N-Bedarf AL'!G308)</f>
        <v/>
      </c>
      <c r="F310" s="50" t="str">
        <f t="shared" si="24"/>
        <v/>
      </c>
      <c r="G310" s="50" t="str">
        <f t="shared" si="25"/>
        <v/>
      </c>
      <c r="H310" s="88"/>
      <c r="I310" s="49"/>
      <c r="J310" s="50" t="str">
        <f t="shared" si="26"/>
        <v/>
      </c>
      <c r="K310" s="50" t="str">
        <f t="shared" si="27"/>
        <v/>
      </c>
      <c r="L310" s="88"/>
      <c r="M310" s="49"/>
      <c r="N310" s="50" t="str">
        <f t="shared" si="28"/>
        <v/>
      </c>
      <c r="O310" s="50" t="str">
        <f t="shared" si="29"/>
        <v/>
      </c>
      <c r="P310" s="51"/>
      <c r="Q310" s="78" t="s">
        <v>261</v>
      </c>
      <c r="R310" s="49"/>
      <c r="S310" s="32" t="str">
        <f>IF(R310="","C",INDEX(Gehaltsklassen!A$11:A$15,MATCH('P-Bedarf AL'!R310,Gehaltsklassen!D$11:D$15,1),1))</f>
        <v>C</v>
      </c>
      <c r="T310" s="49"/>
      <c r="U310" s="32" t="str">
        <f>IF(T310="","C",IF(T310="","C",IF('P-Bedarf AL'!$Q310="I",INDEX(Gehaltsklassen!A$11:A$15,MATCH('P-Bedarf AL'!T310,Gehaltsklassen!C$11:C$15,1),1),IF('P-Bedarf AL'!$Q310="II",INDEX(Gehaltsklassen!A$11:A$15,MATCH('P-Bedarf AL'!T310,Gehaltsklassen!D$11:D$15,1),1),IF('P-Bedarf AL'!$Q310="III",INDEX(Gehaltsklassen!A$11:A$15,MATCH('P-Bedarf AL'!T310,Gehaltsklassen!E$11:E$15,1),1),"Falsche Bodenart")))))</f>
        <v>C</v>
      </c>
      <c r="V310" s="52" t="str">
        <f>IF(OR(C310=""),"",SUM(F310,J310,N310)*VLOOKUP(S310,Gehaltsklassen!$B$34:$D$38,2,FALSE))</f>
        <v/>
      </c>
      <c r="W310" s="52" t="str">
        <f>IF(OR(C310=""),"",SUM(F310,J310,N310)*VLOOKUP(S310,Gehaltsklassen!$B$34:$D$38,2,FALSE)*C310)</f>
        <v/>
      </c>
      <c r="X310" s="52" t="str">
        <f>IF(OR(C310=""),"",SUM(F310,J310,N310)*VLOOKUP(S310,Gehaltsklassen!$B$34:$D$38,3,FALSE))</f>
        <v/>
      </c>
      <c r="Y310" s="52" t="str">
        <f>IF(OR(C310=""),"",SUM(F310,J310,N310)*VLOOKUP(S310,Gehaltsklassen!$B$34:$D$38,3,FALSE)*C310)</f>
        <v/>
      </c>
      <c r="Z310" s="54" t="str">
        <f>IF(OR(C310=""),"",(SUM(G310,K310,O310)*VLOOKUP(U310,Gehaltsklassen!$B$34:$D$38,2,FALSE)))</f>
        <v/>
      </c>
      <c r="AA310" s="53" t="str">
        <f>IF(OR(C310=""),"",(SUM(G310,K310,O310)*VLOOKUP(U310,Gehaltsklassen!$B$34:$D$38,2,FALSE))*C310)</f>
        <v/>
      </c>
      <c r="AB310" s="53" t="str">
        <f>IF(OR(C310=""),"",(SUM(G310,K310,O310)*VLOOKUP(U310,Gehaltsklassen!$B$34:$D$38,3,FALSE)))</f>
        <v/>
      </c>
      <c r="AC310" s="53" t="str">
        <f>IF(OR(C310=""),"",(SUM(G310,K310,O310)*VLOOKUP(U310,Gehaltsklassen!$B$34:$D$38,3,FALSE))*C310)</f>
        <v/>
      </c>
    </row>
    <row r="311" spans="1:29" ht="31.9" customHeight="1" x14ac:dyDescent="0.2">
      <c r="A311" s="74" t="str">
        <f>IF(C311="","",MAX($A$11:A310)+1)</f>
        <v/>
      </c>
      <c r="B311" s="75" t="str">
        <f>IF('N-Bedarf AL'!B309="","",'N-Bedarf AL'!B309)</f>
        <v/>
      </c>
      <c r="C311" s="49" t="str">
        <f>IF('N-Bedarf AL'!C309="","",'N-Bedarf AL'!C309)</f>
        <v/>
      </c>
      <c r="D311" s="88" t="str">
        <f>IF('N-Bedarf AL'!D309="","",'N-Bedarf AL'!D309)</f>
        <v/>
      </c>
      <c r="E311" s="49" t="str">
        <f>IF('N-Bedarf AL'!G309="","",'N-Bedarf AL'!G309)</f>
        <v/>
      </c>
      <c r="F311" s="50" t="str">
        <f t="shared" si="24"/>
        <v/>
      </c>
      <c r="G311" s="50" t="str">
        <f t="shared" si="25"/>
        <v/>
      </c>
      <c r="H311" s="88"/>
      <c r="I311" s="49"/>
      <c r="J311" s="50" t="str">
        <f t="shared" si="26"/>
        <v/>
      </c>
      <c r="K311" s="50" t="str">
        <f t="shared" si="27"/>
        <v/>
      </c>
      <c r="L311" s="88"/>
      <c r="M311" s="49"/>
      <c r="N311" s="50" t="str">
        <f t="shared" si="28"/>
        <v/>
      </c>
      <c r="O311" s="50" t="str">
        <f t="shared" si="29"/>
        <v/>
      </c>
      <c r="P311" s="51"/>
      <c r="Q311" s="78" t="s">
        <v>261</v>
      </c>
      <c r="R311" s="49"/>
      <c r="S311" s="32" t="str">
        <f>IF(R311="","C",INDEX(Gehaltsklassen!A$11:A$15,MATCH('P-Bedarf AL'!R311,Gehaltsklassen!D$11:D$15,1),1))</f>
        <v>C</v>
      </c>
      <c r="T311" s="49"/>
      <c r="U311" s="32" t="str">
        <f>IF(T311="","C",IF(T311="","C",IF('P-Bedarf AL'!$Q311="I",INDEX(Gehaltsklassen!A$11:A$15,MATCH('P-Bedarf AL'!T311,Gehaltsklassen!C$11:C$15,1),1),IF('P-Bedarf AL'!$Q311="II",INDEX(Gehaltsklassen!A$11:A$15,MATCH('P-Bedarf AL'!T311,Gehaltsklassen!D$11:D$15,1),1),IF('P-Bedarf AL'!$Q311="III",INDEX(Gehaltsklassen!A$11:A$15,MATCH('P-Bedarf AL'!T311,Gehaltsklassen!E$11:E$15,1),1),"Falsche Bodenart")))))</f>
        <v>C</v>
      </c>
      <c r="V311" s="52" t="str">
        <f>IF(OR(C311=""),"",SUM(F311,J311,N311)*VLOOKUP(S311,Gehaltsklassen!$B$34:$D$38,2,FALSE))</f>
        <v/>
      </c>
      <c r="W311" s="52" t="str">
        <f>IF(OR(C311=""),"",SUM(F311,J311,N311)*VLOOKUP(S311,Gehaltsklassen!$B$34:$D$38,2,FALSE)*C311)</f>
        <v/>
      </c>
      <c r="X311" s="52" t="str">
        <f>IF(OR(C311=""),"",SUM(F311,J311,N311)*VLOOKUP(S311,Gehaltsklassen!$B$34:$D$38,3,FALSE))</f>
        <v/>
      </c>
      <c r="Y311" s="52" t="str">
        <f>IF(OR(C311=""),"",SUM(F311,J311,N311)*VLOOKUP(S311,Gehaltsklassen!$B$34:$D$38,3,FALSE)*C311)</f>
        <v/>
      </c>
      <c r="Z311" s="54" t="str">
        <f>IF(OR(C311=""),"",(SUM(G311,K311,O311)*VLOOKUP(U311,Gehaltsklassen!$B$34:$D$38,2,FALSE)))</f>
        <v/>
      </c>
      <c r="AA311" s="53" t="str">
        <f>IF(OR(C311=""),"",(SUM(G311,K311,O311)*VLOOKUP(U311,Gehaltsklassen!$B$34:$D$38,2,FALSE))*C311)</f>
        <v/>
      </c>
      <c r="AB311" s="53" t="str">
        <f>IF(OR(C311=""),"",(SUM(G311,K311,O311)*VLOOKUP(U311,Gehaltsklassen!$B$34:$D$38,3,FALSE)))</f>
        <v/>
      </c>
      <c r="AC311" s="53" t="str">
        <f>IF(OR(C311=""),"",(SUM(G311,K311,O311)*VLOOKUP(U311,Gehaltsklassen!$B$34:$D$38,3,FALSE))*C311)</f>
        <v/>
      </c>
    </row>
    <row r="312" spans="1:29" ht="31.9" customHeight="1" x14ac:dyDescent="0.2">
      <c r="A312" s="74" t="str">
        <f>IF(C312="","",MAX($A$11:A311)+1)</f>
        <v/>
      </c>
      <c r="B312" s="75" t="str">
        <f>IF('N-Bedarf AL'!B310="","",'N-Bedarf AL'!B310)</f>
        <v/>
      </c>
      <c r="C312" s="49" t="str">
        <f>IF('N-Bedarf AL'!C310="","",'N-Bedarf AL'!C310)</f>
        <v/>
      </c>
      <c r="D312" s="88" t="str">
        <f>IF('N-Bedarf AL'!D310="","",'N-Bedarf AL'!D310)</f>
        <v/>
      </c>
      <c r="E312" s="49" t="str">
        <f>IF('N-Bedarf AL'!G310="","",'N-Bedarf AL'!G310)</f>
        <v/>
      </c>
      <c r="F312" s="50" t="str">
        <f t="shared" si="24"/>
        <v/>
      </c>
      <c r="G312" s="50" t="str">
        <f t="shared" si="25"/>
        <v/>
      </c>
      <c r="H312" s="88"/>
      <c r="I312" s="49"/>
      <c r="J312" s="50" t="str">
        <f t="shared" si="26"/>
        <v/>
      </c>
      <c r="K312" s="50" t="str">
        <f t="shared" si="27"/>
        <v/>
      </c>
      <c r="L312" s="88"/>
      <c r="M312" s="49"/>
      <c r="N312" s="50" t="str">
        <f t="shared" si="28"/>
        <v/>
      </c>
      <c r="O312" s="50" t="str">
        <f t="shared" si="29"/>
        <v/>
      </c>
      <c r="P312" s="51"/>
      <c r="Q312" s="78" t="s">
        <v>261</v>
      </c>
      <c r="R312" s="49"/>
      <c r="S312" s="32" t="str">
        <f>IF(R312="","C",INDEX(Gehaltsklassen!A$11:A$15,MATCH('P-Bedarf AL'!R312,Gehaltsklassen!D$11:D$15,1),1))</f>
        <v>C</v>
      </c>
      <c r="T312" s="49"/>
      <c r="U312" s="32" t="str">
        <f>IF(T312="","C",IF(T312="","C",IF('P-Bedarf AL'!$Q312="I",INDEX(Gehaltsklassen!A$11:A$15,MATCH('P-Bedarf AL'!T312,Gehaltsklassen!C$11:C$15,1),1),IF('P-Bedarf AL'!$Q312="II",INDEX(Gehaltsklassen!A$11:A$15,MATCH('P-Bedarf AL'!T312,Gehaltsklassen!D$11:D$15,1),1),IF('P-Bedarf AL'!$Q312="III",INDEX(Gehaltsklassen!A$11:A$15,MATCH('P-Bedarf AL'!T312,Gehaltsklassen!E$11:E$15,1),1),"Falsche Bodenart")))))</f>
        <v>C</v>
      </c>
      <c r="V312" s="52" t="str">
        <f>IF(OR(C312=""),"",SUM(F312,J312,N312)*VLOOKUP(S312,Gehaltsklassen!$B$34:$D$38,2,FALSE))</f>
        <v/>
      </c>
      <c r="W312" s="52" t="str">
        <f>IF(OR(C312=""),"",SUM(F312,J312,N312)*VLOOKUP(S312,Gehaltsklassen!$B$34:$D$38,2,FALSE)*C312)</f>
        <v/>
      </c>
      <c r="X312" s="52" t="str">
        <f>IF(OR(C312=""),"",SUM(F312,J312,N312)*VLOOKUP(S312,Gehaltsklassen!$B$34:$D$38,3,FALSE))</f>
        <v/>
      </c>
      <c r="Y312" s="52" t="str">
        <f>IF(OR(C312=""),"",SUM(F312,J312,N312)*VLOOKUP(S312,Gehaltsklassen!$B$34:$D$38,3,FALSE)*C312)</f>
        <v/>
      </c>
      <c r="Z312" s="54" t="str">
        <f>IF(OR(C312=""),"",(SUM(G312,K312,O312)*VLOOKUP(U312,Gehaltsklassen!$B$34:$D$38,2,FALSE)))</f>
        <v/>
      </c>
      <c r="AA312" s="53" t="str">
        <f>IF(OR(C312=""),"",(SUM(G312,K312,O312)*VLOOKUP(U312,Gehaltsklassen!$B$34:$D$38,2,FALSE))*C312)</f>
        <v/>
      </c>
      <c r="AB312" s="53" t="str">
        <f>IF(OR(C312=""),"",(SUM(G312,K312,O312)*VLOOKUP(U312,Gehaltsklassen!$B$34:$D$38,3,FALSE)))</f>
        <v/>
      </c>
      <c r="AC312" s="53" t="str">
        <f>IF(OR(C312=""),"",(SUM(G312,K312,O312)*VLOOKUP(U312,Gehaltsklassen!$B$34:$D$38,3,FALSE))*C312)</f>
        <v/>
      </c>
    </row>
    <row r="313" spans="1:29" ht="31.9" customHeight="1" x14ac:dyDescent="0.2">
      <c r="A313" s="74" t="str">
        <f>IF(C313="","",MAX($A$11:A312)+1)</f>
        <v/>
      </c>
      <c r="B313" s="75" t="str">
        <f>IF('N-Bedarf AL'!B311="","",'N-Bedarf AL'!B311)</f>
        <v/>
      </c>
      <c r="C313" s="49" t="str">
        <f>IF('N-Bedarf AL'!C311="","",'N-Bedarf AL'!C311)</f>
        <v/>
      </c>
      <c r="D313" s="88" t="str">
        <f>IF('N-Bedarf AL'!D311="","",'N-Bedarf AL'!D311)</f>
        <v/>
      </c>
      <c r="E313" s="49" t="str">
        <f>IF('N-Bedarf AL'!G311="","",'N-Bedarf AL'!G311)</f>
        <v/>
      </c>
      <c r="F313" s="50" t="str">
        <f t="shared" si="24"/>
        <v/>
      </c>
      <c r="G313" s="50" t="str">
        <f t="shared" si="25"/>
        <v/>
      </c>
      <c r="H313" s="88"/>
      <c r="I313" s="49"/>
      <c r="J313" s="50" t="str">
        <f t="shared" si="26"/>
        <v/>
      </c>
      <c r="K313" s="50" t="str">
        <f t="shared" si="27"/>
        <v/>
      </c>
      <c r="L313" s="88"/>
      <c r="M313" s="49"/>
      <c r="N313" s="50" t="str">
        <f t="shared" si="28"/>
        <v/>
      </c>
      <c r="O313" s="50" t="str">
        <f t="shared" si="29"/>
        <v/>
      </c>
      <c r="P313" s="51"/>
      <c r="Q313" s="78" t="s">
        <v>261</v>
      </c>
      <c r="R313" s="49"/>
      <c r="S313" s="32" t="str">
        <f>IF(R313="","C",INDEX(Gehaltsklassen!A$11:A$15,MATCH('P-Bedarf AL'!R313,Gehaltsklassen!D$11:D$15,1),1))</f>
        <v>C</v>
      </c>
      <c r="T313" s="49"/>
      <c r="U313" s="32" t="str">
        <f>IF(T313="","C",IF(T313="","C",IF('P-Bedarf AL'!$Q313="I",INDEX(Gehaltsklassen!A$11:A$15,MATCH('P-Bedarf AL'!T313,Gehaltsklassen!C$11:C$15,1),1),IF('P-Bedarf AL'!$Q313="II",INDEX(Gehaltsklassen!A$11:A$15,MATCH('P-Bedarf AL'!T313,Gehaltsklassen!D$11:D$15,1),1),IF('P-Bedarf AL'!$Q313="III",INDEX(Gehaltsklassen!A$11:A$15,MATCH('P-Bedarf AL'!T313,Gehaltsklassen!E$11:E$15,1),1),"Falsche Bodenart")))))</f>
        <v>C</v>
      </c>
      <c r="V313" s="52" t="str">
        <f>IF(OR(C313=""),"",SUM(F313,J313,N313)*VLOOKUP(S313,Gehaltsklassen!$B$34:$D$38,2,FALSE))</f>
        <v/>
      </c>
      <c r="W313" s="52" t="str">
        <f>IF(OR(C313=""),"",SUM(F313,J313,N313)*VLOOKUP(S313,Gehaltsklassen!$B$34:$D$38,2,FALSE)*C313)</f>
        <v/>
      </c>
      <c r="X313" s="52" t="str">
        <f>IF(OR(C313=""),"",SUM(F313,J313,N313)*VLOOKUP(S313,Gehaltsklassen!$B$34:$D$38,3,FALSE))</f>
        <v/>
      </c>
      <c r="Y313" s="52" t="str">
        <f>IF(OR(C313=""),"",SUM(F313,J313,N313)*VLOOKUP(S313,Gehaltsklassen!$B$34:$D$38,3,FALSE)*C313)</f>
        <v/>
      </c>
      <c r="Z313" s="54" t="str">
        <f>IF(OR(C313=""),"",(SUM(G313,K313,O313)*VLOOKUP(U313,Gehaltsklassen!$B$34:$D$38,2,FALSE)))</f>
        <v/>
      </c>
      <c r="AA313" s="53" t="str">
        <f>IF(OR(C313=""),"",(SUM(G313,K313,O313)*VLOOKUP(U313,Gehaltsklassen!$B$34:$D$38,2,FALSE))*C313)</f>
        <v/>
      </c>
      <c r="AB313" s="53" t="str">
        <f>IF(OR(C313=""),"",(SUM(G313,K313,O313)*VLOOKUP(U313,Gehaltsklassen!$B$34:$D$38,3,FALSE)))</f>
        <v/>
      </c>
      <c r="AC313" s="53" t="str">
        <f>IF(OR(C313=""),"",(SUM(G313,K313,O313)*VLOOKUP(U313,Gehaltsklassen!$B$34:$D$38,3,FALSE))*C313)</f>
        <v/>
      </c>
    </row>
    <row r="314" spans="1:29" ht="22.9" customHeight="1" x14ac:dyDescent="0.2"/>
    <row r="315" spans="1:29" ht="22.9" customHeight="1" x14ac:dyDescent="0.2"/>
    <row r="316" spans="1:29" ht="22.9" customHeight="1" x14ac:dyDescent="0.2"/>
    <row r="317" spans="1:29" ht="22.9" customHeight="1" x14ac:dyDescent="0.2"/>
    <row r="318" spans="1:29" ht="22.9" customHeight="1" x14ac:dyDescent="0.2"/>
    <row r="319" spans="1:29" ht="22.9" customHeight="1" x14ac:dyDescent="0.2"/>
    <row r="320" spans="1:29" ht="22.9" customHeight="1" x14ac:dyDescent="0.2"/>
    <row r="321" ht="22.9" customHeight="1" x14ac:dyDescent="0.2"/>
    <row r="322" ht="22.9" customHeight="1" x14ac:dyDescent="0.2"/>
    <row r="323" ht="22.9" customHeight="1" x14ac:dyDescent="0.2"/>
    <row r="324" ht="22.9" customHeight="1" x14ac:dyDescent="0.2"/>
    <row r="325" ht="22.9" customHeight="1" x14ac:dyDescent="0.2"/>
    <row r="326" ht="22.9" customHeight="1" x14ac:dyDescent="0.2"/>
    <row r="327" ht="22.9" customHeight="1" x14ac:dyDescent="0.2"/>
    <row r="328" ht="22.9" customHeight="1" x14ac:dyDescent="0.2"/>
    <row r="329" ht="22.9" customHeight="1" x14ac:dyDescent="0.2"/>
    <row r="330" ht="22.9" customHeight="1" x14ac:dyDescent="0.2"/>
    <row r="331" ht="22.9" customHeight="1" x14ac:dyDescent="0.2"/>
    <row r="332" ht="22.9" customHeight="1" x14ac:dyDescent="0.2"/>
    <row r="333" ht="22.9" customHeight="1" x14ac:dyDescent="0.2"/>
    <row r="334" ht="22.9" customHeight="1" x14ac:dyDescent="0.2"/>
    <row r="335" ht="22.9" customHeight="1" x14ac:dyDescent="0.2"/>
    <row r="336" ht="22.9" customHeight="1" x14ac:dyDescent="0.2"/>
    <row r="337" ht="22.9" customHeight="1" x14ac:dyDescent="0.2"/>
    <row r="338" ht="22.9" customHeight="1" x14ac:dyDescent="0.2"/>
    <row r="339" ht="22.9" customHeight="1" x14ac:dyDescent="0.2"/>
    <row r="340" ht="22.9" customHeight="1" x14ac:dyDescent="0.2"/>
    <row r="341" ht="22.9" customHeight="1" x14ac:dyDescent="0.2"/>
    <row r="342" ht="22.9" customHeight="1" x14ac:dyDescent="0.2"/>
    <row r="343" ht="22.9" customHeight="1" x14ac:dyDescent="0.2"/>
    <row r="344" ht="22.9" customHeight="1" x14ac:dyDescent="0.2"/>
    <row r="345" ht="22.9" customHeight="1" x14ac:dyDescent="0.2"/>
    <row r="346" ht="22.9" customHeight="1" x14ac:dyDescent="0.2"/>
    <row r="347" ht="22.9" customHeight="1" x14ac:dyDescent="0.2"/>
    <row r="348" ht="22.9" customHeight="1" x14ac:dyDescent="0.2"/>
    <row r="349" ht="22.9" customHeight="1" x14ac:dyDescent="0.2"/>
    <row r="350" ht="22.9" customHeight="1" x14ac:dyDescent="0.2"/>
    <row r="351" ht="22.9" customHeight="1" x14ac:dyDescent="0.2"/>
    <row r="352" ht="22.9" customHeight="1" x14ac:dyDescent="0.2"/>
    <row r="353" ht="22.9" customHeight="1" x14ac:dyDescent="0.2"/>
    <row r="354" ht="22.9" customHeight="1" x14ac:dyDescent="0.2"/>
    <row r="355" ht="22.9" customHeight="1" x14ac:dyDescent="0.2"/>
    <row r="356" ht="22.9" customHeight="1" x14ac:dyDescent="0.2"/>
    <row r="357" ht="22.9" customHeight="1" x14ac:dyDescent="0.2"/>
    <row r="358" ht="22.9" customHeight="1" x14ac:dyDescent="0.2"/>
    <row r="359" ht="22.9" customHeight="1" x14ac:dyDescent="0.2"/>
    <row r="360" ht="22.9" customHeight="1" x14ac:dyDescent="0.2"/>
    <row r="361" ht="22.9" customHeight="1" x14ac:dyDescent="0.2"/>
    <row r="362" ht="22.9" customHeight="1" x14ac:dyDescent="0.2"/>
    <row r="363" ht="22.9" customHeight="1" x14ac:dyDescent="0.2"/>
    <row r="364" ht="22.9" customHeight="1" x14ac:dyDescent="0.2"/>
    <row r="365" ht="22.9" customHeight="1" x14ac:dyDescent="0.2"/>
    <row r="366" ht="22.9" customHeight="1" x14ac:dyDescent="0.2"/>
    <row r="367" ht="22.9" customHeight="1" x14ac:dyDescent="0.2"/>
    <row r="368" ht="22.9" customHeight="1" x14ac:dyDescent="0.2"/>
    <row r="369" ht="22.9" customHeight="1" x14ac:dyDescent="0.2"/>
    <row r="370" ht="22.9" customHeight="1" x14ac:dyDescent="0.2"/>
    <row r="371" ht="22.9" customHeight="1" x14ac:dyDescent="0.2"/>
    <row r="372" ht="22.9" customHeight="1" x14ac:dyDescent="0.2"/>
    <row r="373" ht="22.9" customHeight="1" x14ac:dyDescent="0.2"/>
    <row r="374" ht="22.9" customHeight="1" x14ac:dyDescent="0.2"/>
    <row r="375" ht="22.9" customHeight="1" x14ac:dyDescent="0.2"/>
    <row r="376" ht="22.9" customHeight="1" x14ac:dyDescent="0.2"/>
    <row r="377" ht="22.9" customHeight="1" x14ac:dyDescent="0.2"/>
    <row r="378" ht="22.9" customHeight="1" x14ac:dyDescent="0.2"/>
    <row r="379" ht="22.9" customHeight="1" x14ac:dyDescent="0.2"/>
    <row r="380" ht="22.9" customHeight="1" x14ac:dyDescent="0.2"/>
    <row r="381" ht="22.9" customHeight="1" x14ac:dyDescent="0.2"/>
    <row r="382" ht="22.9" customHeight="1" x14ac:dyDescent="0.2"/>
    <row r="383" ht="22.9" customHeight="1" x14ac:dyDescent="0.2"/>
    <row r="384" ht="22.9" customHeight="1" x14ac:dyDescent="0.2"/>
    <row r="385" ht="22.9" customHeight="1" x14ac:dyDescent="0.2"/>
    <row r="386" ht="22.9" customHeight="1" x14ac:dyDescent="0.2"/>
    <row r="387" ht="22.9" customHeight="1" x14ac:dyDescent="0.2"/>
    <row r="388" ht="22.9" customHeight="1" x14ac:dyDescent="0.2"/>
    <row r="389" ht="22.9" customHeight="1" x14ac:dyDescent="0.2"/>
    <row r="390" ht="22.9" customHeight="1" x14ac:dyDescent="0.2"/>
    <row r="391" ht="22.9" customHeight="1" x14ac:dyDescent="0.2"/>
    <row r="392" ht="22.9" customHeight="1" x14ac:dyDescent="0.2"/>
    <row r="393" ht="22.9" customHeight="1" x14ac:dyDescent="0.2"/>
    <row r="394" ht="22.9" customHeight="1" x14ac:dyDescent="0.2"/>
  </sheetData>
  <sheetCalcPr fullCalcOnLoad="1"/>
  <sheetProtection password="A7DB" sheet="1" selectLockedCells="1"/>
  <protectedRanges>
    <protectedRange sqref="K1 T10:T313 H10:I313 L10:M313 P10:R313 B10:E313" name="P Bedarf Ackerbau"/>
    <protectedRange sqref="Q3 R2" name="N Bedarf Ackerbau"/>
  </protectedRanges>
  <mergeCells count="47">
    <mergeCell ref="Z7:AA8"/>
    <mergeCell ref="V7:W8"/>
    <mergeCell ref="H6:O6"/>
    <mergeCell ref="Q7:Q9"/>
    <mergeCell ref="F3:I4"/>
    <mergeCell ref="S7:S9"/>
    <mergeCell ref="I7:I9"/>
    <mergeCell ref="X7:Y8"/>
    <mergeCell ref="K7:K9"/>
    <mergeCell ref="U7:U9"/>
    <mergeCell ref="M7:M9"/>
    <mergeCell ref="N7:N9"/>
    <mergeCell ref="O7:O9"/>
    <mergeCell ref="P6:AC6"/>
    <mergeCell ref="AA1:AC1"/>
    <mergeCell ref="AA2:AC2"/>
    <mergeCell ref="T7:T9"/>
    <mergeCell ref="R7:R9"/>
    <mergeCell ref="AB7:AC8"/>
    <mergeCell ref="R4:V4"/>
    <mergeCell ref="A7:A9"/>
    <mergeCell ref="B7:B9"/>
    <mergeCell ref="C7:C9"/>
    <mergeCell ref="K1:L1"/>
    <mergeCell ref="K3:L3"/>
    <mergeCell ref="K4:L4"/>
    <mergeCell ref="F7:F9"/>
    <mergeCell ref="G7:G9"/>
    <mergeCell ref="J7:J9"/>
    <mergeCell ref="E7:E9"/>
    <mergeCell ref="D3:D6"/>
    <mergeCell ref="AA4:AC4"/>
    <mergeCell ref="AA3:AC3"/>
    <mergeCell ref="AA5:AC5"/>
    <mergeCell ref="W2:Z2"/>
    <mergeCell ref="W3:Z3"/>
    <mergeCell ref="W5:Z5"/>
    <mergeCell ref="P7:P8"/>
    <mergeCell ref="R1:V1"/>
    <mergeCell ref="W1:Z1"/>
    <mergeCell ref="P1:Q1"/>
    <mergeCell ref="P2:Q2"/>
    <mergeCell ref="P3:Q3"/>
    <mergeCell ref="P4:Q4"/>
    <mergeCell ref="R3:V3"/>
    <mergeCell ref="R2:V2"/>
    <mergeCell ref="W4:Z4"/>
  </mergeCells>
  <dataValidations count="3">
    <dataValidation type="decimal" allowBlank="1" showInputMessage="1" showErrorMessage="1" sqref="M10:M313 I10:I313 E10:E313">
      <formula1>0</formula1>
      <formula2>2000</formula2>
    </dataValidation>
    <dataValidation type="list" allowBlank="1" showInputMessage="1" showErrorMessage="1" sqref="Q10:Q313">
      <formula1>"I,II,III"</formula1>
    </dataValidation>
    <dataValidation type="list" allowBlank="1" showInputMessage="1" showErrorMessage="1" sqref="L10:L313 H10:H313 D10:D313">
      <formula1>KulturP</formula1>
    </dataValidation>
  </dataValidations>
  <pageMargins left="0.51181102362204722" right="0.51181102362204722" top="0.78740157480314965" bottom="0.78740157480314965" header="0.31496062992125984" footer="0.31496062992125984"/>
  <pageSetup paperSize="9" scale="59" orientation="landscape" r:id="rId1"/>
  <headerFooter>
    <oddHeader>&amp;C&amp;G&amp;R&amp;G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4"/>
  <sheetViews>
    <sheetView zoomScale="90" zoomScaleNormal="90" workbookViewId="0">
      <pane ySplit="1" topLeftCell="A125" activePane="bottomLeft" state="frozen"/>
      <selection pane="bottomLeft" sqref="A1:IV65536"/>
    </sheetView>
  </sheetViews>
  <sheetFormatPr baseColWidth="10" defaultColWidth="11.5703125" defaultRowHeight="15" x14ac:dyDescent="0.25"/>
  <cols>
    <col min="1" max="1" width="32.42578125" style="59" customWidth="1"/>
    <col min="2" max="4" width="11.5703125" style="59"/>
    <col min="5" max="16384" width="11.5703125" style="626"/>
  </cols>
  <sheetData>
    <row r="1" spans="1:4" ht="18.75" x14ac:dyDescent="0.35">
      <c r="B1" s="59" t="s">
        <v>351</v>
      </c>
      <c r="C1" s="59" t="s">
        <v>1356</v>
      </c>
      <c r="D1" s="59" t="s">
        <v>1357</v>
      </c>
    </row>
    <row r="2" spans="1:4" x14ac:dyDescent="0.25">
      <c r="A2" s="59" t="s">
        <v>269</v>
      </c>
      <c r="B2" s="59">
        <v>0</v>
      </c>
      <c r="C2" s="59">
        <v>0</v>
      </c>
      <c r="D2" s="59">
        <v>0</v>
      </c>
    </row>
    <row r="3" spans="1:4" x14ac:dyDescent="0.25">
      <c r="A3" s="627" t="s">
        <v>601</v>
      </c>
      <c r="B3" s="59">
        <v>1.81</v>
      </c>
      <c r="C3" s="59">
        <v>0.8</v>
      </c>
      <c r="D3" s="59">
        <v>0.6</v>
      </c>
    </row>
    <row r="4" spans="1:4" x14ac:dyDescent="0.25">
      <c r="A4" s="627" t="s">
        <v>51</v>
      </c>
      <c r="B4" s="59">
        <v>2.21</v>
      </c>
      <c r="C4" s="59">
        <v>1.04</v>
      </c>
      <c r="D4" s="59">
        <v>1.72</v>
      </c>
    </row>
    <row r="5" spans="1:4" x14ac:dyDescent="0.25">
      <c r="A5" s="627" t="s">
        <v>602</v>
      </c>
      <c r="B5" s="59">
        <v>2.11</v>
      </c>
      <c r="C5" s="59">
        <v>0.8</v>
      </c>
      <c r="D5" s="59">
        <v>0.6</v>
      </c>
    </row>
    <row r="6" spans="1:4" x14ac:dyDescent="0.25">
      <c r="A6" s="627" t="s">
        <v>31</v>
      </c>
      <c r="B6" s="59">
        <v>2.5099999999999998</v>
      </c>
      <c r="C6" s="59">
        <v>1.04</v>
      </c>
      <c r="D6" s="59">
        <v>1.72</v>
      </c>
    </row>
    <row r="7" spans="1:4" x14ac:dyDescent="0.25">
      <c r="A7" s="627" t="s">
        <v>606</v>
      </c>
      <c r="B7" s="59">
        <v>2.81</v>
      </c>
      <c r="C7" s="59">
        <v>0.8</v>
      </c>
      <c r="D7" s="59">
        <v>0.6</v>
      </c>
    </row>
    <row r="8" spans="1:4" x14ac:dyDescent="0.25">
      <c r="A8" s="627" t="s">
        <v>32</v>
      </c>
      <c r="B8" s="59">
        <v>3.31</v>
      </c>
      <c r="C8" s="59">
        <v>1.04</v>
      </c>
      <c r="D8" s="59">
        <v>1.72</v>
      </c>
    </row>
    <row r="9" spans="1:4" x14ac:dyDescent="0.25">
      <c r="A9" s="627" t="s">
        <v>607</v>
      </c>
      <c r="B9" s="59">
        <v>2.2599999999999998</v>
      </c>
      <c r="C9" s="59">
        <v>0.8</v>
      </c>
      <c r="D9" s="59">
        <v>0.6</v>
      </c>
    </row>
    <row r="10" spans="1:4" x14ac:dyDescent="0.25">
      <c r="A10" s="627" t="s">
        <v>53</v>
      </c>
      <c r="B10" s="59">
        <v>2.66</v>
      </c>
      <c r="C10" s="59">
        <v>1.04</v>
      </c>
      <c r="D10" s="59">
        <v>1.96</v>
      </c>
    </row>
    <row r="11" spans="1:4" x14ac:dyDescent="0.25">
      <c r="A11" s="627" t="s">
        <v>608</v>
      </c>
      <c r="B11" s="59">
        <v>1.51</v>
      </c>
      <c r="C11" s="59">
        <v>0.8</v>
      </c>
      <c r="D11" s="59">
        <v>0.6</v>
      </c>
    </row>
    <row r="12" spans="1:4" x14ac:dyDescent="0.25">
      <c r="A12" s="627" t="s">
        <v>27</v>
      </c>
      <c r="B12" s="59">
        <v>1.96</v>
      </c>
      <c r="C12" s="59">
        <v>1.07</v>
      </c>
      <c r="D12" s="59">
        <v>2.4</v>
      </c>
    </row>
    <row r="13" spans="1:4" x14ac:dyDescent="0.25">
      <c r="A13" s="627" t="s">
        <v>609</v>
      </c>
      <c r="C13" s="59">
        <v>0.8</v>
      </c>
      <c r="D13" s="59">
        <v>0.6</v>
      </c>
    </row>
    <row r="14" spans="1:4" x14ac:dyDescent="0.25">
      <c r="A14" s="627" t="s">
        <v>26</v>
      </c>
      <c r="C14" s="59">
        <v>1.07</v>
      </c>
      <c r="D14" s="59">
        <v>2.13</v>
      </c>
    </row>
    <row r="15" spans="1:4" x14ac:dyDescent="0.25">
      <c r="A15" s="627" t="s">
        <v>610</v>
      </c>
      <c r="C15" s="59">
        <v>0.8</v>
      </c>
      <c r="D15" s="59">
        <v>0.6</v>
      </c>
    </row>
    <row r="16" spans="1:4" x14ac:dyDescent="0.25">
      <c r="A16" s="627" t="s">
        <v>23</v>
      </c>
      <c r="C16" s="59">
        <v>1.01</v>
      </c>
      <c r="D16" s="59">
        <v>1.79</v>
      </c>
    </row>
    <row r="17" spans="1:5" x14ac:dyDescent="0.25">
      <c r="A17" s="627" t="s">
        <v>613</v>
      </c>
      <c r="C17" s="59">
        <v>0.8</v>
      </c>
      <c r="D17" s="59">
        <v>0.8</v>
      </c>
    </row>
    <row r="18" spans="1:5" x14ac:dyDescent="0.25">
      <c r="A18" s="627" t="s">
        <v>43</v>
      </c>
      <c r="C18" s="59">
        <v>1.1000000000000001</v>
      </c>
      <c r="D18" s="59">
        <v>2.5</v>
      </c>
    </row>
    <row r="19" spans="1:5" x14ac:dyDescent="0.25">
      <c r="A19" s="628" t="s">
        <v>614</v>
      </c>
      <c r="C19" s="59">
        <v>0.8</v>
      </c>
      <c r="D19" s="59">
        <v>0.6</v>
      </c>
    </row>
    <row r="20" spans="1:5" x14ac:dyDescent="0.25">
      <c r="A20" s="628" t="s">
        <v>44</v>
      </c>
      <c r="C20" s="59">
        <v>1.1000000000000001</v>
      </c>
      <c r="D20" s="59">
        <v>2</v>
      </c>
    </row>
    <row r="21" spans="1:5" x14ac:dyDescent="0.25">
      <c r="A21" s="627" t="s">
        <v>612</v>
      </c>
      <c r="C21" s="59">
        <v>0.8</v>
      </c>
      <c r="D21" s="59">
        <v>0.6</v>
      </c>
    </row>
    <row r="22" spans="1:5" x14ac:dyDescent="0.25">
      <c r="A22" s="627" t="s">
        <v>350</v>
      </c>
      <c r="C22" s="59">
        <v>1.1299999999999999</v>
      </c>
      <c r="D22" s="59">
        <v>2.4700000000000002</v>
      </c>
    </row>
    <row r="23" spans="1:5" x14ac:dyDescent="0.25">
      <c r="A23" s="627" t="s">
        <v>611</v>
      </c>
      <c r="C23" s="59">
        <v>0.8</v>
      </c>
      <c r="D23" s="59">
        <v>0.6</v>
      </c>
    </row>
    <row r="24" spans="1:5" x14ac:dyDescent="0.25">
      <c r="A24" s="627" t="s">
        <v>17</v>
      </c>
      <c r="C24" s="59">
        <v>1.04</v>
      </c>
      <c r="D24" s="59">
        <v>1.96</v>
      </c>
    </row>
    <row r="25" spans="1:5" x14ac:dyDescent="0.25">
      <c r="A25" s="627" t="s">
        <v>615</v>
      </c>
      <c r="C25" s="59">
        <v>0.8</v>
      </c>
      <c r="D25" s="59">
        <v>0.6</v>
      </c>
    </row>
    <row r="26" spans="1:5" x14ac:dyDescent="0.25">
      <c r="A26" s="627" t="s">
        <v>61</v>
      </c>
      <c r="C26" s="59">
        <v>1.1299999999999999</v>
      </c>
      <c r="D26" s="59">
        <v>2.4700000000000002</v>
      </c>
    </row>
    <row r="27" spans="1:5" x14ac:dyDescent="0.25">
      <c r="A27" s="627" t="s">
        <v>616</v>
      </c>
      <c r="C27" s="59">
        <v>0.8</v>
      </c>
      <c r="D27" s="59">
        <v>0.6</v>
      </c>
    </row>
    <row r="28" spans="1:5" x14ac:dyDescent="0.25">
      <c r="A28" s="627" t="s">
        <v>62</v>
      </c>
      <c r="C28" s="59">
        <v>1.04</v>
      </c>
      <c r="D28" s="59">
        <v>1.72</v>
      </c>
    </row>
    <row r="29" spans="1:5" x14ac:dyDescent="0.25">
      <c r="A29" s="627" t="s">
        <v>617</v>
      </c>
      <c r="C29" s="59">
        <v>0.8</v>
      </c>
      <c r="D29" s="59">
        <v>0.6</v>
      </c>
    </row>
    <row r="30" spans="1:5" x14ac:dyDescent="0.25">
      <c r="A30" s="627" t="s">
        <v>63</v>
      </c>
      <c r="C30" s="59">
        <v>1.07</v>
      </c>
      <c r="D30" s="59">
        <v>2.4</v>
      </c>
    </row>
    <row r="31" spans="1:5" x14ac:dyDescent="0.25">
      <c r="A31" s="627" t="s">
        <v>308</v>
      </c>
      <c r="B31" s="59">
        <v>2.93</v>
      </c>
      <c r="C31" s="59">
        <v>1.35</v>
      </c>
      <c r="D31" s="59">
        <v>2.9</v>
      </c>
      <c r="E31" s="626" t="s">
        <v>1158</v>
      </c>
    </row>
    <row r="32" spans="1:5" x14ac:dyDescent="0.25">
      <c r="A32" s="627" t="s">
        <v>1154</v>
      </c>
      <c r="B32" s="59">
        <v>2.33</v>
      </c>
      <c r="C32" s="59">
        <v>0.65</v>
      </c>
      <c r="D32" s="59">
        <v>0.5</v>
      </c>
      <c r="E32" s="626" t="s">
        <v>1155</v>
      </c>
    </row>
    <row r="33" spans="1:5" x14ac:dyDescent="0.25">
      <c r="A33" s="627" t="s">
        <v>698</v>
      </c>
      <c r="B33" s="59">
        <v>3.72</v>
      </c>
      <c r="C33" s="59">
        <v>2.5</v>
      </c>
      <c r="D33" s="59">
        <v>6.02</v>
      </c>
      <c r="E33" s="626" t="s">
        <v>1156</v>
      </c>
    </row>
    <row r="34" spans="1:5" x14ac:dyDescent="0.25">
      <c r="A34" s="627" t="s">
        <v>1153</v>
      </c>
      <c r="B34" s="59">
        <v>2.34</v>
      </c>
      <c r="C34" s="59">
        <v>0.89</v>
      </c>
      <c r="D34" s="59">
        <v>0.5</v>
      </c>
      <c r="E34" s="626" t="s">
        <v>1157</v>
      </c>
    </row>
    <row r="35" spans="1:5" x14ac:dyDescent="0.25">
      <c r="A35" s="627" t="s">
        <v>618</v>
      </c>
      <c r="C35" s="59">
        <v>0.8</v>
      </c>
      <c r="D35" s="59">
        <v>0.6</v>
      </c>
    </row>
    <row r="36" spans="1:5" x14ac:dyDescent="0.25">
      <c r="A36" s="627" t="s">
        <v>619</v>
      </c>
      <c r="C36" s="59">
        <v>1.1000000000000001</v>
      </c>
      <c r="D36" s="59">
        <v>2</v>
      </c>
    </row>
    <row r="37" spans="1:5" x14ac:dyDescent="0.25">
      <c r="A37" s="627" t="s">
        <v>1150</v>
      </c>
      <c r="B37" s="59">
        <v>3.54</v>
      </c>
      <c r="C37" s="59">
        <v>2.29</v>
      </c>
      <c r="D37" s="59">
        <v>5.3</v>
      </c>
    </row>
    <row r="38" spans="1:5" x14ac:dyDescent="0.25">
      <c r="A38" s="627" t="s">
        <v>1151</v>
      </c>
      <c r="B38" s="59">
        <v>2.34</v>
      </c>
      <c r="C38" s="59">
        <v>0.89</v>
      </c>
      <c r="D38" s="59">
        <v>0.5</v>
      </c>
    </row>
    <row r="40" spans="1:5" x14ac:dyDescent="0.25">
      <c r="A40" s="627" t="s">
        <v>620</v>
      </c>
      <c r="C40" s="59">
        <v>0.8</v>
      </c>
      <c r="D40" s="59">
        <v>0.5</v>
      </c>
    </row>
    <row r="41" spans="1:5" x14ac:dyDescent="0.25">
      <c r="A41" s="627" t="s">
        <v>24</v>
      </c>
      <c r="C41" s="59">
        <v>1</v>
      </c>
      <c r="D41" s="59">
        <v>2.5</v>
      </c>
    </row>
    <row r="42" spans="1:5" x14ac:dyDescent="0.25">
      <c r="A42" s="627" t="s">
        <v>309</v>
      </c>
      <c r="C42" s="59">
        <v>0.5</v>
      </c>
      <c r="D42" s="59">
        <v>0.4</v>
      </c>
    </row>
    <row r="43" spans="1:5" x14ac:dyDescent="0.25">
      <c r="A43" s="627" t="s">
        <v>1086</v>
      </c>
      <c r="C43" s="59">
        <v>0.18</v>
      </c>
      <c r="D43" s="59">
        <v>0.51</v>
      </c>
    </row>
    <row r="44" spans="1:5" x14ac:dyDescent="0.25">
      <c r="A44" s="627" t="s">
        <v>1085</v>
      </c>
      <c r="C44" s="59">
        <v>0.16</v>
      </c>
      <c r="D44" s="59">
        <v>0.45</v>
      </c>
    </row>
    <row r="46" spans="1:5" x14ac:dyDescent="0.25">
      <c r="A46" s="627" t="s">
        <v>621</v>
      </c>
      <c r="C46" s="59">
        <v>1.8</v>
      </c>
      <c r="D46" s="59">
        <v>1</v>
      </c>
    </row>
    <row r="47" spans="1:5" x14ac:dyDescent="0.25">
      <c r="A47" s="627" t="s">
        <v>25</v>
      </c>
      <c r="C47" s="59">
        <v>2.48</v>
      </c>
      <c r="D47" s="59">
        <v>5.25</v>
      </c>
    </row>
    <row r="48" spans="1:5" x14ac:dyDescent="0.25">
      <c r="A48" s="627" t="s">
        <v>622</v>
      </c>
      <c r="C48" s="59">
        <v>0.1</v>
      </c>
      <c r="D48" s="59">
        <v>0.25</v>
      </c>
    </row>
    <row r="49" spans="1:5" x14ac:dyDescent="0.25">
      <c r="A49" s="627" t="s">
        <v>33</v>
      </c>
      <c r="C49" s="59">
        <v>0.18</v>
      </c>
      <c r="D49" s="59">
        <v>0.57999999999999996</v>
      </c>
    </row>
    <row r="50" spans="1:5" x14ac:dyDescent="0.25">
      <c r="A50" s="627" t="s">
        <v>623</v>
      </c>
      <c r="C50" s="59">
        <v>0.14000000000000001</v>
      </c>
      <c r="D50" s="59">
        <v>0.6</v>
      </c>
    </row>
    <row r="51" spans="1:5" x14ac:dyDescent="0.25">
      <c r="A51" s="627" t="s">
        <v>34</v>
      </c>
      <c r="C51" s="59">
        <v>0.15</v>
      </c>
      <c r="D51" s="59">
        <v>0.67</v>
      </c>
      <c r="E51" s="626" t="s">
        <v>1087</v>
      </c>
    </row>
    <row r="52" spans="1:5" x14ac:dyDescent="0.25">
      <c r="A52" s="627" t="s">
        <v>1088</v>
      </c>
      <c r="C52" s="59">
        <v>0.14000000000000001</v>
      </c>
      <c r="D52" s="59">
        <v>0.6</v>
      </c>
      <c r="E52" s="626" t="s">
        <v>1087</v>
      </c>
    </row>
    <row r="53" spans="1:5" x14ac:dyDescent="0.25">
      <c r="A53" s="627" t="s">
        <v>35</v>
      </c>
      <c r="C53" s="59">
        <v>0.15</v>
      </c>
      <c r="D53" s="59">
        <v>0.67</v>
      </c>
      <c r="E53" s="626" t="s">
        <v>1087</v>
      </c>
    </row>
    <row r="54" spans="1:5" x14ac:dyDescent="0.25">
      <c r="A54" s="627" t="s">
        <v>1165</v>
      </c>
      <c r="B54" s="59">
        <v>0.39</v>
      </c>
      <c r="C54" s="59">
        <v>0.15</v>
      </c>
      <c r="D54" s="59">
        <v>0.67</v>
      </c>
      <c r="E54" s="626" t="s">
        <v>1164</v>
      </c>
    </row>
    <row r="55" spans="1:5" x14ac:dyDescent="0.25">
      <c r="A55" s="627" t="s">
        <v>1166</v>
      </c>
      <c r="B55" s="59">
        <v>0.35</v>
      </c>
      <c r="C55" s="59">
        <v>0.14000000000000001</v>
      </c>
      <c r="D55" s="59">
        <v>0.6</v>
      </c>
      <c r="E55" s="626" t="s">
        <v>1167</v>
      </c>
    </row>
    <row r="57" spans="1:5" x14ac:dyDescent="0.25">
      <c r="A57" s="627" t="s">
        <v>624</v>
      </c>
      <c r="C57" s="59">
        <v>1.2</v>
      </c>
      <c r="D57" s="59">
        <v>1.4</v>
      </c>
    </row>
    <row r="58" spans="1:5" x14ac:dyDescent="0.25">
      <c r="A58" s="627" t="s">
        <v>64</v>
      </c>
      <c r="C58" s="59">
        <v>1.5</v>
      </c>
      <c r="D58" s="59">
        <v>4</v>
      </c>
    </row>
    <row r="59" spans="1:5" x14ac:dyDescent="0.25">
      <c r="A59" s="627" t="s">
        <v>625</v>
      </c>
      <c r="C59" s="59">
        <v>1.2</v>
      </c>
      <c r="D59" s="59">
        <v>1.4</v>
      </c>
    </row>
    <row r="60" spans="1:5" x14ac:dyDescent="0.25">
      <c r="A60" s="627" t="s">
        <v>65</v>
      </c>
      <c r="C60" s="59">
        <v>1.5</v>
      </c>
      <c r="D60" s="59">
        <v>4</v>
      </c>
    </row>
    <row r="61" spans="1:5" x14ac:dyDescent="0.25">
      <c r="A61" s="627" t="s">
        <v>626</v>
      </c>
      <c r="C61" s="59">
        <v>1.1000000000000001</v>
      </c>
      <c r="D61" s="59">
        <v>1.4</v>
      </c>
    </row>
    <row r="62" spans="1:5" x14ac:dyDescent="0.25">
      <c r="A62" s="627" t="s">
        <v>66</v>
      </c>
      <c r="C62" s="59">
        <v>1.4</v>
      </c>
      <c r="D62" s="59">
        <v>4</v>
      </c>
    </row>
    <row r="63" spans="1:5" x14ac:dyDescent="0.25">
      <c r="A63" s="627" t="s">
        <v>627</v>
      </c>
      <c r="C63" s="59">
        <v>1.1000000000000001</v>
      </c>
      <c r="D63" s="59">
        <v>1.4</v>
      </c>
    </row>
    <row r="64" spans="1:5" x14ac:dyDescent="0.25">
      <c r="A64" s="627" t="s">
        <v>67</v>
      </c>
      <c r="C64" s="59">
        <v>1.4</v>
      </c>
      <c r="D64" s="59">
        <v>4</v>
      </c>
    </row>
    <row r="65" spans="1:5" x14ac:dyDescent="0.25">
      <c r="A65" s="627" t="s">
        <v>628</v>
      </c>
      <c r="C65" s="59">
        <v>1.02</v>
      </c>
      <c r="D65" s="59">
        <v>1.66</v>
      </c>
      <c r="E65" s="626" t="s">
        <v>1087</v>
      </c>
    </row>
    <row r="66" spans="1:5" x14ac:dyDescent="0.25">
      <c r="A66" s="627" t="s">
        <v>68</v>
      </c>
      <c r="C66" s="59">
        <v>1.32</v>
      </c>
      <c r="D66" s="59">
        <v>3.29</v>
      </c>
      <c r="E66" s="626" t="s">
        <v>1087</v>
      </c>
    </row>
    <row r="67" spans="1:5" x14ac:dyDescent="0.25">
      <c r="A67" s="627" t="s">
        <v>629</v>
      </c>
      <c r="C67" s="59">
        <v>1.5</v>
      </c>
      <c r="D67" s="59">
        <v>1.94</v>
      </c>
      <c r="E67" s="626" t="s">
        <v>1087</v>
      </c>
    </row>
    <row r="68" spans="1:5" x14ac:dyDescent="0.25">
      <c r="A68" s="627" t="s">
        <v>69</v>
      </c>
      <c r="C68" s="59">
        <v>1.8</v>
      </c>
      <c r="D68" s="59">
        <v>3.5</v>
      </c>
      <c r="E68" s="626" t="s">
        <v>1087</v>
      </c>
    </row>
    <row r="69" spans="1:5" x14ac:dyDescent="0.25">
      <c r="A69" s="627" t="s">
        <v>1152</v>
      </c>
      <c r="B69" s="59">
        <v>5.08</v>
      </c>
      <c r="C69" s="59">
        <v>1.4</v>
      </c>
      <c r="D69" s="59">
        <v>4</v>
      </c>
      <c r="E69" s="626" t="s">
        <v>1160</v>
      </c>
    </row>
    <row r="70" spans="1:5" x14ac:dyDescent="0.25">
      <c r="A70" s="627" t="s">
        <v>1159</v>
      </c>
      <c r="B70" s="59">
        <v>3.58</v>
      </c>
      <c r="C70" s="59">
        <v>1.1000000000000001</v>
      </c>
      <c r="D70" s="59">
        <v>1.4</v>
      </c>
      <c r="E70" s="626" t="s">
        <v>1161</v>
      </c>
    </row>
    <row r="71" spans="1:5" x14ac:dyDescent="0.25">
      <c r="A71" s="627" t="s">
        <v>70</v>
      </c>
    </row>
    <row r="73" spans="1:5" x14ac:dyDescent="0.25">
      <c r="A73" s="627" t="s">
        <v>311</v>
      </c>
      <c r="C73" s="59">
        <v>0.14000000000000001</v>
      </c>
      <c r="D73" s="59">
        <v>0.47</v>
      </c>
    </row>
    <row r="74" spans="1:5" x14ac:dyDescent="0.25">
      <c r="A74" s="627" t="s">
        <v>312</v>
      </c>
      <c r="C74" s="59">
        <v>0.14000000000000001</v>
      </c>
      <c r="D74" s="59">
        <v>0.47</v>
      </c>
    </row>
    <row r="75" spans="1:5" x14ac:dyDescent="0.25">
      <c r="A75" s="627" t="s">
        <v>313</v>
      </c>
      <c r="C75" s="59">
        <v>0.14000000000000001</v>
      </c>
      <c r="D75" s="59">
        <v>0.47</v>
      </c>
    </row>
    <row r="76" spans="1:5" x14ac:dyDescent="0.25">
      <c r="A76" s="627" t="s">
        <v>314</v>
      </c>
      <c r="C76" s="59">
        <v>0.14000000000000001</v>
      </c>
      <c r="D76" s="59">
        <v>0.47</v>
      </c>
    </row>
    <row r="77" spans="1:5" x14ac:dyDescent="0.25">
      <c r="A77" s="627" t="s">
        <v>315</v>
      </c>
      <c r="C77" s="59">
        <v>0.14000000000000001</v>
      </c>
      <c r="D77" s="59">
        <v>0.47</v>
      </c>
    </row>
    <row r="78" spans="1:5" x14ac:dyDescent="0.25">
      <c r="A78" s="627" t="s">
        <v>316</v>
      </c>
      <c r="C78" s="59">
        <v>0.14000000000000001</v>
      </c>
      <c r="D78" s="59">
        <v>0.52</v>
      </c>
    </row>
    <row r="79" spans="1:5" x14ac:dyDescent="0.25">
      <c r="A79" s="627" t="s">
        <v>317</v>
      </c>
      <c r="C79" s="59">
        <v>0.14000000000000001</v>
      </c>
      <c r="D79" s="59">
        <v>0.6</v>
      </c>
    </row>
    <row r="81" spans="1:5" x14ac:dyDescent="0.25">
      <c r="A81" s="627" t="s">
        <v>71</v>
      </c>
      <c r="C81" s="59">
        <v>0.23</v>
      </c>
      <c r="D81" s="59">
        <v>0.49</v>
      </c>
      <c r="E81" s="626" t="s">
        <v>1089</v>
      </c>
    </row>
    <row r="82" spans="1:5" x14ac:dyDescent="0.25">
      <c r="A82" s="627" t="s">
        <v>72</v>
      </c>
      <c r="C82" s="59">
        <v>0.23</v>
      </c>
      <c r="D82" s="59">
        <v>0.49</v>
      </c>
      <c r="E82" s="626" t="s">
        <v>1089</v>
      </c>
    </row>
    <row r="84" spans="1:5" x14ac:dyDescent="0.25">
      <c r="A84" s="627" t="s">
        <v>320</v>
      </c>
      <c r="C84" s="59">
        <v>0.24</v>
      </c>
      <c r="D84" s="59">
        <v>0.09</v>
      </c>
    </row>
    <row r="85" spans="1:5" x14ac:dyDescent="0.25">
      <c r="A85" s="627" t="s">
        <v>115</v>
      </c>
      <c r="C85" s="59">
        <v>0.6</v>
      </c>
      <c r="D85" s="59">
        <v>1.6</v>
      </c>
    </row>
    <row r="86" spans="1:5" x14ac:dyDescent="0.25">
      <c r="A86" s="627" t="s">
        <v>321</v>
      </c>
      <c r="C86" s="59">
        <v>0.12</v>
      </c>
      <c r="D86" s="59">
        <v>0.6</v>
      </c>
    </row>
    <row r="87" spans="1:5" x14ac:dyDescent="0.25">
      <c r="A87" s="627" t="s">
        <v>322</v>
      </c>
      <c r="C87" s="59">
        <v>0.11</v>
      </c>
      <c r="D87" s="59">
        <v>0.42</v>
      </c>
    </row>
    <row r="88" spans="1:5" x14ac:dyDescent="0.25">
      <c r="A88" s="627" t="s">
        <v>323</v>
      </c>
      <c r="C88" s="59">
        <v>0.17</v>
      </c>
      <c r="D88" s="59">
        <v>0.52</v>
      </c>
    </row>
    <row r="89" spans="1:5" x14ac:dyDescent="0.25">
      <c r="A89" s="627" t="s">
        <v>324</v>
      </c>
      <c r="C89" s="59">
        <v>0.23</v>
      </c>
      <c r="D89" s="59">
        <v>0.38</v>
      </c>
    </row>
    <row r="90" spans="1:5" x14ac:dyDescent="0.25">
      <c r="A90" s="627" t="s">
        <v>325</v>
      </c>
      <c r="C90" s="59">
        <v>0.14000000000000001</v>
      </c>
      <c r="D90" s="59">
        <v>0.47</v>
      </c>
    </row>
    <row r="91" spans="1:5" x14ac:dyDescent="0.25">
      <c r="A91" s="627" t="s">
        <v>326</v>
      </c>
      <c r="C91" s="59">
        <v>0.09</v>
      </c>
      <c r="D91" s="59">
        <v>0.6</v>
      </c>
    </row>
    <row r="92" spans="1:5" x14ac:dyDescent="0.25">
      <c r="A92" s="627" t="s">
        <v>327</v>
      </c>
      <c r="C92" s="59">
        <v>0.14000000000000001</v>
      </c>
      <c r="D92" s="59">
        <v>0.47</v>
      </c>
    </row>
    <row r="93" spans="1:5" x14ac:dyDescent="0.25">
      <c r="A93" s="627" t="s">
        <v>328</v>
      </c>
      <c r="C93" s="59">
        <v>0.14000000000000001</v>
      </c>
      <c r="D93" s="59">
        <v>0.47</v>
      </c>
    </row>
    <row r="94" spans="1:5" x14ac:dyDescent="0.25">
      <c r="A94" s="627" t="s">
        <v>329</v>
      </c>
      <c r="C94" s="59">
        <v>0.12</v>
      </c>
      <c r="D94" s="59">
        <v>0.98</v>
      </c>
    </row>
    <row r="95" spans="1:5" x14ac:dyDescent="0.25">
      <c r="A95" s="627" t="s">
        <v>330</v>
      </c>
      <c r="C95" s="59">
        <v>0.12</v>
      </c>
      <c r="D95" s="59">
        <v>0.46</v>
      </c>
    </row>
    <row r="96" spans="1:5" x14ac:dyDescent="0.25">
      <c r="A96" s="627" t="s">
        <v>697</v>
      </c>
    </row>
    <row r="97" spans="1:5" x14ac:dyDescent="0.25">
      <c r="A97" s="627" t="s">
        <v>1162</v>
      </c>
      <c r="B97" s="59">
        <v>0.28000000000000003</v>
      </c>
      <c r="C97" s="59">
        <v>0.14000000000000001</v>
      </c>
      <c r="D97" s="59">
        <v>0.64</v>
      </c>
      <c r="E97" s="626" t="s">
        <v>1164</v>
      </c>
    </row>
    <row r="98" spans="1:5" x14ac:dyDescent="0.25">
      <c r="A98" s="627"/>
    </row>
    <row r="100" spans="1:5" x14ac:dyDescent="0.25">
      <c r="A100" s="627" t="s">
        <v>73</v>
      </c>
      <c r="C100" s="59">
        <v>0.11</v>
      </c>
      <c r="D100" s="59">
        <v>0</v>
      </c>
    </row>
    <row r="101" spans="1:5" x14ac:dyDescent="0.25">
      <c r="A101" s="627" t="s">
        <v>74</v>
      </c>
      <c r="C101" s="59">
        <v>0.11</v>
      </c>
      <c r="D101" s="59">
        <v>0</v>
      </c>
    </row>
    <row r="102" spans="1:5" x14ac:dyDescent="0.25">
      <c r="A102" s="627" t="s">
        <v>75</v>
      </c>
      <c r="C102" s="59">
        <v>0.11</v>
      </c>
      <c r="D102" s="59">
        <v>0</v>
      </c>
    </row>
    <row r="103" spans="1:5" x14ac:dyDescent="0.25">
      <c r="A103" s="627" t="s">
        <v>111</v>
      </c>
      <c r="C103" s="59">
        <v>0.14000000000000001</v>
      </c>
      <c r="D103" s="59">
        <v>0.62</v>
      </c>
    </row>
    <row r="104" spans="1:5" x14ac:dyDescent="0.25">
      <c r="A104" s="627" t="s">
        <v>112</v>
      </c>
      <c r="C104" s="59">
        <v>0.15</v>
      </c>
      <c r="D104" s="59">
        <v>0.65</v>
      </c>
    </row>
    <row r="105" spans="1:5" x14ac:dyDescent="0.25">
      <c r="A105" s="627" t="s">
        <v>113</v>
      </c>
      <c r="C105" s="59">
        <v>0.14000000000000001</v>
      </c>
      <c r="D105" s="59">
        <v>0.62</v>
      </c>
    </row>
    <row r="106" spans="1:5" x14ac:dyDescent="0.25">
      <c r="A106" s="627" t="s">
        <v>114</v>
      </c>
      <c r="C106" s="59">
        <v>0.15</v>
      </c>
      <c r="D106" s="59">
        <v>0.65</v>
      </c>
    </row>
    <row r="108" spans="1:5" x14ac:dyDescent="0.25">
      <c r="A108" s="627" t="s">
        <v>331</v>
      </c>
      <c r="C108" s="59">
        <v>0.16</v>
      </c>
      <c r="D108" s="59">
        <v>0.65</v>
      </c>
    </row>
    <row r="109" spans="1:5" x14ac:dyDescent="0.25">
      <c r="A109" s="627" t="s">
        <v>332</v>
      </c>
      <c r="C109" s="59">
        <v>0</v>
      </c>
      <c r="D109" s="59">
        <v>0</v>
      </c>
    </row>
    <row r="110" spans="1:5" x14ac:dyDescent="0.25">
      <c r="A110" s="627" t="s">
        <v>120</v>
      </c>
      <c r="C110" s="59">
        <v>1.3</v>
      </c>
      <c r="D110" s="59">
        <v>6.9</v>
      </c>
    </row>
    <row r="111" spans="1:5" x14ac:dyDescent="0.25">
      <c r="A111" s="627" t="s">
        <v>121</v>
      </c>
      <c r="C111" s="59">
        <v>0.77</v>
      </c>
      <c r="D111" s="59">
        <v>6.7</v>
      </c>
    </row>
    <row r="112" spans="1:5" x14ac:dyDescent="0.25">
      <c r="A112" s="627" t="s">
        <v>630</v>
      </c>
      <c r="C112" s="59">
        <v>0.15</v>
      </c>
      <c r="D112" s="59">
        <v>0.63</v>
      </c>
    </row>
    <row r="113" spans="1:5" x14ac:dyDescent="0.25">
      <c r="A113" s="627" t="s">
        <v>333</v>
      </c>
      <c r="C113" s="59">
        <v>0.17</v>
      </c>
      <c r="D113" s="59">
        <v>0.73</v>
      </c>
    </row>
    <row r="114" spans="1:5" x14ac:dyDescent="0.25">
      <c r="A114" s="627" t="s">
        <v>334</v>
      </c>
      <c r="C114" s="59">
        <v>0.3</v>
      </c>
      <c r="D114" s="59">
        <v>0</v>
      </c>
    </row>
    <row r="115" spans="1:5" x14ac:dyDescent="0.25">
      <c r="A115" s="627" t="s">
        <v>335</v>
      </c>
      <c r="C115" s="59">
        <v>0.09</v>
      </c>
      <c r="D115" s="59">
        <v>0</v>
      </c>
    </row>
    <row r="117" spans="1:5" x14ac:dyDescent="0.25">
      <c r="A117" s="627" t="s">
        <v>631</v>
      </c>
      <c r="C117" s="59">
        <v>0.09</v>
      </c>
      <c r="D117" s="59">
        <v>0.25</v>
      </c>
      <c r="E117" s="626" t="s">
        <v>1087</v>
      </c>
    </row>
    <row r="118" spans="1:5" x14ac:dyDescent="0.25">
      <c r="A118" s="627" t="s">
        <v>336</v>
      </c>
      <c r="C118" s="59">
        <v>0.12</v>
      </c>
      <c r="D118" s="59">
        <v>0.7</v>
      </c>
    </row>
    <row r="119" spans="1:5" x14ac:dyDescent="0.25">
      <c r="A119" s="627" t="s">
        <v>632</v>
      </c>
      <c r="C119" s="59">
        <v>7.0000000000000007E-2</v>
      </c>
      <c r="D119" s="59">
        <v>0.45</v>
      </c>
    </row>
    <row r="120" spans="1:5" x14ac:dyDescent="0.25">
      <c r="A120" s="627" t="s">
        <v>337</v>
      </c>
      <c r="C120" s="59">
        <v>0.09</v>
      </c>
      <c r="D120" s="59">
        <v>0.61</v>
      </c>
    </row>
    <row r="122" spans="1:5" x14ac:dyDescent="0.25">
      <c r="A122" s="627" t="s">
        <v>633</v>
      </c>
      <c r="C122" s="59">
        <v>1.6</v>
      </c>
      <c r="D122" s="59">
        <v>2.4</v>
      </c>
    </row>
    <row r="123" spans="1:5" x14ac:dyDescent="0.25">
      <c r="A123" s="627" t="s">
        <v>338</v>
      </c>
      <c r="C123" s="59">
        <v>3.4</v>
      </c>
      <c r="D123" s="59">
        <v>12.4</v>
      </c>
    </row>
    <row r="124" spans="1:5" x14ac:dyDescent="0.25">
      <c r="A124" s="627" t="s">
        <v>634</v>
      </c>
      <c r="C124" s="59">
        <v>1.2</v>
      </c>
      <c r="D124" s="59">
        <v>1</v>
      </c>
    </row>
    <row r="125" spans="1:5" x14ac:dyDescent="0.25">
      <c r="A125" s="627" t="s">
        <v>339</v>
      </c>
      <c r="C125" s="59">
        <v>1.5</v>
      </c>
      <c r="D125" s="59">
        <v>3.1</v>
      </c>
    </row>
    <row r="126" spans="1:5" x14ac:dyDescent="0.25">
      <c r="A126" s="627" t="s">
        <v>635</v>
      </c>
      <c r="C126" s="59">
        <v>1.8</v>
      </c>
      <c r="D126" s="59">
        <v>1</v>
      </c>
    </row>
    <row r="127" spans="1:5" x14ac:dyDescent="0.25">
      <c r="A127" s="627" t="s">
        <v>340</v>
      </c>
      <c r="C127" s="59">
        <v>2.48</v>
      </c>
      <c r="D127" s="59">
        <v>5.25</v>
      </c>
    </row>
    <row r="128" spans="1:5" x14ac:dyDescent="0.25">
      <c r="A128" s="627" t="s">
        <v>636</v>
      </c>
      <c r="C128" s="59">
        <v>1.77</v>
      </c>
      <c r="D128" s="59">
        <v>0.93</v>
      </c>
    </row>
    <row r="129" spans="1:5" x14ac:dyDescent="0.25">
      <c r="A129" s="627" t="s">
        <v>341</v>
      </c>
      <c r="C129" s="59">
        <v>2.37</v>
      </c>
      <c r="D129" s="59">
        <v>4.6900000000000004</v>
      </c>
    </row>
    <row r="130" spans="1:5" x14ac:dyDescent="0.25">
      <c r="A130" s="627" t="s">
        <v>342</v>
      </c>
      <c r="C130" s="59">
        <v>1.56</v>
      </c>
      <c r="D130" s="59">
        <v>0.96</v>
      </c>
    </row>
    <row r="131" spans="1:5" x14ac:dyDescent="0.25">
      <c r="A131" s="627" t="s">
        <v>342</v>
      </c>
      <c r="C131" s="59">
        <v>1.97</v>
      </c>
      <c r="D131" s="59">
        <v>3.07</v>
      </c>
    </row>
    <row r="132" spans="1:5" x14ac:dyDescent="0.25">
      <c r="A132" s="627" t="s">
        <v>637</v>
      </c>
    </row>
    <row r="133" spans="1:5" x14ac:dyDescent="0.25">
      <c r="A133" s="627" t="s">
        <v>343</v>
      </c>
    </row>
    <row r="135" spans="1:5" x14ac:dyDescent="0.25">
      <c r="A135" s="627" t="s">
        <v>638</v>
      </c>
      <c r="C135" s="59">
        <v>1.46</v>
      </c>
      <c r="D135" s="59">
        <v>1.25</v>
      </c>
    </row>
    <row r="136" spans="1:5" x14ac:dyDescent="0.25">
      <c r="A136" s="627" t="s">
        <v>347</v>
      </c>
      <c r="C136" s="59">
        <v>3.86</v>
      </c>
      <c r="D136" s="59">
        <v>22</v>
      </c>
    </row>
    <row r="137" spans="1:5" x14ac:dyDescent="0.25">
      <c r="A137" s="627" t="s">
        <v>348</v>
      </c>
      <c r="C137" s="59">
        <v>1.47</v>
      </c>
      <c r="D137" s="59">
        <v>1.25</v>
      </c>
    </row>
    <row r="138" spans="1:5" x14ac:dyDescent="0.25">
      <c r="A138" s="627" t="s">
        <v>348</v>
      </c>
      <c r="C138" s="59">
        <v>2.36</v>
      </c>
      <c r="D138" s="59">
        <v>9.06</v>
      </c>
    </row>
    <row r="139" spans="1:5" x14ac:dyDescent="0.25">
      <c r="A139" s="627" t="s">
        <v>349</v>
      </c>
      <c r="C139" s="59">
        <v>1.19</v>
      </c>
      <c r="D139" s="59">
        <v>1.4</v>
      </c>
    </row>
    <row r="140" spans="1:5" x14ac:dyDescent="0.25">
      <c r="A140" s="627" t="s">
        <v>349</v>
      </c>
      <c r="C140" s="59">
        <v>3.53</v>
      </c>
      <c r="D140" s="59">
        <v>7.4</v>
      </c>
    </row>
    <row r="141" spans="1:5" x14ac:dyDescent="0.25">
      <c r="A141" s="627" t="s">
        <v>639</v>
      </c>
      <c r="C141" s="59">
        <v>0.7</v>
      </c>
      <c r="D141" s="59">
        <v>0.6</v>
      </c>
      <c r="E141" s="626" t="s">
        <v>1089</v>
      </c>
    </row>
    <row r="142" spans="1:5" x14ac:dyDescent="0.25">
      <c r="A142" s="627" t="s">
        <v>359</v>
      </c>
      <c r="C142" s="59">
        <v>3.5</v>
      </c>
      <c r="D142" s="59">
        <v>21.5</v>
      </c>
      <c r="E142" s="626" t="s">
        <v>1089</v>
      </c>
    </row>
    <row r="143" spans="1:5" x14ac:dyDescent="0.25">
      <c r="A143" s="627" t="s">
        <v>640</v>
      </c>
      <c r="C143" s="59">
        <v>0.7</v>
      </c>
      <c r="D143" s="59">
        <v>0.6</v>
      </c>
      <c r="E143" s="626" t="s">
        <v>1089</v>
      </c>
    </row>
    <row r="144" spans="1:5" x14ac:dyDescent="0.25">
      <c r="A144" s="627" t="s">
        <v>360</v>
      </c>
      <c r="C144" s="59">
        <v>3.5</v>
      </c>
      <c r="D144" s="59">
        <v>21.5</v>
      </c>
      <c r="E144" s="626" t="s">
        <v>1089</v>
      </c>
    </row>
  </sheetData>
  <sheetProtection password="A7DB" sheet="1" selectLockedCells="1"/>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I312"/>
  <sheetViews>
    <sheetView zoomScale="90" zoomScaleNormal="90" workbookViewId="0">
      <pane xSplit="4" ySplit="8" topLeftCell="E9" activePane="bottomRight" state="frozen"/>
      <selection pane="topRight" activeCell="E1" sqref="E1"/>
      <selection pane="bottomLeft" activeCell="A9" sqref="A9"/>
      <selection pane="bottomRight" activeCell="H9" sqref="H9"/>
    </sheetView>
  </sheetViews>
  <sheetFormatPr baseColWidth="10" defaultColWidth="11.5703125" defaultRowHeight="14.25" x14ac:dyDescent="0.2"/>
  <cols>
    <col min="1" max="1" width="4" style="28" customWidth="1"/>
    <col min="2" max="2" width="17.7109375" style="28" customWidth="1"/>
    <col min="3" max="3" width="5" style="90" customWidth="1"/>
    <col min="4" max="4" width="28.7109375" style="28" customWidth="1"/>
    <col min="5" max="5" width="8.7109375" style="28" customWidth="1"/>
    <col min="6" max="7" width="6.28515625" style="28" customWidth="1"/>
    <col min="8" max="8" width="14.85546875" style="28" customWidth="1"/>
    <col min="9" max="9" width="8.42578125" style="28" customWidth="1"/>
    <col min="10" max="10" width="6.28515625" style="28" customWidth="1"/>
    <col min="11" max="11" width="5.7109375" style="28" customWidth="1"/>
    <col min="12" max="12" width="6.28515625" style="28" customWidth="1"/>
    <col min="13" max="13" width="5.7109375" style="28" customWidth="1"/>
    <col min="14" max="17" width="6.7109375" style="28" customWidth="1"/>
    <col min="18" max="19" width="7.7109375" style="28" customWidth="1"/>
    <col min="20" max="21" width="6.7109375" style="28" customWidth="1"/>
    <col min="22" max="22" width="11.5703125" style="180"/>
    <col min="23" max="32" width="11.5703125" style="179"/>
    <col min="33" max="36" width="11.5703125" style="28"/>
    <col min="37" max="139" width="11.5703125" style="29"/>
    <col min="140" max="16384" width="11.5703125" style="28"/>
  </cols>
  <sheetData>
    <row r="1" spans="1:139" ht="16.149999999999999" customHeight="1" x14ac:dyDescent="0.2">
      <c r="A1" s="134" t="s">
        <v>728</v>
      </c>
      <c r="B1" s="30"/>
      <c r="C1" s="134"/>
      <c r="D1" s="131"/>
      <c r="E1" s="973">
        <f ca="1">'N-Bedarf GL'!H1</f>
        <v>2022</v>
      </c>
      <c r="F1" s="973"/>
      <c r="G1" s="30"/>
      <c r="H1" s="30"/>
      <c r="I1" s="812" t="s">
        <v>78</v>
      </c>
      <c r="J1" s="812"/>
      <c r="K1" s="812"/>
      <c r="L1" s="824"/>
      <c r="M1" s="824"/>
      <c r="N1" s="824"/>
      <c r="O1" s="824"/>
      <c r="P1" s="441" t="s">
        <v>352</v>
      </c>
      <c r="Q1" s="440"/>
      <c r="R1" s="440"/>
      <c r="S1" s="959">
        <f>SUM(C9:C311)</f>
        <v>0</v>
      </c>
      <c r="T1" s="960"/>
      <c r="U1" s="961"/>
      <c r="V1" s="93"/>
    </row>
    <row r="2" spans="1:139" ht="14.45" customHeight="1" x14ac:dyDescent="0.2">
      <c r="A2" s="30"/>
      <c r="B2" s="130"/>
      <c r="C2" s="130"/>
      <c r="D2" s="131"/>
      <c r="E2" s="95" t="str">
        <f>"$A$1:$U$"&amp;COUNTA(J:J)+14</f>
        <v>$A$1:$U$15</v>
      </c>
      <c r="F2" s="30"/>
      <c r="G2" s="30"/>
      <c r="H2" s="30"/>
      <c r="I2" s="812" t="s">
        <v>79</v>
      </c>
      <c r="J2" s="812"/>
      <c r="K2" s="812"/>
      <c r="L2" s="824"/>
      <c r="M2" s="824"/>
      <c r="N2" s="824"/>
      <c r="O2" s="824"/>
      <c r="P2" s="441" t="s">
        <v>357</v>
      </c>
      <c r="Q2" s="442"/>
      <c r="R2" s="442"/>
      <c r="S2" s="962">
        <f>SUM(O9:O311)</f>
        <v>0</v>
      </c>
      <c r="T2" s="963"/>
      <c r="U2" s="964"/>
      <c r="V2" s="93"/>
    </row>
    <row r="3" spans="1:139" ht="16.149999999999999" customHeight="1" x14ac:dyDescent="0.2">
      <c r="A3" s="136" t="s">
        <v>42</v>
      </c>
      <c r="B3" s="136"/>
      <c r="C3" s="136"/>
      <c r="D3" s="133"/>
      <c r="E3" s="974" t="s">
        <v>15</v>
      </c>
      <c r="F3" s="974"/>
      <c r="G3" s="30"/>
      <c r="H3" s="30"/>
      <c r="I3" s="812" t="s">
        <v>80</v>
      </c>
      <c r="J3" s="812"/>
      <c r="K3" s="812"/>
      <c r="L3" s="824">
        <f ca="1">TODAY()</f>
        <v>44596</v>
      </c>
      <c r="M3" s="824"/>
      <c r="N3" s="824"/>
      <c r="O3" s="824"/>
      <c r="P3" s="441" t="s">
        <v>358</v>
      </c>
      <c r="Q3" s="442"/>
      <c r="R3" s="442"/>
      <c r="S3" s="962">
        <f>SUM(Q9:Q311)</f>
        <v>0</v>
      </c>
      <c r="T3" s="963"/>
      <c r="U3" s="964"/>
      <c r="V3" s="93"/>
    </row>
    <row r="4" spans="1:139" ht="16.149999999999999" customHeight="1" x14ac:dyDescent="0.2">
      <c r="A4" s="30"/>
      <c r="B4" s="19"/>
      <c r="C4" s="142"/>
      <c r="D4" s="133"/>
      <c r="E4" s="975" t="s">
        <v>16</v>
      </c>
      <c r="F4" s="975"/>
      <c r="G4" s="30"/>
      <c r="H4" s="30"/>
      <c r="I4" s="812" t="s">
        <v>362</v>
      </c>
      <c r="J4" s="812"/>
      <c r="K4" s="812"/>
      <c r="L4" s="976" t="str">
        <f>'N-Bedarf AL'!V4</f>
        <v>4.0</v>
      </c>
      <c r="M4" s="976"/>
      <c r="N4" s="976"/>
      <c r="O4" s="976"/>
      <c r="P4" s="441" t="s">
        <v>1078</v>
      </c>
      <c r="Q4" s="442"/>
      <c r="R4" s="442"/>
      <c r="S4" s="962">
        <f>SUM(S9:S311)</f>
        <v>0</v>
      </c>
      <c r="T4" s="963"/>
      <c r="U4" s="964"/>
      <c r="V4" s="93"/>
    </row>
    <row r="5" spans="1:139" ht="16.149999999999999" customHeight="1" x14ac:dyDescent="0.2">
      <c r="A5" s="30"/>
      <c r="B5" s="19"/>
      <c r="C5" s="142"/>
      <c r="D5" s="133"/>
      <c r="E5" s="438"/>
      <c r="F5" s="438"/>
      <c r="G5" s="30"/>
      <c r="H5" s="434"/>
      <c r="I5" s="435"/>
      <c r="J5" s="436"/>
      <c r="K5" s="436"/>
      <c r="L5" s="437"/>
      <c r="M5" s="437"/>
      <c r="N5" s="437"/>
      <c r="O5" s="437"/>
      <c r="P5" s="441" t="s">
        <v>356</v>
      </c>
      <c r="Q5" s="442"/>
      <c r="R5" s="442"/>
      <c r="S5" s="962">
        <f>SUM(U9:U311)</f>
        <v>0</v>
      </c>
      <c r="T5" s="963"/>
      <c r="U5" s="964"/>
      <c r="V5" s="93"/>
      <c r="AK5" s="138"/>
      <c r="AL5" s="138"/>
      <c r="AM5" s="138"/>
      <c r="AN5" s="138"/>
      <c r="AO5" s="138"/>
      <c r="AP5" s="138"/>
      <c r="AQ5" s="138"/>
      <c r="AR5" s="138"/>
      <c r="AS5" s="138"/>
      <c r="AT5" s="138"/>
      <c r="AU5" s="138"/>
      <c r="AV5" s="138"/>
      <c r="AW5" s="138"/>
      <c r="AX5" s="138"/>
      <c r="AY5" s="138"/>
      <c r="AZ5" s="138"/>
      <c r="BA5" s="138"/>
      <c r="BB5" s="138"/>
      <c r="BC5" s="138"/>
      <c r="BD5" s="138"/>
      <c r="BE5" s="138"/>
      <c r="BF5" s="138"/>
      <c r="BG5" s="138"/>
      <c r="BH5" s="138"/>
      <c r="BI5" s="138"/>
      <c r="BJ5" s="138"/>
      <c r="BK5" s="138"/>
      <c r="BL5" s="138"/>
      <c r="BM5" s="138"/>
      <c r="BN5" s="138"/>
      <c r="BO5" s="138"/>
      <c r="BP5" s="138"/>
      <c r="BQ5" s="138"/>
      <c r="BR5" s="138"/>
      <c r="BS5" s="138"/>
      <c r="BT5" s="138"/>
      <c r="BU5" s="138"/>
      <c r="BV5" s="138"/>
      <c r="BW5" s="138"/>
      <c r="BX5" s="138"/>
      <c r="BY5" s="138"/>
      <c r="BZ5" s="138"/>
      <c r="CA5" s="138"/>
      <c r="CB5" s="138"/>
      <c r="CC5" s="138"/>
      <c r="CD5" s="138"/>
      <c r="CE5" s="138"/>
      <c r="CF5" s="138"/>
      <c r="CG5" s="138"/>
      <c r="CH5" s="138"/>
      <c r="CI5" s="138"/>
      <c r="CJ5" s="138"/>
      <c r="CK5" s="138"/>
      <c r="CL5" s="138"/>
      <c r="CM5" s="138"/>
      <c r="CN5" s="138"/>
      <c r="CO5" s="138"/>
      <c r="CP5" s="138"/>
      <c r="CQ5" s="138"/>
      <c r="CR5" s="138"/>
      <c r="CS5" s="138"/>
      <c r="CT5" s="138"/>
      <c r="CU5" s="138"/>
      <c r="CV5" s="138"/>
      <c r="CW5" s="138"/>
      <c r="CX5" s="138"/>
      <c r="CY5" s="138"/>
      <c r="CZ5" s="138"/>
      <c r="DA5" s="138"/>
      <c r="DB5" s="138"/>
      <c r="DC5" s="138"/>
      <c r="DD5" s="138"/>
      <c r="DE5" s="138"/>
      <c r="DF5" s="138"/>
      <c r="DG5" s="138"/>
      <c r="DH5" s="138"/>
      <c r="DI5" s="138"/>
      <c r="DJ5" s="138"/>
      <c r="DK5" s="138"/>
      <c r="DL5" s="138"/>
      <c r="DM5" s="138"/>
      <c r="DN5" s="138"/>
      <c r="DO5" s="138"/>
      <c r="DP5" s="138"/>
      <c r="DQ5" s="138"/>
      <c r="DR5" s="138"/>
      <c r="DS5" s="138"/>
      <c r="DT5" s="138"/>
      <c r="DU5" s="138"/>
      <c r="DV5" s="138"/>
      <c r="DW5" s="138"/>
      <c r="DX5" s="138"/>
      <c r="DY5" s="138"/>
      <c r="DZ5" s="138"/>
      <c r="EA5" s="138"/>
      <c r="EB5" s="138"/>
      <c r="EC5" s="138"/>
      <c r="ED5" s="138"/>
      <c r="EE5" s="138"/>
      <c r="EF5" s="138"/>
      <c r="EG5" s="138"/>
      <c r="EH5" s="138"/>
      <c r="EI5" s="138"/>
    </row>
    <row r="6" spans="1:139" ht="14.45" customHeight="1" x14ac:dyDescent="0.25">
      <c r="A6" s="30"/>
      <c r="B6" s="30"/>
      <c r="C6" s="55"/>
      <c r="D6" s="30"/>
      <c r="E6" s="30"/>
      <c r="F6" s="30"/>
      <c r="G6" s="30"/>
      <c r="H6" s="652" t="s">
        <v>1077</v>
      </c>
      <c r="I6" s="652"/>
      <c r="J6" s="652"/>
      <c r="K6" s="652"/>
      <c r="L6" s="652"/>
      <c r="M6" s="652"/>
      <c r="N6" s="652"/>
      <c r="O6" s="652"/>
      <c r="P6" s="652"/>
      <c r="Q6" s="652"/>
      <c r="R6" s="652"/>
      <c r="S6" s="652"/>
      <c r="T6" s="652"/>
      <c r="U6" s="652"/>
    </row>
    <row r="7" spans="1:139" ht="126.6" customHeight="1" x14ac:dyDescent="0.2">
      <c r="A7" s="957" t="s">
        <v>54</v>
      </c>
      <c r="B7" s="957" t="s">
        <v>56</v>
      </c>
      <c r="C7" s="971" t="s">
        <v>268</v>
      </c>
      <c r="D7" s="957" t="s">
        <v>55</v>
      </c>
      <c r="E7" s="265" t="s">
        <v>704</v>
      </c>
      <c r="F7" s="178" t="s">
        <v>1070</v>
      </c>
      <c r="G7" s="178" t="s">
        <v>1071</v>
      </c>
      <c r="H7" s="482" t="s">
        <v>1250</v>
      </c>
      <c r="I7" s="969" t="s">
        <v>1294</v>
      </c>
      <c r="J7" s="956" t="s">
        <v>1292</v>
      </c>
      <c r="K7" s="956" t="s">
        <v>107</v>
      </c>
      <c r="L7" s="956" t="s">
        <v>1293</v>
      </c>
      <c r="M7" s="956" t="s">
        <v>650</v>
      </c>
      <c r="N7" s="967" t="s">
        <v>1069</v>
      </c>
      <c r="O7" s="968"/>
      <c r="P7" s="967" t="s">
        <v>1068</v>
      </c>
      <c r="Q7" s="968"/>
      <c r="R7" s="965" t="s">
        <v>1063</v>
      </c>
      <c r="S7" s="966"/>
      <c r="T7" s="965" t="s">
        <v>1055</v>
      </c>
      <c r="U7" s="966"/>
    </row>
    <row r="8" spans="1:139" x14ac:dyDescent="0.2">
      <c r="A8" s="958"/>
      <c r="B8" s="958"/>
      <c r="C8" s="972"/>
      <c r="D8" s="958"/>
      <c r="E8" s="399" t="s">
        <v>14</v>
      </c>
      <c r="F8" s="399" t="s">
        <v>49</v>
      </c>
      <c r="G8" s="399" t="s">
        <v>49</v>
      </c>
      <c r="H8" s="457" t="s">
        <v>1168</v>
      </c>
      <c r="I8" s="970"/>
      <c r="J8" s="938"/>
      <c r="K8" s="938"/>
      <c r="L8" s="938"/>
      <c r="M8" s="938"/>
      <c r="N8" s="415" t="s">
        <v>58</v>
      </c>
      <c r="O8" s="415" t="s">
        <v>1067</v>
      </c>
      <c r="P8" s="415" t="s">
        <v>58</v>
      </c>
      <c r="Q8" s="415" t="s">
        <v>1067</v>
      </c>
      <c r="R8" s="416" t="s">
        <v>58</v>
      </c>
      <c r="S8" s="416" t="s">
        <v>1067</v>
      </c>
      <c r="T8" s="416" t="s">
        <v>58</v>
      </c>
      <c r="U8" s="416" t="s">
        <v>1067</v>
      </c>
      <c r="AK8" s="138"/>
      <c r="AL8" s="138"/>
      <c r="AM8" s="138"/>
      <c r="AN8" s="138"/>
      <c r="AO8" s="138"/>
      <c r="AP8" s="138"/>
      <c r="AQ8" s="138"/>
      <c r="AR8" s="138"/>
      <c r="AS8" s="138"/>
      <c r="AT8" s="138"/>
      <c r="AU8" s="138"/>
      <c r="AV8" s="138"/>
      <c r="AW8" s="138"/>
      <c r="AX8" s="138"/>
      <c r="AY8" s="138"/>
      <c r="AZ8" s="138"/>
      <c r="BA8" s="138"/>
      <c r="BB8" s="138"/>
      <c r="BC8" s="138"/>
      <c r="BD8" s="138"/>
      <c r="BE8" s="138"/>
      <c r="BF8" s="138"/>
      <c r="BG8" s="138"/>
      <c r="BH8" s="138"/>
      <c r="BI8" s="138"/>
      <c r="BJ8" s="138"/>
      <c r="BK8" s="138"/>
      <c r="BL8" s="138"/>
      <c r="BM8" s="138"/>
      <c r="BN8" s="138"/>
      <c r="BO8" s="138"/>
      <c r="BP8" s="138"/>
      <c r="BQ8" s="138"/>
      <c r="BR8" s="138"/>
      <c r="BS8" s="138"/>
      <c r="BT8" s="138"/>
      <c r="BU8" s="138"/>
      <c r="BV8" s="138"/>
      <c r="BW8" s="138"/>
      <c r="BX8" s="138"/>
      <c r="BY8" s="138"/>
      <c r="BZ8" s="138"/>
      <c r="CA8" s="138"/>
      <c r="CB8" s="138"/>
      <c r="CC8" s="138"/>
      <c r="CD8" s="138"/>
      <c r="CE8" s="138"/>
      <c r="CF8" s="138"/>
      <c r="CG8" s="138"/>
      <c r="CH8" s="138"/>
      <c r="CI8" s="138"/>
      <c r="CJ8" s="138"/>
      <c r="CK8" s="138"/>
      <c r="CL8" s="138"/>
      <c r="CM8" s="138"/>
      <c r="CN8" s="138"/>
      <c r="CO8" s="138"/>
      <c r="CP8" s="138"/>
      <c r="CQ8" s="138"/>
      <c r="CR8" s="138"/>
      <c r="CS8" s="138"/>
      <c r="CT8" s="138"/>
      <c r="CU8" s="138"/>
      <c r="CV8" s="138"/>
      <c r="CW8" s="138"/>
      <c r="CX8" s="138"/>
      <c r="CY8" s="138"/>
      <c r="CZ8" s="138"/>
      <c r="DA8" s="138"/>
      <c r="DB8" s="138"/>
      <c r="DC8" s="138"/>
      <c r="DD8" s="138"/>
      <c r="DE8" s="138"/>
      <c r="DF8" s="138"/>
      <c r="DG8" s="138"/>
      <c r="DH8" s="138"/>
      <c r="DI8" s="138"/>
      <c r="DJ8" s="138"/>
      <c r="DK8" s="138"/>
      <c r="DL8" s="138"/>
      <c r="DM8" s="138"/>
      <c r="DN8" s="138"/>
      <c r="DO8" s="138"/>
      <c r="DP8" s="138"/>
      <c r="DQ8" s="138"/>
      <c r="DR8" s="138"/>
      <c r="DS8" s="138"/>
      <c r="DT8" s="138"/>
      <c r="DU8" s="138"/>
      <c r="DV8" s="138"/>
      <c r="DW8" s="138"/>
      <c r="DX8" s="138"/>
      <c r="DY8" s="138"/>
      <c r="DZ8" s="138"/>
      <c r="EA8" s="138"/>
      <c r="EB8" s="138"/>
      <c r="EC8" s="138"/>
      <c r="ED8" s="138"/>
      <c r="EE8" s="138"/>
      <c r="EF8" s="138"/>
      <c r="EG8" s="138"/>
      <c r="EH8" s="138"/>
      <c r="EI8" s="138"/>
    </row>
    <row r="9" spans="1:139" ht="25.9" customHeight="1" x14ac:dyDescent="0.2">
      <c r="A9" s="74">
        <v>1</v>
      </c>
      <c r="B9" s="82" t="str">
        <f>IF('N-Bedarf GL'!B8="","",'N-Bedarf GL'!B8)</f>
        <v/>
      </c>
      <c r="C9" s="204" t="str">
        <f>IF('N-Bedarf GL'!C8="","",'N-Bedarf GL'!C8)</f>
        <v/>
      </c>
      <c r="D9" s="81" t="str">
        <f>IF('N-Bedarf GL'!D8="","",'N-Bedarf GL'!D8)</f>
        <v/>
      </c>
      <c r="E9" s="83" t="str">
        <f>IF('N-Bedarf GL'!H8="","",'N-Bedarf GL'!H8)</f>
        <v/>
      </c>
      <c r="F9" s="32" t="str">
        <f t="shared" ref="F9:F72" si="0">IF(OR(D9="",D9="keine"),"",VLOOKUP(D9,PSollG,3,FALSE)*E9)</f>
        <v/>
      </c>
      <c r="G9" s="84" t="str">
        <f t="shared" ref="G9:G72" si="1">IF(OR(D9="",D9="keine"),"",VLOOKUP(D9,PSollG,4,FALSE)*E9)</f>
        <v/>
      </c>
      <c r="H9" s="85"/>
      <c r="I9" s="77" t="s">
        <v>261</v>
      </c>
      <c r="J9" s="2"/>
      <c r="K9" s="32" t="str">
        <f>IF(J9="","C",IF($I9="I",INDEX(Gehaltsklassen!A$11:A$15,MATCH(J9,Gehaltsklassen!C$11:C$15,1),1),IF($I9="II",INDEX(Gehaltsklassen!A$11:A$15,MATCH(J9,Gehaltsklassen!D$11:D$15,1),1),IF($I9="III",INDEX(Gehaltsklassen!A$11:A$15,MATCH(J9,Gehaltsklassen!E$11:E$15,1),1),"Falsche Bodenart"))))</f>
        <v>C</v>
      </c>
      <c r="L9" s="2"/>
      <c r="M9" s="32" t="str">
        <f>IF(L9="","C",IF($I9="I",INDEX(Gehaltsklassen!A$11:A$15,MATCH(L9,Gehaltsklassen!C$11:C$15,1),1),IF($I9="II",INDEX(Gehaltsklassen!A$11:A$15,MATCH(L9,Gehaltsklassen!D$11:D$15,1),1),IF($I9="III",INDEX(Gehaltsklassen!A$11:A$15,MATCH(L9,Gehaltsklassen!E$11:E$15,1),1),"Falsche Bodenart"))))</f>
        <v>C</v>
      </c>
      <c r="N9" s="86" t="str">
        <f>IF(OR(C9=""),"",SUM(F9)*VLOOKUP(K9,Gehaltsklassen!$B$34:$D$38,2,FALSE))</f>
        <v/>
      </c>
      <c r="O9" s="86" t="str">
        <f>IF(OR(C9=""),"",SUM(F9)*VLOOKUP(K9,Gehaltsklassen!$B$34:$D$38,2,FALSE)*C9)</f>
        <v/>
      </c>
      <c r="P9" s="86" t="str">
        <f>IF(OR(C9=""),"",SUM(F9,)*VLOOKUP(K9,Gehaltsklassen!$B$34:$D$38,3,FALSE))</f>
        <v/>
      </c>
      <c r="Q9" s="86" t="str">
        <f>IF(OR(C9=""),"",SUM(F9,)*VLOOKUP(K9,Gehaltsklassen!$B$34:$D$38,3,FALSE)*C9)</f>
        <v/>
      </c>
      <c r="R9" s="87" t="str">
        <f>IF(OR(C9=""),"",(SUM(G9)*VLOOKUP(M9,Gehaltsklassen!$B$34:$D$38,2,FALSE)))</f>
        <v/>
      </c>
      <c r="S9" s="87" t="str">
        <f>IF(OR(C9=""),"",(SUM(G9)*VLOOKUP(M9,Gehaltsklassen!$B$34:$D$38,2,FALSE))*C9)</f>
        <v/>
      </c>
      <c r="T9" s="417" t="str">
        <f>IF(OR(C9=""),"",(SUM(G9)*VLOOKUP(M9,Gehaltsklassen!$B$34:$D$38,3,FALSE)))</f>
        <v/>
      </c>
      <c r="U9" s="417" t="str">
        <f>IF(OR(C9=""),"",(SUM(G9)*VLOOKUP(M9,Gehaltsklassen!$B$34:$D$38,3,FALSE))*C9)</f>
        <v/>
      </c>
    </row>
    <row r="10" spans="1:139" ht="25.9" customHeight="1" x14ac:dyDescent="0.2">
      <c r="A10" s="74">
        <v>2</v>
      </c>
      <c r="B10" s="82" t="str">
        <f>IF('N-Bedarf GL'!B9="","",'N-Bedarf GL'!B9)</f>
        <v/>
      </c>
      <c r="C10" s="204" t="str">
        <f>IF('N-Bedarf GL'!C9="","",'N-Bedarf GL'!C9)</f>
        <v/>
      </c>
      <c r="D10" s="81" t="str">
        <f>IF('N-Bedarf GL'!D9="","",'N-Bedarf GL'!D9)</f>
        <v/>
      </c>
      <c r="E10" s="83" t="str">
        <f>IF('N-Bedarf GL'!H9="","",'N-Bedarf GL'!H9)</f>
        <v/>
      </c>
      <c r="F10" s="32" t="str">
        <f t="shared" si="0"/>
        <v/>
      </c>
      <c r="G10" s="84" t="str">
        <f t="shared" si="1"/>
        <v/>
      </c>
      <c r="H10" s="85"/>
      <c r="I10" s="77" t="s">
        <v>261</v>
      </c>
      <c r="J10" s="2"/>
      <c r="K10" s="32" t="str">
        <f>IF(J10="","C",IF($I10="I",INDEX(Gehaltsklassen!A$11:A$15,MATCH(J10,Gehaltsklassen!C$11:C$15,1),1),IF($I10="II",INDEX(Gehaltsklassen!A$11:A$15,MATCH(J10,Gehaltsklassen!D$11:D$15,1),1),IF($I10="III",INDEX(Gehaltsklassen!A$11:A$15,MATCH(J10,Gehaltsklassen!E$11:E$15,1),1),"Falsche Bodenart"))))</f>
        <v>C</v>
      </c>
      <c r="L10" s="2"/>
      <c r="M10" s="32" t="str">
        <f>IF(L10="","C",IF($I10="I",INDEX(Gehaltsklassen!A$11:A$15,MATCH(L10,Gehaltsklassen!C$11:C$15,1),1),IF($I10="II",INDEX(Gehaltsklassen!A$11:A$15,MATCH(L10,Gehaltsklassen!D$11:D$15,1),1),IF($I10="III",INDEX(Gehaltsklassen!A$11:A$15,MATCH(L10,Gehaltsklassen!E$11:E$15,1),1),"Falsche Bodenart"))))</f>
        <v>C</v>
      </c>
      <c r="N10" s="86" t="str">
        <f>IF(OR(C10=""),"",SUM(F10)*VLOOKUP(K10,Gehaltsklassen!$B$34:$D$38,2,FALSE))</f>
        <v/>
      </c>
      <c r="O10" s="86" t="str">
        <f>IF(OR(C10=""),"",SUM(F10)*VLOOKUP(K10,Gehaltsklassen!$B$34:$D$38,2,FALSE)*C10)</f>
        <v/>
      </c>
      <c r="P10" s="86" t="str">
        <f>IF(OR(C10=""),"",SUM(F10,)*VLOOKUP(K10,Gehaltsklassen!$B$34:$D$38,3,FALSE))</f>
        <v/>
      </c>
      <c r="Q10" s="86" t="str">
        <f>IF(OR(C10=""),"",SUM(F10,)*VLOOKUP(K10,Gehaltsklassen!$B$34:$D$38,3,FALSE)*C10)</f>
        <v/>
      </c>
      <c r="R10" s="87" t="str">
        <f>IF(OR(C10=""),"",(SUM(G10)*VLOOKUP(M10,Gehaltsklassen!$B$34:$D$38,2,FALSE)))</f>
        <v/>
      </c>
      <c r="S10" s="87" t="str">
        <f>IF(OR(C10=""),"",(SUM(G10)*VLOOKUP(M10,Gehaltsklassen!$B$34:$D$38,2,FALSE))*C10)</f>
        <v/>
      </c>
      <c r="T10" s="417" t="str">
        <f>IF(OR(C10=""),"",(SUM(G10)*VLOOKUP(M10,Gehaltsklassen!$B$34:$D$38,3,FALSE)))</f>
        <v/>
      </c>
      <c r="U10" s="417" t="str">
        <f>IF(OR(C10=""),"",(SUM(G10)*VLOOKUP(M10,Gehaltsklassen!$B$34:$D$38,3,FALSE))*C10)</f>
        <v/>
      </c>
    </row>
    <row r="11" spans="1:139" ht="25.9" customHeight="1" x14ac:dyDescent="0.2">
      <c r="A11" s="74" t="str">
        <f>IF(D11="","",MAX($A$10:A10)+1)</f>
        <v/>
      </c>
      <c r="B11" s="82" t="str">
        <f>IF('N-Bedarf GL'!B10="","",'N-Bedarf GL'!B10)</f>
        <v/>
      </c>
      <c r="C11" s="204" t="str">
        <f>IF('N-Bedarf GL'!C10="","",'N-Bedarf GL'!C10)</f>
        <v/>
      </c>
      <c r="D11" s="81" t="str">
        <f>IF('N-Bedarf GL'!D10="","",'N-Bedarf GL'!D10)</f>
        <v/>
      </c>
      <c r="E11" s="83" t="str">
        <f>IF('N-Bedarf GL'!H10="","",'N-Bedarf GL'!H10)</f>
        <v/>
      </c>
      <c r="F11" s="32" t="str">
        <f t="shared" si="0"/>
        <v/>
      </c>
      <c r="G11" s="84" t="str">
        <f t="shared" si="1"/>
        <v/>
      </c>
      <c r="H11" s="85"/>
      <c r="I11" s="77" t="s">
        <v>261</v>
      </c>
      <c r="J11" s="2"/>
      <c r="K11" s="32" t="str">
        <f>IF(J11="","C",IF($I11="I",INDEX(Gehaltsklassen!A$11:A$15,MATCH(J11,Gehaltsklassen!C$11:C$15,1),1),IF($I11="II",INDEX(Gehaltsklassen!A$11:A$15,MATCH(J11,Gehaltsklassen!D$11:D$15,1),1),IF($I11="III",INDEX(Gehaltsklassen!A$11:A$15,MATCH(J11,Gehaltsklassen!E$11:E$15,1),1),"Falsche Bodenart"))))</f>
        <v>C</v>
      </c>
      <c r="L11" s="2"/>
      <c r="M11" s="32" t="str">
        <f>IF(L11="","C",IF($I11="I",INDEX(Gehaltsklassen!A$11:A$15,MATCH(L11,Gehaltsklassen!C$11:C$15,1),1),IF($I11="II",INDEX(Gehaltsklassen!A$11:A$15,MATCH(L11,Gehaltsklassen!D$11:D$15,1),1),IF($I11="III",INDEX(Gehaltsklassen!A$11:A$15,MATCH(L11,Gehaltsklassen!E$11:E$15,1),1),"Falsche Bodenart"))))</f>
        <v>C</v>
      </c>
      <c r="N11" s="86" t="str">
        <f>IF(OR(C11=""),"",SUM(F11)*VLOOKUP(K11,Gehaltsklassen!$B$34:$D$38,2,FALSE))</f>
        <v/>
      </c>
      <c r="O11" s="86" t="str">
        <f>IF(OR(C11=""),"",SUM(F11)*VLOOKUP(K11,Gehaltsklassen!$B$34:$D$38,2,FALSE)*C11)</f>
        <v/>
      </c>
      <c r="P11" s="86" t="str">
        <f>IF(OR(C11=""),"",SUM(F11,)*VLOOKUP(K11,Gehaltsklassen!$B$34:$D$38,3,FALSE))</f>
        <v/>
      </c>
      <c r="Q11" s="86" t="str">
        <f>IF(OR(C11=""),"",SUM(F11,)*VLOOKUP(K11,Gehaltsklassen!$B$34:$D$38,3,FALSE)*C11)</f>
        <v/>
      </c>
      <c r="R11" s="87" t="str">
        <f>IF(OR(C11=""),"",(SUM(G11)*VLOOKUP(M11,Gehaltsklassen!$B$34:$D$38,2,FALSE)))</f>
        <v/>
      </c>
      <c r="S11" s="87" t="str">
        <f>IF(OR(C11=""),"",(SUM(G11)*VLOOKUP(M11,Gehaltsklassen!$B$34:$D$38,2,FALSE))*C11)</f>
        <v/>
      </c>
      <c r="T11" s="417" t="str">
        <f>IF(OR(C11=""),"",(SUM(G11)*VLOOKUP(M11,Gehaltsklassen!$B$34:$D$38,3,FALSE)))</f>
        <v/>
      </c>
      <c r="U11" s="417" t="str">
        <f>IF(OR(C11=""),"",(SUM(G11)*VLOOKUP(M11,Gehaltsklassen!$B$34:$D$38,3,FALSE))*C11)</f>
        <v/>
      </c>
    </row>
    <row r="12" spans="1:139" ht="25.9" customHeight="1" x14ac:dyDescent="0.2">
      <c r="A12" s="74" t="str">
        <f>IF(D12="","",MAX($A$10:A11)+1)</f>
        <v/>
      </c>
      <c r="B12" s="82" t="str">
        <f>IF('N-Bedarf GL'!B11="","",'N-Bedarf GL'!B11)</f>
        <v/>
      </c>
      <c r="C12" s="204" t="str">
        <f>IF('N-Bedarf GL'!C11="","",'N-Bedarf GL'!C11)</f>
        <v/>
      </c>
      <c r="D12" s="81" t="str">
        <f>IF('N-Bedarf GL'!D11="","",'N-Bedarf GL'!D11)</f>
        <v/>
      </c>
      <c r="E12" s="83" t="str">
        <f>IF('N-Bedarf GL'!H11="","",'N-Bedarf GL'!H11)</f>
        <v/>
      </c>
      <c r="F12" s="32" t="str">
        <f t="shared" si="0"/>
        <v/>
      </c>
      <c r="G12" s="84" t="str">
        <f t="shared" si="1"/>
        <v/>
      </c>
      <c r="H12" s="85"/>
      <c r="I12" s="77" t="s">
        <v>261</v>
      </c>
      <c r="J12" s="2"/>
      <c r="K12" s="32" t="str">
        <f>IF(J12="","C",IF($I12="I",INDEX(Gehaltsklassen!A$11:A$15,MATCH(J12,Gehaltsklassen!C$11:C$15,1),1),IF($I12="II",INDEX(Gehaltsklassen!A$11:A$15,MATCH(J12,Gehaltsklassen!D$11:D$15,1),1),IF($I12="III",INDEX(Gehaltsklassen!A$11:A$15,MATCH(J12,Gehaltsklassen!E$11:E$15,1),1),"Falsche Bodenart"))))</f>
        <v>C</v>
      </c>
      <c r="L12" s="2"/>
      <c r="M12" s="32" t="str">
        <f>IF(L12="","C",IF($I12="I",INDEX(Gehaltsklassen!A$11:A$15,MATCH(L12,Gehaltsklassen!C$11:C$15,1),1),IF($I12="II",INDEX(Gehaltsklassen!A$11:A$15,MATCH(L12,Gehaltsklassen!D$11:D$15,1),1),IF($I12="III",INDEX(Gehaltsklassen!A$11:A$15,MATCH(L12,Gehaltsklassen!E$11:E$15,1),1),"Falsche Bodenart"))))</f>
        <v>C</v>
      </c>
      <c r="N12" s="86" t="str">
        <f>IF(OR(C12=""),"",SUM(F12)*VLOOKUP(K12,Gehaltsklassen!$B$34:$D$38,2,FALSE))</f>
        <v/>
      </c>
      <c r="O12" s="86" t="str">
        <f>IF(OR(C12=""),"",SUM(F12)*VLOOKUP(K12,Gehaltsklassen!$B$34:$D$38,2,FALSE)*C12)</f>
        <v/>
      </c>
      <c r="P12" s="86" t="str">
        <f>IF(OR(C12=""),"",SUM(F12,)*VLOOKUP(K12,Gehaltsklassen!$B$34:$D$38,3,FALSE))</f>
        <v/>
      </c>
      <c r="Q12" s="86" t="str">
        <f>IF(OR(C12=""),"",SUM(F12,)*VLOOKUP(K12,Gehaltsklassen!$B$34:$D$38,3,FALSE)*C12)</f>
        <v/>
      </c>
      <c r="R12" s="87" t="str">
        <f>IF(OR(C12=""),"",(SUM(G12)*VLOOKUP(M12,Gehaltsklassen!$B$34:$D$38,2,FALSE)))</f>
        <v/>
      </c>
      <c r="S12" s="87" t="str">
        <f>IF(OR(C12=""),"",(SUM(G12)*VLOOKUP(M12,Gehaltsklassen!$B$34:$D$38,2,FALSE))*C12)</f>
        <v/>
      </c>
      <c r="T12" s="417" t="str">
        <f>IF(OR(C12=""),"",(SUM(G12)*VLOOKUP(M12,Gehaltsklassen!$B$34:$D$38,3,FALSE)))</f>
        <v/>
      </c>
      <c r="U12" s="417" t="str">
        <f>IF(OR(C12=""),"",(SUM(G12)*VLOOKUP(M12,Gehaltsklassen!$B$34:$D$38,3,FALSE))*C12)</f>
        <v/>
      </c>
    </row>
    <row r="13" spans="1:139" ht="25.9" customHeight="1" x14ac:dyDescent="0.2">
      <c r="A13" s="74" t="str">
        <f>IF(D13="","",MAX($A$10:A12)+1)</f>
        <v/>
      </c>
      <c r="B13" s="82" t="str">
        <f>IF('N-Bedarf GL'!B12="","",'N-Bedarf GL'!B12)</f>
        <v/>
      </c>
      <c r="C13" s="204" t="str">
        <f>IF('N-Bedarf GL'!C12="","",'N-Bedarf GL'!C12)</f>
        <v/>
      </c>
      <c r="D13" s="81" t="str">
        <f>IF('N-Bedarf GL'!D12="","",'N-Bedarf GL'!D12)</f>
        <v/>
      </c>
      <c r="E13" s="83" t="str">
        <f>IF('N-Bedarf GL'!H12="","",'N-Bedarf GL'!H12)</f>
        <v/>
      </c>
      <c r="F13" s="32" t="str">
        <f t="shared" si="0"/>
        <v/>
      </c>
      <c r="G13" s="84" t="str">
        <f t="shared" si="1"/>
        <v/>
      </c>
      <c r="H13" s="85"/>
      <c r="I13" s="77" t="s">
        <v>261</v>
      </c>
      <c r="J13" s="2"/>
      <c r="K13" s="32" t="str">
        <f>IF(J13="","C",IF($I13="I",INDEX(Gehaltsklassen!A$11:A$15,MATCH(J13,Gehaltsklassen!C$11:C$15,1),1),IF($I13="II",INDEX(Gehaltsklassen!A$11:A$15,MATCH(J13,Gehaltsklassen!D$11:D$15,1),1),IF($I13="III",INDEX(Gehaltsklassen!A$11:A$15,MATCH(J13,Gehaltsklassen!E$11:E$15,1),1),"Falsche Bodenart"))))</f>
        <v>C</v>
      </c>
      <c r="L13" s="2"/>
      <c r="M13" s="32" t="str">
        <f>IF(L13="","C",IF($I13="I",INDEX(Gehaltsklassen!A$11:A$15,MATCH(L13,Gehaltsklassen!C$11:C$15,1),1),IF($I13="II",INDEX(Gehaltsklassen!A$11:A$15,MATCH(L13,Gehaltsklassen!D$11:D$15,1),1),IF($I13="III",INDEX(Gehaltsklassen!A$11:A$15,MATCH(L13,Gehaltsklassen!E$11:E$15,1),1),"Falsche Bodenart"))))</f>
        <v>C</v>
      </c>
      <c r="N13" s="86" t="str">
        <f>IF(OR(C13=""),"",SUM(F13)*VLOOKUP(K13,Gehaltsklassen!$B$34:$D$38,2,FALSE))</f>
        <v/>
      </c>
      <c r="O13" s="86" t="str">
        <f>IF(OR(C13=""),"",SUM(F13)*VLOOKUP(K13,Gehaltsklassen!$B$34:$D$38,2,FALSE)*C13)</f>
        <v/>
      </c>
      <c r="P13" s="86" t="str">
        <f>IF(OR(C13=""),"",SUM(F13,)*VLOOKUP(K13,Gehaltsklassen!$B$34:$D$38,3,FALSE))</f>
        <v/>
      </c>
      <c r="Q13" s="86" t="str">
        <f>IF(OR(C13=""),"",SUM(F13,)*VLOOKUP(K13,Gehaltsklassen!$B$34:$D$38,3,FALSE)*C13)</f>
        <v/>
      </c>
      <c r="R13" s="87" t="str">
        <f>IF(OR(C13=""),"",(SUM(G13)*VLOOKUP(M13,Gehaltsklassen!$B$34:$D$38,2,FALSE)))</f>
        <v/>
      </c>
      <c r="S13" s="87" t="str">
        <f>IF(OR(C13=""),"",(SUM(G13)*VLOOKUP(M13,Gehaltsklassen!$B$34:$D$38,2,FALSE))*C13)</f>
        <v/>
      </c>
      <c r="T13" s="417" t="str">
        <f>IF(OR(C13=""),"",(SUM(G13)*VLOOKUP(M13,Gehaltsklassen!$B$34:$D$38,3,FALSE)))</f>
        <v/>
      </c>
      <c r="U13" s="417" t="str">
        <f>IF(OR(C13=""),"",(SUM(G13)*VLOOKUP(M13,Gehaltsklassen!$B$34:$D$38,3,FALSE))*C13)</f>
        <v/>
      </c>
    </row>
    <row r="14" spans="1:139" ht="25.9" customHeight="1" x14ac:dyDescent="0.2">
      <c r="A14" s="74" t="str">
        <f>IF(D14="","",MAX($A$10:A13)+1)</f>
        <v/>
      </c>
      <c r="B14" s="82" t="str">
        <f>IF('N-Bedarf GL'!B13="","",'N-Bedarf GL'!B13)</f>
        <v/>
      </c>
      <c r="C14" s="204" t="str">
        <f>IF('N-Bedarf GL'!C13="","",'N-Bedarf GL'!C13)</f>
        <v/>
      </c>
      <c r="D14" s="81" t="str">
        <f>IF('N-Bedarf GL'!D13="","",'N-Bedarf GL'!D13)</f>
        <v/>
      </c>
      <c r="E14" s="83" t="str">
        <f>IF('N-Bedarf GL'!H13="","",'N-Bedarf GL'!H13)</f>
        <v/>
      </c>
      <c r="F14" s="32" t="str">
        <f t="shared" si="0"/>
        <v/>
      </c>
      <c r="G14" s="84" t="str">
        <f t="shared" si="1"/>
        <v/>
      </c>
      <c r="H14" s="85"/>
      <c r="I14" s="77" t="s">
        <v>261</v>
      </c>
      <c r="J14" s="2"/>
      <c r="K14" s="32" t="str">
        <f>IF(J14="","C",IF($I14="I",INDEX(Gehaltsklassen!A$11:A$15,MATCH(J14,Gehaltsklassen!C$11:C$15,1),1),IF($I14="II",INDEX(Gehaltsklassen!A$11:A$15,MATCH(J14,Gehaltsklassen!D$11:D$15,1),1),IF($I14="III",INDEX(Gehaltsklassen!A$11:A$15,MATCH(J14,Gehaltsklassen!E$11:E$15,1),1),"Falsche Bodenart"))))</f>
        <v>C</v>
      </c>
      <c r="L14" s="2"/>
      <c r="M14" s="32" t="str">
        <f>IF(L14="","C",IF($I14="I",INDEX(Gehaltsklassen!A$11:A$15,MATCH(L14,Gehaltsklassen!C$11:C$15,1),1),IF($I14="II",INDEX(Gehaltsklassen!A$11:A$15,MATCH(L14,Gehaltsklassen!D$11:D$15,1),1),IF($I14="III",INDEX(Gehaltsklassen!A$11:A$15,MATCH(L14,Gehaltsklassen!E$11:E$15,1),1),"Falsche Bodenart"))))</f>
        <v>C</v>
      </c>
      <c r="N14" s="86" t="str">
        <f>IF(OR(C14=""),"",SUM(F14)*VLOOKUP(K14,Gehaltsklassen!$B$34:$D$38,2,FALSE))</f>
        <v/>
      </c>
      <c r="O14" s="86" t="str">
        <f>IF(OR(C14=""),"",SUM(F14)*VLOOKUP(K14,Gehaltsklassen!$B$34:$D$38,2,FALSE)*C14)</f>
        <v/>
      </c>
      <c r="P14" s="86" t="str">
        <f>IF(OR(C14=""),"",SUM(F14,)*VLOOKUP(K14,Gehaltsklassen!$B$34:$D$38,3,FALSE))</f>
        <v/>
      </c>
      <c r="Q14" s="86" t="str">
        <f>IF(OR(C14=""),"",SUM(F14,)*VLOOKUP(K14,Gehaltsklassen!$B$34:$D$38,3,FALSE)*C14)</f>
        <v/>
      </c>
      <c r="R14" s="87" t="str">
        <f>IF(OR(C14=""),"",(SUM(G14)*VLOOKUP(M14,Gehaltsklassen!$B$34:$D$38,2,FALSE)))</f>
        <v/>
      </c>
      <c r="S14" s="87" t="str">
        <f>IF(OR(C14=""),"",(SUM(G14)*VLOOKUP(M14,Gehaltsklassen!$B$34:$D$38,2,FALSE))*C14)</f>
        <v/>
      </c>
      <c r="T14" s="417" t="str">
        <f>IF(OR(C14=""),"",(SUM(G14)*VLOOKUP(M14,Gehaltsklassen!$B$34:$D$38,3,FALSE)))</f>
        <v/>
      </c>
      <c r="U14" s="417" t="str">
        <f>IF(OR(C14=""),"",(SUM(G14)*VLOOKUP(M14,Gehaltsklassen!$B$34:$D$38,3,FALSE))*C14)</f>
        <v/>
      </c>
    </row>
    <row r="15" spans="1:139" ht="25.9" customHeight="1" x14ac:dyDescent="0.2">
      <c r="A15" s="74" t="str">
        <f>IF(D15="","",MAX($A$10:A14)+1)</f>
        <v/>
      </c>
      <c r="B15" s="82" t="str">
        <f>IF('N-Bedarf GL'!B14="","",'N-Bedarf GL'!B14)</f>
        <v/>
      </c>
      <c r="C15" s="204" t="str">
        <f>IF('N-Bedarf GL'!C14="","",'N-Bedarf GL'!C14)</f>
        <v/>
      </c>
      <c r="D15" s="81" t="str">
        <f>IF('N-Bedarf GL'!D14="","",'N-Bedarf GL'!D14)</f>
        <v/>
      </c>
      <c r="E15" s="83" t="str">
        <f>IF('N-Bedarf GL'!H14="","",'N-Bedarf GL'!H14)</f>
        <v/>
      </c>
      <c r="F15" s="32" t="str">
        <f t="shared" si="0"/>
        <v/>
      </c>
      <c r="G15" s="84" t="str">
        <f t="shared" si="1"/>
        <v/>
      </c>
      <c r="H15" s="85"/>
      <c r="I15" s="77" t="s">
        <v>261</v>
      </c>
      <c r="J15" s="2"/>
      <c r="K15" s="32" t="str">
        <f>IF(J15="","C",IF($I15="I",INDEX(Gehaltsklassen!A$11:A$15,MATCH(J15,Gehaltsklassen!C$11:C$15,1),1),IF($I15="II",INDEX(Gehaltsklassen!A$11:A$15,MATCH(J15,Gehaltsklassen!D$11:D$15,1),1),IF($I15="III",INDEX(Gehaltsklassen!A$11:A$15,MATCH(J15,Gehaltsklassen!E$11:E$15,1),1),"Falsche Bodenart"))))</f>
        <v>C</v>
      </c>
      <c r="L15" s="2"/>
      <c r="M15" s="32" t="str">
        <f>IF(L15="","C",IF($I15="I",INDEX(Gehaltsklassen!A$11:A$15,MATCH(L15,Gehaltsklassen!C$11:C$15,1),1),IF($I15="II",INDEX(Gehaltsklassen!A$11:A$15,MATCH(L15,Gehaltsklassen!D$11:D$15,1),1),IF($I15="III",INDEX(Gehaltsklassen!A$11:A$15,MATCH(L15,Gehaltsklassen!E$11:E$15,1),1),"Falsche Bodenart"))))</f>
        <v>C</v>
      </c>
      <c r="N15" s="86" t="str">
        <f>IF(OR(C15=""),"",SUM(F15)*VLOOKUP(K15,Gehaltsklassen!$B$34:$D$38,2,FALSE))</f>
        <v/>
      </c>
      <c r="O15" s="86" t="str">
        <f>IF(OR(C15=""),"",SUM(F15)*VLOOKUP(K15,Gehaltsklassen!$B$34:$D$38,2,FALSE)*C15)</f>
        <v/>
      </c>
      <c r="P15" s="86" t="str">
        <f>IF(OR(C15=""),"",SUM(F15,)*VLOOKUP(K15,Gehaltsklassen!$B$34:$D$38,3,FALSE))</f>
        <v/>
      </c>
      <c r="Q15" s="86" t="str">
        <f>IF(OR(C15=""),"",SUM(F15,)*VLOOKUP(K15,Gehaltsklassen!$B$34:$D$38,3,FALSE)*C15)</f>
        <v/>
      </c>
      <c r="R15" s="87" t="str">
        <f>IF(OR(C15=""),"",(SUM(G15)*VLOOKUP(M15,Gehaltsklassen!$B$34:$D$38,2,FALSE)))</f>
        <v/>
      </c>
      <c r="S15" s="87" t="str">
        <f>IF(OR(C15=""),"",(SUM(G15)*VLOOKUP(M15,Gehaltsklassen!$B$34:$D$38,2,FALSE))*C15)</f>
        <v/>
      </c>
      <c r="T15" s="417" t="str">
        <f>IF(OR(C15=""),"",(SUM(G15)*VLOOKUP(M15,Gehaltsklassen!$B$34:$D$38,3,FALSE)))</f>
        <v/>
      </c>
      <c r="U15" s="417" t="str">
        <f>IF(OR(C15=""),"",(SUM(G15)*VLOOKUP(M15,Gehaltsklassen!$B$34:$D$38,3,FALSE))*C15)</f>
        <v/>
      </c>
    </row>
    <row r="16" spans="1:139" ht="25.9" customHeight="1" x14ac:dyDescent="0.2">
      <c r="A16" s="74" t="str">
        <f>IF(D16="","",MAX($A$10:A15)+1)</f>
        <v/>
      </c>
      <c r="B16" s="82" t="str">
        <f>IF('N-Bedarf GL'!B15="","",'N-Bedarf GL'!B15)</f>
        <v/>
      </c>
      <c r="C16" s="204" t="str">
        <f>IF('N-Bedarf GL'!C15="","",'N-Bedarf GL'!C15)</f>
        <v/>
      </c>
      <c r="D16" s="81" t="str">
        <f>IF('N-Bedarf GL'!D15="","",'N-Bedarf GL'!D15)</f>
        <v/>
      </c>
      <c r="E16" s="83" t="str">
        <f>IF('N-Bedarf GL'!H15="","",'N-Bedarf GL'!H15)</f>
        <v/>
      </c>
      <c r="F16" s="32" t="str">
        <f t="shared" si="0"/>
        <v/>
      </c>
      <c r="G16" s="84" t="str">
        <f t="shared" si="1"/>
        <v/>
      </c>
      <c r="H16" s="85"/>
      <c r="I16" s="77" t="s">
        <v>261</v>
      </c>
      <c r="J16" s="2"/>
      <c r="K16" s="32" t="str">
        <f>IF(J16="","C",IF($I16="I",INDEX(Gehaltsklassen!A$11:A$15,MATCH(J16,Gehaltsklassen!C$11:C$15,1),1),IF($I16="II",INDEX(Gehaltsklassen!A$11:A$15,MATCH(J16,Gehaltsklassen!D$11:D$15,1),1),IF($I16="III",INDEX(Gehaltsklassen!A$11:A$15,MATCH(J16,Gehaltsklassen!E$11:E$15,1),1),"Falsche Bodenart"))))</f>
        <v>C</v>
      </c>
      <c r="L16" s="2"/>
      <c r="M16" s="32" t="str">
        <f>IF(L16="","C",IF($I16="I",INDEX(Gehaltsklassen!A$11:A$15,MATCH(L16,Gehaltsklassen!C$11:C$15,1),1),IF($I16="II",INDEX(Gehaltsklassen!A$11:A$15,MATCH(L16,Gehaltsklassen!D$11:D$15,1),1),IF($I16="III",INDEX(Gehaltsklassen!A$11:A$15,MATCH(L16,Gehaltsklassen!E$11:E$15,1),1),"Falsche Bodenart"))))</f>
        <v>C</v>
      </c>
      <c r="N16" s="86" t="str">
        <f>IF(OR(C16=""),"",SUM(F16)*VLOOKUP(K16,Gehaltsklassen!$B$34:$D$38,2,FALSE))</f>
        <v/>
      </c>
      <c r="O16" s="86" t="str">
        <f>IF(OR(C16=""),"",SUM(F16)*VLOOKUP(K16,Gehaltsklassen!$B$34:$D$38,2,FALSE)*C16)</f>
        <v/>
      </c>
      <c r="P16" s="86" t="str">
        <f>IF(OR(C16=""),"",SUM(F16,)*VLOOKUP(K16,Gehaltsklassen!$B$34:$D$38,3,FALSE))</f>
        <v/>
      </c>
      <c r="Q16" s="86" t="str">
        <f>IF(OR(C16=""),"",SUM(F16,)*VLOOKUP(K16,Gehaltsklassen!$B$34:$D$38,3,FALSE)*C16)</f>
        <v/>
      </c>
      <c r="R16" s="87" t="str">
        <f>IF(OR(C16=""),"",(SUM(G16)*VLOOKUP(M16,Gehaltsklassen!$B$34:$D$38,2,FALSE)))</f>
        <v/>
      </c>
      <c r="S16" s="87" t="str">
        <f>IF(OR(C16=""),"",(SUM(G16)*VLOOKUP(M16,Gehaltsklassen!$B$34:$D$38,2,FALSE))*C16)</f>
        <v/>
      </c>
      <c r="T16" s="417" t="str">
        <f>IF(OR(C16=""),"",(SUM(G16)*VLOOKUP(M16,Gehaltsklassen!$B$34:$D$38,3,FALSE)))</f>
        <v/>
      </c>
      <c r="U16" s="417" t="str">
        <f>IF(OR(C16=""),"",(SUM(G16)*VLOOKUP(M16,Gehaltsklassen!$B$34:$D$38,3,FALSE))*C16)</f>
        <v/>
      </c>
    </row>
    <row r="17" spans="1:21" ht="25.9" customHeight="1" x14ac:dyDescent="0.2">
      <c r="A17" s="74" t="str">
        <f>IF(D17="","",MAX($A$10:A16)+1)</f>
        <v/>
      </c>
      <c r="B17" s="82" t="str">
        <f>IF('N-Bedarf GL'!B16="","",'N-Bedarf GL'!B16)</f>
        <v/>
      </c>
      <c r="C17" s="204" t="str">
        <f>IF('N-Bedarf GL'!C16="","",'N-Bedarf GL'!C16)</f>
        <v/>
      </c>
      <c r="D17" s="81" t="str">
        <f>IF('N-Bedarf GL'!D16="","",'N-Bedarf GL'!D16)</f>
        <v/>
      </c>
      <c r="E17" s="83" t="str">
        <f>IF('N-Bedarf GL'!H16="","",'N-Bedarf GL'!H16)</f>
        <v/>
      </c>
      <c r="F17" s="32" t="str">
        <f t="shared" si="0"/>
        <v/>
      </c>
      <c r="G17" s="84" t="str">
        <f t="shared" si="1"/>
        <v/>
      </c>
      <c r="H17" s="85"/>
      <c r="I17" s="77" t="s">
        <v>261</v>
      </c>
      <c r="J17" s="2"/>
      <c r="K17" s="32" t="str">
        <f>IF(J17="","C",IF($I17="I",INDEX(Gehaltsklassen!A$11:A$15,MATCH(J17,Gehaltsklassen!C$11:C$15,1),1),IF($I17="II",INDEX(Gehaltsklassen!A$11:A$15,MATCH(J17,Gehaltsklassen!D$11:D$15,1),1),IF($I17="III",INDEX(Gehaltsklassen!A$11:A$15,MATCH(J17,Gehaltsklassen!E$11:E$15,1),1),"Falsche Bodenart"))))</f>
        <v>C</v>
      </c>
      <c r="L17" s="2"/>
      <c r="M17" s="32" t="str">
        <f>IF(L17="","C",IF($I17="I",INDEX(Gehaltsklassen!A$11:A$15,MATCH(L17,Gehaltsklassen!C$11:C$15,1),1),IF($I17="II",INDEX(Gehaltsklassen!A$11:A$15,MATCH(L17,Gehaltsklassen!D$11:D$15,1),1),IF($I17="III",INDEX(Gehaltsklassen!A$11:A$15,MATCH(L17,Gehaltsklassen!E$11:E$15,1),1),"Falsche Bodenart"))))</f>
        <v>C</v>
      </c>
      <c r="N17" s="86" t="str">
        <f>IF(OR(C17=""),"",SUM(F17)*VLOOKUP(K17,Gehaltsklassen!$B$34:$D$38,2,FALSE))</f>
        <v/>
      </c>
      <c r="O17" s="86" t="str">
        <f>IF(OR(C17=""),"",SUM(F17)*VLOOKUP(K17,Gehaltsklassen!$B$34:$D$38,2,FALSE)*C17)</f>
        <v/>
      </c>
      <c r="P17" s="86" t="str">
        <f>IF(OR(C17=""),"",SUM(F17,)*VLOOKUP(K17,Gehaltsklassen!$B$34:$D$38,3,FALSE))</f>
        <v/>
      </c>
      <c r="Q17" s="86" t="str">
        <f>IF(OR(C17=""),"",SUM(F17,)*VLOOKUP(K17,Gehaltsklassen!$B$34:$D$38,3,FALSE)*C17)</f>
        <v/>
      </c>
      <c r="R17" s="87" t="str">
        <f>IF(OR(C17=""),"",(SUM(G17)*VLOOKUP(M17,Gehaltsklassen!$B$34:$D$38,2,FALSE)))</f>
        <v/>
      </c>
      <c r="S17" s="87" t="str">
        <f>IF(OR(C17=""),"",(SUM(G17)*VLOOKUP(M17,Gehaltsklassen!$B$34:$D$38,2,FALSE))*C17)</f>
        <v/>
      </c>
      <c r="T17" s="417" t="str">
        <f>IF(OR(C17=""),"",(SUM(G17)*VLOOKUP(M17,Gehaltsklassen!$B$34:$D$38,3,FALSE)))</f>
        <v/>
      </c>
      <c r="U17" s="417" t="str">
        <f>IF(OR(C17=""),"",(SUM(G17)*VLOOKUP(M17,Gehaltsklassen!$B$34:$D$38,3,FALSE))*C17)</f>
        <v/>
      </c>
    </row>
    <row r="18" spans="1:21" ht="25.9" customHeight="1" x14ac:dyDescent="0.2">
      <c r="A18" s="74" t="str">
        <f>IF(D18="","",MAX($A$10:A17)+1)</f>
        <v/>
      </c>
      <c r="B18" s="82" t="str">
        <f>IF('N-Bedarf GL'!B17="","",'N-Bedarf GL'!B17)</f>
        <v/>
      </c>
      <c r="C18" s="204" t="str">
        <f>IF('N-Bedarf GL'!C17="","",'N-Bedarf GL'!C17)</f>
        <v/>
      </c>
      <c r="D18" s="81" t="str">
        <f>IF('N-Bedarf GL'!D17="","",'N-Bedarf GL'!D17)</f>
        <v/>
      </c>
      <c r="E18" s="83" t="str">
        <f>IF('N-Bedarf GL'!H17="","",'N-Bedarf GL'!H17)</f>
        <v/>
      </c>
      <c r="F18" s="32" t="str">
        <f t="shared" si="0"/>
        <v/>
      </c>
      <c r="G18" s="84" t="str">
        <f t="shared" si="1"/>
        <v/>
      </c>
      <c r="H18" s="85"/>
      <c r="I18" s="77" t="s">
        <v>261</v>
      </c>
      <c r="J18" s="2"/>
      <c r="K18" s="32" t="str">
        <f>IF(J18="","C",IF($I18="I",INDEX(Gehaltsklassen!A$11:A$15,MATCH(J18,Gehaltsklassen!C$11:C$15,1),1),IF($I18="II",INDEX(Gehaltsklassen!A$11:A$15,MATCH(J18,Gehaltsklassen!D$11:D$15,1),1),IF($I18="III",INDEX(Gehaltsklassen!A$11:A$15,MATCH(J18,Gehaltsklassen!E$11:E$15,1),1),"Falsche Bodenart"))))</f>
        <v>C</v>
      </c>
      <c r="L18" s="2"/>
      <c r="M18" s="32" t="str">
        <f>IF(L18="","C",IF($I18="I",INDEX(Gehaltsklassen!A$11:A$15,MATCH(L18,Gehaltsklassen!C$11:C$15,1),1),IF($I18="II",INDEX(Gehaltsklassen!A$11:A$15,MATCH(L18,Gehaltsklassen!D$11:D$15,1),1),IF($I18="III",INDEX(Gehaltsklassen!A$11:A$15,MATCH(L18,Gehaltsklassen!E$11:E$15,1),1),"Falsche Bodenart"))))</f>
        <v>C</v>
      </c>
      <c r="N18" s="86" t="str">
        <f>IF(OR(C18=""),"",SUM(F18)*VLOOKUP(K18,Gehaltsklassen!$B$34:$D$38,2,FALSE))</f>
        <v/>
      </c>
      <c r="O18" s="86" t="str">
        <f>IF(OR(C18=""),"",SUM(F18)*VLOOKUP(K18,Gehaltsklassen!$B$34:$D$38,2,FALSE)*C18)</f>
        <v/>
      </c>
      <c r="P18" s="86" t="str">
        <f>IF(OR(C18=""),"",SUM(F18,)*VLOOKUP(K18,Gehaltsklassen!$B$34:$D$38,3,FALSE))</f>
        <v/>
      </c>
      <c r="Q18" s="86" t="str">
        <f>IF(OR(C18=""),"",SUM(F18,)*VLOOKUP(K18,Gehaltsklassen!$B$34:$D$38,3,FALSE)*C18)</f>
        <v/>
      </c>
      <c r="R18" s="87" t="str">
        <f>IF(OR(C18=""),"",(SUM(G18)*VLOOKUP(M18,Gehaltsklassen!$B$34:$D$38,2,FALSE)))</f>
        <v/>
      </c>
      <c r="S18" s="87" t="str">
        <f>IF(OR(C18=""),"",(SUM(G18)*VLOOKUP(M18,Gehaltsklassen!$B$34:$D$38,2,FALSE))*C18)</f>
        <v/>
      </c>
      <c r="T18" s="417" t="str">
        <f>IF(OR(C18=""),"",(SUM(G18)*VLOOKUP(M18,Gehaltsklassen!$B$34:$D$38,3,FALSE)))</f>
        <v/>
      </c>
      <c r="U18" s="417" t="str">
        <f>IF(OR(C18=""),"",(SUM(G18)*VLOOKUP(M18,Gehaltsklassen!$B$34:$D$38,3,FALSE))*C18)</f>
        <v/>
      </c>
    </row>
    <row r="19" spans="1:21" ht="25.9" customHeight="1" x14ac:dyDescent="0.2">
      <c r="A19" s="74" t="str">
        <f>IF(D19="","",MAX($A$10:A18)+1)</f>
        <v/>
      </c>
      <c r="B19" s="82" t="str">
        <f>IF('N-Bedarf GL'!B18="","",'N-Bedarf GL'!B18)</f>
        <v/>
      </c>
      <c r="C19" s="204" t="str">
        <f>IF('N-Bedarf GL'!C18="","",'N-Bedarf GL'!C18)</f>
        <v/>
      </c>
      <c r="D19" s="81" t="str">
        <f>IF('N-Bedarf GL'!D18="","",'N-Bedarf GL'!D18)</f>
        <v/>
      </c>
      <c r="E19" s="83" t="str">
        <f>IF('N-Bedarf GL'!H18="","",'N-Bedarf GL'!H18)</f>
        <v/>
      </c>
      <c r="F19" s="32" t="str">
        <f t="shared" si="0"/>
        <v/>
      </c>
      <c r="G19" s="84" t="str">
        <f t="shared" si="1"/>
        <v/>
      </c>
      <c r="H19" s="85"/>
      <c r="I19" s="77" t="s">
        <v>261</v>
      </c>
      <c r="J19" s="2"/>
      <c r="K19" s="32" t="str">
        <f>IF(J19="","C",IF($I19="I",INDEX(Gehaltsklassen!A$11:A$15,MATCH(J19,Gehaltsklassen!C$11:C$15,1),1),IF($I19="II",INDEX(Gehaltsklassen!A$11:A$15,MATCH(J19,Gehaltsklassen!D$11:D$15,1),1),IF($I19="III",INDEX(Gehaltsklassen!A$11:A$15,MATCH(J19,Gehaltsklassen!E$11:E$15,1),1),"Falsche Bodenart"))))</f>
        <v>C</v>
      </c>
      <c r="L19" s="2"/>
      <c r="M19" s="32" t="str">
        <f>IF(L19="","C",IF($I19="I",INDEX(Gehaltsklassen!A$11:A$15,MATCH(L19,Gehaltsklassen!C$11:C$15,1),1),IF($I19="II",INDEX(Gehaltsklassen!A$11:A$15,MATCH(L19,Gehaltsklassen!D$11:D$15,1),1),IF($I19="III",INDEX(Gehaltsklassen!A$11:A$15,MATCH(L19,Gehaltsklassen!E$11:E$15,1),1),"Falsche Bodenart"))))</f>
        <v>C</v>
      </c>
      <c r="N19" s="86" t="str">
        <f>IF(OR(C19=""),"",SUM(F19)*VLOOKUP(K19,Gehaltsklassen!$B$34:$D$38,2,FALSE))</f>
        <v/>
      </c>
      <c r="O19" s="86" t="str">
        <f>IF(OR(C19=""),"",SUM(F19)*VLOOKUP(K19,Gehaltsklassen!$B$34:$D$38,2,FALSE)*C19)</f>
        <v/>
      </c>
      <c r="P19" s="86" t="str">
        <f>IF(OR(C19=""),"",SUM(F19,)*VLOOKUP(K19,Gehaltsklassen!$B$34:$D$38,3,FALSE))</f>
        <v/>
      </c>
      <c r="Q19" s="86" t="str">
        <f>IF(OR(C19=""),"",SUM(F19,)*VLOOKUP(K19,Gehaltsklassen!$B$34:$D$38,3,FALSE)*C19)</f>
        <v/>
      </c>
      <c r="R19" s="87" t="str">
        <f>IF(OR(C19=""),"",(SUM(G19)*VLOOKUP(M19,Gehaltsklassen!$B$34:$D$38,2,FALSE)))</f>
        <v/>
      </c>
      <c r="S19" s="87" t="str">
        <f>IF(OR(C19=""),"",(SUM(G19)*VLOOKUP(M19,Gehaltsklassen!$B$34:$D$38,2,FALSE))*C19)</f>
        <v/>
      </c>
      <c r="T19" s="417" t="str">
        <f>IF(OR(C19=""),"",(SUM(G19)*VLOOKUP(M19,Gehaltsklassen!$B$34:$D$38,3,FALSE)))</f>
        <v/>
      </c>
      <c r="U19" s="417" t="str">
        <f>IF(OR(C19=""),"",(SUM(G19)*VLOOKUP(M19,Gehaltsklassen!$B$34:$D$38,3,FALSE))*C19)</f>
        <v/>
      </c>
    </row>
    <row r="20" spans="1:21" ht="25.9" customHeight="1" x14ac:dyDescent="0.2">
      <c r="A20" s="74" t="str">
        <f>IF(D20="","",MAX($A$10:A19)+1)</f>
        <v/>
      </c>
      <c r="B20" s="82" t="str">
        <f>IF('N-Bedarf GL'!B19="","",'N-Bedarf GL'!B19)</f>
        <v/>
      </c>
      <c r="C20" s="204" t="str">
        <f>IF('N-Bedarf GL'!C19="","",'N-Bedarf GL'!C19)</f>
        <v/>
      </c>
      <c r="D20" s="81" t="str">
        <f>IF('N-Bedarf GL'!D19="","",'N-Bedarf GL'!D19)</f>
        <v/>
      </c>
      <c r="E20" s="83" t="str">
        <f>IF('N-Bedarf GL'!H19="","",'N-Bedarf GL'!H19)</f>
        <v/>
      </c>
      <c r="F20" s="32" t="str">
        <f t="shared" si="0"/>
        <v/>
      </c>
      <c r="G20" s="84" t="str">
        <f t="shared" si="1"/>
        <v/>
      </c>
      <c r="H20" s="85"/>
      <c r="I20" s="77" t="s">
        <v>261</v>
      </c>
      <c r="J20" s="2"/>
      <c r="K20" s="32" t="str">
        <f>IF(J20="","C",IF($I20="I",INDEX(Gehaltsklassen!A$11:A$15,MATCH(J20,Gehaltsklassen!C$11:C$15,1),1),IF($I20="II",INDEX(Gehaltsklassen!A$11:A$15,MATCH(J20,Gehaltsklassen!D$11:D$15,1),1),IF($I20="III",INDEX(Gehaltsklassen!A$11:A$15,MATCH(J20,Gehaltsklassen!E$11:E$15,1),1),"Falsche Bodenart"))))</f>
        <v>C</v>
      </c>
      <c r="L20" s="2"/>
      <c r="M20" s="32" t="str">
        <f>IF(L20="","C",IF($I20="I",INDEX(Gehaltsklassen!A$11:A$15,MATCH(L20,Gehaltsklassen!C$11:C$15,1),1),IF($I20="II",INDEX(Gehaltsklassen!A$11:A$15,MATCH(L20,Gehaltsklassen!D$11:D$15,1),1),IF($I20="III",INDEX(Gehaltsklassen!A$11:A$15,MATCH(L20,Gehaltsklassen!E$11:E$15,1),1),"Falsche Bodenart"))))</f>
        <v>C</v>
      </c>
      <c r="N20" s="86" t="str">
        <f>IF(OR(C20=""),"",SUM(F20)*VLOOKUP(K20,Gehaltsklassen!$B$34:$D$38,2,FALSE))</f>
        <v/>
      </c>
      <c r="O20" s="86" t="str">
        <f>IF(OR(C20=""),"",SUM(F20)*VLOOKUP(K20,Gehaltsklassen!$B$34:$D$38,2,FALSE)*C20)</f>
        <v/>
      </c>
      <c r="P20" s="86" t="str">
        <f>IF(OR(C20=""),"",SUM(F20,)*VLOOKUP(K20,Gehaltsklassen!$B$34:$D$38,3,FALSE))</f>
        <v/>
      </c>
      <c r="Q20" s="86" t="str">
        <f>IF(OR(C20=""),"",SUM(F20,)*VLOOKUP(K20,Gehaltsklassen!$B$34:$D$38,3,FALSE)*C20)</f>
        <v/>
      </c>
      <c r="R20" s="87" t="str">
        <f>IF(OR(C20=""),"",(SUM(G20)*VLOOKUP(M20,Gehaltsklassen!$B$34:$D$38,2,FALSE)))</f>
        <v/>
      </c>
      <c r="S20" s="87" t="str">
        <f>IF(OR(C20=""),"",(SUM(G20)*VLOOKUP(M20,Gehaltsklassen!$B$34:$D$38,2,FALSE))*C20)</f>
        <v/>
      </c>
      <c r="T20" s="417" t="str">
        <f>IF(OR(C20=""),"",(SUM(G20)*VLOOKUP(M20,Gehaltsklassen!$B$34:$D$38,3,FALSE)))</f>
        <v/>
      </c>
      <c r="U20" s="417" t="str">
        <f>IF(OR(C20=""),"",(SUM(G20)*VLOOKUP(M20,Gehaltsklassen!$B$34:$D$38,3,FALSE))*C20)</f>
        <v/>
      </c>
    </row>
    <row r="21" spans="1:21" ht="25.9" customHeight="1" x14ac:dyDescent="0.2">
      <c r="A21" s="74" t="str">
        <f>IF(D21="","",MAX($A$10:A20)+1)</f>
        <v/>
      </c>
      <c r="B21" s="82" t="str">
        <f>IF('N-Bedarf GL'!B20="","",'N-Bedarf GL'!B20)</f>
        <v/>
      </c>
      <c r="C21" s="204" t="str">
        <f>IF('N-Bedarf GL'!C20="","",'N-Bedarf GL'!C20)</f>
        <v/>
      </c>
      <c r="D21" s="81" t="str">
        <f>IF('N-Bedarf GL'!D20="","",'N-Bedarf GL'!D20)</f>
        <v/>
      </c>
      <c r="E21" s="83" t="str">
        <f>IF('N-Bedarf GL'!H20="","",'N-Bedarf GL'!H20)</f>
        <v/>
      </c>
      <c r="F21" s="32" t="str">
        <f t="shared" si="0"/>
        <v/>
      </c>
      <c r="G21" s="84" t="str">
        <f t="shared" si="1"/>
        <v/>
      </c>
      <c r="H21" s="85"/>
      <c r="I21" s="77" t="s">
        <v>261</v>
      </c>
      <c r="J21" s="2"/>
      <c r="K21" s="32" t="str">
        <f>IF(J21="","C",IF($I21="I",INDEX(Gehaltsklassen!A$11:A$15,MATCH(J21,Gehaltsklassen!C$11:C$15,1),1),IF($I21="II",INDEX(Gehaltsklassen!A$11:A$15,MATCH(J21,Gehaltsklassen!D$11:D$15,1),1),IF($I21="III",INDEX(Gehaltsklassen!A$11:A$15,MATCH(J21,Gehaltsklassen!E$11:E$15,1),1),"Falsche Bodenart"))))</f>
        <v>C</v>
      </c>
      <c r="L21" s="2"/>
      <c r="M21" s="32" t="str">
        <f>IF(L21="","C",IF($I21="I",INDEX(Gehaltsklassen!A$11:A$15,MATCH(L21,Gehaltsklassen!C$11:C$15,1),1),IF($I21="II",INDEX(Gehaltsklassen!A$11:A$15,MATCH(L21,Gehaltsklassen!D$11:D$15,1),1),IF($I21="III",INDEX(Gehaltsklassen!A$11:A$15,MATCH(L21,Gehaltsklassen!E$11:E$15,1),1),"Falsche Bodenart"))))</f>
        <v>C</v>
      </c>
      <c r="N21" s="86" t="str">
        <f>IF(OR(C21=""),"",SUM(F21)*VLOOKUP(K21,Gehaltsklassen!$B$34:$D$38,2,FALSE))</f>
        <v/>
      </c>
      <c r="O21" s="86" t="str">
        <f>IF(OR(C21=""),"",SUM(F21)*VLOOKUP(K21,Gehaltsklassen!$B$34:$D$38,2,FALSE)*C21)</f>
        <v/>
      </c>
      <c r="P21" s="86" t="str">
        <f>IF(OR(C21=""),"",SUM(F21,)*VLOOKUP(K21,Gehaltsklassen!$B$34:$D$38,3,FALSE))</f>
        <v/>
      </c>
      <c r="Q21" s="86" t="str">
        <f>IF(OR(C21=""),"",SUM(F21,)*VLOOKUP(K21,Gehaltsklassen!$B$34:$D$38,3,FALSE)*C21)</f>
        <v/>
      </c>
      <c r="R21" s="87" t="str">
        <f>IF(OR(C21=""),"",(SUM(G21)*VLOOKUP(M21,Gehaltsklassen!$B$34:$D$38,2,FALSE)))</f>
        <v/>
      </c>
      <c r="S21" s="87" t="str">
        <f>IF(OR(C21=""),"",(SUM(G21)*VLOOKUP(M21,Gehaltsklassen!$B$34:$D$38,2,FALSE))*C21)</f>
        <v/>
      </c>
      <c r="T21" s="417" t="str">
        <f>IF(OR(C21=""),"",(SUM(G21)*VLOOKUP(M21,Gehaltsklassen!$B$34:$D$38,3,FALSE)))</f>
        <v/>
      </c>
      <c r="U21" s="417" t="str">
        <f>IF(OR(C21=""),"",(SUM(G21)*VLOOKUP(M21,Gehaltsklassen!$B$34:$D$38,3,FALSE))*C21)</f>
        <v/>
      </c>
    </row>
    <row r="22" spans="1:21" ht="25.9" customHeight="1" x14ac:dyDescent="0.2">
      <c r="A22" s="74" t="str">
        <f>IF(D22="","",MAX($A$10:A21)+1)</f>
        <v/>
      </c>
      <c r="B22" s="82" t="str">
        <f>IF('N-Bedarf GL'!B21="","",'N-Bedarf GL'!B21)</f>
        <v/>
      </c>
      <c r="C22" s="204" t="str">
        <f>IF('N-Bedarf GL'!C21="","",'N-Bedarf GL'!C21)</f>
        <v/>
      </c>
      <c r="D22" s="81" t="str">
        <f>IF('N-Bedarf GL'!D21="","",'N-Bedarf GL'!D21)</f>
        <v/>
      </c>
      <c r="E22" s="83" t="str">
        <f>IF('N-Bedarf GL'!H21="","",'N-Bedarf GL'!H21)</f>
        <v/>
      </c>
      <c r="F22" s="32" t="str">
        <f t="shared" si="0"/>
        <v/>
      </c>
      <c r="G22" s="84" t="str">
        <f t="shared" si="1"/>
        <v/>
      </c>
      <c r="H22" s="85"/>
      <c r="I22" s="77" t="s">
        <v>261</v>
      </c>
      <c r="J22" s="2"/>
      <c r="K22" s="32" t="str">
        <f>IF(J22="","C",IF($I22="I",INDEX(Gehaltsklassen!A$11:A$15,MATCH(J22,Gehaltsklassen!C$11:C$15,1),1),IF($I22="II",INDEX(Gehaltsklassen!A$11:A$15,MATCH(J22,Gehaltsklassen!D$11:D$15,1),1),IF($I22="III",INDEX(Gehaltsklassen!A$11:A$15,MATCH(J22,Gehaltsklassen!E$11:E$15,1),1),"Falsche Bodenart"))))</f>
        <v>C</v>
      </c>
      <c r="L22" s="2"/>
      <c r="M22" s="32" t="str">
        <f>IF(L22="","C",IF($I22="I",INDEX(Gehaltsklassen!A$11:A$15,MATCH(L22,Gehaltsklassen!C$11:C$15,1),1),IF($I22="II",INDEX(Gehaltsklassen!A$11:A$15,MATCH(L22,Gehaltsklassen!D$11:D$15,1),1),IF($I22="III",INDEX(Gehaltsklassen!A$11:A$15,MATCH(L22,Gehaltsklassen!E$11:E$15,1),1),"Falsche Bodenart"))))</f>
        <v>C</v>
      </c>
      <c r="N22" s="86" t="str">
        <f>IF(OR(C22=""),"",SUM(F22)*VLOOKUP(K22,Gehaltsklassen!$B$34:$D$38,2,FALSE))</f>
        <v/>
      </c>
      <c r="O22" s="86" t="str">
        <f>IF(OR(C22=""),"",SUM(F22)*VLOOKUP(K22,Gehaltsklassen!$B$34:$D$38,2,FALSE)*C22)</f>
        <v/>
      </c>
      <c r="P22" s="86" t="str">
        <f>IF(OR(C22=""),"",SUM(F22,)*VLOOKUP(K22,Gehaltsklassen!$B$34:$D$38,3,FALSE))</f>
        <v/>
      </c>
      <c r="Q22" s="86" t="str">
        <f>IF(OR(C22=""),"",SUM(F22,)*VLOOKUP(K22,Gehaltsklassen!$B$34:$D$38,3,FALSE)*C22)</f>
        <v/>
      </c>
      <c r="R22" s="87" t="str">
        <f>IF(OR(C22=""),"",(SUM(G22)*VLOOKUP(M22,Gehaltsklassen!$B$34:$D$38,2,FALSE)))</f>
        <v/>
      </c>
      <c r="S22" s="87" t="str">
        <f>IF(OR(C22=""),"",(SUM(G22)*VLOOKUP(M22,Gehaltsklassen!$B$34:$D$38,2,FALSE))*C22)</f>
        <v/>
      </c>
      <c r="T22" s="417" t="str">
        <f>IF(OR(C22=""),"",(SUM(G22)*VLOOKUP(M22,Gehaltsklassen!$B$34:$D$38,3,FALSE)))</f>
        <v/>
      </c>
      <c r="U22" s="417" t="str">
        <f>IF(OR(C22=""),"",(SUM(G22)*VLOOKUP(M22,Gehaltsklassen!$B$34:$D$38,3,FALSE))*C22)</f>
        <v/>
      </c>
    </row>
    <row r="23" spans="1:21" ht="25.9" customHeight="1" x14ac:dyDescent="0.2">
      <c r="A23" s="74" t="str">
        <f>IF(D23="","",MAX($A$10:A22)+1)</f>
        <v/>
      </c>
      <c r="B23" s="82" t="str">
        <f>IF('N-Bedarf GL'!B22="","",'N-Bedarf GL'!B22)</f>
        <v/>
      </c>
      <c r="C23" s="204" t="str">
        <f>IF('N-Bedarf GL'!C22="","",'N-Bedarf GL'!C22)</f>
        <v/>
      </c>
      <c r="D23" s="81" t="str">
        <f>IF('N-Bedarf GL'!D22="","",'N-Bedarf GL'!D22)</f>
        <v/>
      </c>
      <c r="E23" s="83" t="str">
        <f>IF('N-Bedarf GL'!H22="","",'N-Bedarf GL'!H22)</f>
        <v/>
      </c>
      <c r="F23" s="32" t="str">
        <f t="shared" si="0"/>
        <v/>
      </c>
      <c r="G23" s="84" t="str">
        <f t="shared" si="1"/>
        <v/>
      </c>
      <c r="H23" s="85"/>
      <c r="I23" s="77" t="s">
        <v>261</v>
      </c>
      <c r="J23" s="2"/>
      <c r="K23" s="32" t="str">
        <f>IF(J23="","C",IF($I23="I",INDEX(Gehaltsklassen!A$11:A$15,MATCH(J23,Gehaltsklassen!C$11:C$15,1),1),IF($I23="II",INDEX(Gehaltsklassen!A$11:A$15,MATCH(J23,Gehaltsklassen!D$11:D$15,1),1),IF($I23="III",INDEX(Gehaltsklassen!A$11:A$15,MATCH(J23,Gehaltsklassen!E$11:E$15,1),1),"Falsche Bodenart"))))</f>
        <v>C</v>
      </c>
      <c r="L23" s="2"/>
      <c r="M23" s="32" t="str">
        <f>IF(L23="","C",IF($I23="I",INDEX(Gehaltsklassen!A$11:A$15,MATCH(L23,Gehaltsklassen!C$11:C$15,1),1),IF($I23="II",INDEX(Gehaltsklassen!A$11:A$15,MATCH(L23,Gehaltsklassen!D$11:D$15,1),1),IF($I23="III",INDEX(Gehaltsklassen!A$11:A$15,MATCH(L23,Gehaltsklassen!E$11:E$15,1),1),"Falsche Bodenart"))))</f>
        <v>C</v>
      </c>
      <c r="N23" s="86" t="str">
        <f>IF(OR(C23=""),"",SUM(F23)*VLOOKUP(K23,Gehaltsklassen!$B$34:$D$38,2,FALSE))</f>
        <v/>
      </c>
      <c r="O23" s="86" t="str">
        <f>IF(OR(C23=""),"",SUM(F23)*VLOOKUP(K23,Gehaltsklassen!$B$34:$D$38,2,FALSE)*C23)</f>
        <v/>
      </c>
      <c r="P23" s="86" t="str">
        <f>IF(OR(C23=""),"",SUM(F23,)*VLOOKUP(K23,Gehaltsklassen!$B$34:$D$38,3,FALSE))</f>
        <v/>
      </c>
      <c r="Q23" s="86" t="str">
        <f>IF(OR(C23=""),"",SUM(F23,)*VLOOKUP(K23,Gehaltsklassen!$B$34:$D$38,3,FALSE)*C23)</f>
        <v/>
      </c>
      <c r="R23" s="87" t="str">
        <f>IF(OR(C23=""),"",(SUM(G23)*VLOOKUP(M23,Gehaltsklassen!$B$34:$D$38,2,FALSE)))</f>
        <v/>
      </c>
      <c r="S23" s="87" t="str">
        <f>IF(OR(C23=""),"",(SUM(G23)*VLOOKUP(M23,Gehaltsklassen!$B$34:$D$38,2,FALSE))*C23)</f>
        <v/>
      </c>
      <c r="T23" s="417" t="str">
        <f>IF(OR(C23=""),"",(SUM(G23)*VLOOKUP(M23,Gehaltsklassen!$B$34:$D$38,3,FALSE)))</f>
        <v/>
      </c>
      <c r="U23" s="417" t="str">
        <f>IF(OR(C23=""),"",(SUM(G23)*VLOOKUP(M23,Gehaltsklassen!$B$34:$D$38,3,FALSE))*C23)</f>
        <v/>
      </c>
    </row>
    <row r="24" spans="1:21" ht="25.9" customHeight="1" x14ac:dyDescent="0.2">
      <c r="A24" s="74" t="str">
        <f>IF(D24="","",MAX($A$10:A23)+1)</f>
        <v/>
      </c>
      <c r="B24" s="82" t="str">
        <f>IF('N-Bedarf GL'!B23="","",'N-Bedarf GL'!B23)</f>
        <v/>
      </c>
      <c r="C24" s="204" t="str">
        <f>IF('N-Bedarf GL'!C23="","",'N-Bedarf GL'!C23)</f>
        <v/>
      </c>
      <c r="D24" s="81" t="str">
        <f>IF('N-Bedarf GL'!D23="","",'N-Bedarf GL'!D23)</f>
        <v/>
      </c>
      <c r="E24" s="83" t="str">
        <f>IF('N-Bedarf GL'!H23="","",'N-Bedarf GL'!H23)</f>
        <v/>
      </c>
      <c r="F24" s="32" t="str">
        <f t="shared" si="0"/>
        <v/>
      </c>
      <c r="G24" s="84" t="str">
        <f t="shared" si="1"/>
        <v/>
      </c>
      <c r="H24" s="85"/>
      <c r="I24" s="77" t="s">
        <v>261</v>
      </c>
      <c r="J24" s="2"/>
      <c r="K24" s="32" t="str">
        <f>IF(J24="","C",IF($I24="I",INDEX(Gehaltsklassen!A$11:A$15,MATCH(J24,Gehaltsklassen!C$11:C$15,1),1),IF($I24="II",INDEX(Gehaltsklassen!A$11:A$15,MATCH(J24,Gehaltsklassen!D$11:D$15,1),1),IF($I24="III",INDEX(Gehaltsklassen!A$11:A$15,MATCH(J24,Gehaltsklassen!E$11:E$15,1),1),"Falsche Bodenart"))))</f>
        <v>C</v>
      </c>
      <c r="L24" s="2"/>
      <c r="M24" s="32" t="str">
        <f>IF(L24="","C",IF($I24="I",INDEX(Gehaltsklassen!A$11:A$15,MATCH(L24,Gehaltsklassen!C$11:C$15,1),1),IF($I24="II",INDEX(Gehaltsklassen!A$11:A$15,MATCH(L24,Gehaltsklassen!D$11:D$15,1),1),IF($I24="III",INDEX(Gehaltsklassen!A$11:A$15,MATCH(L24,Gehaltsklassen!E$11:E$15,1),1),"Falsche Bodenart"))))</f>
        <v>C</v>
      </c>
      <c r="N24" s="86" t="str">
        <f>IF(OR(C24=""),"",SUM(F24)*VLOOKUP(K24,Gehaltsklassen!$B$34:$D$38,2,FALSE))</f>
        <v/>
      </c>
      <c r="O24" s="86" t="str">
        <f>IF(OR(C24=""),"",SUM(F24)*VLOOKUP(K24,Gehaltsklassen!$B$34:$D$38,2,FALSE)*C24)</f>
        <v/>
      </c>
      <c r="P24" s="86" t="str">
        <f>IF(OR(C24=""),"",SUM(F24,)*VLOOKUP(K24,Gehaltsklassen!$B$34:$D$38,3,FALSE))</f>
        <v/>
      </c>
      <c r="Q24" s="86" t="str">
        <f>IF(OR(C24=""),"",SUM(F24,)*VLOOKUP(K24,Gehaltsklassen!$B$34:$D$38,3,FALSE)*C24)</f>
        <v/>
      </c>
      <c r="R24" s="87" t="str">
        <f>IF(OR(C24=""),"",(SUM(G24)*VLOOKUP(M24,Gehaltsklassen!$B$34:$D$38,2,FALSE)))</f>
        <v/>
      </c>
      <c r="S24" s="87" t="str">
        <f>IF(OR(C24=""),"",(SUM(G24)*VLOOKUP(M24,Gehaltsklassen!$B$34:$D$38,2,FALSE))*C24)</f>
        <v/>
      </c>
      <c r="T24" s="417" t="str">
        <f>IF(OR(C24=""),"",(SUM(G24)*VLOOKUP(M24,Gehaltsklassen!$B$34:$D$38,3,FALSE)))</f>
        <v/>
      </c>
      <c r="U24" s="417" t="str">
        <f>IF(OR(C24=""),"",(SUM(G24)*VLOOKUP(M24,Gehaltsklassen!$B$34:$D$38,3,FALSE))*C24)</f>
        <v/>
      </c>
    </row>
    <row r="25" spans="1:21" ht="25.9" customHeight="1" x14ac:dyDescent="0.2">
      <c r="A25" s="74" t="str">
        <f>IF(D25="","",MAX($A$10:A24)+1)</f>
        <v/>
      </c>
      <c r="B25" s="82" t="str">
        <f>IF('N-Bedarf GL'!B24="","",'N-Bedarf GL'!B24)</f>
        <v/>
      </c>
      <c r="C25" s="204" t="str">
        <f>IF('N-Bedarf GL'!C24="","",'N-Bedarf GL'!C24)</f>
        <v/>
      </c>
      <c r="D25" s="81" t="str">
        <f>IF('N-Bedarf GL'!D24="","",'N-Bedarf GL'!D24)</f>
        <v/>
      </c>
      <c r="E25" s="83" t="str">
        <f>IF('N-Bedarf GL'!H24="","",'N-Bedarf GL'!H24)</f>
        <v/>
      </c>
      <c r="F25" s="32" t="str">
        <f t="shared" si="0"/>
        <v/>
      </c>
      <c r="G25" s="84" t="str">
        <f t="shared" si="1"/>
        <v/>
      </c>
      <c r="H25" s="85"/>
      <c r="I25" s="77" t="s">
        <v>261</v>
      </c>
      <c r="J25" s="2"/>
      <c r="K25" s="32" t="str">
        <f>IF(J25="","C",IF($I25="I",INDEX(Gehaltsklassen!A$11:A$15,MATCH(J25,Gehaltsklassen!C$11:C$15,1),1),IF($I25="II",INDEX(Gehaltsklassen!A$11:A$15,MATCH(J25,Gehaltsklassen!D$11:D$15,1),1),IF($I25="III",INDEX(Gehaltsklassen!A$11:A$15,MATCH(J25,Gehaltsklassen!E$11:E$15,1),1),"Falsche Bodenart"))))</f>
        <v>C</v>
      </c>
      <c r="L25" s="2"/>
      <c r="M25" s="32" t="str">
        <f>IF(L25="","C",IF($I25="I",INDEX(Gehaltsklassen!A$11:A$15,MATCH(L25,Gehaltsklassen!C$11:C$15,1),1),IF($I25="II",INDEX(Gehaltsklassen!A$11:A$15,MATCH(L25,Gehaltsklassen!D$11:D$15,1),1),IF($I25="III",INDEX(Gehaltsklassen!A$11:A$15,MATCH(L25,Gehaltsklassen!E$11:E$15,1),1),"Falsche Bodenart"))))</f>
        <v>C</v>
      </c>
      <c r="N25" s="86" t="str">
        <f>IF(OR(C25=""),"",SUM(F25)*VLOOKUP(K25,Gehaltsklassen!$B$34:$D$38,2,FALSE))</f>
        <v/>
      </c>
      <c r="O25" s="86" t="str">
        <f>IF(OR(C25=""),"",SUM(F25)*VLOOKUP(K25,Gehaltsklassen!$B$34:$D$38,2,FALSE)*C25)</f>
        <v/>
      </c>
      <c r="P25" s="86" t="str">
        <f>IF(OR(C25=""),"",SUM(F25,)*VLOOKUP(K25,Gehaltsklassen!$B$34:$D$38,3,FALSE))</f>
        <v/>
      </c>
      <c r="Q25" s="86" t="str">
        <f>IF(OR(C25=""),"",SUM(F25,)*VLOOKUP(K25,Gehaltsklassen!$B$34:$D$38,3,FALSE)*C25)</f>
        <v/>
      </c>
      <c r="R25" s="87" t="str">
        <f>IF(OR(C25=""),"",(SUM(G25)*VLOOKUP(M25,Gehaltsklassen!$B$34:$D$38,2,FALSE)))</f>
        <v/>
      </c>
      <c r="S25" s="87" t="str">
        <f>IF(OR(C25=""),"",(SUM(G25)*VLOOKUP(M25,Gehaltsklassen!$B$34:$D$38,2,FALSE))*C25)</f>
        <v/>
      </c>
      <c r="T25" s="417" t="str">
        <f>IF(OR(C25=""),"",(SUM(G25)*VLOOKUP(M25,Gehaltsklassen!$B$34:$D$38,3,FALSE)))</f>
        <v/>
      </c>
      <c r="U25" s="417" t="str">
        <f>IF(OR(C25=""),"",(SUM(G25)*VLOOKUP(M25,Gehaltsklassen!$B$34:$D$38,3,FALSE))*C25)</f>
        <v/>
      </c>
    </row>
    <row r="26" spans="1:21" ht="25.9" customHeight="1" x14ac:dyDescent="0.2">
      <c r="A26" s="74" t="str">
        <f>IF(D26="","",MAX($A$10:A25)+1)</f>
        <v/>
      </c>
      <c r="B26" s="82" t="str">
        <f>IF('N-Bedarf GL'!B25="","",'N-Bedarf GL'!B25)</f>
        <v/>
      </c>
      <c r="C26" s="204" t="str">
        <f>IF('N-Bedarf GL'!C25="","",'N-Bedarf GL'!C25)</f>
        <v/>
      </c>
      <c r="D26" s="81" t="str">
        <f>IF('N-Bedarf GL'!D25="","",'N-Bedarf GL'!D25)</f>
        <v/>
      </c>
      <c r="E26" s="83" t="str">
        <f>IF('N-Bedarf GL'!H25="","",'N-Bedarf GL'!H25)</f>
        <v/>
      </c>
      <c r="F26" s="32" t="str">
        <f t="shared" si="0"/>
        <v/>
      </c>
      <c r="G26" s="84" t="str">
        <f t="shared" si="1"/>
        <v/>
      </c>
      <c r="H26" s="85"/>
      <c r="I26" s="77" t="s">
        <v>261</v>
      </c>
      <c r="J26" s="2"/>
      <c r="K26" s="32" t="str">
        <f>IF(J26="","C",IF($I26="I",INDEX(Gehaltsklassen!A$11:A$15,MATCH(J26,Gehaltsklassen!C$11:C$15,1),1),IF($I26="II",INDEX(Gehaltsklassen!A$11:A$15,MATCH(J26,Gehaltsklassen!D$11:D$15,1),1),IF($I26="III",INDEX(Gehaltsklassen!A$11:A$15,MATCH(J26,Gehaltsklassen!E$11:E$15,1),1),"Falsche Bodenart"))))</f>
        <v>C</v>
      </c>
      <c r="L26" s="2"/>
      <c r="M26" s="32" t="str">
        <f>IF(L26="","C",IF($I26="I",INDEX(Gehaltsklassen!A$11:A$15,MATCH(L26,Gehaltsklassen!C$11:C$15,1),1),IF($I26="II",INDEX(Gehaltsklassen!A$11:A$15,MATCH(L26,Gehaltsklassen!D$11:D$15,1),1),IF($I26="III",INDEX(Gehaltsklassen!A$11:A$15,MATCH(L26,Gehaltsklassen!E$11:E$15,1),1),"Falsche Bodenart"))))</f>
        <v>C</v>
      </c>
      <c r="N26" s="86" t="str">
        <f>IF(OR(C26=""),"",SUM(F26)*VLOOKUP(K26,Gehaltsklassen!$B$34:$D$38,2,FALSE))</f>
        <v/>
      </c>
      <c r="O26" s="86" t="str">
        <f>IF(OR(C26=""),"",SUM(F26)*VLOOKUP(K26,Gehaltsklassen!$B$34:$D$38,2,FALSE)*C26)</f>
        <v/>
      </c>
      <c r="P26" s="86" t="str">
        <f>IF(OR(C26=""),"",SUM(F26,)*VLOOKUP(K26,Gehaltsklassen!$B$34:$D$38,3,FALSE))</f>
        <v/>
      </c>
      <c r="Q26" s="86" t="str">
        <f>IF(OR(C26=""),"",SUM(F26,)*VLOOKUP(K26,Gehaltsklassen!$B$34:$D$38,3,FALSE)*C26)</f>
        <v/>
      </c>
      <c r="R26" s="87" t="str">
        <f>IF(OR(C26=""),"",(SUM(G26)*VLOOKUP(M26,Gehaltsklassen!$B$34:$D$38,2,FALSE)))</f>
        <v/>
      </c>
      <c r="S26" s="87" t="str">
        <f>IF(OR(C26=""),"",(SUM(G26)*VLOOKUP(M26,Gehaltsklassen!$B$34:$D$38,2,FALSE))*C26)</f>
        <v/>
      </c>
      <c r="T26" s="417" t="str">
        <f>IF(OR(C26=""),"",(SUM(G26)*VLOOKUP(M26,Gehaltsklassen!$B$34:$D$38,3,FALSE)))</f>
        <v/>
      </c>
      <c r="U26" s="417" t="str">
        <f>IF(OR(C26=""),"",(SUM(G26)*VLOOKUP(M26,Gehaltsklassen!$B$34:$D$38,3,FALSE))*C26)</f>
        <v/>
      </c>
    </row>
    <row r="27" spans="1:21" ht="25.9" customHeight="1" x14ac:dyDescent="0.2">
      <c r="A27" s="74" t="str">
        <f>IF(D27="","",MAX($A$10:A26)+1)</f>
        <v/>
      </c>
      <c r="B27" s="82" t="str">
        <f>IF('N-Bedarf GL'!B26="","",'N-Bedarf GL'!B26)</f>
        <v/>
      </c>
      <c r="C27" s="204" t="str">
        <f>IF('N-Bedarf GL'!C26="","",'N-Bedarf GL'!C26)</f>
        <v/>
      </c>
      <c r="D27" s="81" t="str">
        <f>IF('N-Bedarf GL'!D26="","",'N-Bedarf GL'!D26)</f>
        <v/>
      </c>
      <c r="E27" s="83" t="str">
        <f>IF('N-Bedarf GL'!H26="","",'N-Bedarf GL'!H26)</f>
        <v/>
      </c>
      <c r="F27" s="32" t="str">
        <f t="shared" si="0"/>
        <v/>
      </c>
      <c r="G27" s="84" t="str">
        <f t="shared" si="1"/>
        <v/>
      </c>
      <c r="H27" s="85"/>
      <c r="I27" s="77" t="s">
        <v>261</v>
      </c>
      <c r="J27" s="2"/>
      <c r="K27" s="32" t="str">
        <f>IF(J27="","C",IF($I27="I",INDEX(Gehaltsklassen!A$11:A$15,MATCH(J27,Gehaltsklassen!C$11:C$15,1),1),IF($I27="II",INDEX(Gehaltsklassen!A$11:A$15,MATCH(J27,Gehaltsklassen!D$11:D$15,1),1),IF($I27="III",INDEX(Gehaltsklassen!A$11:A$15,MATCH(J27,Gehaltsklassen!E$11:E$15,1),1),"Falsche Bodenart"))))</f>
        <v>C</v>
      </c>
      <c r="L27" s="2"/>
      <c r="M27" s="32" t="str">
        <f>IF(L27="","C",IF($I27="I",INDEX(Gehaltsklassen!A$11:A$15,MATCH(L27,Gehaltsklassen!C$11:C$15,1),1),IF($I27="II",INDEX(Gehaltsklassen!A$11:A$15,MATCH(L27,Gehaltsklassen!D$11:D$15,1),1),IF($I27="III",INDEX(Gehaltsklassen!A$11:A$15,MATCH(L27,Gehaltsklassen!E$11:E$15,1),1),"Falsche Bodenart"))))</f>
        <v>C</v>
      </c>
      <c r="N27" s="86" t="str">
        <f>IF(OR(C27=""),"",SUM(F27)*VLOOKUP(K27,Gehaltsklassen!$B$34:$D$38,2,FALSE))</f>
        <v/>
      </c>
      <c r="O27" s="86" t="str">
        <f>IF(OR(C27=""),"",SUM(F27)*VLOOKUP(K27,Gehaltsklassen!$B$34:$D$38,2,FALSE)*C27)</f>
        <v/>
      </c>
      <c r="P27" s="86" t="str">
        <f>IF(OR(C27=""),"",SUM(F27,)*VLOOKUP(K27,Gehaltsklassen!$B$34:$D$38,3,FALSE))</f>
        <v/>
      </c>
      <c r="Q27" s="86" t="str">
        <f>IF(OR(C27=""),"",SUM(F27,)*VLOOKUP(K27,Gehaltsklassen!$B$34:$D$38,3,FALSE)*C27)</f>
        <v/>
      </c>
      <c r="R27" s="87" t="str">
        <f>IF(OR(C27=""),"",(SUM(G27)*VLOOKUP(M27,Gehaltsklassen!$B$34:$D$38,2,FALSE)))</f>
        <v/>
      </c>
      <c r="S27" s="87" t="str">
        <f>IF(OR(C27=""),"",(SUM(G27)*VLOOKUP(M27,Gehaltsklassen!$B$34:$D$38,2,FALSE))*C27)</f>
        <v/>
      </c>
      <c r="T27" s="417" t="str">
        <f>IF(OR(C27=""),"",(SUM(G27)*VLOOKUP(M27,Gehaltsklassen!$B$34:$D$38,3,FALSE)))</f>
        <v/>
      </c>
      <c r="U27" s="417" t="str">
        <f>IF(OR(C27=""),"",(SUM(G27)*VLOOKUP(M27,Gehaltsklassen!$B$34:$D$38,3,FALSE))*C27)</f>
        <v/>
      </c>
    </row>
    <row r="28" spans="1:21" ht="25.9" customHeight="1" x14ac:dyDescent="0.2">
      <c r="A28" s="74" t="str">
        <f>IF(D28="","",MAX($A$10:A27)+1)</f>
        <v/>
      </c>
      <c r="B28" s="82" t="str">
        <f>IF('N-Bedarf GL'!B27="","",'N-Bedarf GL'!B27)</f>
        <v/>
      </c>
      <c r="C28" s="204" t="str">
        <f>IF('N-Bedarf GL'!C27="","",'N-Bedarf GL'!C27)</f>
        <v/>
      </c>
      <c r="D28" s="81" t="str">
        <f>IF('N-Bedarf GL'!D27="","",'N-Bedarf GL'!D27)</f>
        <v/>
      </c>
      <c r="E28" s="83" t="str">
        <f>IF('N-Bedarf GL'!H27="","",'N-Bedarf GL'!H27)</f>
        <v/>
      </c>
      <c r="F28" s="32" t="str">
        <f t="shared" si="0"/>
        <v/>
      </c>
      <c r="G28" s="84" t="str">
        <f t="shared" si="1"/>
        <v/>
      </c>
      <c r="H28" s="85"/>
      <c r="I28" s="77" t="s">
        <v>261</v>
      </c>
      <c r="J28" s="2"/>
      <c r="K28" s="32" t="str">
        <f>IF(J28="","C",IF($I28="I",INDEX(Gehaltsklassen!A$11:A$15,MATCH(J28,Gehaltsklassen!C$11:C$15,1),1),IF($I28="II",INDEX(Gehaltsklassen!A$11:A$15,MATCH(J28,Gehaltsklassen!D$11:D$15,1),1),IF($I28="III",INDEX(Gehaltsklassen!A$11:A$15,MATCH(J28,Gehaltsklassen!E$11:E$15,1),1),"Falsche Bodenart"))))</f>
        <v>C</v>
      </c>
      <c r="L28" s="2"/>
      <c r="M28" s="32" t="str">
        <f>IF(L28="","C",IF($I28="I",INDEX(Gehaltsklassen!A$11:A$15,MATCH(L28,Gehaltsklassen!C$11:C$15,1),1),IF($I28="II",INDEX(Gehaltsklassen!A$11:A$15,MATCH(L28,Gehaltsklassen!D$11:D$15,1),1),IF($I28="III",INDEX(Gehaltsklassen!A$11:A$15,MATCH(L28,Gehaltsklassen!E$11:E$15,1),1),"Falsche Bodenart"))))</f>
        <v>C</v>
      </c>
      <c r="N28" s="86" t="str">
        <f>IF(OR(C28=""),"",SUM(F28)*VLOOKUP(K28,Gehaltsklassen!$B$34:$D$38,2,FALSE))</f>
        <v/>
      </c>
      <c r="O28" s="86" t="str">
        <f>IF(OR(C28=""),"",SUM(F28)*VLOOKUP(K28,Gehaltsklassen!$B$34:$D$38,2,FALSE)*C28)</f>
        <v/>
      </c>
      <c r="P28" s="86" t="str">
        <f>IF(OR(C28=""),"",SUM(F28,)*VLOOKUP(K28,Gehaltsklassen!$B$34:$D$38,3,FALSE))</f>
        <v/>
      </c>
      <c r="Q28" s="86" t="str">
        <f>IF(OR(C28=""),"",SUM(F28,)*VLOOKUP(K28,Gehaltsklassen!$B$34:$D$38,3,FALSE)*C28)</f>
        <v/>
      </c>
      <c r="R28" s="87" t="str">
        <f>IF(OR(C28=""),"",(SUM(G28)*VLOOKUP(M28,Gehaltsklassen!$B$34:$D$38,2,FALSE)))</f>
        <v/>
      </c>
      <c r="S28" s="87" t="str">
        <f>IF(OR(C28=""),"",(SUM(G28)*VLOOKUP(M28,Gehaltsklassen!$B$34:$D$38,2,FALSE))*C28)</f>
        <v/>
      </c>
      <c r="T28" s="417" t="str">
        <f>IF(OR(C28=""),"",(SUM(G28)*VLOOKUP(M28,Gehaltsklassen!$B$34:$D$38,3,FALSE)))</f>
        <v/>
      </c>
      <c r="U28" s="417" t="str">
        <f>IF(OR(C28=""),"",(SUM(G28)*VLOOKUP(M28,Gehaltsklassen!$B$34:$D$38,3,FALSE))*C28)</f>
        <v/>
      </c>
    </row>
    <row r="29" spans="1:21" ht="25.9" customHeight="1" x14ac:dyDescent="0.2">
      <c r="A29" s="74" t="str">
        <f>IF(D29="","",MAX($A$10:A28)+1)</f>
        <v/>
      </c>
      <c r="B29" s="82" t="str">
        <f>IF('N-Bedarf GL'!B28="","",'N-Bedarf GL'!B28)</f>
        <v/>
      </c>
      <c r="C29" s="204" t="str">
        <f>IF('N-Bedarf GL'!C28="","",'N-Bedarf GL'!C28)</f>
        <v/>
      </c>
      <c r="D29" s="81" t="str">
        <f>IF('N-Bedarf GL'!D28="","",'N-Bedarf GL'!D28)</f>
        <v/>
      </c>
      <c r="E29" s="83" t="str">
        <f>IF('N-Bedarf GL'!H28="","",'N-Bedarf GL'!H28)</f>
        <v/>
      </c>
      <c r="F29" s="32" t="str">
        <f t="shared" si="0"/>
        <v/>
      </c>
      <c r="G29" s="84" t="str">
        <f t="shared" si="1"/>
        <v/>
      </c>
      <c r="H29" s="85"/>
      <c r="I29" s="77" t="s">
        <v>261</v>
      </c>
      <c r="J29" s="2"/>
      <c r="K29" s="32" t="str">
        <f>IF(J29="","C",IF($I29="I",INDEX(Gehaltsklassen!A$11:A$15,MATCH(J29,Gehaltsklassen!C$11:C$15,1),1),IF($I29="II",INDEX(Gehaltsklassen!A$11:A$15,MATCH(J29,Gehaltsklassen!D$11:D$15,1),1),IF($I29="III",INDEX(Gehaltsklassen!A$11:A$15,MATCH(J29,Gehaltsklassen!E$11:E$15,1),1),"Falsche Bodenart"))))</f>
        <v>C</v>
      </c>
      <c r="L29" s="2"/>
      <c r="M29" s="32" t="str">
        <f>IF(L29="","C",IF($I29="I",INDEX(Gehaltsklassen!A$11:A$15,MATCH(L29,Gehaltsklassen!C$11:C$15,1),1),IF($I29="II",INDEX(Gehaltsklassen!A$11:A$15,MATCH(L29,Gehaltsklassen!D$11:D$15,1),1),IF($I29="III",INDEX(Gehaltsklassen!A$11:A$15,MATCH(L29,Gehaltsklassen!E$11:E$15,1),1),"Falsche Bodenart"))))</f>
        <v>C</v>
      </c>
      <c r="N29" s="86" t="str">
        <f>IF(OR(C29=""),"",SUM(F29)*VLOOKUP(K29,Gehaltsklassen!$B$34:$D$38,2,FALSE))</f>
        <v/>
      </c>
      <c r="O29" s="86" t="str">
        <f>IF(OR(C29=""),"",SUM(F29)*VLOOKUP(K29,Gehaltsklassen!$B$34:$D$38,2,FALSE)*C29)</f>
        <v/>
      </c>
      <c r="P29" s="86" t="str">
        <f>IF(OR(C29=""),"",SUM(F29,)*VLOOKUP(K29,Gehaltsklassen!$B$34:$D$38,3,FALSE))</f>
        <v/>
      </c>
      <c r="Q29" s="86" t="str">
        <f>IF(OR(C29=""),"",SUM(F29,)*VLOOKUP(K29,Gehaltsklassen!$B$34:$D$38,3,FALSE)*C29)</f>
        <v/>
      </c>
      <c r="R29" s="87" t="str">
        <f>IF(OR(C29=""),"",(SUM(G29)*VLOOKUP(M29,Gehaltsklassen!$B$34:$D$38,2,FALSE)))</f>
        <v/>
      </c>
      <c r="S29" s="87" t="str">
        <f>IF(OR(C29=""),"",(SUM(G29)*VLOOKUP(M29,Gehaltsklassen!$B$34:$D$38,2,FALSE))*C29)</f>
        <v/>
      </c>
      <c r="T29" s="417" t="str">
        <f>IF(OR(C29=""),"",(SUM(G29)*VLOOKUP(M29,Gehaltsklassen!$B$34:$D$38,3,FALSE)))</f>
        <v/>
      </c>
      <c r="U29" s="417" t="str">
        <f>IF(OR(C29=""),"",(SUM(G29)*VLOOKUP(M29,Gehaltsklassen!$B$34:$D$38,3,FALSE))*C29)</f>
        <v/>
      </c>
    </row>
    <row r="30" spans="1:21" ht="25.9" customHeight="1" x14ac:dyDescent="0.2">
      <c r="A30" s="74" t="str">
        <f>IF(D30="","",MAX($A$10:A29)+1)</f>
        <v/>
      </c>
      <c r="B30" s="82" t="str">
        <f>IF('N-Bedarf GL'!B29="","",'N-Bedarf GL'!B29)</f>
        <v/>
      </c>
      <c r="C30" s="204" t="str">
        <f>IF('N-Bedarf GL'!C29="","",'N-Bedarf GL'!C29)</f>
        <v/>
      </c>
      <c r="D30" s="81" t="str">
        <f>IF('N-Bedarf GL'!D29="","",'N-Bedarf GL'!D29)</f>
        <v/>
      </c>
      <c r="E30" s="83" t="str">
        <f>IF('N-Bedarf GL'!H29="","",'N-Bedarf GL'!H29)</f>
        <v/>
      </c>
      <c r="F30" s="32" t="str">
        <f t="shared" si="0"/>
        <v/>
      </c>
      <c r="G30" s="84" t="str">
        <f t="shared" si="1"/>
        <v/>
      </c>
      <c r="H30" s="85"/>
      <c r="I30" s="77" t="s">
        <v>261</v>
      </c>
      <c r="J30" s="2"/>
      <c r="K30" s="32" t="str">
        <f>IF(J30="","C",IF($I30="I",INDEX(Gehaltsklassen!A$11:A$15,MATCH(J30,Gehaltsklassen!C$11:C$15,1),1),IF($I30="II",INDEX(Gehaltsklassen!A$11:A$15,MATCH(J30,Gehaltsklassen!D$11:D$15,1),1),IF($I30="III",INDEX(Gehaltsklassen!A$11:A$15,MATCH(J30,Gehaltsklassen!E$11:E$15,1),1),"Falsche Bodenart"))))</f>
        <v>C</v>
      </c>
      <c r="L30" s="2"/>
      <c r="M30" s="32" t="str">
        <f>IF(L30="","C",IF($I30="I",INDEX(Gehaltsklassen!A$11:A$15,MATCH(L30,Gehaltsklassen!C$11:C$15,1),1),IF($I30="II",INDEX(Gehaltsklassen!A$11:A$15,MATCH(L30,Gehaltsklassen!D$11:D$15,1),1),IF($I30="III",INDEX(Gehaltsklassen!A$11:A$15,MATCH(L30,Gehaltsklassen!E$11:E$15,1),1),"Falsche Bodenart"))))</f>
        <v>C</v>
      </c>
      <c r="N30" s="86" t="str">
        <f>IF(OR(C30=""),"",SUM(F30)*VLOOKUP(K30,Gehaltsklassen!$B$34:$D$38,2,FALSE))</f>
        <v/>
      </c>
      <c r="O30" s="86" t="str">
        <f>IF(OR(C30=""),"",SUM(F30)*VLOOKUP(K30,Gehaltsklassen!$B$34:$D$38,2,FALSE)*C30)</f>
        <v/>
      </c>
      <c r="P30" s="86" t="str">
        <f>IF(OR(C30=""),"",SUM(F30,)*VLOOKUP(K30,Gehaltsklassen!$B$34:$D$38,3,FALSE))</f>
        <v/>
      </c>
      <c r="Q30" s="86" t="str">
        <f>IF(OR(C30=""),"",SUM(F30,)*VLOOKUP(K30,Gehaltsklassen!$B$34:$D$38,3,FALSE)*C30)</f>
        <v/>
      </c>
      <c r="R30" s="87" t="str">
        <f>IF(OR(C30=""),"",(SUM(G30)*VLOOKUP(M30,Gehaltsklassen!$B$34:$D$38,2,FALSE)))</f>
        <v/>
      </c>
      <c r="S30" s="87" t="str">
        <f>IF(OR(C30=""),"",(SUM(G30)*VLOOKUP(M30,Gehaltsklassen!$B$34:$D$38,2,FALSE))*C30)</f>
        <v/>
      </c>
      <c r="T30" s="417" t="str">
        <f>IF(OR(C30=""),"",(SUM(G30)*VLOOKUP(M30,Gehaltsklassen!$B$34:$D$38,3,FALSE)))</f>
        <v/>
      </c>
      <c r="U30" s="417" t="str">
        <f>IF(OR(C30=""),"",(SUM(G30)*VLOOKUP(M30,Gehaltsklassen!$B$34:$D$38,3,FALSE))*C30)</f>
        <v/>
      </c>
    </row>
    <row r="31" spans="1:21" ht="25.9" customHeight="1" x14ac:dyDescent="0.2">
      <c r="A31" s="74" t="str">
        <f>IF(D31="","",MAX($A$10:A30)+1)</f>
        <v/>
      </c>
      <c r="B31" s="82" t="str">
        <f>IF('N-Bedarf GL'!B30="","",'N-Bedarf GL'!B30)</f>
        <v/>
      </c>
      <c r="C31" s="204" t="str">
        <f>IF('N-Bedarf GL'!C30="","",'N-Bedarf GL'!C30)</f>
        <v/>
      </c>
      <c r="D31" s="81" t="str">
        <f>IF('N-Bedarf GL'!D30="","",'N-Bedarf GL'!D30)</f>
        <v/>
      </c>
      <c r="E31" s="83" t="str">
        <f>IF('N-Bedarf GL'!H30="","",'N-Bedarf GL'!H30)</f>
        <v/>
      </c>
      <c r="F31" s="32" t="str">
        <f t="shared" si="0"/>
        <v/>
      </c>
      <c r="G31" s="84" t="str">
        <f t="shared" si="1"/>
        <v/>
      </c>
      <c r="H31" s="85"/>
      <c r="I31" s="77" t="s">
        <v>261</v>
      </c>
      <c r="J31" s="2"/>
      <c r="K31" s="32" t="str">
        <f>IF(J31="","C",IF($I31="I",INDEX(Gehaltsklassen!A$11:A$15,MATCH(J31,Gehaltsklassen!C$11:C$15,1),1),IF($I31="II",INDEX(Gehaltsklassen!A$11:A$15,MATCH(J31,Gehaltsklassen!D$11:D$15,1),1),IF($I31="III",INDEX(Gehaltsklassen!A$11:A$15,MATCH(J31,Gehaltsklassen!E$11:E$15,1),1),"Falsche Bodenart"))))</f>
        <v>C</v>
      </c>
      <c r="L31" s="2"/>
      <c r="M31" s="32" t="str">
        <f>IF(L31="","C",IF($I31="I",INDEX(Gehaltsklassen!A$11:A$15,MATCH(L31,Gehaltsklassen!C$11:C$15,1),1),IF($I31="II",INDEX(Gehaltsklassen!A$11:A$15,MATCH(L31,Gehaltsklassen!D$11:D$15,1),1),IF($I31="III",INDEX(Gehaltsklassen!A$11:A$15,MATCH(L31,Gehaltsklassen!E$11:E$15,1),1),"Falsche Bodenart"))))</f>
        <v>C</v>
      </c>
      <c r="N31" s="86" t="str">
        <f>IF(OR(C31=""),"",SUM(F31)*VLOOKUP(K31,Gehaltsklassen!$B$34:$D$38,2,FALSE))</f>
        <v/>
      </c>
      <c r="O31" s="86" t="str">
        <f>IF(OR(C31=""),"",SUM(F31)*VLOOKUP(K31,Gehaltsklassen!$B$34:$D$38,2,FALSE)*C31)</f>
        <v/>
      </c>
      <c r="P31" s="86" t="str">
        <f>IF(OR(C31=""),"",SUM(F31,)*VLOOKUP(K31,Gehaltsklassen!$B$34:$D$38,3,FALSE))</f>
        <v/>
      </c>
      <c r="Q31" s="86" t="str">
        <f>IF(OR(C31=""),"",SUM(F31,)*VLOOKUP(K31,Gehaltsklassen!$B$34:$D$38,3,FALSE)*C31)</f>
        <v/>
      </c>
      <c r="R31" s="87" t="str">
        <f>IF(OR(C31=""),"",(SUM(G31)*VLOOKUP(M31,Gehaltsklassen!$B$34:$D$38,2,FALSE)))</f>
        <v/>
      </c>
      <c r="S31" s="87" t="str">
        <f>IF(OR(C31=""),"",(SUM(G31)*VLOOKUP(M31,Gehaltsklassen!$B$34:$D$38,2,FALSE))*C31)</f>
        <v/>
      </c>
      <c r="T31" s="417" t="str">
        <f>IF(OR(C31=""),"",(SUM(G31)*VLOOKUP(M31,Gehaltsklassen!$B$34:$D$38,3,FALSE)))</f>
        <v/>
      </c>
      <c r="U31" s="417" t="str">
        <f>IF(OR(C31=""),"",(SUM(G31)*VLOOKUP(M31,Gehaltsklassen!$B$34:$D$38,3,FALSE))*C31)</f>
        <v/>
      </c>
    </row>
    <row r="32" spans="1:21" ht="25.9" customHeight="1" x14ac:dyDescent="0.2">
      <c r="A32" s="74" t="str">
        <f>IF(D32="","",MAX($A$10:A31)+1)</f>
        <v/>
      </c>
      <c r="B32" s="82" t="str">
        <f>IF('N-Bedarf GL'!B31="","",'N-Bedarf GL'!B31)</f>
        <v/>
      </c>
      <c r="C32" s="204" t="str">
        <f>IF('N-Bedarf GL'!C31="","",'N-Bedarf GL'!C31)</f>
        <v/>
      </c>
      <c r="D32" s="81" t="str">
        <f>IF('N-Bedarf GL'!D31="","",'N-Bedarf GL'!D31)</f>
        <v/>
      </c>
      <c r="E32" s="83" t="str">
        <f>IF('N-Bedarf GL'!H31="","",'N-Bedarf GL'!H31)</f>
        <v/>
      </c>
      <c r="F32" s="32" t="str">
        <f t="shared" si="0"/>
        <v/>
      </c>
      <c r="G32" s="84" t="str">
        <f t="shared" si="1"/>
        <v/>
      </c>
      <c r="H32" s="85"/>
      <c r="I32" s="77" t="s">
        <v>261</v>
      </c>
      <c r="J32" s="2"/>
      <c r="K32" s="32" t="str">
        <f>IF(J32="","C",IF($I32="I",INDEX(Gehaltsklassen!A$11:A$15,MATCH(J32,Gehaltsklassen!C$11:C$15,1),1),IF($I32="II",INDEX(Gehaltsklassen!A$11:A$15,MATCH(J32,Gehaltsklassen!D$11:D$15,1),1),IF($I32="III",INDEX(Gehaltsklassen!A$11:A$15,MATCH(J32,Gehaltsklassen!E$11:E$15,1),1),"Falsche Bodenart"))))</f>
        <v>C</v>
      </c>
      <c r="L32" s="2"/>
      <c r="M32" s="32" t="str">
        <f>IF(L32="","C",IF($I32="I",INDEX(Gehaltsklassen!A$11:A$15,MATCH(L32,Gehaltsklassen!C$11:C$15,1),1),IF($I32="II",INDEX(Gehaltsklassen!A$11:A$15,MATCH(L32,Gehaltsklassen!D$11:D$15,1),1),IF($I32="III",INDEX(Gehaltsklassen!A$11:A$15,MATCH(L32,Gehaltsklassen!E$11:E$15,1),1),"Falsche Bodenart"))))</f>
        <v>C</v>
      </c>
      <c r="N32" s="86" t="str">
        <f>IF(OR(C32=""),"",SUM(F32)*VLOOKUP(K32,Gehaltsklassen!$B$34:$D$38,2,FALSE))</f>
        <v/>
      </c>
      <c r="O32" s="86" t="str">
        <f>IF(OR(C32=""),"",SUM(F32)*VLOOKUP(K32,Gehaltsklassen!$B$34:$D$38,2,FALSE)*C32)</f>
        <v/>
      </c>
      <c r="P32" s="86" t="str">
        <f>IF(OR(C32=""),"",SUM(F32,)*VLOOKUP(K32,Gehaltsklassen!$B$34:$D$38,3,FALSE))</f>
        <v/>
      </c>
      <c r="Q32" s="86" t="str">
        <f>IF(OR(C32=""),"",SUM(F32,)*VLOOKUP(K32,Gehaltsklassen!$B$34:$D$38,3,FALSE)*C32)</f>
        <v/>
      </c>
      <c r="R32" s="87" t="str">
        <f>IF(OR(C32=""),"",(SUM(G32)*VLOOKUP(M32,Gehaltsklassen!$B$34:$D$38,2,FALSE)))</f>
        <v/>
      </c>
      <c r="S32" s="87" t="str">
        <f>IF(OR(C32=""),"",(SUM(G32)*VLOOKUP(M32,Gehaltsklassen!$B$34:$D$38,2,FALSE))*C32)</f>
        <v/>
      </c>
      <c r="T32" s="417" t="str">
        <f>IF(OR(C32=""),"",(SUM(G32)*VLOOKUP(M32,Gehaltsklassen!$B$34:$D$38,3,FALSE)))</f>
        <v/>
      </c>
      <c r="U32" s="417" t="str">
        <f>IF(OR(C32=""),"",(SUM(G32)*VLOOKUP(M32,Gehaltsklassen!$B$34:$D$38,3,FALSE))*C32)</f>
        <v/>
      </c>
    </row>
    <row r="33" spans="1:21" ht="25.9" customHeight="1" x14ac:dyDescent="0.2">
      <c r="A33" s="74" t="str">
        <f>IF(D33="","",MAX($A$10:A32)+1)</f>
        <v/>
      </c>
      <c r="B33" s="82" t="str">
        <f>IF('N-Bedarf GL'!B32="","",'N-Bedarf GL'!B32)</f>
        <v/>
      </c>
      <c r="C33" s="204" t="str">
        <f>IF('N-Bedarf GL'!C32="","",'N-Bedarf GL'!C32)</f>
        <v/>
      </c>
      <c r="D33" s="81" t="str">
        <f>IF('N-Bedarf GL'!D32="","",'N-Bedarf GL'!D32)</f>
        <v/>
      </c>
      <c r="E33" s="83" t="str">
        <f>IF('N-Bedarf GL'!H32="","",'N-Bedarf GL'!H32)</f>
        <v/>
      </c>
      <c r="F33" s="32" t="str">
        <f t="shared" si="0"/>
        <v/>
      </c>
      <c r="G33" s="84" t="str">
        <f t="shared" si="1"/>
        <v/>
      </c>
      <c r="H33" s="85"/>
      <c r="I33" s="77" t="s">
        <v>261</v>
      </c>
      <c r="J33" s="2"/>
      <c r="K33" s="32" t="str">
        <f>IF(J33="","C",IF($I33="I",INDEX(Gehaltsklassen!A$11:A$15,MATCH(J33,Gehaltsklassen!C$11:C$15,1),1),IF($I33="II",INDEX(Gehaltsklassen!A$11:A$15,MATCH(J33,Gehaltsklassen!D$11:D$15,1),1),IF($I33="III",INDEX(Gehaltsklassen!A$11:A$15,MATCH(J33,Gehaltsklassen!E$11:E$15,1),1),"Falsche Bodenart"))))</f>
        <v>C</v>
      </c>
      <c r="L33" s="2"/>
      <c r="M33" s="32" t="str">
        <f>IF(L33="","C",IF($I33="I",INDEX(Gehaltsklassen!A$11:A$15,MATCH(L33,Gehaltsklassen!C$11:C$15,1),1),IF($I33="II",INDEX(Gehaltsklassen!A$11:A$15,MATCH(L33,Gehaltsklassen!D$11:D$15,1),1),IF($I33="III",INDEX(Gehaltsklassen!A$11:A$15,MATCH(L33,Gehaltsklassen!E$11:E$15,1),1),"Falsche Bodenart"))))</f>
        <v>C</v>
      </c>
      <c r="N33" s="86" t="str">
        <f>IF(OR(C33=""),"",SUM(F33)*VLOOKUP(K33,Gehaltsklassen!$B$34:$D$38,2,FALSE))</f>
        <v/>
      </c>
      <c r="O33" s="86" t="str">
        <f>IF(OR(C33=""),"",SUM(F33)*VLOOKUP(K33,Gehaltsklassen!$B$34:$D$38,2,FALSE)*C33)</f>
        <v/>
      </c>
      <c r="P33" s="86" t="str">
        <f>IF(OR(C33=""),"",SUM(F33,)*VLOOKUP(K33,Gehaltsklassen!$B$34:$D$38,3,FALSE))</f>
        <v/>
      </c>
      <c r="Q33" s="86" t="str">
        <f>IF(OR(C33=""),"",SUM(F33,)*VLOOKUP(K33,Gehaltsklassen!$B$34:$D$38,3,FALSE)*C33)</f>
        <v/>
      </c>
      <c r="R33" s="87" t="str">
        <f>IF(OR(C33=""),"",(SUM(G33)*VLOOKUP(M33,Gehaltsklassen!$B$34:$D$38,2,FALSE)))</f>
        <v/>
      </c>
      <c r="S33" s="87" t="str">
        <f>IF(OR(C33=""),"",(SUM(G33)*VLOOKUP(M33,Gehaltsklassen!$B$34:$D$38,2,FALSE))*C33)</f>
        <v/>
      </c>
      <c r="T33" s="417" t="str">
        <f>IF(OR(C33=""),"",(SUM(G33)*VLOOKUP(M33,Gehaltsklassen!$B$34:$D$38,3,FALSE)))</f>
        <v/>
      </c>
      <c r="U33" s="417" t="str">
        <f>IF(OR(C33=""),"",(SUM(G33)*VLOOKUP(M33,Gehaltsklassen!$B$34:$D$38,3,FALSE))*C33)</f>
        <v/>
      </c>
    </row>
    <row r="34" spans="1:21" ht="25.9" customHeight="1" x14ac:dyDescent="0.2">
      <c r="A34" s="74" t="str">
        <f>IF(D34="","",MAX($A$10:A33)+1)</f>
        <v/>
      </c>
      <c r="B34" s="82" t="str">
        <f>IF('N-Bedarf GL'!B33="","",'N-Bedarf GL'!B33)</f>
        <v/>
      </c>
      <c r="C34" s="204" t="str">
        <f>IF('N-Bedarf GL'!C33="","",'N-Bedarf GL'!C33)</f>
        <v/>
      </c>
      <c r="D34" s="81" t="str">
        <f>IF('N-Bedarf GL'!D33="","",'N-Bedarf GL'!D33)</f>
        <v/>
      </c>
      <c r="E34" s="83" t="str">
        <f>IF('N-Bedarf GL'!H33="","",'N-Bedarf GL'!H33)</f>
        <v/>
      </c>
      <c r="F34" s="32" t="str">
        <f t="shared" si="0"/>
        <v/>
      </c>
      <c r="G34" s="84" t="str">
        <f t="shared" si="1"/>
        <v/>
      </c>
      <c r="H34" s="85"/>
      <c r="I34" s="77" t="s">
        <v>261</v>
      </c>
      <c r="J34" s="2"/>
      <c r="K34" s="32" t="str">
        <f>IF(J34="","C",IF($I34="I",INDEX(Gehaltsklassen!A$11:A$15,MATCH(J34,Gehaltsklassen!C$11:C$15,1),1),IF($I34="II",INDEX(Gehaltsklassen!A$11:A$15,MATCH(J34,Gehaltsklassen!D$11:D$15,1),1),IF($I34="III",INDEX(Gehaltsklassen!A$11:A$15,MATCH(J34,Gehaltsklassen!E$11:E$15,1),1),"Falsche Bodenart"))))</f>
        <v>C</v>
      </c>
      <c r="L34" s="2"/>
      <c r="M34" s="32" t="str">
        <f>IF(L34="","C",IF($I34="I",INDEX(Gehaltsklassen!A$11:A$15,MATCH(L34,Gehaltsklassen!C$11:C$15,1),1),IF($I34="II",INDEX(Gehaltsklassen!A$11:A$15,MATCH(L34,Gehaltsklassen!D$11:D$15,1),1),IF($I34="III",INDEX(Gehaltsklassen!A$11:A$15,MATCH(L34,Gehaltsklassen!E$11:E$15,1),1),"Falsche Bodenart"))))</f>
        <v>C</v>
      </c>
      <c r="N34" s="86" t="str">
        <f>IF(OR(C34=""),"",SUM(F34)*VLOOKUP(K34,Gehaltsklassen!$B$34:$D$38,2,FALSE))</f>
        <v/>
      </c>
      <c r="O34" s="86" t="str">
        <f>IF(OR(C34=""),"",SUM(F34)*VLOOKUP(K34,Gehaltsklassen!$B$34:$D$38,2,FALSE)*C34)</f>
        <v/>
      </c>
      <c r="P34" s="86" t="str">
        <f>IF(OR(C34=""),"",SUM(F34,)*VLOOKUP(K34,Gehaltsklassen!$B$34:$D$38,3,FALSE))</f>
        <v/>
      </c>
      <c r="Q34" s="86" t="str">
        <f>IF(OR(C34=""),"",SUM(F34,)*VLOOKUP(K34,Gehaltsklassen!$B$34:$D$38,3,FALSE)*C34)</f>
        <v/>
      </c>
      <c r="R34" s="87" t="str">
        <f>IF(OR(C34=""),"",(SUM(G34)*VLOOKUP(M34,Gehaltsklassen!$B$34:$D$38,2,FALSE)))</f>
        <v/>
      </c>
      <c r="S34" s="87" t="str">
        <f>IF(OR(C34=""),"",(SUM(G34)*VLOOKUP(M34,Gehaltsklassen!$B$34:$D$38,2,FALSE))*C34)</f>
        <v/>
      </c>
      <c r="T34" s="417" t="str">
        <f>IF(OR(C34=""),"",(SUM(G34)*VLOOKUP(M34,Gehaltsklassen!$B$34:$D$38,3,FALSE)))</f>
        <v/>
      </c>
      <c r="U34" s="417" t="str">
        <f>IF(OR(C34=""),"",(SUM(G34)*VLOOKUP(M34,Gehaltsklassen!$B$34:$D$38,3,FALSE))*C34)</f>
        <v/>
      </c>
    </row>
    <row r="35" spans="1:21" ht="25.9" customHeight="1" x14ac:dyDescent="0.2">
      <c r="A35" s="74" t="str">
        <f>IF(D35="","",MAX($A$10:A34)+1)</f>
        <v/>
      </c>
      <c r="B35" s="82" t="str">
        <f>IF('N-Bedarf GL'!B34="","",'N-Bedarf GL'!B34)</f>
        <v/>
      </c>
      <c r="C35" s="204" t="str">
        <f>IF('N-Bedarf GL'!C34="","",'N-Bedarf GL'!C34)</f>
        <v/>
      </c>
      <c r="D35" s="81" t="str">
        <f>IF('N-Bedarf GL'!D34="","",'N-Bedarf GL'!D34)</f>
        <v/>
      </c>
      <c r="E35" s="83" t="str">
        <f>IF('N-Bedarf GL'!H34="","",'N-Bedarf GL'!H34)</f>
        <v/>
      </c>
      <c r="F35" s="32" t="str">
        <f t="shared" si="0"/>
        <v/>
      </c>
      <c r="G35" s="84" t="str">
        <f t="shared" si="1"/>
        <v/>
      </c>
      <c r="H35" s="85"/>
      <c r="I35" s="77" t="s">
        <v>261</v>
      </c>
      <c r="J35" s="2"/>
      <c r="K35" s="32" t="str">
        <f>IF(J35="","C",IF($I35="I",INDEX(Gehaltsklassen!A$11:A$15,MATCH(J35,Gehaltsklassen!C$11:C$15,1),1),IF($I35="II",INDEX(Gehaltsklassen!A$11:A$15,MATCH(J35,Gehaltsklassen!D$11:D$15,1),1),IF($I35="III",INDEX(Gehaltsklassen!A$11:A$15,MATCH(J35,Gehaltsklassen!E$11:E$15,1),1),"Falsche Bodenart"))))</f>
        <v>C</v>
      </c>
      <c r="L35" s="2"/>
      <c r="M35" s="32" t="str">
        <f>IF(L35="","C",IF($I35="I",INDEX(Gehaltsklassen!A$11:A$15,MATCH(L35,Gehaltsklassen!C$11:C$15,1),1),IF($I35="II",INDEX(Gehaltsklassen!A$11:A$15,MATCH(L35,Gehaltsklassen!D$11:D$15,1),1),IF($I35="III",INDEX(Gehaltsklassen!A$11:A$15,MATCH(L35,Gehaltsklassen!E$11:E$15,1),1),"Falsche Bodenart"))))</f>
        <v>C</v>
      </c>
      <c r="N35" s="86" t="str">
        <f>IF(OR(C35=""),"",SUM(F35)*VLOOKUP(K35,Gehaltsklassen!$B$34:$D$38,2,FALSE))</f>
        <v/>
      </c>
      <c r="O35" s="86" t="str">
        <f>IF(OR(C35=""),"",SUM(F35)*VLOOKUP(K35,Gehaltsklassen!$B$34:$D$38,2,FALSE)*C35)</f>
        <v/>
      </c>
      <c r="P35" s="86" t="str">
        <f>IF(OR(C35=""),"",SUM(F35,)*VLOOKUP(K35,Gehaltsklassen!$B$34:$D$38,3,FALSE))</f>
        <v/>
      </c>
      <c r="Q35" s="86" t="str">
        <f>IF(OR(C35=""),"",SUM(F35,)*VLOOKUP(K35,Gehaltsklassen!$B$34:$D$38,3,FALSE)*C35)</f>
        <v/>
      </c>
      <c r="R35" s="87" t="str">
        <f>IF(OR(C35=""),"",(SUM(G35)*VLOOKUP(M35,Gehaltsklassen!$B$34:$D$38,2,FALSE)))</f>
        <v/>
      </c>
      <c r="S35" s="87" t="str">
        <f>IF(OR(C35=""),"",(SUM(G35)*VLOOKUP(M35,Gehaltsklassen!$B$34:$D$38,2,FALSE))*C35)</f>
        <v/>
      </c>
      <c r="T35" s="417" t="str">
        <f>IF(OR(C35=""),"",(SUM(G35)*VLOOKUP(M35,Gehaltsklassen!$B$34:$D$38,3,FALSE)))</f>
        <v/>
      </c>
      <c r="U35" s="417" t="str">
        <f>IF(OR(C35=""),"",(SUM(G35)*VLOOKUP(M35,Gehaltsklassen!$B$34:$D$38,3,FALSE))*C35)</f>
        <v/>
      </c>
    </row>
    <row r="36" spans="1:21" ht="25.9" customHeight="1" x14ac:dyDescent="0.2">
      <c r="A36" s="74" t="str">
        <f>IF(D36="","",MAX($A$10:A35)+1)</f>
        <v/>
      </c>
      <c r="B36" s="82" t="str">
        <f>IF('N-Bedarf GL'!B35="","",'N-Bedarf GL'!B35)</f>
        <v/>
      </c>
      <c r="C36" s="204" t="str">
        <f>IF('N-Bedarf GL'!C35="","",'N-Bedarf GL'!C35)</f>
        <v/>
      </c>
      <c r="D36" s="81" t="str">
        <f>IF('N-Bedarf GL'!D35="","",'N-Bedarf GL'!D35)</f>
        <v/>
      </c>
      <c r="E36" s="83" t="str">
        <f>IF('N-Bedarf GL'!H35="","",'N-Bedarf GL'!H35)</f>
        <v/>
      </c>
      <c r="F36" s="32" t="str">
        <f t="shared" si="0"/>
        <v/>
      </c>
      <c r="G36" s="84" t="str">
        <f t="shared" si="1"/>
        <v/>
      </c>
      <c r="H36" s="85"/>
      <c r="I36" s="77" t="s">
        <v>261</v>
      </c>
      <c r="J36" s="2"/>
      <c r="K36" s="32" t="str">
        <f>IF(J36="","C",IF($I36="I",INDEX(Gehaltsklassen!A$11:A$15,MATCH(J36,Gehaltsklassen!C$11:C$15,1),1),IF($I36="II",INDEX(Gehaltsklassen!A$11:A$15,MATCH(J36,Gehaltsklassen!D$11:D$15,1),1),IF($I36="III",INDEX(Gehaltsklassen!A$11:A$15,MATCH(J36,Gehaltsklassen!E$11:E$15,1),1),"Falsche Bodenart"))))</f>
        <v>C</v>
      </c>
      <c r="L36" s="2"/>
      <c r="M36" s="32" t="str">
        <f>IF(L36="","C",IF($I36="I",INDEX(Gehaltsklassen!A$11:A$15,MATCH(L36,Gehaltsklassen!C$11:C$15,1),1),IF($I36="II",INDEX(Gehaltsklassen!A$11:A$15,MATCH(L36,Gehaltsklassen!D$11:D$15,1),1),IF($I36="III",INDEX(Gehaltsklassen!A$11:A$15,MATCH(L36,Gehaltsklassen!E$11:E$15,1),1),"Falsche Bodenart"))))</f>
        <v>C</v>
      </c>
      <c r="N36" s="86" t="str">
        <f>IF(OR(C36=""),"",SUM(F36)*VLOOKUP(K36,Gehaltsklassen!$B$34:$D$38,2,FALSE))</f>
        <v/>
      </c>
      <c r="O36" s="86" t="str">
        <f>IF(OR(C36=""),"",SUM(F36)*VLOOKUP(K36,Gehaltsklassen!$B$34:$D$38,2,FALSE)*C36)</f>
        <v/>
      </c>
      <c r="P36" s="86" t="str">
        <f>IF(OR(C36=""),"",SUM(F36,)*VLOOKUP(K36,Gehaltsklassen!$B$34:$D$38,3,FALSE))</f>
        <v/>
      </c>
      <c r="Q36" s="86" t="str">
        <f>IF(OR(C36=""),"",SUM(F36,)*VLOOKUP(K36,Gehaltsklassen!$B$34:$D$38,3,FALSE)*C36)</f>
        <v/>
      </c>
      <c r="R36" s="87" t="str">
        <f>IF(OR(C36=""),"",(SUM(G36)*VLOOKUP(M36,Gehaltsklassen!$B$34:$D$38,2,FALSE)))</f>
        <v/>
      </c>
      <c r="S36" s="87" t="str">
        <f>IF(OR(C36=""),"",(SUM(G36)*VLOOKUP(M36,Gehaltsklassen!$B$34:$D$38,2,FALSE))*C36)</f>
        <v/>
      </c>
      <c r="T36" s="417" t="str">
        <f>IF(OR(C36=""),"",(SUM(G36)*VLOOKUP(M36,Gehaltsklassen!$B$34:$D$38,3,FALSE)))</f>
        <v/>
      </c>
      <c r="U36" s="417" t="str">
        <f>IF(OR(C36=""),"",(SUM(G36)*VLOOKUP(M36,Gehaltsklassen!$B$34:$D$38,3,FALSE))*C36)</f>
        <v/>
      </c>
    </row>
    <row r="37" spans="1:21" ht="25.9" customHeight="1" x14ac:dyDescent="0.2">
      <c r="A37" s="74" t="str">
        <f>IF(D37="","",MAX($A$10:A36)+1)</f>
        <v/>
      </c>
      <c r="B37" s="82" t="str">
        <f>IF('N-Bedarf GL'!B36="","",'N-Bedarf GL'!B36)</f>
        <v/>
      </c>
      <c r="C37" s="204" t="str">
        <f>IF('N-Bedarf GL'!C36="","",'N-Bedarf GL'!C36)</f>
        <v/>
      </c>
      <c r="D37" s="81" t="str">
        <f>IF('N-Bedarf GL'!D36="","",'N-Bedarf GL'!D36)</f>
        <v/>
      </c>
      <c r="E37" s="83" t="str">
        <f>IF('N-Bedarf GL'!H36="","",'N-Bedarf GL'!H36)</f>
        <v/>
      </c>
      <c r="F37" s="32" t="str">
        <f t="shared" si="0"/>
        <v/>
      </c>
      <c r="G37" s="84" t="str">
        <f t="shared" si="1"/>
        <v/>
      </c>
      <c r="H37" s="85"/>
      <c r="I37" s="77" t="s">
        <v>261</v>
      </c>
      <c r="J37" s="2"/>
      <c r="K37" s="32" t="str">
        <f>IF(J37="","C",IF($I37="I",INDEX(Gehaltsklassen!A$11:A$15,MATCH(J37,Gehaltsklassen!C$11:C$15,1),1),IF($I37="II",INDEX(Gehaltsklassen!A$11:A$15,MATCH(J37,Gehaltsklassen!D$11:D$15,1),1),IF($I37="III",INDEX(Gehaltsklassen!A$11:A$15,MATCH(J37,Gehaltsklassen!E$11:E$15,1),1),"Falsche Bodenart"))))</f>
        <v>C</v>
      </c>
      <c r="L37" s="2"/>
      <c r="M37" s="32" t="str">
        <f>IF(L37="","C",IF($I37="I",INDEX(Gehaltsklassen!A$11:A$15,MATCH(L37,Gehaltsklassen!C$11:C$15,1),1),IF($I37="II",INDEX(Gehaltsklassen!A$11:A$15,MATCH(L37,Gehaltsklassen!D$11:D$15,1),1),IF($I37="III",INDEX(Gehaltsklassen!A$11:A$15,MATCH(L37,Gehaltsklassen!E$11:E$15,1),1),"Falsche Bodenart"))))</f>
        <v>C</v>
      </c>
      <c r="N37" s="86" t="str">
        <f>IF(OR(C37=""),"",SUM(F37)*VLOOKUP(K37,Gehaltsklassen!$B$34:$D$38,2,FALSE))</f>
        <v/>
      </c>
      <c r="O37" s="86" t="str">
        <f>IF(OR(C37=""),"",SUM(F37)*VLOOKUP(K37,Gehaltsklassen!$B$34:$D$38,2,FALSE)*C37)</f>
        <v/>
      </c>
      <c r="P37" s="86" t="str">
        <f>IF(OR(C37=""),"",SUM(F37,)*VLOOKUP(K37,Gehaltsklassen!$B$34:$D$38,3,FALSE))</f>
        <v/>
      </c>
      <c r="Q37" s="86" t="str">
        <f>IF(OR(C37=""),"",SUM(F37,)*VLOOKUP(K37,Gehaltsklassen!$B$34:$D$38,3,FALSE)*C37)</f>
        <v/>
      </c>
      <c r="R37" s="87" t="str">
        <f>IF(OR(C37=""),"",(SUM(G37)*VLOOKUP(M37,Gehaltsklassen!$B$34:$D$38,2,FALSE)))</f>
        <v/>
      </c>
      <c r="S37" s="87" t="str">
        <f>IF(OR(C37=""),"",(SUM(G37)*VLOOKUP(M37,Gehaltsklassen!$B$34:$D$38,2,FALSE))*C37)</f>
        <v/>
      </c>
      <c r="T37" s="417" t="str">
        <f>IF(OR(C37=""),"",(SUM(G37)*VLOOKUP(M37,Gehaltsklassen!$B$34:$D$38,3,FALSE)))</f>
        <v/>
      </c>
      <c r="U37" s="417" t="str">
        <f>IF(OR(C37=""),"",(SUM(G37)*VLOOKUP(M37,Gehaltsklassen!$B$34:$D$38,3,FALSE))*C37)</f>
        <v/>
      </c>
    </row>
    <row r="38" spans="1:21" ht="25.9" customHeight="1" x14ac:dyDescent="0.2">
      <c r="A38" s="74" t="str">
        <f>IF(D38="","",MAX($A$10:A37)+1)</f>
        <v/>
      </c>
      <c r="B38" s="82" t="str">
        <f>IF('N-Bedarf GL'!B37="","",'N-Bedarf GL'!B37)</f>
        <v/>
      </c>
      <c r="C38" s="204" t="str">
        <f>IF('N-Bedarf GL'!C37="","",'N-Bedarf GL'!C37)</f>
        <v/>
      </c>
      <c r="D38" s="81" t="str">
        <f>IF('N-Bedarf GL'!D37="","",'N-Bedarf GL'!D37)</f>
        <v/>
      </c>
      <c r="E38" s="83" t="str">
        <f>IF('N-Bedarf GL'!H37="","",'N-Bedarf GL'!H37)</f>
        <v/>
      </c>
      <c r="F38" s="32" t="str">
        <f t="shared" si="0"/>
        <v/>
      </c>
      <c r="G38" s="84" t="str">
        <f t="shared" si="1"/>
        <v/>
      </c>
      <c r="H38" s="85"/>
      <c r="I38" s="77" t="s">
        <v>261</v>
      </c>
      <c r="J38" s="2"/>
      <c r="K38" s="32" t="str">
        <f>IF(J38="","C",IF($I38="I",INDEX(Gehaltsklassen!A$11:A$15,MATCH(J38,Gehaltsklassen!C$11:C$15,1),1),IF($I38="II",INDEX(Gehaltsklassen!A$11:A$15,MATCH(J38,Gehaltsklassen!D$11:D$15,1),1),IF($I38="III",INDEX(Gehaltsklassen!A$11:A$15,MATCH(J38,Gehaltsklassen!E$11:E$15,1),1),"Falsche Bodenart"))))</f>
        <v>C</v>
      </c>
      <c r="L38" s="2"/>
      <c r="M38" s="32" t="str">
        <f>IF(L38="","C",IF($I38="I",INDEX(Gehaltsklassen!A$11:A$15,MATCH(L38,Gehaltsklassen!C$11:C$15,1),1),IF($I38="II",INDEX(Gehaltsklassen!A$11:A$15,MATCH(L38,Gehaltsklassen!D$11:D$15,1),1),IF($I38="III",INDEX(Gehaltsklassen!A$11:A$15,MATCH(L38,Gehaltsklassen!E$11:E$15,1),1),"Falsche Bodenart"))))</f>
        <v>C</v>
      </c>
      <c r="N38" s="86" t="str">
        <f>IF(OR(C38=""),"",SUM(F38)*VLOOKUP(K38,Gehaltsklassen!$B$34:$D$38,2,FALSE))</f>
        <v/>
      </c>
      <c r="O38" s="86" t="str">
        <f>IF(OR(C38=""),"",SUM(F38)*VLOOKUP(K38,Gehaltsklassen!$B$34:$D$38,2,FALSE)*C38)</f>
        <v/>
      </c>
      <c r="P38" s="86" t="str">
        <f>IF(OR(C38=""),"",SUM(F38,)*VLOOKUP(K38,Gehaltsklassen!$B$34:$D$38,3,FALSE))</f>
        <v/>
      </c>
      <c r="Q38" s="86" t="str">
        <f>IF(OR(C38=""),"",SUM(F38,)*VLOOKUP(K38,Gehaltsklassen!$B$34:$D$38,3,FALSE)*C38)</f>
        <v/>
      </c>
      <c r="R38" s="87" t="str">
        <f>IF(OR(C38=""),"",(SUM(G38)*VLOOKUP(M38,Gehaltsklassen!$B$34:$D$38,2,FALSE)))</f>
        <v/>
      </c>
      <c r="S38" s="87" t="str">
        <f>IF(OR(C38=""),"",(SUM(G38)*VLOOKUP(M38,Gehaltsklassen!$B$34:$D$38,2,FALSE))*C38)</f>
        <v/>
      </c>
      <c r="T38" s="417" t="str">
        <f>IF(OR(C38=""),"",(SUM(G38)*VLOOKUP(M38,Gehaltsklassen!$B$34:$D$38,3,FALSE)))</f>
        <v/>
      </c>
      <c r="U38" s="417" t="str">
        <f>IF(OR(C38=""),"",(SUM(G38)*VLOOKUP(M38,Gehaltsklassen!$B$34:$D$38,3,FALSE))*C38)</f>
        <v/>
      </c>
    </row>
    <row r="39" spans="1:21" ht="25.9" customHeight="1" x14ac:dyDescent="0.2">
      <c r="A39" s="74" t="str">
        <f>IF(D39="","",MAX($A$10:A38)+1)</f>
        <v/>
      </c>
      <c r="B39" s="82" t="str">
        <f>IF('N-Bedarf GL'!B38="","",'N-Bedarf GL'!B38)</f>
        <v/>
      </c>
      <c r="C39" s="204" t="str">
        <f>IF('N-Bedarf GL'!C38="","",'N-Bedarf GL'!C38)</f>
        <v/>
      </c>
      <c r="D39" s="81" t="str">
        <f>IF('N-Bedarf GL'!D38="","",'N-Bedarf GL'!D38)</f>
        <v/>
      </c>
      <c r="E39" s="83" t="str">
        <f>IF('N-Bedarf GL'!H38="","",'N-Bedarf GL'!H38)</f>
        <v/>
      </c>
      <c r="F39" s="32" t="str">
        <f t="shared" si="0"/>
        <v/>
      </c>
      <c r="G39" s="84" t="str">
        <f t="shared" si="1"/>
        <v/>
      </c>
      <c r="H39" s="85"/>
      <c r="I39" s="77" t="s">
        <v>261</v>
      </c>
      <c r="J39" s="2"/>
      <c r="K39" s="32" t="str">
        <f>IF(J39="","C",IF($I39="I",INDEX(Gehaltsklassen!A$11:A$15,MATCH(J39,Gehaltsklassen!C$11:C$15,1),1),IF($I39="II",INDEX(Gehaltsklassen!A$11:A$15,MATCH(J39,Gehaltsklassen!D$11:D$15,1),1),IF($I39="III",INDEX(Gehaltsklassen!A$11:A$15,MATCH(J39,Gehaltsklassen!E$11:E$15,1),1),"Falsche Bodenart"))))</f>
        <v>C</v>
      </c>
      <c r="L39" s="2"/>
      <c r="M39" s="32" t="str">
        <f>IF(L39="","C",IF($I39="I",INDEX(Gehaltsklassen!A$11:A$15,MATCH(L39,Gehaltsklassen!C$11:C$15,1),1),IF($I39="II",INDEX(Gehaltsklassen!A$11:A$15,MATCH(L39,Gehaltsklassen!D$11:D$15,1),1),IF($I39="III",INDEX(Gehaltsklassen!A$11:A$15,MATCH(L39,Gehaltsklassen!E$11:E$15,1),1),"Falsche Bodenart"))))</f>
        <v>C</v>
      </c>
      <c r="N39" s="86" t="str">
        <f>IF(OR(C39=""),"",SUM(F39)*VLOOKUP(K39,Gehaltsklassen!$B$34:$D$38,2,FALSE))</f>
        <v/>
      </c>
      <c r="O39" s="86" t="str">
        <f>IF(OR(C39=""),"",SUM(F39)*VLOOKUP(K39,Gehaltsklassen!$B$34:$D$38,2,FALSE)*C39)</f>
        <v/>
      </c>
      <c r="P39" s="86" t="str">
        <f>IF(OR(C39=""),"",SUM(F39,)*VLOOKUP(K39,Gehaltsklassen!$B$34:$D$38,3,FALSE))</f>
        <v/>
      </c>
      <c r="Q39" s="86" t="str">
        <f>IF(OR(C39=""),"",SUM(F39,)*VLOOKUP(K39,Gehaltsklassen!$B$34:$D$38,3,FALSE)*C39)</f>
        <v/>
      </c>
      <c r="R39" s="87" t="str">
        <f>IF(OR(C39=""),"",(SUM(G39)*VLOOKUP(M39,Gehaltsklassen!$B$34:$D$38,2,FALSE)))</f>
        <v/>
      </c>
      <c r="S39" s="87" t="str">
        <f>IF(OR(C39=""),"",(SUM(G39)*VLOOKUP(M39,Gehaltsklassen!$B$34:$D$38,2,FALSE))*C39)</f>
        <v/>
      </c>
      <c r="T39" s="417" t="str">
        <f>IF(OR(C39=""),"",(SUM(G39)*VLOOKUP(M39,Gehaltsklassen!$B$34:$D$38,3,FALSE)))</f>
        <v/>
      </c>
      <c r="U39" s="417" t="str">
        <f>IF(OR(C39=""),"",(SUM(G39)*VLOOKUP(M39,Gehaltsklassen!$B$34:$D$38,3,FALSE))*C39)</f>
        <v/>
      </c>
    </row>
    <row r="40" spans="1:21" ht="25.9" customHeight="1" x14ac:dyDescent="0.2">
      <c r="A40" s="74" t="str">
        <f>IF(D40="","",MAX($A$10:A39)+1)</f>
        <v/>
      </c>
      <c r="B40" s="82" t="str">
        <f>IF('N-Bedarf GL'!B39="","",'N-Bedarf GL'!B39)</f>
        <v/>
      </c>
      <c r="C40" s="204" t="str">
        <f>IF('N-Bedarf GL'!C39="","",'N-Bedarf GL'!C39)</f>
        <v/>
      </c>
      <c r="D40" s="81" t="str">
        <f>IF('N-Bedarf GL'!D39="","",'N-Bedarf GL'!D39)</f>
        <v/>
      </c>
      <c r="E40" s="83" t="str">
        <f>IF('N-Bedarf GL'!H39="","",'N-Bedarf GL'!H39)</f>
        <v/>
      </c>
      <c r="F40" s="32" t="str">
        <f t="shared" si="0"/>
        <v/>
      </c>
      <c r="G40" s="84" t="str">
        <f t="shared" si="1"/>
        <v/>
      </c>
      <c r="H40" s="85"/>
      <c r="I40" s="77" t="s">
        <v>261</v>
      </c>
      <c r="J40" s="2"/>
      <c r="K40" s="32" t="str">
        <f>IF(J40="","C",IF($I40="I",INDEX(Gehaltsklassen!A$11:A$15,MATCH(J40,Gehaltsklassen!C$11:C$15,1),1),IF($I40="II",INDEX(Gehaltsklassen!A$11:A$15,MATCH(J40,Gehaltsklassen!D$11:D$15,1),1),IF($I40="III",INDEX(Gehaltsklassen!A$11:A$15,MATCH(J40,Gehaltsklassen!E$11:E$15,1),1),"Falsche Bodenart"))))</f>
        <v>C</v>
      </c>
      <c r="L40" s="2"/>
      <c r="M40" s="32" t="str">
        <f>IF(L40="","C",IF($I40="I",INDEX(Gehaltsklassen!A$11:A$15,MATCH(L40,Gehaltsklassen!C$11:C$15,1),1),IF($I40="II",INDEX(Gehaltsklassen!A$11:A$15,MATCH(L40,Gehaltsklassen!D$11:D$15,1),1),IF($I40="III",INDEX(Gehaltsklassen!A$11:A$15,MATCH(L40,Gehaltsklassen!E$11:E$15,1),1),"Falsche Bodenart"))))</f>
        <v>C</v>
      </c>
      <c r="N40" s="86" t="str">
        <f>IF(OR(C40=""),"",SUM(F40)*VLOOKUP(K40,Gehaltsklassen!$B$34:$D$38,2,FALSE))</f>
        <v/>
      </c>
      <c r="O40" s="86" t="str">
        <f>IF(OR(C40=""),"",SUM(F40)*VLOOKUP(K40,Gehaltsklassen!$B$34:$D$38,2,FALSE)*C40)</f>
        <v/>
      </c>
      <c r="P40" s="86" t="str">
        <f>IF(OR(C40=""),"",SUM(F40,)*VLOOKUP(K40,Gehaltsklassen!$B$34:$D$38,3,FALSE))</f>
        <v/>
      </c>
      <c r="Q40" s="86" t="str">
        <f>IF(OR(C40=""),"",SUM(F40,)*VLOOKUP(K40,Gehaltsklassen!$B$34:$D$38,3,FALSE)*C40)</f>
        <v/>
      </c>
      <c r="R40" s="87" t="str">
        <f>IF(OR(C40=""),"",(SUM(G40)*VLOOKUP(M40,Gehaltsklassen!$B$34:$D$38,2,FALSE)))</f>
        <v/>
      </c>
      <c r="S40" s="87" t="str">
        <f>IF(OR(C40=""),"",(SUM(G40)*VLOOKUP(M40,Gehaltsklassen!$B$34:$D$38,2,FALSE))*C40)</f>
        <v/>
      </c>
      <c r="T40" s="417" t="str">
        <f>IF(OR(C40=""),"",(SUM(G40)*VLOOKUP(M40,Gehaltsklassen!$B$34:$D$38,3,FALSE)))</f>
        <v/>
      </c>
      <c r="U40" s="417" t="str">
        <f>IF(OR(C40=""),"",(SUM(G40)*VLOOKUP(M40,Gehaltsklassen!$B$34:$D$38,3,FALSE))*C40)</f>
        <v/>
      </c>
    </row>
    <row r="41" spans="1:21" ht="25.9" customHeight="1" x14ac:dyDescent="0.2">
      <c r="A41" s="74" t="str">
        <f>IF(D41="","",MAX($A$10:A40)+1)</f>
        <v/>
      </c>
      <c r="B41" s="82" t="str">
        <f>IF('N-Bedarf GL'!B40="","",'N-Bedarf GL'!B40)</f>
        <v/>
      </c>
      <c r="C41" s="204" t="str">
        <f>IF('N-Bedarf GL'!C40="","",'N-Bedarf GL'!C40)</f>
        <v/>
      </c>
      <c r="D41" s="81" t="str">
        <f>IF('N-Bedarf GL'!D40="","",'N-Bedarf GL'!D40)</f>
        <v/>
      </c>
      <c r="E41" s="83" t="str">
        <f>IF('N-Bedarf GL'!H40="","",'N-Bedarf GL'!H40)</f>
        <v/>
      </c>
      <c r="F41" s="32" t="str">
        <f t="shared" si="0"/>
        <v/>
      </c>
      <c r="G41" s="84" t="str">
        <f t="shared" si="1"/>
        <v/>
      </c>
      <c r="H41" s="85"/>
      <c r="I41" s="77" t="s">
        <v>261</v>
      </c>
      <c r="J41" s="2"/>
      <c r="K41" s="32" t="str">
        <f>IF(J41="","C",IF($I41="I",INDEX(Gehaltsklassen!A$11:A$15,MATCH(J41,Gehaltsklassen!C$11:C$15,1),1),IF($I41="II",INDEX(Gehaltsklassen!A$11:A$15,MATCH(J41,Gehaltsklassen!D$11:D$15,1),1),IF($I41="III",INDEX(Gehaltsklassen!A$11:A$15,MATCH(J41,Gehaltsklassen!E$11:E$15,1),1),"Falsche Bodenart"))))</f>
        <v>C</v>
      </c>
      <c r="L41" s="2"/>
      <c r="M41" s="32" t="str">
        <f>IF(L41="","C",IF($I41="I",INDEX(Gehaltsklassen!A$11:A$15,MATCH(L41,Gehaltsklassen!C$11:C$15,1),1),IF($I41="II",INDEX(Gehaltsklassen!A$11:A$15,MATCH(L41,Gehaltsklassen!D$11:D$15,1),1),IF($I41="III",INDEX(Gehaltsklassen!A$11:A$15,MATCH(L41,Gehaltsklassen!E$11:E$15,1),1),"Falsche Bodenart"))))</f>
        <v>C</v>
      </c>
      <c r="N41" s="86" t="str">
        <f>IF(OR(C41=""),"",SUM(F41)*VLOOKUP(K41,Gehaltsklassen!$B$34:$D$38,2,FALSE))</f>
        <v/>
      </c>
      <c r="O41" s="86" t="str">
        <f>IF(OR(C41=""),"",SUM(F41)*VLOOKUP(K41,Gehaltsklassen!$B$34:$D$38,2,FALSE)*C41)</f>
        <v/>
      </c>
      <c r="P41" s="86" t="str">
        <f>IF(OR(C41=""),"",SUM(F41,)*VLOOKUP(K41,Gehaltsklassen!$B$34:$D$38,3,FALSE))</f>
        <v/>
      </c>
      <c r="Q41" s="86" t="str">
        <f>IF(OR(C41=""),"",SUM(F41,)*VLOOKUP(K41,Gehaltsklassen!$B$34:$D$38,3,FALSE)*C41)</f>
        <v/>
      </c>
      <c r="R41" s="87" t="str">
        <f>IF(OR(C41=""),"",(SUM(G41)*VLOOKUP(M41,Gehaltsklassen!$B$34:$D$38,2,FALSE)))</f>
        <v/>
      </c>
      <c r="S41" s="87" t="str">
        <f>IF(OR(C41=""),"",(SUM(G41)*VLOOKUP(M41,Gehaltsklassen!$B$34:$D$38,2,FALSE))*C41)</f>
        <v/>
      </c>
      <c r="T41" s="417" t="str">
        <f>IF(OR(C41=""),"",(SUM(G41)*VLOOKUP(M41,Gehaltsklassen!$B$34:$D$38,3,FALSE)))</f>
        <v/>
      </c>
      <c r="U41" s="417" t="str">
        <f>IF(OR(C41=""),"",(SUM(G41)*VLOOKUP(M41,Gehaltsklassen!$B$34:$D$38,3,FALSE))*C41)</f>
        <v/>
      </c>
    </row>
    <row r="42" spans="1:21" ht="25.9" customHeight="1" x14ac:dyDescent="0.2">
      <c r="A42" s="74" t="str">
        <f>IF(D42="","",MAX($A$10:A41)+1)</f>
        <v/>
      </c>
      <c r="B42" s="82" t="str">
        <f>IF('N-Bedarf GL'!B41="","",'N-Bedarf GL'!B41)</f>
        <v/>
      </c>
      <c r="C42" s="204" t="str">
        <f>IF('N-Bedarf GL'!C41="","",'N-Bedarf GL'!C41)</f>
        <v/>
      </c>
      <c r="D42" s="81" t="str">
        <f>IF('N-Bedarf GL'!D41="","",'N-Bedarf GL'!D41)</f>
        <v/>
      </c>
      <c r="E42" s="83" t="str">
        <f>IF('N-Bedarf GL'!H41="","",'N-Bedarf GL'!H41)</f>
        <v/>
      </c>
      <c r="F42" s="32" t="str">
        <f t="shared" si="0"/>
        <v/>
      </c>
      <c r="G42" s="84" t="str">
        <f t="shared" si="1"/>
        <v/>
      </c>
      <c r="H42" s="85"/>
      <c r="I42" s="77" t="s">
        <v>261</v>
      </c>
      <c r="J42" s="2"/>
      <c r="K42" s="32" t="str">
        <f>IF(J42="","C",IF($I42="I",INDEX(Gehaltsklassen!A$11:A$15,MATCH(J42,Gehaltsklassen!C$11:C$15,1),1),IF($I42="II",INDEX(Gehaltsklassen!A$11:A$15,MATCH(J42,Gehaltsklassen!D$11:D$15,1),1),IF($I42="III",INDEX(Gehaltsklassen!A$11:A$15,MATCH(J42,Gehaltsklassen!E$11:E$15,1),1),"Falsche Bodenart"))))</f>
        <v>C</v>
      </c>
      <c r="L42" s="2"/>
      <c r="M42" s="32" t="str">
        <f>IF(L42="","C",IF($I42="I",INDEX(Gehaltsklassen!A$11:A$15,MATCH(L42,Gehaltsklassen!C$11:C$15,1),1),IF($I42="II",INDEX(Gehaltsklassen!A$11:A$15,MATCH(L42,Gehaltsklassen!D$11:D$15,1),1),IF($I42="III",INDEX(Gehaltsklassen!A$11:A$15,MATCH(L42,Gehaltsklassen!E$11:E$15,1),1),"Falsche Bodenart"))))</f>
        <v>C</v>
      </c>
      <c r="N42" s="86" t="str">
        <f>IF(OR(C42=""),"",SUM(F42)*VLOOKUP(K42,Gehaltsklassen!$B$34:$D$38,2,FALSE))</f>
        <v/>
      </c>
      <c r="O42" s="86" t="str">
        <f>IF(OR(C42=""),"",SUM(F42)*VLOOKUP(K42,Gehaltsklassen!$B$34:$D$38,2,FALSE)*C42)</f>
        <v/>
      </c>
      <c r="P42" s="86" t="str">
        <f>IF(OR(C42=""),"",SUM(F42,)*VLOOKUP(K42,Gehaltsklassen!$B$34:$D$38,3,FALSE))</f>
        <v/>
      </c>
      <c r="Q42" s="86" t="str">
        <f>IF(OR(C42=""),"",SUM(F42,)*VLOOKUP(K42,Gehaltsklassen!$B$34:$D$38,3,FALSE)*C42)</f>
        <v/>
      </c>
      <c r="R42" s="87" t="str">
        <f>IF(OR(C42=""),"",(SUM(G42)*VLOOKUP(M42,Gehaltsklassen!$B$34:$D$38,2,FALSE)))</f>
        <v/>
      </c>
      <c r="S42" s="87" t="str">
        <f>IF(OR(C42=""),"",(SUM(G42)*VLOOKUP(M42,Gehaltsklassen!$B$34:$D$38,2,FALSE))*C42)</f>
        <v/>
      </c>
      <c r="T42" s="417" t="str">
        <f>IF(OR(C42=""),"",(SUM(G42)*VLOOKUP(M42,Gehaltsklassen!$B$34:$D$38,3,FALSE)))</f>
        <v/>
      </c>
      <c r="U42" s="417" t="str">
        <f>IF(OR(C42=""),"",(SUM(G42)*VLOOKUP(M42,Gehaltsklassen!$B$34:$D$38,3,FALSE))*C42)</f>
        <v/>
      </c>
    </row>
    <row r="43" spans="1:21" ht="25.9" customHeight="1" x14ac:dyDescent="0.2">
      <c r="A43" s="74" t="str">
        <f>IF(D43="","",MAX($A$10:A42)+1)</f>
        <v/>
      </c>
      <c r="B43" s="82" t="str">
        <f>IF('N-Bedarf GL'!B42="","",'N-Bedarf GL'!B42)</f>
        <v/>
      </c>
      <c r="C43" s="204" t="str">
        <f>IF('N-Bedarf GL'!C42="","",'N-Bedarf GL'!C42)</f>
        <v/>
      </c>
      <c r="D43" s="81" t="str">
        <f>IF('N-Bedarf GL'!D42="","",'N-Bedarf GL'!D42)</f>
        <v/>
      </c>
      <c r="E43" s="83" t="str">
        <f>IF('N-Bedarf GL'!H42="","",'N-Bedarf GL'!H42)</f>
        <v/>
      </c>
      <c r="F43" s="32" t="str">
        <f t="shared" si="0"/>
        <v/>
      </c>
      <c r="G43" s="84" t="str">
        <f t="shared" si="1"/>
        <v/>
      </c>
      <c r="H43" s="85"/>
      <c r="I43" s="77" t="s">
        <v>261</v>
      </c>
      <c r="J43" s="2"/>
      <c r="K43" s="32" t="str">
        <f>IF(J43="","C",IF($I43="I",INDEX(Gehaltsklassen!A$11:A$15,MATCH(J43,Gehaltsklassen!C$11:C$15,1),1),IF($I43="II",INDEX(Gehaltsklassen!A$11:A$15,MATCH(J43,Gehaltsklassen!D$11:D$15,1),1),IF($I43="III",INDEX(Gehaltsklassen!A$11:A$15,MATCH(J43,Gehaltsklassen!E$11:E$15,1),1),"Falsche Bodenart"))))</f>
        <v>C</v>
      </c>
      <c r="L43" s="2"/>
      <c r="M43" s="32" t="str">
        <f>IF(L43="","C",IF($I43="I",INDEX(Gehaltsklassen!A$11:A$15,MATCH(L43,Gehaltsklassen!C$11:C$15,1),1),IF($I43="II",INDEX(Gehaltsklassen!A$11:A$15,MATCH(L43,Gehaltsklassen!D$11:D$15,1),1),IF($I43="III",INDEX(Gehaltsklassen!A$11:A$15,MATCH(L43,Gehaltsklassen!E$11:E$15,1),1),"Falsche Bodenart"))))</f>
        <v>C</v>
      </c>
      <c r="N43" s="86" t="str">
        <f>IF(OR(C43=""),"",SUM(F43)*VLOOKUP(K43,Gehaltsklassen!$B$34:$D$38,2,FALSE))</f>
        <v/>
      </c>
      <c r="O43" s="86" t="str">
        <f>IF(OR(C43=""),"",SUM(F43)*VLOOKUP(K43,Gehaltsklassen!$B$34:$D$38,2,FALSE)*C43)</f>
        <v/>
      </c>
      <c r="P43" s="86" t="str">
        <f>IF(OR(C43=""),"",SUM(F43,)*VLOOKUP(K43,Gehaltsklassen!$B$34:$D$38,3,FALSE))</f>
        <v/>
      </c>
      <c r="Q43" s="86" t="str">
        <f>IF(OR(C43=""),"",SUM(F43,)*VLOOKUP(K43,Gehaltsklassen!$B$34:$D$38,3,FALSE)*C43)</f>
        <v/>
      </c>
      <c r="R43" s="87" t="str">
        <f>IF(OR(C43=""),"",(SUM(G43)*VLOOKUP(M43,Gehaltsklassen!$B$34:$D$38,2,FALSE)))</f>
        <v/>
      </c>
      <c r="S43" s="87" t="str">
        <f>IF(OR(C43=""),"",(SUM(G43)*VLOOKUP(M43,Gehaltsklassen!$B$34:$D$38,2,FALSE))*C43)</f>
        <v/>
      </c>
      <c r="T43" s="417" t="str">
        <f>IF(OR(C43=""),"",(SUM(G43)*VLOOKUP(M43,Gehaltsklassen!$B$34:$D$38,3,FALSE)))</f>
        <v/>
      </c>
      <c r="U43" s="417" t="str">
        <f>IF(OR(C43=""),"",(SUM(G43)*VLOOKUP(M43,Gehaltsklassen!$B$34:$D$38,3,FALSE))*C43)</f>
        <v/>
      </c>
    </row>
    <row r="44" spans="1:21" ht="25.9" customHeight="1" x14ac:dyDescent="0.2">
      <c r="A44" s="74" t="str">
        <f>IF(D44="","",MAX($A$10:A43)+1)</f>
        <v/>
      </c>
      <c r="B44" s="82" t="str">
        <f>IF('N-Bedarf GL'!B43="","",'N-Bedarf GL'!B43)</f>
        <v/>
      </c>
      <c r="C44" s="204" t="str">
        <f>IF('N-Bedarf GL'!C43="","",'N-Bedarf GL'!C43)</f>
        <v/>
      </c>
      <c r="D44" s="81" t="str">
        <f>IF('N-Bedarf GL'!D43="","",'N-Bedarf GL'!D43)</f>
        <v/>
      </c>
      <c r="E44" s="83" t="str">
        <f>IF('N-Bedarf GL'!H43="","",'N-Bedarf GL'!H43)</f>
        <v/>
      </c>
      <c r="F44" s="32" t="str">
        <f t="shared" si="0"/>
        <v/>
      </c>
      <c r="G44" s="84" t="str">
        <f t="shared" si="1"/>
        <v/>
      </c>
      <c r="H44" s="85"/>
      <c r="I44" s="77" t="s">
        <v>261</v>
      </c>
      <c r="J44" s="2"/>
      <c r="K44" s="32" t="str">
        <f>IF(J44="","C",IF($I44="I",INDEX(Gehaltsklassen!A$11:A$15,MATCH(J44,Gehaltsklassen!C$11:C$15,1),1),IF($I44="II",INDEX(Gehaltsklassen!A$11:A$15,MATCH(J44,Gehaltsklassen!D$11:D$15,1),1),IF($I44="III",INDEX(Gehaltsklassen!A$11:A$15,MATCH(J44,Gehaltsklassen!E$11:E$15,1),1),"Falsche Bodenart"))))</f>
        <v>C</v>
      </c>
      <c r="L44" s="2"/>
      <c r="M44" s="32" t="str">
        <f>IF(L44="","C",IF($I44="I",INDEX(Gehaltsklassen!A$11:A$15,MATCH(L44,Gehaltsklassen!C$11:C$15,1),1),IF($I44="II",INDEX(Gehaltsklassen!A$11:A$15,MATCH(L44,Gehaltsklassen!D$11:D$15,1),1),IF($I44="III",INDEX(Gehaltsklassen!A$11:A$15,MATCH(L44,Gehaltsklassen!E$11:E$15,1),1),"Falsche Bodenart"))))</f>
        <v>C</v>
      </c>
      <c r="N44" s="86" t="str">
        <f>IF(OR(C44=""),"",SUM(F44)*VLOOKUP(K44,Gehaltsklassen!$B$34:$D$38,2,FALSE))</f>
        <v/>
      </c>
      <c r="O44" s="86" t="str">
        <f>IF(OR(C44=""),"",SUM(F44)*VLOOKUP(K44,Gehaltsklassen!$B$34:$D$38,2,FALSE)*C44)</f>
        <v/>
      </c>
      <c r="P44" s="86" t="str">
        <f>IF(OR(C44=""),"",SUM(F44,)*VLOOKUP(K44,Gehaltsklassen!$B$34:$D$38,3,FALSE))</f>
        <v/>
      </c>
      <c r="Q44" s="86" t="str">
        <f>IF(OR(C44=""),"",SUM(F44,)*VLOOKUP(K44,Gehaltsklassen!$B$34:$D$38,3,FALSE)*C44)</f>
        <v/>
      </c>
      <c r="R44" s="87" t="str">
        <f>IF(OR(C44=""),"",(SUM(G44)*VLOOKUP(M44,Gehaltsklassen!$B$34:$D$38,2,FALSE)))</f>
        <v/>
      </c>
      <c r="S44" s="87" t="str">
        <f>IF(OR(C44=""),"",(SUM(G44)*VLOOKUP(M44,Gehaltsklassen!$B$34:$D$38,2,FALSE))*C44)</f>
        <v/>
      </c>
      <c r="T44" s="417" t="str">
        <f>IF(OR(C44=""),"",(SUM(G44)*VLOOKUP(M44,Gehaltsklassen!$B$34:$D$38,3,FALSE)))</f>
        <v/>
      </c>
      <c r="U44" s="417" t="str">
        <f>IF(OR(C44=""),"",(SUM(G44)*VLOOKUP(M44,Gehaltsklassen!$B$34:$D$38,3,FALSE))*C44)</f>
        <v/>
      </c>
    </row>
    <row r="45" spans="1:21" ht="25.9" customHeight="1" x14ac:dyDescent="0.2">
      <c r="A45" s="74" t="str">
        <f>IF(D45="","",MAX($A$10:A44)+1)</f>
        <v/>
      </c>
      <c r="B45" s="82" t="str">
        <f>IF('N-Bedarf GL'!B44="","",'N-Bedarf GL'!B44)</f>
        <v/>
      </c>
      <c r="C45" s="204" t="str">
        <f>IF('N-Bedarf GL'!C44="","",'N-Bedarf GL'!C44)</f>
        <v/>
      </c>
      <c r="D45" s="81" t="str">
        <f>IF('N-Bedarf GL'!D44="","",'N-Bedarf GL'!D44)</f>
        <v/>
      </c>
      <c r="E45" s="83" t="str">
        <f>IF('N-Bedarf GL'!H44="","",'N-Bedarf GL'!H44)</f>
        <v/>
      </c>
      <c r="F45" s="32" t="str">
        <f t="shared" si="0"/>
        <v/>
      </c>
      <c r="G45" s="84" t="str">
        <f t="shared" si="1"/>
        <v/>
      </c>
      <c r="H45" s="85"/>
      <c r="I45" s="77" t="s">
        <v>261</v>
      </c>
      <c r="J45" s="2"/>
      <c r="K45" s="32" t="str">
        <f>IF(J45="","C",IF($I45="I",INDEX(Gehaltsklassen!A$11:A$15,MATCH(J45,Gehaltsklassen!C$11:C$15,1),1),IF($I45="II",INDEX(Gehaltsklassen!A$11:A$15,MATCH(J45,Gehaltsklassen!D$11:D$15,1),1),IF($I45="III",INDEX(Gehaltsklassen!A$11:A$15,MATCH(J45,Gehaltsklassen!E$11:E$15,1),1),"Falsche Bodenart"))))</f>
        <v>C</v>
      </c>
      <c r="L45" s="2"/>
      <c r="M45" s="32" t="str">
        <f>IF(L45="","C",IF($I45="I",INDEX(Gehaltsklassen!A$11:A$15,MATCH(L45,Gehaltsklassen!C$11:C$15,1),1),IF($I45="II",INDEX(Gehaltsklassen!A$11:A$15,MATCH(L45,Gehaltsklassen!D$11:D$15,1),1),IF($I45="III",INDEX(Gehaltsklassen!A$11:A$15,MATCH(L45,Gehaltsklassen!E$11:E$15,1),1),"Falsche Bodenart"))))</f>
        <v>C</v>
      </c>
      <c r="N45" s="86" t="str">
        <f>IF(OR(C45=""),"",SUM(F45)*VLOOKUP(K45,Gehaltsklassen!$B$34:$D$38,2,FALSE))</f>
        <v/>
      </c>
      <c r="O45" s="86" t="str">
        <f>IF(OR(C45=""),"",SUM(F45)*VLOOKUP(K45,Gehaltsklassen!$B$34:$D$38,2,FALSE)*C45)</f>
        <v/>
      </c>
      <c r="P45" s="86" t="str">
        <f>IF(OR(C45=""),"",SUM(F45,)*VLOOKUP(K45,Gehaltsklassen!$B$34:$D$38,3,FALSE))</f>
        <v/>
      </c>
      <c r="Q45" s="86" t="str">
        <f>IF(OR(C45=""),"",SUM(F45,)*VLOOKUP(K45,Gehaltsklassen!$B$34:$D$38,3,FALSE)*C45)</f>
        <v/>
      </c>
      <c r="R45" s="87" t="str">
        <f>IF(OR(C45=""),"",(SUM(G45)*VLOOKUP(M45,Gehaltsklassen!$B$34:$D$38,2,FALSE)))</f>
        <v/>
      </c>
      <c r="S45" s="87" t="str">
        <f>IF(OR(C45=""),"",(SUM(G45)*VLOOKUP(M45,Gehaltsklassen!$B$34:$D$38,2,FALSE))*C45)</f>
        <v/>
      </c>
      <c r="T45" s="417" t="str">
        <f>IF(OR(C45=""),"",(SUM(G45)*VLOOKUP(M45,Gehaltsklassen!$B$34:$D$38,3,FALSE)))</f>
        <v/>
      </c>
      <c r="U45" s="417" t="str">
        <f>IF(OR(C45=""),"",(SUM(G45)*VLOOKUP(M45,Gehaltsklassen!$B$34:$D$38,3,FALSE))*C45)</f>
        <v/>
      </c>
    </row>
    <row r="46" spans="1:21" ht="25.9" customHeight="1" x14ac:dyDescent="0.2">
      <c r="A46" s="74" t="str">
        <f>IF(D46="","",MAX($A$10:A45)+1)</f>
        <v/>
      </c>
      <c r="B46" s="82" t="str">
        <f>IF('N-Bedarf GL'!B45="","",'N-Bedarf GL'!B45)</f>
        <v/>
      </c>
      <c r="C46" s="204" t="str">
        <f>IF('N-Bedarf GL'!C45="","",'N-Bedarf GL'!C45)</f>
        <v/>
      </c>
      <c r="D46" s="81" t="str">
        <f>IF('N-Bedarf GL'!D45="","",'N-Bedarf GL'!D45)</f>
        <v/>
      </c>
      <c r="E46" s="83" t="str">
        <f>IF('N-Bedarf GL'!H45="","",'N-Bedarf GL'!H45)</f>
        <v/>
      </c>
      <c r="F46" s="32" t="str">
        <f t="shared" si="0"/>
        <v/>
      </c>
      <c r="G46" s="84" t="str">
        <f t="shared" si="1"/>
        <v/>
      </c>
      <c r="H46" s="85"/>
      <c r="I46" s="77" t="s">
        <v>261</v>
      </c>
      <c r="J46" s="2"/>
      <c r="K46" s="32" t="str">
        <f>IF(J46="","C",IF($I46="I",INDEX(Gehaltsklassen!A$11:A$15,MATCH(J46,Gehaltsklassen!C$11:C$15,1),1),IF($I46="II",INDEX(Gehaltsklassen!A$11:A$15,MATCH(J46,Gehaltsklassen!D$11:D$15,1),1),IF($I46="III",INDEX(Gehaltsklassen!A$11:A$15,MATCH(J46,Gehaltsklassen!E$11:E$15,1),1),"Falsche Bodenart"))))</f>
        <v>C</v>
      </c>
      <c r="L46" s="2"/>
      <c r="M46" s="32" t="str">
        <f>IF(L46="","C",IF($I46="I",INDEX(Gehaltsklassen!A$11:A$15,MATCH(L46,Gehaltsklassen!C$11:C$15,1),1),IF($I46="II",INDEX(Gehaltsklassen!A$11:A$15,MATCH(L46,Gehaltsklassen!D$11:D$15,1),1),IF($I46="III",INDEX(Gehaltsklassen!A$11:A$15,MATCH(L46,Gehaltsklassen!E$11:E$15,1),1),"Falsche Bodenart"))))</f>
        <v>C</v>
      </c>
      <c r="N46" s="86" t="str">
        <f>IF(OR(C46=""),"",SUM(F46)*VLOOKUP(K46,Gehaltsklassen!$B$34:$D$38,2,FALSE))</f>
        <v/>
      </c>
      <c r="O46" s="86" t="str">
        <f>IF(OR(C46=""),"",SUM(F46)*VLOOKUP(K46,Gehaltsklassen!$B$34:$D$38,2,FALSE)*C46)</f>
        <v/>
      </c>
      <c r="P46" s="86" t="str">
        <f>IF(OR(C46=""),"",SUM(F46,)*VLOOKUP(K46,Gehaltsklassen!$B$34:$D$38,3,FALSE))</f>
        <v/>
      </c>
      <c r="Q46" s="86" t="str">
        <f>IF(OR(C46=""),"",SUM(F46,)*VLOOKUP(K46,Gehaltsklassen!$B$34:$D$38,3,FALSE)*C46)</f>
        <v/>
      </c>
      <c r="R46" s="87" t="str">
        <f>IF(OR(C46=""),"",(SUM(G46)*VLOOKUP(M46,Gehaltsklassen!$B$34:$D$38,2,FALSE)))</f>
        <v/>
      </c>
      <c r="S46" s="87" t="str">
        <f>IF(OR(C46=""),"",(SUM(G46)*VLOOKUP(M46,Gehaltsklassen!$B$34:$D$38,2,FALSE))*C46)</f>
        <v/>
      </c>
      <c r="T46" s="417" t="str">
        <f>IF(OR(C46=""),"",(SUM(G46)*VLOOKUP(M46,Gehaltsklassen!$B$34:$D$38,3,FALSE)))</f>
        <v/>
      </c>
      <c r="U46" s="417" t="str">
        <f>IF(OR(C46=""),"",(SUM(G46)*VLOOKUP(M46,Gehaltsklassen!$B$34:$D$38,3,FALSE))*C46)</f>
        <v/>
      </c>
    </row>
    <row r="47" spans="1:21" ht="25.9" customHeight="1" x14ac:dyDescent="0.2">
      <c r="A47" s="74" t="str">
        <f>IF(D47="","",MAX($A$10:A46)+1)</f>
        <v/>
      </c>
      <c r="B47" s="82" t="str">
        <f>IF('N-Bedarf GL'!B46="","",'N-Bedarf GL'!B46)</f>
        <v/>
      </c>
      <c r="C47" s="204" t="str">
        <f>IF('N-Bedarf GL'!C46="","",'N-Bedarf GL'!C46)</f>
        <v/>
      </c>
      <c r="D47" s="81" t="str">
        <f>IF('N-Bedarf GL'!D46="","",'N-Bedarf GL'!D46)</f>
        <v/>
      </c>
      <c r="E47" s="83" t="str">
        <f>IF('N-Bedarf GL'!H46="","",'N-Bedarf GL'!H46)</f>
        <v/>
      </c>
      <c r="F47" s="32" t="str">
        <f t="shared" si="0"/>
        <v/>
      </c>
      <c r="G47" s="84" t="str">
        <f t="shared" si="1"/>
        <v/>
      </c>
      <c r="H47" s="85"/>
      <c r="I47" s="77" t="s">
        <v>261</v>
      </c>
      <c r="J47" s="2"/>
      <c r="K47" s="32" t="str">
        <f>IF(J47="","C",IF($I47="I",INDEX(Gehaltsklassen!A$11:A$15,MATCH(J47,Gehaltsklassen!C$11:C$15,1),1),IF($I47="II",INDEX(Gehaltsklassen!A$11:A$15,MATCH(J47,Gehaltsklassen!D$11:D$15,1),1),IF($I47="III",INDEX(Gehaltsklassen!A$11:A$15,MATCH(J47,Gehaltsklassen!E$11:E$15,1),1),"Falsche Bodenart"))))</f>
        <v>C</v>
      </c>
      <c r="L47" s="2"/>
      <c r="M47" s="32" t="str">
        <f>IF(L47="","C",IF($I47="I",INDEX(Gehaltsklassen!A$11:A$15,MATCH(L47,Gehaltsklassen!C$11:C$15,1),1),IF($I47="II",INDEX(Gehaltsklassen!A$11:A$15,MATCH(L47,Gehaltsklassen!D$11:D$15,1),1),IF($I47="III",INDEX(Gehaltsklassen!A$11:A$15,MATCH(L47,Gehaltsklassen!E$11:E$15,1),1),"Falsche Bodenart"))))</f>
        <v>C</v>
      </c>
      <c r="N47" s="86" t="str">
        <f>IF(OR(C47=""),"",SUM(F47)*VLOOKUP(K47,Gehaltsklassen!$B$34:$D$38,2,FALSE))</f>
        <v/>
      </c>
      <c r="O47" s="86" t="str">
        <f>IF(OR(C47=""),"",SUM(F47)*VLOOKUP(K47,Gehaltsklassen!$B$34:$D$38,2,FALSE)*C47)</f>
        <v/>
      </c>
      <c r="P47" s="86" t="str">
        <f>IF(OR(C47=""),"",SUM(F47,)*VLOOKUP(K47,Gehaltsklassen!$B$34:$D$38,3,FALSE))</f>
        <v/>
      </c>
      <c r="Q47" s="86" t="str">
        <f>IF(OR(C47=""),"",SUM(F47,)*VLOOKUP(K47,Gehaltsklassen!$B$34:$D$38,3,FALSE)*C47)</f>
        <v/>
      </c>
      <c r="R47" s="87" t="str">
        <f>IF(OR(C47=""),"",(SUM(G47)*VLOOKUP(M47,Gehaltsklassen!$B$34:$D$38,2,FALSE)))</f>
        <v/>
      </c>
      <c r="S47" s="87" t="str">
        <f>IF(OR(C47=""),"",(SUM(G47)*VLOOKUP(M47,Gehaltsklassen!$B$34:$D$38,2,FALSE))*C47)</f>
        <v/>
      </c>
      <c r="T47" s="417" t="str">
        <f>IF(OR(C47=""),"",(SUM(G47)*VLOOKUP(M47,Gehaltsklassen!$B$34:$D$38,3,FALSE)))</f>
        <v/>
      </c>
      <c r="U47" s="417" t="str">
        <f>IF(OR(C47=""),"",(SUM(G47)*VLOOKUP(M47,Gehaltsklassen!$B$34:$D$38,3,FALSE))*C47)</f>
        <v/>
      </c>
    </row>
    <row r="48" spans="1:21" ht="25.9" customHeight="1" x14ac:dyDescent="0.2">
      <c r="A48" s="74" t="str">
        <f>IF(D48="","",MAX($A$10:A47)+1)</f>
        <v/>
      </c>
      <c r="B48" s="82" t="str">
        <f>IF('N-Bedarf GL'!B47="","",'N-Bedarf GL'!B47)</f>
        <v/>
      </c>
      <c r="C48" s="204" t="str">
        <f>IF('N-Bedarf GL'!C47="","",'N-Bedarf GL'!C47)</f>
        <v/>
      </c>
      <c r="D48" s="81" t="str">
        <f>IF('N-Bedarf GL'!D47="","",'N-Bedarf GL'!D47)</f>
        <v/>
      </c>
      <c r="E48" s="83" t="str">
        <f>IF('N-Bedarf GL'!H47="","",'N-Bedarf GL'!H47)</f>
        <v/>
      </c>
      <c r="F48" s="32" t="str">
        <f t="shared" si="0"/>
        <v/>
      </c>
      <c r="G48" s="84" t="str">
        <f t="shared" si="1"/>
        <v/>
      </c>
      <c r="H48" s="85"/>
      <c r="I48" s="77" t="s">
        <v>261</v>
      </c>
      <c r="J48" s="2"/>
      <c r="K48" s="32" t="str">
        <f>IF(J48="","C",IF($I48="I",INDEX(Gehaltsklassen!A$11:A$15,MATCH(J48,Gehaltsklassen!C$11:C$15,1),1),IF($I48="II",INDEX(Gehaltsklassen!A$11:A$15,MATCH(J48,Gehaltsklassen!D$11:D$15,1),1),IF($I48="III",INDEX(Gehaltsklassen!A$11:A$15,MATCH(J48,Gehaltsklassen!E$11:E$15,1),1),"Falsche Bodenart"))))</f>
        <v>C</v>
      </c>
      <c r="L48" s="2"/>
      <c r="M48" s="32" t="str">
        <f>IF(L48="","C",IF($I48="I",INDEX(Gehaltsklassen!A$11:A$15,MATCH(L48,Gehaltsklassen!C$11:C$15,1),1),IF($I48="II",INDEX(Gehaltsklassen!A$11:A$15,MATCH(L48,Gehaltsklassen!D$11:D$15,1),1),IF($I48="III",INDEX(Gehaltsklassen!A$11:A$15,MATCH(L48,Gehaltsklassen!E$11:E$15,1),1),"Falsche Bodenart"))))</f>
        <v>C</v>
      </c>
      <c r="N48" s="86" t="str">
        <f>IF(OR(C48=""),"",SUM(F48)*VLOOKUP(K48,Gehaltsklassen!$B$34:$D$38,2,FALSE))</f>
        <v/>
      </c>
      <c r="O48" s="86" t="str">
        <f>IF(OR(C48=""),"",SUM(F48)*VLOOKUP(K48,Gehaltsklassen!$B$34:$D$38,2,FALSE)*C48)</f>
        <v/>
      </c>
      <c r="P48" s="86" t="str">
        <f>IF(OR(C48=""),"",SUM(F48,)*VLOOKUP(K48,Gehaltsklassen!$B$34:$D$38,3,FALSE))</f>
        <v/>
      </c>
      <c r="Q48" s="86" t="str">
        <f>IF(OR(C48=""),"",SUM(F48,)*VLOOKUP(K48,Gehaltsklassen!$B$34:$D$38,3,FALSE)*C48)</f>
        <v/>
      </c>
      <c r="R48" s="87" t="str">
        <f>IF(OR(C48=""),"",(SUM(G48)*VLOOKUP(M48,Gehaltsklassen!$B$34:$D$38,2,FALSE)))</f>
        <v/>
      </c>
      <c r="S48" s="87" t="str">
        <f>IF(OR(C48=""),"",(SUM(G48)*VLOOKUP(M48,Gehaltsklassen!$B$34:$D$38,2,FALSE))*C48)</f>
        <v/>
      </c>
      <c r="T48" s="417" t="str">
        <f>IF(OR(C48=""),"",(SUM(G48)*VLOOKUP(M48,Gehaltsklassen!$B$34:$D$38,3,FALSE)))</f>
        <v/>
      </c>
      <c r="U48" s="417" t="str">
        <f>IF(OR(C48=""),"",(SUM(G48)*VLOOKUP(M48,Gehaltsklassen!$B$34:$D$38,3,FALSE))*C48)</f>
        <v/>
      </c>
    </row>
    <row r="49" spans="1:21" ht="25.9" customHeight="1" x14ac:dyDescent="0.2">
      <c r="A49" s="74" t="str">
        <f>IF(D49="","",MAX($A$10:A48)+1)</f>
        <v/>
      </c>
      <c r="B49" s="82" t="str">
        <f>IF('N-Bedarf GL'!B48="","",'N-Bedarf GL'!B48)</f>
        <v/>
      </c>
      <c r="C49" s="204" t="str">
        <f>IF('N-Bedarf GL'!C48="","",'N-Bedarf GL'!C48)</f>
        <v/>
      </c>
      <c r="D49" s="81" t="str">
        <f>IF('N-Bedarf GL'!D48="","",'N-Bedarf GL'!D48)</f>
        <v/>
      </c>
      <c r="E49" s="83" t="str">
        <f>IF('N-Bedarf GL'!H48="","",'N-Bedarf GL'!H48)</f>
        <v/>
      </c>
      <c r="F49" s="32" t="str">
        <f t="shared" si="0"/>
        <v/>
      </c>
      <c r="G49" s="84" t="str">
        <f t="shared" si="1"/>
        <v/>
      </c>
      <c r="H49" s="85"/>
      <c r="I49" s="77" t="s">
        <v>261</v>
      </c>
      <c r="J49" s="2"/>
      <c r="K49" s="32" t="str">
        <f>IF(J49="","C",IF($I49="I",INDEX(Gehaltsklassen!A$11:A$15,MATCH(J49,Gehaltsklassen!C$11:C$15,1),1),IF($I49="II",INDEX(Gehaltsklassen!A$11:A$15,MATCH(J49,Gehaltsklassen!D$11:D$15,1),1),IF($I49="III",INDEX(Gehaltsklassen!A$11:A$15,MATCH(J49,Gehaltsklassen!E$11:E$15,1),1),"Falsche Bodenart"))))</f>
        <v>C</v>
      </c>
      <c r="L49" s="2"/>
      <c r="M49" s="32" t="str">
        <f>IF(L49="","C",IF($I49="I",INDEX(Gehaltsklassen!A$11:A$15,MATCH(L49,Gehaltsklassen!C$11:C$15,1),1),IF($I49="II",INDEX(Gehaltsklassen!A$11:A$15,MATCH(L49,Gehaltsklassen!D$11:D$15,1),1),IF($I49="III",INDEX(Gehaltsklassen!A$11:A$15,MATCH(L49,Gehaltsklassen!E$11:E$15,1),1),"Falsche Bodenart"))))</f>
        <v>C</v>
      </c>
      <c r="N49" s="86" t="str">
        <f>IF(OR(C49=""),"",SUM(F49)*VLOOKUP(K49,Gehaltsklassen!$B$34:$D$38,2,FALSE))</f>
        <v/>
      </c>
      <c r="O49" s="86" t="str">
        <f>IF(OR(C49=""),"",SUM(F49)*VLOOKUP(K49,Gehaltsklassen!$B$34:$D$38,2,FALSE)*C49)</f>
        <v/>
      </c>
      <c r="P49" s="86" t="str">
        <f>IF(OR(C49=""),"",SUM(F49,)*VLOOKUP(K49,Gehaltsklassen!$B$34:$D$38,3,FALSE))</f>
        <v/>
      </c>
      <c r="Q49" s="86" t="str">
        <f>IF(OR(C49=""),"",SUM(F49,)*VLOOKUP(K49,Gehaltsklassen!$B$34:$D$38,3,FALSE)*C49)</f>
        <v/>
      </c>
      <c r="R49" s="87" t="str">
        <f>IF(OR(C49=""),"",(SUM(G49)*VLOOKUP(M49,Gehaltsklassen!$B$34:$D$38,2,FALSE)))</f>
        <v/>
      </c>
      <c r="S49" s="87" t="str">
        <f>IF(OR(C49=""),"",(SUM(G49)*VLOOKUP(M49,Gehaltsklassen!$B$34:$D$38,2,FALSE))*C49)</f>
        <v/>
      </c>
      <c r="T49" s="417" t="str">
        <f>IF(OR(C49=""),"",(SUM(G49)*VLOOKUP(M49,Gehaltsklassen!$B$34:$D$38,3,FALSE)))</f>
        <v/>
      </c>
      <c r="U49" s="417" t="str">
        <f>IF(OR(C49=""),"",(SUM(G49)*VLOOKUP(M49,Gehaltsklassen!$B$34:$D$38,3,FALSE))*C49)</f>
        <v/>
      </c>
    </row>
    <row r="50" spans="1:21" ht="25.9" customHeight="1" x14ac:dyDescent="0.2">
      <c r="A50" s="74" t="str">
        <f>IF(D50="","",MAX($A$10:A49)+1)</f>
        <v/>
      </c>
      <c r="B50" s="82" t="str">
        <f>IF('N-Bedarf GL'!B49="","",'N-Bedarf GL'!B49)</f>
        <v/>
      </c>
      <c r="C50" s="204" t="str">
        <f>IF('N-Bedarf GL'!C49="","",'N-Bedarf GL'!C49)</f>
        <v/>
      </c>
      <c r="D50" s="81" t="str">
        <f>IF('N-Bedarf GL'!D49="","",'N-Bedarf GL'!D49)</f>
        <v/>
      </c>
      <c r="E50" s="83" t="str">
        <f>IF('N-Bedarf GL'!H49="","",'N-Bedarf GL'!H49)</f>
        <v/>
      </c>
      <c r="F50" s="32" t="str">
        <f t="shared" si="0"/>
        <v/>
      </c>
      <c r="G50" s="84" t="str">
        <f t="shared" si="1"/>
        <v/>
      </c>
      <c r="H50" s="85"/>
      <c r="I50" s="77" t="s">
        <v>261</v>
      </c>
      <c r="J50" s="2"/>
      <c r="K50" s="32" t="str">
        <f>IF(J50="","C",IF($I50="I",INDEX(Gehaltsklassen!A$11:A$15,MATCH(J50,Gehaltsklassen!C$11:C$15,1),1),IF($I50="II",INDEX(Gehaltsklassen!A$11:A$15,MATCH(J50,Gehaltsklassen!D$11:D$15,1),1),IF($I50="III",INDEX(Gehaltsklassen!A$11:A$15,MATCH(J50,Gehaltsklassen!E$11:E$15,1),1),"Falsche Bodenart"))))</f>
        <v>C</v>
      </c>
      <c r="L50" s="2"/>
      <c r="M50" s="32" t="str">
        <f>IF(L50="","C",IF($I50="I",INDEX(Gehaltsklassen!A$11:A$15,MATCH(L50,Gehaltsklassen!C$11:C$15,1),1),IF($I50="II",INDEX(Gehaltsklassen!A$11:A$15,MATCH(L50,Gehaltsklassen!D$11:D$15,1),1),IF($I50="III",INDEX(Gehaltsklassen!A$11:A$15,MATCH(L50,Gehaltsklassen!E$11:E$15,1),1),"Falsche Bodenart"))))</f>
        <v>C</v>
      </c>
      <c r="N50" s="86" t="str">
        <f>IF(OR(C50=""),"",SUM(F50)*VLOOKUP(K50,Gehaltsklassen!$B$34:$D$38,2,FALSE))</f>
        <v/>
      </c>
      <c r="O50" s="86" t="str">
        <f>IF(OR(C50=""),"",SUM(F50)*VLOOKUP(K50,Gehaltsklassen!$B$34:$D$38,2,FALSE)*C50)</f>
        <v/>
      </c>
      <c r="P50" s="86" t="str">
        <f>IF(OR(C50=""),"",SUM(F50,)*VLOOKUP(K50,Gehaltsklassen!$B$34:$D$38,3,FALSE))</f>
        <v/>
      </c>
      <c r="Q50" s="86" t="str">
        <f>IF(OR(C50=""),"",SUM(F50,)*VLOOKUP(K50,Gehaltsklassen!$B$34:$D$38,3,FALSE)*C50)</f>
        <v/>
      </c>
      <c r="R50" s="87" t="str">
        <f>IF(OR(C50=""),"",(SUM(G50)*VLOOKUP(M50,Gehaltsklassen!$B$34:$D$38,2,FALSE)))</f>
        <v/>
      </c>
      <c r="S50" s="87" t="str">
        <f>IF(OR(C50=""),"",(SUM(G50)*VLOOKUP(M50,Gehaltsklassen!$B$34:$D$38,2,FALSE))*C50)</f>
        <v/>
      </c>
      <c r="T50" s="417" t="str">
        <f>IF(OR(C50=""),"",(SUM(G50)*VLOOKUP(M50,Gehaltsklassen!$B$34:$D$38,3,FALSE)))</f>
        <v/>
      </c>
      <c r="U50" s="417" t="str">
        <f>IF(OR(C50=""),"",(SUM(G50)*VLOOKUP(M50,Gehaltsklassen!$B$34:$D$38,3,FALSE))*C50)</f>
        <v/>
      </c>
    </row>
    <row r="51" spans="1:21" ht="25.9" customHeight="1" x14ac:dyDescent="0.2">
      <c r="A51" s="74" t="str">
        <f>IF(D51="","",MAX($A$10:A50)+1)</f>
        <v/>
      </c>
      <c r="B51" s="82" t="str">
        <f>IF('N-Bedarf GL'!B50="","",'N-Bedarf GL'!B50)</f>
        <v/>
      </c>
      <c r="C51" s="204" t="str">
        <f>IF('N-Bedarf GL'!C50="","",'N-Bedarf GL'!C50)</f>
        <v/>
      </c>
      <c r="D51" s="81" t="str">
        <f>IF('N-Bedarf GL'!D50="","",'N-Bedarf GL'!D50)</f>
        <v/>
      </c>
      <c r="E51" s="83" t="str">
        <f>IF('N-Bedarf GL'!H50="","",'N-Bedarf GL'!H50)</f>
        <v/>
      </c>
      <c r="F51" s="32" t="str">
        <f t="shared" si="0"/>
        <v/>
      </c>
      <c r="G51" s="84" t="str">
        <f t="shared" si="1"/>
        <v/>
      </c>
      <c r="H51" s="85"/>
      <c r="I51" s="77" t="s">
        <v>261</v>
      </c>
      <c r="J51" s="2"/>
      <c r="K51" s="32" t="str">
        <f>IF(J51="","C",IF($I51="I",INDEX(Gehaltsklassen!A$11:A$15,MATCH(J51,Gehaltsklassen!C$11:C$15,1),1),IF($I51="II",INDEX(Gehaltsklassen!A$11:A$15,MATCH(J51,Gehaltsklassen!D$11:D$15,1),1),IF($I51="III",INDEX(Gehaltsklassen!A$11:A$15,MATCH(J51,Gehaltsklassen!E$11:E$15,1),1),"Falsche Bodenart"))))</f>
        <v>C</v>
      </c>
      <c r="L51" s="2"/>
      <c r="M51" s="32" t="str">
        <f>IF(L51="","C",IF($I51="I",INDEX(Gehaltsklassen!A$11:A$15,MATCH(L51,Gehaltsklassen!C$11:C$15,1),1),IF($I51="II",INDEX(Gehaltsklassen!A$11:A$15,MATCH(L51,Gehaltsklassen!D$11:D$15,1),1),IF($I51="III",INDEX(Gehaltsklassen!A$11:A$15,MATCH(L51,Gehaltsklassen!E$11:E$15,1),1),"Falsche Bodenart"))))</f>
        <v>C</v>
      </c>
      <c r="N51" s="86" t="str">
        <f>IF(OR(C51=""),"",SUM(F51)*VLOOKUP(K51,Gehaltsklassen!$B$34:$D$38,2,FALSE))</f>
        <v/>
      </c>
      <c r="O51" s="86" t="str">
        <f>IF(OR(C51=""),"",SUM(F51)*VLOOKUP(K51,Gehaltsklassen!$B$34:$D$38,2,FALSE)*C51)</f>
        <v/>
      </c>
      <c r="P51" s="86" t="str">
        <f>IF(OR(C51=""),"",SUM(F51,)*VLOOKUP(K51,Gehaltsklassen!$B$34:$D$38,3,FALSE))</f>
        <v/>
      </c>
      <c r="Q51" s="86" t="str">
        <f>IF(OR(C51=""),"",SUM(F51,)*VLOOKUP(K51,Gehaltsklassen!$B$34:$D$38,3,FALSE)*C51)</f>
        <v/>
      </c>
      <c r="R51" s="87" t="str">
        <f>IF(OR(C51=""),"",(SUM(G51)*VLOOKUP(M51,Gehaltsklassen!$B$34:$D$38,2,FALSE)))</f>
        <v/>
      </c>
      <c r="S51" s="87" t="str">
        <f>IF(OR(C51=""),"",(SUM(G51)*VLOOKUP(M51,Gehaltsklassen!$B$34:$D$38,2,FALSE))*C51)</f>
        <v/>
      </c>
      <c r="T51" s="417" t="str">
        <f>IF(OR(C51=""),"",(SUM(G51)*VLOOKUP(M51,Gehaltsklassen!$B$34:$D$38,3,FALSE)))</f>
        <v/>
      </c>
      <c r="U51" s="417" t="str">
        <f>IF(OR(C51=""),"",(SUM(G51)*VLOOKUP(M51,Gehaltsklassen!$B$34:$D$38,3,FALSE))*C51)</f>
        <v/>
      </c>
    </row>
    <row r="52" spans="1:21" ht="25.9" customHeight="1" x14ac:dyDescent="0.2">
      <c r="A52" s="74" t="str">
        <f>IF(D52="","",MAX($A$10:A51)+1)</f>
        <v/>
      </c>
      <c r="B52" s="82" t="str">
        <f>IF('N-Bedarf GL'!B51="","",'N-Bedarf GL'!B51)</f>
        <v/>
      </c>
      <c r="C52" s="204" t="str">
        <f>IF('N-Bedarf GL'!C51="","",'N-Bedarf GL'!C51)</f>
        <v/>
      </c>
      <c r="D52" s="81" t="str">
        <f>IF('N-Bedarf GL'!D51="","",'N-Bedarf GL'!D51)</f>
        <v/>
      </c>
      <c r="E52" s="83" t="str">
        <f>IF('N-Bedarf GL'!H51="","",'N-Bedarf GL'!H51)</f>
        <v/>
      </c>
      <c r="F52" s="32" t="str">
        <f t="shared" si="0"/>
        <v/>
      </c>
      <c r="G52" s="84" t="str">
        <f t="shared" si="1"/>
        <v/>
      </c>
      <c r="H52" s="85"/>
      <c r="I52" s="77" t="s">
        <v>261</v>
      </c>
      <c r="J52" s="2"/>
      <c r="K52" s="32" t="str">
        <f>IF(J52="","C",IF($I52="I",INDEX(Gehaltsklassen!A$11:A$15,MATCH(J52,Gehaltsklassen!C$11:C$15,1),1),IF($I52="II",INDEX(Gehaltsklassen!A$11:A$15,MATCH(J52,Gehaltsklassen!D$11:D$15,1),1),IF($I52="III",INDEX(Gehaltsklassen!A$11:A$15,MATCH(J52,Gehaltsklassen!E$11:E$15,1),1),"Falsche Bodenart"))))</f>
        <v>C</v>
      </c>
      <c r="L52" s="2"/>
      <c r="M52" s="32" t="str">
        <f>IF(L52="","C",IF($I52="I",INDEX(Gehaltsklassen!A$11:A$15,MATCH(L52,Gehaltsklassen!C$11:C$15,1),1),IF($I52="II",INDEX(Gehaltsklassen!A$11:A$15,MATCH(L52,Gehaltsklassen!D$11:D$15,1),1),IF($I52="III",INDEX(Gehaltsklassen!A$11:A$15,MATCH(L52,Gehaltsklassen!E$11:E$15,1),1),"Falsche Bodenart"))))</f>
        <v>C</v>
      </c>
      <c r="N52" s="86" t="str">
        <f>IF(OR(C52=""),"",SUM(F52)*VLOOKUP(K52,Gehaltsklassen!$B$34:$D$38,2,FALSE))</f>
        <v/>
      </c>
      <c r="O52" s="86" t="str">
        <f>IF(OR(C52=""),"",SUM(F52)*VLOOKUP(K52,Gehaltsklassen!$B$34:$D$38,2,FALSE)*C52)</f>
        <v/>
      </c>
      <c r="P52" s="86" t="str">
        <f>IF(OR(C52=""),"",SUM(F52,)*VLOOKUP(K52,Gehaltsklassen!$B$34:$D$38,3,FALSE))</f>
        <v/>
      </c>
      <c r="Q52" s="86" t="str">
        <f>IF(OR(C52=""),"",SUM(F52,)*VLOOKUP(K52,Gehaltsklassen!$B$34:$D$38,3,FALSE)*C52)</f>
        <v/>
      </c>
      <c r="R52" s="87" t="str">
        <f>IF(OR(C52=""),"",(SUM(G52)*VLOOKUP(M52,Gehaltsklassen!$B$34:$D$38,2,FALSE)))</f>
        <v/>
      </c>
      <c r="S52" s="87" t="str">
        <f>IF(OR(C52=""),"",(SUM(G52)*VLOOKUP(M52,Gehaltsklassen!$B$34:$D$38,2,FALSE))*C52)</f>
        <v/>
      </c>
      <c r="T52" s="417" t="str">
        <f>IF(OR(C52=""),"",(SUM(G52)*VLOOKUP(M52,Gehaltsklassen!$B$34:$D$38,3,FALSE)))</f>
        <v/>
      </c>
      <c r="U52" s="417" t="str">
        <f>IF(OR(C52=""),"",(SUM(G52)*VLOOKUP(M52,Gehaltsklassen!$B$34:$D$38,3,FALSE))*C52)</f>
        <v/>
      </c>
    </row>
    <row r="53" spans="1:21" ht="25.9" customHeight="1" x14ac:dyDescent="0.2">
      <c r="A53" s="74" t="str">
        <f>IF(D53="","",MAX($A$10:A52)+1)</f>
        <v/>
      </c>
      <c r="B53" s="82" t="str">
        <f>IF('N-Bedarf GL'!B52="","",'N-Bedarf GL'!B52)</f>
        <v/>
      </c>
      <c r="C53" s="204" t="str">
        <f>IF('N-Bedarf GL'!C52="","",'N-Bedarf GL'!C52)</f>
        <v/>
      </c>
      <c r="D53" s="81" t="str">
        <f>IF('N-Bedarf GL'!D52="","",'N-Bedarf GL'!D52)</f>
        <v/>
      </c>
      <c r="E53" s="83" t="str">
        <f>IF('N-Bedarf GL'!H52="","",'N-Bedarf GL'!H52)</f>
        <v/>
      </c>
      <c r="F53" s="32" t="str">
        <f t="shared" si="0"/>
        <v/>
      </c>
      <c r="G53" s="84" t="str">
        <f t="shared" si="1"/>
        <v/>
      </c>
      <c r="H53" s="85"/>
      <c r="I53" s="77" t="s">
        <v>261</v>
      </c>
      <c r="J53" s="2"/>
      <c r="K53" s="32" t="str">
        <f>IF(J53="","C",IF($I53="I",INDEX(Gehaltsklassen!A$11:A$15,MATCH(J53,Gehaltsklassen!C$11:C$15,1),1),IF($I53="II",INDEX(Gehaltsklassen!A$11:A$15,MATCH(J53,Gehaltsklassen!D$11:D$15,1),1),IF($I53="III",INDEX(Gehaltsklassen!A$11:A$15,MATCH(J53,Gehaltsklassen!E$11:E$15,1),1),"Falsche Bodenart"))))</f>
        <v>C</v>
      </c>
      <c r="L53" s="2"/>
      <c r="M53" s="32" t="str">
        <f>IF(L53="","C",IF($I53="I",INDEX(Gehaltsklassen!A$11:A$15,MATCH(L53,Gehaltsklassen!C$11:C$15,1),1),IF($I53="II",INDEX(Gehaltsklassen!A$11:A$15,MATCH(L53,Gehaltsklassen!D$11:D$15,1),1),IF($I53="III",INDEX(Gehaltsklassen!A$11:A$15,MATCH(L53,Gehaltsklassen!E$11:E$15,1),1),"Falsche Bodenart"))))</f>
        <v>C</v>
      </c>
      <c r="N53" s="86" t="str">
        <f>IF(OR(C53=""),"",SUM(F53)*VLOOKUP(K53,Gehaltsklassen!$B$34:$D$38,2,FALSE))</f>
        <v/>
      </c>
      <c r="O53" s="86" t="str">
        <f>IF(OR(C53=""),"",SUM(F53)*VLOOKUP(K53,Gehaltsklassen!$B$34:$D$38,2,FALSE)*C53)</f>
        <v/>
      </c>
      <c r="P53" s="86" t="str">
        <f>IF(OR(C53=""),"",SUM(F53,)*VLOOKUP(K53,Gehaltsklassen!$B$34:$D$38,3,FALSE))</f>
        <v/>
      </c>
      <c r="Q53" s="86" t="str">
        <f>IF(OR(C53=""),"",SUM(F53,)*VLOOKUP(K53,Gehaltsklassen!$B$34:$D$38,3,FALSE)*C53)</f>
        <v/>
      </c>
      <c r="R53" s="87" t="str">
        <f>IF(OR(C53=""),"",(SUM(G53)*VLOOKUP(M53,Gehaltsklassen!$B$34:$D$38,2,FALSE)))</f>
        <v/>
      </c>
      <c r="S53" s="87" t="str">
        <f>IF(OR(C53=""),"",(SUM(G53)*VLOOKUP(M53,Gehaltsklassen!$B$34:$D$38,2,FALSE))*C53)</f>
        <v/>
      </c>
      <c r="T53" s="417" t="str">
        <f>IF(OR(C53=""),"",(SUM(G53)*VLOOKUP(M53,Gehaltsklassen!$B$34:$D$38,3,FALSE)))</f>
        <v/>
      </c>
      <c r="U53" s="417" t="str">
        <f>IF(OR(C53=""),"",(SUM(G53)*VLOOKUP(M53,Gehaltsklassen!$B$34:$D$38,3,FALSE))*C53)</f>
        <v/>
      </c>
    </row>
    <row r="54" spans="1:21" ht="25.9" customHeight="1" x14ac:dyDescent="0.2">
      <c r="A54" s="74" t="str">
        <f>IF(D54="","",MAX($A$10:A53)+1)</f>
        <v/>
      </c>
      <c r="B54" s="82" t="str">
        <f>IF('N-Bedarf GL'!B53="","",'N-Bedarf GL'!B53)</f>
        <v/>
      </c>
      <c r="C54" s="204" t="str">
        <f>IF('N-Bedarf GL'!C53="","",'N-Bedarf GL'!C53)</f>
        <v/>
      </c>
      <c r="D54" s="81" t="str">
        <f>IF('N-Bedarf GL'!D53="","",'N-Bedarf GL'!D53)</f>
        <v/>
      </c>
      <c r="E54" s="83" t="str">
        <f>IF('N-Bedarf GL'!H53="","",'N-Bedarf GL'!H53)</f>
        <v/>
      </c>
      <c r="F54" s="32" t="str">
        <f t="shared" si="0"/>
        <v/>
      </c>
      <c r="G54" s="84" t="str">
        <f t="shared" si="1"/>
        <v/>
      </c>
      <c r="H54" s="85"/>
      <c r="I54" s="77" t="s">
        <v>261</v>
      </c>
      <c r="J54" s="2"/>
      <c r="K54" s="32" t="str">
        <f>IF(J54="","C",IF($I54="I",INDEX(Gehaltsklassen!A$11:A$15,MATCH(J54,Gehaltsklassen!C$11:C$15,1),1),IF($I54="II",INDEX(Gehaltsklassen!A$11:A$15,MATCH(J54,Gehaltsklassen!D$11:D$15,1),1),IF($I54="III",INDEX(Gehaltsklassen!A$11:A$15,MATCH(J54,Gehaltsklassen!E$11:E$15,1),1),"Falsche Bodenart"))))</f>
        <v>C</v>
      </c>
      <c r="L54" s="2"/>
      <c r="M54" s="32" t="str">
        <f>IF(L54="","C",IF($I54="I",INDEX(Gehaltsklassen!A$11:A$15,MATCH(L54,Gehaltsklassen!C$11:C$15,1),1),IF($I54="II",INDEX(Gehaltsklassen!A$11:A$15,MATCH(L54,Gehaltsklassen!D$11:D$15,1),1),IF($I54="III",INDEX(Gehaltsklassen!A$11:A$15,MATCH(L54,Gehaltsklassen!E$11:E$15,1),1),"Falsche Bodenart"))))</f>
        <v>C</v>
      </c>
      <c r="N54" s="86" t="str">
        <f>IF(OR(C54=""),"",SUM(F54)*VLOOKUP(K54,Gehaltsklassen!$B$34:$D$38,2,FALSE))</f>
        <v/>
      </c>
      <c r="O54" s="86" t="str">
        <f>IF(OR(C54=""),"",SUM(F54)*VLOOKUP(K54,Gehaltsklassen!$B$34:$D$38,2,FALSE)*C54)</f>
        <v/>
      </c>
      <c r="P54" s="86" t="str">
        <f>IF(OR(C54=""),"",SUM(F54,)*VLOOKUP(K54,Gehaltsklassen!$B$34:$D$38,3,FALSE))</f>
        <v/>
      </c>
      <c r="Q54" s="86" t="str">
        <f>IF(OR(C54=""),"",SUM(F54,)*VLOOKUP(K54,Gehaltsklassen!$B$34:$D$38,3,FALSE)*C54)</f>
        <v/>
      </c>
      <c r="R54" s="87" t="str">
        <f>IF(OR(C54=""),"",(SUM(G54)*VLOOKUP(M54,Gehaltsklassen!$B$34:$D$38,2,FALSE)))</f>
        <v/>
      </c>
      <c r="S54" s="87" t="str">
        <f>IF(OR(C54=""),"",(SUM(G54)*VLOOKUP(M54,Gehaltsklassen!$B$34:$D$38,2,FALSE))*C54)</f>
        <v/>
      </c>
      <c r="T54" s="417" t="str">
        <f>IF(OR(C54=""),"",(SUM(G54)*VLOOKUP(M54,Gehaltsklassen!$B$34:$D$38,3,FALSE)))</f>
        <v/>
      </c>
      <c r="U54" s="417" t="str">
        <f>IF(OR(C54=""),"",(SUM(G54)*VLOOKUP(M54,Gehaltsklassen!$B$34:$D$38,3,FALSE))*C54)</f>
        <v/>
      </c>
    </row>
    <row r="55" spans="1:21" ht="25.9" customHeight="1" x14ac:dyDescent="0.2">
      <c r="A55" s="74" t="str">
        <f>IF(D55="","",MAX($A$10:A54)+1)</f>
        <v/>
      </c>
      <c r="B55" s="82" t="str">
        <f>IF('N-Bedarf GL'!B54="","",'N-Bedarf GL'!B54)</f>
        <v/>
      </c>
      <c r="C55" s="204" t="str">
        <f>IF('N-Bedarf GL'!C54="","",'N-Bedarf GL'!C54)</f>
        <v/>
      </c>
      <c r="D55" s="81" t="str">
        <f>IF('N-Bedarf GL'!D54="","",'N-Bedarf GL'!D54)</f>
        <v/>
      </c>
      <c r="E55" s="83" t="str">
        <f>IF('N-Bedarf GL'!H54="","",'N-Bedarf GL'!H54)</f>
        <v/>
      </c>
      <c r="F55" s="32" t="str">
        <f t="shared" si="0"/>
        <v/>
      </c>
      <c r="G55" s="84" t="str">
        <f t="shared" si="1"/>
        <v/>
      </c>
      <c r="H55" s="85"/>
      <c r="I55" s="77" t="s">
        <v>261</v>
      </c>
      <c r="J55" s="2"/>
      <c r="K55" s="32" t="str">
        <f>IF(J55="","C",IF($I55="I",INDEX(Gehaltsklassen!A$11:A$15,MATCH(J55,Gehaltsklassen!C$11:C$15,1),1),IF($I55="II",INDEX(Gehaltsklassen!A$11:A$15,MATCH(J55,Gehaltsklassen!D$11:D$15,1),1),IF($I55="III",INDEX(Gehaltsklassen!A$11:A$15,MATCH(J55,Gehaltsklassen!E$11:E$15,1),1),"Falsche Bodenart"))))</f>
        <v>C</v>
      </c>
      <c r="L55" s="2"/>
      <c r="M55" s="32" t="str">
        <f>IF(L55="","C",IF($I55="I",INDEX(Gehaltsklassen!A$11:A$15,MATCH(L55,Gehaltsklassen!C$11:C$15,1),1),IF($I55="II",INDEX(Gehaltsklassen!A$11:A$15,MATCH(L55,Gehaltsklassen!D$11:D$15,1),1),IF($I55="III",INDEX(Gehaltsklassen!A$11:A$15,MATCH(L55,Gehaltsklassen!E$11:E$15,1),1),"Falsche Bodenart"))))</f>
        <v>C</v>
      </c>
      <c r="N55" s="86" t="str">
        <f>IF(OR(C55=""),"",SUM(F55)*VLOOKUP(K55,Gehaltsklassen!$B$34:$D$38,2,FALSE))</f>
        <v/>
      </c>
      <c r="O55" s="86" t="str">
        <f>IF(OR(C55=""),"",SUM(F55)*VLOOKUP(K55,Gehaltsklassen!$B$34:$D$38,2,FALSE)*C55)</f>
        <v/>
      </c>
      <c r="P55" s="86" t="str">
        <f>IF(OR(C55=""),"",SUM(F55,)*VLOOKUP(K55,Gehaltsklassen!$B$34:$D$38,3,FALSE))</f>
        <v/>
      </c>
      <c r="Q55" s="86" t="str">
        <f>IF(OR(C55=""),"",SUM(F55,)*VLOOKUP(K55,Gehaltsklassen!$B$34:$D$38,3,FALSE)*C55)</f>
        <v/>
      </c>
      <c r="R55" s="87" t="str">
        <f>IF(OR(C55=""),"",(SUM(G55)*VLOOKUP(M55,Gehaltsklassen!$B$34:$D$38,2,FALSE)))</f>
        <v/>
      </c>
      <c r="S55" s="87" t="str">
        <f>IF(OR(C55=""),"",(SUM(G55)*VLOOKUP(M55,Gehaltsklassen!$B$34:$D$38,2,FALSE))*C55)</f>
        <v/>
      </c>
      <c r="T55" s="417" t="str">
        <f>IF(OR(C55=""),"",(SUM(G55)*VLOOKUP(M55,Gehaltsklassen!$B$34:$D$38,3,FALSE)))</f>
        <v/>
      </c>
      <c r="U55" s="417" t="str">
        <f>IF(OR(C55=""),"",(SUM(G55)*VLOOKUP(M55,Gehaltsklassen!$B$34:$D$38,3,FALSE))*C55)</f>
        <v/>
      </c>
    </row>
    <row r="56" spans="1:21" ht="25.9" customHeight="1" x14ac:dyDescent="0.2">
      <c r="A56" s="74" t="str">
        <f>IF(D56="","",MAX($A$10:A55)+1)</f>
        <v/>
      </c>
      <c r="B56" s="82" t="str">
        <f>IF('N-Bedarf GL'!B55="","",'N-Bedarf GL'!B55)</f>
        <v/>
      </c>
      <c r="C56" s="204" t="str">
        <f>IF('N-Bedarf GL'!C55="","",'N-Bedarf GL'!C55)</f>
        <v/>
      </c>
      <c r="D56" s="81" t="str">
        <f>IF('N-Bedarf GL'!D55="","",'N-Bedarf GL'!D55)</f>
        <v/>
      </c>
      <c r="E56" s="83" t="str">
        <f>IF('N-Bedarf GL'!H55="","",'N-Bedarf GL'!H55)</f>
        <v/>
      </c>
      <c r="F56" s="32" t="str">
        <f t="shared" si="0"/>
        <v/>
      </c>
      <c r="G56" s="84" t="str">
        <f t="shared" si="1"/>
        <v/>
      </c>
      <c r="H56" s="85"/>
      <c r="I56" s="77" t="s">
        <v>261</v>
      </c>
      <c r="J56" s="2"/>
      <c r="K56" s="32" t="str">
        <f>IF(J56="","C",IF($I56="I",INDEX(Gehaltsklassen!A$11:A$15,MATCH(J56,Gehaltsklassen!C$11:C$15,1),1),IF($I56="II",INDEX(Gehaltsklassen!A$11:A$15,MATCH(J56,Gehaltsklassen!D$11:D$15,1),1),IF($I56="III",INDEX(Gehaltsklassen!A$11:A$15,MATCH(J56,Gehaltsklassen!E$11:E$15,1),1),"Falsche Bodenart"))))</f>
        <v>C</v>
      </c>
      <c r="L56" s="2"/>
      <c r="M56" s="32" t="str">
        <f>IF(L56="","C",IF($I56="I",INDEX(Gehaltsklassen!A$11:A$15,MATCH(L56,Gehaltsklassen!C$11:C$15,1),1),IF($I56="II",INDEX(Gehaltsklassen!A$11:A$15,MATCH(L56,Gehaltsklassen!D$11:D$15,1),1),IF($I56="III",INDEX(Gehaltsklassen!A$11:A$15,MATCH(L56,Gehaltsklassen!E$11:E$15,1),1),"Falsche Bodenart"))))</f>
        <v>C</v>
      </c>
      <c r="N56" s="86" t="str">
        <f>IF(OR(C56=""),"",SUM(F56)*VLOOKUP(K56,Gehaltsklassen!$B$34:$D$38,2,FALSE))</f>
        <v/>
      </c>
      <c r="O56" s="86" t="str">
        <f>IF(OR(C56=""),"",SUM(F56)*VLOOKUP(K56,Gehaltsklassen!$B$34:$D$38,2,FALSE)*C56)</f>
        <v/>
      </c>
      <c r="P56" s="86" t="str">
        <f>IF(OR(C56=""),"",SUM(F56,)*VLOOKUP(K56,Gehaltsklassen!$B$34:$D$38,3,FALSE))</f>
        <v/>
      </c>
      <c r="Q56" s="86" t="str">
        <f>IF(OR(C56=""),"",SUM(F56,)*VLOOKUP(K56,Gehaltsklassen!$B$34:$D$38,3,FALSE)*C56)</f>
        <v/>
      </c>
      <c r="R56" s="87" t="str">
        <f>IF(OR(C56=""),"",(SUM(G56)*VLOOKUP(M56,Gehaltsklassen!$B$34:$D$38,2,FALSE)))</f>
        <v/>
      </c>
      <c r="S56" s="87" t="str">
        <f>IF(OR(C56=""),"",(SUM(G56)*VLOOKUP(M56,Gehaltsklassen!$B$34:$D$38,2,FALSE))*C56)</f>
        <v/>
      </c>
      <c r="T56" s="417" t="str">
        <f>IF(OR(C56=""),"",(SUM(G56)*VLOOKUP(M56,Gehaltsklassen!$B$34:$D$38,3,FALSE)))</f>
        <v/>
      </c>
      <c r="U56" s="417" t="str">
        <f>IF(OR(C56=""),"",(SUM(G56)*VLOOKUP(M56,Gehaltsklassen!$B$34:$D$38,3,FALSE))*C56)</f>
        <v/>
      </c>
    </row>
    <row r="57" spans="1:21" ht="25.9" customHeight="1" x14ac:dyDescent="0.2">
      <c r="A57" s="74" t="str">
        <f>IF(D57="","",MAX($A$10:A56)+1)</f>
        <v/>
      </c>
      <c r="B57" s="82" t="str">
        <f>IF('N-Bedarf GL'!B56="","",'N-Bedarf GL'!B56)</f>
        <v/>
      </c>
      <c r="C57" s="204" t="str">
        <f>IF('N-Bedarf GL'!C56="","",'N-Bedarf GL'!C56)</f>
        <v/>
      </c>
      <c r="D57" s="81" t="str">
        <f>IF('N-Bedarf GL'!D56="","",'N-Bedarf GL'!D56)</f>
        <v/>
      </c>
      <c r="E57" s="83" t="str">
        <f>IF('N-Bedarf GL'!H56="","",'N-Bedarf GL'!H56)</f>
        <v/>
      </c>
      <c r="F57" s="32" t="str">
        <f t="shared" si="0"/>
        <v/>
      </c>
      <c r="G57" s="84" t="str">
        <f t="shared" si="1"/>
        <v/>
      </c>
      <c r="H57" s="85"/>
      <c r="I57" s="77" t="s">
        <v>261</v>
      </c>
      <c r="J57" s="2"/>
      <c r="K57" s="32" t="str">
        <f>IF(J57="","C",IF($I57="I",INDEX(Gehaltsklassen!A$11:A$15,MATCH(J57,Gehaltsklassen!C$11:C$15,1),1),IF($I57="II",INDEX(Gehaltsklassen!A$11:A$15,MATCH(J57,Gehaltsklassen!D$11:D$15,1),1),IF($I57="III",INDEX(Gehaltsklassen!A$11:A$15,MATCH(J57,Gehaltsklassen!E$11:E$15,1),1),"Falsche Bodenart"))))</f>
        <v>C</v>
      </c>
      <c r="L57" s="2"/>
      <c r="M57" s="32" t="str">
        <f>IF(L57="","C",IF($I57="I",INDEX(Gehaltsklassen!A$11:A$15,MATCH(L57,Gehaltsklassen!C$11:C$15,1),1),IF($I57="II",INDEX(Gehaltsklassen!A$11:A$15,MATCH(L57,Gehaltsklassen!D$11:D$15,1),1),IF($I57="III",INDEX(Gehaltsklassen!A$11:A$15,MATCH(L57,Gehaltsklassen!E$11:E$15,1),1),"Falsche Bodenart"))))</f>
        <v>C</v>
      </c>
      <c r="N57" s="86" t="str">
        <f>IF(OR(C57=""),"",SUM(F57)*VLOOKUP(K57,Gehaltsklassen!$B$34:$D$38,2,FALSE))</f>
        <v/>
      </c>
      <c r="O57" s="86" t="str">
        <f>IF(OR(C57=""),"",SUM(F57)*VLOOKUP(K57,Gehaltsklassen!$B$34:$D$38,2,FALSE)*C57)</f>
        <v/>
      </c>
      <c r="P57" s="86" t="str">
        <f>IF(OR(C57=""),"",SUM(F57,)*VLOOKUP(K57,Gehaltsklassen!$B$34:$D$38,3,FALSE))</f>
        <v/>
      </c>
      <c r="Q57" s="86" t="str">
        <f>IF(OR(C57=""),"",SUM(F57,)*VLOOKUP(K57,Gehaltsklassen!$B$34:$D$38,3,FALSE)*C57)</f>
        <v/>
      </c>
      <c r="R57" s="87" t="str">
        <f>IF(OR(C57=""),"",(SUM(G57)*VLOOKUP(M57,Gehaltsklassen!$B$34:$D$38,2,FALSE)))</f>
        <v/>
      </c>
      <c r="S57" s="87" t="str">
        <f>IF(OR(C57=""),"",(SUM(G57)*VLOOKUP(M57,Gehaltsklassen!$B$34:$D$38,2,FALSE))*C57)</f>
        <v/>
      </c>
      <c r="T57" s="417" t="str">
        <f>IF(OR(C57=""),"",(SUM(G57)*VLOOKUP(M57,Gehaltsklassen!$B$34:$D$38,3,FALSE)))</f>
        <v/>
      </c>
      <c r="U57" s="417" t="str">
        <f>IF(OR(C57=""),"",(SUM(G57)*VLOOKUP(M57,Gehaltsklassen!$B$34:$D$38,3,FALSE))*C57)</f>
        <v/>
      </c>
    </row>
    <row r="58" spans="1:21" ht="25.9" customHeight="1" x14ac:dyDescent="0.2">
      <c r="A58" s="74" t="str">
        <f>IF(D58="","",MAX($A$10:A57)+1)</f>
        <v/>
      </c>
      <c r="B58" s="82" t="str">
        <f>IF('N-Bedarf GL'!B57="","",'N-Bedarf GL'!B57)</f>
        <v/>
      </c>
      <c r="C58" s="204" t="str">
        <f>IF('N-Bedarf GL'!C57="","",'N-Bedarf GL'!C57)</f>
        <v/>
      </c>
      <c r="D58" s="81" t="str">
        <f>IF('N-Bedarf GL'!D57="","",'N-Bedarf GL'!D57)</f>
        <v/>
      </c>
      <c r="E58" s="83" t="str">
        <f>IF('N-Bedarf GL'!H57="","",'N-Bedarf GL'!H57)</f>
        <v/>
      </c>
      <c r="F58" s="32" t="str">
        <f t="shared" si="0"/>
        <v/>
      </c>
      <c r="G58" s="84" t="str">
        <f t="shared" si="1"/>
        <v/>
      </c>
      <c r="H58" s="85"/>
      <c r="I58" s="77" t="s">
        <v>261</v>
      </c>
      <c r="J58" s="2"/>
      <c r="K58" s="32" t="str">
        <f>IF(J58="","C",IF($I58="I",INDEX(Gehaltsklassen!A$11:A$15,MATCH(J58,Gehaltsklassen!C$11:C$15,1),1),IF($I58="II",INDEX(Gehaltsklassen!A$11:A$15,MATCH(J58,Gehaltsklassen!D$11:D$15,1),1),IF($I58="III",INDEX(Gehaltsklassen!A$11:A$15,MATCH(J58,Gehaltsklassen!E$11:E$15,1),1),"Falsche Bodenart"))))</f>
        <v>C</v>
      </c>
      <c r="L58" s="2"/>
      <c r="M58" s="32" t="str">
        <f>IF(L58="","C",IF($I58="I",INDEX(Gehaltsklassen!A$11:A$15,MATCH(L58,Gehaltsklassen!C$11:C$15,1),1),IF($I58="II",INDEX(Gehaltsklassen!A$11:A$15,MATCH(L58,Gehaltsklassen!D$11:D$15,1),1),IF($I58="III",INDEX(Gehaltsklassen!A$11:A$15,MATCH(L58,Gehaltsklassen!E$11:E$15,1),1),"Falsche Bodenart"))))</f>
        <v>C</v>
      </c>
      <c r="N58" s="86" t="str">
        <f>IF(OR(C58=""),"",SUM(F58)*VLOOKUP(K58,Gehaltsklassen!$B$34:$D$38,2,FALSE))</f>
        <v/>
      </c>
      <c r="O58" s="86" t="str">
        <f>IF(OR(C58=""),"",SUM(F58)*VLOOKUP(K58,Gehaltsklassen!$B$34:$D$38,2,FALSE)*C58)</f>
        <v/>
      </c>
      <c r="P58" s="86" t="str">
        <f>IF(OR(C58=""),"",SUM(F58,)*VLOOKUP(K58,Gehaltsklassen!$B$34:$D$38,3,FALSE))</f>
        <v/>
      </c>
      <c r="Q58" s="86" t="str">
        <f>IF(OR(C58=""),"",SUM(F58,)*VLOOKUP(K58,Gehaltsklassen!$B$34:$D$38,3,FALSE)*C58)</f>
        <v/>
      </c>
      <c r="R58" s="87" t="str">
        <f>IF(OR(C58=""),"",(SUM(G58)*VLOOKUP(M58,Gehaltsklassen!$B$34:$D$38,2,FALSE)))</f>
        <v/>
      </c>
      <c r="S58" s="87" t="str">
        <f>IF(OR(C58=""),"",(SUM(G58)*VLOOKUP(M58,Gehaltsklassen!$B$34:$D$38,2,FALSE))*C58)</f>
        <v/>
      </c>
      <c r="T58" s="417" t="str">
        <f>IF(OR(C58=""),"",(SUM(G58)*VLOOKUP(M58,Gehaltsklassen!$B$34:$D$38,3,FALSE)))</f>
        <v/>
      </c>
      <c r="U58" s="417" t="str">
        <f>IF(OR(C58=""),"",(SUM(G58)*VLOOKUP(M58,Gehaltsklassen!$B$34:$D$38,3,FALSE))*C58)</f>
        <v/>
      </c>
    </row>
    <row r="59" spans="1:21" ht="25.9" customHeight="1" x14ac:dyDescent="0.2">
      <c r="A59" s="74" t="str">
        <f>IF(D59="","",MAX($A$10:A58)+1)</f>
        <v/>
      </c>
      <c r="B59" s="82" t="str">
        <f>IF('N-Bedarf GL'!B58="","",'N-Bedarf GL'!B58)</f>
        <v/>
      </c>
      <c r="C59" s="204" t="str">
        <f>IF('N-Bedarf GL'!C58="","",'N-Bedarf GL'!C58)</f>
        <v/>
      </c>
      <c r="D59" s="81" t="str">
        <f>IF('N-Bedarf GL'!D58="","",'N-Bedarf GL'!D58)</f>
        <v/>
      </c>
      <c r="E59" s="83" t="str">
        <f>IF('N-Bedarf GL'!H58="","",'N-Bedarf GL'!H58)</f>
        <v/>
      </c>
      <c r="F59" s="32" t="str">
        <f t="shared" si="0"/>
        <v/>
      </c>
      <c r="G59" s="84" t="str">
        <f t="shared" si="1"/>
        <v/>
      </c>
      <c r="H59" s="85"/>
      <c r="I59" s="77" t="s">
        <v>261</v>
      </c>
      <c r="J59" s="2"/>
      <c r="K59" s="32" t="str">
        <f>IF(J59="","C",IF($I59="I",INDEX(Gehaltsklassen!A$11:A$15,MATCH(J59,Gehaltsklassen!C$11:C$15,1),1),IF($I59="II",INDEX(Gehaltsklassen!A$11:A$15,MATCH(J59,Gehaltsklassen!D$11:D$15,1),1),IF($I59="III",INDEX(Gehaltsklassen!A$11:A$15,MATCH(J59,Gehaltsklassen!E$11:E$15,1),1),"Falsche Bodenart"))))</f>
        <v>C</v>
      </c>
      <c r="L59" s="2"/>
      <c r="M59" s="32" t="str">
        <f>IF(L59="","C",IF($I59="I",INDEX(Gehaltsklassen!A$11:A$15,MATCH(L59,Gehaltsklassen!C$11:C$15,1),1),IF($I59="II",INDEX(Gehaltsklassen!A$11:A$15,MATCH(L59,Gehaltsklassen!D$11:D$15,1),1),IF($I59="III",INDEX(Gehaltsklassen!A$11:A$15,MATCH(L59,Gehaltsklassen!E$11:E$15,1),1),"Falsche Bodenart"))))</f>
        <v>C</v>
      </c>
      <c r="N59" s="86" t="str">
        <f>IF(OR(C59=""),"",SUM(F59)*VLOOKUP(K59,Gehaltsklassen!$B$34:$D$38,2,FALSE))</f>
        <v/>
      </c>
      <c r="O59" s="86" t="str">
        <f>IF(OR(C59=""),"",SUM(F59)*VLOOKUP(K59,Gehaltsklassen!$B$34:$D$38,2,FALSE)*C59)</f>
        <v/>
      </c>
      <c r="P59" s="86" t="str">
        <f>IF(OR(C59=""),"",SUM(F59,)*VLOOKUP(K59,Gehaltsklassen!$B$34:$D$38,3,FALSE))</f>
        <v/>
      </c>
      <c r="Q59" s="86" t="str">
        <f>IF(OR(C59=""),"",SUM(F59,)*VLOOKUP(K59,Gehaltsklassen!$B$34:$D$38,3,FALSE)*C59)</f>
        <v/>
      </c>
      <c r="R59" s="87" t="str">
        <f>IF(OR(C59=""),"",(SUM(G59)*VLOOKUP(M59,Gehaltsklassen!$B$34:$D$38,2,FALSE)))</f>
        <v/>
      </c>
      <c r="S59" s="87" t="str">
        <f>IF(OR(C59=""),"",(SUM(G59)*VLOOKUP(M59,Gehaltsklassen!$B$34:$D$38,2,FALSE))*C59)</f>
        <v/>
      </c>
      <c r="T59" s="417" t="str">
        <f>IF(OR(C59=""),"",(SUM(G59)*VLOOKUP(M59,Gehaltsklassen!$B$34:$D$38,3,FALSE)))</f>
        <v/>
      </c>
      <c r="U59" s="417" t="str">
        <f>IF(OR(C59=""),"",(SUM(G59)*VLOOKUP(M59,Gehaltsklassen!$B$34:$D$38,3,FALSE))*C59)</f>
        <v/>
      </c>
    </row>
    <row r="60" spans="1:21" ht="25.9" customHeight="1" x14ac:dyDescent="0.2">
      <c r="A60" s="74" t="str">
        <f>IF(D60="","",MAX($A$10:A59)+1)</f>
        <v/>
      </c>
      <c r="B60" s="82" t="str">
        <f>IF('N-Bedarf GL'!B59="","",'N-Bedarf GL'!B59)</f>
        <v/>
      </c>
      <c r="C60" s="204" t="str">
        <f>IF('N-Bedarf GL'!C59="","",'N-Bedarf GL'!C59)</f>
        <v/>
      </c>
      <c r="D60" s="81" t="str">
        <f>IF('N-Bedarf GL'!D59="","",'N-Bedarf GL'!D59)</f>
        <v/>
      </c>
      <c r="E60" s="83" t="str">
        <f>IF('N-Bedarf GL'!H59="","",'N-Bedarf GL'!H59)</f>
        <v/>
      </c>
      <c r="F60" s="32" t="str">
        <f t="shared" si="0"/>
        <v/>
      </c>
      <c r="G60" s="84" t="str">
        <f t="shared" si="1"/>
        <v/>
      </c>
      <c r="H60" s="85"/>
      <c r="I60" s="77" t="s">
        <v>261</v>
      </c>
      <c r="J60" s="2"/>
      <c r="K60" s="32" t="str">
        <f>IF(J60="","C",IF($I60="I",INDEX(Gehaltsklassen!A$11:A$15,MATCH(J60,Gehaltsklassen!C$11:C$15,1),1),IF($I60="II",INDEX(Gehaltsklassen!A$11:A$15,MATCH(J60,Gehaltsklassen!D$11:D$15,1),1),IF($I60="III",INDEX(Gehaltsklassen!A$11:A$15,MATCH(J60,Gehaltsklassen!E$11:E$15,1),1),"Falsche Bodenart"))))</f>
        <v>C</v>
      </c>
      <c r="L60" s="2"/>
      <c r="M60" s="32" t="str">
        <f>IF(L60="","C",IF($I60="I",INDEX(Gehaltsklassen!A$11:A$15,MATCH(L60,Gehaltsklassen!C$11:C$15,1),1),IF($I60="II",INDEX(Gehaltsklassen!A$11:A$15,MATCH(L60,Gehaltsklassen!D$11:D$15,1),1),IF($I60="III",INDEX(Gehaltsklassen!A$11:A$15,MATCH(L60,Gehaltsklassen!E$11:E$15,1),1),"Falsche Bodenart"))))</f>
        <v>C</v>
      </c>
      <c r="N60" s="86" t="str">
        <f>IF(OR(C60=""),"",SUM(F60)*VLOOKUP(K60,Gehaltsklassen!$B$34:$D$38,2,FALSE))</f>
        <v/>
      </c>
      <c r="O60" s="86" t="str">
        <f>IF(OR(C60=""),"",SUM(F60)*VLOOKUP(K60,Gehaltsklassen!$B$34:$D$38,2,FALSE)*C60)</f>
        <v/>
      </c>
      <c r="P60" s="86" t="str">
        <f>IF(OR(C60=""),"",SUM(F60,)*VLOOKUP(K60,Gehaltsklassen!$B$34:$D$38,3,FALSE))</f>
        <v/>
      </c>
      <c r="Q60" s="86" t="str">
        <f>IF(OR(C60=""),"",SUM(F60,)*VLOOKUP(K60,Gehaltsklassen!$B$34:$D$38,3,FALSE)*C60)</f>
        <v/>
      </c>
      <c r="R60" s="87" t="str">
        <f>IF(OR(C60=""),"",(SUM(G60)*VLOOKUP(M60,Gehaltsklassen!$B$34:$D$38,2,FALSE)))</f>
        <v/>
      </c>
      <c r="S60" s="87" t="str">
        <f>IF(OR(C60=""),"",(SUM(G60)*VLOOKUP(M60,Gehaltsklassen!$B$34:$D$38,2,FALSE))*C60)</f>
        <v/>
      </c>
      <c r="T60" s="417" t="str">
        <f>IF(OR(C60=""),"",(SUM(G60)*VLOOKUP(M60,Gehaltsklassen!$B$34:$D$38,3,FALSE)))</f>
        <v/>
      </c>
      <c r="U60" s="417" t="str">
        <f>IF(OR(C60=""),"",(SUM(G60)*VLOOKUP(M60,Gehaltsklassen!$B$34:$D$38,3,FALSE))*C60)</f>
        <v/>
      </c>
    </row>
    <row r="61" spans="1:21" ht="25.9" customHeight="1" x14ac:dyDescent="0.2">
      <c r="A61" s="74" t="str">
        <f>IF(D61="","",MAX($A$10:A60)+1)</f>
        <v/>
      </c>
      <c r="B61" s="82" t="str">
        <f>IF('N-Bedarf GL'!B60="","",'N-Bedarf GL'!B60)</f>
        <v/>
      </c>
      <c r="C61" s="204" t="str">
        <f>IF('N-Bedarf GL'!C60="","",'N-Bedarf GL'!C60)</f>
        <v/>
      </c>
      <c r="D61" s="81" t="str">
        <f>IF('N-Bedarf GL'!D60="","",'N-Bedarf GL'!D60)</f>
        <v/>
      </c>
      <c r="E61" s="83" t="str">
        <f>IF('N-Bedarf GL'!H60="","",'N-Bedarf GL'!H60)</f>
        <v/>
      </c>
      <c r="F61" s="32" t="str">
        <f t="shared" si="0"/>
        <v/>
      </c>
      <c r="G61" s="84" t="str">
        <f t="shared" si="1"/>
        <v/>
      </c>
      <c r="H61" s="85"/>
      <c r="I61" s="77" t="s">
        <v>261</v>
      </c>
      <c r="J61" s="2"/>
      <c r="K61" s="32" t="str">
        <f>IF(J61="","C",IF($I61="I",INDEX(Gehaltsklassen!A$11:A$15,MATCH(J61,Gehaltsklassen!C$11:C$15,1),1),IF($I61="II",INDEX(Gehaltsklassen!A$11:A$15,MATCH(J61,Gehaltsklassen!D$11:D$15,1),1),IF($I61="III",INDEX(Gehaltsklassen!A$11:A$15,MATCH(J61,Gehaltsklassen!E$11:E$15,1),1),"Falsche Bodenart"))))</f>
        <v>C</v>
      </c>
      <c r="L61" s="2"/>
      <c r="M61" s="32" t="str">
        <f>IF(L61="","C",IF($I61="I",INDEX(Gehaltsklassen!A$11:A$15,MATCH(L61,Gehaltsklassen!C$11:C$15,1),1),IF($I61="II",INDEX(Gehaltsklassen!A$11:A$15,MATCH(L61,Gehaltsklassen!D$11:D$15,1),1),IF($I61="III",INDEX(Gehaltsklassen!A$11:A$15,MATCH(L61,Gehaltsklassen!E$11:E$15,1),1),"Falsche Bodenart"))))</f>
        <v>C</v>
      </c>
      <c r="N61" s="86" t="str">
        <f>IF(OR(C61=""),"",SUM(F61)*VLOOKUP(K61,Gehaltsklassen!$B$34:$D$38,2,FALSE))</f>
        <v/>
      </c>
      <c r="O61" s="86" t="str">
        <f>IF(OR(C61=""),"",SUM(F61)*VLOOKUP(K61,Gehaltsklassen!$B$34:$D$38,2,FALSE)*C61)</f>
        <v/>
      </c>
      <c r="P61" s="86" t="str">
        <f>IF(OR(C61=""),"",SUM(F61,)*VLOOKUP(K61,Gehaltsklassen!$B$34:$D$38,3,FALSE))</f>
        <v/>
      </c>
      <c r="Q61" s="86" t="str">
        <f>IF(OR(C61=""),"",SUM(F61,)*VLOOKUP(K61,Gehaltsklassen!$B$34:$D$38,3,FALSE)*C61)</f>
        <v/>
      </c>
      <c r="R61" s="87" t="str">
        <f>IF(OR(C61=""),"",(SUM(G61)*VLOOKUP(M61,Gehaltsklassen!$B$34:$D$38,2,FALSE)))</f>
        <v/>
      </c>
      <c r="S61" s="87" t="str">
        <f>IF(OR(C61=""),"",(SUM(G61)*VLOOKUP(M61,Gehaltsklassen!$B$34:$D$38,2,FALSE))*C61)</f>
        <v/>
      </c>
      <c r="T61" s="417" t="str">
        <f>IF(OR(C61=""),"",(SUM(G61)*VLOOKUP(M61,Gehaltsklassen!$B$34:$D$38,3,FALSE)))</f>
        <v/>
      </c>
      <c r="U61" s="417" t="str">
        <f>IF(OR(C61=""),"",(SUM(G61)*VLOOKUP(M61,Gehaltsklassen!$B$34:$D$38,3,FALSE))*C61)</f>
        <v/>
      </c>
    </row>
    <row r="62" spans="1:21" ht="25.9" customHeight="1" x14ac:dyDescent="0.2">
      <c r="A62" s="74" t="str">
        <f>IF(D62="","",MAX($A$10:A61)+1)</f>
        <v/>
      </c>
      <c r="B62" s="82" t="str">
        <f>IF('N-Bedarf GL'!B61="","",'N-Bedarf GL'!B61)</f>
        <v/>
      </c>
      <c r="C62" s="204" t="str">
        <f>IF('N-Bedarf GL'!C61="","",'N-Bedarf GL'!C61)</f>
        <v/>
      </c>
      <c r="D62" s="81" t="str">
        <f>IF('N-Bedarf GL'!D61="","",'N-Bedarf GL'!D61)</f>
        <v/>
      </c>
      <c r="E62" s="83" t="str">
        <f>IF('N-Bedarf GL'!H61="","",'N-Bedarf GL'!H61)</f>
        <v/>
      </c>
      <c r="F62" s="32" t="str">
        <f t="shared" si="0"/>
        <v/>
      </c>
      <c r="G62" s="84" t="str">
        <f t="shared" si="1"/>
        <v/>
      </c>
      <c r="H62" s="85"/>
      <c r="I62" s="77" t="s">
        <v>261</v>
      </c>
      <c r="J62" s="2"/>
      <c r="K62" s="32" t="str">
        <f>IF(J62="","C",IF($I62="I",INDEX(Gehaltsklassen!A$11:A$15,MATCH(J62,Gehaltsklassen!C$11:C$15,1),1),IF($I62="II",INDEX(Gehaltsklassen!A$11:A$15,MATCH(J62,Gehaltsklassen!D$11:D$15,1),1),IF($I62="III",INDEX(Gehaltsklassen!A$11:A$15,MATCH(J62,Gehaltsklassen!E$11:E$15,1),1),"Falsche Bodenart"))))</f>
        <v>C</v>
      </c>
      <c r="L62" s="2"/>
      <c r="M62" s="32" t="str">
        <f>IF(L62="","C",IF($I62="I",INDEX(Gehaltsklassen!A$11:A$15,MATCH(L62,Gehaltsklassen!C$11:C$15,1),1),IF($I62="II",INDEX(Gehaltsklassen!A$11:A$15,MATCH(L62,Gehaltsklassen!D$11:D$15,1),1),IF($I62="III",INDEX(Gehaltsklassen!A$11:A$15,MATCH(L62,Gehaltsklassen!E$11:E$15,1),1),"Falsche Bodenart"))))</f>
        <v>C</v>
      </c>
      <c r="N62" s="86" t="str">
        <f>IF(OR(C62=""),"",SUM(F62)*VLOOKUP(K62,Gehaltsklassen!$B$34:$D$38,2,FALSE))</f>
        <v/>
      </c>
      <c r="O62" s="86" t="str">
        <f>IF(OR(C62=""),"",SUM(F62)*VLOOKUP(K62,Gehaltsklassen!$B$34:$D$38,2,FALSE)*C62)</f>
        <v/>
      </c>
      <c r="P62" s="86" t="str">
        <f>IF(OR(C62=""),"",SUM(F62,)*VLOOKUP(K62,Gehaltsklassen!$B$34:$D$38,3,FALSE))</f>
        <v/>
      </c>
      <c r="Q62" s="86" t="str">
        <f>IF(OR(C62=""),"",SUM(F62,)*VLOOKUP(K62,Gehaltsklassen!$B$34:$D$38,3,FALSE)*C62)</f>
        <v/>
      </c>
      <c r="R62" s="87" t="str">
        <f>IF(OR(C62=""),"",(SUM(G62)*VLOOKUP(M62,Gehaltsklassen!$B$34:$D$38,2,FALSE)))</f>
        <v/>
      </c>
      <c r="S62" s="87" t="str">
        <f>IF(OR(C62=""),"",(SUM(G62)*VLOOKUP(M62,Gehaltsklassen!$B$34:$D$38,2,FALSE))*C62)</f>
        <v/>
      </c>
      <c r="T62" s="417" t="str">
        <f>IF(OR(C62=""),"",(SUM(G62)*VLOOKUP(M62,Gehaltsklassen!$B$34:$D$38,3,FALSE)))</f>
        <v/>
      </c>
      <c r="U62" s="417" t="str">
        <f>IF(OR(C62=""),"",(SUM(G62)*VLOOKUP(M62,Gehaltsklassen!$B$34:$D$38,3,FALSE))*C62)</f>
        <v/>
      </c>
    </row>
    <row r="63" spans="1:21" ht="25.9" customHeight="1" x14ac:dyDescent="0.2">
      <c r="A63" s="74" t="str">
        <f>IF(D63="","",MAX($A$10:A62)+1)</f>
        <v/>
      </c>
      <c r="B63" s="82" t="str">
        <f>IF('N-Bedarf GL'!B62="","",'N-Bedarf GL'!B62)</f>
        <v/>
      </c>
      <c r="C63" s="204" t="str">
        <f>IF('N-Bedarf GL'!C62="","",'N-Bedarf GL'!C62)</f>
        <v/>
      </c>
      <c r="D63" s="81" t="str">
        <f>IF('N-Bedarf GL'!D62="","",'N-Bedarf GL'!D62)</f>
        <v/>
      </c>
      <c r="E63" s="83" t="str">
        <f>IF('N-Bedarf GL'!H62="","",'N-Bedarf GL'!H62)</f>
        <v/>
      </c>
      <c r="F63" s="32" t="str">
        <f t="shared" si="0"/>
        <v/>
      </c>
      <c r="G63" s="84" t="str">
        <f t="shared" si="1"/>
        <v/>
      </c>
      <c r="H63" s="85"/>
      <c r="I63" s="77" t="s">
        <v>261</v>
      </c>
      <c r="J63" s="2"/>
      <c r="K63" s="32" t="str">
        <f>IF(J63="","C",IF($I63="I",INDEX(Gehaltsklassen!A$11:A$15,MATCH(J63,Gehaltsklassen!C$11:C$15,1),1),IF($I63="II",INDEX(Gehaltsklassen!A$11:A$15,MATCH(J63,Gehaltsklassen!D$11:D$15,1),1),IF($I63="III",INDEX(Gehaltsklassen!A$11:A$15,MATCH(J63,Gehaltsklassen!E$11:E$15,1),1),"Falsche Bodenart"))))</f>
        <v>C</v>
      </c>
      <c r="L63" s="2"/>
      <c r="M63" s="32" t="str">
        <f>IF(L63="","C",IF($I63="I",INDEX(Gehaltsklassen!A$11:A$15,MATCH(L63,Gehaltsklassen!C$11:C$15,1),1),IF($I63="II",INDEX(Gehaltsklassen!A$11:A$15,MATCH(L63,Gehaltsklassen!D$11:D$15,1),1),IF($I63="III",INDEX(Gehaltsklassen!A$11:A$15,MATCH(L63,Gehaltsklassen!E$11:E$15,1),1),"Falsche Bodenart"))))</f>
        <v>C</v>
      </c>
      <c r="N63" s="86" t="str">
        <f>IF(OR(C63=""),"",SUM(F63)*VLOOKUP(K63,Gehaltsklassen!$B$34:$D$38,2,FALSE))</f>
        <v/>
      </c>
      <c r="O63" s="86" t="str">
        <f>IF(OR(C63=""),"",SUM(F63)*VLOOKUP(K63,Gehaltsklassen!$B$34:$D$38,2,FALSE)*C63)</f>
        <v/>
      </c>
      <c r="P63" s="86" t="str">
        <f>IF(OR(C63=""),"",SUM(F63,)*VLOOKUP(K63,Gehaltsklassen!$B$34:$D$38,3,FALSE))</f>
        <v/>
      </c>
      <c r="Q63" s="86" t="str">
        <f>IF(OR(C63=""),"",SUM(F63,)*VLOOKUP(K63,Gehaltsklassen!$B$34:$D$38,3,FALSE)*C63)</f>
        <v/>
      </c>
      <c r="R63" s="87" t="str">
        <f>IF(OR(C63=""),"",(SUM(G63)*VLOOKUP(M63,Gehaltsklassen!$B$34:$D$38,2,FALSE)))</f>
        <v/>
      </c>
      <c r="S63" s="87" t="str">
        <f>IF(OR(C63=""),"",(SUM(G63)*VLOOKUP(M63,Gehaltsklassen!$B$34:$D$38,2,FALSE))*C63)</f>
        <v/>
      </c>
      <c r="T63" s="417" t="str">
        <f>IF(OR(C63=""),"",(SUM(G63)*VLOOKUP(M63,Gehaltsklassen!$B$34:$D$38,3,FALSE)))</f>
        <v/>
      </c>
      <c r="U63" s="417" t="str">
        <f>IF(OR(C63=""),"",(SUM(G63)*VLOOKUP(M63,Gehaltsklassen!$B$34:$D$38,3,FALSE))*C63)</f>
        <v/>
      </c>
    </row>
    <row r="64" spans="1:21" ht="25.9" customHeight="1" x14ac:dyDescent="0.2">
      <c r="A64" s="74" t="str">
        <f>IF(D64="","",MAX($A$10:A63)+1)</f>
        <v/>
      </c>
      <c r="B64" s="82" t="str">
        <f>IF('N-Bedarf GL'!B63="","",'N-Bedarf GL'!B63)</f>
        <v/>
      </c>
      <c r="C64" s="204" t="str">
        <f>IF('N-Bedarf GL'!C63="","",'N-Bedarf GL'!C63)</f>
        <v/>
      </c>
      <c r="D64" s="81" t="str">
        <f>IF('N-Bedarf GL'!D63="","",'N-Bedarf GL'!D63)</f>
        <v/>
      </c>
      <c r="E64" s="83" t="str">
        <f>IF('N-Bedarf GL'!H63="","",'N-Bedarf GL'!H63)</f>
        <v/>
      </c>
      <c r="F64" s="32" t="str">
        <f t="shared" si="0"/>
        <v/>
      </c>
      <c r="G64" s="84" t="str">
        <f t="shared" si="1"/>
        <v/>
      </c>
      <c r="H64" s="85"/>
      <c r="I64" s="77" t="s">
        <v>261</v>
      </c>
      <c r="J64" s="2"/>
      <c r="K64" s="32" t="str">
        <f>IF(J64="","C",IF($I64="I",INDEX(Gehaltsklassen!A$11:A$15,MATCH(J64,Gehaltsklassen!C$11:C$15,1),1),IF($I64="II",INDEX(Gehaltsklassen!A$11:A$15,MATCH(J64,Gehaltsklassen!D$11:D$15,1),1),IF($I64="III",INDEX(Gehaltsklassen!A$11:A$15,MATCH(J64,Gehaltsklassen!E$11:E$15,1),1),"Falsche Bodenart"))))</f>
        <v>C</v>
      </c>
      <c r="L64" s="2"/>
      <c r="M64" s="32" t="str">
        <f>IF(L64="","C",IF($I64="I",INDEX(Gehaltsklassen!A$11:A$15,MATCH(L64,Gehaltsklassen!C$11:C$15,1),1),IF($I64="II",INDEX(Gehaltsklassen!A$11:A$15,MATCH(L64,Gehaltsklassen!D$11:D$15,1),1),IF($I64="III",INDEX(Gehaltsklassen!A$11:A$15,MATCH(L64,Gehaltsklassen!E$11:E$15,1),1),"Falsche Bodenart"))))</f>
        <v>C</v>
      </c>
      <c r="N64" s="86" t="str">
        <f>IF(OR(C64=""),"",SUM(F64)*VLOOKUP(K64,Gehaltsklassen!$B$34:$D$38,2,FALSE))</f>
        <v/>
      </c>
      <c r="O64" s="86" t="str">
        <f>IF(OR(C64=""),"",SUM(F64)*VLOOKUP(K64,Gehaltsklassen!$B$34:$D$38,2,FALSE)*C64)</f>
        <v/>
      </c>
      <c r="P64" s="86" t="str">
        <f>IF(OR(C64=""),"",SUM(F64,)*VLOOKUP(K64,Gehaltsklassen!$B$34:$D$38,3,FALSE))</f>
        <v/>
      </c>
      <c r="Q64" s="86" t="str">
        <f>IF(OR(C64=""),"",SUM(F64,)*VLOOKUP(K64,Gehaltsklassen!$B$34:$D$38,3,FALSE)*C64)</f>
        <v/>
      </c>
      <c r="R64" s="87" t="str">
        <f>IF(OR(C64=""),"",(SUM(G64)*VLOOKUP(M64,Gehaltsklassen!$B$34:$D$38,2,FALSE)))</f>
        <v/>
      </c>
      <c r="S64" s="87" t="str">
        <f>IF(OR(C64=""),"",(SUM(G64)*VLOOKUP(M64,Gehaltsklassen!$B$34:$D$38,2,FALSE))*C64)</f>
        <v/>
      </c>
      <c r="T64" s="417" t="str">
        <f>IF(OR(C64=""),"",(SUM(G64)*VLOOKUP(M64,Gehaltsklassen!$B$34:$D$38,3,FALSE)))</f>
        <v/>
      </c>
      <c r="U64" s="417" t="str">
        <f>IF(OR(C64=""),"",(SUM(G64)*VLOOKUP(M64,Gehaltsklassen!$B$34:$D$38,3,FALSE))*C64)</f>
        <v/>
      </c>
    </row>
    <row r="65" spans="1:21" ht="25.9" customHeight="1" x14ac:dyDescent="0.2">
      <c r="A65" s="74" t="str">
        <f>IF(D65="","",MAX($A$10:A64)+1)</f>
        <v/>
      </c>
      <c r="B65" s="82" t="str">
        <f>IF('N-Bedarf GL'!B64="","",'N-Bedarf GL'!B64)</f>
        <v/>
      </c>
      <c r="C65" s="204" t="str">
        <f>IF('N-Bedarf GL'!C64="","",'N-Bedarf GL'!C64)</f>
        <v/>
      </c>
      <c r="D65" s="81" t="str">
        <f>IF('N-Bedarf GL'!D64="","",'N-Bedarf GL'!D64)</f>
        <v/>
      </c>
      <c r="E65" s="83" t="str">
        <f>IF('N-Bedarf GL'!H64="","",'N-Bedarf GL'!H64)</f>
        <v/>
      </c>
      <c r="F65" s="32" t="str">
        <f t="shared" si="0"/>
        <v/>
      </c>
      <c r="G65" s="84" t="str">
        <f t="shared" si="1"/>
        <v/>
      </c>
      <c r="H65" s="85"/>
      <c r="I65" s="77" t="s">
        <v>261</v>
      </c>
      <c r="J65" s="2"/>
      <c r="K65" s="32" t="str">
        <f>IF(J65="","C",IF($I65="I",INDEX(Gehaltsklassen!A$11:A$15,MATCH(J65,Gehaltsklassen!C$11:C$15,1),1),IF($I65="II",INDEX(Gehaltsklassen!A$11:A$15,MATCH(J65,Gehaltsklassen!D$11:D$15,1),1),IF($I65="III",INDEX(Gehaltsklassen!A$11:A$15,MATCH(J65,Gehaltsklassen!E$11:E$15,1),1),"Falsche Bodenart"))))</f>
        <v>C</v>
      </c>
      <c r="L65" s="2"/>
      <c r="M65" s="32" t="str">
        <f>IF(L65="","C",IF($I65="I",INDEX(Gehaltsklassen!A$11:A$15,MATCH(L65,Gehaltsklassen!C$11:C$15,1),1),IF($I65="II",INDEX(Gehaltsklassen!A$11:A$15,MATCH(L65,Gehaltsklassen!D$11:D$15,1),1),IF($I65="III",INDEX(Gehaltsklassen!A$11:A$15,MATCH(L65,Gehaltsklassen!E$11:E$15,1),1),"Falsche Bodenart"))))</f>
        <v>C</v>
      </c>
      <c r="N65" s="86" t="str">
        <f>IF(OR(C65=""),"",SUM(F65)*VLOOKUP(K65,Gehaltsklassen!$B$34:$D$38,2,FALSE))</f>
        <v/>
      </c>
      <c r="O65" s="86" t="str">
        <f>IF(OR(C65=""),"",SUM(F65)*VLOOKUP(K65,Gehaltsklassen!$B$34:$D$38,2,FALSE)*C65)</f>
        <v/>
      </c>
      <c r="P65" s="86" t="str">
        <f>IF(OR(C65=""),"",SUM(F65,)*VLOOKUP(K65,Gehaltsklassen!$B$34:$D$38,3,FALSE))</f>
        <v/>
      </c>
      <c r="Q65" s="86" t="str">
        <f>IF(OR(C65=""),"",SUM(F65,)*VLOOKUP(K65,Gehaltsklassen!$B$34:$D$38,3,FALSE)*C65)</f>
        <v/>
      </c>
      <c r="R65" s="87" t="str">
        <f>IF(OR(C65=""),"",(SUM(G65)*VLOOKUP(M65,Gehaltsklassen!$B$34:$D$38,2,FALSE)))</f>
        <v/>
      </c>
      <c r="S65" s="87" t="str">
        <f>IF(OR(C65=""),"",(SUM(G65)*VLOOKUP(M65,Gehaltsklassen!$B$34:$D$38,2,FALSE))*C65)</f>
        <v/>
      </c>
      <c r="T65" s="417" t="str">
        <f>IF(OR(C65=""),"",(SUM(G65)*VLOOKUP(M65,Gehaltsklassen!$B$34:$D$38,3,FALSE)))</f>
        <v/>
      </c>
      <c r="U65" s="417" t="str">
        <f>IF(OR(C65=""),"",(SUM(G65)*VLOOKUP(M65,Gehaltsklassen!$B$34:$D$38,3,FALSE))*C65)</f>
        <v/>
      </c>
    </row>
    <row r="66" spans="1:21" ht="25.9" customHeight="1" x14ac:dyDescent="0.2">
      <c r="A66" s="74" t="str">
        <f>IF(D66="","",MAX($A$10:A65)+1)</f>
        <v/>
      </c>
      <c r="B66" s="82" t="str">
        <f>IF('N-Bedarf GL'!B65="","",'N-Bedarf GL'!B65)</f>
        <v/>
      </c>
      <c r="C66" s="204" t="str">
        <f>IF('N-Bedarf GL'!C65="","",'N-Bedarf GL'!C65)</f>
        <v/>
      </c>
      <c r="D66" s="81" t="str">
        <f>IF('N-Bedarf GL'!D65="","",'N-Bedarf GL'!D65)</f>
        <v/>
      </c>
      <c r="E66" s="83" t="str">
        <f>IF('N-Bedarf GL'!H65="","",'N-Bedarf GL'!H65)</f>
        <v/>
      </c>
      <c r="F66" s="32" t="str">
        <f t="shared" si="0"/>
        <v/>
      </c>
      <c r="G66" s="84" t="str">
        <f t="shared" si="1"/>
        <v/>
      </c>
      <c r="H66" s="85"/>
      <c r="I66" s="77" t="s">
        <v>261</v>
      </c>
      <c r="J66" s="2"/>
      <c r="K66" s="32" t="str">
        <f>IF(J66="","C",IF($I66="I",INDEX(Gehaltsklassen!A$11:A$15,MATCH(J66,Gehaltsklassen!C$11:C$15,1),1),IF($I66="II",INDEX(Gehaltsklassen!A$11:A$15,MATCH(J66,Gehaltsklassen!D$11:D$15,1),1),IF($I66="III",INDEX(Gehaltsklassen!A$11:A$15,MATCH(J66,Gehaltsklassen!E$11:E$15,1),1),"Falsche Bodenart"))))</f>
        <v>C</v>
      </c>
      <c r="L66" s="2"/>
      <c r="M66" s="32" t="str">
        <f>IF(L66="","C",IF($I66="I",INDEX(Gehaltsklassen!A$11:A$15,MATCH(L66,Gehaltsklassen!C$11:C$15,1),1),IF($I66="II",INDEX(Gehaltsklassen!A$11:A$15,MATCH(L66,Gehaltsklassen!D$11:D$15,1),1),IF($I66="III",INDEX(Gehaltsklassen!A$11:A$15,MATCH(L66,Gehaltsklassen!E$11:E$15,1),1),"Falsche Bodenart"))))</f>
        <v>C</v>
      </c>
      <c r="N66" s="86" t="str">
        <f>IF(OR(C66=""),"",SUM(F66)*VLOOKUP(K66,Gehaltsklassen!$B$34:$D$38,2,FALSE))</f>
        <v/>
      </c>
      <c r="O66" s="86" t="str">
        <f>IF(OR(C66=""),"",SUM(F66)*VLOOKUP(K66,Gehaltsklassen!$B$34:$D$38,2,FALSE)*C66)</f>
        <v/>
      </c>
      <c r="P66" s="86" t="str">
        <f>IF(OR(C66=""),"",SUM(F66,)*VLOOKUP(K66,Gehaltsklassen!$B$34:$D$38,3,FALSE))</f>
        <v/>
      </c>
      <c r="Q66" s="86" t="str">
        <f>IF(OR(C66=""),"",SUM(F66,)*VLOOKUP(K66,Gehaltsklassen!$B$34:$D$38,3,FALSE)*C66)</f>
        <v/>
      </c>
      <c r="R66" s="87" t="str">
        <f>IF(OR(C66=""),"",(SUM(G66)*VLOOKUP(M66,Gehaltsklassen!$B$34:$D$38,2,FALSE)))</f>
        <v/>
      </c>
      <c r="S66" s="87" t="str">
        <f>IF(OR(C66=""),"",(SUM(G66)*VLOOKUP(M66,Gehaltsklassen!$B$34:$D$38,2,FALSE))*C66)</f>
        <v/>
      </c>
      <c r="T66" s="417" t="str">
        <f>IF(OR(C66=""),"",(SUM(G66)*VLOOKUP(M66,Gehaltsklassen!$B$34:$D$38,3,FALSE)))</f>
        <v/>
      </c>
      <c r="U66" s="417" t="str">
        <f>IF(OR(C66=""),"",(SUM(G66)*VLOOKUP(M66,Gehaltsklassen!$B$34:$D$38,3,FALSE))*C66)</f>
        <v/>
      </c>
    </row>
    <row r="67" spans="1:21" ht="25.9" customHeight="1" x14ac:dyDescent="0.2">
      <c r="A67" s="74" t="str">
        <f>IF(D67="","",MAX($A$10:A66)+1)</f>
        <v/>
      </c>
      <c r="B67" s="82" t="str">
        <f>IF('N-Bedarf GL'!B66="","",'N-Bedarf GL'!B66)</f>
        <v/>
      </c>
      <c r="C67" s="204" t="str">
        <f>IF('N-Bedarf GL'!C66="","",'N-Bedarf GL'!C66)</f>
        <v/>
      </c>
      <c r="D67" s="81" t="str">
        <f>IF('N-Bedarf GL'!D66="","",'N-Bedarf GL'!D66)</f>
        <v/>
      </c>
      <c r="E67" s="83" t="str">
        <f>IF('N-Bedarf GL'!H66="","",'N-Bedarf GL'!H66)</f>
        <v/>
      </c>
      <c r="F67" s="32" t="str">
        <f t="shared" si="0"/>
        <v/>
      </c>
      <c r="G67" s="84" t="str">
        <f t="shared" si="1"/>
        <v/>
      </c>
      <c r="H67" s="85"/>
      <c r="I67" s="77" t="s">
        <v>261</v>
      </c>
      <c r="J67" s="2"/>
      <c r="K67" s="32" t="str">
        <f>IF(J67="","C",IF($I67="I",INDEX(Gehaltsklassen!A$11:A$15,MATCH(J67,Gehaltsklassen!C$11:C$15,1),1),IF($I67="II",INDEX(Gehaltsklassen!A$11:A$15,MATCH(J67,Gehaltsklassen!D$11:D$15,1),1),IF($I67="III",INDEX(Gehaltsklassen!A$11:A$15,MATCH(J67,Gehaltsklassen!E$11:E$15,1),1),"Falsche Bodenart"))))</f>
        <v>C</v>
      </c>
      <c r="L67" s="2"/>
      <c r="M67" s="32" t="str">
        <f>IF(L67="","C",IF($I67="I",INDEX(Gehaltsklassen!A$11:A$15,MATCH(L67,Gehaltsklassen!C$11:C$15,1),1),IF($I67="II",INDEX(Gehaltsklassen!A$11:A$15,MATCH(L67,Gehaltsklassen!D$11:D$15,1),1),IF($I67="III",INDEX(Gehaltsklassen!A$11:A$15,MATCH(L67,Gehaltsklassen!E$11:E$15,1),1),"Falsche Bodenart"))))</f>
        <v>C</v>
      </c>
      <c r="N67" s="86" t="str">
        <f>IF(OR(C67=""),"",SUM(F67)*VLOOKUP(K67,Gehaltsklassen!$B$34:$D$38,2,FALSE))</f>
        <v/>
      </c>
      <c r="O67" s="86" t="str">
        <f>IF(OR(C67=""),"",SUM(F67)*VLOOKUP(K67,Gehaltsklassen!$B$34:$D$38,2,FALSE)*C67)</f>
        <v/>
      </c>
      <c r="P67" s="86" t="str">
        <f>IF(OR(C67=""),"",SUM(F67,)*VLOOKUP(K67,Gehaltsklassen!$B$34:$D$38,3,FALSE))</f>
        <v/>
      </c>
      <c r="Q67" s="86" t="str">
        <f>IF(OR(C67=""),"",SUM(F67,)*VLOOKUP(K67,Gehaltsklassen!$B$34:$D$38,3,FALSE)*C67)</f>
        <v/>
      </c>
      <c r="R67" s="87" t="str">
        <f>IF(OR(C67=""),"",(SUM(G67)*VLOOKUP(M67,Gehaltsklassen!$B$34:$D$38,2,FALSE)))</f>
        <v/>
      </c>
      <c r="S67" s="87" t="str">
        <f>IF(OR(C67=""),"",(SUM(G67)*VLOOKUP(M67,Gehaltsklassen!$B$34:$D$38,2,FALSE))*C67)</f>
        <v/>
      </c>
      <c r="T67" s="417" t="str">
        <f>IF(OR(C67=""),"",(SUM(G67)*VLOOKUP(M67,Gehaltsklassen!$B$34:$D$38,3,FALSE)))</f>
        <v/>
      </c>
      <c r="U67" s="417" t="str">
        <f>IF(OR(C67=""),"",(SUM(G67)*VLOOKUP(M67,Gehaltsklassen!$B$34:$D$38,3,FALSE))*C67)</f>
        <v/>
      </c>
    </row>
    <row r="68" spans="1:21" ht="25.9" customHeight="1" x14ac:dyDescent="0.2">
      <c r="A68" s="74" t="str">
        <f>IF(D68="","",MAX($A$10:A67)+1)</f>
        <v/>
      </c>
      <c r="B68" s="82" t="str">
        <f>IF('N-Bedarf GL'!B67="","",'N-Bedarf GL'!B67)</f>
        <v/>
      </c>
      <c r="C68" s="204" t="str">
        <f>IF('N-Bedarf GL'!C67="","",'N-Bedarf GL'!C67)</f>
        <v/>
      </c>
      <c r="D68" s="81" t="str">
        <f>IF('N-Bedarf GL'!D67="","",'N-Bedarf GL'!D67)</f>
        <v/>
      </c>
      <c r="E68" s="83" t="str">
        <f>IF('N-Bedarf GL'!H67="","",'N-Bedarf GL'!H67)</f>
        <v/>
      </c>
      <c r="F68" s="32" t="str">
        <f t="shared" si="0"/>
        <v/>
      </c>
      <c r="G68" s="84" t="str">
        <f t="shared" si="1"/>
        <v/>
      </c>
      <c r="H68" s="85"/>
      <c r="I68" s="77" t="s">
        <v>261</v>
      </c>
      <c r="J68" s="2"/>
      <c r="K68" s="32" t="str">
        <f>IF(J68="","C",IF($I68="I",INDEX(Gehaltsklassen!A$11:A$15,MATCH(J68,Gehaltsklassen!C$11:C$15,1),1),IF($I68="II",INDEX(Gehaltsklassen!A$11:A$15,MATCH(J68,Gehaltsklassen!D$11:D$15,1),1),IF($I68="III",INDEX(Gehaltsklassen!A$11:A$15,MATCH(J68,Gehaltsklassen!E$11:E$15,1),1),"Falsche Bodenart"))))</f>
        <v>C</v>
      </c>
      <c r="L68" s="2"/>
      <c r="M68" s="32" t="str">
        <f>IF(L68="","C",IF($I68="I",INDEX(Gehaltsklassen!A$11:A$15,MATCH(L68,Gehaltsklassen!C$11:C$15,1),1),IF($I68="II",INDEX(Gehaltsklassen!A$11:A$15,MATCH(L68,Gehaltsklassen!D$11:D$15,1),1),IF($I68="III",INDEX(Gehaltsklassen!A$11:A$15,MATCH(L68,Gehaltsklassen!E$11:E$15,1),1),"Falsche Bodenart"))))</f>
        <v>C</v>
      </c>
      <c r="N68" s="86" t="str">
        <f>IF(OR(C68=""),"",SUM(F68)*VLOOKUP(K68,Gehaltsklassen!$B$34:$D$38,2,FALSE))</f>
        <v/>
      </c>
      <c r="O68" s="86" t="str">
        <f>IF(OR(C68=""),"",SUM(F68)*VLOOKUP(K68,Gehaltsklassen!$B$34:$D$38,2,FALSE)*C68)</f>
        <v/>
      </c>
      <c r="P68" s="86" t="str">
        <f>IF(OR(C68=""),"",SUM(F68,)*VLOOKUP(K68,Gehaltsklassen!$B$34:$D$38,3,FALSE))</f>
        <v/>
      </c>
      <c r="Q68" s="86" t="str">
        <f>IF(OR(C68=""),"",SUM(F68,)*VLOOKUP(K68,Gehaltsklassen!$B$34:$D$38,3,FALSE)*C68)</f>
        <v/>
      </c>
      <c r="R68" s="87" t="str">
        <f>IF(OR(C68=""),"",(SUM(G68)*VLOOKUP(M68,Gehaltsklassen!$B$34:$D$38,2,FALSE)))</f>
        <v/>
      </c>
      <c r="S68" s="87" t="str">
        <f>IF(OR(C68=""),"",(SUM(G68)*VLOOKUP(M68,Gehaltsklassen!$B$34:$D$38,2,FALSE))*C68)</f>
        <v/>
      </c>
      <c r="T68" s="417" t="str">
        <f>IF(OR(C68=""),"",(SUM(G68)*VLOOKUP(M68,Gehaltsklassen!$B$34:$D$38,3,FALSE)))</f>
        <v/>
      </c>
      <c r="U68" s="417" t="str">
        <f>IF(OR(C68=""),"",(SUM(G68)*VLOOKUP(M68,Gehaltsklassen!$B$34:$D$38,3,FALSE))*C68)</f>
        <v/>
      </c>
    </row>
    <row r="69" spans="1:21" ht="25.9" customHeight="1" x14ac:dyDescent="0.2">
      <c r="A69" s="74" t="str">
        <f>IF(D69="","",MAX($A$10:A68)+1)</f>
        <v/>
      </c>
      <c r="B69" s="82" t="str">
        <f>IF('N-Bedarf GL'!B68="","",'N-Bedarf GL'!B68)</f>
        <v/>
      </c>
      <c r="C69" s="204" t="str">
        <f>IF('N-Bedarf GL'!C68="","",'N-Bedarf GL'!C68)</f>
        <v/>
      </c>
      <c r="D69" s="81" t="str">
        <f>IF('N-Bedarf GL'!D68="","",'N-Bedarf GL'!D68)</f>
        <v/>
      </c>
      <c r="E69" s="83" t="str">
        <f>IF('N-Bedarf GL'!H68="","",'N-Bedarf GL'!H68)</f>
        <v/>
      </c>
      <c r="F69" s="32" t="str">
        <f t="shared" si="0"/>
        <v/>
      </c>
      <c r="G69" s="84" t="str">
        <f t="shared" si="1"/>
        <v/>
      </c>
      <c r="H69" s="85"/>
      <c r="I69" s="77" t="s">
        <v>261</v>
      </c>
      <c r="J69" s="2"/>
      <c r="K69" s="32" t="str">
        <f>IF(J69="","C",IF($I69="I",INDEX(Gehaltsklassen!A$11:A$15,MATCH(J69,Gehaltsklassen!C$11:C$15,1),1),IF($I69="II",INDEX(Gehaltsklassen!A$11:A$15,MATCH(J69,Gehaltsklassen!D$11:D$15,1),1),IF($I69="III",INDEX(Gehaltsklassen!A$11:A$15,MATCH(J69,Gehaltsklassen!E$11:E$15,1),1),"Falsche Bodenart"))))</f>
        <v>C</v>
      </c>
      <c r="L69" s="2"/>
      <c r="M69" s="32" t="str">
        <f>IF(L69="","C",IF($I69="I",INDEX(Gehaltsklassen!A$11:A$15,MATCH(L69,Gehaltsklassen!C$11:C$15,1),1),IF($I69="II",INDEX(Gehaltsklassen!A$11:A$15,MATCH(L69,Gehaltsklassen!D$11:D$15,1),1),IF($I69="III",INDEX(Gehaltsklassen!A$11:A$15,MATCH(L69,Gehaltsklassen!E$11:E$15,1),1),"Falsche Bodenart"))))</f>
        <v>C</v>
      </c>
      <c r="N69" s="86" t="str">
        <f>IF(OR(C69=""),"",SUM(F69)*VLOOKUP(K69,Gehaltsklassen!$B$34:$D$38,2,FALSE))</f>
        <v/>
      </c>
      <c r="O69" s="86" t="str">
        <f>IF(OR(C69=""),"",SUM(F69)*VLOOKUP(K69,Gehaltsklassen!$B$34:$D$38,2,FALSE)*C69)</f>
        <v/>
      </c>
      <c r="P69" s="86" t="str">
        <f>IF(OR(C69=""),"",SUM(F69,)*VLOOKUP(K69,Gehaltsklassen!$B$34:$D$38,3,FALSE))</f>
        <v/>
      </c>
      <c r="Q69" s="86" t="str">
        <f>IF(OR(C69=""),"",SUM(F69,)*VLOOKUP(K69,Gehaltsklassen!$B$34:$D$38,3,FALSE)*C69)</f>
        <v/>
      </c>
      <c r="R69" s="87" t="str">
        <f>IF(OR(C69=""),"",(SUM(G69)*VLOOKUP(M69,Gehaltsklassen!$B$34:$D$38,2,FALSE)))</f>
        <v/>
      </c>
      <c r="S69" s="87" t="str">
        <f>IF(OR(C69=""),"",(SUM(G69)*VLOOKUP(M69,Gehaltsklassen!$B$34:$D$38,2,FALSE))*C69)</f>
        <v/>
      </c>
      <c r="T69" s="417" t="str">
        <f>IF(OR(C69=""),"",(SUM(G69)*VLOOKUP(M69,Gehaltsklassen!$B$34:$D$38,3,FALSE)))</f>
        <v/>
      </c>
      <c r="U69" s="417" t="str">
        <f>IF(OR(C69=""),"",(SUM(G69)*VLOOKUP(M69,Gehaltsklassen!$B$34:$D$38,3,FALSE))*C69)</f>
        <v/>
      </c>
    </row>
    <row r="70" spans="1:21" ht="25.9" customHeight="1" x14ac:dyDescent="0.2">
      <c r="A70" s="74" t="str">
        <f>IF(D70="","",MAX($A$10:A69)+1)</f>
        <v/>
      </c>
      <c r="B70" s="82" t="str">
        <f>IF('N-Bedarf GL'!B69="","",'N-Bedarf GL'!B69)</f>
        <v/>
      </c>
      <c r="C70" s="204" t="str">
        <f>IF('N-Bedarf GL'!C69="","",'N-Bedarf GL'!C69)</f>
        <v/>
      </c>
      <c r="D70" s="81" t="str">
        <f>IF('N-Bedarf GL'!D69="","",'N-Bedarf GL'!D69)</f>
        <v/>
      </c>
      <c r="E70" s="83" t="str">
        <f>IF('N-Bedarf GL'!H69="","",'N-Bedarf GL'!H69)</f>
        <v/>
      </c>
      <c r="F70" s="32" t="str">
        <f t="shared" si="0"/>
        <v/>
      </c>
      <c r="G70" s="84" t="str">
        <f t="shared" si="1"/>
        <v/>
      </c>
      <c r="H70" s="85"/>
      <c r="I70" s="77" t="s">
        <v>261</v>
      </c>
      <c r="J70" s="2"/>
      <c r="K70" s="32" t="str">
        <f>IF(J70="","C",IF($I70="I",INDEX(Gehaltsklassen!A$11:A$15,MATCH(J70,Gehaltsklassen!C$11:C$15,1),1),IF($I70="II",INDEX(Gehaltsklassen!A$11:A$15,MATCH(J70,Gehaltsklassen!D$11:D$15,1),1),IF($I70="III",INDEX(Gehaltsklassen!A$11:A$15,MATCH(J70,Gehaltsklassen!E$11:E$15,1),1),"Falsche Bodenart"))))</f>
        <v>C</v>
      </c>
      <c r="L70" s="2"/>
      <c r="M70" s="32" t="str">
        <f>IF(L70="","C",IF($I70="I",INDEX(Gehaltsklassen!A$11:A$15,MATCH(L70,Gehaltsklassen!C$11:C$15,1),1),IF($I70="II",INDEX(Gehaltsklassen!A$11:A$15,MATCH(L70,Gehaltsklassen!D$11:D$15,1),1),IF($I70="III",INDEX(Gehaltsklassen!A$11:A$15,MATCH(L70,Gehaltsklassen!E$11:E$15,1),1),"Falsche Bodenart"))))</f>
        <v>C</v>
      </c>
      <c r="N70" s="86" t="str">
        <f>IF(OR(C70=""),"",SUM(F70)*VLOOKUP(K70,Gehaltsklassen!$B$34:$D$38,2,FALSE))</f>
        <v/>
      </c>
      <c r="O70" s="86" t="str">
        <f>IF(OR(C70=""),"",SUM(F70)*VLOOKUP(K70,Gehaltsklassen!$B$34:$D$38,2,FALSE)*C70)</f>
        <v/>
      </c>
      <c r="P70" s="86" t="str">
        <f>IF(OR(C70=""),"",SUM(F70,)*VLOOKUP(K70,Gehaltsklassen!$B$34:$D$38,3,FALSE))</f>
        <v/>
      </c>
      <c r="Q70" s="86" t="str">
        <f>IF(OR(C70=""),"",SUM(F70,)*VLOOKUP(K70,Gehaltsklassen!$B$34:$D$38,3,FALSE)*C70)</f>
        <v/>
      </c>
      <c r="R70" s="87" t="str">
        <f>IF(OR(C70=""),"",(SUM(G70)*VLOOKUP(M70,Gehaltsklassen!$B$34:$D$38,2,FALSE)))</f>
        <v/>
      </c>
      <c r="S70" s="87" t="str">
        <f>IF(OR(C70=""),"",(SUM(G70)*VLOOKUP(M70,Gehaltsklassen!$B$34:$D$38,2,FALSE))*C70)</f>
        <v/>
      </c>
      <c r="T70" s="417" t="str">
        <f>IF(OR(C70=""),"",(SUM(G70)*VLOOKUP(M70,Gehaltsklassen!$B$34:$D$38,3,FALSE)))</f>
        <v/>
      </c>
      <c r="U70" s="417" t="str">
        <f>IF(OR(C70=""),"",(SUM(G70)*VLOOKUP(M70,Gehaltsklassen!$B$34:$D$38,3,FALSE))*C70)</f>
        <v/>
      </c>
    </row>
    <row r="71" spans="1:21" ht="25.9" customHeight="1" x14ac:dyDescent="0.2">
      <c r="A71" s="74" t="str">
        <f>IF(D71="","",MAX($A$10:A70)+1)</f>
        <v/>
      </c>
      <c r="B71" s="82" t="str">
        <f>IF('N-Bedarf GL'!B70="","",'N-Bedarf GL'!B70)</f>
        <v/>
      </c>
      <c r="C71" s="204" t="str">
        <f>IF('N-Bedarf GL'!C70="","",'N-Bedarf GL'!C70)</f>
        <v/>
      </c>
      <c r="D71" s="81" t="str">
        <f>IF('N-Bedarf GL'!D70="","",'N-Bedarf GL'!D70)</f>
        <v/>
      </c>
      <c r="E71" s="83" t="str">
        <f>IF('N-Bedarf GL'!H70="","",'N-Bedarf GL'!H70)</f>
        <v/>
      </c>
      <c r="F71" s="32" t="str">
        <f t="shared" si="0"/>
        <v/>
      </c>
      <c r="G71" s="84" t="str">
        <f t="shared" si="1"/>
        <v/>
      </c>
      <c r="H71" s="85"/>
      <c r="I71" s="77" t="s">
        <v>261</v>
      </c>
      <c r="J71" s="2"/>
      <c r="K71" s="32" t="str">
        <f>IF(J71="","C",IF($I71="I",INDEX(Gehaltsklassen!A$11:A$15,MATCH(J71,Gehaltsklassen!C$11:C$15,1),1),IF($I71="II",INDEX(Gehaltsklassen!A$11:A$15,MATCH(J71,Gehaltsklassen!D$11:D$15,1),1),IF($I71="III",INDEX(Gehaltsklassen!A$11:A$15,MATCH(J71,Gehaltsklassen!E$11:E$15,1),1),"Falsche Bodenart"))))</f>
        <v>C</v>
      </c>
      <c r="L71" s="2"/>
      <c r="M71" s="32" t="str">
        <f>IF(L71="","C",IF($I71="I",INDEX(Gehaltsklassen!A$11:A$15,MATCH(L71,Gehaltsklassen!C$11:C$15,1),1),IF($I71="II",INDEX(Gehaltsklassen!A$11:A$15,MATCH(L71,Gehaltsklassen!D$11:D$15,1),1),IF($I71="III",INDEX(Gehaltsklassen!A$11:A$15,MATCH(L71,Gehaltsklassen!E$11:E$15,1),1),"Falsche Bodenart"))))</f>
        <v>C</v>
      </c>
      <c r="N71" s="86" t="str">
        <f>IF(OR(C71=""),"",SUM(F71)*VLOOKUP(K71,Gehaltsklassen!$B$34:$D$38,2,FALSE))</f>
        <v/>
      </c>
      <c r="O71" s="86" t="str">
        <f>IF(OR(C71=""),"",SUM(F71)*VLOOKUP(K71,Gehaltsklassen!$B$34:$D$38,2,FALSE)*C71)</f>
        <v/>
      </c>
      <c r="P71" s="86" t="str">
        <f>IF(OR(C71=""),"",SUM(F71,)*VLOOKUP(K71,Gehaltsklassen!$B$34:$D$38,3,FALSE))</f>
        <v/>
      </c>
      <c r="Q71" s="86" t="str">
        <f>IF(OR(C71=""),"",SUM(F71,)*VLOOKUP(K71,Gehaltsklassen!$B$34:$D$38,3,FALSE)*C71)</f>
        <v/>
      </c>
      <c r="R71" s="87" t="str">
        <f>IF(OR(C71=""),"",(SUM(G71)*VLOOKUP(M71,Gehaltsklassen!$B$34:$D$38,2,FALSE)))</f>
        <v/>
      </c>
      <c r="S71" s="87" t="str">
        <f>IF(OR(C71=""),"",(SUM(G71)*VLOOKUP(M71,Gehaltsklassen!$B$34:$D$38,2,FALSE))*C71)</f>
        <v/>
      </c>
      <c r="T71" s="417" t="str">
        <f>IF(OR(C71=""),"",(SUM(G71)*VLOOKUP(M71,Gehaltsklassen!$B$34:$D$38,3,FALSE)))</f>
        <v/>
      </c>
      <c r="U71" s="417" t="str">
        <f>IF(OR(C71=""),"",(SUM(G71)*VLOOKUP(M71,Gehaltsklassen!$B$34:$D$38,3,FALSE))*C71)</f>
        <v/>
      </c>
    </row>
    <row r="72" spans="1:21" ht="25.9" customHeight="1" x14ac:dyDescent="0.2">
      <c r="A72" s="74" t="str">
        <f>IF(D72="","",MAX($A$10:A71)+1)</f>
        <v/>
      </c>
      <c r="B72" s="82" t="str">
        <f>IF('N-Bedarf GL'!B71="","",'N-Bedarf GL'!B71)</f>
        <v/>
      </c>
      <c r="C72" s="204" t="str">
        <f>IF('N-Bedarf GL'!C71="","",'N-Bedarf GL'!C71)</f>
        <v/>
      </c>
      <c r="D72" s="81" t="str">
        <f>IF('N-Bedarf GL'!D71="","",'N-Bedarf GL'!D71)</f>
        <v/>
      </c>
      <c r="E72" s="83" t="str">
        <f>IF('N-Bedarf GL'!H71="","",'N-Bedarf GL'!H71)</f>
        <v/>
      </c>
      <c r="F72" s="32" t="str">
        <f t="shared" si="0"/>
        <v/>
      </c>
      <c r="G72" s="84" t="str">
        <f t="shared" si="1"/>
        <v/>
      </c>
      <c r="H72" s="85"/>
      <c r="I72" s="77" t="s">
        <v>261</v>
      </c>
      <c r="J72" s="2"/>
      <c r="K72" s="32" t="str">
        <f>IF(J72="","C",IF($I72="I",INDEX(Gehaltsklassen!A$11:A$15,MATCH(J72,Gehaltsklassen!C$11:C$15,1),1),IF($I72="II",INDEX(Gehaltsklassen!A$11:A$15,MATCH(J72,Gehaltsklassen!D$11:D$15,1),1),IF($I72="III",INDEX(Gehaltsklassen!A$11:A$15,MATCH(J72,Gehaltsklassen!E$11:E$15,1),1),"Falsche Bodenart"))))</f>
        <v>C</v>
      </c>
      <c r="L72" s="2"/>
      <c r="M72" s="32" t="str">
        <f>IF(L72="","C",IF($I72="I",INDEX(Gehaltsklassen!A$11:A$15,MATCH(L72,Gehaltsklassen!C$11:C$15,1),1),IF($I72="II",INDEX(Gehaltsklassen!A$11:A$15,MATCH(L72,Gehaltsklassen!D$11:D$15,1),1),IF($I72="III",INDEX(Gehaltsklassen!A$11:A$15,MATCH(L72,Gehaltsklassen!E$11:E$15,1),1),"Falsche Bodenart"))))</f>
        <v>C</v>
      </c>
      <c r="N72" s="86" t="str">
        <f>IF(OR(C72=""),"",SUM(F72)*VLOOKUP(K72,Gehaltsklassen!$B$34:$D$38,2,FALSE))</f>
        <v/>
      </c>
      <c r="O72" s="86" t="str">
        <f>IF(OR(C72=""),"",SUM(F72)*VLOOKUP(K72,Gehaltsklassen!$B$34:$D$38,2,FALSE)*C72)</f>
        <v/>
      </c>
      <c r="P72" s="86" t="str">
        <f>IF(OR(C72=""),"",SUM(F72,)*VLOOKUP(K72,Gehaltsklassen!$B$34:$D$38,3,FALSE))</f>
        <v/>
      </c>
      <c r="Q72" s="86" t="str">
        <f>IF(OR(C72=""),"",SUM(F72,)*VLOOKUP(K72,Gehaltsklassen!$B$34:$D$38,3,FALSE)*C72)</f>
        <v/>
      </c>
      <c r="R72" s="87" t="str">
        <f>IF(OR(C72=""),"",(SUM(G72)*VLOOKUP(M72,Gehaltsklassen!$B$34:$D$38,2,FALSE)))</f>
        <v/>
      </c>
      <c r="S72" s="87" t="str">
        <f>IF(OR(C72=""),"",(SUM(G72)*VLOOKUP(M72,Gehaltsklassen!$B$34:$D$38,2,FALSE))*C72)</f>
        <v/>
      </c>
      <c r="T72" s="417" t="str">
        <f>IF(OR(C72=""),"",(SUM(G72)*VLOOKUP(M72,Gehaltsklassen!$B$34:$D$38,3,FALSE)))</f>
        <v/>
      </c>
      <c r="U72" s="417" t="str">
        <f>IF(OR(C72=""),"",(SUM(G72)*VLOOKUP(M72,Gehaltsklassen!$B$34:$D$38,3,FALSE))*C72)</f>
        <v/>
      </c>
    </row>
    <row r="73" spans="1:21" ht="25.9" customHeight="1" x14ac:dyDescent="0.2">
      <c r="A73" s="74" t="str">
        <f>IF(D73="","",MAX($A$10:A72)+1)</f>
        <v/>
      </c>
      <c r="B73" s="82" t="str">
        <f>IF('N-Bedarf GL'!B72="","",'N-Bedarf GL'!B72)</f>
        <v/>
      </c>
      <c r="C73" s="204" t="str">
        <f>IF('N-Bedarf GL'!C72="","",'N-Bedarf GL'!C72)</f>
        <v/>
      </c>
      <c r="D73" s="81" t="str">
        <f>IF('N-Bedarf GL'!D72="","",'N-Bedarf GL'!D72)</f>
        <v/>
      </c>
      <c r="E73" s="83" t="str">
        <f>IF('N-Bedarf GL'!H72="","",'N-Bedarf GL'!H72)</f>
        <v/>
      </c>
      <c r="F73" s="32" t="str">
        <f t="shared" ref="F73:F136" si="2">IF(OR(D73="",D73="keine"),"",VLOOKUP(D73,PSollG,3,FALSE)*E73)</f>
        <v/>
      </c>
      <c r="G73" s="84" t="str">
        <f t="shared" ref="G73:G136" si="3">IF(OR(D73="",D73="keine"),"",VLOOKUP(D73,PSollG,4,FALSE)*E73)</f>
        <v/>
      </c>
      <c r="H73" s="85"/>
      <c r="I73" s="77" t="s">
        <v>261</v>
      </c>
      <c r="J73" s="2"/>
      <c r="K73" s="32" t="str">
        <f>IF(J73="","C",IF($I73="I",INDEX(Gehaltsklassen!A$11:A$15,MATCH(J73,Gehaltsklassen!C$11:C$15,1),1),IF($I73="II",INDEX(Gehaltsklassen!A$11:A$15,MATCH(J73,Gehaltsklassen!D$11:D$15,1),1),IF($I73="III",INDEX(Gehaltsklassen!A$11:A$15,MATCH(J73,Gehaltsklassen!E$11:E$15,1),1),"Falsche Bodenart"))))</f>
        <v>C</v>
      </c>
      <c r="L73" s="2"/>
      <c r="M73" s="32" t="str">
        <f>IF(L73="","C",IF($I73="I",INDEX(Gehaltsklassen!A$11:A$15,MATCH(L73,Gehaltsklassen!C$11:C$15,1),1),IF($I73="II",INDEX(Gehaltsklassen!A$11:A$15,MATCH(L73,Gehaltsklassen!D$11:D$15,1),1),IF($I73="III",INDEX(Gehaltsklassen!A$11:A$15,MATCH(L73,Gehaltsklassen!E$11:E$15,1),1),"Falsche Bodenart"))))</f>
        <v>C</v>
      </c>
      <c r="N73" s="86" t="str">
        <f>IF(OR(C73=""),"",SUM(F73)*VLOOKUP(K73,Gehaltsklassen!$B$34:$D$38,2,FALSE))</f>
        <v/>
      </c>
      <c r="O73" s="86" t="str">
        <f>IF(OR(C73=""),"",SUM(F73)*VLOOKUP(K73,Gehaltsklassen!$B$34:$D$38,2,FALSE)*C73)</f>
        <v/>
      </c>
      <c r="P73" s="86" t="str">
        <f>IF(OR(C73=""),"",SUM(F73,)*VLOOKUP(K73,Gehaltsklassen!$B$34:$D$38,3,FALSE))</f>
        <v/>
      </c>
      <c r="Q73" s="86" t="str">
        <f>IF(OR(C73=""),"",SUM(F73,)*VLOOKUP(K73,Gehaltsklassen!$B$34:$D$38,3,FALSE)*C73)</f>
        <v/>
      </c>
      <c r="R73" s="87" t="str">
        <f>IF(OR(C73=""),"",(SUM(G73)*VLOOKUP(M73,Gehaltsklassen!$B$34:$D$38,2,FALSE)))</f>
        <v/>
      </c>
      <c r="S73" s="87" t="str">
        <f>IF(OR(C73=""),"",(SUM(G73)*VLOOKUP(M73,Gehaltsklassen!$B$34:$D$38,2,FALSE))*C73)</f>
        <v/>
      </c>
      <c r="T73" s="417" t="str">
        <f>IF(OR(C73=""),"",(SUM(G73)*VLOOKUP(M73,Gehaltsklassen!$B$34:$D$38,3,FALSE)))</f>
        <v/>
      </c>
      <c r="U73" s="417" t="str">
        <f>IF(OR(C73=""),"",(SUM(G73)*VLOOKUP(M73,Gehaltsklassen!$B$34:$D$38,3,FALSE))*C73)</f>
        <v/>
      </c>
    </row>
    <row r="74" spans="1:21" ht="25.9" customHeight="1" x14ac:dyDescent="0.2">
      <c r="A74" s="74" t="str">
        <f>IF(D74="","",MAX($A$10:A73)+1)</f>
        <v/>
      </c>
      <c r="B74" s="82" t="str">
        <f>IF('N-Bedarf GL'!B73="","",'N-Bedarf GL'!B73)</f>
        <v/>
      </c>
      <c r="C74" s="204" t="str">
        <f>IF('N-Bedarf GL'!C73="","",'N-Bedarf GL'!C73)</f>
        <v/>
      </c>
      <c r="D74" s="81" t="str">
        <f>IF('N-Bedarf GL'!D73="","",'N-Bedarf GL'!D73)</f>
        <v/>
      </c>
      <c r="E74" s="83" t="str">
        <f>IF('N-Bedarf GL'!H73="","",'N-Bedarf GL'!H73)</f>
        <v/>
      </c>
      <c r="F74" s="32" t="str">
        <f t="shared" si="2"/>
        <v/>
      </c>
      <c r="G74" s="84" t="str">
        <f t="shared" si="3"/>
        <v/>
      </c>
      <c r="H74" s="85"/>
      <c r="I74" s="77" t="s">
        <v>261</v>
      </c>
      <c r="J74" s="2"/>
      <c r="K74" s="32" t="str">
        <f>IF(J74="","C",IF($I74="I",INDEX(Gehaltsklassen!A$11:A$15,MATCH(J74,Gehaltsklassen!C$11:C$15,1),1),IF($I74="II",INDEX(Gehaltsklassen!A$11:A$15,MATCH(J74,Gehaltsklassen!D$11:D$15,1),1),IF($I74="III",INDEX(Gehaltsklassen!A$11:A$15,MATCH(J74,Gehaltsklassen!E$11:E$15,1),1),"Falsche Bodenart"))))</f>
        <v>C</v>
      </c>
      <c r="L74" s="2"/>
      <c r="M74" s="32" t="str">
        <f>IF(L74="","C",IF($I74="I",INDEX(Gehaltsklassen!A$11:A$15,MATCH(L74,Gehaltsklassen!C$11:C$15,1),1),IF($I74="II",INDEX(Gehaltsklassen!A$11:A$15,MATCH(L74,Gehaltsklassen!D$11:D$15,1),1),IF($I74="III",INDEX(Gehaltsklassen!A$11:A$15,MATCH(L74,Gehaltsklassen!E$11:E$15,1),1),"Falsche Bodenart"))))</f>
        <v>C</v>
      </c>
      <c r="N74" s="86" t="str">
        <f>IF(OR(C74=""),"",SUM(F74)*VLOOKUP(K74,Gehaltsklassen!$B$34:$D$38,2,FALSE))</f>
        <v/>
      </c>
      <c r="O74" s="86" t="str">
        <f>IF(OR(C74=""),"",SUM(F74)*VLOOKUP(K74,Gehaltsklassen!$B$34:$D$38,2,FALSE)*C74)</f>
        <v/>
      </c>
      <c r="P74" s="86" t="str">
        <f>IF(OR(C74=""),"",SUM(F74,)*VLOOKUP(K74,Gehaltsklassen!$B$34:$D$38,3,FALSE))</f>
        <v/>
      </c>
      <c r="Q74" s="86" t="str">
        <f>IF(OR(C74=""),"",SUM(F74,)*VLOOKUP(K74,Gehaltsklassen!$B$34:$D$38,3,FALSE)*C74)</f>
        <v/>
      </c>
      <c r="R74" s="87" t="str">
        <f>IF(OR(C74=""),"",(SUM(G74)*VLOOKUP(M74,Gehaltsklassen!$B$34:$D$38,2,FALSE)))</f>
        <v/>
      </c>
      <c r="S74" s="87" t="str">
        <f>IF(OR(C74=""),"",(SUM(G74)*VLOOKUP(M74,Gehaltsklassen!$B$34:$D$38,2,FALSE))*C74)</f>
        <v/>
      </c>
      <c r="T74" s="417" t="str">
        <f>IF(OR(C74=""),"",(SUM(G74)*VLOOKUP(M74,Gehaltsklassen!$B$34:$D$38,3,FALSE)))</f>
        <v/>
      </c>
      <c r="U74" s="417" t="str">
        <f>IF(OR(C74=""),"",(SUM(G74)*VLOOKUP(M74,Gehaltsklassen!$B$34:$D$38,3,FALSE))*C74)</f>
        <v/>
      </c>
    </row>
    <row r="75" spans="1:21" ht="25.9" customHeight="1" x14ac:dyDescent="0.2">
      <c r="A75" s="74" t="str">
        <f>IF(D75="","",MAX($A$10:A74)+1)</f>
        <v/>
      </c>
      <c r="B75" s="82" t="str">
        <f>IF('N-Bedarf GL'!B74="","",'N-Bedarf GL'!B74)</f>
        <v/>
      </c>
      <c r="C75" s="204" t="str">
        <f>IF('N-Bedarf GL'!C74="","",'N-Bedarf GL'!C74)</f>
        <v/>
      </c>
      <c r="D75" s="81" t="str">
        <f>IF('N-Bedarf GL'!D74="","",'N-Bedarf GL'!D74)</f>
        <v/>
      </c>
      <c r="E75" s="83" t="str">
        <f>IF('N-Bedarf GL'!H74="","",'N-Bedarf GL'!H74)</f>
        <v/>
      </c>
      <c r="F75" s="32" t="str">
        <f t="shared" si="2"/>
        <v/>
      </c>
      <c r="G75" s="84" t="str">
        <f t="shared" si="3"/>
        <v/>
      </c>
      <c r="H75" s="85"/>
      <c r="I75" s="77" t="s">
        <v>261</v>
      </c>
      <c r="J75" s="2"/>
      <c r="K75" s="32" t="str">
        <f>IF(J75="","C",IF($I75="I",INDEX(Gehaltsklassen!A$11:A$15,MATCH(J75,Gehaltsklassen!C$11:C$15,1),1),IF($I75="II",INDEX(Gehaltsklassen!A$11:A$15,MATCH(J75,Gehaltsklassen!D$11:D$15,1),1),IF($I75="III",INDEX(Gehaltsklassen!A$11:A$15,MATCH(J75,Gehaltsklassen!E$11:E$15,1),1),"Falsche Bodenart"))))</f>
        <v>C</v>
      </c>
      <c r="L75" s="2"/>
      <c r="M75" s="32" t="str">
        <f>IF(L75="","C",IF($I75="I",INDEX(Gehaltsklassen!A$11:A$15,MATCH(L75,Gehaltsklassen!C$11:C$15,1),1),IF($I75="II",INDEX(Gehaltsklassen!A$11:A$15,MATCH(L75,Gehaltsklassen!D$11:D$15,1),1),IF($I75="III",INDEX(Gehaltsklassen!A$11:A$15,MATCH(L75,Gehaltsklassen!E$11:E$15,1),1),"Falsche Bodenart"))))</f>
        <v>C</v>
      </c>
      <c r="N75" s="86" t="str">
        <f>IF(OR(C75=""),"",SUM(F75)*VLOOKUP(K75,Gehaltsklassen!$B$34:$D$38,2,FALSE))</f>
        <v/>
      </c>
      <c r="O75" s="86" t="str">
        <f>IF(OR(C75=""),"",SUM(F75)*VLOOKUP(K75,Gehaltsklassen!$B$34:$D$38,2,FALSE)*C75)</f>
        <v/>
      </c>
      <c r="P75" s="86" t="str">
        <f>IF(OR(C75=""),"",SUM(F75,)*VLOOKUP(K75,Gehaltsklassen!$B$34:$D$38,3,FALSE))</f>
        <v/>
      </c>
      <c r="Q75" s="86" t="str">
        <f>IF(OR(C75=""),"",SUM(F75,)*VLOOKUP(K75,Gehaltsklassen!$B$34:$D$38,3,FALSE)*C75)</f>
        <v/>
      </c>
      <c r="R75" s="87" t="str">
        <f>IF(OR(C75=""),"",(SUM(G75)*VLOOKUP(M75,Gehaltsklassen!$B$34:$D$38,2,FALSE)))</f>
        <v/>
      </c>
      <c r="S75" s="87" t="str">
        <f>IF(OR(C75=""),"",(SUM(G75)*VLOOKUP(M75,Gehaltsklassen!$B$34:$D$38,2,FALSE))*C75)</f>
        <v/>
      </c>
      <c r="T75" s="417" t="str">
        <f>IF(OR(C75=""),"",(SUM(G75)*VLOOKUP(M75,Gehaltsklassen!$B$34:$D$38,3,FALSE)))</f>
        <v/>
      </c>
      <c r="U75" s="417" t="str">
        <f>IF(OR(C75=""),"",(SUM(G75)*VLOOKUP(M75,Gehaltsklassen!$B$34:$D$38,3,FALSE))*C75)</f>
        <v/>
      </c>
    </row>
    <row r="76" spans="1:21" ht="25.9" customHeight="1" x14ac:dyDescent="0.2">
      <c r="A76" s="74" t="str">
        <f>IF(D76="","",MAX($A$10:A75)+1)</f>
        <v/>
      </c>
      <c r="B76" s="82" t="str">
        <f>IF('N-Bedarf GL'!B75="","",'N-Bedarf GL'!B75)</f>
        <v/>
      </c>
      <c r="C76" s="204" t="str">
        <f>IF('N-Bedarf GL'!C75="","",'N-Bedarf GL'!C75)</f>
        <v/>
      </c>
      <c r="D76" s="81" t="str">
        <f>IF('N-Bedarf GL'!D75="","",'N-Bedarf GL'!D75)</f>
        <v/>
      </c>
      <c r="E76" s="83" t="str">
        <f>IF('N-Bedarf GL'!H75="","",'N-Bedarf GL'!H75)</f>
        <v/>
      </c>
      <c r="F76" s="32" t="str">
        <f t="shared" si="2"/>
        <v/>
      </c>
      <c r="G76" s="84" t="str">
        <f t="shared" si="3"/>
        <v/>
      </c>
      <c r="H76" s="85"/>
      <c r="I76" s="77" t="s">
        <v>261</v>
      </c>
      <c r="J76" s="2"/>
      <c r="K76" s="32" t="str">
        <f>IF(J76="","C",IF($I76="I",INDEX(Gehaltsklassen!A$11:A$15,MATCH(J76,Gehaltsklassen!C$11:C$15,1),1),IF($I76="II",INDEX(Gehaltsklassen!A$11:A$15,MATCH(J76,Gehaltsklassen!D$11:D$15,1),1),IF($I76="III",INDEX(Gehaltsklassen!A$11:A$15,MATCH(J76,Gehaltsklassen!E$11:E$15,1),1),"Falsche Bodenart"))))</f>
        <v>C</v>
      </c>
      <c r="L76" s="2"/>
      <c r="M76" s="32" t="str">
        <f>IF(L76="","C",IF($I76="I",INDEX(Gehaltsklassen!A$11:A$15,MATCH(L76,Gehaltsklassen!C$11:C$15,1),1),IF($I76="II",INDEX(Gehaltsklassen!A$11:A$15,MATCH(L76,Gehaltsklassen!D$11:D$15,1),1),IF($I76="III",INDEX(Gehaltsklassen!A$11:A$15,MATCH(L76,Gehaltsklassen!E$11:E$15,1),1),"Falsche Bodenart"))))</f>
        <v>C</v>
      </c>
      <c r="N76" s="86" t="str">
        <f>IF(OR(C76=""),"",SUM(F76)*VLOOKUP(K76,Gehaltsklassen!$B$34:$D$38,2,FALSE))</f>
        <v/>
      </c>
      <c r="O76" s="86" t="str">
        <f>IF(OR(C76=""),"",SUM(F76)*VLOOKUP(K76,Gehaltsklassen!$B$34:$D$38,2,FALSE)*C76)</f>
        <v/>
      </c>
      <c r="P76" s="86" t="str">
        <f>IF(OR(C76=""),"",SUM(F76,)*VLOOKUP(K76,Gehaltsklassen!$B$34:$D$38,3,FALSE))</f>
        <v/>
      </c>
      <c r="Q76" s="86" t="str">
        <f>IF(OR(C76=""),"",SUM(F76,)*VLOOKUP(K76,Gehaltsklassen!$B$34:$D$38,3,FALSE)*C76)</f>
        <v/>
      </c>
      <c r="R76" s="87" t="str">
        <f>IF(OR(C76=""),"",(SUM(G76)*VLOOKUP(M76,Gehaltsklassen!$B$34:$D$38,2,FALSE)))</f>
        <v/>
      </c>
      <c r="S76" s="87" t="str">
        <f>IF(OR(C76=""),"",(SUM(G76)*VLOOKUP(M76,Gehaltsklassen!$B$34:$D$38,2,FALSE))*C76)</f>
        <v/>
      </c>
      <c r="T76" s="417" t="str">
        <f>IF(OR(C76=""),"",(SUM(G76)*VLOOKUP(M76,Gehaltsklassen!$B$34:$D$38,3,FALSE)))</f>
        <v/>
      </c>
      <c r="U76" s="417" t="str">
        <f>IF(OR(C76=""),"",(SUM(G76)*VLOOKUP(M76,Gehaltsklassen!$B$34:$D$38,3,FALSE))*C76)</f>
        <v/>
      </c>
    </row>
    <row r="77" spans="1:21" ht="25.9" customHeight="1" x14ac:dyDescent="0.2">
      <c r="A77" s="74" t="str">
        <f>IF(D77="","",MAX($A$10:A76)+1)</f>
        <v/>
      </c>
      <c r="B77" s="82" t="str">
        <f>IF('N-Bedarf GL'!B76="","",'N-Bedarf GL'!B76)</f>
        <v/>
      </c>
      <c r="C77" s="204" t="str">
        <f>IF('N-Bedarf GL'!C76="","",'N-Bedarf GL'!C76)</f>
        <v/>
      </c>
      <c r="D77" s="81" t="str">
        <f>IF('N-Bedarf GL'!D76="","",'N-Bedarf GL'!D76)</f>
        <v/>
      </c>
      <c r="E77" s="83" t="str">
        <f>IF('N-Bedarf GL'!H76="","",'N-Bedarf GL'!H76)</f>
        <v/>
      </c>
      <c r="F77" s="32" t="str">
        <f t="shared" si="2"/>
        <v/>
      </c>
      <c r="G77" s="84" t="str">
        <f t="shared" si="3"/>
        <v/>
      </c>
      <c r="H77" s="85"/>
      <c r="I77" s="77" t="s">
        <v>261</v>
      </c>
      <c r="J77" s="2"/>
      <c r="K77" s="32" t="str">
        <f>IF(J77="","C",IF($I77="I",INDEX(Gehaltsklassen!A$11:A$15,MATCH(J77,Gehaltsklassen!C$11:C$15,1),1),IF($I77="II",INDEX(Gehaltsklassen!A$11:A$15,MATCH(J77,Gehaltsklassen!D$11:D$15,1),1),IF($I77="III",INDEX(Gehaltsklassen!A$11:A$15,MATCH(J77,Gehaltsklassen!E$11:E$15,1),1),"Falsche Bodenart"))))</f>
        <v>C</v>
      </c>
      <c r="L77" s="2"/>
      <c r="M77" s="32" t="str">
        <f>IF(L77="","C",IF($I77="I",INDEX(Gehaltsklassen!A$11:A$15,MATCH(L77,Gehaltsklassen!C$11:C$15,1),1),IF($I77="II",INDEX(Gehaltsklassen!A$11:A$15,MATCH(L77,Gehaltsklassen!D$11:D$15,1),1),IF($I77="III",INDEX(Gehaltsklassen!A$11:A$15,MATCH(L77,Gehaltsklassen!E$11:E$15,1),1),"Falsche Bodenart"))))</f>
        <v>C</v>
      </c>
      <c r="N77" s="86" t="str">
        <f>IF(OR(C77=""),"",SUM(F77)*VLOOKUP(K77,Gehaltsklassen!$B$34:$D$38,2,FALSE))</f>
        <v/>
      </c>
      <c r="O77" s="86" t="str">
        <f>IF(OR(C77=""),"",SUM(F77)*VLOOKUP(K77,Gehaltsklassen!$B$34:$D$38,2,FALSE)*C77)</f>
        <v/>
      </c>
      <c r="P77" s="86" t="str">
        <f>IF(OR(C77=""),"",SUM(F77,)*VLOOKUP(K77,Gehaltsklassen!$B$34:$D$38,3,FALSE))</f>
        <v/>
      </c>
      <c r="Q77" s="86" t="str">
        <f>IF(OR(C77=""),"",SUM(F77,)*VLOOKUP(K77,Gehaltsklassen!$B$34:$D$38,3,FALSE)*C77)</f>
        <v/>
      </c>
      <c r="R77" s="87" t="str">
        <f>IF(OR(C77=""),"",(SUM(G77)*VLOOKUP(M77,Gehaltsklassen!$B$34:$D$38,2,FALSE)))</f>
        <v/>
      </c>
      <c r="S77" s="87" t="str">
        <f>IF(OR(C77=""),"",(SUM(G77)*VLOOKUP(M77,Gehaltsklassen!$B$34:$D$38,2,FALSE))*C77)</f>
        <v/>
      </c>
      <c r="T77" s="417" t="str">
        <f>IF(OR(C77=""),"",(SUM(G77)*VLOOKUP(M77,Gehaltsklassen!$B$34:$D$38,3,FALSE)))</f>
        <v/>
      </c>
      <c r="U77" s="417" t="str">
        <f>IF(OR(C77=""),"",(SUM(G77)*VLOOKUP(M77,Gehaltsklassen!$B$34:$D$38,3,FALSE))*C77)</f>
        <v/>
      </c>
    </row>
    <row r="78" spans="1:21" ht="25.9" customHeight="1" x14ac:dyDescent="0.2">
      <c r="A78" s="74" t="str">
        <f>IF(D78="","",MAX($A$10:A77)+1)</f>
        <v/>
      </c>
      <c r="B78" s="82" t="str">
        <f>IF('N-Bedarf GL'!B77="","",'N-Bedarf GL'!B77)</f>
        <v/>
      </c>
      <c r="C78" s="204" t="str">
        <f>IF('N-Bedarf GL'!C77="","",'N-Bedarf GL'!C77)</f>
        <v/>
      </c>
      <c r="D78" s="81" t="str">
        <f>IF('N-Bedarf GL'!D77="","",'N-Bedarf GL'!D77)</f>
        <v/>
      </c>
      <c r="E78" s="83" t="str">
        <f>IF('N-Bedarf GL'!H77="","",'N-Bedarf GL'!H77)</f>
        <v/>
      </c>
      <c r="F78" s="32" t="str">
        <f t="shared" si="2"/>
        <v/>
      </c>
      <c r="G78" s="84" t="str">
        <f t="shared" si="3"/>
        <v/>
      </c>
      <c r="H78" s="85"/>
      <c r="I78" s="77" t="s">
        <v>261</v>
      </c>
      <c r="J78" s="2"/>
      <c r="K78" s="32" t="str">
        <f>IF(J78="","C",IF($I78="I",INDEX(Gehaltsklassen!A$11:A$15,MATCH(J78,Gehaltsklassen!C$11:C$15,1),1),IF($I78="II",INDEX(Gehaltsklassen!A$11:A$15,MATCH(J78,Gehaltsklassen!D$11:D$15,1),1),IF($I78="III",INDEX(Gehaltsklassen!A$11:A$15,MATCH(J78,Gehaltsklassen!E$11:E$15,1),1),"Falsche Bodenart"))))</f>
        <v>C</v>
      </c>
      <c r="L78" s="2"/>
      <c r="M78" s="32" t="str">
        <f>IF(L78="","C",IF($I78="I",INDEX(Gehaltsklassen!A$11:A$15,MATCH(L78,Gehaltsklassen!C$11:C$15,1),1),IF($I78="II",INDEX(Gehaltsklassen!A$11:A$15,MATCH(L78,Gehaltsklassen!D$11:D$15,1),1),IF($I78="III",INDEX(Gehaltsklassen!A$11:A$15,MATCH(L78,Gehaltsklassen!E$11:E$15,1),1),"Falsche Bodenart"))))</f>
        <v>C</v>
      </c>
      <c r="N78" s="86" t="str">
        <f>IF(OR(C78=""),"",SUM(F78)*VLOOKUP(K78,Gehaltsklassen!$B$34:$D$38,2,FALSE))</f>
        <v/>
      </c>
      <c r="O78" s="86" t="str">
        <f>IF(OR(C78=""),"",SUM(F78)*VLOOKUP(K78,Gehaltsklassen!$B$34:$D$38,2,FALSE)*C78)</f>
        <v/>
      </c>
      <c r="P78" s="86" t="str">
        <f>IF(OR(C78=""),"",SUM(F78,)*VLOOKUP(K78,Gehaltsklassen!$B$34:$D$38,3,FALSE))</f>
        <v/>
      </c>
      <c r="Q78" s="86" t="str">
        <f>IF(OR(C78=""),"",SUM(F78,)*VLOOKUP(K78,Gehaltsklassen!$B$34:$D$38,3,FALSE)*C78)</f>
        <v/>
      </c>
      <c r="R78" s="87" t="str">
        <f>IF(OR(C78=""),"",(SUM(G78)*VLOOKUP(M78,Gehaltsklassen!$B$34:$D$38,2,FALSE)))</f>
        <v/>
      </c>
      <c r="S78" s="87" t="str">
        <f>IF(OR(C78=""),"",(SUM(G78)*VLOOKUP(M78,Gehaltsklassen!$B$34:$D$38,2,FALSE))*C78)</f>
        <v/>
      </c>
      <c r="T78" s="417" t="str">
        <f>IF(OR(C78=""),"",(SUM(G78)*VLOOKUP(M78,Gehaltsklassen!$B$34:$D$38,3,FALSE)))</f>
        <v/>
      </c>
      <c r="U78" s="417" t="str">
        <f>IF(OR(C78=""),"",(SUM(G78)*VLOOKUP(M78,Gehaltsklassen!$B$34:$D$38,3,FALSE))*C78)</f>
        <v/>
      </c>
    </row>
    <row r="79" spans="1:21" ht="25.9" customHeight="1" x14ac:dyDescent="0.2">
      <c r="A79" s="74" t="str">
        <f>IF(D79="","",MAX($A$10:A78)+1)</f>
        <v/>
      </c>
      <c r="B79" s="82" t="str">
        <f>IF('N-Bedarf GL'!B78="","",'N-Bedarf GL'!B78)</f>
        <v/>
      </c>
      <c r="C79" s="204" t="str">
        <f>IF('N-Bedarf GL'!C78="","",'N-Bedarf GL'!C78)</f>
        <v/>
      </c>
      <c r="D79" s="81" t="str">
        <f>IF('N-Bedarf GL'!D78="","",'N-Bedarf GL'!D78)</f>
        <v/>
      </c>
      <c r="E79" s="83" t="str">
        <f>IF('N-Bedarf GL'!H78="","",'N-Bedarf GL'!H78)</f>
        <v/>
      </c>
      <c r="F79" s="32" t="str">
        <f t="shared" si="2"/>
        <v/>
      </c>
      <c r="G79" s="84" t="str">
        <f t="shared" si="3"/>
        <v/>
      </c>
      <c r="H79" s="85"/>
      <c r="I79" s="77" t="s">
        <v>261</v>
      </c>
      <c r="J79" s="2"/>
      <c r="K79" s="32" t="str">
        <f>IF(J79="","C",IF($I79="I",INDEX(Gehaltsklassen!A$11:A$15,MATCH(J79,Gehaltsklassen!C$11:C$15,1),1),IF($I79="II",INDEX(Gehaltsklassen!A$11:A$15,MATCH(J79,Gehaltsklassen!D$11:D$15,1),1),IF($I79="III",INDEX(Gehaltsklassen!A$11:A$15,MATCH(J79,Gehaltsklassen!E$11:E$15,1),1),"Falsche Bodenart"))))</f>
        <v>C</v>
      </c>
      <c r="L79" s="2"/>
      <c r="M79" s="32" t="str">
        <f>IF(L79="","C",IF($I79="I",INDEX(Gehaltsklassen!A$11:A$15,MATCH(L79,Gehaltsklassen!C$11:C$15,1),1),IF($I79="II",INDEX(Gehaltsklassen!A$11:A$15,MATCH(L79,Gehaltsklassen!D$11:D$15,1),1),IF($I79="III",INDEX(Gehaltsklassen!A$11:A$15,MATCH(L79,Gehaltsklassen!E$11:E$15,1),1),"Falsche Bodenart"))))</f>
        <v>C</v>
      </c>
      <c r="N79" s="86" t="str">
        <f>IF(OR(C79=""),"",SUM(F79)*VLOOKUP(K79,Gehaltsklassen!$B$34:$D$38,2,FALSE))</f>
        <v/>
      </c>
      <c r="O79" s="86" t="str">
        <f>IF(OR(C79=""),"",SUM(F79)*VLOOKUP(K79,Gehaltsklassen!$B$34:$D$38,2,FALSE)*C79)</f>
        <v/>
      </c>
      <c r="P79" s="86" t="str">
        <f>IF(OR(C79=""),"",SUM(F79,)*VLOOKUP(K79,Gehaltsklassen!$B$34:$D$38,3,FALSE))</f>
        <v/>
      </c>
      <c r="Q79" s="86" t="str">
        <f>IF(OR(C79=""),"",SUM(F79,)*VLOOKUP(K79,Gehaltsklassen!$B$34:$D$38,3,FALSE)*C79)</f>
        <v/>
      </c>
      <c r="R79" s="87" t="str">
        <f>IF(OR(C79=""),"",(SUM(G79)*VLOOKUP(M79,Gehaltsklassen!$B$34:$D$38,2,FALSE)))</f>
        <v/>
      </c>
      <c r="S79" s="87" t="str">
        <f>IF(OR(C79=""),"",(SUM(G79)*VLOOKUP(M79,Gehaltsklassen!$B$34:$D$38,2,FALSE))*C79)</f>
        <v/>
      </c>
      <c r="T79" s="417" t="str">
        <f>IF(OR(C79=""),"",(SUM(G79)*VLOOKUP(M79,Gehaltsklassen!$B$34:$D$38,3,FALSE)))</f>
        <v/>
      </c>
      <c r="U79" s="417" t="str">
        <f>IF(OR(C79=""),"",(SUM(G79)*VLOOKUP(M79,Gehaltsklassen!$B$34:$D$38,3,FALSE))*C79)</f>
        <v/>
      </c>
    </row>
    <row r="80" spans="1:21" ht="25.9" customHeight="1" x14ac:dyDescent="0.2">
      <c r="A80" s="74" t="str">
        <f>IF(D80="","",MAX($A$10:A79)+1)</f>
        <v/>
      </c>
      <c r="B80" s="82" t="str">
        <f>IF('N-Bedarf GL'!B79="","",'N-Bedarf GL'!B79)</f>
        <v/>
      </c>
      <c r="C80" s="204" t="str">
        <f>IF('N-Bedarf GL'!C79="","",'N-Bedarf GL'!C79)</f>
        <v/>
      </c>
      <c r="D80" s="81" t="str">
        <f>IF('N-Bedarf GL'!D79="","",'N-Bedarf GL'!D79)</f>
        <v/>
      </c>
      <c r="E80" s="83" t="str">
        <f>IF('N-Bedarf GL'!H79="","",'N-Bedarf GL'!H79)</f>
        <v/>
      </c>
      <c r="F80" s="32" t="str">
        <f t="shared" si="2"/>
        <v/>
      </c>
      <c r="G80" s="84" t="str">
        <f t="shared" si="3"/>
        <v/>
      </c>
      <c r="H80" s="85"/>
      <c r="I80" s="77" t="s">
        <v>261</v>
      </c>
      <c r="J80" s="2"/>
      <c r="K80" s="32" t="str">
        <f>IF(J80="","C",IF($I80="I",INDEX(Gehaltsklassen!A$11:A$15,MATCH(J80,Gehaltsklassen!C$11:C$15,1),1),IF($I80="II",INDEX(Gehaltsklassen!A$11:A$15,MATCH(J80,Gehaltsklassen!D$11:D$15,1),1),IF($I80="III",INDEX(Gehaltsklassen!A$11:A$15,MATCH(J80,Gehaltsklassen!E$11:E$15,1),1),"Falsche Bodenart"))))</f>
        <v>C</v>
      </c>
      <c r="L80" s="2"/>
      <c r="M80" s="32" t="str">
        <f>IF(L80="","C",IF($I80="I",INDEX(Gehaltsklassen!A$11:A$15,MATCH(L80,Gehaltsklassen!C$11:C$15,1),1),IF($I80="II",INDEX(Gehaltsklassen!A$11:A$15,MATCH(L80,Gehaltsklassen!D$11:D$15,1),1),IF($I80="III",INDEX(Gehaltsklassen!A$11:A$15,MATCH(L80,Gehaltsklassen!E$11:E$15,1),1),"Falsche Bodenart"))))</f>
        <v>C</v>
      </c>
      <c r="N80" s="86" t="str">
        <f>IF(OR(C80=""),"",SUM(F80)*VLOOKUP(K80,Gehaltsklassen!$B$34:$D$38,2,FALSE))</f>
        <v/>
      </c>
      <c r="O80" s="86" t="str">
        <f>IF(OR(C80=""),"",SUM(F80)*VLOOKUP(K80,Gehaltsklassen!$B$34:$D$38,2,FALSE)*C80)</f>
        <v/>
      </c>
      <c r="P80" s="86" t="str">
        <f>IF(OR(C80=""),"",SUM(F80,)*VLOOKUP(K80,Gehaltsklassen!$B$34:$D$38,3,FALSE))</f>
        <v/>
      </c>
      <c r="Q80" s="86" t="str">
        <f>IF(OR(C80=""),"",SUM(F80,)*VLOOKUP(K80,Gehaltsklassen!$B$34:$D$38,3,FALSE)*C80)</f>
        <v/>
      </c>
      <c r="R80" s="87" t="str">
        <f>IF(OR(C80=""),"",(SUM(G80)*VLOOKUP(M80,Gehaltsklassen!$B$34:$D$38,2,FALSE)))</f>
        <v/>
      </c>
      <c r="S80" s="87" t="str">
        <f>IF(OR(C80=""),"",(SUM(G80)*VLOOKUP(M80,Gehaltsklassen!$B$34:$D$38,2,FALSE))*C80)</f>
        <v/>
      </c>
      <c r="T80" s="417" t="str">
        <f>IF(OR(C80=""),"",(SUM(G80)*VLOOKUP(M80,Gehaltsklassen!$B$34:$D$38,3,FALSE)))</f>
        <v/>
      </c>
      <c r="U80" s="417" t="str">
        <f>IF(OR(C80=""),"",(SUM(G80)*VLOOKUP(M80,Gehaltsklassen!$B$34:$D$38,3,FALSE))*C80)</f>
        <v/>
      </c>
    </row>
    <row r="81" spans="1:21" ht="25.9" customHeight="1" x14ac:dyDescent="0.2">
      <c r="A81" s="74" t="str">
        <f>IF(D81="","",MAX($A$10:A80)+1)</f>
        <v/>
      </c>
      <c r="B81" s="82" t="str">
        <f>IF('N-Bedarf GL'!B80="","",'N-Bedarf GL'!B80)</f>
        <v/>
      </c>
      <c r="C81" s="204" t="str">
        <f>IF('N-Bedarf GL'!C80="","",'N-Bedarf GL'!C80)</f>
        <v/>
      </c>
      <c r="D81" s="81" t="str">
        <f>IF('N-Bedarf GL'!D80="","",'N-Bedarf GL'!D80)</f>
        <v/>
      </c>
      <c r="E81" s="83" t="str">
        <f>IF('N-Bedarf GL'!H80="","",'N-Bedarf GL'!H80)</f>
        <v/>
      </c>
      <c r="F81" s="32" t="str">
        <f t="shared" si="2"/>
        <v/>
      </c>
      <c r="G81" s="84" t="str">
        <f t="shared" si="3"/>
        <v/>
      </c>
      <c r="H81" s="85"/>
      <c r="I81" s="77" t="s">
        <v>261</v>
      </c>
      <c r="J81" s="2"/>
      <c r="K81" s="32" t="str">
        <f>IF(J81="","C",IF($I81="I",INDEX(Gehaltsklassen!A$11:A$15,MATCH(J81,Gehaltsklassen!C$11:C$15,1),1),IF($I81="II",INDEX(Gehaltsklassen!A$11:A$15,MATCH(J81,Gehaltsklassen!D$11:D$15,1),1),IF($I81="III",INDEX(Gehaltsklassen!A$11:A$15,MATCH(J81,Gehaltsklassen!E$11:E$15,1),1),"Falsche Bodenart"))))</f>
        <v>C</v>
      </c>
      <c r="L81" s="2"/>
      <c r="M81" s="32" t="str">
        <f>IF(L81="","C",IF($I81="I",INDEX(Gehaltsklassen!A$11:A$15,MATCH(L81,Gehaltsklassen!C$11:C$15,1),1),IF($I81="II",INDEX(Gehaltsklassen!A$11:A$15,MATCH(L81,Gehaltsklassen!D$11:D$15,1),1),IF($I81="III",INDEX(Gehaltsklassen!A$11:A$15,MATCH(L81,Gehaltsklassen!E$11:E$15,1),1),"Falsche Bodenart"))))</f>
        <v>C</v>
      </c>
      <c r="N81" s="86" t="str">
        <f>IF(OR(C81=""),"",SUM(F81)*VLOOKUP(K81,Gehaltsklassen!$B$34:$D$38,2,FALSE))</f>
        <v/>
      </c>
      <c r="O81" s="86" t="str">
        <f>IF(OR(C81=""),"",SUM(F81)*VLOOKUP(K81,Gehaltsklassen!$B$34:$D$38,2,FALSE)*C81)</f>
        <v/>
      </c>
      <c r="P81" s="86" t="str">
        <f>IF(OR(C81=""),"",SUM(F81,)*VLOOKUP(K81,Gehaltsklassen!$B$34:$D$38,3,FALSE))</f>
        <v/>
      </c>
      <c r="Q81" s="86" t="str">
        <f>IF(OR(C81=""),"",SUM(F81,)*VLOOKUP(K81,Gehaltsklassen!$B$34:$D$38,3,FALSE)*C81)</f>
        <v/>
      </c>
      <c r="R81" s="87" t="str">
        <f>IF(OR(C81=""),"",(SUM(G81)*VLOOKUP(M81,Gehaltsklassen!$B$34:$D$38,2,FALSE)))</f>
        <v/>
      </c>
      <c r="S81" s="87" t="str">
        <f>IF(OR(C81=""),"",(SUM(G81)*VLOOKUP(M81,Gehaltsklassen!$B$34:$D$38,2,FALSE))*C81)</f>
        <v/>
      </c>
      <c r="T81" s="417" t="str">
        <f>IF(OR(C81=""),"",(SUM(G81)*VLOOKUP(M81,Gehaltsklassen!$B$34:$D$38,3,FALSE)))</f>
        <v/>
      </c>
      <c r="U81" s="417" t="str">
        <f>IF(OR(C81=""),"",(SUM(G81)*VLOOKUP(M81,Gehaltsklassen!$B$34:$D$38,3,FALSE))*C81)</f>
        <v/>
      </c>
    </row>
    <row r="82" spans="1:21" ht="25.9" customHeight="1" x14ac:dyDescent="0.2">
      <c r="A82" s="74" t="str">
        <f>IF(D82="","",MAX($A$10:A81)+1)</f>
        <v/>
      </c>
      <c r="B82" s="82" t="str">
        <f>IF('N-Bedarf GL'!B81="","",'N-Bedarf GL'!B81)</f>
        <v/>
      </c>
      <c r="C82" s="204" t="str">
        <f>IF('N-Bedarf GL'!C81="","",'N-Bedarf GL'!C81)</f>
        <v/>
      </c>
      <c r="D82" s="81" t="str">
        <f>IF('N-Bedarf GL'!D81="","",'N-Bedarf GL'!D81)</f>
        <v/>
      </c>
      <c r="E82" s="83" t="str">
        <f>IF('N-Bedarf GL'!H81="","",'N-Bedarf GL'!H81)</f>
        <v/>
      </c>
      <c r="F82" s="32" t="str">
        <f t="shared" si="2"/>
        <v/>
      </c>
      <c r="G82" s="84" t="str">
        <f t="shared" si="3"/>
        <v/>
      </c>
      <c r="H82" s="85"/>
      <c r="I82" s="77" t="s">
        <v>261</v>
      </c>
      <c r="J82" s="2"/>
      <c r="K82" s="32" t="str">
        <f>IF(J82="","C",IF($I82="I",INDEX(Gehaltsklassen!A$11:A$15,MATCH(J82,Gehaltsklassen!C$11:C$15,1),1),IF($I82="II",INDEX(Gehaltsklassen!A$11:A$15,MATCH(J82,Gehaltsklassen!D$11:D$15,1),1),IF($I82="III",INDEX(Gehaltsklassen!A$11:A$15,MATCH(J82,Gehaltsklassen!E$11:E$15,1),1),"Falsche Bodenart"))))</f>
        <v>C</v>
      </c>
      <c r="L82" s="2"/>
      <c r="M82" s="32" t="str">
        <f>IF(L82="","C",IF($I82="I",INDEX(Gehaltsklassen!A$11:A$15,MATCH(L82,Gehaltsklassen!C$11:C$15,1),1),IF($I82="II",INDEX(Gehaltsklassen!A$11:A$15,MATCH(L82,Gehaltsklassen!D$11:D$15,1),1),IF($I82="III",INDEX(Gehaltsklassen!A$11:A$15,MATCH(L82,Gehaltsklassen!E$11:E$15,1),1),"Falsche Bodenart"))))</f>
        <v>C</v>
      </c>
      <c r="N82" s="86" t="str">
        <f>IF(OR(C82=""),"",SUM(F82)*VLOOKUP(K82,Gehaltsklassen!$B$34:$D$38,2,FALSE))</f>
        <v/>
      </c>
      <c r="O82" s="86" t="str">
        <f>IF(OR(C82=""),"",SUM(F82)*VLOOKUP(K82,Gehaltsklassen!$B$34:$D$38,2,FALSE)*C82)</f>
        <v/>
      </c>
      <c r="P82" s="86" t="str">
        <f>IF(OR(C82=""),"",SUM(F82,)*VLOOKUP(K82,Gehaltsklassen!$B$34:$D$38,3,FALSE))</f>
        <v/>
      </c>
      <c r="Q82" s="86" t="str">
        <f>IF(OR(C82=""),"",SUM(F82,)*VLOOKUP(K82,Gehaltsklassen!$B$34:$D$38,3,FALSE)*C82)</f>
        <v/>
      </c>
      <c r="R82" s="87" t="str">
        <f>IF(OR(C82=""),"",(SUM(G82)*VLOOKUP(M82,Gehaltsklassen!$B$34:$D$38,2,FALSE)))</f>
        <v/>
      </c>
      <c r="S82" s="87" t="str">
        <f>IF(OR(C82=""),"",(SUM(G82)*VLOOKUP(M82,Gehaltsklassen!$B$34:$D$38,2,FALSE))*C82)</f>
        <v/>
      </c>
      <c r="T82" s="417" t="str">
        <f>IF(OR(C82=""),"",(SUM(G82)*VLOOKUP(M82,Gehaltsklassen!$B$34:$D$38,3,FALSE)))</f>
        <v/>
      </c>
      <c r="U82" s="417" t="str">
        <f>IF(OR(C82=""),"",(SUM(G82)*VLOOKUP(M82,Gehaltsklassen!$B$34:$D$38,3,FALSE))*C82)</f>
        <v/>
      </c>
    </row>
    <row r="83" spans="1:21" ht="25.9" customHeight="1" x14ac:dyDescent="0.2">
      <c r="A83" s="74" t="str">
        <f>IF(D83="","",MAX($A$10:A82)+1)</f>
        <v/>
      </c>
      <c r="B83" s="82" t="str">
        <f>IF('N-Bedarf GL'!B82="","",'N-Bedarf GL'!B82)</f>
        <v/>
      </c>
      <c r="C83" s="204" t="str">
        <f>IF('N-Bedarf GL'!C82="","",'N-Bedarf GL'!C82)</f>
        <v/>
      </c>
      <c r="D83" s="81" t="str">
        <f>IF('N-Bedarf GL'!D82="","",'N-Bedarf GL'!D82)</f>
        <v/>
      </c>
      <c r="E83" s="83" t="str">
        <f>IF('N-Bedarf GL'!H82="","",'N-Bedarf GL'!H82)</f>
        <v/>
      </c>
      <c r="F83" s="32" t="str">
        <f t="shared" si="2"/>
        <v/>
      </c>
      <c r="G83" s="84" t="str">
        <f t="shared" si="3"/>
        <v/>
      </c>
      <c r="H83" s="85"/>
      <c r="I83" s="77" t="s">
        <v>261</v>
      </c>
      <c r="J83" s="2"/>
      <c r="K83" s="32" t="str">
        <f>IF(J83="","C",IF($I83="I",INDEX(Gehaltsklassen!A$11:A$15,MATCH(J83,Gehaltsklassen!C$11:C$15,1),1),IF($I83="II",INDEX(Gehaltsklassen!A$11:A$15,MATCH(J83,Gehaltsklassen!D$11:D$15,1),1),IF($I83="III",INDEX(Gehaltsklassen!A$11:A$15,MATCH(J83,Gehaltsklassen!E$11:E$15,1),1),"Falsche Bodenart"))))</f>
        <v>C</v>
      </c>
      <c r="L83" s="2"/>
      <c r="M83" s="32" t="str">
        <f>IF(L83="","C",IF($I83="I",INDEX(Gehaltsklassen!A$11:A$15,MATCH(L83,Gehaltsklassen!C$11:C$15,1),1),IF($I83="II",INDEX(Gehaltsklassen!A$11:A$15,MATCH(L83,Gehaltsklassen!D$11:D$15,1),1),IF($I83="III",INDEX(Gehaltsklassen!A$11:A$15,MATCH(L83,Gehaltsklassen!E$11:E$15,1),1),"Falsche Bodenart"))))</f>
        <v>C</v>
      </c>
      <c r="N83" s="86" t="str">
        <f>IF(OR(C83=""),"",SUM(F83)*VLOOKUP(K83,Gehaltsklassen!$B$34:$D$38,2,FALSE))</f>
        <v/>
      </c>
      <c r="O83" s="86" t="str">
        <f>IF(OR(C83=""),"",SUM(F83)*VLOOKUP(K83,Gehaltsklassen!$B$34:$D$38,2,FALSE)*C83)</f>
        <v/>
      </c>
      <c r="P83" s="86" t="str">
        <f>IF(OR(C83=""),"",SUM(F83,)*VLOOKUP(K83,Gehaltsklassen!$B$34:$D$38,3,FALSE))</f>
        <v/>
      </c>
      <c r="Q83" s="86" t="str">
        <f>IF(OR(C83=""),"",SUM(F83,)*VLOOKUP(K83,Gehaltsklassen!$B$34:$D$38,3,FALSE)*C83)</f>
        <v/>
      </c>
      <c r="R83" s="87" t="str">
        <f>IF(OR(C83=""),"",(SUM(G83)*VLOOKUP(M83,Gehaltsklassen!$B$34:$D$38,2,FALSE)))</f>
        <v/>
      </c>
      <c r="S83" s="87" t="str">
        <f>IF(OR(C83=""),"",(SUM(G83)*VLOOKUP(M83,Gehaltsklassen!$B$34:$D$38,2,FALSE))*C83)</f>
        <v/>
      </c>
      <c r="T83" s="417" t="str">
        <f>IF(OR(C83=""),"",(SUM(G83)*VLOOKUP(M83,Gehaltsklassen!$B$34:$D$38,3,FALSE)))</f>
        <v/>
      </c>
      <c r="U83" s="417" t="str">
        <f>IF(OR(C83=""),"",(SUM(G83)*VLOOKUP(M83,Gehaltsklassen!$B$34:$D$38,3,FALSE))*C83)</f>
        <v/>
      </c>
    </row>
    <row r="84" spans="1:21" ht="25.9" customHeight="1" x14ac:dyDescent="0.2">
      <c r="A84" s="74" t="str">
        <f>IF(D84="","",MAX($A$10:A83)+1)</f>
        <v/>
      </c>
      <c r="B84" s="82" t="str">
        <f>IF('N-Bedarf GL'!B83="","",'N-Bedarf GL'!B83)</f>
        <v/>
      </c>
      <c r="C84" s="204" t="str">
        <f>IF('N-Bedarf GL'!C83="","",'N-Bedarf GL'!C83)</f>
        <v/>
      </c>
      <c r="D84" s="81" t="str">
        <f>IF('N-Bedarf GL'!D83="","",'N-Bedarf GL'!D83)</f>
        <v/>
      </c>
      <c r="E84" s="83" t="str">
        <f>IF('N-Bedarf GL'!H83="","",'N-Bedarf GL'!H83)</f>
        <v/>
      </c>
      <c r="F84" s="32" t="str">
        <f t="shared" si="2"/>
        <v/>
      </c>
      <c r="G84" s="84" t="str">
        <f t="shared" si="3"/>
        <v/>
      </c>
      <c r="H84" s="85"/>
      <c r="I84" s="77" t="s">
        <v>261</v>
      </c>
      <c r="J84" s="2"/>
      <c r="K84" s="32" t="str">
        <f>IF(J84="","C",IF($I84="I",INDEX(Gehaltsklassen!A$11:A$15,MATCH(J84,Gehaltsklassen!C$11:C$15,1),1),IF($I84="II",INDEX(Gehaltsklassen!A$11:A$15,MATCH(J84,Gehaltsklassen!D$11:D$15,1),1),IF($I84="III",INDEX(Gehaltsklassen!A$11:A$15,MATCH(J84,Gehaltsklassen!E$11:E$15,1),1),"Falsche Bodenart"))))</f>
        <v>C</v>
      </c>
      <c r="L84" s="2"/>
      <c r="M84" s="32" t="str">
        <f>IF(L84="","C",IF($I84="I",INDEX(Gehaltsklassen!A$11:A$15,MATCH(L84,Gehaltsklassen!C$11:C$15,1),1),IF($I84="II",INDEX(Gehaltsklassen!A$11:A$15,MATCH(L84,Gehaltsklassen!D$11:D$15,1),1),IF($I84="III",INDEX(Gehaltsklassen!A$11:A$15,MATCH(L84,Gehaltsklassen!E$11:E$15,1),1),"Falsche Bodenart"))))</f>
        <v>C</v>
      </c>
      <c r="N84" s="86" t="str">
        <f>IF(OR(C84=""),"",SUM(F84)*VLOOKUP(K84,Gehaltsklassen!$B$34:$D$38,2,FALSE))</f>
        <v/>
      </c>
      <c r="O84" s="86" t="str">
        <f>IF(OR(C84=""),"",SUM(F84)*VLOOKUP(K84,Gehaltsklassen!$B$34:$D$38,2,FALSE)*C84)</f>
        <v/>
      </c>
      <c r="P84" s="86" t="str">
        <f>IF(OR(C84=""),"",SUM(F84,)*VLOOKUP(K84,Gehaltsklassen!$B$34:$D$38,3,FALSE))</f>
        <v/>
      </c>
      <c r="Q84" s="86" t="str">
        <f>IF(OR(C84=""),"",SUM(F84,)*VLOOKUP(K84,Gehaltsklassen!$B$34:$D$38,3,FALSE)*C84)</f>
        <v/>
      </c>
      <c r="R84" s="87" t="str">
        <f>IF(OR(C84=""),"",(SUM(G84)*VLOOKUP(M84,Gehaltsklassen!$B$34:$D$38,2,FALSE)))</f>
        <v/>
      </c>
      <c r="S84" s="87" t="str">
        <f>IF(OR(C84=""),"",(SUM(G84)*VLOOKUP(M84,Gehaltsklassen!$B$34:$D$38,2,FALSE))*C84)</f>
        <v/>
      </c>
      <c r="T84" s="417" t="str">
        <f>IF(OR(C84=""),"",(SUM(G84)*VLOOKUP(M84,Gehaltsklassen!$B$34:$D$38,3,FALSE)))</f>
        <v/>
      </c>
      <c r="U84" s="417" t="str">
        <f>IF(OR(C84=""),"",(SUM(G84)*VLOOKUP(M84,Gehaltsklassen!$B$34:$D$38,3,FALSE))*C84)</f>
        <v/>
      </c>
    </row>
    <row r="85" spans="1:21" ht="25.9" customHeight="1" x14ac:dyDescent="0.2">
      <c r="A85" s="74" t="str">
        <f>IF(D85="","",MAX($A$10:A84)+1)</f>
        <v/>
      </c>
      <c r="B85" s="82" t="str">
        <f>IF('N-Bedarf GL'!B84="","",'N-Bedarf GL'!B84)</f>
        <v/>
      </c>
      <c r="C85" s="204" t="str">
        <f>IF('N-Bedarf GL'!C84="","",'N-Bedarf GL'!C84)</f>
        <v/>
      </c>
      <c r="D85" s="81" t="str">
        <f>IF('N-Bedarf GL'!D84="","",'N-Bedarf GL'!D84)</f>
        <v/>
      </c>
      <c r="E85" s="83" t="str">
        <f>IF('N-Bedarf GL'!H84="","",'N-Bedarf GL'!H84)</f>
        <v/>
      </c>
      <c r="F85" s="32" t="str">
        <f t="shared" si="2"/>
        <v/>
      </c>
      <c r="G85" s="84" t="str">
        <f t="shared" si="3"/>
        <v/>
      </c>
      <c r="H85" s="85"/>
      <c r="I85" s="77" t="s">
        <v>261</v>
      </c>
      <c r="J85" s="2"/>
      <c r="K85" s="32" t="str">
        <f>IF(J85="","C",IF($I85="I",INDEX(Gehaltsklassen!A$11:A$15,MATCH(J85,Gehaltsklassen!C$11:C$15,1),1),IF($I85="II",INDEX(Gehaltsklassen!A$11:A$15,MATCH(J85,Gehaltsklassen!D$11:D$15,1),1),IF($I85="III",INDEX(Gehaltsklassen!A$11:A$15,MATCH(J85,Gehaltsklassen!E$11:E$15,1),1),"Falsche Bodenart"))))</f>
        <v>C</v>
      </c>
      <c r="L85" s="2"/>
      <c r="M85" s="32" t="str">
        <f>IF(L85="","C",IF($I85="I",INDEX(Gehaltsklassen!A$11:A$15,MATCH(L85,Gehaltsklassen!C$11:C$15,1),1),IF($I85="II",INDEX(Gehaltsklassen!A$11:A$15,MATCH(L85,Gehaltsklassen!D$11:D$15,1),1),IF($I85="III",INDEX(Gehaltsklassen!A$11:A$15,MATCH(L85,Gehaltsklassen!E$11:E$15,1),1),"Falsche Bodenart"))))</f>
        <v>C</v>
      </c>
      <c r="N85" s="86" t="str">
        <f>IF(OR(C85=""),"",SUM(F85)*VLOOKUP(K85,Gehaltsklassen!$B$34:$D$38,2,FALSE))</f>
        <v/>
      </c>
      <c r="O85" s="86" t="str">
        <f>IF(OR(C85=""),"",SUM(F85)*VLOOKUP(K85,Gehaltsklassen!$B$34:$D$38,2,FALSE)*C85)</f>
        <v/>
      </c>
      <c r="P85" s="86" t="str">
        <f>IF(OR(C85=""),"",SUM(F85,)*VLOOKUP(K85,Gehaltsklassen!$B$34:$D$38,3,FALSE))</f>
        <v/>
      </c>
      <c r="Q85" s="86" t="str">
        <f>IF(OR(C85=""),"",SUM(F85,)*VLOOKUP(K85,Gehaltsklassen!$B$34:$D$38,3,FALSE)*C85)</f>
        <v/>
      </c>
      <c r="R85" s="87" t="str">
        <f>IF(OR(C85=""),"",(SUM(G85)*VLOOKUP(M85,Gehaltsklassen!$B$34:$D$38,2,FALSE)))</f>
        <v/>
      </c>
      <c r="S85" s="87" t="str">
        <f>IF(OR(C85=""),"",(SUM(G85)*VLOOKUP(M85,Gehaltsklassen!$B$34:$D$38,2,FALSE))*C85)</f>
        <v/>
      </c>
      <c r="T85" s="417" t="str">
        <f>IF(OR(C85=""),"",(SUM(G85)*VLOOKUP(M85,Gehaltsklassen!$B$34:$D$38,3,FALSE)))</f>
        <v/>
      </c>
      <c r="U85" s="417" t="str">
        <f>IF(OR(C85=""),"",(SUM(G85)*VLOOKUP(M85,Gehaltsklassen!$B$34:$D$38,3,FALSE))*C85)</f>
        <v/>
      </c>
    </row>
    <row r="86" spans="1:21" ht="25.9" customHeight="1" x14ac:dyDescent="0.2">
      <c r="A86" s="74" t="str">
        <f>IF(D86="","",MAX($A$10:A85)+1)</f>
        <v/>
      </c>
      <c r="B86" s="82" t="str">
        <f>IF('N-Bedarf GL'!B85="","",'N-Bedarf GL'!B85)</f>
        <v/>
      </c>
      <c r="C86" s="204" t="str">
        <f>IF('N-Bedarf GL'!C85="","",'N-Bedarf GL'!C85)</f>
        <v/>
      </c>
      <c r="D86" s="81" t="str">
        <f>IF('N-Bedarf GL'!D85="","",'N-Bedarf GL'!D85)</f>
        <v/>
      </c>
      <c r="E86" s="83" t="str">
        <f>IF('N-Bedarf GL'!H85="","",'N-Bedarf GL'!H85)</f>
        <v/>
      </c>
      <c r="F86" s="32" t="str">
        <f t="shared" si="2"/>
        <v/>
      </c>
      <c r="G86" s="84" t="str">
        <f t="shared" si="3"/>
        <v/>
      </c>
      <c r="H86" s="85"/>
      <c r="I86" s="77" t="s">
        <v>261</v>
      </c>
      <c r="J86" s="2"/>
      <c r="K86" s="32" t="str">
        <f>IF(J86="","C",IF($I86="I",INDEX(Gehaltsklassen!A$11:A$15,MATCH(J86,Gehaltsklassen!C$11:C$15,1),1),IF($I86="II",INDEX(Gehaltsklassen!A$11:A$15,MATCH(J86,Gehaltsklassen!D$11:D$15,1),1),IF($I86="III",INDEX(Gehaltsklassen!A$11:A$15,MATCH(J86,Gehaltsklassen!E$11:E$15,1),1),"Falsche Bodenart"))))</f>
        <v>C</v>
      </c>
      <c r="L86" s="2"/>
      <c r="M86" s="32" t="str">
        <f>IF(L86="","C",IF($I86="I",INDEX(Gehaltsklassen!A$11:A$15,MATCH(L86,Gehaltsklassen!C$11:C$15,1),1),IF($I86="II",INDEX(Gehaltsklassen!A$11:A$15,MATCH(L86,Gehaltsklassen!D$11:D$15,1),1),IF($I86="III",INDEX(Gehaltsklassen!A$11:A$15,MATCH(L86,Gehaltsklassen!E$11:E$15,1),1),"Falsche Bodenart"))))</f>
        <v>C</v>
      </c>
      <c r="N86" s="86" t="str">
        <f>IF(OR(C86=""),"",SUM(F86)*VLOOKUP(K86,Gehaltsklassen!$B$34:$D$38,2,FALSE))</f>
        <v/>
      </c>
      <c r="O86" s="86" t="str">
        <f>IF(OR(C86=""),"",SUM(F86)*VLOOKUP(K86,Gehaltsklassen!$B$34:$D$38,2,FALSE)*C86)</f>
        <v/>
      </c>
      <c r="P86" s="86" t="str">
        <f>IF(OR(C86=""),"",SUM(F86,)*VLOOKUP(K86,Gehaltsklassen!$B$34:$D$38,3,FALSE))</f>
        <v/>
      </c>
      <c r="Q86" s="86" t="str">
        <f>IF(OR(C86=""),"",SUM(F86,)*VLOOKUP(K86,Gehaltsklassen!$B$34:$D$38,3,FALSE)*C86)</f>
        <v/>
      </c>
      <c r="R86" s="87" t="str">
        <f>IF(OR(C86=""),"",(SUM(G86)*VLOOKUP(M86,Gehaltsklassen!$B$34:$D$38,2,FALSE)))</f>
        <v/>
      </c>
      <c r="S86" s="87" t="str">
        <f>IF(OR(C86=""),"",(SUM(G86)*VLOOKUP(M86,Gehaltsklassen!$B$34:$D$38,2,FALSE))*C86)</f>
        <v/>
      </c>
      <c r="T86" s="417" t="str">
        <f>IF(OR(C86=""),"",(SUM(G86)*VLOOKUP(M86,Gehaltsklassen!$B$34:$D$38,3,FALSE)))</f>
        <v/>
      </c>
      <c r="U86" s="417" t="str">
        <f>IF(OR(C86=""),"",(SUM(G86)*VLOOKUP(M86,Gehaltsklassen!$B$34:$D$38,3,FALSE))*C86)</f>
        <v/>
      </c>
    </row>
    <row r="87" spans="1:21" ht="25.9" customHeight="1" x14ac:dyDescent="0.2">
      <c r="A87" s="74" t="str">
        <f>IF(D87="","",MAX($A$10:A86)+1)</f>
        <v/>
      </c>
      <c r="B87" s="82" t="str">
        <f>IF('N-Bedarf GL'!B86="","",'N-Bedarf GL'!B86)</f>
        <v/>
      </c>
      <c r="C87" s="204" t="str">
        <f>IF('N-Bedarf GL'!C86="","",'N-Bedarf GL'!C86)</f>
        <v/>
      </c>
      <c r="D87" s="81" t="str">
        <f>IF('N-Bedarf GL'!D86="","",'N-Bedarf GL'!D86)</f>
        <v/>
      </c>
      <c r="E87" s="83" t="str">
        <f>IF('N-Bedarf GL'!H86="","",'N-Bedarf GL'!H86)</f>
        <v/>
      </c>
      <c r="F87" s="32" t="str">
        <f t="shared" si="2"/>
        <v/>
      </c>
      <c r="G87" s="84" t="str">
        <f t="shared" si="3"/>
        <v/>
      </c>
      <c r="H87" s="85"/>
      <c r="I87" s="77" t="s">
        <v>261</v>
      </c>
      <c r="J87" s="2"/>
      <c r="K87" s="32" t="str">
        <f>IF(J87="","C",IF($I87="I",INDEX(Gehaltsklassen!A$11:A$15,MATCH(J87,Gehaltsklassen!C$11:C$15,1),1),IF($I87="II",INDEX(Gehaltsklassen!A$11:A$15,MATCH(J87,Gehaltsklassen!D$11:D$15,1),1),IF($I87="III",INDEX(Gehaltsklassen!A$11:A$15,MATCH(J87,Gehaltsklassen!E$11:E$15,1),1),"Falsche Bodenart"))))</f>
        <v>C</v>
      </c>
      <c r="L87" s="2"/>
      <c r="M87" s="32" t="str">
        <f>IF(L87="","C",IF($I87="I",INDEX(Gehaltsklassen!A$11:A$15,MATCH(L87,Gehaltsklassen!C$11:C$15,1),1),IF($I87="II",INDEX(Gehaltsklassen!A$11:A$15,MATCH(L87,Gehaltsklassen!D$11:D$15,1),1),IF($I87="III",INDEX(Gehaltsklassen!A$11:A$15,MATCH(L87,Gehaltsklassen!E$11:E$15,1),1),"Falsche Bodenart"))))</f>
        <v>C</v>
      </c>
      <c r="N87" s="86" t="str">
        <f>IF(OR(C87=""),"",SUM(F87)*VLOOKUP(K87,Gehaltsklassen!$B$34:$D$38,2,FALSE))</f>
        <v/>
      </c>
      <c r="O87" s="86" t="str">
        <f>IF(OR(C87=""),"",SUM(F87)*VLOOKUP(K87,Gehaltsklassen!$B$34:$D$38,2,FALSE)*C87)</f>
        <v/>
      </c>
      <c r="P87" s="86" t="str">
        <f>IF(OR(C87=""),"",SUM(F87,)*VLOOKUP(K87,Gehaltsklassen!$B$34:$D$38,3,FALSE))</f>
        <v/>
      </c>
      <c r="Q87" s="86" t="str">
        <f>IF(OR(C87=""),"",SUM(F87,)*VLOOKUP(K87,Gehaltsklassen!$B$34:$D$38,3,FALSE)*C87)</f>
        <v/>
      </c>
      <c r="R87" s="87" t="str">
        <f>IF(OR(C87=""),"",(SUM(G87)*VLOOKUP(M87,Gehaltsklassen!$B$34:$D$38,2,FALSE)))</f>
        <v/>
      </c>
      <c r="S87" s="87" t="str">
        <f>IF(OR(C87=""),"",(SUM(G87)*VLOOKUP(M87,Gehaltsklassen!$B$34:$D$38,2,FALSE))*C87)</f>
        <v/>
      </c>
      <c r="T87" s="417" t="str">
        <f>IF(OR(C87=""),"",(SUM(G87)*VLOOKUP(M87,Gehaltsklassen!$B$34:$D$38,3,FALSE)))</f>
        <v/>
      </c>
      <c r="U87" s="417" t="str">
        <f>IF(OR(C87=""),"",(SUM(G87)*VLOOKUP(M87,Gehaltsklassen!$B$34:$D$38,3,FALSE))*C87)</f>
        <v/>
      </c>
    </row>
    <row r="88" spans="1:21" ht="25.9" customHeight="1" x14ac:dyDescent="0.2">
      <c r="A88" s="74" t="str">
        <f>IF(D88="","",MAX($A$10:A87)+1)</f>
        <v/>
      </c>
      <c r="B88" s="82" t="str">
        <f>IF('N-Bedarf GL'!B87="","",'N-Bedarf GL'!B87)</f>
        <v/>
      </c>
      <c r="C88" s="204" t="str">
        <f>IF('N-Bedarf GL'!C87="","",'N-Bedarf GL'!C87)</f>
        <v/>
      </c>
      <c r="D88" s="81" t="str">
        <f>IF('N-Bedarf GL'!D87="","",'N-Bedarf GL'!D87)</f>
        <v/>
      </c>
      <c r="E88" s="83" t="str">
        <f>IF('N-Bedarf GL'!H87="","",'N-Bedarf GL'!H87)</f>
        <v/>
      </c>
      <c r="F88" s="32" t="str">
        <f t="shared" si="2"/>
        <v/>
      </c>
      <c r="G88" s="84" t="str">
        <f t="shared" si="3"/>
        <v/>
      </c>
      <c r="H88" s="85"/>
      <c r="I88" s="77" t="s">
        <v>261</v>
      </c>
      <c r="J88" s="2"/>
      <c r="K88" s="32" t="str">
        <f>IF(J88="","C",IF($I88="I",INDEX(Gehaltsklassen!A$11:A$15,MATCH(J88,Gehaltsklassen!C$11:C$15,1),1),IF($I88="II",INDEX(Gehaltsklassen!A$11:A$15,MATCH(J88,Gehaltsklassen!D$11:D$15,1),1),IF($I88="III",INDEX(Gehaltsklassen!A$11:A$15,MATCH(J88,Gehaltsklassen!E$11:E$15,1),1),"Falsche Bodenart"))))</f>
        <v>C</v>
      </c>
      <c r="L88" s="2"/>
      <c r="M88" s="32" t="str">
        <f>IF(L88="","C",IF($I88="I",INDEX(Gehaltsklassen!A$11:A$15,MATCH(L88,Gehaltsklassen!C$11:C$15,1),1),IF($I88="II",INDEX(Gehaltsklassen!A$11:A$15,MATCH(L88,Gehaltsklassen!D$11:D$15,1),1),IF($I88="III",INDEX(Gehaltsklassen!A$11:A$15,MATCH(L88,Gehaltsklassen!E$11:E$15,1),1),"Falsche Bodenart"))))</f>
        <v>C</v>
      </c>
      <c r="N88" s="86" t="str">
        <f>IF(OR(C88=""),"",SUM(F88)*VLOOKUP(K88,Gehaltsklassen!$B$34:$D$38,2,FALSE))</f>
        <v/>
      </c>
      <c r="O88" s="86" t="str">
        <f>IF(OR(C88=""),"",SUM(F88)*VLOOKUP(K88,Gehaltsklassen!$B$34:$D$38,2,FALSE)*C88)</f>
        <v/>
      </c>
      <c r="P88" s="86" t="str">
        <f>IF(OR(C88=""),"",SUM(F88,)*VLOOKUP(K88,Gehaltsklassen!$B$34:$D$38,3,FALSE))</f>
        <v/>
      </c>
      <c r="Q88" s="86" t="str">
        <f>IF(OR(C88=""),"",SUM(F88,)*VLOOKUP(K88,Gehaltsklassen!$B$34:$D$38,3,FALSE)*C88)</f>
        <v/>
      </c>
      <c r="R88" s="87" t="str">
        <f>IF(OR(C88=""),"",(SUM(G88)*VLOOKUP(M88,Gehaltsklassen!$B$34:$D$38,2,FALSE)))</f>
        <v/>
      </c>
      <c r="S88" s="87" t="str">
        <f>IF(OR(C88=""),"",(SUM(G88)*VLOOKUP(M88,Gehaltsklassen!$B$34:$D$38,2,FALSE))*C88)</f>
        <v/>
      </c>
      <c r="T88" s="417" t="str">
        <f>IF(OR(C88=""),"",(SUM(G88)*VLOOKUP(M88,Gehaltsklassen!$B$34:$D$38,3,FALSE)))</f>
        <v/>
      </c>
      <c r="U88" s="417" t="str">
        <f>IF(OR(C88=""),"",(SUM(G88)*VLOOKUP(M88,Gehaltsklassen!$B$34:$D$38,3,FALSE))*C88)</f>
        <v/>
      </c>
    </row>
    <row r="89" spans="1:21" ht="25.9" customHeight="1" x14ac:dyDescent="0.2">
      <c r="A89" s="74" t="str">
        <f>IF(D89="","",MAX($A$10:A88)+1)</f>
        <v/>
      </c>
      <c r="B89" s="82" t="str">
        <f>IF('N-Bedarf GL'!B88="","",'N-Bedarf GL'!B88)</f>
        <v/>
      </c>
      <c r="C89" s="204" t="str">
        <f>IF('N-Bedarf GL'!C88="","",'N-Bedarf GL'!C88)</f>
        <v/>
      </c>
      <c r="D89" s="81" t="str">
        <f>IF('N-Bedarf GL'!D88="","",'N-Bedarf GL'!D88)</f>
        <v/>
      </c>
      <c r="E89" s="83" t="str">
        <f>IF('N-Bedarf GL'!H88="","",'N-Bedarf GL'!H88)</f>
        <v/>
      </c>
      <c r="F89" s="32" t="str">
        <f t="shared" si="2"/>
        <v/>
      </c>
      <c r="G89" s="84" t="str">
        <f t="shared" si="3"/>
        <v/>
      </c>
      <c r="H89" s="85"/>
      <c r="I89" s="77" t="s">
        <v>261</v>
      </c>
      <c r="J89" s="2"/>
      <c r="K89" s="32" t="str">
        <f>IF(J89="","C",IF($I89="I",INDEX(Gehaltsklassen!A$11:A$15,MATCH(J89,Gehaltsklassen!C$11:C$15,1),1),IF($I89="II",INDEX(Gehaltsklassen!A$11:A$15,MATCH(J89,Gehaltsklassen!D$11:D$15,1),1),IF($I89="III",INDEX(Gehaltsklassen!A$11:A$15,MATCH(J89,Gehaltsklassen!E$11:E$15,1),1),"Falsche Bodenart"))))</f>
        <v>C</v>
      </c>
      <c r="L89" s="2"/>
      <c r="M89" s="32" t="str">
        <f>IF(L89="","C",IF($I89="I",INDEX(Gehaltsklassen!A$11:A$15,MATCH(L89,Gehaltsklassen!C$11:C$15,1),1),IF($I89="II",INDEX(Gehaltsklassen!A$11:A$15,MATCH(L89,Gehaltsklassen!D$11:D$15,1),1),IF($I89="III",INDEX(Gehaltsklassen!A$11:A$15,MATCH(L89,Gehaltsklassen!E$11:E$15,1),1),"Falsche Bodenart"))))</f>
        <v>C</v>
      </c>
      <c r="N89" s="86" t="str">
        <f>IF(OR(C89=""),"",SUM(F89)*VLOOKUP(K89,Gehaltsklassen!$B$34:$D$38,2,FALSE))</f>
        <v/>
      </c>
      <c r="O89" s="86" t="str">
        <f>IF(OR(C89=""),"",SUM(F89)*VLOOKUP(K89,Gehaltsklassen!$B$34:$D$38,2,FALSE)*C89)</f>
        <v/>
      </c>
      <c r="P89" s="86" t="str">
        <f>IF(OR(C89=""),"",SUM(F89,)*VLOOKUP(K89,Gehaltsklassen!$B$34:$D$38,3,FALSE))</f>
        <v/>
      </c>
      <c r="Q89" s="86" t="str">
        <f>IF(OR(C89=""),"",SUM(F89,)*VLOOKUP(K89,Gehaltsklassen!$B$34:$D$38,3,FALSE)*C89)</f>
        <v/>
      </c>
      <c r="R89" s="87" t="str">
        <f>IF(OR(C89=""),"",(SUM(G89)*VLOOKUP(M89,Gehaltsklassen!$B$34:$D$38,2,FALSE)))</f>
        <v/>
      </c>
      <c r="S89" s="87" t="str">
        <f>IF(OR(C89=""),"",(SUM(G89)*VLOOKUP(M89,Gehaltsklassen!$B$34:$D$38,2,FALSE))*C89)</f>
        <v/>
      </c>
      <c r="T89" s="417" t="str">
        <f>IF(OR(C89=""),"",(SUM(G89)*VLOOKUP(M89,Gehaltsklassen!$B$34:$D$38,3,FALSE)))</f>
        <v/>
      </c>
      <c r="U89" s="417" t="str">
        <f>IF(OR(C89=""),"",(SUM(G89)*VLOOKUP(M89,Gehaltsklassen!$B$34:$D$38,3,FALSE))*C89)</f>
        <v/>
      </c>
    </row>
    <row r="90" spans="1:21" ht="25.9" customHeight="1" x14ac:dyDescent="0.2">
      <c r="A90" s="74" t="str">
        <f>IF(D90="","",MAX($A$10:A89)+1)</f>
        <v/>
      </c>
      <c r="B90" s="82" t="str">
        <f>IF('N-Bedarf GL'!B89="","",'N-Bedarf GL'!B89)</f>
        <v/>
      </c>
      <c r="C90" s="204" t="str">
        <f>IF('N-Bedarf GL'!C89="","",'N-Bedarf GL'!C89)</f>
        <v/>
      </c>
      <c r="D90" s="81" t="str">
        <f>IF('N-Bedarf GL'!D89="","",'N-Bedarf GL'!D89)</f>
        <v/>
      </c>
      <c r="E90" s="83" t="str">
        <f>IF('N-Bedarf GL'!H89="","",'N-Bedarf GL'!H89)</f>
        <v/>
      </c>
      <c r="F90" s="32" t="str">
        <f t="shared" si="2"/>
        <v/>
      </c>
      <c r="G90" s="84" t="str">
        <f t="shared" si="3"/>
        <v/>
      </c>
      <c r="H90" s="85"/>
      <c r="I90" s="77" t="s">
        <v>261</v>
      </c>
      <c r="J90" s="2"/>
      <c r="K90" s="32" t="str">
        <f>IF(J90="","C",IF($I90="I",INDEX(Gehaltsklassen!A$11:A$15,MATCH(J90,Gehaltsklassen!C$11:C$15,1),1),IF($I90="II",INDEX(Gehaltsklassen!A$11:A$15,MATCH(J90,Gehaltsklassen!D$11:D$15,1),1),IF($I90="III",INDEX(Gehaltsklassen!A$11:A$15,MATCH(J90,Gehaltsklassen!E$11:E$15,1),1),"Falsche Bodenart"))))</f>
        <v>C</v>
      </c>
      <c r="L90" s="2"/>
      <c r="M90" s="32" t="str">
        <f>IF(L90="","C",IF($I90="I",INDEX(Gehaltsklassen!A$11:A$15,MATCH(L90,Gehaltsklassen!C$11:C$15,1),1),IF($I90="II",INDEX(Gehaltsklassen!A$11:A$15,MATCH(L90,Gehaltsklassen!D$11:D$15,1),1),IF($I90="III",INDEX(Gehaltsklassen!A$11:A$15,MATCH(L90,Gehaltsklassen!E$11:E$15,1),1),"Falsche Bodenart"))))</f>
        <v>C</v>
      </c>
      <c r="N90" s="86" t="str">
        <f>IF(OR(C90=""),"",SUM(F90)*VLOOKUP(K90,Gehaltsklassen!$B$34:$D$38,2,FALSE))</f>
        <v/>
      </c>
      <c r="O90" s="86" t="str">
        <f>IF(OR(C90=""),"",SUM(F90)*VLOOKUP(K90,Gehaltsklassen!$B$34:$D$38,2,FALSE)*C90)</f>
        <v/>
      </c>
      <c r="P90" s="86" t="str">
        <f>IF(OR(C90=""),"",SUM(F90,)*VLOOKUP(K90,Gehaltsklassen!$B$34:$D$38,3,FALSE))</f>
        <v/>
      </c>
      <c r="Q90" s="86" t="str">
        <f>IF(OR(C90=""),"",SUM(F90,)*VLOOKUP(K90,Gehaltsklassen!$B$34:$D$38,3,FALSE)*C90)</f>
        <v/>
      </c>
      <c r="R90" s="87" t="str">
        <f>IF(OR(C90=""),"",(SUM(G90)*VLOOKUP(M90,Gehaltsklassen!$B$34:$D$38,2,FALSE)))</f>
        <v/>
      </c>
      <c r="S90" s="87" t="str">
        <f>IF(OR(C90=""),"",(SUM(G90)*VLOOKUP(M90,Gehaltsklassen!$B$34:$D$38,2,FALSE))*C90)</f>
        <v/>
      </c>
      <c r="T90" s="417" t="str">
        <f>IF(OR(C90=""),"",(SUM(G90)*VLOOKUP(M90,Gehaltsklassen!$B$34:$D$38,3,FALSE)))</f>
        <v/>
      </c>
      <c r="U90" s="417" t="str">
        <f>IF(OR(C90=""),"",(SUM(G90)*VLOOKUP(M90,Gehaltsklassen!$B$34:$D$38,3,FALSE))*C90)</f>
        <v/>
      </c>
    </row>
    <row r="91" spans="1:21" ht="25.9" customHeight="1" x14ac:dyDescent="0.2">
      <c r="A91" s="74" t="str">
        <f>IF(D91="","",MAX($A$10:A90)+1)</f>
        <v/>
      </c>
      <c r="B91" s="82" t="str">
        <f>IF('N-Bedarf GL'!B90="","",'N-Bedarf GL'!B90)</f>
        <v/>
      </c>
      <c r="C91" s="204" t="str">
        <f>IF('N-Bedarf GL'!C90="","",'N-Bedarf GL'!C90)</f>
        <v/>
      </c>
      <c r="D91" s="81" t="str">
        <f>IF('N-Bedarf GL'!D90="","",'N-Bedarf GL'!D90)</f>
        <v/>
      </c>
      <c r="E91" s="83" t="str">
        <f>IF('N-Bedarf GL'!H90="","",'N-Bedarf GL'!H90)</f>
        <v/>
      </c>
      <c r="F91" s="32" t="str">
        <f t="shared" si="2"/>
        <v/>
      </c>
      <c r="G91" s="84" t="str">
        <f t="shared" si="3"/>
        <v/>
      </c>
      <c r="H91" s="85"/>
      <c r="I91" s="77" t="s">
        <v>261</v>
      </c>
      <c r="J91" s="2"/>
      <c r="K91" s="32" t="str">
        <f>IF(J91="","C",IF($I91="I",INDEX(Gehaltsklassen!A$11:A$15,MATCH(J91,Gehaltsklassen!C$11:C$15,1),1),IF($I91="II",INDEX(Gehaltsklassen!A$11:A$15,MATCH(J91,Gehaltsklassen!D$11:D$15,1),1),IF($I91="III",INDEX(Gehaltsklassen!A$11:A$15,MATCH(J91,Gehaltsklassen!E$11:E$15,1),1),"Falsche Bodenart"))))</f>
        <v>C</v>
      </c>
      <c r="L91" s="2"/>
      <c r="M91" s="32" t="str">
        <f>IF(L91="","C",IF($I91="I",INDEX(Gehaltsklassen!A$11:A$15,MATCH(L91,Gehaltsklassen!C$11:C$15,1),1),IF($I91="II",INDEX(Gehaltsklassen!A$11:A$15,MATCH(L91,Gehaltsklassen!D$11:D$15,1),1),IF($I91="III",INDEX(Gehaltsklassen!A$11:A$15,MATCH(L91,Gehaltsklassen!E$11:E$15,1),1),"Falsche Bodenart"))))</f>
        <v>C</v>
      </c>
      <c r="N91" s="86" t="str">
        <f>IF(OR(C91=""),"",SUM(F91)*VLOOKUP(K91,Gehaltsklassen!$B$34:$D$38,2,FALSE))</f>
        <v/>
      </c>
      <c r="O91" s="86" t="str">
        <f>IF(OR(C91=""),"",SUM(F91)*VLOOKUP(K91,Gehaltsklassen!$B$34:$D$38,2,FALSE)*C91)</f>
        <v/>
      </c>
      <c r="P91" s="86" t="str">
        <f>IF(OR(C91=""),"",SUM(F91,)*VLOOKUP(K91,Gehaltsklassen!$B$34:$D$38,3,FALSE))</f>
        <v/>
      </c>
      <c r="Q91" s="86" t="str">
        <f>IF(OR(C91=""),"",SUM(F91,)*VLOOKUP(K91,Gehaltsklassen!$B$34:$D$38,3,FALSE)*C91)</f>
        <v/>
      </c>
      <c r="R91" s="87" t="str">
        <f>IF(OR(C91=""),"",(SUM(G91)*VLOOKUP(M91,Gehaltsklassen!$B$34:$D$38,2,FALSE)))</f>
        <v/>
      </c>
      <c r="S91" s="87" t="str">
        <f>IF(OR(C91=""),"",(SUM(G91)*VLOOKUP(M91,Gehaltsklassen!$B$34:$D$38,2,FALSE))*C91)</f>
        <v/>
      </c>
      <c r="T91" s="417" t="str">
        <f>IF(OR(C91=""),"",(SUM(G91)*VLOOKUP(M91,Gehaltsklassen!$B$34:$D$38,3,FALSE)))</f>
        <v/>
      </c>
      <c r="U91" s="417" t="str">
        <f>IF(OR(C91=""),"",(SUM(G91)*VLOOKUP(M91,Gehaltsklassen!$B$34:$D$38,3,FALSE))*C91)</f>
        <v/>
      </c>
    </row>
    <row r="92" spans="1:21" ht="25.9" customHeight="1" x14ac:dyDescent="0.2">
      <c r="A92" s="74" t="str">
        <f>IF(D92="","",MAX($A$10:A91)+1)</f>
        <v/>
      </c>
      <c r="B92" s="82" t="str">
        <f>IF('N-Bedarf GL'!B91="","",'N-Bedarf GL'!B91)</f>
        <v/>
      </c>
      <c r="C92" s="204" t="str">
        <f>IF('N-Bedarf GL'!C91="","",'N-Bedarf GL'!C91)</f>
        <v/>
      </c>
      <c r="D92" s="81" t="str">
        <f>IF('N-Bedarf GL'!D91="","",'N-Bedarf GL'!D91)</f>
        <v/>
      </c>
      <c r="E92" s="83" t="str">
        <f>IF('N-Bedarf GL'!H91="","",'N-Bedarf GL'!H91)</f>
        <v/>
      </c>
      <c r="F92" s="32" t="str">
        <f t="shared" si="2"/>
        <v/>
      </c>
      <c r="G92" s="84" t="str">
        <f t="shared" si="3"/>
        <v/>
      </c>
      <c r="H92" s="85"/>
      <c r="I92" s="77" t="s">
        <v>261</v>
      </c>
      <c r="J92" s="2"/>
      <c r="K92" s="32" t="str">
        <f>IF(J92="","C",IF($I92="I",INDEX(Gehaltsklassen!A$11:A$15,MATCH(J92,Gehaltsklassen!C$11:C$15,1),1),IF($I92="II",INDEX(Gehaltsklassen!A$11:A$15,MATCH(J92,Gehaltsklassen!D$11:D$15,1),1),IF($I92="III",INDEX(Gehaltsklassen!A$11:A$15,MATCH(J92,Gehaltsklassen!E$11:E$15,1),1),"Falsche Bodenart"))))</f>
        <v>C</v>
      </c>
      <c r="L92" s="2"/>
      <c r="M92" s="32" t="str">
        <f>IF(L92="","C",IF($I92="I",INDEX(Gehaltsklassen!A$11:A$15,MATCH(L92,Gehaltsklassen!C$11:C$15,1),1),IF($I92="II",INDEX(Gehaltsklassen!A$11:A$15,MATCH(L92,Gehaltsklassen!D$11:D$15,1),1),IF($I92="III",INDEX(Gehaltsklassen!A$11:A$15,MATCH(L92,Gehaltsklassen!E$11:E$15,1),1),"Falsche Bodenart"))))</f>
        <v>C</v>
      </c>
      <c r="N92" s="86" t="str">
        <f>IF(OR(C92=""),"",SUM(F92)*VLOOKUP(K92,Gehaltsklassen!$B$34:$D$38,2,FALSE))</f>
        <v/>
      </c>
      <c r="O92" s="86" t="str">
        <f>IF(OR(C92=""),"",SUM(F92)*VLOOKUP(K92,Gehaltsklassen!$B$34:$D$38,2,FALSE)*C92)</f>
        <v/>
      </c>
      <c r="P92" s="86" t="str">
        <f>IF(OR(C92=""),"",SUM(F92,)*VLOOKUP(K92,Gehaltsklassen!$B$34:$D$38,3,FALSE))</f>
        <v/>
      </c>
      <c r="Q92" s="86" t="str">
        <f>IF(OR(C92=""),"",SUM(F92,)*VLOOKUP(K92,Gehaltsklassen!$B$34:$D$38,3,FALSE)*C92)</f>
        <v/>
      </c>
      <c r="R92" s="87" t="str">
        <f>IF(OR(C92=""),"",(SUM(G92)*VLOOKUP(M92,Gehaltsklassen!$B$34:$D$38,2,FALSE)))</f>
        <v/>
      </c>
      <c r="S92" s="87" t="str">
        <f>IF(OR(C92=""),"",(SUM(G92)*VLOOKUP(M92,Gehaltsklassen!$B$34:$D$38,2,FALSE))*C92)</f>
        <v/>
      </c>
      <c r="T92" s="417" t="str">
        <f>IF(OR(C92=""),"",(SUM(G92)*VLOOKUP(M92,Gehaltsklassen!$B$34:$D$38,3,FALSE)))</f>
        <v/>
      </c>
      <c r="U92" s="417" t="str">
        <f>IF(OR(C92=""),"",(SUM(G92)*VLOOKUP(M92,Gehaltsklassen!$B$34:$D$38,3,FALSE))*C92)</f>
        <v/>
      </c>
    </row>
    <row r="93" spans="1:21" ht="25.9" customHeight="1" x14ac:dyDescent="0.2">
      <c r="A93" s="74" t="str">
        <f>IF(D93="","",MAX($A$10:A92)+1)</f>
        <v/>
      </c>
      <c r="B93" s="82" t="str">
        <f>IF('N-Bedarf GL'!B92="","",'N-Bedarf GL'!B92)</f>
        <v/>
      </c>
      <c r="C93" s="204" t="str">
        <f>IF('N-Bedarf GL'!C92="","",'N-Bedarf GL'!C92)</f>
        <v/>
      </c>
      <c r="D93" s="81" t="str">
        <f>IF('N-Bedarf GL'!D92="","",'N-Bedarf GL'!D92)</f>
        <v/>
      </c>
      <c r="E93" s="83" t="str">
        <f>IF('N-Bedarf GL'!H92="","",'N-Bedarf GL'!H92)</f>
        <v/>
      </c>
      <c r="F93" s="32" t="str">
        <f t="shared" si="2"/>
        <v/>
      </c>
      <c r="G93" s="84" t="str">
        <f t="shared" si="3"/>
        <v/>
      </c>
      <c r="H93" s="85"/>
      <c r="I93" s="77" t="s">
        <v>261</v>
      </c>
      <c r="J93" s="2"/>
      <c r="K93" s="32" t="str">
        <f>IF(J93="","C",IF($I93="I",INDEX(Gehaltsklassen!A$11:A$15,MATCH(J93,Gehaltsklassen!C$11:C$15,1),1),IF($I93="II",INDEX(Gehaltsklassen!A$11:A$15,MATCH(J93,Gehaltsklassen!D$11:D$15,1),1),IF($I93="III",INDEX(Gehaltsklassen!A$11:A$15,MATCH(J93,Gehaltsklassen!E$11:E$15,1),1),"Falsche Bodenart"))))</f>
        <v>C</v>
      </c>
      <c r="L93" s="2"/>
      <c r="M93" s="32" t="str">
        <f>IF(L93="","C",IF($I93="I",INDEX(Gehaltsklassen!A$11:A$15,MATCH(L93,Gehaltsklassen!C$11:C$15,1),1),IF($I93="II",INDEX(Gehaltsklassen!A$11:A$15,MATCH(L93,Gehaltsklassen!D$11:D$15,1),1),IF($I93="III",INDEX(Gehaltsklassen!A$11:A$15,MATCH(L93,Gehaltsklassen!E$11:E$15,1),1),"Falsche Bodenart"))))</f>
        <v>C</v>
      </c>
      <c r="N93" s="86" t="str">
        <f>IF(OR(C93=""),"",SUM(F93)*VLOOKUP(K93,Gehaltsklassen!$B$34:$D$38,2,FALSE))</f>
        <v/>
      </c>
      <c r="O93" s="86" t="str">
        <f>IF(OR(C93=""),"",SUM(F93)*VLOOKUP(K93,Gehaltsklassen!$B$34:$D$38,2,FALSE)*C93)</f>
        <v/>
      </c>
      <c r="P93" s="86" t="str">
        <f>IF(OR(C93=""),"",SUM(F93,)*VLOOKUP(K93,Gehaltsklassen!$B$34:$D$38,3,FALSE))</f>
        <v/>
      </c>
      <c r="Q93" s="86" t="str">
        <f>IF(OR(C93=""),"",SUM(F93,)*VLOOKUP(K93,Gehaltsklassen!$B$34:$D$38,3,FALSE)*C93)</f>
        <v/>
      </c>
      <c r="R93" s="87" t="str">
        <f>IF(OR(C93=""),"",(SUM(G93)*VLOOKUP(M93,Gehaltsklassen!$B$34:$D$38,2,FALSE)))</f>
        <v/>
      </c>
      <c r="S93" s="87" t="str">
        <f>IF(OR(C93=""),"",(SUM(G93)*VLOOKUP(M93,Gehaltsklassen!$B$34:$D$38,2,FALSE))*C93)</f>
        <v/>
      </c>
      <c r="T93" s="417" t="str">
        <f>IF(OR(C93=""),"",(SUM(G93)*VLOOKUP(M93,Gehaltsklassen!$B$34:$D$38,3,FALSE)))</f>
        <v/>
      </c>
      <c r="U93" s="417" t="str">
        <f>IF(OR(C93=""),"",(SUM(G93)*VLOOKUP(M93,Gehaltsklassen!$B$34:$D$38,3,FALSE))*C93)</f>
        <v/>
      </c>
    </row>
    <row r="94" spans="1:21" ht="25.9" customHeight="1" x14ac:dyDescent="0.2">
      <c r="A94" s="74" t="str">
        <f>IF(D94="","",MAX($A$10:A93)+1)</f>
        <v/>
      </c>
      <c r="B94" s="82" t="str">
        <f>IF('N-Bedarf GL'!B93="","",'N-Bedarf GL'!B93)</f>
        <v/>
      </c>
      <c r="C94" s="204" t="str">
        <f>IF('N-Bedarf GL'!C93="","",'N-Bedarf GL'!C93)</f>
        <v/>
      </c>
      <c r="D94" s="81" t="str">
        <f>IF('N-Bedarf GL'!D93="","",'N-Bedarf GL'!D93)</f>
        <v/>
      </c>
      <c r="E94" s="83" t="str">
        <f>IF('N-Bedarf GL'!H93="","",'N-Bedarf GL'!H93)</f>
        <v/>
      </c>
      <c r="F94" s="32" t="str">
        <f t="shared" si="2"/>
        <v/>
      </c>
      <c r="G94" s="84" t="str">
        <f t="shared" si="3"/>
        <v/>
      </c>
      <c r="H94" s="85"/>
      <c r="I94" s="77" t="s">
        <v>261</v>
      </c>
      <c r="J94" s="2"/>
      <c r="K94" s="32" t="str">
        <f>IF(J94="","C",IF($I94="I",INDEX(Gehaltsklassen!A$11:A$15,MATCH(J94,Gehaltsklassen!C$11:C$15,1),1),IF($I94="II",INDEX(Gehaltsklassen!A$11:A$15,MATCH(J94,Gehaltsklassen!D$11:D$15,1),1),IF($I94="III",INDEX(Gehaltsklassen!A$11:A$15,MATCH(J94,Gehaltsklassen!E$11:E$15,1),1),"Falsche Bodenart"))))</f>
        <v>C</v>
      </c>
      <c r="L94" s="2"/>
      <c r="M94" s="32" t="str">
        <f>IF(L94="","C",IF($I94="I",INDEX(Gehaltsklassen!A$11:A$15,MATCH(L94,Gehaltsklassen!C$11:C$15,1),1),IF($I94="II",INDEX(Gehaltsklassen!A$11:A$15,MATCH(L94,Gehaltsklassen!D$11:D$15,1),1),IF($I94="III",INDEX(Gehaltsklassen!A$11:A$15,MATCH(L94,Gehaltsklassen!E$11:E$15,1),1),"Falsche Bodenart"))))</f>
        <v>C</v>
      </c>
      <c r="N94" s="86" t="str">
        <f>IF(OR(C94=""),"",SUM(F94)*VLOOKUP(K94,Gehaltsklassen!$B$34:$D$38,2,FALSE))</f>
        <v/>
      </c>
      <c r="O94" s="86" t="str">
        <f>IF(OR(C94=""),"",SUM(F94)*VLOOKUP(K94,Gehaltsklassen!$B$34:$D$38,2,FALSE)*C94)</f>
        <v/>
      </c>
      <c r="P94" s="86" t="str">
        <f>IF(OR(C94=""),"",SUM(F94,)*VLOOKUP(K94,Gehaltsklassen!$B$34:$D$38,3,FALSE))</f>
        <v/>
      </c>
      <c r="Q94" s="86" t="str">
        <f>IF(OR(C94=""),"",SUM(F94,)*VLOOKUP(K94,Gehaltsklassen!$B$34:$D$38,3,FALSE)*C94)</f>
        <v/>
      </c>
      <c r="R94" s="87" t="str">
        <f>IF(OR(C94=""),"",(SUM(G94)*VLOOKUP(M94,Gehaltsklassen!$B$34:$D$38,2,FALSE)))</f>
        <v/>
      </c>
      <c r="S94" s="87" t="str">
        <f>IF(OR(C94=""),"",(SUM(G94)*VLOOKUP(M94,Gehaltsklassen!$B$34:$D$38,2,FALSE))*C94)</f>
        <v/>
      </c>
      <c r="T94" s="417" t="str">
        <f>IF(OR(C94=""),"",(SUM(G94)*VLOOKUP(M94,Gehaltsklassen!$B$34:$D$38,3,FALSE)))</f>
        <v/>
      </c>
      <c r="U94" s="417" t="str">
        <f>IF(OR(C94=""),"",(SUM(G94)*VLOOKUP(M94,Gehaltsklassen!$B$34:$D$38,3,FALSE))*C94)</f>
        <v/>
      </c>
    </row>
    <row r="95" spans="1:21" ht="25.9" customHeight="1" x14ac:dyDescent="0.2">
      <c r="A95" s="74" t="str">
        <f>IF(D95="","",MAX($A$10:A94)+1)</f>
        <v/>
      </c>
      <c r="B95" s="82" t="str">
        <f>IF('N-Bedarf GL'!B94="","",'N-Bedarf GL'!B94)</f>
        <v/>
      </c>
      <c r="C95" s="204" t="str">
        <f>IF('N-Bedarf GL'!C94="","",'N-Bedarf GL'!C94)</f>
        <v/>
      </c>
      <c r="D95" s="81" t="str">
        <f>IF('N-Bedarf GL'!D94="","",'N-Bedarf GL'!D94)</f>
        <v/>
      </c>
      <c r="E95" s="83" t="str">
        <f>IF('N-Bedarf GL'!H94="","",'N-Bedarf GL'!H94)</f>
        <v/>
      </c>
      <c r="F95" s="32" t="str">
        <f t="shared" si="2"/>
        <v/>
      </c>
      <c r="G95" s="84" t="str">
        <f t="shared" si="3"/>
        <v/>
      </c>
      <c r="H95" s="85"/>
      <c r="I95" s="77" t="s">
        <v>261</v>
      </c>
      <c r="J95" s="2"/>
      <c r="K95" s="32" t="str">
        <f>IF(J95="","C",IF($I95="I",INDEX(Gehaltsklassen!A$11:A$15,MATCH(J95,Gehaltsklassen!C$11:C$15,1),1),IF($I95="II",INDEX(Gehaltsklassen!A$11:A$15,MATCH(J95,Gehaltsklassen!D$11:D$15,1),1),IF($I95="III",INDEX(Gehaltsklassen!A$11:A$15,MATCH(J95,Gehaltsklassen!E$11:E$15,1),1),"Falsche Bodenart"))))</f>
        <v>C</v>
      </c>
      <c r="L95" s="2"/>
      <c r="M95" s="32" t="str">
        <f>IF(L95="","C",IF($I95="I",INDEX(Gehaltsklassen!A$11:A$15,MATCH(L95,Gehaltsklassen!C$11:C$15,1),1),IF($I95="II",INDEX(Gehaltsklassen!A$11:A$15,MATCH(L95,Gehaltsklassen!D$11:D$15,1),1),IF($I95="III",INDEX(Gehaltsklassen!A$11:A$15,MATCH(L95,Gehaltsklassen!E$11:E$15,1),1),"Falsche Bodenart"))))</f>
        <v>C</v>
      </c>
      <c r="N95" s="86" t="str">
        <f>IF(OR(C95=""),"",SUM(F95)*VLOOKUP(K95,Gehaltsklassen!$B$34:$D$38,2,FALSE))</f>
        <v/>
      </c>
      <c r="O95" s="86" t="str">
        <f>IF(OR(C95=""),"",SUM(F95)*VLOOKUP(K95,Gehaltsklassen!$B$34:$D$38,2,FALSE)*C95)</f>
        <v/>
      </c>
      <c r="P95" s="86" t="str">
        <f>IF(OR(C95=""),"",SUM(F95,)*VLOOKUP(K95,Gehaltsklassen!$B$34:$D$38,3,FALSE))</f>
        <v/>
      </c>
      <c r="Q95" s="86" t="str">
        <f>IF(OR(C95=""),"",SUM(F95,)*VLOOKUP(K95,Gehaltsklassen!$B$34:$D$38,3,FALSE)*C95)</f>
        <v/>
      </c>
      <c r="R95" s="87" t="str">
        <f>IF(OR(C95=""),"",(SUM(G95)*VLOOKUP(M95,Gehaltsklassen!$B$34:$D$38,2,FALSE)))</f>
        <v/>
      </c>
      <c r="S95" s="87" t="str">
        <f>IF(OR(C95=""),"",(SUM(G95)*VLOOKUP(M95,Gehaltsklassen!$B$34:$D$38,2,FALSE))*C95)</f>
        <v/>
      </c>
      <c r="T95" s="417" t="str">
        <f>IF(OR(C95=""),"",(SUM(G95)*VLOOKUP(M95,Gehaltsklassen!$B$34:$D$38,3,FALSE)))</f>
        <v/>
      </c>
      <c r="U95" s="417" t="str">
        <f>IF(OR(C95=""),"",(SUM(G95)*VLOOKUP(M95,Gehaltsklassen!$B$34:$D$38,3,FALSE))*C95)</f>
        <v/>
      </c>
    </row>
    <row r="96" spans="1:21" ht="25.9" customHeight="1" x14ac:dyDescent="0.2">
      <c r="A96" s="74" t="str">
        <f>IF(D96="","",MAX($A$10:A95)+1)</f>
        <v/>
      </c>
      <c r="B96" s="82" t="str">
        <f>IF('N-Bedarf GL'!B95="","",'N-Bedarf GL'!B95)</f>
        <v/>
      </c>
      <c r="C96" s="204" t="str">
        <f>IF('N-Bedarf GL'!C95="","",'N-Bedarf GL'!C95)</f>
        <v/>
      </c>
      <c r="D96" s="81" t="str">
        <f>IF('N-Bedarf GL'!D95="","",'N-Bedarf GL'!D95)</f>
        <v/>
      </c>
      <c r="E96" s="83" t="str">
        <f>IF('N-Bedarf GL'!H95="","",'N-Bedarf GL'!H95)</f>
        <v/>
      </c>
      <c r="F96" s="32" t="str">
        <f t="shared" si="2"/>
        <v/>
      </c>
      <c r="G96" s="84" t="str">
        <f t="shared" si="3"/>
        <v/>
      </c>
      <c r="H96" s="85"/>
      <c r="I96" s="77" t="s">
        <v>261</v>
      </c>
      <c r="J96" s="2"/>
      <c r="K96" s="32" t="str">
        <f>IF(J96="","C",IF($I96="I",INDEX(Gehaltsklassen!A$11:A$15,MATCH(J96,Gehaltsklassen!C$11:C$15,1),1),IF($I96="II",INDEX(Gehaltsklassen!A$11:A$15,MATCH(J96,Gehaltsklassen!D$11:D$15,1),1),IF($I96="III",INDEX(Gehaltsklassen!A$11:A$15,MATCH(J96,Gehaltsklassen!E$11:E$15,1),1),"Falsche Bodenart"))))</f>
        <v>C</v>
      </c>
      <c r="L96" s="2"/>
      <c r="M96" s="32" t="str">
        <f>IF(L96="","C",IF($I96="I",INDEX(Gehaltsklassen!A$11:A$15,MATCH(L96,Gehaltsklassen!C$11:C$15,1),1),IF($I96="II",INDEX(Gehaltsklassen!A$11:A$15,MATCH(L96,Gehaltsklassen!D$11:D$15,1),1),IF($I96="III",INDEX(Gehaltsklassen!A$11:A$15,MATCH(L96,Gehaltsklassen!E$11:E$15,1),1),"Falsche Bodenart"))))</f>
        <v>C</v>
      </c>
      <c r="N96" s="86" t="str">
        <f>IF(OR(C96=""),"",SUM(F96)*VLOOKUP(K96,Gehaltsklassen!$B$34:$D$38,2,FALSE))</f>
        <v/>
      </c>
      <c r="O96" s="86" t="str">
        <f>IF(OR(C96=""),"",SUM(F96)*VLOOKUP(K96,Gehaltsklassen!$B$34:$D$38,2,FALSE)*C96)</f>
        <v/>
      </c>
      <c r="P96" s="86" t="str">
        <f>IF(OR(C96=""),"",SUM(F96,)*VLOOKUP(K96,Gehaltsklassen!$B$34:$D$38,3,FALSE))</f>
        <v/>
      </c>
      <c r="Q96" s="86" t="str">
        <f>IF(OR(C96=""),"",SUM(F96,)*VLOOKUP(K96,Gehaltsklassen!$B$34:$D$38,3,FALSE)*C96)</f>
        <v/>
      </c>
      <c r="R96" s="87" t="str">
        <f>IF(OR(C96=""),"",(SUM(G96)*VLOOKUP(M96,Gehaltsklassen!$B$34:$D$38,2,FALSE)))</f>
        <v/>
      </c>
      <c r="S96" s="87" t="str">
        <f>IF(OR(C96=""),"",(SUM(G96)*VLOOKUP(M96,Gehaltsklassen!$B$34:$D$38,2,FALSE))*C96)</f>
        <v/>
      </c>
      <c r="T96" s="417" t="str">
        <f>IF(OR(C96=""),"",(SUM(G96)*VLOOKUP(M96,Gehaltsklassen!$B$34:$D$38,3,FALSE)))</f>
        <v/>
      </c>
      <c r="U96" s="417" t="str">
        <f>IF(OR(C96=""),"",(SUM(G96)*VLOOKUP(M96,Gehaltsklassen!$B$34:$D$38,3,FALSE))*C96)</f>
        <v/>
      </c>
    </row>
    <row r="97" spans="1:21" ht="25.9" customHeight="1" x14ac:dyDescent="0.2">
      <c r="A97" s="74" t="str">
        <f>IF(D97="","",MAX($A$10:A96)+1)</f>
        <v/>
      </c>
      <c r="B97" s="82" t="str">
        <f>IF('N-Bedarf GL'!B96="","",'N-Bedarf GL'!B96)</f>
        <v/>
      </c>
      <c r="C97" s="204" t="str">
        <f>IF('N-Bedarf GL'!C96="","",'N-Bedarf GL'!C96)</f>
        <v/>
      </c>
      <c r="D97" s="81" t="str">
        <f>IF('N-Bedarf GL'!D96="","",'N-Bedarf GL'!D96)</f>
        <v/>
      </c>
      <c r="E97" s="83" t="str">
        <f>IF('N-Bedarf GL'!H96="","",'N-Bedarf GL'!H96)</f>
        <v/>
      </c>
      <c r="F97" s="32" t="str">
        <f t="shared" si="2"/>
        <v/>
      </c>
      <c r="G97" s="84" t="str">
        <f t="shared" si="3"/>
        <v/>
      </c>
      <c r="H97" s="85"/>
      <c r="I97" s="77" t="s">
        <v>261</v>
      </c>
      <c r="J97" s="2"/>
      <c r="K97" s="32" t="str">
        <f>IF(J97="","C",IF($I97="I",INDEX(Gehaltsklassen!A$11:A$15,MATCH(J97,Gehaltsklassen!C$11:C$15,1),1),IF($I97="II",INDEX(Gehaltsklassen!A$11:A$15,MATCH(J97,Gehaltsklassen!D$11:D$15,1),1),IF($I97="III",INDEX(Gehaltsklassen!A$11:A$15,MATCH(J97,Gehaltsklassen!E$11:E$15,1),1),"Falsche Bodenart"))))</f>
        <v>C</v>
      </c>
      <c r="L97" s="2"/>
      <c r="M97" s="32" t="str">
        <f>IF(L97="","C",IF($I97="I",INDEX(Gehaltsklassen!A$11:A$15,MATCH(L97,Gehaltsklassen!C$11:C$15,1),1),IF($I97="II",INDEX(Gehaltsklassen!A$11:A$15,MATCH(L97,Gehaltsklassen!D$11:D$15,1),1),IF($I97="III",INDEX(Gehaltsklassen!A$11:A$15,MATCH(L97,Gehaltsklassen!E$11:E$15,1),1),"Falsche Bodenart"))))</f>
        <v>C</v>
      </c>
      <c r="N97" s="86" t="str">
        <f>IF(OR(C97=""),"",SUM(F97)*VLOOKUP(K97,Gehaltsklassen!$B$34:$D$38,2,FALSE))</f>
        <v/>
      </c>
      <c r="O97" s="86" t="str">
        <f>IF(OR(C97=""),"",SUM(F97)*VLOOKUP(K97,Gehaltsklassen!$B$34:$D$38,2,FALSE)*C97)</f>
        <v/>
      </c>
      <c r="P97" s="86" t="str">
        <f>IF(OR(C97=""),"",SUM(F97,)*VLOOKUP(K97,Gehaltsklassen!$B$34:$D$38,3,FALSE))</f>
        <v/>
      </c>
      <c r="Q97" s="86" t="str">
        <f>IF(OR(C97=""),"",SUM(F97,)*VLOOKUP(K97,Gehaltsklassen!$B$34:$D$38,3,FALSE)*C97)</f>
        <v/>
      </c>
      <c r="R97" s="87" t="str">
        <f>IF(OR(C97=""),"",(SUM(G97)*VLOOKUP(M97,Gehaltsklassen!$B$34:$D$38,2,FALSE)))</f>
        <v/>
      </c>
      <c r="S97" s="87" t="str">
        <f>IF(OR(C97=""),"",(SUM(G97)*VLOOKUP(M97,Gehaltsklassen!$B$34:$D$38,2,FALSE))*C97)</f>
        <v/>
      </c>
      <c r="T97" s="417" t="str">
        <f>IF(OR(C97=""),"",(SUM(G97)*VLOOKUP(M97,Gehaltsklassen!$B$34:$D$38,3,FALSE)))</f>
        <v/>
      </c>
      <c r="U97" s="417" t="str">
        <f>IF(OR(C97=""),"",(SUM(G97)*VLOOKUP(M97,Gehaltsklassen!$B$34:$D$38,3,FALSE))*C97)</f>
        <v/>
      </c>
    </row>
    <row r="98" spans="1:21" ht="25.9" customHeight="1" x14ac:dyDescent="0.2">
      <c r="A98" s="74" t="str">
        <f>IF(D98="","",MAX($A$10:A97)+1)</f>
        <v/>
      </c>
      <c r="B98" s="82" t="str">
        <f>IF('N-Bedarf GL'!B97="","",'N-Bedarf GL'!B97)</f>
        <v/>
      </c>
      <c r="C98" s="204" t="str">
        <f>IF('N-Bedarf GL'!C97="","",'N-Bedarf GL'!C97)</f>
        <v/>
      </c>
      <c r="D98" s="81" t="str">
        <f>IF('N-Bedarf GL'!D97="","",'N-Bedarf GL'!D97)</f>
        <v/>
      </c>
      <c r="E98" s="83" t="str">
        <f>IF('N-Bedarf GL'!H97="","",'N-Bedarf GL'!H97)</f>
        <v/>
      </c>
      <c r="F98" s="32" t="str">
        <f t="shared" si="2"/>
        <v/>
      </c>
      <c r="G98" s="84" t="str">
        <f t="shared" si="3"/>
        <v/>
      </c>
      <c r="H98" s="85"/>
      <c r="I98" s="77" t="s">
        <v>261</v>
      </c>
      <c r="J98" s="2"/>
      <c r="K98" s="32" t="str">
        <f>IF(J98="","C",IF($I98="I",INDEX(Gehaltsklassen!A$11:A$15,MATCH(J98,Gehaltsklassen!C$11:C$15,1),1),IF($I98="II",INDEX(Gehaltsklassen!A$11:A$15,MATCH(J98,Gehaltsklassen!D$11:D$15,1),1),IF($I98="III",INDEX(Gehaltsklassen!A$11:A$15,MATCH(J98,Gehaltsklassen!E$11:E$15,1),1),"Falsche Bodenart"))))</f>
        <v>C</v>
      </c>
      <c r="L98" s="2"/>
      <c r="M98" s="32" t="str">
        <f>IF(L98="","C",IF($I98="I",INDEX(Gehaltsklassen!A$11:A$15,MATCH(L98,Gehaltsklassen!C$11:C$15,1),1),IF($I98="II",INDEX(Gehaltsklassen!A$11:A$15,MATCH(L98,Gehaltsklassen!D$11:D$15,1),1),IF($I98="III",INDEX(Gehaltsklassen!A$11:A$15,MATCH(L98,Gehaltsklassen!E$11:E$15,1),1),"Falsche Bodenart"))))</f>
        <v>C</v>
      </c>
      <c r="N98" s="86" t="str">
        <f>IF(OR(C98=""),"",SUM(F98)*VLOOKUP(K98,Gehaltsklassen!$B$34:$D$38,2,FALSE))</f>
        <v/>
      </c>
      <c r="O98" s="86" t="str">
        <f>IF(OR(C98=""),"",SUM(F98)*VLOOKUP(K98,Gehaltsklassen!$B$34:$D$38,2,FALSE)*C98)</f>
        <v/>
      </c>
      <c r="P98" s="86" t="str">
        <f>IF(OR(C98=""),"",SUM(F98,)*VLOOKUP(K98,Gehaltsklassen!$B$34:$D$38,3,FALSE))</f>
        <v/>
      </c>
      <c r="Q98" s="86" t="str">
        <f>IF(OR(C98=""),"",SUM(F98,)*VLOOKUP(K98,Gehaltsklassen!$B$34:$D$38,3,FALSE)*C98)</f>
        <v/>
      </c>
      <c r="R98" s="87" t="str">
        <f>IF(OR(C98=""),"",(SUM(G98)*VLOOKUP(M98,Gehaltsklassen!$B$34:$D$38,2,FALSE)))</f>
        <v/>
      </c>
      <c r="S98" s="87" t="str">
        <f>IF(OR(C98=""),"",(SUM(G98)*VLOOKUP(M98,Gehaltsklassen!$B$34:$D$38,2,FALSE))*C98)</f>
        <v/>
      </c>
      <c r="T98" s="417" t="str">
        <f>IF(OR(C98=""),"",(SUM(G98)*VLOOKUP(M98,Gehaltsklassen!$B$34:$D$38,3,FALSE)))</f>
        <v/>
      </c>
      <c r="U98" s="417" t="str">
        <f>IF(OR(C98=""),"",(SUM(G98)*VLOOKUP(M98,Gehaltsklassen!$B$34:$D$38,3,FALSE))*C98)</f>
        <v/>
      </c>
    </row>
    <row r="99" spans="1:21" ht="25.9" customHeight="1" x14ac:dyDescent="0.2">
      <c r="A99" s="74" t="str">
        <f>IF(D99="","",MAX($A$10:A98)+1)</f>
        <v/>
      </c>
      <c r="B99" s="82" t="str">
        <f>IF('N-Bedarf GL'!B98="","",'N-Bedarf GL'!B98)</f>
        <v/>
      </c>
      <c r="C99" s="204" t="str">
        <f>IF('N-Bedarf GL'!C98="","",'N-Bedarf GL'!C98)</f>
        <v/>
      </c>
      <c r="D99" s="81" t="str">
        <f>IF('N-Bedarf GL'!D98="","",'N-Bedarf GL'!D98)</f>
        <v/>
      </c>
      <c r="E99" s="83" t="str">
        <f>IF('N-Bedarf GL'!H98="","",'N-Bedarf GL'!H98)</f>
        <v/>
      </c>
      <c r="F99" s="32" t="str">
        <f t="shared" si="2"/>
        <v/>
      </c>
      <c r="G99" s="84" t="str">
        <f t="shared" si="3"/>
        <v/>
      </c>
      <c r="H99" s="85"/>
      <c r="I99" s="77" t="s">
        <v>261</v>
      </c>
      <c r="J99" s="2"/>
      <c r="K99" s="32" t="str">
        <f>IF(J99="","C",IF($I99="I",INDEX(Gehaltsklassen!A$11:A$15,MATCH(J99,Gehaltsklassen!C$11:C$15,1),1),IF($I99="II",INDEX(Gehaltsklassen!A$11:A$15,MATCH(J99,Gehaltsklassen!D$11:D$15,1),1),IF($I99="III",INDEX(Gehaltsklassen!A$11:A$15,MATCH(J99,Gehaltsklassen!E$11:E$15,1),1),"Falsche Bodenart"))))</f>
        <v>C</v>
      </c>
      <c r="L99" s="2"/>
      <c r="M99" s="32" t="str">
        <f>IF(L99="","C",IF($I99="I",INDEX(Gehaltsklassen!A$11:A$15,MATCH(L99,Gehaltsklassen!C$11:C$15,1),1),IF($I99="II",INDEX(Gehaltsklassen!A$11:A$15,MATCH(L99,Gehaltsklassen!D$11:D$15,1),1),IF($I99="III",INDEX(Gehaltsklassen!A$11:A$15,MATCH(L99,Gehaltsklassen!E$11:E$15,1),1),"Falsche Bodenart"))))</f>
        <v>C</v>
      </c>
      <c r="N99" s="86" t="str">
        <f>IF(OR(C99=""),"",SUM(F99)*VLOOKUP(K99,Gehaltsklassen!$B$34:$D$38,2,FALSE))</f>
        <v/>
      </c>
      <c r="O99" s="86" t="str">
        <f>IF(OR(C99=""),"",SUM(F99)*VLOOKUP(K99,Gehaltsklassen!$B$34:$D$38,2,FALSE)*C99)</f>
        <v/>
      </c>
      <c r="P99" s="86" t="str">
        <f>IF(OR(C99=""),"",SUM(F99,)*VLOOKUP(K99,Gehaltsklassen!$B$34:$D$38,3,FALSE))</f>
        <v/>
      </c>
      <c r="Q99" s="86" t="str">
        <f>IF(OR(C99=""),"",SUM(F99,)*VLOOKUP(K99,Gehaltsklassen!$B$34:$D$38,3,FALSE)*C99)</f>
        <v/>
      </c>
      <c r="R99" s="87" t="str">
        <f>IF(OR(C99=""),"",(SUM(G99)*VLOOKUP(M99,Gehaltsklassen!$B$34:$D$38,2,FALSE)))</f>
        <v/>
      </c>
      <c r="S99" s="87" t="str">
        <f>IF(OR(C99=""),"",(SUM(G99)*VLOOKUP(M99,Gehaltsklassen!$B$34:$D$38,2,FALSE))*C99)</f>
        <v/>
      </c>
      <c r="T99" s="417" t="str">
        <f>IF(OR(C99=""),"",(SUM(G99)*VLOOKUP(M99,Gehaltsklassen!$B$34:$D$38,3,FALSE)))</f>
        <v/>
      </c>
      <c r="U99" s="417" t="str">
        <f>IF(OR(C99=""),"",(SUM(G99)*VLOOKUP(M99,Gehaltsklassen!$B$34:$D$38,3,FALSE))*C99)</f>
        <v/>
      </c>
    </row>
    <row r="100" spans="1:21" ht="25.9" customHeight="1" x14ac:dyDescent="0.2">
      <c r="A100" s="74" t="str">
        <f>IF(D100="","",MAX($A$10:A99)+1)</f>
        <v/>
      </c>
      <c r="B100" s="82" t="str">
        <f>IF('N-Bedarf GL'!B99="","",'N-Bedarf GL'!B99)</f>
        <v/>
      </c>
      <c r="C100" s="204" t="str">
        <f>IF('N-Bedarf GL'!C99="","",'N-Bedarf GL'!C99)</f>
        <v/>
      </c>
      <c r="D100" s="81" t="str">
        <f>IF('N-Bedarf GL'!D99="","",'N-Bedarf GL'!D99)</f>
        <v/>
      </c>
      <c r="E100" s="83" t="str">
        <f>IF('N-Bedarf GL'!H99="","",'N-Bedarf GL'!H99)</f>
        <v/>
      </c>
      <c r="F100" s="32" t="str">
        <f t="shared" si="2"/>
        <v/>
      </c>
      <c r="G100" s="84" t="str">
        <f t="shared" si="3"/>
        <v/>
      </c>
      <c r="H100" s="85"/>
      <c r="I100" s="77" t="s">
        <v>261</v>
      </c>
      <c r="J100" s="2"/>
      <c r="K100" s="32" t="str">
        <f>IF(J100="","C",IF($I100="I",INDEX(Gehaltsklassen!A$11:A$15,MATCH(J100,Gehaltsklassen!C$11:C$15,1),1),IF($I100="II",INDEX(Gehaltsklassen!A$11:A$15,MATCH(J100,Gehaltsklassen!D$11:D$15,1),1),IF($I100="III",INDEX(Gehaltsklassen!A$11:A$15,MATCH(J100,Gehaltsklassen!E$11:E$15,1),1),"Falsche Bodenart"))))</f>
        <v>C</v>
      </c>
      <c r="L100" s="2"/>
      <c r="M100" s="32" t="str">
        <f>IF(L100="","C",IF($I100="I",INDEX(Gehaltsklassen!A$11:A$15,MATCH(L100,Gehaltsklassen!C$11:C$15,1),1),IF($I100="II",INDEX(Gehaltsklassen!A$11:A$15,MATCH(L100,Gehaltsklassen!D$11:D$15,1),1),IF($I100="III",INDEX(Gehaltsklassen!A$11:A$15,MATCH(L100,Gehaltsklassen!E$11:E$15,1),1),"Falsche Bodenart"))))</f>
        <v>C</v>
      </c>
      <c r="N100" s="86" t="str">
        <f>IF(OR(C100=""),"",SUM(F100)*VLOOKUP(K100,Gehaltsklassen!$B$34:$D$38,2,FALSE))</f>
        <v/>
      </c>
      <c r="O100" s="86" t="str">
        <f>IF(OR(C100=""),"",SUM(F100)*VLOOKUP(K100,Gehaltsklassen!$B$34:$D$38,2,FALSE)*C100)</f>
        <v/>
      </c>
      <c r="P100" s="86" t="str">
        <f>IF(OR(C100=""),"",SUM(F100,)*VLOOKUP(K100,Gehaltsklassen!$B$34:$D$38,3,FALSE))</f>
        <v/>
      </c>
      <c r="Q100" s="86" t="str">
        <f>IF(OR(C100=""),"",SUM(F100,)*VLOOKUP(K100,Gehaltsklassen!$B$34:$D$38,3,FALSE)*C100)</f>
        <v/>
      </c>
      <c r="R100" s="87" t="str">
        <f>IF(OR(C100=""),"",(SUM(G100)*VLOOKUP(M100,Gehaltsklassen!$B$34:$D$38,2,FALSE)))</f>
        <v/>
      </c>
      <c r="S100" s="87" t="str">
        <f>IF(OR(C100=""),"",(SUM(G100)*VLOOKUP(M100,Gehaltsklassen!$B$34:$D$38,2,FALSE))*C100)</f>
        <v/>
      </c>
      <c r="T100" s="417" t="str">
        <f>IF(OR(C100=""),"",(SUM(G100)*VLOOKUP(M100,Gehaltsklassen!$B$34:$D$38,3,FALSE)))</f>
        <v/>
      </c>
      <c r="U100" s="417" t="str">
        <f>IF(OR(C100=""),"",(SUM(G100)*VLOOKUP(M100,Gehaltsklassen!$B$34:$D$38,3,FALSE))*C100)</f>
        <v/>
      </c>
    </row>
    <row r="101" spans="1:21" ht="25.9" customHeight="1" x14ac:dyDescent="0.2">
      <c r="A101" s="74" t="str">
        <f>IF(D101="","",MAX($A$10:A100)+1)</f>
        <v/>
      </c>
      <c r="B101" s="82" t="str">
        <f>IF('N-Bedarf GL'!B100="","",'N-Bedarf GL'!B100)</f>
        <v/>
      </c>
      <c r="C101" s="204" t="str">
        <f>IF('N-Bedarf GL'!C100="","",'N-Bedarf GL'!C100)</f>
        <v/>
      </c>
      <c r="D101" s="81" t="str">
        <f>IF('N-Bedarf GL'!D100="","",'N-Bedarf GL'!D100)</f>
        <v/>
      </c>
      <c r="E101" s="83" t="str">
        <f>IF('N-Bedarf GL'!H100="","",'N-Bedarf GL'!H100)</f>
        <v/>
      </c>
      <c r="F101" s="32" t="str">
        <f t="shared" si="2"/>
        <v/>
      </c>
      <c r="G101" s="84" t="str">
        <f t="shared" si="3"/>
        <v/>
      </c>
      <c r="H101" s="85"/>
      <c r="I101" s="77" t="s">
        <v>261</v>
      </c>
      <c r="J101" s="2"/>
      <c r="K101" s="32" t="str">
        <f>IF(J101="","C",IF($I101="I",INDEX(Gehaltsklassen!A$11:A$15,MATCH(J101,Gehaltsklassen!C$11:C$15,1),1),IF($I101="II",INDEX(Gehaltsklassen!A$11:A$15,MATCH(J101,Gehaltsklassen!D$11:D$15,1),1),IF($I101="III",INDEX(Gehaltsklassen!A$11:A$15,MATCH(J101,Gehaltsklassen!E$11:E$15,1),1),"Falsche Bodenart"))))</f>
        <v>C</v>
      </c>
      <c r="L101" s="2"/>
      <c r="M101" s="32" t="str">
        <f>IF(L101="","C",IF($I101="I",INDEX(Gehaltsklassen!A$11:A$15,MATCH(L101,Gehaltsklassen!C$11:C$15,1),1),IF($I101="II",INDEX(Gehaltsklassen!A$11:A$15,MATCH(L101,Gehaltsklassen!D$11:D$15,1),1),IF($I101="III",INDEX(Gehaltsklassen!A$11:A$15,MATCH(L101,Gehaltsklassen!E$11:E$15,1),1),"Falsche Bodenart"))))</f>
        <v>C</v>
      </c>
      <c r="N101" s="86" t="str">
        <f>IF(OR(C101=""),"",SUM(F101)*VLOOKUP(K101,Gehaltsklassen!$B$34:$D$38,2,FALSE))</f>
        <v/>
      </c>
      <c r="O101" s="86" t="str">
        <f>IF(OR(C101=""),"",SUM(F101)*VLOOKUP(K101,Gehaltsklassen!$B$34:$D$38,2,FALSE)*C101)</f>
        <v/>
      </c>
      <c r="P101" s="86" t="str">
        <f>IF(OR(C101=""),"",SUM(F101,)*VLOOKUP(K101,Gehaltsklassen!$B$34:$D$38,3,FALSE))</f>
        <v/>
      </c>
      <c r="Q101" s="86" t="str">
        <f>IF(OR(C101=""),"",SUM(F101,)*VLOOKUP(K101,Gehaltsklassen!$B$34:$D$38,3,FALSE)*C101)</f>
        <v/>
      </c>
      <c r="R101" s="87" t="str">
        <f>IF(OR(C101=""),"",(SUM(G101)*VLOOKUP(M101,Gehaltsklassen!$B$34:$D$38,2,FALSE)))</f>
        <v/>
      </c>
      <c r="S101" s="87" t="str">
        <f>IF(OR(C101=""),"",(SUM(G101)*VLOOKUP(M101,Gehaltsklassen!$B$34:$D$38,2,FALSE))*C101)</f>
        <v/>
      </c>
      <c r="T101" s="417" t="str">
        <f>IF(OR(C101=""),"",(SUM(G101)*VLOOKUP(M101,Gehaltsklassen!$B$34:$D$38,3,FALSE)))</f>
        <v/>
      </c>
      <c r="U101" s="417" t="str">
        <f>IF(OR(C101=""),"",(SUM(G101)*VLOOKUP(M101,Gehaltsklassen!$B$34:$D$38,3,FALSE))*C101)</f>
        <v/>
      </c>
    </row>
    <row r="102" spans="1:21" ht="25.9" customHeight="1" x14ac:dyDescent="0.2">
      <c r="A102" s="74" t="str">
        <f>IF(D102="","",MAX($A$10:A101)+1)</f>
        <v/>
      </c>
      <c r="B102" s="82" t="str">
        <f>IF('N-Bedarf GL'!B101="","",'N-Bedarf GL'!B101)</f>
        <v/>
      </c>
      <c r="C102" s="204" t="str">
        <f>IF('N-Bedarf GL'!C101="","",'N-Bedarf GL'!C101)</f>
        <v/>
      </c>
      <c r="D102" s="81" t="str">
        <f>IF('N-Bedarf GL'!D101="","",'N-Bedarf GL'!D101)</f>
        <v/>
      </c>
      <c r="E102" s="83" t="str">
        <f>IF('N-Bedarf GL'!H101="","",'N-Bedarf GL'!H101)</f>
        <v/>
      </c>
      <c r="F102" s="32" t="str">
        <f t="shared" si="2"/>
        <v/>
      </c>
      <c r="G102" s="84" t="str">
        <f t="shared" si="3"/>
        <v/>
      </c>
      <c r="H102" s="85"/>
      <c r="I102" s="77" t="s">
        <v>261</v>
      </c>
      <c r="J102" s="2"/>
      <c r="K102" s="32" t="str">
        <f>IF(J102="","C",IF($I102="I",INDEX(Gehaltsklassen!A$11:A$15,MATCH(J102,Gehaltsklassen!C$11:C$15,1),1),IF($I102="II",INDEX(Gehaltsklassen!A$11:A$15,MATCH(J102,Gehaltsklassen!D$11:D$15,1),1),IF($I102="III",INDEX(Gehaltsklassen!A$11:A$15,MATCH(J102,Gehaltsklassen!E$11:E$15,1),1),"Falsche Bodenart"))))</f>
        <v>C</v>
      </c>
      <c r="L102" s="2"/>
      <c r="M102" s="32" t="str">
        <f>IF(L102="","C",IF($I102="I",INDEX(Gehaltsklassen!A$11:A$15,MATCH(L102,Gehaltsklassen!C$11:C$15,1),1),IF($I102="II",INDEX(Gehaltsklassen!A$11:A$15,MATCH(L102,Gehaltsklassen!D$11:D$15,1),1),IF($I102="III",INDEX(Gehaltsklassen!A$11:A$15,MATCH(L102,Gehaltsklassen!E$11:E$15,1),1),"Falsche Bodenart"))))</f>
        <v>C</v>
      </c>
      <c r="N102" s="86" t="str">
        <f>IF(OR(C102=""),"",SUM(F102)*VLOOKUP(K102,Gehaltsklassen!$B$34:$D$38,2,FALSE))</f>
        <v/>
      </c>
      <c r="O102" s="86" t="str">
        <f>IF(OR(C102=""),"",SUM(F102)*VLOOKUP(K102,Gehaltsklassen!$B$34:$D$38,2,FALSE)*C102)</f>
        <v/>
      </c>
      <c r="P102" s="86" t="str">
        <f>IF(OR(C102=""),"",SUM(F102,)*VLOOKUP(K102,Gehaltsklassen!$B$34:$D$38,3,FALSE))</f>
        <v/>
      </c>
      <c r="Q102" s="86" t="str">
        <f>IF(OR(C102=""),"",SUM(F102,)*VLOOKUP(K102,Gehaltsklassen!$B$34:$D$38,3,FALSE)*C102)</f>
        <v/>
      </c>
      <c r="R102" s="87" t="str">
        <f>IF(OR(C102=""),"",(SUM(G102)*VLOOKUP(M102,Gehaltsklassen!$B$34:$D$38,2,FALSE)))</f>
        <v/>
      </c>
      <c r="S102" s="87" t="str">
        <f>IF(OR(C102=""),"",(SUM(G102)*VLOOKUP(M102,Gehaltsklassen!$B$34:$D$38,2,FALSE))*C102)</f>
        <v/>
      </c>
      <c r="T102" s="417" t="str">
        <f>IF(OR(C102=""),"",(SUM(G102)*VLOOKUP(M102,Gehaltsklassen!$B$34:$D$38,3,FALSE)))</f>
        <v/>
      </c>
      <c r="U102" s="417" t="str">
        <f>IF(OR(C102=""),"",(SUM(G102)*VLOOKUP(M102,Gehaltsklassen!$B$34:$D$38,3,FALSE))*C102)</f>
        <v/>
      </c>
    </row>
    <row r="103" spans="1:21" ht="25.9" customHeight="1" x14ac:dyDescent="0.2">
      <c r="A103" s="74" t="str">
        <f>IF(D103="","",MAX($A$10:A102)+1)</f>
        <v/>
      </c>
      <c r="B103" s="82" t="str">
        <f>IF('N-Bedarf GL'!B102="","",'N-Bedarf GL'!B102)</f>
        <v/>
      </c>
      <c r="C103" s="204" t="str">
        <f>IF('N-Bedarf GL'!C102="","",'N-Bedarf GL'!C102)</f>
        <v/>
      </c>
      <c r="D103" s="81" t="str">
        <f>IF('N-Bedarf GL'!D102="","",'N-Bedarf GL'!D102)</f>
        <v/>
      </c>
      <c r="E103" s="83" t="str">
        <f>IF('N-Bedarf GL'!H102="","",'N-Bedarf GL'!H102)</f>
        <v/>
      </c>
      <c r="F103" s="32" t="str">
        <f t="shared" si="2"/>
        <v/>
      </c>
      <c r="G103" s="84" t="str">
        <f t="shared" si="3"/>
        <v/>
      </c>
      <c r="H103" s="85"/>
      <c r="I103" s="77" t="s">
        <v>261</v>
      </c>
      <c r="J103" s="2"/>
      <c r="K103" s="32" t="str">
        <f>IF(J103="","C",IF($I103="I",INDEX(Gehaltsklassen!A$11:A$15,MATCH(J103,Gehaltsklassen!C$11:C$15,1),1),IF($I103="II",INDEX(Gehaltsklassen!A$11:A$15,MATCH(J103,Gehaltsklassen!D$11:D$15,1),1),IF($I103="III",INDEX(Gehaltsklassen!A$11:A$15,MATCH(J103,Gehaltsklassen!E$11:E$15,1),1),"Falsche Bodenart"))))</f>
        <v>C</v>
      </c>
      <c r="L103" s="2"/>
      <c r="M103" s="32" t="str">
        <f>IF(L103="","C",IF($I103="I",INDEX(Gehaltsklassen!A$11:A$15,MATCH(L103,Gehaltsklassen!C$11:C$15,1),1),IF($I103="II",INDEX(Gehaltsklassen!A$11:A$15,MATCH(L103,Gehaltsklassen!D$11:D$15,1),1),IF($I103="III",INDEX(Gehaltsklassen!A$11:A$15,MATCH(L103,Gehaltsklassen!E$11:E$15,1),1),"Falsche Bodenart"))))</f>
        <v>C</v>
      </c>
      <c r="N103" s="86" t="str">
        <f>IF(OR(C103=""),"",SUM(F103)*VLOOKUP(K103,Gehaltsklassen!$B$34:$D$38,2,FALSE))</f>
        <v/>
      </c>
      <c r="O103" s="86" t="str">
        <f>IF(OR(C103=""),"",SUM(F103)*VLOOKUP(K103,Gehaltsklassen!$B$34:$D$38,2,FALSE)*C103)</f>
        <v/>
      </c>
      <c r="P103" s="86" t="str">
        <f>IF(OR(C103=""),"",SUM(F103,)*VLOOKUP(K103,Gehaltsklassen!$B$34:$D$38,3,FALSE))</f>
        <v/>
      </c>
      <c r="Q103" s="86" t="str">
        <f>IF(OR(C103=""),"",SUM(F103,)*VLOOKUP(K103,Gehaltsklassen!$B$34:$D$38,3,FALSE)*C103)</f>
        <v/>
      </c>
      <c r="R103" s="87" t="str">
        <f>IF(OR(C103=""),"",(SUM(G103)*VLOOKUP(M103,Gehaltsklassen!$B$34:$D$38,2,FALSE)))</f>
        <v/>
      </c>
      <c r="S103" s="87" t="str">
        <f>IF(OR(C103=""),"",(SUM(G103)*VLOOKUP(M103,Gehaltsklassen!$B$34:$D$38,2,FALSE))*C103)</f>
        <v/>
      </c>
      <c r="T103" s="417" t="str">
        <f>IF(OR(C103=""),"",(SUM(G103)*VLOOKUP(M103,Gehaltsklassen!$B$34:$D$38,3,FALSE)))</f>
        <v/>
      </c>
      <c r="U103" s="417" t="str">
        <f>IF(OR(C103=""),"",(SUM(G103)*VLOOKUP(M103,Gehaltsklassen!$B$34:$D$38,3,FALSE))*C103)</f>
        <v/>
      </c>
    </row>
    <row r="104" spans="1:21" ht="25.9" customHeight="1" x14ac:dyDescent="0.2">
      <c r="A104" s="74" t="str">
        <f>IF(D104="","",MAX($A$10:A103)+1)</f>
        <v/>
      </c>
      <c r="B104" s="82" t="str">
        <f>IF('N-Bedarf GL'!B103="","",'N-Bedarf GL'!B103)</f>
        <v/>
      </c>
      <c r="C104" s="204" t="str">
        <f>IF('N-Bedarf GL'!C103="","",'N-Bedarf GL'!C103)</f>
        <v/>
      </c>
      <c r="D104" s="81" t="str">
        <f>IF('N-Bedarf GL'!D103="","",'N-Bedarf GL'!D103)</f>
        <v/>
      </c>
      <c r="E104" s="83" t="str">
        <f>IF('N-Bedarf GL'!H103="","",'N-Bedarf GL'!H103)</f>
        <v/>
      </c>
      <c r="F104" s="32" t="str">
        <f t="shared" si="2"/>
        <v/>
      </c>
      <c r="G104" s="84" t="str">
        <f t="shared" si="3"/>
        <v/>
      </c>
      <c r="H104" s="85"/>
      <c r="I104" s="77" t="s">
        <v>261</v>
      </c>
      <c r="J104" s="2"/>
      <c r="K104" s="32" t="str">
        <f>IF(J104="","C",IF($I104="I",INDEX(Gehaltsklassen!A$11:A$15,MATCH(J104,Gehaltsklassen!C$11:C$15,1),1),IF($I104="II",INDEX(Gehaltsklassen!A$11:A$15,MATCH(J104,Gehaltsklassen!D$11:D$15,1),1),IF($I104="III",INDEX(Gehaltsklassen!A$11:A$15,MATCH(J104,Gehaltsklassen!E$11:E$15,1),1),"Falsche Bodenart"))))</f>
        <v>C</v>
      </c>
      <c r="L104" s="2"/>
      <c r="M104" s="32" t="str">
        <f>IF(L104="","C",IF($I104="I",INDEX(Gehaltsklassen!A$11:A$15,MATCH(L104,Gehaltsklassen!C$11:C$15,1),1),IF($I104="II",INDEX(Gehaltsklassen!A$11:A$15,MATCH(L104,Gehaltsklassen!D$11:D$15,1),1),IF($I104="III",INDEX(Gehaltsklassen!A$11:A$15,MATCH(L104,Gehaltsklassen!E$11:E$15,1),1),"Falsche Bodenart"))))</f>
        <v>C</v>
      </c>
      <c r="N104" s="86" t="str">
        <f>IF(OR(C104=""),"",SUM(F104)*VLOOKUP(K104,Gehaltsklassen!$B$34:$D$38,2,FALSE))</f>
        <v/>
      </c>
      <c r="O104" s="86" t="str">
        <f>IF(OR(C104=""),"",SUM(F104)*VLOOKUP(K104,Gehaltsklassen!$B$34:$D$38,2,FALSE)*C104)</f>
        <v/>
      </c>
      <c r="P104" s="86" t="str">
        <f>IF(OR(C104=""),"",SUM(F104,)*VLOOKUP(K104,Gehaltsklassen!$B$34:$D$38,3,FALSE))</f>
        <v/>
      </c>
      <c r="Q104" s="86" t="str">
        <f>IF(OR(C104=""),"",SUM(F104,)*VLOOKUP(K104,Gehaltsklassen!$B$34:$D$38,3,FALSE)*C104)</f>
        <v/>
      </c>
      <c r="R104" s="87" t="str">
        <f>IF(OR(C104=""),"",(SUM(G104)*VLOOKUP(M104,Gehaltsklassen!$B$34:$D$38,2,FALSE)))</f>
        <v/>
      </c>
      <c r="S104" s="87" t="str">
        <f>IF(OR(C104=""),"",(SUM(G104)*VLOOKUP(M104,Gehaltsklassen!$B$34:$D$38,2,FALSE))*C104)</f>
        <v/>
      </c>
      <c r="T104" s="417" t="str">
        <f>IF(OR(C104=""),"",(SUM(G104)*VLOOKUP(M104,Gehaltsklassen!$B$34:$D$38,3,FALSE)))</f>
        <v/>
      </c>
      <c r="U104" s="417" t="str">
        <f>IF(OR(C104=""),"",(SUM(G104)*VLOOKUP(M104,Gehaltsklassen!$B$34:$D$38,3,FALSE))*C104)</f>
        <v/>
      </c>
    </row>
    <row r="105" spans="1:21" ht="25.9" customHeight="1" x14ac:dyDescent="0.2">
      <c r="A105" s="74" t="str">
        <f>IF(D105="","",MAX($A$10:A104)+1)</f>
        <v/>
      </c>
      <c r="B105" s="82" t="str">
        <f>IF('N-Bedarf GL'!B104="","",'N-Bedarf GL'!B104)</f>
        <v/>
      </c>
      <c r="C105" s="204" t="str">
        <f>IF('N-Bedarf GL'!C104="","",'N-Bedarf GL'!C104)</f>
        <v/>
      </c>
      <c r="D105" s="81" t="str">
        <f>IF('N-Bedarf GL'!D104="","",'N-Bedarf GL'!D104)</f>
        <v/>
      </c>
      <c r="E105" s="83" t="str">
        <f>IF('N-Bedarf GL'!H104="","",'N-Bedarf GL'!H104)</f>
        <v/>
      </c>
      <c r="F105" s="32" t="str">
        <f t="shared" si="2"/>
        <v/>
      </c>
      <c r="G105" s="84" t="str">
        <f t="shared" si="3"/>
        <v/>
      </c>
      <c r="H105" s="85"/>
      <c r="I105" s="77" t="s">
        <v>261</v>
      </c>
      <c r="J105" s="2"/>
      <c r="K105" s="32" t="str">
        <f>IF(J105="","C",IF($I105="I",INDEX(Gehaltsklassen!A$11:A$15,MATCH(J105,Gehaltsklassen!C$11:C$15,1),1),IF($I105="II",INDEX(Gehaltsklassen!A$11:A$15,MATCH(J105,Gehaltsklassen!D$11:D$15,1),1),IF($I105="III",INDEX(Gehaltsklassen!A$11:A$15,MATCH(J105,Gehaltsklassen!E$11:E$15,1),1),"Falsche Bodenart"))))</f>
        <v>C</v>
      </c>
      <c r="L105" s="2"/>
      <c r="M105" s="32" t="str">
        <f>IF(L105="","C",IF($I105="I",INDEX(Gehaltsklassen!A$11:A$15,MATCH(L105,Gehaltsklassen!C$11:C$15,1),1),IF($I105="II",INDEX(Gehaltsklassen!A$11:A$15,MATCH(L105,Gehaltsklassen!D$11:D$15,1),1),IF($I105="III",INDEX(Gehaltsklassen!A$11:A$15,MATCH(L105,Gehaltsklassen!E$11:E$15,1),1),"Falsche Bodenart"))))</f>
        <v>C</v>
      </c>
      <c r="N105" s="86" t="str">
        <f>IF(OR(C105=""),"",SUM(F105)*VLOOKUP(K105,Gehaltsklassen!$B$34:$D$38,2,FALSE))</f>
        <v/>
      </c>
      <c r="O105" s="86" t="str">
        <f>IF(OR(C105=""),"",SUM(F105)*VLOOKUP(K105,Gehaltsklassen!$B$34:$D$38,2,FALSE)*C105)</f>
        <v/>
      </c>
      <c r="P105" s="86" t="str">
        <f>IF(OR(C105=""),"",SUM(F105,)*VLOOKUP(K105,Gehaltsklassen!$B$34:$D$38,3,FALSE))</f>
        <v/>
      </c>
      <c r="Q105" s="86" t="str">
        <f>IF(OR(C105=""),"",SUM(F105,)*VLOOKUP(K105,Gehaltsklassen!$B$34:$D$38,3,FALSE)*C105)</f>
        <v/>
      </c>
      <c r="R105" s="87" t="str">
        <f>IF(OR(C105=""),"",(SUM(G105)*VLOOKUP(M105,Gehaltsklassen!$B$34:$D$38,2,FALSE)))</f>
        <v/>
      </c>
      <c r="S105" s="87" t="str">
        <f>IF(OR(C105=""),"",(SUM(G105)*VLOOKUP(M105,Gehaltsklassen!$B$34:$D$38,2,FALSE))*C105)</f>
        <v/>
      </c>
      <c r="T105" s="417" t="str">
        <f>IF(OR(C105=""),"",(SUM(G105)*VLOOKUP(M105,Gehaltsklassen!$B$34:$D$38,3,FALSE)))</f>
        <v/>
      </c>
      <c r="U105" s="417" t="str">
        <f>IF(OR(C105=""),"",(SUM(G105)*VLOOKUP(M105,Gehaltsklassen!$B$34:$D$38,3,FALSE))*C105)</f>
        <v/>
      </c>
    </row>
    <row r="106" spans="1:21" ht="25.9" customHeight="1" x14ac:dyDescent="0.2">
      <c r="A106" s="74" t="str">
        <f>IF(D106="","",MAX($A$10:A105)+1)</f>
        <v/>
      </c>
      <c r="B106" s="82" t="str">
        <f>IF('N-Bedarf GL'!B105="","",'N-Bedarf GL'!B105)</f>
        <v/>
      </c>
      <c r="C106" s="204" t="str">
        <f>IF('N-Bedarf GL'!C105="","",'N-Bedarf GL'!C105)</f>
        <v/>
      </c>
      <c r="D106" s="81" t="str">
        <f>IF('N-Bedarf GL'!D105="","",'N-Bedarf GL'!D105)</f>
        <v/>
      </c>
      <c r="E106" s="83" t="str">
        <f>IF('N-Bedarf GL'!H105="","",'N-Bedarf GL'!H105)</f>
        <v/>
      </c>
      <c r="F106" s="32" t="str">
        <f t="shared" si="2"/>
        <v/>
      </c>
      <c r="G106" s="84" t="str">
        <f t="shared" si="3"/>
        <v/>
      </c>
      <c r="H106" s="85"/>
      <c r="I106" s="77" t="s">
        <v>261</v>
      </c>
      <c r="J106" s="2"/>
      <c r="K106" s="32" t="str">
        <f>IF(J106="","C",IF($I106="I",INDEX(Gehaltsklassen!A$11:A$15,MATCH(J106,Gehaltsklassen!C$11:C$15,1),1),IF($I106="II",INDEX(Gehaltsklassen!A$11:A$15,MATCH(J106,Gehaltsklassen!D$11:D$15,1),1),IF($I106="III",INDEX(Gehaltsklassen!A$11:A$15,MATCH(J106,Gehaltsklassen!E$11:E$15,1),1),"Falsche Bodenart"))))</f>
        <v>C</v>
      </c>
      <c r="L106" s="2"/>
      <c r="M106" s="32" t="str">
        <f>IF(L106="","C",IF($I106="I",INDEX(Gehaltsklassen!A$11:A$15,MATCH(L106,Gehaltsklassen!C$11:C$15,1),1),IF($I106="II",INDEX(Gehaltsklassen!A$11:A$15,MATCH(L106,Gehaltsklassen!D$11:D$15,1),1),IF($I106="III",INDEX(Gehaltsklassen!A$11:A$15,MATCH(L106,Gehaltsklassen!E$11:E$15,1),1),"Falsche Bodenart"))))</f>
        <v>C</v>
      </c>
      <c r="N106" s="86" t="str">
        <f>IF(OR(C106=""),"",SUM(F106)*VLOOKUP(K106,Gehaltsklassen!$B$34:$D$38,2,FALSE))</f>
        <v/>
      </c>
      <c r="O106" s="86" t="str">
        <f>IF(OR(C106=""),"",SUM(F106)*VLOOKUP(K106,Gehaltsklassen!$B$34:$D$38,2,FALSE)*C106)</f>
        <v/>
      </c>
      <c r="P106" s="86" t="str">
        <f>IF(OR(C106=""),"",SUM(F106,)*VLOOKUP(K106,Gehaltsklassen!$B$34:$D$38,3,FALSE))</f>
        <v/>
      </c>
      <c r="Q106" s="86" t="str">
        <f>IF(OR(C106=""),"",SUM(F106,)*VLOOKUP(K106,Gehaltsklassen!$B$34:$D$38,3,FALSE)*C106)</f>
        <v/>
      </c>
      <c r="R106" s="87" t="str">
        <f>IF(OR(C106=""),"",(SUM(G106)*VLOOKUP(M106,Gehaltsklassen!$B$34:$D$38,2,FALSE)))</f>
        <v/>
      </c>
      <c r="S106" s="87" t="str">
        <f>IF(OR(C106=""),"",(SUM(G106)*VLOOKUP(M106,Gehaltsklassen!$B$34:$D$38,2,FALSE))*C106)</f>
        <v/>
      </c>
      <c r="T106" s="417" t="str">
        <f>IF(OR(C106=""),"",(SUM(G106)*VLOOKUP(M106,Gehaltsklassen!$B$34:$D$38,3,FALSE)))</f>
        <v/>
      </c>
      <c r="U106" s="417" t="str">
        <f>IF(OR(C106=""),"",(SUM(G106)*VLOOKUP(M106,Gehaltsklassen!$B$34:$D$38,3,FALSE))*C106)</f>
        <v/>
      </c>
    </row>
    <row r="107" spans="1:21" ht="25.9" customHeight="1" x14ac:dyDescent="0.2">
      <c r="A107" s="74" t="str">
        <f>IF(D107="","",MAX($A$10:A106)+1)</f>
        <v/>
      </c>
      <c r="B107" s="82" t="str">
        <f>IF('N-Bedarf GL'!B106="","",'N-Bedarf GL'!B106)</f>
        <v/>
      </c>
      <c r="C107" s="204" t="str">
        <f>IF('N-Bedarf GL'!C106="","",'N-Bedarf GL'!C106)</f>
        <v/>
      </c>
      <c r="D107" s="81" t="str">
        <f>IF('N-Bedarf GL'!D106="","",'N-Bedarf GL'!D106)</f>
        <v/>
      </c>
      <c r="E107" s="83" t="str">
        <f>IF('N-Bedarf GL'!H106="","",'N-Bedarf GL'!H106)</f>
        <v/>
      </c>
      <c r="F107" s="32" t="str">
        <f t="shared" si="2"/>
        <v/>
      </c>
      <c r="G107" s="84" t="str">
        <f t="shared" si="3"/>
        <v/>
      </c>
      <c r="H107" s="85"/>
      <c r="I107" s="77" t="s">
        <v>261</v>
      </c>
      <c r="J107" s="2"/>
      <c r="K107" s="32" t="str">
        <f>IF(J107="","C",IF($I107="I",INDEX(Gehaltsklassen!A$11:A$15,MATCH(J107,Gehaltsklassen!C$11:C$15,1),1),IF($I107="II",INDEX(Gehaltsklassen!A$11:A$15,MATCH(J107,Gehaltsklassen!D$11:D$15,1),1),IF($I107="III",INDEX(Gehaltsklassen!A$11:A$15,MATCH(J107,Gehaltsklassen!E$11:E$15,1),1),"Falsche Bodenart"))))</f>
        <v>C</v>
      </c>
      <c r="L107" s="2"/>
      <c r="M107" s="32" t="str">
        <f>IF(L107="","C",IF($I107="I",INDEX(Gehaltsklassen!A$11:A$15,MATCH(L107,Gehaltsklassen!C$11:C$15,1),1),IF($I107="II",INDEX(Gehaltsklassen!A$11:A$15,MATCH(L107,Gehaltsklassen!D$11:D$15,1),1),IF($I107="III",INDEX(Gehaltsklassen!A$11:A$15,MATCH(L107,Gehaltsklassen!E$11:E$15,1),1),"Falsche Bodenart"))))</f>
        <v>C</v>
      </c>
      <c r="N107" s="86" t="str">
        <f>IF(OR(C107=""),"",SUM(F107)*VLOOKUP(K107,Gehaltsklassen!$B$34:$D$38,2,FALSE))</f>
        <v/>
      </c>
      <c r="O107" s="86" t="str">
        <f>IF(OR(C107=""),"",SUM(F107)*VLOOKUP(K107,Gehaltsklassen!$B$34:$D$38,2,FALSE)*C107)</f>
        <v/>
      </c>
      <c r="P107" s="86" t="str">
        <f>IF(OR(C107=""),"",SUM(F107,)*VLOOKUP(K107,Gehaltsklassen!$B$34:$D$38,3,FALSE))</f>
        <v/>
      </c>
      <c r="Q107" s="86" t="str">
        <f>IF(OR(C107=""),"",SUM(F107,)*VLOOKUP(K107,Gehaltsklassen!$B$34:$D$38,3,FALSE)*C107)</f>
        <v/>
      </c>
      <c r="R107" s="87" t="str">
        <f>IF(OR(C107=""),"",(SUM(G107)*VLOOKUP(M107,Gehaltsklassen!$B$34:$D$38,2,FALSE)))</f>
        <v/>
      </c>
      <c r="S107" s="87" t="str">
        <f>IF(OR(C107=""),"",(SUM(G107)*VLOOKUP(M107,Gehaltsklassen!$B$34:$D$38,2,FALSE))*C107)</f>
        <v/>
      </c>
      <c r="T107" s="417" t="str">
        <f>IF(OR(C107=""),"",(SUM(G107)*VLOOKUP(M107,Gehaltsklassen!$B$34:$D$38,3,FALSE)))</f>
        <v/>
      </c>
      <c r="U107" s="417" t="str">
        <f>IF(OR(C107=""),"",(SUM(G107)*VLOOKUP(M107,Gehaltsklassen!$B$34:$D$38,3,FALSE))*C107)</f>
        <v/>
      </c>
    </row>
    <row r="108" spans="1:21" ht="25.9" customHeight="1" x14ac:dyDescent="0.2">
      <c r="A108" s="74" t="str">
        <f>IF(D108="","",MAX($A$10:A107)+1)</f>
        <v/>
      </c>
      <c r="B108" s="82" t="str">
        <f>IF('N-Bedarf GL'!B107="","",'N-Bedarf GL'!B107)</f>
        <v/>
      </c>
      <c r="C108" s="204" t="str">
        <f>IF('N-Bedarf GL'!C107="","",'N-Bedarf GL'!C107)</f>
        <v/>
      </c>
      <c r="D108" s="81" t="str">
        <f>IF('N-Bedarf GL'!D107="","",'N-Bedarf GL'!D107)</f>
        <v/>
      </c>
      <c r="E108" s="83" t="str">
        <f>IF('N-Bedarf GL'!H107="","",'N-Bedarf GL'!H107)</f>
        <v/>
      </c>
      <c r="F108" s="32" t="str">
        <f t="shared" si="2"/>
        <v/>
      </c>
      <c r="G108" s="84" t="str">
        <f t="shared" si="3"/>
        <v/>
      </c>
      <c r="H108" s="85"/>
      <c r="I108" s="77" t="s">
        <v>261</v>
      </c>
      <c r="J108" s="2"/>
      <c r="K108" s="32" t="str">
        <f>IF(J108="","C",IF($I108="I",INDEX(Gehaltsklassen!A$11:A$15,MATCH(J108,Gehaltsklassen!C$11:C$15,1),1),IF($I108="II",INDEX(Gehaltsklassen!A$11:A$15,MATCH(J108,Gehaltsklassen!D$11:D$15,1),1),IF($I108="III",INDEX(Gehaltsklassen!A$11:A$15,MATCH(J108,Gehaltsklassen!E$11:E$15,1),1),"Falsche Bodenart"))))</f>
        <v>C</v>
      </c>
      <c r="L108" s="2"/>
      <c r="M108" s="32" t="str">
        <f>IF(L108="","C",IF($I108="I",INDEX(Gehaltsklassen!A$11:A$15,MATCH(L108,Gehaltsklassen!C$11:C$15,1),1),IF($I108="II",INDEX(Gehaltsklassen!A$11:A$15,MATCH(L108,Gehaltsklassen!D$11:D$15,1),1),IF($I108="III",INDEX(Gehaltsklassen!A$11:A$15,MATCH(L108,Gehaltsklassen!E$11:E$15,1),1),"Falsche Bodenart"))))</f>
        <v>C</v>
      </c>
      <c r="N108" s="86" t="str">
        <f>IF(OR(C108=""),"",SUM(F108)*VLOOKUP(K108,Gehaltsklassen!$B$34:$D$38,2,FALSE))</f>
        <v/>
      </c>
      <c r="O108" s="86" t="str">
        <f>IF(OR(C108=""),"",SUM(F108)*VLOOKUP(K108,Gehaltsklassen!$B$34:$D$38,2,FALSE)*C108)</f>
        <v/>
      </c>
      <c r="P108" s="86" t="str">
        <f>IF(OR(C108=""),"",SUM(F108,)*VLOOKUP(K108,Gehaltsklassen!$B$34:$D$38,3,FALSE))</f>
        <v/>
      </c>
      <c r="Q108" s="86" t="str">
        <f>IF(OR(C108=""),"",SUM(F108,)*VLOOKUP(K108,Gehaltsklassen!$B$34:$D$38,3,FALSE)*C108)</f>
        <v/>
      </c>
      <c r="R108" s="87" t="str">
        <f>IF(OR(C108=""),"",(SUM(G108)*VLOOKUP(M108,Gehaltsklassen!$B$34:$D$38,2,FALSE)))</f>
        <v/>
      </c>
      <c r="S108" s="87" t="str">
        <f>IF(OR(C108=""),"",(SUM(G108)*VLOOKUP(M108,Gehaltsklassen!$B$34:$D$38,2,FALSE))*C108)</f>
        <v/>
      </c>
      <c r="T108" s="417" t="str">
        <f>IF(OR(C108=""),"",(SUM(G108)*VLOOKUP(M108,Gehaltsklassen!$B$34:$D$38,3,FALSE)))</f>
        <v/>
      </c>
      <c r="U108" s="417" t="str">
        <f>IF(OR(C108=""),"",(SUM(G108)*VLOOKUP(M108,Gehaltsklassen!$B$34:$D$38,3,FALSE))*C108)</f>
        <v/>
      </c>
    </row>
    <row r="109" spans="1:21" ht="25.9" customHeight="1" x14ac:dyDescent="0.2">
      <c r="A109" s="74" t="str">
        <f>IF(D109="","",MAX($A$10:A108)+1)</f>
        <v/>
      </c>
      <c r="B109" s="82" t="str">
        <f>IF('N-Bedarf GL'!B108="","",'N-Bedarf GL'!B108)</f>
        <v/>
      </c>
      <c r="C109" s="204" t="str">
        <f>IF('N-Bedarf GL'!C108="","",'N-Bedarf GL'!C108)</f>
        <v/>
      </c>
      <c r="D109" s="81" t="str">
        <f>IF('N-Bedarf GL'!D108="","",'N-Bedarf GL'!D108)</f>
        <v/>
      </c>
      <c r="E109" s="83" t="str">
        <f>IF('N-Bedarf GL'!H108="","",'N-Bedarf GL'!H108)</f>
        <v/>
      </c>
      <c r="F109" s="32" t="str">
        <f t="shared" si="2"/>
        <v/>
      </c>
      <c r="G109" s="84" t="str">
        <f t="shared" si="3"/>
        <v/>
      </c>
      <c r="H109" s="85"/>
      <c r="I109" s="77" t="s">
        <v>261</v>
      </c>
      <c r="J109" s="2"/>
      <c r="K109" s="32" t="str">
        <f>IF(J109="","C",IF($I109="I",INDEX(Gehaltsklassen!A$11:A$15,MATCH(J109,Gehaltsklassen!C$11:C$15,1),1),IF($I109="II",INDEX(Gehaltsklassen!A$11:A$15,MATCH(J109,Gehaltsklassen!D$11:D$15,1),1),IF($I109="III",INDEX(Gehaltsklassen!A$11:A$15,MATCH(J109,Gehaltsklassen!E$11:E$15,1),1),"Falsche Bodenart"))))</f>
        <v>C</v>
      </c>
      <c r="L109" s="2"/>
      <c r="M109" s="32" t="str">
        <f>IF(L109="","C",IF($I109="I",INDEX(Gehaltsklassen!A$11:A$15,MATCH(L109,Gehaltsklassen!C$11:C$15,1),1),IF($I109="II",INDEX(Gehaltsklassen!A$11:A$15,MATCH(L109,Gehaltsklassen!D$11:D$15,1),1),IF($I109="III",INDEX(Gehaltsklassen!A$11:A$15,MATCH(L109,Gehaltsklassen!E$11:E$15,1),1),"Falsche Bodenart"))))</f>
        <v>C</v>
      </c>
      <c r="N109" s="86" t="str">
        <f>IF(OR(C109=""),"",SUM(F109)*VLOOKUP(K109,Gehaltsklassen!$B$34:$D$38,2,FALSE))</f>
        <v/>
      </c>
      <c r="O109" s="86" t="str">
        <f>IF(OR(C109=""),"",SUM(F109)*VLOOKUP(K109,Gehaltsklassen!$B$34:$D$38,2,FALSE)*C109)</f>
        <v/>
      </c>
      <c r="P109" s="86" t="str">
        <f>IF(OR(C109=""),"",SUM(F109,)*VLOOKUP(K109,Gehaltsklassen!$B$34:$D$38,3,FALSE))</f>
        <v/>
      </c>
      <c r="Q109" s="86" t="str">
        <f>IF(OR(C109=""),"",SUM(F109,)*VLOOKUP(K109,Gehaltsklassen!$B$34:$D$38,3,FALSE)*C109)</f>
        <v/>
      </c>
      <c r="R109" s="87" t="str">
        <f>IF(OR(C109=""),"",(SUM(G109)*VLOOKUP(M109,Gehaltsklassen!$B$34:$D$38,2,FALSE)))</f>
        <v/>
      </c>
      <c r="S109" s="87" t="str">
        <f>IF(OR(C109=""),"",(SUM(G109)*VLOOKUP(M109,Gehaltsklassen!$B$34:$D$38,2,FALSE))*C109)</f>
        <v/>
      </c>
      <c r="T109" s="417" t="str">
        <f>IF(OR(C109=""),"",(SUM(G109)*VLOOKUP(M109,Gehaltsklassen!$B$34:$D$38,3,FALSE)))</f>
        <v/>
      </c>
      <c r="U109" s="417" t="str">
        <f>IF(OR(C109=""),"",(SUM(G109)*VLOOKUP(M109,Gehaltsklassen!$B$34:$D$38,3,FALSE))*C109)</f>
        <v/>
      </c>
    </row>
    <row r="110" spans="1:21" ht="25.9" customHeight="1" x14ac:dyDescent="0.2">
      <c r="A110" s="74" t="str">
        <f>IF(D110="","",MAX($A$10:A109)+1)</f>
        <v/>
      </c>
      <c r="B110" s="82" t="str">
        <f>IF('N-Bedarf GL'!B109="","",'N-Bedarf GL'!B109)</f>
        <v/>
      </c>
      <c r="C110" s="204" t="str">
        <f>IF('N-Bedarf GL'!C109="","",'N-Bedarf GL'!C109)</f>
        <v/>
      </c>
      <c r="D110" s="81" t="str">
        <f>IF('N-Bedarf GL'!D109="","",'N-Bedarf GL'!D109)</f>
        <v/>
      </c>
      <c r="E110" s="83" t="str">
        <f>IF('N-Bedarf GL'!H109="","",'N-Bedarf GL'!H109)</f>
        <v/>
      </c>
      <c r="F110" s="32" t="str">
        <f t="shared" si="2"/>
        <v/>
      </c>
      <c r="G110" s="84" t="str">
        <f t="shared" si="3"/>
        <v/>
      </c>
      <c r="H110" s="85"/>
      <c r="I110" s="77" t="s">
        <v>261</v>
      </c>
      <c r="J110" s="2"/>
      <c r="K110" s="32" t="str">
        <f>IF(J110="","C",IF($I110="I",INDEX(Gehaltsklassen!A$11:A$15,MATCH(J110,Gehaltsklassen!C$11:C$15,1),1),IF($I110="II",INDEX(Gehaltsklassen!A$11:A$15,MATCH(J110,Gehaltsklassen!D$11:D$15,1),1),IF($I110="III",INDEX(Gehaltsklassen!A$11:A$15,MATCH(J110,Gehaltsklassen!E$11:E$15,1),1),"Falsche Bodenart"))))</f>
        <v>C</v>
      </c>
      <c r="L110" s="2"/>
      <c r="M110" s="32" t="str">
        <f>IF(L110="","C",IF($I110="I",INDEX(Gehaltsklassen!A$11:A$15,MATCH(L110,Gehaltsklassen!C$11:C$15,1),1),IF($I110="II",INDEX(Gehaltsklassen!A$11:A$15,MATCH(L110,Gehaltsklassen!D$11:D$15,1),1),IF($I110="III",INDEX(Gehaltsklassen!A$11:A$15,MATCH(L110,Gehaltsklassen!E$11:E$15,1),1),"Falsche Bodenart"))))</f>
        <v>C</v>
      </c>
      <c r="N110" s="86" t="str">
        <f>IF(OR(C110=""),"",SUM(F110)*VLOOKUP(K110,Gehaltsklassen!$B$34:$D$38,2,FALSE))</f>
        <v/>
      </c>
      <c r="O110" s="86" t="str">
        <f>IF(OR(C110=""),"",SUM(F110)*VLOOKUP(K110,Gehaltsklassen!$B$34:$D$38,2,FALSE)*C110)</f>
        <v/>
      </c>
      <c r="P110" s="86" t="str">
        <f>IF(OR(C110=""),"",SUM(F110,)*VLOOKUP(K110,Gehaltsklassen!$B$34:$D$38,3,FALSE))</f>
        <v/>
      </c>
      <c r="Q110" s="86" t="str">
        <f>IF(OR(C110=""),"",SUM(F110,)*VLOOKUP(K110,Gehaltsklassen!$B$34:$D$38,3,FALSE)*C110)</f>
        <v/>
      </c>
      <c r="R110" s="87" t="str">
        <f>IF(OR(C110=""),"",(SUM(G110)*VLOOKUP(M110,Gehaltsklassen!$B$34:$D$38,2,FALSE)))</f>
        <v/>
      </c>
      <c r="S110" s="87" t="str">
        <f>IF(OR(C110=""),"",(SUM(G110)*VLOOKUP(M110,Gehaltsklassen!$B$34:$D$38,2,FALSE))*C110)</f>
        <v/>
      </c>
      <c r="T110" s="417" t="str">
        <f>IF(OR(C110=""),"",(SUM(G110)*VLOOKUP(M110,Gehaltsklassen!$B$34:$D$38,3,FALSE)))</f>
        <v/>
      </c>
      <c r="U110" s="417" t="str">
        <f>IF(OR(C110=""),"",(SUM(G110)*VLOOKUP(M110,Gehaltsklassen!$B$34:$D$38,3,FALSE))*C110)</f>
        <v/>
      </c>
    </row>
    <row r="111" spans="1:21" ht="25.9" customHeight="1" x14ac:dyDescent="0.2">
      <c r="A111" s="74" t="str">
        <f>IF(D111="","",MAX($A$10:A110)+1)</f>
        <v/>
      </c>
      <c r="B111" s="82" t="str">
        <f>IF('N-Bedarf GL'!B110="","",'N-Bedarf GL'!B110)</f>
        <v/>
      </c>
      <c r="C111" s="204" t="str">
        <f>IF('N-Bedarf GL'!C110="","",'N-Bedarf GL'!C110)</f>
        <v/>
      </c>
      <c r="D111" s="81" t="str">
        <f>IF('N-Bedarf GL'!D110="","",'N-Bedarf GL'!D110)</f>
        <v/>
      </c>
      <c r="E111" s="83" t="str">
        <f>IF('N-Bedarf GL'!H110="","",'N-Bedarf GL'!H110)</f>
        <v/>
      </c>
      <c r="F111" s="32" t="str">
        <f t="shared" si="2"/>
        <v/>
      </c>
      <c r="G111" s="84" t="str">
        <f t="shared" si="3"/>
        <v/>
      </c>
      <c r="H111" s="85"/>
      <c r="I111" s="77" t="s">
        <v>261</v>
      </c>
      <c r="J111" s="2"/>
      <c r="K111" s="32" t="str">
        <f>IF(J111="","C",IF($I111="I",INDEX(Gehaltsklassen!A$11:A$15,MATCH(J111,Gehaltsklassen!C$11:C$15,1),1),IF($I111="II",INDEX(Gehaltsklassen!A$11:A$15,MATCH(J111,Gehaltsklassen!D$11:D$15,1),1),IF($I111="III",INDEX(Gehaltsklassen!A$11:A$15,MATCH(J111,Gehaltsklassen!E$11:E$15,1),1),"Falsche Bodenart"))))</f>
        <v>C</v>
      </c>
      <c r="L111" s="2"/>
      <c r="M111" s="32" t="str">
        <f>IF(L111="","C",IF($I111="I",INDEX(Gehaltsklassen!A$11:A$15,MATCH(L111,Gehaltsklassen!C$11:C$15,1),1),IF($I111="II",INDEX(Gehaltsklassen!A$11:A$15,MATCH(L111,Gehaltsklassen!D$11:D$15,1),1),IF($I111="III",INDEX(Gehaltsklassen!A$11:A$15,MATCH(L111,Gehaltsklassen!E$11:E$15,1),1),"Falsche Bodenart"))))</f>
        <v>C</v>
      </c>
      <c r="N111" s="86" t="str">
        <f>IF(OR(C111=""),"",SUM(F111)*VLOOKUP(K111,Gehaltsklassen!$B$34:$D$38,2,FALSE))</f>
        <v/>
      </c>
      <c r="O111" s="86" t="str">
        <f>IF(OR(C111=""),"",SUM(F111)*VLOOKUP(K111,Gehaltsklassen!$B$34:$D$38,2,FALSE)*C111)</f>
        <v/>
      </c>
      <c r="P111" s="86" t="str">
        <f>IF(OR(C111=""),"",SUM(F111,)*VLOOKUP(K111,Gehaltsklassen!$B$34:$D$38,3,FALSE))</f>
        <v/>
      </c>
      <c r="Q111" s="86" t="str">
        <f>IF(OR(C111=""),"",SUM(F111,)*VLOOKUP(K111,Gehaltsklassen!$B$34:$D$38,3,FALSE)*C111)</f>
        <v/>
      </c>
      <c r="R111" s="87" t="str">
        <f>IF(OR(C111=""),"",(SUM(G111)*VLOOKUP(M111,Gehaltsklassen!$B$34:$D$38,2,FALSE)))</f>
        <v/>
      </c>
      <c r="S111" s="87" t="str">
        <f>IF(OR(C111=""),"",(SUM(G111)*VLOOKUP(M111,Gehaltsklassen!$B$34:$D$38,2,FALSE))*C111)</f>
        <v/>
      </c>
      <c r="T111" s="417" t="str">
        <f>IF(OR(C111=""),"",(SUM(G111)*VLOOKUP(M111,Gehaltsklassen!$B$34:$D$38,3,FALSE)))</f>
        <v/>
      </c>
      <c r="U111" s="417" t="str">
        <f>IF(OR(C111=""),"",(SUM(G111)*VLOOKUP(M111,Gehaltsklassen!$B$34:$D$38,3,FALSE))*C111)</f>
        <v/>
      </c>
    </row>
    <row r="112" spans="1:21" ht="25.9" customHeight="1" x14ac:dyDescent="0.2">
      <c r="A112" s="74" t="str">
        <f>IF(D112="","",MAX($A$10:A111)+1)</f>
        <v/>
      </c>
      <c r="B112" s="82" t="str">
        <f>IF('N-Bedarf GL'!B111="","",'N-Bedarf GL'!B111)</f>
        <v/>
      </c>
      <c r="C112" s="204" t="str">
        <f>IF('N-Bedarf GL'!C111="","",'N-Bedarf GL'!C111)</f>
        <v/>
      </c>
      <c r="D112" s="81" t="str">
        <f>IF('N-Bedarf GL'!D111="","",'N-Bedarf GL'!D111)</f>
        <v/>
      </c>
      <c r="E112" s="83" t="str">
        <f>IF('N-Bedarf GL'!H111="","",'N-Bedarf GL'!H111)</f>
        <v/>
      </c>
      <c r="F112" s="32" t="str">
        <f t="shared" si="2"/>
        <v/>
      </c>
      <c r="G112" s="84" t="str">
        <f t="shared" si="3"/>
        <v/>
      </c>
      <c r="H112" s="85"/>
      <c r="I112" s="77" t="s">
        <v>261</v>
      </c>
      <c r="J112" s="2"/>
      <c r="K112" s="32" t="str">
        <f>IF(J112="","C",IF($I112="I",INDEX(Gehaltsklassen!A$11:A$15,MATCH(J112,Gehaltsklassen!C$11:C$15,1),1),IF($I112="II",INDEX(Gehaltsklassen!A$11:A$15,MATCH(J112,Gehaltsklassen!D$11:D$15,1),1),IF($I112="III",INDEX(Gehaltsklassen!A$11:A$15,MATCH(J112,Gehaltsklassen!E$11:E$15,1),1),"Falsche Bodenart"))))</f>
        <v>C</v>
      </c>
      <c r="L112" s="2"/>
      <c r="M112" s="32" t="str">
        <f>IF(L112="","C",IF($I112="I",INDEX(Gehaltsklassen!A$11:A$15,MATCH(L112,Gehaltsklassen!C$11:C$15,1),1),IF($I112="II",INDEX(Gehaltsklassen!A$11:A$15,MATCH(L112,Gehaltsklassen!D$11:D$15,1),1),IF($I112="III",INDEX(Gehaltsklassen!A$11:A$15,MATCH(L112,Gehaltsklassen!E$11:E$15,1),1),"Falsche Bodenart"))))</f>
        <v>C</v>
      </c>
      <c r="N112" s="86" t="str">
        <f>IF(OR(C112=""),"",SUM(F112)*VLOOKUP(K112,Gehaltsklassen!$B$34:$D$38,2,FALSE))</f>
        <v/>
      </c>
      <c r="O112" s="86" t="str">
        <f>IF(OR(C112=""),"",SUM(F112)*VLOOKUP(K112,Gehaltsklassen!$B$34:$D$38,2,FALSE)*C112)</f>
        <v/>
      </c>
      <c r="P112" s="86" t="str">
        <f>IF(OR(C112=""),"",SUM(F112,)*VLOOKUP(K112,Gehaltsklassen!$B$34:$D$38,3,FALSE))</f>
        <v/>
      </c>
      <c r="Q112" s="86" t="str">
        <f>IF(OR(C112=""),"",SUM(F112,)*VLOOKUP(K112,Gehaltsklassen!$B$34:$D$38,3,FALSE)*C112)</f>
        <v/>
      </c>
      <c r="R112" s="87" t="str">
        <f>IF(OR(C112=""),"",(SUM(G112)*VLOOKUP(M112,Gehaltsklassen!$B$34:$D$38,2,FALSE)))</f>
        <v/>
      </c>
      <c r="S112" s="87" t="str">
        <f>IF(OR(C112=""),"",(SUM(G112)*VLOOKUP(M112,Gehaltsklassen!$B$34:$D$38,2,FALSE))*C112)</f>
        <v/>
      </c>
      <c r="T112" s="417" t="str">
        <f>IF(OR(C112=""),"",(SUM(G112)*VLOOKUP(M112,Gehaltsklassen!$B$34:$D$38,3,FALSE)))</f>
        <v/>
      </c>
      <c r="U112" s="417" t="str">
        <f>IF(OR(C112=""),"",(SUM(G112)*VLOOKUP(M112,Gehaltsklassen!$B$34:$D$38,3,FALSE))*C112)</f>
        <v/>
      </c>
    </row>
    <row r="113" spans="1:21" ht="25.9" customHeight="1" x14ac:dyDescent="0.2">
      <c r="A113" s="74" t="str">
        <f>IF(D113="","",MAX($A$10:A112)+1)</f>
        <v/>
      </c>
      <c r="B113" s="82" t="str">
        <f>IF('N-Bedarf GL'!B112="","",'N-Bedarf GL'!B112)</f>
        <v/>
      </c>
      <c r="C113" s="204" t="str">
        <f>IF('N-Bedarf GL'!C112="","",'N-Bedarf GL'!C112)</f>
        <v/>
      </c>
      <c r="D113" s="81" t="str">
        <f>IF('N-Bedarf GL'!D112="","",'N-Bedarf GL'!D112)</f>
        <v/>
      </c>
      <c r="E113" s="83" t="str">
        <f>IF('N-Bedarf GL'!H112="","",'N-Bedarf GL'!H112)</f>
        <v/>
      </c>
      <c r="F113" s="32" t="str">
        <f t="shared" si="2"/>
        <v/>
      </c>
      <c r="G113" s="84" t="str">
        <f t="shared" si="3"/>
        <v/>
      </c>
      <c r="H113" s="85"/>
      <c r="I113" s="77" t="s">
        <v>261</v>
      </c>
      <c r="J113" s="2"/>
      <c r="K113" s="32" t="str">
        <f>IF(J113="","C",IF($I113="I",INDEX(Gehaltsklassen!A$11:A$15,MATCH(J113,Gehaltsklassen!C$11:C$15,1),1),IF($I113="II",INDEX(Gehaltsklassen!A$11:A$15,MATCH(J113,Gehaltsklassen!D$11:D$15,1),1),IF($I113="III",INDEX(Gehaltsklassen!A$11:A$15,MATCH(J113,Gehaltsklassen!E$11:E$15,1),1),"Falsche Bodenart"))))</f>
        <v>C</v>
      </c>
      <c r="L113" s="2"/>
      <c r="M113" s="32" t="str">
        <f>IF(L113="","C",IF($I113="I",INDEX(Gehaltsklassen!A$11:A$15,MATCH(L113,Gehaltsklassen!C$11:C$15,1),1),IF($I113="II",INDEX(Gehaltsklassen!A$11:A$15,MATCH(L113,Gehaltsklassen!D$11:D$15,1),1),IF($I113="III",INDEX(Gehaltsklassen!A$11:A$15,MATCH(L113,Gehaltsklassen!E$11:E$15,1),1),"Falsche Bodenart"))))</f>
        <v>C</v>
      </c>
      <c r="N113" s="86" t="str">
        <f>IF(OR(C113=""),"",SUM(F113)*VLOOKUP(K113,Gehaltsklassen!$B$34:$D$38,2,FALSE))</f>
        <v/>
      </c>
      <c r="O113" s="86" t="str">
        <f>IF(OR(C113=""),"",SUM(F113)*VLOOKUP(K113,Gehaltsklassen!$B$34:$D$38,2,FALSE)*C113)</f>
        <v/>
      </c>
      <c r="P113" s="86" t="str">
        <f>IF(OR(C113=""),"",SUM(F113,)*VLOOKUP(K113,Gehaltsklassen!$B$34:$D$38,3,FALSE))</f>
        <v/>
      </c>
      <c r="Q113" s="86" t="str">
        <f>IF(OR(C113=""),"",SUM(F113,)*VLOOKUP(K113,Gehaltsklassen!$B$34:$D$38,3,FALSE)*C113)</f>
        <v/>
      </c>
      <c r="R113" s="87" t="str">
        <f>IF(OR(C113=""),"",(SUM(G113)*VLOOKUP(M113,Gehaltsklassen!$B$34:$D$38,2,FALSE)))</f>
        <v/>
      </c>
      <c r="S113" s="87" t="str">
        <f>IF(OR(C113=""),"",(SUM(G113)*VLOOKUP(M113,Gehaltsklassen!$B$34:$D$38,2,FALSE))*C113)</f>
        <v/>
      </c>
      <c r="T113" s="417" t="str">
        <f>IF(OR(C113=""),"",(SUM(G113)*VLOOKUP(M113,Gehaltsklassen!$B$34:$D$38,3,FALSE)))</f>
        <v/>
      </c>
      <c r="U113" s="417" t="str">
        <f>IF(OR(C113=""),"",(SUM(G113)*VLOOKUP(M113,Gehaltsklassen!$B$34:$D$38,3,FALSE))*C113)</f>
        <v/>
      </c>
    </row>
    <row r="114" spans="1:21" ht="25.9" customHeight="1" x14ac:dyDescent="0.2">
      <c r="A114" s="74" t="str">
        <f>IF(D114="","",MAX($A$10:A113)+1)</f>
        <v/>
      </c>
      <c r="B114" s="82" t="str">
        <f>IF('N-Bedarf GL'!B113="","",'N-Bedarf GL'!B113)</f>
        <v/>
      </c>
      <c r="C114" s="204" t="str">
        <f>IF('N-Bedarf GL'!C113="","",'N-Bedarf GL'!C113)</f>
        <v/>
      </c>
      <c r="D114" s="81" t="str">
        <f>IF('N-Bedarf GL'!D113="","",'N-Bedarf GL'!D113)</f>
        <v/>
      </c>
      <c r="E114" s="83" t="str">
        <f>IF('N-Bedarf GL'!H113="","",'N-Bedarf GL'!H113)</f>
        <v/>
      </c>
      <c r="F114" s="32" t="str">
        <f t="shared" si="2"/>
        <v/>
      </c>
      <c r="G114" s="84" t="str">
        <f t="shared" si="3"/>
        <v/>
      </c>
      <c r="H114" s="85"/>
      <c r="I114" s="77" t="s">
        <v>261</v>
      </c>
      <c r="J114" s="2"/>
      <c r="K114" s="32" t="str">
        <f>IF(J114="","C",IF($I114="I",INDEX(Gehaltsklassen!A$11:A$15,MATCH(J114,Gehaltsklassen!C$11:C$15,1),1),IF($I114="II",INDEX(Gehaltsklassen!A$11:A$15,MATCH(J114,Gehaltsklassen!D$11:D$15,1),1),IF($I114="III",INDEX(Gehaltsklassen!A$11:A$15,MATCH(J114,Gehaltsklassen!E$11:E$15,1),1),"Falsche Bodenart"))))</f>
        <v>C</v>
      </c>
      <c r="L114" s="2"/>
      <c r="M114" s="32" t="str">
        <f>IF(L114="","C",IF($I114="I",INDEX(Gehaltsklassen!A$11:A$15,MATCH(L114,Gehaltsklassen!C$11:C$15,1),1),IF($I114="II",INDEX(Gehaltsklassen!A$11:A$15,MATCH(L114,Gehaltsklassen!D$11:D$15,1),1),IF($I114="III",INDEX(Gehaltsklassen!A$11:A$15,MATCH(L114,Gehaltsklassen!E$11:E$15,1),1),"Falsche Bodenart"))))</f>
        <v>C</v>
      </c>
      <c r="N114" s="86" t="str">
        <f>IF(OR(C114=""),"",SUM(F114)*VLOOKUP(K114,Gehaltsklassen!$B$34:$D$38,2,FALSE))</f>
        <v/>
      </c>
      <c r="O114" s="86" t="str">
        <f>IF(OR(C114=""),"",SUM(F114)*VLOOKUP(K114,Gehaltsklassen!$B$34:$D$38,2,FALSE)*C114)</f>
        <v/>
      </c>
      <c r="P114" s="86" t="str">
        <f>IF(OR(C114=""),"",SUM(F114,)*VLOOKUP(K114,Gehaltsklassen!$B$34:$D$38,3,FALSE))</f>
        <v/>
      </c>
      <c r="Q114" s="86" t="str">
        <f>IF(OR(C114=""),"",SUM(F114,)*VLOOKUP(K114,Gehaltsklassen!$B$34:$D$38,3,FALSE)*C114)</f>
        <v/>
      </c>
      <c r="R114" s="87" t="str">
        <f>IF(OR(C114=""),"",(SUM(G114)*VLOOKUP(M114,Gehaltsklassen!$B$34:$D$38,2,FALSE)))</f>
        <v/>
      </c>
      <c r="S114" s="87" t="str">
        <f>IF(OR(C114=""),"",(SUM(G114)*VLOOKUP(M114,Gehaltsklassen!$B$34:$D$38,2,FALSE))*C114)</f>
        <v/>
      </c>
      <c r="T114" s="417" t="str">
        <f>IF(OR(C114=""),"",(SUM(G114)*VLOOKUP(M114,Gehaltsklassen!$B$34:$D$38,3,FALSE)))</f>
        <v/>
      </c>
      <c r="U114" s="417" t="str">
        <f>IF(OR(C114=""),"",(SUM(G114)*VLOOKUP(M114,Gehaltsklassen!$B$34:$D$38,3,FALSE))*C114)</f>
        <v/>
      </c>
    </row>
    <row r="115" spans="1:21" ht="25.9" customHeight="1" x14ac:dyDescent="0.2">
      <c r="A115" s="74" t="str">
        <f>IF(D115="","",MAX($A$10:A114)+1)</f>
        <v/>
      </c>
      <c r="B115" s="82" t="str">
        <f>IF('N-Bedarf GL'!B114="","",'N-Bedarf GL'!B114)</f>
        <v/>
      </c>
      <c r="C115" s="204" t="str">
        <f>IF('N-Bedarf GL'!C114="","",'N-Bedarf GL'!C114)</f>
        <v/>
      </c>
      <c r="D115" s="81" t="str">
        <f>IF('N-Bedarf GL'!D114="","",'N-Bedarf GL'!D114)</f>
        <v/>
      </c>
      <c r="E115" s="83" t="str">
        <f>IF('N-Bedarf GL'!H114="","",'N-Bedarf GL'!H114)</f>
        <v/>
      </c>
      <c r="F115" s="32" t="str">
        <f t="shared" si="2"/>
        <v/>
      </c>
      <c r="G115" s="84" t="str">
        <f t="shared" si="3"/>
        <v/>
      </c>
      <c r="H115" s="85"/>
      <c r="I115" s="77" t="s">
        <v>261</v>
      </c>
      <c r="J115" s="2"/>
      <c r="K115" s="32" t="str">
        <f>IF(J115="","C",IF($I115="I",INDEX(Gehaltsklassen!A$11:A$15,MATCH(J115,Gehaltsklassen!C$11:C$15,1),1),IF($I115="II",INDEX(Gehaltsklassen!A$11:A$15,MATCH(J115,Gehaltsklassen!D$11:D$15,1),1),IF($I115="III",INDEX(Gehaltsklassen!A$11:A$15,MATCH(J115,Gehaltsklassen!E$11:E$15,1),1),"Falsche Bodenart"))))</f>
        <v>C</v>
      </c>
      <c r="L115" s="2"/>
      <c r="M115" s="32" t="str">
        <f>IF(L115="","C",IF($I115="I",INDEX(Gehaltsklassen!A$11:A$15,MATCH(L115,Gehaltsklassen!C$11:C$15,1),1),IF($I115="II",INDEX(Gehaltsklassen!A$11:A$15,MATCH(L115,Gehaltsklassen!D$11:D$15,1),1),IF($I115="III",INDEX(Gehaltsklassen!A$11:A$15,MATCH(L115,Gehaltsklassen!E$11:E$15,1),1),"Falsche Bodenart"))))</f>
        <v>C</v>
      </c>
      <c r="N115" s="86" t="str">
        <f>IF(OR(C115=""),"",SUM(F115)*VLOOKUP(K115,Gehaltsklassen!$B$34:$D$38,2,FALSE))</f>
        <v/>
      </c>
      <c r="O115" s="86" t="str">
        <f>IF(OR(C115=""),"",SUM(F115)*VLOOKUP(K115,Gehaltsklassen!$B$34:$D$38,2,FALSE)*C115)</f>
        <v/>
      </c>
      <c r="P115" s="86" t="str">
        <f>IF(OR(C115=""),"",SUM(F115,)*VLOOKUP(K115,Gehaltsklassen!$B$34:$D$38,3,FALSE))</f>
        <v/>
      </c>
      <c r="Q115" s="86" t="str">
        <f>IF(OR(C115=""),"",SUM(F115,)*VLOOKUP(K115,Gehaltsklassen!$B$34:$D$38,3,FALSE)*C115)</f>
        <v/>
      </c>
      <c r="R115" s="87" t="str">
        <f>IF(OR(C115=""),"",(SUM(G115)*VLOOKUP(M115,Gehaltsklassen!$B$34:$D$38,2,FALSE)))</f>
        <v/>
      </c>
      <c r="S115" s="87" t="str">
        <f>IF(OR(C115=""),"",(SUM(G115)*VLOOKUP(M115,Gehaltsklassen!$B$34:$D$38,2,FALSE))*C115)</f>
        <v/>
      </c>
      <c r="T115" s="417" t="str">
        <f>IF(OR(C115=""),"",(SUM(G115)*VLOOKUP(M115,Gehaltsklassen!$B$34:$D$38,3,FALSE)))</f>
        <v/>
      </c>
      <c r="U115" s="417" t="str">
        <f>IF(OR(C115=""),"",(SUM(G115)*VLOOKUP(M115,Gehaltsklassen!$B$34:$D$38,3,FALSE))*C115)</f>
        <v/>
      </c>
    </row>
    <row r="116" spans="1:21" ht="25.9" customHeight="1" x14ac:dyDescent="0.2">
      <c r="A116" s="74" t="str">
        <f>IF(D116="","",MAX($A$10:A115)+1)</f>
        <v/>
      </c>
      <c r="B116" s="82" t="str">
        <f>IF('N-Bedarf GL'!B115="","",'N-Bedarf GL'!B115)</f>
        <v/>
      </c>
      <c r="C116" s="204" t="str">
        <f>IF('N-Bedarf GL'!C115="","",'N-Bedarf GL'!C115)</f>
        <v/>
      </c>
      <c r="D116" s="81" t="str">
        <f>IF('N-Bedarf GL'!D115="","",'N-Bedarf GL'!D115)</f>
        <v/>
      </c>
      <c r="E116" s="83" t="str">
        <f>IF('N-Bedarf GL'!H115="","",'N-Bedarf GL'!H115)</f>
        <v/>
      </c>
      <c r="F116" s="32" t="str">
        <f t="shared" si="2"/>
        <v/>
      </c>
      <c r="G116" s="84" t="str">
        <f t="shared" si="3"/>
        <v/>
      </c>
      <c r="H116" s="85"/>
      <c r="I116" s="77" t="s">
        <v>261</v>
      </c>
      <c r="J116" s="2"/>
      <c r="K116" s="32" t="str">
        <f>IF(J116="","C",IF($I116="I",INDEX(Gehaltsklassen!A$11:A$15,MATCH(J116,Gehaltsklassen!C$11:C$15,1),1),IF($I116="II",INDEX(Gehaltsklassen!A$11:A$15,MATCH(J116,Gehaltsklassen!D$11:D$15,1),1),IF($I116="III",INDEX(Gehaltsklassen!A$11:A$15,MATCH(J116,Gehaltsklassen!E$11:E$15,1),1),"Falsche Bodenart"))))</f>
        <v>C</v>
      </c>
      <c r="L116" s="2"/>
      <c r="M116" s="32" t="str">
        <f>IF(L116="","C",IF($I116="I",INDEX(Gehaltsklassen!A$11:A$15,MATCH(L116,Gehaltsklassen!C$11:C$15,1),1),IF($I116="II",INDEX(Gehaltsklassen!A$11:A$15,MATCH(L116,Gehaltsklassen!D$11:D$15,1),1),IF($I116="III",INDEX(Gehaltsklassen!A$11:A$15,MATCH(L116,Gehaltsklassen!E$11:E$15,1),1),"Falsche Bodenart"))))</f>
        <v>C</v>
      </c>
      <c r="N116" s="86" t="str">
        <f>IF(OR(C116=""),"",SUM(F116)*VLOOKUP(K116,Gehaltsklassen!$B$34:$D$38,2,FALSE))</f>
        <v/>
      </c>
      <c r="O116" s="86" t="str">
        <f>IF(OR(C116=""),"",SUM(F116)*VLOOKUP(K116,Gehaltsklassen!$B$34:$D$38,2,FALSE)*C116)</f>
        <v/>
      </c>
      <c r="P116" s="86" t="str">
        <f>IF(OR(C116=""),"",SUM(F116,)*VLOOKUP(K116,Gehaltsklassen!$B$34:$D$38,3,FALSE))</f>
        <v/>
      </c>
      <c r="Q116" s="86" t="str">
        <f>IF(OR(C116=""),"",SUM(F116,)*VLOOKUP(K116,Gehaltsklassen!$B$34:$D$38,3,FALSE)*C116)</f>
        <v/>
      </c>
      <c r="R116" s="87" t="str">
        <f>IF(OR(C116=""),"",(SUM(G116)*VLOOKUP(M116,Gehaltsklassen!$B$34:$D$38,2,FALSE)))</f>
        <v/>
      </c>
      <c r="S116" s="87" t="str">
        <f>IF(OR(C116=""),"",(SUM(G116)*VLOOKUP(M116,Gehaltsklassen!$B$34:$D$38,2,FALSE))*C116)</f>
        <v/>
      </c>
      <c r="T116" s="417" t="str">
        <f>IF(OR(C116=""),"",(SUM(G116)*VLOOKUP(M116,Gehaltsklassen!$B$34:$D$38,3,FALSE)))</f>
        <v/>
      </c>
      <c r="U116" s="417" t="str">
        <f>IF(OR(C116=""),"",(SUM(G116)*VLOOKUP(M116,Gehaltsklassen!$B$34:$D$38,3,FALSE))*C116)</f>
        <v/>
      </c>
    </row>
    <row r="117" spans="1:21" ht="25.9" customHeight="1" x14ac:dyDescent="0.2">
      <c r="A117" s="74" t="str">
        <f>IF(D117="","",MAX($A$10:A116)+1)</f>
        <v/>
      </c>
      <c r="B117" s="82" t="str">
        <f>IF('N-Bedarf GL'!B116="","",'N-Bedarf GL'!B116)</f>
        <v/>
      </c>
      <c r="C117" s="204" t="str">
        <f>IF('N-Bedarf GL'!C116="","",'N-Bedarf GL'!C116)</f>
        <v/>
      </c>
      <c r="D117" s="81" t="str">
        <f>IF('N-Bedarf GL'!D116="","",'N-Bedarf GL'!D116)</f>
        <v/>
      </c>
      <c r="E117" s="83" t="str">
        <f>IF('N-Bedarf GL'!H116="","",'N-Bedarf GL'!H116)</f>
        <v/>
      </c>
      <c r="F117" s="32" t="str">
        <f t="shared" si="2"/>
        <v/>
      </c>
      <c r="G117" s="84" t="str">
        <f t="shared" si="3"/>
        <v/>
      </c>
      <c r="H117" s="85"/>
      <c r="I117" s="77" t="s">
        <v>261</v>
      </c>
      <c r="J117" s="2"/>
      <c r="K117" s="32" t="str">
        <f>IF(J117="","C",IF($I117="I",INDEX(Gehaltsklassen!A$11:A$15,MATCH(J117,Gehaltsklassen!C$11:C$15,1),1),IF($I117="II",INDEX(Gehaltsklassen!A$11:A$15,MATCH(J117,Gehaltsklassen!D$11:D$15,1),1),IF($I117="III",INDEX(Gehaltsklassen!A$11:A$15,MATCH(J117,Gehaltsklassen!E$11:E$15,1),1),"Falsche Bodenart"))))</f>
        <v>C</v>
      </c>
      <c r="L117" s="2"/>
      <c r="M117" s="32" t="str">
        <f>IF(L117="","C",IF($I117="I",INDEX(Gehaltsklassen!A$11:A$15,MATCH(L117,Gehaltsklassen!C$11:C$15,1),1),IF($I117="II",INDEX(Gehaltsklassen!A$11:A$15,MATCH(L117,Gehaltsklassen!D$11:D$15,1),1),IF($I117="III",INDEX(Gehaltsklassen!A$11:A$15,MATCH(L117,Gehaltsklassen!E$11:E$15,1),1),"Falsche Bodenart"))))</f>
        <v>C</v>
      </c>
      <c r="N117" s="86" t="str">
        <f>IF(OR(C117=""),"",SUM(F117)*VLOOKUP(K117,Gehaltsklassen!$B$34:$D$38,2,FALSE))</f>
        <v/>
      </c>
      <c r="O117" s="86" t="str">
        <f>IF(OR(C117=""),"",SUM(F117)*VLOOKUP(K117,Gehaltsklassen!$B$34:$D$38,2,FALSE)*C117)</f>
        <v/>
      </c>
      <c r="P117" s="86" t="str">
        <f>IF(OR(C117=""),"",SUM(F117,)*VLOOKUP(K117,Gehaltsklassen!$B$34:$D$38,3,FALSE))</f>
        <v/>
      </c>
      <c r="Q117" s="86" t="str">
        <f>IF(OR(C117=""),"",SUM(F117,)*VLOOKUP(K117,Gehaltsklassen!$B$34:$D$38,3,FALSE)*C117)</f>
        <v/>
      </c>
      <c r="R117" s="87" t="str">
        <f>IF(OR(C117=""),"",(SUM(G117)*VLOOKUP(M117,Gehaltsklassen!$B$34:$D$38,2,FALSE)))</f>
        <v/>
      </c>
      <c r="S117" s="87" t="str">
        <f>IF(OR(C117=""),"",(SUM(G117)*VLOOKUP(M117,Gehaltsklassen!$B$34:$D$38,2,FALSE))*C117)</f>
        <v/>
      </c>
      <c r="T117" s="417" t="str">
        <f>IF(OR(C117=""),"",(SUM(G117)*VLOOKUP(M117,Gehaltsklassen!$B$34:$D$38,3,FALSE)))</f>
        <v/>
      </c>
      <c r="U117" s="417" t="str">
        <f>IF(OR(C117=""),"",(SUM(G117)*VLOOKUP(M117,Gehaltsklassen!$B$34:$D$38,3,FALSE))*C117)</f>
        <v/>
      </c>
    </row>
    <row r="118" spans="1:21" ht="25.9" customHeight="1" x14ac:dyDescent="0.2">
      <c r="A118" s="74" t="str">
        <f>IF(D118="","",MAX($A$10:A117)+1)</f>
        <v/>
      </c>
      <c r="B118" s="82" t="str">
        <f>IF('N-Bedarf GL'!B117="","",'N-Bedarf GL'!B117)</f>
        <v/>
      </c>
      <c r="C118" s="204" t="str">
        <f>IF('N-Bedarf GL'!C117="","",'N-Bedarf GL'!C117)</f>
        <v/>
      </c>
      <c r="D118" s="81" t="str">
        <f>IF('N-Bedarf GL'!D117="","",'N-Bedarf GL'!D117)</f>
        <v/>
      </c>
      <c r="E118" s="83" t="str">
        <f>IF('N-Bedarf GL'!H117="","",'N-Bedarf GL'!H117)</f>
        <v/>
      </c>
      <c r="F118" s="32" t="str">
        <f t="shared" si="2"/>
        <v/>
      </c>
      <c r="G118" s="84" t="str">
        <f t="shared" si="3"/>
        <v/>
      </c>
      <c r="H118" s="85"/>
      <c r="I118" s="77" t="s">
        <v>261</v>
      </c>
      <c r="J118" s="2"/>
      <c r="K118" s="32" t="str">
        <f>IF(J118="","C",IF($I118="I",INDEX(Gehaltsklassen!A$11:A$15,MATCH(J118,Gehaltsklassen!C$11:C$15,1),1),IF($I118="II",INDEX(Gehaltsklassen!A$11:A$15,MATCH(J118,Gehaltsklassen!D$11:D$15,1),1),IF($I118="III",INDEX(Gehaltsklassen!A$11:A$15,MATCH(J118,Gehaltsklassen!E$11:E$15,1),1),"Falsche Bodenart"))))</f>
        <v>C</v>
      </c>
      <c r="L118" s="2"/>
      <c r="M118" s="32" t="str">
        <f>IF(L118="","C",IF($I118="I",INDEX(Gehaltsklassen!A$11:A$15,MATCH(L118,Gehaltsklassen!C$11:C$15,1),1),IF($I118="II",INDEX(Gehaltsklassen!A$11:A$15,MATCH(L118,Gehaltsklassen!D$11:D$15,1),1),IF($I118="III",INDEX(Gehaltsklassen!A$11:A$15,MATCH(L118,Gehaltsklassen!E$11:E$15,1),1),"Falsche Bodenart"))))</f>
        <v>C</v>
      </c>
      <c r="N118" s="86" t="str">
        <f>IF(OR(C118=""),"",SUM(F118)*VLOOKUP(K118,Gehaltsklassen!$B$34:$D$38,2,FALSE))</f>
        <v/>
      </c>
      <c r="O118" s="86" t="str">
        <f>IF(OR(C118=""),"",SUM(F118)*VLOOKUP(K118,Gehaltsklassen!$B$34:$D$38,2,FALSE)*C118)</f>
        <v/>
      </c>
      <c r="P118" s="86" t="str">
        <f>IF(OR(C118=""),"",SUM(F118,)*VLOOKUP(K118,Gehaltsklassen!$B$34:$D$38,3,FALSE))</f>
        <v/>
      </c>
      <c r="Q118" s="86" t="str">
        <f>IF(OR(C118=""),"",SUM(F118,)*VLOOKUP(K118,Gehaltsklassen!$B$34:$D$38,3,FALSE)*C118)</f>
        <v/>
      </c>
      <c r="R118" s="87" t="str">
        <f>IF(OR(C118=""),"",(SUM(G118)*VLOOKUP(M118,Gehaltsklassen!$B$34:$D$38,2,FALSE)))</f>
        <v/>
      </c>
      <c r="S118" s="87" t="str">
        <f>IF(OR(C118=""),"",(SUM(G118)*VLOOKUP(M118,Gehaltsklassen!$B$34:$D$38,2,FALSE))*C118)</f>
        <v/>
      </c>
      <c r="T118" s="417" t="str">
        <f>IF(OR(C118=""),"",(SUM(G118)*VLOOKUP(M118,Gehaltsklassen!$B$34:$D$38,3,FALSE)))</f>
        <v/>
      </c>
      <c r="U118" s="417" t="str">
        <f>IF(OR(C118=""),"",(SUM(G118)*VLOOKUP(M118,Gehaltsklassen!$B$34:$D$38,3,FALSE))*C118)</f>
        <v/>
      </c>
    </row>
    <row r="119" spans="1:21" ht="25.9" customHeight="1" x14ac:dyDescent="0.2">
      <c r="A119" s="74" t="str">
        <f>IF(D119="","",MAX($A$10:A118)+1)</f>
        <v/>
      </c>
      <c r="B119" s="82" t="str">
        <f>IF('N-Bedarf GL'!B118="","",'N-Bedarf GL'!B118)</f>
        <v/>
      </c>
      <c r="C119" s="204" t="str">
        <f>IF('N-Bedarf GL'!C118="","",'N-Bedarf GL'!C118)</f>
        <v/>
      </c>
      <c r="D119" s="81" t="str">
        <f>IF('N-Bedarf GL'!D118="","",'N-Bedarf GL'!D118)</f>
        <v/>
      </c>
      <c r="E119" s="83" t="str">
        <f>IF('N-Bedarf GL'!H118="","",'N-Bedarf GL'!H118)</f>
        <v/>
      </c>
      <c r="F119" s="32" t="str">
        <f t="shared" si="2"/>
        <v/>
      </c>
      <c r="G119" s="84" t="str">
        <f t="shared" si="3"/>
        <v/>
      </c>
      <c r="H119" s="85"/>
      <c r="I119" s="77" t="s">
        <v>261</v>
      </c>
      <c r="J119" s="2"/>
      <c r="K119" s="32" t="str">
        <f>IF(J119="","C",IF($I119="I",INDEX(Gehaltsklassen!A$11:A$15,MATCH(J119,Gehaltsklassen!C$11:C$15,1),1),IF($I119="II",INDEX(Gehaltsklassen!A$11:A$15,MATCH(J119,Gehaltsklassen!D$11:D$15,1),1),IF($I119="III",INDEX(Gehaltsklassen!A$11:A$15,MATCH(J119,Gehaltsklassen!E$11:E$15,1),1),"Falsche Bodenart"))))</f>
        <v>C</v>
      </c>
      <c r="L119" s="2"/>
      <c r="M119" s="32" t="str">
        <f>IF(L119="","C",IF($I119="I",INDEX(Gehaltsklassen!A$11:A$15,MATCH(L119,Gehaltsklassen!C$11:C$15,1),1),IF($I119="II",INDEX(Gehaltsklassen!A$11:A$15,MATCH(L119,Gehaltsklassen!D$11:D$15,1),1),IF($I119="III",INDEX(Gehaltsklassen!A$11:A$15,MATCH(L119,Gehaltsklassen!E$11:E$15,1),1),"Falsche Bodenart"))))</f>
        <v>C</v>
      </c>
      <c r="N119" s="86" t="str">
        <f>IF(OR(C119=""),"",SUM(F119)*VLOOKUP(K119,Gehaltsklassen!$B$34:$D$38,2,FALSE))</f>
        <v/>
      </c>
      <c r="O119" s="86" t="str">
        <f>IF(OR(C119=""),"",SUM(F119)*VLOOKUP(K119,Gehaltsklassen!$B$34:$D$38,2,FALSE)*C119)</f>
        <v/>
      </c>
      <c r="P119" s="86" t="str">
        <f>IF(OR(C119=""),"",SUM(F119,)*VLOOKUP(K119,Gehaltsklassen!$B$34:$D$38,3,FALSE))</f>
        <v/>
      </c>
      <c r="Q119" s="86" t="str">
        <f>IF(OR(C119=""),"",SUM(F119,)*VLOOKUP(K119,Gehaltsklassen!$B$34:$D$38,3,FALSE)*C119)</f>
        <v/>
      </c>
      <c r="R119" s="87" t="str">
        <f>IF(OR(C119=""),"",(SUM(G119)*VLOOKUP(M119,Gehaltsklassen!$B$34:$D$38,2,FALSE)))</f>
        <v/>
      </c>
      <c r="S119" s="87" t="str">
        <f>IF(OR(C119=""),"",(SUM(G119)*VLOOKUP(M119,Gehaltsklassen!$B$34:$D$38,2,FALSE))*C119)</f>
        <v/>
      </c>
      <c r="T119" s="417" t="str">
        <f>IF(OR(C119=""),"",(SUM(G119)*VLOOKUP(M119,Gehaltsklassen!$B$34:$D$38,3,FALSE)))</f>
        <v/>
      </c>
      <c r="U119" s="417" t="str">
        <f>IF(OR(C119=""),"",(SUM(G119)*VLOOKUP(M119,Gehaltsklassen!$B$34:$D$38,3,FALSE))*C119)</f>
        <v/>
      </c>
    </row>
    <row r="120" spans="1:21" ht="25.9" customHeight="1" x14ac:dyDescent="0.2">
      <c r="A120" s="74" t="str">
        <f>IF(D120="","",MAX($A$10:A119)+1)</f>
        <v/>
      </c>
      <c r="B120" s="82" t="str">
        <f>IF('N-Bedarf GL'!B119="","",'N-Bedarf GL'!B119)</f>
        <v/>
      </c>
      <c r="C120" s="204" t="str">
        <f>IF('N-Bedarf GL'!C119="","",'N-Bedarf GL'!C119)</f>
        <v/>
      </c>
      <c r="D120" s="81" t="str">
        <f>IF('N-Bedarf GL'!D119="","",'N-Bedarf GL'!D119)</f>
        <v/>
      </c>
      <c r="E120" s="83" t="str">
        <f>IF('N-Bedarf GL'!H119="","",'N-Bedarf GL'!H119)</f>
        <v/>
      </c>
      <c r="F120" s="32" t="str">
        <f t="shared" si="2"/>
        <v/>
      </c>
      <c r="G120" s="84" t="str">
        <f t="shared" si="3"/>
        <v/>
      </c>
      <c r="H120" s="85"/>
      <c r="I120" s="77" t="s">
        <v>261</v>
      </c>
      <c r="J120" s="2"/>
      <c r="K120" s="32" t="str">
        <f>IF(J120="","C",IF($I120="I",INDEX(Gehaltsklassen!A$11:A$15,MATCH(J120,Gehaltsklassen!C$11:C$15,1),1),IF($I120="II",INDEX(Gehaltsklassen!A$11:A$15,MATCH(J120,Gehaltsklassen!D$11:D$15,1),1),IF($I120="III",INDEX(Gehaltsklassen!A$11:A$15,MATCH(J120,Gehaltsklassen!E$11:E$15,1),1),"Falsche Bodenart"))))</f>
        <v>C</v>
      </c>
      <c r="L120" s="2"/>
      <c r="M120" s="32" t="str">
        <f>IF(L120="","C",IF($I120="I",INDEX(Gehaltsklassen!A$11:A$15,MATCH(L120,Gehaltsklassen!C$11:C$15,1),1),IF($I120="II",INDEX(Gehaltsklassen!A$11:A$15,MATCH(L120,Gehaltsklassen!D$11:D$15,1),1),IF($I120="III",INDEX(Gehaltsklassen!A$11:A$15,MATCH(L120,Gehaltsklassen!E$11:E$15,1),1),"Falsche Bodenart"))))</f>
        <v>C</v>
      </c>
      <c r="N120" s="86" t="str">
        <f>IF(OR(C120=""),"",SUM(F120)*VLOOKUP(K120,Gehaltsklassen!$B$34:$D$38,2,FALSE))</f>
        <v/>
      </c>
      <c r="O120" s="86" t="str">
        <f>IF(OR(C120=""),"",SUM(F120)*VLOOKUP(K120,Gehaltsklassen!$B$34:$D$38,2,FALSE)*C120)</f>
        <v/>
      </c>
      <c r="P120" s="86" t="str">
        <f>IF(OR(C120=""),"",SUM(F120,)*VLOOKUP(K120,Gehaltsklassen!$B$34:$D$38,3,FALSE))</f>
        <v/>
      </c>
      <c r="Q120" s="86" t="str">
        <f>IF(OR(C120=""),"",SUM(F120,)*VLOOKUP(K120,Gehaltsklassen!$B$34:$D$38,3,FALSE)*C120)</f>
        <v/>
      </c>
      <c r="R120" s="87" t="str">
        <f>IF(OR(C120=""),"",(SUM(G120)*VLOOKUP(M120,Gehaltsklassen!$B$34:$D$38,2,FALSE)))</f>
        <v/>
      </c>
      <c r="S120" s="87" t="str">
        <f>IF(OR(C120=""),"",(SUM(G120)*VLOOKUP(M120,Gehaltsklassen!$B$34:$D$38,2,FALSE))*C120)</f>
        <v/>
      </c>
      <c r="T120" s="417" t="str">
        <f>IF(OR(C120=""),"",(SUM(G120)*VLOOKUP(M120,Gehaltsklassen!$B$34:$D$38,3,FALSE)))</f>
        <v/>
      </c>
      <c r="U120" s="417" t="str">
        <f>IF(OR(C120=""),"",(SUM(G120)*VLOOKUP(M120,Gehaltsklassen!$B$34:$D$38,3,FALSE))*C120)</f>
        <v/>
      </c>
    </row>
    <row r="121" spans="1:21" ht="25.9" customHeight="1" x14ac:dyDescent="0.2">
      <c r="A121" s="74" t="str">
        <f>IF(D121="","",MAX($A$10:A120)+1)</f>
        <v/>
      </c>
      <c r="B121" s="82" t="str">
        <f>IF('N-Bedarf GL'!B120="","",'N-Bedarf GL'!B120)</f>
        <v/>
      </c>
      <c r="C121" s="204" t="str">
        <f>IF('N-Bedarf GL'!C120="","",'N-Bedarf GL'!C120)</f>
        <v/>
      </c>
      <c r="D121" s="81" t="str">
        <f>IF('N-Bedarf GL'!D120="","",'N-Bedarf GL'!D120)</f>
        <v/>
      </c>
      <c r="E121" s="83" t="str">
        <f>IF('N-Bedarf GL'!H120="","",'N-Bedarf GL'!H120)</f>
        <v/>
      </c>
      <c r="F121" s="32" t="str">
        <f t="shared" si="2"/>
        <v/>
      </c>
      <c r="G121" s="84" t="str">
        <f t="shared" si="3"/>
        <v/>
      </c>
      <c r="H121" s="85"/>
      <c r="I121" s="77" t="s">
        <v>261</v>
      </c>
      <c r="J121" s="2"/>
      <c r="K121" s="32" t="str">
        <f>IF(J121="","C",IF($I121="I",INDEX(Gehaltsklassen!A$11:A$15,MATCH(J121,Gehaltsklassen!C$11:C$15,1),1),IF($I121="II",INDEX(Gehaltsklassen!A$11:A$15,MATCH(J121,Gehaltsklassen!D$11:D$15,1),1),IF($I121="III",INDEX(Gehaltsklassen!A$11:A$15,MATCH(J121,Gehaltsklassen!E$11:E$15,1),1),"Falsche Bodenart"))))</f>
        <v>C</v>
      </c>
      <c r="L121" s="2"/>
      <c r="M121" s="32" t="str">
        <f>IF(L121="","C",IF($I121="I",INDEX(Gehaltsklassen!A$11:A$15,MATCH(L121,Gehaltsklassen!C$11:C$15,1),1),IF($I121="II",INDEX(Gehaltsklassen!A$11:A$15,MATCH(L121,Gehaltsklassen!D$11:D$15,1),1),IF($I121="III",INDEX(Gehaltsklassen!A$11:A$15,MATCH(L121,Gehaltsklassen!E$11:E$15,1),1),"Falsche Bodenart"))))</f>
        <v>C</v>
      </c>
      <c r="N121" s="86" t="str">
        <f>IF(OR(C121=""),"",SUM(F121)*VLOOKUP(K121,Gehaltsklassen!$B$34:$D$38,2,FALSE))</f>
        <v/>
      </c>
      <c r="O121" s="86" t="str">
        <f>IF(OR(C121=""),"",SUM(F121)*VLOOKUP(K121,Gehaltsklassen!$B$34:$D$38,2,FALSE)*C121)</f>
        <v/>
      </c>
      <c r="P121" s="86" t="str">
        <f>IF(OR(C121=""),"",SUM(F121,)*VLOOKUP(K121,Gehaltsklassen!$B$34:$D$38,3,FALSE))</f>
        <v/>
      </c>
      <c r="Q121" s="86" t="str">
        <f>IF(OR(C121=""),"",SUM(F121,)*VLOOKUP(K121,Gehaltsklassen!$B$34:$D$38,3,FALSE)*C121)</f>
        <v/>
      </c>
      <c r="R121" s="87" t="str">
        <f>IF(OR(C121=""),"",(SUM(G121)*VLOOKUP(M121,Gehaltsklassen!$B$34:$D$38,2,FALSE)))</f>
        <v/>
      </c>
      <c r="S121" s="87" t="str">
        <f>IF(OR(C121=""),"",(SUM(G121)*VLOOKUP(M121,Gehaltsklassen!$B$34:$D$38,2,FALSE))*C121)</f>
        <v/>
      </c>
      <c r="T121" s="417" t="str">
        <f>IF(OR(C121=""),"",(SUM(G121)*VLOOKUP(M121,Gehaltsklassen!$B$34:$D$38,3,FALSE)))</f>
        <v/>
      </c>
      <c r="U121" s="417" t="str">
        <f>IF(OR(C121=""),"",(SUM(G121)*VLOOKUP(M121,Gehaltsklassen!$B$34:$D$38,3,FALSE))*C121)</f>
        <v/>
      </c>
    </row>
    <row r="122" spans="1:21" ht="25.9" customHeight="1" x14ac:dyDescent="0.2">
      <c r="A122" s="74" t="str">
        <f>IF(D122="","",MAX($A$10:A121)+1)</f>
        <v/>
      </c>
      <c r="B122" s="82" t="str">
        <f>IF('N-Bedarf GL'!B121="","",'N-Bedarf GL'!B121)</f>
        <v/>
      </c>
      <c r="C122" s="204" t="str">
        <f>IF('N-Bedarf GL'!C121="","",'N-Bedarf GL'!C121)</f>
        <v/>
      </c>
      <c r="D122" s="81" t="str">
        <f>IF('N-Bedarf GL'!D121="","",'N-Bedarf GL'!D121)</f>
        <v/>
      </c>
      <c r="E122" s="83" t="str">
        <f>IF('N-Bedarf GL'!H121="","",'N-Bedarf GL'!H121)</f>
        <v/>
      </c>
      <c r="F122" s="32" t="str">
        <f t="shared" si="2"/>
        <v/>
      </c>
      <c r="G122" s="84" t="str">
        <f t="shared" si="3"/>
        <v/>
      </c>
      <c r="H122" s="85"/>
      <c r="I122" s="77" t="s">
        <v>261</v>
      </c>
      <c r="J122" s="2"/>
      <c r="K122" s="32" t="str">
        <f>IF(J122="","C",IF($I122="I",INDEX(Gehaltsklassen!A$11:A$15,MATCH(J122,Gehaltsklassen!C$11:C$15,1),1),IF($I122="II",INDEX(Gehaltsklassen!A$11:A$15,MATCH(J122,Gehaltsklassen!D$11:D$15,1),1),IF($I122="III",INDEX(Gehaltsklassen!A$11:A$15,MATCH(J122,Gehaltsklassen!E$11:E$15,1),1),"Falsche Bodenart"))))</f>
        <v>C</v>
      </c>
      <c r="L122" s="2"/>
      <c r="M122" s="32" t="str">
        <f>IF(L122="","C",IF($I122="I",INDEX(Gehaltsklassen!A$11:A$15,MATCH(L122,Gehaltsklassen!C$11:C$15,1),1),IF($I122="II",INDEX(Gehaltsklassen!A$11:A$15,MATCH(L122,Gehaltsklassen!D$11:D$15,1),1),IF($I122="III",INDEX(Gehaltsklassen!A$11:A$15,MATCH(L122,Gehaltsklassen!E$11:E$15,1),1),"Falsche Bodenart"))))</f>
        <v>C</v>
      </c>
      <c r="N122" s="86" t="str">
        <f>IF(OR(C122=""),"",SUM(F122)*VLOOKUP(K122,Gehaltsklassen!$B$34:$D$38,2,FALSE))</f>
        <v/>
      </c>
      <c r="O122" s="86" t="str">
        <f>IF(OR(C122=""),"",SUM(F122)*VLOOKUP(K122,Gehaltsklassen!$B$34:$D$38,2,FALSE)*C122)</f>
        <v/>
      </c>
      <c r="P122" s="86" t="str">
        <f>IF(OR(C122=""),"",SUM(F122,)*VLOOKUP(K122,Gehaltsklassen!$B$34:$D$38,3,FALSE))</f>
        <v/>
      </c>
      <c r="Q122" s="86" t="str">
        <f>IF(OR(C122=""),"",SUM(F122,)*VLOOKUP(K122,Gehaltsklassen!$B$34:$D$38,3,FALSE)*C122)</f>
        <v/>
      </c>
      <c r="R122" s="87" t="str">
        <f>IF(OR(C122=""),"",(SUM(G122)*VLOOKUP(M122,Gehaltsklassen!$B$34:$D$38,2,FALSE)))</f>
        <v/>
      </c>
      <c r="S122" s="87" t="str">
        <f>IF(OR(C122=""),"",(SUM(G122)*VLOOKUP(M122,Gehaltsklassen!$B$34:$D$38,2,FALSE))*C122)</f>
        <v/>
      </c>
      <c r="T122" s="417" t="str">
        <f>IF(OR(C122=""),"",(SUM(G122)*VLOOKUP(M122,Gehaltsklassen!$B$34:$D$38,3,FALSE)))</f>
        <v/>
      </c>
      <c r="U122" s="417" t="str">
        <f>IF(OR(C122=""),"",(SUM(G122)*VLOOKUP(M122,Gehaltsklassen!$B$34:$D$38,3,FALSE))*C122)</f>
        <v/>
      </c>
    </row>
    <row r="123" spans="1:21" ht="25.9" customHeight="1" x14ac:dyDescent="0.2">
      <c r="A123" s="74" t="str">
        <f>IF(D123="","",MAX($A$10:A122)+1)</f>
        <v/>
      </c>
      <c r="B123" s="82" t="str">
        <f>IF('N-Bedarf GL'!B122="","",'N-Bedarf GL'!B122)</f>
        <v/>
      </c>
      <c r="C123" s="204" t="str">
        <f>IF('N-Bedarf GL'!C122="","",'N-Bedarf GL'!C122)</f>
        <v/>
      </c>
      <c r="D123" s="81" t="str">
        <f>IF('N-Bedarf GL'!D122="","",'N-Bedarf GL'!D122)</f>
        <v/>
      </c>
      <c r="E123" s="83" t="str">
        <f>IF('N-Bedarf GL'!H122="","",'N-Bedarf GL'!H122)</f>
        <v/>
      </c>
      <c r="F123" s="32" t="str">
        <f t="shared" si="2"/>
        <v/>
      </c>
      <c r="G123" s="84" t="str">
        <f t="shared" si="3"/>
        <v/>
      </c>
      <c r="H123" s="85"/>
      <c r="I123" s="77" t="s">
        <v>261</v>
      </c>
      <c r="J123" s="2"/>
      <c r="K123" s="32" t="str">
        <f>IF(J123="","C",IF($I123="I",INDEX(Gehaltsklassen!A$11:A$15,MATCH(J123,Gehaltsklassen!C$11:C$15,1),1),IF($I123="II",INDEX(Gehaltsklassen!A$11:A$15,MATCH(J123,Gehaltsklassen!D$11:D$15,1),1),IF($I123="III",INDEX(Gehaltsklassen!A$11:A$15,MATCH(J123,Gehaltsklassen!E$11:E$15,1),1),"Falsche Bodenart"))))</f>
        <v>C</v>
      </c>
      <c r="L123" s="2"/>
      <c r="M123" s="32" t="str">
        <f>IF(L123="","C",IF($I123="I",INDEX(Gehaltsklassen!A$11:A$15,MATCH(L123,Gehaltsklassen!C$11:C$15,1),1),IF($I123="II",INDEX(Gehaltsklassen!A$11:A$15,MATCH(L123,Gehaltsklassen!D$11:D$15,1),1),IF($I123="III",INDEX(Gehaltsklassen!A$11:A$15,MATCH(L123,Gehaltsklassen!E$11:E$15,1),1),"Falsche Bodenart"))))</f>
        <v>C</v>
      </c>
      <c r="N123" s="86" t="str">
        <f>IF(OR(C123=""),"",SUM(F123)*VLOOKUP(K123,Gehaltsklassen!$B$34:$D$38,2,FALSE))</f>
        <v/>
      </c>
      <c r="O123" s="86" t="str">
        <f>IF(OR(C123=""),"",SUM(F123)*VLOOKUP(K123,Gehaltsklassen!$B$34:$D$38,2,FALSE)*C123)</f>
        <v/>
      </c>
      <c r="P123" s="86" t="str">
        <f>IF(OR(C123=""),"",SUM(F123,)*VLOOKUP(K123,Gehaltsklassen!$B$34:$D$38,3,FALSE))</f>
        <v/>
      </c>
      <c r="Q123" s="86" t="str">
        <f>IF(OR(C123=""),"",SUM(F123,)*VLOOKUP(K123,Gehaltsklassen!$B$34:$D$38,3,FALSE)*C123)</f>
        <v/>
      </c>
      <c r="R123" s="87" t="str">
        <f>IF(OR(C123=""),"",(SUM(G123)*VLOOKUP(M123,Gehaltsklassen!$B$34:$D$38,2,FALSE)))</f>
        <v/>
      </c>
      <c r="S123" s="87" t="str">
        <f>IF(OR(C123=""),"",(SUM(G123)*VLOOKUP(M123,Gehaltsklassen!$B$34:$D$38,2,FALSE))*C123)</f>
        <v/>
      </c>
      <c r="T123" s="417" t="str">
        <f>IF(OR(C123=""),"",(SUM(G123)*VLOOKUP(M123,Gehaltsklassen!$B$34:$D$38,3,FALSE)))</f>
        <v/>
      </c>
      <c r="U123" s="417" t="str">
        <f>IF(OR(C123=""),"",(SUM(G123)*VLOOKUP(M123,Gehaltsklassen!$B$34:$D$38,3,FALSE))*C123)</f>
        <v/>
      </c>
    </row>
    <row r="124" spans="1:21" ht="25.9" customHeight="1" x14ac:dyDescent="0.2">
      <c r="A124" s="74" t="str">
        <f>IF(D124="","",MAX($A$10:A123)+1)</f>
        <v/>
      </c>
      <c r="B124" s="82" t="str">
        <f>IF('N-Bedarf GL'!B123="","",'N-Bedarf GL'!B123)</f>
        <v/>
      </c>
      <c r="C124" s="204" t="str">
        <f>IF('N-Bedarf GL'!C123="","",'N-Bedarf GL'!C123)</f>
        <v/>
      </c>
      <c r="D124" s="81" t="str">
        <f>IF('N-Bedarf GL'!D123="","",'N-Bedarf GL'!D123)</f>
        <v/>
      </c>
      <c r="E124" s="83" t="str">
        <f>IF('N-Bedarf GL'!H123="","",'N-Bedarf GL'!H123)</f>
        <v/>
      </c>
      <c r="F124" s="32" t="str">
        <f t="shared" si="2"/>
        <v/>
      </c>
      <c r="G124" s="84" t="str">
        <f t="shared" si="3"/>
        <v/>
      </c>
      <c r="H124" s="85"/>
      <c r="I124" s="77" t="s">
        <v>261</v>
      </c>
      <c r="J124" s="2"/>
      <c r="K124" s="32" t="str">
        <f>IF(J124="","C",IF($I124="I",INDEX(Gehaltsklassen!A$11:A$15,MATCH(J124,Gehaltsklassen!C$11:C$15,1),1),IF($I124="II",INDEX(Gehaltsklassen!A$11:A$15,MATCH(J124,Gehaltsklassen!D$11:D$15,1),1),IF($I124="III",INDEX(Gehaltsklassen!A$11:A$15,MATCH(J124,Gehaltsklassen!E$11:E$15,1),1),"Falsche Bodenart"))))</f>
        <v>C</v>
      </c>
      <c r="L124" s="2"/>
      <c r="M124" s="32" t="str">
        <f>IF(L124="","C",IF($I124="I",INDEX(Gehaltsklassen!A$11:A$15,MATCH(L124,Gehaltsklassen!C$11:C$15,1),1),IF($I124="II",INDEX(Gehaltsklassen!A$11:A$15,MATCH(L124,Gehaltsklassen!D$11:D$15,1),1),IF($I124="III",INDEX(Gehaltsklassen!A$11:A$15,MATCH(L124,Gehaltsklassen!E$11:E$15,1),1),"Falsche Bodenart"))))</f>
        <v>C</v>
      </c>
      <c r="N124" s="86" t="str">
        <f>IF(OR(C124=""),"",SUM(F124)*VLOOKUP(K124,Gehaltsklassen!$B$34:$D$38,2,FALSE))</f>
        <v/>
      </c>
      <c r="O124" s="86" t="str">
        <f>IF(OR(C124=""),"",SUM(F124)*VLOOKUP(K124,Gehaltsklassen!$B$34:$D$38,2,FALSE)*C124)</f>
        <v/>
      </c>
      <c r="P124" s="86" t="str">
        <f>IF(OR(C124=""),"",SUM(F124,)*VLOOKUP(K124,Gehaltsklassen!$B$34:$D$38,3,FALSE))</f>
        <v/>
      </c>
      <c r="Q124" s="86" t="str">
        <f>IF(OR(C124=""),"",SUM(F124,)*VLOOKUP(K124,Gehaltsklassen!$B$34:$D$38,3,FALSE)*C124)</f>
        <v/>
      </c>
      <c r="R124" s="87" t="str">
        <f>IF(OR(C124=""),"",(SUM(G124)*VLOOKUP(M124,Gehaltsklassen!$B$34:$D$38,2,FALSE)))</f>
        <v/>
      </c>
      <c r="S124" s="87" t="str">
        <f>IF(OR(C124=""),"",(SUM(G124)*VLOOKUP(M124,Gehaltsklassen!$B$34:$D$38,2,FALSE))*C124)</f>
        <v/>
      </c>
      <c r="T124" s="417" t="str">
        <f>IF(OR(C124=""),"",(SUM(G124)*VLOOKUP(M124,Gehaltsklassen!$B$34:$D$38,3,FALSE)))</f>
        <v/>
      </c>
      <c r="U124" s="417" t="str">
        <f>IF(OR(C124=""),"",(SUM(G124)*VLOOKUP(M124,Gehaltsklassen!$B$34:$D$38,3,FALSE))*C124)</f>
        <v/>
      </c>
    </row>
    <row r="125" spans="1:21" ht="25.9" customHeight="1" x14ac:dyDescent="0.2">
      <c r="A125" s="74" t="str">
        <f>IF(D125="","",MAX($A$10:A124)+1)</f>
        <v/>
      </c>
      <c r="B125" s="82" t="str">
        <f>IF('N-Bedarf GL'!B124="","",'N-Bedarf GL'!B124)</f>
        <v/>
      </c>
      <c r="C125" s="204" t="str">
        <f>IF('N-Bedarf GL'!C124="","",'N-Bedarf GL'!C124)</f>
        <v/>
      </c>
      <c r="D125" s="81" t="str">
        <f>IF('N-Bedarf GL'!D124="","",'N-Bedarf GL'!D124)</f>
        <v/>
      </c>
      <c r="E125" s="83" t="str">
        <f>IF('N-Bedarf GL'!H124="","",'N-Bedarf GL'!H124)</f>
        <v/>
      </c>
      <c r="F125" s="32" t="str">
        <f t="shared" si="2"/>
        <v/>
      </c>
      <c r="G125" s="84" t="str">
        <f t="shared" si="3"/>
        <v/>
      </c>
      <c r="H125" s="85"/>
      <c r="I125" s="77" t="s">
        <v>261</v>
      </c>
      <c r="J125" s="2"/>
      <c r="K125" s="32" t="str">
        <f>IF(J125="","C",IF($I125="I",INDEX(Gehaltsklassen!A$11:A$15,MATCH(J125,Gehaltsklassen!C$11:C$15,1),1),IF($I125="II",INDEX(Gehaltsklassen!A$11:A$15,MATCH(J125,Gehaltsklassen!D$11:D$15,1),1),IF($I125="III",INDEX(Gehaltsklassen!A$11:A$15,MATCH(J125,Gehaltsklassen!E$11:E$15,1),1),"Falsche Bodenart"))))</f>
        <v>C</v>
      </c>
      <c r="L125" s="2"/>
      <c r="M125" s="32" t="str">
        <f>IF(L125="","C",IF($I125="I",INDEX(Gehaltsklassen!A$11:A$15,MATCH(L125,Gehaltsklassen!C$11:C$15,1),1),IF($I125="II",INDEX(Gehaltsklassen!A$11:A$15,MATCH(L125,Gehaltsklassen!D$11:D$15,1),1),IF($I125="III",INDEX(Gehaltsklassen!A$11:A$15,MATCH(L125,Gehaltsklassen!E$11:E$15,1),1),"Falsche Bodenart"))))</f>
        <v>C</v>
      </c>
      <c r="N125" s="86" t="str">
        <f>IF(OR(C125=""),"",SUM(F125)*VLOOKUP(K125,Gehaltsklassen!$B$34:$D$38,2,FALSE))</f>
        <v/>
      </c>
      <c r="O125" s="86" t="str">
        <f>IF(OR(C125=""),"",SUM(F125)*VLOOKUP(K125,Gehaltsklassen!$B$34:$D$38,2,FALSE)*C125)</f>
        <v/>
      </c>
      <c r="P125" s="86" t="str">
        <f>IF(OR(C125=""),"",SUM(F125,)*VLOOKUP(K125,Gehaltsklassen!$B$34:$D$38,3,FALSE))</f>
        <v/>
      </c>
      <c r="Q125" s="86" t="str">
        <f>IF(OR(C125=""),"",SUM(F125,)*VLOOKUP(K125,Gehaltsklassen!$B$34:$D$38,3,FALSE)*C125)</f>
        <v/>
      </c>
      <c r="R125" s="87" t="str">
        <f>IF(OR(C125=""),"",(SUM(G125)*VLOOKUP(M125,Gehaltsklassen!$B$34:$D$38,2,FALSE)))</f>
        <v/>
      </c>
      <c r="S125" s="87" t="str">
        <f>IF(OR(C125=""),"",(SUM(G125)*VLOOKUP(M125,Gehaltsklassen!$B$34:$D$38,2,FALSE))*C125)</f>
        <v/>
      </c>
      <c r="T125" s="417" t="str">
        <f>IF(OR(C125=""),"",(SUM(G125)*VLOOKUP(M125,Gehaltsklassen!$B$34:$D$38,3,FALSE)))</f>
        <v/>
      </c>
      <c r="U125" s="417" t="str">
        <f>IF(OR(C125=""),"",(SUM(G125)*VLOOKUP(M125,Gehaltsklassen!$B$34:$D$38,3,FALSE))*C125)</f>
        <v/>
      </c>
    </row>
    <row r="126" spans="1:21" ht="25.9" customHeight="1" x14ac:dyDescent="0.2">
      <c r="A126" s="74" t="str">
        <f>IF(D126="","",MAX($A$10:A125)+1)</f>
        <v/>
      </c>
      <c r="B126" s="82" t="str">
        <f>IF('N-Bedarf GL'!B125="","",'N-Bedarf GL'!B125)</f>
        <v/>
      </c>
      <c r="C126" s="204" t="str">
        <f>IF('N-Bedarf GL'!C125="","",'N-Bedarf GL'!C125)</f>
        <v/>
      </c>
      <c r="D126" s="81" t="str">
        <f>IF('N-Bedarf GL'!D125="","",'N-Bedarf GL'!D125)</f>
        <v/>
      </c>
      <c r="E126" s="83" t="str">
        <f>IF('N-Bedarf GL'!H125="","",'N-Bedarf GL'!H125)</f>
        <v/>
      </c>
      <c r="F126" s="32" t="str">
        <f t="shared" si="2"/>
        <v/>
      </c>
      <c r="G126" s="84" t="str">
        <f t="shared" si="3"/>
        <v/>
      </c>
      <c r="H126" s="85"/>
      <c r="I126" s="77" t="s">
        <v>261</v>
      </c>
      <c r="J126" s="2"/>
      <c r="K126" s="32" t="str">
        <f>IF(J126="","C",IF($I126="I",INDEX(Gehaltsklassen!A$11:A$15,MATCH(J126,Gehaltsklassen!C$11:C$15,1),1),IF($I126="II",INDEX(Gehaltsklassen!A$11:A$15,MATCH(J126,Gehaltsklassen!D$11:D$15,1),1),IF($I126="III",INDEX(Gehaltsklassen!A$11:A$15,MATCH(J126,Gehaltsklassen!E$11:E$15,1),1),"Falsche Bodenart"))))</f>
        <v>C</v>
      </c>
      <c r="L126" s="2"/>
      <c r="M126" s="32" t="str">
        <f>IF(L126="","C",IF($I126="I",INDEX(Gehaltsklassen!A$11:A$15,MATCH(L126,Gehaltsklassen!C$11:C$15,1),1),IF($I126="II",INDEX(Gehaltsklassen!A$11:A$15,MATCH(L126,Gehaltsklassen!D$11:D$15,1),1),IF($I126="III",INDEX(Gehaltsklassen!A$11:A$15,MATCH(L126,Gehaltsklassen!E$11:E$15,1),1),"Falsche Bodenart"))))</f>
        <v>C</v>
      </c>
      <c r="N126" s="86" t="str">
        <f>IF(OR(C126=""),"",SUM(F126)*VLOOKUP(K126,Gehaltsklassen!$B$34:$D$38,2,FALSE))</f>
        <v/>
      </c>
      <c r="O126" s="86" t="str">
        <f>IF(OR(C126=""),"",SUM(F126)*VLOOKUP(K126,Gehaltsklassen!$B$34:$D$38,2,FALSE)*C126)</f>
        <v/>
      </c>
      <c r="P126" s="86" t="str">
        <f>IF(OR(C126=""),"",SUM(F126,)*VLOOKUP(K126,Gehaltsklassen!$B$34:$D$38,3,FALSE))</f>
        <v/>
      </c>
      <c r="Q126" s="86" t="str">
        <f>IF(OR(C126=""),"",SUM(F126,)*VLOOKUP(K126,Gehaltsklassen!$B$34:$D$38,3,FALSE)*C126)</f>
        <v/>
      </c>
      <c r="R126" s="87" t="str">
        <f>IF(OR(C126=""),"",(SUM(G126)*VLOOKUP(M126,Gehaltsklassen!$B$34:$D$38,2,FALSE)))</f>
        <v/>
      </c>
      <c r="S126" s="87" t="str">
        <f>IF(OR(C126=""),"",(SUM(G126)*VLOOKUP(M126,Gehaltsklassen!$B$34:$D$38,2,FALSE))*C126)</f>
        <v/>
      </c>
      <c r="T126" s="417" t="str">
        <f>IF(OR(C126=""),"",(SUM(G126)*VLOOKUP(M126,Gehaltsklassen!$B$34:$D$38,3,FALSE)))</f>
        <v/>
      </c>
      <c r="U126" s="417" t="str">
        <f>IF(OR(C126=""),"",(SUM(G126)*VLOOKUP(M126,Gehaltsklassen!$B$34:$D$38,3,FALSE))*C126)</f>
        <v/>
      </c>
    </row>
    <row r="127" spans="1:21" ht="25.9" customHeight="1" x14ac:dyDescent="0.2">
      <c r="A127" s="74" t="str">
        <f>IF(D127="","",MAX($A$10:A126)+1)</f>
        <v/>
      </c>
      <c r="B127" s="82" t="str">
        <f>IF('N-Bedarf GL'!B126="","",'N-Bedarf GL'!B126)</f>
        <v/>
      </c>
      <c r="C127" s="204" t="str">
        <f>IF('N-Bedarf GL'!C126="","",'N-Bedarf GL'!C126)</f>
        <v/>
      </c>
      <c r="D127" s="81" t="str">
        <f>IF('N-Bedarf GL'!D126="","",'N-Bedarf GL'!D126)</f>
        <v/>
      </c>
      <c r="E127" s="83" t="str">
        <f>IF('N-Bedarf GL'!H126="","",'N-Bedarf GL'!H126)</f>
        <v/>
      </c>
      <c r="F127" s="32" t="str">
        <f t="shared" si="2"/>
        <v/>
      </c>
      <c r="G127" s="84" t="str">
        <f t="shared" si="3"/>
        <v/>
      </c>
      <c r="H127" s="85"/>
      <c r="I127" s="77" t="s">
        <v>261</v>
      </c>
      <c r="J127" s="2"/>
      <c r="K127" s="32" t="str">
        <f>IF(J127="","C",IF($I127="I",INDEX(Gehaltsklassen!A$11:A$15,MATCH(J127,Gehaltsklassen!C$11:C$15,1),1),IF($I127="II",INDEX(Gehaltsklassen!A$11:A$15,MATCH(J127,Gehaltsklassen!D$11:D$15,1),1),IF($I127="III",INDEX(Gehaltsklassen!A$11:A$15,MATCH(J127,Gehaltsklassen!E$11:E$15,1),1),"Falsche Bodenart"))))</f>
        <v>C</v>
      </c>
      <c r="L127" s="2"/>
      <c r="M127" s="32" t="str">
        <f>IF(L127="","C",IF($I127="I",INDEX(Gehaltsklassen!A$11:A$15,MATCH(L127,Gehaltsklassen!C$11:C$15,1),1),IF($I127="II",INDEX(Gehaltsklassen!A$11:A$15,MATCH(L127,Gehaltsklassen!D$11:D$15,1),1),IF($I127="III",INDEX(Gehaltsklassen!A$11:A$15,MATCH(L127,Gehaltsklassen!E$11:E$15,1),1),"Falsche Bodenart"))))</f>
        <v>C</v>
      </c>
      <c r="N127" s="86" t="str">
        <f>IF(OR(C127=""),"",SUM(F127)*VLOOKUP(K127,Gehaltsklassen!$B$34:$D$38,2,FALSE))</f>
        <v/>
      </c>
      <c r="O127" s="86" t="str">
        <f>IF(OR(C127=""),"",SUM(F127)*VLOOKUP(K127,Gehaltsklassen!$B$34:$D$38,2,FALSE)*C127)</f>
        <v/>
      </c>
      <c r="P127" s="86" t="str">
        <f>IF(OR(C127=""),"",SUM(F127,)*VLOOKUP(K127,Gehaltsklassen!$B$34:$D$38,3,FALSE))</f>
        <v/>
      </c>
      <c r="Q127" s="86" t="str">
        <f>IF(OR(C127=""),"",SUM(F127,)*VLOOKUP(K127,Gehaltsklassen!$B$34:$D$38,3,FALSE)*C127)</f>
        <v/>
      </c>
      <c r="R127" s="87" t="str">
        <f>IF(OR(C127=""),"",(SUM(G127)*VLOOKUP(M127,Gehaltsklassen!$B$34:$D$38,2,FALSE)))</f>
        <v/>
      </c>
      <c r="S127" s="87" t="str">
        <f>IF(OR(C127=""),"",(SUM(G127)*VLOOKUP(M127,Gehaltsklassen!$B$34:$D$38,2,FALSE))*C127)</f>
        <v/>
      </c>
      <c r="T127" s="417" t="str">
        <f>IF(OR(C127=""),"",(SUM(G127)*VLOOKUP(M127,Gehaltsklassen!$B$34:$D$38,3,FALSE)))</f>
        <v/>
      </c>
      <c r="U127" s="417" t="str">
        <f>IF(OR(C127=""),"",(SUM(G127)*VLOOKUP(M127,Gehaltsklassen!$B$34:$D$38,3,FALSE))*C127)</f>
        <v/>
      </c>
    </row>
    <row r="128" spans="1:21" ht="25.9" customHeight="1" x14ac:dyDescent="0.2">
      <c r="A128" s="74" t="str">
        <f>IF(D128="","",MAX($A$10:A127)+1)</f>
        <v/>
      </c>
      <c r="B128" s="82" t="str">
        <f>IF('N-Bedarf GL'!B127="","",'N-Bedarf GL'!B127)</f>
        <v/>
      </c>
      <c r="C128" s="204" t="str">
        <f>IF('N-Bedarf GL'!C127="","",'N-Bedarf GL'!C127)</f>
        <v/>
      </c>
      <c r="D128" s="81" t="str">
        <f>IF('N-Bedarf GL'!D127="","",'N-Bedarf GL'!D127)</f>
        <v/>
      </c>
      <c r="E128" s="83" t="str">
        <f>IF('N-Bedarf GL'!H127="","",'N-Bedarf GL'!H127)</f>
        <v/>
      </c>
      <c r="F128" s="32" t="str">
        <f t="shared" si="2"/>
        <v/>
      </c>
      <c r="G128" s="84" t="str">
        <f t="shared" si="3"/>
        <v/>
      </c>
      <c r="H128" s="85"/>
      <c r="I128" s="77" t="s">
        <v>261</v>
      </c>
      <c r="J128" s="2"/>
      <c r="K128" s="32" t="str">
        <f>IF(J128="","C",IF($I128="I",INDEX(Gehaltsklassen!A$11:A$15,MATCH(J128,Gehaltsklassen!C$11:C$15,1),1),IF($I128="II",INDEX(Gehaltsklassen!A$11:A$15,MATCH(J128,Gehaltsklassen!D$11:D$15,1),1),IF($I128="III",INDEX(Gehaltsklassen!A$11:A$15,MATCH(J128,Gehaltsklassen!E$11:E$15,1),1),"Falsche Bodenart"))))</f>
        <v>C</v>
      </c>
      <c r="L128" s="2"/>
      <c r="M128" s="32" t="str">
        <f>IF(L128="","C",IF($I128="I",INDEX(Gehaltsklassen!A$11:A$15,MATCH(L128,Gehaltsklassen!C$11:C$15,1),1),IF($I128="II",INDEX(Gehaltsklassen!A$11:A$15,MATCH(L128,Gehaltsklassen!D$11:D$15,1),1),IF($I128="III",INDEX(Gehaltsklassen!A$11:A$15,MATCH(L128,Gehaltsklassen!E$11:E$15,1),1),"Falsche Bodenart"))))</f>
        <v>C</v>
      </c>
      <c r="N128" s="86" t="str">
        <f>IF(OR(C128=""),"",SUM(F128)*VLOOKUP(K128,Gehaltsklassen!$B$34:$D$38,2,FALSE))</f>
        <v/>
      </c>
      <c r="O128" s="86" t="str">
        <f>IF(OR(C128=""),"",SUM(F128)*VLOOKUP(K128,Gehaltsklassen!$B$34:$D$38,2,FALSE)*C128)</f>
        <v/>
      </c>
      <c r="P128" s="86" t="str">
        <f>IF(OR(C128=""),"",SUM(F128,)*VLOOKUP(K128,Gehaltsklassen!$B$34:$D$38,3,FALSE))</f>
        <v/>
      </c>
      <c r="Q128" s="86" t="str">
        <f>IF(OR(C128=""),"",SUM(F128,)*VLOOKUP(K128,Gehaltsklassen!$B$34:$D$38,3,FALSE)*C128)</f>
        <v/>
      </c>
      <c r="R128" s="87" t="str">
        <f>IF(OR(C128=""),"",(SUM(G128)*VLOOKUP(M128,Gehaltsklassen!$B$34:$D$38,2,FALSE)))</f>
        <v/>
      </c>
      <c r="S128" s="87" t="str">
        <f>IF(OR(C128=""),"",(SUM(G128)*VLOOKUP(M128,Gehaltsklassen!$B$34:$D$38,2,FALSE))*C128)</f>
        <v/>
      </c>
      <c r="T128" s="417" t="str">
        <f>IF(OR(C128=""),"",(SUM(G128)*VLOOKUP(M128,Gehaltsklassen!$B$34:$D$38,3,FALSE)))</f>
        <v/>
      </c>
      <c r="U128" s="417" t="str">
        <f>IF(OR(C128=""),"",(SUM(G128)*VLOOKUP(M128,Gehaltsklassen!$B$34:$D$38,3,FALSE))*C128)</f>
        <v/>
      </c>
    </row>
    <row r="129" spans="1:21" ht="25.9" customHeight="1" x14ac:dyDescent="0.2">
      <c r="A129" s="74" t="str">
        <f>IF(D129="","",MAX($A$10:A128)+1)</f>
        <v/>
      </c>
      <c r="B129" s="82" t="str">
        <f>IF('N-Bedarf GL'!B128="","",'N-Bedarf GL'!B128)</f>
        <v/>
      </c>
      <c r="C129" s="204" t="str">
        <f>IF('N-Bedarf GL'!C128="","",'N-Bedarf GL'!C128)</f>
        <v/>
      </c>
      <c r="D129" s="81" t="str">
        <f>IF('N-Bedarf GL'!D128="","",'N-Bedarf GL'!D128)</f>
        <v/>
      </c>
      <c r="E129" s="83" t="str">
        <f>IF('N-Bedarf GL'!H128="","",'N-Bedarf GL'!H128)</f>
        <v/>
      </c>
      <c r="F129" s="32" t="str">
        <f t="shared" si="2"/>
        <v/>
      </c>
      <c r="G129" s="84" t="str">
        <f t="shared" si="3"/>
        <v/>
      </c>
      <c r="H129" s="85"/>
      <c r="I129" s="77" t="s">
        <v>261</v>
      </c>
      <c r="J129" s="2"/>
      <c r="K129" s="32" t="str">
        <f>IF(J129="","C",IF($I129="I",INDEX(Gehaltsklassen!A$11:A$15,MATCH(J129,Gehaltsklassen!C$11:C$15,1),1),IF($I129="II",INDEX(Gehaltsklassen!A$11:A$15,MATCH(J129,Gehaltsklassen!D$11:D$15,1),1),IF($I129="III",INDEX(Gehaltsklassen!A$11:A$15,MATCH(J129,Gehaltsklassen!E$11:E$15,1),1),"Falsche Bodenart"))))</f>
        <v>C</v>
      </c>
      <c r="L129" s="2"/>
      <c r="M129" s="32" t="str">
        <f>IF(L129="","C",IF($I129="I",INDEX(Gehaltsklassen!A$11:A$15,MATCH(L129,Gehaltsklassen!C$11:C$15,1),1),IF($I129="II",INDEX(Gehaltsklassen!A$11:A$15,MATCH(L129,Gehaltsklassen!D$11:D$15,1),1),IF($I129="III",INDEX(Gehaltsklassen!A$11:A$15,MATCH(L129,Gehaltsklassen!E$11:E$15,1),1),"Falsche Bodenart"))))</f>
        <v>C</v>
      </c>
      <c r="N129" s="86" t="str">
        <f>IF(OR(C129=""),"",SUM(F129)*VLOOKUP(K129,Gehaltsklassen!$B$34:$D$38,2,FALSE))</f>
        <v/>
      </c>
      <c r="O129" s="86" t="str">
        <f>IF(OR(C129=""),"",SUM(F129)*VLOOKUP(K129,Gehaltsklassen!$B$34:$D$38,2,FALSE)*C129)</f>
        <v/>
      </c>
      <c r="P129" s="86" t="str">
        <f>IF(OR(C129=""),"",SUM(F129,)*VLOOKUP(K129,Gehaltsklassen!$B$34:$D$38,3,FALSE))</f>
        <v/>
      </c>
      <c r="Q129" s="86" t="str">
        <f>IF(OR(C129=""),"",SUM(F129,)*VLOOKUP(K129,Gehaltsklassen!$B$34:$D$38,3,FALSE)*C129)</f>
        <v/>
      </c>
      <c r="R129" s="87" t="str">
        <f>IF(OR(C129=""),"",(SUM(G129)*VLOOKUP(M129,Gehaltsklassen!$B$34:$D$38,2,FALSE)))</f>
        <v/>
      </c>
      <c r="S129" s="87" t="str">
        <f>IF(OR(C129=""),"",(SUM(G129)*VLOOKUP(M129,Gehaltsklassen!$B$34:$D$38,2,FALSE))*C129)</f>
        <v/>
      </c>
      <c r="T129" s="417" t="str">
        <f>IF(OR(C129=""),"",(SUM(G129)*VLOOKUP(M129,Gehaltsklassen!$B$34:$D$38,3,FALSE)))</f>
        <v/>
      </c>
      <c r="U129" s="417" t="str">
        <f>IF(OR(C129=""),"",(SUM(G129)*VLOOKUP(M129,Gehaltsklassen!$B$34:$D$38,3,FALSE))*C129)</f>
        <v/>
      </c>
    </row>
    <row r="130" spans="1:21" ht="25.9" customHeight="1" x14ac:dyDescent="0.2">
      <c r="A130" s="74" t="str">
        <f>IF(D130="","",MAX($A$10:A129)+1)</f>
        <v/>
      </c>
      <c r="B130" s="82" t="str">
        <f>IF('N-Bedarf GL'!B129="","",'N-Bedarf GL'!B129)</f>
        <v/>
      </c>
      <c r="C130" s="204" t="str">
        <f>IF('N-Bedarf GL'!C129="","",'N-Bedarf GL'!C129)</f>
        <v/>
      </c>
      <c r="D130" s="81" t="str">
        <f>IF('N-Bedarf GL'!D129="","",'N-Bedarf GL'!D129)</f>
        <v/>
      </c>
      <c r="E130" s="83" t="str">
        <f>IF('N-Bedarf GL'!H129="","",'N-Bedarf GL'!H129)</f>
        <v/>
      </c>
      <c r="F130" s="32" t="str">
        <f t="shared" si="2"/>
        <v/>
      </c>
      <c r="G130" s="84" t="str">
        <f t="shared" si="3"/>
        <v/>
      </c>
      <c r="H130" s="85"/>
      <c r="I130" s="77" t="s">
        <v>261</v>
      </c>
      <c r="J130" s="2"/>
      <c r="K130" s="32" t="str">
        <f>IF(J130="","C",IF($I130="I",INDEX(Gehaltsklassen!A$11:A$15,MATCH(J130,Gehaltsklassen!C$11:C$15,1),1),IF($I130="II",INDEX(Gehaltsklassen!A$11:A$15,MATCH(J130,Gehaltsklassen!D$11:D$15,1),1),IF($I130="III",INDEX(Gehaltsklassen!A$11:A$15,MATCH(J130,Gehaltsklassen!E$11:E$15,1),1),"Falsche Bodenart"))))</f>
        <v>C</v>
      </c>
      <c r="L130" s="2"/>
      <c r="M130" s="32" t="str">
        <f>IF(L130="","C",IF($I130="I",INDEX(Gehaltsklassen!A$11:A$15,MATCH(L130,Gehaltsklassen!C$11:C$15,1),1),IF($I130="II",INDEX(Gehaltsklassen!A$11:A$15,MATCH(L130,Gehaltsklassen!D$11:D$15,1),1),IF($I130="III",INDEX(Gehaltsklassen!A$11:A$15,MATCH(L130,Gehaltsklassen!E$11:E$15,1),1),"Falsche Bodenart"))))</f>
        <v>C</v>
      </c>
      <c r="N130" s="86" t="str">
        <f>IF(OR(C130=""),"",SUM(F130)*VLOOKUP(K130,Gehaltsklassen!$B$34:$D$38,2,FALSE))</f>
        <v/>
      </c>
      <c r="O130" s="86" t="str">
        <f>IF(OR(C130=""),"",SUM(F130)*VLOOKUP(K130,Gehaltsklassen!$B$34:$D$38,2,FALSE)*C130)</f>
        <v/>
      </c>
      <c r="P130" s="86" t="str">
        <f>IF(OR(C130=""),"",SUM(F130,)*VLOOKUP(K130,Gehaltsklassen!$B$34:$D$38,3,FALSE))</f>
        <v/>
      </c>
      <c r="Q130" s="86" t="str">
        <f>IF(OR(C130=""),"",SUM(F130,)*VLOOKUP(K130,Gehaltsklassen!$B$34:$D$38,3,FALSE)*C130)</f>
        <v/>
      </c>
      <c r="R130" s="87" t="str">
        <f>IF(OR(C130=""),"",(SUM(G130)*VLOOKUP(M130,Gehaltsklassen!$B$34:$D$38,2,FALSE)))</f>
        <v/>
      </c>
      <c r="S130" s="87" t="str">
        <f>IF(OR(C130=""),"",(SUM(G130)*VLOOKUP(M130,Gehaltsklassen!$B$34:$D$38,2,FALSE))*C130)</f>
        <v/>
      </c>
      <c r="T130" s="417" t="str">
        <f>IF(OR(C130=""),"",(SUM(G130)*VLOOKUP(M130,Gehaltsklassen!$B$34:$D$38,3,FALSE)))</f>
        <v/>
      </c>
      <c r="U130" s="417" t="str">
        <f>IF(OR(C130=""),"",(SUM(G130)*VLOOKUP(M130,Gehaltsklassen!$B$34:$D$38,3,FALSE))*C130)</f>
        <v/>
      </c>
    </row>
    <row r="131" spans="1:21" ht="25.9" customHeight="1" x14ac:dyDescent="0.2">
      <c r="A131" s="74" t="str">
        <f>IF(D131="","",MAX($A$10:A130)+1)</f>
        <v/>
      </c>
      <c r="B131" s="82" t="str">
        <f>IF('N-Bedarf GL'!B130="","",'N-Bedarf GL'!B130)</f>
        <v/>
      </c>
      <c r="C131" s="204" t="str">
        <f>IF('N-Bedarf GL'!C130="","",'N-Bedarf GL'!C130)</f>
        <v/>
      </c>
      <c r="D131" s="81" t="str">
        <f>IF('N-Bedarf GL'!D130="","",'N-Bedarf GL'!D130)</f>
        <v/>
      </c>
      <c r="E131" s="83" t="str">
        <f>IF('N-Bedarf GL'!H130="","",'N-Bedarf GL'!H130)</f>
        <v/>
      </c>
      <c r="F131" s="32" t="str">
        <f t="shared" si="2"/>
        <v/>
      </c>
      <c r="G131" s="84" t="str">
        <f t="shared" si="3"/>
        <v/>
      </c>
      <c r="H131" s="85"/>
      <c r="I131" s="77" t="s">
        <v>261</v>
      </c>
      <c r="J131" s="2"/>
      <c r="K131" s="32" t="str">
        <f>IF(J131="","C",IF($I131="I",INDEX(Gehaltsklassen!A$11:A$15,MATCH(J131,Gehaltsklassen!C$11:C$15,1),1),IF($I131="II",INDEX(Gehaltsklassen!A$11:A$15,MATCH(J131,Gehaltsklassen!D$11:D$15,1),1),IF($I131="III",INDEX(Gehaltsklassen!A$11:A$15,MATCH(J131,Gehaltsklassen!E$11:E$15,1),1),"Falsche Bodenart"))))</f>
        <v>C</v>
      </c>
      <c r="L131" s="2"/>
      <c r="M131" s="32" t="str">
        <f>IF(L131="","C",IF($I131="I",INDEX(Gehaltsklassen!A$11:A$15,MATCH(L131,Gehaltsklassen!C$11:C$15,1),1),IF($I131="II",INDEX(Gehaltsklassen!A$11:A$15,MATCH(L131,Gehaltsklassen!D$11:D$15,1),1),IF($I131="III",INDEX(Gehaltsklassen!A$11:A$15,MATCH(L131,Gehaltsklassen!E$11:E$15,1),1),"Falsche Bodenart"))))</f>
        <v>C</v>
      </c>
      <c r="N131" s="86" t="str">
        <f>IF(OR(C131=""),"",SUM(F131)*VLOOKUP(K131,Gehaltsklassen!$B$34:$D$38,2,FALSE))</f>
        <v/>
      </c>
      <c r="O131" s="86" t="str">
        <f>IF(OR(C131=""),"",SUM(F131)*VLOOKUP(K131,Gehaltsklassen!$B$34:$D$38,2,FALSE)*C131)</f>
        <v/>
      </c>
      <c r="P131" s="86" t="str">
        <f>IF(OR(C131=""),"",SUM(F131,)*VLOOKUP(K131,Gehaltsklassen!$B$34:$D$38,3,FALSE))</f>
        <v/>
      </c>
      <c r="Q131" s="86" t="str">
        <f>IF(OR(C131=""),"",SUM(F131,)*VLOOKUP(K131,Gehaltsklassen!$B$34:$D$38,3,FALSE)*C131)</f>
        <v/>
      </c>
      <c r="R131" s="87" t="str">
        <f>IF(OR(C131=""),"",(SUM(G131)*VLOOKUP(M131,Gehaltsklassen!$B$34:$D$38,2,FALSE)))</f>
        <v/>
      </c>
      <c r="S131" s="87" t="str">
        <f>IF(OR(C131=""),"",(SUM(G131)*VLOOKUP(M131,Gehaltsklassen!$B$34:$D$38,2,FALSE))*C131)</f>
        <v/>
      </c>
      <c r="T131" s="417" t="str">
        <f>IF(OR(C131=""),"",(SUM(G131)*VLOOKUP(M131,Gehaltsklassen!$B$34:$D$38,3,FALSE)))</f>
        <v/>
      </c>
      <c r="U131" s="417" t="str">
        <f>IF(OR(C131=""),"",(SUM(G131)*VLOOKUP(M131,Gehaltsklassen!$B$34:$D$38,3,FALSE))*C131)</f>
        <v/>
      </c>
    </row>
    <row r="132" spans="1:21" ht="25.9" customHeight="1" x14ac:dyDescent="0.2">
      <c r="A132" s="74" t="str">
        <f>IF(D132="","",MAX($A$10:A131)+1)</f>
        <v/>
      </c>
      <c r="B132" s="82" t="str">
        <f>IF('N-Bedarf GL'!B131="","",'N-Bedarf GL'!B131)</f>
        <v/>
      </c>
      <c r="C132" s="204" t="str">
        <f>IF('N-Bedarf GL'!C131="","",'N-Bedarf GL'!C131)</f>
        <v/>
      </c>
      <c r="D132" s="81" t="str">
        <f>IF('N-Bedarf GL'!D131="","",'N-Bedarf GL'!D131)</f>
        <v/>
      </c>
      <c r="E132" s="83" t="str">
        <f>IF('N-Bedarf GL'!H131="","",'N-Bedarf GL'!H131)</f>
        <v/>
      </c>
      <c r="F132" s="32" t="str">
        <f t="shared" si="2"/>
        <v/>
      </c>
      <c r="G132" s="84" t="str">
        <f t="shared" si="3"/>
        <v/>
      </c>
      <c r="H132" s="85"/>
      <c r="I132" s="77" t="s">
        <v>261</v>
      </c>
      <c r="J132" s="2"/>
      <c r="K132" s="32" t="str">
        <f>IF(J132="","C",IF($I132="I",INDEX(Gehaltsklassen!A$11:A$15,MATCH(J132,Gehaltsklassen!C$11:C$15,1),1),IF($I132="II",INDEX(Gehaltsklassen!A$11:A$15,MATCH(J132,Gehaltsklassen!D$11:D$15,1),1),IF($I132="III",INDEX(Gehaltsklassen!A$11:A$15,MATCH(J132,Gehaltsklassen!E$11:E$15,1),1),"Falsche Bodenart"))))</f>
        <v>C</v>
      </c>
      <c r="L132" s="2"/>
      <c r="M132" s="32" t="str">
        <f>IF(L132="","C",IF($I132="I",INDEX(Gehaltsklassen!A$11:A$15,MATCH(L132,Gehaltsklassen!C$11:C$15,1),1),IF($I132="II",INDEX(Gehaltsklassen!A$11:A$15,MATCH(L132,Gehaltsklassen!D$11:D$15,1),1),IF($I132="III",INDEX(Gehaltsklassen!A$11:A$15,MATCH(L132,Gehaltsklassen!E$11:E$15,1),1),"Falsche Bodenart"))))</f>
        <v>C</v>
      </c>
      <c r="N132" s="86" t="str">
        <f>IF(OR(C132=""),"",SUM(F132)*VLOOKUP(K132,Gehaltsklassen!$B$34:$D$38,2,FALSE))</f>
        <v/>
      </c>
      <c r="O132" s="86" t="str">
        <f>IF(OR(C132=""),"",SUM(F132)*VLOOKUP(K132,Gehaltsklassen!$B$34:$D$38,2,FALSE)*C132)</f>
        <v/>
      </c>
      <c r="P132" s="86" t="str">
        <f>IF(OR(C132=""),"",SUM(F132,)*VLOOKUP(K132,Gehaltsklassen!$B$34:$D$38,3,FALSE))</f>
        <v/>
      </c>
      <c r="Q132" s="86" t="str">
        <f>IF(OR(C132=""),"",SUM(F132,)*VLOOKUP(K132,Gehaltsklassen!$B$34:$D$38,3,FALSE)*C132)</f>
        <v/>
      </c>
      <c r="R132" s="87" t="str">
        <f>IF(OR(C132=""),"",(SUM(G132)*VLOOKUP(M132,Gehaltsklassen!$B$34:$D$38,2,FALSE)))</f>
        <v/>
      </c>
      <c r="S132" s="87" t="str">
        <f>IF(OR(C132=""),"",(SUM(G132)*VLOOKUP(M132,Gehaltsklassen!$B$34:$D$38,2,FALSE))*C132)</f>
        <v/>
      </c>
      <c r="T132" s="417" t="str">
        <f>IF(OR(C132=""),"",(SUM(G132)*VLOOKUP(M132,Gehaltsklassen!$B$34:$D$38,3,FALSE)))</f>
        <v/>
      </c>
      <c r="U132" s="417" t="str">
        <f>IF(OR(C132=""),"",(SUM(G132)*VLOOKUP(M132,Gehaltsklassen!$B$34:$D$38,3,FALSE))*C132)</f>
        <v/>
      </c>
    </row>
    <row r="133" spans="1:21" ht="25.9" customHeight="1" x14ac:dyDescent="0.2">
      <c r="A133" s="74" t="str">
        <f>IF(D133="","",MAX($A$10:A132)+1)</f>
        <v/>
      </c>
      <c r="B133" s="82" t="str">
        <f>IF('N-Bedarf GL'!B132="","",'N-Bedarf GL'!B132)</f>
        <v/>
      </c>
      <c r="C133" s="204" t="str">
        <f>IF('N-Bedarf GL'!C132="","",'N-Bedarf GL'!C132)</f>
        <v/>
      </c>
      <c r="D133" s="81" t="str">
        <f>IF('N-Bedarf GL'!D132="","",'N-Bedarf GL'!D132)</f>
        <v/>
      </c>
      <c r="E133" s="83" t="str">
        <f>IF('N-Bedarf GL'!H132="","",'N-Bedarf GL'!H132)</f>
        <v/>
      </c>
      <c r="F133" s="32" t="str">
        <f t="shared" si="2"/>
        <v/>
      </c>
      <c r="G133" s="84" t="str">
        <f t="shared" si="3"/>
        <v/>
      </c>
      <c r="H133" s="85"/>
      <c r="I133" s="77" t="s">
        <v>261</v>
      </c>
      <c r="J133" s="2"/>
      <c r="K133" s="32" t="str">
        <f>IF(J133="","C",IF($I133="I",INDEX(Gehaltsklassen!A$11:A$15,MATCH(J133,Gehaltsklassen!C$11:C$15,1),1),IF($I133="II",INDEX(Gehaltsklassen!A$11:A$15,MATCH(J133,Gehaltsklassen!D$11:D$15,1),1),IF($I133="III",INDEX(Gehaltsklassen!A$11:A$15,MATCH(J133,Gehaltsklassen!E$11:E$15,1),1),"Falsche Bodenart"))))</f>
        <v>C</v>
      </c>
      <c r="L133" s="2"/>
      <c r="M133" s="32" t="str">
        <f>IF(L133="","C",IF($I133="I",INDEX(Gehaltsklassen!A$11:A$15,MATCH(L133,Gehaltsklassen!C$11:C$15,1),1),IF($I133="II",INDEX(Gehaltsklassen!A$11:A$15,MATCH(L133,Gehaltsklassen!D$11:D$15,1),1),IF($I133="III",INDEX(Gehaltsklassen!A$11:A$15,MATCH(L133,Gehaltsklassen!E$11:E$15,1),1),"Falsche Bodenart"))))</f>
        <v>C</v>
      </c>
      <c r="N133" s="86" t="str">
        <f>IF(OR(C133=""),"",SUM(F133)*VLOOKUP(K133,Gehaltsklassen!$B$34:$D$38,2,FALSE))</f>
        <v/>
      </c>
      <c r="O133" s="86" t="str">
        <f>IF(OR(C133=""),"",SUM(F133)*VLOOKUP(K133,Gehaltsklassen!$B$34:$D$38,2,FALSE)*C133)</f>
        <v/>
      </c>
      <c r="P133" s="86" t="str">
        <f>IF(OR(C133=""),"",SUM(F133,)*VLOOKUP(K133,Gehaltsklassen!$B$34:$D$38,3,FALSE))</f>
        <v/>
      </c>
      <c r="Q133" s="86" t="str">
        <f>IF(OR(C133=""),"",SUM(F133,)*VLOOKUP(K133,Gehaltsklassen!$B$34:$D$38,3,FALSE)*C133)</f>
        <v/>
      </c>
      <c r="R133" s="87" t="str">
        <f>IF(OR(C133=""),"",(SUM(G133)*VLOOKUP(M133,Gehaltsklassen!$B$34:$D$38,2,FALSE)))</f>
        <v/>
      </c>
      <c r="S133" s="87" t="str">
        <f>IF(OR(C133=""),"",(SUM(G133)*VLOOKUP(M133,Gehaltsklassen!$B$34:$D$38,2,FALSE))*C133)</f>
        <v/>
      </c>
      <c r="T133" s="417" t="str">
        <f>IF(OR(C133=""),"",(SUM(G133)*VLOOKUP(M133,Gehaltsklassen!$B$34:$D$38,3,FALSE)))</f>
        <v/>
      </c>
      <c r="U133" s="417" t="str">
        <f>IF(OR(C133=""),"",(SUM(G133)*VLOOKUP(M133,Gehaltsklassen!$B$34:$D$38,3,FALSE))*C133)</f>
        <v/>
      </c>
    </row>
    <row r="134" spans="1:21" ht="25.9" customHeight="1" x14ac:dyDescent="0.2">
      <c r="A134" s="74" t="str">
        <f>IF(D134="","",MAX($A$10:A133)+1)</f>
        <v/>
      </c>
      <c r="B134" s="82" t="str">
        <f>IF('N-Bedarf GL'!B133="","",'N-Bedarf GL'!B133)</f>
        <v/>
      </c>
      <c r="C134" s="204" t="str">
        <f>IF('N-Bedarf GL'!C133="","",'N-Bedarf GL'!C133)</f>
        <v/>
      </c>
      <c r="D134" s="81" t="str">
        <f>IF('N-Bedarf GL'!D133="","",'N-Bedarf GL'!D133)</f>
        <v/>
      </c>
      <c r="E134" s="83" t="str">
        <f>IF('N-Bedarf GL'!H133="","",'N-Bedarf GL'!H133)</f>
        <v/>
      </c>
      <c r="F134" s="32" t="str">
        <f t="shared" si="2"/>
        <v/>
      </c>
      <c r="G134" s="84" t="str">
        <f t="shared" si="3"/>
        <v/>
      </c>
      <c r="H134" s="85"/>
      <c r="I134" s="77" t="s">
        <v>261</v>
      </c>
      <c r="J134" s="2"/>
      <c r="K134" s="32" t="str">
        <f>IF(J134="","C",IF($I134="I",INDEX(Gehaltsklassen!A$11:A$15,MATCH(J134,Gehaltsklassen!C$11:C$15,1),1),IF($I134="II",INDEX(Gehaltsklassen!A$11:A$15,MATCH(J134,Gehaltsklassen!D$11:D$15,1),1),IF($I134="III",INDEX(Gehaltsklassen!A$11:A$15,MATCH(J134,Gehaltsklassen!E$11:E$15,1),1),"Falsche Bodenart"))))</f>
        <v>C</v>
      </c>
      <c r="L134" s="2"/>
      <c r="M134" s="32" t="str">
        <f>IF(L134="","C",IF($I134="I",INDEX(Gehaltsklassen!A$11:A$15,MATCH(L134,Gehaltsklassen!C$11:C$15,1),1),IF($I134="II",INDEX(Gehaltsklassen!A$11:A$15,MATCH(L134,Gehaltsklassen!D$11:D$15,1),1),IF($I134="III",INDEX(Gehaltsklassen!A$11:A$15,MATCH(L134,Gehaltsklassen!E$11:E$15,1),1),"Falsche Bodenart"))))</f>
        <v>C</v>
      </c>
      <c r="N134" s="86" t="str">
        <f>IF(OR(C134=""),"",SUM(F134)*VLOOKUP(K134,Gehaltsklassen!$B$34:$D$38,2,FALSE))</f>
        <v/>
      </c>
      <c r="O134" s="86" t="str">
        <f>IF(OR(C134=""),"",SUM(F134)*VLOOKUP(K134,Gehaltsklassen!$B$34:$D$38,2,FALSE)*C134)</f>
        <v/>
      </c>
      <c r="P134" s="86" t="str">
        <f>IF(OR(C134=""),"",SUM(F134,)*VLOOKUP(K134,Gehaltsklassen!$B$34:$D$38,3,FALSE))</f>
        <v/>
      </c>
      <c r="Q134" s="86" t="str">
        <f>IF(OR(C134=""),"",SUM(F134,)*VLOOKUP(K134,Gehaltsklassen!$B$34:$D$38,3,FALSE)*C134)</f>
        <v/>
      </c>
      <c r="R134" s="87" t="str">
        <f>IF(OR(C134=""),"",(SUM(G134)*VLOOKUP(M134,Gehaltsklassen!$B$34:$D$38,2,FALSE)))</f>
        <v/>
      </c>
      <c r="S134" s="87" t="str">
        <f>IF(OR(C134=""),"",(SUM(G134)*VLOOKUP(M134,Gehaltsklassen!$B$34:$D$38,2,FALSE))*C134)</f>
        <v/>
      </c>
      <c r="T134" s="417" t="str">
        <f>IF(OR(C134=""),"",(SUM(G134)*VLOOKUP(M134,Gehaltsklassen!$B$34:$D$38,3,FALSE)))</f>
        <v/>
      </c>
      <c r="U134" s="417" t="str">
        <f>IF(OR(C134=""),"",(SUM(G134)*VLOOKUP(M134,Gehaltsklassen!$B$34:$D$38,3,FALSE))*C134)</f>
        <v/>
      </c>
    </row>
    <row r="135" spans="1:21" ht="25.9" customHeight="1" x14ac:dyDescent="0.2">
      <c r="A135" s="74" t="str">
        <f>IF(D135="","",MAX($A$10:A134)+1)</f>
        <v/>
      </c>
      <c r="B135" s="82" t="str">
        <f>IF('N-Bedarf GL'!B134="","",'N-Bedarf GL'!B134)</f>
        <v/>
      </c>
      <c r="C135" s="204" t="str">
        <f>IF('N-Bedarf GL'!C134="","",'N-Bedarf GL'!C134)</f>
        <v/>
      </c>
      <c r="D135" s="81" t="str">
        <f>IF('N-Bedarf GL'!D134="","",'N-Bedarf GL'!D134)</f>
        <v/>
      </c>
      <c r="E135" s="83" t="str">
        <f>IF('N-Bedarf GL'!H134="","",'N-Bedarf GL'!H134)</f>
        <v/>
      </c>
      <c r="F135" s="32" t="str">
        <f t="shared" si="2"/>
        <v/>
      </c>
      <c r="G135" s="84" t="str">
        <f t="shared" si="3"/>
        <v/>
      </c>
      <c r="H135" s="85"/>
      <c r="I135" s="77" t="s">
        <v>261</v>
      </c>
      <c r="J135" s="2"/>
      <c r="K135" s="32" t="str">
        <f>IF(J135="","C",IF($I135="I",INDEX(Gehaltsklassen!A$11:A$15,MATCH(J135,Gehaltsklassen!C$11:C$15,1),1),IF($I135="II",INDEX(Gehaltsklassen!A$11:A$15,MATCH(J135,Gehaltsklassen!D$11:D$15,1),1),IF($I135="III",INDEX(Gehaltsklassen!A$11:A$15,MATCH(J135,Gehaltsklassen!E$11:E$15,1),1),"Falsche Bodenart"))))</f>
        <v>C</v>
      </c>
      <c r="L135" s="2"/>
      <c r="M135" s="32" t="str">
        <f>IF(L135="","C",IF($I135="I",INDEX(Gehaltsklassen!A$11:A$15,MATCH(L135,Gehaltsklassen!C$11:C$15,1),1),IF($I135="II",INDEX(Gehaltsklassen!A$11:A$15,MATCH(L135,Gehaltsklassen!D$11:D$15,1),1),IF($I135="III",INDEX(Gehaltsklassen!A$11:A$15,MATCH(L135,Gehaltsklassen!E$11:E$15,1),1),"Falsche Bodenart"))))</f>
        <v>C</v>
      </c>
      <c r="N135" s="86" t="str">
        <f>IF(OR(C135=""),"",SUM(F135)*VLOOKUP(K135,Gehaltsklassen!$B$34:$D$38,2,FALSE))</f>
        <v/>
      </c>
      <c r="O135" s="86" t="str">
        <f>IF(OR(C135=""),"",SUM(F135)*VLOOKUP(K135,Gehaltsklassen!$B$34:$D$38,2,FALSE)*C135)</f>
        <v/>
      </c>
      <c r="P135" s="86" t="str">
        <f>IF(OR(C135=""),"",SUM(F135,)*VLOOKUP(K135,Gehaltsklassen!$B$34:$D$38,3,FALSE))</f>
        <v/>
      </c>
      <c r="Q135" s="86" t="str">
        <f>IF(OR(C135=""),"",SUM(F135,)*VLOOKUP(K135,Gehaltsklassen!$B$34:$D$38,3,FALSE)*C135)</f>
        <v/>
      </c>
      <c r="R135" s="87" t="str">
        <f>IF(OR(C135=""),"",(SUM(G135)*VLOOKUP(M135,Gehaltsklassen!$B$34:$D$38,2,FALSE)))</f>
        <v/>
      </c>
      <c r="S135" s="87" t="str">
        <f>IF(OR(C135=""),"",(SUM(G135)*VLOOKUP(M135,Gehaltsklassen!$B$34:$D$38,2,FALSE))*C135)</f>
        <v/>
      </c>
      <c r="T135" s="417" t="str">
        <f>IF(OR(C135=""),"",(SUM(G135)*VLOOKUP(M135,Gehaltsklassen!$B$34:$D$38,3,FALSE)))</f>
        <v/>
      </c>
      <c r="U135" s="417" t="str">
        <f>IF(OR(C135=""),"",(SUM(G135)*VLOOKUP(M135,Gehaltsklassen!$B$34:$D$38,3,FALSE))*C135)</f>
        <v/>
      </c>
    </row>
    <row r="136" spans="1:21" ht="25.9" customHeight="1" x14ac:dyDescent="0.2">
      <c r="A136" s="74" t="str">
        <f>IF(D136="","",MAX($A$10:A135)+1)</f>
        <v/>
      </c>
      <c r="B136" s="82" t="str">
        <f>IF('N-Bedarf GL'!B135="","",'N-Bedarf GL'!B135)</f>
        <v/>
      </c>
      <c r="C136" s="204" t="str">
        <f>IF('N-Bedarf GL'!C135="","",'N-Bedarf GL'!C135)</f>
        <v/>
      </c>
      <c r="D136" s="81" t="str">
        <f>IF('N-Bedarf GL'!D135="","",'N-Bedarf GL'!D135)</f>
        <v/>
      </c>
      <c r="E136" s="83" t="str">
        <f>IF('N-Bedarf GL'!H135="","",'N-Bedarf GL'!H135)</f>
        <v/>
      </c>
      <c r="F136" s="32" t="str">
        <f t="shared" si="2"/>
        <v/>
      </c>
      <c r="G136" s="84" t="str">
        <f t="shared" si="3"/>
        <v/>
      </c>
      <c r="H136" s="85"/>
      <c r="I136" s="77" t="s">
        <v>261</v>
      </c>
      <c r="J136" s="2"/>
      <c r="K136" s="32" t="str">
        <f>IF(J136="","C",IF($I136="I",INDEX(Gehaltsklassen!A$11:A$15,MATCH(J136,Gehaltsklassen!C$11:C$15,1),1),IF($I136="II",INDEX(Gehaltsklassen!A$11:A$15,MATCH(J136,Gehaltsklassen!D$11:D$15,1),1),IF($I136="III",INDEX(Gehaltsklassen!A$11:A$15,MATCH(J136,Gehaltsklassen!E$11:E$15,1),1),"Falsche Bodenart"))))</f>
        <v>C</v>
      </c>
      <c r="L136" s="2"/>
      <c r="M136" s="32" t="str">
        <f>IF(L136="","C",IF($I136="I",INDEX(Gehaltsklassen!A$11:A$15,MATCH(L136,Gehaltsklassen!C$11:C$15,1),1),IF($I136="II",INDEX(Gehaltsklassen!A$11:A$15,MATCH(L136,Gehaltsklassen!D$11:D$15,1),1),IF($I136="III",INDEX(Gehaltsklassen!A$11:A$15,MATCH(L136,Gehaltsklassen!E$11:E$15,1),1),"Falsche Bodenart"))))</f>
        <v>C</v>
      </c>
      <c r="N136" s="86" t="str">
        <f>IF(OR(C136=""),"",SUM(F136)*VLOOKUP(K136,Gehaltsklassen!$B$34:$D$38,2,FALSE))</f>
        <v/>
      </c>
      <c r="O136" s="86" t="str">
        <f>IF(OR(C136=""),"",SUM(F136)*VLOOKUP(K136,Gehaltsklassen!$B$34:$D$38,2,FALSE)*C136)</f>
        <v/>
      </c>
      <c r="P136" s="86" t="str">
        <f>IF(OR(C136=""),"",SUM(F136,)*VLOOKUP(K136,Gehaltsklassen!$B$34:$D$38,3,FALSE))</f>
        <v/>
      </c>
      <c r="Q136" s="86" t="str">
        <f>IF(OR(C136=""),"",SUM(F136,)*VLOOKUP(K136,Gehaltsklassen!$B$34:$D$38,3,FALSE)*C136)</f>
        <v/>
      </c>
      <c r="R136" s="87" t="str">
        <f>IF(OR(C136=""),"",(SUM(G136)*VLOOKUP(M136,Gehaltsklassen!$B$34:$D$38,2,FALSE)))</f>
        <v/>
      </c>
      <c r="S136" s="87" t="str">
        <f>IF(OR(C136=""),"",(SUM(G136)*VLOOKUP(M136,Gehaltsklassen!$B$34:$D$38,2,FALSE))*C136)</f>
        <v/>
      </c>
      <c r="T136" s="417" t="str">
        <f>IF(OR(C136=""),"",(SUM(G136)*VLOOKUP(M136,Gehaltsklassen!$B$34:$D$38,3,FALSE)))</f>
        <v/>
      </c>
      <c r="U136" s="417" t="str">
        <f>IF(OR(C136=""),"",(SUM(G136)*VLOOKUP(M136,Gehaltsklassen!$B$34:$D$38,3,FALSE))*C136)</f>
        <v/>
      </c>
    </row>
    <row r="137" spans="1:21" ht="25.9" customHeight="1" x14ac:dyDescent="0.2">
      <c r="A137" s="74" t="str">
        <f>IF(D137="","",MAX($A$10:A136)+1)</f>
        <v/>
      </c>
      <c r="B137" s="82" t="str">
        <f>IF('N-Bedarf GL'!B136="","",'N-Bedarf GL'!B136)</f>
        <v/>
      </c>
      <c r="C137" s="204" t="str">
        <f>IF('N-Bedarf GL'!C136="","",'N-Bedarf GL'!C136)</f>
        <v/>
      </c>
      <c r="D137" s="81" t="str">
        <f>IF('N-Bedarf GL'!D136="","",'N-Bedarf GL'!D136)</f>
        <v/>
      </c>
      <c r="E137" s="83" t="str">
        <f>IF('N-Bedarf GL'!H136="","",'N-Bedarf GL'!H136)</f>
        <v/>
      </c>
      <c r="F137" s="32" t="str">
        <f t="shared" ref="F137:F200" si="4">IF(OR(D137="",D137="keine"),"",VLOOKUP(D137,PSollG,3,FALSE)*E137)</f>
        <v/>
      </c>
      <c r="G137" s="84" t="str">
        <f t="shared" ref="G137:G200" si="5">IF(OR(D137="",D137="keine"),"",VLOOKUP(D137,PSollG,4,FALSE)*E137)</f>
        <v/>
      </c>
      <c r="H137" s="85"/>
      <c r="I137" s="77" t="s">
        <v>261</v>
      </c>
      <c r="J137" s="2"/>
      <c r="K137" s="32" t="str">
        <f>IF(J137="","C",IF($I137="I",INDEX(Gehaltsklassen!A$11:A$15,MATCH(J137,Gehaltsklassen!C$11:C$15,1),1),IF($I137="II",INDEX(Gehaltsklassen!A$11:A$15,MATCH(J137,Gehaltsklassen!D$11:D$15,1),1),IF($I137="III",INDEX(Gehaltsklassen!A$11:A$15,MATCH(J137,Gehaltsklassen!E$11:E$15,1),1),"Falsche Bodenart"))))</f>
        <v>C</v>
      </c>
      <c r="L137" s="2"/>
      <c r="M137" s="32" t="str">
        <f>IF(L137="","C",IF($I137="I",INDEX(Gehaltsklassen!A$11:A$15,MATCH(L137,Gehaltsklassen!C$11:C$15,1),1),IF($I137="II",INDEX(Gehaltsklassen!A$11:A$15,MATCH(L137,Gehaltsklassen!D$11:D$15,1),1),IF($I137="III",INDEX(Gehaltsklassen!A$11:A$15,MATCH(L137,Gehaltsklassen!E$11:E$15,1),1),"Falsche Bodenart"))))</f>
        <v>C</v>
      </c>
      <c r="N137" s="86" t="str">
        <f>IF(OR(C137=""),"",SUM(F137)*VLOOKUP(K137,Gehaltsklassen!$B$34:$D$38,2,FALSE))</f>
        <v/>
      </c>
      <c r="O137" s="86" t="str">
        <f>IF(OR(C137=""),"",SUM(F137)*VLOOKUP(K137,Gehaltsklassen!$B$34:$D$38,2,FALSE)*C137)</f>
        <v/>
      </c>
      <c r="P137" s="86" t="str">
        <f>IF(OR(C137=""),"",SUM(F137,)*VLOOKUP(K137,Gehaltsklassen!$B$34:$D$38,3,FALSE))</f>
        <v/>
      </c>
      <c r="Q137" s="86" t="str">
        <f>IF(OR(C137=""),"",SUM(F137,)*VLOOKUP(K137,Gehaltsklassen!$B$34:$D$38,3,FALSE)*C137)</f>
        <v/>
      </c>
      <c r="R137" s="87" t="str">
        <f>IF(OR(C137=""),"",(SUM(G137)*VLOOKUP(M137,Gehaltsklassen!$B$34:$D$38,2,FALSE)))</f>
        <v/>
      </c>
      <c r="S137" s="87" t="str">
        <f>IF(OR(C137=""),"",(SUM(G137)*VLOOKUP(M137,Gehaltsklassen!$B$34:$D$38,2,FALSE))*C137)</f>
        <v/>
      </c>
      <c r="T137" s="417" t="str">
        <f>IF(OR(C137=""),"",(SUM(G137)*VLOOKUP(M137,Gehaltsklassen!$B$34:$D$38,3,FALSE)))</f>
        <v/>
      </c>
      <c r="U137" s="417" t="str">
        <f>IF(OR(C137=""),"",(SUM(G137)*VLOOKUP(M137,Gehaltsklassen!$B$34:$D$38,3,FALSE))*C137)</f>
        <v/>
      </c>
    </row>
    <row r="138" spans="1:21" ht="25.9" customHeight="1" x14ac:dyDescent="0.2">
      <c r="A138" s="74" t="str">
        <f>IF(D138="","",MAX($A$10:A137)+1)</f>
        <v/>
      </c>
      <c r="B138" s="82" t="str">
        <f>IF('N-Bedarf GL'!B137="","",'N-Bedarf GL'!B137)</f>
        <v/>
      </c>
      <c r="C138" s="204" t="str">
        <f>IF('N-Bedarf GL'!C137="","",'N-Bedarf GL'!C137)</f>
        <v/>
      </c>
      <c r="D138" s="81" t="str">
        <f>IF('N-Bedarf GL'!D137="","",'N-Bedarf GL'!D137)</f>
        <v/>
      </c>
      <c r="E138" s="83" t="str">
        <f>IF('N-Bedarf GL'!H137="","",'N-Bedarf GL'!H137)</f>
        <v/>
      </c>
      <c r="F138" s="32" t="str">
        <f t="shared" si="4"/>
        <v/>
      </c>
      <c r="G138" s="84" t="str">
        <f t="shared" si="5"/>
        <v/>
      </c>
      <c r="H138" s="85"/>
      <c r="I138" s="77" t="s">
        <v>261</v>
      </c>
      <c r="J138" s="2"/>
      <c r="K138" s="32" t="str">
        <f>IF(J138="","C",IF($I138="I",INDEX(Gehaltsklassen!A$11:A$15,MATCH(J138,Gehaltsklassen!C$11:C$15,1),1),IF($I138="II",INDEX(Gehaltsklassen!A$11:A$15,MATCH(J138,Gehaltsklassen!D$11:D$15,1),1),IF($I138="III",INDEX(Gehaltsklassen!A$11:A$15,MATCH(J138,Gehaltsklassen!E$11:E$15,1),1),"Falsche Bodenart"))))</f>
        <v>C</v>
      </c>
      <c r="L138" s="2"/>
      <c r="M138" s="32" t="str">
        <f>IF(L138="","C",IF($I138="I",INDEX(Gehaltsklassen!A$11:A$15,MATCH(L138,Gehaltsklassen!C$11:C$15,1),1),IF($I138="II",INDEX(Gehaltsklassen!A$11:A$15,MATCH(L138,Gehaltsklassen!D$11:D$15,1),1),IF($I138="III",INDEX(Gehaltsklassen!A$11:A$15,MATCH(L138,Gehaltsklassen!E$11:E$15,1),1),"Falsche Bodenart"))))</f>
        <v>C</v>
      </c>
      <c r="N138" s="86" t="str">
        <f>IF(OR(C138=""),"",SUM(F138)*VLOOKUP(K138,Gehaltsklassen!$B$34:$D$38,2,FALSE))</f>
        <v/>
      </c>
      <c r="O138" s="86" t="str">
        <f>IF(OR(C138=""),"",SUM(F138)*VLOOKUP(K138,Gehaltsklassen!$B$34:$D$38,2,FALSE)*C138)</f>
        <v/>
      </c>
      <c r="P138" s="86" t="str">
        <f>IF(OR(C138=""),"",SUM(F138,)*VLOOKUP(K138,Gehaltsklassen!$B$34:$D$38,3,FALSE))</f>
        <v/>
      </c>
      <c r="Q138" s="86" t="str">
        <f>IF(OR(C138=""),"",SUM(F138,)*VLOOKUP(K138,Gehaltsklassen!$B$34:$D$38,3,FALSE)*C138)</f>
        <v/>
      </c>
      <c r="R138" s="87" t="str">
        <f>IF(OR(C138=""),"",(SUM(G138)*VLOOKUP(M138,Gehaltsklassen!$B$34:$D$38,2,FALSE)))</f>
        <v/>
      </c>
      <c r="S138" s="87" t="str">
        <f>IF(OR(C138=""),"",(SUM(G138)*VLOOKUP(M138,Gehaltsklassen!$B$34:$D$38,2,FALSE))*C138)</f>
        <v/>
      </c>
      <c r="T138" s="417" t="str">
        <f>IF(OR(C138=""),"",(SUM(G138)*VLOOKUP(M138,Gehaltsklassen!$B$34:$D$38,3,FALSE)))</f>
        <v/>
      </c>
      <c r="U138" s="417" t="str">
        <f>IF(OR(C138=""),"",(SUM(G138)*VLOOKUP(M138,Gehaltsklassen!$B$34:$D$38,3,FALSE))*C138)</f>
        <v/>
      </c>
    </row>
    <row r="139" spans="1:21" ht="25.9" customHeight="1" x14ac:dyDescent="0.2">
      <c r="A139" s="74" t="str">
        <f>IF(D139="","",MAX($A$10:A138)+1)</f>
        <v/>
      </c>
      <c r="B139" s="82" t="str">
        <f>IF('N-Bedarf GL'!B138="","",'N-Bedarf GL'!B138)</f>
        <v/>
      </c>
      <c r="C139" s="204" t="str">
        <f>IF('N-Bedarf GL'!C138="","",'N-Bedarf GL'!C138)</f>
        <v/>
      </c>
      <c r="D139" s="81" t="str">
        <f>IF('N-Bedarf GL'!D138="","",'N-Bedarf GL'!D138)</f>
        <v/>
      </c>
      <c r="E139" s="83" t="str">
        <f>IF('N-Bedarf GL'!H138="","",'N-Bedarf GL'!H138)</f>
        <v/>
      </c>
      <c r="F139" s="32" t="str">
        <f t="shared" si="4"/>
        <v/>
      </c>
      <c r="G139" s="84" t="str">
        <f t="shared" si="5"/>
        <v/>
      </c>
      <c r="H139" s="85"/>
      <c r="I139" s="77" t="s">
        <v>261</v>
      </c>
      <c r="J139" s="2"/>
      <c r="K139" s="32" t="str">
        <f>IF(J139="","C",IF($I139="I",INDEX(Gehaltsklassen!A$11:A$15,MATCH(J139,Gehaltsklassen!C$11:C$15,1),1),IF($I139="II",INDEX(Gehaltsklassen!A$11:A$15,MATCH(J139,Gehaltsklassen!D$11:D$15,1),1),IF($I139="III",INDEX(Gehaltsklassen!A$11:A$15,MATCH(J139,Gehaltsklassen!E$11:E$15,1),1),"Falsche Bodenart"))))</f>
        <v>C</v>
      </c>
      <c r="L139" s="2"/>
      <c r="M139" s="32" t="str">
        <f>IF(L139="","C",IF($I139="I",INDEX(Gehaltsklassen!A$11:A$15,MATCH(L139,Gehaltsklassen!C$11:C$15,1),1),IF($I139="II",INDEX(Gehaltsklassen!A$11:A$15,MATCH(L139,Gehaltsklassen!D$11:D$15,1),1),IF($I139="III",INDEX(Gehaltsklassen!A$11:A$15,MATCH(L139,Gehaltsklassen!E$11:E$15,1),1),"Falsche Bodenart"))))</f>
        <v>C</v>
      </c>
      <c r="N139" s="86" t="str">
        <f>IF(OR(C139=""),"",SUM(F139)*VLOOKUP(K139,Gehaltsklassen!$B$34:$D$38,2,FALSE))</f>
        <v/>
      </c>
      <c r="O139" s="86" t="str">
        <f>IF(OR(C139=""),"",SUM(F139)*VLOOKUP(K139,Gehaltsklassen!$B$34:$D$38,2,FALSE)*C139)</f>
        <v/>
      </c>
      <c r="P139" s="86" t="str">
        <f>IF(OR(C139=""),"",SUM(F139,)*VLOOKUP(K139,Gehaltsklassen!$B$34:$D$38,3,FALSE))</f>
        <v/>
      </c>
      <c r="Q139" s="86" t="str">
        <f>IF(OR(C139=""),"",SUM(F139,)*VLOOKUP(K139,Gehaltsklassen!$B$34:$D$38,3,FALSE)*C139)</f>
        <v/>
      </c>
      <c r="R139" s="87" t="str">
        <f>IF(OR(C139=""),"",(SUM(G139)*VLOOKUP(M139,Gehaltsklassen!$B$34:$D$38,2,FALSE)))</f>
        <v/>
      </c>
      <c r="S139" s="87" t="str">
        <f>IF(OR(C139=""),"",(SUM(G139)*VLOOKUP(M139,Gehaltsklassen!$B$34:$D$38,2,FALSE))*C139)</f>
        <v/>
      </c>
      <c r="T139" s="417" t="str">
        <f>IF(OR(C139=""),"",(SUM(G139)*VLOOKUP(M139,Gehaltsklassen!$B$34:$D$38,3,FALSE)))</f>
        <v/>
      </c>
      <c r="U139" s="417" t="str">
        <f>IF(OR(C139=""),"",(SUM(G139)*VLOOKUP(M139,Gehaltsklassen!$B$34:$D$38,3,FALSE))*C139)</f>
        <v/>
      </c>
    </row>
    <row r="140" spans="1:21" ht="25.9" customHeight="1" x14ac:dyDescent="0.2">
      <c r="A140" s="74" t="str">
        <f>IF(D140="","",MAX($A$10:A139)+1)</f>
        <v/>
      </c>
      <c r="B140" s="82" t="str">
        <f>IF('N-Bedarf GL'!B139="","",'N-Bedarf GL'!B139)</f>
        <v/>
      </c>
      <c r="C140" s="204" t="str">
        <f>IF('N-Bedarf GL'!C139="","",'N-Bedarf GL'!C139)</f>
        <v/>
      </c>
      <c r="D140" s="81" t="str">
        <f>IF('N-Bedarf GL'!D139="","",'N-Bedarf GL'!D139)</f>
        <v/>
      </c>
      <c r="E140" s="83" t="str">
        <f>IF('N-Bedarf GL'!H139="","",'N-Bedarf GL'!H139)</f>
        <v/>
      </c>
      <c r="F140" s="32" t="str">
        <f t="shared" si="4"/>
        <v/>
      </c>
      <c r="G140" s="84" t="str">
        <f t="shared" si="5"/>
        <v/>
      </c>
      <c r="H140" s="85"/>
      <c r="I140" s="77" t="s">
        <v>261</v>
      </c>
      <c r="J140" s="2"/>
      <c r="K140" s="32" t="str">
        <f>IF(J140="","C",IF($I140="I",INDEX(Gehaltsklassen!A$11:A$15,MATCH(J140,Gehaltsklassen!C$11:C$15,1),1),IF($I140="II",INDEX(Gehaltsklassen!A$11:A$15,MATCH(J140,Gehaltsklassen!D$11:D$15,1),1),IF($I140="III",INDEX(Gehaltsklassen!A$11:A$15,MATCH(J140,Gehaltsklassen!E$11:E$15,1),1),"Falsche Bodenart"))))</f>
        <v>C</v>
      </c>
      <c r="L140" s="2"/>
      <c r="M140" s="32" t="str">
        <f>IF(L140="","C",IF($I140="I",INDEX(Gehaltsklassen!A$11:A$15,MATCH(L140,Gehaltsklassen!C$11:C$15,1),1),IF($I140="II",INDEX(Gehaltsklassen!A$11:A$15,MATCH(L140,Gehaltsklassen!D$11:D$15,1),1),IF($I140="III",INDEX(Gehaltsklassen!A$11:A$15,MATCH(L140,Gehaltsklassen!E$11:E$15,1),1),"Falsche Bodenart"))))</f>
        <v>C</v>
      </c>
      <c r="N140" s="86" t="str">
        <f>IF(OR(C140=""),"",SUM(F140)*VLOOKUP(K140,Gehaltsklassen!$B$34:$D$38,2,FALSE))</f>
        <v/>
      </c>
      <c r="O140" s="86" t="str">
        <f>IF(OR(C140=""),"",SUM(F140)*VLOOKUP(K140,Gehaltsklassen!$B$34:$D$38,2,FALSE)*C140)</f>
        <v/>
      </c>
      <c r="P140" s="86" t="str">
        <f>IF(OR(C140=""),"",SUM(F140,)*VLOOKUP(K140,Gehaltsklassen!$B$34:$D$38,3,FALSE))</f>
        <v/>
      </c>
      <c r="Q140" s="86" t="str">
        <f>IF(OR(C140=""),"",SUM(F140,)*VLOOKUP(K140,Gehaltsklassen!$B$34:$D$38,3,FALSE)*C140)</f>
        <v/>
      </c>
      <c r="R140" s="87" t="str">
        <f>IF(OR(C140=""),"",(SUM(G140)*VLOOKUP(M140,Gehaltsklassen!$B$34:$D$38,2,FALSE)))</f>
        <v/>
      </c>
      <c r="S140" s="87" t="str">
        <f>IF(OR(C140=""),"",(SUM(G140)*VLOOKUP(M140,Gehaltsklassen!$B$34:$D$38,2,FALSE))*C140)</f>
        <v/>
      </c>
      <c r="T140" s="417" t="str">
        <f>IF(OR(C140=""),"",(SUM(G140)*VLOOKUP(M140,Gehaltsklassen!$B$34:$D$38,3,FALSE)))</f>
        <v/>
      </c>
      <c r="U140" s="417" t="str">
        <f>IF(OR(C140=""),"",(SUM(G140)*VLOOKUP(M140,Gehaltsklassen!$B$34:$D$38,3,FALSE))*C140)</f>
        <v/>
      </c>
    </row>
    <row r="141" spans="1:21" ht="25.9" customHeight="1" x14ac:dyDescent="0.2">
      <c r="A141" s="74" t="str">
        <f>IF(D141="","",MAX($A$10:A140)+1)</f>
        <v/>
      </c>
      <c r="B141" s="82" t="str">
        <f>IF('N-Bedarf GL'!B140="","",'N-Bedarf GL'!B140)</f>
        <v/>
      </c>
      <c r="C141" s="204" t="str">
        <f>IF('N-Bedarf GL'!C140="","",'N-Bedarf GL'!C140)</f>
        <v/>
      </c>
      <c r="D141" s="81" t="str">
        <f>IF('N-Bedarf GL'!D140="","",'N-Bedarf GL'!D140)</f>
        <v/>
      </c>
      <c r="E141" s="83" t="str">
        <f>IF('N-Bedarf GL'!H140="","",'N-Bedarf GL'!H140)</f>
        <v/>
      </c>
      <c r="F141" s="32" t="str">
        <f t="shared" si="4"/>
        <v/>
      </c>
      <c r="G141" s="84" t="str">
        <f t="shared" si="5"/>
        <v/>
      </c>
      <c r="H141" s="85"/>
      <c r="I141" s="77" t="s">
        <v>261</v>
      </c>
      <c r="J141" s="2"/>
      <c r="K141" s="32" t="str">
        <f>IF(J141="","C",IF($I141="I",INDEX(Gehaltsklassen!A$11:A$15,MATCH(J141,Gehaltsklassen!C$11:C$15,1),1),IF($I141="II",INDEX(Gehaltsklassen!A$11:A$15,MATCH(J141,Gehaltsklassen!D$11:D$15,1),1),IF($I141="III",INDEX(Gehaltsklassen!A$11:A$15,MATCH(J141,Gehaltsklassen!E$11:E$15,1),1),"Falsche Bodenart"))))</f>
        <v>C</v>
      </c>
      <c r="L141" s="2"/>
      <c r="M141" s="32" t="str">
        <f>IF(L141="","C",IF($I141="I",INDEX(Gehaltsklassen!A$11:A$15,MATCH(L141,Gehaltsklassen!C$11:C$15,1),1),IF($I141="II",INDEX(Gehaltsklassen!A$11:A$15,MATCH(L141,Gehaltsklassen!D$11:D$15,1),1),IF($I141="III",INDEX(Gehaltsklassen!A$11:A$15,MATCH(L141,Gehaltsklassen!E$11:E$15,1),1),"Falsche Bodenart"))))</f>
        <v>C</v>
      </c>
      <c r="N141" s="86" t="str">
        <f>IF(OR(C141=""),"",SUM(F141)*VLOOKUP(K141,Gehaltsklassen!$B$34:$D$38,2,FALSE))</f>
        <v/>
      </c>
      <c r="O141" s="86" t="str">
        <f>IF(OR(C141=""),"",SUM(F141)*VLOOKUP(K141,Gehaltsklassen!$B$34:$D$38,2,FALSE)*C141)</f>
        <v/>
      </c>
      <c r="P141" s="86" t="str">
        <f>IF(OR(C141=""),"",SUM(F141,)*VLOOKUP(K141,Gehaltsklassen!$B$34:$D$38,3,FALSE))</f>
        <v/>
      </c>
      <c r="Q141" s="86" t="str">
        <f>IF(OR(C141=""),"",SUM(F141,)*VLOOKUP(K141,Gehaltsklassen!$B$34:$D$38,3,FALSE)*C141)</f>
        <v/>
      </c>
      <c r="R141" s="87" t="str">
        <f>IF(OR(C141=""),"",(SUM(G141)*VLOOKUP(M141,Gehaltsklassen!$B$34:$D$38,2,FALSE)))</f>
        <v/>
      </c>
      <c r="S141" s="87" t="str">
        <f>IF(OR(C141=""),"",(SUM(G141)*VLOOKUP(M141,Gehaltsklassen!$B$34:$D$38,2,FALSE))*C141)</f>
        <v/>
      </c>
      <c r="T141" s="417" t="str">
        <f>IF(OR(C141=""),"",(SUM(G141)*VLOOKUP(M141,Gehaltsklassen!$B$34:$D$38,3,FALSE)))</f>
        <v/>
      </c>
      <c r="U141" s="417" t="str">
        <f>IF(OR(C141=""),"",(SUM(G141)*VLOOKUP(M141,Gehaltsklassen!$B$34:$D$38,3,FALSE))*C141)</f>
        <v/>
      </c>
    </row>
    <row r="142" spans="1:21" ht="25.9" customHeight="1" x14ac:dyDescent="0.2">
      <c r="A142" s="74" t="str">
        <f>IF(D142="","",MAX($A$10:A141)+1)</f>
        <v/>
      </c>
      <c r="B142" s="82" t="str">
        <f>IF('N-Bedarf GL'!B141="","",'N-Bedarf GL'!B141)</f>
        <v/>
      </c>
      <c r="C142" s="204" t="str">
        <f>IF('N-Bedarf GL'!C141="","",'N-Bedarf GL'!C141)</f>
        <v/>
      </c>
      <c r="D142" s="81" t="str">
        <f>IF('N-Bedarf GL'!D141="","",'N-Bedarf GL'!D141)</f>
        <v/>
      </c>
      <c r="E142" s="83" t="str">
        <f>IF('N-Bedarf GL'!H141="","",'N-Bedarf GL'!H141)</f>
        <v/>
      </c>
      <c r="F142" s="32" t="str">
        <f t="shared" si="4"/>
        <v/>
      </c>
      <c r="G142" s="84" t="str">
        <f t="shared" si="5"/>
        <v/>
      </c>
      <c r="H142" s="85"/>
      <c r="I142" s="77" t="s">
        <v>261</v>
      </c>
      <c r="J142" s="2"/>
      <c r="K142" s="32" t="str">
        <f>IF(J142="","C",IF($I142="I",INDEX(Gehaltsklassen!A$11:A$15,MATCH(J142,Gehaltsklassen!C$11:C$15,1),1),IF($I142="II",INDEX(Gehaltsklassen!A$11:A$15,MATCH(J142,Gehaltsklassen!D$11:D$15,1),1),IF($I142="III",INDEX(Gehaltsklassen!A$11:A$15,MATCH(J142,Gehaltsklassen!E$11:E$15,1),1),"Falsche Bodenart"))))</f>
        <v>C</v>
      </c>
      <c r="L142" s="2"/>
      <c r="M142" s="32" t="str">
        <f>IF(L142="","C",IF($I142="I",INDEX(Gehaltsklassen!A$11:A$15,MATCH(L142,Gehaltsklassen!C$11:C$15,1),1),IF($I142="II",INDEX(Gehaltsklassen!A$11:A$15,MATCH(L142,Gehaltsklassen!D$11:D$15,1),1),IF($I142="III",INDEX(Gehaltsklassen!A$11:A$15,MATCH(L142,Gehaltsklassen!E$11:E$15,1),1),"Falsche Bodenart"))))</f>
        <v>C</v>
      </c>
      <c r="N142" s="86" t="str">
        <f>IF(OR(C142=""),"",SUM(F142)*VLOOKUP(K142,Gehaltsklassen!$B$34:$D$38,2,FALSE))</f>
        <v/>
      </c>
      <c r="O142" s="86" t="str">
        <f>IF(OR(C142=""),"",SUM(F142)*VLOOKUP(K142,Gehaltsklassen!$B$34:$D$38,2,FALSE)*C142)</f>
        <v/>
      </c>
      <c r="P142" s="86" t="str">
        <f>IF(OR(C142=""),"",SUM(F142,)*VLOOKUP(K142,Gehaltsklassen!$B$34:$D$38,3,FALSE))</f>
        <v/>
      </c>
      <c r="Q142" s="86" t="str">
        <f>IF(OR(C142=""),"",SUM(F142,)*VLOOKUP(K142,Gehaltsklassen!$B$34:$D$38,3,FALSE)*C142)</f>
        <v/>
      </c>
      <c r="R142" s="87" t="str">
        <f>IF(OR(C142=""),"",(SUM(G142)*VLOOKUP(M142,Gehaltsklassen!$B$34:$D$38,2,FALSE)))</f>
        <v/>
      </c>
      <c r="S142" s="87" t="str">
        <f>IF(OR(C142=""),"",(SUM(G142)*VLOOKUP(M142,Gehaltsklassen!$B$34:$D$38,2,FALSE))*C142)</f>
        <v/>
      </c>
      <c r="T142" s="417" t="str">
        <f>IF(OR(C142=""),"",(SUM(G142)*VLOOKUP(M142,Gehaltsklassen!$B$34:$D$38,3,FALSE)))</f>
        <v/>
      </c>
      <c r="U142" s="417" t="str">
        <f>IF(OR(C142=""),"",(SUM(G142)*VLOOKUP(M142,Gehaltsklassen!$B$34:$D$38,3,FALSE))*C142)</f>
        <v/>
      </c>
    </row>
    <row r="143" spans="1:21" ht="25.9" customHeight="1" x14ac:dyDescent="0.2">
      <c r="A143" s="74" t="str">
        <f>IF(D143="","",MAX($A$10:A142)+1)</f>
        <v/>
      </c>
      <c r="B143" s="82" t="str">
        <f>IF('N-Bedarf GL'!B142="","",'N-Bedarf GL'!B142)</f>
        <v/>
      </c>
      <c r="C143" s="204" t="str">
        <f>IF('N-Bedarf GL'!C142="","",'N-Bedarf GL'!C142)</f>
        <v/>
      </c>
      <c r="D143" s="81" t="str">
        <f>IF('N-Bedarf GL'!D142="","",'N-Bedarf GL'!D142)</f>
        <v/>
      </c>
      <c r="E143" s="83" t="str">
        <f>IF('N-Bedarf GL'!H142="","",'N-Bedarf GL'!H142)</f>
        <v/>
      </c>
      <c r="F143" s="32" t="str">
        <f t="shared" si="4"/>
        <v/>
      </c>
      <c r="G143" s="84" t="str">
        <f t="shared" si="5"/>
        <v/>
      </c>
      <c r="H143" s="85"/>
      <c r="I143" s="77" t="s">
        <v>261</v>
      </c>
      <c r="J143" s="2"/>
      <c r="K143" s="32" t="str">
        <f>IF(J143="","C",IF($I143="I",INDEX(Gehaltsklassen!A$11:A$15,MATCH(J143,Gehaltsklassen!C$11:C$15,1),1),IF($I143="II",INDEX(Gehaltsklassen!A$11:A$15,MATCH(J143,Gehaltsklassen!D$11:D$15,1),1),IF($I143="III",INDEX(Gehaltsklassen!A$11:A$15,MATCH(J143,Gehaltsklassen!E$11:E$15,1),1),"Falsche Bodenart"))))</f>
        <v>C</v>
      </c>
      <c r="L143" s="2"/>
      <c r="M143" s="32" t="str">
        <f>IF(L143="","C",IF($I143="I",INDEX(Gehaltsklassen!A$11:A$15,MATCH(L143,Gehaltsklassen!C$11:C$15,1),1),IF($I143="II",INDEX(Gehaltsklassen!A$11:A$15,MATCH(L143,Gehaltsklassen!D$11:D$15,1),1),IF($I143="III",INDEX(Gehaltsklassen!A$11:A$15,MATCH(L143,Gehaltsklassen!E$11:E$15,1),1),"Falsche Bodenart"))))</f>
        <v>C</v>
      </c>
      <c r="N143" s="86" t="str">
        <f>IF(OR(C143=""),"",SUM(F143)*VLOOKUP(K143,Gehaltsklassen!$B$34:$D$38,2,FALSE))</f>
        <v/>
      </c>
      <c r="O143" s="86" t="str">
        <f>IF(OR(C143=""),"",SUM(F143)*VLOOKUP(K143,Gehaltsklassen!$B$34:$D$38,2,FALSE)*C143)</f>
        <v/>
      </c>
      <c r="P143" s="86" t="str">
        <f>IF(OR(C143=""),"",SUM(F143,)*VLOOKUP(K143,Gehaltsklassen!$B$34:$D$38,3,FALSE))</f>
        <v/>
      </c>
      <c r="Q143" s="86" t="str">
        <f>IF(OR(C143=""),"",SUM(F143,)*VLOOKUP(K143,Gehaltsklassen!$B$34:$D$38,3,FALSE)*C143)</f>
        <v/>
      </c>
      <c r="R143" s="87" t="str">
        <f>IF(OR(C143=""),"",(SUM(G143)*VLOOKUP(M143,Gehaltsklassen!$B$34:$D$38,2,FALSE)))</f>
        <v/>
      </c>
      <c r="S143" s="87" t="str">
        <f>IF(OR(C143=""),"",(SUM(G143)*VLOOKUP(M143,Gehaltsklassen!$B$34:$D$38,2,FALSE))*C143)</f>
        <v/>
      </c>
      <c r="T143" s="417" t="str">
        <f>IF(OR(C143=""),"",(SUM(G143)*VLOOKUP(M143,Gehaltsklassen!$B$34:$D$38,3,FALSE)))</f>
        <v/>
      </c>
      <c r="U143" s="417" t="str">
        <f>IF(OR(C143=""),"",(SUM(G143)*VLOOKUP(M143,Gehaltsklassen!$B$34:$D$38,3,FALSE))*C143)</f>
        <v/>
      </c>
    </row>
    <row r="144" spans="1:21" ht="25.9" customHeight="1" x14ac:dyDescent="0.2">
      <c r="A144" s="74" t="str">
        <f>IF(D144="","",MAX($A$10:A143)+1)</f>
        <v/>
      </c>
      <c r="B144" s="82" t="str">
        <f>IF('N-Bedarf GL'!B143="","",'N-Bedarf GL'!B143)</f>
        <v/>
      </c>
      <c r="C144" s="204" t="str">
        <f>IF('N-Bedarf GL'!C143="","",'N-Bedarf GL'!C143)</f>
        <v/>
      </c>
      <c r="D144" s="81" t="str">
        <f>IF('N-Bedarf GL'!D143="","",'N-Bedarf GL'!D143)</f>
        <v/>
      </c>
      <c r="E144" s="83" t="str">
        <f>IF('N-Bedarf GL'!H143="","",'N-Bedarf GL'!H143)</f>
        <v/>
      </c>
      <c r="F144" s="32" t="str">
        <f t="shared" si="4"/>
        <v/>
      </c>
      <c r="G144" s="84" t="str">
        <f t="shared" si="5"/>
        <v/>
      </c>
      <c r="H144" s="85"/>
      <c r="I144" s="77" t="s">
        <v>261</v>
      </c>
      <c r="J144" s="2"/>
      <c r="K144" s="32" t="str">
        <f>IF(J144="","C",IF($I144="I",INDEX(Gehaltsklassen!A$11:A$15,MATCH(J144,Gehaltsklassen!C$11:C$15,1),1),IF($I144="II",INDEX(Gehaltsklassen!A$11:A$15,MATCH(J144,Gehaltsklassen!D$11:D$15,1),1),IF($I144="III",INDEX(Gehaltsklassen!A$11:A$15,MATCH(J144,Gehaltsklassen!E$11:E$15,1),1),"Falsche Bodenart"))))</f>
        <v>C</v>
      </c>
      <c r="L144" s="2"/>
      <c r="M144" s="32" t="str">
        <f>IF(L144="","C",IF($I144="I",INDEX(Gehaltsklassen!A$11:A$15,MATCH(L144,Gehaltsklassen!C$11:C$15,1),1),IF($I144="II",INDEX(Gehaltsklassen!A$11:A$15,MATCH(L144,Gehaltsklassen!D$11:D$15,1),1),IF($I144="III",INDEX(Gehaltsklassen!A$11:A$15,MATCH(L144,Gehaltsklassen!E$11:E$15,1),1),"Falsche Bodenart"))))</f>
        <v>C</v>
      </c>
      <c r="N144" s="86" t="str">
        <f>IF(OR(C144=""),"",SUM(F144)*VLOOKUP(K144,Gehaltsklassen!$B$34:$D$38,2,FALSE))</f>
        <v/>
      </c>
      <c r="O144" s="86" t="str">
        <f>IF(OR(C144=""),"",SUM(F144)*VLOOKUP(K144,Gehaltsklassen!$B$34:$D$38,2,FALSE)*C144)</f>
        <v/>
      </c>
      <c r="P144" s="86" t="str">
        <f>IF(OR(C144=""),"",SUM(F144,)*VLOOKUP(K144,Gehaltsklassen!$B$34:$D$38,3,FALSE))</f>
        <v/>
      </c>
      <c r="Q144" s="86" t="str">
        <f>IF(OR(C144=""),"",SUM(F144,)*VLOOKUP(K144,Gehaltsklassen!$B$34:$D$38,3,FALSE)*C144)</f>
        <v/>
      </c>
      <c r="R144" s="87" t="str">
        <f>IF(OR(C144=""),"",(SUM(G144)*VLOOKUP(M144,Gehaltsklassen!$B$34:$D$38,2,FALSE)))</f>
        <v/>
      </c>
      <c r="S144" s="87" t="str">
        <f>IF(OR(C144=""),"",(SUM(G144)*VLOOKUP(M144,Gehaltsklassen!$B$34:$D$38,2,FALSE))*C144)</f>
        <v/>
      </c>
      <c r="T144" s="417" t="str">
        <f>IF(OR(C144=""),"",(SUM(G144)*VLOOKUP(M144,Gehaltsklassen!$B$34:$D$38,3,FALSE)))</f>
        <v/>
      </c>
      <c r="U144" s="417" t="str">
        <f>IF(OR(C144=""),"",(SUM(G144)*VLOOKUP(M144,Gehaltsklassen!$B$34:$D$38,3,FALSE))*C144)</f>
        <v/>
      </c>
    </row>
    <row r="145" spans="1:21" ht="25.9" customHeight="1" x14ac:dyDescent="0.2">
      <c r="A145" s="74" t="str">
        <f>IF(D145="","",MAX($A$10:A144)+1)</f>
        <v/>
      </c>
      <c r="B145" s="82" t="str">
        <f>IF('N-Bedarf GL'!B144="","",'N-Bedarf GL'!B144)</f>
        <v/>
      </c>
      <c r="C145" s="204" t="str">
        <f>IF('N-Bedarf GL'!C144="","",'N-Bedarf GL'!C144)</f>
        <v/>
      </c>
      <c r="D145" s="81" t="str">
        <f>IF('N-Bedarf GL'!D144="","",'N-Bedarf GL'!D144)</f>
        <v/>
      </c>
      <c r="E145" s="83" t="str">
        <f>IF('N-Bedarf GL'!H144="","",'N-Bedarf GL'!H144)</f>
        <v/>
      </c>
      <c r="F145" s="32" t="str">
        <f t="shared" si="4"/>
        <v/>
      </c>
      <c r="G145" s="84" t="str">
        <f t="shared" si="5"/>
        <v/>
      </c>
      <c r="H145" s="85"/>
      <c r="I145" s="77" t="s">
        <v>261</v>
      </c>
      <c r="J145" s="2"/>
      <c r="K145" s="32" t="str">
        <f>IF(J145="","C",IF($I145="I",INDEX(Gehaltsklassen!A$11:A$15,MATCH(J145,Gehaltsklassen!C$11:C$15,1),1),IF($I145="II",INDEX(Gehaltsklassen!A$11:A$15,MATCH(J145,Gehaltsklassen!D$11:D$15,1),1),IF($I145="III",INDEX(Gehaltsklassen!A$11:A$15,MATCH(J145,Gehaltsklassen!E$11:E$15,1),1),"Falsche Bodenart"))))</f>
        <v>C</v>
      </c>
      <c r="L145" s="2"/>
      <c r="M145" s="32" t="str">
        <f>IF(L145="","C",IF($I145="I",INDEX(Gehaltsklassen!A$11:A$15,MATCH(L145,Gehaltsklassen!C$11:C$15,1),1),IF($I145="II",INDEX(Gehaltsklassen!A$11:A$15,MATCH(L145,Gehaltsklassen!D$11:D$15,1),1),IF($I145="III",INDEX(Gehaltsklassen!A$11:A$15,MATCH(L145,Gehaltsklassen!E$11:E$15,1),1),"Falsche Bodenart"))))</f>
        <v>C</v>
      </c>
      <c r="N145" s="86" t="str">
        <f>IF(OR(C145=""),"",SUM(F145)*VLOOKUP(K145,Gehaltsklassen!$B$34:$D$38,2,FALSE))</f>
        <v/>
      </c>
      <c r="O145" s="86" t="str">
        <f>IF(OR(C145=""),"",SUM(F145)*VLOOKUP(K145,Gehaltsklassen!$B$34:$D$38,2,FALSE)*C145)</f>
        <v/>
      </c>
      <c r="P145" s="86" t="str">
        <f>IF(OR(C145=""),"",SUM(F145,)*VLOOKUP(K145,Gehaltsklassen!$B$34:$D$38,3,FALSE))</f>
        <v/>
      </c>
      <c r="Q145" s="86" t="str">
        <f>IF(OR(C145=""),"",SUM(F145,)*VLOOKUP(K145,Gehaltsklassen!$B$34:$D$38,3,FALSE)*C145)</f>
        <v/>
      </c>
      <c r="R145" s="87" t="str">
        <f>IF(OR(C145=""),"",(SUM(G145)*VLOOKUP(M145,Gehaltsklassen!$B$34:$D$38,2,FALSE)))</f>
        <v/>
      </c>
      <c r="S145" s="87" t="str">
        <f>IF(OR(C145=""),"",(SUM(G145)*VLOOKUP(M145,Gehaltsklassen!$B$34:$D$38,2,FALSE))*C145)</f>
        <v/>
      </c>
      <c r="T145" s="417" t="str">
        <f>IF(OR(C145=""),"",(SUM(G145)*VLOOKUP(M145,Gehaltsklassen!$B$34:$D$38,3,FALSE)))</f>
        <v/>
      </c>
      <c r="U145" s="417" t="str">
        <f>IF(OR(C145=""),"",(SUM(G145)*VLOOKUP(M145,Gehaltsklassen!$B$34:$D$38,3,FALSE))*C145)</f>
        <v/>
      </c>
    </row>
    <row r="146" spans="1:21" ht="25.9" customHeight="1" x14ac:dyDescent="0.2">
      <c r="A146" s="74" t="str">
        <f>IF(D146="","",MAX($A$10:A145)+1)</f>
        <v/>
      </c>
      <c r="B146" s="82" t="str">
        <f>IF('N-Bedarf GL'!B145="","",'N-Bedarf GL'!B145)</f>
        <v/>
      </c>
      <c r="C146" s="204" t="str">
        <f>IF('N-Bedarf GL'!C145="","",'N-Bedarf GL'!C145)</f>
        <v/>
      </c>
      <c r="D146" s="81" t="str">
        <f>IF('N-Bedarf GL'!D145="","",'N-Bedarf GL'!D145)</f>
        <v/>
      </c>
      <c r="E146" s="83" t="str">
        <f>IF('N-Bedarf GL'!H145="","",'N-Bedarf GL'!H145)</f>
        <v/>
      </c>
      <c r="F146" s="32" t="str">
        <f t="shared" si="4"/>
        <v/>
      </c>
      <c r="G146" s="84" t="str">
        <f t="shared" si="5"/>
        <v/>
      </c>
      <c r="H146" s="85"/>
      <c r="I146" s="77" t="s">
        <v>261</v>
      </c>
      <c r="J146" s="2"/>
      <c r="K146" s="32" t="str">
        <f>IF(J146="","C",IF($I146="I",INDEX(Gehaltsklassen!A$11:A$15,MATCH(J146,Gehaltsklassen!C$11:C$15,1),1),IF($I146="II",INDEX(Gehaltsklassen!A$11:A$15,MATCH(J146,Gehaltsklassen!D$11:D$15,1),1),IF($I146="III",INDEX(Gehaltsklassen!A$11:A$15,MATCH(J146,Gehaltsklassen!E$11:E$15,1),1),"Falsche Bodenart"))))</f>
        <v>C</v>
      </c>
      <c r="L146" s="2"/>
      <c r="M146" s="32" t="str">
        <f>IF(L146="","C",IF($I146="I",INDEX(Gehaltsklassen!A$11:A$15,MATCH(L146,Gehaltsklassen!C$11:C$15,1),1),IF($I146="II",INDEX(Gehaltsklassen!A$11:A$15,MATCH(L146,Gehaltsklassen!D$11:D$15,1),1),IF($I146="III",INDEX(Gehaltsklassen!A$11:A$15,MATCH(L146,Gehaltsklassen!E$11:E$15,1),1),"Falsche Bodenart"))))</f>
        <v>C</v>
      </c>
      <c r="N146" s="86" t="str">
        <f>IF(OR(C146=""),"",SUM(F146)*VLOOKUP(K146,Gehaltsklassen!$B$34:$D$38,2,FALSE))</f>
        <v/>
      </c>
      <c r="O146" s="86" t="str">
        <f>IF(OR(C146=""),"",SUM(F146)*VLOOKUP(K146,Gehaltsklassen!$B$34:$D$38,2,FALSE)*C146)</f>
        <v/>
      </c>
      <c r="P146" s="86" t="str">
        <f>IF(OR(C146=""),"",SUM(F146,)*VLOOKUP(K146,Gehaltsklassen!$B$34:$D$38,3,FALSE))</f>
        <v/>
      </c>
      <c r="Q146" s="86" t="str">
        <f>IF(OR(C146=""),"",SUM(F146,)*VLOOKUP(K146,Gehaltsklassen!$B$34:$D$38,3,FALSE)*C146)</f>
        <v/>
      </c>
      <c r="R146" s="87" t="str">
        <f>IF(OR(C146=""),"",(SUM(G146)*VLOOKUP(M146,Gehaltsklassen!$B$34:$D$38,2,FALSE)))</f>
        <v/>
      </c>
      <c r="S146" s="87" t="str">
        <f>IF(OR(C146=""),"",(SUM(G146)*VLOOKUP(M146,Gehaltsklassen!$B$34:$D$38,2,FALSE))*C146)</f>
        <v/>
      </c>
      <c r="T146" s="417" t="str">
        <f>IF(OR(C146=""),"",(SUM(G146)*VLOOKUP(M146,Gehaltsklassen!$B$34:$D$38,3,FALSE)))</f>
        <v/>
      </c>
      <c r="U146" s="417" t="str">
        <f>IF(OR(C146=""),"",(SUM(G146)*VLOOKUP(M146,Gehaltsklassen!$B$34:$D$38,3,FALSE))*C146)</f>
        <v/>
      </c>
    </row>
    <row r="147" spans="1:21" ht="25.9" customHeight="1" x14ac:dyDescent="0.2">
      <c r="A147" s="74" t="str">
        <f>IF(D147="","",MAX($A$10:A146)+1)</f>
        <v/>
      </c>
      <c r="B147" s="82" t="str">
        <f>IF('N-Bedarf GL'!B146="","",'N-Bedarf GL'!B146)</f>
        <v/>
      </c>
      <c r="C147" s="204" t="str">
        <f>IF('N-Bedarf GL'!C146="","",'N-Bedarf GL'!C146)</f>
        <v/>
      </c>
      <c r="D147" s="81" t="str">
        <f>IF('N-Bedarf GL'!D146="","",'N-Bedarf GL'!D146)</f>
        <v/>
      </c>
      <c r="E147" s="83" t="str">
        <f>IF('N-Bedarf GL'!H146="","",'N-Bedarf GL'!H146)</f>
        <v/>
      </c>
      <c r="F147" s="32" t="str">
        <f t="shared" si="4"/>
        <v/>
      </c>
      <c r="G147" s="84" t="str">
        <f t="shared" si="5"/>
        <v/>
      </c>
      <c r="H147" s="85"/>
      <c r="I147" s="77" t="s">
        <v>261</v>
      </c>
      <c r="J147" s="2"/>
      <c r="K147" s="32" t="str">
        <f>IF(J147="","C",IF($I147="I",INDEX(Gehaltsklassen!A$11:A$15,MATCH(J147,Gehaltsklassen!C$11:C$15,1),1),IF($I147="II",INDEX(Gehaltsklassen!A$11:A$15,MATCH(J147,Gehaltsklassen!D$11:D$15,1),1),IF($I147="III",INDEX(Gehaltsklassen!A$11:A$15,MATCH(J147,Gehaltsklassen!E$11:E$15,1),1),"Falsche Bodenart"))))</f>
        <v>C</v>
      </c>
      <c r="L147" s="2"/>
      <c r="M147" s="32" t="str">
        <f>IF(L147="","C",IF($I147="I",INDEX(Gehaltsklassen!A$11:A$15,MATCH(L147,Gehaltsklassen!C$11:C$15,1),1),IF($I147="II",INDEX(Gehaltsklassen!A$11:A$15,MATCH(L147,Gehaltsklassen!D$11:D$15,1),1),IF($I147="III",INDEX(Gehaltsklassen!A$11:A$15,MATCH(L147,Gehaltsklassen!E$11:E$15,1),1),"Falsche Bodenart"))))</f>
        <v>C</v>
      </c>
      <c r="N147" s="86" t="str">
        <f>IF(OR(C147=""),"",SUM(F147)*VLOOKUP(K147,Gehaltsklassen!$B$34:$D$38,2,FALSE))</f>
        <v/>
      </c>
      <c r="O147" s="86" t="str">
        <f>IF(OR(C147=""),"",SUM(F147)*VLOOKUP(K147,Gehaltsklassen!$B$34:$D$38,2,FALSE)*C147)</f>
        <v/>
      </c>
      <c r="P147" s="86" t="str">
        <f>IF(OR(C147=""),"",SUM(F147,)*VLOOKUP(K147,Gehaltsklassen!$B$34:$D$38,3,FALSE))</f>
        <v/>
      </c>
      <c r="Q147" s="86" t="str">
        <f>IF(OR(C147=""),"",SUM(F147,)*VLOOKUP(K147,Gehaltsklassen!$B$34:$D$38,3,FALSE)*C147)</f>
        <v/>
      </c>
      <c r="R147" s="87" t="str">
        <f>IF(OR(C147=""),"",(SUM(G147)*VLOOKUP(M147,Gehaltsklassen!$B$34:$D$38,2,FALSE)))</f>
        <v/>
      </c>
      <c r="S147" s="87" t="str">
        <f>IF(OR(C147=""),"",(SUM(G147)*VLOOKUP(M147,Gehaltsklassen!$B$34:$D$38,2,FALSE))*C147)</f>
        <v/>
      </c>
      <c r="T147" s="417" t="str">
        <f>IF(OR(C147=""),"",(SUM(G147)*VLOOKUP(M147,Gehaltsklassen!$B$34:$D$38,3,FALSE)))</f>
        <v/>
      </c>
      <c r="U147" s="417" t="str">
        <f>IF(OR(C147=""),"",(SUM(G147)*VLOOKUP(M147,Gehaltsklassen!$B$34:$D$38,3,FALSE))*C147)</f>
        <v/>
      </c>
    </row>
    <row r="148" spans="1:21" ht="25.9" customHeight="1" x14ac:dyDescent="0.2">
      <c r="A148" s="74" t="str">
        <f>IF(D148="","",MAX($A$10:A147)+1)</f>
        <v/>
      </c>
      <c r="B148" s="82" t="str">
        <f>IF('N-Bedarf GL'!B147="","",'N-Bedarf GL'!B147)</f>
        <v/>
      </c>
      <c r="C148" s="204" t="str">
        <f>IF('N-Bedarf GL'!C147="","",'N-Bedarf GL'!C147)</f>
        <v/>
      </c>
      <c r="D148" s="81" t="str">
        <f>IF('N-Bedarf GL'!D147="","",'N-Bedarf GL'!D147)</f>
        <v/>
      </c>
      <c r="E148" s="83" t="str">
        <f>IF('N-Bedarf GL'!H147="","",'N-Bedarf GL'!H147)</f>
        <v/>
      </c>
      <c r="F148" s="32" t="str">
        <f t="shared" si="4"/>
        <v/>
      </c>
      <c r="G148" s="84" t="str">
        <f t="shared" si="5"/>
        <v/>
      </c>
      <c r="H148" s="85"/>
      <c r="I148" s="77" t="s">
        <v>261</v>
      </c>
      <c r="J148" s="2"/>
      <c r="K148" s="32" t="str">
        <f>IF(J148="","C",IF($I148="I",INDEX(Gehaltsklassen!A$11:A$15,MATCH(J148,Gehaltsklassen!C$11:C$15,1),1),IF($I148="II",INDEX(Gehaltsklassen!A$11:A$15,MATCH(J148,Gehaltsklassen!D$11:D$15,1),1),IF($I148="III",INDEX(Gehaltsklassen!A$11:A$15,MATCH(J148,Gehaltsklassen!E$11:E$15,1),1),"Falsche Bodenart"))))</f>
        <v>C</v>
      </c>
      <c r="L148" s="2"/>
      <c r="M148" s="32" t="str">
        <f>IF(L148="","C",IF($I148="I",INDEX(Gehaltsklassen!A$11:A$15,MATCH(L148,Gehaltsklassen!C$11:C$15,1),1),IF($I148="II",INDEX(Gehaltsklassen!A$11:A$15,MATCH(L148,Gehaltsklassen!D$11:D$15,1),1),IF($I148="III",INDEX(Gehaltsklassen!A$11:A$15,MATCH(L148,Gehaltsklassen!E$11:E$15,1),1),"Falsche Bodenart"))))</f>
        <v>C</v>
      </c>
      <c r="N148" s="86" t="str">
        <f>IF(OR(C148=""),"",SUM(F148)*VLOOKUP(K148,Gehaltsklassen!$B$34:$D$38,2,FALSE))</f>
        <v/>
      </c>
      <c r="O148" s="86" t="str">
        <f>IF(OR(C148=""),"",SUM(F148)*VLOOKUP(K148,Gehaltsklassen!$B$34:$D$38,2,FALSE)*C148)</f>
        <v/>
      </c>
      <c r="P148" s="86" t="str">
        <f>IF(OR(C148=""),"",SUM(F148,)*VLOOKUP(K148,Gehaltsklassen!$B$34:$D$38,3,FALSE))</f>
        <v/>
      </c>
      <c r="Q148" s="86" t="str">
        <f>IF(OR(C148=""),"",SUM(F148,)*VLOOKUP(K148,Gehaltsklassen!$B$34:$D$38,3,FALSE)*C148)</f>
        <v/>
      </c>
      <c r="R148" s="87" t="str">
        <f>IF(OR(C148=""),"",(SUM(G148)*VLOOKUP(M148,Gehaltsklassen!$B$34:$D$38,2,FALSE)))</f>
        <v/>
      </c>
      <c r="S148" s="87" t="str">
        <f>IF(OR(C148=""),"",(SUM(G148)*VLOOKUP(M148,Gehaltsklassen!$B$34:$D$38,2,FALSE))*C148)</f>
        <v/>
      </c>
      <c r="T148" s="417" t="str">
        <f>IF(OR(C148=""),"",(SUM(G148)*VLOOKUP(M148,Gehaltsklassen!$B$34:$D$38,3,FALSE)))</f>
        <v/>
      </c>
      <c r="U148" s="417" t="str">
        <f>IF(OR(C148=""),"",(SUM(G148)*VLOOKUP(M148,Gehaltsklassen!$B$34:$D$38,3,FALSE))*C148)</f>
        <v/>
      </c>
    </row>
    <row r="149" spans="1:21" ht="25.9" customHeight="1" x14ac:dyDescent="0.2">
      <c r="A149" s="74" t="str">
        <f>IF(D149="","",MAX($A$10:A148)+1)</f>
        <v/>
      </c>
      <c r="B149" s="82" t="str">
        <f>IF('N-Bedarf GL'!B148="","",'N-Bedarf GL'!B148)</f>
        <v/>
      </c>
      <c r="C149" s="204" t="str">
        <f>IF('N-Bedarf GL'!C148="","",'N-Bedarf GL'!C148)</f>
        <v/>
      </c>
      <c r="D149" s="81" t="str">
        <f>IF('N-Bedarf GL'!D148="","",'N-Bedarf GL'!D148)</f>
        <v/>
      </c>
      <c r="E149" s="83" t="str">
        <f>IF('N-Bedarf GL'!H148="","",'N-Bedarf GL'!H148)</f>
        <v/>
      </c>
      <c r="F149" s="32" t="str">
        <f t="shared" si="4"/>
        <v/>
      </c>
      <c r="G149" s="84" t="str">
        <f t="shared" si="5"/>
        <v/>
      </c>
      <c r="H149" s="85"/>
      <c r="I149" s="77" t="s">
        <v>261</v>
      </c>
      <c r="J149" s="2"/>
      <c r="K149" s="32" t="str">
        <f>IF(J149="","C",IF($I149="I",INDEX(Gehaltsklassen!A$11:A$15,MATCH(J149,Gehaltsklassen!C$11:C$15,1),1),IF($I149="II",INDEX(Gehaltsklassen!A$11:A$15,MATCH(J149,Gehaltsklassen!D$11:D$15,1),1),IF($I149="III",INDEX(Gehaltsklassen!A$11:A$15,MATCH(J149,Gehaltsklassen!E$11:E$15,1),1),"Falsche Bodenart"))))</f>
        <v>C</v>
      </c>
      <c r="L149" s="2"/>
      <c r="M149" s="32" t="str">
        <f>IF(L149="","C",IF($I149="I",INDEX(Gehaltsklassen!A$11:A$15,MATCH(L149,Gehaltsklassen!C$11:C$15,1),1),IF($I149="II",INDEX(Gehaltsklassen!A$11:A$15,MATCH(L149,Gehaltsklassen!D$11:D$15,1),1),IF($I149="III",INDEX(Gehaltsklassen!A$11:A$15,MATCH(L149,Gehaltsklassen!E$11:E$15,1),1),"Falsche Bodenart"))))</f>
        <v>C</v>
      </c>
      <c r="N149" s="86" t="str">
        <f>IF(OR(C149=""),"",SUM(F149)*VLOOKUP(K149,Gehaltsklassen!$B$34:$D$38,2,FALSE))</f>
        <v/>
      </c>
      <c r="O149" s="86" t="str">
        <f>IF(OR(C149=""),"",SUM(F149)*VLOOKUP(K149,Gehaltsklassen!$B$34:$D$38,2,FALSE)*C149)</f>
        <v/>
      </c>
      <c r="P149" s="86" t="str">
        <f>IF(OR(C149=""),"",SUM(F149,)*VLOOKUP(K149,Gehaltsklassen!$B$34:$D$38,3,FALSE))</f>
        <v/>
      </c>
      <c r="Q149" s="86" t="str">
        <f>IF(OR(C149=""),"",SUM(F149,)*VLOOKUP(K149,Gehaltsklassen!$B$34:$D$38,3,FALSE)*C149)</f>
        <v/>
      </c>
      <c r="R149" s="87" t="str">
        <f>IF(OR(C149=""),"",(SUM(G149)*VLOOKUP(M149,Gehaltsklassen!$B$34:$D$38,2,FALSE)))</f>
        <v/>
      </c>
      <c r="S149" s="87" t="str">
        <f>IF(OR(C149=""),"",(SUM(G149)*VLOOKUP(M149,Gehaltsklassen!$B$34:$D$38,2,FALSE))*C149)</f>
        <v/>
      </c>
      <c r="T149" s="417" t="str">
        <f>IF(OR(C149=""),"",(SUM(G149)*VLOOKUP(M149,Gehaltsklassen!$B$34:$D$38,3,FALSE)))</f>
        <v/>
      </c>
      <c r="U149" s="417" t="str">
        <f>IF(OR(C149=""),"",(SUM(G149)*VLOOKUP(M149,Gehaltsklassen!$B$34:$D$38,3,FALSE))*C149)</f>
        <v/>
      </c>
    </row>
    <row r="150" spans="1:21" ht="25.9" customHeight="1" x14ac:dyDescent="0.2">
      <c r="A150" s="74" t="str">
        <f>IF(D150="","",MAX($A$10:A149)+1)</f>
        <v/>
      </c>
      <c r="B150" s="82" t="str">
        <f>IF('N-Bedarf GL'!B149="","",'N-Bedarf GL'!B149)</f>
        <v/>
      </c>
      <c r="C150" s="204" t="str">
        <f>IF('N-Bedarf GL'!C149="","",'N-Bedarf GL'!C149)</f>
        <v/>
      </c>
      <c r="D150" s="81" t="str">
        <f>IF('N-Bedarf GL'!D149="","",'N-Bedarf GL'!D149)</f>
        <v/>
      </c>
      <c r="E150" s="83" t="str">
        <f>IF('N-Bedarf GL'!H149="","",'N-Bedarf GL'!H149)</f>
        <v/>
      </c>
      <c r="F150" s="32" t="str">
        <f t="shared" si="4"/>
        <v/>
      </c>
      <c r="G150" s="84" t="str">
        <f t="shared" si="5"/>
        <v/>
      </c>
      <c r="H150" s="85"/>
      <c r="I150" s="77" t="s">
        <v>261</v>
      </c>
      <c r="J150" s="2"/>
      <c r="K150" s="32" t="str">
        <f>IF(J150="","C",IF($I150="I",INDEX(Gehaltsklassen!A$11:A$15,MATCH(J150,Gehaltsklassen!C$11:C$15,1),1),IF($I150="II",INDEX(Gehaltsklassen!A$11:A$15,MATCH(J150,Gehaltsklassen!D$11:D$15,1),1),IF($I150="III",INDEX(Gehaltsklassen!A$11:A$15,MATCH(J150,Gehaltsklassen!E$11:E$15,1),1),"Falsche Bodenart"))))</f>
        <v>C</v>
      </c>
      <c r="L150" s="2"/>
      <c r="M150" s="32" t="str">
        <f>IF(L150="","C",IF($I150="I",INDEX(Gehaltsklassen!A$11:A$15,MATCH(L150,Gehaltsklassen!C$11:C$15,1),1),IF($I150="II",INDEX(Gehaltsklassen!A$11:A$15,MATCH(L150,Gehaltsklassen!D$11:D$15,1),1),IF($I150="III",INDEX(Gehaltsklassen!A$11:A$15,MATCH(L150,Gehaltsklassen!E$11:E$15,1),1),"Falsche Bodenart"))))</f>
        <v>C</v>
      </c>
      <c r="N150" s="86" t="str">
        <f>IF(OR(C150=""),"",SUM(F150)*VLOOKUP(K150,Gehaltsklassen!$B$34:$D$38,2,FALSE))</f>
        <v/>
      </c>
      <c r="O150" s="86" t="str">
        <f>IF(OR(C150=""),"",SUM(F150)*VLOOKUP(K150,Gehaltsklassen!$B$34:$D$38,2,FALSE)*C150)</f>
        <v/>
      </c>
      <c r="P150" s="86" t="str">
        <f>IF(OR(C150=""),"",SUM(F150,)*VLOOKUP(K150,Gehaltsklassen!$B$34:$D$38,3,FALSE))</f>
        <v/>
      </c>
      <c r="Q150" s="86" t="str">
        <f>IF(OR(C150=""),"",SUM(F150,)*VLOOKUP(K150,Gehaltsklassen!$B$34:$D$38,3,FALSE)*C150)</f>
        <v/>
      </c>
      <c r="R150" s="87" t="str">
        <f>IF(OR(C150=""),"",(SUM(G150)*VLOOKUP(M150,Gehaltsklassen!$B$34:$D$38,2,FALSE)))</f>
        <v/>
      </c>
      <c r="S150" s="87" t="str">
        <f>IF(OR(C150=""),"",(SUM(G150)*VLOOKUP(M150,Gehaltsklassen!$B$34:$D$38,2,FALSE))*C150)</f>
        <v/>
      </c>
      <c r="T150" s="417" t="str">
        <f>IF(OR(C150=""),"",(SUM(G150)*VLOOKUP(M150,Gehaltsklassen!$B$34:$D$38,3,FALSE)))</f>
        <v/>
      </c>
      <c r="U150" s="417" t="str">
        <f>IF(OR(C150=""),"",(SUM(G150)*VLOOKUP(M150,Gehaltsklassen!$B$34:$D$38,3,FALSE))*C150)</f>
        <v/>
      </c>
    </row>
    <row r="151" spans="1:21" ht="25.9" customHeight="1" x14ac:dyDescent="0.2">
      <c r="A151" s="74" t="str">
        <f>IF(D151="","",MAX($A$10:A150)+1)</f>
        <v/>
      </c>
      <c r="B151" s="82" t="str">
        <f>IF('N-Bedarf GL'!B150="","",'N-Bedarf GL'!B150)</f>
        <v/>
      </c>
      <c r="C151" s="204" t="str">
        <f>IF('N-Bedarf GL'!C150="","",'N-Bedarf GL'!C150)</f>
        <v/>
      </c>
      <c r="D151" s="81" t="str">
        <f>IF('N-Bedarf GL'!D150="","",'N-Bedarf GL'!D150)</f>
        <v/>
      </c>
      <c r="E151" s="83" t="str">
        <f>IF('N-Bedarf GL'!H150="","",'N-Bedarf GL'!H150)</f>
        <v/>
      </c>
      <c r="F151" s="32" t="str">
        <f t="shared" si="4"/>
        <v/>
      </c>
      <c r="G151" s="84" t="str">
        <f t="shared" si="5"/>
        <v/>
      </c>
      <c r="H151" s="85"/>
      <c r="I151" s="77" t="s">
        <v>261</v>
      </c>
      <c r="J151" s="2"/>
      <c r="K151" s="32" t="str">
        <f>IF(J151="","C",IF($I151="I",INDEX(Gehaltsklassen!A$11:A$15,MATCH(J151,Gehaltsklassen!C$11:C$15,1),1),IF($I151="II",INDEX(Gehaltsklassen!A$11:A$15,MATCH(J151,Gehaltsklassen!D$11:D$15,1),1),IF($I151="III",INDEX(Gehaltsklassen!A$11:A$15,MATCH(J151,Gehaltsklassen!E$11:E$15,1),1),"Falsche Bodenart"))))</f>
        <v>C</v>
      </c>
      <c r="L151" s="2"/>
      <c r="M151" s="32" t="str">
        <f>IF(L151="","C",IF($I151="I",INDEX(Gehaltsklassen!A$11:A$15,MATCH(L151,Gehaltsklassen!C$11:C$15,1),1),IF($I151="II",INDEX(Gehaltsklassen!A$11:A$15,MATCH(L151,Gehaltsklassen!D$11:D$15,1),1),IF($I151="III",INDEX(Gehaltsklassen!A$11:A$15,MATCH(L151,Gehaltsklassen!E$11:E$15,1),1),"Falsche Bodenart"))))</f>
        <v>C</v>
      </c>
      <c r="N151" s="86" t="str">
        <f>IF(OR(C151=""),"",SUM(F151)*VLOOKUP(K151,Gehaltsklassen!$B$34:$D$38,2,FALSE))</f>
        <v/>
      </c>
      <c r="O151" s="86" t="str">
        <f>IF(OR(C151=""),"",SUM(F151)*VLOOKUP(K151,Gehaltsklassen!$B$34:$D$38,2,FALSE)*C151)</f>
        <v/>
      </c>
      <c r="P151" s="86" t="str">
        <f>IF(OR(C151=""),"",SUM(F151,)*VLOOKUP(K151,Gehaltsklassen!$B$34:$D$38,3,FALSE))</f>
        <v/>
      </c>
      <c r="Q151" s="86" t="str">
        <f>IF(OR(C151=""),"",SUM(F151,)*VLOOKUP(K151,Gehaltsklassen!$B$34:$D$38,3,FALSE)*C151)</f>
        <v/>
      </c>
      <c r="R151" s="87" t="str">
        <f>IF(OR(C151=""),"",(SUM(G151)*VLOOKUP(M151,Gehaltsklassen!$B$34:$D$38,2,FALSE)))</f>
        <v/>
      </c>
      <c r="S151" s="87" t="str">
        <f>IF(OR(C151=""),"",(SUM(G151)*VLOOKUP(M151,Gehaltsklassen!$B$34:$D$38,2,FALSE))*C151)</f>
        <v/>
      </c>
      <c r="T151" s="417" t="str">
        <f>IF(OR(C151=""),"",(SUM(G151)*VLOOKUP(M151,Gehaltsklassen!$B$34:$D$38,3,FALSE)))</f>
        <v/>
      </c>
      <c r="U151" s="417" t="str">
        <f>IF(OR(C151=""),"",(SUM(G151)*VLOOKUP(M151,Gehaltsklassen!$B$34:$D$38,3,FALSE))*C151)</f>
        <v/>
      </c>
    </row>
    <row r="152" spans="1:21" ht="25.9" customHeight="1" x14ac:dyDescent="0.2">
      <c r="A152" s="74" t="str">
        <f>IF(D152="","",MAX($A$10:A151)+1)</f>
        <v/>
      </c>
      <c r="B152" s="82" t="str">
        <f>IF('N-Bedarf GL'!B151="","",'N-Bedarf GL'!B151)</f>
        <v/>
      </c>
      <c r="C152" s="204" t="str">
        <f>IF('N-Bedarf GL'!C151="","",'N-Bedarf GL'!C151)</f>
        <v/>
      </c>
      <c r="D152" s="81" t="str">
        <f>IF('N-Bedarf GL'!D151="","",'N-Bedarf GL'!D151)</f>
        <v/>
      </c>
      <c r="E152" s="83" t="str">
        <f>IF('N-Bedarf GL'!H151="","",'N-Bedarf GL'!H151)</f>
        <v/>
      </c>
      <c r="F152" s="32" t="str">
        <f t="shared" si="4"/>
        <v/>
      </c>
      <c r="G152" s="84" t="str">
        <f t="shared" si="5"/>
        <v/>
      </c>
      <c r="H152" s="85"/>
      <c r="I152" s="77" t="s">
        <v>261</v>
      </c>
      <c r="J152" s="2"/>
      <c r="K152" s="32" t="str">
        <f>IF(J152="","C",IF($I152="I",INDEX(Gehaltsklassen!A$11:A$15,MATCH(J152,Gehaltsklassen!C$11:C$15,1),1),IF($I152="II",INDEX(Gehaltsklassen!A$11:A$15,MATCH(J152,Gehaltsklassen!D$11:D$15,1),1),IF($I152="III",INDEX(Gehaltsklassen!A$11:A$15,MATCH(J152,Gehaltsklassen!E$11:E$15,1),1),"Falsche Bodenart"))))</f>
        <v>C</v>
      </c>
      <c r="L152" s="2"/>
      <c r="M152" s="32" t="str">
        <f>IF(L152="","C",IF($I152="I",INDEX(Gehaltsklassen!A$11:A$15,MATCH(L152,Gehaltsklassen!C$11:C$15,1),1),IF($I152="II",INDEX(Gehaltsklassen!A$11:A$15,MATCH(L152,Gehaltsklassen!D$11:D$15,1),1),IF($I152="III",INDEX(Gehaltsklassen!A$11:A$15,MATCH(L152,Gehaltsklassen!E$11:E$15,1),1),"Falsche Bodenart"))))</f>
        <v>C</v>
      </c>
      <c r="N152" s="86" t="str">
        <f>IF(OR(C152=""),"",SUM(F152)*VLOOKUP(K152,Gehaltsklassen!$B$34:$D$38,2,FALSE))</f>
        <v/>
      </c>
      <c r="O152" s="86" t="str">
        <f>IF(OR(C152=""),"",SUM(F152)*VLOOKUP(K152,Gehaltsklassen!$B$34:$D$38,2,FALSE)*C152)</f>
        <v/>
      </c>
      <c r="P152" s="86" t="str">
        <f>IF(OR(C152=""),"",SUM(F152,)*VLOOKUP(K152,Gehaltsklassen!$B$34:$D$38,3,FALSE))</f>
        <v/>
      </c>
      <c r="Q152" s="86" t="str">
        <f>IF(OR(C152=""),"",SUM(F152,)*VLOOKUP(K152,Gehaltsklassen!$B$34:$D$38,3,FALSE)*C152)</f>
        <v/>
      </c>
      <c r="R152" s="87" t="str">
        <f>IF(OR(C152=""),"",(SUM(G152)*VLOOKUP(M152,Gehaltsklassen!$B$34:$D$38,2,FALSE)))</f>
        <v/>
      </c>
      <c r="S152" s="87" t="str">
        <f>IF(OR(C152=""),"",(SUM(G152)*VLOOKUP(M152,Gehaltsklassen!$B$34:$D$38,2,FALSE))*C152)</f>
        <v/>
      </c>
      <c r="T152" s="417" t="str">
        <f>IF(OR(C152=""),"",(SUM(G152)*VLOOKUP(M152,Gehaltsklassen!$B$34:$D$38,3,FALSE)))</f>
        <v/>
      </c>
      <c r="U152" s="417" t="str">
        <f>IF(OR(C152=""),"",(SUM(G152)*VLOOKUP(M152,Gehaltsklassen!$B$34:$D$38,3,FALSE))*C152)</f>
        <v/>
      </c>
    </row>
    <row r="153" spans="1:21" ht="25.9" customHeight="1" x14ac:dyDescent="0.2">
      <c r="A153" s="74" t="str">
        <f>IF(D153="","",MAX($A$10:A152)+1)</f>
        <v/>
      </c>
      <c r="B153" s="82" t="str">
        <f>IF('N-Bedarf GL'!B152="","",'N-Bedarf GL'!B152)</f>
        <v/>
      </c>
      <c r="C153" s="204" t="str">
        <f>IF('N-Bedarf GL'!C152="","",'N-Bedarf GL'!C152)</f>
        <v/>
      </c>
      <c r="D153" s="81" t="str">
        <f>IF('N-Bedarf GL'!D152="","",'N-Bedarf GL'!D152)</f>
        <v/>
      </c>
      <c r="E153" s="83" t="str">
        <f>IF('N-Bedarf GL'!H152="","",'N-Bedarf GL'!H152)</f>
        <v/>
      </c>
      <c r="F153" s="32" t="str">
        <f t="shared" si="4"/>
        <v/>
      </c>
      <c r="G153" s="84" t="str">
        <f t="shared" si="5"/>
        <v/>
      </c>
      <c r="H153" s="85"/>
      <c r="I153" s="77" t="s">
        <v>261</v>
      </c>
      <c r="J153" s="2"/>
      <c r="K153" s="32" t="str">
        <f>IF(J153="","C",IF($I153="I",INDEX(Gehaltsklassen!A$11:A$15,MATCH(J153,Gehaltsklassen!C$11:C$15,1),1),IF($I153="II",INDEX(Gehaltsklassen!A$11:A$15,MATCH(J153,Gehaltsklassen!D$11:D$15,1),1),IF($I153="III",INDEX(Gehaltsklassen!A$11:A$15,MATCH(J153,Gehaltsklassen!E$11:E$15,1),1),"Falsche Bodenart"))))</f>
        <v>C</v>
      </c>
      <c r="L153" s="2"/>
      <c r="M153" s="32" t="str">
        <f>IF(L153="","C",IF($I153="I",INDEX(Gehaltsklassen!A$11:A$15,MATCH(L153,Gehaltsklassen!C$11:C$15,1),1),IF($I153="II",INDEX(Gehaltsklassen!A$11:A$15,MATCH(L153,Gehaltsklassen!D$11:D$15,1),1),IF($I153="III",INDEX(Gehaltsklassen!A$11:A$15,MATCH(L153,Gehaltsklassen!E$11:E$15,1),1),"Falsche Bodenart"))))</f>
        <v>C</v>
      </c>
      <c r="N153" s="86" t="str">
        <f>IF(OR(C153=""),"",SUM(F153)*VLOOKUP(K153,Gehaltsklassen!$B$34:$D$38,2,FALSE))</f>
        <v/>
      </c>
      <c r="O153" s="86" t="str">
        <f>IF(OR(C153=""),"",SUM(F153)*VLOOKUP(K153,Gehaltsklassen!$B$34:$D$38,2,FALSE)*C153)</f>
        <v/>
      </c>
      <c r="P153" s="86" t="str">
        <f>IF(OR(C153=""),"",SUM(F153,)*VLOOKUP(K153,Gehaltsklassen!$B$34:$D$38,3,FALSE))</f>
        <v/>
      </c>
      <c r="Q153" s="86" t="str">
        <f>IF(OR(C153=""),"",SUM(F153,)*VLOOKUP(K153,Gehaltsklassen!$B$34:$D$38,3,FALSE)*C153)</f>
        <v/>
      </c>
      <c r="R153" s="87" t="str">
        <f>IF(OR(C153=""),"",(SUM(G153)*VLOOKUP(M153,Gehaltsklassen!$B$34:$D$38,2,FALSE)))</f>
        <v/>
      </c>
      <c r="S153" s="87" t="str">
        <f>IF(OR(C153=""),"",(SUM(G153)*VLOOKUP(M153,Gehaltsklassen!$B$34:$D$38,2,FALSE))*C153)</f>
        <v/>
      </c>
      <c r="T153" s="417" t="str">
        <f>IF(OR(C153=""),"",(SUM(G153)*VLOOKUP(M153,Gehaltsklassen!$B$34:$D$38,3,FALSE)))</f>
        <v/>
      </c>
      <c r="U153" s="417" t="str">
        <f>IF(OR(C153=""),"",(SUM(G153)*VLOOKUP(M153,Gehaltsklassen!$B$34:$D$38,3,FALSE))*C153)</f>
        <v/>
      </c>
    </row>
    <row r="154" spans="1:21" ht="25.9" customHeight="1" x14ac:dyDescent="0.2">
      <c r="A154" s="74" t="str">
        <f>IF(D154="","",MAX($A$10:A153)+1)</f>
        <v/>
      </c>
      <c r="B154" s="82" t="str">
        <f>IF('N-Bedarf GL'!B153="","",'N-Bedarf GL'!B153)</f>
        <v/>
      </c>
      <c r="C154" s="204" t="str">
        <f>IF('N-Bedarf GL'!C153="","",'N-Bedarf GL'!C153)</f>
        <v/>
      </c>
      <c r="D154" s="81" t="str">
        <f>IF('N-Bedarf GL'!D153="","",'N-Bedarf GL'!D153)</f>
        <v/>
      </c>
      <c r="E154" s="83" t="str">
        <f>IF('N-Bedarf GL'!H153="","",'N-Bedarf GL'!H153)</f>
        <v/>
      </c>
      <c r="F154" s="32" t="str">
        <f t="shared" si="4"/>
        <v/>
      </c>
      <c r="G154" s="84" t="str">
        <f t="shared" si="5"/>
        <v/>
      </c>
      <c r="H154" s="85"/>
      <c r="I154" s="77" t="s">
        <v>261</v>
      </c>
      <c r="J154" s="2"/>
      <c r="K154" s="32" t="str">
        <f>IF(J154="","C",IF($I154="I",INDEX(Gehaltsklassen!A$11:A$15,MATCH(J154,Gehaltsklassen!C$11:C$15,1),1),IF($I154="II",INDEX(Gehaltsklassen!A$11:A$15,MATCH(J154,Gehaltsklassen!D$11:D$15,1),1),IF($I154="III",INDEX(Gehaltsklassen!A$11:A$15,MATCH(J154,Gehaltsklassen!E$11:E$15,1),1),"Falsche Bodenart"))))</f>
        <v>C</v>
      </c>
      <c r="L154" s="2"/>
      <c r="M154" s="32" t="str">
        <f>IF(L154="","C",IF($I154="I",INDEX(Gehaltsklassen!A$11:A$15,MATCH(L154,Gehaltsklassen!C$11:C$15,1),1),IF($I154="II",INDEX(Gehaltsklassen!A$11:A$15,MATCH(L154,Gehaltsklassen!D$11:D$15,1),1),IF($I154="III",INDEX(Gehaltsklassen!A$11:A$15,MATCH(L154,Gehaltsklassen!E$11:E$15,1),1),"Falsche Bodenart"))))</f>
        <v>C</v>
      </c>
      <c r="N154" s="86" t="str">
        <f>IF(OR(C154=""),"",SUM(F154)*VLOOKUP(K154,Gehaltsklassen!$B$34:$D$38,2,FALSE))</f>
        <v/>
      </c>
      <c r="O154" s="86" t="str">
        <f>IF(OR(C154=""),"",SUM(F154)*VLOOKUP(K154,Gehaltsklassen!$B$34:$D$38,2,FALSE)*C154)</f>
        <v/>
      </c>
      <c r="P154" s="86" t="str">
        <f>IF(OR(C154=""),"",SUM(F154,)*VLOOKUP(K154,Gehaltsklassen!$B$34:$D$38,3,FALSE))</f>
        <v/>
      </c>
      <c r="Q154" s="86" t="str">
        <f>IF(OR(C154=""),"",SUM(F154,)*VLOOKUP(K154,Gehaltsklassen!$B$34:$D$38,3,FALSE)*C154)</f>
        <v/>
      </c>
      <c r="R154" s="87" t="str">
        <f>IF(OR(C154=""),"",(SUM(G154)*VLOOKUP(M154,Gehaltsklassen!$B$34:$D$38,2,FALSE)))</f>
        <v/>
      </c>
      <c r="S154" s="87" t="str">
        <f>IF(OR(C154=""),"",(SUM(G154)*VLOOKUP(M154,Gehaltsklassen!$B$34:$D$38,2,FALSE))*C154)</f>
        <v/>
      </c>
      <c r="T154" s="417" t="str">
        <f>IF(OR(C154=""),"",(SUM(G154)*VLOOKUP(M154,Gehaltsklassen!$B$34:$D$38,3,FALSE)))</f>
        <v/>
      </c>
      <c r="U154" s="417" t="str">
        <f>IF(OR(C154=""),"",(SUM(G154)*VLOOKUP(M154,Gehaltsklassen!$B$34:$D$38,3,FALSE))*C154)</f>
        <v/>
      </c>
    </row>
    <row r="155" spans="1:21" ht="25.9" customHeight="1" x14ac:dyDescent="0.2">
      <c r="A155" s="74" t="str">
        <f>IF(D155="","",MAX($A$10:A154)+1)</f>
        <v/>
      </c>
      <c r="B155" s="82" t="str">
        <f>IF('N-Bedarf GL'!B154="","",'N-Bedarf GL'!B154)</f>
        <v/>
      </c>
      <c r="C155" s="204" t="str">
        <f>IF('N-Bedarf GL'!C154="","",'N-Bedarf GL'!C154)</f>
        <v/>
      </c>
      <c r="D155" s="81" t="str">
        <f>IF('N-Bedarf GL'!D154="","",'N-Bedarf GL'!D154)</f>
        <v/>
      </c>
      <c r="E155" s="83" t="str">
        <f>IF('N-Bedarf GL'!H154="","",'N-Bedarf GL'!H154)</f>
        <v/>
      </c>
      <c r="F155" s="32" t="str">
        <f t="shared" si="4"/>
        <v/>
      </c>
      <c r="G155" s="84" t="str">
        <f t="shared" si="5"/>
        <v/>
      </c>
      <c r="H155" s="85"/>
      <c r="I155" s="77" t="s">
        <v>261</v>
      </c>
      <c r="J155" s="2"/>
      <c r="K155" s="32" t="str">
        <f>IF(J155="","C",IF($I155="I",INDEX(Gehaltsklassen!A$11:A$15,MATCH(J155,Gehaltsklassen!C$11:C$15,1),1),IF($I155="II",INDEX(Gehaltsklassen!A$11:A$15,MATCH(J155,Gehaltsklassen!D$11:D$15,1),1),IF($I155="III",INDEX(Gehaltsklassen!A$11:A$15,MATCH(J155,Gehaltsklassen!E$11:E$15,1),1),"Falsche Bodenart"))))</f>
        <v>C</v>
      </c>
      <c r="L155" s="2"/>
      <c r="M155" s="32" t="str">
        <f>IF(L155="","C",IF($I155="I",INDEX(Gehaltsklassen!A$11:A$15,MATCH(L155,Gehaltsklassen!C$11:C$15,1),1),IF($I155="II",INDEX(Gehaltsklassen!A$11:A$15,MATCH(L155,Gehaltsklassen!D$11:D$15,1),1),IF($I155="III",INDEX(Gehaltsklassen!A$11:A$15,MATCH(L155,Gehaltsklassen!E$11:E$15,1),1),"Falsche Bodenart"))))</f>
        <v>C</v>
      </c>
      <c r="N155" s="86" t="str">
        <f>IF(OR(C155=""),"",SUM(F155)*VLOOKUP(K155,Gehaltsklassen!$B$34:$D$38,2,FALSE))</f>
        <v/>
      </c>
      <c r="O155" s="86" t="str">
        <f>IF(OR(C155=""),"",SUM(F155)*VLOOKUP(K155,Gehaltsklassen!$B$34:$D$38,2,FALSE)*C155)</f>
        <v/>
      </c>
      <c r="P155" s="86" t="str">
        <f>IF(OR(C155=""),"",SUM(F155,)*VLOOKUP(K155,Gehaltsklassen!$B$34:$D$38,3,FALSE))</f>
        <v/>
      </c>
      <c r="Q155" s="86" t="str">
        <f>IF(OR(C155=""),"",SUM(F155,)*VLOOKUP(K155,Gehaltsklassen!$B$34:$D$38,3,FALSE)*C155)</f>
        <v/>
      </c>
      <c r="R155" s="87" t="str">
        <f>IF(OR(C155=""),"",(SUM(G155)*VLOOKUP(M155,Gehaltsklassen!$B$34:$D$38,2,FALSE)))</f>
        <v/>
      </c>
      <c r="S155" s="87" t="str">
        <f>IF(OR(C155=""),"",(SUM(G155)*VLOOKUP(M155,Gehaltsklassen!$B$34:$D$38,2,FALSE))*C155)</f>
        <v/>
      </c>
      <c r="T155" s="417" t="str">
        <f>IF(OR(C155=""),"",(SUM(G155)*VLOOKUP(M155,Gehaltsklassen!$B$34:$D$38,3,FALSE)))</f>
        <v/>
      </c>
      <c r="U155" s="417" t="str">
        <f>IF(OR(C155=""),"",(SUM(G155)*VLOOKUP(M155,Gehaltsklassen!$B$34:$D$38,3,FALSE))*C155)</f>
        <v/>
      </c>
    </row>
    <row r="156" spans="1:21" ht="25.9" customHeight="1" x14ac:dyDescent="0.2">
      <c r="A156" s="74" t="str">
        <f>IF(D156="","",MAX($A$10:A155)+1)</f>
        <v/>
      </c>
      <c r="B156" s="82" t="str">
        <f>IF('N-Bedarf GL'!B155="","",'N-Bedarf GL'!B155)</f>
        <v/>
      </c>
      <c r="C156" s="204" t="str">
        <f>IF('N-Bedarf GL'!C155="","",'N-Bedarf GL'!C155)</f>
        <v/>
      </c>
      <c r="D156" s="81" t="str">
        <f>IF('N-Bedarf GL'!D155="","",'N-Bedarf GL'!D155)</f>
        <v/>
      </c>
      <c r="E156" s="83" t="str">
        <f>IF('N-Bedarf GL'!H155="","",'N-Bedarf GL'!H155)</f>
        <v/>
      </c>
      <c r="F156" s="32" t="str">
        <f t="shared" si="4"/>
        <v/>
      </c>
      <c r="G156" s="84" t="str">
        <f t="shared" si="5"/>
        <v/>
      </c>
      <c r="H156" s="85"/>
      <c r="I156" s="77" t="s">
        <v>261</v>
      </c>
      <c r="J156" s="2"/>
      <c r="K156" s="32" t="str">
        <f>IF(J156="","C",IF($I156="I",INDEX(Gehaltsklassen!A$11:A$15,MATCH(J156,Gehaltsklassen!C$11:C$15,1),1),IF($I156="II",INDEX(Gehaltsklassen!A$11:A$15,MATCH(J156,Gehaltsklassen!D$11:D$15,1),1),IF($I156="III",INDEX(Gehaltsklassen!A$11:A$15,MATCH(J156,Gehaltsklassen!E$11:E$15,1),1),"Falsche Bodenart"))))</f>
        <v>C</v>
      </c>
      <c r="L156" s="2"/>
      <c r="M156" s="32" t="str">
        <f>IF(L156="","C",IF($I156="I",INDEX(Gehaltsklassen!A$11:A$15,MATCH(L156,Gehaltsklassen!C$11:C$15,1),1),IF($I156="II",INDEX(Gehaltsklassen!A$11:A$15,MATCH(L156,Gehaltsklassen!D$11:D$15,1),1),IF($I156="III",INDEX(Gehaltsklassen!A$11:A$15,MATCH(L156,Gehaltsklassen!E$11:E$15,1),1),"Falsche Bodenart"))))</f>
        <v>C</v>
      </c>
      <c r="N156" s="86" t="str">
        <f>IF(OR(C156=""),"",SUM(F156)*VLOOKUP(K156,Gehaltsklassen!$B$34:$D$38,2,FALSE))</f>
        <v/>
      </c>
      <c r="O156" s="86" t="str">
        <f>IF(OR(C156=""),"",SUM(F156)*VLOOKUP(K156,Gehaltsklassen!$B$34:$D$38,2,FALSE)*C156)</f>
        <v/>
      </c>
      <c r="P156" s="86" t="str">
        <f>IF(OR(C156=""),"",SUM(F156,)*VLOOKUP(K156,Gehaltsklassen!$B$34:$D$38,3,FALSE))</f>
        <v/>
      </c>
      <c r="Q156" s="86" t="str">
        <f>IF(OR(C156=""),"",SUM(F156,)*VLOOKUP(K156,Gehaltsklassen!$B$34:$D$38,3,FALSE)*C156)</f>
        <v/>
      </c>
      <c r="R156" s="87" t="str">
        <f>IF(OR(C156=""),"",(SUM(G156)*VLOOKUP(M156,Gehaltsklassen!$B$34:$D$38,2,FALSE)))</f>
        <v/>
      </c>
      <c r="S156" s="87" t="str">
        <f>IF(OR(C156=""),"",(SUM(G156)*VLOOKUP(M156,Gehaltsklassen!$B$34:$D$38,2,FALSE))*C156)</f>
        <v/>
      </c>
      <c r="T156" s="417" t="str">
        <f>IF(OR(C156=""),"",(SUM(G156)*VLOOKUP(M156,Gehaltsklassen!$B$34:$D$38,3,FALSE)))</f>
        <v/>
      </c>
      <c r="U156" s="417" t="str">
        <f>IF(OR(C156=""),"",(SUM(G156)*VLOOKUP(M156,Gehaltsklassen!$B$34:$D$38,3,FALSE))*C156)</f>
        <v/>
      </c>
    </row>
    <row r="157" spans="1:21" ht="25.9" customHeight="1" x14ac:dyDescent="0.2">
      <c r="A157" s="74" t="str">
        <f>IF(D157="","",MAX($A$10:A156)+1)</f>
        <v/>
      </c>
      <c r="B157" s="82" t="str">
        <f>IF('N-Bedarf GL'!B156="","",'N-Bedarf GL'!B156)</f>
        <v/>
      </c>
      <c r="C157" s="204" t="str">
        <f>IF('N-Bedarf GL'!C156="","",'N-Bedarf GL'!C156)</f>
        <v/>
      </c>
      <c r="D157" s="81" t="str">
        <f>IF('N-Bedarf GL'!D156="","",'N-Bedarf GL'!D156)</f>
        <v/>
      </c>
      <c r="E157" s="83" t="str">
        <f>IF('N-Bedarf GL'!H156="","",'N-Bedarf GL'!H156)</f>
        <v/>
      </c>
      <c r="F157" s="32" t="str">
        <f t="shared" si="4"/>
        <v/>
      </c>
      <c r="G157" s="84" t="str">
        <f t="shared" si="5"/>
        <v/>
      </c>
      <c r="H157" s="85"/>
      <c r="I157" s="77" t="s">
        <v>261</v>
      </c>
      <c r="J157" s="2"/>
      <c r="K157" s="32" t="str">
        <f>IF(J157="","C",IF($I157="I",INDEX(Gehaltsklassen!A$11:A$15,MATCH(J157,Gehaltsklassen!C$11:C$15,1),1),IF($I157="II",INDEX(Gehaltsklassen!A$11:A$15,MATCH(J157,Gehaltsklassen!D$11:D$15,1),1),IF($I157="III",INDEX(Gehaltsklassen!A$11:A$15,MATCH(J157,Gehaltsklassen!E$11:E$15,1),1),"Falsche Bodenart"))))</f>
        <v>C</v>
      </c>
      <c r="L157" s="2"/>
      <c r="M157" s="32" t="str">
        <f>IF(L157="","C",IF($I157="I",INDEX(Gehaltsklassen!A$11:A$15,MATCH(L157,Gehaltsklassen!C$11:C$15,1),1),IF($I157="II",INDEX(Gehaltsklassen!A$11:A$15,MATCH(L157,Gehaltsklassen!D$11:D$15,1),1),IF($I157="III",INDEX(Gehaltsklassen!A$11:A$15,MATCH(L157,Gehaltsklassen!E$11:E$15,1),1),"Falsche Bodenart"))))</f>
        <v>C</v>
      </c>
      <c r="N157" s="86" t="str">
        <f>IF(OR(C157=""),"",SUM(F157)*VLOOKUP(K157,Gehaltsklassen!$B$34:$D$38,2,FALSE))</f>
        <v/>
      </c>
      <c r="O157" s="86" t="str">
        <f>IF(OR(C157=""),"",SUM(F157)*VLOOKUP(K157,Gehaltsklassen!$B$34:$D$38,2,FALSE)*C157)</f>
        <v/>
      </c>
      <c r="P157" s="86" t="str">
        <f>IF(OR(C157=""),"",SUM(F157,)*VLOOKUP(K157,Gehaltsklassen!$B$34:$D$38,3,FALSE))</f>
        <v/>
      </c>
      <c r="Q157" s="86" t="str">
        <f>IF(OR(C157=""),"",SUM(F157,)*VLOOKUP(K157,Gehaltsklassen!$B$34:$D$38,3,FALSE)*C157)</f>
        <v/>
      </c>
      <c r="R157" s="87" t="str">
        <f>IF(OR(C157=""),"",(SUM(G157)*VLOOKUP(M157,Gehaltsklassen!$B$34:$D$38,2,FALSE)))</f>
        <v/>
      </c>
      <c r="S157" s="87" t="str">
        <f>IF(OR(C157=""),"",(SUM(G157)*VLOOKUP(M157,Gehaltsklassen!$B$34:$D$38,2,FALSE))*C157)</f>
        <v/>
      </c>
      <c r="T157" s="417" t="str">
        <f>IF(OR(C157=""),"",(SUM(G157)*VLOOKUP(M157,Gehaltsklassen!$B$34:$D$38,3,FALSE)))</f>
        <v/>
      </c>
      <c r="U157" s="417" t="str">
        <f>IF(OR(C157=""),"",(SUM(G157)*VLOOKUP(M157,Gehaltsklassen!$B$34:$D$38,3,FALSE))*C157)</f>
        <v/>
      </c>
    </row>
    <row r="158" spans="1:21" ht="25.9" customHeight="1" x14ac:dyDescent="0.2">
      <c r="A158" s="74" t="str">
        <f>IF(D158="","",MAX($A$10:A157)+1)</f>
        <v/>
      </c>
      <c r="B158" s="82" t="str">
        <f>IF('N-Bedarf GL'!B157="","",'N-Bedarf GL'!B157)</f>
        <v/>
      </c>
      <c r="C158" s="204" t="str">
        <f>IF('N-Bedarf GL'!C157="","",'N-Bedarf GL'!C157)</f>
        <v/>
      </c>
      <c r="D158" s="81" t="str">
        <f>IF('N-Bedarf GL'!D157="","",'N-Bedarf GL'!D157)</f>
        <v/>
      </c>
      <c r="E158" s="83" t="str">
        <f>IF('N-Bedarf GL'!H157="","",'N-Bedarf GL'!H157)</f>
        <v/>
      </c>
      <c r="F158" s="32" t="str">
        <f t="shared" si="4"/>
        <v/>
      </c>
      <c r="G158" s="84" t="str">
        <f t="shared" si="5"/>
        <v/>
      </c>
      <c r="H158" s="85"/>
      <c r="I158" s="77" t="s">
        <v>261</v>
      </c>
      <c r="J158" s="2"/>
      <c r="K158" s="32" t="str">
        <f>IF(J158="","C",IF($I158="I",INDEX(Gehaltsklassen!A$11:A$15,MATCH(J158,Gehaltsklassen!C$11:C$15,1),1),IF($I158="II",INDEX(Gehaltsklassen!A$11:A$15,MATCH(J158,Gehaltsklassen!D$11:D$15,1),1),IF($I158="III",INDEX(Gehaltsklassen!A$11:A$15,MATCH(J158,Gehaltsklassen!E$11:E$15,1),1),"Falsche Bodenart"))))</f>
        <v>C</v>
      </c>
      <c r="L158" s="2"/>
      <c r="M158" s="32" t="str">
        <f>IF(L158="","C",IF($I158="I",INDEX(Gehaltsklassen!A$11:A$15,MATCH(L158,Gehaltsklassen!C$11:C$15,1),1),IF($I158="II",INDEX(Gehaltsklassen!A$11:A$15,MATCH(L158,Gehaltsklassen!D$11:D$15,1),1),IF($I158="III",INDEX(Gehaltsklassen!A$11:A$15,MATCH(L158,Gehaltsklassen!E$11:E$15,1),1),"Falsche Bodenart"))))</f>
        <v>C</v>
      </c>
      <c r="N158" s="86" t="str">
        <f>IF(OR(C158=""),"",SUM(F158)*VLOOKUP(K158,Gehaltsklassen!$B$34:$D$38,2,FALSE))</f>
        <v/>
      </c>
      <c r="O158" s="86" t="str">
        <f>IF(OR(C158=""),"",SUM(F158)*VLOOKUP(K158,Gehaltsklassen!$B$34:$D$38,2,FALSE)*C158)</f>
        <v/>
      </c>
      <c r="P158" s="86" t="str">
        <f>IF(OR(C158=""),"",SUM(F158,)*VLOOKUP(K158,Gehaltsklassen!$B$34:$D$38,3,FALSE))</f>
        <v/>
      </c>
      <c r="Q158" s="86" t="str">
        <f>IF(OR(C158=""),"",SUM(F158,)*VLOOKUP(K158,Gehaltsklassen!$B$34:$D$38,3,FALSE)*C158)</f>
        <v/>
      </c>
      <c r="R158" s="87" t="str">
        <f>IF(OR(C158=""),"",(SUM(G158)*VLOOKUP(M158,Gehaltsklassen!$B$34:$D$38,2,FALSE)))</f>
        <v/>
      </c>
      <c r="S158" s="87" t="str">
        <f>IF(OR(C158=""),"",(SUM(G158)*VLOOKUP(M158,Gehaltsklassen!$B$34:$D$38,2,FALSE))*C158)</f>
        <v/>
      </c>
      <c r="T158" s="417" t="str">
        <f>IF(OR(C158=""),"",(SUM(G158)*VLOOKUP(M158,Gehaltsklassen!$B$34:$D$38,3,FALSE)))</f>
        <v/>
      </c>
      <c r="U158" s="417" t="str">
        <f>IF(OR(C158=""),"",(SUM(G158)*VLOOKUP(M158,Gehaltsklassen!$B$34:$D$38,3,FALSE))*C158)</f>
        <v/>
      </c>
    </row>
    <row r="159" spans="1:21" ht="25.9" customHeight="1" x14ac:dyDescent="0.2">
      <c r="A159" s="74" t="str">
        <f>IF(D159="","",MAX($A$10:A158)+1)</f>
        <v/>
      </c>
      <c r="B159" s="82" t="str">
        <f>IF('N-Bedarf GL'!B158="","",'N-Bedarf GL'!B158)</f>
        <v/>
      </c>
      <c r="C159" s="204" t="str">
        <f>IF('N-Bedarf GL'!C158="","",'N-Bedarf GL'!C158)</f>
        <v/>
      </c>
      <c r="D159" s="81" t="str">
        <f>IF('N-Bedarf GL'!D158="","",'N-Bedarf GL'!D158)</f>
        <v/>
      </c>
      <c r="E159" s="83" t="str">
        <f>IF('N-Bedarf GL'!H158="","",'N-Bedarf GL'!H158)</f>
        <v/>
      </c>
      <c r="F159" s="32" t="str">
        <f t="shared" si="4"/>
        <v/>
      </c>
      <c r="G159" s="84" t="str">
        <f t="shared" si="5"/>
        <v/>
      </c>
      <c r="H159" s="85"/>
      <c r="I159" s="77" t="s">
        <v>261</v>
      </c>
      <c r="J159" s="2"/>
      <c r="K159" s="32" t="str">
        <f>IF(J159="","C",IF($I159="I",INDEX(Gehaltsklassen!A$11:A$15,MATCH(J159,Gehaltsklassen!C$11:C$15,1),1),IF($I159="II",INDEX(Gehaltsklassen!A$11:A$15,MATCH(J159,Gehaltsklassen!D$11:D$15,1),1),IF($I159="III",INDEX(Gehaltsklassen!A$11:A$15,MATCH(J159,Gehaltsklassen!E$11:E$15,1),1),"Falsche Bodenart"))))</f>
        <v>C</v>
      </c>
      <c r="L159" s="2"/>
      <c r="M159" s="32" t="str">
        <f>IF(L159="","C",IF($I159="I",INDEX(Gehaltsklassen!A$11:A$15,MATCH(L159,Gehaltsklassen!C$11:C$15,1),1),IF($I159="II",INDEX(Gehaltsklassen!A$11:A$15,MATCH(L159,Gehaltsklassen!D$11:D$15,1),1),IF($I159="III",INDEX(Gehaltsklassen!A$11:A$15,MATCH(L159,Gehaltsklassen!E$11:E$15,1),1),"Falsche Bodenart"))))</f>
        <v>C</v>
      </c>
      <c r="N159" s="86" t="str">
        <f>IF(OR(C159=""),"",SUM(F159)*VLOOKUP(K159,Gehaltsklassen!$B$34:$D$38,2,FALSE))</f>
        <v/>
      </c>
      <c r="O159" s="86" t="str">
        <f>IF(OR(C159=""),"",SUM(F159)*VLOOKUP(K159,Gehaltsklassen!$B$34:$D$38,2,FALSE)*C159)</f>
        <v/>
      </c>
      <c r="P159" s="86" t="str">
        <f>IF(OR(C159=""),"",SUM(F159,)*VLOOKUP(K159,Gehaltsklassen!$B$34:$D$38,3,FALSE))</f>
        <v/>
      </c>
      <c r="Q159" s="86" t="str">
        <f>IF(OR(C159=""),"",SUM(F159,)*VLOOKUP(K159,Gehaltsklassen!$B$34:$D$38,3,FALSE)*C159)</f>
        <v/>
      </c>
      <c r="R159" s="87" t="str">
        <f>IF(OR(C159=""),"",(SUM(G159)*VLOOKUP(M159,Gehaltsklassen!$B$34:$D$38,2,FALSE)))</f>
        <v/>
      </c>
      <c r="S159" s="87" t="str">
        <f>IF(OR(C159=""),"",(SUM(G159)*VLOOKUP(M159,Gehaltsklassen!$B$34:$D$38,2,FALSE))*C159)</f>
        <v/>
      </c>
      <c r="T159" s="417" t="str">
        <f>IF(OR(C159=""),"",(SUM(G159)*VLOOKUP(M159,Gehaltsklassen!$B$34:$D$38,3,FALSE)))</f>
        <v/>
      </c>
      <c r="U159" s="417" t="str">
        <f>IF(OR(C159=""),"",(SUM(G159)*VLOOKUP(M159,Gehaltsklassen!$B$34:$D$38,3,FALSE))*C159)</f>
        <v/>
      </c>
    </row>
    <row r="160" spans="1:21" ht="25.9" customHeight="1" x14ac:dyDescent="0.2">
      <c r="A160" s="74" t="str">
        <f>IF(D160="","",MAX($A$10:A159)+1)</f>
        <v/>
      </c>
      <c r="B160" s="82" t="str">
        <f>IF('N-Bedarf GL'!B159="","",'N-Bedarf GL'!B159)</f>
        <v/>
      </c>
      <c r="C160" s="204" t="str">
        <f>IF('N-Bedarf GL'!C159="","",'N-Bedarf GL'!C159)</f>
        <v/>
      </c>
      <c r="D160" s="81" t="str">
        <f>IF('N-Bedarf GL'!D159="","",'N-Bedarf GL'!D159)</f>
        <v/>
      </c>
      <c r="E160" s="83" t="str">
        <f>IF('N-Bedarf GL'!H159="","",'N-Bedarf GL'!H159)</f>
        <v/>
      </c>
      <c r="F160" s="32" t="str">
        <f t="shared" si="4"/>
        <v/>
      </c>
      <c r="G160" s="84" t="str">
        <f t="shared" si="5"/>
        <v/>
      </c>
      <c r="H160" s="85"/>
      <c r="I160" s="77" t="s">
        <v>261</v>
      </c>
      <c r="J160" s="2"/>
      <c r="K160" s="32" t="str">
        <f>IF(J160="","C",IF($I160="I",INDEX(Gehaltsklassen!A$11:A$15,MATCH(J160,Gehaltsklassen!C$11:C$15,1),1),IF($I160="II",INDEX(Gehaltsklassen!A$11:A$15,MATCH(J160,Gehaltsklassen!D$11:D$15,1),1),IF($I160="III",INDEX(Gehaltsklassen!A$11:A$15,MATCH(J160,Gehaltsklassen!E$11:E$15,1),1),"Falsche Bodenart"))))</f>
        <v>C</v>
      </c>
      <c r="L160" s="2"/>
      <c r="M160" s="32" t="str">
        <f>IF(L160="","C",IF($I160="I",INDEX(Gehaltsklassen!A$11:A$15,MATCH(L160,Gehaltsklassen!C$11:C$15,1),1),IF($I160="II",INDEX(Gehaltsklassen!A$11:A$15,MATCH(L160,Gehaltsklassen!D$11:D$15,1),1),IF($I160="III",INDEX(Gehaltsklassen!A$11:A$15,MATCH(L160,Gehaltsklassen!E$11:E$15,1),1),"Falsche Bodenart"))))</f>
        <v>C</v>
      </c>
      <c r="N160" s="86" t="str">
        <f>IF(OR(C160=""),"",SUM(F160)*VLOOKUP(K160,Gehaltsklassen!$B$34:$D$38,2,FALSE))</f>
        <v/>
      </c>
      <c r="O160" s="86" t="str">
        <f>IF(OR(C160=""),"",SUM(F160)*VLOOKUP(K160,Gehaltsklassen!$B$34:$D$38,2,FALSE)*C160)</f>
        <v/>
      </c>
      <c r="P160" s="86" t="str">
        <f>IF(OR(C160=""),"",SUM(F160,)*VLOOKUP(K160,Gehaltsklassen!$B$34:$D$38,3,FALSE))</f>
        <v/>
      </c>
      <c r="Q160" s="86" t="str">
        <f>IF(OR(C160=""),"",SUM(F160,)*VLOOKUP(K160,Gehaltsklassen!$B$34:$D$38,3,FALSE)*C160)</f>
        <v/>
      </c>
      <c r="R160" s="87" t="str">
        <f>IF(OR(C160=""),"",(SUM(G160)*VLOOKUP(M160,Gehaltsklassen!$B$34:$D$38,2,FALSE)))</f>
        <v/>
      </c>
      <c r="S160" s="87" t="str">
        <f>IF(OR(C160=""),"",(SUM(G160)*VLOOKUP(M160,Gehaltsklassen!$B$34:$D$38,2,FALSE))*C160)</f>
        <v/>
      </c>
      <c r="T160" s="417" t="str">
        <f>IF(OR(C160=""),"",(SUM(G160)*VLOOKUP(M160,Gehaltsklassen!$B$34:$D$38,3,FALSE)))</f>
        <v/>
      </c>
      <c r="U160" s="417" t="str">
        <f>IF(OR(C160=""),"",(SUM(G160)*VLOOKUP(M160,Gehaltsklassen!$B$34:$D$38,3,FALSE))*C160)</f>
        <v/>
      </c>
    </row>
    <row r="161" spans="1:21" ht="25.9" customHeight="1" x14ac:dyDescent="0.2">
      <c r="A161" s="74" t="str">
        <f>IF(D161="","",MAX($A$10:A160)+1)</f>
        <v/>
      </c>
      <c r="B161" s="82" t="str">
        <f>IF('N-Bedarf GL'!B160="","",'N-Bedarf GL'!B160)</f>
        <v/>
      </c>
      <c r="C161" s="204" t="str">
        <f>IF('N-Bedarf GL'!C160="","",'N-Bedarf GL'!C160)</f>
        <v/>
      </c>
      <c r="D161" s="81" t="str">
        <f>IF('N-Bedarf GL'!D160="","",'N-Bedarf GL'!D160)</f>
        <v/>
      </c>
      <c r="E161" s="83" t="str">
        <f>IF('N-Bedarf GL'!H160="","",'N-Bedarf GL'!H160)</f>
        <v/>
      </c>
      <c r="F161" s="32" t="str">
        <f t="shared" si="4"/>
        <v/>
      </c>
      <c r="G161" s="84" t="str">
        <f t="shared" si="5"/>
        <v/>
      </c>
      <c r="H161" s="85"/>
      <c r="I161" s="77" t="s">
        <v>261</v>
      </c>
      <c r="J161" s="2"/>
      <c r="K161" s="32" t="str">
        <f>IF(J161="","C",IF($I161="I",INDEX(Gehaltsklassen!A$11:A$15,MATCH(J161,Gehaltsklassen!C$11:C$15,1),1),IF($I161="II",INDEX(Gehaltsklassen!A$11:A$15,MATCH(J161,Gehaltsklassen!D$11:D$15,1),1),IF($I161="III",INDEX(Gehaltsklassen!A$11:A$15,MATCH(J161,Gehaltsklassen!E$11:E$15,1),1),"Falsche Bodenart"))))</f>
        <v>C</v>
      </c>
      <c r="L161" s="2"/>
      <c r="M161" s="32" t="str">
        <f>IF(L161="","C",IF($I161="I",INDEX(Gehaltsklassen!A$11:A$15,MATCH(L161,Gehaltsklassen!C$11:C$15,1),1),IF($I161="II",INDEX(Gehaltsklassen!A$11:A$15,MATCH(L161,Gehaltsklassen!D$11:D$15,1),1),IF($I161="III",INDEX(Gehaltsklassen!A$11:A$15,MATCH(L161,Gehaltsklassen!E$11:E$15,1),1),"Falsche Bodenart"))))</f>
        <v>C</v>
      </c>
      <c r="N161" s="86" t="str">
        <f>IF(OR(C161=""),"",SUM(F161)*VLOOKUP(K161,Gehaltsklassen!$B$34:$D$38,2,FALSE))</f>
        <v/>
      </c>
      <c r="O161" s="86" t="str">
        <f>IF(OR(C161=""),"",SUM(F161)*VLOOKUP(K161,Gehaltsklassen!$B$34:$D$38,2,FALSE)*C161)</f>
        <v/>
      </c>
      <c r="P161" s="86" t="str">
        <f>IF(OR(C161=""),"",SUM(F161,)*VLOOKUP(K161,Gehaltsklassen!$B$34:$D$38,3,FALSE))</f>
        <v/>
      </c>
      <c r="Q161" s="86" t="str">
        <f>IF(OR(C161=""),"",SUM(F161,)*VLOOKUP(K161,Gehaltsklassen!$B$34:$D$38,3,FALSE)*C161)</f>
        <v/>
      </c>
      <c r="R161" s="87" t="str">
        <f>IF(OR(C161=""),"",(SUM(G161)*VLOOKUP(M161,Gehaltsklassen!$B$34:$D$38,2,FALSE)))</f>
        <v/>
      </c>
      <c r="S161" s="87" t="str">
        <f>IF(OR(C161=""),"",(SUM(G161)*VLOOKUP(M161,Gehaltsklassen!$B$34:$D$38,2,FALSE))*C161)</f>
        <v/>
      </c>
      <c r="T161" s="417" t="str">
        <f>IF(OR(C161=""),"",(SUM(G161)*VLOOKUP(M161,Gehaltsklassen!$B$34:$D$38,3,FALSE)))</f>
        <v/>
      </c>
      <c r="U161" s="417" t="str">
        <f>IF(OR(C161=""),"",(SUM(G161)*VLOOKUP(M161,Gehaltsklassen!$B$34:$D$38,3,FALSE))*C161)</f>
        <v/>
      </c>
    </row>
    <row r="162" spans="1:21" ht="25.9" customHeight="1" x14ac:dyDescent="0.2">
      <c r="A162" s="74" t="str">
        <f>IF(D162="","",MAX($A$10:A161)+1)</f>
        <v/>
      </c>
      <c r="B162" s="82" t="str">
        <f>IF('N-Bedarf GL'!B161="","",'N-Bedarf GL'!B161)</f>
        <v/>
      </c>
      <c r="C162" s="204" t="str">
        <f>IF('N-Bedarf GL'!C161="","",'N-Bedarf GL'!C161)</f>
        <v/>
      </c>
      <c r="D162" s="81" t="str">
        <f>IF('N-Bedarf GL'!D161="","",'N-Bedarf GL'!D161)</f>
        <v/>
      </c>
      <c r="E162" s="83" t="str">
        <f>IF('N-Bedarf GL'!H161="","",'N-Bedarf GL'!H161)</f>
        <v/>
      </c>
      <c r="F162" s="32" t="str">
        <f t="shared" si="4"/>
        <v/>
      </c>
      <c r="G162" s="84" t="str">
        <f t="shared" si="5"/>
        <v/>
      </c>
      <c r="H162" s="85"/>
      <c r="I162" s="77" t="s">
        <v>261</v>
      </c>
      <c r="J162" s="2"/>
      <c r="K162" s="32" t="str">
        <f>IF(J162="","C",IF($I162="I",INDEX(Gehaltsklassen!A$11:A$15,MATCH(J162,Gehaltsklassen!C$11:C$15,1),1),IF($I162="II",INDEX(Gehaltsklassen!A$11:A$15,MATCH(J162,Gehaltsklassen!D$11:D$15,1),1),IF($I162="III",INDEX(Gehaltsklassen!A$11:A$15,MATCH(J162,Gehaltsklassen!E$11:E$15,1),1),"Falsche Bodenart"))))</f>
        <v>C</v>
      </c>
      <c r="L162" s="2"/>
      <c r="M162" s="32" t="str">
        <f>IF(L162="","C",IF($I162="I",INDEX(Gehaltsklassen!A$11:A$15,MATCH(L162,Gehaltsklassen!C$11:C$15,1),1),IF($I162="II",INDEX(Gehaltsklassen!A$11:A$15,MATCH(L162,Gehaltsklassen!D$11:D$15,1),1),IF($I162="III",INDEX(Gehaltsklassen!A$11:A$15,MATCH(L162,Gehaltsklassen!E$11:E$15,1),1),"Falsche Bodenart"))))</f>
        <v>C</v>
      </c>
      <c r="N162" s="86" t="str">
        <f>IF(OR(C162=""),"",SUM(F162)*VLOOKUP(K162,Gehaltsklassen!$B$34:$D$38,2,FALSE))</f>
        <v/>
      </c>
      <c r="O162" s="86" t="str">
        <f>IF(OR(C162=""),"",SUM(F162)*VLOOKUP(K162,Gehaltsklassen!$B$34:$D$38,2,FALSE)*C162)</f>
        <v/>
      </c>
      <c r="P162" s="86" t="str">
        <f>IF(OR(C162=""),"",SUM(F162,)*VLOOKUP(K162,Gehaltsklassen!$B$34:$D$38,3,FALSE))</f>
        <v/>
      </c>
      <c r="Q162" s="86" t="str">
        <f>IF(OR(C162=""),"",SUM(F162,)*VLOOKUP(K162,Gehaltsklassen!$B$34:$D$38,3,FALSE)*C162)</f>
        <v/>
      </c>
      <c r="R162" s="87" t="str">
        <f>IF(OR(C162=""),"",(SUM(G162)*VLOOKUP(M162,Gehaltsklassen!$B$34:$D$38,2,FALSE)))</f>
        <v/>
      </c>
      <c r="S162" s="87" t="str">
        <f>IF(OR(C162=""),"",(SUM(G162)*VLOOKUP(M162,Gehaltsklassen!$B$34:$D$38,2,FALSE))*C162)</f>
        <v/>
      </c>
      <c r="T162" s="417" t="str">
        <f>IF(OR(C162=""),"",(SUM(G162)*VLOOKUP(M162,Gehaltsklassen!$B$34:$D$38,3,FALSE)))</f>
        <v/>
      </c>
      <c r="U162" s="417" t="str">
        <f>IF(OR(C162=""),"",(SUM(G162)*VLOOKUP(M162,Gehaltsklassen!$B$34:$D$38,3,FALSE))*C162)</f>
        <v/>
      </c>
    </row>
    <row r="163" spans="1:21" ht="25.9" customHeight="1" x14ac:dyDescent="0.2">
      <c r="A163" s="74" t="str">
        <f>IF(D163="","",MAX($A$10:A162)+1)</f>
        <v/>
      </c>
      <c r="B163" s="82" t="str">
        <f>IF('N-Bedarf GL'!B162="","",'N-Bedarf GL'!B162)</f>
        <v/>
      </c>
      <c r="C163" s="204" t="str">
        <f>IF('N-Bedarf GL'!C162="","",'N-Bedarf GL'!C162)</f>
        <v/>
      </c>
      <c r="D163" s="81" t="str">
        <f>IF('N-Bedarf GL'!D162="","",'N-Bedarf GL'!D162)</f>
        <v/>
      </c>
      <c r="E163" s="83" t="str">
        <f>IF('N-Bedarf GL'!H162="","",'N-Bedarf GL'!H162)</f>
        <v/>
      </c>
      <c r="F163" s="32" t="str">
        <f t="shared" si="4"/>
        <v/>
      </c>
      <c r="G163" s="84" t="str">
        <f t="shared" si="5"/>
        <v/>
      </c>
      <c r="H163" s="85"/>
      <c r="I163" s="77" t="s">
        <v>261</v>
      </c>
      <c r="J163" s="2"/>
      <c r="K163" s="32" t="str">
        <f>IF(J163="","C",IF($I163="I",INDEX(Gehaltsklassen!A$11:A$15,MATCH(J163,Gehaltsklassen!C$11:C$15,1),1),IF($I163="II",INDEX(Gehaltsklassen!A$11:A$15,MATCH(J163,Gehaltsklassen!D$11:D$15,1),1),IF($I163="III",INDEX(Gehaltsklassen!A$11:A$15,MATCH(J163,Gehaltsklassen!E$11:E$15,1),1),"Falsche Bodenart"))))</f>
        <v>C</v>
      </c>
      <c r="L163" s="2"/>
      <c r="M163" s="32" t="str">
        <f>IF(L163="","C",IF($I163="I",INDEX(Gehaltsklassen!A$11:A$15,MATCH(L163,Gehaltsklassen!C$11:C$15,1),1),IF($I163="II",INDEX(Gehaltsklassen!A$11:A$15,MATCH(L163,Gehaltsklassen!D$11:D$15,1),1),IF($I163="III",INDEX(Gehaltsklassen!A$11:A$15,MATCH(L163,Gehaltsklassen!E$11:E$15,1),1),"Falsche Bodenart"))))</f>
        <v>C</v>
      </c>
      <c r="N163" s="86" t="str">
        <f>IF(OR(C163=""),"",SUM(F163)*VLOOKUP(K163,Gehaltsklassen!$B$34:$D$38,2,FALSE))</f>
        <v/>
      </c>
      <c r="O163" s="86" t="str">
        <f>IF(OR(C163=""),"",SUM(F163)*VLOOKUP(K163,Gehaltsklassen!$B$34:$D$38,2,FALSE)*C163)</f>
        <v/>
      </c>
      <c r="P163" s="86" t="str">
        <f>IF(OR(C163=""),"",SUM(F163,)*VLOOKUP(K163,Gehaltsklassen!$B$34:$D$38,3,FALSE))</f>
        <v/>
      </c>
      <c r="Q163" s="86" t="str">
        <f>IF(OR(C163=""),"",SUM(F163,)*VLOOKUP(K163,Gehaltsklassen!$B$34:$D$38,3,FALSE)*C163)</f>
        <v/>
      </c>
      <c r="R163" s="87" t="str">
        <f>IF(OR(C163=""),"",(SUM(G163)*VLOOKUP(M163,Gehaltsklassen!$B$34:$D$38,2,FALSE)))</f>
        <v/>
      </c>
      <c r="S163" s="87" t="str">
        <f>IF(OR(C163=""),"",(SUM(G163)*VLOOKUP(M163,Gehaltsklassen!$B$34:$D$38,2,FALSE))*C163)</f>
        <v/>
      </c>
      <c r="T163" s="417" t="str">
        <f>IF(OR(C163=""),"",(SUM(G163)*VLOOKUP(M163,Gehaltsklassen!$B$34:$D$38,3,FALSE)))</f>
        <v/>
      </c>
      <c r="U163" s="417" t="str">
        <f>IF(OR(C163=""),"",(SUM(G163)*VLOOKUP(M163,Gehaltsklassen!$B$34:$D$38,3,FALSE))*C163)</f>
        <v/>
      </c>
    </row>
    <row r="164" spans="1:21" ht="25.9" customHeight="1" x14ac:dyDescent="0.2">
      <c r="A164" s="74" t="str">
        <f>IF(D164="","",MAX($A$10:A163)+1)</f>
        <v/>
      </c>
      <c r="B164" s="82" t="str">
        <f>IF('N-Bedarf GL'!B163="","",'N-Bedarf GL'!B163)</f>
        <v/>
      </c>
      <c r="C164" s="204" t="str">
        <f>IF('N-Bedarf GL'!C163="","",'N-Bedarf GL'!C163)</f>
        <v/>
      </c>
      <c r="D164" s="81" t="str">
        <f>IF('N-Bedarf GL'!D163="","",'N-Bedarf GL'!D163)</f>
        <v/>
      </c>
      <c r="E164" s="83" t="str">
        <f>IF('N-Bedarf GL'!H163="","",'N-Bedarf GL'!H163)</f>
        <v/>
      </c>
      <c r="F164" s="32" t="str">
        <f t="shared" si="4"/>
        <v/>
      </c>
      <c r="G164" s="84" t="str">
        <f t="shared" si="5"/>
        <v/>
      </c>
      <c r="H164" s="85"/>
      <c r="I164" s="77" t="s">
        <v>261</v>
      </c>
      <c r="J164" s="2"/>
      <c r="K164" s="32" t="str">
        <f>IF(J164="","C",IF($I164="I",INDEX(Gehaltsklassen!A$11:A$15,MATCH(J164,Gehaltsklassen!C$11:C$15,1),1),IF($I164="II",INDEX(Gehaltsklassen!A$11:A$15,MATCH(J164,Gehaltsklassen!D$11:D$15,1),1),IF($I164="III",INDEX(Gehaltsklassen!A$11:A$15,MATCH(J164,Gehaltsklassen!E$11:E$15,1),1),"Falsche Bodenart"))))</f>
        <v>C</v>
      </c>
      <c r="L164" s="2"/>
      <c r="M164" s="32" t="str">
        <f>IF(L164="","C",IF($I164="I",INDEX(Gehaltsklassen!A$11:A$15,MATCH(L164,Gehaltsklassen!C$11:C$15,1),1),IF($I164="II",INDEX(Gehaltsklassen!A$11:A$15,MATCH(L164,Gehaltsklassen!D$11:D$15,1),1),IF($I164="III",INDEX(Gehaltsklassen!A$11:A$15,MATCH(L164,Gehaltsklassen!E$11:E$15,1),1),"Falsche Bodenart"))))</f>
        <v>C</v>
      </c>
      <c r="N164" s="86" t="str">
        <f>IF(OR(C164=""),"",SUM(F164)*VLOOKUP(K164,Gehaltsklassen!$B$34:$D$38,2,FALSE))</f>
        <v/>
      </c>
      <c r="O164" s="86" t="str">
        <f>IF(OR(C164=""),"",SUM(F164)*VLOOKUP(K164,Gehaltsklassen!$B$34:$D$38,2,FALSE)*C164)</f>
        <v/>
      </c>
      <c r="P164" s="86" t="str">
        <f>IF(OR(C164=""),"",SUM(F164,)*VLOOKUP(K164,Gehaltsklassen!$B$34:$D$38,3,FALSE))</f>
        <v/>
      </c>
      <c r="Q164" s="86" t="str">
        <f>IF(OR(C164=""),"",SUM(F164,)*VLOOKUP(K164,Gehaltsklassen!$B$34:$D$38,3,FALSE)*C164)</f>
        <v/>
      </c>
      <c r="R164" s="87" t="str">
        <f>IF(OR(C164=""),"",(SUM(G164)*VLOOKUP(M164,Gehaltsklassen!$B$34:$D$38,2,FALSE)))</f>
        <v/>
      </c>
      <c r="S164" s="87" t="str">
        <f>IF(OR(C164=""),"",(SUM(G164)*VLOOKUP(M164,Gehaltsklassen!$B$34:$D$38,2,FALSE))*C164)</f>
        <v/>
      </c>
      <c r="T164" s="417" t="str">
        <f>IF(OR(C164=""),"",(SUM(G164)*VLOOKUP(M164,Gehaltsklassen!$B$34:$D$38,3,FALSE)))</f>
        <v/>
      </c>
      <c r="U164" s="417" t="str">
        <f>IF(OR(C164=""),"",(SUM(G164)*VLOOKUP(M164,Gehaltsklassen!$B$34:$D$38,3,FALSE))*C164)</f>
        <v/>
      </c>
    </row>
    <row r="165" spans="1:21" ht="25.9" customHeight="1" x14ac:dyDescent="0.2">
      <c r="A165" s="74" t="str">
        <f>IF(D165="","",MAX($A$10:A164)+1)</f>
        <v/>
      </c>
      <c r="B165" s="82" t="str">
        <f>IF('N-Bedarf GL'!B164="","",'N-Bedarf GL'!B164)</f>
        <v/>
      </c>
      <c r="C165" s="204" t="str">
        <f>IF('N-Bedarf GL'!C164="","",'N-Bedarf GL'!C164)</f>
        <v/>
      </c>
      <c r="D165" s="81" t="str">
        <f>IF('N-Bedarf GL'!D164="","",'N-Bedarf GL'!D164)</f>
        <v/>
      </c>
      <c r="E165" s="83" t="str">
        <f>IF('N-Bedarf GL'!H164="","",'N-Bedarf GL'!H164)</f>
        <v/>
      </c>
      <c r="F165" s="32" t="str">
        <f t="shared" si="4"/>
        <v/>
      </c>
      <c r="G165" s="84" t="str">
        <f t="shared" si="5"/>
        <v/>
      </c>
      <c r="H165" s="85"/>
      <c r="I165" s="77" t="s">
        <v>261</v>
      </c>
      <c r="J165" s="2"/>
      <c r="K165" s="32" t="str">
        <f>IF(J165="","C",IF($I165="I",INDEX(Gehaltsklassen!A$11:A$15,MATCH(J165,Gehaltsklassen!C$11:C$15,1),1),IF($I165="II",INDEX(Gehaltsklassen!A$11:A$15,MATCH(J165,Gehaltsklassen!D$11:D$15,1),1),IF($I165="III",INDEX(Gehaltsklassen!A$11:A$15,MATCH(J165,Gehaltsklassen!E$11:E$15,1),1),"Falsche Bodenart"))))</f>
        <v>C</v>
      </c>
      <c r="L165" s="2"/>
      <c r="M165" s="32" t="str">
        <f>IF(L165="","C",IF($I165="I",INDEX(Gehaltsklassen!A$11:A$15,MATCH(L165,Gehaltsklassen!C$11:C$15,1),1),IF($I165="II",INDEX(Gehaltsklassen!A$11:A$15,MATCH(L165,Gehaltsklassen!D$11:D$15,1),1),IF($I165="III",INDEX(Gehaltsklassen!A$11:A$15,MATCH(L165,Gehaltsklassen!E$11:E$15,1),1),"Falsche Bodenart"))))</f>
        <v>C</v>
      </c>
      <c r="N165" s="86" t="str">
        <f>IF(OR(C165=""),"",SUM(F165)*VLOOKUP(K165,Gehaltsklassen!$B$34:$D$38,2,FALSE))</f>
        <v/>
      </c>
      <c r="O165" s="86" t="str">
        <f>IF(OR(C165=""),"",SUM(F165)*VLOOKUP(K165,Gehaltsklassen!$B$34:$D$38,2,FALSE)*C165)</f>
        <v/>
      </c>
      <c r="P165" s="86" t="str">
        <f>IF(OR(C165=""),"",SUM(F165,)*VLOOKUP(K165,Gehaltsklassen!$B$34:$D$38,3,FALSE))</f>
        <v/>
      </c>
      <c r="Q165" s="86" t="str">
        <f>IF(OR(C165=""),"",SUM(F165,)*VLOOKUP(K165,Gehaltsklassen!$B$34:$D$38,3,FALSE)*C165)</f>
        <v/>
      </c>
      <c r="R165" s="87" t="str">
        <f>IF(OR(C165=""),"",(SUM(G165)*VLOOKUP(M165,Gehaltsklassen!$B$34:$D$38,2,FALSE)))</f>
        <v/>
      </c>
      <c r="S165" s="87" t="str">
        <f>IF(OR(C165=""),"",(SUM(G165)*VLOOKUP(M165,Gehaltsklassen!$B$34:$D$38,2,FALSE))*C165)</f>
        <v/>
      </c>
      <c r="T165" s="417" t="str">
        <f>IF(OR(C165=""),"",(SUM(G165)*VLOOKUP(M165,Gehaltsklassen!$B$34:$D$38,3,FALSE)))</f>
        <v/>
      </c>
      <c r="U165" s="417" t="str">
        <f>IF(OR(C165=""),"",(SUM(G165)*VLOOKUP(M165,Gehaltsklassen!$B$34:$D$38,3,FALSE))*C165)</f>
        <v/>
      </c>
    </row>
    <row r="166" spans="1:21" ht="25.9" customHeight="1" x14ac:dyDescent="0.2">
      <c r="A166" s="74" t="str">
        <f>IF(D166="","",MAX($A$10:A165)+1)</f>
        <v/>
      </c>
      <c r="B166" s="82" t="str">
        <f>IF('N-Bedarf GL'!B165="","",'N-Bedarf GL'!B165)</f>
        <v/>
      </c>
      <c r="C166" s="204" t="str">
        <f>IF('N-Bedarf GL'!C165="","",'N-Bedarf GL'!C165)</f>
        <v/>
      </c>
      <c r="D166" s="81" t="str">
        <f>IF('N-Bedarf GL'!D165="","",'N-Bedarf GL'!D165)</f>
        <v/>
      </c>
      <c r="E166" s="83" t="str">
        <f>IF('N-Bedarf GL'!H165="","",'N-Bedarf GL'!H165)</f>
        <v/>
      </c>
      <c r="F166" s="32" t="str">
        <f t="shared" si="4"/>
        <v/>
      </c>
      <c r="G166" s="84" t="str">
        <f t="shared" si="5"/>
        <v/>
      </c>
      <c r="H166" s="85"/>
      <c r="I166" s="77" t="s">
        <v>261</v>
      </c>
      <c r="J166" s="2"/>
      <c r="K166" s="32" t="str">
        <f>IF(J166="","C",IF($I166="I",INDEX(Gehaltsklassen!A$11:A$15,MATCH(J166,Gehaltsklassen!C$11:C$15,1),1),IF($I166="II",INDEX(Gehaltsklassen!A$11:A$15,MATCH(J166,Gehaltsklassen!D$11:D$15,1),1),IF($I166="III",INDEX(Gehaltsklassen!A$11:A$15,MATCH(J166,Gehaltsklassen!E$11:E$15,1),1),"Falsche Bodenart"))))</f>
        <v>C</v>
      </c>
      <c r="L166" s="2"/>
      <c r="M166" s="32" t="str">
        <f>IF(L166="","C",IF($I166="I",INDEX(Gehaltsklassen!A$11:A$15,MATCH(L166,Gehaltsklassen!C$11:C$15,1),1),IF($I166="II",INDEX(Gehaltsklassen!A$11:A$15,MATCH(L166,Gehaltsklassen!D$11:D$15,1),1),IF($I166="III",INDEX(Gehaltsklassen!A$11:A$15,MATCH(L166,Gehaltsklassen!E$11:E$15,1),1),"Falsche Bodenart"))))</f>
        <v>C</v>
      </c>
      <c r="N166" s="86" t="str">
        <f>IF(OR(C166=""),"",SUM(F166)*VLOOKUP(K166,Gehaltsklassen!$B$34:$D$38,2,FALSE))</f>
        <v/>
      </c>
      <c r="O166" s="86" t="str">
        <f>IF(OR(C166=""),"",SUM(F166)*VLOOKUP(K166,Gehaltsklassen!$B$34:$D$38,2,FALSE)*C166)</f>
        <v/>
      </c>
      <c r="P166" s="86" t="str">
        <f>IF(OR(C166=""),"",SUM(F166,)*VLOOKUP(K166,Gehaltsklassen!$B$34:$D$38,3,FALSE))</f>
        <v/>
      </c>
      <c r="Q166" s="86" t="str">
        <f>IF(OR(C166=""),"",SUM(F166,)*VLOOKUP(K166,Gehaltsklassen!$B$34:$D$38,3,FALSE)*C166)</f>
        <v/>
      </c>
      <c r="R166" s="87" t="str">
        <f>IF(OR(C166=""),"",(SUM(G166)*VLOOKUP(M166,Gehaltsklassen!$B$34:$D$38,2,FALSE)))</f>
        <v/>
      </c>
      <c r="S166" s="87" t="str">
        <f>IF(OR(C166=""),"",(SUM(G166)*VLOOKUP(M166,Gehaltsklassen!$B$34:$D$38,2,FALSE))*C166)</f>
        <v/>
      </c>
      <c r="T166" s="417" t="str">
        <f>IF(OR(C166=""),"",(SUM(G166)*VLOOKUP(M166,Gehaltsklassen!$B$34:$D$38,3,FALSE)))</f>
        <v/>
      </c>
      <c r="U166" s="417" t="str">
        <f>IF(OR(C166=""),"",(SUM(G166)*VLOOKUP(M166,Gehaltsklassen!$B$34:$D$38,3,FALSE))*C166)</f>
        <v/>
      </c>
    </row>
    <row r="167" spans="1:21" ht="25.9" customHeight="1" x14ac:dyDescent="0.2">
      <c r="A167" s="74" t="str">
        <f>IF(D167="","",MAX($A$10:A166)+1)</f>
        <v/>
      </c>
      <c r="B167" s="82" t="str">
        <f>IF('N-Bedarf GL'!B166="","",'N-Bedarf GL'!B166)</f>
        <v/>
      </c>
      <c r="C167" s="204" t="str">
        <f>IF('N-Bedarf GL'!C166="","",'N-Bedarf GL'!C166)</f>
        <v/>
      </c>
      <c r="D167" s="81" t="str">
        <f>IF('N-Bedarf GL'!D166="","",'N-Bedarf GL'!D166)</f>
        <v/>
      </c>
      <c r="E167" s="83" t="str">
        <f>IF('N-Bedarf GL'!H166="","",'N-Bedarf GL'!H166)</f>
        <v/>
      </c>
      <c r="F167" s="32" t="str">
        <f t="shared" si="4"/>
        <v/>
      </c>
      <c r="G167" s="84" t="str">
        <f t="shared" si="5"/>
        <v/>
      </c>
      <c r="H167" s="85"/>
      <c r="I167" s="77" t="s">
        <v>261</v>
      </c>
      <c r="J167" s="2"/>
      <c r="K167" s="32" t="str">
        <f>IF(J167="","C",IF($I167="I",INDEX(Gehaltsklassen!A$11:A$15,MATCH(J167,Gehaltsklassen!C$11:C$15,1),1),IF($I167="II",INDEX(Gehaltsklassen!A$11:A$15,MATCH(J167,Gehaltsklassen!D$11:D$15,1),1),IF($I167="III",INDEX(Gehaltsklassen!A$11:A$15,MATCH(J167,Gehaltsklassen!E$11:E$15,1),1),"Falsche Bodenart"))))</f>
        <v>C</v>
      </c>
      <c r="L167" s="2"/>
      <c r="M167" s="32" t="str">
        <f>IF(L167="","C",IF($I167="I",INDEX(Gehaltsklassen!A$11:A$15,MATCH(L167,Gehaltsklassen!C$11:C$15,1),1),IF($I167="II",INDEX(Gehaltsklassen!A$11:A$15,MATCH(L167,Gehaltsklassen!D$11:D$15,1),1),IF($I167="III",INDEX(Gehaltsklassen!A$11:A$15,MATCH(L167,Gehaltsklassen!E$11:E$15,1),1),"Falsche Bodenart"))))</f>
        <v>C</v>
      </c>
      <c r="N167" s="86" t="str">
        <f>IF(OR(C167=""),"",SUM(F167)*VLOOKUP(K167,Gehaltsklassen!$B$34:$D$38,2,FALSE))</f>
        <v/>
      </c>
      <c r="O167" s="86" t="str">
        <f>IF(OR(C167=""),"",SUM(F167)*VLOOKUP(K167,Gehaltsklassen!$B$34:$D$38,2,FALSE)*C167)</f>
        <v/>
      </c>
      <c r="P167" s="86" t="str">
        <f>IF(OR(C167=""),"",SUM(F167,)*VLOOKUP(K167,Gehaltsklassen!$B$34:$D$38,3,FALSE))</f>
        <v/>
      </c>
      <c r="Q167" s="86" t="str">
        <f>IF(OR(C167=""),"",SUM(F167,)*VLOOKUP(K167,Gehaltsklassen!$B$34:$D$38,3,FALSE)*C167)</f>
        <v/>
      </c>
      <c r="R167" s="87" t="str">
        <f>IF(OR(C167=""),"",(SUM(G167)*VLOOKUP(M167,Gehaltsklassen!$B$34:$D$38,2,FALSE)))</f>
        <v/>
      </c>
      <c r="S167" s="87" t="str">
        <f>IF(OR(C167=""),"",(SUM(G167)*VLOOKUP(M167,Gehaltsklassen!$B$34:$D$38,2,FALSE))*C167)</f>
        <v/>
      </c>
      <c r="T167" s="417" t="str">
        <f>IF(OR(C167=""),"",(SUM(G167)*VLOOKUP(M167,Gehaltsklassen!$B$34:$D$38,3,FALSE)))</f>
        <v/>
      </c>
      <c r="U167" s="417" t="str">
        <f>IF(OR(C167=""),"",(SUM(G167)*VLOOKUP(M167,Gehaltsklassen!$B$34:$D$38,3,FALSE))*C167)</f>
        <v/>
      </c>
    </row>
    <row r="168" spans="1:21" ht="25.9" customHeight="1" x14ac:dyDescent="0.2">
      <c r="A168" s="74" t="str">
        <f>IF(D168="","",MAX($A$10:A167)+1)</f>
        <v/>
      </c>
      <c r="B168" s="82" t="str">
        <f>IF('N-Bedarf GL'!B167="","",'N-Bedarf GL'!B167)</f>
        <v/>
      </c>
      <c r="C168" s="204" t="str">
        <f>IF('N-Bedarf GL'!C167="","",'N-Bedarf GL'!C167)</f>
        <v/>
      </c>
      <c r="D168" s="81" t="str">
        <f>IF('N-Bedarf GL'!D167="","",'N-Bedarf GL'!D167)</f>
        <v/>
      </c>
      <c r="E168" s="83" t="str">
        <f>IF('N-Bedarf GL'!H167="","",'N-Bedarf GL'!H167)</f>
        <v/>
      </c>
      <c r="F168" s="32" t="str">
        <f t="shared" si="4"/>
        <v/>
      </c>
      <c r="G168" s="84" t="str">
        <f t="shared" si="5"/>
        <v/>
      </c>
      <c r="H168" s="85"/>
      <c r="I168" s="77" t="s">
        <v>261</v>
      </c>
      <c r="J168" s="2"/>
      <c r="K168" s="32" t="str">
        <f>IF(J168="","C",IF($I168="I",INDEX(Gehaltsklassen!A$11:A$15,MATCH(J168,Gehaltsklassen!C$11:C$15,1),1),IF($I168="II",INDEX(Gehaltsklassen!A$11:A$15,MATCH(J168,Gehaltsklassen!D$11:D$15,1),1),IF($I168="III",INDEX(Gehaltsklassen!A$11:A$15,MATCH(J168,Gehaltsklassen!E$11:E$15,1),1),"Falsche Bodenart"))))</f>
        <v>C</v>
      </c>
      <c r="L168" s="2"/>
      <c r="M168" s="32" t="str">
        <f>IF(L168="","C",IF($I168="I",INDEX(Gehaltsklassen!A$11:A$15,MATCH(L168,Gehaltsklassen!C$11:C$15,1),1),IF($I168="II",INDEX(Gehaltsklassen!A$11:A$15,MATCH(L168,Gehaltsklassen!D$11:D$15,1),1),IF($I168="III",INDEX(Gehaltsklassen!A$11:A$15,MATCH(L168,Gehaltsklassen!E$11:E$15,1),1),"Falsche Bodenart"))))</f>
        <v>C</v>
      </c>
      <c r="N168" s="86" t="str">
        <f>IF(OR(C168=""),"",SUM(F168)*VLOOKUP(K168,Gehaltsklassen!$B$34:$D$38,2,FALSE))</f>
        <v/>
      </c>
      <c r="O168" s="86" t="str">
        <f>IF(OR(C168=""),"",SUM(F168)*VLOOKUP(K168,Gehaltsklassen!$B$34:$D$38,2,FALSE)*C168)</f>
        <v/>
      </c>
      <c r="P168" s="86" t="str">
        <f>IF(OR(C168=""),"",SUM(F168,)*VLOOKUP(K168,Gehaltsklassen!$B$34:$D$38,3,FALSE))</f>
        <v/>
      </c>
      <c r="Q168" s="86" t="str">
        <f>IF(OR(C168=""),"",SUM(F168,)*VLOOKUP(K168,Gehaltsklassen!$B$34:$D$38,3,FALSE)*C168)</f>
        <v/>
      </c>
      <c r="R168" s="87" t="str">
        <f>IF(OR(C168=""),"",(SUM(G168)*VLOOKUP(M168,Gehaltsklassen!$B$34:$D$38,2,FALSE)))</f>
        <v/>
      </c>
      <c r="S168" s="87" t="str">
        <f>IF(OR(C168=""),"",(SUM(G168)*VLOOKUP(M168,Gehaltsklassen!$B$34:$D$38,2,FALSE))*C168)</f>
        <v/>
      </c>
      <c r="T168" s="417" t="str">
        <f>IF(OR(C168=""),"",(SUM(G168)*VLOOKUP(M168,Gehaltsklassen!$B$34:$D$38,3,FALSE)))</f>
        <v/>
      </c>
      <c r="U168" s="417" t="str">
        <f>IF(OR(C168=""),"",(SUM(G168)*VLOOKUP(M168,Gehaltsklassen!$B$34:$D$38,3,FALSE))*C168)</f>
        <v/>
      </c>
    </row>
    <row r="169" spans="1:21" ht="25.9" customHeight="1" x14ac:dyDescent="0.2">
      <c r="A169" s="74" t="str">
        <f>IF(D169="","",MAX($A$10:A168)+1)</f>
        <v/>
      </c>
      <c r="B169" s="82" t="str">
        <f>IF('N-Bedarf GL'!B168="","",'N-Bedarf GL'!B168)</f>
        <v/>
      </c>
      <c r="C169" s="204" t="str">
        <f>IF('N-Bedarf GL'!C168="","",'N-Bedarf GL'!C168)</f>
        <v/>
      </c>
      <c r="D169" s="81" t="str">
        <f>IF('N-Bedarf GL'!D168="","",'N-Bedarf GL'!D168)</f>
        <v/>
      </c>
      <c r="E169" s="83" t="str">
        <f>IF('N-Bedarf GL'!H168="","",'N-Bedarf GL'!H168)</f>
        <v/>
      </c>
      <c r="F169" s="32" t="str">
        <f t="shared" si="4"/>
        <v/>
      </c>
      <c r="G169" s="84" t="str">
        <f t="shared" si="5"/>
        <v/>
      </c>
      <c r="H169" s="85"/>
      <c r="I169" s="77" t="s">
        <v>261</v>
      </c>
      <c r="J169" s="2"/>
      <c r="K169" s="32" t="str">
        <f>IF(J169="","C",IF($I169="I",INDEX(Gehaltsklassen!A$11:A$15,MATCH(J169,Gehaltsklassen!C$11:C$15,1),1),IF($I169="II",INDEX(Gehaltsklassen!A$11:A$15,MATCH(J169,Gehaltsklassen!D$11:D$15,1),1),IF($I169="III",INDEX(Gehaltsklassen!A$11:A$15,MATCH(J169,Gehaltsklassen!E$11:E$15,1),1),"Falsche Bodenart"))))</f>
        <v>C</v>
      </c>
      <c r="L169" s="2"/>
      <c r="M169" s="32" t="str">
        <f>IF(L169="","C",IF($I169="I",INDEX(Gehaltsklassen!A$11:A$15,MATCH(L169,Gehaltsklassen!C$11:C$15,1),1),IF($I169="II",INDEX(Gehaltsklassen!A$11:A$15,MATCH(L169,Gehaltsklassen!D$11:D$15,1),1),IF($I169="III",INDEX(Gehaltsklassen!A$11:A$15,MATCH(L169,Gehaltsklassen!E$11:E$15,1),1),"Falsche Bodenart"))))</f>
        <v>C</v>
      </c>
      <c r="N169" s="86" t="str">
        <f>IF(OR(C169=""),"",SUM(F169)*VLOOKUP(K169,Gehaltsklassen!$B$34:$D$38,2,FALSE))</f>
        <v/>
      </c>
      <c r="O169" s="86" t="str">
        <f>IF(OR(C169=""),"",SUM(F169)*VLOOKUP(K169,Gehaltsklassen!$B$34:$D$38,2,FALSE)*C169)</f>
        <v/>
      </c>
      <c r="P169" s="86" t="str">
        <f>IF(OR(C169=""),"",SUM(F169,)*VLOOKUP(K169,Gehaltsklassen!$B$34:$D$38,3,FALSE))</f>
        <v/>
      </c>
      <c r="Q169" s="86" t="str">
        <f>IF(OR(C169=""),"",SUM(F169,)*VLOOKUP(K169,Gehaltsklassen!$B$34:$D$38,3,FALSE)*C169)</f>
        <v/>
      </c>
      <c r="R169" s="87" t="str">
        <f>IF(OR(C169=""),"",(SUM(G169)*VLOOKUP(M169,Gehaltsklassen!$B$34:$D$38,2,FALSE)))</f>
        <v/>
      </c>
      <c r="S169" s="87" t="str">
        <f>IF(OR(C169=""),"",(SUM(G169)*VLOOKUP(M169,Gehaltsklassen!$B$34:$D$38,2,FALSE))*C169)</f>
        <v/>
      </c>
      <c r="T169" s="417" t="str">
        <f>IF(OR(C169=""),"",(SUM(G169)*VLOOKUP(M169,Gehaltsklassen!$B$34:$D$38,3,FALSE)))</f>
        <v/>
      </c>
      <c r="U169" s="417" t="str">
        <f>IF(OR(C169=""),"",(SUM(G169)*VLOOKUP(M169,Gehaltsklassen!$B$34:$D$38,3,FALSE))*C169)</f>
        <v/>
      </c>
    </row>
    <row r="170" spans="1:21" ht="25.9" customHeight="1" x14ac:dyDescent="0.2">
      <c r="A170" s="74" t="str">
        <f>IF(D170="","",MAX($A$10:A169)+1)</f>
        <v/>
      </c>
      <c r="B170" s="82" t="str">
        <f>IF('N-Bedarf GL'!B169="","",'N-Bedarf GL'!B169)</f>
        <v/>
      </c>
      <c r="C170" s="204" t="str">
        <f>IF('N-Bedarf GL'!C169="","",'N-Bedarf GL'!C169)</f>
        <v/>
      </c>
      <c r="D170" s="81" t="str">
        <f>IF('N-Bedarf GL'!D169="","",'N-Bedarf GL'!D169)</f>
        <v/>
      </c>
      <c r="E170" s="83" t="str">
        <f>IF('N-Bedarf GL'!H169="","",'N-Bedarf GL'!H169)</f>
        <v/>
      </c>
      <c r="F170" s="32" t="str">
        <f t="shared" si="4"/>
        <v/>
      </c>
      <c r="G170" s="84" t="str">
        <f t="shared" si="5"/>
        <v/>
      </c>
      <c r="H170" s="85"/>
      <c r="I170" s="77" t="s">
        <v>261</v>
      </c>
      <c r="J170" s="2"/>
      <c r="K170" s="32" t="str">
        <f>IF(J170="","C",IF($I170="I",INDEX(Gehaltsklassen!A$11:A$15,MATCH(J170,Gehaltsklassen!C$11:C$15,1),1),IF($I170="II",INDEX(Gehaltsklassen!A$11:A$15,MATCH(J170,Gehaltsklassen!D$11:D$15,1),1),IF($I170="III",INDEX(Gehaltsklassen!A$11:A$15,MATCH(J170,Gehaltsklassen!E$11:E$15,1),1),"Falsche Bodenart"))))</f>
        <v>C</v>
      </c>
      <c r="L170" s="2"/>
      <c r="M170" s="32" t="str">
        <f>IF(L170="","C",IF($I170="I",INDEX(Gehaltsklassen!A$11:A$15,MATCH(L170,Gehaltsklassen!C$11:C$15,1),1),IF($I170="II",INDEX(Gehaltsklassen!A$11:A$15,MATCH(L170,Gehaltsklassen!D$11:D$15,1),1),IF($I170="III",INDEX(Gehaltsklassen!A$11:A$15,MATCH(L170,Gehaltsklassen!E$11:E$15,1),1),"Falsche Bodenart"))))</f>
        <v>C</v>
      </c>
      <c r="N170" s="86" t="str">
        <f>IF(OR(C170=""),"",SUM(F170)*VLOOKUP(K170,Gehaltsklassen!$B$34:$D$38,2,FALSE))</f>
        <v/>
      </c>
      <c r="O170" s="86" t="str">
        <f>IF(OR(C170=""),"",SUM(F170)*VLOOKUP(K170,Gehaltsklassen!$B$34:$D$38,2,FALSE)*C170)</f>
        <v/>
      </c>
      <c r="P170" s="86" t="str">
        <f>IF(OR(C170=""),"",SUM(F170,)*VLOOKUP(K170,Gehaltsklassen!$B$34:$D$38,3,FALSE))</f>
        <v/>
      </c>
      <c r="Q170" s="86" t="str">
        <f>IF(OR(C170=""),"",SUM(F170,)*VLOOKUP(K170,Gehaltsklassen!$B$34:$D$38,3,FALSE)*C170)</f>
        <v/>
      </c>
      <c r="R170" s="87" t="str">
        <f>IF(OR(C170=""),"",(SUM(G170)*VLOOKUP(M170,Gehaltsklassen!$B$34:$D$38,2,FALSE)))</f>
        <v/>
      </c>
      <c r="S170" s="87" t="str">
        <f>IF(OR(C170=""),"",(SUM(G170)*VLOOKUP(M170,Gehaltsklassen!$B$34:$D$38,2,FALSE))*C170)</f>
        <v/>
      </c>
      <c r="T170" s="417" t="str">
        <f>IF(OR(C170=""),"",(SUM(G170)*VLOOKUP(M170,Gehaltsklassen!$B$34:$D$38,3,FALSE)))</f>
        <v/>
      </c>
      <c r="U170" s="417" t="str">
        <f>IF(OR(C170=""),"",(SUM(G170)*VLOOKUP(M170,Gehaltsklassen!$B$34:$D$38,3,FALSE))*C170)</f>
        <v/>
      </c>
    </row>
    <row r="171" spans="1:21" ht="25.9" customHeight="1" x14ac:dyDescent="0.2">
      <c r="A171" s="74" t="str">
        <f>IF(D171="","",MAX($A$10:A170)+1)</f>
        <v/>
      </c>
      <c r="B171" s="82" t="str">
        <f>IF('N-Bedarf GL'!B170="","",'N-Bedarf GL'!B170)</f>
        <v/>
      </c>
      <c r="C171" s="204" t="str">
        <f>IF('N-Bedarf GL'!C170="","",'N-Bedarf GL'!C170)</f>
        <v/>
      </c>
      <c r="D171" s="81" t="str">
        <f>IF('N-Bedarf GL'!D170="","",'N-Bedarf GL'!D170)</f>
        <v/>
      </c>
      <c r="E171" s="83" t="str">
        <f>IF('N-Bedarf GL'!H170="","",'N-Bedarf GL'!H170)</f>
        <v/>
      </c>
      <c r="F171" s="32" t="str">
        <f t="shared" si="4"/>
        <v/>
      </c>
      <c r="G171" s="84" t="str">
        <f t="shared" si="5"/>
        <v/>
      </c>
      <c r="H171" s="85"/>
      <c r="I171" s="77" t="s">
        <v>261</v>
      </c>
      <c r="J171" s="2"/>
      <c r="K171" s="32" t="str">
        <f>IF(J171="","C",IF($I171="I",INDEX(Gehaltsklassen!A$11:A$15,MATCH(J171,Gehaltsklassen!C$11:C$15,1),1),IF($I171="II",INDEX(Gehaltsklassen!A$11:A$15,MATCH(J171,Gehaltsklassen!D$11:D$15,1),1),IF($I171="III",INDEX(Gehaltsklassen!A$11:A$15,MATCH(J171,Gehaltsklassen!E$11:E$15,1),1),"Falsche Bodenart"))))</f>
        <v>C</v>
      </c>
      <c r="L171" s="2"/>
      <c r="M171" s="32" t="str">
        <f>IF(L171="","C",IF($I171="I",INDEX(Gehaltsklassen!A$11:A$15,MATCH(L171,Gehaltsklassen!C$11:C$15,1),1),IF($I171="II",INDEX(Gehaltsklassen!A$11:A$15,MATCH(L171,Gehaltsklassen!D$11:D$15,1),1),IF($I171="III",INDEX(Gehaltsklassen!A$11:A$15,MATCH(L171,Gehaltsklassen!E$11:E$15,1),1),"Falsche Bodenart"))))</f>
        <v>C</v>
      </c>
      <c r="N171" s="86" t="str">
        <f>IF(OR(C171=""),"",SUM(F171)*VLOOKUP(K171,Gehaltsklassen!$B$34:$D$38,2,FALSE))</f>
        <v/>
      </c>
      <c r="O171" s="86" t="str">
        <f>IF(OR(C171=""),"",SUM(F171)*VLOOKUP(K171,Gehaltsklassen!$B$34:$D$38,2,FALSE)*C171)</f>
        <v/>
      </c>
      <c r="P171" s="86" t="str">
        <f>IF(OR(C171=""),"",SUM(F171,)*VLOOKUP(K171,Gehaltsklassen!$B$34:$D$38,3,FALSE))</f>
        <v/>
      </c>
      <c r="Q171" s="86" t="str">
        <f>IF(OR(C171=""),"",SUM(F171,)*VLOOKUP(K171,Gehaltsklassen!$B$34:$D$38,3,FALSE)*C171)</f>
        <v/>
      </c>
      <c r="R171" s="87" t="str">
        <f>IF(OR(C171=""),"",(SUM(G171)*VLOOKUP(M171,Gehaltsklassen!$B$34:$D$38,2,FALSE)))</f>
        <v/>
      </c>
      <c r="S171" s="87" t="str">
        <f>IF(OR(C171=""),"",(SUM(G171)*VLOOKUP(M171,Gehaltsklassen!$B$34:$D$38,2,FALSE))*C171)</f>
        <v/>
      </c>
      <c r="T171" s="417" t="str">
        <f>IF(OR(C171=""),"",(SUM(G171)*VLOOKUP(M171,Gehaltsklassen!$B$34:$D$38,3,FALSE)))</f>
        <v/>
      </c>
      <c r="U171" s="417" t="str">
        <f>IF(OR(C171=""),"",(SUM(G171)*VLOOKUP(M171,Gehaltsklassen!$B$34:$D$38,3,FALSE))*C171)</f>
        <v/>
      </c>
    </row>
    <row r="172" spans="1:21" ht="25.9" customHeight="1" x14ac:dyDescent="0.2">
      <c r="A172" s="74" t="str">
        <f>IF(D172="","",MAX($A$10:A171)+1)</f>
        <v/>
      </c>
      <c r="B172" s="82" t="str">
        <f>IF('N-Bedarf GL'!B171="","",'N-Bedarf GL'!B171)</f>
        <v/>
      </c>
      <c r="C172" s="204" t="str">
        <f>IF('N-Bedarf GL'!C171="","",'N-Bedarf GL'!C171)</f>
        <v/>
      </c>
      <c r="D172" s="81" t="str">
        <f>IF('N-Bedarf GL'!D171="","",'N-Bedarf GL'!D171)</f>
        <v/>
      </c>
      <c r="E172" s="83" t="str">
        <f>IF('N-Bedarf GL'!H171="","",'N-Bedarf GL'!H171)</f>
        <v/>
      </c>
      <c r="F172" s="32" t="str">
        <f t="shared" si="4"/>
        <v/>
      </c>
      <c r="G172" s="84" t="str">
        <f t="shared" si="5"/>
        <v/>
      </c>
      <c r="H172" s="85"/>
      <c r="I172" s="77" t="s">
        <v>261</v>
      </c>
      <c r="J172" s="2"/>
      <c r="K172" s="32" t="str">
        <f>IF(J172="","C",IF($I172="I",INDEX(Gehaltsklassen!A$11:A$15,MATCH(J172,Gehaltsklassen!C$11:C$15,1),1),IF($I172="II",INDEX(Gehaltsklassen!A$11:A$15,MATCH(J172,Gehaltsklassen!D$11:D$15,1),1),IF($I172="III",INDEX(Gehaltsklassen!A$11:A$15,MATCH(J172,Gehaltsklassen!E$11:E$15,1),1),"Falsche Bodenart"))))</f>
        <v>C</v>
      </c>
      <c r="L172" s="2"/>
      <c r="M172" s="32" t="str">
        <f>IF(L172="","C",IF($I172="I",INDEX(Gehaltsklassen!A$11:A$15,MATCH(L172,Gehaltsklassen!C$11:C$15,1),1),IF($I172="II",INDEX(Gehaltsklassen!A$11:A$15,MATCH(L172,Gehaltsklassen!D$11:D$15,1),1),IF($I172="III",INDEX(Gehaltsklassen!A$11:A$15,MATCH(L172,Gehaltsklassen!E$11:E$15,1),1),"Falsche Bodenart"))))</f>
        <v>C</v>
      </c>
      <c r="N172" s="86" t="str">
        <f>IF(OR(C172=""),"",SUM(F172)*VLOOKUP(K172,Gehaltsklassen!$B$34:$D$38,2,FALSE))</f>
        <v/>
      </c>
      <c r="O172" s="86" t="str">
        <f>IF(OR(C172=""),"",SUM(F172)*VLOOKUP(K172,Gehaltsklassen!$B$34:$D$38,2,FALSE)*C172)</f>
        <v/>
      </c>
      <c r="P172" s="86" t="str">
        <f>IF(OR(C172=""),"",SUM(F172,)*VLOOKUP(K172,Gehaltsklassen!$B$34:$D$38,3,FALSE))</f>
        <v/>
      </c>
      <c r="Q172" s="86" t="str">
        <f>IF(OR(C172=""),"",SUM(F172,)*VLOOKUP(K172,Gehaltsklassen!$B$34:$D$38,3,FALSE)*C172)</f>
        <v/>
      </c>
      <c r="R172" s="87" t="str">
        <f>IF(OR(C172=""),"",(SUM(G172)*VLOOKUP(M172,Gehaltsklassen!$B$34:$D$38,2,FALSE)))</f>
        <v/>
      </c>
      <c r="S172" s="87" t="str">
        <f>IF(OR(C172=""),"",(SUM(G172)*VLOOKUP(M172,Gehaltsklassen!$B$34:$D$38,2,FALSE))*C172)</f>
        <v/>
      </c>
      <c r="T172" s="417" t="str">
        <f>IF(OR(C172=""),"",(SUM(G172)*VLOOKUP(M172,Gehaltsklassen!$B$34:$D$38,3,FALSE)))</f>
        <v/>
      </c>
      <c r="U172" s="417" t="str">
        <f>IF(OR(C172=""),"",(SUM(G172)*VLOOKUP(M172,Gehaltsklassen!$B$34:$D$38,3,FALSE))*C172)</f>
        <v/>
      </c>
    </row>
    <row r="173" spans="1:21" ht="25.9" customHeight="1" x14ac:dyDescent="0.2">
      <c r="A173" s="74" t="str">
        <f>IF(D173="","",MAX($A$10:A172)+1)</f>
        <v/>
      </c>
      <c r="B173" s="82" t="str">
        <f>IF('N-Bedarf GL'!B172="","",'N-Bedarf GL'!B172)</f>
        <v/>
      </c>
      <c r="C173" s="204" t="str">
        <f>IF('N-Bedarf GL'!C172="","",'N-Bedarf GL'!C172)</f>
        <v/>
      </c>
      <c r="D173" s="81" t="str">
        <f>IF('N-Bedarf GL'!D172="","",'N-Bedarf GL'!D172)</f>
        <v/>
      </c>
      <c r="E173" s="83" t="str">
        <f>IF('N-Bedarf GL'!H172="","",'N-Bedarf GL'!H172)</f>
        <v/>
      </c>
      <c r="F173" s="32" t="str">
        <f t="shared" si="4"/>
        <v/>
      </c>
      <c r="G173" s="84" t="str">
        <f t="shared" si="5"/>
        <v/>
      </c>
      <c r="H173" s="85"/>
      <c r="I173" s="77" t="s">
        <v>261</v>
      </c>
      <c r="J173" s="2"/>
      <c r="K173" s="32" t="str">
        <f>IF(J173="","C",IF($I173="I",INDEX(Gehaltsklassen!A$11:A$15,MATCH(J173,Gehaltsklassen!C$11:C$15,1),1),IF($I173="II",INDEX(Gehaltsklassen!A$11:A$15,MATCH(J173,Gehaltsklassen!D$11:D$15,1),1),IF($I173="III",INDEX(Gehaltsklassen!A$11:A$15,MATCH(J173,Gehaltsklassen!E$11:E$15,1),1),"Falsche Bodenart"))))</f>
        <v>C</v>
      </c>
      <c r="L173" s="2"/>
      <c r="M173" s="32" t="str">
        <f>IF(L173="","C",IF($I173="I",INDEX(Gehaltsklassen!A$11:A$15,MATCH(L173,Gehaltsklassen!C$11:C$15,1),1),IF($I173="II",INDEX(Gehaltsklassen!A$11:A$15,MATCH(L173,Gehaltsklassen!D$11:D$15,1),1),IF($I173="III",INDEX(Gehaltsklassen!A$11:A$15,MATCH(L173,Gehaltsklassen!E$11:E$15,1),1),"Falsche Bodenart"))))</f>
        <v>C</v>
      </c>
      <c r="N173" s="86" t="str">
        <f>IF(OR(C173=""),"",SUM(F173)*VLOOKUP(K173,Gehaltsklassen!$B$34:$D$38,2,FALSE))</f>
        <v/>
      </c>
      <c r="O173" s="86" t="str">
        <f>IF(OR(C173=""),"",SUM(F173)*VLOOKUP(K173,Gehaltsklassen!$B$34:$D$38,2,FALSE)*C173)</f>
        <v/>
      </c>
      <c r="P173" s="86" t="str">
        <f>IF(OR(C173=""),"",SUM(F173,)*VLOOKUP(K173,Gehaltsklassen!$B$34:$D$38,3,FALSE))</f>
        <v/>
      </c>
      <c r="Q173" s="86" t="str">
        <f>IF(OR(C173=""),"",SUM(F173,)*VLOOKUP(K173,Gehaltsklassen!$B$34:$D$38,3,FALSE)*C173)</f>
        <v/>
      </c>
      <c r="R173" s="87" t="str">
        <f>IF(OR(C173=""),"",(SUM(G173)*VLOOKUP(M173,Gehaltsklassen!$B$34:$D$38,2,FALSE)))</f>
        <v/>
      </c>
      <c r="S173" s="87" t="str">
        <f>IF(OR(C173=""),"",(SUM(G173)*VLOOKUP(M173,Gehaltsklassen!$B$34:$D$38,2,FALSE))*C173)</f>
        <v/>
      </c>
      <c r="T173" s="417" t="str">
        <f>IF(OR(C173=""),"",(SUM(G173)*VLOOKUP(M173,Gehaltsklassen!$B$34:$D$38,3,FALSE)))</f>
        <v/>
      </c>
      <c r="U173" s="417" t="str">
        <f>IF(OR(C173=""),"",(SUM(G173)*VLOOKUP(M173,Gehaltsklassen!$B$34:$D$38,3,FALSE))*C173)</f>
        <v/>
      </c>
    </row>
    <row r="174" spans="1:21" ht="25.9" customHeight="1" x14ac:dyDescent="0.2">
      <c r="A174" s="74" t="str">
        <f>IF(D174="","",MAX($A$10:A173)+1)</f>
        <v/>
      </c>
      <c r="B174" s="82" t="str">
        <f>IF('N-Bedarf GL'!B173="","",'N-Bedarf GL'!B173)</f>
        <v/>
      </c>
      <c r="C174" s="204" t="str">
        <f>IF('N-Bedarf GL'!C173="","",'N-Bedarf GL'!C173)</f>
        <v/>
      </c>
      <c r="D174" s="81" t="str">
        <f>IF('N-Bedarf GL'!D173="","",'N-Bedarf GL'!D173)</f>
        <v/>
      </c>
      <c r="E174" s="83" t="str">
        <f>IF('N-Bedarf GL'!H173="","",'N-Bedarf GL'!H173)</f>
        <v/>
      </c>
      <c r="F174" s="32" t="str">
        <f t="shared" si="4"/>
        <v/>
      </c>
      <c r="G174" s="84" t="str">
        <f t="shared" si="5"/>
        <v/>
      </c>
      <c r="H174" s="85"/>
      <c r="I174" s="77" t="s">
        <v>261</v>
      </c>
      <c r="J174" s="2"/>
      <c r="K174" s="32" t="str">
        <f>IF(J174="","C",IF($I174="I",INDEX(Gehaltsklassen!A$11:A$15,MATCH(J174,Gehaltsklassen!C$11:C$15,1),1),IF($I174="II",INDEX(Gehaltsklassen!A$11:A$15,MATCH(J174,Gehaltsklassen!D$11:D$15,1),1),IF($I174="III",INDEX(Gehaltsklassen!A$11:A$15,MATCH(J174,Gehaltsklassen!E$11:E$15,1),1),"Falsche Bodenart"))))</f>
        <v>C</v>
      </c>
      <c r="L174" s="2"/>
      <c r="M174" s="32" t="str">
        <f>IF(L174="","C",IF($I174="I",INDEX(Gehaltsklassen!A$11:A$15,MATCH(L174,Gehaltsklassen!C$11:C$15,1),1),IF($I174="II",INDEX(Gehaltsklassen!A$11:A$15,MATCH(L174,Gehaltsklassen!D$11:D$15,1),1),IF($I174="III",INDEX(Gehaltsklassen!A$11:A$15,MATCH(L174,Gehaltsklassen!E$11:E$15,1),1),"Falsche Bodenart"))))</f>
        <v>C</v>
      </c>
      <c r="N174" s="86" t="str">
        <f>IF(OR(C174=""),"",SUM(F174)*VLOOKUP(K174,Gehaltsklassen!$B$34:$D$38,2,FALSE))</f>
        <v/>
      </c>
      <c r="O174" s="86" t="str">
        <f>IF(OR(C174=""),"",SUM(F174)*VLOOKUP(K174,Gehaltsklassen!$B$34:$D$38,2,FALSE)*C174)</f>
        <v/>
      </c>
      <c r="P174" s="86" t="str">
        <f>IF(OR(C174=""),"",SUM(F174,)*VLOOKUP(K174,Gehaltsklassen!$B$34:$D$38,3,FALSE))</f>
        <v/>
      </c>
      <c r="Q174" s="86" t="str">
        <f>IF(OR(C174=""),"",SUM(F174,)*VLOOKUP(K174,Gehaltsklassen!$B$34:$D$38,3,FALSE)*C174)</f>
        <v/>
      </c>
      <c r="R174" s="87" t="str">
        <f>IF(OR(C174=""),"",(SUM(G174)*VLOOKUP(M174,Gehaltsklassen!$B$34:$D$38,2,FALSE)))</f>
        <v/>
      </c>
      <c r="S174" s="87" t="str">
        <f>IF(OR(C174=""),"",(SUM(G174)*VLOOKUP(M174,Gehaltsklassen!$B$34:$D$38,2,FALSE))*C174)</f>
        <v/>
      </c>
      <c r="T174" s="417" t="str">
        <f>IF(OR(C174=""),"",(SUM(G174)*VLOOKUP(M174,Gehaltsklassen!$B$34:$D$38,3,FALSE)))</f>
        <v/>
      </c>
      <c r="U174" s="417" t="str">
        <f>IF(OR(C174=""),"",(SUM(G174)*VLOOKUP(M174,Gehaltsklassen!$B$34:$D$38,3,FALSE))*C174)</f>
        <v/>
      </c>
    </row>
    <row r="175" spans="1:21" ht="25.9" customHeight="1" x14ac:dyDescent="0.2">
      <c r="A175" s="74" t="str">
        <f>IF(D175="","",MAX($A$10:A174)+1)</f>
        <v/>
      </c>
      <c r="B175" s="82" t="str">
        <f>IF('N-Bedarf GL'!B174="","",'N-Bedarf GL'!B174)</f>
        <v/>
      </c>
      <c r="C175" s="204" t="str">
        <f>IF('N-Bedarf GL'!C174="","",'N-Bedarf GL'!C174)</f>
        <v/>
      </c>
      <c r="D175" s="81" t="str">
        <f>IF('N-Bedarf GL'!D174="","",'N-Bedarf GL'!D174)</f>
        <v/>
      </c>
      <c r="E175" s="83" t="str">
        <f>IF('N-Bedarf GL'!H174="","",'N-Bedarf GL'!H174)</f>
        <v/>
      </c>
      <c r="F175" s="32" t="str">
        <f t="shared" si="4"/>
        <v/>
      </c>
      <c r="G175" s="84" t="str">
        <f t="shared" si="5"/>
        <v/>
      </c>
      <c r="H175" s="85"/>
      <c r="I175" s="77" t="s">
        <v>261</v>
      </c>
      <c r="J175" s="2"/>
      <c r="K175" s="32" t="str">
        <f>IF(J175="","C",IF($I175="I",INDEX(Gehaltsklassen!A$11:A$15,MATCH(J175,Gehaltsklassen!C$11:C$15,1),1),IF($I175="II",INDEX(Gehaltsklassen!A$11:A$15,MATCH(J175,Gehaltsklassen!D$11:D$15,1),1),IF($I175="III",INDEX(Gehaltsklassen!A$11:A$15,MATCH(J175,Gehaltsklassen!E$11:E$15,1),1),"Falsche Bodenart"))))</f>
        <v>C</v>
      </c>
      <c r="L175" s="2"/>
      <c r="M175" s="32" t="str">
        <f>IF(L175="","C",IF($I175="I",INDEX(Gehaltsklassen!A$11:A$15,MATCH(L175,Gehaltsklassen!C$11:C$15,1),1),IF($I175="II",INDEX(Gehaltsklassen!A$11:A$15,MATCH(L175,Gehaltsklassen!D$11:D$15,1),1),IF($I175="III",INDEX(Gehaltsklassen!A$11:A$15,MATCH(L175,Gehaltsklassen!E$11:E$15,1),1),"Falsche Bodenart"))))</f>
        <v>C</v>
      </c>
      <c r="N175" s="86" t="str">
        <f>IF(OR(C175=""),"",SUM(F175)*VLOOKUP(K175,Gehaltsklassen!$B$34:$D$38,2,FALSE))</f>
        <v/>
      </c>
      <c r="O175" s="86" t="str">
        <f>IF(OR(C175=""),"",SUM(F175)*VLOOKUP(K175,Gehaltsklassen!$B$34:$D$38,2,FALSE)*C175)</f>
        <v/>
      </c>
      <c r="P175" s="86" t="str">
        <f>IF(OR(C175=""),"",SUM(F175,)*VLOOKUP(K175,Gehaltsklassen!$B$34:$D$38,3,FALSE))</f>
        <v/>
      </c>
      <c r="Q175" s="86" t="str">
        <f>IF(OR(C175=""),"",SUM(F175,)*VLOOKUP(K175,Gehaltsklassen!$B$34:$D$38,3,FALSE)*C175)</f>
        <v/>
      </c>
      <c r="R175" s="87" t="str">
        <f>IF(OR(C175=""),"",(SUM(G175)*VLOOKUP(M175,Gehaltsklassen!$B$34:$D$38,2,FALSE)))</f>
        <v/>
      </c>
      <c r="S175" s="87" t="str">
        <f>IF(OR(C175=""),"",(SUM(G175)*VLOOKUP(M175,Gehaltsklassen!$B$34:$D$38,2,FALSE))*C175)</f>
        <v/>
      </c>
      <c r="T175" s="417" t="str">
        <f>IF(OR(C175=""),"",(SUM(G175)*VLOOKUP(M175,Gehaltsklassen!$B$34:$D$38,3,FALSE)))</f>
        <v/>
      </c>
      <c r="U175" s="417" t="str">
        <f>IF(OR(C175=""),"",(SUM(G175)*VLOOKUP(M175,Gehaltsklassen!$B$34:$D$38,3,FALSE))*C175)</f>
        <v/>
      </c>
    </row>
    <row r="176" spans="1:21" ht="25.9" customHeight="1" x14ac:dyDescent="0.2">
      <c r="A176" s="74" t="str">
        <f>IF(D176="","",MAX($A$10:A175)+1)</f>
        <v/>
      </c>
      <c r="B176" s="82" t="str">
        <f>IF('N-Bedarf GL'!B175="","",'N-Bedarf GL'!B175)</f>
        <v/>
      </c>
      <c r="C176" s="204" t="str">
        <f>IF('N-Bedarf GL'!C175="","",'N-Bedarf GL'!C175)</f>
        <v/>
      </c>
      <c r="D176" s="81" t="str">
        <f>IF('N-Bedarf GL'!D175="","",'N-Bedarf GL'!D175)</f>
        <v/>
      </c>
      <c r="E176" s="83" t="str">
        <f>IF('N-Bedarf GL'!H175="","",'N-Bedarf GL'!H175)</f>
        <v/>
      </c>
      <c r="F176" s="32" t="str">
        <f t="shared" si="4"/>
        <v/>
      </c>
      <c r="G176" s="84" t="str">
        <f t="shared" si="5"/>
        <v/>
      </c>
      <c r="H176" s="85"/>
      <c r="I176" s="77" t="s">
        <v>261</v>
      </c>
      <c r="J176" s="2"/>
      <c r="K176" s="32" t="str">
        <f>IF(J176="","C",IF($I176="I",INDEX(Gehaltsklassen!A$11:A$15,MATCH(J176,Gehaltsklassen!C$11:C$15,1),1),IF($I176="II",INDEX(Gehaltsklassen!A$11:A$15,MATCH(J176,Gehaltsklassen!D$11:D$15,1),1),IF($I176="III",INDEX(Gehaltsklassen!A$11:A$15,MATCH(J176,Gehaltsklassen!E$11:E$15,1),1),"Falsche Bodenart"))))</f>
        <v>C</v>
      </c>
      <c r="L176" s="2"/>
      <c r="M176" s="32" t="str">
        <f>IF(L176="","C",IF($I176="I",INDEX(Gehaltsklassen!A$11:A$15,MATCH(L176,Gehaltsklassen!C$11:C$15,1),1),IF($I176="II",INDEX(Gehaltsklassen!A$11:A$15,MATCH(L176,Gehaltsklassen!D$11:D$15,1),1),IF($I176="III",INDEX(Gehaltsklassen!A$11:A$15,MATCH(L176,Gehaltsklassen!E$11:E$15,1),1),"Falsche Bodenart"))))</f>
        <v>C</v>
      </c>
      <c r="N176" s="86" t="str">
        <f>IF(OR(C176=""),"",SUM(F176)*VLOOKUP(K176,Gehaltsklassen!$B$34:$D$38,2,FALSE))</f>
        <v/>
      </c>
      <c r="O176" s="86" t="str">
        <f>IF(OR(C176=""),"",SUM(F176)*VLOOKUP(K176,Gehaltsklassen!$B$34:$D$38,2,FALSE)*C176)</f>
        <v/>
      </c>
      <c r="P176" s="86" t="str">
        <f>IF(OR(C176=""),"",SUM(F176,)*VLOOKUP(K176,Gehaltsklassen!$B$34:$D$38,3,FALSE))</f>
        <v/>
      </c>
      <c r="Q176" s="86" t="str">
        <f>IF(OR(C176=""),"",SUM(F176,)*VLOOKUP(K176,Gehaltsklassen!$B$34:$D$38,3,FALSE)*C176)</f>
        <v/>
      </c>
      <c r="R176" s="87" t="str">
        <f>IF(OR(C176=""),"",(SUM(G176)*VLOOKUP(M176,Gehaltsklassen!$B$34:$D$38,2,FALSE)))</f>
        <v/>
      </c>
      <c r="S176" s="87" t="str">
        <f>IF(OR(C176=""),"",(SUM(G176)*VLOOKUP(M176,Gehaltsklassen!$B$34:$D$38,2,FALSE))*C176)</f>
        <v/>
      </c>
      <c r="T176" s="417" t="str">
        <f>IF(OR(C176=""),"",(SUM(G176)*VLOOKUP(M176,Gehaltsklassen!$B$34:$D$38,3,FALSE)))</f>
        <v/>
      </c>
      <c r="U176" s="417" t="str">
        <f>IF(OR(C176=""),"",(SUM(G176)*VLOOKUP(M176,Gehaltsklassen!$B$34:$D$38,3,FALSE))*C176)</f>
        <v/>
      </c>
    </row>
    <row r="177" spans="1:21" ht="25.9" customHeight="1" x14ac:dyDescent="0.2">
      <c r="A177" s="74" t="str">
        <f>IF(D177="","",MAX($A$10:A176)+1)</f>
        <v/>
      </c>
      <c r="B177" s="82" t="str">
        <f>IF('N-Bedarf GL'!B176="","",'N-Bedarf GL'!B176)</f>
        <v/>
      </c>
      <c r="C177" s="204" t="str">
        <f>IF('N-Bedarf GL'!C176="","",'N-Bedarf GL'!C176)</f>
        <v/>
      </c>
      <c r="D177" s="81" t="str">
        <f>IF('N-Bedarf GL'!D176="","",'N-Bedarf GL'!D176)</f>
        <v/>
      </c>
      <c r="E177" s="83" t="str">
        <f>IF('N-Bedarf GL'!H176="","",'N-Bedarf GL'!H176)</f>
        <v/>
      </c>
      <c r="F177" s="32" t="str">
        <f t="shared" si="4"/>
        <v/>
      </c>
      <c r="G177" s="84" t="str">
        <f t="shared" si="5"/>
        <v/>
      </c>
      <c r="H177" s="85"/>
      <c r="I177" s="77" t="s">
        <v>261</v>
      </c>
      <c r="J177" s="2"/>
      <c r="K177" s="32" t="str">
        <f>IF(J177="","C",IF($I177="I",INDEX(Gehaltsklassen!A$11:A$15,MATCH(J177,Gehaltsklassen!C$11:C$15,1),1),IF($I177="II",INDEX(Gehaltsklassen!A$11:A$15,MATCH(J177,Gehaltsklassen!D$11:D$15,1),1),IF($I177="III",INDEX(Gehaltsklassen!A$11:A$15,MATCH(J177,Gehaltsklassen!E$11:E$15,1),1),"Falsche Bodenart"))))</f>
        <v>C</v>
      </c>
      <c r="L177" s="2"/>
      <c r="M177" s="32" t="str">
        <f>IF(L177="","C",IF($I177="I",INDEX(Gehaltsklassen!A$11:A$15,MATCH(L177,Gehaltsklassen!C$11:C$15,1),1),IF($I177="II",INDEX(Gehaltsklassen!A$11:A$15,MATCH(L177,Gehaltsklassen!D$11:D$15,1),1),IF($I177="III",INDEX(Gehaltsklassen!A$11:A$15,MATCH(L177,Gehaltsklassen!E$11:E$15,1),1),"Falsche Bodenart"))))</f>
        <v>C</v>
      </c>
      <c r="N177" s="86" t="str">
        <f>IF(OR(C177=""),"",SUM(F177)*VLOOKUP(K177,Gehaltsklassen!$B$34:$D$38,2,FALSE))</f>
        <v/>
      </c>
      <c r="O177" s="86" t="str">
        <f>IF(OR(C177=""),"",SUM(F177)*VLOOKUP(K177,Gehaltsklassen!$B$34:$D$38,2,FALSE)*C177)</f>
        <v/>
      </c>
      <c r="P177" s="86" t="str">
        <f>IF(OR(C177=""),"",SUM(F177,)*VLOOKUP(K177,Gehaltsklassen!$B$34:$D$38,3,FALSE))</f>
        <v/>
      </c>
      <c r="Q177" s="86" t="str">
        <f>IF(OR(C177=""),"",SUM(F177,)*VLOOKUP(K177,Gehaltsklassen!$B$34:$D$38,3,FALSE)*C177)</f>
        <v/>
      </c>
      <c r="R177" s="87" t="str">
        <f>IF(OR(C177=""),"",(SUM(G177)*VLOOKUP(M177,Gehaltsklassen!$B$34:$D$38,2,FALSE)))</f>
        <v/>
      </c>
      <c r="S177" s="87" t="str">
        <f>IF(OR(C177=""),"",(SUM(G177)*VLOOKUP(M177,Gehaltsklassen!$B$34:$D$38,2,FALSE))*C177)</f>
        <v/>
      </c>
      <c r="T177" s="417" t="str">
        <f>IF(OR(C177=""),"",(SUM(G177)*VLOOKUP(M177,Gehaltsklassen!$B$34:$D$38,3,FALSE)))</f>
        <v/>
      </c>
      <c r="U177" s="417" t="str">
        <f>IF(OR(C177=""),"",(SUM(G177)*VLOOKUP(M177,Gehaltsklassen!$B$34:$D$38,3,FALSE))*C177)</f>
        <v/>
      </c>
    </row>
    <row r="178" spans="1:21" ht="25.9" customHeight="1" x14ac:dyDescent="0.2">
      <c r="A178" s="74" t="str">
        <f>IF(D178="","",MAX($A$10:A177)+1)</f>
        <v/>
      </c>
      <c r="B178" s="82" t="str">
        <f>IF('N-Bedarf GL'!B177="","",'N-Bedarf GL'!B177)</f>
        <v/>
      </c>
      <c r="C178" s="204" t="str">
        <f>IF('N-Bedarf GL'!C177="","",'N-Bedarf GL'!C177)</f>
        <v/>
      </c>
      <c r="D178" s="81" t="str">
        <f>IF('N-Bedarf GL'!D177="","",'N-Bedarf GL'!D177)</f>
        <v/>
      </c>
      <c r="E178" s="83" t="str">
        <f>IF('N-Bedarf GL'!H177="","",'N-Bedarf GL'!H177)</f>
        <v/>
      </c>
      <c r="F178" s="32" t="str">
        <f t="shared" si="4"/>
        <v/>
      </c>
      <c r="G178" s="84" t="str">
        <f t="shared" si="5"/>
        <v/>
      </c>
      <c r="H178" s="85"/>
      <c r="I178" s="77" t="s">
        <v>261</v>
      </c>
      <c r="J178" s="2"/>
      <c r="K178" s="32" t="str">
        <f>IF(J178="","C",IF($I178="I",INDEX(Gehaltsklassen!A$11:A$15,MATCH(J178,Gehaltsklassen!C$11:C$15,1),1),IF($I178="II",INDEX(Gehaltsklassen!A$11:A$15,MATCH(J178,Gehaltsklassen!D$11:D$15,1),1),IF($I178="III",INDEX(Gehaltsklassen!A$11:A$15,MATCH(J178,Gehaltsklassen!E$11:E$15,1),1),"Falsche Bodenart"))))</f>
        <v>C</v>
      </c>
      <c r="L178" s="2"/>
      <c r="M178" s="32" t="str">
        <f>IF(L178="","C",IF($I178="I",INDEX(Gehaltsklassen!A$11:A$15,MATCH(L178,Gehaltsklassen!C$11:C$15,1),1),IF($I178="II",INDEX(Gehaltsklassen!A$11:A$15,MATCH(L178,Gehaltsklassen!D$11:D$15,1),1),IF($I178="III",INDEX(Gehaltsklassen!A$11:A$15,MATCH(L178,Gehaltsklassen!E$11:E$15,1),1),"Falsche Bodenart"))))</f>
        <v>C</v>
      </c>
      <c r="N178" s="86" t="str">
        <f>IF(OR(C178=""),"",SUM(F178)*VLOOKUP(K178,Gehaltsklassen!$B$34:$D$38,2,FALSE))</f>
        <v/>
      </c>
      <c r="O178" s="86" t="str">
        <f>IF(OR(C178=""),"",SUM(F178)*VLOOKUP(K178,Gehaltsklassen!$B$34:$D$38,2,FALSE)*C178)</f>
        <v/>
      </c>
      <c r="P178" s="86" t="str">
        <f>IF(OR(C178=""),"",SUM(F178,)*VLOOKUP(K178,Gehaltsklassen!$B$34:$D$38,3,FALSE))</f>
        <v/>
      </c>
      <c r="Q178" s="86" t="str">
        <f>IF(OR(C178=""),"",SUM(F178,)*VLOOKUP(K178,Gehaltsklassen!$B$34:$D$38,3,FALSE)*C178)</f>
        <v/>
      </c>
      <c r="R178" s="87" t="str">
        <f>IF(OR(C178=""),"",(SUM(G178)*VLOOKUP(M178,Gehaltsklassen!$B$34:$D$38,2,FALSE)))</f>
        <v/>
      </c>
      <c r="S178" s="87" t="str">
        <f>IF(OR(C178=""),"",(SUM(G178)*VLOOKUP(M178,Gehaltsklassen!$B$34:$D$38,2,FALSE))*C178)</f>
        <v/>
      </c>
      <c r="T178" s="417" t="str">
        <f>IF(OR(C178=""),"",(SUM(G178)*VLOOKUP(M178,Gehaltsklassen!$B$34:$D$38,3,FALSE)))</f>
        <v/>
      </c>
      <c r="U178" s="417" t="str">
        <f>IF(OR(C178=""),"",(SUM(G178)*VLOOKUP(M178,Gehaltsklassen!$B$34:$D$38,3,FALSE))*C178)</f>
        <v/>
      </c>
    </row>
    <row r="179" spans="1:21" ht="25.9" customHeight="1" x14ac:dyDescent="0.2">
      <c r="A179" s="74" t="str">
        <f>IF(D179="","",MAX($A$10:A178)+1)</f>
        <v/>
      </c>
      <c r="B179" s="82" t="str">
        <f>IF('N-Bedarf GL'!B178="","",'N-Bedarf GL'!B178)</f>
        <v/>
      </c>
      <c r="C179" s="204" t="str">
        <f>IF('N-Bedarf GL'!C178="","",'N-Bedarf GL'!C178)</f>
        <v/>
      </c>
      <c r="D179" s="81" t="str">
        <f>IF('N-Bedarf GL'!D178="","",'N-Bedarf GL'!D178)</f>
        <v/>
      </c>
      <c r="E179" s="83" t="str">
        <f>IF('N-Bedarf GL'!H178="","",'N-Bedarf GL'!H178)</f>
        <v/>
      </c>
      <c r="F179" s="32" t="str">
        <f t="shared" si="4"/>
        <v/>
      </c>
      <c r="G179" s="84" t="str">
        <f t="shared" si="5"/>
        <v/>
      </c>
      <c r="H179" s="85"/>
      <c r="I179" s="77" t="s">
        <v>261</v>
      </c>
      <c r="J179" s="2"/>
      <c r="K179" s="32" t="str">
        <f>IF(J179="","C",IF($I179="I",INDEX(Gehaltsklassen!A$11:A$15,MATCH(J179,Gehaltsklassen!C$11:C$15,1),1),IF($I179="II",INDEX(Gehaltsklassen!A$11:A$15,MATCH(J179,Gehaltsklassen!D$11:D$15,1),1),IF($I179="III",INDEX(Gehaltsklassen!A$11:A$15,MATCH(J179,Gehaltsklassen!E$11:E$15,1),1),"Falsche Bodenart"))))</f>
        <v>C</v>
      </c>
      <c r="L179" s="2"/>
      <c r="M179" s="32" t="str">
        <f>IF(L179="","C",IF($I179="I",INDEX(Gehaltsklassen!A$11:A$15,MATCH(L179,Gehaltsklassen!C$11:C$15,1),1),IF($I179="II",INDEX(Gehaltsklassen!A$11:A$15,MATCH(L179,Gehaltsklassen!D$11:D$15,1),1),IF($I179="III",INDEX(Gehaltsklassen!A$11:A$15,MATCH(L179,Gehaltsklassen!E$11:E$15,1),1),"Falsche Bodenart"))))</f>
        <v>C</v>
      </c>
      <c r="N179" s="86" t="str">
        <f>IF(OR(C179=""),"",SUM(F179)*VLOOKUP(K179,Gehaltsklassen!$B$34:$D$38,2,FALSE))</f>
        <v/>
      </c>
      <c r="O179" s="86" t="str">
        <f>IF(OR(C179=""),"",SUM(F179)*VLOOKUP(K179,Gehaltsklassen!$B$34:$D$38,2,FALSE)*C179)</f>
        <v/>
      </c>
      <c r="P179" s="86" t="str">
        <f>IF(OR(C179=""),"",SUM(F179,)*VLOOKUP(K179,Gehaltsklassen!$B$34:$D$38,3,FALSE))</f>
        <v/>
      </c>
      <c r="Q179" s="86" t="str">
        <f>IF(OR(C179=""),"",SUM(F179,)*VLOOKUP(K179,Gehaltsklassen!$B$34:$D$38,3,FALSE)*C179)</f>
        <v/>
      </c>
      <c r="R179" s="87" t="str">
        <f>IF(OR(C179=""),"",(SUM(G179)*VLOOKUP(M179,Gehaltsklassen!$B$34:$D$38,2,FALSE)))</f>
        <v/>
      </c>
      <c r="S179" s="87" t="str">
        <f>IF(OR(C179=""),"",(SUM(G179)*VLOOKUP(M179,Gehaltsklassen!$B$34:$D$38,2,FALSE))*C179)</f>
        <v/>
      </c>
      <c r="T179" s="417" t="str">
        <f>IF(OR(C179=""),"",(SUM(G179)*VLOOKUP(M179,Gehaltsklassen!$B$34:$D$38,3,FALSE)))</f>
        <v/>
      </c>
      <c r="U179" s="417" t="str">
        <f>IF(OR(C179=""),"",(SUM(G179)*VLOOKUP(M179,Gehaltsklassen!$B$34:$D$38,3,FALSE))*C179)</f>
        <v/>
      </c>
    </row>
    <row r="180" spans="1:21" ht="25.9" customHeight="1" x14ac:dyDescent="0.2">
      <c r="A180" s="74" t="str">
        <f>IF(D180="","",MAX($A$10:A179)+1)</f>
        <v/>
      </c>
      <c r="B180" s="82" t="str">
        <f>IF('N-Bedarf GL'!B179="","",'N-Bedarf GL'!B179)</f>
        <v/>
      </c>
      <c r="C180" s="204" t="str">
        <f>IF('N-Bedarf GL'!C179="","",'N-Bedarf GL'!C179)</f>
        <v/>
      </c>
      <c r="D180" s="81" t="str">
        <f>IF('N-Bedarf GL'!D179="","",'N-Bedarf GL'!D179)</f>
        <v/>
      </c>
      <c r="E180" s="83" t="str">
        <f>IF('N-Bedarf GL'!H179="","",'N-Bedarf GL'!H179)</f>
        <v/>
      </c>
      <c r="F180" s="32" t="str">
        <f t="shared" si="4"/>
        <v/>
      </c>
      <c r="G180" s="84" t="str">
        <f t="shared" si="5"/>
        <v/>
      </c>
      <c r="H180" s="85"/>
      <c r="I180" s="77" t="s">
        <v>261</v>
      </c>
      <c r="J180" s="2"/>
      <c r="K180" s="32" t="str">
        <f>IF(J180="","C",IF($I180="I",INDEX(Gehaltsklassen!A$11:A$15,MATCH(J180,Gehaltsklassen!C$11:C$15,1),1),IF($I180="II",INDEX(Gehaltsklassen!A$11:A$15,MATCH(J180,Gehaltsklassen!D$11:D$15,1),1),IF($I180="III",INDEX(Gehaltsklassen!A$11:A$15,MATCH(J180,Gehaltsklassen!E$11:E$15,1),1),"Falsche Bodenart"))))</f>
        <v>C</v>
      </c>
      <c r="L180" s="2"/>
      <c r="M180" s="32" t="str">
        <f>IF(L180="","C",IF($I180="I",INDEX(Gehaltsklassen!A$11:A$15,MATCH(L180,Gehaltsklassen!C$11:C$15,1),1),IF($I180="II",INDEX(Gehaltsklassen!A$11:A$15,MATCH(L180,Gehaltsklassen!D$11:D$15,1),1),IF($I180="III",INDEX(Gehaltsklassen!A$11:A$15,MATCH(L180,Gehaltsklassen!E$11:E$15,1),1),"Falsche Bodenart"))))</f>
        <v>C</v>
      </c>
      <c r="N180" s="86" t="str">
        <f>IF(OR(C180=""),"",SUM(F180)*VLOOKUP(K180,Gehaltsklassen!$B$34:$D$38,2,FALSE))</f>
        <v/>
      </c>
      <c r="O180" s="86" t="str">
        <f>IF(OR(C180=""),"",SUM(F180)*VLOOKUP(K180,Gehaltsklassen!$B$34:$D$38,2,FALSE)*C180)</f>
        <v/>
      </c>
      <c r="P180" s="86" t="str">
        <f>IF(OR(C180=""),"",SUM(F180,)*VLOOKUP(K180,Gehaltsklassen!$B$34:$D$38,3,FALSE))</f>
        <v/>
      </c>
      <c r="Q180" s="86" t="str">
        <f>IF(OR(C180=""),"",SUM(F180,)*VLOOKUP(K180,Gehaltsklassen!$B$34:$D$38,3,FALSE)*C180)</f>
        <v/>
      </c>
      <c r="R180" s="87" t="str">
        <f>IF(OR(C180=""),"",(SUM(G180)*VLOOKUP(M180,Gehaltsklassen!$B$34:$D$38,2,FALSE)))</f>
        <v/>
      </c>
      <c r="S180" s="87" t="str">
        <f>IF(OR(C180=""),"",(SUM(G180)*VLOOKUP(M180,Gehaltsklassen!$B$34:$D$38,2,FALSE))*C180)</f>
        <v/>
      </c>
      <c r="T180" s="417" t="str">
        <f>IF(OR(C180=""),"",(SUM(G180)*VLOOKUP(M180,Gehaltsklassen!$B$34:$D$38,3,FALSE)))</f>
        <v/>
      </c>
      <c r="U180" s="417" t="str">
        <f>IF(OR(C180=""),"",(SUM(G180)*VLOOKUP(M180,Gehaltsklassen!$B$34:$D$38,3,FALSE))*C180)</f>
        <v/>
      </c>
    </row>
    <row r="181" spans="1:21" ht="25.9" customHeight="1" x14ac:dyDescent="0.2">
      <c r="A181" s="74" t="str">
        <f>IF(D181="","",MAX($A$10:A180)+1)</f>
        <v/>
      </c>
      <c r="B181" s="82" t="str">
        <f>IF('N-Bedarf GL'!B180="","",'N-Bedarf GL'!B180)</f>
        <v/>
      </c>
      <c r="C181" s="204" t="str">
        <f>IF('N-Bedarf GL'!C180="","",'N-Bedarf GL'!C180)</f>
        <v/>
      </c>
      <c r="D181" s="81" t="str">
        <f>IF('N-Bedarf GL'!D180="","",'N-Bedarf GL'!D180)</f>
        <v/>
      </c>
      <c r="E181" s="83" t="str">
        <f>IF('N-Bedarf GL'!H180="","",'N-Bedarf GL'!H180)</f>
        <v/>
      </c>
      <c r="F181" s="32" t="str">
        <f t="shared" si="4"/>
        <v/>
      </c>
      <c r="G181" s="84" t="str">
        <f t="shared" si="5"/>
        <v/>
      </c>
      <c r="H181" s="85"/>
      <c r="I181" s="77" t="s">
        <v>261</v>
      </c>
      <c r="J181" s="2"/>
      <c r="K181" s="32" t="str">
        <f>IF(J181="","C",IF($I181="I",INDEX(Gehaltsklassen!A$11:A$15,MATCH(J181,Gehaltsklassen!C$11:C$15,1),1),IF($I181="II",INDEX(Gehaltsklassen!A$11:A$15,MATCH(J181,Gehaltsklassen!D$11:D$15,1),1),IF($I181="III",INDEX(Gehaltsklassen!A$11:A$15,MATCH(J181,Gehaltsklassen!E$11:E$15,1),1),"Falsche Bodenart"))))</f>
        <v>C</v>
      </c>
      <c r="L181" s="2"/>
      <c r="M181" s="32" t="str">
        <f>IF(L181="","C",IF($I181="I",INDEX(Gehaltsklassen!A$11:A$15,MATCH(L181,Gehaltsklassen!C$11:C$15,1),1),IF($I181="II",INDEX(Gehaltsklassen!A$11:A$15,MATCH(L181,Gehaltsklassen!D$11:D$15,1),1),IF($I181="III",INDEX(Gehaltsklassen!A$11:A$15,MATCH(L181,Gehaltsklassen!E$11:E$15,1),1),"Falsche Bodenart"))))</f>
        <v>C</v>
      </c>
      <c r="N181" s="86" t="str">
        <f>IF(OR(C181=""),"",SUM(F181)*VLOOKUP(K181,Gehaltsklassen!$B$34:$D$38,2,FALSE))</f>
        <v/>
      </c>
      <c r="O181" s="86" t="str">
        <f>IF(OR(C181=""),"",SUM(F181)*VLOOKUP(K181,Gehaltsklassen!$B$34:$D$38,2,FALSE)*C181)</f>
        <v/>
      </c>
      <c r="P181" s="86" t="str">
        <f>IF(OR(C181=""),"",SUM(F181,)*VLOOKUP(K181,Gehaltsklassen!$B$34:$D$38,3,FALSE))</f>
        <v/>
      </c>
      <c r="Q181" s="86" t="str">
        <f>IF(OR(C181=""),"",SUM(F181,)*VLOOKUP(K181,Gehaltsklassen!$B$34:$D$38,3,FALSE)*C181)</f>
        <v/>
      </c>
      <c r="R181" s="87" t="str">
        <f>IF(OR(C181=""),"",(SUM(G181)*VLOOKUP(M181,Gehaltsklassen!$B$34:$D$38,2,FALSE)))</f>
        <v/>
      </c>
      <c r="S181" s="87" t="str">
        <f>IF(OR(C181=""),"",(SUM(G181)*VLOOKUP(M181,Gehaltsklassen!$B$34:$D$38,2,FALSE))*C181)</f>
        <v/>
      </c>
      <c r="T181" s="417" t="str">
        <f>IF(OR(C181=""),"",(SUM(G181)*VLOOKUP(M181,Gehaltsklassen!$B$34:$D$38,3,FALSE)))</f>
        <v/>
      </c>
      <c r="U181" s="417" t="str">
        <f>IF(OR(C181=""),"",(SUM(G181)*VLOOKUP(M181,Gehaltsklassen!$B$34:$D$38,3,FALSE))*C181)</f>
        <v/>
      </c>
    </row>
    <row r="182" spans="1:21" ht="25.9" customHeight="1" x14ac:dyDescent="0.2">
      <c r="A182" s="74" t="str">
        <f>IF(D182="","",MAX($A$10:A181)+1)</f>
        <v/>
      </c>
      <c r="B182" s="82" t="str">
        <f>IF('N-Bedarf GL'!B181="","",'N-Bedarf GL'!B181)</f>
        <v/>
      </c>
      <c r="C182" s="204" t="str">
        <f>IF('N-Bedarf GL'!C181="","",'N-Bedarf GL'!C181)</f>
        <v/>
      </c>
      <c r="D182" s="81" t="str">
        <f>IF('N-Bedarf GL'!D181="","",'N-Bedarf GL'!D181)</f>
        <v/>
      </c>
      <c r="E182" s="83" t="str">
        <f>IF('N-Bedarf GL'!H181="","",'N-Bedarf GL'!H181)</f>
        <v/>
      </c>
      <c r="F182" s="32" t="str">
        <f t="shared" si="4"/>
        <v/>
      </c>
      <c r="G182" s="84" t="str">
        <f t="shared" si="5"/>
        <v/>
      </c>
      <c r="H182" s="85"/>
      <c r="I182" s="77" t="s">
        <v>261</v>
      </c>
      <c r="J182" s="2"/>
      <c r="K182" s="32" t="str">
        <f>IF(J182="","C",IF($I182="I",INDEX(Gehaltsklassen!A$11:A$15,MATCH(J182,Gehaltsklassen!C$11:C$15,1),1),IF($I182="II",INDEX(Gehaltsklassen!A$11:A$15,MATCH(J182,Gehaltsklassen!D$11:D$15,1),1),IF($I182="III",INDEX(Gehaltsklassen!A$11:A$15,MATCH(J182,Gehaltsklassen!E$11:E$15,1),1),"Falsche Bodenart"))))</f>
        <v>C</v>
      </c>
      <c r="L182" s="2"/>
      <c r="M182" s="32" t="str">
        <f>IF(L182="","C",IF($I182="I",INDEX(Gehaltsklassen!A$11:A$15,MATCH(L182,Gehaltsklassen!C$11:C$15,1),1),IF($I182="II",INDEX(Gehaltsklassen!A$11:A$15,MATCH(L182,Gehaltsklassen!D$11:D$15,1),1),IF($I182="III",INDEX(Gehaltsklassen!A$11:A$15,MATCH(L182,Gehaltsklassen!E$11:E$15,1),1),"Falsche Bodenart"))))</f>
        <v>C</v>
      </c>
      <c r="N182" s="86" t="str">
        <f>IF(OR(C182=""),"",SUM(F182)*VLOOKUP(K182,Gehaltsklassen!$B$34:$D$38,2,FALSE))</f>
        <v/>
      </c>
      <c r="O182" s="86" t="str">
        <f>IF(OR(C182=""),"",SUM(F182)*VLOOKUP(K182,Gehaltsklassen!$B$34:$D$38,2,FALSE)*C182)</f>
        <v/>
      </c>
      <c r="P182" s="86" t="str">
        <f>IF(OR(C182=""),"",SUM(F182,)*VLOOKUP(K182,Gehaltsklassen!$B$34:$D$38,3,FALSE))</f>
        <v/>
      </c>
      <c r="Q182" s="86" t="str">
        <f>IF(OR(C182=""),"",SUM(F182,)*VLOOKUP(K182,Gehaltsklassen!$B$34:$D$38,3,FALSE)*C182)</f>
        <v/>
      </c>
      <c r="R182" s="87" t="str">
        <f>IF(OR(C182=""),"",(SUM(G182)*VLOOKUP(M182,Gehaltsklassen!$B$34:$D$38,2,FALSE)))</f>
        <v/>
      </c>
      <c r="S182" s="87" t="str">
        <f>IF(OR(C182=""),"",(SUM(G182)*VLOOKUP(M182,Gehaltsklassen!$B$34:$D$38,2,FALSE))*C182)</f>
        <v/>
      </c>
      <c r="T182" s="417" t="str">
        <f>IF(OR(C182=""),"",(SUM(G182)*VLOOKUP(M182,Gehaltsklassen!$B$34:$D$38,3,FALSE)))</f>
        <v/>
      </c>
      <c r="U182" s="417" t="str">
        <f>IF(OR(C182=""),"",(SUM(G182)*VLOOKUP(M182,Gehaltsklassen!$B$34:$D$38,3,FALSE))*C182)</f>
        <v/>
      </c>
    </row>
    <row r="183" spans="1:21" ht="25.9" customHeight="1" x14ac:dyDescent="0.2">
      <c r="A183" s="74" t="str">
        <f>IF(D183="","",MAX($A$10:A182)+1)</f>
        <v/>
      </c>
      <c r="B183" s="82" t="str">
        <f>IF('N-Bedarf GL'!B182="","",'N-Bedarf GL'!B182)</f>
        <v/>
      </c>
      <c r="C183" s="204" t="str">
        <f>IF('N-Bedarf GL'!C182="","",'N-Bedarf GL'!C182)</f>
        <v/>
      </c>
      <c r="D183" s="81" t="str">
        <f>IF('N-Bedarf GL'!D182="","",'N-Bedarf GL'!D182)</f>
        <v/>
      </c>
      <c r="E183" s="83" t="str">
        <f>IF('N-Bedarf GL'!H182="","",'N-Bedarf GL'!H182)</f>
        <v/>
      </c>
      <c r="F183" s="32" t="str">
        <f t="shared" si="4"/>
        <v/>
      </c>
      <c r="G183" s="84" t="str">
        <f t="shared" si="5"/>
        <v/>
      </c>
      <c r="H183" s="85"/>
      <c r="I183" s="77" t="s">
        <v>261</v>
      </c>
      <c r="J183" s="2"/>
      <c r="K183" s="32" t="str">
        <f>IF(J183="","C",IF($I183="I",INDEX(Gehaltsklassen!A$11:A$15,MATCH(J183,Gehaltsklassen!C$11:C$15,1),1),IF($I183="II",INDEX(Gehaltsklassen!A$11:A$15,MATCH(J183,Gehaltsklassen!D$11:D$15,1),1),IF($I183="III",INDEX(Gehaltsklassen!A$11:A$15,MATCH(J183,Gehaltsklassen!E$11:E$15,1),1),"Falsche Bodenart"))))</f>
        <v>C</v>
      </c>
      <c r="L183" s="2"/>
      <c r="M183" s="32" t="str">
        <f>IF(L183="","C",IF($I183="I",INDEX(Gehaltsklassen!A$11:A$15,MATCH(L183,Gehaltsklassen!C$11:C$15,1),1),IF($I183="II",INDEX(Gehaltsklassen!A$11:A$15,MATCH(L183,Gehaltsklassen!D$11:D$15,1),1),IF($I183="III",INDEX(Gehaltsklassen!A$11:A$15,MATCH(L183,Gehaltsklassen!E$11:E$15,1),1),"Falsche Bodenart"))))</f>
        <v>C</v>
      </c>
      <c r="N183" s="86" t="str">
        <f>IF(OR(C183=""),"",SUM(F183)*VLOOKUP(K183,Gehaltsklassen!$B$34:$D$38,2,FALSE))</f>
        <v/>
      </c>
      <c r="O183" s="86" t="str">
        <f>IF(OR(C183=""),"",SUM(F183)*VLOOKUP(K183,Gehaltsklassen!$B$34:$D$38,2,FALSE)*C183)</f>
        <v/>
      </c>
      <c r="P183" s="86" t="str">
        <f>IF(OR(C183=""),"",SUM(F183,)*VLOOKUP(K183,Gehaltsklassen!$B$34:$D$38,3,FALSE))</f>
        <v/>
      </c>
      <c r="Q183" s="86" t="str">
        <f>IF(OR(C183=""),"",SUM(F183,)*VLOOKUP(K183,Gehaltsklassen!$B$34:$D$38,3,FALSE)*C183)</f>
        <v/>
      </c>
      <c r="R183" s="87" t="str">
        <f>IF(OR(C183=""),"",(SUM(G183)*VLOOKUP(M183,Gehaltsklassen!$B$34:$D$38,2,FALSE)))</f>
        <v/>
      </c>
      <c r="S183" s="87" t="str">
        <f>IF(OR(C183=""),"",(SUM(G183)*VLOOKUP(M183,Gehaltsklassen!$B$34:$D$38,2,FALSE))*C183)</f>
        <v/>
      </c>
      <c r="T183" s="417" t="str">
        <f>IF(OR(C183=""),"",(SUM(G183)*VLOOKUP(M183,Gehaltsklassen!$B$34:$D$38,3,FALSE)))</f>
        <v/>
      </c>
      <c r="U183" s="417" t="str">
        <f>IF(OR(C183=""),"",(SUM(G183)*VLOOKUP(M183,Gehaltsklassen!$B$34:$D$38,3,FALSE))*C183)</f>
        <v/>
      </c>
    </row>
    <row r="184" spans="1:21" ht="25.9" customHeight="1" x14ac:dyDescent="0.2">
      <c r="A184" s="74" t="str">
        <f>IF(D184="","",MAX($A$10:A183)+1)</f>
        <v/>
      </c>
      <c r="B184" s="82" t="str">
        <f>IF('N-Bedarf GL'!B183="","",'N-Bedarf GL'!B183)</f>
        <v/>
      </c>
      <c r="C184" s="204" t="str">
        <f>IF('N-Bedarf GL'!C183="","",'N-Bedarf GL'!C183)</f>
        <v/>
      </c>
      <c r="D184" s="81" t="str">
        <f>IF('N-Bedarf GL'!D183="","",'N-Bedarf GL'!D183)</f>
        <v/>
      </c>
      <c r="E184" s="83" t="str">
        <f>IF('N-Bedarf GL'!H183="","",'N-Bedarf GL'!H183)</f>
        <v/>
      </c>
      <c r="F184" s="32" t="str">
        <f t="shared" si="4"/>
        <v/>
      </c>
      <c r="G184" s="84" t="str">
        <f t="shared" si="5"/>
        <v/>
      </c>
      <c r="H184" s="85"/>
      <c r="I184" s="77" t="s">
        <v>261</v>
      </c>
      <c r="J184" s="2"/>
      <c r="K184" s="32" t="str">
        <f>IF(J184="","C",IF($I184="I",INDEX(Gehaltsklassen!A$11:A$15,MATCH(J184,Gehaltsklassen!C$11:C$15,1),1),IF($I184="II",INDEX(Gehaltsklassen!A$11:A$15,MATCH(J184,Gehaltsklassen!D$11:D$15,1),1),IF($I184="III",INDEX(Gehaltsklassen!A$11:A$15,MATCH(J184,Gehaltsklassen!E$11:E$15,1),1),"Falsche Bodenart"))))</f>
        <v>C</v>
      </c>
      <c r="L184" s="2"/>
      <c r="M184" s="32" t="str">
        <f>IF(L184="","C",IF($I184="I",INDEX(Gehaltsklassen!A$11:A$15,MATCH(L184,Gehaltsklassen!C$11:C$15,1),1),IF($I184="II",INDEX(Gehaltsklassen!A$11:A$15,MATCH(L184,Gehaltsklassen!D$11:D$15,1),1),IF($I184="III",INDEX(Gehaltsklassen!A$11:A$15,MATCH(L184,Gehaltsklassen!E$11:E$15,1),1),"Falsche Bodenart"))))</f>
        <v>C</v>
      </c>
      <c r="N184" s="86" t="str">
        <f>IF(OR(C184=""),"",SUM(F184)*VLOOKUP(K184,Gehaltsklassen!$B$34:$D$38,2,FALSE))</f>
        <v/>
      </c>
      <c r="O184" s="86" t="str">
        <f>IF(OR(C184=""),"",SUM(F184)*VLOOKUP(K184,Gehaltsklassen!$B$34:$D$38,2,FALSE)*C184)</f>
        <v/>
      </c>
      <c r="P184" s="86" t="str">
        <f>IF(OR(C184=""),"",SUM(F184,)*VLOOKUP(K184,Gehaltsklassen!$B$34:$D$38,3,FALSE))</f>
        <v/>
      </c>
      <c r="Q184" s="86" t="str">
        <f>IF(OR(C184=""),"",SUM(F184,)*VLOOKUP(K184,Gehaltsklassen!$B$34:$D$38,3,FALSE)*C184)</f>
        <v/>
      </c>
      <c r="R184" s="87" t="str">
        <f>IF(OR(C184=""),"",(SUM(G184)*VLOOKUP(M184,Gehaltsklassen!$B$34:$D$38,2,FALSE)))</f>
        <v/>
      </c>
      <c r="S184" s="87" t="str">
        <f>IF(OR(C184=""),"",(SUM(G184)*VLOOKUP(M184,Gehaltsklassen!$B$34:$D$38,2,FALSE))*C184)</f>
        <v/>
      </c>
      <c r="T184" s="417" t="str">
        <f>IF(OR(C184=""),"",(SUM(G184)*VLOOKUP(M184,Gehaltsklassen!$B$34:$D$38,3,FALSE)))</f>
        <v/>
      </c>
      <c r="U184" s="417" t="str">
        <f>IF(OR(C184=""),"",(SUM(G184)*VLOOKUP(M184,Gehaltsklassen!$B$34:$D$38,3,FALSE))*C184)</f>
        <v/>
      </c>
    </row>
    <row r="185" spans="1:21" ht="25.9" customHeight="1" x14ac:dyDescent="0.2">
      <c r="A185" s="74" t="str">
        <f>IF(D185="","",MAX($A$10:A184)+1)</f>
        <v/>
      </c>
      <c r="B185" s="82" t="str">
        <f>IF('N-Bedarf GL'!B184="","",'N-Bedarf GL'!B184)</f>
        <v/>
      </c>
      <c r="C185" s="204" t="str">
        <f>IF('N-Bedarf GL'!C184="","",'N-Bedarf GL'!C184)</f>
        <v/>
      </c>
      <c r="D185" s="81" t="str">
        <f>IF('N-Bedarf GL'!D184="","",'N-Bedarf GL'!D184)</f>
        <v/>
      </c>
      <c r="E185" s="83" t="str">
        <f>IF('N-Bedarf GL'!H184="","",'N-Bedarf GL'!H184)</f>
        <v/>
      </c>
      <c r="F185" s="32" t="str">
        <f t="shared" si="4"/>
        <v/>
      </c>
      <c r="G185" s="84" t="str">
        <f t="shared" si="5"/>
        <v/>
      </c>
      <c r="H185" s="85"/>
      <c r="I185" s="77" t="s">
        <v>261</v>
      </c>
      <c r="J185" s="2"/>
      <c r="K185" s="32" t="str">
        <f>IF(J185="","C",IF($I185="I",INDEX(Gehaltsklassen!A$11:A$15,MATCH(J185,Gehaltsklassen!C$11:C$15,1),1),IF($I185="II",INDEX(Gehaltsklassen!A$11:A$15,MATCH(J185,Gehaltsklassen!D$11:D$15,1),1),IF($I185="III",INDEX(Gehaltsklassen!A$11:A$15,MATCH(J185,Gehaltsklassen!E$11:E$15,1),1),"Falsche Bodenart"))))</f>
        <v>C</v>
      </c>
      <c r="L185" s="2"/>
      <c r="M185" s="32" t="str">
        <f>IF(L185="","C",IF($I185="I",INDEX(Gehaltsklassen!A$11:A$15,MATCH(L185,Gehaltsklassen!C$11:C$15,1),1),IF($I185="II",INDEX(Gehaltsklassen!A$11:A$15,MATCH(L185,Gehaltsklassen!D$11:D$15,1),1),IF($I185="III",INDEX(Gehaltsklassen!A$11:A$15,MATCH(L185,Gehaltsklassen!E$11:E$15,1),1),"Falsche Bodenart"))))</f>
        <v>C</v>
      </c>
      <c r="N185" s="86" t="str">
        <f>IF(OR(C185=""),"",SUM(F185)*VLOOKUP(K185,Gehaltsklassen!$B$34:$D$38,2,FALSE))</f>
        <v/>
      </c>
      <c r="O185" s="86" t="str">
        <f>IF(OR(C185=""),"",SUM(F185)*VLOOKUP(K185,Gehaltsklassen!$B$34:$D$38,2,FALSE)*C185)</f>
        <v/>
      </c>
      <c r="P185" s="86" t="str">
        <f>IF(OR(C185=""),"",SUM(F185,)*VLOOKUP(K185,Gehaltsklassen!$B$34:$D$38,3,FALSE))</f>
        <v/>
      </c>
      <c r="Q185" s="86" t="str">
        <f>IF(OR(C185=""),"",SUM(F185,)*VLOOKUP(K185,Gehaltsklassen!$B$34:$D$38,3,FALSE)*C185)</f>
        <v/>
      </c>
      <c r="R185" s="87" t="str">
        <f>IF(OR(C185=""),"",(SUM(G185)*VLOOKUP(M185,Gehaltsklassen!$B$34:$D$38,2,FALSE)))</f>
        <v/>
      </c>
      <c r="S185" s="87" t="str">
        <f>IF(OR(C185=""),"",(SUM(G185)*VLOOKUP(M185,Gehaltsklassen!$B$34:$D$38,2,FALSE))*C185)</f>
        <v/>
      </c>
      <c r="T185" s="417" t="str">
        <f>IF(OR(C185=""),"",(SUM(G185)*VLOOKUP(M185,Gehaltsklassen!$B$34:$D$38,3,FALSE)))</f>
        <v/>
      </c>
      <c r="U185" s="417" t="str">
        <f>IF(OR(C185=""),"",(SUM(G185)*VLOOKUP(M185,Gehaltsklassen!$B$34:$D$38,3,FALSE))*C185)</f>
        <v/>
      </c>
    </row>
    <row r="186" spans="1:21" ht="25.9" customHeight="1" x14ac:dyDescent="0.2">
      <c r="A186" s="74" t="str">
        <f>IF(D186="","",MAX($A$10:A185)+1)</f>
        <v/>
      </c>
      <c r="B186" s="82" t="str">
        <f>IF('N-Bedarf GL'!B185="","",'N-Bedarf GL'!B185)</f>
        <v/>
      </c>
      <c r="C186" s="204" t="str">
        <f>IF('N-Bedarf GL'!C185="","",'N-Bedarf GL'!C185)</f>
        <v/>
      </c>
      <c r="D186" s="81" t="str">
        <f>IF('N-Bedarf GL'!D185="","",'N-Bedarf GL'!D185)</f>
        <v/>
      </c>
      <c r="E186" s="83" t="str">
        <f>IF('N-Bedarf GL'!H185="","",'N-Bedarf GL'!H185)</f>
        <v/>
      </c>
      <c r="F186" s="32" t="str">
        <f t="shared" si="4"/>
        <v/>
      </c>
      <c r="G186" s="84" t="str">
        <f t="shared" si="5"/>
        <v/>
      </c>
      <c r="H186" s="85"/>
      <c r="I186" s="77" t="s">
        <v>261</v>
      </c>
      <c r="J186" s="2"/>
      <c r="K186" s="32" t="str">
        <f>IF(J186="","C",IF($I186="I",INDEX(Gehaltsklassen!A$11:A$15,MATCH(J186,Gehaltsklassen!C$11:C$15,1),1),IF($I186="II",INDEX(Gehaltsklassen!A$11:A$15,MATCH(J186,Gehaltsklassen!D$11:D$15,1),1),IF($I186="III",INDEX(Gehaltsklassen!A$11:A$15,MATCH(J186,Gehaltsklassen!E$11:E$15,1),1),"Falsche Bodenart"))))</f>
        <v>C</v>
      </c>
      <c r="L186" s="2"/>
      <c r="M186" s="32" t="str">
        <f>IF(L186="","C",IF($I186="I",INDEX(Gehaltsklassen!A$11:A$15,MATCH(L186,Gehaltsklassen!C$11:C$15,1),1),IF($I186="II",INDEX(Gehaltsklassen!A$11:A$15,MATCH(L186,Gehaltsklassen!D$11:D$15,1),1),IF($I186="III",INDEX(Gehaltsklassen!A$11:A$15,MATCH(L186,Gehaltsklassen!E$11:E$15,1),1),"Falsche Bodenart"))))</f>
        <v>C</v>
      </c>
      <c r="N186" s="86" t="str">
        <f>IF(OR(C186=""),"",SUM(F186)*VLOOKUP(K186,Gehaltsklassen!$B$34:$D$38,2,FALSE))</f>
        <v/>
      </c>
      <c r="O186" s="86" t="str">
        <f>IF(OR(C186=""),"",SUM(F186)*VLOOKUP(K186,Gehaltsklassen!$B$34:$D$38,2,FALSE)*C186)</f>
        <v/>
      </c>
      <c r="P186" s="86" t="str">
        <f>IF(OR(C186=""),"",SUM(F186,)*VLOOKUP(K186,Gehaltsklassen!$B$34:$D$38,3,FALSE))</f>
        <v/>
      </c>
      <c r="Q186" s="86" t="str">
        <f>IF(OR(C186=""),"",SUM(F186,)*VLOOKUP(K186,Gehaltsklassen!$B$34:$D$38,3,FALSE)*C186)</f>
        <v/>
      </c>
      <c r="R186" s="87" t="str">
        <f>IF(OR(C186=""),"",(SUM(G186)*VLOOKUP(M186,Gehaltsklassen!$B$34:$D$38,2,FALSE)))</f>
        <v/>
      </c>
      <c r="S186" s="87" t="str">
        <f>IF(OR(C186=""),"",(SUM(G186)*VLOOKUP(M186,Gehaltsklassen!$B$34:$D$38,2,FALSE))*C186)</f>
        <v/>
      </c>
      <c r="T186" s="417" t="str">
        <f>IF(OR(C186=""),"",(SUM(G186)*VLOOKUP(M186,Gehaltsklassen!$B$34:$D$38,3,FALSE)))</f>
        <v/>
      </c>
      <c r="U186" s="417" t="str">
        <f>IF(OR(C186=""),"",(SUM(G186)*VLOOKUP(M186,Gehaltsklassen!$B$34:$D$38,3,FALSE))*C186)</f>
        <v/>
      </c>
    </row>
    <row r="187" spans="1:21" ht="25.9" customHeight="1" x14ac:dyDescent="0.2">
      <c r="A187" s="74" t="str">
        <f>IF(D187="","",MAX($A$10:A186)+1)</f>
        <v/>
      </c>
      <c r="B187" s="82" t="str">
        <f>IF('N-Bedarf GL'!B186="","",'N-Bedarf GL'!B186)</f>
        <v/>
      </c>
      <c r="C187" s="204" t="str">
        <f>IF('N-Bedarf GL'!C186="","",'N-Bedarf GL'!C186)</f>
        <v/>
      </c>
      <c r="D187" s="81" t="str">
        <f>IF('N-Bedarf GL'!D186="","",'N-Bedarf GL'!D186)</f>
        <v/>
      </c>
      <c r="E187" s="83" t="str">
        <f>IF('N-Bedarf GL'!H186="","",'N-Bedarf GL'!H186)</f>
        <v/>
      </c>
      <c r="F187" s="32" t="str">
        <f t="shared" si="4"/>
        <v/>
      </c>
      <c r="G187" s="84" t="str">
        <f t="shared" si="5"/>
        <v/>
      </c>
      <c r="H187" s="85"/>
      <c r="I187" s="77" t="s">
        <v>261</v>
      </c>
      <c r="J187" s="2"/>
      <c r="K187" s="32" t="str">
        <f>IF(J187="","C",IF($I187="I",INDEX(Gehaltsklassen!A$11:A$15,MATCH(J187,Gehaltsklassen!C$11:C$15,1),1),IF($I187="II",INDEX(Gehaltsklassen!A$11:A$15,MATCH(J187,Gehaltsklassen!D$11:D$15,1),1),IF($I187="III",INDEX(Gehaltsklassen!A$11:A$15,MATCH(J187,Gehaltsklassen!E$11:E$15,1),1),"Falsche Bodenart"))))</f>
        <v>C</v>
      </c>
      <c r="L187" s="2"/>
      <c r="M187" s="32" t="str">
        <f>IF(L187="","C",IF($I187="I",INDEX(Gehaltsklassen!A$11:A$15,MATCH(L187,Gehaltsklassen!C$11:C$15,1),1),IF($I187="II",INDEX(Gehaltsklassen!A$11:A$15,MATCH(L187,Gehaltsklassen!D$11:D$15,1),1),IF($I187="III",INDEX(Gehaltsklassen!A$11:A$15,MATCH(L187,Gehaltsklassen!E$11:E$15,1),1),"Falsche Bodenart"))))</f>
        <v>C</v>
      </c>
      <c r="N187" s="86" t="str">
        <f>IF(OR(C187=""),"",SUM(F187)*VLOOKUP(K187,Gehaltsklassen!$B$34:$D$38,2,FALSE))</f>
        <v/>
      </c>
      <c r="O187" s="86" t="str">
        <f>IF(OR(C187=""),"",SUM(F187)*VLOOKUP(K187,Gehaltsklassen!$B$34:$D$38,2,FALSE)*C187)</f>
        <v/>
      </c>
      <c r="P187" s="86" t="str">
        <f>IF(OR(C187=""),"",SUM(F187,)*VLOOKUP(K187,Gehaltsklassen!$B$34:$D$38,3,FALSE))</f>
        <v/>
      </c>
      <c r="Q187" s="86" t="str">
        <f>IF(OR(C187=""),"",SUM(F187,)*VLOOKUP(K187,Gehaltsklassen!$B$34:$D$38,3,FALSE)*C187)</f>
        <v/>
      </c>
      <c r="R187" s="87" t="str">
        <f>IF(OR(C187=""),"",(SUM(G187)*VLOOKUP(M187,Gehaltsklassen!$B$34:$D$38,2,FALSE)))</f>
        <v/>
      </c>
      <c r="S187" s="87" t="str">
        <f>IF(OR(C187=""),"",(SUM(G187)*VLOOKUP(M187,Gehaltsklassen!$B$34:$D$38,2,FALSE))*C187)</f>
        <v/>
      </c>
      <c r="T187" s="417" t="str">
        <f>IF(OR(C187=""),"",(SUM(G187)*VLOOKUP(M187,Gehaltsklassen!$B$34:$D$38,3,FALSE)))</f>
        <v/>
      </c>
      <c r="U187" s="417" t="str">
        <f>IF(OR(C187=""),"",(SUM(G187)*VLOOKUP(M187,Gehaltsklassen!$B$34:$D$38,3,FALSE))*C187)</f>
        <v/>
      </c>
    </row>
    <row r="188" spans="1:21" ht="25.9" customHeight="1" x14ac:dyDescent="0.2">
      <c r="A188" s="74" t="str">
        <f>IF(D188="","",MAX($A$10:A187)+1)</f>
        <v/>
      </c>
      <c r="B188" s="82" t="str">
        <f>IF('N-Bedarf GL'!B187="","",'N-Bedarf GL'!B187)</f>
        <v/>
      </c>
      <c r="C188" s="204" t="str">
        <f>IF('N-Bedarf GL'!C187="","",'N-Bedarf GL'!C187)</f>
        <v/>
      </c>
      <c r="D188" s="81" t="str">
        <f>IF('N-Bedarf GL'!D187="","",'N-Bedarf GL'!D187)</f>
        <v/>
      </c>
      <c r="E188" s="83" t="str">
        <f>IF('N-Bedarf GL'!H187="","",'N-Bedarf GL'!H187)</f>
        <v/>
      </c>
      <c r="F188" s="32" t="str">
        <f t="shared" si="4"/>
        <v/>
      </c>
      <c r="G188" s="84" t="str">
        <f t="shared" si="5"/>
        <v/>
      </c>
      <c r="H188" s="85"/>
      <c r="I188" s="77" t="s">
        <v>261</v>
      </c>
      <c r="J188" s="2"/>
      <c r="K188" s="32" t="str">
        <f>IF(J188="","C",IF($I188="I",INDEX(Gehaltsklassen!A$11:A$15,MATCH(J188,Gehaltsklassen!C$11:C$15,1),1),IF($I188="II",INDEX(Gehaltsklassen!A$11:A$15,MATCH(J188,Gehaltsklassen!D$11:D$15,1),1),IF($I188="III",INDEX(Gehaltsklassen!A$11:A$15,MATCH(J188,Gehaltsklassen!E$11:E$15,1),1),"Falsche Bodenart"))))</f>
        <v>C</v>
      </c>
      <c r="L188" s="2"/>
      <c r="M188" s="32" t="str">
        <f>IF(L188="","C",IF($I188="I",INDEX(Gehaltsklassen!A$11:A$15,MATCH(L188,Gehaltsklassen!C$11:C$15,1),1),IF($I188="II",INDEX(Gehaltsklassen!A$11:A$15,MATCH(L188,Gehaltsklassen!D$11:D$15,1),1),IF($I188="III",INDEX(Gehaltsklassen!A$11:A$15,MATCH(L188,Gehaltsklassen!E$11:E$15,1),1),"Falsche Bodenart"))))</f>
        <v>C</v>
      </c>
      <c r="N188" s="86" t="str">
        <f>IF(OR(C188=""),"",SUM(F188)*VLOOKUP(K188,Gehaltsklassen!$B$34:$D$38,2,FALSE))</f>
        <v/>
      </c>
      <c r="O188" s="86" t="str">
        <f>IF(OR(C188=""),"",SUM(F188)*VLOOKUP(K188,Gehaltsklassen!$B$34:$D$38,2,FALSE)*C188)</f>
        <v/>
      </c>
      <c r="P188" s="86" t="str">
        <f>IF(OR(C188=""),"",SUM(F188,)*VLOOKUP(K188,Gehaltsklassen!$B$34:$D$38,3,FALSE))</f>
        <v/>
      </c>
      <c r="Q188" s="86" t="str">
        <f>IF(OR(C188=""),"",SUM(F188,)*VLOOKUP(K188,Gehaltsklassen!$B$34:$D$38,3,FALSE)*C188)</f>
        <v/>
      </c>
      <c r="R188" s="87" t="str">
        <f>IF(OR(C188=""),"",(SUM(G188)*VLOOKUP(M188,Gehaltsklassen!$B$34:$D$38,2,FALSE)))</f>
        <v/>
      </c>
      <c r="S188" s="87" t="str">
        <f>IF(OR(C188=""),"",(SUM(G188)*VLOOKUP(M188,Gehaltsklassen!$B$34:$D$38,2,FALSE))*C188)</f>
        <v/>
      </c>
      <c r="T188" s="417" t="str">
        <f>IF(OR(C188=""),"",(SUM(G188)*VLOOKUP(M188,Gehaltsklassen!$B$34:$D$38,3,FALSE)))</f>
        <v/>
      </c>
      <c r="U188" s="417" t="str">
        <f>IF(OR(C188=""),"",(SUM(G188)*VLOOKUP(M188,Gehaltsklassen!$B$34:$D$38,3,FALSE))*C188)</f>
        <v/>
      </c>
    </row>
    <row r="189" spans="1:21" ht="25.9" customHeight="1" x14ac:dyDescent="0.2">
      <c r="A189" s="74" t="str">
        <f>IF(D189="","",MAX($A$10:A188)+1)</f>
        <v/>
      </c>
      <c r="B189" s="82" t="str">
        <f>IF('N-Bedarf GL'!B188="","",'N-Bedarf GL'!B188)</f>
        <v/>
      </c>
      <c r="C189" s="204" t="str">
        <f>IF('N-Bedarf GL'!C188="","",'N-Bedarf GL'!C188)</f>
        <v/>
      </c>
      <c r="D189" s="81" t="str">
        <f>IF('N-Bedarf GL'!D188="","",'N-Bedarf GL'!D188)</f>
        <v/>
      </c>
      <c r="E189" s="83" t="str">
        <f>IF('N-Bedarf GL'!H188="","",'N-Bedarf GL'!H188)</f>
        <v/>
      </c>
      <c r="F189" s="32" t="str">
        <f t="shared" si="4"/>
        <v/>
      </c>
      <c r="G189" s="84" t="str">
        <f t="shared" si="5"/>
        <v/>
      </c>
      <c r="H189" s="85"/>
      <c r="I189" s="77" t="s">
        <v>261</v>
      </c>
      <c r="J189" s="2"/>
      <c r="K189" s="32" t="str">
        <f>IF(J189="","C",IF($I189="I",INDEX(Gehaltsklassen!A$11:A$15,MATCH(J189,Gehaltsklassen!C$11:C$15,1),1),IF($I189="II",INDEX(Gehaltsklassen!A$11:A$15,MATCH(J189,Gehaltsklassen!D$11:D$15,1),1),IF($I189="III",INDEX(Gehaltsklassen!A$11:A$15,MATCH(J189,Gehaltsklassen!E$11:E$15,1),1),"Falsche Bodenart"))))</f>
        <v>C</v>
      </c>
      <c r="L189" s="2"/>
      <c r="M189" s="32" t="str">
        <f>IF(L189="","C",IF($I189="I",INDEX(Gehaltsklassen!A$11:A$15,MATCH(L189,Gehaltsklassen!C$11:C$15,1),1),IF($I189="II",INDEX(Gehaltsklassen!A$11:A$15,MATCH(L189,Gehaltsklassen!D$11:D$15,1),1),IF($I189="III",INDEX(Gehaltsklassen!A$11:A$15,MATCH(L189,Gehaltsklassen!E$11:E$15,1),1),"Falsche Bodenart"))))</f>
        <v>C</v>
      </c>
      <c r="N189" s="86" t="str">
        <f>IF(OR(C189=""),"",SUM(F189)*VLOOKUP(K189,Gehaltsklassen!$B$34:$D$38,2,FALSE))</f>
        <v/>
      </c>
      <c r="O189" s="86" t="str">
        <f>IF(OR(C189=""),"",SUM(F189)*VLOOKUP(K189,Gehaltsklassen!$B$34:$D$38,2,FALSE)*C189)</f>
        <v/>
      </c>
      <c r="P189" s="86" t="str">
        <f>IF(OR(C189=""),"",SUM(F189,)*VLOOKUP(K189,Gehaltsklassen!$B$34:$D$38,3,FALSE))</f>
        <v/>
      </c>
      <c r="Q189" s="86" t="str">
        <f>IF(OR(C189=""),"",SUM(F189,)*VLOOKUP(K189,Gehaltsklassen!$B$34:$D$38,3,FALSE)*C189)</f>
        <v/>
      </c>
      <c r="R189" s="87" t="str">
        <f>IF(OR(C189=""),"",(SUM(G189)*VLOOKUP(M189,Gehaltsklassen!$B$34:$D$38,2,FALSE)))</f>
        <v/>
      </c>
      <c r="S189" s="87" t="str">
        <f>IF(OR(C189=""),"",(SUM(G189)*VLOOKUP(M189,Gehaltsklassen!$B$34:$D$38,2,FALSE))*C189)</f>
        <v/>
      </c>
      <c r="T189" s="417" t="str">
        <f>IF(OR(C189=""),"",(SUM(G189)*VLOOKUP(M189,Gehaltsklassen!$B$34:$D$38,3,FALSE)))</f>
        <v/>
      </c>
      <c r="U189" s="417" t="str">
        <f>IF(OR(C189=""),"",(SUM(G189)*VLOOKUP(M189,Gehaltsklassen!$B$34:$D$38,3,FALSE))*C189)</f>
        <v/>
      </c>
    </row>
    <row r="190" spans="1:21" ht="25.9" customHeight="1" x14ac:dyDescent="0.2">
      <c r="A190" s="74" t="str">
        <f>IF(D190="","",MAX($A$10:A189)+1)</f>
        <v/>
      </c>
      <c r="B190" s="82" t="str">
        <f>IF('N-Bedarf GL'!B189="","",'N-Bedarf GL'!B189)</f>
        <v/>
      </c>
      <c r="C190" s="204" t="str">
        <f>IF('N-Bedarf GL'!C189="","",'N-Bedarf GL'!C189)</f>
        <v/>
      </c>
      <c r="D190" s="81" t="str">
        <f>IF('N-Bedarf GL'!D189="","",'N-Bedarf GL'!D189)</f>
        <v/>
      </c>
      <c r="E190" s="83" t="str">
        <f>IF('N-Bedarf GL'!H189="","",'N-Bedarf GL'!H189)</f>
        <v/>
      </c>
      <c r="F190" s="32" t="str">
        <f t="shared" si="4"/>
        <v/>
      </c>
      <c r="G190" s="84" t="str">
        <f t="shared" si="5"/>
        <v/>
      </c>
      <c r="H190" s="85"/>
      <c r="I190" s="77" t="s">
        <v>261</v>
      </c>
      <c r="J190" s="2"/>
      <c r="K190" s="32" t="str">
        <f>IF(J190="","C",IF($I190="I",INDEX(Gehaltsklassen!A$11:A$15,MATCH(J190,Gehaltsklassen!C$11:C$15,1),1),IF($I190="II",INDEX(Gehaltsklassen!A$11:A$15,MATCH(J190,Gehaltsklassen!D$11:D$15,1),1),IF($I190="III",INDEX(Gehaltsklassen!A$11:A$15,MATCH(J190,Gehaltsklassen!E$11:E$15,1),1),"Falsche Bodenart"))))</f>
        <v>C</v>
      </c>
      <c r="L190" s="2"/>
      <c r="M190" s="32" t="str">
        <f>IF(L190="","C",IF($I190="I",INDEX(Gehaltsklassen!A$11:A$15,MATCH(L190,Gehaltsklassen!C$11:C$15,1),1),IF($I190="II",INDEX(Gehaltsklassen!A$11:A$15,MATCH(L190,Gehaltsklassen!D$11:D$15,1),1),IF($I190="III",INDEX(Gehaltsklassen!A$11:A$15,MATCH(L190,Gehaltsklassen!E$11:E$15,1),1),"Falsche Bodenart"))))</f>
        <v>C</v>
      </c>
      <c r="N190" s="86" t="str">
        <f>IF(OR(C190=""),"",SUM(F190)*VLOOKUP(K190,Gehaltsklassen!$B$34:$D$38,2,FALSE))</f>
        <v/>
      </c>
      <c r="O190" s="86" t="str">
        <f>IF(OR(C190=""),"",SUM(F190)*VLOOKUP(K190,Gehaltsklassen!$B$34:$D$38,2,FALSE)*C190)</f>
        <v/>
      </c>
      <c r="P190" s="86" t="str">
        <f>IF(OR(C190=""),"",SUM(F190,)*VLOOKUP(K190,Gehaltsklassen!$B$34:$D$38,3,FALSE))</f>
        <v/>
      </c>
      <c r="Q190" s="86" t="str">
        <f>IF(OR(C190=""),"",SUM(F190,)*VLOOKUP(K190,Gehaltsklassen!$B$34:$D$38,3,FALSE)*C190)</f>
        <v/>
      </c>
      <c r="R190" s="87" t="str">
        <f>IF(OR(C190=""),"",(SUM(G190)*VLOOKUP(M190,Gehaltsklassen!$B$34:$D$38,2,FALSE)))</f>
        <v/>
      </c>
      <c r="S190" s="87" t="str">
        <f>IF(OR(C190=""),"",(SUM(G190)*VLOOKUP(M190,Gehaltsklassen!$B$34:$D$38,2,FALSE))*C190)</f>
        <v/>
      </c>
      <c r="T190" s="417" t="str">
        <f>IF(OR(C190=""),"",(SUM(G190)*VLOOKUP(M190,Gehaltsklassen!$B$34:$D$38,3,FALSE)))</f>
        <v/>
      </c>
      <c r="U190" s="417" t="str">
        <f>IF(OR(C190=""),"",(SUM(G190)*VLOOKUP(M190,Gehaltsklassen!$B$34:$D$38,3,FALSE))*C190)</f>
        <v/>
      </c>
    </row>
    <row r="191" spans="1:21" ht="25.9" customHeight="1" x14ac:dyDescent="0.2">
      <c r="A191" s="74" t="str">
        <f>IF(D191="","",MAX($A$10:A190)+1)</f>
        <v/>
      </c>
      <c r="B191" s="82" t="str">
        <f>IF('N-Bedarf GL'!B190="","",'N-Bedarf GL'!B190)</f>
        <v/>
      </c>
      <c r="C191" s="204" t="str">
        <f>IF('N-Bedarf GL'!C190="","",'N-Bedarf GL'!C190)</f>
        <v/>
      </c>
      <c r="D191" s="81" t="str">
        <f>IF('N-Bedarf GL'!D190="","",'N-Bedarf GL'!D190)</f>
        <v/>
      </c>
      <c r="E191" s="83" t="str">
        <f>IF('N-Bedarf GL'!H190="","",'N-Bedarf GL'!H190)</f>
        <v/>
      </c>
      <c r="F191" s="32" t="str">
        <f t="shared" si="4"/>
        <v/>
      </c>
      <c r="G191" s="84" t="str">
        <f t="shared" si="5"/>
        <v/>
      </c>
      <c r="H191" s="85"/>
      <c r="I191" s="77" t="s">
        <v>261</v>
      </c>
      <c r="J191" s="2"/>
      <c r="K191" s="32" t="str">
        <f>IF(J191="","C",IF($I191="I",INDEX(Gehaltsklassen!A$11:A$15,MATCH(J191,Gehaltsklassen!C$11:C$15,1),1),IF($I191="II",INDEX(Gehaltsklassen!A$11:A$15,MATCH(J191,Gehaltsklassen!D$11:D$15,1),1),IF($I191="III",INDEX(Gehaltsklassen!A$11:A$15,MATCH(J191,Gehaltsklassen!E$11:E$15,1),1),"Falsche Bodenart"))))</f>
        <v>C</v>
      </c>
      <c r="L191" s="2"/>
      <c r="M191" s="32" t="str">
        <f>IF(L191="","C",IF($I191="I",INDEX(Gehaltsklassen!A$11:A$15,MATCH(L191,Gehaltsklassen!C$11:C$15,1),1),IF($I191="II",INDEX(Gehaltsklassen!A$11:A$15,MATCH(L191,Gehaltsklassen!D$11:D$15,1),1),IF($I191="III",INDEX(Gehaltsklassen!A$11:A$15,MATCH(L191,Gehaltsklassen!E$11:E$15,1),1),"Falsche Bodenart"))))</f>
        <v>C</v>
      </c>
      <c r="N191" s="86" t="str">
        <f>IF(OR(C191=""),"",SUM(F191)*VLOOKUP(K191,Gehaltsklassen!$B$34:$D$38,2,FALSE))</f>
        <v/>
      </c>
      <c r="O191" s="86" t="str">
        <f>IF(OR(C191=""),"",SUM(F191)*VLOOKUP(K191,Gehaltsklassen!$B$34:$D$38,2,FALSE)*C191)</f>
        <v/>
      </c>
      <c r="P191" s="86" t="str">
        <f>IF(OR(C191=""),"",SUM(F191,)*VLOOKUP(K191,Gehaltsklassen!$B$34:$D$38,3,FALSE))</f>
        <v/>
      </c>
      <c r="Q191" s="86" t="str">
        <f>IF(OR(C191=""),"",SUM(F191,)*VLOOKUP(K191,Gehaltsklassen!$B$34:$D$38,3,FALSE)*C191)</f>
        <v/>
      </c>
      <c r="R191" s="87" t="str">
        <f>IF(OR(C191=""),"",(SUM(G191)*VLOOKUP(M191,Gehaltsklassen!$B$34:$D$38,2,FALSE)))</f>
        <v/>
      </c>
      <c r="S191" s="87" t="str">
        <f>IF(OR(C191=""),"",(SUM(G191)*VLOOKUP(M191,Gehaltsklassen!$B$34:$D$38,2,FALSE))*C191)</f>
        <v/>
      </c>
      <c r="T191" s="417" t="str">
        <f>IF(OR(C191=""),"",(SUM(G191)*VLOOKUP(M191,Gehaltsklassen!$B$34:$D$38,3,FALSE)))</f>
        <v/>
      </c>
      <c r="U191" s="417" t="str">
        <f>IF(OR(C191=""),"",(SUM(G191)*VLOOKUP(M191,Gehaltsklassen!$B$34:$D$38,3,FALSE))*C191)</f>
        <v/>
      </c>
    </row>
    <row r="192" spans="1:21" ht="25.9" customHeight="1" x14ac:dyDescent="0.2">
      <c r="A192" s="74" t="str">
        <f>IF(D192="","",MAX($A$10:A191)+1)</f>
        <v/>
      </c>
      <c r="B192" s="82" t="str">
        <f>IF('N-Bedarf GL'!B191="","",'N-Bedarf GL'!B191)</f>
        <v/>
      </c>
      <c r="C192" s="204" t="str">
        <f>IF('N-Bedarf GL'!C191="","",'N-Bedarf GL'!C191)</f>
        <v/>
      </c>
      <c r="D192" s="81" t="str">
        <f>IF('N-Bedarf GL'!D191="","",'N-Bedarf GL'!D191)</f>
        <v/>
      </c>
      <c r="E192" s="83" t="str">
        <f>IF('N-Bedarf GL'!H191="","",'N-Bedarf GL'!H191)</f>
        <v/>
      </c>
      <c r="F192" s="32" t="str">
        <f t="shared" si="4"/>
        <v/>
      </c>
      <c r="G192" s="84" t="str">
        <f t="shared" si="5"/>
        <v/>
      </c>
      <c r="H192" s="85"/>
      <c r="I192" s="77" t="s">
        <v>261</v>
      </c>
      <c r="J192" s="2"/>
      <c r="K192" s="32" t="str">
        <f>IF(J192="","C",IF($I192="I",INDEX(Gehaltsklassen!A$11:A$15,MATCH(J192,Gehaltsklassen!C$11:C$15,1),1),IF($I192="II",INDEX(Gehaltsklassen!A$11:A$15,MATCH(J192,Gehaltsklassen!D$11:D$15,1),1),IF($I192="III",INDEX(Gehaltsklassen!A$11:A$15,MATCH(J192,Gehaltsklassen!E$11:E$15,1),1),"Falsche Bodenart"))))</f>
        <v>C</v>
      </c>
      <c r="L192" s="2"/>
      <c r="M192" s="32" t="str">
        <f>IF(L192="","C",IF($I192="I",INDEX(Gehaltsklassen!A$11:A$15,MATCH(L192,Gehaltsklassen!C$11:C$15,1),1),IF($I192="II",INDEX(Gehaltsklassen!A$11:A$15,MATCH(L192,Gehaltsklassen!D$11:D$15,1),1),IF($I192="III",INDEX(Gehaltsklassen!A$11:A$15,MATCH(L192,Gehaltsklassen!E$11:E$15,1),1),"Falsche Bodenart"))))</f>
        <v>C</v>
      </c>
      <c r="N192" s="86" t="str">
        <f>IF(OR(C192=""),"",SUM(F192)*VLOOKUP(K192,Gehaltsklassen!$B$34:$D$38,2,FALSE))</f>
        <v/>
      </c>
      <c r="O192" s="86" t="str">
        <f>IF(OR(C192=""),"",SUM(F192)*VLOOKUP(K192,Gehaltsklassen!$B$34:$D$38,2,FALSE)*C192)</f>
        <v/>
      </c>
      <c r="P192" s="86" t="str">
        <f>IF(OR(C192=""),"",SUM(F192,)*VLOOKUP(K192,Gehaltsklassen!$B$34:$D$38,3,FALSE))</f>
        <v/>
      </c>
      <c r="Q192" s="86" t="str">
        <f>IF(OR(C192=""),"",SUM(F192,)*VLOOKUP(K192,Gehaltsklassen!$B$34:$D$38,3,FALSE)*C192)</f>
        <v/>
      </c>
      <c r="R192" s="87" t="str">
        <f>IF(OR(C192=""),"",(SUM(G192)*VLOOKUP(M192,Gehaltsklassen!$B$34:$D$38,2,FALSE)))</f>
        <v/>
      </c>
      <c r="S192" s="87" t="str">
        <f>IF(OR(C192=""),"",(SUM(G192)*VLOOKUP(M192,Gehaltsklassen!$B$34:$D$38,2,FALSE))*C192)</f>
        <v/>
      </c>
      <c r="T192" s="417" t="str">
        <f>IF(OR(C192=""),"",(SUM(G192)*VLOOKUP(M192,Gehaltsklassen!$B$34:$D$38,3,FALSE)))</f>
        <v/>
      </c>
      <c r="U192" s="417" t="str">
        <f>IF(OR(C192=""),"",(SUM(G192)*VLOOKUP(M192,Gehaltsklassen!$B$34:$D$38,3,FALSE))*C192)</f>
        <v/>
      </c>
    </row>
    <row r="193" spans="1:21" ht="25.9" customHeight="1" x14ac:dyDescent="0.2">
      <c r="A193" s="74" t="str">
        <f>IF(D193="","",MAX($A$10:A192)+1)</f>
        <v/>
      </c>
      <c r="B193" s="82" t="str">
        <f>IF('N-Bedarf GL'!B192="","",'N-Bedarf GL'!B192)</f>
        <v/>
      </c>
      <c r="C193" s="204" t="str">
        <f>IF('N-Bedarf GL'!C192="","",'N-Bedarf GL'!C192)</f>
        <v/>
      </c>
      <c r="D193" s="81" t="str">
        <f>IF('N-Bedarf GL'!D192="","",'N-Bedarf GL'!D192)</f>
        <v/>
      </c>
      <c r="E193" s="83" t="str">
        <f>IF('N-Bedarf GL'!H192="","",'N-Bedarf GL'!H192)</f>
        <v/>
      </c>
      <c r="F193" s="32" t="str">
        <f t="shared" si="4"/>
        <v/>
      </c>
      <c r="G193" s="84" t="str">
        <f t="shared" si="5"/>
        <v/>
      </c>
      <c r="H193" s="85"/>
      <c r="I193" s="77" t="s">
        <v>261</v>
      </c>
      <c r="J193" s="2"/>
      <c r="K193" s="32" t="str">
        <f>IF(J193="","C",IF($I193="I",INDEX(Gehaltsklassen!A$11:A$15,MATCH(J193,Gehaltsklassen!C$11:C$15,1),1),IF($I193="II",INDEX(Gehaltsklassen!A$11:A$15,MATCH(J193,Gehaltsklassen!D$11:D$15,1),1),IF($I193="III",INDEX(Gehaltsklassen!A$11:A$15,MATCH(J193,Gehaltsklassen!E$11:E$15,1),1),"Falsche Bodenart"))))</f>
        <v>C</v>
      </c>
      <c r="L193" s="2"/>
      <c r="M193" s="32" t="str">
        <f>IF(L193="","C",IF($I193="I",INDEX(Gehaltsklassen!A$11:A$15,MATCH(L193,Gehaltsklassen!C$11:C$15,1),1),IF($I193="II",INDEX(Gehaltsklassen!A$11:A$15,MATCH(L193,Gehaltsklassen!D$11:D$15,1),1),IF($I193="III",INDEX(Gehaltsklassen!A$11:A$15,MATCH(L193,Gehaltsklassen!E$11:E$15,1),1),"Falsche Bodenart"))))</f>
        <v>C</v>
      </c>
      <c r="N193" s="86" t="str">
        <f>IF(OR(C193=""),"",SUM(F193)*VLOOKUP(K193,Gehaltsklassen!$B$34:$D$38,2,FALSE))</f>
        <v/>
      </c>
      <c r="O193" s="86" t="str">
        <f>IF(OR(C193=""),"",SUM(F193)*VLOOKUP(K193,Gehaltsklassen!$B$34:$D$38,2,FALSE)*C193)</f>
        <v/>
      </c>
      <c r="P193" s="86" t="str">
        <f>IF(OR(C193=""),"",SUM(F193,)*VLOOKUP(K193,Gehaltsklassen!$B$34:$D$38,3,FALSE))</f>
        <v/>
      </c>
      <c r="Q193" s="86" t="str">
        <f>IF(OR(C193=""),"",SUM(F193,)*VLOOKUP(K193,Gehaltsklassen!$B$34:$D$38,3,FALSE)*C193)</f>
        <v/>
      </c>
      <c r="R193" s="87" t="str">
        <f>IF(OR(C193=""),"",(SUM(G193)*VLOOKUP(M193,Gehaltsklassen!$B$34:$D$38,2,FALSE)))</f>
        <v/>
      </c>
      <c r="S193" s="87" t="str">
        <f>IF(OR(C193=""),"",(SUM(G193)*VLOOKUP(M193,Gehaltsklassen!$B$34:$D$38,2,FALSE))*C193)</f>
        <v/>
      </c>
      <c r="T193" s="417" t="str">
        <f>IF(OR(C193=""),"",(SUM(G193)*VLOOKUP(M193,Gehaltsklassen!$B$34:$D$38,3,FALSE)))</f>
        <v/>
      </c>
      <c r="U193" s="417" t="str">
        <f>IF(OR(C193=""),"",(SUM(G193)*VLOOKUP(M193,Gehaltsklassen!$B$34:$D$38,3,FALSE))*C193)</f>
        <v/>
      </c>
    </row>
    <row r="194" spans="1:21" ht="25.9" customHeight="1" x14ac:dyDescent="0.2">
      <c r="A194" s="74" t="str">
        <f>IF(D194="","",MAX($A$10:A193)+1)</f>
        <v/>
      </c>
      <c r="B194" s="82" t="str">
        <f>IF('N-Bedarf GL'!B193="","",'N-Bedarf GL'!B193)</f>
        <v/>
      </c>
      <c r="C194" s="204" t="str">
        <f>IF('N-Bedarf GL'!C193="","",'N-Bedarf GL'!C193)</f>
        <v/>
      </c>
      <c r="D194" s="81" t="str">
        <f>IF('N-Bedarf GL'!D193="","",'N-Bedarf GL'!D193)</f>
        <v/>
      </c>
      <c r="E194" s="83" t="str">
        <f>IF('N-Bedarf GL'!H193="","",'N-Bedarf GL'!H193)</f>
        <v/>
      </c>
      <c r="F194" s="32" t="str">
        <f t="shared" si="4"/>
        <v/>
      </c>
      <c r="G194" s="84" t="str">
        <f t="shared" si="5"/>
        <v/>
      </c>
      <c r="H194" s="85"/>
      <c r="I194" s="77" t="s">
        <v>261</v>
      </c>
      <c r="J194" s="2"/>
      <c r="K194" s="32" t="str">
        <f>IF(J194="","C",IF($I194="I",INDEX(Gehaltsklassen!A$11:A$15,MATCH(J194,Gehaltsklassen!C$11:C$15,1),1),IF($I194="II",INDEX(Gehaltsklassen!A$11:A$15,MATCH(J194,Gehaltsklassen!D$11:D$15,1),1),IF($I194="III",INDEX(Gehaltsklassen!A$11:A$15,MATCH(J194,Gehaltsklassen!E$11:E$15,1),1),"Falsche Bodenart"))))</f>
        <v>C</v>
      </c>
      <c r="L194" s="2"/>
      <c r="M194" s="32" t="str">
        <f>IF(L194="","C",IF($I194="I",INDEX(Gehaltsklassen!A$11:A$15,MATCH(L194,Gehaltsklassen!C$11:C$15,1),1),IF($I194="II",INDEX(Gehaltsklassen!A$11:A$15,MATCH(L194,Gehaltsklassen!D$11:D$15,1),1),IF($I194="III",INDEX(Gehaltsklassen!A$11:A$15,MATCH(L194,Gehaltsklassen!E$11:E$15,1),1),"Falsche Bodenart"))))</f>
        <v>C</v>
      </c>
      <c r="N194" s="86" t="str">
        <f>IF(OR(C194=""),"",SUM(F194)*VLOOKUP(K194,Gehaltsklassen!$B$34:$D$38,2,FALSE))</f>
        <v/>
      </c>
      <c r="O194" s="86" t="str">
        <f>IF(OR(C194=""),"",SUM(F194)*VLOOKUP(K194,Gehaltsklassen!$B$34:$D$38,2,FALSE)*C194)</f>
        <v/>
      </c>
      <c r="P194" s="86" t="str">
        <f>IF(OR(C194=""),"",SUM(F194,)*VLOOKUP(K194,Gehaltsklassen!$B$34:$D$38,3,FALSE))</f>
        <v/>
      </c>
      <c r="Q194" s="86" t="str">
        <f>IF(OR(C194=""),"",SUM(F194,)*VLOOKUP(K194,Gehaltsklassen!$B$34:$D$38,3,FALSE)*C194)</f>
        <v/>
      </c>
      <c r="R194" s="87" t="str">
        <f>IF(OR(C194=""),"",(SUM(G194)*VLOOKUP(M194,Gehaltsklassen!$B$34:$D$38,2,FALSE)))</f>
        <v/>
      </c>
      <c r="S194" s="87" t="str">
        <f>IF(OR(C194=""),"",(SUM(G194)*VLOOKUP(M194,Gehaltsklassen!$B$34:$D$38,2,FALSE))*C194)</f>
        <v/>
      </c>
      <c r="T194" s="417" t="str">
        <f>IF(OR(C194=""),"",(SUM(G194)*VLOOKUP(M194,Gehaltsklassen!$B$34:$D$38,3,FALSE)))</f>
        <v/>
      </c>
      <c r="U194" s="417" t="str">
        <f>IF(OR(C194=""),"",(SUM(G194)*VLOOKUP(M194,Gehaltsklassen!$B$34:$D$38,3,FALSE))*C194)</f>
        <v/>
      </c>
    </row>
    <row r="195" spans="1:21" ht="25.9" customHeight="1" x14ac:dyDescent="0.2">
      <c r="A195" s="74" t="str">
        <f>IF(D195="","",MAX($A$10:A194)+1)</f>
        <v/>
      </c>
      <c r="B195" s="82" t="str">
        <f>IF('N-Bedarf GL'!B194="","",'N-Bedarf GL'!B194)</f>
        <v/>
      </c>
      <c r="C195" s="204" t="str">
        <f>IF('N-Bedarf GL'!C194="","",'N-Bedarf GL'!C194)</f>
        <v/>
      </c>
      <c r="D195" s="81" t="str">
        <f>IF('N-Bedarf GL'!D194="","",'N-Bedarf GL'!D194)</f>
        <v/>
      </c>
      <c r="E195" s="83" t="str">
        <f>IF('N-Bedarf GL'!H194="","",'N-Bedarf GL'!H194)</f>
        <v/>
      </c>
      <c r="F195" s="32" t="str">
        <f t="shared" si="4"/>
        <v/>
      </c>
      <c r="G195" s="84" t="str">
        <f t="shared" si="5"/>
        <v/>
      </c>
      <c r="H195" s="85"/>
      <c r="I195" s="77" t="s">
        <v>261</v>
      </c>
      <c r="J195" s="2"/>
      <c r="K195" s="32" t="str">
        <f>IF(J195="","C",IF($I195="I",INDEX(Gehaltsklassen!A$11:A$15,MATCH(J195,Gehaltsklassen!C$11:C$15,1),1),IF($I195="II",INDEX(Gehaltsklassen!A$11:A$15,MATCH(J195,Gehaltsklassen!D$11:D$15,1),1),IF($I195="III",INDEX(Gehaltsklassen!A$11:A$15,MATCH(J195,Gehaltsklassen!E$11:E$15,1),1),"Falsche Bodenart"))))</f>
        <v>C</v>
      </c>
      <c r="L195" s="2"/>
      <c r="M195" s="32" t="str">
        <f>IF(L195="","C",IF($I195="I",INDEX(Gehaltsklassen!A$11:A$15,MATCH(L195,Gehaltsklassen!C$11:C$15,1),1),IF($I195="II",INDEX(Gehaltsklassen!A$11:A$15,MATCH(L195,Gehaltsklassen!D$11:D$15,1),1),IF($I195="III",INDEX(Gehaltsklassen!A$11:A$15,MATCH(L195,Gehaltsklassen!E$11:E$15,1),1),"Falsche Bodenart"))))</f>
        <v>C</v>
      </c>
      <c r="N195" s="86" t="str">
        <f>IF(OR(C195=""),"",SUM(F195)*VLOOKUP(K195,Gehaltsklassen!$B$34:$D$38,2,FALSE))</f>
        <v/>
      </c>
      <c r="O195" s="86" t="str">
        <f>IF(OR(C195=""),"",SUM(F195)*VLOOKUP(K195,Gehaltsklassen!$B$34:$D$38,2,FALSE)*C195)</f>
        <v/>
      </c>
      <c r="P195" s="86" t="str">
        <f>IF(OR(C195=""),"",SUM(F195,)*VLOOKUP(K195,Gehaltsklassen!$B$34:$D$38,3,FALSE))</f>
        <v/>
      </c>
      <c r="Q195" s="86" t="str">
        <f>IF(OR(C195=""),"",SUM(F195,)*VLOOKUP(K195,Gehaltsklassen!$B$34:$D$38,3,FALSE)*C195)</f>
        <v/>
      </c>
      <c r="R195" s="87" t="str">
        <f>IF(OR(C195=""),"",(SUM(G195)*VLOOKUP(M195,Gehaltsklassen!$B$34:$D$38,2,FALSE)))</f>
        <v/>
      </c>
      <c r="S195" s="87" t="str">
        <f>IF(OR(C195=""),"",(SUM(G195)*VLOOKUP(M195,Gehaltsklassen!$B$34:$D$38,2,FALSE))*C195)</f>
        <v/>
      </c>
      <c r="T195" s="417" t="str">
        <f>IF(OR(C195=""),"",(SUM(G195)*VLOOKUP(M195,Gehaltsklassen!$B$34:$D$38,3,FALSE)))</f>
        <v/>
      </c>
      <c r="U195" s="417" t="str">
        <f>IF(OR(C195=""),"",(SUM(G195)*VLOOKUP(M195,Gehaltsklassen!$B$34:$D$38,3,FALSE))*C195)</f>
        <v/>
      </c>
    </row>
    <row r="196" spans="1:21" ht="25.9" customHeight="1" x14ac:dyDescent="0.2">
      <c r="A196" s="74" t="str">
        <f>IF(D196="","",MAX($A$10:A195)+1)</f>
        <v/>
      </c>
      <c r="B196" s="82" t="str">
        <f>IF('N-Bedarf GL'!B195="","",'N-Bedarf GL'!B195)</f>
        <v/>
      </c>
      <c r="C196" s="204" t="str">
        <f>IF('N-Bedarf GL'!C195="","",'N-Bedarf GL'!C195)</f>
        <v/>
      </c>
      <c r="D196" s="81" t="str">
        <f>IF('N-Bedarf GL'!D195="","",'N-Bedarf GL'!D195)</f>
        <v/>
      </c>
      <c r="E196" s="83" t="str">
        <f>IF('N-Bedarf GL'!H195="","",'N-Bedarf GL'!H195)</f>
        <v/>
      </c>
      <c r="F196" s="32" t="str">
        <f t="shared" si="4"/>
        <v/>
      </c>
      <c r="G196" s="84" t="str">
        <f t="shared" si="5"/>
        <v/>
      </c>
      <c r="H196" s="85"/>
      <c r="I196" s="77" t="s">
        <v>261</v>
      </c>
      <c r="J196" s="2"/>
      <c r="K196" s="32" t="str">
        <f>IF(J196="","C",IF($I196="I",INDEX(Gehaltsklassen!A$11:A$15,MATCH(J196,Gehaltsklassen!C$11:C$15,1),1),IF($I196="II",INDEX(Gehaltsklassen!A$11:A$15,MATCH(J196,Gehaltsklassen!D$11:D$15,1),1),IF($I196="III",INDEX(Gehaltsklassen!A$11:A$15,MATCH(J196,Gehaltsklassen!E$11:E$15,1),1),"Falsche Bodenart"))))</f>
        <v>C</v>
      </c>
      <c r="L196" s="2"/>
      <c r="M196" s="32" t="str">
        <f>IF(L196="","C",IF($I196="I",INDEX(Gehaltsklassen!A$11:A$15,MATCH(L196,Gehaltsklassen!C$11:C$15,1),1),IF($I196="II",INDEX(Gehaltsklassen!A$11:A$15,MATCH(L196,Gehaltsklassen!D$11:D$15,1),1),IF($I196="III",INDEX(Gehaltsklassen!A$11:A$15,MATCH(L196,Gehaltsklassen!E$11:E$15,1),1),"Falsche Bodenart"))))</f>
        <v>C</v>
      </c>
      <c r="N196" s="86" t="str">
        <f>IF(OR(C196=""),"",SUM(F196)*VLOOKUP(K196,Gehaltsklassen!$B$34:$D$38,2,FALSE))</f>
        <v/>
      </c>
      <c r="O196" s="86" t="str">
        <f>IF(OR(C196=""),"",SUM(F196)*VLOOKUP(K196,Gehaltsklassen!$B$34:$D$38,2,FALSE)*C196)</f>
        <v/>
      </c>
      <c r="P196" s="86" t="str">
        <f>IF(OR(C196=""),"",SUM(F196,)*VLOOKUP(K196,Gehaltsklassen!$B$34:$D$38,3,FALSE))</f>
        <v/>
      </c>
      <c r="Q196" s="86" t="str">
        <f>IF(OR(C196=""),"",SUM(F196,)*VLOOKUP(K196,Gehaltsklassen!$B$34:$D$38,3,FALSE)*C196)</f>
        <v/>
      </c>
      <c r="R196" s="87" t="str">
        <f>IF(OR(C196=""),"",(SUM(G196)*VLOOKUP(M196,Gehaltsklassen!$B$34:$D$38,2,FALSE)))</f>
        <v/>
      </c>
      <c r="S196" s="87" t="str">
        <f>IF(OR(C196=""),"",(SUM(G196)*VLOOKUP(M196,Gehaltsklassen!$B$34:$D$38,2,FALSE))*C196)</f>
        <v/>
      </c>
      <c r="T196" s="417" t="str">
        <f>IF(OR(C196=""),"",(SUM(G196)*VLOOKUP(M196,Gehaltsklassen!$B$34:$D$38,3,FALSE)))</f>
        <v/>
      </c>
      <c r="U196" s="417" t="str">
        <f>IF(OR(C196=""),"",(SUM(G196)*VLOOKUP(M196,Gehaltsklassen!$B$34:$D$38,3,FALSE))*C196)</f>
        <v/>
      </c>
    </row>
    <row r="197" spans="1:21" ht="25.9" customHeight="1" x14ac:dyDescent="0.2">
      <c r="A197" s="74" t="str">
        <f>IF(D197="","",MAX($A$10:A196)+1)</f>
        <v/>
      </c>
      <c r="B197" s="82" t="str">
        <f>IF('N-Bedarf GL'!B196="","",'N-Bedarf GL'!B196)</f>
        <v/>
      </c>
      <c r="C197" s="204" t="str">
        <f>IF('N-Bedarf GL'!C196="","",'N-Bedarf GL'!C196)</f>
        <v/>
      </c>
      <c r="D197" s="81" t="str">
        <f>IF('N-Bedarf GL'!D196="","",'N-Bedarf GL'!D196)</f>
        <v/>
      </c>
      <c r="E197" s="83" t="str">
        <f>IF('N-Bedarf GL'!H196="","",'N-Bedarf GL'!H196)</f>
        <v/>
      </c>
      <c r="F197" s="32" t="str">
        <f t="shared" si="4"/>
        <v/>
      </c>
      <c r="G197" s="84" t="str">
        <f t="shared" si="5"/>
        <v/>
      </c>
      <c r="H197" s="85"/>
      <c r="I197" s="77" t="s">
        <v>261</v>
      </c>
      <c r="J197" s="2"/>
      <c r="K197" s="32" t="str">
        <f>IF(J197="","C",IF($I197="I",INDEX(Gehaltsklassen!A$11:A$15,MATCH(J197,Gehaltsklassen!C$11:C$15,1),1),IF($I197="II",INDEX(Gehaltsklassen!A$11:A$15,MATCH(J197,Gehaltsklassen!D$11:D$15,1),1),IF($I197="III",INDEX(Gehaltsklassen!A$11:A$15,MATCH(J197,Gehaltsklassen!E$11:E$15,1),1),"Falsche Bodenart"))))</f>
        <v>C</v>
      </c>
      <c r="L197" s="2"/>
      <c r="M197" s="32" t="str">
        <f>IF(L197="","C",IF($I197="I",INDEX(Gehaltsklassen!A$11:A$15,MATCH(L197,Gehaltsklassen!C$11:C$15,1),1),IF($I197="II",INDEX(Gehaltsklassen!A$11:A$15,MATCH(L197,Gehaltsklassen!D$11:D$15,1),1),IF($I197="III",INDEX(Gehaltsklassen!A$11:A$15,MATCH(L197,Gehaltsklassen!E$11:E$15,1),1),"Falsche Bodenart"))))</f>
        <v>C</v>
      </c>
      <c r="N197" s="86" t="str">
        <f>IF(OR(C197=""),"",SUM(F197)*VLOOKUP(K197,Gehaltsklassen!$B$34:$D$38,2,FALSE))</f>
        <v/>
      </c>
      <c r="O197" s="86" t="str">
        <f>IF(OR(C197=""),"",SUM(F197)*VLOOKUP(K197,Gehaltsklassen!$B$34:$D$38,2,FALSE)*C197)</f>
        <v/>
      </c>
      <c r="P197" s="86" t="str">
        <f>IF(OR(C197=""),"",SUM(F197,)*VLOOKUP(K197,Gehaltsklassen!$B$34:$D$38,3,FALSE))</f>
        <v/>
      </c>
      <c r="Q197" s="86" t="str">
        <f>IF(OR(C197=""),"",SUM(F197,)*VLOOKUP(K197,Gehaltsklassen!$B$34:$D$38,3,FALSE)*C197)</f>
        <v/>
      </c>
      <c r="R197" s="87" t="str">
        <f>IF(OR(C197=""),"",(SUM(G197)*VLOOKUP(M197,Gehaltsklassen!$B$34:$D$38,2,FALSE)))</f>
        <v/>
      </c>
      <c r="S197" s="87" t="str">
        <f>IF(OR(C197=""),"",(SUM(G197)*VLOOKUP(M197,Gehaltsklassen!$B$34:$D$38,2,FALSE))*C197)</f>
        <v/>
      </c>
      <c r="T197" s="417" t="str">
        <f>IF(OR(C197=""),"",(SUM(G197)*VLOOKUP(M197,Gehaltsklassen!$B$34:$D$38,3,FALSE)))</f>
        <v/>
      </c>
      <c r="U197" s="417" t="str">
        <f>IF(OR(C197=""),"",(SUM(G197)*VLOOKUP(M197,Gehaltsklassen!$B$34:$D$38,3,FALSE))*C197)</f>
        <v/>
      </c>
    </row>
    <row r="198" spans="1:21" ht="25.9" customHeight="1" x14ac:dyDescent="0.2">
      <c r="A198" s="74" t="str">
        <f>IF(D198="","",MAX($A$10:A197)+1)</f>
        <v/>
      </c>
      <c r="B198" s="82" t="str">
        <f>IF('N-Bedarf GL'!B197="","",'N-Bedarf GL'!B197)</f>
        <v/>
      </c>
      <c r="C198" s="204" t="str">
        <f>IF('N-Bedarf GL'!C197="","",'N-Bedarf GL'!C197)</f>
        <v/>
      </c>
      <c r="D198" s="81" t="str">
        <f>IF('N-Bedarf GL'!D197="","",'N-Bedarf GL'!D197)</f>
        <v/>
      </c>
      <c r="E198" s="83" t="str">
        <f>IF('N-Bedarf GL'!H197="","",'N-Bedarf GL'!H197)</f>
        <v/>
      </c>
      <c r="F198" s="32" t="str">
        <f t="shared" si="4"/>
        <v/>
      </c>
      <c r="G198" s="84" t="str">
        <f t="shared" si="5"/>
        <v/>
      </c>
      <c r="H198" s="85"/>
      <c r="I198" s="77" t="s">
        <v>261</v>
      </c>
      <c r="J198" s="2"/>
      <c r="K198" s="32" t="str">
        <f>IF(J198="","C",IF($I198="I",INDEX(Gehaltsklassen!A$11:A$15,MATCH(J198,Gehaltsklassen!C$11:C$15,1),1),IF($I198="II",INDEX(Gehaltsklassen!A$11:A$15,MATCH(J198,Gehaltsklassen!D$11:D$15,1),1),IF($I198="III",INDEX(Gehaltsklassen!A$11:A$15,MATCH(J198,Gehaltsklassen!E$11:E$15,1),1),"Falsche Bodenart"))))</f>
        <v>C</v>
      </c>
      <c r="L198" s="2"/>
      <c r="M198" s="32" t="str">
        <f>IF(L198="","C",IF($I198="I",INDEX(Gehaltsklassen!A$11:A$15,MATCH(L198,Gehaltsklassen!C$11:C$15,1),1),IF($I198="II",INDEX(Gehaltsklassen!A$11:A$15,MATCH(L198,Gehaltsklassen!D$11:D$15,1),1),IF($I198="III",INDEX(Gehaltsklassen!A$11:A$15,MATCH(L198,Gehaltsklassen!E$11:E$15,1),1),"Falsche Bodenart"))))</f>
        <v>C</v>
      </c>
      <c r="N198" s="86" t="str">
        <f>IF(OR(C198=""),"",SUM(F198)*VLOOKUP(K198,Gehaltsklassen!$B$34:$D$38,2,FALSE))</f>
        <v/>
      </c>
      <c r="O198" s="86" t="str">
        <f>IF(OR(C198=""),"",SUM(F198)*VLOOKUP(K198,Gehaltsklassen!$B$34:$D$38,2,FALSE)*C198)</f>
        <v/>
      </c>
      <c r="P198" s="86" t="str">
        <f>IF(OR(C198=""),"",SUM(F198,)*VLOOKUP(K198,Gehaltsklassen!$B$34:$D$38,3,FALSE))</f>
        <v/>
      </c>
      <c r="Q198" s="86" t="str">
        <f>IF(OR(C198=""),"",SUM(F198,)*VLOOKUP(K198,Gehaltsklassen!$B$34:$D$38,3,FALSE)*C198)</f>
        <v/>
      </c>
      <c r="R198" s="87" t="str">
        <f>IF(OR(C198=""),"",(SUM(G198)*VLOOKUP(M198,Gehaltsklassen!$B$34:$D$38,2,FALSE)))</f>
        <v/>
      </c>
      <c r="S198" s="87" t="str">
        <f>IF(OR(C198=""),"",(SUM(G198)*VLOOKUP(M198,Gehaltsklassen!$B$34:$D$38,2,FALSE))*C198)</f>
        <v/>
      </c>
      <c r="T198" s="417" t="str">
        <f>IF(OR(C198=""),"",(SUM(G198)*VLOOKUP(M198,Gehaltsklassen!$B$34:$D$38,3,FALSE)))</f>
        <v/>
      </c>
      <c r="U198" s="417" t="str">
        <f>IF(OR(C198=""),"",(SUM(G198)*VLOOKUP(M198,Gehaltsklassen!$B$34:$D$38,3,FALSE))*C198)</f>
        <v/>
      </c>
    </row>
    <row r="199" spans="1:21" ht="25.9" customHeight="1" x14ac:dyDescent="0.2">
      <c r="A199" s="74" t="str">
        <f>IF(D199="","",MAX($A$10:A198)+1)</f>
        <v/>
      </c>
      <c r="B199" s="82" t="str">
        <f>IF('N-Bedarf GL'!B198="","",'N-Bedarf GL'!B198)</f>
        <v/>
      </c>
      <c r="C199" s="204" t="str">
        <f>IF('N-Bedarf GL'!C198="","",'N-Bedarf GL'!C198)</f>
        <v/>
      </c>
      <c r="D199" s="81" t="str">
        <f>IF('N-Bedarf GL'!D198="","",'N-Bedarf GL'!D198)</f>
        <v/>
      </c>
      <c r="E199" s="83" t="str">
        <f>IF('N-Bedarf GL'!H198="","",'N-Bedarf GL'!H198)</f>
        <v/>
      </c>
      <c r="F199" s="32" t="str">
        <f t="shared" si="4"/>
        <v/>
      </c>
      <c r="G199" s="84" t="str">
        <f t="shared" si="5"/>
        <v/>
      </c>
      <c r="H199" s="85"/>
      <c r="I199" s="77" t="s">
        <v>261</v>
      </c>
      <c r="J199" s="2"/>
      <c r="K199" s="32" t="str">
        <f>IF(J199="","C",IF($I199="I",INDEX(Gehaltsklassen!A$11:A$15,MATCH(J199,Gehaltsklassen!C$11:C$15,1),1),IF($I199="II",INDEX(Gehaltsklassen!A$11:A$15,MATCH(J199,Gehaltsklassen!D$11:D$15,1),1),IF($I199="III",INDEX(Gehaltsklassen!A$11:A$15,MATCH(J199,Gehaltsklassen!E$11:E$15,1),1),"Falsche Bodenart"))))</f>
        <v>C</v>
      </c>
      <c r="L199" s="2"/>
      <c r="M199" s="32" t="str">
        <f>IF(L199="","C",IF($I199="I",INDEX(Gehaltsklassen!A$11:A$15,MATCH(L199,Gehaltsklassen!C$11:C$15,1),1),IF($I199="II",INDEX(Gehaltsklassen!A$11:A$15,MATCH(L199,Gehaltsklassen!D$11:D$15,1),1),IF($I199="III",INDEX(Gehaltsklassen!A$11:A$15,MATCH(L199,Gehaltsklassen!E$11:E$15,1),1),"Falsche Bodenart"))))</f>
        <v>C</v>
      </c>
      <c r="N199" s="86" t="str">
        <f>IF(OR(C199=""),"",SUM(F199)*VLOOKUP(K199,Gehaltsklassen!$B$34:$D$38,2,FALSE))</f>
        <v/>
      </c>
      <c r="O199" s="86" t="str">
        <f>IF(OR(C199=""),"",SUM(F199)*VLOOKUP(K199,Gehaltsklassen!$B$34:$D$38,2,FALSE)*C199)</f>
        <v/>
      </c>
      <c r="P199" s="86" t="str">
        <f>IF(OR(C199=""),"",SUM(F199,)*VLOOKUP(K199,Gehaltsklassen!$B$34:$D$38,3,FALSE))</f>
        <v/>
      </c>
      <c r="Q199" s="86" t="str">
        <f>IF(OR(C199=""),"",SUM(F199,)*VLOOKUP(K199,Gehaltsklassen!$B$34:$D$38,3,FALSE)*C199)</f>
        <v/>
      </c>
      <c r="R199" s="87" t="str">
        <f>IF(OR(C199=""),"",(SUM(G199)*VLOOKUP(M199,Gehaltsklassen!$B$34:$D$38,2,FALSE)))</f>
        <v/>
      </c>
      <c r="S199" s="87" t="str">
        <f>IF(OR(C199=""),"",(SUM(G199)*VLOOKUP(M199,Gehaltsklassen!$B$34:$D$38,2,FALSE))*C199)</f>
        <v/>
      </c>
      <c r="T199" s="417" t="str">
        <f>IF(OR(C199=""),"",(SUM(G199)*VLOOKUP(M199,Gehaltsklassen!$B$34:$D$38,3,FALSE)))</f>
        <v/>
      </c>
      <c r="U199" s="417" t="str">
        <f>IF(OR(C199=""),"",(SUM(G199)*VLOOKUP(M199,Gehaltsklassen!$B$34:$D$38,3,FALSE))*C199)</f>
        <v/>
      </c>
    </row>
    <row r="200" spans="1:21" ht="25.9" customHeight="1" x14ac:dyDescent="0.2">
      <c r="A200" s="74" t="str">
        <f>IF(D200="","",MAX($A$10:A199)+1)</f>
        <v/>
      </c>
      <c r="B200" s="82" t="str">
        <f>IF('N-Bedarf GL'!B199="","",'N-Bedarf GL'!B199)</f>
        <v/>
      </c>
      <c r="C200" s="204" t="str">
        <f>IF('N-Bedarf GL'!C199="","",'N-Bedarf GL'!C199)</f>
        <v/>
      </c>
      <c r="D200" s="81" t="str">
        <f>IF('N-Bedarf GL'!D199="","",'N-Bedarf GL'!D199)</f>
        <v/>
      </c>
      <c r="E200" s="83" t="str">
        <f>IF('N-Bedarf GL'!H199="","",'N-Bedarf GL'!H199)</f>
        <v/>
      </c>
      <c r="F200" s="32" t="str">
        <f t="shared" si="4"/>
        <v/>
      </c>
      <c r="G200" s="84" t="str">
        <f t="shared" si="5"/>
        <v/>
      </c>
      <c r="H200" s="85"/>
      <c r="I200" s="77" t="s">
        <v>261</v>
      </c>
      <c r="J200" s="2"/>
      <c r="K200" s="32" t="str">
        <f>IF(J200="","C",IF($I200="I",INDEX(Gehaltsklassen!A$11:A$15,MATCH(J200,Gehaltsklassen!C$11:C$15,1),1),IF($I200="II",INDEX(Gehaltsklassen!A$11:A$15,MATCH(J200,Gehaltsklassen!D$11:D$15,1),1),IF($I200="III",INDEX(Gehaltsklassen!A$11:A$15,MATCH(J200,Gehaltsklassen!E$11:E$15,1),1),"Falsche Bodenart"))))</f>
        <v>C</v>
      </c>
      <c r="L200" s="2"/>
      <c r="M200" s="32" t="str">
        <f>IF(L200="","C",IF($I200="I",INDEX(Gehaltsklassen!A$11:A$15,MATCH(L200,Gehaltsklassen!C$11:C$15,1),1),IF($I200="II",INDEX(Gehaltsklassen!A$11:A$15,MATCH(L200,Gehaltsklassen!D$11:D$15,1),1),IF($I200="III",INDEX(Gehaltsklassen!A$11:A$15,MATCH(L200,Gehaltsklassen!E$11:E$15,1),1),"Falsche Bodenart"))))</f>
        <v>C</v>
      </c>
      <c r="N200" s="86" t="str">
        <f>IF(OR(C200=""),"",SUM(F200)*VLOOKUP(K200,Gehaltsklassen!$B$34:$D$38,2,FALSE))</f>
        <v/>
      </c>
      <c r="O200" s="86" t="str">
        <f>IF(OR(C200=""),"",SUM(F200)*VLOOKUP(K200,Gehaltsklassen!$B$34:$D$38,2,FALSE)*C200)</f>
        <v/>
      </c>
      <c r="P200" s="86" t="str">
        <f>IF(OR(C200=""),"",SUM(F200,)*VLOOKUP(K200,Gehaltsklassen!$B$34:$D$38,3,FALSE))</f>
        <v/>
      </c>
      <c r="Q200" s="86" t="str">
        <f>IF(OR(C200=""),"",SUM(F200,)*VLOOKUP(K200,Gehaltsklassen!$B$34:$D$38,3,FALSE)*C200)</f>
        <v/>
      </c>
      <c r="R200" s="87" t="str">
        <f>IF(OR(C200=""),"",(SUM(G200)*VLOOKUP(M200,Gehaltsklassen!$B$34:$D$38,2,FALSE)))</f>
        <v/>
      </c>
      <c r="S200" s="87" t="str">
        <f>IF(OR(C200=""),"",(SUM(G200)*VLOOKUP(M200,Gehaltsklassen!$B$34:$D$38,2,FALSE))*C200)</f>
        <v/>
      </c>
      <c r="T200" s="417" t="str">
        <f>IF(OR(C200=""),"",(SUM(G200)*VLOOKUP(M200,Gehaltsklassen!$B$34:$D$38,3,FALSE)))</f>
        <v/>
      </c>
      <c r="U200" s="417" t="str">
        <f>IF(OR(C200=""),"",(SUM(G200)*VLOOKUP(M200,Gehaltsklassen!$B$34:$D$38,3,FALSE))*C200)</f>
        <v/>
      </c>
    </row>
    <row r="201" spans="1:21" ht="25.9" customHeight="1" x14ac:dyDescent="0.2">
      <c r="A201" s="74" t="str">
        <f>IF(D201="","",MAX($A$10:A200)+1)</f>
        <v/>
      </c>
      <c r="B201" s="82" t="str">
        <f>IF('N-Bedarf GL'!B200="","",'N-Bedarf GL'!B200)</f>
        <v/>
      </c>
      <c r="C201" s="204" t="str">
        <f>IF('N-Bedarf GL'!C200="","",'N-Bedarf GL'!C200)</f>
        <v/>
      </c>
      <c r="D201" s="81" t="str">
        <f>IF('N-Bedarf GL'!D200="","",'N-Bedarf GL'!D200)</f>
        <v/>
      </c>
      <c r="E201" s="83" t="str">
        <f>IF('N-Bedarf GL'!H200="","",'N-Bedarf GL'!H200)</f>
        <v/>
      </c>
      <c r="F201" s="32" t="str">
        <f t="shared" ref="F201:F264" si="6">IF(OR(D201="",D201="keine"),"",VLOOKUP(D201,PSollG,3,FALSE)*E201)</f>
        <v/>
      </c>
      <c r="G201" s="84" t="str">
        <f t="shared" ref="G201:G264" si="7">IF(OR(D201="",D201="keine"),"",VLOOKUP(D201,PSollG,4,FALSE)*E201)</f>
        <v/>
      </c>
      <c r="H201" s="85"/>
      <c r="I201" s="77" t="s">
        <v>261</v>
      </c>
      <c r="J201" s="2"/>
      <c r="K201" s="32" t="str">
        <f>IF(J201="","C",IF($I201="I",INDEX(Gehaltsklassen!A$11:A$15,MATCH(J201,Gehaltsklassen!C$11:C$15,1),1),IF($I201="II",INDEX(Gehaltsklassen!A$11:A$15,MATCH(J201,Gehaltsklassen!D$11:D$15,1),1),IF($I201="III",INDEX(Gehaltsklassen!A$11:A$15,MATCH(J201,Gehaltsklassen!E$11:E$15,1),1),"Falsche Bodenart"))))</f>
        <v>C</v>
      </c>
      <c r="L201" s="2"/>
      <c r="M201" s="32" t="str">
        <f>IF(L201="","C",IF($I201="I",INDEX(Gehaltsklassen!A$11:A$15,MATCH(L201,Gehaltsklassen!C$11:C$15,1),1),IF($I201="II",INDEX(Gehaltsklassen!A$11:A$15,MATCH(L201,Gehaltsklassen!D$11:D$15,1),1),IF($I201="III",INDEX(Gehaltsklassen!A$11:A$15,MATCH(L201,Gehaltsklassen!E$11:E$15,1),1),"Falsche Bodenart"))))</f>
        <v>C</v>
      </c>
      <c r="N201" s="86" t="str">
        <f>IF(OR(C201=""),"",SUM(F201)*VLOOKUP(K201,Gehaltsklassen!$B$34:$D$38,2,FALSE))</f>
        <v/>
      </c>
      <c r="O201" s="86" t="str">
        <f>IF(OR(C201=""),"",SUM(F201)*VLOOKUP(K201,Gehaltsklassen!$B$34:$D$38,2,FALSE)*C201)</f>
        <v/>
      </c>
      <c r="P201" s="86" t="str">
        <f>IF(OR(C201=""),"",SUM(F201,)*VLOOKUP(K201,Gehaltsklassen!$B$34:$D$38,3,FALSE))</f>
        <v/>
      </c>
      <c r="Q201" s="86" t="str">
        <f>IF(OR(C201=""),"",SUM(F201,)*VLOOKUP(K201,Gehaltsklassen!$B$34:$D$38,3,FALSE)*C201)</f>
        <v/>
      </c>
      <c r="R201" s="87" t="str">
        <f>IF(OR(C201=""),"",(SUM(G201)*VLOOKUP(M201,Gehaltsklassen!$B$34:$D$38,2,FALSE)))</f>
        <v/>
      </c>
      <c r="S201" s="87" t="str">
        <f>IF(OR(C201=""),"",(SUM(G201)*VLOOKUP(M201,Gehaltsklassen!$B$34:$D$38,2,FALSE))*C201)</f>
        <v/>
      </c>
      <c r="T201" s="417" t="str">
        <f>IF(OR(C201=""),"",(SUM(G201)*VLOOKUP(M201,Gehaltsklassen!$B$34:$D$38,3,FALSE)))</f>
        <v/>
      </c>
      <c r="U201" s="417" t="str">
        <f>IF(OR(C201=""),"",(SUM(G201)*VLOOKUP(M201,Gehaltsklassen!$B$34:$D$38,3,FALSE))*C201)</f>
        <v/>
      </c>
    </row>
    <row r="202" spans="1:21" ht="25.9" customHeight="1" x14ac:dyDescent="0.2">
      <c r="A202" s="74" t="str">
        <f>IF(D202="","",MAX($A$10:A201)+1)</f>
        <v/>
      </c>
      <c r="B202" s="82" t="str">
        <f>IF('N-Bedarf GL'!B201="","",'N-Bedarf GL'!B201)</f>
        <v/>
      </c>
      <c r="C202" s="204" t="str">
        <f>IF('N-Bedarf GL'!C201="","",'N-Bedarf GL'!C201)</f>
        <v/>
      </c>
      <c r="D202" s="81" t="str">
        <f>IF('N-Bedarf GL'!D201="","",'N-Bedarf GL'!D201)</f>
        <v/>
      </c>
      <c r="E202" s="83" t="str">
        <f>IF('N-Bedarf GL'!H201="","",'N-Bedarf GL'!H201)</f>
        <v/>
      </c>
      <c r="F202" s="32" t="str">
        <f t="shared" si="6"/>
        <v/>
      </c>
      <c r="G202" s="84" t="str">
        <f t="shared" si="7"/>
        <v/>
      </c>
      <c r="H202" s="85"/>
      <c r="I202" s="77" t="s">
        <v>261</v>
      </c>
      <c r="J202" s="2"/>
      <c r="K202" s="32" t="str">
        <f>IF(J202="","C",IF($I202="I",INDEX(Gehaltsklassen!A$11:A$15,MATCH(J202,Gehaltsklassen!C$11:C$15,1),1),IF($I202="II",INDEX(Gehaltsklassen!A$11:A$15,MATCH(J202,Gehaltsklassen!D$11:D$15,1),1),IF($I202="III",INDEX(Gehaltsklassen!A$11:A$15,MATCH(J202,Gehaltsklassen!E$11:E$15,1),1),"Falsche Bodenart"))))</f>
        <v>C</v>
      </c>
      <c r="L202" s="2"/>
      <c r="M202" s="32" t="str">
        <f>IF(L202="","C",IF($I202="I",INDEX(Gehaltsklassen!A$11:A$15,MATCH(L202,Gehaltsklassen!C$11:C$15,1),1),IF($I202="II",INDEX(Gehaltsklassen!A$11:A$15,MATCH(L202,Gehaltsklassen!D$11:D$15,1),1),IF($I202="III",INDEX(Gehaltsklassen!A$11:A$15,MATCH(L202,Gehaltsklassen!E$11:E$15,1),1),"Falsche Bodenart"))))</f>
        <v>C</v>
      </c>
      <c r="N202" s="86" t="str">
        <f>IF(OR(C202=""),"",SUM(F202)*VLOOKUP(K202,Gehaltsklassen!$B$34:$D$38,2,FALSE))</f>
        <v/>
      </c>
      <c r="O202" s="86" t="str">
        <f>IF(OR(C202=""),"",SUM(F202)*VLOOKUP(K202,Gehaltsklassen!$B$34:$D$38,2,FALSE)*C202)</f>
        <v/>
      </c>
      <c r="P202" s="86" t="str">
        <f>IF(OR(C202=""),"",SUM(F202,)*VLOOKUP(K202,Gehaltsklassen!$B$34:$D$38,3,FALSE))</f>
        <v/>
      </c>
      <c r="Q202" s="86" t="str">
        <f>IF(OR(C202=""),"",SUM(F202,)*VLOOKUP(K202,Gehaltsklassen!$B$34:$D$38,3,FALSE)*C202)</f>
        <v/>
      </c>
      <c r="R202" s="87" t="str">
        <f>IF(OR(C202=""),"",(SUM(G202)*VLOOKUP(M202,Gehaltsklassen!$B$34:$D$38,2,FALSE)))</f>
        <v/>
      </c>
      <c r="S202" s="87" t="str">
        <f>IF(OR(C202=""),"",(SUM(G202)*VLOOKUP(M202,Gehaltsklassen!$B$34:$D$38,2,FALSE))*C202)</f>
        <v/>
      </c>
      <c r="T202" s="417" t="str">
        <f>IF(OR(C202=""),"",(SUM(G202)*VLOOKUP(M202,Gehaltsklassen!$B$34:$D$38,3,FALSE)))</f>
        <v/>
      </c>
      <c r="U202" s="417" t="str">
        <f>IF(OR(C202=""),"",(SUM(G202)*VLOOKUP(M202,Gehaltsklassen!$B$34:$D$38,3,FALSE))*C202)</f>
        <v/>
      </c>
    </row>
    <row r="203" spans="1:21" ht="25.9" customHeight="1" x14ac:dyDescent="0.2">
      <c r="A203" s="74" t="str">
        <f>IF(D203="","",MAX($A$10:A202)+1)</f>
        <v/>
      </c>
      <c r="B203" s="82" t="str">
        <f>IF('N-Bedarf GL'!B202="","",'N-Bedarf GL'!B202)</f>
        <v/>
      </c>
      <c r="C203" s="204" t="str">
        <f>IF('N-Bedarf GL'!C202="","",'N-Bedarf GL'!C202)</f>
        <v/>
      </c>
      <c r="D203" s="81" t="str">
        <f>IF('N-Bedarf GL'!D202="","",'N-Bedarf GL'!D202)</f>
        <v/>
      </c>
      <c r="E203" s="83" t="str">
        <f>IF('N-Bedarf GL'!H202="","",'N-Bedarf GL'!H202)</f>
        <v/>
      </c>
      <c r="F203" s="32" t="str">
        <f t="shared" si="6"/>
        <v/>
      </c>
      <c r="G203" s="84" t="str">
        <f t="shared" si="7"/>
        <v/>
      </c>
      <c r="H203" s="85"/>
      <c r="I203" s="77" t="s">
        <v>261</v>
      </c>
      <c r="J203" s="2"/>
      <c r="K203" s="32" t="str">
        <f>IF(J203="","C",IF($I203="I",INDEX(Gehaltsklassen!A$11:A$15,MATCH(J203,Gehaltsklassen!C$11:C$15,1),1),IF($I203="II",INDEX(Gehaltsklassen!A$11:A$15,MATCH(J203,Gehaltsklassen!D$11:D$15,1),1),IF($I203="III",INDEX(Gehaltsklassen!A$11:A$15,MATCH(J203,Gehaltsklassen!E$11:E$15,1),1),"Falsche Bodenart"))))</f>
        <v>C</v>
      </c>
      <c r="L203" s="2"/>
      <c r="M203" s="32" t="str">
        <f>IF(L203="","C",IF($I203="I",INDEX(Gehaltsklassen!A$11:A$15,MATCH(L203,Gehaltsklassen!C$11:C$15,1),1),IF($I203="II",INDEX(Gehaltsklassen!A$11:A$15,MATCH(L203,Gehaltsklassen!D$11:D$15,1),1),IF($I203="III",INDEX(Gehaltsklassen!A$11:A$15,MATCH(L203,Gehaltsklassen!E$11:E$15,1),1),"Falsche Bodenart"))))</f>
        <v>C</v>
      </c>
      <c r="N203" s="86" t="str">
        <f>IF(OR(C203=""),"",SUM(F203)*VLOOKUP(K203,Gehaltsklassen!$B$34:$D$38,2,FALSE))</f>
        <v/>
      </c>
      <c r="O203" s="86" t="str">
        <f>IF(OR(C203=""),"",SUM(F203)*VLOOKUP(K203,Gehaltsklassen!$B$34:$D$38,2,FALSE)*C203)</f>
        <v/>
      </c>
      <c r="P203" s="86" t="str">
        <f>IF(OR(C203=""),"",SUM(F203,)*VLOOKUP(K203,Gehaltsklassen!$B$34:$D$38,3,FALSE))</f>
        <v/>
      </c>
      <c r="Q203" s="86" t="str">
        <f>IF(OR(C203=""),"",SUM(F203,)*VLOOKUP(K203,Gehaltsklassen!$B$34:$D$38,3,FALSE)*C203)</f>
        <v/>
      </c>
      <c r="R203" s="87" t="str">
        <f>IF(OR(C203=""),"",(SUM(G203)*VLOOKUP(M203,Gehaltsklassen!$B$34:$D$38,2,FALSE)))</f>
        <v/>
      </c>
      <c r="S203" s="87" t="str">
        <f>IF(OR(C203=""),"",(SUM(G203)*VLOOKUP(M203,Gehaltsklassen!$B$34:$D$38,2,FALSE))*C203)</f>
        <v/>
      </c>
      <c r="T203" s="417" t="str">
        <f>IF(OR(C203=""),"",(SUM(G203)*VLOOKUP(M203,Gehaltsklassen!$B$34:$D$38,3,FALSE)))</f>
        <v/>
      </c>
      <c r="U203" s="417" t="str">
        <f>IF(OR(C203=""),"",(SUM(G203)*VLOOKUP(M203,Gehaltsklassen!$B$34:$D$38,3,FALSE))*C203)</f>
        <v/>
      </c>
    </row>
    <row r="204" spans="1:21" ht="25.9" customHeight="1" x14ac:dyDescent="0.2">
      <c r="A204" s="74" t="str">
        <f>IF(D204="","",MAX($A$10:A203)+1)</f>
        <v/>
      </c>
      <c r="B204" s="82" t="str">
        <f>IF('N-Bedarf GL'!B203="","",'N-Bedarf GL'!B203)</f>
        <v/>
      </c>
      <c r="C204" s="204" t="str">
        <f>IF('N-Bedarf GL'!C203="","",'N-Bedarf GL'!C203)</f>
        <v/>
      </c>
      <c r="D204" s="81" t="str">
        <f>IF('N-Bedarf GL'!D203="","",'N-Bedarf GL'!D203)</f>
        <v/>
      </c>
      <c r="E204" s="83" t="str">
        <f>IF('N-Bedarf GL'!H203="","",'N-Bedarf GL'!H203)</f>
        <v/>
      </c>
      <c r="F204" s="32" t="str">
        <f t="shared" si="6"/>
        <v/>
      </c>
      <c r="G204" s="84" t="str">
        <f t="shared" si="7"/>
        <v/>
      </c>
      <c r="H204" s="85"/>
      <c r="I204" s="77" t="s">
        <v>261</v>
      </c>
      <c r="J204" s="2"/>
      <c r="K204" s="32" t="str">
        <f>IF(J204="","C",IF($I204="I",INDEX(Gehaltsklassen!A$11:A$15,MATCH(J204,Gehaltsklassen!C$11:C$15,1),1),IF($I204="II",INDEX(Gehaltsklassen!A$11:A$15,MATCH(J204,Gehaltsklassen!D$11:D$15,1),1),IF($I204="III",INDEX(Gehaltsklassen!A$11:A$15,MATCH(J204,Gehaltsklassen!E$11:E$15,1),1),"Falsche Bodenart"))))</f>
        <v>C</v>
      </c>
      <c r="L204" s="2"/>
      <c r="M204" s="32" t="str">
        <f>IF(L204="","C",IF($I204="I",INDEX(Gehaltsklassen!A$11:A$15,MATCH(L204,Gehaltsklassen!C$11:C$15,1),1),IF($I204="II",INDEX(Gehaltsklassen!A$11:A$15,MATCH(L204,Gehaltsklassen!D$11:D$15,1),1),IF($I204="III",INDEX(Gehaltsklassen!A$11:A$15,MATCH(L204,Gehaltsklassen!E$11:E$15,1),1),"Falsche Bodenart"))))</f>
        <v>C</v>
      </c>
      <c r="N204" s="86" t="str">
        <f>IF(OR(C204=""),"",SUM(F204)*VLOOKUP(K204,Gehaltsklassen!$B$34:$D$38,2,FALSE))</f>
        <v/>
      </c>
      <c r="O204" s="86" t="str">
        <f>IF(OR(C204=""),"",SUM(F204)*VLOOKUP(K204,Gehaltsklassen!$B$34:$D$38,2,FALSE)*C204)</f>
        <v/>
      </c>
      <c r="P204" s="86" t="str">
        <f>IF(OR(C204=""),"",SUM(F204,)*VLOOKUP(K204,Gehaltsklassen!$B$34:$D$38,3,FALSE))</f>
        <v/>
      </c>
      <c r="Q204" s="86" t="str">
        <f>IF(OR(C204=""),"",SUM(F204,)*VLOOKUP(K204,Gehaltsklassen!$B$34:$D$38,3,FALSE)*C204)</f>
        <v/>
      </c>
      <c r="R204" s="87" t="str">
        <f>IF(OR(C204=""),"",(SUM(G204)*VLOOKUP(M204,Gehaltsklassen!$B$34:$D$38,2,FALSE)))</f>
        <v/>
      </c>
      <c r="S204" s="87" t="str">
        <f>IF(OR(C204=""),"",(SUM(G204)*VLOOKUP(M204,Gehaltsklassen!$B$34:$D$38,2,FALSE))*C204)</f>
        <v/>
      </c>
      <c r="T204" s="417" t="str">
        <f>IF(OR(C204=""),"",(SUM(G204)*VLOOKUP(M204,Gehaltsklassen!$B$34:$D$38,3,FALSE)))</f>
        <v/>
      </c>
      <c r="U204" s="417" t="str">
        <f>IF(OR(C204=""),"",(SUM(G204)*VLOOKUP(M204,Gehaltsklassen!$B$34:$D$38,3,FALSE))*C204)</f>
        <v/>
      </c>
    </row>
    <row r="205" spans="1:21" ht="25.9" customHeight="1" x14ac:dyDescent="0.2">
      <c r="A205" s="74" t="str">
        <f>IF(D205="","",MAX($A$10:A204)+1)</f>
        <v/>
      </c>
      <c r="B205" s="82" t="str">
        <f>IF('N-Bedarf GL'!B204="","",'N-Bedarf GL'!B204)</f>
        <v/>
      </c>
      <c r="C205" s="204" t="str">
        <f>IF('N-Bedarf GL'!C204="","",'N-Bedarf GL'!C204)</f>
        <v/>
      </c>
      <c r="D205" s="81" t="str">
        <f>IF('N-Bedarf GL'!D204="","",'N-Bedarf GL'!D204)</f>
        <v/>
      </c>
      <c r="E205" s="83" t="str">
        <f>IF('N-Bedarf GL'!H204="","",'N-Bedarf GL'!H204)</f>
        <v/>
      </c>
      <c r="F205" s="32" t="str">
        <f t="shared" si="6"/>
        <v/>
      </c>
      <c r="G205" s="84" t="str">
        <f t="shared" si="7"/>
        <v/>
      </c>
      <c r="H205" s="85"/>
      <c r="I205" s="77" t="s">
        <v>261</v>
      </c>
      <c r="J205" s="2"/>
      <c r="K205" s="32" t="str">
        <f>IF(J205="","C",IF($I205="I",INDEX(Gehaltsklassen!A$11:A$15,MATCH(J205,Gehaltsklassen!C$11:C$15,1),1),IF($I205="II",INDEX(Gehaltsklassen!A$11:A$15,MATCH(J205,Gehaltsklassen!D$11:D$15,1),1),IF($I205="III",INDEX(Gehaltsklassen!A$11:A$15,MATCH(J205,Gehaltsklassen!E$11:E$15,1),1),"Falsche Bodenart"))))</f>
        <v>C</v>
      </c>
      <c r="L205" s="2"/>
      <c r="M205" s="32" t="str">
        <f>IF(L205="","C",IF($I205="I",INDEX(Gehaltsklassen!A$11:A$15,MATCH(L205,Gehaltsklassen!C$11:C$15,1),1),IF($I205="II",INDEX(Gehaltsklassen!A$11:A$15,MATCH(L205,Gehaltsklassen!D$11:D$15,1),1),IF($I205="III",INDEX(Gehaltsklassen!A$11:A$15,MATCH(L205,Gehaltsklassen!E$11:E$15,1),1),"Falsche Bodenart"))))</f>
        <v>C</v>
      </c>
      <c r="N205" s="86" t="str">
        <f>IF(OR(C205=""),"",SUM(F205)*VLOOKUP(K205,Gehaltsklassen!$B$34:$D$38,2,FALSE))</f>
        <v/>
      </c>
      <c r="O205" s="86" t="str">
        <f>IF(OR(C205=""),"",SUM(F205)*VLOOKUP(K205,Gehaltsklassen!$B$34:$D$38,2,FALSE)*C205)</f>
        <v/>
      </c>
      <c r="P205" s="86" t="str">
        <f>IF(OR(C205=""),"",SUM(F205,)*VLOOKUP(K205,Gehaltsklassen!$B$34:$D$38,3,FALSE))</f>
        <v/>
      </c>
      <c r="Q205" s="86" t="str">
        <f>IF(OR(C205=""),"",SUM(F205,)*VLOOKUP(K205,Gehaltsklassen!$B$34:$D$38,3,FALSE)*C205)</f>
        <v/>
      </c>
      <c r="R205" s="87" t="str">
        <f>IF(OR(C205=""),"",(SUM(G205)*VLOOKUP(M205,Gehaltsklassen!$B$34:$D$38,2,FALSE)))</f>
        <v/>
      </c>
      <c r="S205" s="87" t="str">
        <f>IF(OR(C205=""),"",(SUM(G205)*VLOOKUP(M205,Gehaltsklassen!$B$34:$D$38,2,FALSE))*C205)</f>
        <v/>
      </c>
      <c r="T205" s="417" t="str">
        <f>IF(OR(C205=""),"",(SUM(G205)*VLOOKUP(M205,Gehaltsklassen!$B$34:$D$38,3,FALSE)))</f>
        <v/>
      </c>
      <c r="U205" s="417" t="str">
        <f>IF(OR(C205=""),"",(SUM(G205)*VLOOKUP(M205,Gehaltsklassen!$B$34:$D$38,3,FALSE))*C205)</f>
        <v/>
      </c>
    </row>
    <row r="206" spans="1:21" ht="25.9" customHeight="1" x14ac:dyDescent="0.2">
      <c r="A206" s="74" t="str">
        <f>IF(D206="","",MAX($A$10:A205)+1)</f>
        <v/>
      </c>
      <c r="B206" s="82" t="str">
        <f>IF('N-Bedarf GL'!B205="","",'N-Bedarf GL'!B205)</f>
        <v/>
      </c>
      <c r="C206" s="204" t="str">
        <f>IF('N-Bedarf GL'!C205="","",'N-Bedarf GL'!C205)</f>
        <v/>
      </c>
      <c r="D206" s="81" t="str">
        <f>IF('N-Bedarf GL'!D205="","",'N-Bedarf GL'!D205)</f>
        <v/>
      </c>
      <c r="E206" s="83" t="str">
        <f>IF('N-Bedarf GL'!H205="","",'N-Bedarf GL'!H205)</f>
        <v/>
      </c>
      <c r="F206" s="32" t="str">
        <f t="shared" si="6"/>
        <v/>
      </c>
      <c r="G206" s="84" t="str">
        <f t="shared" si="7"/>
        <v/>
      </c>
      <c r="H206" s="85"/>
      <c r="I206" s="77" t="s">
        <v>261</v>
      </c>
      <c r="J206" s="2"/>
      <c r="K206" s="32" t="str">
        <f>IF(J206="","C",IF($I206="I",INDEX(Gehaltsklassen!A$11:A$15,MATCH(J206,Gehaltsklassen!C$11:C$15,1),1),IF($I206="II",INDEX(Gehaltsklassen!A$11:A$15,MATCH(J206,Gehaltsklassen!D$11:D$15,1),1),IF($I206="III",INDEX(Gehaltsklassen!A$11:A$15,MATCH(J206,Gehaltsklassen!E$11:E$15,1),1),"Falsche Bodenart"))))</f>
        <v>C</v>
      </c>
      <c r="L206" s="2"/>
      <c r="M206" s="32" t="str">
        <f>IF(L206="","C",IF($I206="I",INDEX(Gehaltsklassen!A$11:A$15,MATCH(L206,Gehaltsklassen!C$11:C$15,1),1),IF($I206="II",INDEX(Gehaltsklassen!A$11:A$15,MATCH(L206,Gehaltsklassen!D$11:D$15,1),1),IF($I206="III",INDEX(Gehaltsklassen!A$11:A$15,MATCH(L206,Gehaltsklassen!E$11:E$15,1),1),"Falsche Bodenart"))))</f>
        <v>C</v>
      </c>
      <c r="N206" s="86" t="str">
        <f>IF(OR(C206=""),"",SUM(F206)*VLOOKUP(K206,Gehaltsklassen!$B$34:$D$38,2,FALSE))</f>
        <v/>
      </c>
      <c r="O206" s="86" t="str">
        <f>IF(OR(C206=""),"",SUM(F206)*VLOOKUP(K206,Gehaltsklassen!$B$34:$D$38,2,FALSE)*C206)</f>
        <v/>
      </c>
      <c r="P206" s="86" t="str">
        <f>IF(OR(C206=""),"",SUM(F206,)*VLOOKUP(K206,Gehaltsklassen!$B$34:$D$38,3,FALSE))</f>
        <v/>
      </c>
      <c r="Q206" s="86" t="str">
        <f>IF(OR(C206=""),"",SUM(F206,)*VLOOKUP(K206,Gehaltsklassen!$B$34:$D$38,3,FALSE)*C206)</f>
        <v/>
      </c>
      <c r="R206" s="87" t="str">
        <f>IF(OR(C206=""),"",(SUM(G206)*VLOOKUP(M206,Gehaltsklassen!$B$34:$D$38,2,FALSE)))</f>
        <v/>
      </c>
      <c r="S206" s="87" t="str">
        <f>IF(OR(C206=""),"",(SUM(G206)*VLOOKUP(M206,Gehaltsklassen!$B$34:$D$38,2,FALSE))*C206)</f>
        <v/>
      </c>
      <c r="T206" s="417" t="str">
        <f>IF(OR(C206=""),"",(SUM(G206)*VLOOKUP(M206,Gehaltsklassen!$B$34:$D$38,3,FALSE)))</f>
        <v/>
      </c>
      <c r="U206" s="417" t="str">
        <f>IF(OR(C206=""),"",(SUM(G206)*VLOOKUP(M206,Gehaltsklassen!$B$34:$D$38,3,FALSE))*C206)</f>
        <v/>
      </c>
    </row>
    <row r="207" spans="1:21" ht="25.9" customHeight="1" x14ac:dyDescent="0.2">
      <c r="A207" s="74" t="str">
        <f>IF(D207="","",MAX($A$10:A206)+1)</f>
        <v/>
      </c>
      <c r="B207" s="82" t="str">
        <f>IF('N-Bedarf GL'!B206="","",'N-Bedarf GL'!B206)</f>
        <v/>
      </c>
      <c r="C207" s="204" t="str">
        <f>IF('N-Bedarf GL'!C206="","",'N-Bedarf GL'!C206)</f>
        <v/>
      </c>
      <c r="D207" s="81" t="str">
        <f>IF('N-Bedarf GL'!D206="","",'N-Bedarf GL'!D206)</f>
        <v/>
      </c>
      <c r="E207" s="83" t="str">
        <f>IF('N-Bedarf GL'!H206="","",'N-Bedarf GL'!H206)</f>
        <v/>
      </c>
      <c r="F207" s="32" t="str">
        <f t="shared" si="6"/>
        <v/>
      </c>
      <c r="G207" s="84" t="str">
        <f t="shared" si="7"/>
        <v/>
      </c>
      <c r="H207" s="85"/>
      <c r="I207" s="77" t="s">
        <v>261</v>
      </c>
      <c r="J207" s="2"/>
      <c r="K207" s="32" t="str">
        <f>IF(J207="","C",IF($I207="I",INDEX(Gehaltsklassen!A$11:A$15,MATCH(J207,Gehaltsklassen!C$11:C$15,1),1),IF($I207="II",INDEX(Gehaltsklassen!A$11:A$15,MATCH(J207,Gehaltsklassen!D$11:D$15,1),1),IF($I207="III",INDEX(Gehaltsklassen!A$11:A$15,MATCH(J207,Gehaltsklassen!E$11:E$15,1),1),"Falsche Bodenart"))))</f>
        <v>C</v>
      </c>
      <c r="L207" s="2"/>
      <c r="M207" s="32" t="str">
        <f>IF(L207="","C",IF($I207="I",INDEX(Gehaltsklassen!A$11:A$15,MATCH(L207,Gehaltsklassen!C$11:C$15,1),1),IF($I207="II",INDEX(Gehaltsklassen!A$11:A$15,MATCH(L207,Gehaltsklassen!D$11:D$15,1),1),IF($I207="III",INDEX(Gehaltsklassen!A$11:A$15,MATCH(L207,Gehaltsklassen!E$11:E$15,1),1),"Falsche Bodenart"))))</f>
        <v>C</v>
      </c>
      <c r="N207" s="86" t="str">
        <f>IF(OR(C207=""),"",SUM(F207)*VLOOKUP(K207,Gehaltsklassen!$B$34:$D$38,2,FALSE))</f>
        <v/>
      </c>
      <c r="O207" s="86" t="str">
        <f>IF(OR(C207=""),"",SUM(F207)*VLOOKUP(K207,Gehaltsklassen!$B$34:$D$38,2,FALSE)*C207)</f>
        <v/>
      </c>
      <c r="P207" s="86" t="str">
        <f>IF(OR(C207=""),"",SUM(F207,)*VLOOKUP(K207,Gehaltsklassen!$B$34:$D$38,3,FALSE))</f>
        <v/>
      </c>
      <c r="Q207" s="86" t="str">
        <f>IF(OR(C207=""),"",SUM(F207,)*VLOOKUP(K207,Gehaltsklassen!$B$34:$D$38,3,FALSE)*C207)</f>
        <v/>
      </c>
      <c r="R207" s="87" t="str">
        <f>IF(OR(C207=""),"",(SUM(G207)*VLOOKUP(M207,Gehaltsklassen!$B$34:$D$38,2,FALSE)))</f>
        <v/>
      </c>
      <c r="S207" s="87" t="str">
        <f>IF(OR(C207=""),"",(SUM(G207)*VLOOKUP(M207,Gehaltsklassen!$B$34:$D$38,2,FALSE))*C207)</f>
        <v/>
      </c>
      <c r="T207" s="417" t="str">
        <f>IF(OR(C207=""),"",(SUM(G207)*VLOOKUP(M207,Gehaltsklassen!$B$34:$D$38,3,FALSE)))</f>
        <v/>
      </c>
      <c r="U207" s="417" t="str">
        <f>IF(OR(C207=""),"",(SUM(G207)*VLOOKUP(M207,Gehaltsklassen!$B$34:$D$38,3,FALSE))*C207)</f>
        <v/>
      </c>
    </row>
    <row r="208" spans="1:21" ht="25.9" customHeight="1" x14ac:dyDescent="0.2">
      <c r="A208" s="74" t="str">
        <f>IF(D208="","",MAX($A$10:A207)+1)</f>
        <v/>
      </c>
      <c r="B208" s="82" t="str">
        <f>IF('N-Bedarf GL'!B207="","",'N-Bedarf GL'!B207)</f>
        <v/>
      </c>
      <c r="C208" s="204" t="str">
        <f>IF('N-Bedarf GL'!C207="","",'N-Bedarf GL'!C207)</f>
        <v/>
      </c>
      <c r="D208" s="81" t="str">
        <f>IF('N-Bedarf GL'!D207="","",'N-Bedarf GL'!D207)</f>
        <v/>
      </c>
      <c r="E208" s="83" t="str">
        <f>IF('N-Bedarf GL'!H207="","",'N-Bedarf GL'!H207)</f>
        <v/>
      </c>
      <c r="F208" s="32" t="str">
        <f t="shared" si="6"/>
        <v/>
      </c>
      <c r="G208" s="84" t="str">
        <f t="shared" si="7"/>
        <v/>
      </c>
      <c r="H208" s="85"/>
      <c r="I208" s="77" t="s">
        <v>261</v>
      </c>
      <c r="J208" s="2"/>
      <c r="K208" s="32" t="str">
        <f>IF(J208="","C",IF($I208="I",INDEX(Gehaltsklassen!A$11:A$15,MATCH(J208,Gehaltsklassen!C$11:C$15,1),1),IF($I208="II",INDEX(Gehaltsklassen!A$11:A$15,MATCH(J208,Gehaltsklassen!D$11:D$15,1),1),IF($I208="III",INDEX(Gehaltsklassen!A$11:A$15,MATCH(J208,Gehaltsklassen!E$11:E$15,1),1),"Falsche Bodenart"))))</f>
        <v>C</v>
      </c>
      <c r="L208" s="2"/>
      <c r="M208" s="32" t="str">
        <f>IF(L208="","C",IF($I208="I",INDEX(Gehaltsklassen!A$11:A$15,MATCH(L208,Gehaltsklassen!C$11:C$15,1),1),IF($I208="II",INDEX(Gehaltsklassen!A$11:A$15,MATCH(L208,Gehaltsklassen!D$11:D$15,1),1),IF($I208="III",INDEX(Gehaltsklassen!A$11:A$15,MATCH(L208,Gehaltsklassen!E$11:E$15,1),1),"Falsche Bodenart"))))</f>
        <v>C</v>
      </c>
      <c r="N208" s="86" t="str">
        <f>IF(OR(C208=""),"",SUM(F208)*VLOOKUP(K208,Gehaltsklassen!$B$34:$D$38,2,FALSE))</f>
        <v/>
      </c>
      <c r="O208" s="86" t="str">
        <f>IF(OR(C208=""),"",SUM(F208)*VLOOKUP(K208,Gehaltsklassen!$B$34:$D$38,2,FALSE)*C208)</f>
        <v/>
      </c>
      <c r="P208" s="86" t="str">
        <f>IF(OR(C208=""),"",SUM(F208,)*VLOOKUP(K208,Gehaltsklassen!$B$34:$D$38,3,FALSE))</f>
        <v/>
      </c>
      <c r="Q208" s="86" t="str">
        <f>IF(OR(C208=""),"",SUM(F208,)*VLOOKUP(K208,Gehaltsklassen!$B$34:$D$38,3,FALSE)*C208)</f>
        <v/>
      </c>
      <c r="R208" s="87" t="str">
        <f>IF(OR(C208=""),"",(SUM(G208)*VLOOKUP(M208,Gehaltsklassen!$B$34:$D$38,2,FALSE)))</f>
        <v/>
      </c>
      <c r="S208" s="87" t="str">
        <f>IF(OR(C208=""),"",(SUM(G208)*VLOOKUP(M208,Gehaltsklassen!$B$34:$D$38,2,FALSE))*C208)</f>
        <v/>
      </c>
      <c r="T208" s="417" t="str">
        <f>IF(OR(C208=""),"",(SUM(G208)*VLOOKUP(M208,Gehaltsklassen!$B$34:$D$38,3,FALSE)))</f>
        <v/>
      </c>
      <c r="U208" s="417" t="str">
        <f>IF(OR(C208=""),"",(SUM(G208)*VLOOKUP(M208,Gehaltsklassen!$B$34:$D$38,3,FALSE))*C208)</f>
        <v/>
      </c>
    </row>
    <row r="209" spans="1:21" ht="25.9" customHeight="1" x14ac:dyDescent="0.2">
      <c r="A209" s="74" t="str">
        <f>IF(D209="","",MAX($A$10:A208)+1)</f>
        <v/>
      </c>
      <c r="B209" s="82" t="str">
        <f>IF('N-Bedarf GL'!B208="","",'N-Bedarf GL'!B208)</f>
        <v/>
      </c>
      <c r="C209" s="204" t="str">
        <f>IF('N-Bedarf GL'!C208="","",'N-Bedarf GL'!C208)</f>
        <v/>
      </c>
      <c r="D209" s="81" t="str">
        <f>IF('N-Bedarf GL'!D208="","",'N-Bedarf GL'!D208)</f>
        <v/>
      </c>
      <c r="E209" s="83" t="str">
        <f>IF('N-Bedarf GL'!H208="","",'N-Bedarf GL'!H208)</f>
        <v/>
      </c>
      <c r="F209" s="32" t="str">
        <f t="shared" si="6"/>
        <v/>
      </c>
      <c r="G209" s="84" t="str">
        <f t="shared" si="7"/>
        <v/>
      </c>
      <c r="H209" s="85"/>
      <c r="I209" s="77" t="s">
        <v>261</v>
      </c>
      <c r="J209" s="2"/>
      <c r="K209" s="32" t="str">
        <f>IF(J209="","C",IF($I209="I",INDEX(Gehaltsklassen!A$11:A$15,MATCH(J209,Gehaltsklassen!C$11:C$15,1),1),IF($I209="II",INDEX(Gehaltsklassen!A$11:A$15,MATCH(J209,Gehaltsklassen!D$11:D$15,1),1),IF($I209="III",INDEX(Gehaltsklassen!A$11:A$15,MATCH(J209,Gehaltsklassen!E$11:E$15,1),1),"Falsche Bodenart"))))</f>
        <v>C</v>
      </c>
      <c r="L209" s="2"/>
      <c r="M209" s="32" t="str">
        <f>IF(L209="","C",IF($I209="I",INDEX(Gehaltsklassen!A$11:A$15,MATCH(L209,Gehaltsklassen!C$11:C$15,1),1),IF($I209="II",INDEX(Gehaltsklassen!A$11:A$15,MATCH(L209,Gehaltsklassen!D$11:D$15,1),1),IF($I209="III",INDEX(Gehaltsklassen!A$11:A$15,MATCH(L209,Gehaltsklassen!E$11:E$15,1),1),"Falsche Bodenart"))))</f>
        <v>C</v>
      </c>
      <c r="N209" s="86" t="str">
        <f>IF(OR(C209=""),"",SUM(F209)*VLOOKUP(K209,Gehaltsklassen!$B$34:$D$38,2,FALSE))</f>
        <v/>
      </c>
      <c r="O209" s="86" t="str">
        <f>IF(OR(C209=""),"",SUM(F209)*VLOOKUP(K209,Gehaltsklassen!$B$34:$D$38,2,FALSE)*C209)</f>
        <v/>
      </c>
      <c r="P209" s="86" t="str">
        <f>IF(OR(C209=""),"",SUM(F209,)*VLOOKUP(K209,Gehaltsklassen!$B$34:$D$38,3,FALSE))</f>
        <v/>
      </c>
      <c r="Q209" s="86" t="str">
        <f>IF(OR(C209=""),"",SUM(F209,)*VLOOKUP(K209,Gehaltsklassen!$B$34:$D$38,3,FALSE)*C209)</f>
        <v/>
      </c>
      <c r="R209" s="87" t="str">
        <f>IF(OR(C209=""),"",(SUM(G209)*VLOOKUP(M209,Gehaltsklassen!$B$34:$D$38,2,FALSE)))</f>
        <v/>
      </c>
      <c r="S209" s="87" t="str">
        <f>IF(OR(C209=""),"",(SUM(G209)*VLOOKUP(M209,Gehaltsklassen!$B$34:$D$38,2,FALSE))*C209)</f>
        <v/>
      </c>
      <c r="T209" s="417" t="str">
        <f>IF(OR(C209=""),"",(SUM(G209)*VLOOKUP(M209,Gehaltsklassen!$B$34:$D$38,3,FALSE)))</f>
        <v/>
      </c>
      <c r="U209" s="417" t="str">
        <f>IF(OR(C209=""),"",(SUM(G209)*VLOOKUP(M209,Gehaltsklassen!$B$34:$D$38,3,FALSE))*C209)</f>
        <v/>
      </c>
    </row>
    <row r="210" spans="1:21" ht="25.9" customHeight="1" x14ac:dyDescent="0.2">
      <c r="A210" s="74" t="str">
        <f>IF(D210="","",MAX($A$10:A209)+1)</f>
        <v/>
      </c>
      <c r="B210" s="82" t="str">
        <f>IF('N-Bedarf GL'!B209="","",'N-Bedarf GL'!B209)</f>
        <v/>
      </c>
      <c r="C210" s="204" t="str">
        <f>IF('N-Bedarf GL'!C209="","",'N-Bedarf GL'!C209)</f>
        <v/>
      </c>
      <c r="D210" s="81" t="str">
        <f>IF('N-Bedarf GL'!D209="","",'N-Bedarf GL'!D209)</f>
        <v/>
      </c>
      <c r="E210" s="83" t="str">
        <f>IF('N-Bedarf GL'!H209="","",'N-Bedarf GL'!H209)</f>
        <v/>
      </c>
      <c r="F210" s="32" t="str">
        <f t="shared" si="6"/>
        <v/>
      </c>
      <c r="G210" s="84" t="str">
        <f t="shared" si="7"/>
        <v/>
      </c>
      <c r="H210" s="85"/>
      <c r="I210" s="77" t="s">
        <v>261</v>
      </c>
      <c r="J210" s="2"/>
      <c r="K210" s="32" t="str">
        <f>IF(J210="","C",IF($I210="I",INDEX(Gehaltsklassen!A$11:A$15,MATCH(J210,Gehaltsklassen!C$11:C$15,1),1),IF($I210="II",INDEX(Gehaltsklassen!A$11:A$15,MATCH(J210,Gehaltsklassen!D$11:D$15,1),1),IF($I210="III",INDEX(Gehaltsklassen!A$11:A$15,MATCH(J210,Gehaltsklassen!E$11:E$15,1),1),"Falsche Bodenart"))))</f>
        <v>C</v>
      </c>
      <c r="L210" s="2"/>
      <c r="M210" s="32" t="str">
        <f>IF(L210="","C",IF($I210="I",INDEX(Gehaltsklassen!A$11:A$15,MATCH(L210,Gehaltsklassen!C$11:C$15,1),1),IF($I210="II",INDEX(Gehaltsklassen!A$11:A$15,MATCH(L210,Gehaltsklassen!D$11:D$15,1),1),IF($I210="III",INDEX(Gehaltsklassen!A$11:A$15,MATCH(L210,Gehaltsklassen!E$11:E$15,1),1),"Falsche Bodenart"))))</f>
        <v>C</v>
      </c>
      <c r="N210" s="86" t="str">
        <f>IF(OR(C210=""),"",SUM(F210)*VLOOKUP(K210,Gehaltsklassen!$B$34:$D$38,2,FALSE))</f>
        <v/>
      </c>
      <c r="O210" s="86" t="str">
        <f>IF(OR(C210=""),"",SUM(F210)*VLOOKUP(K210,Gehaltsklassen!$B$34:$D$38,2,FALSE)*C210)</f>
        <v/>
      </c>
      <c r="P210" s="86" t="str">
        <f>IF(OR(C210=""),"",SUM(F210,)*VLOOKUP(K210,Gehaltsklassen!$B$34:$D$38,3,FALSE))</f>
        <v/>
      </c>
      <c r="Q210" s="86" t="str">
        <f>IF(OR(C210=""),"",SUM(F210,)*VLOOKUP(K210,Gehaltsklassen!$B$34:$D$38,3,FALSE)*C210)</f>
        <v/>
      </c>
      <c r="R210" s="87" t="str">
        <f>IF(OR(C210=""),"",(SUM(G210)*VLOOKUP(M210,Gehaltsklassen!$B$34:$D$38,2,FALSE)))</f>
        <v/>
      </c>
      <c r="S210" s="87" t="str">
        <f>IF(OR(C210=""),"",(SUM(G210)*VLOOKUP(M210,Gehaltsklassen!$B$34:$D$38,2,FALSE))*C210)</f>
        <v/>
      </c>
      <c r="T210" s="417" t="str">
        <f>IF(OR(C210=""),"",(SUM(G210)*VLOOKUP(M210,Gehaltsklassen!$B$34:$D$38,3,FALSE)))</f>
        <v/>
      </c>
      <c r="U210" s="417" t="str">
        <f>IF(OR(C210=""),"",(SUM(G210)*VLOOKUP(M210,Gehaltsklassen!$B$34:$D$38,3,FALSE))*C210)</f>
        <v/>
      </c>
    </row>
    <row r="211" spans="1:21" ht="25.9" customHeight="1" x14ac:dyDescent="0.2">
      <c r="A211" s="74" t="str">
        <f>IF(D211="","",MAX($A$10:A210)+1)</f>
        <v/>
      </c>
      <c r="B211" s="82" t="str">
        <f>IF('N-Bedarf GL'!B210="","",'N-Bedarf GL'!B210)</f>
        <v/>
      </c>
      <c r="C211" s="204" t="str">
        <f>IF('N-Bedarf GL'!C210="","",'N-Bedarf GL'!C210)</f>
        <v/>
      </c>
      <c r="D211" s="81" t="str">
        <f>IF('N-Bedarf GL'!D210="","",'N-Bedarf GL'!D210)</f>
        <v/>
      </c>
      <c r="E211" s="83" t="str">
        <f>IF('N-Bedarf GL'!H210="","",'N-Bedarf GL'!H210)</f>
        <v/>
      </c>
      <c r="F211" s="32" t="str">
        <f t="shared" si="6"/>
        <v/>
      </c>
      <c r="G211" s="84" t="str">
        <f t="shared" si="7"/>
        <v/>
      </c>
      <c r="H211" s="85"/>
      <c r="I211" s="77" t="s">
        <v>261</v>
      </c>
      <c r="J211" s="2"/>
      <c r="K211" s="32" t="str">
        <f>IF(J211="","C",IF($I211="I",INDEX(Gehaltsklassen!A$11:A$15,MATCH(J211,Gehaltsklassen!C$11:C$15,1),1),IF($I211="II",INDEX(Gehaltsklassen!A$11:A$15,MATCH(J211,Gehaltsklassen!D$11:D$15,1),1),IF($I211="III",INDEX(Gehaltsklassen!A$11:A$15,MATCH(J211,Gehaltsklassen!E$11:E$15,1),1),"Falsche Bodenart"))))</f>
        <v>C</v>
      </c>
      <c r="L211" s="2"/>
      <c r="M211" s="32" t="str">
        <f>IF(L211="","C",IF($I211="I",INDEX(Gehaltsklassen!A$11:A$15,MATCH(L211,Gehaltsklassen!C$11:C$15,1),1),IF($I211="II",INDEX(Gehaltsklassen!A$11:A$15,MATCH(L211,Gehaltsklassen!D$11:D$15,1),1),IF($I211="III",INDEX(Gehaltsklassen!A$11:A$15,MATCH(L211,Gehaltsklassen!E$11:E$15,1),1),"Falsche Bodenart"))))</f>
        <v>C</v>
      </c>
      <c r="N211" s="86" t="str">
        <f>IF(OR(C211=""),"",SUM(F211)*VLOOKUP(K211,Gehaltsklassen!$B$34:$D$38,2,FALSE))</f>
        <v/>
      </c>
      <c r="O211" s="86" t="str">
        <f>IF(OR(C211=""),"",SUM(F211)*VLOOKUP(K211,Gehaltsklassen!$B$34:$D$38,2,FALSE)*C211)</f>
        <v/>
      </c>
      <c r="P211" s="86" t="str">
        <f>IF(OR(C211=""),"",SUM(F211,)*VLOOKUP(K211,Gehaltsklassen!$B$34:$D$38,3,FALSE))</f>
        <v/>
      </c>
      <c r="Q211" s="86" t="str">
        <f>IF(OR(C211=""),"",SUM(F211,)*VLOOKUP(K211,Gehaltsklassen!$B$34:$D$38,3,FALSE)*C211)</f>
        <v/>
      </c>
      <c r="R211" s="87" t="str">
        <f>IF(OR(C211=""),"",(SUM(G211)*VLOOKUP(M211,Gehaltsklassen!$B$34:$D$38,2,FALSE)))</f>
        <v/>
      </c>
      <c r="S211" s="87" t="str">
        <f>IF(OR(C211=""),"",(SUM(G211)*VLOOKUP(M211,Gehaltsklassen!$B$34:$D$38,2,FALSE))*C211)</f>
        <v/>
      </c>
      <c r="T211" s="417" t="str">
        <f>IF(OR(C211=""),"",(SUM(G211)*VLOOKUP(M211,Gehaltsklassen!$B$34:$D$38,3,FALSE)))</f>
        <v/>
      </c>
      <c r="U211" s="417" t="str">
        <f>IF(OR(C211=""),"",(SUM(G211)*VLOOKUP(M211,Gehaltsklassen!$B$34:$D$38,3,FALSE))*C211)</f>
        <v/>
      </c>
    </row>
    <row r="212" spans="1:21" ht="25.9" customHeight="1" x14ac:dyDescent="0.2">
      <c r="A212" s="74" t="str">
        <f>IF(D212="","",MAX($A$10:A211)+1)</f>
        <v/>
      </c>
      <c r="B212" s="82" t="str">
        <f>IF('N-Bedarf GL'!B211="","",'N-Bedarf GL'!B211)</f>
        <v/>
      </c>
      <c r="C212" s="204" t="str">
        <f>IF('N-Bedarf GL'!C211="","",'N-Bedarf GL'!C211)</f>
        <v/>
      </c>
      <c r="D212" s="81" t="str">
        <f>IF('N-Bedarf GL'!D211="","",'N-Bedarf GL'!D211)</f>
        <v/>
      </c>
      <c r="E212" s="83" t="str">
        <f>IF('N-Bedarf GL'!H211="","",'N-Bedarf GL'!H211)</f>
        <v/>
      </c>
      <c r="F212" s="32" t="str">
        <f t="shared" si="6"/>
        <v/>
      </c>
      <c r="G212" s="84" t="str">
        <f t="shared" si="7"/>
        <v/>
      </c>
      <c r="H212" s="85"/>
      <c r="I212" s="77" t="s">
        <v>261</v>
      </c>
      <c r="J212" s="2"/>
      <c r="K212" s="32" t="str">
        <f>IF(J212="","C",IF($I212="I",INDEX(Gehaltsklassen!A$11:A$15,MATCH(J212,Gehaltsklassen!C$11:C$15,1),1),IF($I212="II",INDEX(Gehaltsklassen!A$11:A$15,MATCH(J212,Gehaltsklassen!D$11:D$15,1),1),IF($I212="III",INDEX(Gehaltsklassen!A$11:A$15,MATCH(J212,Gehaltsklassen!E$11:E$15,1),1),"Falsche Bodenart"))))</f>
        <v>C</v>
      </c>
      <c r="L212" s="2"/>
      <c r="M212" s="32" t="str">
        <f>IF(L212="","C",IF($I212="I",INDEX(Gehaltsklassen!A$11:A$15,MATCH(L212,Gehaltsklassen!C$11:C$15,1),1),IF($I212="II",INDEX(Gehaltsklassen!A$11:A$15,MATCH(L212,Gehaltsklassen!D$11:D$15,1),1),IF($I212="III",INDEX(Gehaltsklassen!A$11:A$15,MATCH(L212,Gehaltsklassen!E$11:E$15,1),1),"Falsche Bodenart"))))</f>
        <v>C</v>
      </c>
      <c r="N212" s="86" t="str">
        <f>IF(OR(C212=""),"",SUM(F212)*VLOOKUP(K212,Gehaltsklassen!$B$34:$D$38,2,FALSE))</f>
        <v/>
      </c>
      <c r="O212" s="86" t="str">
        <f>IF(OR(C212=""),"",SUM(F212)*VLOOKUP(K212,Gehaltsklassen!$B$34:$D$38,2,FALSE)*C212)</f>
        <v/>
      </c>
      <c r="P212" s="86" t="str">
        <f>IF(OR(C212=""),"",SUM(F212,)*VLOOKUP(K212,Gehaltsklassen!$B$34:$D$38,3,FALSE))</f>
        <v/>
      </c>
      <c r="Q212" s="86" t="str">
        <f>IF(OR(C212=""),"",SUM(F212,)*VLOOKUP(K212,Gehaltsklassen!$B$34:$D$38,3,FALSE)*C212)</f>
        <v/>
      </c>
      <c r="R212" s="87" t="str">
        <f>IF(OR(C212=""),"",(SUM(G212)*VLOOKUP(M212,Gehaltsklassen!$B$34:$D$38,2,FALSE)))</f>
        <v/>
      </c>
      <c r="S212" s="87" t="str">
        <f>IF(OR(C212=""),"",(SUM(G212)*VLOOKUP(M212,Gehaltsklassen!$B$34:$D$38,2,FALSE))*C212)</f>
        <v/>
      </c>
      <c r="T212" s="417" t="str">
        <f>IF(OR(C212=""),"",(SUM(G212)*VLOOKUP(M212,Gehaltsklassen!$B$34:$D$38,3,FALSE)))</f>
        <v/>
      </c>
      <c r="U212" s="417" t="str">
        <f>IF(OR(C212=""),"",(SUM(G212)*VLOOKUP(M212,Gehaltsklassen!$B$34:$D$38,3,FALSE))*C212)</f>
        <v/>
      </c>
    </row>
    <row r="213" spans="1:21" ht="25.9" customHeight="1" x14ac:dyDescent="0.2">
      <c r="A213" s="74" t="str">
        <f>IF(D213="","",MAX($A$10:A212)+1)</f>
        <v/>
      </c>
      <c r="B213" s="82" t="str">
        <f>IF('N-Bedarf GL'!B212="","",'N-Bedarf GL'!B212)</f>
        <v/>
      </c>
      <c r="C213" s="204" t="str">
        <f>IF('N-Bedarf GL'!C212="","",'N-Bedarf GL'!C212)</f>
        <v/>
      </c>
      <c r="D213" s="81" t="str">
        <f>IF('N-Bedarf GL'!D212="","",'N-Bedarf GL'!D212)</f>
        <v/>
      </c>
      <c r="E213" s="83" t="str">
        <f>IF('N-Bedarf GL'!H212="","",'N-Bedarf GL'!H212)</f>
        <v/>
      </c>
      <c r="F213" s="32" t="str">
        <f t="shared" si="6"/>
        <v/>
      </c>
      <c r="G213" s="84" t="str">
        <f t="shared" si="7"/>
        <v/>
      </c>
      <c r="H213" s="85"/>
      <c r="I213" s="77" t="s">
        <v>261</v>
      </c>
      <c r="J213" s="2"/>
      <c r="K213" s="32" t="str">
        <f>IF(J213="","C",IF($I213="I",INDEX(Gehaltsklassen!A$11:A$15,MATCH(J213,Gehaltsklassen!C$11:C$15,1),1),IF($I213="II",INDEX(Gehaltsklassen!A$11:A$15,MATCH(J213,Gehaltsklassen!D$11:D$15,1),1),IF($I213="III",INDEX(Gehaltsklassen!A$11:A$15,MATCH(J213,Gehaltsklassen!E$11:E$15,1),1),"Falsche Bodenart"))))</f>
        <v>C</v>
      </c>
      <c r="L213" s="2"/>
      <c r="M213" s="32" t="str">
        <f>IF(L213="","C",IF($I213="I",INDEX(Gehaltsklassen!A$11:A$15,MATCH(L213,Gehaltsklassen!C$11:C$15,1),1),IF($I213="II",INDEX(Gehaltsklassen!A$11:A$15,MATCH(L213,Gehaltsklassen!D$11:D$15,1),1),IF($I213="III",INDEX(Gehaltsklassen!A$11:A$15,MATCH(L213,Gehaltsklassen!E$11:E$15,1),1),"Falsche Bodenart"))))</f>
        <v>C</v>
      </c>
      <c r="N213" s="86" t="str">
        <f>IF(OR(C213=""),"",SUM(F213)*VLOOKUP(K213,Gehaltsklassen!$B$34:$D$38,2,FALSE))</f>
        <v/>
      </c>
      <c r="O213" s="86" t="str">
        <f>IF(OR(C213=""),"",SUM(F213)*VLOOKUP(K213,Gehaltsklassen!$B$34:$D$38,2,FALSE)*C213)</f>
        <v/>
      </c>
      <c r="P213" s="86" t="str">
        <f>IF(OR(C213=""),"",SUM(F213,)*VLOOKUP(K213,Gehaltsklassen!$B$34:$D$38,3,FALSE))</f>
        <v/>
      </c>
      <c r="Q213" s="86" t="str">
        <f>IF(OR(C213=""),"",SUM(F213,)*VLOOKUP(K213,Gehaltsklassen!$B$34:$D$38,3,FALSE)*C213)</f>
        <v/>
      </c>
      <c r="R213" s="87" t="str">
        <f>IF(OR(C213=""),"",(SUM(G213)*VLOOKUP(M213,Gehaltsklassen!$B$34:$D$38,2,FALSE)))</f>
        <v/>
      </c>
      <c r="S213" s="87" t="str">
        <f>IF(OR(C213=""),"",(SUM(G213)*VLOOKUP(M213,Gehaltsklassen!$B$34:$D$38,2,FALSE))*C213)</f>
        <v/>
      </c>
      <c r="T213" s="417" t="str">
        <f>IF(OR(C213=""),"",(SUM(G213)*VLOOKUP(M213,Gehaltsklassen!$B$34:$D$38,3,FALSE)))</f>
        <v/>
      </c>
      <c r="U213" s="417" t="str">
        <f>IF(OR(C213=""),"",(SUM(G213)*VLOOKUP(M213,Gehaltsklassen!$B$34:$D$38,3,FALSE))*C213)</f>
        <v/>
      </c>
    </row>
    <row r="214" spans="1:21" ht="25.9" customHeight="1" x14ac:dyDescent="0.2">
      <c r="A214" s="74" t="str">
        <f>IF(D214="","",MAX($A$10:A213)+1)</f>
        <v/>
      </c>
      <c r="B214" s="82" t="str">
        <f>IF('N-Bedarf GL'!B213="","",'N-Bedarf GL'!B213)</f>
        <v/>
      </c>
      <c r="C214" s="204" t="str">
        <f>IF('N-Bedarf GL'!C213="","",'N-Bedarf GL'!C213)</f>
        <v/>
      </c>
      <c r="D214" s="81" t="str">
        <f>IF('N-Bedarf GL'!D213="","",'N-Bedarf GL'!D213)</f>
        <v/>
      </c>
      <c r="E214" s="83" t="str">
        <f>IF('N-Bedarf GL'!H213="","",'N-Bedarf GL'!H213)</f>
        <v/>
      </c>
      <c r="F214" s="32" t="str">
        <f t="shared" si="6"/>
        <v/>
      </c>
      <c r="G214" s="84" t="str">
        <f t="shared" si="7"/>
        <v/>
      </c>
      <c r="H214" s="85"/>
      <c r="I214" s="77" t="s">
        <v>261</v>
      </c>
      <c r="J214" s="2"/>
      <c r="K214" s="32" t="str">
        <f>IF(J214="","C",IF($I214="I",INDEX(Gehaltsklassen!A$11:A$15,MATCH(J214,Gehaltsklassen!C$11:C$15,1),1),IF($I214="II",INDEX(Gehaltsklassen!A$11:A$15,MATCH(J214,Gehaltsklassen!D$11:D$15,1),1),IF($I214="III",INDEX(Gehaltsklassen!A$11:A$15,MATCH(J214,Gehaltsklassen!E$11:E$15,1),1),"Falsche Bodenart"))))</f>
        <v>C</v>
      </c>
      <c r="L214" s="2"/>
      <c r="M214" s="32" t="str">
        <f>IF(L214="","C",IF($I214="I",INDEX(Gehaltsklassen!A$11:A$15,MATCH(L214,Gehaltsklassen!C$11:C$15,1),1),IF($I214="II",INDEX(Gehaltsklassen!A$11:A$15,MATCH(L214,Gehaltsklassen!D$11:D$15,1),1),IF($I214="III",INDEX(Gehaltsklassen!A$11:A$15,MATCH(L214,Gehaltsklassen!E$11:E$15,1),1),"Falsche Bodenart"))))</f>
        <v>C</v>
      </c>
      <c r="N214" s="86" t="str">
        <f>IF(OR(C214=""),"",SUM(F214)*VLOOKUP(K214,Gehaltsklassen!$B$34:$D$38,2,FALSE))</f>
        <v/>
      </c>
      <c r="O214" s="86" t="str">
        <f>IF(OR(C214=""),"",SUM(F214)*VLOOKUP(K214,Gehaltsklassen!$B$34:$D$38,2,FALSE)*C214)</f>
        <v/>
      </c>
      <c r="P214" s="86" t="str">
        <f>IF(OR(C214=""),"",SUM(F214,)*VLOOKUP(K214,Gehaltsklassen!$B$34:$D$38,3,FALSE))</f>
        <v/>
      </c>
      <c r="Q214" s="86" t="str">
        <f>IF(OR(C214=""),"",SUM(F214,)*VLOOKUP(K214,Gehaltsklassen!$B$34:$D$38,3,FALSE)*C214)</f>
        <v/>
      </c>
      <c r="R214" s="87" t="str">
        <f>IF(OR(C214=""),"",(SUM(G214)*VLOOKUP(M214,Gehaltsklassen!$B$34:$D$38,2,FALSE)))</f>
        <v/>
      </c>
      <c r="S214" s="87" t="str">
        <f>IF(OR(C214=""),"",(SUM(G214)*VLOOKUP(M214,Gehaltsklassen!$B$34:$D$38,2,FALSE))*C214)</f>
        <v/>
      </c>
      <c r="T214" s="417" t="str">
        <f>IF(OR(C214=""),"",(SUM(G214)*VLOOKUP(M214,Gehaltsklassen!$B$34:$D$38,3,FALSE)))</f>
        <v/>
      </c>
      <c r="U214" s="417" t="str">
        <f>IF(OR(C214=""),"",(SUM(G214)*VLOOKUP(M214,Gehaltsklassen!$B$34:$D$38,3,FALSE))*C214)</f>
        <v/>
      </c>
    </row>
    <row r="215" spans="1:21" ht="25.9" customHeight="1" x14ac:dyDescent="0.2">
      <c r="A215" s="74" t="str">
        <f>IF(D215="","",MAX($A$10:A214)+1)</f>
        <v/>
      </c>
      <c r="B215" s="82" t="str">
        <f>IF('N-Bedarf GL'!B214="","",'N-Bedarf GL'!B214)</f>
        <v/>
      </c>
      <c r="C215" s="204" t="str">
        <f>IF('N-Bedarf GL'!C214="","",'N-Bedarf GL'!C214)</f>
        <v/>
      </c>
      <c r="D215" s="81" t="str">
        <f>IF('N-Bedarf GL'!D214="","",'N-Bedarf GL'!D214)</f>
        <v/>
      </c>
      <c r="E215" s="83" t="str">
        <f>IF('N-Bedarf GL'!H214="","",'N-Bedarf GL'!H214)</f>
        <v/>
      </c>
      <c r="F215" s="32" t="str">
        <f t="shared" si="6"/>
        <v/>
      </c>
      <c r="G215" s="84" t="str">
        <f t="shared" si="7"/>
        <v/>
      </c>
      <c r="H215" s="85"/>
      <c r="I215" s="77" t="s">
        <v>261</v>
      </c>
      <c r="J215" s="2"/>
      <c r="K215" s="32" t="str">
        <f>IF(J215="","C",IF($I215="I",INDEX(Gehaltsklassen!A$11:A$15,MATCH(J215,Gehaltsklassen!C$11:C$15,1),1),IF($I215="II",INDEX(Gehaltsklassen!A$11:A$15,MATCH(J215,Gehaltsklassen!D$11:D$15,1),1),IF($I215="III",INDEX(Gehaltsklassen!A$11:A$15,MATCH(J215,Gehaltsklassen!E$11:E$15,1),1),"Falsche Bodenart"))))</f>
        <v>C</v>
      </c>
      <c r="L215" s="2"/>
      <c r="M215" s="32" t="str">
        <f>IF(L215="","C",IF($I215="I",INDEX(Gehaltsklassen!A$11:A$15,MATCH(L215,Gehaltsklassen!C$11:C$15,1),1),IF($I215="II",INDEX(Gehaltsklassen!A$11:A$15,MATCH(L215,Gehaltsklassen!D$11:D$15,1),1),IF($I215="III",INDEX(Gehaltsklassen!A$11:A$15,MATCH(L215,Gehaltsklassen!E$11:E$15,1),1),"Falsche Bodenart"))))</f>
        <v>C</v>
      </c>
      <c r="N215" s="86" t="str">
        <f>IF(OR(C215=""),"",SUM(F215)*VLOOKUP(K215,Gehaltsklassen!$B$34:$D$38,2,FALSE))</f>
        <v/>
      </c>
      <c r="O215" s="86" t="str">
        <f>IF(OR(C215=""),"",SUM(F215)*VLOOKUP(K215,Gehaltsklassen!$B$34:$D$38,2,FALSE)*C215)</f>
        <v/>
      </c>
      <c r="P215" s="86" t="str">
        <f>IF(OR(C215=""),"",SUM(F215,)*VLOOKUP(K215,Gehaltsklassen!$B$34:$D$38,3,FALSE))</f>
        <v/>
      </c>
      <c r="Q215" s="86" t="str">
        <f>IF(OR(C215=""),"",SUM(F215,)*VLOOKUP(K215,Gehaltsklassen!$B$34:$D$38,3,FALSE)*C215)</f>
        <v/>
      </c>
      <c r="R215" s="87" t="str">
        <f>IF(OR(C215=""),"",(SUM(G215)*VLOOKUP(M215,Gehaltsklassen!$B$34:$D$38,2,FALSE)))</f>
        <v/>
      </c>
      <c r="S215" s="87" t="str">
        <f>IF(OR(C215=""),"",(SUM(G215)*VLOOKUP(M215,Gehaltsklassen!$B$34:$D$38,2,FALSE))*C215)</f>
        <v/>
      </c>
      <c r="T215" s="417" t="str">
        <f>IF(OR(C215=""),"",(SUM(G215)*VLOOKUP(M215,Gehaltsklassen!$B$34:$D$38,3,FALSE)))</f>
        <v/>
      </c>
      <c r="U215" s="417" t="str">
        <f>IF(OR(C215=""),"",(SUM(G215)*VLOOKUP(M215,Gehaltsklassen!$B$34:$D$38,3,FALSE))*C215)</f>
        <v/>
      </c>
    </row>
    <row r="216" spans="1:21" ht="25.9" customHeight="1" x14ac:dyDescent="0.2">
      <c r="A216" s="74" t="str">
        <f>IF(D216="","",MAX($A$10:A215)+1)</f>
        <v/>
      </c>
      <c r="B216" s="82" t="str">
        <f>IF('N-Bedarf GL'!B215="","",'N-Bedarf GL'!B215)</f>
        <v/>
      </c>
      <c r="C216" s="204" t="str">
        <f>IF('N-Bedarf GL'!C215="","",'N-Bedarf GL'!C215)</f>
        <v/>
      </c>
      <c r="D216" s="81" t="str">
        <f>IF('N-Bedarf GL'!D215="","",'N-Bedarf GL'!D215)</f>
        <v/>
      </c>
      <c r="E216" s="83" t="str">
        <f>IF('N-Bedarf GL'!H215="","",'N-Bedarf GL'!H215)</f>
        <v/>
      </c>
      <c r="F216" s="32" t="str">
        <f t="shared" si="6"/>
        <v/>
      </c>
      <c r="G216" s="84" t="str">
        <f t="shared" si="7"/>
        <v/>
      </c>
      <c r="H216" s="85"/>
      <c r="I216" s="77" t="s">
        <v>261</v>
      </c>
      <c r="J216" s="2"/>
      <c r="K216" s="32" t="str">
        <f>IF(J216="","C",IF($I216="I",INDEX(Gehaltsklassen!A$11:A$15,MATCH(J216,Gehaltsklassen!C$11:C$15,1),1),IF($I216="II",INDEX(Gehaltsklassen!A$11:A$15,MATCH(J216,Gehaltsklassen!D$11:D$15,1),1),IF($I216="III",INDEX(Gehaltsklassen!A$11:A$15,MATCH(J216,Gehaltsklassen!E$11:E$15,1),1),"Falsche Bodenart"))))</f>
        <v>C</v>
      </c>
      <c r="L216" s="2"/>
      <c r="M216" s="32" t="str">
        <f>IF(L216="","C",IF($I216="I",INDEX(Gehaltsklassen!A$11:A$15,MATCH(L216,Gehaltsklassen!C$11:C$15,1),1),IF($I216="II",INDEX(Gehaltsklassen!A$11:A$15,MATCH(L216,Gehaltsklassen!D$11:D$15,1),1),IF($I216="III",INDEX(Gehaltsklassen!A$11:A$15,MATCH(L216,Gehaltsklassen!E$11:E$15,1),1),"Falsche Bodenart"))))</f>
        <v>C</v>
      </c>
      <c r="N216" s="86" t="str">
        <f>IF(OR(C216=""),"",SUM(F216)*VLOOKUP(K216,Gehaltsklassen!$B$34:$D$38,2,FALSE))</f>
        <v/>
      </c>
      <c r="O216" s="86" t="str">
        <f>IF(OR(C216=""),"",SUM(F216)*VLOOKUP(K216,Gehaltsklassen!$B$34:$D$38,2,FALSE)*C216)</f>
        <v/>
      </c>
      <c r="P216" s="86" t="str">
        <f>IF(OR(C216=""),"",SUM(F216,)*VLOOKUP(K216,Gehaltsklassen!$B$34:$D$38,3,FALSE))</f>
        <v/>
      </c>
      <c r="Q216" s="86" t="str">
        <f>IF(OR(C216=""),"",SUM(F216,)*VLOOKUP(K216,Gehaltsklassen!$B$34:$D$38,3,FALSE)*C216)</f>
        <v/>
      </c>
      <c r="R216" s="87" t="str">
        <f>IF(OR(C216=""),"",(SUM(G216)*VLOOKUP(M216,Gehaltsklassen!$B$34:$D$38,2,FALSE)))</f>
        <v/>
      </c>
      <c r="S216" s="87" t="str">
        <f>IF(OR(C216=""),"",(SUM(G216)*VLOOKUP(M216,Gehaltsklassen!$B$34:$D$38,2,FALSE))*C216)</f>
        <v/>
      </c>
      <c r="T216" s="417" t="str">
        <f>IF(OR(C216=""),"",(SUM(G216)*VLOOKUP(M216,Gehaltsklassen!$B$34:$D$38,3,FALSE)))</f>
        <v/>
      </c>
      <c r="U216" s="417" t="str">
        <f>IF(OR(C216=""),"",(SUM(G216)*VLOOKUP(M216,Gehaltsklassen!$B$34:$D$38,3,FALSE))*C216)</f>
        <v/>
      </c>
    </row>
    <row r="217" spans="1:21" ht="25.9" customHeight="1" x14ac:dyDescent="0.2">
      <c r="A217" s="74" t="str">
        <f>IF(D217="","",MAX($A$10:A216)+1)</f>
        <v/>
      </c>
      <c r="B217" s="82" t="str">
        <f>IF('N-Bedarf GL'!B216="","",'N-Bedarf GL'!B216)</f>
        <v/>
      </c>
      <c r="C217" s="204" t="str">
        <f>IF('N-Bedarf GL'!C216="","",'N-Bedarf GL'!C216)</f>
        <v/>
      </c>
      <c r="D217" s="81" t="str">
        <f>IF('N-Bedarf GL'!D216="","",'N-Bedarf GL'!D216)</f>
        <v/>
      </c>
      <c r="E217" s="83" t="str">
        <f>IF('N-Bedarf GL'!H216="","",'N-Bedarf GL'!H216)</f>
        <v/>
      </c>
      <c r="F217" s="32" t="str">
        <f t="shared" si="6"/>
        <v/>
      </c>
      <c r="G217" s="84" t="str">
        <f t="shared" si="7"/>
        <v/>
      </c>
      <c r="H217" s="85"/>
      <c r="I217" s="77" t="s">
        <v>261</v>
      </c>
      <c r="J217" s="2"/>
      <c r="K217" s="32" t="str">
        <f>IF(J217="","C",IF($I217="I",INDEX(Gehaltsklassen!A$11:A$15,MATCH(J217,Gehaltsklassen!C$11:C$15,1),1),IF($I217="II",INDEX(Gehaltsklassen!A$11:A$15,MATCH(J217,Gehaltsklassen!D$11:D$15,1),1),IF($I217="III",INDEX(Gehaltsklassen!A$11:A$15,MATCH(J217,Gehaltsklassen!E$11:E$15,1),1),"Falsche Bodenart"))))</f>
        <v>C</v>
      </c>
      <c r="L217" s="2"/>
      <c r="M217" s="32" t="str">
        <f>IF(L217="","C",IF($I217="I",INDEX(Gehaltsklassen!A$11:A$15,MATCH(L217,Gehaltsklassen!C$11:C$15,1),1),IF($I217="II",INDEX(Gehaltsklassen!A$11:A$15,MATCH(L217,Gehaltsklassen!D$11:D$15,1),1),IF($I217="III",INDEX(Gehaltsklassen!A$11:A$15,MATCH(L217,Gehaltsklassen!E$11:E$15,1),1),"Falsche Bodenart"))))</f>
        <v>C</v>
      </c>
      <c r="N217" s="86" t="str">
        <f>IF(OR(C217=""),"",SUM(F217)*VLOOKUP(K217,Gehaltsklassen!$B$34:$D$38,2,FALSE))</f>
        <v/>
      </c>
      <c r="O217" s="86" t="str">
        <f>IF(OR(C217=""),"",SUM(F217)*VLOOKUP(K217,Gehaltsklassen!$B$34:$D$38,2,FALSE)*C217)</f>
        <v/>
      </c>
      <c r="P217" s="86" t="str">
        <f>IF(OR(C217=""),"",SUM(F217,)*VLOOKUP(K217,Gehaltsklassen!$B$34:$D$38,3,FALSE))</f>
        <v/>
      </c>
      <c r="Q217" s="86" t="str">
        <f>IF(OR(C217=""),"",SUM(F217,)*VLOOKUP(K217,Gehaltsklassen!$B$34:$D$38,3,FALSE)*C217)</f>
        <v/>
      </c>
      <c r="R217" s="87" t="str">
        <f>IF(OR(C217=""),"",(SUM(G217)*VLOOKUP(M217,Gehaltsklassen!$B$34:$D$38,2,FALSE)))</f>
        <v/>
      </c>
      <c r="S217" s="87" t="str">
        <f>IF(OR(C217=""),"",(SUM(G217)*VLOOKUP(M217,Gehaltsklassen!$B$34:$D$38,2,FALSE))*C217)</f>
        <v/>
      </c>
      <c r="T217" s="417" t="str">
        <f>IF(OR(C217=""),"",(SUM(G217)*VLOOKUP(M217,Gehaltsklassen!$B$34:$D$38,3,FALSE)))</f>
        <v/>
      </c>
      <c r="U217" s="417" t="str">
        <f>IF(OR(C217=""),"",(SUM(G217)*VLOOKUP(M217,Gehaltsklassen!$B$34:$D$38,3,FALSE))*C217)</f>
        <v/>
      </c>
    </row>
    <row r="218" spans="1:21" ht="25.9" customHeight="1" x14ac:dyDescent="0.2">
      <c r="A218" s="74" t="str">
        <f>IF(D218="","",MAX($A$10:A217)+1)</f>
        <v/>
      </c>
      <c r="B218" s="82" t="str">
        <f>IF('N-Bedarf GL'!B217="","",'N-Bedarf GL'!B217)</f>
        <v/>
      </c>
      <c r="C218" s="204" t="str">
        <f>IF('N-Bedarf GL'!C217="","",'N-Bedarf GL'!C217)</f>
        <v/>
      </c>
      <c r="D218" s="81" t="str">
        <f>IF('N-Bedarf GL'!D217="","",'N-Bedarf GL'!D217)</f>
        <v/>
      </c>
      <c r="E218" s="83" t="str">
        <f>IF('N-Bedarf GL'!H217="","",'N-Bedarf GL'!H217)</f>
        <v/>
      </c>
      <c r="F218" s="32" t="str">
        <f t="shared" si="6"/>
        <v/>
      </c>
      <c r="G218" s="84" t="str">
        <f t="shared" si="7"/>
        <v/>
      </c>
      <c r="H218" s="85"/>
      <c r="I218" s="77" t="s">
        <v>261</v>
      </c>
      <c r="J218" s="2"/>
      <c r="K218" s="32" t="str">
        <f>IF(J218="","C",IF($I218="I",INDEX(Gehaltsklassen!A$11:A$15,MATCH(J218,Gehaltsklassen!C$11:C$15,1),1),IF($I218="II",INDEX(Gehaltsklassen!A$11:A$15,MATCH(J218,Gehaltsklassen!D$11:D$15,1),1),IF($I218="III",INDEX(Gehaltsklassen!A$11:A$15,MATCH(J218,Gehaltsklassen!E$11:E$15,1),1),"Falsche Bodenart"))))</f>
        <v>C</v>
      </c>
      <c r="L218" s="2"/>
      <c r="M218" s="32" t="str">
        <f>IF(L218="","C",IF($I218="I",INDEX(Gehaltsklassen!A$11:A$15,MATCH(L218,Gehaltsklassen!C$11:C$15,1),1),IF($I218="II",INDEX(Gehaltsklassen!A$11:A$15,MATCH(L218,Gehaltsklassen!D$11:D$15,1),1),IF($I218="III",INDEX(Gehaltsklassen!A$11:A$15,MATCH(L218,Gehaltsklassen!E$11:E$15,1),1),"Falsche Bodenart"))))</f>
        <v>C</v>
      </c>
      <c r="N218" s="86" t="str">
        <f>IF(OR(C218=""),"",SUM(F218)*VLOOKUP(K218,Gehaltsklassen!$B$34:$D$38,2,FALSE))</f>
        <v/>
      </c>
      <c r="O218" s="86" t="str">
        <f>IF(OR(C218=""),"",SUM(F218)*VLOOKUP(K218,Gehaltsklassen!$B$34:$D$38,2,FALSE)*C218)</f>
        <v/>
      </c>
      <c r="P218" s="86" t="str">
        <f>IF(OR(C218=""),"",SUM(F218,)*VLOOKUP(K218,Gehaltsklassen!$B$34:$D$38,3,FALSE))</f>
        <v/>
      </c>
      <c r="Q218" s="86" t="str">
        <f>IF(OR(C218=""),"",SUM(F218,)*VLOOKUP(K218,Gehaltsklassen!$B$34:$D$38,3,FALSE)*C218)</f>
        <v/>
      </c>
      <c r="R218" s="87" t="str">
        <f>IF(OR(C218=""),"",(SUM(G218)*VLOOKUP(M218,Gehaltsklassen!$B$34:$D$38,2,FALSE)))</f>
        <v/>
      </c>
      <c r="S218" s="87" t="str">
        <f>IF(OR(C218=""),"",(SUM(G218)*VLOOKUP(M218,Gehaltsklassen!$B$34:$D$38,2,FALSE))*C218)</f>
        <v/>
      </c>
      <c r="T218" s="417" t="str">
        <f>IF(OR(C218=""),"",(SUM(G218)*VLOOKUP(M218,Gehaltsklassen!$B$34:$D$38,3,FALSE)))</f>
        <v/>
      </c>
      <c r="U218" s="417" t="str">
        <f>IF(OR(C218=""),"",(SUM(G218)*VLOOKUP(M218,Gehaltsklassen!$B$34:$D$38,3,FALSE))*C218)</f>
        <v/>
      </c>
    </row>
    <row r="219" spans="1:21" ht="25.9" customHeight="1" x14ac:dyDescent="0.2">
      <c r="A219" s="74" t="str">
        <f>IF(D219="","",MAX($A$10:A218)+1)</f>
        <v/>
      </c>
      <c r="B219" s="82" t="str">
        <f>IF('N-Bedarf GL'!B218="","",'N-Bedarf GL'!B218)</f>
        <v/>
      </c>
      <c r="C219" s="204" t="str">
        <f>IF('N-Bedarf GL'!C218="","",'N-Bedarf GL'!C218)</f>
        <v/>
      </c>
      <c r="D219" s="81" t="str">
        <f>IF('N-Bedarf GL'!D218="","",'N-Bedarf GL'!D218)</f>
        <v/>
      </c>
      <c r="E219" s="83" t="str">
        <f>IF('N-Bedarf GL'!H218="","",'N-Bedarf GL'!H218)</f>
        <v/>
      </c>
      <c r="F219" s="32" t="str">
        <f t="shared" si="6"/>
        <v/>
      </c>
      <c r="G219" s="84" t="str">
        <f t="shared" si="7"/>
        <v/>
      </c>
      <c r="H219" s="85"/>
      <c r="I219" s="77" t="s">
        <v>261</v>
      </c>
      <c r="J219" s="2"/>
      <c r="K219" s="32" t="str">
        <f>IF(J219="","C",IF($I219="I",INDEX(Gehaltsklassen!A$11:A$15,MATCH(J219,Gehaltsklassen!C$11:C$15,1),1),IF($I219="II",INDEX(Gehaltsklassen!A$11:A$15,MATCH(J219,Gehaltsklassen!D$11:D$15,1),1),IF($I219="III",INDEX(Gehaltsklassen!A$11:A$15,MATCH(J219,Gehaltsklassen!E$11:E$15,1),1),"Falsche Bodenart"))))</f>
        <v>C</v>
      </c>
      <c r="L219" s="2"/>
      <c r="M219" s="32" t="str">
        <f>IF(L219="","C",IF($I219="I",INDEX(Gehaltsklassen!A$11:A$15,MATCH(L219,Gehaltsklassen!C$11:C$15,1),1),IF($I219="II",INDEX(Gehaltsklassen!A$11:A$15,MATCH(L219,Gehaltsklassen!D$11:D$15,1),1),IF($I219="III",INDEX(Gehaltsklassen!A$11:A$15,MATCH(L219,Gehaltsklassen!E$11:E$15,1),1),"Falsche Bodenart"))))</f>
        <v>C</v>
      </c>
      <c r="N219" s="86" t="str">
        <f>IF(OR(C219=""),"",SUM(F219)*VLOOKUP(K219,Gehaltsklassen!$B$34:$D$38,2,FALSE))</f>
        <v/>
      </c>
      <c r="O219" s="86" t="str">
        <f>IF(OR(C219=""),"",SUM(F219)*VLOOKUP(K219,Gehaltsklassen!$B$34:$D$38,2,FALSE)*C219)</f>
        <v/>
      </c>
      <c r="P219" s="86" t="str">
        <f>IF(OR(C219=""),"",SUM(F219,)*VLOOKUP(K219,Gehaltsklassen!$B$34:$D$38,3,FALSE))</f>
        <v/>
      </c>
      <c r="Q219" s="86" t="str">
        <f>IF(OR(C219=""),"",SUM(F219,)*VLOOKUP(K219,Gehaltsklassen!$B$34:$D$38,3,FALSE)*C219)</f>
        <v/>
      </c>
      <c r="R219" s="87" t="str">
        <f>IF(OR(C219=""),"",(SUM(G219)*VLOOKUP(M219,Gehaltsklassen!$B$34:$D$38,2,FALSE)))</f>
        <v/>
      </c>
      <c r="S219" s="87" t="str">
        <f>IF(OR(C219=""),"",(SUM(G219)*VLOOKUP(M219,Gehaltsklassen!$B$34:$D$38,2,FALSE))*C219)</f>
        <v/>
      </c>
      <c r="T219" s="417" t="str">
        <f>IF(OR(C219=""),"",(SUM(G219)*VLOOKUP(M219,Gehaltsklassen!$B$34:$D$38,3,FALSE)))</f>
        <v/>
      </c>
      <c r="U219" s="417" t="str">
        <f>IF(OR(C219=""),"",(SUM(G219)*VLOOKUP(M219,Gehaltsklassen!$B$34:$D$38,3,FALSE))*C219)</f>
        <v/>
      </c>
    </row>
    <row r="220" spans="1:21" ht="25.9" customHeight="1" x14ac:dyDescent="0.2">
      <c r="A220" s="74" t="str">
        <f>IF(D220="","",MAX($A$10:A219)+1)</f>
        <v/>
      </c>
      <c r="B220" s="82" t="str">
        <f>IF('N-Bedarf GL'!B219="","",'N-Bedarf GL'!B219)</f>
        <v/>
      </c>
      <c r="C220" s="204" t="str">
        <f>IF('N-Bedarf GL'!C219="","",'N-Bedarf GL'!C219)</f>
        <v/>
      </c>
      <c r="D220" s="81" t="str">
        <f>IF('N-Bedarf GL'!D219="","",'N-Bedarf GL'!D219)</f>
        <v/>
      </c>
      <c r="E220" s="83" t="str">
        <f>IF('N-Bedarf GL'!H219="","",'N-Bedarf GL'!H219)</f>
        <v/>
      </c>
      <c r="F220" s="32" t="str">
        <f t="shared" si="6"/>
        <v/>
      </c>
      <c r="G220" s="84" t="str">
        <f t="shared" si="7"/>
        <v/>
      </c>
      <c r="H220" s="85"/>
      <c r="I220" s="77" t="s">
        <v>261</v>
      </c>
      <c r="J220" s="2"/>
      <c r="K220" s="32" t="str">
        <f>IF(J220="","C",IF($I220="I",INDEX(Gehaltsklassen!A$11:A$15,MATCH(J220,Gehaltsklassen!C$11:C$15,1),1),IF($I220="II",INDEX(Gehaltsklassen!A$11:A$15,MATCH(J220,Gehaltsklassen!D$11:D$15,1),1),IF($I220="III",INDEX(Gehaltsklassen!A$11:A$15,MATCH(J220,Gehaltsklassen!E$11:E$15,1),1),"Falsche Bodenart"))))</f>
        <v>C</v>
      </c>
      <c r="L220" s="2"/>
      <c r="M220" s="32" t="str">
        <f>IF(L220="","C",IF($I220="I",INDEX(Gehaltsklassen!A$11:A$15,MATCH(L220,Gehaltsklassen!C$11:C$15,1),1),IF($I220="II",INDEX(Gehaltsklassen!A$11:A$15,MATCH(L220,Gehaltsklassen!D$11:D$15,1),1),IF($I220="III",INDEX(Gehaltsklassen!A$11:A$15,MATCH(L220,Gehaltsklassen!E$11:E$15,1),1),"Falsche Bodenart"))))</f>
        <v>C</v>
      </c>
      <c r="N220" s="86" t="str">
        <f>IF(OR(C220=""),"",SUM(F220)*VLOOKUP(K220,Gehaltsklassen!$B$34:$D$38,2,FALSE))</f>
        <v/>
      </c>
      <c r="O220" s="86" t="str">
        <f>IF(OR(C220=""),"",SUM(F220)*VLOOKUP(K220,Gehaltsklassen!$B$34:$D$38,2,FALSE)*C220)</f>
        <v/>
      </c>
      <c r="P220" s="86" t="str">
        <f>IF(OR(C220=""),"",SUM(F220,)*VLOOKUP(K220,Gehaltsklassen!$B$34:$D$38,3,FALSE))</f>
        <v/>
      </c>
      <c r="Q220" s="86" t="str">
        <f>IF(OR(C220=""),"",SUM(F220,)*VLOOKUP(K220,Gehaltsklassen!$B$34:$D$38,3,FALSE)*C220)</f>
        <v/>
      </c>
      <c r="R220" s="87" t="str">
        <f>IF(OR(C220=""),"",(SUM(G220)*VLOOKUP(M220,Gehaltsklassen!$B$34:$D$38,2,FALSE)))</f>
        <v/>
      </c>
      <c r="S220" s="87" t="str">
        <f>IF(OR(C220=""),"",(SUM(G220)*VLOOKUP(M220,Gehaltsklassen!$B$34:$D$38,2,FALSE))*C220)</f>
        <v/>
      </c>
      <c r="T220" s="417" t="str">
        <f>IF(OR(C220=""),"",(SUM(G220)*VLOOKUP(M220,Gehaltsklassen!$B$34:$D$38,3,FALSE)))</f>
        <v/>
      </c>
      <c r="U220" s="417" t="str">
        <f>IF(OR(C220=""),"",(SUM(G220)*VLOOKUP(M220,Gehaltsklassen!$B$34:$D$38,3,FALSE))*C220)</f>
        <v/>
      </c>
    </row>
    <row r="221" spans="1:21" ht="25.9" customHeight="1" x14ac:dyDescent="0.2">
      <c r="A221" s="74" t="str">
        <f>IF(D221="","",MAX($A$10:A220)+1)</f>
        <v/>
      </c>
      <c r="B221" s="82" t="str">
        <f>IF('N-Bedarf GL'!B220="","",'N-Bedarf GL'!B220)</f>
        <v/>
      </c>
      <c r="C221" s="204" t="str">
        <f>IF('N-Bedarf GL'!C220="","",'N-Bedarf GL'!C220)</f>
        <v/>
      </c>
      <c r="D221" s="81" t="str">
        <f>IF('N-Bedarf GL'!D220="","",'N-Bedarf GL'!D220)</f>
        <v/>
      </c>
      <c r="E221" s="83" t="str">
        <f>IF('N-Bedarf GL'!H220="","",'N-Bedarf GL'!H220)</f>
        <v/>
      </c>
      <c r="F221" s="32" t="str">
        <f t="shared" si="6"/>
        <v/>
      </c>
      <c r="G221" s="84" t="str">
        <f t="shared" si="7"/>
        <v/>
      </c>
      <c r="H221" s="85"/>
      <c r="I221" s="77" t="s">
        <v>261</v>
      </c>
      <c r="J221" s="2"/>
      <c r="K221" s="32" t="str">
        <f>IF(J221="","C",IF($I221="I",INDEX(Gehaltsklassen!A$11:A$15,MATCH(J221,Gehaltsklassen!C$11:C$15,1),1),IF($I221="II",INDEX(Gehaltsklassen!A$11:A$15,MATCH(J221,Gehaltsklassen!D$11:D$15,1),1),IF($I221="III",INDEX(Gehaltsklassen!A$11:A$15,MATCH(J221,Gehaltsklassen!E$11:E$15,1),1),"Falsche Bodenart"))))</f>
        <v>C</v>
      </c>
      <c r="L221" s="2"/>
      <c r="M221" s="32" t="str">
        <f>IF(L221="","C",IF($I221="I",INDEX(Gehaltsklassen!A$11:A$15,MATCH(L221,Gehaltsklassen!C$11:C$15,1),1),IF($I221="II",INDEX(Gehaltsklassen!A$11:A$15,MATCH(L221,Gehaltsklassen!D$11:D$15,1),1),IF($I221="III",INDEX(Gehaltsklassen!A$11:A$15,MATCH(L221,Gehaltsklassen!E$11:E$15,1),1),"Falsche Bodenart"))))</f>
        <v>C</v>
      </c>
      <c r="N221" s="86" t="str">
        <f>IF(OR(C221=""),"",SUM(F221)*VLOOKUP(K221,Gehaltsklassen!$B$34:$D$38,2,FALSE))</f>
        <v/>
      </c>
      <c r="O221" s="86" t="str">
        <f>IF(OR(C221=""),"",SUM(F221)*VLOOKUP(K221,Gehaltsklassen!$B$34:$D$38,2,FALSE)*C221)</f>
        <v/>
      </c>
      <c r="P221" s="86" t="str">
        <f>IF(OR(C221=""),"",SUM(F221,)*VLOOKUP(K221,Gehaltsklassen!$B$34:$D$38,3,FALSE))</f>
        <v/>
      </c>
      <c r="Q221" s="86" t="str">
        <f>IF(OR(C221=""),"",SUM(F221,)*VLOOKUP(K221,Gehaltsklassen!$B$34:$D$38,3,FALSE)*C221)</f>
        <v/>
      </c>
      <c r="R221" s="87" t="str">
        <f>IF(OR(C221=""),"",(SUM(G221)*VLOOKUP(M221,Gehaltsklassen!$B$34:$D$38,2,FALSE)))</f>
        <v/>
      </c>
      <c r="S221" s="87" t="str">
        <f>IF(OR(C221=""),"",(SUM(G221)*VLOOKUP(M221,Gehaltsklassen!$B$34:$D$38,2,FALSE))*C221)</f>
        <v/>
      </c>
      <c r="T221" s="417" t="str">
        <f>IF(OR(C221=""),"",(SUM(G221)*VLOOKUP(M221,Gehaltsklassen!$B$34:$D$38,3,FALSE)))</f>
        <v/>
      </c>
      <c r="U221" s="417" t="str">
        <f>IF(OR(C221=""),"",(SUM(G221)*VLOOKUP(M221,Gehaltsklassen!$B$34:$D$38,3,FALSE))*C221)</f>
        <v/>
      </c>
    </row>
    <row r="222" spans="1:21" ht="25.9" customHeight="1" x14ac:dyDescent="0.2">
      <c r="A222" s="74" t="str">
        <f>IF(D222="","",MAX($A$10:A221)+1)</f>
        <v/>
      </c>
      <c r="B222" s="82" t="str">
        <f>IF('N-Bedarf GL'!B221="","",'N-Bedarf GL'!B221)</f>
        <v/>
      </c>
      <c r="C222" s="204" t="str">
        <f>IF('N-Bedarf GL'!C221="","",'N-Bedarf GL'!C221)</f>
        <v/>
      </c>
      <c r="D222" s="81" t="str">
        <f>IF('N-Bedarf GL'!D221="","",'N-Bedarf GL'!D221)</f>
        <v/>
      </c>
      <c r="E222" s="83" t="str">
        <f>IF('N-Bedarf GL'!H221="","",'N-Bedarf GL'!H221)</f>
        <v/>
      </c>
      <c r="F222" s="32" t="str">
        <f t="shared" si="6"/>
        <v/>
      </c>
      <c r="G222" s="84" t="str">
        <f t="shared" si="7"/>
        <v/>
      </c>
      <c r="H222" s="85"/>
      <c r="I222" s="77" t="s">
        <v>261</v>
      </c>
      <c r="J222" s="2"/>
      <c r="K222" s="32" t="str">
        <f>IF(J222="","C",IF($I222="I",INDEX(Gehaltsklassen!A$11:A$15,MATCH(J222,Gehaltsklassen!C$11:C$15,1),1),IF($I222="II",INDEX(Gehaltsklassen!A$11:A$15,MATCH(J222,Gehaltsklassen!D$11:D$15,1),1),IF($I222="III",INDEX(Gehaltsklassen!A$11:A$15,MATCH(J222,Gehaltsklassen!E$11:E$15,1),1),"Falsche Bodenart"))))</f>
        <v>C</v>
      </c>
      <c r="L222" s="2"/>
      <c r="M222" s="32" t="str">
        <f>IF(L222="","C",IF($I222="I",INDEX(Gehaltsklassen!A$11:A$15,MATCH(L222,Gehaltsklassen!C$11:C$15,1),1),IF($I222="II",INDEX(Gehaltsklassen!A$11:A$15,MATCH(L222,Gehaltsklassen!D$11:D$15,1),1),IF($I222="III",INDEX(Gehaltsklassen!A$11:A$15,MATCH(L222,Gehaltsklassen!E$11:E$15,1),1),"Falsche Bodenart"))))</f>
        <v>C</v>
      </c>
      <c r="N222" s="86" t="str">
        <f>IF(OR(C222=""),"",SUM(F222)*VLOOKUP(K222,Gehaltsklassen!$B$34:$D$38,2,FALSE))</f>
        <v/>
      </c>
      <c r="O222" s="86" t="str">
        <f>IF(OR(C222=""),"",SUM(F222)*VLOOKUP(K222,Gehaltsklassen!$B$34:$D$38,2,FALSE)*C222)</f>
        <v/>
      </c>
      <c r="P222" s="86" t="str">
        <f>IF(OR(C222=""),"",SUM(F222,)*VLOOKUP(K222,Gehaltsklassen!$B$34:$D$38,3,FALSE))</f>
        <v/>
      </c>
      <c r="Q222" s="86" t="str">
        <f>IF(OR(C222=""),"",SUM(F222,)*VLOOKUP(K222,Gehaltsklassen!$B$34:$D$38,3,FALSE)*C222)</f>
        <v/>
      </c>
      <c r="R222" s="87" t="str">
        <f>IF(OR(C222=""),"",(SUM(G222)*VLOOKUP(M222,Gehaltsklassen!$B$34:$D$38,2,FALSE)))</f>
        <v/>
      </c>
      <c r="S222" s="87" t="str">
        <f>IF(OR(C222=""),"",(SUM(G222)*VLOOKUP(M222,Gehaltsklassen!$B$34:$D$38,2,FALSE))*C222)</f>
        <v/>
      </c>
      <c r="T222" s="417" t="str">
        <f>IF(OR(C222=""),"",(SUM(G222)*VLOOKUP(M222,Gehaltsklassen!$B$34:$D$38,3,FALSE)))</f>
        <v/>
      </c>
      <c r="U222" s="417" t="str">
        <f>IF(OR(C222=""),"",(SUM(G222)*VLOOKUP(M222,Gehaltsklassen!$B$34:$D$38,3,FALSE))*C222)</f>
        <v/>
      </c>
    </row>
    <row r="223" spans="1:21" ht="25.9" customHeight="1" x14ac:dyDescent="0.2">
      <c r="A223" s="74" t="str">
        <f>IF(D223="","",MAX($A$10:A222)+1)</f>
        <v/>
      </c>
      <c r="B223" s="82" t="str">
        <f>IF('N-Bedarf GL'!B222="","",'N-Bedarf GL'!B222)</f>
        <v/>
      </c>
      <c r="C223" s="204" t="str">
        <f>IF('N-Bedarf GL'!C222="","",'N-Bedarf GL'!C222)</f>
        <v/>
      </c>
      <c r="D223" s="81" t="str">
        <f>IF('N-Bedarf GL'!D222="","",'N-Bedarf GL'!D222)</f>
        <v/>
      </c>
      <c r="E223" s="83" t="str">
        <f>IF('N-Bedarf GL'!H222="","",'N-Bedarf GL'!H222)</f>
        <v/>
      </c>
      <c r="F223" s="32" t="str">
        <f t="shared" si="6"/>
        <v/>
      </c>
      <c r="G223" s="84" t="str">
        <f t="shared" si="7"/>
        <v/>
      </c>
      <c r="H223" s="85"/>
      <c r="I223" s="77" t="s">
        <v>261</v>
      </c>
      <c r="J223" s="2"/>
      <c r="K223" s="32" t="str">
        <f>IF(J223="","C",IF($I223="I",INDEX(Gehaltsklassen!A$11:A$15,MATCH(J223,Gehaltsklassen!C$11:C$15,1),1),IF($I223="II",INDEX(Gehaltsklassen!A$11:A$15,MATCH(J223,Gehaltsklassen!D$11:D$15,1),1),IF($I223="III",INDEX(Gehaltsklassen!A$11:A$15,MATCH(J223,Gehaltsklassen!E$11:E$15,1),1),"Falsche Bodenart"))))</f>
        <v>C</v>
      </c>
      <c r="L223" s="2"/>
      <c r="M223" s="32" t="str">
        <f>IF(L223="","C",IF($I223="I",INDEX(Gehaltsklassen!A$11:A$15,MATCH(L223,Gehaltsklassen!C$11:C$15,1),1),IF($I223="II",INDEX(Gehaltsklassen!A$11:A$15,MATCH(L223,Gehaltsklassen!D$11:D$15,1),1),IF($I223="III",INDEX(Gehaltsklassen!A$11:A$15,MATCH(L223,Gehaltsklassen!E$11:E$15,1),1),"Falsche Bodenart"))))</f>
        <v>C</v>
      </c>
      <c r="N223" s="86" t="str">
        <f>IF(OR(C223=""),"",SUM(F223)*VLOOKUP(K223,Gehaltsklassen!$B$34:$D$38,2,FALSE))</f>
        <v/>
      </c>
      <c r="O223" s="86" t="str">
        <f>IF(OR(C223=""),"",SUM(F223)*VLOOKUP(K223,Gehaltsklassen!$B$34:$D$38,2,FALSE)*C223)</f>
        <v/>
      </c>
      <c r="P223" s="86" t="str">
        <f>IF(OR(C223=""),"",SUM(F223,)*VLOOKUP(K223,Gehaltsklassen!$B$34:$D$38,3,FALSE))</f>
        <v/>
      </c>
      <c r="Q223" s="86" t="str">
        <f>IF(OR(C223=""),"",SUM(F223,)*VLOOKUP(K223,Gehaltsklassen!$B$34:$D$38,3,FALSE)*C223)</f>
        <v/>
      </c>
      <c r="R223" s="87" t="str">
        <f>IF(OR(C223=""),"",(SUM(G223)*VLOOKUP(M223,Gehaltsklassen!$B$34:$D$38,2,FALSE)))</f>
        <v/>
      </c>
      <c r="S223" s="87" t="str">
        <f>IF(OR(C223=""),"",(SUM(G223)*VLOOKUP(M223,Gehaltsklassen!$B$34:$D$38,2,FALSE))*C223)</f>
        <v/>
      </c>
      <c r="T223" s="417" t="str">
        <f>IF(OR(C223=""),"",(SUM(G223)*VLOOKUP(M223,Gehaltsklassen!$B$34:$D$38,3,FALSE)))</f>
        <v/>
      </c>
      <c r="U223" s="417" t="str">
        <f>IF(OR(C223=""),"",(SUM(G223)*VLOOKUP(M223,Gehaltsklassen!$B$34:$D$38,3,FALSE))*C223)</f>
        <v/>
      </c>
    </row>
    <row r="224" spans="1:21" ht="25.9" customHeight="1" x14ac:dyDescent="0.2">
      <c r="A224" s="74" t="str">
        <f>IF(D224="","",MAX($A$10:A223)+1)</f>
        <v/>
      </c>
      <c r="B224" s="82" t="str">
        <f>IF('N-Bedarf GL'!B223="","",'N-Bedarf GL'!B223)</f>
        <v/>
      </c>
      <c r="C224" s="204" t="str">
        <f>IF('N-Bedarf GL'!C223="","",'N-Bedarf GL'!C223)</f>
        <v/>
      </c>
      <c r="D224" s="81" t="str">
        <f>IF('N-Bedarf GL'!D223="","",'N-Bedarf GL'!D223)</f>
        <v/>
      </c>
      <c r="E224" s="83" t="str">
        <f>IF('N-Bedarf GL'!H223="","",'N-Bedarf GL'!H223)</f>
        <v/>
      </c>
      <c r="F224" s="32" t="str">
        <f t="shared" si="6"/>
        <v/>
      </c>
      <c r="G224" s="84" t="str">
        <f t="shared" si="7"/>
        <v/>
      </c>
      <c r="H224" s="85"/>
      <c r="I224" s="77" t="s">
        <v>261</v>
      </c>
      <c r="J224" s="2"/>
      <c r="K224" s="32" t="str">
        <f>IF(J224="","C",IF($I224="I",INDEX(Gehaltsklassen!A$11:A$15,MATCH(J224,Gehaltsklassen!C$11:C$15,1),1),IF($I224="II",INDEX(Gehaltsklassen!A$11:A$15,MATCH(J224,Gehaltsklassen!D$11:D$15,1),1),IF($I224="III",INDEX(Gehaltsklassen!A$11:A$15,MATCH(J224,Gehaltsklassen!E$11:E$15,1),1),"Falsche Bodenart"))))</f>
        <v>C</v>
      </c>
      <c r="L224" s="2"/>
      <c r="M224" s="32" t="str">
        <f>IF(L224="","C",IF($I224="I",INDEX(Gehaltsklassen!A$11:A$15,MATCH(L224,Gehaltsklassen!C$11:C$15,1),1),IF($I224="II",INDEX(Gehaltsklassen!A$11:A$15,MATCH(L224,Gehaltsklassen!D$11:D$15,1),1),IF($I224="III",INDEX(Gehaltsklassen!A$11:A$15,MATCH(L224,Gehaltsklassen!E$11:E$15,1),1),"Falsche Bodenart"))))</f>
        <v>C</v>
      </c>
      <c r="N224" s="86" t="str">
        <f>IF(OR(C224=""),"",SUM(F224)*VLOOKUP(K224,Gehaltsklassen!$B$34:$D$38,2,FALSE))</f>
        <v/>
      </c>
      <c r="O224" s="86" t="str">
        <f>IF(OR(C224=""),"",SUM(F224)*VLOOKUP(K224,Gehaltsklassen!$B$34:$D$38,2,FALSE)*C224)</f>
        <v/>
      </c>
      <c r="P224" s="86" t="str">
        <f>IF(OR(C224=""),"",SUM(F224,)*VLOOKUP(K224,Gehaltsklassen!$B$34:$D$38,3,FALSE))</f>
        <v/>
      </c>
      <c r="Q224" s="86" t="str">
        <f>IF(OR(C224=""),"",SUM(F224,)*VLOOKUP(K224,Gehaltsklassen!$B$34:$D$38,3,FALSE)*C224)</f>
        <v/>
      </c>
      <c r="R224" s="87" t="str">
        <f>IF(OR(C224=""),"",(SUM(G224)*VLOOKUP(M224,Gehaltsklassen!$B$34:$D$38,2,FALSE)))</f>
        <v/>
      </c>
      <c r="S224" s="87" t="str">
        <f>IF(OR(C224=""),"",(SUM(G224)*VLOOKUP(M224,Gehaltsklassen!$B$34:$D$38,2,FALSE))*C224)</f>
        <v/>
      </c>
      <c r="T224" s="417" t="str">
        <f>IF(OR(C224=""),"",(SUM(G224)*VLOOKUP(M224,Gehaltsklassen!$B$34:$D$38,3,FALSE)))</f>
        <v/>
      </c>
      <c r="U224" s="417" t="str">
        <f>IF(OR(C224=""),"",(SUM(G224)*VLOOKUP(M224,Gehaltsklassen!$B$34:$D$38,3,FALSE))*C224)</f>
        <v/>
      </c>
    </row>
    <row r="225" spans="1:21" ht="25.9" customHeight="1" x14ac:dyDescent="0.2">
      <c r="A225" s="74" t="str">
        <f>IF(D225="","",MAX($A$10:A224)+1)</f>
        <v/>
      </c>
      <c r="B225" s="82" t="str">
        <f>IF('N-Bedarf GL'!B224="","",'N-Bedarf GL'!B224)</f>
        <v/>
      </c>
      <c r="C225" s="204" t="str">
        <f>IF('N-Bedarf GL'!C224="","",'N-Bedarf GL'!C224)</f>
        <v/>
      </c>
      <c r="D225" s="81" t="str">
        <f>IF('N-Bedarf GL'!D224="","",'N-Bedarf GL'!D224)</f>
        <v/>
      </c>
      <c r="E225" s="83" t="str">
        <f>IF('N-Bedarf GL'!H224="","",'N-Bedarf GL'!H224)</f>
        <v/>
      </c>
      <c r="F225" s="32" t="str">
        <f t="shared" si="6"/>
        <v/>
      </c>
      <c r="G225" s="84" t="str">
        <f t="shared" si="7"/>
        <v/>
      </c>
      <c r="H225" s="85"/>
      <c r="I225" s="77" t="s">
        <v>261</v>
      </c>
      <c r="J225" s="2"/>
      <c r="K225" s="32" t="str">
        <f>IF(J225="","C",IF($I225="I",INDEX(Gehaltsklassen!A$11:A$15,MATCH(J225,Gehaltsklassen!C$11:C$15,1),1),IF($I225="II",INDEX(Gehaltsklassen!A$11:A$15,MATCH(J225,Gehaltsklassen!D$11:D$15,1),1),IF($I225="III",INDEX(Gehaltsklassen!A$11:A$15,MATCH(J225,Gehaltsklassen!E$11:E$15,1),1),"Falsche Bodenart"))))</f>
        <v>C</v>
      </c>
      <c r="L225" s="2"/>
      <c r="M225" s="32" t="str">
        <f>IF(L225="","C",IF($I225="I",INDEX(Gehaltsklassen!A$11:A$15,MATCH(L225,Gehaltsklassen!C$11:C$15,1),1),IF($I225="II",INDEX(Gehaltsklassen!A$11:A$15,MATCH(L225,Gehaltsklassen!D$11:D$15,1),1),IF($I225="III",INDEX(Gehaltsklassen!A$11:A$15,MATCH(L225,Gehaltsklassen!E$11:E$15,1),1),"Falsche Bodenart"))))</f>
        <v>C</v>
      </c>
      <c r="N225" s="86" t="str">
        <f>IF(OR(C225=""),"",SUM(F225)*VLOOKUP(K225,Gehaltsklassen!$B$34:$D$38,2,FALSE))</f>
        <v/>
      </c>
      <c r="O225" s="86" t="str">
        <f>IF(OR(C225=""),"",SUM(F225)*VLOOKUP(K225,Gehaltsklassen!$B$34:$D$38,2,FALSE)*C225)</f>
        <v/>
      </c>
      <c r="P225" s="86" t="str">
        <f>IF(OR(C225=""),"",SUM(F225,)*VLOOKUP(K225,Gehaltsklassen!$B$34:$D$38,3,FALSE))</f>
        <v/>
      </c>
      <c r="Q225" s="86" t="str">
        <f>IF(OR(C225=""),"",SUM(F225,)*VLOOKUP(K225,Gehaltsklassen!$B$34:$D$38,3,FALSE)*C225)</f>
        <v/>
      </c>
      <c r="R225" s="87" t="str">
        <f>IF(OR(C225=""),"",(SUM(G225)*VLOOKUP(M225,Gehaltsklassen!$B$34:$D$38,2,FALSE)))</f>
        <v/>
      </c>
      <c r="S225" s="87" t="str">
        <f>IF(OR(C225=""),"",(SUM(G225)*VLOOKUP(M225,Gehaltsklassen!$B$34:$D$38,2,FALSE))*C225)</f>
        <v/>
      </c>
      <c r="T225" s="417" t="str">
        <f>IF(OR(C225=""),"",(SUM(G225)*VLOOKUP(M225,Gehaltsklassen!$B$34:$D$38,3,FALSE)))</f>
        <v/>
      </c>
      <c r="U225" s="417" t="str">
        <f>IF(OR(C225=""),"",(SUM(G225)*VLOOKUP(M225,Gehaltsklassen!$B$34:$D$38,3,FALSE))*C225)</f>
        <v/>
      </c>
    </row>
    <row r="226" spans="1:21" ht="25.9" customHeight="1" x14ac:dyDescent="0.2">
      <c r="A226" s="74" t="str">
        <f>IF(D226="","",MAX($A$10:A225)+1)</f>
        <v/>
      </c>
      <c r="B226" s="82" t="str">
        <f>IF('N-Bedarf GL'!B225="","",'N-Bedarf GL'!B225)</f>
        <v/>
      </c>
      <c r="C226" s="204" t="str">
        <f>IF('N-Bedarf GL'!C225="","",'N-Bedarf GL'!C225)</f>
        <v/>
      </c>
      <c r="D226" s="81" t="str">
        <f>IF('N-Bedarf GL'!D225="","",'N-Bedarf GL'!D225)</f>
        <v/>
      </c>
      <c r="E226" s="83" t="str">
        <f>IF('N-Bedarf GL'!H225="","",'N-Bedarf GL'!H225)</f>
        <v/>
      </c>
      <c r="F226" s="32" t="str">
        <f t="shared" si="6"/>
        <v/>
      </c>
      <c r="G226" s="84" t="str">
        <f t="shared" si="7"/>
        <v/>
      </c>
      <c r="H226" s="85"/>
      <c r="I226" s="77" t="s">
        <v>261</v>
      </c>
      <c r="J226" s="2"/>
      <c r="K226" s="32" t="str">
        <f>IF(J226="","C",IF($I226="I",INDEX(Gehaltsklassen!A$11:A$15,MATCH(J226,Gehaltsklassen!C$11:C$15,1),1),IF($I226="II",INDEX(Gehaltsklassen!A$11:A$15,MATCH(J226,Gehaltsklassen!D$11:D$15,1),1),IF($I226="III",INDEX(Gehaltsklassen!A$11:A$15,MATCH(J226,Gehaltsklassen!E$11:E$15,1),1),"Falsche Bodenart"))))</f>
        <v>C</v>
      </c>
      <c r="L226" s="2"/>
      <c r="M226" s="32" t="str">
        <f>IF(L226="","C",IF($I226="I",INDEX(Gehaltsklassen!A$11:A$15,MATCH(L226,Gehaltsklassen!C$11:C$15,1),1),IF($I226="II",INDEX(Gehaltsklassen!A$11:A$15,MATCH(L226,Gehaltsklassen!D$11:D$15,1),1),IF($I226="III",INDEX(Gehaltsklassen!A$11:A$15,MATCH(L226,Gehaltsklassen!E$11:E$15,1),1),"Falsche Bodenart"))))</f>
        <v>C</v>
      </c>
      <c r="N226" s="86" t="str">
        <f>IF(OR(C226=""),"",SUM(F226)*VLOOKUP(K226,Gehaltsklassen!$B$34:$D$38,2,FALSE))</f>
        <v/>
      </c>
      <c r="O226" s="86" t="str">
        <f>IF(OR(C226=""),"",SUM(F226)*VLOOKUP(K226,Gehaltsklassen!$B$34:$D$38,2,FALSE)*C226)</f>
        <v/>
      </c>
      <c r="P226" s="86" t="str">
        <f>IF(OR(C226=""),"",SUM(F226,)*VLOOKUP(K226,Gehaltsklassen!$B$34:$D$38,3,FALSE))</f>
        <v/>
      </c>
      <c r="Q226" s="86" t="str">
        <f>IF(OR(C226=""),"",SUM(F226,)*VLOOKUP(K226,Gehaltsklassen!$B$34:$D$38,3,FALSE)*C226)</f>
        <v/>
      </c>
      <c r="R226" s="87" t="str">
        <f>IF(OR(C226=""),"",(SUM(G226)*VLOOKUP(M226,Gehaltsklassen!$B$34:$D$38,2,FALSE)))</f>
        <v/>
      </c>
      <c r="S226" s="87" t="str">
        <f>IF(OR(C226=""),"",(SUM(G226)*VLOOKUP(M226,Gehaltsklassen!$B$34:$D$38,2,FALSE))*C226)</f>
        <v/>
      </c>
      <c r="T226" s="417" t="str">
        <f>IF(OR(C226=""),"",(SUM(G226)*VLOOKUP(M226,Gehaltsklassen!$B$34:$D$38,3,FALSE)))</f>
        <v/>
      </c>
      <c r="U226" s="417" t="str">
        <f>IF(OR(C226=""),"",(SUM(G226)*VLOOKUP(M226,Gehaltsklassen!$B$34:$D$38,3,FALSE))*C226)</f>
        <v/>
      </c>
    </row>
    <row r="227" spans="1:21" ht="25.9" customHeight="1" x14ac:dyDescent="0.2">
      <c r="A227" s="74" t="str">
        <f>IF(D227="","",MAX($A$10:A226)+1)</f>
        <v/>
      </c>
      <c r="B227" s="82" t="str">
        <f>IF('N-Bedarf GL'!B226="","",'N-Bedarf GL'!B226)</f>
        <v/>
      </c>
      <c r="C227" s="204" t="str">
        <f>IF('N-Bedarf GL'!C226="","",'N-Bedarf GL'!C226)</f>
        <v/>
      </c>
      <c r="D227" s="81" t="str">
        <f>IF('N-Bedarf GL'!D226="","",'N-Bedarf GL'!D226)</f>
        <v/>
      </c>
      <c r="E227" s="83" t="str">
        <f>IF('N-Bedarf GL'!H226="","",'N-Bedarf GL'!H226)</f>
        <v/>
      </c>
      <c r="F227" s="32" t="str">
        <f t="shared" si="6"/>
        <v/>
      </c>
      <c r="G227" s="84" t="str">
        <f t="shared" si="7"/>
        <v/>
      </c>
      <c r="H227" s="85"/>
      <c r="I227" s="77" t="s">
        <v>261</v>
      </c>
      <c r="J227" s="2"/>
      <c r="K227" s="32" t="str">
        <f>IF(J227="","C",IF($I227="I",INDEX(Gehaltsklassen!A$11:A$15,MATCH(J227,Gehaltsklassen!C$11:C$15,1),1),IF($I227="II",INDEX(Gehaltsklassen!A$11:A$15,MATCH(J227,Gehaltsklassen!D$11:D$15,1),1),IF($I227="III",INDEX(Gehaltsklassen!A$11:A$15,MATCH(J227,Gehaltsklassen!E$11:E$15,1),1),"Falsche Bodenart"))))</f>
        <v>C</v>
      </c>
      <c r="L227" s="2"/>
      <c r="M227" s="32" t="str">
        <f>IF(L227="","C",IF($I227="I",INDEX(Gehaltsklassen!A$11:A$15,MATCH(L227,Gehaltsklassen!C$11:C$15,1),1),IF($I227="II",INDEX(Gehaltsklassen!A$11:A$15,MATCH(L227,Gehaltsklassen!D$11:D$15,1),1),IF($I227="III",INDEX(Gehaltsklassen!A$11:A$15,MATCH(L227,Gehaltsklassen!E$11:E$15,1),1),"Falsche Bodenart"))))</f>
        <v>C</v>
      </c>
      <c r="N227" s="86" t="str">
        <f>IF(OR(C227=""),"",SUM(F227)*VLOOKUP(K227,Gehaltsklassen!$B$34:$D$38,2,FALSE))</f>
        <v/>
      </c>
      <c r="O227" s="86" t="str">
        <f>IF(OR(C227=""),"",SUM(F227)*VLOOKUP(K227,Gehaltsklassen!$B$34:$D$38,2,FALSE)*C227)</f>
        <v/>
      </c>
      <c r="P227" s="86" t="str">
        <f>IF(OR(C227=""),"",SUM(F227,)*VLOOKUP(K227,Gehaltsklassen!$B$34:$D$38,3,FALSE))</f>
        <v/>
      </c>
      <c r="Q227" s="86" t="str">
        <f>IF(OR(C227=""),"",SUM(F227,)*VLOOKUP(K227,Gehaltsklassen!$B$34:$D$38,3,FALSE)*C227)</f>
        <v/>
      </c>
      <c r="R227" s="87" t="str">
        <f>IF(OR(C227=""),"",(SUM(G227)*VLOOKUP(M227,Gehaltsklassen!$B$34:$D$38,2,FALSE)))</f>
        <v/>
      </c>
      <c r="S227" s="87" t="str">
        <f>IF(OR(C227=""),"",(SUM(G227)*VLOOKUP(M227,Gehaltsklassen!$B$34:$D$38,2,FALSE))*C227)</f>
        <v/>
      </c>
      <c r="T227" s="417" t="str">
        <f>IF(OR(C227=""),"",(SUM(G227)*VLOOKUP(M227,Gehaltsklassen!$B$34:$D$38,3,FALSE)))</f>
        <v/>
      </c>
      <c r="U227" s="417" t="str">
        <f>IF(OR(C227=""),"",(SUM(G227)*VLOOKUP(M227,Gehaltsklassen!$B$34:$D$38,3,FALSE))*C227)</f>
        <v/>
      </c>
    </row>
    <row r="228" spans="1:21" ht="25.9" customHeight="1" x14ac:dyDescent="0.2">
      <c r="A228" s="74" t="str">
        <f>IF(D228="","",MAX($A$10:A227)+1)</f>
        <v/>
      </c>
      <c r="B228" s="82" t="str">
        <f>IF('N-Bedarf GL'!B227="","",'N-Bedarf GL'!B227)</f>
        <v/>
      </c>
      <c r="C228" s="204" t="str">
        <f>IF('N-Bedarf GL'!C227="","",'N-Bedarf GL'!C227)</f>
        <v/>
      </c>
      <c r="D228" s="81" t="str">
        <f>IF('N-Bedarf GL'!D227="","",'N-Bedarf GL'!D227)</f>
        <v/>
      </c>
      <c r="E228" s="83" t="str">
        <f>IF('N-Bedarf GL'!H227="","",'N-Bedarf GL'!H227)</f>
        <v/>
      </c>
      <c r="F228" s="32" t="str">
        <f t="shared" si="6"/>
        <v/>
      </c>
      <c r="G228" s="84" t="str">
        <f t="shared" si="7"/>
        <v/>
      </c>
      <c r="H228" s="85"/>
      <c r="I228" s="77" t="s">
        <v>261</v>
      </c>
      <c r="J228" s="2"/>
      <c r="K228" s="32" t="str">
        <f>IF(J228="","C",IF($I228="I",INDEX(Gehaltsklassen!A$11:A$15,MATCH(J228,Gehaltsklassen!C$11:C$15,1),1),IF($I228="II",INDEX(Gehaltsklassen!A$11:A$15,MATCH(J228,Gehaltsklassen!D$11:D$15,1),1),IF($I228="III",INDEX(Gehaltsklassen!A$11:A$15,MATCH(J228,Gehaltsklassen!E$11:E$15,1),1),"Falsche Bodenart"))))</f>
        <v>C</v>
      </c>
      <c r="L228" s="2"/>
      <c r="M228" s="32" t="str">
        <f>IF(L228="","C",IF($I228="I",INDEX(Gehaltsklassen!A$11:A$15,MATCH(L228,Gehaltsklassen!C$11:C$15,1),1),IF($I228="II",INDEX(Gehaltsklassen!A$11:A$15,MATCH(L228,Gehaltsklassen!D$11:D$15,1),1),IF($I228="III",INDEX(Gehaltsklassen!A$11:A$15,MATCH(L228,Gehaltsklassen!E$11:E$15,1),1),"Falsche Bodenart"))))</f>
        <v>C</v>
      </c>
      <c r="N228" s="86" t="str">
        <f>IF(OR(C228=""),"",SUM(F228)*VLOOKUP(K228,Gehaltsklassen!$B$34:$D$38,2,FALSE))</f>
        <v/>
      </c>
      <c r="O228" s="86" t="str">
        <f>IF(OR(C228=""),"",SUM(F228)*VLOOKUP(K228,Gehaltsklassen!$B$34:$D$38,2,FALSE)*C228)</f>
        <v/>
      </c>
      <c r="P228" s="86" t="str">
        <f>IF(OR(C228=""),"",SUM(F228,)*VLOOKUP(K228,Gehaltsklassen!$B$34:$D$38,3,FALSE))</f>
        <v/>
      </c>
      <c r="Q228" s="86" t="str">
        <f>IF(OR(C228=""),"",SUM(F228,)*VLOOKUP(K228,Gehaltsklassen!$B$34:$D$38,3,FALSE)*C228)</f>
        <v/>
      </c>
      <c r="R228" s="87" t="str">
        <f>IF(OR(C228=""),"",(SUM(G228)*VLOOKUP(M228,Gehaltsklassen!$B$34:$D$38,2,FALSE)))</f>
        <v/>
      </c>
      <c r="S228" s="87" t="str">
        <f>IF(OR(C228=""),"",(SUM(G228)*VLOOKUP(M228,Gehaltsklassen!$B$34:$D$38,2,FALSE))*C228)</f>
        <v/>
      </c>
      <c r="T228" s="417" t="str">
        <f>IF(OR(C228=""),"",(SUM(G228)*VLOOKUP(M228,Gehaltsklassen!$B$34:$D$38,3,FALSE)))</f>
        <v/>
      </c>
      <c r="U228" s="417" t="str">
        <f>IF(OR(C228=""),"",(SUM(G228)*VLOOKUP(M228,Gehaltsklassen!$B$34:$D$38,3,FALSE))*C228)</f>
        <v/>
      </c>
    </row>
    <row r="229" spans="1:21" ht="25.9" customHeight="1" x14ac:dyDescent="0.2">
      <c r="A229" s="74" t="str">
        <f>IF(D229="","",MAX($A$10:A228)+1)</f>
        <v/>
      </c>
      <c r="B229" s="82" t="str">
        <f>IF('N-Bedarf GL'!B228="","",'N-Bedarf GL'!B228)</f>
        <v/>
      </c>
      <c r="C229" s="204" t="str">
        <f>IF('N-Bedarf GL'!C228="","",'N-Bedarf GL'!C228)</f>
        <v/>
      </c>
      <c r="D229" s="81" t="str">
        <f>IF('N-Bedarf GL'!D228="","",'N-Bedarf GL'!D228)</f>
        <v/>
      </c>
      <c r="E229" s="83" t="str">
        <f>IF('N-Bedarf GL'!H228="","",'N-Bedarf GL'!H228)</f>
        <v/>
      </c>
      <c r="F229" s="32" t="str">
        <f t="shared" si="6"/>
        <v/>
      </c>
      <c r="G229" s="84" t="str">
        <f t="shared" si="7"/>
        <v/>
      </c>
      <c r="H229" s="85"/>
      <c r="I229" s="77" t="s">
        <v>261</v>
      </c>
      <c r="J229" s="2"/>
      <c r="K229" s="32" t="str">
        <f>IF(J229="","C",IF($I229="I",INDEX(Gehaltsklassen!A$11:A$15,MATCH(J229,Gehaltsklassen!C$11:C$15,1),1),IF($I229="II",INDEX(Gehaltsklassen!A$11:A$15,MATCH(J229,Gehaltsklassen!D$11:D$15,1),1),IF($I229="III",INDEX(Gehaltsklassen!A$11:A$15,MATCH(J229,Gehaltsklassen!E$11:E$15,1),1),"Falsche Bodenart"))))</f>
        <v>C</v>
      </c>
      <c r="L229" s="2"/>
      <c r="M229" s="32" t="str">
        <f>IF(L229="","C",IF($I229="I",INDEX(Gehaltsklassen!A$11:A$15,MATCH(L229,Gehaltsklassen!C$11:C$15,1),1),IF($I229="II",INDEX(Gehaltsklassen!A$11:A$15,MATCH(L229,Gehaltsklassen!D$11:D$15,1),1),IF($I229="III",INDEX(Gehaltsklassen!A$11:A$15,MATCH(L229,Gehaltsklassen!E$11:E$15,1),1),"Falsche Bodenart"))))</f>
        <v>C</v>
      </c>
      <c r="N229" s="86" t="str">
        <f>IF(OR(C229=""),"",SUM(F229)*VLOOKUP(K229,Gehaltsklassen!$B$34:$D$38,2,FALSE))</f>
        <v/>
      </c>
      <c r="O229" s="86" t="str">
        <f>IF(OR(C229=""),"",SUM(F229)*VLOOKUP(K229,Gehaltsklassen!$B$34:$D$38,2,FALSE)*C229)</f>
        <v/>
      </c>
      <c r="P229" s="86" t="str">
        <f>IF(OR(C229=""),"",SUM(F229,)*VLOOKUP(K229,Gehaltsklassen!$B$34:$D$38,3,FALSE))</f>
        <v/>
      </c>
      <c r="Q229" s="86" t="str">
        <f>IF(OR(C229=""),"",SUM(F229,)*VLOOKUP(K229,Gehaltsklassen!$B$34:$D$38,3,FALSE)*C229)</f>
        <v/>
      </c>
      <c r="R229" s="87" t="str">
        <f>IF(OR(C229=""),"",(SUM(G229)*VLOOKUP(M229,Gehaltsklassen!$B$34:$D$38,2,FALSE)))</f>
        <v/>
      </c>
      <c r="S229" s="87" t="str">
        <f>IF(OR(C229=""),"",(SUM(G229)*VLOOKUP(M229,Gehaltsklassen!$B$34:$D$38,2,FALSE))*C229)</f>
        <v/>
      </c>
      <c r="T229" s="417" t="str">
        <f>IF(OR(C229=""),"",(SUM(G229)*VLOOKUP(M229,Gehaltsklassen!$B$34:$D$38,3,FALSE)))</f>
        <v/>
      </c>
      <c r="U229" s="417" t="str">
        <f>IF(OR(C229=""),"",(SUM(G229)*VLOOKUP(M229,Gehaltsklassen!$B$34:$D$38,3,FALSE))*C229)</f>
        <v/>
      </c>
    </row>
    <row r="230" spans="1:21" ht="25.9" customHeight="1" x14ac:dyDescent="0.2">
      <c r="A230" s="74" t="str">
        <f>IF(D230="","",MAX($A$10:A229)+1)</f>
        <v/>
      </c>
      <c r="B230" s="82" t="str">
        <f>IF('N-Bedarf GL'!B229="","",'N-Bedarf GL'!B229)</f>
        <v/>
      </c>
      <c r="C230" s="204" t="str">
        <f>IF('N-Bedarf GL'!C229="","",'N-Bedarf GL'!C229)</f>
        <v/>
      </c>
      <c r="D230" s="81" t="str">
        <f>IF('N-Bedarf GL'!D229="","",'N-Bedarf GL'!D229)</f>
        <v/>
      </c>
      <c r="E230" s="83" t="str">
        <f>IF('N-Bedarf GL'!H229="","",'N-Bedarf GL'!H229)</f>
        <v/>
      </c>
      <c r="F230" s="32" t="str">
        <f t="shared" si="6"/>
        <v/>
      </c>
      <c r="G230" s="84" t="str">
        <f t="shared" si="7"/>
        <v/>
      </c>
      <c r="H230" s="85"/>
      <c r="I230" s="77" t="s">
        <v>261</v>
      </c>
      <c r="J230" s="2"/>
      <c r="K230" s="32" t="str">
        <f>IF(J230="","C",IF($I230="I",INDEX(Gehaltsklassen!A$11:A$15,MATCH(J230,Gehaltsklassen!C$11:C$15,1),1),IF($I230="II",INDEX(Gehaltsklassen!A$11:A$15,MATCH(J230,Gehaltsklassen!D$11:D$15,1),1),IF($I230="III",INDEX(Gehaltsklassen!A$11:A$15,MATCH(J230,Gehaltsklassen!E$11:E$15,1),1),"Falsche Bodenart"))))</f>
        <v>C</v>
      </c>
      <c r="L230" s="2"/>
      <c r="M230" s="32" t="str">
        <f>IF(L230="","C",IF($I230="I",INDEX(Gehaltsklassen!A$11:A$15,MATCH(L230,Gehaltsklassen!C$11:C$15,1),1),IF($I230="II",INDEX(Gehaltsklassen!A$11:A$15,MATCH(L230,Gehaltsklassen!D$11:D$15,1),1),IF($I230="III",INDEX(Gehaltsklassen!A$11:A$15,MATCH(L230,Gehaltsklassen!E$11:E$15,1),1),"Falsche Bodenart"))))</f>
        <v>C</v>
      </c>
      <c r="N230" s="86" t="str">
        <f>IF(OR(C230=""),"",SUM(F230)*VLOOKUP(K230,Gehaltsklassen!$B$34:$D$38,2,FALSE))</f>
        <v/>
      </c>
      <c r="O230" s="86" t="str">
        <f>IF(OR(C230=""),"",SUM(F230)*VLOOKUP(K230,Gehaltsklassen!$B$34:$D$38,2,FALSE)*C230)</f>
        <v/>
      </c>
      <c r="P230" s="86" t="str">
        <f>IF(OR(C230=""),"",SUM(F230,)*VLOOKUP(K230,Gehaltsklassen!$B$34:$D$38,3,FALSE))</f>
        <v/>
      </c>
      <c r="Q230" s="86" t="str">
        <f>IF(OR(C230=""),"",SUM(F230,)*VLOOKUP(K230,Gehaltsklassen!$B$34:$D$38,3,FALSE)*C230)</f>
        <v/>
      </c>
      <c r="R230" s="87" t="str">
        <f>IF(OR(C230=""),"",(SUM(G230)*VLOOKUP(M230,Gehaltsklassen!$B$34:$D$38,2,FALSE)))</f>
        <v/>
      </c>
      <c r="S230" s="87" t="str">
        <f>IF(OR(C230=""),"",(SUM(G230)*VLOOKUP(M230,Gehaltsklassen!$B$34:$D$38,2,FALSE))*C230)</f>
        <v/>
      </c>
      <c r="T230" s="417" t="str">
        <f>IF(OR(C230=""),"",(SUM(G230)*VLOOKUP(M230,Gehaltsklassen!$B$34:$D$38,3,FALSE)))</f>
        <v/>
      </c>
      <c r="U230" s="417" t="str">
        <f>IF(OR(C230=""),"",(SUM(G230)*VLOOKUP(M230,Gehaltsklassen!$B$34:$D$38,3,FALSE))*C230)</f>
        <v/>
      </c>
    </row>
    <row r="231" spans="1:21" ht="25.9" customHeight="1" x14ac:dyDescent="0.2">
      <c r="A231" s="74" t="str">
        <f>IF(D231="","",MAX($A$10:A230)+1)</f>
        <v/>
      </c>
      <c r="B231" s="82" t="str">
        <f>IF('N-Bedarf GL'!B230="","",'N-Bedarf GL'!B230)</f>
        <v/>
      </c>
      <c r="C231" s="204" t="str">
        <f>IF('N-Bedarf GL'!C230="","",'N-Bedarf GL'!C230)</f>
        <v/>
      </c>
      <c r="D231" s="81" t="str">
        <f>IF('N-Bedarf GL'!D230="","",'N-Bedarf GL'!D230)</f>
        <v/>
      </c>
      <c r="E231" s="83" t="str">
        <f>IF('N-Bedarf GL'!H230="","",'N-Bedarf GL'!H230)</f>
        <v/>
      </c>
      <c r="F231" s="32" t="str">
        <f t="shared" si="6"/>
        <v/>
      </c>
      <c r="G231" s="84" t="str">
        <f t="shared" si="7"/>
        <v/>
      </c>
      <c r="H231" s="85"/>
      <c r="I231" s="77" t="s">
        <v>261</v>
      </c>
      <c r="J231" s="2"/>
      <c r="K231" s="32" t="str">
        <f>IF(J231="","C",IF($I231="I",INDEX(Gehaltsklassen!A$11:A$15,MATCH(J231,Gehaltsklassen!C$11:C$15,1),1),IF($I231="II",INDEX(Gehaltsklassen!A$11:A$15,MATCH(J231,Gehaltsklassen!D$11:D$15,1),1),IF($I231="III",INDEX(Gehaltsklassen!A$11:A$15,MATCH(J231,Gehaltsklassen!E$11:E$15,1),1),"Falsche Bodenart"))))</f>
        <v>C</v>
      </c>
      <c r="L231" s="2"/>
      <c r="M231" s="32" t="str">
        <f>IF(L231="","C",IF($I231="I",INDEX(Gehaltsklassen!A$11:A$15,MATCH(L231,Gehaltsklassen!C$11:C$15,1),1),IF($I231="II",INDEX(Gehaltsklassen!A$11:A$15,MATCH(L231,Gehaltsklassen!D$11:D$15,1),1),IF($I231="III",INDEX(Gehaltsklassen!A$11:A$15,MATCH(L231,Gehaltsklassen!E$11:E$15,1),1),"Falsche Bodenart"))))</f>
        <v>C</v>
      </c>
      <c r="N231" s="86" t="str">
        <f>IF(OR(C231=""),"",SUM(F231)*VLOOKUP(K231,Gehaltsklassen!$B$34:$D$38,2,FALSE))</f>
        <v/>
      </c>
      <c r="O231" s="86" t="str">
        <f>IF(OR(C231=""),"",SUM(F231)*VLOOKUP(K231,Gehaltsklassen!$B$34:$D$38,2,FALSE)*C231)</f>
        <v/>
      </c>
      <c r="P231" s="86" t="str">
        <f>IF(OR(C231=""),"",SUM(F231,)*VLOOKUP(K231,Gehaltsklassen!$B$34:$D$38,3,FALSE))</f>
        <v/>
      </c>
      <c r="Q231" s="86" t="str">
        <f>IF(OR(C231=""),"",SUM(F231,)*VLOOKUP(K231,Gehaltsklassen!$B$34:$D$38,3,FALSE)*C231)</f>
        <v/>
      </c>
      <c r="R231" s="87" t="str">
        <f>IF(OR(C231=""),"",(SUM(G231)*VLOOKUP(M231,Gehaltsklassen!$B$34:$D$38,2,FALSE)))</f>
        <v/>
      </c>
      <c r="S231" s="87" t="str">
        <f>IF(OR(C231=""),"",(SUM(G231)*VLOOKUP(M231,Gehaltsklassen!$B$34:$D$38,2,FALSE))*C231)</f>
        <v/>
      </c>
      <c r="T231" s="417" t="str">
        <f>IF(OR(C231=""),"",(SUM(G231)*VLOOKUP(M231,Gehaltsklassen!$B$34:$D$38,3,FALSE)))</f>
        <v/>
      </c>
      <c r="U231" s="417" t="str">
        <f>IF(OR(C231=""),"",(SUM(G231)*VLOOKUP(M231,Gehaltsklassen!$B$34:$D$38,3,FALSE))*C231)</f>
        <v/>
      </c>
    </row>
    <row r="232" spans="1:21" ht="25.9" customHeight="1" x14ac:dyDescent="0.2">
      <c r="A232" s="74" t="str">
        <f>IF(D232="","",MAX($A$10:A231)+1)</f>
        <v/>
      </c>
      <c r="B232" s="82" t="str">
        <f>IF('N-Bedarf GL'!B231="","",'N-Bedarf GL'!B231)</f>
        <v/>
      </c>
      <c r="C232" s="204" t="str">
        <f>IF('N-Bedarf GL'!C231="","",'N-Bedarf GL'!C231)</f>
        <v/>
      </c>
      <c r="D232" s="81" t="str">
        <f>IF('N-Bedarf GL'!D231="","",'N-Bedarf GL'!D231)</f>
        <v/>
      </c>
      <c r="E232" s="83" t="str">
        <f>IF('N-Bedarf GL'!H231="","",'N-Bedarf GL'!H231)</f>
        <v/>
      </c>
      <c r="F232" s="32" t="str">
        <f t="shared" si="6"/>
        <v/>
      </c>
      <c r="G232" s="84" t="str">
        <f t="shared" si="7"/>
        <v/>
      </c>
      <c r="H232" s="85"/>
      <c r="I232" s="77" t="s">
        <v>261</v>
      </c>
      <c r="J232" s="2"/>
      <c r="K232" s="32" t="str">
        <f>IF(J232="","C",IF($I232="I",INDEX(Gehaltsklassen!A$11:A$15,MATCH(J232,Gehaltsklassen!C$11:C$15,1),1),IF($I232="II",INDEX(Gehaltsklassen!A$11:A$15,MATCH(J232,Gehaltsklassen!D$11:D$15,1),1),IF($I232="III",INDEX(Gehaltsklassen!A$11:A$15,MATCH(J232,Gehaltsklassen!E$11:E$15,1),1),"Falsche Bodenart"))))</f>
        <v>C</v>
      </c>
      <c r="L232" s="2"/>
      <c r="M232" s="32" t="str">
        <f>IF(L232="","C",IF($I232="I",INDEX(Gehaltsklassen!A$11:A$15,MATCH(L232,Gehaltsklassen!C$11:C$15,1),1),IF($I232="II",INDEX(Gehaltsklassen!A$11:A$15,MATCH(L232,Gehaltsklassen!D$11:D$15,1),1),IF($I232="III",INDEX(Gehaltsklassen!A$11:A$15,MATCH(L232,Gehaltsklassen!E$11:E$15,1),1),"Falsche Bodenart"))))</f>
        <v>C</v>
      </c>
      <c r="N232" s="86" t="str">
        <f>IF(OR(C232=""),"",SUM(F232)*VLOOKUP(K232,Gehaltsklassen!$B$34:$D$38,2,FALSE))</f>
        <v/>
      </c>
      <c r="O232" s="86" t="str">
        <f>IF(OR(C232=""),"",SUM(F232)*VLOOKUP(K232,Gehaltsklassen!$B$34:$D$38,2,FALSE)*C232)</f>
        <v/>
      </c>
      <c r="P232" s="86" t="str">
        <f>IF(OR(C232=""),"",SUM(F232,)*VLOOKUP(K232,Gehaltsklassen!$B$34:$D$38,3,FALSE))</f>
        <v/>
      </c>
      <c r="Q232" s="86" t="str">
        <f>IF(OR(C232=""),"",SUM(F232,)*VLOOKUP(K232,Gehaltsklassen!$B$34:$D$38,3,FALSE)*C232)</f>
        <v/>
      </c>
      <c r="R232" s="87" t="str">
        <f>IF(OR(C232=""),"",(SUM(G232)*VLOOKUP(M232,Gehaltsklassen!$B$34:$D$38,2,FALSE)))</f>
        <v/>
      </c>
      <c r="S232" s="87" t="str">
        <f>IF(OR(C232=""),"",(SUM(G232)*VLOOKUP(M232,Gehaltsklassen!$B$34:$D$38,2,FALSE))*C232)</f>
        <v/>
      </c>
      <c r="T232" s="417" t="str">
        <f>IF(OR(C232=""),"",(SUM(G232)*VLOOKUP(M232,Gehaltsklassen!$B$34:$D$38,3,FALSE)))</f>
        <v/>
      </c>
      <c r="U232" s="417" t="str">
        <f>IF(OR(C232=""),"",(SUM(G232)*VLOOKUP(M232,Gehaltsklassen!$B$34:$D$38,3,FALSE))*C232)</f>
        <v/>
      </c>
    </row>
    <row r="233" spans="1:21" ht="25.9" customHeight="1" x14ac:dyDescent="0.2">
      <c r="A233" s="74" t="str">
        <f>IF(D233="","",MAX($A$10:A232)+1)</f>
        <v/>
      </c>
      <c r="B233" s="82" t="str">
        <f>IF('N-Bedarf GL'!B232="","",'N-Bedarf GL'!B232)</f>
        <v/>
      </c>
      <c r="C233" s="204" t="str">
        <f>IF('N-Bedarf GL'!C232="","",'N-Bedarf GL'!C232)</f>
        <v/>
      </c>
      <c r="D233" s="81" t="str">
        <f>IF('N-Bedarf GL'!D232="","",'N-Bedarf GL'!D232)</f>
        <v/>
      </c>
      <c r="E233" s="83" t="str">
        <f>IF('N-Bedarf GL'!H232="","",'N-Bedarf GL'!H232)</f>
        <v/>
      </c>
      <c r="F233" s="32" t="str">
        <f t="shared" si="6"/>
        <v/>
      </c>
      <c r="G233" s="84" t="str">
        <f t="shared" si="7"/>
        <v/>
      </c>
      <c r="H233" s="85"/>
      <c r="I233" s="77" t="s">
        <v>261</v>
      </c>
      <c r="J233" s="2"/>
      <c r="K233" s="32" t="str">
        <f>IF(J233="","C",IF($I233="I",INDEX(Gehaltsklassen!A$11:A$15,MATCH(J233,Gehaltsklassen!C$11:C$15,1),1),IF($I233="II",INDEX(Gehaltsklassen!A$11:A$15,MATCH(J233,Gehaltsklassen!D$11:D$15,1),1),IF($I233="III",INDEX(Gehaltsklassen!A$11:A$15,MATCH(J233,Gehaltsklassen!E$11:E$15,1),1),"Falsche Bodenart"))))</f>
        <v>C</v>
      </c>
      <c r="L233" s="2"/>
      <c r="M233" s="32" t="str">
        <f>IF(L233="","C",IF($I233="I",INDEX(Gehaltsklassen!A$11:A$15,MATCH(L233,Gehaltsklassen!C$11:C$15,1),1),IF($I233="II",INDEX(Gehaltsklassen!A$11:A$15,MATCH(L233,Gehaltsklassen!D$11:D$15,1),1),IF($I233="III",INDEX(Gehaltsklassen!A$11:A$15,MATCH(L233,Gehaltsklassen!E$11:E$15,1),1),"Falsche Bodenart"))))</f>
        <v>C</v>
      </c>
      <c r="N233" s="86" t="str">
        <f>IF(OR(C233=""),"",SUM(F233)*VLOOKUP(K233,Gehaltsklassen!$B$34:$D$38,2,FALSE))</f>
        <v/>
      </c>
      <c r="O233" s="86" t="str">
        <f>IF(OR(C233=""),"",SUM(F233)*VLOOKUP(K233,Gehaltsklassen!$B$34:$D$38,2,FALSE)*C233)</f>
        <v/>
      </c>
      <c r="P233" s="86" t="str">
        <f>IF(OR(C233=""),"",SUM(F233,)*VLOOKUP(K233,Gehaltsklassen!$B$34:$D$38,3,FALSE))</f>
        <v/>
      </c>
      <c r="Q233" s="86" t="str">
        <f>IF(OR(C233=""),"",SUM(F233,)*VLOOKUP(K233,Gehaltsklassen!$B$34:$D$38,3,FALSE)*C233)</f>
        <v/>
      </c>
      <c r="R233" s="87" t="str">
        <f>IF(OR(C233=""),"",(SUM(G233)*VLOOKUP(M233,Gehaltsklassen!$B$34:$D$38,2,FALSE)))</f>
        <v/>
      </c>
      <c r="S233" s="87" t="str">
        <f>IF(OR(C233=""),"",(SUM(G233)*VLOOKUP(M233,Gehaltsklassen!$B$34:$D$38,2,FALSE))*C233)</f>
        <v/>
      </c>
      <c r="T233" s="417" t="str">
        <f>IF(OR(C233=""),"",(SUM(G233)*VLOOKUP(M233,Gehaltsklassen!$B$34:$D$38,3,FALSE)))</f>
        <v/>
      </c>
      <c r="U233" s="417" t="str">
        <f>IF(OR(C233=""),"",(SUM(G233)*VLOOKUP(M233,Gehaltsklassen!$B$34:$D$38,3,FALSE))*C233)</f>
        <v/>
      </c>
    </row>
    <row r="234" spans="1:21" ht="25.9" customHeight="1" x14ac:dyDescent="0.2">
      <c r="A234" s="74" t="str">
        <f>IF(D234="","",MAX($A$10:A233)+1)</f>
        <v/>
      </c>
      <c r="B234" s="82" t="str">
        <f>IF('N-Bedarf GL'!B233="","",'N-Bedarf GL'!B233)</f>
        <v/>
      </c>
      <c r="C234" s="204" t="str">
        <f>IF('N-Bedarf GL'!C233="","",'N-Bedarf GL'!C233)</f>
        <v/>
      </c>
      <c r="D234" s="81" t="str">
        <f>IF('N-Bedarf GL'!D233="","",'N-Bedarf GL'!D233)</f>
        <v/>
      </c>
      <c r="E234" s="83" t="str">
        <f>IF('N-Bedarf GL'!H233="","",'N-Bedarf GL'!H233)</f>
        <v/>
      </c>
      <c r="F234" s="32" t="str">
        <f t="shared" si="6"/>
        <v/>
      </c>
      <c r="G234" s="84" t="str">
        <f t="shared" si="7"/>
        <v/>
      </c>
      <c r="H234" s="85"/>
      <c r="I234" s="77" t="s">
        <v>261</v>
      </c>
      <c r="J234" s="2"/>
      <c r="K234" s="32" t="str">
        <f>IF(J234="","C",IF($I234="I",INDEX(Gehaltsklassen!A$11:A$15,MATCH(J234,Gehaltsklassen!C$11:C$15,1),1),IF($I234="II",INDEX(Gehaltsklassen!A$11:A$15,MATCH(J234,Gehaltsklassen!D$11:D$15,1),1),IF($I234="III",INDEX(Gehaltsklassen!A$11:A$15,MATCH(J234,Gehaltsklassen!E$11:E$15,1),1),"Falsche Bodenart"))))</f>
        <v>C</v>
      </c>
      <c r="L234" s="2"/>
      <c r="M234" s="32" t="str">
        <f>IF(L234="","C",IF($I234="I",INDEX(Gehaltsklassen!A$11:A$15,MATCH(L234,Gehaltsklassen!C$11:C$15,1),1),IF($I234="II",INDEX(Gehaltsklassen!A$11:A$15,MATCH(L234,Gehaltsklassen!D$11:D$15,1),1),IF($I234="III",INDEX(Gehaltsklassen!A$11:A$15,MATCH(L234,Gehaltsklassen!E$11:E$15,1),1),"Falsche Bodenart"))))</f>
        <v>C</v>
      </c>
      <c r="N234" s="86" t="str">
        <f>IF(OR(C234=""),"",SUM(F234)*VLOOKUP(K234,Gehaltsklassen!$B$34:$D$38,2,FALSE))</f>
        <v/>
      </c>
      <c r="O234" s="86" t="str">
        <f>IF(OR(C234=""),"",SUM(F234)*VLOOKUP(K234,Gehaltsklassen!$B$34:$D$38,2,FALSE)*C234)</f>
        <v/>
      </c>
      <c r="P234" s="86" t="str">
        <f>IF(OR(C234=""),"",SUM(F234,)*VLOOKUP(K234,Gehaltsklassen!$B$34:$D$38,3,FALSE))</f>
        <v/>
      </c>
      <c r="Q234" s="86" t="str">
        <f>IF(OR(C234=""),"",SUM(F234,)*VLOOKUP(K234,Gehaltsklassen!$B$34:$D$38,3,FALSE)*C234)</f>
        <v/>
      </c>
      <c r="R234" s="87" t="str">
        <f>IF(OR(C234=""),"",(SUM(G234)*VLOOKUP(M234,Gehaltsklassen!$B$34:$D$38,2,FALSE)))</f>
        <v/>
      </c>
      <c r="S234" s="87" t="str">
        <f>IF(OR(C234=""),"",(SUM(G234)*VLOOKUP(M234,Gehaltsklassen!$B$34:$D$38,2,FALSE))*C234)</f>
        <v/>
      </c>
      <c r="T234" s="417" t="str">
        <f>IF(OR(C234=""),"",(SUM(G234)*VLOOKUP(M234,Gehaltsklassen!$B$34:$D$38,3,FALSE)))</f>
        <v/>
      </c>
      <c r="U234" s="417" t="str">
        <f>IF(OR(C234=""),"",(SUM(G234)*VLOOKUP(M234,Gehaltsklassen!$B$34:$D$38,3,FALSE))*C234)</f>
        <v/>
      </c>
    </row>
    <row r="235" spans="1:21" ht="25.9" customHeight="1" x14ac:dyDescent="0.2">
      <c r="A235" s="74" t="str">
        <f>IF(D235="","",MAX($A$10:A234)+1)</f>
        <v/>
      </c>
      <c r="B235" s="82" t="str">
        <f>IF('N-Bedarf GL'!B234="","",'N-Bedarf GL'!B234)</f>
        <v/>
      </c>
      <c r="C235" s="204" t="str">
        <f>IF('N-Bedarf GL'!C234="","",'N-Bedarf GL'!C234)</f>
        <v/>
      </c>
      <c r="D235" s="81" t="str">
        <f>IF('N-Bedarf GL'!D234="","",'N-Bedarf GL'!D234)</f>
        <v/>
      </c>
      <c r="E235" s="83" t="str">
        <f>IF('N-Bedarf GL'!H234="","",'N-Bedarf GL'!H234)</f>
        <v/>
      </c>
      <c r="F235" s="32" t="str">
        <f t="shared" si="6"/>
        <v/>
      </c>
      <c r="G235" s="84" t="str">
        <f t="shared" si="7"/>
        <v/>
      </c>
      <c r="H235" s="85"/>
      <c r="I235" s="77" t="s">
        <v>261</v>
      </c>
      <c r="J235" s="2"/>
      <c r="K235" s="32" t="str">
        <f>IF(J235="","C",IF($I235="I",INDEX(Gehaltsklassen!A$11:A$15,MATCH(J235,Gehaltsklassen!C$11:C$15,1),1),IF($I235="II",INDEX(Gehaltsklassen!A$11:A$15,MATCH(J235,Gehaltsklassen!D$11:D$15,1),1),IF($I235="III",INDEX(Gehaltsklassen!A$11:A$15,MATCH(J235,Gehaltsklassen!E$11:E$15,1),1),"Falsche Bodenart"))))</f>
        <v>C</v>
      </c>
      <c r="L235" s="2"/>
      <c r="M235" s="32" t="str">
        <f>IF(L235="","C",IF($I235="I",INDEX(Gehaltsklassen!A$11:A$15,MATCH(L235,Gehaltsklassen!C$11:C$15,1),1),IF($I235="II",INDEX(Gehaltsklassen!A$11:A$15,MATCH(L235,Gehaltsklassen!D$11:D$15,1),1),IF($I235="III",INDEX(Gehaltsklassen!A$11:A$15,MATCH(L235,Gehaltsklassen!E$11:E$15,1),1),"Falsche Bodenart"))))</f>
        <v>C</v>
      </c>
      <c r="N235" s="86" t="str">
        <f>IF(OR(C235=""),"",SUM(F235)*VLOOKUP(K235,Gehaltsklassen!$B$34:$D$38,2,FALSE))</f>
        <v/>
      </c>
      <c r="O235" s="86" t="str">
        <f>IF(OR(C235=""),"",SUM(F235)*VLOOKUP(K235,Gehaltsklassen!$B$34:$D$38,2,FALSE)*C235)</f>
        <v/>
      </c>
      <c r="P235" s="86" t="str">
        <f>IF(OR(C235=""),"",SUM(F235,)*VLOOKUP(K235,Gehaltsklassen!$B$34:$D$38,3,FALSE))</f>
        <v/>
      </c>
      <c r="Q235" s="86" t="str">
        <f>IF(OR(C235=""),"",SUM(F235,)*VLOOKUP(K235,Gehaltsklassen!$B$34:$D$38,3,FALSE)*C235)</f>
        <v/>
      </c>
      <c r="R235" s="87" t="str">
        <f>IF(OR(C235=""),"",(SUM(G235)*VLOOKUP(M235,Gehaltsklassen!$B$34:$D$38,2,FALSE)))</f>
        <v/>
      </c>
      <c r="S235" s="87" t="str">
        <f>IF(OR(C235=""),"",(SUM(G235)*VLOOKUP(M235,Gehaltsklassen!$B$34:$D$38,2,FALSE))*C235)</f>
        <v/>
      </c>
      <c r="T235" s="417" t="str">
        <f>IF(OR(C235=""),"",(SUM(G235)*VLOOKUP(M235,Gehaltsklassen!$B$34:$D$38,3,FALSE)))</f>
        <v/>
      </c>
      <c r="U235" s="417" t="str">
        <f>IF(OR(C235=""),"",(SUM(G235)*VLOOKUP(M235,Gehaltsklassen!$B$34:$D$38,3,FALSE))*C235)</f>
        <v/>
      </c>
    </row>
    <row r="236" spans="1:21" ht="25.9" customHeight="1" x14ac:dyDescent="0.2">
      <c r="A236" s="74" t="str">
        <f>IF(D236="","",MAX($A$10:A235)+1)</f>
        <v/>
      </c>
      <c r="B236" s="82" t="str">
        <f>IF('N-Bedarf GL'!B235="","",'N-Bedarf GL'!B235)</f>
        <v/>
      </c>
      <c r="C236" s="204" t="str">
        <f>IF('N-Bedarf GL'!C235="","",'N-Bedarf GL'!C235)</f>
        <v/>
      </c>
      <c r="D236" s="81" t="str">
        <f>IF('N-Bedarf GL'!D235="","",'N-Bedarf GL'!D235)</f>
        <v/>
      </c>
      <c r="E236" s="83" t="str">
        <f>IF('N-Bedarf GL'!H235="","",'N-Bedarf GL'!H235)</f>
        <v/>
      </c>
      <c r="F236" s="32" t="str">
        <f t="shared" si="6"/>
        <v/>
      </c>
      <c r="G236" s="84" t="str">
        <f t="shared" si="7"/>
        <v/>
      </c>
      <c r="H236" s="85"/>
      <c r="I236" s="77" t="s">
        <v>261</v>
      </c>
      <c r="J236" s="2"/>
      <c r="K236" s="32" t="str">
        <f>IF(J236="","C",IF($I236="I",INDEX(Gehaltsklassen!A$11:A$15,MATCH(J236,Gehaltsklassen!C$11:C$15,1),1),IF($I236="II",INDEX(Gehaltsklassen!A$11:A$15,MATCH(J236,Gehaltsklassen!D$11:D$15,1),1),IF($I236="III",INDEX(Gehaltsklassen!A$11:A$15,MATCH(J236,Gehaltsklassen!E$11:E$15,1),1),"Falsche Bodenart"))))</f>
        <v>C</v>
      </c>
      <c r="L236" s="2"/>
      <c r="M236" s="32" t="str">
        <f>IF(L236="","C",IF($I236="I",INDEX(Gehaltsklassen!A$11:A$15,MATCH(L236,Gehaltsklassen!C$11:C$15,1),1),IF($I236="II",INDEX(Gehaltsklassen!A$11:A$15,MATCH(L236,Gehaltsklassen!D$11:D$15,1),1),IF($I236="III",INDEX(Gehaltsklassen!A$11:A$15,MATCH(L236,Gehaltsklassen!E$11:E$15,1),1),"Falsche Bodenart"))))</f>
        <v>C</v>
      </c>
      <c r="N236" s="86" t="str">
        <f>IF(OR(C236=""),"",SUM(F236)*VLOOKUP(K236,Gehaltsklassen!$B$34:$D$38,2,FALSE))</f>
        <v/>
      </c>
      <c r="O236" s="86" t="str">
        <f>IF(OR(C236=""),"",SUM(F236)*VLOOKUP(K236,Gehaltsklassen!$B$34:$D$38,2,FALSE)*C236)</f>
        <v/>
      </c>
      <c r="P236" s="86" t="str">
        <f>IF(OR(C236=""),"",SUM(F236,)*VLOOKUP(K236,Gehaltsklassen!$B$34:$D$38,3,FALSE))</f>
        <v/>
      </c>
      <c r="Q236" s="86" t="str">
        <f>IF(OR(C236=""),"",SUM(F236,)*VLOOKUP(K236,Gehaltsklassen!$B$34:$D$38,3,FALSE)*C236)</f>
        <v/>
      </c>
      <c r="R236" s="87" t="str">
        <f>IF(OR(C236=""),"",(SUM(G236)*VLOOKUP(M236,Gehaltsklassen!$B$34:$D$38,2,FALSE)))</f>
        <v/>
      </c>
      <c r="S236" s="87" t="str">
        <f>IF(OR(C236=""),"",(SUM(G236)*VLOOKUP(M236,Gehaltsklassen!$B$34:$D$38,2,FALSE))*C236)</f>
        <v/>
      </c>
      <c r="T236" s="417" t="str">
        <f>IF(OR(C236=""),"",(SUM(G236)*VLOOKUP(M236,Gehaltsklassen!$B$34:$D$38,3,FALSE)))</f>
        <v/>
      </c>
      <c r="U236" s="417" t="str">
        <f>IF(OR(C236=""),"",(SUM(G236)*VLOOKUP(M236,Gehaltsklassen!$B$34:$D$38,3,FALSE))*C236)</f>
        <v/>
      </c>
    </row>
    <row r="237" spans="1:21" ht="25.9" customHeight="1" x14ac:dyDescent="0.2">
      <c r="A237" s="74" t="str">
        <f>IF(D237="","",MAX($A$10:A236)+1)</f>
        <v/>
      </c>
      <c r="B237" s="82" t="str">
        <f>IF('N-Bedarf GL'!B236="","",'N-Bedarf GL'!B236)</f>
        <v/>
      </c>
      <c r="C237" s="204" t="str">
        <f>IF('N-Bedarf GL'!C236="","",'N-Bedarf GL'!C236)</f>
        <v/>
      </c>
      <c r="D237" s="81" t="str">
        <f>IF('N-Bedarf GL'!D236="","",'N-Bedarf GL'!D236)</f>
        <v/>
      </c>
      <c r="E237" s="83" t="str">
        <f>IF('N-Bedarf GL'!H236="","",'N-Bedarf GL'!H236)</f>
        <v/>
      </c>
      <c r="F237" s="32" t="str">
        <f t="shared" si="6"/>
        <v/>
      </c>
      <c r="G237" s="84" t="str">
        <f t="shared" si="7"/>
        <v/>
      </c>
      <c r="H237" s="85"/>
      <c r="I237" s="77" t="s">
        <v>261</v>
      </c>
      <c r="J237" s="2"/>
      <c r="K237" s="32" t="str">
        <f>IF(J237="","C",IF($I237="I",INDEX(Gehaltsklassen!A$11:A$15,MATCH(J237,Gehaltsklassen!C$11:C$15,1),1),IF($I237="II",INDEX(Gehaltsklassen!A$11:A$15,MATCH(J237,Gehaltsklassen!D$11:D$15,1),1),IF($I237="III",INDEX(Gehaltsklassen!A$11:A$15,MATCH(J237,Gehaltsklassen!E$11:E$15,1),1),"Falsche Bodenart"))))</f>
        <v>C</v>
      </c>
      <c r="L237" s="2"/>
      <c r="M237" s="32" t="str">
        <f>IF(L237="","C",IF($I237="I",INDEX(Gehaltsklassen!A$11:A$15,MATCH(L237,Gehaltsklassen!C$11:C$15,1),1),IF($I237="II",INDEX(Gehaltsklassen!A$11:A$15,MATCH(L237,Gehaltsklassen!D$11:D$15,1),1),IF($I237="III",INDEX(Gehaltsklassen!A$11:A$15,MATCH(L237,Gehaltsklassen!E$11:E$15,1),1),"Falsche Bodenart"))))</f>
        <v>C</v>
      </c>
      <c r="N237" s="86" t="str">
        <f>IF(OR(C237=""),"",SUM(F237)*VLOOKUP(K237,Gehaltsklassen!$B$34:$D$38,2,FALSE))</f>
        <v/>
      </c>
      <c r="O237" s="86" t="str">
        <f>IF(OR(C237=""),"",SUM(F237)*VLOOKUP(K237,Gehaltsklassen!$B$34:$D$38,2,FALSE)*C237)</f>
        <v/>
      </c>
      <c r="P237" s="86" t="str">
        <f>IF(OR(C237=""),"",SUM(F237,)*VLOOKUP(K237,Gehaltsklassen!$B$34:$D$38,3,FALSE))</f>
        <v/>
      </c>
      <c r="Q237" s="86" t="str">
        <f>IF(OR(C237=""),"",SUM(F237,)*VLOOKUP(K237,Gehaltsklassen!$B$34:$D$38,3,FALSE)*C237)</f>
        <v/>
      </c>
      <c r="R237" s="87" t="str">
        <f>IF(OR(C237=""),"",(SUM(G237)*VLOOKUP(M237,Gehaltsklassen!$B$34:$D$38,2,FALSE)))</f>
        <v/>
      </c>
      <c r="S237" s="87" t="str">
        <f>IF(OR(C237=""),"",(SUM(G237)*VLOOKUP(M237,Gehaltsklassen!$B$34:$D$38,2,FALSE))*C237)</f>
        <v/>
      </c>
      <c r="T237" s="417" t="str">
        <f>IF(OR(C237=""),"",(SUM(G237)*VLOOKUP(M237,Gehaltsklassen!$B$34:$D$38,3,FALSE)))</f>
        <v/>
      </c>
      <c r="U237" s="417" t="str">
        <f>IF(OR(C237=""),"",(SUM(G237)*VLOOKUP(M237,Gehaltsklassen!$B$34:$D$38,3,FALSE))*C237)</f>
        <v/>
      </c>
    </row>
    <row r="238" spans="1:21" ht="25.9" customHeight="1" x14ac:dyDescent="0.2">
      <c r="A238" s="74" t="str">
        <f>IF(D238="","",MAX($A$10:A237)+1)</f>
        <v/>
      </c>
      <c r="B238" s="82" t="str">
        <f>IF('N-Bedarf GL'!B237="","",'N-Bedarf GL'!B237)</f>
        <v/>
      </c>
      <c r="C238" s="204" t="str">
        <f>IF('N-Bedarf GL'!C237="","",'N-Bedarf GL'!C237)</f>
        <v/>
      </c>
      <c r="D238" s="81" t="str">
        <f>IF('N-Bedarf GL'!D237="","",'N-Bedarf GL'!D237)</f>
        <v/>
      </c>
      <c r="E238" s="83" t="str">
        <f>IF('N-Bedarf GL'!H237="","",'N-Bedarf GL'!H237)</f>
        <v/>
      </c>
      <c r="F238" s="32" t="str">
        <f t="shared" si="6"/>
        <v/>
      </c>
      <c r="G238" s="84" t="str">
        <f t="shared" si="7"/>
        <v/>
      </c>
      <c r="H238" s="85"/>
      <c r="I238" s="77" t="s">
        <v>261</v>
      </c>
      <c r="J238" s="2"/>
      <c r="K238" s="32" t="str">
        <f>IF(J238="","C",IF($I238="I",INDEX(Gehaltsklassen!A$11:A$15,MATCH(J238,Gehaltsklassen!C$11:C$15,1),1),IF($I238="II",INDEX(Gehaltsklassen!A$11:A$15,MATCH(J238,Gehaltsklassen!D$11:D$15,1),1),IF($I238="III",INDEX(Gehaltsklassen!A$11:A$15,MATCH(J238,Gehaltsklassen!E$11:E$15,1),1),"Falsche Bodenart"))))</f>
        <v>C</v>
      </c>
      <c r="L238" s="2"/>
      <c r="M238" s="32" t="str">
        <f>IF(L238="","C",IF($I238="I",INDEX(Gehaltsklassen!A$11:A$15,MATCH(L238,Gehaltsklassen!C$11:C$15,1),1),IF($I238="II",INDEX(Gehaltsklassen!A$11:A$15,MATCH(L238,Gehaltsklassen!D$11:D$15,1),1),IF($I238="III",INDEX(Gehaltsklassen!A$11:A$15,MATCH(L238,Gehaltsklassen!E$11:E$15,1),1),"Falsche Bodenart"))))</f>
        <v>C</v>
      </c>
      <c r="N238" s="86" t="str">
        <f>IF(OR(C238=""),"",SUM(F238)*VLOOKUP(K238,Gehaltsklassen!$B$34:$D$38,2,FALSE))</f>
        <v/>
      </c>
      <c r="O238" s="86" t="str">
        <f>IF(OR(C238=""),"",SUM(F238)*VLOOKUP(K238,Gehaltsklassen!$B$34:$D$38,2,FALSE)*C238)</f>
        <v/>
      </c>
      <c r="P238" s="86" t="str">
        <f>IF(OR(C238=""),"",SUM(F238,)*VLOOKUP(K238,Gehaltsklassen!$B$34:$D$38,3,FALSE))</f>
        <v/>
      </c>
      <c r="Q238" s="86" t="str">
        <f>IF(OR(C238=""),"",SUM(F238,)*VLOOKUP(K238,Gehaltsklassen!$B$34:$D$38,3,FALSE)*C238)</f>
        <v/>
      </c>
      <c r="R238" s="87" t="str">
        <f>IF(OR(C238=""),"",(SUM(G238)*VLOOKUP(M238,Gehaltsklassen!$B$34:$D$38,2,FALSE)))</f>
        <v/>
      </c>
      <c r="S238" s="87" t="str">
        <f>IF(OR(C238=""),"",(SUM(G238)*VLOOKUP(M238,Gehaltsklassen!$B$34:$D$38,2,FALSE))*C238)</f>
        <v/>
      </c>
      <c r="T238" s="417" t="str">
        <f>IF(OR(C238=""),"",(SUM(G238)*VLOOKUP(M238,Gehaltsklassen!$B$34:$D$38,3,FALSE)))</f>
        <v/>
      </c>
      <c r="U238" s="417" t="str">
        <f>IF(OR(C238=""),"",(SUM(G238)*VLOOKUP(M238,Gehaltsklassen!$B$34:$D$38,3,FALSE))*C238)</f>
        <v/>
      </c>
    </row>
    <row r="239" spans="1:21" ht="25.9" customHeight="1" x14ac:dyDescent="0.2">
      <c r="A239" s="74" t="str">
        <f>IF(D239="","",MAX($A$10:A238)+1)</f>
        <v/>
      </c>
      <c r="B239" s="82" t="str">
        <f>IF('N-Bedarf GL'!B238="","",'N-Bedarf GL'!B238)</f>
        <v/>
      </c>
      <c r="C239" s="204" t="str">
        <f>IF('N-Bedarf GL'!C238="","",'N-Bedarf GL'!C238)</f>
        <v/>
      </c>
      <c r="D239" s="81" t="str">
        <f>IF('N-Bedarf GL'!D238="","",'N-Bedarf GL'!D238)</f>
        <v/>
      </c>
      <c r="E239" s="83" t="str">
        <f>IF('N-Bedarf GL'!H238="","",'N-Bedarf GL'!H238)</f>
        <v/>
      </c>
      <c r="F239" s="32" t="str">
        <f t="shared" si="6"/>
        <v/>
      </c>
      <c r="G239" s="84" t="str">
        <f t="shared" si="7"/>
        <v/>
      </c>
      <c r="H239" s="85"/>
      <c r="I239" s="77" t="s">
        <v>261</v>
      </c>
      <c r="J239" s="2"/>
      <c r="K239" s="32" t="str">
        <f>IF(J239="","C",IF($I239="I",INDEX(Gehaltsklassen!A$11:A$15,MATCH(J239,Gehaltsklassen!C$11:C$15,1),1),IF($I239="II",INDEX(Gehaltsklassen!A$11:A$15,MATCH(J239,Gehaltsklassen!D$11:D$15,1),1),IF($I239="III",INDEX(Gehaltsklassen!A$11:A$15,MATCH(J239,Gehaltsklassen!E$11:E$15,1),1),"Falsche Bodenart"))))</f>
        <v>C</v>
      </c>
      <c r="L239" s="2"/>
      <c r="M239" s="32" t="str">
        <f>IF(L239="","C",IF($I239="I",INDEX(Gehaltsklassen!A$11:A$15,MATCH(L239,Gehaltsklassen!C$11:C$15,1),1),IF($I239="II",INDEX(Gehaltsklassen!A$11:A$15,MATCH(L239,Gehaltsklassen!D$11:D$15,1),1),IF($I239="III",INDEX(Gehaltsklassen!A$11:A$15,MATCH(L239,Gehaltsklassen!E$11:E$15,1),1),"Falsche Bodenart"))))</f>
        <v>C</v>
      </c>
      <c r="N239" s="86" t="str">
        <f>IF(OR(C239=""),"",SUM(F239)*VLOOKUP(K239,Gehaltsklassen!$B$34:$D$38,2,FALSE))</f>
        <v/>
      </c>
      <c r="O239" s="86" t="str">
        <f>IF(OR(C239=""),"",SUM(F239)*VLOOKUP(K239,Gehaltsklassen!$B$34:$D$38,2,FALSE)*C239)</f>
        <v/>
      </c>
      <c r="P239" s="86" t="str">
        <f>IF(OR(C239=""),"",SUM(F239,)*VLOOKUP(K239,Gehaltsklassen!$B$34:$D$38,3,FALSE))</f>
        <v/>
      </c>
      <c r="Q239" s="86" t="str">
        <f>IF(OR(C239=""),"",SUM(F239,)*VLOOKUP(K239,Gehaltsklassen!$B$34:$D$38,3,FALSE)*C239)</f>
        <v/>
      </c>
      <c r="R239" s="87" t="str">
        <f>IF(OR(C239=""),"",(SUM(G239)*VLOOKUP(M239,Gehaltsklassen!$B$34:$D$38,2,FALSE)))</f>
        <v/>
      </c>
      <c r="S239" s="87" t="str">
        <f>IF(OR(C239=""),"",(SUM(G239)*VLOOKUP(M239,Gehaltsklassen!$B$34:$D$38,2,FALSE))*C239)</f>
        <v/>
      </c>
      <c r="T239" s="417" t="str">
        <f>IF(OR(C239=""),"",(SUM(G239)*VLOOKUP(M239,Gehaltsklassen!$B$34:$D$38,3,FALSE)))</f>
        <v/>
      </c>
      <c r="U239" s="417" t="str">
        <f>IF(OR(C239=""),"",(SUM(G239)*VLOOKUP(M239,Gehaltsklassen!$B$34:$D$38,3,FALSE))*C239)</f>
        <v/>
      </c>
    </row>
    <row r="240" spans="1:21" ht="25.9" customHeight="1" x14ac:dyDescent="0.2">
      <c r="A240" s="74" t="str">
        <f>IF(D240="","",MAX($A$10:A239)+1)</f>
        <v/>
      </c>
      <c r="B240" s="82" t="str">
        <f>IF('N-Bedarf GL'!B239="","",'N-Bedarf GL'!B239)</f>
        <v/>
      </c>
      <c r="C240" s="204" t="str">
        <f>IF('N-Bedarf GL'!C239="","",'N-Bedarf GL'!C239)</f>
        <v/>
      </c>
      <c r="D240" s="81" t="str">
        <f>IF('N-Bedarf GL'!D239="","",'N-Bedarf GL'!D239)</f>
        <v/>
      </c>
      <c r="E240" s="83" t="str">
        <f>IF('N-Bedarf GL'!H239="","",'N-Bedarf GL'!H239)</f>
        <v/>
      </c>
      <c r="F240" s="32" t="str">
        <f t="shared" si="6"/>
        <v/>
      </c>
      <c r="G240" s="84" t="str">
        <f t="shared" si="7"/>
        <v/>
      </c>
      <c r="H240" s="85"/>
      <c r="I240" s="77" t="s">
        <v>261</v>
      </c>
      <c r="J240" s="2"/>
      <c r="K240" s="32" t="str">
        <f>IF(J240="","C",IF($I240="I",INDEX(Gehaltsklassen!A$11:A$15,MATCH(J240,Gehaltsklassen!C$11:C$15,1),1),IF($I240="II",INDEX(Gehaltsklassen!A$11:A$15,MATCH(J240,Gehaltsklassen!D$11:D$15,1),1),IF($I240="III",INDEX(Gehaltsklassen!A$11:A$15,MATCH(J240,Gehaltsklassen!E$11:E$15,1),1),"Falsche Bodenart"))))</f>
        <v>C</v>
      </c>
      <c r="L240" s="2"/>
      <c r="M240" s="32" t="str">
        <f>IF(L240="","C",IF($I240="I",INDEX(Gehaltsklassen!A$11:A$15,MATCH(L240,Gehaltsklassen!C$11:C$15,1),1),IF($I240="II",INDEX(Gehaltsklassen!A$11:A$15,MATCH(L240,Gehaltsklassen!D$11:D$15,1),1),IF($I240="III",INDEX(Gehaltsklassen!A$11:A$15,MATCH(L240,Gehaltsklassen!E$11:E$15,1),1),"Falsche Bodenart"))))</f>
        <v>C</v>
      </c>
      <c r="N240" s="86" t="str">
        <f>IF(OR(C240=""),"",SUM(F240)*VLOOKUP(K240,Gehaltsklassen!$B$34:$D$38,2,FALSE))</f>
        <v/>
      </c>
      <c r="O240" s="86" t="str">
        <f>IF(OR(C240=""),"",SUM(F240)*VLOOKUP(K240,Gehaltsklassen!$B$34:$D$38,2,FALSE)*C240)</f>
        <v/>
      </c>
      <c r="P240" s="86" t="str">
        <f>IF(OR(C240=""),"",SUM(F240,)*VLOOKUP(K240,Gehaltsklassen!$B$34:$D$38,3,FALSE))</f>
        <v/>
      </c>
      <c r="Q240" s="86" t="str">
        <f>IF(OR(C240=""),"",SUM(F240,)*VLOOKUP(K240,Gehaltsklassen!$B$34:$D$38,3,FALSE)*C240)</f>
        <v/>
      </c>
      <c r="R240" s="87" t="str">
        <f>IF(OR(C240=""),"",(SUM(G240)*VLOOKUP(M240,Gehaltsklassen!$B$34:$D$38,2,FALSE)))</f>
        <v/>
      </c>
      <c r="S240" s="87" t="str">
        <f>IF(OR(C240=""),"",(SUM(G240)*VLOOKUP(M240,Gehaltsklassen!$B$34:$D$38,2,FALSE))*C240)</f>
        <v/>
      </c>
      <c r="T240" s="417" t="str">
        <f>IF(OR(C240=""),"",(SUM(G240)*VLOOKUP(M240,Gehaltsklassen!$B$34:$D$38,3,FALSE)))</f>
        <v/>
      </c>
      <c r="U240" s="417" t="str">
        <f>IF(OR(C240=""),"",(SUM(G240)*VLOOKUP(M240,Gehaltsklassen!$B$34:$D$38,3,FALSE))*C240)</f>
        <v/>
      </c>
    </row>
    <row r="241" spans="1:21" ht="25.9" customHeight="1" x14ac:dyDescent="0.2">
      <c r="A241" s="74" t="str">
        <f>IF(D241="","",MAX($A$10:A240)+1)</f>
        <v/>
      </c>
      <c r="B241" s="82" t="str">
        <f>IF('N-Bedarf GL'!B240="","",'N-Bedarf GL'!B240)</f>
        <v/>
      </c>
      <c r="C241" s="204" t="str">
        <f>IF('N-Bedarf GL'!C240="","",'N-Bedarf GL'!C240)</f>
        <v/>
      </c>
      <c r="D241" s="81" t="str">
        <f>IF('N-Bedarf GL'!D240="","",'N-Bedarf GL'!D240)</f>
        <v/>
      </c>
      <c r="E241" s="83" t="str">
        <f>IF('N-Bedarf GL'!H240="","",'N-Bedarf GL'!H240)</f>
        <v/>
      </c>
      <c r="F241" s="32" t="str">
        <f t="shared" si="6"/>
        <v/>
      </c>
      <c r="G241" s="84" t="str">
        <f t="shared" si="7"/>
        <v/>
      </c>
      <c r="H241" s="85"/>
      <c r="I241" s="77" t="s">
        <v>261</v>
      </c>
      <c r="J241" s="2"/>
      <c r="K241" s="32" t="str">
        <f>IF(J241="","C",IF($I241="I",INDEX(Gehaltsklassen!A$11:A$15,MATCH(J241,Gehaltsklassen!C$11:C$15,1),1),IF($I241="II",INDEX(Gehaltsklassen!A$11:A$15,MATCH(J241,Gehaltsklassen!D$11:D$15,1),1),IF($I241="III",INDEX(Gehaltsklassen!A$11:A$15,MATCH(J241,Gehaltsklassen!E$11:E$15,1),1),"Falsche Bodenart"))))</f>
        <v>C</v>
      </c>
      <c r="L241" s="2"/>
      <c r="M241" s="32" t="str">
        <f>IF(L241="","C",IF($I241="I",INDEX(Gehaltsklassen!A$11:A$15,MATCH(L241,Gehaltsklassen!C$11:C$15,1),1),IF($I241="II",INDEX(Gehaltsklassen!A$11:A$15,MATCH(L241,Gehaltsklassen!D$11:D$15,1),1),IF($I241="III",INDEX(Gehaltsklassen!A$11:A$15,MATCH(L241,Gehaltsklassen!E$11:E$15,1),1),"Falsche Bodenart"))))</f>
        <v>C</v>
      </c>
      <c r="N241" s="86" t="str">
        <f>IF(OR(C241=""),"",SUM(F241)*VLOOKUP(K241,Gehaltsklassen!$B$34:$D$38,2,FALSE))</f>
        <v/>
      </c>
      <c r="O241" s="86" t="str">
        <f>IF(OR(C241=""),"",SUM(F241)*VLOOKUP(K241,Gehaltsklassen!$B$34:$D$38,2,FALSE)*C241)</f>
        <v/>
      </c>
      <c r="P241" s="86" t="str">
        <f>IF(OR(C241=""),"",SUM(F241,)*VLOOKUP(K241,Gehaltsklassen!$B$34:$D$38,3,FALSE))</f>
        <v/>
      </c>
      <c r="Q241" s="86" t="str">
        <f>IF(OR(C241=""),"",SUM(F241,)*VLOOKUP(K241,Gehaltsklassen!$B$34:$D$38,3,FALSE)*C241)</f>
        <v/>
      </c>
      <c r="R241" s="87" t="str">
        <f>IF(OR(C241=""),"",(SUM(G241)*VLOOKUP(M241,Gehaltsklassen!$B$34:$D$38,2,FALSE)))</f>
        <v/>
      </c>
      <c r="S241" s="87" t="str">
        <f>IF(OR(C241=""),"",(SUM(G241)*VLOOKUP(M241,Gehaltsklassen!$B$34:$D$38,2,FALSE))*C241)</f>
        <v/>
      </c>
      <c r="T241" s="417" t="str">
        <f>IF(OR(C241=""),"",(SUM(G241)*VLOOKUP(M241,Gehaltsklassen!$B$34:$D$38,3,FALSE)))</f>
        <v/>
      </c>
      <c r="U241" s="417" t="str">
        <f>IF(OR(C241=""),"",(SUM(G241)*VLOOKUP(M241,Gehaltsklassen!$B$34:$D$38,3,FALSE))*C241)</f>
        <v/>
      </c>
    </row>
    <row r="242" spans="1:21" ht="25.9" customHeight="1" x14ac:dyDescent="0.2">
      <c r="A242" s="74" t="str">
        <f>IF(D242="","",MAX($A$10:A241)+1)</f>
        <v/>
      </c>
      <c r="B242" s="82" t="str">
        <f>IF('N-Bedarf GL'!B241="","",'N-Bedarf GL'!B241)</f>
        <v/>
      </c>
      <c r="C242" s="204" t="str">
        <f>IF('N-Bedarf GL'!C241="","",'N-Bedarf GL'!C241)</f>
        <v/>
      </c>
      <c r="D242" s="81" t="str">
        <f>IF('N-Bedarf GL'!D241="","",'N-Bedarf GL'!D241)</f>
        <v/>
      </c>
      <c r="E242" s="83" t="str">
        <f>IF('N-Bedarf GL'!H241="","",'N-Bedarf GL'!H241)</f>
        <v/>
      </c>
      <c r="F242" s="32" t="str">
        <f t="shared" si="6"/>
        <v/>
      </c>
      <c r="G242" s="84" t="str">
        <f t="shared" si="7"/>
        <v/>
      </c>
      <c r="H242" s="85"/>
      <c r="I242" s="77" t="s">
        <v>261</v>
      </c>
      <c r="J242" s="2"/>
      <c r="K242" s="32" t="str">
        <f>IF(J242="","C",IF($I242="I",INDEX(Gehaltsklassen!A$11:A$15,MATCH(J242,Gehaltsklassen!C$11:C$15,1),1),IF($I242="II",INDEX(Gehaltsklassen!A$11:A$15,MATCH(J242,Gehaltsklassen!D$11:D$15,1),1),IF($I242="III",INDEX(Gehaltsklassen!A$11:A$15,MATCH(J242,Gehaltsklassen!E$11:E$15,1),1),"Falsche Bodenart"))))</f>
        <v>C</v>
      </c>
      <c r="L242" s="2"/>
      <c r="M242" s="32" t="str">
        <f>IF(L242="","C",IF($I242="I",INDEX(Gehaltsklassen!A$11:A$15,MATCH(L242,Gehaltsklassen!C$11:C$15,1),1),IF($I242="II",INDEX(Gehaltsklassen!A$11:A$15,MATCH(L242,Gehaltsklassen!D$11:D$15,1),1),IF($I242="III",INDEX(Gehaltsklassen!A$11:A$15,MATCH(L242,Gehaltsklassen!E$11:E$15,1),1),"Falsche Bodenart"))))</f>
        <v>C</v>
      </c>
      <c r="N242" s="86" t="str">
        <f>IF(OR(C242=""),"",SUM(F242)*VLOOKUP(K242,Gehaltsklassen!$B$34:$D$38,2,FALSE))</f>
        <v/>
      </c>
      <c r="O242" s="86" t="str">
        <f>IF(OR(C242=""),"",SUM(F242)*VLOOKUP(K242,Gehaltsklassen!$B$34:$D$38,2,FALSE)*C242)</f>
        <v/>
      </c>
      <c r="P242" s="86" t="str">
        <f>IF(OR(C242=""),"",SUM(F242,)*VLOOKUP(K242,Gehaltsklassen!$B$34:$D$38,3,FALSE))</f>
        <v/>
      </c>
      <c r="Q242" s="86" t="str">
        <f>IF(OR(C242=""),"",SUM(F242,)*VLOOKUP(K242,Gehaltsklassen!$B$34:$D$38,3,FALSE)*C242)</f>
        <v/>
      </c>
      <c r="R242" s="87" t="str">
        <f>IF(OR(C242=""),"",(SUM(G242)*VLOOKUP(M242,Gehaltsklassen!$B$34:$D$38,2,FALSE)))</f>
        <v/>
      </c>
      <c r="S242" s="87" t="str">
        <f>IF(OR(C242=""),"",(SUM(G242)*VLOOKUP(M242,Gehaltsklassen!$B$34:$D$38,2,FALSE))*C242)</f>
        <v/>
      </c>
      <c r="T242" s="417" t="str">
        <f>IF(OR(C242=""),"",(SUM(G242)*VLOOKUP(M242,Gehaltsklassen!$B$34:$D$38,3,FALSE)))</f>
        <v/>
      </c>
      <c r="U242" s="417" t="str">
        <f>IF(OR(C242=""),"",(SUM(G242)*VLOOKUP(M242,Gehaltsklassen!$B$34:$D$38,3,FALSE))*C242)</f>
        <v/>
      </c>
    </row>
    <row r="243" spans="1:21" ht="25.9" customHeight="1" x14ac:dyDescent="0.2">
      <c r="A243" s="74" t="str">
        <f>IF(D243="","",MAX($A$10:A242)+1)</f>
        <v/>
      </c>
      <c r="B243" s="82" t="str">
        <f>IF('N-Bedarf GL'!B242="","",'N-Bedarf GL'!B242)</f>
        <v/>
      </c>
      <c r="C243" s="204" t="str">
        <f>IF('N-Bedarf GL'!C242="","",'N-Bedarf GL'!C242)</f>
        <v/>
      </c>
      <c r="D243" s="81" t="str">
        <f>IF('N-Bedarf GL'!D242="","",'N-Bedarf GL'!D242)</f>
        <v/>
      </c>
      <c r="E243" s="83" t="str">
        <f>IF('N-Bedarf GL'!H242="","",'N-Bedarf GL'!H242)</f>
        <v/>
      </c>
      <c r="F243" s="32" t="str">
        <f t="shared" si="6"/>
        <v/>
      </c>
      <c r="G243" s="84" t="str">
        <f t="shared" si="7"/>
        <v/>
      </c>
      <c r="H243" s="85"/>
      <c r="I243" s="77" t="s">
        <v>261</v>
      </c>
      <c r="J243" s="2"/>
      <c r="K243" s="32" t="str">
        <f>IF(J243="","C",IF($I243="I",INDEX(Gehaltsklassen!A$11:A$15,MATCH(J243,Gehaltsklassen!C$11:C$15,1),1),IF($I243="II",INDEX(Gehaltsklassen!A$11:A$15,MATCH(J243,Gehaltsklassen!D$11:D$15,1),1),IF($I243="III",INDEX(Gehaltsklassen!A$11:A$15,MATCH(J243,Gehaltsklassen!E$11:E$15,1),1),"Falsche Bodenart"))))</f>
        <v>C</v>
      </c>
      <c r="L243" s="2"/>
      <c r="M243" s="32" t="str">
        <f>IF(L243="","C",IF($I243="I",INDEX(Gehaltsklassen!A$11:A$15,MATCH(L243,Gehaltsklassen!C$11:C$15,1),1),IF($I243="II",INDEX(Gehaltsklassen!A$11:A$15,MATCH(L243,Gehaltsklassen!D$11:D$15,1),1),IF($I243="III",INDEX(Gehaltsklassen!A$11:A$15,MATCH(L243,Gehaltsklassen!E$11:E$15,1),1),"Falsche Bodenart"))))</f>
        <v>C</v>
      </c>
      <c r="N243" s="86" t="str">
        <f>IF(OR(C243=""),"",SUM(F243)*VLOOKUP(K243,Gehaltsklassen!$B$34:$D$38,2,FALSE))</f>
        <v/>
      </c>
      <c r="O243" s="86" t="str">
        <f>IF(OR(C243=""),"",SUM(F243)*VLOOKUP(K243,Gehaltsklassen!$B$34:$D$38,2,FALSE)*C243)</f>
        <v/>
      </c>
      <c r="P243" s="86" t="str">
        <f>IF(OR(C243=""),"",SUM(F243,)*VLOOKUP(K243,Gehaltsklassen!$B$34:$D$38,3,FALSE))</f>
        <v/>
      </c>
      <c r="Q243" s="86" t="str">
        <f>IF(OR(C243=""),"",SUM(F243,)*VLOOKUP(K243,Gehaltsklassen!$B$34:$D$38,3,FALSE)*C243)</f>
        <v/>
      </c>
      <c r="R243" s="87" t="str">
        <f>IF(OR(C243=""),"",(SUM(G243)*VLOOKUP(M243,Gehaltsklassen!$B$34:$D$38,2,FALSE)))</f>
        <v/>
      </c>
      <c r="S243" s="87" t="str">
        <f>IF(OR(C243=""),"",(SUM(G243)*VLOOKUP(M243,Gehaltsklassen!$B$34:$D$38,2,FALSE))*C243)</f>
        <v/>
      </c>
      <c r="T243" s="417" t="str">
        <f>IF(OR(C243=""),"",(SUM(G243)*VLOOKUP(M243,Gehaltsklassen!$B$34:$D$38,3,FALSE)))</f>
        <v/>
      </c>
      <c r="U243" s="417" t="str">
        <f>IF(OR(C243=""),"",(SUM(G243)*VLOOKUP(M243,Gehaltsklassen!$B$34:$D$38,3,FALSE))*C243)</f>
        <v/>
      </c>
    </row>
    <row r="244" spans="1:21" ht="25.9" customHeight="1" x14ac:dyDescent="0.2">
      <c r="A244" s="74" t="str">
        <f>IF(D244="","",MAX($A$10:A243)+1)</f>
        <v/>
      </c>
      <c r="B244" s="82" t="str">
        <f>IF('N-Bedarf GL'!B243="","",'N-Bedarf GL'!B243)</f>
        <v/>
      </c>
      <c r="C244" s="204" t="str">
        <f>IF('N-Bedarf GL'!C243="","",'N-Bedarf GL'!C243)</f>
        <v/>
      </c>
      <c r="D244" s="81" t="str">
        <f>IF('N-Bedarf GL'!D243="","",'N-Bedarf GL'!D243)</f>
        <v/>
      </c>
      <c r="E244" s="83" t="str">
        <f>IF('N-Bedarf GL'!H243="","",'N-Bedarf GL'!H243)</f>
        <v/>
      </c>
      <c r="F244" s="32" t="str">
        <f t="shared" si="6"/>
        <v/>
      </c>
      <c r="G244" s="84" t="str">
        <f t="shared" si="7"/>
        <v/>
      </c>
      <c r="H244" s="85"/>
      <c r="I244" s="77" t="s">
        <v>261</v>
      </c>
      <c r="J244" s="2"/>
      <c r="K244" s="32" t="str">
        <f>IF(J244="","C",IF($I244="I",INDEX(Gehaltsklassen!A$11:A$15,MATCH(J244,Gehaltsklassen!C$11:C$15,1),1),IF($I244="II",INDEX(Gehaltsklassen!A$11:A$15,MATCH(J244,Gehaltsklassen!D$11:D$15,1),1),IF($I244="III",INDEX(Gehaltsklassen!A$11:A$15,MATCH(J244,Gehaltsklassen!E$11:E$15,1),1),"Falsche Bodenart"))))</f>
        <v>C</v>
      </c>
      <c r="L244" s="2"/>
      <c r="M244" s="32" t="str">
        <f>IF(L244="","C",IF($I244="I",INDEX(Gehaltsklassen!A$11:A$15,MATCH(L244,Gehaltsklassen!C$11:C$15,1),1),IF($I244="II",INDEX(Gehaltsklassen!A$11:A$15,MATCH(L244,Gehaltsklassen!D$11:D$15,1),1),IF($I244="III",INDEX(Gehaltsklassen!A$11:A$15,MATCH(L244,Gehaltsklassen!E$11:E$15,1),1),"Falsche Bodenart"))))</f>
        <v>C</v>
      </c>
      <c r="N244" s="86" t="str">
        <f>IF(OR(C244=""),"",SUM(F244)*VLOOKUP(K244,Gehaltsklassen!$B$34:$D$38,2,FALSE))</f>
        <v/>
      </c>
      <c r="O244" s="86" t="str">
        <f>IF(OR(C244=""),"",SUM(F244)*VLOOKUP(K244,Gehaltsklassen!$B$34:$D$38,2,FALSE)*C244)</f>
        <v/>
      </c>
      <c r="P244" s="86" t="str">
        <f>IF(OR(C244=""),"",SUM(F244,)*VLOOKUP(K244,Gehaltsklassen!$B$34:$D$38,3,FALSE))</f>
        <v/>
      </c>
      <c r="Q244" s="86" t="str">
        <f>IF(OR(C244=""),"",SUM(F244,)*VLOOKUP(K244,Gehaltsklassen!$B$34:$D$38,3,FALSE)*C244)</f>
        <v/>
      </c>
      <c r="R244" s="87" t="str">
        <f>IF(OR(C244=""),"",(SUM(G244)*VLOOKUP(M244,Gehaltsklassen!$B$34:$D$38,2,FALSE)))</f>
        <v/>
      </c>
      <c r="S244" s="87" t="str">
        <f>IF(OR(C244=""),"",(SUM(G244)*VLOOKUP(M244,Gehaltsklassen!$B$34:$D$38,2,FALSE))*C244)</f>
        <v/>
      </c>
      <c r="T244" s="417" t="str">
        <f>IF(OR(C244=""),"",(SUM(G244)*VLOOKUP(M244,Gehaltsklassen!$B$34:$D$38,3,FALSE)))</f>
        <v/>
      </c>
      <c r="U244" s="417" t="str">
        <f>IF(OR(C244=""),"",(SUM(G244)*VLOOKUP(M244,Gehaltsklassen!$B$34:$D$38,3,FALSE))*C244)</f>
        <v/>
      </c>
    </row>
    <row r="245" spans="1:21" ht="25.9" customHeight="1" x14ac:dyDescent="0.2">
      <c r="A245" s="74" t="str">
        <f>IF(D245="","",MAX($A$10:A244)+1)</f>
        <v/>
      </c>
      <c r="B245" s="82" t="str">
        <f>IF('N-Bedarf GL'!B244="","",'N-Bedarf GL'!B244)</f>
        <v/>
      </c>
      <c r="C245" s="204" t="str">
        <f>IF('N-Bedarf GL'!C244="","",'N-Bedarf GL'!C244)</f>
        <v/>
      </c>
      <c r="D245" s="81" t="str">
        <f>IF('N-Bedarf GL'!D244="","",'N-Bedarf GL'!D244)</f>
        <v/>
      </c>
      <c r="E245" s="83" t="str">
        <f>IF('N-Bedarf GL'!H244="","",'N-Bedarf GL'!H244)</f>
        <v/>
      </c>
      <c r="F245" s="32" t="str">
        <f t="shared" si="6"/>
        <v/>
      </c>
      <c r="G245" s="84" t="str">
        <f t="shared" si="7"/>
        <v/>
      </c>
      <c r="H245" s="85"/>
      <c r="I245" s="77" t="s">
        <v>261</v>
      </c>
      <c r="J245" s="2"/>
      <c r="K245" s="32" t="str">
        <f>IF(J245="","C",IF($I245="I",INDEX(Gehaltsklassen!A$11:A$15,MATCH(J245,Gehaltsklassen!C$11:C$15,1),1),IF($I245="II",INDEX(Gehaltsklassen!A$11:A$15,MATCH(J245,Gehaltsklassen!D$11:D$15,1),1),IF($I245="III",INDEX(Gehaltsklassen!A$11:A$15,MATCH(J245,Gehaltsklassen!E$11:E$15,1),1),"Falsche Bodenart"))))</f>
        <v>C</v>
      </c>
      <c r="L245" s="2"/>
      <c r="M245" s="32" t="str">
        <f>IF(L245="","C",IF($I245="I",INDEX(Gehaltsklassen!A$11:A$15,MATCH(L245,Gehaltsklassen!C$11:C$15,1),1),IF($I245="II",INDEX(Gehaltsklassen!A$11:A$15,MATCH(L245,Gehaltsklassen!D$11:D$15,1),1),IF($I245="III",INDEX(Gehaltsklassen!A$11:A$15,MATCH(L245,Gehaltsklassen!E$11:E$15,1),1),"Falsche Bodenart"))))</f>
        <v>C</v>
      </c>
      <c r="N245" s="86" t="str">
        <f>IF(OR(C245=""),"",SUM(F245)*VLOOKUP(K245,Gehaltsklassen!$B$34:$D$38,2,FALSE))</f>
        <v/>
      </c>
      <c r="O245" s="86" t="str">
        <f>IF(OR(C245=""),"",SUM(F245)*VLOOKUP(K245,Gehaltsklassen!$B$34:$D$38,2,FALSE)*C245)</f>
        <v/>
      </c>
      <c r="P245" s="86" t="str">
        <f>IF(OR(C245=""),"",SUM(F245,)*VLOOKUP(K245,Gehaltsklassen!$B$34:$D$38,3,FALSE))</f>
        <v/>
      </c>
      <c r="Q245" s="86" t="str">
        <f>IF(OR(C245=""),"",SUM(F245,)*VLOOKUP(K245,Gehaltsklassen!$B$34:$D$38,3,FALSE)*C245)</f>
        <v/>
      </c>
      <c r="R245" s="87" t="str">
        <f>IF(OR(C245=""),"",(SUM(G245)*VLOOKUP(M245,Gehaltsklassen!$B$34:$D$38,2,FALSE)))</f>
        <v/>
      </c>
      <c r="S245" s="87" t="str">
        <f>IF(OR(C245=""),"",(SUM(G245)*VLOOKUP(M245,Gehaltsklassen!$B$34:$D$38,2,FALSE))*C245)</f>
        <v/>
      </c>
      <c r="T245" s="417" t="str">
        <f>IF(OR(C245=""),"",(SUM(G245)*VLOOKUP(M245,Gehaltsklassen!$B$34:$D$38,3,FALSE)))</f>
        <v/>
      </c>
      <c r="U245" s="417" t="str">
        <f>IF(OR(C245=""),"",(SUM(G245)*VLOOKUP(M245,Gehaltsklassen!$B$34:$D$38,3,FALSE))*C245)</f>
        <v/>
      </c>
    </row>
    <row r="246" spans="1:21" ht="25.9" customHeight="1" x14ac:dyDescent="0.2">
      <c r="A246" s="74" t="str">
        <f>IF(D246="","",MAX($A$10:A245)+1)</f>
        <v/>
      </c>
      <c r="B246" s="82" t="str">
        <f>IF('N-Bedarf GL'!B245="","",'N-Bedarf GL'!B245)</f>
        <v/>
      </c>
      <c r="C246" s="204" t="str">
        <f>IF('N-Bedarf GL'!C245="","",'N-Bedarf GL'!C245)</f>
        <v/>
      </c>
      <c r="D246" s="81" t="str">
        <f>IF('N-Bedarf GL'!D245="","",'N-Bedarf GL'!D245)</f>
        <v/>
      </c>
      <c r="E246" s="83" t="str">
        <f>IF('N-Bedarf GL'!H245="","",'N-Bedarf GL'!H245)</f>
        <v/>
      </c>
      <c r="F246" s="32" t="str">
        <f t="shared" si="6"/>
        <v/>
      </c>
      <c r="G246" s="84" t="str">
        <f t="shared" si="7"/>
        <v/>
      </c>
      <c r="H246" s="85"/>
      <c r="I246" s="77" t="s">
        <v>261</v>
      </c>
      <c r="J246" s="2"/>
      <c r="K246" s="32" t="str">
        <f>IF(J246="","C",IF($I246="I",INDEX(Gehaltsklassen!A$11:A$15,MATCH(J246,Gehaltsklassen!C$11:C$15,1),1),IF($I246="II",INDEX(Gehaltsklassen!A$11:A$15,MATCH(J246,Gehaltsklassen!D$11:D$15,1),1),IF($I246="III",INDEX(Gehaltsklassen!A$11:A$15,MATCH(J246,Gehaltsklassen!E$11:E$15,1),1),"Falsche Bodenart"))))</f>
        <v>C</v>
      </c>
      <c r="L246" s="2"/>
      <c r="M246" s="32" t="str">
        <f>IF(L246="","C",IF($I246="I",INDEX(Gehaltsklassen!A$11:A$15,MATCH(L246,Gehaltsklassen!C$11:C$15,1),1),IF($I246="II",INDEX(Gehaltsklassen!A$11:A$15,MATCH(L246,Gehaltsklassen!D$11:D$15,1),1),IF($I246="III",INDEX(Gehaltsklassen!A$11:A$15,MATCH(L246,Gehaltsklassen!E$11:E$15,1),1),"Falsche Bodenart"))))</f>
        <v>C</v>
      </c>
      <c r="N246" s="86" t="str">
        <f>IF(OR(C246=""),"",SUM(F246)*VLOOKUP(K246,Gehaltsklassen!$B$34:$D$38,2,FALSE))</f>
        <v/>
      </c>
      <c r="O246" s="86" t="str">
        <f>IF(OR(C246=""),"",SUM(F246)*VLOOKUP(K246,Gehaltsklassen!$B$34:$D$38,2,FALSE)*C246)</f>
        <v/>
      </c>
      <c r="P246" s="86" t="str">
        <f>IF(OR(C246=""),"",SUM(F246,)*VLOOKUP(K246,Gehaltsklassen!$B$34:$D$38,3,FALSE))</f>
        <v/>
      </c>
      <c r="Q246" s="86" t="str">
        <f>IF(OR(C246=""),"",SUM(F246,)*VLOOKUP(K246,Gehaltsklassen!$B$34:$D$38,3,FALSE)*C246)</f>
        <v/>
      </c>
      <c r="R246" s="87" t="str">
        <f>IF(OR(C246=""),"",(SUM(G246)*VLOOKUP(M246,Gehaltsklassen!$B$34:$D$38,2,FALSE)))</f>
        <v/>
      </c>
      <c r="S246" s="87" t="str">
        <f>IF(OR(C246=""),"",(SUM(G246)*VLOOKUP(M246,Gehaltsklassen!$B$34:$D$38,2,FALSE))*C246)</f>
        <v/>
      </c>
      <c r="T246" s="417" t="str">
        <f>IF(OR(C246=""),"",(SUM(G246)*VLOOKUP(M246,Gehaltsklassen!$B$34:$D$38,3,FALSE)))</f>
        <v/>
      </c>
      <c r="U246" s="417" t="str">
        <f>IF(OR(C246=""),"",(SUM(G246)*VLOOKUP(M246,Gehaltsklassen!$B$34:$D$38,3,FALSE))*C246)</f>
        <v/>
      </c>
    </row>
    <row r="247" spans="1:21" ht="25.9" customHeight="1" x14ac:dyDescent="0.2">
      <c r="A247" s="74" t="str">
        <f>IF(D247="","",MAX($A$10:A246)+1)</f>
        <v/>
      </c>
      <c r="B247" s="82" t="str">
        <f>IF('N-Bedarf GL'!B246="","",'N-Bedarf GL'!B246)</f>
        <v/>
      </c>
      <c r="C247" s="204" t="str">
        <f>IF('N-Bedarf GL'!C246="","",'N-Bedarf GL'!C246)</f>
        <v/>
      </c>
      <c r="D247" s="81" t="str">
        <f>IF('N-Bedarf GL'!D246="","",'N-Bedarf GL'!D246)</f>
        <v/>
      </c>
      <c r="E247" s="83" t="str">
        <f>IF('N-Bedarf GL'!H246="","",'N-Bedarf GL'!H246)</f>
        <v/>
      </c>
      <c r="F247" s="32" t="str">
        <f t="shared" si="6"/>
        <v/>
      </c>
      <c r="G247" s="84" t="str">
        <f t="shared" si="7"/>
        <v/>
      </c>
      <c r="H247" s="85"/>
      <c r="I247" s="77" t="s">
        <v>261</v>
      </c>
      <c r="J247" s="2"/>
      <c r="K247" s="32" t="str">
        <f>IF(J247="","C",IF($I247="I",INDEX(Gehaltsklassen!A$11:A$15,MATCH(J247,Gehaltsklassen!C$11:C$15,1),1),IF($I247="II",INDEX(Gehaltsklassen!A$11:A$15,MATCH(J247,Gehaltsklassen!D$11:D$15,1),1),IF($I247="III",INDEX(Gehaltsklassen!A$11:A$15,MATCH(J247,Gehaltsklassen!E$11:E$15,1),1),"Falsche Bodenart"))))</f>
        <v>C</v>
      </c>
      <c r="L247" s="2"/>
      <c r="M247" s="32" t="str">
        <f>IF(L247="","C",IF($I247="I",INDEX(Gehaltsklassen!A$11:A$15,MATCH(L247,Gehaltsklassen!C$11:C$15,1),1),IF($I247="II",INDEX(Gehaltsklassen!A$11:A$15,MATCH(L247,Gehaltsklassen!D$11:D$15,1),1),IF($I247="III",INDEX(Gehaltsklassen!A$11:A$15,MATCH(L247,Gehaltsklassen!E$11:E$15,1),1),"Falsche Bodenart"))))</f>
        <v>C</v>
      </c>
      <c r="N247" s="86" t="str">
        <f>IF(OR(C247=""),"",SUM(F247)*VLOOKUP(K247,Gehaltsklassen!$B$34:$D$38,2,FALSE))</f>
        <v/>
      </c>
      <c r="O247" s="86" t="str">
        <f>IF(OR(C247=""),"",SUM(F247)*VLOOKUP(K247,Gehaltsklassen!$B$34:$D$38,2,FALSE)*C247)</f>
        <v/>
      </c>
      <c r="P247" s="86" t="str">
        <f>IF(OR(C247=""),"",SUM(F247,)*VLOOKUP(K247,Gehaltsklassen!$B$34:$D$38,3,FALSE))</f>
        <v/>
      </c>
      <c r="Q247" s="86" t="str">
        <f>IF(OR(C247=""),"",SUM(F247,)*VLOOKUP(K247,Gehaltsklassen!$B$34:$D$38,3,FALSE)*C247)</f>
        <v/>
      </c>
      <c r="R247" s="87" t="str">
        <f>IF(OR(C247=""),"",(SUM(G247)*VLOOKUP(M247,Gehaltsklassen!$B$34:$D$38,2,FALSE)))</f>
        <v/>
      </c>
      <c r="S247" s="87" t="str">
        <f>IF(OR(C247=""),"",(SUM(G247)*VLOOKUP(M247,Gehaltsklassen!$B$34:$D$38,2,FALSE))*C247)</f>
        <v/>
      </c>
      <c r="T247" s="417" t="str">
        <f>IF(OR(C247=""),"",(SUM(G247)*VLOOKUP(M247,Gehaltsklassen!$B$34:$D$38,3,FALSE)))</f>
        <v/>
      </c>
      <c r="U247" s="417" t="str">
        <f>IF(OR(C247=""),"",(SUM(G247)*VLOOKUP(M247,Gehaltsklassen!$B$34:$D$38,3,FALSE))*C247)</f>
        <v/>
      </c>
    </row>
    <row r="248" spans="1:21" ht="25.9" customHeight="1" x14ac:dyDescent="0.2">
      <c r="A248" s="74" t="str">
        <f>IF(D248="","",MAX($A$10:A247)+1)</f>
        <v/>
      </c>
      <c r="B248" s="82" t="str">
        <f>IF('N-Bedarf GL'!B247="","",'N-Bedarf GL'!B247)</f>
        <v/>
      </c>
      <c r="C248" s="204" t="str">
        <f>IF('N-Bedarf GL'!C247="","",'N-Bedarf GL'!C247)</f>
        <v/>
      </c>
      <c r="D248" s="81" t="str">
        <f>IF('N-Bedarf GL'!D247="","",'N-Bedarf GL'!D247)</f>
        <v/>
      </c>
      <c r="E248" s="83" t="str">
        <f>IF('N-Bedarf GL'!H247="","",'N-Bedarf GL'!H247)</f>
        <v/>
      </c>
      <c r="F248" s="32" t="str">
        <f t="shared" si="6"/>
        <v/>
      </c>
      <c r="G248" s="84" t="str">
        <f t="shared" si="7"/>
        <v/>
      </c>
      <c r="H248" s="85"/>
      <c r="I248" s="77" t="s">
        <v>261</v>
      </c>
      <c r="J248" s="2"/>
      <c r="K248" s="32" t="str">
        <f>IF(J248="","C",IF($I248="I",INDEX(Gehaltsklassen!A$11:A$15,MATCH(J248,Gehaltsklassen!C$11:C$15,1),1),IF($I248="II",INDEX(Gehaltsklassen!A$11:A$15,MATCH(J248,Gehaltsklassen!D$11:D$15,1),1),IF($I248="III",INDEX(Gehaltsklassen!A$11:A$15,MATCH(J248,Gehaltsklassen!E$11:E$15,1),1),"Falsche Bodenart"))))</f>
        <v>C</v>
      </c>
      <c r="L248" s="2"/>
      <c r="M248" s="32" t="str">
        <f>IF(L248="","C",IF($I248="I",INDEX(Gehaltsklassen!A$11:A$15,MATCH(L248,Gehaltsklassen!C$11:C$15,1),1),IF($I248="II",INDEX(Gehaltsklassen!A$11:A$15,MATCH(L248,Gehaltsklassen!D$11:D$15,1),1),IF($I248="III",INDEX(Gehaltsklassen!A$11:A$15,MATCH(L248,Gehaltsklassen!E$11:E$15,1),1),"Falsche Bodenart"))))</f>
        <v>C</v>
      </c>
      <c r="N248" s="86" t="str">
        <f>IF(OR(C248=""),"",SUM(F248)*VLOOKUP(K248,Gehaltsklassen!$B$34:$D$38,2,FALSE))</f>
        <v/>
      </c>
      <c r="O248" s="86" t="str">
        <f>IF(OR(C248=""),"",SUM(F248)*VLOOKUP(K248,Gehaltsklassen!$B$34:$D$38,2,FALSE)*C248)</f>
        <v/>
      </c>
      <c r="P248" s="86" t="str">
        <f>IF(OR(C248=""),"",SUM(F248,)*VLOOKUP(K248,Gehaltsklassen!$B$34:$D$38,3,FALSE))</f>
        <v/>
      </c>
      <c r="Q248" s="86" t="str">
        <f>IF(OR(C248=""),"",SUM(F248,)*VLOOKUP(K248,Gehaltsklassen!$B$34:$D$38,3,FALSE)*C248)</f>
        <v/>
      </c>
      <c r="R248" s="87" t="str">
        <f>IF(OR(C248=""),"",(SUM(G248)*VLOOKUP(M248,Gehaltsklassen!$B$34:$D$38,2,FALSE)))</f>
        <v/>
      </c>
      <c r="S248" s="87" t="str">
        <f>IF(OR(C248=""),"",(SUM(G248)*VLOOKUP(M248,Gehaltsklassen!$B$34:$D$38,2,FALSE))*C248)</f>
        <v/>
      </c>
      <c r="T248" s="417" t="str">
        <f>IF(OR(C248=""),"",(SUM(G248)*VLOOKUP(M248,Gehaltsklassen!$B$34:$D$38,3,FALSE)))</f>
        <v/>
      </c>
      <c r="U248" s="417" t="str">
        <f>IF(OR(C248=""),"",(SUM(G248)*VLOOKUP(M248,Gehaltsklassen!$B$34:$D$38,3,FALSE))*C248)</f>
        <v/>
      </c>
    </row>
    <row r="249" spans="1:21" ht="25.9" customHeight="1" x14ac:dyDescent="0.2">
      <c r="A249" s="74" t="str">
        <f>IF(D249="","",MAX($A$10:A248)+1)</f>
        <v/>
      </c>
      <c r="B249" s="82" t="str">
        <f>IF('N-Bedarf GL'!B248="","",'N-Bedarf GL'!B248)</f>
        <v/>
      </c>
      <c r="C249" s="204" t="str">
        <f>IF('N-Bedarf GL'!C248="","",'N-Bedarf GL'!C248)</f>
        <v/>
      </c>
      <c r="D249" s="81" t="str">
        <f>IF('N-Bedarf GL'!D248="","",'N-Bedarf GL'!D248)</f>
        <v/>
      </c>
      <c r="E249" s="83" t="str">
        <f>IF('N-Bedarf GL'!H248="","",'N-Bedarf GL'!H248)</f>
        <v/>
      </c>
      <c r="F249" s="32" t="str">
        <f t="shared" si="6"/>
        <v/>
      </c>
      <c r="G249" s="84" t="str">
        <f t="shared" si="7"/>
        <v/>
      </c>
      <c r="H249" s="85"/>
      <c r="I249" s="77" t="s">
        <v>261</v>
      </c>
      <c r="J249" s="2"/>
      <c r="K249" s="32" t="str">
        <f>IF(J249="","C",IF($I249="I",INDEX(Gehaltsklassen!A$11:A$15,MATCH(J249,Gehaltsklassen!C$11:C$15,1),1),IF($I249="II",INDEX(Gehaltsklassen!A$11:A$15,MATCH(J249,Gehaltsklassen!D$11:D$15,1),1),IF($I249="III",INDEX(Gehaltsklassen!A$11:A$15,MATCH(J249,Gehaltsklassen!E$11:E$15,1),1),"Falsche Bodenart"))))</f>
        <v>C</v>
      </c>
      <c r="L249" s="2"/>
      <c r="M249" s="32" t="str">
        <f>IF(L249="","C",IF($I249="I",INDEX(Gehaltsklassen!A$11:A$15,MATCH(L249,Gehaltsklassen!C$11:C$15,1),1),IF($I249="II",INDEX(Gehaltsklassen!A$11:A$15,MATCH(L249,Gehaltsklassen!D$11:D$15,1),1),IF($I249="III",INDEX(Gehaltsklassen!A$11:A$15,MATCH(L249,Gehaltsklassen!E$11:E$15,1),1),"Falsche Bodenart"))))</f>
        <v>C</v>
      </c>
      <c r="N249" s="86" t="str">
        <f>IF(OR(C249=""),"",SUM(F249)*VLOOKUP(K249,Gehaltsklassen!$B$34:$D$38,2,FALSE))</f>
        <v/>
      </c>
      <c r="O249" s="86" t="str">
        <f>IF(OR(C249=""),"",SUM(F249)*VLOOKUP(K249,Gehaltsklassen!$B$34:$D$38,2,FALSE)*C249)</f>
        <v/>
      </c>
      <c r="P249" s="86" t="str">
        <f>IF(OR(C249=""),"",SUM(F249,)*VLOOKUP(K249,Gehaltsklassen!$B$34:$D$38,3,FALSE))</f>
        <v/>
      </c>
      <c r="Q249" s="86" t="str">
        <f>IF(OR(C249=""),"",SUM(F249,)*VLOOKUP(K249,Gehaltsklassen!$B$34:$D$38,3,FALSE)*C249)</f>
        <v/>
      </c>
      <c r="R249" s="87" t="str">
        <f>IF(OR(C249=""),"",(SUM(G249)*VLOOKUP(M249,Gehaltsklassen!$B$34:$D$38,2,FALSE)))</f>
        <v/>
      </c>
      <c r="S249" s="87" t="str">
        <f>IF(OR(C249=""),"",(SUM(G249)*VLOOKUP(M249,Gehaltsklassen!$B$34:$D$38,2,FALSE))*C249)</f>
        <v/>
      </c>
      <c r="T249" s="417" t="str">
        <f>IF(OR(C249=""),"",(SUM(G249)*VLOOKUP(M249,Gehaltsklassen!$B$34:$D$38,3,FALSE)))</f>
        <v/>
      </c>
      <c r="U249" s="417" t="str">
        <f>IF(OR(C249=""),"",(SUM(G249)*VLOOKUP(M249,Gehaltsklassen!$B$34:$D$38,3,FALSE))*C249)</f>
        <v/>
      </c>
    </row>
    <row r="250" spans="1:21" ht="25.9" customHeight="1" x14ac:dyDescent="0.2">
      <c r="A250" s="74" t="str">
        <f>IF(D250="","",MAX($A$10:A249)+1)</f>
        <v/>
      </c>
      <c r="B250" s="82" t="str">
        <f>IF('N-Bedarf GL'!B249="","",'N-Bedarf GL'!B249)</f>
        <v/>
      </c>
      <c r="C250" s="204" t="str">
        <f>IF('N-Bedarf GL'!C249="","",'N-Bedarf GL'!C249)</f>
        <v/>
      </c>
      <c r="D250" s="81" t="str">
        <f>IF('N-Bedarf GL'!D249="","",'N-Bedarf GL'!D249)</f>
        <v/>
      </c>
      <c r="E250" s="83" t="str">
        <f>IF('N-Bedarf GL'!H249="","",'N-Bedarf GL'!H249)</f>
        <v/>
      </c>
      <c r="F250" s="32" t="str">
        <f t="shared" si="6"/>
        <v/>
      </c>
      <c r="G250" s="84" t="str">
        <f t="shared" si="7"/>
        <v/>
      </c>
      <c r="H250" s="85"/>
      <c r="I250" s="77" t="s">
        <v>261</v>
      </c>
      <c r="J250" s="2"/>
      <c r="K250" s="32" t="str">
        <f>IF(J250="","C",IF($I250="I",INDEX(Gehaltsklassen!A$11:A$15,MATCH(J250,Gehaltsklassen!C$11:C$15,1),1),IF($I250="II",INDEX(Gehaltsklassen!A$11:A$15,MATCH(J250,Gehaltsklassen!D$11:D$15,1),1),IF($I250="III",INDEX(Gehaltsklassen!A$11:A$15,MATCH(J250,Gehaltsklassen!E$11:E$15,1),1),"Falsche Bodenart"))))</f>
        <v>C</v>
      </c>
      <c r="L250" s="2"/>
      <c r="M250" s="32" t="str">
        <f>IF(L250="","C",IF($I250="I",INDEX(Gehaltsklassen!A$11:A$15,MATCH(L250,Gehaltsklassen!C$11:C$15,1),1),IF($I250="II",INDEX(Gehaltsklassen!A$11:A$15,MATCH(L250,Gehaltsklassen!D$11:D$15,1),1),IF($I250="III",INDEX(Gehaltsklassen!A$11:A$15,MATCH(L250,Gehaltsklassen!E$11:E$15,1),1),"Falsche Bodenart"))))</f>
        <v>C</v>
      </c>
      <c r="N250" s="86" t="str">
        <f>IF(OR(C250=""),"",SUM(F250)*VLOOKUP(K250,Gehaltsklassen!$B$34:$D$38,2,FALSE))</f>
        <v/>
      </c>
      <c r="O250" s="86" t="str">
        <f>IF(OR(C250=""),"",SUM(F250)*VLOOKUP(K250,Gehaltsklassen!$B$34:$D$38,2,FALSE)*C250)</f>
        <v/>
      </c>
      <c r="P250" s="86" t="str">
        <f>IF(OR(C250=""),"",SUM(F250,)*VLOOKUP(K250,Gehaltsklassen!$B$34:$D$38,3,FALSE))</f>
        <v/>
      </c>
      <c r="Q250" s="86" t="str">
        <f>IF(OR(C250=""),"",SUM(F250,)*VLOOKUP(K250,Gehaltsklassen!$B$34:$D$38,3,FALSE)*C250)</f>
        <v/>
      </c>
      <c r="R250" s="87" t="str">
        <f>IF(OR(C250=""),"",(SUM(G250)*VLOOKUP(M250,Gehaltsklassen!$B$34:$D$38,2,FALSE)))</f>
        <v/>
      </c>
      <c r="S250" s="87" t="str">
        <f>IF(OR(C250=""),"",(SUM(G250)*VLOOKUP(M250,Gehaltsklassen!$B$34:$D$38,2,FALSE))*C250)</f>
        <v/>
      </c>
      <c r="T250" s="417" t="str">
        <f>IF(OR(C250=""),"",(SUM(G250)*VLOOKUP(M250,Gehaltsklassen!$B$34:$D$38,3,FALSE)))</f>
        <v/>
      </c>
      <c r="U250" s="417" t="str">
        <f>IF(OR(C250=""),"",(SUM(G250)*VLOOKUP(M250,Gehaltsklassen!$B$34:$D$38,3,FALSE))*C250)</f>
        <v/>
      </c>
    </row>
    <row r="251" spans="1:21" ht="25.9" customHeight="1" x14ac:dyDescent="0.2">
      <c r="A251" s="74" t="str">
        <f>IF(D251="","",MAX($A$10:A250)+1)</f>
        <v/>
      </c>
      <c r="B251" s="82" t="str">
        <f>IF('N-Bedarf GL'!B250="","",'N-Bedarf GL'!B250)</f>
        <v/>
      </c>
      <c r="C251" s="204" t="str">
        <f>IF('N-Bedarf GL'!C250="","",'N-Bedarf GL'!C250)</f>
        <v/>
      </c>
      <c r="D251" s="81" t="str">
        <f>IF('N-Bedarf GL'!D250="","",'N-Bedarf GL'!D250)</f>
        <v/>
      </c>
      <c r="E251" s="83" t="str">
        <f>IF('N-Bedarf GL'!H250="","",'N-Bedarf GL'!H250)</f>
        <v/>
      </c>
      <c r="F251" s="32" t="str">
        <f t="shared" si="6"/>
        <v/>
      </c>
      <c r="G251" s="84" t="str">
        <f t="shared" si="7"/>
        <v/>
      </c>
      <c r="H251" s="85"/>
      <c r="I251" s="77" t="s">
        <v>261</v>
      </c>
      <c r="J251" s="2"/>
      <c r="K251" s="32" t="str">
        <f>IF(J251="","C",IF($I251="I",INDEX(Gehaltsklassen!A$11:A$15,MATCH(J251,Gehaltsklassen!C$11:C$15,1),1),IF($I251="II",INDEX(Gehaltsklassen!A$11:A$15,MATCH(J251,Gehaltsklassen!D$11:D$15,1),1),IF($I251="III",INDEX(Gehaltsklassen!A$11:A$15,MATCH(J251,Gehaltsklassen!E$11:E$15,1),1),"Falsche Bodenart"))))</f>
        <v>C</v>
      </c>
      <c r="L251" s="2"/>
      <c r="M251" s="32" t="str">
        <f>IF(L251="","C",IF($I251="I",INDEX(Gehaltsklassen!A$11:A$15,MATCH(L251,Gehaltsklassen!C$11:C$15,1),1),IF($I251="II",INDEX(Gehaltsklassen!A$11:A$15,MATCH(L251,Gehaltsklassen!D$11:D$15,1),1),IF($I251="III",INDEX(Gehaltsklassen!A$11:A$15,MATCH(L251,Gehaltsklassen!E$11:E$15,1),1),"Falsche Bodenart"))))</f>
        <v>C</v>
      </c>
      <c r="N251" s="86" t="str">
        <f>IF(OR(C251=""),"",SUM(F251)*VLOOKUP(K251,Gehaltsklassen!$B$34:$D$38,2,FALSE))</f>
        <v/>
      </c>
      <c r="O251" s="86" t="str">
        <f>IF(OR(C251=""),"",SUM(F251)*VLOOKUP(K251,Gehaltsklassen!$B$34:$D$38,2,FALSE)*C251)</f>
        <v/>
      </c>
      <c r="P251" s="86" t="str">
        <f>IF(OR(C251=""),"",SUM(F251,)*VLOOKUP(K251,Gehaltsklassen!$B$34:$D$38,3,FALSE))</f>
        <v/>
      </c>
      <c r="Q251" s="86" t="str">
        <f>IF(OR(C251=""),"",SUM(F251,)*VLOOKUP(K251,Gehaltsklassen!$B$34:$D$38,3,FALSE)*C251)</f>
        <v/>
      </c>
      <c r="R251" s="87" t="str">
        <f>IF(OR(C251=""),"",(SUM(G251)*VLOOKUP(M251,Gehaltsklassen!$B$34:$D$38,2,FALSE)))</f>
        <v/>
      </c>
      <c r="S251" s="87" t="str">
        <f>IF(OR(C251=""),"",(SUM(G251)*VLOOKUP(M251,Gehaltsklassen!$B$34:$D$38,2,FALSE))*C251)</f>
        <v/>
      </c>
      <c r="T251" s="417" t="str">
        <f>IF(OR(C251=""),"",(SUM(G251)*VLOOKUP(M251,Gehaltsklassen!$B$34:$D$38,3,FALSE)))</f>
        <v/>
      </c>
      <c r="U251" s="417" t="str">
        <f>IF(OR(C251=""),"",(SUM(G251)*VLOOKUP(M251,Gehaltsklassen!$B$34:$D$38,3,FALSE))*C251)</f>
        <v/>
      </c>
    </row>
    <row r="252" spans="1:21" ht="25.9" customHeight="1" x14ac:dyDescent="0.2">
      <c r="A252" s="74" t="str">
        <f>IF(D252="","",MAX($A$10:A251)+1)</f>
        <v/>
      </c>
      <c r="B252" s="82" t="str">
        <f>IF('N-Bedarf GL'!B251="","",'N-Bedarf GL'!B251)</f>
        <v/>
      </c>
      <c r="C252" s="204" t="str">
        <f>IF('N-Bedarf GL'!C251="","",'N-Bedarf GL'!C251)</f>
        <v/>
      </c>
      <c r="D252" s="81" t="str">
        <f>IF('N-Bedarf GL'!D251="","",'N-Bedarf GL'!D251)</f>
        <v/>
      </c>
      <c r="E252" s="83" t="str">
        <f>IF('N-Bedarf GL'!H251="","",'N-Bedarf GL'!H251)</f>
        <v/>
      </c>
      <c r="F252" s="32" t="str">
        <f t="shared" si="6"/>
        <v/>
      </c>
      <c r="G252" s="84" t="str">
        <f t="shared" si="7"/>
        <v/>
      </c>
      <c r="H252" s="85"/>
      <c r="I252" s="77" t="s">
        <v>261</v>
      </c>
      <c r="J252" s="2"/>
      <c r="K252" s="32" t="str">
        <f>IF(J252="","C",IF($I252="I",INDEX(Gehaltsklassen!A$11:A$15,MATCH(J252,Gehaltsklassen!C$11:C$15,1),1),IF($I252="II",INDEX(Gehaltsklassen!A$11:A$15,MATCH(J252,Gehaltsklassen!D$11:D$15,1),1),IF($I252="III",INDEX(Gehaltsklassen!A$11:A$15,MATCH(J252,Gehaltsklassen!E$11:E$15,1),1),"Falsche Bodenart"))))</f>
        <v>C</v>
      </c>
      <c r="L252" s="2"/>
      <c r="M252" s="32" t="str">
        <f>IF(L252="","C",IF($I252="I",INDEX(Gehaltsklassen!A$11:A$15,MATCH(L252,Gehaltsklassen!C$11:C$15,1),1),IF($I252="II",INDEX(Gehaltsklassen!A$11:A$15,MATCH(L252,Gehaltsklassen!D$11:D$15,1),1),IF($I252="III",INDEX(Gehaltsklassen!A$11:A$15,MATCH(L252,Gehaltsklassen!E$11:E$15,1),1),"Falsche Bodenart"))))</f>
        <v>C</v>
      </c>
      <c r="N252" s="86" t="str">
        <f>IF(OR(C252=""),"",SUM(F252)*VLOOKUP(K252,Gehaltsklassen!$B$34:$D$38,2,FALSE))</f>
        <v/>
      </c>
      <c r="O252" s="86" t="str">
        <f>IF(OR(C252=""),"",SUM(F252)*VLOOKUP(K252,Gehaltsklassen!$B$34:$D$38,2,FALSE)*C252)</f>
        <v/>
      </c>
      <c r="P252" s="86" t="str">
        <f>IF(OR(C252=""),"",SUM(F252,)*VLOOKUP(K252,Gehaltsklassen!$B$34:$D$38,3,FALSE))</f>
        <v/>
      </c>
      <c r="Q252" s="86" t="str">
        <f>IF(OR(C252=""),"",SUM(F252,)*VLOOKUP(K252,Gehaltsklassen!$B$34:$D$38,3,FALSE)*C252)</f>
        <v/>
      </c>
      <c r="R252" s="87" t="str">
        <f>IF(OR(C252=""),"",(SUM(G252)*VLOOKUP(M252,Gehaltsklassen!$B$34:$D$38,2,FALSE)))</f>
        <v/>
      </c>
      <c r="S252" s="87" t="str">
        <f>IF(OR(C252=""),"",(SUM(G252)*VLOOKUP(M252,Gehaltsklassen!$B$34:$D$38,2,FALSE))*C252)</f>
        <v/>
      </c>
      <c r="T252" s="417" t="str">
        <f>IF(OR(C252=""),"",(SUM(G252)*VLOOKUP(M252,Gehaltsklassen!$B$34:$D$38,3,FALSE)))</f>
        <v/>
      </c>
      <c r="U252" s="417" t="str">
        <f>IF(OR(C252=""),"",(SUM(G252)*VLOOKUP(M252,Gehaltsklassen!$B$34:$D$38,3,FALSE))*C252)</f>
        <v/>
      </c>
    </row>
    <row r="253" spans="1:21" ht="25.9" customHeight="1" x14ac:dyDescent="0.2">
      <c r="A253" s="74" t="str">
        <f>IF(D253="","",MAX($A$10:A252)+1)</f>
        <v/>
      </c>
      <c r="B253" s="82" t="str">
        <f>IF('N-Bedarf GL'!B252="","",'N-Bedarf GL'!B252)</f>
        <v/>
      </c>
      <c r="C253" s="204" t="str">
        <f>IF('N-Bedarf GL'!C252="","",'N-Bedarf GL'!C252)</f>
        <v/>
      </c>
      <c r="D253" s="81" t="str">
        <f>IF('N-Bedarf GL'!D252="","",'N-Bedarf GL'!D252)</f>
        <v/>
      </c>
      <c r="E253" s="83" t="str">
        <f>IF('N-Bedarf GL'!H252="","",'N-Bedarf GL'!H252)</f>
        <v/>
      </c>
      <c r="F253" s="32" t="str">
        <f t="shared" si="6"/>
        <v/>
      </c>
      <c r="G253" s="84" t="str">
        <f t="shared" si="7"/>
        <v/>
      </c>
      <c r="H253" s="85"/>
      <c r="I253" s="77" t="s">
        <v>261</v>
      </c>
      <c r="J253" s="2"/>
      <c r="K253" s="32" t="str">
        <f>IF(J253="","C",IF($I253="I",INDEX(Gehaltsklassen!A$11:A$15,MATCH(J253,Gehaltsklassen!C$11:C$15,1),1),IF($I253="II",INDEX(Gehaltsklassen!A$11:A$15,MATCH(J253,Gehaltsklassen!D$11:D$15,1),1),IF($I253="III",INDEX(Gehaltsklassen!A$11:A$15,MATCH(J253,Gehaltsklassen!E$11:E$15,1),1),"Falsche Bodenart"))))</f>
        <v>C</v>
      </c>
      <c r="L253" s="2"/>
      <c r="M253" s="32" t="str">
        <f>IF(L253="","C",IF($I253="I",INDEX(Gehaltsklassen!A$11:A$15,MATCH(L253,Gehaltsklassen!C$11:C$15,1),1),IF($I253="II",INDEX(Gehaltsklassen!A$11:A$15,MATCH(L253,Gehaltsklassen!D$11:D$15,1),1),IF($I253="III",INDEX(Gehaltsklassen!A$11:A$15,MATCH(L253,Gehaltsklassen!E$11:E$15,1),1),"Falsche Bodenart"))))</f>
        <v>C</v>
      </c>
      <c r="N253" s="86" t="str">
        <f>IF(OR(C253=""),"",SUM(F253)*VLOOKUP(K253,Gehaltsklassen!$B$34:$D$38,2,FALSE))</f>
        <v/>
      </c>
      <c r="O253" s="86" t="str">
        <f>IF(OR(C253=""),"",SUM(F253)*VLOOKUP(K253,Gehaltsklassen!$B$34:$D$38,2,FALSE)*C253)</f>
        <v/>
      </c>
      <c r="P253" s="86" t="str">
        <f>IF(OR(C253=""),"",SUM(F253,)*VLOOKUP(K253,Gehaltsklassen!$B$34:$D$38,3,FALSE))</f>
        <v/>
      </c>
      <c r="Q253" s="86" t="str">
        <f>IF(OR(C253=""),"",SUM(F253,)*VLOOKUP(K253,Gehaltsklassen!$B$34:$D$38,3,FALSE)*C253)</f>
        <v/>
      </c>
      <c r="R253" s="87" t="str">
        <f>IF(OR(C253=""),"",(SUM(G253)*VLOOKUP(M253,Gehaltsklassen!$B$34:$D$38,2,FALSE)))</f>
        <v/>
      </c>
      <c r="S253" s="87" t="str">
        <f>IF(OR(C253=""),"",(SUM(G253)*VLOOKUP(M253,Gehaltsklassen!$B$34:$D$38,2,FALSE))*C253)</f>
        <v/>
      </c>
      <c r="T253" s="417" t="str">
        <f>IF(OR(C253=""),"",(SUM(G253)*VLOOKUP(M253,Gehaltsklassen!$B$34:$D$38,3,FALSE)))</f>
        <v/>
      </c>
      <c r="U253" s="417" t="str">
        <f>IF(OR(C253=""),"",(SUM(G253)*VLOOKUP(M253,Gehaltsklassen!$B$34:$D$38,3,FALSE))*C253)</f>
        <v/>
      </c>
    </row>
    <row r="254" spans="1:21" ht="25.9" customHeight="1" x14ac:dyDescent="0.2">
      <c r="A254" s="74" t="str">
        <f>IF(D254="","",MAX($A$10:A253)+1)</f>
        <v/>
      </c>
      <c r="B254" s="82" t="str">
        <f>IF('N-Bedarf GL'!B253="","",'N-Bedarf GL'!B253)</f>
        <v/>
      </c>
      <c r="C254" s="204" t="str">
        <f>IF('N-Bedarf GL'!C253="","",'N-Bedarf GL'!C253)</f>
        <v/>
      </c>
      <c r="D254" s="81" t="str">
        <f>IF('N-Bedarf GL'!D253="","",'N-Bedarf GL'!D253)</f>
        <v/>
      </c>
      <c r="E254" s="83" t="str">
        <f>IF('N-Bedarf GL'!H253="","",'N-Bedarf GL'!H253)</f>
        <v/>
      </c>
      <c r="F254" s="32" t="str">
        <f t="shared" si="6"/>
        <v/>
      </c>
      <c r="G254" s="84" t="str">
        <f t="shared" si="7"/>
        <v/>
      </c>
      <c r="H254" s="85"/>
      <c r="I254" s="77" t="s">
        <v>261</v>
      </c>
      <c r="J254" s="2"/>
      <c r="K254" s="32" t="str">
        <f>IF(J254="","C",IF($I254="I",INDEX(Gehaltsklassen!A$11:A$15,MATCH(J254,Gehaltsklassen!C$11:C$15,1),1),IF($I254="II",INDEX(Gehaltsklassen!A$11:A$15,MATCH(J254,Gehaltsklassen!D$11:D$15,1),1),IF($I254="III",INDEX(Gehaltsklassen!A$11:A$15,MATCH(J254,Gehaltsklassen!E$11:E$15,1),1),"Falsche Bodenart"))))</f>
        <v>C</v>
      </c>
      <c r="L254" s="2"/>
      <c r="M254" s="32" t="str">
        <f>IF(L254="","C",IF($I254="I",INDEX(Gehaltsklassen!A$11:A$15,MATCH(L254,Gehaltsklassen!C$11:C$15,1),1),IF($I254="II",INDEX(Gehaltsklassen!A$11:A$15,MATCH(L254,Gehaltsklassen!D$11:D$15,1),1),IF($I254="III",INDEX(Gehaltsklassen!A$11:A$15,MATCH(L254,Gehaltsklassen!E$11:E$15,1),1),"Falsche Bodenart"))))</f>
        <v>C</v>
      </c>
      <c r="N254" s="86" t="str">
        <f>IF(OR(C254=""),"",SUM(F254)*VLOOKUP(K254,Gehaltsklassen!$B$34:$D$38,2,FALSE))</f>
        <v/>
      </c>
      <c r="O254" s="86" t="str">
        <f>IF(OR(C254=""),"",SUM(F254)*VLOOKUP(K254,Gehaltsklassen!$B$34:$D$38,2,FALSE)*C254)</f>
        <v/>
      </c>
      <c r="P254" s="86" t="str">
        <f>IF(OR(C254=""),"",SUM(F254,)*VLOOKUP(K254,Gehaltsklassen!$B$34:$D$38,3,FALSE))</f>
        <v/>
      </c>
      <c r="Q254" s="86" t="str">
        <f>IF(OR(C254=""),"",SUM(F254,)*VLOOKUP(K254,Gehaltsklassen!$B$34:$D$38,3,FALSE)*C254)</f>
        <v/>
      </c>
      <c r="R254" s="87" t="str">
        <f>IF(OR(C254=""),"",(SUM(G254)*VLOOKUP(M254,Gehaltsklassen!$B$34:$D$38,2,FALSE)))</f>
        <v/>
      </c>
      <c r="S254" s="87" t="str">
        <f>IF(OR(C254=""),"",(SUM(G254)*VLOOKUP(M254,Gehaltsklassen!$B$34:$D$38,2,FALSE))*C254)</f>
        <v/>
      </c>
      <c r="T254" s="417" t="str">
        <f>IF(OR(C254=""),"",(SUM(G254)*VLOOKUP(M254,Gehaltsklassen!$B$34:$D$38,3,FALSE)))</f>
        <v/>
      </c>
      <c r="U254" s="417" t="str">
        <f>IF(OR(C254=""),"",(SUM(G254)*VLOOKUP(M254,Gehaltsklassen!$B$34:$D$38,3,FALSE))*C254)</f>
        <v/>
      </c>
    </row>
    <row r="255" spans="1:21" ht="25.9" customHeight="1" x14ac:dyDescent="0.2">
      <c r="A255" s="74" t="str">
        <f>IF(D255="","",MAX($A$10:A254)+1)</f>
        <v/>
      </c>
      <c r="B255" s="82" t="str">
        <f>IF('N-Bedarf GL'!B254="","",'N-Bedarf GL'!B254)</f>
        <v/>
      </c>
      <c r="C255" s="204" t="str">
        <f>IF('N-Bedarf GL'!C254="","",'N-Bedarf GL'!C254)</f>
        <v/>
      </c>
      <c r="D255" s="81" t="str">
        <f>IF('N-Bedarf GL'!D254="","",'N-Bedarf GL'!D254)</f>
        <v/>
      </c>
      <c r="E255" s="83" t="str">
        <f>IF('N-Bedarf GL'!H254="","",'N-Bedarf GL'!H254)</f>
        <v/>
      </c>
      <c r="F255" s="32" t="str">
        <f t="shared" si="6"/>
        <v/>
      </c>
      <c r="G255" s="84" t="str">
        <f t="shared" si="7"/>
        <v/>
      </c>
      <c r="H255" s="85"/>
      <c r="I255" s="77" t="s">
        <v>261</v>
      </c>
      <c r="J255" s="2"/>
      <c r="K255" s="32" t="str">
        <f>IF(J255="","C",IF($I255="I",INDEX(Gehaltsklassen!A$11:A$15,MATCH(J255,Gehaltsklassen!C$11:C$15,1),1),IF($I255="II",INDEX(Gehaltsklassen!A$11:A$15,MATCH(J255,Gehaltsklassen!D$11:D$15,1),1),IF($I255="III",INDEX(Gehaltsklassen!A$11:A$15,MATCH(J255,Gehaltsklassen!E$11:E$15,1),1),"Falsche Bodenart"))))</f>
        <v>C</v>
      </c>
      <c r="L255" s="2"/>
      <c r="M255" s="32" t="str">
        <f>IF(L255="","C",IF($I255="I",INDEX(Gehaltsklassen!A$11:A$15,MATCH(L255,Gehaltsklassen!C$11:C$15,1),1),IF($I255="II",INDEX(Gehaltsklassen!A$11:A$15,MATCH(L255,Gehaltsklassen!D$11:D$15,1),1),IF($I255="III",INDEX(Gehaltsklassen!A$11:A$15,MATCH(L255,Gehaltsklassen!E$11:E$15,1),1),"Falsche Bodenart"))))</f>
        <v>C</v>
      </c>
      <c r="N255" s="86" t="str">
        <f>IF(OR(C255=""),"",SUM(F255)*VLOOKUP(K255,Gehaltsklassen!$B$34:$D$38,2,FALSE))</f>
        <v/>
      </c>
      <c r="O255" s="86" t="str">
        <f>IF(OR(C255=""),"",SUM(F255)*VLOOKUP(K255,Gehaltsklassen!$B$34:$D$38,2,FALSE)*C255)</f>
        <v/>
      </c>
      <c r="P255" s="86" t="str">
        <f>IF(OR(C255=""),"",SUM(F255,)*VLOOKUP(K255,Gehaltsklassen!$B$34:$D$38,3,FALSE))</f>
        <v/>
      </c>
      <c r="Q255" s="86" t="str">
        <f>IF(OR(C255=""),"",SUM(F255,)*VLOOKUP(K255,Gehaltsklassen!$B$34:$D$38,3,FALSE)*C255)</f>
        <v/>
      </c>
      <c r="R255" s="87" t="str">
        <f>IF(OR(C255=""),"",(SUM(G255)*VLOOKUP(M255,Gehaltsklassen!$B$34:$D$38,2,FALSE)))</f>
        <v/>
      </c>
      <c r="S255" s="87" t="str">
        <f>IF(OR(C255=""),"",(SUM(G255)*VLOOKUP(M255,Gehaltsklassen!$B$34:$D$38,2,FALSE))*C255)</f>
        <v/>
      </c>
      <c r="T255" s="417" t="str">
        <f>IF(OR(C255=""),"",(SUM(G255)*VLOOKUP(M255,Gehaltsklassen!$B$34:$D$38,3,FALSE)))</f>
        <v/>
      </c>
      <c r="U255" s="417" t="str">
        <f>IF(OR(C255=""),"",(SUM(G255)*VLOOKUP(M255,Gehaltsklassen!$B$34:$D$38,3,FALSE))*C255)</f>
        <v/>
      </c>
    </row>
    <row r="256" spans="1:21" ht="25.9" customHeight="1" x14ac:dyDescent="0.2">
      <c r="A256" s="74" t="str">
        <f>IF(D256="","",MAX($A$10:A255)+1)</f>
        <v/>
      </c>
      <c r="B256" s="82" t="str">
        <f>IF('N-Bedarf GL'!B255="","",'N-Bedarf GL'!B255)</f>
        <v/>
      </c>
      <c r="C256" s="204" t="str">
        <f>IF('N-Bedarf GL'!C255="","",'N-Bedarf GL'!C255)</f>
        <v/>
      </c>
      <c r="D256" s="81" t="str">
        <f>IF('N-Bedarf GL'!D255="","",'N-Bedarf GL'!D255)</f>
        <v/>
      </c>
      <c r="E256" s="83" t="str">
        <f>IF('N-Bedarf GL'!H255="","",'N-Bedarf GL'!H255)</f>
        <v/>
      </c>
      <c r="F256" s="32" t="str">
        <f t="shared" si="6"/>
        <v/>
      </c>
      <c r="G256" s="84" t="str">
        <f t="shared" si="7"/>
        <v/>
      </c>
      <c r="H256" s="85"/>
      <c r="I256" s="77" t="s">
        <v>261</v>
      </c>
      <c r="J256" s="2"/>
      <c r="K256" s="32" t="str">
        <f>IF(J256="","C",IF($I256="I",INDEX(Gehaltsklassen!A$11:A$15,MATCH(J256,Gehaltsklassen!C$11:C$15,1),1),IF($I256="II",INDEX(Gehaltsklassen!A$11:A$15,MATCH(J256,Gehaltsklassen!D$11:D$15,1),1),IF($I256="III",INDEX(Gehaltsklassen!A$11:A$15,MATCH(J256,Gehaltsklassen!E$11:E$15,1),1),"Falsche Bodenart"))))</f>
        <v>C</v>
      </c>
      <c r="L256" s="2"/>
      <c r="M256" s="32" t="str">
        <f>IF(L256="","C",IF($I256="I",INDEX(Gehaltsklassen!A$11:A$15,MATCH(L256,Gehaltsklassen!C$11:C$15,1),1),IF($I256="II",INDEX(Gehaltsklassen!A$11:A$15,MATCH(L256,Gehaltsklassen!D$11:D$15,1),1),IF($I256="III",INDEX(Gehaltsklassen!A$11:A$15,MATCH(L256,Gehaltsklassen!E$11:E$15,1),1),"Falsche Bodenart"))))</f>
        <v>C</v>
      </c>
      <c r="N256" s="86" t="str">
        <f>IF(OR(C256=""),"",SUM(F256)*VLOOKUP(K256,Gehaltsklassen!$B$34:$D$38,2,FALSE))</f>
        <v/>
      </c>
      <c r="O256" s="86" t="str">
        <f>IF(OR(C256=""),"",SUM(F256)*VLOOKUP(K256,Gehaltsklassen!$B$34:$D$38,2,FALSE)*C256)</f>
        <v/>
      </c>
      <c r="P256" s="86" t="str">
        <f>IF(OR(C256=""),"",SUM(F256,)*VLOOKUP(K256,Gehaltsklassen!$B$34:$D$38,3,FALSE))</f>
        <v/>
      </c>
      <c r="Q256" s="86" t="str">
        <f>IF(OR(C256=""),"",SUM(F256,)*VLOOKUP(K256,Gehaltsklassen!$B$34:$D$38,3,FALSE)*C256)</f>
        <v/>
      </c>
      <c r="R256" s="87" t="str">
        <f>IF(OR(C256=""),"",(SUM(G256)*VLOOKUP(M256,Gehaltsklassen!$B$34:$D$38,2,FALSE)))</f>
        <v/>
      </c>
      <c r="S256" s="87" t="str">
        <f>IF(OR(C256=""),"",(SUM(G256)*VLOOKUP(M256,Gehaltsklassen!$B$34:$D$38,2,FALSE))*C256)</f>
        <v/>
      </c>
      <c r="T256" s="417" t="str">
        <f>IF(OR(C256=""),"",(SUM(G256)*VLOOKUP(M256,Gehaltsklassen!$B$34:$D$38,3,FALSE)))</f>
        <v/>
      </c>
      <c r="U256" s="417" t="str">
        <f>IF(OR(C256=""),"",(SUM(G256)*VLOOKUP(M256,Gehaltsklassen!$B$34:$D$38,3,FALSE))*C256)</f>
        <v/>
      </c>
    </row>
    <row r="257" spans="1:21" ht="25.9" customHeight="1" x14ac:dyDescent="0.2">
      <c r="A257" s="74" t="str">
        <f>IF(D257="","",MAX($A$10:A256)+1)</f>
        <v/>
      </c>
      <c r="B257" s="82" t="str">
        <f>IF('N-Bedarf GL'!B256="","",'N-Bedarf GL'!B256)</f>
        <v/>
      </c>
      <c r="C257" s="204" t="str">
        <f>IF('N-Bedarf GL'!C256="","",'N-Bedarf GL'!C256)</f>
        <v/>
      </c>
      <c r="D257" s="81" t="str">
        <f>IF('N-Bedarf GL'!D256="","",'N-Bedarf GL'!D256)</f>
        <v/>
      </c>
      <c r="E257" s="83" t="str">
        <f>IF('N-Bedarf GL'!H256="","",'N-Bedarf GL'!H256)</f>
        <v/>
      </c>
      <c r="F257" s="32" t="str">
        <f t="shared" si="6"/>
        <v/>
      </c>
      <c r="G257" s="84" t="str">
        <f t="shared" si="7"/>
        <v/>
      </c>
      <c r="H257" s="85"/>
      <c r="I257" s="77" t="s">
        <v>261</v>
      </c>
      <c r="J257" s="2"/>
      <c r="K257" s="32" t="str">
        <f>IF(J257="","C",IF($I257="I",INDEX(Gehaltsklassen!A$11:A$15,MATCH(J257,Gehaltsklassen!C$11:C$15,1),1),IF($I257="II",INDEX(Gehaltsklassen!A$11:A$15,MATCH(J257,Gehaltsklassen!D$11:D$15,1),1),IF($I257="III",INDEX(Gehaltsklassen!A$11:A$15,MATCH(J257,Gehaltsklassen!E$11:E$15,1),1),"Falsche Bodenart"))))</f>
        <v>C</v>
      </c>
      <c r="L257" s="2"/>
      <c r="M257" s="32" t="str">
        <f>IF(L257="","C",IF($I257="I",INDEX(Gehaltsklassen!A$11:A$15,MATCH(L257,Gehaltsklassen!C$11:C$15,1),1),IF($I257="II",INDEX(Gehaltsklassen!A$11:A$15,MATCH(L257,Gehaltsklassen!D$11:D$15,1),1),IF($I257="III",INDEX(Gehaltsklassen!A$11:A$15,MATCH(L257,Gehaltsklassen!E$11:E$15,1),1),"Falsche Bodenart"))))</f>
        <v>C</v>
      </c>
      <c r="N257" s="86" t="str">
        <f>IF(OR(C257=""),"",SUM(F257)*VLOOKUP(K257,Gehaltsklassen!$B$34:$D$38,2,FALSE))</f>
        <v/>
      </c>
      <c r="O257" s="86" t="str">
        <f>IF(OR(C257=""),"",SUM(F257)*VLOOKUP(K257,Gehaltsklassen!$B$34:$D$38,2,FALSE)*C257)</f>
        <v/>
      </c>
      <c r="P257" s="86" t="str">
        <f>IF(OR(C257=""),"",SUM(F257,)*VLOOKUP(K257,Gehaltsklassen!$B$34:$D$38,3,FALSE))</f>
        <v/>
      </c>
      <c r="Q257" s="86" t="str">
        <f>IF(OR(C257=""),"",SUM(F257,)*VLOOKUP(K257,Gehaltsklassen!$B$34:$D$38,3,FALSE)*C257)</f>
        <v/>
      </c>
      <c r="R257" s="87" t="str">
        <f>IF(OR(C257=""),"",(SUM(G257)*VLOOKUP(M257,Gehaltsklassen!$B$34:$D$38,2,FALSE)))</f>
        <v/>
      </c>
      <c r="S257" s="87" t="str">
        <f>IF(OR(C257=""),"",(SUM(G257)*VLOOKUP(M257,Gehaltsklassen!$B$34:$D$38,2,FALSE))*C257)</f>
        <v/>
      </c>
      <c r="T257" s="417" t="str">
        <f>IF(OR(C257=""),"",(SUM(G257)*VLOOKUP(M257,Gehaltsklassen!$B$34:$D$38,3,FALSE)))</f>
        <v/>
      </c>
      <c r="U257" s="417" t="str">
        <f>IF(OR(C257=""),"",(SUM(G257)*VLOOKUP(M257,Gehaltsklassen!$B$34:$D$38,3,FALSE))*C257)</f>
        <v/>
      </c>
    </row>
    <row r="258" spans="1:21" ht="25.9" customHeight="1" x14ac:dyDescent="0.2">
      <c r="A258" s="74" t="str">
        <f>IF(D258="","",MAX($A$10:A257)+1)</f>
        <v/>
      </c>
      <c r="B258" s="82" t="str">
        <f>IF('N-Bedarf GL'!B257="","",'N-Bedarf GL'!B257)</f>
        <v/>
      </c>
      <c r="C258" s="204" t="str">
        <f>IF('N-Bedarf GL'!C257="","",'N-Bedarf GL'!C257)</f>
        <v/>
      </c>
      <c r="D258" s="81" t="str">
        <f>IF('N-Bedarf GL'!D257="","",'N-Bedarf GL'!D257)</f>
        <v/>
      </c>
      <c r="E258" s="83" t="str">
        <f>IF('N-Bedarf GL'!H257="","",'N-Bedarf GL'!H257)</f>
        <v/>
      </c>
      <c r="F258" s="32" t="str">
        <f t="shared" si="6"/>
        <v/>
      </c>
      <c r="G258" s="84" t="str">
        <f t="shared" si="7"/>
        <v/>
      </c>
      <c r="H258" s="85"/>
      <c r="I258" s="77" t="s">
        <v>261</v>
      </c>
      <c r="J258" s="2"/>
      <c r="K258" s="32" t="str">
        <f>IF(J258="","C",IF($I258="I",INDEX(Gehaltsklassen!A$11:A$15,MATCH(J258,Gehaltsklassen!C$11:C$15,1),1),IF($I258="II",INDEX(Gehaltsklassen!A$11:A$15,MATCH(J258,Gehaltsklassen!D$11:D$15,1),1),IF($I258="III",INDEX(Gehaltsklassen!A$11:A$15,MATCH(J258,Gehaltsklassen!E$11:E$15,1),1),"Falsche Bodenart"))))</f>
        <v>C</v>
      </c>
      <c r="L258" s="2"/>
      <c r="M258" s="32" t="str">
        <f>IF(L258="","C",IF($I258="I",INDEX(Gehaltsklassen!A$11:A$15,MATCH(L258,Gehaltsklassen!C$11:C$15,1),1),IF($I258="II",INDEX(Gehaltsklassen!A$11:A$15,MATCH(L258,Gehaltsklassen!D$11:D$15,1),1),IF($I258="III",INDEX(Gehaltsklassen!A$11:A$15,MATCH(L258,Gehaltsklassen!E$11:E$15,1),1),"Falsche Bodenart"))))</f>
        <v>C</v>
      </c>
      <c r="N258" s="86" t="str">
        <f>IF(OR(C258=""),"",SUM(F258)*VLOOKUP(K258,Gehaltsklassen!$B$34:$D$38,2,FALSE))</f>
        <v/>
      </c>
      <c r="O258" s="86" t="str">
        <f>IF(OR(C258=""),"",SUM(F258)*VLOOKUP(K258,Gehaltsklassen!$B$34:$D$38,2,FALSE)*C258)</f>
        <v/>
      </c>
      <c r="P258" s="86" t="str">
        <f>IF(OR(C258=""),"",SUM(F258,)*VLOOKUP(K258,Gehaltsklassen!$B$34:$D$38,3,FALSE))</f>
        <v/>
      </c>
      <c r="Q258" s="86" t="str">
        <f>IF(OR(C258=""),"",SUM(F258,)*VLOOKUP(K258,Gehaltsklassen!$B$34:$D$38,3,FALSE)*C258)</f>
        <v/>
      </c>
      <c r="R258" s="87" t="str">
        <f>IF(OR(C258=""),"",(SUM(G258)*VLOOKUP(M258,Gehaltsklassen!$B$34:$D$38,2,FALSE)))</f>
        <v/>
      </c>
      <c r="S258" s="87" t="str">
        <f>IF(OR(C258=""),"",(SUM(G258)*VLOOKUP(M258,Gehaltsklassen!$B$34:$D$38,2,FALSE))*C258)</f>
        <v/>
      </c>
      <c r="T258" s="417" t="str">
        <f>IF(OR(C258=""),"",(SUM(G258)*VLOOKUP(M258,Gehaltsklassen!$B$34:$D$38,3,FALSE)))</f>
        <v/>
      </c>
      <c r="U258" s="417" t="str">
        <f>IF(OR(C258=""),"",(SUM(G258)*VLOOKUP(M258,Gehaltsklassen!$B$34:$D$38,3,FALSE))*C258)</f>
        <v/>
      </c>
    </row>
    <row r="259" spans="1:21" ht="25.9" customHeight="1" x14ac:dyDescent="0.2">
      <c r="A259" s="74" t="str">
        <f>IF(D259="","",MAX($A$10:A258)+1)</f>
        <v/>
      </c>
      <c r="B259" s="82" t="str">
        <f>IF('N-Bedarf GL'!B258="","",'N-Bedarf GL'!B258)</f>
        <v/>
      </c>
      <c r="C259" s="204" t="str">
        <f>IF('N-Bedarf GL'!C258="","",'N-Bedarf GL'!C258)</f>
        <v/>
      </c>
      <c r="D259" s="81" t="str">
        <f>IF('N-Bedarf GL'!D258="","",'N-Bedarf GL'!D258)</f>
        <v/>
      </c>
      <c r="E259" s="83" t="str">
        <f>IF('N-Bedarf GL'!H258="","",'N-Bedarf GL'!H258)</f>
        <v/>
      </c>
      <c r="F259" s="32" t="str">
        <f t="shared" si="6"/>
        <v/>
      </c>
      <c r="G259" s="84" t="str">
        <f t="shared" si="7"/>
        <v/>
      </c>
      <c r="H259" s="85"/>
      <c r="I259" s="77" t="s">
        <v>261</v>
      </c>
      <c r="J259" s="2"/>
      <c r="K259" s="32" t="str">
        <f>IF(J259="","C",IF($I259="I",INDEX(Gehaltsklassen!A$11:A$15,MATCH(J259,Gehaltsklassen!C$11:C$15,1),1),IF($I259="II",INDEX(Gehaltsklassen!A$11:A$15,MATCH(J259,Gehaltsklassen!D$11:D$15,1),1),IF($I259="III",INDEX(Gehaltsklassen!A$11:A$15,MATCH(J259,Gehaltsklassen!E$11:E$15,1),1),"Falsche Bodenart"))))</f>
        <v>C</v>
      </c>
      <c r="L259" s="2"/>
      <c r="M259" s="32" t="str">
        <f>IF(L259="","C",IF($I259="I",INDEX(Gehaltsklassen!A$11:A$15,MATCH(L259,Gehaltsklassen!C$11:C$15,1),1),IF($I259="II",INDEX(Gehaltsklassen!A$11:A$15,MATCH(L259,Gehaltsklassen!D$11:D$15,1),1),IF($I259="III",INDEX(Gehaltsklassen!A$11:A$15,MATCH(L259,Gehaltsklassen!E$11:E$15,1),1),"Falsche Bodenart"))))</f>
        <v>C</v>
      </c>
      <c r="N259" s="86" t="str">
        <f>IF(OR(C259=""),"",SUM(F259)*VLOOKUP(K259,Gehaltsklassen!$B$34:$D$38,2,FALSE))</f>
        <v/>
      </c>
      <c r="O259" s="86" t="str">
        <f>IF(OR(C259=""),"",SUM(F259)*VLOOKUP(K259,Gehaltsklassen!$B$34:$D$38,2,FALSE)*C259)</f>
        <v/>
      </c>
      <c r="P259" s="86" t="str">
        <f>IF(OR(C259=""),"",SUM(F259,)*VLOOKUP(K259,Gehaltsklassen!$B$34:$D$38,3,FALSE))</f>
        <v/>
      </c>
      <c r="Q259" s="86" t="str">
        <f>IF(OR(C259=""),"",SUM(F259,)*VLOOKUP(K259,Gehaltsklassen!$B$34:$D$38,3,FALSE)*C259)</f>
        <v/>
      </c>
      <c r="R259" s="87" t="str">
        <f>IF(OR(C259=""),"",(SUM(G259)*VLOOKUP(M259,Gehaltsklassen!$B$34:$D$38,2,FALSE)))</f>
        <v/>
      </c>
      <c r="S259" s="87" t="str">
        <f>IF(OR(C259=""),"",(SUM(G259)*VLOOKUP(M259,Gehaltsklassen!$B$34:$D$38,2,FALSE))*C259)</f>
        <v/>
      </c>
      <c r="T259" s="417" t="str">
        <f>IF(OR(C259=""),"",(SUM(G259)*VLOOKUP(M259,Gehaltsklassen!$B$34:$D$38,3,FALSE)))</f>
        <v/>
      </c>
      <c r="U259" s="417" t="str">
        <f>IF(OR(C259=""),"",(SUM(G259)*VLOOKUP(M259,Gehaltsklassen!$B$34:$D$38,3,FALSE))*C259)</f>
        <v/>
      </c>
    </row>
    <row r="260" spans="1:21" ht="25.9" customHeight="1" x14ac:dyDescent="0.2">
      <c r="A260" s="74" t="str">
        <f>IF(D260="","",MAX($A$10:A259)+1)</f>
        <v/>
      </c>
      <c r="B260" s="82" t="str">
        <f>IF('N-Bedarf GL'!B259="","",'N-Bedarf GL'!B259)</f>
        <v/>
      </c>
      <c r="C260" s="204" t="str">
        <f>IF('N-Bedarf GL'!C259="","",'N-Bedarf GL'!C259)</f>
        <v/>
      </c>
      <c r="D260" s="81" t="str">
        <f>IF('N-Bedarf GL'!D259="","",'N-Bedarf GL'!D259)</f>
        <v/>
      </c>
      <c r="E260" s="83" t="str">
        <f>IF('N-Bedarf GL'!H259="","",'N-Bedarf GL'!H259)</f>
        <v/>
      </c>
      <c r="F260" s="32" t="str">
        <f t="shared" si="6"/>
        <v/>
      </c>
      <c r="G260" s="84" t="str">
        <f t="shared" si="7"/>
        <v/>
      </c>
      <c r="H260" s="85"/>
      <c r="I260" s="77" t="s">
        <v>261</v>
      </c>
      <c r="J260" s="2"/>
      <c r="K260" s="32" t="str">
        <f>IF(J260="","C",IF($I260="I",INDEX(Gehaltsklassen!A$11:A$15,MATCH(J260,Gehaltsklassen!C$11:C$15,1),1),IF($I260="II",INDEX(Gehaltsklassen!A$11:A$15,MATCH(J260,Gehaltsklassen!D$11:D$15,1),1),IF($I260="III",INDEX(Gehaltsklassen!A$11:A$15,MATCH(J260,Gehaltsklassen!E$11:E$15,1),1),"Falsche Bodenart"))))</f>
        <v>C</v>
      </c>
      <c r="L260" s="2"/>
      <c r="M260" s="32" t="str">
        <f>IF(L260="","C",IF($I260="I",INDEX(Gehaltsklassen!A$11:A$15,MATCH(L260,Gehaltsklassen!C$11:C$15,1),1),IF($I260="II",INDEX(Gehaltsklassen!A$11:A$15,MATCH(L260,Gehaltsklassen!D$11:D$15,1),1),IF($I260="III",INDEX(Gehaltsklassen!A$11:A$15,MATCH(L260,Gehaltsklassen!E$11:E$15,1),1),"Falsche Bodenart"))))</f>
        <v>C</v>
      </c>
      <c r="N260" s="86" t="str">
        <f>IF(OR(C260=""),"",SUM(F260)*VLOOKUP(K260,Gehaltsklassen!$B$34:$D$38,2,FALSE))</f>
        <v/>
      </c>
      <c r="O260" s="86" t="str">
        <f>IF(OR(C260=""),"",SUM(F260)*VLOOKUP(K260,Gehaltsklassen!$B$34:$D$38,2,FALSE)*C260)</f>
        <v/>
      </c>
      <c r="P260" s="86" t="str">
        <f>IF(OR(C260=""),"",SUM(F260,)*VLOOKUP(K260,Gehaltsklassen!$B$34:$D$38,3,FALSE))</f>
        <v/>
      </c>
      <c r="Q260" s="86" t="str">
        <f>IF(OR(C260=""),"",SUM(F260,)*VLOOKUP(K260,Gehaltsklassen!$B$34:$D$38,3,FALSE)*C260)</f>
        <v/>
      </c>
      <c r="R260" s="87" t="str">
        <f>IF(OR(C260=""),"",(SUM(G260)*VLOOKUP(M260,Gehaltsklassen!$B$34:$D$38,2,FALSE)))</f>
        <v/>
      </c>
      <c r="S260" s="87" t="str">
        <f>IF(OR(C260=""),"",(SUM(G260)*VLOOKUP(M260,Gehaltsklassen!$B$34:$D$38,2,FALSE))*C260)</f>
        <v/>
      </c>
      <c r="T260" s="417" t="str">
        <f>IF(OR(C260=""),"",(SUM(G260)*VLOOKUP(M260,Gehaltsklassen!$B$34:$D$38,3,FALSE)))</f>
        <v/>
      </c>
      <c r="U260" s="417" t="str">
        <f>IF(OR(C260=""),"",(SUM(G260)*VLOOKUP(M260,Gehaltsklassen!$B$34:$D$38,3,FALSE))*C260)</f>
        <v/>
      </c>
    </row>
    <row r="261" spans="1:21" ht="25.9" customHeight="1" x14ac:dyDescent="0.2">
      <c r="A261" s="74" t="str">
        <f>IF(D261="","",MAX($A$10:A260)+1)</f>
        <v/>
      </c>
      <c r="B261" s="82" t="str">
        <f>IF('N-Bedarf GL'!B260="","",'N-Bedarf GL'!B260)</f>
        <v/>
      </c>
      <c r="C261" s="204" t="str">
        <f>IF('N-Bedarf GL'!C260="","",'N-Bedarf GL'!C260)</f>
        <v/>
      </c>
      <c r="D261" s="81" t="str">
        <f>IF('N-Bedarf GL'!D260="","",'N-Bedarf GL'!D260)</f>
        <v/>
      </c>
      <c r="E261" s="83" t="str">
        <f>IF('N-Bedarf GL'!H260="","",'N-Bedarf GL'!H260)</f>
        <v/>
      </c>
      <c r="F261" s="32" t="str">
        <f t="shared" si="6"/>
        <v/>
      </c>
      <c r="G261" s="84" t="str">
        <f t="shared" si="7"/>
        <v/>
      </c>
      <c r="H261" s="85"/>
      <c r="I261" s="77" t="s">
        <v>261</v>
      </c>
      <c r="J261" s="2"/>
      <c r="K261" s="32" t="str">
        <f>IF(J261="","C",IF($I261="I",INDEX(Gehaltsklassen!A$11:A$15,MATCH(J261,Gehaltsklassen!C$11:C$15,1),1),IF($I261="II",INDEX(Gehaltsklassen!A$11:A$15,MATCH(J261,Gehaltsklassen!D$11:D$15,1),1),IF($I261="III",INDEX(Gehaltsklassen!A$11:A$15,MATCH(J261,Gehaltsklassen!E$11:E$15,1),1),"Falsche Bodenart"))))</f>
        <v>C</v>
      </c>
      <c r="L261" s="2"/>
      <c r="M261" s="32" t="str">
        <f>IF(L261="","C",IF($I261="I",INDEX(Gehaltsklassen!A$11:A$15,MATCH(L261,Gehaltsklassen!C$11:C$15,1),1),IF($I261="II",INDEX(Gehaltsklassen!A$11:A$15,MATCH(L261,Gehaltsklassen!D$11:D$15,1),1),IF($I261="III",INDEX(Gehaltsklassen!A$11:A$15,MATCH(L261,Gehaltsklassen!E$11:E$15,1),1),"Falsche Bodenart"))))</f>
        <v>C</v>
      </c>
      <c r="N261" s="86" t="str">
        <f>IF(OR(C261=""),"",SUM(F261)*VLOOKUP(K261,Gehaltsklassen!$B$34:$D$38,2,FALSE))</f>
        <v/>
      </c>
      <c r="O261" s="86" t="str">
        <f>IF(OR(C261=""),"",SUM(F261)*VLOOKUP(K261,Gehaltsklassen!$B$34:$D$38,2,FALSE)*C261)</f>
        <v/>
      </c>
      <c r="P261" s="86" t="str">
        <f>IF(OR(C261=""),"",SUM(F261,)*VLOOKUP(K261,Gehaltsklassen!$B$34:$D$38,3,FALSE))</f>
        <v/>
      </c>
      <c r="Q261" s="86" t="str">
        <f>IF(OR(C261=""),"",SUM(F261,)*VLOOKUP(K261,Gehaltsklassen!$B$34:$D$38,3,FALSE)*C261)</f>
        <v/>
      </c>
      <c r="R261" s="87" t="str">
        <f>IF(OR(C261=""),"",(SUM(G261)*VLOOKUP(M261,Gehaltsklassen!$B$34:$D$38,2,FALSE)))</f>
        <v/>
      </c>
      <c r="S261" s="87" t="str">
        <f>IF(OR(C261=""),"",(SUM(G261)*VLOOKUP(M261,Gehaltsklassen!$B$34:$D$38,2,FALSE))*C261)</f>
        <v/>
      </c>
      <c r="T261" s="417" t="str">
        <f>IF(OR(C261=""),"",(SUM(G261)*VLOOKUP(M261,Gehaltsklassen!$B$34:$D$38,3,FALSE)))</f>
        <v/>
      </c>
      <c r="U261" s="417" t="str">
        <f>IF(OR(C261=""),"",(SUM(G261)*VLOOKUP(M261,Gehaltsklassen!$B$34:$D$38,3,FALSE))*C261)</f>
        <v/>
      </c>
    </row>
    <row r="262" spans="1:21" ht="25.9" customHeight="1" x14ac:dyDescent="0.2">
      <c r="A262" s="74" t="str">
        <f>IF(D262="","",MAX($A$10:A261)+1)</f>
        <v/>
      </c>
      <c r="B262" s="82" t="str">
        <f>IF('N-Bedarf GL'!B261="","",'N-Bedarf GL'!B261)</f>
        <v/>
      </c>
      <c r="C262" s="204" t="str">
        <f>IF('N-Bedarf GL'!C261="","",'N-Bedarf GL'!C261)</f>
        <v/>
      </c>
      <c r="D262" s="81" t="str">
        <f>IF('N-Bedarf GL'!D261="","",'N-Bedarf GL'!D261)</f>
        <v/>
      </c>
      <c r="E262" s="83" t="str">
        <f>IF('N-Bedarf GL'!H261="","",'N-Bedarf GL'!H261)</f>
        <v/>
      </c>
      <c r="F262" s="32" t="str">
        <f t="shared" si="6"/>
        <v/>
      </c>
      <c r="G262" s="84" t="str">
        <f t="shared" si="7"/>
        <v/>
      </c>
      <c r="H262" s="85"/>
      <c r="I262" s="77" t="s">
        <v>261</v>
      </c>
      <c r="J262" s="2"/>
      <c r="K262" s="32" t="str">
        <f>IF(J262="","C",IF($I262="I",INDEX(Gehaltsklassen!A$11:A$15,MATCH(J262,Gehaltsklassen!C$11:C$15,1),1),IF($I262="II",INDEX(Gehaltsklassen!A$11:A$15,MATCH(J262,Gehaltsklassen!D$11:D$15,1),1),IF($I262="III",INDEX(Gehaltsklassen!A$11:A$15,MATCH(J262,Gehaltsklassen!E$11:E$15,1),1),"Falsche Bodenart"))))</f>
        <v>C</v>
      </c>
      <c r="L262" s="2"/>
      <c r="M262" s="32" t="str">
        <f>IF(L262="","C",IF($I262="I",INDEX(Gehaltsklassen!A$11:A$15,MATCH(L262,Gehaltsklassen!C$11:C$15,1),1),IF($I262="II",INDEX(Gehaltsklassen!A$11:A$15,MATCH(L262,Gehaltsklassen!D$11:D$15,1),1),IF($I262="III",INDEX(Gehaltsklassen!A$11:A$15,MATCH(L262,Gehaltsklassen!E$11:E$15,1),1),"Falsche Bodenart"))))</f>
        <v>C</v>
      </c>
      <c r="N262" s="86" t="str">
        <f>IF(OR(C262=""),"",SUM(F262)*VLOOKUP(K262,Gehaltsklassen!$B$34:$D$38,2,FALSE))</f>
        <v/>
      </c>
      <c r="O262" s="86" t="str">
        <f>IF(OR(C262=""),"",SUM(F262)*VLOOKUP(K262,Gehaltsklassen!$B$34:$D$38,2,FALSE)*C262)</f>
        <v/>
      </c>
      <c r="P262" s="86" t="str">
        <f>IF(OR(C262=""),"",SUM(F262,)*VLOOKUP(K262,Gehaltsklassen!$B$34:$D$38,3,FALSE))</f>
        <v/>
      </c>
      <c r="Q262" s="86" t="str">
        <f>IF(OR(C262=""),"",SUM(F262,)*VLOOKUP(K262,Gehaltsklassen!$B$34:$D$38,3,FALSE)*C262)</f>
        <v/>
      </c>
      <c r="R262" s="87" t="str">
        <f>IF(OR(C262=""),"",(SUM(G262)*VLOOKUP(M262,Gehaltsklassen!$B$34:$D$38,2,FALSE)))</f>
        <v/>
      </c>
      <c r="S262" s="87" t="str">
        <f>IF(OR(C262=""),"",(SUM(G262)*VLOOKUP(M262,Gehaltsklassen!$B$34:$D$38,2,FALSE))*C262)</f>
        <v/>
      </c>
      <c r="T262" s="417" t="str">
        <f>IF(OR(C262=""),"",(SUM(G262)*VLOOKUP(M262,Gehaltsklassen!$B$34:$D$38,3,FALSE)))</f>
        <v/>
      </c>
      <c r="U262" s="417" t="str">
        <f>IF(OR(C262=""),"",(SUM(G262)*VLOOKUP(M262,Gehaltsklassen!$B$34:$D$38,3,FALSE))*C262)</f>
        <v/>
      </c>
    </row>
    <row r="263" spans="1:21" ht="25.9" customHeight="1" x14ac:dyDescent="0.2">
      <c r="A263" s="74" t="str">
        <f>IF(D263="","",MAX($A$10:A262)+1)</f>
        <v/>
      </c>
      <c r="B263" s="82" t="str">
        <f>IF('N-Bedarf GL'!B262="","",'N-Bedarf GL'!B262)</f>
        <v/>
      </c>
      <c r="C263" s="204" t="str">
        <f>IF('N-Bedarf GL'!C262="","",'N-Bedarf GL'!C262)</f>
        <v/>
      </c>
      <c r="D263" s="81" t="str">
        <f>IF('N-Bedarf GL'!D262="","",'N-Bedarf GL'!D262)</f>
        <v/>
      </c>
      <c r="E263" s="83" t="str">
        <f>IF('N-Bedarf GL'!H262="","",'N-Bedarf GL'!H262)</f>
        <v/>
      </c>
      <c r="F263" s="32" t="str">
        <f t="shared" si="6"/>
        <v/>
      </c>
      <c r="G263" s="84" t="str">
        <f t="shared" si="7"/>
        <v/>
      </c>
      <c r="H263" s="85"/>
      <c r="I263" s="77" t="s">
        <v>261</v>
      </c>
      <c r="J263" s="2"/>
      <c r="K263" s="32" t="str">
        <f>IF(J263="","C",IF($I263="I",INDEX(Gehaltsklassen!A$11:A$15,MATCH(J263,Gehaltsklassen!C$11:C$15,1),1),IF($I263="II",INDEX(Gehaltsklassen!A$11:A$15,MATCH(J263,Gehaltsklassen!D$11:D$15,1),1),IF($I263="III",INDEX(Gehaltsklassen!A$11:A$15,MATCH(J263,Gehaltsklassen!E$11:E$15,1),1),"Falsche Bodenart"))))</f>
        <v>C</v>
      </c>
      <c r="L263" s="2"/>
      <c r="M263" s="32" t="str">
        <f>IF(L263="","C",IF($I263="I",INDEX(Gehaltsklassen!A$11:A$15,MATCH(L263,Gehaltsklassen!C$11:C$15,1),1),IF($I263="II",INDEX(Gehaltsklassen!A$11:A$15,MATCH(L263,Gehaltsklassen!D$11:D$15,1),1),IF($I263="III",INDEX(Gehaltsklassen!A$11:A$15,MATCH(L263,Gehaltsklassen!E$11:E$15,1),1),"Falsche Bodenart"))))</f>
        <v>C</v>
      </c>
      <c r="N263" s="86" t="str">
        <f>IF(OR(C263=""),"",SUM(F263)*VLOOKUP(K263,Gehaltsklassen!$B$34:$D$38,2,FALSE))</f>
        <v/>
      </c>
      <c r="O263" s="86" t="str">
        <f>IF(OR(C263=""),"",SUM(F263)*VLOOKUP(K263,Gehaltsklassen!$B$34:$D$38,2,FALSE)*C263)</f>
        <v/>
      </c>
      <c r="P263" s="86" t="str">
        <f>IF(OR(C263=""),"",SUM(F263,)*VLOOKUP(K263,Gehaltsklassen!$B$34:$D$38,3,FALSE))</f>
        <v/>
      </c>
      <c r="Q263" s="86" t="str">
        <f>IF(OR(C263=""),"",SUM(F263,)*VLOOKUP(K263,Gehaltsklassen!$B$34:$D$38,3,FALSE)*C263)</f>
        <v/>
      </c>
      <c r="R263" s="87" t="str">
        <f>IF(OR(C263=""),"",(SUM(G263)*VLOOKUP(M263,Gehaltsklassen!$B$34:$D$38,2,FALSE)))</f>
        <v/>
      </c>
      <c r="S263" s="87" t="str">
        <f>IF(OR(C263=""),"",(SUM(G263)*VLOOKUP(M263,Gehaltsklassen!$B$34:$D$38,2,FALSE))*C263)</f>
        <v/>
      </c>
      <c r="T263" s="417" t="str">
        <f>IF(OR(C263=""),"",(SUM(G263)*VLOOKUP(M263,Gehaltsklassen!$B$34:$D$38,3,FALSE)))</f>
        <v/>
      </c>
      <c r="U263" s="417" t="str">
        <f>IF(OR(C263=""),"",(SUM(G263)*VLOOKUP(M263,Gehaltsklassen!$B$34:$D$38,3,FALSE))*C263)</f>
        <v/>
      </c>
    </row>
    <row r="264" spans="1:21" ht="25.9" customHeight="1" x14ac:dyDescent="0.2">
      <c r="A264" s="74" t="str">
        <f>IF(D264="","",MAX($A$10:A263)+1)</f>
        <v/>
      </c>
      <c r="B264" s="82" t="str">
        <f>IF('N-Bedarf GL'!B263="","",'N-Bedarf GL'!B263)</f>
        <v/>
      </c>
      <c r="C264" s="204" t="str">
        <f>IF('N-Bedarf GL'!C263="","",'N-Bedarf GL'!C263)</f>
        <v/>
      </c>
      <c r="D264" s="81" t="str">
        <f>IF('N-Bedarf GL'!D263="","",'N-Bedarf GL'!D263)</f>
        <v/>
      </c>
      <c r="E264" s="83" t="str">
        <f>IF('N-Bedarf GL'!H263="","",'N-Bedarf GL'!H263)</f>
        <v/>
      </c>
      <c r="F264" s="32" t="str">
        <f t="shared" si="6"/>
        <v/>
      </c>
      <c r="G264" s="84" t="str">
        <f t="shared" si="7"/>
        <v/>
      </c>
      <c r="H264" s="85"/>
      <c r="I264" s="77" t="s">
        <v>261</v>
      </c>
      <c r="J264" s="2"/>
      <c r="K264" s="32" t="str">
        <f>IF(J264="","C",IF($I264="I",INDEX(Gehaltsklassen!A$11:A$15,MATCH(J264,Gehaltsklassen!C$11:C$15,1),1),IF($I264="II",INDEX(Gehaltsklassen!A$11:A$15,MATCH(J264,Gehaltsklassen!D$11:D$15,1),1),IF($I264="III",INDEX(Gehaltsklassen!A$11:A$15,MATCH(J264,Gehaltsklassen!E$11:E$15,1),1),"Falsche Bodenart"))))</f>
        <v>C</v>
      </c>
      <c r="L264" s="2"/>
      <c r="M264" s="32" t="str">
        <f>IF(L264="","C",IF($I264="I",INDEX(Gehaltsklassen!A$11:A$15,MATCH(L264,Gehaltsklassen!C$11:C$15,1),1),IF($I264="II",INDEX(Gehaltsklassen!A$11:A$15,MATCH(L264,Gehaltsklassen!D$11:D$15,1),1),IF($I264="III",INDEX(Gehaltsklassen!A$11:A$15,MATCH(L264,Gehaltsklassen!E$11:E$15,1),1),"Falsche Bodenart"))))</f>
        <v>C</v>
      </c>
      <c r="N264" s="86" t="str">
        <f>IF(OR(C264=""),"",SUM(F264)*VLOOKUP(K264,Gehaltsklassen!$B$34:$D$38,2,FALSE))</f>
        <v/>
      </c>
      <c r="O264" s="86" t="str">
        <f>IF(OR(C264=""),"",SUM(F264)*VLOOKUP(K264,Gehaltsklassen!$B$34:$D$38,2,FALSE)*C264)</f>
        <v/>
      </c>
      <c r="P264" s="86" t="str">
        <f>IF(OR(C264=""),"",SUM(F264,)*VLOOKUP(K264,Gehaltsklassen!$B$34:$D$38,3,FALSE))</f>
        <v/>
      </c>
      <c r="Q264" s="86" t="str">
        <f>IF(OR(C264=""),"",SUM(F264,)*VLOOKUP(K264,Gehaltsklassen!$B$34:$D$38,3,FALSE)*C264)</f>
        <v/>
      </c>
      <c r="R264" s="87" t="str">
        <f>IF(OR(C264=""),"",(SUM(G264)*VLOOKUP(M264,Gehaltsklassen!$B$34:$D$38,2,FALSE)))</f>
        <v/>
      </c>
      <c r="S264" s="87" t="str">
        <f>IF(OR(C264=""),"",(SUM(G264)*VLOOKUP(M264,Gehaltsklassen!$B$34:$D$38,2,FALSE))*C264)</f>
        <v/>
      </c>
      <c r="T264" s="417" t="str">
        <f>IF(OR(C264=""),"",(SUM(G264)*VLOOKUP(M264,Gehaltsklassen!$B$34:$D$38,3,FALSE)))</f>
        <v/>
      </c>
      <c r="U264" s="417" t="str">
        <f>IF(OR(C264=""),"",(SUM(G264)*VLOOKUP(M264,Gehaltsklassen!$B$34:$D$38,3,FALSE))*C264)</f>
        <v/>
      </c>
    </row>
    <row r="265" spans="1:21" ht="25.9" customHeight="1" x14ac:dyDescent="0.2">
      <c r="A265" s="74" t="str">
        <f>IF(D265="","",MAX($A$10:A264)+1)</f>
        <v/>
      </c>
      <c r="B265" s="82" t="str">
        <f>IF('N-Bedarf GL'!B264="","",'N-Bedarf GL'!B264)</f>
        <v/>
      </c>
      <c r="C265" s="204" t="str">
        <f>IF('N-Bedarf GL'!C264="","",'N-Bedarf GL'!C264)</f>
        <v/>
      </c>
      <c r="D265" s="81" t="str">
        <f>IF('N-Bedarf GL'!D264="","",'N-Bedarf GL'!D264)</f>
        <v/>
      </c>
      <c r="E265" s="83" t="str">
        <f>IF('N-Bedarf GL'!H264="","",'N-Bedarf GL'!H264)</f>
        <v/>
      </c>
      <c r="F265" s="32" t="str">
        <f t="shared" ref="F265:F311" si="8">IF(OR(D265="",D265="keine"),"",VLOOKUP(D265,PSollG,3,FALSE)*E265)</f>
        <v/>
      </c>
      <c r="G265" s="84" t="str">
        <f t="shared" ref="G265:G311" si="9">IF(OR(D265="",D265="keine"),"",VLOOKUP(D265,PSollG,4,FALSE)*E265)</f>
        <v/>
      </c>
      <c r="H265" s="85"/>
      <c r="I265" s="77" t="s">
        <v>261</v>
      </c>
      <c r="J265" s="2"/>
      <c r="K265" s="32" t="str">
        <f>IF(J265="","C",IF($I265="I",INDEX(Gehaltsklassen!A$11:A$15,MATCH(J265,Gehaltsklassen!C$11:C$15,1),1),IF($I265="II",INDEX(Gehaltsklassen!A$11:A$15,MATCH(J265,Gehaltsklassen!D$11:D$15,1),1),IF($I265="III",INDEX(Gehaltsklassen!A$11:A$15,MATCH(J265,Gehaltsklassen!E$11:E$15,1),1),"Falsche Bodenart"))))</f>
        <v>C</v>
      </c>
      <c r="L265" s="2"/>
      <c r="M265" s="32" t="str">
        <f>IF(L265="","C",IF($I265="I",INDEX(Gehaltsklassen!A$11:A$15,MATCH(L265,Gehaltsklassen!C$11:C$15,1),1),IF($I265="II",INDEX(Gehaltsklassen!A$11:A$15,MATCH(L265,Gehaltsklassen!D$11:D$15,1),1),IF($I265="III",INDEX(Gehaltsklassen!A$11:A$15,MATCH(L265,Gehaltsklassen!E$11:E$15,1),1),"Falsche Bodenart"))))</f>
        <v>C</v>
      </c>
      <c r="N265" s="86" t="str">
        <f>IF(OR(C265=""),"",SUM(F265)*VLOOKUP(K265,Gehaltsklassen!$B$34:$D$38,2,FALSE))</f>
        <v/>
      </c>
      <c r="O265" s="86" t="str">
        <f>IF(OR(C265=""),"",SUM(F265)*VLOOKUP(K265,Gehaltsklassen!$B$34:$D$38,2,FALSE)*C265)</f>
        <v/>
      </c>
      <c r="P265" s="86" t="str">
        <f>IF(OR(C265=""),"",SUM(F265,)*VLOOKUP(K265,Gehaltsklassen!$B$34:$D$38,3,FALSE))</f>
        <v/>
      </c>
      <c r="Q265" s="86" t="str">
        <f>IF(OR(C265=""),"",SUM(F265,)*VLOOKUP(K265,Gehaltsklassen!$B$34:$D$38,3,FALSE)*C265)</f>
        <v/>
      </c>
      <c r="R265" s="87" t="str">
        <f>IF(OR(C265=""),"",(SUM(G265)*VLOOKUP(M265,Gehaltsklassen!$B$34:$D$38,2,FALSE)))</f>
        <v/>
      </c>
      <c r="S265" s="87" t="str">
        <f>IF(OR(C265=""),"",(SUM(G265)*VLOOKUP(M265,Gehaltsklassen!$B$34:$D$38,2,FALSE))*C265)</f>
        <v/>
      </c>
      <c r="T265" s="417" t="str">
        <f>IF(OR(C265=""),"",(SUM(G265)*VLOOKUP(M265,Gehaltsklassen!$B$34:$D$38,3,FALSE)))</f>
        <v/>
      </c>
      <c r="U265" s="417" t="str">
        <f>IF(OR(C265=""),"",(SUM(G265)*VLOOKUP(M265,Gehaltsklassen!$B$34:$D$38,3,FALSE))*C265)</f>
        <v/>
      </c>
    </row>
    <row r="266" spans="1:21" ht="25.9" customHeight="1" x14ac:dyDescent="0.2">
      <c r="A266" s="74" t="str">
        <f>IF(D266="","",MAX($A$10:A265)+1)</f>
        <v/>
      </c>
      <c r="B266" s="82" t="str">
        <f>IF('N-Bedarf GL'!B265="","",'N-Bedarf GL'!B265)</f>
        <v/>
      </c>
      <c r="C266" s="204" t="str">
        <f>IF('N-Bedarf GL'!C265="","",'N-Bedarf GL'!C265)</f>
        <v/>
      </c>
      <c r="D266" s="81" t="str">
        <f>IF('N-Bedarf GL'!D265="","",'N-Bedarf GL'!D265)</f>
        <v/>
      </c>
      <c r="E266" s="83" t="str">
        <f>IF('N-Bedarf GL'!H265="","",'N-Bedarf GL'!H265)</f>
        <v/>
      </c>
      <c r="F266" s="32" t="str">
        <f t="shared" si="8"/>
        <v/>
      </c>
      <c r="G266" s="84" t="str">
        <f t="shared" si="9"/>
        <v/>
      </c>
      <c r="H266" s="85"/>
      <c r="I266" s="77" t="s">
        <v>261</v>
      </c>
      <c r="J266" s="2"/>
      <c r="K266" s="32" t="str">
        <f>IF(J266="","C",IF($I266="I",INDEX(Gehaltsklassen!A$11:A$15,MATCH(J266,Gehaltsklassen!C$11:C$15,1),1),IF($I266="II",INDEX(Gehaltsklassen!A$11:A$15,MATCH(J266,Gehaltsklassen!D$11:D$15,1),1),IF($I266="III",INDEX(Gehaltsklassen!A$11:A$15,MATCH(J266,Gehaltsklassen!E$11:E$15,1),1),"Falsche Bodenart"))))</f>
        <v>C</v>
      </c>
      <c r="L266" s="2"/>
      <c r="M266" s="32" t="str">
        <f>IF(L266="","C",IF($I266="I",INDEX(Gehaltsklassen!A$11:A$15,MATCH(L266,Gehaltsklassen!C$11:C$15,1),1),IF($I266="II",INDEX(Gehaltsklassen!A$11:A$15,MATCH(L266,Gehaltsklassen!D$11:D$15,1),1),IF($I266="III",INDEX(Gehaltsklassen!A$11:A$15,MATCH(L266,Gehaltsklassen!E$11:E$15,1),1),"Falsche Bodenart"))))</f>
        <v>C</v>
      </c>
      <c r="N266" s="86" t="str">
        <f>IF(OR(C266=""),"",SUM(F266)*VLOOKUP(K266,Gehaltsklassen!$B$34:$D$38,2,FALSE))</f>
        <v/>
      </c>
      <c r="O266" s="86" t="str">
        <f>IF(OR(C266=""),"",SUM(F266)*VLOOKUP(K266,Gehaltsklassen!$B$34:$D$38,2,FALSE)*C266)</f>
        <v/>
      </c>
      <c r="P266" s="86" t="str">
        <f>IF(OR(C266=""),"",SUM(F266,)*VLOOKUP(K266,Gehaltsklassen!$B$34:$D$38,3,FALSE))</f>
        <v/>
      </c>
      <c r="Q266" s="86" t="str">
        <f>IF(OR(C266=""),"",SUM(F266,)*VLOOKUP(K266,Gehaltsklassen!$B$34:$D$38,3,FALSE)*C266)</f>
        <v/>
      </c>
      <c r="R266" s="87" t="str">
        <f>IF(OR(C266=""),"",(SUM(G266)*VLOOKUP(M266,Gehaltsklassen!$B$34:$D$38,2,FALSE)))</f>
        <v/>
      </c>
      <c r="S266" s="87" t="str">
        <f>IF(OR(C266=""),"",(SUM(G266)*VLOOKUP(M266,Gehaltsklassen!$B$34:$D$38,2,FALSE))*C266)</f>
        <v/>
      </c>
      <c r="T266" s="417" t="str">
        <f>IF(OR(C266=""),"",(SUM(G266)*VLOOKUP(M266,Gehaltsklassen!$B$34:$D$38,3,FALSE)))</f>
        <v/>
      </c>
      <c r="U266" s="417" t="str">
        <f>IF(OR(C266=""),"",(SUM(G266)*VLOOKUP(M266,Gehaltsklassen!$B$34:$D$38,3,FALSE))*C266)</f>
        <v/>
      </c>
    </row>
    <row r="267" spans="1:21" ht="25.9" customHeight="1" x14ac:dyDescent="0.2">
      <c r="A267" s="74" t="str">
        <f>IF(D267="","",MAX($A$10:A266)+1)</f>
        <v/>
      </c>
      <c r="B267" s="82" t="str">
        <f>IF('N-Bedarf GL'!B266="","",'N-Bedarf GL'!B266)</f>
        <v/>
      </c>
      <c r="C267" s="204" t="str">
        <f>IF('N-Bedarf GL'!C266="","",'N-Bedarf GL'!C266)</f>
        <v/>
      </c>
      <c r="D267" s="81" t="str">
        <f>IF('N-Bedarf GL'!D266="","",'N-Bedarf GL'!D266)</f>
        <v/>
      </c>
      <c r="E267" s="83" t="str">
        <f>IF('N-Bedarf GL'!H266="","",'N-Bedarf GL'!H266)</f>
        <v/>
      </c>
      <c r="F267" s="32" t="str">
        <f t="shared" si="8"/>
        <v/>
      </c>
      <c r="G267" s="84" t="str">
        <f t="shared" si="9"/>
        <v/>
      </c>
      <c r="H267" s="85"/>
      <c r="I267" s="77" t="s">
        <v>261</v>
      </c>
      <c r="J267" s="2"/>
      <c r="K267" s="32" t="str">
        <f>IF(J267="","C",IF($I267="I",INDEX(Gehaltsklassen!A$11:A$15,MATCH(J267,Gehaltsklassen!C$11:C$15,1),1),IF($I267="II",INDEX(Gehaltsklassen!A$11:A$15,MATCH(J267,Gehaltsklassen!D$11:D$15,1),1),IF($I267="III",INDEX(Gehaltsklassen!A$11:A$15,MATCH(J267,Gehaltsklassen!E$11:E$15,1),1),"Falsche Bodenart"))))</f>
        <v>C</v>
      </c>
      <c r="L267" s="2"/>
      <c r="M267" s="32" t="str">
        <f>IF(L267="","C",IF($I267="I",INDEX(Gehaltsklassen!A$11:A$15,MATCH(L267,Gehaltsklassen!C$11:C$15,1),1),IF($I267="II",INDEX(Gehaltsklassen!A$11:A$15,MATCH(L267,Gehaltsklassen!D$11:D$15,1),1),IF($I267="III",INDEX(Gehaltsklassen!A$11:A$15,MATCH(L267,Gehaltsklassen!E$11:E$15,1),1),"Falsche Bodenart"))))</f>
        <v>C</v>
      </c>
      <c r="N267" s="86" t="str">
        <f>IF(OR(C267=""),"",SUM(F267)*VLOOKUP(K267,Gehaltsklassen!$B$34:$D$38,2,FALSE))</f>
        <v/>
      </c>
      <c r="O267" s="86" t="str">
        <f>IF(OR(C267=""),"",SUM(F267)*VLOOKUP(K267,Gehaltsklassen!$B$34:$D$38,2,FALSE)*C267)</f>
        <v/>
      </c>
      <c r="P267" s="86" t="str">
        <f>IF(OR(C267=""),"",SUM(F267,)*VLOOKUP(K267,Gehaltsklassen!$B$34:$D$38,3,FALSE))</f>
        <v/>
      </c>
      <c r="Q267" s="86" t="str">
        <f>IF(OR(C267=""),"",SUM(F267,)*VLOOKUP(K267,Gehaltsklassen!$B$34:$D$38,3,FALSE)*C267)</f>
        <v/>
      </c>
      <c r="R267" s="87" t="str">
        <f>IF(OR(C267=""),"",(SUM(G267)*VLOOKUP(M267,Gehaltsklassen!$B$34:$D$38,2,FALSE)))</f>
        <v/>
      </c>
      <c r="S267" s="87" t="str">
        <f>IF(OR(C267=""),"",(SUM(G267)*VLOOKUP(M267,Gehaltsklassen!$B$34:$D$38,2,FALSE))*C267)</f>
        <v/>
      </c>
      <c r="T267" s="417" t="str">
        <f>IF(OR(C267=""),"",(SUM(G267)*VLOOKUP(M267,Gehaltsklassen!$B$34:$D$38,3,FALSE)))</f>
        <v/>
      </c>
      <c r="U267" s="417" t="str">
        <f>IF(OR(C267=""),"",(SUM(G267)*VLOOKUP(M267,Gehaltsklassen!$B$34:$D$38,3,FALSE))*C267)</f>
        <v/>
      </c>
    </row>
    <row r="268" spans="1:21" ht="25.9" customHeight="1" x14ac:dyDescent="0.2">
      <c r="A268" s="74" t="str">
        <f>IF(D268="","",MAX($A$10:A267)+1)</f>
        <v/>
      </c>
      <c r="B268" s="82" t="str">
        <f>IF('N-Bedarf GL'!B267="","",'N-Bedarf GL'!B267)</f>
        <v/>
      </c>
      <c r="C268" s="204" t="str">
        <f>IF('N-Bedarf GL'!C267="","",'N-Bedarf GL'!C267)</f>
        <v/>
      </c>
      <c r="D268" s="81" t="str">
        <f>IF('N-Bedarf GL'!D267="","",'N-Bedarf GL'!D267)</f>
        <v/>
      </c>
      <c r="E268" s="83" t="str">
        <f>IF('N-Bedarf GL'!H267="","",'N-Bedarf GL'!H267)</f>
        <v/>
      </c>
      <c r="F268" s="32" t="str">
        <f t="shared" si="8"/>
        <v/>
      </c>
      <c r="G268" s="84" t="str">
        <f t="shared" si="9"/>
        <v/>
      </c>
      <c r="H268" s="85"/>
      <c r="I268" s="77" t="s">
        <v>261</v>
      </c>
      <c r="J268" s="2"/>
      <c r="K268" s="32" t="str">
        <f>IF(J268="","C",IF($I268="I",INDEX(Gehaltsklassen!A$11:A$15,MATCH(J268,Gehaltsklassen!C$11:C$15,1),1),IF($I268="II",INDEX(Gehaltsklassen!A$11:A$15,MATCH(J268,Gehaltsklassen!D$11:D$15,1),1),IF($I268="III",INDEX(Gehaltsklassen!A$11:A$15,MATCH(J268,Gehaltsklassen!E$11:E$15,1),1),"Falsche Bodenart"))))</f>
        <v>C</v>
      </c>
      <c r="L268" s="2"/>
      <c r="M268" s="32" t="str">
        <f>IF(L268="","C",IF($I268="I",INDEX(Gehaltsklassen!A$11:A$15,MATCH(L268,Gehaltsklassen!C$11:C$15,1),1),IF($I268="II",INDEX(Gehaltsklassen!A$11:A$15,MATCH(L268,Gehaltsklassen!D$11:D$15,1),1),IF($I268="III",INDEX(Gehaltsklassen!A$11:A$15,MATCH(L268,Gehaltsklassen!E$11:E$15,1),1),"Falsche Bodenart"))))</f>
        <v>C</v>
      </c>
      <c r="N268" s="86" t="str">
        <f>IF(OR(C268=""),"",SUM(F268)*VLOOKUP(K268,Gehaltsklassen!$B$34:$D$38,2,FALSE))</f>
        <v/>
      </c>
      <c r="O268" s="86" t="str">
        <f>IF(OR(C268=""),"",SUM(F268)*VLOOKUP(K268,Gehaltsklassen!$B$34:$D$38,2,FALSE)*C268)</f>
        <v/>
      </c>
      <c r="P268" s="86" t="str">
        <f>IF(OR(C268=""),"",SUM(F268,)*VLOOKUP(K268,Gehaltsklassen!$B$34:$D$38,3,FALSE))</f>
        <v/>
      </c>
      <c r="Q268" s="86" t="str">
        <f>IF(OR(C268=""),"",SUM(F268,)*VLOOKUP(K268,Gehaltsklassen!$B$34:$D$38,3,FALSE)*C268)</f>
        <v/>
      </c>
      <c r="R268" s="87" t="str">
        <f>IF(OR(C268=""),"",(SUM(G268)*VLOOKUP(M268,Gehaltsklassen!$B$34:$D$38,2,FALSE)))</f>
        <v/>
      </c>
      <c r="S268" s="87" t="str">
        <f>IF(OR(C268=""),"",(SUM(G268)*VLOOKUP(M268,Gehaltsklassen!$B$34:$D$38,2,FALSE))*C268)</f>
        <v/>
      </c>
      <c r="T268" s="417" t="str">
        <f>IF(OR(C268=""),"",(SUM(G268)*VLOOKUP(M268,Gehaltsklassen!$B$34:$D$38,3,FALSE)))</f>
        <v/>
      </c>
      <c r="U268" s="417" t="str">
        <f>IF(OR(C268=""),"",(SUM(G268)*VLOOKUP(M268,Gehaltsklassen!$B$34:$D$38,3,FALSE))*C268)</f>
        <v/>
      </c>
    </row>
    <row r="269" spans="1:21" ht="25.9" customHeight="1" x14ac:dyDescent="0.2">
      <c r="A269" s="74" t="str">
        <f>IF(D269="","",MAX($A$10:A268)+1)</f>
        <v/>
      </c>
      <c r="B269" s="82" t="str">
        <f>IF('N-Bedarf GL'!B268="","",'N-Bedarf GL'!B268)</f>
        <v/>
      </c>
      <c r="C269" s="204" t="str">
        <f>IF('N-Bedarf GL'!C268="","",'N-Bedarf GL'!C268)</f>
        <v/>
      </c>
      <c r="D269" s="81" t="str">
        <f>IF('N-Bedarf GL'!D268="","",'N-Bedarf GL'!D268)</f>
        <v/>
      </c>
      <c r="E269" s="83" t="str">
        <f>IF('N-Bedarf GL'!H268="","",'N-Bedarf GL'!H268)</f>
        <v/>
      </c>
      <c r="F269" s="32" t="str">
        <f t="shared" si="8"/>
        <v/>
      </c>
      <c r="G269" s="84" t="str">
        <f t="shared" si="9"/>
        <v/>
      </c>
      <c r="H269" s="85"/>
      <c r="I269" s="77" t="s">
        <v>261</v>
      </c>
      <c r="J269" s="2"/>
      <c r="K269" s="32" t="str">
        <f>IF(J269="","C",IF($I269="I",INDEX(Gehaltsklassen!A$11:A$15,MATCH(J269,Gehaltsklassen!C$11:C$15,1),1),IF($I269="II",INDEX(Gehaltsklassen!A$11:A$15,MATCH(J269,Gehaltsklassen!D$11:D$15,1),1),IF($I269="III",INDEX(Gehaltsklassen!A$11:A$15,MATCH(J269,Gehaltsklassen!E$11:E$15,1),1),"Falsche Bodenart"))))</f>
        <v>C</v>
      </c>
      <c r="L269" s="2"/>
      <c r="M269" s="32" t="str">
        <f>IF(L269="","C",IF($I269="I",INDEX(Gehaltsklassen!A$11:A$15,MATCH(L269,Gehaltsklassen!C$11:C$15,1),1),IF($I269="II",INDEX(Gehaltsklassen!A$11:A$15,MATCH(L269,Gehaltsklassen!D$11:D$15,1),1),IF($I269="III",INDEX(Gehaltsklassen!A$11:A$15,MATCH(L269,Gehaltsklassen!E$11:E$15,1),1),"Falsche Bodenart"))))</f>
        <v>C</v>
      </c>
      <c r="N269" s="86" t="str">
        <f>IF(OR(C269=""),"",SUM(F269)*VLOOKUP(K269,Gehaltsklassen!$B$34:$D$38,2,FALSE))</f>
        <v/>
      </c>
      <c r="O269" s="86" t="str">
        <f>IF(OR(C269=""),"",SUM(F269)*VLOOKUP(K269,Gehaltsklassen!$B$34:$D$38,2,FALSE)*C269)</f>
        <v/>
      </c>
      <c r="P269" s="86" t="str">
        <f>IF(OR(C269=""),"",SUM(F269,)*VLOOKUP(K269,Gehaltsklassen!$B$34:$D$38,3,FALSE))</f>
        <v/>
      </c>
      <c r="Q269" s="86" t="str">
        <f>IF(OR(C269=""),"",SUM(F269,)*VLOOKUP(K269,Gehaltsklassen!$B$34:$D$38,3,FALSE)*C269)</f>
        <v/>
      </c>
      <c r="R269" s="87" t="str">
        <f>IF(OR(C269=""),"",(SUM(G269)*VLOOKUP(M269,Gehaltsklassen!$B$34:$D$38,2,FALSE)))</f>
        <v/>
      </c>
      <c r="S269" s="87" t="str">
        <f>IF(OR(C269=""),"",(SUM(G269)*VLOOKUP(M269,Gehaltsklassen!$B$34:$D$38,2,FALSE))*C269)</f>
        <v/>
      </c>
      <c r="T269" s="417" t="str">
        <f>IF(OR(C269=""),"",(SUM(G269)*VLOOKUP(M269,Gehaltsklassen!$B$34:$D$38,3,FALSE)))</f>
        <v/>
      </c>
      <c r="U269" s="417" t="str">
        <f>IF(OR(C269=""),"",(SUM(G269)*VLOOKUP(M269,Gehaltsklassen!$B$34:$D$38,3,FALSE))*C269)</f>
        <v/>
      </c>
    </row>
    <row r="270" spans="1:21" ht="25.9" customHeight="1" x14ac:dyDescent="0.2">
      <c r="A270" s="74" t="str">
        <f>IF(D270="","",MAX($A$10:A269)+1)</f>
        <v/>
      </c>
      <c r="B270" s="82" t="str">
        <f>IF('N-Bedarf GL'!B269="","",'N-Bedarf GL'!B269)</f>
        <v/>
      </c>
      <c r="C270" s="204" t="str">
        <f>IF('N-Bedarf GL'!C269="","",'N-Bedarf GL'!C269)</f>
        <v/>
      </c>
      <c r="D270" s="81" t="str">
        <f>IF('N-Bedarf GL'!D269="","",'N-Bedarf GL'!D269)</f>
        <v/>
      </c>
      <c r="E270" s="83" t="str">
        <f>IF('N-Bedarf GL'!H269="","",'N-Bedarf GL'!H269)</f>
        <v/>
      </c>
      <c r="F270" s="32" t="str">
        <f t="shared" si="8"/>
        <v/>
      </c>
      <c r="G270" s="84" t="str">
        <f t="shared" si="9"/>
        <v/>
      </c>
      <c r="H270" s="85"/>
      <c r="I270" s="77" t="s">
        <v>261</v>
      </c>
      <c r="J270" s="2"/>
      <c r="K270" s="32" t="str">
        <f>IF(J270="","C",IF($I270="I",INDEX(Gehaltsklassen!A$11:A$15,MATCH(J270,Gehaltsklassen!C$11:C$15,1),1),IF($I270="II",INDEX(Gehaltsklassen!A$11:A$15,MATCH(J270,Gehaltsklassen!D$11:D$15,1),1),IF($I270="III",INDEX(Gehaltsklassen!A$11:A$15,MATCH(J270,Gehaltsklassen!E$11:E$15,1),1),"Falsche Bodenart"))))</f>
        <v>C</v>
      </c>
      <c r="L270" s="2"/>
      <c r="M270" s="32" t="str">
        <f>IF(L270="","C",IF($I270="I",INDEX(Gehaltsklassen!A$11:A$15,MATCH(L270,Gehaltsklassen!C$11:C$15,1),1),IF($I270="II",INDEX(Gehaltsklassen!A$11:A$15,MATCH(L270,Gehaltsklassen!D$11:D$15,1),1),IF($I270="III",INDEX(Gehaltsklassen!A$11:A$15,MATCH(L270,Gehaltsklassen!E$11:E$15,1),1),"Falsche Bodenart"))))</f>
        <v>C</v>
      </c>
      <c r="N270" s="86" t="str">
        <f>IF(OR(C270=""),"",SUM(F270)*VLOOKUP(K270,Gehaltsklassen!$B$34:$D$38,2,FALSE))</f>
        <v/>
      </c>
      <c r="O270" s="86" t="str">
        <f>IF(OR(C270=""),"",SUM(F270)*VLOOKUP(K270,Gehaltsklassen!$B$34:$D$38,2,FALSE)*C270)</f>
        <v/>
      </c>
      <c r="P270" s="86" t="str">
        <f>IF(OR(C270=""),"",SUM(F270,)*VLOOKUP(K270,Gehaltsklassen!$B$34:$D$38,3,FALSE))</f>
        <v/>
      </c>
      <c r="Q270" s="86" t="str">
        <f>IF(OR(C270=""),"",SUM(F270,)*VLOOKUP(K270,Gehaltsklassen!$B$34:$D$38,3,FALSE)*C270)</f>
        <v/>
      </c>
      <c r="R270" s="87" t="str">
        <f>IF(OR(C270=""),"",(SUM(G270)*VLOOKUP(M270,Gehaltsklassen!$B$34:$D$38,2,FALSE)))</f>
        <v/>
      </c>
      <c r="S270" s="87" t="str">
        <f>IF(OR(C270=""),"",(SUM(G270)*VLOOKUP(M270,Gehaltsklassen!$B$34:$D$38,2,FALSE))*C270)</f>
        <v/>
      </c>
      <c r="T270" s="417" t="str">
        <f>IF(OR(C270=""),"",(SUM(G270)*VLOOKUP(M270,Gehaltsklassen!$B$34:$D$38,3,FALSE)))</f>
        <v/>
      </c>
      <c r="U270" s="417" t="str">
        <f>IF(OR(C270=""),"",(SUM(G270)*VLOOKUP(M270,Gehaltsklassen!$B$34:$D$38,3,FALSE))*C270)</f>
        <v/>
      </c>
    </row>
    <row r="271" spans="1:21" ht="25.9" customHeight="1" x14ac:dyDescent="0.2">
      <c r="A271" s="74" t="str">
        <f>IF(D271="","",MAX($A$10:A270)+1)</f>
        <v/>
      </c>
      <c r="B271" s="82" t="str">
        <f>IF('N-Bedarf GL'!B270="","",'N-Bedarf GL'!B270)</f>
        <v/>
      </c>
      <c r="C271" s="204" t="str">
        <f>IF('N-Bedarf GL'!C270="","",'N-Bedarf GL'!C270)</f>
        <v/>
      </c>
      <c r="D271" s="81" t="str">
        <f>IF('N-Bedarf GL'!D270="","",'N-Bedarf GL'!D270)</f>
        <v/>
      </c>
      <c r="E271" s="83" t="str">
        <f>IF('N-Bedarf GL'!H270="","",'N-Bedarf GL'!H270)</f>
        <v/>
      </c>
      <c r="F271" s="32" t="str">
        <f t="shared" si="8"/>
        <v/>
      </c>
      <c r="G271" s="84" t="str">
        <f t="shared" si="9"/>
        <v/>
      </c>
      <c r="H271" s="85"/>
      <c r="I271" s="77" t="s">
        <v>261</v>
      </c>
      <c r="J271" s="2"/>
      <c r="K271" s="32" t="str">
        <f>IF(J271="","C",IF($I271="I",INDEX(Gehaltsklassen!A$11:A$15,MATCH(J271,Gehaltsklassen!C$11:C$15,1),1),IF($I271="II",INDEX(Gehaltsklassen!A$11:A$15,MATCH(J271,Gehaltsklassen!D$11:D$15,1),1),IF($I271="III",INDEX(Gehaltsklassen!A$11:A$15,MATCH(J271,Gehaltsklassen!E$11:E$15,1),1),"Falsche Bodenart"))))</f>
        <v>C</v>
      </c>
      <c r="L271" s="2"/>
      <c r="M271" s="32" t="str">
        <f>IF(L271="","C",IF($I271="I",INDEX(Gehaltsklassen!A$11:A$15,MATCH(L271,Gehaltsklassen!C$11:C$15,1),1),IF($I271="II",INDEX(Gehaltsklassen!A$11:A$15,MATCH(L271,Gehaltsklassen!D$11:D$15,1),1),IF($I271="III",INDEX(Gehaltsklassen!A$11:A$15,MATCH(L271,Gehaltsklassen!E$11:E$15,1),1),"Falsche Bodenart"))))</f>
        <v>C</v>
      </c>
      <c r="N271" s="86" t="str">
        <f>IF(OR(C271=""),"",SUM(F271)*VLOOKUP(K271,Gehaltsklassen!$B$34:$D$38,2,FALSE))</f>
        <v/>
      </c>
      <c r="O271" s="86" t="str">
        <f>IF(OR(C271=""),"",SUM(F271)*VLOOKUP(K271,Gehaltsklassen!$B$34:$D$38,2,FALSE)*C271)</f>
        <v/>
      </c>
      <c r="P271" s="86" t="str">
        <f>IF(OR(C271=""),"",SUM(F271,)*VLOOKUP(K271,Gehaltsklassen!$B$34:$D$38,3,FALSE))</f>
        <v/>
      </c>
      <c r="Q271" s="86" t="str">
        <f>IF(OR(C271=""),"",SUM(F271,)*VLOOKUP(K271,Gehaltsklassen!$B$34:$D$38,3,FALSE)*C271)</f>
        <v/>
      </c>
      <c r="R271" s="87" t="str">
        <f>IF(OR(C271=""),"",(SUM(G271)*VLOOKUP(M271,Gehaltsklassen!$B$34:$D$38,2,FALSE)))</f>
        <v/>
      </c>
      <c r="S271" s="87" t="str">
        <f>IF(OR(C271=""),"",(SUM(G271)*VLOOKUP(M271,Gehaltsklassen!$B$34:$D$38,2,FALSE))*C271)</f>
        <v/>
      </c>
      <c r="T271" s="417" t="str">
        <f>IF(OR(C271=""),"",(SUM(G271)*VLOOKUP(M271,Gehaltsklassen!$B$34:$D$38,3,FALSE)))</f>
        <v/>
      </c>
      <c r="U271" s="417" t="str">
        <f>IF(OR(C271=""),"",(SUM(G271)*VLOOKUP(M271,Gehaltsklassen!$B$34:$D$38,3,FALSE))*C271)</f>
        <v/>
      </c>
    </row>
    <row r="272" spans="1:21" ht="25.9" customHeight="1" x14ac:dyDescent="0.2">
      <c r="A272" s="74" t="str">
        <f>IF(D272="","",MAX($A$10:A271)+1)</f>
        <v/>
      </c>
      <c r="B272" s="82" t="str">
        <f>IF('N-Bedarf GL'!B271="","",'N-Bedarf GL'!B271)</f>
        <v/>
      </c>
      <c r="C272" s="204" t="str">
        <f>IF('N-Bedarf GL'!C271="","",'N-Bedarf GL'!C271)</f>
        <v/>
      </c>
      <c r="D272" s="81" t="str">
        <f>IF('N-Bedarf GL'!D271="","",'N-Bedarf GL'!D271)</f>
        <v/>
      </c>
      <c r="E272" s="83" t="str">
        <f>IF('N-Bedarf GL'!H271="","",'N-Bedarf GL'!H271)</f>
        <v/>
      </c>
      <c r="F272" s="32" t="str">
        <f t="shared" si="8"/>
        <v/>
      </c>
      <c r="G272" s="84" t="str">
        <f t="shared" si="9"/>
        <v/>
      </c>
      <c r="H272" s="85"/>
      <c r="I272" s="77" t="s">
        <v>261</v>
      </c>
      <c r="J272" s="2"/>
      <c r="K272" s="32" t="str">
        <f>IF(J272="","C",IF($I272="I",INDEX(Gehaltsklassen!A$11:A$15,MATCH(J272,Gehaltsklassen!C$11:C$15,1),1),IF($I272="II",INDEX(Gehaltsklassen!A$11:A$15,MATCH(J272,Gehaltsklassen!D$11:D$15,1),1),IF($I272="III",INDEX(Gehaltsklassen!A$11:A$15,MATCH(J272,Gehaltsklassen!E$11:E$15,1),1),"Falsche Bodenart"))))</f>
        <v>C</v>
      </c>
      <c r="L272" s="2"/>
      <c r="M272" s="32" t="str">
        <f>IF(L272="","C",IF($I272="I",INDEX(Gehaltsklassen!A$11:A$15,MATCH(L272,Gehaltsklassen!C$11:C$15,1),1),IF($I272="II",INDEX(Gehaltsklassen!A$11:A$15,MATCH(L272,Gehaltsklassen!D$11:D$15,1),1),IF($I272="III",INDEX(Gehaltsklassen!A$11:A$15,MATCH(L272,Gehaltsklassen!E$11:E$15,1),1),"Falsche Bodenart"))))</f>
        <v>C</v>
      </c>
      <c r="N272" s="86" t="str">
        <f>IF(OR(C272=""),"",SUM(F272)*VLOOKUP(K272,Gehaltsklassen!$B$34:$D$38,2,FALSE))</f>
        <v/>
      </c>
      <c r="O272" s="86" t="str">
        <f>IF(OR(C272=""),"",SUM(F272)*VLOOKUP(K272,Gehaltsklassen!$B$34:$D$38,2,FALSE)*C272)</f>
        <v/>
      </c>
      <c r="P272" s="86" t="str">
        <f>IF(OR(C272=""),"",SUM(F272,)*VLOOKUP(K272,Gehaltsklassen!$B$34:$D$38,3,FALSE))</f>
        <v/>
      </c>
      <c r="Q272" s="86" t="str">
        <f>IF(OR(C272=""),"",SUM(F272,)*VLOOKUP(K272,Gehaltsklassen!$B$34:$D$38,3,FALSE)*C272)</f>
        <v/>
      </c>
      <c r="R272" s="87" t="str">
        <f>IF(OR(C272=""),"",(SUM(G272)*VLOOKUP(M272,Gehaltsklassen!$B$34:$D$38,2,FALSE)))</f>
        <v/>
      </c>
      <c r="S272" s="87" t="str">
        <f>IF(OR(C272=""),"",(SUM(G272)*VLOOKUP(M272,Gehaltsklassen!$B$34:$D$38,2,FALSE))*C272)</f>
        <v/>
      </c>
      <c r="T272" s="417" t="str">
        <f>IF(OR(C272=""),"",(SUM(G272)*VLOOKUP(M272,Gehaltsklassen!$B$34:$D$38,3,FALSE)))</f>
        <v/>
      </c>
      <c r="U272" s="417" t="str">
        <f>IF(OR(C272=""),"",(SUM(G272)*VLOOKUP(M272,Gehaltsklassen!$B$34:$D$38,3,FALSE))*C272)</f>
        <v/>
      </c>
    </row>
    <row r="273" spans="1:21" ht="25.9" customHeight="1" x14ac:dyDescent="0.2">
      <c r="A273" s="74" t="str">
        <f>IF(D273="","",MAX($A$10:A272)+1)</f>
        <v/>
      </c>
      <c r="B273" s="82" t="str">
        <f>IF('N-Bedarf GL'!B272="","",'N-Bedarf GL'!B272)</f>
        <v/>
      </c>
      <c r="C273" s="204" t="str">
        <f>IF('N-Bedarf GL'!C272="","",'N-Bedarf GL'!C272)</f>
        <v/>
      </c>
      <c r="D273" s="81" t="str">
        <f>IF('N-Bedarf GL'!D272="","",'N-Bedarf GL'!D272)</f>
        <v/>
      </c>
      <c r="E273" s="83" t="str">
        <f>IF('N-Bedarf GL'!H272="","",'N-Bedarf GL'!H272)</f>
        <v/>
      </c>
      <c r="F273" s="32" t="str">
        <f t="shared" si="8"/>
        <v/>
      </c>
      <c r="G273" s="84" t="str">
        <f t="shared" si="9"/>
        <v/>
      </c>
      <c r="H273" s="85"/>
      <c r="I273" s="77" t="s">
        <v>261</v>
      </c>
      <c r="J273" s="2"/>
      <c r="K273" s="32" t="str">
        <f>IF(J273="","C",IF($I273="I",INDEX(Gehaltsklassen!A$11:A$15,MATCH(J273,Gehaltsklassen!C$11:C$15,1),1),IF($I273="II",INDEX(Gehaltsklassen!A$11:A$15,MATCH(J273,Gehaltsklassen!D$11:D$15,1),1),IF($I273="III",INDEX(Gehaltsklassen!A$11:A$15,MATCH(J273,Gehaltsklassen!E$11:E$15,1),1),"Falsche Bodenart"))))</f>
        <v>C</v>
      </c>
      <c r="L273" s="2"/>
      <c r="M273" s="32" t="str">
        <f>IF(L273="","C",IF($I273="I",INDEX(Gehaltsklassen!A$11:A$15,MATCH(L273,Gehaltsklassen!C$11:C$15,1),1),IF($I273="II",INDEX(Gehaltsklassen!A$11:A$15,MATCH(L273,Gehaltsklassen!D$11:D$15,1),1),IF($I273="III",INDEX(Gehaltsklassen!A$11:A$15,MATCH(L273,Gehaltsklassen!E$11:E$15,1),1),"Falsche Bodenart"))))</f>
        <v>C</v>
      </c>
      <c r="N273" s="86" t="str">
        <f>IF(OR(C273=""),"",SUM(F273)*VLOOKUP(K273,Gehaltsklassen!$B$34:$D$38,2,FALSE))</f>
        <v/>
      </c>
      <c r="O273" s="86" t="str">
        <f>IF(OR(C273=""),"",SUM(F273)*VLOOKUP(K273,Gehaltsklassen!$B$34:$D$38,2,FALSE)*C273)</f>
        <v/>
      </c>
      <c r="P273" s="86" t="str">
        <f>IF(OR(C273=""),"",SUM(F273,)*VLOOKUP(K273,Gehaltsklassen!$B$34:$D$38,3,FALSE))</f>
        <v/>
      </c>
      <c r="Q273" s="86" t="str">
        <f>IF(OR(C273=""),"",SUM(F273,)*VLOOKUP(K273,Gehaltsklassen!$B$34:$D$38,3,FALSE)*C273)</f>
        <v/>
      </c>
      <c r="R273" s="87" t="str">
        <f>IF(OR(C273=""),"",(SUM(G273)*VLOOKUP(M273,Gehaltsklassen!$B$34:$D$38,2,FALSE)))</f>
        <v/>
      </c>
      <c r="S273" s="87" t="str">
        <f>IF(OR(C273=""),"",(SUM(G273)*VLOOKUP(M273,Gehaltsklassen!$B$34:$D$38,2,FALSE))*C273)</f>
        <v/>
      </c>
      <c r="T273" s="417" t="str">
        <f>IF(OR(C273=""),"",(SUM(G273)*VLOOKUP(M273,Gehaltsklassen!$B$34:$D$38,3,FALSE)))</f>
        <v/>
      </c>
      <c r="U273" s="417" t="str">
        <f>IF(OR(C273=""),"",(SUM(G273)*VLOOKUP(M273,Gehaltsklassen!$B$34:$D$38,3,FALSE))*C273)</f>
        <v/>
      </c>
    </row>
    <row r="274" spans="1:21" ht="25.9" customHeight="1" x14ac:dyDescent="0.2">
      <c r="A274" s="74" t="str">
        <f>IF(D274="","",MAX($A$10:A273)+1)</f>
        <v/>
      </c>
      <c r="B274" s="82" t="str">
        <f>IF('N-Bedarf GL'!B273="","",'N-Bedarf GL'!B273)</f>
        <v/>
      </c>
      <c r="C274" s="204" t="str">
        <f>IF('N-Bedarf GL'!C273="","",'N-Bedarf GL'!C273)</f>
        <v/>
      </c>
      <c r="D274" s="81" t="str">
        <f>IF('N-Bedarf GL'!D273="","",'N-Bedarf GL'!D273)</f>
        <v/>
      </c>
      <c r="E274" s="83" t="str">
        <f>IF('N-Bedarf GL'!H273="","",'N-Bedarf GL'!H273)</f>
        <v/>
      </c>
      <c r="F274" s="32" t="str">
        <f t="shared" si="8"/>
        <v/>
      </c>
      <c r="G274" s="84" t="str">
        <f t="shared" si="9"/>
        <v/>
      </c>
      <c r="H274" s="85"/>
      <c r="I274" s="77" t="s">
        <v>261</v>
      </c>
      <c r="J274" s="2"/>
      <c r="K274" s="32" t="str">
        <f>IF(J274="","C",IF($I274="I",INDEX(Gehaltsklassen!A$11:A$15,MATCH(J274,Gehaltsklassen!C$11:C$15,1),1),IF($I274="II",INDEX(Gehaltsklassen!A$11:A$15,MATCH(J274,Gehaltsklassen!D$11:D$15,1),1),IF($I274="III",INDEX(Gehaltsklassen!A$11:A$15,MATCH(J274,Gehaltsklassen!E$11:E$15,1),1),"Falsche Bodenart"))))</f>
        <v>C</v>
      </c>
      <c r="L274" s="2"/>
      <c r="M274" s="32" t="str">
        <f>IF(L274="","C",IF($I274="I",INDEX(Gehaltsklassen!A$11:A$15,MATCH(L274,Gehaltsklassen!C$11:C$15,1),1),IF($I274="II",INDEX(Gehaltsklassen!A$11:A$15,MATCH(L274,Gehaltsklassen!D$11:D$15,1),1),IF($I274="III",INDEX(Gehaltsklassen!A$11:A$15,MATCH(L274,Gehaltsklassen!E$11:E$15,1),1),"Falsche Bodenart"))))</f>
        <v>C</v>
      </c>
      <c r="N274" s="86" t="str">
        <f>IF(OR(C274=""),"",SUM(F274)*VLOOKUP(K274,Gehaltsklassen!$B$34:$D$38,2,FALSE))</f>
        <v/>
      </c>
      <c r="O274" s="86" t="str">
        <f>IF(OR(C274=""),"",SUM(F274)*VLOOKUP(K274,Gehaltsklassen!$B$34:$D$38,2,FALSE)*C274)</f>
        <v/>
      </c>
      <c r="P274" s="86" t="str">
        <f>IF(OR(C274=""),"",SUM(F274,)*VLOOKUP(K274,Gehaltsklassen!$B$34:$D$38,3,FALSE))</f>
        <v/>
      </c>
      <c r="Q274" s="86" t="str">
        <f>IF(OR(C274=""),"",SUM(F274,)*VLOOKUP(K274,Gehaltsklassen!$B$34:$D$38,3,FALSE)*C274)</f>
        <v/>
      </c>
      <c r="R274" s="87" t="str">
        <f>IF(OR(C274=""),"",(SUM(G274)*VLOOKUP(M274,Gehaltsklassen!$B$34:$D$38,2,FALSE)))</f>
        <v/>
      </c>
      <c r="S274" s="87" t="str">
        <f>IF(OR(C274=""),"",(SUM(G274)*VLOOKUP(M274,Gehaltsklassen!$B$34:$D$38,2,FALSE))*C274)</f>
        <v/>
      </c>
      <c r="T274" s="417" t="str">
        <f>IF(OR(C274=""),"",(SUM(G274)*VLOOKUP(M274,Gehaltsklassen!$B$34:$D$38,3,FALSE)))</f>
        <v/>
      </c>
      <c r="U274" s="417" t="str">
        <f>IF(OR(C274=""),"",(SUM(G274)*VLOOKUP(M274,Gehaltsklassen!$B$34:$D$38,3,FALSE))*C274)</f>
        <v/>
      </c>
    </row>
    <row r="275" spans="1:21" ht="25.9" customHeight="1" x14ac:dyDescent="0.2">
      <c r="A275" s="74" t="str">
        <f>IF(D275="","",MAX($A$10:A274)+1)</f>
        <v/>
      </c>
      <c r="B275" s="82" t="str">
        <f>IF('N-Bedarf GL'!B274="","",'N-Bedarf GL'!B274)</f>
        <v/>
      </c>
      <c r="C275" s="204" t="str">
        <f>IF('N-Bedarf GL'!C274="","",'N-Bedarf GL'!C274)</f>
        <v/>
      </c>
      <c r="D275" s="81" t="str">
        <f>IF('N-Bedarf GL'!D274="","",'N-Bedarf GL'!D274)</f>
        <v/>
      </c>
      <c r="E275" s="83" t="str">
        <f>IF('N-Bedarf GL'!H274="","",'N-Bedarf GL'!H274)</f>
        <v/>
      </c>
      <c r="F275" s="32" t="str">
        <f t="shared" si="8"/>
        <v/>
      </c>
      <c r="G275" s="84" t="str">
        <f t="shared" si="9"/>
        <v/>
      </c>
      <c r="H275" s="85"/>
      <c r="I275" s="77" t="s">
        <v>261</v>
      </c>
      <c r="J275" s="2"/>
      <c r="K275" s="32" t="str">
        <f>IF(J275="","C",IF($I275="I",INDEX(Gehaltsklassen!A$11:A$15,MATCH(J275,Gehaltsklassen!C$11:C$15,1),1),IF($I275="II",INDEX(Gehaltsklassen!A$11:A$15,MATCH(J275,Gehaltsklassen!D$11:D$15,1),1),IF($I275="III",INDEX(Gehaltsklassen!A$11:A$15,MATCH(J275,Gehaltsklassen!E$11:E$15,1),1),"Falsche Bodenart"))))</f>
        <v>C</v>
      </c>
      <c r="L275" s="2"/>
      <c r="M275" s="32" t="str">
        <f>IF(L275="","C",IF($I275="I",INDEX(Gehaltsklassen!A$11:A$15,MATCH(L275,Gehaltsklassen!C$11:C$15,1),1),IF($I275="II",INDEX(Gehaltsklassen!A$11:A$15,MATCH(L275,Gehaltsklassen!D$11:D$15,1),1),IF($I275="III",INDEX(Gehaltsklassen!A$11:A$15,MATCH(L275,Gehaltsklassen!E$11:E$15,1),1),"Falsche Bodenart"))))</f>
        <v>C</v>
      </c>
      <c r="N275" s="86" t="str">
        <f>IF(OR(C275=""),"",SUM(F275)*VLOOKUP(K275,Gehaltsklassen!$B$34:$D$38,2,FALSE))</f>
        <v/>
      </c>
      <c r="O275" s="86" t="str">
        <f>IF(OR(C275=""),"",SUM(F275)*VLOOKUP(K275,Gehaltsklassen!$B$34:$D$38,2,FALSE)*C275)</f>
        <v/>
      </c>
      <c r="P275" s="86" t="str">
        <f>IF(OR(C275=""),"",SUM(F275,)*VLOOKUP(K275,Gehaltsklassen!$B$34:$D$38,3,FALSE))</f>
        <v/>
      </c>
      <c r="Q275" s="86" t="str">
        <f>IF(OR(C275=""),"",SUM(F275,)*VLOOKUP(K275,Gehaltsklassen!$B$34:$D$38,3,FALSE)*C275)</f>
        <v/>
      </c>
      <c r="R275" s="87" t="str">
        <f>IF(OR(C275=""),"",(SUM(G275)*VLOOKUP(M275,Gehaltsklassen!$B$34:$D$38,2,FALSE)))</f>
        <v/>
      </c>
      <c r="S275" s="87" t="str">
        <f>IF(OR(C275=""),"",(SUM(G275)*VLOOKUP(M275,Gehaltsklassen!$B$34:$D$38,2,FALSE))*C275)</f>
        <v/>
      </c>
      <c r="T275" s="417" t="str">
        <f>IF(OR(C275=""),"",(SUM(G275)*VLOOKUP(M275,Gehaltsklassen!$B$34:$D$38,3,FALSE)))</f>
        <v/>
      </c>
      <c r="U275" s="417" t="str">
        <f>IF(OR(C275=""),"",(SUM(G275)*VLOOKUP(M275,Gehaltsklassen!$B$34:$D$38,3,FALSE))*C275)</f>
        <v/>
      </c>
    </row>
    <row r="276" spans="1:21" ht="25.9" customHeight="1" x14ac:dyDescent="0.2">
      <c r="A276" s="74" t="str">
        <f>IF(D276="","",MAX($A$10:A275)+1)</f>
        <v/>
      </c>
      <c r="B276" s="82" t="str">
        <f>IF('N-Bedarf GL'!B275="","",'N-Bedarf GL'!B275)</f>
        <v/>
      </c>
      <c r="C276" s="204" t="str">
        <f>IF('N-Bedarf GL'!C275="","",'N-Bedarf GL'!C275)</f>
        <v/>
      </c>
      <c r="D276" s="81" t="str">
        <f>IF('N-Bedarf GL'!D275="","",'N-Bedarf GL'!D275)</f>
        <v/>
      </c>
      <c r="E276" s="83" t="str">
        <f>IF('N-Bedarf GL'!H275="","",'N-Bedarf GL'!H275)</f>
        <v/>
      </c>
      <c r="F276" s="32" t="str">
        <f t="shared" si="8"/>
        <v/>
      </c>
      <c r="G276" s="84" t="str">
        <f t="shared" si="9"/>
        <v/>
      </c>
      <c r="H276" s="85"/>
      <c r="I276" s="77" t="s">
        <v>261</v>
      </c>
      <c r="J276" s="2"/>
      <c r="K276" s="32" t="str">
        <f>IF(J276="","C",IF($I276="I",INDEX(Gehaltsklassen!A$11:A$15,MATCH(J276,Gehaltsklassen!C$11:C$15,1),1),IF($I276="II",INDEX(Gehaltsklassen!A$11:A$15,MATCH(J276,Gehaltsklassen!D$11:D$15,1),1),IF($I276="III",INDEX(Gehaltsklassen!A$11:A$15,MATCH(J276,Gehaltsklassen!E$11:E$15,1),1),"Falsche Bodenart"))))</f>
        <v>C</v>
      </c>
      <c r="L276" s="2"/>
      <c r="M276" s="32" t="str">
        <f>IF(L276="","C",IF($I276="I",INDEX(Gehaltsklassen!A$11:A$15,MATCH(L276,Gehaltsklassen!C$11:C$15,1),1),IF($I276="II",INDEX(Gehaltsklassen!A$11:A$15,MATCH(L276,Gehaltsklassen!D$11:D$15,1),1),IF($I276="III",INDEX(Gehaltsklassen!A$11:A$15,MATCH(L276,Gehaltsklassen!E$11:E$15,1),1),"Falsche Bodenart"))))</f>
        <v>C</v>
      </c>
      <c r="N276" s="86" t="str">
        <f>IF(OR(C276=""),"",SUM(F276)*VLOOKUP(K276,Gehaltsklassen!$B$34:$D$38,2,FALSE))</f>
        <v/>
      </c>
      <c r="O276" s="86" t="str">
        <f>IF(OR(C276=""),"",SUM(F276)*VLOOKUP(K276,Gehaltsklassen!$B$34:$D$38,2,FALSE)*C276)</f>
        <v/>
      </c>
      <c r="P276" s="86" t="str">
        <f>IF(OR(C276=""),"",SUM(F276,)*VLOOKUP(K276,Gehaltsklassen!$B$34:$D$38,3,FALSE))</f>
        <v/>
      </c>
      <c r="Q276" s="86" t="str">
        <f>IF(OR(C276=""),"",SUM(F276,)*VLOOKUP(K276,Gehaltsklassen!$B$34:$D$38,3,FALSE)*C276)</f>
        <v/>
      </c>
      <c r="R276" s="87" t="str">
        <f>IF(OR(C276=""),"",(SUM(G276)*VLOOKUP(M276,Gehaltsklassen!$B$34:$D$38,2,FALSE)))</f>
        <v/>
      </c>
      <c r="S276" s="87" t="str">
        <f>IF(OR(C276=""),"",(SUM(G276)*VLOOKUP(M276,Gehaltsklassen!$B$34:$D$38,2,FALSE))*C276)</f>
        <v/>
      </c>
      <c r="T276" s="417" t="str">
        <f>IF(OR(C276=""),"",(SUM(G276)*VLOOKUP(M276,Gehaltsklassen!$B$34:$D$38,3,FALSE)))</f>
        <v/>
      </c>
      <c r="U276" s="417" t="str">
        <f>IF(OR(C276=""),"",(SUM(G276)*VLOOKUP(M276,Gehaltsklassen!$B$34:$D$38,3,FALSE))*C276)</f>
        <v/>
      </c>
    </row>
    <row r="277" spans="1:21" ht="25.9" customHeight="1" x14ac:dyDescent="0.2">
      <c r="A277" s="74" t="str">
        <f>IF(D277="","",MAX($A$10:A276)+1)</f>
        <v/>
      </c>
      <c r="B277" s="82" t="str">
        <f>IF('N-Bedarf GL'!B276="","",'N-Bedarf GL'!B276)</f>
        <v/>
      </c>
      <c r="C277" s="204" t="str">
        <f>IF('N-Bedarf GL'!C276="","",'N-Bedarf GL'!C276)</f>
        <v/>
      </c>
      <c r="D277" s="81" t="str">
        <f>IF('N-Bedarf GL'!D276="","",'N-Bedarf GL'!D276)</f>
        <v/>
      </c>
      <c r="E277" s="83" t="str">
        <f>IF('N-Bedarf GL'!H276="","",'N-Bedarf GL'!H276)</f>
        <v/>
      </c>
      <c r="F277" s="32" t="str">
        <f t="shared" si="8"/>
        <v/>
      </c>
      <c r="G277" s="84" t="str">
        <f t="shared" si="9"/>
        <v/>
      </c>
      <c r="H277" s="85"/>
      <c r="I277" s="77" t="s">
        <v>261</v>
      </c>
      <c r="J277" s="2"/>
      <c r="K277" s="32" t="str">
        <f>IF(J277="","C",IF($I277="I",INDEX(Gehaltsklassen!A$11:A$15,MATCH(J277,Gehaltsklassen!C$11:C$15,1),1),IF($I277="II",INDEX(Gehaltsklassen!A$11:A$15,MATCH(J277,Gehaltsklassen!D$11:D$15,1),1),IF($I277="III",INDEX(Gehaltsklassen!A$11:A$15,MATCH(J277,Gehaltsklassen!E$11:E$15,1),1),"Falsche Bodenart"))))</f>
        <v>C</v>
      </c>
      <c r="L277" s="2"/>
      <c r="M277" s="32" t="str">
        <f>IF(L277="","C",IF($I277="I",INDEX(Gehaltsklassen!A$11:A$15,MATCH(L277,Gehaltsklassen!C$11:C$15,1),1),IF($I277="II",INDEX(Gehaltsklassen!A$11:A$15,MATCH(L277,Gehaltsklassen!D$11:D$15,1),1),IF($I277="III",INDEX(Gehaltsklassen!A$11:A$15,MATCH(L277,Gehaltsklassen!E$11:E$15,1),1),"Falsche Bodenart"))))</f>
        <v>C</v>
      </c>
      <c r="N277" s="86" t="str">
        <f>IF(OR(C277=""),"",SUM(F277)*VLOOKUP(K277,Gehaltsklassen!$B$34:$D$38,2,FALSE))</f>
        <v/>
      </c>
      <c r="O277" s="86" t="str">
        <f>IF(OR(C277=""),"",SUM(F277)*VLOOKUP(K277,Gehaltsklassen!$B$34:$D$38,2,FALSE)*C277)</f>
        <v/>
      </c>
      <c r="P277" s="86" t="str">
        <f>IF(OR(C277=""),"",SUM(F277,)*VLOOKUP(K277,Gehaltsklassen!$B$34:$D$38,3,FALSE))</f>
        <v/>
      </c>
      <c r="Q277" s="86" t="str">
        <f>IF(OR(C277=""),"",SUM(F277,)*VLOOKUP(K277,Gehaltsklassen!$B$34:$D$38,3,FALSE)*C277)</f>
        <v/>
      </c>
      <c r="R277" s="87" t="str">
        <f>IF(OR(C277=""),"",(SUM(G277)*VLOOKUP(M277,Gehaltsklassen!$B$34:$D$38,2,FALSE)))</f>
        <v/>
      </c>
      <c r="S277" s="87" t="str">
        <f>IF(OR(C277=""),"",(SUM(G277)*VLOOKUP(M277,Gehaltsklassen!$B$34:$D$38,2,FALSE))*C277)</f>
        <v/>
      </c>
      <c r="T277" s="417" t="str">
        <f>IF(OR(C277=""),"",(SUM(G277)*VLOOKUP(M277,Gehaltsklassen!$B$34:$D$38,3,FALSE)))</f>
        <v/>
      </c>
      <c r="U277" s="417" t="str">
        <f>IF(OR(C277=""),"",(SUM(G277)*VLOOKUP(M277,Gehaltsklassen!$B$34:$D$38,3,FALSE))*C277)</f>
        <v/>
      </c>
    </row>
    <row r="278" spans="1:21" ht="25.9" customHeight="1" x14ac:dyDescent="0.2">
      <c r="A278" s="74" t="str">
        <f>IF(D278="","",MAX($A$10:A277)+1)</f>
        <v/>
      </c>
      <c r="B278" s="82" t="str">
        <f>IF('N-Bedarf GL'!B277="","",'N-Bedarf GL'!B277)</f>
        <v/>
      </c>
      <c r="C278" s="204" t="str">
        <f>IF('N-Bedarf GL'!C277="","",'N-Bedarf GL'!C277)</f>
        <v/>
      </c>
      <c r="D278" s="81" t="str">
        <f>IF('N-Bedarf GL'!D277="","",'N-Bedarf GL'!D277)</f>
        <v/>
      </c>
      <c r="E278" s="83" t="str">
        <f>IF('N-Bedarf GL'!H277="","",'N-Bedarf GL'!H277)</f>
        <v/>
      </c>
      <c r="F278" s="32" t="str">
        <f t="shared" si="8"/>
        <v/>
      </c>
      <c r="G278" s="84" t="str">
        <f t="shared" si="9"/>
        <v/>
      </c>
      <c r="H278" s="85"/>
      <c r="I278" s="77" t="s">
        <v>261</v>
      </c>
      <c r="J278" s="2"/>
      <c r="K278" s="32" t="str">
        <f>IF(J278="","C",IF($I278="I",INDEX(Gehaltsklassen!A$11:A$15,MATCH(J278,Gehaltsklassen!C$11:C$15,1),1),IF($I278="II",INDEX(Gehaltsklassen!A$11:A$15,MATCH(J278,Gehaltsklassen!D$11:D$15,1),1),IF($I278="III",INDEX(Gehaltsklassen!A$11:A$15,MATCH(J278,Gehaltsklassen!E$11:E$15,1),1),"Falsche Bodenart"))))</f>
        <v>C</v>
      </c>
      <c r="L278" s="2"/>
      <c r="M278" s="32" t="str">
        <f>IF(L278="","C",IF($I278="I",INDEX(Gehaltsklassen!A$11:A$15,MATCH(L278,Gehaltsklassen!C$11:C$15,1),1),IF($I278="II",INDEX(Gehaltsklassen!A$11:A$15,MATCH(L278,Gehaltsklassen!D$11:D$15,1),1),IF($I278="III",INDEX(Gehaltsklassen!A$11:A$15,MATCH(L278,Gehaltsklassen!E$11:E$15,1),1),"Falsche Bodenart"))))</f>
        <v>C</v>
      </c>
      <c r="N278" s="86" t="str">
        <f>IF(OR(C278=""),"",SUM(F278)*VLOOKUP(K278,Gehaltsklassen!$B$34:$D$38,2,FALSE))</f>
        <v/>
      </c>
      <c r="O278" s="86" t="str">
        <f>IF(OR(C278=""),"",SUM(F278)*VLOOKUP(K278,Gehaltsklassen!$B$34:$D$38,2,FALSE)*C278)</f>
        <v/>
      </c>
      <c r="P278" s="86" t="str">
        <f>IF(OR(C278=""),"",SUM(F278,)*VLOOKUP(K278,Gehaltsklassen!$B$34:$D$38,3,FALSE))</f>
        <v/>
      </c>
      <c r="Q278" s="86" t="str">
        <f>IF(OR(C278=""),"",SUM(F278,)*VLOOKUP(K278,Gehaltsklassen!$B$34:$D$38,3,FALSE)*C278)</f>
        <v/>
      </c>
      <c r="R278" s="87" t="str">
        <f>IF(OR(C278=""),"",(SUM(G278)*VLOOKUP(M278,Gehaltsklassen!$B$34:$D$38,2,FALSE)))</f>
        <v/>
      </c>
      <c r="S278" s="87" t="str">
        <f>IF(OR(C278=""),"",(SUM(G278)*VLOOKUP(M278,Gehaltsklassen!$B$34:$D$38,2,FALSE))*C278)</f>
        <v/>
      </c>
      <c r="T278" s="417" t="str">
        <f>IF(OR(C278=""),"",(SUM(G278)*VLOOKUP(M278,Gehaltsklassen!$B$34:$D$38,3,FALSE)))</f>
        <v/>
      </c>
      <c r="U278" s="417" t="str">
        <f>IF(OR(C278=""),"",(SUM(G278)*VLOOKUP(M278,Gehaltsklassen!$B$34:$D$38,3,FALSE))*C278)</f>
        <v/>
      </c>
    </row>
    <row r="279" spans="1:21" ht="25.9" customHeight="1" x14ac:dyDescent="0.2">
      <c r="A279" s="74" t="str">
        <f>IF(D279="","",MAX($A$10:A278)+1)</f>
        <v/>
      </c>
      <c r="B279" s="82" t="str">
        <f>IF('N-Bedarf GL'!B278="","",'N-Bedarf GL'!B278)</f>
        <v/>
      </c>
      <c r="C279" s="204" t="str">
        <f>IF('N-Bedarf GL'!C278="","",'N-Bedarf GL'!C278)</f>
        <v/>
      </c>
      <c r="D279" s="81" t="str">
        <f>IF('N-Bedarf GL'!D278="","",'N-Bedarf GL'!D278)</f>
        <v/>
      </c>
      <c r="E279" s="83" t="str">
        <f>IF('N-Bedarf GL'!H278="","",'N-Bedarf GL'!H278)</f>
        <v/>
      </c>
      <c r="F279" s="32" t="str">
        <f t="shared" si="8"/>
        <v/>
      </c>
      <c r="G279" s="84" t="str">
        <f t="shared" si="9"/>
        <v/>
      </c>
      <c r="H279" s="85"/>
      <c r="I279" s="77" t="s">
        <v>261</v>
      </c>
      <c r="J279" s="2"/>
      <c r="K279" s="32" t="str">
        <f>IF(J279="","C",IF($I279="I",INDEX(Gehaltsklassen!A$11:A$15,MATCH(J279,Gehaltsklassen!C$11:C$15,1),1),IF($I279="II",INDEX(Gehaltsklassen!A$11:A$15,MATCH(J279,Gehaltsklassen!D$11:D$15,1),1),IF($I279="III",INDEX(Gehaltsklassen!A$11:A$15,MATCH(J279,Gehaltsklassen!E$11:E$15,1),1),"Falsche Bodenart"))))</f>
        <v>C</v>
      </c>
      <c r="L279" s="2"/>
      <c r="M279" s="32" t="str">
        <f>IF(L279="","C",IF($I279="I",INDEX(Gehaltsklassen!A$11:A$15,MATCH(L279,Gehaltsklassen!C$11:C$15,1),1),IF($I279="II",INDEX(Gehaltsklassen!A$11:A$15,MATCH(L279,Gehaltsklassen!D$11:D$15,1),1),IF($I279="III",INDEX(Gehaltsklassen!A$11:A$15,MATCH(L279,Gehaltsklassen!E$11:E$15,1),1),"Falsche Bodenart"))))</f>
        <v>C</v>
      </c>
      <c r="N279" s="86" t="str">
        <f>IF(OR(C279=""),"",SUM(F279)*VLOOKUP(K279,Gehaltsklassen!$B$34:$D$38,2,FALSE))</f>
        <v/>
      </c>
      <c r="O279" s="86" t="str">
        <f>IF(OR(C279=""),"",SUM(F279)*VLOOKUP(K279,Gehaltsklassen!$B$34:$D$38,2,FALSE)*C279)</f>
        <v/>
      </c>
      <c r="P279" s="86" t="str">
        <f>IF(OR(C279=""),"",SUM(F279,)*VLOOKUP(K279,Gehaltsklassen!$B$34:$D$38,3,FALSE))</f>
        <v/>
      </c>
      <c r="Q279" s="86" t="str">
        <f>IF(OR(C279=""),"",SUM(F279,)*VLOOKUP(K279,Gehaltsklassen!$B$34:$D$38,3,FALSE)*C279)</f>
        <v/>
      </c>
      <c r="R279" s="87" t="str">
        <f>IF(OR(C279=""),"",(SUM(G279)*VLOOKUP(M279,Gehaltsklassen!$B$34:$D$38,2,FALSE)))</f>
        <v/>
      </c>
      <c r="S279" s="87" t="str">
        <f>IF(OR(C279=""),"",(SUM(G279)*VLOOKUP(M279,Gehaltsklassen!$B$34:$D$38,2,FALSE))*C279)</f>
        <v/>
      </c>
      <c r="T279" s="417" t="str">
        <f>IF(OR(C279=""),"",(SUM(G279)*VLOOKUP(M279,Gehaltsklassen!$B$34:$D$38,3,FALSE)))</f>
        <v/>
      </c>
      <c r="U279" s="417" t="str">
        <f>IF(OR(C279=""),"",(SUM(G279)*VLOOKUP(M279,Gehaltsklassen!$B$34:$D$38,3,FALSE))*C279)</f>
        <v/>
      </c>
    </row>
    <row r="280" spans="1:21" ht="25.9" customHeight="1" x14ac:dyDescent="0.2">
      <c r="A280" s="74" t="str">
        <f>IF(D280="","",MAX($A$10:A279)+1)</f>
        <v/>
      </c>
      <c r="B280" s="82" t="str">
        <f>IF('N-Bedarf GL'!B279="","",'N-Bedarf GL'!B279)</f>
        <v/>
      </c>
      <c r="C280" s="204" t="str">
        <f>IF('N-Bedarf GL'!C279="","",'N-Bedarf GL'!C279)</f>
        <v/>
      </c>
      <c r="D280" s="81" t="str">
        <f>IF('N-Bedarf GL'!D279="","",'N-Bedarf GL'!D279)</f>
        <v/>
      </c>
      <c r="E280" s="83" t="str">
        <f>IF('N-Bedarf GL'!H279="","",'N-Bedarf GL'!H279)</f>
        <v/>
      </c>
      <c r="F280" s="32" t="str">
        <f t="shared" si="8"/>
        <v/>
      </c>
      <c r="G280" s="84" t="str">
        <f t="shared" si="9"/>
        <v/>
      </c>
      <c r="H280" s="85"/>
      <c r="I280" s="77" t="s">
        <v>261</v>
      </c>
      <c r="J280" s="2"/>
      <c r="K280" s="32" t="str">
        <f>IF(J280="","C",IF($I280="I",INDEX(Gehaltsklassen!A$11:A$15,MATCH(J280,Gehaltsklassen!C$11:C$15,1),1),IF($I280="II",INDEX(Gehaltsklassen!A$11:A$15,MATCH(J280,Gehaltsklassen!D$11:D$15,1),1),IF($I280="III",INDEX(Gehaltsklassen!A$11:A$15,MATCH(J280,Gehaltsklassen!E$11:E$15,1),1),"Falsche Bodenart"))))</f>
        <v>C</v>
      </c>
      <c r="L280" s="2"/>
      <c r="M280" s="32" t="str">
        <f>IF(L280="","C",IF($I280="I",INDEX(Gehaltsklassen!A$11:A$15,MATCH(L280,Gehaltsklassen!C$11:C$15,1),1),IF($I280="II",INDEX(Gehaltsklassen!A$11:A$15,MATCH(L280,Gehaltsklassen!D$11:D$15,1),1),IF($I280="III",INDEX(Gehaltsklassen!A$11:A$15,MATCH(L280,Gehaltsklassen!E$11:E$15,1),1),"Falsche Bodenart"))))</f>
        <v>C</v>
      </c>
      <c r="N280" s="86" t="str">
        <f>IF(OR(C280=""),"",SUM(F280)*VLOOKUP(K280,Gehaltsklassen!$B$34:$D$38,2,FALSE))</f>
        <v/>
      </c>
      <c r="O280" s="86" t="str">
        <f>IF(OR(C280=""),"",SUM(F280)*VLOOKUP(K280,Gehaltsklassen!$B$34:$D$38,2,FALSE)*C280)</f>
        <v/>
      </c>
      <c r="P280" s="86" t="str">
        <f>IF(OR(C280=""),"",SUM(F280,)*VLOOKUP(K280,Gehaltsklassen!$B$34:$D$38,3,FALSE))</f>
        <v/>
      </c>
      <c r="Q280" s="86" t="str">
        <f>IF(OR(C280=""),"",SUM(F280,)*VLOOKUP(K280,Gehaltsklassen!$B$34:$D$38,3,FALSE)*C280)</f>
        <v/>
      </c>
      <c r="R280" s="87" t="str">
        <f>IF(OR(C280=""),"",(SUM(G280)*VLOOKUP(M280,Gehaltsklassen!$B$34:$D$38,2,FALSE)))</f>
        <v/>
      </c>
      <c r="S280" s="87" t="str">
        <f>IF(OR(C280=""),"",(SUM(G280)*VLOOKUP(M280,Gehaltsklassen!$B$34:$D$38,2,FALSE))*C280)</f>
        <v/>
      </c>
      <c r="T280" s="417" t="str">
        <f>IF(OR(C280=""),"",(SUM(G280)*VLOOKUP(M280,Gehaltsklassen!$B$34:$D$38,3,FALSE)))</f>
        <v/>
      </c>
      <c r="U280" s="417" t="str">
        <f>IF(OR(C280=""),"",(SUM(G280)*VLOOKUP(M280,Gehaltsklassen!$B$34:$D$38,3,FALSE))*C280)</f>
        <v/>
      </c>
    </row>
    <row r="281" spans="1:21" ht="25.9" customHeight="1" x14ac:dyDescent="0.2">
      <c r="A281" s="74" t="str">
        <f>IF(D281="","",MAX($A$10:A280)+1)</f>
        <v/>
      </c>
      <c r="B281" s="82" t="str">
        <f>IF('N-Bedarf GL'!B280="","",'N-Bedarf GL'!B280)</f>
        <v/>
      </c>
      <c r="C281" s="204" t="str">
        <f>IF('N-Bedarf GL'!C280="","",'N-Bedarf GL'!C280)</f>
        <v/>
      </c>
      <c r="D281" s="81" t="str">
        <f>IF('N-Bedarf GL'!D280="","",'N-Bedarf GL'!D280)</f>
        <v/>
      </c>
      <c r="E281" s="83" t="str">
        <f>IF('N-Bedarf GL'!H280="","",'N-Bedarf GL'!H280)</f>
        <v/>
      </c>
      <c r="F281" s="32" t="str">
        <f t="shared" si="8"/>
        <v/>
      </c>
      <c r="G281" s="84" t="str">
        <f t="shared" si="9"/>
        <v/>
      </c>
      <c r="H281" s="85"/>
      <c r="I281" s="77" t="s">
        <v>261</v>
      </c>
      <c r="J281" s="2"/>
      <c r="K281" s="32" t="str">
        <f>IF(J281="","C",IF($I281="I",INDEX(Gehaltsklassen!A$11:A$15,MATCH(J281,Gehaltsklassen!C$11:C$15,1),1),IF($I281="II",INDEX(Gehaltsklassen!A$11:A$15,MATCH(J281,Gehaltsklassen!D$11:D$15,1),1),IF($I281="III",INDEX(Gehaltsklassen!A$11:A$15,MATCH(J281,Gehaltsklassen!E$11:E$15,1),1),"Falsche Bodenart"))))</f>
        <v>C</v>
      </c>
      <c r="L281" s="2"/>
      <c r="M281" s="32" t="str">
        <f>IF(L281="","C",IF($I281="I",INDEX(Gehaltsklassen!A$11:A$15,MATCH(L281,Gehaltsklassen!C$11:C$15,1),1),IF($I281="II",INDEX(Gehaltsklassen!A$11:A$15,MATCH(L281,Gehaltsklassen!D$11:D$15,1),1),IF($I281="III",INDEX(Gehaltsklassen!A$11:A$15,MATCH(L281,Gehaltsklassen!E$11:E$15,1),1),"Falsche Bodenart"))))</f>
        <v>C</v>
      </c>
      <c r="N281" s="86" t="str">
        <f>IF(OR(C281=""),"",SUM(F281)*VLOOKUP(K281,Gehaltsklassen!$B$34:$D$38,2,FALSE))</f>
        <v/>
      </c>
      <c r="O281" s="86" t="str">
        <f>IF(OR(C281=""),"",SUM(F281)*VLOOKUP(K281,Gehaltsklassen!$B$34:$D$38,2,FALSE)*C281)</f>
        <v/>
      </c>
      <c r="P281" s="86" t="str">
        <f>IF(OR(C281=""),"",SUM(F281,)*VLOOKUP(K281,Gehaltsklassen!$B$34:$D$38,3,FALSE))</f>
        <v/>
      </c>
      <c r="Q281" s="86" t="str">
        <f>IF(OR(C281=""),"",SUM(F281,)*VLOOKUP(K281,Gehaltsklassen!$B$34:$D$38,3,FALSE)*C281)</f>
        <v/>
      </c>
      <c r="R281" s="87" t="str">
        <f>IF(OR(C281=""),"",(SUM(G281)*VLOOKUP(M281,Gehaltsklassen!$B$34:$D$38,2,FALSE)))</f>
        <v/>
      </c>
      <c r="S281" s="87" t="str">
        <f>IF(OR(C281=""),"",(SUM(G281)*VLOOKUP(M281,Gehaltsklassen!$B$34:$D$38,2,FALSE))*C281)</f>
        <v/>
      </c>
      <c r="T281" s="417" t="str">
        <f>IF(OR(C281=""),"",(SUM(G281)*VLOOKUP(M281,Gehaltsklassen!$B$34:$D$38,3,FALSE)))</f>
        <v/>
      </c>
      <c r="U281" s="417" t="str">
        <f>IF(OR(C281=""),"",(SUM(G281)*VLOOKUP(M281,Gehaltsklassen!$B$34:$D$38,3,FALSE))*C281)</f>
        <v/>
      </c>
    </row>
    <row r="282" spans="1:21" ht="25.9" customHeight="1" x14ac:dyDescent="0.2">
      <c r="A282" s="74" t="str">
        <f>IF(D282="","",MAX($A$10:A281)+1)</f>
        <v/>
      </c>
      <c r="B282" s="82" t="str">
        <f>IF('N-Bedarf GL'!B281="","",'N-Bedarf GL'!B281)</f>
        <v/>
      </c>
      <c r="C282" s="204" t="str">
        <f>IF('N-Bedarf GL'!C281="","",'N-Bedarf GL'!C281)</f>
        <v/>
      </c>
      <c r="D282" s="81" t="str">
        <f>IF('N-Bedarf GL'!D281="","",'N-Bedarf GL'!D281)</f>
        <v/>
      </c>
      <c r="E282" s="83" t="str">
        <f>IF('N-Bedarf GL'!H281="","",'N-Bedarf GL'!H281)</f>
        <v/>
      </c>
      <c r="F282" s="32" t="str">
        <f t="shared" si="8"/>
        <v/>
      </c>
      <c r="G282" s="84" t="str">
        <f t="shared" si="9"/>
        <v/>
      </c>
      <c r="H282" s="85"/>
      <c r="I282" s="77" t="s">
        <v>261</v>
      </c>
      <c r="J282" s="2"/>
      <c r="K282" s="32" t="str">
        <f>IF(J282="","C",IF($I282="I",INDEX(Gehaltsklassen!A$11:A$15,MATCH(J282,Gehaltsklassen!C$11:C$15,1),1),IF($I282="II",INDEX(Gehaltsklassen!A$11:A$15,MATCH(J282,Gehaltsklassen!D$11:D$15,1),1),IF($I282="III",INDEX(Gehaltsklassen!A$11:A$15,MATCH(J282,Gehaltsklassen!E$11:E$15,1),1),"Falsche Bodenart"))))</f>
        <v>C</v>
      </c>
      <c r="L282" s="2"/>
      <c r="M282" s="32" t="str">
        <f>IF(L282="","C",IF($I282="I",INDEX(Gehaltsklassen!A$11:A$15,MATCH(L282,Gehaltsklassen!C$11:C$15,1),1),IF($I282="II",INDEX(Gehaltsklassen!A$11:A$15,MATCH(L282,Gehaltsklassen!D$11:D$15,1),1),IF($I282="III",INDEX(Gehaltsklassen!A$11:A$15,MATCH(L282,Gehaltsklassen!E$11:E$15,1),1),"Falsche Bodenart"))))</f>
        <v>C</v>
      </c>
      <c r="N282" s="86" t="str">
        <f>IF(OR(C282=""),"",SUM(F282)*VLOOKUP(K282,Gehaltsklassen!$B$34:$D$38,2,FALSE))</f>
        <v/>
      </c>
      <c r="O282" s="86" t="str">
        <f>IF(OR(C282=""),"",SUM(F282)*VLOOKUP(K282,Gehaltsklassen!$B$34:$D$38,2,FALSE)*C282)</f>
        <v/>
      </c>
      <c r="P282" s="86" t="str">
        <f>IF(OR(C282=""),"",SUM(F282,)*VLOOKUP(K282,Gehaltsklassen!$B$34:$D$38,3,FALSE))</f>
        <v/>
      </c>
      <c r="Q282" s="86" t="str">
        <f>IF(OR(C282=""),"",SUM(F282,)*VLOOKUP(K282,Gehaltsklassen!$B$34:$D$38,3,FALSE)*C282)</f>
        <v/>
      </c>
      <c r="R282" s="87" t="str">
        <f>IF(OR(C282=""),"",(SUM(G282)*VLOOKUP(M282,Gehaltsklassen!$B$34:$D$38,2,FALSE)))</f>
        <v/>
      </c>
      <c r="S282" s="87" t="str">
        <f>IF(OR(C282=""),"",(SUM(G282)*VLOOKUP(M282,Gehaltsklassen!$B$34:$D$38,2,FALSE))*C282)</f>
        <v/>
      </c>
      <c r="T282" s="417" t="str">
        <f>IF(OR(C282=""),"",(SUM(G282)*VLOOKUP(M282,Gehaltsklassen!$B$34:$D$38,3,FALSE)))</f>
        <v/>
      </c>
      <c r="U282" s="417" t="str">
        <f>IF(OR(C282=""),"",(SUM(G282)*VLOOKUP(M282,Gehaltsklassen!$B$34:$D$38,3,FALSE))*C282)</f>
        <v/>
      </c>
    </row>
    <row r="283" spans="1:21" ht="25.9" customHeight="1" x14ac:dyDescent="0.2">
      <c r="A283" s="74" t="str">
        <f>IF(D283="","",MAX($A$10:A282)+1)</f>
        <v/>
      </c>
      <c r="B283" s="82" t="str">
        <f>IF('N-Bedarf GL'!B282="","",'N-Bedarf GL'!B282)</f>
        <v/>
      </c>
      <c r="C283" s="204" t="str">
        <f>IF('N-Bedarf GL'!C282="","",'N-Bedarf GL'!C282)</f>
        <v/>
      </c>
      <c r="D283" s="81" t="str">
        <f>IF('N-Bedarf GL'!D282="","",'N-Bedarf GL'!D282)</f>
        <v/>
      </c>
      <c r="E283" s="83" t="str">
        <f>IF('N-Bedarf GL'!H282="","",'N-Bedarf GL'!H282)</f>
        <v/>
      </c>
      <c r="F283" s="32" t="str">
        <f t="shared" si="8"/>
        <v/>
      </c>
      <c r="G283" s="84" t="str">
        <f t="shared" si="9"/>
        <v/>
      </c>
      <c r="H283" s="85"/>
      <c r="I283" s="77" t="s">
        <v>261</v>
      </c>
      <c r="J283" s="2"/>
      <c r="K283" s="32" t="str">
        <f>IF(J283="","C",IF($I283="I",INDEX(Gehaltsklassen!A$11:A$15,MATCH(J283,Gehaltsklassen!C$11:C$15,1),1),IF($I283="II",INDEX(Gehaltsklassen!A$11:A$15,MATCH(J283,Gehaltsklassen!D$11:D$15,1),1),IF($I283="III",INDEX(Gehaltsklassen!A$11:A$15,MATCH(J283,Gehaltsklassen!E$11:E$15,1),1),"Falsche Bodenart"))))</f>
        <v>C</v>
      </c>
      <c r="L283" s="2"/>
      <c r="M283" s="32" t="str">
        <f>IF(L283="","C",IF($I283="I",INDEX(Gehaltsklassen!A$11:A$15,MATCH(L283,Gehaltsklassen!C$11:C$15,1),1),IF($I283="II",INDEX(Gehaltsklassen!A$11:A$15,MATCH(L283,Gehaltsklassen!D$11:D$15,1),1),IF($I283="III",INDEX(Gehaltsklassen!A$11:A$15,MATCH(L283,Gehaltsklassen!E$11:E$15,1),1),"Falsche Bodenart"))))</f>
        <v>C</v>
      </c>
      <c r="N283" s="86" t="str">
        <f>IF(OR(C283=""),"",SUM(F283)*VLOOKUP(K283,Gehaltsklassen!$B$34:$D$38,2,FALSE))</f>
        <v/>
      </c>
      <c r="O283" s="86" t="str">
        <f>IF(OR(C283=""),"",SUM(F283)*VLOOKUP(K283,Gehaltsklassen!$B$34:$D$38,2,FALSE)*C283)</f>
        <v/>
      </c>
      <c r="P283" s="86" t="str">
        <f>IF(OR(C283=""),"",SUM(F283,)*VLOOKUP(K283,Gehaltsklassen!$B$34:$D$38,3,FALSE))</f>
        <v/>
      </c>
      <c r="Q283" s="86" t="str">
        <f>IF(OR(C283=""),"",SUM(F283,)*VLOOKUP(K283,Gehaltsklassen!$B$34:$D$38,3,FALSE)*C283)</f>
        <v/>
      </c>
      <c r="R283" s="87" t="str">
        <f>IF(OR(C283=""),"",(SUM(G283)*VLOOKUP(M283,Gehaltsklassen!$B$34:$D$38,2,FALSE)))</f>
        <v/>
      </c>
      <c r="S283" s="87" t="str">
        <f>IF(OR(C283=""),"",(SUM(G283)*VLOOKUP(M283,Gehaltsklassen!$B$34:$D$38,2,FALSE))*C283)</f>
        <v/>
      </c>
      <c r="T283" s="417" t="str">
        <f>IF(OR(C283=""),"",(SUM(G283)*VLOOKUP(M283,Gehaltsklassen!$B$34:$D$38,3,FALSE)))</f>
        <v/>
      </c>
      <c r="U283" s="417" t="str">
        <f>IF(OR(C283=""),"",(SUM(G283)*VLOOKUP(M283,Gehaltsklassen!$B$34:$D$38,3,FALSE))*C283)</f>
        <v/>
      </c>
    </row>
    <row r="284" spans="1:21" ht="25.9" customHeight="1" x14ac:dyDescent="0.2">
      <c r="A284" s="74" t="str">
        <f>IF(D284="","",MAX($A$10:A283)+1)</f>
        <v/>
      </c>
      <c r="B284" s="82" t="str">
        <f>IF('N-Bedarf GL'!B283="","",'N-Bedarf GL'!B283)</f>
        <v/>
      </c>
      <c r="C284" s="204" t="str">
        <f>IF('N-Bedarf GL'!C283="","",'N-Bedarf GL'!C283)</f>
        <v/>
      </c>
      <c r="D284" s="81" t="str">
        <f>IF('N-Bedarf GL'!D283="","",'N-Bedarf GL'!D283)</f>
        <v/>
      </c>
      <c r="E284" s="83" t="str">
        <f>IF('N-Bedarf GL'!H283="","",'N-Bedarf GL'!H283)</f>
        <v/>
      </c>
      <c r="F284" s="32" t="str">
        <f t="shared" si="8"/>
        <v/>
      </c>
      <c r="G284" s="84" t="str">
        <f t="shared" si="9"/>
        <v/>
      </c>
      <c r="H284" s="85"/>
      <c r="I284" s="77" t="s">
        <v>261</v>
      </c>
      <c r="J284" s="2"/>
      <c r="K284" s="32" t="str">
        <f>IF(J284="","C",IF($I284="I",INDEX(Gehaltsklassen!A$11:A$15,MATCH(J284,Gehaltsklassen!C$11:C$15,1),1),IF($I284="II",INDEX(Gehaltsklassen!A$11:A$15,MATCH(J284,Gehaltsklassen!D$11:D$15,1),1),IF($I284="III",INDEX(Gehaltsklassen!A$11:A$15,MATCH(J284,Gehaltsklassen!E$11:E$15,1),1),"Falsche Bodenart"))))</f>
        <v>C</v>
      </c>
      <c r="L284" s="2"/>
      <c r="M284" s="32" t="str">
        <f>IF(L284="","C",IF($I284="I",INDEX(Gehaltsklassen!A$11:A$15,MATCH(L284,Gehaltsklassen!C$11:C$15,1),1),IF($I284="II",INDEX(Gehaltsklassen!A$11:A$15,MATCH(L284,Gehaltsklassen!D$11:D$15,1),1),IF($I284="III",INDEX(Gehaltsklassen!A$11:A$15,MATCH(L284,Gehaltsklassen!E$11:E$15,1),1),"Falsche Bodenart"))))</f>
        <v>C</v>
      </c>
      <c r="N284" s="86" t="str">
        <f>IF(OR(C284=""),"",SUM(F284)*VLOOKUP(K284,Gehaltsklassen!$B$34:$D$38,2,FALSE))</f>
        <v/>
      </c>
      <c r="O284" s="86" t="str">
        <f>IF(OR(C284=""),"",SUM(F284)*VLOOKUP(K284,Gehaltsklassen!$B$34:$D$38,2,FALSE)*C284)</f>
        <v/>
      </c>
      <c r="P284" s="86" t="str">
        <f>IF(OR(C284=""),"",SUM(F284,)*VLOOKUP(K284,Gehaltsklassen!$B$34:$D$38,3,FALSE))</f>
        <v/>
      </c>
      <c r="Q284" s="86" t="str">
        <f>IF(OR(C284=""),"",SUM(F284,)*VLOOKUP(K284,Gehaltsklassen!$B$34:$D$38,3,FALSE)*C284)</f>
        <v/>
      </c>
      <c r="R284" s="87" t="str">
        <f>IF(OR(C284=""),"",(SUM(G284)*VLOOKUP(M284,Gehaltsklassen!$B$34:$D$38,2,FALSE)))</f>
        <v/>
      </c>
      <c r="S284" s="87" t="str">
        <f>IF(OR(C284=""),"",(SUM(G284)*VLOOKUP(M284,Gehaltsklassen!$B$34:$D$38,2,FALSE))*C284)</f>
        <v/>
      </c>
      <c r="T284" s="417" t="str">
        <f>IF(OR(C284=""),"",(SUM(G284)*VLOOKUP(M284,Gehaltsklassen!$B$34:$D$38,3,FALSE)))</f>
        <v/>
      </c>
      <c r="U284" s="417" t="str">
        <f>IF(OR(C284=""),"",(SUM(G284)*VLOOKUP(M284,Gehaltsklassen!$B$34:$D$38,3,FALSE))*C284)</f>
        <v/>
      </c>
    </row>
    <row r="285" spans="1:21" ht="25.9" customHeight="1" x14ac:dyDescent="0.2">
      <c r="A285" s="74" t="str">
        <f>IF(D285="","",MAX($A$10:A284)+1)</f>
        <v/>
      </c>
      <c r="B285" s="82" t="str">
        <f>IF('N-Bedarf GL'!B284="","",'N-Bedarf GL'!B284)</f>
        <v/>
      </c>
      <c r="C285" s="204" t="str">
        <f>IF('N-Bedarf GL'!C284="","",'N-Bedarf GL'!C284)</f>
        <v/>
      </c>
      <c r="D285" s="81" t="str">
        <f>IF('N-Bedarf GL'!D284="","",'N-Bedarf GL'!D284)</f>
        <v/>
      </c>
      <c r="E285" s="83" t="str">
        <f>IF('N-Bedarf GL'!H284="","",'N-Bedarf GL'!H284)</f>
        <v/>
      </c>
      <c r="F285" s="32" t="str">
        <f t="shared" si="8"/>
        <v/>
      </c>
      <c r="G285" s="84" t="str">
        <f t="shared" si="9"/>
        <v/>
      </c>
      <c r="H285" s="85"/>
      <c r="I285" s="77" t="s">
        <v>261</v>
      </c>
      <c r="J285" s="2"/>
      <c r="K285" s="32" t="str">
        <f>IF(J285="","C",IF($I285="I",INDEX(Gehaltsklassen!A$11:A$15,MATCH(J285,Gehaltsklassen!C$11:C$15,1),1),IF($I285="II",INDEX(Gehaltsklassen!A$11:A$15,MATCH(J285,Gehaltsklassen!D$11:D$15,1),1),IF($I285="III",INDEX(Gehaltsklassen!A$11:A$15,MATCH(J285,Gehaltsklassen!E$11:E$15,1),1),"Falsche Bodenart"))))</f>
        <v>C</v>
      </c>
      <c r="L285" s="2"/>
      <c r="M285" s="32" t="str">
        <f>IF(L285="","C",IF($I285="I",INDEX(Gehaltsklassen!A$11:A$15,MATCH(L285,Gehaltsklassen!C$11:C$15,1),1),IF($I285="II",INDEX(Gehaltsklassen!A$11:A$15,MATCH(L285,Gehaltsklassen!D$11:D$15,1),1),IF($I285="III",INDEX(Gehaltsklassen!A$11:A$15,MATCH(L285,Gehaltsklassen!E$11:E$15,1),1),"Falsche Bodenart"))))</f>
        <v>C</v>
      </c>
      <c r="N285" s="86" t="str">
        <f>IF(OR(C285=""),"",SUM(F285)*VLOOKUP(K285,Gehaltsklassen!$B$34:$D$38,2,FALSE))</f>
        <v/>
      </c>
      <c r="O285" s="86" t="str">
        <f>IF(OR(C285=""),"",SUM(F285)*VLOOKUP(K285,Gehaltsklassen!$B$34:$D$38,2,FALSE)*C285)</f>
        <v/>
      </c>
      <c r="P285" s="86" t="str">
        <f>IF(OR(C285=""),"",SUM(F285,)*VLOOKUP(K285,Gehaltsklassen!$B$34:$D$38,3,FALSE))</f>
        <v/>
      </c>
      <c r="Q285" s="86" t="str">
        <f>IF(OR(C285=""),"",SUM(F285,)*VLOOKUP(K285,Gehaltsklassen!$B$34:$D$38,3,FALSE)*C285)</f>
        <v/>
      </c>
      <c r="R285" s="87" t="str">
        <f>IF(OR(C285=""),"",(SUM(G285)*VLOOKUP(M285,Gehaltsklassen!$B$34:$D$38,2,FALSE)))</f>
        <v/>
      </c>
      <c r="S285" s="87" t="str">
        <f>IF(OR(C285=""),"",(SUM(G285)*VLOOKUP(M285,Gehaltsklassen!$B$34:$D$38,2,FALSE))*C285)</f>
        <v/>
      </c>
      <c r="T285" s="417" t="str">
        <f>IF(OR(C285=""),"",(SUM(G285)*VLOOKUP(M285,Gehaltsklassen!$B$34:$D$38,3,FALSE)))</f>
        <v/>
      </c>
      <c r="U285" s="417" t="str">
        <f>IF(OR(C285=""),"",(SUM(G285)*VLOOKUP(M285,Gehaltsklassen!$B$34:$D$38,3,FALSE))*C285)</f>
        <v/>
      </c>
    </row>
    <row r="286" spans="1:21" ht="25.9" customHeight="1" x14ac:dyDescent="0.2">
      <c r="A286" s="74" t="str">
        <f>IF(D286="","",MAX($A$10:A285)+1)</f>
        <v/>
      </c>
      <c r="B286" s="82" t="str">
        <f>IF('N-Bedarf GL'!B285="","",'N-Bedarf GL'!B285)</f>
        <v/>
      </c>
      <c r="C286" s="204" t="str">
        <f>IF('N-Bedarf GL'!C285="","",'N-Bedarf GL'!C285)</f>
        <v/>
      </c>
      <c r="D286" s="81" t="str">
        <f>IF('N-Bedarf GL'!D285="","",'N-Bedarf GL'!D285)</f>
        <v/>
      </c>
      <c r="E286" s="83" t="str">
        <f>IF('N-Bedarf GL'!H285="","",'N-Bedarf GL'!H285)</f>
        <v/>
      </c>
      <c r="F286" s="32" t="str">
        <f t="shared" si="8"/>
        <v/>
      </c>
      <c r="G286" s="84" t="str">
        <f t="shared" si="9"/>
        <v/>
      </c>
      <c r="H286" s="85"/>
      <c r="I286" s="77" t="s">
        <v>261</v>
      </c>
      <c r="J286" s="2"/>
      <c r="K286" s="32" t="str">
        <f>IF(J286="","C",IF($I286="I",INDEX(Gehaltsklassen!A$11:A$15,MATCH(J286,Gehaltsklassen!C$11:C$15,1),1),IF($I286="II",INDEX(Gehaltsklassen!A$11:A$15,MATCH(J286,Gehaltsklassen!D$11:D$15,1),1),IF($I286="III",INDEX(Gehaltsklassen!A$11:A$15,MATCH(J286,Gehaltsklassen!E$11:E$15,1),1),"Falsche Bodenart"))))</f>
        <v>C</v>
      </c>
      <c r="L286" s="2"/>
      <c r="M286" s="32" t="str">
        <f>IF(L286="","C",IF($I286="I",INDEX(Gehaltsklassen!A$11:A$15,MATCH(L286,Gehaltsklassen!C$11:C$15,1),1),IF($I286="II",INDEX(Gehaltsklassen!A$11:A$15,MATCH(L286,Gehaltsklassen!D$11:D$15,1),1),IF($I286="III",INDEX(Gehaltsklassen!A$11:A$15,MATCH(L286,Gehaltsklassen!E$11:E$15,1),1),"Falsche Bodenart"))))</f>
        <v>C</v>
      </c>
      <c r="N286" s="86" t="str">
        <f>IF(OR(C286=""),"",SUM(F286)*VLOOKUP(K286,Gehaltsklassen!$B$34:$D$38,2,FALSE))</f>
        <v/>
      </c>
      <c r="O286" s="86" t="str">
        <f>IF(OR(C286=""),"",SUM(F286)*VLOOKUP(K286,Gehaltsklassen!$B$34:$D$38,2,FALSE)*C286)</f>
        <v/>
      </c>
      <c r="P286" s="86" t="str">
        <f>IF(OR(C286=""),"",SUM(F286,)*VLOOKUP(K286,Gehaltsklassen!$B$34:$D$38,3,FALSE))</f>
        <v/>
      </c>
      <c r="Q286" s="86" t="str">
        <f>IF(OR(C286=""),"",SUM(F286,)*VLOOKUP(K286,Gehaltsklassen!$B$34:$D$38,3,FALSE)*C286)</f>
        <v/>
      </c>
      <c r="R286" s="87" t="str">
        <f>IF(OR(C286=""),"",(SUM(G286)*VLOOKUP(M286,Gehaltsklassen!$B$34:$D$38,2,FALSE)))</f>
        <v/>
      </c>
      <c r="S286" s="87" t="str">
        <f>IF(OR(C286=""),"",(SUM(G286)*VLOOKUP(M286,Gehaltsklassen!$B$34:$D$38,2,FALSE))*C286)</f>
        <v/>
      </c>
      <c r="T286" s="417" t="str">
        <f>IF(OR(C286=""),"",(SUM(G286)*VLOOKUP(M286,Gehaltsklassen!$B$34:$D$38,3,FALSE)))</f>
        <v/>
      </c>
      <c r="U286" s="417" t="str">
        <f>IF(OR(C286=""),"",(SUM(G286)*VLOOKUP(M286,Gehaltsklassen!$B$34:$D$38,3,FALSE))*C286)</f>
        <v/>
      </c>
    </row>
    <row r="287" spans="1:21" ht="25.9" customHeight="1" x14ac:dyDescent="0.2">
      <c r="A287" s="74" t="str">
        <f>IF(D287="","",MAX($A$10:A286)+1)</f>
        <v/>
      </c>
      <c r="B287" s="82" t="str">
        <f>IF('N-Bedarf GL'!B286="","",'N-Bedarf GL'!B286)</f>
        <v/>
      </c>
      <c r="C287" s="204" t="str">
        <f>IF('N-Bedarf GL'!C286="","",'N-Bedarf GL'!C286)</f>
        <v/>
      </c>
      <c r="D287" s="81" t="str">
        <f>IF('N-Bedarf GL'!D286="","",'N-Bedarf GL'!D286)</f>
        <v/>
      </c>
      <c r="E287" s="83" t="str">
        <f>IF('N-Bedarf GL'!H286="","",'N-Bedarf GL'!H286)</f>
        <v/>
      </c>
      <c r="F287" s="32" t="str">
        <f t="shared" si="8"/>
        <v/>
      </c>
      <c r="G287" s="84" t="str">
        <f t="shared" si="9"/>
        <v/>
      </c>
      <c r="H287" s="85"/>
      <c r="I287" s="77" t="s">
        <v>261</v>
      </c>
      <c r="J287" s="2"/>
      <c r="K287" s="32" t="str">
        <f>IF(J287="","C",IF($I287="I",INDEX(Gehaltsklassen!A$11:A$15,MATCH(J287,Gehaltsklassen!C$11:C$15,1),1),IF($I287="II",INDEX(Gehaltsklassen!A$11:A$15,MATCH(J287,Gehaltsklassen!D$11:D$15,1),1),IF($I287="III",INDEX(Gehaltsklassen!A$11:A$15,MATCH(J287,Gehaltsklassen!E$11:E$15,1),1),"Falsche Bodenart"))))</f>
        <v>C</v>
      </c>
      <c r="L287" s="2"/>
      <c r="M287" s="32" t="str">
        <f>IF(L287="","C",IF($I287="I",INDEX(Gehaltsklassen!A$11:A$15,MATCH(L287,Gehaltsklassen!C$11:C$15,1),1),IF($I287="II",INDEX(Gehaltsklassen!A$11:A$15,MATCH(L287,Gehaltsklassen!D$11:D$15,1),1),IF($I287="III",INDEX(Gehaltsklassen!A$11:A$15,MATCH(L287,Gehaltsklassen!E$11:E$15,1),1),"Falsche Bodenart"))))</f>
        <v>C</v>
      </c>
      <c r="N287" s="86" t="str">
        <f>IF(OR(C287=""),"",SUM(F287)*VLOOKUP(K287,Gehaltsklassen!$B$34:$D$38,2,FALSE))</f>
        <v/>
      </c>
      <c r="O287" s="86" t="str">
        <f>IF(OR(C287=""),"",SUM(F287)*VLOOKUP(K287,Gehaltsklassen!$B$34:$D$38,2,FALSE)*C287)</f>
        <v/>
      </c>
      <c r="P287" s="86" t="str">
        <f>IF(OR(C287=""),"",SUM(F287,)*VLOOKUP(K287,Gehaltsklassen!$B$34:$D$38,3,FALSE))</f>
        <v/>
      </c>
      <c r="Q287" s="86" t="str">
        <f>IF(OR(C287=""),"",SUM(F287,)*VLOOKUP(K287,Gehaltsklassen!$B$34:$D$38,3,FALSE)*C287)</f>
        <v/>
      </c>
      <c r="R287" s="87" t="str">
        <f>IF(OR(C287=""),"",(SUM(G287)*VLOOKUP(M287,Gehaltsklassen!$B$34:$D$38,2,FALSE)))</f>
        <v/>
      </c>
      <c r="S287" s="87" t="str">
        <f>IF(OR(C287=""),"",(SUM(G287)*VLOOKUP(M287,Gehaltsklassen!$B$34:$D$38,2,FALSE))*C287)</f>
        <v/>
      </c>
      <c r="T287" s="417" t="str">
        <f>IF(OR(C287=""),"",(SUM(G287)*VLOOKUP(M287,Gehaltsklassen!$B$34:$D$38,3,FALSE)))</f>
        <v/>
      </c>
      <c r="U287" s="417" t="str">
        <f>IF(OR(C287=""),"",(SUM(G287)*VLOOKUP(M287,Gehaltsklassen!$B$34:$D$38,3,FALSE))*C287)</f>
        <v/>
      </c>
    </row>
    <row r="288" spans="1:21" ht="25.9" customHeight="1" x14ac:dyDescent="0.2">
      <c r="A288" s="74" t="str">
        <f>IF(D288="","",MAX($A$10:A287)+1)</f>
        <v/>
      </c>
      <c r="B288" s="82" t="str">
        <f>IF('N-Bedarf GL'!B287="","",'N-Bedarf GL'!B287)</f>
        <v/>
      </c>
      <c r="C288" s="204" t="str">
        <f>IF('N-Bedarf GL'!C287="","",'N-Bedarf GL'!C287)</f>
        <v/>
      </c>
      <c r="D288" s="81" t="str">
        <f>IF('N-Bedarf GL'!D287="","",'N-Bedarf GL'!D287)</f>
        <v/>
      </c>
      <c r="E288" s="83" t="str">
        <f>IF('N-Bedarf GL'!H287="","",'N-Bedarf GL'!H287)</f>
        <v/>
      </c>
      <c r="F288" s="32" t="str">
        <f t="shared" si="8"/>
        <v/>
      </c>
      <c r="G288" s="84" t="str">
        <f t="shared" si="9"/>
        <v/>
      </c>
      <c r="H288" s="85"/>
      <c r="I288" s="77" t="s">
        <v>261</v>
      </c>
      <c r="J288" s="2"/>
      <c r="K288" s="32" t="str">
        <f>IF(J288="","C",IF($I288="I",INDEX(Gehaltsklassen!A$11:A$15,MATCH(J288,Gehaltsklassen!C$11:C$15,1),1),IF($I288="II",INDEX(Gehaltsklassen!A$11:A$15,MATCH(J288,Gehaltsklassen!D$11:D$15,1),1),IF($I288="III",INDEX(Gehaltsklassen!A$11:A$15,MATCH(J288,Gehaltsklassen!E$11:E$15,1),1),"Falsche Bodenart"))))</f>
        <v>C</v>
      </c>
      <c r="L288" s="2"/>
      <c r="M288" s="32" t="str">
        <f>IF(L288="","C",IF($I288="I",INDEX(Gehaltsklassen!A$11:A$15,MATCH(L288,Gehaltsklassen!C$11:C$15,1),1),IF($I288="II",INDEX(Gehaltsklassen!A$11:A$15,MATCH(L288,Gehaltsklassen!D$11:D$15,1),1),IF($I288="III",INDEX(Gehaltsklassen!A$11:A$15,MATCH(L288,Gehaltsklassen!E$11:E$15,1),1),"Falsche Bodenart"))))</f>
        <v>C</v>
      </c>
      <c r="N288" s="86" t="str">
        <f>IF(OR(C288=""),"",SUM(F288)*VLOOKUP(K288,Gehaltsklassen!$B$34:$D$38,2,FALSE))</f>
        <v/>
      </c>
      <c r="O288" s="86" t="str">
        <f>IF(OR(C288=""),"",SUM(F288)*VLOOKUP(K288,Gehaltsklassen!$B$34:$D$38,2,FALSE)*C288)</f>
        <v/>
      </c>
      <c r="P288" s="86" t="str">
        <f>IF(OR(C288=""),"",SUM(F288,)*VLOOKUP(K288,Gehaltsklassen!$B$34:$D$38,3,FALSE))</f>
        <v/>
      </c>
      <c r="Q288" s="86" t="str">
        <f>IF(OR(C288=""),"",SUM(F288,)*VLOOKUP(K288,Gehaltsklassen!$B$34:$D$38,3,FALSE)*C288)</f>
        <v/>
      </c>
      <c r="R288" s="87" t="str">
        <f>IF(OR(C288=""),"",(SUM(G288)*VLOOKUP(M288,Gehaltsklassen!$B$34:$D$38,2,FALSE)))</f>
        <v/>
      </c>
      <c r="S288" s="87" t="str">
        <f>IF(OR(C288=""),"",(SUM(G288)*VLOOKUP(M288,Gehaltsklassen!$B$34:$D$38,2,FALSE))*C288)</f>
        <v/>
      </c>
      <c r="T288" s="417" t="str">
        <f>IF(OR(C288=""),"",(SUM(G288)*VLOOKUP(M288,Gehaltsklassen!$B$34:$D$38,3,FALSE)))</f>
        <v/>
      </c>
      <c r="U288" s="417" t="str">
        <f>IF(OR(C288=""),"",(SUM(G288)*VLOOKUP(M288,Gehaltsklassen!$B$34:$D$38,3,FALSE))*C288)</f>
        <v/>
      </c>
    </row>
    <row r="289" spans="1:21" ht="25.9" customHeight="1" x14ac:dyDescent="0.2">
      <c r="A289" s="74" t="str">
        <f>IF(D289="","",MAX($A$10:A288)+1)</f>
        <v/>
      </c>
      <c r="B289" s="82" t="str">
        <f>IF('N-Bedarf GL'!B288="","",'N-Bedarf GL'!B288)</f>
        <v/>
      </c>
      <c r="C289" s="204" t="str">
        <f>IF('N-Bedarf GL'!C288="","",'N-Bedarf GL'!C288)</f>
        <v/>
      </c>
      <c r="D289" s="81" t="str">
        <f>IF('N-Bedarf GL'!D288="","",'N-Bedarf GL'!D288)</f>
        <v/>
      </c>
      <c r="E289" s="83" t="str">
        <f>IF('N-Bedarf GL'!H288="","",'N-Bedarf GL'!H288)</f>
        <v/>
      </c>
      <c r="F289" s="32" t="str">
        <f t="shared" si="8"/>
        <v/>
      </c>
      <c r="G289" s="84" t="str">
        <f t="shared" si="9"/>
        <v/>
      </c>
      <c r="H289" s="85"/>
      <c r="I289" s="77" t="s">
        <v>261</v>
      </c>
      <c r="J289" s="2"/>
      <c r="K289" s="32" t="str">
        <f>IF(J289="","C",IF($I289="I",INDEX(Gehaltsklassen!A$11:A$15,MATCH(J289,Gehaltsklassen!C$11:C$15,1),1),IF($I289="II",INDEX(Gehaltsklassen!A$11:A$15,MATCH(J289,Gehaltsklassen!D$11:D$15,1),1),IF($I289="III",INDEX(Gehaltsklassen!A$11:A$15,MATCH(J289,Gehaltsklassen!E$11:E$15,1),1),"Falsche Bodenart"))))</f>
        <v>C</v>
      </c>
      <c r="L289" s="2"/>
      <c r="M289" s="32" t="str">
        <f>IF(L289="","C",IF($I289="I",INDEX(Gehaltsklassen!A$11:A$15,MATCH(L289,Gehaltsklassen!C$11:C$15,1),1),IF($I289="II",INDEX(Gehaltsklassen!A$11:A$15,MATCH(L289,Gehaltsklassen!D$11:D$15,1),1),IF($I289="III",INDEX(Gehaltsklassen!A$11:A$15,MATCH(L289,Gehaltsklassen!E$11:E$15,1),1),"Falsche Bodenart"))))</f>
        <v>C</v>
      </c>
      <c r="N289" s="86" t="str">
        <f>IF(OR(C289=""),"",SUM(F289)*VLOOKUP(K289,Gehaltsklassen!$B$34:$D$38,2,FALSE))</f>
        <v/>
      </c>
      <c r="O289" s="86" t="str">
        <f>IF(OR(C289=""),"",SUM(F289)*VLOOKUP(K289,Gehaltsklassen!$B$34:$D$38,2,FALSE)*C289)</f>
        <v/>
      </c>
      <c r="P289" s="86" t="str">
        <f>IF(OR(C289=""),"",SUM(F289,)*VLOOKUP(K289,Gehaltsklassen!$B$34:$D$38,3,FALSE))</f>
        <v/>
      </c>
      <c r="Q289" s="86" t="str">
        <f>IF(OR(C289=""),"",SUM(F289,)*VLOOKUP(K289,Gehaltsklassen!$B$34:$D$38,3,FALSE)*C289)</f>
        <v/>
      </c>
      <c r="R289" s="87" t="str">
        <f>IF(OR(C289=""),"",(SUM(G289)*VLOOKUP(M289,Gehaltsklassen!$B$34:$D$38,2,FALSE)))</f>
        <v/>
      </c>
      <c r="S289" s="87" t="str">
        <f>IF(OR(C289=""),"",(SUM(G289)*VLOOKUP(M289,Gehaltsklassen!$B$34:$D$38,2,FALSE))*C289)</f>
        <v/>
      </c>
      <c r="T289" s="417" t="str">
        <f>IF(OR(C289=""),"",(SUM(G289)*VLOOKUP(M289,Gehaltsklassen!$B$34:$D$38,3,FALSE)))</f>
        <v/>
      </c>
      <c r="U289" s="417" t="str">
        <f>IF(OR(C289=""),"",(SUM(G289)*VLOOKUP(M289,Gehaltsklassen!$B$34:$D$38,3,FALSE))*C289)</f>
        <v/>
      </c>
    </row>
    <row r="290" spans="1:21" ht="25.9" customHeight="1" x14ac:dyDescent="0.2">
      <c r="A290" s="74" t="str">
        <f>IF(D290="","",MAX($A$10:A289)+1)</f>
        <v/>
      </c>
      <c r="B290" s="82" t="str">
        <f>IF('N-Bedarf GL'!B289="","",'N-Bedarf GL'!B289)</f>
        <v/>
      </c>
      <c r="C290" s="204" t="str">
        <f>IF('N-Bedarf GL'!C289="","",'N-Bedarf GL'!C289)</f>
        <v/>
      </c>
      <c r="D290" s="81" t="str">
        <f>IF('N-Bedarf GL'!D289="","",'N-Bedarf GL'!D289)</f>
        <v/>
      </c>
      <c r="E290" s="83" t="str">
        <f>IF('N-Bedarf GL'!H289="","",'N-Bedarf GL'!H289)</f>
        <v/>
      </c>
      <c r="F290" s="32" t="str">
        <f t="shared" si="8"/>
        <v/>
      </c>
      <c r="G290" s="84" t="str">
        <f t="shared" si="9"/>
        <v/>
      </c>
      <c r="H290" s="85"/>
      <c r="I290" s="77" t="s">
        <v>261</v>
      </c>
      <c r="J290" s="2"/>
      <c r="K290" s="32" t="str">
        <f>IF(J290="","C",IF($I290="I",INDEX(Gehaltsklassen!A$11:A$15,MATCH(J290,Gehaltsklassen!C$11:C$15,1),1),IF($I290="II",INDEX(Gehaltsklassen!A$11:A$15,MATCH(J290,Gehaltsklassen!D$11:D$15,1),1),IF($I290="III",INDEX(Gehaltsklassen!A$11:A$15,MATCH(J290,Gehaltsklassen!E$11:E$15,1),1),"Falsche Bodenart"))))</f>
        <v>C</v>
      </c>
      <c r="L290" s="2"/>
      <c r="M290" s="32" t="str">
        <f>IF(L290="","C",IF($I290="I",INDEX(Gehaltsklassen!A$11:A$15,MATCH(L290,Gehaltsklassen!C$11:C$15,1),1),IF($I290="II",INDEX(Gehaltsklassen!A$11:A$15,MATCH(L290,Gehaltsklassen!D$11:D$15,1),1),IF($I290="III",INDEX(Gehaltsklassen!A$11:A$15,MATCH(L290,Gehaltsklassen!E$11:E$15,1),1),"Falsche Bodenart"))))</f>
        <v>C</v>
      </c>
      <c r="N290" s="86" t="str">
        <f>IF(OR(C290=""),"",SUM(F290)*VLOOKUP(K290,Gehaltsklassen!$B$34:$D$38,2,FALSE))</f>
        <v/>
      </c>
      <c r="O290" s="86" t="str">
        <f>IF(OR(C290=""),"",SUM(F290)*VLOOKUP(K290,Gehaltsklassen!$B$34:$D$38,2,FALSE)*C290)</f>
        <v/>
      </c>
      <c r="P290" s="86" t="str">
        <f>IF(OR(C290=""),"",SUM(F290,)*VLOOKUP(K290,Gehaltsklassen!$B$34:$D$38,3,FALSE))</f>
        <v/>
      </c>
      <c r="Q290" s="86" t="str">
        <f>IF(OR(C290=""),"",SUM(F290,)*VLOOKUP(K290,Gehaltsklassen!$B$34:$D$38,3,FALSE)*C290)</f>
        <v/>
      </c>
      <c r="R290" s="87" t="str">
        <f>IF(OR(C290=""),"",(SUM(G290)*VLOOKUP(M290,Gehaltsklassen!$B$34:$D$38,2,FALSE)))</f>
        <v/>
      </c>
      <c r="S290" s="87" t="str">
        <f>IF(OR(C290=""),"",(SUM(G290)*VLOOKUP(M290,Gehaltsklassen!$B$34:$D$38,2,FALSE))*C290)</f>
        <v/>
      </c>
      <c r="T290" s="417" t="str">
        <f>IF(OR(C290=""),"",(SUM(G290)*VLOOKUP(M290,Gehaltsklassen!$B$34:$D$38,3,FALSE)))</f>
        <v/>
      </c>
      <c r="U290" s="417" t="str">
        <f>IF(OR(C290=""),"",(SUM(G290)*VLOOKUP(M290,Gehaltsklassen!$B$34:$D$38,3,FALSE))*C290)</f>
        <v/>
      </c>
    </row>
    <row r="291" spans="1:21" ht="25.9" customHeight="1" x14ac:dyDescent="0.2">
      <c r="A291" s="74" t="str">
        <f>IF(D291="","",MAX($A$10:A290)+1)</f>
        <v/>
      </c>
      <c r="B291" s="82" t="str">
        <f>IF('N-Bedarf GL'!B290="","",'N-Bedarf GL'!B290)</f>
        <v/>
      </c>
      <c r="C291" s="204" t="str">
        <f>IF('N-Bedarf GL'!C290="","",'N-Bedarf GL'!C290)</f>
        <v/>
      </c>
      <c r="D291" s="81" t="str">
        <f>IF('N-Bedarf GL'!D290="","",'N-Bedarf GL'!D290)</f>
        <v/>
      </c>
      <c r="E291" s="83" t="str">
        <f>IF('N-Bedarf GL'!H290="","",'N-Bedarf GL'!H290)</f>
        <v/>
      </c>
      <c r="F291" s="32" t="str">
        <f t="shared" si="8"/>
        <v/>
      </c>
      <c r="G291" s="84" t="str">
        <f t="shared" si="9"/>
        <v/>
      </c>
      <c r="H291" s="85"/>
      <c r="I291" s="77" t="s">
        <v>261</v>
      </c>
      <c r="J291" s="2"/>
      <c r="K291" s="32" t="str">
        <f>IF(J291="","C",IF($I291="I",INDEX(Gehaltsklassen!A$11:A$15,MATCH(J291,Gehaltsklassen!C$11:C$15,1),1),IF($I291="II",INDEX(Gehaltsklassen!A$11:A$15,MATCH(J291,Gehaltsklassen!D$11:D$15,1),1),IF($I291="III",INDEX(Gehaltsklassen!A$11:A$15,MATCH(J291,Gehaltsklassen!E$11:E$15,1),1),"Falsche Bodenart"))))</f>
        <v>C</v>
      </c>
      <c r="L291" s="2"/>
      <c r="M291" s="32" t="str">
        <f>IF(L291="","C",IF($I291="I",INDEX(Gehaltsklassen!A$11:A$15,MATCH(L291,Gehaltsklassen!C$11:C$15,1),1),IF($I291="II",INDEX(Gehaltsklassen!A$11:A$15,MATCH(L291,Gehaltsklassen!D$11:D$15,1),1),IF($I291="III",INDEX(Gehaltsklassen!A$11:A$15,MATCH(L291,Gehaltsklassen!E$11:E$15,1),1),"Falsche Bodenart"))))</f>
        <v>C</v>
      </c>
      <c r="N291" s="86" t="str">
        <f>IF(OR(C291=""),"",SUM(F291)*VLOOKUP(K291,Gehaltsklassen!$B$34:$D$38,2,FALSE))</f>
        <v/>
      </c>
      <c r="O291" s="86" t="str">
        <f>IF(OR(C291=""),"",SUM(F291)*VLOOKUP(K291,Gehaltsklassen!$B$34:$D$38,2,FALSE)*C291)</f>
        <v/>
      </c>
      <c r="P291" s="86" t="str">
        <f>IF(OR(C291=""),"",SUM(F291,)*VLOOKUP(K291,Gehaltsklassen!$B$34:$D$38,3,FALSE))</f>
        <v/>
      </c>
      <c r="Q291" s="86" t="str">
        <f>IF(OR(C291=""),"",SUM(F291,)*VLOOKUP(K291,Gehaltsklassen!$B$34:$D$38,3,FALSE)*C291)</f>
        <v/>
      </c>
      <c r="R291" s="87" t="str">
        <f>IF(OR(C291=""),"",(SUM(G291)*VLOOKUP(M291,Gehaltsklassen!$B$34:$D$38,2,FALSE)))</f>
        <v/>
      </c>
      <c r="S291" s="87" t="str">
        <f>IF(OR(C291=""),"",(SUM(G291)*VLOOKUP(M291,Gehaltsklassen!$B$34:$D$38,2,FALSE))*C291)</f>
        <v/>
      </c>
      <c r="T291" s="417" t="str">
        <f>IF(OR(C291=""),"",(SUM(G291)*VLOOKUP(M291,Gehaltsklassen!$B$34:$D$38,3,FALSE)))</f>
        <v/>
      </c>
      <c r="U291" s="417" t="str">
        <f>IF(OR(C291=""),"",(SUM(G291)*VLOOKUP(M291,Gehaltsklassen!$B$34:$D$38,3,FALSE))*C291)</f>
        <v/>
      </c>
    </row>
    <row r="292" spans="1:21" ht="25.9" customHeight="1" x14ac:dyDescent="0.2">
      <c r="A292" s="74" t="str">
        <f>IF(D292="","",MAX($A$10:A291)+1)</f>
        <v/>
      </c>
      <c r="B292" s="82" t="str">
        <f>IF('N-Bedarf GL'!B291="","",'N-Bedarf GL'!B291)</f>
        <v/>
      </c>
      <c r="C292" s="204" t="str">
        <f>IF('N-Bedarf GL'!C291="","",'N-Bedarf GL'!C291)</f>
        <v/>
      </c>
      <c r="D292" s="81" t="str">
        <f>IF('N-Bedarf GL'!D291="","",'N-Bedarf GL'!D291)</f>
        <v/>
      </c>
      <c r="E292" s="83" t="str">
        <f>IF('N-Bedarf GL'!H291="","",'N-Bedarf GL'!H291)</f>
        <v/>
      </c>
      <c r="F292" s="32" t="str">
        <f t="shared" si="8"/>
        <v/>
      </c>
      <c r="G292" s="84" t="str">
        <f t="shared" si="9"/>
        <v/>
      </c>
      <c r="H292" s="85"/>
      <c r="I292" s="77" t="s">
        <v>261</v>
      </c>
      <c r="J292" s="2"/>
      <c r="K292" s="32" t="str">
        <f>IF(J292="","C",IF($I292="I",INDEX(Gehaltsklassen!A$11:A$15,MATCH(J292,Gehaltsklassen!C$11:C$15,1),1),IF($I292="II",INDEX(Gehaltsklassen!A$11:A$15,MATCH(J292,Gehaltsklassen!D$11:D$15,1),1),IF($I292="III",INDEX(Gehaltsklassen!A$11:A$15,MATCH(J292,Gehaltsklassen!E$11:E$15,1),1),"Falsche Bodenart"))))</f>
        <v>C</v>
      </c>
      <c r="L292" s="2"/>
      <c r="M292" s="32" t="str">
        <f>IF(L292="","C",IF($I292="I",INDEX(Gehaltsklassen!A$11:A$15,MATCH(L292,Gehaltsklassen!C$11:C$15,1),1),IF($I292="II",INDEX(Gehaltsklassen!A$11:A$15,MATCH(L292,Gehaltsklassen!D$11:D$15,1),1),IF($I292="III",INDEX(Gehaltsklassen!A$11:A$15,MATCH(L292,Gehaltsklassen!E$11:E$15,1),1),"Falsche Bodenart"))))</f>
        <v>C</v>
      </c>
      <c r="N292" s="86" t="str">
        <f>IF(OR(C292=""),"",SUM(F292)*VLOOKUP(K292,Gehaltsklassen!$B$34:$D$38,2,FALSE))</f>
        <v/>
      </c>
      <c r="O292" s="86" t="str">
        <f>IF(OR(C292=""),"",SUM(F292)*VLOOKUP(K292,Gehaltsklassen!$B$34:$D$38,2,FALSE)*C292)</f>
        <v/>
      </c>
      <c r="P292" s="86" t="str">
        <f>IF(OR(C292=""),"",SUM(F292,)*VLOOKUP(K292,Gehaltsklassen!$B$34:$D$38,3,FALSE))</f>
        <v/>
      </c>
      <c r="Q292" s="86" t="str">
        <f>IF(OR(C292=""),"",SUM(F292,)*VLOOKUP(K292,Gehaltsklassen!$B$34:$D$38,3,FALSE)*C292)</f>
        <v/>
      </c>
      <c r="R292" s="87" t="str">
        <f>IF(OR(C292=""),"",(SUM(G292)*VLOOKUP(M292,Gehaltsklassen!$B$34:$D$38,2,FALSE)))</f>
        <v/>
      </c>
      <c r="S292" s="87" t="str">
        <f>IF(OR(C292=""),"",(SUM(G292)*VLOOKUP(M292,Gehaltsklassen!$B$34:$D$38,2,FALSE))*C292)</f>
        <v/>
      </c>
      <c r="T292" s="417" t="str">
        <f>IF(OR(C292=""),"",(SUM(G292)*VLOOKUP(M292,Gehaltsklassen!$B$34:$D$38,3,FALSE)))</f>
        <v/>
      </c>
      <c r="U292" s="417" t="str">
        <f>IF(OR(C292=""),"",(SUM(G292)*VLOOKUP(M292,Gehaltsklassen!$B$34:$D$38,3,FALSE))*C292)</f>
        <v/>
      </c>
    </row>
    <row r="293" spans="1:21" ht="25.9" customHeight="1" x14ac:dyDescent="0.2">
      <c r="A293" s="74" t="str">
        <f>IF(D293="","",MAX($A$10:A292)+1)</f>
        <v/>
      </c>
      <c r="B293" s="82" t="str">
        <f>IF('N-Bedarf GL'!B292="","",'N-Bedarf GL'!B292)</f>
        <v/>
      </c>
      <c r="C293" s="204" t="str">
        <f>IF('N-Bedarf GL'!C292="","",'N-Bedarf GL'!C292)</f>
        <v/>
      </c>
      <c r="D293" s="81" t="str">
        <f>IF('N-Bedarf GL'!D292="","",'N-Bedarf GL'!D292)</f>
        <v/>
      </c>
      <c r="E293" s="83" t="str">
        <f>IF('N-Bedarf GL'!H292="","",'N-Bedarf GL'!H292)</f>
        <v/>
      </c>
      <c r="F293" s="32" t="str">
        <f t="shared" si="8"/>
        <v/>
      </c>
      <c r="G293" s="84" t="str">
        <f t="shared" si="9"/>
        <v/>
      </c>
      <c r="H293" s="85"/>
      <c r="I293" s="77" t="s">
        <v>261</v>
      </c>
      <c r="J293" s="2"/>
      <c r="K293" s="32" t="str">
        <f>IF(J293="","C",IF($I293="I",INDEX(Gehaltsklassen!A$11:A$15,MATCH(J293,Gehaltsklassen!C$11:C$15,1),1),IF($I293="II",INDEX(Gehaltsklassen!A$11:A$15,MATCH(J293,Gehaltsklassen!D$11:D$15,1),1),IF($I293="III",INDEX(Gehaltsklassen!A$11:A$15,MATCH(J293,Gehaltsklassen!E$11:E$15,1),1),"Falsche Bodenart"))))</f>
        <v>C</v>
      </c>
      <c r="L293" s="2"/>
      <c r="M293" s="32" t="str">
        <f>IF(L293="","C",IF($I293="I",INDEX(Gehaltsklassen!A$11:A$15,MATCH(L293,Gehaltsklassen!C$11:C$15,1),1),IF($I293="II",INDEX(Gehaltsklassen!A$11:A$15,MATCH(L293,Gehaltsklassen!D$11:D$15,1),1),IF($I293="III",INDEX(Gehaltsklassen!A$11:A$15,MATCH(L293,Gehaltsklassen!E$11:E$15,1),1),"Falsche Bodenart"))))</f>
        <v>C</v>
      </c>
      <c r="N293" s="86" t="str">
        <f>IF(OR(C293=""),"",SUM(F293)*VLOOKUP(K293,Gehaltsklassen!$B$34:$D$38,2,FALSE))</f>
        <v/>
      </c>
      <c r="O293" s="86" t="str">
        <f>IF(OR(C293=""),"",SUM(F293)*VLOOKUP(K293,Gehaltsklassen!$B$34:$D$38,2,FALSE)*C293)</f>
        <v/>
      </c>
      <c r="P293" s="86" t="str">
        <f>IF(OR(C293=""),"",SUM(F293,)*VLOOKUP(K293,Gehaltsklassen!$B$34:$D$38,3,FALSE))</f>
        <v/>
      </c>
      <c r="Q293" s="86" t="str">
        <f>IF(OR(C293=""),"",SUM(F293,)*VLOOKUP(K293,Gehaltsklassen!$B$34:$D$38,3,FALSE)*C293)</f>
        <v/>
      </c>
      <c r="R293" s="87" t="str">
        <f>IF(OR(C293=""),"",(SUM(G293)*VLOOKUP(M293,Gehaltsklassen!$B$34:$D$38,2,FALSE)))</f>
        <v/>
      </c>
      <c r="S293" s="87" t="str">
        <f>IF(OR(C293=""),"",(SUM(G293)*VLOOKUP(M293,Gehaltsklassen!$B$34:$D$38,2,FALSE))*C293)</f>
        <v/>
      </c>
      <c r="T293" s="417" t="str">
        <f>IF(OR(C293=""),"",(SUM(G293)*VLOOKUP(M293,Gehaltsklassen!$B$34:$D$38,3,FALSE)))</f>
        <v/>
      </c>
      <c r="U293" s="417" t="str">
        <f>IF(OR(C293=""),"",(SUM(G293)*VLOOKUP(M293,Gehaltsklassen!$B$34:$D$38,3,FALSE))*C293)</f>
        <v/>
      </c>
    </row>
    <row r="294" spans="1:21" ht="25.9" customHeight="1" x14ac:dyDescent="0.2">
      <c r="A294" s="74" t="str">
        <f>IF(D294="","",MAX($A$10:A293)+1)</f>
        <v/>
      </c>
      <c r="B294" s="82" t="str">
        <f>IF('N-Bedarf GL'!B293="","",'N-Bedarf GL'!B293)</f>
        <v/>
      </c>
      <c r="C294" s="204" t="str">
        <f>IF('N-Bedarf GL'!C293="","",'N-Bedarf GL'!C293)</f>
        <v/>
      </c>
      <c r="D294" s="81" t="str">
        <f>IF('N-Bedarf GL'!D293="","",'N-Bedarf GL'!D293)</f>
        <v/>
      </c>
      <c r="E294" s="83" t="str">
        <f>IF('N-Bedarf GL'!H293="","",'N-Bedarf GL'!H293)</f>
        <v/>
      </c>
      <c r="F294" s="32" t="str">
        <f t="shared" si="8"/>
        <v/>
      </c>
      <c r="G294" s="84" t="str">
        <f t="shared" si="9"/>
        <v/>
      </c>
      <c r="H294" s="85"/>
      <c r="I294" s="77" t="s">
        <v>261</v>
      </c>
      <c r="J294" s="2"/>
      <c r="K294" s="32" t="str">
        <f>IF(J294="","C",IF($I294="I",INDEX(Gehaltsklassen!A$11:A$15,MATCH(J294,Gehaltsklassen!C$11:C$15,1),1),IF($I294="II",INDEX(Gehaltsklassen!A$11:A$15,MATCH(J294,Gehaltsklassen!D$11:D$15,1),1),IF($I294="III",INDEX(Gehaltsklassen!A$11:A$15,MATCH(J294,Gehaltsklassen!E$11:E$15,1),1),"Falsche Bodenart"))))</f>
        <v>C</v>
      </c>
      <c r="L294" s="2"/>
      <c r="M294" s="32" t="str">
        <f>IF(L294="","C",IF($I294="I",INDEX(Gehaltsklassen!A$11:A$15,MATCH(L294,Gehaltsklassen!C$11:C$15,1),1),IF($I294="II",INDEX(Gehaltsklassen!A$11:A$15,MATCH(L294,Gehaltsklassen!D$11:D$15,1),1),IF($I294="III",INDEX(Gehaltsklassen!A$11:A$15,MATCH(L294,Gehaltsklassen!E$11:E$15,1),1),"Falsche Bodenart"))))</f>
        <v>C</v>
      </c>
      <c r="N294" s="86" t="str">
        <f>IF(OR(C294=""),"",SUM(F294)*VLOOKUP(K294,Gehaltsklassen!$B$34:$D$38,2,FALSE))</f>
        <v/>
      </c>
      <c r="O294" s="86" t="str">
        <f>IF(OR(C294=""),"",SUM(F294)*VLOOKUP(K294,Gehaltsklassen!$B$34:$D$38,2,FALSE)*C294)</f>
        <v/>
      </c>
      <c r="P294" s="86" t="str">
        <f>IF(OR(C294=""),"",SUM(F294,)*VLOOKUP(K294,Gehaltsklassen!$B$34:$D$38,3,FALSE))</f>
        <v/>
      </c>
      <c r="Q294" s="86" t="str">
        <f>IF(OR(C294=""),"",SUM(F294,)*VLOOKUP(K294,Gehaltsklassen!$B$34:$D$38,3,FALSE)*C294)</f>
        <v/>
      </c>
      <c r="R294" s="87" t="str">
        <f>IF(OR(C294=""),"",(SUM(G294)*VLOOKUP(M294,Gehaltsklassen!$B$34:$D$38,2,FALSE)))</f>
        <v/>
      </c>
      <c r="S294" s="87" t="str">
        <f>IF(OR(C294=""),"",(SUM(G294)*VLOOKUP(M294,Gehaltsklassen!$B$34:$D$38,2,FALSE))*C294)</f>
        <v/>
      </c>
      <c r="T294" s="417" t="str">
        <f>IF(OR(C294=""),"",(SUM(G294)*VLOOKUP(M294,Gehaltsklassen!$B$34:$D$38,3,FALSE)))</f>
        <v/>
      </c>
      <c r="U294" s="417" t="str">
        <f>IF(OR(C294=""),"",(SUM(G294)*VLOOKUP(M294,Gehaltsklassen!$B$34:$D$38,3,FALSE))*C294)</f>
        <v/>
      </c>
    </row>
    <row r="295" spans="1:21" ht="25.9" customHeight="1" x14ac:dyDescent="0.2">
      <c r="A295" s="74" t="str">
        <f>IF(D295="","",MAX($A$10:A294)+1)</f>
        <v/>
      </c>
      <c r="B295" s="82" t="str">
        <f>IF('N-Bedarf GL'!B294="","",'N-Bedarf GL'!B294)</f>
        <v/>
      </c>
      <c r="C295" s="204" t="str">
        <f>IF('N-Bedarf GL'!C294="","",'N-Bedarf GL'!C294)</f>
        <v/>
      </c>
      <c r="D295" s="81" t="str">
        <f>IF('N-Bedarf GL'!D294="","",'N-Bedarf GL'!D294)</f>
        <v/>
      </c>
      <c r="E295" s="83" t="str">
        <f>IF('N-Bedarf GL'!H294="","",'N-Bedarf GL'!H294)</f>
        <v/>
      </c>
      <c r="F295" s="32" t="str">
        <f t="shared" si="8"/>
        <v/>
      </c>
      <c r="G295" s="84" t="str">
        <f t="shared" si="9"/>
        <v/>
      </c>
      <c r="H295" s="85"/>
      <c r="I295" s="77" t="s">
        <v>261</v>
      </c>
      <c r="J295" s="2"/>
      <c r="K295" s="32" t="str">
        <f>IF(J295="","C",IF($I295="I",INDEX(Gehaltsklassen!A$11:A$15,MATCH(J295,Gehaltsklassen!C$11:C$15,1),1),IF($I295="II",INDEX(Gehaltsklassen!A$11:A$15,MATCH(J295,Gehaltsklassen!D$11:D$15,1),1),IF($I295="III",INDEX(Gehaltsklassen!A$11:A$15,MATCH(J295,Gehaltsklassen!E$11:E$15,1),1),"Falsche Bodenart"))))</f>
        <v>C</v>
      </c>
      <c r="L295" s="2"/>
      <c r="M295" s="32" t="str">
        <f>IF(L295="","C",IF($I295="I",INDEX(Gehaltsklassen!A$11:A$15,MATCH(L295,Gehaltsklassen!C$11:C$15,1),1),IF($I295="II",INDEX(Gehaltsklassen!A$11:A$15,MATCH(L295,Gehaltsklassen!D$11:D$15,1),1),IF($I295="III",INDEX(Gehaltsklassen!A$11:A$15,MATCH(L295,Gehaltsklassen!E$11:E$15,1),1),"Falsche Bodenart"))))</f>
        <v>C</v>
      </c>
      <c r="N295" s="86" t="str">
        <f>IF(OR(C295=""),"",SUM(F295)*VLOOKUP(K295,Gehaltsklassen!$B$34:$D$38,2,FALSE))</f>
        <v/>
      </c>
      <c r="O295" s="86" t="str">
        <f>IF(OR(C295=""),"",SUM(F295)*VLOOKUP(K295,Gehaltsklassen!$B$34:$D$38,2,FALSE)*C295)</f>
        <v/>
      </c>
      <c r="P295" s="86" t="str">
        <f>IF(OR(C295=""),"",SUM(F295,)*VLOOKUP(K295,Gehaltsklassen!$B$34:$D$38,3,FALSE))</f>
        <v/>
      </c>
      <c r="Q295" s="86" t="str">
        <f>IF(OR(C295=""),"",SUM(F295,)*VLOOKUP(K295,Gehaltsklassen!$B$34:$D$38,3,FALSE)*C295)</f>
        <v/>
      </c>
      <c r="R295" s="87" t="str">
        <f>IF(OR(C295=""),"",(SUM(G295)*VLOOKUP(M295,Gehaltsklassen!$B$34:$D$38,2,FALSE)))</f>
        <v/>
      </c>
      <c r="S295" s="87" t="str">
        <f>IF(OR(C295=""),"",(SUM(G295)*VLOOKUP(M295,Gehaltsklassen!$B$34:$D$38,2,FALSE))*C295)</f>
        <v/>
      </c>
      <c r="T295" s="417" t="str">
        <f>IF(OR(C295=""),"",(SUM(G295)*VLOOKUP(M295,Gehaltsklassen!$B$34:$D$38,3,FALSE)))</f>
        <v/>
      </c>
      <c r="U295" s="417" t="str">
        <f>IF(OR(C295=""),"",(SUM(G295)*VLOOKUP(M295,Gehaltsklassen!$B$34:$D$38,3,FALSE))*C295)</f>
        <v/>
      </c>
    </row>
    <row r="296" spans="1:21" ht="25.9" customHeight="1" x14ac:dyDescent="0.2">
      <c r="A296" s="74" t="str">
        <f>IF(D296="","",MAX($A$10:A295)+1)</f>
        <v/>
      </c>
      <c r="B296" s="82" t="str">
        <f>IF('N-Bedarf GL'!B295="","",'N-Bedarf GL'!B295)</f>
        <v/>
      </c>
      <c r="C296" s="204" t="str">
        <f>IF('N-Bedarf GL'!C295="","",'N-Bedarf GL'!C295)</f>
        <v/>
      </c>
      <c r="D296" s="81" t="str">
        <f>IF('N-Bedarf GL'!D295="","",'N-Bedarf GL'!D295)</f>
        <v/>
      </c>
      <c r="E296" s="83" t="str">
        <f>IF('N-Bedarf GL'!H295="","",'N-Bedarf GL'!H295)</f>
        <v/>
      </c>
      <c r="F296" s="32" t="str">
        <f t="shared" si="8"/>
        <v/>
      </c>
      <c r="G296" s="84" t="str">
        <f t="shared" si="9"/>
        <v/>
      </c>
      <c r="H296" s="85"/>
      <c r="I296" s="77" t="s">
        <v>261</v>
      </c>
      <c r="J296" s="2"/>
      <c r="K296" s="32" t="str">
        <f>IF(J296="","C",IF($I296="I",INDEX(Gehaltsklassen!A$11:A$15,MATCH(J296,Gehaltsklassen!C$11:C$15,1),1),IF($I296="II",INDEX(Gehaltsklassen!A$11:A$15,MATCH(J296,Gehaltsklassen!D$11:D$15,1),1),IF($I296="III",INDEX(Gehaltsklassen!A$11:A$15,MATCH(J296,Gehaltsklassen!E$11:E$15,1),1),"Falsche Bodenart"))))</f>
        <v>C</v>
      </c>
      <c r="L296" s="2"/>
      <c r="M296" s="32" t="str">
        <f>IF(L296="","C",IF($I296="I",INDEX(Gehaltsklassen!A$11:A$15,MATCH(L296,Gehaltsklassen!C$11:C$15,1),1),IF($I296="II",INDEX(Gehaltsklassen!A$11:A$15,MATCH(L296,Gehaltsklassen!D$11:D$15,1),1),IF($I296="III",INDEX(Gehaltsklassen!A$11:A$15,MATCH(L296,Gehaltsklassen!E$11:E$15,1),1),"Falsche Bodenart"))))</f>
        <v>C</v>
      </c>
      <c r="N296" s="86" t="str">
        <f>IF(OR(C296=""),"",SUM(F296)*VLOOKUP(K296,Gehaltsklassen!$B$34:$D$38,2,FALSE))</f>
        <v/>
      </c>
      <c r="O296" s="86" t="str">
        <f>IF(OR(C296=""),"",SUM(F296)*VLOOKUP(K296,Gehaltsklassen!$B$34:$D$38,2,FALSE)*C296)</f>
        <v/>
      </c>
      <c r="P296" s="86" t="str">
        <f>IF(OR(C296=""),"",SUM(F296,)*VLOOKUP(K296,Gehaltsklassen!$B$34:$D$38,3,FALSE))</f>
        <v/>
      </c>
      <c r="Q296" s="86" t="str">
        <f>IF(OR(C296=""),"",SUM(F296,)*VLOOKUP(K296,Gehaltsklassen!$B$34:$D$38,3,FALSE)*C296)</f>
        <v/>
      </c>
      <c r="R296" s="87" t="str">
        <f>IF(OR(C296=""),"",(SUM(G296)*VLOOKUP(M296,Gehaltsklassen!$B$34:$D$38,2,FALSE)))</f>
        <v/>
      </c>
      <c r="S296" s="87" t="str">
        <f>IF(OR(C296=""),"",(SUM(G296)*VLOOKUP(M296,Gehaltsklassen!$B$34:$D$38,2,FALSE))*C296)</f>
        <v/>
      </c>
      <c r="T296" s="417" t="str">
        <f>IF(OR(C296=""),"",(SUM(G296)*VLOOKUP(M296,Gehaltsklassen!$B$34:$D$38,3,FALSE)))</f>
        <v/>
      </c>
      <c r="U296" s="417" t="str">
        <f>IF(OR(C296=""),"",(SUM(G296)*VLOOKUP(M296,Gehaltsklassen!$B$34:$D$38,3,FALSE))*C296)</f>
        <v/>
      </c>
    </row>
    <row r="297" spans="1:21" ht="25.9" customHeight="1" x14ac:dyDescent="0.2">
      <c r="A297" s="74" t="str">
        <f>IF(D297="","",MAX($A$10:A296)+1)</f>
        <v/>
      </c>
      <c r="B297" s="82" t="str">
        <f>IF('N-Bedarf GL'!B296="","",'N-Bedarf GL'!B296)</f>
        <v/>
      </c>
      <c r="C297" s="204" t="str">
        <f>IF('N-Bedarf GL'!C296="","",'N-Bedarf GL'!C296)</f>
        <v/>
      </c>
      <c r="D297" s="81" t="str">
        <f>IF('N-Bedarf GL'!D296="","",'N-Bedarf GL'!D296)</f>
        <v/>
      </c>
      <c r="E297" s="83" t="str">
        <f>IF('N-Bedarf GL'!H296="","",'N-Bedarf GL'!H296)</f>
        <v/>
      </c>
      <c r="F297" s="32" t="str">
        <f t="shared" si="8"/>
        <v/>
      </c>
      <c r="G297" s="84" t="str">
        <f t="shared" si="9"/>
        <v/>
      </c>
      <c r="H297" s="85"/>
      <c r="I297" s="77" t="s">
        <v>261</v>
      </c>
      <c r="J297" s="2"/>
      <c r="K297" s="32" t="str">
        <f>IF(J297="","C",IF($I297="I",INDEX(Gehaltsklassen!A$11:A$15,MATCH(J297,Gehaltsklassen!C$11:C$15,1),1),IF($I297="II",INDEX(Gehaltsklassen!A$11:A$15,MATCH(J297,Gehaltsklassen!D$11:D$15,1),1),IF($I297="III",INDEX(Gehaltsklassen!A$11:A$15,MATCH(J297,Gehaltsklassen!E$11:E$15,1),1),"Falsche Bodenart"))))</f>
        <v>C</v>
      </c>
      <c r="L297" s="2"/>
      <c r="M297" s="32" t="str">
        <f>IF(L297="","C",IF($I297="I",INDEX(Gehaltsklassen!A$11:A$15,MATCH(L297,Gehaltsklassen!C$11:C$15,1),1),IF($I297="II",INDEX(Gehaltsklassen!A$11:A$15,MATCH(L297,Gehaltsklassen!D$11:D$15,1),1),IF($I297="III",INDEX(Gehaltsklassen!A$11:A$15,MATCH(L297,Gehaltsklassen!E$11:E$15,1),1),"Falsche Bodenart"))))</f>
        <v>C</v>
      </c>
      <c r="N297" s="86" t="str">
        <f>IF(OR(C297=""),"",SUM(F297)*VLOOKUP(K297,Gehaltsklassen!$B$34:$D$38,2,FALSE))</f>
        <v/>
      </c>
      <c r="O297" s="86" t="str">
        <f>IF(OR(C297=""),"",SUM(F297)*VLOOKUP(K297,Gehaltsklassen!$B$34:$D$38,2,FALSE)*C297)</f>
        <v/>
      </c>
      <c r="P297" s="86" t="str">
        <f>IF(OR(C297=""),"",SUM(F297,)*VLOOKUP(K297,Gehaltsklassen!$B$34:$D$38,3,FALSE))</f>
        <v/>
      </c>
      <c r="Q297" s="86" t="str">
        <f>IF(OR(C297=""),"",SUM(F297,)*VLOOKUP(K297,Gehaltsklassen!$B$34:$D$38,3,FALSE)*C297)</f>
        <v/>
      </c>
      <c r="R297" s="87" t="str">
        <f>IF(OR(C297=""),"",(SUM(G297)*VLOOKUP(M297,Gehaltsklassen!$B$34:$D$38,2,FALSE)))</f>
        <v/>
      </c>
      <c r="S297" s="87" t="str">
        <f>IF(OR(C297=""),"",(SUM(G297)*VLOOKUP(M297,Gehaltsklassen!$B$34:$D$38,2,FALSE))*C297)</f>
        <v/>
      </c>
      <c r="T297" s="417" t="str">
        <f>IF(OR(C297=""),"",(SUM(G297)*VLOOKUP(M297,Gehaltsklassen!$B$34:$D$38,3,FALSE)))</f>
        <v/>
      </c>
      <c r="U297" s="417" t="str">
        <f>IF(OR(C297=""),"",(SUM(G297)*VLOOKUP(M297,Gehaltsklassen!$B$34:$D$38,3,FALSE))*C297)</f>
        <v/>
      </c>
    </row>
    <row r="298" spans="1:21" ht="25.9" customHeight="1" x14ac:dyDescent="0.2">
      <c r="A298" s="74" t="str">
        <f>IF(D298="","",MAX($A$10:A297)+1)</f>
        <v/>
      </c>
      <c r="B298" s="82" t="str">
        <f>IF('N-Bedarf GL'!B297="","",'N-Bedarf GL'!B297)</f>
        <v/>
      </c>
      <c r="C298" s="204" t="str">
        <f>IF('N-Bedarf GL'!C297="","",'N-Bedarf GL'!C297)</f>
        <v/>
      </c>
      <c r="D298" s="81" t="str">
        <f>IF('N-Bedarf GL'!D297="","",'N-Bedarf GL'!D297)</f>
        <v/>
      </c>
      <c r="E298" s="83" t="str">
        <f>IF('N-Bedarf GL'!H297="","",'N-Bedarf GL'!H297)</f>
        <v/>
      </c>
      <c r="F298" s="32" t="str">
        <f t="shared" si="8"/>
        <v/>
      </c>
      <c r="G298" s="84" t="str">
        <f t="shared" si="9"/>
        <v/>
      </c>
      <c r="H298" s="85"/>
      <c r="I298" s="77" t="s">
        <v>261</v>
      </c>
      <c r="J298" s="2"/>
      <c r="K298" s="32" t="str">
        <f>IF(J298="","C",IF($I298="I",INDEX(Gehaltsklassen!A$11:A$15,MATCH(J298,Gehaltsklassen!C$11:C$15,1),1),IF($I298="II",INDEX(Gehaltsklassen!A$11:A$15,MATCH(J298,Gehaltsklassen!D$11:D$15,1),1),IF($I298="III",INDEX(Gehaltsklassen!A$11:A$15,MATCH(J298,Gehaltsklassen!E$11:E$15,1),1),"Falsche Bodenart"))))</f>
        <v>C</v>
      </c>
      <c r="L298" s="2"/>
      <c r="M298" s="32" t="str">
        <f>IF(L298="","C",IF($I298="I",INDEX(Gehaltsklassen!A$11:A$15,MATCH(L298,Gehaltsklassen!C$11:C$15,1),1),IF($I298="II",INDEX(Gehaltsklassen!A$11:A$15,MATCH(L298,Gehaltsklassen!D$11:D$15,1),1),IF($I298="III",INDEX(Gehaltsklassen!A$11:A$15,MATCH(L298,Gehaltsklassen!E$11:E$15,1),1),"Falsche Bodenart"))))</f>
        <v>C</v>
      </c>
      <c r="N298" s="86" t="str">
        <f>IF(OR(C298=""),"",SUM(F298)*VLOOKUP(K298,Gehaltsklassen!$B$34:$D$38,2,FALSE))</f>
        <v/>
      </c>
      <c r="O298" s="86" t="str">
        <f>IF(OR(C298=""),"",SUM(F298)*VLOOKUP(K298,Gehaltsklassen!$B$34:$D$38,2,FALSE)*C298)</f>
        <v/>
      </c>
      <c r="P298" s="86" t="str">
        <f>IF(OR(C298=""),"",SUM(F298,)*VLOOKUP(K298,Gehaltsklassen!$B$34:$D$38,3,FALSE))</f>
        <v/>
      </c>
      <c r="Q298" s="86" t="str">
        <f>IF(OR(C298=""),"",SUM(F298,)*VLOOKUP(K298,Gehaltsklassen!$B$34:$D$38,3,FALSE)*C298)</f>
        <v/>
      </c>
      <c r="R298" s="87" t="str">
        <f>IF(OR(C298=""),"",(SUM(G298)*VLOOKUP(M298,Gehaltsklassen!$B$34:$D$38,2,FALSE)))</f>
        <v/>
      </c>
      <c r="S298" s="87" t="str">
        <f>IF(OR(C298=""),"",(SUM(G298)*VLOOKUP(M298,Gehaltsklassen!$B$34:$D$38,2,FALSE))*C298)</f>
        <v/>
      </c>
      <c r="T298" s="417" t="str">
        <f>IF(OR(C298=""),"",(SUM(G298)*VLOOKUP(M298,Gehaltsklassen!$B$34:$D$38,3,FALSE)))</f>
        <v/>
      </c>
      <c r="U298" s="417" t="str">
        <f>IF(OR(C298=""),"",(SUM(G298)*VLOOKUP(M298,Gehaltsklassen!$B$34:$D$38,3,FALSE))*C298)</f>
        <v/>
      </c>
    </row>
    <row r="299" spans="1:21" ht="25.9" customHeight="1" x14ac:dyDescent="0.2">
      <c r="A299" s="74" t="str">
        <f>IF(D299="","",MAX($A$10:A298)+1)</f>
        <v/>
      </c>
      <c r="B299" s="82" t="str">
        <f>IF('N-Bedarf GL'!B298="","",'N-Bedarf GL'!B298)</f>
        <v/>
      </c>
      <c r="C299" s="204" t="str">
        <f>IF('N-Bedarf GL'!C298="","",'N-Bedarf GL'!C298)</f>
        <v/>
      </c>
      <c r="D299" s="81" t="str">
        <f>IF('N-Bedarf GL'!D298="","",'N-Bedarf GL'!D298)</f>
        <v/>
      </c>
      <c r="E299" s="83" t="str">
        <f>IF('N-Bedarf GL'!H298="","",'N-Bedarf GL'!H298)</f>
        <v/>
      </c>
      <c r="F299" s="32" t="str">
        <f t="shared" si="8"/>
        <v/>
      </c>
      <c r="G299" s="84" t="str">
        <f t="shared" si="9"/>
        <v/>
      </c>
      <c r="H299" s="85"/>
      <c r="I299" s="77" t="s">
        <v>261</v>
      </c>
      <c r="J299" s="2"/>
      <c r="K299" s="32" t="str">
        <f>IF(J299="","C",IF($I299="I",INDEX(Gehaltsklassen!A$11:A$15,MATCH(J299,Gehaltsklassen!C$11:C$15,1),1),IF($I299="II",INDEX(Gehaltsklassen!A$11:A$15,MATCH(J299,Gehaltsklassen!D$11:D$15,1),1),IF($I299="III",INDEX(Gehaltsklassen!A$11:A$15,MATCH(J299,Gehaltsklassen!E$11:E$15,1),1),"Falsche Bodenart"))))</f>
        <v>C</v>
      </c>
      <c r="L299" s="2"/>
      <c r="M299" s="32" t="str">
        <f>IF(L299="","C",IF($I299="I",INDEX(Gehaltsklassen!A$11:A$15,MATCH(L299,Gehaltsklassen!C$11:C$15,1),1),IF($I299="II",INDEX(Gehaltsklassen!A$11:A$15,MATCH(L299,Gehaltsklassen!D$11:D$15,1),1),IF($I299="III",INDEX(Gehaltsklassen!A$11:A$15,MATCH(L299,Gehaltsklassen!E$11:E$15,1),1),"Falsche Bodenart"))))</f>
        <v>C</v>
      </c>
      <c r="N299" s="86" t="str">
        <f>IF(OR(C299=""),"",SUM(F299)*VLOOKUP(K299,Gehaltsklassen!$B$34:$D$38,2,FALSE))</f>
        <v/>
      </c>
      <c r="O299" s="86" t="str">
        <f>IF(OR(C299=""),"",SUM(F299)*VLOOKUP(K299,Gehaltsklassen!$B$34:$D$38,2,FALSE)*C299)</f>
        <v/>
      </c>
      <c r="P299" s="86" t="str">
        <f>IF(OR(C299=""),"",SUM(F299,)*VLOOKUP(K299,Gehaltsklassen!$B$34:$D$38,3,FALSE))</f>
        <v/>
      </c>
      <c r="Q299" s="86" t="str">
        <f>IF(OR(C299=""),"",SUM(F299,)*VLOOKUP(K299,Gehaltsklassen!$B$34:$D$38,3,FALSE)*C299)</f>
        <v/>
      </c>
      <c r="R299" s="87" t="str">
        <f>IF(OR(C299=""),"",(SUM(G299)*VLOOKUP(M299,Gehaltsklassen!$B$34:$D$38,2,FALSE)))</f>
        <v/>
      </c>
      <c r="S299" s="87" t="str">
        <f>IF(OR(C299=""),"",(SUM(G299)*VLOOKUP(M299,Gehaltsklassen!$B$34:$D$38,2,FALSE))*C299)</f>
        <v/>
      </c>
      <c r="T299" s="417" t="str">
        <f>IF(OR(C299=""),"",(SUM(G299)*VLOOKUP(M299,Gehaltsklassen!$B$34:$D$38,3,FALSE)))</f>
        <v/>
      </c>
      <c r="U299" s="417" t="str">
        <f>IF(OR(C299=""),"",(SUM(G299)*VLOOKUP(M299,Gehaltsklassen!$B$34:$D$38,3,FALSE))*C299)</f>
        <v/>
      </c>
    </row>
    <row r="300" spans="1:21" ht="25.9" customHeight="1" x14ac:dyDescent="0.2">
      <c r="A300" s="74" t="str">
        <f>IF(D300="","",MAX($A$10:A299)+1)</f>
        <v/>
      </c>
      <c r="B300" s="82" t="str">
        <f>IF('N-Bedarf GL'!B299="","",'N-Bedarf GL'!B299)</f>
        <v/>
      </c>
      <c r="C300" s="204" t="str">
        <f>IF('N-Bedarf GL'!C299="","",'N-Bedarf GL'!C299)</f>
        <v/>
      </c>
      <c r="D300" s="81" t="str">
        <f>IF('N-Bedarf GL'!D299="","",'N-Bedarf GL'!D299)</f>
        <v/>
      </c>
      <c r="E300" s="83" t="str">
        <f>IF('N-Bedarf GL'!H299="","",'N-Bedarf GL'!H299)</f>
        <v/>
      </c>
      <c r="F300" s="32" t="str">
        <f t="shared" si="8"/>
        <v/>
      </c>
      <c r="G300" s="84" t="str">
        <f t="shared" si="9"/>
        <v/>
      </c>
      <c r="H300" s="85"/>
      <c r="I300" s="77" t="s">
        <v>261</v>
      </c>
      <c r="J300" s="2"/>
      <c r="K300" s="32" t="str">
        <f>IF(J300="","C",IF($I300="I",INDEX(Gehaltsklassen!A$11:A$15,MATCH(J300,Gehaltsklassen!C$11:C$15,1),1),IF($I300="II",INDEX(Gehaltsklassen!A$11:A$15,MATCH(J300,Gehaltsklassen!D$11:D$15,1),1),IF($I300="III",INDEX(Gehaltsklassen!A$11:A$15,MATCH(J300,Gehaltsklassen!E$11:E$15,1),1),"Falsche Bodenart"))))</f>
        <v>C</v>
      </c>
      <c r="L300" s="2"/>
      <c r="M300" s="32" t="str">
        <f>IF(L300="","C",IF($I300="I",INDEX(Gehaltsklassen!A$11:A$15,MATCH(L300,Gehaltsklassen!C$11:C$15,1),1),IF($I300="II",INDEX(Gehaltsklassen!A$11:A$15,MATCH(L300,Gehaltsklassen!D$11:D$15,1),1),IF($I300="III",INDEX(Gehaltsklassen!A$11:A$15,MATCH(L300,Gehaltsklassen!E$11:E$15,1),1),"Falsche Bodenart"))))</f>
        <v>C</v>
      </c>
      <c r="N300" s="86" t="str">
        <f>IF(OR(C300=""),"",SUM(F300)*VLOOKUP(K300,Gehaltsklassen!$B$34:$D$38,2,FALSE))</f>
        <v/>
      </c>
      <c r="O300" s="86" t="str">
        <f>IF(OR(C300=""),"",SUM(F300)*VLOOKUP(K300,Gehaltsklassen!$B$34:$D$38,2,FALSE)*C300)</f>
        <v/>
      </c>
      <c r="P300" s="86" t="str">
        <f>IF(OR(C300=""),"",SUM(F300,)*VLOOKUP(K300,Gehaltsklassen!$B$34:$D$38,3,FALSE))</f>
        <v/>
      </c>
      <c r="Q300" s="86" t="str">
        <f>IF(OR(C300=""),"",SUM(F300,)*VLOOKUP(K300,Gehaltsklassen!$B$34:$D$38,3,FALSE)*C300)</f>
        <v/>
      </c>
      <c r="R300" s="87" t="str">
        <f>IF(OR(C300=""),"",(SUM(G300)*VLOOKUP(M300,Gehaltsklassen!$B$34:$D$38,2,FALSE)))</f>
        <v/>
      </c>
      <c r="S300" s="87" t="str">
        <f>IF(OR(C300=""),"",(SUM(G300)*VLOOKUP(M300,Gehaltsklassen!$B$34:$D$38,2,FALSE))*C300)</f>
        <v/>
      </c>
      <c r="T300" s="417" t="str">
        <f>IF(OR(C300=""),"",(SUM(G300)*VLOOKUP(M300,Gehaltsklassen!$B$34:$D$38,3,FALSE)))</f>
        <v/>
      </c>
      <c r="U300" s="417" t="str">
        <f>IF(OR(C300=""),"",(SUM(G300)*VLOOKUP(M300,Gehaltsklassen!$B$34:$D$38,3,FALSE))*C300)</f>
        <v/>
      </c>
    </row>
    <row r="301" spans="1:21" ht="25.9" customHeight="1" x14ac:dyDescent="0.2">
      <c r="A301" s="74" t="str">
        <f>IF(D301="","",MAX($A$10:A300)+1)</f>
        <v/>
      </c>
      <c r="B301" s="82" t="str">
        <f>IF('N-Bedarf GL'!B300="","",'N-Bedarf GL'!B300)</f>
        <v/>
      </c>
      <c r="C301" s="204" t="str">
        <f>IF('N-Bedarf GL'!C300="","",'N-Bedarf GL'!C300)</f>
        <v/>
      </c>
      <c r="D301" s="81" t="str">
        <f>IF('N-Bedarf GL'!D300="","",'N-Bedarf GL'!D300)</f>
        <v/>
      </c>
      <c r="E301" s="83" t="str">
        <f>IF('N-Bedarf GL'!H300="","",'N-Bedarf GL'!H300)</f>
        <v/>
      </c>
      <c r="F301" s="32" t="str">
        <f t="shared" si="8"/>
        <v/>
      </c>
      <c r="G301" s="84" t="str">
        <f t="shared" si="9"/>
        <v/>
      </c>
      <c r="H301" s="85"/>
      <c r="I301" s="77" t="s">
        <v>261</v>
      </c>
      <c r="J301" s="2"/>
      <c r="K301" s="32" t="str">
        <f>IF(J301="","C",IF($I301="I",INDEX(Gehaltsklassen!A$11:A$15,MATCH(J301,Gehaltsklassen!C$11:C$15,1),1),IF($I301="II",INDEX(Gehaltsklassen!A$11:A$15,MATCH(J301,Gehaltsklassen!D$11:D$15,1),1),IF($I301="III",INDEX(Gehaltsklassen!A$11:A$15,MATCH(J301,Gehaltsklassen!E$11:E$15,1),1),"Falsche Bodenart"))))</f>
        <v>C</v>
      </c>
      <c r="L301" s="2"/>
      <c r="M301" s="32" t="str">
        <f>IF(L301="","C",IF($I301="I",INDEX(Gehaltsklassen!A$11:A$15,MATCH(L301,Gehaltsklassen!C$11:C$15,1),1),IF($I301="II",INDEX(Gehaltsklassen!A$11:A$15,MATCH(L301,Gehaltsklassen!D$11:D$15,1),1),IF($I301="III",INDEX(Gehaltsklassen!A$11:A$15,MATCH(L301,Gehaltsklassen!E$11:E$15,1),1),"Falsche Bodenart"))))</f>
        <v>C</v>
      </c>
      <c r="N301" s="86" t="str">
        <f>IF(OR(C301=""),"",SUM(F301)*VLOOKUP(K301,Gehaltsklassen!$B$34:$D$38,2,FALSE))</f>
        <v/>
      </c>
      <c r="O301" s="86" t="str">
        <f>IF(OR(C301=""),"",SUM(F301)*VLOOKUP(K301,Gehaltsklassen!$B$34:$D$38,2,FALSE)*C301)</f>
        <v/>
      </c>
      <c r="P301" s="86" t="str">
        <f>IF(OR(C301=""),"",SUM(F301,)*VLOOKUP(K301,Gehaltsklassen!$B$34:$D$38,3,FALSE))</f>
        <v/>
      </c>
      <c r="Q301" s="86" t="str">
        <f>IF(OR(C301=""),"",SUM(F301,)*VLOOKUP(K301,Gehaltsklassen!$B$34:$D$38,3,FALSE)*C301)</f>
        <v/>
      </c>
      <c r="R301" s="87" t="str">
        <f>IF(OR(C301=""),"",(SUM(G301)*VLOOKUP(M301,Gehaltsklassen!$B$34:$D$38,2,FALSE)))</f>
        <v/>
      </c>
      <c r="S301" s="87" t="str">
        <f>IF(OR(C301=""),"",(SUM(G301)*VLOOKUP(M301,Gehaltsklassen!$B$34:$D$38,2,FALSE))*C301)</f>
        <v/>
      </c>
      <c r="T301" s="417" t="str">
        <f>IF(OR(C301=""),"",(SUM(G301)*VLOOKUP(M301,Gehaltsklassen!$B$34:$D$38,3,FALSE)))</f>
        <v/>
      </c>
      <c r="U301" s="417" t="str">
        <f>IF(OR(C301=""),"",(SUM(G301)*VLOOKUP(M301,Gehaltsklassen!$B$34:$D$38,3,FALSE))*C301)</f>
        <v/>
      </c>
    </row>
    <row r="302" spans="1:21" ht="25.9" customHeight="1" x14ac:dyDescent="0.2">
      <c r="A302" s="74" t="str">
        <f>IF(D302="","",MAX($A$10:A301)+1)</f>
        <v/>
      </c>
      <c r="B302" s="82" t="str">
        <f>IF('N-Bedarf GL'!B301="","",'N-Bedarf GL'!B301)</f>
        <v/>
      </c>
      <c r="C302" s="204" t="str">
        <f>IF('N-Bedarf GL'!C301="","",'N-Bedarf GL'!C301)</f>
        <v/>
      </c>
      <c r="D302" s="81" t="str">
        <f>IF('N-Bedarf GL'!D301="","",'N-Bedarf GL'!D301)</f>
        <v/>
      </c>
      <c r="E302" s="83" t="str">
        <f>IF('N-Bedarf GL'!H301="","",'N-Bedarf GL'!H301)</f>
        <v/>
      </c>
      <c r="F302" s="32" t="str">
        <f t="shared" si="8"/>
        <v/>
      </c>
      <c r="G302" s="84" t="str">
        <f t="shared" si="9"/>
        <v/>
      </c>
      <c r="H302" s="85"/>
      <c r="I302" s="77" t="s">
        <v>261</v>
      </c>
      <c r="J302" s="2"/>
      <c r="K302" s="32" t="str">
        <f>IF(J302="","C",IF($I302="I",INDEX(Gehaltsklassen!A$11:A$15,MATCH(J302,Gehaltsklassen!C$11:C$15,1),1),IF($I302="II",INDEX(Gehaltsklassen!A$11:A$15,MATCH(J302,Gehaltsklassen!D$11:D$15,1),1),IF($I302="III",INDEX(Gehaltsklassen!A$11:A$15,MATCH(J302,Gehaltsklassen!E$11:E$15,1),1),"Falsche Bodenart"))))</f>
        <v>C</v>
      </c>
      <c r="L302" s="2"/>
      <c r="M302" s="32" t="str">
        <f>IF(L302="","C",IF($I302="I",INDEX(Gehaltsklassen!A$11:A$15,MATCH(L302,Gehaltsklassen!C$11:C$15,1),1),IF($I302="II",INDEX(Gehaltsklassen!A$11:A$15,MATCH(L302,Gehaltsklassen!D$11:D$15,1),1),IF($I302="III",INDEX(Gehaltsklassen!A$11:A$15,MATCH(L302,Gehaltsklassen!E$11:E$15,1),1),"Falsche Bodenart"))))</f>
        <v>C</v>
      </c>
      <c r="N302" s="86" t="str">
        <f>IF(OR(C302=""),"",SUM(F302)*VLOOKUP(K302,Gehaltsklassen!$B$34:$D$38,2,FALSE))</f>
        <v/>
      </c>
      <c r="O302" s="86" t="str">
        <f>IF(OR(C302=""),"",SUM(F302)*VLOOKUP(K302,Gehaltsklassen!$B$34:$D$38,2,FALSE)*C302)</f>
        <v/>
      </c>
      <c r="P302" s="86" t="str">
        <f>IF(OR(C302=""),"",SUM(F302,)*VLOOKUP(K302,Gehaltsklassen!$B$34:$D$38,3,FALSE))</f>
        <v/>
      </c>
      <c r="Q302" s="86" t="str">
        <f>IF(OR(C302=""),"",SUM(F302,)*VLOOKUP(K302,Gehaltsklassen!$B$34:$D$38,3,FALSE)*C302)</f>
        <v/>
      </c>
      <c r="R302" s="87" t="str">
        <f>IF(OR(C302=""),"",(SUM(G302)*VLOOKUP(M302,Gehaltsklassen!$B$34:$D$38,2,FALSE)))</f>
        <v/>
      </c>
      <c r="S302" s="87" t="str">
        <f>IF(OR(C302=""),"",(SUM(G302)*VLOOKUP(M302,Gehaltsklassen!$B$34:$D$38,2,FALSE))*C302)</f>
        <v/>
      </c>
      <c r="T302" s="417" t="str">
        <f>IF(OR(C302=""),"",(SUM(G302)*VLOOKUP(M302,Gehaltsklassen!$B$34:$D$38,3,FALSE)))</f>
        <v/>
      </c>
      <c r="U302" s="417" t="str">
        <f>IF(OR(C302=""),"",(SUM(G302)*VLOOKUP(M302,Gehaltsklassen!$B$34:$D$38,3,FALSE))*C302)</f>
        <v/>
      </c>
    </row>
    <row r="303" spans="1:21" ht="25.9" customHeight="1" x14ac:dyDescent="0.2">
      <c r="A303" s="74" t="str">
        <f>IF(D303="","",MAX($A$10:A302)+1)</f>
        <v/>
      </c>
      <c r="B303" s="82" t="str">
        <f>IF('N-Bedarf GL'!B302="","",'N-Bedarf GL'!B302)</f>
        <v/>
      </c>
      <c r="C303" s="204" t="str">
        <f>IF('N-Bedarf GL'!C302="","",'N-Bedarf GL'!C302)</f>
        <v/>
      </c>
      <c r="D303" s="81" t="str">
        <f>IF('N-Bedarf GL'!D302="","",'N-Bedarf GL'!D302)</f>
        <v/>
      </c>
      <c r="E303" s="83" t="str">
        <f>IF('N-Bedarf GL'!H302="","",'N-Bedarf GL'!H302)</f>
        <v/>
      </c>
      <c r="F303" s="32" t="str">
        <f t="shared" si="8"/>
        <v/>
      </c>
      <c r="G303" s="84" t="str">
        <f t="shared" si="9"/>
        <v/>
      </c>
      <c r="H303" s="85"/>
      <c r="I303" s="77" t="s">
        <v>261</v>
      </c>
      <c r="J303" s="2"/>
      <c r="K303" s="32" t="str">
        <f>IF(J303="","C",IF($I303="I",INDEX(Gehaltsklassen!A$11:A$15,MATCH(J303,Gehaltsklassen!C$11:C$15,1),1),IF($I303="II",INDEX(Gehaltsklassen!A$11:A$15,MATCH(J303,Gehaltsklassen!D$11:D$15,1),1),IF($I303="III",INDEX(Gehaltsklassen!A$11:A$15,MATCH(J303,Gehaltsklassen!E$11:E$15,1),1),"Falsche Bodenart"))))</f>
        <v>C</v>
      </c>
      <c r="L303" s="2"/>
      <c r="M303" s="32" t="str">
        <f>IF(L303="","C",IF($I303="I",INDEX(Gehaltsklassen!A$11:A$15,MATCH(L303,Gehaltsklassen!C$11:C$15,1),1),IF($I303="II",INDEX(Gehaltsklassen!A$11:A$15,MATCH(L303,Gehaltsklassen!D$11:D$15,1),1),IF($I303="III",INDEX(Gehaltsklassen!A$11:A$15,MATCH(L303,Gehaltsklassen!E$11:E$15,1),1),"Falsche Bodenart"))))</f>
        <v>C</v>
      </c>
      <c r="N303" s="86" t="str">
        <f>IF(OR(C303=""),"",SUM(F303)*VLOOKUP(K303,Gehaltsklassen!$B$34:$D$38,2,FALSE))</f>
        <v/>
      </c>
      <c r="O303" s="86" t="str">
        <f>IF(OR(C303=""),"",SUM(F303)*VLOOKUP(K303,Gehaltsklassen!$B$34:$D$38,2,FALSE)*C303)</f>
        <v/>
      </c>
      <c r="P303" s="86" t="str">
        <f>IF(OR(C303=""),"",SUM(F303,)*VLOOKUP(K303,Gehaltsklassen!$B$34:$D$38,3,FALSE))</f>
        <v/>
      </c>
      <c r="Q303" s="86" t="str">
        <f>IF(OR(C303=""),"",SUM(F303,)*VLOOKUP(K303,Gehaltsklassen!$B$34:$D$38,3,FALSE)*C303)</f>
        <v/>
      </c>
      <c r="R303" s="87" t="str">
        <f>IF(OR(C303=""),"",(SUM(G303)*VLOOKUP(M303,Gehaltsklassen!$B$34:$D$38,2,FALSE)))</f>
        <v/>
      </c>
      <c r="S303" s="87" t="str">
        <f>IF(OR(C303=""),"",(SUM(G303)*VLOOKUP(M303,Gehaltsklassen!$B$34:$D$38,2,FALSE))*C303)</f>
        <v/>
      </c>
      <c r="T303" s="417" t="str">
        <f>IF(OR(C303=""),"",(SUM(G303)*VLOOKUP(M303,Gehaltsklassen!$B$34:$D$38,3,FALSE)))</f>
        <v/>
      </c>
      <c r="U303" s="417" t="str">
        <f>IF(OR(C303=""),"",(SUM(G303)*VLOOKUP(M303,Gehaltsklassen!$B$34:$D$38,3,FALSE))*C303)</f>
        <v/>
      </c>
    </row>
    <row r="304" spans="1:21" ht="25.9" customHeight="1" x14ac:dyDescent="0.2">
      <c r="A304" s="74" t="str">
        <f>IF(D304="","",MAX($A$10:A303)+1)</f>
        <v/>
      </c>
      <c r="B304" s="82" t="str">
        <f>IF('N-Bedarf GL'!B303="","",'N-Bedarf GL'!B303)</f>
        <v/>
      </c>
      <c r="C304" s="204" t="str">
        <f>IF('N-Bedarf GL'!C303="","",'N-Bedarf GL'!C303)</f>
        <v/>
      </c>
      <c r="D304" s="81" t="str">
        <f>IF('N-Bedarf GL'!D303="","",'N-Bedarf GL'!D303)</f>
        <v/>
      </c>
      <c r="E304" s="83" t="str">
        <f>IF('N-Bedarf GL'!H303="","",'N-Bedarf GL'!H303)</f>
        <v/>
      </c>
      <c r="F304" s="32" t="str">
        <f t="shared" si="8"/>
        <v/>
      </c>
      <c r="G304" s="84" t="str">
        <f t="shared" si="9"/>
        <v/>
      </c>
      <c r="H304" s="85"/>
      <c r="I304" s="77" t="s">
        <v>261</v>
      </c>
      <c r="J304" s="2"/>
      <c r="K304" s="32" t="str">
        <f>IF(J304="","C",IF($I304="I",INDEX(Gehaltsklassen!A$11:A$15,MATCH(J304,Gehaltsklassen!C$11:C$15,1),1),IF($I304="II",INDEX(Gehaltsklassen!A$11:A$15,MATCH(J304,Gehaltsklassen!D$11:D$15,1),1),IF($I304="III",INDEX(Gehaltsklassen!A$11:A$15,MATCH(J304,Gehaltsklassen!E$11:E$15,1),1),"Falsche Bodenart"))))</f>
        <v>C</v>
      </c>
      <c r="L304" s="2"/>
      <c r="M304" s="32" t="str">
        <f>IF(L304="","C",IF($I304="I",INDEX(Gehaltsklassen!A$11:A$15,MATCH(L304,Gehaltsklassen!C$11:C$15,1),1),IF($I304="II",INDEX(Gehaltsklassen!A$11:A$15,MATCH(L304,Gehaltsklassen!D$11:D$15,1),1),IF($I304="III",INDEX(Gehaltsklassen!A$11:A$15,MATCH(L304,Gehaltsklassen!E$11:E$15,1),1),"Falsche Bodenart"))))</f>
        <v>C</v>
      </c>
      <c r="N304" s="86" t="str">
        <f>IF(OR(C304=""),"",SUM(F304)*VLOOKUP(K304,Gehaltsklassen!$B$34:$D$38,2,FALSE))</f>
        <v/>
      </c>
      <c r="O304" s="86" t="str">
        <f>IF(OR(C304=""),"",SUM(F304)*VLOOKUP(K304,Gehaltsklassen!$B$34:$D$38,2,FALSE)*C304)</f>
        <v/>
      </c>
      <c r="P304" s="86" t="str">
        <f>IF(OR(C304=""),"",SUM(F304,)*VLOOKUP(K304,Gehaltsklassen!$B$34:$D$38,3,FALSE))</f>
        <v/>
      </c>
      <c r="Q304" s="86" t="str">
        <f>IF(OR(C304=""),"",SUM(F304,)*VLOOKUP(K304,Gehaltsklassen!$B$34:$D$38,3,FALSE)*C304)</f>
        <v/>
      </c>
      <c r="R304" s="87" t="str">
        <f>IF(OR(C304=""),"",(SUM(G304)*VLOOKUP(M304,Gehaltsklassen!$B$34:$D$38,2,FALSE)))</f>
        <v/>
      </c>
      <c r="S304" s="87" t="str">
        <f>IF(OR(C304=""),"",(SUM(G304)*VLOOKUP(M304,Gehaltsklassen!$B$34:$D$38,2,FALSE))*C304)</f>
        <v/>
      </c>
      <c r="T304" s="417" t="str">
        <f>IF(OR(C304=""),"",(SUM(G304)*VLOOKUP(M304,Gehaltsklassen!$B$34:$D$38,3,FALSE)))</f>
        <v/>
      </c>
      <c r="U304" s="417" t="str">
        <f>IF(OR(C304=""),"",(SUM(G304)*VLOOKUP(M304,Gehaltsklassen!$B$34:$D$38,3,FALSE))*C304)</f>
        <v/>
      </c>
    </row>
    <row r="305" spans="1:21" ht="25.9" customHeight="1" x14ac:dyDescent="0.2">
      <c r="A305" s="74" t="str">
        <f>IF(D305="","",MAX($A$10:A304)+1)</f>
        <v/>
      </c>
      <c r="B305" s="82" t="str">
        <f>IF('N-Bedarf GL'!B304="","",'N-Bedarf GL'!B304)</f>
        <v/>
      </c>
      <c r="C305" s="204" t="str">
        <f>IF('N-Bedarf GL'!C304="","",'N-Bedarf GL'!C304)</f>
        <v/>
      </c>
      <c r="D305" s="81" t="str">
        <f>IF('N-Bedarf GL'!D304="","",'N-Bedarf GL'!D304)</f>
        <v/>
      </c>
      <c r="E305" s="83" t="str">
        <f>IF('N-Bedarf GL'!H304="","",'N-Bedarf GL'!H304)</f>
        <v/>
      </c>
      <c r="F305" s="32" t="str">
        <f t="shared" si="8"/>
        <v/>
      </c>
      <c r="G305" s="84" t="str">
        <f t="shared" si="9"/>
        <v/>
      </c>
      <c r="H305" s="85"/>
      <c r="I305" s="77" t="s">
        <v>261</v>
      </c>
      <c r="J305" s="2"/>
      <c r="K305" s="32" t="str">
        <f>IF(J305="","C",IF($I305="I",INDEX(Gehaltsklassen!A$11:A$15,MATCH(J305,Gehaltsklassen!C$11:C$15,1),1),IF($I305="II",INDEX(Gehaltsklassen!A$11:A$15,MATCH(J305,Gehaltsklassen!D$11:D$15,1),1),IF($I305="III",INDEX(Gehaltsklassen!A$11:A$15,MATCH(J305,Gehaltsklassen!E$11:E$15,1),1),"Falsche Bodenart"))))</f>
        <v>C</v>
      </c>
      <c r="L305" s="2"/>
      <c r="M305" s="32" t="str">
        <f>IF(L305="","C",IF($I305="I",INDEX(Gehaltsklassen!A$11:A$15,MATCH(L305,Gehaltsklassen!C$11:C$15,1),1),IF($I305="II",INDEX(Gehaltsklassen!A$11:A$15,MATCH(L305,Gehaltsklassen!D$11:D$15,1),1),IF($I305="III",INDEX(Gehaltsklassen!A$11:A$15,MATCH(L305,Gehaltsklassen!E$11:E$15,1),1),"Falsche Bodenart"))))</f>
        <v>C</v>
      </c>
      <c r="N305" s="86" t="str">
        <f>IF(OR(C305=""),"",SUM(F305)*VLOOKUP(K305,Gehaltsklassen!$B$34:$D$38,2,FALSE))</f>
        <v/>
      </c>
      <c r="O305" s="86" t="str">
        <f>IF(OR(C305=""),"",SUM(F305)*VLOOKUP(K305,Gehaltsklassen!$B$34:$D$38,2,FALSE)*C305)</f>
        <v/>
      </c>
      <c r="P305" s="86" t="str">
        <f>IF(OR(C305=""),"",SUM(F305,)*VLOOKUP(K305,Gehaltsklassen!$B$34:$D$38,3,FALSE))</f>
        <v/>
      </c>
      <c r="Q305" s="86" t="str">
        <f>IF(OR(C305=""),"",SUM(F305,)*VLOOKUP(K305,Gehaltsklassen!$B$34:$D$38,3,FALSE)*C305)</f>
        <v/>
      </c>
      <c r="R305" s="87" t="str">
        <f>IF(OR(C305=""),"",(SUM(G305)*VLOOKUP(M305,Gehaltsklassen!$B$34:$D$38,2,FALSE)))</f>
        <v/>
      </c>
      <c r="S305" s="87" t="str">
        <f>IF(OR(C305=""),"",(SUM(G305)*VLOOKUP(M305,Gehaltsklassen!$B$34:$D$38,2,FALSE))*C305)</f>
        <v/>
      </c>
      <c r="T305" s="417" t="str">
        <f>IF(OR(C305=""),"",(SUM(G305)*VLOOKUP(M305,Gehaltsklassen!$B$34:$D$38,3,FALSE)))</f>
        <v/>
      </c>
      <c r="U305" s="417" t="str">
        <f>IF(OR(C305=""),"",(SUM(G305)*VLOOKUP(M305,Gehaltsklassen!$B$34:$D$38,3,FALSE))*C305)</f>
        <v/>
      </c>
    </row>
    <row r="306" spans="1:21" ht="25.9" customHeight="1" x14ac:dyDescent="0.2">
      <c r="A306" s="74" t="str">
        <f>IF(D306="","",MAX($A$10:A305)+1)</f>
        <v/>
      </c>
      <c r="B306" s="82" t="str">
        <f>IF('N-Bedarf GL'!B305="","",'N-Bedarf GL'!B305)</f>
        <v/>
      </c>
      <c r="C306" s="204" t="str">
        <f>IF('N-Bedarf GL'!C305="","",'N-Bedarf GL'!C305)</f>
        <v/>
      </c>
      <c r="D306" s="81" t="str">
        <f>IF('N-Bedarf GL'!D305="","",'N-Bedarf GL'!D305)</f>
        <v/>
      </c>
      <c r="E306" s="83" t="str">
        <f>IF('N-Bedarf GL'!H305="","",'N-Bedarf GL'!H305)</f>
        <v/>
      </c>
      <c r="F306" s="32" t="str">
        <f t="shared" si="8"/>
        <v/>
      </c>
      <c r="G306" s="84" t="str">
        <f t="shared" si="9"/>
        <v/>
      </c>
      <c r="H306" s="85"/>
      <c r="I306" s="77" t="s">
        <v>261</v>
      </c>
      <c r="J306" s="2"/>
      <c r="K306" s="32" t="str">
        <f>IF(J306="","C",IF($I306="I",INDEX(Gehaltsklassen!A$11:A$15,MATCH(J306,Gehaltsklassen!C$11:C$15,1),1),IF($I306="II",INDEX(Gehaltsklassen!A$11:A$15,MATCH(J306,Gehaltsklassen!D$11:D$15,1),1),IF($I306="III",INDEX(Gehaltsklassen!A$11:A$15,MATCH(J306,Gehaltsklassen!E$11:E$15,1),1),"Falsche Bodenart"))))</f>
        <v>C</v>
      </c>
      <c r="L306" s="2"/>
      <c r="M306" s="32" t="str">
        <f>IF(L306="","C",IF($I306="I",INDEX(Gehaltsklassen!A$11:A$15,MATCH(L306,Gehaltsklassen!C$11:C$15,1),1),IF($I306="II",INDEX(Gehaltsklassen!A$11:A$15,MATCH(L306,Gehaltsklassen!D$11:D$15,1),1),IF($I306="III",INDEX(Gehaltsklassen!A$11:A$15,MATCH(L306,Gehaltsklassen!E$11:E$15,1),1),"Falsche Bodenart"))))</f>
        <v>C</v>
      </c>
      <c r="N306" s="86" t="str">
        <f>IF(OR(C306=""),"",SUM(F306)*VLOOKUP(K306,Gehaltsklassen!$B$34:$D$38,2,FALSE))</f>
        <v/>
      </c>
      <c r="O306" s="86" t="str">
        <f>IF(OR(C306=""),"",SUM(F306)*VLOOKUP(K306,Gehaltsklassen!$B$34:$D$38,2,FALSE)*C306)</f>
        <v/>
      </c>
      <c r="P306" s="86" t="str">
        <f>IF(OR(C306=""),"",SUM(F306,)*VLOOKUP(K306,Gehaltsklassen!$B$34:$D$38,3,FALSE))</f>
        <v/>
      </c>
      <c r="Q306" s="86" t="str">
        <f>IF(OR(C306=""),"",SUM(F306,)*VLOOKUP(K306,Gehaltsklassen!$B$34:$D$38,3,FALSE)*C306)</f>
        <v/>
      </c>
      <c r="R306" s="87" t="str">
        <f>IF(OR(C306=""),"",(SUM(G306)*VLOOKUP(M306,Gehaltsklassen!$B$34:$D$38,2,FALSE)))</f>
        <v/>
      </c>
      <c r="S306" s="87" t="str">
        <f>IF(OR(C306=""),"",(SUM(G306)*VLOOKUP(M306,Gehaltsklassen!$B$34:$D$38,2,FALSE))*C306)</f>
        <v/>
      </c>
      <c r="T306" s="417" t="str">
        <f>IF(OR(C306=""),"",(SUM(G306)*VLOOKUP(M306,Gehaltsklassen!$B$34:$D$38,3,FALSE)))</f>
        <v/>
      </c>
      <c r="U306" s="417" t="str">
        <f>IF(OR(C306=""),"",(SUM(G306)*VLOOKUP(M306,Gehaltsklassen!$B$34:$D$38,3,FALSE))*C306)</f>
        <v/>
      </c>
    </row>
    <row r="307" spans="1:21" ht="25.9" customHeight="1" x14ac:dyDescent="0.2">
      <c r="A307" s="74" t="str">
        <f>IF(D307="","",MAX($A$10:A306)+1)</f>
        <v/>
      </c>
      <c r="B307" s="82" t="str">
        <f>IF('N-Bedarf GL'!B306="","",'N-Bedarf GL'!B306)</f>
        <v/>
      </c>
      <c r="C307" s="204" t="str">
        <f>IF('N-Bedarf GL'!C306="","",'N-Bedarf GL'!C306)</f>
        <v/>
      </c>
      <c r="D307" s="81" t="str">
        <f>IF('N-Bedarf GL'!D306="","",'N-Bedarf GL'!D306)</f>
        <v/>
      </c>
      <c r="E307" s="83" t="str">
        <f>IF('N-Bedarf GL'!H306="","",'N-Bedarf GL'!H306)</f>
        <v/>
      </c>
      <c r="F307" s="32" t="str">
        <f t="shared" si="8"/>
        <v/>
      </c>
      <c r="G307" s="84" t="str">
        <f t="shared" si="9"/>
        <v/>
      </c>
      <c r="H307" s="85"/>
      <c r="I307" s="77" t="s">
        <v>261</v>
      </c>
      <c r="J307" s="2"/>
      <c r="K307" s="32" t="str">
        <f>IF(J307="","C",IF($I307="I",INDEX(Gehaltsklassen!A$11:A$15,MATCH(J307,Gehaltsklassen!C$11:C$15,1),1),IF($I307="II",INDEX(Gehaltsklassen!A$11:A$15,MATCH(J307,Gehaltsklassen!D$11:D$15,1),1),IF($I307="III",INDEX(Gehaltsklassen!A$11:A$15,MATCH(J307,Gehaltsklassen!E$11:E$15,1),1),"Falsche Bodenart"))))</f>
        <v>C</v>
      </c>
      <c r="L307" s="2"/>
      <c r="M307" s="32" t="str">
        <f>IF(L307="","C",IF($I307="I",INDEX(Gehaltsklassen!A$11:A$15,MATCH(L307,Gehaltsklassen!C$11:C$15,1),1),IF($I307="II",INDEX(Gehaltsklassen!A$11:A$15,MATCH(L307,Gehaltsklassen!D$11:D$15,1),1),IF($I307="III",INDEX(Gehaltsklassen!A$11:A$15,MATCH(L307,Gehaltsklassen!E$11:E$15,1),1),"Falsche Bodenart"))))</f>
        <v>C</v>
      </c>
      <c r="N307" s="86" t="str">
        <f>IF(OR(C307=""),"",SUM(F307)*VLOOKUP(K307,Gehaltsklassen!$B$34:$D$38,2,FALSE))</f>
        <v/>
      </c>
      <c r="O307" s="86" t="str">
        <f>IF(OR(C307=""),"",SUM(F307)*VLOOKUP(K307,Gehaltsklassen!$B$34:$D$38,2,FALSE)*C307)</f>
        <v/>
      </c>
      <c r="P307" s="86" t="str">
        <f>IF(OR(C307=""),"",SUM(F307,)*VLOOKUP(K307,Gehaltsklassen!$B$34:$D$38,3,FALSE))</f>
        <v/>
      </c>
      <c r="Q307" s="86" t="str">
        <f>IF(OR(C307=""),"",SUM(F307,)*VLOOKUP(K307,Gehaltsklassen!$B$34:$D$38,3,FALSE)*C307)</f>
        <v/>
      </c>
      <c r="R307" s="87" t="str">
        <f>IF(OR(C307=""),"",(SUM(G307)*VLOOKUP(M307,Gehaltsklassen!$B$34:$D$38,2,FALSE)))</f>
        <v/>
      </c>
      <c r="S307" s="87" t="str">
        <f>IF(OR(C307=""),"",(SUM(G307)*VLOOKUP(M307,Gehaltsklassen!$B$34:$D$38,2,FALSE))*C307)</f>
        <v/>
      </c>
      <c r="T307" s="417" t="str">
        <f>IF(OR(C307=""),"",(SUM(G307)*VLOOKUP(M307,Gehaltsklassen!$B$34:$D$38,3,FALSE)))</f>
        <v/>
      </c>
      <c r="U307" s="417" t="str">
        <f>IF(OR(C307=""),"",(SUM(G307)*VLOOKUP(M307,Gehaltsklassen!$B$34:$D$38,3,FALSE))*C307)</f>
        <v/>
      </c>
    </row>
    <row r="308" spans="1:21" ht="25.9" customHeight="1" x14ac:dyDescent="0.2">
      <c r="A308" s="74" t="str">
        <f>IF(D308="","",MAX($A$10:A307)+1)</f>
        <v/>
      </c>
      <c r="B308" s="82" t="str">
        <f>IF('N-Bedarf GL'!B307="","",'N-Bedarf GL'!B307)</f>
        <v/>
      </c>
      <c r="C308" s="204" t="str">
        <f>IF('N-Bedarf GL'!C307="","",'N-Bedarf GL'!C307)</f>
        <v/>
      </c>
      <c r="D308" s="81" t="str">
        <f>IF('N-Bedarf GL'!D307="","",'N-Bedarf GL'!D307)</f>
        <v/>
      </c>
      <c r="E308" s="83" t="str">
        <f>IF('N-Bedarf GL'!H307="","",'N-Bedarf GL'!H307)</f>
        <v/>
      </c>
      <c r="F308" s="32" t="str">
        <f t="shared" si="8"/>
        <v/>
      </c>
      <c r="G308" s="84" t="str">
        <f t="shared" si="9"/>
        <v/>
      </c>
      <c r="H308" s="85"/>
      <c r="I308" s="77" t="s">
        <v>261</v>
      </c>
      <c r="J308" s="2"/>
      <c r="K308" s="32" t="str">
        <f>IF(J308="","C",IF($I308="I",INDEX(Gehaltsklassen!A$11:A$15,MATCH(J308,Gehaltsklassen!C$11:C$15,1),1),IF($I308="II",INDEX(Gehaltsklassen!A$11:A$15,MATCH(J308,Gehaltsklassen!D$11:D$15,1),1),IF($I308="III",INDEX(Gehaltsklassen!A$11:A$15,MATCH(J308,Gehaltsklassen!E$11:E$15,1),1),"Falsche Bodenart"))))</f>
        <v>C</v>
      </c>
      <c r="L308" s="2"/>
      <c r="M308" s="32" t="str">
        <f>IF(L308="","C",IF($I308="I",INDEX(Gehaltsklassen!A$11:A$15,MATCH(L308,Gehaltsklassen!C$11:C$15,1),1),IF($I308="II",INDEX(Gehaltsklassen!A$11:A$15,MATCH(L308,Gehaltsklassen!D$11:D$15,1),1),IF($I308="III",INDEX(Gehaltsklassen!A$11:A$15,MATCH(L308,Gehaltsklassen!E$11:E$15,1),1),"Falsche Bodenart"))))</f>
        <v>C</v>
      </c>
      <c r="N308" s="86" t="str">
        <f>IF(OR(C308=""),"",SUM(F308)*VLOOKUP(K308,Gehaltsklassen!$B$34:$D$38,2,FALSE))</f>
        <v/>
      </c>
      <c r="O308" s="86" t="str">
        <f>IF(OR(C308=""),"",SUM(F308)*VLOOKUP(K308,Gehaltsklassen!$B$34:$D$38,2,FALSE)*C308)</f>
        <v/>
      </c>
      <c r="P308" s="86" t="str">
        <f>IF(OR(C308=""),"",SUM(F308,)*VLOOKUP(K308,Gehaltsklassen!$B$34:$D$38,3,FALSE))</f>
        <v/>
      </c>
      <c r="Q308" s="86" t="str">
        <f>IF(OR(C308=""),"",SUM(F308,)*VLOOKUP(K308,Gehaltsklassen!$B$34:$D$38,3,FALSE)*C308)</f>
        <v/>
      </c>
      <c r="R308" s="87" t="str">
        <f>IF(OR(C308=""),"",(SUM(G308)*VLOOKUP(M308,Gehaltsklassen!$B$34:$D$38,2,FALSE)))</f>
        <v/>
      </c>
      <c r="S308" s="87" t="str">
        <f>IF(OR(C308=""),"",(SUM(G308)*VLOOKUP(M308,Gehaltsklassen!$B$34:$D$38,2,FALSE))*C308)</f>
        <v/>
      </c>
      <c r="T308" s="417" t="str">
        <f>IF(OR(C308=""),"",(SUM(G308)*VLOOKUP(M308,Gehaltsklassen!$B$34:$D$38,3,FALSE)))</f>
        <v/>
      </c>
      <c r="U308" s="417" t="str">
        <f>IF(OR(C308=""),"",(SUM(G308)*VLOOKUP(M308,Gehaltsklassen!$B$34:$D$38,3,FALSE))*C308)</f>
        <v/>
      </c>
    </row>
    <row r="309" spans="1:21" ht="25.9" customHeight="1" x14ac:dyDescent="0.2">
      <c r="A309" s="74" t="str">
        <f>IF(D309="","",MAX($A$10:A308)+1)</f>
        <v/>
      </c>
      <c r="B309" s="82" t="str">
        <f>IF('N-Bedarf GL'!B308="","",'N-Bedarf GL'!B308)</f>
        <v/>
      </c>
      <c r="C309" s="204" t="str">
        <f>IF('N-Bedarf GL'!C308="","",'N-Bedarf GL'!C308)</f>
        <v/>
      </c>
      <c r="D309" s="81" t="str">
        <f>IF('N-Bedarf GL'!D308="","",'N-Bedarf GL'!D308)</f>
        <v/>
      </c>
      <c r="E309" s="83" t="str">
        <f>IF('N-Bedarf GL'!H308="","",'N-Bedarf GL'!H308)</f>
        <v/>
      </c>
      <c r="F309" s="32" t="str">
        <f t="shared" si="8"/>
        <v/>
      </c>
      <c r="G309" s="84" t="str">
        <f t="shared" si="9"/>
        <v/>
      </c>
      <c r="H309" s="85"/>
      <c r="I309" s="77" t="s">
        <v>261</v>
      </c>
      <c r="J309" s="2"/>
      <c r="K309" s="32" t="str">
        <f>IF(J309="","C",IF($I309="I",INDEX(Gehaltsklassen!A$11:A$15,MATCH(J309,Gehaltsklassen!C$11:C$15,1),1),IF($I309="II",INDEX(Gehaltsklassen!A$11:A$15,MATCH(J309,Gehaltsklassen!D$11:D$15,1),1),IF($I309="III",INDEX(Gehaltsklassen!A$11:A$15,MATCH(J309,Gehaltsklassen!E$11:E$15,1),1),"Falsche Bodenart"))))</f>
        <v>C</v>
      </c>
      <c r="L309" s="2"/>
      <c r="M309" s="32" t="str">
        <f>IF(L309="","C",IF($I309="I",INDEX(Gehaltsklassen!A$11:A$15,MATCH(L309,Gehaltsklassen!C$11:C$15,1),1),IF($I309="II",INDEX(Gehaltsklassen!A$11:A$15,MATCH(L309,Gehaltsklassen!D$11:D$15,1),1),IF($I309="III",INDEX(Gehaltsklassen!A$11:A$15,MATCH(L309,Gehaltsklassen!E$11:E$15,1),1),"Falsche Bodenart"))))</f>
        <v>C</v>
      </c>
      <c r="N309" s="86" t="str">
        <f>IF(OR(C309=""),"",SUM(F309)*VLOOKUP(K309,Gehaltsklassen!$B$34:$D$38,2,FALSE))</f>
        <v/>
      </c>
      <c r="O309" s="86" t="str">
        <f>IF(OR(C309=""),"",SUM(F309)*VLOOKUP(K309,Gehaltsklassen!$B$34:$D$38,2,FALSE)*C309)</f>
        <v/>
      </c>
      <c r="P309" s="86" t="str">
        <f>IF(OR(C309=""),"",SUM(F309,)*VLOOKUP(K309,Gehaltsklassen!$B$34:$D$38,3,FALSE))</f>
        <v/>
      </c>
      <c r="Q309" s="86" t="str">
        <f>IF(OR(C309=""),"",SUM(F309,)*VLOOKUP(K309,Gehaltsklassen!$B$34:$D$38,3,FALSE)*C309)</f>
        <v/>
      </c>
      <c r="R309" s="87" t="str">
        <f>IF(OR(C309=""),"",(SUM(G309)*VLOOKUP(M309,Gehaltsklassen!$B$34:$D$38,2,FALSE)))</f>
        <v/>
      </c>
      <c r="S309" s="87" t="str">
        <f>IF(OR(C309=""),"",(SUM(G309)*VLOOKUP(M309,Gehaltsklassen!$B$34:$D$38,2,FALSE))*C309)</f>
        <v/>
      </c>
      <c r="T309" s="417" t="str">
        <f>IF(OR(C309=""),"",(SUM(G309)*VLOOKUP(M309,Gehaltsklassen!$B$34:$D$38,3,FALSE)))</f>
        <v/>
      </c>
      <c r="U309" s="417" t="str">
        <f>IF(OR(C309=""),"",(SUM(G309)*VLOOKUP(M309,Gehaltsklassen!$B$34:$D$38,3,FALSE))*C309)</f>
        <v/>
      </c>
    </row>
    <row r="310" spans="1:21" ht="25.9" customHeight="1" x14ac:dyDescent="0.2">
      <c r="A310" s="74" t="str">
        <f>IF(D310="","",MAX($A$10:A309)+1)</f>
        <v/>
      </c>
      <c r="B310" s="82" t="str">
        <f>IF('N-Bedarf GL'!B309="","",'N-Bedarf GL'!B309)</f>
        <v/>
      </c>
      <c r="C310" s="204" t="str">
        <f>IF('N-Bedarf GL'!C309="","",'N-Bedarf GL'!C309)</f>
        <v/>
      </c>
      <c r="D310" s="81" t="str">
        <f>IF('N-Bedarf GL'!D309="","",'N-Bedarf GL'!D309)</f>
        <v/>
      </c>
      <c r="E310" s="83" t="str">
        <f>IF('N-Bedarf GL'!H309="","",'N-Bedarf GL'!H309)</f>
        <v/>
      </c>
      <c r="F310" s="32" t="str">
        <f t="shared" si="8"/>
        <v/>
      </c>
      <c r="G310" s="84" t="str">
        <f t="shared" si="9"/>
        <v/>
      </c>
      <c r="H310" s="85"/>
      <c r="I310" s="77" t="s">
        <v>261</v>
      </c>
      <c r="J310" s="2"/>
      <c r="K310" s="32" t="str">
        <f>IF(J310="","C",IF($I310="I",INDEX(Gehaltsklassen!A$11:A$15,MATCH(J310,Gehaltsklassen!C$11:C$15,1),1),IF($I310="II",INDEX(Gehaltsklassen!A$11:A$15,MATCH(J310,Gehaltsklassen!D$11:D$15,1),1),IF($I310="III",INDEX(Gehaltsklassen!A$11:A$15,MATCH(J310,Gehaltsklassen!E$11:E$15,1),1),"Falsche Bodenart"))))</f>
        <v>C</v>
      </c>
      <c r="L310" s="2"/>
      <c r="M310" s="32" t="str">
        <f>IF(L310="","C",IF($I310="I",INDEX(Gehaltsklassen!A$11:A$15,MATCH(L310,Gehaltsklassen!C$11:C$15,1),1),IF($I310="II",INDEX(Gehaltsklassen!A$11:A$15,MATCH(L310,Gehaltsklassen!D$11:D$15,1),1),IF($I310="III",INDEX(Gehaltsklassen!A$11:A$15,MATCH(L310,Gehaltsklassen!E$11:E$15,1),1),"Falsche Bodenart"))))</f>
        <v>C</v>
      </c>
      <c r="N310" s="86" t="str">
        <f>IF(OR(C310=""),"",SUM(F310)*VLOOKUP(K310,Gehaltsklassen!$B$34:$D$38,2,FALSE))</f>
        <v/>
      </c>
      <c r="O310" s="86" t="str">
        <f>IF(OR(C310=""),"",SUM(F310)*VLOOKUP(K310,Gehaltsklassen!$B$34:$D$38,2,FALSE)*C310)</f>
        <v/>
      </c>
      <c r="P310" s="86" t="str">
        <f>IF(OR(C310=""),"",SUM(F310,)*VLOOKUP(K310,Gehaltsklassen!$B$34:$D$38,3,FALSE))</f>
        <v/>
      </c>
      <c r="Q310" s="86" t="str">
        <f>IF(OR(C310=""),"",SUM(F310,)*VLOOKUP(K310,Gehaltsklassen!$B$34:$D$38,3,FALSE)*C310)</f>
        <v/>
      </c>
      <c r="R310" s="87" t="str">
        <f>IF(OR(C310=""),"",(SUM(G310)*VLOOKUP(M310,Gehaltsklassen!$B$34:$D$38,2,FALSE)))</f>
        <v/>
      </c>
      <c r="S310" s="87" t="str">
        <f>IF(OR(C310=""),"",(SUM(G310)*VLOOKUP(M310,Gehaltsklassen!$B$34:$D$38,2,FALSE))*C310)</f>
        <v/>
      </c>
      <c r="T310" s="417" t="str">
        <f>IF(OR(C310=""),"",(SUM(G310)*VLOOKUP(M310,Gehaltsklassen!$B$34:$D$38,3,FALSE)))</f>
        <v/>
      </c>
      <c r="U310" s="417" t="str">
        <f>IF(OR(C310=""),"",(SUM(G310)*VLOOKUP(M310,Gehaltsklassen!$B$34:$D$38,3,FALSE))*C310)</f>
        <v/>
      </c>
    </row>
    <row r="311" spans="1:21" ht="25.9" customHeight="1" x14ac:dyDescent="0.2">
      <c r="A311" s="74" t="str">
        <f>IF(D311="","",MAX($A$10:A310)+1)</f>
        <v/>
      </c>
      <c r="B311" s="82" t="str">
        <f>IF('N-Bedarf GL'!B310="","",'N-Bedarf GL'!B310)</f>
        <v/>
      </c>
      <c r="C311" s="204" t="str">
        <f>IF('N-Bedarf GL'!C310="","",'N-Bedarf GL'!C310)</f>
        <v/>
      </c>
      <c r="D311" s="81" t="str">
        <f>IF('N-Bedarf GL'!D310="","",'N-Bedarf GL'!D310)</f>
        <v/>
      </c>
      <c r="E311" s="83" t="str">
        <f>IF('N-Bedarf GL'!H310="","",'N-Bedarf GL'!H310)</f>
        <v/>
      </c>
      <c r="F311" s="32" t="str">
        <f t="shared" si="8"/>
        <v/>
      </c>
      <c r="G311" s="84" t="str">
        <f t="shared" si="9"/>
        <v/>
      </c>
      <c r="H311" s="85"/>
      <c r="I311" s="77" t="s">
        <v>261</v>
      </c>
      <c r="J311" s="2"/>
      <c r="K311" s="32" t="str">
        <f>IF(J311="","C",IF($I311="I",INDEX(Gehaltsklassen!A$11:A$15,MATCH(J311,Gehaltsklassen!C$11:C$15,1),1),IF($I311="II",INDEX(Gehaltsklassen!A$11:A$15,MATCH(J311,Gehaltsklassen!D$11:D$15,1),1),IF($I311="III",INDEX(Gehaltsklassen!A$11:A$15,MATCH(J311,Gehaltsklassen!E$11:E$15,1),1),"Falsche Bodenart"))))</f>
        <v>C</v>
      </c>
      <c r="L311" s="2"/>
      <c r="M311" s="32" t="str">
        <f>IF(L311="","C",IF($I311="I",INDEX(Gehaltsklassen!A$11:A$15,MATCH(L311,Gehaltsklassen!C$11:C$15,1),1),IF($I311="II",INDEX(Gehaltsklassen!A$11:A$15,MATCH(L311,Gehaltsklassen!D$11:D$15,1),1),IF($I311="III",INDEX(Gehaltsklassen!A$11:A$15,MATCH(L311,Gehaltsklassen!E$11:E$15,1),1),"Falsche Bodenart"))))</f>
        <v>C</v>
      </c>
      <c r="N311" s="86" t="str">
        <f>IF(OR(C311=""),"",SUM(F311)*VLOOKUP(K311,Gehaltsklassen!$B$34:$D$38,2,FALSE))</f>
        <v/>
      </c>
      <c r="O311" s="86" t="str">
        <f>IF(OR(C311=""),"",SUM(F311)*VLOOKUP(K311,Gehaltsklassen!$B$34:$D$38,2,FALSE)*C311)</f>
        <v/>
      </c>
      <c r="P311" s="86" t="str">
        <f>IF(OR(C311=""),"",SUM(F311,)*VLOOKUP(K311,Gehaltsklassen!$B$34:$D$38,3,FALSE))</f>
        <v/>
      </c>
      <c r="Q311" s="86" t="str">
        <f>IF(OR(C311=""),"",SUM(F311,)*VLOOKUP(K311,Gehaltsklassen!$B$34:$D$38,3,FALSE)*C311)</f>
        <v/>
      </c>
      <c r="R311" s="87" t="str">
        <f>IF(OR(C311=""),"",(SUM(G311)*VLOOKUP(M311,Gehaltsklassen!$B$34:$D$38,2,FALSE)))</f>
        <v/>
      </c>
      <c r="S311" s="87" t="str">
        <f>IF(OR(C311=""),"",(SUM(G311)*VLOOKUP(M311,Gehaltsklassen!$B$34:$D$38,2,FALSE))*C311)</f>
        <v/>
      </c>
      <c r="T311" s="417" t="str">
        <f>IF(OR(C311=""),"",(SUM(G311)*VLOOKUP(M311,Gehaltsklassen!$B$34:$D$38,3,FALSE)))</f>
        <v/>
      </c>
      <c r="U311" s="417" t="str">
        <f>IF(OR(C311=""),"",(SUM(G311)*VLOOKUP(M311,Gehaltsklassen!$B$34:$D$38,3,FALSE))*C311)</f>
        <v/>
      </c>
    </row>
    <row r="312" spans="1:21" ht="25.9" customHeight="1" x14ac:dyDescent="0.2"/>
  </sheetData>
  <sheetCalcPr fullCalcOnLoad="1"/>
  <sheetProtection password="A7DB" sheet="1" selectLockedCells="1"/>
  <protectedRanges>
    <protectedRange sqref="E1 L9:L311 H9:H311 B9:E311 J9:J311" name="P Bedarf Grünland"/>
    <protectedRange sqref="L3 N1:N2" name="N Bedarf Ackerbau"/>
  </protectedRanges>
  <mergeCells count="30">
    <mergeCell ref="C7:C8"/>
    <mergeCell ref="E1:F1"/>
    <mergeCell ref="E3:F3"/>
    <mergeCell ref="E4:F4"/>
    <mergeCell ref="L3:O3"/>
    <mergeCell ref="L4:O4"/>
    <mergeCell ref="I1:K1"/>
    <mergeCell ref="I2:K2"/>
    <mergeCell ref="I3:K3"/>
    <mergeCell ref="I4:K4"/>
    <mergeCell ref="A7:A8"/>
    <mergeCell ref="B7:B8"/>
    <mergeCell ref="R7:S7"/>
    <mergeCell ref="T7:U7"/>
    <mergeCell ref="N7:O7"/>
    <mergeCell ref="P7:Q7"/>
    <mergeCell ref="I7:I8"/>
    <mergeCell ref="J7:J8"/>
    <mergeCell ref="K7:K8"/>
    <mergeCell ref="L7:L8"/>
    <mergeCell ref="M7:M8"/>
    <mergeCell ref="D7:D8"/>
    <mergeCell ref="H6:U6"/>
    <mergeCell ref="S1:U1"/>
    <mergeCell ref="S2:U2"/>
    <mergeCell ref="S3:U3"/>
    <mergeCell ref="S5:U5"/>
    <mergeCell ref="L1:O1"/>
    <mergeCell ref="L2:O2"/>
    <mergeCell ref="S4:U4"/>
  </mergeCells>
  <dataValidations count="2">
    <dataValidation type="decimal" allowBlank="1" showInputMessage="1" showErrorMessage="1" sqref="E9:E311">
      <formula1>0</formula1>
      <formula2>2000</formula2>
    </dataValidation>
    <dataValidation type="list" allowBlank="1" showInputMessage="1" showErrorMessage="1" sqref="D9:D311">
      <formula1>GrünlandP</formula1>
    </dataValidation>
  </dataValidations>
  <pageMargins left="0.51181102362204722" right="0.31496062992125984" top="0.9055118110236221" bottom="0.35433070866141736" header="0.31496062992125984" footer="0.31496062992125984"/>
  <pageSetup paperSize="9" scale="77" orientation="landscape" r:id="rId1"/>
  <headerFooter>
    <oddHeader>&amp;C&amp;G&amp;R&amp;G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8"/>
  <sheetViews>
    <sheetView workbookViewId="0">
      <selection sqref="A1:IV65536"/>
    </sheetView>
  </sheetViews>
  <sheetFormatPr baseColWidth="10" defaultColWidth="11.5703125" defaultRowHeight="15" x14ac:dyDescent="0.25"/>
  <cols>
    <col min="1" max="1" width="11.5703125" style="229"/>
    <col min="2" max="2" width="4.28515625" style="229" bestFit="1" customWidth="1"/>
    <col min="3" max="3" width="98.85546875" style="229" bestFit="1" customWidth="1"/>
    <col min="4" max="16384" width="11.5703125" style="229"/>
  </cols>
  <sheetData>
    <row r="3" spans="1:3" x14ac:dyDescent="0.25">
      <c r="A3" s="669" t="s">
        <v>693</v>
      </c>
      <c r="B3" s="669" t="s">
        <v>306</v>
      </c>
      <c r="C3" s="266" t="s">
        <v>694</v>
      </c>
    </row>
    <row r="4" spans="1:3" x14ac:dyDescent="0.25">
      <c r="A4" s="669"/>
      <c r="B4" s="669"/>
      <c r="C4" s="266" t="s">
        <v>695</v>
      </c>
    </row>
    <row r="5" spans="1:3" x14ac:dyDescent="0.25">
      <c r="A5" s="669"/>
      <c r="B5" s="669"/>
      <c r="C5" s="266" t="s">
        <v>696</v>
      </c>
    </row>
    <row r="7" spans="1:3" x14ac:dyDescent="0.25">
      <c r="A7" s="669" t="s">
        <v>689</v>
      </c>
      <c r="B7" s="669" t="s">
        <v>690</v>
      </c>
      <c r="C7" s="229" t="s">
        <v>692</v>
      </c>
    </row>
    <row r="8" spans="1:3" x14ac:dyDescent="0.25">
      <c r="A8" s="669"/>
      <c r="B8" s="669"/>
      <c r="C8" s="229" t="s">
        <v>691</v>
      </c>
    </row>
    <row r="10" spans="1:3" x14ac:dyDescent="0.25">
      <c r="A10" s="229" t="s">
        <v>708</v>
      </c>
      <c r="C10" s="229" t="s">
        <v>709</v>
      </c>
    </row>
    <row r="12" spans="1:3" x14ac:dyDescent="0.25">
      <c r="A12" s="229" t="s">
        <v>1347</v>
      </c>
      <c r="B12" s="229" t="s">
        <v>690</v>
      </c>
      <c r="C12" s="229" t="s">
        <v>1348</v>
      </c>
    </row>
    <row r="13" spans="1:3" x14ac:dyDescent="0.25">
      <c r="C13" s="229" t="s">
        <v>1342</v>
      </c>
    </row>
    <row r="14" spans="1:3" x14ac:dyDescent="0.25">
      <c r="C14" s="229" t="s">
        <v>1343</v>
      </c>
    </row>
    <row r="15" spans="1:3" x14ac:dyDescent="0.25">
      <c r="C15" s="229" t="s">
        <v>1344</v>
      </c>
    </row>
    <row r="16" spans="1:3" x14ac:dyDescent="0.25">
      <c r="C16" s="229" t="s">
        <v>1345</v>
      </c>
    </row>
    <row r="17" spans="3:3" x14ac:dyDescent="0.25">
      <c r="C17" s="229" t="s">
        <v>1346</v>
      </c>
    </row>
    <row r="18" spans="3:3" x14ac:dyDescent="0.25">
      <c r="C18" s="229" t="s">
        <v>1349</v>
      </c>
    </row>
  </sheetData>
  <sheetProtection password="A7DB" sheet="1" objects="1" scenarios="1" selectLockedCells="1"/>
  <mergeCells count="4">
    <mergeCell ref="A7:A8"/>
    <mergeCell ref="B7:B8"/>
    <mergeCell ref="A3:A5"/>
    <mergeCell ref="B3:B5"/>
  </mergeCells>
  <pageMargins left="0.7" right="0.7" top="0.78740157499999996" bottom="0.78740157499999996" header="0.3" footer="0.3"/>
  <pageSetup paperSize="9" orientation="landscape"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workbookViewId="0">
      <selection activeCell="A16" sqref="A1:IV65536"/>
    </sheetView>
  </sheetViews>
  <sheetFormatPr baseColWidth="10" defaultColWidth="11.5703125" defaultRowHeight="15" x14ac:dyDescent="0.25"/>
  <cols>
    <col min="1" max="1" width="74.28515625" style="626" customWidth="1"/>
    <col min="2" max="16384" width="11.5703125" style="626"/>
  </cols>
  <sheetData>
    <row r="1" spans="1:11" ht="18.75" x14ac:dyDescent="0.35">
      <c r="A1" s="59"/>
      <c r="B1" s="59" t="s">
        <v>109</v>
      </c>
      <c r="C1" s="59" t="s">
        <v>1358</v>
      </c>
      <c r="D1" s="59" t="s">
        <v>1359</v>
      </c>
      <c r="E1" s="59" t="s">
        <v>108</v>
      </c>
    </row>
    <row r="2" spans="1:11" ht="18.75" x14ac:dyDescent="0.35">
      <c r="A2" s="59"/>
      <c r="B2" s="59" t="s">
        <v>110</v>
      </c>
      <c r="C2" s="59" t="s">
        <v>110</v>
      </c>
      <c r="D2" s="59" t="s">
        <v>110</v>
      </c>
      <c r="E2" s="59" t="s">
        <v>109</v>
      </c>
      <c r="F2" s="59" t="s">
        <v>1358</v>
      </c>
      <c r="G2" s="59" t="s">
        <v>1359</v>
      </c>
      <c r="J2" s="977" t="s">
        <v>686</v>
      </c>
    </row>
    <row r="3" spans="1:11" x14ac:dyDescent="0.25">
      <c r="A3" s="59" t="s">
        <v>269</v>
      </c>
      <c r="B3" s="59">
        <v>0</v>
      </c>
      <c r="C3" s="59">
        <v>0</v>
      </c>
      <c r="D3" s="59">
        <v>0</v>
      </c>
      <c r="E3" s="59" t="s">
        <v>110</v>
      </c>
      <c r="F3" s="59" t="s">
        <v>110</v>
      </c>
      <c r="G3" s="59" t="s">
        <v>110</v>
      </c>
      <c r="H3" s="626" t="s">
        <v>684</v>
      </c>
      <c r="J3" s="977"/>
    </row>
    <row r="4" spans="1:11" x14ac:dyDescent="0.25">
      <c r="A4" s="59"/>
      <c r="B4" s="59"/>
      <c r="C4" s="59"/>
      <c r="D4" s="59"/>
      <c r="F4" s="617"/>
      <c r="J4" s="977"/>
    </row>
    <row r="5" spans="1:11" ht="14.45" customHeight="1" x14ac:dyDescent="0.25">
      <c r="A5" s="59" t="s">
        <v>643</v>
      </c>
      <c r="B5" s="59">
        <f>E5*H5</f>
        <v>3.25</v>
      </c>
      <c r="C5" s="59">
        <f>F5*H5</f>
        <v>0.65</v>
      </c>
      <c r="D5" s="59">
        <f>G5*H5</f>
        <v>3</v>
      </c>
      <c r="E5" s="59">
        <v>0.65</v>
      </c>
      <c r="F5" s="59">
        <v>0.13</v>
      </c>
      <c r="G5" s="59">
        <v>0.6</v>
      </c>
      <c r="H5" s="626">
        <v>5</v>
      </c>
      <c r="I5" s="978" t="s">
        <v>685</v>
      </c>
      <c r="J5" s="626">
        <v>20</v>
      </c>
      <c r="K5" s="977" t="s">
        <v>687</v>
      </c>
    </row>
    <row r="6" spans="1:11" x14ac:dyDescent="0.25">
      <c r="A6" s="59" t="s">
        <v>644</v>
      </c>
      <c r="B6" s="59">
        <f t="shared" ref="B6:B29" si="0">E6*H6</f>
        <v>3.25</v>
      </c>
      <c r="C6" s="59">
        <f t="shared" ref="C6:C29" si="1">F6*H6</f>
        <v>0.70000000000000007</v>
      </c>
      <c r="D6" s="59">
        <f t="shared" ref="D6:D29" si="2">G6*H6</f>
        <v>3.25</v>
      </c>
      <c r="E6" s="59">
        <v>0.65</v>
      </c>
      <c r="F6" s="59">
        <v>0.14000000000000001</v>
      </c>
      <c r="G6" s="59">
        <v>0.65</v>
      </c>
      <c r="H6" s="626">
        <v>5</v>
      </c>
      <c r="I6" s="978"/>
      <c r="J6" s="626">
        <v>20</v>
      </c>
      <c r="K6" s="977"/>
    </row>
    <row r="7" spans="1:11" x14ac:dyDescent="0.25">
      <c r="A7" s="625" t="s">
        <v>92</v>
      </c>
      <c r="B7" s="59">
        <f t="shared" si="0"/>
        <v>2.6500000000000004</v>
      </c>
      <c r="C7" s="59">
        <f t="shared" si="1"/>
        <v>0.8</v>
      </c>
      <c r="D7" s="59">
        <f t="shared" si="2"/>
        <v>3.25</v>
      </c>
      <c r="E7" s="59">
        <v>0.53</v>
      </c>
      <c r="F7" s="59">
        <v>0.16</v>
      </c>
      <c r="G7" s="59">
        <v>0.65</v>
      </c>
      <c r="H7" s="626">
        <v>5</v>
      </c>
      <c r="I7" s="978"/>
      <c r="J7" s="626">
        <v>20</v>
      </c>
      <c r="K7" s="977"/>
    </row>
    <row r="8" spans="1:11" x14ac:dyDescent="0.25">
      <c r="A8" s="625" t="s">
        <v>93</v>
      </c>
      <c r="B8" s="59">
        <f t="shared" si="0"/>
        <v>2.6500000000000004</v>
      </c>
      <c r="C8" s="59">
        <f t="shared" si="1"/>
        <v>0.8</v>
      </c>
      <c r="D8" s="59">
        <f t="shared" si="2"/>
        <v>3.25</v>
      </c>
      <c r="E8" s="59">
        <v>0.53</v>
      </c>
      <c r="F8" s="59">
        <v>0.16</v>
      </c>
      <c r="G8" s="59">
        <v>0.65</v>
      </c>
      <c r="H8" s="626">
        <v>5</v>
      </c>
      <c r="I8" s="978"/>
      <c r="J8" s="626">
        <v>20</v>
      </c>
      <c r="K8" s="977"/>
    </row>
    <row r="9" spans="1:11" x14ac:dyDescent="0.25">
      <c r="A9" s="59" t="s">
        <v>645</v>
      </c>
      <c r="B9" s="59">
        <f t="shared" si="0"/>
        <v>2.9</v>
      </c>
      <c r="C9" s="59">
        <f t="shared" si="1"/>
        <v>0.70000000000000007</v>
      </c>
      <c r="D9" s="59">
        <f t="shared" si="2"/>
        <v>3.1</v>
      </c>
      <c r="E9" s="59">
        <v>0.57999999999999996</v>
      </c>
      <c r="F9" s="59">
        <v>0.14000000000000001</v>
      </c>
      <c r="G9" s="59">
        <v>0.62</v>
      </c>
      <c r="H9" s="626">
        <v>5</v>
      </c>
      <c r="I9" s="978"/>
      <c r="J9" s="626">
        <v>20</v>
      </c>
      <c r="K9" s="977"/>
    </row>
    <row r="10" spans="1:11" x14ac:dyDescent="0.25">
      <c r="A10" s="59" t="s">
        <v>646</v>
      </c>
      <c r="B10" s="59">
        <f t="shared" si="0"/>
        <v>2.9</v>
      </c>
      <c r="C10" s="59">
        <f t="shared" si="1"/>
        <v>0.75</v>
      </c>
      <c r="D10" s="59">
        <f t="shared" si="2"/>
        <v>3.25</v>
      </c>
      <c r="E10" s="59">
        <v>0.57999999999999996</v>
      </c>
      <c r="F10" s="59">
        <v>0.15</v>
      </c>
      <c r="G10" s="59">
        <v>0.65</v>
      </c>
      <c r="H10" s="626">
        <v>5</v>
      </c>
      <c r="I10" s="978"/>
      <c r="J10" s="626">
        <v>20</v>
      </c>
      <c r="K10" s="977"/>
    </row>
    <row r="11" spans="1:11" x14ac:dyDescent="0.25">
      <c r="A11" s="59" t="s">
        <v>647</v>
      </c>
      <c r="B11" s="59">
        <f t="shared" si="0"/>
        <v>2.6500000000000004</v>
      </c>
      <c r="C11" s="59">
        <f t="shared" si="1"/>
        <v>0.70000000000000007</v>
      </c>
      <c r="D11" s="59">
        <f t="shared" si="2"/>
        <v>3.1</v>
      </c>
      <c r="E11" s="59">
        <v>0.53</v>
      </c>
      <c r="F11" s="59">
        <v>0.14000000000000001</v>
      </c>
      <c r="G11" s="59">
        <v>0.62</v>
      </c>
      <c r="H11" s="626">
        <v>5</v>
      </c>
      <c r="I11" s="978"/>
      <c r="J11" s="626">
        <v>20</v>
      </c>
      <c r="K11" s="977"/>
    </row>
    <row r="12" spans="1:11" x14ac:dyDescent="0.25">
      <c r="A12" s="59" t="s">
        <v>648</v>
      </c>
      <c r="B12" s="59">
        <f t="shared" si="0"/>
        <v>2.75</v>
      </c>
      <c r="C12" s="59">
        <f t="shared" si="1"/>
        <v>0.75</v>
      </c>
      <c r="D12" s="59">
        <f t="shared" si="2"/>
        <v>3.25</v>
      </c>
      <c r="E12" s="59">
        <v>0.55000000000000004</v>
      </c>
      <c r="F12" s="59">
        <v>0.15</v>
      </c>
      <c r="G12" s="59">
        <v>0.65</v>
      </c>
      <c r="H12" s="626">
        <v>5</v>
      </c>
      <c r="I12" s="978"/>
      <c r="J12" s="626">
        <v>20</v>
      </c>
      <c r="K12" s="977"/>
    </row>
    <row r="13" spans="1:11" x14ac:dyDescent="0.25">
      <c r="B13" s="59"/>
      <c r="C13" s="59"/>
      <c r="D13" s="59"/>
    </row>
    <row r="14" spans="1:11" x14ac:dyDescent="0.25">
      <c r="A14" s="625" t="s">
        <v>98</v>
      </c>
      <c r="B14" s="59">
        <f t="shared" si="0"/>
        <v>1.38</v>
      </c>
      <c r="C14" s="59">
        <f t="shared" si="1"/>
        <v>0.5</v>
      </c>
      <c r="D14" s="59">
        <f t="shared" si="2"/>
        <v>1.5</v>
      </c>
      <c r="E14" s="59">
        <v>1.38</v>
      </c>
      <c r="F14" s="59">
        <v>0.5</v>
      </c>
      <c r="G14" s="59">
        <v>1.5</v>
      </c>
      <c r="H14" s="626">
        <v>1</v>
      </c>
      <c r="I14" s="977" t="s">
        <v>683</v>
      </c>
      <c r="J14" s="626">
        <v>100</v>
      </c>
      <c r="K14" s="977" t="s">
        <v>687</v>
      </c>
    </row>
    <row r="15" spans="1:11" x14ac:dyDescent="0.25">
      <c r="A15" s="625" t="s">
        <v>99</v>
      </c>
      <c r="B15" s="59">
        <f t="shared" si="0"/>
        <v>1.82</v>
      </c>
      <c r="C15" s="59">
        <f t="shared" si="1"/>
        <v>0.65</v>
      </c>
      <c r="D15" s="59">
        <f t="shared" si="2"/>
        <v>2.5</v>
      </c>
      <c r="E15" s="59">
        <v>1.82</v>
      </c>
      <c r="F15" s="59">
        <v>0.65</v>
      </c>
      <c r="G15" s="59">
        <v>2.5</v>
      </c>
      <c r="H15" s="626">
        <v>1</v>
      </c>
      <c r="I15" s="977"/>
      <c r="J15" s="626">
        <v>100</v>
      </c>
      <c r="K15" s="977"/>
    </row>
    <row r="16" spans="1:11" x14ac:dyDescent="0.25">
      <c r="A16" s="625" t="s">
        <v>100</v>
      </c>
      <c r="B16" s="59">
        <f t="shared" si="0"/>
        <v>2.4</v>
      </c>
      <c r="C16" s="59">
        <f t="shared" si="1"/>
        <v>0.71</v>
      </c>
      <c r="D16" s="59">
        <f t="shared" si="2"/>
        <v>2.9</v>
      </c>
      <c r="E16" s="59">
        <v>2.4</v>
      </c>
      <c r="F16" s="59">
        <v>0.71</v>
      </c>
      <c r="G16" s="59">
        <v>2.9</v>
      </c>
      <c r="H16" s="626">
        <v>1</v>
      </c>
      <c r="I16" s="977"/>
      <c r="J16" s="626">
        <v>100</v>
      </c>
      <c r="K16" s="977"/>
    </row>
    <row r="17" spans="1:11" x14ac:dyDescent="0.25">
      <c r="A17" s="625" t="s">
        <v>101</v>
      </c>
      <c r="B17" s="59">
        <f t="shared" si="0"/>
        <v>2.7</v>
      </c>
      <c r="C17" s="59">
        <f t="shared" si="1"/>
        <v>0.81</v>
      </c>
      <c r="D17" s="59">
        <f t="shared" si="2"/>
        <v>3</v>
      </c>
      <c r="E17" s="59">
        <v>2.7</v>
      </c>
      <c r="F17" s="59">
        <v>0.81</v>
      </c>
      <c r="G17" s="59">
        <v>3</v>
      </c>
      <c r="H17" s="626">
        <v>1</v>
      </c>
      <c r="I17" s="977"/>
      <c r="J17" s="626">
        <v>100</v>
      </c>
      <c r="K17" s="977"/>
    </row>
    <row r="18" spans="1:11" x14ac:dyDescent="0.25">
      <c r="A18" s="625" t="s">
        <v>102</v>
      </c>
      <c r="B18" s="59">
        <f t="shared" si="0"/>
        <v>2.8</v>
      </c>
      <c r="C18" s="59">
        <f t="shared" si="1"/>
        <v>0.87</v>
      </c>
      <c r="D18" s="59">
        <f t="shared" si="2"/>
        <v>3</v>
      </c>
      <c r="E18" s="59">
        <v>2.8</v>
      </c>
      <c r="F18" s="59">
        <v>0.87</v>
      </c>
      <c r="G18" s="59">
        <v>3</v>
      </c>
      <c r="H18" s="626">
        <v>1</v>
      </c>
      <c r="I18" s="977"/>
      <c r="J18" s="626">
        <v>100</v>
      </c>
      <c r="K18" s="977"/>
    </row>
    <row r="19" spans="1:11" x14ac:dyDescent="0.25">
      <c r="A19" s="625" t="s">
        <v>103</v>
      </c>
      <c r="B19" s="59">
        <f t="shared" si="0"/>
        <v>2.8</v>
      </c>
      <c r="C19" s="59">
        <f t="shared" si="1"/>
        <v>0.87</v>
      </c>
      <c r="D19" s="59">
        <f t="shared" si="2"/>
        <v>3</v>
      </c>
      <c r="E19" s="59">
        <v>2.8</v>
      </c>
      <c r="F19" s="59">
        <v>0.87</v>
      </c>
      <c r="G19" s="59">
        <v>3</v>
      </c>
      <c r="H19" s="626">
        <v>1</v>
      </c>
      <c r="I19" s="977"/>
      <c r="J19" s="626">
        <v>100</v>
      </c>
      <c r="K19" s="977"/>
    </row>
    <row r="20" spans="1:11" x14ac:dyDescent="0.25">
      <c r="A20" s="59"/>
      <c r="B20" s="59"/>
      <c r="C20" s="59"/>
      <c r="D20" s="59"/>
      <c r="E20" s="59"/>
      <c r="F20" s="59"/>
      <c r="G20" s="59"/>
    </row>
    <row r="21" spans="1:11" ht="14.45" customHeight="1" x14ac:dyDescent="0.25">
      <c r="A21" s="625" t="s">
        <v>97</v>
      </c>
      <c r="B21" s="59">
        <f t="shared" si="0"/>
        <v>1.82</v>
      </c>
      <c r="C21" s="59">
        <f t="shared" si="1"/>
        <v>0.65</v>
      </c>
      <c r="D21" s="59">
        <f t="shared" si="2"/>
        <v>2.5</v>
      </c>
      <c r="E21" s="59">
        <v>1.82</v>
      </c>
      <c r="F21" s="59">
        <v>0.65</v>
      </c>
      <c r="G21" s="59">
        <v>2.5</v>
      </c>
      <c r="H21" s="626">
        <v>1</v>
      </c>
      <c r="I21" s="977" t="s">
        <v>688</v>
      </c>
      <c r="J21" s="626">
        <v>100</v>
      </c>
      <c r="K21" s="977" t="s">
        <v>687</v>
      </c>
    </row>
    <row r="22" spans="1:11" x14ac:dyDescent="0.25">
      <c r="A22" s="625" t="s">
        <v>96</v>
      </c>
      <c r="B22" s="59">
        <f t="shared" si="0"/>
        <v>2.4</v>
      </c>
      <c r="C22" s="59">
        <f t="shared" si="1"/>
        <v>0.71</v>
      </c>
      <c r="D22" s="59">
        <f t="shared" si="2"/>
        <v>2.9</v>
      </c>
      <c r="E22" s="59">
        <v>2.4</v>
      </c>
      <c r="F22" s="59">
        <v>0.71</v>
      </c>
      <c r="G22" s="59">
        <v>2.9</v>
      </c>
      <c r="H22" s="626">
        <v>1</v>
      </c>
      <c r="I22" s="977"/>
      <c r="J22" s="626">
        <v>100</v>
      </c>
      <c r="K22" s="977"/>
    </row>
    <row r="23" spans="1:11" x14ac:dyDescent="0.25">
      <c r="A23" s="625" t="s">
        <v>95</v>
      </c>
      <c r="B23" s="59">
        <f t="shared" si="0"/>
        <v>2.7</v>
      </c>
      <c r="C23" s="59">
        <f t="shared" si="1"/>
        <v>0.81</v>
      </c>
      <c r="D23" s="59">
        <f t="shared" si="2"/>
        <v>3</v>
      </c>
      <c r="E23" s="59">
        <v>2.7</v>
      </c>
      <c r="F23" s="59">
        <v>0.81</v>
      </c>
      <c r="G23" s="59">
        <v>3</v>
      </c>
      <c r="H23" s="626">
        <v>1</v>
      </c>
      <c r="I23" s="977"/>
      <c r="J23" s="626">
        <v>100</v>
      </c>
      <c r="K23" s="977"/>
    </row>
    <row r="24" spans="1:11" x14ac:dyDescent="0.25">
      <c r="A24" s="625" t="s">
        <v>94</v>
      </c>
      <c r="B24" s="59">
        <f t="shared" si="0"/>
        <v>2.8</v>
      </c>
      <c r="C24" s="59">
        <f t="shared" si="1"/>
        <v>0.87</v>
      </c>
      <c r="D24" s="59">
        <f t="shared" si="2"/>
        <v>3</v>
      </c>
      <c r="E24" s="59">
        <v>2.8</v>
      </c>
      <c r="F24" s="59">
        <v>0.87</v>
      </c>
      <c r="G24" s="59">
        <v>3</v>
      </c>
      <c r="H24" s="626">
        <v>1</v>
      </c>
      <c r="I24" s="977"/>
      <c r="J24" s="626">
        <v>100</v>
      </c>
      <c r="K24" s="977"/>
    </row>
    <row r="25" spans="1:11" x14ac:dyDescent="0.25">
      <c r="B25" s="59"/>
      <c r="C25" s="59"/>
      <c r="D25" s="59"/>
      <c r="K25" s="629"/>
    </row>
    <row r="26" spans="1:11" x14ac:dyDescent="0.25">
      <c r="A26" s="59" t="s">
        <v>116</v>
      </c>
      <c r="B26" s="59">
        <f t="shared" si="0"/>
        <v>1.6</v>
      </c>
      <c r="C26" s="59">
        <f t="shared" si="1"/>
        <v>0.7</v>
      </c>
      <c r="D26" s="59">
        <f t="shared" si="2"/>
        <v>2.5</v>
      </c>
      <c r="E26" s="59">
        <v>1.6</v>
      </c>
      <c r="F26" s="59">
        <v>0.7</v>
      </c>
      <c r="G26" s="59">
        <v>2.5</v>
      </c>
      <c r="H26" s="626">
        <v>1</v>
      </c>
      <c r="I26" s="977" t="s">
        <v>688</v>
      </c>
      <c r="J26" s="626">
        <v>100</v>
      </c>
      <c r="K26" s="629"/>
    </row>
    <row r="27" spans="1:11" x14ac:dyDescent="0.25">
      <c r="A27" s="59" t="s">
        <v>117</v>
      </c>
      <c r="B27" s="59">
        <f t="shared" si="0"/>
        <v>1.9</v>
      </c>
      <c r="C27" s="59">
        <f t="shared" si="1"/>
        <v>0.8</v>
      </c>
      <c r="D27" s="59">
        <f t="shared" si="2"/>
        <v>2.7</v>
      </c>
      <c r="E27" s="59">
        <v>1.9</v>
      </c>
      <c r="F27" s="59">
        <v>0.8</v>
      </c>
      <c r="G27" s="59">
        <v>2.7</v>
      </c>
      <c r="H27" s="626">
        <v>1</v>
      </c>
      <c r="I27" s="977"/>
      <c r="J27" s="626">
        <v>100</v>
      </c>
    </row>
    <row r="28" spans="1:11" x14ac:dyDescent="0.25">
      <c r="A28" s="59" t="s">
        <v>118</v>
      </c>
      <c r="B28" s="59">
        <f t="shared" si="0"/>
        <v>2.2000000000000002</v>
      </c>
      <c r="C28" s="59">
        <f t="shared" si="1"/>
        <v>0.95</v>
      </c>
      <c r="D28" s="59">
        <f t="shared" si="2"/>
        <v>2.9</v>
      </c>
      <c r="E28" s="59">
        <v>2.2000000000000002</v>
      </c>
      <c r="F28" s="59">
        <v>0.95</v>
      </c>
      <c r="G28" s="59">
        <v>2.9</v>
      </c>
      <c r="H28" s="626">
        <v>1</v>
      </c>
      <c r="I28" s="977"/>
      <c r="J28" s="626">
        <v>100</v>
      </c>
    </row>
    <row r="29" spans="1:11" x14ac:dyDescent="0.25">
      <c r="A29" s="59" t="s">
        <v>119</v>
      </c>
      <c r="B29" s="59">
        <f t="shared" si="0"/>
        <v>2.4</v>
      </c>
      <c r="C29" s="59">
        <f t="shared" si="1"/>
        <v>1</v>
      </c>
      <c r="D29" s="59">
        <f t="shared" si="2"/>
        <v>3</v>
      </c>
      <c r="E29" s="59">
        <v>2.4</v>
      </c>
      <c r="F29" s="59">
        <v>1</v>
      </c>
      <c r="G29" s="59">
        <v>3</v>
      </c>
      <c r="H29" s="626">
        <v>1</v>
      </c>
      <c r="I29" s="977"/>
      <c r="J29" s="626">
        <v>100</v>
      </c>
    </row>
    <row r="31" spans="1:11" x14ac:dyDescent="0.25">
      <c r="A31" s="59"/>
      <c r="B31" s="59"/>
      <c r="C31" s="59"/>
      <c r="D31" s="59"/>
    </row>
    <row r="32" spans="1:11" x14ac:dyDescent="0.25">
      <c r="A32" s="59"/>
      <c r="B32" s="59"/>
      <c r="C32" s="59"/>
      <c r="D32" s="59"/>
    </row>
    <row r="33" spans="1:4" x14ac:dyDescent="0.25">
      <c r="A33" s="59"/>
      <c r="B33" s="59"/>
      <c r="C33" s="59"/>
      <c r="D33" s="59"/>
    </row>
  </sheetData>
  <sheetProtection password="A7DB" sheet="1" selectLockedCells="1"/>
  <mergeCells count="8">
    <mergeCell ref="I26:I29"/>
    <mergeCell ref="I14:I19"/>
    <mergeCell ref="K14:K19"/>
    <mergeCell ref="I5:I12"/>
    <mergeCell ref="J2:J4"/>
    <mergeCell ref="I21:I24"/>
    <mergeCell ref="K5:K12"/>
    <mergeCell ref="K21:K24"/>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FY394"/>
  <sheetViews>
    <sheetView zoomScale="70" zoomScaleNormal="7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703125" defaultRowHeight="14.25" x14ac:dyDescent="0.2"/>
  <cols>
    <col min="1" max="1" width="4" style="55" bestFit="1" customWidth="1"/>
    <col min="2" max="2" width="19.42578125" style="28" customWidth="1"/>
    <col min="3" max="3" width="5" style="28" customWidth="1"/>
    <col min="4" max="4" width="21.7109375" style="28" customWidth="1"/>
    <col min="5" max="5" width="5.42578125" style="28" customWidth="1"/>
    <col min="6" max="6" width="4.5703125" style="30" customWidth="1"/>
    <col min="7" max="7" width="5.42578125" style="30" customWidth="1"/>
    <col min="8" max="8" width="21.7109375" style="28" customWidth="1"/>
    <col min="9" max="9" width="5.42578125" style="28" customWidth="1"/>
    <col min="10" max="11" width="4.85546875" style="28" customWidth="1"/>
    <col min="12" max="12" width="21.85546875" style="28" customWidth="1"/>
    <col min="13" max="13" width="5.42578125" style="28" customWidth="1"/>
    <col min="14" max="15" width="4.85546875" style="28" customWidth="1"/>
    <col min="16" max="16" width="14.85546875" style="28" customWidth="1"/>
    <col min="17" max="17" width="9.140625" style="28" customWidth="1"/>
    <col min="18" max="18" width="5.85546875" style="28" customWidth="1"/>
    <col min="19" max="19" width="4.7109375" style="28" bestFit="1" customWidth="1"/>
    <col min="20" max="20" width="6.140625" style="28" customWidth="1"/>
    <col min="21" max="21" width="4.7109375" style="28" customWidth="1"/>
    <col min="22" max="29" width="7.140625" style="28" customWidth="1"/>
    <col min="30" max="30" width="11.5703125" style="138"/>
    <col min="31" max="32" width="11.5703125" style="28"/>
    <col min="33" max="48" width="11.5703125" style="147"/>
    <col min="49" max="181" width="11.5703125" style="138"/>
    <col min="182" max="16384" width="11.5703125" style="28"/>
  </cols>
  <sheetData>
    <row r="1" spans="1:181" ht="16.149999999999999" customHeight="1" x14ac:dyDescent="0.2">
      <c r="A1" s="134" t="s">
        <v>76</v>
      </c>
      <c r="B1" s="30"/>
      <c r="C1" s="134"/>
      <c r="D1" s="131"/>
      <c r="E1" s="131"/>
      <c r="F1" s="135"/>
      <c r="H1" s="31" t="s">
        <v>267</v>
      </c>
      <c r="I1" s="30"/>
      <c r="J1" s="30"/>
      <c r="K1" s="823">
        <f ca="1">'N-Bedarf SK'!G1</f>
        <v>2022</v>
      </c>
      <c r="L1" s="823"/>
      <c r="M1" s="128"/>
      <c r="O1" s="347"/>
      <c r="P1" s="347"/>
      <c r="Q1" s="812" t="s">
        <v>78</v>
      </c>
      <c r="R1" s="812"/>
      <c r="S1" s="812"/>
      <c r="T1" s="825"/>
      <c r="U1" s="825"/>
      <c r="V1" s="825"/>
      <c r="W1" s="825"/>
      <c r="X1" s="987" t="s">
        <v>352</v>
      </c>
      <c r="Y1" s="988"/>
      <c r="Z1" s="989"/>
      <c r="AA1" s="935">
        <f>SUM(C10:C313)</f>
        <v>0</v>
      </c>
      <c r="AB1" s="936"/>
      <c r="AC1" s="937"/>
    </row>
    <row r="2" spans="1:181" ht="13.9" customHeight="1" x14ac:dyDescent="0.2">
      <c r="B2" s="130"/>
      <c r="C2" s="130"/>
      <c r="D2" s="131"/>
      <c r="E2" s="131"/>
      <c r="F2" s="135"/>
      <c r="G2" s="137"/>
      <c r="H2" s="59" t="str">
        <f>"$A$1:$AC$"&amp;COUNTA(R:R)+13</f>
        <v>$A$1:$AC$14</v>
      </c>
      <c r="I2" s="135"/>
      <c r="J2" s="30"/>
      <c r="K2" s="129"/>
      <c r="L2" s="130"/>
      <c r="M2" s="131"/>
      <c r="O2" s="347"/>
      <c r="P2" s="347"/>
      <c r="Q2" s="812" t="s">
        <v>79</v>
      </c>
      <c r="R2" s="812"/>
      <c r="S2" s="812"/>
      <c r="T2" s="825"/>
      <c r="U2" s="825"/>
      <c r="V2" s="825"/>
      <c r="W2" s="825"/>
      <c r="X2" s="985" t="s">
        <v>354</v>
      </c>
      <c r="Y2" s="985"/>
      <c r="Z2" s="986"/>
      <c r="AA2" s="930">
        <f>SUM(W10:W313)</f>
        <v>0</v>
      </c>
      <c r="AB2" s="931"/>
      <c r="AC2" s="932"/>
    </row>
    <row r="3" spans="1:181" ht="16.149999999999999" customHeight="1" x14ac:dyDescent="0.2">
      <c r="A3" s="136" t="s">
        <v>515</v>
      </c>
      <c r="B3" s="136"/>
      <c r="C3" s="136"/>
      <c r="D3" s="133"/>
      <c r="E3" s="175"/>
      <c r="F3" s="175"/>
      <c r="G3" s="175"/>
      <c r="H3" s="175"/>
      <c r="I3" s="30"/>
      <c r="J3" s="30"/>
      <c r="K3" s="827" t="s">
        <v>15</v>
      </c>
      <c r="L3" s="827"/>
      <c r="M3" s="131"/>
      <c r="O3" s="347"/>
      <c r="P3" s="347"/>
      <c r="Q3" s="812" t="s">
        <v>80</v>
      </c>
      <c r="R3" s="812"/>
      <c r="S3" s="812"/>
      <c r="T3" s="824">
        <f ca="1">TODAY()</f>
        <v>44596</v>
      </c>
      <c r="U3" s="824"/>
      <c r="V3" s="824"/>
      <c r="W3" s="824"/>
      <c r="X3" s="985" t="s">
        <v>355</v>
      </c>
      <c r="Y3" s="985"/>
      <c r="Z3" s="986"/>
      <c r="AA3" s="930">
        <f>SUM(Y10:Y313)</f>
        <v>0</v>
      </c>
      <c r="AB3" s="931"/>
      <c r="AC3" s="932"/>
    </row>
    <row r="4" spans="1:181" ht="16.149999999999999" customHeight="1" x14ac:dyDescent="0.2">
      <c r="B4" s="19"/>
      <c r="C4" s="19"/>
      <c r="D4" s="133"/>
      <c r="E4" s="175"/>
      <c r="F4" s="175"/>
      <c r="G4" s="175"/>
      <c r="H4" s="175"/>
      <c r="I4" s="30"/>
      <c r="J4" s="30"/>
      <c r="K4" s="828" t="s">
        <v>16</v>
      </c>
      <c r="L4" s="828"/>
      <c r="M4" s="132"/>
      <c r="O4" s="459"/>
      <c r="P4" s="459"/>
      <c r="Q4" s="926" t="s">
        <v>724</v>
      </c>
      <c r="R4" s="926"/>
      <c r="S4" s="926"/>
      <c r="T4" s="834" t="str">
        <f>Hinweise!E3</f>
        <v>4.0</v>
      </c>
      <c r="U4" s="834"/>
      <c r="V4" s="834"/>
      <c r="W4" s="834"/>
      <c r="X4" s="985" t="s">
        <v>1078</v>
      </c>
      <c r="Y4" s="985"/>
      <c r="Z4" s="986"/>
      <c r="AA4" s="930">
        <f>SUM(AA10:AA313)</f>
        <v>0</v>
      </c>
      <c r="AB4" s="931"/>
      <c r="AC4" s="932"/>
    </row>
    <row r="5" spans="1:181" s="90" customFormat="1" ht="16.149999999999999" customHeight="1" x14ac:dyDescent="0.2">
      <c r="A5" s="55"/>
      <c r="B5" s="142"/>
      <c r="C5" s="142"/>
      <c r="D5" s="163"/>
      <c r="E5" s="164"/>
      <c r="F5" s="164"/>
      <c r="G5" s="164"/>
      <c r="H5" s="164"/>
      <c r="I5" s="55"/>
      <c r="J5" s="55"/>
      <c r="K5" s="130"/>
      <c r="L5" s="130"/>
      <c r="M5" s="165"/>
      <c r="N5" s="166"/>
      <c r="O5" s="166"/>
      <c r="P5" s="166"/>
      <c r="Q5" s="155"/>
      <c r="R5" s="128"/>
      <c r="S5" s="128"/>
      <c r="T5" s="156"/>
      <c r="U5" s="156"/>
      <c r="V5" s="156"/>
      <c r="W5" s="156"/>
      <c r="X5" s="927" t="s">
        <v>356</v>
      </c>
      <c r="Y5" s="927"/>
      <c r="Z5" s="927"/>
      <c r="AA5" s="930">
        <f>SUM(AC10:AC313)</f>
        <v>0</v>
      </c>
      <c r="AB5" s="931"/>
      <c r="AC5" s="932"/>
      <c r="AD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row>
    <row r="6" spans="1:181" s="90" customFormat="1" ht="16.149999999999999" customHeight="1" x14ac:dyDescent="0.2">
      <c r="A6" s="55"/>
      <c r="B6" s="142"/>
      <c r="C6" s="142"/>
      <c r="D6" s="163"/>
      <c r="E6" s="164"/>
      <c r="F6" s="164"/>
      <c r="G6" s="164"/>
      <c r="H6" s="949" t="s">
        <v>586</v>
      </c>
      <c r="I6" s="949"/>
      <c r="J6" s="949"/>
      <c r="K6" s="949"/>
      <c r="L6" s="949"/>
      <c r="M6" s="949"/>
      <c r="N6" s="949"/>
      <c r="O6" s="949"/>
      <c r="P6" s="918" t="s">
        <v>1066</v>
      </c>
      <c r="Q6" s="984"/>
      <c r="R6" s="984"/>
      <c r="S6" s="984"/>
      <c r="T6" s="984"/>
      <c r="U6" s="984"/>
      <c r="V6" s="984"/>
      <c r="W6" s="984"/>
      <c r="X6" s="984"/>
      <c r="Y6" s="984"/>
      <c r="Z6" s="984"/>
      <c r="AA6" s="984"/>
      <c r="AB6" s="984"/>
      <c r="AC6" s="919"/>
      <c r="AD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row>
    <row r="7" spans="1:181" ht="16.149999999999999" customHeight="1" x14ac:dyDescent="0.2">
      <c r="A7" s="900" t="s">
        <v>54</v>
      </c>
      <c r="B7" s="833" t="s">
        <v>286</v>
      </c>
      <c r="C7" s="901" t="s">
        <v>268</v>
      </c>
      <c r="D7" s="167" t="s">
        <v>603</v>
      </c>
      <c r="E7" s="933" t="s">
        <v>702</v>
      </c>
      <c r="F7" s="933" t="s">
        <v>265</v>
      </c>
      <c r="G7" s="933" t="s">
        <v>266</v>
      </c>
      <c r="H7" s="186" t="s">
        <v>604</v>
      </c>
      <c r="I7" s="934" t="s">
        <v>702</v>
      </c>
      <c r="J7" s="934" t="s">
        <v>265</v>
      </c>
      <c r="K7" s="934" t="s">
        <v>266</v>
      </c>
      <c r="L7" s="160" t="s">
        <v>605</v>
      </c>
      <c r="M7" s="934" t="s">
        <v>702</v>
      </c>
      <c r="N7" s="934" t="s">
        <v>265</v>
      </c>
      <c r="O7" s="934" t="s">
        <v>266</v>
      </c>
      <c r="P7" s="924" t="s">
        <v>1248</v>
      </c>
      <c r="Q7" s="939" t="s">
        <v>1291</v>
      </c>
      <c r="R7" s="939" t="s">
        <v>1292</v>
      </c>
      <c r="S7" s="939" t="s">
        <v>107</v>
      </c>
      <c r="T7" s="939" t="s">
        <v>1293</v>
      </c>
      <c r="U7" s="938" t="s">
        <v>650</v>
      </c>
      <c r="V7" s="980" t="s">
        <v>1069</v>
      </c>
      <c r="W7" s="981"/>
      <c r="X7" s="980" t="s">
        <v>1068</v>
      </c>
      <c r="Y7" s="981"/>
      <c r="Z7" s="982" t="s">
        <v>1063</v>
      </c>
      <c r="AA7" s="983"/>
      <c r="AB7" s="982" t="s">
        <v>1055</v>
      </c>
      <c r="AC7" s="983"/>
    </row>
    <row r="8" spans="1:181" ht="91.15" customHeight="1" x14ac:dyDescent="0.3">
      <c r="A8" s="900"/>
      <c r="B8" s="833"/>
      <c r="C8" s="901"/>
      <c r="D8" s="168">
        <f ca="1">K1</f>
        <v>2022</v>
      </c>
      <c r="E8" s="933"/>
      <c r="F8" s="933"/>
      <c r="G8" s="933"/>
      <c r="H8" s="158"/>
      <c r="I8" s="934"/>
      <c r="J8" s="934"/>
      <c r="K8" s="934"/>
      <c r="L8" s="161"/>
      <c r="M8" s="934"/>
      <c r="N8" s="934"/>
      <c r="O8" s="934"/>
      <c r="P8" s="979"/>
      <c r="Q8" s="939"/>
      <c r="R8" s="939"/>
      <c r="S8" s="939"/>
      <c r="T8" s="939"/>
      <c r="U8" s="939"/>
      <c r="V8" s="947"/>
      <c r="W8" s="948"/>
      <c r="X8" s="947"/>
      <c r="Y8" s="948"/>
      <c r="Z8" s="942"/>
      <c r="AA8" s="943"/>
      <c r="AB8" s="942"/>
      <c r="AC8" s="943"/>
      <c r="AD8" s="422"/>
      <c r="AE8" s="423"/>
      <c r="AF8" s="423"/>
      <c r="AG8" s="423"/>
      <c r="AH8" s="423"/>
      <c r="AI8" s="423"/>
      <c r="AJ8" s="423"/>
    </row>
    <row r="9" spans="1:181" ht="16.149999999999999" customHeight="1" x14ac:dyDescent="0.3">
      <c r="A9" s="900"/>
      <c r="B9" s="833"/>
      <c r="C9" s="901"/>
      <c r="D9" s="169"/>
      <c r="E9" s="933"/>
      <c r="F9" s="933"/>
      <c r="G9" s="933"/>
      <c r="H9" s="187"/>
      <c r="I9" s="934"/>
      <c r="J9" s="934"/>
      <c r="K9" s="934"/>
      <c r="L9" s="162"/>
      <c r="M9" s="934"/>
      <c r="N9" s="934"/>
      <c r="O9" s="934"/>
      <c r="P9" s="458" t="s">
        <v>1249</v>
      </c>
      <c r="Q9" s="939"/>
      <c r="R9" s="939"/>
      <c r="S9" s="939"/>
      <c r="T9" s="939"/>
      <c r="U9" s="939"/>
      <c r="V9" s="418" t="s">
        <v>58</v>
      </c>
      <c r="W9" s="418" t="s">
        <v>1067</v>
      </c>
      <c r="X9" s="418" t="s">
        <v>58</v>
      </c>
      <c r="Y9" s="418" t="s">
        <v>1067</v>
      </c>
      <c r="Z9" s="419" t="s">
        <v>58</v>
      </c>
      <c r="AA9" s="420" t="s">
        <v>1067</v>
      </c>
      <c r="AB9" s="419" t="s">
        <v>58</v>
      </c>
      <c r="AC9" s="419" t="s">
        <v>1067</v>
      </c>
      <c r="AD9" s="422"/>
      <c r="AE9" s="423"/>
      <c r="AF9" s="423"/>
      <c r="AG9" s="423"/>
      <c r="AH9" s="423"/>
      <c r="AI9" s="423"/>
      <c r="AJ9" s="423"/>
    </row>
    <row r="10" spans="1:181" ht="31.9" customHeight="1" x14ac:dyDescent="0.3">
      <c r="A10" s="74">
        <v>1</v>
      </c>
      <c r="B10" s="75" t="str">
        <f>IF('N-Bedarf SK'!B8="","",'N-Bedarf SK'!B8)</f>
        <v/>
      </c>
      <c r="C10" s="49" t="str">
        <f>IF('N-Bedarf SK'!C8="","",'N-Bedarf SK'!C8)</f>
        <v/>
      </c>
      <c r="D10" s="88" t="str">
        <f>IF('N-Bedarf SK'!D8="","",'N-Bedarf SK'!D8)</f>
        <v/>
      </c>
      <c r="E10" s="49" t="str">
        <f>IF('N-Bedarf SK'!G8="","",'N-Bedarf SK'!G8)</f>
        <v/>
      </c>
      <c r="F10" s="50" t="str">
        <f>IF(OR(D10="Spargel 2. Standjahr",D10="Spargel 1. Standjahr"),78,IF(OR(D10="",D10="keine",E10=""),"",IF(D10="Wie Nbedarf",VLOOKUP('N-Bedarf SK'!D8,PSollSK,3,FALSE)*E10, VLOOKUP(D10,PSollSK,3,FALSE)*E10)))</f>
        <v/>
      </c>
      <c r="G10" s="50" t="str">
        <f>IF(OR(D10="",D10="keine",E10=""),"",IF(D10="Wie Nbedarf",VLOOKUP('N-Bedarf SK'!D8,PSollSK,4,FALSE)*E10, VLOOKUP(D10,PSollSK,4,FALSE)*E10))</f>
        <v/>
      </c>
      <c r="H10" s="88"/>
      <c r="I10" s="49"/>
      <c r="J10" s="50" t="str">
        <f t="shared" ref="J10:J73" si="0">IF(OR(H10="",H10="keine",I10=""),"",VLOOKUP(H10,PSollSK,3,FALSE)*I10)</f>
        <v/>
      </c>
      <c r="K10" s="50" t="str">
        <f>IF(OR(H10="",H10="keine",I10=""),"",VLOOKUP(H10,PSollSK,4,FALSE)*I10)</f>
        <v/>
      </c>
      <c r="L10" s="88"/>
      <c r="M10" s="49"/>
      <c r="N10" s="50" t="str">
        <f t="shared" ref="N10:N73" si="1">IF(OR(L10="",L10="keine",M10=""),"",VLOOKUP(L10,PSollSK,3,FALSE)*M10)</f>
        <v/>
      </c>
      <c r="O10" s="50" t="str">
        <f>IF(OR(L10="",L10="keine",M10=""),"",VLOOKUP(L10,PSollSK,4,FALSE)*M10)</f>
        <v/>
      </c>
      <c r="P10" s="51"/>
      <c r="Q10" s="78" t="s">
        <v>261</v>
      </c>
      <c r="R10" s="49"/>
      <c r="S10" s="32" t="str">
        <f>IF(R10="","C",INDEX(Gehaltsklassen!A$11:A$15,MATCH(R10,Gehaltsklassen!D$11:D$15,1),1))</f>
        <v>C</v>
      </c>
      <c r="T10" s="49"/>
      <c r="U10" s="32" t="str">
        <f>IF(T10="","C",IF(T10="","C",IF(Q10="I",INDEX(Gehaltsklassen!A$11:A$15,MATCH(T10,Gehaltsklassen!C$11:C$15,1),1),IF(Q10="II",INDEX(Gehaltsklassen!A$11:A$15,MATCH(T10,Gehaltsklassen!D$11:D$15,1),1),IF(Q10="III",INDEX(Gehaltsklassen!A$11:A$15,MATCH(T10,Gehaltsklassen!E$11:E$15,1),1),"Falsche Bodenart")))))</f>
        <v>C</v>
      </c>
      <c r="V10" s="52" t="str">
        <f>IF(OR(C10=""),"",SUM(F10,J10,N10)*VLOOKUP(S10,Gehaltsklassen!$B$34:$D$38,2,FALSE))</f>
        <v/>
      </c>
      <c r="W10" s="52" t="str">
        <f>IF(OR(C10=""),"",SUM(F10,J10,N10)*VLOOKUP(S10,Gehaltsklassen!$B$34:$D$38,2,FALSE)*C10)</f>
        <v/>
      </c>
      <c r="X10" s="52" t="str">
        <f>IF(OR(C10=""),"",SUM(F10,J10,N10)*VLOOKUP(S10,Gehaltsklassen!$B$34:$D$38,3,FALSE))</f>
        <v/>
      </c>
      <c r="Y10" s="52" t="str">
        <f>IF(OR(C10=""),"",SUM(F10,J10,N10)*VLOOKUP(S10,Gehaltsklassen!$B$34:$D$38,3,FALSE)*C10)</f>
        <v/>
      </c>
      <c r="Z10" s="54" t="str">
        <f>IF(OR(D10=""),"",(SUM(G10,K10,O10)*VLOOKUP(U10,Gehaltsklassen!$B$34:$D$38,2,FALSE)))</f>
        <v/>
      </c>
      <c r="AA10" s="54" t="str">
        <f>IF(OR(D10=""),"",(SUM(G10,K10,O10)*VLOOKUP(U10,Gehaltsklassen!$B$34:$D$38,2,FALSE))*C10)</f>
        <v/>
      </c>
      <c r="AB10" s="53" t="str">
        <f>IF(OR(C10=""),"",(SUM(G10,K10,O10)*VLOOKUP(U10,Gehaltsklassen!$B$34:$D$38,3,FALSE)))</f>
        <v/>
      </c>
      <c r="AC10" s="53" t="str">
        <f>IF(OR(C10=""),"",(SUM(G10,K10,O10)*VLOOKUP(U10,Gehaltsklassen!$B$34:$D$38,3,FALSE))*C10)</f>
        <v/>
      </c>
      <c r="AD10" s="422"/>
      <c r="AE10" s="423"/>
      <c r="AF10" s="423"/>
      <c r="AG10" s="423"/>
      <c r="AH10" s="423"/>
      <c r="AI10" s="423"/>
      <c r="AJ10" s="423"/>
    </row>
    <row r="11" spans="1:181" ht="31.9" customHeight="1" x14ac:dyDescent="0.3">
      <c r="A11" s="74">
        <v>2</v>
      </c>
      <c r="B11" s="75" t="str">
        <f>IF('N-Bedarf SK'!B9="","",'N-Bedarf SK'!B9)</f>
        <v/>
      </c>
      <c r="C11" s="49" t="str">
        <f>IF('N-Bedarf SK'!C9="","",'N-Bedarf SK'!C9)</f>
        <v/>
      </c>
      <c r="D11" s="88" t="str">
        <f>IF('N-Bedarf SK'!D9="","",'N-Bedarf SK'!D9)</f>
        <v/>
      </c>
      <c r="E11" s="49" t="str">
        <f>IF('N-Bedarf SK'!G9="","",'N-Bedarf SK'!G9)</f>
        <v/>
      </c>
      <c r="F11" s="50" t="str">
        <f>IF(OR(D11="Spargel 2. Standjahr",D11="Spargel 1. Standjahr"),78,IF(OR(D11="",D11="keine",E11=""),"",IF(D11="Wie Nbedarf",VLOOKUP('N-Bedarf SK'!D9,PSollSK,3,FALSE)*E11, VLOOKUP(D11,PSollSK,3,FALSE)*E11)))</f>
        <v/>
      </c>
      <c r="G11" s="50" t="str">
        <f>IF(OR(D11="",D11="keine",E11=""),"",IF(D11="Wie Nbedarf",VLOOKUP('N-Bedarf SK'!D9,PSollSK,4,FALSE)*E11, VLOOKUP(D11,PSollSK,4,FALSE)*E11))</f>
        <v/>
      </c>
      <c r="H11" s="88"/>
      <c r="I11" s="49"/>
      <c r="J11" s="50" t="str">
        <f t="shared" si="0"/>
        <v/>
      </c>
      <c r="K11" s="50" t="str">
        <f t="shared" ref="K11:K74" si="2">IF(OR(H11="",H11="keine",I11=""),"",VLOOKUP(H11,PSollSK,4,FALSE)*I11)</f>
        <v/>
      </c>
      <c r="L11" s="88"/>
      <c r="M11" s="49"/>
      <c r="N11" s="50" t="str">
        <f t="shared" si="1"/>
        <v/>
      </c>
      <c r="O11" s="50" t="str">
        <f t="shared" ref="O11:O74" si="3">IF(OR(L11="",L11="keine",M11=""),"",VLOOKUP(L11,PSollSK,4,FALSE)*M11)</f>
        <v/>
      </c>
      <c r="P11" s="51"/>
      <c r="Q11" s="78" t="s">
        <v>261</v>
      </c>
      <c r="R11" s="49"/>
      <c r="S11" s="32" t="str">
        <f>IF(R11="","C",INDEX(Gehaltsklassen!A$11:A$15,MATCH(R11,Gehaltsklassen!D$11:D$15,1),1))</f>
        <v>C</v>
      </c>
      <c r="T11" s="49"/>
      <c r="U11" s="32" t="str">
        <f>IF(T11="","C",IF(T11="","C",IF(Q11="I",INDEX(Gehaltsklassen!A$11:A$15,MATCH(T11,Gehaltsklassen!C$11:C$15,1),1),IF(Q11="II",INDEX(Gehaltsklassen!A$11:A$15,MATCH(T11,Gehaltsklassen!D$11:D$15,1),1),IF(Q11="III",INDEX(Gehaltsklassen!A$11:A$15,MATCH(T11,Gehaltsklassen!E$11:E$15,1),1),"Falsche Bodenart")))))</f>
        <v>C</v>
      </c>
      <c r="V11" s="52" t="str">
        <f>IF(OR(C11=""),"",SUM(F11,J11,N11)*VLOOKUP(S11,Gehaltsklassen!$B$34:$D$38,2,FALSE))</f>
        <v/>
      </c>
      <c r="W11" s="52" t="str">
        <f>IF(OR(C11=""),"",SUM(F11,J11,N11)*VLOOKUP(S11,Gehaltsklassen!$B$34:$D$38,2,FALSE)*C11)</f>
        <v/>
      </c>
      <c r="X11" s="52" t="str">
        <f>IF(OR(C11=""),"",SUM(F11,J11,N11)*VLOOKUP(S11,Gehaltsklassen!$B$34:$D$38,3,FALSE))</f>
        <v/>
      </c>
      <c r="Y11" s="52" t="str">
        <f>IF(OR(C11=""),"",SUM(F11,J11,N11)*VLOOKUP(S11,Gehaltsklassen!$B$34:$D$38,3,FALSE)*C11)</f>
        <v/>
      </c>
      <c r="Z11" s="54" t="str">
        <f>IF(OR(D11=""),"",(SUM(G11,K11,O11)*VLOOKUP(U11,Gehaltsklassen!$B$34:$D$38,2,FALSE)))</f>
        <v/>
      </c>
      <c r="AA11" s="54" t="str">
        <f>IF(OR(D11=""),"",(SUM(G11,K11,O11)*VLOOKUP(U11,Gehaltsklassen!$B$34:$D$38,2,FALSE))*C11)</f>
        <v/>
      </c>
      <c r="AB11" s="53" t="str">
        <f>IF(OR(C11=""),"",(SUM(G11,K11,O11)*VLOOKUP(U11,Gehaltsklassen!$B$34:$D$38,3,FALSE)))</f>
        <v/>
      </c>
      <c r="AC11" s="53" t="str">
        <f>IF(OR(C11=""),"",(SUM(G11,K11,O11)*VLOOKUP(U11,Gehaltsklassen!$B$34:$D$38,3,FALSE))*C11)</f>
        <v/>
      </c>
      <c r="AD11" s="422"/>
      <c r="AE11" s="423"/>
      <c r="AF11" s="423"/>
      <c r="AG11" s="423"/>
      <c r="AH11" s="423"/>
      <c r="AI11" s="423"/>
      <c r="AJ11" s="423"/>
    </row>
    <row r="12" spans="1:181" ht="31.9" customHeight="1" x14ac:dyDescent="0.3">
      <c r="A12" s="74" t="str">
        <f>IF(C12="","",MAX($A$11:A11)+1)</f>
        <v/>
      </c>
      <c r="B12" s="75" t="str">
        <f>IF('N-Bedarf SK'!B10="","",'N-Bedarf SK'!B10)</f>
        <v/>
      </c>
      <c r="C12" s="49" t="str">
        <f>IF('N-Bedarf SK'!C10="","",'N-Bedarf SK'!C10)</f>
        <v/>
      </c>
      <c r="D12" s="88" t="str">
        <f>IF('N-Bedarf SK'!D10="","",'N-Bedarf SK'!D10)</f>
        <v/>
      </c>
      <c r="E12" s="49" t="str">
        <f>IF('N-Bedarf SK'!G10="","",'N-Bedarf SK'!G10)</f>
        <v/>
      </c>
      <c r="F12" s="50" t="str">
        <f>IF(OR(D12="Spargel 2. Standjahr",D12="Spargel 1. Standjahr"),78,IF(OR(D12="",D12="keine",E12=""),"",IF(D12="Wie Nbedarf",VLOOKUP('N-Bedarf SK'!D10,PSollSK,3,FALSE)*E12, VLOOKUP(D12,PSollSK,3,FALSE)*E12)))</f>
        <v/>
      </c>
      <c r="G12" s="50" t="str">
        <f>IF(OR(D12="",D12="keine",E12=""),"",IF(D12="Wie Nbedarf",VLOOKUP('N-Bedarf SK'!D10,PSollSK,4,FALSE)*E12, VLOOKUP(D12,PSollSK,4,FALSE)*E12))</f>
        <v/>
      </c>
      <c r="H12" s="88"/>
      <c r="I12" s="49"/>
      <c r="J12" s="50" t="str">
        <f t="shared" si="0"/>
        <v/>
      </c>
      <c r="K12" s="50" t="str">
        <f t="shared" si="2"/>
        <v/>
      </c>
      <c r="L12" s="88"/>
      <c r="M12" s="49"/>
      <c r="N12" s="50" t="str">
        <f t="shared" si="1"/>
        <v/>
      </c>
      <c r="O12" s="50" t="str">
        <f t="shared" si="3"/>
        <v/>
      </c>
      <c r="P12" s="51"/>
      <c r="Q12" s="78" t="s">
        <v>261</v>
      </c>
      <c r="R12" s="49"/>
      <c r="S12" s="32" t="str">
        <f>IF(R12="","C",INDEX(Gehaltsklassen!A$11:A$15,MATCH(R12,Gehaltsklassen!D$11:D$15,1),1))</f>
        <v>C</v>
      </c>
      <c r="T12" s="49"/>
      <c r="U12" s="32" t="str">
        <f>IF(T12="","C",IF(T12="","C",IF(Q12="I",INDEX(Gehaltsklassen!A$11:A$15,MATCH(T12,Gehaltsklassen!C$11:C$15,1),1),IF(Q12="II",INDEX(Gehaltsklassen!A$11:A$15,MATCH(T12,Gehaltsklassen!D$11:D$15,1),1),IF(Q12="III",INDEX(Gehaltsklassen!A$11:A$15,MATCH(T12,Gehaltsklassen!E$11:E$15,1),1),"Falsche Bodenart")))))</f>
        <v>C</v>
      </c>
      <c r="V12" s="52" t="str">
        <f>IF(OR(C12=""),"",SUM(F12,J12,N12)*VLOOKUP(S12,Gehaltsklassen!$B$34:$D$38,2,FALSE))</f>
        <v/>
      </c>
      <c r="W12" s="52" t="str">
        <f>IF(OR(C12=""),"",SUM(F12,J12,N12)*VLOOKUP(S12,Gehaltsklassen!$B$34:$D$38,2,FALSE)*C12)</f>
        <v/>
      </c>
      <c r="X12" s="52" t="str">
        <f>IF(OR(C12=""),"",SUM(F12,J12,N12)*VLOOKUP(S12,Gehaltsklassen!$B$34:$D$38,3,FALSE))</f>
        <v/>
      </c>
      <c r="Y12" s="52" t="str">
        <f>IF(OR(C12=""),"",SUM(F12,J12,N12)*VLOOKUP(S12,Gehaltsklassen!$B$34:$D$38,3,FALSE)*C12)</f>
        <v/>
      </c>
      <c r="Z12" s="54" t="str">
        <f>IF(OR(D12=""),"",(SUM(G12,K12,O12)*VLOOKUP(U12,Gehaltsklassen!$B$34:$D$38,2,FALSE)))</f>
        <v/>
      </c>
      <c r="AA12" s="54" t="str">
        <f>IF(OR(D12=""),"",(SUM(G12,K12,O12)*VLOOKUP(U12,Gehaltsklassen!$B$34:$D$38,2,FALSE))*C12)</f>
        <v/>
      </c>
      <c r="AB12" s="53" t="str">
        <f>IF(OR(C12=""),"",(SUM(G12,K12,O12)*VLOOKUP(U12,Gehaltsklassen!$B$34:$D$38,3,FALSE)))</f>
        <v/>
      </c>
      <c r="AC12" s="53" t="str">
        <f>IF(OR(C12=""),"",(SUM(G12,K12,O12)*VLOOKUP(U12,Gehaltsklassen!$B$34:$D$38,3,FALSE))*C12)</f>
        <v/>
      </c>
      <c r="AD12" s="422"/>
      <c r="AE12" s="423"/>
      <c r="AF12" s="423"/>
      <c r="AG12" s="423"/>
      <c r="AH12" s="423"/>
      <c r="AI12" s="423"/>
      <c r="AJ12" s="423"/>
    </row>
    <row r="13" spans="1:181" ht="31.9" customHeight="1" x14ac:dyDescent="0.3">
      <c r="A13" s="74" t="str">
        <f>IF(C13="","",MAX($A$11:A12)+1)</f>
        <v/>
      </c>
      <c r="B13" s="75" t="str">
        <f>IF('N-Bedarf SK'!B11="","",'N-Bedarf SK'!B11)</f>
        <v/>
      </c>
      <c r="C13" s="49" t="str">
        <f>IF('N-Bedarf SK'!C11="","",'N-Bedarf SK'!C11)</f>
        <v/>
      </c>
      <c r="D13" s="88" t="str">
        <f>IF('N-Bedarf SK'!D11="","",'N-Bedarf SK'!D11)</f>
        <v/>
      </c>
      <c r="E13" s="49" t="str">
        <f>IF('N-Bedarf SK'!G11="","",'N-Bedarf SK'!G11)</f>
        <v/>
      </c>
      <c r="F13" s="50" t="str">
        <f>IF(OR(D13="Spargel 2. Standjahr",D13="Spargel 1. Standjahr"),78,IF(OR(D13="",D13="keine",E13=""),"",IF(D13="Wie Nbedarf",VLOOKUP('N-Bedarf SK'!D11,PSollSK,3,FALSE)*E13, VLOOKUP(D13,PSollSK,3,FALSE)*E13)))</f>
        <v/>
      </c>
      <c r="G13" s="50" t="str">
        <f>IF(OR(D13="",D13="keine",E13=""),"",IF(D13="Wie Nbedarf",VLOOKUP('N-Bedarf SK'!D11,PSollSK,4,FALSE)*E13, VLOOKUP(D13,PSollSK,4,FALSE)*E13))</f>
        <v/>
      </c>
      <c r="H13" s="88"/>
      <c r="I13" s="49"/>
      <c r="J13" s="50" t="str">
        <f t="shared" si="0"/>
        <v/>
      </c>
      <c r="K13" s="50" t="str">
        <f t="shared" si="2"/>
        <v/>
      </c>
      <c r="L13" s="88"/>
      <c r="M13" s="49"/>
      <c r="N13" s="50" t="str">
        <f t="shared" si="1"/>
        <v/>
      </c>
      <c r="O13" s="50" t="str">
        <f t="shared" si="3"/>
        <v/>
      </c>
      <c r="P13" s="51"/>
      <c r="Q13" s="78" t="s">
        <v>261</v>
      </c>
      <c r="R13" s="49"/>
      <c r="S13" s="32" t="str">
        <f>IF(R13="","C",INDEX(Gehaltsklassen!A$11:A$15,MATCH(R13,Gehaltsklassen!D$11:D$15,1),1))</f>
        <v>C</v>
      </c>
      <c r="T13" s="49"/>
      <c r="U13" s="32" t="str">
        <f>IF(T13="","C",IF(T13="","C",IF(Q13="I",INDEX(Gehaltsklassen!A$11:A$15,MATCH(T13,Gehaltsklassen!C$11:C$15,1),1),IF(Q13="II",INDEX(Gehaltsklassen!A$11:A$15,MATCH(T13,Gehaltsklassen!D$11:D$15,1),1),IF(Q13="III",INDEX(Gehaltsklassen!A$11:A$15,MATCH(T13,Gehaltsklassen!E$11:E$15,1),1),"Falsche Bodenart")))))</f>
        <v>C</v>
      </c>
      <c r="V13" s="52" t="str">
        <f>IF(OR(C13=""),"",SUM(F13,J13,N13)*VLOOKUP(S13,Gehaltsklassen!$B$34:$D$38,2,FALSE))</f>
        <v/>
      </c>
      <c r="W13" s="52" t="str">
        <f>IF(OR(C13=""),"",SUM(F13,J13,N13)*VLOOKUP(S13,Gehaltsklassen!$B$34:$D$38,2,FALSE)*C13)</f>
        <v/>
      </c>
      <c r="X13" s="52" t="str">
        <f>IF(OR(C13=""),"",SUM(F13,J13,N13)*VLOOKUP(S13,Gehaltsklassen!$B$34:$D$38,3,FALSE))</f>
        <v/>
      </c>
      <c r="Y13" s="52" t="str">
        <f>IF(OR(C13=""),"",SUM(F13,J13,N13)*VLOOKUP(S13,Gehaltsklassen!$B$34:$D$38,3,FALSE)*C13)</f>
        <v/>
      </c>
      <c r="Z13" s="54" t="str">
        <f>IF(OR(D13=""),"",(SUM(G13,K13,O13)*VLOOKUP(U13,Gehaltsklassen!$B$34:$D$38,2,FALSE)))</f>
        <v/>
      </c>
      <c r="AA13" s="54" t="str">
        <f>IF(OR(D13=""),"",(SUM(G13,K13,O13)*VLOOKUP(U13,Gehaltsklassen!$B$34:$D$38,2,FALSE))*C13)</f>
        <v/>
      </c>
      <c r="AB13" s="53" t="str">
        <f>IF(OR(C13=""),"",(SUM(G13,K13,O13)*VLOOKUP(U13,Gehaltsklassen!$B$34:$D$38,3,FALSE)))</f>
        <v/>
      </c>
      <c r="AC13" s="53" t="str">
        <f>IF(OR(C13=""),"",(SUM(G13,K13,O13)*VLOOKUP(U13,Gehaltsklassen!$B$34:$D$38,3,FALSE))*C13)</f>
        <v/>
      </c>
      <c r="AD13" s="422"/>
      <c r="AE13" s="423"/>
      <c r="AF13" s="423"/>
      <c r="AG13" s="423"/>
      <c r="AH13" s="423"/>
      <c r="AI13" s="423"/>
      <c r="AJ13" s="423"/>
    </row>
    <row r="14" spans="1:181" ht="31.9" customHeight="1" x14ac:dyDescent="0.2">
      <c r="A14" s="74" t="str">
        <f>IF(C14="","",MAX($A$11:A13)+1)</f>
        <v/>
      </c>
      <c r="B14" s="75" t="str">
        <f>IF('N-Bedarf SK'!B12="","",'N-Bedarf SK'!B12)</f>
        <v/>
      </c>
      <c r="C14" s="49" t="str">
        <f>IF('N-Bedarf SK'!C12="","",'N-Bedarf SK'!C12)</f>
        <v/>
      </c>
      <c r="D14" s="88" t="str">
        <f>IF('N-Bedarf SK'!D12="","",'N-Bedarf SK'!D12)</f>
        <v/>
      </c>
      <c r="E14" s="49" t="str">
        <f>IF('N-Bedarf SK'!G12="","",'N-Bedarf SK'!G12)</f>
        <v/>
      </c>
      <c r="F14" s="50" t="str">
        <f>IF(OR(D14="Spargel 2. Standjahr",D14="Spargel 1. Standjahr"),78,IF(OR(D14="",D14="keine",E14=""),"",IF(D14="Wie Nbedarf",VLOOKUP('N-Bedarf SK'!D12,PSollSK,3,FALSE)*E14, VLOOKUP(D14,PSollSK,3,FALSE)*E14)))</f>
        <v/>
      </c>
      <c r="G14" s="50" t="str">
        <f>IF(OR(D14="",D14="keine",E14=""),"",IF(D14="Wie Nbedarf",VLOOKUP('N-Bedarf SK'!D12,PSollSK,4,FALSE)*E14, VLOOKUP(D14,PSollSK,4,FALSE)*E14))</f>
        <v/>
      </c>
      <c r="H14" s="88"/>
      <c r="I14" s="49"/>
      <c r="J14" s="50" t="str">
        <f t="shared" si="0"/>
        <v/>
      </c>
      <c r="K14" s="50" t="str">
        <f t="shared" si="2"/>
        <v/>
      </c>
      <c r="L14" s="88"/>
      <c r="M14" s="49"/>
      <c r="N14" s="50" t="str">
        <f t="shared" si="1"/>
        <v/>
      </c>
      <c r="O14" s="50" t="str">
        <f t="shared" si="3"/>
        <v/>
      </c>
      <c r="P14" s="51"/>
      <c r="Q14" s="78" t="s">
        <v>261</v>
      </c>
      <c r="R14" s="49"/>
      <c r="S14" s="32" t="str">
        <f>IF(R14="","C",INDEX(Gehaltsklassen!A$11:A$15,MATCH(R14,Gehaltsklassen!D$11:D$15,1),1))</f>
        <v>C</v>
      </c>
      <c r="T14" s="49"/>
      <c r="U14" s="32" t="str">
        <f>IF(T14="","C",IF(T14="","C",IF(Q14="I",INDEX(Gehaltsklassen!A$11:A$15,MATCH(T14,Gehaltsklassen!C$11:C$15,1),1),IF(Q14="II",INDEX(Gehaltsklassen!A$11:A$15,MATCH(T14,Gehaltsklassen!D$11:D$15,1),1),IF(Q14="III",INDEX(Gehaltsklassen!A$11:A$15,MATCH(T14,Gehaltsklassen!E$11:E$15,1),1),"Falsche Bodenart")))))</f>
        <v>C</v>
      </c>
      <c r="V14" s="52" t="str">
        <f>IF(OR(C14=""),"",SUM(F14,J14,N14)*VLOOKUP(S14,Gehaltsklassen!$B$34:$D$38,2,FALSE))</f>
        <v/>
      </c>
      <c r="W14" s="52" t="str">
        <f>IF(OR(C14=""),"",SUM(F14,J14,N14)*VLOOKUP(S14,Gehaltsklassen!$B$34:$D$38,2,FALSE)*C14)</f>
        <v/>
      </c>
      <c r="X14" s="52" t="str">
        <f>IF(OR(C14=""),"",SUM(F14,J14,N14)*VLOOKUP(S14,Gehaltsklassen!$B$34:$D$38,3,FALSE))</f>
        <v/>
      </c>
      <c r="Y14" s="52" t="str">
        <f>IF(OR(C14=""),"",SUM(F14,J14,N14)*VLOOKUP(S14,Gehaltsklassen!$B$34:$D$38,3,FALSE)*C14)</f>
        <v/>
      </c>
      <c r="Z14" s="54" t="str">
        <f>IF(OR(D14=""),"",(SUM(G14,K14,O14)*VLOOKUP(U14,Gehaltsklassen!$B$34:$D$38,2,FALSE)))</f>
        <v/>
      </c>
      <c r="AA14" s="54" t="str">
        <f>IF(OR(D14=""),"",(SUM(G14,K14,O14)*VLOOKUP(U14,Gehaltsklassen!$B$34:$D$38,2,FALSE))*C14)</f>
        <v/>
      </c>
      <c r="AB14" s="53" t="str">
        <f>IF(OR(C14=""),"",(SUM(G14,K14,O14)*VLOOKUP(U14,Gehaltsklassen!$B$34:$D$38,3,FALSE)))</f>
        <v/>
      </c>
      <c r="AC14" s="53" t="str">
        <f>IF(OR(C14=""),"",(SUM(G14,K14,O14)*VLOOKUP(U14,Gehaltsklassen!$B$34:$D$38,3,FALSE))*C14)</f>
        <v/>
      </c>
    </row>
    <row r="15" spans="1:181" ht="31.9" customHeight="1" x14ac:dyDescent="0.2">
      <c r="A15" s="74" t="str">
        <f>IF(C15="","",MAX($A$11:A14)+1)</f>
        <v/>
      </c>
      <c r="B15" s="75" t="str">
        <f>IF('N-Bedarf SK'!B13="","",'N-Bedarf SK'!B13)</f>
        <v/>
      </c>
      <c r="C15" s="49" t="str">
        <f>IF('N-Bedarf SK'!C13="","",'N-Bedarf SK'!C13)</f>
        <v/>
      </c>
      <c r="D15" s="88" t="str">
        <f>IF('N-Bedarf SK'!D13="","",'N-Bedarf SK'!D13)</f>
        <v/>
      </c>
      <c r="E15" s="49" t="str">
        <f>IF('N-Bedarf SK'!G13="","",'N-Bedarf SK'!G13)</f>
        <v/>
      </c>
      <c r="F15" s="50" t="str">
        <f>IF(OR(D15="Spargel 2. Standjahr",D15="Spargel 1. Standjahr"),78,IF(OR(D15="",D15="keine",E15=""),"",IF(D15="Wie Nbedarf",VLOOKUP('N-Bedarf SK'!D13,PSollSK,3,FALSE)*E15, VLOOKUP(D15,PSollSK,3,FALSE)*E15)))</f>
        <v/>
      </c>
      <c r="G15" s="50" t="str">
        <f>IF(OR(D15="",D15="keine",E15=""),"",IF(D15="Wie Nbedarf",VLOOKUP('N-Bedarf SK'!D13,PSollSK,4,FALSE)*E15, VLOOKUP(D15,PSollSK,4,FALSE)*E15))</f>
        <v/>
      </c>
      <c r="H15" s="88"/>
      <c r="I15" s="49"/>
      <c r="J15" s="50" t="str">
        <f t="shared" si="0"/>
        <v/>
      </c>
      <c r="K15" s="50" t="str">
        <f t="shared" si="2"/>
        <v/>
      </c>
      <c r="L15" s="88"/>
      <c r="M15" s="49"/>
      <c r="N15" s="50" t="str">
        <f t="shared" si="1"/>
        <v/>
      </c>
      <c r="O15" s="50" t="str">
        <f t="shared" si="3"/>
        <v/>
      </c>
      <c r="P15" s="51"/>
      <c r="Q15" s="78" t="s">
        <v>261</v>
      </c>
      <c r="R15" s="49"/>
      <c r="S15" s="32" t="str">
        <f>IF(R15="","C",INDEX(Gehaltsklassen!A$11:A$15,MATCH(R15,Gehaltsklassen!D$11:D$15,1),1))</f>
        <v>C</v>
      </c>
      <c r="T15" s="49"/>
      <c r="U15" s="32" t="str">
        <f>IF(T15="","C",IF(T15="","C",IF(Q15="I",INDEX(Gehaltsklassen!A$11:A$15,MATCH(T15,Gehaltsklassen!C$11:C$15,1),1),IF(Q15="II",INDEX(Gehaltsklassen!A$11:A$15,MATCH(T15,Gehaltsklassen!D$11:D$15,1),1),IF(Q15="III",INDEX(Gehaltsklassen!A$11:A$15,MATCH(T15,Gehaltsklassen!E$11:E$15,1),1),"Falsche Bodenart")))))</f>
        <v>C</v>
      </c>
      <c r="V15" s="52" t="str">
        <f>IF(OR(C15=""),"",SUM(F15,J15,N15)*VLOOKUP(S15,Gehaltsklassen!$B$34:$D$38,2,FALSE))</f>
        <v/>
      </c>
      <c r="W15" s="52" t="str">
        <f>IF(OR(C15=""),"",SUM(F15,J15,N15)*VLOOKUP(S15,Gehaltsklassen!$B$34:$D$38,2,FALSE)*C15)</f>
        <v/>
      </c>
      <c r="X15" s="52" t="str">
        <f>IF(OR(C15=""),"",SUM(F15,J15,N15)*VLOOKUP(S15,Gehaltsklassen!$B$34:$D$38,3,FALSE))</f>
        <v/>
      </c>
      <c r="Y15" s="52" t="str">
        <f>IF(OR(C15=""),"",SUM(F15,J15,N15)*VLOOKUP(S15,Gehaltsklassen!$B$34:$D$38,3,FALSE)*C15)</f>
        <v/>
      </c>
      <c r="Z15" s="54" t="str">
        <f>IF(OR(D15=""),"",(SUM(G15,K15,O15)*VLOOKUP(U15,Gehaltsklassen!$B$34:$D$38,2,FALSE)))</f>
        <v/>
      </c>
      <c r="AA15" s="54" t="str">
        <f>IF(OR(D15=""),"",(SUM(G15,K15,O15)*VLOOKUP(U15,Gehaltsklassen!$B$34:$D$38,2,FALSE))*C15)</f>
        <v/>
      </c>
      <c r="AB15" s="53" t="str">
        <f>IF(OR(C15=""),"",(SUM(G15,K15,O15)*VLOOKUP(U15,Gehaltsklassen!$B$34:$D$38,3,FALSE)))</f>
        <v/>
      </c>
      <c r="AC15" s="53" t="str">
        <f>IF(OR(C15=""),"",(SUM(G15,K15,O15)*VLOOKUP(U15,Gehaltsklassen!$B$34:$D$38,3,FALSE))*C15)</f>
        <v/>
      </c>
    </row>
    <row r="16" spans="1:181" ht="31.9" customHeight="1" x14ac:dyDescent="0.2">
      <c r="A16" s="74" t="str">
        <f>IF(C16="","",MAX($A$11:A15)+1)</f>
        <v/>
      </c>
      <c r="B16" s="75" t="str">
        <f>IF('N-Bedarf SK'!B14="","",'N-Bedarf SK'!B14)</f>
        <v/>
      </c>
      <c r="C16" s="49" t="str">
        <f>IF('N-Bedarf SK'!C14="","",'N-Bedarf SK'!C14)</f>
        <v/>
      </c>
      <c r="D16" s="88" t="str">
        <f>IF('N-Bedarf SK'!D14="","",'N-Bedarf SK'!D14)</f>
        <v/>
      </c>
      <c r="E16" s="49" t="str">
        <f>IF('N-Bedarf SK'!G14="","",'N-Bedarf SK'!G14)</f>
        <v/>
      </c>
      <c r="F16" s="50" t="str">
        <f>IF(OR(D16="Spargel 2. Standjahr",D16="Spargel 1. Standjahr"),78,IF(OR(D16="",D16="keine",E16=""),"",IF(D16="Wie Nbedarf",VLOOKUP('N-Bedarf SK'!D14,PSollSK,3,FALSE)*E16, VLOOKUP(D16,PSollSK,3,FALSE)*E16)))</f>
        <v/>
      </c>
      <c r="G16" s="50" t="str">
        <f>IF(OR(D16="",D16="keine",E16=""),"",IF(D16="Wie Nbedarf",VLOOKUP('N-Bedarf SK'!D14,PSollSK,4,FALSE)*E16, VLOOKUP(D16,PSollSK,4,FALSE)*E16))</f>
        <v/>
      </c>
      <c r="H16" s="88"/>
      <c r="I16" s="49"/>
      <c r="J16" s="50" t="str">
        <f t="shared" si="0"/>
        <v/>
      </c>
      <c r="K16" s="50" t="str">
        <f t="shared" si="2"/>
        <v/>
      </c>
      <c r="L16" s="88"/>
      <c r="M16" s="49"/>
      <c r="N16" s="50" t="str">
        <f t="shared" si="1"/>
        <v/>
      </c>
      <c r="O16" s="50" t="str">
        <f t="shared" si="3"/>
        <v/>
      </c>
      <c r="P16" s="51"/>
      <c r="Q16" s="78" t="s">
        <v>261</v>
      </c>
      <c r="R16" s="49"/>
      <c r="S16" s="32" t="str">
        <f>IF(R16="","C",INDEX(Gehaltsklassen!A$11:A$15,MATCH(R16,Gehaltsklassen!D$11:D$15,1),1))</f>
        <v>C</v>
      </c>
      <c r="T16" s="49"/>
      <c r="U16" s="32" t="str">
        <f>IF(T16="","C",IF(T16="","C",IF(Q16="I",INDEX(Gehaltsklassen!A$11:A$15,MATCH(T16,Gehaltsklassen!C$11:C$15,1),1),IF(Q16="II",INDEX(Gehaltsklassen!A$11:A$15,MATCH(T16,Gehaltsklassen!D$11:D$15,1),1),IF(Q16="III",INDEX(Gehaltsklassen!A$11:A$15,MATCH(T16,Gehaltsklassen!E$11:E$15,1),1),"Falsche Bodenart")))))</f>
        <v>C</v>
      </c>
      <c r="V16" s="52" t="str">
        <f>IF(OR(C16=""),"",SUM(F16,J16,N16)*VLOOKUP(S16,Gehaltsklassen!$B$34:$D$38,2,FALSE))</f>
        <v/>
      </c>
      <c r="W16" s="52" t="str">
        <f>IF(OR(C16=""),"",SUM(F16,J16,N16)*VLOOKUP(S16,Gehaltsklassen!$B$34:$D$38,2,FALSE)*C16)</f>
        <v/>
      </c>
      <c r="X16" s="52" t="str">
        <f>IF(OR(C16=""),"",SUM(F16,J16,N16)*VLOOKUP(S16,Gehaltsklassen!$B$34:$D$38,3,FALSE))</f>
        <v/>
      </c>
      <c r="Y16" s="52" t="str">
        <f>IF(OR(C16=""),"",SUM(F16,J16,N16)*VLOOKUP(S16,Gehaltsklassen!$B$34:$D$38,3,FALSE)*C16)</f>
        <v/>
      </c>
      <c r="Z16" s="54" t="str">
        <f>IF(OR(D16=""),"",(SUM(G16,K16,O16)*VLOOKUP(U16,Gehaltsklassen!$B$34:$D$38,2,FALSE)))</f>
        <v/>
      </c>
      <c r="AA16" s="54" t="str">
        <f>IF(OR(D16=""),"",(SUM(G16,K16,O16)*VLOOKUP(U16,Gehaltsklassen!$B$34:$D$38,2,FALSE))*C16)</f>
        <v/>
      </c>
      <c r="AB16" s="53" t="str">
        <f>IF(OR(C16=""),"",(SUM(G16,K16,O16)*VLOOKUP(U16,Gehaltsklassen!$B$34:$D$38,3,FALSE)))</f>
        <v/>
      </c>
      <c r="AC16" s="53" t="str">
        <f>IF(OR(C16=""),"",(SUM(G16,K16,O16)*VLOOKUP(U16,Gehaltsklassen!$B$34:$D$38,3,FALSE))*C16)</f>
        <v/>
      </c>
    </row>
    <row r="17" spans="1:29" ht="31.9" customHeight="1" x14ac:dyDescent="0.2">
      <c r="A17" s="74" t="str">
        <f>IF(C17="","",MAX($A$11:A16)+1)</f>
        <v/>
      </c>
      <c r="B17" s="75" t="str">
        <f>IF('N-Bedarf SK'!B15="","",'N-Bedarf SK'!B15)</f>
        <v/>
      </c>
      <c r="C17" s="49" t="str">
        <f>IF('N-Bedarf SK'!C15="","",'N-Bedarf SK'!C15)</f>
        <v/>
      </c>
      <c r="D17" s="88" t="str">
        <f>IF('N-Bedarf SK'!D15="","",'N-Bedarf SK'!D15)</f>
        <v/>
      </c>
      <c r="E17" s="49" t="str">
        <f>IF('N-Bedarf SK'!G15="","",'N-Bedarf SK'!G15)</f>
        <v/>
      </c>
      <c r="F17" s="50" t="str">
        <f>IF(OR(D17="Spargel 2. Standjahr",D17="Spargel 1. Standjahr"),78,IF(OR(D17="",D17="keine",E17=""),"",IF(D17="Wie Nbedarf",VLOOKUP('N-Bedarf SK'!D15,PSollSK,3,FALSE)*E17, VLOOKUP(D17,PSollSK,3,FALSE)*E17)))</f>
        <v/>
      </c>
      <c r="G17" s="50" t="str">
        <f>IF(OR(D17="",D17="keine",E17=""),"",IF(D17="Wie Nbedarf",VLOOKUP('N-Bedarf SK'!D15,PSollSK,4,FALSE)*E17, VLOOKUP(D17,PSollSK,4,FALSE)*E17))</f>
        <v/>
      </c>
      <c r="H17" s="88"/>
      <c r="I17" s="49"/>
      <c r="J17" s="50" t="str">
        <f t="shared" si="0"/>
        <v/>
      </c>
      <c r="K17" s="50" t="str">
        <f t="shared" si="2"/>
        <v/>
      </c>
      <c r="L17" s="88"/>
      <c r="M17" s="49"/>
      <c r="N17" s="50" t="str">
        <f t="shared" si="1"/>
        <v/>
      </c>
      <c r="O17" s="50" t="str">
        <f t="shared" si="3"/>
        <v/>
      </c>
      <c r="P17" s="51"/>
      <c r="Q17" s="78" t="s">
        <v>261</v>
      </c>
      <c r="R17" s="49"/>
      <c r="S17" s="32" t="str">
        <f>IF(R17="","C",INDEX(Gehaltsklassen!A$11:A$15,MATCH(R17,Gehaltsklassen!D$11:D$15,1),1))</f>
        <v>C</v>
      </c>
      <c r="T17" s="49"/>
      <c r="U17" s="32" t="str">
        <f>IF(T17="","C",IF(T17="","C",IF(Q17="I",INDEX(Gehaltsklassen!A$11:A$15,MATCH(T17,Gehaltsklassen!C$11:C$15,1),1),IF(Q17="II",INDEX(Gehaltsklassen!A$11:A$15,MATCH(T17,Gehaltsklassen!D$11:D$15,1),1),IF(Q17="III",INDEX(Gehaltsklassen!A$11:A$15,MATCH(T17,Gehaltsklassen!E$11:E$15,1),1),"Falsche Bodenart")))))</f>
        <v>C</v>
      </c>
      <c r="V17" s="52" t="str">
        <f>IF(OR(C17=""),"",SUM(F17,J17,N17)*VLOOKUP(S17,Gehaltsklassen!$B$34:$D$38,2,FALSE))</f>
        <v/>
      </c>
      <c r="W17" s="52" t="str">
        <f>IF(OR(C17=""),"",SUM(F17,J17,N17)*VLOOKUP(S17,Gehaltsklassen!$B$34:$D$38,2,FALSE)*C17)</f>
        <v/>
      </c>
      <c r="X17" s="52" t="str">
        <f>IF(OR(C17=""),"",SUM(F17,J17,N17)*VLOOKUP(S17,Gehaltsklassen!$B$34:$D$38,3,FALSE))</f>
        <v/>
      </c>
      <c r="Y17" s="52" t="str">
        <f>IF(OR(C17=""),"",SUM(F17,J17,N17)*VLOOKUP(S17,Gehaltsklassen!$B$34:$D$38,3,FALSE)*C17)</f>
        <v/>
      </c>
      <c r="Z17" s="54" t="str">
        <f>IF(OR(D17=""),"",(SUM(G17,K17,O17)*VLOOKUP(U17,Gehaltsklassen!$B$34:$D$38,2,FALSE)))</f>
        <v/>
      </c>
      <c r="AA17" s="54" t="str">
        <f>IF(OR(D17=""),"",(SUM(G17,K17,O17)*VLOOKUP(U17,Gehaltsklassen!$B$34:$D$38,2,FALSE))*C17)</f>
        <v/>
      </c>
      <c r="AB17" s="53" t="str">
        <f>IF(OR(C17=""),"",(SUM(G17,K17,O17)*VLOOKUP(U17,Gehaltsklassen!$B$34:$D$38,3,FALSE)))</f>
        <v/>
      </c>
      <c r="AC17" s="53" t="str">
        <f>IF(OR(C17=""),"",(SUM(G17,K17,O17)*VLOOKUP(U17,Gehaltsklassen!$B$34:$D$38,3,FALSE))*C17)</f>
        <v/>
      </c>
    </row>
    <row r="18" spans="1:29" ht="31.9" customHeight="1" x14ac:dyDescent="0.2">
      <c r="A18" s="74" t="str">
        <f>IF(C18="","",MAX($A$11:A17)+1)</f>
        <v/>
      </c>
      <c r="B18" s="75" t="str">
        <f>IF('N-Bedarf SK'!B16="","",'N-Bedarf SK'!B16)</f>
        <v/>
      </c>
      <c r="C18" s="49" t="str">
        <f>IF('N-Bedarf SK'!C16="","",'N-Bedarf SK'!C16)</f>
        <v/>
      </c>
      <c r="D18" s="88" t="str">
        <f>IF('N-Bedarf SK'!D16="","",'N-Bedarf SK'!D16)</f>
        <v/>
      </c>
      <c r="E18" s="49" t="str">
        <f>IF('N-Bedarf SK'!G16="","",'N-Bedarf SK'!G16)</f>
        <v/>
      </c>
      <c r="F18" s="50" t="str">
        <f>IF(OR(D18="Spargel 2. Standjahr",D18="Spargel 1. Standjahr"),78,IF(OR(D18="",D18="keine",E18=""),"",IF(D18="Wie Nbedarf",VLOOKUP('N-Bedarf SK'!D16,PSollSK,3,FALSE)*E18, VLOOKUP(D18,PSollSK,3,FALSE)*E18)))</f>
        <v/>
      </c>
      <c r="G18" s="50" t="str">
        <f>IF(OR(D18="",D18="keine",E18=""),"",IF(D18="Wie Nbedarf",VLOOKUP('N-Bedarf SK'!D16,PSollSK,4,FALSE)*E18, VLOOKUP(D18,PSollSK,4,FALSE)*E18))</f>
        <v/>
      </c>
      <c r="H18" s="88"/>
      <c r="I18" s="49"/>
      <c r="J18" s="50" t="str">
        <f t="shared" si="0"/>
        <v/>
      </c>
      <c r="K18" s="50" t="str">
        <f t="shared" si="2"/>
        <v/>
      </c>
      <c r="L18" s="88"/>
      <c r="M18" s="49"/>
      <c r="N18" s="50" t="str">
        <f t="shared" si="1"/>
        <v/>
      </c>
      <c r="O18" s="50" t="str">
        <f t="shared" si="3"/>
        <v/>
      </c>
      <c r="P18" s="51"/>
      <c r="Q18" s="78" t="s">
        <v>261</v>
      </c>
      <c r="R18" s="49"/>
      <c r="S18" s="32" t="str">
        <f>IF(R18="","C",INDEX(Gehaltsklassen!A$11:A$15,MATCH(R18,Gehaltsklassen!D$11:D$15,1),1))</f>
        <v>C</v>
      </c>
      <c r="T18" s="49"/>
      <c r="U18" s="32" t="str">
        <f>IF(T18="","C",IF(T18="","C",IF(Q18="I",INDEX(Gehaltsklassen!A$11:A$15,MATCH(T18,Gehaltsklassen!C$11:C$15,1),1),IF(Q18="II",INDEX(Gehaltsklassen!A$11:A$15,MATCH(T18,Gehaltsklassen!D$11:D$15,1),1),IF(Q18="III",INDEX(Gehaltsklassen!A$11:A$15,MATCH(T18,Gehaltsklassen!E$11:E$15,1),1),"Falsche Bodenart")))))</f>
        <v>C</v>
      </c>
      <c r="V18" s="52" t="str">
        <f>IF(OR(C18=""),"",SUM(F18,J18,N18)*VLOOKUP(S18,Gehaltsklassen!$B$34:$D$38,2,FALSE))</f>
        <v/>
      </c>
      <c r="W18" s="52" t="str">
        <f>IF(OR(C18=""),"",SUM(F18,J18,N18)*VLOOKUP(S18,Gehaltsklassen!$B$34:$D$38,2,FALSE)*C18)</f>
        <v/>
      </c>
      <c r="X18" s="52" t="str">
        <f>IF(OR(C18=""),"",SUM(F18,J18,N18)*VLOOKUP(S18,Gehaltsklassen!$B$34:$D$38,3,FALSE))</f>
        <v/>
      </c>
      <c r="Y18" s="52" t="str">
        <f>IF(OR(C18=""),"",SUM(F18,J18,N18)*VLOOKUP(S18,Gehaltsklassen!$B$34:$D$38,3,FALSE)*C18)</f>
        <v/>
      </c>
      <c r="Z18" s="54" t="str">
        <f>IF(OR(D18=""),"",(SUM(G18,K18,O18)*VLOOKUP(U18,Gehaltsklassen!$B$34:$D$38,2,FALSE)))</f>
        <v/>
      </c>
      <c r="AA18" s="54" t="str">
        <f>IF(OR(D18=""),"",(SUM(G18,K18,O18)*VLOOKUP(U18,Gehaltsklassen!$B$34:$D$38,2,FALSE))*C18)</f>
        <v/>
      </c>
      <c r="AB18" s="53" t="str">
        <f>IF(OR(C18=""),"",(SUM(G18,K18,O18)*VLOOKUP(U18,Gehaltsklassen!$B$34:$D$38,3,FALSE)))</f>
        <v/>
      </c>
      <c r="AC18" s="53" t="str">
        <f>IF(OR(C18=""),"",(SUM(G18,K18,O18)*VLOOKUP(U18,Gehaltsklassen!$B$34:$D$38,3,FALSE))*C18)</f>
        <v/>
      </c>
    </row>
    <row r="19" spans="1:29" ht="31.9" customHeight="1" x14ac:dyDescent="0.2">
      <c r="A19" s="74" t="str">
        <f>IF(C19="","",MAX($A$11:A18)+1)</f>
        <v/>
      </c>
      <c r="B19" s="75" t="str">
        <f>IF('N-Bedarf SK'!B17="","",'N-Bedarf SK'!B17)</f>
        <v/>
      </c>
      <c r="C19" s="49" t="str">
        <f>IF('N-Bedarf SK'!C17="","",'N-Bedarf SK'!C17)</f>
        <v/>
      </c>
      <c r="D19" s="88" t="str">
        <f>IF('N-Bedarf SK'!D17="","",'N-Bedarf SK'!D17)</f>
        <v/>
      </c>
      <c r="E19" s="49" t="str">
        <f>IF('N-Bedarf SK'!G17="","",'N-Bedarf SK'!G17)</f>
        <v/>
      </c>
      <c r="F19" s="50" t="str">
        <f>IF(OR(D19="Spargel 2. Standjahr",D19="Spargel 1. Standjahr"),78,IF(OR(D19="",D19="keine",E19=""),"",IF(D19="Wie Nbedarf",VLOOKUP('N-Bedarf SK'!D17,PSollSK,3,FALSE)*E19, VLOOKUP(D19,PSollSK,3,FALSE)*E19)))</f>
        <v/>
      </c>
      <c r="G19" s="50" t="str">
        <f>IF(OR(D19="",D19="keine",E19=""),"",IF(D19="Wie Nbedarf",VLOOKUP('N-Bedarf SK'!D17,PSollSK,4,FALSE)*E19, VLOOKUP(D19,PSollSK,4,FALSE)*E19))</f>
        <v/>
      </c>
      <c r="H19" s="88"/>
      <c r="I19" s="49"/>
      <c r="J19" s="50" t="str">
        <f t="shared" si="0"/>
        <v/>
      </c>
      <c r="K19" s="50" t="str">
        <f t="shared" si="2"/>
        <v/>
      </c>
      <c r="L19" s="88"/>
      <c r="M19" s="49"/>
      <c r="N19" s="50" t="str">
        <f t="shared" si="1"/>
        <v/>
      </c>
      <c r="O19" s="50" t="str">
        <f t="shared" si="3"/>
        <v/>
      </c>
      <c r="P19" s="51"/>
      <c r="Q19" s="78" t="s">
        <v>261</v>
      </c>
      <c r="R19" s="49"/>
      <c r="S19" s="32" t="str">
        <f>IF(R19="","C",INDEX(Gehaltsklassen!A$11:A$15,MATCH(R19,Gehaltsklassen!D$11:D$15,1),1))</f>
        <v>C</v>
      </c>
      <c r="T19" s="49"/>
      <c r="U19" s="32" t="str">
        <f>IF(T19="","C",IF(T19="","C",IF(Q19="I",INDEX(Gehaltsklassen!A$11:A$15,MATCH(T19,Gehaltsklassen!C$11:C$15,1),1),IF(Q19="II",INDEX(Gehaltsklassen!A$11:A$15,MATCH(T19,Gehaltsklassen!D$11:D$15,1),1),IF(Q19="III",INDEX(Gehaltsklassen!A$11:A$15,MATCH(T19,Gehaltsklassen!E$11:E$15,1),1),"Falsche Bodenart")))))</f>
        <v>C</v>
      </c>
      <c r="V19" s="52" t="str">
        <f>IF(OR(C19=""),"",SUM(F19,J19,N19)*VLOOKUP(S19,Gehaltsklassen!$B$34:$D$38,2,FALSE))</f>
        <v/>
      </c>
      <c r="W19" s="52" t="str">
        <f>IF(OR(C19=""),"",SUM(F19,J19,N19)*VLOOKUP(S19,Gehaltsklassen!$B$34:$D$38,2,FALSE)*C19)</f>
        <v/>
      </c>
      <c r="X19" s="52" t="str">
        <f>IF(OR(C19=""),"",SUM(F19,J19,N19)*VLOOKUP(S19,Gehaltsklassen!$B$34:$D$38,3,FALSE))</f>
        <v/>
      </c>
      <c r="Y19" s="52" t="str">
        <f>IF(OR(C19=""),"",SUM(F19,J19,N19)*VLOOKUP(S19,Gehaltsklassen!$B$34:$D$38,3,FALSE)*C19)</f>
        <v/>
      </c>
      <c r="Z19" s="54" t="str">
        <f>IF(OR(D19=""),"",(SUM(G19,K19,O19)*VLOOKUP(U19,Gehaltsklassen!$B$34:$D$38,2,FALSE)))</f>
        <v/>
      </c>
      <c r="AA19" s="54" t="str">
        <f>IF(OR(D19=""),"",(SUM(G19,K19,O19)*VLOOKUP(U19,Gehaltsklassen!$B$34:$D$38,2,FALSE))*C19)</f>
        <v/>
      </c>
      <c r="AB19" s="53" t="str">
        <f>IF(OR(C19=""),"",(SUM(G19,K19,O19)*VLOOKUP(U19,Gehaltsklassen!$B$34:$D$38,3,FALSE)))</f>
        <v/>
      </c>
      <c r="AC19" s="53" t="str">
        <f>IF(OR(C19=""),"",(SUM(G19,K19,O19)*VLOOKUP(U19,Gehaltsklassen!$B$34:$D$38,3,FALSE))*C19)</f>
        <v/>
      </c>
    </row>
    <row r="20" spans="1:29" ht="31.9" customHeight="1" x14ac:dyDescent="0.2">
      <c r="A20" s="74" t="str">
        <f>IF(C20="","",MAX($A$11:A19)+1)</f>
        <v/>
      </c>
      <c r="B20" s="75" t="str">
        <f>IF('N-Bedarf SK'!B18="","",'N-Bedarf SK'!B18)</f>
        <v/>
      </c>
      <c r="C20" s="49" t="str">
        <f>IF('N-Bedarf SK'!C18="","",'N-Bedarf SK'!C18)</f>
        <v/>
      </c>
      <c r="D20" s="88" t="str">
        <f>IF('N-Bedarf SK'!D18="","",'N-Bedarf SK'!D18)</f>
        <v/>
      </c>
      <c r="E20" s="49" t="str">
        <f>IF('N-Bedarf SK'!G18="","",'N-Bedarf SK'!G18)</f>
        <v/>
      </c>
      <c r="F20" s="50" t="str">
        <f>IF(OR(D20="Spargel 2. Standjahr",D20="Spargel 1. Standjahr"),78,IF(OR(D20="",D20="keine",E20=""),"",IF(D20="Wie Nbedarf",VLOOKUP('N-Bedarf SK'!D18,PSollSK,3,FALSE)*E20, VLOOKUP(D20,PSollSK,3,FALSE)*E20)))</f>
        <v/>
      </c>
      <c r="G20" s="50" t="str">
        <f>IF(OR(D20="",D20="keine",E20=""),"",IF(D20="Wie Nbedarf",VLOOKUP('N-Bedarf SK'!D18,PSollSK,4,FALSE)*E20, VLOOKUP(D20,PSollSK,4,FALSE)*E20))</f>
        <v/>
      </c>
      <c r="H20" s="88"/>
      <c r="I20" s="49"/>
      <c r="J20" s="50" t="str">
        <f t="shared" si="0"/>
        <v/>
      </c>
      <c r="K20" s="50" t="str">
        <f t="shared" si="2"/>
        <v/>
      </c>
      <c r="L20" s="88"/>
      <c r="M20" s="49"/>
      <c r="N20" s="50" t="str">
        <f t="shared" si="1"/>
        <v/>
      </c>
      <c r="O20" s="50" t="str">
        <f t="shared" si="3"/>
        <v/>
      </c>
      <c r="P20" s="51"/>
      <c r="Q20" s="78" t="s">
        <v>261</v>
      </c>
      <c r="R20" s="49"/>
      <c r="S20" s="32" t="str">
        <f>IF(R20="","C",INDEX(Gehaltsklassen!A$11:A$15,MATCH(R20,Gehaltsklassen!D$11:D$15,1),1))</f>
        <v>C</v>
      </c>
      <c r="T20" s="49"/>
      <c r="U20" s="32" t="str">
        <f>IF(T20="","C",IF(T20="","C",IF(Q20="I",INDEX(Gehaltsklassen!A$11:A$15,MATCH(T20,Gehaltsklassen!C$11:C$15,1),1),IF(Q20="II",INDEX(Gehaltsklassen!A$11:A$15,MATCH(T20,Gehaltsklassen!D$11:D$15,1),1),IF(Q20="III",INDEX(Gehaltsklassen!A$11:A$15,MATCH(T20,Gehaltsklassen!E$11:E$15,1),1),"Falsche Bodenart")))))</f>
        <v>C</v>
      </c>
      <c r="V20" s="52" t="str">
        <f>IF(OR(C20=""),"",SUM(F20,J20,N20)*VLOOKUP(S20,Gehaltsklassen!$B$34:$D$38,2,FALSE))</f>
        <v/>
      </c>
      <c r="W20" s="52" t="str">
        <f>IF(OR(C20=""),"",SUM(F20,J20,N20)*VLOOKUP(S20,Gehaltsklassen!$B$34:$D$38,2,FALSE)*C20)</f>
        <v/>
      </c>
      <c r="X20" s="52" t="str">
        <f>IF(OR(C20=""),"",SUM(F20,J20,N20)*VLOOKUP(S20,Gehaltsklassen!$B$34:$D$38,3,FALSE))</f>
        <v/>
      </c>
      <c r="Y20" s="52" t="str">
        <f>IF(OR(C20=""),"",SUM(F20,J20,N20)*VLOOKUP(S20,Gehaltsklassen!$B$34:$D$38,3,FALSE)*C20)</f>
        <v/>
      </c>
      <c r="Z20" s="54" t="str">
        <f>IF(OR(D20=""),"",(SUM(G20,K20,O20)*VLOOKUP(U20,Gehaltsklassen!$B$34:$D$38,2,FALSE)))</f>
        <v/>
      </c>
      <c r="AA20" s="54" t="str">
        <f>IF(OR(D20=""),"",(SUM(G20,K20,O20)*VLOOKUP(U20,Gehaltsklassen!$B$34:$D$38,2,FALSE))*C20)</f>
        <v/>
      </c>
      <c r="AB20" s="53" t="str">
        <f>IF(OR(C20=""),"",(SUM(G20,K20,O20)*VLOOKUP(U20,Gehaltsklassen!$B$34:$D$38,3,FALSE)))</f>
        <v/>
      </c>
      <c r="AC20" s="53" t="str">
        <f>IF(OR(C20=""),"",(SUM(G20,K20,O20)*VLOOKUP(U20,Gehaltsklassen!$B$34:$D$38,3,FALSE))*C20)</f>
        <v/>
      </c>
    </row>
    <row r="21" spans="1:29" ht="31.9" customHeight="1" x14ac:dyDescent="0.2">
      <c r="A21" s="74" t="str">
        <f>IF(C21="","",MAX($A$11:A20)+1)</f>
        <v/>
      </c>
      <c r="B21" s="75" t="str">
        <f>IF('N-Bedarf SK'!B19="","",'N-Bedarf SK'!B19)</f>
        <v/>
      </c>
      <c r="C21" s="49" t="str">
        <f>IF('N-Bedarf SK'!C19="","",'N-Bedarf SK'!C19)</f>
        <v/>
      </c>
      <c r="D21" s="88" t="str">
        <f>IF('N-Bedarf SK'!D19="","",'N-Bedarf SK'!D19)</f>
        <v/>
      </c>
      <c r="E21" s="49" t="str">
        <f>IF('N-Bedarf SK'!G19="","",'N-Bedarf SK'!G19)</f>
        <v/>
      </c>
      <c r="F21" s="50" t="str">
        <f>IF(OR(D21="Spargel 2. Standjahr",D21="Spargel 1. Standjahr"),78,IF(OR(D21="",D21="keine",E21=""),"",IF(D21="Wie Nbedarf",VLOOKUP('N-Bedarf SK'!D19,PSollSK,3,FALSE)*E21, VLOOKUP(D21,PSollSK,3,FALSE)*E21)))</f>
        <v/>
      </c>
      <c r="G21" s="50" t="str">
        <f>IF(OR(D21="",D21="keine",E21=""),"",IF(D21="Wie Nbedarf",VLOOKUP('N-Bedarf SK'!D19,PSollSK,4,FALSE)*E21, VLOOKUP(D21,PSollSK,4,FALSE)*E21))</f>
        <v/>
      </c>
      <c r="H21" s="88"/>
      <c r="I21" s="49"/>
      <c r="J21" s="50" t="str">
        <f t="shared" si="0"/>
        <v/>
      </c>
      <c r="K21" s="50" t="str">
        <f t="shared" si="2"/>
        <v/>
      </c>
      <c r="L21" s="88"/>
      <c r="M21" s="49"/>
      <c r="N21" s="50" t="str">
        <f t="shared" si="1"/>
        <v/>
      </c>
      <c r="O21" s="50" t="str">
        <f t="shared" si="3"/>
        <v/>
      </c>
      <c r="P21" s="51"/>
      <c r="Q21" s="78" t="s">
        <v>261</v>
      </c>
      <c r="R21" s="49"/>
      <c r="S21" s="32" t="str">
        <f>IF(R21="","C",INDEX(Gehaltsklassen!A$11:A$15,MATCH(R21,Gehaltsklassen!D$11:D$15,1),1))</f>
        <v>C</v>
      </c>
      <c r="T21" s="49"/>
      <c r="U21" s="32" t="str">
        <f>IF(T21="","C",IF(T21="","C",IF(Q21="I",INDEX(Gehaltsklassen!A$11:A$15,MATCH(T21,Gehaltsklassen!C$11:C$15,1),1),IF(Q21="II",INDEX(Gehaltsklassen!A$11:A$15,MATCH(T21,Gehaltsklassen!D$11:D$15,1),1),IF(Q21="III",INDEX(Gehaltsklassen!A$11:A$15,MATCH(T21,Gehaltsklassen!E$11:E$15,1),1),"Falsche Bodenart")))))</f>
        <v>C</v>
      </c>
      <c r="V21" s="52" t="str">
        <f>IF(OR(C21=""),"",SUM(F21,J21,N21)*VLOOKUP(S21,Gehaltsklassen!$B$34:$D$38,2,FALSE))</f>
        <v/>
      </c>
      <c r="W21" s="52" t="str">
        <f>IF(OR(C21=""),"",SUM(F21,J21,N21)*VLOOKUP(S21,Gehaltsklassen!$B$34:$D$38,2,FALSE)*C21)</f>
        <v/>
      </c>
      <c r="X21" s="52" t="str">
        <f>IF(OR(C21=""),"",SUM(F21,J21,N21)*VLOOKUP(S21,Gehaltsklassen!$B$34:$D$38,3,FALSE))</f>
        <v/>
      </c>
      <c r="Y21" s="52" t="str">
        <f>IF(OR(C21=""),"",SUM(F21,J21,N21)*VLOOKUP(S21,Gehaltsklassen!$B$34:$D$38,3,FALSE)*C21)</f>
        <v/>
      </c>
      <c r="Z21" s="54" t="str">
        <f>IF(OR(D21=""),"",(SUM(G21,K21,O21)*VLOOKUP(U21,Gehaltsklassen!$B$34:$D$38,2,FALSE)))</f>
        <v/>
      </c>
      <c r="AA21" s="54" t="str">
        <f>IF(OR(D21=""),"",(SUM(G21,K21,O21)*VLOOKUP(U21,Gehaltsklassen!$B$34:$D$38,2,FALSE))*C21)</f>
        <v/>
      </c>
      <c r="AB21" s="53" t="str">
        <f>IF(OR(C21=""),"",(SUM(G21,K21,O21)*VLOOKUP(U21,Gehaltsklassen!$B$34:$D$38,3,FALSE)))</f>
        <v/>
      </c>
      <c r="AC21" s="53" t="str">
        <f>IF(OR(C21=""),"",(SUM(G21,K21,O21)*VLOOKUP(U21,Gehaltsklassen!$B$34:$D$38,3,FALSE))*C21)</f>
        <v/>
      </c>
    </row>
    <row r="22" spans="1:29" ht="31.9" customHeight="1" x14ac:dyDescent="0.2">
      <c r="A22" s="74" t="str">
        <f>IF(C22="","",MAX($A$11:A21)+1)</f>
        <v/>
      </c>
      <c r="B22" s="75" t="str">
        <f>IF('N-Bedarf SK'!B20="","",'N-Bedarf SK'!B20)</f>
        <v/>
      </c>
      <c r="C22" s="49" t="str">
        <f>IF('N-Bedarf SK'!C20="","",'N-Bedarf SK'!C20)</f>
        <v/>
      </c>
      <c r="D22" s="88" t="str">
        <f>IF('N-Bedarf SK'!D20="","",'N-Bedarf SK'!D20)</f>
        <v/>
      </c>
      <c r="E22" s="49" t="str">
        <f>IF('N-Bedarf SK'!G20="","",'N-Bedarf SK'!G20)</f>
        <v/>
      </c>
      <c r="F22" s="50" t="str">
        <f>IF(OR(D22="Spargel 2. Standjahr",D22="Spargel 1. Standjahr"),78,IF(OR(D22="",D22="keine",E22=""),"",IF(D22="Wie Nbedarf",VLOOKUP('N-Bedarf SK'!D20,PSollSK,3,FALSE)*E22, VLOOKUP(D22,PSollSK,3,FALSE)*E22)))</f>
        <v/>
      </c>
      <c r="G22" s="50" t="str">
        <f>IF(OR(D22="",D22="keine",E22=""),"",IF(D22="Wie Nbedarf",VLOOKUP('N-Bedarf SK'!D20,PSollSK,4,FALSE)*E22, VLOOKUP(D22,PSollSK,4,FALSE)*E22))</f>
        <v/>
      </c>
      <c r="H22" s="88"/>
      <c r="I22" s="49"/>
      <c r="J22" s="50" t="str">
        <f t="shared" si="0"/>
        <v/>
      </c>
      <c r="K22" s="50" t="str">
        <f t="shared" si="2"/>
        <v/>
      </c>
      <c r="L22" s="88"/>
      <c r="M22" s="49"/>
      <c r="N22" s="50" t="str">
        <f t="shared" si="1"/>
        <v/>
      </c>
      <c r="O22" s="50" t="str">
        <f t="shared" si="3"/>
        <v/>
      </c>
      <c r="P22" s="51"/>
      <c r="Q22" s="78" t="s">
        <v>261</v>
      </c>
      <c r="R22" s="49"/>
      <c r="S22" s="32" t="str">
        <f>IF(R22="","C",INDEX(Gehaltsklassen!A$11:A$15,MATCH(R22,Gehaltsklassen!D$11:D$15,1),1))</f>
        <v>C</v>
      </c>
      <c r="T22" s="49"/>
      <c r="U22" s="32" t="str">
        <f>IF(T22="","C",IF(T22="","C",IF(Q22="I",INDEX(Gehaltsklassen!A$11:A$15,MATCH(T22,Gehaltsklassen!C$11:C$15,1),1),IF(Q22="II",INDEX(Gehaltsklassen!A$11:A$15,MATCH(T22,Gehaltsklassen!D$11:D$15,1),1),IF(Q22="III",INDEX(Gehaltsklassen!A$11:A$15,MATCH(T22,Gehaltsklassen!E$11:E$15,1),1),"Falsche Bodenart")))))</f>
        <v>C</v>
      </c>
      <c r="V22" s="52" t="str">
        <f>IF(OR(C22=""),"",SUM(F22,J22,N22)*VLOOKUP(S22,Gehaltsklassen!$B$34:$D$38,2,FALSE))</f>
        <v/>
      </c>
      <c r="W22" s="52" t="str">
        <f>IF(OR(C22=""),"",SUM(F22,J22,N22)*VLOOKUP(S22,Gehaltsklassen!$B$34:$D$38,2,FALSE)*C22)</f>
        <v/>
      </c>
      <c r="X22" s="52" t="str">
        <f>IF(OR(C22=""),"",SUM(F22,J22,N22)*VLOOKUP(S22,Gehaltsklassen!$B$34:$D$38,3,FALSE))</f>
        <v/>
      </c>
      <c r="Y22" s="52" t="str">
        <f>IF(OR(C22=""),"",SUM(F22,J22,N22)*VLOOKUP(S22,Gehaltsklassen!$B$34:$D$38,3,FALSE)*C22)</f>
        <v/>
      </c>
      <c r="Z22" s="54" t="str">
        <f>IF(OR(D22=""),"",(SUM(G22,K22,O22)*VLOOKUP(U22,Gehaltsklassen!$B$34:$D$38,2,FALSE)))</f>
        <v/>
      </c>
      <c r="AA22" s="54" t="str">
        <f>IF(OR(D22=""),"",(SUM(G22,K22,O22)*VLOOKUP(U22,Gehaltsklassen!$B$34:$D$38,2,FALSE))*C22)</f>
        <v/>
      </c>
      <c r="AB22" s="53" t="str">
        <f>IF(OR(C22=""),"",(SUM(G22,K22,O22)*VLOOKUP(U22,Gehaltsklassen!$B$34:$D$38,3,FALSE)))</f>
        <v/>
      </c>
      <c r="AC22" s="53" t="str">
        <f>IF(OR(C22=""),"",(SUM(G22,K22,O22)*VLOOKUP(U22,Gehaltsklassen!$B$34:$D$38,3,FALSE))*C22)</f>
        <v/>
      </c>
    </row>
    <row r="23" spans="1:29" ht="31.9" customHeight="1" x14ac:dyDescent="0.2">
      <c r="A23" s="74" t="str">
        <f>IF(C23="","",MAX($A$11:A22)+1)</f>
        <v/>
      </c>
      <c r="B23" s="75" t="str">
        <f>IF('N-Bedarf SK'!B21="","",'N-Bedarf SK'!B21)</f>
        <v/>
      </c>
      <c r="C23" s="49" t="str">
        <f>IF('N-Bedarf SK'!C21="","",'N-Bedarf SK'!C21)</f>
        <v/>
      </c>
      <c r="D23" s="88" t="str">
        <f>IF('N-Bedarf SK'!D21="","",'N-Bedarf SK'!D21)</f>
        <v/>
      </c>
      <c r="E23" s="49" t="str">
        <f>IF('N-Bedarf SK'!G21="","",'N-Bedarf SK'!G21)</f>
        <v/>
      </c>
      <c r="F23" s="50" t="str">
        <f>IF(OR(D23="Spargel 2. Standjahr",D23="Spargel 1. Standjahr"),78,IF(OR(D23="",D23="keine",E23=""),"",IF(D23="Wie Nbedarf",VLOOKUP('N-Bedarf SK'!D21,PSollSK,3,FALSE)*E23, VLOOKUP(D23,PSollSK,3,FALSE)*E23)))</f>
        <v/>
      </c>
      <c r="G23" s="50" t="str">
        <f>IF(OR(D23="",D23="keine",E23=""),"",IF(D23="Wie Nbedarf",VLOOKUP('N-Bedarf SK'!D21,PSollSK,4,FALSE)*E23, VLOOKUP(D23,PSollSK,4,FALSE)*E23))</f>
        <v/>
      </c>
      <c r="H23" s="88"/>
      <c r="I23" s="49"/>
      <c r="J23" s="50" t="str">
        <f t="shared" si="0"/>
        <v/>
      </c>
      <c r="K23" s="50" t="str">
        <f t="shared" si="2"/>
        <v/>
      </c>
      <c r="L23" s="88"/>
      <c r="M23" s="49"/>
      <c r="N23" s="50" t="str">
        <f t="shared" si="1"/>
        <v/>
      </c>
      <c r="O23" s="50" t="str">
        <f t="shared" si="3"/>
        <v/>
      </c>
      <c r="P23" s="51"/>
      <c r="Q23" s="78" t="s">
        <v>261</v>
      </c>
      <c r="R23" s="49"/>
      <c r="S23" s="32" t="str">
        <f>IF(R23="","C",INDEX(Gehaltsklassen!A$11:A$15,MATCH(R23,Gehaltsklassen!D$11:D$15,1),1))</f>
        <v>C</v>
      </c>
      <c r="T23" s="49"/>
      <c r="U23" s="32" t="str">
        <f>IF(T23="","C",IF(T23="","C",IF(Q23="I",INDEX(Gehaltsklassen!A$11:A$15,MATCH(T23,Gehaltsklassen!C$11:C$15,1),1),IF(Q23="II",INDEX(Gehaltsklassen!A$11:A$15,MATCH(T23,Gehaltsklassen!D$11:D$15,1),1),IF(Q23="III",INDEX(Gehaltsklassen!A$11:A$15,MATCH(T23,Gehaltsklassen!E$11:E$15,1),1),"Falsche Bodenart")))))</f>
        <v>C</v>
      </c>
      <c r="V23" s="52" t="str">
        <f>IF(OR(C23=""),"",SUM(F23,J23,N23)*VLOOKUP(S23,Gehaltsklassen!$B$34:$D$38,2,FALSE))</f>
        <v/>
      </c>
      <c r="W23" s="52" t="str">
        <f>IF(OR(C23=""),"",SUM(F23,J23,N23)*VLOOKUP(S23,Gehaltsklassen!$B$34:$D$38,2,FALSE)*C23)</f>
        <v/>
      </c>
      <c r="X23" s="52" t="str">
        <f>IF(OR(C23=""),"",SUM(F23,J23,N23)*VLOOKUP(S23,Gehaltsklassen!$B$34:$D$38,3,FALSE))</f>
        <v/>
      </c>
      <c r="Y23" s="52" t="str">
        <f>IF(OR(C23=""),"",SUM(F23,J23,N23)*VLOOKUP(S23,Gehaltsklassen!$B$34:$D$38,3,FALSE)*C23)</f>
        <v/>
      </c>
      <c r="Z23" s="54" t="str">
        <f>IF(OR(D23=""),"",(SUM(G23,K23,O23)*VLOOKUP(U23,Gehaltsklassen!$B$34:$D$38,2,FALSE)))</f>
        <v/>
      </c>
      <c r="AA23" s="54" t="str">
        <f>IF(OR(D23=""),"",(SUM(G23,K23,O23)*VLOOKUP(U23,Gehaltsklassen!$B$34:$D$38,2,FALSE))*C23)</f>
        <v/>
      </c>
      <c r="AB23" s="53" t="str">
        <f>IF(OR(C23=""),"",(SUM(G23,K23,O23)*VLOOKUP(U23,Gehaltsklassen!$B$34:$D$38,3,FALSE)))</f>
        <v/>
      </c>
      <c r="AC23" s="53" t="str">
        <f>IF(OR(C23=""),"",(SUM(G23,K23,O23)*VLOOKUP(U23,Gehaltsklassen!$B$34:$D$38,3,FALSE))*C23)</f>
        <v/>
      </c>
    </row>
    <row r="24" spans="1:29" ht="31.9" customHeight="1" x14ac:dyDescent="0.2">
      <c r="A24" s="74" t="str">
        <f>IF(C24="","",MAX($A$11:A23)+1)</f>
        <v/>
      </c>
      <c r="B24" s="75" t="str">
        <f>IF('N-Bedarf SK'!B22="","",'N-Bedarf SK'!B22)</f>
        <v/>
      </c>
      <c r="C24" s="49" t="str">
        <f>IF('N-Bedarf SK'!C22="","",'N-Bedarf SK'!C22)</f>
        <v/>
      </c>
      <c r="D24" s="88" t="str">
        <f>IF('N-Bedarf SK'!D22="","",'N-Bedarf SK'!D22)</f>
        <v/>
      </c>
      <c r="E24" s="49" t="str">
        <f>IF('N-Bedarf SK'!G22="","",'N-Bedarf SK'!G22)</f>
        <v/>
      </c>
      <c r="F24" s="50" t="str">
        <f>IF(OR(D24="Spargel 2. Standjahr",D24="Spargel 1. Standjahr"),78,IF(OR(D24="",D24="keine",E24=""),"",IF(D24="Wie Nbedarf",VLOOKUP('N-Bedarf SK'!D22,PSollSK,3,FALSE)*E24, VLOOKUP(D24,PSollSK,3,FALSE)*E24)))</f>
        <v/>
      </c>
      <c r="G24" s="50" t="str">
        <f>IF(OR(D24="",D24="keine",E24=""),"",IF(D24="Wie Nbedarf",VLOOKUP('N-Bedarf SK'!D22,PSollSK,4,FALSE)*E24, VLOOKUP(D24,PSollSK,4,FALSE)*E24))</f>
        <v/>
      </c>
      <c r="H24" s="88"/>
      <c r="I24" s="49"/>
      <c r="J24" s="50" t="str">
        <f t="shared" si="0"/>
        <v/>
      </c>
      <c r="K24" s="50" t="str">
        <f t="shared" si="2"/>
        <v/>
      </c>
      <c r="L24" s="88"/>
      <c r="M24" s="49"/>
      <c r="N24" s="50" t="str">
        <f t="shared" si="1"/>
        <v/>
      </c>
      <c r="O24" s="50" t="str">
        <f t="shared" si="3"/>
        <v/>
      </c>
      <c r="P24" s="51"/>
      <c r="Q24" s="78" t="s">
        <v>261</v>
      </c>
      <c r="R24" s="49"/>
      <c r="S24" s="32" t="str">
        <f>IF(R24="","C",INDEX(Gehaltsklassen!A$11:A$15,MATCH(R24,Gehaltsklassen!D$11:D$15,1),1))</f>
        <v>C</v>
      </c>
      <c r="T24" s="49"/>
      <c r="U24" s="32" t="str">
        <f>IF(T24="","C",IF(T24="","C",IF(Q24="I",INDEX(Gehaltsklassen!A$11:A$15,MATCH(T24,Gehaltsklassen!C$11:C$15,1),1),IF(Q24="II",INDEX(Gehaltsklassen!A$11:A$15,MATCH(T24,Gehaltsklassen!D$11:D$15,1),1),IF(Q24="III",INDEX(Gehaltsklassen!A$11:A$15,MATCH(T24,Gehaltsklassen!E$11:E$15,1),1),"Falsche Bodenart")))))</f>
        <v>C</v>
      </c>
      <c r="V24" s="52" t="str">
        <f>IF(OR(C24=""),"",SUM(F24,J24,N24)*VLOOKUP(S24,Gehaltsklassen!$B$34:$D$38,2,FALSE))</f>
        <v/>
      </c>
      <c r="W24" s="52" t="str">
        <f>IF(OR(C24=""),"",SUM(F24,J24,N24)*VLOOKUP(S24,Gehaltsklassen!$B$34:$D$38,2,FALSE)*C24)</f>
        <v/>
      </c>
      <c r="X24" s="52" t="str">
        <f>IF(OR(C24=""),"",SUM(F24,J24,N24)*VLOOKUP(S24,Gehaltsklassen!$B$34:$D$38,3,FALSE))</f>
        <v/>
      </c>
      <c r="Y24" s="52" t="str">
        <f>IF(OR(C24=""),"",SUM(F24,J24,N24)*VLOOKUP(S24,Gehaltsklassen!$B$34:$D$38,3,FALSE)*C24)</f>
        <v/>
      </c>
      <c r="Z24" s="54" t="str">
        <f>IF(OR(D24=""),"",(SUM(G24,K24,O24)*VLOOKUP(U24,Gehaltsklassen!$B$34:$D$38,2,FALSE)))</f>
        <v/>
      </c>
      <c r="AA24" s="54" t="str">
        <f>IF(OR(D24=""),"",(SUM(G24,K24,O24)*VLOOKUP(U24,Gehaltsklassen!$B$34:$D$38,2,FALSE))*C24)</f>
        <v/>
      </c>
      <c r="AB24" s="53" t="str">
        <f>IF(OR(C24=""),"",(SUM(G24,K24,O24)*VLOOKUP(U24,Gehaltsklassen!$B$34:$D$38,3,FALSE)))</f>
        <v/>
      </c>
      <c r="AC24" s="53" t="str">
        <f>IF(OR(C24=""),"",(SUM(G24,K24,O24)*VLOOKUP(U24,Gehaltsklassen!$B$34:$D$38,3,FALSE))*C24)</f>
        <v/>
      </c>
    </row>
    <row r="25" spans="1:29" ht="31.9" customHeight="1" x14ac:dyDescent="0.2">
      <c r="A25" s="74" t="str">
        <f>IF(C25="","",MAX($A$11:A24)+1)</f>
        <v/>
      </c>
      <c r="B25" s="75" t="str">
        <f>IF('N-Bedarf SK'!B23="","",'N-Bedarf SK'!B23)</f>
        <v/>
      </c>
      <c r="C25" s="49" t="str">
        <f>IF('N-Bedarf SK'!C23="","",'N-Bedarf SK'!C23)</f>
        <v/>
      </c>
      <c r="D25" s="88" t="str">
        <f>IF('N-Bedarf SK'!D23="","",'N-Bedarf SK'!D23)</f>
        <v/>
      </c>
      <c r="E25" s="49" t="str">
        <f>IF('N-Bedarf SK'!G23="","",'N-Bedarf SK'!G23)</f>
        <v/>
      </c>
      <c r="F25" s="50" t="str">
        <f>IF(OR(D25="Spargel 2. Standjahr",D25="Spargel 1. Standjahr"),78,IF(OR(D25="",D25="keine",E25=""),"",IF(D25="Wie Nbedarf",VLOOKUP('N-Bedarf SK'!D23,PSollSK,3,FALSE)*E25, VLOOKUP(D25,PSollSK,3,FALSE)*E25)))</f>
        <v/>
      </c>
      <c r="G25" s="50" t="str">
        <f>IF(OR(D25="",D25="keine",E25=""),"",IF(D25="Wie Nbedarf",VLOOKUP('N-Bedarf SK'!D23,PSollSK,4,FALSE)*E25, VLOOKUP(D25,PSollSK,4,FALSE)*E25))</f>
        <v/>
      </c>
      <c r="H25" s="88"/>
      <c r="I25" s="49"/>
      <c r="J25" s="50" t="str">
        <f t="shared" si="0"/>
        <v/>
      </c>
      <c r="K25" s="50" t="str">
        <f t="shared" si="2"/>
        <v/>
      </c>
      <c r="L25" s="88"/>
      <c r="M25" s="49"/>
      <c r="N25" s="50" t="str">
        <f t="shared" si="1"/>
        <v/>
      </c>
      <c r="O25" s="50" t="str">
        <f t="shared" si="3"/>
        <v/>
      </c>
      <c r="P25" s="51"/>
      <c r="Q25" s="78" t="s">
        <v>261</v>
      </c>
      <c r="R25" s="49"/>
      <c r="S25" s="32" t="str">
        <f>IF(R25="","C",INDEX(Gehaltsklassen!A$11:A$15,MATCH(R25,Gehaltsklassen!D$11:D$15,1),1))</f>
        <v>C</v>
      </c>
      <c r="T25" s="49"/>
      <c r="U25" s="32" t="str">
        <f>IF(T25="","C",IF(T25="","C",IF(Q25="I",INDEX(Gehaltsklassen!A$11:A$15,MATCH(T25,Gehaltsklassen!C$11:C$15,1),1),IF(Q25="II",INDEX(Gehaltsklassen!A$11:A$15,MATCH(T25,Gehaltsklassen!D$11:D$15,1),1),IF(Q25="III",INDEX(Gehaltsklassen!A$11:A$15,MATCH(T25,Gehaltsklassen!E$11:E$15,1),1),"Falsche Bodenart")))))</f>
        <v>C</v>
      </c>
      <c r="V25" s="52" t="str">
        <f>IF(OR(C25=""),"",SUM(F25,J25,N25)*VLOOKUP(S25,Gehaltsklassen!$B$34:$D$38,2,FALSE))</f>
        <v/>
      </c>
      <c r="W25" s="52" t="str">
        <f>IF(OR(C25=""),"",SUM(F25,J25,N25)*VLOOKUP(S25,Gehaltsklassen!$B$34:$D$38,2,FALSE)*C25)</f>
        <v/>
      </c>
      <c r="X25" s="52" t="str">
        <f>IF(OR(C25=""),"",SUM(F25,J25,N25)*VLOOKUP(S25,Gehaltsklassen!$B$34:$D$38,3,FALSE))</f>
        <v/>
      </c>
      <c r="Y25" s="52" t="str">
        <f>IF(OR(C25=""),"",SUM(F25,J25,N25)*VLOOKUP(S25,Gehaltsklassen!$B$34:$D$38,3,FALSE)*C25)</f>
        <v/>
      </c>
      <c r="Z25" s="54" t="str">
        <f>IF(OR(D25=""),"",(SUM(G25,K25,O25)*VLOOKUP(U25,Gehaltsklassen!$B$34:$D$38,2,FALSE)))</f>
        <v/>
      </c>
      <c r="AA25" s="54" t="str">
        <f>IF(OR(D25=""),"",(SUM(G25,K25,O25)*VLOOKUP(U25,Gehaltsklassen!$B$34:$D$38,2,FALSE))*C25)</f>
        <v/>
      </c>
      <c r="AB25" s="53" t="str">
        <f>IF(OR(C25=""),"",(SUM(G25,K25,O25)*VLOOKUP(U25,Gehaltsklassen!$B$34:$D$38,3,FALSE)))</f>
        <v/>
      </c>
      <c r="AC25" s="53" t="str">
        <f>IF(OR(C25=""),"",(SUM(G25,K25,O25)*VLOOKUP(U25,Gehaltsklassen!$B$34:$D$38,3,FALSE))*C25)</f>
        <v/>
      </c>
    </row>
    <row r="26" spans="1:29" ht="31.9" customHeight="1" x14ac:dyDescent="0.2">
      <c r="A26" s="74" t="str">
        <f>IF(C26="","",MAX($A$11:A25)+1)</f>
        <v/>
      </c>
      <c r="B26" s="75" t="str">
        <f>IF('N-Bedarf SK'!B24="","",'N-Bedarf SK'!B24)</f>
        <v/>
      </c>
      <c r="C26" s="49" t="str">
        <f>IF('N-Bedarf SK'!C24="","",'N-Bedarf SK'!C24)</f>
        <v/>
      </c>
      <c r="D26" s="88" t="str">
        <f>IF('N-Bedarf SK'!D24="","",'N-Bedarf SK'!D24)</f>
        <v/>
      </c>
      <c r="E26" s="49" t="str">
        <f>IF('N-Bedarf SK'!G24="","",'N-Bedarf SK'!G24)</f>
        <v/>
      </c>
      <c r="F26" s="50" t="str">
        <f>IF(OR(D26="Spargel 2. Standjahr",D26="Spargel 1. Standjahr"),78,IF(OR(D26="",D26="keine",E26=""),"",IF(D26="Wie Nbedarf",VLOOKUP('N-Bedarf SK'!D24,PSollSK,3,FALSE)*E26, VLOOKUP(D26,PSollSK,3,FALSE)*E26)))</f>
        <v/>
      </c>
      <c r="G26" s="50" t="str">
        <f>IF(OR(D26="",D26="keine",E26=""),"",IF(D26="Wie Nbedarf",VLOOKUP('N-Bedarf SK'!D24,PSollSK,4,FALSE)*E26, VLOOKUP(D26,PSollSK,4,FALSE)*E26))</f>
        <v/>
      </c>
      <c r="H26" s="88"/>
      <c r="I26" s="49"/>
      <c r="J26" s="50" t="str">
        <f t="shared" si="0"/>
        <v/>
      </c>
      <c r="K26" s="50" t="str">
        <f t="shared" si="2"/>
        <v/>
      </c>
      <c r="L26" s="88"/>
      <c r="M26" s="49"/>
      <c r="N26" s="50" t="str">
        <f t="shared" si="1"/>
        <v/>
      </c>
      <c r="O26" s="50" t="str">
        <f t="shared" si="3"/>
        <v/>
      </c>
      <c r="P26" s="51"/>
      <c r="Q26" s="78" t="s">
        <v>261</v>
      </c>
      <c r="R26" s="49"/>
      <c r="S26" s="32" t="str">
        <f>IF(R26="","C",INDEX(Gehaltsklassen!A$11:A$15,MATCH(R26,Gehaltsklassen!D$11:D$15,1),1))</f>
        <v>C</v>
      </c>
      <c r="T26" s="49"/>
      <c r="U26" s="32" t="str">
        <f>IF(T26="","C",IF(T26="","C",IF(Q26="I",INDEX(Gehaltsklassen!A$11:A$15,MATCH(T26,Gehaltsklassen!C$11:C$15,1),1),IF(Q26="II",INDEX(Gehaltsklassen!A$11:A$15,MATCH(T26,Gehaltsklassen!D$11:D$15,1),1),IF(Q26="III",INDEX(Gehaltsklassen!A$11:A$15,MATCH(T26,Gehaltsklassen!E$11:E$15,1),1),"Falsche Bodenart")))))</f>
        <v>C</v>
      </c>
      <c r="V26" s="52" t="str">
        <f>IF(OR(C26=""),"",SUM(F26,J26,N26)*VLOOKUP(S26,Gehaltsklassen!$B$34:$D$38,2,FALSE))</f>
        <v/>
      </c>
      <c r="W26" s="52" t="str">
        <f>IF(OR(C26=""),"",SUM(F26,J26,N26)*VLOOKUP(S26,Gehaltsklassen!$B$34:$D$38,2,FALSE)*C26)</f>
        <v/>
      </c>
      <c r="X26" s="52" t="str">
        <f>IF(OR(C26=""),"",SUM(F26,J26,N26)*VLOOKUP(S26,Gehaltsklassen!$B$34:$D$38,3,FALSE))</f>
        <v/>
      </c>
      <c r="Y26" s="52" t="str">
        <f>IF(OR(C26=""),"",SUM(F26,J26,N26)*VLOOKUP(S26,Gehaltsklassen!$B$34:$D$38,3,FALSE)*C26)</f>
        <v/>
      </c>
      <c r="Z26" s="54" t="str">
        <f>IF(OR(D26=""),"",(SUM(G26,K26,O26)*VLOOKUP(U26,Gehaltsklassen!$B$34:$D$38,2,FALSE)))</f>
        <v/>
      </c>
      <c r="AA26" s="54" t="str">
        <f>IF(OR(D26=""),"",(SUM(G26,K26,O26)*VLOOKUP(U26,Gehaltsklassen!$B$34:$D$38,2,FALSE))*C26)</f>
        <v/>
      </c>
      <c r="AB26" s="53" t="str">
        <f>IF(OR(C26=""),"",(SUM(G26,K26,O26)*VLOOKUP(U26,Gehaltsklassen!$B$34:$D$38,3,FALSE)))</f>
        <v/>
      </c>
      <c r="AC26" s="53" t="str">
        <f>IF(OR(C26=""),"",(SUM(G26,K26,O26)*VLOOKUP(U26,Gehaltsklassen!$B$34:$D$38,3,FALSE))*C26)</f>
        <v/>
      </c>
    </row>
    <row r="27" spans="1:29" ht="31.9" customHeight="1" x14ac:dyDescent="0.2">
      <c r="A27" s="74" t="str">
        <f>IF(C27="","",MAX($A$11:A26)+1)</f>
        <v/>
      </c>
      <c r="B27" s="75" t="str">
        <f>IF('N-Bedarf SK'!B25="","",'N-Bedarf SK'!B25)</f>
        <v/>
      </c>
      <c r="C27" s="49" t="str">
        <f>IF('N-Bedarf SK'!C25="","",'N-Bedarf SK'!C25)</f>
        <v/>
      </c>
      <c r="D27" s="88" t="str">
        <f>IF('N-Bedarf SK'!D25="","",'N-Bedarf SK'!D25)</f>
        <v/>
      </c>
      <c r="E27" s="49" t="str">
        <f>IF('N-Bedarf SK'!G25="","",'N-Bedarf SK'!G25)</f>
        <v/>
      </c>
      <c r="F27" s="50" t="str">
        <f>IF(OR(D27="Spargel 2. Standjahr",D27="Spargel 1. Standjahr"),78,IF(OR(D27="",D27="keine",E27=""),"",IF(D27="Wie Nbedarf",VLOOKUP('N-Bedarf SK'!D25,PSollSK,3,FALSE)*E27, VLOOKUP(D27,PSollSK,3,FALSE)*E27)))</f>
        <v/>
      </c>
      <c r="G27" s="50" t="str">
        <f>IF(OR(D27="",D27="keine",E27=""),"",IF(D27="Wie Nbedarf",VLOOKUP('N-Bedarf SK'!D25,PSollSK,4,FALSE)*E27, VLOOKUP(D27,PSollSK,4,FALSE)*E27))</f>
        <v/>
      </c>
      <c r="H27" s="88"/>
      <c r="I27" s="49"/>
      <c r="J27" s="50" t="str">
        <f t="shared" si="0"/>
        <v/>
      </c>
      <c r="K27" s="50" t="str">
        <f t="shared" si="2"/>
        <v/>
      </c>
      <c r="L27" s="88"/>
      <c r="M27" s="49"/>
      <c r="N27" s="50" t="str">
        <f t="shared" si="1"/>
        <v/>
      </c>
      <c r="O27" s="50" t="str">
        <f t="shared" si="3"/>
        <v/>
      </c>
      <c r="P27" s="51"/>
      <c r="Q27" s="78" t="s">
        <v>261</v>
      </c>
      <c r="R27" s="49"/>
      <c r="S27" s="32" t="str">
        <f>IF(R27="","C",INDEX(Gehaltsklassen!A$11:A$15,MATCH(R27,Gehaltsklassen!D$11:D$15,1),1))</f>
        <v>C</v>
      </c>
      <c r="T27" s="49"/>
      <c r="U27" s="32" t="str">
        <f>IF(T27="","C",IF(T27="","C",IF(Q27="I",INDEX(Gehaltsklassen!A$11:A$15,MATCH(T27,Gehaltsklassen!C$11:C$15,1),1),IF(Q27="II",INDEX(Gehaltsklassen!A$11:A$15,MATCH(T27,Gehaltsklassen!D$11:D$15,1),1),IF(Q27="III",INDEX(Gehaltsklassen!A$11:A$15,MATCH(T27,Gehaltsklassen!E$11:E$15,1),1),"Falsche Bodenart")))))</f>
        <v>C</v>
      </c>
      <c r="V27" s="52" t="str">
        <f>IF(OR(C27=""),"",SUM(F27,J27,N27)*VLOOKUP(S27,Gehaltsklassen!$B$34:$D$38,2,FALSE))</f>
        <v/>
      </c>
      <c r="W27" s="52" t="str">
        <f>IF(OR(C27=""),"",SUM(F27,J27,N27)*VLOOKUP(S27,Gehaltsklassen!$B$34:$D$38,2,FALSE)*C27)</f>
        <v/>
      </c>
      <c r="X27" s="52" t="str">
        <f>IF(OR(C27=""),"",SUM(F27,J27,N27)*VLOOKUP(S27,Gehaltsklassen!$B$34:$D$38,3,FALSE))</f>
        <v/>
      </c>
      <c r="Y27" s="52" t="str">
        <f>IF(OR(C27=""),"",SUM(F27,J27,N27)*VLOOKUP(S27,Gehaltsklassen!$B$34:$D$38,3,FALSE)*C27)</f>
        <v/>
      </c>
      <c r="Z27" s="54" t="str">
        <f>IF(OR(D27=""),"",(SUM(G27,K27,O27)*VLOOKUP(U27,Gehaltsklassen!$B$34:$D$38,2,FALSE)))</f>
        <v/>
      </c>
      <c r="AA27" s="54" t="str">
        <f>IF(OR(D27=""),"",(SUM(G27,K27,O27)*VLOOKUP(U27,Gehaltsklassen!$B$34:$D$38,2,FALSE))*C27)</f>
        <v/>
      </c>
      <c r="AB27" s="53" t="str">
        <f>IF(OR(C27=""),"",(SUM(G27,K27,O27)*VLOOKUP(U27,Gehaltsklassen!$B$34:$D$38,3,FALSE)))</f>
        <v/>
      </c>
      <c r="AC27" s="53" t="str">
        <f>IF(OR(C27=""),"",(SUM(G27,K27,O27)*VLOOKUP(U27,Gehaltsklassen!$B$34:$D$38,3,FALSE))*C27)</f>
        <v/>
      </c>
    </row>
    <row r="28" spans="1:29" ht="31.9" customHeight="1" x14ac:dyDescent="0.2">
      <c r="A28" s="74" t="str">
        <f>IF(C28="","",MAX($A$11:A27)+1)</f>
        <v/>
      </c>
      <c r="B28" s="75" t="str">
        <f>IF('N-Bedarf SK'!B26="","",'N-Bedarf SK'!B26)</f>
        <v/>
      </c>
      <c r="C28" s="49" t="str">
        <f>IF('N-Bedarf SK'!C26="","",'N-Bedarf SK'!C26)</f>
        <v/>
      </c>
      <c r="D28" s="88" t="str">
        <f>IF('N-Bedarf SK'!D26="","",'N-Bedarf SK'!D26)</f>
        <v/>
      </c>
      <c r="E28" s="49" t="str">
        <f>IF('N-Bedarf SK'!G26="","",'N-Bedarf SK'!G26)</f>
        <v/>
      </c>
      <c r="F28" s="50" t="str">
        <f>IF(OR(D28="Spargel 2. Standjahr",D28="Spargel 1. Standjahr"),78,IF(OR(D28="",D28="keine",E28=""),"",IF(D28="Wie Nbedarf",VLOOKUP('N-Bedarf SK'!D26,PSollSK,3,FALSE)*E28, VLOOKUP(D28,PSollSK,3,FALSE)*E28)))</f>
        <v/>
      </c>
      <c r="G28" s="50" t="str">
        <f>IF(OR(D28="",D28="keine",E28=""),"",IF(D28="Wie Nbedarf",VLOOKUP('N-Bedarf SK'!D26,PSollSK,4,FALSE)*E28, VLOOKUP(D28,PSollSK,4,FALSE)*E28))</f>
        <v/>
      </c>
      <c r="H28" s="88"/>
      <c r="I28" s="49"/>
      <c r="J28" s="50" t="str">
        <f t="shared" si="0"/>
        <v/>
      </c>
      <c r="K28" s="50" t="str">
        <f t="shared" si="2"/>
        <v/>
      </c>
      <c r="L28" s="88"/>
      <c r="M28" s="49"/>
      <c r="N28" s="50" t="str">
        <f t="shared" si="1"/>
        <v/>
      </c>
      <c r="O28" s="50" t="str">
        <f t="shared" si="3"/>
        <v/>
      </c>
      <c r="P28" s="51"/>
      <c r="Q28" s="78" t="s">
        <v>261</v>
      </c>
      <c r="R28" s="49"/>
      <c r="S28" s="32" t="str">
        <f>IF(R28="","C",INDEX(Gehaltsklassen!A$11:A$15,MATCH(R28,Gehaltsklassen!D$11:D$15,1),1))</f>
        <v>C</v>
      </c>
      <c r="T28" s="49"/>
      <c r="U28" s="32" t="str">
        <f>IF(T28="","C",IF(T28="","C",IF(Q28="I",INDEX(Gehaltsklassen!A$11:A$15,MATCH(T28,Gehaltsklassen!C$11:C$15,1),1),IF(Q28="II",INDEX(Gehaltsklassen!A$11:A$15,MATCH(T28,Gehaltsklassen!D$11:D$15,1),1),IF(Q28="III",INDEX(Gehaltsklassen!A$11:A$15,MATCH(T28,Gehaltsklassen!E$11:E$15,1),1),"Falsche Bodenart")))))</f>
        <v>C</v>
      </c>
      <c r="V28" s="52" t="str">
        <f>IF(OR(C28=""),"",SUM(F28,J28,N28)*VLOOKUP(S28,Gehaltsklassen!$B$34:$D$38,2,FALSE))</f>
        <v/>
      </c>
      <c r="W28" s="52" t="str">
        <f>IF(OR(C28=""),"",SUM(F28,J28,N28)*VLOOKUP(S28,Gehaltsklassen!$B$34:$D$38,2,FALSE)*C28)</f>
        <v/>
      </c>
      <c r="X28" s="52" t="str">
        <f>IF(OR(C28=""),"",SUM(F28,J28,N28)*VLOOKUP(S28,Gehaltsklassen!$B$34:$D$38,3,FALSE))</f>
        <v/>
      </c>
      <c r="Y28" s="52" t="str">
        <f>IF(OR(C28=""),"",SUM(F28,J28,N28)*VLOOKUP(S28,Gehaltsklassen!$B$34:$D$38,3,FALSE)*C28)</f>
        <v/>
      </c>
      <c r="Z28" s="54" t="str">
        <f>IF(OR(D28=""),"",(SUM(G28,K28,O28)*VLOOKUP(U28,Gehaltsklassen!$B$34:$D$38,2,FALSE)))</f>
        <v/>
      </c>
      <c r="AA28" s="54" t="str">
        <f>IF(OR(D28=""),"",(SUM(G28,K28,O28)*VLOOKUP(U28,Gehaltsklassen!$B$34:$D$38,2,FALSE))*C28)</f>
        <v/>
      </c>
      <c r="AB28" s="53" t="str">
        <f>IF(OR(C28=""),"",(SUM(G28,K28,O28)*VLOOKUP(U28,Gehaltsklassen!$B$34:$D$38,3,FALSE)))</f>
        <v/>
      </c>
      <c r="AC28" s="53" t="str">
        <f>IF(OR(C28=""),"",(SUM(G28,K28,O28)*VLOOKUP(U28,Gehaltsklassen!$B$34:$D$38,3,FALSE))*C28)</f>
        <v/>
      </c>
    </row>
    <row r="29" spans="1:29" ht="31.9" customHeight="1" x14ac:dyDescent="0.2">
      <c r="A29" s="74" t="str">
        <f>IF(C29="","",MAX($A$11:A28)+1)</f>
        <v/>
      </c>
      <c r="B29" s="75" t="str">
        <f>IF('N-Bedarf SK'!B27="","",'N-Bedarf SK'!B27)</f>
        <v/>
      </c>
      <c r="C29" s="49" t="str">
        <f>IF('N-Bedarf SK'!C27="","",'N-Bedarf SK'!C27)</f>
        <v/>
      </c>
      <c r="D29" s="88" t="str">
        <f>IF('N-Bedarf SK'!D27="","",'N-Bedarf SK'!D27)</f>
        <v/>
      </c>
      <c r="E29" s="49" t="str">
        <f>IF('N-Bedarf SK'!G27="","",'N-Bedarf SK'!G27)</f>
        <v/>
      </c>
      <c r="F29" s="50" t="str">
        <f>IF(OR(D29="Spargel 2. Standjahr",D29="Spargel 1. Standjahr"),78,IF(OR(D29="",D29="keine",E29=""),"",IF(D29="Wie Nbedarf",VLOOKUP('N-Bedarf SK'!D27,PSollSK,3,FALSE)*E29, VLOOKUP(D29,PSollSK,3,FALSE)*E29)))</f>
        <v/>
      </c>
      <c r="G29" s="50" t="str">
        <f>IF(OR(D29="",D29="keine",E29=""),"",IF(D29="Wie Nbedarf",VLOOKUP('N-Bedarf SK'!D27,PSollSK,4,FALSE)*E29, VLOOKUP(D29,PSollSK,4,FALSE)*E29))</f>
        <v/>
      </c>
      <c r="H29" s="88"/>
      <c r="I29" s="49"/>
      <c r="J29" s="50" t="str">
        <f t="shared" si="0"/>
        <v/>
      </c>
      <c r="K29" s="50" t="str">
        <f t="shared" si="2"/>
        <v/>
      </c>
      <c r="L29" s="88"/>
      <c r="M29" s="49"/>
      <c r="N29" s="50" t="str">
        <f t="shared" si="1"/>
        <v/>
      </c>
      <c r="O29" s="50" t="str">
        <f t="shared" si="3"/>
        <v/>
      </c>
      <c r="P29" s="51"/>
      <c r="Q29" s="78" t="s">
        <v>261</v>
      </c>
      <c r="R29" s="49"/>
      <c r="S29" s="32" t="str">
        <f>IF(R29="","C",INDEX(Gehaltsklassen!A$11:A$15,MATCH(R29,Gehaltsklassen!D$11:D$15,1),1))</f>
        <v>C</v>
      </c>
      <c r="T29" s="49"/>
      <c r="U29" s="32" t="str">
        <f>IF(T29="","C",IF(T29="","C",IF(Q29="I",INDEX(Gehaltsklassen!A$11:A$15,MATCH(T29,Gehaltsklassen!C$11:C$15,1),1),IF(Q29="II",INDEX(Gehaltsklassen!A$11:A$15,MATCH(T29,Gehaltsklassen!D$11:D$15,1),1),IF(Q29="III",INDEX(Gehaltsklassen!A$11:A$15,MATCH(T29,Gehaltsklassen!E$11:E$15,1),1),"Falsche Bodenart")))))</f>
        <v>C</v>
      </c>
      <c r="V29" s="52" t="str">
        <f>IF(OR(C29=""),"",SUM(F29,J29,N29)*VLOOKUP(S29,Gehaltsklassen!$B$34:$D$38,2,FALSE))</f>
        <v/>
      </c>
      <c r="W29" s="52" t="str">
        <f>IF(OR(C29=""),"",SUM(F29,J29,N29)*VLOOKUP(S29,Gehaltsklassen!$B$34:$D$38,2,FALSE)*C29)</f>
        <v/>
      </c>
      <c r="X29" s="52" t="str">
        <f>IF(OR(C29=""),"",SUM(F29,J29,N29)*VLOOKUP(S29,Gehaltsklassen!$B$34:$D$38,3,FALSE))</f>
        <v/>
      </c>
      <c r="Y29" s="52" t="str">
        <f>IF(OR(C29=""),"",SUM(F29,J29,N29)*VLOOKUP(S29,Gehaltsklassen!$B$34:$D$38,3,FALSE)*C29)</f>
        <v/>
      </c>
      <c r="Z29" s="54" t="str">
        <f>IF(OR(D29=""),"",(SUM(G29,K29,O29)*VLOOKUP(U29,Gehaltsklassen!$B$34:$D$38,2,FALSE)))</f>
        <v/>
      </c>
      <c r="AA29" s="54" t="str">
        <f>IF(OR(D29=""),"",(SUM(G29,K29,O29)*VLOOKUP(U29,Gehaltsklassen!$B$34:$D$38,2,FALSE))*C29)</f>
        <v/>
      </c>
      <c r="AB29" s="53" t="str">
        <f>IF(OR(C29=""),"",(SUM(G29,K29,O29)*VLOOKUP(U29,Gehaltsklassen!$B$34:$D$38,3,FALSE)))</f>
        <v/>
      </c>
      <c r="AC29" s="53" t="str">
        <f>IF(OR(C29=""),"",(SUM(G29,K29,O29)*VLOOKUP(U29,Gehaltsklassen!$B$34:$D$38,3,FALSE))*C29)</f>
        <v/>
      </c>
    </row>
    <row r="30" spans="1:29" ht="31.9" customHeight="1" x14ac:dyDescent="0.2">
      <c r="A30" s="74" t="str">
        <f>IF(C30="","",MAX($A$11:A29)+1)</f>
        <v/>
      </c>
      <c r="B30" s="75" t="str">
        <f>IF('N-Bedarf SK'!B28="","",'N-Bedarf SK'!B28)</f>
        <v/>
      </c>
      <c r="C30" s="49" t="str">
        <f>IF('N-Bedarf SK'!C28="","",'N-Bedarf SK'!C28)</f>
        <v/>
      </c>
      <c r="D30" s="88" t="str">
        <f>IF('N-Bedarf SK'!D28="","",'N-Bedarf SK'!D28)</f>
        <v/>
      </c>
      <c r="E30" s="49" t="str">
        <f>IF('N-Bedarf SK'!G28="","",'N-Bedarf SK'!G28)</f>
        <v/>
      </c>
      <c r="F30" s="50" t="str">
        <f>IF(OR(D30="Spargel 2. Standjahr",D30="Spargel 1. Standjahr"),78,IF(OR(D30="",D30="keine",E30=""),"",IF(D30="Wie Nbedarf",VLOOKUP('N-Bedarf SK'!D28,PSollSK,3,FALSE)*E30, VLOOKUP(D30,PSollSK,3,FALSE)*E30)))</f>
        <v/>
      </c>
      <c r="G30" s="50" t="str">
        <f>IF(OR(D30="",D30="keine",E30=""),"",IF(D30="Wie Nbedarf",VLOOKUP('N-Bedarf SK'!D28,PSollSK,4,FALSE)*E30, VLOOKUP(D30,PSollSK,4,FALSE)*E30))</f>
        <v/>
      </c>
      <c r="H30" s="88"/>
      <c r="I30" s="49"/>
      <c r="J30" s="50" t="str">
        <f t="shared" si="0"/>
        <v/>
      </c>
      <c r="K30" s="50" t="str">
        <f t="shared" si="2"/>
        <v/>
      </c>
      <c r="L30" s="88"/>
      <c r="M30" s="49"/>
      <c r="N30" s="50" t="str">
        <f t="shared" si="1"/>
        <v/>
      </c>
      <c r="O30" s="50" t="str">
        <f t="shared" si="3"/>
        <v/>
      </c>
      <c r="P30" s="51"/>
      <c r="Q30" s="78" t="s">
        <v>261</v>
      </c>
      <c r="R30" s="49"/>
      <c r="S30" s="32" t="str">
        <f>IF(R30="","C",INDEX(Gehaltsklassen!A$11:A$15,MATCH(R30,Gehaltsklassen!D$11:D$15,1),1))</f>
        <v>C</v>
      </c>
      <c r="T30" s="49"/>
      <c r="U30" s="32" t="str">
        <f>IF(T30="","C",IF(T30="","C",IF(Q30="I",INDEX(Gehaltsklassen!A$11:A$15,MATCH(T30,Gehaltsklassen!C$11:C$15,1),1),IF(Q30="II",INDEX(Gehaltsklassen!A$11:A$15,MATCH(T30,Gehaltsklassen!D$11:D$15,1),1),IF(Q30="III",INDEX(Gehaltsklassen!A$11:A$15,MATCH(T30,Gehaltsklassen!E$11:E$15,1),1),"Falsche Bodenart")))))</f>
        <v>C</v>
      </c>
      <c r="V30" s="52" t="str">
        <f>IF(OR(C30=""),"",SUM(F30,J30,N30)*VLOOKUP(S30,Gehaltsklassen!$B$34:$D$38,2,FALSE))</f>
        <v/>
      </c>
      <c r="W30" s="52" t="str">
        <f>IF(OR(C30=""),"",SUM(F30,J30,N30)*VLOOKUP(S30,Gehaltsklassen!$B$34:$D$38,2,FALSE)*C30)</f>
        <v/>
      </c>
      <c r="X30" s="52" t="str">
        <f>IF(OR(C30=""),"",SUM(F30,J30,N30)*VLOOKUP(S30,Gehaltsklassen!$B$34:$D$38,3,FALSE))</f>
        <v/>
      </c>
      <c r="Y30" s="52" t="str">
        <f>IF(OR(C30=""),"",SUM(F30,J30,N30)*VLOOKUP(S30,Gehaltsklassen!$B$34:$D$38,3,FALSE)*C30)</f>
        <v/>
      </c>
      <c r="Z30" s="54" t="str">
        <f>IF(OR(D30=""),"",(SUM(G30,K30,O30)*VLOOKUP(U30,Gehaltsklassen!$B$34:$D$38,2,FALSE)))</f>
        <v/>
      </c>
      <c r="AA30" s="54" t="str">
        <f>IF(OR(D30=""),"",(SUM(G30,K30,O30)*VLOOKUP(U30,Gehaltsklassen!$B$34:$D$38,2,FALSE))*C30)</f>
        <v/>
      </c>
      <c r="AB30" s="53" t="str">
        <f>IF(OR(C30=""),"",(SUM(G30,K30,O30)*VLOOKUP(U30,Gehaltsklassen!$B$34:$D$38,3,FALSE)))</f>
        <v/>
      </c>
      <c r="AC30" s="53" t="str">
        <f>IF(OR(C30=""),"",(SUM(G30,K30,O30)*VLOOKUP(U30,Gehaltsklassen!$B$34:$D$38,3,FALSE))*C30)</f>
        <v/>
      </c>
    </row>
    <row r="31" spans="1:29" ht="31.9" customHeight="1" x14ac:dyDescent="0.2">
      <c r="A31" s="74" t="str">
        <f>IF(C31="","",MAX($A$11:A30)+1)</f>
        <v/>
      </c>
      <c r="B31" s="75" t="str">
        <f>IF('N-Bedarf SK'!B29="","",'N-Bedarf SK'!B29)</f>
        <v/>
      </c>
      <c r="C31" s="49" t="str">
        <f>IF('N-Bedarf SK'!C29="","",'N-Bedarf SK'!C29)</f>
        <v/>
      </c>
      <c r="D31" s="88" t="str">
        <f>IF('N-Bedarf SK'!D29="","",'N-Bedarf SK'!D29)</f>
        <v/>
      </c>
      <c r="E31" s="49" t="str">
        <f>IF('N-Bedarf SK'!G29="","",'N-Bedarf SK'!G29)</f>
        <v/>
      </c>
      <c r="F31" s="50" t="str">
        <f>IF(OR(D31="Spargel 2. Standjahr",D31="Spargel 1. Standjahr"),78,IF(OR(D31="",D31="keine",E31=""),"",IF(D31="Wie Nbedarf",VLOOKUP('N-Bedarf SK'!D29,PSollSK,3,FALSE)*E31, VLOOKUP(D31,PSollSK,3,FALSE)*E31)))</f>
        <v/>
      </c>
      <c r="G31" s="50" t="str">
        <f>IF(OR(D31="",D31="keine",E31=""),"",IF(D31="Wie Nbedarf",VLOOKUP('N-Bedarf SK'!D29,PSollSK,4,FALSE)*E31, VLOOKUP(D31,PSollSK,4,FALSE)*E31))</f>
        <v/>
      </c>
      <c r="H31" s="88"/>
      <c r="I31" s="49"/>
      <c r="J31" s="50" t="str">
        <f t="shared" si="0"/>
        <v/>
      </c>
      <c r="K31" s="50" t="str">
        <f t="shared" si="2"/>
        <v/>
      </c>
      <c r="L31" s="88"/>
      <c r="M31" s="49"/>
      <c r="N31" s="50" t="str">
        <f t="shared" si="1"/>
        <v/>
      </c>
      <c r="O31" s="50" t="str">
        <f t="shared" si="3"/>
        <v/>
      </c>
      <c r="P31" s="51"/>
      <c r="Q31" s="78" t="s">
        <v>261</v>
      </c>
      <c r="R31" s="49"/>
      <c r="S31" s="32" t="str">
        <f>IF(R31="","C",INDEX(Gehaltsklassen!A$11:A$15,MATCH(R31,Gehaltsklassen!D$11:D$15,1),1))</f>
        <v>C</v>
      </c>
      <c r="T31" s="49"/>
      <c r="U31" s="32" t="str">
        <f>IF(T31="","C",IF(T31="","C",IF(Q31="I",INDEX(Gehaltsklassen!A$11:A$15,MATCH(T31,Gehaltsklassen!C$11:C$15,1),1),IF(Q31="II",INDEX(Gehaltsklassen!A$11:A$15,MATCH(T31,Gehaltsklassen!D$11:D$15,1),1),IF(Q31="III",INDEX(Gehaltsklassen!A$11:A$15,MATCH(T31,Gehaltsklassen!E$11:E$15,1),1),"Falsche Bodenart")))))</f>
        <v>C</v>
      </c>
      <c r="V31" s="52" t="str">
        <f>IF(OR(C31=""),"",SUM(F31,J31,N31)*VLOOKUP(S31,Gehaltsklassen!$B$34:$D$38,2,FALSE))</f>
        <v/>
      </c>
      <c r="W31" s="52" t="str">
        <f>IF(OR(C31=""),"",SUM(F31,J31,N31)*VLOOKUP(S31,Gehaltsklassen!$B$34:$D$38,2,FALSE)*C31)</f>
        <v/>
      </c>
      <c r="X31" s="52" t="str">
        <f>IF(OR(C31=""),"",SUM(F31,J31,N31)*VLOOKUP(S31,Gehaltsklassen!$B$34:$D$38,3,FALSE))</f>
        <v/>
      </c>
      <c r="Y31" s="52" t="str">
        <f>IF(OR(C31=""),"",SUM(F31,J31,N31)*VLOOKUP(S31,Gehaltsklassen!$B$34:$D$38,3,FALSE)*C31)</f>
        <v/>
      </c>
      <c r="Z31" s="54" t="str">
        <f>IF(OR(D31=""),"",(SUM(G31,K31,O31)*VLOOKUP(U31,Gehaltsklassen!$B$34:$D$38,2,FALSE)))</f>
        <v/>
      </c>
      <c r="AA31" s="54" t="str">
        <f>IF(OR(D31=""),"",(SUM(G31,K31,O31)*VLOOKUP(U31,Gehaltsklassen!$B$34:$D$38,2,FALSE))*C31)</f>
        <v/>
      </c>
      <c r="AB31" s="53" t="str">
        <f>IF(OR(C31=""),"",(SUM(G31,K31,O31)*VLOOKUP(U31,Gehaltsklassen!$B$34:$D$38,3,FALSE)))</f>
        <v/>
      </c>
      <c r="AC31" s="53" t="str">
        <f>IF(OR(C31=""),"",(SUM(G31,K31,O31)*VLOOKUP(U31,Gehaltsklassen!$B$34:$D$38,3,FALSE))*C31)</f>
        <v/>
      </c>
    </row>
    <row r="32" spans="1:29" ht="31.9" customHeight="1" x14ac:dyDescent="0.2">
      <c r="A32" s="74" t="str">
        <f>IF(C32="","",MAX($A$11:A31)+1)</f>
        <v/>
      </c>
      <c r="B32" s="75" t="str">
        <f>IF('N-Bedarf SK'!B30="","",'N-Bedarf SK'!B30)</f>
        <v/>
      </c>
      <c r="C32" s="49" t="str">
        <f>IF('N-Bedarf SK'!C30="","",'N-Bedarf SK'!C30)</f>
        <v/>
      </c>
      <c r="D32" s="88" t="str">
        <f>IF('N-Bedarf SK'!D30="","",'N-Bedarf SK'!D30)</f>
        <v/>
      </c>
      <c r="E32" s="49" t="str">
        <f>IF('N-Bedarf SK'!G30="","",'N-Bedarf SK'!G30)</f>
        <v/>
      </c>
      <c r="F32" s="50" t="str">
        <f>IF(OR(D32="Spargel 2. Standjahr",D32="Spargel 1. Standjahr"),78,IF(OR(D32="",D32="keine",E32=""),"",IF(D32="Wie Nbedarf",VLOOKUP('N-Bedarf SK'!D30,PSollSK,3,FALSE)*E32, VLOOKUP(D32,PSollSK,3,FALSE)*E32)))</f>
        <v/>
      </c>
      <c r="G32" s="50" t="str">
        <f>IF(OR(D32="",D32="keine",E32=""),"",IF(D32="Wie Nbedarf",VLOOKUP('N-Bedarf SK'!D30,PSollSK,4,FALSE)*E32, VLOOKUP(D32,PSollSK,4,FALSE)*E32))</f>
        <v/>
      </c>
      <c r="H32" s="88"/>
      <c r="I32" s="49"/>
      <c r="J32" s="50" t="str">
        <f t="shared" si="0"/>
        <v/>
      </c>
      <c r="K32" s="50" t="str">
        <f t="shared" si="2"/>
        <v/>
      </c>
      <c r="L32" s="88"/>
      <c r="M32" s="49"/>
      <c r="N32" s="50" t="str">
        <f t="shared" si="1"/>
        <v/>
      </c>
      <c r="O32" s="50" t="str">
        <f t="shared" si="3"/>
        <v/>
      </c>
      <c r="P32" s="51"/>
      <c r="Q32" s="78" t="s">
        <v>261</v>
      </c>
      <c r="R32" s="49"/>
      <c r="S32" s="32" t="str">
        <f>IF(R32="","C",INDEX(Gehaltsklassen!A$11:A$15,MATCH(R32,Gehaltsklassen!D$11:D$15,1),1))</f>
        <v>C</v>
      </c>
      <c r="T32" s="49"/>
      <c r="U32" s="32" t="str">
        <f>IF(T32="","C",IF(T32="","C",IF(Q32="I",INDEX(Gehaltsklassen!A$11:A$15,MATCH(T32,Gehaltsklassen!C$11:C$15,1),1),IF(Q32="II",INDEX(Gehaltsklassen!A$11:A$15,MATCH(T32,Gehaltsklassen!D$11:D$15,1),1),IF(Q32="III",INDEX(Gehaltsklassen!A$11:A$15,MATCH(T32,Gehaltsklassen!E$11:E$15,1),1),"Falsche Bodenart")))))</f>
        <v>C</v>
      </c>
      <c r="V32" s="52" t="str">
        <f>IF(OR(C32=""),"",SUM(F32,J32,N32)*VLOOKUP(S32,Gehaltsklassen!$B$34:$D$38,2,FALSE))</f>
        <v/>
      </c>
      <c r="W32" s="52" t="str">
        <f>IF(OR(C32=""),"",SUM(F32,J32,N32)*VLOOKUP(S32,Gehaltsklassen!$B$34:$D$38,2,FALSE)*C32)</f>
        <v/>
      </c>
      <c r="X32" s="52" t="str">
        <f>IF(OR(C32=""),"",SUM(F32,J32,N32)*VLOOKUP(S32,Gehaltsklassen!$B$34:$D$38,3,FALSE))</f>
        <v/>
      </c>
      <c r="Y32" s="52" t="str">
        <f>IF(OR(C32=""),"",SUM(F32,J32,N32)*VLOOKUP(S32,Gehaltsklassen!$B$34:$D$38,3,FALSE)*C32)</f>
        <v/>
      </c>
      <c r="Z32" s="54" t="str">
        <f>IF(OR(D32=""),"",(SUM(G32,K32,O32)*VLOOKUP(U32,Gehaltsklassen!$B$34:$D$38,2,FALSE)))</f>
        <v/>
      </c>
      <c r="AA32" s="54" t="str">
        <f>IF(OR(D32=""),"",(SUM(G32,K32,O32)*VLOOKUP(U32,Gehaltsklassen!$B$34:$D$38,2,FALSE))*C32)</f>
        <v/>
      </c>
      <c r="AB32" s="53" t="str">
        <f>IF(OR(C32=""),"",(SUM(G32,K32,O32)*VLOOKUP(U32,Gehaltsklassen!$B$34:$D$38,3,FALSE)))</f>
        <v/>
      </c>
      <c r="AC32" s="53" t="str">
        <f>IF(OR(C32=""),"",(SUM(G32,K32,O32)*VLOOKUP(U32,Gehaltsklassen!$B$34:$D$38,3,FALSE))*C32)</f>
        <v/>
      </c>
    </row>
    <row r="33" spans="1:29" ht="31.9" customHeight="1" x14ac:dyDescent="0.2">
      <c r="A33" s="74" t="str">
        <f>IF(C33="","",MAX($A$11:A32)+1)</f>
        <v/>
      </c>
      <c r="B33" s="75" t="str">
        <f>IF('N-Bedarf SK'!B31="","",'N-Bedarf SK'!B31)</f>
        <v/>
      </c>
      <c r="C33" s="49" t="str">
        <f>IF('N-Bedarf SK'!C31="","",'N-Bedarf SK'!C31)</f>
        <v/>
      </c>
      <c r="D33" s="88" t="str">
        <f>IF('N-Bedarf SK'!D31="","",'N-Bedarf SK'!D31)</f>
        <v/>
      </c>
      <c r="E33" s="49" t="str">
        <f>IF('N-Bedarf SK'!G31="","",'N-Bedarf SK'!G31)</f>
        <v/>
      </c>
      <c r="F33" s="50" t="str">
        <f>IF(OR(D33="Spargel 2. Standjahr",D33="Spargel 1. Standjahr"),78,IF(OR(D33="",D33="keine",E33=""),"",IF(D33="Wie Nbedarf",VLOOKUP('N-Bedarf SK'!D31,PSollSK,3,FALSE)*E33, VLOOKUP(D33,PSollSK,3,FALSE)*E33)))</f>
        <v/>
      </c>
      <c r="G33" s="50" t="str">
        <f>IF(OR(D33="",D33="keine",E33=""),"",IF(D33="Wie Nbedarf",VLOOKUP('N-Bedarf SK'!D31,PSollSK,4,FALSE)*E33, VLOOKUP(D33,PSollSK,4,FALSE)*E33))</f>
        <v/>
      </c>
      <c r="H33" s="88"/>
      <c r="I33" s="49"/>
      <c r="J33" s="50" t="str">
        <f t="shared" si="0"/>
        <v/>
      </c>
      <c r="K33" s="50" t="str">
        <f t="shared" si="2"/>
        <v/>
      </c>
      <c r="L33" s="88"/>
      <c r="M33" s="49"/>
      <c r="N33" s="50" t="str">
        <f t="shared" si="1"/>
        <v/>
      </c>
      <c r="O33" s="50" t="str">
        <f t="shared" si="3"/>
        <v/>
      </c>
      <c r="P33" s="51"/>
      <c r="Q33" s="78" t="s">
        <v>261</v>
      </c>
      <c r="R33" s="49"/>
      <c r="S33" s="32" t="str">
        <f>IF(R33="","C",INDEX(Gehaltsklassen!A$11:A$15,MATCH(R33,Gehaltsklassen!D$11:D$15,1),1))</f>
        <v>C</v>
      </c>
      <c r="T33" s="49"/>
      <c r="U33" s="32" t="str">
        <f>IF(T33="","C",IF(T33="","C",IF(Q33="I",INDEX(Gehaltsklassen!A$11:A$15,MATCH(T33,Gehaltsklassen!C$11:C$15,1),1),IF(Q33="II",INDEX(Gehaltsklassen!A$11:A$15,MATCH(T33,Gehaltsklassen!D$11:D$15,1),1),IF(Q33="III",INDEX(Gehaltsklassen!A$11:A$15,MATCH(T33,Gehaltsklassen!E$11:E$15,1),1),"Falsche Bodenart")))))</f>
        <v>C</v>
      </c>
      <c r="V33" s="52" t="str">
        <f>IF(OR(C33=""),"",SUM(F33,J33,N33)*VLOOKUP(S33,Gehaltsklassen!$B$34:$D$38,2,FALSE))</f>
        <v/>
      </c>
      <c r="W33" s="52" t="str">
        <f>IF(OR(C33=""),"",SUM(F33,J33,N33)*VLOOKUP(S33,Gehaltsklassen!$B$34:$D$38,2,FALSE)*C33)</f>
        <v/>
      </c>
      <c r="X33" s="52" t="str">
        <f>IF(OR(C33=""),"",SUM(F33,J33,N33)*VLOOKUP(S33,Gehaltsklassen!$B$34:$D$38,3,FALSE))</f>
        <v/>
      </c>
      <c r="Y33" s="52" t="str">
        <f>IF(OR(C33=""),"",SUM(F33,J33,N33)*VLOOKUP(S33,Gehaltsklassen!$B$34:$D$38,3,FALSE)*C33)</f>
        <v/>
      </c>
      <c r="Z33" s="54" t="str">
        <f>IF(OR(D33=""),"",(SUM(G33,K33,O33)*VLOOKUP(U33,Gehaltsklassen!$B$34:$D$38,2,FALSE)))</f>
        <v/>
      </c>
      <c r="AA33" s="54" t="str">
        <f>IF(OR(D33=""),"",(SUM(G33,K33,O33)*VLOOKUP(U33,Gehaltsklassen!$B$34:$D$38,2,FALSE))*C33)</f>
        <v/>
      </c>
      <c r="AB33" s="53" t="str">
        <f>IF(OR(C33=""),"",(SUM(G33,K33,O33)*VLOOKUP(U33,Gehaltsklassen!$B$34:$D$38,3,FALSE)))</f>
        <v/>
      </c>
      <c r="AC33" s="53" t="str">
        <f>IF(OR(C33=""),"",(SUM(G33,K33,O33)*VLOOKUP(U33,Gehaltsklassen!$B$34:$D$38,3,FALSE))*C33)</f>
        <v/>
      </c>
    </row>
    <row r="34" spans="1:29" ht="31.9" customHeight="1" x14ac:dyDescent="0.2">
      <c r="A34" s="74" t="str">
        <f>IF(C34="","",MAX($A$11:A33)+1)</f>
        <v/>
      </c>
      <c r="B34" s="75" t="str">
        <f>IF('N-Bedarf SK'!B32="","",'N-Bedarf SK'!B32)</f>
        <v/>
      </c>
      <c r="C34" s="49" t="str">
        <f>IF('N-Bedarf SK'!C32="","",'N-Bedarf SK'!C32)</f>
        <v/>
      </c>
      <c r="D34" s="88" t="str">
        <f>IF('N-Bedarf SK'!D32="","",'N-Bedarf SK'!D32)</f>
        <v/>
      </c>
      <c r="E34" s="49" t="str">
        <f>IF('N-Bedarf SK'!G32="","",'N-Bedarf SK'!G32)</f>
        <v/>
      </c>
      <c r="F34" s="50" t="str">
        <f>IF(OR(D34="Spargel 2. Standjahr",D34="Spargel 1. Standjahr"),78,IF(OR(D34="",D34="keine",E34=""),"",IF(D34="Wie Nbedarf",VLOOKUP('N-Bedarf SK'!D32,PSollSK,3,FALSE)*E34, VLOOKUP(D34,PSollSK,3,FALSE)*E34)))</f>
        <v/>
      </c>
      <c r="G34" s="50" t="str">
        <f>IF(OR(D34="",D34="keine",E34=""),"",IF(D34="Wie Nbedarf",VLOOKUP('N-Bedarf SK'!D32,PSollSK,4,FALSE)*E34, VLOOKUP(D34,PSollSK,4,FALSE)*E34))</f>
        <v/>
      </c>
      <c r="H34" s="88"/>
      <c r="I34" s="49"/>
      <c r="J34" s="50" t="str">
        <f t="shared" si="0"/>
        <v/>
      </c>
      <c r="K34" s="50" t="str">
        <f t="shared" si="2"/>
        <v/>
      </c>
      <c r="L34" s="88"/>
      <c r="M34" s="49"/>
      <c r="N34" s="50" t="str">
        <f t="shared" si="1"/>
        <v/>
      </c>
      <c r="O34" s="50" t="str">
        <f t="shared" si="3"/>
        <v/>
      </c>
      <c r="P34" s="51"/>
      <c r="Q34" s="78" t="s">
        <v>261</v>
      </c>
      <c r="R34" s="49"/>
      <c r="S34" s="32" t="str">
        <f>IF(R34="","C",INDEX(Gehaltsklassen!A$11:A$15,MATCH(R34,Gehaltsklassen!D$11:D$15,1),1))</f>
        <v>C</v>
      </c>
      <c r="T34" s="49"/>
      <c r="U34" s="32" t="str">
        <f>IF(T34="","C",IF(T34="","C",IF(Q34="I",INDEX(Gehaltsklassen!A$11:A$15,MATCH(T34,Gehaltsklassen!C$11:C$15,1),1),IF(Q34="II",INDEX(Gehaltsklassen!A$11:A$15,MATCH(T34,Gehaltsklassen!D$11:D$15,1),1),IF(Q34="III",INDEX(Gehaltsklassen!A$11:A$15,MATCH(T34,Gehaltsklassen!E$11:E$15,1),1),"Falsche Bodenart")))))</f>
        <v>C</v>
      </c>
      <c r="V34" s="52" t="str">
        <f>IF(OR(C34=""),"",SUM(F34,J34,N34)*VLOOKUP(S34,Gehaltsklassen!$B$34:$D$38,2,FALSE))</f>
        <v/>
      </c>
      <c r="W34" s="52" t="str">
        <f>IF(OR(C34=""),"",SUM(F34,J34,N34)*VLOOKUP(S34,Gehaltsklassen!$B$34:$D$38,2,FALSE)*C34)</f>
        <v/>
      </c>
      <c r="X34" s="52" t="str">
        <f>IF(OR(C34=""),"",SUM(F34,J34,N34)*VLOOKUP(S34,Gehaltsklassen!$B$34:$D$38,3,FALSE))</f>
        <v/>
      </c>
      <c r="Y34" s="52" t="str">
        <f>IF(OR(C34=""),"",SUM(F34,J34,N34)*VLOOKUP(S34,Gehaltsklassen!$B$34:$D$38,3,FALSE)*C34)</f>
        <v/>
      </c>
      <c r="Z34" s="54" t="str">
        <f>IF(OR(D34=""),"",(SUM(G34,K34,O34)*VLOOKUP(U34,Gehaltsklassen!$B$34:$D$38,2,FALSE)))</f>
        <v/>
      </c>
      <c r="AA34" s="54" t="str">
        <f>IF(OR(D34=""),"",(SUM(G34,K34,O34)*VLOOKUP(U34,Gehaltsklassen!$B$34:$D$38,2,FALSE))*C34)</f>
        <v/>
      </c>
      <c r="AB34" s="53" t="str">
        <f>IF(OR(C34=""),"",(SUM(G34,K34,O34)*VLOOKUP(U34,Gehaltsklassen!$B$34:$D$38,3,FALSE)))</f>
        <v/>
      </c>
      <c r="AC34" s="53" t="str">
        <f>IF(OR(C34=""),"",(SUM(G34,K34,O34)*VLOOKUP(U34,Gehaltsklassen!$B$34:$D$38,3,FALSE))*C34)</f>
        <v/>
      </c>
    </row>
    <row r="35" spans="1:29" ht="31.9" customHeight="1" x14ac:dyDescent="0.2">
      <c r="A35" s="74" t="str">
        <f>IF(C35="","",MAX($A$11:A34)+1)</f>
        <v/>
      </c>
      <c r="B35" s="75" t="str">
        <f>IF('N-Bedarf SK'!B33="","",'N-Bedarf SK'!B33)</f>
        <v/>
      </c>
      <c r="C35" s="49" t="str">
        <f>IF('N-Bedarf SK'!C33="","",'N-Bedarf SK'!C33)</f>
        <v/>
      </c>
      <c r="D35" s="88" t="str">
        <f>IF('N-Bedarf SK'!D33="","",'N-Bedarf SK'!D33)</f>
        <v/>
      </c>
      <c r="E35" s="49" t="str">
        <f>IF('N-Bedarf SK'!G33="","",'N-Bedarf SK'!G33)</f>
        <v/>
      </c>
      <c r="F35" s="50" t="str">
        <f>IF(OR(D35="Spargel 2. Standjahr",D35="Spargel 1. Standjahr"),78,IF(OR(D35="",D35="keine",E35=""),"",IF(D35="Wie Nbedarf",VLOOKUP('N-Bedarf SK'!D33,PSollSK,3,FALSE)*E35, VLOOKUP(D35,PSollSK,3,FALSE)*E35)))</f>
        <v/>
      </c>
      <c r="G35" s="50" t="str">
        <f>IF(OR(D35="",D35="keine",E35=""),"",IF(D35="Wie Nbedarf",VLOOKUP('N-Bedarf SK'!D33,PSollSK,4,FALSE)*E35, VLOOKUP(D35,PSollSK,4,FALSE)*E35))</f>
        <v/>
      </c>
      <c r="H35" s="88"/>
      <c r="I35" s="49"/>
      <c r="J35" s="50" t="str">
        <f t="shared" si="0"/>
        <v/>
      </c>
      <c r="K35" s="50" t="str">
        <f t="shared" si="2"/>
        <v/>
      </c>
      <c r="L35" s="88"/>
      <c r="M35" s="49"/>
      <c r="N35" s="50" t="str">
        <f t="shared" si="1"/>
        <v/>
      </c>
      <c r="O35" s="50" t="str">
        <f t="shared" si="3"/>
        <v/>
      </c>
      <c r="P35" s="51"/>
      <c r="Q35" s="78" t="s">
        <v>261</v>
      </c>
      <c r="R35" s="49"/>
      <c r="S35" s="32" t="str">
        <f>IF(R35="","C",INDEX(Gehaltsklassen!A$11:A$15,MATCH(R35,Gehaltsklassen!D$11:D$15,1),1))</f>
        <v>C</v>
      </c>
      <c r="T35" s="49"/>
      <c r="U35" s="32" t="str">
        <f>IF(T35="","C",IF(T35="","C",IF(Q35="I",INDEX(Gehaltsklassen!A$11:A$15,MATCH(T35,Gehaltsklassen!C$11:C$15,1),1),IF(Q35="II",INDEX(Gehaltsklassen!A$11:A$15,MATCH(T35,Gehaltsklassen!D$11:D$15,1),1),IF(Q35="III",INDEX(Gehaltsklassen!A$11:A$15,MATCH(T35,Gehaltsklassen!E$11:E$15,1),1),"Falsche Bodenart")))))</f>
        <v>C</v>
      </c>
      <c r="V35" s="52" t="str">
        <f>IF(OR(C35=""),"",SUM(F35,J35,N35)*VLOOKUP(S35,Gehaltsklassen!$B$34:$D$38,2,FALSE))</f>
        <v/>
      </c>
      <c r="W35" s="52" t="str">
        <f>IF(OR(C35=""),"",SUM(F35,J35,N35)*VLOOKUP(S35,Gehaltsklassen!$B$34:$D$38,2,FALSE)*C35)</f>
        <v/>
      </c>
      <c r="X35" s="52" t="str">
        <f>IF(OR(C35=""),"",SUM(F35,J35,N35)*VLOOKUP(S35,Gehaltsklassen!$B$34:$D$38,3,FALSE))</f>
        <v/>
      </c>
      <c r="Y35" s="52" t="str">
        <f>IF(OR(C35=""),"",SUM(F35,J35,N35)*VLOOKUP(S35,Gehaltsklassen!$B$34:$D$38,3,FALSE)*C35)</f>
        <v/>
      </c>
      <c r="Z35" s="54" t="str">
        <f>IF(OR(D35=""),"",(SUM(G35,K35,O35)*VLOOKUP(U35,Gehaltsklassen!$B$34:$D$38,2,FALSE)))</f>
        <v/>
      </c>
      <c r="AA35" s="54" t="str">
        <f>IF(OR(D35=""),"",(SUM(G35,K35,O35)*VLOOKUP(U35,Gehaltsklassen!$B$34:$D$38,2,FALSE))*C35)</f>
        <v/>
      </c>
      <c r="AB35" s="53" t="str">
        <f>IF(OR(C35=""),"",(SUM(G35,K35,O35)*VLOOKUP(U35,Gehaltsklassen!$B$34:$D$38,3,FALSE)))</f>
        <v/>
      </c>
      <c r="AC35" s="53" t="str">
        <f>IF(OR(C35=""),"",(SUM(G35,K35,O35)*VLOOKUP(U35,Gehaltsklassen!$B$34:$D$38,3,FALSE))*C35)</f>
        <v/>
      </c>
    </row>
    <row r="36" spans="1:29" ht="31.9" customHeight="1" x14ac:dyDescent="0.2">
      <c r="A36" s="74" t="str">
        <f>IF(C36="","",MAX($A$11:A35)+1)</f>
        <v/>
      </c>
      <c r="B36" s="75" t="str">
        <f>IF('N-Bedarf SK'!B34="","",'N-Bedarf SK'!B34)</f>
        <v/>
      </c>
      <c r="C36" s="49" t="str">
        <f>IF('N-Bedarf SK'!C34="","",'N-Bedarf SK'!C34)</f>
        <v/>
      </c>
      <c r="D36" s="88" t="str">
        <f>IF('N-Bedarf SK'!D34="","",'N-Bedarf SK'!D34)</f>
        <v/>
      </c>
      <c r="E36" s="49" t="str">
        <f>IF('N-Bedarf SK'!G34="","",'N-Bedarf SK'!G34)</f>
        <v/>
      </c>
      <c r="F36" s="50" t="str">
        <f>IF(OR(D36="Spargel 2. Standjahr",D36="Spargel 1. Standjahr"),78,IF(OR(D36="",D36="keine",E36=""),"",IF(D36="Wie Nbedarf",VLOOKUP('N-Bedarf SK'!D34,PSollSK,3,FALSE)*E36, VLOOKUP(D36,PSollSK,3,FALSE)*E36)))</f>
        <v/>
      </c>
      <c r="G36" s="50" t="str">
        <f>IF(OR(D36="",D36="keine",E36=""),"",IF(D36="Wie Nbedarf",VLOOKUP('N-Bedarf SK'!D34,PSollSK,4,FALSE)*E36, VLOOKUP(D36,PSollSK,4,FALSE)*E36))</f>
        <v/>
      </c>
      <c r="H36" s="88"/>
      <c r="I36" s="49"/>
      <c r="J36" s="50" t="str">
        <f t="shared" si="0"/>
        <v/>
      </c>
      <c r="K36" s="50" t="str">
        <f t="shared" si="2"/>
        <v/>
      </c>
      <c r="L36" s="88"/>
      <c r="M36" s="49"/>
      <c r="N36" s="50" t="str">
        <f t="shared" si="1"/>
        <v/>
      </c>
      <c r="O36" s="50" t="str">
        <f t="shared" si="3"/>
        <v/>
      </c>
      <c r="P36" s="51"/>
      <c r="Q36" s="78" t="s">
        <v>261</v>
      </c>
      <c r="R36" s="49"/>
      <c r="S36" s="32" t="str">
        <f>IF(R36="","C",INDEX(Gehaltsklassen!A$11:A$15,MATCH(R36,Gehaltsklassen!D$11:D$15,1),1))</f>
        <v>C</v>
      </c>
      <c r="T36" s="49"/>
      <c r="U36" s="32" t="str">
        <f>IF(T36="","C",IF(T36="","C",IF(Q36="I",INDEX(Gehaltsklassen!A$11:A$15,MATCH(T36,Gehaltsklassen!C$11:C$15,1),1),IF(Q36="II",INDEX(Gehaltsklassen!A$11:A$15,MATCH(T36,Gehaltsklassen!D$11:D$15,1),1),IF(Q36="III",INDEX(Gehaltsklassen!A$11:A$15,MATCH(T36,Gehaltsklassen!E$11:E$15,1),1),"Falsche Bodenart")))))</f>
        <v>C</v>
      </c>
      <c r="V36" s="52" t="str">
        <f>IF(OR(C36=""),"",SUM(F36,J36,N36)*VLOOKUP(S36,Gehaltsklassen!$B$34:$D$38,2,FALSE))</f>
        <v/>
      </c>
      <c r="W36" s="52" t="str">
        <f>IF(OR(C36=""),"",SUM(F36,J36,N36)*VLOOKUP(S36,Gehaltsklassen!$B$34:$D$38,2,FALSE)*C36)</f>
        <v/>
      </c>
      <c r="X36" s="52" t="str">
        <f>IF(OR(C36=""),"",SUM(F36,J36,N36)*VLOOKUP(S36,Gehaltsklassen!$B$34:$D$38,3,FALSE))</f>
        <v/>
      </c>
      <c r="Y36" s="52" t="str">
        <f>IF(OR(C36=""),"",SUM(F36,J36,N36)*VLOOKUP(S36,Gehaltsklassen!$B$34:$D$38,3,FALSE)*C36)</f>
        <v/>
      </c>
      <c r="Z36" s="54" t="str">
        <f>IF(OR(D36=""),"",(SUM(G36,K36,O36)*VLOOKUP(U36,Gehaltsklassen!$B$34:$D$38,2,FALSE)))</f>
        <v/>
      </c>
      <c r="AA36" s="54" t="str">
        <f>IF(OR(D36=""),"",(SUM(G36,K36,O36)*VLOOKUP(U36,Gehaltsklassen!$B$34:$D$38,2,FALSE))*C36)</f>
        <v/>
      </c>
      <c r="AB36" s="53" t="str">
        <f>IF(OR(C36=""),"",(SUM(G36,K36,O36)*VLOOKUP(U36,Gehaltsklassen!$B$34:$D$38,3,FALSE)))</f>
        <v/>
      </c>
      <c r="AC36" s="53" t="str">
        <f>IF(OR(C36=""),"",(SUM(G36,K36,O36)*VLOOKUP(U36,Gehaltsklassen!$B$34:$D$38,3,FALSE))*C36)</f>
        <v/>
      </c>
    </row>
    <row r="37" spans="1:29" ht="31.9" customHeight="1" x14ac:dyDescent="0.2">
      <c r="A37" s="74" t="str">
        <f>IF(C37="","",MAX($A$11:A36)+1)</f>
        <v/>
      </c>
      <c r="B37" s="75" t="str">
        <f>IF('N-Bedarf SK'!B35="","",'N-Bedarf SK'!B35)</f>
        <v/>
      </c>
      <c r="C37" s="49" t="str">
        <f>IF('N-Bedarf SK'!C35="","",'N-Bedarf SK'!C35)</f>
        <v/>
      </c>
      <c r="D37" s="88" t="str">
        <f>IF('N-Bedarf SK'!D35="","",'N-Bedarf SK'!D35)</f>
        <v/>
      </c>
      <c r="E37" s="49" t="str">
        <f>IF('N-Bedarf SK'!G35="","",'N-Bedarf SK'!G35)</f>
        <v/>
      </c>
      <c r="F37" s="50" t="str">
        <f>IF(OR(D37="Spargel 2. Standjahr",D37="Spargel 1. Standjahr"),78,IF(OR(D37="",D37="keine",E37=""),"",IF(D37="Wie Nbedarf",VLOOKUP('N-Bedarf SK'!D35,PSollSK,3,FALSE)*E37, VLOOKUP(D37,PSollSK,3,FALSE)*E37)))</f>
        <v/>
      </c>
      <c r="G37" s="50" t="str">
        <f>IF(OR(D37="",D37="keine",E37=""),"",IF(D37="Wie Nbedarf",VLOOKUP('N-Bedarf SK'!D35,PSollSK,4,FALSE)*E37, VLOOKUP(D37,PSollSK,4,FALSE)*E37))</f>
        <v/>
      </c>
      <c r="H37" s="88"/>
      <c r="I37" s="49"/>
      <c r="J37" s="50" t="str">
        <f t="shared" si="0"/>
        <v/>
      </c>
      <c r="K37" s="50" t="str">
        <f t="shared" si="2"/>
        <v/>
      </c>
      <c r="L37" s="88"/>
      <c r="M37" s="49"/>
      <c r="N37" s="50" t="str">
        <f t="shared" si="1"/>
        <v/>
      </c>
      <c r="O37" s="50" t="str">
        <f t="shared" si="3"/>
        <v/>
      </c>
      <c r="P37" s="51"/>
      <c r="Q37" s="78" t="s">
        <v>261</v>
      </c>
      <c r="R37" s="49"/>
      <c r="S37" s="32" t="str">
        <f>IF(R37="","C",INDEX(Gehaltsklassen!A$11:A$15,MATCH(R37,Gehaltsklassen!D$11:D$15,1),1))</f>
        <v>C</v>
      </c>
      <c r="T37" s="49"/>
      <c r="U37" s="32" t="str">
        <f>IF(T37="","C",IF(T37="","C",IF(Q37="I",INDEX(Gehaltsklassen!A$11:A$15,MATCH(T37,Gehaltsklassen!C$11:C$15,1),1),IF(Q37="II",INDEX(Gehaltsklassen!A$11:A$15,MATCH(T37,Gehaltsklassen!D$11:D$15,1),1),IF(Q37="III",INDEX(Gehaltsklassen!A$11:A$15,MATCH(T37,Gehaltsklassen!E$11:E$15,1),1),"Falsche Bodenart")))))</f>
        <v>C</v>
      </c>
      <c r="V37" s="52" t="str">
        <f>IF(OR(C37=""),"",SUM(F37,J37,N37)*VLOOKUP(S37,Gehaltsklassen!$B$34:$D$38,2,FALSE))</f>
        <v/>
      </c>
      <c r="W37" s="52" t="str">
        <f>IF(OR(C37=""),"",SUM(F37,J37,N37)*VLOOKUP(S37,Gehaltsklassen!$B$34:$D$38,2,FALSE)*C37)</f>
        <v/>
      </c>
      <c r="X37" s="52" t="str">
        <f>IF(OR(C37=""),"",SUM(F37,J37,N37)*VLOOKUP(S37,Gehaltsklassen!$B$34:$D$38,3,FALSE))</f>
        <v/>
      </c>
      <c r="Y37" s="52" t="str">
        <f>IF(OR(C37=""),"",SUM(F37,J37,N37)*VLOOKUP(S37,Gehaltsklassen!$B$34:$D$38,3,FALSE)*C37)</f>
        <v/>
      </c>
      <c r="Z37" s="54" t="str">
        <f>IF(OR(D37=""),"",(SUM(G37,K37,O37)*VLOOKUP(U37,Gehaltsklassen!$B$34:$D$38,2,FALSE)))</f>
        <v/>
      </c>
      <c r="AA37" s="54" t="str">
        <f>IF(OR(D37=""),"",(SUM(G37,K37,O37)*VLOOKUP(U37,Gehaltsklassen!$B$34:$D$38,2,FALSE))*C37)</f>
        <v/>
      </c>
      <c r="AB37" s="53" t="str">
        <f>IF(OR(C37=""),"",(SUM(G37,K37,O37)*VLOOKUP(U37,Gehaltsklassen!$B$34:$D$38,3,FALSE)))</f>
        <v/>
      </c>
      <c r="AC37" s="53" t="str">
        <f>IF(OR(C37=""),"",(SUM(G37,K37,O37)*VLOOKUP(U37,Gehaltsklassen!$B$34:$D$38,3,FALSE))*C37)</f>
        <v/>
      </c>
    </row>
    <row r="38" spans="1:29" ht="31.9" customHeight="1" x14ac:dyDescent="0.2">
      <c r="A38" s="74" t="str">
        <f>IF(C38="","",MAX($A$11:A37)+1)</f>
        <v/>
      </c>
      <c r="B38" s="75" t="str">
        <f>IF('N-Bedarf SK'!B36="","",'N-Bedarf SK'!B36)</f>
        <v/>
      </c>
      <c r="C38" s="49" t="str">
        <f>IF('N-Bedarf SK'!C36="","",'N-Bedarf SK'!C36)</f>
        <v/>
      </c>
      <c r="D38" s="88" t="str">
        <f>IF('N-Bedarf SK'!D36="","",'N-Bedarf SK'!D36)</f>
        <v/>
      </c>
      <c r="E38" s="49" t="str">
        <f>IF('N-Bedarf SK'!G36="","",'N-Bedarf SK'!G36)</f>
        <v/>
      </c>
      <c r="F38" s="50" t="str">
        <f>IF(OR(D38="Spargel 2. Standjahr",D38="Spargel 1. Standjahr"),78,IF(OR(D38="",D38="keine",E38=""),"",IF(D38="Wie Nbedarf",VLOOKUP('N-Bedarf SK'!D36,PSollSK,3,FALSE)*E38, VLOOKUP(D38,PSollSK,3,FALSE)*E38)))</f>
        <v/>
      </c>
      <c r="G38" s="50" t="str">
        <f>IF(OR(D38="",D38="keine",E38=""),"",IF(D38="Wie Nbedarf",VLOOKUP('N-Bedarf SK'!D36,PSollSK,4,FALSE)*E38, VLOOKUP(D38,PSollSK,4,FALSE)*E38))</f>
        <v/>
      </c>
      <c r="H38" s="88"/>
      <c r="I38" s="49"/>
      <c r="J38" s="50" t="str">
        <f t="shared" si="0"/>
        <v/>
      </c>
      <c r="K38" s="50" t="str">
        <f t="shared" si="2"/>
        <v/>
      </c>
      <c r="L38" s="88"/>
      <c r="M38" s="49"/>
      <c r="N38" s="50" t="str">
        <f t="shared" si="1"/>
        <v/>
      </c>
      <c r="O38" s="50" t="str">
        <f t="shared" si="3"/>
        <v/>
      </c>
      <c r="P38" s="51"/>
      <c r="Q38" s="78" t="s">
        <v>261</v>
      </c>
      <c r="R38" s="49"/>
      <c r="S38" s="32" t="str">
        <f>IF(R38="","C",INDEX(Gehaltsklassen!A$11:A$15,MATCH(R38,Gehaltsklassen!D$11:D$15,1),1))</f>
        <v>C</v>
      </c>
      <c r="T38" s="49"/>
      <c r="U38" s="32" t="str">
        <f>IF(T38="","C",IF(T38="","C",IF(Q38="I",INDEX(Gehaltsklassen!A$11:A$15,MATCH(T38,Gehaltsklassen!C$11:C$15,1),1),IF(Q38="II",INDEX(Gehaltsklassen!A$11:A$15,MATCH(T38,Gehaltsklassen!D$11:D$15,1),1),IF(Q38="III",INDEX(Gehaltsklassen!A$11:A$15,MATCH(T38,Gehaltsklassen!E$11:E$15,1),1),"Falsche Bodenart")))))</f>
        <v>C</v>
      </c>
      <c r="V38" s="52" t="str">
        <f>IF(OR(C38=""),"",SUM(F38,J38,N38)*VLOOKUP(S38,Gehaltsklassen!$B$34:$D$38,2,FALSE))</f>
        <v/>
      </c>
      <c r="W38" s="52" t="str">
        <f>IF(OR(C38=""),"",SUM(F38,J38,N38)*VLOOKUP(S38,Gehaltsklassen!$B$34:$D$38,2,FALSE)*C38)</f>
        <v/>
      </c>
      <c r="X38" s="52" t="str">
        <f>IF(OR(C38=""),"",SUM(F38,J38,N38)*VLOOKUP(S38,Gehaltsklassen!$B$34:$D$38,3,FALSE))</f>
        <v/>
      </c>
      <c r="Y38" s="52" t="str">
        <f>IF(OR(C38=""),"",SUM(F38,J38,N38)*VLOOKUP(S38,Gehaltsklassen!$B$34:$D$38,3,FALSE)*C38)</f>
        <v/>
      </c>
      <c r="Z38" s="54" t="str">
        <f>IF(OR(D38=""),"",(SUM(G38,K38,O38)*VLOOKUP(U38,Gehaltsklassen!$B$34:$D$38,2,FALSE)))</f>
        <v/>
      </c>
      <c r="AA38" s="54" t="str">
        <f>IF(OR(D38=""),"",(SUM(G38,K38,O38)*VLOOKUP(U38,Gehaltsklassen!$B$34:$D$38,2,FALSE))*C38)</f>
        <v/>
      </c>
      <c r="AB38" s="53" t="str">
        <f>IF(OR(C38=""),"",(SUM(G38,K38,O38)*VLOOKUP(U38,Gehaltsklassen!$B$34:$D$38,3,FALSE)))</f>
        <v/>
      </c>
      <c r="AC38" s="53" t="str">
        <f>IF(OR(C38=""),"",(SUM(G38,K38,O38)*VLOOKUP(U38,Gehaltsklassen!$B$34:$D$38,3,FALSE))*C38)</f>
        <v/>
      </c>
    </row>
    <row r="39" spans="1:29" ht="31.9" customHeight="1" x14ac:dyDescent="0.2">
      <c r="A39" s="74" t="str">
        <f>IF(C39="","",MAX($A$11:A38)+1)</f>
        <v/>
      </c>
      <c r="B39" s="75" t="str">
        <f>IF('N-Bedarf SK'!B37="","",'N-Bedarf SK'!B37)</f>
        <v/>
      </c>
      <c r="C39" s="49" t="str">
        <f>IF('N-Bedarf SK'!C37="","",'N-Bedarf SK'!C37)</f>
        <v/>
      </c>
      <c r="D39" s="88" t="str">
        <f>IF('N-Bedarf SK'!D37="","",'N-Bedarf SK'!D37)</f>
        <v/>
      </c>
      <c r="E39" s="49" t="str">
        <f>IF('N-Bedarf SK'!G37="","",'N-Bedarf SK'!G37)</f>
        <v/>
      </c>
      <c r="F39" s="50" t="str">
        <f>IF(OR(D39="Spargel 2. Standjahr",D39="Spargel 1. Standjahr"),78,IF(OR(D39="",D39="keine",E39=""),"",IF(D39="Wie Nbedarf",VLOOKUP('N-Bedarf SK'!D37,PSollSK,3,FALSE)*E39, VLOOKUP(D39,PSollSK,3,FALSE)*E39)))</f>
        <v/>
      </c>
      <c r="G39" s="50" t="str">
        <f>IF(OR(D39="",D39="keine",E39=""),"",IF(D39="Wie Nbedarf",VLOOKUP('N-Bedarf SK'!D37,PSollSK,4,FALSE)*E39, VLOOKUP(D39,PSollSK,4,FALSE)*E39))</f>
        <v/>
      </c>
      <c r="H39" s="88"/>
      <c r="I39" s="49"/>
      <c r="J39" s="50" t="str">
        <f t="shared" si="0"/>
        <v/>
      </c>
      <c r="K39" s="50" t="str">
        <f t="shared" si="2"/>
        <v/>
      </c>
      <c r="L39" s="88"/>
      <c r="M39" s="49"/>
      <c r="N39" s="50" t="str">
        <f t="shared" si="1"/>
        <v/>
      </c>
      <c r="O39" s="50" t="str">
        <f t="shared" si="3"/>
        <v/>
      </c>
      <c r="P39" s="51"/>
      <c r="Q39" s="78" t="s">
        <v>261</v>
      </c>
      <c r="R39" s="49"/>
      <c r="S39" s="32" t="str">
        <f>IF(R39="","C",INDEX(Gehaltsklassen!A$11:A$15,MATCH(R39,Gehaltsklassen!D$11:D$15,1),1))</f>
        <v>C</v>
      </c>
      <c r="T39" s="49"/>
      <c r="U39" s="32" t="str">
        <f>IF(T39="","C",IF(T39="","C",IF(Q39="I",INDEX(Gehaltsklassen!A$11:A$15,MATCH(T39,Gehaltsklassen!C$11:C$15,1),1),IF(Q39="II",INDEX(Gehaltsklassen!A$11:A$15,MATCH(T39,Gehaltsklassen!D$11:D$15,1),1),IF(Q39="III",INDEX(Gehaltsklassen!A$11:A$15,MATCH(T39,Gehaltsklassen!E$11:E$15,1),1),"Falsche Bodenart")))))</f>
        <v>C</v>
      </c>
      <c r="V39" s="52" t="str">
        <f>IF(OR(C39=""),"",SUM(F39,J39,N39)*VLOOKUP(S39,Gehaltsklassen!$B$34:$D$38,2,FALSE))</f>
        <v/>
      </c>
      <c r="W39" s="52" t="str">
        <f>IF(OR(C39=""),"",SUM(F39,J39,N39)*VLOOKUP(S39,Gehaltsklassen!$B$34:$D$38,2,FALSE)*C39)</f>
        <v/>
      </c>
      <c r="X39" s="52" t="str">
        <f>IF(OR(C39=""),"",SUM(F39,J39,N39)*VLOOKUP(S39,Gehaltsklassen!$B$34:$D$38,3,FALSE))</f>
        <v/>
      </c>
      <c r="Y39" s="52" t="str">
        <f>IF(OR(C39=""),"",SUM(F39,J39,N39)*VLOOKUP(S39,Gehaltsklassen!$B$34:$D$38,3,FALSE)*C39)</f>
        <v/>
      </c>
      <c r="Z39" s="54" t="str">
        <f>IF(OR(D39=""),"",(SUM(G39,K39,O39)*VLOOKUP(U39,Gehaltsklassen!$B$34:$D$38,2,FALSE)))</f>
        <v/>
      </c>
      <c r="AA39" s="54" t="str">
        <f>IF(OR(D39=""),"",(SUM(G39,K39,O39)*VLOOKUP(U39,Gehaltsklassen!$B$34:$D$38,2,FALSE))*C39)</f>
        <v/>
      </c>
      <c r="AB39" s="53" t="str">
        <f>IF(OR(C39=""),"",(SUM(G39,K39,O39)*VLOOKUP(U39,Gehaltsklassen!$B$34:$D$38,3,FALSE)))</f>
        <v/>
      </c>
      <c r="AC39" s="53" t="str">
        <f>IF(OR(C39=""),"",(SUM(G39,K39,O39)*VLOOKUP(U39,Gehaltsklassen!$B$34:$D$38,3,FALSE))*C39)</f>
        <v/>
      </c>
    </row>
    <row r="40" spans="1:29" ht="31.9" customHeight="1" x14ac:dyDescent="0.2">
      <c r="A40" s="74" t="str">
        <f>IF(C40="","",MAX($A$11:A39)+1)</f>
        <v/>
      </c>
      <c r="B40" s="75" t="str">
        <f>IF('N-Bedarf SK'!B38="","",'N-Bedarf SK'!B38)</f>
        <v/>
      </c>
      <c r="C40" s="49" t="str">
        <f>IF('N-Bedarf SK'!C38="","",'N-Bedarf SK'!C38)</f>
        <v/>
      </c>
      <c r="D40" s="88" t="str">
        <f>IF('N-Bedarf SK'!D38="","",'N-Bedarf SK'!D38)</f>
        <v/>
      </c>
      <c r="E40" s="49" t="str">
        <f>IF('N-Bedarf SK'!G38="","",'N-Bedarf SK'!G38)</f>
        <v/>
      </c>
      <c r="F40" s="50" t="str">
        <f>IF(OR(D40="Spargel 2. Standjahr",D40="Spargel 1. Standjahr"),78,IF(OR(D40="",D40="keine",E40=""),"",IF(D40="Wie Nbedarf",VLOOKUP('N-Bedarf SK'!D38,PSollSK,3,FALSE)*E40, VLOOKUP(D40,PSollSK,3,FALSE)*E40)))</f>
        <v/>
      </c>
      <c r="G40" s="50" t="str">
        <f>IF(OR(D40="",D40="keine",E40=""),"",IF(D40="Wie Nbedarf",VLOOKUP('N-Bedarf SK'!D38,PSollSK,4,FALSE)*E40, VLOOKUP(D40,PSollSK,4,FALSE)*E40))</f>
        <v/>
      </c>
      <c r="H40" s="88"/>
      <c r="I40" s="49"/>
      <c r="J40" s="50" t="str">
        <f t="shared" si="0"/>
        <v/>
      </c>
      <c r="K40" s="50" t="str">
        <f t="shared" si="2"/>
        <v/>
      </c>
      <c r="L40" s="88"/>
      <c r="M40" s="49"/>
      <c r="N40" s="50" t="str">
        <f t="shared" si="1"/>
        <v/>
      </c>
      <c r="O40" s="50" t="str">
        <f t="shared" si="3"/>
        <v/>
      </c>
      <c r="P40" s="51"/>
      <c r="Q40" s="78" t="s">
        <v>261</v>
      </c>
      <c r="R40" s="49"/>
      <c r="S40" s="32" t="str">
        <f>IF(R40="","C",INDEX(Gehaltsklassen!A$11:A$15,MATCH(R40,Gehaltsklassen!D$11:D$15,1),1))</f>
        <v>C</v>
      </c>
      <c r="T40" s="49"/>
      <c r="U40" s="32" t="str">
        <f>IF(T40="","C",IF(T40="","C",IF(Q40="I",INDEX(Gehaltsklassen!A$11:A$15,MATCH(T40,Gehaltsklassen!C$11:C$15,1),1),IF(Q40="II",INDEX(Gehaltsklassen!A$11:A$15,MATCH(T40,Gehaltsklassen!D$11:D$15,1),1),IF(Q40="III",INDEX(Gehaltsklassen!A$11:A$15,MATCH(T40,Gehaltsklassen!E$11:E$15,1),1),"Falsche Bodenart")))))</f>
        <v>C</v>
      </c>
      <c r="V40" s="52" t="str">
        <f>IF(OR(C40=""),"",SUM(F40,J40,N40)*VLOOKUP(S40,Gehaltsklassen!$B$34:$D$38,2,FALSE))</f>
        <v/>
      </c>
      <c r="W40" s="52" t="str">
        <f>IF(OR(C40=""),"",SUM(F40,J40,N40)*VLOOKUP(S40,Gehaltsklassen!$B$34:$D$38,2,FALSE)*C40)</f>
        <v/>
      </c>
      <c r="X40" s="52" t="str">
        <f>IF(OR(C40=""),"",SUM(F40,J40,N40)*VLOOKUP(S40,Gehaltsklassen!$B$34:$D$38,3,FALSE))</f>
        <v/>
      </c>
      <c r="Y40" s="52" t="str">
        <f>IF(OR(C40=""),"",SUM(F40,J40,N40)*VLOOKUP(S40,Gehaltsklassen!$B$34:$D$38,3,FALSE)*C40)</f>
        <v/>
      </c>
      <c r="Z40" s="54" t="str">
        <f>IF(OR(D40=""),"",(SUM(G40,K40,O40)*VLOOKUP(U40,Gehaltsklassen!$B$34:$D$38,2,FALSE)))</f>
        <v/>
      </c>
      <c r="AA40" s="54" t="str">
        <f>IF(OR(D40=""),"",(SUM(G40,K40,O40)*VLOOKUP(U40,Gehaltsklassen!$B$34:$D$38,2,FALSE))*C40)</f>
        <v/>
      </c>
      <c r="AB40" s="53" t="str">
        <f>IF(OR(C40=""),"",(SUM(G40,K40,O40)*VLOOKUP(U40,Gehaltsklassen!$B$34:$D$38,3,FALSE)))</f>
        <v/>
      </c>
      <c r="AC40" s="53" t="str">
        <f>IF(OR(C40=""),"",(SUM(G40,K40,O40)*VLOOKUP(U40,Gehaltsklassen!$B$34:$D$38,3,FALSE))*C40)</f>
        <v/>
      </c>
    </row>
    <row r="41" spans="1:29" ht="31.9" customHeight="1" x14ac:dyDescent="0.2">
      <c r="A41" s="74" t="str">
        <f>IF(C41="","",MAX($A$11:A40)+1)</f>
        <v/>
      </c>
      <c r="B41" s="75" t="str">
        <f>IF('N-Bedarf SK'!B39="","",'N-Bedarf SK'!B39)</f>
        <v/>
      </c>
      <c r="C41" s="49" t="str">
        <f>IF('N-Bedarf SK'!C39="","",'N-Bedarf SK'!C39)</f>
        <v/>
      </c>
      <c r="D41" s="88" t="str">
        <f>IF('N-Bedarf SK'!D39="","",'N-Bedarf SK'!D39)</f>
        <v/>
      </c>
      <c r="E41" s="49" t="str">
        <f>IF('N-Bedarf SK'!G39="","",'N-Bedarf SK'!G39)</f>
        <v/>
      </c>
      <c r="F41" s="50" t="str">
        <f>IF(OR(D41="Spargel 2. Standjahr",D41="Spargel 1. Standjahr"),78,IF(OR(D41="",D41="keine",E41=""),"",IF(D41="Wie Nbedarf",VLOOKUP('N-Bedarf SK'!D39,PSollSK,3,FALSE)*E41, VLOOKUP(D41,PSollSK,3,FALSE)*E41)))</f>
        <v/>
      </c>
      <c r="G41" s="50" t="str">
        <f>IF(OR(D41="",D41="keine",E41=""),"",IF(D41="Wie Nbedarf",VLOOKUP('N-Bedarf SK'!D39,PSollSK,4,FALSE)*E41, VLOOKUP(D41,PSollSK,4,FALSE)*E41))</f>
        <v/>
      </c>
      <c r="H41" s="88"/>
      <c r="I41" s="49"/>
      <c r="J41" s="50" t="str">
        <f t="shared" si="0"/>
        <v/>
      </c>
      <c r="K41" s="50" t="str">
        <f t="shared" si="2"/>
        <v/>
      </c>
      <c r="L41" s="88"/>
      <c r="M41" s="49"/>
      <c r="N41" s="50" t="str">
        <f t="shared" si="1"/>
        <v/>
      </c>
      <c r="O41" s="50" t="str">
        <f t="shared" si="3"/>
        <v/>
      </c>
      <c r="P41" s="51"/>
      <c r="Q41" s="78" t="s">
        <v>261</v>
      </c>
      <c r="R41" s="49"/>
      <c r="S41" s="32" t="str">
        <f>IF(R41="","C",INDEX(Gehaltsklassen!A$11:A$15,MATCH(R41,Gehaltsklassen!D$11:D$15,1),1))</f>
        <v>C</v>
      </c>
      <c r="T41" s="49"/>
      <c r="U41" s="32" t="str">
        <f>IF(T41="","C",IF(T41="","C",IF(Q41="I",INDEX(Gehaltsklassen!A$11:A$15,MATCH(T41,Gehaltsklassen!C$11:C$15,1),1),IF(Q41="II",INDEX(Gehaltsklassen!A$11:A$15,MATCH(T41,Gehaltsklassen!D$11:D$15,1),1),IF(Q41="III",INDEX(Gehaltsklassen!A$11:A$15,MATCH(T41,Gehaltsklassen!E$11:E$15,1),1),"Falsche Bodenart")))))</f>
        <v>C</v>
      </c>
      <c r="V41" s="52" t="str">
        <f>IF(OR(C41=""),"",SUM(F41,J41,N41)*VLOOKUP(S41,Gehaltsklassen!$B$34:$D$38,2,FALSE))</f>
        <v/>
      </c>
      <c r="W41" s="52" t="str">
        <f>IF(OR(C41=""),"",SUM(F41,J41,N41)*VLOOKUP(S41,Gehaltsklassen!$B$34:$D$38,2,FALSE)*C41)</f>
        <v/>
      </c>
      <c r="X41" s="52" t="str">
        <f>IF(OR(C41=""),"",SUM(F41,J41,N41)*VLOOKUP(S41,Gehaltsklassen!$B$34:$D$38,3,FALSE))</f>
        <v/>
      </c>
      <c r="Y41" s="52" t="str">
        <f>IF(OR(C41=""),"",SUM(F41,J41,N41)*VLOOKUP(S41,Gehaltsklassen!$B$34:$D$38,3,FALSE)*C41)</f>
        <v/>
      </c>
      <c r="Z41" s="54" t="str">
        <f>IF(OR(D41=""),"",(SUM(G41,K41,O41)*VLOOKUP(U41,Gehaltsklassen!$B$34:$D$38,2,FALSE)))</f>
        <v/>
      </c>
      <c r="AA41" s="54" t="str">
        <f>IF(OR(D41=""),"",(SUM(G41,K41,O41)*VLOOKUP(U41,Gehaltsklassen!$B$34:$D$38,2,FALSE))*C41)</f>
        <v/>
      </c>
      <c r="AB41" s="53" t="str">
        <f>IF(OR(C41=""),"",(SUM(G41,K41,O41)*VLOOKUP(U41,Gehaltsklassen!$B$34:$D$38,3,FALSE)))</f>
        <v/>
      </c>
      <c r="AC41" s="53" t="str">
        <f>IF(OR(C41=""),"",(SUM(G41,K41,O41)*VLOOKUP(U41,Gehaltsklassen!$B$34:$D$38,3,FALSE))*C41)</f>
        <v/>
      </c>
    </row>
    <row r="42" spans="1:29" ht="31.9" customHeight="1" x14ac:dyDescent="0.2">
      <c r="A42" s="74" t="str">
        <f>IF(C42="","",MAX($A$11:A41)+1)</f>
        <v/>
      </c>
      <c r="B42" s="75" t="str">
        <f>IF('N-Bedarf SK'!B40="","",'N-Bedarf SK'!B40)</f>
        <v/>
      </c>
      <c r="C42" s="49" t="str">
        <f>IF('N-Bedarf SK'!C40="","",'N-Bedarf SK'!C40)</f>
        <v/>
      </c>
      <c r="D42" s="88" t="str">
        <f>IF('N-Bedarf SK'!D40="","",'N-Bedarf SK'!D40)</f>
        <v/>
      </c>
      <c r="E42" s="49" t="str">
        <f>IF('N-Bedarf SK'!G40="","",'N-Bedarf SK'!G40)</f>
        <v/>
      </c>
      <c r="F42" s="50" t="str">
        <f>IF(OR(D42="Spargel 2. Standjahr",D42="Spargel 1. Standjahr"),78,IF(OR(D42="",D42="keine",E42=""),"",IF(D42="Wie Nbedarf",VLOOKUP('N-Bedarf SK'!D40,PSollSK,3,FALSE)*E42, VLOOKUP(D42,PSollSK,3,FALSE)*E42)))</f>
        <v/>
      </c>
      <c r="G42" s="50" t="str">
        <f>IF(OR(D42="",D42="keine",E42=""),"",IF(D42="Wie Nbedarf",VLOOKUP('N-Bedarf SK'!D40,PSollSK,4,FALSE)*E42, VLOOKUP(D42,PSollSK,4,FALSE)*E42))</f>
        <v/>
      </c>
      <c r="H42" s="88"/>
      <c r="I42" s="49"/>
      <c r="J42" s="50" t="str">
        <f t="shared" si="0"/>
        <v/>
      </c>
      <c r="K42" s="50" t="str">
        <f t="shared" si="2"/>
        <v/>
      </c>
      <c r="L42" s="88"/>
      <c r="M42" s="49"/>
      <c r="N42" s="50" t="str">
        <f t="shared" si="1"/>
        <v/>
      </c>
      <c r="O42" s="50" t="str">
        <f t="shared" si="3"/>
        <v/>
      </c>
      <c r="P42" s="51"/>
      <c r="Q42" s="78" t="s">
        <v>261</v>
      </c>
      <c r="R42" s="49"/>
      <c r="S42" s="32" t="str">
        <f>IF(R42="","C",INDEX(Gehaltsklassen!A$11:A$15,MATCH(R42,Gehaltsklassen!D$11:D$15,1),1))</f>
        <v>C</v>
      </c>
      <c r="T42" s="49"/>
      <c r="U42" s="32" t="str">
        <f>IF(T42="","C",IF(T42="","C",IF(Q42="I",INDEX(Gehaltsklassen!A$11:A$15,MATCH(T42,Gehaltsklassen!C$11:C$15,1),1),IF(Q42="II",INDEX(Gehaltsklassen!A$11:A$15,MATCH(T42,Gehaltsklassen!D$11:D$15,1),1),IF(Q42="III",INDEX(Gehaltsklassen!A$11:A$15,MATCH(T42,Gehaltsklassen!E$11:E$15,1),1),"Falsche Bodenart")))))</f>
        <v>C</v>
      </c>
      <c r="V42" s="52" t="str">
        <f>IF(OR(C42=""),"",SUM(F42,J42,N42)*VLOOKUP(S42,Gehaltsklassen!$B$34:$D$38,2,FALSE))</f>
        <v/>
      </c>
      <c r="W42" s="52" t="str">
        <f>IF(OR(C42=""),"",SUM(F42,J42,N42)*VLOOKUP(S42,Gehaltsklassen!$B$34:$D$38,2,FALSE)*C42)</f>
        <v/>
      </c>
      <c r="X42" s="52" t="str">
        <f>IF(OR(C42=""),"",SUM(F42,J42,N42)*VLOOKUP(S42,Gehaltsklassen!$B$34:$D$38,3,FALSE))</f>
        <v/>
      </c>
      <c r="Y42" s="52" t="str">
        <f>IF(OR(C42=""),"",SUM(F42,J42,N42)*VLOOKUP(S42,Gehaltsklassen!$B$34:$D$38,3,FALSE)*C42)</f>
        <v/>
      </c>
      <c r="Z42" s="54" t="str">
        <f>IF(OR(D42=""),"",(SUM(G42,K42,O42)*VLOOKUP(U42,Gehaltsklassen!$B$34:$D$38,2,FALSE)))</f>
        <v/>
      </c>
      <c r="AA42" s="54" t="str">
        <f>IF(OR(D42=""),"",(SUM(G42,K42,O42)*VLOOKUP(U42,Gehaltsklassen!$B$34:$D$38,2,FALSE))*C42)</f>
        <v/>
      </c>
      <c r="AB42" s="53" t="str">
        <f>IF(OR(C42=""),"",(SUM(G42,K42,O42)*VLOOKUP(U42,Gehaltsklassen!$B$34:$D$38,3,FALSE)))</f>
        <v/>
      </c>
      <c r="AC42" s="53" t="str">
        <f>IF(OR(C42=""),"",(SUM(G42,K42,O42)*VLOOKUP(U42,Gehaltsklassen!$B$34:$D$38,3,FALSE))*C42)</f>
        <v/>
      </c>
    </row>
    <row r="43" spans="1:29" ht="31.9" customHeight="1" x14ac:dyDescent="0.2">
      <c r="A43" s="74" t="str">
        <f>IF(C43="","",MAX($A$11:A42)+1)</f>
        <v/>
      </c>
      <c r="B43" s="75" t="str">
        <f>IF('N-Bedarf SK'!B41="","",'N-Bedarf SK'!B41)</f>
        <v/>
      </c>
      <c r="C43" s="49" t="str">
        <f>IF('N-Bedarf SK'!C41="","",'N-Bedarf SK'!C41)</f>
        <v/>
      </c>
      <c r="D43" s="88" t="str">
        <f>IF('N-Bedarf SK'!D41="","",'N-Bedarf SK'!D41)</f>
        <v/>
      </c>
      <c r="E43" s="49" t="str">
        <f>IF('N-Bedarf SK'!G41="","",'N-Bedarf SK'!G41)</f>
        <v/>
      </c>
      <c r="F43" s="50" t="str">
        <f>IF(OR(D43="Spargel 2. Standjahr",D43="Spargel 1. Standjahr"),78,IF(OR(D43="",D43="keine",E43=""),"",IF(D43="Wie Nbedarf",VLOOKUP('N-Bedarf SK'!D41,PSollSK,3,FALSE)*E43, VLOOKUP(D43,PSollSK,3,FALSE)*E43)))</f>
        <v/>
      </c>
      <c r="G43" s="50" t="str">
        <f>IF(OR(D43="",D43="keine",E43=""),"",IF(D43="Wie Nbedarf",VLOOKUP('N-Bedarf SK'!D41,PSollSK,4,FALSE)*E43, VLOOKUP(D43,PSollSK,4,FALSE)*E43))</f>
        <v/>
      </c>
      <c r="H43" s="88"/>
      <c r="I43" s="49"/>
      <c r="J43" s="50" t="str">
        <f t="shared" si="0"/>
        <v/>
      </c>
      <c r="K43" s="50" t="str">
        <f t="shared" si="2"/>
        <v/>
      </c>
      <c r="L43" s="88"/>
      <c r="M43" s="49"/>
      <c r="N43" s="50" t="str">
        <f t="shared" si="1"/>
        <v/>
      </c>
      <c r="O43" s="50" t="str">
        <f t="shared" si="3"/>
        <v/>
      </c>
      <c r="P43" s="51"/>
      <c r="Q43" s="78" t="s">
        <v>261</v>
      </c>
      <c r="R43" s="49"/>
      <c r="S43" s="32" t="str">
        <f>IF(R43="","C",INDEX(Gehaltsklassen!A$11:A$15,MATCH(R43,Gehaltsklassen!D$11:D$15,1),1))</f>
        <v>C</v>
      </c>
      <c r="T43" s="49"/>
      <c r="U43" s="32" t="str">
        <f>IF(T43="","C",IF(T43="","C",IF(Q43="I",INDEX(Gehaltsklassen!A$11:A$15,MATCH(T43,Gehaltsklassen!C$11:C$15,1),1),IF(Q43="II",INDEX(Gehaltsklassen!A$11:A$15,MATCH(T43,Gehaltsklassen!D$11:D$15,1),1),IF(Q43="III",INDEX(Gehaltsklassen!A$11:A$15,MATCH(T43,Gehaltsklassen!E$11:E$15,1),1),"Falsche Bodenart")))))</f>
        <v>C</v>
      </c>
      <c r="V43" s="52" t="str">
        <f>IF(OR(C43=""),"",SUM(F43,J43,N43)*VLOOKUP(S43,Gehaltsklassen!$B$34:$D$38,2,FALSE))</f>
        <v/>
      </c>
      <c r="W43" s="52" t="str">
        <f>IF(OR(C43=""),"",SUM(F43,J43,N43)*VLOOKUP(S43,Gehaltsklassen!$B$34:$D$38,2,FALSE)*C43)</f>
        <v/>
      </c>
      <c r="X43" s="52" t="str">
        <f>IF(OR(C43=""),"",SUM(F43,J43,N43)*VLOOKUP(S43,Gehaltsklassen!$B$34:$D$38,3,FALSE))</f>
        <v/>
      </c>
      <c r="Y43" s="52" t="str">
        <f>IF(OR(C43=""),"",SUM(F43,J43,N43)*VLOOKUP(S43,Gehaltsklassen!$B$34:$D$38,3,FALSE)*C43)</f>
        <v/>
      </c>
      <c r="Z43" s="54" t="str">
        <f>IF(OR(D43=""),"",(SUM(G43,K43,O43)*VLOOKUP(U43,Gehaltsklassen!$B$34:$D$38,2,FALSE)))</f>
        <v/>
      </c>
      <c r="AA43" s="54" t="str">
        <f>IF(OR(D43=""),"",(SUM(G43,K43,O43)*VLOOKUP(U43,Gehaltsklassen!$B$34:$D$38,2,FALSE))*C43)</f>
        <v/>
      </c>
      <c r="AB43" s="53" t="str">
        <f>IF(OR(C43=""),"",(SUM(G43,K43,O43)*VLOOKUP(U43,Gehaltsklassen!$B$34:$D$38,3,FALSE)))</f>
        <v/>
      </c>
      <c r="AC43" s="53" t="str">
        <f>IF(OR(C43=""),"",(SUM(G43,K43,O43)*VLOOKUP(U43,Gehaltsklassen!$B$34:$D$38,3,FALSE))*C43)</f>
        <v/>
      </c>
    </row>
    <row r="44" spans="1:29" ht="31.9" customHeight="1" x14ac:dyDescent="0.2">
      <c r="A44" s="74" t="str">
        <f>IF(C44="","",MAX($A$11:A43)+1)</f>
        <v/>
      </c>
      <c r="B44" s="75" t="str">
        <f>IF('N-Bedarf SK'!B42="","",'N-Bedarf SK'!B42)</f>
        <v/>
      </c>
      <c r="C44" s="49" t="str">
        <f>IF('N-Bedarf SK'!C42="","",'N-Bedarf SK'!C42)</f>
        <v/>
      </c>
      <c r="D44" s="88" t="str">
        <f>IF('N-Bedarf SK'!D42="","",'N-Bedarf SK'!D42)</f>
        <v/>
      </c>
      <c r="E44" s="49" t="str">
        <f>IF('N-Bedarf SK'!G42="","",'N-Bedarf SK'!G42)</f>
        <v/>
      </c>
      <c r="F44" s="50" t="str">
        <f>IF(OR(D44="Spargel 2. Standjahr",D44="Spargel 1. Standjahr"),78,IF(OR(D44="",D44="keine",E44=""),"",IF(D44="Wie Nbedarf",VLOOKUP('N-Bedarf SK'!D42,PSollSK,3,FALSE)*E44, VLOOKUP(D44,PSollSK,3,FALSE)*E44)))</f>
        <v/>
      </c>
      <c r="G44" s="50" t="str">
        <f>IF(OR(D44="",D44="keine",E44=""),"",IF(D44="Wie Nbedarf",VLOOKUP('N-Bedarf SK'!D42,PSollSK,4,FALSE)*E44, VLOOKUP(D44,PSollSK,4,FALSE)*E44))</f>
        <v/>
      </c>
      <c r="H44" s="88"/>
      <c r="I44" s="49"/>
      <c r="J44" s="50" t="str">
        <f t="shared" si="0"/>
        <v/>
      </c>
      <c r="K44" s="50" t="str">
        <f t="shared" si="2"/>
        <v/>
      </c>
      <c r="L44" s="88"/>
      <c r="M44" s="49"/>
      <c r="N44" s="50" t="str">
        <f t="shared" si="1"/>
        <v/>
      </c>
      <c r="O44" s="50" t="str">
        <f t="shared" si="3"/>
        <v/>
      </c>
      <c r="P44" s="51"/>
      <c r="Q44" s="78" t="s">
        <v>261</v>
      </c>
      <c r="R44" s="49"/>
      <c r="S44" s="32" t="str">
        <f>IF(R44="","C",INDEX(Gehaltsklassen!A$11:A$15,MATCH(R44,Gehaltsklassen!D$11:D$15,1),1))</f>
        <v>C</v>
      </c>
      <c r="T44" s="49"/>
      <c r="U44" s="32" t="str">
        <f>IF(T44="","C",IF(T44="","C",IF(Q44="I",INDEX(Gehaltsklassen!A$11:A$15,MATCH(T44,Gehaltsklassen!C$11:C$15,1),1),IF(Q44="II",INDEX(Gehaltsklassen!A$11:A$15,MATCH(T44,Gehaltsklassen!D$11:D$15,1),1),IF(Q44="III",INDEX(Gehaltsklassen!A$11:A$15,MATCH(T44,Gehaltsklassen!E$11:E$15,1),1),"Falsche Bodenart")))))</f>
        <v>C</v>
      </c>
      <c r="V44" s="52" t="str">
        <f>IF(OR(C44=""),"",SUM(F44,J44,N44)*VLOOKUP(S44,Gehaltsklassen!$B$34:$D$38,2,FALSE))</f>
        <v/>
      </c>
      <c r="W44" s="52" t="str">
        <f>IF(OR(C44=""),"",SUM(F44,J44,N44)*VLOOKUP(S44,Gehaltsklassen!$B$34:$D$38,2,FALSE)*C44)</f>
        <v/>
      </c>
      <c r="X44" s="52" t="str">
        <f>IF(OR(C44=""),"",SUM(F44,J44,N44)*VLOOKUP(S44,Gehaltsklassen!$B$34:$D$38,3,FALSE))</f>
        <v/>
      </c>
      <c r="Y44" s="52" t="str">
        <f>IF(OR(C44=""),"",SUM(F44,J44,N44)*VLOOKUP(S44,Gehaltsklassen!$B$34:$D$38,3,FALSE)*C44)</f>
        <v/>
      </c>
      <c r="Z44" s="54" t="str">
        <f>IF(OR(D44=""),"",(SUM(G44,K44,O44)*VLOOKUP(U44,Gehaltsklassen!$B$34:$D$38,2,FALSE)))</f>
        <v/>
      </c>
      <c r="AA44" s="54" t="str">
        <f>IF(OR(D44=""),"",(SUM(G44,K44,O44)*VLOOKUP(U44,Gehaltsklassen!$B$34:$D$38,2,FALSE))*C44)</f>
        <v/>
      </c>
      <c r="AB44" s="53" t="str">
        <f>IF(OR(C44=""),"",(SUM(G44,K44,O44)*VLOOKUP(U44,Gehaltsklassen!$B$34:$D$38,3,FALSE)))</f>
        <v/>
      </c>
      <c r="AC44" s="53" t="str">
        <f>IF(OR(C44=""),"",(SUM(G44,K44,O44)*VLOOKUP(U44,Gehaltsklassen!$B$34:$D$38,3,FALSE))*C44)</f>
        <v/>
      </c>
    </row>
    <row r="45" spans="1:29" ht="31.9" customHeight="1" x14ac:dyDescent="0.2">
      <c r="A45" s="74" t="str">
        <f>IF(C45="","",MAX($A$11:A44)+1)</f>
        <v/>
      </c>
      <c r="B45" s="75" t="str">
        <f>IF('N-Bedarf SK'!B43="","",'N-Bedarf SK'!B43)</f>
        <v/>
      </c>
      <c r="C45" s="49" t="str">
        <f>IF('N-Bedarf SK'!C43="","",'N-Bedarf SK'!C43)</f>
        <v/>
      </c>
      <c r="D45" s="88" t="str">
        <f>IF('N-Bedarf SK'!D43="","",'N-Bedarf SK'!D43)</f>
        <v/>
      </c>
      <c r="E45" s="49" t="str">
        <f>IF('N-Bedarf SK'!G43="","",'N-Bedarf SK'!G43)</f>
        <v/>
      </c>
      <c r="F45" s="50" t="str">
        <f>IF(OR(D45="Spargel 2. Standjahr",D45="Spargel 1. Standjahr"),78,IF(OR(D45="",D45="keine",E45=""),"",IF(D45="Wie Nbedarf",VLOOKUP('N-Bedarf SK'!D43,PSollSK,3,FALSE)*E45, VLOOKUP(D45,PSollSK,3,FALSE)*E45)))</f>
        <v/>
      </c>
      <c r="G45" s="50" t="str">
        <f>IF(OR(D45="",D45="keine",E45=""),"",IF(D45="Wie Nbedarf",VLOOKUP('N-Bedarf SK'!D43,PSollSK,4,FALSE)*E45, VLOOKUP(D45,PSollSK,4,FALSE)*E45))</f>
        <v/>
      </c>
      <c r="H45" s="88"/>
      <c r="I45" s="49"/>
      <c r="J45" s="50" t="str">
        <f t="shared" si="0"/>
        <v/>
      </c>
      <c r="K45" s="50" t="str">
        <f t="shared" si="2"/>
        <v/>
      </c>
      <c r="L45" s="88"/>
      <c r="M45" s="49"/>
      <c r="N45" s="50" t="str">
        <f t="shared" si="1"/>
        <v/>
      </c>
      <c r="O45" s="50" t="str">
        <f t="shared" si="3"/>
        <v/>
      </c>
      <c r="P45" s="51"/>
      <c r="Q45" s="78" t="s">
        <v>261</v>
      </c>
      <c r="R45" s="49"/>
      <c r="S45" s="32" t="str">
        <f>IF(R45="","C",INDEX(Gehaltsklassen!A$11:A$15,MATCH(R45,Gehaltsklassen!D$11:D$15,1),1))</f>
        <v>C</v>
      </c>
      <c r="T45" s="49"/>
      <c r="U45" s="32" t="str">
        <f>IF(T45="","C",IF(T45="","C",IF(Q45="I",INDEX(Gehaltsklassen!A$11:A$15,MATCH(T45,Gehaltsklassen!C$11:C$15,1),1),IF(Q45="II",INDEX(Gehaltsklassen!A$11:A$15,MATCH(T45,Gehaltsklassen!D$11:D$15,1),1),IF(Q45="III",INDEX(Gehaltsklassen!A$11:A$15,MATCH(T45,Gehaltsklassen!E$11:E$15,1),1),"Falsche Bodenart")))))</f>
        <v>C</v>
      </c>
      <c r="V45" s="52" t="str">
        <f>IF(OR(C45=""),"",SUM(F45,J45,N45)*VLOOKUP(S45,Gehaltsklassen!$B$34:$D$38,2,FALSE))</f>
        <v/>
      </c>
      <c r="W45" s="52" t="str">
        <f>IF(OR(C45=""),"",SUM(F45,J45,N45)*VLOOKUP(S45,Gehaltsklassen!$B$34:$D$38,2,FALSE)*C45)</f>
        <v/>
      </c>
      <c r="X45" s="52" t="str">
        <f>IF(OR(C45=""),"",SUM(F45,J45,N45)*VLOOKUP(S45,Gehaltsklassen!$B$34:$D$38,3,FALSE))</f>
        <v/>
      </c>
      <c r="Y45" s="52" t="str">
        <f>IF(OR(C45=""),"",SUM(F45,J45,N45)*VLOOKUP(S45,Gehaltsklassen!$B$34:$D$38,3,FALSE)*C45)</f>
        <v/>
      </c>
      <c r="Z45" s="54" t="str">
        <f>IF(OR(D45=""),"",(SUM(G45,K45,O45)*VLOOKUP(U45,Gehaltsklassen!$B$34:$D$38,2,FALSE)))</f>
        <v/>
      </c>
      <c r="AA45" s="54" t="str">
        <f>IF(OR(D45=""),"",(SUM(G45,K45,O45)*VLOOKUP(U45,Gehaltsklassen!$B$34:$D$38,2,FALSE))*C45)</f>
        <v/>
      </c>
      <c r="AB45" s="53" t="str">
        <f>IF(OR(C45=""),"",(SUM(G45,K45,O45)*VLOOKUP(U45,Gehaltsklassen!$B$34:$D$38,3,FALSE)))</f>
        <v/>
      </c>
      <c r="AC45" s="53" t="str">
        <f>IF(OR(C45=""),"",(SUM(G45,K45,O45)*VLOOKUP(U45,Gehaltsklassen!$B$34:$D$38,3,FALSE))*C45)</f>
        <v/>
      </c>
    </row>
    <row r="46" spans="1:29" ht="31.9" customHeight="1" x14ac:dyDescent="0.2">
      <c r="A46" s="74" t="str">
        <f>IF(C46="","",MAX($A$11:A45)+1)</f>
        <v/>
      </c>
      <c r="B46" s="75" t="str">
        <f>IF('N-Bedarf SK'!B44="","",'N-Bedarf SK'!B44)</f>
        <v/>
      </c>
      <c r="C46" s="49" t="str">
        <f>IF('N-Bedarf SK'!C44="","",'N-Bedarf SK'!C44)</f>
        <v/>
      </c>
      <c r="D46" s="88" t="str">
        <f>IF('N-Bedarf SK'!D44="","",'N-Bedarf SK'!D44)</f>
        <v/>
      </c>
      <c r="E46" s="49" t="str">
        <f>IF('N-Bedarf SK'!G44="","",'N-Bedarf SK'!G44)</f>
        <v/>
      </c>
      <c r="F46" s="50" t="str">
        <f>IF(OR(D46="Spargel 2. Standjahr",D46="Spargel 1. Standjahr"),78,IF(OR(D46="",D46="keine",E46=""),"",IF(D46="Wie Nbedarf",VLOOKUP('N-Bedarf SK'!D44,PSollSK,3,FALSE)*E46, VLOOKUP(D46,PSollSK,3,FALSE)*E46)))</f>
        <v/>
      </c>
      <c r="G46" s="50" t="str">
        <f>IF(OR(D46="",D46="keine",E46=""),"",IF(D46="Wie Nbedarf",VLOOKUP('N-Bedarf SK'!D44,PSollSK,4,FALSE)*E46, VLOOKUP(D46,PSollSK,4,FALSE)*E46))</f>
        <v/>
      </c>
      <c r="H46" s="88"/>
      <c r="I46" s="49"/>
      <c r="J46" s="50" t="str">
        <f t="shared" si="0"/>
        <v/>
      </c>
      <c r="K46" s="50" t="str">
        <f t="shared" si="2"/>
        <v/>
      </c>
      <c r="L46" s="88"/>
      <c r="M46" s="49"/>
      <c r="N46" s="50" t="str">
        <f t="shared" si="1"/>
        <v/>
      </c>
      <c r="O46" s="50" t="str">
        <f t="shared" si="3"/>
        <v/>
      </c>
      <c r="P46" s="51"/>
      <c r="Q46" s="78" t="s">
        <v>261</v>
      </c>
      <c r="R46" s="49"/>
      <c r="S46" s="32" t="str">
        <f>IF(R46="","C",INDEX(Gehaltsklassen!A$11:A$15,MATCH(R46,Gehaltsklassen!D$11:D$15,1),1))</f>
        <v>C</v>
      </c>
      <c r="T46" s="49"/>
      <c r="U46" s="32" t="str">
        <f>IF(T46="","C",IF(T46="","C",IF(Q46="I",INDEX(Gehaltsklassen!A$11:A$15,MATCH(T46,Gehaltsklassen!C$11:C$15,1),1),IF(Q46="II",INDEX(Gehaltsklassen!A$11:A$15,MATCH(T46,Gehaltsklassen!D$11:D$15,1),1),IF(Q46="III",INDEX(Gehaltsklassen!A$11:A$15,MATCH(T46,Gehaltsklassen!E$11:E$15,1),1),"Falsche Bodenart")))))</f>
        <v>C</v>
      </c>
      <c r="V46" s="52" t="str">
        <f>IF(OR(C46=""),"",SUM(F46,J46,N46)*VLOOKUP(S46,Gehaltsklassen!$B$34:$D$38,2,FALSE))</f>
        <v/>
      </c>
      <c r="W46" s="52" t="str">
        <f>IF(OR(C46=""),"",SUM(F46,J46,N46)*VLOOKUP(S46,Gehaltsklassen!$B$34:$D$38,2,FALSE)*C46)</f>
        <v/>
      </c>
      <c r="X46" s="52" t="str">
        <f>IF(OR(C46=""),"",SUM(F46,J46,N46)*VLOOKUP(S46,Gehaltsklassen!$B$34:$D$38,3,FALSE))</f>
        <v/>
      </c>
      <c r="Y46" s="52" t="str">
        <f>IF(OR(C46=""),"",SUM(F46,J46,N46)*VLOOKUP(S46,Gehaltsklassen!$B$34:$D$38,3,FALSE)*C46)</f>
        <v/>
      </c>
      <c r="Z46" s="54" t="str">
        <f>IF(OR(D46=""),"",(SUM(G46,K46,O46)*VLOOKUP(U46,Gehaltsklassen!$B$34:$D$38,2,FALSE)))</f>
        <v/>
      </c>
      <c r="AA46" s="54" t="str">
        <f>IF(OR(D46=""),"",(SUM(G46,K46,O46)*VLOOKUP(U46,Gehaltsklassen!$B$34:$D$38,2,FALSE))*C46)</f>
        <v/>
      </c>
      <c r="AB46" s="53" t="str">
        <f>IF(OR(C46=""),"",(SUM(G46,K46,O46)*VLOOKUP(U46,Gehaltsklassen!$B$34:$D$38,3,FALSE)))</f>
        <v/>
      </c>
      <c r="AC46" s="53" t="str">
        <f>IF(OR(C46=""),"",(SUM(G46,K46,O46)*VLOOKUP(U46,Gehaltsklassen!$B$34:$D$38,3,FALSE))*C46)</f>
        <v/>
      </c>
    </row>
    <row r="47" spans="1:29" ht="31.9" customHeight="1" x14ac:dyDescent="0.2">
      <c r="A47" s="74" t="str">
        <f>IF(C47="","",MAX($A$11:A46)+1)</f>
        <v/>
      </c>
      <c r="B47" s="75" t="str">
        <f>IF('N-Bedarf SK'!B45="","",'N-Bedarf SK'!B45)</f>
        <v/>
      </c>
      <c r="C47" s="49" t="str">
        <f>IF('N-Bedarf SK'!C45="","",'N-Bedarf SK'!C45)</f>
        <v/>
      </c>
      <c r="D47" s="88" t="str">
        <f>IF('N-Bedarf SK'!D45="","",'N-Bedarf SK'!D45)</f>
        <v/>
      </c>
      <c r="E47" s="49" t="str">
        <f>IF('N-Bedarf SK'!G45="","",'N-Bedarf SK'!G45)</f>
        <v/>
      </c>
      <c r="F47" s="50" t="str">
        <f>IF(OR(D47="Spargel 2. Standjahr",D47="Spargel 1. Standjahr"),78,IF(OR(D47="",D47="keine",E47=""),"",IF(D47="Wie Nbedarf",VLOOKUP('N-Bedarf SK'!D45,PSollSK,3,FALSE)*E47, VLOOKUP(D47,PSollSK,3,FALSE)*E47)))</f>
        <v/>
      </c>
      <c r="G47" s="50" t="str">
        <f>IF(OR(D47="",D47="keine",E47=""),"",IF(D47="Wie Nbedarf",VLOOKUP('N-Bedarf SK'!D45,PSollSK,4,FALSE)*E47, VLOOKUP(D47,PSollSK,4,FALSE)*E47))</f>
        <v/>
      </c>
      <c r="H47" s="88"/>
      <c r="I47" s="49"/>
      <c r="J47" s="50" t="str">
        <f t="shared" si="0"/>
        <v/>
      </c>
      <c r="K47" s="50" t="str">
        <f t="shared" si="2"/>
        <v/>
      </c>
      <c r="L47" s="88"/>
      <c r="M47" s="49"/>
      <c r="N47" s="50" t="str">
        <f t="shared" si="1"/>
        <v/>
      </c>
      <c r="O47" s="50" t="str">
        <f t="shared" si="3"/>
        <v/>
      </c>
      <c r="P47" s="51"/>
      <c r="Q47" s="78" t="s">
        <v>261</v>
      </c>
      <c r="R47" s="49"/>
      <c r="S47" s="32" t="str">
        <f>IF(R47="","C",INDEX(Gehaltsklassen!A$11:A$15,MATCH(R47,Gehaltsklassen!D$11:D$15,1),1))</f>
        <v>C</v>
      </c>
      <c r="T47" s="49"/>
      <c r="U47" s="32" t="str">
        <f>IF(T47="","C",IF(T47="","C",IF(Q47="I",INDEX(Gehaltsklassen!A$11:A$15,MATCH(T47,Gehaltsklassen!C$11:C$15,1),1),IF(Q47="II",INDEX(Gehaltsklassen!A$11:A$15,MATCH(T47,Gehaltsklassen!D$11:D$15,1),1),IF(Q47="III",INDEX(Gehaltsklassen!A$11:A$15,MATCH(T47,Gehaltsklassen!E$11:E$15,1),1),"Falsche Bodenart")))))</f>
        <v>C</v>
      </c>
      <c r="V47" s="52" t="str">
        <f>IF(OR(C47=""),"",SUM(F47,J47,N47)*VLOOKUP(S47,Gehaltsklassen!$B$34:$D$38,2,FALSE))</f>
        <v/>
      </c>
      <c r="W47" s="52" t="str">
        <f>IF(OR(C47=""),"",SUM(F47,J47,N47)*VLOOKUP(S47,Gehaltsklassen!$B$34:$D$38,2,FALSE)*C47)</f>
        <v/>
      </c>
      <c r="X47" s="52" t="str">
        <f>IF(OR(C47=""),"",SUM(F47,J47,N47)*VLOOKUP(S47,Gehaltsklassen!$B$34:$D$38,3,FALSE))</f>
        <v/>
      </c>
      <c r="Y47" s="52" t="str">
        <f>IF(OR(C47=""),"",SUM(F47,J47,N47)*VLOOKUP(S47,Gehaltsklassen!$B$34:$D$38,3,FALSE)*C47)</f>
        <v/>
      </c>
      <c r="Z47" s="54" t="str">
        <f>IF(OR(D47=""),"",(SUM(G47,K47,O47)*VLOOKUP(U47,Gehaltsklassen!$B$34:$D$38,2,FALSE)))</f>
        <v/>
      </c>
      <c r="AA47" s="54" t="str">
        <f>IF(OR(D47=""),"",(SUM(G47,K47,O47)*VLOOKUP(U47,Gehaltsklassen!$B$34:$D$38,2,FALSE))*C47)</f>
        <v/>
      </c>
      <c r="AB47" s="53" t="str">
        <f>IF(OR(C47=""),"",(SUM(G47,K47,O47)*VLOOKUP(U47,Gehaltsklassen!$B$34:$D$38,3,FALSE)))</f>
        <v/>
      </c>
      <c r="AC47" s="53" t="str">
        <f>IF(OR(C47=""),"",(SUM(G47,K47,O47)*VLOOKUP(U47,Gehaltsklassen!$B$34:$D$38,3,FALSE))*C47)</f>
        <v/>
      </c>
    </row>
    <row r="48" spans="1:29" ht="31.9" customHeight="1" x14ac:dyDescent="0.2">
      <c r="A48" s="74" t="str">
        <f>IF(C48="","",MAX($A$11:A47)+1)</f>
        <v/>
      </c>
      <c r="B48" s="75" t="str">
        <f>IF('N-Bedarf SK'!B46="","",'N-Bedarf SK'!B46)</f>
        <v/>
      </c>
      <c r="C48" s="49" t="str">
        <f>IF('N-Bedarf SK'!C46="","",'N-Bedarf SK'!C46)</f>
        <v/>
      </c>
      <c r="D48" s="88" t="str">
        <f>IF('N-Bedarf SK'!D46="","",'N-Bedarf SK'!D46)</f>
        <v/>
      </c>
      <c r="E48" s="49" t="str">
        <f>IF('N-Bedarf SK'!G46="","",'N-Bedarf SK'!G46)</f>
        <v/>
      </c>
      <c r="F48" s="50" t="str">
        <f>IF(OR(D48="Spargel 2. Standjahr",D48="Spargel 1. Standjahr"),78,IF(OR(D48="",D48="keine",E48=""),"",IF(D48="Wie Nbedarf",VLOOKUP('N-Bedarf SK'!D46,PSollSK,3,FALSE)*E48, VLOOKUP(D48,PSollSK,3,FALSE)*E48)))</f>
        <v/>
      </c>
      <c r="G48" s="50" t="str">
        <f>IF(OR(D48="",D48="keine",E48=""),"",IF(D48="Wie Nbedarf",VLOOKUP('N-Bedarf SK'!D46,PSollSK,4,FALSE)*E48, VLOOKUP(D48,PSollSK,4,FALSE)*E48))</f>
        <v/>
      </c>
      <c r="H48" s="88"/>
      <c r="I48" s="49"/>
      <c r="J48" s="50" t="str">
        <f t="shared" si="0"/>
        <v/>
      </c>
      <c r="K48" s="50" t="str">
        <f t="shared" si="2"/>
        <v/>
      </c>
      <c r="L48" s="88"/>
      <c r="M48" s="49"/>
      <c r="N48" s="50" t="str">
        <f t="shared" si="1"/>
        <v/>
      </c>
      <c r="O48" s="50" t="str">
        <f t="shared" si="3"/>
        <v/>
      </c>
      <c r="P48" s="51"/>
      <c r="Q48" s="78" t="s">
        <v>261</v>
      </c>
      <c r="R48" s="49"/>
      <c r="S48" s="32" t="str">
        <f>IF(R48="","C",INDEX(Gehaltsklassen!A$11:A$15,MATCH(R48,Gehaltsklassen!D$11:D$15,1),1))</f>
        <v>C</v>
      </c>
      <c r="T48" s="49"/>
      <c r="U48" s="32" t="str">
        <f>IF(T48="","C",IF(T48="","C",IF(Q48="I",INDEX(Gehaltsklassen!A$11:A$15,MATCH(T48,Gehaltsklassen!C$11:C$15,1),1),IF(Q48="II",INDEX(Gehaltsklassen!A$11:A$15,MATCH(T48,Gehaltsklassen!D$11:D$15,1),1),IF(Q48="III",INDEX(Gehaltsklassen!A$11:A$15,MATCH(T48,Gehaltsklassen!E$11:E$15,1),1),"Falsche Bodenart")))))</f>
        <v>C</v>
      </c>
      <c r="V48" s="52" t="str">
        <f>IF(OR(C48=""),"",SUM(F48,J48,N48)*VLOOKUP(S48,Gehaltsklassen!$B$34:$D$38,2,FALSE))</f>
        <v/>
      </c>
      <c r="W48" s="52" t="str">
        <f>IF(OR(C48=""),"",SUM(F48,J48,N48)*VLOOKUP(S48,Gehaltsklassen!$B$34:$D$38,2,FALSE)*C48)</f>
        <v/>
      </c>
      <c r="X48" s="52" t="str">
        <f>IF(OR(C48=""),"",SUM(F48,J48,N48)*VLOOKUP(S48,Gehaltsklassen!$B$34:$D$38,3,FALSE))</f>
        <v/>
      </c>
      <c r="Y48" s="52" t="str">
        <f>IF(OR(C48=""),"",SUM(F48,J48,N48)*VLOOKUP(S48,Gehaltsklassen!$B$34:$D$38,3,FALSE)*C48)</f>
        <v/>
      </c>
      <c r="Z48" s="54" t="str">
        <f>IF(OR(D48=""),"",(SUM(G48,K48,O48)*VLOOKUP(U48,Gehaltsklassen!$B$34:$D$38,2,FALSE)))</f>
        <v/>
      </c>
      <c r="AA48" s="54" t="str">
        <f>IF(OR(D48=""),"",(SUM(G48,K48,O48)*VLOOKUP(U48,Gehaltsklassen!$B$34:$D$38,2,FALSE))*C48)</f>
        <v/>
      </c>
      <c r="AB48" s="53" t="str">
        <f>IF(OR(C48=""),"",(SUM(G48,K48,O48)*VLOOKUP(U48,Gehaltsklassen!$B$34:$D$38,3,FALSE)))</f>
        <v/>
      </c>
      <c r="AC48" s="53" t="str">
        <f>IF(OR(C48=""),"",(SUM(G48,K48,O48)*VLOOKUP(U48,Gehaltsklassen!$B$34:$D$38,3,FALSE))*C48)</f>
        <v/>
      </c>
    </row>
    <row r="49" spans="1:29" ht="31.9" customHeight="1" x14ac:dyDescent="0.2">
      <c r="A49" s="74" t="str">
        <f>IF(C49="","",MAX($A$11:A48)+1)</f>
        <v/>
      </c>
      <c r="B49" s="75" t="str">
        <f>IF('N-Bedarf SK'!B47="","",'N-Bedarf SK'!B47)</f>
        <v/>
      </c>
      <c r="C49" s="49" t="str">
        <f>IF('N-Bedarf SK'!C47="","",'N-Bedarf SK'!C47)</f>
        <v/>
      </c>
      <c r="D49" s="88" t="str">
        <f>IF('N-Bedarf SK'!D47="","",'N-Bedarf SK'!D47)</f>
        <v/>
      </c>
      <c r="E49" s="49" t="str">
        <f>IF('N-Bedarf SK'!G47="","",'N-Bedarf SK'!G47)</f>
        <v/>
      </c>
      <c r="F49" s="50" t="str">
        <f>IF(OR(D49="Spargel 2. Standjahr",D49="Spargel 1. Standjahr"),78,IF(OR(D49="",D49="keine",E49=""),"",IF(D49="Wie Nbedarf",VLOOKUP('N-Bedarf SK'!D47,PSollSK,3,FALSE)*E49, VLOOKUP(D49,PSollSK,3,FALSE)*E49)))</f>
        <v/>
      </c>
      <c r="G49" s="50" t="str">
        <f>IF(OR(D49="",D49="keine",E49=""),"",IF(D49="Wie Nbedarf",VLOOKUP('N-Bedarf SK'!D47,PSollSK,4,FALSE)*E49, VLOOKUP(D49,PSollSK,4,FALSE)*E49))</f>
        <v/>
      </c>
      <c r="H49" s="88"/>
      <c r="I49" s="49"/>
      <c r="J49" s="50" t="str">
        <f t="shared" si="0"/>
        <v/>
      </c>
      <c r="K49" s="50" t="str">
        <f t="shared" si="2"/>
        <v/>
      </c>
      <c r="L49" s="88"/>
      <c r="M49" s="49"/>
      <c r="N49" s="50" t="str">
        <f t="shared" si="1"/>
        <v/>
      </c>
      <c r="O49" s="50" t="str">
        <f t="shared" si="3"/>
        <v/>
      </c>
      <c r="P49" s="51"/>
      <c r="Q49" s="78" t="s">
        <v>261</v>
      </c>
      <c r="R49" s="49"/>
      <c r="S49" s="32" t="str">
        <f>IF(R49="","C",INDEX(Gehaltsklassen!A$11:A$15,MATCH(R49,Gehaltsklassen!D$11:D$15,1),1))</f>
        <v>C</v>
      </c>
      <c r="T49" s="49"/>
      <c r="U49" s="32" t="str">
        <f>IF(T49="","C",IF(T49="","C",IF(Q49="I",INDEX(Gehaltsklassen!A$11:A$15,MATCH(T49,Gehaltsklassen!C$11:C$15,1),1),IF(Q49="II",INDEX(Gehaltsklassen!A$11:A$15,MATCH(T49,Gehaltsklassen!D$11:D$15,1),1),IF(Q49="III",INDEX(Gehaltsklassen!A$11:A$15,MATCH(T49,Gehaltsklassen!E$11:E$15,1),1),"Falsche Bodenart")))))</f>
        <v>C</v>
      </c>
      <c r="V49" s="52" t="str">
        <f>IF(OR(C49=""),"",SUM(F49,J49,N49)*VLOOKUP(S49,Gehaltsklassen!$B$34:$D$38,2,FALSE))</f>
        <v/>
      </c>
      <c r="W49" s="52" t="str">
        <f>IF(OR(C49=""),"",SUM(F49,J49,N49)*VLOOKUP(S49,Gehaltsklassen!$B$34:$D$38,2,FALSE)*C49)</f>
        <v/>
      </c>
      <c r="X49" s="52" t="str">
        <f>IF(OR(C49=""),"",SUM(F49,J49,N49)*VLOOKUP(S49,Gehaltsklassen!$B$34:$D$38,3,FALSE))</f>
        <v/>
      </c>
      <c r="Y49" s="52" t="str">
        <f>IF(OR(C49=""),"",SUM(F49,J49,N49)*VLOOKUP(S49,Gehaltsklassen!$B$34:$D$38,3,FALSE)*C49)</f>
        <v/>
      </c>
      <c r="Z49" s="54" t="str">
        <f>IF(OR(D49=""),"",(SUM(G49,K49,O49)*VLOOKUP(U49,Gehaltsklassen!$B$34:$D$38,2,FALSE)))</f>
        <v/>
      </c>
      <c r="AA49" s="54" t="str">
        <f>IF(OR(D49=""),"",(SUM(G49,K49,O49)*VLOOKUP(U49,Gehaltsklassen!$B$34:$D$38,2,FALSE))*C49)</f>
        <v/>
      </c>
      <c r="AB49" s="53" t="str">
        <f>IF(OR(C49=""),"",(SUM(G49,K49,O49)*VLOOKUP(U49,Gehaltsklassen!$B$34:$D$38,3,FALSE)))</f>
        <v/>
      </c>
      <c r="AC49" s="53" t="str">
        <f>IF(OR(C49=""),"",(SUM(G49,K49,O49)*VLOOKUP(U49,Gehaltsklassen!$B$34:$D$38,3,FALSE))*C49)</f>
        <v/>
      </c>
    </row>
    <row r="50" spans="1:29" ht="31.9" customHeight="1" x14ac:dyDescent="0.2">
      <c r="A50" s="74" t="str">
        <f>IF(C50="","",MAX($A$11:A49)+1)</f>
        <v/>
      </c>
      <c r="B50" s="75" t="str">
        <f>IF('N-Bedarf SK'!B48="","",'N-Bedarf SK'!B48)</f>
        <v/>
      </c>
      <c r="C50" s="49" t="str">
        <f>IF('N-Bedarf SK'!C48="","",'N-Bedarf SK'!C48)</f>
        <v/>
      </c>
      <c r="D50" s="88" t="str">
        <f>IF('N-Bedarf SK'!D48="","",'N-Bedarf SK'!D48)</f>
        <v/>
      </c>
      <c r="E50" s="49" t="str">
        <f>IF('N-Bedarf SK'!G48="","",'N-Bedarf SK'!G48)</f>
        <v/>
      </c>
      <c r="F50" s="50" t="str">
        <f>IF(OR(D50="Spargel 2. Standjahr",D50="Spargel 1. Standjahr"),78,IF(OR(D50="",D50="keine",E50=""),"",IF(D50="Wie Nbedarf",VLOOKUP('N-Bedarf SK'!D48,PSollSK,3,FALSE)*E50, VLOOKUP(D50,PSollSK,3,FALSE)*E50)))</f>
        <v/>
      </c>
      <c r="G50" s="50" t="str">
        <f>IF(OR(D50="",D50="keine",E50=""),"",IF(D50="Wie Nbedarf",VLOOKUP('N-Bedarf SK'!D48,PSollSK,4,FALSE)*E50, VLOOKUP(D50,PSollSK,4,FALSE)*E50))</f>
        <v/>
      </c>
      <c r="H50" s="88"/>
      <c r="I50" s="49"/>
      <c r="J50" s="50" t="str">
        <f t="shared" si="0"/>
        <v/>
      </c>
      <c r="K50" s="50" t="str">
        <f t="shared" si="2"/>
        <v/>
      </c>
      <c r="L50" s="88"/>
      <c r="M50" s="49"/>
      <c r="N50" s="50" t="str">
        <f t="shared" si="1"/>
        <v/>
      </c>
      <c r="O50" s="50" t="str">
        <f t="shared" si="3"/>
        <v/>
      </c>
      <c r="P50" s="51"/>
      <c r="Q50" s="78" t="s">
        <v>261</v>
      </c>
      <c r="R50" s="49"/>
      <c r="S50" s="32" t="str">
        <f>IF(R50="","C",INDEX(Gehaltsklassen!A$11:A$15,MATCH(R50,Gehaltsklassen!D$11:D$15,1),1))</f>
        <v>C</v>
      </c>
      <c r="T50" s="49"/>
      <c r="U50" s="32" t="str">
        <f>IF(T50="","C",IF(T50="","C",IF(Q50="I",INDEX(Gehaltsklassen!A$11:A$15,MATCH(T50,Gehaltsklassen!C$11:C$15,1),1),IF(Q50="II",INDEX(Gehaltsklassen!A$11:A$15,MATCH(T50,Gehaltsklassen!D$11:D$15,1),1),IF(Q50="III",INDEX(Gehaltsklassen!A$11:A$15,MATCH(T50,Gehaltsklassen!E$11:E$15,1),1),"Falsche Bodenart")))))</f>
        <v>C</v>
      </c>
      <c r="V50" s="52" t="str">
        <f>IF(OR(C50=""),"",SUM(F50,J50,N50)*VLOOKUP(S50,Gehaltsklassen!$B$34:$D$38,2,FALSE))</f>
        <v/>
      </c>
      <c r="W50" s="52" t="str">
        <f>IF(OR(C50=""),"",SUM(F50,J50,N50)*VLOOKUP(S50,Gehaltsklassen!$B$34:$D$38,2,FALSE)*C50)</f>
        <v/>
      </c>
      <c r="X50" s="52" t="str">
        <f>IF(OR(C50=""),"",SUM(F50,J50,N50)*VLOOKUP(S50,Gehaltsklassen!$B$34:$D$38,3,FALSE))</f>
        <v/>
      </c>
      <c r="Y50" s="52" t="str">
        <f>IF(OR(C50=""),"",SUM(F50,J50,N50)*VLOOKUP(S50,Gehaltsklassen!$B$34:$D$38,3,FALSE)*C50)</f>
        <v/>
      </c>
      <c r="Z50" s="54" t="str">
        <f>IF(OR(D50=""),"",(SUM(G50,K50,O50)*VLOOKUP(U50,Gehaltsklassen!$B$34:$D$38,2,FALSE)))</f>
        <v/>
      </c>
      <c r="AA50" s="54" t="str">
        <f>IF(OR(D50=""),"",(SUM(G50,K50,O50)*VLOOKUP(U50,Gehaltsklassen!$B$34:$D$38,2,FALSE))*C50)</f>
        <v/>
      </c>
      <c r="AB50" s="53" t="str">
        <f>IF(OR(C50=""),"",(SUM(G50,K50,O50)*VLOOKUP(U50,Gehaltsklassen!$B$34:$D$38,3,FALSE)))</f>
        <v/>
      </c>
      <c r="AC50" s="53" t="str">
        <f>IF(OR(C50=""),"",(SUM(G50,K50,O50)*VLOOKUP(U50,Gehaltsklassen!$B$34:$D$38,3,FALSE))*C50)</f>
        <v/>
      </c>
    </row>
    <row r="51" spans="1:29" ht="31.9" customHeight="1" x14ac:dyDescent="0.2">
      <c r="A51" s="74" t="str">
        <f>IF(C51="","",MAX($A$11:A50)+1)</f>
        <v/>
      </c>
      <c r="B51" s="75" t="str">
        <f>IF('N-Bedarf SK'!B49="","",'N-Bedarf SK'!B49)</f>
        <v/>
      </c>
      <c r="C51" s="49" t="str">
        <f>IF('N-Bedarf SK'!C49="","",'N-Bedarf SK'!C49)</f>
        <v/>
      </c>
      <c r="D51" s="88" t="str">
        <f>IF('N-Bedarf SK'!D49="","",'N-Bedarf SK'!D49)</f>
        <v/>
      </c>
      <c r="E51" s="49" t="str">
        <f>IF('N-Bedarf SK'!G49="","",'N-Bedarf SK'!G49)</f>
        <v/>
      </c>
      <c r="F51" s="50" t="str">
        <f>IF(OR(D51="Spargel 2. Standjahr",D51="Spargel 1. Standjahr"),78,IF(OR(D51="",D51="keine",E51=""),"",IF(D51="Wie Nbedarf",VLOOKUP('N-Bedarf SK'!D49,PSollSK,3,FALSE)*E51, VLOOKUP(D51,PSollSK,3,FALSE)*E51)))</f>
        <v/>
      </c>
      <c r="G51" s="50" t="str">
        <f>IF(OR(D51="",D51="keine",E51=""),"",IF(D51="Wie Nbedarf",VLOOKUP('N-Bedarf SK'!D49,PSollSK,4,FALSE)*E51, VLOOKUP(D51,PSollSK,4,FALSE)*E51))</f>
        <v/>
      </c>
      <c r="H51" s="88"/>
      <c r="I51" s="49"/>
      <c r="J51" s="50" t="str">
        <f t="shared" si="0"/>
        <v/>
      </c>
      <c r="K51" s="50" t="str">
        <f t="shared" si="2"/>
        <v/>
      </c>
      <c r="L51" s="88"/>
      <c r="M51" s="49"/>
      <c r="N51" s="50" t="str">
        <f t="shared" si="1"/>
        <v/>
      </c>
      <c r="O51" s="50" t="str">
        <f t="shared" si="3"/>
        <v/>
      </c>
      <c r="P51" s="51"/>
      <c r="Q51" s="78" t="s">
        <v>261</v>
      </c>
      <c r="R51" s="49"/>
      <c r="S51" s="32" t="str">
        <f>IF(R51="","C",INDEX(Gehaltsklassen!A$11:A$15,MATCH(R51,Gehaltsklassen!D$11:D$15,1),1))</f>
        <v>C</v>
      </c>
      <c r="T51" s="49"/>
      <c r="U51" s="32" t="str">
        <f>IF(T51="","C",IF(T51="","C",IF(Q51="I",INDEX(Gehaltsklassen!A$11:A$15,MATCH(T51,Gehaltsklassen!C$11:C$15,1),1),IF(Q51="II",INDEX(Gehaltsklassen!A$11:A$15,MATCH(T51,Gehaltsklassen!D$11:D$15,1),1),IF(Q51="III",INDEX(Gehaltsklassen!A$11:A$15,MATCH(T51,Gehaltsklassen!E$11:E$15,1),1),"Falsche Bodenart")))))</f>
        <v>C</v>
      </c>
      <c r="V51" s="52" t="str">
        <f>IF(OR(C51=""),"",SUM(F51,J51,N51)*VLOOKUP(S51,Gehaltsklassen!$B$34:$D$38,2,FALSE))</f>
        <v/>
      </c>
      <c r="W51" s="52" t="str">
        <f>IF(OR(C51=""),"",SUM(F51,J51,N51)*VLOOKUP(S51,Gehaltsklassen!$B$34:$D$38,2,FALSE)*C51)</f>
        <v/>
      </c>
      <c r="X51" s="52" t="str">
        <f>IF(OR(C51=""),"",SUM(F51,J51,N51)*VLOOKUP(S51,Gehaltsklassen!$B$34:$D$38,3,FALSE))</f>
        <v/>
      </c>
      <c r="Y51" s="52" t="str">
        <f>IF(OR(C51=""),"",SUM(F51,J51,N51)*VLOOKUP(S51,Gehaltsklassen!$B$34:$D$38,3,FALSE)*C51)</f>
        <v/>
      </c>
      <c r="Z51" s="54" t="str">
        <f>IF(OR(D51=""),"",(SUM(G51,K51,O51)*VLOOKUP(U51,Gehaltsklassen!$B$34:$D$38,2,FALSE)))</f>
        <v/>
      </c>
      <c r="AA51" s="54" t="str">
        <f>IF(OR(D51=""),"",(SUM(G51,K51,O51)*VLOOKUP(U51,Gehaltsklassen!$B$34:$D$38,2,FALSE))*C51)</f>
        <v/>
      </c>
      <c r="AB51" s="53" t="str">
        <f>IF(OR(C51=""),"",(SUM(G51,K51,O51)*VLOOKUP(U51,Gehaltsklassen!$B$34:$D$38,3,FALSE)))</f>
        <v/>
      </c>
      <c r="AC51" s="53" t="str">
        <f>IF(OR(C51=""),"",(SUM(G51,K51,O51)*VLOOKUP(U51,Gehaltsklassen!$B$34:$D$38,3,FALSE))*C51)</f>
        <v/>
      </c>
    </row>
    <row r="52" spans="1:29" ht="31.9" customHeight="1" x14ac:dyDescent="0.2">
      <c r="A52" s="74" t="str">
        <f>IF(C52="","",MAX($A$11:A51)+1)</f>
        <v/>
      </c>
      <c r="B52" s="75" t="str">
        <f>IF('N-Bedarf SK'!B50="","",'N-Bedarf SK'!B50)</f>
        <v/>
      </c>
      <c r="C52" s="49" t="str">
        <f>IF('N-Bedarf SK'!C50="","",'N-Bedarf SK'!C50)</f>
        <v/>
      </c>
      <c r="D52" s="88" t="str">
        <f>IF('N-Bedarf SK'!D50="","",'N-Bedarf SK'!D50)</f>
        <v/>
      </c>
      <c r="E52" s="49" t="str">
        <f>IF('N-Bedarf SK'!G50="","",'N-Bedarf SK'!G50)</f>
        <v/>
      </c>
      <c r="F52" s="50" t="str">
        <f>IF(OR(D52="Spargel 2. Standjahr",D52="Spargel 1. Standjahr"),78,IF(OR(D52="",D52="keine",E52=""),"",IF(D52="Wie Nbedarf",VLOOKUP('N-Bedarf SK'!D50,PSollSK,3,FALSE)*E52, VLOOKUP(D52,PSollSK,3,FALSE)*E52)))</f>
        <v/>
      </c>
      <c r="G52" s="50" t="str">
        <f>IF(OR(D52="",D52="keine",E52=""),"",IF(D52="Wie Nbedarf",VLOOKUP('N-Bedarf SK'!D50,PSollSK,4,FALSE)*E52, VLOOKUP(D52,PSollSK,4,FALSE)*E52))</f>
        <v/>
      </c>
      <c r="H52" s="88"/>
      <c r="I52" s="49"/>
      <c r="J52" s="50" t="str">
        <f t="shared" si="0"/>
        <v/>
      </c>
      <c r="K52" s="50" t="str">
        <f t="shared" si="2"/>
        <v/>
      </c>
      <c r="L52" s="88"/>
      <c r="M52" s="49"/>
      <c r="N52" s="50" t="str">
        <f t="shared" si="1"/>
        <v/>
      </c>
      <c r="O52" s="50" t="str">
        <f t="shared" si="3"/>
        <v/>
      </c>
      <c r="P52" s="51"/>
      <c r="Q52" s="78" t="s">
        <v>261</v>
      </c>
      <c r="R52" s="49"/>
      <c r="S52" s="32" t="str">
        <f>IF(R52="","C",INDEX(Gehaltsklassen!A$11:A$15,MATCH(R52,Gehaltsklassen!D$11:D$15,1),1))</f>
        <v>C</v>
      </c>
      <c r="T52" s="49"/>
      <c r="U52" s="32" t="str">
        <f>IF(T52="","C",IF(T52="","C",IF(Q52="I",INDEX(Gehaltsklassen!A$11:A$15,MATCH(T52,Gehaltsklassen!C$11:C$15,1),1),IF(Q52="II",INDEX(Gehaltsklassen!A$11:A$15,MATCH(T52,Gehaltsklassen!D$11:D$15,1),1),IF(Q52="III",INDEX(Gehaltsklassen!A$11:A$15,MATCH(T52,Gehaltsklassen!E$11:E$15,1),1),"Falsche Bodenart")))))</f>
        <v>C</v>
      </c>
      <c r="V52" s="52" t="str">
        <f>IF(OR(C52=""),"",SUM(F52,J52,N52)*VLOOKUP(S52,Gehaltsklassen!$B$34:$D$38,2,FALSE))</f>
        <v/>
      </c>
      <c r="W52" s="52" t="str">
        <f>IF(OR(C52=""),"",SUM(F52,J52,N52)*VLOOKUP(S52,Gehaltsklassen!$B$34:$D$38,2,FALSE)*C52)</f>
        <v/>
      </c>
      <c r="X52" s="52" t="str">
        <f>IF(OR(C52=""),"",SUM(F52,J52,N52)*VLOOKUP(S52,Gehaltsklassen!$B$34:$D$38,3,FALSE))</f>
        <v/>
      </c>
      <c r="Y52" s="52" t="str">
        <f>IF(OR(C52=""),"",SUM(F52,J52,N52)*VLOOKUP(S52,Gehaltsklassen!$B$34:$D$38,3,FALSE)*C52)</f>
        <v/>
      </c>
      <c r="Z52" s="54" t="str">
        <f>IF(OR(D52=""),"",(SUM(G52,K52,O52)*VLOOKUP(U52,Gehaltsklassen!$B$34:$D$38,2,FALSE)))</f>
        <v/>
      </c>
      <c r="AA52" s="54" t="str">
        <f>IF(OR(D52=""),"",(SUM(G52,K52,O52)*VLOOKUP(U52,Gehaltsklassen!$B$34:$D$38,2,FALSE))*C52)</f>
        <v/>
      </c>
      <c r="AB52" s="53" t="str">
        <f>IF(OR(C52=""),"",(SUM(G52,K52,O52)*VLOOKUP(U52,Gehaltsklassen!$B$34:$D$38,3,FALSE)))</f>
        <v/>
      </c>
      <c r="AC52" s="53" t="str">
        <f>IF(OR(C52=""),"",(SUM(G52,K52,O52)*VLOOKUP(U52,Gehaltsklassen!$B$34:$D$38,3,FALSE))*C52)</f>
        <v/>
      </c>
    </row>
    <row r="53" spans="1:29" ht="31.9" customHeight="1" x14ac:dyDescent="0.2">
      <c r="A53" s="74" t="str">
        <f>IF(C53="","",MAX($A$11:A52)+1)</f>
        <v/>
      </c>
      <c r="B53" s="75" t="str">
        <f>IF('N-Bedarf SK'!B51="","",'N-Bedarf SK'!B51)</f>
        <v/>
      </c>
      <c r="C53" s="49" t="str">
        <f>IF('N-Bedarf SK'!C51="","",'N-Bedarf SK'!C51)</f>
        <v/>
      </c>
      <c r="D53" s="88" t="str">
        <f>IF('N-Bedarf SK'!D51="","",'N-Bedarf SK'!D51)</f>
        <v/>
      </c>
      <c r="E53" s="49" t="str">
        <f>IF('N-Bedarf SK'!G51="","",'N-Bedarf SK'!G51)</f>
        <v/>
      </c>
      <c r="F53" s="50" t="str">
        <f>IF(OR(D53="Spargel 2. Standjahr",D53="Spargel 1. Standjahr"),78,IF(OR(D53="",D53="keine",E53=""),"",IF(D53="Wie Nbedarf",VLOOKUP('N-Bedarf SK'!D51,PSollSK,3,FALSE)*E53, VLOOKUP(D53,PSollSK,3,FALSE)*E53)))</f>
        <v/>
      </c>
      <c r="G53" s="50" t="str">
        <f>IF(OR(D53="",D53="keine",E53=""),"",IF(D53="Wie Nbedarf",VLOOKUP('N-Bedarf SK'!D51,PSollSK,4,FALSE)*E53, VLOOKUP(D53,PSollSK,4,FALSE)*E53))</f>
        <v/>
      </c>
      <c r="H53" s="88"/>
      <c r="I53" s="49"/>
      <c r="J53" s="50" t="str">
        <f t="shared" si="0"/>
        <v/>
      </c>
      <c r="K53" s="50" t="str">
        <f t="shared" si="2"/>
        <v/>
      </c>
      <c r="L53" s="88"/>
      <c r="M53" s="49"/>
      <c r="N53" s="50" t="str">
        <f t="shared" si="1"/>
        <v/>
      </c>
      <c r="O53" s="50" t="str">
        <f t="shared" si="3"/>
        <v/>
      </c>
      <c r="P53" s="51"/>
      <c r="Q53" s="78" t="s">
        <v>261</v>
      </c>
      <c r="R53" s="49"/>
      <c r="S53" s="32" t="str">
        <f>IF(R53="","C",INDEX(Gehaltsklassen!A$11:A$15,MATCH(R53,Gehaltsklassen!D$11:D$15,1),1))</f>
        <v>C</v>
      </c>
      <c r="T53" s="49"/>
      <c r="U53" s="32" t="str">
        <f>IF(T53="","C",IF(T53="","C",IF(Q53="I",INDEX(Gehaltsklassen!A$11:A$15,MATCH(T53,Gehaltsklassen!C$11:C$15,1),1),IF(Q53="II",INDEX(Gehaltsklassen!A$11:A$15,MATCH(T53,Gehaltsklassen!D$11:D$15,1),1),IF(Q53="III",INDEX(Gehaltsklassen!A$11:A$15,MATCH(T53,Gehaltsklassen!E$11:E$15,1),1),"Falsche Bodenart")))))</f>
        <v>C</v>
      </c>
      <c r="V53" s="52" t="str">
        <f>IF(OR(C53=""),"",SUM(F53,J53,N53)*VLOOKUP(S53,Gehaltsklassen!$B$34:$D$38,2,FALSE))</f>
        <v/>
      </c>
      <c r="W53" s="52" t="str">
        <f>IF(OR(C53=""),"",SUM(F53,J53,N53)*VLOOKUP(S53,Gehaltsklassen!$B$34:$D$38,2,FALSE)*C53)</f>
        <v/>
      </c>
      <c r="X53" s="52" t="str">
        <f>IF(OR(C53=""),"",SUM(F53,J53,N53)*VLOOKUP(S53,Gehaltsklassen!$B$34:$D$38,3,FALSE))</f>
        <v/>
      </c>
      <c r="Y53" s="52" t="str">
        <f>IF(OR(C53=""),"",SUM(F53,J53,N53)*VLOOKUP(S53,Gehaltsklassen!$B$34:$D$38,3,FALSE)*C53)</f>
        <v/>
      </c>
      <c r="Z53" s="54" t="str">
        <f>IF(OR(D53=""),"",(SUM(G53,K53,O53)*VLOOKUP(U53,Gehaltsklassen!$B$34:$D$38,2,FALSE)))</f>
        <v/>
      </c>
      <c r="AA53" s="54" t="str">
        <f>IF(OR(D53=""),"",(SUM(G53,K53,O53)*VLOOKUP(U53,Gehaltsklassen!$B$34:$D$38,2,FALSE))*C53)</f>
        <v/>
      </c>
      <c r="AB53" s="53" t="str">
        <f>IF(OR(C53=""),"",(SUM(G53,K53,O53)*VLOOKUP(U53,Gehaltsklassen!$B$34:$D$38,3,FALSE)))</f>
        <v/>
      </c>
      <c r="AC53" s="53" t="str">
        <f>IF(OR(C53=""),"",(SUM(G53,K53,O53)*VLOOKUP(U53,Gehaltsklassen!$B$34:$D$38,3,FALSE))*C53)</f>
        <v/>
      </c>
    </row>
    <row r="54" spans="1:29" ht="31.9" customHeight="1" x14ac:dyDescent="0.2">
      <c r="A54" s="74" t="str">
        <f>IF(C54="","",MAX($A$11:A53)+1)</f>
        <v/>
      </c>
      <c r="B54" s="75" t="str">
        <f>IF('N-Bedarf SK'!B52="","",'N-Bedarf SK'!B52)</f>
        <v/>
      </c>
      <c r="C54" s="49" t="str">
        <f>IF('N-Bedarf SK'!C52="","",'N-Bedarf SK'!C52)</f>
        <v/>
      </c>
      <c r="D54" s="88" t="str">
        <f>IF('N-Bedarf SK'!D52="","",'N-Bedarf SK'!D52)</f>
        <v/>
      </c>
      <c r="E54" s="49" t="str">
        <f>IF('N-Bedarf SK'!G52="","",'N-Bedarf SK'!G52)</f>
        <v/>
      </c>
      <c r="F54" s="50" t="str">
        <f>IF(OR(D54="Spargel 2. Standjahr",D54="Spargel 1. Standjahr"),78,IF(OR(D54="",D54="keine",E54=""),"",IF(D54="Wie Nbedarf",VLOOKUP('N-Bedarf SK'!D52,PSollSK,3,FALSE)*E54, VLOOKUP(D54,PSollSK,3,FALSE)*E54)))</f>
        <v/>
      </c>
      <c r="G54" s="50" t="str">
        <f>IF(OR(D54="",D54="keine",E54=""),"",IF(D54="Wie Nbedarf",VLOOKUP('N-Bedarf SK'!D52,PSollSK,4,FALSE)*E54, VLOOKUP(D54,PSollSK,4,FALSE)*E54))</f>
        <v/>
      </c>
      <c r="H54" s="88"/>
      <c r="I54" s="49"/>
      <c r="J54" s="50" t="str">
        <f t="shared" si="0"/>
        <v/>
      </c>
      <c r="K54" s="50" t="str">
        <f t="shared" si="2"/>
        <v/>
      </c>
      <c r="L54" s="88"/>
      <c r="M54" s="49"/>
      <c r="N54" s="50" t="str">
        <f t="shared" si="1"/>
        <v/>
      </c>
      <c r="O54" s="50" t="str">
        <f t="shared" si="3"/>
        <v/>
      </c>
      <c r="P54" s="51"/>
      <c r="Q54" s="78" t="s">
        <v>261</v>
      </c>
      <c r="R54" s="49"/>
      <c r="S54" s="32" t="str">
        <f>IF(R54="","C",INDEX(Gehaltsklassen!A$11:A$15,MATCH(R54,Gehaltsklassen!D$11:D$15,1),1))</f>
        <v>C</v>
      </c>
      <c r="T54" s="49"/>
      <c r="U54" s="32" t="str">
        <f>IF(T54="","C",IF(T54="","C",IF(Q54="I",INDEX(Gehaltsklassen!A$11:A$15,MATCH(T54,Gehaltsklassen!C$11:C$15,1),1),IF(Q54="II",INDEX(Gehaltsklassen!A$11:A$15,MATCH(T54,Gehaltsklassen!D$11:D$15,1),1),IF(Q54="III",INDEX(Gehaltsklassen!A$11:A$15,MATCH(T54,Gehaltsklassen!E$11:E$15,1),1),"Falsche Bodenart")))))</f>
        <v>C</v>
      </c>
      <c r="V54" s="52" t="str">
        <f>IF(OR(C54=""),"",SUM(F54,J54,N54)*VLOOKUP(S54,Gehaltsklassen!$B$34:$D$38,2,FALSE))</f>
        <v/>
      </c>
      <c r="W54" s="52" t="str">
        <f>IF(OR(C54=""),"",SUM(F54,J54,N54)*VLOOKUP(S54,Gehaltsklassen!$B$34:$D$38,2,FALSE)*C54)</f>
        <v/>
      </c>
      <c r="X54" s="52" t="str">
        <f>IF(OR(C54=""),"",SUM(F54,J54,N54)*VLOOKUP(S54,Gehaltsklassen!$B$34:$D$38,3,FALSE))</f>
        <v/>
      </c>
      <c r="Y54" s="52" t="str">
        <f>IF(OR(C54=""),"",SUM(F54,J54,N54)*VLOOKUP(S54,Gehaltsklassen!$B$34:$D$38,3,FALSE)*C54)</f>
        <v/>
      </c>
      <c r="Z54" s="54" t="str">
        <f>IF(OR(D54=""),"",(SUM(G54,K54,O54)*VLOOKUP(U54,Gehaltsklassen!$B$34:$D$38,2,FALSE)))</f>
        <v/>
      </c>
      <c r="AA54" s="54" t="str">
        <f>IF(OR(D54=""),"",(SUM(G54,K54,O54)*VLOOKUP(U54,Gehaltsklassen!$B$34:$D$38,2,FALSE))*C54)</f>
        <v/>
      </c>
      <c r="AB54" s="53" t="str">
        <f>IF(OR(C54=""),"",(SUM(G54,K54,O54)*VLOOKUP(U54,Gehaltsklassen!$B$34:$D$38,3,FALSE)))</f>
        <v/>
      </c>
      <c r="AC54" s="53" t="str">
        <f>IF(OR(C54=""),"",(SUM(G54,K54,O54)*VLOOKUP(U54,Gehaltsklassen!$B$34:$D$38,3,FALSE))*C54)</f>
        <v/>
      </c>
    </row>
    <row r="55" spans="1:29" ht="31.9" customHeight="1" x14ac:dyDescent="0.2">
      <c r="A55" s="74" t="str">
        <f>IF(C55="","",MAX($A$11:A54)+1)</f>
        <v/>
      </c>
      <c r="B55" s="75" t="str">
        <f>IF('N-Bedarf SK'!B53="","",'N-Bedarf SK'!B53)</f>
        <v/>
      </c>
      <c r="C55" s="49" t="str">
        <f>IF('N-Bedarf SK'!C53="","",'N-Bedarf SK'!C53)</f>
        <v/>
      </c>
      <c r="D55" s="88" t="str">
        <f>IF('N-Bedarf SK'!D53="","",'N-Bedarf SK'!D53)</f>
        <v/>
      </c>
      <c r="E55" s="49" t="str">
        <f>IF('N-Bedarf SK'!G53="","",'N-Bedarf SK'!G53)</f>
        <v/>
      </c>
      <c r="F55" s="50" t="str">
        <f>IF(OR(D55="Spargel 2. Standjahr",D55="Spargel 1. Standjahr"),78,IF(OR(D55="",D55="keine",E55=""),"",IF(D55="Wie Nbedarf",VLOOKUP('N-Bedarf SK'!D53,PSollSK,3,FALSE)*E55, VLOOKUP(D55,PSollSK,3,FALSE)*E55)))</f>
        <v/>
      </c>
      <c r="G55" s="50" t="str">
        <f>IF(OR(D55="",D55="keine",E55=""),"",IF(D55="Wie Nbedarf",VLOOKUP('N-Bedarf SK'!D53,PSollSK,4,FALSE)*E55, VLOOKUP(D55,PSollSK,4,FALSE)*E55))</f>
        <v/>
      </c>
      <c r="H55" s="88"/>
      <c r="I55" s="49"/>
      <c r="J55" s="50" t="str">
        <f t="shared" si="0"/>
        <v/>
      </c>
      <c r="K55" s="50" t="str">
        <f t="shared" si="2"/>
        <v/>
      </c>
      <c r="L55" s="88"/>
      <c r="M55" s="49"/>
      <c r="N55" s="50" t="str">
        <f t="shared" si="1"/>
        <v/>
      </c>
      <c r="O55" s="50" t="str">
        <f t="shared" si="3"/>
        <v/>
      </c>
      <c r="P55" s="51"/>
      <c r="Q55" s="78" t="s">
        <v>261</v>
      </c>
      <c r="R55" s="49"/>
      <c r="S55" s="32" t="str">
        <f>IF(R55="","C",INDEX(Gehaltsklassen!A$11:A$15,MATCH(R55,Gehaltsklassen!D$11:D$15,1),1))</f>
        <v>C</v>
      </c>
      <c r="T55" s="49"/>
      <c r="U55" s="32" t="str">
        <f>IF(T55="","C",IF(T55="","C",IF(Q55="I",INDEX(Gehaltsklassen!A$11:A$15,MATCH(T55,Gehaltsklassen!C$11:C$15,1),1),IF(Q55="II",INDEX(Gehaltsklassen!A$11:A$15,MATCH(T55,Gehaltsklassen!D$11:D$15,1),1),IF(Q55="III",INDEX(Gehaltsklassen!A$11:A$15,MATCH(T55,Gehaltsklassen!E$11:E$15,1),1),"Falsche Bodenart")))))</f>
        <v>C</v>
      </c>
      <c r="V55" s="52" t="str">
        <f>IF(OR(C55=""),"",SUM(F55,J55,N55)*VLOOKUP(S55,Gehaltsklassen!$B$34:$D$38,2,FALSE))</f>
        <v/>
      </c>
      <c r="W55" s="52" t="str">
        <f>IF(OR(C55=""),"",SUM(F55,J55,N55)*VLOOKUP(S55,Gehaltsklassen!$B$34:$D$38,2,FALSE)*C55)</f>
        <v/>
      </c>
      <c r="X55" s="52" t="str">
        <f>IF(OR(C55=""),"",SUM(F55,J55,N55)*VLOOKUP(S55,Gehaltsklassen!$B$34:$D$38,3,FALSE))</f>
        <v/>
      </c>
      <c r="Y55" s="52" t="str">
        <f>IF(OR(C55=""),"",SUM(F55,J55,N55)*VLOOKUP(S55,Gehaltsklassen!$B$34:$D$38,3,FALSE)*C55)</f>
        <v/>
      </c>
      <c r="Z55" s="54" t="str">
        <f>IF(OR(D55=""),"",(SUM(G55,K55,O55)*VLOOKUP(U55,Gehaltsklassen!$B$34:$D$38,2,FALSE)))</f>
        <v/>
      </c>
      <c r="AA55" s="54" t="str">
        <f>IF(OR(D55=""),"",(SUM(G55,K55,O55)*VLOOKUP(U55,Gehaltsklassen!$B$34:$D$38,2,FALSE))*C55)</f>
        <v/>
      </c>
      <c r="AB55" s="53" t="str">
        <f>IF(OR(C55=""),"",(SUM(G55,K55,O55)*VLOOKUP(U55,Gehaltsklassen!$B$34:$D$38,3,FALSE)))</f>
        <v/>
      </c>
      <c r="AC55" s="53" t="str">
        <f>IF(OR(C55=""),"",(SUM(G55,K55,O55)*VLOOKUP(U55,Gehaltsklassen!$B$34:$D$38,3,FALSE))*C55)</f>
        <v/>
      </c>
    </row>
    <row r="56" spans="1:29" ht="31.9" customHeight="1" x14ac:dyDescent="0.2">
      <c r="A56" s="74" t="str">
        <f>IF(C56="","",MAX($A$11:A55)+1)</f>
        <v/>
      </c>
      <c r="B56" s="75" t="str">
        <f>IF('N-Bedarf SK'!B54="","",'N-Bedarf SK'!B54)</f>
        <v/>
      </c>
      <c r="C56" s="49" t="str">
        <f>IF('N-Bedarf SK'!C54="","",'N-Bedarf SK'!C54)</f>
        <v/>
      </c>
      <c r="D56" s="88" t="str">
        <f>IF('N-Bedarf SK'!D54="","",'N-Bedarf SK'!D54)</f>
        <v/>
      </c>
      <c r="E56" s="49" t="str">
        <f>IF('N-Bedarf SK'!G54="","",'N-Bedarf SK'!G54)</f>
        <v/>
      </c>
      <c r="F56" s="50" t="str">
        <f>IF(OR(D56="Spargel 2. Standjahr",D56="Spargel 1. Standjahr"),78,IF(OR(D56="",D56="keine",E56=""),"",IF(D56="Wie Nbedarf",VLOOKUP('N-Bedarf SK'!D54,PSollSK,3,FALSE)*E56, VLOOKUP(D56,PSollSK,3,FALSE)*E56)))</f>
        <v/>
      </c>
      <c r="G56" s="50" t="str">
        <f>IF(OR(D56="",D56="keine",E56=""),"",IF(D56="Wie Nbedarf",VLOOKUP('N-Bedarf SK'!D54,PSollSK,4,FALSE)*E56, VLOOKUP(D56,PSollSK,4,FALSE)*E56))</f>
        <v/>
      </c>
      <c r="H56" s="88"/>
      <c r="I56" s="49"/>
      <c r="J56" s="50" t="str">
        <f t="shared" si="0"/>
        <v/>
      </c>
      <c r="K56" s="50" t="str">
        <f t="shared" si="2"/>
        <v/>
      </c>
      <c r="L56" s="88"/>
      <c r="M56" s="49"/>
      <c r="N56" s="50" t="str">
        <f t="shared" si="1"/>
        <v/>
      </c>
      <c r="O56" s="50" t="str">
        <f t="shared" si="3"/>
        <v/>
      </c>
      <c r="P56" s="51"/>
      <c r="Q56" s="78" t="s">
        <v>261</v>
      </c>
      <c r="R56" s="49"/>
      <c r="S56" s="32" t="str">
        <f>IF(R56="","C",INDEX(Gehaltsklassen!A$11:A$15,MATCH(R56,Gehaltsklassen!D$11:D$15,1),1))</f>
        <v>C</v>
      </c>
      <c r="T56" s="49"/>
      <c r="U56" s="32" t="str">
        <f>IF(T56="","C",IF(T56="","C",IF(Q56="I",INDEX(Gehaltsklassen!A$11:A$15,MATCH(T56,Gehaltsklassen!C$11:C$15,1),1),IF(Q56="II",INDEX(Gehaltsklassen!A$11:A$15,MATCH(T56,Gehaltsklassen!D$11:D$15,1),1),IF(Q56="III",INDEX(Gehaltsklassen!A$11:A$15,MATCH(T56,Gehaltsklassen!E$11:E$15,1),1),"Falsche Bodenart")))))</f>
        <v>C</v>
      </c>
      <c r="V56" s="52" t="str">
        <f>IF(OR(C56=""),"",SUM(F56,J56,N56)*VLOOKUP(S56,Gehaltsklassen!$B$34:$D$38,2,FALSE))</f>
        <v/>
      </c>
      <c r="W56" s="52" t="str">
        <f>IF(OR(C56=""),"",SUM(F56,J56,N56)*VLOOKUP(S56,Gehaltsklassen!$B$34:$D$38,2,FALSE)*C56)</f>
        <v/>
      </c>
      <c r="X56" s="52" t="str">
        <f>IF(OR(C56=""),"",SUM(F56,J56,N56)*VLOOKUP(S56,Gehaltsklassen!$B$34:$D$38,3,FALSE))</f>
        <v/>
      </c>
      <c r="Y56" s="52" t="str">
        <f>IF(OR(C56=""),"",SUM(F56,J56,N56)*VLOOKUP(S56,Gehaltsklassen!$B$34:$D$38,3,FALSE)*C56)</f>
        <v/>
      </c>
      <c r="Z56" s="54" t="str">
        <f>IF(OR(D56=""),"",(SUM(G56,K56,O56)*VLOOKUP(U56,Gehaltsklassen!$B$34:$D$38,2,FALSE)))</f>
        <v/>
      </c>
      <c r="AA56" s="54" t="str">
        <f>IF(OR(D56=""),"",(SUM(G56,K56,O56)*VLOOKUP(U56,Gehaltsklassen!$B$34:$D$38,2,FALSE))*C56)</f>
        <v/>
      </c>
      <c r="AB56" s="53" t="str">
        <f>IF(OR(C56=""),"",(SUM(G56,K56,O56)*VLOOKUP(U56,Gehaltsklassen!$B$34:$D$38,3,FALSE)))</f>
        <v/>
      </c>
      <c r="AC56" s="53" t="str">
        <f>IF(OR(C56=""),"",(SUM(G56,K56,O56)*VLOOKUP(U56,Gehaltsklassen!$B$34:$D$38,3,FALSE))*C56)</f>
        <v/>
      </c>
    </row>
    <row r="57" spans="1:29" ht="31.9" customHeight="1" x14ac:dyDescent="0.2">
      <c r="A57" s="74" t="str">
        <f>IF(C57="","",MAX($A$11:A56)+1)</f>
        <v/>
      </c>
      <c r="B57" s="75" t="str">
        <f>IF('N-Bedarf SK'!B55="","",'N-Bedarf SK'!B55)</f>
        <v/>
      </c>
      <c r="C57" s="49" t="str">
        <f>IF('N-Bedarf SK'!C55="","",'N-Bedarf SK'!C55)</f>
        <v/>
      </c>
      <c r="D57" s="88" t="str">
        <f>IF('N-Bedarf SK'!D55="","",'N-Bedarf SK'!D55)</f>
        <v/>
      </c>
      <c r="E57" s="49" t="str">
        <f>IF('N-Bedarf SK'!G55="","",'N-Bedarf SK'!G55)</f>
        <v/>
      </c>
      <c r="F57" s="50" t="str">
        <f>IF(OR(D57="Spargel 2. Standjahr",D57="Spargel 1. Standjahr"),78,IF(OR(D57="",D57="keine",E57=""),"",IF(D57="Wie Nbedarf",VLOOKUP('N-Bedarf SK'!D55,PSollSK,3,FALSE)*E57, VLOOKUP(D57,PSollSK,3,FALSE)*E57)))</f>
        <v/>
      </c>
      <c r="G57" s="50" t="str">
        <f>IF(OR(D57="",D57="keine",E57=""),"",IF(D57="Wie Nbedarf",VLOOKUP('N-Bedarf SK'!D55,PSollSK,4,FALSE)*E57, VLOOKUP(D57,PSollSK,4,FALSE)*E57))</f>
        <v/>
      </c>
      <c r="H57" s="88"/>
      <c r="I57" s="49"/>
      <c r="J57" s="50" t="str">
        <f t="shared" si="0"/>
        <v/>
      </c>
      <c r="K57" s="50" t="str">
        <f t="shared" si="2"/>
        <v/>
      </c>
      <c r="L57" s="88"/>
      <c r="M57" s="49"/>
      <c r="N57" s="50" t="str">
        <f t="shared" si="1"/>
        <v/>
      </c>
      <c r="O57" s="50" t="str">
        <f t="shared" si="3"/>
        <v/>
      </c>
      <c r="P57" s="51"/>
      <c r="Q57" s="78" t="s">
        <v>261</v>
      </c>
      <c r="R57" s="49"/>
      <c r="S57" s="32" t="str">
        <f>IF(R57="","C",INDEX(Gehaltsklassen!A$11:A$15,MATCH(R57,Gehaltsklassen!D$11:D$15,1),1))</f>
        <v>C</v>
      </c>
      <c r="T57" s="49"/>
      <c r="U57" s="32" t="str">
        <f>IF(T57="","C",IF(T57="","C",IF(Q57="I",INDEX(Gehaltsklassen!A$11:A$15,MATCH(T57,Gehaltsklassen!C$11:C$15,1),1),IF(Q57="II",INDEX(Gehaltsklassen!A$11:A$15,MATCH(T57,Gehaltsklassen!D$11:D$15,1),1),IF(Q57="III",INDEX(Gehaltsklassen!A$11:A$15,MATCH(T57,Gehaltsklassen!E$11:E$15,1),1),"Falsche Bodenart")))))</f>
        <v>C</v>
      </c>
      <c r="V57" s="52" t="str">
        <f>IF(OR(C57=""),"",SUM(F57,J57,N57)*VLOOKUP(S57,Gehaltsklassen!$B$34:$D$38,2,FALSE))</f>
        <v/>
      </c>
      <c r="W57" s="52" t="str">
        <f>IF(OR(C57=""),"",SUM(F57,J57,N57)*VLOOKUP(S57,Gehaltsklassen!$B$34:$D$38,2,FALSE)*C57)</f>
        <v/>
      </c>
      <c r="X57" s="52" t="str">
        <f>IF(OR(C57=""),"",SUM(F57,J57,N57)*VLOOKUP(S57,Gehaltsklassen!$B$34:$D$38,3,FALSE))</f>
        <v/>
      </c>
      <c r="Y57" s="52" t="str">
        <f>IF(OR(C57=""),"",SUM(F57,J57,N57)*VLOOKUP(S57,Gehaltsklassen!$B$34:$D$38,3,FALSE)*C57)</f>
        <v/>
      </c>
      <c r="Z57" s="54" t="str">
        <f>IF(OR(D57=""),"",(SUM(G57,K57,O57)*VLOOKUP(U57,Gehaltsklassen!$B$34:$D$38,2,FALSE)))</f>
        <v/>
      </c>
      <c r="AA57" s="54" t="str">
        <f>IF(OR(D57=""),"",(SUM(G57,K57,O57)*VLOOKUP(U57,Gehaltsklassen!$B$34:$D$38,2,FALSE))*C57)</f>
        <v/>
      </c>
      <c r="AB57" s="53" t="str">
        <f>IF(OR(C57=""),"",(SUM(G57,K57,O57)*VLOOKUP(U57,Gehaltsklassen!$B$34:$D$38,3,FALSE)))</f>
        <v/>
      </c>
      <c r="AC57" s="53" t="str">
        <f>IF(OR(C57=""),"",(SUM(G57,K57,O57)*VLOOKUP(U57,Gehaltsklassen!$B$34:$D$38,3,FALSE))*C57)</f>
        <v/>
      </c>
    </row>
    <row r="58" spans="1:29" ht="31.9" customHeight="1" x14ac:dyDescent="0.2">
      <c r="A58" s="74" t="str">
        <f>IF(C58="","",MAX($A$11:A57)+1)</f>
        <v/>
      </c>
      <c r="B58" s="75" t="str">
        <f>IF('N-Bedarf SK'!B56="","",'N-Bedarf SK'!B56)</f>
        <v/>
      </c>
      <c r="C58" s="49" t="str">
        <f>IF('N-Bedarf SK'!C56="","",'N-Bedarf SK'!C56)</f>
        <v/>
      </c>
      <c r="D58" s="88" t="str">
        <f>IF('N-Bedarf SK'!D56="","",'N-Bedarf SK'!D56)</f>
        <v/>
      </c>
      <c r="E58" s="49" t="str">
        <f>IF('N-Bedarf SK'!G56="","",'N-Bedarf SK'!G56)</f>
        <v/>
      </c>
      <c r="F58" s="50" t="str">
        <f>IF(OR(D58="Spargel 2. Standjahr",D58="Spargel 1. Standjahr"),78,IF(OR(D58="",D58="keine",E58=""),"",IF(D58="Wie Nbedarf",VLOOKUP('N-Bedarf SK'!D56,PSollSK,3,FALSE)*E58, VLOOKUP(D58,PSollSK,3,FALSE)*E58)))</f>
        <v/>
      </c>
      <c r="G58" s="50" t="str">
        <f>IF(OR(D58="",D58="keine",E58=""),"",IF(D58="Wie Nbedarf",VLOOKUP('N-Bedarf SK'!D56,PSollSK,4,FALSE)*E58, VLOOKUP(D58,PSollSK,4,FALSE)*E58))</f>
        <v/>
      </c>
      <c r="H58" s="88"/>
      <c r="I58" s="49"/>
      <c r="J58" s="50" t="str">
        <f t="shared" si="0"/>
        <v/>
      </c>
      <c r="K58" s="50" t="str">
        <f t="shared" si="2"/>
        <v/>
      </c>
      <c r="L58" s="88"/>
      <c r="M58" s="49"/>
      <c r="N58" s="50" t="str">
        <f t="shared" si="1"/>
        <v/>
      </c>
      <c r="O58" s="50" t="str">
        <f t="shared" si="3"/>
        <v/>
      </c>
      <c r="P58" s="51"/>
      <c r="Q58" s="78" t="s">
        <v>261</v>
      </c>
      <c r="R58" s="49"/>
      <c r="S58" s="32" t="str">
        <f>IF(R58="","C",INDEX(Gehaltsklassen!A$11:A$15,MATCH(R58,Gehaltsklassen!D$11:D$15,1),1))</f>
        <v>C</v>
      </c>
      <c r="T58" s="49"/>
      <c r="U58" s="32" t="str">
        <f>IF(T58="","C",IF(T58="","C",IF(Q58="I",INDEX(Gehaltsklassen!A$11:A$15,MATCH(T58,Gehaltsklassen!C$11:C$15,1),1),IF(Q58="II",INDEX(Gehaltsklassen!A$11:A$15,MATCH(T58,Gehaltsklassen!D$11:D$15,1),1),IF(Q58="III",INDEX(Gehaltsklassen!A$11:A$15,MATCH(T58,Gehaltsklassen!E$11:E$15,1),1),"Falsche Bodenart")))))</f>
        <v>C</v>
      </c>
      <c r="V58" s="52" t="str">
        <f>IF(OR(C58=""),"",SUM(F58,J58,N58)*VLOOKUP(S58,Gehaltsklassen!$B$34:$D$38,2,FALSE))</f>
        <v/>
      </c>
      <c r="W58" s="52" t="str">
        <f>IF(OR(C58=""),"",SUM(F58,J58,N58)*VLOOKUP(S58,Gehaltsklassen!$B$34:$D$38,2,FALSE)*C58)</f>
        <v/>
      </c>
      <c r="X58" s="52" t="str">
        <f>IF(OR(C58=""),"",SUM(F58,J58,N58)*VLOOKUP(S58,Gehaltsklassen!$B$34:$D$38,3,FALSE))</f>
        <v/>
      </c>
      <c r="Y58" s="52" t="str">
        <f>IF(OR(C58=""),"",SUM(F58,J58,N58)*VLOOKUP(S58,Gehaltsklassen!$B$34:$D$38,3,FALSE)*C58)</f>
        <v/>
      </c>
      <c r="Z58" s="54" t="str">
        <f>IF(OR(D58=""),"",(SUM(G58,K58,O58)*VLOOKUP(U58,Gehaltsklassen!$B$34:$D$38,2,FALSE)))</f>
        <v/>
      </c>
      <c r="AA58" s="54" t="str">
        <f>IF(OR(D58=""),"",(SUM(G58,K58,O58)*VLOOKUP(U58,Gehaltsklassen!$B$34:$D$38,2,FALSE))*C58)</f>
        <v/>
      </c>
      <c r="AB58" s="53" t="str">
        <f>IF(OR(C58=""),"",(SUM(G58,K58,O58)*VLOOKUP(U58,Gehaltsklassen!$B$34:$D$38,3,FALSE)))</f>
        <v/>
      </c>
      <c r="AC58" s="53" t="str">
        <f>IF(OR(C58=""),"",(SUM(G58,K58,O58)*VLOOKUP(U58,Gehaltsklassen!$B$34:$D$38,3,FALSE))*C58)</f>
        <v/>
      </c>
    </row>
    <row r="59" spans="1:29" ht="31.9" customHeight="1" x14ac:dyDescent="0.2">
      <c r="A59" s="74" t="str">
        <f>IF(C59="","",MAX($A$11:A58)+1)</f>
        <v/>
      </c>
      <c r="B59" s="75" t="str">
        <f>IF('N-Bedarf SK'!B57="","",'N-Bedarf SK'!B57)</f>
        <v/>
      </c>
      <c r="C59" s="49" t="str">
        <f>IF('N-Bedarf SK'!C57="","",'N-Bedarf SK'!C57)</f>
        <v/>
      </c>
      <c r="D59" s="88" t="str">
        <f>IF('N-Bedarf SK'!D57="","",'N-Bedarf SK'!D57)</f>
        <v/>
      </c>
      <c r="E59" s="49" t="str">
        <f>IF('N-Bedarf SK'!G57="","",'N-Bedarf SK'!G57)</f>
        <v/>
      </c>
      <c r="F59" s="50" t="str">
        <f>IF(OR(D59="Spargel 2. Standjahr",D59="Spargel 1. Standjahr"),78,IF(OR(D59="",D59="keine",E59=""),"",IF(D59="Wie Nbedarf",VLOOKUP('N-Bedarf SK'!D57,PSollSK,3,FALSE)*E59, VLOOKUP(D59,PSollSK,3,FALSE)*E59)))</f>
        <v/>
      </c>
      <c r="G59" s="50" t="str">
        <f>IF(OR(D59="",D59="keine",E59=""),"",IF(D59="Wie Nbedarf",VLOOKUP('N-Bedarf SK'!D57,PSollSK,4,FALSE)*E59, VLOOKUP(D59,PSollSK,4,FALSE)*E59))</f>
        <v/>
      </c>
      <c r="H59" s="88"/>
      <c r="I59" s="49"/>
      <c r="J59" s="50" t="str">
        <f t="shared" si="0"/>
        <v/>
      </c>
      <c r="K59" s="50" t="str">
        <f t="shared" si="2"/>
        <v/>
      </c>
      <c r="L59" s="88"/>
      <c r="M59" s="49"/>
      <c r="N59" s="50" t="str">
        <f t="shared" si="1"/>
        <v/>
      </c>
      <c r="O59" s="50" t="str">
        <f t="shared" si="3"/>
        <v/>
      </c>
      <c r="P59" s="51"/>
      <c r="Q59" s="78" t="s">
        <v>261</v>
      </c>
      <c r="R59" s="49"/>
      <c r="S59" s="32" t="str">
        <f>IF(R59="","C",INDEX(Gehaltsklassen!A$11:A$15,MATCH(R59,Gehaltsklassen!D$11:D$15,1),1))</f>
        <v>C</v>
      </c>
      <c r="T59" s="49"/>
      <c r="U59" s="32" t="str">
        <f>IF(T59="","C",IF(T59="","C",IF(Q59="I",INDEX(Gehaltsklassen!A$11:A$15,MATCH(T59,Gehaltsklassen!C$11:C$15,1),1),IF(Q59="II",INDEX(Gehaltsklassen!A$11:A$15,MATCH(T59,Gehaltsklassen!D$11:D$15,1),1),IF(Q59="III",INDEX(Gehaltsklassen!A$11:A$15,MATCH(T59,Gehaltsklassen!E$11:E$15,1),1),"Falsche Bodenart")))))</f>
        <v>C</v>
      </c>
      <c r="V59" s="52" t="str">
        <f>IF(OR(C59=""),"",SUM(F59,J59,N59)*VLOOKUP(S59,Gehaltsklassen!$B$34:$D$38,2,FALSE))</f>
        <v/>
      </c>
      <c r="W59" s="52" t="str">
        <f>IF(OR(C59=""),"",SUM(F59,J59,N59)*VLOOKUP(S59,Gehaltsklassen!$B$34:$D$38,2,FALSE)*C59)</f>
        <v/>
      </c>
      <c r="X59" s="52" t="str">
        <f>IF(OR(C59=""),"",SUM(F59,J59,N59)*VLOOKUP(S59,Gehaltsklassen!$B$34:$D$38,3,FALSE))</f>
        <v/>
      </c>
      <c r="Y59" s="52" t="str">
        <f>IF(OR(C59=""),"",SUM(F59,J59,N59)*VLOOKUP(S59,Gehaltsklassen!$B$34:$D$38,3,FALSE)*C59)</f>
        <v/>
      </c>
      <c r="Z59" s="54" t="str">
        <f>IF(OR(D59=""),"",(SUM(G59,K59,O59)*VLOOKUP(U59,Gehaltsklassen!$B$34:$D$38,2,FALSE)))</f>
        <v/>
      </c>
      <c r="AA59" s="54" t="str">
        <f>IF(OR(D59=""),"",(SUM(G59,K59,O59)*VLOOKUP(U59,Gehaltsklassen!$B$34:$D$38,2,FALSE))*C59)</f>
        <v/>
      </c>
      <c r="AB59" s="53" t="str">
        <f>IF(OR(C59=""),"",(SUM(G59,K59,O59)*VLOOKUP(U59,Gehaltsklassen!$B$34:$D$38,3,FALSE)))</f>
        <v/>
      </c>
      <c r="AC59" s="53" t="str">
        <f>IF(OR(C59=""),"",(SUM(G59,K59,O59)*VLOOKUP(U59,Gehaltsklassen!$B$34:$D$38,3,FALSE))*C59)</f>
        <v/>
      </c>
    </row>
    <row r="60" spans="1:29" ht="31.9" customHeight="1" x14ac:dyDescent="0.2">
      <c r="A60" s="74" t="str">
        <f>IF(C60="","",MAX($A$11:A59)+1)</f>
        <v/>
      </c>
      <c r="B60" s="75" t="str">
        <f>IF('N-Bedarf SK'!B58="","",'N-Bedarf SK'!B58)</f>
        <v/>
      </c>
      <c r="C60" s="49" t="str">
        <f>IF('N-Bedarf SK'!C58="","",'N-Bedarf SK'!C58)</f>
        <v/>
      </c>
      <c r="D60" s="88" t="str">
        <f>IF('N-Bedarf SK'!D58="","",'N-Bedarf SK'!D58)</f>
        <v/>
      </c>
      <c r="E60" s="49" t="str">
        <f>IF('N-Bedarf SK'!G58="","",'N-Bedarf SK'!G58)</f>
        <v/>
      </c>
      <c r="F60" s="50" t="str">
        <f>IF(OR(D60="Spargel 2. Standjahr",D60="Spargel 1. Standjahr"),78,IF(OR(D60="",D60="keine",E60=""),"",IF(D60="Wie Nbedarf",VLOOKUP('N-Bedarf SK'!D58,PSollSK,3,FALSE)*E60, VLOOKUP(D60,PSollSK,3,FALSE)*E60)))</f>
        <v/>
      </c>
      <c r="G60" s="50" t="str">
        <f>IF(OR(D60="",D60="keine",E60=""),"",IF(D60="Wie Nbedarf",VLOOKUP('N-Bedarf SK'!D58,PSollSK,4,FALSE)*E60, VLOOKUP(D60,PSollSK,4,FALSE)*E60))</f>
        <v/>
      </c>
      <c r="H60" s="88"/>
      <c r="I60" s="49"/>
      <c r="J60" s="50" t="str">
        <f t="shared" si="0"/>
        <v/>
      </c>
      <c r="K60" s="50" t="str">
        <f t="shared" si="2"/>
        <v/>
      </c>
      <c r="L60" s="88"/>
      <c r="M60" s="49"/>
      <c r="N60" s="50" t="str">
        <f t="shared" si="1"/>
        <v/>
      </c>
      <c r="O60" s="50" t="str">
        <f t="shared" si="3"/>
        <v/>
      </c>
      <c r="P60" s="51"/>
      <c r="Q60" s="78" t="s">
        <v>261</v>
      </c>
      <c r="R60" s="49"/>
      <c r="S60" s="32" t="str">
        <f>IF(R60="","C",INDEX(Gehaltsklassen!A$11:A$15,MATCH(R60,Gehaltsklassen!D$11:D$15,1),1))</f>
        <v>C</v>
      </c>
      <c r="T60" s="49"/>
      <c r="U60" s="32" t="str">
        <f>IF(T60="","C",IF(T60="","C",IF(Q60="I",INDEX(Gehaltsklassen!A$11:A$15,MATCH(T60,Gehaltsklassen!C$11:C$15,1),1),IF(Q60="II",INDEX(Gehaltsklassen!A$11:A$15,MATCH(T60,Gehaltsklassen!D$11:D$15,1),1),IF(Q60="III",INDEX(Gehaltsklassen!A$11:A$15,MATCH(T60,Gehaltsklassen!E$11:E$15,1),1),"Falsche Bodenart")))))</f>
        <v>C</v>
      </c>
      <c r="V60" s="52" t="str">
        <f>IF(OR(C60=""),"",SUM(F60,J60,N60)*VLOOKUP(S60,Gehaltsklassen!$B$34:$D$38,2,FALSE))</f>
        <v/>
      </c>
      <c r="W60" s="52" t="str">
        <f>IF(OR(C60=""),"",SUM(F60,J60,N60)*VLOOKUP(S60,Gehaltsklassen!$B$34:$D$38,2,FALSE)*C60)</f>
        <v/>
      </c>
      <c r="X60" s="52" t="str">
        <f>IF(OR(C60=""),"",SUM(F60,J60,N60)*VLOOKUP(S60,Gehaltsklassen!$B$34:$D$38,3,FALSE))</f>
        <v/>
      </c>
      <c r="Y60" s="52" t="str">
        <f>IF(OR(C60=""),"",SUM(F60,J60,N60)*VLOOKUP(S60,Gehaltsklassen!$B$34:$D$38,3,FALSE)*C60)</f>
        <v/>
      </c>
      <c r="Z60" s="54" t="str">
        <f>IF(OR(D60=""),"",(SUM(G60,K60,O60)*VLOOKUP(U60,Gehaltsklassen!$B$34:$D$38,2,FALSE)))</f>
        <v/>
      </c>
      <c r="AA60" s="54" t="str">
        <f>IF(OR(D60=""),"",(SUM(G60,K60,O60)*VLOOKUP(U60,Gehaltsklassen!$B$34:$D$38,2,FALSE))*C60)</f>
        <v/>
      </c>
      <c r="AB60" s="53" t="str">
        <f>IF(OR(C60=""),"",(SUM(G60,K60,O60)*VLOOKUP(U60,Gehaltsklassen!$B$34:$D$38,3,FALSE)))</f>
        <v/>
      </c>
      <c r="AC60" s="53" t="str">
        <f>IF(OR(C60=""),"",(SUM(G60,K60,O60)*VLOOKUP(U60,Gehaltsklassen!$B$34:$D$38,3,FALSE))*C60)</f>
        <v/>
      </c>
    </row>
    <row r="61" spans="1:29" ht="31.9" customHeight="1" x14ac:dyDescent="0.2">
      <c r="A61" s="74" t="str">
        <f>IF(C61="","",MAX($A$11:A60)+1)</f>
        <v/>
      </c>
      <c r="B61" s="75" t="str">
        <f>IF('N-Bedarf SK'!B59="","",'N-Bedarf SK'!B59)</f>
        <v/>
      </c>
      <c r="C61" s="49" t="str">
        <f>IF('N-Bedarf SK'!C59="","",'N-Bedarf SK'!C59)</f>
        <v/>
      </c>
      <c r="D61" s="88" t="str">
        <f>IF('N-Bedarf SK'!D59="","",'N-Bedarf SK'!D59)</f>
        <v/>
      </c>
      <c r="E61" s="49" t="str">
        <f>IF('N-Bedarf SK'!G59="","",'N-Bedarf SK'!G59)</f>
        <v/>
      </c>
      <c r="F61" s="50" t="str">
        <f>IF(OR(D61="Spargel 2. Standjahr",D61="Spargel 1. Standjahr"),78,IF(OR(D61="",D61="keine",E61=""),"",IF(D61="Wie Nbedarf",VLOOKUP('N-Bedarf SK'!D59,PSollSK,3,FALSE)*E61, VLOOKUP(D61,PSollSK,3,FALSE)*E61)))</f>
        <v/>
      </c>
      <c r="G61" s="50" t="str">
        <f>IF(OR(D61="",D61="keine",E61=""),"",IF(D61="Wie Nbedarf",VLOOKUP('N-Bedarf SK'!D59,PSollSK,4,FALSE)*E61, VLOOKUP(D61,PSollSK,4,FALSE)*E61))</f>
        <v/>
      </c>
      <c r="H61" s="88"/>
      <c r="I61" s="49"/>
      <c r="J61" s="50" t="str">
        <f t="shared" si="0"/>
        <v/>
      </c>
      <c r="K61" s="50" t="str">
        <f t="shared" si="2"/>
        <v/>
      </c>
      <c r="L61" s="88"/>
      <c r="M61" s="49"/>
      <c r="N61" s="50" t="str">
        <f t="shared" si="1"/>
        <v/>
      </c>
      <c r="O61" s="50" t="str">
        <f t="shared" si="3"/>
        <v/>
      </c>
      <c r="P61" s="51"/>
      <c r="Q61" s="78" t="s">
        <v>261</v>
      </c>
      <c r="R61" s="49"/>
      <c r="S61" s="32" t="str">
        <f>IF(R61="","C",INDEX(Gehaltsklassen!A$11:A$15,MATCH(R61,Gehaltsklassen!D$11:D$15,1),1))</f>
        <v>C</v>
      </c>
      <c r="T61" s="49"/>
      <c r="U61" s="32" t="str">
        <f>IF(T61="","C",IF(T61="","C",IF(Q61="I",INDEX(Gehaltsklassen!A$11:A$15,MATCH(T61,Gehaltsklassen!C$11:C$15,1),1),IF(Q61="II",INDEX(Gehaltsklassen!A$11:A$15,MATCH(T61,Gehaltsklassen!D$11:D$15,1),1),IF(Q61="III",INDEX(Gehaltsklassen!A$11:A$15,MATCH(T61,Gehaltsklassen!E$11:E$15,1),1),"Falsche Bodenart")))))</f>
        <v>C</v>
      </c>
      <c r="V61" s="52" t="str">
        <f>IF(OR(C61=""),"",SUM(F61,J61,N61)*VLOOKUP(S61,Gehaltsklassen!$B$34:$D$38,2,FALSE))</f>
        <v/>
      </c>
      <c r="W61" s="52" t="str">
        <f>IF(OR(C61=""),"",SUM(F61,J61,N61)*VLOOKUP(S61,Gehaltsklassen!$B$34:$D$38,2,FALSE)*C61)</f>
        <v/>
      </c>
      <c r="X61" s="52" t="str">
        <f>IF(OR(C61=""),"",SUM(F61,J61,N61)*VLOOKUP(S61,Gehaltsklassen!$B$34:$D$38,3,FALSE))</f>
        <v/>
      </c>
      <c r="Y61" s="52" t="str">
        <f>IF(OR(C61=""),"",SUM(F61,J61,N61)*VLOOKUP(S61,Gehaltsklassen!$B$34:$D$38,3,FALSE)*C61)</f>
        <v/>
      </c>
      <c r="Z61" s="54" t="str">
        <f>IF(OR(D61=""),"",(SUM(G61,K61,O61)*VLOOKUP(U61,Gehaltsklassen!$B$34:$D$38,2,FALSE)))</f>
        <v/>
      </c>
      <c r="AA61" s="54" t="str">
        <f>IF(OR(D61=""),"",(SUM(G61,K61,O61)*VLOOKUP(U61,Gehaltsklassen!$B$34:$D$38,2,FALSE))*C61)</f>
        <v/>
      </c>
      <c r="AB61" s="53" t="str">
        <f>IF(OR(C61=""),"",(SUM(G61,K61,O61)*VLOOKUP(U61,Gehaltsklassen!$B$34:$D$38,3,FALSE)))</f>
        <v/>
      </c>
      <c r="AC61" s="53" t="str">
        <f>IF(OR(C61=""),"",(SUM(G61,K61,O61)*VLOOKUP(U61,Gehaltsklassen!$B$34:$D$38,3,FALSE))*C61)</f>
        <v/>
      </c>
    </row>
    <row r="62" spans="1:29" ht="31.9" customHeight="1" x14ac:dyDescent="0.2">
      <c r="A62" s="74" t="str">
        <f>IF(C62="","",MAX($A$11:A61)+1)</f>
        <v/>
      </c>
      <c r="B62" s="75" t="str">
        <f>IF('N-Bedarf SK'!B60="","",'N-Bedarf SK'!B60)</f>
        <v/>
      </c>
      <c r="C62" s="49" t="str">
        <f>IF('N-Bedarf SK'!C60="","",'N-Bedarf SK'!C60)</f>
        <v/>
      </c>
      <c r="D62" s="88" t="str">
        <f>IF('N-Bedarf SK'!D60="","",'N-Bedarf SK'!D60)</f>
        <v/>
      </c>
      <c r="E62" s="49" t="str">
        <f>IF('N-Bedarf SK'!G60="","",'N-Bedarf SK'!G60)</f>
        <v/>
      </c>
      <c r="F62" s="50" t="str">
        <f>IF(OR(D62="Spargel 2. Standjahr",D62="Spargel 1. Standjahr"),78,IF(OR(D62="",D62="keine",E62=""),"",IF(D62="Wie Nbedarf",VLOOKUP('N-Bedarf SK'!D60,PSollSK,3,FALSE)*E62, VLOOKUP(D62,PSollSK,3,FALSE)*E62)))</f>
        <v/>
      </c>
      <c r="G62" s="50" t="str">
        <f>IF(OR(D62="",D62="keine",E62=""),"",IF(D62="Wie Nbedarf",VLOOKUP('N-Bedarf SK'!D60,PSollSK,4,FALSE)*E62, VLOOKUP(D62,PSollSK,4,FALSE)*E62))</f>
        <v/>
      </c>
      <c r="H62" s="88"/>
      <c r="I62" s="49"/>
      <c r="J62" s="50" t="str">
        <f t="shared" si="0"/>
        <v/>
      </c>
      <c r="K62" s="50" t="str">
        <f t="shared" si="2"/>
        <v/>
      </c>
      <c r="L62" s="88"/>
      <c r="M62" s="49"/>
      <c r="N62" s="50" t="str">
        <f t="shared" si="1"/>
        <v/>
      </c>
      <c r="O62" s="50" t="str">
        <f t="shared" si="3"/>
        <v/>
      </c>
      <c r="P62" s="51"/>
      <c r="Q62" s="78" t="s">
        <v>261</v>
      </c>
      <c r="R62" s="49"/>
      <c r="S62" s="32" t="str">
        <f>IF(R62="","C",INDEX(Gehaltsklassen!A$11:A$15,MATCH(R62,Gehaltsklassen!D$11:D$15,1),1))</f>
        <v>C</v>
      </c>
      <c r="T62" s="49"/>
      <c r="U62" s="32" t="str">
        <f>IF(T62="","C",IF(T62="","C",IF(Q62="I",INDEX(Gehaltsklassen!A$11:A$15,MATCH(T62,Gehaltsklassen!C$11:C$15,1),1),IF(Q62="II",INDEX(Gehaltsklassen!A$11:A$15,MATCH(T62,Gehaltsklassen!D$11:D$15,1),1),IF(Q62="III",INDEX(Gehaltsklassen!A$11:A$15,MATCH(T62,Gehaltsklassen!E$11:E$15,1),1),"Falsche Bodenart")))))</f>
        <v>C</v>
      </c>
      <c r="V62" s="52" t="str">
        <f>IF(OR(C62=""),"",SUM(F62,J62,N62)*VLOOKUP(S62,Gehaltsklassen!$B$34:$D$38,2,FALSE))</f>
        <v/>
      </c>
      <c r="W62" s="52" t="str">
        <f>IF(OR(C62=""),"",SUM(F62,J62,N62)*VLOOKUP(S62,Gehaltsklassen!$B$34:$D$38,2,FALSE)*C62)</f>
        <v/>
      </c>
      <c r="X62" s="52" t="str">
        <f>IF(OR(C62=""),"",SUM(F62,J62,N62)*VLOOKUP(S62,Gehaltsklassen!$B$34:$D$38,3,FALSE))</f>
        <v/>
      </c>
      <c r="Y62" s="52" t="str">
        <f>IF(OR(C62=""),"",SUM(F62,J62,N62)*VLOOKUP(S62,Gehaltsklassen!$B$34:$D$38,3,FALSE)*C62)</f>
        <v/>
      </c>
      <c r="Z62" s="54" t="str">
        <f>IF(OR(D62=""),"",(SUM(G62,K62,O62)*VLOOKUP(U62,Gehaltsklassen!$B$34:$D$38,2,FALSE)))</f>
        <v/>
      </c>
      <c r="AA62" s="54" t="str">
        <f>IF(OR(D62=""),"",(SUM(G62,K62,O62)*VLOOKUP(U62,Gehaltsklassen!$B$34:$D$38,2,FALSE))*C62)</f>
        <v/>
      </c>
      <c r="AB62" s="53" t="str">
        <f>IF(OR(C62=""),"",(SUM(G62,K62,O62)*VLOOKUP(U62,Gehaltsklassen!$B$34:$D$38,3,FALSE)))</f>
        <v/>
      </c>
      <c r="AC62" s="53" t="str">
        <f>IF(OR(C62=""),"",(SUM(G62,K62,O62)*VLOOKUP(U62,Gehaltsklassen!$B$34:$D$38,3,FALSE))*C62)</f>
        <v/>
      </c>
    </row>
    <row r="63" spans="1:29" ht="31.9" customHeight="1" x14ac:dyDescent="0.2">
      <c r="A63" s="74" t="str">
        <f>IF(C63="","",MAX($A$11:A62)+1)</f>
        <v/>
      </c>
      <c r="B63" s="75" t="str">
        <f>IF('N-Bedarf SK'!B61="","",'N-Bedarf SK'!B61)</f>
        <v/>
      </c>
      <c r="C63" s="49" t="str">
        <f>IF('N-Bedarf SK'!C61="","",'N-Bedarf SK'!C61)</f>
        <v/>
      </c>
      <c r="D63" s="88" t="str">
        <f>IF('N-Bedarf SK'!D61="","",'N-Bedarf SK'!D61)</f>
        <v/>
      </c>
      <c r="E63" s="49" t="str">
        <f>IF('N-Bedarf SK'!G61="","",'N-Bedarf SK'!G61)</f>
        <v/>
      </c>
      <c r="F63" s="50" t="str">
        <f>IF(OR(D63="Spargel 2. Standjahr",D63="Spargel 1. Standjahr"),78,IF(OR(D63="",D63="keine",E63=""),"",IF(D63="Wie Nbedarf",VLOOKUP('N-Bedarf SK'!D61,PSollSK,3,FALSE)*E63, VLOOKUP(D63,PSollSK,3,FALSE)*E63)))</f>
        <v/>
      </c>
      <c r="G63" s="50" t="str">
        <f>IF(OR(D63="",D63="keine",E63=""),"",IF(D63="Wie Nbedarf",VLOOKUP('N-Bedarf SK'!D61,PSollSK,4,FALSE)*E63, VLOOKUP(D63,PSollSK,4,FALSE)*E63))</f>
        <v/>
      </c>
      <c r="H63" s="88"/>
      <c r="I63" s="49"/>
      <c r="J63" s="50" t="str">
        <f t="shared" si="0"/>
        <v/>
      </c>
      <c r="K63" s="50" t="str">
        <f t="shared" si="2"/>
        <v/>
      </c>
      <c r="L63" s="88"/>
      <c r="M63" s="49"/>
      <c r="N63" s="50" t="str">
        <f t="shared" si="1"/>
        <v/>
      </c>
      <c r="O63" s="50" t="str">
        <f t="shared" si="3"/>
        <v/>
      </c>
      <c r="P63" s="51"/>
      <c r="Q63" s="78" t="s">
        <v>261</v>
      </c>
      <c r="R63" s="49"/>
      <c r="S63" s="32" t="str">
        <f>IF(R63="","C",INDEX(Gehaltsklassen!A$11:A$15,MATCH(R63,Gehaltsklassen!D$11:D$15,1),1))</f>
        <v>C</v>
      </c>
      <c r="T63" s="49"/>
      <c r="U63" s="32" t="str">
        <f>IF(T63="","C",IF(T63="","C",IF(Q63="I",INDEX(Gehaltsklassen!A$11:A$15,MATCH(T63,Gehaltsklassen!C$11:C$15,1),1),IF(Q63="II",INDEX(Gehaltsklassen!A$11:A$15,MATCH(T63,Gehaltsklassen!D$11:D$15,1),1),IF(Q63="III",INDEX(Gehaltsklassen!A$11:A$15,MATCH(T63,Gehaltsklassen!E$11:E$15,1),1),"Falsche Bodenart")))))</f>
        <v>C</v>
      </c>
      <c r="V63" s="52" t="str">
        <f>IF(OR(C63=""),"",SUM(F63,J63,N63)*VLOOKUP(S63,Gehaltsklassen!$B$34:$D$38,2,FALSE))</f>
        <v/>
      </c>
      <c r="W63" s="52" t="str">
        <f>IF(OR(C63=""),"",SUM(F63,J63,N63)*VLOOKUP(S63,Gehaltsklassen!$B$34:$D$38,2,FALSE)*C63)</f>
        <v/>
      </c>
      <c r="X63" s="52" t="str">
        <f>IF(OR(C63=""),"",SUM(F63,J63,N63)*VLOOKUP(S63,Gehaltsklassen!$B$34:$D$38,3,FALSE))</f>
        <v/>
      </c>
      <c r="Y63" s="52" t="str">
        <f>IF(OR(C63=""),"",SUM(F63,J63,N63)*VLOOKUP(S63,Gehaltsklassen!$B$34:$D$38,3,FALSE)*C63)</f>
        <v/>
      </c>
      <c r="Z63" s="54" t="str">
        <f>IF(OR(D63=""),"",(SUM(G63,K63,O63)*VLOOKUP(U63,Gehaltsklassen!$B$34:$D$38,2,FALSE)))</f>
        <v/>
      </c>
      <c r="AA63" s="54" t="str">
        <f>IF(OR(D63=""),"",(SUM(G63,K63,O63)*VLOOKUP(U63,Gehaltsklassen!$B$34:$D$38,2,FALSE))*C63)</f>
        <v/>
      </c>
      <c r="AB63" s="53" t="str">
        <f>IF(OR(C63=""),"",(SUM(G63,K63,O63)*VLOOKUP(U63,Gehaltsklassen!$B$34:$D$38,3,FALSE)))</f>
        <v/>
      </c>
      <c r="AC63" s="53" t="str">
        <f>IF(OR(C63=""),"",(SUM(G63,K63,O63)*VLOOKUP(U63,Gehaltsklassen!$B$34:$D$38,3,FALSE))*C63)</f>
        <v/>
      </c>
    </row>
    <row r="64" spans="1:29" ht="31.9" customHeight="1" x14ac:dyDescent="0.2">
      <c r="A64" s="74" t="str">
        <f>IF(C64="","",MAX($A$11:A63)+1)</f>
        <v/>
      </c>
      <c r="B64" s="75" t="str">
        <f>IF('N-Bedarf SK'!B62="","",'N-Bedarf SK'!B62)</f>
        <v/>
      </c>
      <c r="C64" s="49" t="str">
        <f>IF('N-Bedarf SK'!C62="","",'N-Bedarf SK'!C62)</f>
        <v/>
      </c>
      <c r="D64" s="88" t="str">
        <f>IF('N-Bedarf SK'!D62="","",'N-Bedarf SK'!D62)</f>
        <v/>
      </c>
      <c r="E64" s="49" t="str">
        <f>IF('N-Bedarf SK'!G62="","",'N-Bedarf SK'!G62)</f>
        <v/>
      </c>
      <c r="F64" s="50" t="str">
        <f>IF(OR(D64="Spargel 2. Standjahr",D64="Spargel 1. Standjahr"),78,IF(OR(D64="",D64="keine",E64=""),"",IF(D64="Wie Nbedarf",VLOOKUP('N-Bedarf SK'!D62,PSollSK,3,FALSE)*E64, VLOOKUP(D64,PSollSK,3,FALSE)*E64)))</f>
        <v/>
      </c>
      <c r="G64" s="50" t="str">
        <f>IF(OR(D64="",D64="keine",E64=""),"",IF(D64="Wie Nbedarf",VLOOKUP('N-Bedarf SK'!D62,PSollSK,4,FALSE)*E64, VLOOKUP(D64,PSollSK,4,FALSE)*E64))</f>
        <v/>
      </c>
      <c r="H64" s="88"/>
      <c r="I64" s="49"/>
      <c r="J64" s="50" t="str">
        <f t="shared" si="0"/>
        <v/>
      </c>
      <c r="K64" s="50" t="str">
        <f t="shared" si="2"/>
        <v/>
      </c>
      <c r="L64" s="88"/>
      <c r="M64" s="49"/>
      <c r="N64" s="50" t="str">
        <f t="shared" si="1"/>
        <v/>
      </c>
      <c r="O64" s="50" t="str">
        <f t="shared" si="3"/>
        <v/>
      </c>
      <c r="P64" s="51"/>
      <c r="Q64" s="78" t="s">
        <v>261</v>
      </c>
      <c r="R64" s="49"/>
      <c r="S64" s="32" t="str">
        <f>IF(R64="","C",INDEX(Gehaltsklassen!A$11:A$15,MATCH(R64,Gehaltsklassen!D$11:D$15,1),1))</f>
        <v>C</v>
      </c>
      <c r="T64" s="49"/>
      <c r="U64" s="32" t="str">
        <f>IF(T64="","C",IF(T64="","C",IF(Q64="I",INDEX(Gehaltsklassen!A$11:A$15,MATCH(T64,Gehaltsklassen!C$11:C$15,1),1),IF(Q64="II",INDEX(Gehaltsklassen!A$11:A$15,MATCH(T64,Gehaltsklassen!D$11:D$15,1),1),IF(Q64="III",INDEX(Gehaltsklassen!A$11:A$15,MATCH(T64,Gehaltsklassen!E$11:E$15,1),1),"Falsche Bodenart")))))</f>
        <v>C</v>
      </c>
      <c r="V64" s="52" t="str">
        <f>IF(OR(C64=""),"",SUM(F64,J64,N64)*VLOOKUP(S64,Gehaltsklassen!$B$34:$D$38,2,FALSE))</f>
        <v/>
      </c>
      <c r="W64" s="52" t="str">
        <f>IF(OR(C64=""),"",SUM(F64,J64,N64)*VLOOKUP(S64,Gehaltsklassen!$B$34:$D$38,2,FALSE)*C64)</f>
        <v/>
      </c>
      <c r="X64" s="52" t="str">
        <f>IF(OR(C64=""),"",SUM(F64,J64,N64)*VLOOKUP(S64,Gehaltsklassen!$B$34:$D$38,3,FALSE))</f>
        <v/>
      </c>
      <c r="Y64" s="52" t="str">
        <f>IF(OR(C64=""),"",SUM(F64,J64,N64)*VLOOKUP(S64,Gehaltsklassen!$B$34:$D$38,3,FALSE)*C64)</f>
        <v/>
      </c>
      <c r="Z64" s="54" t="str">
        <f>IF(OR(D64=""),"",(SUM(G64,K64,O64)*VLOOKUP(U64,Gehaltsklassen!$B$34:$D$38,2,FALSE)))</f>
        <v/>
      </c>
      <c r="AA64" s="54" t="str">
        <f>IF(OR(D64=""),"",(SUM(G64,K64,O64)*VLOOKUP(U64,Gehaltsklassen!$B$34:$D$38,2,FALSE))*C64)</f>
        <v/>
      </c>
      <c r="AB64" s="53" t="str">
        <f>IF(OR(C64=""),"",(SUM(G64,K64,O64)*VLOOKUP(U64,Gehaltsklassen!$B$34:$D$38,3,FALSE)))</f>
        <v/>
      </c>
      <c r="AC64" s="53" t="str">
        <f>IF(OR(C64=""),"",(SUM(G64,K64,O64)*VLOOKUP(U64,Gehaltsklassen!$B$34:$D$38,3,FALSE))*C64)</f>
        <v/>
      </c>
    </row>
    <row r="65" spans="1:29" ht="31.9" customHeight="1" x14ac:dyDescent="0.2">
      <c r="A65" s="74" t="str">
        <f>IF(C65="","",MAX($A$11:A64)+1)</f>
        <v/>
      </c>
      <c r="B65" s="75" t="str">
        <f>IF('N-Bedarf SK'!B63="","",'N-Bedarf SK'!B63)</f>
        <v/>
      </c>
      <c r="C65" s="49" t="str">
        <f>IF('N-Bedarf SK'!C63="","",'N-Bedarf SK'!C63)</f>
        <v/>
      </c>
      <c r="D65" s="88" t="str">
        <f>IF('N-Bedarf SK'!D63="","",'N-Bedarf SK'!D63)</f>
        <v/>
      </c>
      <c r="E65" s="49" t="str">
        <f>IF('N-Bedarf SK'!G63="","",'N-Bedarf SK'!G63)</f>
        <v/>
      </c>
      <c r="F65" s="50" t="str">
        <f>IF(OR(D65="Spargel 2. Standjahr",D65="Spargel 1. Standjahr"),78,IF(OR(D65="",D65="keine",E65=""),"",IF(D65="Wie Nbedarf",VLOOKUP('N-Bedarf SK'!D63,PSollSK,3,FALSE)*E65, VLOOKUP(D65,PSollSK,3,FALSE)*E65)))</f>
        <v/>
      </c>
      <c r="G65" s="50" t="str">
        <f>IF(OR(D65="",D65="keine",E65=""),"",IF(D65="Wie Nbedarf",VLOOKUP('N-Bedarf SK'!D63,PSollSK,4,FALSE)*E65, VLOOKUP(D65,PSollSK,4,FALSE)*E65))</f>
        <v/>
      </c>
      <c r="H65" s="88"/>
      <c r="I65" s="49"/>
      <c r="J65" s="50" t="str">
        <f t="shared" si="0"/>
        <v/>
      </c>
      <c r="K65" s="50" t="str">
        <f t="shared" si="2"/>
        <v/>
      </c>
      <c r="L65" s="88"/>
      <c r="M65" s="49"/>
      <c r="N65" s="50" t="str">
        <f t="shared" si="1"/>
        <v/>
      </c>
      <c r="O65" s="50" t="str">
        <f t="shared" si="3"/>
        <v/>
      </c>
      <c r="P65" s="51"/>
      <c r="Q65" s="78" t="s">
        <v>261</v>
      </c>
      <c r="R65" s="49"/>
      <c r="S65" s="32" t="str">
        <f>IF(R65="","C",INDEX(Gehaltsklassen!A$11:A$15,MATCH(R65,Gehaltsklassen!D$11:D$15,1),1))</f>
        <v>C</v>
      </c>
      <c r="T65" s="49"/>
      <c r="U65" s="32" t="str">
        <f>IF(T65="","C",IF(T65="","C",IF(Q65="I",INDEX(Gehaltsklassen!A$11:A$15,MATCH(T65,Gehaltsklassen!C$11:C$15,1),1),IF(Q65="II",INDEX(Gehaltsklassen!A$11:A$15,MATCH(T65,Gehaltsklassen!D$11:D$15,1),1),IF(Q65="III",INDEX(Gehaltsklassen!A$11:A$15,MATCH(T65,Gehaltsklassen!E$11:E$15,1),1),"Falsche Bodenart")))))</f>
        <v>C</v>
      </c>
      <c r="V65" s="52" t="str">
        <f>IF(OR(C65=""),"",SUM(F65,J65,N65)*VLOOKUP(S65,Gehaltsklassen!$B$34:$D$38,2,FALSE))</f>
        <v/>
      </c>
      <c r="W65" s="52" t="str">
        <f>IF(OR(C65=""),"",SUM(F65,J65,N65)*VLOOKUP(S65,Gehaltsklassen!$B$34:$D$38,2,FALSE)*C65)</f>
        <v/>
      </c>
      <c r="X65" s="52" t="str">
        <f>IF(OR(C65=""),"",SUM(F65,J65,N65)*VLOOKUP(S65,Gehaltsklassen!$B$34:$D$38,3,FALSE))</f>
        <v/>
      </c>
      <c r="Y65" s="52" t="str">
        <f>IF(OR(C65=""),"",SUM(F65,J65,N65)*VLOOKUP(S65,Gehaltsklassen!$B$34:$D$38,3,FALSE)*C65)</f>
        <v/>
      </c>
      <c r="Z65" s="54" t="str">
        <f>IF(OR(D65=""),"",(SUM(G65,K65,O65)*VLOOKUP(U65,Gehaltsklassen!$B$34:$D$38,2,FALSE)))</f>
        <v/>
      </c>
      <c r="AA65" s="54" t="str">
        <f>IF(OR(D65=""),"",(SUM(G65,K65,O65)*VLOOKUP(U65,Gehaltsklassen!$B$34:$D$38,2,FALSE))*C65)</f>
        <v/>
      </c>
      <c r="AB65" s="53" t="str">
        <f>IF(OR(C65=""),"",(SUM(G65,K65,O65)*VLOOKUP(U65,Gehaltsklassen!$B$34:$D$38,3,FALSE)))</f>
        <v/>
      </c>
      <c r="AC65" s="53" t="str">
        <f>IF(OR(C65=""),"",(SUM(G65,K65,O65)*VLOOKUP(U65,Gehaltsklassen!$B$34:$D$38,3,FALSE))*C65)</f>
        <v/>
      </c>
    </row>
    <row r="66" spans="1:29" ht="31.9" customHeight="1" x14ac:dyDescent="0.2">
      <c r="A66" s="74" t="str">
        <f>IF(C66="","",MAX($A$11:A65)+1)</f>
        <v/>
      </c>
      <c r="B66" s="75" t="str">
        <f>IF('N-Bedarf SK'!B64="","",'N-Bedarf SK'!B64)</f>
        <v/>
      </c>
      <c r="C66" s="49" t="str">
        <f>IF('N-Bedarf SK'!C64="","",'N-Bedarf SK'!C64)</f>
        <v/>
      </c>
      <c r="D66" s="88" t="str">
        <f>IF('N-Bedarf SK'!D64="","",'N-Bedarf SK'!D64)</f>
        <v/>
      </c>
      <c r="E66" s="49" t="str">
        <f>IF('N-Bedarf SK'!G64="","",'N-Bedarf SK'!G64)</f>
        <v/>
      </c>
      <c r="F66" s="50" t="str">
        <f>IF(OR(D66="Spargel 2. Standjahr",D66="Spargel 1. Standjahr"),78,IF(OR(D66="",D66="keine",E66=""),"",IF(D66="Wie Nbedarf",VLOOKUP('N-Bedarf SK'!D64,PSollSK,3,FALSE)*E66, VLOOKUP(D66,PSollSK,3,FALSE)*E66)))</f>
        <v/>
      </c>
      <c r="G66" s="50" t="str">
        <f>IF(OR(D66="",D66="keine",E66=""),"",IF(D66="Wie Nbedarf",VLOOKUP('N-Bedarf SK'!D64,PSollSK,4,FALSE)*E66, VLOOKUP(D66,PSollSK,4,FALSE)*E66))</f>
        <v/>
      </c>
      <c r="H66" s="88"/>
      <c r="I66" s="49"/>
      <c r="J66" s="50" t="str">
        <f t="shared" si="0"/>
        <v/>
      </c>
      <c r="K66" s="50" t="str">
        <f t="shared" si="2"/>
        <v/>
      </c>
      <c r="L66" s="88"/>
      <c r="M66" s="49"/>
      <c r="N66" s="50" t="str">
        <f t="shared" si="1"/>
        <v/>
      </c>
      <c r="O66" s="50" t="str">
        <f t="shared" si="3"/>
        <v/>
      </c>
      <c r="P66" s="51"/>
      <c r="Q66" s="78" t="s">
        <v>261</v>
      </c>
      <c r="R66" s="49"/>
      <c r="S66" s="32" t="str">
        <f>IF(R66="","C",INDEX(Gehaltsklassen!A$11:A$15,MATCH(R66,Gehaltsklassen!D$11:D$15,1),1))</f>
        <v>C</v>
      </c>
      <c r="T66" s="49"/>
      <c r="U66" s="32" t="str">
        <f>IF(T66="","C",IF(T66="","C",IF(Q66="I",INDEX(Gehaltsklassen!A$11:A$15,MATCH(T66,Gehaltsklassen!C$11:C$15,1),1),IF(Q66="II",INDEX(Gehaltsklassen!A$11:A$15,MATCH(T66,Gehaltsklassen!D$11:D$15,1),1),IF(Q66="III",INDEX(Gehaltsklassen!A$11:A$15,MATCH(T66,Gehaltsklassen!E$11:E$15,1),1),"Falsche Bodenart")))))</f>
        <v>C</v>
      </c>
      <c r="V66" s="52" t="str">
        <f>IF(OR(C66=""),"",SUM(F66,J66,N66)*VLOOKUP(S66,Gehaltsklassen!$B$34:$D$38,2,FALSE))</f>
        <v/>
      </c>
      <c r="W66" s="52" t="str">
        <f>IF(OR(C66=""),"",SUM(F66,J66,N66)*VLOOKUP(S66,Gehaltsklassen!$B$34:$D$38,2,FALSE)*C66)</f>
        <v/>
      </c>
      <c r="X66" s="52" t="str">
        <f>IF(OR(C66=""),"",SUM(F66,J66,N66)*VLOOKUP(S66,Gehaltsklassen!$B$34:$D$38,3,FALSE))</f>
        <v/>
      </c>
      <c r="Y66" s="52" t="str">
        <f>IF(OR(C66=""),"",SUM(F66,J66,N66)*VLOOKUP(S66,Gehaltsklassen!$B$34:$D$38,3,FALSE)*C66)</f>
        <v/>
      </c>
      <c r="Z66" s="54" t="str">
        <f>IF(OR(D66=""),"",(SUM(G66,K66,O66)*VLOOKUP(U66,Gehaltsklassen!$B$34:$D$38,2,FALSE)))</f>
        <v/>
      </c>
      <c r="AA66" s="54" t="str">
        <f>IF(OR(D66=""),"",(SUM(G66,K66,O66)*VLOOKUP(U66,Gehaltsklassen!$B$34:$D$38,2,FALSE))*C66)</f>
        <v/>
      </c>
      <c r="AB66" s="53" t="str">
        <f>IF(OR(C66=""),"",(SUM(G66,K66,O66)*VLOOKUP(U66,Gehaltsklassen!$B$34:$D$38,3,FALSE)))</f>
        <v/>
      </c>
      <c r="AC66" s="53" t="str">
        <f>IF(OR(C66=""),"",(SUM(G66,K66,O66)*VLOOKUP(U66,Gehaltsklassen!$B$34:$D$38,3,FALSE))*C66)</f>
        <v/>
      </c>
    </row>
    <row r="67" spans="1:29" ht="31.9" customHeight="1" x14ac:dyDescent="0.2">
      <c r="A67" s="74" t="str">
        <f>IF(C67="","",MAX($A$11:A66)+1)</f>
        <v/>
      </c>
      <c r="B67" s="75" t="str">
        <f>IF('N-Bedarf SK'!B65="","",'N-Bedarf SK'!B65)</f>
        <v/>
      </c>
      <c r="C67" s="49" t="str">
        <f>IF('N-Bedarf SK'!C65="","",'N-Bedarf SK'!C65)</f>
        <v/>
      </c>
      <c r="D67" s="88" t="str">
        <f>IF('N-Bedarf SK'!D65="","",'N-Bedarf SK'!D65)</f>
        <v/>
      </c>
      <c r="E67" s="49" t="str">
        <f>IF('N-Bedarf SK'!G65="","",'N-Bedarf SK'!G65)</f>
        <v/>
      </c>
      <c r="F67" s="50" t="str">
        <f>IF(OR(D67="Spargel 2. Standjahr",D67="Spargel 1. Standjahr"),78,IF(OR(D67="",D67="keine",E67=""),"",IF(D67="Wie Nbedarf",VLOOKUP('N-Bedarf SK'!D65,PSollSK,3,FALSE)*E67, VLOOKUP(D67,PSollSK,3,FALSE)*E67)))</f>
        <v/>
      </c>
      <c r="G67" s="50" t="str">
        <f>IF(OR(D67="",D67="keine",E67=""),"",IF(D67="Wie Nbedarf",VLOOKUP('N-Bedarf SK'!D65,PSollSK,4,FALSE)*E67, VLOOKUP(D67,PSollSK,4,FALSE)*E67))</f>
        <v/>
      </c>
      <c r="H67" s="88"/>
      <c r="I67" s="49"/>
      <c r="J67" s="50" t="str">
        <f t="shared" si="0"/>
        <v/>
      </c>
      <c r="K67" s="50" t="str">
        <f t="shared" si="2"/>
        <v/>
      </c>
      <c r="L67" s="88"/>
      <c r="M67" s="49"/>
      <c r="N67" s="50" t="str">
        <f t="shared" si="1"/>
        <v/>
      </c>
      <c r="O67" s="50" t="str">
        <f t="shared" si="3"/>
        <v/>
      </c>
      <c r="P67" s="51"/>
      <c r="Q67" s="78" t="s">
        <v>261</v>
      </c>
      <c r="R67" s="49"/>
      <c r="S67" s="32" t="str">
        <f>IF(R67="","C",INDEX(Gehaltsklassen!A$11:A$15,MATCH(R67,Gehaltsklassen!D$11:D$15,1),1))</f>
        <v>C</v>
      </c>
      <c r="T67" s="49"/>
      <c r="U67" s="32" t="str">
        <f>IF(T67="","C",IF(T67="","C",IF(Q67="I",INDEX(Gehaltsklassen!A$11:A$15,MATCH(T67,Gehaltsklassen!C$11:C$15,1),1),IF(Q67="II",INDEX(Gehaltsklassen!A$11:A$15,MATCH(T67,Gehaltsklassen!D$11:D$15,1),1),IF(Q67="III",INDEX(Gehaltsklassen!A$11:A$15,MATCH(T67,Gehaltsklassen!E$11:E$15,1),1),"Falsche Bodenart")))))</f>
        <v>C</v>
      </c>
      <c r="V67" s="52" t="str">
        <f>IF(OR(C67=""),"",SUM(F67,J67,N67)*VLOOKUP(S67,Gehaltsklassen!$B$34:$D$38,2,FALSE))</f>
        <v/>
      </c>
      <c r="W67" s="52" t="str">
        <f>IF(OR(C67=""),"",SUM(F67,J67,N67)*VLOOKUP(S67,Gehaltsklassen!$B$34:$D$38,2,FALSE)*C67)</f>
        <v/>
      </c>
      <c r="X67" s="52" t="str">
        <f>IF(OR(C67=""),"",SUM(F67,J67,N67)*VLOOKUP(S67,Gehaltsklassen!$B$34:$D$38,3,FALSE))</f>
        <v/>
      </c>
      <c r="Y67" s="52" t="str">
        <f>IF(OR(C67=""),"",SUM(F67,J67,N67)*VLOOKUP(S67,Gehaltsklassen!$B$34:$D$38,3,FALSE)*C67)</f>
        <v/>
      </c>
      <c r="Z67" s="54" t="str">
        <f>IF(OR(D67=""),"",(SUM(G67,K67,O67)*VLOOKUP(U67,Gehaltsklassen!$B$34:$D$38,2,FALSE)))</f>
        <v/>
      </c>
      <c r="AA67" s="54" t="str">
        <f>IF(OR(D67=""),"",(SUM(G67,K67,O67)*VLOOKUP(U67,Gehaltsklassen!$B$34:$D$38,2,FALSE))*C67)</f>
        <v/>
      </c>
      <c r="AB67" s="53" t="str">
        <f>IF(OR(C67=""),"",(SUM(G67,K67,O67)*VLOOKUP(U67,Gehaltsklassen!$B$34:$D$38,3,FALSE)))</f>
        <v/>
      </c>
      <c r="AC67" s="53" t="str">
        <f>IF(OR(C67=""),"",(SUM(G67,K67,O67)*VLOOKUP(U67,Gehaltsklassen!$B$34:$D$38,3,FALSE))*C67)</f>
        <v/>
      </c>
    </row>
    <row r="68" spans="1:29" ht="31.9" customHeight="1" x14ac:dyDescent="0.2">
      <c r="A68" s="74" t="str">
        <f>IF(C68="","",MAX($A$11:A67)+1)</f>
        <v/>
      </c>
      <c r="B68" s="75" t="str">
        <f>IF('N-Bedarf SK'!B66="","",'N-Bedarf SK'!B66)</f>
        <v/>
      </c>
      <c r="C68" s="49" t="str">
        <f>IF('N-Bedarf SK'!C66="","",'N-Bedarf SK'!C66)</f>
        <v/>
      </c>
      <c r="D68" s="88" t="str">
        <f>IF('N-Bedarf SK'!D66="","",'N-Bedarf SK'!D66)</f>
        <v/>
      </c>
      <c r="E68" s="49" t="str">
        <f>IF('N-Bedarf SK'!G66="","",'N-Bedarf SK'!G66)</f>
        <v/>
      </c>
      <c r="F68" s="50" t="str">
        <f>IF(OR(D68="Spargel 2. Standjahr",D68="Spargel 1. Standjahr"),78,IF(OR(D68="",D68="keine",E68=""),"",IF(D68="Wie Nbedarf",VLOOKUP('N-Bedarf SK'!D66,PSollSK,3,FALSE)*E68, VLOOKUP(D68,PSollSK,3,FALSE)*E68)))</f>
        <v/>
      </c>
      <c r="G68" s="50" t="str">
        <f>IF(OR(D68="",D68="keine",E68=""),"",IF(D68="Wie Nbedarf",VLOOKUP('N-Bedarf SK'!D66,PSollSK,4,FALSE)*E68, VLOOKUP(D68,PSollSK,4,FALSE)*E68))</f>
        <v/>
      </c>
      <c r="H68" s="88"/>
      <c r="I68" s="49"/>
      <c r="J68" s="50" t="str">
        <f t="shared" si="0"/>
        <v/>
      </c>
      <c r="K68" s="50" t="str">
        <f t="shared" si="2"/>
        <v/>
      </c>
      <c r="L68" s="88"/>
      <c r="M68" s="49"/>
      <c r="N68" s="50" t="str">
        <f t="shared" si="1"/>
        <v/>
      </c>
      <c r="O68" s="50" t="str">
        <f t="shared" si="3"/>
        <v/>
      </c>
      <c r="P68" s="51"/>
      <c r="Q68" s="78" t="s">
        <v>261</v>
      </c>
      <c r="R68" s="49"/>
      <c r="S68" s="32" t="str">
        <f>IF(R68="","C",INDEX(Gehaltsklassen!A$11:A$15,MATCH(R68,Gehaltsklassen!D$11:D$15,1),1))</f>
        <v>C</v>
      </c>
      <c r="T68" s="49"/>
      <c r="U68" s="32" t="str">
        <f>IF(T68="","C",IF(T68="","C",IF(Q68="I",INDEX(Gehaltsklassen!A$11:A$15,MATCH(T68,Gehaltsklassen!C$11:C$15,1),1),IF(Q68="II",INDEX(Gehaltsklassen!A$11:A$15,MATCH(T68,Gehaltsklassen!D$11:D$15,1),1),IF(Q68="III",INDEX(Gehaltsklassen!A$11:A$15,MATCH(T68,Gehaltsklassen!E$11:E$15,1),1),"Falsche Bodenart")))))</f>
        <v>C</v>
      </c>
      <c r="V68" s="52" t="str">
        <f>IF(OR(C68=""),"",SUM(F68,J68,N68)*VLOOKUP(S68,Gehaltsklassen!$B$34:$D$38,2,FALSE))</f>
        <v/>
      </c>
      <c r="W68" s="52" t="str">
        <f>IF(OR(C68=""),"",SUM(F68,J68,N68)*VLOOKUP(S68,Gehaltsklassen!$B$34:$D$38,2,FALSE)*C68)</f>
        <v/>
      </c>
      <c r="X68" s="52" t="str">
        <f>IF(OR(C68=""),"",SUM(F68,J68,N68)*VLOOKUP(S68,Gehaltsklassen!$B$34:$D$38,3,FALSE))</f>
        <v/>
      </c>
      <c r="Y68" s="52" t="str">
        <f>IF(OR(C68=""),"",SUM(F68,J68,N68)*VLOOKUP(S68,Gehaltsklassen!$B$34:$D$38,3,FALSE)*C68)</f>
        <v/>
      </c>
      <c r="Z68" s="54" t="str">
        <f>IF(OR(D68=""),"",(SUM(G68,K68,O68)*VLOOKUP(U68,Gehaltsklassen!$B$34:$D$38,2,FALSE)))</f>
        <v/>
      </c>
      <c r="AA68" s="54" t="str">
        <f>IF(OR(D68=""),"",(SUM(G68,K68,O68)*VLOOKUP(U68,Gehaltsklassen!$B$34:$D$38,2,FALSE))*C68)</f>
        <v/>
      </c>
      <c r="AB68" s="53" t="str">
        <f>IF(OR(C68=""),"",(SUM(G68,K68,O68)*VLOOKUP(U68,Gehaltsklassen!$B$34:$D$38,3,FALSE)))</f>
        <v/>
      </c>
      <c r="AC68" s="53" t="str">
        <f>IF(OR(C68=""),"",(SUM(G68,K68,O68)*VLOOKUP(U68,Gehaltsklassen!$B$34:$D$38,3,FALSE))*C68)</f>
        <v/>
      </c>
    </row>
    <row r="69" spans="1:29" ht="31.9" customHeight="1" x14ac:dyDescent="0.2">
      <c r="A69" s="74" t="str">
        <f>IF(C69="","",MAX($A$11:A68)+1)</f>
        <v/>
      </c>
      <c r="B69" s="75" t="str">
        <f>IF('N-Bedarf SK'!B67="","",'N-Bedarf SK'!B67)</f>
        <v/>
      </c>
      <c r="C69" s="49" t="str">
        <f>IF('N-Bedarf SK'!C67="","",'N-Bedarf SK'!C67)</f>
        <v/>
      </c>
      <c r="D69" s="88" t="str">
        <f>IF('N-Bedarf SK'!D67="","",'N-Bedarf SK'!D67)</f>
        <v/>
      </c>
      <c r="E69" s="49" t="str">
        <f>IF('N-Bedarf SK'!G67="","",'N-Bedarf SK'!G67)</f>
        <v/>
      </c>
      <c r="F69" s="50" t="str">
        <f>IF(OR(D69="Spargel 2. Standjahr",D69="Spargel 1. Standjahr"),78,IF(OR(D69="",D69="keine",E69=""),"",IF(D69="Wie Nbedarf",VLOOKUP('N-Bedarf SK'!D67,PSollSK,3,FALSE)*E69, VLOOKUP(D69,PSollSK,3,FALSE)*E69)))</f>
        <v/>
      </c>
      <c r="G69" s="50" t="str">
        <f>IF(OR(D69="",D69="keine",E69=""),"",IF(D69="Wie Nbedarf",VLOOKUP('N-Bedarf SK'!D67,PSollSK,4,FALSE)*E69, VLOOKUP(D69,PSollSK,4,FALSE)*E69))</f>
        <v/>
      </c>
      <c r="H69" s="88"/>
      <c r="I69" s="49"/>
      <c r="J69" s="50" t="str">
        <f t="shared" si="0"/>
        <v/>
      </c>
      <c r="K69" s="50" t="str">
        <f t="shared" si="2"/>
        <v/>
      </c>
      <c r="L69" s="88"/>
      <c r="M69" s="49"/>
      <c r="N69" s="50" t="str">
        <f t="shared" si="1"/>
        <v/>
      </c>
      <c r="O69" s="50" t="str">
        <f t="shared" si="3"/>
        <v/>
      </c>
      <c r="P69" s="51"/>
      <c r="Q69" s="78" t="s">
        <v>261</v>
      </c>
      <c r="R69" s="49"/>
      <c r="S69" s="32" t="str">
        <f>IF(R69="","C",INDEX(Gehaltsklassen!A$11:A$15,MATCH(R69,Gehaltsklassen!D$11:D$15,1),1))</f>
        <v>C</v>
      </c>
      <c r="T69" s="49"/>
      <c r="U69" s="32" t="str">
        <f>IF(T69="","C",IF(T69="","C",IF(Q69="I",INDEX(Gehaltsklassen!A$11:A$15,MATCH(T69,Gehaltsklassen!C$11:C$15,1),1),IF(Q69="II",INDEX(Gehaltsklassen!A$11:A$15,MATCH(T69,Gehaltsklassen!D$11:D$15,1),1),IF(Q69="III",INDEX(Gehaltsklassen!A$11:A$15,MATCH(T69,Gehaltsklassen!E$11:E$15,1),1),"Falsche Bodenart")))))</f>
        <v>C</v>
      </c>
      <c r="V69" s="52" t="str">
        <f>IF(OR(C69=""),"",SUM(F69,J69,N69)*VLOOKUP(S69,Gehaltsklassen!$B$34:$D$38,2,FALSE))</f>
        <v/>
      </c>
      <c r="W69" s="52" t="str">
        <f>IF(OR(C69=""),"",SUM(F69,J69,N69)*VLOOKUP(S69,Gehaltsklassen!$B$34:$D$38,2,FALSE)*C69)</f>
        <v/>
      </c>
      <c r="X69" s="52" t="str">
        <f>IF(OR(C69=""),"",SUM(F69,J69,N69)*VLOOKUP(S69,Gehaltsklassen!$B$34:$D$38,3,FALSE))</f>
        <v/>
      </c>
      <c r="Y69" s="52" t="str">
        <f>IF(OR(C69=""),"",SUM(F69,J69,N69)*VLOOKUP(S69,Gehaltsklassen!$B$34:$D$38,3,FALSE)*C69)</f>
        <v/>
      </c>
      <c r="Z69" s="54" t="str">
        <f>IF(OR(D69=""),"",(SUM(G69,K69,O69)*VLOOKUP(U69,Gehaltsklassen!$B$34:$D$38,2,FALSE)))</f>
        <v/>
      </c>
      <c r="AA69" s="54" t="str">
        <f>IF(OR(D69=""),"",(SUM(G69,K69,O69)*VLOOKUP(U69,Gehaltsklassen!$B$34:$D$38,2,FALSE))*C69)</f>
        <v/>
      </c>
      <c r="AB69" s="53" t="str">
        <f>IF(OR(C69=""),"",(SUM(G69,K69,O69)*VLOOKUP(U69,Gehaltsklassen!$B$34:$D$38,3,FALSE)))</f>
        <v/>
      </c>
      <c r="AC69" s="53" t="str">
        <f>IF(OR(C69=""),"",(SUM(G69,K69,O69)*VLOOKUP(U69,Gehaltsklassen!$B$34:$D$38,3,FALSE))*C69)</f>
        <v/>
      </c>
    </row>
    <row r="70" spans="1:29" ht="31.9" customHeight="1" x14ac:dyDescent="0.2">
      <c r="A70" s="74" t="str">
        <f>IF(C70="","",MAX($A$11:A69)+1)</f>
        <v/>
      </c>
      <c r="B70" s="75" t="str">
        <f>IF('N-Bedarf SK'!B68="","",'N-Bedarf SK'!B68)</f>
        <v/>
      </c>
      <c r="C70" s="49" t="str">
        <f>IF('N-Bedarf SK'!C68="","",'N-Bedarf SK'!C68)</f>
        <v/>
      </c>
      <c r="D70" s="88" t="str">
        <f>IF('N-Bedarf SK'!D68="","",'N-Bedarf SK'!D68)</f>
        <v/>
      </c>
      <c r="E70" s="49" t="str">
        <f>IF('N-Bedarf SK'!G68="","",'N-Bedarf SK'!G68)</f>
        <v/>
      </c>
      <c r="F70" s="50" t="str">
        <f>IF(OR(D70="Spargel 2. Standjahr",D70="Spargel 1. Standjahr"),78,IF(OR(D70="",D70="keine",E70=""),"",IF(D70="Wie Nbedarf",VLOOKUP('N-Bedarf SK'!D68,PSollSK,3,FALSE)*E70, VLOOKUP(D70,PSollSK,3,FALSE)*E70)))</f>
        <v/>
      </c>
      <c r="G70" s="50" t="str">
        <f>IF(OR(D70="",D70="keine",E70=""),"",IF(D70="Wie Nbedarf",VLOOKUP('N-Bedarf SK'!D68,PSollSK,4,FALSE)*E70, VLOOKUP(D70,PSollSK,4,FALSE)*E70))</f>
        <v/>
      </c>
      <c r="H70" s="88"/>
      <c r="I70" s="49"/>
      <c r="J70" s="50" t="str">
        <f t="shared" si="0"/>
        <v/>
      </c>
      <c r="K70" s="50" t="str">
        <f t="shared" si="2"/>
        <v/>
      </c>
      <c r="L70" s="88"/>
      <c r="M70" s="49"/>
      <c r="N70" s="50" t="str">
        <f t="shared" si="1"/>
        <v/>
      </c>
      <c r="O70" s="50" t="str">
        <f t="shared" si="3"/>
        <v/>
      </c>
      <c r="P70" s="51"/>
      <c r="Q70" s="78" t="s">
        <v>261</v>
      </c>
      <c r="R70" s="49"/>
      <c r="S70" s="32" t="str">
        <f>IF(R70="","C",INDEX(Gehaltsklassen!A$11:A$15,MATCH(R70,Gehaltsklassen!D$11:D$15,1),1))</f>
        <v>C</v>
      </c>
      <c r="T70" s="49"/>
      <c r="U70" s="32" t="str">
        <f>IF(T70="","C",IF(T70="","C",IF(Q70="I",INDEX(Gehaltsklassen!A$11:A$15,MATCH(T70,Gehaltsklassen!C$11:C$15,1),1),IF(Q70="II",INDEX(Gehaltsklassen!A$11:A$15,MATCH(T70,Gehaltsklassen!D$11:D$15,1),1),IF(Q70="III",INDEX(Gehaltsklassen!A$11:A$15,MATCH(T70,Gehaltsklassen!E$11:E$15,1),1),"Falsche Bodenart")))))</f>
        <v>C</v>
      </c>
      <c r="V70" s="52" t="str">
        <f>IF(OR(C70=""),"",SUM(F70,J70,N70)*VLOOKUP(S70,Gehaltsklassen!$B$34:$D$38,2,FALSE))</f>
        <v/>
      </c>
      <c r="W70" s="52" t="str">
        <f>IF(OR(C70=""),"",SUM(F70,J70,N70)*VLOOKUP(S70,Gehaltsklassen!$B$34:$D$38,2,FALSE)*C70)</f>
        <v/>
      </c>
      <c r="X70" s="52" t="str">
        <f>IF(OR(C70=""),"",SUM(F70,J70,N70)*VLOOKUP(S70,Gehaltsklassen!$B$34:$D$38,3,FALSE))</f>
        <v/>
      </c>
      <c r="Y70" s="52" t="str">
        <f>IF(OR(C70=""),"",SUM(F70,J70,N70)*VLOOKUP(S70,Gehaltsklassen!$B$34:$D$38,3,FALSE)*C70)</f>
        <v/>
      </c>
      <c r="Z70" s="54" t="str">
        <f>IF(OR(D70=""),"",(SUM(G70,K70,O70)*VLOOKUP(U70,Gehaltsklassen!$B$34:$D$38,2,FALSE)))</f>
        <v/>
      </c>
      <c r="AA70" s="54" t="str">
        <f>IF(OR(D70=""),"",(SUM(G70,K70,O70)*VLOOKUP(U70,Gehaltsklassen!$B$34:$D$38,2,FALSE))*C70)</f>
        <v/>
      </c>
      <c r="AB70" s="53" t="str">
        <f>IF(OR(C70=""),"",(SUM(G70,K70,O70)*VLOOKUP(U70,Gehaltsklassen!$B$34:$D$38,3,FALSE)))</f>
        <v/>
      </c>
      <c r="AC70" s="53" t="str">
        <f>IF(OR(C70=""),"",(SUM(G70,K70,O70)*VLOOKUP(U70,Gehaltsklassen!$B$34:$D$38,3,FALSE))*C70)</f>
        <v/>
      </c>
    </row>
    <row r="71" spans="1:29" ht="31.9" customHeight="1" x14ac:dyDescent="0.2">
      <c r="A71" s="74" t="str">
        <f>IF(C71="","",MAX($A$11:A70)+1)</f>
        <v/>
      </c>
      <c r="B71" s="75" t="str">
        <f>IF('N-Bedarf SK'!B69="","",'N-Bedarf SK'!B69)</f>
        <v/>
      </c>
      <c r="C71" s="49" t="str">
        <f>IF('N-Bedarf SK'!C69="","",'N-Bedarf SK'!C69)</f>
        <v/>
      </c>
      <c r="D71" s="88" t="str">
        <f>IF('N-Bedarf SK'!D69="","",'N-Bedarf SK'!D69)</f>
        <v/>
      </c>
      <c r="E71" s="49" t="str">
        <f>IF('N-Bedarf SK'!G69="","",'N-Bedarf SK'!G69)</f>
        <v/>
      </c>
      <c r="F71" s="50" t="str">
        <f>IF(OR(D71="Spargel 2. Standjahr",D71="Spargel 1. Standjahr"),78,IF(OR(D71="",D71="keine",E71=""),"",IF(D71="Wie Nbedarf",VLOOKUP('N-Bedarf SK'!D69,PSollSK,3,FALSE)*E71, VLOOKUP(D71,PSollSK,3,FALSE)*E71)))</f>
        <v/>
      </c>
      <c r="G71" s="50" t="str">
        <f>IF(OR(D71="",D71="keine",E71=""),"",IF(D71="Wie Nbedarf",VLOOKUP('N-Bedarf SK'!D69,PSollSK,4,FALSE)*E71, VLOOKUP(D71,PSollSK,4,FALSE)*E71))</f>
        <v/>
      </c>
      <c r="H71" s="88"/>
      <c r="I71" s="49"/>
      <c r="J71" s="50" t="str">
        <f t="shared" si="0"/>
        <v/>
      </c>
      <c r="K71" s="50" t="str">
        <f t="shared" si="2"/>
        <v/>
      </c>
      <c r="L71" s="88"/>
      <c r="M71" s="49"/>
      <c r="N71" s="50" t="str">
        <f t="shared" si="1"/>
        <v/>
      </c>
      <c r="O71" s="50" t="str">
        <f t="shared" si="3"/>
        <v/>
      </c>
      <c r="P71" s="51"/>
      <c r="Q71" s="78" t="s">
        <v>261</v>
      </c>
      <c r="R71" s="49"/>
      <c r="S71" s="32" t="str">
        <f>IF(R71="","C",INDEX(Gehaltsklassen!A$11:A$15,MATCH(R71,Gehaltsklassen!D$11:D$15,1),1))</f>
        <v>C</v>
      </c>
      <c r="T71" s="49"/>
      <c r="U71" s="32" t="str">
        <f>IF(T71="","C",IF(T71="","C",IF(Q71="I",INDEX(Gehaltsklassen!A$11:A$15,MATCH(T71,Gehaltsklassen!C$11:C$15,1),1),IF(Q71="II",INDEX(Gehaltsklassen!A$11:A$15,MATCH(T71,Gehaltsklassen!D$11:D$15,1),1),IF(Q71="III",INDEX(Gehaltsklassen!A$11:A$15,MATCH(T71,Gehaltsklassen!E$11:E$15,1),1),"Falsche Bodenart")))))</f>
        <v>C</v>
      </c>
      <c r="V71" s="52" t="str">
        <f>IF(OR(C71=""),"",SUM(F71,J71,N71)*VLOOKUP(S71,Gehaltsklassen!$B$34:$D$38,2,FALSE))</f>
        <v/>
      </c>
      <c r="W71" s="52" t="str">
        <f>IF(OR(C71=""),"",SUM(F71,J71,N71)*VLOOKUP(S71,Gehaltsklassen!$B$34:$D$38,2,FALSE)*C71)</f>
        <v/>
      </c>
      <c r="X71" s="52" t="str">
        <f>IF(OR(C71=""),"",SUM(F71,J71,N71)*VLOOKUP(S71,Gehaltsklassen!$B$34:$D$38,3,FALSE))</f>
        <v/>
      </c>
      <c r="Y71" s="52" t="str">
        <f>IF(OR(C71=""),"",SUM(F71,J71,N71)*VLOOKUP(S71,Gehaltsklassen!$B$34:$D$38,3,FALSE)*C71)</f>
        <v/>
      </c>
      <c r="Z71" s="54" t="str">
        <f>IF(OR(D71=""),"",(SUM(G71,K71,O71)*VLOOKUP(U71,Gehaltsklassen!$B$34:$D$38,2,FALSE)))</f>
        <v/>
      </c>
      <c r="AA71" s="54" t="str">
        <f>IF(OR(D71=""),"",(SUM(G71,K71,O71)*VLOOKUP(U71,Gehaltsklassen!$B$34:$D$38,2,FALSE))*C71)</f>
        <v/>
      </c>
      <c r="AB71" s="53" t="str">
        <f>IF(OR(C71=""),"",(SUM(G71,K71,O71)*VLOOKUP(U71,Gehaltsklassen!$B$34:$D$38,3,FALSE)))</f>
        <v/>
      </c>
      <c r="AC71" s="53" t="str">
        <f>IF(OR(C71=""),"",(SUM(G71,K71,O71)*VLOOKUP(U71,Gehaltsklassen!$B$34:$D$38,3,FALSE))*C71)</f>
        <v/>
      </c>
    </row>
    <row r="72" spans="1:29" ht="31.9" customHeight="1" x14ac:dyDescent="0.2">
      <c r="A72" s="74" t="str">
        <f>IF(C72="","",MAX($A$11:A71)+1)</f>
        <v/>
      </c>
      <c r="B72" s="75" t="str">
        <f>IF('N-Bedarf SK'!B70="","",'N-Bedarf SK'!B70)</f>
        <v/>
      </c>
      <c r="C72" s="49" t="str">
        <f>IF('N-Bedarf SK'!C70="","",'N-Bedarf SK'!C70)</f>
        <v/>
      </c>
      <c r="D72" s="88" t="str">
        <f>IF('N-Bedarf SK'!D70="","",'N-Bedarf SK'!D70)</f>
        <v/>
      </c>
      <c r="E72" s="49" t="str">
        <f>IF('N-Bedarf SK'!G70="","",'N-Bedarf SK'!G70)</f>
        <v/>
      </c>
      <c r="F72" s="50" t="str">
        <f>IF(OR(D72="Spargel 2. Standjahr",D72="Spargel 1. Standjahr"),78,IF(OR(D72="",D72="keine",E72=""),"",IF(D72="Wie Nbedarf",VLOOKUP('N-Bedarf SK'!D70,PSollSK,3,FALSE)*E72, VLOOKUP(D72,PSollSK,3,FALSE)*E72)))</f>
        <v/>
      </c>
      <c r="G72" s="50" t="str">
        <f>IF(OR(D72="",D72="keine",E72=""),"",IF(D72="Wie Nbedarf",VLOOKUP('N-Bedarf SK'!D70,PSollSK,4,FALSE)*E72, VLOOKUP(D72,PSollSK,4,FALSE)*E72))</f>
        <v/>
      </c>
      <c r="H72" s="88"/>
      <c r="I72" s="49"/>
      <c r="J72" s="50" t="str">
        <f t="shared" si="0"/>
        <v/>
      </c>
      <c r="K72" s="50" t="str">
        <f t="shared" si="2"/>
        <v/>
      </c>
      <c r="L72" s="88"/>
      <c r="M72" s="49"/>
      <c r="N72" s="50" t="str">
        <f t="shared" si="1"/>
        <v/>
      </c>
      <c r="O72" s="50" t="str">
        <f t="shared" si="3"/>
        <v/>
      </c>
      <c r="P72" s="51"/>
      <c r="Q72" s="78" t="s">
        <v>261</v>
      </c>
      <c r="R72" s="49"/>
      <c r="S72" s="32" t="str">
        <f>IF(R72="","C",INDEX(Gehaltsklassen!A$11:A$15,MATCH(R72,Gehaltsklassen!D$11:D$15,1),1))</f>
        <v>C</v>
      </c>
      <c r="T72" s="49"/>
      <c r="U72" s="32" t="str">
        <f>IF(T72="","C",IF(T72="","C",IF(Q72="I",INDEX(Gehaltsklassen!A$11:A$15,MATCH(T72,Gehaltsklassen!C$11:C$15,1),1),IF(Q72="II",INDEX(Gehaltsklassen!A$11:A$15,MATCH(T72,Gehaltsklassen!D$11:D$15,1),1),IF(Q72="III",INDEX(Gehaltsklassen!A$11:A$15,MATCH(T72,Gehaltsklassen!E$11:E$15,1),1),"Falsche Bodenart")))))</f>
        <v>C</v>
      </c>
      <c r="V72" s="52" t="str">
        <f>IF(OR(C72=""),"",SUM(F72,J72,N72)*VLOOKUP(S72,Gehaltsklassen!$B$34:$D$38,2,FALSE))</f>
        <v/>
      </c>
      <c r="W72" s="52" t="str">
        <f>IF(OR(C72=""),"",SUM(F72,J72,N72)*VLOOKUP(S72,Gehaltsklassen!$B$34:$D$38,2,FALSE)*C72)</f>
        <v/>
      </c>
      <c r="X72" s="52" t="str">
        <f>IF(OR(C72=""),"",SUM(F72,J72,N72)*VLOOKUP(S72,Gehaltsklassen!$B$34:$D$38,3,FALSE))</f>
        <v/>
      </c>
      <c r="Y72" s="52" t="str">
        <f>IF(OR(C72=""),"",SUM(F72,J72,N72)*VLOOKUP(S72,Gehaltsklassen!$B$34:$D$38,3,FALSE)*C72)</f>
        <v/>
      </c>
      <c r="Z72" s="54" t="str">
        <f>IF(OR(D72=""),"",(SUM(G72,K72,O72)*VLOOKUP(U72,Gehaltsklassen!$B$34:$D$38,2,FALSE)))</f>
        <v/>
      </c>
      <c r="AA72" s="54" t="str">
        <f>IF(OR(D72=""),"",(SUM(G72,K72,O72)*VLOOKUP(U72,Gehaltsklassen!$B$34:$D$38,2,FALSE))*C72)</f>
        <v/>
      </c>
      <c r="AB72" s="53" t="str">
        <f>IF(OR(C72=""),"",(SUM(G72,K72,O72)*VLOOKUP(U72,Gehaltsklassen!$B$34:$D$38,3,FALSE)))</f>
        <v/>
      </c>
      <c r="AC72" s="53" t="str">
        <f>IF(OR(C72=""),"",(SUM(G72,K72,O72)*VLOOKUP(U72,Gehaltsklassen!$B$34:$D$38,3,FALSE))*C72)</f>
        <v/>
      </c>
    </row>
    <row r="73" spans="1:29" ht="31.9" customHeight="1" x14ac:dyDescent="0.2">
      <c r="A73" s="74" t="str">
        <f>IF(C73="","",MAX($A$11:A72)+1)</f>
        <v/>
      </c>
      <c r="B73" s="75" t="str">
        <f>IF('N-Bedarf SK'!B71="","",'N-Bedarf SK'!B71)</f>
        <v/>
      </c>
      <c r="C73" s="49" t="str">
        <f>IF('N-Bedarf SK'!C71="","",'N-Bedarf SK'!C71)</f>
        <v/>
      </c>
      <c r="D73" s="88" t="str">
        <f>IF('N-Bedarf SK'!D71="","",'N-Bedarf SK'!D71)</f>
        <v/>
      </c>
      <c r="E73" s="49" t="str">
        <f>IF('N-Bedarf SK'!G71="","",'N-Bedarf SK'!G71)</f>
        <v/>
      </c>
      <c r="F73" s="50" t="str">
        <f>IF(OR(D73="Spargel 2. Standjahr",D73="Spargel 1. Standjahr"),78,IF(OR(D73="",D73="keine",E73=""),"",IF(D73="Wie Nbedarf",VLOOKUP('N-Bedarf SK'!D71,PSollSK,3,FALSE)*E73, VLOOKUP(D73,PSollSK,3,FALSE)*E73)))</f>
        <v/>
      </c>
      <c r="G73" s="50" t="str">
        <f>IF(OR(D73="",D73="keine",E73=""),"",IF(D73="Wie Nbedarf",VLOOKUP('N-Bedarf SK'!D71,PSollSK,4,FALSE)*E73, VLOOKUP(D73,PSollSK,4,FALSE)*E73))</f>
        <v/>
      </c>
      <c r="H73" s="88"/>
      <c r="I73" s="49"/>
      <c r="J73" s="50" t="str">
        <f t="shared" si="0"/>
        <v/>
      </c>
      <c r="K73" s="50" t="str">
        <f t="shared" si="2"/>
        <v/>
      </c>
      <c r="L73" s="88"/>
      <c r="M73" s="49"/>
      <c r="N73" s="50" t="str">
        <f t="shared" si="1"/>
        <v/>
      </c>
      <c r="O73" s="50" t="str">
        <f t="shared" si="3"/>
        <v/>
      </c>
      <c r="P73" s="51"/>
      <c r="Q73" s="78" t="s">
        <v>261</v>
      </c>
      <c r="R73" s="49"/>
      <c r="S73" s="32" t="str">
        <f>IF(R73="","C",INDEX(Gehaltsklassen!A$11:A$15,MATCH(R73,Gehaltsklassen!D$11:D$15,1),1))</f>
        <v>C</v>
      </c>
      <c r="T73" s="49"/>
      <c r="U73" s="32" t="str">
        <f>IF(T73="","C",IF(T73="","C",IF(Q73="I",INDEX(Gehaltsklassen!A$11:A$15,MATCH(T73,Gehaltsklassen!C$11:C$15,1),1),IF(Q73="II",INDEX(Gehaltsklassen!A$11:A$15,MATCH(T73,Gehaltsklassen!D$11:D$15,1),1),IF(Q73="III",INDEX(Gehaltsklassen!A$11:A$15,MATCH(T73,Gehaltsklassen!E$11:E$15,1),1),"Falsche Bodenart")))))</f>
        <v>C</v>
      </c>
      <c r="V73" s="52" t="str">
        <f>IF(OR(C73=""),"",SUM(F73,J73,N73)*VLOOKUP(S73,Gehaltsklassen!$B$34:$D$38,2,FALSE))</f>
        <v/>
      </c>
      <c r="W73" s="52" t="str">
        <f>IF(OR(C73=""),"",SUM(F73,J73,N73)*VLOOKUP(S73,Gehaltsklassen!$B$34:$D$38,2,FALSE)*C73)</f>
        <v/>
      </c>
      <c r="X73" s="52" t="str">
        <f>IF(OR(C73=""),"",SUM(F73,J73,N73)*VLOOKUP(S73,Gehaltsklassen!$B$34:$D$38,3,FALSE))</f>
        <v/>
      </c>
      <c r="Y73" s="52" t="str">
        <f>IF(OR(C73=""),"",SUM(F73,J73,N73)*VLOOKUP(S73,Gehaltsklassen!$B$34:$D$38,3,FALSE)*C73)</f>
        <v/>
      </c>
      <c r="Z73" s="54" t="str">
        <f>IF(OR(D73=""),"",(SUM(G73,K73,O73)*VLOOKUP(U73,Gehaltsklassen!$B$34:$D$38,2,FALSE)))</f>
        <v/>
      </c>
      <c r="AA73" s="54" t="str">
        <f>IF(OR(D73=""),"",(SUM(G73,K73,O73)*VLOOKUP(U73,Gehaltsklassen!$B$34:$D$38,2,FALSE))*C73)</f>
        <v/>
      </c>
      <c r="AB73" s="53" t="str">
        <f>IF(OR(C73=""),"",(SUM(G73,K73,O73)*VLOOKUP(U73,Gehaltsklassen!$B$34:$D$38,3,FALSE)))</f>
        <v/>
      </c>
      <c r="AC73" s="53" t="str">
        <f>IF(OR(C73=""),"",(SUM(G73,K73,O73)*VLOOKUP(U73,Gehaltsklassen!$B$34:$D$38,3,FALSE))*C73)</f>
        <v/>
      </c>
    </row>
    <row r="74" spans="1:29" ht="31.9" customHeight="1" x14ac:dyDescent="0.2">
      <c r="A74" s="74" t="str">
        <f>IF(C74="","",MAX($A$11:A73)+1)</f>
        <v/>
      </c>
      <c r="B74" s="75" t="str">
        <f>IF('N-Bedarf SK'!B72="","",'N-Bedarf SK'!B72)</f>
        <v/>
      </c>
      <c r="C74" s="49" t="str">
        <f>IF('N-Bedarf SK'!C72="","",'N-Bedarf SK'!C72)</f>
        <v/>
      </c>
      <c r="D74" s="88" t="str">
        <f>IF('N-Bedarf SK'!D72="","",'N-Bedarf SK'!D72)</f>
        <v/>
      </c>
      <c r="E74" s="49" t="str">
        <f>IF('N-Bedarf SK'!G72="","",'N-Bedarf SK'!G72)</f>
        <v/>
      </c>
      <c r="F74" s="50" t="str">
        <f>IF(OR(D74="Spargel 2. Standjahr",D74="Spargel 1. Standjahr"),78,IF(OR(D74="",D74="keine",E74=""),"",IF(D74="Wie Nbedarf",VLOOKUP('N-Bedarf SK'!D72,PSollSK,3,FALSE)*E74, VLOOKUP(D74,PSollSK,3,FALSE)*E74)))</f>
        <v/>
      </c>
      <c r="G74" s="50" t="str">
        <f>IF(OR(D74="",D74="keine",E74=""),"",IF(D74="Wie Nbedarf",VLOOKUP('N-Bedarf SK'!D72,PSollSK,4,FALSE)*E74, VLOOKUP(D74,PSollSK,4,FALSE)*E74))</f>
        <v/>
      </c>
      <c r="H74" s="88"/>
      <c r="I74" s="49"/>
      <c r="J74" s="50" t="str">
        <f t="shared" ref="J74:J137" si="4">IF(OR(H74="",H74="keine",I74=""),"",VLOOKUP(H74,PSollSK,3,FALSE)*I74)</f>
        <v/>
      </c>
      <c r="K74" s="50" t="str">
        <f t="shared" si="2"/>
        <v/>
      </c>
      <c r="L74" s="88"/>
      <c r="M74" s="49"/>
      <c r="N74" s="50" t="str">
        <f t="shared" ref="N74:N137" si="5">IF(OR(L74="",L74="keine",M74=""),"",VLOOKUP(L74,PSollSK,3,FALSE)*M74)</f>
        <v/>
      </c>
      <c r="O74" s="50" t="str">
        <f t="shared" si="3"/>
        <v/>
      </c>
      <c r="P74" s="51"/>
      <c r="Q74" s="78" t="s">
        <v>261</v>
      </c>
      <c r="R74" s="49"/>
      <c r="S74" s="32" t="str">
        <f>IF(R74="","C",INDEX(Gehaltsklassen!A$11:A$15,MATCH(R74,Gehaltsklassen!D$11:D$15,1),1))</f>
        <v>C</v>
      </c>
      <c r="T74" s="49"/>
      <c r="U74" s="32" t="str">
        <f>IF(T74="","C",IF(T74="","C",IF(Q74="I",INDEX(Gehaltsklassen!A$11:A$15,MATCH(T74,Gehaltsklassen!C$11:C$15,1),1),IF(Q74="II",INDEX(Gehaltsklassen!A$11:A$15,MATCH(T74,Gehaltsklassen!D$11:D$15,1),1),IF(Q74="III",INDEX(Gehaltsklassen!A$11:A$15,MATCH(T74,Gehaltsklassen!E$11:E$15,1),1),"Falsche Bodenart")))))</f>
        <v>C</v>
      </c>
      <c r="V74" s="52" t="str">
        <f>IF(OR(C74=""),"",SUM(F74,J74,N74)*VLOOKUP(S74,Gehaltsklassen!$B$34:$D$38,2,FALSE))</f>
        <v/>
      </c>
      <c r="W74" s="52" t="str">
        <f>IF(OR(C74=""),"",SUM(F74,J74,N74)*VLOOKUP(S74,Gehaltsklassen!$B$34:$D$38,2,FALSE)*C74)</f>
        <v/>
      </c>
      <c r="X74" s="52" t="str">
        <f>IF(OR(C74=""),"",SUM(F74,J74,N74)*VLOOKUP(S74,Gehaltsklassen!$B$34:$D$38,3,FALSE))</f>
        <v/>
      </c>
      <c r="Y74" s="52" t="str">
        <f>IF(OR(C74=""),"",SUM(F74,J74,N74)*VLOOKUP(S74,Gehaltsklassen!$B$34:$D$38,3,FALSE)*C74)</f>
        <v/>
      </c>
      <c r="Z74" s="54" t="str">
        <f>IF(OR(D74=""),"",(SUM(G74,K74,O74)*VLOOKUP(U74,Gehaltsklassen!$B$34:$D$38,2,FALSE)))</f>
        <v/>
      </c>
      <c r="AA74" s="54" t="str">
        <f>IF(OR(D74=""),"",(SUM(G74,K74,O74)*VLOOKUP(U74,Gehaltsklassen!$B$34:$D$38,2,FALSE))*C74)</f>
        <v/>
      </c>
      <c r="AB74" s="53" t="str">
        <f>IF(OR(C74=""),"",(SUM(G74,K74,O74)*VLOOKUP(U74,Gehaltsklassen!$B$34:$D$38,3,FALSE)))</f>
        <v/>
      </c>
      <c r="AC74" s="53" t="str">
        <f>IF(OR(C74=""),"",(SUM(G74,K74,O74)*VLOOKUP(U74,Gehaltsklassen!$B$34:$D$38,3,FALSE))*C74)</f>
        <v/>
      </c>
    </row>
    <row r="75" spans="1:29" ht="31.9" customHeight="1" x14ac:dyDescent="0.2">
      <c r="A75" s="74" t="str">
        <f>IF(C75="","",MAX($A$11:A74)+1)</f>
        <v/>
      </c>
      <c r="B75" s="75" t="str">
        <f>IF('N-Bedarf SK'!B73="","",'N-Bedarf SK'!B73)</f>
        <v/>
      </c>
      <c r="C75" s="49" t="str">
        <f>IF('N-Bedarf SK'!C73="","",'N-Bedarf SK'!C73)</f>
        <v/>
      </c>
      <c r="D75" s="88" t="str">
        <f>IF('N-Bedarf SK'!D73="","",'N-Bedarf SK'!D73)</f>
        <v/>
      </c>
      <c r="E75" s="49" t="str">
        <f>IF('N-Bedarf SK'!G73="","",'N-Bedarf SK'!G73)</f>
        <v/>
      </c>
      <c r="F75" s="50" t="str">
        <f>IF(OR(D75="Spargel 2. Standjahr",D75="Spargel 1. Standjahr"),78,IF(OR(D75="",D75="keine",E75=""),"",IF(D75="Wie Nbedarf",VLOOKUP('N-Bedarf SK'!D73,PSollSK,3,FALSE)*E75, VLOOKUP(D75,PSollSK,3,FALSE)*E75)))</f>
        <v/>
      </c>
      <c r="G75" s="50" t="str">
        <f>IF(OR(D75="",D75="keine",E75=""),"",IF(D75="Wie Nbedarf",VLOOKUP('N-Bedarf SK'!D73,PSollSK,4,FALSE)*E75, VLOOKUP(D75,PSollSK,4,FALSE)*E75))</f>
        <v/>
      </c>
      <c r="H75" s="88"/>
      <c r="I75" s="49"/>
      <c r="J75" s="50" t="str">
        <f t="shared" si="4"/>
        <v/>
      </c>
      <c r="K75" s="50" t="str">
        <f t="shared" ref="K75:K138" si="6">IF(OR(H75="",H75="keine",I75=""),"",VLOOKUP(H75,PSollSK,4,FALSE)*I75)</f>
        <v/>
      </c>
      <c r="L75" s="88"/>
      <c r="M75" s="49"/>
      <c r="N75" s="50" t="str">
        <f t="shared" si="5"/>
        <v/>
      </c>
      <c r="O75" s="50" t="str">
        <f t="shared" ref="O75:O138" si="7">IF(OR(L75="",L75="keine",M75=""),"",VLOOKUP(L75,PSollSK,4,FALSE)*M75)</f>
        <v/>
      </c>
      <c r="P75" s="51"/>
      <c r="Q75" s="78" t="s">
        <v>261</v>
      </c>
      <c r="R75" s="49"/>
      <c r="S75" s="32" t="str">
        <f>IF(R75="","C",INDEX(Gehaltsklassen!A$11:A$15,MATCH(R75,Gehaltsklassen!D$11:D$15,1),1))</f>
        <v>C</v>
      </c>
      <c r="T75" s="49"/>
      <c r="U75" s="32" t="str">
        <f>IF(T75="","C",IF(T75="","C",IF(Q75="I",INDEX(Gehaltsklassen!A$11:A$15,MATCH(T75,Gehaltsklassen!C$11:C$15,1),1),IF(Q75="II",INDEX(Gehaltsklassen!A$11:A$15,MATCH(T75,Gehaltsklassen!D$11:D$15,1),1),IF(Q75="III",INDEX(Gehaltsklassen!A$11:A$15,MATCH(T75,Gehaltsklassen!E$11:E$15,1),1),"Falsche Bodenart")))))</f>
        <v>C</v>
      </c>
      <c r="V75" s="52" t="str">
        <f>IF(OR(C75=""),"",SUM(F75,J75,N75)*VLOOKUP(S75,Gehaltsklassen!$B$34:$D$38,2,FALSE))</f>
        <v/>
      </c>
      <c r="W75" s="52" t="str">
        <f>IF(OR(C75=""),"",SUM(F75,J75,N75)*VLOOKUP(S75,Gehaltsklassen!$B$34:$D$38,2,FALSE)*C75)</f>
        <v/>
      </c>
      <c r="X75" s="52" t="str">
        <f>IF(OR(C75=""),"",SUM(F75,J75,N75)*VLOOKUP(S75,Gehaltsklassen!$B$34:$D$38,3,FALSE))</f>
        <v/>
      </c>
      <c r="Y75" s="52" t="str">
        <f>IF(OR(C75=""),"",SUM(F75,J75,N75)*VLOOKUP(S75,Gehaltsklassen!$B$34:$D$38,3,FALSE)*C75)</f>
        <v/>
      </c>
      <c r="Z75" s="54" t="str">
        <f>IF(OR(D75=""),"",(SUM(G75,K75,O75)*VLOOKUP(U75,Gehaltsklassen!$B$34:$D$38,2,FALSE)))</f>
        <v/>
      </c>
      <c r="AA75" s="54" t="str">
        <f>IF(OR(D75=""),"",(SUM(G75,K75,O75)*VLOOKUP(U75,Gehaltsklassen!$B$34:$D$38,2,FALSE))*C75)</f>
        <v/>
      </c>
      <c r="AB75" s="53" t="str">
        <f>IF(OR(C75=""),"",(SUM(G75,K75,O75)*VLOOKUP(U75,Gehaltsklassen!$B$34:$D$38,3,FALSE)))</f>
        <v/>
      </c>
      <c r="AC75" s="53" t="str">
        <f>IF(OR(C75=""),"",(SUM(G75,K75,O75)*VLOOKUP(U75,Gehaltsklassen!$B$34:$D$38,3,FALSE))*C75)</f>
        <v/>
      </c>
    </row>
    <row r="76" spans="1:29" ht="31.9" customHeight="1" x14ac:dyDescent="0.2">
      <c r="A76" s="74" t="str">
        <f>IF(C76="","",MAX($A$11:A75)+1)</f>
        <v/>
      </c>
      <c r="B76" s="75" t="str">
        <f>IF('N-Bedarf SK'!B74="","",'N-Bedarf SK'!B74)</f>
        <v/>
      </c>
      <c r="C76" s="49" t="str">
        <f>IF('N-Bedarf SK'!C74="","",'N-Bedarf SK'!C74)</f>
        <v/>
      </c>
      <c r="D76" s="88" t="str">
        <f>IF('N-Bedarf SK'!D74="","",'N-Bedarf SK'!D74)</f>
        <v/>
      </c>
      <c r="E76" s="49" t="str">
        <f>IF('N-Bedarf SK'!G74="","",'N-Bedarf SK'!G74)</f>
        <v/>
      </c>
      <c r="F76" s="50" t="str">
        <f>IF(OR(D76="Spargel 2. Standjahr",D76="Spargel 1. Standjahr"),78,IF(OR(D76="",D76="keine",E76=""),"",IF(D76="Wie Nbedarf",VLOOKUP('N-Bedarf SK'!D74,PSollSK,3,FALSE)*E76, VLOOKUP(D76,PSollSK,3,FALSE)*E76)))</f>
        <v/>
      </c>
      <c r="G76" s="50" t="str">
        <f>IF(OR(D76="",D76="keine",E76=""),"",IF(D76="Wie Nbedarf",VLOOKUP('N-Bedarf SK'!D74,PSollSK,4,FALSE)*E76, VLOOKUP(D76,PSollSK,4,FALSE)*E76))</f>
        <v/>
      </c>
      <c r="H76" s="88"/>
      <c r="I76" s="49"/>
      <c r="J76" s="50" t="str">
        <f t="shared" si="4"/>
        <v/>
      </c>
      <c r="K76" s="50" t="str">
        <f t="shared" si="6"/>
        <v/>
      </c>
      <c r="L76" s="88"/>
      <c r="M76" s="49"/>
      <c r="N76" s="50" t="str">
        <f t="shared" si="5"/>
        <v/>
      </c>
      <c r="O76" s="50" t="str">
        <f t="shared" si="7"/>
        <v/>
      </c>
      <c r="P76" s="51"/>
      <c r="Q76" s="78" t="s">
        <v>261</v>
      </c>
      <c r="R76" s="49"/>
      <c r="S76" s="32" t="str">
        <f>IF(R76="","C",INDEX(Gehaltsklassen!A$11:A$15,MATCH(R76,Gehaltsklassen!D$11:D$15,1),1))</f>
        <v>C</v>
      </c>
      <c r="T76" s="49"/>
      <c r="U76" s="32" t="str">
        <f>IF(T76="","C",IF(T76="","C",IF(Q76="I",INDEX(Gehaltsklassen!A$11:A$15,MATCH(T76,Gehaltsklassen!C$11:C$15,1),1),IF(Q76="II",INDEX(Gehaltsklassen!A$11:A$15,MATCH(T76,Gehaltsklassen!D$11:D$15,1),1),IF(Q76="III",INDEX(Gehaltsklassen!A$11:A$15,MATCH(T76,Gehaltsklassen!E$11:E$15,1),1),"Falsche Bodenart")))))</f>
        <v>C</v>
      </c>
      <c r="V76" s="52" t="str">
        <f>IF(OR(C76=""),"",SUM(F76,J76,N76)*VLOOKUP(S76,Gehaltsklassen!$B$34:$D$38,2,FALSE))</f>
        <v/>
      </c>
      <c r="W76" s="52" t="str">
        <f>IF(OR(C76=""),"",SUM(F76,J76,N76)*VLOOKUP(S76,Gehaltsklassen!$B$34:$D$38,2,FALSE)*C76)</f>
        <v/>
      </c>
      <c r="X76" s="52" t="str">
        <f>IF(OR(C76=""),"",SUM(F76,J76,N76)*VLOOKUP(S76,Gehaltsklassen!$B$34:$D$38,3,FALSE))</f>
        <v/>
      </c>
      <c r="Y76" s="52" t="str">
        <f>IF(OR(C76=""),"",SUM(F76,J76,N76)*VLOOKUP(S76,Gehaltsklassen!$B$34:$D$38,3,FALSE)*C76)</f>
        <v/>
      </c>
      <c r="Z76" s="54" t="str">
        <f>IF(OR(D76=""),"",(SUM(G76,K76,O76)*VLOOKUP(U76,Gehaltsklassen!$B$34:$D$38,2,FALSE)))</f>
        <v/>
      </c>
      <c r="AA76" s="54" t="str">
        <f>IF(OR(D76=""),"",(SUM(G76,K76,O76)*VLOOKUP(U76,Gehaltsklassen!$B$34:$D$38,2,FALSE))*C76)</f>
        <v/>
      </c>
      <c r="AB76" s="53" t="str">
        <f>IF(OR(C76=""),"",(SUM(G76,K76,O76)*VLOOKUP(U76,Gehaltsklassen!$B$34:$D$38,3,FALSE)))</f>
        <v/>
      </c>
      <c r="AC76" s="53" t="str">
        <f>IF(OR(C76=""),"",(SUM(G76,K76,O76)*VLOOKUP(U76,Gehaltsklassen!$B$34:$D$38,3,FALSE))*C76)</f>
        <v/>
      </c>
    </row>
    <row r="77" spans="1:29" ht="31.9" customHeight="1" x14ac:dyDescent="0.2">
      <c r="A77" s="74" t="str">
        <f>IF(C77="","",MAX($A$11:A76)+1)</f>
        <v/>
      </c>
      <c r="B77" s="75" t="str">
        <f>IF('N-Bedarf SK'!B75="","",'N-Bedarf SK'!B75)</f>
        <v/>
      </c>
      <c r="C77" s="49" t="str">
        <f>IF('N-Bedarf SK'!C75="","",'N-Bedarf SK'!C75)</f>
        <v/>
      </c>
      <c r="D77" s="88" t="str">
        <f>IF('N-Bedarf SK'!D75="","",'N-Bedarf SK'!D75)</f>
        <v/>
      </c>
      <c r="E77" s="49" t="str">
        <f>IF('N-Bedarf SK'!G75="","",'N-Bedarf SK'!G75)</f>
        <v/>
      </c>
      <c r="F77" s="50" t="str">
        <f>IF(OR(D77="Spargel 2. Standjahr",D77="Spargel 1. Standjahr"),78,IF(OR(D77="",D77="keine",E77=""),"",IF(D77="Wie Nbedarf",VLOOKUP('N-Bedarf SK'!D75,PSollSK,3,FALSE)*E77, VLOOKUP(D77,PSollSK,3,FALSE)*E77)))</f>
        <v/>
      </c>
      <c r="G77" s="50" t="str">
        <f>IF(OR(D77="",D77="keine",E77=""),"",IF(D77="Wie Nbedarf",VLOOKUP('N-Bedarf SK'!D75,PSollSK,4,FALSE)*E77, VLOOKUP(D77,PSollSK,4,FALSE)*E77))</f>
        <v/>
      </c>
      <c r="H77" s="88"/>
      <c r="I77" s="49"/>
      <c r="J77" s="50" t="str">
        <f t="shared" si="4"/>
        <v/>
      </c>
      <c r="K77" s="50" t="str">
        <f t="shared" si="6"/>
        <v/>
      </c>
      <c r="L77" s="88"/>
      <c r="M77" s="49"/>
      <c r="N77" s="50" t="str">
        <f t="shared" si="5"/>
        <v/>
      </c>
      <c r="O77" s="50" t="str">
        <f t="shared" si="7"/>
        <v/>
      </c>
      <c r="P77" s="51"/>
      <c r="Q77" s="78" t="s">
        <v>261</v>
      </c>
      <c r="R77" s="49"/>
      <c r="S77" s="32" t="str">
        <f>IF(R77="","C",INDEX(Gehaltsklassen!A$11:A$15,MATCH(R77,Gehaltsklassen!D$11:D$15,1),1))</f>
        <v>C</v>
      </c>
      <c r="T77" s="49"/>
      <c r="U77" s="32" t="str">
        <f>IF(T77="","C",IF(T77="","C",IF(Q77="I",INDEX(Gehaltsklassen!A$11:A$15,MATCH(T77,Gehaltsklassen!C$11:C$15,1),1),IF(Q77="II",INDEX(Gehaltsklassen!A$11:A$15,MATCH(T77,Gehaltsklassen!D$11:D$15,1),1),IF(Q77="III",INDEX(Gehaltsklassen!A$11:A$15,MATCH(T77,Gehaltsklassen!E$11:E$15,1),1),"Falsche Bodenart")))))</f>
        <v>C</v>
      </c>
      <c r="V77" s="52" t="str">
        <f>IF(OR(C77=""),"",SUM(F77,J77,N77)*VLOOKUP(S77,Gehaltsklassen!$B$34:$D$38,2,FALSE))</f>
        <v/>
      </c>
      <c r="W77" s="52" t="str">
        <f>IF(OR(C77=""),"",SUM(F77,J77,N77)*VLOOKUP(S77,Gehaltsklassen!$B$34:$D$38,2,FALSE)*C77)</f>
        <v/>
      </c>
      <c r="X77" s="52" t="str">
        <f>IF(OR(C77=""),"",SUM(F77,J77,N77)*VLOOKUP(S77,Gehaltsklassen!$B$34:$D$38,3,FALSE))</f>
        <v/>
      </c>
      <c r="Y77" s="52" t="str">
        <f>IF(OR(C77=""),"",SUM(F77,J77,N77)*VLOOKUP(S77,Gehaltsklassen!$B$34:$D$38,3,FALSE)*C77)</f>
        <v/>
      </c>
      <c r="Z77" s="54" t="str">
        <f>IF(OR(D77=""),"",(SUM(G77,K77,O77)*VLOOKUP(U77,Gehaltsklassen!$B$34:$D$38,2,FALSE)))</f>
        <v/>
      </c>
      <c r="AA77" s="54" t="str">
        <f>IF(OR(D77=""),"",(SUM(G77,K77,O77)*VLOOKUP(U77,Gehaltsklassen!$B$34:$D$38,2,FALSE))*C77)</f>
        <v/>
      </c>
      <c r="AB77" s="53" t="str">
        <f>IF(OR(C77=""),"",(SUM(G77,K77,O77)*VLOOKUP(U77,Gehaltsklassen!$B$34:$D$38,3,FALSE)))</f>
        <v/>
      </c>
      <c r="AC77" s="53" t="str">
        <f>IF(OR(C77=""),"",(SUM(G77,K77,O77)*VLOOKUP(U77,Gehaltsklassen!$B$34:$D$38,3,FALSE))*C77)</f>
        <v/>
      </c>
    </row>
    <row r="78" spans="1:29" ht="31.9" customHeight="1" x14ac:dyDescent="0.2">
      <c r="A78" s="74" t="str">
        <f>IF(C78="","",MAX($A$11:A77)+1)</f>
        <v/>
      </c>
      <c r="B78" s="75" t="str">
        <f>IF('N-Bedarf SK'!B76="","",'N-Bedarf SK'!B76)</f>
        <v/>
      </c>
      <c r="C78" s="49" t="str">
        <f>IF('N-Bedarf SK'!C76="","",'N-Bedarf SK'!C76)</f>
        <v/>
      </c>
      <c r="D78" s="88" t="str">
        <f>IF('N-Bedarf SK'!D76="","",'N-Bedarf SK'!D76)</f>
        <v/>
      </c>
      <c r="E78" s="49" t="str">
        <f>IF('N-Bedarf SK'!G76="","",'N-Bedarf SK'!G76)</f>
        <v/>
      </c>
      <c r="F78" s="50" t="str">
        <f>IF(OR(D78="Spargel 2. Standjahr",D78="Spargel 1. Standjahr"),78,IF(OR(D78="",D78="keine",E78=""),"",IF(D78="Wie Nbedarf",VLOOKUP('N-Bedarf SK'!D76,PSollSK,3,FALSE)*E78, VLOOKUP(D78,PSollSK,3,FALSE)*E78)))</f>
        <v/>
      </c>
      <c r="G78" s="50" t="str">
        <f>IF(OR(D78="",D78="keine",E78=""),"",IF(D78="Wie Nbedarf",VLOOKUP('N-Bedarf SK'!D76,PSollSK,4,FALSE)*E78, VLOOKUP(D78,PSollSK,4,FALSE)*E78))</f>
        <v/>
      </c>
      <c r="H78" s="88"/>
      <c r="I78" s="49"/>
      <c r="J78" s="50" t="str">
        <f t="shared" si="4"/>
        <v/>
      </c>
      <c r="K78" s="50" t="str">
        <f t="shared" si="6"/>
        <v/>
      </c>
      <c r="L78" s="88"/>
      <c r="M78" s="49"/>
      <c r="N78" s="50" t="str">
        <f t="shared" si="5"/>
        <v/>
      </c>
      <c r="O78" s="50" t="str">
        <f t="shared" si="7"/>
        <v/>
      </c>
      <c r="P78" s="51"/>
      <c r="Q78" s="78" t="s">
        <v>261</v>
      </c>
      <c r="R78" s="49"/>
      <c r="S78" s="32" t="str">
        <f>IF(R78="","C",INDEX(Gehaltsklassen!A$11:A$15,MATCH(R78,Gehaltsklassen!D$11:D$15,1),1))</f>
        <v>C</v>
      </c>
      <c r="T78" s="49"/>
      <c r="U78" s="32" t="str">
        <f>IF(T78="","C",IF(T78="","C",IF(Q78="I",INDEX(Gehaltsklassen!A$11:A$15,MATCH(T78,Gehaltsklassen!C$11:C$15,1),1),IF(Q78="II",INDEX(Gehaltsklassen!A$11:A$15,MATCH(T78,Gehaltsklassen!D$11:D$15,1),1),IF(Q78="III",INDEX(Gehaltsklassen!A$11:A$15,MATCH(T78,Gehaltsklassen!E$11:E$15,1),1),"Falsche Bodenart")))))</f>
        <v>C</v>
      </c>
      <c r="V78" s="52" t="str">
        <f>IF(OR(C78=""),"",SUM(F78,J78,N78)*VLOOKUP(S78,Gehaltsklassen!$B$34:$D$38,2,FALSE))</f>
        <v/>
      </c>
      <c r="W78" s="52" t="str">
        <f>IF(OR(C78=""),"",SUM(F78,J78,N78)*VLOOKUP(S78,Gehaltsklassen!$B$34:$D$38,2,FALSE)*C78)</f>
        <v/>
      </c>
      <c r="X78" s="52" t="str">
        <f>IF(OR(C78=""),"",SUM(F78,J78,N78)*VLOOKUP(S78,Gehaltsklassen!$B$34:$D$38,3,FALSE))</f>
        <v/>
      </c>
      <c r="Y78" s="52" t="str">
        <f>IF(OR(C78=""),"",SUM(F78,J78,N78)*VLOOKUP(S78,Gehaltsklassen!$B$34:$D$38,3,FALSE)*C78)</f>
        <v/>
      </c>
      <c r="Z78" s="54" t="str">
        <f>IF(OR(D78=""),"",(SUM(G78,K78,O78)*VLOOKUP(U78,Gehaltsklassen!$B$34:$D$38,2,FALSE)))</f>
        <v/>
      </c>
      <c r="AA78" s="54" t="str">
        <f>IF(OR(D78=""),"",(SUM(G78,K78,O78)*VLOOKUP(U78,Gehaltsklassen!$B$34:$D$38,2,FALSE))*C78)</f>
        <v/>
      </c>
      <c r="AB78" s="53" t="str">
        <f>IF(OR(C78=""),"",(SUM(G78,K78,O78)*VLOOKUP(U78,Gehaltsklassen!$B$34:$D$38,3,FALSE)))</f>
        <v/>
      </c>
      <c r="AC78" s="53" t="str">
        <f>IF(OR(C78=""),"",(SUM(G78,K78,O78)*VLOOKUP(U78,Gehaltsklassen!$B$34:$D$38,3,FALSE))*C78)</f>
        <v/>
      </c>
    </row>
    <row r="79" spans="1:29" ht="31.9" customHeight="1" x14ac:dyDescent="0.2">
      <c r="A79" s="74" t="str">
        <f>IF(C79="","",MAX($A$11:A78)+1)</f>
        <v/>
      </c>
      <c r="B79" s="75" t="str">
        <f>IF('N-Bedarf SK'!B77="","",'N-Bedarf SK'!B77)</f>
        <v/>
      </c>
      <c r="C79" s="49" t="str">
        <f>IF('N-Bedarf SK'!C77="","",'N-Bedarf SK'!C77)</f>
        <v/>
      </c>
      <c r="D79" s="88" t="str">
        <f>IF('N-Bedarf SK'!D77="","",'N-Bedarf SK'!D77)</f>
        <v/>
      </c>
      <c r="E79" s="49" t="str">
        <f>IF('N-Bedarf SK'!G77="","",'N-Bedarf SK'!G77)</f>
        <v/>
      </c>
      <c r="F79" s="50" t="str">
        <f>IF(OR(D79="Spargel 2. Standjahr",D79="Spargel 1. Standjahr"),78,IF(OR(D79="",D79="keine",E79=""),"",IF(D79="Wie Nbedarf",VLOOKUP('N-Bedarf SK'!D77,PSollSK,3,FALSE)*E79, VLOOKUP(D79,PSollSK,3,FALSE)*E79)))</f>
        <v/>
      </c>
      <c r="G79" s="50" t="str">
        <f>IF(OR(D79="",D79="keine",E79=""),"",IF(D79="Wie Nbedarf",VLOOKUP('N-Bedarf SK'!D77,PSollSK,4,FALSE)*E79, VLOOKUP(D79,PSollSK,4,FALSE)*E79))</f>
        <v/>
      </c>
      <c r="H79" s="88"/>
      <c r="I79" s="49"/>
      <c r="J79" s="50" t="str">
        <f t="shared" si="4"/>
        <v/>
      </c>
      <c r="K79" s="50" t="str">
        <f t="shared" si="6"/>
        <v/>
      </c>
      <c r="L79" s="88"/>
      <c r="M79" s="49"/>
      <c r="N79" s="50" t="str">
        <f t="shared" si="5"/>
        <v/>
      </c>
      <c r="O79" s="50" t="str">
        <f t="shared" si="7"/>
        <v/>
      </c>
      <c r="P79" s="51"/>
      <c r="Q79" s="78" t="s">
        <v>261</v>
      </c>
      <c r="R79" s="49"/>
      <c r="S79" s="32" t="str">
        <f>IF(R79="","C",INDEX(Gehaltsklassen!A$11:A$15,MATCH(R79,Gehaltsklassen!D$11:D$15,1),1))</f>
        <v>C</v>
      </c>
      <c r="T79" s="49"/>
      <c r="U79" s="32" t="str">
        <f>IF(T79="","C",IF(T79="","C",IF(Q79="I",INDEX(Gehaltsklassen!A$11:A$15,MATCH(T79,Gehaltsklassen!C$11:C$15,1),1),IF(Q79="II",INDEX(Gehaltsklassen!A$11:A$15,MATCH(T79,Gehaltsklassen!D$11:D$15,1),1),IF(Q79="III",INDEX(Gehaltsklassen!A$11:A$15,MATCH(T79,Gehaltsklassen!E$11:E$15,1),1),"Falsche Bodenart")))))</f>
        <v>C</v>
      </c>
      <c r="V79" s="52" t="str">
        <f>IF(OR(C79=""),"",SUM(F79,J79,N79)*VLOOKUP(S79,Gehaltsklassen!$B$34:$D$38,2,FALSE))</f>
        <v/>
      </c>
      <c r="W79" s="52" t="str">
        <f>IF(OR(C79=""),"",SUM(F79,J79,N79)*VLOOKUP(S79,Gehaltsklassen!$B$34:$D$38,2,FALSE)*C79)</f>
        <v/>
      </c>
      <c r="X79" s="52" t="str">
        <f>IF(OR(C79=""),"",SUM(F79,J79,N79)*VLOOKUP(S79,Gehaltsklassen!$B$34:$D$38,3,FALSE))</f>
        <v/>
      </c>
      <c r="Y79" s="52" t="str">
        <f>IF(OR(C79=""),"",SUM(F79,J79,N79)*VLOOKUP(S79,Gehaltsklassen!$B$34:$D$38,3,FALSE)*C79)</f>
        <v/>
      </c>
      <c r="Z79" s="54" t="str">
        <f>IF(OR(D79=""),"",(SUM(G79,K79,O79)*VLOOKUP(U79,Gehaltsklassen!$B$34:$D$38,2,FALSE)))</f>
        <v/>
      </c>
      <c r="AA79" s="54" t="str">
        <f>IF(OR(D79=""),"",(SUM(G79,K79,O79)*VLOOKUP(U79,Gehaltsklassen!$B$34:$D$38,2,FALSE))*C79)</f>
        <v/>
      </c>
      <c r="AB79" s="53" t="str">
        <f>IF(OR(C79=""),"",(SUM(G79,K79,O79)*VLOOKUP(U79,Gehaltsklassen!$B$34:$D$38,3,FALSE)))</f>
        <v/>
      </c>
      <c r="AC79" s="53" t="str">
        <f>IF(OR(C79=""),"",(SUM(G79,K79,O79)*VLOOKUP(U79,Gehaltsklassen!$B$34:$D$38,3,FALSE))*C79)</f>
        <v/>
      </c>
    </row>
    <row r="80" spans="1:29" ht="31.9" customHeight="1" x14ac:dyDescent="0.2">
      <c r="A80" s="74" t="str">
        <f>IF(C80="","",MAX($A$11:A79)+1)</f>
        <v/>
      </c>
      <c r="B80" s="75" t="str">
        <f>IF('N-Bedarf SK'!B78="","",'N-Bedarf SK'!B78)</f>
        <v/>
      </c>
      <c r="C80" s="49" t="str">
        <f>IF('N-Bedarf SK'!C78="","",'N-Bedarf SK'!C78)</f>
        <v/>
      </c>
      <c r="D80" s="88" t="str">
        <f>IF('N-Bedarf SK'!D78="","",'N-Bedarf SK'!D78)</f>
        <v/>
      </c>
      <c r="E80" s="49" t="str">
        <f>IF('N-Bedarf SK'!G78="","",'N-Bedarf SK'!G78)</f>
        <v/>
      </c>
      <c r="F80" s="50" t="str">
        <f>IF(OR(D80="Spargel 2. Standjahr",D80="Spargel 1. Standjahr"),78,IF(OR(D80="",D80="keine",E80=""),"",IF(D80="Wie Nbedarf",VLOOKUP('N-Bedarf SK'!D78,PSollSK,3,FALSE)*E80, VLOOKUP(D80,PSollSK,3,FALSE)*E80)))</f>
        <v/>
      </c>
      <c r="G80" s="50" t="str">
        <f>IF(OR(D80="",D80="keine",E80=""),"",IF(D80="Wie Nbedarf",VLOOKUP('N-Bedarf SK'!D78,PSollSK,4,FALSE)*E80, VLOOKUP(D80,PSollSK,4,FALSE)*E80))</f>
        <v/>
      </c>
      <c r="H80" s="88"/>
      <c r="I80" s="49"/>
      <c r="J80" s="50" t="str">
        <f t="shared" si="4"/>
        <v/>
      </c>
      <c r="K80" s="50" t="str">
        <f t="shared" si="6"/>
        <v/>
      </c>
      <c r="L80" s="88"/>
      <c r="M80" s="49"/>
      <c r="N80" s="50" t="str">
        <f t="shared" si="5"/>
        <v/>
      </c>
      <c r="O80" s="50" t="str">
        <f t="shared" si="7"/>
        <v/>
      </c>
      <c r="P80" s="51"/>
      <c r="Q80" s="78" t="s">
        <v>261</v>
      </c>
      <c r="R80" s="49"/>
      <c r="S80" s="32" t="str">
        <f>IF(R80="","C",INDEX(Gehaltsklassen!A$11:A$15,MATCH(R80,Gehaltsklassen!D$11:D$15,1),1))</f>
        <v>C</v>
      </c>
      <c r="T80" s="49"/>
      <c r="U80" s="32" t="str">
        <f>IF(T80="","C",IF(T80="","C",IF(Q80="I",INDEX(Gehaltsklassen!A$11:A$15,MATCH(T80,Gehaltsklassen!C$11:C$15,1),1),IF(Q80="II",INDEX(Gehaltsklassen!A$11:A$15,MATCH(T80,Gehaltsklassen!D$11:D$15,1),1),IF(Q80="III",INDEX(Gehaltsklassen!A$11:A$15,MATCH(T80,Gehaltsklassen!E$11:E$15,1),1),"Falsche Bodenart")))))</f>
        <v>C</v>
      </c>
      <c r="V80" s="52" t="str">
        <f>IF(OR(C80=""),"",SUM(F80,J80,N80)*VLOOKUP(S80,Gehaltsklassen!$B$34:$D$38,2,FALSE))</f>
        <v/>
      </c>
      <c r="W80" s="52" t="str">
        <f>IF(OR(C80=""),"",SUM(F80,J80,N80)*VLOOKUP(S80,Gehaltsklassen!$B$34:$D$38,2,FALSE)*C80)</f>
        <v/>
      </c>
      <c r="X80" s="52" t="str">
        <f>IF(OR(C80=""),"",SUM(F80,J80,N80)*VLOOKUP(S80,Gehaltsklassen!$B$34:$D$38,3,FALSE))</f>
        <v/>
      </c>
      <c r="Y80" s="52" t="str">
        <f>IF(OR(C80=""),"",SUM(F80,J80,N80)*VLOOKUP(S80,Gehaltsklassen!$B$34:$D$38,3,FALSE)*C80)</f>
        <v/>
      </c>
      <c r="Z80" s="54" t="str">
        <f>IF(OR(D80=""),"",(SUM(G80,K80,O80)*VLOOKUP(U80,Gehaltsklassen!$B$34:$D$38,2,FALSE)))</f>
        <v/>
      </c>
      <c r="AA80" s="54" t="str">
        <f>IF(OR(D80=""),"",(SUM(G80,K80,O80)*VLOOKUP(U80,Gehaltsklassen!$B$34:$D$38,2,FALSE))*C80)</f>
        <v/>
      </c>
      <c r="AB80" s="53" t="str">
        <f>IF(OR(C80=""),"",(SUM(G80,K80,O80)*VLOOKUP(U80,Gehaltsklassen!$B$34:$D$38,3,FALSE)))</f>
        <v/>
      </c>
      <c r="AC80" s="53" t="str">
        <f>IF(OR(C80=""),"",(SUM(G80,K80,O80)*VLOOKUP(U80,Gehaltsklassen!$B$34:$D$38,3,FALSE))*C80)</f>
        <v/>
      </c>
    </row>
    <row r="81" spans="1:29" ht="31.9" customHeight="1" x14ac:dyDescent="0.2">
      <c r="A81" s="74" t="str">
        <f>IF(C81="","",MAX($A$11:A80)+1)</f>
        <v/>
      </c>
      <c r="B81" s="75" t="str">
        <f>IF('N-Bedarf SK'!B79="","",'N-Bedarf SK'!B79)</f>
        <v/>
      </c>
      <c r="C81" s="49" t="str">
        <f>IF('N-Bedarf SK'!C79="","",'N-Bedarf SK'!C79)</f>
        <v/>
      </c>
      <c r="D81" s="88" t="str">
        <f>IF('N-Bedarf SK'!D79="","",'N-Bedarf SK'!D79)</f>
        <v/>
      </c>
      <c r="E81" s="49" t="str">
        <f>IF('N-Bedarf SK'!G79="","",'N-Bedarf SK'!G79)</f>
        <v/>
      </c>
      <c r="F81" s="50" t="str">
        <f>IF(OR(D81="Spargel 2. Standjahr",D81="Spargel 1. Standjahr"),78,IF(OR(D81="",D81="keine",E81=""),"",IF(D81="Wie Nbedarf",VLOOKUP('N-Bedarf SK'!D79,PSollSK,3,FALSE)*E81, VLOOKUP(D81,PSollSK,3,FALSE)*E81)))</f>
        <v/>
      </c>
      <c r="G81" s="50" t="str">
        <f>IF(OR(D81="",D81="keine",E81=""),"",IF(D81="Wie Nbedarf",VLOOKUP('N-Bedarf SK'!D79,PSollSK,4,FALSE)*E81, VLOOKUP(D81,PSollSK,4,FALSE)*E81))</f>
        <v/>
      </c>
      <c r="H81" s="88"/>
      <c r="I81" s="49"/>
      <c r="J81" s="50" t="str">
        <f t="shared" si="4"/>
        <v/>
      </c>
      <c r="K81" s="50" t="str">
        <f t="shared" si="6"/>
        <v/>
      </c>
      <c r="L81" s="88"/>
      <c r="M81" s="49"/>
      <c r="N81" s="50" t="str">
        <f t="shared" si="5"/>
        <v/>
      </c>
      <c r="O81" s="50" t="str">
        <f t="shared" si="7"/>
        <v/>
      </c>
      <c r="P81" s="51"/>
      <c r="Q81" s="78" t="s">
        <v>261</v>
      </c>
      <c r="R81" s="49"/>
      <c r="S81" s="32" t="str">
        <f>IF(R81="","C",INDEX(Gehaltsklassen!A$11:A$15,MATCH(R81,Gehaltsklassen!D$11:D$15,1),1))</f>
        <v>C</v>
      </c>
      <c r="T81" s="49"/>
      <c r="U81" s="32" t="str">
        <f>IF(T81="","C",IF(T81="","C",IF(Q81="I",INDEX(Gehaltsklassen!A$11:A$15,MATCH(T81,Gehaltsklassen!C$11:C$15,1),1),IF(Q81="II",INDEX(Gehaltsklassen!A$11:A$15,MATCH(T81,Gehaltsklassen!D$11:D$15,1),1),IF(Q81="III",INDEX(Gehaltsklassen!A$11:A$15,MATCH(T81,Gehaltsklassen!E$11:E$15,1),1),"Falsche Bodenart")))))</f>
        <v>C</v>
      </c>
      <c r="V81" s="52" t="str">
        <f>IF(OR(C81=""),"",SUM(F81,J81,N81)*VLOOKUP(S81,Gehaltsklassen!$B$34:$D$38,2,FALSE))</f>
        <v/>
      </c>
      <c r="W81" s="52" t="str">
        <f>IF(OR(C81=""),"",SUM(F81,J81,N81)*VLOOKUP(S81,Gehaltsklassen!$B$34:$D$38,2,FALSE)*C81)</f>
        <v/>
      </c>
      <c r="X81" s="52" t="str">
        <f>IF(OR(C81=""),"",SUM(F81,J81,N81)*VLOOKUP(S81,Gehaltsklassen!$B$34:$D$38,3,FALSE))</f>
        <v/>
      </c>
      <c r="Y81" s="52" t="str">
        <f>IF(OR(C81=""),"",SUM(F81,J81,N81)*VLOOKUP(S81,Gehaltsklassen!$B$34:$D$38,3,FALSE)*C81)</f>
        <v/>
      </c>
      <c r="Z81" s="54" t="str">
        <f>IF(OR(D81=""),"",(SUM(G81,K81,O81)*VLOOKUP(U81,Gehaltsklassen!$B$34:$D$38,2,FALSE)))</f>
        <v/>
      </c>
      <c r="AA81" s="54" t="str">
        <f>IF(OR(D81=""),"",(SUM(G81,K81,O81)*VLOOKUP(U81,Gehaltsklassen!$B$34:$D$38,2,FALSE))*C81)</f>
        <v/>
      </c>
      <c r="AB81" s="53" t="str">
        <f>IF(OR(C81=""),"",(SUM(G81,K81,O81)*VLOOKUP(U81,Gehaltsklassen!$B$34:$D$38,3,FALSE)))</f>
        <v/>
      </c>
      <c r="AC81" s="53" t="str">
        <f>IF(OR(C81=""),"",(SUM(G81,K81,O81)*VLOOKUP(U81,Gehaltsklassen!$B$34:$D$38,3,FALSE))*C81)</f>
        <v/>
      </c>
    </row>
    <row r="82" spans="1:29" ht="31.9" customHeight="1" x14ac:dyDescent="0.2">
      <c r="A82" s="74" t="str">
        <f>IF(C82="","",MAX($A$11:A81)+1)</f>
        <v/>
      </c>
      <c r="B82" s="75" t="str">
        <f>IF('N-Bedarf SK'!B80="","",'N-Bedarf SK'!B80)</f>
        <v/>
      </c>
      <c r="C82" s="49" t="str">
        <f>IF('N-Bedarf SK'!C80="","",'N-Bedarf SK'!C80)</f>
        <v/>
      </c>
      <c r="D82" s="88" t="str">
        <f>IF('N-Bedarf SK'!D80="","",'N-Bedarf SK'!D80)</f>
        <v/>
      </c>
      <c r="E82" s="49" t="str">
        <f>IF('N-Bedarf SK'!G80="","",'N-Bedarf SK'!G80)</f>
        <v/>
      </c>
      <c r="F82" s="50" t="str">
        <f>IF(OR(D82="Spargel 2. Standjahr",D82="Spargel 1. Standjahr"),78,IF(OR(D82="",D82="keine",E82=""),"",IF(D82="Wie Nbedarf",VLOOKUP('N-Bedarf SK'!D80,PSollSK,3,FALSE)*E82, VLOOKUP(D82,PSollSK,3,FALSE)*E82)))</f>
        <v/>
      </c>
      <c r="G82" s="50" t="str">
        <f>IF(OR(D82="",D82="keine",E82=""),"",IF(D82="Wie Nbedarf",VLOOKUP('N-Bedarf SK'!D80,PSollSK,4,FALSE)*E82, VLOOKUP(D82,PSollSK,4,FALSE)*E82))</f>
        <v/>
      </c>
      <c r="H82" s="88"/>
      <c r="I82" s="49"/>
      <c r="J82" s="50" t="str">
        <f t="shared" si="4"/>
        <v/>
      </c>
      <c r="K82" s="50" t="str">
        <f t="shared" si="6"/>
        <v/>
      </c>
      <c r="L82" s="88"/>
      <c r="M82" s="49"/>
      <c r="N82" s="50" t="str">
        <f t="shared" si="5"/>
        <v/>
      </c>
      <c r="O82" s="50" t="str">
        <f t="shared" si="7"/>
        <v/>
      </c>
      <c r="P82" s="51"/>
      <c r="Q82" s="78" t="s">
        <v>261</v>
      </c>
      <c r="R82" s="49"/>
      <c r="S82" s="32" t="str">
        <f>IF(R82="","C",INDEX(Gehaltsklassen!A$11:A$15,MATCH(R82,Gehaltsklassen!D$11:D$15,1),1))</f>
        <v>C</v>
      </c>
      <c r="T82" s="49"/>
      <c r="U82" s="32" t="str">
        <f>IF(T82="","C",IF(T82="","C",IF(Q82="I",INDEX(Gehaltsklassen!A$11:A$15,MATCH(T82,Gehaltsklassen!C$11:C$15,1),1),IF(Q82="II",INDEX(Gehaltsklassen!A$11:A$15,MATCH(T82,Gehaltsklassen!D$11:D$15,1),1),IF(Q82="III",INDEX(Gehaltsklassen!A$11:A$15,MATCH(T82,Gehaltsklassen!E$11:E$15,1),1),"Falsche Bodenart")))))</f>
        <v>C</v>
      </c>
      <c r="V82" s="52" t="str">
        <f>IF(OR(C82=""),"",SUM(F82,J82,N82)*VLOOKUP(S82,Gehaltsklassen!$B$34:$D$38,2,FALSE))</f>
        <v/>
      </c>
      <c r="W82" s="52" t="str">
        <f>IF(OR(C82=""),"",SUM(F82,J82,N82)*VLOOKUP(S82,Gehaltsklassen!$B$34:$D$38,2,FALSE)*C82)</f>
        <v/>
      </c>
      <c r="X82" s="52" t="str">
        <f>IF(OR(C82=""),"",SUM(F82,J82,N82)*VLOOKUP(S82,Gehaltsklassen!$B$34:$D$38,3,FALSE))</f>
        <v/>
      </c>
      <c r="Y82" s="52" t="str">
        <f>IF(OR(C82=""),"",SUM(F82,J82,N82)*VLOOKUP(S82,Gehaltsklassen!$B$34:$D$38,3,FALSE)*C82)</f>
        <v/>
      </c>
      <c r="Z82" s="54" t="str">
        <f>IF(OR(D82=""),"",(SUM(G82,K82,O82)*VLOOKUP(U82,Gehaltsklassen!$B$34:$D$38,2,FALSE)))</f>
        <v/>
      </c>
      <c r="AA82" s="54" t="str">
        <f>IF(OR(D82=""),"",(SUM(G82,K82,O82)*VLOOKUP(U82,Gehaltsklassen!$B$34:$D$38,2,FALSE))*C82)</f>
        <v/>
      </c>
      <c r="AB82" s="53" t="str">
        <f>IF(OR(C82=""),"",(SUM(G82,K82,O82)*VLOOKUP(U82,Gehaltsklassen!$B$34:$D$38,3,FALSE)))</f>
        <v/>
      </c>
      <c r="AC82" s="53" t="str">
        <f>IF(OR(C82=""),"",(SUM(G82,K82,O82)*VLOOKUP(U82,Gehaltsklassen!$B$34:$D$38,3,FALSE))*C82)</f>
        <v/>
      </c>
    </row>
    <row r="83" spans="1:29" ht="31.9" customHeight="1" x14ac:dyDescent="0.2">
      <c r="A83" s="74" t="str">
        <f>IF(C83="","",MAX($A$11:A82)+1)</f>
        <v/>
      </c>
      <c r="B83" s="75" t="str">
        <f>IF('N-Bedarf SK'!B81="","",'N-Bedarf SK'!B81)</f>
        <v/>
      </c>
      <c r="C83" s="49" t="str">
        <f>IF('N-Bedarf SK'!C81="","",'N-Bedarf SK'!C81)</f>
        <v/>
      </c>
      <c r="D83" s="88" t="str">
        <f>IF('N-Bedarf SK'!D81="","",'N-Bedarf SK'!D81)</f>
        <v/>
      </c>
      <c r="E83" s="49" t="str">
        <f>IF('N-Bedarf SK'!G81="","",'N-Bedarf SK'!G81)</f>
        <v/>
      </c>
      <c r="F83" s="50" t="str">
        <f>IF(OR(D83="Spargel 2. Standjahr",D83="Spargel 1. Standjahr"),78,IF(OR(D83="",D83="keine",E83=""),"",IF(D83="Wie Nbedarf",VLOOKUP('N-Bedarf SK'!D81,PSollSK,3,FALSE)*E83, VLOOKUP(D83,PSollSK,3,FALSE)*E83)))</f>
        <v/>
      </c>
      <c r="G83" s="50" t="str">
        <f>IF(OR(D83="",D83="keine",E83=""),"",IF(D83="Wie Nbedarf",VLOOKUP('N-Bedarf SK'!D81,PSollSK,4,FALSE)*E83, VLOOKUP(D83,PSollSK,4,FALSE)*E83))</f>
        <v/>
      </c>
      <c r="H83" s="88"/>
      <c r="I83" s="49"/>
      <c r="J83" s="50" t="str">
        <f t="shared" si="4"/>
        <v/>
      </c>
      <c r="K83" s="50" t="str">
        <f t="shared" si="6"/>
        <v/>
      </c>
      <c r="L83" s="88"/>
      <c r="M83" s="49"/>
      <c r="N83" s="50" t="str">
        <f t="shared" si="5"/>
        <v/>
      </c>
      <c r="O83" s="50" t="str">
        <f t="shared" si="7"/>
        <v/>
      </c>
      <c r="P83" s="51"/>
      <c r="Q83" s="78" t="s">
        <v>261</v>
      </c>
      <c r="R83" s="49"/>
      <c r="S83" s="32" t="str">
        <f>IF(R83="","C",INDEX(Gehaltsklassen!A$11:A$15,MATCH(R83,Gehaltsklassen!D$11:D$15,1),1))</f>
        <v>C</v>
      </c>
      <c r="T83" s="49"/>
      <c r="U83" s="32" t="str">
        <f>IF(T83="","C",IF(T83="","C",IF(Q83="I",INDEX(Gehaltsklassen!A$11:A$15,MATCH(T83,Gehaltsklassen!C$11:C$15,1),1),IF(Q83="II",INDEX(Gehaltsklassen!A$11:A$15,MATCH(T83,Gehaltsklassen!D$11:D$15,1),1),IF(Q83="III",INDEX(Gehaltsklassen!A$11:A$15,MATCH(T83,Gehaltsklassen!E$11:E$15,1),1),"Falsche Bodenart")))))</f>
        <v>C</v>
      </c>
      <c r="V83" s="52" t="str">
        <f>IF(OR(C83=""),"",SUM(F83,J83,N83)*VLOOKUP(S83,Gehaltsklassen!$B$34:$D$38,2,FALSE))</f>
        <v/>
      </c>
      <c r="W83" s="52" t="str">
        <f>IF(OR(C83=""),"",SUM(F83,J83,N83)*VLOOKUP(S83,Gehaltsklassen!$B$34:$D$38,2,FALSE)*C83)</f>
        <v/>
      </c>
      <c r="X83" s="52" t="str">
        <f>IF(OR(C83=""),"",SUM(F83,J83,N83)*VLOOKUP(S83,Gehaltsklassen!$B$34:$D$38,3,FALSE))</f>
        <v/>
      </c>
      <c r="Y83" s="52" t="str">
        <f>IF(OR(C83=""),"",SUM(F83,J83,N83)*VLOOKUP(S83,Gehaltsklassen!$B$34:$D$38,3,FALSE)*C83)</f>
        <v/>
      </c>
      <c r="Z83" s="54" t="str">
        <f>IF(OR(D83=""),"",(SUM(G83,K83,O83)*VLOOKUP(U83,Gehaltsklassen!$B$34:$D$38,2,FALSE)))</f>
        <v/>
      </c>
      <c r="AA83" s="54" t="str">
        <f>IF(OR(D83=""),"",(SUM(G83,K83,O83)*VLOOKUP(U83,Gehaltsklassen!$B$34:$D$38,2,FALSE))*C83)</f>
        <v/>
      </c>
      <c r="AB83" s="53" t="str">
        <f>IF(OR(C83=""),"",(SUM(G83,K83,O83)*VLOOKUP(U83,Gehaltsklassen!$B$34:$D$38,3,FALSE)))</f>
        <v/>
      </c>
      <c r="AC83" s="53" t="str">
        <f>IF(OR(C83=""),"",(SUM(G83,K83,O83)*VLOOKUP(U83,Gehaltsklassen!$B$34:$D$38,3,FALSE))*C83)</f>
        <v/>
      </c>
    </row>
    <row r="84" spans="1:29" ht="31.9" customHeight="1" x14ac:dyDescent="0.2">
      <c r="A84" s="74" t="str">
        <f>IF(C84="","",MAX($A$11:A83)+1)</f>
        <v/>
      </c>
      <c r="B84" s="75" t="str">
        <f>IF('N-Bedarf SK'!B82="","",'N-Bedarf SK'!B82)</f>
        <v/>
      </c>
      <c r="C84" s="49" t="str">
        <f>IF('N-Bedarf SK'!C82="","",'N-Bedarf SK'!C82)</f>
        <v/>
      </c>
      <c r="D84" s="88" t="str">
        <f>IF('N-Bedarf SK'!D82="","",'N-Bedarf SK'!D82)</f>
        <v/>
      </c>
      <c r="E84" s="49" t="str">
        <f>IF('N-Bedarf SK'!G82="","",'N-Bedarf SK'!G82)</f>
        <v/>
      </c>
      <c r="F84" s="50" t="str">
        <f>IF(OR(D84="Spargel 2. Standjahr",D84="Spargel 1. Standjahr"),78,IF(OR(D84="",D84="keine",E84=""),"",IF(D84="Wie Nbedarf",VLOOKUP('N-Bedarf SK'!D82,PSollSK,3,FALSE)*E84, VLOOKUP(D84,PSollSK,3,FALSE)*E84)))</f>
        <v/>
      </c>
      <c r="G84" s="50" t="str">
        <f>IF(OR(D84="",D84="keine",E84=""),"",IF(D84="Wie Nbedarf",VLOOKUP('N-Bedarf SK'!D82,PSollSK,4,FALSE)*E84, VLOOKUP(D84,PSollSK,4,FALSE)*E84))</f>
        <v/>
      </c>
      <c r="H84" s="88"/>
      <c r="I84" s="49"/>
      <c r="J84" s="50" t="str">
        <f t="shared" si="4"/>
        <v/>
      </c>
      <c r="K84" s="50" t="str">
        <f t="shared" si="6"/>
        <v/>
      </c>
      <c r="L84" s="88"/>
      <c r="M84" s="49"/>
      <c r="N84" s="50" t="str">
        <f t="shared" si="5"/>
        <v/>
      </c>
      <c r="O84" s="50" t="str">
        <f t="shared" si="7"/>
        <v/>
      </c>
      <c r="P84" s="51"/>
      <c r="Q84" s="78" t="s">
        <v>261</v>
      </c>
      <c r="R84" s="49"/>
      <c r="S84" s="32" t="str">
        <f>IF(R84="","C",INDEX(Gehaltsklassen!A$11:A$15,MATCH(R84,Gehaltsklassen!D$11:D$15,1),1))</f>
        <v>C</v>
      </c>
      <c r="T84" s="49"/>
      <c r="U84" s="32" t="str">
        <f>IF(T84="","C",IF(T84="","C",IF(Q84="I",INDEX(Gehaltsklassen!A$11:A$15,MATCH(T84,Gehaltsklassen!C$11:C$15,1),1),IF(Q84="II",INDEX(Gehaltsklassen!A$11:A$15,MATCH(T84,Gehaltsklassen!D$11:D$15,1),1),IF(Q84="III",INDEX(Gehaltsklassen!A$11:A$15,MATCH(T84,Gehaltsklassen!E$11:E$15,1),1),"Falsche Bodenart")))))</f>
        <v>C</v>
      </c>
      <c r="V84" s="52" t="str">
        <f>IF(OR(C84=""),"",SUM(F84,J84,N84)*VLOOKUP(S84,Gehaltsklassen!$B$34:$D$38,2,FALSE))</f>
        <v/>
      </c>
      <c r="W84" s="52" t="str">
        <f>IF(OR(C84=""),"",SUM(F84,J84,N84)*VLOOKUP(S84,Gehaltsklassen!$B$34:$D$38,2,FALSE)*C84)</f>
        <v/>
      </c>
      <c r="X84" s="52" t="str">
        <f>IF(OR(C84=""),"",SUM(F84,J84,N84)*VLOOKUP(S84,Gehaltsklassen!$B$34:$D$38,3,FALSE))</f>
        <v/>
      </c>
      <c r="Y84" s="52" t="str">
        <f>IF(OR(C84=""),"",SUM(F84,J84,N84)*VLOOKUP(S84,Gehaltsklassen!$B$34:$D$38,3,FALSE)*C84)</f>
        <v/>
      </c>
      <c r="Z84" s="54" t="str">
        <f>IF(OR(D84=""),"",(SUM(G84,K84,O84)*VLOOKUP(U84,Gehaltsklassen!$B$34:$D$38,2,FALSE)))</f>
        <v/>
      </c>
      <c r="AA84" s="54" t="str">
        <f>IF(OR(D84=""),"",(SUM(G84,K84,O84)*VLOOKUP(U84,Gehaltsklassen!$B$34:$D$38,2,FALSE))*C84)</f>
        <v/>
      </c>
      <c r="AB84" s="53" t="str">
        <f>IF(OR(C84=""),"",(SUM(G84,K84,O84)*VLOOKUP(U84,Gehaltsklassen!$B$34:$D$38,3,FALSE)))</f>
        <v/>
      </c>
      <c r="AC84" s="53" t="str">
        <f>IF(OR(C84=""),"",(SUM(G84,K84,O84)*VLOOKUP(U84,Gehaltsklassen!$B$34:$D$38,3,FALSE))*C84)</f>
        <v/>
      </c>
    </row>
    <row r="85" spans="1:29" ht="31.9" customHeight="1" x14ac:dyDescent="0.2">
      <c r="A85" s="74" t="str">
        <f>IF(C85="","",MAX($A$11:A84)+1)</f>
        <v/>
      </c>
      <c r="B85" s="75" t="str">
        <f>IF('N-Bedarf SK'!B83="","",'N-Bedarf SK'!B83)</f>
        <v/>
      </c>
      <c r="C85" s="49" t="str">
        <f>IF('N-Bedarf SK'!C83="","",'N-Bedarf SK'!C83)</f>
        <v/>
      </c>
      <c r="D85" s="88" t="str">
        <f>IF('N-Bedarf SK'!D83="","",'N-Bedarf SK'!D83)</f>
        <v/>
      </c>
      <c r="E85" s="49" t="str">
        <f>IF('N-Bedarf SK'!G83="","",'N-Bedarf SK'!G83)</f>
        <v/>
      </c>
      <c r="F85" s="50" t="str">
        <f>IF(OR(D85="Spargel 2. Standjahr",D85="Spargel 1. Standjahr"),78,IF(OR(D85="",D85="keine",E85=""),"",IF(D85="Wie Nbedarf",VLOOKUP('N-Bedarf SK'!D83,PSollSK,3,FALSE)*E85, VLOOKUP(D85,PSollSK,3,FALSE)*E85)))</f>
        <v/>
      </c>
      <c r="G85" s="50" t="str">
        <f>IF(OR(D85="",D85="keine",E85=""),"",IF(D85="Wie Nbedarf",VLOOKUP('N-Bedarf SK'!D83,PSollSK,4,FALSE)*E85, VLOOKUP(D85,PSollSK,4,FALSE)*E85))</f>
        <v/>
      </c>
      <c r="H85" s="88"/>
      <c r="I85" s="49"/>
      <c r="J85" s="50" t="str">
        <f t="shared" si="4"/>
        <v/>
      </c>
      <c r="K85" s="50" t="str">
        <f t="shared" si="6"/>
        <v/>
      </c>
      <c r="L85" s="88"/>
      <c r="M85" s="49"/>
      <c r="N85" s="50" t="str">
        <f t="shared" si="5"/>
        <v/>
      </c>
      <c r="O85" s="50" t="str">
        <f t="shared" si="7"/>
        <v/>
      </c>
      <c r="P85" s="51"/>
      <c r="Q85" s="78" t="s">
        <v>261</v>
      </c>
      <c r="R85" s="49"/>
      <c r="S85" s="32" t="str">
        <f>IF(R85="","C",INDEX(Gehaltsklassen!A$11:A$15,MATCH(R85,Gehaltsklassen!D$11:D$15,1),1))</f>
        <v>C</v>
      </c>
      <c r="T85" s="49"/>
      <c r="U85" s="32" t="str">
        <f>IF(T85="","C",IF(T85="","C",IF(Q85="I",INDEX(Gehaltsklassen!A$11:A$15,MATCH(T85,Gehaltsklassen!C$11:C$15,1),1),IF(Q85="II",INDEX(Gehaltsklassen!A$11:A$15,MATCH(T85,Gehaltsklassen!D$11:D$15,1),1),IF(Q85="III",INDEX(Gehaltsklassen!A$11:A$15,MATCH(T85,Gehaltsklassen!E$11:E$15,1),1),"Falsche Bodenart")))))</f>
        <v>C</v>
      </c>
      <c r="V85" s="52" t="str">
        <f>IF(OR(C85=""),"",SUM(F85,J85,N85)*VLOOKUP(S85,Gehaltsklassen!$B$34:$D$38,2,FALSE))</f>
        <v/>
      </c>
      <c r="W85" s="52" t="str">
        <f>IF(OR(C85=""),"",SUM(F85,J85,N85)*VLOOKUP(S85,Gehaltsklassen!$B$34:$D$38,2,FALSE)*C85)</f>
        <v/>
      </c>
      <c r="X85" s="52" t="str">
        <f>IF(OR(C85=""),"",SUM(F85,J85,N85)*VLOOKUP(S85,Gehaltsklassen!$B$34:$D$38,3,FALSE))</f>
        <v/>
      </c>
      <c r="Y85" s="52" t="str">
        <f>IF(OR(C85=""),"",SUM(F85,J85,N85)*VLOOKUP(S85,Gehaltsklassen!$B$34:$D$38,3,FALSE)*C85)</f>
        <v/>
      </c>
      <c r="Z85" s="54" t="str">
        <f>IF(OR(D85=""),"",(SUM(G85,K85,O85)*VLOOKUP(U85,Gehaltsklassen!$B$34:$D$38,2,FALSE)))</f>
        <v/>
      </c>
      <c r="AA85" s="54" t="str">
        <f>IF(OR(D85=""),"",(SUM(G85,K85,O85)*VLOOKUP(U85,Gehaltsklassen!$B$34:$D$38,2,FALSE))*C85)</f>
        <v/>
      </c>
      <c r="AB85" s="53" t="str">
        <f>IF(OR(C85=""),"",(SUM(G85,K85,O85)*VLOOKUP(U85,Gehaltsklassen!$B$34:$D$38,3,FALSE)))</f>
        <v/>
      </c>
      <c r="AC85" s="53" t="str">
        <f>IF(OR(C85=""),"",(SUM(G85,K85,O85)*VLOOKUP(U85,Gehaltsklassen!$B$34:$D$38,3,FALSE))*C85)</f>
        <v/>
      </c>
    </row>
    <row r="86" spans="1:29" ht="31.9" customHeight="1" x14ac:dyDescent="0.2">
      <c r="A86" s="74" t="str">
        <f>IF(C86="","",MAX($A$11:A85)+1)</f>
        <v/>
      </c>
      <c r="B86" s="75" t="str">
        <f>IF('N-Bedarf SK'!B84="","",'N-Bedarf SK'!B84)</f>
        <v/>
      </c>
      <c r="C86" s="49" t="str">
        <f>IF('N-Bedarf SK'!C84="","",'N-Bedarf SK'!C84)</f>
        <v/>
      </c>
      <c r="D86" s="88" t="str">
        <f>IF('N-Bedarf SK'!D84="","",'N-Bedarf SK'!D84)</f>
        <v/>
      </c>
      <c r="E86" s="49" t="str">
        <f>IF('N-Bedarf SK'!G84="","",'N-Bedarf SK'!G84)</f>
        <v/>
      </c>
      <c r="F86" s="50" t="str">
        <f>IF(OR(D86="Spargel 2. Standjahr",D86="Spargel 1. Standjahr"),78,IF(OR(D86="",D86="keine",E86=""),"",IF(D86="Wie Nbedarf",VLOOKUP('N-Bedarf SK'!D84,PSollSK,3,FALSE)*E86, VLOOKUP(D86,PSollSK,3,FALSE)*E86)))</f>
        <v/>
      </c>
      <c r="G86" s="50" t="str">
        <f>IF(OR(D86="",D86="keine",E86=""),"",IF(D86="Wie Nbedarf",VLOOKUP('N-Bedarf SK'!D84,PSollSK,4,FALSE)*E86, VLOOKUP(D86,PSollSK,4,FALSE)*E86))</f>
        <v/>
      </c>
      <c r="H86" s="88"/>
      <c r="I86" s="49"/>
      <c r="J86" s="50" t="str">
        <f t="shared" si="4"/>
        <v/>
      </c>
      <c r="K86" s="50" t="str">
        <f t="shared" si="6"/>
        <v/>
      </c>
      <c r="L86" s="88"/>
      <c r="M86" s="49"/>
      <c r="N86" s="50" t="str">
        <f t="shared" si="5"/>
        <v/>
      </c>
      <c r="O86" s="50" t="str">
        <f t="shared" si="7"/>
        <v/>
      </c>
      <c r="P86" s="51"/>
      <c r="Q86" s="78" t="s">
        <v>261</v>
      </c>
      <c r="R86" s="49"/>
      <c r="S86" s="32" t="str">
        <f>IF(R86="","C",INDEX(Gehaltsklassen!A$11:A$15,MATCH(R86,Gehaltsklassen!D$11:D$15,1),1))</f>
        <v>C</v>
      </c>
      <c r="T86" s="49"/>
      <c r="U86" s="32" t="str">
        <f>IF(T86="","C",IF(T86="","C",IF(Q86="I",INDEX(Gehaltsklassen!A$11:A$15,MATCH(T86,Gehaltsklassen!C$11:C$15,1),1),IF(Q86="II",INDEX(Gehaltsklassen!A$11:A$15,MATCH(T86,Gehaltsklassen!D$11:D$15,1),1),IF(Q86="III",INDEX(Gehaltsklassen!A$11:A$15,MATCH(T86,Gehaltsklassen!E$11:E$15,1),1),"Falsche Bodenart")))))</f>
        <v>C</v>
      </c>
      <c r="V86" s="52" t="str">
        <f>IF(OR(C86=""),"",SUM(F86,J86,N86)*VLOOKUP(S86,Gehaltsklassen!$B$34:$D$38,2,FALSE))</f>
        <v/>
      </c>
      <c r="W86" s="52" t="str">
        <f>IF(OR(C86=""),"",SUM(F86,J86,N86)*VLOOKUP(S86,Gehaltsklassen!$B$34:$D$38,2,FALSE)*C86)</f>
        <v/>
      </c>
      <c r="X86" s="52" t="str">
        <f>IF(OR(C86=""),"",SUM(F86,J86,N86)*VLOOKUP(S86,Gehaltsklassen!$B$34:$D$38,3,FALSE))</f>
        <v/>
      </c>
      <c r="Y86" s="52" t="str">
        <f>IF(OR(C86=""),"",SUM(F86,J86,N86)*VLOOKUP(S86,Gehaltsklassen!$B$34:$D$38,3,FALSE)*C86)</f>
        <v/>
      </c>
      <c r="Z86" s="54" t="str">
        <f>IF(OR(D86=""),"",(SUM(G86,K86,O86)*VLOOKUP(U86,Gehaltsklassen!$B$34:$D$38,2,FALSE)))</f>
        <v/>
      </c>
      <c r="AA86" s="54" t="str">
        <f>IF(OR(D86=""),"",(SUM(G86,K86,O86)*VLOOKUP(U86,Gehaltsklassen!$B$34:$D$38,2,FALSE))*C86)</f>
        <v/>
      </c>
      <c r="AB86" s="53" t="str">
        <f>IF(OR(C86=""),"",(SUM(G86,K86,O86)*VLOOKUP(U86,Gehaltsklassen!$B$34:$D$38,3,FALSE)))</f>
        <v/>
      </c>
      <c r="AC86" s="53" t="str">
        <f>IF(OR(C86=""),"",(SUM(G86,K86,O86)*VLOOKUP(U86,Gehaltsklassen!$B$34:$D$38,3,FALSE))*C86)</f>
        <v/>
      </c>
    </row>
    <row r="87" spans="1:29" ht="31.9" customHeight="1" x14ac:dyDescent="0.2">
      <c r="A87" s="74" t="str">
        <f>IF(C87="","",MAX($A$11:A86)+1)</f>
        <v/>
      </c>
      <c r="B87" s="75" t="str">
        <f>IF('N-Bedarf SK'!B85="","",'N-Bedarf SK'!B85)</f>
        <v/>
      </c>
      <c r="C87" s="49" t="str">
        <f>IF('N-Bedarf SK'!C85="","",'N-Bedarf SK'!C85)</f>
        <v/>
      </c>
      <c r="D87" s="88" t="str">
        <f>IF('N-Bedarf SK'!D85="","",'N-Bedarf SK'!D85)</f>
        <v/>
      </c>
      <c r="E87" s="49" t="str">
        <f>IF('N-Bedarf SK'!G85="","",'N-Bedarf SK'!G85)</f>
        <v/>
      </c>
      <c r="F87" s="50" t="str">
        <f>IF(OR(D87="Spargel 2. Standjahr",D87="Spargel 1. Standjahr"),78,IF(OR(D87="",D87="keine",E87=""),"",IF(D87="Wie Nbedarf",VLOOKUP('N-Bedarf SK'!D85,PSollSK,3,FALSE)*E87, VLOOKUP(D87,PSollSK,3,FALSE)*E87)))</f>
        <v/>
      </c>
      <c r="G87" s="50" t="str">
        <f>IF(OR(D87="",D87="keine",E87=""),"",IF(D87="Wie Nbedarf",VLOOKUP('N-Bedarf SK'!D85,PSollSK,4,FALSE)*E87, VLOOKUP(D87,PSollSK,4,FALSE)*E87))</f>
        <v/>
      </c>
      <c r="H87" s="88"/>
      <c r="I87" s="49"/>
      <c r="J87" s="50" t="str">
        <f t="shared" si="4"/>
        <v/>
      </c>
      <c r="K87" s="50" t="str">
        <f t="shared" si="6"/>
        <v/>
      </c>
      <c r="L87" s="88"/>
      <c r="M87" s="49"/>
      <c r="N87" s="50" t="str">
        <f t="shared" si="5"/>
        <v/>
      </c>
      <c r="O87" s="50" t="str">
        <f t="shared" si="7"/>
        <v/>
      </c>
      <c r="P87" s="51"/>
      <c r="Q87" s="78" t="s">
        <v>261</v>
      </c>
      <c r="R87" s="49"/>
      <c r="S87" s="32" t="str">
        <f>IF(R87="","C",INDEX(Gehaltsklassen!A$11:A$15,MATCH(R87,Gehaltsklassen!D$11:D$15,1),1))</f>
        <v>C</v>
      </c>
      <c r="T87" s="49"/>
      <c r="U87" s="32" t="str">
        <f>IF(T87="","C",IF(T87="","C",IF(Q87="I",INDEX(Gehaltsklassen!A$11:A$15,MATCH(T87,Gehaltsklassen!C$11:C$15,1),1),IF(Q87="II",INDEX(Gehaltsklassen!A$11:A$15,MATCH(T87,Gehaltsklassen!D$11:D$15,1),1),IF(Q87="III",INDEX(Gehaltsklassen!A$11:A$15,MATCH(T87,Gehaltsklassen!E$11:E$15,1),1),"Falsche Bodenart")))))</f>
        <v>C</v>
      </c>
      <c r="V87" s="52" t="str">
        <f>IF(OR(C87=""),"",SUM(F87,J87,N87)*VLOOKUP(S87,Gehaltsklassen!$B$34:$D$38,2,FALSE))</f>
        <v/>
      </c>
      <c r="W87" s="52" t="str">
        <f>IF(OR(C87=""),"",SUM(F87,J87,N87)*VLOOKUP(S87,Gehaltsklassen!$B$34:$D$38,2,FALSE)*C87)</f>
        <v/>
      </c>
      <c r="X87" s="52" t="str">
        <f>IF(OR(C87=""),"",SUM(F87,J87,N87)*VLOOKUP(S87,Gehaltsklassen!$B$34:$D$38,3,FALSE))</f>
        <v/>
      </c>
      <c r="Y87" s="52" t="str">
        <f>IF(OR(C87=""),"",SUM(F87,J87,N87)*VLOOKUP(S87,Gehaltsklassen!$B$34:$D$38,3,FALSE)*C87)</f>
        <v/>
      </c>
      <c r="Z87" s="54" t="str">
        <f>IF(OR(D87=""),"",(SUM(G87,K87,O87)*VLOOKUP(U87,Gehaltsklassen!$B$34:$D$38,2,FALSE)))</f>
        <v/>
      </c>
      <c r="AA87" s="54" t="str">
        <f>IF(OR(D87=""),"",(SUM(G87,K87,O87)*VLOOKUP(U87,Gehaltsklassen!$B$34:$D$38,2,FALSE))*C87)</f>
        <v/>
      </c>
      <c r="AB87" s="53" t="str">
        <f>IF(OR(C87=""),"",(SUM(G87,K87,O87)*VLOOKUP(U87,Gehaltsklassen!$B$34:$D$38,3,FALSE)))</f>
        <v/>
      </c>
      <c r="AC87" s="53" t="str">
        <f>IF(OR(C87=""),"",(SUM(G87,K87,O87)*VLOOKUP(U87,Gehaltsklassen!$B$34:$D$38,3,FALSE))*C87)</f>
        <v/>
      </c>
    </row>
    <row r="88" spans="1:29" ht="31.9" customHeight="1" x14ac:dyDescent="0.2">
      <c r="A88" s="74" t="str">
        <f>IF(C88="","",MAX($A$11:A87)+1)</f>
        <v/>
      </c>
      <c r="B88" s="75" t="str">
        <f>IF('N-Bedarf SK'!B86="","",'N-Bedarf SK'!B86)</f>
        <v/>
      </c>
      <c r="C88" s="49" t="str">
        <f>IF('N-Bedarf SK'!C86="","",'N-Bedarf SK'!C86)</f>
        <v/>
      </c>
      <c r="D88" s="88" t="str">
        <f>IF('N-Bedarf SK'!D86="","",'N-Bedarf SK'!D86)</f>
        <v/>
      </c>
      <c r="E88" s="49" t="str">
        <f>IF('N-Bedarf SK'!G86="","",'N-Bedarf SK'!G86)</f>
        <v/>
      </c>
      <c r="F88" s="50" t="str">
        <f>IF(OR(D88="Spargel 2. Standjahr",D88="Spargel 1. Standjahr"),78,IF(OR(D88="",D88="keine",E88=""),"",IF(D88="Wie Nbedarf",VLOOKUP('N-Bedarf SK'!D86,PSollSK,3,FALSE)*E88, VLOOKUP(D88,PSollSK,3,FALSE)*E88)))</f>
        <v/>
      </c>
      <c r="G88" s="50" t="str">
        <f>IF(OR(D88="",D88="keine",E88=""),"",IF(D88="Wie Nbedarf",VLOOKUP('N-Bedarf SK'!D86,PSollSK,4,FALSE)*E88, VLOOKUP(D88,PSollSK,4,FALSE)*E88))</f>
        <v/>
      </c>
      <c r="H88" s="88"/>
      <c r="I88" s="49"/>
      <c r="J88" s="50" t="str">
        <f t="shared" si="4"/>
        <v/>
      </c>
      <c r="K88" s="50" t="str">
        <f t="shared" si="6"/>
        <v/>
      </c>
      <c r="L88" s="88"/>
      <c r="M88" s="49"/>
      <c r="N88" s="50" t="str">
        <f t="shared" si="5"/>
        <v/>
      </c>
      <c r="O88" s="50" t="str">
        <f t="shared" si="7"/>
        <v/>
      </c>
      <c r="P88" s="51"/>
      <c r="Q88" s="78" t="s">
        <v>261</v>
      </c>
      <c r="R88" s="49"/>
      <c r="S88" s="32" t="str">
        <f>IF(R88="","C",INDEX(Gehaltsklassen!A$11:A$15,MATCH(R88,Gehaltsklassen!D$11:D$15,1),1))</f>
        <v>C</v>
      </c>
      <c r="T88" s="49"/>
      <c r="U88" s="32" t="str">
        <f>IF(T88="","C",IF(T88="","C",IF(Q88="I",INDEX(Gehaltsklassen!A$11:A$15,MATCH(T88,Gehaltsklassen!C$11:C$15,1),1),IF(Q88="II",INDEX(Gehaltsklassen!A$11:A$15,MATCH(T88,Gehaltsklassen!D$11:D$15,1),1),IF(Q88="III",INDEX(Gehaltsklassen!A$11:A$15,MATCH(T88,Gehaltsklassen!E$11:E$15,1),1),"Falsche Bodenart")))))</f>
        <v>C</v>
      </c>
      <c r="V88" s="52" t="str">
        <f>IF(OR(C88=""),"",SUM(F88,J88,N88)*VLOOKUP(S88,Gehaltsklassen!$B$34:$D$38,2,FALSE))</f>
        <v/>
      </c>
      <c r="W88" s="52" t="str">
        <f>IF(OR(C88=""),"",SUM(F88,J88,N88)*VLOOKUP(S88,Gehaltsklassen!$B$34:$D$38,2,FALSE)*C88)</f>
        <v/>
      </c>
      <c r="X88" s="52" t="str">
        <f>IF(OR(C88=""),"",SUM(F88,J88,N88)*VLOOKUP(S88,Gehaltsklassen!$B$34:$D$38,3,FALSE))</f>
        <v/>
      </c>
      <c r="Y88" s="52" t="str">
        <f>IF(OR(C88=""),"",SUM(F88,J88,N88)*VLOOKUP(S88,Gehaltsklassen!$B$34:$D$38,3,FALSE)*C88)</f>
        <v/>
      </c>
      <c r="Z88" s="54" t="str">
        <f>IF(OR(D88=""),"",(SUM(G88,K88,O88)*VLOOKUP(U88,Gehaltsklassen!$B$34:$D$38,2,FALSE)))</f>
        <v/>
      </c>
      <c r="AA88" s="54" t="str">
        <f>IF(OR(D88=""),"",(SUM(G88,K88,O88)*VLOOKUP(U88,Gehaltsklassen!$B$34:$D$38,2,FALSE))*C88)</f>
        <v/>
      </c>
      <c r="AB88" s="53" t="str">
        <f>IF(OR(C88=""),"",(SUM(G88,K88,O88)*VLOOKUP(U88,Gehaltsklassen!$B$34:$D$38,3,FALSE)))</f>
        <v/>
      </c>
      <c r="AC88" s="53" t="str">
        <f>IF(OR(C88=""),"",(SUM(G88,K88,O88)*VLOOKUP(U88,Gehaltsklassen!$B$34:$D$38,3,FALSE))*C88)</f>
        <v/>
      </c>
    </row>
    <row r="89" spans="1:29" ht="31.9" customHeight="1" x14ac:dyDescent="0.2">
      <c r="A89" s="74" t="str">
        <f>IF(C89="","",MAX($A$11:A88)+1)</f>
        <v/>
      </c>
      <c r="B89" s="75" t="str">
        <f>IF('N-Bedarf SK'!B87="","",'N-Bedarf SK'!B87)</f>
        <v/>
      </c>
      <c r="C89" s="49" t="str">
        <f>IF('N-Bedarf SK'!C87="","",'N-Bedarf SK'!C87)</f>
        <v/>
      </c>
      <c r="D89" s="88" t="str">
        <f>IF('N-Bedarf SK'!D87="","",'N-Bedarf SK'!D87)</f>
        <v/>
      </c>
      <c r="E89" s="49" t="str">
        <f>IF('N-Bedarf SK'!G87="","",'N-Bedarf SK'!G87)</f>
        <v/>
      </c>
      <c r="F89" s="50" t="str">
        <f>IF(OR(D89="Spargel 2. Standjahr",D89="Spargel 1. Standjahr"),78,IF(OR(D89="",D89="keine",E89=""),"",IF(D89="Wie Nbedarf",VLOOKUP('N-Bedarf SK'!D87,PSollSK,3,FALSE)*E89, VLOOKUP(D89,PSollSK,3,FALSE)*E89)))</f>
        <v/>
      </c>
      <c r="G89" s="50" t="str">
        <f>IF(OR(D89="",D89="keine",E89=""),"",IF(D89="Wie Nbedarf",VLOOKUP('N-Bedarf SK'!D87,PSollSK,4,FALSE)*E89, VLOOKUP(D89,PSollSK,4,FALSE)*E89))</f>
        <v/>
      </c>
      <c r="H89" s="88"/>
      <c r="I89" s="49"/>
      <c r="J89" s="50" t="str">
        <f t="shared" si="4"/>
        <v/>
      </c>
      <c r="K89" s="50" t="str">
        <f t="shared" si="6"/>
        <v/>
      </c>
      <c r="L89" s="88"/>
      <c r="M89" s="49"/>
      <c r="N89" s="50" t="str">
        <f t="shared" si="5"/>
        <v/>
      </c>
      <c r="O89" s="50" t="str">
        <f t="shared" si="7"/>
        <v/>
      </c>
      <c r="P89" s="51"/>
      <c r="Q89" s="78" t="s">
        <v>261</v>
      </c>
      <c r="R89" s="49"/>
      <c r="S89" s="32" t="str">
        <f>IF(R89="","C",INDEX(Gehaltsklassen!A$11:A$15,MATCH(R89,Gehaltsklassen!D$11:D$15,1),1))</f>
        <v>C</v>
      </c>
      <c r="T89" s="49"/>
      <c r="U89" s="32" t="str">
        <f>IF(T89="","C",IF(T89="","C",IF(Q89="I",INDEX(Gehaltsklassen!A$11:A$15,MATCH(T89,Gehaltsklassen!C$11:C$15,1),1),IF(Q89="II",INDEX(Gehaltsklassen!A$11:A$15,MATCH(T89,Gehaltsklassen!D$11:D$15,1),1),IF(Q89="III",INDEX(Gehaltsklassen!A$11:A$15,MATCH(T89,Gehaltsklassen!E$11:E$15,1),1),"Falsche Bodenart")))))</f>
        <v>C</v>
      </c>
      <c r="V89" s="52" t="str">
        <f>IF(OR(C89=""),"",SUM(F89,J89,N89)*VLOOKUP(S89,Gehaltsklassen!$B$34:$D$38,2,FALSE))</f>
        <v/>
      </c>
      <c r="W89" s="52" t="str">
        <f>IF(OR(C89=""),"",SUM(F89,J89,N89)*VLOOKUP(S89,Gehaltsklassen!$B$34:$D$38,2,FALSE)*C89)</f>
        <v/>
      </c>
      <c r="X89" s="52" t="str">
        <f>IF(OR(C89=""),"",SUM(F89,J89,N89)*VLOOKUP(S89,Gehaltsklassen!$B$34:$D$38,3,FALSE))</f>
        <v/>
      </c>
      <c r="Y89" s="52" t="str">
        <f>IF(OR(C89=""),"",SUM(F89,J89,N89)*VLOOKUP(S89,Gehaltsklassen!$B$34:$D$38,3,FALSE)*C89)</f>
        <v/>
      </c>
      <c r="Z89" s="54" t="str">
        <f>IF(OR(D89=""),"",(SUM(G89,K89,O89)*VLOOKUP(U89,Gehaltsklassen!$B$34:$D$38,2,FALSE)))</f>
        <v/>
      </c>
      <c r="AA89" s="54" t="str">
        <f>IF(OR(D89=""),"",(SUM(G89,K89,O89)*VLOOKUP(U89,Gehaltsklassen!$B$34:$D$38,2,FALSE))*C89)</f>
        <v/>
      </c>
      <c r="AB89" s="53" t="str">
        <f>IF(OR(C89=""),"",(SUM(G89,K89,O89)*VLOOKUP(U89,Gehaltsklassen!$B$34:$D$38,3,FALSE)))</f>
        <v/>
      </c>
      <c r="AC89" s="53" t="str">
        <f>IF(OR(C89=""),"",(SUM(G89,K89,O89)*VLOOKUP(U89,Gehaltsklassen!$B$34:$D$38,3,FALSE))*C89)</f>
        <v/>
      </c>
    </row>
    <row r="90" spans="1:29" ht="31.9" customHeight="1" x14ac:dyDescent="0.2">
      <c r="A90" s="74" t="str">
        <f>IF(C90="","",MAX($A$11:A89)+1)</f>
        <v/>
      </c>
      <c r="B90" s="75" t="str">
        <f>IF('N-Bedarf SK'!B88="","",'N-Bedarf SK'!B88)</f>
        <v/>
      </c>
      <c r="C90" s="49" t="str">
        <f>IF('N-Bedarf SK'!C88="","",'N-Bedarf SK'!C88)</f>
        <v/>
      </c>
      <c r="D90" s="88" t="str">
        <f>IF('N-Bedarf SK'!D88="","",'N-Bedarf SK'!D88)</f>
        <v/>
      </c>
      <c r="E90" s="49" t="str">
        <f>IF('N-Bedarf SK'!G88="","",'N-Bedarf SK'!G88)</f>
        <v/>
      </c>
      <c r="F90" s="50" t="str">
        <f>IF(OR(D90="Spargel 2. Standjahr",D90="Spargel 1. Standjahr"),78,IF(OR(D90="",D90="keine",E90=""),"",IF(D90="Wie Nbedarf",VLOOKUP('N-Bedarf SK'!D88,PSollSK,3,FALSE)*E90, VLOOKUP(D90,PSollSK,3,FALSE)*E90)))</f>
        <v/>
      </c>
      <c r="G90" s="50" t="str">
        <f>IF(OR(D90="",D90="keine",E90=""),"",IF(D90="Wie Nbedarf",VLOOKUP('N-Bedarf SK'!D88,PSollSK,4,FALSE)*E90, VLOOKUP(D90,PSollSK,4,FALSE)*E90))</f>
        <v/>
      </c>
      <c r="H90" s="88"/>
      <c r="I90" s="49"/>
      <c r="J90" s="50" t="str">
        <f t="shared" si="4"/>
        <v/>
      </c>
      <c r="K90" s="50" t="str">
        <f t="shared" si="6"/>
        <v/>
      </c>
      <c r="L90" s="88"/>
      <c r="M90" s="49"/>
      <c r="N90" s="50" t="str">
        <f t="shared" si="5"/>
        <v/>
      </c>
      <c r="O90" s="50" t="str">
        <f t="shared" si="7"/>
        <v/>
      </c>
      <c r="P90" s="51"/>
      <c r="Q90" s="78" t="s">
        <v>261</v>
      </c>
      <c r="R90" s="49"/>
      <c r="S90" s="32" t="str">
        <f>IF(R90="","C",INDEX(Gehaltsklassen!A$11:A$15,MATCH(R90,Gehaltsklassen!D$11:D$15,1),1))</f>
        <v>C</v>
      </c>
      <c r="T90" s="49"/>
      <c r="U90" s="32" t="str">
        <f>IF(T90="","C",IF(T90="","C",IF(Q90="I",INDEX(Gehaltsklassen!A$11:A$15,MATCH(T90,Gehaltsklassen!C$11:C$15,1),1),IF(Q90="II",INDEX(Gehaltsklassen!A$11:A$15,MATCH(T90,Gehaltsklassen!D$11:D$15,1),1),IF(Q90="III",INDEX(Gehaltsklassen!A$11:A$15,MATCH(T90,Gehaltsklassen!E$11:E$15,1),1),"Falsche Bodenart")))))</f>
        <v>C</v>
      </c>
      <c r="V90" s="52" t="str">
        <f>IF(OR(C90=""),"",SUM(F90,J90,N90)*VLOOKUP(S90,Gehaltsklassen!$B$34:$D$38,2,FALSE))</f>
        <v/>
      </c>
      <c r="W90" s="52" t="str">
        <f>IF(OR(C90=""),"",SUM(F90,J90,N90)*VLOOKUP(S90,Gehaltsklassen!$B$34:$D$38,2,FALSE)*C90)</f>
        <v/>
      </c>
      <c r="X90" s="52" t="str">
        <f>IF(OR(C90=""),"",SUM(F90,J90,N90)*VLOOKUP(S90,Gehaltsklassen!$B$34:$D$38,3,FALSE))</f>
        <v/>
      </c>
      <c r="Y90" s="52" t="str">
        <f>IF(OR(C90=""),"",SUM(F90,J90,N90)*VLOOKUP(S90,Gehaltsklassen!$B$34:$D$38,3,FALSE)*C90)</f>
        <v/>
      </c>
      <c r="Z90" s="54" t="str">
        <f>IF(OR(D90=""),"",(SUM(G90,K90,O90)*VLOOKUP(U90,Gehaltsklassen!$B$34:$D$38,2,FALSE)))</f>
        <v/>
      </c>
      <c r="AA90" s="54" t="str">
        <f>IF(OR(D90=""),"",(SUM(G90,K90,O90)*VLOOKUP(U90,Gehaltsklassen!$B$34:$D$38,2,FALSE))*C90)</f>
        <v/>
      </c>
      <c r="AB90" s="53" t="str">
        <f>IF(OR(C90=""),"",(SUM(G90,K90,O90)*VLOOKUP(U90,Gehaltsklassen!$B$34:$D$38,3,FALSE)))</f>
        <v/>
      </c>
      <c r="AC90" s="53" t="str">
        <f>IF(OR(C90=""),"",(SUM(G90,K90,O90)*VLOOKUP(U90,Gehaltsklassen!$B$34:$D$38,3,FALSE))*C90)</f>
        <v/>
      </c>
    </row>
    <row r="91" spans="1:29" ht="31.9" customHeight="1" x14ac:dyDescent="0.2">
      <c r="A91" s="74" t="str">
        <f>IF(C91="","",MAX($A$11:A90)+1)</f>
        <v/>
      </c>
      <c r="B91" s="75" t="str">
        <f>IF('N-Bedarf SK'!B89="","",'N-Bedarf SK'!B89)</f>
        <v/>
      </c>
      <c r="C91" s="49" t="str">
        <f>IF('N-Bedarf SK'!C89="","",'N-Bedarf SK'!C89)</f>
        <v/>
      </c>
      <c r="D91" s="88" t="str">
        <f>IF('N-Bedarf SK'!D89="","",'N-Bedarf SK'!D89)</f>
        <v/>
      </c>
      <c r="E91" s="49" t="str">
        <f>IF('N-Bedarf SK'!G89="","",'N-Bedarf SK'!G89)</f>
        <v/>
      </c>
      <c r="F91" s="50" t="str">
        <f>IF(OR(D91="Spargel 2. Standjahr",D91="Spargel 1. Standjahr"),78,IF(OR(D91="",D91="keine",E91=""),"",IF(D91="Wie Nbedarf",VLOOKUP('N-Bedarf SK'!D89,PSollSK,3,FALSE)*E91, VLOOKUP(D91,PSollSK,3,FALSE)*E91)))</f>
        <v/>
      </c>
      <c r="G91" s="50" t="str">
        <f>IF(OR(D91="",D91="keine",E91=""),"",IF(D91="Wie Nbedarf",VLOOKUP('N-Bedarf SK'!D89,PSollSK,4,FALSE)*E91, VLOOKUP(D91,PSollSK,4,FALSE)*E91))</f>
        <v/>
      </c>
      <c r="H91" s="88"/>
      <c r="I91" s="49"/>
      <c r="J91" s="50" t="str">
        <f t="shared" si="4"/>
        <v/>
      </c>
      <c r="K91" s="50" t="str">
        <f t="shared" si="6"/>
        <v/>
      </c>
      <c r="L91" s="88"/>
      <c r="M91" s="49"/>
      <c r="N91" s="50" t="str">
        <f t="shared" si="5"/>
        <v/>
      </c>
      <c r="O91" s="50" t="str">
        <f t="shared" si="7"/>
        <v/>
      </c>
      <c r="P91" s="51"/>
      <c r="Q91" s="78" t="s">
        <v>261</v>
      </c>
      <c r="R91" s="49"/>
      <c r="S91" s="32" t="str">
        <f>IF(R91="","C",INDEX(Gehaltsklassen!A$11:A$15,MATCH(R91,Gehaltsklassen!D$11:D$15,1),1))</f>
        <v>C</v>
      </c>
      <c r="T91" s="49"/>
      <c r="U91" s="32" t="str">
        <f>IF(T91="","C",IF(T91="","C",IF(Q91="I",INDEX(Gehaltsklassen!A$11:A$15,MATCH(T91,Gehaltsklassen!C$11:C$15,1),1),IF(Q91="II",INDEX(Gehaltsklassen!A$11:A$15,MATCH(T91,Gehaltsklassen!D$11:D$15,1),1),IF(Q91="III",INDEX(Gehaltsklassen!A$11:A$15,MATCH(T91,Gehaltsklassen!E$11:E$15,1),1),"Falsche Bodenart")))))</f>
        <v>C</v>
      </c>
      <c r="V91" s="52" t="str">
        <f>IF(OR(C91=""),"",SUM(F91,J91,N91)*VLOOKUP(S91,Gehaltsklassen!$B$34:$D$38,2,FALSE))</f>
        <v/>
      </c>
      <c r="W91" s="52" t="str">
        <f>IF(OR(C91=""),"",SUM(F91,J91,N91)*VLOOKUP(S91,Gehaltsklassen!$B$34:$D$38,2,FALSE)*C91)</f>
        <v/>
      </c>
      <c r="X91" s="52" t="str">
        <f>IF(OR(C91=""),"",SUM(F91,J91,N91)*VLOOKUP(S91,Gehaltsklassen!$B$34:$D$38,3,FALSE))</f>
        <v/>
      </c>
      <c r="Y91" s="52" t="str">
        <f>IF(OR(C91=""),"",SUM(F91,J91,N91)*VLOOKUP(S91,Gehaltsklassen!$B$34:$D$38,3,FALSE)*C91)</f>
        <v/>
      </c>
      <c r="Z91" s="54" t="str">
        <f>IF(OR(D91=""),"",(SUM(G91,K91,O91)*VLOOKUP(U91,Gehaltsklassen!$B$34:$D$38,2,FALSE)))</f>
        <v/>
      </c>
      <c r="AA91" s="54" t="str">
        <f>IF(OR(D91=""),"",(SUM(G91,K91,O91)*VLOOKUP(U91,Gehaltsklassen!$B$34:$D$38,2,FALSE))*C91)</f>
        <v/>
      </c>
      <c r="AB91" s="53" t="str">
        <f>IF(OR(C91=""),"",(SUM(G91,K91,O91)*VLOOKUP(U91,Gehaltsklassen!$B$34:$D$38,3,FALSE)))</f>
        <v/>
      </c>
      <c r="AC91" s="53" t="str">
        <f>IF(OR(C91=""),"",(SUM(G91,K91,O91)*VLOOKUP(U91,Gehaltsklassen!$B$34:$D$38,3,FALSE))*C91)</f>
        <v/>
      </c>
    </row>
    <row r="92" spans="1:29" ht="31.9" customHeight="1" x14ac:dyDescent="0.2">
      <c r="A92" s="74" t="str">
        <f>IF(C92="","",MAX($A$11:A91)+1)</f>
        <v/>
      </c>
      <c r="B92" s="75" t="str">
        <f>IF('N-Bedarf SK'!B90="","",'N-Bedarf SK'!B90)</f>
        <v/>
      </c>
      <c r="C92" s="49" t="str">
        <f>IF('N-Bedarf SK'!C90="","",'N-Bedarf SK'!C90)</f>
        <v/>
      </c>
      <c r="D92" s="88" t="str">
        <f>IF('N-Bedarf SK'!D90="","",'N-Bedarf SK'!D90)</f>
        <v/>
      </c>
      <c r="E92" s="49" t="str">
        <f>IF('N-Bedarf SK'!G90="","",'N-Bedarf SK'!G90)</f>
        <v/>
      </c>
      <c r="F92" s="50" t="str">
        <f>IF(OR(D92="Spargel 2. Standjahr",D92="Spargel 1. Standjahr"),78,IF(OR(D92="",D92="keine",E92=""),"",IF(D92="Wie Nbedarf",VLOOKUP('N-Bedarf SK'!D90,PSollSK,3,FALSE)*E92, VLOOKUP(D92,PSollSK,3,FALSE)*E92)))</f>
        <v/>
      </c>
      <c r="G92" s="50" t="str">
        <f>IF(OR(D92="",D92="keine",E92=""),"",IF(D92="Wie Nbedarf",VLOOKUP('N-Bedarf SK'!D90,PSollSK,4,FALSE)*E92, VLOOKUP(D92,PSollSK,4,FALSE)*E92))</f>
        <v/>
      </c>
      <c r="H92" s="88"/>
      <c r="I92" s="49"/>
      <c r="J92" s="50" t="str">
        <f t="shared" si="4"/>
        <v/>
      </c>
      <c r="K92" s="50" t="str">
        <f t="shared" si="6"/>
        <v/>
      </c>
      <c r="L92" s="88"/>
      <c r="M92" s="49"/>
      <c r="N92" s="50" t="str">
        <f t="shared" si="5"/>
        <v/>
      </c>
      <c r="O92" s="50" t="str">
        <f t="shared" si="7"/>
        <v/>
      </c>
      <c r="P92" s="51"/>
      <c r="Q92" s="78" t="s">
        <v>261</v>
      </c>
      <c r="R92" s="49"/>
      <c r="S92" s="32" t="str">
        <f>IF(R92="","C",INDEX(Gehaltsklassen!A$11:A$15,MATCH(R92,Gehaltsklassen!D$11:D$15,1),1))</f>
        <v>C</v>
      </c>
      <c r="T92" s="49"/>
      <c r="U92" s="32" t="str">
        <f>IF(T92="","C",IF(T92="","C",IF(Q92="I",INDEX(Gehaltsklassen!A$11:A$15,MATCH(T92,Gehaltsklassen!C$11:C$15,1),1),IF(Q92="II",INDEX(Gehaltsklassen!A$11:A$15,MATCH(T92,Gehaltsklassen!D$11:D$15,1),1),IF(Q92="III",INDEX(Gehaltsklassen!A$11:A$15,MATCH(T92,Gehaltsklassen!E$11:E$15,1),1),"Falsche Bodenart")))))</f>
        <v>C</v>
      </c>
      <c r="V92" s="52" t="str">
        <f>IF(OR(C92=""),"",SUM(F92,J92,N92)*VLOOKUP(S92,Gehaltsklassen!$B$34:$D$38,2,FALSE))</f>
        <v/>
      </c>
      <c r="W92" s="52" t="str">
        <f>IF(OR(C92=""),"",SUM(F92,J92,N92)*VLOOKUP(S92,Gehaltsklassen!$B$34:$D$38,2,FALSE)*C92)</f>
        <v/>
      </c>
      <c r="X92" s="52" t="str">
        <f>IF(OR(C92=""),"",SUM(F92,J92,N92)*VLOOKUP(S92,Gehaltsklassen!$B$34:$D$38,3,FALSE))</f>
        <v/>
      </c>
      <c r="Y92" s="52" t="str">
        <f>IF(OR(C92=""),"",SUM(F92,J92,N92)*VLOOKUP(S92,Gehaltsklassen!$B$34:$D$38,3,FALSE)*C92)</f>
        <v/>
      </c>
      <c r="Z92" s="54" t="str">
        <f>IF(OR(D92=""),"",(SUM(G92,K92,O92)*VLOOKUP(U92,Gehaltsklassen!$B$34:$D$38,2,FALSE)))</f>
        <v/>
      </c>
      <c r="AA92" s="54" t="str">
        <f>IF(OR(D92=""),"",(SUM(G92,K92,O92)*VLOOKUP(U92,Gehaltsklassen!$B$34:$D$38,2,FALSE))*C92)</f>
        <v/>
      </c>
      <c r="AB92" s="53" t="str">
        <f>IF(OR(C92=""),"",(SUM(G92,K92,O92)*VLOOKUP(U92,Gehaltsklassen!$B$34:$D$38,3,FALSE)))</f>
        <v/>
      </c>
      <c r="AC92" s="53" t="str">
        <f>IF(OR(C92=""),"",(SUM(G92,K92,O92)*VLOOKUP(U92,Gehaltsklassen!$B$34:$D$38,3,FALSE))*C92)</f>
        <v/>
      </c>
    </row>
    <row r="93" spans="1:29" ht="31.9" customHeight="1" x14ac:dyDescent="0.2">
      <c r="A93" s="74" t="str">
        <f>IF(C93="","",MAX($A$11:A92)+1)</f>
        <v/>
      </c>
      <c r="B93" s="75" t="str">
        <f>IF('N-Bedarf SK'!B91="","",'N-Bedarf SK'!B91)</f>
        <v/>
      </c>
      <c r="C93" s="49" t="str">
        <f>IF('N-Bedarf SK'!C91="","",'N-Bedarf SK'!C91)</f>
        <v/>
      </c>
      <c r="D93" s="88" t="str">
        <f>IF('N-Bedarf SK'!D91="","",'N-Bedarf SK'!D91)</f>
        <v/>
      </c>
      <c r="E93" s="49" t="str">
        <f>IF('N-Bedarf SK'!G91="","",'N-Bedarf SK'!G91)</f>
        <v/>
      </c>
      <c r="F93" s="50" t="str">
        <f>IF(OR(D93="Spargel 2. Standjahr",D93="Spargel 1. Standjahr"),78,IF(OR(D93="",D93="keine",E93=""),"",IF(D93="Wie Nbedarf",VLOOKUP('N-Bedarf SK'!D91,PSollSK,3,FALSE)*E93, VLOOKUP(D93,PSollSK,3,FALSE)*E93)))</f>
        <v/>
      </c>
      <c r="G93" s="50" t="str">
        <f>IF(OR(D93="",D93="keine",E93=""),"",IF(D93="Wie Nbedarf",VLOOKUP('N-Bedarf SK'!D91,PSollSK,4,FALSE)*E93, VLOOKUP(D93,PSollSK,4,FALSE)*E93))</f>
        <v/>
      </c>
      <c r="H93" s="88"/>
      <c r="I93" s="49"/>
      <c r="J93" s="50" t="str">
        <f t="shared" si="4"/>
        <v/>
      </c>
      <c r="K93" s="50" t="str">
        <f t="shared" si="6"/>
        <v/>
      </c>
      <c r="L93" s="88"/>
      <c r="M93" s="49"/>
      <c r="N93" s="50" t="str">
        <f t="shared" si="5"/>
        <v/>
      </c>
      <c r="O93" s="50" t="str">
        <f t="shared" si="7"/>
        <v/>
      </c>
      <c r="P93" s="51"/>
      <c r="Q93" s="78" t="s">
        <v>261</v>
      </c>
      <c r="R93" s="49"/>
      <c r="S93" s="32" t="str">
        <f>IF(R93="","C",INDEX(Gehaltsklassen!A$11:A$15,MATCH(R93,Gehaltsklassen!D$11:D$15,1),1))</f>
        <v>C</v>
      </c>
      <c r="T93" s="49"/>
      <c r="U93" s="32" t="str">
        <f>IF(T93="","C",IF(T93="","C",IF(Q93="I",INDEX(Gehaltsklassen!A$11:A$15,MATCH(T93,Gehaltsklassen!C$11:C$15,1),1),IF(Q93="II",INDEX(Gehaltsklassen!A$11:A$15,MATCH(T93,Gehaltsklassen!D$11:D$15,1),1),IF(Q93="III",INDEX(Gehaltsklassen!A$11:A$15,MATCH(T93,Gehaltsklassen!E$11:E$15,1),1),"Falsche Bodenart")))))</f>
        <v>C</v>
      </c>
      <c r="V93" s="52" t="str">
        <f>IF(OR(C93=""),"",SUM(F93,J93,N93)*VLOOKUP(S93,Gehaltsklassen!$B$34:$D$38,2,FALSE))</f>
        <v/>
      </c>
      <c r="W93" s="52" t="str">
        <f>IF(OR(C93=""),"",SUM(F93,J93,N93)*VLOOKUP(S93,Gehaltsklassen!$B$34:$D$38,2,FALSE)*C93)</f>
        <v/>
      </c>
      <c r="X93" s="52" t="str">
        <f>IF(OR(C93=""),"",SUM(F93,J93,N93)*VLOOKUP(S93,Gehaltsklassen!$B$34:$D$38,3,FALSE))</f>
        <v/>
      </c>
      <c r="Y93" s="52" t="str">
        <f>IF(OR(C93=""),"",SUM(F93,J93,N93)*VLOOKUP(S93,Gehaltsklassen!$B$34:$D$38,3,FALSE)*C93)</f>
        <v/>
      </c>
      <c r="Z93" s="54" t="str">
        <f>IF(OR(D93=""),"",(SUM(G93,K93,O93)*VLOOKUP(U93,Gehaltsklassen!$B$34:$D$38,2,FALSE)))</f>
        <v/>
      </c>
      <c r="AA93" s="54" t="str">
        <f>IF(OR(D93=""),"",(SUM(G93,K93,O93)*VLOOKUP(U93,Gehaltsklassen!$B$34:$D$38,2,FALSE))*C93)</f>
        <v/>
      </c>
      <c r="AB93" s="53" t="str">
        <f>IF(OR(C93=""),"",(SUM(G93,K93,O93)*VLOOKUP(U93,Gehaltsklassen!$B$34:$D$38,3,FALSE)))</f>
        <v/>
      </c>
      <c r="AC93" s="53" t="str">
        <f>IF(OR(C93=""),"",(SUM(G93,K93,O93)*VLOOKUP(U93,Gehaltsklassen!$B$34:$D$38,3,FALSE))*C93)</f>
        <v/>
      </c>
    </row>
    <row r="94" spans="1:29" ht="31.9" customHeight="1" x14ac:dyDescent="0.2">
      <c r="A94" s="74" t="str">
        <f>IF(C94="","",MAX($A$11:A93)+1)</f>
        <v/>
      </c>
      <c r="B94" s="75" t="str">
        <f>IF('N-Bedarf SK'!B92="","",'N-Bedarf SK'!B92)</f>
        <v/>
      </c>
      <c r="C94" s="49" t="str">
        <f>IF('N-Bedarf SK'!C92="","",'N-Bedarf SK'!C92)</f>
        <v/>
      </c>
      <c r="D94" s="88" t="str">
        <f>IF('N-Bedarf SK'!D92="","",'N-Bedarf SK'!D92)</f>
        <v/>
      </c>
      <c r="E94" s="49" t="str">
        <f>IF('N-Bedarf SK'!G92="","",'N-Bedarf SK'!G92)</f>
        <v/>
      </c>
      <c r="F94" s="50" t="str">
        <f>IF(OR(D94="Spargel 2. Standjahr",D94="Spargel 1. Standjahr"),78,IF(OR(D94="",D94="keine",E94=""),"",IF(D94="Wie Nbedarf",VLOOKUP('N-Bedarf SK'!D92,PSollSK,3,FALSE)*E94, VLOOKUP(D94,PSollSK,3,FALSE)*E94)))</f>
        <v/>
      </c>
      <c r="G94" s="50" t="str">
        <f>IF(OR(D94="",D94="keine",E94=""),"",IF(D94="Wie Nbedarf",VLOOKUP('N-Bedarf SK'!D92,PSollSK,4,FALSE)*E94, VLOOKUP(D94,PSollSK,4,FALSE)*E94))</f>
        <v/>
      </c>
      <c r="H94" s="88"/>
      <c r="I94" s="49"/>
      <c r="J94" s="50" t="str">
        <f t="shared" si="4"/>
        <v/>
      </c>
      <c r="K94" s="50" t="str">
        <f t="shared" si="6"/>
        <v/>
      </c>
      <c r="L94" s="88"/>
      <c r="M94" s="49"/>
      <c r="N94" s="50" t="str">
        <f t="shared" si="5"/>
        <v/>
      </c>
      <c r="O94" s="50" t="str">
        <f t="shared" si="7"/>
        <v/>
      </c>
      <c r="P94" s="51"/>
      <c r="Q94" s="78" t="s">
        <v>261</v>
      </c>
      <c r="R94" s="49"/>
      <c r="S94" s="32" t="str">
        <f>IF(R94="","C",INDEX(Gehaltsklassen!A$11:A$15,MATCH(R94,Gehaltsklassen!D$11:D$15,1),1))</f>
        <v>C</v>
      </c>
      <c r="T94" s="49"/>
      <c r="U94" s="32" t="str">
        <f>IF(T94="","C",IF(T94="","C",IF(Q94="I",INDEX(Gehaltsklassen!A$11:A$15,MATCH(T94,Gehaltsklassen!C$11:C$15,1),1),IF(Q94="II",INDEX(Gehaltsklassen!A$11:A$15,MATCH(T94,Gehaltsklassen!D$11:D$15,1),1),IF(Q94="III",INDEX(Gehaltsklassen!A$11:A$15,MATCH(T94,Gehaltsklassen!E$11:E$15,1),1),"Falsche Bodenart")))))</f>
        <v>C</v>
      </c>
      <c r="V94" s="52" t="str">
        <f>IF(OR(C94=""),"",SUM(F94,J94,N94)*VLOOKUP(S94,Gehaltsklassen!$B$34:$D$38,2,FALSE))</f>
        <v/>
      </c>
      <c r="W94" s="52" t="str">
        <f>IF(OR(C94=""),"",SUM(F94,J94,N94)*VLOOKUP(S94,Gehaltsklassen!$B$34:$D$38,2,FALSE)*C94)</f>
        <v/>
      </c>
      <c r="X94" s="52" t="str">
        <f>IF(OR(C94=""),"",SUM(F94,J94,N94)*VLOOKUP(S94,Gehaltsklassen!$B$34:$D$38,3,FALSE))</f>
        <v/>
      </c>
      <c r="Y94" s="52" t="str">
        <f>IF(OR(C94=""),"",SUM(F94,J94,N94)*VLOOKUP(S94,Gehaltsklassen!$B$34:$D$38,3,FALSE)*C94)</f>
        <v/>
      </c>
      <c r="Z94" s="54" t="str">
        <f>IF(OR(D94=""),"",(SUM(G94,K94,O94)*VLOOKUP(U94,Gehaltsklassen!$B$34:$D$38,2,FALSE)))</f>
        <v/>
      </c>
      <c r="AA94" s="54" t="str">
        <f>IF(OR(D94=""),"",(SUM(G94,K94,O94)*VLOOKUP(U94,Gehaltsklassen!$B$34:$D$38,2,FALSE))*C94)</f>
        <v/>
      </c>
      <c r="AB94" s="53" t="str">
        <f>IF(OR(C94=""),"",(SUM(G94,K94,O94)*VLOOKUP(U94,Gehaltsklassen!$B$34:$D$38,3,FALSE)))</f>
        <v/>
      </c>
      <c r="AC94" s="53" t="str">
        <f>IF(OR(C94=""),"",(SUM(G94,K94,O94)*VLOOKUP(U94,Gehaltsklassen!$B$34:$D$38,3,FALSE))*C94)</f>
        <v/>
      </c>
    </row>
    <row r="95" spans="1:29" ht="31.9" customHeight="1" x14ac:dyDescent="0.2">
      <c r="A95" s="74" t="str">
        <f>IF(C95="","",MAX($A$11:A94)+1)</f>
        <v/>
      </c>
      <c r="B95" s="75" t="str">
        <f>IF('N-Bedarf SK'!B93="","",'N-Bedarf SK'!B93)</f>
        <v/>
      </c>
      <c r="C95" s="49" t="str">
        <f>IF('N-Bedarf SK'!C93="","",'N-Bedarf SK'!C93)</f>
        <v/>
      </c>
      <c r="D95" s="88" t="str">
        <f>IF('N-Bedarf SK'!D93="","",'N-Bedarf SK'!D93)</f>
        <v/>
      </c>
      <c r="E95" s="49" t="str">
        <f>IF('N-Bedarf SK'!G93="","",'N-Bedarf SK'!G93)</f>
        <v/>
      </c>
      <c r="F95" s="50" t="str">
        <f>IF(OR(D95="Spargel 2. Standjahr",D95="Spargel 1. Standjahr"),78,IF(OR(D95="",D95="keine",E95=""),"",IF(D95="Wie Nbedarf",VLOOKUP('N-Bedarf SK'!D93,PSollSK,3,FALSE)*E95, VLOOKUP(D95,PSollSK,3,FALSE)*E95)))</f>
        <v/>
      </c>
      <c r="G95" s="50" t="str">
        <f>IF(OR(D95="",D95="keine",E95=""),"",IF(D95="Wie Nbedarf",VLOOKUP('N-Bedarf SK'!D93,PSollSK,4,FALSE)*E95, VLOOKUP(D95,PSollSK,4,FALSE)*E95))</f>
        <v/>
      </c>
      <c r="H95" s="88"/>
      <c r="I95" s="49"/>
      <c r="J95" s="50" t="str">
        <f t="shared" si="4"/>
        <v/>
      </c>
      <c r="K95" s="50" t="str">
        <f t="shared" si="6"/>
        <v/>
      </c>
      <c r="L95" s="88"/>
      <c r="M95" s="49"/>
      <c r="N95" s="50" t="str">
        <f t="shared" si="5"/>
        <v/>
      </c>
      <c r="O95" s="50" t="str">
        <f t="shared" si="7"/>
        <v/>
      </c>
      <c r="P95" s="51"/>
      <c r="Q95" s="78" t="s">
        <v>261</v>
      </c>
      <c r="R95" s="49"/>
      <c r="S95" s="32" t="str">
        <f>IF(R95="","C",INDEX(Gehaltsklassen!A$11:A$15,MATCH(R95,Gehaltsklassen!D$11:D$15,1),1))</f>
        <v>C</v>
      </c>
      <c r="T95" s="49"/>
      <c r="U95" s="32" t="str">
        <f>IF(T95="","C",IF(T95="","C",IF(Q95="I",INDEX(Gehaltsklassen!A$11:A$15,MATCH(T95,Gehaltsklassen!C$11:C$15,1),1),IF(Q95="II",INDEX(Gehaltsklassen!A$11:A$15,MATCH(T95,Gehaltsklassen!D$11:D$15,1),1),IF(Q95="III",INDEX(Gehaltsklassen!A$11:A$15,MATCH(T95,Gehaltsklassen!E$11:E$15,1),1),"Falsche Bodenart")))))</f>
        <v>C</v>
      </c>
      <c r="V95" s="52" t="str">
        <f>IF(OR(C95=""),"",SUM(F95,J95,N95)*VLOOKUP(S95,Gehaltsklassen!$B$34:$D$38,2,FALSE))</f>
        <v/>
      </c>
      <c r="W95" s="52" t="str">
        <f>IF(OR(C95=""),"",SUM(F95,J95,N95)*VLOOKUP(S95,Gehaltsklassen!$B$34:$D$38,2,FALSE)*C95)</f>
        <v/>
      </c>
      <c r="X95" s="52" t="str">
        <f>IF(OR(C95=""),"",SUM(F95,J95,N95)*VLOOKUP(S95,Gehaltsklassen!$B$34:$D$38,3,FALSE))</f>
        <v/>
      </c>
      <c r="Y95" s="52" t="str">
        <f>IF(OR(C95=""),"",SUM(F95,J95,N95)*VLOOKUP(S95,Gehaltsklassen!$B$34:$D$38,3,FALSE)*C95)</f>
        <v/>
      </c>
      <c r="Z95" s="54" t="str">
        <f>IF(OR(D95=""),"",(SUM(G95,K95,O95)*VLOOKUP(U95,Gehaltsklassen!$B$34:$D$38,2,FALSE)))</f>
        <v/>
      </c>
      <c r="AA95" s="54" t="str">
        <f>IF(OR(D95=""),"",(SUM(G95,K95,O95)*VLOOKUP(U95,Gehaltsklassen!$B$34:$D$38,2,FALSE))*C95)</f>
        <v/>
      </c>
      <c r="AB95" s="53" t="str">
        <f>IF(OR(C95=""),"",(SUM(G95,K95,O95)*VLOOKUP(U95,Gehaltsklassen!$B$34:$D$38,3,FALSE)))</f>
        <v/>
      </c>
      <c r="AC95" s="53" t="str">
        <f>IF(OR(C95=""),"",(SUM(G95,K95,O95)*VLOOKUP(U95,Gehaltsklassen!$B$34:$D$38,3,FALSE))*C95)</f>
        <v/>
      </c>
    </row>
    <row r="96" spans="1:29" ht="31.9" customHeight="1" x14ac:dyDescent="0.2">
      <c r="A96" s="74" t="str">
        <f>IF(C96="","",MAX($A$11:A95)+1)</f>
        <v/>
      </c>
      <c r="B96" s="75" t="str">
        <f>IF('N-Bedarf SK'!B94="","",'N-Bedarf SK'!B94)</f>
        <v/>
      </c>
      <c r="C96" s="49" t="str">
        <f>IF('N-Bedarf SK'!C94="","",'N-Bedarf SK'!C94)</f>
        <v/>
      </c>
      <c r="D96" s="88" t="str">
        <f>IF('N-Bedarf SK'!D94="","",'N-Bedarf SK'!D94)</f>
        <v/>
      </c>
      <c r="E96" s="49" t="str">
        <f>IF('N-Bedarf SK'!G94="","",'N-Bedarf SK'!G94)</f>
        <v/>
      </c>
      <c r="F96" s="50" t="str">
        <f>IF(OR(D96="Spargel 2. Standjahr",D96="Spargel 1. Standjahr"),78,IF(OR(D96="",D96="keine",E96=""),"",IF(D96="Wie Nbedarf",VLOOKUP('N-Bedarf SK'!D94,PSollSK,3,FALSE)*E96, VLOOKUP(D96,PSollSK,3,FALSE)*E96)))</f>
        <v/>
      </c>
      <c r="G96" s="50" t="str">
        <f>IF(OR(D96="",D96="keine",E96=""),"",IF(D96="Wie Nbedarf",VLOOKUP('N-Bedarf SK'!D94,PSollSK,4,FALSE)*E96, VLOOKUP(D96,PSollSK,4,FALSE)*E96))</f>
        <v/>
      </c>
      <c r="H96" s="88"/>
      <c r="I96" s="49"/>
      <c r="J96" s="50" t="str">
        <f t="shared" si="4"/>
        <v/>
      </c>
      <c r="K96" s="50" t="str">
        <f t="shared" si="6"/>
        <v/>
      </c>
      <c r="L96" s="88"/>
      <c r="M96" s="49"/>
      <c r="N96" s="50" t="str">
        <f t="shared" si="5"/>
        <v/>
      </c>
      <c r="O96" s="50" t="str">
        <f t="shared" si="7"/>
        <v/>
      </c>
      <c r="P96" s="51"/>
      <c r="Q96" s="78" t="s">
        <v>261</v>
      </c>
      <c r="R96" s="49"/>
      <c r="S96" s="32" t="str">
        <f>IF(R96="","C",INDEX(Gehaltsklassen!A$11:A$15,MATCH(R96,Gehaltsklassen!D$11:D$15,1),1))</f>
        <v>C</v>
      </c>
      <c r="T96" s="49"/>
      <c r="U96" s="32" t="str">
        <f>IF(T96="","C",IF(T96="","C",IF(Q96="I",INDEX(Gehaltsklassen!A$11:A$15,MATCH(T96,Gehaltsklassen!C$11:C$15,1),1),IF(Q96="II",INDEX(Gehaltsklassen!A$11:A$15,MATCH(T96,Gehaltsklassen!D$11:D$15,1),1),IF(Q96="III",INDEX(Gehaltsklassen!A$11:A$15,MATCH(T96,Gehaltsklassen!E$11:E$15,1),1),"Falsche Bodenart")))))</f>
        <v>C</v>
      </c>
      <c r="V96" s="52" t="str">
        <f>IF(OR(C96=""),"",SUM(F96,J96,N96)*VLOOKUP(S96,Gehaltsklassen!$B$34:$D$38,2,FALSE))</f>
        <v/>
      </c>
      <c r="W96" s="52" t="str">
        <f>IF(OR(C96=""),"",SUM(F96,J96,N96)*VLOOKUP(S96,Gehaltsklassen!$B$34:$D$38,2,FALSE)*C96)</f>
        <v/>
      </c>
      <c r="X96" s="52" t="str">
        <f>IF(OR(C96=""),"",SUM(F96,J96,N96)*VLOOKUP(S96,Gehaltsklassen!$B$34:$D$38,3,FALSE))</f>
        <v/>
      </c>
      <c r="Y96" s="52" t="str">
        <f>IF(OR(C96=""),"",SUM(F96,J96,N96)*VLOOKUP(S96,Gehaltsklassen!$B$34:$D$38,3,FALSE)*C96)</f>
        <v/>
      </c>
      <c r="Z96" s="54" t="str">
        <f>IF(OR(D96=""),"",(SUM(G96,K96,O96)*VLOOKUP(U96,Gehaltsklassen!$B$34:$D$38,2,FALSE)))</f>
        <v/>
      </c>
      <c r="AA96" s="54" t="str">
        <f>IF(OR(D96=""),"",(SUM(G96,K96,O96)*VLOOKUP(U96,Gehaltsklassen!$B$34:$D$38,2,FALSE))*C96)</f>
        <v/>
      </c>
      <c r="AB96" s="53" t="str">
        <f>IF(OR(C96=""),"",(SUM(G96,K96,O96)*VLOOKUP(U96,Gehaltsklassen!$B$34:$D$38,3,FALSE)))</f>
        <v/>
      </c>
      <c r="AC96" s="53" t="str">
        <f>IF(OR(C96=""),"",(SUM(G96,K96,O96)*VLOOKUP(U96,Gehaltsklassen!$B$34:$D$38,3,FALSE))*C96)</f>
        <v/>
      </c>
    </row>
    <row r="97" spans="1:29" ht="31.9" customHeight="1" x14ac:dyDescent="0.2">
      <c r="A97" s="74" t="str">
        <f>IF(C97="","",MAX($A$11:A96)+1)</f>
        <v/>
      </c>
      <c r="B97" s="75" t="str">
        <f>IF('N-Bedarf SK'!B95="","",'N-Bedarf SK'!B95)</f>
        <v/>
      </c>
      <c r="C97" s="49" t="str">
        <f>IF('N-Bedarf SK'!C95="","",'N-Bedarf SK'!C95)</f>
        <v/>
      </c>
      <c r="D97" s="88" t="str">
        <f>IF('N-Bedarf SK'!D95="","",'N-Bedarf SK'!D95)</f>
        <v/>
      </c>
      <c r="E97" s="49" t="str">
        <f>IF('N-Bedarf SK'!G95="","",'N-Bedarf SK'!G95)</f>
        <v/>
      </c>
      <c r="F97" s="50" t="str">
        <f>IF(OR(D97="Spargel 2. Standjahr",D97="Spargel 1. Standjahr"),78,IF(OR(D97="",D97="keine",E97=""),"",IF(D97="Wie Nbedarf",VLOOKUP('N-Bedarf SK'!D95,PSollSK,3,FALSE)*E97, VLOOKUP(D97,PSollSK,3,FALSE)*E97)))</f>
        <v/>
      </c>
      <c r="G97" s="50" t="str">
        <f>IF(OR(D97="",D97="keine",E97=""),"",IF(D97="Wie Nbedarf",VLOOKUP('N-Bedarf SK'!D95,PSollSK,4,FALSE)*E97, VLOOKUP(D97,PSollSK,4,FALSE)*E97))</f>
        <v/>
      </c>
      <c r="H97" s="88"/>
      <c r="I97" s="49"/>
      <c r="J97" s="50" t="str">
        <f t="shared" si="4"/>
        <v/>
      </c>
      <c r="K97" s="50" t="str">
        <f t="shared" si="6"/>
        <v/>
      </c>
      <c r="L97" s="88"/>
      <c r="M97" s="49"/>
      <c r="N97" s="50" t="str">
        <f t="shared" si="5"/>
        <v/>
      </c>
      <c r="O97" s="50" t="str">
        <f t="shared" si="7"/>
        <v/>
      </c>
      <c r="P97" s="51"/>
      <c r="Q97" s="78" t="s">
        <v>261</v>
      </c>
      <c r="R97" s="49"/>
      <c r="S97" s="32" t="str">
        <f>IF(R97="","C",INDEX(Gehaltsklassen!A$11:A$15,MATCH(R97,Gehaltsklassen!D$11:D$15,1),1))</f>
        <v>C</v>
      </c>
      <c r="T97" s="49"/>
      <c r="U97" s="32" t="str">
        <f>IF(T97="","C",IF(T97="","C",IF(Q97="I",INDEX(Gehaltsklassen!A$11:A$15,MATCH(T97,Gehaltsklassen!C$11:C$15,1),1),IF(Q97="II",INDEX(Gehaltsklassen!A$11:A$15,MATCH(T97,Gehaltsklassen!D$11:D$15,1),1),IF(Q97="III",INDEX(Gehaltsklassen!A$11:A$15,MATCH(T97,Gehaltsklassen!E$11:E$15,1),1),"Falsche Bodenart")))))</f>
        <v>C</v>
      </c>
      <c r="V97" s="52" t="str">
        <f>IF(OR(C97=""),"",SUM(F97,J97,N97)*VLOOKUP(S97,Gehaltsklassen!$B$34:$D$38,2,FALSE))</f>
        <v/>
      </c>
      <c r="W97" s="52" t="str">
        <f>IF(OR(C97=""),"",SUM(F97,J97,N97)*VLOOKUP(S97,Gehaltsklassen!$B$34:$D$38,2,FALSE)*C97)</f>
        <v/>
      </c>
      <c r="X97" s="52" t="str">
        <f>IF(OR(C97=""),"",SUM(F97,J97,N97)*VLOOKUP(S97,Gehaltsklassen!$B$34:$D$38,3,FALSE))</f>
        <v/>
      </c>
      <c r="Y97" s="52" t="str">
        <f>IF(OR(C97=""),"",SUM(F97,J97,N97)*VLOOKUP(S97,Gehaltsklassen!$B$34:$D$38,3,FALSE)*C97)</f>
        <v/>
      </c>
      <c r="Z97" s="54" t="str">
        <f>IF(OR(D97=""),"",(SUM(G97,K97,O97)*VLOOKUP(U97,Gehaltsklassen!$B$34:$D$38,2,FALSE)))</f>
        <v/>
      </c>
      <c r="AA97" s="54" t="str">
        <f>IF(OR(D97=""),"",(SUM(G97,K97,O97)*VLOOKUP(U97,Gehaltsklassen!$B$34:$D$38,2,FALSE))*C97)</f>
        <v/>
      </c>
      <c r="AB97" s="53" t="str">
        <f>IF(OR(C97=""),"",(SUM(G97,K97,O97)*VLOOKUP(U97,Gehaltsklassen!$B$34:$D$38,3,FALSE)))</f>
        <v/>
      </c>
      <c r="AC97" s="53" t="str">
        <f>IF(OR(C97=""),"",(SUM(G97,K97,O97)*VLOOKUP(U97,Gehaltsklassen!$B$34:$D$38,3,FALSE))*C97)</f>
        <v/>
      </c>
    </row>
    <row r="98" spans="1:29" ht="31.9" customHeight="1" x14ac:dyDescent="0.2">
      <c r="A98" s="74" t="str">
        <f>IF(C98="","",MAX($A$11:A97)+1)</f>
        <v/>
      </c>
      <c r="B98" s="75" t="str">
        <f>IF('N-Bedarf SK'!B96="","",'N-Bedarf SK'!B96)</f>
        <v/>
      </c>
      <c r="C98" s="49" t="str">
        <f>IF('N-Bedarf SK'!C96="","",'N-Bedarf SK'!C96)</f>
        <v/>
      </c>
      <c r="D98" s="88" t="str">
        <f>IF('N-Bedarf SK'!D96="","",'N-Bedarf SK'!D96)</f>
        <v/>
      </c>
      <c r="E98" s="49" t="str">
        <f>IF('N-Bedarf SK'!G96="","",'N-Bedarf SK'!G96)</f>
        <v/>
      </c>
      <c r="F98" s="50" t="str">
        <f>IF(OR(D98="Spargel 2. Standjahr",D98="Spargel 1. Standjahr"),78,IF(OR(D98="",D98="keine",E98=""),"",IF(D98="Wie Nbedarf",VLOOKUP('N-Bedarf SK'!D96,PSollSK,3,FALSE)*E98, VLOOKUP(D98,PSollSK,3,FALSE)*E98)))</f>
        <v/>
      </c>
      <c r="G98" s="50" t="str">
        <f>IF(OR(D98="",D98="keine",E98=""),"",IF(D98="Wie Nbedarf",VLOOKUP('N-Bedarf SK'!D96,PSollSK,4,FALSE)*E98, VLOOKUP(D98,PSollSK,4,FALSE)*E98))</f>
        <v/>
      </c>
      <c r="H98" s="88"/>
      <c r="I98" s="49"/>
      <c r="J98" s="50" t="str">
        <f t="shared" si="4"/>
        <v/>
      </c>
      <c r="K98" s="50" t="str">
        <f t="shared" si="6"/>
        <v/>
      </c>
      <c r="L98" s="88"/>
      <c r="M98" s="49"/>
      <c r="N98" s="50" t="str">
        <f t="shared" si="5"/>
        <v/>
      </c>
      <c r="O98" s="50" t="str">
        <f t="shared" si="7"/>
        <v/>
      </c>
      <c r="P98" s="51"/>
      <c r="Q98" s="78" t="s">
        <v>261</v>
      </c>
      <c r="R98" s="49"/>
      <c r="S98" s="32" t="str">
        <f>IF(R98="","C",INDEX(Gehaltsklassen!A$11:A$15,MATCH(R98,Gehaltsklassen!D$11:D$15,1),1))</f>
        <v>C</v>
      </c>
      <c r="T98" s="49"/>
      <c r="U98" s="32" t="str">
        <f>IF(T98="","C",IF(T98="","C",IF(Q98="I",INDEX(Gehaltsklassen!A$11:A$15,MATCH(T98,Gehaltsklassen!C$11:C$15,1),1),IF(Q98="II",INDEX(Gehaltsklassen!A$11:A$15,MATCH(T98,Gehaltsklassen!D$11:D$15,1),1),IF(Q98="III",INDEX(Gehaltsklassen!A$11:A$15,MATCH(T98,Gehaltsklassen!E$11:E$15,1),1),"Falsche Bodenart")))))</f>
        <v>C</v>
      </c>
      <c r="V98" s="52" t="str">
        <f>IF(OR(C98=""),"",SUM(F98,J98,N98)*VLOOKUP(S98,Gehaltsklassen!$B$34:$D$38,2,FALSE))</f>
        <v/>
      </c>
      <c r="W98" s="52" t="str">
        <f>IF(OR(C98=""),"",SUM(F98,J98,N98)*VLOOKUP(S98,Gehaltsklassen!$B$34:$D$38,2,FALSE)*C98)</f>
        <v/>
      </c>
      <c r="X98" s="52" t="str">
        <f>IF(OR(C98=""),"",SUM(F98,J98,N98)*VLOOKUP(S98,Gehaltsklassen!$B$34:$D$38,3,FALSE))</f>
        <v/>
      </c>
      <c r="Y98" s="52" t="str">
        <f>IF(OR(C98=""),"",SUM(F98,J98,N98)*VLOOKUP(S98,Gehaltsklassen!$B$34:$D$38,3,FALSE)*C98)</f>
        <v/>
      </c>
      <c r="Z98" s="54" t="str">
        <f>IF(OR(D98=""),"",(SUM(G98,K98,O98)*VLOOKUP(U98,Gehaltsklassen!$B$34:$D$38,2,FALSE)))</f>
        <v/>
      </c>
      <c r="AA98" s="54" t="str">
        <f>IF(OR(D98=""),"",(SUM(G98,K98,O98)*VLOOKUP(U98,Gehaltsklassen!$B$34:$D$38,2,FALSE))*C98)</f>
        <v/>
      </c>
      <c r="AB98" s="53" t="str">
        <f>IF(OR(C98=""),"",(SUM(G98,K98,O98)*VLOOKUP(U98,Gehaltsklassen!$B$34:$D$38,3,FALSE)))</f>
        <v/>
      </c>
      <c r="AC98" s="53" t="str">
        <f>IF(OR(C98=""),"",(SUM(G98,K98,O98)*VLOOKUP(U98,Gehaltsklassen!$B$34:$D$38,3,FALSE))*C98)</f>
        <v/>
      </c>
    </row>
    <row r="99" spans="1:29" ht="31.9" customHeight="1" x14ac:dyDescent="0.2">
      <c r="A99" s="74" t="str">
        <f>IF(C99="","",MAX($A$11:A98)+1)</f>
        <v/>
      </c>
      <c r="B99" s="75" t="str">
        <f>IF('N-Bedarf SK'!B97="","",'N-Bedarf SK'!B97)</f>
        <v/>
      </c>
      <c r="C99" s="49" t="str">
        <f>IF('N-Bedarf SK'!C97="","",'N-Bedarf SK'!C97)</f>
        <v/>
      </c>
      <c r="D99" s="88" t="str">
        <f>IF('N-Bedarf SK'!D97="","",'N-Bedarf SK'!D97)</f>
        <v/>
      </c>
      <c r="E99" s="49" t="str">
        <f>IF('N-Bedarf SK'!G97="","",'N-Bedarf SK'!G97)</f>
        <v/>
      </c>
      <c r="F99" s="50" t="str">
        <f>IF(OR(D99="Spargel 2. Standjahr",D99="Spargel 1. Standjahr"),78,IF(OR(D99="",D99="keine",E99=""),"",IF(D99="Wie Nbedarf",VLOOKUP('N-Bedarf SK'!D97,PSollSK,3,FALSE)*E99, VLOOKUP(D99,PSollSK,3,FALSE)*E99)))</f>
        <v/>
      </c>
      <c r="G99" s="50" t="str">
        <f>IF(OR(D99="",D99="keine",E99=""),"",IF(D99="Wie Nbedarf",VLOOKUP('N-Bedarf SK'!D97,PSollSK,4,FALSE)*E99, VLOOKUP(D99,PSollSK,4,FALSE)*E99))</f>
        <v/>
      </c>
      <c r="H99" s="88"/>
      <c r="I99" s="49"/>
      <c r="J99" s="50" t="str">
        <f t="shared" si="4"/>
        <v/>
      </c>
      <c r="K99" s="50" t="str">
        <f t="shared" si="6"/>
        <v/>
      </c>
      <c r="L99" s="88"/>
      <c r="M99" s="49"/>
      <c r="N99" s="50" t="str">
        <f t="shared" si="5"/>
        <v/>
      </c>
      <c r="O99" s="50" t="str">
        <f t="shared" si="7"/>
        <v/>
      </c>
      <c r="P99" s="51"/>
      <c r="Q99" s="78" t="s">
        <v>261</v>
      </c>
      <c r="R99" s="49"/>
      <c r="S99" s="32" t="str">
        <f>IF(R99="","C",INDEX(Gehaltsklassen!A$11:A$15,MATCH(R99,Gehaltsklassen!D$11:D$15,1),1))</f>
        <v>C</v>
      </c>
      <c r="T99" s="49"/>
      <c r="U99" s="32" t="str">
        <f>IF(T99="","C",IF(T99="","C",IF(Q99="I",INDEX(Gehaltsklassen!A$11:A$15,MATCH(T99,Gehaltsklassen!C$11:C$15,1),1),IF(Q99="II",INDEX(Gehaltsklassen!A$11:A$15,MATCH(T99,Gehaltsklassen!D$11:D$15,1),1),IF(Q99="III",INDEX(Gehaltsklassen!A$11:A$15,MATCH(T99,Gehaltsklassen!E$11:E$15,1),1),"Falsche Bodenart")))))</f>
        <v>C</v>
      </c>
      <c r="V99" s="52" t="str">
        <f>IF(OR(C99=""),"",SUM(F99,J99,N99)*VLOOKUP(S99,Gehaltsklassen!$B$34:$D$38,2,FALSE))</f>
        <v/>
      </c>
      <c r="W99" s="52" t="str">
        <f>IF(OR(C99=""),"",SUM(F99,J99,N99)*VLOOKUP(S99,Gehaltsklassen!$B$34:$D$38,2,FALSE)*C99)</f>
        <v/>
      </c>
      <c r="X99" s="52" t="str">
        <f>IF(OR(C99=""),"",SUM(F99,J99,N99)*VLOOKUP(S99,Gehaltsklassen!$B$34:$D$38,3,FALSE))</f>
        <v/>
      </c>
      <c r="Y99" s="52" t="str">
        <f>IF(OR(C99=""),"",SUM(F99,J99,N99)*VLOOKUP(S99,Gehaltsklassen!$B$34:$D$38,3,FALSE)*C99)</f>
        <v/>
      </c>
      <c r="Z99" s="54" t="str">
        <f>IF(OR(D99=""),"",(SUM(G99,K99,O99)*VLOOKUP(U99,Gehaltsklassen!$B$34:$D$38,2,FALSE)))</f>
        <v/>
      </c>
      <c r="AA99" s="54" t="str">
        <f>IF(OR(D99=""),"",(SUM(G99,K99,O99)*VLOOKUP(U99,Gehaltsklassen!$B$34:$D$38,2,FALSE))*C99)</f>
        <v/>
      </c>
      <c r="AB99" s="53" t="str">
        <f>IF(OR(C99=""),"",(SUM(G99,K99,O99)*VLOOKUP(U99,Gehaltsklassen!$B$34:$D$38,3,FALSE)))</f>
        <v/>
      </c>
      <c r="AC99" s="53" t="str">
        <f>IF(OR(C99=""),"",(SUM(G99,K99,O99)*VLOOKUP(U99,Gehaltsklassen!$B$34:$D$38,3,FALSE))*C99)</f>
        <v/>
      </c>
    </row>
    <row r="100" spans="1:29" ht="31.9" customHeight="1" x14ac:dyDescent="0.2">
      <c r="A100" s="74" t="str">
        <f>IF(C100="","",MAX($A$11:A99)+1)</f>
        <v/>
      </c>
      <c r="B100" s="75" t="str">
        <f>IF('N-Bedarf SK'!B98="","",'N-Bedarf SK'!B98)</f>
        <v/>
      </c>
      <c r="C100" s="49" t="str">
        <f>IF('N-Bedarf SK'!C98="","",'N-Bedarf SK'!C98)</f>
        <v/>
      </c>
      <c r="D100" s="88" t="str">
        <f>IF('N-Bedarf SK'!D98="","",'N-Bedarf SK'!D98)</f>
        <v/>
      </c>
      <c r="E100" s="49" t="str">
        <f>IF('N-Bedarf SK'!G98="","",'N-Bedarf SK'!G98)</f>
        <v/>
      </c>
      <c r="F100" s="50" t="str">
        <f>IF(OR(D100="Spargel 2. Standjahr",D100="Spargel 1. Standjahr"),78,IF(OR(D100="",D100="keine",E100=""),"",IF(D100="Wie Nbedarf",VLOOKUP('N-Bedarf SK'!D98,PSollSK,3,FALSE)*E100, VLOOKUP(D100,PSollSK,3,FALSE)*E100)))</f>
        <v/>
      </c>
      <c r="G100" s="50" t="str">
        <f>IF(OR(D100="",D100="keine",E100=""),"",IF(D100="Wie Nbedarf",VLOOKUP('N-Bedarf SK'!D98,PSollSK,4,FALSE)*E100, VLOOKUP(D100,PSollSK,4,FALSE)*E100))</f>
        <v/>
      </c>
      <c r="H100" s="88"/>
      <c r="I100" s="49"/>
      <c r="J100" s="50" t="str">
        <f t="shared" si="4"/>
        <v/>
      </c>
      <c r="K100" s="50" t="str">
        <f t="shared" si="6"/>
        <v/>
      </c>
      <c r="L100" s="88"/>
      <c r="M100" s="49"/>
      <c r="N100" s="50" t="str">
        <f t="shared" si="5"/>
        <v/>
      </c>
      <c r="O100" s="50" t="str">
        <f t="shared" si="7"/>
        <v/>
      </c>
      <c r="P100" s="51"/>
      <c r="Q100" s="78" t="s">
        <v>261</v>
      </c>
      <c r="R100" s="49"/>
      <c r="S100" s="32" t="str">
        <f>IF(R100="","C",INDEX(Gehaltsklassen!A$11:A$15,MATCH(R100,Gehaltsklassen!D$11:D$15,1),1))</f>
        <v>C</v>
      </c>
      <c r="T100" s="49"/>
      <c r="U100" s="32" t="str">
        <f>IF(T100="","C",IF(T100="","C",IF(Q100="I",INDEX(Gehaltsklassen!A$11:A$15,MATCH(T100,Gehaltsklassen!C$11:C$15,1),1),IF(Q100="II",INDEX(Gehaltsklassen!A$11:A$15,MATCH(T100,Gehaltsklassen!D$11:D$15,1),1),IF(Q100="III",INDEX(Gehaltsklassen!A$11:A$15,MATCH(T100,Gehaltsklassen!E$11:E$15,1),1),"Falsche Bodenart")))))</f>
        <v>C</v>
      </c>
      <c r="V100" s="52" t="str">
        <f>IF(OR(C100=""),"",SUM(F100,J100,N100)*VLOOKUP(S100,Gehaltsklassen!$B$34:$D$38,2,FALSE))</f>
        <v/>
      </c>
      <c r="W100" s="52" t="str">
        <f>IF(OR(C100=""),"",SUM(F100,J100,N100)*VLOOKUP(S100,Gehaltsklassen!$B$34:$D$38,2,FALSE)*C100)</f>
        <v/>
      </c>
      <c r="X100" s="52" t="str">
        <f>IF(OR(C100=""),"",SUM(F100,J100,N100)*VLOOKUP(S100,Gehaltsklassen!$B$34:$D$38,3,FALSE))</f>
        <v/>
      </c>
      <c r="Y100" s="52" t="str">
        <f>IF(OR(C100=""),"",SUM(F100,J100,N100)*VLOOKUP(S100,Gehaltsklassen!$B$34:$D$38,3,FALSE)*C100)</f>
        <v/>
      </c>
      <c r="Z100" s="54" t="str">
        <f>IF(OR(D100=""),"",(SUM(G100,K100,O100)*VLOOKUP(U100,Gehaltsklassen!$B$34:$D$38,2,FALSE)))</f>
        <v/>
      </c>
      <c r="AA100" s="54" t="str">
        <f>IF(OR(D100=""),"",(SUM(G100,K100,O100)*VLOOKUP(U100,Gehaltsklassen!$B$34:$D$38,2,FALSE))*C100)</f>
        <v/>
      </c>
      <c r="AB100" s="53" t="str">
        <f>IF(OR(C100=""),"",(SUM(G100,K100,O100)*VLOOKUP(U100,Gehaltsklassen!$B$34:$D$38,3,FALSE)))</f>
        <v/>
      </c>
      <c r="AC100" s="53" t="str">
        <f>IF(OR(C100=""),"",(SUM(G100,K100,O100)*VLOOKUP(U100,Gehaltsklassen!$B$34:$D$38,3,FALSE))*C100)</f>
        <v/>
      </c>
    </row>
    <row r="101" spans="1:29" ht="31.9" customHeight="1" x14ac:dyDescent="0.2">
      <c r="A101" s="74" t="str">
        <f>IF(C101="","",MAX($A$11:A100)+1)</f>
        <v/>
      </c>
      <c r="B101" s="75" t="str">
        <f>IF('N-Bedarf SK'!B99="","",'N-Bedarf SK'!B99)</f>
        <v/>
      </c>
      <c r="C101" s="49" t="str">
        <f>IF('N-Bedarf SK'!C99="","",'N-Bedarf SK'!C99)</f>
        <v/>
      </c>
      <c r="D101" s="88" t="str">
        <f>IF('N-Bedarf SK'!D99="","",'N-Bedarf SK'!D99)</f>
        <v/>
      </c>
      <c r="E101" s="49" t="str">
        <f>IF('N-Bedarf SK'!G99="","",'N-Bedarf SK'!G99)</f>
        <v/>
      </c>
      <c r="F101" s="50" t="str">
        <f>IF(OR(D101="Spargel 2. Standjahr",D101="Spargel 1. Standjahr"),78,IF(OR(D101="",D101="keine",E101=""),"",IF(D101="Wie Nbedarf",VLOOKUP('N-Bedarf SK'!D99,PSollSK,3,FALSE)*E101, VLOOKUP(D101,PSollSK,3,FALSE)*E101)))</f>
        <v/>
      </c>
      <c r="G101" s="50" t="str">
        <f>IF(OR(D101="",D101="keine",E101=""),"",IF(D101="Wie Nbedarf",VLOOKUP('N-Bedarf SK'!D99,PSollSK,4,FALSE)*E101, VLOOKUP(D101,PSollSK,4,FALSE)*E101))</f>
        <v/>
      </c>
      <c r="H101" s="88"/>
      <c r="I101" s="49"/>
      <c r="J101" s="50" t="str">
        <f t="shared" si="4"/>
        <v/>
      </c>
      <c r="K101" s="50" t="str">
        <f t="shared" si="6"/>
        <v/>
      </c>
      <c r="L101" s="88"/>
      <c r="M101" s="49"/>
      <c r="N101" s="50" t="str">
        <f t="shared" si="5"/>
        <v/>
      </c>
      <c r="O101" s="50" t="str">
        <f t="shared" si="7"/>
        <v/>
      </c>
      <c r="P101" s="51"/>
      <c r="Q101" s="78" t="s">
        <v>261</v>
      </c>
      <c r="R101" s="49"/>
      <c r="S101" s="32" t="str">
        <f>IF(R101="","C",INDEX(Gehaltsklassen!A$11:A$15,MATCH(R101,Gehaltsklassen!D$11:D$15,1),1))</f>
        <v>C</v>
      </c>
      <c r="T101" s="49"/>
      <c r="U101" s="32" t="str">
        <f>IF(T101="","C",IF(T101="","C",IF(Q101="I",INDEX(Gehaltsklassen!A$11:A$15,MATCH(T101,Gehaltsklassen!C$11:C$15,1),1),IF(Q101="II",INDEX(Gehaltsklassen!A$11:A$15,MATCH(T101,Gehaltsklassen!D$11:D$15,1),1),IF(Q101="III",INDEX(Gehaltsklassen!A$11:A$15,MATCH(T101,Gehaltsklassen!E$11:E$15,1),1),"Falsche Bodenart")))))</f>
        <v>C</v>
      </c>
      <c r="V101" s="52" t="str">
        <f>IF(OR(C101=""),"",SUM(F101,J101,N101)*VLOOKUP(S101,Gehaltsklassen!$B$34:$D$38,2,FALSE))</f>
        <v/>
      </c>
      <c r="W101" s="52" t="str">
        <f>IF(OR(C101=""),"",SUM(F101,J101,N101)*VLOOKUP(S101,Gehaltsklassen!$B$34:$D$38,2,FALSE)*C101)</f>
        <v/>
      </c>
      <c r="X101" s="52" t="str">
        <f>IF(OR(C101=""),"",SUM(F101,J101,N101)*VLOOKUP(S101,Gehaltsklassen!$B$34:$D$38,3,FALSE))</f>
        <v/>
      </c>
      <c r="Y101" s="52" t="str">
        <f>IF(OR(C101=""),"",SUM(F101,J101,N101)*VLOOKUP(S101,Gehaltsklassen!$B$34:$D$38,3,FALSE)*C101)</f>
        <v/>
      </c>
      <c r="Z101" s="54" t="str">
        <f>IF(OR(D101=""),"",(SUM(G101,K101,O101)*VLOOKUP(U101,Gehaltsklassen!$B$34:$D$38,2,FALSE)))</f>
        <v/>
      </c>
      <c r="AA101" s="54" t="str">
        <f>IF(OR(D101=""),"",(SUM(G101,K101,O101)*VLOOKUP(U101,Gehaltsklassen!$B$34:$D$38,2,FALSE))*C101)</f>
        <v/>
      </c>
      <c r="AB101" s="53" t="str">
        <f>IF(OR(C101=""),"",(SUM(G101,K101,O101)*VLOOKUP(U101,Gehaltsklassen!$B$34:$D$38,3,FALSE)))</f>
        <v/>
      </c>
      <c r="AC101" s="53" t="str">
        <f>IF(OR(C101=""),"",(SUM(G101,K101,O101)*VLOOKUP(U101,Gehaltsklassen!$B$34:$D$38,3,FALSE))*C101)</f>
        <v/>
      </c>
    </row>
    <row r="102" spans="1:29" ht="31.9" customHeight="1" x14ac:dyDescent="0.2">
      <c r="A102" s="74" t="str">
        <f>IF(C102="","",MAX($A$11:A101)+1)</f>
        <v/>
      </c>
      <c r="B102" s="75" t="str">
        <f>IF('N-Bedarf SK'!B100="","",'N-Bedarf SK'!B100)</f>
        <v/>
      </c>
      <c r="C102" s="49" t="str">
        <f>IF('N-Bedarf SK'!C100="","",'N-Bedarf SK'!C100)</f>
        <v/>
      </c>
      <c r="D102" s="88" t="str">
        <f>IF('N-Bedarf SK'!D100="","",'N-Bedarf SK'!D100)</f>
        <v/>
      </c>
      <c r="E102" s="49" t="str">
        <f>IF('N-Bedarf SK'!G100="","",'N-Bedarf SK'!G100)</f>
        <v/>
      </c>
      <c r="F102" s="50" t="str">
        <f>IF(OR(D102="Spargel 2. Standjahr",D102="Spargel 1. Standjahr"),78,IF(OR(D102="",D102="keine",E102=""),"",IF(D102="Wie Nbedarf",VLOOKUP('N-Bedarf SK'!D100,PSollSK,3,FALSE)*E102, VLOOKUP(D102,PSollSK,3,FALSE)*E102)))</f>
        <v/>
      </c>
      <c r="G102" s="50" t="str">
        <f>IF(OR(D102="",D102="keine",E102=""),"",IF(D102="Wie Nbedarf",VLOOKUP('N-Bedarf SK'!D100,PSollSK,4,FALSE)*E102, VLOOKUP(D102,PSollSK,4,FALSE)*E102))</f>
        <v/>
      </c>
      <c r="H102" s="88"/>
      <c r="I102" s="49"/>
      <c r="J102" s="50" t="str">
        <f t="shared" si="4"/>
        <v/>
      </c>
      <c r="K102" s="50" t="str">
        <f t="shared" si="6"/>
        <v/>
      </c>
      <c r="L102" s="88"/>
      <c r="M102" s="49"/>
      <c r="N102" s="50" t="str">
        <f t="shared" si="5"/>
        <v/>
      </c>
      <c r="O102" s="50" t="str">
        <f t="shared" si="7"/>
        <v/>
      </c>
      <c r="P102" s="51"/>
      <c r="Q102" s="78" t="s">
        <v>261</v>
      </c>
      <c r="R102" s="49"/>
      <c r="S102" s="32" t="str">
        <f>IF(R102="","C",INDEX(Gehaltsklassen!A$11:A$15,MATCH(R102,Gehaltsklassen!D$11:D$15,1),1))</f>
        <v>C</v>
      </c>
      <c r="T102" s="49"/>
      <c r="U102" s="32" t="str">
        <f>IF(T102="","C",IF(T102="","C",IF(Q102="I",INDEX(Gehaltsklassen!A$11:A$15,MATCH(T102,Gehaltsklassen!C$11:C$15,1),1),IF(Q102="II",INDEX(Gehaltsklassen!A$11:A$15,MATCH(T102,Gehaltsklassen!D$11:D$15,1),1),IF(Q102="III",INDEX(Gehaltsklassen!A$11:A$15,MATCH(T102,Gehaltsklassen!E$11:E$15,1),1),"Falsche Bodenart")))))</f>
        <v>C</v>
      </c>
      <c r="V102" s="52" t="str">
        <f>IF(OR(C102=""),"",SUM(F102,J102,N102)*VLOOKUP(S102,Gehaltsklassen!$B$34:$D$38,2,FALSE))</f>
        <v/>
      </c>
      <c r="W102" s="52" t="str">
        <f>IF(OR(C102=""),"",SUM(F102,J102,N102)*VLOOKUP(S102,Gehaltsklassen!$B$34:$D$38,2,FALSE)*C102)</f>
        <v/>
      </c>
      <c r="X102" s="52" t="str">
        <f>IF(OR(C102=""),"",SUM(F102,J102,N102)*VLOOKUP(S102,Gehaltsklassen!$B$34:$D$38,3,FALSE))</f>
        <v/>
      </c>
      <c r="Y102" s="52" t="str">
        <f>IF(OR(C102=""),"",SUM(F102,J102,N102)*VLOOKUP(S102,Gehaltsklassen!$B$34:$D$38,3,FALSE)*C102)</f>
        <v/>
      </c>
      <c r="Z102" s="54" t="str">
        <f>IF(OR(D102=""),"",(SUM(G102,K102,O102)*VLOOKUP(U102,Gehaltsklassen!$B$34:$D$38,2,FALSE)))</f>
        <v/>
      </c>
      <c r="AA102" s="54" t="str">
        <f>IF(OR(D102=""),"",(SUM(G102,K102,O102)*VLOOKUP(U102,Gehaltsklassen!$B$34:$D$38,2,FALSE))*C102)</f>
        <v/>
      </c>
      <c r="AB102" s="53" t="str">
        <f>IF(OR(C102=""),"",(SUM(G102,K102,O102)*VLOOKUP(U102,Gehaltsklassen!$B$34:$D$38,3,FALSE)))</f>
        <v/>
      </c>
      <c r="AC102" s="53" t="str">
        <f>IF(OR(C102=""),"",(SUM(G102,K102,O102)*VLOOKUP(U102,Gehaltsklassen!$B$34:$D$38,3,FALSE))*C102)</f>
        <v/>
      </c>
    </row>
    <row r="103" spans="1:29" ht="31.9" customHeight="1" x14ac:dyDescent="0.2">
      <c r="A103" s="74" t="str">
        <f>IF(C103="","",MAX($A$11:A102)+1)</f>
        <v/>
      </c>
      <c r="B103" s="75" t="str">
        <f>IF('N-Bedarf SK'!B101="","",'N-Bedarf SK'!B101)</f>
        <v/>
      </c>
      <c r="C103" s="49" t="str">
        <f>IF('N-Bedarf SK'!C101="","",'N-Bedarf SK'!C101)</f>
        <v/>
      </c>
      <c r="D103" s="88" t="str">
        <f>IF('N-Bedarf SK'!D101="","",'N-Bedarf SK'!D101)</f>
        <v/>
      </c>
      <c r="E103" s="49" t="str">
        <f>IF('N-Bedarf SK'!G101="","",'N-Bedarf SK'!G101)</f>
        <v/>
      </c>
      <c r="F103" s="50" t="str">
        <f>IF(OR(D103="Spargel 2. Standjahr",D103="Spargel 1. Standjahr"),78,IF(OR(D103="",D103="keine",E103=""),"",IF(D103="Wie Nbedarf",VLOOKUP('N-Bedarf SK'!D101,PSollSK,3,FALSE)*E103, VLOOKUP(D103,PSollSK,3,FALSE)*E103)))</f>
        <v/>
      </c>
      <c r="G103" s="50" t="str">
        <f>IF(OR(D103="",D103="keine",E103=""),"",IF(D103="Wie Nbedarf",VLOOKUP('N-Bedarf SK'!D101,PSollSK,4,FALSE)*E103, VLOOKUP(D103,PSollSK,4,FALSE)*E103))</f>
        <v/>
      </c>
      <c r="H103" s="88"/>
      <c r="I103" s="49"/>
      <c r="J103" s="50" t="str">
        <f t="shared" si="4"/>
        <v/>
      </c>
      <c r="K103" s="50" t="str">
        <f t="shared" si="6"/>
        <v/>
      </c>
      <c r="L103" s="88"/>
      <c r="M103" s="49"/>
      <c r="N103" s="50" t="str">
        <f t="shared" si="5"/>
        <v/>
      </c>
      <c r="O103" s="50" t="str">
        <f t="shared" si="7"/>
        <v/>
      </c>
      <c r="P103" s="51"/>
      <c r="Q103" s="78" t="s">
        <v>261</v>
      </c>
      <c r="R103" s="49"/>
      <c r="S103" s="32" t="str">
        <f>IF(R103="","C",INDEX(Gehaltsklassen!A$11:A$15,MATCH(R103,Gehaltsklassen!D$11:D$15,1),1))</f>
        <v>C</v>
      </c>
      <c r="T103" s="49"/>
      <c r="U103" s="32" t="str">
        <f>IF(T103="","C",IF(T103="","C",IF(Q103="I",INDEX(Gehaltsklassen!A$11:A$15,MATCH(T103,Gehaltsklassen!C$11:C$15,1),1),IF(Q103="II",INDEX(Gehaltsklassen!A$11:A$15,MATCH(T103,Gehaltsklassen!D$11:D$15,1),1),IF(Q103="III",INDEX(Gehaltsklassen!A$11:A$15,MATCH(T103,Gehaltsklassen!E$11:E$15,1),1),"Falsche Bodenart")))))</f>
        <v>C</v>
      </c>
      <c r="V103" s="52" t="str">
        <f>IF(OR(C103=""),"",SUM(F103,J103,N103)*VLOOKUP(S103,Gehaltsklassen!$B$34:$D$38,2,FALSE))</f>
        <v/>
      </c>
      <c r="W103" s="52" t="str">
        <f>IF(OR(C103=""),"",SUM(F103,J103,N103)*VLOOKUP(S103,Gehaltsklassen!$B$34:$D$38,2,FALSE)*C103)</f>
        <v/>
      </c>
      <c r="X103" s="52" t="str">
        <f>IF(OR(C103=""),"",SUM(F103,J103,N103)*VLOOKUP(S103,Gehaltsklassen!$B$34:$D$38,3,FALSE))</f>
        <v/>
      </c>
      <c r="Y103" s="52" t="str">
        <f>IF(OR(C103=""),"",SUM(F103,J103,N103)*VLOOKUP(S103,Gehaltsklassen!$B$34:$D$38,3,FALSE)*C103)</f>
        <v/>
      </c>
      <c r="Z103" s="54" t="str">
        <f>IF(OR(D103=""),"",(SUM(G103,K103,O103)*VLOOKUP(U103,Gehaltsklassen!$B$34:$D$38,2,FALSE)))</f>
        <v/>
      </c>
      <c r="AA103" s="54" t="str">
        <f>IF(OR(D103=""),"",(SUM(G103,K103,O103)*VLOOKUP(U103,Gehaltsklassen!$B$34:$D$38,2,FALSE))*C103)</f>
        <v/>
      </c>
      <c r="AB103" s="53" t="str">
        <f>IF(OR(C103=""),"",(SUM(G103,K103,O103)*VLOOKUP(U103,Gehaltsklassen!$B$34:$D$38,3,FALSE)))</f>
        <v/>
      </c>
      <c r="AC103" s="53" t="str">
        <f>IF(OR(C103=""),"",(SUM(G103,K103,O103)*VLOOKUP(U103,Gehaltsklassen!$B$34:$D$38,3,FALSE))*C103)</f>
        <v/>
      </c>
    </row>
    <row r="104" spans="1:29" ht="31.9" customHeight="1" x14ac:dyDescent="0.2">
      <c r="A104" s="74" t="str">
        <f>IF(C104="","",MAX($A$11:A103)+1)</f>
        <v/>
      </c>
      <c r="B104" s="75" t="str">
        <f>IF('N-Bedarf SK'!B102="","",'N-Bedarf SK'!B102)</f>
        <v/>
      </c>
      <c r="C104" s="49" t="str">
        <f>IF('N-Bedarf SK'!C102="","",'N-Bedarf SK'!C102)</f>
        <v/>
      </c>
      <c r="D104" s="88" t="str">
        <f>IF('N-Bedarf SK'!D102="","",'N-Bedarf SK'!D102)</f>
        <v/>
      </c>
      <c r="E104" s="49" t="str">
        <f>IF('N-Bedarf SK'!G102="","",'N-Bedarf SK'!G102)</f>
        <v/>
      </c>
      <c r="F104" s="50" t="str">
        <f>IF(OR(D104="Spargel 2. Standjahr",D104="Spargel 1. Standjahr"),78,IF(OR(D104="",D104="keine",E104=""),"",IF(D104="Wie Nbedarf",VLOOKUP('N-Bedarf SK'!D102,PSollSK,3,FALSE)*E104, VLOOKUP(D104,PSollSK,3,FALSE)*E104)))</f>
        <v/>
      </c>
      <c r="G104" s="50" t="str">
        <f>IF(OR(D104="",D104="keine",E104=""),"",IF(D104="Wie Nbedarf",VLOOKUP('N-Bedarf SK'!D102,PSollSK,4,FALSE)*E104, VLOOKUP(D104,PSollSK,4,FALSE)*E104))</f>
        <v/>
      </c>
      <c r="H104" s="88"/>
      <c r="I104" s="49"/>
      <c r="J104" s="50" t="str">
        <f t="shared" si="4"/>
        <v/>
      </c>
      <c r="K104" s="50" t="str">
        <f t="shared" si="6"/>
        <v/>
      </c>
      <c r="L104" s="88"/>
      <c r="M104" s="49"/>
      <c r="N104" s="50" t="str">
        <f t="shared" si="5"/>
        <v/>
      </c>
      <c r="O104" s="50" t="str">
        <f t="shared" si="7"/>
        <v/>
      </c>
      <c r="P104" s="51"/>
      <c r="Q104" s="78" t="s">
        <v>261</v>
      </c>
      <c r="R104" s="49"/>
      <c r="S104" s="32" t="str">
        <f>IF(R104="","C",INDEX(Gehaltsklassen!A$11:A$15,MATCH(R104,Gehaltsklassen!D$11:D$15,1),1))</f>
        <v>C</v>
      </c>
      <c r="T104" s="49"/>
      <c r="U104" s="32" t="str">
        <f>IF(T104="","C",IF(T104="","C",IF(Q104="I",INDEX(Gehaltsklassen!A$11:A$15,MATCH(T104,Gehaltsklassen!C$11:C$15,1),1),IF(Q104="II",INDEX(Gehaltsklassen!A$11:A$15,MATCH(T104,Gehaltsklassen!D$11:D$15,1),1),IF(Q104="III",INDEX(Gehaltsklassen!A$11:A$15,MATCH(T104,Gehaltsklassen!E$11:E$15,1),1),"Falsche Bodenart")))))</f>
        <v>C</v>
      </c>
      <c r="V104" s="52" t="str">
        <f>IF(OR(C104=""),"",SUM(F104,J104,N104)*VLOOKUP(S104,Gehaltsklassen!$B$34:$D$38,2,FALSE))</f>
        <v/>
      </c>
      <c r="W104" s="52" t="str">
        <f>IF(OR(C104=""),"",SUM(F104,J104,N104)*VLOOKUP(S104,Gehaltsklassen!$B$34:$D$38,2,FALSE)*C104)</f>
        <v/>
      </c>
      <c r="X104" s="52" t="str">
        <f>IF(OR(C104=""),"",SUM(F104,J104,N104)*VLOOKUP(S104,Gehaltsklassen!$B$34:$D$38,3,FALSE))</f>
        <v/>
      </c>
      <c r="Y104" s="52" t="str">
        <f>IF(OR(C104=""),"",SUM(F104,J104,N104)*VLOOKUP(S104,Gehaltsklassen!$B$34:$D$38,3,FALSE)*C104)</f>
        <v/>
      </c>
      <c r="Z104" s="54" t="str">
        <f>IF(OR(D104=""),"",(SUM(G104,K104,O104)*VLOOKUP(U104,Gehaltsklassen!$B$34:$D$38,2,FALSE)))</f>
        <v/>
      </c>
      <c r="AA104" s="54" t="str">
        <f>IF(OR(D104=""),"",(SUM(G104,K104,O104)*VLOOKUP(U104,Gehaltsklassen!$B$34:$D$38,2,FALSE))*C104)</f>
        <v/>
      </c>
      <c r="AB104" s="53" t="str">
        <f>IF(OR(C104=""),"",(SUM(G104,K104,O104)*VLOOKUP(U104,Gehaltsklassen!$B$34:$D$38,3,FALSE)))</f>
        <v/>
      </c>
      <c r="AC104" s="53" t="str">
        <f>IF(OR(C104=""),"",(SUM(G104,K104,O104)*VLOOKUP(U104,Gehaltsklassen!$B$34:$D$38,3,FALSE))*C104)</f>
        <v/>
      </c>
    </row>
    <row r="105" spans="1:29" ht="31.9" customHeight="1" x14ac:dyDescent="0.2">
      <c r="A105" s="74" t="str">
        <f>IF(C105="","",MAX($A$11:A104)+1)</f>
        <v/>
      </c>
      <c r="B105" s="75" t="str">
        <f>IF('N-Bedarf SK'!B103="","",'N-Bedarf SK'!B103)</f>
        <v/>
      </c>
      <c r="C105" s="49" t="str">
        <f>IF('N-Bedarf SK'!C103="","",'N-Bedarf SK'!C103)</f>
        <v/>
      </c>
      <c r="D105" s="88" t="str">
        <f>IF('N-Bedarf SK'!D103="","",'N-Bedarf SK'!D103)</f>
        <v/>
      </c>
      <c r="E105" s="49" t="str">
        <f>IF('N-Bedarf SK'!G103="","",'N-Bedarf SK'!G103)</f>
        <v/>
      </c>
      <c r="F105" s="50" t="str">
        <f>IF(OR(D105="Spargel 2. Standjahr",D105="Spargel 1. Standjahr"),78,IF(OR(D105="",D105="keine",E105=""),"",IF(D105="Wie Nbedarf",VLOOKUP('N-Bedarf SK'!D103,PSollSK,3,FALSE)*E105, VLOOKUP(D105,PSollSK,3,FALSE)*E105)))</f>
        <v/>
      </c>
      <c r="G105" s="50" t="str">
        <f>IF(OR(D105="",D105="keine",E105=""),"",IF(D105="Wie Nbedarf",VLOOKUP('N-Bedarf SK'!D103,PSollSK,4,FALSE)*E105, VLOOKUP(D105,PSollSK,4,FALSE)*E105))</f>
        <v/>
      </c>
      <c r="H105" s="88"/>
      <c r="I105" s="49"/>
      <c r="J105" s="50" t="str">
        <f t="shared" si="4"/>
        <v/>
      </c>
      <c r="K105" s="50" t="str">
        <f t="shared" si="6"/>
        <v/>
      </c>
      <c r="L105" s="88"/>
      <c r="M105" s="49"/>
      <c r="N105" s="50" t="str">
        <f t="shared" si="5"/>
        <v/>
      </c>
      <c r="O105" s="50" t="str">
        <f t="shared" si="7"/>
        <v/>
      </c>
      <c r="P105" s="51"/>
      <c r="Q105" s="78" t="s">
        <v>261</v>
      </c>
      <c r="R105" s="49"/>
      <c r="S105" s="32" t="str">
        <f>IF(R105="","C",INDEX(Gehaltsklassen!A$11:A$15,MATCH(R105,Gehaltsklassen!D$11:D$15,1),1))</f>
        <v>C</v>
      </c>
      <c r="T105" s="49"/>
      <c r="U105" s="32" t="str">
        <f>IF(T105="","C",IF(T105="","C",IF(Q105="I",INDEX(Gehaltsklassen!A$11:A$15,MATCH(T105,Gehaltsklassen!C$11:C$15,1),1),IF(Q105="II",INDEX(Gehaltsklassen!A$11:A$15,MATCH(T105,Gehaltsklassen!D$11:D$15,1),1),IF(Q105="III",INDEX(Gehaltsklassen!A$11:A$15,MATCH(T105,Gehaltsklassen!E$11:E$15,1),1),"Falsche Bodenart")))))</f>
        <v>C</v>
      </c>
      <c r="V105" s="52" t="str">
        <f>IF(OR(C105=""),"",SUM(F105,J105,N105)*VLOOKUP(S105,Gehaltsklassen!$B$34:$D$38,2,FALSE))</f>
        <v/>
      </c>
      <c r="W105" s="52" t="str">
        <f>IF(OR(C105=""),"",SUM(F105,J105,N105)*VLOOKUP(S105,Gehaltsklassen!$B$34:$D$38,2,FALSE)*C105)</f>
        <v/>
      </c>
      <c r="X105" s="52" t="str">
        <f>IF(OR(C105=""),"",SUM(F105,J105,N105)*VLOOKUP(S105,Gehaltsklassen!$B$34:$D$38,3,FALSE))</f>
        <v/>
      </c>
      <c r="Y105" s="52" t="str">
        <f>IF(OR(C105=""),"",SUM(F105,J105,N105)*VLOOKUP(S105,Gehaltsklassen!$B$34:$D$38,3,FALSE)*C105)</f>
        <v/>
      </c>
      <c r="Z105" s="54" t="str">
        <f>IF(OR(D105=""),"",(SUM(G105,K105,O105)*VLOOKUP(U105,Gehaltsklassen!$B$34:$D$38,2,FALSE)))</f>
        <v/>
      </c>
      <c r="AA105" s="54" t="str">
        <f>IF(OR(D105=""),"",(SUM(G105,K105,O105)*VLOOKUP(U105,Gehaltsklassen!$B$34:$D$38,2,FALSE))*C105)</f>
        <v/>
      </c>
      <c r="AB105" s="53" t="str">
        <f>IF(OR(C105=""),"",(SUM(G105,K105,O105)*VLOOKUP(U105,Gehaltsklassen!$B$34:$D$38,3,FALSE)))</f>
        <v/>
      </c>
      <c r="AC105" s="53" t="str">
        <f>IF(OR(C105=""),"",(SUM(G105,K105,O105)*VLOOKUP(U105,Gehaltsklassen!$B$34:$D$38,3,FALSE))*C105)</f>
        <v/>
      </c>
    </row>
    <row r="106" spans="1:29" ht="31.9" customHeight="1" x14ac:dyDescent="0.2">
      <c r="A106" s="74" t="str">
        <f>IF(C106="","",MAX($A$11:A105)+1)</f>
        <v/>
      </c>
      <c r="B106" s="75" t="str">
        <f>IF('N-Bedarf SK'!B104="","",'N-Bedarf SK'!B104)</f>
        <v/>
      </c>
      <c r="C106" s="49" t="str">
        <f>IF('N-Bedarf SK'!C104="","",'N-Bedarf SK'!C104)</f>
        <v/>
      </c>
      <c r="D106" s="88" t="str">
        <f>IF('N-Bedarf SK'!D104="","",'N-Bedarf SK'!D104)</f>
        <v/>
      </c>
      <c r="E106" s="49" t="str">
        <f>IF('N-Bedarf SK'!G104="","",'N-Bedarf SK'!G104)</f>
        <v/>
      </c>
      <c r="F106" s="50" t="str">
        <f>IF(OR(D106="Spargel 2. Standjahr",D106="Spargel 1. Standjahr"),78,IF(OR(D106="",D106="keine",E106=""),"",IF(D106="Wie Nbedarf",VLOOKUP('N-Bedarf SK'!D104,PSollSK,3,FALSE)*E106, VLOOKUP(D106,PSollSK,3,FALSE)*E106)))</f>
        <v/>
      </c>
      <c r="G106" s="50" t="str">
        <f>IF(OR(D106="",D106="keine",E106=""),"",IF(D106="Wie Nbedarf",VLOOKUP('N-Bedarf SK'!D104,PSollSK,4,FALSE)*E106, VLOOKUP(D106,PSollSK,4,FALSE)*E106))</f>
        <v/>
      </c>
      <c r="H106" s="88"/>
      <c r="I106" s="49"/>
      <c r="J106" s="50" t="str">
        <f t="shared" si="4"/>
        <v/>
      </c>
      <c r="K106" s="50" t="str">
        <f t="shared" si="6"/>
        <v/>
      </c>
      <c r="L106" s="88"/>
      <c r="M106" s="49"/>
      <c r="N106" s="50" t="str">
        <f t="shared" si="5"/>
        <v/>
      </c>
      <c r="O106" s="50" t="str">
        <f t="shared" si="7"/>
        <v/>
      </c>
      <c r="P106" s="51"/>
      <c r="Q106" s="78" t="s">
        <v>261</v>
      </c>
      <c r="R106" s="49"/>
      <c r="S106" s="32" t="str">
        <f>IF(R106="","C",INDEX(Gehaltsklassen!A$11:A$15,MATCH(R106,Gehaltsklassen!D$11:D$15,1),1))</f>
        <v>C</v>
      </c>
      <c r="T106" s="49"/>
      <c r="U106" s="32" t="str">
        <f>IF(T106="","C",IF(T106="","C",IF(Q106="I",INDEX(Gehaltsklassen!A$11:A$15,MATCH(T106,Gehaltsklassen!C$11:C$15,1),1),IF(Q106="II",INDEX(Gehaltsklassen!A$11:A$15,MATCH(T106,Gehaltsklassen!D$11:D$15,1),1),IF(Q106="III",INDEX(Gehaltsklassen!A$11:A$15,MATCH(T106,Gehaltsklassen!E$11:E$15,1),1),"Falsche Bodenart")))))</f>
        <v>C</v>
      </c>
      <c r="V106" s="52" t="str">
        <f>IF(OR(C106=""),"",SUM(F106,J106,N106)*VLOOKUP(S106,Gehaltsklassen!$B$34:$D$38,2,FALSE))</f>
        <v/>
      </c>
      <c r="W106" s="52" t="str">
        <f>IF(OR(C106=""),"",SUM(F106,J106,N106)*VLOOKUP(S106,Gehaltsklassen!$B$34:$D$38,2,FALSE)*C106)</f>
        <v/>
      </c>
      <c r="X106" s="52" t="str">
        <f>IF(OR(C106=""),"",SUM(F106,J106,N106)*VLOOKUP(S106,Gehaltsklassen!$B$34:$D$38,3,FALSE))</f>
        <v/>
      </c>
      <c r="Y106" s="52" t="str">
        <f>IF(OR(C106=""),"",SUM(F106,J106,N106)*VLOOKUP(S106,Gehaltsklassen!$B$34:$D$38,3,FALSE)*C106)</f>
        <v/>
      </c>
      <c r="Z106" s="54" t="str">
        <f>IF(OR(D106=""),"",(SUM(G106,K106,O106)*VLOOKUP(U106,Gehaltsklassen!$B$34:$D$38,2,FALSE)))</f>
        <v/>
      </c>
      <c r="AA106" s="54" t="str">
        <f>IF(OR(D106=""),"",(SUM(G106,K106,O106)*VLOOKUP(U106,Gehaltsklassen!$B$34:$D$38,2,FALSE))*C106)</f>
        <v/>
      </c>
      <c r="AB106" s="53" t="str">
        <f>IF(OR(C106=""),"",(SUM(G106,K106,O106)*VLOOKUP(U106,Gehaltsklassen!$B$34:$D$38,3,FALSE)))</f>
        <v/>
      </c>
      <c r="AC106" s="53" t="str">
        <f>IF(OR(C106=""),"",(SUM(G106,K106,O106)*VLOOKUP(U106,Gehaltsklassen!$B$34:$D$38,3,FALSE))*C106)</f>
        <v/>
      </c>
    </row>
    <row r="107" spans="1:29" ht="31.9" customHeight="1" x14ac:dyDescent="0.2">
      <c r="A107" s="74" t="str">
        <f>IF(C107="","",MAX($A$11:A106)+1)</f>
        <v/>
      </c>
      <c r="B107" s="75" t="str">
        <f>IF('N-Bedarf SK'!B105="","",'N-Bedarf SK'!B105)</f>
        <v/>
      </c>
      <c r="C107" s="49" t="str">
        <f>IF('N-Bedarf SK'!C105="","",'N-Bedarf SK'!C105)</f>
        <v/>
      </c>
      <c r="D107" s="88" t="str">
        <f>IF('N-Bedarf SK'!D105="","",'N-Bedarf SK'!D105)</f>
        <v/>
      </c>
      <c r="E107" s="49" t="str">
        <f>IF('N-Bedarf SK'!G105="","",'N-Bedarf SK'!G105)</f>
        <v/>
      </c>
      <c r="F107" s="50" t="str">
        <f>IF(OR(D107="Spargel 2. Standjahr",D107="Spargel 1. Standjahr"),78,IF(OR(D107="",D107="keine",E107=""),"",IF(D107="Wie Nbedarf",VLOOKUP('N-Bedarf SK'!D105,PSollSK,3,FALSE)*E107, VLOOKUP(D107,PSollSK,3,FALSE)*E107)))</f>
        <v/>
      </c>
      <c r="G107" s="50" t="str">
        <f>IF(OR(D107="",D107="keine",E107=""),"",IF(D107="Wie Nbedarf",VLOOKUP('N-Bedarf SK'!D105,PSollSK,4,FALSE)*E107, VLOOKUP(D107,PSollSK,4,FALSE)*E107))</f>
        <v/>
      </c>
      <c r="H107" s="88"/>
      <c r="I107" s="49"/>
      <c r="J107" s="50" t="str">
        <f t="shared" si="4"/>
        <v/>
      </c>
      <c r="K107" s="50" t="str">
        <f t="shared" si="6"/>
        <v/>
      </c>
      <c r="L107" s="88"/>
      <c r="M107" s="49"/>
      <c r="N107" s="50" t="str">
        <f t="shared" si="5"/>
        <v/>
      </c>
      <c r="O107" s="50" t="str">
        <f t="shared" si="7"/>
        <v/>
      </c>
      <c r="P107" s="51"/>
      <c r="Q107" s="78" t="s">
        <v>261</v>
      </c>
      <c r="R107" s="49"/>
      <c r="S107" s="32" t="str">
        <f>IF(R107="","C",INDEX(Gehaltsklassen!A$11:A$15,MATCH(R107,Gehaltsklassen!D$11:D$15,1),1))</f>
        <v>C</v>
      </c>
      <c r="T107" s="49"/>
      <c r="U107" s="32" t="str">
        <f>IF(T107="","C",IF(T107="","C",IF(Q107="I",INDEX(Gehaltsklassen!A$11:A$15,MATCH(T107,Gehaltsklassen!C$11:C$15,1),1),IF(Q107="II",INDEX(Gehaltsklassen!A$11:A$15,MATCH(T107,Gehaltsklassen!D$11:D$15,1),1),IF(Q107="III",INDEX(Gehaltsklassen!A$11:A$15,MATCH(T107,Gehaltsklassen!E$11:E$15,1),1),"Falsche Bodenart")))))</f>
        <v>C</v>
      </c>
      <c r="V107" s="52" t="str">
        <f>IF(OR(C107=""),"",SUM(F107,J107,N107)*VLOOKUP(S107,Gehaltsklassen!$B$34:$D$38,2,FALSE))</f>
        <v/>
      </c>
      <c r="W107" s="52" t="str">
        <f>IF(OR(C107=""),"",SUM(F107,J107,N107)*VLOOKUP(S107,Gehaltsklassen!$B$34:$D$38,2,FALSE)*C107)</f>
        <v/>
      </c>
      <c r="X107" s="52" t="str">
        <f>IF(OR(C107=""),"",SUM(F107,J107,N107)*VLOOKUP(S107,Gehaltsklassen!$B$34:$D$38,3,FALSE))</f>
        <v/>
      </c>
      <c r="Y107" s="52" t="str">
        <f>IF(OR(C107=""),"",SUM(F107,J107,N107)*VLOOKUP(S107,Gehaltsklassen!$B$34:$D$38,3,FALSE)*C107)</f>
        <v/>
      </c>
      <c r="Z107" s="54" t="str">
        <f>IF(OR(D107=""),"",(SUM(G107,K107,O107)*VLOOKUP(U107,Gehaltsklassen!$B$34:$D$38,2,FALSE)))</f>
        <v/>
      </c>
      <c r="AA107" s="54" t="str">
        <f>IF(OR(D107=""),"",(SUM(G107,K107,O107)*VLOOKUP(U107,Gehaltsklassen!$B$34:$D$38,2,FALSE))*C107)</f>
        <v/>
      </c>
      <c r="AB107" s="53" t="str">
        <f>IF(OR(C107=""),"",(SUM(G107,K107,O107)*VLOOKUP(U107,Gehaltsklassen!$B$34:$D$38,3,FALSE)))</f>
        <v/>
      </c>
      <c r="AC107" s="53" t="str">
        <f>IF(OR(C107=""),"",(SUM(G107,K107,O107)*VLOOKUP(U107,Gehaltsklassen!$B$34:$D$38,3,FALSE))*C107)</f>
        <v/>
      </c>
    </row>
    <row r="108" spans="1:29" ht="31.9" customHeight="1" x14ac:dyDescent="0.2">
      <c r="A108" s="74" t="str">
        <f>IF(C108="","",MAX($A$11:A107)+1)</f>
        <v/>
      </c>
      <c r="B108" s="75" t="str">
        <f>IF('N-Bedarf SK'!B106="","",'N-Bedarf SK'!B106)</f>
        <v/>
      </c>
      <c r="C108" s="49" t="str">
        <f>IF('N-Bedarf SK'!C106="","",'N-Bedarf SK'!C106)</f>
        <v/>
      </c>
      <c r="D108" s="88" t="str">
        <f>IF('N-Bedarf SK'!D106="","",'N-Bedarf SK'!D106)</f>
        <v/>
      </c>
      <c r="E108" s="49" t="str">
        <f>IF('N-Bedarf SK'!G106="","",'N-Bedarf SK'!G106)</f>
        <v/>
      </c>
      <c r="F108" s="50" t="str">
        <f>IF(OR(D108="Spargel 2. Standjahr",D108="Spargel 1. Standjahr"),78,IF(OR(D108="",D108="keine",E108=""),"",IF(D108="Wie Nbedarf",VLOOKUP('N-Bedarf SK'!D106,PSollSK,3,FALSE)*E108, VLOOKUP(D108,PSollSK,3,FALSE)*E108)))</f>
        <v/>
      </c>
      <c r="G108" s="50" t="str">
        <f>IF(OR(D108="",D108="keine",E108=""),"",IF(D108="Wie Nbedarf",VLOOKUP('N-Bedarf SK'!D106,PSollSK,4,FALSE)*E108, VLOOKUP(D108,PSollSK,4,FALSE)*E108))</f>
        <v/>
      </c>
      <c r="H108" s="88"/>
      <c r="I108" s="49"/>
      <c r="J108" s="50" t="str">
        <f t="shared" si="4"/>
        <v/>
      </c>
      <c r="K108" s="50" t="str">
        <f t="shared" si="6"/>
        <v/>
      </c>
      <c r="L108" s="88"/>
      <c r="M108" s="49"/>
      <c r="N108" s="50" t="str">
        <f t="shared" si="5"/>
        <v/>
      </c>
      <c r="O108" s="50" t="str">
        <f t="shared" si="7"/>
        <v/>
      </c>
      <c r="P108" s="51"/>
      <c r="Q108" s="78" t="s">
        <v>261</v>
      </c>
      <c r="R108" s="49"/>
      <c r="S108" s="32" t="str">
        <f>IF(R108="","C",INDEX(Gehaltsklassen!A$11:A$15,MATCH(R108,Gehaltsklassen!D$11:D$15,1),1))</f>
        <v>C</v>
      </c>
      <c r="T108" s="49"/>
      <c r="U108" s="32" t="str">
        <f>IF(T108="","C",IF(T108="","C",IF(Q108="I",INDEX(Gehaltsklassen!A$11:A$15,MATCH(T108,Gehaltsklassen!C$11:C$15,1),1),IF(Q108="II",INDEX(Gehaltsklassen!A$11:A$15,MATCH(T108,Gehaltsklassen!D$11:D$15,1),1),IF(Q108="III",INDEX(Gehaltsklassen!A$11:A$15,MATCH(T108,Gehaltsklassen!E$11:E$15,1),1),"Falsche Bodenart")))))</f>
        <v>C</v>
      </c>
      <c r="V108" s="52" t="str">
        <f>IF(OR(C108=""),"",SUM(F108,J108,N108)*VLOOKUP(S108,Gehaltsklassen!$B$34:$D$38,2,FALSE))</f>
        <v/>
      </c>
      <c r="W108" s="52" t="str">
        <f>IF(OR(C108=""),"",SUM(F108,J108,N108)*VLOOKUP(S108,Gehaltsklassen!$B$34:$D$38,2,FALSE)*C108)</f>
        <v/>
      </c>
      <c r="X108" s="52" t="str">
        <f>IF(OR(C108=""),"",SUM(F108,J108,N108)*VLOOKUP(S108,Gehaltsklassen!$B$34:$D$38,3,FALSE))</f>
        <v/>
      </c>
      <c r="Y108" s="52" t="str">
        <f>IF(OR(C108=""),"",SUM(F108,J108,N108)*VLOOKUP(S108,Gehaltsklassen!$B$34:$D$38,3,FALSE)*C108)</f>
        <v/>
      </c>
      <c r="Z108" s="54" t="str">
        <f>IF(OR(D108=""),"",(SUM(G108,K108,O108)*VLOOKUP(U108,Gehaltsklassen!$B$34:$D$38,2,FALSE)))</f>
        <v/>
      </c>
      <c r="AA108" s="54" t="str">
        <f>IF(OR(D108=""),"",(SUM(G108,K108,O108)*VLOOKUP(U108,Gehaltsklassen!$B$34:$D$38,2,FALSE))*C108)</f>
        <v/>
      </c>
      <c r="AB108" s="53" t="str">
        <f>IF(OR(C108=""),"",(SUM(G108,K108,O108)*VLOOKUP(U108,Gehaltsklassen!$B$34:$D$38,3,FALSE)))</f>
        <v/>
      </c>
      <c r="AC108" s="53" t="str">
        <f>IF(OR(C108=""),"",(SUM(G108,K108,O108)*VLOOKUP(U108,Gehaltsklassen!$B$34:$D$38,3,FALSE))*C108)</f>
        <v/>
      </c>
    </row>
    <row r="109" spans="1:29" ht="31.9" customHeight="1" x14ac:dyDescent="0.2">
      <c r="A109" s="74" t="str">
        <f>IF(C109="","",MAX($A$11:A108)+1)</f>
        <v/>
      </c>
      <c r="B109" s="75" t="str">
        <f>IF('N-Bedarf SK'!B107="","",'N-Bedarf SK'!B107)</f>
        <v/>
      </c>
      <c r="C109" s="49" t="str">
        <f>IF('N-Bedarf SK'!C107="","",'N-Bedarf SK'!C107)</f>
        <v/>
      </c>
      <c r="D109" s="88" t="str">
        <f>IF('N-Bedarf SK'!D107="","",'N-Bedarf SK'!D107)</f>
        <v/>
      </c>
      <c r="E109" s="49" t="str">
        <f>IF('N-Bedarf SK'!G107="","",'N-Bedarf SK'!G107)</f>
        <v/>
      </c>
      <c r="F109" s="50" t="str">
        <f>IF(OR(D109="Spargel 2. Standjahr",D109="Spargel 1. Standjahr"),78,IF(OR(D109="",D109="keine",E109=""),"",IF(D109="Wie Nbedarf",VLOOKUP('N-Bedarf SK'!D107,PSollSK,3,FALSE)*E109, VLOOKUP(D109,PSollSK,3,FALSE)*E109)))</f>
        <v/>
      </c>
      <c r="G109" s="50" t="str">
        <f>IF(OR(D109="",D109="keine",E109=""),"",IF(D109="Wie Nbedarf",VLOOKUP('N-Bedarf SK'!D107,PSollSK,4,FALSE)*E109, VLOOKUP(D109,PSollSK,4,FALSE)*E109))</f>
        <v/>
      </c>
      <c r="H109" s="88"/>
      <c r="I109" s="49"/>
      <c r="J109" s="50" t="str">
        <f t="shared" si="4"/>
        <v/>
      </c>
      <c r="K109" s="50" t="str">
        <f t="shared" si="6"/>
        <v/>
      </c>
      <c r="L109" s="88"/>
      <c r="M109" s="49"/>
      <c r="N109" s="50" t="str">
        <f t="shared" si="5"/>
        <v/>
      </c>
      <c r="O109" s="50" t="str">
        <f t="shared" si="7"/>
        <v/>
      </c>
      <c r="P109" s="51"/>
      <c r="Q109" s="78" t="s">
        <v>261</v>
      </c>
      <c r="R109" s="49"/>
      <c r="S109" s="32" t="str">
        <f>IF(R109="","C",INDEX(Gehaltsklassen!A$11:A$15,MATCH(R109,Gehaltsklassen!D$11:D$15,1),1))</f>
        <v>C</v>
      </c>
      <c r="T109" s="49"/>
      <c r="U109" s="32" t="str">
        <f>IF(T109="","C",IF(T109="","C",IF(Q109="I",INDEX(Gehaltsklassen!A$11:A$15,MATCH(T109,Gehaltsklassen!C$11:C$15,1),1),IF(Q109="II",INDEX(Gehaltsklassen!A$11:A$15,MATCH(T109,Gehaltsklassen!D$11:D$15,1),1),IF(Q109="III",INDEX(Gehaltsklassen!A$11:A$15,MATCH(T109,Gehaltsklassen!E$11:E$15,1),1),"Falsche Bodenart")))))</f>
        <v>C</v>
      </c>
      <c r="V109" s="52" t="str">
        <f>IF(OR(C109=""),"",SUM(F109,J109,N109)*VLOOKUP(S109,Gehaltsklassen!$B$34:$D$38,2,FALSE))</f>
        <v/>
      </c>
      <c r="W109" s="52" t="str">
        <f>IF(OR(C109=""),"",SUM(F109,J109,N109)*VLOOKUP(S109,Gehaltsklassen!$B$34:$D$38,2,FALSE)*C109)</f>
        <v/>
      </c>
      <c r="X109" s="52" t="str">
        <f>IF(OR(C109=""),"",SUM(F109,J109,N109)*VLOOKUP(S109,Gehaltsklassen!$B$34:$D$38,3,FALSE))</f>
        <v/>
      </c>
      <c r="Y109" s="52" t="str">
        <f>IF(OR(C109=""),"",SUM(F109,J109,N109)*VLOOKUP(S109,Gehaltsklassen!$B$34:$D$38,3,FALSE)*C109)</f>
        <v/>
      </c>
      <c r="Z109" s="54" t="str">
        <f>IF(OR(D109=""),"",(SUM(G109,K109,O109)*VLOOKUP(U109,Gehaltsklassen!$B$34:$D$38,2,FALSE)))</f>
        <v/>
      </c>
      <c r="AA109" s="54" t="str">
        <f>IF(OR(D109=""),"",(SUM(G109,K109,O109)*VLOOKUP(U109,Gehaltsklassen!$B$34:$D$38,2,FALSE))*C109)</f>
        <v/>
      </c>
      <c r="AB109" s="53" t="str">
        <f>IF(OR(C109=""),"",(SUM(G109,K109,O109)*VLOOKUP(U109,Gehaltsklassen!$B$34:$D$38,3,FALSE)))</f>
        <v/>
      </c>
      <c r="AC109" s="53" t="str">
        <f>IF(OR(C109=""),"",(SUM(G109,K109,O109)*VLOOKUP(U109,Gehaltsklassen!$B$34:$D$38,3,FALSE))*C109)</f>
        <v/>
      </c>
    </row>
    <row r="110" spans="1:29" ht="31.9" customHeight="1" x14ac:dyDescent="0.2">
      <c r="A110" s="74" t="str">
        <f>IF(C110="","",MAX($A$11:A109)+1)</f>
        <v/>
      </c>
      <c r="B110" s="75" t="str">
        <f>IF('N-Bedarf SK'!B108="","",'N-Bedarf SK'!B108)</f>
        <v/>
      </c>
      <c r="C110" s="49" t="str">
        <f>IF('N-Bedarf SK'!C108="","",'N-Bedarf SK'!C108)</f>
        <v/>
      </c>
      <c r="D110" s="88" t="str">
        <f>IF('N-Bedarf SK'!D108="","",'N-Bedarf SK'!D108)</f>
        <v/>
      </c>
      <c r="E110" s="49" t="str">
        <f>IF('N-Bedarf SK'!G108="","",'N-Bedarf SK'!G108)</f>
        <v/>
      </c>
      <c r="F110" s="50" t="str">
        <f>IF(OR(D110="Spargel 2. Standjahr",D110="Spargel 1. Standjahr"),78,IF(OR(D110="",D110="keine",E110=""),"",IF(D110="Wie Nbedarf",VLOOKUP('N-Bedarf SK'!D108,PSollSK,3,FALSE)*E110, VLOOKUP(D110,PSollSK,3,FALSE)*E110)))</f>
        <v/>
      </c>
      <c r="G110" s="50" t="str">
        <f>IF(OR(D110="",D110="keine",E110=""),"",IF(D110="Wie Nbedarf",VLOOKUP('N-Bedarf SK'!D108,PSollSK,4,FALSE)*E110, VLOOKUP(D110,PSollSK,4,FALSE)*E110))</f>
        <v/>
      </c>
      <c r="H110" s="88"/>
      <c r="I110" s="49"/>
      <c r="J110" s="50" t="str">
        <f t="shared" si="4"/>
        <v/>
      </c>
      <c r="K110" s="50" t="str">
        <f t="shared" si="6"/>
        <v/>
      </c>
      <c r="L110" s="88"/>
      <c r="M110" s="49"/>
      <c r="N110" s="50" t="str">
        <f t="shared" si="5"/>
        <v/>
      </c>
      <c r="O110" s="50" t="str">
        <f t="shared" si="7"/>
        <v/>
      </c>
      <c r="P110" s="51"/>
      <c r="Q110" s="78" t="s">
        <v>261</v>
      </c>
      <c r="R110" s="49"/>
      <c r="S110" s="32" t="str">
        <f>IF(R110="","C",INDEX(Gehaltsklassen!A$11:A$15,MATCH(R110,Gehaltsklassen!D$11:D$15,1),1))</f>
        <v>C</v>
      </c>
      <c r="T110" s="49"/>
      <c r="U110" s="32" t="str">
        <f>IF(T110="","C",IF(T110="","C",IF(Q110="I",INDEX(Gehaltsklassen!A$11:A$15,MATCH(T110,Gehaltsklassen!C$11:C$15,1),1),IF(Q110="II",INDEX(Gehaltsklassen!A$11:A$15,MATCH(T110,Gehaltsklassen!D$11:D$15,1),1),IF(Q110="III",INDEX(Gehaltsklassen!A$11:A$15,MATCH(T110,Gehaltsklassen!E$11:E$15,1),1),"Falsche Bodenart")))))</f>
        <v>C</v>
      </c>
      <c r="V110" s="52" t="str">
        <f>IF(OR(C110=""),"",SUM(F110,J110,N110)*VLOOKUP(S110,Gehaltsklassen!$B$34:$D$38,2,FALSE))</f>
        <v/>
      </c>
      <c r="W110" s="52" t="str">
        <f>IF(OR(C110=""),"",SUM(F110,J110,N110)*VLOOKUP(S110,Gehaltsklassen!$B$34:$D$38,2,FALSE)*C110)</f>
        <v/>
      </c>
      <c r="X110" s="52" t="str">
        <f>IF(OR(C110=""),"",SUM(F110,J110,N110)*VLOOKUP(S110,Gehaltsklassen!$B$34:$D$38,3,FALSE))</f>
        <v/>
      </c>
      <c r="Y110" s="52" t="str">
        <f>IF(OR(C110=""),"",SUM(F110,J110,N110)*VLOOKUP(S110,Gehaltsklassen!$B$34:$D$38,3,FALSE)*C110)</f>
        <v/>
      </c>
      <c r="Z110" s="54" t="str">
        <f>IF(OR(D110=""),"",(SUM(G110,K110,O110)*VLOOKUP(U110,Gehaltsklassen!$B$34:$D$38,2,FALSE)))</f>
        <v/>
      </c>
      <c r="AA110" s="54" t="str">
        <f>IF(OR(D110=""),"",(SUM(G110,K110,O110)*VLOOKUP(U110,Gehaltsklassen!$B$34:$D$38,2,FALSE))*C110)</f>
        <v/>
      </c>
      <c r="AB110" s="53" t="str">
        <f>IF(OR(C110=""),"",(SUM(G110,K110,O110)*VLOOKUP(U110,Gehaltsklassen!$B$34:$D$38,3,FALSE)))</f>
        <v/>
      </c>
      <c r="AC110" s="53" t="str">
        <f>IF(OR(C110=""),"",(SUM(G110,K110,O110)*VLOOKUP(U110,Gehaltsklassen!$B$34:$D$38,3,FALSE))*C110)</f>
        <v/>
      </c>
    </row>
    <row r="111" spans="1:29" ht="31.9" customHeight="1" x14ac:dyDescent="0.2">
      <c r="A111" s="74" t="str">
        <f>IF(C111="","",MAX($A$11:A110)+1)</f>
        <v/>
      </c>
      <c r="B111" s="75" t="str">
        <f>IF('N-Bedarf SK'!B109="","",'N-Bedarf SK'!B109)</f>
        <v/>
      </c>
      <c r="C111" s="49" t="str">
        <f>IF('N-Bedarf SK'!C109="","",'N-Bedarf SK'!C109)</f>
        <v/>
      </c>
      <c r="D111" s="88" t="str">
        <f>IF('N-Bedarf SK'!D109="","",'N-Bedarf SK'!D109)</f>
        <v/>
      </c>
      <c r="E111" s="49" t="str">
        <f>IF('N-Bedarf SK'!G109="","",'N-Bedarf SK'!G109)</f>
        <v/>
      </c>
      <c r="F111" s="50" t="str">
        <f>IF(OR(D111="Spargel 2. Standjahr",D111="Spargel 1. Standjahr"),78,IF(OR(D111="",D111="keine",E111=""),"",IF(D111="Wie Nbedarf",VLOOKUP('N-Bedarf SK'!D109,PSollSK,3,FALSE)*E111, VLOOKUP(D111,PSollSK,3,FALSE)*E111)))</f>
        <v/>
      </c>
      <c r="G111" s="50" t="str">
        <f>IF(OR(D111="",D111="keine",E111=""),"",IF(D111="Wie Nbedarf",VLOOKUP('N-Bedarf SK'!D109,PSollSK,4,FALSE)*E111, VLOOKUP(D111,PSollSK,4,FALSE)*E111))</f>
        <v/>
      </c>
      <c r="H111" s="88"/>
      <c r="I111" s="49"/>
      <c r="J111" s="50" t="str">
        <f t="shared" si="4"/>
        <v/>
      </c>
      <c r="K111" s="50" t="str">
        <f t="shared" si="6"/>
        <v/>
      </c>
      <c r="L111" s="88"/>
      <c r="M111" s="49"/>
      <c r="N111" s="50" t="str">
        <f t="shared" si="5"/>
        <v/>
      </c>
      <c r="O111" s="50" t="str">
        <f t="shared" si="7"/>
        <v/>
      </c>
      <c r="P111" s="51"/>
      <c r="Q111" s="78" t="s">
        <v>261</v>
      </c>
      <c r="R111" s="49"/>
      <c r="S111" s="32" t="str">
        <f>IF(R111="","C",INDEX(Gehaltsklassen!A$11:A$15,MATCH(R111,Gehaltsklassen!D$11:D$15,1),1))</f>
        <v>C</v>
      </c>
      <c r="T111" s="49"/>
      <c r="U111" s="32" t="str">
        <f>IF(T111="","C",IF(T111="","C",IF(Q111="I",INDEX(Gehaltsklassen!A$11:A$15,MATCH(T111,Gehaltsklassen!C$11:C$15,1),1),IF(Q111="II",INDEX(Gehaltsklassen!A$11:A$15,MATCH(T111,Gehaltsklassen!D$11:D$15,1),1),IF(Q111="III",INDEX(Gehaltsklassen!A$11:A$15,MATCH(T111,Gehaltsklassen!E$11:E$15,1),1),"Falsche Bodenart")))))</f>
        <v>C</v>
      </c>
      <c r="V111" s="52" t="str">
        <f>IF(OR(C111=""),"",SUM(F111,J111,N111)*VLOOKUP(S111,Gehaltsklassen!$B$34:$D$38,2,FALSE))</f>
        <v/>
      </c>
      <c r="W111" s="52" t="str">
        <f>IF(OR(C111=""),"",SUM(F111,J111,N111)*VLOOKUP(S111,Gehaltsklassen!$B$34:$D$38,2,FALSE)*C111)</f>
        <v/>
      </c>
      <c r="X111" s="52" t="str">
        <f>IF(OR(C111=""),"",SUM(F111,J111,N111)*VLOOKUP(S111,Gehaltsklassen!$B$34:$D$38,3,FALSE))</f>
        <v/>
      </c>
      <c r="Y111" s="52" t="str">
        <f>IF(OR(C111=""),"",SUM(F111,J111,N111)*VLOOKUP(S111,Gehaltsklassen!$B$34:$D$38,3,FALSE)*C111)</f>
        <v/>
      </c>
      <c r="Z111" s="54" t="str">
        <f>IF(OR(D111=""),"",(SUM(G111,K111,O111)*VLOOKUP(U111,Gehaltsklassen!$B$34:$D$38,2,FALSE)))</f>
        <v/>
      </c>
      <c r="AA111" s="54" t="str">
        <f>IF(OR(D111=""),"",(SUM(G111,K111,O111)*VLOOKUP(U111,Gehaltsklassen!$B$34:$D$38,2,FALSE))*C111)</f>
        <v/>
      </c>
      <c r="AB111" s="53" t="str">
        <f>IF(OR(C111=""),"",(SUM(G111,K111,O111)*VLOOKUP(U111,Gehaltsklassen!$B$34:$D$38,3,FALSE)))</f>
        <v/>
      </c>
      <c r="AC111" s="53" t="str">
        <f>IF(OR(C111=""),"",(SUM(G111,K111,O111)*VLOOKUP(U111,Gehaltsklassen!$B$34:$D$38,3,FALSE))*C111)</f>
        <v/>
      </c>
    </row>
    <row r="112" spans="1:29" ht="31.9" customHeight="1" x14ac:dyDescent="0.2">
      <c r="A112" s="74" t="str">
        <f>IF(C112="","",MAX($A$11:A111)+1)</f>
        <v/>
      </c>
      <c r="B112" s="75" t="str">
        <f>IF('N-Bedarf SK'!B110="","",'N-Bedarf SK'!B110)</f>
        <v/>
      </c>
      <c r="C112" s="49" t="str">
        <f>IF('N-Bedarf SK'!C110="","",'N-Bedarf SK'!C110)</f>
        <v/>
      </c>
      <c r="D112" s="88" t="str">
        <f>IF('N-Bedarf SK'!D110="","",'N-Bedarf SK'!D110)</f>
        <v/>
      </c>
      <c r="E112" s="49" t="str">
        <f>IF('N-Bedarf SK'!G110="","",'N-Bedarf SK'!G110)</f>
        <v/>
      </c>
      <c r="F112" s="50" t="str">
        <f>IF(OR(D112="Spargel 2. Standjahr",D112="Spargel 1. Standjahr"),78,IF(OR(D112="",D112="keine",E112=""),"",IF(D112="Wie Nbedarf",VLOOKUP('N-Bedarf SK'!D110,PSollSK,3,FALSE)*E112, VLOOKUP(D112,PSollSK,3,FALSE)*E112)))</f>
        <v/>
      </c>
      <c r="G112" s="50" t="str">
        <f>IF(OR(D112="",D112="keine",E112=""),"",IF(D112="Wie Nbedarf",VLOOKUP('N-Bedarf SK'!D110,PSollSK,4,FALSE)*E112, VLOOKUP(D112,PSollSK,4,FALSE)*E112))</f>
        <v/>
      </c>
      <c r="H112" s="88"/>
      <c r="I112" s="49"/>
      <c r="J112" s="50" t="str">
        <f t="shared" si="4"/>
        <v/>
      </c>
      <c r="K112" s="50" t="str">
        <f t="shared" si="6"/>
        <v/>
      </c>
      <c r="L112" s="88"/>
      <c r="M112" s="49"/>
      <c r="N112" s="50" t="str">
        <f t="shared" si="5"/>
        <v/>
      </c>
      <c r="O112" s="50" t="str">
        <f t="shared" si="7"/>
        <v/>
      </c>
      <c r="P112" s="51"/>
      <c r="Q112" s="78" t="s">
        <v>261</v>
      </c>
      <c r="R112" s="49"/>
      <c r="S112" s="32" t="str">
        <f>IF(R112="","C",INDEX(Gehaltsklassen!A$11:A$15,MATCH(R112,Gehaltsklassen!D$11:D$15,1),1))</f>
        <v>C</v>
      </c>
      <c r="T112" s="49"/>
      <c r="U112" s="32" t="str">
        <f>IF(T112="","C",IF(T112="","C",IF(Q112="I",INDEX(Gehaltsklassen!A$11:A$15,MATCH(T112,Gehaltsklassen!C$11:C$15,1),1),IF(Q112="II",INDEX(Gehaltsklassen!A$11:A$15,MATCH(T112,Gehaltsklassen!D$11:D$15,1),1),IF(Q112="III",INDEX(Gehaltsklassen!A$11:A$15,MATCH(T112,Gehaltsklassen!E$11:E$15,1),1),"Falsche Bodenart")))))</f>
        <v>C</v>
      </c>
      <c r="V112" s="52" t="str">
        <f>IF(OR(C112=""),"",SUM(F112,J112,N112)*VLOOKUP(S112,Gehaltsklassen!$B$34:$D$38,2,FALSE))</f>
        <v/>
      </c>
      <c r="W112" s="52" t="str">
        <f>IF(OR(C112=""),"",SUM(F112,J112,N112)*VLOOKUP(S112,Gehaltsklassen!$B$34:$D$38,2,FALSE)*C112)</f>
        <v/>
      </c>
      <c r="X112" s="52" t="str">
        <f>IF(OR(C112=""),"",SUM(F112,J112,N112)*VLOOKUP(S112,Gehaltsklassen!$B$34:$D$38,3,FALSE))</f>
        <v/>
      </c>
      <c r="Y112" s="52" t="str">
        <f>IF(OR(C112=""),"",SUM(F112,J112,N112)*VLOOKUP(S112,Gehaltsklassen!$B$34:$D$38,3,FALSE)*C112)</f>
        <v/>
      </c>
      <c r="Z112" s="54" t="str">
        <f>IF(OR(D112=""),"",(SUM(G112,K112,O112)*VLOOKUP(U112,Gehaltsklassen!$B$34:$D$38,2,FALSE)))</f>
        <v/>
      </c>
      <c r="AA112" s="54" t="str">
        <f>IF(OR(D112=""),"",(SUM(G112,K112,O112)*VLOOKUP(U112,Gehaltsklassen!$B$34:$D$38,2,FALSE))*C112)</f>
        <v/>
      </c>
      <c r="AB112" s="53" t="str">
        <f>IF(OR(C112=""),"",(SUM(G112,K112,O112)*VLOOKUP(U112,Gehaltsklassen!$B$34:$D$38,3,FALSE)))</f>
        <v/>
      </c>
      <c r="AC112" s="53" t="str">
        <f>IF(OR(C112=""),"",(SUM(G112,K112,O112)*VLOOKUP(U112,Gehaltsklassen!$B$34:$D$38,3,FALSE))*C112)</f>
        <v/>
      </c>
    </row>
    <row r="113" spans="1:29" ht="31.9" customHeight="1" x14ac:dyDescent="0.2">
      <c r="A113" s="74" t="str">
        <f>IF(C113="","",MAX($A$11:A112)+1)</f>
        <v/>
      </c>
      <c r="B113" s="75" t="str">
        <f>IF('N-Bedarf SK'!B111="","",'N-Bedarf SK'!B111)</f>
        <v/>
      </c>
      <c r="C113" s="49" t="str">
        <f>IF('N-Bedarf SK'!C111="","",'N-Bedarf SK'!C111)</f>
        <v/>
      </c>
      <c r="D113" s="88" t="str">
        <f>IF('N-Bedarf SK'!D111="","",'N-Bedarf SK'!D111)</f>
        <v/>
      </c>
      <c r="E113" s="49" t="str">
        <f>IF('N-Bedarf SK'!G111="","",'N-Bedarf SK'!G111)</f>
        <v/>
      </c>
      <c r="F113" s="50" t="str">
        <f>IF(OR(D113="Spargel 2. Standjahr",D113="Spargel 1. Standjahr"),78,IF(OR(D113="",D113="keine",E113=""),"",IF(D113="Wie Nbedarf",VLOOKUP('N-Bedarf SK'!D111,PSollSK,3,FALSE)*E113, VLOOKUP(D113,PSollSK,3,FALSE)*E113)))</f>
        <v/>
      </c>
      <c r="G113" s="50" t="str">
        <f>IF(OR(D113="",D113="keine",E113=""),"",IF(D113="Wie Nbedarf",VLOOKUP('N-Bedarf SK'!D111,PSollSK,4,FALSE)*E113, VLOOKUP(D113,PSollSK,4,FALSE)*E113))</f>
        <v/>
      </c>
      <c r="H113" s="88"/>
      <c r="I113" s="49"/>
      <c r="J113" s="50" t="str">
        <f t="shared" si="4"/>
        <v/>
      </c>
      <c r="K113" s="50" t="str">
        <f t="shared" si="6"/>
        <v/>
      </c>
      <c r="L113" s="88"/>
      <c r="M113" s="49"/>
      <c r="N113" s="50" t="str">
        <f t="shared" si="5"/>
        <v/>
      </c>
      <c r="O113" s="50" t="str">
        <f t="shared" si="7"/>
        <v/>
      </c>
      <c r="P113" s="51"/>
      <c r="Q113" s="78" t="s">
        <v>261</v>
      </c>
      <c r="R113" s="49"/>
      <c r="S113" s="32" t="str">
        <f>IF(R113="","C",INDEX(Gehaltsklassen!A$11:A$15,MATCH(R113,Gehaltsklassen!D$11:D$15,1),1))</f>
        <v>C</v>
      </c>
      <c r="T113" s="49"/>
      <c r="U113" s="32" t="str">
        <f>IF(T113="","C",IF(T113="","C",IF(Q113="I",INDEX(Gehaltsklassen!A$11:A$15,MATCH(T113,Gehaltsklassen!C$11:C$15,1),1),IF(Q113="II",INDEX(Gehaltsklassen!A$11:A$15,MATCH(T113,Gehaltsklassen!D$11:D$15,1),1),IF(Q113="III",INDEX(Gehaltsklassen!A$11:A$15,MATCH(T113,Gehaltsklassen!E$11:E$15,1),1),"Falsche Bodenart")))))</f>
        <v>C</v>
      </c>
      <c r="V113" s="52" t="str">
        <f>IF(OR(C113=""),"",SUM(F113,J113,N113)*VLOOKUP(S113,Gehaltsklassen!$B$34:$D$38,2,FALSE))</f>
        <v/>
      </c>
      <c r="W113" s="52" t="str">
        <f>IF(OR(C113=""),"",SUM(F113,J113,N113)*VLOOKUP(S113,Gehaltsklassen!$B$34:$D$38,2,FALSE)*C113)</f>
        <v/>
      </c>
      <c r="X113" s="52" t="str">
        <f>IF(OR(C113=""),"",SUM(F113,J113,N113)*VLOOKUP(S113,Gehaltsklassen!$B$34:$D$38,3,FALSE))</f>
        <v/>
      </c>
      <c r="Y113" s="52" t="str">
        <f>IF(OR(C113=""),"",SUM(F113,J113,N113)*VLOOKUP(S113,Gehaltsklassen!$B$34:$D$38,3,FALSE)*C113)</f>
        <v/>
      </c>
      <c r="Z113" s="54" t="str">
        <f>IF(OR(D113=""),"",(SUM(G113,K113,O113)*VLOOKUP(U113,Gehaltsklassen!$B$34:$D$38,2,FALSE)))</f>
        <v/>
      </c>
      <c r="AA113" s="54" t="str">
        <f>IF(OR(D113=""),"",(SUM(G113,K113,O113)*VLOOKUP(U113,Gehaltsklassen!$B$34:$D$38,2,FALSE))*C113)</f>
        <v/>
      </c>
      <c r="AB113" s="53" t="str">
        <f>IF(OR(C113=""),"",(SUM(G113,K113,O113)*VLOOKUP(U113,Gehaltsklassen!$B$34:$D$38,3,FALSE)))</f>
        <v/>
      </c>
      <c r="AC113" s="53" t="str">
        <f>IF(OR(C113=""),"",(SUM(G113,K113,O113)*VLOOKUP(U113,Gehaltsklassen!$B$34:$D$38,3,FALSE))*C113)</f>
        <v/>
      </c>
    </row>
    <row r="114" spans="1:29" ht="31.9" customHeight="1" x14ac:dyDescent="0.2">
      <c r="A114" s="74" t="str">
        <f>IF(C114="","",MAX($A$11:A113)+1)</f>
        <v/>
      </c>
      <c r="B114" s="75" t="str">
        <f>IF('N-Bedarf SK'!B112="","",'N-Bedarf SK'!B112)</f>
        <v/>
      </c>
      <c r="C114" s="49" t="str">
        <f>IF('N-Bedarf SK'!C112="","",'N-Bedarf SK'!C112)</f>
        <v/>
      </c>
      <c r="D114" s="88" t="str">
        <f>IF('N-Bedarf SK'!D112="","",'N-Bedarf SK'!D112)</f>
        <v/>
      </c>
      <c r="E114" s="49" t="str">
        <f>IF('N-Bedarf SK'!G112="","",'N-Bedarf SK'!G112)</f>
        <v/>
      </c>
      <c r="F114" s="50" t="str">
        <f>IF(OR(D114="Spargel 2. Standjahr",D114="Spargel 1. Standjahr"),78,IF(OR(D114="",D114="keine",E114=""),"",IF(D114="Wie Nbedarf",VLOOKUP('N-Bedarf SK'!D112,PSollSK,3,FALSE)*E114, VLOOKUP(D114,PSollSK,3,FALSE)*E114)))</f>
        <v/>
      </c>
      <c r="G114" s="50" t="str">
        <f>IF(OR(D114="",D114="keine",E114=""),"",IF(D114="Wie Nbedarf",VLOOKUP('N-Bedarf SK'!D112,PSollSK,4,FALSE)*E114, VLOOKUP(D114,PSollSK,4,FALSE)*E114))</f>
        <v/>
      </c>
      <c r="H114" s="88"/>
      <c r="I114" s="49"/>
      <c r="J114" s="50" t="str">
        <f t="shared" si="4"/>
        <v/>
      </c>
      <c r="K114" s="50" t="str">
        <f t="shared" si="6"/>
        <v/>
      </c>
      <c r="L114" s="88"/>
      <c r="M114" s="49"/>
      <c r="N114" s="50" t="str">
        <f t="shared" si="5"/>
        <v/>
      </c>
      <c r="O114" s="50" t="str">
        <f t="shared" si="7"/>
        <v/>
      </c>
      <c r="P114" s="51"/>
      <c r="Q114" s="78" t="s">
        <v>261</v>
      </c>
      <c r="R114" s="49"/>
      <c r="S114" s="32" t="str">
        <f>IF(R114="","C",INDEX(Gehaltsklassen!A$11:A$15,MATCH(R114,Gehaltsklassen!D$11:D$15,1),1))</f>
        <v>C</v>
      </c>
      <c r="T114" s="49"/>
      <c r="U114" s="32" t="str">
        <f>IF(T114="","C",IF(T114="","C",IF(Q114="I",INDEX(Gehaltsklassen!A$11:A$15,MATCH(T114,Gehaltsklassen!C$11:C$15,1),1),IF(Q114="II",INDEX(Gehaltsklassen!A$11:A$15,MATCH(T114,Gehaltsklassen!D$11:D$15,1),1),IF(Q114="III",INDEX(Gehaltsklassen!A$11:A$15,MATCH(T114,Gehaltsklassen!E$11:E$15,1),1),"Falsche Bodenart")))))</f>
        <v>C</v>
      </c>
      <c r="V114" s="52" t="str">
        <f>IF(OR(C114=""),"",SUM(F114,J114,N114)*VLOOKUP(S114,Gehaltsklassen!$B$34:$D$38,2,FALSE))</f>
        <v/>
      </c>
      <c r="W114" s="52" t="str">
        <f>IF(OR(C114=""),"",SUM(F114,J114,N114)*VLOOKUP(S114,Gehaltsklassen!$B$34:$D$38,2,FALSE)*C114)</f>
        <v/>
      </c>
      <c r="X114" s="52" t="str">
        <f>IF(OR(C114=""),"",SUM(F114,J114,N114)*VLOOKUP(S114,Gehaltsklassen!$B$34:$D$38,3,FALSE))</f>
        <v/>
      </c>
      <c r="Y114" s="52" t="str">
        <f>IF(OR(C114=""),"",SUM(F114,J114,N114)*VLOOKUP(S114,Gehaltsklassen!$B$34:$D$38,3,FALSE)*C114)</f>
        <v/>
      </c>
      <c r="Z114" s="54" t="str">
        <f>IF(OR(D114=""),"",(SUM(G114,K114,O114)*VLOOKUP(U114,Gehaltsklassen!$B$34:$D$38,2,FALSE)))</f>
        <v/>
      </c>
      <c r="AA114" s="54" t="str">
        <f>IF(OR(D114=""),"",(SUM(G114,K114,O114)*VLOOKUP(U114,Gehaltsklassen!$B$34:$D$38,2,FALSE))*C114)</f>
        <v/>
      </c>
      <c r="AB114" s="53" t="str">
        <f>IF(OR(C114=""),"",(SUM(G114,K114,O114)*VLOOKUP(U114,Gehaltsklassen!$B$34:$D$38,3,FALSE)))</f>
        <v/>
      </c>
      <c r="AC114" s="53" t="str">
        <f>IF(OR(C114=""),"",(SUM(G114,K114,O114)*VLOOKUP(U114,Gehaltsklassen!$B$34:$D$38,3,FALSE))*C114)</f>
        <v/>
      </c>
    </row>
    <row r="115" spans="1:29" ht="31.9" customHeight="1" x14ac:dyDescent="0.2">
      <c r="A115" s="74" t="str">
        <f>IF(C115="","",MAX($A$11:A114)+1)</f>
        <v/>
      </c>
      <c r="B115" s="75" t="str">
        <f>IF('N-Bedarf SK'!B113="","",'N-Bedarf SK'!B113)</f>
        <v/>
      </c>
      <c r="C115" s="49" t="str">
        <f>IF('N-Bedarf SK'!C113="","",'N-Bedarf SK'!C113)</f>
        <v/>
      </c>
      <c r="D115" s="88" t="str">
        <f>IF('N-Bedarf SK'!D113="","",'N-Bedarf SK'!D113)</f>
        <v/>
      </c>
      <c r="E115" s="49" t="str">
        <f>IF('N-Bedarf SK'!G113="","",'N-Bedarf SK'!G113)</f>
        <v/>
      </c>
      <c r="F115" s="50" t="str">
        <f>IF(OR(D115="Spargel 2. Standjahr",D115="Spargel 1. Standjahr"),78,IF(OR(D115="",D115="keine",E115=""),"",IF(D115="Wie Nbedarf",VLOOKUP('N-Bedarf SK'!D113,PSollSK,3,FALSE)*E115, VLOOKUP(D115,PSollSK,3,FALSE)*E115)))</f>
        <v/>
      </c>
      <c r="G115" s="50" t="str">
        <f>IF(OR(D115="",D115="keine",E115=""),"",IF(D115="Wie Nbedarf",VLOOKUP('N-Bedarf SK'!D113,PSollSK,4,FALSE)*E115, VLOOKUP(D115,PSollSK,4,FALSE)*E115))</f>
        <v/>
      </c>
      <c r="H115" s="88"/>
      <c r="I115" s="49"/>
      <c r="J115" s="50" t="str">
        <f t="shared" si="4"/>
        <v/>
      </c>
      <c r="K115" s="50" t="str">
        <f t="shared" si="6"/>
        <v/>
      </c>
      <c r="L115" s="88"/>
      <c r="M115" s="49"/>
      <c r="N115" s="50" t="str">
        <f t="shared" si="5"/>
        <v/>
      </c>
      <c r="O115" s="50" t="str">
        <f t="shared" si="7"/>
        <v/>
      </c>
      <c r="P115" s="51"/>
      <c r="Q115" s="78" t="s">
        <v>261</v>
      </c>
      <c r="R115" s="49"/>
      <c r="S115" s="32" t="str">
        <f>IF(R115="","C",INDEX(Gehaltsklassen!A$11:A$15,MATCH(R115,Gehaltsklassen!D$11:D$15,1),1))</f>
        <v>C</v>
      </c>
      <c r="T115" s="49"/>
      <c r="U115" s="32" t="str">
        <f>IF(T115="","C",IF(T115="","C",IF(Q115="I",INDEX(Gehaltsklassen!A$11:A$15,MATCH(T115,Gehaltsklassen!C$11:C$15,1),1),IF(Q115="II",INDEX(Gehaltsklassen!A$11:A$15,MATCH(T115,Gehaltsklassen!D$11:D$15,1),1),IF(Q115="III",INDEX(Gehaltsklassen!A$11:A$15,MATCH(T115,Gehaltsklassen!E$11:E$15,1),1),"Falsche Bodenart")))))</f>
        <v>C</v>
      </c>
      <c r="V115" s="52" t="str">
        <f>IF(OR(C115=""),"",SUM(F115,J115,N115)*VLOOKUP(S115,Gehaltsklassen!$B$34:$D$38,2,FALSE))</f>
        <v/>
      </c>
      <c r="W115" s="52" t="str">
        <f>IF(OR(C115=""),"",SUM(F115,J115,N115)*VLOOKUP(S115,Gehaltsklassen!$B$34:$D$38,2,FALSE)*C115)</f>
        <v/>
      </c>
      <c r="X115" s="52" t="str">
        <f>IF(OR(C115=""),"",SUM(F115,J115,N115)*VLOOKUP(S115,Gehaltsklassen!$B$34:$D$38,3,FALSE))</f>
        <v/>
      </c>
      <c r="Y115" s="52" t="str">
        <f>IF(OR(C115=""),"",SUM(F115,J115,N115)*VLOOKUP(S115,Gehaltsklassen!$B$34:$D$38,3,FALSE)*C115)</f>
        <v/>
      </c>
      <c r="Z115" s="54" t="str">
        <f>IF(OR(D115=""),"",(SUM(G115,K115,O115)*VLOOKUP(U115,Gehaltsklassen!$B$34:$D$38,2,FALSE)))</f>
        <v/>
      </c>
      <c r="AA115" s="54" t="str">
        <f>IF(OR(D115=""),"",(SUM(G115,K115,O115)*VLOOKUP(U115,Gehaltsklassen!$B$34:$D$38,2,FALSE))*C115)</f>
        <v/>
      </c>
      <c r="AB115" s="53" t="str">
        <f>IF(OR(C115=""),"",(SUM(G115,K115,O115)*VLOOKUP(U115,Gehaltsklassen!$B$34:$D$38,3,FALSE)))</f>
        <v/>
      </c>
      <c r="AC115" s="53" t="str">
        <f>IF(OR(C115=""),"",(SUM(G115,K115,O115)*VLOOKUP(U115,Gehaltsklassen!$B$34:$D$38,3,FALSE))*C115)</f>
        <v/>
      </c>
    </row>
    <row r="116" spans="1:29" ht="31.9" customHeight="1" x14ac:dyDescent="0.2">
      <c r="A116" s="74" t="str">
        <f>IF(C116="","",MAX($A$11:A115)+1)</f>
        <v/>
      </c>
      <c r="B116" s="75" t="str">
        <f>IF('N-Bedarf SK'!B114="","",'N-Bedarf SK'!B114)</f>
        <v/>
      </c>
      <c r="C116" s="49" t="str">
        <f>IF('N-Bedarf SK'!C114="","",'N-Bedarf SK'!C114)</f>
        <v/>
      </c>
      <c r="D116" s="88" t="str">
        <f>IF('N-Bedarf SK'!D114="","",'N-Bedarf SK'!D114)</f>
        <v/>
      </c>
      <c r="E116" s="49" t="str">
        <f>IF('N-Bedarf SK'!G114="","",'N-Bedarf SK'!G114)</f>
        <v/>
      </c>
      <c r="F116" s="50" t="str">
        <f>IF(OR(D116="Spargel 2. Standjahr",D116="Spargel 1. Standjahr"),78,IF(OR(D116="",D116="keine",E116=""),"",IF(D116="Wie Nbedarf",VLOOKUP('N-Bedarf SK'!D114,PSollSK,3,FALSE)*E116, VLOOKUP(D116,PSollSK,3,FALSE)*E116)))</f>
        <v/>
      </c>
      <c r="G116" s="50" t="str">
        <f>IF(OR(D116="",D116="keine",E116=""),"",IF(D116="Wie Nbedarf",VLOOKUP('N-Bedarf SK'!D114,PSollSK,4,FALSE)*E116, VLOOKUP(D116,PSollSK,4,FALSE)*E116))</f>
        <v/>
      </c>
      <c r="H116" s="88"/>
      <c r="I116" s="49"/>
      <c r="J116" s="50" t="str">
        <f t="shared" si="4"/>
        <v/>
      </c>
      <c r="K116" s="50" t="str">
        <f t="shared" si="6"/>
        <v/>
      </c>
      <c r="L116" s="88"/>
      <c r="M116" s="49"/>
      <c r="N116" s="50" t="str">
        <f t="shared" si="5"/>
        <v/>
      </c>
      <c r="O116" s="50" t="str">
        <f t="shared" si="7"/>
        <v/>
      </c>
      <c r="P116" s="51"/>
      <c r="Q116" s="78" t="s">
        <v>261</v>
      </c>
      <c r="R116" s="49"/>
      <c r="S116" s="32" t="str">
        <f>IF(R116="","C",INDEX(Gehaltsklassen!A$11:A$15,MATCH(R116,Gehaltsklassen!D$11:D$15,1),1))</f>
        <v>C</v>
      </c>
      <c r="T116" s="49"/>
      <c r="U116" s="32" t="str">
        <f>IF(T116="","C",IF(T116="","C",IF(Q116="I",INDEX(Gehaltsklassen!A$11:A$15,MATCH(T116,Gehaltsklassen!C$11:C$15,1),1),IF(Q116="II",INDEX(Gehaltsklassen!A$11:A$15,MATCH(T116,Gehaltsklassen!D$11:D$15,1),1),IF(Q116="III",INDEX(Gehaltsklassen!A$11:A$15,MATCH(T116,Gehaltsklassen!E$11:E$15,1),1),"Falsche Bodenart")))))</f>
        <v>C</v>
      </c>
      <c r="V116" s="52" t="str">
        <f>IF(OR(C116=""),"",SUM(F116,J116,N116)*VLOOKUP(S116,Gehaltsklassen!$B$34:$D$38,2,FALSE))</f>
        <v/>
      </c>
      <c r="W116" s="52" t="str">
        <f>IF(OR(C116=""),"",SUM(F116,J116,N116)*VLOOKUP(S116,Gehaltsklassen!$B$34:$D$38,2,FALSE)*C116)</f>
        <v/>
      </c>
      <c r="X116" s="52" t="str">
        <f>IF(OR(C116=""),"",SUM(F116,J116,N116)*VLOOKUP(S116,Gehaltsklassen!$B$34:$D$38,3,FALSE))</f>
        <v/>
      </c>
      <c r="Y116" s="52" t="str">
        <f>IF(OR(C116=""),"",SUM(F116,J116,N116)*VLOOKUP(S116,Gehaltsklassen!$B$34:$D$38,3,FALSE)*C116)</f>
        <v/>
      </c>
      <c r="Z116" s="54" t="str">
        <f>IF(OR(D116=""),"",(SUM(G116,K116,O116)*VLOOKUP(U116,Gehaltsklassen!$B$34:$D$38,2,FALSE)))</f>
        <v/>
      </c>
      <c r="AA116" s="54" t="str">
        <f>IF(OR(D116=""),"",(SUM(G116,K116,O116)*VLOOKUP(U116,Gehaltsklassen!$B$34:$D$38,2,FALSE))*C116)</f>
        <v/>
      </c>
      <c r="AB116" s="53" t="str">
        <f>IF(OR(C116=""),"",(SUM(G116,K116,O116)*VLOOKUP(U116,Gehaltsklassen!$B$34:$D$38,3,FALSE)))</f>
        <v/>
      </c>
      <c r="AC116" s="53" t="str">
        <f>IF(OR(C116=""),"",(SUM(G116,K116,O116)*VLOOKUP(U116,Gehaltsklassen!$B$34:$D$38,3,FALSE))*C116)</f>
        <v/>
      </c>
    </row>
    <row r="117" spans="1:29" ht="31.9" customHeight="1" x14ac:dyDescent="0.2">
      <c r="A117" s="74" t="str">
        <f>IF(C117="","",MAX($A$11:A116)+1)</f>
        <v/>
      </c>
      <c r="B117" s="75" t="str">
        <f>IF('N-Bedarf SK'!B115="","",'N-Bedarf SK'!B115)</f>
        <v/>
      </c>
      <c r="C117" s="49" t="str">
        <f>IF('N-Bedarf SK'!C115="","",'N-Bedarf SK'!C115)</f>
        <v/>
      </c>
      <c r="D117" s="88" t="str">
        <f>IF('N-Bedarf SK'!D115="","",'N-Bedarf SK'!D115)</f>
        <v/>
      </c>
      <c r="E117" s="49" t="str">
        <f>IF('N-Bedarf SK'!G115="","",'N-Bedarf SK'!G115)</f>
        <v/>
      </c>
      <c r="F117" s="50" t="str">
        <f>IF(OR(D117="Spargel 2. Standjahr",D117="Spargel 1. Standjahr"),78,IF(OR(D117="",D117="keine",E117=""),"",IF(D117="Wie Nbedarf",VLOOKUP('N-Bedarf SK'!D115,PSollSK,3,FALSE)*E117, VLOOKUP(D117,PSollSK,3,FALSE)*E117)))</f>
        <v/>
      </c>
      <c r="G117" s="50" t="str">
        <f>IF(OR(D117="",D117="keine",E117=""),"",IF(D117="Wie Nbedarf",VLOOKUP('N-Bedarf SK'!D115,PSollSK,4,FALSE)*E117, VLOOKUP(D117,PSollSK,4,FALSE)*E117))</f>
        <v/>
      </c>
      <c r="H117" s="88"/>
      <c r="I117" s="49"/>
      <c r="J117" s="50" t="str">
        <f t="shared" si="4"/>
        <v/>
      </c>
      <c r="K117" s="50" t="str">
        <f t="shared" si="6"/>
        <v/>
      </c>
      <c r="L117" s="88"/>
      <c r="M117" s="49"/>
      <c r="N117" s="50" t="str">
        <f t="shared" si="5"/>
        <v/>
      </c>
      <c r="O117" s="50" t="str">
        <f t="shared" si="7"/>
        <v/>
      </c>
      <c r="P117" s="51"/>
      <c r="Q117" s="78" t="s">
        <v>261</v>
      </c>
      <c r="R117" s="49"/>
      <c r="S117" s="32" t="str">
        <f>IF(R117="","C",INDEX(Gehaltsklassen!A$11:A$15,MATCH(R117,Gehaltsklassen!D$11:D$15,1),1))</f>
        <v>C</v>
      </c>
      <c r="T117" s="49"/>
      <c r="U117" s="32" t="str">
        <f>IF(T117="","C",IF(T117="","C",IF(Q117="I",INDEX(Gehaltsklassen!A$11:A$15,MATCH(T117,Gehaltsklassen!C$11:C$15,1),1),IF(Q117="II",INDEX(Gehaltsklassen!A$11:A$15,MATCH(T117,Gehaltsklassen!D$11:D$15,1),1),IF(Q117="III",INDEX(Gehaltsklassen!A$11:A$15,MATCH(T117,Gehaltsklassen!E$11:E$15,1),1),"Falsche Bodenart")))))</f>
        <v>C</v>
      </c>
      <c r="V117" s="52" t="str">
        <f>IF(OR(C117=""),"",SUM(F117,J117,N117)*VLOOKUP(S117,Gehaltsklassen!$B$34:$D$38,2,FALSE))</f>
        <v/>
      </c>
      <c r="W117" s="52" t="str">
        <f>IF(OR(C117=""),"",SUM(F117,J117,N117)*VLOOKUP(S117,Gehaltsklassen!$B$34:$D$38,2,FALSE)*C117)</f>
        <v/>
      </c>
      <c r="X117" s="52" t="str">
        <f>IF(OR(C117=""),"",SUM(F117,J117,N117)*VLOOKUP(S117,Gehaltsklassen!$B$34:$D$38,3,FALSE))</f>
        <v/>
      </c>
      <c r="Y117" s="52" t="str">
        <f>IF(OR(C117=""),"",SUM(F117,J117,N117)*VLOOKUP(S117,Gehaltsklassen!$B$34:$D$38,3,FALSE)*C117)</f>
        <v/>
      </c>
      <c r="Z117" s="54" t="str">
        <f>IF(OR(D117=""),"",(SUM(G117,K117,O117)*VLOOKUP(U117,Gehaltsklassen!$B$34:$D$38,2,FALSE)))</f>
        <v/>
      </c>
      <c r="AA117" s="54" t="str">
        <f>IF(OR(D117=""),"",(SUM(G117,K117,O117)*VLOOKUP(U117,Gehaltsklassen!$B$34:$D$38,2,FALSE))*C117)</f>
        <v/>
      </c>
      <c r="AB117" s="53" t="str">
        <f>IF(OR(C117=""),"",(SUM(G117,K117,O117)*VLOOKUP(U117,Gehaltsklassen!$B$34:$D$38,3,FALSE)))</f>
        <v/>
      </c>
      <c r="AC117" s="53" t="str">
        <f>IF(OR(C117=""),"",(SUM(G117,K117,O117)*VLOOKUP(U117,Gehaltsklassen!$B$34:$D$38,3,FALSE))*C117)</f>
        <v/>
      </c>
    </row>
    <row r="118" spans="1:29" ht="31.9" customHeight="1" x14ac:dyDescent="0.2">
      <c r="A118" s="74" t="str">
        <f>IF(C118="","",MAX($A$11:A117)+1)</f>
        <v/>
      </c>
      <c r="B118" s="75" t="str">
        <f>IF('N-Bedarf SK'!B116="","",'N-Bedarf SK'!B116)</f>
        <v/>
      </c>
      <c r="C118" s="49" t="str">
        <f>IF('N-Bedarf SK'!C116="","",'N-Bedarf SK'!C116)</f>
        <v/>
      </c>
      <c r="D118" s="88" t="str">
        <f>IF('N-Bedarf SK'!D116="","",'N-Bedarf SK'!D116)</f>
        <v/>
      </c>
      <c r="E118" s="49" t="str">
        <f>IF('N-Bedarf SK'!G116="","",'N-Bedarf SK'!G116)</f>
        <v/>
      </c>
      <c r="F118" s="50" t="str">
        <f>IF(OR(D118="Spargel 2. Standjahr",D118="Spargel 1. Standjahr"),78,IF(OR(D118="",D118="keine",E118=""),"",IF(D118="Wie Nbedarf",VLOOKUP('N-Bedarf SK'!D116,PSollSK,3,FALSE)*E118, VLOOKUP(D118,PSollSK,3,FALSE)*E118)))</f>
        <v/>
      </c>
      <c r="G118" s="50" t="str">
        <f>IF(OR(D118="",D118="keine",E118=""),"",IF(D118="Wie Nbedarf",VLOOKUP('N-Bedarf SK'!D116,PSollSK,4,FALSE)*E118, VLOOKUP(D118,PSollSK,4,FALSE)*E118))</f>
        <v/>
      </c>
      <c r="H118" s="88"/>
      <c r="I118" s="49"/>
      <c r="J118" s="50" t="str">
        <f t="shared" si="4"/>
        <v/>
      </c>
      <c r="K118" s="50" t="str">
        <f t="shared" si="6"/>
        <v/>
      </c>
      <c r="L118" s="88"/>
      <c r="M118" s="49"/>
      <c r="N118" s="50" t="str">
        <f t="shared" si="5"/>
        <v/>
      </c>
      <c r="O118" s="50" t="str">
        <f t="shared" si="7"/>
        <v/>
      </c>
      <c r="P118" s="51"/>
      <c r="Q118" s="78" t="s">
        <v>261</v>
      </c>
      <c r="R118" s="49"/>
      <c r="S118" s="32" t="str">
        <f>IF(R118="","C",INDEX(Gehaltsklassen!A$11:A$15,MATCH(R118,Gehaltsklassen!D$11:D$15,1),1))</f>
        <v>C</v>
      </c>
      <c r="T118" s="49"/>
      <c r="U118" s="32" t="str">
        <f>IF(T118="","C",IF(T118="","C",IF(Q118="I",INDEX(Gehaltsklassen!A$11:A$15,MATCH(T118,Gehaltsklassen!C$11:C$15,1),1),IF(Q118="II",INDEX(Gehaltsklassen!A$11:A$15,MATCH(T118,Gehaltsklassen!D$11:D$15,1),1),IF(Q118="III",INDEX(Gehaltsklassen!A$11:A$15,MATCH(T118,Gehaltsklassen!E$11:E$15,1),1),"Falsche Bodenart")))))</f>
        <v>C</v>
      </c>
      <c r="V118" s="52" t="str">
        <f>IF(OR(C118=""),"",SUM(F118,J118,N118)*VLOOKUP(S118,Gehaltsklassen!$B$34:$D$38,2,FALSE))</f>
        <v/>
      </c>
      <c r="W118" s="52" t="str">
        <f>IF(OR(C118=""),"",SUM(F118,J118,N118)*VLOOKUP(S118,Gehaltsklassen!$B$34:$D$38,2,FALSE)*C118)</f>
        <v/>
      </c>
      <c r="X118" s="52" t="str">
        <f>IF(OR(C118=""),"",SUM(F118,J118,N118)*VLOOKUP(S118,Gehaltsklassen!$B$34:$D$38,3,FALSE))</f>
        <v/>
      </c>
      <c r="Y118" s="52" t="str">
        <f>IF(OR(C118=""),"",SUM(F118,J118,N118)*VLOOKUP(S118,Gehaltsklassen!$B$34:$D$38,3,FALSE)*C118)</f>
        <v/>
      </c>
      <c r="Z118" s="54" t="str">
        <f>IF(OR(D118=""),"",(SUM(G118,K118,O118)*VLOOKUP(U118,Gehaltsklassen!$B$34:$D$38,2,FALSE)))</f>
        <v/>
      </c>
      <c r="AA118" s="54" t="str">
        <f>IF(OR(D118=""),"",(SUM(G118,K118,O118)*VLOOKUP(U118,Gehaltsklassen!$B$34:$D$38,2,FALSE))*C118)</f>
        <v/>
      </c>
      <c r="AB118" s="53" t="str">
        <f>IF(OR(C118=""),"",(SUM(G118,K118,O118)*VLOOKUP(U118,Gehaltsklassen!$B$34:$D$38,3,FALSE)))</f>
        <v/>
      </c>
      <c r="AC118" s="53" t="str">
        <f>IF(OR(C118=""),"",(SUM(G118,K118,O118)*VLOOKUP(U118,Gehaltsklassen!$B$34:$D$38,3,FALSE))*C118)</f>
        <v/>
      </c>
    </row>
    <row r="119" spans="1:29" ht="31.9" customHeight="1" x14ac:dyDescent="0.2">
      <c r="A119" s="74" t="str">
        <f>IF(C119="","",MAX($A$11:A118)+1)</f>
        <v/>
      </c>
      <c r="B119" s="75" t="str">
        <f>IF('N-Bedarf SK'!B117="","",'N-Bedarf SK'!B117)</f>
        <v/>
      </c>
      <c r="C119" s="49" t="str">
        <f>IF('N-Bedarf SK'!C117="","",'N-Bedarf SK'!C117)</f>
        <v/>
      </c>
      <c r="D119" s="88" t="str">
        <f>IF('N-Bedarf SK'!D117="","",'N-Bedarf SK'!D117)</f>
        <v/>
      </c>
      <c r="E119" s="49" t="str">
        <f>IF('N-Bedarf SK'!G117="","",'N-Bedarf SK'!G117)</f>
        <v/>
      </c>
      <c r="F119" s="50" t="str">
        <f>IF(OR(D119="Spargel 2. Standjahr",D119="Spargel 1. Standjahr"),78,IF(OR(D119="",D119="keine",E119=""),"",IF(D119="Wie Nbedarf",VLOOKUP('N-Bedarf SK'!D117,PSollSK,3,FALSE)*E119, VLOOKUP(D119,PSollSK,3,FALSE)*E119)))</f>
        <v/>
      </c>
      <c r="G119" s="50" t="str">
        <f>IF(OR(D119="",D119="keine",E119=""),"",IF(D119="Wie Nbedarf",VLOOKUP('N-Bedarf SK'!D117,PSollSK,4,FALSE)*E119, VLOOKUP(D119,PSollSK,4,FALSE)*E119))</f>
        <v/>
      </c>
      <c r="H119" s="88"/>
      <c r="I119" s="49"/>
      <c r="J119" s="50" t="str">
        <f t="shared" si="4"/>
        <v/>
      </c>
      <c r="K119" s="50" t="str">
        <f t="shared" si="6"/>
        <v/>
      </c>
      <c r="L119" s="88"/>
      <c r="M119" s="49"/>
      <c r="N119" s="50" t="str">
        <f t="shared" si="5"/>
        <v/>
      </c>
      <c r="O119" s="50" t="str">
        <f t="shared" si="7"/>
        <v/>
      </c>
      <c r="P119" s="51"/>
      <c r="Q119" s="78" t="s">
        <v>261</v>
      </c>
      <c r="R119" s="49"/>
      <c r="S119" s="32" t="str">
        <f>IF(R119="","C",INDEX(Gehaltsklassen!A$11:A$15,MATCH(R119,Gehaltsklassen!D$11:D$15,1),1))</f>
        <v>C</v>
      </c>
      <c r="T119" s="49"/>
      <c r="U119" s="32" t="str">
        <f>IF(T119="","C",IF(T119="","C",IF(Q119="I",INDEX(Gehaltsklassen!A$11:A$15,MATCH(T119,Gehaltsklassen!C$11:C$15,1),1),IF(Q119="II",INDEX(Gehaltsklassen!A$11:A$15,MATCH(T119,Gehaltsklassen!D$11:D$15,1),1),IF(Q119="III",INDEX(Gehaltsklassen!A$11:A$15,MATCH(T119,Gehaltsklassen!E$11:E$15,1),1),"Falsche Bodenart")))))</f>
        <v>C</v>
      </c>
      <c r="V119" s="52" t="str">
        <f>IF(OR(C119=""),"",SUM(F119,J119,N119)*VLOOKUP(S119,Gehaltsklassen!$B$34:$D$38,2,FALSE))</f>
        <v/>
      </c>
      <c r="W119" s="52" t="str">
        <f>IF(OR(C119=""),"",SUM(F119,J119,N119)*VLOOKUP(S119,Gehaltsklassen!$B$34:$D$38,2,FALSE)*C119)</f>
        <v/>
      </c>
      <c r="X119" s="52" t="str">
        <f>IF(OR(C119=""),"",SUM(F119,J119,N119)*VLOOKUP(S119,Gehaltsklassen!$B$34:$D$38,3,FALSE))</f>
        <v/>
      </c>
      <c r="Y119" s="52" t="str">
        <f>IF(OR(C119=""),"",SUM(F119,J119,N119)*VLOOKUP(S119,Gehaltsklassen!$B$34:$D$38,3,FALSE)*C119)</f>
        <v/>
      </c>
      <c r="Z119" s="54" t="str">
        <f>IF(OR(D119=""),"",(SUM(G119,K119,O119)*VLOOKUP(U119,Gehaltsklassen!$B$34:$D$38,2,FALSE)))</f>
        <v/>
      </c>
      <c r="AA119" s="54" t="str">
        <f>IF(OR(D119=""),"",(SUM(G119,K119,O119)*VLOOKUP(U119,Gehaltsklassen!$B$34:$D$38,2,FALSE))*C119)</f>
        <v/>
      </c>
      <c r="AB119" s="53" t="str">
        <f>IF(OR(C119=""),"",(SUM(G119,K119,O119)*VLOOKUP(U119,Gehaltsklassen!$B$34:$D$38,3,FALSE)))</f>
        <v/>
      </c>
      <c r="AC119" s="53" t="str">
        <f>IF(OR(C119=""),"",(SUM(G119,K119,O119)*VLOOKUP(U119,Gehaltsklassen!$B$34:$D$38,3,FALSE))*C119)</f>
        <v/>
      </c>
    </row>
    <row r="120" spans="1:29" ht="31.9" customHeight="1" x14ac:dyDescent="0.2">
      <c r="A120" s="74" t="str">
        <f>IF(C120="","",MAX($A$11:A119)+1)</f>
        <v/>
      </c>
      <c r="B120" s="75" t="str">
        <f>IF('N-Bedarf SK'!B118="","",'N-Bedarf SK'!B118)</f>
        <v/>
      </c>
      <c r="C120" s="49" t="str">
        <f>IF('N-Bedarf SK'!C118="","",'N-Bedarf SK'!C118)</f>
        <v/>
      </c>
      <c r="D120" s="88" t="str">
        <f>IF('N-Bedarf SK'!D118="","",'N-Bedarf SK'!D118)</f>
        <v/>
      </c>
      <c r="E120" s="49" t="str">
        <f>IF('N-Bedarf SK'!G118="","",'N-Bedarf SK'!G118)</f>
        <v/>
      </c>
      <c r="F120" s="50" t="str">
        <f>IF(OR(D120="Spargel 2. Standjahr",D120="Spargel 1. Standjahr"),78,IF(OR(D120="",D120="keine",E120=""),"",IF(D120="Wie Nbedarf",VLOOKUP('N-Bedarf SK'!D118,PSollSK,3,FALSE)*E120, VLOOKUP(D120,PSollSK,3,FALSE)*E120)))</f>
        <v/>
      </c>
      <c r="G120" s="50" t="str">
        <f>IF(OR(D120="",D120="keine",E120=""),"",IF(D120="Wie Nbedarf",VLOOKUP('N-Bedarf SK'!D118,PSollSK,4,FALSE)*E120, VLOOKUP(D120,PSollSK,4,FALSE)*E120))</f>
        <v/>
      </c>
      <c r="H120" s="88"/>
      <c r="I120" s="49"/>
      <c r="J120" s="50" t="str">
        <f t="shared" si="4"/>
        <v/>
      </c>
      <c r="K120" s="50" t="str">
        <f t="shared" si="6"/>
        <v/>
      </c>
      <c r="L120" s="88"/>
      <c r="M120" s="49"/>
      <c r="N120" s="50" t="str">
        <f t="shared" si="5"/>
        <v/>
      </c>
      <c r="O120" s="50" t="str">
        <f t="shared" si="7"/>
        <v/>
      </c>
      <c r="P120" s="51"/>
      <c r="Q120" s="78" t="s">
        <v>261</v>
      </c>
      <c r="R120" s="49"/>
      <c r="S120" s="32" t="str">
        <f>IF(R120="","C",INDEX(Gehaltsklassen!A$11:A$15,MATCH(R120,Gehaltsklassen!D$11:D$15,1),1))</f>
        <v>C</v>
      </c>
      <c r="T120" s="49"/>
      <c r="U120" s="32" t="str">
        <f>IF(T120="","C",IF(T120="","C",IF(Q120="I",INDEX(Gehaltsklassen!A$11:A$15,MATCH(T120,Gehaltsklassen!C$11:C$15,1),1),IF(Q120="II",INDEX(Gehaltsklassen!A$11:A$15,MATCH(T120,Gehaltsklassen!D$11:D$15,1),1),IF(Q120="III",INDEX(Gehaltsklassen!A$11:A$15,MATCH(T120,Gehaltsklassen!E$11:E$15,1),1),"Falsche Bodenart")))))</f>
        <v>C</v>
      </c>
      <c r="V120" s="52" t="str">
        <f>IF(OR(C120=""),"",SUM(F120,J120,N120)*VLOOKUP(S120,Gehaltsklassen!$B$34:$D$38,2,FALSE))</f>
        <v/>
      </c>
      <c r="W120" s="52" t="str">
        <f>IF(OR(C120=""),"",SUM(F120,J120,N120)*VLOOKUP(S120,Gehaltsklassen!$B$34:$D$38,2,FALSE)*C120)</f>
        <v/>
      </c>
      <c r="X120" s="52" t="str">
        <f>IF(OR(C120=""),"",SUM(F120,J120,N120)*VLOOKUP(S120,Gehaltsklassen!$B$34:$D$38,3,FALSE))</f>
        <v/>
      </c>
      <c r="Y120" s="52" t="str">
        <f>IF(OR(C120=""),"",SUM(F120,J120,N120)*VLOOKUP(S120,Gehaltsklassen!$B$34:$D$38,3,FALSE)*C120)</f>
        <v/>
      </c>
      <c r="Z120" s="54" t="str">
        <f>IF(OR(D120=""),"",(SUM(G120,K120,O120)*VLOOKUP(U120,Gehaltsklassen!$B$34:$D$38,2,FALSE)))</f>
        <v/>
      </c>
      <c r="AA120" s="54" t="str">
        <f>IF(OR(D120=""),"",(SUM(G120,K120,O120)*VLOOKUP(U120,Gehaltsklassen!$B$34:$D$38,2,FALSE))*C120)</f>
        <v/>
      </c>
      <c r="AB120" s="53" t="str">
        <f>IF(OR(C120=""),"",(SUM(G120,K120,O120)*VLOOKUP(U120,Gehaltsklassen!$B$34:$D$38,3,FALSE)))</f>
        <v/>
      </c>
      <c r="AC120" s="53" t="str">
        <f>IF(OR(C120=""),"",(SUM(G120,K120,O120)*VLOOKUP(U120,Gehaltsklassen!$B$34:$D$38,3,FALSE))*C120)</f>
        <v/>
      </c>
    </row>
    <row r="121" spans="1:29" ht="31.9" customHeight="1" x14ac:dyDescent="0.2">
      <c r="A121" s="74" t="str">
        <f>IF(C121="","",MAX($A$11:A120)+1)</f>
        <v/>
      </c>
      <c r="B121" s="75" t="str">
        <f>IF('N-Bedarf SK'!B119="","",'N-Bedarf SK'!B119)</f>
        <v/>
      </c>
      <c r="C121" s="49" t="str">
        <f>IF('N-Bedarf SK'!C119="","",'N-Bedarf SK'!C119)</f>
        <v/>
      </c>
      <c r="D121" s="88" t="str">
        <f>IF('N-Bedarf SK'!D119="","",'N-Bedarf SK'!D119)</f>
        <v/>
      </c>
      <c r="E121" s="49" t="str">
        <f>IF('N-Bedarf SK'!G119="","",'N-Bedarf SK'!G119)</f>
        <v/>
      </c>
      <c r="F121" s="50" t="str">
        <f>IF(OR(D121="Spargel 2. Standjahr",D121="Spargel 1. Standjahr"),78,IF(OR(D121="",D121="keine",E121=""),"",IF(D121="Wie Nbedarf",VLOOKUP('N-Bedarf SK'!D119,PSollSK,3,FALSE)*E121, VLOOKUP(D121,PSollSK,3,FALSE)*E121)))</f>
        <v/>
      </c>
      <c r="G121" s="50" t="str">
        <f>IF(OR(D121="",D121="keine",E121=""),"",IF(D121="Wie Nbedarf",VLOOKUP('N-Bedarf SK'!D119,PSollSK,4,FALSE)*E121, VLOOKUP(D121,PSollSK,4,FALSE)*E121))</f>
        <v/>
      </c>
      <c r="H121" s="88"/>
      <c r="I121" s="49"/>
      <c r="J121" s="50" t="str">
        <f t="shared" si="4"/>
        <v/>
      </c>
      <c r="K121" s="50" t="str">
        <f t="shared" si="6"/>
        <v/>
      </c>
      <c r="L121" s="88"/>
      <c r="M121" s="49"/>
      <c r="N121" s="50" t="str">
        <f t="shared" si="5"/>
        <v/>
      </c>
      <c r="O121" s="50" t="str">
        <f t="shared" si="7"/>
        <v/>
      </c>
      <c r="P121" s="51"/>
      <c r="Q121" s="78" t="s">
        <v>261</v>
      </c>
      <c r="R121" s="49"/>
      <c r="S121" s="32" t="str">
        <f>IF(R121="","C",INDEX(Gehaltsklassen!A$11:A$15,MATCH(R121,Gehaltsklassen!D$11:D$15,1),1))</f>
        <v>C</v>
      </c>
      <c r="T121" s="49"/>
      <c r="U121" s="32" t="str">
        <f>IF(T121="","C",IF(T121="","C",IF(Q121="I",INDEX(Gehaltsklassen!A$11:A$15,MATCH(T121,Gehaltsklassen!C$11:C$15,1),1),IF(Q121="II",INDEX(Gehaltsklassen!A$11:A$15,MATCH(T121,Gehaltsklassen!D$11:D$15,1),1),IF(Q121="III",INDEX(Gehaltsklassen!A$11:A$15,MATCH(T121,Gehaltsklassen!E$11:E$15,1),1),"Falsche Bodenart")))))</f>
        <v>C</v>
      </c>
      <c r="V121" s="52" t="str">
        <f>IF(OR(C121=""),"",SUM(F121,J121,N121)*VLOOKUP(S121,Gehaltsklassen!$B$34:$D$38,2,FALSE))</f>
        <v/>
      </c>
      <c r="W121" s="52" t="str">
        <f>IF(OR(C121=""),"",SUM(F121,J121,N121)*VLOOKUP(S121,Gehaltsklassen!$B$34:$D$38,2,FALSE)*C121)</f>
        <v/>
      </c>
      <c r="X121" s="52" t="str">
        <f>IF(OR(C121=""),"",SUM(F121,J121,N121)*VLOOKUP(S121,Gehaltsklassen!$B$34:$D$38,3,FALSE))</f>
        <v/>
      </c>
      <c r="Y121" s="52" t="str">
        <f>IF(OR(C121=""),"",SUM(F121,J121,N121)*VLOOKUP(S121,Gehaltsklassen!$B$34:$D$38,3,FALSE)*C121)</f>
        <v/>
      </c>
      <c r="Z121" s="54" t="str">
        <f>IF(OR(D121=""),"",(SUM(G121,K121,O121)*VLOOKUP(U121,Gehaltsklassen!$B$34:$D$38,2,FALSE)))</f>
        <v/>
      </c>
      <c r="AA121" s="54" t="str">
        <f>IF(OR(D121=""),"",(SUM(G121,K121,O121)*VLOOKUP(U121,Gehaltsklassen!$B$34:$D$38,2,FALSE))*C121)</f>
        <v/>
      </c>
      <c r="AB121" s="53" t="str">
        <f>IF(OR(C121=""),"",(SUM(G121,K121,O121)*VLOOKUP(U121,Gehaltsklassen!$B$34:$D$38,3,FALSE)))</f>
        <v/>
      </c>
      <c r="AC121" s="53" t="str">
        <f>IF(OR(C121=""),"",(SUM(G121,K121,O121)*VLOOKUP(U121,Gehaltsklassen!$B$34:$D$38,3,FALSE))*C121)</f>
        <v/>
      </c>
    </row>
    <row r="122" spans="1:29" ht="31.9" customHeight="1" x14ac:dyDescent="0.2">
      <c r="A122" s="74" t="str">
        <f>IF(C122="","",MAX($A$11:A121)+1)</f>
        <v/>
      </c>
      <c r="B122" s="75" t="str">
        <f>IF('N-Bedarf SK'!B120="","",'N-Bedarf SK'!B120)</f>
        <v/>
      </c>
      <c r="C122" s="49" t="str">
        <f>IF('N-Bedarf SK'!C120="","",'N-Bedarf SK'!C120)</f>
        <v/>
      </c>
      <c r="D122" s="88" t="str">
        <f>IF('N-Bedarf SK'!D120="","",'N-Bedarf SK'!D120)</f>
        <v/>
      </c>
      <c r="E122" s="49" t="str">
        <f>IF('N-Bedarf SK'!G120="","",'N-Bedarf SK'!G120)</f>
        <v/>
      </c>
      <c r="F122" s="50" t="str">
        <f>IF(OR(D122="Spargel 2. Standjahr",D122="Spargel 1. Standjahr"),78,IF(OR(D122="",D122="keine",E122=""),"",IF(D122="Wie Nbedarf",VLOOKUP('N-Bedarf SK'!D120,PSollSK,3,FALSE)*E122, VLOOKUP(D122,PSollSK,3,FALSE)*E122)))</f>
        <v/>
      </c>
      <c r="G122" s="50" t="str">
        <f>IF(OR(D122="",D122="keine",E122=""),"",IF(D122="Wie Nbedarf",VLOOKUP('N-Bedarf SK'!D120,PSollSK,4,FALSE)*E122, VLOOKUP(D122,PSollSK,4,FALSE)*E122))</f>
        <v/>
      </c>
      <c r="H122" s="88"/>
      <c r="I122" s="49"/>
      <c r="J122" s="50" t="str">
        <f t="shared" si="4"/>
        <v/>
      </c>
      <c r="K122" s="50" t="str">
        <f t="shared" si="6"/>
        <v/>
      </c>
      <c r="L122" s="88"/>
      <c r="M122" s="49"/>
      <c r="N122" s="50" t="str">
        <f t="shared" si="5"/>
        <v/>
      </c>
      <c r="O122" s="50" t="str">
        <f t="shared" si="7"/>
        <v/>
      </c>
      <c r="P122" s="51"/>
      <c r="Q122" s="78" t="s">
        <v>261</v>
      </c>
      <c r="R122" s="49"/>
      <c r="S122" s="32" t="str">
        <f>IF(R122="","C",INDEX(Gehaltsklassen!A$11:A$15,MATCH(R122,Gehaltsklassen!D$11:D$15,1),1))</f>
        <v>C</v>
      </c>
      <c r="T122" s="49"/>
      <c r="U122" s="32" t="str">
        <f>IF(T122="","C",IF(T122="","C",IF(Q122="I",INDEX(Gehaltsklassen!A$11:A$15,MATCH(T122,Gehaltsklassen!C$11:C$15,1),1),IF(Q122="II",INDEX(Gehaltsklassen!A$11:A$15,MATCH(T122,Gehaltsklassen!D$11:D$15,1),1),IF(Q122="III",INDEX(Gehaltsklassen!A$11:A$15,MATCH(T122,Gehaltsklassen!E$11:E$15,1),1),"Falsche Bodenart")))))</f>
        <v>C</v>
      </c>
      <c r="V122" s="52" t="str">
        <f>IF(OR(C122=""),"",SUM(F122,J122,N122)*VLOOKUP(S122,Gehaltsklassen!$B$34:$D$38,2,FALSE))</f>
        <v/>
      </c>
      <c r="W122" s="52" t="str">
        <f>IF(OR(C122=""),"",SUM(F122,J122,N122)*VLOOKUP(S122,Gehaltsklassen!$B$34:$D$38,2,FALSE)*C122)</f>
        <v/>
      </c>
      <c r="X122" s="52" t="str">
        <f>IF(OR(C122=""),"",SUM(F122,J122,N122)*VLOOKUP(S122,Gehaltsklassen!$B$34:$D$38,3,FALSE))</f>
        <v/>
      </c>
      <c r="Y122" s="52" t="str">
        <f>IF(OR(C122=""),"",SUM(F122,J122,N122)*VLOOKUP(S122,Gehaltsklassen!$B$34:$D$38,3,FALSE)*C122)</f>
        <v/>
      </c>
      <c r="Z122" s="54" t="str">
        <f>IF(OR(D122=""),"",(SUM(G122,K122,O122)*VLOOKUP(U122,Gehaltsklassen!$B$34:$D$38,2,FALSE)))</f>
        <v/>
      </c>
      <c r="AA122" s="54" t="str">
        <f>IF(OR(D122=""),"",(SUM(G122,K122,O122)*VLOOKUP(U122,Gehaltsklassen!$B$34:$D$38,2,FALSE))*C122)</f>
        <v/>
      </c>
      <c r="AB122" s="53" t="str">
        <f>IF(OR(C122=""),"",(SUM(G122,K122,O122)*VLOOKUP(U122,Gehaltsklassen!$B$34:$D$38,3,FALSE)))</f>
        <v/>
      </c>
      <c r="AC122" s="53" t="str">
        <f>IF(OR(C122=""),"",(SUM(G122,K122,O122)*VLOOKUP(U122,Gehaltsklassen!$B$34:$D$38,3,FALSE))*C122)</f>
        <v/>
      </c>
    </row>
    <row r="123" spans="1:29" ht="31.9" customHeight="1" x14ac:dyDescent="0.2">
      <c r="A123" s="74" t="str">
        <f>IF(C123="","",MAX($A$11:A122)+1)</f>
        <v/>
      </c>
      <c r="B123" s="75" t="str">
        <f>IF('N-Bedarf SK'!B121="","",'N-Bedarf SK'!B121)</f>
        <v/>
      </c>
      <c r="C123" s="49" t="str">
        <f>IF('N-Bedarf SK'!C121="","",'N-Bedarf SK'!C121)</f>
        <v/>
      </c>
      <c r="D123" s="88" t="str">
        <f>IF('N-Bedarf SK'!D121="","",'N-Bedarf SK'!D121)</f>
        <v/>
      </c>
      <c r="E123" s="49" t="str">
        <f>IF('N-Bedarf SK'!G121="","",'N-Bedarf SK'!G121)</f>
        <v/>
      </c>
      <c r="F123" s="50" t="str">
        <f>IF(OR(D123="Spargel 2. Standjahr",D123="Spargel 1. Standjahr"),78,IF(OR(D123="",D123="keine",E123=""),"",IF(D123="Wie Nbedarf",VLOOKUP('N-Bedarf SK'!D121,PSollSK,3,FALSE)*E123, VLOOKUP(D123,PSollSK,3,FALSE)*E123)))</f>
        <v/>
      </c>
      <c r="G123" s="50" t="str">
        <f>IF(OR(D123="",D123="keine",E123=""),"",IF(D123="Wie Nbedarf",VLOOKUP('N-Bedarf SK'!D121,PSollSK,4,FALSE)*E123, VLOOKUP(D123,PSollSK,4,FALSE)*E123))</f>
        <v/>
      </c>
      <c r="H123" s="88"/>
      <c r="I123" s="49"/>
      <c r="J123" s="50" t="str">
        <f t="shared" si="4"/>
        <v/>
      </c>
      <c r="K123" s="50" t="str">
        <f t="shared" si="6"/>
        <v/>
      </c>
      <c r="L123" s="88"/>
      <c r="M123" s="49"/>
      <c r="N123" s="50" t="str">
        <f t="shared" si="5"/>
        <v/>
      </c>
      <c r="O123" s="50" t="str">
        <f t="shared" si="7"/>
        <v/>
      </c>
      <c r="P123" s="51"/>
      <c r="Q123" s="78" t="s">
        <v>261</v>
      </c>
      <c r="R123" s="49"/>
      <c r="S123" s="32" t="str">
        <f>IF(R123="","C",INDEX(Gehaltsklassen!A$11:A$15,MATCH(R123,Gehaltsklassen!D$11:D$15,1),1))</f>
        <v>C</v>
      </c>
      <c r="T123" s="49"/>
      <c r="U123" s="32" t="str">
        <f>IF(T123="","C",IF(T123="","C",IF(Q123="I",INDEX(Gehaltsklassen!A$11:A$15,MATCH(T123,Gehaltsklassen!C$11:C$15,1),1),IF(Q123="II",INDEX(Gehaltsklassen!A$11:A$15,MATCH(T123,Gehaltsklassen!D$11:D$15,1),1),IF(Q123="III",INDEX(Gehaltsklassen!A$11:A$15,MATCH(T123,Gehaltsklassen!E$11:E$15,1),1),"Falsche Bodenart")))))</f>
        <v>C</v>
      </c>
      <c r="V123" s="52" t="str">
        <f>IF(OR(C123=""),"",SUM(F123,J123,N123)*VLOOKUP(S123,Gehaltsklassen!$B$34:$D$38,2,FALSE))</f>
        <v/>
      </c>
      <c r="W123" s="52" t="str">
        <f>IF(OR(C123=""),"",SUM(F123,J123,N123)*VLOOKUP(S123,Gehaltsklassen!$B$34:$D$38,2,FALSE)*C123)</f>
        <v/>
      </c>
      <c r="X123" s="52" t="str">
        <f>IF(OR(C123=""),"",SUM(F123,J123,N123)*VLOOKUP(S123,Gehaltsklassen!$B$34:$D$38,3,FALSE))</f>
        <v/>
      </c>
      <c r="Y123" s="52" t="str">
        <f>IF(OR(C123=""),"",SUM(F123,J123,N123)*VLOOKUP(S123,Gehaltsklassen!$B$34:$D$38,3,FALSE)*C123)</f>
        <v/>
      </c>
      <c r="Z123" s="54" t="str">
        <f>IF(OR(D123=""),"",(SUM(G123,K123,O123)*VLOOKUP(U123,Gehaltsklassen!$B$34:$D$38,2,FALSE)))</f>
        <v/>
      </c>
      <c r="AA123" s="54" t="str">
        <f>IF(OR(D123=""),"",(SUM(G123,K123,O123)*VLOOKUP(U123,Gehaltsklassen!$B$34:$D$38,2,FALSE))*C123)</f>
        <v/>
      </c>
      <c r="AB123" s="53" t="str">
        <f>IF(OR(C123=""),"",(SUM(G123,K123,O123)*VLOOKUP(U123,Gehaltsklassen!$B$34:$D$38,3,FALSE)))</f>
        <v/>
      </c>
      <c r="AC123" s="53" t="str">
        <f>IF(OR(C123=""),"",(SUM(G123,K123,O123)*VLOOKUP(U123,Gehaltsklassen!$B$34:$D$38,3,FALSE))*C123)</f>
        <v/>
      </c>
    </row>
    <row r="124" spans="1:29" ht="31.9" customHeight="1" x14ac:dyDescent="0.2">
      <c r="A124" s="74" t="str">
        <f>IF(C124="","",MAX($A$11:A123)+1)</f>
        <v/>
      </c>
      <c r="B124" s="75" t="str">
        <f>IF('N-Bedarf SK'!B122="","",'N-Bedarf SK'!B122)</f>
        <v/>
      </c>
      <c r="C124" s="49" t="str">
        <f>IF('N-Bedarf SK'!C122="","",'N-Bedarf SK'!C122)</f>
        <v/>
      </c>
      <c r="D124" s="88" t="str">
        <f>IF('N-Bedarf SK'!D122="","",'N-Bedarf SK'!D122)</f>
        <v/>
      </c>
      <c r="E124" s="49" t="str">
        <f>IF('N-Bedarf SK'!G122="","",'N-Bedarf SK'!G122)</f>
        <v/>
      </c>
      <c r="F124" s="50" t="str">
        <f>IF(OR(D124="Spargel 2. Standjahr",D124="Spargel 1. Standjahr"),78,IF(OR(D124="",D124="keine",E124=""),"",IF(D124="Wie Nbedarf",VLOOKUP('N-Bedarf SK'!D122,PSollSK,3,FALSE)*E124, VLOOKUP(D124,PSollSK,3,FALSE)*E124)))</f>
        <v/>
      </c>
      <c r="G124" s="50" t="str">
        <f>IF(OR(D124="",D124="keine",E124=""),"",IF(D124="Wie Nbedarf",VLOOKUP('N-Bedarf SK'!D122,PSollSK,4,FALSE)*E124, VLOOKUP(D124,PSollSK,4,FALSE)*E124))</f>
        <v/>
      </c>
      <c r="H124" s="88"/>
      <c r="I124" s="49"/>
      <c r="J124" s="50" t="str">
        <f t="shared" si="4"/>
        <v/>
      </c>
      <c r="K124" s="50" t="str">
        <f t="shared" si="6"/>
        <v/>
      </c>
      <c r="L124" s="88"/>
      <c r="M124" s="49"/>
      <c r="N124" s="50" t="str">
        <f t="shared" si="5"/>
        <v/>
      </c>
      <c r="O124" s="50" t="str">
        <f t="shared" si="7"/>
        <v/>
      </c>
      <c r="P124" s="51"/>
      <c r="Q124" s="78" t="s">
        <v>261</v>
      </c>
      <c r="R124" s="49"/>
      <c r="S124" s="32" t="str">
        <f>IF(R124="","C",INDEX(Gehaltsklassen!A$11:A$15,MATCH(R124,Gehaltsklassen!D$11:D$15,1),1))</f>
        <v>C</v>
      </c>
      <c r="T124" s="49"/>
      <c r="U124" s="32" t="str">
        <f>IF(T124="","C",IF(T124="","C",IF(Q124="I",INDEX(Gehaltsklassen!A$11:A$15,MATCH(T124,Gehaltsklassen!C$11:C$15,1),1),IF(Q124="II",INDEX(Gehaltsklassen!A$11:A$15,MATCH(T124,Gehaltsklassen!D$11:D$15,1),1),IF(Q124="III",INDEX(Gehaltsklassen!A$11:A$15,MATCH(T124,Gehaltsklassen!E$11:E$15,1),1),"Falsche Bodenart")))))</f>
        <v>C</v>
      </c>
      <c r="V124" s="52" t="str">
        <f>IF(OR(C124=""),"",SUM(F124,J124,N124)*VLOOKUP(S124,Gehaltsklassen!$B$34:$D$38,2,FALSE))</f>
        <v/>
      </c>
      <c r="W124" s="52" t="str">
        <f>IF(OR(C124=""),"",SUM(F124,J124,N124)*VLOOKUP(S124,Gehaltsklassen!$B$34:$D$38,2,FALSE)*C124)</f>
        <v/>
      </c>
      <c r="X124" s="52" t="str">
        <f>IF(OR(C124=""),"",SUM(F124,J124,N124)*VLOOKUP(S124,Gehaltsklassen!$B$34:$D$38,3,FALSE))</f>
        <v/>
      </c>
      <c r="Y124" s="52" t="str">
        <f>IF(OR(C124=""),"",SUM(F124,J124,N124)*VLOOKUP(S124,Gehaltsklassen!$B$34:$D$38,3,FALSE)*C124)</f>
        <v/>
      </c>
      <c r="Z124" s="54" t="str">
        <f>IF(OR(D124=""),"",(SUM(G124,K124,O124)*VLOOKUP(U124,Gehaltsklassen!$B$34:$D$38,2,FALSE)))</f>
        <v/>
      </c>
      <c r="AA124" s="54" t="str">
        <f>IF(OR(D124=""),"",(SUM(G124,K124,O124)*VLOOKUP(U124,Gehaltsklassen!$B$34:$D$38,2,FALSE))*C124)</f>
        <v/>
      </c>
      <c r="AB124" s="53" t="str">
        <f>IF(OR(C124=""),"",(SUM(G124,K124,O124)*VLOOKUP(U124,Gehaltsklassen!$B$34:$D$38,3,FALSE)))</f>
        <v/>
      </c>
      <c r="AC124" s="53" t="str">
        <f>IF(OR(C124=""),"",(SUM(G124,K124,O124)*VLOOKUP(U124,Gehaltsklassen!$B$34:$D$38,3,FALSE))*C124)</f>
        <v/>
      </c>
    </row>
    <row r="125" spans="1:29" ht="31.9" customHeight="1" x14ac:dyDescent="0.2">
      <c r="A125" s="74" t="str">
        <f>IF(C125="","",MAX($A$11:A124)+1)</f>
        <v/>
      </c>
      <c r="B125" s="75" t="str">
        <f>IF('N-Bedarf SK'!B123="","",'N-Bedarf SK'!B123)</f>
        <v/>
      </c>
      <c r="C125" s="49" t="str">
        <f>IF('N-Bedarf SK'!C123="","",'N-Bedarf SK'!C123)</f>
        <v/>
      </c>
      <c r="D125" s="88" t="str">
        <f>IF('N-Bedarf SK'!D123="","",'N-Bedarf SK'!D123)</f>
        <v/>
      </c>
      <c r="E125" s="49" t="str">
        <f>IF('N-Bedarf SK'!G123="","",'N-Bedarf SK'!G123)</f>
        <v/>
      </c>
      <c r="F125" s="50" t="str">
        <f>IF(OR(D125="Spargel 2. Standjahr",D125="Spargel 1. Standjahr"),78,IF(OR(D125="",D125="keine",E125=""),"",IF(D125="Wie Nbedarf",VLOOKUP('N-Bedarf SK'!D123,PSollSK,3,FALSE)*E125, VLOOKUP(D125,PSollSK,3,FALSE)*E125)))</f>
        <v/>
      </c>
      <c r="G125" s="50" t="str">
        <f>IF(OR(D125="",D125="keine",E125=""),"",IF(D125="Wie Nbedarf",VLOOKUP('N-Bedarf SK'!D123,PSollSK,4,FALSE)*E125, VLOOKUP(D125,PSollSK,4,FALSE)*E125))</f>
        <v/>
      </c>
      <c r="H125" s="88"/>
      <c r="I125" s="49"/>
      <c r="J125" s="50" t="str">
        <f t="shared" si="4"/>
        <v/>
      </c>
      <c r="K125" s="50" t="str">
        <f t="shared" si="6"/>
        <v/>
      </c>
      <c r="L125" s="88"/>
      <c r="M125" s="49"/>
      <c r="N125" s="50" t="str">
        <f t="shared" si="5"/>
        <v/>
      </c>
      <c r="O125" s="50" t="str">
        <f t="shared" si="7"/>
        <v/>
      </c>
      <c r="P125" s="51"/>
      <c r="Q125" s="78" t="s">
        <v>261</v>
      </c>
      <c r="R125" s="49"/>
      <c r="S125" s="32" t="str">
        <f>IF(R125="","C",INDEX(Gehaltsklassen!A$11:A$15,MATCH(R125,Gehaltsklassen!D$11:D$15,1),1))</f>
        <v>C</v>
      </c>
      <c r="T125" s="49"/>
      <c r="U125" s="32" t="str">
        <f>IF(T125="","C",IF(T125="","C",IF(Q125="I",INDEX(Gehaltsklassen!A$11:A$15,MATCH(T125,Gehaltsklassen!C$11:C$15,1),1),IF(Q125="II",INDEX(Gehaltsklassen!A$11:A$15,MATCH(T125,Gehaltsklassen!D$11:D$15,1),1),IF(Q125="III",INDEX(Gehaltsklassen!A$11:A$15,MATCH(T125,Gehaltsklassen!E$11:E$15,1),1),"Falsche Bodenart")))))</f>
        <v>C</v>
      </c>
      <c r="V125" s="52" t="str">
        <f>IF(OR(C125=""),"",SUM(F125,J125,N125)*VLOOKUP(S125,Gehaltsklassen!$B$34:$D$38,2,FALSE))</f>
        <v/>
      </c>
      <c r="W125" s="52" t="str">
        <f>IF(OR(C125=""),"",SUM(F125,J125,N125)*VLOOKUP(S125,Gehaltsklassen!$B$34:$D$38,2,FALSE)*C125)</f>
        <v/>
      </c>
      <c r="X125" s="52" t="str">
        <f>IF(OR(C125=""),"",SUM(F125,J125,N125)*VLOOKUP(S125,Gehaltsklassen!$B$34:$D$38,3,FALSE))</f>
        <v/>
      </c>
      <c r="Y125" s="52" t="str">
        <f>IF(OR(C125=""),"",SUM(F125,J125,N125)*VLOOKUP(S125,Gehaltsklassen!$B$34:$D$38,3,FALSE)*C125)</f>
        <v/>
      </c>
      <c r="Z125" s="54" t="str">
        <f>IF(OR(D125=""),"",(SUM(G125,K125,O125)*VLOOKUP(U125,Gehaltsklassen!$B$34:$D$38,2,FALSE)))</f>
        <v/>
      </c>
      <c r="AA125" s="54" t="str">
        <f>IF(OR(D125=""),"",(SUM(G125,K125,O125)*VLOOKUP(U125,Gehaltsklassen!$B$34:$D$38,2,FALSE))*C125)</f>
        <v/>
      </c>
      <c r="AB125" s="53" t="str">
        <f>IF(OR(C125=""),"",(SUM(G125,K125,O125)*VLOOKUP(U125,Gehaltsklassen!$B$34:$D$38,3,FALSE)))</f>
        <v/>
      </c>
      <c r="AC125" s="53" t="str">
        <f>IF(OR(C125=""),"",(SUM(G125,K125,O125)*VLOOKUP(U125,Gehaltsklassen!$B$34:$D$38,3,FALSE))*C125)</f>
        <v/>
      </c>
    </row>
    <row r="126" spans="1:29" ht="31.9" customHeight="1" x14ac:dyDescent="0.2">
      <c r="A126" s="74" t="str">
        <f>IF(C126="","",MAX($A$11:A125)+1)</f>
        <v/>
      </c>
      <c r="B126" s="75" t="str">
        <f>IF('N-Bedarf SK'!B124="","",'N-Bedarf SK'!B124)</f>
        <v/>
      </c>
      <c r="C126" s="49" t="str">
        <f>IF('N-Bedarf SK'!C124="","",'N-Bedarf SK'!C124)</f>
        <v/>
      </c>
      <c r="D126" s="88" t="str">
        <f>IF('N-Bedarf SK'!D124="","",'N-Bedarf SK'!D124)</f>
        <v/>
      </c>
      <c r="E126" s="49" t="str">
        <f>IF('N-Bedarf SK'!G124="","",'N-Bedarf SK'!G124)</f>
        <v/>
      </c>
      <c r="F126" s="50" t="str">
        <f>IF(OR(D126="Spargel 2. Standjahr",D126="Spargel 1. Standjahr"),78,IF(OR(D126="",D126="keine",E126=""),"",IF(D126="Wie Nbedarf",VLOOKUP('N-Bedarf SK'!D124,PSollSK,3,FALSE)*E126, VLOOKUP(D126,PSollSK,3,FALSE)*E126)))</f>
        <v/>
      </c>
      <c r="G126" s="50" t="str">
        <f>IF(OR(D126="",D126="keine",E126=""),"",IF(D126="Wie Nbedarf",VLOOKUP('N-Bedarf SK'!D124,PSollSK,4,FALSE)*E126, VLOOKUP(D126,PSollSK,4,FALSE)*E126))</f>
        <v/>
      </c>
      <c r="H126" s="88"/>
      <c r="I126" s="49"/>
      <c r="J126" s="50" t="str">
        <f t="shared" si="4"/>
        <v/>
      </c>
      <c r="K126" s="50" t="str">
        <f t="shared" si="6"/>
        <v/>
      </c>
      <c r="L126" s="88"/>
      <c r="M126" s="49"/>
      <c r="N126" s="50" t="str">
        <f t="shared" si="5"/>
        <v/>
      </c>
      <c r="O126" s="50" t="str">
        <f t="shared" si="7"/>
        <v/>
      </c>
      <c r="P126" s="51"/>
      <c r="Q126" s="78" t="s">
        <v>261</v>
      </c>
      <c r="R126" s="49"/>
      <c r="S126" s="32" t="str">
        <f>IF(R126="","C",INDEX(Gehaltsklassen!A$11:A$15,MATCH(R126,Gehaltsklassen!D$11:D$15,1),1))</f>
        <v>C</v>
      </c>
      <c r="T126" s="49"/>
      <c r="U126" s="32" t="str">
        <f>IF(T126="","C",IF(T126="","C",IF(Q126="I",INDEX(Gehaltsklassen!A$11:A$15,MATCH(T126,Gehaltsklassen!C$11:C$15,1),1),IF(Q126="II",INDEX(Gehaltsklassen!A$11:A$15,MATCH(T126,Gehaltsklassen!D$11:D$15,1),1),IF(Q126="III",INDEX(Gehaltsklassen!A$11:A$15,MATCH(T126,Gehaltsklassen!E$11:E$15,1),1),"Falsche Bodenart")))))</f>
        <v>C</v>
      </c>
      <c r="V126" s="52" t="str">
        <f>IF(OR(C126=""),"",SUM(F126,J126,N126)*VLOOKUP(S126,Gehaltsklassen!$B$34:$D$38,2,FALSE))</f>
        <v/>
      </c>
      <c r="W126" s="52" t="str">
        <f>IF(OR(C126=""),"",SUM(F126,J126,N126)*VLOOKUP(S126,Gehaltsklassen!$B$34:$D$38,2,FALSE)*C126)</f>
        <v/>
      </c>
      <c r="X126" s="52" t="str">
        <f>IF(OR(C126=""),"",SUM(F126,J126,N126)*VLOOKUP(S126,Gehaltsklassen!$B$34:$D$38,3,FALSE))</f>
        <v/>
      </c>
      <c r="Y126" s="52" t="str">
        <f>IF(OR(C126=""),"",SUM(F126,J126,N126)*VLOOKUP(S126,Gehaltsklassen!$B$34:$D$38,3,FALSE)*C126)</f>
        <v/>
      </c>
      <c r="Z126" s="54" t="str">
        <f>IF(OR(D126=""),"",(SUM(G126,K126,O126)*VLOOKUP(U126,Gehaltsklassen!$B$34:$D$38,2,FALSE)))</f>
        <v/>
      </c>
      <c r="AA126" s="54" t="str">
        <f>IF(OR(D126=""),"",(SUM(G126,K126,O126)*VLOOKUP(U126,Gehaltsklassen!$B$34:$D$38,2,FALSE))*C126)</f>
        <v/>
      </c>
      <c r="AB126" s="53" t="str">
        <f>IF(OR(C126=""),"",(SUM(G126,K126,O126)*VLOOKUP(U126,Gehaltsklassen!$B$34:$D$38,3,FALSE)))</f>
        <v/>
      </c>
      <c r="AC126" s="53" t="str">
        <f>IF(OR(C126=""),"",(SUM(G126,K126,O126)*VLOOKUP(U126,Gehaltsklassen!$B$34:$D$38,3,FALSE))*C126)</f>
        <v/>
      </c>
    </row>
    <row r="127" spans="1:29" ht="31.9" customHeight="1" x14ac:dyDescent="0.2">
      <c r="A127" s="74" t="str">
        <f>IF(C127="","",MAX($A$11:A126)+1)</f>
        <v/>
      </c>
      <c r="B127" s="75" t="str">
        <f>IF('N-Bedarf SK'!B125="","",'N-Bedarf SK'!B125)</f>
        <v/>
      </c>
      <c r="C127" s="49" t="str">
        <f>IF('N-Bedarf SK'!C125="","",'N-Bedarf SK'!C125)</f>
        <v/>
      </c>
      <c r="D127" s="88" t="str">
        <f>IF('N-Bedarf SK'!D125="","",'N-Bedarf SK'!D125)</f>
        <v/>
      </c>
      <c r="E127" s="49" t="str">
        <f>IF('N-Bedarf SK'!G125="","",'N-Bedarf SK'!G125)</f>
        <v/>
      </c>
      <c r="F127" s="50" t="str">
        <f>IF(OR(D127="Spargel 2. Standjahr",D127="Spargel 1. Standjahr"),78,IF(OR(D127="",D127="keine",E127=""),"",IF(D127="Wie Nbedarf",VLOOKUP('N-Bedarf SK'!D125,PSollSK,3,FALSE)*E127, VLOOKUP(D127,PSollSK,3,FALSE)*E127)))</f>
        <v/>
      </c>
      <c r="G127" s="50" t="str">
        <f>IF(OR(D127="",D127="keine",E127=""),"",IF(D127="Wie Nbedarf",VLOOKUP('N-Bedarf SK'!D125,PSollSK,4,FALSE)*E127, VLOOKUP(D127,PSollSK,4,FALSE)*E127))</f>
        <v/>
      </c>
      <c r="H127" s="88"/>
      <c r="I127" s="49"/>
      <c r="J127" s="50" t="str">
        <f t="shared" si="4"/>
        <v/>
      </c>
      <c r="K127" s="50" t="str">
        <f t="shared" si="6"/>
        <v/>
      </c>
      <c r="L127" s="88"/>
      <c r="M127" s="49"/>
      <c r="N127" s="50" t="str">
        <f t="shared" si="5"/>
        <v/>
      </c>
      <c r="O127" s="50" t="str">
        <f t="shared" si="7"/>
        <v/>
      </c>
      <c r="P127" s="51"/>
      <c r="Q127" s="78" t="s">
        <v>261</v>
      </c>
      <c r="R127" s="49"/>
      <c r="S127" s="32" t="str">
        <f>IF(R127="","C",INDEX(Gehaltsklassen!A$11:A$15,MATCH(R127,Gehaltsklassen!D$11:D$15,1),1))</f>
        <v>C</v>
      </c>
      <c r="T127" s="49"/>
      <c r="U127" s="32" t="str">
        <f>IF(T127="","C",IF(T127="","C",IF(Q127="I",INDEX(Gehaltsklassen!A$11:A$15,MATCH(T127,Gehaltsklassen!C$11:C$15,1),1),IF(Q127="II",INDEX(Gehaltsklassen!A$11:A$15,MATCH(T127,Gehaltsklassen!D$11:D$15,1),1),IF(Q127="III",INDEX(Gehaltsklassen!A$11:A$15,MATCH(T127,Gehaltsklassen!E$11:E$15,1),1),"Falsche Bodenart")))))</f>
        <v>C</v>
      </c>
      <c r="V127" s="52" t="str">
        <f>IF(OR(C127=""),"",SUM(F127,J127,N127)*VLOOKUP(S127,Gehaltsklassen!$B$34:$D$38,2,FALSE))</f>
        <v/>
      </c>
      <c r="W127" s="52" t="str">
        <f>IF(OR(C127=""),"",SUM(F127,J127,N127)*VLOOKUP(S127,Gehaltsklassen!$B$34:$D$38,2,FALSE)*C127)</f>
        <v/>
      </c>
      <c r="X127" s="52" t="str">
        <f>IF(OR(C127=""),"",SUM(F127,J127,N127)*VLOOKUP(S127,Gehaltsklassen!$B$34:$D$38,3,FALSE))</f>
        <v/>
      </c>
      <c r="Y127" s="52" t="str">
        <f>IF(OR(C127=""),"",SUM(F127,J127,N127)*VLOOKUP(S127,Gehaltsklassen!$B$34:$D$38,3,FALSE)*C127)</f>
        <v/>
      </c>
      <c r="Z127" s="54" t="str">
        <f>IF(OR(D127=""),"",(SUM(G127,K127,O127)*VLOOKUP(U127,Gehaltsklassen!$B$34:$D$38,2,FALSE)))</f>
        <v/>
      </c>
      <c r="AA127" s="54" t="str">
        <f>IF(OR(D127=""),"",(SUM(G127,K127,O127)*VLOOKUP(U127,Gehaltsklassen!$B$34:$D$38,2,FALSE))*C127)</f>
        <v/>
      </c>
      <c r="AB127" s="53" t="str">
        <f>IF(OR(C127=""),"",(SUM(G127,K127,O127)*VLOOKUP(U127,Gehaltsklassen!$B$34:$D$38,3,FALSE)))</f>
        <v/>
      </c>
      <c r="AC127" s="53" t="str">
        <f>IF(OR(C127=""),"",(SUM(G127,K127,O127)*VLOOKUP(U127,Gehaltsklassen!$B$34:$D$38,3,FALSE))*C127)</f>
        <v/>
      </c>
    </row>
    <row r="128" spans="1:29" ht="31.9" customHeight="1" x14ac:dyDescent="0.2">
      <c r="A128" s="74" t="str">
        <f>IF(C128="","",MAX($A$11:A127)+1)</f>
        <v/>
      </c>
      <c r="B128" s="75" t="str">
        <f>IF('N-Bedarf SK'!B126="","",'N-Bedarf SK'!B126)</f>
        <v/>
      </c>
      <c r="C128" s="49" t="str">
        <f>IF('N-Bedarf SK'!C126="","",'N-Bedarf SK'!C126)</f>
        <v/>
      </c>
      <c r="D128" s="88" t="str">
        <f>IF('N-Bedarf SK'!D126="","",'N-Bedarf SK'!D126)</f>
        <v/>
      </c>
      <c r="E128" s="49" t="str">
        <f>IF('N-Bedarf SK'!G126="","",'N-Bedarf SK'!G126)</f>
        <v/>
      </c>
      <c r="F128" s="50" t="str">
        <f>IF(OR(D128="Spargel 2. Standjahr",D128="Spargel 1. Standjahr"),78,IF(OR(D128="",D128="keine",E128=""),"",IF(D128="Wie Nbedarf",VLOOKUP('N-Bedarf SK'!D126,PSollSK,3,FALSE)*E128, VLOOKUP(D128,PSollSK,3,FALSE)*E128)))</f>
        <v/>
      </c>
      <c r="G128" s="50" t="str">
        <f>IF(OR(D128="",D128="keine",E128=""),"",IF(D128="Wie Nbedarf",VLOOKUP('N-Bedarf SK'!D126,PSollSK,4,FALSE)*E128, VLOOKUP(D128,PSollSK,4,FALSE)*E128))</f>
        <v/>
      </c>
      <c r="H128" s="88"/>
      <c r="I128" s="49"/>
      <c r="J128" s="50" t="str">
        <f t="shared" si="4"/>
        <v/>
      </c>
      <c r="K128" s="50" t="str">
        <f t="shared" si="6"/>
        <v/>
      </c>
      <c r="L128" s="88"/>
      <c r="M128" s="49"/>
      <c r="N128" s="50" t="str">
        <f t="shared" si="5"/>
        <v/>
      </c>
      <c r="O128" s="50" t="str">
        <f t="shared" si="7"/>
        <v/>
      </c>
      <c r="P128" s="51"/>
      <c r="Q128" s="78" t="s">
        <v>261</v>
      </c>
      <c r="R128" s="49"/>
      <c r="S128" s="32" t="str">
        <f>IF(R128="","C",INDEX(Gehaltsklassen!A$11:A$15,MATCH(R128,Gehaltsklassen!D$11:D$15,1),1))</f>
        <v>C</v>
      </c>
      <c r="T128" s="49"/>
      <c r="U128" s="32" t="str">
        <f>IF(T128="","C",IF(T128="","C",IF(Q128="I",INDEX(Gehaltsklassen!A$11:A$15,MATCH(T128,Gehaltsklassen!C$11:C$15,1),1),IF(Q128="II",INDEX(Gehaltsklassen!A$11:A$15,MATCH(T128,Gehaltsklassen!D$11:D$15,1),1),IF(Q128="III",INDEX(Gehaltsklassen!A$11:A$15,MATCH(T128,Gehaltsklassen!E$11:E$15,1),1),"Falsche Bodenart")))))</f>
        <v>C</v>
      </c>
      <c r="V128" s="52" t="str">
        <f>IF(OR(C128=""),"",SUM(F128,J128,N128)*VLOOKUP(S128,Gehaltsklassen!$B$34:$D$38,2,FALSE))</f>
        <v/>
      </c>
      <c r="W128" s="52" t="str">
        <f>IF(OR(C128=""),"",SUM(F128,J128,N128)*VLOOKUP(S128,Gehaltsklassen!$B$34:$D$38,2,FALSE)*C128)</f>
        <v/>
      </c>
      <c r="X128" s="52" t="str">
        <f>IF(OR(C128=""),"",SUM(F128,J128,N128)*VLOOKUP(S128,Gehaltsklassen!$B$34:$D$38,3,FALSE))</f>
        <v/>
      </c>
      <c r="Y128" s="52" t="str">
        <f>IF(OR(C128=""),"",SUM(F128,J128,N128)*VLOOKUP(S128,Gehaltsklassen!$B$34:$D$38,3,FALSE)*C128)</f>
        <v/>
      </c>
      <c r="Z128" s="54" t="str">
        <f>IF(OR(D128=""),"",(SUM(G128,K128,O128)*VLOOKUP(U128,Gehaltsklassen!$B$34:$D$38,2,FALSE)))</f>
        <v/>
      </c>
      <c r="AA128" s="54" t="str">
        <f>IF(OR(D128=""),"",(SUM(G128,K128,O128)*VLOOKUP(U128,Gehaltsklassen!$B$34:$D$38,2,FALSE))*C128)</f>
        <v/>
      </c>
      <c r="AB128" s="53" t="str">
        <f>IF(OR(C128=""),"",(SUM(G128,K128,O128)*VLOOKUP(U128,Gehaltsklassen!$B$34:$D$38,3,FALSE)))</f>
        <v/>
      </c>
      <c r="AC128" s="53" t="str">
        <f>IF(OR(C128=""),"",(SUM(G128,K128,O128)*VLOOKUP(U128,Gehaltsklassen!$B$34:$D$38,3,FALSE))*C128)</f>
        <v/>
      </c>
    </row>
    <row r="129" spans="1:29" ht="31.9" customHeight="1" x14ac:dyDescent="0.2">
      <c r="A129" s="74" t="str">
        <f>IF(C129="","",MAX($A$11:A128)+1)</f>
        <v/>
      </c>
      <c r="B129" s="75" t="str">
        <f>IF('N-Bedarf SK'!B127="","",'N-Bedarf SK'!B127)</f>
        <v/>
      </c>
      <c r="C129" s="49" t="str">
        <f>IF('N-Bedarf SK'!C127="","",'N-Bedarf SK'!C127)</f>
        <v/>
      </c>
      <c r="D129" s="88" t="str">
        <f>IF('N-Bedarf SK'!D127="","",'N-Bedarf SK'!D127)</f>
        <v/>
      </c>
      <c r="E129" s="49" t="str">
        <f>IF('N-Bedarf SK'!G127="","",'N-Bedarf SK'!G127)</f>
        <v/>
      </c>
      <c r="F129" s="50" t="str">
        <f>IF(OR(D129="Spargel 2. Standjahr",D129="Spargel 1. Standjahr"),78,IF(OR(D129="",D129="keine",E129=""),"",IF(D129="Wie Nbedarf",VLOOKUP('N-Bedarf SK'!D127,PSollSK,3,FALSE)*E129, VLOOKUP(D129,PSollSK,3,FALSE)*E129)))</f>
        <v/>
      </c>
      <c r="G129" s="50" t="str">
        <f>IF(OR(D129="",D129="keine",E129=""),"",IF(D129="Wie Nbedarf",VLOOKUP('N-Bedarf SK'!D127,PSollSK,4,FALSE)*E129, VLOOKUP(D129,PSollSK,4,FALSE)*E129))</f>
        <v/>
      </c>
      <c r="H129" s="88"/>
      <c r="I129" s="49"/>
      <c r="J129" s="50" t="str">
        <f t="shared" si="4"/>
        <v/>
      </c>
      <c r="K129" s="50" t="str">
        <f t="shared" si="6"/>
        <v/>
      </c>
      <c r="L129" s="88"/>
      <c r="M129" s="49"/>
      <c r="N129" s="50" t="str">
        <f t="shared" si="5"/>
        <v/>
      </c>
      <c r="O129" s="50" t="str">
        <f t="shared" si="7"/>
        <v/>
      </c>
      <c r="P129" s="51"/>
      <c r="Q129" s="78" t="s">
        <v>261</v>
      </c>
      <c r="R129" s="49"/>
      <c r="S129" s="32" t="str">
        <f>IF(R129="","C",INDEX(Gehaltsklassen!A$11:A$15,MATCH(R129,Gehaltsklassen!D$11:D$15,1),1))</f>
        <v>C</v>
      </c>
      <c r="T129" s="49"/>
      <c r="U129" s="32" t="str">
        <f>IF(T129="","C",IF(T129="","C",IF(Q129="I",INDEX(Gehaltsklassen!A$11:A$15,MATCH(T129,Gehaltsklassen!C$11:C$15,1),1),IF(Q129="II",INDEX(Gehaltsklassen!A$11:A$15,MATCH(T129,Gehaltsklassen!D$11:D$15,1),1),IF(Q129="III",INDEX(Gehaltsklassen!A$11:A$15,MATCH(T129,Gehaltsklassen!E$11:E$15,1),1),"Falsche Bodenart")))))</f>
        <v>C</v>
      </c>
      <c r="V129" s="52" t="str">
        <f>IF(OR(C129=""),"",SUM(F129,J129,N129)*VLOOKUP(S129,Gehaltsklassen!$B$34:$D$38,2,FALSE))</f>
        <v/>
      </c>
      <c r="W129" s="52" t="str">
        <f>IF(OR(C129=""),"",SUM(F129,J129,N129)*VLOOKUP(S129,Gehaltsklassen!$B$34:$D$38,2,FALSE)*C129)</f>
        <v/>
      </c>
      <c r="X129" s="52" t="str">
        <f>IF(OR(C129=""),"",SUM(F129,J129,N129)*VLOOKUP(S129,Gehaltsklassen!$B$34:$D$38,3,FALSE))</f>
        <v/>
      </c>
      <c r="Y129" s="52" t="str">
        <f>IF(OR(C129=""),"",SUM(F129,J129,N129)*VLOOKUP(S129,Gehaltsklassen!$B$34:$D$38,3,FALSE)*C129)</f>
        <v/>
      </c>
      <c r="Z129" s="54" t="str">
        <f>IF(OR(D129=""),"",(SUM(G129,K129,O129)*VLOOKUP(U129,Gehaltsklassen!$B$34:$D$38,2,FALSE)))</f>
        <v/>
      </c>
      <c r="AA129" s="54" t="str">
        <f>IF(OR(D129=""),"",(SUM(G129,K129,O129)*VLOOKUP(U129,Gehaltsklassen!$B$34:$D$38,2,FALSE))*C129)</f>
        <v/>
      </c>
      <c r="AB129" s="53" t="str">
        <f>IF(OR(C129=""),"",(SUM(G129,K129,O129)*VLOOKUP(U129,Gehaltsklassen!$B$34:$D$38,3,FALSE)))</f>
        <v/>
      </c>
      <c r="AC129" s="53" t="str">
        <f>IF(OR(C129=""),"",(SUM(G129,K129,O129)*VLOOKUP(U129,Gehaltsklassen!$B$34:$D$38,3,FALSE))*C129)</f>
        <v/>
      </c>
    </row>
    <row r="130" spans="1:29" ht="31.9" customHeight="1" x14ac:dyDescent="0.2">
      <c r="A130" s="74" t="str">
        <f>IF(C130="","",MAX($A$11:A129)+1)</f>
        <v/>
      </c>
      <c r="B130" s="75" t="str">
        <f>IF('N-Bedarf SK'!B128="","",'N-Bedarf SK'!B128)</f>
        <v/>
      </c>
      <c r="C130" s="49" t="str">
        <f>IF('N-Bedarf SK'!C128="","",'N-Bedarf SK'!C128)</f>
        <v/>
      </c>
      <c r="D130" s="88" t="str">
        <f>IF('N-Bedarf SK'!D128="","",'N-Bedarf SK'!D128)</f>
        <v/>
      </c>
      <c r="E130" s="49" t="str">
        <f>IF('N-Bedarf SK'!G128="","",'N-Bedarf SK'!G128)</f>
        <v/>
      </c>
      <c r="F130" s="50" t="str">
        <f>IF(OR(D130="Spargel 2. Standjahr",D130="Spargel 1. Standjahr"),78,IF(OR(D130="",D130="keine",E130=""),"",IF(D130="Wie Nbedarf",VLOOKUP('N-Bedarf SK'!D128,PSollSK,3,FALSE)*E130, VLOOKUP(D130,PSollSK,3,FALSE)*E130)))</f>
        <v/>
      </c>
      <c r="G130" s="50" t="str">
        <f>IF(OR(D130="",D130="keine",E130=""),"",IF(D130="Wie Nbedarf",VLOOKUP('N-Bedarf SK'!D128,PSollSK,4,FALSE)*E130, VLOOKUP(D130,PSollSK,4,FALSE)*E130))</f>
        <v/>
      </c>
      <c r="H130" s="88"/>
      <c r="I130" s="49"/>
      <c r="J130" s="50" t="str">
        <f t="shared" si="4"/>
        <v/>
      </c>
      <c r="K130" s="50" t="str">
        <f t="shared" si="6"/>
        <v/>
      </c>
      <c r="L130" s="88"/>
      <c r="M130" s="49"/>
      <c r="N130" s="50" t="str">
        <f t="shared" si="5"/>
        <v/>
      </c>
      <c r="O130" s="50" t="str">
        <f t="shared" si="7"/>
        <v/>
      </c>
      <c r="P130" s="51"/>
      <c r="Q130" s="78" t="s">
        <v>261</v>
      </c>
      <c r="R130" s="49"/>
      <c r="S130" s="32" t="str">
        <f>IF(R130="","C",INDEX(Gehaltsklassen!A$11:A$15,MATCH(R130,Gehaltsklassen!D$11:D$15,1),1))</f>
        <v>C</v>
      </c>
      <c r="T130" s="49"/>
      <c r="U130" s="32" t="str">
        <f>IF(T130="","C",IF(T130="","C",IF(Q130="I",INDEX(Gehaltsklassen!A$11:A$15,MATCH(T130,Gehaltsklassen!C$11:C$15,1),1),IF(Q130="II",INDEX(Gehaltsklassen!A$11:A$15,MATCH(T130,Gehaltsklassen!D$11:D$15,1),1),IF(Q130="III",INDEX(Gehaltsklassen!A$11:A$15,MATCH(T130,Gehaltsklassen!E$11:E$15,1),1),"Falsche Bodenart")))))</f>
        <v>C</v>
      </c>
      <c r="V130" s="52" t="str">
        <f>IF(OR(C130=""),"",SUM(F130,J130,N130)*VLOOKUP(S130,Gehaltsklassen!$B$34:$D$38,2,FALSE))</f>
        <v/>
      </c>
      <c r="W130" s="52" t="str">
        <f>IF(OR(C130=""),"",SUM(F130,J130,N130)*VLOOKUP(S130,Gehaltsklassen!$B$34:$D$38,2,FALSE)*C130)</f>
        <v/>
      </c>
      <c r="X130" s="52" t="str">
        <f>IF(OR(C130=""),"",SUM(F130,J130,N130)*VLOOKUP(S130,Gehaltsklassen!$B$34:$D$38,3,FALSE))</f>
        <v/>
      </c>
      <c r="Y130" s="52" t="str">
        <f>IF(OR(C130=""),"",SUM(F130,J130,N130)*VLOOKUP(S130,Gehaltsklassen!$B$34:$D$38,3,FALSE)*C130)</f>
        <v/>
      </c>
      <c r="Z130" s="54" t="str">
        <f>IF(OR(D130=""),"",(SUM(G130,K130,O130)*VLOOKUP(U130,Gehaltsklassen!$B$34:$D$38,2,FALSE)))</f>
        <v/>
      </c>
      <c r="AA130" s="54" t="str">
        <f>IF(OR(D130=""),"",(SUM(G130,K130,O130)*VLOOKUP(U130,Gehaltsklassen!$B$34:$D$38,2,FALSE))*C130)</f>
        <v/>
      </c>
      <c r="AB130" s="53" t="str">
        <f>IF(OR(C130=""),"",(SUM(G130,K130,O130)*VLOOKUP(U130,Gehaltsklassen!$B$34:$D$38,3,FALSE)))</f>
        <v/>
      </c>
      <c r="AC130" s="53" t="str">
        <f>IF(OR(C130=""),"",(SUM(G130,K130,O130)*VLOOKUP(U130,Gehaltsklassen!$B$34:$D$38,3,FALSE))*C130)</f>
        <v/>
      </c>
    </row>
    <row r="131" spans="1:29" ht="31.9" customHeight="1" x14ac:dyDescent="0.2">
      <c r="A131" s="74" t="str">
        <f>IF(C131="","",MAX($A$11:A130)+1)</f>
        <v/>
      </c>
      <c r="B131" s="75" t="str">
        <f>IF('N-Bedarf SK'!B129="","",'N-Bedarf SK'!B129)</f>
        <v/>
      </c>
      <c r="C131" s="49" t="str">
        <f>IF('N-Bedarf SK'!C129="","",'N-Bedarf SK'!C129)</f>
        <v/>
      </c>
      <c r="D131" s="88" t="str">
        <f>IF('N-Bedarf SK'!D129="","",'N-Bedarf SK'!D129)</f>
        <v/>
      </c>
      <c r="E131" s="49" t="str">
        <f>IF('N-Bedarf SK'!G129="","",'N-Bedarf SK'!G129)</f>
        <v/>
      </c>
      <c r="F131" s="50" t="str">
        <f>IF(OR(D131="Spargel 2. Standjahr",D131="Spargel 1. Standjahr"),78,IF(OR(D131="",D131="keine",E131=""),"",IF(D131="Wie Nbedarf",VLOOKUP('N-Bedarf SK'!D129,PSollSK,3,FALSE)*E131, VLOOKUP(D131,PSollSK,3,FALSE)*E131)))</f>
        <v/>
      </c>
      <c r="G131" s="50" t="str">
        <f>IF(OR(D131="",D131="keine",E131=""),"",IF(D131="Wie Nbedarf",VLOOKUP('N-Bedarf SK'!D129,PSollSK,4,FALSE)*E131, VLOOKUP(D131,PSollSK,4,FALSE)*E131))</f>
        <v/>
      </c>
      <c r="H131" s="88"/>
      <c r="I131" s="49"/>
      <c r="J131" s="50" t="str">
        <f t="shared" si="4"/>
        <v/>
      </c>
      <c r="K131" s="50" t="str">
        <f t="shared" si="6"/>
        <v/>
      </c>
      <c r="L131" s="88"/>
      <c r="M131" s="49"/>
      <c r="N131" s="50" t="str">
        <f t="shared" si="5"/>
        <v/>
      </c>
      <c r="O131" s="50" t="str">
        <f t="shared" si="7"/>
        <v/>
      </c>
      <c r="P131" s="51"/>
      <c r="Q131" s="78" t="s">
        <v>261</v>
      </c>
      <c r="R131" s="49"/>
      <c r="S131" s="32" t="str">
        <f>IF(R131="","C",INDEX(Gehaltsklassen!A$11:A$15,MATCH(R131,Gehaltsklassen!D$11:D$15,1),1))</f>
        <v>C</v>
      </c>
      <c r="T131" s="49"/>
      <c r="U131" s="32" t="str">
        <f>IF(T131="","C",IF(T131="","C",IF(Q131="I",INDEX(Gehaltsklassen!A$11:A$15,MATCH(T131,Gehaltsklassen!C$11:C$15,1),1),IF(Q131="II",INDEX(Gehaltsklassen!A$11:A$15,MATCH(T131,Gehaltsklassen!D$11:D$15,1),1),IF(Q131="III",INDEX(Gehaltsklassen!A$11:A$15,MATCH(T131,Gehaltsklassen!E$11:E$15,1),1),"Falsche Bodenart")))))</f>
        <v>C</v>
      </c>
      <c r="V131" s="52" t="str">
        <f>IF(OR(C131=""),"",SUM(F131,J131,N131)*VLOOKUP(S131,Gehaltsklassen!$B$34:$D$38,2,FALSE))</f>
        <v/>
      </c>
      <c r="W131" s="52" t="str">
        <f>IF(OR(C131=""),"",SUM(F131,J131,N131)*VLOOKUP(S131,Gehaltsklassen!$B$34:$D$38,2,FALSE)*C131)</f>
        <v/>
      </c>
      <c r="X131" s="52" t="str">
        <f>IF(OR(C131=""),"",SUM(F131,J131,N131)*VLOOKUP(S131,Gehaltsklassen!$B$34:$D$38,3,FALSE))</f>
        <v/>
      </c>
      <c r="Y131" s="52" t="str">
        <f>IF(OR(C131=""),"",SUM(F131,J131,N131)*VLOOKUP(S131,Gehaltsklassen!$B$34:$D$38,3,FALSE)*C131)</f>
        <v/>
      </c>
      <c r="Z131" s="54" t="str">
        <f>IF(OR(D131=""),"",(SUM(G131,K131,O131)*VLOOKUP(U131,Gehaltsklassen!$B$34:$D$38,2,FALSE)))</f>
        <v/>
      </c>
      <c r="AA131" s="54" t="str">
        <f>IF(OR(D131=""),"",(SUM(G131,K131,O131)*VLOOKUP(U131,Gehaltsklassen!$B$34:$D$38,2,FALSE))*C131)</f>
        <v/>
      </c>
      <c r="AB131" s="53" t="str">
        <f>IF(OR(C131=""),"",(SUM(G131,K131,O131)*VLOOKUP(U131,Gehaltsklassen!$B$34:$D$38,3,FALSE)))</f>
        <v/>
      </c>
      <c r="AC131" s="53" t="str">
        <f>IF(OR(C131=""),"",(SUM(G131,K131,O131)*VLOOKUP(U131,Gehaltsklassen!$B$34:$D$38,3,FALSE))*C131)</f>
        <v/>
      </c>
    </row>
    <row r="132" spans="1:29" ht="31.9" customHeight="1" x14ac:dyDescent="0.2">
      <c r="A132" s="74" t="str">
        <f>IF(C132="","",MAX($A$11:A131)+1)</f>
        <v/>
      </c>
      <c r="B132" s="75" t="str">
        <f>IF('N-Bedarf SK'!B130="","",'N-Bedarf SK'!B130)</f>
        <v/>
      </c>
      <c r="C132" s="49" t="str">
        <f>IF('N-Bedarf SK'!C130="","",'N-Bedarf SK'!C130)</f>
        <v/>
      </c>
      <c r="D132" s="88" t="str">
        <f>IF('N-Bedarf SK'!D130="","",'N-Bedarf SK'!D130)</f>
        <v/>
      </c>
      <c r="E132" s="49" t="str">
        <f>IF('N-Bedarf SK'!G130="","",'N-Bedarf SK'!G130)</f>
        <v/>
      </c>
      <c r="F132" s="50" t="str">
        <f>IF(OR(D132="Spargel 2. Standjahr",D132="Spargel 1. Standjahr"),78,IF(OR(D132="",D132="keine",E132=""),"",IF(D132="Wie Nbedarf",VLOOKUP('N-Bedarf SK'!D130,PSollSK,3,FALSE)*E132, VLOOKUP(D132,PSollSK,3,FALSE)*E132)))</f>
        <v/>
      </c>
      <c r="G132" s="50" t="str">
        <f>IF(OR(D132="",D132="keine",E132=""),"",IF(D132="Wie Nbedarf",VLOOKUP('N-Bedarf SK'!D130,PSollSK,4,FALSE)*E132, VLOOKUP(D132,PSollSK,4,FALSE)*E132))</f>
        <v/>
      </c>
      <c r="H132" s="88"/>
      <c r="I132" s="49"/>
      <c r="J132" s="50" t="str">
        <f t="shared" si="4"/>
        <v/>
      </c>
      <c r="K132" s="50" t="str">
        <f t="shared" si="6"/>
        <v/>
      </c>
      <c r="L132" s="88"/>
      <c r="M132" s="49"/>
      <c r="N132" s="50" t="str">
        <f t="shared" si="5"/>
        <v/>
      </c>
      <c r="O132" s="50" t="str">
        <f t="shared" si="7"/>
        <v/>
      </c>
      <c r="P132" s="51"/>
      <c r="Q132" s="78" t="s">
        <v>261</v>
      </c>
      <c r="R132" s="49"/>
      <c r="S132" s="32" t="str">
        <f>IF(R132="","C",INDEX(Gehaltsklassen!A$11:A$15,MATCH(R132,Gehaltsklassen!D$11:D$15,1),1))</f>
        <v>C</v>
      </c>
      <c r="T132" s="49"/>
      <c r="U132" s="32" t="str">
        <f>IF(T132="","C",IF(T132="","C",IF(Q132="I",INDEX(Gehaltsklassen!A$11:A$15,MATCH(T132,Gehaltsklassen!C$11:C$15,1),1),IF(Q132="II",INDEX(Gehaltsklassen!A$11:A$15,MATCH(T132,Gehaltsklassen!D$11:D$15,1),1),IF(Q132="III",INDEX(Gehaltsklassen!A$11:A$15,MATCH(T132,Gehaltsklassen!E$11:E$15,1),1),"Falsche Bodenart")))))</f>
        <v>C</v>
      </c>
      <c r="V132" s="52" t="str">
        <f>IF(OR(C132=""),"",SUM(F132,J132,N132)*VLOOKUP(S132,Gehaltsklassen!$B$34:$D$38,2,FALSE))</f>
        <v/>
      </c>
      <c r="W132" s="52" t="str">
        <f>IF(OR(C132=""),"",SUM(F132,J132,N132)*VLOOKUP(S132,Gehaltsklassen!$B$34:$D$38,2,FALSE)*C132)</f>
        <v/>
      </c>
      <c r="X132" s="52" t="str">
        <f>IF(OR(C132=""),"",SUM(F132,J132,N132)*VLOOKUP(S132,Gehaltsklassen!$B$34:$D$38,3,FALSE))</f>
        <v/>
      </c>
      <c r="Y132" s="52" t="str">
        <f>IF(OR(C132=""),"",SUM(F132,J132,N132)*VLOOKUP(S132,Gehaltsklassen!$B$34:$D$38,3,FALSE)*C132)</f>
        <v/>
      </c>
      <c r="Z132" s="54" t="str">
        <f>IF(OR(D132=""),"",(SUM(G132,K132,O132)*VLOOKUP(U132,Gehaltsklassen!$B$34:$D$38,2,FALSE)))</f>
        <v/>
      </c>
      <c r="AA132" s="54" t="str">
        <f>IF(OR(D132=""),"",(SUM(G132,K132,O132)*VLOOKUP(U132,Gehaltsklassen!$B$34:$D$38,2,FALSE))*C132)</f>
        <v/>
      </c>
      <c r="AB132" s="53" t="str">
        <f>IF(OR(C132=""),"",(SUM(G132,K132,O132)*VLOOKUP(U132,Gehaltsklassen!$B$34:$D$38,3,FALSE)))</f>
        <v/>
      </c>
      <c r="AC132" s="53" t="str">
        <f>IF(OR(C132=""),"",(SUM(G132,K132,O132)*VLOOKUP(U132,Gehaltsklassen!$B$34:$D$38,3,FALSE))*C132)</f>
        <v/>
      </c>
    </row>
    <row r="133" spans="1:29" ht="31.9" customHeight="1" x14ac:dyDescent="0.2">
      <c r="A133" s="74" t="str">
        <f>IF(C133="","",MAX($A$11:A132)+1)</f>
        <v/>
      </c>
      <c r="B133" s="75" t="str">
        <f>IF('N-Bedarf SK'!B131="","",'N-Bedarf SK'!B131)</f>
        <v/>
      </c>
      <c r="C133" s="49" t="str">
        <f>IF('N-Bedarf SK'!C131="","",'N-Bedarf SK'!C131)</f>
        <v/>
      </c>
      <c r="D133" s="88" t="str">
        <f>IF('N-Bedarf SK'!D131="","",'N-Bedarf SK'!D131)</f>
        <v/>
      </c>
      <c r="E133" s="49" t="str">
        <f>IF('N-Bedarf SK'!G131="","",'N-Bedarf SK'!G131)</f>
        <v/>
      </c>
      <c r="F133" s="50" t="str">
        <f>IF(OR(D133="Spargel 2. Standjahr",D133="Spargel 1. Standjahr"),78,IF(OR(D133="",D133="keine",E133=""),"",IF(D133="Wie Nbedarf",VLOOKUP('N-Bedarf SK'!D131,PSollSK,3,FALSE)*E133, VLOOKUP(D133,PSollSK,3,FALSE)*E133)))</f>
        <v/>
      </c>
      <c r="G133" s="50" t="str">
        <f>IF(OR(D133="",D133="keine",E133=""),"",IF(D133="Wie Nbedarf",VLOOKUP('N-Bedarf SK'!D131,PSollSK,4,FALSE)*E133, VLOOKUP(D133,PSollSK,4,FALSE)*E133))</f>
        <v/>
      </c>
      <c r="H133" s="88"/>
      <c r="I133" s="49"/>
      <c r="J133" s="50" t="str">
        <f t="shared" si="4"/>
        <v/>
      </c>
      <c r="K133" s="50" t="str">
        <f t="shared" si="6"/>
        <v/>
      </c>
      <c r="L133" s="88"/>
      <c r="M133" s="49"/>
      <c r="N133" s="50" t="str">
        <f t="shared" si="5"/>
        <v/>
      </c>
      <c r="O133" s="50" t="str">
        <f t="shared" si="7"/>
        <v/>
      </c>
      <c r="P133" s="51"/>
      <c r="Q133" s="78" t="s">
        <v>261</v>
      </c>
      <c r="R133" s="49"/>
      <c r="S133" s="32" t="str">
        <f>IF(R133="","C",INDEX(Gehaltsklassen!A$11:A$15,MATCH(R133,Gehaltsklassen!D$11:D$15,1),1))</f>
        <v>C</v>
      </c>
      <c r="T133" s="49"/>
      <c r="U133" s="32" t="str">
        <f>IF(T133="","C",IF(T133="","C",IF(Q133="I",INDEX(Gehaltsklassen!A$11:A$15,MATCH(T133,Gehaltsklassen!C$11:C$15,1),1),IF(Q133="II",INDEX(Gehaltsklassen!A$11:A$15,MATCH(T133,Gehaltsklassen!D$11:D$15,1),1),IF(Q133="III",INDEX(Gehaltsklassen!A$11:A$15,MATCH(T133,Gehaltsklassen!E$11:E$15,1),1),"Falsche Bodenart")))))</f>
        <v>C</v>
      </c>
      <c r="V133" s="52" t="str">
        <f>IF(OR(C133=""),"",SUM(F133,J133,N133)*VLOOKUP(S133,Gehaltsklassen!$B$34:$D$38,2,FALSE))</f>
        <v/>
      </c>
      <c r="W133" s="52" t="str">
        <f>IF(OR(C133=""),"",SUM(F133,J133,N133)*VLOOKUP(S133,Gehaltsklassen!$B$34:$D$38,2,FALSE)*C133)</f>
        <v/>
      </c>
      <c r="X133" s="52" t="str">
        <f>IF(OR(C133=""),"",SUM(F133,J133,N133)*VLOOKUP(S133,Gehaltsklassen!$B$34:$D$38,3,FALSE))</f>
        <v/>
      </c>
      <c r="Y133" s="52" t="str">
        <f>IF(OR(C133=""),"",SUM(F133,J133,N133)*VLOOKUP(S133,Gehaltsklassen!$B$34:$D$38,3,FALSE)*C133)</f>
        <v/>
      </c>
      <c r="Z133" s="54" t="str">
        <f>IF(OR(D133=""),"",(SUM(G133,K133,O133)*VLOOKUP(U133,Gehaltsklassen!$B$34:$D$38,2,FALSE)))</f>
        <v/>
      </c>
      <c r="AA133" s="54" t="str">
        <f>IF(OR(D133=""),"",(SUM(G133,K133,O133)*VLOOKUP(U133,Gehaltsklassen!$B$34:$D$38,2,FALSE))*C133)</f>
        <v/>
      </c>
      <c r="AB133" s="53" t="str">
        <f>IF(OR(C133=""),"",(SUM(G133,K133,O133)*VLOOKUP(U133,Gehaltsklassen!$B$34:$D$38,3,FALSE)))</f>
        <v/>
      </c>
      <c r="AC133" s="53" t="str">
        <f>IF(OR(C133=""),"",(SUM(G133,K133,O133)*VLOOKUP(U133,Gehaltsklassen!$B$34:$D$38,3,FALSE))*C133)</f>
        <v/>
      </c>
    </row>
    <row r="134" spans="1:29" ht="31.9" customHeight="1" x14ac:dyDescent="0.2">
      <c r="A134" s="74" t="str">
        <f>IF(C134="","",MAX($A$11:A133)+1)</f>
        <v/>
      </c>
      <c r="B134" s="75" t="str">
        <f>IF('N-Bedarf SK'!B132="","",'N-Bedarf SK'!B132)</f>
        <v/>
      </c>
      <c r="C134" s="49" t="str">
        <f>IF('N-Bedarf SK'!C132="","",'N-Bedarf SK'!C132)</f>
        <v/>
      </c>
      <c r="D134" s="88" t="str">
        <f>IF('N-Bedarf SK'!D132="","",'N-Bedarf SK'!D132)</f>
        <v/>
      </c>
      <c r="E134" s="49" t="str">
        <f>IF('N-Bedarf SK'!G132="","",'N-Bedarf SK'!G132)</f>
        <v/>
      </c>
      <c r="F134" s="50" t="str">
        <f>IF(OR(D134="Spargel 2. Standjahr",D134="Spargel 1. Standjahr"),78,IF(OR(D134="",D134="keine",E134=""),"",IF(D134="Wie Nbedarf",VLOOKUP('N-Bedarf SK'!D132,PSollSK,3,FALSE)*E134, VLOOKUP(D134,PSollSK,3,FALSE)*E134)))</f>
        <v/>
      </c>
      <c r="G134" s="50" t="str">
        <f>IF(OR(D134="",D134="keine",E134=""),"",IF(D134="Wie Nbedarf",VLOOKUP('N-Bedarf SK'!D132,PSollSK,4,FALSE)*E134, VLOOKUP(D134,PSollSK,4,FALSE)*E134))</f>
        <v/>
      </c>
      <c r="H134" s="88"/>
      <c r="I134" s="49"/>
      <c r="J134" s="50" t="str">
        <f t="shared" si="4"/>
        <v/>
      </c>
      <c r="K134" s="50" t="str">
        <f t="shared" si="6"/>
        <v/>
      </c>
      <c r="L134" s="88"/>
      <c r="M134" s="49"/>
      <c r="N134" s="50" t="str">
        <f t="shared" si="5"/>
        <v/>
      </c>
      <c r="O134" s="50" t="str">
        <f t="shared" si="7"/>
        <v/>
      </c>
      <c r="P134" s="51"/>
      <c r="Q134" s="78" t="s">
        <v>261</v>
      </c>
      <c r="R134" s="49"/>
      <c r="S134" s="32" t="str">
        <f>IF(R134="","C",INDEX(Gehaltsklassen!A$11:A$15,MATCH(R134,Gehaltsklassen!D$11:D$15,1),1))</f>
        <v>C</v>
      </c>
      <c r="T134" s="49"/>
      <c r="U134" s="32" t="str">
        <f>IF(T134="","C",IF(T134="","C",IF(Q134="I",INDEX(Gehaltsklassen!A$11:A$15,MATCH(T134,Gehaltsklassen!C$11:C$15,1),1),IF(Q134="II",INDEX(Gehaltsklassen!A$11:A$15,MATCH(T134,Gehaltsklassen!D$11:D$15,1),1),IF(Q134="III",INDEX(Gehaltsklassen!A$11:A$15,MATCH(T134,Gehaltsklassen!E$11:E$15,1),1),"Falsche Bodenart")))))</f>
        <v>C</v>
      </c>
      <c r="V134" s="52" t="str">
        <f>IF(OR(C134=""),"",SUM(F134,J134,N134)*VLOOKUP(S134,Gehaltsklassen!$B$34:$D$38,2,FALSE))</f>
        <v/>
      </c>
      <c r="W134" s="52" t="str">
        <f>IF(OR(C134=""),"",SUM(F134,J134,N134)*VLOOKUP(S134,Gehaltsklassen!$B$34:$D$38,2,FALSE)*C134)</f>
        <v/>
      </c>
      <c r="X134" s="52" t="str">
        <f>IF(OR(C134=""),"",SUM(F134,J134,N134)*VLOOKUP(S134,Gehaltsklassen!$B$34:$D$38,3,FALSE))</f>
        <v/>
      </c>
      <c r="Y134" s="52" t="str">
        <f>IF(OR(C134=""),"",SUM(F134,J134,N134)*VLOOKUP(S134,Gehaltsklassen!$B$34:$D$38,3,FALSE)*C134)</f>
        <v/>
      </c>
      <c r="Z134" s="54" t="str">
        <f>IF(OR(D134=""),"",(SUM(G134,K134,O134)*VLOOKUP(U134,Gehaltsklassen!$B$34:$D$38,2,FALSE)))</f>
        <v/>
      </c>
      <c r="AA134" s="54" t="str">
        <f>IF(OR(D134=""),"",(SUM(G134,K134,O134)*VLOOKUP(U134,Gehaltsklassen!$B$34:$D$38,2,FALSE))*C134)</f>
        <v/>
      </c>
      <c r="AB134" s="53" t="str">
        <f>IF(OR(C134=""),"",(SUM(G134,K134,O134)*VLOOKUP(U134,Gehaltsklassen!$B$34:$D$38,3,FALSE)))</f>
        <v/>
      </c>
      <c r="AC134" s="53" t="str">
        <f>IF(OR(C134=""),"",(SUM(G134,K134,O134)*VLOOKUP(U134,Gehaltsklassen!$B$34:$D$38,3,FALSE))*C134)</f>
        <v/>
      </c>
    </row>
    <row r="135" spans="1:29" ht="31.9" customHeight="1" x14ac:dyDescent="0.2">
      <c r="A135" s="74" t="str">
        <f>IF(C135="","",MAX($A$11:A134)+1)</f>
        <v/>
      </c>
      <c r="B135" s="75" t="str">
        <f>IF('N-Bedarf SK'!B133="","",'N-Bedarf SK'!B133)</f>
        <v/>
      </c>
      <c r="C135" s="49" t="str">
        <f>IF('N-Bedarf SK'!C133="","",'N-Bedarf SK'!C133)</f>
        <v/>
      </c>
      <c r="D135" s="88" t="str">
        <f>IF('N-Bedarf SK'!D133="","",'N-Bedarf SK'!D133)</f>
        <v/>
      </c>
      <c r="E135" s="49" t="str">
        <f>IF('N-Bedarf SK'!G133="","",'N-Bedarf SK'!G133)</f>
        <v/>
      </c>
      <c r="F135" s="50" t="str">
        <f>IF(OR(D135="Spargel 2. Standjahr",D135="Spargel 1. Standjahr"),78,IF(OR(D135="",D135="keine",E135=""),"",IF(D135="Wie Nbedarf",VLOOKUP('N-Bedarf SK'!D133,PSollSK,3,FALSE)*E135, VLOOKUP(D135,PSollSK,3,FALSE)*E135)))</f>
        <v/>
      </c>
      <c r="G135" s="50" t="str">
        <f>IF(OR(D135="",D135="keine",E135=""),"",IF(D135="Wie Nbedarf",VLOOKUP('N-Bedarf SK'!D133,PSollSK,4,FALSE)*E135, VLOOKUP(D135,PSollSK,4,FALSE)*E135))</f>
        <v/>
      </c>
      <c r="H135" s="88"/>
      <c r="I135" s="49"/>
      <c r="J135" s="50" t="str">
        <f t="shared" si="4"/>
        <v/>
      </c>
      <c r="K135" s="50" t="str">
        <f t="shared" si="6"/>
        <v/>
      </c>
      <c r="L135" s="88"/>
      <c r="M135" s="49"/>
      <c r="N135" s="50" t="str">
        <f t="shared" si="5"/>
        <v/>
      </c>
      <c r="O135" s="50" t="str">
        <f t="shared" si="7"/>
        <v/>
      </c>
      <c r="P135" s="51"/>
      <c r="Q135" s="78" t="s">
        <v>261</v>
      </c>
      <c r="R135" s="49"/>
      <c r="S135" s="32" t="str">
        <f>IF(R135="","C",INDEX(Gehaltsklassen!A$11:A$15,MATCH(R135,Gehaltsklassen!D$11:D$15,1),1))</f>
        <v>C</v>
      </c>
      <c r="T135" s="49"/>
      <c r="U135" s="32" t="str">
        <f>IF(T135="","C",IF(T135="","C",IF(Q135="I",INDEX(Gehaltsklassen!A$11:A$15,MATCH(T135,Gehaltsklassen!C$11:C$15,1),1),IF(Q135="II",INDEX(Gehaltsklassen!A$11:A$15,MATCH(T135,Gehaltsklassen!D$11:D$15,1),1),IF(Q135="III",INDEX(Gehaltsklassen!A$11:A$15,MATCH(T135,Gehaltsklassen!E$11:E$15,1),1),"Falsche Bodenart")))))</f>
        <v>C</v>
      </c>
      <c r="V135" s="52" t="str">
        <f>IF(OR(C135=""),"",SUM(F135,J135,N135)*VLOOKUP(S135,Gehaltsklassen!$B$34:$D$38,2,FALSE))</f>
        <v/>
      </c>
      <c r="W135" s="52" t="str">
        <f>IF(OR(C135=""),"",SUM(F135,J135,N135)*VLOOKUP(S135,Gehaltsklassen!$B$34:$D$38,2,FALSE)*C135)</f>
        <v/>
      </c>
      <c r="X135" s="52" t="str">
        <f>IF(OR(C135=""),"",SUM(F135,J135,N135)*VLOOKUP(S135,Gehaltsklassen!$B$34:$D$38,3,FALSE))</f>
        <v/>
      </c>
      <c r="Y135" s="52" t="str">
        <f>IF(OR(C135=""),"",SUM(F135,J135,N135)*VLOOKUP(S135,Gehaltsklassen!$B$34:$D$38,3,FALSE)*C135)</f>
        <v/>
      </c>
      <c r="Z135" s="54" t="str">
        <f>IF(OR(D135=""),"",(SUM(G135,K135,O135)*VLOOKUP(U135,Gehaltsklassen!$B$34:$D$38,2,FALSE)))</f>
        <v/>
      </c>
      <c r="AA135" s="54" t="str">
        <f>IF(OR(D135=""),"",(SUM(G135,K135,O135)*VLOOKUP(U135,Gehaltsklassen!$B$34:$D$38,2,FALSE))*C135)</f>
        <v/>
      </c>
      <c r="AB135" s="53" t="str">
        <f>IF(OR(C135=""),"",(SUM(G135,K135,O135)*VLOOKUP(U135,Gehaltsklassen!$B$34:$D$38,3,FALSE)))</f>
        <v/>
      </c>
      <c r="AC135" s="53" t="str">
        <f>IF(OR(C135=""),"",(SUM(G135,K135,O135)*VLOOKUP(U135,Gehaltsklassen!$B$34:$D$38,3,FALSE))*C135)</f>
        <v/>
      </c>
    </row>
    <row r="136" spans="1:29" ht="31.9" customHeight="1" x14ac:dyDescent="0.2">
      <c r="A136" s="74" t="str">
        <f>IF(C136="","",MAX($A$11:A135)+1)</f>
        <v/>
      </c>
      <c r="B136" s="75" t="str">
        <f>IF('N-Bedarf SK'!B134="","",'N-Bedarf SK'!B134)</f>
        <v/>
      </c>
      <c r="C136" s="49" t="str">
        <f>IF('N-Bedarf SK'!C134="","",'N-Bedarf SK'!C134)</f>
        <v/>
      </c>
      <c r="D136" s="88" t="str">
        <f>IF('N-Bedarf SK'!D134="","",'N-Bedarf SK'!D134)</f>
        <v/>
      </c>
      <c r="E136" s="49" t="str">
        <f>IF('N-Bedarf SK'!G134="","",'N-Bedarf SK'!G134)</f>
        <v/>
      </c>
      <c r="F136" s="50" t="str">
        <f>IF(OR(D136="Spargel 2. Standjahr",D136="Spargel 1. Standjahr"),78,IF(OR(D136="",D136="keine",E136=""),"",IF(D136="Wie Nbedarf",VLOOKUP('N-Bedarf SK'!D134,PSollSK,3,FALSE)*E136, VLOOKUP(D136,PSollSK,3,FALSE)*E136)))</f>
        <v/>
      </c>
      <c r="G136" s="50" t="str">
        <f>IF(OR(D136="",D136="keine",E136=""),"",IF(D136="Wie Nbedarf",VLOOKUP('N-Bedarf SK'!D134,PSollSK,4,FALSE)*E136, VLOOKUP(D136,PSollSK,4,FALSE)*E136))</f>
        <v/>
      </c>
      <c r="H136" s="88"/>
      <c r="I136" s="49"/>
      <c r="J136" s="50" t="str">
        <f t="shared" si="4"/>
        <v/>
      </c>
      <c r="K136" s="50" t="str">
        <f t="shared" si="6"/>
        <v/>
      </c>
      <c r="L136" s="88"/>
      <c r="M136" s="49"/>
      <c r="N136" s="50" t="str">
        <f t="shared" si="5"/>
        <v/>
      </c>
      <c r="O136" s="50" t="str">
        <f t="shared" si="7"/>
        <v/>
      </c>
      <c r="P136" s="51"/>
      <c r="Q136" s="78" t="s">
        <v>261</v>
      </c>
      <c r="R136" s="49"/>
      <c r="S136" s="32" t="str">
        <f>IF(R136="","C",INDEX(Gehaltsklassen!A$11:A$15,MATCH(R136,Gehaltsklassen!D$11:D$15,1),1))</f>
        <v>C</v>
      </c>
      <c r="T136" s="49"/>
      <c r="U136" s="32" t="str">
        <f>IF(T136="","C",IF(T136="","C",IF(Q136="I",INDEX(Gehaltsklassen!A$11:A$15,MATCH(T136,Gehaltsklassen!C$11:C$15,1),1),IF(Q136="II",INDEX(Gehaltsklassen!A$11:A$15,MATCH(T136,Gehaltsklassen!D$11:D$15,1),1),IF(Q136="III",INDEX(Gehaltsklassen!A$11:A$15,MATCH(T136,Gehaltsklassen!E$11:E$15,1),1),"Falsche Bodenart")))))</f>
        <v>C</v>
      </c>
      <c r="V136" s="52" t="str">
        <f>IF(OR(C136=""),"",SUM(F136,J136,N136)*VLOOKUP(S136,Gehaltsklassen!$B$34:$D$38,2,FALSE))</f>
        <v/>
      </c>
      <c r="W136" s="52" t="str">
        <f>IF(OR(C136=""),"",SUM(F136,J136,N136)*VLOOKUP(S136,Gehaltsklassen!$B$34:$D$38,2,FALSE)*C136)</f>
        <v/>
      </c>
      <c r="X136" s="52" t="str">
        <f>IF(OR(C136=""),"",SUM(F136,J136,N136)*VLOOKUP(S136,Gehaltsklassen!$B$34:$D$38,3,FALSE))</f>
        <v/>
      </c>
      <c r="Y136" s="52" t="str">
        <f>IF(OR(C136=""),"",SUM(F136,J136,N136)*VLOOKUP(S136,Gehaltsklassen!$B$34:$D$38,3,FALSE)*C136)</f>
        <v/>
      </c>
      <c r="Z136" s="54" t="str">
        <f>IF(OR(D136=""),"",(SUM(G136,K136,O136)*VLOOKUP(U136,Gehaltsklassen!$B$34:$D$38,2,FALSE)))</f>
        <v/>
      </c>
      <c r="AA136" s="54" t="str">
        <f>IF(OR(D136=""),"",(SUM(G136,K136,O136)*VLOOKUP(U136,Gehaltsklassen!$B$34:$D$38,2,FALSE))*C136)</f>
        <v/>
      </c>
      <c r="AB136" s="53" t="str">
        <f>IF(OR(C136=""),"",(SUM(G136,K136,O136)*VLOOKUP(U136,Gehaltsklassen!$B$34:$D$38,3,FALSE)))</f>
        <v/>
      </c>
      <c r="AC136" s="53" t="str">
        <f>IF(OR(C136=""),"",(SUM(G136,K136,O136)*VLOOKUP(U136,Gehaltsklassen!$B$34:$D$38,3,FALSE))*C136)</f>
        <v/>
      </c>
    </row>
    <row r="137" spans="1:29" ht="31.9" customHeight="1" x14ac:dyDescent="0.2">
      <c r="A137" s="74" t="str">
        <f>IF(C137="","",MAX($A$11:A136)+1)</f>
        <v/>
      </c>
      <c r="B137" s="75" t="str">
        <f>IF('N-Bedarf SK'!B135="","",'N-Bedarf SK'!B135)</f>
        <v/>
      </c>
      <c r="C137" s="49" t="str">
        <f>IF('N-Bedarf SK'!C135="","",'N-Bedarf SK'!C135)</f>
        <v/>
      </c>
      <c r="D137" s="88" t="str">
        <f>IF('N-Bedarf SK'!D135="","",'N-Bedarf SK'!D135)</f>
        <v/>
      </c>
      <c r="E137" s="49" t="str">
        <f>IF('N-Bedarf SK'!G135="","",'N-Bedarf SK'!G135)</f>
        <v/>
      </c>
      <c r="F137" s="50" t="str">
        <f>IF(OR(D137="Spargel 2. Standjahr",D137="Spargel 1. Standjahr"),78,IF(OR(D137="",D137="keine",E137=""),"",IF(D137="Wie Nbedarf",VLOOKUP('N-Bedarf SK'!D135,PSollSK,3,FALSE)*E137, VLOOKUP(D137,PSollSK,3,FALSE)*E137)))</f>
        <v/>
      </c>
      <c r="G137" s="50" t="str">
        <f>IF(OR(D137="",D137="keine",E137=""),"",IF(D137="Wie Nbedarf",VLOOKUP('N-Bedarf SK'!D135,PSollSK,4,FALSE)*E137, VLOOKUP(D137,PSollSK,4,FALSE)*E137))</f>
        <v/>
      </c>
      <c r="H137" s="88"/>
      <c r="I137" s="49"/>
      <c r="J137" s="50" t="str">
        <f t="shared" si="4"/>
        <v/>
      </c>
      <c r="K137" s="50" t="str">
        <f t="shared" si="6"/>
        <v/>
      </c>
      <c r="L137" s="88"/>
      <c r="M137" s="49"/>
      <c r="N137" s="50" t="str">
        <f t="shared" si="5"/>
        <v/>
      </c>
      <c r="O137" s="50" t="str">
        <f t="shared" si="7"/>
        <v/>
      </c>
      <c r="P137" s="51"/>
      <c r="Q137" s="78" t="s">
        <v>261</v>
      </c>
      <c r="R137" s="49"/>
      <c r="S137" s="32" t="str">
        <f>IF(R137="","C",INDEX(Gehaltsklassen!A$11:A$15,MATCH(R137,Gehaltsklassen!D$11:D$15,1),1))</f>
        <v>C</v>
      </c>
      <c r="T137" s="49"/>
      <c r="U137" s="32" t="str">
        <f>IF(T137="","C",IF(T137="","C",IF(Q137="I",INDEX(Gehaltsklassen!A$11:A$15,MATCH(T137,Gehaltsklassen!C$11:C$15,1),1),IF(Q137="II",INDEX(Gehaltsklassen!A$11:A$15,MATCH(T137,Gehaltsklassen!D$11:D$15,1),1),IF(Q137="III",INDEX(Gehaltsklassen!A$11:A$15,MATCH(T137,Gehaltsklassen!E$11:E$15,1),1),"Falsche Bodenart")))))</f>
        <v>C</v>
      </c>
      <c r="V137" s="52" t="str">
        <f>IF(OR(C137=""),"",SUM(F137,J137,N137)*VLOOKUP(S137,Gehaltsklassen!$B$34:$D$38,2,FALSE))</f>
        <v/>
      </c>
      <c r="W137" s="52" t="str">
        <f>IF(OR(C137=""),"",SUM(F137,J137,N137)*VLOOKUP(S137,Gehaltsklassen!$B$34:$D$38,2,FALSE)*C137)</f>
        <v/>
      </c>
      <c r="X137" s="52" t="str">
        <f>IF(OR(C137=""),"",SUM(F137,J137,N137)*VLOOKUP(S137,Gehaltsklassen!$B$34:$D$38,3,FALSE))</f>
        <v/>
      </c>
      <c r="Y137" s="52" t="str">
        <f>IF(OR(C137=""),"",SUM(F137,J137,N137)*VLOOKUP(S137,Gehaltsklassen!$B$34:$D$38,3,FALSE)*C137)</f>
        <v/>
      </c>
      <c r="Z137" s="54" t="str">
        <f>IF(OR(D137=""),"",(SUM(G137,K137,O137)*VLOOKUP(U137,Gehaltsklassen!$B$34:$D$38,2,FALSE)))</f>
        <v/>
      </c>
      <c r="AA137" s="54" t="str">
        <f>IF(OR(D137=""),"",(SUM(G137,K137,O137)*VLOOKUP(U137,Gehaltsklassen!$B$34:$D$38,2,FALSE))*C137)</f>
        <v/>
      </c>
      <c r="AB137" s="53" t="str">
        <f>IF(OR(C137=""),"",(SUM(G137,K137,O137)*VLOOKUP(U137,Gehaltsklassen!$B$34:$D$38,3,FALSE)))</f>
        <v/>
      </c>
      <c r="AC137" s="53" t="str">
        <f>IF(OR(C137=""),"",(SUM(G137,K137,O137)*VLOOKUP(U137,Gehaltsklassen!$B$34:$D$38,3,FALSE))*C137)</f>
        <v/>
      </c>
    </row>
    <row r="138" spans="1:29" ht="31.9" customHeight="1" x14ac:dyDescent="0.2">
      <c r="A138" s="74" t="str">
        <f>IF(C138="","",MAX($A$11:A137)+1)</f>
        <v/>
      </c>
      <c r="B138" s="75" t="str">
        <f>IF('N-Bedarf SK'!B136="","",'N-Bedarf SK'!B136)</f>
        <v/>
      </c>
      <c r="C138" s="49" t="str">
        <f>IF('N-Bedarf SK'!C136="","",'N-Bedarf SK'!C136)</f>
        <v/>
      </c>
      <c r="D138" s="88" t="str">
        <f>IF('N-Bedarf SK'!D136="","",'N-Bedarf SK'!D136)</f>
        <v/>
      </c>
      <c r="E138" s="49" t="str">
        <f>IF('N-Bedarf SK'!G136="","",'N-Bedarf SK'!G136)</f>
        <v/>
      </c>
      <c r="F138" s="50" t="str">
        <f>IF(OR(D138="Spargel 2. Standjahr",D138="Spargel 1. Standjahr"),78,IF(OR(D138="",D138="keine",E138=""),"",IF(D138="Wie Nbedarf",VLOOKUP('N-Bedarf SK'!D136,PSollSK,3,FALSE)*E138, VLOOKUP(D138,PSollSK,3,FALSE)*E138)))</f>
        <v/>
      </c>
      <c r="G138" s="50" t="str">
        <f>IF(OR(D138="",D138="keine",E138=""),"",IF(D138="Wie Nbedarf",VLOOKUP('N-Bedarf SK'!D136,PSollSK,4,FALSE)*E138, VLOOKUP(D138,PSollSK,4,FALSE)*E138))</f>
        <v/>
      </c>
      <c r="H138" s="88"/>
      <c r="I138" s="49"/>
      <c r="J138" s="50" t="str">
        <f t="shared" ref="J138:J201" si="8">IF(OR(H138="",H138="keine",I138=""),"",VLOOKUP(H138,PSollSK,3,FALSE)*I138)</f>
        <v/>
      </c>
      <c r="K138" s="50" t="str">
        <f t="shared" si="6"/>
        <v/>
      </c>
      <c r="L138" s="88"/>
      <c r="M138" s="49"/>
      <c r="N138" s="50" t="str">
        <f t="shared" ref="N138:N201" si="9">IF(OR(L138="",L138="keine",M138=""),"",VLOOKUP(L138,PSollSK,3,FALSE)*M138)</f>
        <v/>
      </c>
      <c r="O138" s="50" t="str">
        <f t="shared" si="7"/>
        <v/>
      </c>
      <c r="P138" s="51"/>
      <c r="Q138" s="78" t="s">
        <v>261</v>
      </c>
      <c r="R138" s="49"/>
      <c r="S138" s="32" t="str">
        <f>IF(R138="","C",INDEX(Gehaltsklassen!A$11:A$15,MATCH(R138,Gehaltsklassen!D$11:D$15,1),1))</f>
        <v>C</v>
      </c>
      <c r="T138" s="49"/>
      <c r="U138" s="32" t="str">
        <f>IF(T138="","C",IF(T138="","C",IF(Q138="I",INDEX(Gehaltsklassen!A$11:A$15,MATCH(T138,Gehaltsklassen!C$11:C$15,1),1),IF(Q138="II",INDEX(Gehaltsklassen!A$11:A$15,MATCH(T138,Gehaltsklassen!D$11:D$15,1),1),IF(Q138="III",INDEX(Gehaltsklassen!A$11:A$15,MATCH(T138,Gehaltsklassen!E$11:E$15,1),1),"Falsche Bodenart")))))</f>
        <v>C</v>
      </c>
      <c r="V138" s="52" t="str">
        <f>IF(OR(C138=""),"",SUM(F138,J138,N138)*VLOOKUP(S138,Gehaltsklassen!$B$34:$D$38,2,FALSE))</f>
        <v/>
      </c>
      <c r="W138" s="52" t="str">
        <f>IF(OR(C138=""),"",SUM(F138,J138,N138)*VLOOKUP(S138,Gehaltsklassen!$B$34:$D$38,2,FALSE)*C138)</f>
        <v/>
      </c>
      <c r="X138" s="52" t="str">
        <f>IF(OR(C138=""),"",SUM(F138,J138,N138)*VLOOKUP(S138,Gehaltsklassen!$B$34:$D$38,3,FALSE))</f>
        <v/>
      </c>
      <c r="Y138" s="52" t="str">
        <f>IF(OR(C138=""),"",SUM(F138,J138,N138)*VLOOKUP(S138,Gehaltsklassen!$B$34:$D$38,3,FALSE)*C138)</f>
        <v/>
      </c>
      <c r="Z138" s="54" t="str">
        <f>IF(OR(D138=""),"",(SUM(G138,K138,O138)*VLOOKUP(U138,Gehaltsklassen!$B$34:$D$38,2,FALSE)))</f>
        <v/>
      </c>
      <c r="AA138" s="54" t="str">
        <f>IF(OR(D138=""),"",(SUM(G138,K138,O138)*VLOOKUP(U138,Gehaltsklassen!$B$34:$D$38,2,FALSE))*C138)</f>
        <v/>
      </c>
      <c r="AB138" s="53" t="str">
        <f>IF(OR(C138=""),"",(SUM(G138,K138,O138)*VLOOKUP(U138,Gehaltsklassen!$B$34:$D$38,3,FALSE)))</f>
        <v/>
      </c>
      <c r="AC138" s="53" t="str">
        <f>IF(OR(C138=""),"",(SUM(G138,K138,O138)*VLOOKUP(U138,Gehaltsklassen!$B$34:$D$38,3,FALSE))*C138)</f>
        <v/>
      </c>
    </row>
    <row r="139" spans="1:29" ht="31.9" customHeight="1" x14ac:dyDescent="0.2">
      <c r="A139" s="74" t="str">
        <f>IF(C139="","",MAX($A$11:A138)+1)</f>
        <v/>
      </c>
      <c r="B139" s="75" t="str">
        <f>IF('N-Bedarf SK'!B137="","",'N-Bedarf SK'!B137)</f>
        <v/>
      </c>
      <c r="C139" s="49" t="str">
        <f>IF('N-Bedarf SK'!C137="","",'N-Bedarf SK'!C137)</f>
        <v/>
      </c>
      <c r="D139" s="88" t="str">
        <f>IF('N-Bedarf SK'!D137="","",'N-Bedarf SK'!D137)</f>
        <v/>
      </c>
      <c r="E139" s="49" t="str">
        <f>IF('N-Bedarf SK'!G137="","",'N-Bedarf SK'!G137)</f>
        <v/>
      </c>
      <c r="F139" s="50" t="str">
        <f>IF(OR(D139="Spargel 2. Standjahr",D139="Spargel 1. Standjahr"),78,IF(OR(D139="",D139="keine",E139=""),"",IF(D139="Wie Nbedarf",VLOOKUP('N-Bedarf SK'!D137,PSollSK,3,FALSE)*E139, VLOOKUP(D139,PSollSK,3,FALSE)*E139)))</f>
        <v/>
      </c>
      <c r="G139" s="50" t="str">
        <f>IF(OR(D139="",D139="keine",E139=""),"",IF(D139="Wie Nbedarf",VLOOKUP('N-Bedarf SK'!D137,PSollSK,4,FALSE)*E139, VLOOKUP(D139,PSollSK,4,FALSE)*E139))</f>
        <v/>
      </c>
      <c r="H139" s="88"/>
      <c r="I139" s="49"/>
      <c r="J139" s="50" t="str">
        <f t="shared" si="8"/>
        <v/>
      </c>
      <c r="K139" s="50" t="str">
        <f t="shared" ref="K139:K202" si="10">IF(OR(H139="",H139="keine",I139=""),"",VLOOKUP(H139,PSollSK,4,FALSE)*I139)</f>
        <v/>
      </c>
      <c r="L139" s="88"/>
      <c r="M139" s="49"/>
      <c r="N139" s="50" t="str">
        <f t="shared" si="9"/>
        <v/>
      </c>
      <c r="O139" s="50" t="str">
        <f t="shared" ref="O139:O202" si="11">IF(OR(L139="",L139="keine",M139=""),"",VLOOKUP(L139,PSollSK,4,FALSE)*M139)</f>
        <v/>
      </c>
      <c r="P139" s="51"/>
      <c r="Q139" s="78" t="s">
        <v>261</v>
      </c>
      <c r="R139" s="49"/>
      <c r="S139" s="32" t="str">
        <f>IF(R139="","C",INDEX(Gehaltsklassen!A$11:A$15,MATCH(R139,Gehaltsklassen!D$11:D$15,1),1))</f>
        <v>C</v>
      </c>
      <c r="T139" s="49"/>
      <c r="U139" s="32" t="str">
        <f>IF(T139="","C",IF(T139="","C",IF(Q139="I",INDEX(Gehaltsklassen!A$11:A$15,MATCH(T139,Gehaltsklassen!C$11:C$15,1),1),IF(Q139="II",INDEX(Gehaltsklassen!A$11:A$15,MATCH(T139,Gehaltsklassen!D$11:D$15,1),1),IF(Q139="III",INDEX(Gehaltsklassen!A$11:A$15,MATCH(T139,Gehaltsklassen!E$11:E$15,1),1),"Falsche Bodenart")))))</f>
        <v>C</v>
      </c>
      <c r="V139" s="52" t="str">
        <f>IF(OR(C139=""),"",SUM(F139,J139,N139)*VLOOKUP(S139,Gehaltsklassen!$B$34:$D$38,2,FALSE))</f>
        <v/>
      </c>
      <c r="W139" s="52" t="str">
        <f>IF(OR(C139=""),"",SUM(F139,J139,N139)*VLOOKUP(S139,Gehaltsklassen!$B$34:$D$38,2,FALSE)*C139)</f>
        <v/>
      </c>
      <c r="X139" s="52" t="str">
        <f>IF(OR(C139=""),"",SUM(F139,J139,N139)*VLOOKUP(S139,Gehaltsklassen!$B$34:$D$38,3,FALSE))</f>
        <v/>
      </c>
      <c r="Y139" s="52" t="str">
        <f>IF(OR(C139=""),"",SUM(F139,J139,N139)*VLOOKUP(S139,Gehaltsklassen!$B$34:$D$38,3,FALSE)*C139)</f>
        <v/>
      </c>
      <c r="Z139" s="54" t="str">
        <f>IF(OR(D139=""),"",(SUM(G139,K139,O139)*VLOOKUP(U139,Gehaltsklassen!$B$34:$D$38,2,FALSE)))</f>
        <v/>
      </c>
      <c r="AA139" s="54" t="str">
        <f>IF(OR(D139=""),"",(SUM(G139,K139,O139)*VLOOKUP(U139,Gehaltsklassen!$B$34:$D$38,2,FALSE))*C139)</f>
        <v/>
      </c>
      <c r="AB139" s="53" t="str">
        <f>IF(OR(C139=""),"",(SUM(G139,K139,O139)*VLOOKUP(U139,Gehaltsklassen!$B$34:$D$38,3,FALSE)))</f>
        <v/>
      </c>
      <c r="AC139" s="53" t="str">
        <f>IF(OR(C139=""),"",(SUM(G139,K139,O139)*VLOOKUP(U139,Gehaltsklassen!$B$34:$D$38,3,FALSE))*C139)</f>
        <v/>
      </c>
    </row>
    <row r="140" spans="1:29" ht="31.9" customHeight="1" x14ac:dyDescent="0.2">
      <c r="A140" s="74" t="str">
        <f>IF(C140="","",MAX($A$11:A139)+1)</f>
        <v/>
      </c>
      <c r="B140" s="75" t="str">
        <f>IF('N-Bedarf SK'!B138="","",'N-Bedarf SK'!B138)</f>
        <v/>
      </c>
      <c r="C140" s="49" t="str">
        <f>IF('N-Bedarf SK'!C138="","",'N-Bedarf SK'!C138)</f>
        <v/>
      </c>
      <c r="D140" s="88" t="str">
        <f>IF('N-Bedarf SK'!D138="","",'N-Bedarf SK'!D138)</f>
        <v/>
      </c>
      <c r="E140" s="49" t="str">
        <f>IF('N-Bedarf SK'!G138="","",'N-Bedarf SK'!G138)</f>
        <v/>
      </c>
      <c r="F140" s="50" t="str">
        <f>IF(OR(D140="Spargel 2. Standjahr",D140="Spargel 1. Standjahr"),78,IF(OR(D140="",D140="keine",E140=""),"",IF(D140="Wie Nbedarf",VLOOKUP('N-Bedarf SK'!D138,PSollSK,3,FALSE)*E140, VLOOKUP(D140,PSollSK,3,FALSE)*E140)))</f>
        <v/>
      </c>
      <c r="G140" s="50" t="str">
        <f>IF(OR(D140="",D140="keine",E140=""),"",IF(D140="Wie Nbedarf",VLOOKUP('N-Bedarf SK'!D138,PSollSK,4,FALSE)*E140, VLOOKUP(D140,PSollSK,4,FALSE)*E140))</f>
        <v/>
      </c>
      <c r="H140" s="88"/>
      <c r="I140" s="49"/>
      <c r="J140" s="50" t="str">
        <f t="shared" si="8"/>
        <v/>
      </c>
      <c r="K140" s="50" t="str">
        <f t="shared" si="10"/>
        <v/>
      </c>
      <c r="L140" s="88"/>
      <c r="M140" s="49"/>
      <c r="N140" s="50" t="str">
        <f t="shared" si="9"/>
        <v/>
      </c>
      <c r="O140" s="50" t="str">
        <f t="shared" si="11"/>
        <v/>
      </c>
      <c r="P140" s="51"/>
      <c r="Q140" s="78" t="s">
        <v>261</v>
      </c>
      <c r="R140" s="49"/>
      <c r="S140" s="32" t="str">
        <f>IF(R140="","C",INDEX(Gehaltsklassen!A$11:A$15,MATCH(R140,Gehaltsklassen!D$11:D$15,1),1))</f>
        <v>C</v>
      </c>
      <c r="T140" s="49"/>
      <c r="U140" s="32" t="str">
        <f>IF(T140="","C",IF(T140="","C",IF(Q140="I",INDEX(Gehaltsklassen!A$11:A$15,MATCH(T140,Gehaltsklassen!C$11:C$15,1),1),IF(Q140="II",INDEX(Gehaltsklassen!A$11:A$15,MATCH(T140,Gehaltsklassen!D$11:D$15,1),1),IF(Q140="III",INDEX(Gehaltsklassen!A$11:A$15,MATCH(T140,Gehaltsklassen!E$11:E$15,1),1),"Falsche Bodenart")))))</f>
        <v>C</v>
      </c>
      <c r="V140" s="52" t="str">
        <f>IF(OR(C140=""),"",SUM(F140,J140,N140)*VLOOKUP(S140,Gehaltsklassen!$B$34:$D$38,2,FALSE))</f>
        <v/>
      </c>
      <c r="W140" s="52" t="str">
        <f>IF(OR(C140=""),"",SUM(F140,J140,N140)*VLOOKUP(S140,Gehaltsklassen!$B$34:$D$38,2,FALSE)*C140)</f>
        <v/>
      </c>
      <c r="X140" s="52" t="str">
        <f>IF(OR(C140=""),"",SUM(F140,J140,N140)*VLOOKUP(S140,Gehaltsklassen!$B$34:$D$38,3,FALSE))</f>
        <v/>
      </c>
      <c r="Y140" s="52" t="str">
        <f>IF(OR(C140=""),"",SUM(F140,J140,N140)*VLOOKUP(S140,Gehaltsklassen!$B$34:$D$38,3,FALSE)*C140)</f>
        <v/>
      </c>
      <c r="Z140" s="54" t="str">
        <f>IF(OR(D140=""),"",(SUM(G140,K140,O140)*VLOOKUP(U140,Gehaltsklassen!$B$34:$D$38,2,FALSE)))</f>
        <v/>
      </c>
      <c r="AA140" s="54" t="str">
        <f>IF(OR(D140=""),"",(SUM(G140,K140,O140)*VLOOKUP(U140,Gehaltsklassen!$B$34:$D$38,2,FALSE))*C140)</f>
        <v/>
      </c>
      <c r="AB140" s="53" t="str">
        <f>IF(OR(C140=""),"",(SUM(G140,K140,O140)*VLOOKUP(U140,Gehaltsklassen!$B$34:$D$38,3,FALSE)))</f>
        <v/>
      </c>
      <c r="AC140" s="53" t="str">
        <f>IF(OR(C140=""),"",(SUM(G140,K140,O140)*VLOOKUP(U140,Gehaltsklassen!$B$34:$D$38,3,FALSE))*C140)</f>
        <v/>
      </c>
    </row>
    <row r="141" spans="1:29" ht="31.9" customHeight="1" x14ac:dyDescent="0.2">
      <c r="A141" s="74" t="str">
        <f>IF(C141="","",MAX($A$11:A140)+1)</f>
        <v/>
      </c>
      <c r="B141" s="75" t="str">
        <f>IF('N-Bedarf SK'!B139="","",'N-Bedarf SK'!B139)</f>
        <v/>
      </c>
      <c r="C141" s="49" t="str">
        <f>IF('N-Bedarf SK'!C139="","",'N-Bedarf SK'!C139)</f>
        <v/>
      </c>
      <c r="D141" s="88" t="str">
        <f>IF('N-Bedarf SK'!D139="","",'N-Bedarf SK'!D139)</f>
        <v/>
      </c>
      <c r="E141" s="49" t="str">
        <f>IF('N-Bedarf SK'!G139="","",'N-Bedarf SK'!G139)</f>
        <v/>
      </c>
      <c r="F141" s="50" t="str">
        <f>IF(OR(D141="Spargel 2. Standjahr",D141="Spargel 1. Standjahr"),78,IF(OR(D141="",D141="keine",E141=""),"",IF(D141="Wie Nbedarf",VLOOKUP('N-Bedarf SK'!D139,PSollSK,3,FALSE)*E141, VLOOKUP(D141,PSollSK,3,FALSE)*E141)))</f>
        <v/>
      </c>
      <c r="G141" s="50" t="str">
        <f>IF(OR(D141="",D141="keine",E141=""),"",IF(D141="Wie Nbedarf",VLOOKUP('N-Bedarf SK'!D139,PSollSK,4,FALSE)*E141, VLOOKUP(D141,PSollSK,4,FALSE)*E141))</f>
        <v/>
      </c>
      <c r="H141" s="88"/>
      <c r="I141" s="49"/>
      <c r="J141" s="50" t="str">
        <f t="shared" si="8"/>
        <v/>
      </c>
      <c r="K141" s="50" t="str">
        <f t="shared" si="10"/>
        <v/>
      </c>
      <c r="L141" s="88"/>
      <c r="M141" s="49"/>
      <c r="N141" s="50" t="str">
        <f t="shared" si="9"/>
        <v/>
      </c>
      <c r="O141" s="50" t="str">
        <f t="shared" si="11"/>
        <v/>
      </c>
      <c r="P141" s="51"/>
      <c r="Q141" s="78" t="s">
        <v>261</v>
      </c>
      <c r="R141" s="49"/>
      <c r="S141" s="32" t="str">
        <f>IF(R141="","C",INDEX(Gehaltsklassen!A$11:A$15,MATCH(R141,Gehaltsklassen!D$11:D$15,1),1))</f>
        <v>C</v>
      </c>
      <c r="T141" s="49"/>
      <c r="U141" s="32" t="str">
        <f>IF(T141="","C",IF(T141="","C",IF(Q141="I",INDEX(Gehaltsklassen!A$11:A$15,MATCH(T141,Gehaltsklassen!C$11:C$15,1),1),IF(Q141="II",INDEX(Gehaltsklassen!A$11:A$15,MATCH(T141,Gehaltsklassen!D$11:D$15,1),1),IF(Q141="III",INDEX(Gehaltsklassen!A$11:A$15,MATCH(T141,Gehaltsklassen!E$11:E$15,1),1),"Falsche Bodenart")))))</f>
        <v>C</v>
      </c>
      <c r="V141" s="52" t="str">
        <f>IF(OR(C141=""),"",SUM(F141,J141,N141)*VLOOKUP(S141,Gehaltsklassen!$B$34:$D$38,2,FALSE))</f>
        <v/>
      </c>
      <c r="W141" s="52" t="str">
        <f>IF(OR(C141=""),"",SUM(F141,J141,N141)*VLOOKUP(S141,Gehaltsklassen!$B$34:$D$38,2,FALSE)*C141)</f>
        <v/>
      </c>
      <c r="X141" s="52" t="str">
        <f>IF(OR(C141=""),"",SUM(F141,J141,N141)*VLOOKUP(S141,Gehaltsklassen!$B$34:$D$38,3,FALSE))</f>
        <v/>
      </c>
      <c r="Y141" s="52" t="str">
        <f>IF(OR(C141=""),"",SUM(F141,J141,N141)*VLOOKUP(S141,Gehaltsklassen!$B$34:$D$38,3,FALSE)*C141)</f>
        <v/>
      </c>
      <c r="Z141" s="54" t="str">
        <f>IF(OR(D141=""),"",(SUM(G141,K141,O141)*VLOOKUP(U141,Gehaltsklassen!$B$34:$D$38,2,FALSE)))</f>
        <v/>
      </c>
      <c r="AA141" s="54" t="str">
        <f>IF(OR(D141=""),"",(SUM(G141,K141,O141)*VLOOKUP(U141,Gehaltsklassen!$B$34:$D$38,2,FALSE))*C141)</f>
        <v/>
      </c>
      <c r="AB141" s="53" t="str">
        <f>IF(OR(C141=""),"",(SUM(G141,K141,O141)*VLOOKUP(U141,Gehaltsklassen!$B$34:$D$38,3,FALSE)))</f>
        <v/>
      </c>
      <c r="AC141" s="53" t="str">
        <f>IF(OR(C141=""),"",(SUM(G141,K141,O141)*VLOOKUP(U141,Gehaltsklassen!$B$34:$D$38,3,FALSE))*C141)</f>
        <v/>
      </c>
    </row>
    <row r="142" spans="1:29" ht="31.9" customHeight="1" x14ac:dyDescent="0.2">
      <c r="A142" s="74" t="str">
        <f>IF(C142="","",MAX($A$11:A141)+1)</f>
        <v/>
      </c>
      <c r="B142" s="75" t="str">
        <f>IF('N-Bedarf SK'!B140="","",'N-Bedarf SK'!B140)</f>
        <v/>
      </c>
      <c r="C142" s="49" t="str">
        <f>IF('N-Bedarf SK'!C140="","",'N-Bedarf SK'!C140)</f>
        <v/>
      </c>
      <c r="D142" s="88" t="str">
        <f>IF('N-Bedarf SK'!D140="","",'N-Bedarf SK'!D140)</f>
        <v/>
      </c>
      <c r="E142" s="49" t="str">
        <f>IF('N-Bedarf SK'!G140="","",'N-Bedarf SK'!G140)</f>
        <v/>
      </c>
      <c r="F142" s="50" t="str">
        <f>IF(OR(D142="Spargel 2. Standjahr",D142="Spargel 1. Standjahr"),78,IF(OR(D142="",D142="keine",E142=""),"",IF(D142="Wie Nbedarf",VLOOKUP('N-Bedarf SK'!D140,PSollSK,3,FALSE)*E142, VLOOKUP(D142,PSollSK,3,FALSE)*E142)))</f>
        <v/>
      </c>
      <c r="G142" s="50" t="str">
        <f>IF(OR(D142="",D142="keine",E142=""),"",IF(D142="Wie Nbedarf",VLOOKUP('N-Bedarf SK'!D140,PSollSK,4,FALSE)*E142, VLOOKUP(D142,PSollSK,4,FALSE)*E142))</f>
        <v/>
      </c>
      <c r="H142" s="88"/>
      <c r="I142" s="49"/>
      <c r="J142" s="50" t="str">
        <f t="shared" si="8"/>
        <v/>
      </c>
      <c r="K142" s="50" t="str">
        <f t="shared" si="10"/>
        <v/>
      </c>
      <c r="L142" s="88"/>
      <c r="M142" s="49"/>
      <c r="N142" s="50" t="str">
        <f t="shared" si="9"/>
        <v/>
      </c>
      <c r="O142" s="50" t="str">
        <f t="shared" si="11"/>
        <v/>
      </c>
      <c r="P142" s="51"/>
      <c r="Q142" s="78" t="s">
        <v>261</v>
      </c>
      <c r="R142" s="49"/>
      <c r="S142" s="32" t="str">
        <f>IF(R142="","C",INDEX(Gehaltsklassen!A$11:A$15,MATCH(R142,Gehaltsklassen!D$11:D$15,1),1))</f>
        <v>C</v>
      </c>
      <c r="T142" s="49"/>
      <c r="U142" s="32" t="str">
        <f>IF(T142="","C",IF(T142="","C",IF(Q142="I",INDEX(Gehaltsklassen!A$11:A$15,MATCH(T142,Gehaltsklassen!C$11:C$15,1),1),IF(Q142="II",INDEX(Gehaltsklassen!A$11:A$15,MATCH(T142,Gehaltsklassen!D$11:D$15,1),1),IF(Q142="III",INDEX(Gehaltsklassen!A$11:A$15,MATCH(T142,Gehaltsklassen!E$11:E$15,1),1),"Falsche Bodenart")))))</f>
        <v>C</v>
      </c>
      <c r="V142" s="52" t="str">
        <f>IF(OR(C142=""),"",SUM(F142,J142,N142)*VLOOKUP(S142,Gehaltsklassen!$B$34:$D$38,2,FALSE))</f>
        <v/>
      </c>
      <c r="W142" s="52" t="str">
        <f>IF(OR(C142=""),"",SUM(F142,J142,N142)*VLOOKUP(S142,Gehaltsklassen!$B$34:$D$38,2,FALSE)*C142)</f>
        <v/>
      </c>
      <c r="X142" s="52" t="str">
        <f>IF(OR(C142=""),"",SUM(F142,J142,N142)*VLOOKUP(S142,Gehaltsklassen!$B$34:$D$38,3,FALSE))</f>
        <v/>
      </c>
      <c r="Y142" s="52" t="str">
        <f>IF(OR(C142=""),"",SUM(F142,J142,N142)*VLOOKUP(S142,Gehaltsklassen!$B$34:$D$38,3,FALSE)*C142)</f>
        <v/>
      </c>
      <c r="Z142" s="54" t="str">
        <f>IF(OR(D142=""),"",(SUM(G142,K142,O142)*VLOOKUP(U142,Gehaltsklassen!$B$34:$D$38,2,FALSE)))</f>
        <v/>
      </c>
      <c r="AA142" s="54" t="str">
        <f>IF(OR(D142=""),"",(SUM(G142,K142,O142)*VLOOKUP(U142,Gehaltsklassen!$B$34:$D$38,2,FALSE))*C142)</f>
        <v/>
      </c>
      <c r="AB142" s="53" t="str">
        <f>IF(OR(C142=""),"",(SUM(G142,K142,O142)*VLOOKUP(U142,Gehaltsklassen!$B$34:$D$38,3,FALSE)))</f>
        <v/>
      </c>
      <c r="AC142" s="53" t="str">
        <f>IF(OR(C142=""),"",(SUM(G142,K142,O142)*VLOOKUP(U142,Gehaltsklassen!$B$34:$D$38,3,FALSE))*C142)</f>
        <v/>
      </c>
    </row>
    <row r="143" spans="1:29" ht="31.9" customHeight="1" x14ac:dyDescent="0.2">
      <c r="A143" s="74" t="str">
        <f>IF(C143="","",MAX($A$11:A142)+1)</f>
        <v/>
      </c>
      <c r="B143" s="75" t="str">
        <f>IF('N-Bedarf SK'!B141="","",'N-Bedarf SK'!B141)</f>
        <v/>
      </c>
      <c r="C143" s="49" t="str">
        <f>IF('N-Bedarf SK'!C141="","",'N-Bedarf SK'!C141)</f>
        <v/>
      </c>
      <c r="D143" s="88" t="str">
        <f>IF('N-Bedarf SK'!D141="","",'N-Bedarf SK'!D141)</f>
        <v/>
      </c>
      <c r="E143" s="49" t="str">
        <f>IF('N-Bedarf SK'!G141="","",'N-Bedarf SK'!G141)</f>
        <v/>
      </c>
      <c r="F143" s="50" t="str">
        <f>IF(OR(D143="Spargel 2. Standjahr",D143="Spargel 1. Standjahr"),78,IF(OR(D143="",D143="keine",E143=""),"",IF(D143="Wie Nbedarf",VLOOKUP('N-Bedarf SK'!D141,PSollSK,3,FALSE)*E143, VLOOKUP(D143,PSollSK,3,FALSE)*E143)))</f>
        <v/>
      </c>
      <c r="G143" s="50" t="str">
        <f>IF(OR(D143="",D143="keine",E143=""),"",IF(D143="Wie Nbedarf",VLOOKUP('N-Bedarf SK'!D141,PSollSK,4,FALSE)*E143, VLOOKUP(D143,PSollSK,4,FALSE)*E143))</f>
        <v/>
      </c>
      <c r="H143" s="88"/>
      <c r="I143" s="49"/>
      <c r="J143" s="50" t="str">
        <f t="shared" si="8"/>
        <v/>
      </c>
      <c r="K143" s="50" t="str">
        <f t="shared" si="10"/>
        <v/>
      </c>
      <c r="L143" s="88"/>
      <c r="M143" s="49"/>
      <c r="N143" s="50" t="str">
        <f t="shared" si="9"/>
        <v/>
      </c>
      <c r="O143" s="50" t="str">
        <f t="shared" si="11"/>
        <v/>
      </c>
      <c r="P143" s="51"/>
      <c r="Q143" s="78" t="s">
        <v>261</v>
      </c>
      <c r="R143" s="49"/>
      <c r="S143" s="32" t="str">
        <f>IF(R143="","C",INDEX(Gehaltsklassen!A$11:A$15,MATCH(R143,Gehaltsklassen!D$11:D$15,1),1))</f>
        <v>C</v>
      </c>
      <c r="T143" s="49"/>
      <c r="U143" s="32" t="str">
        <f>IF(T143="","C",IF(T143="","C",IF(Q143="I",INDEX(Gehaltsklassen!A$11:A$15,MATCH(T143,Gehaltsklassen!C$11:C$15,1),1),IF(Q143="II",INDEX(Gehaltsklassen!A$11:A$15,MATCH(T143,Gehaltsklassen!D$11:D$15,1),1),IF(Q143="III",INDEX(Gehaltsklassen!A$11:A$15,MATCH(T143,Gehaltsklassen!E$11:E$15,1),1),"Falsche Bodenart")))))</f>
        <v>C</v>
      </c>
      <c r="V143" s="52" t="str">
        <f>IF(OR(C143=""),"",SUM(F143,J143,N143)*VLOOKUP(S143,Gehaltsklassen!$B$34:$D$38,2,FALSE))</f>
        <v/>
      </c>
      <c r="W143" s="52" t="str">
        <f>IF(OR(C143=""),"",SUM(F143,J143,N143)*VLOOKUP(S143,Gehaltsklassen!$B$34:$D$38,2,FALSE)*C143)</f>
        <v/>
      </c>
      <c r="X143" s="52" t="str">
        <f>IF(OR(C143=""),"",SUM(F143,J143,N143)*VLOOKUP(S143,Gehaltsklassen!$B$34:$D$38,3,FALSE))</f>
        <v/>
      </c>
      <c r="Y143" s="52" t="str">
        <f>IF(OR(C143=""),"",SUM(F143,J143,N143)*VLOOKUP(S143,Gehaltsklassen!$B$34:$D$38,3,FALSE)*C143)</f>
        <v/>
      </c>
      <c r="Z143" s="54" t="str">
        <f>IF(OR(D143=""),"",(SUM(G143,K143,O143)*VLOOKUP(U143,Gehaltsklassen!$B$34:$D$38,2,FALSE)))</f>
        <v/>
      </c>
      <c r="AA143" s="54" t="str">
        <f>IF(OR(D143=""),"",(SUM(G143,K143,O143)*VLOOKUP(U143,Gehaltsklassen!$B$34:$D$38,2,FALSE))*C143)</f>
        <v/>
      </c>
      <c r="AB143" s="53" t="str">
        <f>IF(OR(C143=""),"",(SUM(G143,K143,O143)*VLOOKUP(U143,Gehaltsklassen!$B$34:$D$38,3,FALSE)))</f>
        <v/>
      </c>
      <c r="AC143" s="53" t="str">
        <f>IF(OR(C143=""),"",(SUM(G143,K143,O143)*VLOOKUP(U143,Gehaltsklassen!$B$34:$D$38,3,FALSE))*C143)</f>
        <v/>
      </c>
    </row>
    <row r="144" spans="1:29" ht="31.9" customHeight="1" x14ac:dyDescent="0.2">
      <c r="A144" s="74" t="str">
        <f>IF(C144="","",MAX($A$11:A143)+1)</f>
        <v/>
      </c>
      <c r="B144" s="75" t="str">
        <f>IF('N-Bedarf SK'!B142="","",'N-Bedarf SK'!B142)</f>
        <v/>
      </c>
      <c r="C144" s="49" t="str">
        <f>IF('N-Bedarf SK'!C142="","",'N-Bedarf SK'!C142)</f>
        <v/>
      </c>
      <c r="D144" s="88" t="str">
        <f>IF('N-Bedarf SK'!D142="","",'N-Bedarf SK'!D142)</f>
        <v/>
      </c>
      <c r="E144" s="49" t="str">
        <f>IF('N-Bedarf SK'!G142="","",'N-Bedarf SK'!G142)</f>
        <v/>
      </c>
      <c r="F144" s="50" t="str">
        <f>IF(OR(D144="Spargel 2. Standjahr",D144="Spargel 1. Standjahr"),78,IF(OR(D144="",D144="keine",E144=""),"",IF(D144="Wie Nbedarf",VLOOKUP('N-Bedarf SK'!D142,PSollSK,3,FALSE)*E144, VLOOKUP(D144,PSollSK,3,FALSE)*E144)))</f>
        <v/>
      </c>
      <c r="G144" s="50" t="str">
        <f>IF(OR(D144="",D144="keine",E144=""),"",IF(D144="Wie Nbedarf",VLOOKUP('N-Bedarf SK'!D142,PSollSK,4,FALSE)*E144, VLOOKUP(D144,PSollSK,4,FALSE)*E144))</f>
        <v/>
      </c>
      <c r="H144" s="88"/>
      <c r="I144" s="49"/>
      <c r="J144" s="50" t="str">
        <f t="shared" si="8"/>
        <v/>
      </c>
      <c r="K144" s="50" t="str">
        <f t="shared" si="10"/>
        <v/>
      </c>
      <c r="L144" s="88"/>
      <c r="M144" s="49"/>
      <c r="N144" s="50" t="str">
        <f t="shared" si="9"/>
        <v/>
      </c>
      <c r="O144" s="50" t="str">
        <f t="shared" si="11"/>
        <v/>
      </c>
      <c r="P144" s="51"/>
      <c r="Q144" s="78" t="s">
        <v>261</v>
      </c>
      <c r="R144" s="49"/>
      <c r="S144" s="32" t="str">
        <f>IF(R144="","C",INDEX(Gehaltsklassen!A$11:A$15,MATCH(R144,Gehaltsklassen!D$11:D$15,1),1))</f>
        <v>C</v>
      </c>
      <c r="T144" s="49"/>
      <c r="U144" s="32" t="str">
        <f>IF(T144="","C",IF(T144="","C",IF(Q144="I",INDEX(Gehaltsklassen!A$11:A$15,MATCH(T144,Gehaltsklassen!C$11:C$15,1),1),IF(Q144="II",INDEX(Gehaltsklassen!A$11:A$15,MATCH(T144,Gehaltsklassen!D$11:D$15,1),1),IF(Q144="III",INDEX(Gehaltsklassen!A$11:A$15,MATCH(T144,Gehaltsklassen!E$11:E$15,1),1),"Falsche Bodenart")))))</f>
        <v>C</v>
      </c>
      <c r="V144" s="52" t="str">
        <f>IF(OR(C144=""),"",SUM(F144,J144,N144)*VLOOKUP(S144,Gehaltsklassen!$B$34:$D$38,2,FALSE))</f>
        <v/>
      </c>
      <c r="W144" s="52" t="str">
        <f>IF(OR(C144=""),"",SUM(F144,J144,N144)*VLOOKUP(S144,Gehaltsklassen!$B$34:$D$38,2,FALSE)*C144)</f>
        <v/>
      </c>
      <c r="X144" s="52" t="str">
        <f>IF(OR(C144=""),"",SUM(F144,J144,N144)*VLOOKUP(S144,Gehaltsklassen!$B$34:$D$38,3,FALSE))</f>
        <v/>
      </c>
      <c r="Y144" s="52" t="str">
        <f>IF(OR(C144=""),"",SUM(F144,J144,N144)*VLOOKUP(S144,Gehaltsklassen!$B$34:$D$38,3,FALSE)*C144)</f>
        <v/>
      </c>
      <c r="Z144" s="54" t="str">
        <f>IF(OR(D144=""),"",(SUM(G144,K144,O144)*VLOOKUP(U144,Gehaltsklassen!$B$34:$D$38,2,FALSE)))</f>
        <v/>
      </c>
      <c r="AA144" s="54" t="str">
        <f>IF(OR(D144=""),"",(SUM(G144,K144,O144)*VLOOKUP(U144,Gehaltsklassen!$B$34:$D$38,2,FALSE))*C144)</f>
        <v/>
      </c>
      <c r="AB144" s="53" t="str">
        <f>IF(OR(C144=""),"",(SUM(G144,K144,O144)*VLOOKUP(U144,Gehaltsklassen!$B$34:$D$38,3,FALSE)))</f>
        <v/>
      </c>
      <c r="AC144" s="53" t="str">
        <f>IF(OR(C144=""),"",(SUM(G144,K144,O144)*VLOOKUP(U144,Gehaltsklassen!$B$34:$D$38,3,FALSE))*C144)</f>
        <v/>
      </c>
    </row>
    <row r="145" spans="1:29" ht="31.9" customHeight="1" x14ac:dyDescent="0.2">
      <c r="A145" s="74" t="str">
        <f>IF(C145="","",MAX($A$11:A144)+1)</f>
        <v/>
      </c>
      <c r="B145" s="75" t="str">
        <f>IF('N-Bedarf SK'!B143="","",'N-Bedarf SK'!B143)</f>
        <v/>
      </c>
      <c r="C145" s="49" t="str">
        <f>IF('N-Bedarf SK'!C143="","",'N-Bedarf SK'!C143)</f>
        <v/>
      </c>
      <c r="D145" s="88" t="str">
        <f>IF('N-Bedarf SK'!D143="","",'N-Bedarf SK'!D143)</f>
        <v/>
      </c>
      <c r="E145" s="49" t="str">
        <f>IF('N-Bedarf SK'!G143="","",'N-Bedarf SK'!G143)</f>
        <v/>
      </c>
      <c r="F145" s="50" t="str">
        <f>IF(OR(D145="Spargel 2. Standjahr",D145="Spargel 1. Standjahr"),78,IF(OR(D145="",D145="keine",E145=""),"",IF(D145="Wie Nbedarf",VLOOKUP('N-Bedarf SK'!D143,PSollSK,3,FALSE)*E145, VLOOKUP(D145,PSollSK,3,FALSE)*E145)))</f>
        <v/>
      </c>
      <c r="G145" s="50" t="str">
        <f>IF(OR(D145="",D145="keine",E145=""),"",IF(D145="Wie Nbedarf",VLOOKUP('N-Bedarf SK'!D143,PSollSK,4,FALSE)*E145, VLOOKUP(D145,PSollSK,4,FALSE)*E145))</f>
        <v/>
      </c>
      <c r="H145" s="88"/>
      <c r="I145" s="49"/>
      <c r="J145" s="50" t="str">
        <f t="shared" si="8"/>
        <v/>
      </c>
      <c r="K145" s="50" t="str">
        <f t="shared" si="10"/>
        <v/>
      </c>
      <c r="L145" s="88"/>
      <c r="M145" s="49"/>
      <c r="N145" s="50" t="str">
        <f t="shared" si="9"/>
        <v/>
      </c>
      <c r="O145" s="50" t="str">
        <f t="shared" si="11"/>
        <v/>
      </c>
      <c r="P145" s="51"/>
      <c r="Q145" s="78" t="s">
        <v>261</v>
      </c>
      <c r="R145" s="49"/>
      <c r="S145" s="32" t="str">
        <f>IF(R145="","C",INDEX(Gehaltsklassen!A$11:A$15,MATCH(R145,Gehaltsklassen!D$11:D$15,1),1))</f>
        <v>C</v>
      </c>
      <c r="T145" s="49"/>
      <c r="U145" s="32" t="str">
        <f>IF(T145="","C",IF(T145="","C",IF(Q145="I",INDEX(Gehaltsklassen!A$11:A$15,MATCH(T145,Gehaltsklassen!C$11:C$15,1),1),IF(Q145="II",INDEX(Gehaltsklassen!A$11:A$15,MATCH(T145,Gehaltsklassen!D$11:D$15,1),1),IF(Q145="III",INDEX(Gehaltsklassen!A$11:A$15,MATCH(T145,Gehaltsklassen!E$11:E$15,1),1),"Falsche Bodenart")))))</f>
        <v>C</v>
      </c>
      <c r="V145" s="52" t="str">
        <f>IF(OR(C145=""),"",SUM(F145,J145,N145)*VLOOKUP(S145,Gehaltsklassen!$B$34:$D$38,2,FALSE))</f>
        <v/>
      </c>
      <c r="W145" s="52" t="str">
        <f>IF(OR(C145=""),"",SUM(F145,J145,N145)*VLOOKUP(S145,Gehaltsklassen!$B$34:$D$38,2,FALSE)*C145)</f>
        <v/>
      </c>
      <c r="X145" s="52" t="str">
        <f>IF(OR(C145=""),"",SUM(F145,J145,N145)*VLOOKUP(S145,Gehaltsklassen!$B$34:$D$38,3,FALSE))</f>
        <v/>
      </c>
      <c r="Y145" s="52" t="str">
        <f>IF(OR(C145=""),"",SUM(F145,J145,N145)*VLOOKUP(S145,Gehaltsklassen!$B$34:$D$38,3,FALSE)*C145)</f>
        <v/>
      </c>
      <c r="Z145" s="54" t="str">
        <f>IF(OR(D145=""),"",(SUM(G145,K145,O145)*VLOOKUP(U145,Gehaltsklassen!$B$34:$D$38,2,FALSE)))</f>
        <v/>
      </c>
      <c r="AA145" s="54" t="str">
        <f>IF(OR(D145=""),"",(SUM(G145,K145,O145)*VLOOKUP(U145,Gehaltsklassen!$B$34:$D$38,2,FALSE))*C145)</f>
        <v/>
      </c>
      <c r="AB145" s="53" t="str">
        <f>IF(OR(C145=""),"",(SUM(G145,K145,O145)*VLOOKUP(U145,Gehaltsklassen!$B$34:$D$38,3,FALSE)))</f>
        <v/>
      </c>
      <c r="AC145" s="53" t="str">
        <f>IF(OR(C145=""),"",(SUM(G145,K145,O145)*VLOOKUP(U145,Gehaltsklassen!$B$34:$D$38,3,FALSE))*C145)</f>
        <v/>
      </c>
    </row>
    <row r="146" spans="1:29" ht="31.9" customHeight="1" x14ac:dyDescent="0.2">
      <c r="A146" s="74" t="str">
        <f>IF(C146="","",MAX($A$11:A145)+1)</f>
        <v/>
      </c>
      <c r="B146" s="75" t="str">
        <f>IF('N-Bedarf SK'!B144="","",'N-Bedarf SK'!B144)</f>
        <v/>
      </c>
      <c r="C146" s="49" t="str">
        <f>IF('N-Bedarf SK'!C144="","",'N-Bedarf SK'!C144)</f>
        <v/>
      </c>
      <c r="D146" s="88" t="str">
        <f>IF('N-Bedarf SK'!D144="","",'N-Bedarf SK'!D144)</f>
        <v/>
      </c>
      <c r="E146" s="49" t="str">
        <f>IF('N-Bedarf SK'!G144="","",'N-Bedarf SK'!G144)</f>
        <v/>
      </c>
      <c r="F146" s="50" t="str">
        <f>IF(OR(D146="Spargel 2. Standjahr",D146="Spargel 1. Standjahr"),78,IF(OR(D146="",D146="keine",E146=""),"",IF(D146="Wie Nbedarf",VLOOKUP('N-Bedarf SK'!D144,PSollSK,3,FALSE)*E146, VLOOKUP(D146,PSollSK,3,FALSE)*E146)))</f>
        <v/>
      </c>
      <c r="G146" s="50" t="str">
        <f>IF(OR(D146="",D146="keine",E146=""),"",IF(D146="Wie Nbedarf",VLOOKUP('N-Bedarf SK'!D144,PSollSK,4,FALSE)*E146, VLOOKUP(D146,PSollSK,4,FALSE)*E146))</f>
        <v/>
      </c>
      <c r="H146" s="88"/>
      <c r="I146" s="49"/>
      <c r="J146" s="50" t="str">
        <f t="shared" si="8"/>
        <v/>
      </c>
      <c r="K146" s="50" t="str">
        <f t="shared" si="10"/>
        <v/>
      </c>
      <c r="L146" s="88"/>
      <c r="M146" s="49"/>
      <c r="N146" s="50" t="str">
        <f t="shared" si="9"/>
        <v/>
      </c>
      <c r="O146" s="50" t="str">
        <f t="shared" si="11"/>
        <v/>
      </c>
      <c r="P146" s="51"/>
      <c r="Q146" s="78" t="s">
        <v>261</v>
      </c>
      <c r="R146" s="49"/>
      <c r="S146" s="32" t="str">
        <f>IF(R146="","C",INDEX(Gehaltsklassen!A$11:A$15,MATCH(R146,Gehaltsklassen!D$11:D$15,1),1))</f>
        <v>C</v>
      </c>
      <c r="T146" s="49"/>
      <c r="U146" s="32" t="str">
        <f>IF(T146="","C",IF(T146="","C",IF(Q146="I",INDEX(Gehaltsklassen!A$11:A$15,MATCH(T146,Gehaltsklassen!C$11:C$15,1),1),IF(Q146="II",INDEX(Gehaltsklassen!A$11:A$15,MATCH(T146,Gehaltsklassen!D$11:D$15,1),1),IF(Q146="III",INDEX(Gehaltsklassen!A$11:A$15,MATCH(T146,Gehaltsklassen!E$11:E$15,1),1),"Falsche Bodenart")))))</f>
        <v>C</v>
      </c>
      <c r="V146" s="52" t="str">
        <f>IF(OR(C146=""),"",SUM(F146,J146,N146)*VLOOKUP(S146,Gehaltsklassen!$B$34:$D$38,2,FALSE))</f>
        <v/>
      </c>
      <c r="W146" s="52" t="str">
        <f>IF(OR(C146=""),"",SUM(F146,J146,N146)*VLOOKUP(S146,Gehaltsklassen!$B$34:$D$38,2,FALSE)*C146)</f>
        <v/>
      </c>
      <c r="X146" s="52" t="str">
        <f>IF(OR(C146=""),"",SUM(F146,J146,N146)*VLOOKUP(S146,Gehaltsklassen!$B$34:$D$38,3,FALSE))</f>
        <v/>
      </c>
      <c r="Y146" s="52" t="str">
        <f>IF(OR(C146=""),"",SUM(F146,J146,N146)*VLOOKUP(S146,Gehaltsklassen!$B$34:$D$38,3,FALSE)*C146)</f>
        <v/>
      </c>
      <c r="Z146" s="54" t="str">
        <f>IF(OR(D146=""),"",(SUM(G146,K146,O146)*VLOOKUP(U146,Gehaltsklassen!$B$34:$D$38,2,FALSE)))</f>
        <v/>
      </c>
      <c r="AA146" s="54" t="str">
        <f>IF(OR(D146=""),"",(SUM(G146,K146,O146)*VLOOKUP(U146,Gehaltsklassen!$B$34:$D$38,2,FALSE))*C146)</f>
        <v/>
      </c>
      <c r="AB146" s="53" t="str">
        <f>IF(OR(C146=""),"",(SUM(G146,K146,O146)*VLOOKUP(U146,Gehaltsklassen!$B$34:$D$38,3,FALSE)))</f>
        <v/>
      </c>
      <c r="AC146" s="53" t="str">
        <f>IF(OR(C146=""),"",(SUM(G146,K146,O146)*VLOOKUP(U146,Gehaltsklassen!$B$34:$D$38,3,FALSE))*C146)</f>
        <v/>
      </c>
    </row>
    <row r="147" spans="1:29" ht="31.9" customHeight="1" x14ac:dyDescent="0.2">
      <c r="A147" s="74" t="str">
        <f>IF(C147="","",MAX($A$11:A146)+1)</f>
        <v/>
      </c>
      <c r="B147" s="75" t="str">
        <f>IF('N-Bedarf SK'!B145="","",'N-Bedarf SK'!B145)</f>
        <v/>
      </c>
      <c r="C147" s="49" t="str">
        <f>IF('N-Bedarf SK'!C145="","",'N-Bedarf SK'!C145)</f>
        <v/>
      </c>
      <c r="D147" s="88" t="str">
        <f>IF('N-Bedarf SK'!D145="","",'N-Bedarf SK'!D145)</f>
        <v/>
      </c>
      <c r="E147" s="49" t="str">
        <f>IF('N-Bedarf SK'!G145="","",'N-Bedarf SK'!G145)</f>
        <v/>
      </c>
      <c r="F147" s="50" t="str">
        <f>IF(OR(D147="Spargel 2. Standjahr",D147="Spargel 1. Standjahr"),78,IF(OR(D147="",D147="keine",E147=""),"",IF(D147="Wie Nbedarf",VLOOKUP('N-Bedarf SK'!D145,PSollSK,3,FALSE)*E147, VLOOKUP(D147,PSollSK,3,FALSE)*E147)))</f>
        <v/>
      </c>
      <c r="G147" s="50" t="str">
        <f>IF(OR(D147="",D147="keine",E147=""),"",IF(D147="Wie Nbedarf",VLOOKUP('N-Bedarf SK'!D145,PSollSK,4,FALSE)*E147, VLOOKUP(D147,PSollSK,4,FALSE)*E147))</f>
        <v/>
      </c>
      <c r="H147" s="88"/>
      <c r="I147" s="49"/>
      <c r="J147" s="50" t="str">
        <f t="shared" si="8"/>
        <v/>
      </c>
      <c r="K147" s="50" t="str">
        <f t="shared" si="10"/>
        <v/>
      </c>
      <c r="L147" s="88"/>
      <c r="M147" s="49"/>
      <c r="N147" s="50" t="str">
        <f t="shared" si="9"/>
        <v/>
      </c>
      <c r="O147" s="50" t="str">
        <f t="shared" si="11"/>
        <v/>
      </c>
      <c r="P147" s="51"/>
      <c r="Q147" s="78" t="s">
        <v>261</v>
      </c>
      <c r="R147" s="49"/>
      <c r="S147" s="32" t="str">
        <f>IF(R147="","C",INDEX(Gehaltsklassen!A$11:A$15,MATCH(R147,Gehaltsklassen!D$11:D$15,1),1))</f>
        <v>C</v>
      </c>
      <c r="T147" s="49"/>
      <c r="U147" s="32" t="str">
        <f>IF(T147="","C",IF(T147="","C",IF(Q147="I",INDEX(Gehaltsklassen!A$11:A$15,MATCH(T147,Gehaltsklassen!C$11:C$15,1),1),IF(Q147="II",INDEX(Gehaltsklassen!A$11:A$15,MATCH(T147,Gehaltsklassen!D$11:D$15,1),1),IF(Q147="III",INDEX(Gehaltsklassen!A$11:A$15,MATCH(T147,Gehaltsklassen!E$11:E$15,1),1),"Falsche Bodenart")))))</f>
        <v>C</v>
      </c>
      <c r="V147" s="52" t="str">
        <f>IF(OR(C147=""),"",SUM(F147,J147,N147)*VLOOKUP(S147,Gehaltsklassen!$B$34:$D$38,2,FALSE))</f>
        <v/>
      </c>
      <c r="W147" s="52" t="str">
        <f>IF(OR(C147=""),"",SUM(F147,J147,N147)*VLOOKUP(S147,Gehaltsklassen!$B$34:$D$38,2,FALSE)*C147)</f>
        <v/>
      </c>
      <c r="X147" s="52" t="str">
        <f>IF(OR(C147=""),"",SUM(F147,J147,N147)*VLOOKUP(S147,Gehaltsklassen!$B$34:$D$38,3,FALSE))</f>
        <v/>
      </c>
      <c r="Y147" s="52" t="str">
        <f>IF(OR(C147=""),"",SUM(F147,J147,N147)*VLOOKUP(S147,Gehaltsklassen!$B$34:$D$38,3,FALSE)*C147)</f>
        <v/>
      </c>
      <c r="Z147" s="54" t="str">
        <f>IF(OR(D147=""),"",(SUM(G147,K147,O147)*VLOOKUP(U147,Gehaltsklassen!$B$34:$D$38,2,FALSE)))</f>
        <v/>
      </c>
      <c r="AA147" s="54" t="str">
        <f>IF(OR(D147=""),"",(SUM(G147,K147,O147)*VLOOKUP(U147,Gehaltsklassen!$B$34:$D$38,2,FALSE))*C147)</f>
        <v/>
      </c>
      <c r="AB147" s="53" t="str">
        <f>IF(OR(C147=""),"",(SUM(G147,K147,O147)*VLOOKUP(U147,Gehaltsklassen!$B$34:$D$38,3,FALSE)))</f>
        <v/>
      </c>
      <c r="AC147" s="53" t="str">
        <f>IF(OR(C147=""),"",(SUM(G147,K147,O147)*VLOOKUP(U147,Gehaltsklassen!$B$34:$D$38,3,FALSE))*C147)</f>
        <v/>
      </c>
    </row>
    <row r="148" spans="1:29" ht="31.9" customHeight="1" x14ac:dyDescent="0.2">
      <c r="A148" s="74" t="str">
        <f>IF(C148="","",MAX($A$11:A147)+1)</f>
        <v/>
      </c>
      <c r="B148" s="75" t="str">
        <f>IF('N-Bedarf SK'!B146="","",'N-Bedarf SK'!B146)</f>
        <v/>
      </c>
      <c r="C148" s="49" t="str">
        <f>IF('N-Bedarf SK'!C146="","",'N-Bedarf SK'!C146)</f>
        <v/>
      </c>
      <c r="D148" s="88" t="str">
        <f>IF('N-Bedarf SK'!D146="","",'N-Bedarf SK'!D146)</f>
        <v/>
      </c>
      <c r="E148" s="49" t="str">
        <f>IF('N-Bedarf SK'!G146="","",'N-Bedarf SK'!G146)</f>
        <v/>
      </c>
      <c r="F148" s="50" t="str">
        <f>IF(OR(D148="Spargel 2. Standjahr",D148="Spargel 1. Standjahr"),78,IF(OR(D148="",D148="keine",E148=""),"",IF(D148="Wie Nbedarf",VLOOKUP('N-Bedarf SK'!D146,PSollSK,3,FALSE)*E148, VLOOKUP(D148,PSollSK,3,FALSE)*E148)))</f>
        <v/>
      </c>
      <c r="G148" s="50" t="str">
        <f>IF(OR(D148="",D148="keine",E148=""),"",IF(D148="Wie Nbedarf",VLOOKUP('N-Bedarf SK'!D146,PSollSK,4,FALSE)*E148, VLOOKUP(D148,PSollSK,4,FALSE)*E148))</f>
        <v/>
      </c>
      <c r="H148" s="88"/>
      <c r="I148" s="49"/>
      <c r="J148" s="50" t="str">
        <f t="shared" si="8"/>
        <v/>
      </c>
      <c r="K148" s="50" t="str">
        <f t="shared" si="10"/>
        <v/>
      </c>
      <c r="L148" s="88"/>
      <c r="M148" s="49"/>
      <c r="N148" s="50" t="str">
        <f t="shared" si="9"/>
        <v/>
      </c>
      <c r="O148" s="50" t="str">
        <f t="shared" si="11"/>
        <v/>
      </c>
      <c r="P148" s="51"/>
      <c r="Q148" s="78" t="s">
        <v>261</v>
      </c>
      <c r="R148" s="49"/>
      <c r="S148" s="32" t="str">
        <f>IF(R148="","C",INDEX(Gehaltsklassen!A$11:A$15,MATCH(R148,Gehaltsklassen!D$11:D$15,1),1))</f>
        <v>C</v>
      </c>
      <c r="T148" s="49"/>
      <c r="U148" s="32" t="str">
        <f>IF(T148="","C",IF(T148="","C",IF(Q148="I",INDEX(Gehaltsklassen!A$11:A$15,MATCH(T148,Gehaltsklassen!C$11:C$15,1),1),IF(Q148="II",INDEX(Gehaltsklassen!A$11:A$15,MATCH(T148,Gehaltsklassen!D$11:D$15,1),1),IF(Q148="III",INDEX(Gehaltsklassen!A$11:A$15,MATCH(T148,Gehaltsklassen!E$11:E$15,1),1),"Falsche Bodenart")))))</f>
        <v>C</v>
      </c>
      <c r="V148" s="52" t="str">
        <f>IF(OR(C148=""),"",SUM(F148,J148,N148)*VLOOKUP(S148,Gehaltsklassen!$B$34:$D$38,2,FALSE))</f>
        <v/>
      </c>
      <c r="W148" s="52" t="str">
        <f>IF(OR(C148=""),"",SUM(F148,J148,N148)*VLOOKUP(S148,Gehaltsklassen!$B$34:$D$38,2,FALSE)*C148)</f>
        <v/>
      </c>
      <c r="X148" s="52" t="str">
        <f>IF(OR(C148=""),"",SUM(F148,J148,N148)*VLOOKUP(S148,Gehaltsklassen!$B$34:$D$38,3,FALSE))</f>
        <v/>
      </c>
      <c r="Y148" s="52" t="str">
        <f>IF(OR(C148=""),"",SUM(F148,J148,N148)*VLOOKUP(S148,Gehaltsklassen!$B$34:$D$38,3,FALSE)*C148)</f>
        <v/>
      </c>
      <c r="Z148" s="54" t="str">
        <f>IF(OR(D148=""),"",(SUM(G148,K148,O148)*VLOOKUP(U148,Gehaltsklassen!$B$34:$D$38,2,FALSE)))</f>
        <v/>
      </c>
      <c r="AA148" s="54" t="str">
        <f>IF(OR(D148=""),"",(SUM(G148,K148,O148)*VLOOKUP(U148,Gehaltsklassen!$B$34:$D$38,2,FALSE))*C148)</f>
        <v/>
      </c>
      <c r="AB148" s="53" t="str">
        <f>IF(OR(C148=""),"",(SUM(G148,K148,O148)*VLOOKUP(U148,Gehaltsklassen!$B$34:$D$38,3,FALSE)))</f>
        <v/>
      </c>
      <c r="AC148" s="53" t="str">
        <f>IF(OR(C148=""),"",(SUM(G148,K148,O148)*VLOOKUP(U148,Gehaltsklassen!$B$34:$D$38,3,FALSE))*C148)</f>
        <v/>
      </c>
    </row>
    <row r="149" spans="1:29" ht="31.9" customHeight="1" x14ac:dyDescent="0.2">
      <c r="A149" s="74" t="str">
        <f>IF(C149="","",MAX($A$11:A148)+1)</f>
        <v/>
      </c>
      <c r="B149" s="75" t="str">
        <f>IF('N-Bedarf SK'!B147="","",'N-Bedarf SK'!B147)</f>
        <v/>
      </c>
      <c r="C149" s="49" t="str">
        <f>IF('N-Bedarf SK'!C147="","",'N-Bedarf SK'!C147)</f>
        <v/>
      </c>
      <c r="D149" s="88" t="str">
        <f>IF('N-Bedarf SK'!D147="","",'N-Bedarf SK'!D147)</f>
        <v/>
      </c>
      <c r="E149" s="49" t="str">
        <f>IF('N-Bedarf SK'!G147="","",'N-Bedarf SK'!G147)</f>
        <v/>
      </c>
      <c r="F149" s="50" t="str">
        <f>IF(OR(D149="Spargel 2. Standjahr",D149="Spargel 1. Standjahr"),78,IF(OR(D149="",D149="keine",E149=""),"",IF(D149="Wie Nbedarf",VLOOKUP('N-Bedarf SK'!D147,PSollSK,3,FALSE)*E149, VLOOKUP(D149,PSollSK,3,FALSE)*E149)))</f>
        <v/>
      </c>
      <c r="G149" s="50" t="str">
        <f>IF(OR(D149="",D149="keine",E149=""),"",IF(D149="Wie Nbedarf",VLOOKUP('N-Bedarf SK'!D147,PSollSK,4,FALSE)*E149, VLOOKUP(D149,PSollSK,4,FALSE)*E149))</f>
        <v/>
      </c>
      <c r="H149" s="88"/>
      <c r="I149" s="49"/>
      <c r="J149" s="50" t="str">
        <f t="shared" si="8"/>
        <v/>
      </c>
      <c r="K149" s="50" t="str">
        <f t="shared" si="10"/>
        <v/>
      </c>
      <c r="L149" s="88"/>
      <c r="M149" s="49"/>
      <c r="N149" s="50" t="str">
        <f t="shared" si="9"/>
        <v/>
      </c>
      <c r="O149" s="50" t="str">
        <f t="shared" si="11"/>
        <v/>
      </c>
      <c r="P149" s="51"/>
      <c r="Q149" s="78" t="s">
        <v>261</v>
      </c>
      <c r="R149" s="49"/>
      <c r="S149" s="32" t="str">
        <f>IF(R149="","C",INDEX(Gehaltsklassen!A$11:A$15,MATCH(R149,Gehaltsklassen!D$11:D$15,1),1))</f>
        <v>C</v>
      </c>
      <c r="T149" s="49"/>
      <c r="U149" s="32" t="str">
        <f>IF(T149="","C",IF(T149="","C",IF(Q149="I",INDEX(Gehaltsklassen!A$11:A$15,MATCH(T149,Gehaltsklassen!C$11:C$15,1),1),IF(Q149="II",INDEX(Gehaltsklassen!A$11:A$15,MATCH(T149,Gehaltsklassen!D$11:D$15,1),1),IF(Q149="III",INDEX(Gehaltsklassen!A$11:A$15,MATCH(T149,Gehaltsklassen!E$11:E$15,1),1),"Falsche Bodenart")))))</f>
        <v>C</v>
      </c>
      <c r="V149" s="52" t="str">
        <f>IF(OR(C149=""),"",SUM(F149,J149,N149)*VLOOKUP(S149,Gehaltsklassen!$B$34:$D$38,2,FALSE))</f>
        <v/>
      </c>
      <c r="W149" s="52" t="str">
        <f>IF(OR(C149=""),"",SUM(F149,J149,N149)*VLOOKUP(S149,Gehaltsklassen!$B$34:$D$38,2,FALSE)*C149)</f>
        <v/>
      </c>
      <c r="X149" s="52" t="str">
        <f>IF(OR(C149=""),"",SUM(F149,J149,N149)*VLOOKUP(S149,Gehaltsklassen!$B$34:$D$38,3,FALSE))</f>
        <v/>
      </c>
      <c r="Y149" s="52" t="str">
        <f>IF(OR(C149=""),"",SUM(F149,J149,N149)*VLOOKUP(S149,Gehaltsklassen!$B$34:$D$38,3,FALSE)*C149)</f>
        <v/>
      </c>
      <c r="Z149" s="54" t="str">
        <f>IF(OR(D149=""),"",(SUM(G149,K149,O149)*VLOOKUP(U149,Gehaltsklassen!$B$34:$D$38,2,FALSE)))</f>
        <v/>
      </c>
      <c r="AA149" s="54" t="str">
        <f>IF(OR(D149=""),"",(SUM(G149,K149,O149)*VLOOKUP(U149,Gehaltsklassen!$B$34:$D$38,2,FALSE))*C149)</f>
        <v/>
      </c>
      <c r="AB149" s="53" t="str">
        <f>IF(OR(C149=""),"",(SUM(G149,K149,O149)*VLOOKUP(U149,Gehaltsklassen!$B$34:$D$38,3,FALSE)))</f>
        <v/>
      </c>
      <c r="AC149" s="53" t="str">
        <f>IF(OR(C149=""),"",(SUM(G149,K149,O149)*VLOOKUP(U149,Gehaltsklassen!$B$34:$D$38,3,FALSE))*C149)</f>
        <v/>
      </c>
    </row>
    <row r="150" spans="1:29" ht="31.9" customHeight="1" x14ac:dyDescent="0.2">
      <c r="A150" s="74" t="str">
        <f>IF(C150="","",MAX($A$11:A149)+1)</f>
        <v/>
      </c>
      <c r="B150" s="75" t="str">
        <f>IF('N-Bedarf SK'!B148="","",'N-Bedarf SK'!B148)</f>
        <v/>
      </c>
      <c r="C150" s="49" t="str">
        <f>IF('N-Bedarf SK'!C148="","",'N-Bedarf SK'!C148)</f>
        <v/>
      </c>
      <c r="D150" s="88" t="str">
        <f>IF('N-Bedarf SK'!D148="","",'N-Bedarf SK'!D148)</f>
        <v/>
      </c>
      <c r="E150" s="49" t="str">
        <f>IF('N-Bedarf SK'!G148="","",'N-Bedarf SK'!G148)</f>
        <v/>
      </c>
      <c r="F150" s="50" t="str">
        <f>IF(OR(D150="Spargel 2. Standjahr",D150="Spargel 1. Standjahr"),78,IF(OR(D150="",D150="keine",E150=""),"",IF(D150="Wie Nbedarf",VLOOKUP('N-Bedarf SK'!D148,PSollSK,3,FALSE)*E150, VLOOKUP(D150,PSollSK,3,FALSE)*E150)))</f>
        <v/>
      </c>
      <c r="G150" s="50" t="str">
        <f>IF(OR(D150="",D150="keine",E150=""),"",IF(D150="Wie Nbedarf",VLOOKUP('N-Bedarf SK'!D148,PSollSK,4,FALSE)*E150, VLOOKUP(D150,PSollSK,4,FALSE)*E150))</f>
        <v/>
      </c>
      <c r="H150" s="88"/>
      <c r="I150" s="49"/>
      <c r="J150" s="50" t="str">
        <f t="shared" si="8"/>
        <v/>
      </c>
      <c r="K150" s="50" t="str">
        <f t="shared" si="10"/>
        <v/>
      </c>
      <c r="L150" s="88"/>
      <c r="M150" s="49"/>
      <c r="N150" s="50" t="str">
        <f t="shared" si="9"/>
        <v/>
      </c>
      <c r="O150" s="50" t="str">
        <f t="shared" si="11"/>
        <v/>
      </c>
      <c r="P150" s="51"/>
      <c r="Q150" s="78" t="s">
        <v>261</v>
      </c>
      <c r="R150" s="49"/>
      <c r="S150" s="32" t="str">
        <f>IF(R150="","C",INDEX(Gehaltsklassen!A$11:A$15,MATCH(R150,Gehaltsklassen!D$11:D$15,1),1))</f>
        <v>C</v>
      </c>
      <c r="T150" s="49"/>
      <c r="U150" s="32" t="str">
        <f>IF(T150="","C",IF(T150="","C",IF(Q150="I",INDEX(Gehaltsklassen!A$11:A$15,MATCH(T150,Gehaltsklassen!C$11:C$15,1),1),IF(Q150="II",INDEX(Gehaltsklassen!A$11:A$15,MATCH(T150,Gehaltsklassen!D$11:D$15,1),1),IF(Q150="III",INDEX(Gehaltsklassen!A$11:A$15,MATCH(T150,Gehaltsklassen!E$11:E$15,1),1),"Falsche Bodenart")))))</f>
        <v>C</v>
      </c>
      <c r="V150" s="52" t="str">
        <f>IF(OR(C150=""),"",SUM(F150,J150,N150)*VLOOKUP(S150,Gehaltsklassen!$B$34:$D$38,2,FALSE))</f>
        <v/>
      </c>
      <c r="W150" s="52" t="str">
        <f>IF(OR(C150=""),"",SUM(F150,J150,N150)*VLOOKUP(S150,Gehaltsklassen!$B$34:$D$38,2,FALSE)*C150)</f>
        <v/>
      </c>
      <c r="X150" s="52" t="str">
        <f>IF(OR(C150=""),"",SUM(F150,J150,N150)*VLOOKUP(S150,Gehaltsklassen!$B$34:$D$38,3,FALSE))</f>
        <v/>
      </c>
      <c r="Y150" s="52" t="str">
        <f>IF(OR(C150=""),"",SUM(F150,J150,N150)*VLOOKUP(S150,Gehaltsklassen!$B$34:$D$38,3,FALSE)*C150)</f>
        <v/>
      </c>
      <c r="Z150" s="54" t="str">
        <f>IF(OR(D150=""),"",(SUM(G150,K150,O150)*VLOOKUP(U150,Gehaltsklassen!$B$34:$D$38,2,FALSE)))</f>
        <v/>
      </c>
      <c r="AA150" s="54" t="str">
        <f>IF(OR(D150=""),"",(SUM(G150,K150,O150)*VLOOKUP(U150,Gehaltsklassen!$B$34:$D$38,2,FALSE))*C150)</f>
        <v/>
      </c>
      <c r="AB150" s="53" t="str">
        <f>IF(OR(C150=""),"",(SUM(G150,K150,O150)*VLOOKUP(U150,Gehaltsklassen!$B$34:$D$38,3,FALSE)))</f>
        <v/>
      </c>
      <c r="AC150" s="53" t="str">
        <f>IF(OR(C150=""),"",(SUM(G150,K150,O150)*VLOOKUP(U150,Gehaltsklassen!$B$34:$D$38,3,FALSE))*C150)</f>
        <v/>
      </c>
    </row>
    <row r="151" spans="1:29" ht="31.9" customHeight="1" x14ac:dyDescent="0.2">
      <c r="A151" s="74" t="str">
        <f>IF(C151="","",MAX($A$11:A150)+1)</f>
        <v/>
      </c>
      <c r="B151" s="75" t="str">
        <f>IF('N-Bedarf SK'!B149="","",'N-Bedarf SK'!B149)</f>
        <v/>
      </c>
      <c r="C151" s="49" t="str">
        <f>IF('N-Bedarf SK'!C149="","",'N-Bedarf SK'!C149)</f>
        <v/>
      </c>
      <c r="D151" s="88" t="str">
        <f>IF('N-Bedarf SK'!D149="","",'N-Bedarf SK'!D149)</f>
        <v/>
      </c>
      <c r="E151" s="49" t="str">
        <f>IF('N-Bedarf SK'!G149="","",'N-Bedarf SK'!G149)</f>
        <v/>
      </c>
      <c r="F151" s="50" t="str">
        <f>IF(OR(D151="Spargel 2. Standjahr",D151="Spargel 1. Standjahr"),78,IF(OR(D151="",D151="keine",E151=""),"",IF(D151="Wie Nbedarf",VLOOKUP('N-Bedarf SK'!D149,PSollSK,3,FALSE)*E151, VLOOKUP(D151,PSollSK,3,FALSE)*E151)))</f>
        <v/>
      </c>
      <c r="G151" s="50" t="str">
        <f>IF(OR(D151="",D151="keine",E151=""),"",IF(D151="Wie Nbedarf",VLOOKUP('N-Bedarf SK'!D149,PSollSK,4,FALSE)*E151, VLOOKUP(D151,PSollSK,4,FALSE)*E151))</f>
        <v/>
      </c>
      <c r="H151" s="88"/>
      <c r="I151" s="49"/>
      <c r="J151" s="50" t="str">
        <f t="shared" si="8"/>
        <v/>
      </c>
      <c r="K151" s="50" t="str">
        <f t="shared" si="10"/>
        <v/>
      </c>
      <c r="L151" s="88"/>
      <c r="M151" s="49"/>
      <c r="N151" s="50" t="str">
        <f t="shared" si="9"/>
        <v/>
      </c>
      <c r="O151" s="50" t="str">
        <f t="shared" si="11"/>
        <v/>
      </c>
      <c r="P151" s="51"/>
      <c r="Q151" s="78" t="s">
        <v>261</v>
      </c>
      <c r="R151" s="49"/>
      <c r="S151" s="32" t="str">
        <f>IF(R151="","C",INDEX(Gehaltsklassen!A$11:A$15,MATCH(R151,Gehaltsklassen!D$11:D$15,1),1))</f>
        <v>C</v>
      </c>
      <c r="T151" s="49"/>
      <c r="U151" s="32" t="str">
        <f>IF(T151="","C",IF(T151="","C",IF(Q151="I",INDEX(Gehaltsklassen!A$11:A$15,MATCH(T151,Gehaltsklassen!C$11:C$15,1),1),IF(Q151="II",INDEX(Gehaltsklassen!A$11:A$15,MATCH(T151,Gehaltsklassen!D$11:D$15,1),1),IF(Q151="III",INDEX(Gehaltsklassen!A$11:A$15,MATCH(T151,Gehaltsklassen!E$11:E$15,1),1),"Falsche Bodenart")))))</f>
        <v>C</v>
      </c>
      <c r="V151" s="52" t="str">
        <f>IF(OR(C151=""),"",SUM(F151,J151,N151)*VLOOKUP(S151,Gehaltsklassen!$B$34:$D$38,2,FALSE))</f>
        <v/>
      </c>
      <c r="W151" s="52" t="str">
        <f>IF(OR(C151=""),"",SUM(F151,J151,N151)*VLOOKUP(S151,Gehaltsklassen!$B$34:$D$38,2,FALSE)*C151)</f>
        <v/>
      </c>
      <c r="X151" s="52" t="str">
        <f>IF(OR(C151=""),"",SUM(F151,J151,N151)*VLOOKUP(S151,Gehaltsklassen!$B$34:$D$38,3,FALSE))</f>
        <v/>
      </c>
      <c r="Y151" s="52" t="str">
        <f>IF(OR(C151=""),"",SUM(F151,J151,N151)*VLOOKUP(S151,Gehaltsklassen!$B$34:$D$38,3,FALSE)*C151)</f>
        <v/>
      </c>
      <c r="Z151" s="54" t="str">
        <f>IF(OR(D151=""),"",(SUM(G151,K151,O151)*VLOOKUP(U151,Gehaltsklassen!$B$34:$D$38,2,FALSE)))</f>
        <v/>
      </c>
      <c r="AA151" s="54" t="str">
        <f>IF(OR(D151=""),"",(SUM(G151,K151,O151)*VLOOKUP(U151,Gehaltsklassen!$B$34:$D$38,2,FALSE))*C151)</f>
        <v/>
      </c>
      <c r="AB151" s="53" t="str">
        <f>IF(OR(C151=""),"",(SUM(G151,K151,O151)*VLOOKUP(U151,Gehaltsklassen!$B$34:$D$38,3,FALSE)))</f>
        <v/>
      </c>
      <c r="AC151" s="53" t="str">
        <f>IF(OR(C151=""),"",(SUM(G151,K151,O151)*VLOOKUP(U151,Gehaltsklassen!$B$34:$D$38,3,FALSE))*C151)</f>
        <v/>
      </c>
    </row>
    <row r="152" spans="1:29" ht="31.9" customHeight="1" x14ac:dyDescent="0.2">
      <c r="A152" s="74" t="str">
        <f>IF(C152="","",MAX($A$11:A151)+1)</f>
        <v/>
      </c>
      <c r="B152" s="75" t="str">
        <f>IF('N-Bedarf SK'!B150="","",'N-Bedarf SK'!B150)</f>
        <v/>
      </c>
      <c r="C152" s="49" t="str">
        <f>IF('N-Bedarf SK'!C150="","",'N-Bedarf SK'!C150)</f>
        <v/>
      </c>
      <c r="D152" s="88" t="str">
        <f>IF('N-Bedarf SK'!D150="","",'N-Bedarf SK'!D150)</f>
        <v/>
      </c>
      <c r="E152" s="49" t="str">
        <f>IF('N-Bedarf SK'!G150="","",'N-Bedarf SK'!G150)</f>
        <v/>
      </c>
      <c r="F152" s="50" t="str">
        <f>IF(OR(D152="Spargel 2. Standjahr",D152="Spargel 1. Standjahr"),78,IF(OR(D152="",D152="keine",E152=""),"",IF(D152="Wie Nbedarf",VLOOKUP('N-Bedarf SK'!D150,PSollSK,3,FALSE)*E152, VLOOKUP(D152,PSollSK,3,FALSE)*E152)))</f>
        <v/>
      </c>
      <c r="G152" s="50" t="str">
        <f>IF(OR(D152="",D152="keine",E152=""),"",IF(D152="Wie Nbedarf",VLOOKUP('N-Bedarf SK'!D150,PSollSK,4,FALSE)*E152, VLOOKUP(D152,PSollSK,4,FALSE)*E152))</f>
        <v/>
      </c>
      <c r="H152" s="88"/>
      <c r="I152" s="49"/>
      <c r="J152" s="50" t="str">
        <f t="shared" si="8"/>
        <v/>
      </c>
      <c r="K152" s="50" t="str">
        <f t="shared" si="10"/>
        <v/>
      </c>
      <c r="L152" s="88"/>
      <c r="M152" s="49"/>
      <c r="N152" s="50" t="str">
        <f t="shared" si="9"/>
        <v/>
      </c>
      <c r="O152" s="50" t="str">
        <f t="shared" si="11"/>
        <v/>
      </c>
      <c r="P152" s="51"/>
      <c r="Q152" s="78" t="s">
        <v>261</v>
      </c>
      <c r="R152" s="49"/>
      <c r="S152" s="32" t="str">
        <f>IF(R152="","C",INDEX(Gehaltsklassen!A$11:A$15,MATCH(R152,Gehaltsklassen!D$11:D$15,1),1))</f>
        <v>C</v>
      </c>
      <c r="T152" s="49"/>
      <c r="U152" s="32" t="str">
        <f>IF(T152="","C",IF(T152="","C",IF(Q152="I",INDEX(Gehaltsklassen!A$11:A$15,MATCH(T152,Gehaltsklassen!C$11:C$15,1),1),IF(Q152="II",INDEX(Gehaltsklassen!A$11:A$15,MATCH(T152,Gehaltsklassen!D$11:D$15,1),1),IF(Q152="III",INDEX(Gehaltsklassen!A$11:A$15,MATCH(T152,Gehaltsklassen!E$11:E$15,1),1),"Falsche Bodenart")))))</f>
        <v>C</v>
      </c>
      <c r="V152" s="52" t="str">
        <f>IF(OR(C152=""),"",SUM(F152,J152,N152)*VLOOKUP(S152,Gehaltsklassen!$B$34:$D$38,2,FALSE))</f>
        <v/>
      </c>
      <c r="W152" s="52" t="str">
        <f>IF(OR(C152=""),"",SUM(F152,J152,N152)*VLOOKUP(S152,Gehaltsklassen!$B$34:$D$38,2,FALSE)*C152)</f>
        <v/>
      </c>
      <c r="X152" s="52" t="str">
        <f>IF(OR(C152=""),"",SUM(F152,J152,N152)*VLOOKUP(S152,Gehaltsklassen!$B$34:$D$38,3,FALSE))</f>
        <v/>
      </c>
      <c r="Y152" s="52" t="str">
        <f>IF(OR(C152=""),"",SUM(F152,J152,N152)*VLOOKUP(S152,Gehaltsklassen!$B$34:$D$38,3,FALSE)*C152)</f>
        <v/>
      </c>
      <c r="Z152" s="54" t="str">
        <f>IF(OR(D152=""),"",(SUM(G152,K152,O152)*VLOOKUP(U152,Gehaltsklassen!$B$34:$D$38,2,FALSE)))</f>
        <v/>
      </c>
      <c r="AA152" s="54" t="str">
        <f>IF(OR(D152=""),"",(SUM(G152,K152,O152)*VLOOKUP(U152,Gehaltsklassen!$B$34:$D$38,2,FALSE))*C152)</f>
        <v/>
      </c>
      <c r="AB152" s="53" t="str">
        <f>IF(OR(C152=""),"",(SUM(G152,K152,O152)*VLOOKUP(U152,Gehaltsklassen!$B$34:$D$38,3,FALSE)))</f>
        <v/>
      </c>
      <c r="AC152" s="53" t="str">
        <f>IF(OR(C152=""),"",(SUM(G152,K152,O152)*VLOOKUP(U152,Gehaltsklassen!$B$34:$D$38,3,FALSE))*C152)</f>
        <v/>
      </c>
    </row>
    <row r="153" spans="1:29" ht="31.9" customHeight="1" x14ac:dyDescent="0.2">
      <c r="A153" s="74" t="str">
        <f>IF(C153="","",MAX($A$11:A152)+1)</f>
        <v/>
      </c>
      <c r="B153" s="75" t="str">
        <f>IF('N-Bedarf SK'!B151="","",'N-Bedarf SK'!B151)</f>
        <v/>
      </c>
      <c r="C153" s="49" t="str">
        <f>IF('N-Bedarf SK'!C151="","",'N-Bedarf SK'!C151)</f>
        <v/>
      </c>
      <c r="D153" s="88" t="str">
        <f>IF('N-Bedarf SK'!D151="","",'N-Bedarf SK'!D151)</f>
        <v/>
      </c>
      <c r="E153" s="49" t="str">
        <f>IF('N-Bedarf SK'!G151="","",'N-Bedarf SK'!G151)</f>
        <v/>
      </c>
      <c r="F153" s="50" t="str">
        <f>IF(OR(D153="Spargel 2. Standjahr",D153="Spargel 1. Standjahr"),78,IF(OR(D153="",D153="keine",E153=""),"",IF(D153="Wie Nbedarf",VLOOKUP('N-Bedarf SK'!D151,PSollSK,3,FALSE)*E153, VLOOKUP(D153,PSollSK,3,FALSE)*E153)))</f>
        <v/>
      </c>
      <c r="G153" s="50" t="str">
        <f>IF(OR(D153="",D153="keine",E153=""),"",IF(D153="Wie Nbedarf",VLOOKUP('N-Bedarf SK'!D151,PSollSK,4,FALSE)*E153, VLOOKUP(D153,PSollSK,4,FALSE)*E153))</f>
        <v/>
      </c>
      <c r="H153" s="88"/>
      <c r="I153" s="49"/>
      <c r="J153" s="50" t="str">
        <f t="shared" si="8"/>
        <v/>
      </c>
      <c r="K153" s="50" t="str">
        <f t="shared" si="10"/>
        <v/>
      </c>
      <c r="L153" s="88"/>
      <c r="M153" s="49"/>
      <c r="N153" s="50" t="str">
        <f t="shared" si="9"/>
        <v/>
      </c>
      <c r="O153" s="50" t="str">
        <f t="shared" si="11"/>
        <v/>
      </c>
      <c r="P153" s="51"/>
      <c r="Q153" s="78" t="s">
        <v>261</v>
      </c>
      <c r="R153" s="49"/>
      <c r="S153" s="32" t="str">
        <f>IF(R153="","C",INDEX(Gehaltsklassen!A$11:A$15,MATCH(R153,Gehaltsklassen!D$11:D$15,1),1))</f>
        <v>C</v>
      </c>
      <c r="T153" s="49"/>
      <c r="U153" s="32" t="str">
        <f>IF(T153="","C",IF(T153="","C",IF(Q153="I",INDEX(Gehaltsklassen!A$11:A$15,MATCH(T153,Gehaltsklassen!C$11:C$15,1),1),IF(Q153="II",INDEX(Gehaltsklassen!A$11:A$15,MATCH(T153,Gehaltsklassen!D$11:D$15,1),1),IF(Q153="III",INDEX(Gehaltsklassen!A$11:A$15,MATCH(T153,Gehaltsklassen!E$11:E$15,1),1),"Falsche Bodenart")))))</f>
        <v>C</v>
      </c>
      <c r="V153" s="52" t="str">
        <f>IF(OR(C153=""),"",SUM(F153,J153,N153)*VLOOKUP(S153,Gehaltsklassen!$B$34:$D$38,2,FALSE))</f>
        <v/>
      </c>
      <c r="W153" s="52" t="str">
        <f>IF(OR(C153=""),"",SUM(F153,J153,N153)*VLOOKUP(S153,Gehaltsklassen!$B$34:$D$38,2,FALSE)*C153)</f>
        <v/>
      </c>
      <c r="X153" s="52" t="str">
        <f>IF(OR(C153=""),"",SUM(F153,J153,N153)*VLOOKUP(S153,Gehaltsklassen!$B$34:$D$38,3,FALSE))</f>
        <v/>
      </c>
      <c r="Y153" s="52" t="str">
        <f>IF(OR(C153=""),"",SUM(F153,J153,N153)*VLOOKUP(S153,Gehaltsklassen!$B$34:$D$38,3,FALSE)*C153)</f>
        <v/>
      </c>
      <c r="Z153" s="54" t="str">
        <f>IF(OR(D153=""),"",(SUM(G153,K153,O153)*VLOOKUP(U153,Gehaltsklassen!$B$34:$D$38,2,FALSE)))</f>
        <v/>
      </c>
      <c r="AA153" s="54" t="str">
        <f>IF(OR(D153=""),"",(SUM(G153,K153,O153)*VLOOKUP(U153,Gehaltsklassen!$B$34:$D$38,2,FALSE))*C153)</f>
        <v/>
      </c>
      <c r="AB153" s="53" t="str">
        <f>IF(OR(C153=""),"",(SUM(G153,K153,O153)*VLOOKUP(U153,Gehaltsklassen!$B$34:$D$38,3,FALSE)))</f>
        <v/>
      </c>
      <c r="AC153" s="53" t="str">
        <f>IF(OR(C153=""),"",(SUM(G153,K153,O153)*VLOOKUP(U153,Gehaltsklassen!$B$34:$D$38,3,FALSE))*C153)</f>
        <v/>
      </c>
    </row>
    <row r="154" spans="1:29" ht="31.9" customHeight="1" x14ac:dyDescent="0.2">
      <c r="A154" s="74" t="str">
        <f>IF(C154="","",MAX($A$11:A153)+1)</f>
        <v/>
      </c>
      <c r="B154" s="75" t="str">
        <f>IF('N-Bedarf SK'!B152="","",'N-Bedarf SK'!B152)</f>
        <v/>
      </c>
      <c r="C154" s="49" t="str">
        <f>IF('N-Bedarf SK'!C152="","",'N-Bedarf SK'!C152)</f>
        <v/>
      </c>
      <c r="D154" s="88" t="str">
        <f>IF('N-Bedarf SK'!D152="","",'N-Bedarf SK'!D152)</f>
        <v/>
      </c>
      <c r="E154" s="49" t="str">
        <f>IF('N-Bedarf SK'!G152="","",'N-Bedarf SK'!G152)</f>
        <v/>
      </c>
      <c r="F154" s="50" t="str">
        <f>IF(OR(D154="Spargel 2. Standjahr",D154="Spargel 1. Standjahr"),78,IF(OR(D154="",D154="keine",E154=""),"",IF(D154="Wie Nbedarf",VLOOKUP('N-Bedarf SK'!D152,PSollSK,3,FALSE)*E154, VLOOKUP(D154,PSollSK,3,FALSE)*E154)))</f>
        <v/>
      </c>
      <c r="G154" s="50" t="str">
        <f>IF(OR(D154="",D154="keine",E154=""),"",IF(D154="Wie Nbedarf",VLOOKUP('N-Bedarf SK'!D152,PSollSK,4,FALSE)*E154, VLOOKUP(D154,PSollSK,4,FALSE)*E154))</f>
        <v/>
      </c>
      <c r="H154" s="88"/>
      <c r="I154" s="49"/>
      <c r="J154" s="50" t="str">
        <f t="shared" si="8"/>
        <v/>
      </c>
      <c r="K154" s="50" t="str">
        <f t="shared" si="10"/>
        <v/>
      </c>
      <c r="L154" s="88"/>
      <c r="M154" s="49"/>
      <c r="N154" s="50" t="str">
        <f t="shared" si="9"/>
        <v/>
      </c>
      <c r="O154" s="50" t="str">
        <f t="shared" si="11"/>
        <v/>
      </c>
      <c r="P154" s="51"/>
      <c r="Q154" s="78" t="s">
        <v>261</v>
      </c>
      <c r="R154" s="49"/>
      <c r="S154" s="32" t="str">
        <f>IF(R154="","C",INDEX(Gehaltsklassen!A$11:A$15,MATCH(R154,Gehaltsklassen!D$11:D$15,1),1))</f>
        <v>C</v>
      </c>
      <c r="T154" s="49"/>
      <c r="U154" s="32" t="str">
        <f>IF(T154="","C",IF(T154="","C",IF(Q154="I",INDEX(Gehaltsklassen!A$11:A$15,MATCH(T154,Gehaltsklassen!C$11:C$15,1),1),IF(Q154="II",INDEX(Gehaltsklassen!A$11:A$15,MATCH(T154,Gehaltsklassen!D$11:D$15,1),1),IF(Q154="III",INDEX(Gehaltsklassen!A$11:A$15,MATCH(T154,Gehaltsklassen!E$11:E$15,1),1),"Falsche Bodenart")))))</f>
        <v>C</v>
      </c>
      <c r="V154" s="52" t="str">
        <f>IF(OR(C154=""),"",SUM(F154,J154,N154)*VLOOKUP(S154,Gehaltsklassen!$B$34:$D$38,2,FALSE))</f>
        <v/>
      </c>
      <c r="W154" s="52" t="str">
        <f>IF(OR(C154=""),"",SUM(F154,J154,N154)*VLOOKUP(S154,Gehaltsklassen!$B$34:$D$38,2,FALSE)*C154)</f>
        <v/>
      </c>
      <c r="X154" s="52" t="str">
        <f>IF(OR(C154=""),"",SUM(F154,J154,N154)*VLOOKUP(S154,Gehaltsklassen!$B$34:$D$38,3,FALSE))</f>
        <v/>
      </c>
      <c r="Y154" s="52" t="str">
        <f>IF(OR(C154=""),"",SUM(F154,J154,N154)*VLOOKUP(S154,Gehaltsklassen!$B$34:$D$38,3,FALSE)*C154)</f>
        <v/>
      </c>
      <c r="Z154" s="54" t="str">
        <f>IF(OR(D154=""),"",(SUM(G154,K154,O154)*VLOOKUP(U154,Gehaltsklassen!$B$34:$D$38,2,FALSE)))</f>
        <v/>
      </c>
      <c r="AA154" s="54" t="str">
        <f>IF(OR(D154=""),"",(SUM(G154,K154,O154)*VLOOKUP(U154,Gehaltsklassen!$B$34:$D$38,2,FALSE))*C154)</f>
        <v/>
      </c>
      <c r="AB154" s="53" t="str">
        <f>IF(OR(C154=""),"",(SUM(G154,K154,O154)*VLOOKUP(U154,Gehaltsklassen!$B$34:$D$38,3,FALSE)))</f>
        <v/>
      </c>
      <c r="AC154" s="53" t="str">
        <f>IF(OR(C154=""),"",(SUM(G154,K154,O154)*VLOOKUP(U154,Gehaltsklassen!$B$34:$D$38,3,FALSE))*C154)</f>
        <v/>
      </c>
    </row>
    <row r="155" spans="1:29" ht="31.9" customHeight="1" x14ac:dyDescent="0.2">
      <c r="A155" s="74" t="str">
        <f>IF(C155="","",MAX($A$11:A154)+1)</f>
        <v/>
      </c>
      <c r="B155" s="75" t="str">
        <f>IF('N-Bedarf SK'!B153="","",'N-Bedarf SK'!B153)</f>
        <v/>
      </c>
      <c r="C155" s="49" t="str">
        <f>IF('N-Bedarf SK'!C153="","",'N-Bedarf SK'!C153)</f>
        <v/>
      </c>
      <c r="D155" s="88" t="str">
        <f>IF('N-Bedarf SK'!D153="","",'N-Bedarf SK'!D153)</f>
        <v/>
      </c>
      <c r="E155" s="49" t="str">
        <f>IF('N-Bedarf SK'!G153="","",'N-Bedarf SK'!G153)</f>
        <v/>
      </c>
      <c r="F155" s="50" t="str">
        <f>IF(OR(D155="Spargel 2. Standjahr",D155="Spargel 1. Standjahr"),78,IF(OR(D155="",D155="keine",E155=""),"",IF(D155="Wie Nbedarf",VLOOKUP('N-Bedarf SK'!D153,PSollSK,3,FALSE)*E155, VLOOKUP(D155,PSollSK,3,FALSE)*E155)))</f>
        <v/>
      </c>
      <c r="G155" s="50" t="str">
        <f>IF(OR(D155="",D155="keine",E155=""),"",IF(D155="Wie Nbedarf",VLOOKUP('N-Bedarf SK'!D153,PSollSK,4,FALSE)*E155, VLOOKUP(D155,PSollSK,4,FALSE)*E155))</f>
        <v/>
      </c>
      <c r="H155" s="88"/>
      <c r="I155" s="49"/>
      <c r="J155" s="50" t="str">
        <f t="shared" si="8"/>
        <v/>
      </c>
      <c r="K155" s="50" t="str">
        <f t="shared" si="10"/>
        <v/>
      </c>
      <c r="L155" s="88"/>
      <c r="M155" s="49"/>
      <c r="N155" s="50" t="str">
        <f t="shared" si="9"/>
        <v/>
      </c>
      <c r="O155" s="50" t="str">
        <f t="shared" si="11"/>
        <v/>
      </c>
      <c r="P155" s="51"/>
      <c r="Q155" s="78" t="s">
        <v>261</v>
      </c>
      <c r="R155" s="49"/>
      <c r="S155" s="32" t="str">
        <f>IF(R155="","C",INDEX(Gehaltsklassen!A$11:A$15,MATCH(R155,Gehaltsklassen!D$11:D$15,1),1))</f>
        <v>C</v>
      </c>
      <c r="T155" s="49"/>
      <c r="U155" s="32" t="str">
        <f>IF(T155="","C",IF(T155="","C",IF(Q155="I",INDEX(Gehaltsklassen!A$11:A$15,MATCH(T155,Gehaltsklassen!C$11:C$15,1),1),IF(Q155="II",INDEX(Gehaltsklassen!A$11:A$15,MATCH(T155,Gehaltsklassen!D$11:D$15,1),1),IF(Q155="III",INDEX(Gehaltsklassen!A$11:A$15,MATCH(T155,Gehaltsklassen!E$11:E$15,1),1),"Falsche Bodenart")))))</f>
        <v>C</v>
      </c>
      <c r="V155" s="52" t="str">
        <f>IF(OR(C155=""),"",SUM(F155,J155,N155)*VLOOKUP(S155,Gehaltsklassen!$B$34:$D$38,2,FALSE))</f>
        <v/>
      </c>
      <c r="W155" s="52" t="str">
        <f>IF(OR(C155=""),"",SUM(F155,J155,N155)*VLOOKUP(S155,Gehaltsklassen!$B$34:$D$38,2,FALSE)*C155)</f>
        <v/>
      </c>
      <c r="X155" s="52" t="str">
        <f>IF(OR(C155=""),"",SUM(F155,J155,N155)*VLOOKUP(S155,Gehaltsklassen!$B$34:$D$38,3,FALSE))</f>
        <v/>
      </c>
      <c r="Y155" s="52" t="str">
        <f>IF(OR(C155=""),"",SUM(F155,J155,N155)*VLOOKUP(S155,Gehaltsklassen!$B$34:$D$38,3,FALSE)*C155)</f>
        <v/>
      </c>
      <c r="Z155" s="54" t="str">
        <f>IF(OR(D155=""),"",(SUM(G155,K155,O155)*VLOOKUP(U155,Gehaltsklassen!$B$34:$D$38,2,FALSE)))</f>
        <v/>
      </c>
      <c r="AA155" s="54" t="str">
        <f>IF(OR(D155=""),"",(SUM(G155,K155,O155)*VLOOKUP(U155,Gehaltsklassen!$B$34:$D$38,2,FALSE))*C155)</f>
        <v/>
      </c>
      <c r="AB155" s="53" t="str">
        <f>IF(OR(C155=""),"",(SUM(G155,K155,O155)*VLOOKUP(U155,Gehaltsklassen!$B$34:$D$38,3,FALSE)))</f>
        <v/>
      </c>
      <c r="AC155" s="53" t="str">
        <f>IF(OR(C155=""),"",(SUM(G155,K155,O155)*VLOOKUP(U155,Gehaltsklassen!$B$34:$D$38,3,FALSE))*C155)</f>
        <v/>
      </c>
    </row>
    <row r="156" spans="1:29" ht="31.9" customHeight="1" x14ac:dyDescent="0.2">
      <c r="A156" s="74" t="str">
        <f>IF(C156="","",MAX($A$11:A155)+1)</f>
        <v/>
      </c>
      <c r="B156" s="75" t="str">
        <f>IF('N-Bedarf SK'!B154="","",'N-Bedarf SK'!B154)</f>
        <v/>
      </c>
      <c r="C156" s="49" t="str">
        <f>IF('N-Bedarf SK'!C154="","",'N-Bedarf SK'!C154)</f>
        <v/>
      </c>
      <c r="D156" s="88" t="str">
        <f>IF('N-Bedarf SK'!D154="","",'N-Bedarf SK'!D154)</f>
        <v/>
      </c>
      <c r="E156" s="49" t="str">
        <f>IF('N-Bedarf SK'!G154="","",'N-Bedarf SK'!G154)</f>
        <v/>
      </c>
      <c r="F156" s="50" t="str">
        <f>IF(OR(D156="Spargel 2. Standjahr",D156="Spargel 1. Standjahr"),78,IF(OR(D156="",D156="keine",E156=""),"",IF(D156="Wie Nbedarf",VLOOKUP('N-Bedarf SK'!D154,PSollSK,3,FALSE)*E156, VLOOKUP(D156,PSollSK,3,FALSE)*E156)))</f>
        <v/>
      </c>
      <c r="G156" s="50" t="str">
        <f>IF(OR(D156="",D156="keine",E156=""),"",IF(D156="Wie Nbedarf",VLOOKUP('N-Bedarf SK'!D154,PSollSK,4,FALSE)*E156, VLOOKUP(D156,PSollSK,4,FALSE)*E156))</f>
        <v/>
      </c>
      <c r="H156" s="88"/>
      <c r="I156" s="49"/>
      <c r="J156" s="50" t="str">
        <f t="shared" si="8"/>
        <v/>
      </c>
      <c r="K156" s="50" t="str">
        <f t="shared" si="10"/>
        <v/>
      </c>
      <c r="L156" s="88"/>
      <c r="M156" s="49"/>
      <c r="N156" s="50" t="str">
        <f t="shared" si="9"/>
        <v/>
      </c>
      <c r="O156" s="50" t="str">
        <f t="shared" si="11"/>
        <v/>
      </c>
      <c r="P156" s="51"/>
      <c r="Q156" s="78" t="s">
        <v>261</v>
      </c>
      <c r="R156" s="49"/>
      <c r="S156" s="32" t="str">
        <f>IF(R156="","C",INDEX(Gehaltsklassen!A$11:A$15,MATCH(R156,Gehaltsklassen!D$11:D$15,1),1))</f>
        <v>C</v>
      </c>
      <c r="T156" s="49"/>
      <c r="U156" s="32" t="str">
        <f>IF(T156="","C",IF(T156="","C",IF(Q156="I",INDEX(Gehaltsklassen!A$11:A$15,MATCH(T156,Gehaltsklassen!C$11:C$15,1),1),IF(Q156="II",INDEX(Gehaltsklassen!A$11:A$15,MATCH(T156,Gehaltsklassen!D$11:D$15,1),1),IF(Q156="III",INDEX(Gehaltsklassen!A$11:A$15,MATCH(T156,Gehaltsklassen!E$11:E$15,1),1),"Falsche Bodenart")))))</f>
        <v>C</v>
      </c>
      <c r="V156" s="52" t="str">
        <f>IF(OR(C156=""),"",SUM(F156,J156,N156)*VLOOKUP(S156,Gehaltsklassen!$B$34:$D$38,2,FALSE))</f>
        <v/>
      </c>
      <c r="W156" s="52" t="str">
        <f>IF(OR(C156=""),"",SUM(F156,J156,N156)*VLOOKUP(S156,Gehaltsklassen!$B$34:$D$38,2,FALSE)*C156)</f>
        <v/>
      </c>
      <c r="X156" s="52" t="str">
        <f>IF(OR(C156=""),"",SUM(F156,J156,N156)*VLOOKUP(S156,Gehaltsklassen!$B$34:$D$38,3,FALSE))</f>
        <v/>
      </c>
      <c r="Y156" s="52" t="str">
        <f>IF(OR(C156=""),"",SUM(F156,J156,N156)*VLOOKUP(S156,Gehaltsklassen!$B$34:$D$38,3,FALSE)*C156)</f>
        <v/>
      </c>
      <c r="Z156" s="54" t="str">
        <f>IF(OR(D156=""),"",(SUM(G156,K156,O156)*VLOOKUP(U156,Gehaltsklassen!$B$34:$D$38,2,FALSE)))</f>
        <v/>
      </c>
      <c r="AA156" s="54" t="str">
        <f>IF(OR(D156=""),"",(SUM(G156,K156,O156)*VLOOKUP(U156,Gehaltsklassen!$B$34:$D$38,2,FALSE))*C156)</f>
        <v/>
      </c>
      <c r="AB156" s="53" t="str">
        <f>IF(OR(C156=""),"",(SUM(G156,K156,O156)*VLOOKUP(U156,Gehaltsklassen!$B$34:$D$38,3,FALSE)))</f>
        <v/>
      </c>
      <c r="AC156" s="53" t="str">
        <f>IF(OR(C156=""),"",(SUM(G156,K156,O156)*VLOOKUP(U156,Gehaltsklassen!$B$34:$D$38,3,FALSE))*C156)</f>
        <v/>
      </c>
    </row>
    <row r="157" spans="1:29" ht="31.9" customHeight="1" x14ac:dyDescent="0.2">
      <c r="A157" s="74" t="str">
        <f>IF(C157="","",MAX($A$11:A156)+1)</f>
        <v/>
      </c>
      <c r="B157" s="75" t="str">
        <f>IF('N-Bedarf SK'!B155="","",'N-Bedarf SK'!B155)</f>
        <v/>
      </c>
      <c r="C157" s="49" t="str">
        <f>IF('N-Bedarf SK'!C155="","",'N-Bedarf SK'!C155)</f>
        <v/>
      </c>
      <c r="D157" s="88" t="str">
        <f>IF('N-Bedarf SK'!D155="","",'N-Bedarf SK'!D155)</f>
        <v/>
      </c>
      <c r="E157" s="49" t="str">
        <f>IF('N-Bedarf SK'!G155="","",'N-Bedarf SK'!G155)</f>
        <v/>
      </c>
      <c r="F157" s="50" t="str">
        <f>IF(OR(D157="Spargel 2. Standjahr",D157="Spargel 1. Standjahr"),78,IF(OR(D157="",D157="keine",E157=""),"",IF(D157="Wie Nbedarf",VLOOKUP('N-Bedarf SK'!D155,PSollSK,3,FALSE)*E157, VLOOKUP(D157,PSollSK,3,FALSE)*E157)))</f>
        <v/>
      </c>
      <c r="G157" s="50" t="str">
        <f>IF(OR(D157="",D157="keine",E157=""),"",IF(D157="Wie Nbedarf",VLOOKUP('N-Bedarf SK'!D155,PSollSK,4,FALSE)*E157, VLOOKUP(D157,PSollSK,4,FALSE)*E157))</f>
        <v/>
      </c>
      <c r="H157" s="88"/>
      <c r="I157" s="49"/>
      <c r="J157" s="50" t="str">
        <f t="shared" si="8"/>
        <v/>
      </c>
      <c r="K157" s="50" t="str">
        <f t="shared" si="10"/>
        <v/>
      </c>
      <c r="L157" s="88"/>
      <c r="M157" s="49"/>
      <c r="N157" s="50" t="str">
        <f t="shared" si="9"/>
        <v/>
      </c>
      <c r="O157" s="50" t="str">
        <f t="shared" si="11"/>
        <v/>
      </c>
      <c r="P157" s="51"/>
      <c r="Q157" s="78" t="s">
        <v>261</v>
      </c>
      <c r="R157" s="49"/>
      <c r="S157" s="32" t="str">
        <f>IF(R157="","C",INDEX(Gehaltsklassen!A$11:A$15,MATCH(R157,Gehaltsklassen!D$11:D$15,1),1))</f>
        <v>C</v>
      </c>
      <c r="T157" s="49"/>
      <c r="U157" s="32" t="str">
        <f>IF(T157="","C",IF(T157="","C",IF(Q157="I",INDEX(Gehaltsklassen!A$11:A$15,MATCH(T157,Gehaltsklassen!C$11:C$15,1),1),IF(Q157="II",INDEX(Gehaltsklassen!A$11:A$15,MATCH(T157,Gehaltsklassen!D$11:D$15,1),1),IF(Q157="III",INDEX(Gehaltsklassen!A$11:A$15,MATCH(T157,Gehaltsklassen!E$11:E$15,1),1),"Falsche Bodenart")))))</f>
        <v>C</v>
      </c>
      <c r="V157" s="52" t="str">
        <f>IF(OR(C157=""),"",SUM(F157,J157,N157)*VLOOKUP(S157,Gehaltsklassen!$B$34:$D$38,2,FALSE))</f>
        <v/>
      </c>
      <c r="W157" s="52" t="str">
        <f>IF(OR(C157=""),"",SUM(F157,J157,N157)*VLOOKUP(S157,Gehaltsklassen!$B$34:$D$38,2,FALSE)*C157)</f>
        <v/>
      </c>
      <c r="X157" s="52" t="str">
        <f>IF(OR(C157=""),"",SUM(F157,J157,N157)*VLOOKUP(S157,Gehaltsklassen!$B$34:$D$38,3,FALSE))</f>
        <v/>
      </c>
      <c r="Y157" s="52" t="str">
        <f>IF(OR(C157=""),"",SUM(F157,J157,N157)*VLOOKUP(S157,Gehaltsklassen!$B$34:$D$38,3,FALSE)*C157)</f>
        <v/>
      </c>
      <c r="Z157" s="54" t="str">
        <f>IF(OR(D157=""),"",(SUM(G157,K157,O157)*VLOOKUP(U157,Gehaltsklassen!$B$34:$D$38,2,FALSE)))</f>
        <v/>
      </c>
      <c r="AA157" s="54" t="str">
        <f>IF(OR(D157=""),"",(SUM(G157,K157,O157)*VLOOKUP(U157,Gehaltsklassen!$B$34:$D$38,2,FALSE))*C157)</f>
        <v/>
      </c>
      <c r="AB157" s="53" t="str">
        <f>IF(OR(C157=""),"",(SUM(G157,K157,O157)*VLOOKUP(U157,Gehaltsklassen!$B$34:$D$38,3,FALSE)))</f>
        <v/>
      </c>
      <c r="AC157" s="53" t="str">
        <f>IF(OR(C157=""),"",(SUM(G157,K157,O157)*VLOOKUP(U157,Gehaltsklassen!$B$34:$D$38,3,FALSE))*C157)</f>
        <v/>
      </c>
    </row>
    <row r="158" spans="1:29" ht="31.9" customHeight="1" x14ac:dyDescent="0.2">
      <c r="A158" s="74" t="str">
        <f>IF(C158="","",MAX($A$11:A157)+1)</f>
        <v/>
      </c>
      <c r="B158" s="75" t="str">
        <f>IF('N-Bedarf SK'!B156="","",'N-Bedarf SK'!B156)</f>
        <v/>
      </c>
      <c r="C158" s="49" t="str">
        <f>IF('N-Bedarf SK'!C156="","",'N-Bedarf SK'!C156)</f>
        <v/>
      </c>
      <c r="D158" s="88" t="str">
        <f>IF('N-Bedarf SK'!D156="","",'N-Bedarf SK'!D156)</f>
        <v/>
      </c>
      <c r="E158" s="49" t="str">
        <f>IF('N-Bedarf SK'!G156="","",'N-Bedarf SK'!G156)</f>
        <v/>
      </c>
      <c r="F158" s="50" t="str">
        <f>IF(OR(D158="Spargel 2. Standjahr",D158="Spargel 1. Standjahr"),78,IF(OR(D158="",D158="keine",E158=""),"",IF(D158="Wie Nbedarf",VLOOKUP('N-Bedarf SK'!D156,PSollSK,3,FALSE)*E158, VLOOKUP(D158,PSollSK,3,FALSE)*E158)))</f>
        <v/>
      </c>
      <c r="G158" s="50" t="str">
        <f>IF(OR(D158="",D158="keine",E158=""),"",IF(D158="Wie Nbedarf",VLOOKUP('N-Bedarf SK'!D156,PSollSK,4,FALSE)*E158, VLOOKUP(D158,PSollSK,4,FALSE)*E158))</f>
        <v/>
      </c>
      <c r="H158" s="88"/>
      <c r="I158" s="49"/>
      <c r="J158" s="50" t="str">
        <f t="shared" si="8"/>
        <v/>
      </c>
      <c r="K158" s="50" t="str">
        <f t="shared" si="10"/>
        <v/>
      </c>
      <c r="L158" s="88"/>
      <c r="M158" s="49"/>
      <c r="N158" s="50" t="str">
        <f t="shared" si="9"/>
        <v/>
      </c>
      <c r="O158" s="50" t="str">
        <f t="shared" si="11"/>
        <v/>
      </c>
      <c r="P158" s="51"/>
      <c r="Q158" s="78" t="s">
        <v>261</v>
      </c>
      <c r="R158" s="49"/>
      <c r="S158" s="32" t="str">
        <f>IF(R158="","C",INDEX(Gehaltsklassen!A$11:A$15,MATCH(R158,Gehaltsklassen!D$11:D$15,1),1))</f>
        <v>C</v>
      </c>
      <c r="T158" s="49"/>
      <c r="U158" s="32" t="str">
        <f>IF(T158="","C",IF(T158="","C",IF(Q158="I",INDEX(Gehaltsklassen!A$11:A$15,MATCH(T158,Gehaltsklassen!C$11:C$15,1),1),IF(Q158="II",INDEX(Gehaltsklassen!A$11:A$15,MATCH(T158,Gehaltsklassen!D$11:D$15,1),1),IF(Q158="III",INDEX(Gehaltsklassen!A$11:A$15,MATCH(T158,Gehaltsklassen!E$11:E$15,1),1),"Falsche Bodenart")))))</f>
        <v>C</v>
      </c>
      <c r="V158" s="52" t="str">
        <f>IF(OR(C158=""),"",SUM(F158,J158,N158)*VLOOKUP(S158,Gehaltsklassen!$B$34:$D$38,2,FALSE))</f>
        <v/>
      </c>
      <c r="W158" s="52" t="str">
        <f>IF(OR(C158=""),"",SUM(F158,J158,N158)*VLOOKUP(S158,Gehaltsklassen!$B$34:$D$38,2,FALSE)*C158)</f>
        <v/>
      </c>
      <c r="X158" s="52" t="str">
        <f>IF(OR(C158=""),"",SUM(F158,J158,N158)*VLOOKUP(S158,Gehaltsklassen!$B$34:$D$38,3,FALSE))</f>
        <v/>
      </c>
      <c r="Y158" s="52" t="str">
        <f>IF(OR(C158=""),"",SUM(F158,J158,N158)*VLOOKUP(S158,Gehaltsklassen!$B$34:$D$38,3,FALSE)*C158)</f>
        <v/>
      </c>
      <c r="Z158" s="54" t="str">
        <f>IF(OR(D158=""),"",(SUM(G158,K158,O158)*VLOOKUP(U158,Gehaltsklassen!$B$34:$D$38,2,FALSE)))</f>
        <v/>
      </c>
      <c r="AA158" s="54" t="str">
        <f>IF(OR(D158=""),"",(SUM(G158,K158,O158)*VLOOKUP(U158,Gehaltsklassen!$B$34:$D$38,2,FALSE))*C158)</f>
        <v/>
      </c>
      <c r="AB158" s="53" t="str">
        <f>IF(OR(C158=""),"",(SUM(G158,K158,O158)*VLOOKUP(U158,Gehaltsklassen!$B$34:$D$38,3,FALSE)))</f>
        <v/>
      </c>
      <c r="AC158" s="53" t="str">
        <f>IF(OR(C158=""),"",(SUM(G158,K158,O158)*VLOOKUP(U158,Gehaltsklassen!$B$34:$D$38,3,FALSE))*C158)</f>
        <v/>
      </c>
    </row>
    <row r="159" spans="1:29" ht="31.9" customHeight="1" x14ac:dyDescent="0.2">
      <c r="A159" s="74" t="str">
        <f>IF(C159="","",MAX($A$11:A158)+1)</f>
        <v/>
      </c>
      <c r="B159" s="75" t="str">
        <f>IF('N-Bedarf SK'!B157="","",'N-Bedarf SK'!B157)</f>
        <v/>
      </c>
      <c r="C159" s="49" t="str">
        <f>IF('N-Bedarf SK'!C157="","",'N-Bedarf SK'!C157)</f>
        <v/>
      </c>
      <c r="D159" s="88" t="str">
        <f>IF('N-Bedarf SK'!D157="","",'N-Bedarf SK'!D157)</f>
        <v/>
      </c>
      <c r="E159" s="49" t="str">
        <f>IF('N-Bedarf SK'!G157="","",'N-Bedarf SK'!G157)</f>
        <v/>
      </c>
      <c r="F159" s="50" t="str">
        <f>IF(OR(D159="Spargel 2. Standjahr",D159="Spargel 1. Standjahr"),78,IF(OR(D159="",D159="keine",E159=""),"",IF(D159="Wie Nbedarf",VLOOKUP('N-Bedarf SK'!D157,PSollSK,3,FALSE)*E159, VLOOKUP(D159,PSollSK,3,FALSE)*E159)))</f>
        <v/>
      </c>
      <c r="G159" s="50" t="str">
        <f>IF(OR(D159="",D159="keine",E159=""),"",IF(D159="Wie Nbedarf",VLOOKUP('N-Bedarf SK'!D157,PSollSK,4,FALSE)*E159, VLOOKUP(D159,PSollSK,4,FALSE)*E159))</f>
        <v/>
      </c>
      <c r="H159" s="88"/>
      <c r="I159" s="49"/>
      <c r="J159" s="50" t="str">
        <f t="shared" si="8"/>
        <v/>
      </c>
      <c r="K159" s="50" t="str">
        <f t="shared" si="10"/>
        <v/>
      </c>
      <c r="L159" s="88"/>
      <c r="M159" s="49"/>
      <c r="N159" s="50" t="str">
        <f t="shared" si="9"/>
        <v/>
      </c>
      <c r="O159" s="50" t="str">
        <f t="shared" si="11"/>
        <v/>
      </c>
      <c r="P159" s="51"/>
      <c r="Q159" s="78" t="s">
        <v>261</v>
      </c>
      <c r="R159" s="49"/>
      <c r="S159" s="32" t="str">
        <f>IF(R159="","C",INDEX(Gehaltsklassen!A$11:A$15,MATCH(R159,Gehaltsklassen!D$11:D$15,1),1))</f>
        <v>C</v>
      </c>
      <c r="T159" s="49"/>
      <c r="U159" s="32" t="str">
        <f>IF(T159="","C",IF(T159="","C",IF(Q159="I",INDEX(Gehaltsklassen!A$11:A$15,MATCH(T159,Gehaltsklassen!C$11:C$15,1),1),IF(Q159="II",INDEX(Gehaltsklassen!A$11:A$15,MATCH(T159,Gehaltsklassen!D$11:D$15,1),1),IF(Q159="III",INDEX(Gehaltsklassen!A$11:A$15,MATCH(T159,Gehaltsklassen!E$11:E$15,1),1),"Falsche Bodenart")))))</f>
        <v>C</v>
      </c>
      <c r="V159" s="52" t="str">
        <f>IF(OR(C159=""),"",SUM(F159,J159,N159)*VLOOKUP(S159,Gehaltsklassen!$B$34:$D$38,2,FALSE))</f>
        <v/>
      </c>
      <c r="W159" s="52" t="str">
        <f>IF(OR(C159=""),"",SUM(F159,J159,N159)*VLOOKUP(S159,Gehaltsklassen!$B$34:$D$38,2,FALSE)*C159)</f>
        <v/>
      </c>
      <c r="X159" s="52" t="str">
        <f>IF(OR(C159=""),"",SUM(F159,J159,N159)*VLOOKUP(S159,Gehaltsklassen!$B$34:$D$38,3,FALSE))</f>
        <v/>
      </c>
      <c r="Y159" s="52" t="str">
        <f>IF(OR(C159=""),"",SUM(F159,J159,N159)*VLOOKUP(S159,Gehaltsklassen!$B$34:$D$38,3,FALSE)*C159)</f>
        <v/>
      </c>
      <c r="Z159" s="54" t="str">
        <f>IF(OR(D159=""),"",(SUM(G159,K159,O159)*VLOOKUP(U159,Gehaltsklassen!$B$34:$D$38,2,FALSE)))</f>
        <v/>
      </c>
      <c r="AA159" s="54" t="str">
        <f>IF(OR(D159=""),"",(SUM(G159,K159,O159)*VLOOKUP(U159,Gehaltsklassen!$B$34:$D$38,2,FALSE))*C159)</f>
        <v/>
      </c>
      <c r="AB159" s="53" t="str">
        <f>IF(OR(C159=""),"",(SUM(G159,K159,O159)*VLOOKUP(U159,Gehaltsklassen!$B$34:$D$38,3,FALSE)))</f>
        <v/>
      </c>
      <c r="AC159" s="53" t="str">
        <f>IF(OR(C159=""),"",(SUM(G159,K159,O159)*VLOOKUP(U159,Gehaltsklassen!$B$34:$D$38,3,FALSE))*C159)</f>
        <v/>
      </c>
    </row>
    <row r="160" spans="1:29" ht="31.9" customHeight="1" x14ac:dyDescent="0.2">
      <c r="A160" s="74" t="str">
        <f>IF(C160="","",MAX($A$11:A159)+1)</f>
        <v/>
      </c>
      <c r="B160" s="75" t="str">
        <f>IF('N-Bedarf SK'!B158="","",'N-Bedarf SK'!B158)</f>
        <v/>
      </c>
      <c r="C160" s="49" t="str">
        <f>IF('N-Bedarf SK'!C158="","",'N-Bedarf SK'!C158)</f>
        <v/>
      </c>
      <c r="D160" s="88" t="str">
        <f>IF('N-Bedarf SK'!D158="","",'N-Bedarf SK'!D158)</f>
        <v/>
      </c>
      <c r="E160" s="49" t="str">
        <f>IF('N-Bedarf SK'!G158="","",'N-Bedarf SK'!G158)</f>
        <v/>
      </c>
      <c r="F160" s="50" t="str">
        <f>IF(OR(D160="Spargel 2. Standjahr",D160="Spargel 1. Standjahr"),78,IF(OR(D160="",D160="keine",E160=""),"",IF(D160="Wie Nbedarf",VLOOKUP('N-Bedarf SK'!D158,PSollSK,3,FALSE)*E160, VLOOKUP(D160,PSollSK,3,FALSE)*E160)))</f>
        <v/>
      </c>
      <c r="G160" s="50" t="str">
        <f>IF(OR(D160="",D160="keine",E160=""),"",IF(D160="Wie Nbedarf",VLOOKUP('N-Bedarf SK'!D158,PSollSK,4,FALSE)*E160, VLOOKUP(D160,PSollSK,4,FALSE)*E160))</f>
        <v/>
      </c>
      <c r="H160" s="88"/>
      <c r="I160" s="49"/>
      <c r="J160" s="50" t="str">
        <f t="shared" si="8"/>
        <v/>
      </c>
      <c r="K160" s="50" t="str">
        <f t="shared" si="10"/>
        <v/>
      </c>
      <c r="L160" s="88"/>
      <c r="M160" s="49"/>
      <c r="N160" s="50" t="str">
        <f t="shared" si="9"/>
        <v/>
      </c>
      <c r="O160" s="50" t="str">
        <f t="shared" si="11"/>
        <v/>
      </c>
      <c r="P160" s="51"/>
      <c r="Q160" s="78" t="s">
        <v>261</v>
      </c>
      <c r="R160" s="49"/>
      <c r="S160" s="32" t="str">
        <f>IF(R160="","C",INDEX(Gehaltsklassen!A$11:A$15,MATCH(R160,Gehaltsklassen!D$11:D$15,1),1))</f>
        <v>C</v>
      </c>
      <c r="T160" s="49"/>
      <c r="U160" s="32" t="str">
        <f>IF(T160="","C",IF(T160="","C",IF(Q160="I",INDEX(Gehaltsklassen!A$11:A$15,MATCH(T160,Gehaltsklassen!C$11:C$15,1),1),IF(Q160="II",INDEX(Gehaltsklassen!A$11:A$15,MATCH(T160,Gehaltsklassen!D$11:D$15,1),1),IF(Q160="III",INDEX(Gehaltsklassen!A$11:A$15,MATCH(T160,Gehaltsklassen!E$11:E$15,1),1),"Falsche Bodenart")))))</f>
        <v>C</v>
      </c>
      <c r="V160" s="52" t="str">
        <f>IF(OR(C160=""),"",SUM(F160,J160,N160)*VLOOKUP(S160,Gehaltsklassen!$B$34:$D$38,2,FALSE))</f>
        <v/>
      </c>
      <c r="W160" s="52" t="str">
        <f>IF(OR(C160=""),"",SUM(F160,J160,N160)*VLOOKUP(S160,Gehaltsklassen!$B$34:$D$38,2,FALSE)*C160)</f>
        <v/>
      </c>
      <c r="X160" s="52" t="str">
        <f>IF(OR(C160=""),"",SUM(F160,J160,N160)*VLOOKUP(S160,Gehaltsklassen!$B$34:$D$38,3,FALSE))</f>
        <v/>
      </c>
      <c r="Y160" s="52" t="str">
        <f>IF(OR(C160=""),"",SUM(F160,J160,N160)*VLOOKUP(S160,Gehaltsklassen!$B$34:$D$38,3,FALSE)*C160)</f>
        <v/>
      </c>
      <c r="Z160" s="54" t="str">
        <f>IF(OR(D160=""),"",(SUM(G160,K160,O160)*VLOOKUP(U160,Gehaltsklassen!$B$34:$D$38,2,FALSE)))</f>
        <v/>
      </c>
      <c r="AA160" s="54" t="str">
        <f>IF(OR(D160=""),"",(SUM(G160,K160,O160)*VLOOKUP(U160,Gehaltsklassen!$B$34:$D$38,2,FALSE))*C160)</f>
        <v/>
      </c>
      <c r="AB160" s="53" t="str">
        <f>IF(OR(C160=""),"",(SUM(G160,K160,O160)*VLOOKUP(U160,Gehaltsklassen!$B$34:$D$38,3,FALSE)))</f>
        <v/>
      </c>
      <c r="AC160" s="53" t="str">
        <f>IF(OR(C160=""),"",(SUM(G160,K160,O160)*VLOOKUP(U160,Gehaltsklassen!$B$34:$D$38,3,FALSE))*C160)</f>
        <v/>
      </c>
    </row>
    <row r="161" spans="1:29" ht="31.9" customHeight="1" x14ac:dyDescent="0.2">
      <c r="A161" s="74" t="str">
        <f>IF(C161="","",MAX($A$11:A160)+1)</f>
        <v/>
      </c>
      <c r="B161" s="75" t="str">
        <f>IF('N-Bedarf SK'!B159="","",'N-Bedarf SK'!B159)</f>
        <v/>
      </c>
      <c r="C161" s="49" t="str">
        <f>IF('N-Bedarf SK'!C159="","",'N-Bedarf SK'!C159)</f>
        <v/>
      </c>
      <c r="D161" s="88" t="str">
        <f>IF('N-Bedarf SK'!D159="","",'N-Bedarf SK'!D159)</f>
        <v/>
      </c>
      <c r="E161" s="49" t="str">
        <f>IF('N-Bedarf SK'!G159="","",'N-Bedarf SK'!G159)</f>
        <v/>
      </c>
      <c r="F161" s="50" t="str">
        <f>IF(OR(D161="Spargel 2. Standjahr",D161="Spargel 1. Standjahr"),78,IF(OR(D161="",D161="keine",E161=""),"",IF(D161="Wie Nbedarf",VLOOKUP('N-Bedarf SK'!D159,PSollSK,3,FALSE)*E161, VLOOKUP(D161,PSollSK,3,FALSE)*E161)))</f>
        <v/>
      </c>
      <c r="G161" s="50" t="str">
        <f>IF(OR(D161="",D161="keine",E161=""),"",IF(D161="Wie Nbedarf",VLOOKUP('N-Bedarf SK'!D159,PSollSK,4,FALSE)*E161, VLOOKUP(D161,PSollSK,4,FALSE)*E161))</f>
        <v/>
      </c>
      <c r="H161" s="88"/>
      <c r="I161" s="49"/>
      <c r="J161" s="50" t="str">
        <f t="shared" si="8"/>
        <v/>
      </c>
      <c r="K161" s="50" t="str">
        <f t="shared" si="10"/>
        <v/>
      </c>
      <c r="L161" s="88"/>
      <c r="M161" s="49"/>
      <c r="N161" s="50" t="str">
        <f t="shared" si="9"/>
        <v/>
      </c>
      <c r="O161" s="50" t="str">
        <f t="shared" si="11"/>
        <v/>
      </c>
      <c r="P161" s="51"/>
      <c r="Q161" s="78" t="s">
        <v>261</v>
      </c>
      <c r="R161" s="49"/>
      <c r="S161" s="32" t="str">
        <f>IF(R161="","C",INDEX(Gehaltsklassen!A$11:A$15,MATCH(R161,Gehaltsklassen!D$11:D$15,1),1))</f>
        <v>C</v>
      </c>
      <c r="T161" s="49"/>
      <c r="U161" s="32" t="str">
        <f>IF(T161="","C",IF(T161="","C",IF(Q161="I",INDEX(Gehaltsklassen!A$11:A$15,MATCH(T161,Gehaltsklassen!C$11:C$15,1),1),IF(Q161="II",INDEX(Gehaltsklassen!A$11:A$15,MATCH(T161,Gehaltsklassen!D$11:D$15,1),1),IF(Q161="III",INDEX(Gehaltsklassen!A$11:A$15,MATCH(T161,Gehaltsklassen!E$11:E$15,1),1),"Falsche Bodenart")))))</f>
        <v>C</v>
      </c>
      <c r="V161" s="52" t="str">
        <f>IF(OR(C161=""),"",SUM(F161,J161,N161)*VLOOKUP(S161,Gehaltsklassen!$B$34:$D$38,2,FALSE))</f>
        <v/>
      </c>
      <c r="W161" s="52" t="str">
        <f>IF(OR(C161=""),"",SUM(F161,J161,N161)*VLOOKUP(S161,Gehaltsklassen!$B$34:$D$38,2,FALSE)*C161)</f>
        <v/>
      </c>
      <c r="X161" s="52" t="str">
        <f>IF(OR(C161=""),"",SUM(F161,J161,N161)*VLOOKUP(S161,Gehaltsklassen!$B$34:$D$38,3,FALSE))</f>
        <v/>
      </c>
      <c r="Y161" s="52" t="str">
        <f>IF(OR(C161=""),"",SUM(F161,J161,N161)*VLOOKUP(S161,Gehaltsklassen!$B$34:$D$38,3,FALSE)*C161)</f>
        <v/>
      </c>
      <c r="Z161" s="54" t="str">
        <f>IF(OR(D161=""),"",(SUM(G161,K161,O161)*VLOOKUP(U161,Gehaltsklassen!$B$34:$D$38,2,FALSE)))</f>
        <v/>
      </c>
      <c r="AA161" s="54" t="str">
        <f>IF(OR(D161=""),"",(SUM(G161,K161,O161)*VLOOKUP(U161,Gehaltsklassen!$B$34:$D$38,2,FALSE))*C161)</f>
        <v/>
      </c>
      <c r="AB161" s="53" t="str">
        <f>IF(OR(C161=""),"",(SUM(G161,K161,O161)*VLOOKUP(U161,Gehaltsklassen!$B$34:$D$38,3,FALSE)))</f>
        <v/>
      </c>
      <c r="AC161" s="53" t="str">
        <f>IF(OR(C161=""),"",(SUM(G161,K161,O161)*VLOOKUP(U161,Gehaltsklassen!$B$34:$D$38,3,FALSE))*C161)</f>
        <v/>
      </c>
    </row>
    <row r="162" spans="1:29" ht="31.9" customHeight="1" x14ac:dyDescent="0.2">
      <c r="A162" s="74" t="str">
        <f>IF(C162="","",MAX($A$11:A161)+1)</f>
        <v/>
      </c>
      <c r="B162" s="75" t="str">
        <f>IF('N-Bedarf SK'!B160="","",'N-Bedarf SK'!B160)</f>
        <v/>
      </c>
      <c r="C162" s="49" t="str">
        <f>IF('N-Bedarf SK'!C160="","",'N-Bedarf SK'!C160)</f>
        <v/>
      </c>
      <c r="D162" s="88" t="str">
        <f>IF('N-Bedarf SK'!D160="","",'N-Bedarf SK'!D160)</f>
        <v/>
      </c>
      <c r="E162" s="49" t="str">
        <f>IF('N-Bedarf SK'!G160="","",'N-Bedarf SK'!G160)</f>
        <v/>
      </c>
      <c r="F162" s="50" t="str">
        <f>IF(OR(D162="Spargel 2. Standjahr",D162="Spargel 1. Standjahr"),78,IF(OR(D162="",D162="keine",E162=""),"",IF(D162="Wie Nbedarf",VLOOKUP('N-Bedarf SK'!D160,PSollSK,3,FALSE)*E162, VLOOKUP(D162,PSollSK,3,FALSE)*E162)))</f>
        <v/>
      </c>
      <c r="G162" s="50" t="str">
        <f>IF(OR(D162="",D162="keine",E162=""),"",IF(D162="Wie Nbedarf",VLOOKUP('N-Bedarf SK'!D160,PSollSK,4,FALSE)*E162, VLOOKUP(D162,PSollSK,4,FALSE)*E162))</f>
        <v/>
      </c>
      <c r="H162" s="88"/>
      <c r="I162" s="49"/>
      <c r="J162" s="50" t="str">
        <f t="shared" si="8"/>
        <v/>
      </c>
      <c r="K162" s="50" t="str">
        <f t="shared" si="10"/>
        <v/>
      </c>
      <c r="L162" s="88"/>
      <c r="M162" s="49"/>
      <c r="N162" s="50" t="str">
        <f t="shared" si="9"/>
        <v/>
      </c>
      <c r="O162" s="50" t="str">
        <f t="shared" si="11"/>
        <v/>
      </c>
      <c r="P162" s="51"/>
      <c r="Q162" s="78" t="s">
        <v>261</v>
      </c>
      <c r="R162" s="49"/>
      <c r="S162" s="32" t="str">
        <f>IF(R162="","C",INDEX(Gehaltsklassen!A$11:A$15,MATCH(R162,Gehaltsklassen!D$11:D$15,1),1))</f>
        <v>C</v>
      </c>
      <c r="T162" s="49"/>
      <c r="U162" s="32" t="str">
        <f>IF(T162="","C",IF(T162="","C",IF(Q162="I",INDEX(Gehaltsklassen!A$11:A$15,MATCH(T162,Gehaltsklassen!C$11:C$15,1),1),IF(Q162="II",INDEX(Gehaltsklassen!A$11:A$15,MATCH(T162,Gehaltsklassen!D$11:D$15,1),1),IF(Q162="III",INDEX(Gehaltsklassen!A$11:A$15,MATCH(T162,Gehaltsklassen!E$11:E$15,1),1),"Falsche Bodenart")))))</f>
        <v>C</v>
      </c>
      <c r="V162" s="52" t="str">
        <f>IF(OR(C162=""),"",SUM(F162,J162,N162)*VLOOKUP(S162,Gehaltsklassen!$B$34:$D$38,2,FALSE))</f>
        <v/>
      </c>
      <c r="W162" s="52" t="str">
        <f>IF(OR(C162=""),"",SUM(F162,J162,N162)*VLOOKUP(S162,Gehaltsklassen!$B$34:$D$38,2,FALSE)*C162)</f>
        <v/>
      </c>
      <c r="X162" s="52" t="str">
        <f>IF(OR(C162=""),"",SUM(F162,J162,N162)*VLOOKUP(S162,Gehaltsklassen!$B$34:$D$38,3,FALSE))</f>
        <v/>
      </c>
      <c r="Y162" s="52" t="str">
        <f>IF(OR(C162=""),"",SUM(F162,J162,N162)*VLOOKUP(S162,Gehaltsklassen!$B$34:$D$38,3,FALSE)*C162)</f>
        <v/>
      </c>
      <c r="Z162" s="54" t="str">
        <f>IF(OR(D162=""),"",(SUM(G162,K162,O162)*VLOOKUP(U162,Gehaltsklassen!$B$34:$D$38,2,FALSE)))</f>
        <v/>
      </c>
      <c r="AA162" s="54" t="str">
        <f>IF(OR(D162=""),"",(SUM(G162,K162,O162)*VLOOKUP(U162,Gehaltsklassen!$B$34:$D$38,2,FALSE))*C162)</f>
        <v/>
      </c>
      <c r="AB162" s="53" t="str">
        <f>IF(OR(C162=""),"",(SUM(G162,K162,O162)*VLOOKUP(U162,Gehaltsklassen!$B$34:$D$38,3,FALSE)))</f>
        <v/>
      </c>
      <c r="AC162" s="53" t="str">
        <f>IF(OR(C162=""),"",(SUM(G162,K162,O162)*VLOOKUP(U162,Gehaltsklassen!$B$34:$D$38,3,FALSE))*C162)</f>
        <v/>
      </c>
    </row>
    <row r="163" spans="1:29" ht="31.9" customHeight="1" x14ac:dyDescent="0.2">
      <c r="A163" s="74" t="str">
        <f>IF(C163="","",MAX($A$11:A162)+1)</f>
        <v/>
      </c>
      <c r="B163" s="75" t="str">
        <f>IF('N-Bedarf SK'!B161="","",'N-Bedarf SK'!B161)</f>
        <v/>
      </c>
      <c r="C163" s="49" t="str">
        <f>IF('N-Bedarf SK'!C161="","",'N-Bedarf SK'!C161)</f>
        <v/>
      </c>
      <c r="D163" s="88" t="str">
        <f>IF('N-Bedarf SK'!D161="","",'N-Bedarf SK'!D161)</f>
        <v/>
      </c>
      <c r="E163" s="49" t="str">
        <f>IF('N-Bedarf SK'!G161="","",'N-Bedarf SK'!G161)</f>
        <v/>
      </c>
      <c r="F163" s="50" t="str">
        <f>IF(OR(D163="Spargel 2. Standjahr",D163="Spargel 1. Standjahr"),78,IF(OR(D163="",D163="keine",E163=""),"",IF(D163="Wie Nbedarf",VLOOKUP('N-Bedarf SK'!D161,PSollSK,3,FALSE)*E163, VLOOKUP(D163,PSollSK,3,FALSE)*E163)))</f>
        <v/>
      </c>
      <c r="G163" s="50" t="str">
        <f>IF(OR(D163="",D163="keine",E163=""),"",IF(D163="Wie Nbedarf",VLOOKUP('N-Bedarf SK'!D161,PSollSK,4,FALSE)*E163, VLOOKUP(D163,PSollSK,4,FALSE)*E163))</f>
        <v/>
      </c>
      <c r="H163" s="88"/>
      <c r="I163" s="49"/>
      <c r="J163" s="50" t="str">
        <f t="shared" si="8"/>
        <v/>
      </c>
      <c r="K163" s="50" t="str">
        <f t="shared" si="10"/>
        <v/>
      </c>
      <c r="L163" s="88"/>
      <c r="M163" s="49"/>
      <c r="N163" s="50" t="str">
        <f t="shared" si="9"/>
        <v/>
      </c>
      <c r="O163" s="50" t="str">
        <f t="shared" si="11"/>
        <v/>
      </c>
      <c r="P163" s="51"/>
      <c r="Q163" s="78" t="s">
        <v>261</v>
      </c>
      <c r="R163" s="49"/>
      <c r="S163" s="32" t="str">
        <f>IF(R163="","C",INDEX(Gehaltsklassen!A$11:A$15,MATCH(R163,Gehaltsklassen!D$11:D$15,1),1))</f>
        <v>C</v>
      </c>
      <c r="T163" s="49"/>
      <c r="U163" s="32" t="str">
        <f>IF(T163="","C",IF(T163="","C",IF(Q163="I",INDEX(Gehaltsklassen!A$11:A$15,MATCH(T163,Gehaltsklassen!C$11:C$15,1),1),IF(Q163="II",INDEX(Gehaltsklassen!A$11:A$15,MATCH(T163,Gehaltsklassen!D$11:D$15,1),1),IF(Q163="III",INDEX(Gehaltsklassen!A$11:A$15,MATCH(T163,Gehaltsklassen!E$11:E$15,1),1),"Falsche Bodenart")))))</f>
        <v>C</v>
      </c>
      <c r="V163" s="52" t="str">
        <f>IF(OR(C163=""),"",SUM(F163,J163,N163)*VLOOKUP(S163,Gehaltsklassen!$B$34:$D$38,2,FALSE))</f>
        <v/>
      </c>
      <c r="W163" s="52" t="str">
        <f>IF(OR(C163=""),"",SUM(F163,J163,N163)*VLOOKUP(S163,Gehaltsklassen!$B$34:$D$38,2,FALSE)*C163)</f>
        <v/>
      </c>
      <c r="X163" s="52" t="str">
        <f>IF(OR(C163=""),"",SUM(F163,J163,N163)*VLOOKUP(S163,Gehaltsklassen!$B$34:$D$38,3,FALSE))</f>
        <v/>
      </c>
      <c r="Y163" s="52" t="str">
        <f>IF(OR(C163=""),"",SUM(F163,J163,N163)*VLOOKUP(S163,Gehaltsklassen!$B$34:$D$38,3,FALSE)*C163)</f>
        <v/>
      </c>
      <c r="Z163" s="54" t="str">
        <f>IF(OR(D163=""),"",(SUM(G163,K163,O163)*VLOOKUP(U163,Gehaltsklassen!$B$34:$D$38,2,FALSE)))</f>
        <v/>
      </c>
      <c r="AA163" s="54" t="str">
        <f>IF(OR(D163=""),"",(SUM(G163,K163,O163)*VLOOKUP(U163,Gehaltsklassen!$B$34:$D$38,2,FALSE))*C163)</f>
        <v/>
      </c>
      <c r="AB163" s="53" t="str">
        <f>IF(OR(C163=""),"",(SUM(G163,K163,O163)*VLOOKUP(U163,Gehaltsklassen!$B$34:$D$38,3,FALSE)))</f>
        <v/>
      </c>
      <c r="AC163" s="53" t="str">
        <f>IF(OR(C163=""),"",(SUM(G163,K163,O163)*VLOOKUP(U163,Gehaltsklassen!$B$34:$D$38,3,FALSE))*C163)</f>
        <v/>
      </c>
    </row>
    <row r="164" spans="1:29" ht="31.9" customHeight="1" x14ac:dyDescent="0.2">
      <c r="A164" s="74" t="str">
        <f>IF(C164="","",MAX($A$11:A163)+1)</f>
        <v/>
      </c>
      <c r="B164" s="75" t="str">
        <f>IF('N-Bedarf SK'!B162="","",'N-Bedarf SK'!B162)</f>
        <v/>
      </c>
      <c r="C164" s="49" t="str">
        <f>IF('N-Bedarf SK'!C162="","",'N-Bedarf SK'!C162)</f>
        <v/>
      </c>
      <c r="D164" s="88" t="str">
        <f>IF('N-Bedarf SK'!D162="","",'N-Bedarf SK'!D162)</f>
        <v/>
      </c>
      <c r="E164" s="49" t="str">
        <f>IF('N-Bedarf SK'!G162="","",'N-Bedarf SK'!G162)</f>
        <v/>
      </c>
      <c r="F164" s="50" t="str">
        <f>IF(OR(D164="Spargel 2. Standjahr",D164="Spargel 1. Standjahr"),78,IF(OR(D164="",D164="keine",E164=""),"",IF(D164="Wie Nbedarf",VLOOKUP('N-Bedarf SK'!D162,PSollSK,3,FALSE)*E164, VLOOKUP(D164,PSollSK,3,FALSE)*E164)))</f>
        <v/>
      </c>
      <c r="G164" s="50" t="str">
        <f>IF(OR(D164="",D164="keine",E164=""),"",IF(D164="Wie Nbedarf",VLOOKUP('N-Bedarf SK'!D162,PSollSK,4,FALSE)*E164, VLOOKUP(D164,PSollSK,4,FALSE)*E164))</f>
        <v/>
      </c>
      <c r="H164" s="88"/>
      <c r="I164" s="49"/>
      <c r="J164" s="50" t="str">
        <f t="shared" si="8"/>
        <v/>
      </c>
      <c r="K164" s="50" t="str">
        <f t="shared" si="10"/>
        <v/>
      </c>
      <c r="L164" s="88"/>
      <c r="M164" s="49"/>
      <c r="N164" s="50" t="str">
        <f t="shared" si="9"/>
        <v/>
      </c>
      <c r="O164" s="50" t="str">
        <f t="shared" si="11"/>
        <v/>
      </c>
      <c r="P164" s="51"/>
      <c r="Q164" s="78" t="s">
        <v>261</v>
      </c>
      <c r="R164" s="49"/>
      <c r="S164" s="32" t="str">
        <f>IF(R164="","C",INDEX(Gehaltsklassen!A$11:A$15,MATCH(R164,Gehaltsklassen!D$11:D$15,1),1))</f>
        <v>C</v>
      </c>
      <c r="T164" s="49"/>
      <c r="U164" s="32" t="str">
        <f>IF(T164="","C",IF(T164="","C",IF(Q164="I",INDEX(Gehaltsklassen!A$11:A$15,MATCH(T164,Gehaltsklassen!C$11:C$15,1),1),IF(Q164="II",INDEX(Gehaltsklassen!A$11:A$15,MATCH(T164,Gehaltsklassen!D$11:D$15,1),1),IF(Q164="III",INDEX(Gehaltsklassen!A$11:A$15,MATCH(T164,Gehaltsklassen!E$11:E$15,1),1),"Falsche Bodenart")))))</f>
        <v>C</v>
      </c>
      <c r="V164" s="52" t="str">
        <f>IF(OR(C164=""),"",SUM(F164,J164,N164)*VLOOKUP(S164,Gehaltsklassen!$B$34:$D$38,2,FALSE))</f>
        <v/>
      </c>
      <c r="W164" s="52" t="str">
        <f>IF(OR(C164=""),"",SUM(F164,J164,N164)*VLOOKUP(S164,Gehaltsklassen!$B$34:$D$38,2,FALSE)*C164)</f>
        <v/>
      </c>
      <c r="X164" s="52" t="str">
        <f>IF(OR(C164=""),"",SUM(F164,J164,N164)*VLOOKUP(S164,Gehaltsklassen!$B$34:$D$38,3,FALSE))</f>
        <v/>
      </c>
      <c r="Y164" s="52" t="str">
        <f>IF(OR(C164=""),"",SUM(F164,J164,N164)*VLOOKUP(S164,Gehaltsklassen!$B$34:$D$38,3,FALSE)*C164)</f>
        <v/>
      </c>
      <c r="Z164" s="54" t="str">
        <f>IF(OR(D164=""),"",(SUM(G164,K164,O164)*VLOOKUP(U164,Gehaltsklassen!$B$34:$D$38,2,FALSE)))</f>
        <v/>
      </c>
      <c r="AA164" s="54" t="str">
        <f>IF(OR(D164=""),"",(SUM(G164,K164,O164)*VLOOKUP(U164,Gehaltsklassen!$B$34:$D$38,2,FALSE))*C164)</f>
        <v/>
      </c>
      <c r="AB164" s="53" t="str">
        <f>IF(OR(C164=""),"",(SUM(G164,K164,O164)*VLOOKUP(U164,Gehaltsklassen!$B$34:$D$38,3,FALSE)))</f>
        <v/>
      </c>
      <c r="AC164" s="53" t="str">
        <f>IF(OR(C164=""),"",(SUM(G164,K164,O164)*VLOOKUP(U164,Gehaltsklassen!$B$34:$D$38,3,FALSE))*C164)</f>
        <v/>
      </c>
    </row>
    <row r="165" spans="1:29" ht="31.9" customHeight="1" x14ac:dyDescent="0.2">
      <c r="A165" s="74" t="str">
        <f>IF(C165="","",MAX($A$11:A164)+1)</f>
        <v/>
      </c>
      <c r="B165" s="75" t="str">
        <f>IF('N-Bedarf SK'!B163="","",'N-Bedarf SK'!B163)</f>
        <v/>
      </c>
      <c r="C165" s="49" t="str">
        <f>IF('N-Bedarf SK'!C163="","",'N-Bedarf SK'!C163)</f>
        <v/>
      </c>
      <c r="D165" s="88" t="str">
        <f>IF('N-Bedarf SK'!D163="","",'N-Bedarf SK'!D163)</f>
        <v/>
      </c>
      <c r="E165" s="49" t="str">
        <f>IF('N-Bedarf SK'!G163="","",'N-Bedarf SK'!G163)</f>
        <v/>
      </c>
      <c r="F165" s="50" t="str">
        <f>IF(OR(D165="Spargel 2. Standjahr",D165="Spargel 1. Standjahr"),78,IF(OR(D165="",D165="keine",E165=""),"",IF(D165="Wie Nbedarf",VLOOKUP('N-Bedarf SK'!D163,PSollSK,3,FALSE)*E165, VLOOKUP(D165,PSollSK,3,FALSE)*E165)))</f>
        <v/>
      </c>
      <c r="G165" s="50" t="str">
        <f>IF(OR(D165="",D165="keine",E165=""),"",IF(D165="Wie Nbedarf",VLOOKUP('N-Bedarf SK'!D163,PSollSK,4,FALSE)*E165, VLOOKUP(D165,PSollSK,4,FALSE)*E165))</f>
        <v/>
      </c>
      <c r="H165" s="88"/>
      <c r="I165" s="49"/>
      <c r="J165" s="50" t="str">
        <f t="shared" si="8"/>
        <v/>
      </c>
      <c r="K165" s="50" t="str">
        <f t="shared" si="10"/>
        <v/>
      </c>
      <c r="L165" s="88"/>
      <c r="M165" s="49"/>
      <c r="N165" s="50" t="str">
        <f t="shared" si="9"/>
        <v/>
      </c>
      <c r="O165" s="50" t="str">
        <f t="shared" si="11"/>
        <v/>
      </c>
      <c r="P165" s="51"/>
      <c r="Q165" s="78" t="s">
        <v>261</v>
      </c>
      <c r="R165" s="49"/>
      <c r="S165" s="32" t="str">
        <f>IF(R165="","C",INDEX(Gehaltsklassen!A$11:A$15,MATCH(R165,Gehaltsklassen!D$11:D$15,1),1))</f>
        <v>C</v>
      </c>
      <c r="T165" s="49"/>
      <c r="U165" s="32" t="str">
        <f>IF(T165="","C",IF(T165="","C",IF(Q165="I",INDEX(Gehaltsklassen!A$11:A$15,MATCH(T165,Gehaltsklassen!C$11:C$15,1),1),IF(Q165="II",INDEX(Gehaltsklassen!A$11:A$15,MATCH(T165,Gehaltsklassen!D$11:D$15,1),1),IF(Q165="III",INDEX(Gehaltsklassen!A$11:A$15,MATCH(T165,Gehaltsklassen!E$11:E$15,1),1),"Falsche Bodenart")))))</f>
        <v>C</v>
      </c>
      <c r="V165" s="52" t="str">
        <f>IF(OR(C165=""),"",SUM(F165,J165,N165)*VLOOKUP(S165,Gehaltsklassen!$B$34:$D$38,2,FALSE))</f>
        <v/>
      </c>
      <c r="W165" s="52" t="str">
        <f>IF(OR(C165=""),"",SUM(F165,J165,N165)*VLOOKUP(S165,Gehaltsklassen!$B$34:$D$38,2,FALSE)*C165)</f>
        <v/>
      </c>
      <c r="X165" s="52" t="str">
        <f>IF(OR(C165=""),"",SUM(F165,J165,N165)*VLOOKUP(S165,Gehaltsklassen!$B$34:$D$38,3,FALSE))</f>
        <v/>
      </c>
      <c r="Y165" s="52" t="str">
        <f>IF(OR(C165=""),"",SUM(F165,J165,N165)*VLOOKUP(S165,Gehaltsklassen!$B$34:$D$38,3,FALSE)*C165)</f>
        <v/>
      </c>
      <c r="Z165" s="54" t="str">
        <f>IF(OR(D165=""),"",(SUM(G165,K165,O165)*VLOOKUP(U165,Gehaltsklassen!$B$34:$D$38,2,FALSE)))</f>
        <v/>
      </c>
      <c r="AA165" s="54" t="str">
        <f>IF(OR(D165=""),"",(SUM(G165,K165,O165)*VLOOKUP(U165,Gehaltsklassen!$B$34:$D$38,2,FALSE))*C165)</f>
        <v/>
      </c>
      <c r="AB165" s="53" t="str">
        <f>IF(OR(C165=""),"",(SUM(G165,K165,O165)*VLOOKUP(U165,Gehaltsklassen!$B$34:$D$38,3,FALSE)))</f>
        <v/>
      </c>
      <c r="AC165" s="53" t="str">
        <f>IF(OR(C165=""),"",(SUM(G165,K165,O165)*VLOOKUP(U165,Gehaltsklassen!$B$34:$D$38,3,FALSE))*C165)</f>
        <v/>
      </c>
    </row>
    <row r="166" spans="1:29" ht="31.9" customHeight="1" x14ac:dyDescent="0.2">
      <c r="A166" s="74" t="str">
        <f>IF(C166="","",MAX($A$11:A165)+1)</f>
        <v/>
      </c>
      <c r="B166" s="75" t="str">
        <f>IF('N-Bedarf SK'!B164="","",'N-Bedarf SK'!B164)</f>
        <v/>
      </c>
      <c r="C166" s="49" t="str">
        <f>IF('N-Bedarf SK'!C164="","",'N-Bedarf SK'!C164)</f>
        <v/>
      </c>
      <c r="D166" s="88" t="str">
        <f>IF('N-Bedarf SK'!D164="","",'N-Bedarf SK'!D164)</f>
        <v/>
      </c>
      <c r="E166" s="49" t="str">
        <f>IF('N-Bedarf SK'!G164="","",'N-Bedarf SK'!G164)</f>
        <v/>
      </c>
      <c r="F166" s="50" t="str">
        <f>IF(OR(D166="Spargel 2. Standjahr",D166="Spargel 1. Standjahr"),78,IF(OR(D166="",D166="keine",E166=""),"",IF(D166="Wie Nbedarf",VLOOKUP('N-Bedarf SK'!D164,PSollSK,3,FALSE)*E166, VLOOKUP(D166,PSollSK,3,FALSE)*E166)))</f>
        <v/>
      </c>
      <c r="G166" s="50" t="str">
        <f>IF(OR(D166="",D166="keine",E166=""),"",IF(D166="Wie Nbedarf",VLOOKUP('N-Bedarf SK'!D164,PSollSK,4,FALSE)*E166, VLOOKUP(D166,PSollSK,4,FALSE)*E166))</f>
        <v/>
      </c>
      <c r="H166" s="88"/>
      <c r="I166" s="49"/>
      <c r="J166" s="50" t="str">
        <f t="shared" si="8"/>
        <v/>
      </c>
      <c r="K166" s="50" t="str">
        <f t="shared" si="10"/>
        <v/>
      </c>
      <c r="L166" s="88"/>
      <c r="M166" s="49"/>
      <c r="N166" s="50" t="str">
        <f t="shared" si="9"/>
        <v/>
      </c>
      <c r="O166" s="50" t="str">
        <f t="shared" si="11"/>
        <v/>
      </c>
      <c r="P166" s="51"/>
      <c r="Q166" s="78" t="s">
        <v>261</v>
      </c>
      <c r="R166" s="49"/>
      <c r="S166" s="32" t="str">
        <f>IF(R166="","C",INDEX(Gehaltsklassen!A$11:A$15,MATCH(R166,Gehaltsklassen!D$11:D$15,1),1))</f>
        <v>C</v>
      </c>
      <c r="T166" s="49"/>
      <c r="U166" s="32" t="str">
        <f>IF(T166="","C",IF(T166="","C",IF(Q166="I",INDEX(Gehaltsklassen!A$11:A$15,MATCH(T166,Gehaltsklassen!C$11:C$15,1),1),IF(Q166="II",INDEX(Gehaltsklassen!A$11:A$15,MATCH(T166,Gehaltsklassen!D$11:D$15,1),1),IF(Q166="III",INDEX(Gehaltsklassen!A$11:A$15,MATCH(T166,Gehaltsklassen!E$11:E$15,1),1),"Falsche Bodenart")))))</f>
        <v>C</v>
      </c>
      <c r="V166" s="52" t="str">
        <f>IF(OR(C166=""),"",SUM(F166,J166,N166)*VLOOKUP(S166,Gehaltsklassen!$B$34:$D$38,2,FALSE))</f>
        <v/>
      </c>
      <c r="W166" s="52" t="str">
        <f>IF(OR(C166=""),"",SUM(F166,J166,N166)*VLOOKUP(S166,Gehaltsklassen!$B$34:$D$38,2,FALSE)*C166)</f>
        <v/>
      </c>
      <c r="X166" s="52" t="str">
        <f>IF(OR(C166=""),"",SUM(F166,J166,N166)*VLOOKUP(S166,Gehaltsklassen!$B$34:$D$38,3,FALSE))</f>
        <v/>
      </c>
      <c r="Y166" s="52" t="str">
        <f>IF(OR(C166=""),"",SUM(F166,J166,N166)*VLOOKUP(S166,Gehaltsklassen!$B$34:$D$38,3,FALSE)*C166)</f>
        <v/>
      </c>
      <c r="Z166" s="54" t="str">
        <f>IF(OR(D166=""),"",(SUM(G166,K166,O166)*VLOOKUP(U166,Gehaltsklassen!$B$34:$D$38,2,FALSE)))</f>
        <v/>
      </c>
      <c r="AA166" s="54" t="str">
        <f>IF(OR(D166=""),"",(SUM(G166,K166,O166)*VLOOKUP(U166,Gehaltsklassen!$B$34:$D$38,2,FALSE))*C166)</f>
        <v/>
      </c>
      <c r="AB166" s="53" t="str">
        <f>IF(OR(C166=""),"",(SUM(G166,K166,O166)*VLOOKUP(U166,Gehaltsklassen!$B$34:$D$38,3,FALSE)))</f>
        <v/>
      </c>
      <c r="AC166" s="53" t="str">
        <f>IF(OR(C166=""),"",(SUM(G166,K166,O166)*VLOOKUP(U166,Gehaltsklassen!$B$34:$D$38,3,FALSE))*C166)</f>
        <v/>
      </c>
    </row>
    <row r="167" spans="1:29" ht="31.9" customHeight="1" x14ac:dyDescent="0.2">
      <c r="A167" s="74" t="str">
        <f>IF(C167="","",MAX($A$11:A166)+1)</f>
        <v/>
      </c>
      <c r="B167" s="75" t="str">
        <f>IF('N-Bedarf SK'!B165="","",'N-Bedarf SK'!B165)</f>
        <v/>
      </c>
      <c r="C167" s="49" t="str">
        <f>IF('N-Bedarf SK'!C165="","",'N-Bedarf SK'!C165)</f>
        <v/>
      </c>
      <c r="D167" s="88" t="str">
        <f>IF('N-Bedarf SK'!D165="","",'N-Bedarf SK'!D165)</f>
        <v/>
      </c>
      <c r="E167" s="49" t="str">
        <f>IF('N-Bedarf SK'!G165="","",'N-Bedarf SK'!G165)</f>
        <v/>
      </c>
      <c r="F167" s="50" t="str">
        <f>IF(OR(D167="Spargel 2. Standjahr",D167="Spargel 1. Standjahr"),78,IF(OR(D167="",D167="keine",E167=""),"",IF(D167="Wie Nbedarf",VLOOKUP('N-Bedarf SK'!D165,PSollSK,3,FALSE)*E167, VLOOKUP(D167,PSollSK,3,FALSE)*E167)))</f>
        <v/>
      </c>
      <c r="G167" s="50" t="str">
        <f>IF(OR(D167="",D167="keine",E167=""),"",IF(D167="Wie Nbedarf",VLOOKUP('N-Bedarf SK'!D165,PSollSK,4,FALSE)*E167, VLOOKUP(D167,PSollSK,4,FALSE)*E167))</f>
        <v/>
      </c>
      <c r="H167" s="88"/>
      <c r="I167" s="49"/>
      <c r="J167" s="50" t="str">
        <f t="shared" si="8"/>
        <v/>
      </c>
      <c r="K167" s="50" t="str">
        <f t="shared" si="10"/>
        <v/>
      </c>
      <c r="L167" s="88"/>
      <c r="M167" s="49"/>
      <c r="N167" s="50" t="str">
        <f t="shared" si="9"/>
        <v/>
      </c>
      <c r="O167" s="50" t="str">
        <f t="shared" si="11"/>
        <v/>
      </c>
      <c r="P167" s="51"/>
      <c r="Q167" s="78" t="s">
        <v>261</v>
      </c>
      <c r="R167" s="49"/>
      <c r="S167" s="32" t="str">
        <f>IF(R167="","C",INDEX(Gehaltsklassen!A$11:A$15,MATCH(R167,Gehaltsklassen!D$11:D$15,1),1))</f>
        <v>C</v>
      </c>
      <c r="T167" s="49"/>
      <c r="U167" s="32" t="str">
        <f>IF(T167="","C",IF(T167="","C",IF(Q167="I",INDEX(Gehaltsklassen!A$11:A$15,MATCH(T167,Gehaltsklassen!C$11:C$15,1),1),IF(Q167="II",INDEX(Gehaltsklassen!A$11:A$15,MATCH(T167,Gehaltsklassen!D$11:D$15,1),1),IF(Q167="III",INDEX(Gehaltsklassen!A$11:A$15,MATCH(T167,Gehaltsklassen!E$11:E$15,1),1),"Falsche Bodenart")))))</f>
        <v>C</v>
      </c>
      <c r="V167" s="52" t="str">
        <f>IF(OR(C167=""),"",SUM(F167,J167,N167)*VLOOKUP(S167,Gehaltsklassen!$B$34:$D$38,2,FALSE))</f>
        <v/>
      </c>
      <c r="W167" s="52" t="str">
        <f>IF(OR(C167=""),"",SUM(F167,J167,N167)*VLOOKUP(S167,Gehaltsklassen!$B$34:$D$38,2,FALSE)*C167)</f>
        <v/>
      </c>
      <c r="X167" s="52" t="str">
        <f>IF(OR(C167=""),"",SUM(F167,J167,N167)*VLOOKUP(S167,Gehaltsklassen!$B$34:$D$38,3,FALSE))</f>
        <v/>
      </c>
      <c r="Y167" s="52" t="str">
        <f>IF(OR(C167=""),"",SUM(F167,J167,N167)*VLOOKUP(S167,Gehaltsklassen!$B$34:$D$38,3,FALSE)*C167)</f>
        <v/>
      </c>
      <c r="Z167" s="54" t="str">
        <f>IF(OR(D167=""),"",(SUM(G167,K167,O167)*VLOOKUP(U167,Gehaltsklassen!$B$34:$D$38,2,FALSE)))</f>
        <v/>
      </c>
      <c r="AA167" s="54" t="str">
        <f>IF(OR(D167=""),"",(SUM(G167,K167,O167)*VLOOKUP(U167,Gehaltsklassen!$B$34:$D$38,2,FALSE))*C167)</f>
        <v/>
      </c>
      <c r="AB167" s="53" t="str">
        <f>IF(OR(C167=""),"",(SUM(G167,K167,O167)*VLOOKUP(U167,Gehaltsklassen!$B$34:$D$38,3,FALSE)))</f>
        <v/>
      </c>
      <c r="AC167" s="53" t="str">
        <f>IF(OR(C167=""),"",(SUM(G167,K167,O167)*VLOOKUP(U167,Gehaltsklassen!$B$34:$D$38,3,FALSE))*C167)</f>
        <v/>
      </c>
    </row>
    <row r="168" spans="1:29" ht="31.9" customHeight="1" x14ac:dyDescent="0.2">
      <c r="A168" s="74" t="str">
        <f>IF(C168="","",MAX($A$11:A167)+1)</f>
        <v/>
      </c>
      <c r="B168" s="75" t="str">
        <f>IF('N-Bedarf SK'!B166="","",'N-Bedarf SK'!B166)</f>
        <v/>
      </c>
      <c r="C168" s="49" t="str">
        <f>IF('N-Bedarf SK'!C166="","",'N-Bedarf SK'!C166)</f>
        <v/>
      </c>
      <c r="D168" s="88" t="str">
        <f>IF('N-Bedarf SK'!D166="","",'N-Bedarf SK'!D166)</f>
        <v/>
      </c>
      <c r="E168" s="49" t="str">
        <f>IF('N-Bedarf SK'!G166="","",'N-Bedarf SK'!G166)</f>
        <v/>
      </c>
      <c r="F168" s="50" t="str">
        <f>IF(OR(D168="Spargel 2. Standjahr",D168="Spargel 1. Standjahr"),78,IF(OR(D168="",D168="keine",E168=""),"",IF(D168="Wie Nbedarf",VLOOKUP('N-Bedarf SK'!D166,PSollSK,3,FALSE)*E168, VLOOKUP(D168,PSollSK,3,FALSE)*E168)))</f>
        <v/>
      </c>
      <c r="G168" s="50" t="str">
        <f>IF(OR(D168="",D168="keine",E168=""),"",IF(D168="Wie Nbedarf",VLOOKUP('N-Bedarf SK'!D166,PSollSK,4,FALSE)*E168, VLOOKUP(D168,PSollSK,4,FALSE)*E168))</f>
        <v/>
      </c>
      <c r="H168" s="88"/>
      <c r="I168" s="49"/>
      <c r="J168" s="50" t="str">
        <f t="shared" si="8"/>
        <v/>
      </c>
      <c r="K168" s="50" t="str">
        <f t="shared" si="10"/>
        <v/>
      </c>
      <c r="L168" s="88"/>
      <c r="M168" s="49"/>
      <c r="N168" s="50" t="str">
        <f t="shared" si="9"/>
        <v/>
      </c>
      <c r="O168" s="50" t="str">
        <f t="shared" si="11"/>
        <v/>
      </c>
      <c r="P168" s="51"/>
      <c r="Q168" s="78" t="s">
        <v>261</v>
      </c>
      <c r="R168" s="49"/>
      <c r="S168" s="32" t="str">
        <f>IF(R168="","C",INDEX(Gehaltsklassen!A$11:A$15,MATCH(R168,Gehaltsklassen!D$11:D$15,1),1))</f>
        <v>C</v>
      </c>
      <c r="T168" s="49"/>
      <c r="U168" s="32" t="str">
        <f>IF(T168="","C",IF(T168="","C",IF(Q168="I",INDEX(Gehaltsklassen!A$11:A$15,MATCH(T168,Gehaltsklassen!C$11:C$15,1),1),IF(Q168="II",INDEX(Gehaltsklassen!A$11:A$15,MATCH(T168,Gehaltsklassen!D$11:D$15,1),1),IF(Q168="III",INDEX(Gehaltsklassen!A$11:A$15,MATCH(T168,Gehaltsklassen!E$11:E$15,1),1),"Falsche Bodenart")))))</f>
        <v>C</v>
      </c>
      <c r="V168" s="52" t="str">
        <f>IF(OR(C168=""),"",SUM(F168,J168,N168)*VLOOKUP(S168,Gehaltsklassen!$B$34:$D$38,2,FALSE))</f>
        <v/>
      </c>
      <c r="W168" s="52" t="str">
        <f>IF(OR(C168=""),"",SUM(F168,J168,N168)*VLOOKUP(S168,Gehaltsklassen!$B$34:$D$38,2,FALSE)*C168)</f>
        <v/>
      </c>
      <c r="X168" s="52" t="str">
        <f>IF(OR(C168=""),"",SUM(F168,J168,N168)*VLOOKUP(S168,Gehaltsklassen!$B$34:$D$38,3,FALSE))</f>
        <v/>
      </c>
      <c r="Y168" s="52" t="str">
        <f>IF(OR(C168=""),"",SUM(F168,J168,N168)*VLOOKUP(S168,Gehaltsklassen!$B$34:$D$38,3,FALSE)*C168)</f>
        <v/>
      </c>
      <c r="Z168" s="54" t="str">
        <f>IF(OR(D168=""),"",(SUM(G168,K168,O168)*VLOOKUP(U168,Gehaltsklassen!$B$34:$D$38,2,FALSE)))</f>
        <v/>
      </c>
      <c r="AA168" s="54" t="str">
        <f>IF(OR(D168=""),"",(SUM(G168,K168,O168)*VLOOKUP(U168,Gehaltsklassen!$B$34:$D$38,2,FALSE))*C168)</f>
        <v/>
      </c>
      <c r="AB168" s="53" t="str">
        <f>IF(OR(C168=""),"",(SUM(G168,K168,O168)*VLOOKUP(U168,Gehaltsklassen!$B$34:$D$38,3,FALSE)))</f>
        <v/>
      </c>
      <c r="AC168" s="53" t="str">
        <f>IF(OR(C168=""),"",(SUM(G168,K168,O168)*VLOOKUP(U168,Gehaltsklassen!$B$34:$D$38,3,FALSE))*C168)</f>
        <v/>
      </c>
    </row>
    <row r="169" spans="1:29" ht="31.9" customHeight="1" x14ac:dyDescent="0.2">
      <c r="A169" s="74" t="str">
        <f>IF(C169="","",MAX($A$11:A168)+1)</f>
        <v/>
      </c>
      <c r="B169" s="75" t="str">
        <f>IF('N-Bedarf SK'!B167="","",'N-Bedarf SK'!B167)</f>
        <v/>
      </c>
      <c r="C169" s="49" t="str">
        <f>IF('N-Bedarf SK'!C167="","",'N-Bedarf SK'!C167)</f>
        <v/>
      </c>
      <c r="D169" s="88" t="str">
        <f>IF('N-Bedarf SK'!D167="","",'N-Bedarf SK'!D167)</f>
        <v/>
      </c>
      <c r="E169" s="49" t="str">
        <f>IF('N-Bedarf SK'!G167="","",'N-Bedarf SK'!G167)</f>
        <v/>
      </c>
      <c r="F169" s="50" t="str">
        <f>IF(OR(D169="Spargel 2. Standjahr",D169="Spargel 1. Standjahr"),78,IF(OR(D169="",D169="keine",E169=""),"",IF(D169="Wie Nbedarf",VLOOKUP('N-Bedarf SK'!D167,PSollSK,3,FALSE)*E169, VLOOKUP(D169,PSollSK,3,FALSE)*E169)))</f>
        <v/>
      </c>
      <c r="G169" s="50" t="str">
        <f>IF(OR(D169="",D169="keine",E169=""),"",IF(D169="Wie Nbedarf",VLOOKUP('N-Bedarf SK'!D167,PSollSK,4,FALSE)*E169, VLOOKUP(D169,PSollSK,4,FALSE)*E169))</f>
        <v/>
      </c>
      <c r="H169" s="88"/>
      <c r="I169" s="49"/>
      <c r="J169" s="50" t="str">
        <f t="shared" si="8"/>
        <v/>
      </c>
      <c r="K169" s="50" t="str">
        <f t="shared" si="10"/>
        <v/>
      </c>
      <c r="L169" s="88"/>
      <c r="M169" s="49"/>
      <c r="N169" s="50" t="str">
        <f t="shared" si="9"/>
        <v/>
      </c>
      <c r="O169" s="50" t="str">
        <f t="shared" si="11"/>
        <v/>
      </c>
      <c r="P169" s="51"/>
      <c r="Q169" s="78" t="s">
        <v>261</v>
      </c>
      <c r="R169" s="49"/>
      <c r="S169" s="32" t="str">
        <f>IF(R169="","C",INDEX(Gehaltsklassen!A$11:A$15,MATCH(R169,Gehaltsklassen!D$11:D$15,1),1))</f>
        <v>C</v>
      </c>
      <c r="T169" s="49"/>
      <c r="U169" s="32" t="str">
        <f>IF(T169="","C",IF(T169="","C",IF(Q169="I",INDEX(Gehaltsklassen!A$11:A$15,MATCH(T169,Gehaltsklassen!C$11:C$15,1),1),IF(Q169="II",INDEX(Gehaltsklassen!A$11:A$15,MATCH(T169,Gehaltsklassen!D$11:D$15,1),1),IF(Q169="III",INDEX(Gehaltsklassen!A$11:A$15,MATCH(T169,Gehaltsklassen!E$11:E$15,1),1),"Falsche Bodenart")))))</f>
        <v>C</v>
      </c>
      <c r="V169" s="52" t="str">
        <f>IF(OR(C169=""),"",SUM(F169,J169,N169)*VLOOKUP(S169,Gehaltsklassen!$B$34:$D$38,2,FALSE))</f>
        <v/>
      </c>
      <c r="W169" s="52" t="str">
        <f>IF(OR(C169=""),"",SUM(F169,J169,N169)*VLOOKUP(S169,Gehaltsklassen!$B$34:$D$38,2,FALSE)*C169)</f>
        <v/>
      </c>
      <c r="X169" s="52" t="str">
        <f>IF(OR(C169=""),"",SUM(F169,J169,N169)*VLOOKUP(S169,Gehaltsklassen!$B$34:$D$38,3,FALSE))</f>
        <v/>
      </c>
      <c r="Y169" s="52" t="str">
        <f>IF(OR(C169=""),"",SUM(F169,J169,N169)*VLOOKUP(S169,Gehaltsklassen!$B$34:$D$38,3,FALSE)*C169)</f>
        <v/>
      </c>
      <c r="Z169" s="54" t="str">
        <f>IF(OR(D169=""),"",(SUM(G169,K169,O169)*VLOOKUP(U169,Gehaltsklassen!$B$34:$D$38,2,FALSE)))</f>
        <v/>
      </c>
      <c r="AA169" s="54" t="str">
        <f>IF(OR(D169=""),"",(SUM(G169,K169,O169)*VLOOKUP(U169,Gehaltsklassen!$B$34:$D$38,2,FALSE))*C169)</f>
        <v/>
      </c>
      <c r="AB169" s="53" t="str">
        <f>IF(OR(C169=""),"",(SUM(G169,K169,O169)*VLOOKUP(U169,Gehaltsklassen!$B$34:$D$38,3,FALSE)))</f>
        <v/>
      </c>
      <c r="AC169" s="53" t="str">
        <f>IF(OR(C169=""),"",(SUM(G169,K169,O169)*VLOOKUP(U169,Gehaltsklassen!$B$34:$D$38,3,FALSE))*C169)</f>
        <v/>
      </c>
    </row>
    <row r="170" spans="1:29" ht="31.9" customHeight="1" x14ac:dyDescent="0.2">
      <c r="A170" s="74" t="str">
        <f>IF(C170="","",MAX($A$11:A169)+1)</f>
        <v/>
      </c>
      <c r="B170" s="75" t="str">
        <f>IF('N-Bedarf SK'!B168="","",'N-Bedarf SK'!B168)</f>
        <v/>
      </c>
      <c r="C170" s="49" t="str">
        <f>IF('N-Bedarf SK'!C168="","",'N-Bedarf SK'!C168)</f>
        <v/>
      </c>
      <c r="D170" s="88" t="str">
        <f>IF('N-Bedarf SK'!D168="","",'N-Bedarf SK'!D168)</f>
        <v/>
      </c>
      <c r="E170" s="49" t="str">
        <f>IF('N-Bedarf SK'!G168="","",'N-Bedarf SK'!G168)</f>
        <v/>
      </c>
      <c r="F170" s="50" t="str">
        <f>IF(OR(D170="Spargel 2. Standjahr",D170="Spargel 1. Standjahr"),78,IF(OR(D170="",D170="keine",E170=""),"",IF(D170="Wie Nbedarf",VLOOKUP('N-Bedarf SK'!D168,PSollSK,3,FALSE)*E170, VLOOKUP(D170,PSollSK,3,FALSE)*E170)))</f>
        <v/>
      </c>
      <c r="G170" s="50" t="str">
        <f>IF(OR(D170="",D170="keine",E170=""),"",IF(D170="Wie Nbedarf",VLOOKUP('N-Bedarf SK'!D168,PSollSK,4,FALSE)*E170, VLOOKUP(D170,PSollSK,4,FALSE)*E170))</f>
        <v/>
      </c>
      <c r="H170" s="88"/>
      <c r="I170" s="49"/>
      <c r="J170" s="50" t="str">
        <f t="shared" si="8"/>
        <v/>
      </c>
      <c r="K170" s="50" t="str">
        <f t="shared" si="10"/>
        <v/>
      </c>
      <c r="L170" s="88"/>
      <c r="M170" s="49"/>
      <c r="N170" s="50" t="str">
        <f t="shared" si="9"/>
        <v/>
      </c>
      <c r="O170" s="50" t="str">
        <f t="shared" si="11"/>
        <v/>
      </c>
      <c r="P170" s="51"/>
      <c r="Q170" s="78" t="s">
        <v>261</v>
      </c>
      <c r="R170" s="49"/>
      <c r="S170" s="32" t="str">
        <f>IF(R170="","C",INDEX(Gehaltsklassen!A$11:A$15,MATCH(R170,Gehaltsklassen!D$11:D$15,1),1))</f>
        <v>C</v>
      </c>
      <c r="T170" s="49"/>
      <c r="U170" s="32" t="str">
        <f>IF(T170="","C",IF(T170="","C",IF(Q170="I",INDEX(Gehaltsklassen!A$11:A$15,MATCH(T170,Gehaltsklassen!C$11:C$15,1),1),IF(Q170="II",INDEX(Gehaltsklassen!A$11:A$15,MATCH(T170,Gehaltsklassen!D$11:D$15,1),1),IF(Q170="III",INDEX(Gehaltsklassen!A$11:A$15,MATCH(T170,Gehaltsklassen!E$11:E$15,1),1),"Falsche Bodenart")))))</f>
        <v>C</v>
      </c>
      <c r="V170" s="52" t="str">
        <f>IF(OR(C170=""),"",SUM(F170,J170,N170)*VLOOKUP(S170,Gehaltsklassen!$B$34:$D$38,2,FALSE))</f>
        <v/>
      </c>
      <c r="W170" s="52" t="str">
        <f>IF(OR(C170=""),"",SUM(F170,J170,N170)*VLOOKUP(S170,Gehaltsklassen!$B$34:$D$38,2,FALSE)*C170)</f>
        <v/>
      </c>
      <c r="X170" s="52" t="str">
        <f>IF(OR(C170=""),"",SUM(F170,J170,N170)*VLOOKUP(S170,Gehaltsklassen!$B$34:$D$38,3,FALSE))</f>
        <v/>
      </c>
      <c r="Y170" s="52" t="str">
        <f>IF(OR(C170=""),"",SUM(F170,J170,N170)*VLOOKUP(S170,Gehaltsklassen!$B$34:$D$38,3,FALSE)*C170)</f>
        <v/>
      </c>
      <c r="Z170" s="54" t="str">
        <f>IF(OR(D170=""),"",(SUM(G170,K170,O170)*VLOOKUP(U170,Gehaltsklassen!$B$34:$D$38,2,FALSE)))</f>
        <v/>
      </c>
      <c r="AA170" s="54" t="str">
        <f>IF(OR(D170=""),"",(SUM(G170,K170,O170)*VLOOKUP(U170,Gehaltsklassen!$B$34:$D$38,2,FALSE))*C170)</f>
        <v/>
      </c>
      <c r="AB170" s="53" t="str">
        <f>IF(OR(C170=""),"",(SUM(G170,K170,O170)*VLOOKUP(U170,Gehaltsklassen!$B$34:$D$38,3,FALSE)))</f>
        <v/>
      </c>
      <c r="AC170" s="53" t="str">
        <f>IF(OR(C170=""),"",(SUM(G170,K170,O170)*VLOOKUP(U170,Gehaltsklassen!$B$34:$D$38,3,FALSE))*C170)</f>
        <v/>
      </c>
    </row>
    <row r="171" spans="1:29" ht="31.9" customHeight="1" x14ac:dyDescent="0.2">
      <c r="A171" s="74" t="str">
        <f>IF(C171="","",MAX($A$11:A170)+1)</f>
        <v/>
      </c>
      <c r="B171" s="75" t="str">
        <f>IF('N-Bedarf SK'!B169="","",'N-Bedarf SK'!B169)</f>
        <v/>
      </c>
      <c r="C171" s="49" t="str">
        <f>IF('N-Bedarf SK'!C169="","",'N-Bedarf SK'!C169)</f>
        <v/>
      </c>
      <c r="D171" s="88" t="str">
        <f>IF('N-Bedarf SK'!D169="","",'N-Bedarf SK'!D169)</f>
        <v/>
      </c>
      <c r="E171" s="49" t="str">
        <f>IF('N-Bedarf SK'!G169="","",'N-Bedarf SK'!G169)</f>
        <v/>
      </c>
      <c r="F171" s="50" t="str">
        <f>IF(OR(D171="Spargel 2. Standjahr",D171="Spargel 1. Standjahr"),78,IF(OR(D171="",D171="keine",E171=""),"",IF(D171="Wie Nbedarf",VLOOKUP('N-Bedarf SK'!D169,PSollSK,3,FALSE)*E171, VLOOKUP(D171,PSollSK,3,FALSE)*E171)))</f>
        <v/>
      </c>
      <c r="G171" s="50" t="str">
        <f>IF(OR(D171="",D171="keine",E171=""),"",IF(D171="Wie Nbedarf",VLOOKUP('N-Bedarf SK'!D169,PSollSK,4,FALSE)*E171, VLOOKUP(D171,PSollSK,4,FALSE)*E171))</f>
        <v/>
      </c>
      <c r="H171" s="88"/>
      <c r="I171" s="49"/>
      <c r="J171" s="50" t="str">
        <f t="shared" si="8"/>
        <v/>
      </c>
      <c r="K171" s="50" t="str">
        <f t="shared" si="10"/>
        <v/>
      </c>
      <c r="L171" s="88"/>
      <c r="M171" s="49"/>
      <c r="N171" s="50" t="str">
        <f t="shared" si="9"/>
        <v/>
      </c>
      <c r="O171" s="50" t="str">
        <f t="shared" si="11"/>
        <v/>
      </c>
      <c r="P171" s="51"/>
      <c r="Q171" s="78" t="s">
        <v>261</v>
      </c>
      <c r="R171" s="49"/>
      <c r="S171" s="32" t="str">
        <f>IF(R171="","C",INDEX(Gehaltsklassen!A$11:A$15,MATCH(R171,Gehaltsklassen!D$11:D$15,1),1))</f>
        <v>C</v>
      </c>
      <c r="T171" s="49"/>
      <c r="U171" s="32" t="str">
        <f>IF(T171="","C",IF(T171="","C",IF(Q171="I",INDEX(Gehaltsklassen!A$11:A$15,MATCH(T171,Gehaltsklassen!C$11:C$15,1),1),IF(Q171="II",INDEX(Gehaltsklassen!A$11:A$15,MATCH(T171,Gehaltsklassen!D$11:D$15,1),1),IF(Q171="III",INDEX(Gehaltsklassen!A$11:A$15,MATCH(T171,Gehaltsklassen!E$11:E$15,1),1),"Falsche Bodenart")))))</f>
        <v>C</v>
      </c>
      <c r="V171" s="52" t="str">
        <f>IF(OR(C171=""),"",SUM(F171,J171,N171)*VLOOKUP(S171,Gehaltsklassen!$B$34:$D$38,2,FALSE))</f>
        <v/>
      </c>
      <c r="W171" s="52" t="str">
        <f>IF(OR(C171=""),"",SUM(F171,J171,N171)*VLOOKUP(S171,Gehaltsklassen!$B$34:$D$38,2,FALSE)*C171)</f>
        <v/>
      </c>
      <c r="X171" s="52" t="str">
        <f>IF(OR(C171=""),"",SUM(F171,J171,N171)*VLOOKUP(S171,Gehaltsklassen!$B$34:$D$38,3,FALSE))</f>
        <v/>
      </c>
      <c r="Y171" s="52" t="str">
        <f>IF(OR(C171=""),"",SUM(F171,J171,N171)*VLOOKUP(S171,Gehaltsklassen!$B$34:$D$38,3,FALSE)*C171)</f>
        <v/>
      </c>
      <c r="Z171" s="54" t="str">
        <f>IF(OR(D171=""),"",(SUM(G171,K171,O171)*VLOOKUP(U171,Gehaltsklassen!$B$34:$D$38,2,FALSE)))</f>
        <v/>
      </c>
      <c r="AA171" s="54" t="str">
        <f>IF(OR(D171=""),"",(SUM(G171,K171,O171)*VLOOKUP(U171,Gehaltsklassen!$B$34:$D$38,2,FALSE))*C171)</f>
        <v/>
      </c>
      <c r="AB171" s="53" t="str">
        <f>IF(OR(C171=""),"",(SUM(G171,K171,O171)*VLOOKUP(U171,Gehaltsklassen!$B$34:$D$38,3,FALSE)))</f>
        <v/>
      </c>
      <c r="AC171" s="53" t="str">
        <f>IF(OR(C171=""),"",(SUM(G171,K171,O171)*VLOOKUP(U171,Gehaltsklassen!$B$34:$D$38,3,FALSE))*C171)</f>
        <v/>
      </c>
    </row>
    <row r="172" spans="1:29" ht="31.9" customHeight="1" x14ac:dyDescent="0.2">
      <c r="A172" s="74" t="str">
        <f>IF(C172="","",MAX($A$11:A171)+1)</f>
        <v/>
      </c>
      <c r="B172" s="75" t="str">
        <f>IF('N-Bedarf SK'!B170="","",'N-Bedarf SK'!B170)</f>
        <v/>
      </c>
      <c r="C172" s="49" t="str">
        <f>IF('N-Bedarf SK'!C170="","",'N-Bedarf SK'!C170)</f>
        <v/>
      </c>
      <c r="D172" s="88" t="str">
        <f>IF('N-Bedarf SK'!D170="","",'N-Bedarf SK'!D170)</f>
        <v/>
      </c>
      <c r="E172" s="49" t="str">
        <f>IF('N-Bedarf SK'!G170="","",'N-Bedarf SK'!G170)</f>
        <v/>
      </c>
      <c r="F172" s="50" t="str">
        <f>IF(OR(D172="Spargel 2. Standjahr",D172="Spargel 1. Standjahr"),78,IF(OR(D172="",D172="keine",E172=""),"",IF(D172="Wie Nbedarf",VLOOKUP('N-Bedarf SK'!D170,PSollSK,3,FALSE)*E172, VLOOKUP(D172,PSollSK,3,FALSE)*E172)))</f>
        <v/>
      </c>
      <c r="G172" s="50" t="str">
        <f>IF(OR(D172="",D172="keine",E172=""),"",IF(D172="Wie Nbedarf",VLOOKUP('N-Bedarf SK'!D170,PSollSK,4,FALSE)*E172, VLOOKUP(D172,PSollSK,4,FALSE)*E172))</f>
        <v/>
      </c>
      <c r="H172" s="88"/>
      <c r="I172" s="49"/>
      <c r="J172" s="50" t="str">
        <f t="shared" si="8"/>
        <v/>
      </c>
      <c r="K172" s="50" t="str">
        <f t="shared" si="10"/>
        <v/>
      </c>
      <c r="L172" s="88"/>
      <c r="M172" s="49"/>
      <c r="N172" s="50" t="str">
        <f t="shared" si="9"/>
        <v/>
      </c>
      <c r="O172" s="50" t="str">
        <f t="shared" si="11"/>
        <v/>
      </c>
      <c r="P172" s="51"/>
      <c r="Q172" s="78" t="s">
        <v>261</v>
      </c>
      <c r="R172" s="49"/>
      <c r="S172" s="32" t="str">
        <f>IF(R172="","C",INDEX(Gehaltsklassen!A$11:A$15,MATCH(R172,Gehaltsklassen!D$11:D$15,1),1))</f>
        <v>C</v>
      </c>
      <c r="T172" s="49"/>
      <c r="U172" s="32" t="str">
        <f>IF(T172="","C",IF(T172="","C",IF(Q172="I",INDEX(Gehaltsklassen!A$11:A$15,MATCH(T172,Gehaltsklassen!C$11:C$15,1),1),IF(Q172="II",INDEX(Gehaltsklassen!A$11:A$15,MATCH(T172,Gehaltsklassen!D$11:D$15,1),1),IF(Q172="III",INDEX(Gehaltsklassen!A$11:A$15,MATCH(T172,Gehaltsklassen!E$11:E$15,1),1),"Falsche Bodenart")))))</f>
        <v>C</v>
      </c>
      <c r="V172" s="52" t="str">
        <f>IF(OR(C172=""),"",SUM(F172,J172,N172)*VLOOKUP(S172,Gehaltsklassen!$B$34:$D$38,2,FALSE))</f>
        <v/>
      </c>
      <c r="W172" s="52" t="str">
        <f>IF(OR(C172=""),"",SUM(F172,J172,N172)*VLOOKUP(S172,Gehaltsklassen!$B$34:$D$38,2,FALSE)*C172)</f>
        <v/>
      </c>
      <c r="X172" s="52" t="str">
        <f>IF(OR(C172=""),"",SUM(F172,J172,N172)*VLOOKUP(S172,Gehaltsklassen!$B$34:$D$38,3,FALSE))</f>
        <v/>
      </c>
      <c r="Y172" s="52" t="str">
        <f>IF(OR(C172=""),"",SUM(F172,J172,N172)*VLOOKUP(S172,Gehaltsklassen!$B$34:$D$38,3,FALSE)*C172)</f>
        <v/>
      </c>
      <c r="Z172" s="54" t="str">
        <f>IF(OR(D172=""),"",(SUM(G172,K172,O172)*VLOOKUP(U172,Gehaltsklassen!$B$34:$D$38,2,FALSE)))</f>
        <v/>
      </c>
      <c r="AA172" s="54" t="str">
        <f>IF(OR(D172=""),"",(SUM(G172,K172,O172)*VLOOKUP(U172,Gehaltsklassen!$B$34:$D$38,2,FALSE))*C172)</f>
        <v/>
      </c>
      <c r="AB172" s="53" t="str">
        <f>IF(OR(C172=""),"",(SUM(G172,K172,O172)*VLOOKUP(U172,Gehaltsklassen!$B$34:$D$38,3,FALSE)))</f>
        <v/>
      </c>
      <c r="AC172" s="53" t="str">
        <f>IF(OR(C172=""),"",(SUM(G172,K172,O172)*VLOOKUP(U172,Gehaltsklassen!$B$34:$D$38,3,FALSE))*C172)</f>
        <v/>
      </c>
    </row>
    <row r="173" spans="1:29" ht="31.9" customHeight="1" x14ac:dyDescent="0.2">
      <c r="A173" s="74" t="str">
        <f>IF(C173="","",MAX($A$11:A172)+1)</f>
        <v/>
      </c>
      <c r="B173" s="75" t="str">
        <f>IF('N-Bedarf SK'!B171="","",'N-Bedarf SK'!B171)</f>
        <v/>
      </c>
      <c r="C173" s="49" t="str">
        <f>IF('N-Bedarf SK'!C171="","",'N-Bedarf SK'!C171)</f>
        <v/>
      </c>
      <c r="D173" s="88" t="str">
        <f>IF('N-Bedarf SK'!D171="","",'N-Bedarf SK'!D171)</f>
        <v/>
      </c>
      <c r="E173" s="49" t="str">
        <f>IF('N-Bedarf SK'!G171="","",'N-Bedarf SK'!G171)</f>
        <v/>
      </c>
      <c r="F173" s="50" t="str">
        <f>IF(OR(D173="Spargel 2. Standjahr",D173="Spargel 1. Standjahr"),78,IF(OR(D173="",D173="keine",E173=""),"",IF(D173="Wie Nbedarf",VLOOKUP('N-Bedarf SK'!D171,PSollSK,3,FALSE)*E173, VLOOKUP(D173,PSollSK,3,FALSE)*E173)))</f>
        <v/>
      </c>
      <c r="G173" s="50" t="str">
        <f>IF(OR(D173="",D173="keine",E173=""),"",IF(D173="Wie Nbedarf",VLOOKUP('N-Bedarf SK'!D171,PSollSK,4,FALSE)*E173, VLOOKUP(D173,PSollSK,4,FALSE)*E173))</f>
        <v/>
      </c>
      <c r="H173" s="88"/>
      <c r="I173" s="49"/>
      <c r="J173" s="50" t="str">
        <f t="shared" si="8"/>
        <v/>
      </c>
      <c r="K173" s="50" t="str">
        <f t="shared" si="10"/>
        <v/>
      </c>
      <c r="L173" s="88"/>
      <c r="M173" s="49"/>
      <c r="N173" s="50" t="str">
        <f t="shared" si="9"/>
        <v/>
      </c>
      <c r="O173" s="50" t="str">
        <f t="shared" si="11"/>
        <v/>
      </c>
      <c r="P173" s="51"/>
      <c r="Q173" s="78" t="s">
        <v>261</v>
      </c>
      <c r="R173" s="49"/>
      <c r="S173" s="32" t="str">
        <f>IF(R173="","C",INDEX(Gehaltsklassen!A$11:A$15,MATCH(R173,Gehaltsklassen!D$11:D$15,1),1))</f>
        <v>C</v>
      </c>
      <c r="T173" s="49"/>
      <c r="U173" s="32" t="str">
        <f>IF(T173="","C",IF(T173="","C",IF(Q173="I",INDEX(Gehaltsklassen!A$11:A$15,MATCH(T173,Gehaltsklassen!C$11:C$15,1),1),IF(Q173="II",INDEX(Gehaltsklassen!A$11:A$15,MATCH(T173,Gehaltsklassen!D$11:D$15,1),1),IF(Q173="III",INDEX(Gehaltsklassen!A$11:A$15,MATCH(T173,Gehaltsklassen!E$11:E$15,1),1),"Falsche Bodenart")))))</f>
        <v>C</v>
      </c>
      <c r="V173" s="52" t="str">
        <f>IF(OR(C173=""),"",SUM(F173,J173,N173)*VLOOKUP(S173,Gehaltsklassen!$B$34:$D$38,2,FALSE))</f>
        <v/>
      </c>
      <c r="W173" s="52" t="str">
        <f>IF(OR(C173=""),"",SUM(F173,J173,N173)*VLOOKUP(S173,Gehaltsklassen!$B$34:$D$38,2,FALSE)*C173)</f>
        <v/>
      </c>
      <c r="X173" s="52" t="str">
        <f>IF(OR(C173=""),"",SUM(F173,J173,N173)*VLOOKUP(S173,Gehaltsklassen!$B$34:$D$38,3,FALSE))</f>
        <v/>
      </c>
      <c r="Y173" s="52" t="str">
        <f>IF(OR(C173=""),"",SUM(F173,J173,N173)*VLOOKUP(S173,Gehaltsklassen!$B$34:$D$38,3,FALSE)*C173)</f>
        <v/>
      </c>
      <c r="Z173" s="54" t="str">
        <f>IF(OR(D173=""),"",(SUM(G173,K173,O173)*VLOOKUP(U173,Gehaltsklassen!$B$34:$D$38,2,FALSE)))</f>
        <v/>
      </c>
      <c r="AA173" s="54" t="str">
        <f>IF(OR(D173=""),"",(SUM(G173,K173,O173)*VLOOKUP(U173,Gehaltsklassen!$B$34:$D$38,2,FALSE))*C173)</f>
        <v/>
      </c>
      <c r="AB173" s="53" t="str">
        <f>IF(OR(C173=""),"",(SUM(G173,K173,O173)*VLOOKUP(U173,Gehaltsklassen!$B$34:$D$38,3,FALSE)))</f>
        <v/>
      </c>
      <c r="AC173" s="53" t="str">
        <f>IF(OR(C173=""),"",(SUM(G173,K173,O173)*VLOOKUP(U173,Gehaltsklassen!$B$34:$D$38,3,FALSE))*C173)</f>
        <v/>
      </c>
    </row>
    <row r="174" spans="1:29" ht="31.9" customHeight="1" x14ac:dyDescent="0.2">
      <c r="A174" s="74" t="str">
        <f>IF(C174="","",MAX($A$11:A173)+1)</f>
        <v/>
      </c>
      <c r="B174" s="75" t="str">
        <f>IF('N-Bedarf SK'!B172="","",'N-Bedarf SK'!B172)</f>
        <v/>
      </c>
      <c r="C174" s="49" t="str">
        <f>IF('N-Bedarf SK'!C172="","",'N-Bedarf SK'!C172)</f>
        <v/>
      </c>
      <c r="D174" s="88" t="str">
        <f>IF('N-Bedarf SK'!D172="","",'N-Bedarf SK'!D172)</f>
        <v/>
      </c>
      <c r="E174" s="49" t="str">
        <f>IF('N-Bedarf SK'!G172="","",'N-Bedarf SK'!G172)</f>
        <v/>
      </c>
      <c r="F174" s="50" t="str">
        <f>IF(OR(D174="Spargel 2. Standjahr",D174="Spargel 1. Standjahr"),78,IF(OR(D174="",D174="keine",E174=""),"",IF(D174="Wie Nbedarf",VLOOKUP('N-Bedarf SK'!D172,PSollSK,3,FALSE)*E174, VLOOKUP(D174,PSollSK,3,FALSE)*E174)))</f>
        <v/>
      </c>
      <c r="G174" s="50" t="str">
        <f>IF(OR(D174="",D174="keine",E174=""),"",IF(D174="Wie Nbedarf",VLOOKUP('N-Bedarf SK'!D172,PSollSK,4,FALSE)*E174, VLOOKUP(D174,PSollSK,4,FALSE)*E174))</f>
        <v/>
      </c>
      <c r="H174" s="88"/>
      <c r="I174" s="49"/>
      <c r="J174" s="50" t="str">
        <f t="shared" si="8"/>
        <v/>
      </c>
      <c r="K174" s="50" t="str">
        <f t="shared" si="10"/>
        <v/>
      </c>
      <c r="L174" s="88"/>
      <c r="M174" s="49"/>
      <c r="N174" s="50" t="str">
        <f t="shared" si="9"/>
        <v/>
      </c>
      <c r="O174" s="50" t="str">
        <f t="shared" si="11"/>
        <v/>
      </c>
      <c r="P174" s="51"/>
      <c r="Q174" s="78" t="s">
        <v>261</v>
      </c>
      <c r="R174" s="49"/>
      <c r="S174" s="32" t="str">
        <f>IF(R174="","C",INDEX(Gehaltsklassen!A$11:A$15,MATCH(R174,Gehaltsklassen!D$11:D$15,1),1))</f>
        <v>C</v>
      </c>
      <c r="T174" s="49"/>
      <c r="U174" s="32" t="str">
        <f>IF(T174="","C",IF(T174="","C",IF(Q174="I",INDEX(Gehaltsklassen!A$11:A$15,MATCH(T174,Gehaltsklassen!C$11:C$15,1),1),IF(Q174="II",INDEX(Gehaltsklassen!A$11:A$15,MATCH(T174,Gehaltsklassen!D$11:D$15,1),1),IF(Q174="III",INDEX(Gehaltsklassen!A$11:A$15,MATCH(T174,Gehaltsklassen!E$11:E$15,1),1),"Falsche Bodenart")))))</f>
        <v>C</v>
      </c>
      <c r="V174" s="52" t="str">
        <f>IF(OR(C174=""),"",SUM(F174,J174,N174)*VLOOKUP(S174,Gehaltsklassen!$B$34:$D$38,2,FALSE))</f>
        <v/>
      </c>
      <c r="W174" s="52" t="str">
        <f>IF(OR(C174=""),"",SUM(F174,J174,N174)*VLOOKUP(S174,Gehaltsklassen!$B$34:$D$38,2,FALSE)*C174)</f>
        <v/>
      </c>
      <c r="X174" s="52" t="str">
        <f>IF(OR(C174=""),"",SUM(F174,J174,N174)*VLOOKUP(S174,Gehaltsklassen!$B$34:$D$38,3,FALSE))</f>
        <v/>
      </c>
      <c r="Y174" s="52" t="str">
        <f>IF(OR(C174=""),"",SUM(F174,J174,N174)*VLOOKUP(S174,Gehaltsklassen!$B$34:$D$38,3,FALSE)*C174)</f>
        <v/>
      </c>
      <c r="Z174" s="54" t="str">
        <f>IF(OR(D174=""),"",(SUM(G174,K174,O174)*VLOOKUP(U174,Gehaltsklassen!$B$34:$D$38,2,FALSE)))</f>
        <v/>
      </c>
      <c r="AA174" s="54" t="str">
        <f>IF(OR(D174=""),"",(SUM(G174,K174,O174)*VLOOKUP(U174,Gehaltsklassen!$B$34:$D$38,2,FALSE))*C174)</f>
        <v/>
      </c>
      <c r="AB174" s="53" t="str">
        <f>IF(OR(C174=""),"",(SUM(G174,K174,O174)*VLOOKUP(U174,Gehaltsklassen!$B$34:$D$38,3,FALSE)))</f>
        <v/>
      </c>
      <c r="AC174" s="53" t="str">
        <f>IF(OR(C174=""),"",(SUM(G174,K174,O174)*VLOOKUP(U174,Gehaltsklassen!$B$34:$D$38,3,FALSE))*C174)</f>
        <v/>
      </c>
    </row>
    <row r="175" spans="1:29" ht="31.9" customHeight="1" x14ac:dyDescent="0.2">
      <c r="A175" s="74" t="str">
        <f>IF(C175="","",MAX($A$11:A174)+1)</f>
        <v/>
      </c>
      <c r="B175" s="75" t="str">
        <f>IF('N-Bedarf SK'!B173="","",'N-Bedarf SK'!B173)</f>
        <v/>
      </c>
      <c r="C175" s="49" t="str">
        <f>IF('N-Bedarf SK'!C173="","",'N-Bedarf SK'!C173)</f>
        <v/>
      </c>
      <c r="D175" s="88" t="str">
        <f>IF('N-Bedarf SK'!D173="","",'N-Bedarf SK'!D173)</f>
        <v/>
      </c>
      <c r="E175" s="49" t="str">
        <f>IF('N-Bedarf SK'!G173="","",'N-Bedarf SK'!G173)</f>
        <v/>
      </c>
      <c r="F175" s="50" t="str">
        <f>IF(OR(D175="Spargel 2. Standjahr",D175="Spargel 1. Standjahr"),78,IF(OR(D175="",D175="keine",E175=""),"",IF(D175="Wie Nbedarf",VLOOKUP('N-Bedarf SK'!D173,PSollSK,3,FALSE)*E175, VLOOKUP(D175,PSollSK,3,FALSE)*E175)))</f>
        <v/>
      </c>
      <c r="G175" s="50" t="str">
        <f>IF(OR(D175="",D175="keine",E175=""),"",IF(D175="Wie Nbedarf",VLOOKUP('N-Bedarf SK'!D173,PSollSK,4,FALSE)*E175, VLOOKUP(D175,PSollSK,4,FALSE)*E175))</f>
        <v/>
      </c>
      <c r="H175" s="88"/>
      <c r="I175" s="49"/>
      <c r="J175" s="50" t="str">
        <f t="shared" si="8"/>
        <v/>
      </c>
      <c r="K175" s="50" t="str">
        <f t="shared" si="10"/>
        <v/>
      </c>
      <c r="L175" s="88"/>
      <c r="M175" s="49"/>
      <c r="N175" s="50" t="str">
        <f t="shared" si="9"/>
        <v/>
      </c>
      <c r="O175" s="50" t="str">
        <f t="shared" si="11"/>
        <v/>
      </c>
      <c r="P175" s="51"/>
      <c r="Q175" s="78" t="s">
        <v>261</v>
      </c>
      <c r="R175" s="49"/>
      <c r="S175" s="32" t="str">
        <f>IF(R175="","C",INDEX(Gehaltsklassen!A$11:A$15,MATCH(R175,Gehaltsklassen!D$11:D$15,1),1))</f>
        <v>C</v>
      </c>
      <c r="T175" s="49"/>
      <c r="U175" s="32" t="str">
        <f>IF(T175="","C",IF(T175="","C",IF(Q175="I",INDEX(Gehaltsklassen!A$11:A$15,MATCH(T175,Gehaltsklassen!C$11:C$15,1),1),IF(Q175="II",INDEX(Gehaltsklassen!A$11:A$15,MATCH(T175,Gehaltsklassen!D$11:D$15,1),1),IF(Q175="III",INDEX(Gehaltsklassen!A$11:A$15,MATCH(T175,Gehaltsklassen!E$11:E$15,1),1),"Falsche Bodenart")))))</f>
        <v>C</v>
      </c>
      <c r="V175" s="52" t="str">
        <f>IF(OR(C175=""),"",SUM(F175,J175,N175)*VLOOKUP(S175,Gehaltsklassen!$B$34:$D$38,2,FALSE))</f>
        <v/>
      </c>
      <c r="W175" s="52" t="str">
        <f>IF(OR(C175=""),"",SUM(F175,J175,N175)*VLOOKUP(S175,Gehaltsklassen!$B$34:$D$38,2,FALSE)*C175)</f>
        <v/>
      </c>
      <c r="X175" s="52" t="str">
        <f>IF(OR(C175=""),"",SUM(F175,J175,N175)*VLOOKUP(S175,Gehaltsklassen!$B$34:$D$38,3,FALSE))</f>
        <v/>
      </c>
      <c r="Y175" s="52" t="str">
        <f>IF(OR(C175=""),"",SUM(F175,J175,N175)*VLOOKUP(S175,Gehaltsklassen!$B$34:$D$38,3,FALSE)*C175)</f>
        <v/>
      </c>
      <c r="Z175" s="54" t="str">
        <f>IF(OR(D175=""),"",(SUM(G175,K175,O175)*VLOOKUP(U175,Gehaltsklassen!$B$34:$D$38,2,FALSE)))</f>
        <v/>
      </c>
      <c r="AA175" s="54" t="str">
        <f>IF(OR(D175=""),"",(SUM(G175,K175,O175)*VLOOKUP(U175,Gehaltsklassen!$B$34:$D$38,2,FALSE))*C175)</f>
        <v/>
      </c>
      <c r="AB175" s="53" t="str">
        <f>IF(OR(C175=""),"",(SUM(G175,K175,O175)*VLOOKUP(U175,Gehaltsklassen!$B$34:$D$38,3,FALSE)))</f>
        <v/>
      </c>
      <c r="AC175" s="53" t="str">
        <f>IF(OR(C175=""),"",(SUM(G175,K175,O175)*VLOOKUP(U175,Gehaltsklassen!$B$34:$D$38,3,FALSE))*C175)</f>
        <v/>
      </c>
    </row>
    <row r="176" spans="1:29" ht="31.9" customHeight="1" x14ac:dyDescent="0.2">
      <c r="A176" s="74" t="str">
        <f>IF(C176="","",MAX($A$11:A175)+1)</f>
        <v/>
      </c>
      <c r="B176" s="75" t="str">
        <f>IF('N-Bedarf SK'!B174="","",'N-Bedarf SK'!B174)</f>
        <v/>
      </c>
      <c r="C176" s="49" t="str">
        <f>IF('N-Bedarf SK'!C174="","",'N-Bedarf SK'!C174)</f>
        <v/>
      </c>
      <c r="D176" s="88" t="str">
        <f>IF('N-Bedarf SK'!D174="","",'N-Bedarf SK'!D174)</f>
        <v/>
      </c>
      <c r="E176" s="49" t="str">
        <f>IF('N-Bedarf SK'!G174="","",'N-Bedarf SK'!G174)</f>
        <v/>
      </c>
      <c r="F176" s="50" t="str">
        <f>IF(OR(D176="Spargel 2. Standjahr",D176="Spargel 1. Standjahr"),78,IF(OR(D176="",D176="keine",E176=""),"",IF(D176="Wie Nbedarf",VLOOKUP('N-Bedarf SK'!D174,PSollSK,3,FALSE)*E176, VLOOKUP(D176,PSollSK,3,FALSE)*E176)))</f>
        <v/>
      </c>
      <c r="G176" s="50" t="str">
        <f>IF(OR(D176="",D176="keine",E176=""),"",IF(D176="Wie Nbedarf",VLOOKUP('N-Bedarf SK'!D174,PSollSK,4,FALSE)*E176, VLOOKUP(D176,PSollSK,4,FALSE)*E176))</f>
        <v/>
      </c>
      <c r="H176" s="88"/>
      <c r="I176" s="49"/>
      <c r="J176" s="50" t="str">
        <f t="shared" si="8"/>
        <v/>
      </c>
      <c r="K176" s="50" t="str">
        <f t="shared" si="10"/>
        <v/>
      </c>
      <c r="L176" s="88"/>
      <c r="M176" s="49"/>
      <c r="N176" s="50" t="str">
        <f t="shared" si="9"/>
        <v/>
      </c>
      <c r="O176" s="50" t="str">
        <f t="shared" si="11"/>
        <v/>
      </c>
      <c r="P176" s="51"/>
      <c r="Q176" s="78" t="s">
        <v>261</v>
      </c>
      <c r="R176" s="49"/>
      <c r="S176" s="32" t="str">
        <f>IF(R176="","C",INDEX(Gehaltsklassen!A$11:A$15,MATCH(R176,Gehaltsklassen!D$11:D$15,1),1))</f>
        <v>C</v>
      </c>
      <c r="T176" s="49"/>
      <c r="U176" s="32" t="str">
        <f>IF(T176="","C",IF(T176="","C",IF(Q176="I",INDEX(Gehaltsklassen!A$11:A$15,MATCH(T176,Gehaltsklassen!C$11:C$15,1),1),IF(Q176="II",INDEX(Gehaltsklassen!A$11:A$15,MATCH(T176,Gehaltsklassen!D$11:D$15,1),1),IF(Q176="III",INDEX(Gehaltsklassen!A$11:A$15,MATCH(T176,Gehaltsklassen!E$11:E$15,1),1),"Falsche Bodenart")))))</f>
        <v>C</v>
      </c>
      <c r="V176" s="52" t="str">
        <f>IF(OR(C176=""),"",SUM(F176,J176,N176)*VLOOKUP(S176,Gehaltsklassen!$B$34:$D$38,2,FALSE))</f>
        <v/>
      </c>
      <c r="W176" s="52" t="str">
        <f>IF(OR(C176=""),"",SUM(F176,J176,N176)*VLOOKUP(S176,Gehaltsklassen!$B$34:$D$38,2,FALSE)*C176)</f>
        <v/>
      </c>
      <c r="X176" s="52" t="str">
        <f>IF(OR(C176=""),"",SUM(F176,J176,N176)*VLOOKUP(S176,Gehaltsklassen!$B$34:$D$38,3,FALSE))</f>
        <v/>
      </c>
      <c r="Y176" s="52" t="str">
        <f>IF(OR(C176=""),"",SUM(F176,J176,N176)*VLOOKUP(S176,Gehaltsklassen!$B$34:$D$38,3,FALSE)*C176)</f>
        <v/>
      </c>
      <c r="Z176" s="54" t="str">
        <f>IF(OR(D176=""),"",(SUM(G176,K176,O176)*VLOOKUP(U176,Gehaltsklassen!$B$34:$D$38,2,FALSE)))</f>
        <v/>
      </c>
      <c r="AA176" s="54" t="str">
        <f>IF(OR(D176=""),"",(SUM(G176,K176,O176)*VLOOKUP(U176,Gehaltsklassen!$B$34:$D$38,2,FALSE))*C176)</f>
        <v/>
      </c>
      <c r="AB176" s="53" t="str">
        <f>IF(OR(C176=""),"",(SUM(G176,K176,O176)*VLOOKUP(U176,Gehaltsklassen!$B$34:$D$38,3,FALSE)))</f>
        <v/>
      </c>
      <c r="AC176" s="53" t="str">
        <f>IF(OR(C176=""),"",(SUM(G176,K176,O176)*VLOOKUP(U176,Gehaltsklassen!$B$34:$D$38,3,FALSE))*C176)</f>
        <v/>
      </c>
    </row>
    <row r="177" spans="1:29" ht="31.9" customHeight="1" x14ac:dyDescent="0.2">
      <c r="A177" s="74" t="str">
        <f>IF(C177="","",MAX($A$11:A176)+1)</f>
        <v/>
      </c>
      <c r="B177" s="75" t="str">
        <f>IF('N-Bedarf SK'!B175="","",'N-Bedarf SK'!B175)</f>
        <v/>
      </c>
      <c r="C177" s="49" t="str">
        <f>IF('N-Bedarf SK'!C175="","",'N-Bedarf SK'!C175)</f>
        <v/>
      </c>
      <c r="D177" s="88" t="str">
        <f>IF('N-Bedarf SK'!D175="","",'N-Bedarf SK'!D175)</f>
        <v/>
      </c>
      <c r="E177" s="49" t="str">
        <f>IF('N-Bedarf SK'!G175="","",'N-Bedarf SK'!G175)</f>
        <v/>
      </c>
      <c r="F177" s="50" t="str">
        <f>IF(OR(D177="Spargel 2. Standjahr",D177="Spargel 1. Standjahr"),78,IF(OR(D177="",D177="keine",E177=""),"",IF(D177="Wie Nbedarf",VLOOKUP('N-Bedarf SK'!D175,PSollSK,3,FALSE)*E177, VLOOKUP(D177,PSollSK,3,FALSE)*E177)))</f>
        <v/>
      </c>
      <c r="G177" s="50" t="str">
        <f>IF(OR(D177="",D177="keine",E177=""),"",IF(D177="Wie Nbedarf",VLOOKUP('N-Bedarf SK'!D175,PSollSK,4,FALSE)*E177, VLOOKUP(D177,PSollSK,4,FALSE)*E177))</f>
        <v/>
      </c>
      <c r="H177" s="88"/>
      <c r="I177" s="49"/>
      <c r="J177" s="50" t="str">
        <f t="shared" si="8"/>
        <v/>
      </c>
      <c r="K177" s="50" t="str">
        <f t="shared" si="10"/>
        <v/>
      </c>
      <c r="L177" s="88"/>
      <c r="M177" s="49"/>
      <c r="N177" s="50" t="str">
        <f t="shared" si="9"/>
        <v/>
      </c>
      <c r="O177" s="50" t="str">
        <f t="shared" si="11"/>
        <v/>
      </c>
      <c r="P177" s="51"/>
      <c r="Q177" s="78" t="s">
        <v>261</v>
      </c>
      <c r="R177" s="49"/>
      <c r="S177" s="32" t="str">
        <f>IF(R177="","C",INDEX(Gehaltsklassen!A$11:A$15,MATCH(R177,Gehaltsklassen!D$11:D$15,1),1))</f>
        <v>C</v>
      </c>
      <c r="T177" s="49"/>
      <c r="U177" s="32" t="str">
        <f>IF(T177="","C",IF(T177="","C",IF(Q177="I",INDEX(Gehaltsklassen!A$11:A$15,MATCH(T177,Gehaltsklassen!C$11:C$15,1),1),IF(Q177="II",INDEX(Gehaltsklassen!A$11:A$15,MATCH(T177,Gehaltsklassen!D$11:D$15,1),1),IF(Q177="III",INDEX(Gehaltsklassen!A$11:A$15,MATCH(T177,Gehaltsklassen!E$11:E$15,1),1),"Falsche Bodenart")))))</f>
        <v>C</v>
      </c>
      <c r="V177" s="52" t="str">
        <f>IF(OR(C177=""),"",SUM(F177,J177,N177)*VLOOKUP(S177,Gehaltsklassen!$B$34:$D$38,2,FALSE))</f>
        <v/>
      </c>
      <c r="W177" s="52" t="str">
        <f>IF(OR(C177=""),"",SUM(F177,J177,N177)*VLOOKUP(S177,Gehaltsklassen!$B$34:$D$38,2,FALSE)*C177)</f>
        <v/>
      </c>
      <c r="X177" s="52" t="str">
        <f>IF(OR(C177=""),"",SUM(F177,J177,N177)*VLOOKUP(S177,Gehaltsklassen!$B$34:$D$38,3,FALSE))</f>
        <v/>
      </c>
      <c r="Y177" s="52" t="str">
        <f>IF(OR(C177=""),"",SUM(F177,J177,N177)*VLOOKUP(S177,Gehaltsklassen!$B$34:$D$38,3,FALSE)*C177)</f>
        <v/>
      </c>
      <c r="Z177" s="54" t="str">
        <f>IF(OR(D177=""),"",(SUM(G177,K177,O177)*VLOOKUP(U177,Gehaltsklassen!$B$34:$D$38,2,FALSE)))</f>
        <v/>
      </c>
      <c r="AA177" s="54" t="str">
        <f>IF(OR(D177=""),"",(SUM(G177,K177,O177)*VLOOKUP(U177,Gehaltsklassen!$B$34:$D$38,2,FALSE))*C177)</f>
        <v/>
      </c>
      <c r="AB177" s="53" t="str">
        <f>IF(OR(C177=""),"",(SUM(G177,K177,O177)*VLOOKUP(U177,Gehaltsklassen!$B$34:$D$38,3,FALSE)))</f>
        <v/>
      </c>
      <c r="AC177" s="53" t="str">
        <f>IF(OR(C177=""),"",(SUM(G177,K177,O177)*VLOOKUP(U177,Gehaltsklassen!$B$34:$D$38,3,FALSE))*C177)</f>
        <v/>
      </c>
    </row>
    <row r="178" spans="1:29" ht="31.9" customHeight="1" x14ac:dyDescent="0.2">
      <c r="A178" s="74" t="str">
        <f>IF(C178="","",MAX($A$11:A177)+1)</f>
        <v/>
      </c>
      <c r="B178" s="75" t="str">
        <f>IF('N-Bedarf SK'!B176="","",'N-Bedarf SK'!B176)</f>
        <v/>
      </c>
      <c r="C178" s="49" t="str">
        <f>IF('N-Bedarf SK'!C176="","",'N-Bedarf SK'!C176)</f>
        <v/>
      </c>
      <c r="D178" s="88" t="str">
        <f>IF('N-Bedarf SK'!D176="","",'N-Bedarf SK'!D176)</f>
        <v/>
      </c>
      <c r="E178" s="49" t="str">
        <f>IF('N-Bedarf SK'!G176="","",'N-Bedarf SK'!G176)</f>
        <v/>
      </c>
      <c r="F178" s="50" t="str">
        <f>IF(OR(D178="Spargel 2. Standjahr",D178="Spargel 1. Standjahr"),78,IF(OR(D178="",D178="keine",E178=""),"",IF(D178="Wie Nbedarf",VLOOKUP('N-Bedarf SK'!D176,PSollSK,3,FALSE)*E178, VLOOKUP(D178,PSollSK,3,FALSE)*E178)))</f>
        <v/>
      </c>
      <c r="G178" s="50" t="str">
        <f>IF(OR(D178="",D178="keine",E178=""),"",IF(D178="Wie Nbedarf",VLOOKUP('N-Bedarf SK'!D176,PSollSK,4,FALSE)*E178, VLOOKUP(D178,PSollSK,4,FALSE)*E178))</f>
        <v/>
      </c>
      <c r="H178" s="88"/>
      <c r="I178" s="49"/>
      <c r="J178" s="50" t="str">
        <f t="shared" si="8"/>
        <v/>
      </c>
      <c r="K178" s="50" t="str">
        <f t="shared" si="10"/>
        <v/>
      </c>
      <c r="L178" s="88"/>
      <c r="M178" s="49"/>
      <c r="N178" s="50" t="str">
        <f t="shared" si="9"/>
        <v/>
      </c>
      <c r="O178" s="50" t="str">
        <f t="shared" si="11"/>
        <v/>
      </c>
      <c r="P178" s="51"/>
      <c r="Q178" s="78" t="s">
        <v>261</v>
      </c>
      <c r="R178" s="49"/>
      <c r="S178" s="32" t="str">
        <f>IF(R178="","C",INDEX(Gehaltsklassen!A$11:A$15,MATCH(R178,Gehaltsklassen!D$11:D$15,1),1))</f>
        <v>C</v>
      </c>
      <c r="T178" s="49"/>
      <c r="U178" s="32" t="str">
        <f>IF(T178="","C",IF(T178="","C",IF(Q178="I",INDEX(Gehaltsklassen!A$11:A$15,MATCH(T178,Gehaltsklassen!C$11:C$15,1),1),IF(Q178="II",INDEX(Gehaltsklassen!A$11:A$15,MATCH(T178,Gehaltsklassen!D$11:D$15,1),1),IF(Q178="III",INDEX(Gehaltsklassen!A$11:A$15,MATCH(T178,Gehaltsklassen!E$11:E$15,1),1),"Falsche Bodenart")))))</f>
        <v>C</v>
      </c>
      <c r="V178" s="52" t="str">
        <f>IF(OR(C178=""),"",SUM(F178,J178,N178)*VLOOKUP(S178,Gehaltsklassen!$B$34:$D$38,2,FALSE))</f>
        <v/>
      </c>
      <c r="W178" s="52" t="str">
        <f>IF(OR(C178=""),"",SUM(F178,J178,N178)*VLOOKUP(S178,Gehaltsklassen!$B$34:$D$38,2,FALSE)*C178)</f>
        <v/>
      </c>
      <c r="X178" s="52" t="str">
        <f>IF(OR(C178=""),"",SUM(F178,J178,N178)*VLOOKUP(S178,Gehaltsklassen!$B$34:$D$38,3,FALSE))</f>
        <v/>
      </c>
      <c r="Y178" s="52" t="str">
        <f>IF(OR(C178=""),"",SUM(F178,J178,N178)*VLOOKUP(S178,Gehaltsklassen!$B$34:$D$38,3,FALSE)*C178)</f>
        <v/>
      </c>
      <c r="Z178" s="54" t="str">
        <f>IF(OR(D178=""),"",(SUM(G178,K178,O178)*VLOOKUP(U178,Gehaltsklassen!$B$34:$D$38,2,FALSE)))</f>
        <v/>
      </c>
      <c r="AA178" s="54" t="str">
        <f>IF(OR(D178=""),"",(SUM(G178,K178,O178)*VLOOKUP(U178,Gehaltsklassen!$B$34:$D$38,2,FALSE))*C178)</f>
        <v/>
      </c>
      <c r="AB178" s="53" t="str">
        <f>IF(OR(C178=""),"",(SUM(G178,K178,O178)*VLOOKUP(U178,Gehaltsklassen!$B$34:$D$38,3,FALSE)))</f>
        <v/>
      </c>
      <c r="AC178" s="53" t="str">
        <f>IF(OR(C178=""),"",(SUM(G178,K178,O178)*VLOOKUP(U178,Gehaltsklassen!$B$34:$D$38,3,FALSE))*C178)</f>
        <v/>
      </c>
    </row>
    <row r="179" spans="1:29" ht="31.9" customHeight="1" x14ac:dyDescent="0.2">
      <c r="A179" s="74" t="str">
        <f>IF(C179="","",MAX($A$11:A178)+1)</f>
        <v/>
      </c>
      <c r="B179" s="75" t="str">
        <f>IF('N-Bedarf SK'!B177="","",'N-Bedarf SK'!B177)</f>
        <v/>
      </c>
      <c r="C179" s="49" t="str">
        <f>IF('N-Bedarf SK'!C177="","",'N-Bedarf SK'!C177)</f>
        <v/>
      </c>
      <c r="D179" s="88" t="str">
        <f>IF('N-Bedarf SK'!D177="","",'N-Bedarf SK'!D177)</f>
        <v/>
      </c>
      <c r="E179" s="49" t="str">
        <f>IF('N-Bedarf SK'!G177="","",'N-Bedarf SK'!G177)</f>
        <v/>
      </c>
      <c r="F179" s="50" t="str">
        <f>IF(OR(D179="Spargel 2. Standjahr",D179="Spargel 1. Standjahr"),78,IF(OR(D179="",D179="keine",E179=""),"",IF(D179="Wie Nbedarf",VLOOKUP('N-Bedarf SK'!D177,PSollSK,3,FALSE)*E179, VLOOKUP(D179,PSollSK,3,FALSE)*E179)))</f>
        <v/>
      </c>
      <c r="G179" s="50" t="str">
        <f>IF(OR(D179="",D179="keine",E179=""),"",IF(D179="Wie Nbedarf",VLOOKUP('N-Bedarf SK'!D177,PSollSK,4,FALSE)*E179, VLOOKUP(D179,PSollSK,4,FALSE)*E179))</f>
        <v/>
      </c>
      <c r="H179" s="88"/>
      <c r="I179" s="49"/>
      <c r="J179" s="50" t="str">
        <f t="shared" si="8"/>
        <v/>
      </c>
      <c r="K179" s="50" t="str">
        <f t="shared" si="10"/>
        <v/>
      </c>
      <c r="L179" s="88"/>
      <c r="M179" s="49"/>
      <c r="N179" s="50" t="str">
        <f t="shared" si="9"/>
        <v/>
      </c>
      <c r="O179" s="50" t="str">
        <f t="shared" si="11"/>
        <v/>
      </c>
      <c r="P179" s="51"/>
      <c r="Q179" s="78" t="s">
        <v>261</v>
      </c>
      <c r="R179" s="49"/>
      <c r="S179" s="32" t="str">
        <f>IF(R179="","C",INDEX(Gehaltsklassen!A$11:A$15,MATCH(R179,Gehaltsklassen!D$11:D$15,1),1))</f>
        <v>C</v>
      </c>
      <c r="T179" s="49"/>
      <c r="U179" s="32" t="str">
        <f>IF(T179="","C",IF(T179="","C",IF(Q179="I",INDEX(Gehaltsklassen!A$11:A$15,MATCH(T179,Gehaltsklassen!C$11:C$15,1),1),IF(Q179="II",INDEX(Gehaltsklassen!A$11:A$15,MATCH(T179,Gehaltsklassen!D$11:D$15,1),1),IF(Q179="III",INDEX(Gehaltsklassen!A$11:A$15,MATCH(T179,Gehaltsklassen!E$11:E$15,1),1),"Falsche Bodenart")))))</f>
        <v>C</v>
      </c>
      <c r="V179" s="52" t="str">
        <f>IF(OR(C179=""),"",SUM(F179,J179,N179)*VLOOKUP(S179,Gehaltsklassen!$B$34:$D$38,2,FALSE))</f>
        <v/>
      </c>
      <c r="W179" s="52" t="str">
        <f>IF(OR(C179=""),"",SUM(F179,J179,N179)*VLOOKUP(S179,Gehaltsklassen!$B$34:$D$38,2,FALSE)*C179)</f>
        <v/>
      </c>
      <c r="X179" s="52" t="str">
        <f>IF(OR(C179=""),"",SUM(F179,J179,N179)*VLOOKUP(S179,Gehaltsklassen!$B$34:$D$38,3,FALSE))</f>
        <v/>
      </c>
      <c r="Y179" s="52" t="str">
        <f>IF(OR(C179=""),"",SUM(F179,J179,N179)*VLOOKUP(S179,Gehaltsklassen!$B$34:$D$38,3,FALSE)*C179)</f>
        <v/>
      </c>
      <c r="Z179" s="54" t="str">
        <f>IF(OR(D179=""),"",(SUM(G179,K179,O179)*VLOOKUP(U179,Gehaltsklassen!$B$34:$D$38,2,FALSE)))</f>
        <v/>
      </c>
      <c r="AA179" s="54" t="str">
        <f>IF(OR(D179=""),"",(SUM(G179,K179,O179)*VLOOKUP(U179,Gehaltsklassen!$B$34:$D$38,2,FALSE))*C179)</f>
        <v/>
      </c>
      <c r="AB179" s="53" t="str">
        <f>IF(OR(C179=""),"",(SUM(G179,K179,O179)*VLOOKUP(U179,Gehaltsklassen!$B$34:$D$38,3,FALSE)))</f>
        <v/>
      </c>
      <c r="AC179" s="53" t="str">
        <f>IF(OR(C179=""),"",(SUM(G179,K179,O179)*VLOOKUP(U179,Gehaltsklassen!$B$34:$D$38,3,FALSE))*C179)</f>
        <v/>
      </c>
    </row>
    <row r="180" spans="1:29" ht="31.9" customHeight="1" x14ac:dyDescent="0.2">
      <c r="A180" s="74" t="str">
        <f>IF(C180="","",MAX($A$11:A179)+1)</f>
        <v/>
      </c>
      <c r="B180" s="75" t="str">
        <f>IF('N-Bedarf SK'!B178="","",'N-Bedarf SK'!B178)</f>
        <v/>
      </c>
      <c r="C180" s="49" t="str">
        <f>IF('N-Bedarf SK'!C178="","",'N-Bedarf SK'!C178)</f>
        <v/>
      </c>
      <c r="D180" s="88" t="str">
        <f>IF('N-Bedarf SK'!D178="","",'N-Bedarf SK'!D178)</f>
        <v/>
      </c>
      <c r="E180" s="49" t="str">
        <f>IF('N-Bedarf SK'!G178="","",'N-Bedarf SK'!G178)</f>
        <v/>
      </c>
      <c r="F180" s="50" t="str">
        <f>IF(OR(D180="Spargel 2. Standjahr",D180="Spargel 1. Standjahr"),78,IF(OR(D180="",D180="keine",E180=""),"",IF(D180="Wie Nbedarf",VLOOKUP('N-Bedarf SK'!D178,PSollSK,3,FALSE)*E180, VLOOKUP(D180,PSollSK,3,FALSE)*E180)))</f>
        <v/>
      </c>
      <c r="G180" s="50" t="str">
        <f>IF(OR(D180="",D180="keine",E180=""),"",IF(D180="Wie Nbedarf",VLOOKUP('N-Bedarf SK'!D178,PSollSK,4,FALSE)*E180, VLOOKUP(D180,PSollSK,4,FALSE)*E180))</f>
        <v/>
      </c>
      <c r="H180" s="88"/>
      <c r="I180" s="49"/>
      <c r="J180" s="50" t="str">
        <f t="shared" si="8"/>
        <v/>
      </c>
      <c r="K180" s="50" t="str">
        <f t="shared" si="10"/>
        <v/>
      </c>
      <c r="L180" s="88"/>
      <c r="M180" s="49"/>
      <c r="N180" s="50" t="str">
        <f t="shared" si="9"/>
        <v/>
      </c>
      <c r="O180" s="50" t="str">
        <f t="shared" si="11"/>
        <v/>
      </c>
      <c r="P180" s="51"/>
      <c r="Q180" s="78" t="s">
        <v>261</v>
      </c>
      <c r="R180" s="49"/>
      <c r="S180" s="32" t="str">
        <f>IF(R180="","C",INDEX(Gehaltsklassen!A$11:A$15,MATCH(R180,Gehaltsklassen!D$11:D$15,1),1))</f>
        <v>C</v>
      </c>
      <c r="T180" s="49"/>
      <c r="U180" s="32" t="str">
        <f>IF(T180="","C",IF(T180="","C",IF(Q180="I",INDEX(Gehaltsklassen!A$11:A$15,MATCH(T180,Gehaltsklassen!C$11:C$15,1),1),IF(Q180="II",INDEX(Gehaltsklassen!A$11:A$15,MATCH(T180,Gehaltsklassen!D$11:D$15,1),1),IF(Q180="III",INDEX(Gehaltsklassen!A$11:A$15,MATCH(T180,Gehaltsklassen!E$11:E$15,1),1),"Falsche Bodenart")))))</f>
        <v>C</v>
      </c>
      <c r="V180" s="52" t="str">
        <f>IF(OR(C180=""),"",SUM(F180,J180,N180)*VLOOKUP(S180,Gehaltsklassen!$B$34:$D$38,2,FALSE))</f>
        <v/>
      </c>
      <c r="W180" s="52" t="str">
        <f>IF(OR(C180=""),"",SUM(F180,J180,N180)*VLOOKUP(S180,Gehaltsklassen!$B$34:$D$38,2,FALSE)*C180)</f>
        <v/>
      </c>
      <c r="X180" s="52" t="str">
        <f>IF(OR(C180=""),"",SUM(F180,J180,N180)*VLOOKUP(S180,Gehaltsklassen!$B$34:$D$38,3,FALSE))</f>
        <v/>
      </c>
      <c r="Y180" s="52" t="str">
        <f>IF(OR(C180=""),"",SUM(F180,J180,N180)*VLOOKUP(S180,Gehaltsklassen!$B$34:$D$38,3,FALSE)*C180)</f>
        <v/>
      </c>
      <c r="Z180" s="54" t="str">
        <f>IF(OR(D180=""),"",(SUM(G180,K180,O180)*VLOOKUP(U180,Gehaltsklassen!$B$34:$D$38,2,FALSE)))</f>
        <v/>
      </c>
      <c r="AA180" s="54" t="str">
        <f>IF(OR(D180=""),"",(SUM(G180,K180,O180)*VLOOKUP(U180,Gehaltsklassen!$B$34:$D$38,2,FALSE))*C180)</f>
        <v/>
      </c>
      <c r="AB180" s="53" t="str">
        <f>IF(OR(C180=""),"",(SUM(G180,K180,O180)*VLOOKUP(U180,Gehaltsklassen!$B$34:$D$38,3,FALSE)))</f>
        <v/>
      </c>
      <c r="AC180" s="53" t="str">
        <f>IF(OR(C180=""),"",(SUM(G180,K180,O180)*VLOOKUP(U180,Gehaltsklassen!$B$34:$D$38,3,FALSE))*C180)</f>
        <v/>
      </c>
    </row>
    <row r="181" spans="1:29" ht="31.9" customHeight="1" x14ac:dyDescent="0.2">
      <c r="A181" s="74" t="str">
        <f>IF(C181="","",MAX($A$11:A180)+1)</f>
        <v/>
      </c>
      <c r="B181" s="75" t="str">
        <f>IF('N-Bedarf SK'!B179="","",'N-Bedarf SK'!B179)</f>
        <v/>
      </c>
      <c r="C181" s="49" t="str">
        <f>IF('N-Bedarf SK'!C179="","",'N-Bedarf SK'!C179)</f>
        <v/>
      </c>
      <c r="D181" s="88" t="str">
        <f>IF('N-Bedarf SK'!D179="","",'N-Bedarf SK'!D179)</f>
        <v/>
      </c>
      <c r="E181" s="49" t="str">
        <f>IF('N-Bedarf SK'!G179="","",'N-Bedarf SK'!G179)</f>
        <v/>
      </c>
      <c r="F181" s="50" t="str">
        <f>IF(OR(D181="Spargel 2. Standjahr",D181="Spargel 1. Standjahr"),78,IF(OR(D181="",D181="keine",E181=""),"",IF(D181="Wie Nbedarf",VLOOKUP('N-Bedarf SK'!D179,PSollSK,3,FALSE)*E181, VLOOKUP(D181,PSollSK,3,FALSE)*E181)))</f>
        <v/>
      </c>
      <c r="G181" s="50" t="str">
        <f>IF(OR(D181="",D181="keine",E181=""),"",IF(D181="Wie Nbedarf",VLOOKUP('N-Bedarf SK'!D179,PSollSK,4,FALSE)*E181, VLOOKUP(D181,PSollSK,4,FALSE)*E181))</f>
        <v/>
      </c>
      <c r="H181" s="88"/>
      <c r="I181" s="49"/>
      <c r="J181" s="50" t="str">
        <f t="shared" si="8"/>
        <v/>
      </c>
      <c r="K181" s="50" t="str">
        <f t="shared" si="10"/>
        <v/>
      </c>
      <c r="L181" s="88"/>
      <c r="M181" s="49"/>
      <c r="N181" s="50" t="str">
        <f t="shared" si="9"/>
        <v/>
      </c>
      <c r="O181" s="50" t="str">
        <f t="shared" si="11"/>
        <v/>
      </c>
      <c r="P181" s="51"/>
      <c r="Q181" s="78" t="s">
        <v>261</v>
      </c>
      <c r="R181" s="49"/>
      <c r="S181" s="32" t="str">
        <f>IF(R181="","C",INDEX(Gehaltsklassen!A$11:A$15,MATCH(R181,Gehaltsklassen!D$11:D$15,1),1))</f>
        <v>C</v>
      </c>
      <c r="T181" s="49"/>
      <c r="U181" s="32" t="str">
        <f>IF(T181="","C",IF(T181="","C",IF(Q181="I",INDEX(Gehaltsklassen!A$11:A$15,MATCH(T181,Gehaltsklassen!C$11:C$15,1),1),IF(Q181="II",INDEX(Gehaltsklassen!A$11:A$15,MATCH(T181,Gehaltsklassen!D$11:D$15,1),1),IF(Q181="III",INDEX(Gehaltsklassen!A$11:A$15,MATCH(T181,Gehaltsklassen!E$11:E$15,1),1),"Falsche Bodenart")))))</f>
        <v>C</v>
      </c>
      <c r="V181" s="52" t="str">
        <f>IF(OR(C181=""),"",SUM(F181,J181,N181)*VLOOKUP(S181,Gehaltsklassen!$B$34:$D$38,2,FALSE))</f>
        <v/>
      </c>
      <c r="W181" s="52" t="str">
        <f>IF(OR(C181=""),"",SUM(F181,J181,N181)*VLOOKUP(S181,Gehaltsklassen!$B$34:$D$38,2,FALSE)*C181)</f>
        <v/>
      </c>
      <c r="X181" s="52" t="str">
        <f>IF(OR(C181=""),"",SUM(F181,J181,N181)*VLOOKUP(S181,Gehaltsklassen!$B$34:$D$38,3,FALSE))</f>
        <v/>
      </c>
      <c r="Y181" s="52" t="str">
        <f>IF(OR(C181=""),"",SUM(F181,J181,N181)*VLOOKUP(S181,Gehaltsklassen!$B$34:$D$38,3,FALSE)*C181)</f>
        <v/>
      </c>
      <c r="Z181" s="54" t="str">
        <f>IF(OR(D181=""),"",(SUM(G181,K181,O181)*VLOOKUP(U181,Gehaltsklassen!$B$34:$D$38,2,FALSE)))</f>
        <v/>
      </c>
      <c r="AA181" s="54" t="str">
        <f>IF(OR(D181=""),"",(SUM(G181,K181,O181)*VLOOKUP(U181,Gehaltsklassen!$B$34:$D$38,2,FALSE))*C181)</f>
        <v/>
      </c>
      <c r="AB181" s="53" t="str">
        <f>IF(OR(C181=""),"",(SUM(G181,K181,O181)*VLOOKUP(U181,Gehaltsklassen!$B$34:$D$38,3,FALSE)))</f>
        <v/>
      </c>
      <c r="AC181" s="53" t="str">
        <f>IF(OR(C181=""),"",(SUM(G181,K181,O181)*VLOOKUP(U181,Gehaltsklassen!$B$34:$D$38,3,FALSE))*C181)</f>
        <v/>
      </c>
    </row>
    <row r="182" spans="1:29" ht="31.9" customHeight="1" x14ac:dyDescent="0.2">
      <c r="A182" s="74" t="str">
        <f>IF(C182="","",MAX($A$11:A181)+1)</f>
        <v/>
      </c>
      <c r="B182" s="75" t="str">
        <f>IF('N-Bedarf SK'!B180="","",'N-Bedarf SK'!B180)</f>
        <v/>
      </c>
      <c r="C182" s="49" t="str">
        <f>IF('N-Bedarf SK'!C180="","",'N-Bedarf SK'!C180)</f>
        <v/>
      </c>
      <c r="D182" s="88" t="str">
        <f>IF('N-Bedarf SK'!D180="","",'N-Bedarf SK'!D180)</f>
        <v/>
      </c>
      <c r="E182" s="49" t="str">
        <f>IF('N-Bedarf SK'!G180="","",'N-Bedarf SK'!G180)</f>
        <v/>
      </c>
      <c r="F182" s="50" t="str">
        <f>IF(OR(D182="Spargel 2. Standjahr",D182="Spargel 1. Standjahr"),78,IF(OR(D182="",D182="keine",E182=""),"",IF(D182="Wie Nbedarf",VLOOKUP('N-Bedarf SK'!D180,PSollSK,3,FALSE)*E182, VLOOKUP(D182,PSollSK,3,FALSE)*E182)))</f>
        <v/>
      </c>
      <c r="G182" s="50" t="str">
        <f>IF(OR(D182="",D182="keine",E182=""),"",IF(D182="Wie Nbedarf",VLOOKUP('N-Bedarf SK'!D180,PSollSK,4,FALSE)*E182, VLOOKUP(D182,PSollSK,4,FALSE)*E182))</f>
        <v/>
      </c>
      <c r="H182" s="88"/>
      <c r="I182" s="49"/>
      <c r="J182" s="50" t="str">
        <f t="shared" si="8"/>
        <v/>
      </c>
      <c r="K182" s="50" t="str">
        <f t="shared" si="10"/>
        <v/>
      </c>
      <c r="L182" s="88"/>
      <c r="M182" s="49"/>
      <c r="N182" s="50" t="str">
        <f t="shared" si="9"/>
        <v/>
      </c>
      <c r="O182" s="50" t="str">
        <f t="shared" si="11"/>
        <v/>
      </c>
      <c r="P182" s="51"/>
      <c r="Q182" s="78" t="s">
        <v>261</v>
      </c>
      <c r="R182" s="49"/>
      <c r="S182" s="32" t="str">
        <f>IF(R182="","C",INDEX(Gehaltsklassen!A$11:A$15,MATCH(R182,Gehaltsklassen!D$11:D$15,1),1))</f>
        <v>C</v>
      </c>
      <c r="T182" s="49"/>
      <c r="U182" s="32" t="str">
        <f>IF(T182="","C",IF(T182="","C",IF(Q182="I",INDEX(Gehaltsklassen!A$11:A$15,MATCH(T182,Gehaltsklassen!C$11:C$15,1),1),IF(Q182="II",INDEX(Gehaltsklassen!A$11:A$15,MATCH(T182,Gehaltsklassen!D$11:D$15,1),1),IF(Q182="III",INDEX(Gehaltsklassen!A$11:A$15,MATCH(T182,Gehaltsklassen!E$11:E$15,1),1),"Falsche Bodenart")))))</f>
        <v>C</v>
      </c>
      <c r="V182" s="52" t="str">
        <f>IF(OR(C182=""),"",SUM(F182,J182,N182)*VLOOKUP(S182,Gehaltsklassen!$B$34:$D$38,2,FALSE))</f>
        <v/>
      </c>
      <c r="W182" s="52" t="str">
        <f>IF(OR(C182=""),"",SUM(F182,J182,N182)*VLOOKUP(S182,Gehaltsklassen!$B$34:$D$38,2,FALSE)*C182)</f>
        <v/>
      </c>
      <c r="X182" s="52" t="str">
        <f>IF(OR(C182=""),"",SUM(F182,J182,N182)*VLOOKUP(S182,Gehaltsklassen!$B$34:$D$38,3,FALSE))</f>
        <v/>
      </c>
      <c r="Y182" s="52" t="str">
        <f>IF(OR(C182=""),"",SUM(F182,J182,N182)*VLOOKUP(S182,Gehaltsklassen!$B$34:$D$38,3,FALSE)*C182)</f>
        <v/>
      </c>
      <c r="Z182" s="54" t="str">
        <f>IF(OR(D182=""),"",(SUM(G182,K182,O182)*VLOOKUP(U182,Gehaltsklassen!$B$34:$D$38,2,FALSE)))</f>
        <v/>
      </c>
      <c r="AA182" s="54" t="str">
        <f>IF(OR(D182=""),"",(SUM(G182,K182,O182)*VLOOKUP(U182,Gehaltsklassen!$B$34:$D$38,2,FALSE))*C182)</f>
        <v/>
      </c>
      <c r="AB182" s="53" t="str">
        <f>IF(OR(C182=""),"",(SUM(G182,K182,O182)*VLOOKUP(U182,Gehaltsklassen!$B$34:$D$38,3,FALSE)))</f>
        <v/>
      </c>
      <c r="AC182" s="53" t="str">
        <f>IF(OR(C182=""),"",(SUM(G182,K182,O182)*VLOOKUP(U182,Gehaltsklassen!$B$34:$D$38,3,FALSE))*C182)</f>
        <v/>
      </c>
    </row>
    <row r="183" spans="1:29" ht="31.9" customHeight="1" x14ac:dyDescent="0.2">
      <c r="A183" s="74" t="str">
        <f>IF(C183="","",MAX($A$11:A182)+1)</f>
        <v/>
      </c>
      <c r="B183" s="75" t="str">
        <f>IF('N-Bedarf SK'!B181="","",'N-Bedarf SK'!B181)</f>
        <v/>
      </c>
      <c r="C183" s="49" t="str">
        <f>IF('N-Bedarf SK'!C181="","",'N-Bedarf SK'!C181)</f>
        <v/>
      </c>
      <c r="D183" s="88" t="str">
        <f>IF('N-Bedarf SK'!D181="","",'N-Bedarf SK'!D181)</f>
        <v/>
      </c>
      <c r="E183" s="49" t="str">
        <f>IF('N-Bedarf SK'!G181="","",'N-Bedarf SK'!G181)</f>
        <v/>
      </c>
      <c r="F183" s="50" t="str">
        <f>IF(OR(D183="Spargel 2. Standjahr",D183="Spargel 1. Standjahr"),78,IF(OR(D183="",D183="keine",E183=""),"",IF(D183="Wie Nbedarf",VLOOKUP('N-Bedarf SK'!D181,PSollSK,3,FALSE)*E183, VLOOKUP(D183,PSollSK,3,FALSE)*E183)))</f>
        <v/>
      </c>
      <c r="G183" s="50" t="str">
        <f>IF(OR(D183="",D183="keine",E183=""),"",IF(D183="Wie Nbedarf",VLOOKUP('N-Bedarf SK'!D181,PSollSK,4,FALSE)*E183, VLOOKUP(D183,PSollSK,4,FALSE)*E183))</f>
        <v/>
      </c>
      <c r="H183" s="88"/>
      <c r="I183" s="49"/>
      <c r="J183" s="50" t="str">
        <f t="shared" si="8"/>
        <v/>
      </c>
      <c r="K183" s="50" t="str">
        <f t="shared" si="10"/>
        <v/>
      </c>
      <c r="L183" s="88"/>
      <c r="M183" s="49"/>
      <c r="N183" s="50" t="str">
        <f t="shared" si="9"/>
        <v/>
      </c>
      <c r="O183" s="50" t="str">
        <f t="shared" si="11"/>
        <v/>
      </c>
      <c r="P183" s="51"/>
      <c r="Q183" s="78" t="s">
        <v>261</v>
      </c>
      <c r="R183" s="49"/>
      <c r="S183" s="32" t="str">
        <f>IF(R183="","C",INDEX(Gehaltsklassen!A$11:A$15,MATCH(R183,Gehaltsklassen!D$11:D$15,1),1))</f>
        <v>C</v>
      </c>
      <c r="T183" s="49"/>
      <c r="U183" s="32" t="str">
        <f>IF(T183="","C",IF(T183="","C",IF(Q183="I",INDEX(Gehaltsklassen!A$11:A$15,MATCH(T183,Gehaltsklassen!C$11:C$15,1),1),IF(Q183="II",INDEX(Gehaltsklassen!A$11:A$15,MATCH(T183,Gehaltsklassen!D$11:D$15,1),1),IF(Q183="III",INDEX(Gehaltsklassen!A$11:A$15,MATCH(T183,Gehaltsklassen!E$11:E$15,1),1),"Falsche Bodenart")))))</f>
        <v>C</v>
      </c>
      <c r="V183" s="52" t="str">
        <f>IF(OR(C183=""),"",SUM(F183,J183,N183)*VLOOKUP(S183,Gehaltsklassen!$B$34:$D$38,2,FALSE))</f>
        <v/>
      </c>
      <c r="W183" s="52" t="str">
        <f>IF(OR(C183=""),"",SUM(F183,J183,N183)*VLOOKUP(S183,Gehaltsklassen!$B$34:$D$38,2,FALSE)*C183)</f>
        <v/>
      </c>
      <c r="X183" s="52" t="str">
        <f>IF(OR(C183=""),"",SUM(F183,J183,N183)*VLOOKUP(S183,Gehaltsklassen!$B$34:$D$38,3,FALSE))</f>
        <v/>
      </c>
      <c r="Y183" s="52" t="str">
        <f>IF(OR(C183=""),"",SUM(F183,J183,N183)*VLOOKUP(S183,Gehaltsklassen!$B$34:$D$38,3,FALSE)*C183)</f>
        <v/>
      </c>
      <c r="Z183" s="54" t="str">
        <f>IF(OR(D183=""),"",(SUM(G183,K183,O183)*VLOOKUP(U183,Gehaltsklassen!$B$34:$D$38,2,FALSE)))</f>
        <v/>
      </c>
      <c r="AA183" s="54" t="str">
        <f>IF(OR(D183=""),"",(SUM(G183,K183,O183)*VLOOKUP(U183,Gehaltsklassen!$B$34:$D$38,2,FALSE))*C183)</f>
        <v/>
      </c>
      <c r="AB183" s="53" t="str">
        <f>IF(OR(C183=""),"",(SUM(G183,K183,O183)*VLOOKUP(U183,Gehaltsklassen!$B$34:$D$38,3,FALSE)))</f>
        <v/>
      </c>
      <c r="AC183" s="53" t="str">
        <f>IF(OR(C183=""),"",(SUM(G183,K183,O183)*VLOOKUP(U183,Gehaltsklassen!$B$34:$D$38,3,FALSE))*C183)</f>
        <v/>
      </c>
    </row>
    <row r="184" spans="1:29" ht="31.9" customHeight="1" x14ac:dyDescent="0.2">
      <c r="A184" s="74" t="str">
        <f>IF(C184="","",MAX($A$11:A183)+1)</f>
        <v/>
      </c>
      <c r="B184" s="75" t="str">
        <f>IF('N-Bedarf SK'!B182="","",'N-Bedarf SK'!B182)</f>
        <v/>
      </c>
      <c r="C184" s="49" t="str">
        <f>IF('N-Bedarf SK'!C182="","",'N-Bedarf SK'!C182)</f>
        <v/>
      </c>
      <c r="D184" s="88" t="str">
        <f>IF('N-Bedarf SK'!D182="","",'N-Bedarf SK'!D182)</f>
        <v/>
      </c>
      <c r="E184" s="49" t="str">
        <f>IF('N-Bedarf SK'!G182="","",'N-Bedarf SK'!G182)</f>
        <v/>
      </c>
      <c r="F184" s="50" t="str">
        <f>IF(OR(D184="Spargel 2. Standjahr",D184="Spargel 1. Standjahr"),78,IF(OR(D184="",D184="keine",E184=""),"",IF(D184="Wie Nbedarf",VLOOKUP('N-Bedarf SK'!D182,PSollSK,3,FALSE)*E184, VLOOKUP(D184,PSollSK,3,FALSE)*E184)))</f>
        <v/>
      </c>
      <c r="G184" s="50" t="str">
        <f>IF(OR(D184="",D184="keine",E184=""),"",IF(D184="Wie Nbedarf",VLOOKUP('N-Bedarf SK'!D182,PSollSK,4,FALSE)*E184, VLOOKUP(D184,PSollSK,4,FALSE)*E184))</f>
        <v/>
      </c>
      <c r="H184" s="88"/>
      <c r="I184" s="49"/>
      <c r="J184" s="50" t="str">
        <f t="shared" si="8"/>
        <v/>
      </c>
      <c r="K184" s="50" t="str">
        <f t="shared" si="10"/>
        <v/>
      </c>
      <c r="L184" s="88"/>
      <c r="M184" s="49"/>
      <c r="N184" s="50" t="str">
        <f t="shared" si="9"/>
        <v/>
      </c>
      <c r="O184" s="50" t="str">
        <f t="shared" si="11"/>
        <v/>
      </c>
      <c r="P184" s="51"/>
      <c r="Q184" s="78" t="s">
        <v>261</v>
      </c>
      <c r="R184" s="49"/>
      <c r="S184" s="32" t="str">
        <f>IF(R184="","C",INDEX(Gehaltsklassen!A$11:A$15,MATCH(R184,Gehaltsklassen!D$11:D$15,1),1))</f>
        <v>C</v>
      </c>
      <c r="T184" s="49"/>
      <c r="U184" s="32" t="str">
        <f>IF(T184="","C",IF(T184="","C",IF(Q184="I",INDEX(Gehaltsklassen!A$11:A$15,MATCH(T184,Gehaltsklassen!C$11:C$15,1),1),IF(Q184="II",INDEX(Gehaltsklassen!A$11:A$15,MATCH(T184,Gehaltsklassen!D$11:D$15,1),1),IF(Q184="III",INDEX(Gehaltsklassen!A$11:A$15,MATCH(T184,Gehaltsklassen!E$11:E$15,1),1),"Falsche Bodenart")))))</f>
        <v>C</v>
      </c>
      <c r="V184" s="52" t="str">
        <f>IF(OR(C184=""),"",SUM(F184,J184,N184)*VLOOKUP(S184,Gehaltsklassen!$B$34:$D$38,2,FALSE))</f>
        <v/>
      </c>
      <c r="W184" s="52" t="str">
        <f>IF(OR(C184=""),"",SUM(F184,J184,N184)*VLOOKUP(S184,Gehaltsklassen!$B$34:$D$38,2,FALSE)*C184)</f>
        <v/>
      </c>
      <c r="X184" s="52" t="str">
        <f>IF(OR(C184=""),"",SUM(F184,J184,N184)*VLOOKUP(S184,Gehaltsklassen!$B$34:$D$38,3,FALSE))</f>
        <v/>
      </c>
      <c r="Y184" s="52" t="str">
        <f>IF(OR(C184=""),"",SUM(F184,J184,N184)*VLOOKUP(S184,Gehaltsklassen!$B$34:$D$38,3,FALSE)*C184)</f>
        <v/>
      </c>
      <c r="Z184" s="54" t="str">
        <f>IF(OR(D184=""),"",(SUM(G184,K184,O184)*VLOOKUP(U184,Gehaltsklassen!$B$34:$D$38,2,FALSE)))</f>
        <v/>
      </c>
      <c r="AA184" s="54" t="str">
        <f>IF(OR(D184=""),"",(SUM(G184,K184,O184)*VLOOKUP(U184,Gehaltsklassen!$B$34:$D$38,2,FALSE))*C184)</f>
        <v/>
      </c>
      <c r="AB184" s="53" t="str">
        <f>IF(OR(C184=""),"",(SUM(G184,K184,O184)*VLOOKUP(U184,Gehaltsklassen!$B$34:$D$38,3,FALSE)))</f>
        <v/>
      </c>
      <c r="AC184" s="53" t="str">
        <f>IF(OR(C184=""),"",(SUM(G184,K184,O184)*VLOOKUP(U184,Gehaltsklassen!$B$34:$D$38,3,FALSE))*C184)</f>
        <v/>
      </c>
    </row>
    <row r="185" spans="1:29" ht="31.9" customHeight="1" x14ac:dyDescent="0.2">
      <c r="A185" s="74" t="str">
        <f>IF(C185="","",MAX($A$11:A184)+1)</f>
        <v/>
      </c>
      <c r="B185" s="75" t="str">
        <f>IF('N-Bedarf SK'!B183="","",'N-Bedarf SK'!B183)</f>
        <v/>
      </c>
      <c r="C185" s="49" t="str">
        <f>IF('N-Bedarf SK'!C183="","",'N-Bedarf SK'!C183)</f>
        <v/>
      </c>
      <c r="D185" s="88" t="str">
        <f>IF('N-Bedarf SK'!D183="","",'N-Bedarf SK'!D183)</f>
        <v/>
      </c>
      <c r="E185" s="49" t="str">
        <f>IF('N-Bedarf SK'!G183="","",'N-Bedarf SK'!G183)</f>
        <v/>
      </c>
      <c r="F185" s="50" t="str">
        <f>IF(OR(D185="Spargel 2. Standjahr",D185="Spargel 1. Standjahr"),78,IF(OR(D185="",D185="keine",E185=""),"",IF(D185="Wie Nbedarf",VLOOKUP('N-Bedarf SK'!D183,PSollSK,3,FALSE)*E185, VLOOKUP(D185,PSollSK,3,FALSE)*E185)))</f>
        <v/>
      </c>
      <c r="G185" s="50" t="str">
        <f>IF(OR(D185="",D185="keine",E185=""),"",IF(D185="Wie Nbedarf",VLOOKUP('N-Bedarf SK'!D183,PSollSK,4,FALSE)*E185, VLOOKUP(D185,PSollSK,4,FALSE)*E185))</f>
        <v/>
      </c>
      <c r="H185" s="88"/>
      <c r="I185" s="49"/>
      <c r="J185" s="50" t="str">
        <f t="shared" si="8"/>
        <v/>
      </c>
      <c r="K185" s="50" t="str">
        <f t="shared" si="10"/>
        <v/>
      </c>
      <c r="L185" s="88"/>
      <c r="M185" s="49"/>
      <c r="N185" s="50" t="str">
        <f t="shared" si="9"/>
        <v/>
      </c>
      <c r="O185" s="50" t="str">
        <f t="shared" si="11"/>
        <v/>
      </c>
      <c r="P185" s="51"/>
      <c r="Q185" s="78" t="s">
        <v>261</v>
      </c>
      <c r="R185" s="49"/>
      <c r="S185" s="32" t="str">
        <f>IF(R185="","C",INDEX(Gehaltsklassen!A$11:A$15,MATCH(R185,Gehaltsklassen!D$11:D$15,1),1))</f>
        <v>C</v>
      </c>
      <c r="T185" s="49"/>
      <c r="U185" s="32" t="str">
        <f>IF(T185="","C",IF(T185="","C",IF(Q185="I",INDEX(Gehaltsklassen!A$11:A$15,MATCH(T185,Gehaltsklassen!C$11:C$15,1),1),IF(Q185="II",INDEX(Gehaltsklassen!A$11:A$15,MATCH(T185,Gehaltsklassen!D$11:D$15,1),1),IF(Q185="III",INDEX(Gehaltsklassen!A$11:A$15,MATCH(T185,Gehaltsklassen!E$11:E$15,1),1),"Falsche Bodenart")))))</f>
        <v>C</v>
      </c>
      <c r="V185" s="52" t="str">
        <f>IF(OR(C185=""),"",SUM(F185,J185,N185)*VLOOKUP(S185,Gehaltsklassen!$B$34:$D$38,2,FALSE))</f>
        <v/>
      </c>
      <c r="W185" s="52" t="str">
        <f>IF(OR(C185=""),"",SUM(F185,J185,N185)*VLOOKUP(S185,Gehaltsklassen!$B$34:$D$38,2,FALSE)*C185)</f>
        <v/>
      </c>
      <c r="X185" s="52" t="str">
        <f>IF(OR(C185=""),"",SUM(F185,J185,N185)*VLOOKUP(S185,Gehaltsklassen!$B$34:$D$38,3,FALSE))</f>
        <v/>
      </c>
      <c r="Y185" s="52" t="str">
        <f>IF(OR(C185=""),"",SUM(F185,J185,N185)*VLOOKUP(S185,Gehaltsklassen!$B$34:$D$38,3,FALSE)*C185)</f>
        <v/>
      </c>
      <c r="Z185" s="54" t="str">
        <f>IF(OR(D185=""),"",(SUM(G185,K185,O185)*VLOOKUP(U185,Gehaltsklassen!$B$34:$D$38,2,FALSE)))</f>
        <v/>
      </c>
      <c r="AA185" s="54" t="str">
        <f>IF(OR(D185=""),"",(SUM(G185,K185,O185)*VLOOKUP(U185,Gehaltsklassen!$B$34:$D$38,2,FALSE))*C185)</f>
        <v/>
      </c>
      <c r="AB185" s="53" t="str">
        <f>IF(OR(C185=""),"",(SUM(G185,K185,O185)*VLOOKUP(U185,Gehaltsklassen!$B$34:$D$38,3,FALSE)))</f>
        <v/>
      </c>
      <c r="AC185" s="53" t="str">
        <f>IF(OR(C185=""),"",(SUM(G185,K185,O185)*VLOOKUP(U185,Gehaltsklassen!$B$34:$D$38,3,FALSE))*C185)</f>
        <v/>
      </c>
    </row>
    <row r="186" spans="1:29" ht="31.9" customHeight="1" x14ac:dyDescent="0.2">
      <c r="A186" s="74" t="str">
        <f>IF(C186="","",MAX($A$11:A185)+1)</f>
        <v/>
      </c>
      <c r="B186" s="75" t="str">
        <f>IF('N-Bedarf SK'!B184="","",'N-Bedarf SK'!B184)</f>
        <v/>
      </c>
      <c r="C186" s="49" t="str">
        <f>IF('N-Bedarf SK'!C184="","",'N-Bedarf SK'!C184)</f>
        <v/>
      </c>
      <c r="D186" s="88" t="str">
        <f>IF('N-Bedarf SK'!D184="","",'N-Bedarf SK'!D184)</f>
        <v/>
      </c>
      <c r="E186" s="49" t="str">
        <f>IF('N-Bedarf SK'!G184="","",'N-Bedarf SK'!G184)</f>
        <v/>
      </c>
      <c r="F186" s="50" t="str">
        <f>IF(OR(D186="Spargel 2. Standjahr",D186="Spargel 1. Standjahr"),78,IF(OR(D186="",D186="keine",E186=""),"",IF(D186="Wie Nbedarf",VLOOKUP('N-Bedarf SK'!D184,PSollSK,3,FALSE)*E186, VLOOKUP(D186,PSollSK,3,FALSE)*E186)))</f>
        <v/>
      </c>
      <c r="G186" s="50" t="str">
        <f>IF(OR(D186="",D186="keine",E186=""),"",IF(D186="Wie Nbedarf",VLOOKUP('N-Bedarf SK'!D184,PSollSK,4,FALSE)*E186, VLOOKUP(D186,PSollSK,4,FALSE)*E186))</f>
        <v/>
      </c>
      <c r="H186" s="88"/>
      <c r="I186" s="49"/>
      <c r="J186" s="50" t="str">
        <f t="shared" si="8"/>
        <v/>
      </c>
      <c r="K186" s="50" t="str">
        <f t="shared" si="10"/>
        <v/>
      </c>
      <c r="L186" s="88"/>
      <c r="M186" s="49"/>
      <c r="N186" s="50" t="str">
        <f t="shared" si="9"/>
        <v/>
      </c>
      <c r="O186" s="50" t="str">
        <f t="shared" si="11"/>
        <v/>
      </c>
      <c r="P186" s="51"/>
      <c r="Q186" s="78" t="s">
        <v>261</v>
      </c>
      <c r="R186" s="49"/>
      <c r="S186" s="32" t="str">
        <f>IF(R186="","C",INDEX(Gehaltsklassen!A$11:A$15,MATCH(R186,Gehaltsklassen!D$11:D$15,1),1))</f>
        <v>C</v>
      </c>
      <c r="T186" s="49"/>
      <c r="U186" s="32" t="str">
        <f>IF(T186="","C",IF(T186="","C",IF(Q186="I",INDEX(Gehaltsklassen!A$11:A$15,MATCH(T186,Gehaltsklassen!C$11:C$15,1),1),IF(Q186="II",INDEX(Gehaltsklassen!A$11:A$15,MATCH(T186,Gehaltsklassen!D$11:D$15,1),1),IF(Q186="III",INDEX(Gehaltsklassen!A$11:A$15,MATCH(T186,Gehaltsklassen!E$11:E$15,1),1),"Falsche Bodenart")))))</f>
        <v>C</v>
      </c>
      <c r="V186" s="52" t="str">
        <f>IF(OR(C186=""),"",SUM(F186,J186,N186)*VLOOKUP(S186,Gehaltsklassen!$B$34:$D$38,2,FALSE))</f>
        <v/>
      </c>
      <c r="W186" s="52" t="str">
        <f>IF(OR(C186=""),"",SUM(F186,J186,N186)*VLOOKUP(S186,Gehaltsklassen!$B$34:$D$38,2,FALSE)*C186)</f>
        <v/>
      </c>
      <c r="X186" s="52" t="str">
        <f>IF(OR(C186=""),"",SUM(F186,J186,N186)*VLOOKUP(S186,Gehaltsklassen!$B$34:$D$38,3,FALSE))</f>
        <v/>
      </c>
      <c r="Y186" s="52" t="str">
        <f>IF(OR(C186=""),"",SUM(F186,J186,N186)*VLOOKUP(S186,Gehaltsklassen!$B$34:$D$38,3,FALSE)*C186)</f>
        <v/>
      </c>
      <c r="Z186" s="54" t="str">
        <f>IF(OR(D186=""),"",(SUM(G186,K186,O186)*VLOOKUP(U186,Gehaltsklassen!$B$34:$D$38,2,FALSE)))</f>
        <v/>
      </c>
      <c r="AA186" s="54" t="str">
        <f>IF(OR(D186=""),"",(SUM(G186,K186,O186)*VLOOKUP(U186,Gehaltsklassen!$B$34:$D$38,2,FALSE))*C186)</f>
        <v/>
      </c>
      <c r="AB186" s="53" t="str">
        <f>IF(OR(C186=""),"",(SUM(G186,K186,O186)*VLOOKUP(U186,Gehaltsklassen!$B$34:$D$38,3,FALSE)))</f>
        <v/>
      </c>
      <c r="AC186" s="53" t="str">
        <f>IF(OR(C186=""),"",(SUM(G186,K186,O186)*VLOOKUP(U186,Gehaltsklassen!$B$34:$D$38,3,FALSE))*C186)</f>
        <v/>
      </c>
    </row>
    <row r="187" spans="1:29" ht="31.9" customHeight="1" x14ac:dyDescent="0.2">
      <c r="A187" s="74" t="str">
        <f>IF(C187="","",MAX($A$11:A186)+1)</f>
        <v/>
      </c>
      <c r="B187" s="75" t="str">
        <f>IF('N-Bedarf SK'!B185="","",'N-Bedarf SK'!B185)</f>
        <v/>
      </c>
      <c r="C187" s="49" t="str">
        <f>IF('N-Bedarf SK'!C185="","",'N-Bedarf SK'!C185)</f>
        <v/>
      </c>
      <c r="D187" s="88" t="str">
        <f>IF('N-Bedarf SK'!D185="","",'N-Bedarf SK'!D185)</f>
        <v/>
      </c>
      <c r="E187" s="49" t="str">
        <f>IF('N-Bedarf SK'!G185="","",'N-Bedarf SK'!G185)</f>
        <v/>
      </c>
      <c r="F187" s="50" t="str">
        <f>IF(OR(D187="Spargel 2. Standjahr",D187="Spargel 1. Standjahr"),78,IF(OR(D187="",D187="keine",E187=""),"",IF(D187="Wie Nbedarf",VLOOKUP('N-Bedarf SK'!D185,PSollSK,3,FALSE)*E187, VLOOKUP(D187,PSollSK,3,FALSE)*E187)))</f>
        <v/>
      </c>
      <c r="G187" s="50" t="str">
        <f>IF(OR(D187="",D187="keine",E187=""),"",IF(D187="Wie Nbedarf",VLOOKUP('N-Bedarf SK'!D185,PSollSK,4,FALSE)*E187, VLOOKUP(D187,PSollSK,4,FALSE)*E187))</f>
        <v/>
      </c>
      <c r="H187" s="88"/>
      <c r="I187" s="49"/>
      <c r="J187" s="50" t="str">
        <f t="shared" si="8"/>
        <v/>
      </c>
      <c r="K187" s="50" t="str">
        <f t="shared" si="10"/>
        <v/>
      </c>
      <c r="L187" s="88"/>
      <c r="M187" s="49"/>
      <c r="N187" s="50" t="str">
        <f t="shared" si="9"/>
        <v/>
      </c>
      <c r="O187" s="50" t="str">
        <f t="shared" si="11"/>
        <v/>
      </c>
      <c r="P187" s="51"/>
      <c r="Q187" s="78" t="s">
        <v>261</v>
      </c>
      <c r="R187" s="49"/>
      <c r="S187" s="32" t="str">
        <f>IF(R187="","C",INDEX(Gehaltsklassen!A$11:A$15,MATCH(R187,Gehaltsklassen!D$11:D$15,1),1))</f>
        <v>C</v>
      </c>
      <c r="T187" s="49"/>
      <c r="U187" s="32" t="str">
        <f>IF(T187="","C",IF(T187="","C",IF(Q187="I",INDEX(Gehaltsklassen!A$11:A$15,MATCH(T187,Gehaltsklassen!C$11:C$15,1),1),IF(Q187="II",INDEX(Gehaltsklassen!A$11:A$15,MATCH(T187,Gehaltsklassen!D$11:D$15,1),1),IF(Q187="III",INDEX(Gehaltsklassen!A$11:A$15,MATCH(T187,Gehaltsklassen!E$11:E$15,1),1),"Falsche Bodenart")))))</f>
        <v>C</v>
      </c>
      <c r="V187" s="52" t="str">
        <f>IF(OR(C187=""),"",SUM(F187,J187,N187)*VLOOKUP(S187,Gehaltsklassen!$B$34:$D$38,2,FALSE))</f>
        <v/>
      </c>
      <c r="W187" s="52" t="str">
        <f>IF(OR(C187=""),"",SUM(F187,J187,N187)*VLOOKUP(S187,Gehaltsklassen!$B$34:$D$38,2,FALSE)*C187)</f>
        <v/>
      </c>
      <c r="X187" s="52" t="str">
        <f>IF(OR(C187=""),"",SUM(F187,J187,N187)*VLOOKUP(S187,Gehaltsklassen!$B$34:$D$38,3,FALSE))</f>
        <v/>
      </c>
      <c r="Y187" s="52" t="str">
        <f>IF(OR(C187=""),"",SUM(F187,J187,N187)*VLOOKUP(S187,Gehaltsklassen!$B$34:$D$38,3,FALSE)*C187)</f>
        <v/>
      </c>
      <c r="Z187" s="54" t="str">
        <f>IF(OR(D187=""),"",(SUM(G187,K187,O187)*VLOOKUP(U187,Gehaltsklassen!$B$34:$D$38,2,FALSE)))</f>
        <v/>
      </c>
      <c r="AA187" s="54" t="str">
        <f>IF(OR(D187=""),"",(SUM(G187,K187,O187)*VLOOKUP(U187,Gehaltsklassen!$B$34:$D$38,2,FALSE))*C187)</f>
        <v/>
      </c>
      <c r="AB187" s="53" t="str">
        <f>IF(OR(C187=""),"",(SUM(G187,K187,O187)*VLOOKUP(U187,Gehaltsklassen!$B$34:$D$38,3,FALSE)))</f>
        <v/>
      </c>
      <c r="AC187" s="53" t="str">
        <f>IF(OR(C187=""),"",(SUM(G187,K187,O187)*VLOOKUP(U187,Gehaltsklassen!$B$34:$D$38,3,FALSE))*C187)</f>
        <v/>
      </c>
    </row>
    <row r="188" spans="1:29" ht="31.9" customHeight="1" x14ac:dyDescent="0.2">
      <c r="A188" s="74" t="str">
        <f>IF(C188="","",MAX($A$11:A187)+1)</f>
        <v/>
      </c>
      <c r="B188" s="75" t="str">
        <f>IF('N-Bedarf SK'!B186="","",'N-Bedarf SK'!B186)</f>
        <v/>
      </c>
      <c r="C188" s="49" t="str">
        <f>IF('N-Bedarf SK'!C186="","",'N-Bedarf SK'!C186)</f>
        <v/>
      </c>
      <c r="D188" s="88" t="str">
        <f>IF('N-Bedarf SK'!D186="","",'N-Bedarf SK'!D186)</f>
        <v/>
      </c>
      <c r="E188" s="49" t="str">
        <f>IF('N-Bedarf SK'!G186="","",'N-Bedarf SK'!G186)</f>
        <v/>
      </c>
      <c r="F188" s="50" t="str">
        <f>IF(OR(D188="Spargel 2. Standjahr",D188="Spargel 1. Standjahr"),78,IF(OR(D188="",D188="keine",E188=""),"",IF(D188="Wie Nbedarf",VLOOKUP('N-Bedarf SK'!D186,PSollSK,3,FALSE)*E188, VLOOKUP(D188,PSollSK,3,FALSE)*E188)))</f>
        <v/>
      </c>
      <c r="G188" s="50" t="str">
        <f>IF(OR(D188="",D188="keine",E188=""),"",IF(D188="Wie Nbedarf",VLOOKUP('N-Bedarf SK'!D186,PSollSK,4,FALSE)*E188, VLOOKUP(D188,PSollSK,4,FALSE)*E188))</f>
        <v/>
      </c>
      <c r="H188" s="88"/>
      <c r="I188" s="49"/>
      <c r="J188" s="50" t="str">
        <f t="shared" si="8"/>
        <v/>
      </c>
      <c r="K188" s="50" t="str">
        <f t="shared" si="10"/>
        <v/>
      </c>
      <c r="L188" s="88"/>
      <c r="M188" s="49"/>
      <c r="N188" s="50" t="str">
        <f t="shared" si="9"/>
        <v/>
      </c>
      <c r="O188" s="50" t="str">
        <f t="shared" si="11"/>
        <v/>
      </c>
      <c r="P188" s="51"/>
      <c r="Q188" s="78" t="s">
        <v>261</v>
      </c>
      <c r="R188" s="49"/>
      <c r="S188" s="32" t="str">
        <f>IF(R188="","C",INDEX(Gehaltsklassen!A$11:A$15,MATCH(R188,Gehaltsklassen!D$11:D$15,1),1))</f>
        <v>C</v>
      </c>
      <c r="T188" s="49"/>
      <c r="U188" s="32" t="str">
        <f>IF(T188="","C",IF(T188="","C",IF(Q188="I",INDEX(Gehaltsklassen!A$11:A$15,MATCH(T188,Gehaltsklassen!C$11:C$15,1),1),IF(Q188="II",INDEX(Gehaltsklassen!A$11:A$15,MATCH(T188,Gehaltsklassen!D$11:D$15,1),1),IF(Q188="III",INDEX(Gehaltsklassen!A$11:A$15,MATCH(T188,Gehaltsklassen!E$11:E$15,1),1),"Falsche Bodenart")))))</f>
        <v>C</v>
      </c>
      <c r="V188" s="52" t="str">
        <f>IF(OR(C188=""),"",SUM(F188,J188,N188)*VLOOKUP(S188,Gehaltsklassen!$B$34:$D$38,2,FALSE))</f>
        <v/>
      </c>
      <c r="W188" s="52" t="str">
        <f>IF(OR(C188=""),"",SUM(F188,J188,N188)*VLOOKUP(S188,Gehaltsklassen!$B$34:$D$38,2,FALSE)*C188)</f>
        <v/>
      </c>
      <c r="X188" s="52" t="str">
        <f>IF(OR(C188=""),"",SUM(F188,J188,N188)*VLOOKUP(S188,Gehaltsklassen!$B$34:$D$38,3,FALSE))</f>
        <v/>
      </c>
      <c r="Y188" s="52" t="str">
        <f>IF(OR(C188=""),"",SUM(F188,J188,N188)*VLOOKUP(S188,Gehaltsklassen!$B$34:$D$38,3,FALSE)*C188)</f>
        <v/>
      </c>
      <c r="Z188" s="54" t="str">
        <f>IF(OR(D188=""),"",(SUM(G188,K188,O188)*VLOOKUP(U188,Gehaltsklassen!$B$34:$D$38,2,FALSE)))</f>
        <v/>
      </c>
      <c r="AA188" s="54" t="str">
        <f>IF(OR(D188=""),"",(SUM(G188,K188,O188)*VLOOKUP(U188,Gehaltsklassen!$B$34:$D$38,2,FALSE))*C188)</f>
        <v/>
      </c>
      <c r="AB188" s="53" t="str">
        <f>IF(OR(C188=""),"",(SUM(G188,K188,O188)*VLOOKUP(U188,Gehaltsklassen!$B$34:$D$38,3,FALSE)))</f>
        <v/>
      </c>
      <c r="AC188" s="53" t="str">
        <f>IF(OR(C188=""),"",(SUM(G188,K188,O188)*VLOOKUP(U188,Gehaltsklassen!$B$34:$D$38,3,FALSE))*C188)</f>
        <v/>
      </c>
    </row>
    <row r="189" spans="1:29" ht="31.9" customHeight="1" x14ac:dyDescent="0.2">
      <c r="A189" s="74" t="str">
        <f>IF(C189="","",MAX($A$11:A188)+1)</f>
        <v/>
      </c>
      <c r="B189" s="75" t="str">
        <f>IF('N-Bedarf SK'!B187="","",'N-Bedarf SK'!B187)</f>
        <v/>
      </c>
      <c r="C189" s="49" t="str">
        <f>IF('N-Bedarf SK'!C187="","",'N-Bedarf SK'!C187)</f>
        <v/>
      </c>
      <c r="D189" s="88" t="str">
        <f>IF('N-Bedarf SK'!D187="","",'N-Bedarf SK'!D187)</f>
        <v/>
      </c>
      <c r="E189" s="49" t="str">
        <f>IF('N-Bedarf SK'!G187="","",'N-Bedarf SK'!G187)</f>
        <v/>
      </c>
      <c r="F189" s="50" t="str">
        <f>IF(OR(D189="Spargel 2. Standjahr",D189="Spargel 1. Standjahr"),78,IF(OR(D189="",D189="keine",E189=""),"",IF(D189="Wie Nbedarf",VLOOKUP('N-Bedarf SK'!D187,PSollSK,3,FALSE)*E189, VLOOKUP(D189,PSollSK,3,FALSE)*E189)))</f>
        <v/>
      </c>
      <c r="G189" s="50" t="str">
        <f>IF(OR(D189="",D189="keine",E189=""),"",IF(D189="Wie Nbedarf",VLOOKUP('N-Bedarf SK'!D187,PSollSK,4,FALSE)*E189, VLOOKUP(D189,PSollSK,4,FALSE)*E189))</f>
        <v/>
      </c>
      <c r="H189" s="88"/>
      <c r="I189" s="49"/>
      <c r="J189" s="50" t="str">
        <f t="shared" si="8"/>
        <v/>
      </c>
      <c r="K189" s="50" t="str">
        <f t="shared" si="10"/>
        <v/>
      </c>
      <c r="L189" s="88"/>
      <c r="M189" s="49"/>
      <c r="N189" s="50" t="str">
        <f t="shared" si="9"/>
        <v/>
      </c>
      <c r="O189" s="50" t="str">
        <f t="shared" si="11"/>
        <v/>
      </c>
      <c r="P189" s="51"/>
      <c r="Q189" s="78" t="s">
        <v>261</v>
      </c>
      <c r="R189" s="49"/>
      <c r="S189" s="32" t="str">
        <f>IF(R189="","C",INDEX(Gehaltsklassen!A$11:A$15,MATCH(R189,Gehaltsklassen!D$11:D$15,1),1))</f>
        <v>C</v>
      </c>
      <c r="T189" s="49"/>
      <c r="U189" s="32" t="str">
        <f>IF(T189="","C",IF(T189="","C",IF(Q189="I",INDEX(Gehaltsklassen!A$11:A$15,MATCH(T189,Gehaltsklassen!C$11:C$15,1),1),IF(Q189="II",INDEX(Gehaltsklassen!A$11:A$15,MATCH(T189,Gehaltsklassen!D$11:D$15,1),1),IF(Q189="III",INDEX(Gehaltsklassen!A$11:A$15,MATCH(T189,Gehaltsklassen!E$11:E$15,1),1),"Falsche Bodenart")))))</f>
        <v>C</v>
      </c>
      <c r="V189" s="52" t="str">
        <f>IF(OR(C189=""),"",SUM(F189,J189,N189)*VLOOKUP(S189,Gehaltsklassen!$B$34:$D$38,2,FALSE))</f>
        <v/>
      </c>
      <c r="W189" s="52" t="str">
        <f>IF(OR(C189=""),"",SUM(F189,J189,N189)*VLOOKUP(S189,Gehaltsklassen!$B$34:$D$38,2,FALSE)*C189)</f>
        <v/>
      </c>
      <c r="X189" s="52" t="str">
        <f>IF(OR(C189=""),"",SUM(F189,J189,N189)*VLOOKUP(S189,Gehaltsklassen!$B$34:$D$38,3,FALSE))</f>
        <v/>
      </c>
      <c r="Y189" s="52" t="str">
        <f>IF(OR(C189=""),"",SUM(F189,J189,N189)*VLOOKUP(S189,Gehaltsklassen!$B$34:$D$38,3,FALSE)*C189)</f>
        <v/>
      </c>
      <c r="Z189" s="54" t="str">
        <f>IF(OR(D189=""),"",(SUM(G189,K189,O189)*VLOOKUP(U189,Gehaltsklassen!$B$34:$D$38,2,FALSE)))</f>
        <v/>
      </c>
      <c r="AA189" s="54" t="str">
        <f>IF(OR(D189=""),"",(SUM(G189,K189,O189)*VLOOKUP(U189,Gehaltsklassen!$B$34:$D$38,2,FALSE))*C189)</f>
        <v/>
      </c>
      <c r="AB189" s="53" t="str">
        <f>IF(OR(C189=""),"",(SUM(G189,K189,O189)*VLOOKUP(U189,Gehaltsklassen!$B$34:$D$38,3,FALSE)))</f>
        <v/>
      </c>
      <c r="AC189" s="53" t="str">
        <f>IF(OR(C189=""),"",(SUM(G189,K189,O189)*VLOOKUP(U189,Gehaltsklassen!$B$34:$D$38,3,FALSE))*C189)</f>
        <v/>
      </c>
    </row>
    <row r="190" spans="1:29" ht="31.9" customHeight="1" x14ac:dyDescent="0.2">
      <c r="A190" s="74" t="str">
        <f>IF(C190="","",MAX($A$11:A189)+1)</f>
        <v/>
      </c>
      <c r="B190" s="75" t="str">
        <f>IF('N-Bedarf SK'!B188="","",'N-Bedarf SK'!B188)</f>
        <v/>
      </c>
      <c r="C190" s="49" t="str">
        <f>IF('N-Bedarf SK'!C188="","",'N-Bedarf SK'!C188)</f>
        <v/>
      </c>
      <c r="D190" s="88" t="str">
        <f>IF('N-Bedarf SK'!D188="","",'N-Bedarf SK'!D188)</f>
        <v/>
      </c>
      <c r="E190" s="49" t="str">
        <f>IF('N-Bedarf SK'!G188="","",'N-Bedarf SK'!G188)</f>
        <v/>
      </c>
      <c r="F190" s="50" t="str">
        <f>IF(OR(D190="Spargel 2. Standjahr",D190="Spargel 1. Standjahr"),78,IF(OR(D190="",D190="keine",E190=""),"",IF(D190="Wie Nbedarf",VLOOKUP('N-Bedarf SK'!D188,PSollSK,3,FALSE)*E190, VLOOKUP(D190,PSollSK,3,FALSE)*E190)))</f>
        <v/>
      </c>
      <c r="G190" s="50" t="str">
        <f>IF(OR(D190="",D190="keine",E190=""),"",IF(D190="Wie Nbedarf",VLOOKUP('N-Bedarf SK'!D188,PSollSK,4,FALSE)*E190, VLOOKUP(D190,PSollSK,4,FALSE)*E190))</f>
        <v/>
      </c>
      <c r="H190" s="88"/>
      <c r="I190" s="49"/>
      <c r="J190" s="50" t="str">
        <f t="shared" si="8"/>
        <v/>
      </c>
      <c r="K190" s="50" t="str">
        <f t="shared" si="10"/>
        <v/>
      </c>
      <c r="L190" s="88"/>
      <c r="M190" s="49"/>
      <c r="N190" s="50" t="str">
        <f t="shared" si="9"/>
        <v/>
      </c>
      <c r="O190" s="50" t="str">
        <f t="shared" si="11"/>
        <v/>
      </c>
      <c r="P190" s="51"/>
      <c r="Q190" s="78" t="s">
        <v>261</v>
      </c>
      <c r="R190" s="49"/>
      <c r="S190" s="32" t="str">
        <f>IF(R190="","C",INDEX(Gehaltsklassen!A$11:A$15,MATCH(R190,Gehaltsklassen!D$11:D$15,1),1))</f>
        <v>C</v>
      </c>
      <c r="T190" s="49"/>
      <c r="U190" s="32" t="str">
        <f>IF(T190="","C",IF(T190="","C",IF(Q190="I",INDEX(Gehaltsklassen!A$11:A$15,MATCH(T190,Gehaltsklassen!C$11:C$15,1),1),IF(Q190="II",INDEX(Gehaltsklassen!A$11:A$15,MATCH(T190,Gehaltsklassen!D$11:D$15,1),1),IF(Q190="III",INDEX(Gehaltsklassen!A$11:A$15,MATCH(T190,Gehaltsklassen!E$11:E$15,1),1),"Falsche Bodenart")))))</f>
        <v>C</v>
      </c>
      <c r="V190" s="52" t="str">
        <f>IF(OR(C190=""),"",SUM(F190,J190,N190)*VLOOKUP(S190,Gehaltsklassen!$B$34:$D$38,2,FALSE))</f>
        <v/>
      </c>
      <c r="W190" s="52" t="str">
        <f>IF(OR(C190=""),"",SUM(F190,J190,N190)*VLOOKUP(S190,Gehaltsklassen!$B$34:$D$38,2,FALSE)*C190)</f>
        <v/>
      </c>
      <c r="X190" s="52" t="str">
        <f>IF(OR(C190=""),"",SUM(F190,J190,N190)*VLOOKUP(S190,Gehaltsklassen!$B$34:$D$38,3,FALSE))</f>
        <v/>
      </c>
      <c r="Y190" s="52" t="str">
        <f>IF(OR(C190=""),"",SUM(F190,J190,N190)*VLOOKUP(S190,Gehaltsklassen!$B$34:$D$38,3,FALSE)*C190)</f>
        <v/>
      </c>
      <c r="Z190" s="54" t="str">
        <f>IF(OR(D190=""),"",(SUM(G190,K190,O190)*VLOOKUP(U190,Gehaltsklassen!$B$34:$D$38,2,FALSE)))</f>
        <v/>
      </c>
      <c r="AA190" s="54" t="str">
        <f>IF(OR(D190=""),"",(SUM(G190,K190,O190)*VLOOKUP(U190,Gehaltsklassen!$B$34:$D$38,2,FALSE))*C190)</f>
        <v/>
      </c>
      <c r="AB190" s="53" t="str">
        <f>IF(OR(C190=""),"",(SUM(G190,K190,O190)*VLOOKUP(U190,Gehaltsklassen!$B$34:$D$38,3,FALSE)))</f>
        <v/>
      </c>
      <c r="AC190" s="53" t="str">
        <f>IF(OR(C190=""),"",(SUM(G190,K190,O190)*VLOOKUP(U190,Gehaltsklassen!$B$34:$D$38,3,FALSE))*C190)</f>
        <v/>
      </c>
    </row>
    <row r="191" spans="1:29" ht="31.9" customHeight="1" x14ac:dyDescent="0.2">
      <c r="A191" s="74" t="str">
        <f>IF(C191="","",MAX($A$11:A190)+1)</f>
        <v/>
      </c>
      <c r="B191" s="75" t="str">
        <f>IF('N-Bedarf SK'!B189="","",'N-Bedarf SK'!B189)</f>
        <v/>
      </c>
      <c r="C191" s="49" t="str">
        <f>IF('N-Bedarf SK'!C189="","",'N-Bedarf SK'!C189)</f>
        <v/>
      </c>
      <c r="D191" s="88" t="str">
        <f>IF('N-Bedarf SK'!D189="","",'N-Bedarf SK'!D189)</f>
        <v/>
      </c>
      <c r="E191" s="49" t="str">
        <f>IF('N-Bedarf SK'!G189="","",'N-Bedarf SK'!G189)</f>
        <v/>
      </c>
      <c r="F191" s="50" t="str">
        <f>IF(OR(D191="Spargel 2. Standjahr",D191="Spargel 1. Standjahr"),78,IF(OR(D191="",D191="keine",E191=""),"",IF(D191="Wie Nbedarf",VLOOKUP('N-Bedarf SK'!D189,PSollSK,3,FALSE)*E191, VLOOKUP(D191,PSollSK,3,FALSE)*E191)))</f>
        <v/>
      </c>
      <c r="G191" s="50" t="str">
        <f>IF(OR(D191="",D191="keine",E191=""),"",IF(D191="Wie Nbedarf",VLOOKUP('N-Bedarf SK'!D189,PSollSK,4,FALSE)*E191, VLOOKUP(D191,PSollSK,4,FALSE)*E191))</f>
        <v/>
      </c>
      <c r="H191" s="88"/>
      <c r="I191" s="49"/>
      <c r="J191" s="50" t="str">
        <f t="shared" si="8"/>
        <v/>
      </c>
      <c r="K191" s="50" t="str">
        <f t="shared" si="10"/>
        <v/>
      </c>
      <c r="L191" s="88"/>
      <c r="M191" s="49"/>
      <c r="N191" s="50" t="str">
        <f t="shared" si="9"/>
        <v/>
      </c>
      <c r="O191" s="50" t="str">
        <f t="shared" si="11"/>
        <v/>
      </c>
      <c r="P191" s="51"/>
      <c r="Q191" s="78" t="s">
        <v>261</v>
      </c>
      <c r="R191" s="49"/>
      <c r="S191" s="32" t="str">
        <f>IF(R191="","C",INDEX(Gehaltsklassen!A$11:A$15,MATCH(R191,Gehaltsklassen!D$11:D$15,1),1))</f>
        <v>C</v>
      </c>
      <c r="T191" s="49"/>
      <c r="U191" s="32" t="str">
        <f>IF(T191="","C",IF(T191="","C",IF(Q191="I",INDEX(Gehaltsklassen!A$11:A$15,MATCH(T191,Gehaltsklassen!C$11:C$15,1),1),IF(Q191="II",INDEX(Gehaltsklassen!A$11:A$15,MATCH(T191,Gehaltsklassen!D$11:D$15,1),1),IF(Q191="III",INDEX(Gehaltsklassen!A$11:A$15,MATCH(T191,Gehaltsklassen!E$11:E$15,1),1),"Falsche Bodenart")))))</f>
        <v>C</v>
      </c>
      <c r="V191" s="52" t="str">
        <f>IF(OR(C191=""),"",SUM(F191,J191,N191)*VLOOKUP(S191,Gehaltsklassen!$B$34:$D$38,2,FALSE))</f>
        <v/>
      </c>
      <c r="W191" s="52" t="str">
        <f>IF(OR(C191=""),"",SUM(F191,J191,N191)*VLOOKUP(S191,Gehaltsklassen!$B$34:$D$38,2,FALSE)*C191)</f>
        <v/>
      </c>
      <c r="X191" s="52" t="str">
        <f>IF(OR(C191=""),"",SUM(F191,J191,N191)*VLOOKUP(S191,Gehaltsklassen!$B$34:$D$38,3,FALSE))</f>
        <v/>
      </c>
      <c r="Y191" s="52" t="str">
        <f>IF(OR(C191=""),"",SUM(F191,J191,N191)*VLOOKUP(S191,Gehaltsklassen!$B$34:$D$38,3,FALSE)*C191)</f>
        <v/>
      </c>
      <c r="Z191" s="54" t="str">
        <f>IF(OR(D191=""),"",(SUM(G191,K191,O191)*VLOOKUP(U191,Gehaltsklassen!$B$34:$D$38,2,FALSE)))</f>
        <v/>
      </c>
      <c r="AA191" s="54" t="str">
        <f>IF(OR(D191=""),"",(SUM(G191,K191,O191)*VLOOKUP(U191,Gehaltsklassen!$B$34:$D$38,2,FALSE))*C191)</f>
        <v/>
      </c>
      <c r="AB191" s="53" t="str">
        <f>IF(OR(C191=""),"",(SUM(G191,K191,O191)*VLOOKUP(U191,Gehaltsklassen!$B$34:$D$38,3,FALSE)))</f>
        <v/>
      </c>
      <c r="AC191" s="53" t="str">
        <f>IF(OR(C191=""),"",(SUM(G191,K191,O191)*VLOOKUP(U191,Gehaltsklassen!$B$34:$D$38,3,FALSE))*C191)</f>
        <v/>
      </c>
    </row>
    <row r="192" spans="1:29" ht="31.9" customHeight="1" x14ac:dyDescent="0.2">
      <c r="A192" s="74" t="str">
        <f>IF(C192="","",MAX($A$11:A191)+1)</f>
        <v/>
      </c>
      <c r="B192" s="75" t="str">
        <f>IF('N-Bedarf SK'!B190="","",'N-Bedarf SK'!B190)</f>
        <v/>
      </c>
      <c r="C192" s="49" t="str">
        <f>IF('N-Bedarf SK'!C190="","",'N-Bedarf SK'!C190)</f>
        <v/>
      </c>
      <c r="D192" s="88" t="str">
        <f>IF('N-Bedarf SK'!D190="","",'N-Bedarf SK'!D190)</f>
        <v/>
      </c>
      <c r="E192" s="49" t="str">
        <f>IF('N-Bedarf SK'!G190="","",'N-Bedarf SK'!G190)</f>
        <v/>
      </c>
      <c r="F192" s="50" t="str">
        <f>IF(OR(D192="Spargel 2. Standjahr",D192="Spargel 1. Standjahr"),78,IF(OR(D192="",D192="keine",E192=""),"",IF(D192="Wie Nbedarf",VLOOKUP('N-Bedarf SK'!D190,PSollSK,3,FALSE)*E192, VLOOKUP(D192,PSollSK,3,FALSE)*E192)))</f>
        <v/>
      </c>
      <c r="G192" s="50" t="str">
        <f>IF(OR(D192="",D192="keine",E192=""),"",IF(D192="Wie Nbedarf",VLOOKUP('N-Bedarf SK'!D190,PSollSK,4,FALSE)*E192, VLOOKUP(D192,PSollSK,4,FALSE)*E192))</f>
        <v/>
      </c>
      <c r="H192" s="88"/>
      <c r="I192" s="49"/>
      <c r="J192" s="50" t="str">
        <f t="shared" si="8"/>
        <v/>
      </c>
      <c r="K192" s="50" t="str">
        <f t="shared" si="10"/>
        <v/>
      </c>
      <c r="L192" s="88"/>
      <c r="M192" s="49"/>
      <c r="N192" s="50" t="str">
        <f t="shared" si="9"/>
        <v/>
      </c>
      <c r="O192" s="50" t="str">
        <f t="shared" si="11"/>
        <v/>
      </c>
      <c r="P192" s="51"/>
      <c r="Q192" s="78" t="s">
        <v>261</v>
      </c>
      <c r="R192" s="49"/>
      <c r="S192" s="32" t="str">
        <f>IF(R192="","C",INDEX(Gehaltsklassen!A$11:A$15,MATCH(R192,Gehaltsklassen!D$11:D$15,1),1))</f>
        <v>C</v>
      </c>
      <c r="T192" s="49"/>
      <c r="U192" s="32" t="str">
        <f>IF(T192="","C",IF(T192="","C",IF(Q192="I",INDEX(Gehaltsklassen!A$11:A$15,MATCH(T192,Gehaltsklassen!C$11:C$15,1),1),IF(Q192="II",INDEX(Gehaltsklassen!A$11:A$15,MATCH(T192,Gehaltsklassen!D$11:D$15,1),1),IF(Q192="III",INDEX(Gehaltsklassen!A$11:A$15,MATCH(T192,Gehaltsklassen!E$11:E$15,1),1),"Falsche Bodenart")))))</f>
        <v>C</v>
      </c>
      <c r="V192" s="52" t="str">
        <f>IF(OR(C192=""),"",SUM(F192,J192,N192)*VLOOKUP(S192,Gehaltsklassen!$B$34:$D$38,2,FALSE))</f>
        <v/>
      </c>
      <c r="W192" s="52" t="str">
        <f>IF(OR(C192=""),"",SUM(F192,J192,N192)*VLOOKUP(S192,Gehaltsklassen!$B$34:$D$38,2,FALSE)*C192)</f>
        <v/>
      </c>
      <c r="X192" s="52" t="str">
        <f>IF(OR(C192=""),"",SUM(F192,J192,N192)*VLOOKUP(S192,Gehaltsklassen!$B$34:$D$38,3,FALSE))</f>
        <v/>
      </c>
      <c r="Y192" s="52" t="str">
        <f>IF(OR(C192=""),"",SUM(F192,J192,N192)*VLOOKUP(S192,Gehaltsklassen!$B$34:$D$38,3,FALSE)*C192)</f>
        <v/>
      </c>
      <c r="Z192" s="54" t="str">
        <f>IF(OR(D192=""),"",(SUM(G192,K192,O192)*VLOOKUP(U192,Gehaltsklassen!$B$34:$D$38,2,FALSE)))</f>
        <v/>
      </c>
      <c r="AA192" s="54" t="str">
        <f>IF(OR(D192=""),"",(SUM(G192,K192,O192)*VLOOKUP(U192,Gehaltsklassen!$B$34:$D$38,2,FALSE))*C192)</f>
        <v/>
      </c>
      <c r="AB192" s="53" t="str">
        <f>IF(OR(C192=""),"",(SUM(G192,K192,O192)*VLOOKUP(U192,Gehaltsklassen!$B$34:$D$38,3,FALSE)))</f>
        <v/>
      </c>
      <c r="AC192" s="53" t="str">
        <f>IF(OR(C192=""),"",(SUM(G192,K192,O192)*VLOOKUP(U192,Gehaltsklassen!$B$34:$D$38,3,FALSE))*C192)</f>
        <v/>
      </c>
    </row>
    <row r="193" spans="1:29" ht="31.9" customHeight="1" x14ac:dyDescent="0.2">
      <c r="A193" s="74" t="str">
        <f>IF(C193="","",MAX($A$11:A192)+1)</f>
        <v/>
      </c>
      <c r="B193" s="75" t="str">
        <f>IF('N-Bedarf SK'!B191="","",'N-Bedarf SK'!B191)</f>
        <v/>
      </c>
      <c r="C193" s="49" t="str">
        <f>IF('N-Bedarf SK'!C191="","",'N-Bedarf SK'!C191)</f>
        <v/>
      </c>
      <c r="D193" s="88" t="str">
        <f>IF('N-Bedarf SK'!D191="","",'N-Bedarf SK'!D191)</f>
        <v/>
      </c>
      <c r="E193" s="49" t="str">
        <f>IF('N-Bedarf SK'!G191="","",'N-Bedarf SK'!G191)</f>
        <v/>
      </c>
      <c r="F193" s="50" t="str">
        <f>IF(OR(D193="Spargel 2. Standjahr",D193="Spargel 1. Standjahr"),78,IF(OR(D193="",D193="keine",E193=""),"",IF(D193="Wie Nbedarf",VLOOKUP('N-Bedarf SK'!D191,PSollSK,3,FALSE)*E193, VLOOKUP(D193,PSollSK,3,FALSE)*E193)))</f>
        <v/>
      </c>
      <c r="G193" s="50" t="str">
        <f>IF(OR(D193="",D193="keine",E193=""),"",IF(D193="Wie Nbedarf",VLOOKUP('N-Bedarf SK'!D191,PSollSK,4,FALSE)*E193, VLOOKUP(D193,PSollSK,4,FALSE)*E193))</f>
        <v/>
      </c>
      <c r="H193" s="88"/>
      <c r="I193" s="49"/>
      <c r="J193" s="50" t="str">
        <f t="shared" si="8"/>
        <v/>
      </c>
      <c r="K193" s="50" t="str">
        <f t="shared" si="10"/>
        <v/>
      </c>
      <c r="L193" s="88"/>
      <c r="M193" s="49"/>
      <c r="N193" s="50" t="str">
        <f t="shared" si="9"/>
        <v/>
      </c>
      <c r="O193" s="50" t="str">
        <f t="shared" si="11"/>
        <v/>
      </c>
      <c r="P193" s="51"/>
      <c r="Q193" s="78" t="s">
        <v>261</v>
      </c>
      <c r="R193" s="49"/>
      <c r="S193" s="32" t="str">
        <f>IF(R193="","C",INDEX(Gehaltsklassen!A$11:A$15,MATCH(R193,Gehaltsklassen!D$11:D$15,1),1))</f>
        <v>C</v>
      </c>
      <c r="T193" s="49"/>
      <c r="U193" s="32" t="str">
        <f>IF(T193="","C",IF(T193="","C",IF(Q193="I",INDEX(Gehaltsklassen!A$11:A$15,MATCH(T193,Gehaltsklassen!C$11:C$15,1),1),IF(Q193="II",INDEX(Gehaltsklassen!A$11:A$15,MATCH(T193,Gehaltsklassen!D$11:D$15,1),1),IF(Q193="III",INDEX(Gehaltsklassen!A$11:A$15,MATCH(T193,Gehaltsklassen!E$11:E$15,1),1),"Falsche Bodenart")))))</f>
        <v>C</v>
      </c>
      <c r="V193" s="52" t="str">
        <f>IF(OR(C193=""),"",SUM(F193,J193,N193)*VLOOKUP(S193,Gehaltsklassen!$B$34:$D$38,2,FALSE))</f>
        <v/>
      </c>
      <c r="W193" s="52" t="str">
        <f>IF(OR(C193=""),"",SUM(F193,J193,N193)*VLOOKUP(S193,Gehaltsklassen!$B$34:$D$38,2,FALSE)*C193)</f>
        <v/>
      </c>
      <c r="X193" s="52" t="str">
        <f>IF(OR(C193=""),"",SUM(F193,J193,N193)*VLOOKUP(S193,Gehaltsklassen!$B$34:$D$38,3,FALSE))</f>
        <v/>
      </c>
      <c r="Y193" s="52" t="str">
        <f>IF(OR(C193=""),"",SUM(F193,J193,N193)*VLOOKUP(S193,Gehaltsklassen!$B$34:$D$38,3,FALSE)*C193)</f>
        <v/>
      </c>
      <c r="Z193" s="54" t="str">
        <f>IF(OR(D193=""),"",(SUM(G193,K193,O193)*VLOOKUP(U193,Gehaltsklassen!$B$34:$D$38,2,FALSE)))</f>
        <v/>
      </c>
      <c r="AA193" s="54" t="str">
        <f>IF(OR(D193=""),"",(SUM(G193,K193,O193)*VLOOKUP(U193,Gehaltsklassen!$B$34:$D$38,2,FALSE))*C193)</f>
        <v/>
      </c>
      <c r="AB193" s="53" t="str">
        <f>IF(OR(C193=""),"",(SUM(G193,K193,O193)*VLOOKUP(U193,Gehaltsklassen!$B$34:$D$38,3,FALSE)))</f>
        <v/>
      </c>
      <c r="AC193" s="53" t="str">
        <f>IF(OR(C193=""),"",(SUM(G193,K193,O193)*VLOOKUP(U193,Gehaltsklassen!$B$34:$D$38,3,FALSE))*C193)</f>
        <v/>
      </c>
    </row>
    <row r="194" spans="1:29" ht="31.9" customHeight="1" x14ac:dyDescent="0.2">
      <c r="A194" s="74" t="str">
        <f>IF(C194="","",MAX($A$11:A193)+1)</f>
        <v/>
      </c>
      <c r="B194" s="75" t="str">
        <f>IF('N-Bedarf SK'!B192="","",'N-Bedarf SK'!B192)</f>
        <v/>
      </c>
      <c r="C194" s="49" t="str">
        <f>IF('N-Bedarf SK'!C192="","",'N-Bedarf SK'!C192)</f>
        <v/>
      </c>
      <c r="D194" s="88" t="str">
        <f>IF('N-Bedarf SK'!D192="","",'N-Bedarf SK'!D192)</f>
        <v/>
      </c>
      <c r="E194" s="49" t="str">
        <f>IF('N-Bedarf SK'!G192="","",'N-Bedarf SK'!G192)</f>
        <v/>
      </c>
      <c r="F194" s="50" t="str">
        <f>IF(OR(D194="Spargel 2. Standjahr",D194="Spargel 1. Standjahr"),78,IF(OR(D194="",D194="keine",E194=""),"",IF(D194="Wie Nbedarf",VLOOKUP('N-Bedarf SK'!D192,PSollSK,3,FALSE)*E194, VLOOKUP(D194,PSollSK,3,FALSE)*E194)))</f>
        <v/>
      </c>
      <c r="G194" s="50" t="str">
        <f>IF(OR(D194="",D194="keine",E194=""),"",IF(D194="Wie Nbedarf",VLOOKUP('N-Bedarf SK'!D192,PSollSK,4,FALSE)*E194, VLOOKUP(D194,PSollSK,4,FALSE)*E194))</f>
        <v/>
      </c>
      <c r="H194" s="88"/>
      <c r="I194" s="49"/>
      <c r="J194" s="50" t="str">
        <f t="shared" si="8"/>
        <v/>
      </c>
      <c r="K194" s="50" t="str">
        <f t="shared" si="10"/>
        <v/>
      </c>
      <c r="L194" s="88"/>
      <c r="M194" s="49"/>
      <c r="N194" s="50" t="str">
        <f t="shared" si="9"/>
        <v/>
      </c>
      <c r="O194" s="50" t="str">
        <f t="shared" si="11"/>
        <v/>
      </c>
      <c r="P194" s="51"/>
      <c r="Q194" s="78" t="s">
        <v>261</v>
      </c>
      <c r="R194" s="49"/>
      <c r="S194" s="32" t="str">
        <f>IF(R194="","C",INDEX(Gehaltsklassen!A$11:A$15,MATCH(R194,Gehaltsklassen!D$11:D$15,1),1))</f>
        <v>C</v>
      </c>
      <c r="T194" s="49"/>
      <c r="U194" s="32" t="str">
        <f>IF(T194="","C",IF(T194="","C",IF(Q194="I",INDEX(Gehaltsklassen!A$11:A$15,MATCH(T194,Gehaltsklassen!C$11:C$15,1),1),IF(Q194="II",INDEX(Gehaltsklassen!A$11:A$15,MATCH(T194,Gehaltsklassen!D$11:D$15,1),1),IF(Q194="III",INDEX(Gehaltsklassen!A$11:A$15,MATCH(T194,Gehaltsklassen!E$11:E$15,1),1),"Falsche Bodenart")))))</f>
        <v>C</v>
      </c>
      <c r="V194" s="52" t="str">
        <f>IF(OR(C194=""),"",SUM(F194,J194,N194)*VLOOKUP(S194,Gehaltsklassen!$B$34:$D$38,2,FALSE))</f>
        <v/>
      </c>
      <c r="W194" s="52" t="str">
        <f>IF(OR(C194=""),"",SUM(F194,J194,N194)*VLOOKUP(S194,Gehaltsklassen!$B$34:$D$38,2,FALSE)*C194)</f>
        <v/>
      </c>
      <c r="X194" s="52" t="str">
        <f>IF(OR(C194=""),"",SUM(F194,J194,N194)*VLOOKUP(S194,Gehaltsklassen!$B$34:$D$38,3,FALSE))</f>
        <v/>
      </c>
      <c r="Y194" s="52" t="str">
        <f>IF(OR(C194=""),"",SUM(F194,J194,N194)*VLOOKUP(S194,Gehaltsklassen!$B$34:$D$38,3,FALSE)*C194)</f>
        <v/>
      </c>
      <c r="Z194" s="54" t="str">
        <f>IF(OR(D194=""),"",(SUM(G194,K194,O194)*VLOOKUP(U194,Gehaltsklassen!$B$34:$D$38,2,FALSE)))</f>
        <v/>
      </c>
      <c r="AA194" s="54" t="str">
        <f>IF(OR(D194=""),"",(SUM(G194,K194,O194)*VLOOKUP(U194,Gehaltsklassen!$B$34:$D$38,2,FALSE))*C194)</f>
        <v/>
      </c>
      <c r="AB194" s="53" t="str">
        <f>IF(OR(C194=""),"",(SUM(G194,K194,O194)*VLOOKUP(U194,Gehaltsklassen!$B$34:$D$38,3,FALSE)))</f>
        <v/>
      </c>
      <c r="AC194" s="53" t="str">
        <f>IF(OR(C194=""),"",(SUM(G194,K194,O194)*VLOOKUP(U194,Gehaltsklassen!$B$34:$D$38,3,FALSE))*C194)</f>
        <v/>
      </c>
    </row>
    <row r="195" spans="1:29" ht="31.9" customHeight="1" x14ac:dyDescent="0.2">
      <c r="A195" s="74" t="str">
        <f>IF(C195="","",MAX($A$11:A194)+1)</f>
        <v/>
      </c>
      <c r="B195" s="75" t="str">
        <f>IF('N-Bedarf SK'!B193="","",'N-Bedarf SK'!B193)</f>
        <v/>
      </c>
      <c r="C195" s="49" t="str">
        <f>IF('N-Bedarf SK'!C193="","",'N-Bedarf SK'!C193)</f>
        <v/>
      </c>
      <c r="D195" s="88" t="str">
        <f>IF('N-Bedarf SK'!D193="","",'N-Bedarf SK'!D193)</f>
        <v/>
      </c>
      <c r="E195" s="49" t="str">
        <f>IF('N-Bedarf SK'!G193="","",'N-Bedarf SK'!G193)</f>
        <v/>
      </c>
      <c r="F195" s="50" t="str">
        <f>IF(OR(D195="Spargel 2. Standjahr",D195="Spargel 1. Standjahr"),78,IF(OR(D195="",D195="keine",E195=""),"",IF(D195="Wie Nbedarf",VLOOKUP('N-Bedarf SK'!D193,PSollSK,3,FALSE)*E195, VLOOKUP(D195,PSollSK,3,FALSE)*E195)))</f>
        <v/>
      </c>
      <c r="G195" s="50" t="str">
        <f>IF(OR(D195="",D195="keine",E195=""),"",IF(D195="Wie Nbedarf",VLOOKUP('N-Bedarf SK'!D193,PSollSK,4,FALSE)*E195, VLOOKUP(D195,PSollSK,4,FALSE)*E195))</f>
        <v/>
      </c>
      <c r="H195" s="88"/>
      <c r="I195" s="49"/>
      <c r="J195" s="50" t="str">
        <f t="shared" si="8"/>
        <v/>
      </c>
      <c r="K195" s="50" t="str">
        <f t="shared" si="10"/>
        <v/>
      </c>
      <c r="L195" s="88"/>
      <c r="M195" s="49"/>
      <c r="N195" s="50" t="str">
        <f t="shared" si="9"/>
        <v/>
      </c>
      <c r="O195" s="50" t="str">
        <f t="shared" si="11"/>
        <v/>
      </c>
      <c r="P195" s="51"/>
      <c r="Q195" s="78" t="s">
        <v>261</v>
      </c>
      <c r="R195" s="49"/>
      <c r="S195" s="32" t="str">
        <f>IF(R195="","C",INDEX(Gehaltsklassen!A$11:A$15,MATCH(R195,Gehaltsklassen!D$11:D$15,1),1))</f>
        <v>C</v>
      </c>
      <c r="T195" s="49"/>
      <c r="U195" s="32" t="str">
        <f>IF(T195="","C",IF(T195="","C",IF(Q195="I",INDEX(Gehaltsklassen!A$11:A$15,MATCH(T195,Gehaltsklassen!C$11:C$15,1),1),IF(Q195="II",INDEX(Gehaltsklassen!A$11:A$15,MATCH(T195,Gehaltsklassen!D$11:D$15,1),1),IF(Q195="III",INDEX(Gehaltsklassen!A$11:A$15,MATCH(T195,Gehaltsklassen!E$11:E$15,1),1),"Falsche Bodenart")))))</f>
        <v>C</v>
      </c>
      <c r="V195" s="52" t="str">
        <f>IF(OR(C195=""),"",SUM(F195,J195,N195)*VLOOKUP(S195,Gehaltsklassen!$B$34:$D$38,2,FALSE))</f>
        <v/>
      </c>
      <c r="W195" s="52" t="str">
        <f>IF(OR(C195=""),"",SUM(F195,J195,N195)*VLOOKUP(S195,Gehaltsklassen!$B$34:$D$38,2,FALSE)*C195)</f>
        <v/>
      </c>
      <c r="X195" s="52" t="str">
        <f>IF(OR(C195=""),"",SUM(F195,J195,N195)*VLOOKUP(S195,Gehaltsklassen!$B$34:$D$38,3,FALSE))</f>
        <v/>
      </c>
      <c r="Y195" s="52" t="str">
        <f>IF(OR(C195=""),"",SUM(F195,J195,N195)*VLOOKUP(S195,Gehaltsklassen!$B$34:$D$38,3,FALSE)*C195)</f>
        <v/>
      </c>
      <c r="Z195" s="54" t="str">
        <f>IF(OR(D195=""),"",(SUM(G195,K195,O195)*VLOOKUP(U195,Gehaltsklassen!$B$34:$D$38,2,FALSE)))</f>
        <v/>
      </c>
      <c r="AA195" s="54" t="str">
        <f>IF(OR(D195=""),"",(SUM(G195,K195,O195)*VLOOKUP(U195,Gehaltsklassen!$B$34:$D$38,2,FALSE))*C195)</f>
        <v/>
      </c>
      <c r="AB195" s="53" t="str">
        <f>IF(OR(C195=""),"",(SUM(G195,K195,O195)*VLOOKUP(U195,Gehaltsklassen!$B$34:$D$38,3,FALSE)))</f>
        <v/>
      </c>
      <c r="AC195" s="53" t="str">
        <f>IF(OR(C195=""),"",(SUM(G195,K195,O195)*VLOOKUP(U195,Gehaltsklassen!$B$34:$D$38,3,FALSE))*C195)</f>
        <v/>
      </c>
    </row>
    <row r="196" spans="1:29" ht="31.9" customHeight="1" x14ac:dyDescent="0.2">
      <c r="A196" s="74" t="str">
        <f>IF(C196="","",MAX($A$11:A195)+1)</f>
        <v/>
      </c>
      <c r="B196" s="75" t="str">
        <f>IF('N-Bedarf SK'!B194="","",'N-Bedarf SK'!B194)</f>
        <v/>
      </c>
      <c r="C196" s="49" t="str">
        <f>IF('N-Bedarf SK'!C194="","",'N-Bedarf SK'!C194)</f>
        <v/>
      </c>
      <c r="D196" s="88" t="str">
        <f>IF('N-Bedarf SK'!D194="","",'N-Bedarf SK'!D194)</f>
        <v/>
      </c>
      <c r="E196" s="49" t="str">
        <f>IF('N-Bedarf SK'!G194="","",'N-Bedarf SK'!G194)</f>
        <v/>
      </c>
      <c r="F196" s="50" t="str">
        <f>IF(OR(D196="Spargel 2. Standjahr",D196="Spargel 1. Standjahr"),78,IF(OR(D196="",D196="keine",E196=""),"",IF(D196="Wie Nbedarf",VLOOKUP('N-Bedarf SK'!D194,PSollSK,3,FALSE)*E196, VLOOKUP(D196,PSollSK,3,FALSE)*E196)))</f>
        <v/>
      </c>
      <c r="G196" s="50" t="str">
        <f>IF(OR(D196="",D196="keine",E196=""),"",IF(D196="Wie Nbedarf",VLOOKUP('N-Bedarf SK'!D194,PSollSK,4,FALSE)*E196, VLOOKUP(D196,PSollSK,4,FALSE)*E196))</f>
        <v/>
      </c>
      <c r="H196" s="88"/>
      <c r="I196" s="49"/>
      <c r="J196" s="50" t="str">
        <f t="shared" si="8"/>
        <v/>
      </c>
      <c r="K196" s="50" t="str">
        <f t="shared" si="10"/>
        <v/>
      </c>
      <c r="L196" s="88"/>
      <c r="M196" s="49"/>
      <c r="N196" s="50" t="str">
        <f t="shared" si="9"/>
        <v/>
      </c>
      <c r="O196" s="50" t="str">
        <f t="shared" si="11"/>
        <v/>
      </c>
      <c r="P196" s="51"/>
      <c r="Q196" s="78" t="s">
        <v>261</v>
      </c>
      <c r="R196" s="49"/>
      <c r="S196" s="32" t="str">
        <f>IF(R196="","C",INDEX(Gehaltsklassen!A$11:A$15,MATCH(R196,Gehaltsklassen!D$11:D$15,1),1))</f>
        <v>C</v>
      </c>
      <c r="T196" s="49"/>
      <c r="U196" s="32" t="str">
        <f>IF(T196="","C",IF(T196="","C",IF(Q196="I",INDEX(Gehaltsklassen!A$11:A$15,MATCH(T196,Gehaltsklassen!C$11:C$15,1),1),IF(Q196="II",INDEX(Gehaltsklassen!A$11:A$15,MATCH(T196,Gehaltsklassen!D$11:D$15,1),1),IF(Q196="III",INDEX(Gehaltsklassen!A$11:A$15,MATCH(T196,Gehaltsklassen!E$11:E$15,1),1),"Falsche Bodenart")))))</f>
        <v>C</v>
      </c>
      <c r="V196" s="52" t="str">
        <f>IF(OR(C196=""),"",SUM(F196,J196,N196)*VLOOKUP(S196,Gehaltsklassen!$B$34:$D$38,2,FALSE))</f>
        <v/>
      </c>
      <c r="W196" s="52" t="str">
        <f>IF(OR(C196=""),"",SUM(F196,J196,N196)*VLOOKUP(S196,Gehaltsklassen!$B$34:$D$38,2,FALSE)*C196)</f>
        <v/>
      </c>
      <c r="X196" s="52" t="str">
        <f>IF(OR(C196=""),"",SUM(F196,J196,N196)*VLOOKUP(S196,Gehaltsklassen!$B$34:$D$38,3,FALSE))</f>
        <v/>
      </c>
      <c r="Y196" s="52" t="str">
        <f>IF(OR(C196=""),"",SUM(F196,J196,N196)*VLOOKUP(S196,Gehaltsklassen!$B$34:$D$38,3,FALSE)*C196)</f>
        <v/>
      </c>
      <c r="Z196" s="54" t="str">
        <f>IF(OR(D196=""),"",(SUM(G196,K196,O196)*VLOOKUP(U196,Gehaltsklassen!$B$34:$D$38,2,FALSE)))</f>
        <v/>
      </c>
      <c r="AA196" s="54" t="str">
        <f>IF(OR(D196=""),"",(SUM(G196,K196,O196)*VLOOKUP(U196,Gehaltsklassen!$B$34:$D$38,2,FALSE))*C196)</f>
        <v/>
      </c>
      <c r="AB196" s="53" t="str">
        <f>IF(OR(C196=""),"",(SUM(G196,K196,O196)*VLOOKUP(U196,Gehaltsklassen!$B$34:$D$38,3,FALSE)))</f>
        <v/>
      </c>
      <c r="AC196" s="53" t="str">
        <f>IF(OR(C196=""),"",(SUM(G196,K196,O196)*VLOOKUP(U196,Gehaltsklassen!$B$34:$D$38,3,FALSE))*C196)</f>
        <v/>
      </c>
    </row>
    <row r="197" spans="1:29" ht="31.9" customHeight="1" x14ac:dyDescent="0.2">
      <c r="A197" s="74" t="str">
        <f>IF(C197="","",MAX($A$11:A196)+1)</f>
        <v/>
      </c>
      <c r="B197" s="75" t="str">
        <f>IF('N-Bedarf SK'!B195="","",'N-Bedarf SK'!B195)</f>
        <v/>
      </c>
      <c r="C197" s="49" t="str">
        <f>IF('N-Bedarf SK'!C195="","",'N-Bedarf SK'!C195)</f>
        <v/>
      </c>
      <c r="D197" s="88" t="str">
        <f>IF('N-Bedarf SK'!D195="","",'N-Bedarf SK'!D195)</f>
        <v/>
      </c>
      <c r="E197" s="49" t="str">
        <f>IF('N-Bedarf SK'!G195="","",'N-Bedarf SK'!G195)</f>
        <v/>
      </c>
      <c r="F197" s="50" t="str">
        <f>IF(OR(D197="Spargel 2. Standjahr",D197="Spargel 1. Standjahr"),78,IF(OR(D197="",D197="keine",E197=""),"",IF(D197="Wie Nbedarf",VLOOKUP('N-Bedarf SK'!D195,PSollSK,3,FALSE)*E197, VLOOKUP(D197,PSollSK,3,FALSE)*E197)))</f>
        <v/>
      </c>
      <c r="G197" s="50" t="str">
        <f>IF(OR(D197="",D197="keine",E197=""),"",IF(D197="Wie Nbedarf",VLOOKUP('N-Bedarf SK'!D195,PSollSK,4,FALSE)*E197, VLOOKUP(D197,PSollSK,4,FALSE)*E197))</f>
        <v/>
      </c>
      <c r="H197" s="88"/>
      <c r="I197" s="49"/>
      <c r="J197" s="50" t="str">
        <f t="shared" si="8"/>
        <v/>
      </c>
      <c r="K197" s="50" t="str">
        <f t="shared" si="10"/>
        <v/>
      </c>
      <c r="L197" s="88"/>
      <c r="M197" s="49"/>
      <c r="N197" s="50" t="str">
        <f t="shared" si="9"/>
        <v/>
      </c>
      <c r="O197" s="50" t="str">
        <f t="shared" si="11"/>
        <v/>
      </c>
      <c r="P197" s="51"/>
      <c r="Q197" s="78" t="s">
        <v>261</v>
      </c>
      <c r="R197" s="49"/>
      <c r="S197" s="32" t="str">
        <f>IF(R197="","C",INDEX(Gehaltsklassen!A$11:A$15,MATCH(R197,Gehaltsklassen!D$11:D$15,1),1))</f>
        <v>C</v>
      </c>
      <c r="T197" s="49"/>
      <c r="U197" s="32" t="str">
        <f>IF(T197="","C",IF(T197="","C",IF(Q197="I",INDEX(Gehaltsklassen!A$11:A$15,MATCH(T197,Gehaltsklassen!C$11:C$15,1),1),IF(Q197="II",INDEX(Gehaltsklassen!A$11:A$15,MATCH(T197,Gehaltsklassen!D$11:D$15,1),1),IF(Q197="III",INDEX(Gehaltsklassen!A$11:A$15,MATCH(T197,Gehaltsklassen!E$11:E$15,1),1),"Falsche Bodenart")))))</f>
        <v>C</v>
      </c>
      <c r="V197" s="52" t="str">
        <f>IF(OR(C197=""),"",SUM(F197,J197,N197)*VLOOKUP(S197,Gehaltsklassen!$B$34:$D$38,2,FALSE))</f>
        <v/>
      </c>
      <c r="W197" s="52" t="str">
        <f>IF(OR(C197=""),"",SUM(F197,J197,N197)*VLOOKUP(S197,Gehaltsklassen!$B$34:$D$38,2,FALSE)*C197)</f>
        <v/>
      </c>
      <c r="X197" s="52" t="str">
        <f>IF(OR(C197=""),"",SUM(F197,J197,N197)*VLOOKUP(S197,Gehaltsklassen!$B$34:$D$38,3,FALSE))</f>
        <v/>
      </c>
      <c r="Y197" s="52" t="str">
        <f>IF(OR(C197=""),"",SUM(F197,J197,N197)*VLOOKUP(S197,Gehaltsklassen!$B$34:$D$38,3,FALSE)*C197)</f>
        <v/>
      </c>
      <c r="Z197" s="54" t="str">
        <f>IF(OR(D197=""),"",(SUM(G197,K197,O197)*VLOOKUP(U197,Gehaltsklassen!$B$34:$D$38,2,FALSE)))</f>
        <v/>
      </c>
      <c r="AA197" s="54" t="str">
        <f>IF(OR(D197=""),"",(SUM(G197,K197,O197)*VLOOKUP(U197,Gehaltsklassen!$B$34:$D$38,2,FALSE))*C197)</f>
        <v/>
      </c>
      <c r="AB197" s="53" t="str">
        <f>IF(OR(C197=""),"",(SUM(G197,K197,O197)*VLOOKUP(U197,Gehaltsklassen!$B$34:$D$38,3,FALSE)))</f>
        <v/>
      </c>
      <c r="AC197" s="53" t="str">
        <f>IF(OR(C197=""),"",(SUM(G197,K197,O197)*VLOOKUP(U197,Gehaltsklassen!$B$34:$D$38,3,FALSE))*C197)</f>
        <v/>
      </c>
    </row>
    <row r="198" spans="1:29" ht="31.9" customHeight="1" x14ac:dyDescent="0.2">
      <c r="A198" s="74" t="str">
        <f>IF(C198="","",MAX($A$11:A197)+1)</f>
        <v/>
      </c>
      <c r="B198" s="75" t="str">
        <f>IF('N-Bedarf SK'!B196="","",'N-Bedarf SK'!B196)</f>
        <v/>
      </c>
      <c r="C198" s="49" t="str">
        <f>IF('N-Bedarf SK'!C196="","",'N-Bedarf SK'!C196)</f>
        <v/>
      </c>
      <c r="D198" s="88" t="str">
        <f>IF('N-Bedarf SK'!D196="","",'N-Bedarf SK'!D196)</f>
        <v/>
      </c>
      <c r="E198" s="49" t="str">
        <f>IF('N-Bedarf SK'!G196="","",'N-Bedarf SK'!G196)</f>
        <v/>
      </c>
      <c r="F198" s="50" t="str">
        <f>IF(OR(D198="Spargel 2. Standjahr",D198="Spargel 1. Standjahr"),78,IF(OR(D198="",D198="keine",E198=""),"",IF(D198="Wie Nbedarf",VLOOKUP('N-Bedarf SK'!D196,PSollSK,3,FALSE)*E198, VLOOKUP(D198,PSollSK,3,FALSE)*E198)))</f>
        <v/>
      </c>
      <c r="G198" s="50" t="str">
        <f>IF(OR(D198="",D198="keine",E198=""),"",IF(D198="Wie Nbedarf",VLOOKUP('N-Bedarf SK'!D196,PSollSK,4,FALSE)*E198, VLOOKUP(D198,PSollSK,4,FALSE)*E198))</f>
        <v/>
      </c>
      <c r="H198" s="88"/>
      <c r="I198" s="49"/>
      <c r="J198" s="50" t="str">
        <f t="shared" si="8"/>
        <v/>
      </c>
      <c r="K198" s="50" t="str">
        <f t="shared" si="10"/>
        <v/>
      </c>
      <c r="L198" s="88"/>
      <c r="M198" s="49"/>
      <c r="N198" s="50" t="str">
        <f t="shared" si="9"/>
        <v/>
      </c>
      <c r="O198" s="50" t="str">
        <f t="shared" si="11"/>
        <v/>
      </c>
      <c r="P198" s="51"/>
      <c r="Q198" s="78" t="s">
        <v>261</v>
      </c>
      <c r="R198" s="49"/>
      <c r="S198" s="32" t="str">
        <f>IF(R198="","C",INDEX(Gehaltsklassen!A$11:A$15,MATCH(R198,Gehaltsklassen!D$11:D$15,1),1))</f>
        <v>C</v>
      </c>
      <c r="T198" s="49"/>
      <c r="U198" s="32" t="str">
        <f>IF(T198="","C",IF(T198="","C",IF(Q198="I",INDEX(Gehaltsklassen!A$11:A$15,MATCH(T198,Gehaltsklassen!C$11:C$15,1),1),IF(Q198="II",INDEX(Gehaltsklassen!A$11:A$15,MATCH(T198,Gehaltsklassen!D$11:D$15,1),1),IF(Q198="III",INDEX(Gehaltsklassen!A$11:A$15,MATCH(T198,Gehaltsklassen!E$11:E$15,1),1),"Falsche Bodenart")))))</f>
        <v>C</v>
      </c>
      <c r="V198" s="52" t="str">
        <f>IF(OR(C198=""),"",SUM(F198,J198,N198)*VLOOKUP(S198,Gehaltsklassen!$B$34:$D$38,2,FALSE))</f>
        <v/>
      </c>
      <c r="W198" s="52" t="str">
        <f>IF(OR(C198=""),"",SUM(F198,J198,N198)*VLOOKUP(S198,Gehaltsklassen!$B$34:$D$38,2,FALSE)*C198)</f>
        <v/>
      </c>
      <c r="X198" s="52" t="str">
        <f>IF(OR(C198=""),"",SUM(F198,J198,N198)*VLOOKUP(S198,Gehaltsklassen!$B$34:$D$38,3,FALSE))</f>
        <v/>
      </c>
      <c r="Y198" s="52" t="str">
        <f>IF(OR(C198=""),"",SUM(F198,J198,N198)*VLOOKUP(S198,Gehaltsklassen!$B$34:$D$38,3,FALSE)*C198)</f>
        <v/>
      </c>
      <c r="Z198" s="54" t="str">
        <f>IF(OR(D198=""),"",(SUM(G198,K198,O198)*VLOOKUP(U198,Gehaltsklassen!$B$34:$D$38,2,FALSE)))</f>
        <v/>
      </c>
      <c r="AA198" s="54" t="str">
        <f>IF(OR(D198=""),"",(SUM(G198,K198,O198)*VLOOKUP(U198,Gehaltsklassen!$B$34:$D$38,2,FALSE))*C198)</f>
        <v/>
      </c>
      <c r="AB198" s="53" t="str">
        <f>IF(OR(C198=""),"",(SUM(G198,K198,O198)*VLOOKUP(U198,Gehaltsklassen!$B$34:$D$38,3,FALSE)))</f>
        <v/>
      </c>
      <c r="AC198" s="53" t="str">
        <f>IF(OR(C198=""),"",(SUM(G198,K198,O198)*VLOOKUP(U198,Gehaltsklassen!$B$34:$D$38,3,FALSE))*C198)</f>
        <v/>
      </c>
    </row>
    <row r="199" spans="1:29" ht="31.9" customHeight="1" x14ac:dyDescent="0.2">
      <c r="A199" s="74" t="str">
        <f>IF(C199="","",MAX($A$11:A198)+1)</f>
        <v/>
      </c>
      <c r="B199" s="75" t="str">
        <f>IF('N-Bedarf SK'!B197="","",'N-Bedarf SK'!B197)</f>
        <v/>
      </c>
      <c r="C199" s="49" t="str">
        <f>IF('N-Bedarf SK'!C197="","",'N-Bedarf SK'!C197)</f>
        <v/>
      </c>
      <c r="D199" s="88" t="str">
        <f>IF('N-Bedarf SK'!D197="","",'N-Bedarf SK'!D197)</f>
        <v/>
      </c>
      <c r="E199" s="49" t="str">
        <f>IF('N-Bedarf SK'!G197="","",'N-Bedarf SK'!G197)</f>
        <v/>
      </c>
      <c r="F199" s="50" t="str">
        <f>IF(OR(D199="Spargel 2. Standjahr",D199="Spargel 1. Standjahr"),78,IF(OR(D199="",D199="keine",E199=""),"",IF(D199="Wie Nbedarf",VLOOKUP('N-Bedarf SK'!D197,PSollSK,3,FALSE)*E199, VLOOKUP(D199,PSollSK,3,FALSE)*E199)))</f>
        <v/>
      </c>
      <c r="G199" s="50" t="str">
        <f>IF(OR(D199="",D199="keine",E199=""),"",IF(D199="Wie Nbedarf",VLOOKUP('N-Bedarf SK'!D197,PSollSK,4,FALSE)*E199, VLOOKUP(D199,PSollSK,4,FALSE)*E199))</f>
        <v/>
      </c>
      <c r="H199" s="88"/>
      <c r="I199" s="49"/>
      <c r="J199" s="50" t="str">
        <f t="shared" si="8"/>
        <v/>
      </c>
      <c r="K199" s="50" t="str">
        <f t="shared" si="10"/>
        <v/>
      </c>
      <c r="L199" s="88"/>
      <c r="M199" s="49"/>
      <c r="N199" s="50" t="str">
        <f t="shared" si="9"/>
        <v/>
      </c>
      <c r="O199" s="50" t="str">
        <f t="shared" si="11"/>
        <v/>
      </c>
      <c r="P199" s="51"/>
      <c r="Q199" s="78" t="s">
        <v>261</v>
      </c>
      <c r="R199" s="49"/>
      <c r="S199" s="32" t="str">
        <f>IF(R199="","C",INDEX(Gehaltsklassen!A$11:A$15,MATCH(R199,Gehaltsklassen!D$11:D$15,1),1))</f>
        <v>C</v>
      </c>
      <c r="T199" s="49"/>
      <c r="U199" s="32" t="str">
        <f>IF(T199="","C",IF(T199="","C",IF(Q199="I",INDEX(Gehaltsklassen!A$11:A$15,MATCH(T199,Gehaltsklassen!C$11:C$15,1),1),IF(Q199="II",INDEX(Gehaltsklassen!A$11:A$15,MATCH(T199,Gehaltsklassen!D$11:D$15,1),1),IF(Q199="III",INDEX(Gehaltsklassen!A$11:A$15,MATCH(T199,Gehaltsklassen!E$11:E$15,1),1),"Falsche Bodenart")))))</f>
        <v>C</v>
      </c>
      <c r="V199" s="52" t="str">
        <f>IF(OR(C199=""),"",SUM(F199,J199,N199)*VLOOKUP(S199,Gehaltsklassen!$B$34:$D$38,2,FALSE))</f>
        <v/>
      </c>
      <c r="W199" s="52" t="str">
        <f>IF(OR(C199=""),"",SUM(F199,J199,N199)*VLOOKUP(S199,Gehaltsklassen!$B$34:$D$38,2,FALSE)*C199)</f>
        <v/>
      </c>
      <c r="X199" s="52" t="str">
        <f>IF(OR(C199=""),"",SUM(F199,J199,N199)*VLOOKUP(S199,Gehaltsklassen!$B$34:$D$38,3,FALSE))</f>
        <v/>
      </c>
      <c r="Y199" s="52" t="str">
        <f>IF(OR(C199=""),"",SUM(F199,J199,N199)*VLOOKUP(S199,Gehaltsklassen!$B$34:$D$38,3,FALSE)*C199)</f>
        <v/>
      </c>
      <c r="Z199" s="54" t="str">
        <f>IF(OR(D199=""),"",(SUM(G199,K199,O199)*VLOOKUP(U199,Gehaltsklassen!$B$34:$D$38,2,FALSE)))</f>
        <v/>
      </c>
      <c r="AA199" s="54" t="str">
        <f>IF(OR(D199=""),"",(SUM(G199,K199,O199)*VLOOKUP(U199,Gehaltsklassen!$B$34:$D$38,2,FALSE))*C199)</f>
        <v/>
      </c>
      <c r="AB199" s="53" t="str">
        <f>IF(OR(C199=""),"",(SUM(G199,K199,O199)*VLOOKUP(U199,Gehaltsklassen!$B$34:$D$38,3,FALSE)))</f>
        <v/>
      </c>
      <c r="AC199" s="53" t="str">
        <f>IF(OR(C199=""),"",(SUM(G199,K199,O199)*VLOOKUP(U199,Gehaltsklassen!$B$34:$D$38,3,FALSE))*C199)</f>
        <v/>
      </c>
    </row>
    <row r="200" spans="1:29" ht="31.9" customHeight="1" x14ac:dyDescent="0.2">
      <c r="A200" s="74" t="str">
        <f>IF(C200="","",MAX($A$11:A199)+1)</f>
        <v/>
      </c>
      <c r="B200" s="75" t="str">
        <f>IF('N-Bedarf SK'!B198="","",'N-Bedarf SK'!B198)</f>
        <v/>
      </c>
      <c r="C200" s="49" t="str">
        <f>IF('N-Bedarf SK'!C198="","",'N-Bedarf SK'!C198)</f>
        <v/>
      </c>
      <c r="D200" s="88" t="str">
        <f>IF('N-Bedarf SK'!D198="","",'N-Bedarf SK'!D198)</f>
        <v/>
      </c>
      <c r="E200" s="49" t="str">
        <f>IF('N-Bedarf SK'!G198="","",'N-Bedarf SK'!G198)</f>
        <v/>
      </c>
      <c r="F200" s="50" t="str">
        <f>IF(OR(D200="Spargel 2. Standjahr",D200="Spargel 1. Standjahr"),78,IF(OR(D200="",D200="keine",E200=""),"",IF(D200="Wie Nbedarf",VLOOKUP('N-Bedarf SK'!D198,PSollSK,3,FALSE)*E200, VLOOKUP(D200,PSollSK,3,FALSE)*E200)))</f>
        <v/>
      </c>
      <c r="G200" s="50" t="str">
        <f>IF(OR(D200="",D200="keine",E200=""),"",IF(D200="Wie Nbedarf",VLOOKUP('N-Bedarf SK'!D198,PSollSK,4,FALSE)*E200, VLOOKUP(D200,PSollSK,4,FALSE)*E200))</f>
        <v/>
      </c>
      <c r="H200" s="88"/>
      <c r="I200" s="49"/>
      <c r="J200" s="50" t="str">
        <f t="shared" si="8"/>
        <v/>
      </c>
      <c r="K200" s="50" t="str">
        <f t="shared" si="10"/>
        <v/>
      </c>
      <c r="L200" s="88"/>
      <c r="M200" s="49"/>
      <c r="N200" s="50" t="str">
        <f t="shared" si="9"/>
        <v/>
      </c>
      <c r="O200" s="50" t="str">
        <f t="shared" si="11"/>
        <v/>
      </c>
      <c r="P200" s="51"/>
      <c r="Q200" s="78" t="s">
        <v>261</v>
      </c>
      <c r="R200" s="49"/>
      <c r="S200" s="32" t="str">
        <f>IF(R200="","C",INDEX(Gehaltsklassen!A$11:A$15,MATCH(R200,Gehaltsklassen!D$11:D$15,1),1))</f>
        <v>C</v>
      </c>
      <c r="T200" s="49"/>
      <c r="U200" s="32" t="str">
        <f>IF(T200="","C",IF(T200="","C",IF(Q200="I",INDEX(Gehaltsklassen!A$11:A$15,MATCH(T200,Gehaltsklassen!C$11:C$15,1),1),IF(Q200="II",INDEX(Gehaltsklassen!A$11:A$15,MATCH(T200,Gehaltsklassen!D$11:D$15,1),1),IF(Q200="III",INDEX(Gehaltsklassen!A$11:A$15,MATCH(T200,Gehaltsklassen!E$11:E$15,1),1),"Falsche Bodenart")))))</f>
        <v>C</v>
      </c>
      <c r="V200" s="52" t="str">
        <f>IF(OR(C200=""),"",SUM(F200,J200,N200)*VLOOKUP(S200,Gehaltsklassen!$B$34:$D$38,2,FALSE))</f>
        <v/>
      </c>
      <c r="W200" s="52" t="str">
        <f>IF(OR(C200=""),"",SUM(F200,J200,N200)*VLOOKUP(S200,Gehaltsklassen!$B$34:$D$38,2,FALSE)*C200)</f>
        <v/>
      </c>
      <c r="X200" s="52" t="str">
        <f>IF(OR(C200=""),"",SUM(F200,J200,N200)*VLOOKUP(S200,Gehaltsklassen!$B$34:$D$38,3,FALSE))</f>
        <v/>
      </c>
      <c r="Y200" s="52" t="str">
        <f>IF(OR(C200=""),"",SUM(F200,J200,N200)*VLOOKUP(S200,Gehaltsklassen!$B$34:$D$38,3,FALSE)*C200)</f>
        <v/>
      </c>
      <c r="Z200" s="54" t="str">
        <f>IF(OR(D200=""),"",(SUM(G200,K200,O200)*VLOOKUP(U200,Gehaltsklassen!$B$34:$D$38,2,FALSE)))</f>
        <v/>
      </c>
      <c r="AA200" s="54" t="str">
        <f>IF(OR(D200=""),"",(SUM(G200,K200,O200)*VLOOKUP(U200,Gehaltsklassen!$B$34:$D$38,2,FALSE))*C200)</f>
        <v/>
      </c>
      <c r="AB200" s="53" t="str">
        <f>IF(OR(C200=""),"",(SUM(G200,K200,O200)*VLOOKUP(U200,Gehaltsklassen!$B$34:$D$38,3,FALSE)))</f>
        <v/>
      </c>
      <c r="AC200" s="53" t="str">
        <f>IF(OR(C200=""),"",(SUM(G200,K200,O200)*VLOOKUP(U200,Gehaltsklassen!$B$34:$D$38,3,FALSE))*C200)</f>
        <v/>
      </c>
    </row>
    <row r="201" spans="1:29" ht="31.9" customHeight="1" x14ac:dyDescent="0.2">
      <c r="A201" s="74" t="str">
        <f>IF(C201="","",MAX($A$11:A200)+1)</f>
        <v/>
      </c>
      <c r="B201" s="75" t="str">
        <f>IF('N-Bedarf SK'!B199="","",'N-Bedarf SK'!B199)</f>
        <v/>
      </c>
      <c r="C201" s="49" t="str">
        <f>IF('N-Bedarf SK'!C199="","",'N-Bedarf SK'!C199)</f>
        <v/>
      </c>
      <c r="D201" s="88" t="str">
        <f>IF('N-Bedarf SK'!D199="","",'N-Bedarf SK'!D199)</f>
        <v/>
      </c>
      <c r="E201" s="49" t="str">
        <f>IF('N-Bedarf SK'!G199="","",'N-Bedarf SK'!G199)</f>
        <v/>
      </c>
      <c r="F201" s="50" t="str">
        <f>IF(OR(D201="Spargel 2. Standjahr",D201="Spargel 1. Standjahr"),78,IF(OR(D201="",D201="keine",E201=""),"",IF(D201="Wie Nbedarf",VLOOKUP('N-Bedarf SK'!D199,PSollSK,3,FALSE)*E201, VLOOKUP(D201,PSollSK,3,FALSE)*E201)))</f>
        <v/>
      </c>
      <c r="G201" s="50" t="str">
        <f>IF(OR(D201="",D201="keine",E201=""),"",IF(D201="Wie Nbedarf",VLOOKUP('N-Bedarf SK'!D199,PSollSK,4,FALSE)*E201, VLOOKUP(D201,PSollSK,4,FALSE)*E201))</f>
        <v/>
      </c>
      <c r="H201" s="88"/>
      <c r="I201" s="49"/>
      <c r="J201" s="50" t="str">
        <f t="shared" si="8"/>
        <v/>
      </c>
      <c r="K201" s="50" t="str">
        <f t="shared" si="10"/>
        <v/>
      </c>
      <c r="L201" s="88"/>
      <c r="M201" s="49"/>
      <c r="N201" s="50" t="str">
        <f t="shared" si="9"/>
        <v/>
      </c>
      <c r="O201" s="50" t="str">
        <f t="shared" si="11"/>
        <v/>
      </c>
      <c r="P201" s="51"/>
      <c r="Q201" s="78" t="s">
        <v>261</v>
      </c>
      <c r="R201" s="49"/>
      <c r="S201" s="32" t="str">
        <f>IF(R201="","C",INDEX(Gehaltsklassen!A$11:A$15,MATCH(R201,Gehaltsklassen!D$11:D$15,1),1))</f>
        <v>C</v>
      </c>
      <c r="T201" s="49"/>
      <c r="U201" s="32" t="str">
        <f>IF(T201="","C",IF(T201="","C",IF(Q201="I",INDEX(Gehaltsklassen!A$11:A$15,MATCH(T201,Gehaltsklassen!C$11:C$15,1),1),IF(Q201="II",INDEX(Gehaltsklassen!A$11:A$15,MATCH(T201,Gehaltsklassen!D$11:D$15,1),1),IF(Q201="III",INDEX(Gehaltsklassen!A$11:A$15,MATCH(T201,Gehaltsklassen!E$11:E$15,1),1),"Falsche Bodenart")))))</f>
        <v>C</v>
      </c>
      <c r="V201" s="52" t="str">
        <f>IF(OR(C201=""),"",SUM(F201,J201,N201)*VLOOKUP(S201,Gehaltsklassen!$B$34:$D$38,2,FALSE))</f>
        <v/>
      </c>
      <c r="W201" s="52" t="str">
        <f>IF(OR(C201=""),"",SUM(F201,J201,N201)*VLOOKUP(S201,Gehaltsklassen!$B$34:$D$38,2,FALSE)*C201)</f>
        <v/>
      </c>
      <c r="X201" s="52" t="str">
        <f>IF(OR(C201=""),"",SUM(F201,J201,N201)*VLOOKUP(S201,Gehaltsklassen!$B$34:$D$38,3,FALSE))</f>
        <v/>
      </c>
      <c r="Y201" s="52" t="str">
        <f>IF(OR(C201=""),"",SUM(F201,J201,N201)*VLOOKUP(S201,Gehaltsklassen!$B$34:$D$38,3,FALSE)*C201)</f>
        <v/>
      </c>
      <c r="Z201" s="54" t="str">
        <f>IF(OR(D201=""),"",(SUM(G201,K201,O201)*VLOOKUP(U201,Gehaltsklassen!$B$34:$D$38,2,FALSE)))</f>
        <v/>
      </c>
      <c r="AA201" s="54" t="str">
        <f>IF(OR(D201=""),"",(SUM(G201,K201,O201)*VLOOKUP(U201,Gehaltsklassen!$B$34:$D$38,2,FALSE))*C201)</f>
        <v/>
      </c>
      <c r="AB201" s="53" t="str">
        <f>IF(OR(C201=""),"",(SUM(G201,K201,O201)*VLOOKUP(U201,Gehaltsklassen!$B$34:$D$38,3,FALSE)))</f>
        <v/>
      </c>
      <c r="AC201" s="53" t="str">
        <f>IF(OR(C201=""),"",(SUM(G201,K201,O201)*VLOOKUP(U201,Gehaltsklassen!$B$34:$D$38,3,FALSE))*C201)</f>
        <v/>
      </c>
    </row>
    <row r="202" spans="1:29" ht="31.9" customHeight="1" x14ac:dyDescent="0.2">
      <c r="A202" s="74" t="str">
        <f>IF(C202="","",MAX($A$11:A201)+1)</f>
        <v/>
      </c>
      <c r="B202" s="75" t="str">
        <f>IF('N-Bedarf SK'!B200="","",'N-Bedarf SK'!B200)</f>
        <v/>
      </c>
      <c r="C202" s="49" t="str">
        <f>IF('N-Bedarf SK'!C200="","",'N-Bedarf SK'!C200)</f>
        <v/>
      </c>
      <c r="D202" s="88" t="str">
        <f>IF('N-Bedarf SK'!D200="","",'N-Bedarf SK'!D200)</f>
        <v/>
      </c>
      <c r="E202" s="49" t="str">
        <f>IF('N-Bedarf SK'!G200="","",'N-Bedarf SK'!G200)</f>
        <v/>
      </c>
      <c r="F202" s="50" t="str">
        <f>IF(OR(D202="Spargel 2. Standjahr",D202="Spargel 1. Standjahr"),78,IF(OR(D202="",D202="keine",E202=""),"",IF(D202="Wie Nbedarf",VLOOKUP('N-Bedarf SK'!D200,PSollSK,3,FALSE)*E202, VLOOKUP(D202,PSollSK,3,FALSE)*E202)))</f>
        <v/>
      </c>
      <c r="G202" s="50" t="str">
        <f>IF(OR(D202="",D202="keine",E202=""),"",IF(D202="Wie Nbedarf",VLOOKUP('N-Bedarf SK'!D200,PSollSK,4,FALSE)*E202, VLOOKUP(D202,PSollSK,4,FALSE)*E202))</f>
        <v/>
      </c>
      <c r="H202" s="88"/>
      <c r="I202" s="49"/>
      <c r="J202" s="50" t="str">
        <f t="shared" ref="J202:J265" si="12">IF(OR(H202="",H202="keine",I202=""),"",VLOOKUP(H202,PSollSK,3,FALSE)*I202)</f>
        <v/>
      </c>
      <c r="K202" s="50" t="str">
        <f t="shared" si="10"/>
        <v/>
      </c>
      <c r="L202" s="88"/>
      <c r="M202" s="49"/>
      <c r="N202" s="50" t="str">
        <f t="shared" ref="N202:N265" si="13">IF(OR(L202="",L202="keine",M202=""),"",VLOOKUP(L202,PSollSK,3,FALSE)*M202)</f>
        <v/>
      </c>
      <c r="O202" s="50" t="str">
        <f t="shared" si="11"/>
        <v/>
      </c>
      <c r="P202" s="51"/>
      <c r="Q202" s="78" t="s">
        <v>261</v>
      </c>
      <c r="R202" s="49"/>
      <c r="S202" s="32" t="str">
        <f>IF(R202="","C",INDEX(Gehaltsklassen!A$11:A$15,MATCH(R202,Gehaltsklassen!D$11:D$15,1),1))</f>
        <v>C</v>
      </c>
      <c r="T202" s="49"/>
      <c r="U202" s="32" t="str">
        <f>IF(T202="","C",IF(T202="","C",IF(Q202="I",INDEX(Gehaltsklassen!A$11:A$15,MATCH(T202,Gehaltsklassen!C$11:C$15,1),1),IF(Q202="II",INDEX(Gehaltsklassen!A$11:A$15,MATCH(T202,Gehaltsklassen!D$11:D$15,1),1),IF(Q202="III",INDEX(Gehaltsklassen!A$11:A$15,MATCH(T202,Gehaltsklassen!E$11:E$15,1),1),"Falsche Bodenart")))))</f>
        <v>C</v>
      </c>
      <c r="V202" s="52" t="str">
        <f>IF(OR(C202=""),"",SUM(F202,J202,N202)*VLOOKUP(S202,Gehaltsklassen!$B$34:$D$38,2,FALSE))</f>
        <v/>
      </c>
      <c r="W202" s="52" t="str">
        <f>IF(OR(C202=""),"",SUM(F202,J202,N202)*VLOOKUP(S202,Gehaltsklassen!$B$34:$D$38,2,FALSE)*C202)</f>
        <v/>
      </c>
      <c r="X202" s="52" t="str">
        <f>IF(OR(C202=""),"",SUM(F202,J202,N202)*VLOOKUP(S202,Gehaltsklassen!$B$34:$D$38,3,FALSE))</f>
        <v/>
      </c>
      <c r="Y202" s="52" t="str">
        <f>IF(OR(C202=""),"",SUM(F202,J202,N202)*VLOOKUP(S202,Gehaltsklassen!$B$34:$D$38,3,FALSE)*C202)</f>
        <v/>
      </c>
      <c r="Z202" s="54" t="str">
        <f>IF(OR(D202=""),"",(SUM(G202,K202,O202)*VLOOKUP(U202,Gehaltsklassen!$B$34:$D$38,2,FALSE)))</f>
        <v/>
      </c>
      <c r="AA202" s="54" t="str">
        <f>IF(OR(D202=""),"",(SUM(G202,K202,O202)*VLOOKUP(U202,Gehaltsklassen!$B$34:$D$38,2,FALSE))*C202)</f>
        <v/>
      </c>
      <c r="AB202" s="53" t="str">
        <f>IF(OR(C202=""),"",(SUM(G202,K202,O202)*VLOOKUP(U202,Gehaltsklassen!$B$34:$D$38,3,FALSE)))</f>
        <v/>
      </c>
      <c r="AC202" s="53" t="str">
        <f>IF(OR(C202=""),"",(SUM(G202,K202,O202)*VLOOKUP(U202,Gehaltsklassen!$B$34:$D$38,3,FALSE))*C202)</f>
        <v/>
      </c>
    </row>
    <row r="203" spans="1:29" ht="31.9" customHeight="1" x14ac:dyDescent="0.2">
      <c r="A203" s="74" t="str">
        <f>IF(C203="","",MAX($A$11:A202)+1)</f>
        <v/>
      </c>
      <c r="B203" s="75" t="str">
        <f>IF('N-Bedarf SK'!B201="","",'N-Bedarf SK'!B201)</f>
        <v/>
      </c>
      <c r="C203" s="49" t="str">
        <f>IF('N-Bedarf SK'!C201="","",'N-Bedarf SK'!C201)</f>
        <v/>
      </c>
      <c r="D203" s="88" t="str">
        <f>IF('N-Bedarf SK'!D201="","",'N-Bedarf SK'!D201)</f>
        <v/>
      </c>
      <c r="E203" s="49" t="str">
        <f>IF('N-Bedarf SK'!G201="","",'N-Bedarf SK'!G201)</f>
        <v/>
      </c>
      <c r="F203" s="50" t="str">
        <f>IF(OR(D203="Spargel 2. Standjahr",D203="Spargel 1. Standjahr"),78,IF(OR(D203="",D203="keine",E203=""),"",IF(D203="Wie Nbedarf",VLOOKUP('N-Bedarf SK'!D201,PSollSK,3,FALSE)*E203, VLOOKUP(D203,PSollSK,3,FALSE)*E203)))</f>
        <v/>
      </c>
      <c r="G203" s="50" t="str">
        <f>IF(OR(D203="",D203="keine",E203=""),"",IF(D203="Wie Nbedarf",VLOOKUP('N-Bedarf SK'!D201,PSollSK,4,FALSE)*E203, VLOOKUP(D203,PSollSK,4,FALSE)*E203))</f>
        <v/>
      </c>
      <c r="H203" s="88"/>
      <c r="I203" s="49"/>
      <c r="J203" s="50" t="str">
        <f t="shared" si="12"/>
        <v/>
      </c>
      <c r="K203" s="50" t="str">
        <f t="shared" ref="K203:K266" si="14">IF(OR(H203="",H203="keine",I203=""),"",VLOOKUP(H203,PSollSK,4,FALSE)*I203)</f>
        <v/>
      </c>
      <c r="L203" s="88"/>
      <c r="M203" s="49"/>
      <c r="N203" s="50" t="str">
        <f t="shared" si="13"/>
        <v/>
      </c>
      <c r="O203" s="50" t="str">
        <f t="shared" ref="O203:O266" si="15">IF(OR(L203="",L203="keine",M203=""),"",VLOOKUP(L203,PSollSK,4,FALSE)*M203)</f>
        <v/>
      </c>
      <c r="P203" s="51"/>
      <c r="Q203" s="78" t="s">
        <v>261</v>
      </c>
      <c r="R203" s="49"/>
      <c r="S203" s="32" t="str">
        <f>IF(R203="","C",INDEX(Gehaltsklassen!A$11:A$15,MATCH(R203,Gehaltsklassen!D$11:D$15,1),1))</f>
        <v>C</v>
      </c>
      <c r="T203" s="49"/>
      <c r="U203" s="32" t="str">
        <f>IF(T203="","C",IF(T203="","C",IF(Q203="I",INDEX(Gehaltsklassen!A$11:A$15,MATCH(T203,Gehaltsklassen!C$11:C$15,1),1),IF(Q203="II",INDEX(Gehaltsklassen!A$11:A$15,MATCH(T203,Gehaltsklassen!D$11:D$15,1),1),IF(Q203="III",INDEX(Gehaltsklassen!A$11:A$15,MATCH(T203,Gehaltsklassen!E$11:E$15,1),1),"Falsche Bodenart")))))</f>
        <v>C</v>
      </c>
      <c r="V203" s="52" t="str">
        <f>IF(OR(C203=""),"",SUM(F203,J203,N203)*VLOOKUP(S203,Gehaltsklassen!$B$34:$D$38,2,FALSE))</f>
        <v/>
      </c>
      <c r="W203" s="52" t="str">
        <f>IF(OR(C203=""),"",SUM(F203,J203,N203)*VLOOKUP(S203,Gehaltsklassen!$B$34:$D$38,2,FALSE)*C203)</f>
        <v/>
      </c>
      <c r="X203" s="52" t="str">
        <f>IF(OR(C203=""),"",SUM(F203,J203,N203)*VLOOKUP(S203,Gehaltsklassen!$B$34:$D$38,3,FALSE))</f>
        <v/>
      </c>
      <c r="Y203" s="52" t="str">
        <f>IF(OR(C203=""),"",SUM(F203,J203,N203)*VLOOKUP(S203,Gehaltsklassen!$B$34:$D$38,3,FALSE)*C203)</f>
        <v/>
      </c>
      <c r="Z203" s="54" t="str">
        <f>IF(OR(D203=""),"",(SUM(G203,K203,O203)*VLOOKUP(U203,Gehaltsklassen!$B$34:$D$38,2,FALSE)))</f>
        <v/>
      </c>
      <c r="AA203" s="54" t="str">
        <f>IF(OR(D203=""),"",(SUM(G203,K203,O203)*VLOOKUP(U203,Gehaltsklassen!$B$34:$D$38,2,FALSE))*C203)</f>
        <v/>
      </c>
      <c r="AB203" s="53" t="str">
        <f>IF(OR(C203=""),"",(SUM(G203,K203,O203)*VLOOKUP(U203,Gehaltsklassen!$B$34:$D$38,3,FALSE)))</f>
        <v/>
      </c>
      <c r="AC203" s="53" t="str">
        <f>IF(OR(C203=""),"",(SUM(G203,K203,O203)*VLOOKUP(U203,Gehaltsklassen!$B$34:$D$38,3,FALSE))*C203)</f>
        <v/>
      </c>
    </row>
    <row r="204" spans="1:29" ht="31.9" customHeight="1" x14ac:dyDescent="0.2">
      <c r="A204" s="74" t="str">
        <f>IF(C204="","",MAX($A$11:A203)+1)</f>
        <v/>
      </c>
      <c r="B204" s="75" t="str">
        <f>IF('N-Bedarf SK'!B202="","",'N-Bedarf SK'!B202)</f>
        <v/>
      </c>
      <c r="C204" s="49" t="str">
        <f>IF('N-Bedarf SK'!C202="","",'N-Bedarf SK'!C202)</f>
        <v/>
      </c>
      <c r="D204" s="88" t="str">
        <f>IF('N-Bedarf SK'!D202="","",'N-Bedarf SK'!D202)</f>
        <v/>
      </c>
      <c r="E204" s="49" t="str">
        <f>IF('N-Bedarf SK'!G202="","",'N-Bedarf SK'!G202)</f>
        <v/>
      </c>
      <c r="F204" s="50" t="str">
        <f>IF(OR(D204="Spargel 2. Standjahr",D204="Spargel 1. Standjahr"),78,IF(OR(D204="",D204="keine",E204=""),"",IF(D204="Wie Nbedarf",VLOOKUP('N-Bedarf SK'!D202,PSollSK,3,FALSE)*E204, VLOOKUP(D204,PSollSK,3,FALSE)*E204)))</f>
        <v/>
      </c>
      <c r="G204" s="50" t="str">
        <f>IF(OR(D204="",D204="keine",E204=""),"",IF(D204="Wie Nbedarf",VLOOKUP('N-Bedarf SK'!D202,PSollSK,4,FALSE)*E204, VLOOKUP(D204,PSollSK,4,FALSE)*E204))</f>
        <v/>
      </c>
      <c r="H204" s="88"/>
      <c r="I204" s="49"/>
      <c r="J204" s="50" t="str">
        <f t="shared" si="12"/>
        <v/>
      </c>
      <c r="K204" s="50" t="str">
        <f t="shared" si="14"/>
        <v/>
      </c>
      <c r="L204" s="88"/>
      <c r="M204" s="49"/>
      <c r="N204" s="50" t="str">
        <f t="shared" si="13"/>
        <v/>
      </c>
      <c r="O204" s="50" t="str">
        <f t="shared" si="15"/>
        <v/>
      </c>
      <c r="P204" s="51"/>
      <c r="Q204" s="78" t="s">
        <v>261</v>
      </c>
      <c r="R204" s="49"/>
      <c r="S204" s="32" t="str">
        <f>IF(R204="","C",INDEX(Gehaltsklassen!A$11:A$15,MATCH(R204,Gehaltsklassen!D$11:D$15,1),1))</f>
        <v>C</v>
      </c>
      <c r="T204" s="49"/>
      <c r="U204" s="32" t="str">
        <f>IF(T204="","C",IF(T204="","C",IF(Q204="I",INDEX(Gehaltsklassen!A$11:A$15,MATCH(T204,Gehaltsklassen!C$11:C$15,1),1),IF(Q204="II",INDEX(Gehaltsklassen!A$11:A$15,MATCH(T204,Gehaltsklassen!D$11:D$15,1),1),IF(Q204="III",INDEX(Gehaltsklassen!A$11:A$15,MATCH(T204,Gehaltsklassen!E$11:E$15,1),1),"Falsche Bodenart")))))</f>
        <v>C</v>
      </c>
      <c r="V204" s="52" t="str">
        <f>IF(OR(C204=""),"",SUM(F204,J204,N204)*VLOOKUP(S204,Gehaltsklassen!$B$34:$D$38,2,FALSE))</f>
        <v/>
      </c>
      <c r="W204" s="52" t="str">
        <f>IF(OR(C204=""),"",SUM(F204,J204,N204)*VLOOKUP(S204,Gehaltsklassen!$B$34:$D$38,2,FALSE)*C204)</f>
        <v/>
      </c>
      <c r="X204" s="52" t="str">
        <f>IF(OR(C204=""),"",SUM(F204,J204,N204)*VLOOKUP(S204,Gehaltsklassen!$B$34:$D$38,3,FALSE))</f>
        <v/>
      </c>
      <c r="Y204" s="52" t="str">
        <f>IF(OR(C204=""),"",SUM(F204,J204,N204)*VLOOKUP(S204,Gehaltsklassen!$B$34:$D$38,3,FALSE)*C204)</f>
        <v/>
      </c>
      <c r="Z204" s="54" t="str">
        <f>IF(OR(D204=""),"",(SUM(G204,K204,O204)*VLOOKUP(U204,Gehaltsklassen!$B$34:$D$38,2,FALSE)))</f>
        <v/>
      </c>
      <c r="AA204" s="54" t="str">
        <f>IF(OR(D204=""),"",(SUM(G204,K204,O204)*VLOOKUP(U204,Gehaltsklassen!$B$34:$D$38,2,FALSE))*C204)</f>
        <v/>
      </c>
      <c r="AB204" s="53" t="str">
        <f>IF(OR(C204=""),"",(SUM(G204,K204,O204)*VLOOKUP(U204,Gehaltsklassen!$B$34:$D$38,3,FALSE)))</f>
        <v/>
      </c>
      <c r="AC204" s="53" t="str">
        <f>IF(OR(C204=""),"",(SUM(G204,K204,O204)*VLOOKUP(U204,Gehaltsklassen!$B$34:$D$38,3,FALSE))*C204)</f>
        <v/>
      </c>
    </row>
    <row r="205" spans="1:29" ht="31.9" customHeight="1" x14ac:dyDescent="0.2">
      <c r="A205" s="74" t="str">
        <f>IF(C205="","",MAX($A$11:A204)+1)</f>
        <v/>
      </c>
      <c r="B205" s="75" t="str">
        <f>IF('N-Bedarf SK'!B203="","",'N-Bedarf SK'!B203)</f>
        <v/>
      </c>
      <c r="C205" s="49" t="str">
        <f>IF('N-Bedarf SK'!C203="","",'N-Bedarf SK'!C203)</f>
        <v/>
      </c>
      <c r="D205" s="88" t="str">
        <f>IF('N-Bedarf SK'!D203="","",'N-Bedarf SK'!D203)</f>
        <v/>
      </c>
      <c r="E205" s="49" t="str">
        <f>IF('N-Bedarf SK'!G203="","",'N-Bedarf SK'!G203)</f>
        <v/>
      </c>
      <c r="F205" s="50" t="str">
        <f>IF(OR(D205="Spargel 2. Standjahr",D205="Spargel 1. Standjahr"),78,IF(OR(D205="",D205="keine",E205=""),"",IF(D205="Wie Nbedarf",VLOOKUP('N-Bedarf SK'!D203,PSollSK,3,FALSE)*E205, VLOOKUP(D205,PSollSK,3,FALSE)*E205)))</f>
        <v/>
      </c>
      <c r="G205" s="50" t="str">
        <f>IF(OR(D205="",D205="keine",E205=""),"",IF(D205="Wie Nbedarf",VLOOKUP('N-Bedarf SK'!D203,PSollSK,4,FALSE)*E205, VLOOKUP(D205,PSollSK,4,FALSE)*E205))</f>
        <v/>
      </c>
      <c r="H205" s="88"/>
      <c r="I205" s="49"/>
      <c r="J205" s="50" t="str">
        <f t="shared" si="12"/>
        <v/>
      </c>
      <c r="K205" s="50" t="str">
        <f t="shared" si="14"/>
        <v/>
      </c>
      <c r="L205" s="88"/>
      <c r="M205" s="49"/>
      <c r="N205" s="50" t="str">
        <f t="shared" si="13"/>
        <v/>
      </c>
      <c r="O205" s="50" t="str">
        <f t="shared" si="15"/>
        <v/>
      </c>
      <c r="P205" s="51"/>
      <c r="Q205" s="78" t="s">
        <v>261</v>
      </c>
      <c r="R205" s="49"/>
      <c r="S205" s="32" t="str">
        <f>IF(R205="","C",INDEX(Gehaltsklassen!A$11:A$15,MATCH(R205,Gehaltsklassen!D$11:D$15,1),1))</f>
        <v>C</v>
      </c>
      <c r="T205" s="49"/>
      <c r="U205" s="32" t="str">
        <f>IF(T205="","C",IF(T205="","C",IF(Q205="I",INDEX(Gehaltsklassen!A$11:A$15,MATCH(T205,Gehaltsklassen!C$11:C$15,1),1),IF(Q205="II",INDEX(Gehaltsklassen!A$11:A$15,MATCH(T205,Gehaltsklassen!D$11:D$15,1),1),IF(Q205="III",INDEX(Gehaltsklassen!A$11:A$15,MATCH(T205,Gehaltsklassen!E$11:E$15,1),1),"Falsche Bodenart")))))</f>
        <v>C</v>
      </c>
      <c r="V205" s="52" t="str">
        <f>IF(OR(C205=""),"",SUM(F205,J205,N205)*VLOOKUP(S205,Gehaltsklassen!$B$34:$D$38,2,FALSE))</f>
        <v/>
      </c>
      <c r="W205" s="52" t="str">
        <f>IF(OR(C205=""),"",SUM(F205,J205,N205)*VLOOKUP(S205,Gehaltsklassen!$B$34:$D$38,2,FALSE)*C205)</f>
        <v/>
      </c>
      <c r="X205" s="52" t="str">
        <f>IF(OR(C205=""),"",SUM(F205,J205,N205)*VLOOKUP(S205,Gehaltsklassen!$B$34:$D$38,3,FALSE))</f>
        <v/>
      </c>
      <c r="Y205" s="52" t="str">
        <f>IF(OR(C205=""),"",SUM(F205,J205,N205)*VLOOKUP(S205,Gehaltsklassen!$B$34:$D$38,3,FALSE)*C205)</f>
        <v/>
      </c>
      <c r="Z205" s="54" t="str">
        <f>IF(OR(D205=""),"",(SUM(G205,K205,O205)*VLOOKUP(U205,Gehaltsklassen!$B$34:$D$38,2,FALSE)))</f>
        <v/>
      </c>
      <c r="AA205" s="54" t="str">
        <f>IF(OR(D205=""),"",(SUM(G205,K205,O205)*VLOOKUP(U205,Gehaltsklassen!$B$34:$D$38,2,FALSE))*C205)</f>
        <v/>
      </c>
      <c r="AB205" s="53" t="str">
        <f>IF(OR(C205=""),"",(SUM(G205,K205,O205)*VLOOKUP(U205,Gehaltsklassen!$B$34:$D$38,3,FALSE)))</f>
        <v/>
      </c>
      <c r="AC205" s="53" t="str">
        <f>IF(OR(C205=""),"",(SUM(G205,K205,O205)*VLOOKUP(U205,Gehaltsklassen!$B$34:$D$38,3,FALSE))*C205)</f>
        <v/>
      </c>
    </row>
    <row r="206" spans="1:29" ht="31.9" customHeight="1" x14ac:dyDescent="0.2">
      <c r="A206" s="74" t="str">
        <f>IF(C206="","",MAX($A$11:A205)+1)</f>
        <v/>
      </c>
      <c r="B206" s="75" t="str">
        <f>IF('N-Bedarf SK'!B204="","",'N-Bedarf SK'!B204)</f>
        <v/>
      </c>
      <c r="C206" s="49" t="str">
        <f>IF('N-Bedarf SK'!C204="","",'N-Bedarf SK'!C204)</f>
        <v/>
      </c>
      <c r="D206" s="88" t="str">
        <f>IF('N-Bedarf SK'!D204="","",'N-Bedarf SK'!D204)</f>
        <v/>
      </c>
      <c r="E206" s="49" t="str">
        <f>IF('N-Bedarf SK'!G204="","",'N-Bedarf SK'!G204)</f>
        <v/>
      </c>
      <c r="F206" s="50" t="str">
        <f>IF(OR(D206="Spargel 2. Standjahr",D206="Spargel 1. Standjahr"),78,IF(OR(D206="",D206="keine",E206=""),"",IF(D206="Wie Nbedarf",VLOOKUP('N-Bedarf SK'!D204,PSollSK,3,FALSE)*E206, VLOOKUP(D206,PSollSK,3,FALSE)*E206)))</f>
        <v/>
      </c>
      <c r="G206" s="50" t="str">
        <f>IF(OR(D206="",D206="keine",E206=""),"",IF(D206="Wie Nbedarf",VLOOKUP('N-Bedarf SK'!D204,PSollSK,4,FALSE)*E206, VLOOKUP(D206,PSollSK,4,FALSE)*E206))</f>
        <v/>
      </c>
      <c r="H206" s="88"/>
      <c r="I206" s="49"/>
      <c r="J206" s="50" t="str">
        <f t="shared" si="12"/>
        <v/>
      </c>
      <c r="K206" s="50" t="str">
        <f t="shared" si="14"/>
        <v/>
      </c>
      <c r="L206" s="88"/>
      <c r="M206" s="49"/>
      <c r="N206" s="50" t="str">
        <f t="shared" si="13"/>
        <v/>
      </c>
      <c r="O206" s="50" t="str">
        <f t="shared" si="15"/>
        <v/>
      </c>
      <c r="P206" s="51"/>
      <c r="Q206" s="78" t="s">
        <v>261</v>
      </c>
      <c r="R206" s="49"/>
      <c r="S206" s="32" t="str">
        <f>IF(R206="","C",INDEX(Gehaltsklassen!A$11:A$15,MATCH(R206,Gehaltsklassen!D$11:D$15,1),1))</f>
        <v>C</v>
      </c>
      <c r="T206" s="49"/>
      <c r="U206" s="32" t="str">
        <f>IF(T206="","C",IF(T206="","C",IF(Q206="I",INDEX(Gehaltsklassen!A$11:A$15,MATCH(T206,Gehaltsklassen!C$11:C$15,1),1),IF(Q206="II",INDEX(Gehaltsklassen!A$11:A$15,MATCH(T206,Gehaltsklassen!D$11:D$15,1),1),IF(Q206="III",INDEX(Gehaltsklassen!A$11:A$15,MATCH(T206,Gehaltsklassen!E$11:E$15,1),1),"Falsche Bodenart")))))</f>
        <v>C</v>
      </c>
      <c r="V206" s="52" t="str">
        <f>IF(OR(C206=""),"",SUM(F206,J206,N206)*VLOOKUP(S206,Gehaltsklassen!$B$34:$D$38,2,FALSE))</f>
        <v/>
      </c>
      <c r="W206" s="52" t="str">
        <f>IF(OR(C206=""),"",SUM(F206,J206,N206)*VLOOKUP(S206,Gehaltsklassen!$B$34:$D$38,2,FALSE)*C206)</f>
        <v/>
      </c>
      <c r="X206" s="52" t="str">
        <f>IF(OR(C206=""),"",SUM(F206,J206,N206)*VLOOKUP(S206,Gehaltsklassen!$B$34:$D$38,3,FALSE))</f>
        <v/>
      </c>
      <c r="Y206" s="52" t="str">
        <f>IF(OR(C206=""),"",SUM(F206,J206,N206)*VLOOKUP(S206,Gehaltsklassen!$B$34:$D$38,3,FALSE)*C206)</f>
        <v/>
      </c>
      <c r="Z206" s="54" t="str">
        <f>IF(OR(D206=""),"",(SUM(G206,K206,O206)*VLOOKUP(U206,Gehaltsklassen!$B$34:$D$38,2,FALSE)))</f>
        <v/>
      </c>
      <c r="AA206" s="54" t="str">
        <f>IF(OR(D206=""),"",(SUM(G206,K206,O206)*VLOOKUP(U206,Gehaltsklassen!$B$34:$D$38,2,FALSE))*C206)</f>
        <v/>
      </c>
      <c r="AB206" s="53" t="str">
        <f>IF(OR(C206=""),"",(SUM(G206,K206,O206)*VLOOKUP(U206,Gehaltsklassen!$B$34:$D$38,3,FALSE)))</f>
        <v/>
      </c>
      <c r="AC206" s="53" t="str">
        <f>IF(OR(C206=""),"",(SUM(G206,K206,O206)*VLOOKUP(U206,Gehaltsklassen!$B$34:$D$38,3,FALSE))*C206)</f>
        <v/>
      </c>
    </row>
    <row r="207" spans="1:29" ht="31.9" customHeight="1" x14ac:dyDescent="0.2">
      <c r="A207" s="74" t="str">
        <f>IF(C207="","",MAX($A$11:A206)+1)</f>
        <v/>
      </c>
      <c r="B207" s="75" t="str">
        <f>IF('N-Bedarf SK'!B205="","",'N-Bedarf SK'!B205)</f>
        <v/>
      </c>
      <c r="C207" s="49" t="str">
        <f>IF('N-Bedarf SK'!C205="","",'N-Bedarf SK'!C205)</f>
        <v/>
      </c>
      <c r="D207" s="88" t="str">
        <f>IF('N-Bedarf SK'!D205="","",'N-Bedarf SK'!D205)</f>
        <v/>
      </c>
      <c r="E207" s="49" t="str">
        <f>IF('N-Bedarf SK'!G205="","",'N-Bedarf SK'!G205)</f>
        <v/>
      </c>
      <c r="F207" s="50" t="str">
        <f>IF(OR(D207="Spargel 2. Standjahr",D207="Spargel 1. Standjahr"),78,IF(OR(D207="",D207="keine",E207=""),"",IF(D207="Wie Nbedarf",VLOOKUP('N-Bedarf SK'!D205,PSollSK,3,FALSE)*E207, VLOOKUP(D207,PSollSK,3,FALSE)*E207)))</f>
        <v/>
      </c>
      <c r="G207" s="50" t="str">
        <f>IF(OR(D207="",D207="keine",E207=""),"",IF(D207="Wie Nbedarf",VLOOKUP('N-Bedarf SK'!D205,PSollSK,4,FALSE)*E207, VLOOKUP(D207,PSollSK,4,FALSE)*E207))</f>
        <v/>
      </c>
      <c r="H207" s="88"/>
      <c r="I207" s="49"/>
      <c r="J207" s="50" t="str">
        <f t="shared" si="12"/>
        <v/>
      </c>
      <c r="K207" s="50" t="str">
        <f t="shared" si="14"/>
        <v/>
      </c>
      <c r="L207" s="88"/>
      <c r="M207" s="49"/>
      <c r="N207" s="50" t="str">
        <f t="shared" si="13"/>
        <v/>
      </c>
      <c r="O207" s="50" t="str">
        <f t="shared" si="15"/>
        <v/>
      </c>
      <c r="P207" s="51"/>
      <c r="Q207" s="78" t="s">
        <v>261</v>
      </c>
      <c r="R207" s="49"/>
      <c r="S207" s="32" t="str">
        <f>IF(R207="","C",INDEX(Gehaltsklassen!A$11:A$15,MATCH(R207,Gehaltsklassen!D$11:D$15,1),1))</f>
        <v>C</v>
      </c>
      <c r="T207" s="49"/>
      <c r="U207" s="32" t="str">
        <f>IF(T207="","C",IF(T207="","C",IF(Q207="I",INDEX(Gehaltsklassen!A$11:A$15,MATCH(T207,Gehaltsklassen!C$11:C$15,1),1),IF(Q207="II",INDEX(Gehaltsklassen!A$11:A$15,MATCH(T207,Gehaltsklassen!D$11:D$15,1),1),IF(Q207="III",INDEX(Gehaltsklassen!A$11:A$15,MATCH(T207,Gehaltsklassen!E$11:E$15,1),1),"Falsche Bodenart")))))</f>
        <v>C</v>
      </c>
      <c r="V207" s="52" t="str">
        <f>IF(OR(C207=""),"",SUM(F207,J207,N207)*VLOOKUP(S207,Gehaltsklassen!$B$34:$D$38,2,FALSE))</f>
        <v/>
      </c>
      <c r="W207" s="52" t="str">
        <f>IF(OR(C207=""),"",SUM(F207,J207,N207)*VLOOKUP(S207,Gehaltsklassen!$B$34:$D$38,2,FALSE)*C207)</f>
        <v/>
      </c>
      <c r="X207" s="52" t="str">
        <f>IF(OR(C207=""),"",SUM(F207,J207,N207)*VLOOKUP(S207,Gehaltsklassen!$B$34:$D$38,3,FALSE))</f>
        <v/>
      </c>
      <c r="Y207" s="52" t="str">
        <f>IF(OR(C207=""),"",SUM(F207,J207,N207)*VLOOKUP(S207,Gehaltsklassen!$B$34:$D$38,3,FALSE)*C207)</f>
        <v/>
      </c>
      <c r="Z207" s="54" t="str">
        <f>IF(OR(D207=""),"",(SUM(G207,K207,O207)*VLOOKUP(U207,Gehaltsklassen!$B$34:$D$38,2,FALSE)))</f>
        <v/>
      </c>
      <c r="AA207" s="54" t="str">
        <f>IF(OR(D207=""),"",(SUM(G207,K207,O207)*VLOOKUP(U207,Gehaltsklassen!$B$34:$D$38,2,FALSE))*C207)</f>
        <v/>
      </c>
      <c r="AB207" s="53" t="str">
        <f>IF(OR(C207=""),"",(SUM(G207,K207,O207)*VLOOKUP(U207,Gehaltsklassen!$B$34:$D$38,3,FALSE)))</f>
        <v/>
      </c>
      <c r="AC207" s="53" t="str">
        <f>IF(OR(C207=""),"",(SUM(G207,K207,O207)*VLOOKUP(U207,Gehaltsklassen!$B$34:$D$38,3,FALSE))*C207)</f>
        <v/>
      </c>
    </row>
    <row r="208" spans="1:29" ht="31.9" customHeight="1" x14ac:dyDescent="0.2">
      <c r="A208" s="74" t="str">
        <f>IF(C208="","",MAX($A$11:A207)+1)</f>
        <v/>
      </c>
      <c r="B208" s="75" t="str">
        <f>IF('N-Bedarf SK'!B206="","",'N-Bedarf SK'!B206)</f>
        <v/>
      </c>
      <c r="C208" s="49" t="str">
        <f>IF('N-Bedarf SK'!C206="","",'N-Bedarf SK'!C206)</f>
        <v/>
      </c>
      <c r="D208" s="88" t="str">
        <f>IF('N-Bedarf SK'!D206="","",'N-Bedarf SK'!D206)</f>
        <v/>
      </c>
      <c r="E208" s="49" t="str">
        <f>IF('N-Bedarf SK'!G206="","",'N-Bedarf SK'!G206)</f>
        <v/>
      </c>
      <c r="F208" s="50" t="str">
        <f>IF(OR(D208="Spargel 2. Standjahr",D208="Spargel 1. Standjahr"),78,IF(OR(D208="",D208="keine",E208=""),"",IF(D208="Wie Nbedarf",VLOOKUP('N-Bedarf SK'!D206,PSollSK,3,FALSE)*E208, VLOOKUP(D208,PSollSK,3,FALSE)*E208)))</f>
        <v/>
      </c>
      <c r="G208" s="50" t="str">
        <f>IF(OR(D208="",D208="keine",E208=""),"",IF(D208="Wie Nbedarf",VLOOKUP('N-Bedarf SK'!D206,PSollSK,4,FALSE)*E208, VLOOKUP(D208,PSollSK,4,FALSE)*E208))</f>
        <v/>
      </c>
      <c r="H208" s="88"/>
      <c r="I208" s="49"/>
      <c r="J208" s="50" t="str">
        <f t="shared" si="12"/>
        <v/>
      </c>
      <c r="K208" s="50" t="str">
        <f t="shared" si="14"/>
        <v/>
      </c>
      <c r="L208" s="88"/>
      <c r="M208" s="49"/>
      <c r="N208" s="50" t="str">
        <f t="shared" si="13"/>
        <v/>
      </c>
      <c r="O208" s="50" t="str">
        <f t="shared" si="15"/>
        <v/>
      </c>
      <c r="P208" s="51"/>
      <c r="Q208" s="78" t="s">
        <v>261</v>
      </c>
      <c r="R208" s="49"/>
      <c r="S208" s="32" t="str">
        <f>IF(R208="","C",INDEX(Gehaltsklassen!A$11:A$15,MATCH(R208,Gehaltsklassen!D$11:D$15,1),1))</f>
        <v>C</v>
      </c>
      <c r="T208" s="49"/>
      <c r="U208" s="32" t="str">
        <f>IF(T208="","C",IF(T208="","C",IF(Q208="I",INDEX(Gehaltsklassen!A$11:A$15,MATCH(T208,Gehaltsklassen!C$11:C$15,1),1),IF(Q208="II",INDEX(Gehaltsklassen!A$11:A$15,MATCH(T208,Gehaltsklassen!D$11:D$15,1),1),IF(Q208="III",INDEX(Gehaltsklassen!A$11:A$15,MATCH(T208,Gehaltsklassen!E$11:E$15,1),1),"Falsche Bodenart")))))</f>
        <v>C</v>
      </c>
      <c r="V208" s="52" t="str">
        <f>IF(OR(C208=""),"",SUM(F208,J208,N208)*VLOOKUP(S208,Gehaltsklassen!$B$34:$D$38,2,FALSE))</f>
        <v/>
      </c>
      <c r="W208" s="52" t="str">
        <f>IF(OR(C208=""),"",SUM(F208,J208,N208)*VLOOKUP(S208,Gehaltsklassen!$B$34:$D$38,2,FALSE)*C208)</f>
        <v/>
      </c>
      <c r="X208" s="52" t="str">
        <f>IF(OR(C208=""),"",SUM(F208,J208,N208)*VLOOKUP(S208,Gehaltsklassen!$B$34:$D$38,3,FALSE))</f>
        <v/>
      </c>
      <c r="Y208" s="52" t="str">
        <f>IF(OR(C208=""),"",SUM(F208,J208,N208)*VLOOKUP(S208,Gehaltsklassen!$B$34:$D$38,3,FALSE)*C208)</f>
        <v/>
      </c>
      <c r="Z208" s="54" t="str">
        <f>IF(OR(D208=""),"",(SUM(G208,K208,O208)*VLOOKUP(U208,Gehaltsklassen!$B$34:$D$38,2,FALSE)))</f>
        <v/>
      </c>
      <c r="AA208" s="54" t="str">
        <f>IF(OR(D208=""),"",(SUM(G208,K208,O208)*VLOOKUP(U208,Gehaltsklassen!$B$34:$D$38,2,FALSE))*C208)</f>
        <v/>
      </c>
      <c r="AB208" s="53" t="str">
        <f>IF(OR(C208=""),"",(SUM(G208,K208,O208)*VLOOKUP(U208,Gehaltsklassen!$B$34:$D$38,3,FALSE)))</f>
        <v/>
      </c>
      <c r="AC208" s="53" t="str">
        <f>IF(OR(C208=""),"",(SUM(G208,K208,O208)*VLOOKUP(U208,Gehaltsklassen!$B$34:$D$38,3,FALSE))*C208)</f>
        <v/>
      </c>
    </row>
    <row r="209" spans="1:29" ht="31.9" customHeight="1" x14ac:dyDescent="0.2">
      <c r="A209" s="74" t="str">
        <f>IF(C209="","",MAX($A$11:A208)+1)</f>
        <v/>
      </c>
      <c r="B209" s="75" t="str">
        <f>IF('N-Bedarf SK'!B207="","",'N-Bedarf SK'!B207)</f>
        <v/>
      </c>
      <c r="C209" s="49" t="str">
        <f>IF('N-Bedarf SK'!C207="","",'N-Bedarf SK'!C207)</f>
        <v/>
      </c>
      <c r="D209" s="88" t="str">
        <f>IF('N-Bedarf SK'!D207="","",'N-Bedarf SK'!D207)</f>
        <v/>
      </c>
      <c r="E209" s="49" t="str">
        <f>IF('N-Bedarf SK'!G207="","",'N-Bedarf SK'!G207)</f>
        <v/>
      </c>
      <c r="F209" s="50" t="str">
        <f>IF(OR(D209="Spargel 2. Standjahr",D209="Spargel 1. Standjahr"),78,IF(OR(D209="",D209="keine",E209=""),"",IF(D209="Wie Nbedarf",VLOOKUP('N-Bedarf SK'!D207,PSollSK,3,FALSE)*E209, VLOOKUP(D209,PSollSK,3,FALSE)*E209)))</f>
        <v/>
      </c>
      <c r="G209" s="50" t="str">
        <f>IF(OR(D209="",D209="keine",E209=""),"",IF(D209="Wie Nbedarf",VLOOKUP('N-Bedarf SK'!D207,PSollSK,4,FALSE)*E209, VLOOKUP(D209,PSollSK,4,FALSE)*E209))</f>
        <v/>
      </c>
      <c r="H209" s="88"/>
      <c r="I209" s="49"/>
      <c r="J209" s="50" t="str">
        <f t="shared" si="12"/>
        <v/>
      </c>
      <c r="K209" s="50" t="str">
        <f t="shared" si="14"/>
        <v/>
      </c>
      <c r="L209" s="88"/>
      <c r="M209" s="49"/>
      <c r="N209" s="50" t="str">
        <f t="shared" si="13"/>
        <v/>
      </c>
      <c r="O209" s="50" t="str">
        <f t="shared" si="15"/>
        <v/>
      </c>
      <c r="P209" s="51"/>
      <c r="Q209" s="78" t="s">
        <v>261</v>
      </c>
      <c r="R209" s="49"/>
      <c r="S209" s="32" t="str">
        <f>IF(R209="","C",INDEX(Gehaltsklassen!A$11:A$15,MATCH(R209,Gehaltsklassen!D$11:D$15,1),1))</f>
        <v>C</v>
      </c>
      <c r="T209" s="49"/>
      <c r="U209" s="32" t="str">
        <f>IF(T209="","C",IF(T209="","C",IF(Q209="I",INDEX(Gehaltsklassen!A$11:A$15,MATCH(T209,Gehaltsklassen!C$11:C$15,1),1),IF(Q209="II",INDEX(Gehaltsklassen!A$11:A$15,MATCH(T209,Gehaltsklassen!D$11:D$15,1),1),IF(Q209="III",INDEX(Gehaltsklassen!A$11:A$15,MATCH(T209,Gehaltsklassen!E$11:E$15,1),1),"Falsche Bodenart")))))</f>
        <v>C</v>
      </c>
      <c r="V209" s="52" t="str">
        <f>IF(OR(C209=""),"",SUM(F209,J209,N209)*VLOOKUP(S209,Gehaltsklassen!$B$34:$D$38,2,FALSE))</f>
        <v/>
      </c>
      <c r="W209" s="52" t="str">
        <f>IF(OR(C209=""),"",SUM(F209,J209,N209)*VLOOKUP(S209,Gehaltsklassen!$B$34:$D$38,2,FALSE)*C209)</f>
        <v/>
      </c>
      <c r="X209" s="52" t="str">
        <f>IF(OR(C209=""),"",SUM(F209,J209,N209)*VLOOKUP(S209,Gehaltsklassen!$B$34:$D$38,3,FALSE))</f>
        <v/>
      </c>
      <c r="Y209" s="52" t="str">
        <f>IF(OR(C209=""),"",SUM(F209,J209,N209)*VLOOKUP(S209,Gehaltsklassen!$B$34:$D$38,3,FALSE)*C209)</f>
        <v/>
      </c>
      <c r="Z209" s="54" t="str">
        <f>IF(OR(D209=""),"",(SUM(G209,K209,O209)*VLOOKUP(U209,Gehaltsklassen!$B$34:$D$38,2,FALSE)))</f>
        <v/>
      </c>
      <c r="AA209" s="54" t="str">
        <f>IF(OR(D209=""),"",(SUM(G209,K209,O209)*VLOOKUP(U209,Gehaltsklassen!$B$34:$D$38,2,FALSE))*C209)</f>
        <v/>
      </c>
      <c r="AB209" s="53" t="str">
        <f>IF(OR(C209=""),"",(SUM(G209,K209,O209)*VLOOKUP(U209,Gehaltsklassen!$B$34:$D$38,3,FALSE)))</f>
        <v/>
      </c>
      <c r="AC209" s="53" t="str">
        <f>IF(OR(C209=""),"",(SUM(G209,K209,O209)*VLOOKUP(U209,Gehaltsklassen!$B$34:$D$38,3,FALSE))*C209)</f>
        <v/>
      </c>
    </row>
    <row r="210" spans="1:29" ht="31.9" customHeight="1" x14ac:dyDescent="0.2">
      <c r="A210" s="74" t="str">
        <f>IF(C210="","",MAX($A$11:A209)+1)</f>
        <v/>
      </c>
      <c r="B210" s="75" t="str">
        <f>IF('N-Bedarf SK'!B208="","",'N-Bedarf SK'!B208)</f>
        <v/>
      </c>
      <c r="C210" s="49" t="str">
        <f>IF('N-Bedarf SK'!C208="","",'N-Bedarf SK'!C208)</f>
        <v/>
      </c>
      <c r="D210" s="88" t="str">
        <f>IF('N-Bedarf SK'!D208="","",'N-Bedarf SK'!D208)</f>
        <v/>
      </c>
      <c r="E210" s="49" t="str">
        <f>IF('N-Bedarf SK'!G208="","",'N-Bedarf SK'!G208)</f>
        <v/>
      </c>
      <c r="F210" s="50" t="str">
        <f>IF(OR(D210="Spargel 2. Standjahr",D210="Spargel 1. Standjahr"),78,IF(OR(D210="",D210="keine",E210=""),"",IF(D210="Wie Nbedarf",VLOOKUP('N-Bedarf SK'!D208,PSollSK,3,FALSE)*E210, VLOOKUP(D210,PSollSK,3,FALSE)*E210)))</f>
        <v/>
      </c>
      <c r="G210" s="50" t="str">
        <f>IF(OR(D210="",D210="keine",E210=""),"",IF(D210="Wie Nbedarf",VLOOKUP('N-Bedarf SK'!D208,PSollSK,4,FALSE)*E210, VLOOKUP(D210,PSollSK,4,FALSE)*E210))</f>
        <v/>
      </c>
      <c r="H210" s="88"/>
      <c r="I210" s="49"/>
      <c r="J210" s="50" t="str">
        <f t="shared" si="12"/>
        <v/>
      </c>
      <c r="K210" s="50" t="str">
        <f t="shared" si="14"/>
        <v/>
      </c>
      <c r="L210" s="88"/>
      <c r="M210" s="49"/>
      <c r="N210" s="50" t="str">
        <f t="shared" si="13"/>
        <v/>
      </c>
      <c r="O210" s="50" t="str">
        <f t="shared" si="15"/>
        <v/>
      </c>
      <c r="P210" s="51"/>
      <c r="Q210" s="78" t="s">
        <v>261</v>
      </c>
      <c r="R210" s="49"/>
      <c r="S210" s="32" t="str">
        <f>IF(R210="","C",INDEX(Gehaltsklassen!A$11:A$15,MATCH(R210,Gehaltsklassen!D$11:D$15,1),1))</f>
        <v>C</v>
      </c>
      <c r="T210" s="49"/>
      <c r="U210" s="32" t="str">
        <f>IF(T210="","C",IF(T210="","C",IF(Q210="I",INDEX(Gehaltsklassen!A$11:A$15,MATCH(T210,Gehaltsklassen!C$11:C$15,1),1),IF(Q210="II",INDEX(Gehaltsklassen!A$11:A$15,MATCH(T210,Gehaltsklassen!D$11:D$15,1),1),IF(Q210="III",INDEX(Gehaltsklassen!A$11:A$15,MATCH(T210,Gehaltsklassen!E$11:E$15,1),1),"Falsche Bodenart")))))</f>
        <v>C</v>
      </c>
      <c r="V210" s="52" t="str">
        <f>IF(OR(C210=""),"",SUM(F210,J210,N210)*VLOOKUP(S210,Gehaltsklassen!$B$34:$D$38,2,FALSE))</f>
        <v/>
      </c>
      <c r="W210" s="52" t="str">
        <f>IF(OR(C210=""),"",SUM(F210,J210,N210)*VLOOKUP(S210,Gehaltsklassen!$B$34:$D$38,2,FALSE)*C210)</f>
        <v/>
      </c>
      <c r="X210" s="52" t="str">
        <f>IF(OR(C210=""),"",SUM(F210,J210,N210)*VLOOKUP(S210,Gehaltsklassen!$B$34:$D$38,3,FALSE))</f>
        <v/>
      </c>
      <c r="Y210" s="52" t="str">
        <f>IF(OR(C210=""),"",SUM(F210,J210,N210)*VLOOKUP(S210,Gehaltsklassen!$B$34:$D$38,3,FALSE)*C210)</f>
        <v/>
      </c>
      <c r="Z210" s="54" t="str">
        <f>IF(OR(D210=""),"",(SUM(G210,K210,O210)*VLOOKUP(U210,Gehaltsklassen!$B$34:$D$38,2,FALSE)))</f>
        <v/>
      </c>
      <c r="AA210" s="54" t="str">
        <f>IF(OR(D210=""),"",(SUM(G210,K210,O210)*VLOOKUP(U210,Gehaltsklassen!$B$34:$D$38,2,FALSE))*C210)</f>
        <v/>
      </c>
      <c r="AB210" s="53" t="str">
        <f>IF(OR(C210=""),"",(SUM(G210,K210,O210)*VLOOKUP(U210,Gehaltsklassen!$B$34:$D$38,3,FALSE)))</f>
        <v/>
      </c>
      <c r="AC210" s="53" t="str">
        <f>IF(OR(C210=""),"",(SUM(G210,K210,O210)*VLOOKUP(U210,Gehaltsklassen!$B$34:$D$38,3,FALSE))*C210)</f>
        <v/>
      </c>
    </row>
    <row r="211" spans="1:29" ht="31.9" customHeight="1" x14ac:dyDescent="0.2">
      <c r="A211" s="74" t="str">
        <f>IF(C211="","",MAX($A$11:A210)+1)</f>
        <v/>
      </c>
      <c r="B211" s="75" t="str">
        <f>IF('N-Bedarf SK'!B209="","",'N-Bedarf SK'!B209)</f>
        <v/>
      </c>
      <c r="C211" s="49" t="str">
        <f>IF('N-Bedarf SK'!C209="","",'N-Bedarf SK'!C209)</f>
        <v/>
      </c>
      <c r="D211" s="88" t="str">
        <f>IF('N-Bedarf SK'!D209="","",'N-Bedarf SK'!D209)</f>
        <v/>
      </c>
      <c r="E211" s="49" t="str">
        <f>IF('N-Bedarf SK'!G209="","",'N-Bedarf SK'!G209)</f>
        <v/>
      </c>
      <c r="F211" s="50" t="str">
        <f>IF(OR(D211="Spargel 2. Standjahr",D211="Spargel 1. Standjahr"),78,IF(OR(D211="",D211="keine",E211=""),"",IF(D211="Wie Nbedarf",VLOOKUP('N-Bedarf SK'!D209,PSollSK,3,FALSE)*E211, VLOOKUP(D211,PSollSK,3,FALSE)*E211)))</f>
        <v/>
      </c>
      <c r="G211" s="50" t="str">
        <f>IF(OR(D211="",D211="keine",E211=""),"",IF(D211="Wie Nbedarf",VLOOKUP('N-Bedarf SK'!D209,PSollSK,4,FALSE)*E211, VLOOKUP(D211,PSollSK,4,FALSE)*E211))</f>
        <v/>
      </c>
      <c r="H211" s="88"/>
      <c r="I211" s="49"/>
      <c r="J211" s="50" t="str">
        <f t="shared" si="12"/>
        <v/>
      </c>
      <c r="K211" s="50" t="str">
        <f t="shared" si="14"/>
        <v/>
      </c>
      <c r="L211" s="88"/>
      <c r="M211" s="49"/>
      <c r="N211" s="50" t="str">
        <f t="shared" si="13"/>
        <v/>
      </c>
      <c r="O211" s="50" t="str">
        <f t="shared" si="15"/>
        <v/>
      </c>
      <c r="P211" s="51"/>
      <c r="Q211" s="78" t="s">
        <v>261</v>
      </c>
      <c r="R211" s="49"/>
      <c r="S211" s="32" t="str">
        <f>IF(R211="","C",INDEX(Gehaltsklassen!A$11:A$15,MATCH(R211,Gehaltsklassen!D$11:D$15,1),1))</f>
        <v>C</v>
      </c>
      <c r="T211" s="49"/>
      <c r="U211" s="32" t="str">
        <f>IF(T211="","C",IF(T211="","C",IF(Q211="I",INDEX(Gehaltsklassen!A$11:A$15,MATCH(T211,Gehaltsklassen!C$11:C$15,1),1),IF(Q211="II",INDEX(Gehaltsklassen!A$11:A$15,MATCH(T211,Gehaltsklassen!D$11:D$15,1),1),IF(Q211="III",INDEX(Gehaltsklassen!A$11:A$15,MATCH(T211,Gehaltsklassen!E$11:E$15,1),1),"Falsche Bodenart")))))</f>
        <v>C</v>
      </c>
      <c r="V211" s="52" t="str">
        <f>IF(OR(C211=""),"",SUM(F211,J211,N211)*VLOOKUP(S211,Gehaltsklassen!$B$34:$D$38,2,FALSE))</f>
        <v/>
      </c>
      <c r="W211" s="52" t="str">
        <f>IF(OR(C211=""),"",SUM(F211,J211,N211)*VLOOKUP(S211,Gehaltsklassen!$B$34:$D$38,2,FALSE)*C211)</f>
        <v/>
      </c>
      <c r="X211" s="52" t="str">
        <f>IF(OR(C211=""),"",SUM(F211,J211,N211)*VLOOKUP(S211,Gehaltsklassen!$B$34:$D$38,3,FALSE))</f>
        <v/>
      </c>
      <c r="Y211" s="52" t="str">
        <f>IF(OR(C211=""),"",SUM(F211,J211,N211)*VLOOKUP(S211,Gehaltsklassen!$B$34:$D$38,3,FALSE)*C211)</f>
        <v/>
      </c>
      <c r="Z211" s="54" t="str">
        <f>IF(OR(D211=""),"",(SUM(G211,K211,O211)*VLOOKUP(U211,Gehaltsklassen!$B$34:$D$38,2,FALSE)))</f>
        <v/>
      </c>
      <c r="AA211" s="54" t="str">
        <f>IF(OR(D211=""),"",(SUM(G211,K211,O211)*VLOOKUP(U211,Gehaltsklassen!$B$34:$D$38,2,FALSE))*C211)</f>
        <v/>
      </c>
      <c r="AB211" s="53" t="str">
        <f>IF(OR(C211=""),"",(SUM(G211,K211,O211)*VLOOKUP(U211,Gehaltsklassen!$B$34:$D$38,3,FALSE)))</f>
        <v/>
      </c>
      <c r="AC211" s="53" t="str">
        <f>IF(OR(C211=""),"",(SUM(G211,K211,O211)*VLOOKUP(U211,Gehaltsklassen!$B$34:$D$38,3,FALSE))*C211)</f>
        <v/>
      </c>
    </row>
    <row r="212" spans="1:29" ht="31.9" customHeight="1" x14ac:dyDescent="0.2">
      <c r="A212" s="74" t="str">
        <f>IF(C212="","",MAX($A$11:A211)+1)</f>
        <v/>
      </c>
      <c r="B212" s="75" t="str">
        <f>IF('N-Bedarf SK'!B210="","",'N-Bedarf SK'!B210)</f>
        <v/>
      </c>
      <c r="C212" s="49" t="str">
        <f>IF('N-Bedarf SK'!C210="","",'N-Bedarf SK'!C210)</f>
        <v/>
      </c>
      <c r="D212" s="88" t="str">
        <f>IF('N-Bedarf SK'!D210="","",'N-Bedarf SK'!D210)</f>
        <v/>
      </c>
      <c r="E212" s="49" t="str">
        <f>IF('N-Bedarf SK'!G210="","",'N-Bedarf SK'!G210)</f>
        <v/>
      </c>
      <c r="F212" s="50" t="str">
        <f>IF(OR(D212="Spargel 2. Standjahr",D212="Spargel 1. Standjahr"),78,IF(OR(D212="",D212="keine",E212=""),"",IF(D212="Wie Nbedarf",VLOOKUP('N-Bedarf SK'!D210,PSollSK,3,FALSE)*E212, VLOOKUP(D212,PSollSK,3,FALSE)*E212)))</f>
        <v/>
      </c>
      <c r="G212" s="50" t="str">
        <f>IF(OR(D212="",D212="keine",E212=""),"",IF(D212="Wie Nbedarf",VLOOKUP('N-Bedarf SK'!D210,PSollSK,4,FALSE)*E212, VLOOKUP(D212,PSollSK,4,FALSE)*E212))</f>
        <v/>
      </c>
      <c r="H212" s="88"/>
      <c r="I212" s="49"/>
      <c r="J212" s="50" t="str">
        <f t="shared" si="12"/>
        <v/>
      </c>
      <c r="K212" s="50" t="str">
        <f t="shared" si="14"/>
        <v/>
      </c>
      <c r="L212" s="88"/>
      <c r="M212" s="49"/>
      <c r="N212" s="50" t="str">
        <f t="shared" si="13"/>
        <v/>
      </c>
      <c r="O212" s="50" t="str">
        <f t="shared" si="15"/>
        <v/>
      </c>
      <c r="P212" s="51"/>
      <c r="Q212" s="78" t="s">
        <v>261</v>
      </c>
      <c r="R212" s="49"/>
      <c r="S212" s="32" t="str">
        <f>IF(R212="","C",INDEX(Gehaltsklassen!A$11:A$15,MATCH(R212,Gehaltsklassen!D$11:D$15,1),1))</f>
        <v>C</v>
      </c>
      <c r="T212" s="49"/>
      <c r="U212" s="32" t="str">
        <f>IF(T212="","C",IF(T212="","C",IF(Q212="I",INDEX(Gehaltsklassen!A$11:A$15,MATCH(T212,Gehaltsklassen!C$11:C$15,1),1),IF(Q212="II",INDEX(Gehaltsklassen!A$11:A$15,MATCH(T212,Gehaltsklassen!D$11:D$15,1),1),IF(Q212="III",INDEX(Gehaltsklassen!A$11:A$15,MATCH(T212,Gehaltsklassen!E$11:E$15,1),1),"Falsche Bodenart")))))</f>
        <v>C</v>
      </c>
      <c r="V212" s="52" t="str">
        <f>IF(OR(C212=""),"",SUM(F212,J212,N212)*VLOOKUP(S212,Gehaltsklassen!$B$34:$D$38,2,FALSE))</f>
        <v/>
      </c>
      <c r="W212" s="52" t="str">
        <f>IF(OR(C212=""),"",SUM(F212,J212,N212)*VLOOKUP(S212,Gehaltsklassen!$B$34:$D$38,2,FALSE)*C212)</f>
        <v/>
      </c>
      <c r="X212" s="52" t="str">
        <f>IF(OR(C212=""),"",SUM(F212,J212,N212)*VLOOKUP(S212,Gehaltsklassen!$B$34:$D$38,3,FALSE))</f>
        <v/>
      </c>
      <c r="Y212" s="52" t="str">
        <f>IF(OR(C212=""),"",SUM(F212,J212,N212)*VLOOKUP(S212,Gehaltsklassen!$B$34:$D$38,3,FALSE)*C212)</f>
        <v/>
      </c>
      <c r="Z212" s="54" t="str">
        <f>IF(OR(D212=""),"",(SUM(G212,K212,O212)*VLOOKUP(U212,Gehaltsklassen!$B$34:$D$38,2,FALSE)))</f>
        <v/>
      </c>
      <c r="AA212" s="54" t="str">
        <f>IF(OR(D212=""),"",(SUM(G212,K212,O212)*VLOOKUP(U212,Gehaltsklassen!$B$34:$D$38,2,FALSE))*C212)</f>
        <v/>
      </c>
      <c r="AB212" s="53" t="str">
        <f>IF(OR(C212=""),"",(SUM(G212,K212,O212)*VLOOKUP(U212,Gehaltsklassen!$B$34:$D$38,3,FALSE)))</f>
        <v/>
      </c>
      <c r="AC212" s="53" t="str">
        <f>IF(OR(C212=""),"",(SUM(G212,K212,O212)*VLOOKUP(U212,Gehaltsklassen!$B$34:$D$38,3,FALSE))*C212)</f>
        <v/>
      </c>
    </row>
    <row r="213" spans="1:29" ht="31.9" customHeight="1" x14ac:dyDescent="0.2">
      <c r="A213" s="74" t="str">
        <f>IF(C213="","",MAX($A$11:A212)+1)</f>
        <v/>
      </c>
      <c r="B213" s="75" t="str">
        <f>IF('N-Bedarf SK'!B211="","",'N-Bedarf SK'!B211)</f>
        <v/>
      </c>
      <c r="C213" s="49" t="str">
        <f>IF('N-Bedarf SK'!C211="","",'N-Bedarf SK'!C211)</f>
        <v/>
      </c>
      <c r="D213" s="88" t="str">
        <f>IF('N-Bedarf SK'!D211="","",'N-Bedarf SK'!D211)</f>
        <v/>
      </c>
      <c r="E213" s="49" t="str">
        <f>IF('N-Bedarf SK'!G211="","",'N-Bedarf SK'!G211)</f>
        <v/>
      </c>
      <c r="F213" s="50" t="str">
        <f>IF(OR(D213="Spargel 2. Standjahr",D213="Spargel 1. Standjahr"),78,IF(OR(D213="",D213="keine",E213=""),"",IF(D213="Wie Nbedarf",VLOOKUP('N-Bedarf SK'!D211,PSollSK,3,FALSE)*E213, VLOOKUP(D213,PSollSK,3,FALSE)*E213)))</f>
        <v/>
      </c>
      <c r="G213" s="50" t="str">
        <f>IF(OR(D213="",D213="keine",E213=""),"",IF(D213="Wie Nbedarf",VLOOKUP('N-Bedarf SK'!D211,PSollSK,4,FALSE)*E213, VLOOKUP(D213,PSollSK,4,FALSE)*E213))</f>
        <v/>
      </c>
      <c r="H213" s="88"/>
      <c r="I213" s="49"/>
      <c r="J213" s="50" t="str">
        <f t="shared" si="12"/>
        <v/>
      </c>
      <c r="K213" s="50" t="str">
        <f t="shared" si="14"/>
        <v/>
      </c>
      <c r="L213" s="88"/>
      <c r="M213" s="49"/>
      <c r="N213" s="50" t="str">
        <f t="shared" si="13"/>
        <v/>
      </c>
      <c r="O213" s="50" t="str">
        <f t="shared" si="15"/>
        <v/>
      </c>
      <c r="P213" s="51"/>
      <c r="Q213" s="78" t="s">
        <v>261</v>
      </c>
      <c r="R213" s="49"/>
      <c r="S213" s="32" t="str">
        <f>IF(R213="","C",INDEX(Gehaltsklassen!A$11:A$15,MATCH(R213,Gehaltsklassen!D$11:D$15,1),1))</f>
        <v>C</v>
      </c>
      <c r="T213" s="49"/>
      <c r="U213" s="32" t="str">
        <f>IF(T213="","C",IF(T213="","C",IF(Q213="I",INDEX(Gehaltsklassen!A$11:A$15,MATCH(T213,Gehaltsklassen!C$11:C$15,1),1),IF(Q213="II",INDEX(Gehaltsklassen!A$11:A$15,MATCH(T213,Gehaltsklassen!D$11:D$15,1),1),IF(Q213="III",INDEX(Gehaltsklassen!A$11:A$15,MATCH(T213,Gehaltsklassen!E$11:E$15,1),1),"Falsche Bodenart")))))</f>
        <v>C</v>
      </c>
      <c r="V213" s="52" t="str">
        <f>IF(OR(C213=""),"",SUM(F213,J213,N213)*VLOOKUP(S213,Gehaltsklassen!$B$34:$D$38,2,FALSE))</f>
        <v/>
      </c>
      <c r="W213" s="52" t="str">
        <f>IF(OR(C213=""),"",SUM(F213,J213,N213)*VLOOKUP(S213,Gehaltsklassen!$B$34:$D$38,2,FALSE)*C213)</f>
        <v/>
      </c>
      <c r="X213" s="52" t="str">
        <f>IF(OR(C213=""),"",SUM(F213,J213,N213)*VLOOKUP(S213,Gehaltsklassen!$B$34:$D$38,3,FALSE))</f>
        <v/>
      </c>
      <c r="Y213" s="52" t="str">
        <f>IF(OR(C213=""),"",SUM(F213,J213,N213)*VLOOKUP(S213,Gehaltsklassen!$B$34:$D$38,3,FALSE)*C213)</f>
        <v/>
      </c>
      <c r="Z213" s="54" t="str">
        <f>IF(OR(D213=""),"",(SUM(G213,K213,O213)*VLOOKUP(U213,Gehaltsklassen!$B$34:$D$38,2,FALSE)))</f>
        <v/>
      </c>
      <c r="AA213" s="54" t="str">
        <f>IF(OR(D213=""),"",(SUM(G213,K213,O213)*VLOOKUP(U213,Gehaltsklassen!$B$34:$D$38,2,FALSE))*C213)</f>
        <v/>
      </c>
      <c r="AB213" s="53" t="str">
        <f>IF(OR(C213=""),"",(SUM(G213,K213,O213)*VLOOKUP(U213,Gehaltsklassen!$B$34:$D$38,3,FALSE)))</f>
        <v/>
      </c>
      <c r="AC213" s="53" t="str">
        <f>IF(OR(C213=""),"",(SUM(G213,K213,O213)*VLOOKUP(U213,Gehaltsklassen!$B$34:$D$38,3,FALSE))*C213)</f>
        <v/>
      </c>
    </row>
    <row r="214" spans="1:29" ht="31.9" customHeight="1" x14ac:dyDescent="0.2">
      <c r="A214" s="74" t="str">
        <f>IF(C214="","",MAX($A$11:A213)+1)</f>
        <v/>
      </c>
      <c r="B214" s="75" t="str">
        <f>IF('N-Bedarf SK'!B212="","",'N-Bedarf SK'!B212)</f>
        <v/>
      </c>
      <c r="C214" s="49" t="str">
        <f>IF('N-Bedarf SK'!C212="","",'N-Bedarf SK'!C212)</f>
        <v/>
      </c>
      <c r="D214" s="88" t="str">
        <f>IF('N-Bedarf SK'!D212="","",'N-Bedarf SK'!D212)</f>
        <v/>
      </c>
      <c r="E214" s="49" t="str">
        <f>IF('N-Bedarf SK'!G212="","",'N-Bedarf SK'!G212)</f>
        <v/>
      </c>
      <c r="F214" s="50" t="str">
        <f>IF(OR(D214="Spargel 2. Standjahr",D214="Spargel 1. Standjahr"),78,IF(OR(D214="",D214="keine",E214=""),"",IF(D214="Wie Nbedarf",VLOOKUP('N-Bedarf SK'!D212,PSollSK,3,FALSE)*E214, VLOOKUP(D214,PSollSK,3,FALSE)*E214)))</f>
        <v/>
      </c>
      <c r="G214" s="50" t="str">
        <f>IF(OR(D214="",D214="keine",E214=""),"",IF(D214="Wie Nbedarf",VLOOKUP('N-Bedarf SK'!D212,PSollSK,4,FALSE)*E214, VLOOKUP(D214,PSollSK,4,FALSE)*E214))</f>
        <v/>
      </c>
      <c r="H214" s="88"/>
      <c r="I214" s="49"/>
      <c r="J214" s="50" t="str">
        <f t="shared" si="12"/>
        <v/>
      </c>
      <c r="K214" s="50" t="str">
        <f t="shared" si="14"/>
        <v/>
      </c>
      <c r="L214" s="88"/>
      <c r="M214" s="49"/>
      <c r="N214" s="50" t="str">
        <f t="shared" si="13"/>
        <v/>
      </c>
      <c r="O214" s="50" t="str">
        <f t="shared" si="15"/>
        <v/>
      </c>
      <c r="P214" s="51"/>
      <c r="Q214" s="78" t="s">
        <v>261</v>
      </c>
      <c r="R214" s="49"/>
      <c r="S214" s="32" t="str">
        <f>IF(R214="","C",INDEX(Gehaltsklassen!A$11:A$15,MATCH(R214,Gehaltsklassen!D$11:D$15,1),1))</f>
        <v>C</v>
      </c>
      <c r="T214" s="49"/>
      <c r="U214" s="32" t="str">
        <f>IF(T214="","C",IF(T214="","C",IF(Q214="I",INDEX(Gehaltsklassen!A$11:A$15,MATCH(T214,Gehaltsklassen!C$11:C$15,1),1),IF(Q214="II",INDEX(Gehaltsklassen!A$11:A$15,MATCH(T214,Gehaltsklassen!D$11:D$15,1),1),IF(Q214="III",INDEX(Gehaltsklassen!A$11:A$15,MATCH(T214,Gehaltsklassen!E$11:E$15,1),1),"Falsche Bodenart")))))</f>
        <v>C</v>
      </c>
      <c r="V214" s="52" t="str">
        <f>IF(OR(C214=""),"",SUM(F214,J214,N214)*VLOOKUP(S214,Gehaltsklassen!$B$34:$D$38,2,FALSE))</f>
        <v/>
      </c>
      <c r="W214" s="52" t="str">
        <f>IF(OR(C214=""),"",SUM(F214,J214,N214)*VLOOKUP(S214,Gehaltsklassen!$B$34:$D$38,2,FALSE)*C214)</f>
        <v/>
      </c>
      <c r="X214" s="52" t="str">
        <f>IF(OR(C214=""),"",SUM(F214,J214,N214)*VLOOKUP(S214,Gehaltsklassen!$B$34:$D$38,3,FALSE))</f>
        <v/>
      </c>
      <c r="Y214" s="52" t="str">
        <f>IF(OR(C214=""),"",SUM(F214,J214,N214)*VLOOKUP(S214,Gehaltsklassen!$B$34:$D$38,3,FALSE)*C214)</f>
        <v/>
      </c>
      <c r="Z214" s="54" t="str">
        <f>IF(OR(D214=""),"",(SUM(G214,K214,O214)*VLOOKUP(U214,Gehaltsklassen!$B$34:$D$38,2,FALSE)))</f>
        <v/>
      </c>
      <c r="AA214" s="54" t="str">
        <f>IF(OR(D214=""),"",(SUM(G214,K214,O214)*VLOOKUP(U214,Gehaltsklassen!$B$34:$D$38,2,FALSE))*C214)</f>
        <v/>
      </c>
      <c r="AB214" s="53" t="str">
        <f>IF(OR(C214=""),"",(SUM(G214,K214,O214)*VLOOKUP(U214,Gehaltsklassen!$B$34:$D$38,3,FALSE)))</f>
        <v/>
      </c>
      <c r="AC214" s="53" t="str">
        <f>IF(OR(C214=""),"",(SUM(G214,K214,O214)*VLOOKUP(U214,Gehaltsklassen!$B$34:$D$38,3,FALSE))*C214)</f>
        <v/>
      </c>
    </row>
    <row r="215" spans="1:29" ht="31.9" customHeight="1" x14ac:dyDescent="0.2">
      <c r="A215" s="74" t="str">
        <f>IF(C215="","",MAX($A$11:A214)+1)</f>
        <v/>
      </c>
      <c r="B215" s="75" t="str">
        <f>IF('N-Bedarf SK'!B213="","",'N-Bedarf SK'!B213)</f>
        <v/>
      </c>
      <c r="C215" s="49" t="str">
        <f>IF('N-Bedarf SK'!C213="","",'N-Bedarf SK'!C213)</f>
        <v/>
      </c>
      <c r="D215" s="88" t="str">
        <f>IF('N-Bedarf SK'!D213="","",'N-Bedarf SK'!D213)</f>
        <v/>
      </c>
      <c r="E215" s="49" t="str">
        <f>IF('N-Bedarf SK'!G213="","",'N-Bedarf SK'!G213)</f>
        <v/>
      </c>
      <c r="F215" s="50" t="str">
        <f>IF(OR(D215="Spargel 2. Standjahr",D215="Spargel 1. Standjahr"),78,IF(OR(D215="",D215="keine",E215=""),"",IF(D215="Wie Nbedarf",VLOOKUP('N-Bedarf SK'!D213,PSollSK,3,FALSE)*E215, VLOOKUP(D215,PSollSK,3,FALSE)*E215)))</f>
        <v/>
      </c>
      <c r="G215" s="50" t="str">
        <f>IF(OR(D215="",D215="keine",E215=""),"",IF(D215="Wie Nbedarf",VLOOKUP('N-Bedarf SK'!D213,PSollSK,4,FALSE)*E215, VLOOKUP(D215,PSollSK,4,FALSE)*E215))</f>
        <v/>
      </c>
      <c r="H215" s="88"/>
      <c r="I215" s="49"/>
      <c r="J215" s="50" t="str">
        <f t="shared" si="12"/>
        <v/>
      </c>
      <c r="K215" s="50" t="str">
        <f t="shared" si="14"/>
        <v/>
      </c>
      <c r="L215" s="88"/>
      <c r="M215" s="49"/>
      <c r="N215" s="50" t="str">
        <f t="shared" si="13"/>
        <v/>
      </c>
      <c r="O215" s="50" t="str">
        <f t="shared" si="15"/>
        <v/>
      </c>
      <c r="P215" s="51"/>
      <c r="Q215" s="78" t="s">
        <v>261</v>
      </c>
      <c r="R215" s="49"/>
      <c r="S215" s="32" t="str">
        <f>IF(R215="","C",INDEX(Gehaltsklassen!A$11:A$15,MATCH(R215,Gehaltsklassen!D$11:D$15,1),1))</f>
        <v>C</v>
      </c>
      <c r="T215" s="49"/>
      <c r="U215" s="32" t="str">
        <f>IF(T215="","C",IF(T215="","C",IF(Q215="I",INDEX(Gehaltsklassen!A$11:A$15,MATCH(T215,Gehaltsklassen!C$11:C$15,1),1),IF(Q215="II",INDEX(Gehaltsklassen!A$11:A$15,MATCH(T215,Gehaltsklassen!D$11:D$15,1),1),IF(Q215="III",INDEX(Gehaltsklassen!A$11:A$15,MATCH(T215,Gehaltsklassen!E$11:E$15,1),1),"Falsche Bodenart")))))</f>
        <v>C</v>
      </c>
      <c r="V215" s="52" t="str">
        <f>IF(OR(C215=""),"",SUM(F215,J215,N215)*VLOOKUP(S215,Gehaltsklassen!$B$34:$D$38,2,FALSE))</f>
        <v/>
      </c>
      <c r="W215" s="52" t="str">
        <f>IF(OR(C215=""),"",SUM(F215,J215,N215)*VLOOKUP(S215,Gehaltsklassen!$B$34:$D$38,2,FALSE)*C215)</f>
        <v/>
      </c>
      <c r="X215" s="52" t="str">
        <f>IF(OR(C215=""),"",SUM(F215,J215,N215)*VLOOKUP(S215,Gehaltsklassen!$B$34:$D$38,3,FALSE))</f>
        <v/>
      </c>
      <c r="Y215" s="52" t="str">
        <f>IF(OR(C215=""),"",SUM(F215,J215,N215)*VLOOKUP(S215,Gehaltsklassen!$B$34:$D$38,3,FALSE)*C215)</f>
        <v/>
      </c>
      <c r="Z215" s="54" t="str">
        <f>IF(OR(D215=""),"",(SUM(G215,K215,O215)*VLOOKUP(U215,Gehaltsklassen!$B$34:$D$38,2,FALSE)))</f>
        <v/>
      </c>
      <c r="AA215" s="54" t="str">
        <f>IF(OR(D215=""),"",(SUM(G215,K215,O215)*VLOOKUP(U215,Gehaltsklassen!$B$34:$D$38,2,FALSE))*C215)</f>
        <v/>
      </c>
      <c r="AB215" s="53" t="str">
        <f>IF(OR(C215=""),"",(SUM(G215,K215,O215)*VLOOKUP(U215,Gehaltsklassen!$B$34:$D$38,3,FALSE)))</f>
        <v/>
      </c>
      <c r="AC215" s="53" t="str">
        <f>IF(OR(C215=""),"",(SUM(G215,K215,O215)*VLOOKUP(U215,Gehaltsklassen!$B$34:$D$38,3,FALSE))*C215)</f>
        <v/>
      </c>
    </row>
    <row r="216" spans="1:29" ht="31.9" customHeight="1" x14ac:dyDescent="0.2">
      <c r="A216" s="74" t="str">
        <f>IF(C216="","",MAX($A$11:A215)+1)</f>
        <v/>
      </c>
      <c r="B216" s="75" t="str">
        <f>IF('N-Bedarf SK'!B214="","",'N-Bedarf SK'!B214)</f>
        <v/>
      </c>
      <c r="C216" s="49" t="str">
        <f>IF('N-Bedarf SK'!C214="","",'N-Bedarf SK'!C214)</f>
        <v/>
      </c>
      <c r="D216" s="88" t="str">
        <f>IF('N-Bedarf SK'!D214="","",'N-Bedarf SK'!D214)</f>
        <v/>
      </c>
      <c r="E216" s="49" t="str">
        <f>IF('N-Bedarf SK'!G214="","",'N-Bedarf SK'!G214)</f>
        <v/>
      </c>
      <c r="F216" s="50" t="str">
        <f>IF(OR(D216="Spargel 2. Standjahr",D216="Spargel 1. Standjahr"),78,IF(OR(D216="",D216="keine",E216=""),"",IF(D216="Wie Nbedarf",VLOOKUP('N-Bedarf SK'!D214,PSollSK,3,FALSE)*E216, VLOOKUP(D216,PSollSK,3,FALSE)*E216)))</f>
        <v/>
      </c>
      <c r="G216" s="50" t="str">
        <f>IF(OR(D216="",D216="keine",E216=""),"",IF(D216="Wie Nbedarf",VLOOKUP('N-Bedarf SK'!D214,PSollSK,4,FALSE)*E216, VLOOKUP(D216,PSollSK,4,FALSE)*E216))</f>
        <v/>
      </c>
      <c r="H216" s="88"/>
      <c r="I216" s="49"/>
      <c r="J216" s="50" t="str">
        <f t="shared" si="12"/>
        <v/>
      </c>
      <c r="K216" s="50" t="str">
        <f t="shared" si="14"/>
        <v/>
      </c>
      <c r="L216" s="88"/>
      <c r="M216" s="49"/>
      <c r="N216" s="50" t="str">
        <f t="shared" si="13"/>
        <v/>
      </c>
      <c r="O216" s="50" t="str">
        <f t="shared" si="15"/>
        <v/>
      </c>
      <c r="P216" s="51"/>
      <c r="Q216" s="78" t="s">
        <v>261</v>
      </c>
      <c r="R216" s="49"/>
      <c r="S216" s="32" t="str">
        <f>IF(R216="","C",INDEX(Gehaltsklassen!A$11:A$15,MATCH(R216,Gehaltsklassen!D$11:D$15,1),1))</f>
        <v>C</v>
      </c>
      <c r="T216" s="49"/>
      <c r="U216" s="32" t="str">
        <f>IF(T216="","C",IF(T216="","C",IF(Q216="I",INDEX(Gehaltsklassen!A$11:A$15,MATCH(T216,Gehaltsklassen!C$11:C$15,1),1),IF(Q216="II",INDEX(Gehaltsklassen!A$11:A$15,MATCH(T216,Gehaltsklassen!D$11:D$15,1),1),IF(Q216="III",INDEX(Gehaltsklassen!A$11:A$15,MATCH(T216,Gehaltsklassen!E$11:E$15,1),1),"Falsche Bodenart")))))</f>
        <v>C</v>
      </c>
      <c r="V216" s="52" t="str">
        <f>IF(OR(C216=""),"",SUM(F216,J216,N216)*VLOOKUP(S216,Gehaltsklassen!$B$34:$D$38,2,FALSE))</f>
        <v/>
      </c>
      <c r="W216" s="52" t="str">
        <f>IF(OR(C216=""),"",SUM(F216,J216,N216)*VLOOKUP(S216,Gehaltsklassen!$B$34:$D$38,2,FALSE)*C216)</f>
        <v/>
      </c>
      <c r="X216" s="52" t="str">
        <f>IF(OR(C216=""),"",SUM(F216,J216,N216)*VLOOKUP(S216,Gehaltsklassen!$B$34:$D$38,3,FALSE))</f>
        <v/>
      </c>
      <c r="Y216" s="52" t="str">
        <f>IF(OR(C216=""),"",SUM(F216,J216,N216)*VLOOKUP(S216,Gehaltsklassen!$B$34:$D$38,3,FALSE)*C216)</f>
        <v/>
      </c>
      <c r="Z216" s="54" t="str">
        <f>IF(OR(D216=""),"",(SUM(G216,K216,O216)*VLOOKUP(U216,Gehaltsklassen!$B$34:$D$38,2,FALSE)))</f>
        <v/>
      </c>
      <c r="AA216" s="54" t="str">
        <f>IF(OR(D216=""),"",(SUM(G216,K216,O216)*VLOOKUP(U216,Gehaltsklassen!$B$34:$D$38,2,FALSE))*C216)</f>
        <v/>
      </c>
      <c r="AB216" s="53" t="str">
        <f>IF(OR(C216=""),"",(SUM(G216,K216,O216)*VLOOKUP(U216,Gehaltsklassen!$B$34:$D$38,3,FALSE)))</f>
        <v/>
      </c>
      <c r="AC216" s="53" t="str">
        <f>IF(OR(C216=""),"",(SUM(G216,K216,O216)*VLOOKUP(U216,Gehaltsklassen!$B$34:$D$38,3,FALSE))*C216)</f>
        <v/>
      </c>
    </row>
    <row r="217" spans="1:29" ht="31.9" customHeight="1" x14ac:dyDescent="0.2">
      <c r="A217" s="74" t="str">
        <f>IF(C217="","",MAX($A$11:A216)+1)</f>
        <v/>
      </c>
      <c r="B217" s="75" t="str">
        <f>IF('N-Bedarf SK'!B215="","",'N-Bedarf SK'!B215)</f>
        <v/>
      </c>
      <c r="C217" s="49" t="str">
        <f>IF('N-Bedarf SK'!C215="","",'N-Bedarf SK'!C215)</f>
        <v/>
      </c>
      <c r="D217" s="88" t="str">
        <f>IF('N-Bedarf SK'!D215="","",'N-Bedarf SK'!D215)</f>
        <v/>
      </c>
      <c r="E217" s="49" t="str">
        <f>IF('N-Bedarf SK'!G215="","",'N-Bedarf SK'!G215)</f>
        <v/>
      </c>
      <c r="F217" s="50" t="str">
        <f>IF(OR(D217="Spargel 2. Standjahr",D217="Spargel 1. Standjahr"),78,IF(OR(D217="",D217="keine",E217=""),"",IF(D217="Wie Nbedarf",VLOOKUP('N-Bedarf SK'!D215,PSollSK,3,FALSE)*E217, VLOOKUP(D217,PSollSK,3,FALSE)*E217)))</f>
        <v/>
      </c>
      <c r="G217" s="50" t="str">
        <f>IF(OR(D217="",D217="keine",E217=""),"",IF(D217="Wie Nbedarf",VLOOKUP('N-Bedarf SK'!D215,PSollSK,4,FALSE)*E217, VLOOKUP(D217,PSollSK,4,FALSE)*E217))</f>
        <v/>
      </c>
      <c r="H217" s="88"/>
      <c r="I217" s="49"/>
      <c r="J217" s="50" t="str">
        <f t="shared" si="12"/>
        <v/>
      </c>
      <c r="K217" s="50" t="str">
        <f t="shared" si="14"/>
        <v/>
      </c>
      <c r="L217" s="88"/>
      <c r="M217" s="49"/>
      <c r="N217" s="50" t="str">
        <f t="shared" si="13"/>
        <v/>
      </c>
      <c r="O217" s="50" t="str">
        <f t="shared" si="15"/>
        <v/>
      </c>
      <c r="P217" s="51"/>
      <c r="Q217" s="78" t="s">
        <v>261</v>
      </c>
      <c r="R217" s="49"/>
      <c r="S217" s="32" t="str">
        <f>IF(R217="","C",INDEX(Gehaltsklassen!A$11:A$15,MATCH(R217,Gehaltsklassen!D$11:D$15,1),1))</f>
        <v>C</v>
      </c>
      <c r="T217" s="49"/>
      <c r="U217" s="32" t="str">
        <f>IF(T217="","C",IF(T217="","C",IF(Q217="I",INDEX(Gehaltsklassen!A$11:A$15,MATCH(T217,Gehaltsklassen!C$11:C$15,1),1),IF(Q217="II",INDEX(Gehaltsklassen!A$11:A$15,MATCH(T217,Gehaltsklassen!D$11:D$15,1),1),IF(Q217="III",INDEX(Gehaltsklassen!A$11:A$15,MATCH(T217,Gehaltsklassen!E$11:E$15,1),1),"Falsche Bodenart")))))</f>
        <v>C</v>
      </c>
      <c r="V217" s="52" t="str">
        <f>IF(OR(C217=""),"",SUM(F217,J217,N217)*VLOOKUP(S217,Gehaltsklassen!$B$34:$D$38,2,FALSE))</f>
        <v/>
      </c>
      <c r="W217" s="52" t="str">
        <f>IF(OR(C217=""),"",SUM(F217,J217,N217)*VLOOKUP(S217,Gehaltsklassen!$B$34:$D$38,2,FALSE)*C217)</f>
        <v/>
      </c>
      <c r="X217" s="52" t="str">
        <f>IF(OR(C217=""),"",SUM(F217,J217,N217)*VLOOKUP(S217,Gehaltsklassen!$B$34:$D$38,3,FALSE))</f>
        <v/>
      </c>
      <c r="Y217" s="52" t="str">
        <f>IF(OR(C217=""),"",SUM(F217,J217,N217)*VLOOKUP(S217,Gehaltsklassen!$B$34:$D$38,3,FALSE)*C217)</f>
        <v/>
      </c>
      <c r="Z217" s="54" t="str">
        <f>IF(OR(D217=""),"",(SUM(G217,K217,O217)*VLOOKUP(U217,Gehaltsklassen!$B$34:$D$38,2,FALSE)))</f>
        <v/>
      </c>
      <c r="AA217" s="54" t="str">
        <f>IF(OR(D217=""),"",(SUM(G217,K217,O217)*VLOOKUP(U217,Gehaltsklassen!$B$34:$D$38,2,FALSE))*C217)</f>
        <v/>
      </c>
      <c r="AB217" s="53" t="str">
        <f>IF(OR(C217=""),"",(SUM(G217,K217,O217)*VLOOKUP(U217,Gehaltsklassen!$B$34:$D$38,3,FALSE)))</f>
        <v/>
      </c>
      <c r="AC217" s="53" t="str">
        <f>IF(OR(C217=""),"",(SUM(G217,K217,O217)*VLOOKUP(U217,Gehaltsklassen!$B$34:$D$38,3,FALSE))*C217)</f>
        <v/>
      </c>
    </row>
    <row r="218" spans="1:29" ht="31.9" customHeight="1" x14ac:dyDescent="0.2">
      <c r="A218" s="74" t="str">
        <f>IF(C218="","",MAX($A$11:A217)+1)</f>
        <v/>
      </c>
      <c r="B218" s="75" t="str">
        <f>IF('N-Bedarf SK'!B216="","",'N-Bedarf SK'!B216)</f>
        <v/>
      </c>
      <c r="C218" s="49" t="str">
        <f>IF('N-Bedarf SK'!C216="","",'N-Bedarf SK'!C216)</f>
        <v/>
      </c>
      <c r="D218" s="88" t="str">
        <f>IF('N-Bedarf SK'!D216="","",'N-Bedarf SK'!D216)</f>
        <v/>
      </c>
      <c r="E218" s="49" t="str">
        <f>IF('N-Bedarf SK'!G216="","",'N-Bedarf SK'!G216)</f>
        <v/>
      </c>
      <c r="F218" s="50" t="str">
        <f>IF(OR(D218="Spargel 2. Standjahr",D218="Spargel 1. Standjahr"),78,IF(OR(D218="",D218="keine",E218=""),"",IF(D218="Wie Nbedarf",VLOOKUP('N-Bedarf SK'!D216,PSollSK,3,FALSE)*E218, VLOOKUP(D218,PSollSK,3,FALSE)*E218)))</f>
        <v/>
      </c>
      <c r="G218" s="50" t="str">
        <f>IF(OR(D218="",D218="keine",E218=""),"",IF(D218="Wie Nbedarf",VLOOKUP('N-Bedarf SK'!D216,PSollSK,4,FALSE)*E218, VLOOKUP(D218,PSollSK,4,FALSE)*E218))</f>
        <v/>
      </c>
      <c r="H218" s="88"/>
      <c r="I218" s="49"/>
      <c r="J218" s="50" t="str">
        <f t="shared" si="12"/>
        <v/>
      </c>
      <c r="K218" s="50" t="str">
        <f t="shared" si="14"/>
        <v/>
      </c>
      <c r="L218" s="88"/>
      <c r="M218" s="49"/>
      <c r="N218" s="50" t="str">
        <f t="shared" si="13"/>
        <v/>
      </c>
      <c r="O218" s="50" t="str">
        <f t="shared" si="15"/>
        <v/>
      </c>
      <c r="P218" s="51"/>
      <c r="Q218" s="78" t="s">
        <v>261</v>
      </c>
      <c r="R218" s="49"/>
      <c r="S218" s="32" t="str">
        <f>IF(R218="","C",INDEX(Gehaltsklassen!A$11:A$15,MATCH(R218,Gehaltsklassen!D$11:D$15,1),1))</f>
        <v>C</v>
      </c>
      <c r="T218" s="49"/>
      <c r="U218" s="32" t="str">
        <f>IF(T218="","C",IF(T218="","C",IF(Q218="I",INDEX(Gehaltsklassen!A$11:A$15,MATCH(T218,Gehaltsklassen!C$11:C$15,1),1),IF(Q218="II",INDEX(Gehaltsklassen!A$11:A$15,MATCH(T218,Gehaltsklassen!D$11:D$15,1),1),IF(Q218="III",INDEX(Gehaltsklassen!A$11:A$15,MATCH(T218,Gehaltsklassen!E$11:E$15,1),1),"Falsche Bodenart")))))</f>
        <v>C</v>
      </c>
      <c r="V218" s="52" t="str">
        <f>IF(OR(C218=""),"",SUM(F218,J218,N218)*VLOOKUP(S218,Gehaltsklassen!$B$34:$D$38,2,FALSE))</f>
        <v/>
      </c>
      <c r="W218" s="52" t="str">
        <f>IF(OR(C218=""),"",SUM(F218,J218,N218)*VLOOKUP(S218,Gehaltsklassen!$B$34:$D$38,2,FALSE)*C218)</f>
        <v/>
      </c>
      <c r="X218" s="52" t="str">
        <f>IF(OR(C218=""),"",SUM(F218,J218,N218)*VLOOKUP(S218,Gehaltsklassen!$B$34:$D$38,3,FALSE))</f>
        <v/>
      </c>
      <c r="Y218" s="52" t="str">
        <f>IF(OR(C218=""),"",SUM(F218,J218,N218)*VLOOKUP(S218,Gehaltsklassen!$B$34:$D$38,3,FALSE)*C218)</f>
        <v/>
      </c>
      <c r="Z218" s="54" t="str">
        <f>IF(OR(D218=""),"",(SUM(G218,K218,O218)*VLOOKUP(U218,Gehaltsklassen!$B$34:$D$38,2,FALSE)))</f>
        <v/>
      </c>
      <c r="AA218" s="54" t="str">
        <f>IF(OR(D218=""),"",(SUM(G218,K218,O218)*VLOOKUP(U218,Gehaltsklassen!$B$34:$D$38,2,FALSE))*C218)</f>
        <v/>
      </c>
      <c r="AB218" s="53" t="str">
        <f>IF(OR(C218=""),"",(SUM(G218,K218,O218)*VLOOKUP(U218,Gehaltsklassen!$B$34:$D$38,3,FALSE)))</f>
        <v/>
      </c>
      <c r="AC218" s="53" t="str">
        <f>IF(OR(C218=""),"",(SUM(G218,K218,O218)*VLOOKUP(U218,Gehaltsklassen!$B$34:$D$38,3,FALSE))*C218)</f>
        <v/>
      </c>
    </row>
    <row r="219" spans="1:29" ht="31.9" customHeight="1" x14ac:dyDescent="0.2">
      <c r="A219" s="74" t="str">
        <f>IF(C219="","",MAX($A$11:A218)+1)</f>
        <v/>
      </c>
      <c r="B219" s="75" t="str">
        <f>IF('N-Bedarf SK'!B217="","",'N-Bedarf SK'!B217)</f>
        <v/>
      </c>
      <c r="C219" s="49" t="str">
        <f>IF('N-Bedarf SK'!C217="","",'N-Bedarf SK'!C217)</f>
        <v/>
      </c>
      <c r="D219" s="88" t="str">
        <f>IF('N-Bedarf SK'!D217="","",'N-Bedarf SK'!D217)</f>
        <v/>
      </c>
      <c r="E219" s="49" t="str">
        <f>IF('N-Bedarf SK'!G217="","",'N-Bedarf SK'!G217)</f>
        <v/>
      </c>
      <c r="F219" s="50" t="str">
        <f>IF(OR(D219="Spargel 2. Standjahr",D219="Spargel 1. Standjahr"),78,IF(OR(D219="",D219="keine",E219=""),"",IF(D219="Wie Nbedarf",VLOOKUP('N-Bedarf SK'!D217,PSollSK,3,FALSE)*E219, VLOOKUP(D219,PSollSK,3,FALSE)*E219)))</f>
        <v/>
      </c>
      <c r="G219" s="50" t="str">
        <f>IF(OR(D219="",D219="keine",E219=""),"",IF(D219="Wie Nbedarf",VLOOKUP('N-Bedarf SK'!D217,PSollSK,4,FALSE)*E219, VLOOKUP(D219,PSollSK,4,FALSE)*E219))</f>
        <v/>
      </c>
      <c r="H219" s="88"/>
      <c r="I219" s="49"/>
      <c r="J219" s="50" t="str">
        <f t="shared" si="12"/>
        <v/>
      </c>
      <c r="K219" s="50" t="str">
        <f t="shared" si="14"/>
        <v/>
      </c>
      <c r="L219" s="88"/>
      <c r="M219" s="49"/>
      <c r="N219" s="50" t="str">
        <f t="shared" si="13"/>
        <v/>
      </c>
      <c r="O219" s="50" t="str">
        <f t="shared" si="15"/>
        <v/>
      </c>
      <c r="P219" s="51"/>
      <c r="Q219" s="78" t="s">
        <v>261</v>
      </c>
      <c r="R219" s="49"/>
      <c r="S219" s="32" t="str">
        <f>IF(R219="","C",INDEX(Gehaltsklassen!A$11:A$15,MATCH(R219,Gehaltsklassen!D$11:D$15,1),1))</f>
        <v>C</v>
      </c>
      <c r="T219" s="49"/>
      <c r="U219" s="32" t="str">
        <f>IF(T219="","C",IF(T219="","C",IF(Q219="I",INDEX(Gehaltsklassen!A$11:A$15,MATCH(T219,Gehaltsklassen!C$11:C$15,1),1),IF(Q219="II",INDEX(Gehaltsklassen!A$11:A$15,MATCH(T219,Gehaltsklassen!D$11:D$15,1),1),IF(Q219="III",INDEX(Gehaltsklassen!A$11:A$15,MATCH(T219,Gehaltsklassen!E$11:E$15,1),1),"Falsche Bodenart")))))</f>
        <v>C</v>
      </c>
      <c r="V219" s="52" t="str">
        <f>IF(OR(C219=""),"",SUM(F219,J219,N219)*VLOOKUP(S219,Gehaltsklassen!$B$34:$D$38,2,FALSE))</f>
        <v/>
      </c>
      <c r="W219" s="52" t="str">
        <f>IF(OR(C219=""),"",SUM(F219,J219,N219)*VLOOKUP(S219,Gehaltsklassen!$B$34:$D$38,2,FALSE)*C219)</f>
        <v/>
      </c>
      <c r="X219" s="52" t="str">
        <f>IF(OR(C219=""),"",SUM(F219,J219,N219)*VLOOKUP(S219,Gehaltsklassen!$B$34:$D$38,3,FALSE))</f>
        <v/>
      </c>
      <c r="Y219" s="52" t="str">
        <f>IF(OR(C219=""),"",SUM(F219,J219,N219)*VLOOKUP(S219,Gehaltsklassen!$B$34:$D$38,3,FALSE)*C219)</f>
        <v/>
      </c>
      <c r="Z219" s="54" t="str">
        <f>IF(OR(D219=""),"",(SUM(G219,K219,O219)*VLOOKUP(U219,Gehaltsklassen!$B$34:$D$38,2,FALSE)))</f>
        <v/>
      </c>
      <c r="AA219" s="54" t="str">
        <f>IF(OR(D219=""),"",(SUM(G219,K219,O219)*VLOOKUP(U219,Gehaltsklassen!$B$34:$D$38,2,FALSE))*C219)</f>
        <v/>
      </c>
      <c r="AB219" s="53" t="str">
        <f>IF(OR(C219=""),"",(SUM(G219,K219,O219)*VLOOKUP(U219,Gehaltsklassen!$B$34:$D$38,3,FALSE)))</f>
        <v/>
      </c>
      <c r="AC219" s="53" t="str">
        <f>IF(OR(C219=""),"",(SUM(G219,K219,O219)*VLOOKUP(U219,Gehaltsklassen!$B$34:$D$38,3,FALSE))*C219)</f>
        <v/>
      </c>
    </row>
    <row r="220" spans="1:29" ht="31.9" customHeight="1" x14ac:dyDescent="0.2">
      <c r="A220" s="74" t="str">
        <f>IF(C220="","",MAX($A$11:A219)+1)</f>
        <v/>
      </c>
      <c r="B220" s="75" t="str">
        <f>IF('N-Bedarf SK'!B218="","",'N-Bedarf SK'!B218)</f>
        <v/>
      </c>
      <c r="C220" s="49" t="str">
        <f>IF('N-Bedarf SK'!C218="","",'N-Bedarf SK'!C218)</f>
        <v/>
      </c>
      <c r="D220" s="88" t="str">
        <f>IF('N-Bedarf SK'!D218="","",'N-Bedarf SK'!D218)</f>
        <v/>
      </c>
      <c r="E220" s="49" t="str">
        <f>IF('N-Bedarf SK'!G218="","",'N-Bedarf SK'!G218)</f>
        <v/>
      </c>
      <c r="F220" s="50" t="str">
        <f>IF(OR(D220="Spargel 2. Standjahr",D220="Spargel 1. Standjahr"),78,IF(OR(D220="",D220="keine",E220=""),"",IF(D220="Wie Nbedarf",VLOOKUP('N-Bedarf SK'!D218,PSollSK,3,FALSE)*E220, VLOOKUP(D220,PSollSK,3,FALSE)*E220)))</f>
        <v/>
      </c>
      <c r="G220" s="50" t="str">
        <f>IF(OR(D220="",D220="keine",E220=""),"",IF(D220="Wie Nbedarf",VLOOKUP('N-Bedarf SK'!D218,PSollSK,4,FALSE)*E220, VLOOKUP(D220,PSollSK,4,FALSE)*E220))</f>
        <v/>
      </c>
      <c r="H220" s="88"/>
      <c r="I220" s="49"/>
      <c r="J220" s="50" t="str">
        <f t="shared" si="12"/>
        <v/>
      </c>
      <c r="K220" s="50" t="str">
        <f t="shared" si="14"/>
        <v/>
      </c>
      <c r="L220" s="88"/>
      <c r="M220" s="49"/>
      <c r="N220" s="50" t="str">
        <f t="shared" si="13"/>
        <v/>
      </c>
      <c r="O220" s="50" t="str">
        <f t="shared" si="15"/>
        <v/>
      </c>
      <c r="P220" s="51"/>
      <c r="Q220" s="78" t="s">
        <v>261</v>
      </c>
      <c r="R220" s="49"/>
      <c r="S220" s="32" t="str">
        <f>IF(R220="","C",INDEX(Gehaltsklassen!A$11:A$15,MATCH(R220,Gehaltsklassen!D$11:D$15,1),1))</f>
        <v>C</v>
      </c>
      <c r="T220" s="49"/>
      <c r="U220" s="32" t="str">
        <f>IF(T220="","C",IF(T220="","C",IF(Q220="I",INDEX(Gehaltsklassen!A$11:A$15,MATCH(T220,Gehaltsklassen!C$11:C$15,1),1),IF(Q220="II",INDEX(Gehaltsklassen!A$11:A$15,MATCH(T220,Gehaltsklassen!D$11:D$15,1),1),IF(Q220="III",INDEX(Gehaltsklassen!A$11:A$15,MATCH(T220,Gehaltsklassen!E$11:E$15,1),1),"Falsche Bodenart")))))</f>
        <v>C</v>
      </c>
      <c r="V220" s="52" t="str">
        <f>IF(OR(C220=""),"",SUM(F220,J220,N220)*VLOOKUP(S220,Gehaltsklassen!$B$34:$D$38,2,FALSE))</f>
        <v/>
      </c>
      <c r="W220" s="52" t="str">
        <f>IF(OR(C220=""),"",SUM(F220,J220,N220)*VLOOKUP(S220,Gehaltsklassen!$B$34:$D$38,2,FALSE)*C220)</f>
        <v/>
      </c>
      <c r="X220" s="52" t="str">
        <f>IF(OR(C220=""),"",SUM(F220,J220,N220)*VLOOKUP(S220,Gehaltsklassen!$B$34:$D$38,3,FALSE))</f>
        <v/>
      </c>
      <c r="Y220" s="52" t="str">
        <f>IF(OR(C220=""),"",SUM(F220,J220,N220)*VLOOKUP(S220,Gehaltsklassen!$B$34:$D$38,3,FALSE)*C220)</f>
        <v/>
      </c>
      <c r="Z220" s="54" t="str">
        <f>IF(OR(D220=""),"",(SUM(G220,K220,O220)*VLOOKUP(U220,Gehaltsklassen!$B$34:$D$38,2,FALSE)))</f>
        <v/>
      </c>
      <c r="AA220" s="54" t="str">
        <f>IF(OR(D220=""),"",(SUM(G220,K220,O220)*VLOOKUP(U220,Gehaltsklassen!$B$34:$D$38,2,FALSE))*C220)</f>
        <v/>
      </c>
      <c r="AB220" s="53" t="str">
        <f>IF(OR(C220=""),"",(SUM(G220,K220,O220)*VLOOKUP(U220,Gehaltsklassen!$B$34:$D$38,3,FALSE)))</f>
        <v/>
      </c>
      <c r="AC220" s="53" t="str">
        <f>IF(OR(C220=""),"",(SUM(G220,K220,O220)*VLOOKUP(U220,Gehaltsklassen!$B$34:$D$38,3,FALSE))*C220)</f>
        <v/>
      </c>
    </row>
    <row r="221" spans="1:29" ht="31.9" customHeight="1" x14ac:dyDescent="0.2">
      <c r="A221" s="74" t="str">
        <f>IF(C221="","",MAX($A$11:A220)+1)</f>
        <v/>
      </c>
      <c r="B221" s="75" t="str">
        <f>IF('N-Bedarf SK'!B219="","",'N-Bedarf SK'!B219)</f>
        <v/>
      </c>
      <c r="C221" s="49" t="str">
        <f>IF('N-Bedarf SK'!C219="","",'N-Bedarf SK'!C219)</f>
        <v/>
      </c>
      <c r="D221" s="88" t="str">
        <f>IF('N-Bedarf SK'!D219="","",'N-Bedarf SK'!D219)</f>
        <v/>
      </c>
      <c r="E221" s="49" t="str">
        <f>IF('N-Bedarf SK'!G219="","",'N-Bedarf SK'!G219)</f>
        <v/>
      </c>
      <c r="F221" s="50" t="str">
        <f>IF(OR(D221="Spargel 2. Standjahr",D221="Spargel 1. Standjahr"),78,IF(OR(D221="",D221="keine",E221=""),"",IF(D221="Wie Nbedarf",VLOOKUP('N-Bedarf SK'!D219,PSollSK,3,FALSE)*E221, VLOOKUP(D221,PSollSK,3,FALSE)*E221)))</f>
        <v/>
      </c>
      <c r="G221" s="50" t="str">
        <f>IF(OR(D221="",D221="keine",E221=""),"",IF(D221="Wie Nbedarf",VLOOKUP('N-Bedarf SK'!D219,PSollSK,4,FALSE)*E221, VLOOKUP(D221,PSollSK,4,FALSE)*E221))</f>
        <v/>
      </c>
      <c r="H221" s="88"/>
      <c r="I221" s="49"/>
      <c r="J221" s="50" t="str">
        <f t="shared" si="12"/>
        <v/>
      </c>
      <c r="K221" s="50" t="str">
        <f t="shared" si="14"/>
        <v/>
      </c>
      <c r="L221" s="88"/>
      <c r="M221" s="49"/>
      <c r="N221" s="50" t="str">
        <f t="shared" si="13"/>
        <v/>
      </c>
      <c r="O221" s="50" t="str">
        <f t="shared" si="15"/>
        <v/>
      </c>
      <c r="P221" s="51"/>
      <c r="Q221" s="78" t="s">
        <v>261</v>
      </c>
      <c r="R221" s="49"/>
      <c r="S221" s="32" t="str">
        <f>IF(R221="","C",INDEX(Gehaltsklassen!A$11:A$15,MATCH(R221,Gehaltsklassen!D$11:D$15,1),1))</f>
        <v>C</v>
      </c>
      <c r="T221" s="49"/>
      <c r="U221" s="32" t="str">
        <f>IF(T221="","C",IF(T221="","C",IF(Q221="I",INDEX(Gehaltsklassen!A$11:A$15,MATCH(T221,Gehaltsklassen!C$11:C$15,1),1),IF(Q221="II",INDEX(Gehaltsklassen!A$11:A$15,MATCH(T221,Gehaltsklassen!D$11:D$15,1),1),IF(Q221="III",INDEX(Gehaltsklassen!A$11:A$15,MATCH(T221,Gehaltsklassen!E$11:E$15,1),1),"Falsche Bodenart")))))</f>
        <v>C</v>
      </c>
      <c r="V221" s="52" t="str">
        <f>IF(OR(C221=""),"",SUM(F221,J221,N221)*VLOOKUP(S221,Gehaltsklassen!$B$34:$D$38,2,FALSE))</f>
        <v/>
      </c>
      <c r="W221" s="52" t="str">
        <f>IF(OR(C221=""),"",SUM(F221,J221,N221)*VLOOKUP(S221,Gehaltsklassen!$B$34:$D$38,2,FALSE)*C221)</f>
        <v/>
      </c>
      <c r="X221" s="52" t="str">
        <f>IF(OR(C221=""),"",SUM(F221,J221,N221)*VLOOKUP(S221,Gehaltsklassen!$B$34:$D$38,3,FALSE))</f>
        <v/>
      </c>
      <c r="Y221" s="52" t="str">
        <f>IF(OR(C221=""),"",SUM(F221,J221,N221)*VLOOKUP(S221,Gehaltsklassen!$B$34:$D$38,3,FALSE)*C221)</f>
        <v/>
      </c>
      <c r="Z221" s="54" t="str">
        <f>IF(OR(D221=""),"",(SUM(G221,K221,O221)*VLOOKUP(U221,Gehaltsklassen!$B$34:$D$38,2,FALSE)))</f>
        <v/>
      </c>
      <c r="AA221" s="54" t="str">
        <f>IF(OR(D221=""),"",(SUM(G221,K221,O221)*VLOOKUP(U221,Gehaltsklassen!$B$34:$D$38,2,FALSE))*C221)</f>
        <v/>
      </c>
      <c r="AB221" s="53" t="str">
        <f>IF(OR(C221=""),"",(SUM(G221,K221,O221)*VLOOKUP(U221,Gehaltsklassen!$B$34:$D$38,3,FALSE)))</f>
        <v/>
      </c>
      <c r="AC221" s="53" t="str">
        <f>IF(OR(C221=""),"",(SUM(G221,K221,O221)*VLOOKUP(U221,Gehaltsklassen!$B$34:$D$38,3,FALSE))*C221)</f>
        <v/>
      </c>
    </row>
    <row r="222" spans="1:29" ht="31.9" customHeight="1" x14ac:dyDescent="0.2">
      <c r="A222" s="74" t="str">
        <f>IF(C222="","",MAX($A$11:A221)+1)</f>
        <v/>
      </c>
      <c r="B222" s="75" t="str">
        <f>IF('N-Bedarf SK'!B220="","",'N-Bedarf SK'!B220)</f>
        <v/>
      </c>
      <c r="C222" s="49" t="str">
        <f>IF('N-Bedarf SK'!C220="","",'N-Bedarf SK'!C220)</f>
        <v/>
      </c>
      <c r="D222" s="88" t="str">
        <f>IF('N-Bedarf SK'!D220="","",'N-Bedarf SK'!D220)</f>
        <v/>
      </c>
      <c r="E222" s="49" t="str">
        <f>IF('N-Bedarf SK'!G220="","",'N-Bedarf SK'!G220)</f>
        <v/>
      </c>
      <c r="F222" s="50" t="str">
        <f>IF(OR(D222="Spargel 2. Standjahr",D222="Spargel 1. Standjahr"),78,IF(OR(D222="",D222="keine",E222=""),"",IF(D222="Wie Nbedarf",VLOOKUP('N-Bedarf SK'!D220,PSollSK,3,FALSE)*E222, VLOOKUP(D222,PSollSK,3,FALSE)*E222)))</f>
        <v/>
      </c>
      <c r="G222" s="50" t="str">
        <f>IF(OR(D222="",D222="keine",E222=""),"",IF(D222="Wie Nbedarf",VLOOKUP('N-Bedarf SK'!D220,PSollSK,4,FALSE)*E222, VLOOKUP(D222,PSollSK,4,FALSE)*E222))</f>
        <v/>
      </c>
      <c r="H222" s="88"/>
      <c r="I222" s="49"/>
      <c r="J222" s="50" t="str">
        <f t="shared" si="12"/>
        <v/>
      </c>
      <c r="K222" s="50" t="str">
        <f t="shared" si="14"/>
        <v/>
      </c>
      <c r="L222" s="88"/>
      <c r="M222" s="49"/>
      <c r="N222" s="50" t="str">
        <f t="shared" si="13"/>
        <v/>
      </c>
      <c r="O222" s="50" t="str">
        <f t="shared" si="15"/>
        <v/>
      </c>
      <c r="P222" s="51"/>
      <c r="Q222" s="78" t="s">
        <v>261</v>
      </c>
      <c r="R222" s="49"/>
      <c r="S222" s="32" t="str">
        <f>IF(R222="","C",INDEX(Gehaltsklassen!A$11:A$15,MATCH(R222,Gehaltsklassen!D$11:D$15,1),1))</f>
        <v>C</v>
      </c>
      <c r="T222" s="49"/>
      <c r="U222" s="32" t="str">
        <f>IF(T222="","C",IF(T222="","C",IF(Q222="I",INDEX(Gehaltsklassen!A$11:A$15,MATCH(T222,Gehaltsklassen!C$11:C$15,1),1),IF(Q222="II",INDEX(Gehaltsklassen!A$11:A$15,MATCH(T222,Gehaltsklassen!D$11:D$15,1),1),IF(Q222="III",INDEX(Gehaltsklassen!A$11:A$15,MATCH(T222,Gehaltsklassen!E$11:E$15,1),1),"Falsche Bodenart")))))</f>
        <v>C</v>
      </c>
      <c r="V222" s="52" t="str">
        <f>IF(OR(C222=""),"",SUM(F222,J222,N222)*VLOOKUP(S222,Gehaltsklassen!$B$34:$D$38,2,FALSE))</f>
        <v/>
      </c>
      <c r="W222" s="52" t="str">
        <f>IF(OR(C222=""),"",SUM(F222,J222,N222)*VLOOKUP(S222,Gehaltsklassen!$B$34:$D$38,2,FALSE)*C222)</f>
        <v/>
      </c>
      <c r="X222" s="52" t="str">
        <f>IF(OR(C222=""),"",SUM(F222,J222,N222)*VLOOKUP(S222,Gehaltsklassen!$B$34:$D$38,3,FALSE))</f>
        <v/>
      </c>
      <c r="Y222" s="52" t="str">
        <f>IF(OR(C222=""),"",SUM(F222,J222,N222)*VLOOKUP(S222,Gehaltsklassen!$B$34:$D$38,3,FALSE)*C222)</f>
        <v/>
      </c>
      <c r="Z222" s="54" t="str">
        <f>IF(OR(D222=""),"",(SUM(G222,K222,O222)*VLOOKUP(U222,Gehaltsklassen!$B$34:$D$38,2,FALSE)))</f>
        <v/>
      </c>
      <c r="AA222" s="54" t="str">
        <f>IF(OR(D222=""),"",(SUM(G222,K222,O222)*VLOOKUP(U222,Gehaltsklassen!$B$34:$D$38,2,FALSE))*C222)</f>
        <v/>
      </c>
      <c r="AB222" s="53" t="str">
        <f>IF(OR(C222=""),"",(SUM(G222,K222,O222)*VLOOKUP(U222,Gehaltsklassen!$B$34:$D$38,3,FALSE)))</f>
        <v/>
      </c>
      <c r="AC222" s="53" t="str">
        <f>IF(OR(C222=""),"",(SUM(G222,K222,O222)*VLOOKUP(U222,Gehaltsklassen!$B$34:$D$38,3,FALSE))*C222)</f>
        <v/>
      </c>
    </row>
    <row r="223" spans="1:29" ht="31.9" customHeight="1" x14ac:dyDescent="0.2">
      <c r="A223" s="74" t="str">
        <f>IF(C223="","",MAX($A$11:A222)+1)</f>
        <v/>
      </c>
      <c r="B223" s="75" t="str">
        <f>IF('N-Bedarf SK'!B221="","",'N-Bedarf SK'!B221)</f>
        <v/>
      </c>
      <c r="C223" s="49" t="str">
        <f>IF('N-Bedarf SK'!C221="","",'N-Bedarf SK'!C221)</f>
        <v/>
      </c>
      <c r="D223" s="88" t="str">
        <f>IF('N-Bedarf SK'!D221="","",'N-Bedarf SK'!D221)</f>
        <v/>
      </c>
      <c r="E223" s="49" t="str">
        <f>IF('N-Bedarf SK'!G221="","",'N-Bedarf SK'!G221)</f>
        <v/>
      </c>
      <c r="F223" s="50" t="str">
        <f>IF(OR(D223="Spargel 2. Standjahr",D223="Spargel 1. Standjahr"),78,IF(OR(D223="",D223="keine",E223=""),"",IF(D223="Wie Nbedarf",VLOOKUP('N-Bedarf SK'!D221,PSollSK,3,FALSE)*E223, VLOOKUP(D223,PSollSK,3,FALSE)*E223)))</f>
        <v/>
      </c>
      <c r="G223" s="50" t="str">
        <f>IF(OR(D223="",D223="keine",E223=""),"",IF(D223="Wie Nbedarf",VLOOKUP('N-Bedarf SK'!D221,PSollSK,4,FALSE)*E223, VLOOKUP(D223,PSollSK,4,FALSE)*E223))</f>
        <v/>
      </c>
      <c r="H223" s="88"/>
      <c r="I223" s="49"/>
      <c r="J223" s="50" t="str">
        <f t="shared" si="12"/>
        <v/>
      </c>
      <c r="K223" s="50" t="str">
        <f t="shared" si="14"/>
        <v/>
      </c>
      <c r="L223" s="88"/>
      <c r="M223" s="49"/>
      <c r="N223" s="50" t="str">
        <f t="shared" si="13"/>
        <v/>
      </c>
      <c r="O223" s="50" t="str">
        <f t="shared" si="15"/>
        <v/>
      </c>
      <c r="P223" s="51"/>
      <c r="Q223" s="78" t="s">
        <v>261</v>
      </c>
      <c r="R223" s="49"/>
      <c r="S223" s="32" t="str">
        <f>IF(R223="","C",INDEX(Gehaltsklassen!A$11:A$15,MATCH(R223,Gehaltsklassen!D$11:D$15,1),1))</f>
        <v>C</v>
      </c>
      <c r="T223" s="49"/>
      <c r="U223" s="32" t="str">
        <f>IF(T223="","C",IF(T223="","C",IF(Q223="I",INDEX(Gehaltsklassen!A$11:A$15,MATCH(T223,Gehaltsklassen!C$11:C$15,1),1),IF(Q223="II",INDEX(Gehaltsklassen!A$11:A$15,MATCH(T223,Gehaltsklassen!D$11:D$15,1),1),IF(Q223="III",INDEX(Gehaltsklassen!A$11:A$15,MATCH(T223,Gehaltsklassen!E$11:E$15,1),1),"Falsche Bodenart")))))</f>
        <v>C</v>
      </c>
      <c r="V223" s="52" t="str">
        <f>IF(OR(C223=""),"",SUM(F223,J223,N223)*VLOOKUP(S223,Gehaltsklassen!$B$34:$D$38,2,FALSE))</f>
        <v/>
      </c>
      <c r="W223" s="52" t="str">
        <f>IF(OR(C223=""),"",SUM(F223,J223,N223)*VLOOKUP(S223,Gehaltsklassen!$B$34:$D$38,2,FALSE)*C223)</f>
        <v/>
      </c>
      <c r="X223" s="52" t="str">
        <f>IF(OR(C223=""),"",SUM(F223,J223,N223)*VLOOKUP(S223,Gehaltsklassen!$B$34:$D$38,3,FALSE))</f>
        <v/>
      </c>
      <c r="Y223" s="52" t="str">
        <f>IF(OR(C223=""),"",SUM(F223,J223,N223)*VLOOKUP(S223,Gehaltsklassen!$B$34:$D$38,3,FALSE)*C223)</f>
        <v/>
      </c>
      <c r="Z223" s="54" t="str">
        <f>IF(OR(D223=""),"",(SUM(G223,K223,O223)*VLOOKUP(U223,Gehaltsklassen!$B$34:$D$38,2,FALSE)))</f>
        <v/>
      </c>
      <c r="AA223" s="54" t="str">
        <f>IF(OR(D223=""),"",(SUM(G223,K223,O223)*VLOOKUP(U223,Gehaltsklassen!$B$34:$D$38,2,FALSE))*C223)</f>
        <v/>
      </c>
      <c r="AB223" s="53" t="str">
        <f>IF(OR(C223=""),"",(SUM(G223,K223,O223)*VLOOKUP(U223,Gehaltsklassen!$B$34:$D$38,3,FALSE)))</f>
        <v/>
      </c>
      <c r="AC223" s="53" t="str">
        <f>IF(OR(C223=""),"",(SUM(G223,K223,O223)*VLOOKUP(U223,Gehaltsklassen!$B$34:$D$38,3,FALSE))*C223)</f>
        <v/>
      </c>
    </row>
    <row r="224" spans="1:29" ht="31.9" customHeight="1" x14ac:dyDescent="0.2">
      <c r="A224" s="74" t="str">
        <f>IF(C224="","",MAX($A$11:A223)+1)</f>
        <v/>
      </c>
      <c r="B224" s="75" t="str">
        <f>IF('N-Bedarf SK'!B222="","",'N-Bedarf SK'!B222)</f>
        <v/>
      </c>
      <c r="C224" s="49" t="str">
        <f>IF('N-Bedarf SK'!C222="","",'N-Bedarf SK'!C222)</f>
        <v/>
      </c>
      <c r="D224" s="88" t="str">
        <f>IF('N-Bedarf SK'!D222="","",'N-Bedarf SK'!D222)</f>
        <v/>
      </c>
      <c r="E224" s="49" t="str">
        <f>IF('N-Bedarf SK'!G222="","",'N-Bedarf SK'!G222)</f>
        <v/>
      </c>
      <c r="F224" s="50" t="str">
        <f>IF(OR(D224="Spargel 2. Standjahr",D224="Spargel 1. Standjahr"),78,IF(OR(D224="",D224="keine",E224=""),"",IF(D224="Wie Nbedarf",VLOOKUP('N-Bedarf SK'!D222,PSollSK,3,FALSE)*E224, VLOOKUP(D224,PSollSK,3,FALSE)*E224)))</f>
        <v/>
      </c>
      <c r="G224" s="50" t="str">
        <f>IF(OR(D224="",D224="keine",E224=""),"",IF(D224="Wie Nbedarf",VLOOKUP('N-Bedarf SK'!D222,PSollSK,4,FALSE)*E224, VLOOKUP(D224,PSollSK,4,FALSE)*E224))</f>
        <v/>
      </c>
      <c r="H224" s="88"/>
      <c r="I224" s="49"/>
      <c r="J224" s="50" t="str">
        <f t="shared" si="12"/>
        <v/>
      </c>
      <c r="K224" s="50" t="str">
        <f t="shared" si="14"/>
        <v/>
      </c>
      <c r="L224" s="88"/>
      <c r="M224" s="49"/>
      <c r="N224" s="50" t="str">
        <f t="shared" si="13"/>
        <v/>
      </c>
      <c r="O224" s="50" t="str">
        <f t="shared" si="15"/>
        <v/>
      </c>
      <c r="P224" s="51"/>
      <c r="Q224" s="78" t="s">
        <v>261</v>
      </c>
      <c r="R224" s="49"/>
      <c r="S224" s="32" t="str">
        <f>IF(R224="","C",INDEX(Gehaltsklassen!A$11:A$15,MATCH(R224,Gehaltsklassen!D$11:D$15,1),1))</f>
        <v>C</v>
      </c>
      <c r="T224" s="49"/>
      <c r="U224" s="32" t="str">
        <f>IF(T224="","C",IF(T224="","C",IF(Q224="I",INDEX(Gehaltsklassen!A$11:A$15,MATCH(T224,Gehaltsklassen!C$11:C$15,1),1),IF(Q224="II",INDEX(Gehaltsklassen!A$11:A$15,MATCH(T224,Gehaltsklassen!D$11:D$15,1),1),IF(Q224="III",INDEX(Gehaltsklassen!A$11:A$15,MATCH(T224,Gehaltsklassen!E$11:E$15,1),1),"Falsche Bodenart")))))</f>
        <v>C</v>
      </c>
      <c r="V224" s="52" t="str">
        <f>IF(OR(C224=""),"",SUM(F224,J224,N224)*VLOOKUP(S224,Gehaltsklassen!$B$34:$D$38,2,FALSE))</f>
        <v/>
      </c>
      <c r="W224" s="52" t="str">
        <f>IF(OR(C224=""),"",SUM(F224,J224,N224)*VLOOKUP(S224,Gehaltsklassen!$B$34:$D$38,2,FALSE)*C224)</f>
        <v/>
      </c>
      <c r="X224" s="52" t="str">
        <f>IF(OR(C224=""),"",SUM(F224,J224,N224)*VLOOKUP(S224,Gehaltsklassen!$B$34:$D$38,3,FALSE))</f>
        <v/>
      </c>
      <c r="Y224" s="52" t="str">
        <f>IF(OR(C224=""),"",SUM(F224,J224,N224)*VLOOKUP(S224,Gehaltsklassen!$B$34:$D$38,3,FALSE)*C224)</f>
        <v/>
      </c>
      <c r="Z224" s="54" t="str">
        <f>IF(OR(D224=""),"",(SUM(G224,K224,O224)*VLOOKUP(U224,Gehaltsklassen!$B$34:$D$38,2,FALSE)))</f>
        <v/>
      </c>
      <c r="AA224" s="54" t="str">
        <f>IF(OR(D224=""),"",(SUM(G224,K224,O224)*VLOOKUP(U224,Gehaltsklassen!$B$34:$D$38,2,FALSE))*C224)</f>
        <v/>
      </c>
      <c r="AB224" s="53" t="str">
        <f>IF(OR(C224=""),"",(SUM(G224,K224,O224)*VLOOKUP(U224,Gehaltsklassen!$B$34:$D$38,3,FALSE)))</f>
        <v/>
      </c>
      <c r="AC224" s="53" t="str">
        <f>IF(OR(C224=""),"",(SUM(G224,K224,O224)*VLOOKUP(U224,Gehaltsklassen!$B$34:$D$38,3,FALSE))*C224)</f>
        <v/>
      </c>
    </row>
    <row r="225" spans="1:29" ht="31.9" customHeight="1" x14ac:dyDescent="0.2">
      <c r="A225" s="74" t="str">
        <f>IF(C225="","",MAX($A$11:A224)+1)</f>
        <v/>
      </c>
      <c r="B225" s="75" t="str">
        <f>IF('N-Bedarf SK'!B223="","",'N-Bedarf SK'!B223)</f>
        <v/>
      </c>
      <c r="C225" s="49" t="str">
        <f>IF('N-Bedarf SK'!C223="","",'N-Bedarf SK'!C223)</f>
        <v/>
      </c>
      <c r="D225" s="88" t="str">
        <f>IF('N-Bedarf SK'!D223="","",'N-Bedarf SK'!D223)</f>
        <v/>
      </c>
      <c r="E225" s="49" t="str">
        <f>IF('N-Bedarf SK'!G223="","",'N-Bedarf SK'!G223)</f>
        <v/>
      </c>
      <c r="F225" s="50" t="str">
        <f>IF(OR(D225="Spargel 2. Standjahr",D225="Spargel 1. Standjahr"),78,IF(OR(D225="",D225="keine",E225=""),"",IF(D225="Wie Nbedarf",VLOOKUP('N-Bedarf SK'!D223,PSollSK,3,FALSE)*E225, VLOOKUP(D225,PSollSK,3,FALSE)*E225)))</f>
        <v/>
      </c>
      <c r="G225" s="50" t="str">
        <f>IF(OR(D225="",D225="keine",E225=""),"",IF(D225="Wie Nbedarf",VLOOKUP('N-Bedarf SK'!D223,PSollSK,4,FALSE)*E225, VLOOKUP(D225,PSollSK,4,FALSE)*E225))</f>
        <v/>
      </c>
      <c r="H225" s="88"/>
      <c r="I225" s="49"/>
      <c r="J225" s="50" t="str">
        <f t="shared" si="12"/>
        <v/>
      </c>
      <c r="K225" s="50" t="str">
        <f t="shared" si="14"/>
        <v/>
      </c>
      <c r="L225" s="88"/>
      <c r="M225" s="49"/>
      <c r="N225" s="50" t="str">
        <f t="shared" si="13"/>
        <v/>
      </c>
      <c r="O225" s="50" t="str">
        <f t="shared" si="15"/>
        <v/>
      </c>
      <c r="P225" s="51"/>
      <c r="Q225" s="78" t="s">
        <v>261</v>
      </c>
      <c r="R225" s="49"/>
      <c r="S225" s="32" t="str">
        <f>IF(R225="","C",INDEX(Gehaltsklassen!A$11:A$15,MATCH(R225,Gehaltsklassen!D$11:D$15,1),1))</f>
        <v>C</v>
      </c>
      <c r="T225" s="49"/>
      <c r="U225" s="32" t="str">
        <f>IF(T225="","C",IF(T225="","C",IF(Q225="I",INDEX(Gehaltsklassen!A$11:A$15,MATCH(T225,Gehaltsklassen!C$11:C$15,1),1),IF(Q225="II",INDEX(Gehaltsklassen!A$11:A$15,MATCH(T225,Gehaltsklassen!D$11:D$15,1),1),IF(Q225="III",INDEX(Gehaltsklassen!A$11:A$15,MATCH(T225,Gehaltsklassen!E$11:E$15,1),1),"Falsche Bodenart")))))</f>
        <v>C</v>
      </c>
      <c r="V225" s="52" t="str">
        <f>IF(OR(C225=""),"",SUM(F225,J225,N225)*VLOOKUP(S225,Gehaltsklassen!$B$34:$D$38,2,FALSE))</f>
        <v/>
      </c>
      <c r="W225" s="52" t="str">
        <f>IF(OR(C225=""),"",SUM(F225,J225,N225)*VLOOKUP(S225,Gehaltsklassen!$B$34:$D$38,2,FALSE)*C225)</f>
        <v/>
      </c>
      <c r="X225" s="52" t="str">
        <f>IF(OR(C225=""),"",SUM(F225,J225,N225)*VLOOKUP(S225,Gehaltsklassen!$B$34:$D$38,3,FALSE))</f>
        <v/>
      </c>
      <c r="Y225" s="52" t="str">
        <f>IF(OR(C225=""),"",SUM(F225,J225,N225)*VLOOKUP(S225,Gehaltsklassen!$B$34:$D$38,3,FALSE)*C225)</f>
        <v/>
      </c>
      <c r="Z225" s="54" t="str">
        <f>IF(OR(D225=""),"",(SUM(G225,K225,O225)*VLOOKUP(U225,Gehaltsklassen!$B$34:$D$38,2,FALSE)))</f>
        <v/>
      </c>
      <c r="AA225" s="54" t="str">
        <f>IF(OR(D225=""),"",(SUM(G225,K225,O225)*VLOOKUP(U225,Gehaltsklassen!$B$34:$D$38,2,FALSE))*C225)</f>
        <v/>
      </c>
      <c r="AB225" s="53" t="str">
        <f>IF(OR(C225=""),"",(SUM(G225,K225,O225)*VLOOKUP(U225,Gehaltsklassen!$B$34:$D$38,3,FALSE)))</f>
        <v/>
      </c>
      <c r="AC225" s="53" t="str">
        <f>IF(OR(C225=""),"",(SUM(G225,K225,O225)*VLOOKUP(U225,Gehaltsklassen!$B$34:$D$38,3,FALSE))*C225)</f>
        <v/>
      </c>
    </row>
    <row r="226" spans="1:29" ht="31.9" customHeight="1" x14ac:dyDescent="0.2">
      <c r="A226" s="74" t="str">
        <f>IF(C226="","",MAX($A$11:A225)+1)</f>
        <v/>
      </c>
      <c r="B226" s="75" t="str">
        <f>IF('N-Bedarf SK'!B224="","",'N-Bedarf SK'!B224)</f>
        <v/>
      </c>
      <c r="C226" s="49" t="str">
        <f>IF('N-Bedarf SK'!C224="","",'N-Bedarf SK'!C224)</f>
        <v/>
      </c>
      <c r="D226" s="88" t="str">
        <f>IF('N-Bedarf SK'!D224="","",'N-Bedarf SK'!D224)</f>
        <v/>
      </c>
      <c r="E226" s="49" t="str">
        <f>IF('N-Bedarf SK'!G224="","",'N-Bedarf SK'!G224)</f>
        <v/>
      </c>
      <c r="F226" s="50" t="str">
        <f>IF(OR(D226="Spargel 2. Standjahr",D226="Spargel 1. Standjahr"),78,IF(OR(D226="",D226="keine",E226=""),"",IF(D226="Wie Nbedarf",VLOOKUP('N-Bedarf SK'!D224,PSollSK,3,FALSE)*E226, VLOOKUP(D226,PSollSK,3,FALSE)*E226)))</f>
        <v/>
      </c>
      <c r="G226" s="50" t="str">
        <f>IF(OR(D226="",D226="keine",E226=""),"",IF(D226="Wie Nbedarf",VLOOKUP('N-Bedarf SK'!D224,PSollSK,4,FALSE)*E226, VLOOKUP(D226,PSollSK,4,FALSE)*E226))</f>
        <v/>
      </c>
      <c r="H226" s="88"/>
      <c r="I226" s="49"/>
      <c r="J226" s="50" t="str">
        <f t="shared" si="12"/>
        <v/>
      </c>
      <c r="K226" s="50" t="str">
        <f t="shared" si="14"/>
        <v/>
      </c>
      <c r="L226" s="88"/>
      <c r="M226" s="49"/>
      <c r="N226" s="50" t="str">
        <f t="shared" si="13"/>
        <v/>
      </c>
      <c r="O226" s="50" t="str">
        <f t="shared" si="15"/>
        <v/>
      </c>
      <c r="P226" s="51"/>
      <c r="Q226" s="78" t="s">
        <v>261</v>
      </c>
      <c r="R226" s="49"/>
      <c r="S226" s="32" t="str">
        <f>IF(R226="","C",INDEX(Gehaltsklassen!A$11:A$15,MATCH(R226,Gehaltsklassen!D$11:D$15,1),1))</f>
        <v>C</v>
      </c>
      <c r="T226" s="49"/>
      <c r="U226" s="32" t="str">
        <f>IF(T226="","C",IF(T226="","C",IF(Q226="I",INDEX(Gehaltsklassen!A$11:A$15,MATCH(T226,Gehaltsklassen!C$11:C$15,1),1),IF(Q226="II",INDEX(Gehaltsklassen!A$11:A$15,MATCH(T226,Gehaltsklassen!D$11:D$15,1),1),IF(Q226="III",INDEX(Gehaltsklassen!A$11:A$15,MATCH(T226,Gehaltsklassen!E$11:E$15,1),1),"Falsche Bodenart")))))</f>
        <v>C</v>
      </c>
      <c r="V226" s="52" t="str">
        <f>IF(OR(C226=""),"",SUM(F226,J226,N226)*VLOOKUP(S226,Gehaltsklassen!$B$34:$D$38,2,FALSE))</f>
        <v/>
      </c>
      <c r="W226" s="52" t="str">
        <f>IF(OR(C226=""),"",SUM(F226,J226,N226)*VLOOKUP(S226,Gehaltsklassen!$B$34:$D$38,2,FALSE)*C226)</f>
        <v/>
      </c>
      <c r="X226" s="52" t="str">
        <f>IF(OR(C226=""),"",SUM(F226,J226,N226)*VLOOKUP(S226,Gehaltsklassen!$B$34:$D$38,3,FALSE))</f>
        <v/>
      </c>
      <c r="Y226" s="52" t="str">
        <f>IF(OR(C226=""),"",SUM(F226,J226,N226)*VLOOKUP(S226,Gehaltsklassen!$B$34:$D$38,3,FALSE)*C226)</f>
        <v/>
      </c>
      <c r="Z226" s="54" t="str">
        <f>IF(OR(D226=""),"",(SUM(G226,K226,O226)*VLOOKUP(U226,Gehaltsklassen!$B$34:$D$38,2,FALSE)))</f>
        <v/>
      </c>
      <c r="AA226" s="54" t="str">
        <f>IF(OR(D226=""),"",(SUM(G226,K226,O226)*VLOOKUP(U226,Gehaltsklassen!$B$34:$D$38,2,FALSE))*C226)</f>
        <v/>
      </c>
      <c r="AB226" s="53" t="str">
        <f>IF(OR(C226=""),"",(SUM(G226,K226,O226)*VLOOKUP(U226,Gehaltsklassen!$B$34:$D$38,3,FALSE)))</f>
        <v/>
      </c>
      <c r="AC226" s="53" t="str">
        <f>IF(OR(C226=""),"",(SUM(G226,K226,O226)*VLOOKUP(U226,Gehaltsklassen!$B$34:$D$38,3,FALSE))*C226)</f>
        <v/>
      </c>
    </row>
    <row r="227" spans="1:29" ht="31.9" customHeight="1" x14ac:dyDescent="0.2">
      <c r="A227" s="74" t="str">
        <f>IF(C227="","",MAX($A$11:A226)+1)</f>
        <v/>
      </c>
      <c r="B227" s="75" t="str">
        <f>IF('N-Bedarf SK'!B225="","",'N-Bedarf SK'!B225)</f>
        <v/>
      </c>
      <c r="C227" s="49" t="str">
        <f>IF('N-Bedarf SK'!C225="","",'N-Bedarf SK'!C225)</f>
        <v/>
      </c>
      <c r="D227" s="88" t="str">
        <f>IF('N-Bedarf SK'!D225="","",'N-Bedarf SK'!D225)</f>
        <v/>
      </c>
      <c r="E227" s="49" t="str">
        <f>IF('N-Bedarf SK'!G225="","",'N-Bedarf SK'!G225)</f>
        <v/>
      </c>
      <c r="F227" s="50" t="str">
        <f>IF(OR(D227="Spargel 2. Standjahr",D227="Spargel 1. Standjahr"),78,IF(OR(D227="",D227="keine",E227=""),"",IF(D227="Wie Nbedarf",VLOOKUP('N-Bedarf SK'!D225,PSollSK,3,FALSE)*E227, VLOOKUP(D227,PSollSK,3,FALSE)*E227)))</f>
        <v/>
      </c>
      <c r="G227" s="50" t="str">
        <f>IF(OR(D227="",D227="keine",E227=""),"",IF(D227="Wie Nbedarf",VLOOKUP('N-Bedarf SK'!D225,PSollSK,4,FALSE)*E227, VLOOKUP(D227,PSollSK,4,FALSE)*E227))</f>
        <v/>
      </c>
      <c r="H227" s="88"/>
      <c r="I227" s="49"/>
      <c r="J227" s="50" t="str">
        <f t="shared" si="12"/>
        <v/>
      </c>
      <c r="K227" s="50" t="str">
        <f t="shared" si="14"/>
        <v/>
      </c>
      <c r="L227" s="88"/>
      <c r="M227" s="49"/>
      <c r="N227" s="50" t="str">
        <f t="shared" si="13"/>
        <v/>
      </c>
      <c r="O227" s="50" t="str">
        <f t="shared" si="15"/>
        <v/>
      </c>
      <c r="P227" s="51"/>
      <c r="Q227" s="78" t="s">
        <v>261</v>
      </c>
      <c r="R227" s="49"/>
      <c r="S227" s="32" t="str">
        <f>IF(R227="","C",INDEX(Gehaltsklassen!A$11:A$15,MATCH(R227,Gehaltsklassen!D$11:D$15,1),1))</f>
        <v>C</v>
      </c>
      <c r="T227" s="49"/>
      <c r="U227" s="32" t="str">
        <f>IF(T227="","C",IF(T227="","C",IF(Q227="I",INDEX(Gehaltsklassen!A$11:A$15,MATCH(T227,Gehaltsklassen!C$11:C$15,1),1),IF(Q227="II",INDEX(Gehaltsklassen!A$11:A$15,MATCH(T227,Gehaltsklassen!D$11:D$15,1),1),IF(Q227="III",INDEX(Gehaltsklassen!A$11:A$15,MATCH(T227,Gehaltsklassen!E$11:E$15,1),1),"Falsche Bodenart")))))</f>
        <v>C</v>
      </c>
      <c r="V227" s="52" t="str">
        <f>IF(OR(C227=""),"",SUM(F227,J227,N227)*VLOOKUP(S227,Gehaltsklassen!$B$34:$D$38,2,FALSE))</f>
        <v/>
      </c>
      <c r="W227" s="52" t="str">
        <f>IF(OR(C227=""),"",SUM(F227,J227,N227)*VLOOKUP(S227,Gehaltsklassen!$B$34:$D$38,2,FALSE)*C227)</f>
        <v/>
      </c>
      <c r="X227" s="52" t="str">
        <f>IF(OR(C227=""),"",SUM(F227,J227,N227)*VLOOKUP(S227,Gehaltsklassen!$B$34:$D$38,3,FALSE))</f>
        <v/>
      </c>
      <c r="Y227" s="52" t="str">
        <f>IF(OR(C227=""),"",SUM(F227,J227,N227)*VLOOKUP(S227,Gehaltsklassen!$B$34:$D$38,3,FALSE)*C227)</f>
        <v/>
      </c>
      <c r="Z227" s="54" t="str">
        <f>IF(OR(D227=""),"",(SUM(G227,K227,O227)*VLOOKUP(U227,Gehaltsklassen!$B$34:$D$38,2,FALSE)))</f>
        <v/>
      </c>
      <c r="AA227" s="54" t="str">
        <f>IF(OR(D227=""),"",(SUM(G227,K227,O227)*VLOOKUP(U227,Gehaltsklassen!$B$34:$D$38,2,FALSE))*C227)</f>
        <v/>
      </c>
      <c r="AB227" s="53" t="str">
        <f>IF(OR(C227=""),"",(SUM(G227,K227,O227)*VLOOKUP(U227,Gehaltsklassen!$B$34:$D$38,3,FALSE)))</f>
        <v/>
      </c>
      <c r="AC227" s="53" t="str">
        <f>IF(OR(C227=""),"",(SUM(G227,K227,O227)*VLOOKUP(U227,Gehaltsklassen!$B$34:$D$38,3,FALSE))*C227)</f>
        <v/>
      </c>
    </row>
    <row r="228" spans="1:29" ht="31.9" customHeight="1" x14ac:dyDescent="0.2">
      <c r="A228" s="74" t="str">
        <f>IF(C228="","",MAX($A$11:A227)+1)</f>
        <v/>
      </c>
      <c r="B228" s="75" t="str">
        <f>IF('N-Bedarf SK'!B226="","",'N-Bedarf SK'!B226)</f>
        <v/>
      </c>
      <c r="C228" s="49" t="str">
        <f>IF('N-Bedarf SK'!C226="","",'N-Bedarf SK'!C226)</f>
        <v/>
      </c>
      <c r="D228" s="88" t="str">
        <f>IF('N-Bedarf SK'!D226="","",'N-Bedarf SK'!D226)</f>
        <v/>
      </c>
      <c r="E228" s="49" t="str">
        <f>IF('N-Bedarf SK'!G226="","",'N-Bedarf SK'!G226)</f>
        <v/>
      </c>
      <c r="F228" s="50" t="str">
        <f>IF(OR(D228="Spargel 2. Standjahr",D228="Spargel 1. Standjahr"),78,IF(OR(D228="",D228="keine",E228=""),"",IF(D228="Wie Nbedarf",VLOOKUP('N-Bedarf SK'!D226,PSollSK,3,FALSE)*E228, VLOOKUP(D228,PSollSK,3,FALSE)*E228)))</f>
        <v/>
      </c>
      <c r="G228" s="50" t="str">
        <f>IF(OR(D228="",D228="keine",E228=""),"",IF(D228="Wie Nbedarf",VLOOKUP('N-Bedarf SK'!D226,PSollSK,4,FALSE)*E228, VLOOKUP(D228,PSollSK,4,FALSE)*E228))</f>
        <v/>
      </c>
      <c r="H228" s="88"/>
      <c r="I228" s="49"/>
      <c r="J228" s="50" t="str">
        <f t="shared" si="12"/>
        <v/>
      </c>
      <c r="K228" s="50" t="str">
        <f t="shared" si="14"/>
        <v/>
      </c>
      <c r="L228" s="88"/>
      <c r="M228" s="49"/>
      <c r="N228" s="50" t="str">
        <f t="shared" si="13"/>
        <v/>
      </c>
      <c r="O228" s="50" t="str">
        <f t="shared" si="15"/>
        <v/>
      </c>
      <c r="P228" s="51"/>
      <c r="Q228" s="78" t="s">
        <v>261</v>
      </c>
      <c r="R228" s="49"/>
      <c r="S228" s="32" t="str">
        <f>IF(R228="","C",INDEX(Gehaltsklassen!A$11:A$15,MATCH(R228,Gehaltsklassen!D$11:D$15,1),1))</f>
        <v>C</v>
      </c>
      <c r="T228" s="49"/>
      <c r="U228" s="32" t="str">
        <f>IF(T228="","C",IF(T228="","C",IF(Q228="I",INDEX(Gehaltsklassen!A$11:A$15,MATCH(T228,Gehaltsklassen!C$11:C$15,1),1),IF(Q228="II",INDEX(Gehaltsklassen!A$11:A$15,MATCH(T228,Gehaltsklassen!D$11:D$15,1),1),IF(Q228="III",INDEX(Gehaltsklassen!A$11:A$15,MATCH(T228,Gehaltsklassen!E$11:E$15,1),1),"Falsche Bodenart")))))</f>
        <v>C</v>
      </c>
      <c r="V228" s="52" t="str">
        <f>IF(OR(C228=""),"",SUM(F228,J228,N228)*VLOOKUP(S228,Gehaltsklassen!$B$34:$D$38,2,FALSE))</f>
        <v/>
      </c>
      <c r="W228" s="52" t="str">
        <f>IF(OR(C228=""),"",SUM(F228,J228,N228)*VLOOKUP(S228,Gehaltsklassen!$B$34:$D$38,2,FALSE)*C228)</f>
        <v/>
      </c>
      <c r="X228" s="52" t="str">
        <f>IF(OR(C228=""),"",SUM(F228,J228,N228)*VLOOKUP(S228,Gehaltsklassen!$B$34:$D$38,3,FALSE))</f>
        <v/>
      </c>
      <c r="Y228" s="52" t="str">
        <f>IF(OR(C228=""),"",SUM(F228,J228,N228)*VLOOKUP(S228,Gehaltsklassen!$B$34:$D$38,3,FALSE)*C228)</f>
        <v/>
      </c>
      <c r="Z228" s="54" t="str">
        <f>IF(OR(D228=""),"",(SUM(G228,K228,O228)*VLOOKUP(U228,Gehaltsklassen!$B$34:$D$38,2,FALSE)))</f>
        <v/>
      </c>
      <c r="AA228" s="54" t="str">
        <f>IF(OR(D228=""),"",(SUM(G228,K228,O228)*VLOOKUP(U228,Gehaltsklassen!$B$34:$D$38,2,FALSE))*C228)</f>
        <v/>
      </c>
      <c r="AB228" s="53" t="str">
        <f>IF(OR(C228=""),"",(SUM(G228,K228,O228)*VLOOKUP(U228,Gehaltsklassen!$B$34:$D$38,3,FALSE)))</f>
        <v/>
      </c>
      <c r="AC228" s="53" t="str">
        <f>IF(OR(C228=""),"",(SUM(G228,K228,O228)*VLOOKUP(U228,Gehaltsklassen!$B$34:$D$38,3,FALSE))*C228)</f>
        <v/>
      </c>
    </row>
    <row r="229" spans="1:29" ht="31.9" customHeight="1" x14ac:dyDescent="0.2">
      <c r="A229" s="74" t="str">
        <f>IF(C229="","",MAX($A$11:A228)+1)</f>
        <v/>
      </c>
      <c r="B229" s="75" t="str">
        <f>IF('N-Bedarf SK'!B227="","",'N-Bedarf SK'!B227)</f>
        <v/>
      </c>
      <c r="C229" s="49" t="str">
        <f>IF('N-Bedarf SK'!C227="","",'N-Bedarf SK'!C227)</f>
        <v/>
      </c>
      <c r="D229" s="88" t="str">
        <f>IF('N-Bedarf SK'!D227="","",'N-Bedarf SK'!D227)</f>
        <v/>
      </c>
      <c r="E229" s="49" t="str">
        <f>IF('N-Bedarf SK'!G227="","",'N-Bedarf SK'!G227)</f>
        <v/>
      </c>
      <c r="F229" s="50" t="str">
        <f>IF(OR(D229="Spargel 2. Standjahr",D229="Spargel 1. Standjahr"),78,IF(OR(D229="",D229="keine",E229=""),"",IF(D229="Wie Nbedarf",VLOOKUP('N-Bedarf SK'!D227,PSollSK,3,FALSE)*E229, VLOOKUP(D229,PSollSK,3,FALSE)*E229)))</f>
        <v/>
      </c>
      <c r="G229" s="50" t="str">
        <f>IF(OR(D229="",D229="keine",E229=""),"",IF(D229="Wie Nbedarf",VLOOKUP('N-Bedarf SK'!D227,PSollSK,4,FALSE)*E229, VLOOKUP(D229,PSollSK,4,FALSE)*E229))</f>
        <v/>
      </c>
      <c r="H229" s="88"/>
      <c r="I229" s="49"/>
      <c r="J229" s="50" t="str">
        <f t="shared" si="12"/>
        <v/>
      </c>
      <c r="K229" s="50" t="str">
        <f t="shared" si="14"/>
        <v/>
      </c>
      <c r="L229" s="88"/>
      <c r="M229" s="49"/>
      <c r="N229" s="50" t="str">
        <f t="shared" si="13"/>
        <v/>
      </c>
      <c r="O229" s="50" t="str">
        <f t="shared" si="15"/>
        <v/>
      </c>
      <c r="P229" s="51"/>
      <c r="Q229" s="78" t="s">
        <v>261</v>
      </c>
      <c r="R229" s="49"/>
      <c r="S229" s="32" t="str">
        <f>IF(R229="","C",INDEX(Gehaltsklassen!A$11:A$15,MATCH(R229,Gehaltsklassen!D$11:D$15,1),1))</f>
        <v>C</v>
      </c>
      <c r="T229" s="49"/>
      <c r="U229" s="32" t="str">
        <f>IF(T229="","C",IF(T229="","C",IF(Q229="I",INDEX(Gehaltsklassen!A$11:A$15,MATCH(T229,Gehaltsklassen!C$11:C$15,1),1),IF(Q229="II",INDEX(Gehaltsklassen!A$11:A$15,MATCH(T229,Gehaltsklassen!D$11:D$15,1),1),IF(Q229="III",INDEX(Gehaltsklassen!A$11:A$15,MATCH(T229,Gehaltsklassen!E$11:E$15,1),1),"Falsche Bodenart")))))</f>
        <v>C</v>
      </c>
      <c r="V229" s="52" t="str">
        <f>IF(OR(C229=""),"",SUM(F229,J229,N229)*VLOOKUP(S229,Gehaltsklassen!$B$34:$D$38,2,FALSE))</f>
        <v/>
      </c>
      <c r="W229" s="52" t="str">
        <f>IF(OR(C229=""),"",SUM(F229,J229,N229)*VLOOKUP(S229,Gehaltsklassen!$B$34:$D$38,2,FALSE)*C229)</f>
        <v/>
      </c>
      <c r="X229" s="52" t="str">
        <f>IF(OR(C229=""),"",SUM(F229,J229,N229)*VLOOKUP(S229,Gehaltsklassen!$B$34:$D$38,3,FALSE))</f>
        <v/>
      </c>
      <c r="Y229" s="52" t="str">
        <f>IF(OR(C229=""),"",SUM(F229,J229,N229)*VLOOKUP(S229,Gehaltsklassen!$B$34:$D$38,3,FALSE)*C229)</f>
        <v/>
      </c>
      <c r="Z229" s="54" t="str">
        <f>IF(OR(D229=""),"",(SUM(G229,K229,O229)*VLOOKUP(U229,Gehaltsklassen!$B$34:$D$38,2,FALSE)))</f>
        <v/>
      </c>
      <c r="AA229" s="54" t="str">
        <f>IF(OR(D229=""),"",(SUM(G229,K229,O229)*VLOOKUP(U229,Gehaltsklassen!$B$34:$D$38,2,FALSE))*C229)</f>
        <v/>
      </c>
      <c r="AB229" s="53" t="str">
        <f>IF(OR(C229=""),"",(SUM(G229,K229,O229)*VLOOKUP(U229,Gehaltsklassen!$B$34:$D$38,3,FALSE)))</f>
        <v/>
      </c>
      <c r="AC229" s="53" t="str">
        <f>IF(OR(C229=""),"",(SUM(G229,K229,O229)*VLOOKUP(U229,Gehaltsklassen!$B$34:$D$38,3,FALSE))*C229)</f>
        <v/>
      </c>
    </row>
    <row r="230" spans="1:29" ht="31.9" customHeight="1" x14ac:dyDescent="0.2">
      <c r="A230" s="74" t="str">
        <f>IF(C230="","",MAX($A$11:A229)+1)</f>
        <v/>
      </c>
      <c r="B230" s="75" t="str">
        <f>IF('N-Bedarf SK'!B228="","",'N-Bedarf SK'!B228)</f>
        <v/>
      </c>
      <c r="C230" s="49" t="str">
        <f>IF('N-Bedarf SK'!C228="","",'N-Bedarf SK'!C228)</f>
        <v/>
      </c>
      <c r="D230" s="88" t="str">
        <f>IF('N-Bedarf SK'!D228="","",'N-Bedarf SK'!D228)</f>
        <v/>
      </c>
      <c r="E230" s="49" t="str">
        <f>IF('N-Bedarf SK'!G228="","",'N-Bedarf SK'!G228)</f>
        <v/>
      </c>
      <c r="F230" s="50" t="str">
        <f>IF(OR(D230="Spargel 2. Standjahr",D230="Spargel 1. Standjahr"),78,IF(OR(D230="",D230="keine",E230=""),"",IF(D230="Wie Nbedarf",VLOOKUP('N-Bedarf SK'!D228,PSollSK,3,FALSE)*E230, VLOOKUP(D230,PSollSK,3,FALSE)*E230)))</f>
        <v/>
      </c>
      <c r="G230" s="50" t="str">
        <f>IF(OR(D230="",D230="keine",E230=""),"",IF(D230="Wie Nbedarf",VLOOKUP('N-Bedarf SK'!D228,PSollSK,4,FALSE)*E230, VLOOKUP(D230,PSollSK,4,FALSE)*E230))</f>
        <v/>
      </c>
      <c r="H230" s="88"/>
      <c r="I230" s="49"/>
      <c r="J230" s="50" t="str">
        <f t="shared" si="12"/>
        <v/>
      </c>
      <c r="K230" s="50" t="str">
        <f t="shared" si="14"/>
        <v/>
      </c>
      <c r="L230" s="88"/>
      <c r="M230" s="49"/>
      <c r="N230" s="50" t="str">
        <f t="shared" si="13"/>
        <v/>
      </c>
      <c r="O230" s="50" t="str">
        <f t="shared" si="15"/>
        <v/>
      </c>
      <c r="P230" s="51"/>
      <c r="Q230" s="78" t="s">
        <v>261</v>
      </c>
      <c r="R230" s="49"/>
      <c r="S230" s="32" t="str">
        <f>IF(R230="","C",INDEX(Gehaltsklassen!A$11:A$15,MATCH(R230,Gehaltsklassen!D$11:D$15,1),1))</f>
        <v>C</v>
      </c>
      <c r="T230" s="49"/>
      <c r="U230" s="32" t="str">
        <f>IF(T230="","C",IF(T230="","C",IF(Q230="I",INDEX(Gehaltsklassen!A$11:A$15,MATCH(T230,Gehaltsklassen!C$11:C$15,1),1),IF(Q230="II",INDEX(Gehaltsklassen!A$11:A$15,MATCH(T230,Gehaltsklassen!D$11:D$15,1),1),IF(Q230="III",INDEX(Gehaltsklassen!A$11:A$15,MATCH(T230,Gehaltsklassen!E$11:E$15,1),1),"Falsche Bodenart")))))</f>
        <v>C</v>
      </c>
      <c r="V230" s="52" t="str">
        <f>IF(OR(C230=""),"",SUM(F230,J230,N230)*VLOOKUP(S230,Gehaltsklassen!$B$34:$D$38,2,FALSE))</f>
        <v/>
      </c>
      <c r="W230" s="52" t="str">
        <f>IF(OR(C230=""),"",SUM(F230,J230,N230)*VLOOKUP(S230,Gehaltsklassen!$B$34:$D$38,2,FALSE)*C230)</f>
        <v/>
      </c>
      <c r="X230" s="52" t="str">
        <f>IF(OR(C230=""),"",SUM(F230,J230,N230)*VLOOKUP(S230,Gehaltsklassen!$B$34:$D$38,3,FALSE))</f>
        <v/>
      </c>
      <c r="Y230" s="52" t="str">
        <f>IF(OR(C230=""),"",SUM(F230,J230,N230)*VLOOKUP(S230,Gehaltsklassen!$B$34:$D$38,3,FALSE)*C230)</f>
        <v/>
      </c>
      <c r="Z230" s="54" t="str">
        <f>IF(OR(D230=""),"",(SUM(G230,K230,O230)*VLOOKUP(U230,Gehaltsklassen!$B$34:$D$38,2,FALSE)))</f>
        <v/>
      </c>
      <c r="AA230" s="54" t="str">
        <f>IF(OR(D230=""),"",(SUM(G230,K230,O230)*VLOOKUP(U230,Gehaltsklassen!$B$34:$D$38,2,FALSE))*C230)</f>
        <v/>
      </c>
      <c r="AB230" s="53" t="str">
        <f>IF(OR(C230=""),"",(SUM(G230,K230,O230)*VLOOKUP(U230,Gehaltsklassen!$B$34:$D$38,3,FALSE)))</f>
        <v/>
      </c>
      <c r="AC230" s="53" t="str">
        <f>IF(OR(C230=""),"",(SUM(G230,K230,O230)*VLOOKUP(U230,Gehaltsklassen!$B$34:$D$38,3,FALSE))*C230)</f>
        <v/>
      </c>
    </row>
    <row r="231" spans="1:29" ht="31.9" customHeight="1" x14ac:dyDescent="0.2">
      <c r="A231" s="74" t="str">
        <f>IF(C231="","",MAX($A$11:A230)+1)</f>
        <v/>
      </c>
      <c r="B231" s="75" t="str">
        <f>IF('N-Bedarf SK'!B229="","",'N-Bedarf SK'!B229)</f>
        <v/>
      </c>
      <c r="C231" s="49" t="str">
        <f>IF('N-Bedarf SK'!C229="","",'N-Bedarf SK'!C229)</f>
        <v/>
      </c>
      <c r="D231" s="88" t="str">
        <f>IF('N-Bedarf SK'!D229="","",'N-Bedarf SK'!D229)</f>
        <v/>
      </c>
      <c r="E231" s="49" t="str">
        <f>IF('N-Bedarf SK'!G229="","",'N-Bedarf SK'!G229)</f>
        <v/>
      </c>
      <c r="F231" s="50" t="str">
        <f>IF(OR(D231="Spargel 2. Standjahr",D231="Spargel 1. Standjahr"),78,IF(OR(D231="",D231="keine",E231=""),"",IF(D231="Wie Nbedarf",VLOOKUP('N-Bedarf SK'!D229,PSollSK,3,FALSE)*E231, VLOOKUP(D231,PSollSK,3,FALSE)*E231)))</f>
        <v/>
      </c>
      <c r="G231" s="50" t="str">
        <f>IF(OR(D231="",D231="keine",E231=""),"",IF(D231="Wie Nbedarf",VLOOKUP('N-Bedarf SK'!D229,PSollSK,4,FALSE)*E231, VLOOKUP(D231,PSollSK,4,FALSE)*E231))</f>
        <v/>
      </c>
      <c r="H231" s="88"/>
      <c r="I231" s="49"/>
      <c r="J231" s="50" t="str">
        <f t="shared" si="12"/>
        <v/>
      </c>
      <c r="K231" s="50" t="str">
        <f t="shared" si="14"/>
        <v/>
      </c>
      <c r="L231" s="88"/>
      <c r="M231" s="49"/>
      <c r="N231" s="50" t="str">
        <f t="shared" si="13"/>
        <v/>
      </c>
      <c r="O231" s="50" t="str">
        <f t="shared" si="15"/>
        <v/>
      </c>
      <c r="P231" s="51"/>
      <c r="Q231" s="78" t="s">
        <v>261</v>
      </c>
      <c r="R231" s="49"/>
      <c r="S231" s="32" t="str">
        <f>IF(R231="","C",INDEX(Gehaltsklassen!A$11:A$15,MATCH(R231,Gehaltsklassen!D$11:D$15,1),1))</f>
        <v>C</v>
      </c>
      <c r="T231" s="49"/>
      <c r="U231" s="32" t="str">
        <f>IF(T231="","C",IF(T231="","C",IF(Q231="I",INDEX(Gehaltsklassen!A$11:A$15,MATCH(T231,Gehaltsklassen!C$11:C$15,1),1),IF(Q231="II",INDEX(Gehaltsklassen!A$11:A$15,MATCH(T231,Gehaltsklassen!D$11:D$15,1),1),IF(Q231="III",INDEX(Gehaltsklassen!A$11:A$15,MATCH(T231,Gehaltsklassen!E$11:E$15,1),1),"Falsche Bodenart")))))</f>
        <v>C</v>
      </c>
      <c r="V231" s="52" t="str">
        <f>IF(OR(C231=""),"",SUM(F231,J231,N231)*VLOOKUP(S231,Gehaltsklassen!$B$34:$D$38,2,FALSE))</f>
        <v/>
      </c>
      <c r="W231" s="52" t="str">
        <f>IF(OR(C231=""),"",SUM(F231,J231,N231)*VLOOKUP(S231,Gehaltsklassen!$B$34:$D$38,2,FALSE)*C231)</f>
        <v/>
      </c>
      <c r="X231" s="52" t="str">
        <f>IF(OR(C231=""),"",SUM(F231,J231,N231)*VLOOKUP(S231,Gehaltsklassen!$B$34:$D$38,3,FALSE))</f>
        <v/>
      </c>
      <c r="Y231" s="52" t="str">
        <f>IF(OR(C231=""),"",SUM(F231,J231,N231)*VLOOKUP(S231,Gehaltsklassen!$B$34:$D$38,3,FALSE)*C231)</f>
        <v/>
      </c>
      <c r="Z231" s="54" t="str">
        <f>IF(OR(D231=""),"",(SUM(G231,K231,O231)*VLOOKUP(U231,Gehaltsklassen!$B$34:$D$38,2,FALSE)))</f>
        <v/>
      </c>
      <c r="AA231" s="54" t="str">
        <f>IF(OR(D231=""),"",(SUM(G231,K231,O231)*VLOOKUP(U231,Gehaltsklassen!$B$34:$D$38,2,FALSE))*C231)</f>
        <v/>
      </c>
      <c r="AB231" s="53" t="str">
        <f>IF(OR(C231=""),"",(SUM(G231,K231,O231)*VLOOKUP(U231,Gehaltsklassen!$B$34:$D$38,3,FALSE)))</f>
        <v/>
      </c>
      <c r="AC231" s="53" t="str">
        <f>IF(OR(C231=""),"",(SUM(G231,K231,O231)*VLOOKUP(U231,Gehaltsklassen!$B$34:$D$38,3,FALSE))*C231)</f>
        <v/>
      </c>
    </row>
    <row r="232" spans="1:29" ht="31.9" customHeight="1" x14ac:dyDescent="0.2">
      <c r="A232" s="74" t="str">
        <f>IF(C232="","",MAX($A$11:A231)+1)</f>
        <v/>
      </c>
      <c r="B232" s="75" t="str">
        <f>IF('N-Bedarf SK'!B230="","",'N-Bedarf SK'!B230)</f>
        <v/>
      </c>
      <c r="C232" s="49" t="str">
        <f>IF('N-Bedarf SK'!C230="","",'N-Bedarf SK'!C230)</f>
        <v/>
      </c>
      <c r="D232" s="88" t="str">
        <f>IF('N-Bedarf SK'!D230="","",'N-Bedarf SK'!D230)</f>
        <v/>
      </c>
      <c r="E232" s="49" t="str">
        <f>IF('N-Bedarf SK'!G230="","",'N-Bedarf SK'!G230)</f>
        <v/>
      </c>
      <c r="F232" s="50" t="str">
        <f>IF(OR(D232="Spargel 2. Standjahr",D232="Spargel 1. Standjahr"),78,IF(OR(D232="",D232="keine",E232=""),"",IF(D232="Wie Nbedarf",VLOOKUP('N-Bedarf SK'!D230,PSollSK,3,FALSE)*E232, VLOOKUP(D232,PSollSK,3,FALSE)*E232)))</f>
        <v/>
      </c>
      <c r="G232" s="50" t="str">
        <f>IF(OR(D232="",D232="keine",E232=""),"",IF(D232="Wie Nbedarf",VLOOKUP('N-Bedarf SK'!D230,PSollSK,4,FALSE)*E232, VLOOKUP(D232,PSollSK,4,FALSE)*E232))</f>
        <v/>
      </c>
      <c r="H232" s="88"/>
      <c r="I232" s="49"/>
      <c r="J232" s="50" t="str">
        <f t="shared" si="12"/>
        <v/>
      </c>
      <c r="K232" s="50" t="str">
        <f t="shared" si="14"/>
        <v/>
      </c>
      <c r="L232" s="88"/>
      <c r="M232" s="49"/>
      <c r="N232" s="50" t="str">
        <f t="shared" si="13"/>
        <v/>
      </c>
      <c r="O232" s="50" t="str">
        <f t="shared" si="15"/>
        <v/>
      </c>
      <c r="P232" s="51"/>
      <c r="Q232" s="78" t="s">
        <v>261</v>
      </c>
      <c r="R232" s="49"/>
      <c r="S232" s="32" t="str">
        <f>IF(R232="","C",INDEX(Gehaltsklassen!A$11:A$15,MATCH(R232,Gehaltsklassen!D$11:D$15,1),1))</f>
        <v>C</v>
      </c>
      <c r="T232" s="49"/>
      <c r="U232" s="32" t="str">
        <f>IF(T232="","C",IF(T232="","C",IF(Q232="I",INDEX(Gehaltsklassen!A$11:A$15,MATCH(T232,Gehaltsklassen!C$11:C$15,1),1),IF(Q232="II",INDEX(Gehaltsklassen!A$11:A$15,MATCH(T232,Gehaltsklassen!D$11:D$15,1),1),IF(Q232="III",INDEX(Gehaltsklassen!A$11:A$15,MATCH(T232,Gehaltsklassen!E$11:E$15,1),1),"Falsche Bodenart")))))</f>
        <v>C</v>
      </c>
      <c r="V232" s="52" t="str">
        <f>IF(OR(C232=""),"",SUM(F232,J232,N232)*VLOOKUP(S232,Gehaltsklassen!$B$34:$D$38,2,FALSE))</f>
        <v/>
      </c>
      <c r="W232" s="52" t="str">
        <f>IF(OR(C232=""),"",SUM(F232,J232,N232)*VLOOKUP(S232,Gehaltsklassen!$B$34:$D$38,2,FALSE)*C232)</f>
        <v/>
      </c>
      <c r="X232" s="52" t="str">
        <f>IF(OR(C232=""),"",SUM(F232,J232,N232)*VLOOKUP(S232,Gehaltsklassen!$B$34:$D$38,3,FALSE))</f>
        <v/>
      </c>
      <c r="Y232" s="52" t="str">
        <f>IF(OR(C232=""),"",SUM(F232,J232,N232)*VLOOKUP(S232,Gehaltsklassen!$B$34:$D$38,3,FALSE)*C232)</f>
        <v/>
      </c>
      <c r="Z232" s="54" t="str">
        <f>IF(OR(D232=""),"",(SUM(G232,K232,O232)*VLOOKUP(U232,Gehaltsklassen!$B$34:$D$38,2,FALSE)))</f>
        <v/>
      </c>
      <c r="AA232" s="54" t="str">
        <f>IF(OR(D232=""),"",(SUM(G232,K232,O232)*VLOOKUP(U232,Gehaltsklassen!$B$34:$D$38,2,FALSE))*C232)</f>
        <v/>
      </c>
      <c r="AB232" s="53" t="str">
        <f>IF(OR(C232=""),"",(SUM(G232,K232,O232)*VLOOKUP(U232,Gehaltsklassen!$B$34:$D$38,3,FALSE)))</f>
        <v/>
      </c>
      <c r="AC232" s="53" t="str">
        <f>IF(OR(C232=""),"",(SUM(G232,K232,O232)*VLOOKUP(U232,Gehaltsklassen!$B$34:$D$38,3,FALSE))*C232)</f>
        <v/>
      </c>
    </row>
    <row r="233" spans="1:29" ht="31.9" customHeight="1" x14ac:dyDescent="0.2">
      <c r="A233" s="74" t="str">
        <f>IF(C233="","",MAX($A$11:A232)+1)</f>
        <v/>
      </c>
      <c r="B233" s="75" t="str">
        <f>IF('N-Bedarf SK'!B231="","",'N-Bedarf SK'!B231)</f>
        <v/>
      </c>
      <c r="C233" s="49" t="str">
        <f>IF('N-Bedarf SK'!C231="","",'N-Bedarf SK'!C231)</f>
        <v/>
      </c>
      <c r="D233" s="88" t="str">
        <f>IF('N-Bedarf SK'!D231="","",'N-Bedarf SK'!D231)</f>
        <v/>
      </c>
      <c r="E233" s="49" t="str">
        <f>IF('N-Bedarf SK'!G231="","",'N-Bedarf SK'!G231)</f>
        <v/>
      </c>
      <c r="F233" s="50" t="str">
        <f>IF(OR(D233="Spargel 2. Standjahr",D233="Spargel 1. Standjahr"),78,IF(OR(D233="",D233="keine",E233=""),"",IF(D233="Wie Nbedarf",VLOOKUP('N-Bedarf SK'!D231,PSollSK,3,FALSE)*E233, VLOOKUP(D233,PSollSK,3,FALSE)*E233)))</f>
        <v/>
      </c>
      <c r="G233" s="50" t="str">
        <f>IF(OR(D233="",D233="keine",E233=""),"",IF(D233="Wie Nbedarf",VLOOKUP('N-Bedarf SK'!D231,PSollSK,4,FALSE)*E233, VLOOKUP(D233,PSollSK,4,FALSE)*E233))</f>
        <v/>
      </c>
      <c r="H233" s="88"/>
      <c r="I233" s="49"/>
      <c r="J233" s="50" t="str">
        <f t="shared" si="12"/>
        <v/>
      </c>
      <c r="K233" s="50" t="str">
        <f t="shared" si="14"/>
        <v/>
      </c>
      <c r="L233" s="88"/>
      <c r="M233" s="49"/>
      <c r="N233" s="50" t="str">
        <f t="shared" si="13"/>
        <v/>
      </c>
      <c r="O233" s="50" t="str">
        <f t="shared" si="15"/>
        <v/>
      </c>
      <c r="P233" s="51"/>
      <c r="Q233" s="78" t="s">
        <v>261</v>
      </c>
      <c r="R233" s="49"/>
      <c r="S233" s="32" t="str">
        <f>IF(R233="","C",INDEX(Gehaltsklassen!A$11:A$15,MATCH(R233,Gehaltsklassen!D$11:D$15,1),1))</f>
        <v>C</v>
      </c>
      <c r="T233" s="49"/>
      <c r="U233" s="32" t="str">
        <f>IF(T233="","C",IF(T233="","C",IF(Q233="I",INDEX(Gehaltsklassen!A$11:A$15,MATCH(T233,Gehaltsklassen!C$11:C$15,1),1),IF(Q233="II",INDEX(Gehaltsklassen!A$11:A$15,MATCH(T233,Gehaltsklassen!D$11:D$15,1),1),IF(Q233="III",INDEX(Gehaltsklassen!A$11:A$15,MATCH(T233,Gehaltsklassen!E$11:E$15,1),1),"Falsche Bodenart")))))</f>
        <v>C</v>
      </c>
      <c r="V233" s="52" t="str">
        <f>IF(OR(C233=""),"",SUM(F233,J233,N233)*VLOOKUP(S233,Gehaltsklassen!$B$34:$D$38,2,FALSE))</f>
        <v/>
      </c>
      <c r="W233" s="52" t="str">
        <f>IF(OR(C233=""),"",SUM(F233,J233,N233)*VLOOKUP(S233,Gehaltsklassen!$B$34:$D$38,2,FALSE)*C233)</f>
        <v/>
      </c>
      <c r="X233" s="52" t="str">
        <f>IF(OR(C233=""),"",SUM(F233,J233,N233)*VLOOKUP(S233,Gehaltsklassen!$B$34:$D$38,3,FALSE))</f>
        <v/>
      </c>
      <c r="Y233" s="52" t="str">
        <f>IF(OR(C233=""),"",SUM(F233,J233,N233)*VLOOKUP(S233,Gehaltsklassen!$B$34:$D$38,3,FALSE)*C233)</f>
        <v/>
      </c>
      <c r="Z233" s="54" t="str">
        <f>IF(OR(D233=""),"",(SUM(G233,K233,O233)*VLOOKUP(U233,Gehaltsklassen!$B$34:$D$38,2,FALSE)))</f>
        <v/>
      </c>
      <c r="AA233" s="54" t="str">
        <f>IF(OR(D233=""),"",(SUM(G233,K233,O233)*VLOOKUP(U233,Gehaltsklassen!$B$34:$D$38,2,FALSE))*C233)</f>
        <v/>
      </c>
      <c r="AB233" s="53" t="str">
        <f>IF(OR(C233=""),"",(SUM(G233,K233,O233)*VLOOKUP(U233,Gehaltsklassen!$B$34:$D$38,3,FALSE)))</f>
        <v/>
      </c>
      <c r="AC233" s="53" t="str">
        <f>IF(OR(C233=""),"",(SUM(G233,K233,O233)*VLOOKUP(U233,Gehaltsklassen!$B$34:$D$38,3,FALSE))*C233)</f>
        <v/>
      </c>
    </row>
    <row r="234" spans="1:29" ht="31.9" customHeight="1" x14ac:dyDescent="0.2">
      <c r="A234" s="74" t="str">
        <f>IF(C234="","",MAX($A$11:A233)+1)</f>
        <v/>
      </c>
      <c r="B234" s="75" t="str">
        <f>IF('N-Bedarf SK'!B232="","",'N-Bedarf SK'!B232)</f>
        <v/>
      </c>
      <c r="C234" s="49" t="str">
        <f>IF('N-Bedarf SK'!C232="","",'N-Bedarf SK'!C232)</f>
        <v/>
      </c>
      <c r="D234" s="88" t="str">
        <f>IF('N-Bedarf SK'!D232="","",'N-Bedarf SK'!D232)</f>
        <v/>
      </c>
      <c r="E234" s="49" t="str">
        <f>IF('N-Bedarf SK'!G232="","",'N-Bedarf SK'!G232)</f>
        <v/>
      </c>
      <c r="F234" s="50" t="str">
        <f>IF(OR(D234="Spargel 2. Standjahr",D234="Spargel 1. Standjahr"),78,IF(OR(D234="",D234="keine",E234=""),"",IF(D234="Wie Nbedarf",VLOOKUP('N-Bedarf SK'!D232,PSollSK,3,FALSE)*E234, VLOOKUP(D234,PSollSK,3,FALSE)*E234)))</f>
        <v/>
      </c>
      <c r="G234" s="50" t="str">
        <f>IF(OR(D234="",D234="keine",E234=""),"",IF(D234="Wie Nbedarf",VLOOKUP('N-Bedarf SK'!D232,PSollSK,4,FALSE)*E234, VLOOKUP(D234,PSollSK,4,FALSE)*E234))</f>
        <v/>
      </c>
      <c r="H234" s="88"/>
      <c r="I234" s="49"/>
      <c r="J234" s="50" t="str">
        <f t="shared" si="12"/>
        <v/>
      </c>
      <c r="K234" s="50" t="str">
        <f t="shared" si="14"/>
        <v/>
      </c>
      <c r="L234" s="88"/>
      <c r="M234" s="49"/>
      <c r="N234" s="50" t="str">
        <f t="shared" si="13"/>
        <v/>
      </c>
      <c r="O234" s="50" t="str">
        <f t="shared" si="15"/>
        <v/>
      </c>
      <c r="P234" s="51"/>
      <c r="Q234" s="78" t="s">
        <v>261</v>
      </c>
      <c r="R234" s="49"/>
      <c r="S234" s="32" t="str">
        <f>IF(R234="","C",INDEX(Gehaltsklassen!A$11:A$15,MATCH(R234,Gehaltsklassen!D$11:D$15,1),1))</f>
        <v>C</v>
      </c>
      <c r="T234" s="49"/>
      <c r="U234" s="32" t="str">
        <f>IF(T234="","C",IF(T234="","C",IF(Q234="I",INDEX(Gehaltsklassen!A$11:A$15,MATCH(T234,Gehaltsklassen!C$11:C$15,1),1),IF(Q234="II",INDEX(Gehaltsklassen!A$11:A$15,MATCH(T234,Gehaltsklassen!D$11:D$15,1),1),IF(Q234="III",INDEX(Gehaltsklassen!A$11:A$15,MATCH(T234,Gehaltsklassen!E$11:E$15,1),1),"Falsche Bodenart")))))</f>
        <v>C</v>
      </c>
      <c r="V234" s="52" t="str">
        <f>IF(OR(C234=""),"",SUM(F234,J234,N234)*VLOOKUP(S234,Gehaltsklassen!$B$34:$D$38,2,FALSE))</f>
        <v/>
      </c>
      <c r="W234" s="52" t="str">
        <f>IF(OR(C234=""),"",SUM(F234,J234,N234)*VLOOKUP(S234,Gehaltsklassen!$B$34:$D$38,2,FALSE)*C234)</f>
        <v/>
      </c>
      <c r="X234" s="52" t="str">
        <f>IF(OR(C234=""),"",SUM(F234,J234,N234)*VLOOKUP(S234,Gehaltsklassen!$B$34:$D$38,3,FALSE))</f>
        <v/>
      </c>
      <c r="Y234" s="52" t="str">
        <f>IF(OR(C234=""),"",SUM(F234,J234,N234)*VLOOKUP(S234,Gehaltsklassen!$B$34:$D$38,3,FALSE)*C234)</f>
        <v/>
      </c>
      <c r="Z234" s="54" t="str">
        <f>IF(OR(D234=""),"",(SUM(G234,K234,O234)*VLOOKUP(U234,Gehaltsklassen!$B$34:$D$38,2,FALSE)))</f>
        <v/>
      </c>
      <c r="AA234" s="54" t="str">
        <f>IF(OR(D234=""),"",(SUM(G234,K234,O234)*VLOOKUP(U234,Gehaltsklassen!$B$34:$D$38,2,FALSE))*C234)</f>
        <v/>
      </c>
      <c r="AB234" s="53" t="str">
        <f>IF(OR(C234=""),"",(SUM(G234,K234,O234)*VLOOKUP(U234,Gehaltsklassen!$B$34:$D$38,3,FALSE)))</f>
        <v/>
      </c>
      <c r="AC234" s="53" t="str">
        <f>IF(OR(C234=""),"",(SUM(G234,K234,O234)*VLOOKUP(U234,Gehaltsklassen!$B$34:$D$38,3,FALSE))*C234)</f>
        <v/>
      </c>
    </row>
    <row r="235" spans="1:29" ht="31.9" customHeight="1" x14ac:dyDescent="0.2">
      <c r="A235" s="74" t="str">
        <f>IF(C235="","",MAX($A$11:A234)+1)</f>
        <v/>
      </c>
      <c r="B235" s="75" t="str">
        <f>IF('N-Bedarf SK'!B233="","",'N-Bedarf SK'!B233)</f>
        <v/>
      </c>
      <c r="C235" s="49" t="str">
        <f>IF('N-Bedarf SK'!C233="","",'N-Bedarf SK'!C233)</f>
        <v/>
      </c>
      <c r="D235" s="88" t="str">
        <f>IF('N-Bedarf SK'!D233="","",'N-Bedarf SK'!D233)</f>
        <v/>
      </c>
      <c r="E235" s="49" t="str">
        <f>IF('N-Bedarf SK'!G233="","",'N-Bedarf SK'!G233)</f>
        <v/>
      </c>
      <c r="F235" s="50" t="str">
        <f>IF(OR(D235="Spargel 2. Standjahr",D235="Spargel 1. Standjahr"),78,IF(OR(D235="",D235="keine",E235=""),"",IF(D235="Wie Nbedarf",VLOOKUP('N-Bedarf SK'!D233,PSollSK,3,FALSE)*E235, VLOOKUP(D235,PSollSK,3,FALSE)*E235)))</f>
        <v/>
      </c>
      <c r="G235" s="50" t="str">
        <f>IF(OR(D235="",D235="keine",E235=""),"",IF(D235="Wie Nbedarf",VLOOKUP('N-Bedarf SK'!D233,PSollSK,4,FALSE)*E235, VLOOKUP(D235,PSollSK,4,FALSE)*E235))</f>
        <v/>
      </c>
      <c r="H235" s="88"/>
      <c r="I235" s="49"/>
      <c r="J235" s="50" t="str">
        <f t="shared" si="12"/>
        <v/>
      </c>
      <c r="K235" s="50" t="str">
        <f t="shared" si="14"/>
        <v/>
      </c>
      <c r="L235" s="88"/>
      <c r="M235" s="49"/>
      <c r="N235" s="50" t="str">
        <f t="shared" si="13"/>
        <v/>
      </c>
      <c r="O235" s="50" t="str">
        <f t="shared" si="15"/>
        <v/>
      </c>
      <c r="P235" s="51"/>
      <c r="Q235" s="78" t="s">
        <v>261</v>
      </c>
      <c r="R235" s="49"/>
      <c r="S235" s="32" t="str">
        <f>IF(R235="","C",INDEX(Gehaltsklassen!A$11:A$15,MATCH(R235,Gehaltsklassen!D$11:D$15,1),1))</f>
        <v>C</v>
      </c>
      <c r="T235" s="49"/>
      <c r="U235" s="32" t="str">
        <f>IF(T235="","C",IF(T235="","C",IF(Q235="I",INDEX(Gehaltsklassen!A$11:A$15,MATCH(T235,Gehaltsklassen!C$11:C$15,1),1),IF(Q235="II",INDEX(Gehaltsklassen!A$11:A$15,MATCH(T235,Gehaltsklassen!D$11:D$15,1),1),IF(Q235="III",INDEX(Gehaltsklassen!A$11:A$15,MATCH(T235,Gehaltsklassen!E$11:E$15,1),1),"Falsche Bodenart")))))</f>
        <v>C</v>
      </c>
      <c r="V235" s="52" t="str">
        <f>IF(OR(C235=""),"",SUM(F235,J235,N235)*VLOOKUP(S235,Gehaltsklassen!$B$34:$D$38,2,FALSE))</f>
        <v/>
      </c>
      <c r="W235" s="52" t="str">
        <f>IF(OR(C235=""),"",SUM(F235,J235,N235)*VLOOKUP(S235,Gehaltsklassen!$B$34:$D$38,2,FALSE)*C235)</f>
        <v/>
      </c>
      <c r="X235" s="52" t="str">
        <f>IF(OR(C235=""),"",SUM(F235,J235,N235)*VLOOKUP(S235,Gehaltsklassen!$B$34:$D$38,3,FALSE))</f>
        <v/>
      </c>
      <c r="Y235" s="52" t="str">
        <f>IF(OR(C235=""),"",SUM(F235,J235,N235)*VLOOKUP(S235,Gehaltsklassen!$B$34:$D$38,3,FALSE)*C235)</f>
        <v/>
      </c>
      <c r="Z235" s="54" t="str">
        <f>IF(OR(D235=""),"",(SUM(G235,K235,O235)*VLOOKUP(U235,Gehaltsklassen!$B$34:$D$38,2,FALSE)))</f>
        <v/>
      </c>
      <c r="AA235" s="54" t="str">
        <f>IF(OR(D235=""),"",(SUM(G235,K235,O235)*VLOOKUP(U235,Gehaltsklassen!$B$34:$D$38,2,FALSE))*C235)</f>
        <v/>
      </c>
      <c r="AB235" s="53" t="str">
        <f>IF(OR(C235=""),"",(SUM(G235,K235,O235)*VLOOKUP(U235,Gehaltsklassen!$B$34:$D$38,3,FALSE)))</f>
        <v/>
      </c>
      <c r="AC235" s="53" t="str">
        <f>IF(OR(C235=""),"",(SUM(G235,K235,O235)*VLOOKUP(U235,Gehaltsklassen!$B$34:$D$38,3,FALSE))*C235)</f>
        <v/>
      </c>
    </row>
    <row r="236" spans="1:29" ht="31.9" customHeight="1" x14ac:dyDescent="0.2">
      <c r="A236" s="74" t="str">
        <f>IF(C236="","",MAX($A$11:A235)+1)</f>
        <v/>
      </c>
      <c r="B236" s="75" t="str">
        <f>IF('N-Bedarf SK'!B234="","",'N-Bedarf SK'!B234)</f>
        <v/>
      </c>
      <c r="C236" s="49" t="str">
        <f>IF('N-Bedarf SK'!C234="","",'N-Bedarf SK'!C234)</f>
        <v/>
      </c>
      <c r="D236" s="88" t="str">
        <f>IF('N-Bedarf SK'!D234="","",'N-Bedarf SK'!D234)</f>
        <v/>
      </c>
      <c r="E236" s="49" t="str">
        <f>IF('N-Bedarf SK'!G234="","",'N-Bedarf SK'!G234)</f>
        <v/>
      </c>
      <c r="F236" s="50" t="str">
        <f>IF(OR(D236="Spargel 2. Standjahr",D236="Spargel 1. Standjahr"),78,IF(OR(D236="",D236="keine",E236=""),"",IF(D236="Wie Nbedarf",VLOOKUP('N-Bedarf SK'!D234,PSollSK,3,FALSE)*E236, VLOOKUP(D236,PSollSK,3,FALSE)*E236)))</f>
        <v/>
      </c>
      <c r="G236" s="50" t="str">
        <f>IF(OR(D236="",D236="keine",E236=""),"",IF(D236="Wie Nbedarf",VLOOKUP('N-Bedarf SK'!D234,PSollSK,4,FALSE)*E236, VLOOKUP(D236,PSollSK,4,FALSE)*E236))</f>
        <v/>
      </c>
      <c r="H236" s="88"/>
      <c r="I236" s="49"/>
      <c r="J236" s="50" t="str">
        <f t="shared" si="12"/>
        <v/>
      </c>
      <c r="K236" s="50" t="str">
        <f t="shared" si="14"/>
        <v/>
      </c>
      <c r="L236" s="88"/>
      <c r="M236" s="49"/>
      <c r="N236" s="50" t="str">
        <f t="shared" si="13"/>
        <v/>
      </c>
      <c r="O236" s="50" t="str">
        <f t="shared" si="15"/>
        <v/>
      </c>
      <c r="P236" s="51"/>
      <c r="Q236" s="78" t="s">
        <v>261</v>
      </c>
      <c r="R236" s="49"/>
      <c r="S236" s="32" t="str">
        <f>IF(R236="","C",INDEX(Gehaltsklassen!A$11:A$15,MATCH(R236,Gehaltsklassen!D$11:D$15,1),1))</f>
        <v>C</v>
      </c>
      <c r="T236" s="49"/>
      <c r="U236" s="32" t="str">
        <f>IF(T236="","C",IF(T236="","C",IF(Q236="I",INDEX(Gehaltsklassen!A$11:A$15,MATCH(T236,Gehaltsklassen!C$11:C$15,1),1),IF(Q236="II",INDEX(Gehaltsklassen!A$11:A$15,MATCH(T236,Gehaltsklassen!D$11:D$15,1),1),IF(Q236="III",INDEX(Gehaltsklassen!A$11:A$15,MATCH(T236,Gehaltsklassen!E$11:E$15,1),1),"Falsche Bodenart")))))</f>
        <v>C</v>
      </c>
      <c r="V236" s="52" t="str">
        <f>IF(OR(C236=""),"",SUM(F236,J236,N236)*VLOOKUP(S236,Gehaltsklassen!$B$34:$D$38,2,FALSE))</f>
        <v/>
      </c>
      <c r="W236" s="52" t="str">
        <f>IF(OR(C236=""),"",SUM(F236,J236,N236)*VLOOKUP(S236,Gehaltsklassen!$B$34:$D$38,2,FALSE)*C236)</f>
        <v/>
      </c>
      <c r="X236" s="52" t="str">
        <f>IF(OR(C236=""),"",SUM(F236,J236,N236)*VLOOKUP(S236,Gehaltsklassen!$B$34:$D$38,3,FALSE))</f>
        <v/>
      </c>
      <c r="Y236" s="52" t="str">
        <f>IF(OR(C236=""),"",SUM(F236,J236,N236)*VLOOKUP(S236,Gehaltsklassen!$B$34:$D$38,3,FALSE)*C236)</f>
        <v/>
      </c>
      <c r="Z236" s="54" t="str">
        <f>IF(OR(D236=""),"",(SUM(G236,K236,O236)*VLOOKUP(U236,Gehaltsklassen!$B$34:$D$38,2,FALSE)))</f>
        <v/>
      </c>
      <c r="AA236" s="54" t="str">
        <f>IF(OR(D236=""),"",(SUM(G236,K236,O236)*VLOOKUP(U236,Gehaltsklassen!$B$34:$D$38,2,FALSE))*C236)</f>
        <v/>
      </c>
      <c r="AB236" s="53" t="str">
        <f>IF(OR(C236=""),"",(SUM(G236,K236,O236)*VLOOKUP(U236,Gehaltsklassen!$B$34:$D$38,3,FALSE)))</f>
        <v/>
      </c>
      <c r="AC236" s="53" t="str">
        <f>IF(OR(C236=""),"",(SUM(G236,K236,O236)*VLOOKUP(U236,Gehaltsklassen!$B$34:$D$38,3,FALSE))*C236)</f>
        <v/>
      </c>
    </row>
    <row r="237" spans="1:29" ht="31.9" customHeight="1" x14ac:dyDescent="0.2">
      <c r="A237" s="74" t="str">
        <f>IF(C237="","",MAX($A$11:A236)+1)</f>
        <v/>
      </c>
      <c r="B237" s="75" t="str">
        <f>IF('N-Bedarf SK'!B235="","",'N-Bedarf SK'!B235)</f>
        <v/>
      </c>
      <c r="C237" s="49" t="str">
        <f>IF('N-Bedarf SK'!C235="","",'N-Bedarf SK'!C235)</f>
        <v/>
      </c>
      <c r="D237" s="88" t="str">
        <f>IF('N-Bedarf SK'!D235="","",'N-Bedarf SK'!D235)</f>
        <v/>
      </c>
      <c r="E237" s="49" t="str">
        <f>IF('N-Bedarf SK'!G235="","",'N-Bedarf SK'!G235)</f>
        <v/>
      </c>
      <c r="F237" s="50" t="str">
        <f>IF(OR(D237="Spargel 2. Standjahr",D237="Spargel 1. Standjahr"),78,IF(OR(D237="",D237="keine",E237=""),"",IF(D237="Wie Nbedarf",VLOOKUP('N-Bedarf SK'!D235,PSollSK,3,FALSE)*E237, VLOOKUP(D237,PSollSK,3,FALSE)*E237)))</f>
        <v/>
      </c>
      <c r="G237" s="50" t="str">
        <f>IF(OR(D237="",D237="keine",E237=""),"",IF(D237="Wie Nbedarf",VLOOKUP('N-Bedarf SK'!D235,PSollSK,4,FALSE)*E237, VLOOKUP(D237,PSollSK,4,FALSE)*E237))</f>
        <v/>
      </c>
      <c r="H237" s="88"/>
      <c r="I237" s="49"/>
      <c r="J237" s="50" t="str">
        <f t="shared" si="12"/>
        <v/>
      </c>
      <c r="K237" s="50" t="str">
        <f t="shared" si="14"/>
        <v/>
      </c>
      <c r="L237" s="88"/>
      <c r="M237" s="49"/>
      <c r="N237" s="50" t="str">
        <f t="shared" si="13"/>
        <v/>
      </c>
      <c r="O237" s="50" t="str">
        <f t="shared" si="15"/>
        <v/>
      </c>
      <c r="P237" s="51"/>
      <c r="Q237" s="78" t="s">
        <v>261</v>
      </c>
      <c r="R237" s="49"/>
      <c r="S237" s="32" t="str">
        <f>IF(R237="","C",INDEX(Gehaltsklassen!A$11:A$15,MATCH(R237,Gehaltsklassen!D$11:D$15,1),1))</f>
        <v>C</v>
      </c>
      <c r="T237" s="49"/>
      <c r="U237" s="32" t="str">
        <f>IF(T237="","C",IF(T237="","C",IF(Q237="I",INDEX(Gehaltsklassen!A$11:A$15,MATCH(T237,Gehaltsklassen!C$11:C$15,1),1),IF(Q237="II",INDEX(Gehaltsklassen!A$11:A$15,MATCH(T237,Gehaltsklassen!D$11:D$15,1),1),IF(Q237="III",INDEX(Gehaltsklassen!A$11:A$15,MATCH(T237,Gehaltsklassen!E$11:E$15,1),1),"Falsche Bodenart")))))</f>
        <v>C</v>
      </c>
      <c r="V237" s="52" t="str">
        <f>IF(OR(C237=""),"",SUM(F237,J237,N237)*VLOOKUP(S237,Gehaltsklassen!$B$34:$D$38,2,FALSE))</f>
        <v/>
      </c>
      <c r="W237" s="52" t="str">
        <f>IF(OR(C237=""),"",SUM(F237,J237,N237)*VLOOKUP(S237,Gehaltsklassen!$B$34:$D$38,2,FALSE)*C237)</f>
        <v/>
      </c>
      <c r="X237" s="52" t="str">
        <f>IF(OR(C237=""),"",SUM(F237,J237,N237)*VLOOKUP(S237,Gehaltsklassen!$B$34:$D$38,3,FALSE))</f>
        <v/>
      </c>
      <c r="Y237" s="52" t="str">
        <f>IF(OR(C237=""),"",SUM(F237,J237,N237)*VLOOKUP(S237,Gehaltsklassen!$B$34:$D$38,3,FALSE)*C237)</f>
        <v/>
      </c>
      <c r="Z237" s="54" t="str">
        <f>IF(OR(D237=""),"",(SUM(G237,K237,O237)*VLOOKUP(U237,Gehaltsklassen!$B$34:$D$38,2,FALSE)))</f>
        <v/>
      </c>
      <c r="AA237" s="54" t="str">
        <f>IF(OR(D237=""),"",(SUM(G237,K237,O237)*VLOOKUP(U237,Gehaltsklassen!$B$34:$D$38,2,FALSE))*C237)</f>
        <v/>
      </c>
      <c r="AB237" s="53" t="str">
        <f>IF(OR(C237=""),"",(SUM(G237,K237,O237)*VLOOKUP(U237,Gehaltsklassen!$B$34:$D$38,3,FALSE)))</f>
        <v/>
      </c>
      <c r="AC237" s="53" t="str">
        <f>IF(OR(C237=""),"",(SUM(G237,K237,O237)*VLOOKUP(U237,Gehaltsklassen!$B$34:$D$38,3,FALSE))*C237)</f>
        <v/>
      </c>
    </row>
    <row r="238" spans="1:29" ht="31.9" customHeight="1" x14ac:dyDescent="0.2">
      <c r="A238" s="74" t="str">
        <f>IF(C238="","",MAX($A$11:A237)+1)</f>
        <v/>
      </c>
      <c r="B238" s="75" t="str">
        <f>IF('N-Bedarf SK'!B236="","",'N-Bedarf SK'!B236)</f>
        <v/>
      </c>
      <c r="C238" s="49" t="str">
        <f>IF('N-Bedarf SK'!C236="","",'N-Bedarf SK'!C236)</f>
        <v/>
      </c>
      <c r="D238" s="88" t="str">
        <f>IF('N-Bedarf SK'!D236="","",'N-Bedarf SK'!D236)</f>
        <v/>
      </c>
      <c r="E238" s="49" t="str">
        <f>IF('N-Bedarf SK'!G236="","",'N-Bedarf SK'!G236)</f>
        <v/>
      </c>
      <c r="F238" s="50" t="str">
        <f>IF(OR(D238="Spargel 2. Standjahr",D238="Spargel 1. Standjahr"),78,IF(OR(D238="",D238="keine",E238=""),"",IF(D238="Wie Nbedarf",VLOOKUP('N-Bedarf SK'!D236,PSollSK,3,FALSE)*E238, VLOOKUP(D238,PSollSK,3,FALSE)*E238)))</f>
        <v/>
      </c>
      <c r="G238" s="50" t="str">
        <f>IF(OR(D238="",D238="keine",E238=""),"",IF(D238="Wie Nbedarf",VLOOKUP('N-Bedarf SK'!D236,PSollSK,4,FALSE)*E238, VLOOKUP(D238,PSollSK,4,FALSE)*E238))</f>
        <v/>
      </c>
      <c r="H238" s="88"/>
      <c r="I238" s="49"/>
      <c r="J238" s="50" t="str">
        <f t="shared" si="12"/>
        <v/>
      </c>
      <c r="K238" s="50" t="str">
        <f t="shared" si="14"/>
        <v/>
      </c>
      <c r="L238" s="88"/>
      <c r="M238" s="49"/>
      <c r="N238" s="50" t="str">
        <f t="shared" si="13"/>
        <v/>
      </c>
      <c r="O238" s="50" t="str">
        <f t="shared" si="15"/>
        <v/>
      </c>
      <c r="P238" s="51"/>
      <c r="Q238" s="78" t="s">
        <v>261</v>
      </c>
      <c r="R238" s="49"/>
      <c r="S238" s="32" t="str">
        <f>IF(R238="","C",INDEX(Gehaltsklassen!A$11:A$15,MATCH(R238,Gehaltsklassen!D$11:D$15,1),1))</f>
        <v>C</v>
      </c>
      <c r="T238" s="49"/>
      <c r="U238" s="32" t="str">
        <f>IF(T238="","C",IF(T238="","C",IF(Q238="I",INDEX(Gehaltsklassen!A$11:A$15,MATCH(T238,Gehaltsklassen!C$11:C$15,1),1),IF(Q238="II",INDEX(Gehaltsklassen!A$11:A$15,MATCH(T238,Gehaltsklassen!D$11:D$15,1),1),IF(Q238="III",INDEX(Gehaltsklassen!A$11:A$15,MATCH(T238,Gehaltsklassen!E$11:E$15,1),1),"Falsche Bodenart")))))</f>
        <v>C</v>
      </c>
      <c r="V238" s="52" t="str">
        <f>IF(OR(C238=""),"",SUM(F238,J238,N238)*VLOOKUP(S238,Gehaltsklassen!$B$34:$D$38,2,FALSE))</f>
        <v/>
      </c>
      <c r="W238" s="52" t="str">
        <f>IF(OR(C238=""),"",SUM(F238,J238,N238)*VLOOKUP(S238,Gehaltsklassen!$B$34:$D$38,2,FALSE)*C238)</f>
        <v/>
      </c>
      <c r="X238" s="52" t="str">
        <f>IF(OR(C238=""),"",SUM(F238,J238,N238)*VLOOKUP(S238,Gehaltsklassen!$B$34:$D$38,3,FALSE))</f>
        <v/>
      </c>
      <c r="Y238" s="52" t="str">
        <f>IF(OR(C238=""),"",SUM(F238,J238,N238)*VLOOKUP(S238,Gehaltsklassen!$B$34:$D$38,3,FALSE)*C238)</f>
        <v/>
      </c>
      <c r="Z238" s="54" t="str">
        <f>IF(OR(D238=""),"",(SUM(G238,K238,O238)*VLOOKUP(U238,Gehaltsklassen!$B$34:$D$38,2,FALSE)))</f>
        <v/>
      </c>
      <c r="AA238" s="54" t="str">
        <f>IF(OR(D238=""),"",(SUM(G238,K238,O238)*VLOOKUP(U238,Gehaltsklassen!$B$34:$D$38,2,FALSE))*C238)</f>
        <v/>
      </c>
      <c r="AB238" s="53" t="str">
        <f>IF(OR(C238=""),"",(SUM(G238,K238,O238)*VLOOKUP(U238,Gehaltsklassen!$B$34:$D$38,3,FALSE)))</f>
        <v/>
      </c>
      <c r="AC238" s="53" t="str">
        <f>IF(OR(C238=""),"",(SUM(G238,K238,O238)*VLOOKUP(U238,Gehaltsklassen!$B$34:$D$38,3,FALSE))*C238)</f>
        <v/>
      </c>
    </row>
    <row r="239" spans="1:29" ht="31.9" customHeight="1" x14ac:dyDescent="0.2">
      <c r="A239" s="74" t="str">
        <f>IF(C239="","",MAX($A$11:A238)+1)</f>
        <v/>
      </c>
      <c r="B239" s="75" t="str">
        <f>IF('N-Bedarf SK'!B237="","",'N-Bedarf SK'!B237)</f>
        <v/>
      </c>
      <c r="C239" s="49" t="str">
        <f>IF('N-Bedarf SK'!C237="","",'N-Bedarf SK'!C237)</f>
        <v/>
      </c>
      <c r="D239" s="88" t="str">
        <f>IF('N-Bedarf SK'!D237="","",'N-Bedarf SK'!D237)</f>
        <v/>
      </c>
      <c r="E239" s="49" t="str">
        <f>IF('N-Bedarf SK'!G237="","",'N-Bedarf SK'!G237)</f>
        <v/>
      </c>
      <c r="F239" s="50" t="str">
        <f>IF(OR(D239="Spargel 2. Standjahr",D239="Spargel 1. Standjahr"),78,IF(OR(D239="",D239="keine",E239=""),"",IF(D239="Wie Nbedarf",VLOOKUP('N-Bedarf SK'!D237,PSollSK,3,FALSE)*E239, VLOOKUP(D239,PSollSK,3,FALSE)*E239)))</f>
        <v/>
      </c>
      <c r="G239" s="50" t="str">
        <f>IF(OR(D239="",D239="keine",E239=""),"",IF(D239="Wie Nbedarf",VLOOKUP('N-Bedarf SK'!D237,PSollSK,4,FALSE)*E239, VLOOKUP(D239,PSollSK,4,FALSE)*E239))</f>
        <v/>
      </c>
      <c r="H239" s="88"/>
      <c r="I239" s="49"/>
      <c r="J239" s="50" t="str">
        <f t="shared" si="12"/>
        <v/>
      </c>
      <c r="K239" s="50" t="str">
        <f t="shared" si="14"/>
        <v/>
      </c>
      <c r="L239" s="88"/>
      <c r="M239" s="49"/>
      <c r="N239" s="50" t="str">
        <f t="shared" si="13"/>
        <v/>
      </c>
      <c r="O239" s="50" t="str">
        <f t="shared" si="15"/>
        <v/>
      </c>
      <c r="P239" s="51"/>
      <c r="Q239" s="78" t="s">
        <v>261</v>
      </c>
      <c r="R239" s="49"/>
      <c r="S239" s="32" t="str">
        <f>IF(R239="","C",INDEX(Gehaltsklassen!A$11:A$15,MATCH(R239,Gehaltsklassen!D$11:D$15,1),1))</f>
        <v>C</v>
      </c>
      <c r="T239" s="49"/>
      <c r="U239" s="32" t="str">
        <f>IF(T239="","C",IF(T239="","C",IF(Q239="I",INDEX(Gehaltsklassen!A$11:A$15,MATCH(T239,Gehaltsklassen!C$11:C$15,1),1),IF(Q239="II",INDEX(Gehaltsklassen!A$11:A$15,MATCH(T239,Gehaltsklassen!D$11:D$15,1),1),IF(Q239="III",INDEX(Gehaltsklassen!A$11:A$15,MATCH(T239,Gehaltsklassen!E$11:E$15,1),1),"Falsche Bodenart")))))</f>
        <v>C</v>
      </c>
      <c r="V239" s="52" t="str">
        <f>IF(OR(C239=""),"",SUM(F239,J239,N239)*VLOOKUP(S239,Gehaltsklassen!$B$34:$D$38,2,FALSE))</f>
        <v/>
      </c>
      <c r="W239" s="52" t="str">
        <f>IF(OR(C239=""),"",SUM(F239,J239,N239)*VLOOKUP(S239,Gehaltsklassen!$B$34:$D$38,2,FALSE)*C239)</f>
        <v/>
      </c>
      <c r="X239" s="52" t="str">
        <f>IF(OR(C239=""),"",SUM(F239,J239,N239)*VLOOKUP(S239,Gehaltsklassen!$B$34:$D$38,3,FALSE))</f>
        <v/>
      </c>
      <c r="Y239" s="52" t="str">
        <f>IF(OR(C239=""),"",SUM(F239,J239,N239)*VLOOKUP(S239,Gehaltsklassen!$B$34:$D$38,3,FALSE)*C239)</f>
        <v/>
      </c>
      <c r="Z239" s="54" t="str">
        <f>IF(OR(D239=""),"",(SUM(G239,K239,O239)*VLOOKUP(U239,Gehaltsklassen!$B$34:$D$38,2,FALSE)))</f>
        <v/>
      </c>
      <c r="AA239" s="54" t="str">
        <f>IF(OR(D239=""),"",(SUM(G239,K239,O239)*VLOOKUP(U239,Gehaltsklassen!$B$34:$D$38,2,FALSE))*C239)</f>
        <v/>
      </c>
      <c r="AB239" s="53" t="str">
        <f>IF(OR(C239=""),"",(SUM(G239,K239,O239)*VLOOKUP(U239,Gehaltsklassen!$B$34:$D$38,3,FALSE)))</f>
        <v/>
      </c>
      <c r="AC239" s="53" t="str">
        <f>IF(OR(C239=""),"",(SUM(G239,K239,O239)*VLOOKUP(U239,Gehaltsklassen!$B$34:$D$38,3,FALSE))*C239)</f>
        <v/>
      </c>
    </row>
    <row r="240" spans="1:29" ht="31.9" customHeight="1" x14ac:dyDescent="0.2">
      <c r="A240" s="74" t="str">
        <f>IF(C240="","",MAX($A$11:A239)+1)</f>
        <v/>
      </c>
      <c r="B240" s="75" t="str">
        <f>IF('N-Bedarf SK'!B238="","",'N-Bedarf SK'!B238)</f>
        <v/>
      </c>
      <c r="C240" s="49" t="str">
        <f>IF('N-Bedarf SK'!C238="","",'N-Bedarf SK'!C238)</f>
        <v/>
      </c>
      <c r="D240" s="88" t="str">
        <f>IF('N-Bedarf SK'!D238="","",'N-Bedarf SK'!D238)</f>
        <v/>
      </c>
      <c r="E240" s="49" t="str">
        <f>IF('N-Bedarf SK'!G238="","",'N-Bedarf SK'!G238)</f>
        <v/>
      </c>
      <c r="F240" s="50" t="str">
        <f>IF(OR(D240="Spargel 2. Standjahr",D240="Spargel 1. Standjahr"),78,IF(OR(D240="",D240="keine",E240=""),"",IF(D240="Wie Nbedarf",VLOOKUP('N-Bedarf SK'!D238,PSollSK,3,FALSE)*E240, VLOOKUP(D240,PSollSK,3,FALSE)*E240)))</f>
        <v/>
      </c>
      <c r="G240" s="50" t="str">
        <f>IF(OR(D240="",D240="keine",E240=""),"",IF(D240="Wie Nbedarf",VLOOKUP('N-Bedarf SK'!D238,PSollSK,4,FALSE)*E240, VLOOKUP(D240,PSollSK,4,FALSE)*E240))</f>
        <v/>
      </c>
      <c r="H240" s="88"/>
      <c r="I240" s="49"/>
      <c r="J240" s="50" t="str">
        <f t="shared" si="12"/>
        <v/>
      </c>
      <c r="K240" s="50" t="str">
        <f t="shared" si="14"/>
        <v/>
      </c>
      <c r="L240" s="88"/>
      <c r="M240" s="49"/>
      <c r="N240" s="50" t="str">
        <f t="shared" si="13"/>
        <v/>
      </c>
      <c r="O240" s="50" t="str">
        <f t="shared" si="15"/>
        <v/>
      </c>
      <c r="P240" s="51"/>
      <c r="Q240" s="78" t="s">
        <v>261</v>
      </c>
      <c r="R240" s="49"/>
      <c r="S240" s="32" t="str">
        <f>IF(R240="","C",INDEX(Gehaltsklassen!A$11:A$15,MATCH(R240,Gehaltsklassen!D$11:D$15,1),1))</f>
        <v>C</v>
      </c>
      <c r="T240" s="49"/>
      <c r="U240" s="32" t="str">
        <f>IF(T240="","C",IF(T240="","C",IF(Q240="I",INDEX(Gehaltsklassen!A$11:A$15,MATCH(T240,Gehaltsklassen!C$11:C$15,1),1),IF(Q240="II",INDEX(Gehaltsklassen!A$11:A$15,MATCH(T240,Gehaltsklassen!D$11:D$15,1),1),IF(Q240="III",INDEX(Gehaltsklassen!A$11:A$15,MATCH(T240,Gehaltsklassen!E$11:E$15,1),1),"Falsche Bodenart")))))</f>
        <v>C</v>
      </c>
      <c r="V240" s="52" t="str">
        <f>IF(OR(C240=""),"",SUM(F240,J240,N240)*VLOOKUP(S240,Gehaltsklassen!$B$34:$D$38,2,FALSE))</f>
        <v/>
      </c>
      <c r="W240" s="52" t="str">
        <f>IF(OR(C240=""),"",SUM(F240,J240,N240)*VLOOKUP(S240,Gehaltsklassen!$B$34:$D$38,2,FALSE)*C240)</f>
        <v/>
      </c>
      <c r="X240" s="52" t="str">
        <f>IF(OR(C240=""),"",SUM(F240,J240,N240)*VLOOKUP(S240,Gehaltsklassen!$B$34:$D$38,3,FALSE))</f>
        <v/>
      </c>
      <c r="Y240" s="52" t="str">
        <f>IF(OR(C240=""),"",SUM(F240,J240,N240)*VLOOKUP(S240,Gehaltsklassen!$B$34:$D$38,3,FALSE)*C240)</f>
        <v/>
      </c>
      <c r="Z240" s="54" t="str">
        <f>IF(OR(D240=""),"",(SUM(G240,K240,O240)*VLOOKUP(U240,Gehaltsklassen!$B$34:$D$38,2,FALSE)))</f>
        <v/>
      </c>
      <c r="AA240" s="54" t="str">
        <f>IF(OR(D240=""),"",(SUM(G240,K240,O240)*VLOOKUP(U240,Gehaltsklassen!$B$34:$D$38,2,FALSE))*C240)</f>
        <v/>
      </c>
      <c r="AB240" s="53" t="str">
        <f>IF(OR(C240=""),"",(SUM(G240,K240,O240)*VLOOKUP(U240,Gehaltsklassen!$B$34:$D$38,3,FALSE)))</f>
        <v/>
      </c>
      <c r="AC240" s="53" t="str">
        <f>IF(OR(C240=""),"",(SUM(G240,K240,O240)*VLOOKUP(U240,Gehaltsklassen!$B$34:$D$38,3,FALSE))*C240)</f>
        <v/>
      </c>
    </row>
    <row r="241" spans="1:29" ht="31.9" customHeight="1" x14ac:dyDescent="0.2">
      <c r="A241" s="74" t="str">
        <f>IF(C241="","",MAX($A$11:A240)+1)</f>
        <v/>
      </c>
      <c r="B241" s="75" t="str">
        <f>IF('N-Bedarf SK'!B239="","",'N-Bedarf SK'!B239)</f>
        <v/>
      </c>
      <c r="C241" s="49" t="str">
        <f>IF('N-Bedarf SK'!C239="","",'N-Bedarf SK'!C239)</f>
        <v/>
      </c>
      <c r="D241" s="88" t="str">
        <f>IF('N-Bedarf SK'!D239="","",'N-Bedarf SK'!D239)</f>
        <v/>
      </c>
      <c r="E241" s="49" t="str">
        <f>IF('N-Bedarf SK'!G239="","",'N-Bedarf SK'!G239)</f>
        <v/>
      </c>
      <c r="F241" s="50" t="str">
        <f>IF(OR(D241="Spargel 2. Standjahr",D241="Spargel 1. Standjahr"),78,IF(OR(D241="",D241="keine",E241=""),"",IF(D241="Wie Nbedarf",VLOOKUP('N-Bedarf SK'!D239,PSollSK,3,FALSE)*E241, VLOOKUP(D241,PSollSK,3,FALSE)*E241)))</f>
        <v/>
      </c>
      <c r="G241" s="50" t="str">
        <f>IF(OR(D241="",D241="keine",E241=""),"",IF(D241="Wie Nbedarf",VLOOKUP('N-Bedarf SK'!D239,PSollSK,4,FALSE)*E241, VLOOKUP(D241,PSollSK,4,FALSE)*E241))</f>
        <v/>
      </c>
      <c r="H241" s="88"/>
      <c r="I241" s="49"/>
      <c r="J241" s="50" t="str">
        <f t="shared" si="12"/>
        <v/>
      </c>
      <c r="K241" s="50" t="str">
        <f t="shared" si="14"/>
        <v/>
      </c>
      <c r="L241" s="88"/>
      <c r="M241" s="49"/>
      <c r="N241" s="50" t="str">
        <f t="shared" si="13"/>
        <v/>
      </c>
      <c r="O241" s="50" t="str">
        <f t="shared" si="15"/>
        <v/>
      </c>
      <c r="P241" s="51"/>
      <c r="Q241" s="78" t="s">
        <v>261</v>
      </c>
      <c r="R241" s="49"/>
      <c r="S241" s="32" t="str">
        <f>IF(R241="","C",INDEX(Gehaltsklassen!A$11:A$15,MATCH(R241,Gehaltsklassen!D$11:D$15,1),1))</f>
        <v>C</v>
      </c>
      <c r="T241" s="49"/>
      <c r="U241" s="32" t="str">
        <f>IF(T241="","C",IF(T241="","C",IF(Q241="I",INDEX(Gehaltsklassen!A$11:A$15,MATCH(T241,Gehaltsklassen!C$11:C$15,1),1),IF(Q241="II",INDEX(Gehaltsklassen!A$11:A$15,MATCH(T241,Gehaltsklassen!D$11:D$15,1),1),IF(Q241="III",INDEX(Gehaltsklassen!A$11:A$15,MATCH(T241,Gehaltsklassen!E$11:E$15,1),1),"Falsche Bodenart")))))</f>
        <v>C</v>
      </c>
      <c r="V241" s="52" t="str">
        <f>IF(OR(C241=""),"",SUM(F241,J241,N241)*VLOOKUP(S241,Gehaltsklassen!$B$34:$D$38,2,FALSE))</f>
        <v/>
      </c>
      <c r="W241" s="52" t="str">
        <f>IF(OR(C241=""),"",SUM(F241,J241,N241)*VLOOKUP(S241,Gehaltsklassen!$B$34:$D$38,2,FALSE)*C241)</f>
        <v/>
      </c>
      <c r="X241" s="52" t="str">
        <f>IF(OR(C241=""),"",SUM(F241,J241,N241)*VLOOKUP(S241,Gehaltsklassen!$B$34:$D$38,3,FALSE))</f>
        <v/>
      </c>
      <c r="Y241" s="52" t="str">
        <f>IF(OR(C241=""),"",SUM(F241,J241,N241)*VLOOKUP(S241,Gehaltsklassen!$B$34:$D$38,3,FALSE)*C241)</f>
        <v/>
      </c>
      <c r="Z241" s="54" t="str">
        <f>IF(OR(D241=""),"",(SUM(G241,K241,O241)*VLOOKUP(U241,Gehaltsklassen!$B$34:$D$38,2,FALSE)))</f>
        <v/>
      </c>
      <c r="AA241" s="54" t="str">
        <f>IF(OR(D241=""),"",(SUM(G241,K241,O241)*VLOOKUP(U241,Gehaltsklassen!$B$34:$D$38,2,FALSE))*C241)</f>
        <v/>
      </c>
      <c r="AB241" s="53" t="str">
        <f>IF(OR(C241=""),"",(SUM(G241,K241,O241)*VLOOKUP(U241,Gehaltsklassen!$B$34:$D$38,3,FALSE)))</f>
        <v/>
      </c>
      <c r="AC241" s="53" t="str">
        <f>IF(OR(C241=""),"",(SUM(G241,K241,O241)*VLOOKUP(U241,Gehaltsklassen!$B$34:$D$38,3,FALSE))*C241)</f>
        <v/>
      </c>
    </row>
    <row r="242" spans="1:29" ht="31.9" customHeight="1" x14ac:dyDescent="0.2">
      <c r="A242" s="74" t="str">
        <f>IF(C242="","",MAX($A$11:A241)+1)</f>
        <v/>
      </c>
      <c r="B242" s="75" t="str">
        <f>IF('N-Bedarf SK'!B240="","",'N-Bedarf SK'!B240)</f>
        <v/>
      </c>
      <c r="C242" s="49" t="str">
        <f>IF('N-Bedarf SK'!C240="","",'N-Bedarf SK'!C240)</f>
        <v/>
      </c>
      <c r="D242" s="88" t="str">
        <f>IF('N-Bedarf SK'!D240="","",'N-Bedarf SK'!D240)</f>
        <v/>
      </c>
      <c r="E242" s="49" t="str">
        <f>IF('N-Bedarf SK'!G240="","",'N-Bedarf SK'!G240)</f>
        <v/>
      </c>
      <c r="F242" s="50" t="str">
        <f>IF(OR(D242="Spargel 2. Standjahr",D242="Spargel 1. Standjahr"),78,IF(OR(D242="",D242="keine",E242=""),"",IF(D242="Wie Nbedarf",VLOOKUP('N-Bedarf SK'!D240,PSollSK,3,FALSE)*E242, VLOOKUP(D242,PSollSK,3,FALSE)*E242)))</f>
        <v/>
      </c>
      <c r="G242" s="50" t="str">
        <f>IF(OR(D242="",D242="keine",E242=""),"",IF(D242="Wie Nbedarf",VLOOKUP('N-Bedarf SK'!D240,PSollSK,4,FALSE)*E242, VLOOKUP(D242,PSollSK,4,FALSE)*E242))</f>
        <v/>
      </c>
      <c r="H242" s="88"/>
      <c r="I242" s="49"/>
      <c r="J242" s="50" t="str">
        <f t="shared" si="12"/>
        <v/>
      </c>
      <c r="K242" s="50" t="str">
        <f t="shared" si="14"/>
        <v/>
      </c>
      <c r="L242" s="88"/>
      <c r="M242" s="49"/>
      <c r="N242" s="50" t="str">
        <f t="shared" si="13"/>
        <v/>
      </c>
      <c r="O242" s="50" t="str">
        <f t="shared" si="15"/>
        <v/>
      </c>
      <c r="P242" s="51"/>
      <c r="Q242" s="78" t="s">
        <v>261</v>
      </c>
      <c r="R242" s="49"/>
      <c r="S242" s="32" t="str">
        <f>IF(R242="","C",INDEX(Gehaltsklassen!A$11:A$15,MATCH(R242,Gehaltsklassen!D$11:D$15,1),1))</f>
        <v>C</v>
      </c>
      <c r="T242" s="49"/>
      <c r="U242" s="32" t="str">
        <f>IF(T242="","C",IF(T242="","C",IF(Q242="I",INDEX(Gehaltsklassen!A$11:A$15,MATCH(T242,Gehaltsklassen!C$11:C$15,1),1),IF(Q242="II",INDEX(Gehaltsklassen!A$11:A$15,MATCH(T242,Gehaltsklassen!D$11:D$15,1),1),IF(Q242="III",INDEX(Gehaltsklassen!A$11:A$15,MATCH(T242,Gehaltsklassen!E$11:E$15,1),1),"Falsche Bodenart")))))</f>
        <v>C</v>
      </c>
      <c r="V242" s="52" t="str">
        <f>IF(OR(C242=""),"",SUM(F242,J242,N242)*VLOOKUP(S242,Gehaltsklassen!$B$34:$D$38,2,FALSE))</f>
        <v/>
      </c>
      <c r="W242" s="52" t="str">
        <f>IF(OR(C242=""),"",SUM(F242,J242,N242)*VLOOKUP(S242,Gehaltsklassen!$B$34:$D$38,2,FALSE)*C242)</f>
        <v/>
      </c>
      <c r="X242" s="52" t="str">
        <f>IF(OR(C242=""),"",SUM(F242,J242,N242)*VLOOKUP(S242,Gehaltsklassen!$B$34:$D$38,3,FALSE))</f>
        <v/>
      </c>
      <c r="Y242" s="52" t="str">
        <f>IF(OR(C242=""),"",SUM(F242,J242,N242)*VLOOKUP(S242,Gehaltsklassen!$B$34:$D$38,3,FALSE)*C242)</f>
        <v/>
      </c>
      <c r="Z242" s="54" t="str">
        <f>IF(OR(D242=""),"",(SUM(G242,K242,O242)*VLOOKUP(U242,Gehaltsklassen!$B$34:$D$38,2,FALSE)))</f>
        <v/>
      </c>
      <c r="AA242" s="54" t="str">
        <f>IF(OR(D242=""),"",(SUM(G242,K242,O242)*VLOOKUP(U242,Gehaltsklassen!$B$34:$D$38,2,FALSE))*C242)</f>
        <v/>
      </c>
      <c r="AB242" s="53" t="str">
        <f>IF(OR(C242=""),"",(SUM(G242,K242,O242)*VLOOKUP(U242,Gehaltsklassen!$B$34:$D$38,3,FALSE)))</f>
        <v/>
      </c>
      <c r="AC242" s="53" t="str">
        <f>IF(OR(C242=""),"",(SUM(G242,K242,O242)*VLOOKUP(U242,Gehaltsklassen!$B$34:$D$38,3,FALSE))*C242)</f>
        <v/>
      </c>
    </row>
    <row r="243" spans="1:29" ht="31.9" customHeight="1" x14ac:dyDescent="0.2">
      <c r="A243" s="74" t="str">
        <f>IF(C243="","",MAX($A$11:A242)+1)</f>
        <v/>
      </c>
      <c r="B243" s="75" t="str">
        <f>IF('N-Bedarf SK'!B241="","",'N-Bedarf SK'!B241)</f>
        <v/>
      </c>
      <c r="C243" s="49" t="str">
        <f>IF('N-Bedarf SK'!C241="","",'N-Bedarf SK'!C241)</f>
        <v/>
      </c>
      <c r="D243" s="88" t="str">
        <f>IF('N-Bedarf SK'!D241="","",'N-Bedarf SK'!D241)</f>
        <v/>
      </c>
      <c r="E243" s="49" t="str">
        <f>IF('N-Bedarf SK'!G241="","",'N-Bedarf SK'!G241)</f>
        <v/>
      </c>
      <c r="F243" s="50" t="str">
        <f>IF(OR(D243="Spargel 2. Standjahr",D243="Spargel 1. Standjahr"),78,IF(OR(D243="",D243="keine",E243=""),"",IF(D243="Wie Nbedarf",VLOOKUP('N-Bedarf SK'!D241,PSollSK,3,FALSE)*E243, VLOOKUP(D243,PSollSK,3,FALSE)*E243)))</f>
        <v/>
      </c>
      <c r="G243" s="50" t="str">
        <f>IF(OR(D243="",D243="keine",E243=""),"",IF(D243="Wie Nbedarf",VLOOKUP('N-Bedarf SK'!D241,PSollSK,4,FALSE)*E243, VLOOKUP(D243,PSollSK,4,FALSE)*E243))</f>
        <v/>
      </c>
      <c r="H243" s="88"/>
      <c r="I243" s="49"/>
      <c r="J243" s="50" t="str">
        <f t="shared" si="12"/>
        <v/>
      </c>
      <c r="K243" s="50" t="str">
        <f t="shared" si="14"/>
        <v/>
      </c>
      <c r="L243" s="88"/>
      <c r="M243" s="49"/>
      <c r="N243" s="50" t="str">
        <f t="shared" si="13"/>
        <v/>
      </c>
      <c r="O243" s="50" t="str">
        <f t="shared" si="15"/>
        <v/>
      </c>
      <c r="P243" s="51"/>
      <c r="Q243" s="78" t="s">
        <v>261</v>
      </c>
      <c r="R243" s="49"/>
      <c r="S243" s="32" t="str">
        <f>IF(R243="","C",INDEX(Gehaltsklassen!A$11:A$15,MATCH(R243,Gehaltsklassen!D$11:D$15,1),1))</f>
        <v>C</v>
      </c>
      <c r="T243" s="49"/>
      <c r="U243" s="32" t="str">
        <f>IF(T243="","C",IF(T243="","C",IF(Q243="I",INDEX(Gehaltsklassen!A$11:A$15,MATCH(T243,Gehaltsklassen!C$11:C$15,1),1),IF(Q243="II",INDEX(Gehaltsklassen!A$11:A$15,MATCH(T243,Gehaltsklassen!D$11:D$15,1),1),IF(Q243="III",INDEX(Gehaltsklassen!A$11:A$15,MATCH(T243,Gehaltsklassen!E$11:E$15,1),1),"Falsche Bodenart")))))</f>
        <v>C</v>
      </c>
      <c r="V243" s="52" t="str">
        <f>IF(OR(C243=""),"",SUM(F243,J243,N243)*VLOOKUP(S243,Gehaltsklassen!$B$34:$D$38,2,FALSE))</f>
        <v/>
      </c>
      <c r="W243" s="52" t="str">
        <f>IF(OR(C243=""),"",SUM(F243,J243,N243)*VLOOKUP(S243,Gehaltsklassen!$B$34:$D$38,2,FALSE)*C243)</f>
        <v/>
      </c>
      <c r="X243" s="52" t="str">
        <f>IF(OR(C243=""),"",SUM(F243,J243,N243)*VLOOKUP(S243,Gehaltsklassen!$B$34:$D$38,3,FALSE))</f>
        <v/>
      </c>
      <c r="Y243" s="52" t="str">
        <f>IF(OR(C243=""),"",SUM(F243,J243,N243)*VLOOKUP(S243,Gehaltsklassen!$B$34:$D$38,3,FALSE)*C243)</f>
        <v/>
      </c>
      <c r="Z243" s="54" t="str">
        <f>IF(OR(D243=""),"",(SUM(G243,K243,O243)*VLOOKUP(U243,Gehaltsklassen!$B$34:$D$38,2,FALSE)))</f>
        <v/>
      </c>
      <c r="AA243" s="54" t="str">
        <f>IF(OR(D243=""),"",(SUM(G243,K243,O243)*VLOOKUP(U243,Gehaltsklassen!$B$34:$D$38,2,FALSE))*C243)</f>
        <v/>
      </c>
      <c r="AB243" s="53" t="str">
        <f>IF(OR(C243=""),"",(SUM(G243,K243,O243)*VLOOKUP(U243,Gehaltsklassen!$B$34:$D$38,3,FALSE)))</f>
        <v/>
      </c>
      <c r="AC243" s="53" t="str">
        <f>IF(OR(C243=""),"",(SUM(G243,K243,O243)*VLOOKUP(U243,Gehaltsklassen!$B$34:$D$38,3,FALSE))*C243)</f>
        <v/>
      </c>
    </row>
    <row r="244" spans="1:29" ht="31.9" customHeight="1" x14ac:dyDescent="0.2">
      <c r="A244" s="74" t="str">
        <f>IF(C244="","",MAX($A$11:A243)+1)</f>
        <v/>
      </c>
      <c r="B244" s="75" t="str">
        <f>IF('N-Bedarf SK'!B242="","",'N-Bedarf SK'!B242)</f>
        <v/>
      </c>
      <c r="C244" s="49" t="str">
        <f>IF('N-Bedarf SK'!C242="","",'N-Bedarf SK'!C242)</f>
        <v/>
      </c>
      <c r="D244" s="88" t="str">
        <f>IF('N-Bedarf SK'!D242="","",'N-Bedarf SK'!D242)</f>
        <v/>
      </c>
      <c r="E244" s="49" t="str">
        <f>IF('N-Bedarf SK'!G242="","",'N-Bedarf SK'!G242)</f>
        <v/>
      </c>
      <c r="F244" s="50" t="str">
        <f>IF(OR(D244="Spargel 2. Standjahr",D244="Spargel 1. Standjahr"),78,IF(OR(D244="",D244="keine",E244=""),"",IF(D244="Wie Nbedarf",VLOOKUP('N-Bedarf SK'!D242,PSollSK,3,FALSE)*E244, VLOOKUP(D244,PSollSK,3,FALSE)*E244)))</f>
        <v/>
      </c>
      <c r="G244" s="50" t="str">
        <f>IF(OR(D244="",D244="keine",E244=""),"",IF(D244="Wie Nbedarf",VLOOKUP('N-Bedarf SK'!D242,PSollSK,4,FALSE)*E244, VLOOKUP(D244,PSollSK,4,FALSE)*E244))</f>
        <v/>
      </c>
      <c r="H244" s="88"/>
      <c r="I244" s="49"/>
      <c r="J244" s="50" t="str">
        <f t="shared" si="12"/>
        <v/>
      </c>
      <c r="K244" s="50" t="str">
        <f t="shared" si="14"/>
        <v/>
      </c>
      <c r="L244" s="88"/>
      <c r="M244" s="49"/>
      <c r="N244" s="50" t="str">
        <f t="shared" si="13"/>
        <v/>
      </c>
      <c r="O244" s="50" t="str">
        <f t="shared" si="15"/>
        <v/>
      </c>
      <c r="P244" s="51"/>
      <c r="Q244" s="78" t="s">
        <v>261</v>
      </c>
      <c r="R244" s="49"/>
      <c r="S244" s="32" t="str">
        <f>IF(R244="","C",INDEX(Gehaltsklassen!A$11:A$15,MATCH(R244,Gehaltsklassen!D$11:D$15,1),1))</f>
        <v>C</v>
      </c>
      <c r="T244" s="49"/>
      <c r="U244" s="32" t="str">
        <f>IF(T244="","C",IF(T244="","C",IF(Q244="I",INDEX(Gehaltsklassen!A$11:A$15,MATCH(T244,Gehaltsklassen!C$11:C$15,1),1),IF(Q244="II",INDEX(Gehaltsklassen!A$11:A$15,MATCH(T244,Gehaltsklassen!D$11:D$15,1),1),IF(Q244="III",INDEX(Gehaltsklassen!A$11:A$15,MATCH(T244,Gehaltsklassen!E$11:E$15,1),1),"Falsche Bodenart")))))</f>
        <v>C</v>
      </c>
      <c r="V244" s="52" t="str">
        <f>IF(OR(C244=""),"",SUM(F244,J244,N244)*VLOOKUP(S244,Gehaltsklassen!$B$34:$D$38,2,FALSE))</f>
        <v/>
      </c>
      <c r="W244" s="52" t="str">
        <f>IF(OR(C244=""),"",SUM(F244,J244,N244)*VLOOKUP(S244,Gehaltsklassen!$B$34:$D$38,2,FALSE)*C244)</f>
        <v/>
      </c>
      <c r="X244" s="52" t="str">
        <f>IF(OR(C244=""),"",SUM(F244,J244,N244)*VLOOKUP(S244,Gehaltsklassen!$B$34:$D$38,3,FALSE))</f>
        <v/>
      </c>
      <c r="Y244" s="52" t="str">
        <f>IF(OR(C244=""),"",SUM(F244,J244,N244)*VLOOKUP(S244,Gehaltsklassen!$B$34:$D$38,3,FALSE)*C244)</f>
        <v/>
      </c>
      <c r="Z244" s="54" t="str">
        <f>IF(OR(D244=""),"",(SUM(G244,K244,O244)*VLOOKUP(U244,Gehaltsklassen!$B$34:$D$38,2,FALSE)))</f>
        <v/>
      </c>
      <c r="AA244" s="54" t="str">
        <f>IF(OR(D244=""),"",(SUM(G244,K244,O244)*VLOOKUP(U244,Gehaltsklassen!$B$34:$D$38,2,FALSE))*C244)</f>
        <v/>
      </c>
      <c r="AB244" s="53" t="str">
        <f>IF(OR(C244=""),"",(SUM(G244,K244,O244)*VLOOKUP(U244,Gehaltsklassen!$B$34:$D$38,3,FALSE)))</f>
        <v/>
      </c>
      <c r="AC244" s="53" t="str">
        <f>IF(OR(C244=""),"",(SUM(G244,K244,O244)*VLOOKUP(U244,Gehaltsklassen!$B$34:$D$38,3,FALSE))*C244)</f>
        <v/>
      </c>
    </row>
    <row r="245" spans="1:29" ht="31.9" customHeight="1" x14ac:dyDescent="0.2">
      <c r="A245" s="74" t="str">
        <f>IF(C245="","",MAX($A$11:A244)+1)</f>
        <v/>
      </c>
      <c r="B245" s="75" t="str">
        <f>IF('N-Bedarf SK'!B243="","",'N-Bedarf SK'!B243)</f>
        <v/>
      </c>
      <c r="C245" s="49" t="str">
        <f>IF('N-Bedarf SK'!C243="","",'N-Bedarf SK'!C243)</f>
        <v/>
      </c>
      <c r="D245" s="88" t="str">
        <f>IF('N-Bedarf SK'!D243="","",'N-Bedarf SK'!D243)</f>
        <v/>
      </c>
      <c r="E245" s="49" t="str">
        <f>IF('N-Bedarf SK'!G243="","",'N-Bedarf SK'!G243)</f>
        <v/>
      </c>
      <c r="F245" s="50" t="str">
        <f>IF(OR(D245="Spargel 2. Standjahr",D245="Spargel 1. Standjahr"),78,IF(OR(D245="",D245="keine",E245=""),"",IF(D245="Wie Nbedarf",VLOOKUP('N-Bedarf SK'!D243,PSollSK,3,FALSE)*E245, VLOOKUP(D245,PSollSK,3,FALSE)*E245)))</f>
        <v/>
      </c>
      <c r="G245" s="50" t="str">
        <f>IF(OR(D245="",D245="keine",E245=""),"",IF(D245="Wie Nbedarf",VLOOKUP('N-Bedarf SK'!D243,PSollSK,4,FALSE)*E245, VLOOKUP(D245,PSollSK,4,FALSE)*E245))</f>
        <v/>
      </c>
      <c r="H245" s="88"/>
      <c r="I245" s="49"/>
      <c r="J245" s="50" t="str">
        <f t="shared" si="12"/>
        <v/>
      </c>
      <c r="K245" s="50" t="str">
        <f t="shared" si="14"/>
        <v/>
      </c>
      <c r="L245" s="88"/>
      <c r="M245" s="49"/>
      <c r="N245" s="50" t="str">
        <f t="shared" si="13"/>
        <v/>
      </c>
      <c r="O245" s="50" t="str">
        <f t="shared" si="15"/>
        <v/>
      </c>
      <c r="P245" s="51"/>
      <c r="Q245" s="78" t="s">
        <v>261</v>
      </c>
      <c r="R245" s="49"/>
      <c r="S245" s="32" t="str">
        <f>IF(R245="","C",INDEX(Gehaltsklassen!A$11:A$15,MATCH(R245,Gehaltsklassen!D$11:D$15,1),1))</f>
        <v>C</v>
      </c>
      <c r="T245" s="49"/>
      <c r="U245" s="32" t="str">
        <f>IF(T245="","C",IF(T245="","C",IF(Q245="I",INDEX(Gehaltsklassen!A$11:A$15,MATCH(T245,Gehaltsklassen!C$11:C$15,1),1),IF(Q245="II",INDEX(Gehaltsklassen!A$11:A$15,MATCH(T245,Gehaltsklassen!D$11:D$15,1),1),IF(Q245="III",INDEX(Gehaltsklassen!A$11:A$15,MATCH(T245,Gehaltsklassen!E$11:E$15,1),1),"Falsche Bodenart")))))</f>
        <v>C</v>
      </c>
      <c r="V245" s="52" t="str">
        <f>IF(OR(C245=""),"",SUM(F245,J245,N245)*VLOOKUP(S245,Gehaltsklassen!$B$34:$D$38,2,FALSE))</f>
        <v/>
      </c>
      <c r="W245" s="52" t="str">
        <f>IF(OR(C245=""),"",SUM(F245,J245,N245)*VLOOKUP(S245,Gehaltsklassen!$B$34:$D$38,2,FALSE)*C245)</f>
        <v/>
      </c>
      <c r="X245" s="52" t="str">
        <f>IF(OR(C245=""),"",SUM(F245,J245,N245)*VLOOKUP(S245,Gehaltsklassen!$B$34:$D$38,3,FALSE))</f>
        <v/>
      </c>
      <c r="Y245" s="52" t="str">
        <f>IF(OR(C245=""),"",SUM(F245,J245,N245)*VLOOKUP(S245,Gehaltsklassen!$B$34:$D$38,3,FALSE)*C245)</f>
        <v/>
      </c>
      <c r="Z245" s="54" t="str">
        <f>IF(OR(D245=""),"",(SUM(G245,K245,O245)*VLOOKUP(U245,Gehaltsklassen!$B$34:$D$38,2,FALSE)))</f>
        <v/>
      </c>
      <c r="AA245" s="54" t="str">
        <f>IF(OR(D245=""),"",(SUM(G245,K245,O245)*VLOOKUP(U245,Gehaltsklassen!$B$34:$D$38,2,FALSE))*C245)</f>
        <v/>
      </c>
      <c r="AB245" s="53" t="str">
        <f>IF(OR(C245=""),"",(SUM(G245,K245,O245)*VLOOKUP(U245,Gehaltsklassen!$B$34:$D$38,3,FALSE)))</f>
        <v/>
      </c>
      <c r="AC245" s="53" t="str">
        <f>IF(OR(C245=""),"",(SUM(G245,K245,O245)*VLOOKUP(U245,Gehaltsklassen!$B$34:$D$38,3,FALSE))*C245)</f>
        <v/>
      </c>
    </row>
    <row r="246" spans="1:29" ht="31.9" customHeight="1" x14ac:dyDescent="0.2">
      <c r="A246" s="74" t="str">
        <f>IF(C246="","",MAX($A$11:A245)+1)</f>
        <v/>
      </c>
      <c r="B246" s="75" t="str">
        <f>IF('N-Bedarf SK'!B244="","",'N-Bedarf SK'!B244)</f>
        <v/>
      </c>
      <c r="C246" s="49" t="str">
        <f>IF('N-Bedarf SK'!C244="","",'N-Bedarf SK'!C244)</f>
        <v/>
      </c>
      <c r="D246" s="88" t="str">
        <f>IF('N-Bedarf SK'!D244="","",'N-Bedarf SK'!D244)</f>
        <v/>
      </c>
      <c r="E246" s="49" t="str">
        <f>IF('N-Bedarf SK'!G244="","",'N-Bedarf SK'!G244)</f>
        <v/>
      </c>
      <c r="F246" s="50" t="str">
        <f>IF(OR(D246="Spargel 2. Standjahr",D246="Spargel 1. Standjahr"),78,IF(OR(D246="",D246="keine",E246=""),"",IF(D246="Wie Nbedarf",VLOOKUP('N-Bedarf SK'!D244,PSollSK,3,FALSE)*E246, VLOOKUP(D246,PSollSK,3,FALSE)*E246)))</f>
        <v/>
      </c>
      <c r="G246" s="50" t="str">
        <f>IF(OR(D246="",D246="keine",E246=""),"",IF(D246="Wie Nbedarf",VLOOKUP('N-Bedarf SK'!D244,PSollSK,4,FALSE)*E246, VLOOKUP(D246,PSollSK,4,FALSE)*E246))</f>
        <v/>
      </c>
      <c r="H246" s="88"/>
      <c r="I246" s="49"/>
      <c r="J246" s="50" t="str">
        <f t="shared" si="12"/>
        <v/>
      </c>
      <c r="K246" s="50" t="str">
        <f t="shared" si="14"/>
        <v/>
      </c>
      <c r="L246" s="88"/>
      <c r="M246" s="49"/>
      <c r="N246" s="50" t="str">
        <f t="shared" si="13"/>
        <v/>
      </c>
      <c r="O246" s="50" t="str">
        <f t="shared" si="15"/>
        <v/>
      </c>
      <c r="P246" s="51"/>
      <c r="Q246" s="78" t="s">
        <v>261</v>
      </c>
      <c r="R246" s="49"/>
      <c r="S246" s="32" t="str">
        <f>IF(R246="","C",INDEX(Gehaltsklassen!A$11:A$15,MATCH(R246,Gehaltsklassen!D$11:D$15,1),1))</f>
        <v>C</v>
      </c>
      <c r="T246" s="49"/>
      <c r="U246" s="32" t="str">
        <f>IF(T246="","C",IF(T246="","C",IF(Q246="I",INDEX(Gehaltsklassen!A$11:A$15,MATCH(T246,Gehaltsklassen!C$11:C$15,1),1),IF(Q246="II",INDEX(Gehaltsklassen!A$11:A$15,MATCH(T246,Gehaltsklassen!D$11:D$15,1),1),IF(Q246="III",INDEX(Gehaltsklassen!A$11:A$15,MATCH(T246,Gehaltsklassen!E$11:E$15,1),1),"Falsche Bodenart")))))</f>
        <v>C</v>
      </c>
      <c r="V246" s="52" t="str">
        <f>IF(OR(C246=""),"",SUM(F246,J246,N246)*VLOOKUP(S246,Gehaltsklassen!$B$34:$D$38,2,FALSE))</f>
        <v/>
      </c>
      <c r="W246" s="52" t="str">
        <f>IF(OR(C246=""),"",SUM(F246,J246,N246)*VLOOKUP(S246,Gehaltsklassen!$B$34:$D$38,2,FALSE)*C246)</f>
        <v/>
      </c>
      <c r="X246" s="52" t="str">
        <f>IF(OR(C246=""),"",SUM(F246,J246,N246)*VLOOKUP(S246,Gehaltsklassen!$B$34:$D$38,3,FALSE))</f>
        <v/>
      </c>
      <c r="Y246" s="52" t="str">
        <f>IF(OR(C246=""),"",SUM(F246,J246,N246)*VLOOKUP(S246,Gehaltsklassen!$B$34:$D$38,3,FALSE)*C246)</f>
        <v/>
      </c>
      <c r="Z246" s="54" t="str">
        <f>IF(OR(D246=""),"",(SUM(G246,K246,O246)*VLOOKUP(U246,Gehaltsklassen!$B$34:$D$38,2,FALSE)))</f>
        <v/>
      </c>
      <c r="AA246" s="54" t="str">
        <f>IF(OR(D246=""),"",(SUM(G246,K246,O246)*VLOOKUP(U246,Gehaltsklassen!$B$34:$D$38,2,FALSE))*C246)</f>
        <v/>
      </c>
      <c r="AB246" s="53" t="str">
        <f>IF(OR(C246=""),"",(SUM(G246,K246,O246)*VLOOKUP(U246,Gehaltsklassen!$B$34:$D$38,3,FALSE)))</f>
        <v/>
      </c>
      <c r="AC246" s="53" t="str">
        <f>IF(OR(C246=""),"",(SUM(G246,K246,O246)*VLOOKUP(U246,Gehaltsklassen!$B$34:$D$38,3,FALSE))*C246)</f>
        <v/>
      </c>
    </row>
    <row r="247" spans="1:29" ht="31.9" customHeight="1" x14ac:dyDescent="0.2">
      <c r="A247" s="74" t="str">
        <f>IF(C247="","",MAX($A$11:A246)+1)</f>
        <v/>
      </c>
      <c r="B247" s="75" t="str">
        <f>IF('N-Bedarf SK'!B245="","",'N-Bedarf SK'!B245)</f>
        <v/>
      </c>
      <c r="C247" s="49" t="str">
        <f>IF('N-Bedarf SK'!C245="","",'N-Bedarf SK'!C245)</f>
        <v/>
      </c>
      <c r="D247" s="88" t="str">
        <f>IF('N-Bedarf SK'!D245="","",'N-Bedarf SK'!D245)</f>
        <v/>
      </c>
      <c r="E247" s="49" t="str">
        <f>IF('N-Bedarf SK'!G245="","",'N-Bedarf SK'!G245)</f>
        <v/>
      </c>
      <c r="F247" s="50" t="str">
        <f>IF(OR(D247="Spargel 2. Standjahr",D247="Spargel 1. Standjahr"),78,IF(OR(D247="",D247="keine",E247=""),"",IF(D247="Wie Nbedarf",VLOOKUP('N-Bedarf SK'!D245,PSollSK,3,FALSE)*E247, VLOOKUP(D247,PSollSK,3,FALSE)*E247)))</f>
        <v/>
      </c>
      <c r="G247" s="50" t="str">
        <f>IF(OR(D247="",D247="keine",E247=""),"",IF(D247="Wie Nbedarf",VLOOKUP('N-Bedarf SK'!D245,PSollSK,4,FALSE)*E247, VLOOKUP(D247,PSollSK,4,FALSE)*E247))</f>
        <v/>
      </c>
      <c r="H247" s="88"/>
      <c r="I247" s="49"/>
      <c r="J247" s="50" t="str">
        <f t="shared" si="12"/>
        <v/>
      </c>
      <c r="K247" s="50" t="str">
        <f t="shared" si="14"/>
        <v/>
      </c>
      <c r="L247" s="88"/>
      <c r="M247" s="49"/>
      <c r="N247" s="50" t="str">
        <f t="shared" si="13"/>
        <v/>
      </c>
      <c r="O247" s="50" t="str">
        <f t="shared" si="15"/>
        <v/>
      </c>
      <c r="P247" s="51"/>
      <c r="Q247" s="78" t="s">
        <v>261</v>
      </c>
      <c r="R247" s="49"/>
      <c r="S247" s="32" t="str">
        <f>IF(R247="","C",INDEX(Gehaltsklassen!A$11:A$15,MATCH(R247,Gehaltsklassen!D$11:D$15,1),1))</f>
        <v>C</v>
      </c>
      <c r="T247" s="49"/>
      <c r="U247" s="32" t="str">
        <f>IF(T247="","C",IF(T247="","C",IF(Q247="I",INDEX(Gehaltsklassen!A$11:A$15,MATCH(T247,Gehaltsklassen!C$11:C$15,1),1),IF(Q247="II",INDEX(Gehaltsklassen!A$11:A$15,MATCH(T247,Gehaltsklassen!D$11:D$15,1),1),IF(Q247="III",INDEX(Gehaltsklassen!A$11:A$15,MATCH(T247,Gehaltsklassen!E$11:E$15,1),1),"Falsche Bodenart")))))</f>
        <v>C</v>
      </c>
      <c r="V247" s="52" t="str">
        <f>IF(OR(C247=""),"",SUM(F247,J247,N247)*VLOOKUP(S247,Gehaltsklassen!$B$34:$D$38,2,FALSE))</f>
        <v/>
      </c>
      <c r="W247" s="52" t="str">
        <f>IF(OR(C247=""),"",SUM(F247,J247,N247)*VLOOKUP(S247,Gehaltsklassen!$B$34:$D$38,2,FALSE)*C247)</f>
        <v/>
      </c>
      <c r="X247" s="52" t="str">
        <f>IF(OR(C247=""),"",SUM(F247,J247,N247)*VLOOKUP(S247,Gehaltsklassen!$B$34:$D$38,3,FALSE))</f>
        <v/>
      </c>
      <c r="Y247" s="52" t="str">
        <f>IF(OR(C247=""),"",SUM(F247,J247,N247)*VLOOKUP(S247,Gehaltsklassen!$B$34:$D$38,3,FALSE)*C247)</f>
        <v/>
      </c>
      <c r="Z247" s="54" t="str">
        <f>IF(OR(D247=""),"",(SUM(G247,K247,O247)*VLOOKUP(U247,Gehaltsklassen!$B$34:$D$38,2,FALSE)))</f>
        <v/>
      </c>
      <c r="AA247" s="54" t="str">
        <f>IF(OR(D247=""),"",(SUM(G247,K247,O247)*VLOOKUP(U247,Gehaltsklassen!$B$34:$D$38,2,FALSE))*C247)</f>
        <v/>
      </c>
      <c r="AB247" s="53" t="str">
        <f>IF(OR(C247=""),"",(SUM(G247,K247,O247)*VLOOKUP(U247,Gehaltsklassen!$B$34:$D$38,3,FALSE)))</f>
        <v/>
      </c>
      <c r="AC247" s="53" t="str">
        <f>IF(OR(C247=""),"",(SUM(G247,K247,O247)*VLOOKUP(U247,Gehaltsklassen!$B$34:$D$38,3,FALSE))*C247)</f>
        <v/>
      </c>
    </row>
    <row r="248" spans="1:29" ht="31.9" customHeight="1" x14ac:dyDescent="0.2">
      <c r="A248" s="74" t="str">
        <f>IF(C248="","",MAX($A$11:A247)+1)</f>
        <v/>
      </c>
      <c r="B248" s="75" t="str">
        <f>IF('N-Bedarf SK'!B246="","",'N-Bedarf SK'!B246)</f>
        <v/>
      </c>
      <c r="C248" s="49" t="str">
        <f>IF('N-Bedarf SK'!C246="","",'N-Bedarf SK'!C246)</f>
        <v/>
      </c>
      <c r="D248" s="88" t="str">
        <f>IF('N-Bedarf SK'!D246="","",'N-Bedarf SK'!D246)</f>
        <v/>
      </c>
      <c r="E248" s="49" t="str">
        <f>IF('N-Bedarf SK'!G246="","",'N-Bedarf SK'!G246)</f>
        <v/>
      </c>
      <c r="F248" s="50" t="str">
        <f>IF(OR(D248="Spargel 2. Standjahr",D248="Spargel 1. Standjahr"),78,IF(OR(D248="",D248="keine",E248=""),"",IF(D248="Wie Nbedarf",VLOOKUP('N-Bedarf SK'!D246,PSollSK,3,FALSE)*E248, VLOOKUP(D248,PSollSK,3,FALSE)*E248)))</f>
        <v/>
      </c>
      <c r="G248" s="50" t="str">
        <f>IF(OR(D248="",D248="keine",E248=""),"",IF(D248="Wie Nbedarf",VLOOKUP('N-Bedarf SK'!D246,PSollSK,4,FALSE)*E248, VLOOKUP(D248,PSollSK,4,FALSE)*E248))</f>
        <v/>
      </c>
      <c r="H248" s="88"/>
      <c r="I248" s="49"/>
      <c r="J248" s="50" t="str">
        <f t="shared" si="12"/>
        <v/>
      </c>
      <c r="K248" s="50" t="str">
        <f t="shared" si="14"/>
        <v/>
      </c>
      <c r="L248" s="88"/>
      <c r="M248" s="49"/>
      <c r="N248" s="50" t="str">
        <f t="shared" si="13"/>
        <v/>
      </c>
      <c r="O248" s="50" t="str">
        <f t="shared" si="15"/>
        <v/>
      </c>
      <c r="P248" s="51"/>
      <c r="Q248" s="78" t="s">
        <v>261</v>
      </c>
      <c r="R248" s="49"/>
      <c r="S248" s="32" t="str">
        <f>IF(R248="","C",INDEX(Gehaltsklassen!A$11:A$15,MATCH(R248,Gehaltsklassen!D$11:D$15,1),1))</f>
        <v>C</v>
      </c>
      <c r="T248" s="49"/>
      <c r="U248" s="32" t="str">
        <f>IF(T248="","C",IF(T248="","C",IF(Q248="I",INDEX(Gehaltsklassen!A$11:A$15,MATCH(T248,Gehaltsklassen!C$11:C$15,1),1),IF(Q248="II",INDEX(Gehaltsklassen!A$11:A$15,MATCH(T248,Gehaltsklassen!D$11:D$15,1),1),IF(Q248="III",INDEX(Gehaltsklassen!A$11:A$15,MATCH(T248,Gehaltsklassen!E$11:E$15,1),1),"Falsche Bodenart")))))</f>
        <v>C</v>
      </c>
      <c r="V248" s="52" t="str">
        <f>IF(OR(C248=""),"",SUM(F248,J248,N248)*VLOOKUP(S248,Gehaltsklassen!$B$34:$D$38,2,FALSE))</f>
        <v/>
      </c>
      <c r="W248" s="52" t="str">
        <f>IF(OR(C248=""),"",SUM(F248,J248,N248)*VLOOKUP(S248,Gehaltsklassen!$B$34:$D$38,2,FALSE)*C248)</f>
        <v/>
      </c>
      <c r="X248" s="52" t="str">
        <f>IF(OR(C248=""),"",SUM(F248,J248,N248)*VLOOKUP(S248,Gehaltsklassen!$B$34:$D$38,3,FALSE))</f>
        <v/>
      </c>
      <c r="Y248" s="52" t="str">
        <f>IF(OR(C248=""),"",SUM(F248,J248,N248)*VLOOKUP(S248,Gehaltsklassen!$B$34:$D$38,3,FALSE)*C248)</f>
        <v/>
      </c>
      <c r="Z248" s="54" t="str">
        <f>IF(OR(D248=""),"",(SUM(G248,K248,O248)*VLOOKUP(U248,Gehaltsklassen!$B$34:$D$38,2,FALSE)))</f>
        <v/>
      </c>
      <c r="AA248" s="54" t="str">
        <f>IF(OR(D248=""),"",(SUM(G248,K248,O248)*VLOOKUP(U248,Gehaltsklassen!$B$34:$D$38,2,FALSE))*C248)</f>
        <v/>
      </c>
      <c r="AB248" s="53" t="str">
        <f>IF(OR(C248=""),"",(SUM(G248,K248,O248)*VLOOKUP(U248,Gehaltsklassen!$B$34:$D$38,3,FALSE)))</f>
        <v/>
      </c>
      <c r="AC248" s="53" t="str">
        <f>IF(OR(C248=""),"",(SUM(G248,K248,O248)*VLOOKUP(U248,Gehaltsklassen!$B$34:$D$38,3,FALSE))*C248)</f>
        <v/>
      </c>
    </row>
    <row r="249" spans="1:29" ht="31.9" customHeight="1" x14ac:dyDescent="0.2">
      <c r="A249" s="74" t="str">
        <f>IF(C249="","",MAX($A$11:A248)+1)</f>
        <v/>
      </c>
      <c r="B249" s="75" t="str">
        <f>IF('N-Bedarf SK'!B247="","",'N-Bedarf SK'!B247)</f>
        <v/>
      </c>
      <c r="C249" s="49" t="str">
        <f>IF('N-Bedarf SK'!C247="","",'N-Bedarf SK'!C247)</f>
        <v/>
      </c>
      <c r="D249" s="88" t="str">
        <f>IF('N-Bedarf SK'!D247="","",'N-Bedarf SK'!D247)</f>
        <v/>
      </c>
      <c r="E249" s="49" t="str">
        <f>IF('N-Bedarf SK'!G247="","",'N-Bedarf SK'!G247)</f>
        <v/>
      </c>
      <c r="F249" s="50" t="str">
        <f>IF(OR(D249="Spargel 2. Standjahr",D249="Spargel 1. Standjahr"),78,IF(OR(D249="",D249="keine",E249=""),"",IF(D249="Wie Nbedarf",VLOOKUP('N-Bedarf SK'!D247,PSollSK,3,FALSE)*E249, VLOOKUP(D249,PSollSK,3,FALSE)*E249)))</f>
        <v/>
      </c>
      <c r="G249" s="50" t="str">
        <f>IF(OR(D249="",D249="keine",E249=""),"",IF(D249="Wie Nbedarf",VLOOKUP('N-Bedarf SK'!D247,PSollSK,4,FALSE)*E249, VLOOKUP(D249,PSollSK,4,FALSE)*E249))</f>
        <v/>
      </c>
      <c r="H249" s="88"/>
      <c r="I249" s="49"/>
      <c r="J249" s="50" t="str">
        <f t="shared" si="12"/>
        <v/>
      </c>
      <c r="K249" s="50" t="str">
        <f t="shared" si="14"/>
        <v/>
      </c>
      <c r="L249" s="88"/>
      <c r="M249" s="49"/>
      <c r="N249" s="50" t="str">
        <f t="shared" si="13"/>
        <v/>
      </c>
      <c r="O249" s="50" t="str">
        <f t="shared" si="15"/>
        <v/>
      </c>
      <c r="P249" s="51"/>
      <c r="Q249" s="78" t="s">
        <v>261</v>
      </c>
      <c r="R249" s="49"/>
      <c r="S249" s="32" t="str">
        <f>IF(R249="","C",INDEX(Gehaltsklassen!A$11:A$15,MATCH(R249,Gehaltsklassen!D$11:D$15,1),1))</f>
        <v>C</v>
      </c>
      <c r="T249" s="49"/>
      <c r="U249" s="32" t="str">
        <f>IF(T249="","C",IF(T249="","C",IF(Q249="I",INDEX(Gehaltsklassen!A$11:A$15,MATCH(T249,Gehaltsklassen!C$11:C$15,1),1),IF(Q249="II",INDEX(Gehaltsklassen!A$11:A$15,MATCH(T249,Gehaltsklassen!D$11:D$15,1),1),IF(Q249="III",INDEX(Gehaltsklassen!A$11:A$15,MATCH(T249,Gehaltsklassen!E$11:E$15,1),1),"Falsche Bodenart")))))</f>
        <v>C</v>
      </c>
      <c r="V249" s="52" t="str">
        <f>IF(OR(C249=""),"",SUM(F249,J249,N249)*VLOOKUP(S249,Gehaltsklassen!$B$34:$D$38,2,FALSE))</f>
        <v/>
      </c>
      <c r="W249" s="52" t="str">
        <f>IF(OR(C249=""),"",SUM(F249,J249,N249)*VLOOKUP(S249,Gehaltsklassen!$B$34:$D$38,2,FALSE)*C249)</f>
        <v/>
      </c>
      <c r="X249" s="52" t="str">
        <f>IF(OR(C249=""),"",SUM(F249,J249,N249)*VLOOKUP(S249,Gehaltsklassen!$B$34:$D$38,3,FALSE))</f>
        <v/>
      </c>
      <c r="Y249" s="52" t="str">
        <f>IF(OR(C249=""),"",SUM(F249,J249,N249)*VLOOKUP(S249,Gehaltsklassen!$B$34:$D$38,3,FALSE)*C249)</f>
        <v/>
      </c>
      <c r="Z249" s="54" t="str">
        <f>IF(OR(D249=""),"",(SUM(G249,K249,O249)*VLOOKUP(U249,Gehaltsklassen!$B$34:$D$38,2,FALSE)))</f>
        <v/>
      </c>
      <c r="AA249" s="54" t="str">
        <f>IF(OR(D249=""),"",(SUM(G249,K249,O249)*VLOOKUP(U249,Gehaltsklassen!$B$34:$D$38,2,FALSE))*C249)</f>
        <v/>
      </c>
      <c r="AB249" s="53" t="str">
        <f>IF(OR(C249=""),"",(SUM(G249,K249,O249)*VLOOKUP(U249,Gehaltsklassen!$B$34:$D$38,3,FALSE)))</f>
        <v/>
      </c>
      <c r="AC249" s="53" t="str">
        <f>IF(OR(C249=""),"",(SUM(G249,K249,O249)*VLOOKUP(U249,Gehaltsklassen!$B$34:$D$38,3,FALSE))*C249)</f>
        <v/>
      </c>
    </row>
    <row r="250" spans="1:29" ht="31.9" customHeight="1" x14ac:dyDescent="0.2">
      <c r="A250" s="74" t="str">
        <f>IF(C250="","",MAX($A$11:A249)+1)</f>
        <v/>
      </c>
      <c r="B250" s="75" t="str">
        <f>IF('N-Bedarf SK'!B248="","",'N-Bedarf SK'!B248)</f>
        <v/>
      </c>
      <c r="C250" s="49" t="str">
        <f>IF('N-Bedarf SK'!C248="","",'N-Bedarf SK'!C248)</f>
        <v/>
      </c>
      <c r="D250" s="88" t="str">
        <f>IF('N-Bedarf SK'!D248="","",'N-Bedarf SK'!D248)</f>
        <v/>
      </c>
      <c r="E250" s="49" t="str">
        <f>IF('N-Bedarf SK'!G248="","",'N-Bedarf SK'!G248)</f>
        <v/>
      </c>
      <c r="F250" s="50" t="str">
        <f>IF(OR(D250="Spargel 2. Standjahr",D250="Spargel 1. Standjahr"),78,IF(OR(D250="",D250="keine",E250=""),"",IF(D250="Wie Nbedarf",VLOOKUP('N-Bedarf SK'!D248,PSollSK,3,FALSE)*E250, VLOOKUP(D250,PSollSK,3,FALSE)*E250)))</f>
        <v/>
      </c>
      <c r="G250" s="50" t="str">
        <f>IF(OR(D250="",D250="keine",E250=""),"",IF(D250="Wie Nbedarf",VLOOKUP('N-Bedarf SK'!D248,PSollSK,4,FALSE)*E250, VLOOKUP(D250,PSollSK,4,FALSE)*E250))</f>
        <v/>
      </c>
      <c r="H250" s="88"/>
      <c r="I250" s="49"/>
      <c r="J250" s="50" t="str">
        <f t="shared" si="12"/>
        <v/>
      </c>
      <c r="K250" s="50" t="str">
        <f t="shared" si="14"/>
        <v/>
      </c>
      <c r="L250" s="88"/>
      <c r="M250" s="49"/>
      <c r="N250" s="50" t="str">
        <f t="shared" si="13"/>
        <v/>
      </c>
      <c r="O250" s="50" t="str">
        <f t="shared" si="15"/>
        <v/>
      </c>
      <c r="P250" s="51"/>
      <c r="Q250" s="78" t="s">
        <v>261</v>
      </c>
      <c r="R250" s="49"/>
      <c r="S250" s="32" t="str">
        <f>IF(R250="","C",INDEX(Gehaltsklassen!A$11:A$15,MATCH(R250,Gehaltsklassen!D$11:D$15,1),1))</f>
        <v>C</v>
      </c>
      <c r="T250" s="49"/>
      <c r="U250" s="32" t="str">
        <f>IF(T250="","C",IF(T250="","C",IF(Q250="I",INDEX(Gehaltsklassen!A$11:A$15,MATCH(T250,Gehaltsklassen!C$11:C$15,1),1),IF(Q250="II",INDEX(Gehaltsklassen!A$11:A$15,MATCH(T250,Gehaltsklassen!D$11:D$15,1),1),IF(Q250="III",INDEX(Gehaltsklassen!A$11:A$15,MATCH(T250,Gehaltsklassen!E$11:E$15,1),1),"Falsche Bodenart")))))</f>
        <v>C</v>
      </c>
      <c r="V250" s="52" t="str">
        <f>IF(OR(C250=""),"",SUM(F250,J250,N250)*VLOOKUP(S250,Gehaltsklassen!$B$34:$D$38,2,FALSE))</f>
        <v/>
      </c>
      <c r="W250" s="52" t="str">
        <f>IF(OR(C250=""),"",SUM(F250,J250,N250)*VLOOKUP(S250,Gehaltsklassen!$B$34:$D$38,2,FALSE)*C250)</f>
        <v/>
      </c>
      <c r="X250" s="52" t="str">
        <f>IF(OR(C250=""),"",SUM(F250,J250,N250)*VLOOKUP(S250,Gehaltsklassen!$B$34:$D$38,3,FALSE))</f>
        <v/>
      </c>
      <c r="Y250" s="52" t="str">
        <f>IF(OR(C250=""),"",SUM(F250,J250,N250)*VLOOKUP(S250,Gehaltsklassen!$B$34:$D$38,3,FALSE)*C250)</f>
        <v/>
      </c>
      <c r="Z250" s="54" t="str">
        <f>IF(OR(D250=""),"",(SUM(G250,K250,O250)*VLOOKUP(U250,Gehaltsklassen!$B$34:$D$38,2,FALSE)))</f>
        <v/>
      </c>
      <c r="AA250" s="54" t="str">
        <f>IF(OR(D250=""),"",(SUM(G250,K250,O250)*VLOOKUP(U250,Gehaltsklassen!$B$34:$D$38,2,FALSE))*C250)</f>
        <v/>
      </c>
      <c r="AB250" s="53" t="str">
        <f>IF(OR(C250=""),"",(SUM(G250,K250,O250)*VLOOKUP(U250,Gehaltsklassen!$B$34:$D$38,3,FALSE)))</f>
        <v/>
      </c>
      <c r="AC250" s="53" t="str">
        <f>IF(OR(C250=""),"",(SUM(G250,K250,O250)*VLOOKUP(U250,Gehaltsklassen!$B$34:$D$38,3,FALSE))*C250)</f>
        <v/>
      </c>
    </row>
    <row r="251" spans="1:29" ht="31.9" customHeight="1" x14ac:dyDescent="0.2">
      <c r="A251" s="74" t="str">
        <f>IF(C251="","",MAX($A$11:A250)+1)</f>
        <v/>
      </c>
      <c r="B251" s="75" t="str">
        <f>IF('N-Bedarf SK'!B249="","",'N-Bedarf SK'!B249)</f>
        <v/>
      </c>
      <c r="C251" s="49" t="str">
        <f>IF('N-Bedarf SK'!C249="","",'N-Bedarf SK'!C249)</f>
        <v/>
      </c>
      <c r="D251" s="88" t="str">
        <f>IF('N-Bedarf SK'!D249="","",'N-Bedarf SK'!D249)</f>
        <v/>
      </c>
      <c r="E251" s="49" t="str">
        <f>IF('N-Bedarf SK'!G249="","",'N-Bedarf SK'!G249)</f>
        <v/>
      </c>
      <c r="F251" s="50" t="str">
        <f>IF(OR(D251="Spargel 2. Standjahr",D251="Spargel 1. Standjahr"),78,IF(OR(D251="",D251="keine",E251=""),"",IF(D251="Wie Nbedarf",VLOOKUP('N-Bedarf SK'!D249,PSollSK,3,FALSE)*E251, VLOOKUP(D251,PSollSK,3,FALSE)*E251)))</f>
        <v/>
      </c>
      <c r="G251" s="50" t="str">
        <f>IF(OR(D251="",D251="keine",E251=""),"",IF(D251="Wie Nbedarf",VLOOKUP('N-Bedarf SK'!D249,PSollSK,4,FALSE)*E251, VLOOKUP(D251,PSollSK,4,FALSE)*E251))</f>
        <v/>
      </c>
      <c r="H251" s="88"/>
      <c r="I251" s="49"/>
      <c r="J251" s="50" t="str">
        <f t="shared" si="12"/>
        <v/>
      </c>
      <c r="K251" s="50" t="str">
        <f t="shared" si="14"/>
        <v/>
      </c>
      <c r="L251" s="88"/>
      <c r="M251" s="49"/>
      <c r="N251" s="50" t="str">
        <f t="shared" si="13"/>
        <v/>
      </c>
      <c r="O251" s="50" t="str">
        <f t="shared" si="15"/>
        <v/>
      </c>
      <c r="P251" s="51"/>
      <c r="Q251" s="78" t="s">
        <v>261</v>
      </c>
      <c r="R251" s="49"/>
      <c r="S251" s="32" t="str">
        <f>IF(R251="","C",INDEX(Gehaltsklassen!A$11:A$15,MATCH(R251,Gehaltsklassen!D$11:D$15,1),1))</f>
        <v>C</v>
      </c>
      <c r="T251" s="49"/>
      <c r="U251" s="32" t="str">
        <f>IF(T251="","C",IF(T251="","C",IF(Q251="I",INDEX(Gehaltsklassen!A$11:A$15,MATCH(T251,Gehaltsklassen!C$11:C$15,1),1),IF(Q251="II",INDEX(Gehaltsklassen!A$11:A$15,MATCH(T251,Gehaltsklassen!D$11:D$15,1),1),IF(Q251="III",INDEX(Gehaltsklassen!A$11:A$15,MATCH(T251,Gehaltsklassen!E$11:E$15,1),1),"Falsche Bodenart")))))</f>
        <v>C</v>
      </c>
      <c r="V251" s="52" t="str">
        <f>IF(OR(C251=""),"",SUM(F251,J251,N251)*VLOOKUP(S251,Gehaltsklassen!$B$34:$D$38,2,FALSE))</f>
        <v/>
      </c>
      <c r="W251" s="52" t="str">
        <f>IF(OR(C251=""),"",SUM(F251,J251,N251)*VLOOKUP(S251,Gehaltsklassen!$B$34:$D$38,2,FALSE)*C251)</f>
        <v/>
      </c>
      <c r="X251" s="52" t="str">
        <f>IF(OR(C251=""),"",SUM(F251,J251,N251)*VLOOKUP(S251,Gehaltsklassen!$B$34:$D$38,3,FALSE))</f>
        <v/>
      </c>
      <c r="Y251" s="52" t="str">
        <f>IF(OR(C251=""),"",SUM(F251,J251,N251)*VLOOKUP(S251,Gehaltsklassen!$B$34:$D$38,3,FALSE)*C251)</f>
        <v/>
      </c>
      <c r="Z251" s="54" t="str">
        <f>IF(OR(D251=""),"",(SUM(G251,K251,O251)*VLOOKUP(U251,Gehaltsklassen!$B$34:$D$38,2,FALSE)))</f>
        <v/>
      </c>
      <c r="AA251" s="54" t="str">
        <f>IF(OR(D251=""),"",(SUM(G251,K251,O251)*VLOOKUP(U251,Gehaltsklassen!$B$34:$D$38,2,FALSE))*C251)</f>
        <v/>
      </c>
      <c r="AB251" s="53" t="str">
        <f>IF(OR(C251=""),"",(SUM(G251,K251,O251)*VLOOKUP(U251,Gehaltsklassen!$B$34:$D$38,3,FALSE)))</f>
        <v/>
      </c>
      <c r="AC251" s="53" t="str">
        <f>IF(OR(C251=""),"",(SUM(G251,K251,O251)*VLOOKUP(U251,Gehaltsklassen!$B$34:$D$38,3,FALSE))*C251)</f>
        <v/>
      </c>
    </row>
    <row r="252" spans="1:29" ht="31.9" customHeight="1" x14ac:dyDescent="0.2">
      <c r="A252" s="74" t="str">
        <f>IF(C252="","",MAX($A$11:A251)+1)</f>
        <v/>
      </c>
      <c r="B252" s="75" t="str">
        <f>IF('N-Bedarf SK'!B250="","",'N-Bedarf SK'!B250)</f>
        <v/>
      </c>
      <c r="C252" s="49" t="str">
        <f>IF('N-Bedarf SK'!C250="","",'N-Bedarf SK'!C250)</f>
        <v/>
      </c>
      <c r="D252" s="88" t="str">
        <f>IF('N-Bedarf SK'!D250="","",'N-Bedarf SK'!D250)</f>
        <v/>
      </c>
      <c r="E252" s="49" t="str">
        <f>IF('N-Bedarf SK'!G250="","",'N-Bedarf SK'!G250)</f>
        <v/>
      </c>
      <c r="F252" s="50" t="str">
        <f>IF(OR(D252="Spargel 2. Standjahr",D252="Spargel 1. Standjahr"),78,IF(OR(D252="",D252="keine",E252=""),"",IF(D252="Wie Nbedarf",VLOOKUP('N-Bedarf SK'!D250,PSollSK,3,FALSE)*E252, VLOOKUP(D252,PSollSK,3,FALSE)*E252)))</f>
        <v/>
      </c>
      <c r="G252" s="50" t="str">
        <f>IF(OR(D252="",D252="keine",E252=""),"",IF(D252="Wie Nbedarf",VLOOKUP('N-Bedarf SK'!D250,PSollSK,4,FALSE)*E252, VLOOKUP(D252,PSollSK,4,FALSE)*E252))</f>
        <v/>
      </c>
      <c r="H252" s="88"/>
      <c r="I252" s="49"/>
      <c r="J252" s="50" t="str">
        <f t="shared" si="12"/>
        <v/>
      </c>
      <c r="K252" s="50" t="str">
        <f t="shared" si="14"/>
        <v/>
      </c>
      <c r="L252" s="88"/>
      <c r="M252" s="49"/>
      <c r="N252" s="50" t="str">
        <f t="shared" si="13"/>
        <v/>
      </c>
      <c r="O252" s="50" t="str">
        <f t="shared" si="15"/>
        <v/>
      </c>
      <c r="P252" s="51"/>
      <c r="Q252" s="78" t="s">
        <v>261</v>
      </c>
      <c r="R252" s="49"/>
      <c r="S252" s="32" t="str">
        <f>IF(R252="","C",INDEX(Gehaltsklassen!A$11:A$15,MATCH(R252,Gehaltsklassen!D$11:D$15,1),1))</f>
        <v>C</v>
      </c>
      <c r="T252" s="49"/>
      <c r="U252" s="32" t="str">
        <f>IF(T252="","C",IF(T252="","C",IF(Q252="I",INDEX(Gehaltsklassen!A$11:A$15,MATCH(T252,Gehaltsklassen!C$11:C$15,1),1),IF(Q252="II",INDEX(Gehaltsklassen!A$11:A$15,MATCH(T252,Gehaltsklassen!D$11:D$15,1),1),IF(Q252="III",INDEX(Gehaltsklassen!A$11:A$15,MATCH(T252,Gehaltsklassen!E$11:E$15,1),1),"Falsche Bodenart")))))</f>
        <v>C</v>
      </c>
      <c r="V252" s="52" t="str">
        <f>IF(OR(C252=""),"",SUM(F252,J252,N252)*VLOOKUP(S252,Gehaltsklassen!$B$34:$D$38,2,FALSE))</f>
        <v/>
      </c>
      <c r="W252" s="52" t="str">
        <f>IF(OR(C252=""),"",SUM(F252,J252,N252)*VLOOKUP(S252,Gehaltsklassen!$B$34:$D$38,2,FALSE)*C252)</f>
        <v/>
      </c>
      <c r="X252" s="52" t="str">
        <f>IF(OR(C252=""),"",SUM(F252,J252,N252)*VLOOKUP(S252,Gehaltsklassen!$B$34:$D$38,3,FALSE))</f>
        <v/>
      </c>
      <c r="Y252" s="52" t="str">
        <f>IF(OR(C252=""),"",SUM(F252,J252,N252)*VLOOKUP(S252,Gehaltsklassen!$B$34:$D$38,3,FALSE)*C252)</f>
        <v/>
      </c>
      <c r="Z252" s="54" t="str">
        <f>IF(OR(D252=""),"",(SUM(G252,K252,O252)*VLOOKUP(U252,Gehaltsklassen!$B$34:$D$38,2,FALSE)))</f>
        <v/>
      </c>
      <c r="AA252" s="54" t="str">
        <f>IF(OR(D252=""),"",(SUM(G252,K252,O252)*VLOOKUP(U252,Gehaltsklassen!$B$34:$D$38,2,FALSE))*C252)</f>
        <v/>
      </c>
      <c r="AB252" s="53" t="str">
        <f>IF(OR(C252=""),"",(SUM(G252,K252,O252)*VLOOKUP(U252,Gehaltsklassen!$B$34:$D$38,3,FALSE)))</f>
        <v/>
      </c>
      <c r="AC252" s="53" t="str">
        <f>IF(OR(C252=""),"",(SUM(G252,K252,O252)*VLOOKUP(U252,Gehaltsklassen!$B$34:$D$38,3,FALSE))*C252)</f>
        <v/>
      </c>
    </row>
    <row r="253" spans="1:29" ht="31.9" customHeight="1" x14ac:dyDescent="0.2">
      <c r="A253" s="74" t="str">
        <f>IF(C253="","",MAX($A$11:A252)+1)</f>
        <v/>
      </c>
      <c r="B253" s="75" t="str">
        <f>IF('N-Bedarf SK'!B251="","",'N-Bedarf SK'!B251)</f>
        <v/>
      </c>
      <c r="C253" s="49" t="str">
        <f>IF('N-Bedarf SK'!C251="","",'N-Bedarf SK'!C251)</f>
        <v/>
      </c>
      <c r="D253" s="88" t="str">
        <f>IF('N-Bedarf SK'!D251="","",'N-Bedarf SK'!D251)</f>
        <v/>
      </c>
      <c r="E253" s="49" t="str">
        <f>IF('N-Bedarf SK'!G251="","",'N-Bedarf SK'!G251)</f>
        <v/>
      </c>
      <c r="F253" s="50" t="str">
        <f>IF(OR(D253="Spargel 2. Standjahr",D253="Spargel 1. Standjahr"),78,IF(OR(D253="",D253="keine",E253=""),"",IF(D253="Wie Nbedarf",VLOOKUP('N-Bedarf SK'!D251,PSollSK,3,FALSE)*E253, VLOOKUP(D253,PSollSK,3,FALSE)*E253)))</f>
        <v/>
      </c>
      <c r="G253" s="50" t="str">
        <f>IF(OR(D253="",D253="keine",E253=""),"",IF(D253="Wie Nbedarf",VLOOKUP('N-Bedarf SK'!D251,PSollSK,4,FALSE)*E253, VLOOKUP(D253,PSollSK,4,FALSE)*E253))</f>
        <v/>
      </c>
      <c r="H253" s="88"/>
      <c r="I253" s="49"/>
      <c r="J253" s="50" t="str">
        <f t="shared" si="12"/>
        <v/>
      </c>
      <c r="K253" s="50" t="str">
        <f t="shared" si="14"/>
        <v/>
      </c>
      <c r="L253" s="88"/>
      <c r="M253" s="49"/>
      <c r="N253" s="50" t="str">
        <f t="shared" si="13"/>
        <v/>
      </c>
      <c r="O253" s="50" t="str">
        <f t="shared" si="15"/>
        <v/>
      </c>
      <c r="P253" s="51"/>
      <c r="Q253" s="78" t="s">
        <v>261</v>
      </c>
      <c r="R253" s="49"/>
      <c r="S253" s="32" t="str">
        <f>IF(R253="","C",INDEX(Gehaltsklassen!A$11:A$15,MATCH(R253,Gehaltsklassen!D$11:D$15,1),1))</f>
        <v>C</v>
      </c>
      <c r="T253" s="49"/>
      <c r="U253" s="32" t="str">
        <f>IF(T253="","C",IF(T253="","C",IF(Q253="I",INDEX(Gehaltsklassen!A$11:A$15,MATCH(T253,Gehaltsklassen!C$11:C$15,1),1),IF(Q253="II",INDEX(Gehaltsklassen!A$11:A$15,MATCH(T253,Gehaltsklassen!D$11:D$15,1),1),IF(Q253="III",INDEX(Gehaltsklassen!A$11:A$15,MATCH(T253,Gehaltsklassen!E$11:E$15,1),1),"Falsche Bodenart")))))</f>
        <v>C</v>
      </c>
      <c r="V253" s="52" t="str">
        <f>IF(OR(C253=""),"",SUM(F253,J253,N253)*VLOOKUP(S253,Gehaltsklassen!$B$34:$D$38,2,FALSE))</f>
        <v/>
      </c>
      <c r="W253" s="52" t="str">
        <f>IF(OR(C253=""),"",SUM(F253,J253,N253)*VLOOKUP(S253,Gehaltsklassen!$B$34:$D$38,2,FALSE)*C253)</f>
        <v/>
      </c>
      <c r="X253" s="52" t="str">
        <f>IF(OR(C253=""),"",SUM(F253,J253,N253)*VLOOKUP(S253,Gehaltsklassen!$B$34:$D$38,3,FALSE))</f>
        <v/>
      </c>
      <c r="Y253" s="52" t="str">
        <f>IF(OR(C253=""),"",SUM(F253,J253,N253)*VLOOKUP(S253,Gehaltsklassen!$B$34:$D$38,3,FALSE)*C253)</f>
        <v/>
      </c>
      <c r="Z253" s="54" t="str">
        <f>IF(OR(D253=""),"",(SUM(G253,K253,O253)*VLOOKUP(U253,Gehaltsklassen!$B$34:$D$38,2,FALSE)))</f>
        <v/>
      </c>
      <c r="AA253" s="54" t="str">
        <f>IF(OR(D253=""),"",(SUM(G253,K253,O253)*VLOOKUP(U253,Gehaltsklassen!$B$34:$D$38,2,FALSE))*C253)</f>
        <v/>
      </c>
      <c r="AB253" s="53" t="str">
        <f>IF(OR(C253=""),"",(SUM(G253,K253,O253)*VLOOKUP(U253,Gehaltsklassen!$B$34:$D$38,3,FALSE)))</f>
        <v/>
      </c>
      <c r="AC253" s="53" t="str">
        <f>IF(OR(C253=""),"",(SUM(G253,K253,O253)*VLOOKUP(U253,Gehaltsklassen!$B$34:$D$38,3,FALSE))*C253)</f>
        <v/>
      </c>
    </row>
    <row r="254" spans="1:29" ht="31.9" customHeight="1" x14ac:dyDescent="0.2">
      <c r="A254" s="74" t="str">
        <f>IF(C254="","",MAX($A$11:A253)+1)</f>
        <v/>
      </c>
      <c r="B254" s="75" t="str">
        <f>IF('N-Bedarf SK'!B252="","",'N-Bedarf SK'!B252)</f>
        <v/>
      </c>
      <c r="C254" s="49" t="str">
        <f>IF('N-Bedarf SK'!C252="","",'N-Bedarf SK'!C252)</f>
        <v/>
      </c>
      <c r="D254" s="88" t="str">
        <f>IF('N-Bedarf SK'!D252="","",'N-Bedarf SK'!D252)</f>
        <v/>
      </c>
      <c r="E254" s="49" t="str">
        <f>IF('N-Bedarf SK'!G252="","",'N-Bedarf SK'!G252)</f>
        <v/>
      </c>
      <c r="F254" s="50" t="str">
        <f>IF(OR(D254="Spargel 2. Standjahr",D254="Spargel 1. Standjahr"),78,IF(OR(D254="",D254="keine",E254=""),"",IF(D254="Wie Nbedarf",VLOOKUP('N-Bedarf SK'!D252,PSollSK,3,FALSE)*E254, VLOOKUP(D254,PSollSK,3,FALSE)*E254)))</f>
        <v/>
      </c>
      <c r="G254" s="50" t="str">
        <f>IF(OR(D254="",D254="keine",E254=""),"",IF(D254="Wie Nbedarf",VLOOKUP('N-Bedarf SK'!D252,PSollSK,4,FALSE)*E254, VLOOKUP(D254,PSollSK,4,FALSE)*E254))</f>
        <v/>
      </c>
      <c r="H254" s="88"/>
      <c r="I254" s="49"/>
      <c r="J254" s="50" t="str">
        <f t="shared" si="12"/>
        <v/>
      </c>
      <c r="K254" s="50" t="str">
        <f t="shared" si="14"/>
        <v/>
      </c>
      <c r="L254" s="88"/>
      <c r="M254" s="49"/>
      <c r="N254" s="50" t="str">
        <f t="shared" si="13"/>
        <v/>
      </c>
      <c r="O254" s="50" t="str">
        <f t="shared" si="15"/>
        <v/>
      </c>
      <c r="P254" s="51"/>
      <c r="Q254" s="78" t="s">
        <v>261</v>
      </c>
      <c r="R254" s="49"/>
      <c r="S254" s="32" t="str">
        <f>IF(R254="","C",INDEX(Gehaltsklassen!A$11:A$15,MATCH(R254,Gehaltsklassen!D$11:D$15,1),1))</f>
        <v>C</v>
      </c>
      <c r="T254" s="49"/>
      <c r="U254" s="32" t="str">
        <f>IF(T254="","C",IF(T254="","C",IF(Q254="I",INDEX(Gehaltsklassen!A$11:A$15,MATCH(T254,Gehaltsklassen!C$11:C$15,1),1),IF(Q254="II",INDEX(Gehaltsklassen!A$11:A$15,MATCH(T254,Gehaltsklassen!D$11:D$15,1),1),IF(Q254="III",INDEX(Gehaltsklassen!A$11:A$15,MATCH(T254,Gehaltsklassen!E$11:E$15,1),1),"Falsche Bodenart")))))</f>
        <v>C</v>
      </c>
      <c r="V254" s="52" t="str">
        <f>IF(OR(C254=""),"",SUM(F254,J254,N254)*VLOOKUP(S254,Gehaltsklassen!$B$34:$D$38,2,FALSE))</f>
        <v/>
      </c>
      <c r="W254" s="52" t="str">
        <f>IF(OR(C254=""),"",SUM(F254,J254,N254)*VLOOKUP(S254,Gehaltsklassen!$B$34:$D$38,2,FALSE)*C254)</f>
        <v/>
      </c>
      <c r="X254" s="52" t="str">
        <f>IF(OR(C254=""),"",SUM(F254,J254,N254)*VLOOKUP(S254,Gehaltsklassen!$B$34:$D$38,3,FALSE))</f>
        <v/>
      </c>
      <c r="Y254" s="52" t="str">
        <f>IF(OR(C254=""),"",SUM(F254,J254,N254)*VLOOKUP(S254,Gehaltsklassen!$B$34:$D$38,3,FALSE)*C254)</f>
        <v/>
      </c>
      <c r="Z254" s="54" t="str">
        <f>IF(OR(D254=""),"",(SUM(G254,K254,O254)*VLOOKUP(U254,Gehaltsklassen!$B$34:$D$38,2,FALSE)))</f>
        <v/>
      </c>
      <c r="AA254" s="54" t="str">
        <f>IF(OR(D254=""),"",(SUM(G254,K254,O254)*VLOOKUP(U254,Gehaltsklassen!$B$34:$D$38,2,FALSE))*C254)</f>
        <v/>
      </c>
      <c r="AB254" s="53" t="str">
        <f>IF(OR(C254=""),"",(SUM(G254,K254,O254)*VLOOKUP(U254,Gehaltsklassen!$B$34:$D$38,3,FALSE)))</f>
        <v/>
      </c>
      <c r="AC254" s="53" t="str">
        <f>IF(OR(C254=""),"",(SUM(G254,K254,O254)*VLOOKUP(U254,Gehaltsklassen!$B$34:$D$38,3,FALSE))*C254)</f>
        <v/>
      </c>
    </row>
    <row r="255" spans="1:29" ht="31.9" customHeight="1" x14ac:dyDescent="0.2">
      <c r="A255" s="74" t="str">
        <f>IF(C255="","",MAX($A$11:A254)+1)</f>
        <v/>
      </c>
      <c r="B255" s="75" t="str">
        <f>IF('N-Bedarf SK'!B253="","",'N-Bedarf SK'!B253)</f>
        <v/>
      </c>
      <c r="C255" s="49" t="str">
        <f>IF('N-Bedarf SK'!C253="","",'N-Bedarf SK'!C253)</f>
        <v/>
      </c>
      <c r="D255" s="88" t="str">
        <f>IF('N-Bedarf SK'!D253="","",'N-Bedarf SK'!D253)</f>
        <v/>
      </c>
      <c r="E255" s="49" t="str">
        <f>IF('N-Bedarf SK'!G253="","",'N-Bedarf SK'!G253)</f>
        <v/>
      </c>
      <c r="F255" s="50" t="str">
        <f>IF(OR(D255="Spargel 2. Standjahr",D255="Spargel 1. Standjahr"),78,IF(OR(D255="",D255="keine",E255=""),"",IF(D255="Wie Nbedarf",VLOOKUP('N-Bedarf SK'!D253,PSollSK,3,FALSE)*E255, VLOOKUP(D255,PSollSK,3,FALSE)*E255)))</f>
        <v/>
      </c>
      <c r="G255" s="50" t="str">
        <f>IF(OR(D255="",D255="keine",E255=""),"",IF(D255="Wie Nbedarf",VLOOKUP('N-Bedarf SK'!D253,PSollSK,4,FALSE)*E255, VLOOKUP(D255,PSollSK,4,FALSE)*E255))</f>
        <v/>
      </c>
      <c r="H255" s="88"/>
      <c r="I255" s="49"/>
      <c r="J255" s="50" t="str">
        <f t="shared" si="12"/>
        <v/>
      </c>
      <c r="K255" s="50" t="str">
        <f t="shared" si="14"/>
        <v/>
      </c>
      <c r="L255" s="88"/>
      <c r="M255" s="49"/>
      <c r="N255" s="50" t="str">
        <f t="shared" si="13"/>
        <v/>
      </c>
      <c r="O255" s="50" t="str">
        <f t="shared" si="15"/>
        <v/>
      </c>
      <c r="P255" s="51"/>
      <c r="Q255" s="78" t="s">
        <v>261</v>
      </c>
      <c r="R255" s="49"/>
      <c r="S255" s="32" t="str">
        <f>IF(R255="","C",INDEX(Gehaltsklassen!A$11:A$15,MATCH(R255,Gehaltsklassen!D$11:D$15,1),1))</f>
        <v>C</v>
      </c>
      <c r="T255" s="49"/>
      <c r="U255" s="32" t="str">
        <f>IF(T255="","C",IF(T255="","C",IF(Q255="I",INDEX(Gehaltsklassen!A$11:A$15,MATCH(T255,Gehaltsklassen!C$11:C$15,1),1),IF(Q255="II",INDEX(Gehaltsklassen!A$11:A$15,MATCH(T255,Gehaltsklassen!D$11:D$15,1),1),IF(Q255="III",INDEX(Gehaltsklassen!A$11:A$15,MATCH(T255,Gehaltsklassen!E$11:E$15,1),1),"Falsche Bodenart")))))</f>
        <v>C</v>
      </c>
      <c r="V255" s="52" t="str">
        <f>IF(OR(C255=""),"",SUM(F255,J255,N255)*VLOOKUP(S255,Gehaltsklassen!$B$34:$D$38,2,FALSE))</f>
        <v/>
      </c>
      <c r="W255" s="52" t="str">
        <f>IF(OR(C255=""),"",SUM(F255,J255,N255)*VLOOKUP(S255,Gehaltsklassen!$B$34:$D$38,2,FALSE)*C255)</f>
        <v/>
      </c>
      <c r="X255" s="52" t="str">
        <f>IF(OR(C255=""),"",SUM(F255,J255,N255)*VLOOKUP(S255,Gehaltsklassen!$B$34:$D$38,3,FALSE))</f>
        <v/>
      </c>
      <c r="Y255" s="52" t="str">
        <f>IF(OR(C255=""),"",SUM(F255,J255,N255)*VLOOKUP(S255,Gehaltsklassen!$B$34:$D$38,3,FALSE)*C255)</f>
        <v/>
      </c>
      <c r="Z255" s="54" t="str">
        <f>IF(OR(D255=""),"",(SUM(G255,K255,O255)*VLOOKUP(U255,Gehaltsklassen!$B$34:$D$38,2,FALSE)))</f>
        <v/>
      </c>
      <c r="AA255" s="54" t="str">
        <f>IF(OR(D255=""),"",(SUM(G255,K255,O255)*VLOOKUP(U255,Gehaltsklassen!$B$34:$D$38,2,FALSE))*C255)</f>
        <v/>
      </c>
      <c r="AB255" s="53" t="str">
        <f>IF(OR(C255=""),"",(SUM(G255,K255,O255)*VLOOKUP(U255,Gehaltsklassen!$B$34:$D$38,3,FALSE)))</f>
        <v/>
      </c>
      <c r="AC255" s="53" t="str">
        <f>IF(OR(C255=""),"",(SUM(G255,K255,O255)*VLOOKUP(U255,Gehaltsklassen!$B$34:$D$38,3,FALSE))*C255)</f>
        <v/>
      </c>
    </row>
    <row r="256" spans="1:29" ht="31.9" customHeight="1" x14ac:dyDescent="0.2">
      <c r="A256" s="74" t="str">
        <f>IF(C256="","",MAX($A$11:A255)+1)</f>
        <v/>
      </c>
      <c r="B256" s="75" t="str">
        <f>IF('N-Bedarf SK'!B254="","",'N-Bedarf SK'!B254)</f>
        <v/>
      </c>
      <c r="C256" s="49" t="str">
        <f>IF('N-Bedarf SK'!C254="","",'N-Bedarf SK'!C254)</f>
        <v/>
      </c>
      <c r="D256" s="88" t="str">
        <f>IF('N-Bedarf SK'!D254="","",'N-Bedarf SK'!D254)</f>
        <v/>
      </c>
      <c r="E256" s="49" t="str">
        <f>IF('N-Bedarf SK'!G254="","",'N-Bedarf SK'!G254)</f>
        <v/>
      </c>
      <c r="F256" s="50" t="str">
        <f>IF(OR(D256="Spargel 2. Standjahr",D256="Spargel 1. Standjahr"),78,IF(OR(D256="",D256="keine",E256=""),"",IF(D256="Wie Nbedarf",VLOOKUP('N-Bedarf SK'!D254,PSollSK,3,FALSE)*E256, VLOOKUP(D256,PSollSK,3,FALSE)*E256)))</f>
        <v/>
      </c>
      <c r="G256" s="50" t="str">
        <f>IF(OR(D256="",D256="keine",E256=""),"",IF(D256="Wie Nbedarf",VLOOKUP('N-Bedarf SK'!D254,PSollSK,4,FALSE)*E256, VLOOKUP(D256,PSollSK,4,FALSE)*E256))</f>
        <v/>
      </c>
      <c r="H256" s="88"/>
      <c r="I256" s="49"/>
      <c r="J256" s="50" t="str">
        <f t="shared" si="12"/>
        <v/>
      </c>
      <c r="K256" s="50" t="str">
        <f t="shared" si="14"/>
        <v/>
      </c>
      <c r="L256" s="88"/>
      <c r="M256" s="49"/>
      <c r="N256" s="50" t="str">
        <f t="shared" si="13"/>
        <v/>
      </c>
      <c r="O256" s="50" t="str">
        <f t="shared" si="15"/>
        <v/>
      </c>
      <c r="P256" s="51"/>
      <c r="Q256" s="78" t="s">
        <v>261</v>
      </c>
      <c r="R256" s="49"/>
      <c r="S256" s="32" t="str">
        <f>IF(R256="","C",INDEX(Gehaltsklassen!A$11:A$15,MATCH(R256,Gehaltsklassen!D$11:D$15,1),1))</f>
        <v>C</v>
      </c>
      <c r="T256" s="49"/>
      <c r="U256" s="32" t="str">
        <f>IF(T256="","C",IF(T256="","C",IF(Q256="I",INDEX(Gehaltsklassen!A$11:A$15,MATCH(T256,Gehaltsklassen!C$11:C$15,1),1),IF(Q256="II",INDEX(Gehaltsklassen!A$11:A$15,MATCH(T256,Gehaltsklassen!D$11:D$15,1),1),IF(Q256="III",INDEX(Gehaltsklassen!A$11:A$15,MATCH(T256,Gehaltsklassen!E$11:E$15,1),1),"Falsche Bodenart")))))</f>
        <v>C</v>
      </c>
      <c r="V256" s="52" t="str">
        <f>IF(OR(C256=""),"",SUM(F256,J256,N256)*VLOOKUP(S256,Gehaltsklassen!$B$34:$D$38,2,FALSE))</f>
        <v/>
      </c>
      <c r="W256" s="52" t="str">
        <f>IF(OR(C256=""),"",SUM(F256,J256,N256)*VLOOKUP(S256,Gehaltsklassen!$B$34:$D$38,2,FALSE)*C256)</f>
        <v/>
      </c>
      <c r="X256" s="52" t="str">
        <f>IF(OR(C256=""),"",SUM(F256,J256,N256)*VLOOKUP(S256,Gehaltsklassen!$B$34:$D$38,3,FALSE))</f>
        <v/>
      </c>
      <c r="Y256" s="52" t="str">
        <f>IF(OR(C256=""),"",SUM(F256,J256,N256)*VLOOKUP(S256,Gehaltsklassen!$B$34:$D$38,3,FALSE)*C256)</f>
        <v/>
      </c>
      <c r="Z256" s="54" t="str">
        <f>IF(OR(D256=""),"",(SUM(G256,K256,O256)*VLOOKUP(U256,Gehaltsklassen!$B$34:$D$38,2,FALSE)))</f>
        <v/>
      </c>
      <c r="AA256" s="54" t="str">
        <f>IF(OR(D256=""),"",(SUM(G256,K256,O256)*VLOOKUP(U256,Gehaltsklassen!$B$34:$D$38,2,FALSE))*C256)</f>
        <v/>
      </c>
      <c r="AB256" s="53" t="str">
        <f>IF(OR(C256=""),"",(SUM(G256,K256,O256)*VLOOKUP(U256,Gehaltsklassen!$B$34:$D$38,3,FALSE)))</f>
        <v/>
      </c>
      <c r="AC256" s="53" t="str">
        <f>IF(OR(C256=""),"",(SUM(G256,K256,O256)*VLOOKUP(U256,Gehaltsklassen!$B$34:$D$38,3,FALSE))*C256)</f>
        <v/>
      </c>
    </row>
    <row r="257" spans="1:29" ht="31.9" customHeight="1" x14ac:dyDescent="0.2">
      <c r="A257" s="74" t="str">
        <f>IF(C257="","",MAX($A$11:A256)+1)</f>
        <v/>
      </c>
      <c r="B257" s="75" t="str">
        <f>IF('N-Bedarf SK'!B255="","",'N-Bedarf SK'!B255)</f>
        <v/>
      </c>
      <c r="C257" s="49" t="str">
        <f>IF('N-Bedarf SK'!C255="","",'N-Bedarf SK'!C255)</f>
        <v/>
      </c>
      <c r="D257" s="88" t="str">
        <f>IF('N-Bedarf SK'!D255="","",'N-Bedarf SK'!D255)</f>
        <v/>
      </c>
      <c r="E257" s="49" t="str">
        <f>IF('N-Bedarf SK'!G255="","",'N-Bedarf SK'!G255)</f>
        <v/>
      </c>
      <c r="F257" s="50" t="str">
        <f>IF(OR(D257="Spargel 2. Standjahr",D257="Spargel 1. Standjahr"),78,IF(OR(D257="",D257="keine",E257=""),"",IF(D257="Wie Nbedarf",VLOOKUP('N-Bedarf SK'!D255,PSollSK,3,FALSE)*E257, VLOOKUP(D257,PSollSK,3,FALSE)*E257)))</f>
        <v/>
      </c>
      <c r="G257" s="50" t="str">
        <f>IF(OR(D257="",D257="keine",E257=""),"",IF(D257="Wie Nbedarf",VLOOKUP('N-Bedarf SK'!D255,PSollSK,4,FALSE)*E257, VLOOKUP(D257,PSollSK,4,FALSE)*E257))</f>
        <v/>
      </c>
      <c r="H257" s="88"/>
      <c r="I257" s="49"/>
      <c r="J257" s="50" t="str">
        <f t="shared" si="12"/>
        <v/>
      </c>
      <c r="K257" s="50" t="str">
        <f t="shared" si="14"/>
        <v/>
      </c>
      <c r="L257" s="88"/>
      <c r="M257" s="49"/>
      <c r="N257" s="50" t="str">
        <f t="shared" si="13"/>
        <v/>
      </c>
      <c r="O257" s="50" t="str">
        <f t="shared" si="15"/>
        <v/>
      </c>
      <c r="P257" s="51"/>
      <c r="Q257" s="78" t="s">
        <v>261</v>
      </c>
      <c r="R257" s="49"/>
      <c r="S257" s="32" t="str">
        <f>IF(R257="","C",INDEX(Gehaltsklassen!A$11:A$15,MATCH(R257,Gehaltsklassen!D$11:D$15,1),1))</f>
        <v>C</v>
      </c>
      <c r="T257" s="49"/>
      <c r="U257" s="32" t="str">
        <f>IF(T257="","C",IF(T257="","C",IF(Q257="I",INDEX(Gehaltsklassen!A$11:A$15,MATCH(T257,Gehaltsklassen!C$11:C$15,1),1),IF(Q257="II",INDEX(Gehaltsklassen!A$11:A$15,MATCH(T257,Gehaltsklassen!D$11:D$15,1),1),IF(Q257="III",INDEX(Gehaltsklassen!A$11:A$15,MATCH(T257,Gehaltsklassen!E$11:E$15,1),1),"Falsche Bodenart")))))</f>
        <v>C</v>
      </c>
      <c r="V257" s="52" t="str">
        <f>IF(OR(C257=""),"",SUM(F257,J257,N257)*VLOOKUP(S257,Gehaltsklassen!$B$34:$D$38,2,FALSE))</f>
        <v/>
      </c>
      <c r="W257" s="52" t="str">
        <f>IF(OR(C257=""),"",SUM(F257,J257,N257)*VLOOKUP(S257,Gehaltsklassen!$B$34:$D$38,2,FALSE)*C257)</f>
        <v/>
      </c>
      <c r="X257" s="52" t="str">
        <f>IF(OR(C257=""),"",SUM(F257,J257,N257)*VLOOKUP(S257,Gehaltsklassen!$B$34:$D$38,3,FALSE))</f>
        <v/>
      </c>
      <c r="Y257" s="52" t="str">
        <f>IF(OR(C257=""),"",SUM(F257,J257,N257)*VLOOKUP(S257,Gehaltsklassen!$B$34:$D$38,3,FALSE)*C257)</f>
        <v/>
      </c>
      <c r="Z257" s="54" t="str">
        <f>IF(OR(D257=""),"",(SUM(G257,K257,O257)*VLOOKUP(U257,Gehaltsklassen!$B$34:$D$38,2,FALSE)))</f>
        <v/>
      </c>
      <c r="AA257" s="54" t="str">
        <f>IF(OR(D257=""),"",(SUM(G257,K257,O257)*VLOOKUP(U257,Gehaltsklassen!$B$34:$D$38,2,FALSE))*C257)</f>
        <v/>
      </c>
      <c r="AB257" s="53" t="str">
        <f>IF(OR(C257=""),"",(SUM(G257,K257,O257)*VLOOKUP(U257,Gehaltsklassen!$B$34:$D$38,3,FALSE)))</f>
        <v/>
      </c>
      <c r="AC257" s="53" t="str">
        <f>IF(OR(C257=""),"",(SUM(G257,K257,O257)*VLOOKUP(U257,Gehaltsklassen!$B$34:$D$38,3,FALSE))*C257)</f>
        <v/>
      </c>
    </row>
    <row r="258" spans="1:29" ht="31.9" customHeight="1" x14ac:dyDescent="0.2">
      <c r="A258" s="74" t="str">
        <f>IF(C258="","",MAX($A$11:A257)+1)</f>
        <v/>
      </c>
      <c r="B258" s="75" t="str">
        <f>IF('N-Bedarf SK'!B256="","",'N-Bedarf SK'!B256)</f>
        <v/>
      </c>
      <c r="C258" s="49" t="str">
        <f>IF('N-Bedarf SK'!C256="","",'N-Bedarf SK'!C256)</f>
        <v/>
      </c>
      <c r="D258" s="88" t="str">
        <f>IF('N-Bedarf SK'!D256="","",'N-Bedarf SK'!D256)</f>
        <v/>
      </c>
      <c r="E258" s="49" t="str">
        <f>IF('N-Bedarf SK'!G256="","",'N-Bedarf SK'!G256)</f>
        <v/>
      </c>
      <c r="F258" s="50" t="str">
        <f>IF(OR(D258="Spargel 2. Standjahr",D258="Spargel 1. Standjahr"),78,IF(OR(D258="",D258="keine",E258=""),"",IF(D258="Wie Nbedarf",VLOOKUP('N-Bedarf SK'!D256,PSollSK,3,FALSE)*E258, VLOOKUP(D258,PSollSK,3,FALSE)*E258)))</f>
        <v/>
      </c>
      <c r="G258" s="50" t="str">
        <f>IF(OR(D258="",D258="keine",E258=""),"",IF(D258="Wie Nbedarf",VLOOKUP('N-Bedarf SK'!D256,PSollSK,4,FALSE)*E258, VLOOKUP(D258,PSollSK,4,FALSE)*E258))</f>
        <v/>
      </c>
      <c r="H258" s="88"/>
      <c r="I258" s="49"/>
      <c r="J258" s="50" t="str">
        <f t="shared" si="12"/>
        <v/>
      </c>
      <c r="K258" s="50" t="str">
        <f t="shared" si="14"/>
        <v/>
      </c>
      <c r="L258" s="88"/>
      <c r="M258" s="49"/>
      <c r="N258" s="50" t="str">
        <f t="shared" si="13"/>
        <v/>
      </c>
      <c r="O258" s="50" t="str">
        <f t="shared" si="15"/>
        <v/>
      </c>
      <c r="P258" s="51"/>
      <c r="Q258" s="78" t="s">
        <v>261</v>
      </c>
      <c r="R258" s="49"/>
      <c r="S258" s="32" t="str">
        <f>IF(R258="","C",INDEX(Gehaltsklassen!A$11:A$15,MATCH(R258,Gehaltsklassen!D$11:D$15,1),1))</f>
        <v>C</v>
      </c>
      <c r="T258" s="49"/>
      <c r="U258" s="32" t="str">
        <f>IF(T258="","C",IF(T258="","C",IF(Q258="I",INDEX(Gehaltsklassen!A$11:A$15,MATCH(T258,Gehaltsklassen!C$11:C$15,1),1),IF(Q258="II",INDEX(Gehaltsklassen!A$11:A$15,MATCH(T258,Gehaltsklassen!D$11:D$15,1),1),IF(Q258="III",INDEX(Gehaltsklassen!A$11:A$15,MATCH(T258,Gehaltsklassen!E$11:E$15,1),1),"Falsche Bodenart")))))</f>
        <v>C</v>
      </c>
      <c r="V258" s="52" t="str">
        <f>IF(OR(C258=""),"",SUM(F258,J258,N258)*VLOOKUP(S258,Gehaltsklassen!$B$34:$D$38,2,FALSE))</f>
        <v/>
      </c>
      <c r="W258" s="52" t="str">
        <f>IF(OR(C258=""),"",SUM(F258,J258,N258)*VLOOKUP(S258,Gehaltsklassen!$B$34:$D$38,2,FALSE)*C258)</f>
        <v/>
      </c>
      <c r="X258" s="52" t="str">
        <f>IF(OR(C258=""),"",SUM(F258,J258,N258)*VLOOKUP(S258,Gehaltsklassen!$B$34:$D$38,3,FALSE))</f>
        <v/>
      </c>
      <c r="Y258" s="52" t="str">
        <f>IF(OR(C258=""),"",SUM(F258,J258,N258)*VLOOKUP(S258,Gehaltsklassen!$B$34:$D$38,3,FALSE)*C258)</f>
        <v/>
      </c>
      <c r="Z258" s="54" t="str">
        <f>IF(OR(D258=""),"",(SUM(G258,K258,O258)*VLOOKUP(U258,Gehaltsklassen!$B$34:$D$38,2,FALSE)))</f>
        <v/>
      </c>
      <c r="AA258" s="54" t="str">
        <f>IF(OR(D258=""),"",(SUM(G258,K258,O258)*VLOOKUP(U258,Gehaltsklassen!$B$34:$D$38,2,FALSE))*C258)</f>
        <v/>
      </c>
      <c r="AB258" s="53" t="str">
        <f>IF(OR(C258=""),"",(SUM(G258,K258,O258)*VLOOKUP(U258,Gehaltsklassen!$B$34:$D$38,3,FALSE)))</f>
        <v/>
      </c>
      <c r="AC258" s="53" t="str">
        <f>IF(OR(C258=""),"",(SUM(G258,K258,O258)*VLOOKUP(U258,Gehaltsklassen!$B$34:$D$38,3,FALSE))*C258)</f>
        <v/>
      </c>
    </row>
    <row r="259" spans="1:29" ht="31.9" customHeight="1" x14ac:dyDescent="0.2">
      <c r="A259" s="74" t="str">
        <f>IF(C259="","",MAX($A$11:A258)+1)</f>
        <v/>
      </c>
      <c r="B259" s="75" t="str">
        <f>IF('N-Bedarf SK'!B257="","",'N-Bedarf SK'!B257)</f>
        <v/>
      </c>
      <c r="C259" s="49" t="str">
        <f>IF('N-Bedarf SK'!C257="","",'N-Bedarf SK'!C257)</f>
        <v/>
      </c>
      <c r="D259" s="88" t="str">
        <f>IF('N-Bedarf SK'!D257="","",'N-Bedarf SK'!D257)</f>
        <v/>
      </c>
      <c r="E259" s="49" t="str">
        <f>IF('N-Bedarf SK'!G257="","",'N-Bedarf SK'!G257)</f>
        <v/>
      </c>
      <c r="F259" s="50" t="str">
        <f>IF(OR(D259="Spargel 2. Standjahr",D259="Spargel 1. Standjahr"),78,IF(OR(D259="",D259="keine",E259=""),"",IF(D259="Wie Nbedarf",VLOOKUP('N-Bedarf SK'!D257,PSollSK,3,FALSE)*E259, VLOOKUP(D259,PSollSK,3,FALSE)*E259)))</f>
        <v/>
      </c>
      <c r="G259" s="50" t="str">
        <f>IF(OR(D259="",D259="keine",E259=""),"",IF(D259="Wie Nbedarf",VLOOKUP('N-Bedarf SK'!D257,PSollSK,4,FALSE)*E259, VLOOKUP(D259,PSollSK,4,FALSE)*E259))</f>
        <v/>
      </c>
      <c r="H259" s="88"/>
      <c r="I259" s="49"/>
      <c r="J259" s="50" t="str">
        <f t="shared" si="12"/>
        <v/>
      </c>
      <c r="K259" s="50" t="str">
        <f t="shared" si="14"/>
        <v/>
      </c>
      <c r="L259" s="88"/>
      <c r="M259" s="49"/>
      <c r="N259" s="50" t="str">
        <f t="shared" si="13"/>
        <v/>
      </c>
      <c r="O259" s="50" t="str">
        <f t="shared" si="15"/>
        <v/>
      </c>
      <c r="P259" s="51"/>
      <c r="Q259" s="78" t="s">
        <v>261</v>
      </c>
      <c r="R259" s="49"/>
      <c r="S259" s="32" t="str">
        <f>IF(R259="","C",INDEX(Gehaltsklassen!A$11:A$15,MATCH(R259,Gehaltsklassen!D$11:D$15,1),1))</f>
        <v>C</v>
      </c>
      <c r="T259" s="49"/>
      <c r="U259" s="32" t="str">
        <f>IF(T259="","C",IF(T259="","C",IF(Q259="I",INDEX(Gehaltsklassen!A$11:A$15,MATCH(T259,Gehaltsklassen!C$11:C$15,1),1),IF(Q259="II",INDEX(Gehaltsklassen!A$11:A$15,MATCH(T259,Gehaltsklassen!D$11:D$15,1),1),IF(Q259="III",INDEX(Gehaltsklassen!A$11:A$15,MATCH(T259,Gehaltsklassen!E$11:E$15,1),1),"Falsche Bodenart")))))</f>
        <v>C</v>
      </c>
      <c r="V259" s="52" t="str">
        <f>IF(OR(C259=""),"",SUM(F259,J259,N259)*VLOOKUP(S259,Gehaltsklassen!$B$34:$D$38,2,FALSE))</f>
        <v/>
      </c>
      <c r="W259" s="52" t="str">
        <f>IF(OR(C259=""),"",SUM(F259,J259,N259)*VLOOKUP(S259,Gehaltsklassen!$B$34:$D$38,2,FALSE)*C259)</f>
        <v/>
      </c>
      <c r="X259" s="52" t="str">
        <f>IF(OR(C259=""),"",SUM(F259,J259,N259)*VLOOKUP(S259,Gehaltsklassen!$B$34:$D$38,3,FALSE))</f>
        <v/>
      </c>
      <c r="Y259" s="52" t="str">
        <f>IF(OR(C259=""),"",SUM(F259,J259,N259)*VLOOKUP(S259,Gehaltsklassen!$B$34:$D$38,3,FALSE)*C259)</f>
        <v/>
      </c>
      <c r="Z259" s="54" t="str">
        <f>IF(OR(D259=""),"",(SUM(G259,K259,O259)*VLOOKUP(U259,Gehaltsklassen!$B$34:$D$38,2,FALSE)))</f>
        <v/>
      </c>
      <c r="AA259" s="54" t="str">
        <f>IF(OR(D259=""),"",(SUM(G259,K259,O259)*VLOOKUP(U259,Gehaltsklassen!$B$34:$D$38,2,FALSE))*C259)</f>
        <v/>
      </c>
      <c r="AB259" s="53" t="str">
        <f>IF(OR(C259=""),"",(SUM(G259,K259,O259)*VLOOKUP(U259,Gehaltsklassen!$B$34:$D$38,3,FALSE)))</f>
        <v/>
      </c>
      <c r="AC259" s="53" t="str">
        <f>IF(OR(C259=""),"",(SUM(G259,K259,O259)*VLOOKUP(U259,Gehaltsklassen!$B$34:$D$38,3,FALSE))*C259)</f>
        <v/>
      </c>
    </row>
    <row r="260" spans="1:29" ht="31.9" customHeight="1" x14ac:dyDescent="0.2">
      <c r="A260" s="74" t="str">
        <f>IF(C260="","",MAX($A$11:A259)+1)</f>
        <v/>
      </c>
      <c r="B260" s="75" t="str">
        <f>IF('N-Bedarf SK'!B258="","",'N-Bedarf SK'!B258)</f>
        <v/>
      </c>
      <c r="C260" s="49" t="str">
        <f>IF('N-Bedarf SK'!C258="","",'N-Bedarf SK'!C258)</f>
        <v/>
      </c>
      <c r="D260" s="88" t="str">
        <f>IF('N-Bedarf SK'!D258="","",'N-Bedarf SK'!D258)</f>
        <v/>
      </c>
      <c r="E260" s="49" t="str">
        <f>IF('N-Bedarf SK'!G258="","",'N-Bedarf SK'!G258)</f>
        <v/>
      </c>
      <c r="F260" s="50" t="str">
        <f>IF(OR(D260="Spargel 2. Standjahr",D260="Spargel 1. Standjahr"),78,IF(OR(D260="",D260="keine",E260=""),"",IF(D260="Wie Nbedarf",VLOOKUP('N-Bedarf SK'!D258,PSollSK,3,FALSE)*E260, VLOOKUP(D260,PSollSK,3,FALSE)*E260)))</f>
        <v/>
      </c>
      <c r="G260" s="50" t="str">
        <f>IF(OR(D260="",D260="keine",E260=""),"",IF(D260="Wie Nbedarf",VLOOKUP('N-Bedarf SK'!D258,PSollSK,4,FALSE)*E260, VLOOKUP(D260,PSollSK,4,FALSE)*E260))</f>
        <v/>
      </c>
      <c r="H260" s="88"/>
      <c r="I260" s="49"/>
      <c r="J260" s="50" t="str">
        <f t="shared" si="12"/>
        <v/>
      </c>
      <c r="K260" s="50" t="str">
        <f t="shared" si="14"/>
        <v/>
      </c>
      <c r="L260" s="88"/>
      <c r="M260" s="49"/>
      <c r="N260" s="50" t="str">
        <f t="shared" si="13"/>
        <v/>
      </c>
      <c r="O260" s="50" t="str">
        <f t="shared" si="15"/>
        <v/>
      </c>
      <c r="P260" s="51"/>
      <c r="Q260" s="78" t="s">
        <v>261</v>
      </c>
      <c r="R260" s="49"/>
      <c r="S260" s="32" t="str">
        <f>IF(R260="","C",INDEX(Gehaltsklassen!A$11:A$15,MATCH(R260,Gehaltsklassen!D$11:D$15,1),1))</f>
        <v>C</v>
      </c>
      <c r="T260" s="49"/>
      <c r="U260" s="32" t="str">
        <f>IF(T260="","C",IF(T260="","C",IF(Q260="I",INDEX(Gehaltsklassen!A$11:A$15,MATCH(T260,Gehaltsklassen!C$11:C$15,1),1),IF(Q260="II",INDEX(Gehaltsklassen!A$11:A$15,MATCH(T260,Gehaltsklassen!D$11:D$15,1),1),IF(Q260="III",INDEX(Gehaltsklassen!A$11:A$15,MATCH(T260,Gehaltsklassen!E$11:E$15,1),1),"Falsche Bodenart")))))</f>
        <v>C</v>
      </c>
      <c r="V260" s="52" t="str">
        <f>IF(OR(C260=""),"",SUM(F260,J260,N260)*VLOOKUP(S260,Gehaltsklassen!$B$34:$D$38,2,FALSE))</f>
        <v/>
      </c>
      <c r="W260" s="52" t="str">
        <f>IF(OR(C260=""),"",SUM(F260,J260,N260)*VLOOKUP(S260,Gehaltsklassen!$B$34:$D$38,2,FALSE)*C260)</f>
        <v/>
      </c>
      <c r="X260" s="52" t="str">
        <f>IF(OR(C260=""),"",SUM(F260,J260,N260)*VLOOKUP(S260,Gehaltsklassen!$B$34:$D$38,3,FALSE))</f>
        <v/>
      </c>
      <c r="Y260" s="52" t="str">
        <f>IF(OR(C260=""),"",SUM(F260,J260,N260)*VLOOKUP(S260,Gehaltsklassen!$B$34:$D$38,3,FALSE)*C260)</f>
        <v/>
      </c>
      <c r="Z260" s="54" t="str">
        <f>IF(OR(D260=""),"",(SUM(G260,K260,O260)*VLOOKUP(U260,Gehaltsklassen!$B$34:$D$38,2,FALSE)))</f>
        <v/>
      </c>
      <c r="AA260" s="54" t="str">
        <f>IF(OR(D260=""),"",(SUM(G260,K260,O260)*VLOOKUP(U260,Gehaltsklassen!$B$34:$D$38,2,FALSE))*C260)</f>
        <v/>
      </c>
      <c r="AB260" s="53" t="str">
        <f>IF(OR(C260=""),"",(SUM(G260,K260,O260)*VLOOKUP(U260,Gehaltsklassen!$B$34:$D$38,3,FALSE)))</f>
        <v/>
      </c>
      <c r="AC260" s="53" t="str">
        <f>IF(OR(C260=""),"",(SUM(G260,K260,O260)*VLOOKUP(U260,Gehaltsklassen!$B$34:$D$38,3,FALSE))*C260)</f>
        <v/>
      </c>
    </row>
    <row r="261" spans="1:29" ht="31.9" customHeight="1" x14ac:dyDescent="0.2">
      <c r="A261" s="74" t="str">
        <f>IF(C261="","",MAX($A$11:A260)+1)</f>
        <v/>
      </c>
      <c r="B261" s="75" t="str">
        <f>IF('N-Bedarf SK'!B259="","",'N-Bedarf SK'!B259)</f>
        <v/>
      </c>
      <c r="C261" s="49" t="str">
        <f>IF('N-Bedarf SK'!C259="","",'N-Bedarf SK'!C259)</f>
        <v/>
      </c>
      <c r="D261" s="88" t="str">
        <f>IF('N-Bedarf SK'!D259="","",'N-Bedarf SK'!D259)</f>
        <v/>
      </c>
      <c r="E261" s="49" t="str">
        <f>IF('N-Bedarf SK'!G259="","",'N-Bedarf SK'!G259)</f>
        <v/>
      </c>
      <c r="F261" s="50" t="str">
        <f>IF(OR(D261="Spargel 2. Standjahr",D261="Spargel 1. Standjahr"),78,IF(OR(D261="",D261="keine",E261=""),"",IF(D261="Wie Nbedarf",VLOOKUP('N-Bedarf SK'!D259,PSollSK,3,FALSE)*E261, VLOOKUP(D261,PSollSK,3,FALSE)*E261)))</f>
        <v/>
      </c>
      <c r="G261" s="50" t="str">
        <f>IF(OR(D261="",D261="keine",E261=""),"",IF(D261="Wie Nbedarf",VLOOKUP('N-Bedarf SK'!D259,PSollSK,4,FALSE)*E261, VLOOKUP(D261,PSollSK,4,FALSE)*E261))</f>
        <v/>
      </c>
      <c r="H261" s="88"/>
      <c r="I261" s="49"/>
      <c r="J261" s="50" t="str">
        <f t="shared" si="12"/>
        <v/>
      </c>
      <c r="K261" s="50" t="str">
        <f t="shared" si="14"/>
        <v/>
      </c>
      <c r="L261" s="88"/>
      <c r="M261" s="49"/>
      <c r="N261" s="50" t="str">
        <f t="shared" si="13"/>
        <v/>
      </c>
      <c r="O261" s="50" t="str">
        <f t="shared" si="15"/>
        <v/>
      </c>
      <c r="P261" s="51"/>
      <c r="Q261" s="78" t="s">
        <v>261</v>
      </c>
      <c r="R261" s="49"/>
      <c r="S261" s="32" t="str">
        <f>IF(R261="","C",INDEX(Gehaltsklassen!A$11:A$15,MATCH(R261,Gehaltsklassen!D$11:D$15,1),1))</f>
        <v>C</v>
      </c>
      <c r="T261" s="49"/>
      <c r="U261" s="32" t="str">
        <f>IF(T261="","C",IF(T261="","C",IF(Q261="I",INDEX(Gehaltsklassen!A$11:A$15,MATCH(T261,Gehaltsklassen!C$11:C$15,1),1),IF(Q261="II",INDEX(Gehaltsklassen!A$11:A$15,MATCH(T261,Gehaltsklassen!D$11:D$15,1),1),IF(Q261="III",INDEX(Gehaltsklassen!A$11:A$15,MATCH(T261,Gehaltsklassen!E$11:E$15,1),1),"Falsche Bodenart")))))</f>
        <v>C</v>
      </c>
      <c r="V261" s="52" t="str">
        <f>IF(OR(C261=""),"",SUM(F261,J261,N261)*VLOOKUP(S261,Gehaltsklassen!$B$34:$D$38,2,FALSE))</f>
        <v/>
      </c>
      <c r="W261" s="52" t="str">
        <f>IF(OR(C261=""),"",SUM(F261,J261,N261)*VLOOKUP(S261,Gehaltsklassen!$B$34:$D$38,2,FALSE)*C261)</f>
        <v/>
      </c>
      <c r="X261" s="52" t="str">
        <f>IF(OR(C261=""),"",SUM(F261,J261,N261)*VLOOKUP(S261,Gehaltsklassen!$B$34:$D$38,3,FALSE))</f>
        <v/>
      </c>
      <c r="Y261" s="52" t="str">
        <f>IF(OR(C261=""),"",SUM(F261,J261,N261)*VLOOKUP(S261,Gehaltsklassen!$B$34:$D$38,3,FALSE)*C261)</f>
        <v/>
      </c>
      <c r="Z261" s="54" t="str">
        <f>IF(OR(D261=""),"",(SUM(G261,K261,O261)*VLOOKUP(U261,Gehaltsklassen!$B$34:$D$38,2,FALSE)))</f>
        <v/>
      </c>
      <c r="AA261" s="54" t="str">
        <f>IF(OR(D261=""),"",(SUM(G261,K261,O261)*VLOOKUP(U261,Gehaltsklassen!$B$34:$D$38,2,FALSE))*C261)</f>
        <v/>
      </c>
      <c r="AB261" s="53" t="str">
        <f>IF(OR(C261=""),"",(SUM(G261,K261,O261)*VLOOKUP(U261,Gehaltsklassen!$B$34:$D$38,3,FALSE)))</f>
        <v/>
      </c>
      <c r="AC261" s="53" t="str">
        <f>IF(OR(C261=""),"",(SUM(G261,K261,O261)*VLOOKUP(U261,Gehaltsklassen!$B$34:$D$38,3,FALSE))*C261)</f>
        <v/>
      </c>
    </row>
    <row r="262" spans="1:29" ht="31.9" customHeight="1" x14ac:dyDescent="0.2">
      <c r="A262" s="74" t="str">
        <f>IF(C262="","",MAX($A$11:A261)+1)</f>
        <v/>
      </c>
      <c r="B262" s="75" t="str">
        <f>IF('N-Bedarf SK'!B260="","",'N-Bedarf SK'!B260)</f>
        <v/>
      </c>
      <c r="C262" s="49" t="str">
        <f>IF('N-Bedarf SK'!C260="","",'N-Bedarf SK'!C260)</f>
        <v/>
      </c>
      <c r="D262" s="88" t="str">
        <f>IF('N-Bedarf SK'!D260="","",'N-Bedarf SK'!D260)</f>
        <v/>
      </c>
      <c r="E262" s="49" t="str">
        <f>IF('N-Bedarf SK'!G260="","",'N-Bedarf SK'!G260)</f>
        <v/>
      </c>
      <c r="F262" s="50" t="str">
        <f>IF(OR(D262="Spargel 2. Standjahr",D262="Spargel 1. Standjahr"),78,IF(OR(D262="",D262="keine",E262=""),"",IF(D262="Wie Nbedarf",VLOOKUP('N-Bedarf SK'!D260,PSollSK,3,FALSE)*E262, VLOOKUP(D262,PSollSK,3,FALSE)*E262)))</f>
        <v/>
      </c>
      <c r="G262" s="50" t="str">
        <f>IF(OR(D262="",D262="keine",E262=""),"",IF(D262="Wie Nbedarf",VLOOKUP('N-Bedarf SK'!D260,PSollSK,4,FALSE)*E262, VLOOKUP(D262,PSollSK,4,FALSE)*E262))</f>
        <v/>
      </c>
      <c r="H262" s="88"/>
      <c r="I262" s="49"/>
      <c r="J262" s="50" t="str">
        <f t="shared" si="12"/>
        <v/>
      </c>
      <c r="K262" s="50" t="str">
        <f t="shared" si="14"/>
        <v/>
      </c>
      <c r="L262" s="88"/>
      <c r="M262" s="49"/>
      <c r="N262" s="50" t="str">
        <f t="shared" si="13"/>
        <v/>
      </c>
      <c r="O262" s="50" t="str">
        <f t="shared" si="15"/>
        <v/>
      </c>
      <c r="P262" s="51"/>
      <c r="Q262" s="78" t="s">
        <v>261</v>
      </c>
      <c r="R262" s="49"/>
      <c r="S262" s="32" t="str">
        <f>IF(R262="","C",INDEX(Gehaltsklassen!A$11:A$15,MATCH(R262,Gehaltsklassen!D$11:D$15,1),1))</f>
        <v>C</v>
      </c>
      <c r="T262" s="49"/>
      <c r="U262" s="32" t="str">
        <f>IF(T262="","C",IF(T262="","C",IF(Q262="I",INDEX(Gehaltsklassen!A$11:A$15,MATCH(T262,Gehaltsklassen!C$11:C$15,1),1),IF(Q262="II",INDEX(Gehaltsklassen!A$11:A$15,MATCH(T262,Gehaltsklassen!D$11:D$15,1),1),IF(Q262="III",INDEX(Gehaltsklassen!A$11:A$15,MATCH(T262,Gehaltsklassen!E$11:E$15,1),1),"Falsche Bodenart")))))</f>
        <v>C</v>
      </c>
      <c r="V262" s="52" t="str">
        <f>IF(OR(C262=""),"",SUM(F262,J262,N262)*VLOOKUP(S262,Gehaltsklassen!$B$34:$D$38,2,FALSE))</f>
        <v/>
      </c>
      <c r="W262" s="52" t="str">
        <f>IF(OR(C262=""),"",SUM(F262,J262,N262)*VLOOKUP(S262,Gehaltsklassen!$B$34:$D$38,2,FALSE)*C262)</f>
        <v/>
      </c>
      <c r="X262" s="52" t="str">
        <f>IF(OR(C262=""),"",SUM(F262,J262,N262)*VLOOKUP(S262,Gehaltsklassen!$B$34:$D$38,3,FALSE))</f>
        <v/>
      </c>
      <c r="Y262" s="52" t="str">
        <f>IF(OR(C262=""),"",SUM(F262,J262,N262)*VLOOKUP(S262,Gehaltsklassen!$B$34:$D$38,3,FALSE)*C262)</f>
        <v/>
      </c>
      <c r="Z262" s="54" t="str">
        <f>IF(OR(D262=""),"",(SUM(G262,K262,O262)*VLOOKUP(U262,Gehaltsklassen!$B$34:$D$38,2,FALSE)))</f>
        <v/>
      </c>
      <c r="AA262" s="54" t="str">
        <f>IF(OR(D262=""),"",(SUM(G262,K262,O262)*VLOOKUP(U262,Gehaltsklassen!$B$34:$D$38,2,FALSE))*C262)</f>
        <v/>
      </c>
      <c r="AB262" s="53" t="str">
        <f>IF(OR(C262=""),"",(SUM(G262,K262,O262)*VLOOKUP(U262,Gehaltsklassen!$B$34:$D$38,3,FALSE)))</f>
        <v/>
      </c>
      <c r="AC262" s="53" t="str">
        <f>IF(OR(C262=""),"",(SUM(G262,K262,O262)*VLOOKUP(U262,Gehaltsklassen!$B$34:$D$38,3,FALSE))*C262)</f>
        <v/>
      </c>
    </row>
    <row r="263" spans="1:29" ht="31.9" customHeight="1" x14ac:dyDescent="0.2">
      <c r="A263" s="74" t="str">
        <f>IF(C263="","",MAX($A$11:A262)+1)</f>
        <v/>
      </c>
      <c r="B263" s="75" t="str">
        <f>IF('N-Bedarf SK'!B261="","",'N-Bedarf SK'!B261)</f>
        <v/>
      </c>
      <c r="C263" s="49" t="str">
        <f>IF('N-Bedarf SK'!C261="","",'N-Bedarf SK'!C261)</f>
        <v/>
      </c>
      <c r="D263" s="88" t="str">
        <f>IF('N-Bedarf SK'!D261="","",'N-Bedarf SK'!D261)</f>
        <v/>
      </c>
      <c r="E263" s="49" t="str">
        <f>IF('N-Bedarf SK'!G261="","",'N-Bedarf SK'!G261)</f>
        <v/>
      </c>
      <c r="F263" s="50" t="str">
        <f>IF(OR(D263="Spargel 2. Standjahr",D263="Spargel 1. Standjahr"),78,IF(OR(D263="",D263="keine",E263=""),"",IF(D263="Wie Nbedarf",VLOOKUP('N-Bedarf SK'!D261,PSollSK,3,FALSE)*E263, VLOOKUP(D263,PSollSK,3,FALSE)*E263)))</f>
        <v/>
      </c>
      <c r="G263" s="50" t="str">
        <f>IF(OR(D263="",D263="keine",E263=""),"",IF(D263="Wie Nbedarf",VLOOKUP('N-Bedarf SK'!D261,PSollSK,4,FALSE)*E263, VLOOKUP(D263,PSollSK,4,FALSE)*E263))</f>
        <v/>
      </c>
      <c r="H263" s="88"/>
      <c r="I263" s="49"/>
      <c r="J263" s="50" t="str">
        <f t="shared" si="12"/>
        <v/>
      </c>
      <c r="K263" s="50" t="str">
        <f t="shared" si="14"/>
        <v/>
      </c>
      <c r="L263" s="88"/>
      <c r="M263" s="49"/>
      <c r="N263" s="50" t="str">
        <f t="shared" si="13"/>
        <v/>
      </c>
      <c r="O263" s="50" t="str">
        <f t="shared" si="15"/>
        <v/>
      </c>
      <c r="P263" s="51"/>
      <c r="Q263" s="78" t="s">
        <v>261</v>
      </c>
      <c r="R263" s="49"/>
      <c r="S263" s="32" t="str">
        <f>IF(R263="","C",INDEX(Gehaltsklassen!A$11:A$15,MATCH(R263,Gehaltsklassen!D$11:D$15,1),1))</f>
        <v>C</v>
      </c>
      <c r="T263" s="49"/>
      <c r="U263" s="32" t="str">
        <f>IF(T263="","C",IF(T263="","C",IF(Q263="I",INDEX(Gehaltsklassen!A$11:A$15,MATCH(T263,Gehaltsklassen!C$11:C$15,1),1),IF(Q263="II",INDEX(Gehaltsklassen!A$11:A$15,MATCH(T263,Gehaltsklassen!D$11:D$15,1),1),IF(Q263="III",INDEX(Gehaltsklassen!A$11:A$15,MATCH(T263,Gehaltsklassen!E$11:E$15,1),1),"Falsche Bodenart")))))</f>
        <v>C</v>
      </c>
      <c r="V263" s="52" t="str">
        <f>IF(OR(C263=""),"",SUM(F263,J263,N263)*VLOOKUP(S263,Gehaltsklassen!$B$34:$D$38,2,FALSE))</f>
        <v/>
      </c>
      <c r="W263" s="52" t="str">
        <f>IF(OR(C263=""),"",SUM(F263,J263,N263)*VLOOKUP(S263,Gehaltsklassen!$B$34:$D$38,2,FALSE)*C263)</f>
        <v/>
      </c>
      <c r="X263" s="52" t="str">
        <f>IF(OR(C263=""),"",SUM(F263,J263,N263)*VLOOKUP(S263,Gehaltsklassen!$B$34:$D$38,3,FALSE))</f>
        <v/>
      </c>
      <c r="Y263" s="52" t="str">
        <f>IF(OR(C263=""),"",SUM(F263,J263,N263)*VLOOKUP(S263,Gehaltsklassen!$B$34:$D$38,3,FALSE)*C263)</f>
        <v/>
      </c>
      <c r="Z263" s="54" t="str">
        <f>IF(OR(D263=""),"",(SUM(G263,K263,O263)*VLOOKUP(U263,Gehaltsklassen!$B$34:$D$38,2,FALSE)))</f>
        <v/>
      </c>
      <c r="AA263" s="54" t="str">
        <f>IF(OR(D263=""),"",(SUM(G263,K263,O263)*VLOOKUP(U263,Gehaltsklassen!$B$34:$D$38,2,FALSE))*C263)</f>
        <v/>
      </c>
      <c r="AB263" s="53" t="str">
        <f>IF(OR(C263=""),"",(SUM(G263,K263,O263)*VLOOKUP(U263,Gehaltsklassen!$B$34:$D$38,3,FALSE)))</f>
        <v/>
      </c>
      <c r="AC263" s="53" t="str">
        <f>IF(OR(C263=""),"",(SUM(G263,K263,O263)*VLOOKUP(U263,Gehaltsklassen!$B$34:$D$38,3,FALSE))*C263)</f>
        <v/>
      </c>
    </row>
    <row r="264" spans="1:29" ht="31.9" customHeight="1" x14ac:dyDescent="0.2">
      <c r="A264" s="74" t="str">
        <f>IF(C264="","",MAX($A$11:A263)+1)</f>
        <v/>
      </c>
      <c r="B264" s="75" t="str">
        <f>IF('N-Bedarf SK'!B262="","",'N-Bedarf SK'!B262)</f>
        <v/>
      </c>
      <c r="C264" s="49" t="str">
        <f>IF('N-Bedarf SK'!C262="","",'N-Bedarf SK'!C262)</f>
        <v/>
      </c>
      <c r="D264" s="88" t="str">
        <f>IF('N-Bedarf SK'!D262="","",'N-Bedarf SK'!D262)</f>
        <v/>
      </c>
      <c r="E264" s="49" t="str">
        <f>IF('N-Bedarf SK'!G262="","",'N-Bedarf SK'!G262)</f>
        <v/>
      </c>
      <c r="F264" s="50" t="str">
        <f>IF(OR(D264="Spargel 2. Standjahr",D264="Spargel 1. Standjahr"),78,IF(OR(D264="",D264="keine",E264=""),"",IF(D264="Wie Nbedarf",VLOOKUP('N-Bedarf SK'!D262,PSollSK,3,FALSE)*E264, VLOOKUP(D264,PSollSK,3,FALSE)*E264)))</f>
        <v/>
      </c>
      <c r="G264" s="50" t="str">
        <f>IF(OR(D264="",D264="keine",E264=""),"",IF(D264="Wie Nbedarf",VLOOKUP('N-Bedarf SK'!D262,PSollSK,4,FALSE)*E264, VLOOKUP(D264,PSollSK,4,FALSE)*E264))</f>
        <v/>
      </c>
      <c r="H264" s="88"/>
      <c r="I264" s="49"/>
      <c r="J264" s="50" t="str">
        <f t="shared" si="12"/>
        <v/>
      </c>
      <c r="K264" s="50" t="str">
        <f t="shared" si="14"/>
        <v/>
      </c>
      <c r="L264" s="88"/>
      <c r="M264" s="49"/>
      <c r="N264" s="50" t="str">
        <f t="shared" si="13"/>
        <v/>
      </c>
      <c r="O264" s="50" t="str">
        <f t="shared" si="15"/>
        <v/>
      </c>
      <c r="P264" s="51"/>
      <c r="Q264" s="78" t="s">
        <v>261</v>
      </c>
      <c r="R264" s="49"/>
      <c r="S264" s="32" t="str">
        <f>IF(R264="","C",INDEX(Gehaltsklassen!A$11:A$15,MATCH(R264,Gehaltsklassen!D$11:D$15,1),1))</f>
        <v>C</v>
      </c>
      <c r="T264" s="49"/>
      <c r="U264" s="32" t="str">
        <f>IF(T264="","C",IF(T264="","C",IF(Q264="I",INDEX(Gehaltsklassen!A$11:A$15,MATCH(T264,Gehaltsklassen!C$11:C$15,1),1),IF(Q264="II",INDEX(Gehaltsklassen!A$11:A$15,MATCH(T264,Gehaltsklassen!D$11:D$15,1),1),IF(Q264="III",INDEX(Gehaltsklassen!A$11:A$15,MATCH(T264,Gehaltsklassen!E$11:E$15,1),1),"Falsche Bodenart")))))</f>
        <v>C</v>
      </c>
      <c r="V264" s="52" t="str">
        <f>IF(OR(C264=""),"",SUM(F264,J264,N264)*VLOOKUP(S264,Gehaltsklassen!$B$34:$D$38,2,FALSE))</f>
        <v/>
      </c>
      <c r="W264" s="52" t="str">
        <f>IF(OR(C264=""),"",SUM(F264,J264,N264)*VLOOKUP(S264,Gehaltsklassen!$B$34:$D$38,2,FALSE)*C264)</f>
        <v/>
      </c>
      <c r="X264" s="52" t="str">
        <f>IF(OR(C264=""),"",SUM(F264,J264,N264)*VLOOKUP(S264,Gehaltsklassen!$B$34:$D$38,3,FALSE))</f>
        <v/>
      </c>
      <c r="Y264" s="52" t="str">
        <f>IF(OR(C264=""),"",SUM(F264,J264,N264)*VLOOKUP(S264,Gehaltsklassen!$B$34:$D$38,3,FALSE)*C264)</f>
        <v/>
      </c>
      <c r="Z264" s="54" t="str">
        <f>IF(OR(D264=""),"",(SUM(G264,K264,O264)*VLOOKUP(U264,Gehaltsklassen!$B$34:$D$38,2,FALSE)))</f>
        <v/>
      </c>
      <c r="AA264" s="54" t="str">
        <f>IF(OR(D264=""),"",(SUM(G264,K264,O264)*VLOOKUP(U264,Gehaltsklassen!$B$34:$D$38,2,FALSE))*C264)</f>
        <v/>
      </c>
      <c r="AB264" s="53" t="str">
        <f>IF(OR(C264=""),"",(SUM(G264,K264,O264)*VLOOKUP(U264,Gehaltsklassen!$B$34:$D$38,3,FALSE)))</f>
        <v/>
      </c>
      <c r="AC264" s="53" t="str">
        <f>IF(OR(C264=""),"",(SUM(G264,K264,O264)*VLOOKUP(U264,Gehaltsklassen!$B$34:$D$38,3,FALSE))*C264)</f>
        <v/>
      </c>
    </row>
    <row r="265" spans="1:29" ht="31.9" customHeight="1" x14ac:dyDescent="0.2">
      <c r="A265" s="74" t="str">
        <f>IF(C265="","",MAX($A$11:A264)+1)</f>
        <v/>
      </c>
      <c r="B265" s="75" t="str">
        <f>IF('N-Bedarf SK'!B263="","",'N-Bedarf SK'!B263)</f>
        <v/>
      </c>
      <c r="C265" s="49" t="str">
        <f>IF('N-Bedarf SK'!C263="","",'N-Bedarf SK'!C263)</f>
        <v/>
      </c>
      <c r="D265" s="88" t="str">
        <f>IF('N-Bedarf SK'!D263="","",'N-Bedarf SK'!D263)</f>
        <v/>
      </c>
      <c r="E265" s="49" t="str">
        <f>IF('N-Bedarf SK'!G263="","",'N-Bedarf SK'!G263)</f>
        <v/>
      </c>
      <c r="F265" s="50" t="str">
        <f>IF(OR(D265="Spargel 2. Standjahr",D265="Spargel 1. Standjahr"),78,IF(OR(D265="",D265="keine",E265=""),"",IF(D265="Wie Nbedarf",VLOOKUP('N-Bedarf SK'!D263,PSollSK,3,FALSE)*E265, VLOOKUP(D265,PSollSK,3,FALSE)*E265)))</f>
        <v/>
      </c>
      <c r="G265" s="50" t="str">
        <f>IF(OR(D265="",D265="keine",E265=""),"",IF(D265="Wie Nbedarf",VLOOKUP('N-Bedarf SK'!D263,PSollSK,4,FALSE)*E265, VLOOKUP(D265,PSollSK,4,FALSE)*E265))</f>
        <v/>
      </c>
      <c r="H265" s="88"/>
      <c r="I265" s="49"/>
      <c r="J265" s="50" t="str">
        <f t="shared" si="12"/>
        <v/>
      </c>
      <c r="K265" s="50" t="str">
        <f t="shared" si="14"/>
        <v/>
      </c>
      <c r="L265" s="88"/>
      <c r="M265" s="49"/>
      <c r="N265" s="50" t="str">
        <f t="shared" si="13"/>
        <v/>
      </c>
      <c r="O265" s="50" t="str">
        <f t="shared" si="15"/>
        <v/>
      </c>
      <c r="P265" s="51"/>
      <c r="Q265" s="78" t="s">
        <v>261</v>
      </c>
      <c r="R265" s="49"/>
      <c r="S265" s="32" t="str">
        <f>IF(R265="","C",INDEX(Gehaltsklassen!A$11:A$15,MATCH(R265,Gehaltsklassen!D$11:D$15,1),1))</f>
        <v>C</v>
      </c>
      <c r="T265" s="49"/>
      <c r="U265" s="32" t="str">
        <f>IF(T265="","C",IF(T265="","C",IF(Q265="I",INDEX(Gehaltsklassen!A$11:A$15,MATCH(T265,Gehaltsklassen!C$11:C$15,1),1),IF(Q265="II",INDEX(Gehaltsklassen!A$11:A$15,MATCH(T265,Gehaltsklassen!D$11:D$15,1),1),IF(Q265="III",INDEX(Gehaltsklassen!A$11:A$15,MATCH(T265,Gehaltsklassen!E$11:E$15,1),1),"Falsche Bodenart")))))</f>
        <v>C</v>
      </c>
      <c r="V265" s="52" t="str">
        <f>IF(OR(C265=""),"",SUM(F265,J265,N265)*VLOOKUP(S265,Gehaltsklassen!$B$34:$D$38,2,FALSE))</f>
        <v/>
      </c>
      <c r="W265" s="52" t="str">
        <f>IF(OR(C265=""),"",SUM(F265,J265,N265)*VLOOKUP(S265,Gehaltsklassen!$B$34:$D$38,2,FALSE)*C265)</f>
        <v/>
      </c>
      <c r="X265" s="52" t="str">
        <f>IF(OR(C265=""),"",SUM(F265,J265,N265)*VLOOKUP(S265,Gehaltsklassen!$B$34:$D$38,3,FALSE))</f>
        <v/>
      </c>
      <c r="Y265" s="52" t="str">
        <f>IF(OR(C265=""),"",SUM(F265,J265,N265)*VLOOKUP(S265,Gehaltsklassen!$B$34:$D$38,3,FALSE)*C265)</f>
        <v/>
      </c>
      <c r="Z265" s="54" t="str">
        <f>IF(OR(D265=""),"",(SUM(G265,K265,O265)*VLOOKUP(U265,Gehaltsklassen!$B$34:$D$38,2,FALSE)))</f>
        <v/>
      </c>
      <c r="AA265" s="54" t="str">
        <f>IF(OR(D265=""),"",(SUM(G265,K265,O265)*VLOOKUP(U265,Gehaltsklassen!$B$34:$D$38,2,FALSE))*C265)</f>
        <v/>
      </c>
      <c r="AB265" s="53" t="str">
        <f>IF(OR(C265=""),"",(SUM(G265,K265,O265)*VLOOKUP(U265,Gehaltsklassen!$B$34:$D$38,3,FALSE)))</f>
        <v/>
      </c>
      <c r="AC265" s="53" t="str">
        <f>IF(OR(C265=""),"",(SUM(G265,K265,O265)*VLOOKUP(U265,Gehaltsklassen!$B$34:$D$38,3,FALSE))*C265)</f>
        <v/>
      </c>
    </row>
    <row r="266" spans="1:29" ht="31.9" customHeight="1" x14ac:dyDescent="0.2">
      <c r="A266" s="74" t="str">
        <f>IF(C266="","",MAX($A$11:A265)+1)</f>
        <v/>
      </c>
      <c r="B266" s="75" t="str">
        <f>IF('N-Bedarf SK'!B264="","",'N-Bedarf SK'!B264)</f>
        <v/>
      </c>
      <c r="C266" s="49" t="str">
        <f>IF('N-Bedarf SK'!C264="","",'N-Bedarf SK'!C264)</f>
        <v/>
      </c>
      <c r="D266" s="88" t="str">
        <f>IF('N-Bedarf SK'!D264="","",'N-Bedarf SK'!D264)</f>
        <v/>
      </c>
      <c r="E266" s="49" t="str">
        <f>IF('N-Bedarf SK'!G264="","",'N-Bedarf SK'!G264)</f>
        <v/>
      </c>
      <c r="F266" s="50" t="str">
        <f>IF(OR(D266="Spargel 2. Standjahr",D266="Spargel 1. Standjahr"),78,IF(OR(D266="",D266="keine",E266=""),"",IF(D266="Wie Nbedarf",VLOOKUP('N-Bedarf SK'!D264,PSollSK,3,FALSE)*E266, VLOOKUP(D266,PSollSK,3,FALSE)*E266)))</f>
        <v/>
      </c>
      <c r="G266" s="50" t="str">
        <f>IF(OR(D266="",D266="keine",E266=""),"",IF(D266="Wie Nbedarf",VLOOKUP('N-Bedarf SK'!D264,PSollSK,4,FALSE)*E266, VLOOKUP(D266,PSollSK,4,FALSE)*E266))</f>
        <v/>
      </c>
      <c r="H266" s="88"/>
      <c r="I266" s="49"/>
      <c r="J266" s="50" t="str">
        <f t="shared" ref="J266:J313" si="16">IF(OR(H266="",H266="keine",I266=""),"",VLOOKUP(H266,PSollSK,3,FALSE)*I266)</f>
        <v/>
      </c>
      <c r="K266" s="50" t="str">
        <f t="shared" si="14"/>
        <v/>
      </c>
      <c r="L266" s="88"/>
      <c r="M266" s="49"/>
      <c r="N266" s="50" t="str">
        <f t="shared" ref="N266:N313" si="17">IF(OR(L266="",L266="keine",M266=""),"",VLOOKUP(L266,PSollSK,3,FALSE)*M266)</f>
        <v/>
      </c>
      <c r="O266" s="50" t="str">
        <f t="shared" si="15"/>
        <v/>
      </c>
      <c r="P266" s="51"/>
      <c r="Q266" s="78" t="s">
        <v>261</v>
      </c>
      <c r="R266" s="49"/>
      <c r="S266" s="32" t="str">
        <f>IF(R266="","C",INDEX(Gehaltsklassen!A$11:A$15,MATCH(R266,Gehaltsklassen!D$11:D$15,1),1))</f>
        <v>C</v>
      </c>
      <c r="T266" s="49"/>
      <c r="U266" s="32" t="str">
        <f>IF(T266="","C",IF(T266="","C",IF(Q266="I",INDEX(Gehaltsklassen!A$11:A$15,MATCH(T266,Gehaltsklassen!C$11:C$15,1),1),IF(Q266="II",INDEX(Gehaltsklassen!A$11:A$15,MATCH(T266,Gehaltsklassen!D$11:D$15,1),1),IF(Q266="III",INDEX(Gehaltsklassen!A$11:A$15,MATCH(T266,Gehaltsklassen!E$11:E$15,1),1),"Falsche Bodenart")))))</f>
        <v>C</v>
      </c>
      <c r="V266" s="52" t="str">
        <f>IF(OR(C266=""),"",SUM(F266,J266,N266)*VLOOKUP(S266,Gehaltsklassen!$B$34:$D$38,2,FALSE))</f>
        <v/>
      </c>
      <c r="W266" s="52" t="str">
        <f>IF(OR(C266=""),"",SUM(F266,J266,N266)*VLOOKUP(S266,Gehaltsklassen!$B$34:$D$38,2,FALSE)*C266)</f>
        <v/>
      </c>
      <c r="X266" s="52" t="str">
        <f>IF(OR(C266=""),"",SUM(F266,J266,N266)*VLOOKUP(S266,Gehaltsklassen!$B$34:$D$38,3,FALSE))</f>
        <v/>
      </c>
      <c r="Y266" s="52" t="str">
        <f>IF(OR(C266=""),"",SUM(F266,J266,N266)*VLOOKUP(S266,Gehaltsklassen!$B$34:$D$38,3,FALSE)*C266)</f>
        <v/>
      </c>
      <c r="Z266" s="54" t="str">
        <f>IF(OR(D266=""),"",(SUM(G266,K266,O266)*VLOOKUP(U266,Gehaltsklassen!$B$34:$D$38,2,FALSE)))</f>
        <v/>
      </c>
      <c r="AA266" s="54" t="str">
        <f>IF(OR(D266=""),"",(SUM(G266,K266,O266)*VLOOKUP(U266,Gehaltsklassen!$B$34:$D$38,2,FALSE))*C266)</f>
        <v/>
      </c>
      <c r="AB266" s="53" t="str">
        <f>IF(OR(C266=""),"",(SUM(G266,K266,O266)*VLOOKUP(U266,Gehaltsklassen!$B$34:$D$38,3,FALSE)))</f>
        <v/>
      </c>
      <c r="AC266" s="53" t="str">
        <f>IF(OR(C266=""),"",(SUM(G266,K266,O266)*VLOOKUP(U266,Gehaltsklassen!$B$34:$D$38,3,FALSE))*C266)</f>
        <v/>
      </c>
    </row>
    <row r="267" spans="1:29" ht="31.9" customHeight="1" x14ac:dyDescent="0.2">
      <c r="A267" s="74" t="str">
        <f>IF(C267="","",MAX($A$11:A266)+1)</f>
        <v/>
      </c>
      <c r="B267" s="75" t="str">
        <f>IF('N-Bedarf SK'!B265="","",'N-Bedarf SK'!B265)</f>
        <v/>
      </c>
      <c r="C267" s="49" t="str">
        <f>IF('N-Bedarf SK'!C265="","",'N-Bedarf SK'!C265)</f>
        <v/>
      </c>
      <c r="D267" s="88" t="str">
        <f>IF('N-Bedarf SK'!D265="","",'N-Bedarf SK'!D265)</f>
        <v/>
      </c>
      <c r="E267" s="49" t="str">
        <f>IF('N-Bedarf SK'!G265="","",'N-Bedarf SK'!G265)</f>
        <v/>
      </c>
      <c r="F267" s="50" t="str">
        <f>IF(OR(D267="Spargel 2. Standjahr",D267="Spargel 1. Standjahr"),78,IF(OR(D267="",D267="keine",E267=""),"",IF(D267="Wie Nbedarf",VLOOKUP('N-Bedarf SK'!D265,PSollSK,3,FALSE)*E267, VLOOKUP(D267,PSollSK,3,FALSE)*E267)))</f>
        <v/>
      </c>
      <c r="G267" s="50" t="str">
        <f>IF(OR(D267="",D267="keine",E267=""),"",IF(D267="Wie Nbedarf",VLOOKUP('N-Bedarf SK'!D265,PSollSK,4,FALSE)*E267, VLOOKUP(D267,PSollSK,4,FALSE)*E267))</f>
        <v/>
      </c>
      <c r="H267" s="88"/>
      <c r="I267" s="49"/>
      <c r="J267" s="50" t="str">
        <f t="shared" si="16"/>
        <v/>
      </c>
      <c r="K267" s="50" t="str">
        <f t="shared" ref="K267:K313" si="18">IF(OR(H267="",H267="keine",I267=""),"",VLOOKUP(H267,PSollSK,4,FALSE)*I267)</f>
        <v/>
      </c>
      <c r="L267" s="88"/>
      <c r="M267" s="49"/>
      <c r="N267" s="50" t="str">
        <f t="shared" si="17"/>
        <v/>
      </c>
      <c r="O267" s="50" t="str">
        <f t="shared" ref="O267:O313" si="19">IF(OR(L267="",L267="keine",M267=""),"",VLOOKUP(L267,PSollSK,4,FALSE)*M267)</f>
        <v/>
      </c>
      <c r="P267" s="51"/>
      <c r="Q267" s="78" t="s">
        <v>261</v>
      </c>
      <c r="R267" s="49"/>
      <c r="S267" s="32" t="str">
        <f>IF(R267="","C",INDEX(Gehaltsklassen!A$11:A$15,MATCH(R267,Gehaltsklassen!D$11:D$15,1),1))</f>
        <v>C</v>
      </c>
      <c r="T267" s="49"/>
      <c r="U267" s="32" t="str">
        <f>IF(T267="","C",IF(T267="","C",IF(Q267="I",INDEX(Gehaltsklassen!A$11:A$15,MATCH(T267,Gehaltsklassen!C$11:C$15,1),1),IF(Q267="II",INDEX(Gehaltsklassen!A$11:A$15,MATCH(T267,Gehaltsklassen!D$11:D$15,1),1),IF(Q267="III",INDEX(Gehaltsklassen!A$11:A$15,MATCH(T267,Gehaltsklassen!E$11:E$15,1),1),"Falsche Bodenart")))))</f>
        <v>C</v>
      </c>
      <c r="V267" s="52" t="str">
        <f>IF(OR(C267=""),"",SUM(F267,J267,N267)*VLOOKUP(S267,Gehaltsklassen!$B$34:$D$38,2,FALSE))</f>
        <v/>
      </c>
      <c r="W267" s="52" t="str">
        <f>IF(OR(C267=""),"",SUM(F267,J267,N267)*VLOOKUP(S267,Gehaltsklassen!$B$34:$D$38,2,FALSE)*C267)</f>
        <v/>
      </c>
      <c r="X267" s="52" t="str">
        <f>IF(OR(C267=""),"",SUM(F267,J267,N267)*VLOOKUP(S267,Gehaltsklassen!$B$34:$D$38,3,FALSE))</f>
        <v/>
      </c>
      <c r="Y267" s="52" t="str">
        <f>IF(OR(C267=""),"",SUM(F267,J267,N267)*VLOOKUP(S267,Gehaltsklassen!$B$34:$D$38,3,FALSE)*C267)</f>
        <v/>
      </c>
      <c r="Z267" s="54" t="str">
        <f>IF(OR(D267=""),"",(SUM(G267,K267,O267)*VLOOKUP(U267,Gehaltsklassen!$B$34:$D$38,2,FALSE)))</f>
        <v/>
      </c>
      <c r="AA267" s="54" t="str">
        <f>IF(OR(D267=""),"",(SUM(G267,K267,O267)*VLOOKUP(U267,Gehaltsklassen!$B$34:$D$38,2,FALSE))*C267)</f>
        <v/>
      </c>
      <c r="AB267" s="53" t="str">
        <f>IF(OR(C267=""),"",(SUM(G267,K267,O267)*VLOOKUP(U267,Gehaltsklassen!$B$34:$D$38,3,FALSE)))</f>
        <v/>
      </c>
      <c r="AC267" s="53" t="str">
        <f>IF(OR(C267=""),"",(SUM(G267,K267,O267)*VLOOKUP(U267,Gehaltsklassen!$B$34:$D$38,3,FALSE))*C267)</f>
        <v/>
      </c>
    </row>
    <row r="268" spans="1:29" ht="31.9" customHeight="1" x14ac:dyDescent="0.2">
      <c r="A268" s="74" t="str">
        <f>IF(C268="","",MAX($A$11:A267)+1)</f>
        <v/>
      </c>
      <c r="B268" s="75" t="str">
        <f>IF('N-Bedarf SK'!B266="","",'N-Bedarf SK'!B266)</f>
        <v/>
      </c>
      <c r="C268" s="49" t="str">
        <f>IF('N-Bedarf SK'!C266="","",'N-Bedarf SK'!C266)</f>
        <v/>
      </c>
      <c r="D268" s="88" t="str">
        <f>IF('N-Bedarf SK'!D266="","",'N-Bedarf SK'!D266)</f>
        <v/>
      </c>
      <c r="E268" s="49" t="str">
        <f>IF('N-Bedarf SK'!G266="","",'N-Bedarf SK'!G266)</f>
        <v/>
      </c>
      <c r="F268" s="50" t="str">
        <f>IF(OR(D268="Spargel 2. Standjahr",D268="Spargel 1. Standjahr"),78,IF(OR(D268="",D268="keine",E268=""),"",IF(D268="Wie Nbedarf",VLOOKUP('N-Bedarf SK'!D266,PSollSK,3,FALSE)*E268, VLOOKUP(D268,PSollSK,3,FALSE)*E268)))</f>
        <v/>
      </c>
      <c r="G268" s="50" t="str">
        <f>IF(OR(D268="",D268="keine",E268=""),"",IF(D268="Wie Nbedarf",VLOOKUP('N-Bedarf SK'!D266,PSollSK,4,FALSE)*E268, VLOOKUP(D268,PSollSK,4,FALSE)*E268))</f>
        <v/>
      </c>
      <c r="H268" s="88"/>
      <c r="I268" s="49"/>
      <c r="J268" s="50" t="str">
        <f t="shared" si="16"/>
        <v/>
      </c>
      <c r="K268" s="50" t="str">
        <f t="shared" si="18"/>
        <v/>
      </c>
      <c r="L268" s="88"/>
      <c r="M268" s="49"/>
      <c r="N268" s="50" t="str">
        <f t="shared" si="17"/>
        <v/>
      </c>
      <c r="O268" s="50" t="str">
        <f t="shared" si="19"/>
        <v/>
      </c>
      <c r="P268" s="51"/>
      <c r="Q268" s="78" t="s">
        <v>261</v>
      </c>
      <c r="R268" s="49"/>
      <c r="S268" s="32" t="str">
        <f>IF(R268="","C",INDEX(Gehaltsklassen!A$11:A$15,MATCH(R268,Gehaltsklassen!D$11:D$15,1),1))</f>
        <v>C</v>
      </c>
      <c r="T268" s="49"/>
      <c r="U268" s="32" t="str">
        <f>IF(T268="","C",IF(T268="","C",IF(Q268="I",INDEX(Gehaltsklassen!A$11:A$15,MATCH(T268,Gehaltsklassen!C$11:C$15,1),1),IF(Q268="II",INDEX(Gehaltsklassen!A$11:A$15,MATCH(T268,Gehaltsklassen!D$11:D$15,1),1),IF(Q268="III",INDEX(Gehaltsklassen!A$11:A$15,MATCH(T268,Gehaltsklassen!E$11:E$15,1),1),"Falsche Bodenart")))))</f>
        <v>C</v>
      </c>
      <c r="V268" s="52" t="str">
        <f>IF(OR(C268=""),"",SUM(F268,J268,N268)*VLOOKUP(S268,Gehaltsklassen!$B$34:$D$38,2,FALSE))</f>
        <v/>
      </c>
      <c r="W268" s="52" t="str">
        <f>IF(OR(C268=""),"",SUM(F268,J268,N268)*VLOOKUP(S268,Gehaltsklassen!$B$34:$D$38,2,FALSE)*C268)</f>
        <v/>
      </c>
      <c r="X268" s="52" t="str">
        <f>IF(OR(C268=""),"",SUM(F268,J268,N268)*VLOOKUP(S268,Gehaltsklassen!$B$34:$D$38,3,FALSE))</f>
        <v/>
      </c>
      <c r="Y268" s="52" t="str">
        <f>IF(OR(C268=""),"",SUM(F268,J268,N268)*VLOOKUP(S268,Gehaltsklassen!$B$34:$D$38,3,FALSE)*C268)</f>
        <v/>
      </c>
      <c r="Z268" s="54" t="str">
        <f>IF(OR(D268=""),"",(SUM(G268,K268,O268)*VLOOKUP(U268,Gehaltsklassen!$B$34:$D$38,2,FALSE)))</f>
        <v/>
      </c>
      <c r="AA268" s="54" t="str">
        <f>IF(OR(D268=""),"",(SUM(G268,K268,O268)*VLOOKUP(U268,Gehaltsklassen!$B$34:$D$38,2,FALSE))*C268)</f>
        <v/>
      </c>
      <c r="AB268" s="53" t="str">
        <f>IF(OR(C268=""),"",(SUM(G268,K268,O268)*VLOOKUP(U268,Gehaltsklassen!$B$34:$D$38,3,FALSE)))</f>
        <v/>
      </c>
      <c r="AC268" s="53" t="str">
        <f>IF(OR(C268=""),"",(SUM(G268,K268,O268)*VLOOKUP(U268,Gehaltsklassen!$B$34:$D$38,3,FALSE))*C268)</f>
        <v/>
      </c>
    </row>
    <row r="269" spans="1:29" ht="31.9" customHeight="1" x14ac:dyDescent="0.2">
      <c r="A269" s="74" t="str">
        <f>IF(C269="","",MAX($A$11:A268)+1)</f>
        <v/>
      </c>
      <c r="B269" s="75" t="str">
        <f>IF('N-Bedarf SK'!B267="","",'N-Bedarf SK'!B267)</f>
        <v/>
      </c>
      <c r="C269" s="49" t="str">
        <f>IF('N-Bedarf SK'!C267="","",'N-Bedarf SK'!C267)</f>
        <v/>
      </c>
      <c r="D269" s="88" t="str">
        <f>IF('N-Bedarf SK'!D267="","",'N-Bedarf SK'!D267)</f>
        <v/>
      </c>
      <c r="E269" s="49" t="str">
        <f>IF('N-Bedarf SK'!G267="","",'N-Bedarf SK'!G267)</f>
        <v/>
      </c>
      <c r="F269" s="50" t="str">
        <f>IF(OR(D269="Spargel 2. Standjahr",D269="Spargel 1. Standjahr"),78,IF(OR(D269="",D269="keine",E269=""),"",IF(D269="Wie Nbedarf",VLOOKUP('N-Bedarf SK'!D267,PSollSK,3,FALSE)*E269, VLOOKUP(D269,PSollSK,3,FALSE)*E269)))</f>
        <v/>
      </c>
      <c r="G269" s="50" t="str">
        <f>IF(OR(D269="",D269="keine",E269=""),"",IF(D269="Wie Nbedarf",VLOOKUP('N-Bedarf SK'!D267,PSollSK,4,FALSE)*E269, VLOOKUP(D269,PSollSK,4,FALSE)*E269))</f>
        <v/>
      </c>
      <c r="H269" s="88"/>
      <c r="I269" s="49"/>
      <c r="J269" s="50" t="str">
        <f t="shared" si="16"/>
        <v/>
      </c>
      <c r="K269" s="50" t="str">
        <f t="shared" si="18"/>
        <v/>
      </c>
      <c r="L269" s="88"/>
      <c r="M269" s="49"/>
      <c r="N269" s="50" t="str">
        <f t="shared" si="17"/>
        <v/>
      </c>
      <c r="O269" s="50" t="str">
        <f t="shared" si="19"/>
        <v/>
      </c>
      <c r="P269" s="51"/>
      <c r="Q269" s="78" t="s">
        <v>261</v>
      </c>
      <c r="R269" s="49"/>
      <c r="S269" s="32" t="str">
        <f>IF(R269="","C",INDEX(Gehaltsklassen!A$11:A$15,MATCH(R269,Gehaltsklassen!D$11:D$15,1),1))</f>
        <v>C</v>
      </c>
      <c r="T269" s="49"/>
      <c r="U269" s="32" t="str">
        <f>IF(T269="","C",IF(T269="","C",IF(Q269="I",INDEX(Gehaltsklassen!A$11:A$15,MATCH(T269,Gehaltsklassen!C$11:C$15,1),1),IF(Q269="II",INDEX(Gehaltsklassen!A$11:A$15,MATCH(T269,Gehaltsklassen!D$11:D$15,1),1),IF(Q269="III",INDEX(Gehaltsklassen!A$11:A$15,MATCH(T269,Gehaltsklassen!E$11:E$15,1),1),"Falsche Bodenart")))))</f>
        <v>C</v>
      </c>
      <c r="V269" s="52" t="str">
        <f>IF(OR(C269=""),"",SUM(F269,J269,N269)*VLOOKUP(S269,Gehaltsklassen!$B$34:$D$38,2,FALSE))</f>
        <v/>
      </c>
      <c r="W269" s="52" t="str">
        <f>IF(OR(C269=""),"",SUM(F269,J269,N269)*VLOOKUP(S269,Gehaltsklassen!$B$34:$D$38,2,FALSE)*C269)</f>
        <v/>
      </c>
      <c r="X269" s="52" t="str">
        <f>IF(OR(C269=""),"",SUM(F269,J269,N269)*VLOOKUP(S269,Gehaltsklassen!$B$34:$D$38,3,FALSE))</f>
        <v/>
      </c>
      <c r="Y269" s="52" t="str">
        <f>IF(OR(C269=""),"",SUM(F269,J269,N269)*VLOOKUP(S269,Gehaltsklassen!$B$34:$D$38,3,FALSE)*C269)</f>
        <v/>
      </c>
      <c r="Z269" s="54" t="str">
        <f>IF(OR(D269=""),"",(SUM(G269,K269,O269)*VLOOKUP(U269,Gehaltsklassen!$B$34:$D$38,2,FALSE)))</f>
        <v/>
      </c>
      <c r="AA269" s="54" t="str">
        <f>IF(OR(D269=""),"",(SUM(G269,K269,O269)*VLOOKUP(U269,Gehaltsklassen!$B$34:$D$38,2,FALSE))*C269)</f>
        <v/>
      </c>
      <c r="AB269" s="53" t="str">
        <f>IF(OR(C269=""),"",(SUM(G269,K269,O269)*VLOOKUP(U269,Gehaltsklassen!$B$34:$D$38,3,FALSE)))</f>
        <v/>
      </c>
      <c r="AC269" s="53" t="str">
        <f>IF(OR(C269=""),"",(SUM(G269,K269,O269)*VLOOKUP(U269,Gehaltsklassen!$B$34:$D$38,3,FALSE))*C269)</f>
        <v/>
      </c>
    </row>
    <row r="270" spans="1:29" ht="31.9" customHeight="1" x14ac:dyDescent="0.2">
      <c r="A270" s="74" t="str">
        <f>IF(C270="","",MAX($A$11:A269)+1)</f>
        <v/>
      </c>
      <c r="B270" s="75" t="str">
        <f>IF('N-Bedarf SK'!B268="","",'N-Bedarf SK'!B268)</f>
        <v/>
      </c>
      <c r="C270" s="49" t="str">
        <f>IF('N-Bedarf SK'!C268="","",'N-Bedarf SK'!C268)</f>
        <v/>
      </c>
      <c r="D270" s="88" t="str">
        <f>IF('N-Bedarf SK'!D268="","",'N-Bedarf SK'!D268)</f>
        <v/>
      </c>
      <c r="E270" s="49" t="str">
        <f>IF('N-Bedarf SK'!G268="","",'N-Bedarf SK'!G268)</f>
        <v/>
      </c>
      <c r="F270" s="50" t="str">
        <f>IF(OR(D270="Spargel 2. Standjahr",D270="Spargel 1. Standjahr"),78,IF(OR(D270="",D270="keine",E270=""),"",IF(D270="Wie Nbedarf",VLOOKUP('N-Bedarf SK'!D268,PSollSK,3,FALSE)*E270, VLOOKUP(D270,PSollSK,3,FALSE)*E270)))</f>
        <v/>
      </c>
      <c r="G270" s="50" t="str">
        <f>IF(OR(D270="",D270="keine",E270=""),"",IF(D270="Wie Nbedarf",VLOOKUP('N-Bedarf SK'!D268,PSollSK,4,FALSE)*E270, VLOOKUP(D270,PSollSK,4,FALSE)*E270))</f>
        <v/>
      </c>
      <c r="H270" s="88"/>
      <c r="I270" s="49"/>
      <c r="J270" s="50" t="str">
        <f t="shared" si="16"/>
        <v/>
      </c>
      <c r="K270" s="50" t="str">
        <f t="shared" si="18"/>
        <v/>
      </c>
      <c r="L270" s="88"/>
      <c r="M270" s="49"/>
      <c r="N270" s="50" t="str">
        <f t="shared" si="17"/>
        <v/>
      </c>
      <c r="O270" s="50" t="str">
        <f t="shared" si="19"/>
        <v/>
      </c>
      <c r="P270" s="51"/>
      <c r="Q270" s="78" t="s">
        <v>261</v>
      </c>
      <c r="R270" s="49"/>
      <c r="S270" s="32" t="str">
        <f>IF(R270="","C",INDEX(Gehaltsklassen!A$11:A$15,MATCH(R270,Gehaltsklassen!D$11:D$15,1),1))</f>
        <v>C</v>
      </c>
      <c r="T270" s="49"/>
      <c r="U270" s="32" t="str">
        <f>IF(T270="","C",IF(T270="","C",IF(Q270="I",INDEX(Gehaltsklassen!A$11:A$15,MATCH(T270,Gehaltsklassen!C$11:C$15,1),1),IF(Q270="II",INDEX(Gehaltsklassen!A$11:A$15,MATCH(T270,Gehaltsklassen!D$11:D$15,1),1),IF(Q270="III",INDEX(Gehaltsklassen!A$11:A$15,MATCH(T270,Gehaltsklassen!E$11:E$15,1),1),"Falsche Bodenart")))))</f>
        <v>C</v>
      </c>
      <c r="V270" s="52" t="str">
        <f>IF(OR(C270=""),"",SUM(F270,J270,N270)*VLOOKUP(S270,Gehaltsklassen!$B$34:$D$38,2,FALSE))</f>
        <v/>
      </c>
      <c r="W270" s="52" t="str">
        <f>IF(OR(C270=""),"",SUM(F270,J270,N270)*VLOOKUP(S270,Gehaltsklassen!$B$34:$D$38,2,FALSE)*C270)</f>
        <v/>
      </c>
      <c r="X270" s="52" t="str">
        <f>IF(OR(C270=""),"",SUM(F270,J270,N270)*VLOOKUP(S270,Gehaltsklassen!$B$34:$D$38,3,FALSE))</f>
        <v/>
      </c>
      <c r="Y270" s="52" t="str">
        <f>IF(OR(C270=""),"",SUM(F270,J270,N270)*VLOOKUP(S270,Gehaltsklassen!$B$34:$D$38,3,FALSE)*C270)</f>
        <v/>
      </c>
      <c r="Z270" s="54" t="str">
        <f>IF(OR(D270=""),"",(SUM(G270,K270,O270)*VLOOKUP(U270,Gehaltsklassen!$B$34:$D$38,2,FALSE)))</f>
        <v/>
      </c>
      <c r="AA270" s="54" t="str">
        <f>IF(OR(D270=""),"",(SUM(G270,K270,O270)*VLOOKUP(U270,Gehaltsklassen!$B$34:$D$38,2,FALSE))*C270)</f>
        <v/>
      </c>
      <c r="AB270" s="53" t="str">
        <f>IF(OR(C270=""),"",(SUM(G270,K270,O270)*VLOOKUP(U270,Gehaltsklassen!$B$34:$D$38,3,FALSE)))</f>
        <v/>
      </c>
      <c r="AC270" s="53" t="str">
        <f>IF(OR(C270=""),"",(SUM(G270,K270,O270)*VLOOKUP(U270,Gehaltsklassen!$B$34:$D$38,3,FALSE))*C270)</f>
        <v/>
      </c>
    </row>
    <row r="271" spans="1:29" ht="31.9" customHeight="1" x14ac:dyDescent="0.2">
      <c r="A271" s="74" t="str">
        <f>IF(C271="","",MAX($A$11:A270)+1)</f>
        <v/>
      </c>
      <c r="B271" s="75" t="str">
        <f>IF('N-Bedarf SK'!B269="","",'N-Bedarf SK'!B269)</f>
        <v/>
      </c>
      <c r="C271" s="49" t="str">
        <f>IF('N-Bedarf SK'!C269="","",'N-Bedarf SK'!C269)</f>
        <v/>
      </c>
      <c r="D271" s="88" t="str">
        <f>IF('N-Bedarf SK'!D269="","",'N-Bedarf SK'!D269)</f>
        <v/>
      </c>
      <c r="E271" s="49" t="str">
        <f>IF('N-Bedarf SK'!G269="","",'N-Bedarf SK'!G269)</f>
        <v/>
      </c>
      <c r="F271" s="50" t="str">
        <f>IF(OR(D271="Spargel 2. Standjahr",D271="Spargel 1. Standjahr"),78,IF(OR(D271="",D271="keine",E271=""),"",IF(D271="Wie Nbedarf",VLOOKUP('N-Bedarf SK'!D269,PSollSK,3,FALSE)*E271, VLOOKUP(D271,PSollSK,3,FALSE)*E271)))</f>
        <v/>
      </c>
      <c r="G271" s="50" t="str">
        <f>IF(OR(D271="",D271="keine",E271=""),"",IF(D271="Wie Nbedarf",VLOOKUP('N-Bedarf SK'!D269,PSollSK,4,FALSE)*E271, VLOOKUP(D271,PSollSK,4,FALSE)*E271))</f>
        <v/>
      </c>
      <c r="H271" s="88"/>
      <c r="I271" s="49"/>
      <c r="J271" s="50" t="str">
        <f t="shared" si="16"/>
        <v/>
      </c>
      <c r="K271" s="50" t="str">
        <f t="shared" si="18"/>
        <v/>
      </c>
      <c r="L271" s="88"/>
      <c r="M271" s="49"/>
      <c r="N271" s="50" t="str">
        <f t="shared" si="17"/>
        <v/>
      </c>
      <c r="O271" s="50" t="str">
        <f t="shared" si="19"/>
        <v/>
      </c>
      <c r="P271" s="51"/>
      <c r="Q271" s="78" t="s">
        <v>261</v>
      </c>
      <c r="R271" s="49"/>
      <c r="S271" s="32" t="str">
        <f>IF(R271="","C",INDEX(Gehaltsklassen!A$11:A$15,MATCH(R271,Gehaltsklassen!D$11:D$15,1),1))</f>
        <v>C</v>
      </c>
      <c r="T271" s="49"/>
      <c r="U271" s="32" t="str">
        <f>IF(T271="","C",IF(T271="","C",IF(Q271="I",INDEX(Gehaltsklassen!A$11:A$15,MATCH(T271,Gehaltsklassen!C$11:C$15,1),1),IF(Q271="II",INDEX(Gehaltsklassen!A$11:A$15,MATCH(T271,Gehaltsklassen!D$11:D$15,1),1),IF(Q271="III",INDEX(Gehaltsklassen!A$11:A$15,MATCH(T271,Gehaltsklassen!E$11:E$15,1),1),"Falsche Bodenart")))))</f>
        <v>C</v>
      </c>
      <c r="V271" s="52" t="str">
        <f>IF(OR(C271=""),"",SUM(F271,J271,N271)*VLOOKUP(S271,Gehaltsklassen!$B$34:$D$38,2,FALSE))</f>
        <v/>
      </c>
      <c r="W271" s="52" t="str">
        <f>IF(OR(C271=""),"",SUM(F271,J271,N271)*VLOOKUP(S271,Gehaltsklassen!$B$34:$D$38,2,FALSE)*C271)</f>
        <v/>
      </c>
      <c r="X271" s="52" t="str">
        <f>IF(OR(C271=""),"",SUM(F271,J271,N271)*VLOOKUP(S271,Gehaltsklassen!$B$34:$D$38,3,FALSE))</f>
        <v/>
      </c>
      <c r="Y271" s="52" t="str">
        <f>IF(OR(C271=""),"",SUM(F271,J271,N271)*VLOOKUP(S271,Gehaltsklassen!$B$34:$D$38,3,FALSE)*C271)</f>
        <v/>
      </c>
      <c r="Z271" s="54" t="str">
        <f>IF(OR(D271=""),"",(SUM(G271,K271,O271)*VLOOKUP(U271,Gehaltsklassen!$B$34:$D$38,2,FALSE)))</f>
        <v/>
      </c>
      <c r="AA271" s="54" t="str">
        <f>IF(OR(D271=""),"",(SUM(G271,K271,O271)*VLOOKUP(U271,Gehaltsklassen!$B$34:$D$38,2,FALSE))*C271)</f>
        <v/>
      </c>
      <c r="AB271" s="53" t="str">
        <f>IF(OR(C271=""),"",(SUM(G271,K271,O271)*VLOOKUP(U271,Gehaltsklassen!$B$34:$D$38,3,FALSE)))</f>
        <v/>
      </c>
      <c r="AC271" s="53" t="str">
        <f>IF(OR(C271=""),"",(SUM(G271,K271,O271)*VLOOKUP(U271,Gehaltsklassen!$B$34:$D$38,3,FALSE))*C271)</f>
        <v/>
      </c>
    </row>
    <row r="272" spans="1:29" ht="31.9" customHeight="1" x14ac:dyDescent="0.2">
      <c r="A272" s="74" t="str">
        <f>IF(C272="","",MAX($A$11:A271)+1)</f>
        <v/>
      </c>
      <c r="B272" s="75" t="str">
        <f>IF('N-Bedarf SK'!B270="","",'N-Bedarf SK'!B270)</f>
        <v/>
      </c>
      <c r="C272" s="49" t="str">
        <f>IF('N-Bedarf SK'!C270="","",'N-Bedarf SK'!C270)</f>
        <v/>
      </c>
      <c r="D272" s="88" t="str">
        <f>IF('N-Bedarf SK'!D270="","",'N-Bedarf SK'!D270)</f>
        <v/>
      </c>
      <c r="E272" s="49" t="str">
        <f>IF('N-Bedarf SK'!G270="","",'N-Bedarf SK'!G270)</f>
        <v/>
      </c>
      <c r="F272" s="50" t="str">
        <f>IF(OR(D272="Spargel 2. Standjahr",D272="Spargel 1. Standjahr"),78,IF(OR(D272="",D272="keine",E272=""),"",IF(D272="Wie Nbedarf",VLOOKUP('N-Bedarf SK'!D270,PSollSK,3,FALSE)*E272, VLOOKUP(D272,PSollSK,3,FALSE)*E272)))</f>
        <v/>
      </c>
      <c r="G272" s="50" t="str">
        <f>IF(OR(D272="",D272="keine",E272=""),"",IF(D272="Wie Nbedarf",VLOOKUP('N-Bedarf SK'!D270,PSollSK,4,FALSE)*E272, VLOOKUP(D272,PSollSK,4,FALSE)*E272))</f>
        <v/>
      </c>
      <c r="H272" s="88"/>
      <c r="I272" s="49"/>
      <c r="J272" s="50" t="str">
        <f t="shared" si="16"/>
        <v/>
      </c>
      <c r="K272" s="50" t="str">
        <f t="shared" si="18"/>
        <v/>
      </c>
      <c r="L272" s="88"/>
      <c r="M272" s="49"/>
      <c r="N272" s="50" t="str">
        <f t="shared" si="17"/>
        <v/>
      </c>
      <c r="O272" s="50" t="str">
        <f t="shared" si="19"/>
        <v/>
      </c>
      <c r="P272" s="51"/>
      <c r="Q272" s="78" t="s">
        <v>261</v>
      </c>
      <c r="R272" s="49"/>
      <c r="S272" s="32" t="str">
        <f>IF(R272="","C",INDEX(Gehaltsklassen!A$11:A$15,MATCH(R272,Gehaltsklassen!D$11:D$15,1),1))</f>
        <v>C</v>
      </c>
      <c r="T272" s="49"/>
      <c r="U272" s="32" t="str">
        <f>IF(T272="","C",IF(T272="","C",IF(Q272="I",INDEX(Gehaltsklassen!A$11:A$15,MATCH(T272,Gehaltsklassen!C$11:C$15,1),1),IF(Q272="II",INDEX(Gehaltsklassen!A$11:A$15,MATCH(T272,Gehaltsklassen!D$11:D$15,1),1),IF(Q272="III",INDEX(Gehaltsklassen!A$11:A$15,MATCH(T272,Gehaltsklassen!E$11:E$15,1),1),"Falsche Bodenart")))))</f>
        <v>C</v>
      </c>
      <c r="V272" s="52" t="str">
        <f>IF(OR(C272=""),"",SUM(F272,J272,N272)*VLOOKUP(S272,Gehaltsklassen!$B$34:$D$38,2,FALSE))</f>
        <v/>
      </c>
      <c r="W272" s="52" t="str">
        <f>IF(OR(C272=""),"",SUM(F272,J272,N272)*VLOOKUP(S272,Gehaltsklassen!$B$34:$D$38,2,FALSE)*C272)</f>
        <v/>
      </c>
      <c r="X272" s="52" t="str">
        <f>IF(OR(C272=""),"",SUM(F272,J272,N272)*VLOOKUP(S272,Gehaltsklassen!$B$34:$D$38,3,FALSE))</f>
        <v/>
      </c>
      <c r="Y272" s="52" t="str">
        <f>IF(OR(C272=""),"",SUM(F272,J272,N272)*VLOOKUP(S272,Gehaltsklassen!$B$34:$D$38,3,FALSE)*C272)</f>
        <v/>
      </c>
      <c r="Z272" s="54" t="str">
        <f>IF(OR(D272=""),"",(SUM(G272,K272,O272)*VLOOKUP(U272,Gehaltsklassen!$B$34:$D$38,2,FALSE)))</f>
        <v/>
      </c>
      <c r="AA272" s="54" t="str">
        <f>IF(OR(D272=""),"",(SUM(G272,K272,O272)*VLOOKUP(U272,Gehaltsklassen!$B$34:$D$38,2,FALSE))*C272)</f>
        <v/>
      </c>
      <c r="AB272" s="53" t="str">
        <f>IF(OR(C272=""),"",(SUM(G272,K272,O272)*VLOOKUP(U272,Gehaltsklassen!$B$34:$D$38,3,FALSE)))</f>
        <v/>
      </c>
      <c r="AC272" s="53" t="str">
        <f>IF(OR(C272=""),"",(SUM(G272,K272,O272)*VLOOKUP(U272,Gehaltsklassen!$B$34:$D$38,3,FALSE))*C272)</f>
        <v/>
      </c>
    </row>
    <row r="273" spans="1:29" ht="31.9" customHeight="1" x14ac:dyDescent="0.2">
      <c r="A273" s="74" t="str">
        <f>IF(C273="","",MAX($A$11:A272)+1)</f>
        <v/>
      </c>
      <c r="B273" s="75" t="str">
        <f>IF('N-Bedarf SK'!B271="","",'N-Bedarf SK'!B271)</f>
        <v/>
      </c>
      <c r="C273" s="49" t="str">
        <f>IF('N-Bedarf SK'!C271="","",'N-Bedarf SK'!C271)</f>
        <v/>
      </c>
      <c r="D273" s="88" t="str">
        <f>IF('N-Bedarf SK'!D271="","",'N-Bedarf SK'!D271)</f>
        <v/>
      </c>
      <c r="E273" s="49" t="str">
        <f>IF('N-Bedarf SK'!G271="","",'N-Bedarf SK'!G271)</f>
        <v/>
      </c>
      <c r="F273" s="50" t="str">
        <f>IF(OR(D273="Spargel 2. Standjahr",D273="Spargel 1. Standjahr"),78,IF(OR(D273="",D273="keine",E273=""),"",IF(D273="Wie Nbedarf",VLOOKUP('N-Bedarf SK'!D271,PSollSK,3,FALSE)*E273, VLOOKUP(D273,PSollSK,3,FALSE)*E273)))</f>
        <v/>
      </c>
      <c r="G273" s="50" t="str">
        <f>IF(OR(D273="",D273="keine",E273=""),"",IF(D273="Wie Nbedarf",VLOOKUP('N-Bedarf SK'!D271,PSollSK,4,FALSE)*E273, VLOOKUP(D273,PSollSK,4,FALSE)*E273))</f>
        <v/>
      </c>
      <c r="H273" s="88"/>
      <c r="I273" s="49"/>
      <c r="J273" s="50" t="str">
        <f t="shared" si="16"/>
        <v/>
      </c>
      <c r="K273" s="50" t="str">
        <f t="shared" si="18"/>
        <v/>
      </c>
      <c r="L273" s="88"/>
      <c r="M273" s="49"/>
      <c r="N273" s="50" t="str">
        <f t="shared" si="17"/>
        <v/>
      </c>
      <c r="O273" s="50" t="str">
        <f t="shared" si="19"/>
        <v/>
      </c>
      <c r="P273" s="51"/>
      <c r="Q273" s="78" t="s">
        <v>261</v>
      </c>
      <c r="R273" s="49"/>
      <c r="S273" s="32" t="str">
        <f>IF(R273="","C",INDEX(Gehaltsklassen!A$11:A$15,MATCH(R273,Gehaltsklassen!D$11:D$15,1),1))</f>
        <v>C</v>
      </c>
      <c r="T273" s="49"/>
      <c r="U273" s="32" t="str">
        <f>IF(T273="","C",IF(T273="","C",IF(Q273="I",INDEX(Gehaltsklassen!A$11:A$15,MATCH(T273,Gehaltsklassen!C$11:C$15,1),1),IF(Q273="II",INDEX(Gehaltsklassen!A$11:A$15,MATCH(T273,Gehaltsklassen!D$11:D$15,1),1),IF(Q273="III",INDEX(Gehaltsklassen!A$11:A$15,MATCH(T273,Gehaltsklassen!E$11:E$15,1),1),"Falsche Bodenart")))))</f>
        <v>C</v>
      </c>
      <c r="V273" s="52" t="str">
        <f>IF(OR(C273=""),"",SUM(F273,J273,N273)*VLOOKUP(S273,Gehaltsklassen!$B$34:$D$38,2,FALSE))</f>
        <v/>
      </c>
      <c r="W273" s="52" t="str">
        <f>IF(OR(C273=""),"",SUM(F273,J273,N273)*VLOOKUP(S273,Gehaltsklassen!$B$34:$D$38,2,FALSE)*C273)</f>
        <v/>
      </c>
      <c r="X273" s="52" t="str">
        <f>IF(OR(C273=""),"",SUM(F273,J273,N273)*VLOOKUP(S273,Gehaltsklassen!$B$34:$D$38,3,FALSE))</f>
        <v/>
      </c>
      <c r="Y273" s="52" t="str">
        <f>IF(OR(C273=""),"",SUM(F273,J273,N273)*VLOOKUP(S273,Gehaltsklassen!$B$34:$D$38,3,FALSE)*C273)</f>
        <v/>
      </c>
      <c r="Z273" s="54" t="str">
        <f>IF(OR(D273=""),"",(SUM(G273,K273,O273)*VLOOKUP(U273,Gehaltsklassen!$B$34:$D$38,2,FALSE)))</f>
        <v/>
      </c>
      <c r="AA273" s="54" t="str">
        <f>IF(OR(D273=""),"",(SUM(G273,K273,O273)*VLOOKUP(U273,Gehaltsklassen!$B$34:$D$38,2,FALSE))*C273)</f>
        <v/>
      </c>
      <c r="AB273" s="53" t="str">
        <f>IF(OR(C273=""),"",(SUM(G273,K273,O273)*VLOOKUP(U273,Gehaltsklassen!$B$34:$D$38,3,FALSE)))</f>
        <v/>
      </c>
      <c r="AC273" s="53" t="str">
        <f>IF(OR(C273=""),"",(SUM(G273,K273,O273)*VLOOKUP(U273,Gehaltsklassen!$B$34:$D$38,3,FALSE))*C273)</f>
        <v/>
      </c>
    </row>
    <row r="274" spans="1:29" ht="31.9" customHeight="1" x14ac:dyDescent="0.2">
      <c r="A274" s="74" t="str">
        <f>IF(C274="","",MAX($A$11:A273)+1)</f>
        <v/>
      </c>
      <c r="B274" s="75" t="str">
        <f>IF('N-Bedarf SK'!B272="","",'N-Bedarf SK'!B272)</f>
        <v/>
      </c>
      <c r="C274" s="49" t="str">
        <f>IF('N-Bedarf SK'!C272="","",'N-Bedarf SK'!C272)</f>
        <v/>
      </c>
      <c r="D274" s="88" t="str">
        <f>IF('N-Bedarf SK'!D272="","",'N-Bedarf SK'!D272)</f>
        <v/>
      </c>
      <c r="E274" s="49" t="str">
        <f>IF('N-Bedarf SK'!G272="","",'N-Bedarf SK'!G272)</f>
        <v/>
      </c>
      <c r="F274" s="50" t="str">
        <f>IF(OR(D274="Spargel 2. Standjahr",D274="Spargel 1. Standjahr"),78,IF(OR(D274="",D274="keine",E274=""),"",IF(D274="Wie Nbedarf",VLOOKUP('N-Bedarf SK'!D272,PSollSK,3,FALSE)*E274, VLOOKUP(D274,PSollSK,3,FALSE)*E274)))</f>
        <v/>
      </c>
      <c r="G274" s="50" t="str">
        <f>IF(OR(D274="",D274="keine",E274=""),"",IF(D274="Wie Nbedarf",VLOOKUP('N-Bedarf SK'!D272,PSollSK,4,FALSE)*E274, VLOOKUP(D274,PSollSK,4,FALSE)*E274))</f>
        <v/>
      </c>
      <c r="H274" s="88"/>
      <c r="I274" s="49"/>
      <c r="J274" s="50" t="str">
        <f t="shared" si="16"/>
        <v/>
      </c>
      <c r="K274" s="50" t="str">
        <f t="shared" si="18"/>
        <v/>
      </c>
      <c r="L274" s="88"/>
      <c r="M274" s="49"/>
      <c r="N274" s="50" t="str">
        <f t="shared" si="17"/>
        <v/>
      </c>
      <c r="O274" s="50" t="str">
        <f t="shared" si="19"/>
        <v/>
      </c>
      <c r="P274" s="51"/>
      <c r="Q274" s="78" t="s">
        <v>261</v>
      </c>
      <c r="R274" s="49"/>
      <c r="S274" s="32" t="str">
        <f>IF(R274="","C",INDEX(Gehaltsklassen!A$11:A$15,MATCH(R274,Gehaltsklassen!D$11:D$15,1),1))</f>
        <v>C</v>
      </c>
      <c r="T274" s="49"/>
      <c r="U274" s="32" t="str">
        <f>IF(T274="","C",IF(T274="","C",IF(Q274="I",INDEX(Gehaltsklassen!A$11:A$15,MATCH(T274,Gehaltsklassen!C$11:C$15,1),1),IF(Q274="II",INDEX(Gehaltsklassen!A$11:A$15,MATCH(T274,Gehaltsklassen!D$11:D$15,1),1),IF(Q274="III",INDEX(Gehaltsklassen!A$11:A$15,MATCH(T274,Gehaltsklassen!E$11:E$15,1),1),"Falsche Bodenart")))))</f>
        <v>C</v>
      </c>
      <c r="V274" s="52" t="str">
        <f>IF(OR(C274=""),"",SUM(F274,J274,N274)*VLOOKUP(S274,Gehaltsklassen!$B$34:$D$38,2,FALSE))</f>
        <v/>
      </c>
      <c r="W274" s="52" t="str">
        <f>IF(OR(C274=""),"",SUM(F274,J274,N274)*VLOOKUP(S274,Gehaltsklassen!$B$34:$D$38,2,FALSE)*C274)</f>
        <v/>
      </c>
      <c r="X274" s="52" t="str">
        <f>IF(OR(C274=""),"",SUM(F274,J274,N274)*VLOOKUP(S274,Gehaltsklassen!$B$34:$D$38,3,FALSE))</f>
        <v/>
      </c>
      <c r="Y274" s="52" t="str">
        <f>IF(OR(C274=""),"",SUM(F274,J274,N274)*VLOOKUP(S274,Gehaltsklassen!$B$34:$D$38,3,FALSE)*C274)</f>
        <v/>
      </c>
      <c r="Z274" s="54" t="str">
        <f>IF(OR(D274=""),"",(SUM(G274,K274,O274)*VLOOKUP(U274,Gehaltsklassen!$B$34:$D$38,2,FALSE)))</f>
        <v/>
      </c>
      <c r="AA274" s="54" t="str">
        <f>IF(OR(D274=""),"",(SUM(G274,K274,O274)*VLOOKUP(U274,Gehaltsklassen!$B$34:$D$38,2,FALSE))*C274)</f>
        <v/>
      </c>
      <c r="AB274" s="53" t="str">
        <f>IF(OR(C274=""),"",(SUM(G274,K274,O274)*VLOOKUP(U274,Gehaltsklassen!$B$34:$D$38,3,FALSE)))</f>
        <v/>
      </c>
      <c r="AC274" s="53" t="str">
        <f>IF(OR(C274=""),"",(SUM(G274,K274,O274)*VLOOKUP(U274,Gehaltsklassen!$B$34:$D$38,3,FALSE))*C274)</f>
        <v/>
      </c>
    </row>
    <row r="275" spans="1:29" ht="31.9" customHeight="1" x14ac:dyDescent="0.2">
      <c r="A275" s="74" t="str">
        <f>IF(C275="","",MAX($A$11:A274)+1)</f>
        <v/>
      </c>
      <c r="B275" s="75" t="str">
        <f>IF('N-Bedarf SK'!B273="","",'N-Bedarf SK'!B273)</f>
        <v/>
      </c>
      <c r="C275" s="49" t="str">
        <f>IF('N-Bedarf SK'!C273="","",'N-Bedarf SK'!C273)</f>
        <v/>
      </c>
      <c r="D275" s="88" t="str">
        <f>IF('N-Bedarf SK'!D273="","",'N-Bedarf SK'!D273)</f>
        <v/>
      </c>
      <c r="E275" s="49" t="str">
        <f>IF('N-Bedarf SK'!G273="","",'N-Bedarf SK'!G273)</f>
        <v/>
      </c>
      <c r="F275" s="50" t="str">
        <f>IF(OR(D275="Spargel 2. Standjahr",D275="Spargel 1. Standjahr"),78,IF(OR(D275="",D275="keine",E275=""),"",IF(D275="Wie Nbedarf",VLOOKUP('N-Bedarf SK'!D273,PSollSK,3,FALSE)*E275, VLOOKUP(D275,PSollSK,3,FALSE)*E275)))</f>
        <v/>
      </c>
      <c r="G275" s="50" t="str">
        <f>IF(OR(D275="",D275="keine",E275=""),"",IF(D275="Wie Nbedarf",VLOOKUP('N-Bedarf SK'!D273,PSollSK,4,FALSE)*E275, VLOOKUP(D275,PSollSK,4,FALSE)*E275))</f>
        <v/>
      </c>
      <c r="H275" s="88"/>
      <c r="I275" s="49"/>
      <c r="J275" s="50" t="str">
        <f t="shared" si="16"/>
        <v/>
      </c>
      <c r="K275" s="50" t="str">
        <f t="shared" si="18"/>
        <v/>
      </c>
      <c r="L275" s="88"/>
      <c r="M275" s="49"/>
      <c r="N275" s="50" t="str">
        <f t="shared" si="17"/>
        <v/>
      </c>
      <c r="O275" s="50" t="str">
        <f t="shared" si="19"/>
        <v/>
      </c>
      <c r="P275" s="51"/>
      <c r="Q275" s="78" t="s">
        <v>261</v>
      </c>
      <c r="R275" s="49"/>
      <c r="S275" s="32" t="str">
        <f>IF(R275="","C",INDEX(Gehaltsklassen!A$11:A$15,MATCH(R275,Gehaltsklassen!D$11:D$15,1),1))</f>
        <v>C</v>
      </c>
      <c r="T275" s="49"/>
      <c r="U275" s="32" t="str">
        <f>IF(T275="","C",IF(T275="","C",IF(Q275="I",INDEX(Gehaltsklassen!A$11:A$15,MATCH(T275,Gehaltsklassen!C$11:C$15,1),1),IF(Q275="II",INDEX(Gehaltsklassen!A$11:A$15,MATCH(T275,Gehaltsklassen!D$11:D$15,1),1),IF(Q275="III",INDEX(Gehaltsklassen!A$11:A$15,MATCH(T275,Gehaltsklassen!E$11:E$15,1),1),"Falsche Bodenart")))))</f>
        <v>C</v>
      </c>
      <c r="V275" s="52" t="str">
        <f>IF(OR(C275=""),"",SUM(F275,J275,N275)*VLOOKUP(S275,Gehaltsklassen!$B$34:$D$38,2,FALSE))</f>
        <v/>
      </c>
      <c r="W275" s="52" t="str">
        <f>IF(OR(C275=""),"",SUM(F275,J275,N275)*VLOOKUP(S275,Gehaltsklassen!$B$34:$D$38,2,FALSE)*C275)</f>
        <v/>
      </c>
      <c r="X275" s="52" t="str">
        <f>IF(OR(C275=""),"",SUM(F275,J275,N275)*VLOOKUP(S275,Gehaltsklassen!$B$34:$D$38,3,FALSE))</f>
        <v/>
      </c>
      <c r="Y275" s="52" t="str">
        <f>IF(OR(C275=""),"",SUM(F275,J275,N275)*VLOOKUP(S275,Gehaltsklassen!$B$34:$D$38,3,FALSE)*C275)</f>
        <v/>
      </c>
      <c r="Z275" s="54" t="str">
        <f>IF(OR(D275=""),"",(SUM(G275,K275,O275)*VLOOKUP(U275,Gehaltsklassen!$B$34:$D$38,2,FALSE)))</f>
        <v/>
      </c>
      <c r="AA275" s="54" t="str">
        <f>IF(OR(D275=""),"",(SUM(G275,K275,O275)*VLOOKUP(U275,Gehaltsklassen!$B$34:$D$38,2,FALSE))*C275)</f>
        <v/>
      </c>
      <c r="AB275" s="53" t="str">
        <f>IF(OR(C275=""),"",(SUM(G275,K275,O275)*VLOOKUP(U275,Gehaltsklassen!$B$34:$D$38,3,FALSE)))</f>
        <v/>
      </c>
      <c r="AC275" s="53" t="str">
        <f>IF(OR(C275=""),"",(SUM(G275,K275,O275)*VLOOKUP(U275,Gehaltsklassen!$B$34:$D$38,3,FALSE))*C275)</f>
        <v/>
      </c>
    </row>
    <row r="276" spans="1:29" ht="31.9" customHeight="1" x14ac:dyDescent="0.2">
      <c r="A276" s="74" t="str">
        <f>IF(C276="","",MAX($A$11:A275)+1)</f>
        <v/>
      </c>
      <c r="B276" s="75" t="str">
        <f>IF('N-Bedarf SK'!B274="","",'N-Bedarf SK'!B274)</f>
        <v/>
      </c>
      <c r="C276" s="49" t="str">
        <f>IF('N-Bedarf SK'!C274="","",'N-Bedarf SK'!C274)</f>
        <v/>
      </c>
      <c r="D276" s="88" t="str">
        <f>IF('N-Bedarf SK'!D274="","",'N-Bedarf SK'!D274)</f>
        <v/>
      </c>
      <c r="E276" s="49" t="str">
        <f>IF('N-Bedarf SK'!G274="","",'N-Bedarf SK'!G274)</f>
        <v/>
      </c>
      <c r="F276" s="50" t="str">
        <f>IF(OR(D276="Spargel 2. Standjahr",D276="Spargel 1. Standjahr"),78,IF(OR(D276="",D276="keine",E276=""),"",IF(D276="Wie Nbedarf",VLOOKUP('N-Bedarf SK'!D274,PSollSK,3,FALSE)*E276, VLOOKUP(D276,PSollSK,3,FALSE)*E276)))</f>
        <v/>
      </c>
      <c r="G276" s="50" t="str">
        <f>IF(OR(D276="",D276="keine",E276=""),"",IF(D276="Wie Nbedarf",VLOOKUP('N-Bedarf SK'!D274,PSollSK,4,FALSE)*E276, VLOOKUP(D276,PSollSK,4,FALSE)*E276))</f>
        <v/>
      </c>
      <c r="H276" s="88"/>
      <c r="I276" s="49"/>
      <c r="J276" s="50" t="str">
        <f t="shared" si="16"/>
        <v/>
      </c>
      <c r="K276" s="50" t="str">
        <f t="shared" si="18"/>
        <v/>
      </c>
      <c r="L276" s="88"/>
      <c r="M276" s="49"/>
      <c r="N276" s="50" t="str">
        <f t="shared" si="17"/>
        <v/>
      </c>
      <c r="O276" s="50" t="str">
        <f t="shared" si="19"/>
        <v/>
      </c>
      <c r="P276" s="51"/>
      <c r="Q276" s="78" t="s">
        <v>261</v>
      </c>
      <c r="R276" s="49"/>
      <c r="S276" s="32" t="str">
        <f>IF(R276="","C",INDEX(Gehaltsklassen!A$11:A$15,MATCH(R276,Gehaltsklassen!D$11:D$15,1),1))</f>
        <v>C</v>
      </c>
      <c r="T276" s="49"/>
      <c r="U276" s="32" t="str">
        <f>IF(T276="","C",IF(T276="","C",IF(Q276="I",INDEX(Gehaltsklassen!A$11:A$15,MATCH(T276,Gehaltsklassen!C$11:C$15,1),1),IF(Q276="II",INDEX(Gehaltsklassen!A$11:A$15,MATCH(T276,Gehaltsklassen!D$11:D$15,1),1),IF(Q276="III",INDEX(Gehaltsklassen!A$11:A$15,MATCH(T276,Gehaltsklassen!E$11:E$15,1),1),"Falsche Bodenart")))))</f>
        <v>C</v>
      </c>
      <c r="V276" s="52" t="str">
        <f>IF(OR(C276=""),"",SUM(F276,J276,N276)*VLOOKUP(S276,Gehaltsklassen!$B$34:$D$38,2,FALSE))</f>
        <v/>
      </c>
      <c r="W276" s="52" t="str">
        <f>IF(OR(C276=""),"",SUM(F276,J276,N276)*VLOOKUP(S276,Gehaltsklassen!$B$34:$D$38,2,FALSE)*C276)</f>
        <v/>
      </c>
      <c r="X276" s="52" t="str">
        <f>IF(OR(C276=""),"",SUM(F276,J276,N276)*VLOOKUP(S276,Gehaltsklassen!$B$34:$D$38,3,FALSE))</f>
        <v/>
      </c>
      <c r="Y276" s="52" t="str">
        <f>IF(OR(C276=""),"",SUM(F276,J276,N276)*VLOOKUP(S276,Gehaltsklassen!$B$34:$D$38,3,FALSE)*C276)</f>
        <v/>
      </c>
      <c r="Z276" s="54" t="str">
        <f>IF(OR(D276=""),"",(SUM(G276,K276,O276)*VLOOKUP(U276,Gehaltsklassen!$B$34:$D$38,2,FALSE)))</f>
        <v/>
      </c>
      <c r="AA276" s="54" t="str">
        <f>IF(OR(D276=""),"",(SUM(G276,K276,O276)*VLOOKUP(U276,Gehaltsklassen!$B$34:$D$38,2,FALSE))*C276)</f>
        <v/>
      </c>
      <c r="AB276" s="53" t="str">
        <f>IF(OR(C276=""),"",(SUM(G276,K276,O276)*VLOOKUP(U276,Gehaltsklassen!$B$34:$D$38,3,FALSE)))</f>
        <v/>
      </c>
      <c r="AC276" s="53" t="str">
        <f>IF(OR(C276=""),"",(SUM(G276,K276,O276)*VLOOKUP(U276,Gehaltsklassen!$B$34:$D$38,3,FALSE))*C276)</f>
        <v/>
      </c>
    </row>
    <row r="277" spans="1:29" ht="31.9" customHeight="1" x14ac:dyDescent="0.2">
      <c r="A277" s="74" t="str">
        <f>IF(C277="","",MAX($A$11:A276)+1)</f>
        <v/>
      </c>
      <c r="B277" s="75" t="str">
        <f>IF('N-Bedarf SK'!B275="","",'N-Bedarf SK'!B275)</f>
        <v/>
      </c>
      <c r="C277" s="49" t="str">
        <f>IF('N-Bedarf SK'!C275="","",'N-Bedarf SK'!C275)</f>
        <v/>
      </c>
      <c r="D277" s="88" t="str">
        <f>IF('N-Bedarf SK'!D275="","",'N-Bedarf SK'!D275)</f>
        <v/>
      </c>
      <c r="E277" s="49" t="str">
        <f>IF('N-Bedarf SK'!G275="","",'N-Bedarf SK'!G275)</f>
        <v/>
      </c>
      <c r="F277" s="50" t="str">
        <f>IF(OR(D277="Spargel 2. Standjahr",D277="Spargel 1. Standjahr"),78,IF(OR(D277="",D277="keine",E277=""),"",IF(D277="Wie Nbedarf",VLOOKUP('N-Bedarf SK'!D275,PSollSK,3,FALSE)*E277, VLOOKUP(D277,PSollSK,3,FALSE)*E277)))</f>
        <v/>
      </c>
      <c r="G277" s="50" t="str">
        <f>IF(OR(D277="",D277="keine",E277=""),"",IF(D277="Wie Nbedarf",VLOOKUP('N-Bedarf SK'!D275,PSollSK,4,FALSE)*E277, VLOOKUP(D277,PSollSK,4,FALSE)*E277))</f>
        <v/>
      </c>
      <c r="H277" s="88"/>
      <c r="I277" s="49"/>
      <c r="J277" s="50" t="str">
        <f t="shared" si="16"/>
        <v/>
      </c>
      <c r="K277" s="50" t="str">
        <f t="shared" si="18"/>
        <v/>
      </c>
      <c r="L277" s="88"/>
      <c r="M277" s="49"/>
      <c r="N277" s="50" t="str">
        <f t="shared" si="17"/>
        <v/>
      </c>
      <c r="O277" s="50" t="str">
        <f t="shared" si="19"/>
        <v/>
      </c>
      <c r="P277" s="51"/>
      <c r="Q277" s="78" t="s">
        <v>261</v>
      </c>
      <c r="R277" s="49"/>
      <c r="S277" s="32" t="str">
        <f>IF(R277="","C",INDEX(Gehaltsklassen!A$11:A$15,MATCH(R277,Gehaltsklassen!D$11:D$15,1),1))</f>
        <v>C</v>
      </c>
      <c r="T277" s="49"/>
      <c r="U277" s="32" t="str">
        <f>IF(T277="","C",IF(T277="","C",IF(Q277="I",INDEX(Gehaltsklassen!A$11:A$15,MATCH(T277,Gehaltsklassen!C$11:C$15,1),1),IF(Q277="II",INDEX(Gehaltsklassen!A$11:A$15,MATCH(T277,Gehaltsklassen!D$11:D$15,1),1),IF(Q277="III",INDEX(Gehaltsklassen!A$11:A$15,MATCH(T277,Gehaltsklassen!E$11:E$15,1),1),"Falsche Bodenart")))))</f>
        <v>C</v>
      </c>
      <c r="V277" s="52" t="str">
        <f>IF(OR(C277=""),"",SUM(F277,J277,N277)*VLOOKUP(S277,Gehaltsklassen!$B$34:$D$38,2,FALSE))</f>
        <v/>
      </c>
      <c r="W277" s="52" t="str">
        <f>IF(OR(C277=""),"",SUM(F277,J277,N277)*VLOOKUP(S277,Gehaltsklassen!$B$34:$D$38,2,FALSE)*C277)</f>
        <v/>
      </c>
      <c r="X277" s="52" t="str">
        <f>IF(OR(C277=""),"",SUM(F277,J277,N277)*VLOOKUP(S277,Gehaltsklassen!$B$34:$D$38,3,FALSE))</f>
        <v/>
      </c>
      <c r="Y277" s="52" t="str">
        <f>IF(OR(C277=""),"",SUM(F277,J277,N277)*VLOOKUP(S277,Gehaltsklassen!$B$34:$D$38,3,FALSE)*C277)</f>
        <v/>
      </c>
      <c r="Z277" s="54" t="str">
        <f>IF(OR(D277=""),"",(SUM(G277,K277,O277)*VLOOKUP(U277,Gehaltsklassen!$B$34:$D$38,2,FALSE)))</f>
        <v/>
      </c>
      <c r="AA277" s="54" t="str">
        <f>IF(OR(D277=""),"",(SUM(G277,K277,O277)*VLOOKUP(U277,Gehaltsklassen!$B$34:$D$38,2,FALSE))*C277)</f>
        <v/>
      </c>
      <c r="AB277" s="53" t="str">
        <f>IF(OR(C277=""),"",(SUM(G277,K277,O277)*VLOOKUP(U277,Gehaltsklassen!$B$34:$D$38,3,FALSE)))</f>
        <v/>
      </c>
      <c r="AC277" s="53" t="str">
        <f>IF(OR(C277=""),"",(SUM(G277,K277,O277)*VLOOKUP(U277,Gehaltsklassen!$B$34:$D$38,3,FALSE))*C277)</f>
        <v/>
      </c>
    </row>
    <row r="278" spans="1:29" ht="31.9" customHeight="1" x14ac:dyDescent="0.2">
      <c r="A278" s="74" t="str">
        <f>IF(C278="","",MAX($A$11:A277)+1)</f>
        <v/>
      </c>
      <c r="B278" s="75" t="str">
        <f>IF('N-Bedarf SK'!B276="","",'N-Bedarf SK'!B276)</f>
        <v/>
      </c>
      <c r="C278" s="49" t="str">
        <f>IF('N-Bedarf SK'!C276="","",'N-Bedarf SK'!C276)</f>
        <v/>
      </c>
      <c r="D278" s="88" t="str">
        <f>IF('N-Bedarf SK'!D276="","",'N-Bedarf SK'!D276)</f>
        <v/>
      </c>
      <c r="E278" s="49" t="str">
        <f>IF('N-Bedarf SK'!G276="","",'N-Bedarf SK'!G276)</f>
        <v/>
      </c>
      <c r="F278" s="50" t="str">
        <f>IF(OR(D278="Spargel 2. Standjahr",D278="Spargel 1. Standjahr"),78,IF(OR(D278="",D278="keine",E278=""),"",IF(D278="Wie Nbedarf",VLOOKUP('N-Bedarf SK'!D276,PSollSK,3,FALSE)*E278, VLOOKUP(D278,PSollSK,3,FALSE)*E278)))</f>
        <v/>
      </c>
      <c r="G278" s="50" t="str">
        <f>IF(OR(D278="",D278="keine",E278=""),"",IF(D278="Wie Nbedarf",VLOOKUP('N-Bedarf SK'!D276,PSollSK,4,FALSE)*E278, VLOOKUP(D278,PSollSK,4,FALSE)*E278))</f>
        <v/>
      </c>
      <c r="H278" s="88"/>
      <c r="I278" s="49"/>
      <c r="J278" s="50" t="str">
        <f t="shared" si="16"/>
        <v/>
      </c>
      <c r="K278" s="50" t="str">
        <f t="shared" si="18"/>
        <v/>
      </c>
      <c r="L278" s="88"/>
      <c r="M278" s="49"/>
      <c r="N278" s="50" t="str">
        <f t="shared" si="17"/>
        <v/>
      </c>
      <c r="O278" s="50" t="str">
        <f t="shared" si="19"/>
        <v/>
      </c>
      <c r="P278" s="51"/>
      <c r="Q278" s="78" t="s">
        <v>261</v>
      </c>
      <c r="R278" s="49"/>
      <c r="S278" s="32" t="str">
        <f>IF(R278="","C",INDEX(Gehaltsklassen!A$11:A$15,MATCH(R278,Gehaltsklassen!D$11:D$15,1),1))</f>
        <v>C</v>
      </c>
      <c r="T278" s="49"/>
      <c r="U278" s="32" t="str">
        <f>IF(T278="","C",IF(T278="","C",IF(Q278="I",INDEX(Gehaltsklassen!A$11:A$15,MATCH(T278,Gehaltsklassen!C$11:C$15,1),1),IF(Q278="II",INDEX(Gehaltsklassen!A$11:A$15,MATCH(T278,Gehaltsklassen!D$11:D$15,1),1),IF(Q278="III",INDEX(Gehaltsklassen!A$11:A$15,MATCH(T278,Gehaltsklassen!E$11:E$15,1),1),"Falsche Bodenart")))))</f>
        <v>C</v>
      </c>
      <c r="V278" s="52" t="str">
        <f>IF(OR(C278=""),"",SUM(F278,J278,N278)*VLOOKUP(S278,Gehaltsklassen!$B$34:$D$38,2,FALSE))</f>
        <v/>
      </c>
      <c r="W278" s="52" t="str">
        <f>IF(OR(C278=""),"",SUM(F278,J278,N278)*VLOOKUP(S278,Gehaltsklassen!$B$34:$D$38,2,FALSE)*C278)</f>
        <v/>
      </c>
      <c r="X278" s="52" t="str">
        <f>IF(OR(C278=""),"",SUM(F278,J278,N278)*VLOOKUP(S278,Gehaltsklassen!$B$34:$D$38,3,FALSE))</f>
        <v/>
      </c>
      <c r="Y278" s="52" t="str">
        <f>IF(OR(C278=""),"",SUM(F278,J278,N278)*VLOOKUP(S278,Gehaltsklassen!$B$34:$D$38,3,FALSE)*C278)</f>
        <v/>
      </c>
      <c r="Z278" s="54" t="str">
        <f>IF(OR(D278=""),"",(SUM(G278,K278,O278)*VLOOKUP(U278,Gehaltsklassen!$B$34:$D$38,2,FALSE)))</f>
        <v/>
      </c>
      <c r="AA278" s="54" t="str">
        <f>IF(OR(D278=""),"",(SUM(G278,K278,O278)*VLOOKUP(U278,Gehaltsklassen!$B$34:$D$38,2,FALSE))*C278)</f>
        <v/>
      </c>
      <c r="AB278" s="53" t="str">
        <f>IF(OR(C278=""),"",(SUM(G278,K278,O278)*VLOOKUP(U278,Gehaltsklassen!$B$34:$D$38,3,FALSE)))</f>
        <v/>
      </c>
      <c r="AC278" s="53" t="str">
        <f>IF(OR(C278=""),"",(SUM(G278,K278,O278)*VLOOKUP(U278,Gehaltsklassen!$B$34:$D$38,3,FALSE))*C278)</f>
        <v/>
      </c>
    </row>
    <row r="279" spans="1:29" ht="31.9" customHeight="1" x14ac:dyDescent="0.2">
      <c r="A279" s="74" t="str">
        <f>IF(C279="","",MAX($A$11:A278)+1)</f>
        <v/>
      </c>
      <c r="B279" s="75" t="str">
        <f>IF('N-Bedarf SK'!B277="","",'N-Bedarf SK'!B277)</f>
        <v/>
      </c>
      <c r="C279" s="49" t="str">
        <f>IF('N-Bedarf SK'!C277="","",'N-Bedarf SK'!C277)</f>
        <v/>
      </c>
      <c r="D279" s="88" t="str">
        <f>IF('N-Bedarf SK'!D277="","",'N-Bedarf SK'!D277)</f>
        <v/>
      </c>
      <c r="E279" s="49" t="str">
        <f>IF('N-Bedarf SK'!G277="","",'N-Bedarf SK'!G277)</f>
        <v/>
      </c>
      <c r="F279" s="50" t="str">
        <f>IF(OR(D279="Spargel 2. Standjahr",D279="Spargel 1. Standjahr"),78,IF(OR(D279="",D279="keine",E279=""),"",IF(D279="Wie Nbedarf",VLOOKUP('N-Bedarf SK'!D277,PSollSK,3,FALSE)*E279, VLOOKUP(D279,PSollSK,3,FALSE)*E279)))</f>
        <v/>
      </c>
      <c r="G279" s="50" t="str">
        <f>IF(OR(D279="",D279="keine",E279=""),"",IF(D279="Wie Nbedarf",VLOOKUP('N-Bedarf SK'!D277,PSollSK,4,FALSE)*E279, VLOOKUP(D279,PSollSK,4,FALSE)*E279))</f>
        <v/>
      </c>
      <c r="H279" s="88"/>
      <c r="I279" s="49"/>
      <c r="J279" s="50" t="str">
        <f t="shared" si="16"/>
        <v/>
      </c>
      <c r="K279" s="50" t="str">
        <f t="shared" si="18"/>
        <v/>
      </c>
      <c r="L279" s="88"/>
      <c r="M279" s="49"/>
      <c r="N279" s="50" t="str">
        <f t="shared" si="17"/>
        <v/>
      </c>
      <c r="O279" s="50" t="str">
        <f t="shared" si="19"/>
        <v/>
      </c>
      <c r="P279" s="51"/>
      <c r="Q279" s="78" t="s">
        <v>261</v>
      </c>
      <c r="R279" s="49"/>
      <c r="S279" s="32" t="str">
        <f>IF(R279="","C",INDEX(Gehaltsklassen!A$11:A$15,MATCH(R279,Gehaltsklassen!D$11:D$15,1),1))</f>
        <v>C</v>
      </c>
      <c r="T279" s="49"/>
      <c r="U279" s="32" t="str">
        <f>IF(T279="","C",IF(T279="","C",IF(Q279="I",INDEX(Gehaltsklassen!A$11:A$15,MATCH(T279,Gehaltsklassen!C$11:C$15,1),1),IF(Q279="II",INDEX(Gehaltsklassen!A$11:A$15,MATCH(T279,Gehaltsklassen!D$11:D$15,1),1),IF(Q279="III",INDEX(Gehaltsklassen!A$11:A$15,MATCH(T279,Gehaltsklassen!E$11:E$15,1),1),"Falsche Bodenart")))))</f>
        <v>C</v>
      </c>
      <c r="V279" s="52" t="str">
        <f>IF(OR(C279=""),"",SUM(F279,J279,N279)*VLOOKUP(S279,Gehaltsklassen!$B$34:$D$38,2,FALSE))</f>
        <v/>
      </c>
      <c r="W279" s="52" t="str">
        <f>IF(OR(C279=""),"",SUM(F279,J279,N279)*VLOOKUP(S279,Gehaltsklassen!$B$34:$D$38,2,FALSE)*C279)</f>
        <v/>
      </c>
      <c r="X279" s="52" t="str">
        <f>IF(OR(C279=""),"",SUM(F279,J279,N279)*VLOOKUP(S279,Gehaltsklassen!$B$34:$D$38,3,FALSE))</f>
        <v/>
      </c>
      <c r="Y279" s="52" t="str">
        <f>IF(OR(C279=""),"",SUM(F279,J279,N279)*VLOOKUP(S279,Gehaltsklassen!$B$34:$D$38,3,FALSE)*C279)</f>
        <v/>
      </c>
      <c r="Z279" s="54" t="str">
        <f>IF(OR(D279=""),"",(SUM(G279,K279,O279)*VLOOKUP(U279,Gehaltsklassen!$B$34:$D$38,2,FALSE)))</f>
        <v/>
      </c>
      <c r="AA279" s="54" t="str">
        <f>IF(OR(D279=""),"",(SUM(G279,K279,O279)*VLOOKUP(U279,Gehaltsklassen!$B$34:$D$38,2,FALSE))*C279)</f>
        <v/>
      </c>
      <c r="AB279" s="53" t="str">
        <f>IF(OR(C279=""),"",(SUM(G279,K279,O279)*VLOOKUP(U279,Gehaltsklassen!$B$34:$D$38,3,FALSE)))</f>
        <v/>
      </c>
      <c r="AC279" s="53" t="str">
        <f>IF(OR(C279=""),"",(SUM(G279,K279,O279)*VLOOKUP(U279,Gehaltsklassen!$B$34:$D$38,3,FALSE))*C279)</f>
        <v/>
      </c>
    </row>
    <row r="280" spans="1:29" ht="31.9" customHeight="1" x14ac:dyDescent="0.2">
      <c r="A280" s="74" t="str">
        <f>IF(C280="","",MAX($A$11:A279)+1)</f>
        <v/>
      </c>
      <c r="B280" s="75" t="str">
        <f>IF('N-Bedarf SK'!B278="","",'N-Bedarf SK'!B278)</f>
        <v/>
      </c>
      <c r="C280" s="49" t="str">
        <f>IF('N-Bedarf SK'!C278="","",'N-Bedarf SK'!C278)</f>
        <v/>
      </c>
      <c r="D280" s="88" t="str">
        <f>IF('N-Bedarf SK'!D278="","",'N-Bedarf SK'!D278)</f>
        <v/>
      </c>
      <c r="E280" s="49" t="str">
        <f>IF('N-Bedarf SK'!G278="","",'N-Bedarf SK'!G278)</f>
        <v/>
      </c>
      <c r="F280" s="50" t="str">
        <f>IF(OR(D280="Spargel 2. Standjahr",D280="Spargel 1. Standjahr"),78,IF(OR(D280="",D280="keine",E280=""),"",IF(D280="Wie Nbedarf",VLOOKUP('N-Bedarf SK'!D278,PSollSK,3,FALSE)*E280, VLOOKUP(D280,PSollSK,3,FALSE)*E280)))</f>
        <v/>
      </c>
      <c r="G280" s="50" t="str">
        <f>IF(OR(D280="",D280="keine",E280=""),"",IF(D280="Wie Nbedarf",VLOOKUP('N-Bedarf SK'!D278,PSollSK,4,FALSE)*E280, VLOOKUP(D280,PSollSK,4,FALSE)*E280))</f>
        <v/>
      </c>
      <c r="H280" s="88"/>
      <c r="I280" s="49"/>
      <c r="J280" s="50" t="str">
        <f t="shared" si="16"/>
        <v/>
      </c>
      <c r="K280" s="50" t="str">
        <f t="shared" si="18"/>
        <v/>
      </c>
      <c r="L280" s="88"/>
      <c r="M280" s="49"/>
      <c r="N280" s="50" t="str">
        <f t="shared" si="17"/>
        <v/>
      </c>
      <c r="O280" s="50" t="str">
        <f t="shared" si="19"/>
        <v/>
      </c>
      <c r="P280" s="51"/>
      <c r="Q280" s="78" t="s">
        <v>261</v>
      </c>
      <c r="R280" s="49"/>
      <c r="S280" s="32" t="str">
        <f>IF(R280="","C",INDEX(Gehaltsklassen!A$11:A$15,MATCH(R280,Gehaltsklassen!D$11:D$15,1),1))</f>
        <v>C</v>
      </c>
      <c r="T280" s="49"/>
      <c r="U280" s="32" t="str">
        <f>IF(T280="","C",IF(T280="","C",IF(Q280="I",INDEX(Gehaltsklassen!A$11:A$15,MATCH(T280,Gehaltsklassen!C$11:C$15,1),1),IF(Q280="II",INDEX(Gehaltsklassen!A$11:A$15,MATCH(T280,Gehaltsklassen!D$11:D$15,1),1),IF(Q280="III",INDEX(Gehaltsklassen!A$11:A$15,MATCH(T280,Gehaltsklassen!E$11:E$15,1),1),"Falsche Bodenart")))))</f>
        <v>C</v>
      </c>
      <c r="V280" s="52" t="str">
        <f>IF(OR(C280=""),"",SUM(F280,J280,N280)*VLOOKUP(S280,Gehaltsklassen!$B$34:$D$38,2,FALSE))</f>
        <v/>
      </c>
      <c r="W280" s="52" t="str">
        <f>IF(OR(C280=""),"",SUM(F280,J280,N280)*VLOOKUP(S280,Gehaltsklassen!$B$34:$D$38,2,FALSE)*C280)</f>
        <v/>
      </c>
      <c r="X280" s="52" t="str">
        <f>IF(OR(C280=""),"",SUM(F280,J280,N280)*VLOOKUP(S280,Gehaltsklassen!$B$34:$D$38,3,FALSE))</f>
        <v/>
      </c>
      <c r="Y280" s="52" t="str">
        <f>IF(OR(C280=""),"",SUM(F280,J280,N280)*VLOOKUP(S280,Gehaltsklassen!$B$34:$D$38,3,FALSE)*C280)</f>
        <v/>
      </c>
      <c r="Z280" s="54" t="str">
        <f>IF(OR(D280=""),"",(SUM(G280,K280,O280)*VLOOKUP(U280,Gehaltsklassen!$B$34:$D$38,2,FALSE)))</f>
        <v/>
      </c>
      <c r="AA280" s="54" t="str">
        <f>IF(OR(D280=""),"",(SUM(G280,K280,O280)*VLOOKUP(U280,Gehaltsklassen!$B$34:$D$38,2,FALSE))*C280)</f>
        <v/>
      </c>
      <c r="AB280" s="53" t="str">
        <f>IF(OR(C280=""),"",(SUM(G280,K280,O280)*VLOOKUP(U280,Gehaltsklassen!$B$34:$D$38,3,FALSE)))</f>
        <v/>
      </c>
      <c r="AC280" s="53" t="str">
        <f>IF(OR(C280=""),"",(SUM(G280,K280,O280)*VLOOKUP(U280,Gehaltsklassen!$B$34:$D$38,3,FALSE))*C280)</f>
        <v/>
      </c>
    </row>
    <row r="281" spans="1:29" ht="31.9" customHeight="1" x14ac:dyDescent="0.2">
      <c r="A281" s="74" t="str">
        <f>IF(C281="","",MAX($A$11:A280)+1)</f>
        <v/>
      </c>
      <c r="B281" s="75" t="str">
        <f>IF('N-Bedarf SK'!B279="","",'N-Bedarf SK'!B279)</f>
        <v/>
      </c>
      <c r="C281" s="49" t="str">
        <f>IF('N-Bedarf SK'!C279="","",'N-Bedarf SK'!C279)</f>
        <v/>
      </c>
      <c r="D281" s="88" t="str">
        <f>IF('N-Bedarf SK'!D279="","",'N-Bedarf SK'!D279)</f>
        <v/>
      </c>
      <c r="E281" s="49" t="str">
        <f>IF('N-Bedarf SK'!G279="","",'N-Bedarf SK'!G279)</f>
        <v/>
      </c>
      <c r="F281" s="50" t="str">
        <f>IF(OR(D281="Spargel 2. Standjahr",D281="Spargel 1. Standjahr"),78,IF(OR(D281="",D281="keine",E281=""),"",IF(D281="Wie Nbedarf",VLOOKUP('N-Bedarf SK'!D279,PSollSK,3,FALSE)*E281, VLOOKUP(D281,PSollSK,3,FALSE)*E281)))</f>
        <v/>
      </c>
      <c r="G281" s="50" t="str">
        <f>IF(OR(D281="",D281="keine",E281=""),"",IF(D281="Wie Nbedarf",VLOOKUP('N-Bedarf SK'!D279,PSollSK,4,FALSE)*E281, VLOOKUP(D281,PSollSK,4,FALSE)*E281))</f>
        <v/>
      </c>
      <c r="H281" s="88"/>
      <c r="I281" s="49"/>
      <c r="J281" s="50" t="str">
        <f t="shared" si="16"/>
        <v/>
      </c>
      <c r="K281" s="50" t="str">
        <f t="shared" si="18"/>
        <v/>
      </c>
      <c r="L281" s="88"/>
      <c r="M281" s="49"/>
      <c r="N281" s="50" t="str">
        <f t="shared" si="17"/>
        <v/>
      </c>
      <c r="O281" s="50" t="str">
        <f t="shared" si="19"/>
        <v/>
      </c>
      <c r="P281" s="51"/>
      <c r="Q281" s="78" t="s">
        <v>261</v>
      </c>
      <c r="R281" s="49"/>
      <c r="S281" s="32" t="str">
        <f>IF(R281="","C",INDEX(Gehaltsklassen!A$11:A$15,MATCH(R281,Gehaltsklassen!D$11:D$15,1),1))</f>
        <v>C</v>
      </c>
      <c r="T281" s="49"/>
      <c r="U281" s="32" t="str">
        <f>IF(T281="","C",IF(T281="","C",IF(Q281="I",INDEX(Gehaltsklassen!A$11:A$15,MATCH(T281,Gehaltsklassen!C$11:C$15,1),1),IF(Q281="II",INDEX(Gehaltsklassen!A$11:A$15,MATCH(T281,Gehaltsklassen!D$11:D$15,1),1),IF(Q281="III",INDEX(Gehaltsklassen!A$11:A$15,MATCH(T281,Gehaltsklassen!E$11:E$15,1),1),"Falsche Bodenart")))))</f>
        <v>C</v>
      </c>
      <c r="V281" s="52" t="str">
        <f>IF(OR(C281=""),"",SUM(F281,J281,N281)*VLOOKUP(S281,Gehaltsklassen!$B$34:$D$38,2,FALSE))</f>
        <v/>
      </c>
      <c r="W281" s="52" t="str">
        <f>IF(OR(C281=""),"",SUM(F281,J281,N281)*VLOOKUP(S281,Gehaltsklassen!$B$34:$D$38,2,FALSE)*C281)</f>
        <v/>
      </c>
      <c r="X281" s="52" t="str">
        <f>IF(OR(C281=""),"",SUM(F281,J281,N281)*VLOOKUP(S281,Gehaltsklassen!$B$34:$D$38,3,FALSE))</f>
        <v/>
      </c>
      <c r="Y281" s="52" t="str">
        <f>IF(OR(C281=""),"",SUM(F281,J281,N281)*VLOOKUP(S281,Gehaltsklassen!$B$34:$D$38,3,FALSE)*C281)</f>
        <v/>
      </c>
      <c r="Z281" s="54" t="str">
        <f>IF(OR(D281=""),"",(SUM(G281,K281,O281)*VLOOKUP(U281,Gehaltsklassen!$B$34:$D$38,2,FALSE)))</f>
        <v/>
      </c>
      <c r="AA281" s="54" t="str">
        <f>IF(OR(D281=""),"",(SUM(G281,K281,O281)*VLOOKUP(U281,Gehaltsklassen!$B$34:$D$38,2,FALSE))*C281)</f>
        <v/>
      </c>
      <c r="AB281" s="53" t="str">
        <f>IF(OR(C281=""),"",(SUM(G281,K281,O281)*VLOOKUP(U281,Gehaltsklassen!$B$34:$D$38,3,FALSE)))</f>
        <v/>
      </c>
      <c r="AC281" s="53" t="str">
        <f>IF(OR(C281=""),"",(SUM(G281,K281,O281)*VLOOKUP(U281,Gehaltsklassen!$B$34:$D$38,3,FALSE))*C281)</f>
        <v/>
      </c>
    </row>
    <row r="282" spans="1:29" ht="31.9" customHeight="1" x14ac:dyDescent="0.2">
      <c r="A282" s="74" t="str">
        <f>IF(C282="","",MAX($A$11:A281)+1)</f>
        <v/>
      </c>
      <c r="B282" s="75" t="str">
        <f>IF('N-Bedarf SK'!B280="","",'N-Bedarf SK'!B280)</f>
        <v/>
      </c>
      <c r="C282" s="49" t="str">
        <f>IF('N-Bedarf SK'!C280="","",'N-Bedarf SK'!C280)</f>
        <v/>
      </c>
      <c r="D282" s="88" t="str">
        <f>IF('N-Bedarf SK'!D280="","",'N-Bedarf SK'!D280)</f>
        <v/>
      </c>
      <c r="E282" s="49" t="str">
        <f>IF('N-Bedarf SK'!G280="","",'N-Bedarf SK'!G280)</f>
        <v/>
      </c>
      <c r="F282" s="50" t="str">
        <f>IF(OR(D282="Spargel 2. Standjahr",D282="Spargel 1. Standjahr"),78,IF(OR(D282="",D282="keine",E282=""),"",IF(D282="Wie Nbedarf",VLOOKUP('N-Bedarf SK'!D280,PSollSK,3,FALSE)*E282, VLOOKUP(D282,PSollSK,3,FALSE)*E282)))</f>
        <v/>
      </c>
      <c r="G282" s="50" t="str">
        <f>IF(OR(D282="",D282="keine",E282=""),"",IF(D282="Wie Nbedarf",VLOOKUP('N-Bedarf SK'!D280,PSollSK,4,FALSE)*E282, VLOOKUP(D282,PSollSK,4,FALSE)*E282))</f>
        <v/>
      </c>
      <c r="H282" s="88"/>
      <c r="I282" s="49"/>
      <c r="J282" s="50" t="str">
        <f t="shared" si="16"/>
        <v/>
      </c>
      <c r="K282" s="50" t="str">
        <f t="shared" si="18"/>
        <v/>
      </c>
      <c r="L282" s="88"/>
      <c r="M282" s="49"/>
      <c r="N282" s="50" t="str">
        <f t="shared" si="17"/>
        <v/>
      </c>
      <c r="O282" s="50" t="str">
        <f t="shared" si="19"/>
        <v/>
      </c>
      <c r="P282" s="51"/>
      <c r="Q282" s="78" t="s">
        <v>261</v>
      </c>
      <c r="R282" s="49"/>
      <c r="S282" s="32" t="str">
        <f>IF(R282="","C",INDEX(Gehaltsklassen!A$11:A$15,MATCH(R282,Gehaltsklassen!D$11:D$15,1),1))</f>
        <v>C</v>
      </c>
      <c r="T282" s="49"/>
      <c r="U282" s="32" t="str">
        <f>IF(T282="","C",IF(T282="","C",IF(Q282="I",INDEX(Gehaltsklassen!A$11:A$15,MATCH(T282,Gehaltsklassen!C$11:C$15,1),1),IF(Q282="II",INDEX(Gehaltsklassen!A$11:A$15,MATCH(T282,Gehaltsklassen!D$11:D$15,1),1),IF(Q282="III",INDEX(Gehaltsklassen!A$11:A$15,MATCH(T282,Gehaltsklassen!E$11:E$15,1),1),"Falsche Bodenart")))))</f>
        <v>C</v>
      </c>
      <c r="V282" s="52" t="str">
        <f>IF(OR(C282=""),"",SUM(F282,J282,N282)*VLOOKUP(S282,Gehaltsklassen!$B$34:$D$38,2,FALSE))</f>
        <v/>
      </c>
      <c r="W282" s="52" t="str">
        <f>IF(OR(C282=""),"",SUM(F282,J282,N282)*VLOOKUP(S282,Gehaltsklassen!$B$34:$D$38,2,FALSE)*C282)</f>
        <v/>
      </c>
      <c r="X282" s="52" t="str">
        <f>IF(OR(C282=""),"",SUM(F282,J282,N282)*VLOOKUP(S282,Gehaltsklassen!$B$34:$D$38,3,FALSE))</f>
        <v/>
      </c>
      <c r="Y282" s="52" t="str">
        <f>IF(OR(C282=""),"",SUM(F282,J282,N282)*VLOOKUP(S282,Gehaltsklassen!$B$34:$D$38,3,FALSE)*C282)</f>
        <v/>
      </c>
      <c r="Z282" s="54" t="str">
        <f>IF(OR(D282=""),"",(SUM(G282,K282,O282)*VLOOKUP(U282,Gehaltsklassen!$B$34:$D$38,2,FALSE)))</f>
        <v/>
      </c>
      <c r="AA282" s="54" t="str">
        <f>IF(OR(D282=""),"",(SUM(G282,K282,O282)*VLOOKUP(U282,Gehaltsklassen!$B$34:$D$38,2,FALSE))*C282)</f>
        <v/>
      </c>
      <c r="AB282" s="53" t="str">
        <f>IF(OR(C282=""),"",(SUM(G282,K282,O282)*VLOOKUP(U282,Gehaltsklassen!$B$34:$D$38,3,FALSE)))</f>
        <v/>
      </c>
      <c r="AC282" s="53" t="str">
        <f>IF(OR(C282=""),"",(SUM(G282,K282,O282)*VLOOKUP(U282,Gehaltsklassen!$B$34:$D$38,3,FALSE))*C282)</f>
        <v/>
      </c>
    </row>
    <row r="283" spans="1:29" ht="31.9" customHeight="1" x14ac:dyDescent="0.2">
      <c r="A283" s="74" t="str">
        <f>IF(C283="","",MAX($A$11:A282)+1)</f>
        <v/>
      </c>
      <c r="B283" s="75" t="str">
        <f>IF('N-Bedarf SK'!B281="","",'N-Bedarf SK'!B281)</f>
        <v/>
      </c>
      <c r="C283" s="49" t="str">
        <f>IF('N-Bedarf SK'!C281="","",'N-Bedarf SK'!C281)</f>
        <v/>
      </c>
      <c r="D283" s="88" t="str">
        <f>IF('N-Bedarf SK'!D281="","",'N-Bedarf SK'!D281)</f>
        <v/>
      </c>
      <c r="E283" s="49" t="str">
        <f>IF('N-Bedarf SK'!G281="","",'N-Bedarf SK'!G281)</f>
        <v/>
      </c>
      <c r="F283" s="50" t="str">
        <f>IF(OR(D283="Spargel 2. Standjahr",D283="Spargel 1. Standjahr"),78,IF(OR(D283="",D283="keine",E283=""),"",IF(D283="Wie Nbedarf",VLOOKUP('N-Bedarf SK'!D281,PSollSK,3,FALSE)*E283, VLOOKUP(D283,PSollSK,3,FALSE)*E283)))</f>
        <v/>
      </c>
      <c r="G283" s="50" t="str">
        <f>IF(OR(D283="",D283="keine",E283=""),"",IF(D283="Wie Nbedarf",VLOOKUP('N-Bedarf SK'!D281,PSollSK,4,FALSE)*E283, VLOOKUP(D283,PSollSK,4,FALSE)*E283))</f>
        <v/>
      </c>
      <c r="H283" s="88"/>
      <c r="I283" s="49"/>
      <c r="J283" s="50" t="str">
        <f t="shared" si="16"/>
        <v/>
      </c>
      <c r="K283" s="50" t="str">
        <f t="shared" si="18"/>
        <v/>
      </c>
      <c r="L283" s="88"/>
      <c r="M283" s="49"/>
      <c r="N283" s="50" t="str">
        <f t="shared" si="17"/>
        <v/>
      </c>
      <c r="O283" s="50" t="str">
        <f t="shared" si="19"/>
        <v/>
      </c>
      <c r="P283" s="51"/>
      <c r="Q283" s="78" t="s">
        <v>261</v>
      </c>
      <c r="R283" s="49"/>
      <c r="S283" s="32" t="str">
        <f>IF(R283="","C",INDEX(Gehaltsklassen!A$11:A$15,MATCH(R283,Gehaltsklassen!D$11:D$15,1),1))</f>
        <v>C</v>
      </c>
      <c r="T283" s="49"/>
      <c r="U283" s="32" t="str">
        <f>IF(T283="","C",IF(T283="","C",IF(Q283="I",INDEX(Gehaltsklassen!A$11:A$15,MATCH(T283,Gehaltsklassen!C$11:C$15,1),1),IF(Q283="II",INDEX(Gehaltsklassen!A$11:A$15,MATCH(T283,Gehaltsklassen!D$11:D$15,1),1),IF(Q283="III",INDEX(Gehaltsklassen!A$11:A$15,MATCH(T283,Gehaltsklassen!E$11:E$15,1),1),"Falsche Bodenart")))))</f>
        <v>C</v>
      </c>
      <c r="V283" s="52" t="str">
        <f>IF(OR(C283=""),"",SUM(F283,J283,N283)*VLOOKUP(S283,Gehaltsklassen!$B$34:$D$38,2,FALSE))</f>
        <v/>
      </c>
      <c r="W283" s="52" t="str">
        <f>IF(OR(C283=""),"",SUM(F283,J283,N283)*VLOOKUP(S283,Gehaltsklassen!$B$34:$D$38,2,FALSE)*C283)</f>
        <v/>
      </c>
      <c r="X283" s="52" t="str">
        <f>IF(OR(C283=""),"",SUM(F283,J283,N283)*VLOOKUP(S283,Gehaltsklassen!$B$34:$D$38,3,FALSE))</f>
        <v/>
      </c>
      <c r="Y283" s="52" t="str">
        <f>IF(OR(C283=""),"",SUM(F283,J283,N283)*VLOOKUP(S283,Gehaltsklassen!$B$34:$D$38,3,FALSE)*C283)</f>
        <v/>
      </c>
      <c r="Z283" s="54" t="str">
        <f>IF(OR(D283=""),"",(SUM(G283,K283,O283)*VLOOKUP(U283,Gehaltsklassen!$B$34:$D$38,2,FALSE)))</f>
        <v/>
      </c>
      <c r="AA283" s="54" t="str">
        <f>IF(OR(D283=""),"",(SUM(G283,K283,O283)*VLOOKUP(U283,Gehaltsklassen!$B$34:$D$38,2,FALSE))*C283)</f>
        <v/>
      </c>
      <c r="AB283" s="53" t="str">
        <f>IF(OR(C283=""),"",(SUM(G283,K283,O283)*VLOOKUP(U283,Gehaltsklassen!$B$34:$D$38,3,FALSE)))</f>
        <v/>
      </c>
      <c r="AC283" s="53" t="str">
        <f>IF(OR(C283=""),"",(SUM(G283,K283,O283)*VLOOKUP(U283,Gehaltsklassen!$B$34:$D$38,3,FALSE))*C283)</f>
        <v/>
      </c>
    </row>
    <row r="284" spans="1:29" ht="31.9" customHeight="1" x14ac:dyDescent="0.2">
      <c r="A284" s="74" t="str">
        <f>IF(C284="","",MAX($A$11:A283)+1)</f>
        <v/>
      </c>
      <c r="B284" s="75" t="str">
        <f>IF('N-Bedarf SK'!B282="","",'N-Bedarf SK'!B282)</f>
        <v/>
      </c>
      <c r="C284" s="49" t="str">
        <f>IF('N-Bedarf SK'!C282="","",'N-Bedarf SK'!C282)</f>
        <v/>
      </c>
      <c r="D284" s="88" t="str">
        <f>IF('N-Bedarf SK'!D282="","",'N-Bedarf SK'!D282)</f>
        <v/>
      </c>
      <c r="E284" s="49" t="str">
        <f>IF('N-Bedarf SK'!G282="","",'N-Bedarf SK'!G282)</f>
        <v/>
      </c>
      <c r="F284" s="50" t="str">
        <f>IF(OR(D284="Spargel 2. Standjahr",D284="Spargel 1. Standjahr"),78,IF(OR(D284="",D284="keine",E284=""),"",IF(D284="Wie Nbedarf",VLOOKUP('N-Bedarf SK'!D282,PSollSK,3,FALSE)*E284, VLOOKUP(D284,PSollSK,3,FALSE)*E284)))</f>
        <v/>
      </c>
      <c r="G284" s="50" t="str">
        <f>IF(OR(D284="",D284="keine",E284=""),"",IF(D284="Wie Nbedarf",VLOOKUP('N-Bedarf SK'!D282,PSollSK,4,FALSE)*E284, VLOOKUP(D284,PSollSK,4,FALSE)*E284))</f>
        <v/>
      </c>
      <c r="H284" s="88"/>
      <c r="I284" s="49"/>
      <c r="J284" s="50" t="str">
        <f t="shared" si="16"/>
        <v/>
      </c>
      <c r="K284" s="50" t="str">
        <f t="shared" si="18"/>
        <v/>
      </c>
      <c r="L284" s="88"/>
      <c r="M284" s="49"/>
      <c r="N284" s="50" t="str">
        <f t="shared" si="17"/>
        <v/>
      </c>
      <c r="O284" s="50" t="str">
        <f t="shared" si="19"/>
        <v/>
      </c>
      <c r="P284" s="51"/>
      <c r="Q284" s="78" t="s">
        <v>261</v>
      </c>
      <c r="R284" s="49"/>
      <c r="S284" s="32" t="str">
        <f>IF(R284="","C",INDEX(Gehaltsklassen!A$11:A$15,MATCH(R284,Gehaltsklassen!D$11:D$15,1),1))</f>
        <v>C</v>
      </c>
      <c r="T284" s="49"/>
      <c r="U284" s="32" t="str">
        <f>IF(T284="","C",IF(T284="","C",IF(Q284="I",INDEX(Gehaltsklassen!A$11:A$15,MATCH(T284,Gehaltsklassen!C$11:C$15,1),1),IF(Q284="II",INDEX(Gehaltsklassen!A$11:A$15,MATCH(T284,Gehaltsklassen!D$11:D$15,1),1),IF(Q284="III",INDEX(Gehaltsklassen!A$11:A$15,MATCH(T284,Gehaltsklassen!E$11:E$15,1),1),"Falsche Bodenart")))))</f>
        <v>C</v>
      </c>
      <c r="V284" s="52" t="str">
        <f>IF(OR(C284=""),"",SUM(F284,J284,N284)*VLOOKUP(S284,Gehaltsklassen!$B$34:$D$38,2,FALSE))</f>
        <v/>
      </c>
      <c r="W284" s="52" t="str">
        <f>IF(OR(C284=""),"",SUM(F284,J284,N284)*VLOOKUP(S284,Gehaltsklassen!$B$34:$D$38,2,FALSE)*C284)</f>
        <v/>
      </c>
      <c r="X284" s="52" t="str">
        <f>IF(OR(C284=""),"",SUM(F284,J284,N284)*VLOOKUP(S284,Gehaltsklassen!$B$34:$D$38,3,FALSE))</f>
        <v/>
      </c>
      <c r="Y284" s="52" t="str">
        <f>IF(OR(C284=""),"",SUM(F284,J284,N284)*VLOOKUP(S284,Gehaltsklassen!$B$34:$D$38,3,FALSE)*C284)</f>
        <v/>
      </c>
      <c r="Z284" s="54" t="str">
        <f>IF(OR(D284=""),"",(SUM(G284,K284,O284)*VLOOKUP(U284,Gehaltsklassen!$B$34:$D$38,2,FALSE)))</f>
        <v/>
      </c>
      <c r="AA284" s="54" t="str">
        <f>IF(OR(D284=""),"",(SUM(G284,K284,O284)*VLOOKUP(U284,Gehaltsklassen!$B$34:$D$38,2,FALSE))*C284)</f>
        <v/>
      </c>
      <c r="AB284" s="53" t="str">
        <f>IF(OR(C284=""),"",(SUM(G284,K284,O284)*VLOOKUP(U284,Gehaltsklassen!$B$34:$D$38,3,FALSE)))</f>
        <v/>
      </c>
      <c r="AC284" s="53" t="str">
        <f>IF(OR(C284=""),"",(SUM(G284,K284,O284)*VLOOKUP(U284,Gehaltsklassen!$B$34:$D$38,3,FALSE))*C284)</f>
        <v/>
      </c>
    </row>
    <row r="285" spans="1:29" ht="31.9" customHeight="1" x14ac:dyDescent="0.2">
      <c r="A285" s="74" t="str">
        <f>IF(C285="","",MAX($A$11:A284)+1)</f>
        <v/>
      </c>
      <c r="B285" s="75" t="str">
        <f>IF('N-Bedarf SK'!B283="","",'N-Bedarf SK'!B283)</f>
        <v/>
      </c>
      <c r="C285" s="49" t="str">
        <f>IF('N-Bedarf SK'!C283="","",'N-Bedarf SK'!C283)</f>
        <v/>
      </c>
      <c r="D285" s="88" t="str">
        <f>IF('N-Bedarf SK'!D283="","",'N-Bedarf SK'!D283)</f>
        <v/>
      </c>
      <c r="E285" s="49" t="str">
        <f>IF('N-Bedarf SK'!G283="","",'N-Bedarf SK'!G283)</f>
        <v/>
      </c>
      <c r="F285" s="50" t="str">
        <f>IF(OR(D285="Spargel 2. Standjahr",D285="Spargel 1. Standjahr"),78,IF(OR(D285="",D285="keine",E285=""),"",IF(D285="Wie Nbedarf",VLOOKUP('N-Bedarf SK'!D283,PSollSK,3,FALSE)*E285, VLOOKUP(D285,PSollSK,3,FALSE)*E285)))</f>
        <v/>
      </c>
      <c r="G285" s="50" t="str">
        <f>IF(OR(D285="",D285="keine",E285=""),"",IF(D285="Wie Nbedarf",VLOOKUP('N-Bedarf SK'!D283,PSollSK,4,FALSE)*E285, VLOOKUP(D285,PSollSK,4,FALSE)*E285))</f>
        <v/>
      </c>
      <c r="H285" s="88"/>
      <c r="I285" s="49"/>
      <c r="J285" s="50" t="str">
        <f t="shared" si="16"/>
        <v/>
      </c>
      <c r="K285" s="50" t="str">
        <f t="shared" si="18"/>
        <v/>
      </c>
      <c r="L285" s="88"/>
      <c r="M285" s="49"/>
      <c r="N285" s="50" t="str">
        <f t="shared" si="17"/>
        <v/>
      </c>
      <c r="O285" s="50" t="str">
        <f t="shared" si="19"/>
        <v/>
      </c>
      <c r="P285" s="51"/>
      <c r="Q285" s="78" t="s">
        <v>261</v>
      </c>
      <c r="R285" s="49"/>
      <c r="S285" s="32" t="str">
        <f>IF(R285="","C",INDEX(Gehaltsklassen!A$11:A$15,MATCH(R285,Gehaltsklassen!D$11:D$15,1),1))</f>
        <v>C</v>
      </c>
      <c r="T285" s="49"/>
      <c r="U285" s="32" t="str">
        <f>IF(T285="","C",IF(T285="","C",IF(Q285="I",INDEX(Gehaltsklassen!A$11:A$15,MATCH(T285,Gehaltsklassen!C$11:C$15,1),1),IF(Q285="II",INDEX(Gehaltsklassen!A$11:A$15,MATCH(T285,Gehaltsklassen!D$11:D$15,1),1),IF(Q285="III",INDEX(Gehaltsklassen!A$11:A$15,MATCH(T285,Gehaltsklassen!E$11:E$15,1),1),"Falsche Bodenart")))))</f>
        <v>C</v>
      </c>
      <c r="V285" s="52" t="str">
        <f>IF(OR(C285=""),"",SUM(F285,J285,N285)*VLOOKUP(S285,Gehaltsklassen!$B$34:$D$38,2,FALSE))</f>
        <v/>
      </c>
      <c r="W285" s="52" t="str">
        <f>IF(OR(C285=""),"",SUM(F285,J285,N285)*VLOOKUP(S285,Gehaltsklassen!$B$34:$D$38,2,FALSE)*C285)</f>
        <v/>
      </c>
      <c r="X285" s="52" t="str">
        <f>IF(OR(C285=""),"",SUM(F285,J285,N285)*VLOOKUP(S285,Gehaltsklassen!$B$34:$D$38,3,FALSE))</f>
        <v/>
      </c>
      <c r="Y285" s="52" t="str">
        <f>IF(OR(C285=""),"",SUM(F285,J285,N285)*VLOOKUP(S285,Gehaltsklassen!$B$34:$D$38,3,FALSE)*C285)</f>
        <v/>
      </c>
      <c r="Z285" s="54" t="str">
        <f>IF(OR(D285=""),"",(SUM(G285,K285,O285)*VLOOKUP(U285,Gehaltsklassen!$B$34:$D$38,2,FALSE)))</f>
        <v/>
      </c>
      <c r="AA285" s="54" t="str">
        <f>IF(OR(D285=""),"",(SUM(G285,K285,O285)*VLOOKUP(U285,Gehaltsklassen!$B$34:$D$38,2,FALSE))*C285)</f>
        <v/>
      </c>
      <c r="AB285" s="53" t="str">
        <f>IF(OR(C285=""),"",(SUM(G285,K285,O285)*VLOOKUP(U285,Gehaltsklassen!$B$34:$D$38,3,FALSE)))</f>
        <v/>
      </c>
      <c r="AC285" s="53" t="str">
        <f>IF(OR(C285=""),"",(SUM(G285,K285,O285)*VLOOKUP(U285,Gehaltsklassen!$B$34:$D$38,3,FALSE))*C285)</f>
        <v/>
      </c>
    </row>
    <row r="286" spans="1:29" ht="31.9" customHeight="1" x14ac:dyDescent="0.2">
      <c r="A286" s="74" t="str">
        <f>IF(C286="","",MAX($A$11:A285)+1)</f>
        <v/>
      </c>
      <c r="B286" s="75" t="str">
        <f>IF('N-Bedarf SK'!B284="","",'N-Bedarf SK'!B284)</f>
        <v/>
      </c>
      <c r="C286" s="49" t="str">
        <f>IF('N-Bedarf SK'!C284="","",'N-Bedarf SK'!C284)</f>
        <v/>
      </c>
      <c r="D286" s="88" t="str">
        <f>IF('N-Bedarf SK'!D284="","",'N-Bedarf SK'!D284)</f>
        <v/>
      </c>
      <c r="E286" s="49" t="str">
        <f>IF('N-Bedarf SK'!G284="","",'N-Bedarf SK'!G284)</f>
        <v/>
      </c>
      <c r="F286" s="50" t="str">
        <f>IF(OR(D286="Spargel 2. Standjahr",D286="Spargel 1. Standjahr"),78,IF(OR(D286="",D286="keine",E286=""),"",IF(D286="Wie Nbedarf",VLOOKUP('N-Bedarf SK'!D284,PSollSK,3,FALSE)*E286, VLOOKUP(D286,PSollSK,3,FALSE)*E286)))</f>
        <v/>
      </c>
      <c r="G286" s="50" t="str">
        <f>IF(OR(D286="",D286="keine",E286=""),"",IF(D286="Wie Nbedarf",VLOOKUP('N-Bedarf SK'!D284,PSollSK,4,FALSE)*E286, VLOOKUP(D286,PSollSK,4,FALSE)*E286))</f>
        <v/>
      </c>
      <c r="H286" s="88"/>
      <c r="I286" s="49"/>
      <c r="J286" s="50" t="str">
        <f t="shared" si="16"/>
        <v/>
      </c>
      <c r="K286" s="50" t="str">
        <f t="shared" si="18"/>
        <v/>
      </c>
      <c r="L286" s="88"/>
      <c r="M286" s="49"/>
      <c r="N286" s="50" t="str">
        <f t="shared" si="17"/>
        <v/>
      </c>
      <c r="O286" s="50" t="str">
        <f t="shared" si="19"/>
        <v/>
      </c>
      <c r="P286" s="51"/>
      <c r="Q286" s="78" t="s">
        <v>261</v>
      </c>
      <c r="R286" s="49"/>
      <c r="S286" s="32" t="str">
        <f>IF(R286="","C",INDEX(Gehaltsklassen!A$11:A$15,MATCH(R286,Gehaltsklassen!D$11:D$15,1),1))</f>
        <v>C</v>
      </c>
      <c r="T286" s="49"/>
      <c r="U286" s="32" t="str">
        <f>IF(T286="","C",IF(T286="","C",IF(Q286="I",INDEX(Gehaltsklassen!A$11:A$15,MATCH(T286,Gehaltsklassen!C$11:C$15,1),1),IF(Q286="II",INDEX(Gehaltsklassen!A$11:A$15,MATCH(T286,Gehaltsklassen!D$11:D$15,1),1),IF(Q286="III",INDEX(Gehaltsklassen!A$11:A$15,MATCH(T286,Gehaltsklassen!E$11:E$15,1),1),"Falsche Bodenart")))))</f>
        <v>C</v>
      </c>
      <c r="V286" s="52" t="str">
        <f>IF(OR(C286=""),"",SUM(F286,J286,N286)*VLOOKUP(S286,Gehaltsklassen!$B$34:$D$38,2,FALSE))</f>
        <v/>
      </c>
      <c r="W286" s="52" t="str">
        <f>IF(OR(C286=""),"",SUM(F286,J286,N286)*VLOOKUP(S286,Gehaltsklassen!$B$34:$D$38,2,FALSE)*C286)</f>
        <v/>
      </c>
      <c r="X286" s="52" t="str">
        <f>IF(OR(C286=""),"",SUM(F286,J286,N286)*VLOOKUP(S286,Gehaltsklassen!$B$34:$D$38,3,FALSE))</f>
        <v/>
      </c>
      <c r="Y286" s="52" t="str">
        <f>IF(OR(C286=""),"",SUM(F286,J286,N286)*VLOOKUP(S286,Gehaltsklassen!$B$34:$D$38,3,FALSE)*C286)</f>
        <v/>
      </c>
      <c r="Z286" s="54" t="str">
        <f>IF(OR(D286=""),"",(SUM(G286,K286,O286)*VLOOKUP(U286,Gehaltsklassen!$B$34:$D$38,2,FALSE)))</f>
        <v/>
      </c>
      <c r="AA286" s="54" t="str">
        <f>IF(OR(D286=""),"",(SUM(G286,K286,O286)*VLOOKUP(U286,Gehaltsklassen!$B$34:$D$38,2,FALSE))*C286)</f>
        <v/>
      </c>
      <c r="AB286" s="53" t="str">
        <f>IF(OR(C286=""),"",(SUM(G286,K286,O286)*VLOOKUP(U286,Gehaltsklassen!$B$34:$D$38,3,FALSE)))</f>
        <v/>
      </c>
      <c r="AC286" s="53" t="str">
        <f>IF(OR(C286=""),"",(SUM(G286,K286,O286)*VLOOKUP(U286,Gehaltsklassen!$B$34:$D$38,3,FALSE))*C286)</f>
        <v/>
      </c>
    </row>
    <row r="287" spans="1:29" ht="31.9" customHeight="1" x14ac:dyDescent="0.2">
      <c r="A287" s="74" t="str">
        <f>IF(C287="","",MAX($A$11:A286)+1)</f>
        <v/>
      </c>
      <c r="B287" s="75" t="str">
        <f>IF('N-Bedarf SK'!B285="","",'N-Bedarf SK'!B285)</f>
        <v/>
      </c>
      <c r="C287" s="49" t="str">
        <f>IF('N-Bedarf SK'!C285="","",'N-Bedarf SK'!C285)</f>
        <v/>
      </c>
      <c r="D287" s="88" t="str">
        <f>IF('N-Bedarf SK'!D285="","",'N-Bedarf SK'!D285)</f>
        <v/>
      </c>
      <c r="E287" s="49" t="str">
        <f>IF('N-Bedarf SK'!G285="","",'N-Bedarf SK'!G285)</f>
        <v/>
      </c>
      <c r="F287" s="50" t="str">
        <f>IF(OR(D287="Spargel 2. Standjahr",D287="Spargel 1. Standjahr"),78,IF(OR(D287="",D287="keine",E287=""),"",IF(D287="Wie Nbedarf",VLOOKUP('N-Bedarf SK'!D285,PSollSK,3,FALSE)*E287, VLOOKUP(D287,PSollSK,3,FALSE)*E287)))</f>
        <v/>
      </c>
      <c r="G287" s="50" t="str">
        <f>IF(OR(D287="",D287="keine",E287=""),"",IF(D287="Wie Nbedarf",VLOOKUP('N-Bedarf SK'!D285,PSollSK,4,FALSE)*E287, VLOOKUP(D287,PSollSK,4,FALSE)*E287))</f>
        <v/>
      </c>
      <c r="H287" s="88"/>
      <c r="I287" s="49"/>
      <c r="J287" s="50" t="str">
        <f t="shared" si="16"/>
        <v/>
      </c>
      <c r="K287" s="50" t="str">
        <f t="shared" si="18"/>
        <v/>
      </c>
      <c r="L287" s="88"/>
      <c r="M287" s="49"/>
      <c r="N287" s="50" t="str">
        <f t="shared" si="17"/>
        <v/>
      </c>
      <c r="O287" s="50" t="str">
        <f t="shared" si="19"/>
        <v/>
      </c>
      <c r="P287" s="51"/>
      <c r="Q287" s="78" t="s">
        <v>261</v>
      </c>
      <c r="R287" s="49"/>
      <c r="S287" s="32" t="str">
        <f>IF(R287="","C",INDEX(Gehaltsklassen!A$11:A$15,MATCH(R287,Gehaltsklassen!D$11:D$15,1),1))</f>
        <v>C</v>
      </c>
      <c r="T287" s="49"/>
      <c r="U287" s="32" t="str">
        <f>IF(T287="","C",IF(T287="","C",IF(Q287="I",INDEX(Gehaltsklassen!A$11:A$15,MATCH(T287,Gehaltsklassen!C$11:C$15,1),1),IF(Q287="II",INDEX(Gehaltsklassen!A$11:A$15,MATCH(T287,Gehaltsklassen!D$11:D$15,1),1),IF(Q287="III",INDEX(Gehaltsklassen!A$11:A$15,MATCH(T287,Gehaltsklassen!E$11:E$15,1),1),"Falsche Bodenart")))))</f>
        <v>C</v>
      </c>
      <c r="V287" s="52" t="str">
        <f>IF(OR(C287=""),"",SUM(F287,J287,N287)*VLOOKUP(S287,Gehaltsklassen!$B$34:$D$38,2,FALSE))</f>
        <v/>
      </c>
      <c r="W287" s="52" t="str">
        <f>IF(OR(C287=""),"",SUM(F287,J287,N287)*VLOOKUP(S287,Gehaltsklassen!$B$34:$D$38,2,FALSE)*C287)</f>
        <v/>
      </c>
      <c r="X287" s="52" t="str">
        <f>IF(OR(C287=""),"",SUM(F287,J287,N287)*VLOOKUP(S287,Gehaltsklassen!$B$34:$D$38,3,FALSE))</f>
        <v/>
      </c>
      <c r="Y287" s="52" t="str">
        <f>IF(OR(C287=""),"",SUM(F287,J287,N287)*VLOOKUP(S287,Gehaltsklassen!$B$34:$D$38,3,FALSE)*C287)</f>
        <v/>
      </c>
      <c r="Z287" s="54" t="str">
        <f>IF(OR(D287=""),"",(SUM(G287,K287,O287)*VLOOKUP(U287,Gehaltsklassen!$B$34:$D$38,2,FALSE)))</f>
        <v/>
      </c>
      <c r="AA287" s="54" t="str">
        <f>IF(OR(D287=""),"",(SUM(G287,K287,O287)*VLOOKUP(U287,Gehaltsklassen!$B$34:$D$38,2,FALSE))*C287)</f>
        <v/>
      </c>
      <c r="AB287" s="53" t="str">
        <f>IF(OR(C287=""),"",(SUM(G287,K287,O287)*VLOOKUP(U287,Gehaltsklassen!$B$34:$D$38,3,FALSE)))</f>
        <v/>
      </c>
      <c r="AC287" s="53" t="str">
        <f>IF(OR(C287=""),"",(SUM(G287,K287,O287)*VLOOKUP(U287,Gehaltsklassen!$B$34:$D$38,3,FALSE))*C287)</f>
        <v/>
      </c>
    </row>
    <row r="288" spans="1:29" ht="31.9" customHeight="1" x14ac:dyDescent="0.2">
      <c r="A288" s="74" t="str">
        <f>IF(C288="","",MAX($A$11:A287)+1)</f>
        <v/>
      </c>
      <c r="B288" s="75" t="str">
        <f>IF('N-Bedarf SK'!B286="","",'N-Bedarf SK'!B286)</f>
        <v/>
      </c>
      <c r="C288" s="49" t="str">
        <f>IF('N-Bedarf SK'!C286="","",'N-Bedarf SK'!C286)</f>
        <v/>
      </c>
      <c r="D288" s="88" t="str">
        <f>IF('N-Bedarf SK'!D286="","",'N-Bedarf SK'!D286)</f>
        <v/>
      </c>
      <c r="E288" s="49" t="str">
        <f>IF('N-Bedarf SK'!G286="","",'N-Bedarf SK'!G286)</f>
        <v/>
      </c>
      <c r="F288" s="50" t="str">
        <f>IF(OR(D288="Spargel 2. Standjahr",D288="Spargel 1. Standjahr"),78,IF(OR(D288="",D288="keine",E288=""),"",IF(D288="Wie Nbedarf",VLOOKUP('N-Bedarf SK'!D286,PSollSK,3,FALSE)*E288, VLOOKUP(D288,PSollSK,3,FALSE)*E288)))</f>
        <v/>
      </c>
      <c r="G288" s="50" t="str">
        <f>IF(OR(D288="",D288="keine",E288=""),"",IF(D288="Wie Nbedarf",VLOOKUP('N-Bedarf SK'!D286,PSollSK,4,FALSE)*E288, VLOOKUP(D288,PSollSK,4,FALSE)*E288))</f>
        <v/>
      </c>
      <c r="H288" s="88"/>
      <c r="I288" s="49"/>
      <c r="J288" s="50" t="str">
        <f t="shared" si="16"/>
        <v/>
      </c>
      <c r="K288" s="50" t="str">
        <f t="shared" si="18"/>
        <v/>
      </c>
      <c r="L288" s="88"/>
      <c r="M288" s="49"/>
      <c r="N288" s="50" t="str">
        <f t="shared" si="17"/>
        <v/>
      </c>
      <c r="O288" s="50" t="str">
        <f t="shared" si="19"/>
        <v/>
      </c>
      <c r="P288" s="51"/>
      <c r="Q288" s="78" t="s">
        <v>261</v>
      </c>
      <c r="R288" s="49"/>
      <c r="S288" s="32" t="str">
        <f>IF(R288="","C",INDEX(Gehaltsklassen!A$11:A$15,MATCH(R288,Gehaltsklassen!D$11:D$15,1),1))</f>
        <v>C</v>
      </c>
      <c r="T288" s="49"/>
      <c r="U288" s="32" t="str">
        <f>IF(T288="","C",IF(T288="","C",IF(Q288="I",INDEX(Gehaltsklassen!A$11:A$15,MATCH(T288,Gehaltsklassen!C$11:C$15,1),1),IF(Q288="II",INDEX(Gehaltsklassen!A$11:A$15,MATCH(T288,Gehaltsklassen!D$11:D$15,1),1),IF(Q288="III",INDEX(Gehaltsklassen!A$11:A$15,MATCH(T288,Gehaltsklassen!E$11:E$15,1),1),"Falsche Bodenart")))))</f>
        <v>C</v>
      </c>
      <c r="V288" s="52" t="str">
        <f>IF(OR(C288=""),"",SUM(F288,J288,N288)*VLOOKUP(S288,Gehaltsklassen!$B$34:$D$38,2,FALSE))</f>
        <v/>
      </c>
      <c r="W288" s="52" t="str">
        <f>IF(OR(C288=""),"",SUM(F288,J288,N288)*VLOOKUP(S288,Gehaltsklassen!$B$34:$D$38,2,FALSE)*C288)</f>
        <v/>
      </c>
      <c r="X288" s="52" t="str">
        <f>IF(OR(C288=""),"",SUM(F288,J288,N288)*VLOOKUP(S288,Gehaltsklassen!$B$34:$D$38,3,FALSE))</f>
        <v/>
      </c>
      <c r="Y288" s="52" t="str">
        <f>IF(OR(C288=""),"",SUM(F288,J288,N288)*VLOOKUP(S288,Gehaltsklassen!$B$34:$D$38,3,FALSE)*C288)</f>
        <v/>
      </c>
      <c r="Z288" s="54" t="str">
        <f>IF(OR(D288=""),"",(SUM(G288,K288,O288)*VLOOKUP(U288,Gehaltsklassen!$B$34:$D$38,2,FALSE)))</f>
        <v/>
      </c>
      <c r="AA288" s="54" t="str">
        <f>IF(OR(D288=""),"",(SUM(G288,K288,O288)*VLOOKUP(U288,Gehaltsklassen!$B$34:$D$38,2,FALSE))*C288)</f>
        <v/>
      </c>
      <c r="AB288" s="53" t="str">
        <f>IF(OR(C288=""),"",(SUM(G288,K288,O288)*VLOOKUP(U288,Gehaltsklassen!$B$34:$D$38,3,FALSE)))</f>
        <v/>
      </c>
      <c r="AC288" s="53" t="str">
        <f>IF(OR(C288=""),"",(SUM(G288,K288,O288)*VLOOKUP(U288,Gehaltsklassen!$B$34:$D$38,3,FALSE))*C288)</f>
        <v/>
      </c>
    </row>
    <row r="289" spans="1:29" ht="31.9" customHeight="1" x14ac:dyDescent="0.2">
      <c r="A289" s="74" t="str">
        <f>IF(C289="","",MAX($A$11:A288)+1)</f>
        <v/>
      </c>
      <c r="B289" s="75" t="str">
        <f>IF('N-Bedarf SK'!B287="","",'N-Bedarf SK'!B287)</f>
        <v/>
      </c>
      <c r="C289" s="49" t="str">
        <f>IF('N-Bedarf SK'!C287="","",'N-Bedarf SK'!C287)</f>
        <v/>
      </c>
      <c r="D289" s="88" t="str">
        <f>IF('N-Bedarf SK'!D287="","",'N-Bedarf SK'!D287)</f>
        <v/>
      </c>
      <c r="E289" s="49" t="str">
        <f>IF('N-Bedarf SK'!G287="","",'N-Bedarf SK'!G287)</f>
        <v/>
      </c>
      <c r="F289" s="50" t="str">
        <f>IF(OR(D289="Spargel 2. Standjahr",D289="Spargel 1. Standjahr"),78,IF(OR(D289="",D289="keine",E289=""),"",IF(D289="Wie Nbedarf",VLOOKUP('N-Bedarf SK'!D287,PSollSK,3,FALSE)*E289, VLOOKUP(D289,PSollSK,3,FALSE)*E289)))</f>
        <v/>
      </c>
      <c r="G289" s="50" t="str">
        <f>IF(OR(D289="",D289="keine",E289=""),"",IF(D289="Wie Nbedarf",VLOOKUP('N-Bedarf SK'!D287,PSollSK,4,FALSE)*E289, VLOOKUP(D289,PSollSK,4,FALSE)*E289))</f>
        <v/>
      </c>
      <c r="H289" s="88"/>
      <c r="I289" s="49"/>
      <c r="J289" s="50" t="str">
        <f t="shared" si="16"/>
        <v/>
      </c>
      <c r="K289" s="50" t="str">
        <f t="shared" si="18"/>
        <v/>
      </c>
      <c r="L289" s="88"/>
      <c r="M289" s="49"/>
      <c r="N289" s="50" t="str">
        <f t="shared" si="17"/>
        <v/>
      </c>
      <c r="O289" s="50" t="str">
        <f t="shared" si="19"/>
        <v/>
      </c>
      <c r="P289" s="51"/>
      <c r="Q289" s="78" t="s">
        <v>261</v>
      </c>
      <c r="R289" s="49"/>
      <c r="S289" s="32" t="str">
        <f>IF(R289="","C",INDEX(Gehaltsklassen!A$11:A$15,MATCH(R289,Gehaltsklassen!D$11:D$15,1),1))</f>
        <v>C</v>
      </c>
      <c r="T289" s="49"/>
      <c r="U289" s="32" t="str">
        <f>IF(T289="","C",IF(T289="","C",IF(Q289="I",INDEX(Gehaltsklassen!A$11:A$15,MATCH(T289,Gehaltsklassen!C$11:C$15,1),1),IF(Q289="II",INDEX(Gehaltsklassen!A$11:A$15,MATCH(T289,Gehaltsklassen!D$11:D$15,1),1),IF(Q289="III",INDEX(Gehaltsklassen!A$11:A$15,MATCH(T289,Gehaltsklassen!E$11:E$15,1),1),"Falsche Bodenart")))))</f>
        <v>C</v>
      </c>
      <c r="V289" s="52" t="str">
        <f>IF(OR(C289=""),"",SUM(F289,J289,N289)*VLOOKUP(S289,Gehaltsklassen!$B$34:$D$38,2,FALSE))</f>
        <v/>
      </c>
      <c r="W289" s="52" t="str">
        <f>IF(OR(C289=""),"",SUM(F289,J289,N289)*VLOOKUP(S289,Gehaltsklassen!$B$34:$D$38,2,FALSE)*C289)</f>
        <v/>
      </c>
      <c r="X289" s="52" t="str">
        <f>IF(OR(C289=""),"",SUM(F289,J289,N289)*VLOOKUP(S289,Gehaltsklassen!$B$34:$D$38,3,FALSE))</f>
        <v/>
      </c>
      <c r="Y289" s="52" t="str">
        <f>IF(OR(C289=""),"",SUM(F289,J289,N289)*VLOOKUP(S289,Gehaltsklassen!$B$34:$D$38,3,FALSE)*C289)</f>
        <v/>
      </c>
      <c r="Z289" s="54" t="str">
        <f>IF(OR(D289=""),"",(SUM(G289,K289,O289)*VLOOKUP(U289,Gehaltsklassen!$B$34:$D$38,2,FALSE)))</f>
        <v/>
      </c>
      <c r="AA289" s="54" t="str">
        <f>IF(OR(D289=""),"",(SUM(G289,K289,O289)*VLOOKUP(U289,Gehaltsklassen!$B$34:$D$38,2,FALSE))*C289)</f>
        <v/>
      </c>
      <c r="AB289" s="53" t="str">
        <f>IF(OR(C289=""),"",(SUM(G289,K289,O289)*VLOOKUP(U289,Gehaltsklassen!$B$34:$D$38,3,FALSE)))</f>
        <v/>
      </c>
      <c r="AC289" s="53" t="str">
        <f>IF(OR(C289=""),"",(SUM(G289,K289,O289)*VLOOKUP(U289,Gehaltsklassen!$B$34:$D$38,3,FALSE))*C289)</f>
        <v/>
      </c>
    </row>
    <row r="290" spans="1:29" ht="31.9" customHeight="1" x14ac:dyDescent="0.2">
      <c r="A290" s="74" t="str">
        <f>IF(C290="","",MAX($A$11:A289)+1)</f>
        <v/>
      </c>
      <c r="B290" s="75" t="str">
        <f>IF('N-Bedarf SK'!B288="","",'N-Bedarf SK'!B288)</f>
        <v/>
      </c>
      <c r="C290" s="49" t="str">
        <f>IF('N-Bedarf SK'!C288="","",'N-Bedarf SK'!C288)</f>
        <v/>
      </c>
      <c r="D290" s="88" t="str">
        <f>IF('N-Bedarf SK'!D288="","",'N-Bedarf SK'!D288)</f>
        <v/>
      </c>
      <c r="E290" s="49" t="str">
        <f>IF('N-Bedarf SK'!G288="","",'N-Bedarf SK'!G288)</f>
        <v/>
      </c>
      <c r="F290" s="50" t="str">
        <f>IF(OR(D290="Spargel 2. Standjahr",D290="Spargel 1. Standjahr"),78,IF(OR(D290="",D290="keine",E290=""),"",IF(D290="Wie Nbedarf",VLOOKUP('N-Bedarf SK'!D288,PSollSK,3,FALSE)*E290, VLOOKUP(D290,PSollSK,3,FALSE)*E290)))</f>
        <v/>
      </c>
      <c r="G290" s="50" t="str">
        <f>IF(OR(D290="",D290="keine",E290=""),"",IF(D290="Wie Nbedarf",VLOOKUP('N-Bedarf SK'!D288,PSollSK,4,FALSE)*E290, VLOOKUP(D290,PSollSK,4,FALSE)*E290))</f>
        <v/>
      </c>
      <c r="H290" s="88"/>
      <c r="I290" s="49"/>
      <c r="J290" s="50" t="str">
        <f t="shared" si="16"/>
        <v/>
      </c>
      <c r="K290" s="50" t="str">
        <f t="shared" si="18"/>
        <v/>
      </c>
      <c r="L290" s="88"/>
      <c r="M290" s="49"/>
      <c r="N290" s="50" t="str">
        <f t="shared" si="17"/>
        <v/>
      </c>
      <c r="O290" s="50" t="str">
        <f t="shared" si="19"/>
        <v/>
      </c>
      <c r="P290" s="51"/>
      <c r="Q290" s="78" t="s">
        <v>261</v>
      </c>
      <c r="R290" s="49"/>
      <c r="S290" s="32" t="str">
        <f>IF(R290="","C",INDEX(Gehaltsklassen!A$11:A$15,MATCH(R290,Gehaltsklassen!D$11:D$15,1),1))</f>
        <v>C</v>
      </c>
      <c r="T290" s="49"/>
      <c r="U290" s="32" t="str">
        <f>IF(T290="","C",IF(T290="","C",IF(Q290="I",INDEX(Gehaltsklassen!A$11:A$15,MATCH(T290,Gehaltsklassen!C$11:C$15,1),1),IF(Q290="II",INDEX(Gehaltsklassen!A$11:A$15,MATCH(T290,Gehaltsklassen!D$11:D$15,1),1),IF(Q290="III",INDEX(Gehaltsklassen!A$11:A$15,MATCH(T290,Gehaltsklassen!E$11:E$15,1),1),"Falsche Bodenart")))))</f>
        <v>C</v>
      </c>
      <c r="V290" s="52" t="str">
        <f>IF(OR(C290=""),"",SUM(F290,J290,N290)*VLOOKUP(S290,Gehaltsklassen!$B$34:$D$38,2,FALSE))</f>
        <v/>
      </c>
      <c r="W290" s="52" t="str">
        <f>IF(OR(C290=""),"",SUM(F290,J290,N290)*VLOOKUP(S290,Gehaltsklassen!$B$34:$D$38,2,FALSE)*C290)</f>
        <v/>
      </c>
      <c r="X290" s="52" t="str">
        <f>IF(OR(C290=""),"",SUM(F290,J290,N290)*VLOOKUP(S290,Gehaltsklassen!$B$34:$D$38,3,FALSE))</f>
        <v/>
      </c>
      <c r="Y290" s="52" t="str">
        <f>IF(OR(C290=""),"",SUM(F290,J290,N290)*VLOOKUP(S290,Gehaltsklassen!$B$34:$D$38,3,FALSE)*C290)</f>
        <v/>
      </c>
      <c r="Z290" s="54" t="str">
        <f>IF(OR(D290=""),"",(SUM(G290,K290,O290)*VLOOKUP(U290,Gehaltsklassen!$B$34:$D$38,2,FALSE)))</f>
        <v/>
      </c>
      <c r="AA290" s="54" t="str">
        <f>IF(OR(D290=""),"",(SUM(G290,K290,O290)*VLOOKUP(U290,Gehaltsklassen!$B$34:$D$38,2,FALSE))*C290)</f>
        <v/>
      </c>
      <c r="AB290" s="53" t="str">
        <f>IF(OR(C290=""),"",(SUM(G290,K290,O290)*VLOOKUP(U290,Gehaltsklassen!$B$34:$D$38,3,FALSE)))</f>
        <v/>
      </c>
      <c r="AC290" s="53" t="str">
        <f>IF(OR(C290=""),"",(SUM(G290,K290,O290)*VLOOKUP(U290,Gehaltsklassen!$B$34:$D$38,3,FALSE))*C290)</f>
        <v/>
      </c>
    </row>
    <row r="291" spans="1:29" ht="31.9" customHeight="1" x14ac:dyDescent="0.2">
      <c r="A291" s="74" t="str">
        <f>IF(C291="","",MAX($A$11:A290)+1)</f>
        <v/>
      </c>
      <c r="B291" s="75" t="str">
        <f>IF('N-Bedarf SK'!B289="","",'N-Bedarf SK'!B289)</f>
        <v/>
      </c>
      <c r="C291" s="49" t="str">
        <f>IF('N-Bedarf SK'!C289="","",'N-Bedarf SK'!C289)</f>
        <v/>
      </c>
      <c r="D291" s="88" t="str">
        <f>IF('N-Bedarf SK'!D289="","",'N-Bedarf SK'!D289)</f>
        <v/>
      </c>
      <c r="E291" s="49" t="str">
        <f>IF('N-Bedarf SK'!G289="","",'N-Bedarf SK'!G289)</f>
        <v/>
      </c>
      <c r="F291" s="50" t="str">
        <f>IF(OR(D291="Spargel 2. Standjahr",D291="Spargel 1. Standjahr"),78,IF(OR(D291="",D291="keine",E291=""),"",IF(D291="Wie Nbedarf",VLOOKUP('N-Bedarf SK'!D289,PSollSK,3,FALSE)*E291, VLOOKUP(D291,PSollSK,3,FALSE)*E291)))</f>
        <v/>
      </c>
      <c r="G291" s="50" t="str">
        <f>IF(OR(D291="",D291="keine",E291=""),"",IF(D291="Wie Nbedarf",VLOOKUP('N-Bedarf SK'!D289,PSollSK,4,FALSE)*E291, VLOOKUP(D291,PSollSK,4,FALSE)*E291))</f>
        <v/>
      </c>
      <c r="H291" s="88"/>
      <c r="I291" s="49"/>
      <c r="J291" s="50" t="str">
        <f t="shared" si="16"/>
        <v/>
      </c>
      <c r="K291" s="50" t="str">
        <f t="shared" si="18"/>
        <v/>
      </c>
      <c r="L291" s="88"/>
      <c r="M291" s="49"/>
      <c r="N291" s="50" t="str">
        <f t="shared" si="17"/>
        <v/>
      </c>
      <c r="O291" s="50" t="str">
        <f t="shared" si="19"/>
        <v/>
      </c>
      <c r="P291" s="51"/>
      <c r="Q291" s="78" t="s">
        <v>261</v>
      </c>
      <c r="R291" s="49"/>
      <c r="S291" s="32" t="str">
        <f>IF(R291="","C",INDEX(Gehaltsklassen!A$11:A$15,MATCH(R291,Gehaltsklassen!D$11:D$15,1),1))</f>
        <v>C</v>
      </c>
      <c r="T291" s="49"/>
      <c r="U291" s="32" t="str">
        <f>IF(T291="","C",IF(T291="","C",IF(Q291="I",INDEX(Gehaltsklassen!A$11:A$15,MATCH(T291,Gehaltsklassen!C$11:C$15,1),1),IF(Q291="II",INDEX(Gehaltsklassen!A$11:A$15,MATCH(T291,Gehaltsklassen!D$11:D$15,1),1),IF(Q291="III",INDEX(Gehaltsklassen!A$11:A$15,MATCH(T291,Gehaltsklassen!E$11:E$15,1),1),"Falsche Bodenart")))))</f>
        <v>C</v>
      </c>
      <c r="V291" s="52" t="str">
        <f>IF(OR(C291=""),"",SUM(F291,J291,N291)*VLOOKUP(S291,Gehaltsklassen!$B$34:$D$38,2,FALSE))</f>
        <v/>
      </c>
      <c r="W291" s="52" t="str">
        <f>IF(OR(C291=""),"",SUM(F291,J291,N291)*VLOOKUP(S291,Gehaltsklassen!$B$34:$D$38,2,FALSE)*C291)</f>
        <v/>
      </c>
      <c r="X291" s="52" t="str">
        <f>IF(OR(C291=""),"",SUM(F291,J291,N291)*VLOOKUP(S291,Gehaltsklassen!$B$34:$D$38,3,FALSE))</f>
        <v/>
      </c>
      <c r="Y291" s="52" t="str">
        <f>IF(OR(C291=""),"",SUM(F291,J291,N291)*VLOOKUP(S291,Gehaltsklassen!$B$34:$D$38,3,FALSE)*C291)</f>
        <v/>
      </c>
      <c r="Z291" s="54" t="str">
        <f>IF(OR(D291=""),"",(SUM(G291,K291,O291)*VLOOKUP(U291,Gehaltsklassen!$B$34:$D$38,2,FALSE)))</f>
        <v/>
      </c>
      <c r="AA291" s="54" t="str">
        <f>IF(OR(D291=""),"",(SUM(G291,K291,O291)*VLOOKUP(U291,Gehaltsklassen!$B$34:$D$38,2,FALSE))*C291)</f>
        <v/>
      </c>
      <c r="AB291" s="53" t="str">
        <f>IF(OR(C291=""),"",(SUM(G291,K291,O291)*VLOOKUP(U291,Gehaltsklassen!$B$34:$D$38,3,FALSE)))</f>
        <v/>
      </c>
      <c r="AC291" s="53" t="str">
        <f>IF(OR(C291=""),"",(SUM(G291,K291,O291)*VLOOKUP(U291,Gehaltsklassen!$B$34:$D$38,3,FALSE))*C291)</f>
        <v/>
      </c>
    </row>
    <row r="292" spans="1:29" ht="31.9" customHeight="1" x14ac:dyDescent="0.2">
      <c r="A292" s="74" t="str">
        <f>IF(C292="","",MAX($A$11:A291)+1)</f>
        <v/>
      </c>
      <c r="B292" s="75" t="str">
        <f>IF('N-Bedarf SK'!B290="","",'N-Bedarf SK'!B290)</f>
        <v/>
      </c>
      <c r="C292" s="49" t="str">
        <f>IF('N-Bedarf SK'!C290="","",'N-Bedarf SK'!C290)</f>
        <v/>
      </c>
      <c r="D292" s="88" t="str">
        <f>IF('N-Bedarf SK'!D290="","",'N-Bedarf SK'!D290)</f>
        <v/>
      </c>
      <c r="E292" s="49" t="str">
        <f>IF('N-Bedarf SK'!G290="","",'N-Bedarf SK'!G290)</f>
        <v/>
      </c>
      <c r="F292" s="50" t="str">
        <f>IF(OR(D292="Spargel 2. Standjahr",D292="Spargel 1. Standjahr"),78,IF(OR(D292="",D292="keine",E292=""),"",IF(D292="Wie Nbedarf",VLOOKUP('N-Bedarf SK'!D290,PSollSK,3,FALSE)*E292, VLOOKUP(D292,PSollSK,3,FALSE)*E292)))</f>
        <v/>
      </c>
      <c r="G292" s="50" t="str">
        <f>IF(OR(D292="",D292="keine",E292=""),"",IF(D292="Wie Nbedarf",VLOOKUP('N-Bedarf SK'!D290,PSollSK,4,FALSE)*E292, VLOOKUP(D292,PSollSK,4,FALSE)*E292))</f>
        <v/>
      </c>
      <c r="H292" s="88"/>
      <c r="I292" s="49"/>
      <c r="J292" s="50" t="str">
        <f t="shared" si="16"/>
        <v/>
      </c>
      <c r="K292" s="50" t="str">
        <f t="shared" si="18"/>
        <v/>
      </c>
      <c r="L292" s="88"/>
      <c r="M292" s="49"/>
      <c r="N292" s="50" t="str">
        <f t="shared" si="17"/>
        <v/>
      </c>
      <c r="O292" s="50" t="str">
        <f t="shared" si="19"/>
        <v/>
      </c>
      <c r="P292" s="51"/>
      <c r="Q292" s="78" t="s">
        <v>261</v>
      </c>
      <c r="R292" s="49"/>
      <c r="S292" s="32" t="str">
        <f>IF(R292="","C",INDEX(Gehaltsklassen!A$11:A$15,MATCH(R292,Gehaltsklassen!D$11:D$15,1),1))</f>
        <v>C</v>
      </c>
      <c r="T292" s="49"/>
      <c r="U292" s="32" t="str">
        <f>IF(T292="","C",IF(T292="","C",IF(Q292="I",INDEX(Gehaltsklassen!A$11:A$15,MATCH(T292,Gehaltsklassen!C$11:C$15,1),1),IF(Q292="II",INDEX(Gehaltsklassen!A$11:A$15,MATCH(T292,Gehaltsklassen!D$11:D$15,1),1),IF(Q292="III",INDEX(Gehaltsklassen!A$11:A$15,MATCH(T292,Gehaltsklassen!E$11:E$15,1),1),"Falsche Bodenart")))))</f>
        <v>C</v>
      </c>
      <c r="V292" s="52" t="str">
        <f>IF(OR(C292=""),"",SUM(F292,J292,N292)*VLOOKUP(S292,Gehaltsklassen!$B$34:$D$38,2,FALSE))</f>
        <v/>
      </c>
      <c r="W292" s="52" t="str">
        <f>IF(OR(C292=""),"",SUM(F292,J292,N292)*VLOOKUP(S292,Gehaltsklassen!$B$34:$D$38,2,FALSE)*C292)</f>
        <v/>
      </c>
      <c r="X292" s="52" t="str">
        <f>IF(OR(C292=""),"",SUM(F292,J292,N292)*VLOOKUP(S292,Gehaltsklassen!$B$34:$D$38,3,FALSE))</f>
        <v/>
      </c>
      <c r="Y292" s="52" t="str">
        <f>IF(OR(C292=""),"",SUM(F292,J292,N292)*VLOOKUP(S292,Gehaltsklassen!$B$34:$D$38,3,FALSE)*C292)</f>
        <v/>
      </c>
      <c r="Z292" s="54" t="str">
        <f>IF(OR(D292=""),"",(SUM(G292,K292,O292)*VLOOKUP(U292,Gehaltsklassen!$B$34:$D$38,2,FALSE)))</f>
        <v/>
      </c>
      <c r="AA292" s="54" t="str">
        <f>IF(OR(D292=""),"",(SUM(G292,K292,O292)*VLOOKUP(U292,Gehaltsklassen!$B$34:$D$38,2,FALSE))*C292)</f>
        <v/>
      </c>
      <c r="AB292" s="53" t="str">
        <f>IF(OR(C292=""),"",(SUM(G292,K292,O292)*VLOOKUP(U292,Gehaltsklassen!$B$34:$D$38,3,FALSE)))</f>
        <v/>
      </c>
      <c r="AC292" s="53" t="str">
        <f>IF(OR(C292=""),"",(SUM(G292,K292,O292)*VLOOKUP(U292,Gehaltsklassen!$B$34:$D$38,3,FALSE))*C292)</f>
        <v/>
      </c>
    </row>
    <row r="293" spans="1:29" ht="31.9" customHeight="1" x14ac:dyDescent="0.2">
      <c r="A293" s="74" t="str">
        <f>IF(C293="","",MAX($A$11:A292)+1)</f>
        <v/>
      </c>
      <c r="B293" s="75" t="str">
        <f>IF('N-Bedarf SK'!B291="","",'N-Bedarf SK'!B291)</f>
        <v/>
      </c>
      <c r="C293" s="49" t="str">
        <f>IF('N-Bedarf SK'!C291="","",'N-Bedarf SK'!C291)</f>
        <v/>
      </c>
      <c r="D293" s="88" t="str">
        <f>IF('N-Bedarf SK'!D291="","",'N-Bedarf SK'!D291)</f>
        <v/>
      </c>
      <c r="E293" s="49" t="str">
        <f>IF('N-Bedarf SK'!G291="","",'N-Bedarf SK'!G291)</f>
        <v/>
      </c>
      <c r="F293" s="50" t="str">
        <f>IF(OR(D293="Spargel 2. Standjahr",D293="Spargel 1. Standjahr"),78,IF(OR(D293="",D293="keine",E293=""),"",IF(D293="Wie Nbedarf",VLOOKUP('N-Bedarf SK'!D291,PSollSK,3,FALSE)*E293, VLOOKUP(D293,PSollSK,3,FALSE)*E293)))</f>
        <v/>
      </c>
      <c r="G293" s="50" t="str">
        <f>IF(OR(D293="",D293="keine",E293=""),"",IF(D293="Wie Nbedarf",VLOOKUP('N-Bedarf SK'!D291,PSollSK,4,FALSE)*E293, VLOOKUP(D293,PSollSK,4,FALSE)*E293))</f>
        <v/>
      </c>
      <c r="H293" s="88"/>
      <c r="I293" s="49"/>
      <c r="J293" s="50" t="str">
        <f t="shared" si="16"/>
        <v/>
      </c>
      <c r="K293" s="50" t="str">
        <f t="shared" si="18"/>
        <v/>
      </c>
      <c r="L293" s="88"/>
      <c r="M293" s="49"/>
      <c r="N293" s="50" t="str">
        <f t="shared" si="17"/>
        <v/>
      </c>
      <c r="O293" s="50" t="str">
        <f t="shared" si="19"/>
        <v/>
      </c>
      <c r="P293" s="51"/>
      <c r="Q293" s="78" t="s">
        <v>261</v>
      </c>
      <c r="R293" s="49"/>
      <c r="S293" s="32" t="str">
        <f>IF(R293="","C",INDEX(Gehaltsklassen!A$11:A$15,MATCH(R293,Gehaltsklassen!D$11:D$15,1),1))</f>
        <v>C</v>
      </c>
      <c r="T293" s="49"/>
      <c r="U293" s="32" t="str">
        <f>IF(T293="","C",IF(T293="","C",IF(Q293="I",INDEX(Gehaltsklassen!A$11:A$15,MATCH(T293,Gehaltsklassen!C$11:C$15,1),1),IF(Q293="II",INDEX(Gehaltsklassen!A$11:A$15,MATCH(T293,Gehaltsklassen!D$11:D$15,1),1),IF(Q293="III",INDEX(Gehaltsklassen!A$11:A$15,MATCH(T293,Gehaltsklassen!E$11:E$15,1),1),"Falsche Bodenart")))))</f>
        <v>C</v>
      </c>
      <c r="V293" s="52" t="str">
        <f>IF(OR(C293=""),"",SUM(F293,J293,N293)*VLOOKUP(S293,Gehaltsklassen!$B$34:$D$38,2,FALSE))</f>
        <v/>
      </c>
      <c r="W293" s="52" t="str">
        <f>IF(OR(C293=""),"",SUM(F293,J293,N293)*VLOOKUP(S293,Gehaltsklassen!$B$34:$D$38,2,FALSE)*C293)</f>
        <v/>
      </c>
      <c r="X293" s="52" t="str">
        <f>IF(OR(C293=""),"",SUM(F293,J293,N293)*VLOOKUP(S293,Gehaltsklassen!$B$34:$D$38,3,FALSE))</f>
        <v/>
      </c>
      <c r="Y293" s="52" t="str">
        <f>IF(OR(C293=""),"",SUM(F293,J293,N293)*VLOOKUP(S293,Gehaltsklassen!$B$34:$D$38,3,FALSE)*C293)</f>
        <v/>
      </c>
      <c r="Z293" s="54" t="str">
        <f>IF(OR(D293=""),"",(SUM(G293,K293,O293)*VLOOKUP(U293,Gehaltsklassen!$B$34:$D$38,2,FALSE)))</f>
        <v/>
      </c>
      <c r="AA293" s="54" t="str">
        <f>IF(OR(D293=""),"",(SUM(G293,K293,O293)*VLOOKUP(U293,Gehaltsklassen!$B$34:$D$38,2,FALSE))*C293)</f>
        <v/>
      </c>
      <c r="AB293" s="53" t="str">
        <f>IF(OR(C293=""),"",(SUM(G293,K293,O293)*VLOOKUP(U293,Gehaltsklassen!$B$34:$D$38,3,FALSE)))</f>
        <v/>
      </c>
      <c r="AC293" s="53" t="str">
        <f>IF(OR(C293=""),"",(SUM(G293,K293,O293)*VLOOKUP(U293,Gehaltsklassen!$B$34:$D$38,3,FALSE))*C293)</f>
        <v/>
      </c>
    </row>
    <row r="294" spans="1:29" ht="31.9" customHeight="1" x14ac:dyDescent="0.2">
      <c r="A294" s="74" t="str">
        <f>IF(C294="","",MAX($A$11:A293)+1)</f>
        <v/>
      </c>
      <c r="B294" s="75" t="str">
        <f>IF('N-Bedarf SK'!B292="","",'N-Bedarf SK'!B292)</f>
        <v/>
      </c>
      <c r="C294" s="49" t="str">
        <f>IF('N-Bedarf SK'!C292="","",'N-Bedarf SK'!C292)</f>
        <v/>
      </c>
      <c r="D294" s="88" t="str">
        <f>IF('N-Bedarf SK'!D292="","",'N-Bedarf SK'!D292)</f>
        <v/>
      </c>
      <c r="E294" s="49" t="str">
        <f>IF('N-Bedarf SK'!G292="","",'N-Bedarf SK'!G292)</f>
        <v/>
      </c>
      <c r="F294" s="50" t="str">
        <f>IF(OR(D294="Spargel 2. Standjahr",D294="Spargel 1. Standjahr"),78,IF(OR(D294="",D294="keine",E294=""),"",IF(D294="Wie Nbedarf",VLOOKUP('N-Bedarf SK'!D292,PSollSK,3,FALSE)*E294, VLOOKUP(D294,PSollSK,3,FALSE)*E294)))</f>
        <v/>
      </c>
      <c r="G294" s="50" t="str">
        <f>IF(OR(D294="",D294="keine",E294=""),"",IF(D294="Wie Nbedarf",VLOOKUP('N-Bedarf SK'!D292,PSollSK,4,FALSE)*E294, VLOOKUP(D294,PSollSK,4,FALSE)*E294))</f>
        <v/>
      </c>
      <c r="H294" s="88"/>
      <c r="I294" s="49"/>
      <c r="J294" s="50" t="str">
        <f t="shared" si="16"/>
        <v/>
      </c>
      <c r="K294" s="50" t="str">
        <f t="shared" si="18"/>
        <v/>
      </c>
      <c r="L294" s="88"/>
      <c r="M294" s="49"/>
      <c r="N294" s="50" t="str">
        <f t="shared" si="17"/>
        <v/>
      </c>
      <c r="O294" s="50" t="str">
        <f t="shared" si="19"/>
        <v/>
      </c>
      <c r="P294" s="51"/>
      <c r="Q294" s="78" t="s">
        <v>261</v>
      </c>
      <c r="R294" s="49"/>
      <c r="S294" s="32" t="str">
        <f>IF(R294="","C",INDEX(Gehaltsklassen!A$11:A$15,MATCH(R294,Gehaltsklassen!D$11:D$15,1),1))</f>
        <v>C</v>
      </c>
      <c r="T294" s="49"/>
      <c r="U294" s="32" t="str">
        <f>IF(T294="","C",IF(T294="","C",IF(Q294="I",INDEX(Gehaltsklassen!A$11:A$15,MATCH(T294,Gehaltsklassen!C$11:C$15,1),1),IF(Q294="II",INDEX(Gehaltsklassen!A$11:A$15,MATCH(T294,Gehaltsklassen!D$11:D$15,1),1),IF(Q294="III",INDEX(Gehaltsklassen!A$11:A$15,MATCH(T294,Gehaltsklassen!E$11:E$15,1),1),"Falsche Bodenart")))))</f>
        <v>C</v>
      </c>
      <c r="V294" s="52" t="str">
        <f>IF(OR(C294=""),"",SUM(F294,J294,N294)*VLOOKUP(S294,Gehaltsklassen!$B$34:$D$38,2,FALSE))</f>
        <v/>
      </c>
      <c r="W294" s="52" t="str">
        <f>IF(OR(C294=""),"",SUM(F294,J294,N294)*VLOOKUP(S294,Gehaltsklassen!$B$34:$D$38,2,FALSE)*C294)</f>
        <v/>
      </c>
      <c r="X294" s="52" t="str">
        <f>IF(OR(C294=""),"",SUM(F294,J294,N294)*VLOOKUP(S294,Gehaltsklassen!$B$34:$D$38,3,FALSE))</f>
        <v/>
      </c>
      <c r="Y294" s="52" t="str">
        <f>IF(OR(C294=""),"",SUM(F294,J294,N294)*VLOOKUP(S294,Gehaltsklassen!$B$34:$D$38,3,FALSE)*C294)</f>
        <v/>
      </c>
      <c r="Z294" s="54" t="str">
        <f>IF(OR(D294=""),"",(SUM(G294,K294,O294)*VLOOKUP(U294,Gehaltsklassen!$B$34:$D$38,2,FALSE)))</f>
        <v/>
      </c>
      <c r="AA294" s="54" t="str">
        <f>IF(OR(D294=""),"",(SUM(G294,K294,O294)*VLOOKUP(U294,Gehaltsklassen!$B$34:$D$38,2,FALSE))*C294)</f>
        <v/>
      </c>
      <c r="AB294" s="53" t="str">
        <f>IF(OR(C294=""),"",(SUM(G294,K294,O294)*VLOOKUP(U294,Gehaltsklassen!$B$34:$D$38,3,FALSE)))</f>
        <v/>
      </c>
      <c r="AC294" s="53" t="str">
        <f>IF(OR(C294=""),"",(SUM(G294,K294,O294)*VLOOKUP(U294,Gehaltsklassen!$B$34:$D$38,3,FALSE))*C294)</f>
        <v/>
      </c>
    </row>
    <row r="295" spans="1:29" ht="31.9" customHeight="1" x14ac:dyDescent="0.2">
      <c r="A295" s="74" t="str">
        <f>IF(C295="","",MAX($A$11:A294)+1)</f>
        <v/>
      </c>
      <c r="B295" s="75" t="str">
        <f>IF('N-Bedarf SK'!B293="","",'N-Bedarf SK'!B293)</f>
        <v/>
      </c>
      <c r="C295" s="49" t="str">
        <f>IF('N-Bedarf SK'!C293="","",'N-Bedarf SK'!C293)</f>
        <v/>
      </c>
      <c r="D295" s="88" t="str">
        <f>IF('N-Bedarf SK'!D293="","",'N-Bedarf SK'!D293)</f>
        <v/>
      </c>
      <c r="E295" s="49" t="str">
        <f>IF('N-Bedarf SK'!G293="","",'N-Bedarf SK'!G293)</f>
        <v/>
      </c>
      <c r="F295" s="50" t="str">
        <f>IF(OR(D295="Spargel 2. Standjahr",D295="Spargel 1. Standjahr"),78,IF(OR(D295="",D295="keine",E295=""),"",IF(D295="Wie Nbedarf",VLOOKUP('N-Bedarf SK'!D293,PSollSK,3,FALSE)*E295, VLOOKUP(D295,PSollSK,3,FALSE)*E295)))</f>
        <v/>
      </c>
      <c r="G295" s="50" t="str">
        <f>IF(OR(D295="",D295="keine",E295=""),"",IF(D295="Wie Nbedarf",VLOOKUP('N-Bedarf SK'!D293,PSollSK,4,FALSE)*E295, VLOOKUP(D295,PSollSK,4,FALSE)*E295))</f>
        <v/>
      </c>
      <c r="H295" s="88"/>
      <c r="I295" s="49"/>
      <c r="J295" s="50" t="str">
        <f t="shared" si="16"/>
        <v/>
      </c>
      <c r="K295" s="50" t="str">
        <f t="shared" si="18"/>
        <v/>
      </c>
      <c r="L295" s="88"/>
      <c r="M295" s="49"/>
      <c r="N295" s="50" t="str">
        <f t="shared" si="17"/>
        <v/>
      </c>
      <c r="O295" s="50" t="str">
        <f t="shared" si="19"/>
        <v/>
      </c>
      <c r="P295" s="51"/>
      <c r="Q295" s="78" t="s">
        <v>261</v>
      </c>
      <c r="R295" s="49"/>
      <c r="S295" s="32" t="str">
        <f>IF(R295="","C",INDEX(Gehaltsklassen!A$11:A$15,MATCH(R295,Gehaltsklassen!D$11:D$15,1),1))</f>
        <v>C</v>
      </c>
      <c r="T295" s="49"/>
      <c r="U295" s="32" t="str">
        <f>IF(T295="","C",IF(T295="","C",IF(Q295="I",INDEX(Gehaltsklassen!A$11:A$15,MATCH(T295,Gehaltsklassen!C$11:C$15,1),1),IF(Q295="II",INDEX(Gehaltsklassen!A$11:A$15,MATCH(T295,Gehaltsklassen!D$11:D$15,1),1),IF(Q295="III",INDEX(Gehaltsklassen!A$11:A$15,MATCH(T295,Gehaltsklassen!E$11:E$15,1),1),"Falsche Bodenart")))))</f>
        <v>C</v>
      </c>
      <c r="V295" s="52" t="str">
        <f>IF(OR(C295=""),"",SUM(F295,J295,N295)*VLOOKUP(S295,Gehaltsklassen!$B$34:$D$38,2,FALSE))</f>
        <v/>
      </c>
      <c r="W295" s="52" t="str">
        <f>IF(OR(C295=""),"",SUM(F295,J295,N295)*VLOOKUP(S295,Gehaltsklassen!$B$34:$D$38,2,FALSE)*C295)</f>
        <v/>
      </c>
      <c r="X295" s="52" t="str">
        <f>IF(OR(C295=""),"",SUM(F295,J295,N295)*VLOOKUP(S295,Gehaltsklassen!$B$34:$D$38,3,FALSE))</f>
        <v/>
      </c>
      <c r="Y295" s="52" t="str">
        <f>IF(OR(C295=""),"",SUM(F295,J295,N295)*VLOOKUP(S295,Gehaltsklassen!$B$34:$D$38,3,FALSE)*C295)</f>
        <v/>
      </c>
      <c r="Z295" s="54" t="str">
        <f>IF(OR(D295=""),"",(SUM(G295,K295,O295)*VLOOKUP(U295,Gehaltsklassen!$B$34:$D$38,2,FALSE)))</f>
        <v/>
      </c>
      <c r="AA295" s="54" t="str">
        <f>IF(OR(D295=""),"",(SUM(G295,K295,O295)*VLOOKUP(U295,Gehaltsklassen!$B$34:$D$38,2,FALSE))*C295)</f>
        <v/>
      </c>
      <c r="AB295" s="53" t="str">
        <f>IF(OR(C295=""),"",(SUM(G295,K295,O295)*VLOOKUP(U295,Gehaltsklassen!$B$34:$D$38,3,FALSE)))</f>
        <v/>
      </c>
      <c r="AC295" s="53" t="str">
        <f>IF(OR(C295=""),"",(SUM(G295,K295,O295)*VLOOKUP(U295,Gehaltsklassen!$B$34:$D$38,3,FALSE))*C295)</f>
        <v/>
      </c>
    </row>
    <row r="296" spans="1:29" ht="31.9" customHeight="1" x14ac:dyDescent="0.2">
      <c r="A296" s="74" t="str">
        <f>IF(C296="","",MAX($A$11:A295)+1)</f>
        <v/>
      </c>
      <c r="B296" s="75" t="str">
        <f>IF('N-Bedarf SK'!B294="","",'N-Bedarf SK'!B294)</f>
        <v/>
      </c>
      <c r="C296" s="49" t="str">
        <f>IF('N-Bedarf SK'!C294="","",'N-Bedarf SK'!C294)</f>
        <v/>
      </c>
      <c r="D296" s="88" t="str">
        <f>IF('N-Bedarf SK'!D294="","",'N-Bedarf SK'!D294)</f>
        <v/>
      </c>
      <c r="E296" s="49" t="str">
        <f>IF('N-Bedarf SK'!G294="","",'N-Bedarf SK'!G294)</f>
        <v/>
      </c>
      <c r="F296" s="50" t="str">
        <f>IF(OR(D296="Spargel 2. Standjahr",D296="Spargel 1. Standjahr"),78,IF(OR(D296="",D296="keine",E296=""),"",IF(D296="Wie Nbedarf",VLOOKUP('N-Bedarf SK'!D294,PSollSK,3,FALSE)*E296, VLOOKUP(D296,PSollSK,3,FALSE)*E296)))</f>
        <v/>
      </c>
      <c r="G296" s="50" t="str">
        <f>IF(OR(D296="",D296="keine",E296=""),"",IF(D296="Wie Nbedarf",VLOOKUP('N-Bedarf SK'!D294,PSollSK,4,FALSE)*E296, VLOOKUP(D296,PSollSK,4,FALSE)*E296))</f>
        <v/>
      </c>
      <c r="H296" s="88"/>
      <c r="I296" s="49"/>
      <c r="J296" s="50" t="str">
        <f t="shared" si="16"/>
        <v/>
      </c>
      <c r="K296" s="50" t="str">
        <f t="shared" si="18"/>
        <v/>
      </c>
      <c r="L296" s="88"/>
      <c r="M296" s="49"/>
      <c r="N296" s="50" t="str">
        <f t="shared" si="17"/>
        <v/>
      </c>
      <c r="O296" s="50" t="str">
        <f t="shared" si="19"/>
        <v/>
      </c>
      <c r="P296" s="51"/>
      <c r="Q296" s="78" t="s">
        <v>261</v>
      </c>
      <c r="R296" s="49"/>
      <c r="S296" s="32" t="str">
        <f>IF(R296="","C",INDEX(Gehaltsklassen!A$11:A$15,MATCH(R296,Gehaltsklassen!D$11:D$15,1),1))</f>
        <v>C</v>
      </c>
      <c r="T296" s="49"/>
      <c r="U296" s="32" t="str">
        <f>IF(T296="","C",IF(T296="","C",IF(Q296="I",INDEX(Gehaltsklassen!A$11:A$15,MATCH(T296,Gehaltsklassen!C$11:C$15,1),1),IF(Q296="II",INDEX(Gehaltsklassen!A$11:A$15,MATCH(T296,Gehaltsklassen!D$11:D$15,1),1),IF(Q296="III",INDEX(Gehaltsklassen!A$11:A$15,MATCH(T296,Gehaltsklassen!E$11:E$15,1),1),"Falsche Bodenart")))))</f>
        <v>C</v>
      </c>
      <c r="V296" s="52" t="str">
        <f>IF(OR(C296=""),"",SUM(F296,J296,N296)*VLOOKUP(S296,Gehaltsklassen!$B$34:$D$38,2,FALSE))</f>
        <v/>
      </c>
      <c r="W296" s="52" t="str">
        <f>IF(OR(C296=""),"",SUM(F296,J296,N296)*VLOOKUP(S296,Gehaltsklassen!$B$34:$D$38,2,FALSE)*C296)</f>
        <v/>
      </c>
      <c r="X296" s="52" t="str">
        <f>IF(OR(C296=""),"",SUM(F296,J296,N296)*VLOOKUP(S296,Gehaltsklassen!$B$34:$D$38,3,FALSE))</f>
        <v/>
      </c>
      <c r="Y296" s="52" t="str">
        <f>IF(OR(C296=""),"",SUM(F296,J296,N296)*VLOOKUP(S296,Gehaltsklassen!$B$34:$D$38,3,FALSE)*C296)</f>
        <v/>
      </c>
      <c r="Z296" s="54" t="str">
        <f>IF(OR(D296=""),"",(SUM(G296,K296,O296)*VLOOKUP(U296,Gehaltsklassen!$B$34:$D$38,2,FALSE)))</f>
        <v/>
      </c>
      <c r="AA296" s="54" t="str">
        <f>IF(OR(D296=""),"",(SUM(G296,K296,O296)*VLOOKUP(U296,Gehaltsklassen!$B$34:$D$38,2,FALSE))*C296)</f>
        <v/>
      </c>
      <c r="AB296" s="53" t="str">
        <f>IF(OR(C296=""),"",(SUM(G296,K296,O296)*VLOOKUP(U296,Gehaltsklassen!$B$34:$D$38,3,FALSE)))</f>
        <v/>
      </c>
      <c r="AC296" s="53" t="str">
        <f>IF(OR(C296=""),"",(SUM(G296,K296,O296)*VLOOKUP(U296,Gehaltsklassen!$B$34:$D$38,3,FALSE))*C296)</f>
        <v/>
      </c>
    </row>
    <row r="297" spans="1:29" ht="31.9" customHeight="1" x14ac:dyDescent="0.2">
      <c r="A297" s="74" t="str">
        <f>IF(C297="","",MAX($A$11:A296)+1)</f>
        <v/>
      </c>
      <c r="B297" s="75" t="str">
        <f>IF('N-Bedarf SK'!B295="","",'N-Bedarf SK'!B295)</f>
        <v/>
      </c>
      <c r="C297" s="49" t="str">
        <f>IF('N-Bedarf SK'!C295="","",'N-Bedarf SK'!C295)</f>
        <v/>
      </c>
      <c r="D297" s="88" t="str">
        <f>IF('N-Bedarf SK'!D295="","",'N-Bedarf SK'!D295)</f>
        <v/>
      </c>
      <c r="E297" s="49" t="str">
        <f>IF('N-Bedarf SK'!G295="","",'N-Bedarf SK'!G295)</f>
        <v/>
      </c>
      <c r="F297" s="50" t="str">
        <f>IF(OR(D297="Spargel 2. Standjahr",D297="Spargel 1. Standjahr"),78,IF(OR(D297="",D297="keine",E297=""),"",IF(D297="Wie Nbedarf",VLOOKUP('N-Bedarf SK'!D295,PSollSK,3,FALSE)*E297, VLOOKUP(D297,PSollSK,3,FALSE)*E297)))</f>
        <v/>
      </c>
      <c r="G297" s="50" t="str">
        <f>IF(OR(D297="",D297="keine",E297=""),"",IF(D297="Wie Nbedarf",VLOOKUP('N-Bedarf SK'!D295,PSollSK,4,FALSE)*E297, VLOOKUP(D297,PSollSK,4,FALSE)*E297))</f>
        <v/>
      </c>
      <c r="H297" s="88"/>
      <c r="I297" s="49"/>
      <c r="J297" s="50" t="str">
        <f t="shared" si="16"/>
        <v/>
      </c>
      <c r="K297" s="50" t="str">
        <f t="shared" si="18"/>
        <v/>
      </c>
      <c r="L297" s="88"/>
      <c r="M297" s="49"/>
      <c r="N297" s="50" t="str">
        <f t="shared" si="17"/>
        <v/>
      </c>
      <c r="O297" s="50" t="str">
        <f t="shared" si="19"/>
        <v/>
      </c>
      <c r="P297" s="51"/>
      <c r="Q297" s="78" t="s">
        <v>261</v>
      </c>
      <c r="R297" s="49"/>
      <c r="S297" s="32" t="str">
        <f>IF(R297="","C",INDEX(Gehaltsklassen!A$11:A$15,MATCH(R297,Gehaltsklassen!D$11:D$15,1),1))</f>
        <v>C</v>
      </c>
      <c r="T297" s="49"/>
      <c r="U297" s="32" t="str">
        <f>IF(T297="","C",IF(T297="","C",IF(Q297="I",INDEX(Gehaltsklassen!A$11:A$15,MATCH(T297,Gehaltsklassen!C$11:C$15,1),1),IF(Q297="II",INDEX(Gehaltsklassen!A$11:A$15,MATCH(T297,Gehaltsklassen!D$11:D$15,1),1),IF(Q297="III",INDEX(Gehaltsklassen!A$11:A$15,MATCH(T297,Gehaltsklassen!E$11:E$15,1),1),"Falsche Bodenart")))))</f>
        <v>C</v>
      </c>
      <c r="V297" s="52" t="str">
        <f>IF(OR(C297=""),"",SUM(F297,J297,N297)*VLOOKUP(S297,Gehaltsklassen!$B$34:$D$38,2,FALSE))</f>
        <v/>
      </c>
      <c r="W297" s="52" t="str">
        <f>IF(OR(C297=""),"",SUM(F297,J297,N297)*VLOOKUP(S297,Gehaltsklassen!$B$34:$D$38,2,FALSE)*C297)</f>
        <v/>
      </c>
      <c r="X297" s="52" t="str">
        <f>IF(OR(C297=""),"",SUM(F297,J297,N297)*VLOOKUP(S297,Gehaltsklassen!$B$34:$D$38,3,FALSE))</f>
        <v/>
      </c>
      <c r="Y297" s="52" t="str">
        <f>IF(OR(C297=""),"",SUM(F297,J297,N297)*VLOOKUP(S297,Gehaltsklassen!$B$34:$D$38,3,FALSE)*C297)</f>
        <v/>
      </c>
      <c r="Z297" s="54" t="str">
        <f>IF(OR(D297=""),"",(SUM(G297,K297,O297)*VLOOKUP(U297,Gehaltsklassen!$B$34:$D$38,2,FALSE)))</f>
        <v/>
      </c>
      <c r="AA297" s="54" t="str">
        <f>IF(OR(D297=""),"",(SUM(G297,K297,O297)*VLOOKUP(U297,Gehaltsklassen!$B$34:$D$38,2,FALSE))*C297)</f>
        <v/>
      </c>
      <c r="AB297" s="53" t="str">
        <f>IF(OR(C297=""),"",(SUM(G297,K297,O297)*VLOOKUP(U297,Gehaltsklassen!$B$34:$D$38,3,FALSE)))</f>
        <v/>
      </c>
      <c r="AC297" s="53" t="str">
        <f>IF(OR(C297=""),"",(SUM(G297,K297,O297)*VLOOKUP(U297,Gehaltsklassen!$B$34:$D$38,3,FALSE))*C297)</f>
        <v/>
      </c>
    </row>
    <row r="298" spans="1:29" ht="31.9" customHeight="1" x14ac:dyDescent="0.2">
      <c r="A298" s="74" t="str">
        <f>IF(C298="","",MAX($A$11:A297)+1)</f>
        <v/>
      </c>
      <c r="B298" s="75" t="str">
        <f>IF('N-Bedarf SK'!B296="","",'N-Bedarf SK'!B296)</f>
        <v/>
      </c>
      <c r="C298" s="49" t="str">
        <f>IF('N-Bedarf SK'!C296="","",'N-Bedarf SK'!C296)</f>
        <v/>
      </c>
      <c r="D298" s="88" t="str">
        <f>IF('N-Bedarf SK'!D296="","",'N-Bedarf SK'!D296)</f>
        <v/>
      </c>
      <c r="E298" s="49" t="str">
        <f>IF('N-Bedarf SK'!G296="","",'N-Bedarf SK'!G296)</f>
        <v/>
      </c>
      <c r="F298" s="50" t="str">
        <f>IF(OR(D298="Spargel 2. Standjahr",D298="Spargel 1. Standjahr"),78,IF(OR(D298="",D298="keine",E298=""),"",IF(D298="Wie Nbedarf",VLOOKUP('N-Bedarf SK'!D296,PSollSK,3,FALSE)*E298, VLOOKUP(D298,PSollSK,3,FALSE)*E298)))</f>
        <v/>
      </c>
      <c r="G298" s="50" t="str">
        <f>IF(OR(D298="",D298="keine",E298=""),"",IF(D298="Wie Nbedarf",VLOOKUP('N-Bedarf SK'!D296,PSollSK,4,FALSE)*E298, VLOOKUP(D298,PSollSK,4,FALSE)*E298))</f>
        <v/>
      </c>
      <c r="H298" s="88"/>
      <c r="I298" s="49"/>
      <c r="J298" s="50" t="str">
        <f t="shared" si="16"/>
        <v/>
      </c>
      <c r="K298" s="50" t="str">
        <f t="shared" si="18"/>
        <v/>
      </c>
      <c r="L298" s="88"/>
      <c r="M298" s="49"/>
      <c r="N298" s="50" t="str">
        <f t="shared" si="17"/>
        <v/>
      </c>
      <c r="O298" s="50" t="str">
        <f t="shared" si="19"/>
        <v/>
      </c>
      <c r="P298" s="51"/>
      <c r="Q298" s="78" t="s">
        <v>261</v>
      </c>
      <c r="R298" s="49"/>
      <c r="S298" s="32" t="str">
        <f>IF(R298="","C",INDEX(Gehaltsklassen!A$11:A$15,MATCH(R298,Gehaltsklassen!D$11:D$15,1),1))</f>
        <v>C</v>
      </c>
      <c r="T298" s="49"/>
      <c r="U298" s="32" t="str">
        <f>IF(T298="","C",IF(T298="","C",IF(Q298="I",INDEX(Gehaltsklassen!A$11:A$15,MATCH(T298,Gehaltsklassen!C$11:C$15,1),1),IF(Q298="II",INDEX(Gehaltsklassen!A$11:A$15,MATCH(T298,Gehaltsklassen!D$11:D$15,1),1),IF(Q298="III",INDEX(Gehaltsklassen!A$11:A$15,MATCH(T298,Gehaltsklassen!E$11:E$15,1),1),"Falsche Bodenart")))))</f>
        <v>C</v>
      </c>
      <c r="V298" s="52" t="str">
        <f>IF(OR(C298=""),"",SUM(F298,J298,N298)*VLOOKUP(S298,Gehaltsklassen!$B$34:$D$38,2,FALSE))</f>
        <v/>
      </c>
      <c r="W298" s="52" t="str">
        <f>IF(OR(C298=""),"",SUM(F298,J298,N298)*VLOOKUP(S298,Gehaltsklassen!$B$34:$D$38,2,FALSE)*C298)</f>
        <v/>
      </c>
      <c r="X298" s="52" t="str">
        <f>IF(OR(C298=""),"",SUM(F298,J298,N298)*VLOOKUP(S298,Gehaltsklassen!$B$34:$D$38,3,FALSE))</f>
        <v/>
      </c>
      <c r="Y298" s="52" t="str">
        <f>IF(OR(C298=""),"",SUM(F298,J298,N298)*VLOOKUP(S298,Gehaltsklassen!$B$34:$D$38,3,FALSE)*C298)</f>
        <v/>
      </c>
      <c r="Z298" s="54" t="str">
        <f>IF(OR(D298=""),"",(SUM(G298,K298,O298)*VLOOKUP(U298,Gehaltsklassen!$B$34:$D$38,2,FALSE)))</f>
        <v/>
      </c>
      <c r="AA298" s="54" t="str">
        <f>IF(OR(D298=""),"",(SUM(G298,K298,O298)*VLOOKUP(U298,Gehaltsklassen!$B$34:$D$38,2,FALSE))*C298)</f>
        <v/>
      </c>
      <c r="AB298" s="53" t="str">
        <f>IF(OR(C298=""),"",(SUM(G298,K298,O298)*VLOOKUP(U298,Gehaltsklassen!$B$34:$D$38,3,FALSE)))</f>
        <v/>
      </c>
      <c r="AC298" s="53" t="str">
        <f>IF(OR(C298=""),"",(SUM(G298,K298,O298)*VLOOKUP(U298,Gehaltsklassen!$B$34:$D$38,3,FALSE))*C298)</f>
        <v/>
      </c>
    </row>
    <row r="299" spans="1:29" ht="31.9" customHeight="1" x14ac:dyDescent="0.2">
      <c r="A299" s="74" t="str">
        <f>IF(C299="","",MAX($A$11:A298)+1)</f>
        <v/>
      </c>
      <c r="B299" s="75" t="str">
        <f>IF('N-Bedarf SK'!B297="","",'N-Bedarf SK'!B297)</f>
        <v/>
      </c>
      <c r="C299" s="49" t="str">
        <f>IF('N-Bedarf SK'!C297="","",'N-Bedarf SK'!C297)</f>
        <v/>
      </c>
      <c r="D299" s="88" t="str">
        <f>IF('N-Bedarf SK'!D297="","",'N-Bedarf SK'!D297)</f>
        <v/>
      </c>
      <c r="E299" s="49" t="str">
        <f>IF('N-Bedarf SK'!G297="","",'N-Bedarf SK'!G297)</f>
        <v/>
      </c>
      <c r="F299" s="50" t="str">
        <f>IF(OR(D299="Spargel 2. Standjahr",D299="Spargel 1. Standjahr"),78,IF(OR(D299="",D299="keine",E299=""),"",IF(D299="Wie Nbedarf",VLOOKUP('N-Bedarf SK'!D297,PSollSK,3,FALSE)*E299, VLOOKUP(D299,PSollSK,3,FALSE)*E299)))</f>
        <v/>
      </c>
      <c r="G299" s="50" t="str">
        <f>IF(OR(D299="",D299="keine",E299=""),"",IF(D299="Wie Nbedarf",VLOOKUP('N-Bedarf SK'!D297,PSollSK,4,FALSE)*E299, VLOOKUP(D299,PSollSK,4,FALSE)*E299))</f>
        <v/>
      </c>
      <c r="H299" s="88"/>
      <c r="I299" s="49"/>
      <c r="J299" s="50" t="str">
        <f t="shared" si="16"/>
        <v/>
      </c>
      <c r="K299" s="50" t="str">
        <f t="shared" si="18"/>
        <v/>
      </c>
      <c r="L299" s="88"/>
      <c r="M299" s="49"/>
      <c r="N299" s="50" t="str">
        <f t="shared" si="17"/>
        <v/>
      </c>
      <c r="O299" s="50" t="str">
        <f t="shared" si="19"/>
        <v/>
      </c>
      <c r="P299" s="51"/>
      <c r="Q299" s="78" t="s">
        <v>261</v>
      </c>
      <c r="R299" s="49"/>
      <c r="S299" s="32" t="str">
        <f>IF(R299="","C",INDEX(Gehaltsklassen!A$11:A$15,MATCH(R299,Gehaltsklassen!D$11:D$15,1),1))</f>
        <v>C</v>
      </c>
      <c r="T299" s="49"/>
      <c r="U299" s="32" t="str">
        <f>IF(T299="","C",IF(T299="","C",IF(Q299="I",INDEX(Gehaltsklassen!A$11:A$15,MATCH(T299,Gehaltsklassen!C$11:C$15,1),1),IF(Q299="II",INDEX(Gehaltsklassen!A$11:A$15,MATCH(T299,Gehaltsklassen!D$11:D$15,1),1),IF(Q299="III",INDEX(Gehaltsklassen!A$11:A$15,MATCH(T299,Gehaltsklassen!E$11:E$15,1),1),"Falsche Bodenart")))))</f>
        <v>C</v>
      </c>
      <c r="V299" s="52" t="str">
        <f>IF(OR(C299=""),"",SUM(F299,J299,N299)*VLOOKUP(S299,Gehaltsklassen!$B$34:$D$38,2,FALSE))</f>
        <v/>
      </c>
      <c r="W299" s="52" t="str">
        <f>IF(OR(C299=""),"",SUM(F299,J299,N299)*VLOOKUP(S299,Gehaltsklassen!$B$34:$D$38,2,FALSE)*C299)</f>
        <v/>
      </c>
      <c r="X299" s="52" t="str">
        <f>IF(OR(C299=""),"",SUM(F299,J299,N299)*VLOOKUP(S299,Gehaltsklassen!$B$34:$D$38,3,FALSE))</f>
        <v/>
      </c>
      <c r="Y299" s="52" t="str">
        <f>IF(OR(C299=""),"",SUM(F299,J299,N299)*VLOOKUP(S299,Gehaltsklassen!$B$34:$D$38,3,FALSE)*C299)</f>
        <v/>
      </c>
      <c r="Z299" s="54" t="str">
        <f>IF(OR(D299=""),"",(SUM(G299,K299,O299)*VLOOKUP(U299,Gehaltsklassen!$B$34:$D$38,2,FALSE)))</f>
        <v/>
      </c>
      <c r="AA299" s="54" t="str">
        <f>IF(OR(D299=""),"",(SUM(G299,K299,O299)*VLOOKUP(U299,Gehaltsklassen!$B$34:$D$38,2,FALSE))*C299)</f>
        <v/>
      </c>
      <c r="AB299" s="53" t="str">
        <f>IF(OR(C299=""),"",(SUM(G299,K299,O299)*VLOOKUP(U299,Gehaltsklassen!$B$34:$D$38,3,FALSE)))</f>
        <v/>
      </c>
      <c r="AC299" s="53" t="str">
        <f>IF(OR(C299=""),"",(SUM(G299,K299,O299)*VLOOKUP(U299,Gehaltsklassen!$B$34:$D$38,3,FALSE))*C299)</f>
        <v/>
      </c>
    </row>
    <row r="300" spans="1:29" ht="31.9" customHeight="1" x14ac:dyDescent="0.2">
      <c r="A300" s="74" t="str">
        <f>IF(C300="","",MAX($A$11:A299)+1)</f>
        <v/>
      </c>
      <c r="B300" s="75" t="str">
        <f>IF('N-Bedarf SK'!B298="","",'N-Bedarf SK'!B298)</f>
        <v/>
      </c>
      <c r="C300" s="49" t="str">
        <f>IF('N-Bedarf SK'!C298="","",'N-Bedarf SK'!C298)</f>
        <v/>
      </c>
      <c r="D300" s="88" t="str">
        <f>IF('N-Bedarf SK'!D298="","",'N-Bedarf SK'!D298)</f>
        <v/>
      </c>
      <c r="E300" s="49" t="str">
        <f>IF('N-Bedarf SK'!G298="","",'N-Bedarf SK'!G298)</f>
        <v/>
      </c>
      <c r="F300" s="50" t="str">
        <f>IF(OR(D300="Spargel 2. Standjahr",D300="Spargel 1. Standjahr"),78,IF(OR(D300="",D300="keine",E300=""),"",IF(D300="Wie Nbedarf",VLOOKUP('N-Bedarf SK'!D298,PSollSK,3,FALSE)*E300, VLOOKUP(D300,PSollSK,3,FALSE)*E300)))</f>
        <v/>
      </c>
      <c r="G300" s="50" t="str">
        <f>IF(OR(D300="",D300="keine",E300=""),"",IF(D300="Wie Nbedarf",VLOOKUP('N-Bedarf SK'!D298,PSollSK,4,FALSE)*E300, VLOOKUP(D300,PSollSK,4,FALSE)*E300))</f>
        <v/>
      </c>
      <c r="H300" s="88"/>
      <c r="I300" s="49"/>
      <c r="J300" s="50" t="str">
        <f t="shared" si="16"/>
        <v/>
      </c>
      <c r="K300" s="50" t="str">
        <f t="shared" si="18"/>
        <v/>
      </c>
      <c r="L300" s="88"/>
      <c r="M300" s="49"/>
      <c r="N300" s="50" t="str">
        <f t="shared" si="17"/>
        <v/>
      </c>
      <c r="O300" s="50" t="str">
        <f t="shared" si="19"/>
        <v/>
      </c>
      <c r="P300" s="51"/>
      <c r="Q300" s="78" t="s">
        <v>261</v>
      </c>
      <c r="R300" s="49"/>
      <c r="S300" s="32" t="str">
        <f>IF(R300="","C",INDEX(Gehaltsklassen!A$11:A$15,MATCH(R300,Gehaltsklassen!D$11:D$15,1),1))</f>
        <v>C</v>
      </c>
      <c r="T300" s="49"/>
      <c r="U300" s="32" t="str">
        <f>IF(T300="","C",IF(T300="","C",IF(Q300="I",INDEX(Gehaltsklassen!A$11:A$15,MATCH(T300,Gehaltsklassen!C$11:C$15,1),1),IF(Q300="II",INDEX(Gehaltsklassen!A$11:A$15,MATCH(T300,Gehaltsklassen!D$11:D$15,1),1),IF(Q300="III",INDEX(Gehaltsklassen!A$11:A$15,MATCH(T300,Gehaltsklassen!E$11:E$15,1),1),"Falsche Bodenart")))))</f>
        <v>C</v>
      </c>
      <c r="V300" s="52" t="str">
        <f>IF(OR(C300=""),"",SUM(F300,J300,N300)*VLOOKUP(S300,Gehaltsklassen!$B$34:$D$38,2,FALSE))</f>
        <v/>
      </c>
      <c r="W300" s="52" t="str">
        <f>IF(OR(C300=""),"",SUM(F300,J300,N300)*VLOOKUP(S300,Gehaltsklassen!$B$34:$D$38,2,FALSE)*C300)</f>
        <v/>
      </c>
      <c r="X300" s="52" t="str">
        <f>IF(OR(C300=""),"",SUM(F300,J300,N300)*VLOOKUP(S300,Gehaltsklassen!$B$34:$D$38,3,FALSE))</f>
        <v/>
      </c>
      <c r="Y300" s="52" t="str">
        <f>IF(OR(C300=""),"",SUM(F300,J300,N300)*VLOOKUP(S300,Gehaltsklassen!$B$34:$D$38,3,FALSE)*C300)</f>
        <v/>
      </c>
      <c r="Z300" s="54" t="str">
        <f>IF(OR(D300=""),"",(SUM(G300,K300,O300)*VLOOKUP(U300,Gehaltsklassen!$B$34:$D$38,2,FALSE)))</f>
        <v/>
      </c>
      <c r="AA300" s="54" t="str">
        <f>IF(OR(D300=""),"",(SUM(G300,K300,O300)*VLOOKUP(U300,Gehaltsklassen!$B$34:$D$38,2,FALSE))*C300)</f>
        <v/>
      </c>
      <c r="AB300" s="53" t="str">
        <f>IF(OR(C300=""),"",(SUM(G300,K300,O300)*VLOOKUP(U300,Gehaltsklassen!$B$34:$D$38,3,FALSE)))</f>
        <v/>
      </c>
      <c r="AC300" s="53" t="str">
        <f>IF(OR(C300=""),"",(SUM(G300,K300,O300)*VLOOKUP(U300,Gehaltsklassen!$B$34:$D$38,3,FALSE))*C300)</f>
        <v/>
      </c>
    </row>
    <row r="301" spans="1:29" ht="31.9" customHeight="1" x14ac:dyDescent="0.2">
      <c r="A301" s="74" t="str">
        <f>IF(C301="","",MAX($A$11:A300)+1)</f>
        <v/>
      </c>
      <c r="B301" s="75" t="str">
        <f>IF('N-Bedarf SK'!B299="","",'N-Bedarf SK'!B299)</f>
        <v/>
      </c>
      <c r="C301" s="49" t="str">
        <f>IF('N-Bedarf SK'!C299="","",'N-Bedarf SK'!C299)</f>
        <v/>
      </c>
      <c r="D301" s="88" t="str">
        <f>IF('N-Bedarf SK'!D299="","",'N-Bedarf SK'!D299)</f>
        <v/>
      </c>
      <c r="E301" s="49" t="str">
        <f>IF('N-Bedarf SK'!G299="","",'N-Bedarf SK'!G299)</f>
        <v/>
      </c>
      <c r="F301" s="50" t="str">
        <f>IF(OR(D301="Spargel 2. Standjahr",D301="Spargel 1. Standjahr"),78,IF(OR(D301="",D301="keine",E301=""),"",IF(D301="Wie Nbedarf",VLOOKUP('N-Bedarf SK'!D299,PSollSK,3,FALSE)*E301, VLOOKUP(D301,PSollSK,3,FALSE)*E301)))</f>
        <v/>
      </c>
      <c r="G301" s="50" t="str">
        <f>IF(OR(D301="",D301="keine",E301=""),"",IF(D301="Wie Nbedarf",VLOOKUP('N-Bedarf SK'!D299,PSollSK,4,FALSE)*E301, VLOOKUP(D301,PSollSK,4,FALSE)*E301))</f>
        <v/>
      </c>
      <c r="H301" s="88"/>
      <c r="I301" s="49"/>
      <c r="J301" s="50" t="str">
        <f t="shared" si="16"/>
        <v/>
      </c>
      <c r="K301" s="50" t="str">
        <f t="shared" si="18"/>
        <v/>
      </c>
      <c r="L301" s="88"/>
      <c r="M301" s="49"/>
      <c r="N301" s="50" t="str">
        <f t="shared" si="17"/>
        <v/>
      </c>
      <c r="O301" s="50" t="str">
        <f t="shared" si="19"/>
        <v/>
      </c>
      <c r="P301" s="51"/>
      <c r="Q301" s="78" t="s">
        <v>261</v>
      </c>
      <c r="R301" s="49"/>
      <c r="S301" s="32" t="str">
        <f>IF(R301="","C",INDEX(Gehaltsklassen!A$11:A$15,MATCH(R301,Gehaltsklassen!D$11:D$15,1),1))</f>
        <v>C</v>
      </c>
      <c r="T301" s="49"/>
      <c r="U301" s="32" t="str">
        <f>IF(T301="","C",IF(T301="","C",IF(Q301="I",INDEX(Gehaltsklassen!A$11:A$15,MATCH(T301,Gehaltsklassen!C$11:C$15,1),1),IF(Q301="II",INDEX(Gehaltsklassen!A$11:A$15,MATCH(T301,Gehaltsklassen!D$11:D$15,1),1),IF(Q301="III",INDEX(Gehaltsklassen!A$11:A$15,MATCH(T301,Gehaltsklassen!E$11:E$15,1),1),"Falsche Bodenart")))))</f>
        <v>C</v>
      </c>
      <c r="V301" s="52" t="str">
        <f>IF(OR(C301=""),"",SUM(F301,J301,N301)*VLOOKUP(S301,Gehaltsklassen!$B$34:$D$38,2,FALSE))</f>
        <v/>
      </c>
      <c r="W301" s="52" t="str">
        <f>IF(OR(C301=""),"",SUM(F301,J301,N301)*VLOOKUP(S301,Gehaltsklassen!$B$34:$D$38,2,FALSE)*C301)</f>
        <v/>
      </c>
      <c r="X301" s="52" t="str">
        <f>IF(OR(C301=""),"",SUM(F301,J301,N301)*VLOOKUP(S301,Gehaltsklassen!$B$34:$D$38,3,FALSE))</f>
        <v/>
      </c>
      <c r="Y301" s="52" t="str">
        <f>IF(OR(C301=""),"",SUM(F301,J301,N301)*VLOOKUP(S301,Gehaltsklassen!$B$34:$D$38,3,FALSE)*C301)</f>
        <v/>
      </c>
      <c r="Z301" s="54" t="str">
        <f>IF(OR(D301=""),"",(SUM(G301,K301,O301)*VLOOKUP(U301,Gehaltsklassen!$B$34:$D$38,2,FALSE)))</f>
        <v/>
      </c>
      <c r="AA301" s="54" t="str">
        <f>IF(OR(D301=""),"",(SUM(G301,K301,O301)*VLOOKUP(U301,Gehaltsklassen!$B$34:$D$38,2,FALSE))*C301)</f>
        <v/>
      </c>
      <c r="AB301" s="53" t="str">
        <f>IF(OR(C301=""),"",(SUM(G301,K301,O301)*VLOOKUP(U301,Gehaltsklassen!$B$34:$D$38,3,FALSE)))</f>
        <v/>
      </c>
      <c r="AC301" s="53" t="str">
        <f>IF(OR(C301=""),"",(SUM(G301,K301,O301)*VLOOKUP(U301,Gehaltsklassen!$B$34:$D$38,3,FALSE))*C301)</f>
        <v/>
      </c>
    </row>
    <row r="302" spans="1:29" ht="31.9" customHeight="1" x14ac:dyDescent="0.2">
      <c r="A302" s="74" t="str">
        <f>IF(C302="","",MAX($A$11:A301)+1)</f>
        <v/>
      </c>
      <c r="B302" s="75" t="str">
        <f>IF('N-Bedarf SK'!B300="","",'N-Bedarf SK'!B300)</f>
        <v/>
      </c>
      <c r="C302" s="49" t="str">
        <f>IF('N-Bedarf SK'!C300="","",'N-Bedarf SK'!C300)</f>
        <v/>
      </c>
      <c r="D302" s="88" t="str">
        <f>IF('N-Bedarf SK'!D300="","",'N-Bedarf SK'!D300)</f>
        <v/>
      </c>
      <c r="E302" s="49" t="str">
        <f>IF('N-Bedarf SK'!G300="","",'N-Bedarf SK'!G300)</f>
        <v/>
      </c>
      <c r="F302" s="50" t="str">
        <f>IF(OR(D302="Spargel 2. Standjahr",D302="Spargel 1. Standjahr"),78,IF(OR(D302="",D302="keine",E302=""),"",IF(D302="Wie Nbedarf",VLOOKUP('N-Bedarf SK'!D300,PSollSK,3,FALSE)*E302, VLOOKUP(D302,PSollSK,3,FALSE)*E302)))</f>
        <v/>
      </c>
      <c r="G302" s="50" t="str">
        <f>IF(OR(D302="",D302="keine",E302=""),"",IF(D302="Wie Nbedarf",VLOOKUP('N-Bedarf SK'!D300,PSollSK,4,FALSE)*E302, VLOOKUP(D302,PSollSK,4,FALSE)*E302))</f>
        <v/>
      </c>
      <c r="H302" s="88"/>
      <c r="I302" s="49"/>
      <c r="J302" s="50" t="str">
        <f t="shared" si="16"/>
        <v/>
      </c>
      <c r="K302" s="50" t="str">
        <f t="shared" si="18"/>
        <v/>
      </c>
      <c r="L302" s="88"/>
      <c r="M302" s="49"/>
      <c r="N302" s="50" t="str">
        <f t="shared" si="17"/>
        <v/>
      </c>
      <c r="O302" s="50" t="str">
        <f t="shared" si="19"/>
        <v/>
      </c>
      <c r="P302" s="51"/>
      <c r="Q302" s="78" t="s">
        <v>261</v>
      </c>
      <c r="R302" s="49"/>
      <c r="S302" s="32" t="str">
        <f>IF(R302="","C",INDEX(Gehaltsklassen!A$11:A$15,MATCH(R302,Gehaltsklassen!D$11:D$15,1),1))</f>
        <v>C</v>
      </c>
      <c r="T302" s="49"/>
      <c r="U302" s="32" t="str">
        <f>IF(T302="","C",IF(T302="","C",IF(Q302="I",INDEX(Gehaltsklassen!A$11:A$15,MATCH(T302,Gehaltsklassen!C$11:C$15,1),1),IF(Q302="II",INDEX(Gehaltsklassen!A$11:A$15,MATCH(T302,Gehaltsklassen!D$11:D$15,1),1),IF(Q302="III",INDEX(Gehaltsklassen!A$11:A$15,MATCH(T302,Gehaltsklassen!E$11:E$15,1),1),"Falsche Bodenart")))))</f>
        <v>C</v>
      </c>
      <c r="V302" s="52" t="str">
        <f>IF(OR(C302=""),"",SUM(F302,J302,N302)*VLOOKUP(S302,Gehaltsklassen!$B$34:$D$38,2,FALSE))</f>
        <v/>
      </c>
      <c r="W302" s="52" t="str">
        <f>IF(OR(C302=""),"",SUM(F302,J302,N302)*VLOOKUP(S302,Gehaltsklassen!$B$34:$D$38,2,FALSE)*C302)</f>
        <v/>
      </c>
      <c r="X302" s="52" t="str">
        <f>IF(OR(C302=""),"",SUM(F302,J302,N302)*VLOOKUP(S302,Gehaltsklassen!$B$34:$D$38,3,FALSE))</f>
        <v/>
      </c>
      <c r="Y302" s="52" t="str">
        <f>IF(OR(C302=""),"",SUM(F302,J302,N302)*VLOOKUP(S302,Gehaltsklassen!$B$34:$D$38,3,FALSE)*C302)</f>
        <v/>
      </c>
      <c r="Z302" s="54" t="str">
        <f>IF(OR(D302=""),"",(SUM(G302,K302,O302)*VLOOKUP(U302,Gehaltsklassen!$B$34:$D$38,2,FALSE)))</f>
        <v/>
      </c>
      <c r="AA302" s="54" t="str">
        <f>IF(OR(D302=""),"",(SUM(G302,K302,O302)*VLOOKUP(U302,Gehaltsklassen!$B$34:$D$38,2,FALSE))*C302)</f>
        <v/>
      </c>
      <c r="AB302" s="53" t="str">
        <f>IF(OR(C302=""),"",(SUM(G302,K302,O302)*VLOOKUP(U302,Gehaltsklassen!$B$34:$D$38,3,FALSE)))</f>
        <v/>
      </c>
      <c r="AC302" s="53" t="str">
        <f>IF(OR(C302=""),"",(SUM(G302,K302,O302)*VLOOKUP(U302,Gehaltsklassen!$B$34:$D$38,3,FALSE))*C302)</f>
        <v/>
      </c>
    </row>
    <row r="303" spans="1:29" ht="31.9" customHeight="1" x14ac:dyDescent="0.2">
      <c r="A303" s="74" t="str">
        <f>IF(C303="","",MAX($A$11:A302)+1)</f>
        <v/>
      </c>
      <c r="B303" s="75" t="str">
        <f>IF('N-Bedarf SK'!B301="","",'N-Bedarf SK'!B301)</f>
        <v/>
      </c>
      <c r="C303" s="49" t="str">
        <f>IF('N-Bedarf SK'!C301="","",'N-Bedarf SK'!C301)</f>
        <v/>
      </c>
      <c r="D303" s="88" t="str">
        <f>IF('N-Bedarf SK'!D301="","",'N-Bedarf SK'!D301)</f>
        <v/>
      </c>
      <c r="E303" s="49" t="str">
        <f>IF('N-Bedarf SK'!G301="","",'N-Bedarf SK'!G301)</f>
        <v/>
      </c>
      <c r="F303" s="50" t="str">
        <f>IF(OR(D303="Spargel 2. Standjahr",D303="Spargel 1. Standjahr"),78,IF(OR(D303="",D303="keine",E303=""),"",IF(D303="Wie Nbedarf",VLOOKUP('N-Bedarf SK'!D301,PSollSK,3,FALSE)*E303, VLOOKUP(D303,PSollSK,3,FALSE)*E303)))</f>
        <v/>
      </c>
      <c r="G303" s="50" t="str">
        <f>IF(OR(D303="",D303="keine",E303=""),"",IF(D303="Wie Nbedarf",VLOOKUP('N-Bedarf SK'!D301,PSollSK,4,FALSE)*E303, VLOOKUP(D303,PSollSK,4,FALSE)*E303))</f>
        <v/>
      </c>
      <c r="H303" s="88"/>
      <c r="I303" s="49"/>
      <c r="J303" s="50" t="str">
        <f t="shared" si="16"/>
        <v/>
      </c>
      <c r="K303" s="50" t="str">
        <f t="shared" si="18"/>
        <v/>
      </c>
      <c r="L303" s="88"/>
      <c r="M303" s="49"/>
      <c r="N303" s="50" t="str">
        <f t="shared" si="17"/>
        <v/>
      </c>
      <c r="O303" s="50" t="str">
        <f t="shared" si="19"/>
        <v/>
      </c>
      <c r="P303" s="51"/>
      <c r="Q303" s="78" t="s">
        <v>261</v>
      </c>
      <c r="R303" s="49"/>
      <c r="S303" s="32" t="str">
        <f>IF(R303="","C",INDEX(Gehaltsklassen!A$11:A$15,MATCH(R303,Gehaltsklassen!D$11:D$15,1),1))</f>
        <v>C</v>
      </c>
      <c r="T303" s="49"/>
      <c r="U303" s="32" t="str">
        <f>IF(T303="","C",IF(T303="","C",IF(Q303="I",INDEX(Gehaltsklassen!A$11:A$15,MATCH(T303,Gehaltsklassen!C$11:C$15,1),1),IF(Q303="II",INDEX(Gehaltsklassen!A$11:A$15,MATCH(T303,Gehaltsklassen!D$11:D$15,1),1),IF(Q303="III",INDEX(Gehaltsklassen!A$11:A$15,MATCH(T303,Gehaltsklassen!E$11:E$15,1),1),"Falsche Bodenart")))))</f>
        <v>C</v>
      </c>
      <c r="V303" s="52" t="str">
        <f>IF(OR(C303=""),"",SUM(F303,J303,N303)*VLOOKUP(S303,Gehaltsklassen!$B$34:$D$38,2,FALSE))</f>
        <v/>
      </c>
      <c r="W303" s="52" t="str">
        <f>IF(OR(C303=""),"",SUM(F303,J303,N303)*VLOOKUP(S303,Gehaltsklassen!$B$34:$D$38,2,FALSE)*C303)</f>
        <v/>
      </c>
      <c r="X303" s="52" t="str">
        <f>IF(OR(C303=""),"",SUM(F303,J303,N303)*VLOOKUP(S303,Gehaltsklassen!$B$34:$D$38,3,FALSE))</f>
        <v/>
      </c>
      <c r="Y303" s="52" t="str">
        <f>IF(OR(C303=""),"",SUM(F303,J303,N303)*VLOOKUP(S303,Gehaltsklassen!$B$34:$D$38,3,FALSE)*C303)</f>
        <v/>
      </c>
      <c r="Z303" s="54" t="str">
        <f>IF(OR(D303=""),"",(SUM(G303,K303,O303)*VLOOKUP(U303,Gehaltsklassen!$B$34:$D$38,2,FALSE)))</f>
        <v/>
      </c>
      <c r="AA303" s="54" t="str">
        <f>IF(OR(D303=""),"",(SUM(G303,K303,O303)*VLOOKUP(U303,Gehaltsklassen!$B$34:$D$38,2,FALSE))*C303)</f>
        <v/>
      </c>
      <c r="AB303" s="53" t="str">
        <f>IF(OR(C303=""),"",(SUM(G303,K303,O303)*VLOOKUP(U303,Gehaltsklassen!$B$34:$D$38,3,FALSE)))</f>
        <v/>
      </c>
      <c r="AC303" s="53" t="str">
        <f>IF(OR(C303=""),"",(SUM(G303,K303,O303)*VLOOKUP(U303,Gehaltsklassen!$B$34:$D$38,3,FALSE))*C303)</f>
        <v/>
      </c>
    </row>
    <row r="304" spans="1:29" ht="31.9" customHeight="1" x14ac:dyDescent="0.2">
      <c r="A304" s="74" t="str">
        <f>IF(C304="","",MAX($A$11:A303)+1)</f>
        <v/>
      </c>
      <c r="B304" s="75" t="str">
        <f>IF('N-Bedarf SK'!B302="","",'N-Bedarf SK'!B302)</f>
        <v/>
      </c>
      <c r="C304" s="49" t="str">
        <f>IF('N-Bedarf SK'!C302="","",'N-Bedarf SK'!C302)</f>
        <v/>
      </c>
      <c r="D304" s="88" t="str">
        <f>IF('N-Bedarf SK'!D302="","",'N-Bedarf SK'!D302)</f>
        <v/>
      </c>
      <c r="E304" s="49" t="str">
        <f>IF('N-Bedarf SK'!G302="","",'N-Bedarf SK'!G302)</f>
        <v/>
      </c>
      <c r="F304" s="50" t="str">
        <f>IF(OR(D304="Spargel 2. Standjahr",D304="Spargel 1. Standjahr"),78,IF(OR(D304="",D304="keine",E304=""),"",IF(D304="Wie Nbedarf",VLOOKUP('N-Bedarf SK'!D302,PSollSK,3,FALSE)*E304, VLOOKUP(D304,PSollSK,3,FALSE)*E304)))</f>
        <v/>
      </c>
      <c r="G304" s="50" t="str">
        <f>IF(OR(D304="",D304="keine",E304=""),"",IF(D304="Wie Nbedarf",VLOOKUP('N-Bedarf SK'!D302,PSollSK,4,FALSE)*E304, VLOOKUP(D304,PSollSK,4,FALSE)*E304))</f>
        <v/>
      </c>
      <c r="H304" s="88"/>
      <c r="I304" s="49"/>
      <c r="J304" s="50" t="str">
        <f t="shared" si="16"/>
        <v/>
      </c>
      <c r="K304" s="50" t="str">
        <f t="shared" si="18"/>
        <v/>
      </c>
      <c r="L304" s="88"/>
      <c r="M304" s="49"/>
      <c r="N304" s="50" t="str">
        <f t="shared" si="17"/>
        <v/>
      </c>
      <c r="O304" s="50" t="str">
        <f t="shared" si="19"/>
        <v/>
      </c>
      <c r="P304" s="51"/>
      <c r="Q304" s="78" t="s">
        <v>261</v>
      </c>
      <c r="R304" s="49"/>
      <c r="S304" s="32" t="str">
        <f>IF(R304="","C",INDEX(Gehaltsklassen!A$11:A$15,MATCH(R304,Gehaltsklassen!D$11:D$15,1),1))</f>
        <v>C</v>
      </c>
      <c r="T304" s="49"/>
      <c r="U304" s="32" t="str">
        <f>IF(T304="","C",IF(T304="","C",IF(Q304="I",INDEX(Gehaltsklassen!A$11:A$15,MATCH(T304,Gehaltsklassen!C$11:C$15,1),1),IF(Q304="II",INDEX(Gehaltsklassen!A$11:A$15,MATCH(T304,Gehaltsklassen!D$11:D$15,1),1),IF(Q304="III",INDEX(Gehaltsklassen!A$11:A$15,MATCH(T304,Gehaltsklassen!E$11:E$15,1),1),"Falsche Bodenart")))))</f>
        <v>C</v>
      </c>
      <c r="V304" s="52" t="str">
        <f>IF(OR(C304=""),"",SUM(F304,J304,N304)*VLOOKUP(S304,Gehaltsklassen!$B$34:$D$38,2,FALSE))</f>
        <v/>
      </c>
      <c r="W304" s="52" t="str">
        <f>IF(OR(C304=""),"",SUM(F304,J304,N304)*VLOOKUP(S304,Gehaltsklassen!$B$34:$D$38,2,FALSE)*C304)</f>
        <v/>
      </c>
      <c r="X304" s="52" t="str">
        <f>IF(OR(C304=""),"",SUM(F304,J304,N304)*VLOOKUP(S304,Gehaltsklassen!$B$34:$D$38,3,FALSE))</f>
        <v/>
      </c>
      <c r="Y304" s="52" t="str">
        <f>IF(OR(C304=""),"",SUM(F304,J304,N304)*VLOOKUP(S304,Gehaltsklassen!$B$34:$D$38,3,FALSE)*C304)</f>
        <v/>
      </c>
      <c r="Z304" s="54" t="str">
        <f>IF(OR(D304=""),"",(SUM(G304,K304,O304)*VLOOKUP(U304,Gehaltsklassen!$B$34:$D$38,2,FALSE)))</f>
        <v/>
      </c>
      <c r="AA304" s="54" t="str">
        <f>IF(OR(D304=""),"",(SUM(G304,K304,O304)*VLOOKUP(U304,Gehaltsklassen!$B$34:$D$38,2,FALSE))*C304)</f>
        <v/>
      </c>
      <c r="AB304" s="53" t="str">
        <f>IF(OR(C304=""),"",(SUM(G304,K304,O304)*VLOOKUP(U304,Gehaltsklassen!$B$34:$D$38,3,FALSE)))</f>
        <v/>
      </c>
      <c r="AC304" s="53" t="str">
        <f>IF(OR(C304=""),"",(SUM(G304,K304,O304)*VLOOKUP(U304,Gehaltsklassen!$B$34:$D$38,3,FALSE))*C304)</f>
        <v/>
      </c>
    </row>
    <row r="305" spans="1:29" ht="31.9" customHeight="1" x14ac:dyDescent="0.2">
      <c r="A305" s="74" t="str">
        <f>IF(C305="","",MAX($A$11:A304)+1)</f>
        <v/>
      </c>
      <c r="B305" s="75" t="str">
        <f>IF('N-Bedarf SK'!B303="","",'N-Bedarf SK'!B303)</f>
        <v/>
      </c>
      <c r="C305" s="49" t="str">
        <f>IF('N-Bedarf SK'!C303="","",'N-Bedarf SK'!C303)</f>
        <v/>
      </c>
      <c r="D305" s="88" t="str">
        <f>IF('N-Bedarf SK'!D303="","",'N-Bedarf SK'!D303)</f>
        <v/>
      </c>
      <c r="E305" s="49" t="str">
        <f>IF('N-Bedarf SK'!G303="","",'N-Bedarf SK'!G303)</f>
        <v/>
      </c>
      <c r="F305" s="50" t="str">
        <f>IF(OR(D305="Spargel 2. Standjahr",D305="Spargel 1. Standjahr"),78,IF(OR(D305="",D305="keine",E305=""),"",IF(D305="Wie Nbedarf",VLOOKUP('N-Bedarf SK'!D303,PSollSK,3,FALSE)*E305, VLOOKUP(D305,PSollSK,3,FALSE)*E305)))</f>
        <v/>
      </c>
      <c r="G305" s="50" t="str">
        <f>IF(OR(D305="",D305="keine",E305=""),"",IF(D305="Wie Nbedarf",VLOOKUP('N-Bedarf SK'!D303,PSollSK,4,FALSE)*E305, VLOOKUP(D305,PSollSK,4,FALSE)*E305))</f>
        <v/>
      </c>
      <c r="H305" s="88"/>
      <c r="I305" s="49"/>
      <c r="J305" s="50" t="str">
        <f t="shared" si="16"/>
        <v/>
      </c>
      <c r="K305" s="50" t="str">
        <f t="shared" si="18"/>
        <v/>
      </c>
      <c r="L305" s="88"/>
      <c r="M305" s="49"/>
      <c r="N305" s="50" t="str">
        <f t="shared" si="17"/>
        <v/>
      </c>
      <c r="O305" s="50" t="str">
        <f t="shared" si="19"/>
        <v/>
      </c>
      <c r="P305" s="51"/>
      <c r="Q305" s="78" t="s">
        <v>261</v>
      </c>
      <c r="R305" s="49"/>
      <c r="S305" s="32" t="str">
        <f>IF(R305="","C",INDEX(Gehaltsklassen!A$11:A$15,MATCH(R305,Gehaltsklassen!D$11:D$15,1),1))</f>
        <v>C</v>
      </c>
      <c r="T305" s="49"/>
      <c r="U305" s="32" t="str">
        <f>IF(T305="","C",IF(T305="","C",IF(Q305="I",INDEX(Gehaltsklassen!A$11:A$15,MATCH(T305,Gehaltsklassen!C$11:C$15,1),1),IF(Q305="II",INDEX(Gehaltsklassen!A$11:A$15,MATCH(T305,Gehaltsklassen!D$11:D$15,1),1),IF(Q305="III",INDEX(Gehaltsklassen!A$11:A$15,MATCH(T305,Gehaltsklassen!E$11:E$15,1),1),"Falsche Bodenart")))))</f>
        <v>C</v>
      </c>
      <c r="V305" s="52" t="str">
        <f>IF(OR(C305=""),"",SUM(F305,J305,N305)*VLOOKUP(S305,Gehaltsklassen!$B$34:$D$38,2,FALSE))</f>
        <v/>
      </c>
      <c r="W305" s="52" t="str">
        <f>IF(OR(C305=""),"",SUM(F305,J305,N305)*VLOOKUP(S305,Gehaltsklassen!$B$34:$D$38,2,FALSE)*C305)</f>
        <v/>
      </c>
      <c r="X305" s="52" t="str">
        <f>IF(OR(C305=""),"",SUM(F305,J305,N305)*VLOOKUP(S305,Gehaltsklassen!$B$34:$D$38,3,FALSE))</f>
        <v/>
      </c>
      <c r="Y305" s="52" t="str">
        <f>IF(OR(C305=""),"",SUM(F305,J305,N305)*VLOOKUP(S305,Gehaltsklassen!$B$34:$D$38,3,FALSE)*C305)</f>
        <v/>
      </c>
      <c r="Z305" s="54" t="str">
        <f>IF(OR(D305=""),"",(SUM(G305,K305,O305)*VLOOKUP(U305,Gehaltsklassen!$B$34:$D$38,2,FALSE)))</f>
        <v/>
      </c>
      <c r="AA305" s="54" t="str">
        <f>IF(OR(D305=""),"",(SUM(G305,K305,O305)*VLOOKUP(U305,Gehaltsklassen!$B$34:$D$38,2,FALSE))*C305)</f>
        <v/>
      </c>
      <c r="AB305" s="53" t="str">
        <f>IF(OR(C305=""),"",(SUM(G305,K305,O305)*VLOOKUP(U305,Gehaltsklassen!$B$34:$D$38,3,FALSE)))</f>
        <v/>
      </c>
      <c r="AC305" s="53" t="str">
        <f>IF(OR(C305=""),"",(SUM(G305,K305,O305)*VLOOKUP(U305,Gehaltsklassen!$B$34:$D$38,3,FALSE))*C305)</f>
        <v/>
      </c>
    </row>
    <row r="306" spans="1:29" ht="31.9" customHeight="1" x14ac:dyDescent="0.2">
      <c r="A306" s="74" t="str">
        <f>IF(C306="","",MAX($A$11:A305)+1)</f>
        <v/>
      </c>
      <c r="B306" s="75" t="str">
        <f>IF('N-Bedarf SK'!B304="","",'N-Bedarf SK'!B304)</f>
        <v/>
      </c>
      <c r="C306" s="49" t="str">
        <f>IF('N-Bedarf SK'!C304="","",'N-Bedarf SK'!C304)</f>
        <v/>
      </c>
      <c r="D306" s="88" t="str">
        <f>IF('N-Bedarf SK'!D304="","",'N-Bedarf SK'!D304)</f>
        <v/>
      </c>
      <c r="E306" s="49" t="str">
        <f>IF('N-Bedarf SK'!G304="","",'N-Bedarf SK'!G304)</f>
        <v/>
      </c>
      <c r="F306" s="50" t="str">
        <f>IF(OR(D306="Spargel 2. Standjahr",D306="Spargel 1. Standjahr"),78,IF(OR(D306="",D306="keine",E306=""),"",IF(D306="Wie Nbedarf",VLOOKUP('N-Bedarf SK'!D304,PSollSK,3,FALSE)*E306, VLOOKUP(D306,PSollSK,3,FALSE)*E306)))</f>
        <v/>
      </c>
      <c r="G306" s="50" t="str">
        <f>IF(OR(D306="",D306="keine",E306=""),"",IF(D306="Wie Nbedarf",VLOOKUP('N-Bedarf SK'!D304,PSollSK,4,FALSE)*E306, VLOOKUP(D306,PSollSK,4,FALSE)*E306))</f>
        <v/>
      </c>
      <c r="H306" s="88"/>
      <c r="I306" s="49"/>
      <c r="J306" s="50" t="str">
        <f t="shared" si="16"/>
        <v/>
      </c>
      <c r="K306" s="50" t="str">
        <f t="shared" si="18"/>
        <v/>
      </c>
      <c r="L306" s="88"/>
      <c r="M306" s="49"/>
      <c r="N306" s="50" t="str">
        <f t="shared" si="17"/>
        <v/>
      </c>
      <c r="O306" s="50" t="str">
        <f t="shared" si="19"/>
        <v/>
      </c>
      <c r="P306" s="51"/>
      <c r="Q306" s="78" t="s">
        <v>261</v>
      </c>
      <c r="R306" s="49"/>
      <c r="S306" s="32" t="str">
        <f>IF(R306="","C",INDEX(Gehaltsklassen!A$11:A$15,MATCH(R306,Gehaltsklassen!D$11:D$15,1),1))</f>
        <v>C</v>
      </c>
      <c r="T306" s="49"/>
      <c r="U306" s="32" t="str">
        <f>IF(T306="","C",IF(T306="","C",IF(Q306="I",INDEX(Gehaltsklassen!A$11:A$15,MATCH(T306,Gehaltsklassen!C$11:C$15,1),1),IF(Q306="II",INDEX(Gehaltsklassen!A$11:A$15,MATCH(T306,Gehaltsklassen!D$11:D$15,1),1),IF(Q306="III",INDEX(Gehaltsklassen!A$11:A$15,MATCH(T306,Gehaltsklassen!E$11:E$15,1),1),"Falsche Bodenart")))))</f>
        <v>C</v>
      </c>
      <c r="V306" s="52" t="str">
        <f>IF(OR(C306=""),"",SUM(F306,J306,N306)*VLOOKUP(S306,Gehaltsklassen!$B$34:$D$38,2,FALSE))</f>
        <v/>
      </c>
      <c r="W306" s="52" t="str">
        <f>IF(OR(C306=""),"",SUM(F306,J306,N306)*VLOOKUP(S306,Gehaltsklassen!$B$34:$D$38,2,FALSE)*C306)</f>
        <v/>
      </c>
      <c r="X306" s="52" t="str">
        <f>IF(OR(C306=""),"",SUM(F306,J306,N306)*VLOOKUP(S306,Gehaltsklassen!$B$34:$D$38,3,FALSE))</f>
        <v/>
      </c>
      <c r="Y306" s="52" t="str">
        <f>IF(OR(C306=""),"",SUM(F306,J306,N306)*VLOOKUP(S306,Gehaltsklassen!$B$34:$D$38,3,FALSE)*C306)</f>
        <v/>
      </c>
      <c r="Z306" s="54" t="str">
        <f>IF(OR(D306=""),"",(SUM(G306,K306,O306)*VLOOKUP(U306,Gehaltsklassen!$B$34:$D$38,2,FALSE)))</f>
        <v/>
      </c>
      <c r="AA306" s="54" t="str">
        <f>IF(OR(D306=""),"",(SUM(G306,K306,O306)*VLOOKUP(U306,Gehaltsklassen!$B$34:$D$38,2,FALSE))*C306)</f>
        <v/>
      </c>
      <c r="AB306" s="53" t="str">
        <f>IF(OR(C306=""),"",(SUM(G306,K306,O306)*VLOOKUP(U306,Gehaltsklassen!$B$34:$D$38,3,FALSE)))</f>
        <v/>
      </c>
      <c r="AC306" s="53" t="str">
        <f>IF(OR(C306=""),"",(SUM(G306,K306,O306)*VLOOKUP(U306,Gehaltsklassen!$B$34:$D$38,3,FALSE))*C306)</f>
        <v/>
      </c>
    </row>
    <row r="307" spans="1:29" ht="31.9" customHeight="1" x14ac:dyDescent="0.2">
      <c r="A307" s="74" t="str">
        <f>IF(C307="","",MAX($A$11:A306)+1)</f>
        <v/>
      </c>
      <c r="B307" s="75" t="str">
        <f>IF('N-Bedarf SK'!B305="","",'N-Bedarf SK'!B305)</f>
        <v/>
      </c>
      <c r="C307" s="49" t="str">
        <f>IF('N-Bedarf SK'!C305="","",'N-Bedarf SK'!C305)</f>
        <v/>
      </c>
      <c r="D307" s="88" t="str">
        <f>IF('N-Bedarf SK'!D305="","",'N-Bedarf SK'!D305)</f>
        <v/>
      </c>
      <c r="E307" s="49" t="str">
        <f>IF('N-Bedarf SK'!G305="","",'N-Bedarf SK'!G305)</f>
        <v/>
      </c>
      <c r="F307" s="50" t="str">
        <f>IF(OR(D307="Spargel 2. Standjahr",D307="Spargel 1. Standjahr"),78,IF(OR(D307="",D307="keine",E307=""),"",IF(D307="Wie Nbedarf",VLOOKUP('N-Bedarf SK'!D305,PSollSK,3,FALSE)*E307, VLOOKUP(D307,PSollSK,3,FALSE)*E307)))</f>
        <v/>
      </c>
      <c r="G307" s="50" t="str">
        <f>IF(OR(D307="",D307="keine",E307=""),"",IF(D307="Wie Nbedarf",VLOOKUP('N-Bedarf SK'!D305,PSollSK,4,FALSE)*E307, VLOOKUP(D307,PSollSK,4,FALSE)*E307))</f>
        <v/>
      </c>
      <c r="H307" s="88"/>
      <c r="I307" s="49"/>
      <c r="J307" s="50" t="str">
        <f t="shared" si="16"/>
        <v/>
      </c>
      <c r="K307" s="50" t="str">
        <f t="shared" si="18"/>
        <v/>
      </c>
      <c r="L307" s="88"/>
      <c r="M307" s="49"/>
      <c r="N307" s="50" t="str">
        <f t="shared" si="17"/>
        <v/>
      </c>
      <c r="O307" s="50" t="str">
        <f t="shared" si="19"/>
        <v/>
      </c>
      <c r="P307" s="51"/>
      <c r="Q307" s="78" t="s">
        <v>261</v>
      </c>
      <c r="R307" s="49"/>
      <c r="S307" s="32" t="str">
        <f>IF(R307="","C",INDEX(Gehaltsklassen!A$11:A$15,MATCH(R307,Gehaltsklassen!D$11:D$15,1),1))</f>
        <v>C</v>
      </c>
      <c r="T307" s="49"/>
      <c r="U307" s="32" t="str">
        <f>IF(T307="","C",IF(T307="","C",IF(Q307="I",INDEX(Gehaltsklassen!A$11:A$15,MATCH(T307,Gehaltsklassen!C$11:C$15,1),1),IF(Q307="II",INDEX(Gehaltsklassen!A$11:A$15,MATCH(T307,Gehaltsklassen!D$11:D$15,1),1),IF(Q307="III",INDEX(Gehaltsklassen!A$11:A$15,MATCH(T307,Gehaltsklassen!E$11:E$15,1),1),"Falsche Bodenart")))))</f>
        <v>C</v>
      </c>
      <c r="V307" s="52" t="str">
        <f>IF(OR(C307=""),"",SUM(F307,J307,N307)*VLOOKUP(S307,Gehaltsklassen!$B$34:$D$38,2,FALSE))</f>
        <v/>
      </c>
      <c r="W307" s="52" t="str">
        <f>IF(OR(C307=""),"",SUM(F307,J307,N307)*VLOOKUP(S307,Gehaltsklassen!$B$34:$D$38,2,FALSE)*C307)</f>
        <v/>
      </c>
      <c r="X307" s="52" t="str">
        <f>IF(OR(C307=""),"",SUM(F307,J307,N307)*VLOOKUP(S307,Gehaltsklassen!$B$34:$D$38,3,FALSE))</f>
        <v/>
      </c>
      <c r="Y307" s="52" t="str">
        <f>IF(OR(C307=""),"",SUM(F307,J307,N307)*VLOOKUP(S307,Gehaltsklassen!$B$34:$D$38,3,FALSE)*C307)</f>
        <v/>
      </c>
      <c r="Z307" s="54" t="str">
        <f>IF(OR(D307=""),"",(SUM(G307,K307,O307)*VLOOKUP(U307,Gehaltsklassen!$B$34:$D$38,2,FALSE)))</f>
        <v/>
      </c>
      <c r="AA307" s="54" t="str">
        <f>IF(OR(D307=""),"",(SUM(G307,K307,O307)*VLOOKUP(U307,Gehaltsklassen!$B$34:$D$38,2,FALSE))*C307)</f>
        <v/>
      </c>
      <c r="AB307" s="53" t="str">
        <f>IF(OR(C307=""),"",(SUM(G307,K307,O307)*VLOOKUP(U307,Gehaltsklassen!$B$34:$D$38,3,FALSE)))</f>
        <v/>
      </c>
      <c r="AC307" s="53" t="str">
        <f>IF(OR(C307=""),"",(SUM(G307,K307,O307)*VLOOKUP(U307,Gehaltsklassen!$B$34:$D$38,3,FALSE))*C307)</f>
        <v/>
      </c>
    </row>
    <row r="308" spans="1:29" ht="31.9" customHeight="1" x14ac:dyDescent="0.2">
      <c r="A308" s="74" t="str">
        <f>IF(C308="","",MAX($A$11:A307)+1)</f>
        <v/>
      </c>
      <c r="B308" s="75" t="str">
        <f>IF('N-Bedarf SK'!B306="","",'N-Bedarf SK'!B306)</f>
        <v/>
      </c>
      <c r="C308" s="49" t="str">
        <f>IF('N-Bedarf SK'!C306="","",'N-Bedarf SK'!C306)</f>
        <v/>
      </c>
      <c r="D308" s="88" t="str">
        <f>IF('N-Bedarf SK'!D306="","",'N-Bedarf SK'!D306)</f>
        <v/>
      </c>
      <c r="E308" s="49" t="str">
        <f>IF('N-Bedarf SK'!G306="","",'N-Bedarf SK'!G306)</f>
        <v/>
      </c>
      <c r="F308" s="50" t="str">
        <f>IF(OR(D308="Spargel 2. Standjahr",D308="Spargel 1. Standjahr"),78,IF(OR(D308="",D308="keine",E308=""),"",IF(D308="Wie Nbedarf",VLOOKUP('N-Bedarf SK'!D306,PSollSK,3,FALSE)*E308, VLOOKUP(D308,PSollSK,3,FALSE)*E308)))</f>
        <v/>
      </c>
      <c r="G308" s="50" t="str">
        <f>IF(OR(D308="",D308="keine",E308=""),"",IF(D308="Wie Nbedarf",VLOOKUP('N-Bedarf SK'!D306,PSollSK,4,FALSE)*E308, VLOOKUP(D308,PSollSK,4,FALSE)*E308))</f>
        <v/>
      </c>
      <c r="H308" s="88"/>
      <c r="I308" s="49"/>
      <c r="J308" s="50" t="str">
        <f t="shared" si="16"/>
        <v/>
      </c>
      <c r="K308" s="50" t="str">
        <f t="shared" si="18"/>
        <v/>
      </c>
      <c r="L308" s="88"/>
      <c r="M308" s="49"/>
      <c r="N308" s="50" t="str">
        <f t="shared" si="17"/>
        <v/>
      </c>
      <c r="O308" s="50" t="str">
        <f t="shared" si="19"/>
        <v/>
      </c>
      <c r="P308" s="51"/>
      <c r="Q308" s="78" t="s">
        <v>261</v>
      </c>
      <c r="R308" s="49"/>
      <c r="S308" s="32" t="str">
        <f>IF(R308="","C",INDEX(Gehaltsklassen!A$11:A$15,MATCH(R308,Gehaltsklassen!D$11:D$15,1),1))</f>
        <v>C</v>
      </c>
      <c r="T308" s="49"/>
      <c r="U308" s="32" t="str">
        <f>IF(T308="","C",IF(T308="","C",IF(Q308="I",INDEX(Gehaltsklassen!A$11:A$15,MATCH(T308,Gehaltsklassen!C$11:C$15,1),1),IF(Q308="II",INDEX(Gehaltsklassen!A$11:A$15,MATCH(T308,Gehaltsklassen!D$11:D$15,1),1),IF(Q308="III",INDEX(Gehaltsklassen!A$11:A$15,MATCH(T308,Gehaltsklassen!E$11:E$15,1),1),"Falsche Bodenart")))))</f>
        <v>C</v>
      </c>
      <c r="V308" s="52" t="str">
        <f>IF(OR(C308=""),"",SUM(F308,J308,N308)*VLOOKUP(S308,Gehaltsklassen!$B$34:$D$38,2,FALSE))</f>
        <v/>
      </c>
      <c r="W308" s="52" t="str">
        <f>IF(OR(C308=""),"",SUM(F308,J308,N308)*VLOOKUP(S308,Gehaltsklassen!$B$34:$D$38,2,FALSE)*C308)</f>
        <v/>
      </c>
      <c r="X308" s="52" t="str">
        <f>IF(OR(C308=""),"",SUM(F308,J308,N308)*VLOOKUP(S308,Gehaltsklassen!$B$34:$D$38,3,FALSE))</f>
        <v/>
      </c>
      <c r="Y308" s="52" t="str">
        <f>IF(OR(C308=""),"",SUM(F308,J308,N308)*VLOOKUP(S308,Gehaltsklassen!$B$34:$D$38,3,FALSE)*C308)</f>
        <v/>
      </c>
      <c r="Z308" s="54" t="str">
        <f>IF(OR(D308=""),"",(SUM(G308,K308,O308)*VLOOKUP(U308,Gehaltsklassen!$B$34:$D$38,2,FALSE)))</f>
        <v/>
      </c>
      <c r="AA308" s="54" t="str">
        <f>IF(OR(D308=""),"",(SUM(G308,K308,O308)*VLOOKUP(U308,Gehaltsklassen!$B$34:$D$38,2,FALSE))*C308)</f>
        <v/>
      </c>
      <c r="AB308" s="53" t="str">
        <f>IF(OR(C308=""),"",(SUM(G308,K308,O308)*VLOOKUP(U308,Gehaltsklassen!$B$34:$D$38,3,FALSE)))</f>
        <v/>
      </c>
      <c r="AC308" s="53" t="str">
        <f>IF(OR(C308=""),"",(SUM(G308,K308,O308)*VLOOKUP(U308,Gehaltsklassen!$B$34:$D$38,3,FALSE))*C308)</f>
        <v/>
      </c>
    </row>
    <row r="309" spans="1:29" ht="31.9" customHeight="1" x14ac:dyDescent="0.2">
      <c r="A309" s="74" t="str">
        <f>IF(C309="","",MAX($A$11:A308)+1)</f>
        <v/>
      </c>
      <c r="B309" s="75" t="str">
        <f>IF('N-Bedarf SK'!B307="","",'N-Bedarf SK'!B307)</f>
        <v/>
      </c>
      <c r="C309" s="49" t="str">
        <f>IF('N-Bedarf SK'!C307="","",'N-Bedarf SK'!C307)</f>
        <v/>
      </c>
      <c r="D309" s="88" t="str">
        <f>IF('N-Bedarf SK'!D307="","",'N-Bedarf SK'!D307)</f>
        <v/>
      </c>
      <c r="E309" s="49" t="str">
        <f>IF('N-Bedarf SK'!G307="","",'N-Bedarf SK'!G307)</f>
        <v/>
      </c>
      <c r="F309" s="50" t="str">
        <f>IF(OR(D309="Spargel 2. Standjahr",D309="Spargel 1. Standjahr"),78,IF(OR(D309="",D309="keine",E309=""),"",IF(D309="Wie Nbedarf",VLOOKUP('N-Bedarf SK'!D307,PSollSK,3,FALSE)*E309, VLOOKUP(D309,PSollSK,3,FALSE)*E309)))</f>
        <v/>
      </c>
      <c r="G309" s="50" t="str">
        <f>IF(OR(D309="",D309="keine",E309=""),"",IF(D309="Wie Nbedarf",VLOOKUP('N-Bedarf SK'!D307,PSollSK,4,FALSE)*E309, VLOOKUP(D309,PSollSK,4,FALSE)*E309))</f>
        <v/>
      </c>
      <c r="H309" s="88"/>
      <c r="I309" s="49"/>
      <c r="J309" s="50" t="str">
        <f t="shared" si="16"/>
        <v/>
      </c>
      <c r="K309" s="50" t="str">
        <f t="shared" si="18"/>
        <v/>
      </c>
      <c r="L309" s="88"/>
      <c r="M309" s="49"/>
      <c r="N309" s="50" t="str">
        <f t="shared" si="17"/>
        <v/>
      </c>
      <c r="O309" s="50" t="str">
        <f t="shared" si="19"/>
        <v/>
      </c>
      <c r="P309" s="51"/>
      <c r="Q309" s="78" t="s">
        <v>261</v>
      </c>
      <c r="R309" s="49"/>
      <c r="S309" s="32" t="str">
        <f>IF(R309="","C",INDEX(Gehaltsklassen!A$11:A$15,MATCH(R309,Gehaltsklassen!D$11:D$15,1),1))</f>
        <v>C</v>
      </c>
      <c r="T309" s="49"/>
      <c r="U309" s="32" t="str">
        <f>IF(T309="","C",IF(T309="","C",IF(Q309="I",INDEX(Gehaltsklassen!A$11:A$15,MATCH(T309,Gehaltsklassen!C$11:C$15,1),1),IF(Q309="II",INDEX(Gehaltsklassen!A$11:A$15,MATCH(T309,Gehaltsklassen!D$11:D$15,1),1),IF(Q309="III",INDEX(Gehaltsklassen!A$11:A$15,MATCH(T309,Gehaltsklassen!E$11:E$15,1),1),"Falsche Bodenart")))))</f>
        <v>C</v>
      </c>
      <c r="V309" s="52" t="str">
        <f>IF(OR(C309=""),"",SUM(F309,J309,N309)*VLOOKUP(S309,Gehaltsklassen!$B$34:$D$38,2,FALSE))</f>
        <v/>
      </c>
      <c r="W309" s="52" t="str">
        <f>IF(OR(C309=""),"",SUM(F309,J309,N309)*VLOOKUP(S309,Gehaltsklassen!$B$34:$D$38,2,FALSE)*C309)</f>
        <v/>
      </c>
      <c r="X309" s="52" t="str">
        <f>IF(OR(C309=""),"",SUM(F309,J309,N309)*VLOOKUP(S309,Gehaltsklassen!$B$34:$D$38,3,FALSE))</f>
        <v/>
      </c>
      <c r="Y309" s="52" t="str">
        <f>IF(OR(C309=""),"",SUM(F309,J309,N309)*VLOOKUP(S309,Gehaltsklassen!$B$34:$D$38,3,FALSE)*C309)</f>
        <v/>
      </c>
      <c r="Z309" s="54" t="str">
        <f>IF(OR(D309=""),"",(SUM(G309,K309,O309)*VLOOKUP(U309,Gehaltsklassen!$B$34:$D$38,2,FALSE)))</f>
        <v/>
      </c>
      <c r="AA309" s="54" t="str">
        <f>IF(OR(D309=""),"",(SUM(G309,K309,O309)*VLOOKUP(U309,Gehaltsklassen!$B$34:$D$38,2,FALSE))*C309)</f>
        <v/>
      </c>
      <c r="AB309" s="53" t="str">
        <f>IF(OR(C309=""),"",(SUM(G309,K309,O309)*VLOOKUP(U309,Gehaltsklassen!$B$34:$D$38,3,FALSE)))</f>
        <v/>
      </c>
      <c r="AC309" s="53" t="str">
        <f>IF(OR(C309=""),"",(SUM(G309,K309,O309)*VLOOKUP(U309,Gehaltsklassen!$B$34:$D$38,3,FALSE))*C309)</f>
        <v/>
      </c>
    </row>
    <row r="310" spans="1:29" ht="31.9" customHeight="1" x14ac:dyDescent="0.2">
      <c r="A310" s="74" t="str">
        <f>IF(C310="","",MAX($A$11:A309)+1)</f>
        <v/>
      </c>
      <c r="B310" s="75" t="str">
        <f>IF('N-Bedarf SK'!B308="","",'N-Bedarf SK'!B308)</f>
        <v/>
      </c>
      <c r="C310" s="49" t="str">
        <f>IF('N-Bedarf SK'!C308="","",'N-Bedarf SK'!C308)</f>
        <v/>
      </c>
      <c r="D310" s="88" t="str">
        <f>IF('N-Bedarf SK'!D308="","",'N-Bedarf SK'!D308)</f>
        <v/>
      </c>
      <c r="E310" s="49" t="str">
        <f>IF('N-Bedarf SK'!G308="","",'N-Bedarf SK'!G308)</f>
        <v/>
      </c>
      <c r="F310" s="50" t="str">
        <f>IF(OR(D310="Spargel 2. Standjahr",D310="Spargel 1. Standjahr"),78,IF(OR(D310="",D310="keine",E310=""),"",IF(D310="Wie Nbedarf",VLOOKUP('N-Bedarf SK'!D308,PSollSK,3,FALSE)*E310, VLOOKUP(D310,PSollSK,3,FALSE)*E310)))</f>
        <v/>
      </c>
      <c r="G310" s="50" t="str">
        <f>IF(OR(D310="",D310="keine",E310=""),"",IF(D310="Wie Nbedarf",VLOOKUP('N-Bedarf SK'!D308,PSollSK,4,FALSE)*E310, VLOOKUP(D310,PSollSK,4,FALSE)*E310))</f>
        <v/>
      </c>
      <c r="H310" s="88"/>
      <c r="I310" s="49"/>
      <c r="J310" s="50" t="str">
        <f t="shared" si="16"/>
        <v/>
      </c>
      <c r="K310" s="50" t="str">
        <f t="shared" si="18"/>
        <v/>
      </c>
      <c r="L310" s="88"/>
      <c r="M310" s="49"/>
      <c r="N310" s="50" t="str">
        <f t="shared" si="17"/>
        <v/>
      </c>
      <c r="O310" s="50" t="str">
        <f t="shared" si="19"/>
        <v/>
      </c>
      <c r="P310" s="51"/>
      <c r="Q310" s="78" t="s">
        <v>261</v>
      </c>
      <c r="R310" s="49"/>
      <c r="S310" s="32" t="str">
        <f>IF(R310="","C",INDEX(Gehaltsklassen!A$11:A$15,MATCH(R310,Gehaltsklassen!D$11:D$15,1),1))</f>
        <v>C</v>
      </c>
      <c r="T310" s="49"/>
      <c r="U310" s="32" t="str">
        <f>IF(T310="","C",IF(T310="","C",IF(Q310="I",INDEX(Gehaltsklassen!A$11:A$15,MATCH(T310,Gehaltsklassen!C$11:C$15,1),1),IF(Q310="II",INDEX(Gehaltsklassen!A$11:A$15,MATCH(T310,Gehaltsklassen!D$11:D$15,1),1),IF(Q310="III",INDEX(Gehaltsklassen!A$11:A$15,MATCH(T310,Gehaltsklassen!E$11:E$15,1),1),"Falsche Bodenart")))))</f>
        <v>C</v>
      </c>
      <c r="V310" s="52" t="str">
        <f>IF(OR(C310=""),"",SUM(F310,J310,N310)*VLOOKUP(S310,Gehaltsklassen!$B$34:$D$38,2,FALSE))</f>
        <v/>
      </c>
      <c r="W310" s="52" t="str">
        <f>IF(OR(C310=""),"",SUM(F310,J310,N310)*VLOOKUP(S310,Gehaltsklassen!$B$34:$D$38,2,FALSE)*C310)</f>
        <v/>
      </c>
      <c r="X310" s="52" t="str">
        <f>IF(OR(C310=""),"",SUM(F310,J310,N310)*VLOOKUP(S310,Gehaltsklassen!$B$34:$D$38,3,FALSE))</f>
        <v/>
      </c>
      <c r="Y310" s="52" t="str">
        <f>IF(OR(C310=""),"",SUM(F310,J310,N310)*VLOOKUP(S310,Gehaltsklassen!$B$34:$D$38,3,FALSE)*C310)</f>
        <v/>
      </c>
      <c r="Z310" s="54" t="str">
        <f>IF(OR(D310=""),"",(SUM(G310,K310,O310)*VLOOKUP(U310,Gehaltsklassen!$B$34:$D$38,2,FALSE)))</f>
        <v/>
      </c>
      <c r="AA310" s="54" t="str">
        <f>IF(OR(D310=""),"",(SUM(G310,K310,O310)*VLOOKUP(U310,Gehaltsklassen!$B$34:$D$38,2,FALSE))*C310)</f>
        <v/>
      </c>
      <c r="AB310" s="53" t="str">
        <f>IF(OR(C310=""),"",(SUM(G310,K310,O310)*VLOOKUP(U310,Gehaltsklassen!$B$34:$D$38,3,FALSE)))</f>
        <v/>
      </c>
      <c r="AC310" s="53" t="str">
        <f>IF(OR(C310=""),"",(SUM(G310,K310,O310)*VLOOKUP(U310,Gehaltsklassen!$B$34:$D$38,3,FALSE))*C310)</f>
        <v/>
      </c>
    </row>
    <row r="311" spans="1:29" ht="31.9" customHeight="1" x14ac:dyDescent="0.2">
      <c r="A311" s="74" t="str">
        <f>IF(C311="","",MAX($A$11:A310)+1)</f>
        <v/>
      </c>
      <c r="B311" s="75" t="str">
        <f>IF('N-Bedarf SK'!B309="","",'N-Bedarf SK'!B309)</f>
        <v/>
      </c>
      <c r="C311" s="49" t="str">
        <f>IF('N-Bedarf SK'!C309="","",'N-Bedarf SK'!C309)</f>
        <v/>
      </c>
      <c r="D311" s="88" t="str">
        <f>IF('N-Bedarf SK'!D309="","",'N-Bedarf SK'!D309)</f>
        <v/>
      </c>
      <c r="E311" s="49" t="str">
        <f>IF('N-Bedarf SK'!G309="","",'N-Bedarf SK'!G309)</f>
        <v/>
      </c>
      <c r="F311" s="50" t="str">
        <f>IF(OR(D311="Spargel 2. Standjahr",D311="Spargel 1. Standjahr"),78,IF(OR(D311="",D311="keine",E311=""),"",IF(D311="Wie Nbedarf",VLOOKUP('N-Bedarf SK'!D309,PSollSK,3,FALSE)*E311, VLOOKUP(D311,PSollSK,3,FALSE)*E311)))</f>
        <v/>
      </c>
      <c r="G311" s="50" t="str">
        <f>IF(OR(D311="",D311="keine",E311=""),"",IF(D311="Wie Nbedarf",VLOOKUP('N-Bedarf SK'!D309,PSollSK,4,FALSE)*E311, VLOOKUP(D311,PSollSK,4,FALSE)*E311))</f>
        <v/>
      </c>
      <c r="H311" s="88"/>
      <c r="I311" s="49"/>
      <c r="J311" s="50" t="str">
        <f t="shared" si="16"/>
        <v/>
      </c>
      <c r="K311" s="50" t="str">
        <f t="shared" si="18"/>
        <v/>
      </c>
      <c r="L311" s="88"/>
      <c r="M311" s="49"/>
      <c r="N311" s="50" t="str">
        <f t="shared" si="17"/>
        <v/>
      </c>
      <c r="O311" s="50" t="str">
        <f t="shared" si="19"/>
        <v/>
      </c>
      <c r="P311" s="51"/>
      <c r="Q311" s="78" t="s">
        <v>261</v>
      </c>
      <c r="R311" s="49"/>
      <c r="S311" s="32" t="str">
        <f>IF(R311="","C",INDEX(Gehaltsklassen!A$11:A$15,MATCH(R311,Gehaltsklassen!D$11:D$15,1),1))</f>
        <v>C</v>
      </c>
      <c r="T311" s="49"/>
      <c r="U311" s="32" t="str">
        <f>IF(T311="","C",IF(T311="","C",IF(Q311="I",INDEX(Gehaltsklassen!A$11:A$15,MATCH(T311,Gehaltsklassen!C$11:C$15,1),1),IF(Q311="II",INDEX(Gehaltsklassen!A$11:A$15,MATCH(T311,Gehaltsklassen!D$11:D$15,1),1),IF(Q311="III",INDEX(Gehaltsklassen!A$11:A$15,MATCH(T311,Gehaltsklassen!E$11:E$15,1),1),"Falsche Bodenart")))))</f>
        <v>C</v>
      </c>
      <c r="V311" s="52" t="str">
        <f>IF(OR(C311=""),"",SUM(F311,J311,N311)*VLOOKUP(S311,Gehaltsklassen!$B$34:$D$38,2,FALSE))</f>
        <v/>
      </c>
      <c r="W311" s="52" t="str">
        <f>IF(OR(C311=""),"",SUM(F311,J311,N311)*VLOOKUP(S311,Gehaltsklassen!$B$34:$D$38,2,FALSE)*C311)</f>
        <v/>
      </c>
      <c r="X311" s="52" t="str">
        <f>IF(OR(C311=""),"",SUM(F311,J311,N311)*VLOOKUP(S311,Gehaltsklassen!$B$34:$D$38,3,FALSE))</f>
        <v/>
      </c>
      <c r="Y311" s="52" t="str">
        <f>IF(OR(C311=""),"",SUM(F311,J311,N311)*VLOOKUP(S311,Gehaltsklassen!$B$34:$D$38,3,FALSE)*C311)</f>
        <v/>
      </c>
      <c r="Z311" s="54" t="str">
        <f>IF(OR(D311=""),"",(SUM(G311,K311,O311)*VLOOKUP(U311,Gehaltsklassen!$B$34:$D$38,2,FALSE)))</f>
        <v/>
      </c>
      <c r="AA311" s="54" t="str">
        <f>IF(OR(D311=""),"",(SUM(G311,K311,O311)*VLOOKUP(U311,Gehaltsklassen!$B$34:$D$38,2,FALSE))*C311)</f>
        <v/>
      </c>
      <c r="AB311" s="53" t="str">
        <f>IF(OR(C311=""),"",(SUM(G311,K311,O311)*VLOOKUP(U311,Gehaltsklassen!$B$34:$D$38,3,FALSE)))</f>
        <v/>
      </c>
      <c r="AC311" s="53" t="str">
        <f>IF(OR(C311=""),"",(SUM(G311,K311,O311)*VLOOKUP(U311,Gehaltsklassen!$B$34:$D$38,3,FALSE))*C311)</f>
        <v/>
      </c>
    </row>
    <row r="312" spans="1:29" ht="31.9" customHeight="1" x14ac:dyDescent="0.2">
      <c r="A312" s="74" t="str">
        <f>IF(C312="","",MAX($A$11:A311)+1)</f>
        <v/>
      </c>
      <c r="B312" s="75" t="str">
        <f>IF('N-Bedarf SK'!B310="","",'N-Bedarf SK'!B310)</f>
        <v/>
      </c>
      <c r="C312" s="49" t="str">
        <f>IF('N-Bedarf SK'!C310="","",'N-Bedarf SK'!C310)</f>
        <v/>
      </c>
      <c r="D312" s="88" t="str">
        <f>IF('N-Bedarf SK'!D310="","",'N-Bedarf SK'!D310)</f>
        <v/>
      </c>
      <c r="E312" s="49" t="str">
        <f>IF('N-Bedarf SK'!G310="","",'N-Bedarf SK'!G310)</f>
        <v/>
      </c>
      <c r="F312" s="50" t="str">
        <f>IF(OR(D312="Spargel 2. Standjahr",D312="Spargel 1. Standjahr"),78,IF(OR(D312="",D312="keine",E312=""),"",IF(D312="Wie Nbedarf",VLOOKUP('N-Bedarf SK'!D310,PSollSK,3,FALSE)*E312, VLOOKUP(D312,PSollSK,3,FALSE)*E312)))</f>
        <v/>
      </c>
      <c r="G312" s="50" t="str">
        <f>IF(OR(D312="",D312="keine",E312=""),"",IF(D312="Wie Nbedarf",VLOOKUP('N-Bedarf SK'!D310,PSollSK,4,FALSE)*E312, VLOOKUP(D312,PSollSK,4,FALSE)*E312))</f>
        <v/>
      </c>
      <c r="H312" s="88"/>
      <c r="I312" s="49"/>
      <c r="J312" s="50" t="str">
        <f t="shared" si="16"/>
        <v/>
      </c>
      <c r="K312" s="50" t="str">
        <f t="shared" si="18"/>
        <v/>
      </c>
      <c r="L312" s="88"/>
      <c r="M312" s="49"/>
      <c r="N312" s="50" t="str">
        <f t="shared" si="17"/>
        <v/>
      </c>
      <c r="O312" s="50" t="str">
        <f t="shared" si="19"/>
        <v/>
      </c>
      <c r="P312" s="51"/>
      <c r="Q312" s="78" t="s">
        <v>261</v>
      </c>
      <c r="R312" s="49"/>
      <c r="S312" s="32" t="str">
        <f>IF(R312="","C",INDEX(Gehaltsklassen!A$11:A$15,MATCH(R312,Gehaltsklassen!D$11:D$15,1),1))</f>
        <v>C</v>
      </c>
      <c r="T312" s="49"/>
      <c r="U312" s="32" t="str">
        <f>IF(T312="","C",IF(T312="","C",IF(Q312="I",INDEX(Gehaltsklassen!A$11:A$15,MATCH(T312,Gehaltsklassen!C$11:C$15,1),1),IF(Q312="II",INDEX(Gehaltsklassen!A$11:A$15,MATCH(T312,Gehaltsklassen!D$11:D$15,1),1),IF(Q312="III",INDEX(Gehaltsklassen!A$11:A$15,MATCH(T312,Gehaltsklassen!E$11:E$15,1),1),"Falsche Bodenart")))))</f>
        <v>C</v>
      </c>
      <c r="V312" s="52" t="str">
        <f>IF(OR(C312=""),"",SUM(F312,J312,N312)*VLOOKUP(S312,Gehaltsklassen!$B$34:$D$38,2,FALSE))</f>
        <v/>
      </c>
      <c r="W312" s="52" t="str">
        <f>IF(OR(C312=""),"",SUM(F312,J312,N312)*VLOOKUP(S312,Gehaltsklassen!$B$34:$D$38,2,FALSE)*C312)</f>
        <v/>
      </c>
      <c r="X312" s="52" t="str">
        <f>IF(OR(C312=""),"",SUM(F312,J312,N312)*VLOOKUP(S312,Gehaltsklassen!$B$34:$D$38,3,FALSE))</f>
        <v/>
      </c>
      <c r="Y312" s="52" t="str">
        <f>IF(OR(C312=""),"",SUM(F312,J312,N312)*VLOOKUP(S312,Gehaltsklassen!$B$34:$D$38,3,FALSE)*C312)</f>
        <v/>
      </c>
      <c r="Z312" s="54" t="str">
        <f>IF(OR(D312=""),"",(SUM(G312,K312,O312)*VLOOKUP(U312,Gehaltsklassen!$B$34:$D$38,2,FALSE)))</f>
        <v/>
      </c>
      <c r="AA312" s="54" t="str">
        <f>IF(OR(D312=""),"",(SUM(G312,K312,O312)*VLOOKUP(U312,Gehaltsklassen!$B$34:$D$38,2,FALSE))*C312)</f>
        <v/>
      </c>
      <c r="AB312" s="53" t="str">
        <f>IF(OR(C312=""),"",(SUM(G312,K312,O312)*VLOOKUP(U312,Gehaltsklassen!$B$34:$D$38,3,FALSE)))</f>
        <v/>
      </c>
      <c r="AC312" s="53" t="str">
        <f>IF(OR(C312=""),"",(SUM(G312,K312,O312)*VLOOKUP(U312,Gehaltsklassen!$B$34:$D$38,3,FALSE))*C312)</f>
        <v/>
      </c>
    </row>
    <row r="313" spans="1:29" ht="31.9" customHeight="1" x14ac:dyDescent="0.2">
      <c r="A313" s="74" t="str">
        <f>IF(C313="","",MAX($A$11:A312)+1)</f>
        <v/>
      </c>
      <c r="B313" s="75" t="str">
        <f>IF('N-Bedarf SK'!B311="","",'N-Bedarf SK'!B311)</f>
        <v/>
      </c>
      <c r="C313" s="49" t="str">
        <f>IF('N-Bedarf SK'!C311="","",'N-Bedarf SK'!C311)</f>
        <v/>
      </c>
      <c r="D313" s="88" t="str">
        <f>IF('N-Bedarf SK'!D311="","",'N-Bedarf SK'!D311)</f>
        <v/>
      </c>
      <c r="E313" s="49" t="str">
        <f>IF('N-Bedarf SK'!G311="","",'N-Bedarf SK'!G311)</f>
        <v/>
      </c>
      <c r="F313" s="50" t="str">
        <f>IF(OR(D313="Spargel 2. Standjahr",D313="Spargel 1. Standjahr"),78,IF(OR(D313="",D313="keine",E313=""),"",IF(D313="Wie Nbedarf",VLOOKUP('N-Bedarf SK'!D311,PSollSK,3,FALSE)*E313, VLOOKUP(D313,PSollSK,3,FALSE)*E313)))</f>
        <v/>
      </c>
      <c r="G313" s="50" t="str">
        <f>IF(OR(D313="",D313="keine",E313=""),"",IF(D313="Wie Nbedarf",VLOOKUP('N-Bedarf SK'!D311,PSollSK,4,FALSE)*E313, VLOOKUP(D313,PSollSK,4,FALSE)*E313))</f>
        <v/>
      </c>
      <c r="H313" s="88"/>
      <c r="I313" s="49"/>
      <c r="J313" s="50" t="str">
        <f t="shared" si="16"/>
        <v/>
      </c>
      <c r="K313" s="50" t="str">
        <f t="shared" si="18"/>
        <v/>
      </c>
      <c r="L313" s="88"/>
      <c r="M313" s="49"/>
      <c r="N313" s="50" t="str">
        <f t="shared" si="17"/>
        <v/>
      </c>
      <c r="O313" s="50" t="str">
        <f t="shared" si="19"/>
        <v/>
      </c>
      <c r="P313" s="51"/>
      <c r="Q313" s="78" t="s">
        <v>261</v>
      </c>
      <c r="R313" s="49"/>
      <c r="S313" s="32" t="str">
        <f>IF(R313="","C",INDEX(Gehaltsklassen!A$11:A$15,MATCH(R313,Gehaltsklassen!D$11:D$15,1),1))</f>
        <v>C</v>
      </c>
      <c r="T313" s="49"/>
      <c r="U313" s="32" t="str">
        <f>IF(T313="","C",IF(T313="","C",IF(Q313="I",INDEX(Gehaltsklassen!A$11:A$15,MATCH(T313,Gehaltsklassen!C$11:C$15,1),1),IF(Q313="II",INDEX(Gehaltsklassen!A$11:A$15,MATCH(T313,Gehaltsklassen!D$11:D$15,1),1),IF(Q313="III",INDEX(Gehaltsklassen!A$11:A$15,MATCH(T313,Gehaltsklassen!E$11:E$15,1),1),"Falsche Bodenart")))))</f>
        <v>C</v>
      </c>
      <c r="V313" s="52" t="str">
        <f>IF(OR(C313=""),"",SUM(F313,J313,N313)*VLOOKUP(S313,Gehaltsklassen!$B$34:$D$38,2,FALSE))</f>
        <v/>
      </c>
      <c r="W313" s="52" t="str">
        <f>IF(OR(C313=""),"",SUM(F313,J313,N313)*VLOOKUP(S313,Gehaltsklassen!$B$34:$D$38,2,FALSE)*C313)</f>
        <v/>
      </c>
      <c r="X313" s="52" t="str">
        <f>IF(OR(C313=""),"",SUM(F313,J313,N313)*VLOOKUP(S313,Gehaltsklassen!$B$34:$D$38,3,FALSE))</f>
        <v/>
      </c>
      <c r="Y313" s="52" t="str">
        <f>IF(OR(C313=""),"",SUM(F313,J313,N313)*VLOOKUP(S313,Gehaltsklassen!$B$34:$D$38,3,FALSE)*C313)</f>
        <v/>
      </c>
      <c r="Z313" s="54" t="str">
        <f>IF(OR(D313=""),"",(SUM(G313,K313,O313)*VLOOKUP(U313,Gehaltsklassen!$B$34:$D$38,2,FALSE)))</f>
        <v/>
      </c>
      <c r="AA313" s="54" t="str">
        <f>IF(OR(D313=""),"",(SUM(G313,K313,O313)*VLOOKUP(U313,Gehaltsklassen!$B$34:$D$38,2,FALSE))*C313)</f>
        <v/>
      </c>
      <c r="AB313" s="53" t="str">
        <f>IF(OR(C313=""),"",(SUM(G313,K313,O313)*VLOOKUP(U313,Gehaltsklassen!$B$34:$D$38,3,FALSE)))</f>
        <v/>
      </c>
      <c r="AC313" s="53" t="str">
        <f>IF(OR(C313=""),"",(SUM(G313,K313,O313)*VLOOKUP(U313,Gehaltsklassen!$B$34:$D$38,3,FALSE))*C313)</f>
        <v/>
      </c>
    </row>
    <row r="314" spans="1:29" ht="22.9" customHeight="1" x14ac:dyDescent="0.2"/>
    <row r="315" spans="1:29" ht="22.9" customHeight="1" x14ac:dyDescent="0.2"/>
    <row r="316" spans="1:29" ht="22.9" customHeight="1" x14ac:dyDescent="0.2"/>
    <row r="317" spans="1:29" ht="22.9" customHeight="1" x14ac:dyDescent="0.2"/>
    <row r="318" spans="1:29" ht="22.9" customHeight="1" x14ac:dyDescent="0.2"/>
    <row r="319" spans="1:29" ht="22.9" customHeight="1" x14ac:dyDescent="0.2"/>
    <row r="320" spans="1:29" ht="22.9" customHeight="1" x14ac:dyDescent="0.2"/>
    <row r="321" ht="22.9" customHeight="1" x14ac:dyDescent="0.2"/>
    <row r="322" ht="22.9" customHeight="1" x14ac:dyDescent="0.2"/>
    <row r="323" ht="22.9" customHeight="1" x14ac:dyDescent="0.2"/>
    <row r="324" ht="22.9" customHeight="1" x14ac:dyDescent="0.2"/>
    <row r="325" ht="22.9" customHeight="1" x14ac:dyDescent="0.2"/>
    <row r="326" ht="22.9" customHeight="1" x14ac:dyDescent="0.2"/>
    <row r="327" ht="22.9" customHeight="1" x14ac:dyDescent="0.2"/>
    <row r="328" ht="22.9" customHeight="1" x14ac:dyDescent="0.2"/>
    <row r="329" ht="22.9" customHeight="1" x14ac:dyDescent="0.2"/>
    <row r="330" ht="22.9" customHeight="1" x14ac:dyDescent="0.2"/>
    <row r="331" ht="22.9" customHeight="1" x14ac:dyDescent="0.2"/>
    <row r="332" ht="22.9" customHeight="1" x14ac:dyDescent="0.2"/>
    <row r="333" ht="22.9" customHeight="1" x14ac:dyDescent="0.2"/>
    <row r="334" ht="22.9" customHeight="1" x14ac:dyDescent="0.2"/>
    <row r="335" ht="22.9" customHeight="1" x14ac:dyDescent="0.2"/>
    <row r="336" ht="22.9" customHeight="1" x14ac:dyDescent="0.2"/>
    <row r="337" ht="22.9" customHeight="1" x14ac:dyDescent="0.2"/>
    <row r="338" ht="22.9" customHeight="1" x14ac:dyDescent="0.2"/>
    <row r="339" ht="22.9" customHeight="1" x14ac:dyDescent="0.2"/>
    <row r="340" ht="22.9" customHeight="1" x14ac:dyDescent="0.2"/>
    <row r="341" ht="22.9" customHeight="1" x14ac:dyDescent="0.2"/>
    <row r="342" ht="22.9" customHeight="1" x14ac:dyDescent="0.2"/>
    <row r="343" ht="22.9" customHeight="1" x14ac:dyDescent="0.2"/>
    <row r="344" ht="22.9" customHeight="1" x14ac:dyDescent="0.2"/>
    <row r="345" ht="22.9" customHeight="1" x14ac:dyDescent="0.2"/>
    <row r="346" ht="22.9" customHeight="1" x14ac:dyDescent="0.2"/>
    <row r="347" ht="22.9" customHeight="1" x14ac:dyDescent="0.2"/>
    <row r="348" ht="22.9" customHeight="1" x14ac:dyDescent="0.2"/>
    <row r="349" ht="22.9" customHeight="1" x14ac:dyDescent="0.2"/>
    <row r="350" ht="22.9" customHeight="1" x14ac:dyDescent="0.2"/>
    <row r="351" ht="22.9" customHeight="1" x14ac:dyDescent="0.2"/>
    <row r="352" ht="22.9" customHeight="1" x14ac:dyDescent="0.2"/>
    <row r="353" ht="22.9" customHeight="1" x14ac:dyDescent="0.2"/>
    <row r="354" ht="22.9" customHeight="1" x14ac:dyDescent="0.2"/>
    <row r="355" ht="22.9" customHeight="1" x14ac:dyDescent="0.2"/>
    <row r="356" ht="22.9" customHeight="1" x14ac:dyDescent="0.2"/>
    <row r="357" ht="22.9" customHeight="1" x14ac:dyDescent="0.2"/>
    <row r="358" ht="22.9" customHeight="1" x14ac:dyDescent="0.2"/>
    <row r="359" ht="22.9" customHeight="1" x14ac:dyDescent="0.2"/>
    <row r="360" ht="22.9" customHeight="1" x14ac:dyDescent="0.2"/>
    <row r="361" ht="22.9" customHeight="1" x14ac:dyDescent="0.2"/>
    <row r="362" ht="22.9" customHeight="1" x14ac:dyDescent="0.2"/>
    <row r="363" ht="22.9" customHeight="1" x14ac:dyDescent="0.2"/>
    <row r="364" ht="22.9" customHeight="1" x14ac:dyDescent="0.2"/>
    <row r="365" ht="22.9" customHeight="1" x14ac:dyDescent="0.2"/>
    <row r="366" ht="22.9" customHeight="1" x14ac:dyDescent="0.2"/>
    <row r="367" ht="22.9" customHeight="1" x14ac:dyDescent="0.2"/>
    <row r="368" ht="22.9" customHeight="1" x14ac:dyDescent="0.2"/>
    <row r="369" ht="22.9" customHeight="1" x14ac:dyDescent="0.2"/>
    <row r="370" ht="22.9" customHeight="1" x14ac:dyDescent="0.2"/>
    <row r="371" ht="22.9" customHeight="1" x14ac:dyDescent="0.2"/>
    <row r="372" ht="22.9" customHeight="1" x14ac:dyDescent="0.2"/>
    <row r="373" ht="22.9" customHeight="1" x14ac:dyDescent="0.2"/>
    <row r="374" ht="22.9" customHeight="1" x14ac:dyDescent="0.2"/>
    <row r="375" ht="22.9" customHeight="1" x14ac:dyDescent="0.2"/>
    <row r="376" ht="22.9" customHeight="1" x14ac:dyDescent="0.2"/>
    <row r="377" ht="22.9" customHeight="1" x14ac:dyDescent="0.2"/>
    <row r="378" ht="22.9" customHeight="1" x14ac:dyDescent="0.2"/>
    <row r="379" ht="22.9" customHeight="1" x14ac:dyDescent="0.2"/>
    <row r="380" ht="22.9" customHeight="1" x14ac:dyDescent="0.2"/>
    <row r="381" ht="22.9" customHeight="1" x14ac:dyDescent="0.2"/>
    <row r="382" ht="22.9" customHeight="1" x14ac:dyDescent="0.2"/>
    <row r="383" ht="22.9" customHeight="1" x14ac:dyDescent="0.2"/>
    <row r="384" ht="22.9" customHeight="1" x14ac:dyDescent="0.2"/>
    <row r="385" ht="22.9" customHeight="1" x14ac:dyDescent="0.2"/>
    <row r="386" ht="22.9" customHeight="1" x14ac:dyDescent="0.2"/>
    <row r="387" ht="22.9" customHeight="1" x14ac:dyDescent="0.2"/>
    <row r="388" ht="22.9" customHeight="1" x14ac:dyDescent="0.2"/>
    <row r="389" ht="22.9" customHeight="1" x14ac:dyDescent="0.2"/>
    <row r="390" ht="22.9" customHeight="1" x14ac:dyDescent="0.2"/>
    <row r="391" ht="22.9" customHeight="1" x14ac:dyDescent="0.2"/>
    <row r="392" ht="22.9" customHeight="1" x14ac:dyDescent="0.2"/>
    <row r="393" ht="22.9" customHeight="1" x14ac:dyDescent="0.2"/>
    <row r="394" ht="22.9" customHeight="1" x14ac:dyDescent="0.2"/>
  </sheetData>
  <sheetCalcPr fullCalcOnLoad="1"/>
  <sheetProtection password="A7DB" sheet="1" selectLockedCells="1"/>
  <protectedRanges>
    <protectedRange sqref="K1 T10:T313 B10:E313 P10:R313" name="P Bedarf Ackerbau"/>
    <protectedRange sqref="T3 U1:U2" name="N Bedarf Ackerbau"/>
    <protectedRange sqref="H10:I313" name="P Bedarf Ackerbau_1"/>
    <protectedRange sqref="L10:M313" name="P Bedarf Ackerbau_2"/>
  </protectedRanges>
  <mergeCells count="45">
    <mergeCell ref="Q4:S4"/>
    <mergeCell ref="T1:W1"/>
    <mergeCell ref="T2:W2"/>
    <mergeCell ref="T3:W3"/>
    <mergeCell ref="T4:W4"/>
    <mergeCell ref="AA1:AC1"/>
    <mergeCell ref="AA2:AC2"/>
    <mergeCell ref="AA3:AC3"/>
    <mergeCell ref="Q3:S3"/>
    <mergeCell ref="AA5:AC5"/>
    <mergeCell ref="X4:Z4"/>
    <mergeCell ref="AA4:AC4"/>
    <mergeCell ref="K1:L1"/>
    <mergeCell ref="X1:Z1"/>
    <mergeCell ref="X2:Z2"/>
    <mergeCell ref="Q1:S1"/>
    <mergeCell ref="K3:L3"/>
    <mergeCell ref="X3:Z3"/>
    <mergeCell ref="Q2:S2"/>
    <mergeCell ref="K4:L4"/>
    <mergeCell ref="X5:Z5"/>
    <mergeCell ref="A7:A9"/>
    <mergeCell ref="B7:B9"/>
    <mergeCell ref="C7:C9"/>
    <mergeCell ref="E7:E9"/>
    <mergeCell ref="F7:F9"/>
    <mergeCell ref="G7:G9"/>
    <mergeCell ref="M7:M9"/>
    <mergeCell ref="N7:N9"/>
    <mergeCell ref="Z7:AA8"/>
    <mergeCell ref="O7:O9"/>
    <mergeCell ref="Q7:Q9"/>
    <mergeCell ref="H6:O6"/>
    <mergeCell ref="I7:I9"/>
    <mergeCell ref="J7:J9"/>
    <mergeCell ref="K7:K9"/>
    <mergeCell ref="P6:AC6"/>
    <mergeCell ref="AB7:AC8"/>
    <mergeCell ref="R7:R9"/>
    <mergeCell ref="P7:P8"/>
    <mergeCell ref="S7:S9"/>
    <mergeCell ref="T7:T9"/>
    <mergeCell ref="U7:U9"/>
    <mergeCell ref="V7:W8"/>
    <mergeCell ref="X7:Y8"/>
  </mergeCells>
  <dataValidations count="3">
    <dataValidation type="list" allowBlank="1" showInputMessage="1" showErrorMessage="1" sqref="Q10:Q313">
      <formula1>"I,II,III"</formula1>
    </dataValidation>
    <dataValidation type="decimal" allowBlank="1" showInputMessage="1" showErrorMessage="1" sqref="I10:I313 M10:M313 E10:E313">
      <formula1>0</formula1>
      <formula2>2000</formula2>
    </dataValidation>
    <dataValidation type="list" allowBlank="1" showInputMessage="1" showErrorMessage="1" sqref="L10:L313 H10:H313 D10:D313">
      <formula1>Kultur_SK_P</formula1>
    </dataValidation>
  </dataValidations>
  <pageMargins left="0.51181102362204722" right="0.51181102362204722" top="0.9055118110236221" bottom="0.78740157480314965" header="0.31496062992125984" footer="0.31496062992125984"/>
  <pageSetup paperSize="9" scale="57" orientation="landscape" r:id="rId1"/>
  <headerFooter>
    <oddHeader>&amp;C&amp;G&amp;R&amp;G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4"/>
  <sheetViews>
    <sheetView zoomScale="80" zoomScaleNormal="80" workbookViewId="0">
      <selection sqref="A1:IV65536"/>
    </sheetView>
  </sheetViews>
  <sheetFormatPr baseColWidth="10" defaultColWidth="11.5703125" defaultRowHeight="15" x14ac:dyDescent="0.25"/>
  <cols>
    <col min="1" max="1" width="50.42578125" style="231" bestFit="1" customWidth="1"/>
    <col min="2" max="5" width="11.5703125" style="231"/>
    <col min="6" max="6" width="36.28515625" style="231" bestFit="1" customWidth="1"/>
    <col min="7" max="7" width="35.140625" style="231" customWidth="1"/>
    <col min="8" max="8" width="22.28515625" style="231" customWidth="1"/>
    <col min="9" max="9" width="11.5703125" style="231"/>
    <col min="10" max="10" width="15.28515625" style="231" customWidth="1"/>
    <col min="11" max="16384" width="11.5703125" style="231"/>
  </cols>
  <sheetData>
    <row r="1" spans="1:11" x14ac:dyDescent="0.25">
      <c r="G1" s="990" t="s">
        <v>585</v>
      </c>
      <c r="H1" s="991"/>
      <c r="I1" s="991"/>
      <c r="J1" s="991"/>
      <c r="K1" s="991"/>
    </row>
    <row r="2" spans="1:11" x14ac:dyDescent="0.25">
      <c r="G2" s="630" t="s">
        <v>55</v>
      </c>
      <c r="H2" s="630"/>
      <c r="I2" s="990" t="s">
        <v>558</v>
      </c>
      <c r="J2" s="990"/>
      <c r="K2" s="990"/>
    </row>
    <row r="3" spans="1:11" ht="18" x14ac:dyDescent="0.25">
      <c r="G3" s="992"/>
      <c r="H3" s="631" t="s">
        <v>559</v>
      </c>
      <c r="I3" s="631" t="s">
        <v>563</v>
      </c>
      <c r="J3" s="631" t="s">
        <v>1360</v>
      </c>
      <c r="K3" s="631" t="s">
        <v>566</v>
      </c>
    </row>
    <row r="4" spans="1:11" ht="17.25" x14ac:dyDescent="0.25">
      <c r="G4" s="992"/>
      <c r="H4" s="631" t="s">
        <v>560</v>
      </c>
      <c r="I4" s="631" t="s">
        <v>1361</v>
      </c>
      <c r="J4" s="631" t="s">
        <v>1361</v>
      </c>
      <c r="K4" s="631" t="s">
        <v>1361</v>
      </c>
    </row>
    <row r="5" spans="1:11" x14ac:dyDescent="0.25">
      <c r="G5" s="992"/>
      <c r="H5" s="632" t="s">
        <v>561</v>
      </c>
      <c r="I5" s="631" t="s">
        <v>564</v>
      </c>
      <c r="J5" s="631" t="s">
        <v>564</v>
      </c>
      <c r="K5" s="631" t="s">
        <v>564</v>
      </c>
    </row>
    <row r="6" spans="1:11" ht="18.75" x14ac:dyDescent="0.35">
      <c r="A6" s="633"/>
      <c r="B6" s="609" t="s">
        <v>351</v>
      </c>
      <c r="C6" s="609" t="s">
        <v>1356</v>
      </c>
      <c r="D6" s="609" t="s">
        <v>1357</v>
      </c>
      <c r="F6" s="634" t="s">
        <v>641</v>
      </c>
      <c r="G6" s="992"/>
      <c r="H6" s="631" t="s">
        <v>562</v>
      </c>
      <c r="I6" s="631" t="s">
        <v>565</v>
      </c>
      <c r="J6" s="631" t="s">
        <v>565</v>
      </c>
      <c r="K6" s="631" t="s">
        <v>565</v>
      </c>
    </row>
    <row r="7" spans="1:11" x14ac:dyDescent="0.25">
      <c r="A7" s="633" t="s">
        <v>1200</v>
      </c>
      <c r="B7" s="609">
        <v>0.33</v>
      </c>
      <c r="C7" s="609">
        <v>0.11</v>
      </c>
      <c r="D7" s="609">
        <v>0.53</v>
      </c>
      <c r="F7" s="634"/>
      <c r="G7" s="635"/>
      <c r="H7" s="631"/>
      <c r="I7" s="631"/>
      <c r="J7" s="631"/>
      <c r="K7" s="631"/>
    </row>
    <row r="8" spans="1:11" x14ac:dyDescent="0.25">
      <c r="A8" s="633" t="s">
        <v>1201</v>
      </c>
      <c r="B8" s="609">
        <v>0.19</v>
      </c>
      <c r="C8" s="609">
        <v>0.25</v>
      </c>
      <c r="D8" s="609">
        <v>0.88</v>
      </c>
      <c r="F8" s="634"/>
      <c r="G8" s="635"/>
      <c r="H8" s="631"/>
      <c r="I8" s="631"/>
      <c r="J8" s="631"/>
      <c r="K8" s="631"/>
    </row>
    <row r="9" spans="1:11" x14ac:dyDescent="0.25">
      <c r="A9" s="609" t="s">
        <v>1202</v>
      </c>
      <c r="B9" s="609">
        <v>0.5</v>
      </c>
      <c r="C9" s="609">
        <v>0.75</v>
      </c>
      <c r="D9" s="609">
        <v>0.4</v>
      </c>
      <c r="F9" s="634"/>
      <c r="G9" s="635"/>
      <c r="H9" s="631"/>
      <c r="I9" s="631"/>
      <c r="J9" s="631"/>
      <c r="K9" s="631"/>
    </row>
    <row r="10" spans="1:11" x14ac:dyDescent="0.25">
      <c r="A10" s="609" t="s">
        <v>1203</v>
      </c>
      <c r="B10" s="609">
        <v>0.43</v>
      </c>
      <c r="C10" s="609">
        <v>0.08</v>
      </c>
      <c r="D10" s="609">
        <v>0.67</v>
      </c>
      <c r="F10" s="634"/>
      <c r="G10" s="635"/>
      <c r="H10" s="631"/>
      <c r="I10" s="631"/>
      <c r="J10" s="631"/>
      <c r="K10" s="631"/>
    </row>
    <row r="11" spans="1:11" x14ac:dyDescent="0.25">
      <c r="A11" s="609" t="str">
        <f t="shared" ref="A11:A21" si="0">F11</f>
        <v>Blumenkohl</v>
      </c>
      <c r="B11" s="609">
        <f t="shared" ref="B11:B24" si="1">I11/100</f>
        <v>0.28000000000000003</v>
      </c>
      <c r="C11" s="636">
        <f t="shared" ref="C11:C24" si="2">J11/100</f>
        <v>0.10300000000000001</v>
      </c>
      <c r="D11" s="609">
        <v>0.36</v>
      </c>
      <c r="F11" s="230" t="s">
        <v>423</v>
      </c>
      <c r="G11" s="637" t="str">
        <f>A11</f>
        <v>Blumenkohl</v>
      </c>
      <c r="H11" s="638">
        <v>31.4</v>
      </c>
      <c r="I11" s="638">
        <v>28</v>
      </c>
      <c r="J11" s="638">
        <v>10.3</v>
      </c>
      <c r="K11" s="638">
        <v>4.53</v>
      </c>
    </row>
    <row r="12" spans="1:11" x14ac:dyDescent="0.25">
      <c r="A12" s="609" t="s">
        <v>1204</v>
      </c>
      <c r="B12" s="609">
        <v>0.32</v>
      </c>
      <c r="C12" s="636">
        <v>0.12</v>
      </c>
      <c r="D12" s="609">
        <v>0.49</v>
      </c>
      <c r="F12" s="230"/>
      <c r="G12" s="637"/>
      <c r="H12" s="638"/>
      <c r="I12" s="638"/>
      <c r="J12" s="638"/>
      <c r="K12" s="638"/>
    </row>
    <row r="13" spans="1:11" x14ac:dyDescent="0.25">
      <c r="A13" s="609" t="s">
        <v>1205</v>
      </c>
      <c r="B13" s="609">
        <v>0.2</v>
      </c>
      <c r="C13" s="636">
        <v>0.05</v>
      </c>
      <c r="D13" s="609">
        <v>0.44</v>
      </c>
      <c r="F13" s="230"/>
      <c r="G13" s="637"/>
      <c r="H13" s="638"/>
      <c r="I13" s="638"/>
      <c r="J13" s="638"/>
      <c r="K13" s="638"/>
    </row>
    <row r="14" spans="1:11" x14ac:dyDescent="0.25">
      <c r="A14" s="609" t="s">
        <v>1206</v>
      </c>
      <c r="B14" s="609">
        <v>0.7</v>
      </c>
      <c r="C14" s="636">
        <v>0.15</v>
      </c>
      <c r="D14" s="609">
        <v>0.79</v>
      </c>
      <c r="F14" s="230"/>
      <c r="G14" s="637"/>
      <c r="H14" s="638"/>
      <c r="I14" s="638"/>
      <c r="J14" s="638"/>
      <c r="K14" s="638"/>
    </row>
    <row r="15" spans="1:11" x14ac:dyDescent="0.25">
      <c r="A15" s="609" t="str">
        <f t="shared" si="0"/>
        <v>Brokkoli</v>
      </c>
      <c r="B15" s="609">
        <f t="shared" si="1"/>
        <v>0.45</v>
      </c>
      <c r="C15" s="636">
        <f t="shared" si="2"/>
        <v>0.14899999999999999</v>
      </c>
      <c r="D15" s="609">
        <v>0.46</v>
      </c>
      <c r="F15" s="230" t="s">
        <v>424</v>
      </c>
      <c r="G15" s="637" t="s">
        <v>424</v>
      </c>
      <c r="H15" s="638">
        <v>37.1</v>
      </c>
      <c r="I15" s="638">
        <v>45</v>
      </c>
      <c r="J15" s="638">
        <v>14.9</v>
      </c>
      <c r="K15" s="638">
        <v>6.56</v>
      </c>
    </row>
    <row r="16" spans="1:11" x14ac:dyDescent="0.25">
      <c r="A16" s="609" t="s">
        <v>1207</v>
      </c>
      <c r="B16" s="609">
        <v>0.3</v>
      </c>
      <c r="C16" s="636">
        <v>0.09</v>
      </c>
      <c r="D16" s="609">
        <v>0.71</v>
      </c>
      <c r="F16" s="230"/>
      <c r="G16" s="637"/>
      <c r="H16" s="638"/>
      <c r="I16" s="638"/>
      <c r="J16" s="638"/>
      <c r="K16" s="638"/>
    </row>
    <row r="17" spans="1:11" x14ac:dyDescent="0.25">
      <c r="A17" s="609" t="str">
        <f t="shared" si="0"/>
        <v>Buschbohnen</v>
      </c>
      <c r="B17" s="609">
        <f t="shared" si="1"/>
        <v>0.25</v>
      </c>
      <c r="C17" s="636">
        <f t="shared" si="2"/>
        <v>9.1999999999999998E-2</v>
      </c>
      <c r="D17" s="609">
        <v>0.3</v>
      </c>
      <c r="F17" s="230" t="s">
        <v>425</v>
      </c>
      <c r="G17" s="637" t="s">
        <v>567</v>
      </c>
      <c r="H17" s="638">
        <v>34.700000000000003</v>
      </c>
      <c r="I17" s="638">
        <v>25</v>
      </c>
      <c r="J17" s="638">
        <v>9.1999999999999993</v>
      </c>
      <c r="K17" s="638">
        <v>4.05</v>
      </c>
    </row>
    <row r="18" spans="1:11" x14ac:dyDescent="0.25">
      <c r="A18" s="609" t="str">
        <f t="shared" si="0"/>
        <v>Chicoréerüben*</v>
      </c>
      <c r="B18" s="609">
        <f t="shared" si="1"/>
        <v>0.25</v>
      </c>
      <c r="C18" s="636">
        <f t="shared" si="2"/>
        <v>0.121</v>
      </c>
      <c r="D18" s="609">
        <v>0.54</v>
      </c>
      <c r="F18" s="230" t="s">
        <v>533</v>
      </c>
      <c r="G18" s="637" t="s">
        <v>568</v>
      </c>
      <c r="H18" s="638">
        <v>25</v>
      </c>
      <c r="I18" s="638">
        <v>25</v>
      </c>
      <c r="J18" s="638">
        <v>12.1</v>
      </c>
      <c r="K18" s="638">
        <v>5.32</v>
      </c>
    </row>
    <row r="19" spans="1:11" x14ac:dyDescent="0.25">
      <c r="A19" s="609" t="str">
        <f t="shared" si="0"/>
        <v>Chinakohl</v>
      </c>
      <c r="B19" s="609">
        <f t="shared" si="1"/>
        <v>0.15</v>
      </c>
      <c r="C19" s="636">
        <f t="shared" si="2"/>
        <v>9.1999999999999998E-2</v>
      </c>
      <c r="D19" s="609">
        <v>0.3</v>
      </c>
      <c r="F19" s="230" t="s">
        <v>426</v>
      </c>
      <c r="G19" s="637" t="s">
        <v>426</v>
      </c>
      <c r="H19" s="638">
        <v>16.3</v>
      </c>
      <c r="I19" s="638">
        <v>15</v>
      </c>
      <c r="J19" s="638">
        <v>9.1999999999999993</v>
      </c>
      <c r="K19" s="638">
        <v>4.05</v>
      </c>
    </row>
    <row r="20" spans="1:11" x14ac:dyDescent="0.25">
      <c r="A20" s="609" t="s">
        <v>1208</v>
      </c>
      <c r="B20" s="609">
        <v>1.1000000000000001</v>
      </c>
      <c r="C20" s="636">
        <v>0.25</v>
      </c>
      <c r="D20" s="609">
        <v>0.4</v>
      </c>
      <c r="F20" s="230"/>
      <c r="G20" s="637"/>
      <c r="H20" s="638"/>
      <c r="I20" s="638"/>
      <c r="J20" s="638"/>
      <c r="K20" s="638"/>
    </row>
    <row r="21" spans="1:11" x14ac:dyDescent="0.25">
      <c r="A21" s="609" t="str">
        <f t="shared" si="0"/>
        <v>Dill, Frischmarkt</v>
      </c>
      <c r="B21" s="609">
        <f t="shared" si="1"/>
        <v>0.3</v>
      </c>
      <c r="C21" s="636">
        <f t="shared" si="2"/>
        <v>9.1999999999999998E-2</v>
      </c>
      <c r="D21" s="609">
        <v>0.6</v>
      </c>
      <c r="F21" s="230" t="s">
        <v>438</v>
      </c>
      <c r="G21" s="637" t="s">
        <v>438</v>
      </c>
      <c r="H21" s="638">
        <v>30</v>
      </c>
      <c r="I21" s="638">
        <v>30</v>
      </c>
      <c r="J21" s="638">
        <v>9.1999999999999993</v>
      </c>
      <c r="K21" s="638">
        <v>4.05</v>
      </c>
    </row>
    <row r="22" spans="1:11" x14ac:dyDescent="0.25">
      <c r="A22" s="609" t="str">
        <f t="shared" ref="A22:A122" si="3">F22</f>
        <v>Dill, Industrieware</v>
      </c>
      <c r="B22" s="609">
        <f t="shared" si="1"/>
        <v>0.3</v>
      </c>
      <c r="C22" s="636">
        <f t="shared" si="2"/>
        <v>9.1999999999999998E-2</v>
      </c>
      <c r="D22" s="609">
        <v>0.6</v>
      </c>
      <c r="F22" s="230" t="s">
        <v>440</v>
      </c>
      <c r="G22" s="637" t="s">
        <v>440</v>
      </c>
      <c r="H22" s="638">
        <v>30</v>
      </c>
      <c r="I22" s="638">
        <v>30</v>
      </c>
      <c r="J22" s="638">
        <v>9.1999999999999993</v>
      </c>
      <c r="K22" s="638">
        <v>4.05</v>
      </c>
    </row>
    <row r="23" spans="1:11" x14ac:dyDescent="0.25">
      <c r="A23" s="609" t="s">
        <v>1103</v>
      </c>
      <c r="B23" s="609">
        <v>0.79</v>
      </c>
      <c r="C23" s="636">
        <v>0.17</v>
      </c>
      <c r="D23" s="609">
        <v>0.83</v>
      </c>
      <c r="F23" s="230"/>
      <c r="G23" s="637"/>
      <c r="H23" s="638"/>
      <c r="I23" s="638"/>
      <c r="J23" s="638"/>
      <c r="K23" s="638"/>
    </row>
    <row r="24" spans="1:11" x14ac:dyDescent="0.25">
      <c r="A24" s="609" t="str">
        <f t="shared" si="3"/>
        <v>Erdbeeren, Pflanzung</v>
      </c>
      <c r="B24" s="609">
        <f t="shared" si="1"/>
        <v>0.17</v>
      </c>
      <c r="C24" s="636">
        <f t="shared" si="2"/>
        <v>0.05</v>
      </c>
      <c r="D24" s="609">
        <v>0.28000000000000003</v>
      </c>
      <c r="E24" s="231" t="s">
        <v>549</v>
      </c>
      <c r="F24" s="230" t="s">
        <v>441</v>
      </c>
      <c r="G24" s="637" t="s">
        <v>569</v>
      </c>
      <c r="H24" s="638" t="s">
        <v>570</v>
      </c>
      <c r="I24" s="638">
        <v>17</v>
      </c>
      <c r="J24" s="638">
        <v>5</v>
      </c>
      <c r="K24" s="638">
        <v>2.2000000000000002</v>
      </c>
    </row>
    <row r="25" spans="1:11" x14ac:dyDescent="0.25">
      <c r="A25" s="609" t="str">
        <f t="shared" si="3"/>
        <v>Erdbeeren, Frühjahr</v>
      </c>
      <c r="B25" s="609">
        <f>I25/100</f>
        <v>0.17</v>
      </c>
      <c r="C25" s="636">
        <f>J25/100</f>
        <v>0.05</v>
      </c>
      <c r="D25" s="609">
        <v>0.28000000000000003</v>
      </c>
      <c r="E25" s="231" t="s">
        <v>549</v>
      </c>
      <c r="F25" s="230" t="s">
        <v>442</v>
      </c>
      <c r="G25" s="637" t="s">
        <v>569</v>
      </c>
      <c r="H25" s="638" t="s">
        <v>570</v>
      </c>
      <c r="I25" s="638">
        <v>17</v>
      </c>
      <c r="J25" s="638">
        <v>5</v>
      </c>
      <c r="K25" s="638">
        <v>2.2000000000000002</v>
      </c>
    </row>
    <row r="26" spans="1:11" x14ac:dyDescent="0.25">
      <c r="A26" s="609" t="str">
        <f t="shared" si="3"/>
        <v>Erdbeeren, nach Ernte</v>
      </c>
      <c r="B26" s="609">
        <f>I26/100</f>
        <v>0.17</v>
      </c>
      <c r="C26" s="636">
        <f>J26/100</f>
        <v>0.05</v>
      </c>
      <c r="D26" s="609">
        <v>0.28000000000000003</v>
      </c>
      <c r="E26" s="231" t="s">
        <v>549</v>
      </c>
      <c r="F26" s="230" t="s">
        <v>443</v>
      </c>
      <c r="G26" s="637" t="s">
        <v>569</v>
      </c>
      <c r="H26" s="638" t="s">
        <v>570</v>
      </c>
      <c r="I26" s="638">
        <v>17</v>
      </c>
      <c r="J26" s="638">
        <v>5</v>
      </c>
      <c r="K26" s="638">
        <v>2.2000000000000002</v>
      </c>
    </row>
    <row r="27" spans="1:11" x14ac:dyDescent="0.25">
      <c r="A27" s="609" t="s">
        <v>1209</v>
      </c>
      <c r="B27" s="609">
        <v>0.55000000000000004</v>
      </c>
      <c r="C27" s="636">
        <v>0.16</v>
      </c>
      <c r="D27" s="609">
        <v>0.88</v>
      </c>
      <c r="F27" s="230"/>
      <c r="G27" s="637"/>
      <c r="H27" s="638"/>
      <c r="I27" s="638"/>
      <c r="J27" s="638"/>
      <c r="K27" s="638"/>
    </row>
    <row r="28" spans="1:11" x14ac:dyDescent="0.25">
      <c r="A28" s="609" t="str">
        <f t="shared" si="3"/>
        <v>Feldsalat</v>
      </c>
      <c r="B28" s="609">
        <f>I28/100</f>
        <v>0.45</v>
      </c>
      <c r="C28" s="636">
        <f>J28/100</f>
        <v>9.9000000000000005E-2</v>
      </c>
      <c r="D28" s="609">
        <v>0.65</v>
      </c>
      <c r="F28" s="230" t="s">
        <v>427</v>
      </c>
      <c r="G28" s="637" t="s">
        <v>427</v>
      </c>
      <c r="H28" s="638">
        <v>45</v>
      </c>
      <c r="I28" s="638">
        <v>45</v>
      </c>
      <c r="J28" s="638">
        <v>9.9</v>
      </c>
      <c r="K28" s="638">
        <v>4.3600000000000003</v>
      </c>
    </row>
    <row r="29" spans="1:11" x14ac:dyDescent="0.25">
      <c r="A29" s="609" t="str">
        <f t="shared" si="3"/>
        <v>Feldsalat, großblättrig</v>
      </c>
      <c r="B29" s="609">
        <f>I29/100</f>
        <v>0.45</v>
      </c>
      <c r="C29" s="636">
        <f>J29/100</f>
        <v>9.9000000000000005E-2</v>
      </c>
      <c r="D29" s="609">
        <v>1.65</v>
      </c>
      <c r="F29" s="230" t="s">
        <v>444</v>
      </c>
      <c r="G29" s="637" t="s">
        <v>444</v>
      </c>
      <c r="H29" s="638">
        <v>45</v>
      </c>
      <c r="I29" s="638">
        <v>45</v>
      </c>
      <c r="J29" s="638">
        <v>9.9</v>
      </c>
      <c r="K29" s="638">
        <v>4.3600000000000003</v>
      </c>
    </row>
    <row r="30" spans="1:11" x14ac:dyDescent="0.25">
      <c r="A30" s="609" t="s">
        <v>1210</v>
      </c>
      <c r="B30" s="609">
        <v>0.53</v>
      </c>
      <c r="C30" s="636">
        <v>0.26</v>
      </c>
      <c r="D30" s="609">
        <v>0.75</v>
      </c>
      <c r="F30" s="230"/>
      <c r="G30" s="637"/>
      <c r="H30" s="638"/>
      <c r="I30" s="638"/>
      <c r="J30" s="638"/>
      <c r="K30" s="638"/>
    </row>
    <row r="31" spans="1:11" x14ac:dyDescent="0.25">
      <c r="A31" s="609" t="str">
        <f t="shared" si="3"/>
        <v>Gemüseerbse</v>
      </c>
      <c r="B31" s="609">
        <f t="shared" ref="B31:C33" si="4">I31/100</f>
        <v>1</v>
      </c>
      <c r="C31" s="636">
        <f t="shared" si="4"/>
        <v>0.22899999999999998</v>
      </c>
      <c r="D31" s="609">
        <v>0.36</v>
      </c>
      <c r="F31" s="230" t="s">
        <v>428</v>
      </c>
      <c r="G31" s="637" t="s">
        <v>428</v>
      </c>
      <c r="H31" s="638">
        <v>52</v>
      </c>
      <c r="I31" s="638">
        <v>100</v>
      </c>
      <c r="J31" s="638">
        <v>22.9</v>
      </c>
      <c r="K31" s="638">
        <v>10.08</v>
      </c>
    </row>
    <row r="32" spans="1:11" x14ac:dyDescent="0.25">
      <c r="A32" s="609" t="str">
        <f t="shared" si="3"/>
        <v>Grünkohl</v>
      </c>
      <c r="B32" s="609">
        <f t="shared" si="4"/>
        <v>0.49</v>
      </c>
      <c r="C32" s="636">
        <f t="shared" si="4"/>
        <v>0.16300000000000001</v>
      </c>
      <c r="D32" s="609">
        <v>0.54</v>
      </c>
      <c r="F32" s="230" t="s">
        <v>429</v>
      </c>
      <c r="G32" s="637" t="s">
        <v>429</v>
      </c>
      <c r="H32" s="638">
        <v>46.2</v>
      </c>
      <c r="I32" s="638">
        <v>49</v>
      </c>
      <c r="J32" s="638">
        <v>16.3</v>
      </c>
      <c r="K32" s="638">
        <v>7.17</v>
      </c>
    </row>
    <row r="33" spans="1:11" x14ac:dyDescent="0.25">
      <c r="A33" s="609" t="str">
        <f t="shared" si="3"/>
        <v>Gurke, Einleger</v>
      </c>
      <c r="B33" s="609">
        <f t="shared" si="4"/>
        <v>0.15</v>
      </c>
      <c r="C33" s="636">
        <f t="shared" si="4"/>
        <v>6.9000000000000006E-2</v>
      </c>
      <c r="D33" s="609">
        <v>0.24</v>
      </c>
      <c r="F33" s="230" t="s">
        <v>445</v>
      </c>
      <c r="G33" s="637" t="s">
        <v>445</v>
      </c>
      <c r="H33" s="638">
        <v>17.100000000000001</v>
      </c>
      <c r="I33" s="638">
        <v>15</v>
      </c>
      <c r="J33" s="638">
        <v>6.9</v>
      </c>
      <c r="K33" s="638">
        <v>3.04</v>
      </c>
    </row>
    <row r="34" spans="1:11" x14ac:dyDescent="0.25">
      <c r="A34" s="601" t="s">
        <v>958</v>
      </c>
      <c r="B34" s="609">
        <v>0.51</v>
      </c>
      <c r="C34" s="636">
        <v>0.16</v>
      </c>
      <c r="D34" s="609">
        <v>0.7</v>
      </c>
      <c r="F34" s="230"/>
      <c r="G34" s="637"/>
      <c r="H34" s="638"/>
      <c r="I34" s="638"/>
      <c r="J34" s="638"/>
      <c r="K34" s="638"/>
    </row>
    <row r="35" spans="1:11" x14ac:dyDescent="0.25">
      <c r="A35" s="601" t="s">
        <v>959</v>
      </c>
      <c r="B35" s="609">
        <v>0.41</v>
      </c>
      <c r="C35" s="636">
        <v>0.1</v>
      </c>
      <c r="D35" s="609">
        <v>0.7</v>
      </c>
      <c r="F35" s="230"/>
      <c r="G35" s="637"/>
      <c r="H35" s="638"/>
      <c r="I35" s="638"/>
      <c r="J35" s="638"/>
      <c r="K35" s="638"/>
    </row>
    <row r="36" spans="1:11" x14ac:dyDescent="0.25">
      <c r="A36" s="601" t="s">
        <v>1211</v>
      </c>
      <c r="B36" s="609">
        <v>0.48</v>
      </c>
      <c r="C36" s="636">
        <v>0.17</v>
      </c>
      <c r="D36" s="609">
        <v>0.35</v>
      </c>
      <c r="F36" s="230"/>
      <c r="G36" s="637"/>
      <c r="H36" s="638"/>
      <c r="I36" s="638"/>
      <c r="J36" s="638"/>
      <c r="K36" s="638"/>
    </row>
    <row r="37" spans="1:11" x14ac:dyDescent="0.25">
      <c r="A37" s="609" t="str">
        <f t="shared" si="3"/>
        <v>Knollenfenchel</v>
      </c>
      <c r="B37" s="609">
        <v>0.2</v>
      </c>
      <c r="C37" s="636">
        <f>J37/100</f>
        <v>6.9000000000000006E-2</v>
      </c>
      <c r="D37" s="609">
        <v>0.48</v>
      </c>
      <c r="F37" s="230" t="s">
        <v>430</v>
      </c>
      <c r="G37" s="637" t="s">
        <v>430</v>
      </c>
      <c r="H37" s="638">
        <v>24.3</v>
      </c>
      <c r="I37" s="638">
        <v>20</v>
      </c>
      <c r="J37" s="638">
        <v>6.9</v>
      </c>
      <c r="K37" s="638">
        <v>3.04</v>
      </c>
    </row>
    <row r="38" spans="1:11" x14ac:dyDescent="0.25">
      <c r="A38" s="609" t="str">
        <f t="shared" si="3"/>
        <v>Kohlrabi</v>
      </c>
      <c r="B38" s="609">
        <f>I38/100</f>
        <v>0.28000000000000003</v>
      </c>
      <c r="C38" s="636">
        <f>J38/100</f>
        <v>0.10300000000000001</v>
      </c>
      <c r="D38" s="609">
        <v>0.42</v>
      </c>
      <c r="F38" s="230" t="s">
        <v>431</v>
      </c>
      <c r="G38" s="637" t="s">
        <v>431</v>
      </c>
      <c r="H38" s="638">
        <v>29.8</v>
      </c>
      <c r="I38" s="638">
        <v>28</v>
      </c>
      <c r="J38" s="638">
        <v>10.3</v>
      </c>
      <c r="K38" s="638">
        <v>4.53</v>
      </c>
    </row>
    <row r="39" spans="1:11" x14ac:dyDescent="0.25">
      <c r="A39" s="609" t="str">
        <f>G39</f>
        <v>Kohlrübe</v>
      </c>
      <c r="B39" s="609">
        <v>0.25</v>
      </c>
      <c r="C39" s="636">
        <f>J39/100</f>
        <v>0.115</v>
      </c>
      <c r="D39" s="609">
        <v>0.36</v>
      </c>
      <c r="G39" s="637" t="s">
        <v>571</v>
      </c>
      <c r="H39" s="638" t="s">
        <v>570</v>
      </c>
      <c r="I39" s="638">
        <v>26</v>
      </c>
      <c r="J39" s="638">
        <v>11.5</v>
      </c>
      <c r="K39" s="638">
        <v>5.0599999999999996</v>
      </c>
    </row>
    <row r="40" spans="1:11" x14ac:dyDescent="0.25">
      <c r="A40" s="601" t="s">
        <v>1212</v>
      </c>
      <c r="B40" s="609">
        <v>0.51</v>
      </c>
      <c r="C40" s="636">
        <v>0.14000000000000001</v>
      </c>
      <c r="D40" s="609">
        <v>0.82</v>
      </c>
      <c r="G40" s="637"/>
      <c r="H40" s="638"/>
      <c r="I40" s="638"/>
      <c r="J40" s="638"/>
      <c r="K40" s="638"/>
    </row>
    <row r="41" spans="1:11" x14ac:dyDescent="0.25">
      <c r="A41" s="609" t="str">
        <f t="shared" si="3"/>
        <v>Kürbis</v>
      </c>
      <c r="B41" s="609">
        <f>I41/100</f>
        <v>0.25</v>
      </c>
      <c r="C41" s="636">
        <f>J41/100</f>
        <v>0.20600000000000002</v>
      </c>
      <c r="D41" s="609">
        <v>0.55000000000000004</v>
      </c>
      <c r="F41" s="230" t="s">
        <v>432</v>
      </c>
      <c r="G41" s="637" t="s">
        <v>432</v>
      </c>
      <c r="H41" s="638">
        <v>25</v>
      </c>
      <c r="I41" s="638">
        <v>25</v>
      </c>
      <c r="J41" s="638">
        <v>20.6</v>
      </c>
      <c r="K41" s="638">
        <v>9.06</v>
      </c>
    </row>
    <row r="42" spans="1:11" x14ac:dyDescent="0.25">
      <c r="A42" s="601" t="s">
        <v>1213</v>
      </c>
      <c r="B42" s="609">
        <v>0.25</v>
      </c>
      <c r="C42" s="636">
        <v>0.21</v>
      </c>
      <c r="D42" s="609">
        <v>0.55000000000000004</v>
      </c>
      <c r="F42" s="230"/>
      <c r="G42" s="637"/>
      <c r="H42" s="638"/>
      <c r="I42" s="638"/>
      <c r="J42" s="638"/>
      <c r="K42" s="638"/>
    </row>
    <row r="43" spans="1:11" x14ac:dyDescent="0.25">
      <c r="A43" s="609" t="s">
        <v>965</v>
      </c>
      <c r="B43" s="609">
        <v>0.51</v>
      </c>
      <c r="C43" s="636">
        <v>0.13</v>
      </c>
      <c r="D43" s="609">
        <v>0.77</v>
      </c>
      <c r="F43" s="230"/>
      <c r="G43" s="637"/>
      <c r="H43" s="638"/>
      <c r="I43" s="638"/>
      <c r="J43" s="638"/>
      <c r="K43" s="638"/>
    </row>
    <row r="44" spans="1:11" x14ac:dyDescent="0.25">
      <c r="A44" s="609" t="s">
        <v>1214</v>
      </c>
      <c r="B44" s="609">
        <v>0.37</v>
      </c>
      <c r="C44" s="636">
        <v>0.11</v>
      </c>
      <c r="D44" s="609">
        <v>0.5</v>
      </c>
      <c r="F44" s="230"/>
      <c r="G44" s="637"/>
      <c r="H44" s="638"/>
      <c r="I44" s="638"/>
      <c r="J44" s="638"/>
      <c r="K44" s="638"/>
    </row>
    <row r="45" spans="1:11" x14ac:dyDescent="0.25">
      <c r="A45" s="609" t="s">
        <v>904</v>
      </c>
      <c r="B45" s="609">
        <v>0.35</v>
      </c>
      <c r="C45" s="636">
        <v>0.11</v>
      </c>
      <c r="D45" s="609">
        <v>0.53</v>
      </c>
      <c r="F45" s="230"/>
      <c r="G45" s="637"/>
      <c r="H45" s="638"/>
      <c r="I45" s="638"/>
      <c r="J45" s="638"/>
      <c r="K45" s="638"/>
    </row>
    <row r="46" spans="1:11" x14ac:dyDescent="0.25">
      <c r="A46" s="609" t="str">
        <f t="shared" si="3"/>
        <v>Mairüben (mit Laub)</v>
      </c>
      <c r="B46" s="609">
        <f>I46/100</f>
        <v>0.17</v>
      </c>
      <c r="C46" s="636">
        <f>J46/100</f>
        <v>0.10300000000000001</v>
      </c>
      <c r="D46" s="609">
        <v>0.42</v>
      </c>
      <c r="F46" s="230" t="s">
        <v>446</v>
      </c>
      <c r="G46" s="637" t="s">
        <v>446</v>
      </c>
      <c r="H46" s="638">
        <v>17</v>
      </c>
      <c r="I46" s="638">
        <v>17</v>
      </c>
      <c r="J46" s="638">
        <v>10.3</v>
      </c>
      <c r="K46" s="638">
        <v>4.53</v>
      </c>
    </row>
    <row r="47" spans="1:11" x14ac:dyDescent="0.25">
      <c r="A47" s="609" t="s">
        <v>1215</v>
      </c>
      <c r="B47" s="609">
        <v>0.48</v>
      </c>
      <c r="C47" s="636">
        <v>0.14000000000000001</v>
      </c>
      <c r="D47" s="609">
        <v>0.59</v>
      </c>
      <c r="F47" s="230"/>
      <c r="G47" s="637"/>
      <c r="H47" s="638"/>
      <c r="I47" s="638"/>
      <c r="J47" s="638"/>
      <c r="K47" s="638"/>
    </row>
    <row r="48" spans="1:11" x14ac:dyDescent="0.25">
      <c r="A48" s="609" t="s">
        <v>1216</v>
      </c>
      <c r="B48" s="609">
        <v>0.32</v>
      </c>
      <c r="C48" s="636">
        <v>0.09</v>
      </c>
      <c r="D48" s="609">
        <v>0.48</v>
      </c>
      <c r="F48" s="230"/>
      <c r="G48" s="637"/>
      <c r="H48" s="638"/>
      <c r="I48" s="638"/>
      <c r="J48" s="638"/>
      <c r="K48" s="638"/>
    </row>
    <row r="49" spans="1:11" x14ac:dyDescent="0.25">
      <c r="A49" s="609" t="s">
        <v>1217</v>
      </c>
      <c r="B49" s="609">
        <v>0.69</v>
      </c>
      <c r="C49" s="636">
        <v>0.22</v>
      </c>
      <c r="D49" s="609">
        <v>0.72</v>
      </c>
      <c r="F49" s="230"/>
      <c r="G49" s="637"/>
      <c r="H49" s="638"/>
      <c r="I49" s="638"/>
      <c r="J49" s="638"/>
      <c r="K49" s="638"/>
    </row>
    <row r="50" spans="1:11" x14ac:dyDescent="0.25">
      <c r="A50" s="609" t="s">
        <v>1218</v>
      </c>
      <c r="B50" s="609">
        <v>0.33</v>
      </c>
      <c r="C50" s="636">
        <v>0.11</v>
      </c>
      <c r="D50" s="609">
        <v>0.53</v>
      </c>
      <c r="F50" s="230"/>
      <c r="G50" s="637"/>
      <c r="H50" s="638"/>
      <c r="I50" s="638"/>
      <c r="J50" s="638"/>
      <c r="K50" s="638"/>
    </row>
    <row r="51" spans="1:11" x14ac:dyDescent="0.25">
      <c r="A51" s="609" t="s">
        <v>1219</v>
      </c>
      <c r="B51" s="609">
        <v>0.15</v>
      </c>
      <c r="C51" s="636">
        <v>7.0000000000000007E-2</v>
      </c>
      <c r="D51" s="609">
        <v>0.3</v>
      </c>
      <c r="F51" s="230"/>
      <c r="G51" s="637"/>
      <c r="H51" s="638"/>
      <c r="I51" s="638"/>
      <c r="J51" s="638"/>
      <c r="K51" s="638"/>
    </row>
    <row r="52" spans="1:11" x14ac:dyDescent="0.25">
      <c r="A52" s="609" t="str">
        <f t="shared" si="3"/>
        <v>Möhren, Bund-*</v>
      </c>
      <c r="B52" s="609">
        <f t="shared" ref="B52:C54" si="5">I52/100</f>
        <v>0.17</v>
      </c>
      <c r="C52" s="636">
        <f t="shared" si="5"/>
        <v>8.199999999999999E-2</v>
      </c>
      <c r="D52" s="609">
        <v>0.53</v>
      </c>
      <c r="F52" s="230" t="s">
        <v>534</v>
      </c>
      <c r="G52" s="637" t="s">
        <v>572</v>
      </c>
      <c r="H52" s="638">
        <v>17</v>
      </c>
      <c r="I52" s="638">
        <v>17</v>
      </c>
      <c r="J52" s="638">
        <v>8.1999999999999993</v>
      </c>
      <c r="K52" s="638">
        <v>3.61</v>
      </c>
    </row>
    <row r="53" spans="1:11" x14ac:dyDescent="0.25">
      <c r="A53" s="609" t="str">
        <f t="shared" si="3"/>
        <v>Möhren, Industrie**</v>
      </c>
      <c r="B53" s="609">
        <f t="shared" si="5"/>
        <v>0.13</v>
      </c>
      <c r="C53" s="636">
        <f t="shared" si="5"/>
        <v>0.08</v>
      </c>
      <c r="D53" s="609">
        <v>0.42</v>
      </c>
      <c r="F53" s="230" t="s">
        <v>535</v>
      </c>
      <c r="G53" s="637" t="s">
        <v>573</v>
      </c>
      <c r="H53" s="638">
        <v>17.3</v>
      </c>
      <c r="I53" s="638">
        <v>13</v>
      </c>
      <c r="J53" s="638">
        <v>8</v>
      </c>
      <c r="K53" s="638">
        <v>3.52</v>
      </c>
    </row>
    <row r="54" spans="1:11" x14ac:dyDescent="0.25">
      <c r="A54" s="609" t="str">
        <f t="shared" si="3"/>
        <v>Möhren, Wasch-**</v>
      </c>
      <c r="B54" s="609">
        <f t="shared" si="5"/>
        <v>0.13</v>
      </c>
      <c r="C54" s="636">
        <f t="shared" si="5"/>
        <v>0.08</v>
      </c>
      <c r="D54" s="609">
        <v>0.42</v>
      </c>
      <c r="F54" s="230" t="s">
        <v>536</v>
      </c>
      <c r="G54" s="637" t="s">
        <v>574</v>
      </c>
      <c r="H54" s="638">
        <v>16.8</v>
      </c>
      <c r="I54" s="638">
        <v>13</v>
      </c>
      <c r="J54" s="638">
        <v>8</v>
      </c>
      <c r="K54" s="638">
        <v>3.52</v>
      </c>
    </row>
    <row r="55" spans="1:11" x14ac:dyDescent="0.25">
      <c r="A55" s="609" t="s">
        <v>1220</v>
      </c>
      <c r="B55" s="609">
        <v>0.5</v>
      </c>
      <c r="C55" s="636">
        <v>0.14000000000000001</v>
      </c>
      <c r="D55" s="609">
        <v>0.52</v>
      </c>
      <c r="F55" s="230"/>
      <c r="G55" s="637"/>
      <c r="H55" s="638"/>
      <c r="I55" s="638"/>
      <c r="J55" s="638"/>
      <c r="K55" s="638"/>
    </row>
    <row r="56" spans="1:11" x14ac:dyDescent="0.25">
      <c r="A56" s="609" t="s">
        <v>1221</v>
      </c>
      <c r="B56" s="609">
        <v>0.22</v>
      </c>
      <c r="C56" s="636">
        <v>7.0000000000000007E-2</v>
      </c>
      <c r="D56" s="609">
        <v>0.42</v>
      </c>
      <c r="F56" s="230"/>
      <c r="G56" s="637"/>
      <c r="H56" s="638"/>
      <c r="I56" s="638"/>
      <c r="J56" s="638"/>
      <c r="K56" s="638"/>
    </row>
    <row r="57" spans="1:11" x14ac:dyDescent="0.25">
      <c r="A57" s="609" t="s">
        <v>1222</v>
      </c>
      <c r="B57" s="609">
        <v>0.22</v>
      </c>
      <c r="C57" s="636">
        <v>7.0000000000000007E-2</v>
      </c>
      <c r="D57" s="609">
        <v>0.42</v>
      </c>
      <c r="F57" s="230"/>
      <c r="G57" s="637"/>
      <c r="H57" s="638"/>
      <c r="I57" s="638"/>
      <c r="J57" s="638"/>
      <c r="K57" s="638"/>
    </row>
    <row r="58" spans="1:11" x14ac:dyDescent="0.25">
      <c r="A58" s="609" t="s">
        <v>1223</v>
      </c>
      <c r="B58" s="609">
        <v>0.21</v>
      </c>
      <c r="C58" s="636">
        <v>7.0000000000000007E-2</v>
      </c>
      <c r="D58" s="609">
        <v>0.36</v>
      </c>
      <c r="F58" s="230"/>
      <c r="G58" s="637"/>
      <c r="H58" s="638"/>
      <c r="I58" s="638"/>
      <c r="J58" s="638"/>
      <c r="K58" s="638"/>
    </row>
    <row r="59" spans="1:11" x14ac:dyDescent="0.25">
      <c r="A59" s="609" t="str">
        <f t="shared" si="3"/>
        <v>Pastinake*</v>
      </c>
      <c r="B59" s="609">
        <f>I59/100</f>
        <v>0.25</v>
      </c>
      <c r="C59" s="636">
        <v>0.24</v>
      </c>
      <c r="D59" s="609">
        <v>0.72</v>
      </c>
      <c r="F59" s="230" t="s">
        <v>537</v>
      </c>
      <c r="G59" s="637" t="s">
        <v>551</v>
      </c>
      <c r="H59" s="638">
        <v>33.299999999999997</v>
      </c>
      <c r="I59" s="638">
        <v>25</v>
      </c>
      <c r="J59" s="638">
        <v>23.6</v>
      </c>
      <c r="K59" s="638">
        <v>10.38</v>
      </c>
    </row>
    <row r="60" spans="1:11" x14ac:dyDescent="0.25">
      <c r="A60" s="609" t="str">
        <f t="shared" si="3"/>
        <v>Petersilie, Blatt- bis 1. Schnitt*</v>
      </c>
      <c r="B60" s="609">
        <f>I60/100</f>
        <v>0.45</v>
      </c>
      <c r="C60" s="636">
        <f>J60/100</f>
        <v>0.115</v>
      </c>
      <c r="D60" s="609">
        <v>0.66</v>
      </c>
      <c r="F60" s="230" t="s">
        <v>538</v>
      </c>
      <c r="G60" s="637" t="s">
        <v>575</v>
      </c>
      <c r="H60" s="638">
        <v>45</v>
      </c>
      <c r="I60" s="638">
        <v>45</v>
      </c>
      <c r="J60" s="638">
        <v>11.5</v>
      </c>
      <c r="K60" s="638">
        <v>5.0599999999999996</v>
      </c>
    </row>
    <row r="61" spans="1:11" x14ac:dyDescent="0.25">
      <c r="A61" s="609" t="str">
        <f t="shared" si="3"/>
        <v>Petersilie, Blatt- nach einem Schnitt</v>
      </c>
      <c r="B61" s="609">
        <f>I61/100</f>
        <v>0.45</v>
      </c>
      <c r="C61" s="636">
        <f>J61/100</f>
        <v>0.115</v>
      </c>
      <c r="D61" s="609">
        <v>0.66</v>
      </c>
      <c r="F61" s="230" t="s">
        <v>447</v>
      </c>
      <c r="G61" s="637" t="s">
        <v>576</v>
      </c>
      <c r="H61" s="638">
        <v>43.6</v>
      </c>
      <c r="I61" s="638">
        <v>45</v>
      </c>
      <c r="J61" s="638">
        <v>11.5</v>
      </c>
      <c r="K61" s="638">
        <v>5.0599999999999996</v>
      </c>
    </row>
    <row r="62" spans="1:11" x14ac:dyDescent="0.25">
      <c r="A62" s="609" t="s">
        <v>1224</v>
      </c>
      <c r="B62" s="609">
        <v>0.49</v>
      </c>
      <c r="C62" s="636">
        <v>0.13</v>
      </c>
      <c r="D62" s="609">
        <v>1.08</v>
      </c>
      <c r="F62" s="230"/>
      <c r="G62" s="637"/>
      <c r="H62" s="638"/>
      <c r="I62" s="638"/>
      <c r="J62" s="638"/>
      <c r="K62" s="638"/>
    </row>
    <row r="63" spans="1:11" x14ac:dyDescent="0.25">
      <c r="A63" s="609" t="str">
        <f t="shared" si="3"/>
        <v>Petersilie, Wurzel**</v>
      </c>
      <c r="B63" s="609">
        <f>I63/100</f>
        <v>0.42</v>
      </c>
      <c r="C63" s="636">
        <f>J63/100</f>
        <v>0.13699999999999998</v>
      </c>
      <c r="D63" s="609">
        <v>0.84</v>
      </c>
      <c r="F63" s="230" t="s">
        <v>539</v>
      </c>
      <c r="G63" s="637" t="s">
        <v>577</v>
      </c>
      <c r="H63" s="638">
        <v>42</v>
      </c>
      <c r="I63" s="638">
        <v>42</v>
      </c>
      <c r="J63" s="638">
        <v>13.7</v>
      </c>
      <c r="K63" s="638">
        <v>6.03</v>
      </c>
    </row>
    <row r="64" spans="1:11" x14ac:dyDescent="0.25">
      <c r="A64" s="609" t="s">
        <v>1225</v>
      </c>
      <c r="B64" s="609">
        <v>0.42</v>
      </c>
      <c r="C64" s="636">
        <v>0.11</v>
      </c>
      <c r="D64" s="609">
        <v>0.55000000000000004</v>
      </c>
      <c r="F64" s="230"/>
      <c r="G64" s="637"/>
      <c r="H64" s="638"/>
      <c r="I64" s="638"/>
      <c r="J64" s="638"/>
      <c r="K64" s="638"/>
    </row>
    <row r="65" spans="1:11" x14ac:dyDescent="0.25">
      <c r="A65" s="609" t="s">
        <v>1226</v>
      </c>
      <c r="B65" s="609">
        <v>0.2</v>
      </c>
      <c r="C65" s="636">
        <v>7.0000000000000007E-2</v>
      </c>
      <c r="D65" s="609">
        <v>0.28999999999999998</v>
      </c>
      <c r="F65" s="230"/>
      <c r="G65" s="637"/>
      <c r="H65" s="638"/>
      <c r="I65" s="638"/>
      <c r="J65" s="638"/>
      <c r="K65" s="638"/>
    </row>
    <row r="66" spans="1:11" x14ac:dyDescent="0.25">
      <c r="A66" s="609" t="str">
        <f t="shared" si="3"/>
        <v>Porree</v>
      </c>
      <c r="B66" s="609">
        <f>I66/100</f>
        <v>0.25</v>
      </c>
      <c r="C66" s="636">
        <f>J66/100</f>
        <v>0.08</v>
      </c>
      <c r="D66" s="609">
        <v>0.36</v>
      </c>
      <c r="F66" s="230" t="s">
        <v>433</v>
      </c>
      <c r="G66" s="637" t="s">
        <v>433</v>
      </c>
      <c r="H66" s="638">
        <v>27</v>
      </c>
      <c r="I66" s="638">
        <v>25</v>
      </c>
      <c r="J66" s="638">
        <v>8</v>
      </c>
      <c r="K66" s="638">
        <v>3.52</v>
      </c>
    </row>
    <row r="67" spans="1:11" x14ac:dyDescent="0.25">
      <c r="A67" s="609" t="s">
        <v>1227</v>
      </c>
      <c r="B67" s="609">
        <v>0.33</v>
      </c>
      <c r="C67" s="636">
        <v>0.11</v>
      </c>
      <c r="D67" s="609">
        <v>0.53</v>
      </c>
      <c r="F67" s="230"/>
      <c r="G67" s="637"/>
      <c r="H67" s="638"/>
      <c r="I67" s="638"/>
      <c r="J67" s="638"/>
      <c r="K67" s="638"/>
    </row>
    <row r="68" spans="1:11" x14ac:dyDescent="0.25">
      <c r="A68" s="609" t="s">
        <v>1228</v>
      </c>
      <c r="B68" s="609">
        <v>0.33</v>
      </c>
      <c r="C68" s="636">
        <v>0.11</v>
      </c>
      <c r="D68" s="609">
        <v>0.53</v>
      </c>
      <c r="F68" s="230"/>
      <c r="G68" s="637"/>
      <c r="H68" s="638"/>
      <c r="I68" s="638"/>
      <c r="J68" s="638"/>
      <c r="K68" s="638"/>
    </row>
    <row r="69" spans="1:11" x14ac:dyDescent="0.25">
      <c r="A69" s="609" t="s">
        <v>1229</v>
      </c>
      <c r="B69" s="609">
        <v>0.33</v>
      </c>
      <c r="C69" s="636">
        <v>0.11</v>
      </c>
      <c r="D69" s="609">
        <v>0.53</v>
      </c>
      <c r="F69" s="230"/>
      <c r="G69" s="637"/>
      <c r="H69" s="638"/>
      <c r="I69" s="638"/>
      <c r="J69" s="638"/>
      <c r="K69" s="638"/>
    </row>
    <row r="70" spans="1:11" x14ac:dyDescent="0.25">
      <c r="A70" s="609" t="s">
        <v>1230</v>
      </c>
      <c r="B70" s="609">
        <v>0.33</v>
      </c>
      <c r="C70" s="636">
        <v>0.11</v>
      </c>
      <c r="D70" s="609">
        <v>0.53</v>
      </c>
      <c r="F70" s="230"/>
      <c r="G70" s="637"/>
      <c r="H70" s="638"/>
      <c r="I70" s="638"/>
      <c r="J70" s="638"/>
      <c r="K70" s="638"/>
    </row>
    <row r="71" spans="1:11" x14ac:dyDescent="0.25">
      <c r="A71" s="609" t="str">
        <f t="shared" si="3"/>
        <v>Radies</v>
      </c>
      <c r="B71" s="609">
        <f t="shared" ref="B71:C75" si="6">I71/100</f>
        <v>0.2</v>
      </c>
      <c r="C71" s="636">
        <f t="shared" si="6"/>
        <v>6.9000000000000006E-2</v>
      </c>
      <c r="D71" s="609">
        <v>0.34</v>
      </c>
      <c r="F71" s="230" t="s">
        <v>434</v>
      </c>
      <c r="G71" s="637" t="s">
        <v>434</v>
      </c>
      <c r="H71" s="638">
        <v>20</v>
      </c>
      <c r="I71" s="638">
        <v>20</v>
      </c>
      <c r="J71" s="638">
        <v>6.9</v>
      </c>
      <c r="K71" s="638">
        <v>3.04</v>
      </c>
    </row>
    <row r="72" spans="1:11" x14ac:dyDescent="0.25">
      <c r="A72" s="609" t="str">
        <f t="shared" si="3"/>
        <v>Rettich, Bund-</v>
      </c>
      <c r="B72" s="609">
        <f t="shared" si="6"/>
        <v>0.17</v>
      </c>
      <c r="C72" s="636">
        <f t="shared" si="6"/>
        <v>7.5999999999999998E-2</v>
      </c>
      <c r="D72" s="609">
        <v>0.36</v>
      </c>
      <c r="F72" s="230" t="s">
        <v>448</v>
      </c>
      <c r="G72" s="637" t="s">
        <v>448</v>
      </c>
      <c r="H72" s="638">
        <v>17</v>
      </c>
      <c r="I72" s="638">
        <v>17</v>
      </c>
      <c r="J72" s="638">
        <v>7.6</v>
      </c>
      <c r="K72" s="638">
        <v>3.34</v>
      </c>
    </row>
    <row r="73" spans="1:11" x14ac:dyDescent="0.25">
      <c r="A73" s="609" t="str">
        <f t="shared" si="3"/>
        <v>Rettich, deutsch</v>
      </c>
      <c r="B73" s="609">
        <f t="shared" si="6"/>
        <v>0.14000000000000001</v>
      </c>
      <c r="C73" s="636">
        <f t="shared" si="6"/>
        <v>0.08</v>
      </c>
      <c r="D73" s="609">
        <v>0.4</v>
      </c>
      <c r="F73" s="230" t="s">
        <v>449</v>
      </c>
      <c r="G73" s="637" t="s">
        <v>449</v>
      </c>
      <c r="H73" s="638">
        <v>17.100000000000001</v>
      </c>
      <c r="I73" s="638">
        <v>14</v>
      </c>
      <c r="J73" s="638">
        <v>8</v>
      </c>
      <c r="K73" s="638">
        <v>3.52</v>
      </c>
    </row>
    <row r="74" spans="1:11" x14ac:dyDescent="0.25">
      <c r="A74" s="609" t="str">
        <f t="shared" si="3"/>
        <v>Rettich, japanisch</v>
      </c>
      <c r="B74" s="609">
        <f t="shared" si="6"/>
        <v>0.1</v>
      </c>
      <c r="C74" s="636">
        <f t="shared" si="6"/>
        <v>0.06</v>
      </c>
      <c r="D74" s="609">
        <v>0.34</v>
      </c>
      <c r="F74" s="230" t="s">
        <v>452</v>
      </c>
      <c r="G74" s="637" t="s">
        <v>452</v>
      </c>
      <c r="H74" s="638">
        <v>13.1</v>
      </c>
      <c r="I74" s="638">
        <v>10</v>
      </c>
      <c r="J74" s="638">
        <v>6</v>
      </c>
      <c r="K74" s="638">
        <v>2.64</v>
      </c>
    </row>
    <row r="75" spans="1:11" x14ac:dyDescent="0.25">
      <c r="A75" s="609" t="str">
        <f t="shared" si="3"/>
        <v>Rhabarber 1. Standjahr</v>
      </c>
      <c r="B75" s="609">
        <f t="shared" si="6"/>
        <v>0.18</v>
      </c>
      <c r="C75" s="636">
        <f t="shared" si="6"/>
        <v>4.8000000000000001E-2</v>
      </c>
      <c r="D75" s="609">
        <v>0.48</v>
      </c>
      <c r="F75" s="230" t="s">
        <v>453</v>
      </c>
      <c r="G75" s="637" t="s">
        <v>578</v>
      </c>
      <c r="H75" s="638" t="s">
        <v>570</v>
      </c>
      <c r="I75" s="638">
        <v>18</v>
      </c>
      <c r="J75" s="638">
        <v>4.8</v>
      </c>
      <c r="K75" s="638">
        <v>2.11</v>
      </c>
    </row>
    <row r="76" spans="1:11" x14ac:dyDescent="0.25">
      <c r="A76" s="609" t="str">
        <f t="shared" si="3"/>
        <v>Rhabarber 2. Standjahr Austrieb</v>
      </c>
      <c r="B76" s="609">
        <f t="shared" ref="B76:B81" si="7">I76/100</f>
        <v>0.18</v>
      </c>
      <c r="C76" s="636">
        <v>0.09</v>
      </c>
      <c r="D76" s="609">
        <v>0.48</v>
      </c>
      <c r="F76" s="230" t="s">
        <v>454</v>
      </c>
      <c r="G76" s="637" t="s">
        <v>578</v>
      </c>
      <c r="H76" s="638" t="s">
        <v>570</v>
      </c>
      <c r="I76" s="638">
        <v>18</v>
      </c>
      <c r="J76" s="638">
        <v>4.8</v>
      </c>
      <c r="K76" s="638">
        <v>2.11</v>
      </c>
    </row>
    <row r="77" spans="1:11" x14ac:dyDescent="0.25">
      <c r="A77" s="609" t="str">
        <f t="shared" si="3"/>
        <v>Rhabarber 3. Standjahr Austrieb</v>
      </c>
      <c r="B77" s="609">
        <f t="shared" si="7"/>
        <v>0.18</v>
      </c>
      <c r="C77" s="636">
        <v>0.09</v>
      </c>
      <c r="D77" s="609">
        <v>0.48</v>
      </c>
      <c r="F77" s="230" t="s">
        <v>455</v>
      </c>
      <c r="G77" s="637" t="s">
        <v>578</v>
      </c>
      <c r="H77" s="638" t="s">
        <v>570</v>
      </c>
      <c r="I77" s="638">
        <v>18</v>
      </c>
      <c r="J77" s="638">
        <v>4.8</v>
      </c>
      <c r="K77" s="638">
        <v>2.11</v>
      </c>
    </row>
    <row r="78" spans="1:11" x14ac:dyDescent="0.25">
      <c r="A78" s="609" t="str">
        <f t="shared" si="3"/>
        <v>Rhabarber ab 4. Standjahr Austrieb</v>
      </c>
      <c r="B78" s="609">
        <f t="shared" si="7"/>
        <v>0.18</v>
      </c>
      <c r="C78" s="636">
        <v>0.09</v>
      </c>
      <c r="D78" s="609">
        <v>0.48</v>
      </c>
      <c r="F78" s="230" t="s">
        <v>456</v>
      </c>
      <c r="G78" s="637" t="s">
        <v>578</v>
      </c>
      <c r="H78" s="638" t="s">
        <v>570</v>
      </c>
      <c r="I78" s="638">
        <v>18</v>
      </c>
      <c r="J78" s="638">
        <v>4.8</v>
      </c>
      <c r="K78" s="638">
        <v>2.11</v>
      </c>
    </row>
    <row r="79" spans="1:11" x14ac:dyDescent="0.25">
      <c r="A79" s="609" t="str">
        <f t="shared" si="3"/>
        <v>Rhabarber 2. Standjahr nach Ernte</v>
      </c>
      <c r="B79" s="609">
        <f t="shared" si="7"/>
        <v>0.18</v>
      </c>
      <c r="C79" s="636">
        <v>0.09</v>
      </c>
      <c r="D79" s="609">
        <v>0.48</v>
      </c>
      <c r="F79" s="230" t="s">
        <v>457</v>
      </c>
      <c r="G79" s="637" t="s">
        <v>578</v>
      </c>
      <c r="H79" s="638" t="s">
        <v>570</v>
      </c>
      <c r="I79" s="638">
        <v>18</v>
      </c>
      <c r="J79" s="638">
        <v>4.8</v>
      </c>
      <c r="K79" s="638">
        <v>2.11</v>
      </c>
    </row>
    <row r="80" spans="1:11" x14ac:dyDescent="0.25">
      <c r="A80" s="609" t="str">
        <f t="shared" si="3"/>
        <v>Rhabarber 3. Standjahr nach Ernte</v>
      </c>
      <c r="B80" s="609">
        <f t="shared" si="7"/>
        <v>0.18</v>
      </c>
      <c r="C80" s="636">
        <v>0.09</v>
      </c>
      <c r="D80" s="609">
        <v>0.48</v>
      </c>
      <c r="F80" s="230" t="s">
        <v>458</v>
      </c>
      <c r="G80" s="637" t="s">
        <v>578</v>
      </c>
      <c r="H80" s="638" t="s">
        <v>570</v>
      </c>
      <c r="I80" s="638">
        <v>18</v>
      </c>
      <c r="J80" s="638">
        <v>4.8</v>
      </c>
      <c r="K80" s="638">
        <v>2.11</v>
      </c>
    </row>
    <row r="81" spans="1:11" x14ac:dyDescent="0.25">
      <c r="A81" s="609" t="str">
        <f t="shared" si="3"/>
        <v>Rhabarber ab 4. Standjahr nach Ernte</v>
      </c>
      <c r="B81" s="609">
        <f t="shared" si="7"/>
        <v>0.18</v>
      </c>
      <c r="C81" s="636">
        <v>0.09</v>
      </c>
      <c r="D81" s="609">
        <v>0.48</v>
      </c>
      <c r="F81" s="230" t="s">
        <v>459</v>
      </c>
      <c r="G81" s="637" t="s">
        <v>578</v>
      </c>
      <c r="H81" s="638" t="s">
        <v>570</v>
      </c>
      <c r="I81" s="638">
        <v>18</v>
      </c>
      <c r="J81" s="638">
        <v>4.8</v>
      </c>
      <c r="K81" s="638">
        <v>2.11</v>
      </c>
    </row>
    <row r="82" spans="1:11" x14ac:dyDescent="0.25">
      <c r="A82" s="609" t="str">
        <f t="shared" si="3"/>
        <v>Rosenkohl</v>
      </c>
      <c r="B82" s="609">
        <f t="shared" ref="B82:B139" si="8">I82/100</f>
        <v>0.65</v>
      </c>
      <c r="C82" s="636">
        <f t="shared" ref="C82:C139" si="9">J82/100</f>
        <v>0.19500000000000001</v>
      </c>
      <c r="D82" s="609">
        <v>0.66</v>
      </c>
      <c r="F82" s="230" t="s">
        <v>450</v>
      </c>
      <c r="G82" s="637" t="s">
        <v>450</v>
      </c>
      <c r="H82" s="638">
        <v>46.9</v>
      </c>
      <c r="I82" s="638">
        <v>65</v>
      </c>
      <c r="J82" s="638">
        <v>19.5</v>
      </c>
      <c r="K82" s="638">
        <v>8.58</v>
      </c>
    </row>
    <row r="83" spans="1:11" x14ac:dyDescent="0.25">
      <c r="A83" s="609" t="s">
        <v>914</v>
      </c>
      <c r="B83" s="609">
        <v>0.57999999999999996</v>
      </c>
      <c r="C83" s="636">
        <v>0.09</v>
      </c>
      <c r="D83" s="609">
        <v>0.5</v>
      </c>
      <c r="F83" s="230"/>
      <c r="G83" s="637"/>
      <c r="H83" s="638"/>
      <c r="I83" s="638"/>
      <c r="J83" s="638"/>
      <c r="K83" s="638"/>
    </row>
    <row r="84" spans="1:11" x14ac:dyDescent="0.25">
      <c r="A84" s="609" t="str">
        <f t="shared" si="3"/>
        <v>Rote Rüben</v>
      </c>
      <c r="B84" s="609">
        <f t="shared" si="8"/>
        <v>0.28000000000000003</v>
      </c>
      <c r="C84" s="636">
        <f t="shared" si="9"/>
        <v>0.115</v>
      </c>
      <c r="D84" s="609">
        <v>0.48</v>
      </c>
      <c r="F84" s="230" t="s">
        <v>460</v>
      </c>
      <c r="G84" s="637" t="s">
        <v>460</v>
      </c>
      <c r="H84" s="638">
        <v>27</v>
      </c>
      <c r="I84" s="638">
        <v>28</v>
      </c>
      <c r="J84" s="638">
        <v>11.5</v>
      </c>
      <c r="K84" s="638">
        <v>5.0599999999999996</v>
      </c>
    </row>
    <row r="85" spans="1:11" x14ac:dyDescent="0.25">
      <c r="A85" s="609" t="s">
        <v>1231</v>
      </c>
      <c r="B85" s="609">
        <v>0.28000000000000003</v>
      </c>
      <c r="C85" s="636">
        <v>0.115</v>
      </c>
      <c r="D85" s="609">
        <v>0.48</v>
      </c>
      <c r="F85" s="230"/>
      <c r="G85" s="637"/>
      <c r="H85" s="638"/>
      <c r="I85" s="638"/>
      <c r="J85" s="638"/>
      <c r="K85" s="638"/>
    </row>
    <row r="86" spans="1:11" x14ac:dyDescent="0.25">
      <c r="A86" s="609" t="s">
        <v>1232</v>
      </c>
      <c r="B86" s="609">
        <v>0.27</v>
      </c>
      <c r="C86" s="636">
        <v>0.1</v>
      </c>
      <c r="D86" s="609">
        <v>0.55000000000000004</v>
      </c>
      <c r="F86" s="230"/>
      <c r="G86" s="637"/>
      <c r="H86" s="638"/>
      <c r="I86" s="638"/>
      <c r="J86" s="638"/>
      <c r="K86" s="638"/>
    </row>
    <row r="87" spans="1:11" x14ac:dyDescent="0.25">
      <c r="A87" s="609" t="str">
        <f t="shared" si="3"/>
        <v>Rotkohl</v>
      </c>
      <c r="B87" s="609">
        <f t="shared" si="8"/>
        <v>0.22</v>
      </c>
      <c r="C87" s="636">
        <v>0.08</v>
      </c>
      <c r="D87" s="609">
        <v>0.36</v>
      </c>
      <c r="F87" s="230" t="s">
        <v>451</v>
      </c>
      <c r="G87" s="637" t="s">
        <v>451</v>
      </c>
      <c r="H87" s="638">
        <v>25.6</v>
      </c>
      <c r="I87" s="638">
        <v>22</v>
      </c>
      <c r="J87" s="638">
        <v>8</v>
      </c>
      <c r="K87" s="638">
        <v>3.52</v>
      </c>
    </row>
    <row r="88" spans="1:11" x14ac:dyDescent="0.25">
      <c r="A88" s="609" t="str">
        <f t="shared" si="3"/>
        <v>Rucola, Feinware</v>
      </c>
      <c r="B88" s="609">
        <f t="shared" si="8"/>
        <v>0.4</v>
      </c>
      <c r="C88" s="636">
        <f t="shared" si="9"/>
        <v>0.10300000000000001</v>
      </c>
      <c r="D88" s="609">
        <v>0.53</v>
      </c>
      <c r="F88" s="230" t="s">
        <v>461</v>
      </c>
      <c r="G88" s="637" t="s">
        <v>461</v>
      </c>
      <c r="H88" s="638">
        <v>36.700000000000003</v>
      </c>
      <c r="I88" s="638">
        <v>40</v>
      </c>
      <c r="J88" s="638">
        <v>10.3</v>
      </c>
      <c r="K88" s="638">
        <v>4.53</v>
      </c>
    </row>
    <row r="89" spans="1:11" x14ac:dyDescent="0.25">
      <c r="A89" s="609" t="str">
        <f t="shared" si="3"/>
        <v>Rucola, Grobware</v>
      </c>
      <c r="B89" s="609">
        <f t="shared" si="8"/>
        <v>0.4</v>
      </c>
      <c r="C89" s="636">
        <f t="shared" si="9"/>
        <v>0.10300000000000001</v>
      </c>
      <c r="D89" s="609">
        <v>0.53</v>
      </c>
      <c r="F89" s="230" t="s">
        <v>462</v>
      </c>
      <c r="G89" s="637" t="s">
        <v>462</v>
      </c>
      <c r="H89" s="638">
        <v>36.700000000000003</v>
      </c>
      <c r="I89" s="638">
        <v>40</v>
      </c>
      <c r="J89" s="638">
        <v>10.3</v>
      </c>
      <c r="K89" s="638">
        <v>4.53</v>
      </c>
    </row>
    <row r="90" spans="1:11" x14ac:dyDescent="0.25">
      <c r="A90" s="609" t="str">
        <f t="shared" si="3"/>
        <v>Salate, Baby Leaf Lettuce</v>
      </c>
      <c r="B90" s="609">
        <f t="shared" si="8"/>
        <v>0.35</v>
      </c>
      <c r="C90" s="636">
        <f t="shared" si="9"/>
        <v>0.08</v>
      </c>
      <c r="D90" s="609">
        <v>0.6</v>
      </c>
      <c r="F90" s="230" t="s">
        <v>463</v>
      </c>
      <c r="G90" s="637" t="s">
        <v>463</v>
      </c>
      <c r="H90" s="638">
        <v>35</v>
      </c>
      <c r="I90" s="638">
        <v>35</v>
      </c>
      <c r="J90" s="638">
        <v>8</v>
      </c>
      <c r="K90" s="638">
        <v>3.52</v>
      </c>
    </row>
    <row r="91" spans="1:11" ht="30" x14ac:dyDescent="0.25">
      <c r="A91" s="609" t="str">
        <f t="shared" si="3"/>
        <v>Salate, Blatt-, grün (Lollo, Eichblatt, Krul)</v>
      </c>
      <c r="B91" s="609">
        <f t="shared" si="8"/>
        <v>0.19</v>
      </c>
      <c r="C91" s="636">
        <f t="shared" si="9"/>
        <v>6.9000000000000006E-2</v>
      </c>
      <c r="D91" s="609">
        <v>0.45</v>
      </c>
      <c r="F91" s="230" t="s">
        <v>464</v>
      </c>
      <c r="G91" s="637" t="s">
        <v>464</v>
      </c>
      <c r="H91" s="638">
        <v>19</v>
      </c>
      <c r="I91" s="638">
        <v>19</v>
      </c>
      <c r="J91" s="638">
        <v>6.9</v>
      </c>
      <c r="K91" s="638">
        <v>3.04</v>
      </c>
    </row>
    <row r="92" spans="1:11" ht="30" x14ac:dyDescent="0.25">
      <c r="A92" s="609" t="str">
        <f t="shared" si="3"/>
        <v>Salate, Blatt-, rot (Lollo, Eichblatt, Krul)</v>
      </c>
      <c r="B92" s="609">
        <f t="shared" si="8"/>
        <v>0.19</v>
      </c>
      <c r="C92" s="636">
        <f t="shared" si="9"/>
        <v>6.9000000000000006E-2</v>
      </c>
      <c r="D92" s="609">
        <v>0.45</v>
      </c>
      <c r="F92" s="230" t="s">
        <v>465</v>
      </c>
      <c r="G92" s="637" t="s">
        <v>465</v>
      </c>
      <c r="H92" s="638">
        <v>19</v>
      </c>
      <c r="I92" s="638">
        <v>19</v>
      </c>
      <c r="J92" s="638">
        <v>6.9</v>
      </c>
      <c r="K92" s="638">
        <v>3.04</v>
      </c>
    </row>
    <row r="93" spans="1:11" x14ac:dyDescent="0.25">
      <c r="A93" s="609" t="str">
        <f t="shared" si="3"/>
        <v>Salate, Eissalat</v>
      </c>
      <c r="B93" s="609">
        <f t="shared" si="8"/>
        <v>0.14000000000000001</v>
      </c>
      <c r="C93" s="636">
        <f t="shared" si="9"/>
        <v>5.7000000000000002E-2</v>
      </c>
      <c r="D93" s="609">
        <v>0.3</v>
      </c>
      <c r="F93" s="230" t="s">
        <v>466</v>
      </c>
      <c r="G93" s="637" t="s">
        <v>466</v>
      </c>
      <c r="H93" s="638">
        <v>15.5</v>
      </c>
      <c r="I93" s="638">
        <v>14</v>
      </c>
      <c r="J93" s="638">
        <v>5.7</v>
      </c>
      <c r="K93" s="638">
        <v>2.5099999999999998</v>
      </c>
    </row>
    <row r="94" spans="1:11" x14ac:dyDescent="0.25">
      <c r="A94" s="609" t="s">
        <v>1233</v>
      </c>
      <c r="B94" s="609">
        <v>0.2</v>
      </c>
      <c r="C94" s="636">
        <v>9.1999999999999998E-2</v>
      </c>
      <c r="D94" s="609">
        <v>0.4</v>
      </c>
      <c r="F94" s="230"/>
      <c r="G94" s="637"/>
      <c r="H94" s="638"/>
      <c r="I94" s="638"/>
      <c r="J94" s="638"/>
      <c r="K94" s="638"/>
    </row>
    <row r="95" spans="1:11" x14ac:dyDescent="0.25">
      <c r="A95" s="609" t="str">
        <f t="shared" si="3"/>
        <v>Salate, Endivien, Frisée</v>
      </c>
      <c r="B95" s="609">
        <f t="shared" si="8"/>
        <v>0.25</v>
      </c>
      <c r="C95" s="636">
        <f t="shared" si="9"/>
        <v>0.06</v>
      </c>
      <c r="D95" s="609">
        <v>0.55000000000000004</v>
      </c>
      <c r="F95" s="230" t="s">
        <v>467</v>
      </c>
      <c r="G95" s="637" t="s">
        <v>467</v>
      </c>
      <c r="H95" s="638">
        <v>25</v>
      </c>
      <c r="I95" s="638">
        <v>25</v>
      </c>
      <c r="J95" s="638">
        <v>6</v>
      </c>
      <c r="K95" s="638">
        <v>2.64</v>
      </c>
    </row>
    <row r="96" spans="1:11" x14ac:dyDescent="0.25">
      <c r="A96" s="609" t="str">
        <f t="shared" si="3"/>
        <v>Salate, Endivien, glattblättrig</v>
      </c>
      <c r="B96" s="609">
        <f t="shared" si="8"/>
        <v>0.2</v>
      </c>
      <c r="C96" s="636">
        <f t="shared" si="9"/>
        <v>0.06</v>
      </c>
      <c r="D96" s="609">
        <v>0.55000000000000004</v>
      </c>
      <c r="F96" s="230" t="s">
        <v>468</v>
      </c>
      <c r="G96" s="637" t="s">
        <v>468</v>
      </c>
      <c r="H96" s="638">
        <v>20</v>
      </c>
      <c r="I96" s="638">
        <v>20</v>
      </c>
      <c r="J96" s="638">
        <v>6</v>
      </c>
      <c r="K96" s="638">
        <v>2.64</v>
      </c>
    </row>
    <row r="97" spans="1:11" x14ac:dyDescent="0.25">
      <c r="A97" s="609" t="str">
        <f t="shared" si="3"/>
        <v>Salate, Kopfsalat</v>
      </c>
      <c r="B97" s="609">
        <f t="shared" si="8"/>
        <v>0.18</v>
      </c>
      <c r="C97" s="636">
        <f t="shared" si="9"/>
        <v>6.9000000000000006E-2</v>
      </c>
      <c r="D97" s="609">
        <v>0.36</v>
      </c>
      <c r="F97" s="230" t="s">
        <v>469</v>
      </c>
      <c r="G97" s="637" t="s">
        <v>469</v>
      </c>
      <c r="H97" s="638">
        <v>18</v>
      </c>
      <c r="I97" s="638">
        <v>18</v>
      </c>
      <c r="J97" s="638">
        <v>6.9</v>
      </c>
      <c r="K97" s="638">
        <v>3.04</v>
      </c>
    </row>
    <row r="98" spans="1:11" x14ac:dyDescent="0.25">
      <c r="A98" s="609" t="str">
        <f t="shared" si="3"/>
        <v>Salate, Radicchio</v>
      </c>
      <c r="B98" s="609">
        <f t="shared" si="8"/>
        <v>0.25</v>
      </c>
      <c r="C98" s="636">
        <f t="shared" si="9"/>
        <v>9.1999999999999998E-2</v>
      </c>
      <c r="D98" s="609">
        <v>0.48</v>
      </c>
      <c r="F98" s="230" t="s">
        <v>470</v>
      </c>
      <c r="G98" s="637" t="s">
        <v>470</v>
      </c>
      <c r="H98" s="638">
        <v>25</v>
      </c>
      <c r="I98" s="638">
        <v>25</v>
      </c>
      <c r="J98" s="638">
        <v>9.1999999999999993</v>
      </c>
      <c r="K98" s="638">
        <v>4.05</v>
      </c>
    </row>
    <row r="99" spans="1:11" x14ac:dyDescent="0.25">
      <c r="A99" s="609" t="str">
        <f t="shared" si="3"/>
        <v>Salate, verschiedene Arten</v>
      </c>
      <c r="B99" s="609">
        <f t="shared" si="8"/>
        <v>0.19</v>
      </c>
      <c r="C99" s="636">
        <f t="shared" si="9"/>
        <v>6.9000000000000006E-2</v>
      </c>
      <c r="D99" s="609">
        <v>0.36</v>
      </c>
      <c r="F99" s="230" t="s">
        <v>471</v>
      </c>
      <c r="G99" s="637" t="s">
        <v>471</v>
      </c>
      <c r="H99" s="638">
        <v>19</v>
      </c>
      <c r="I99" s="638">
        <v>19</v>
      </c>
      <c r="J99" s="638">
        <v>6.9</v>
      </c>
      <c r="K99" s="638">
        <v>3.04</v>
      </c>
    </row>
    <row r="100" spans="1:11" x14ac:dyDescent="0.25">
      <c r="A100" s="609" t="str">
        <f t="shared" si="3"/>
        <v>Salate, Romana</v>
      </c>
      <c r="B100" s="609">
        <f t="shared" si="8"/>
        <v>0.2</v>
      </c>
      <c r="C100" s="636">
        <f t="shared" si="9"/>
        <v>9.1999999999999998E-2</v>
      </c>
      <c r="D100" s="609">
        <v>0.4</v>
      </c>
      <c r="F100" s="230" t="s">
        <v>472</v>
      </c>
      <c r="G100" s="637" t="s">
        <v>472</v>
      </c>
      <c r="H100" s="638">
        <v>20</v>
      </c>
      <c r="I100" s="638">
        <v>20</v>
      </c>
      <c r="J100" s="638">
        <v>9.1999999999999993</v>
      </c>
      <c r="K100" s="638">
        <v>4.05</v>
      </c>
    </row>
    <row r="101" spans="1:11" x14ac:dyDescent="0.25">
      <c r="A101" s="609" t="str">
        <f t="shared" si="3"/>
        <v>Salate, Romana Herzen</v>
      </c>
      <c r="B101" s="609">
        <f t="shared" si="8"/>
        <v>0.24</v>
      </c>
      <c r="C101" s="636">
        <f t="shared" si="9"/>
        <v>9.1999999999999998E-2</v>
      </c>
      <c r="D101" s="609">
        <v>0.4</v>
      </c>
      <c r="F101" s="230" t="s">
        <v>473</v>
      </c>
      <c r="G101" s="637" t="s">
        <v>473</v>
      </c>
      <c r="H101" s="638">
        <v>26.8</v>
      </c>
      <c r="I101" s="638">
        <v>24</v>
      </c>
      <c r="J101" s="638">
        <v>9.1999999999999993</v>
      </c>
      <c r="K101" s="638">
        <v>4.05</v>
      </c>
    </row>
    <row r="102" spans="1:11" x14ac:dyDescent="0.25">
      <c r="A102" s="609" t="str">
        <f t="shared" si="3"/>
        <v>Salate, Zuckerhut</v>
      </c>
      <c r="B102" s="609">
        <f t="shared" si="8"/>
        <v>0.2</v>
      </c>
      <c r="C102" s="636">
        <f t="shared" si="9"/>
        <v>0.115</v>
      </c>
      <c r="D102" s="609">
        <v>0.3</v>
      </c>
      <c r="F102" s="230" t="s">
        <v>474</v>
      </c>
      <c r="G102" s="637" t="s">
        <v>474</v>
      </c>
      <c r="H102" s="638">
        <v>20</v>
      </c>
      <c r="I102" s="638">
        <v>20</v>
      </c>
      <c r="J102" s="638">
        <v>11.5</v>
      </c>
      <c r="K102" s="638">
        <v>5.0599999999999996</v>
      </c>
    </row>
    <row r="103" spans="1:11" x14ac:dyDescent="0.25">
      <c r="A103" s="609" t="s">
        <v>1234</v>
      </c>
      <c r="B103" s="609">
        <v>0.49</v>
      </c>
      <c r="C103" s="636">
        <v>0.11</v>
      </c>
      <c r="D103" s="609">
        <v>0.62</v>
      </c>
      <c r="F103" s="230"/>
      <c r="G103" s="637"/>
      <c r="H103" s="638"/>
      <c r="I103" s="638"/>
      <c r="J103" s="638"/>
      <c r="K103" s="638"/>
    </row>
    <row r="104" spans="1:11" x14ac:dyDescent="0.25">
      <c r="A104" s="609" t="s">
        <v>1235</v>
      </c>
      <c r="B104" s="609">
        <v>0.37</v>
      </c>
      <c r="C104" s="636">
        <v>0.08</v>
      </c>
      <c r="D104" s="609">
        <v>0.66</v>
      </c>
      <c r="F104" s="230"/>
      <c r="G104" s="637"/>
      <c r="H104" s="638"/>
      <c r="I104" s="638"/>
      <c r="J104" s="638"/>
      <c r="K104" s="638"/>
    </row>
    <row r="105" spans="1:11" x14ac:dyDescent="0.25">
      <c r="A105" s="609" t="s">
        <v>916</v>
      </c>
      <c r="B105" s="609">
        <v>0.43</v>
      </c>
      <c r="C105" s="636">
        <v>0.09</v>
      </c>
      <c r="D105" s="609">
        <v>0.41</v>
      </c>
      <c r="F105" s="230"/>
      <c r="G105" s="637"/>
      <c r="H105" s="638"/>
      <c r="I105" s="638"/>
      <c r="J105" s="638"/>
      <c r="K105" s="638"/>
    </row>
    <row r="106" spans="1:11" x14ac:dyDescent="0.25">
      <c r="A106" s="609" t="str">
        <f t="shared" si="3"/>
        <v>Schnittlauch, gesät, bis zum 1. Schnitt**</v>
      </c>
      <c r="B106" s="609">
        <f t="shared" si="8"/>
        <v>0.5</v>
      </c>
      <c r="C106" s="636">
        <f t="shared" si="9"/>
        <v>0.13699999999999998</v>
      </c>
      <c r="D106" s="609">
        <v>0.54</v>
      </c>
      <c r="F106" s="230" t="s">
        <v>540</v>
      </c>
      <c r="G106" s="637" t="s">
        <v>579</v>
      </c>
      <c r="H106" s="638">
        <v>50</v>
      </c>
      <c r="I106" s="638">
        <v>50</v>
      </c>
      <c r="J106" s="638">
        <v>13.7</v>
      </c>
      <c r="K106" s="638">
        <v>6.03</v>
      </c>
    </row>
    <row r="107" spans="1:11" ht="30" x14ac:dyDescent="0.25">
      <c r="A107" s="609" t="str">
        <f t="shared" si="3"/>
        <v>Schnittlauch, gesät, nach einem Schnitt</v>
      </c>
      <c r="B107" s="609">
        <f t="shared" si="8"/>
        <v>0.5</v>
      </c>
      <c r="C107" s="636">
        <f t="shared" si="9"/>
        <v>0.13699999999999998</v>
      </c>
      <c r="D107" s="609">
        <v>0.54</v>
      </c>
      <c r="F107" s="230" t="s">
        <v>475</v>
      </c>
      <c r="G107" s="637" t="s">
        <v>475</v>
      </c>
      <c r="H107" s="638">
        <v>50</v>
      </c>
      <c r="I107" s="638">
        <v>50</v>
      </c>
      <c r="J107" s="638">
        <v>13.7</v>
      </c>
      <c r="K107" s="638">
        <v>6.03</v>
      </c>
    </row>
    <row r="108" spans="1:11" x14ac:dyDescent="0.25">
      <c r="A108" s="609" t="str">
        <f t="shared" si="3"/>
        <v>Schnittlauch, Anbau für Treiberei**</v>
      </c>
      <c r="B108" s="609">
        <f t="shared" si="8"/>
        <v>0.5</v>
      </c>
      <c r="C108" s="636">
        <f t="shared" si="9"/>
        <v>0.13699999999999998</v>
      </c>
      <c r="D108" s="609">
        <v>0.54</v>
      </c>
      <c r="F108" s="230" t="s">
        <v>541</v>
      </c>
      <c r="G108" s="637" t="s">
        <v>580</v>
      </c>
      <c r="H108" s="638">
        <v>50</v>
      </c>
      <c r="I108" s="638">
        <v>50</v>
      </c>
      <c r="J108" s="638">
        <v>13.7</v>
      </c>
      <c r="K108" s="638">
        <v>6.03</v>
      </c>
    </row>
    <row r="109" spans="1:11" x14ac:dyDescent="0.25">
      <c r="A109" s="609" t="s">
        <v>1236</v>
      </c>
      <c r="B109" s="609">
        <v>0.5</v>
      </c>
      <c r="C109" s="636">
        <v>0.14000000000000001</v>
      </c>
      <c r="D109" s="609">
        <v>0.52</v>
      </c>
      <c r="F109" s="230"/>
      <c r="G109" s="637"/>
      <c r="H109" s="638"/>
      <c r="I109" s="638"/>
      <c r="J109" s="638"/>
      <c r="K109" s="638"/>
    </row>
    <row r="110" spans="1:11" x14ac:dyDescent="0.25">
      <c r="A110" s="609" t="str">
        <f t="shared" si="3"/>
        <v>Schwarzwurzel**</v>
      </c>
      <c r="B110" s="609">
        <f t="shared" si="8"/>
        <v>0.23</v>
      </c>
      <c r="C110" s="636">
        <f t="shared" si="9"/>
        <v>0.16</v>
      </c>
      <c r="D110" s="609">
        <v>0.39</v>
      </c>
      <c r="F110" s="230" t="s">
        <v>542</v>
      </c>
      <c r="G110" s="637" t="s">
        <v>581</v>
      </c>
      <c r="H110" s="638">
        <v>23.8</v>
      </c>
      <c r="I110" s="638">
        <v>23</v>
      </c>
      <c r="J110" s="638">
        <v>16</v>
      </c>
      <c r="K110" s="638">
        <v>7.04</v>
      </c>
    </row>
    <row r="111" spans="1:11" x14ac:dyDescent="0.25">
      <c r="A111" s="609" t="str">
        <f t="shared" si="3"/>
        <v>Sellerie, Bund-</v>
      </c>
      <c r="B111" s="609">
        <f t="shared" si="8"/>
        <v>0.27</v>
      </c>
      <c r="C111" s="636">
        <f t="shared" si="9"/>
        <v>0.126</v>
      </c>
      <c r="D111" s="609">
        <v>0.56999999999999995</v>
      </c>
      <c r="F111" s="230" t="s">
        <v>476</v>
      </c>
      <c r="G111" s="637" t="s">
        <v>476</v>
      </c>
      <c r="H111" s="638">
        <v>27</v>
      </c>
      <c r="I111" s="638">
        <v>27</v>
      </c>
      <c r="J111" s="638">
        <v>12.6</v>
      </c>
      <c r="K111" s="638">
        <v>5.54</v>
      </c>
    </row>
    <row r="112" spans="1:11" x14ac:dyDescent="0.25">
      <c r="A112" s="609" t="str">
        <f t="shared" si="3"/>
        <v>Sellerie, Knollen-</v>
      </c>
      <c r="B112" s="609">
        <f t="shared" si="8"/>
        <v>0.25</v>
      </c>
      <c r="C112" s="636">
        <f t="shared" si="9"/>
        <v>0.14899999999999999</v>
      </c>
      <c r="D112" s="609">
        <v>0.54</v>
      </c>
      <c r="F112" s="230" t="s">
        <v>480</v>
      </c>
      <c r="G112" s="637" t="s">
        <v>480</v>
      </c>
      <c r="H112" s="638">
        <v>26.7</v>
      </c>
      <c r="I112" s="638">
        <v>25</v>
      </c>
      <c r="J112" s="638">
        <v>14.9</v>
      </c>
      <c r="K112" s="638">
        <v>6.56</v>
      </c>
    </row>
    <row r="113" spans="1:11" x14ac:dyDescent="0.25">
      <c r="A113" s="609" t="s">
        <v>481</v>
      </c>
      <c r="B113" s="609">
        <v>0.37</v>
      </c>
      <c r="C113" s="636">
        <v>0.11</v>
      </c>
      <c r="D113" s="609">
        <v>0.5</v>
      </c>
      <c r="F113" s="230"/>
      <c r="G113" s="637"/>
      <c r="H113" s="638"/>
      <c r="I113" s="638"/>
      <c r="J113" s="638"/>
      <c r="K113" s="638"/>
    </row>
    <row r="114" spans="1:11" x14ac:dyDescent="0.25">
      <c r="A114" s="609" t="str">
        <f t="shared" si="3"/>
        <v>Sellerie, Stangen-</v>
      </c>
      <c r="B114" s="609">
        <f t="shared" si="8"/>
        <v>0.25</v>
      </c>
      <c r="C114" s="636">
        <f t="shared" si="9"/>
        <v>0.115</v>
      </c>
      <c r="D114" s="609">
        <v>0.54</v>
      </c>
      <c r="F114" s="230" t="s">
        <v>481</v>
      </c>
      <c r="G114" s="637" t="s">
        <v>481</v>
      </c>
      <c r="H114" s="638">
        <v>25</v>
      </c>
      <c r="I114" s="638">
        <v>25</v>
      </c>
      <c r="J114" s="638">
        <v>11.5</v>
      </c>
      <c r="K114" s="638">
        <v>5.0599999999999996</v>
      </c>
    </row>
    <row r="115" spans="1:11" x14ac:dyDescent="0.25">
      <c r="A115" s="609" t="str">
        <f t="shared" si="3"/>
        <v>Spargel 1. Standjahr</v>
      </c>
      <c r="B115" s="609">
        <f t="shared" si="8"/>
        <v>0.26</v>
      </c>
      <c r="C115" s="636">
        <f t="shared" si="9"/>
        <v>8.199999999999999E-2</v>
      </c>
      <c r="D115" s="609">
        <v>0.24</v>
      </c>
      <c r="F115" s="230" t="s">
        <v>482</v>
      </c>
      <c r="G115" s="637" t="s">
        <v>584</v>
      </c>
      <c r="H115" s="638" t="s">
        <v>570</v>
      </c>
      <c r="I115" s="638">
        <v>26</v>
      </c>
      <c r="J115" s="638">
        <v>8.1999999999999993</v>
      </c>
      <c r="K115" s="638">
        <v>3.61</v>
      </c>
    </row>
    <row r="116" spans="1:11" x14ac:dyDescent="0.25">
      <c r="A116" s="609" t="s">
        <v>1239</v>
      </c>
      <c r="B116" s="609">
        <f>I116/100</f>
        <v>0</v>
      </c>
      <c r="C116" s="636">
        <f>J116/100</f>
        <v>0</v>
      </c>
      <c r="D116" s="609">
        <v>1.24</v>
      </c>
      <c r="F116" s="230"/>
      <c r="G116" s="637"/>
      <c r="H116" s="638"/>
      <c r="I116" s="638"/>
      <c r="J116" s="638"/>
      <c r="K116" s="638"/>
    </row>
    <row r="117" spans="1:11" x14ac:dyDescent="0.25">
      <c r="A117" s="609" t="s">
        <v>1238</v>
      </c>
      <c r="B117" s="609">
        <f t="shared" si="8"/>
        <v>0.26</v>
      </c>
      <c r="C117" s="636">
        <f t="shared" si="9"/>
        <v>8.199999999999999E-2</v>
      </c>
      <c r="D117" s="609">
        <v>1.24</v>
      </c>
      <c r="F117" s="230" t="s">
        <v>483</v>
      </c>
      <c r="G117" s="637" t="s">
        <v>584</v>
      </c>
      <c r="H117" s="638" t="s">
        <v>570</v>
      </c>
      <c r="I117" s="638">
        <v>26</v>
      </c>
      <c r="J117" s="638">
        <v>8.1999999999999993</v>
      </c>
      <c r="K117" s="638">
        <v>3.61</v>
      </c>
    </row>
    <row r="118" spans="1:11" x14ac:dyDescent="0.25">
      <c r="A118" s="609" t="str">
        <f t="shared" si="3"/>
        <v>Spargel 3. Standjahr</v>
      </c>
      <c r="B118" s="609">
        <f t="shared" si="8"/>
        <v>0.26</v>
      </c>
      <c r="C118" s="636">
        <f t="shared" si="9"/>
        <v>8.199999999999999E-2</v>
      </c>
      <c r="D118" s="609">
        <v>2.2400000000000002</v>
      </c>
      <c r="F118" s="230" t="s">
        <v>484</v>
      </c>
      <c r="G118" s="637" t="s">
        <v>584</v>
      </c>
      <c r="H118" s="638" t="s">
        <v>570</v>
      </c>
      <c r="I118" s="638">
        <v>26</v>
      </c>
      <c r="J118" s="638">
        <v>8.1999999999999993</v>
      </c>
      <c r="K118" s="638">
        <v>3.61</v>
      </c>
    </row>
    <row r="119" spans="1:11" x14ac:dyDescent="0.25">
      <c r="A119" s="609" t="str">
        <f t="shared" si="3"/>
        <v>Spargel ab dem 4. Standjahr</v>
      </c>
      <c r="B119" s="609">
        <f t="shared" si="8"/>
        <v>0.26</v>
      </c>
      <c r="C119" s="636">
        <f t="shared" si="9"/>
        <v>8.199999999999999E-2</v>
      </c>
      <c r="D119" s="609">
        <v>3.24</v>
      </c>
      <c r="F119" s="230" t="s">
        <v>485</v>
      </c>
      <c r="G119" s="637" t="s">
        <v>584</v>
      </c>
      <c r="H119" s="638" t="s">
        <v>570</v>
      </c>
      <c r="I119" s="638">
        <v>26</v>
      </c>
      <c r="J119" s="638">
        <v>8.1999999999999993</v>
      </c>
      <c r="K119" s="638">
        <v>3.61</v>
      </c>
    </row>
    <row r="120" spans="1:11" x14ac:dyDescent="0.25">
      <c r="A120" s="609" t="str">
        <f t="shared" si="3"/>
        <v>Spinat, Blatt-, FM, Baby</v>
      </c>
      <c r="B120" s="609">
        <f t="shared" si="8"/>
        <v>0.45</v>
      </c>
      <c r="C120" s="636">
        <f t="shared" si="9"/>
        <v>0.115</v>
      </c>
      <c r="D120" s="609">
        <v>0.66</v>
      </c>
      <c r="F120" s="230" t="s">
        <v>486</v>
      </c>
      <c r="G120" s="637" t="s">
        <v>486</v>
      </c>
      <c r="H120" s="638">
        <v>45</v>
      </c>
      <c r="I120" s="638">
        <v>45</v>
      </c>
      <c r="J120" s="638">
        <v>11.5</v>
      </c>
      <c r="K120" s="638">
        <v>5.0599999999999996</v>
      </c>
    </row>
    <row r="121" spans="1:11" x14ac:dyDescent="0.25">
      <c r="A121" s="609" t="str">
        <f t="shared" si="3"/>
        <v>Spinat, Blatt-, Standard</v>
      </c>
      <c r="B121" s="609">
        <f t="shared" si="8"/>
        <v>0.4</v>
      </c>
      <c r="C121" s="636">
        <f t="shared" si="9"/>
        <v>0.115</v>
      </c>
      <c r="D121" s="609">
        <v>0.66</v>
      </c>
      <c r="F121" s="230" t="s">
        <v>487</v>
      </c>
      <c r="G121" s="637" t="s">
        <v>487</v>
      </c>
      <c r="H121" s="638">
        <v>40</v>
      </c>
      <c r="I121" s="638">
        <v>40</v>
      </c>
      <c r="J121" s="638">
        <v>11.5</v>
      </c>
      <c r="K121" s="638">
        <v>5.0599999999999996</v>
      </c>
    </row>
    <row r="122" spans="1:11" x14ac:dyDescent="0.25">
      <c r="A122" s="609" t="str">
        <f t="shared" si="3"/>
        <v>Spinat, Hack, Standard</v>
      </c>
      <c r="B122" s="609">
        <f t="shared" si="8"/>
        <v>0.36</v>
      </c>
      <c r="C122" s="636">
        <f t="shared" si="9"/>
        <v>0.115</v>
      </c>
      <c r="D122" s="609">
        <v>0.66</v>
      </c>
      <c r="F122" s="230" t="s">
        <v>488</v>
      </c>
      <c r="G122" s="637" t="s">
        <v>488</v>
      </c>
      <c r="H122" s="638">
        <v>36</v>
      </c>
      <c r="I122" s="638">
        <v>36</v>
      </c>
      <c r="J122" s="638">
        <v>11.5</v>
      </c>
      <c r="K122" s="638">
        <v>5.0599999999999996</v>
      </c>
    </row>
    <row r="123" spans="1:11" x14ac:dyDescent="0.25">
      <c r="A123" s="609" t="s">
        <v>1240</v>
      </c>
      <c r="B123" s="609">
        <v>0.36</v>
      </c>
      <c r="C123" s="636">
        <v>0.12</v>
      </c>
      <c r="D123" s="609">
        <v>0.66</v>
      </c>
      <c r="F123" s="230"/>
      <c r="G123" s="637"/>
      <c r="H123" s="638"/>
      <c r="I123" s="638"/>
      <c r="J123" s="638"/>
      <c r="K123" s="638"/>
    </row>
    <row r="124" spans="1:11" x14ac:dyDescent="0.25">
      <c r="A124" s="609" t="s">
        <v>1241</v>
      </c>
      <c r="B124" s="609">
        <v>0.36</v>
      </c>
      <c r="C124" s="636">
        <v>0.12</v>
      </c>
      <c r="D124" s="609">
        <v>0.66</v>
      </c>
      <c r="F124" s="230"/>
      <c r="G124" s="637"/>
      <c r="H124" s="638"/>
      <c r="I124" s="638"/>
      <c r="J124" s="638"/>
      <c r="K124" s="638"/>
    </row>
    <row r="125" spans="1:11" x14ac:dyDescent="0.25">
      <c r="A125" s="609" t="s">
        <v>1008</v>
      </c>
      <c r="B125" s="609">
        <v>0.41</v>
      </c>
      <c r="C125" s="636">
        <v>0.12</v>
      </c>
      <c r="D125" s="609">
        <v>0.78</v>
      </c>
      <c r="F125" s="230"/>
      <c r="G125" s="637"/>
      <c r="H125" s="638"/>
      <c r="I125" s="638"/>
      <c r="J125" s="638"/>
      <c r="K125" s="638"/>
    </row>
    <row r="126" spans="1:11" x14ac:dyDescent="0.25">
      <c r="A126" s="609" t="str">
        <f t="shared" ref="A126:A139" si="10">F126</f>
        <v>Stangenbohne, Standard</v>
      </c>
      <c r="B126" s="609">
        <f t="shared" si="8"/>
        <v>0.25</v>
      </c>
      <c r="C126" s="636">
        <f t="shared" si="9"/>
        <v>9.1999999999999998E-2</v>
      </c>
      <c r="D126" s="609">
        <v>0.3</v>
      </c>
      <c r="F126" s="230" t="s">
        <v>489</v>
      </c>
      <c r="G126" s="637" t="s">
        <v>489</v>
      </c>
      <c r="H126" s="638">
        <v>29.5</v>
      </c>
      <c r="I126" s="638">
        <v>25</v>
      </c>
      <c r="J126" s="638">
        <v>9.1999999999999993</v>
      </c>
      <c r="K126" s="638">
        <v>4.05</v>
      </c>
    </row>
    <row r="127" spans="1:11" x14ac:dyDescent="0.25">
      <c r="A127" s="609" t="str">
        <f t="shared" si="10"/>
        <v>Teltower Rübchen (Herbstanbau)</v>
      </c>
      <c r="B127" s="609">
        <f t="shared" si="8"/>
        <v>0.45</v>
      </c>
      <c r="C127" s="636">
        <f t="shared" si="9"/>
        <v>0.24100000000000002</v>
      </c>
      <c r="D127" s="609">
        <v>0.66</v>
      </c>
      <c r="F127" s="230" t="s">
        <v>490</v>
      </c>
      <c r="G127" s="637" t="s">
        <v>490</v>
      </c>
      <c r="H127" s="638">
        <v>32.5</v>
      </c>
      <c r="I127" s="638">
        <v>45</v>
      </c>
      <c r="J127" s="638">
        <v>24.1</v>
      </c>
      <c r="K127" s="638">
        <v>10.6</v>
      </c>
    </row>
    <row r="128" spans="1:11" x14ac:dyDescent="0.25">
      <c r="A128" s="609" t="s">
        <v>1246</v>
      </c>
      <c r="B128" s="609">
        <v>0.41</v>
      </c>
      <c r="C128" s="636">
        <v>0.12</v>
      </c>
      <c r="D128" s="609">
        <v>0.77</v>
      </c>
      <c r="F128" s="230"/>
      <c r="G128" s="637"/>
      <c r="H128" s="638"/>
      <c r="I128" s="638"/>
      <c r="J128" s="638"/>
      <c r="K128" s="638"/>
    </row>
    <row r="129" spans="1:11" x14ac:dyDescent="0.25">
      <c r="A129" s="609" t="str">
        <f t="shared" si="10"/>
        <v>Weißkohl, Frischmarkt</v>
      </c>
      <c r="B129" s="609">
        <f t="shared" si="8"/>
        <v>0.2</v>
      </c>
      <c r="C129" s="636">
        <f t="shared" si="9"/>
        <v>7.2999999999999995E-2</v>
      </c>
      <c r="D129" s="609">
        <v>0.31</v>
      </c>
      <c r="F129" s="230" t="s">
        <v>491</v>
      </c>
      <c r="G129" s="637" t="s">
        <v>491</v>
      </c>
      <c r="H129" s="638">
        <v>24.2</v>
      </c>
      <c r="I129" s="638">
        <v>20</v>
      </c>
      <c r="J129" s="638">
        <v>7.3</v>
      </c>
      <c r="K129" s="638">
        <v>3.21</v>
      </c>
    </row>
    <row r="130" spans="1:11" x14ac:dyDescent="0.25">
      <c r="A130" s="609" t="str">
        <f t="shared" si="10"/>
        <v>Weißkohl, Industrie</v>
      </c>
      <c r="B130" s="609">
        <f t="shared" si="8"/>
        <v>0.2</v>
      </c>
      <c r="C130" s="636">
        <f t="shared" si="9"/>
        <v>7.2999999999999995E-2</v>
      </c>
      <c r="D130" s="609">
        <v>0.31</v>
      </c>
      <c r="F130" s="230" t="s">
        <v>492</v>
      </c>
      <c r="G130" s="637" t="s">
        <v>492</v>
      </c>
      <c r="H130" s="638">
        <v>23.3</v>
      </c>
      <c r="I130" s="638">
        <v>20</v>
      </c>
      <c r="J130" s="638">
        <v>7.3</v>
      </c>
      <c r="K130" s="638">
        <v>3.21</v>
      </c>
    </row>
    <row r="131" spans="1:11" x14ac:dyDescent="0.25">
      <c r="A131" s="609" t="s">
        <v>1242</v>
      </c>
      <c r="B131" s="609">
        <v>0.41</v>
      </c>
      <c r="C131" s="636">
        <v>0.1</v>
      </c>
      <c r="D131" s="609">
        <v>0.7</v>
      </c>
      <c r="F131" s="230"/>
      <c r="G131" s="637"/>
      <c r="H131" s="638"/>
      <c r="I131" s="638"/>
      <c r="J131" s="638"/>
      <c r="K131" s="638"/>
    </row>
    <row r="132" spans="1:11" x14ac:dyDescent="0.25">
      <c r="A132" s="609" t="s">
        <v>1243</v>
      </c>
      <c r="B132" s="609">
        <v>0.5</v>
      </c>
      <c r="C132" s="636">
        <v>0.14000000000000001</v>
      </c>
      <c r="D132" s="609">
        <v>0.52</v>
      </c>
      <c r="F132" s="230"/>
      <c r="G132" s="637"/>
      <c r="H132" s="638"/>
      <c r="I132" s="638"/>
      <c r="J132" s="638"/>
      <c r="K132" s="638"/>
    </row>
    <row r="133" spans="1:11" x14ac:dyDescent="0.25">
      <c r="A133" s="609" t="str">
        <f t="shared" si="10"/>
        <v>Wirsing</v>
      </c>
      <c r="B133" s="609">
        <f t="shared" si="8"/>
        <v>0.35</v>
      </c>
      <c r="C133" s="636">
        <f t="shared" si="9"/>
        <v>0.115</v>
      </c>
      <c r="D133" s="609">
        <v>0.39</v>
      </c>
      <c r="F133" s="230" t="s">
        <v>477</v>
      </c>
      <c r="G133" s="637" t="s">
        <v>477</v>
      </c>
      <c r="H133" s="638">
        <v>37.5</v>
      </c>
      <c r="I133" s="638">
        <v>35</v>
      </c>
      <c r="J133" s="638">
        <v>11.5</v>
      </c>
      <c r="K133" s="638">
        <v>5.0599999999999996</v>
      </c>
    </row>
    <row r="134" spans="1:11" x14ac:dyDescent="0.25">
      <c r="A134" s="609" t="s">
        <v>1244</v>
      </c>
      <c r="B134" s="609">
        <v>0.49</v>
      </c>
      <c r="C134" s="636">
        <v>0.14000000000000001</v>
      </c>
      <c r="D134" s="609">
        <v>0.76</v>
      </c>
      <c r="F134" s="230"/>
      <c r="G134" s="637"/>
      <c r="H134" s="638"/>
      <c r="I134" s="638"/>
      <c r="J134" s="638"/>
      <c r="K134" s="638"/>
    </row>
    <row r="135" spans="1:11" x14ac:dyDescent="0.25">
      <c r="A135" s="609" t="str">
        <f t="shared" si="10"/>
        <v>Zucchini</v>
      </c>
      <c r="B135" s="609">
        <f t="shared" si="8"/>
        <v>0.16</v>
      </c>
      <c r="C135" s="636">
        <f t="shared" si="9"/>
        <v>0.06</v>
      </c>
      <c r="D135" s="609">
        <v>0.2</v>
      </c>
      <c r="F135" s="230" t="s">
        <v>478</v>
      </c>
      <c r="G135" s="637" t="s">
        <v>478</v>
      </c>
      <c r="H135" s="638">
        <v>23</v>
      </c>
      <c r="I135" s="638">
        <v>16</v>
      </c>
      <c r="J135" s="638">
        <v>6</v>
      </c>
      <c r="K135" s="638">
        <v>2.64</v>
      </c>
    </row>
    <row r="136" spans="1:11" x14ac:dyDescent="0.25">
      <c r="A136" s="609" t="str">
        <f t="shared" si="10"/>
        <v>Zuckermais</v>
      </c>
      <c r="B136" s="609">
        <f t="shared" si="8"/>
        <v>0.35</v>
      </c>
      <c r="C136" s="636">
        <f t="shared" si="9"/>
        <v>0.16</v>
      </c>
      <c r="D136" s="609">
        <v>0.26</v>
      </c>
      <c r="F136" s="230" t="s">
        <v>479</v>
      </c>
      <c r="G136" s="637" t="s">
        <v>479</v>
      </c>
      <c r="H136" s="638">
        <v>31.7</v>
      </c>
      <c r="I136" s="638">
        <v>35</v>
      </c>
      <c r="J136" s="638">
        <v>16</v>
      </c>
      <c r="K136" s="638">
        <v>7.04</v>
      </c>
    </row>
    <row r="137" spans="1:11" x14ac:dyDescent="0.25">
      <c r="A137" s="609" t="str">
        <f t="shared" si="10"/>
        <v>Zwiebel, Bund-*</v>
      </c>
      <c r="B137" s="609">
        <f t="shared" si="8"/>
        <v>0.2</v>
      </c>
      <c r="C137" s="636">
        <f t="shared" si="9"/>
        <v>0.06</v>
      </c>
      <c r="D137" s="609">
        <v>0.24</v>
      </c>
      <c r="F137" s="230" t="s">
        <v>543</v>
      </c>
      <c r="G137" s="637" t="s">
        <v>582</v>
      </c>
      <c r="H137" s="638">
        <v>20</v>
      </c>
      <c r="I137" s="638">
        <v>20</v>
      </c>
      <c r="J137" s="638">
        <v>6</v>
      </c>
      <c r="K137" s="638">
        <v>2.64</v>
      </c>
    </row>
    <row r="138" spans="1:11" x14ac:dyDescent="0.25">
      <c r="A138" s="609" t="s">
        <v>1245</v>
      </c>
      <c r="B138" s="609">
        <v>0.24</v>
      </c>
      <c r="C138" s="636">
        <v>0.12</v>
      </c>
      <c r="D138" s="609">
        <v>0.3</v>
      </c>
      <c r="F138" s="230"/>
      <c r="G138" s="637"/>
      <c r="H138" s="638"/>
      <c r="I138" s="638"/>
      <c r="J138" s="638"/>
      <c r="K138" s="638"/>
    </row>
    <row r="139" spans="1:11" x14ac:dyDescent="0.25">
      <c r="A139" s="609" t="str">
        <f t="shared" si="10"/>
        <v>Zwiebel, Trocken-**</v>
      </c>
      <c r="B139" s="609">
        <f t="shared" si="8"/>
        <v>0.18</v>
      </c>
      <c r="C139" s="636">
        <f t="shared" si="9"/>
        <v>0.08</v>
      </c>
      <c r="D139" s="609">
        <v>0.24</v>
      </c>
      <c r="F139" s="230" t="s">
        <v>544</v>
      </c>
      <c r="G139" s="637" t="s">
        <v>583</v>
      </c>
      <c r="H139" s="638">
        <v>22.4</v>
      </c>
      <c r="I139" s="638">
        <v>18</v>
      </c>
      <c r="J139" s="638">
        <v>8</v>
      </c>
      <c r="K139" s="638">
        <v>3.52</v>
      </c>
    </row>
    <row r="140" spans="1:11" x14ac:dyDescent="0.25">
      <c r="A140" s="639"/>
      <c r="B140" s="639"/>
      <c r="C140" s="639"/>
      <c r="D140" s="639"/>
    </row>
    <row r="141" spans="1:11" x14ac:dyDescent="0.25">
      <c r="A141" s="601" t="s">
        <v>919</v>
      </c>
      <c r="B141" s="639">
        <v>0.5</v>
      </c>
      <c r="C141" s="639">
        <v>0.23</v>
      </c>
      <c r="D141" s="639">
        <v>0.74</v>
      </c>
    </row>
    <row r="142" spans="1:11" x14ac:dyDescent="0.25">
      <c r="A142" s="601" t="s">
        <v>1090</v>
      </c>
      <c r="B142" s="639">
        <v>0.53</v>
      </c>
      <c r="C142" s="639">
        <v>0.2</v>
      </c>
      <c r="D142" s="639">
        <v>0.96</v>
      </c>
    </row>
    <row r="143" spans="1:11" x14ac:dyDescent="0.25">
      <c r="A143" s="601" t="s">
        <v>920</v>
      </c>
      <c r="B143" s="639">
        <v>0.56000000000000005</v>
      </c>
      <c r="C143" s="639">
        <v>0.18</v>
      </c>
      <c r="D143" s="639">
        <v>0.76</v>
      </c>
    </row>
    <row r="144" spans="1:11" x14ac:dyDescent="0.25">
      <c r="A144" s="601" t="s">
        <v>921</v>
      </c>
      <c r="B144" s="639">
        <v>0.5</v>
      </c>
      <c r="C144" s="639">
        <v>0.21</v>
      </c>
      <c r="D144" s="639">
        <v>0.76</v>
      </c>
    </row>
    <row r="145" spans="1:4" x14ac:dyDescent="0.25">
      <c r="A145" s="601" t="s">
        <v>922</v>
      </c>
      <c r="B145" s="639">
        <v>0.62</v>
      </c>
      <c r="C145" s="639">
        <v>0.24</v>
      </c>
      <c r="D145" s="639">
        <v>1.19</v>
      </c>
    </row>
    <row r="146" spans="1:4" x14ac:dyDescent="0.25">
      <c r="A146" s="601" t="s">
        <v>885</v>
      </c>
      <c r="B146" s="639">
        <v>0.5</v>
      </c>
      <c r="C146" s="639">
        <v>0.16</v>
      </c>
      <c r="D146" s="639">
        <v>0.8</v>
      </c>
    </row>
    <row r="147" spans="1:4" x14ac:dyDescent="0.25">
      <c r="A147" s="601" t="s">
        <v>886</v>
      </c>
      <c r="B147" s="639">
        <v>0.33</v>
      </c>
      <c r="C147" s="639">
        <v>0.11</v>
      </c>
      <c r="D147" s="639">
        <v>0.53</v>
      </c>
    </row>
    <row r="148" spans="1:4" x14ac:dyDescent="0.25">
      <c r="A148" s="601" t="s">
        <v>1091</v>
      </c>
      <c r="B148" s="639">
        <v>0.49</v>
      </c>
      <c r="C148" s="639">
        <v>0.19</v>
      </c>
      <c r="D148" s="639">
        <v>0.79</v>
      </c>
    </row>
    <row r="149" spans="1:4" x14ac:dyDescent="0.25">
      <c r="A149" s="601" t="s">
        <v>923</v>
      </c>
      <c r="B149" s="639">
        <v>2.65</v>
      </c>
      <c r="C149" s="639">
        <v>1.1499999999999999</v>
      </c>
      <c r="D149" s="639">
        <v>1.55</v>
      </c>
    </row>
    <row r="150" spans="1:4" x14ac:dyDescent="0.25">
      <c r="A150" s="601" t="s">
        <v>924</v>
      </c>
      <c r="B150" s="639">
        <v>5.58</v>
      </c>
      <c r="C150" s="639">
        <v>3.2</v>
      </c>
      <c r="D150" s="639">
        <v>11.81</v>
      </c>
    </row>
    <row r="151" spans="1:4" x14ac:dyDescent="0.25">
      <c r="A151" s="601" t="s">
        <v>887</v>
      </c>
      <c r="B151" s="639">
        <v>0.41</v>
      </c>
      <c r="C151" s="639">
        <v>0.08</v>
      </c>
      <c r="D151" s="639">
        <v>0.8</v>
      </c>
    </row>
    <row r="152" spans="1:4" x14ac:dyDescent="0.25">
      <c r="A152" s="601" t="s">
        <v>883</v>
      </c>
      <c r="B152" s="639">
        <v>2.78</v>
      </c>
      <c r="C152" s="639">
        <v>1.26</v>
      </c>
      <c r="D152" s="639">
        <v>2.58</v>
      </c>
    </row>
    <row r="153" spans="1:4" x14ac:dyDescent="0.25">
      <c r="A153" s="601" t="s">
        <v>884</v>
      </c>
      <c r="B153" s="639">
        <v>2.85</v>
      </c>
      <c r="C153" s="639">
        <v>1.29</v>
      </c>
      <c r="D153" s="639">
        <v>2.77</v>
      </c>
    </row>
    <row r="154" spans="1:4" x14ac:dyDescent="0.25">
      <c r="A154" s="601" t="s">
        <v>905</v>
      </c>
      <c r="B154" s="639">
        <v>0.4</v>
      </c>
      <c r="C154" s="639">
        <v>0.25</v>
      </c>
      <c r="D154" s="639">
        <v>0.47</v>
      </c>
    </row>
    <row r="155" spans="1:4" x14ac:dyDescent="0.25">
      <c r="A155" s="601" t="s">
        <v>925</v>
      </c>
      <c r="B155" s="639">
        <v>0.78</v>
      </c>
      <c r="C155" s="639">
        <v>0.42</v>
      </c>
      <c r="D155" s="639">
        <v>1.37</v>
      </c>
    </row>
    <row r="156" spans="1:4" x14ac:dyDescent="0.25">
      <c r="A156" s="601" t="s">
        <v>926</v>
      </c>
      <c r="B156" s="639">
        <v>0.75</v>
      </c>
      <c r="C156" s="639">
        <v>0.25</v>
      </c>
      <c r="D156" s="639">
        <v>0.62</v>
      </c>
    </row>
    <row r="157" spans="1:4" x14ac:dyDescent="0.25">
      <c r="A157" s="601" t="s">
        <v>927</v>
      </c>
      <c r="B157" s="639">
        <v>4.0999999999999996</v>
      </c>
      <c r="C157" s="639">
        <v>1.25</v>
      </c>
      <c r="D157" s="639">
        <v>4.67</v>
      </c>
    </row>
    <row r="158" spans="1:4" x14ac:dyDescent="0.25">
      <c r="A158" s="601" t="s">
        <v>928</v>
      </c>
      <c r="B158" s="639">
        <v>0.28999999999999998</v>
      </c>
      <c r="C158" s="639">
        <v>0.19</v>
      </c>
      <c r="D158" s="639">
        <v>0.41</v>
      </c>
    </row>
    <row r="159" spans="1:4" x14ac:dyDescent="0.25">
      <c r="A159" s="601" t="s">
        <v>929</v>
      </c>
      <c r="B159" s="639">
        <v>0.66</v>
      </c>
      <c r="C159" s="639">
        <v>0.32</v>
      </c>
      <c r="D159" s="639">
        <v>1.08</v>
      </c>
    </row>
    <row r="160" spans="1:4" x14ac:dyDescent="0.25">
      <c r="A160" s="601" t="s">
        <v>1092</v>
      </c>
      <c r="B160" s="639">
        <v>0.71</v>
      </c>
      <c r="C160" s="639">
        <v>0.26</v>
      </c>
      <c r="D160" s="639">
        <v>0.79</v>
      </c>
    </row>
    <row r="161" spans="1:4" x14ac:dyDescent="0.25">
      <c r="A161" s="601" t="s">
        <v>888</v>
      </c>
      <c r="B161" s="639">
        <v>0.5</v>
      </c>
      <c r="C161" s="639">
        <v>0.75</v>
      </c>
      <c r="D161" s="639">
        <v>0.4</v>
      </c>
    </row>
    <row r="162" spans="1:4" x14ac:dyDescent="0.25">
      <c r="A162" s="601" t="s">
        <v>1093</v>
      </c>
      <c r="B162" s="639">
        <v>0.63</v>
      </c>
      <c r="C162" s="639">
        <v>0.43</v>
      </c>
      <c r="D162" s="639">
        <v>0.8</v>
      </c>
    </row>
    <row r="163" spans="1:4" x14ac:dyDescent="0.25">
      <c r="A163" s="601" t="s">
        <v>1094</v>
      </c>
      <c r="B163" s="639">
        <v>0.49</v>
      </c>
      <c r="C163" s="639">
        <v>0.35</v>
      </c>
      <c r="D163" s="639">
        <v>0.59</v>
      </c>
    </row>
    <row r="164" spans="1:4" x14ac:dyDescent="0.25">
      <c r="A164" s="601" t="s">
        <v>889</v>
      </c>
      <c r="B164" s="639">
        <v>0.43</v>
      </c>
      <c r="C164" s="639">
        <v>0.08</v>
      </c>
      <c r="D164" s="639">
        <v>0.67</v>
      </c>
    </row>
    <row r="165" spans="1:4" x14ac:dyDescent="0.25">
      <c r="A165" s="601" t="s">
        <v>1095</v>
      </c>
      <c r="B165" s="639">
        <v>0.73</v>
      </c>
      <c r="C165" s="639">
        <v>0.4</v>
      </c>
      <c r="D165" s="639">
        <v>1.62</v>
      </c>
    </row>
    <row r="166" spans="1:4" x14ac:dyDescent="0.25">
      <c r="A166" s="601" t="s">
        <v>1096</v>
      </c>
      <c r="B166" s="639">
        <v>0.49</v>
      </c>
      <c r="C166" s="639">
        <v>0.23</v>
      </c>
      <c r="D166" s="639">
        <v>0.94</v>
      </c>
    </row>
    <row r="167" spans="1:4" x14ac:dyDescent="0.25">
      <c r="A167" s="601" t="s">
        <v>930</v>
      </c>
      <c r="B167" s="639">
        <v>0.4</v>
      </c>
      <c r="C167" s="639">
        <v>0.16</v>
      </c>
      <c r="D167" s="639">
        <v>0.48</v>
      </c>
    </row>
    <row r="168" spans="1:4" x14ac:dyDescent="0.25">
      <c r="A168" s="601" t="s">
        <v>931</v>
      </c>
      <c r="B168" s="639">
        <v>1.22</v>
      </c>
      <c r="C168" s="639">
        <v>0.44</v>
      </c>
      <c r="D168" s="639">
        <v>1.78</v>
      </c>
    </row>
    <row r="169" spans="1:4" x14ac:dyDescent="0.25">
      <c r="A169" s="601" t="s">
        <v>932</v>
      </c>
      <c r="B169" s="639">
        <v>0.68</v>
      </c>
      <c r="C169" s="639">
        <v>0.3</v>
      </c>
      <c r="D169" s="639">
        <v>0.65</v>
      </c>
    </row>
    <row r="170" spans="1:4" x14ac:dyDescent="0.25">
      <c r="A170" s="601" t="s">
        <v>933</v>
      </c>
      <c r="B170" s="639">
        <v>1.23</v>
      </c>
      <c r="C170" s="639">
        <v>0.49</v>
      </c>
      <c r="D170" s="639">
        <v>1.51</v>
      </c>
    </row>
    <row r="171" spans="1:4" x14ac:dyDescent="0.25">
      <c r="A171" s="601" t="s">
        <v>934</v>
      </c>
      <c r="B171" s="639">
        <v>0.65</v>
      </c>
      <c r="C171" s="639">
        <v>0.16</v>
      </c>
      <c r="D171" s="639">
        <v>0.74</v>
      </c>
    </row>
    <row r="172" spans="1:4" x14ac:dyDescent="0.25">
      <c r="A172" s="601" t="s">
        <v>1097</v>
      </c>
      <c r="B172" s="639">
        <v>0.8</v>
      </c>
      <c r="C172" s="639">
        <v>0.38</v>
      </c>
      <c r="D172" s="639">
        <v>1.36</v>
      </c>
    </row>
    <row r="173" spans="1:4" x14ac:dyDescent="0.25">
      <c r="A173" s="601" t="s">
        <v>1098</v>
      </c>
      <c r="B173" s="639">
        <v>0.35</v>
      </c>
      <c r="C173" s="639">
        <v>0.17</v>
      </c>
      <c r="D173" s="639">
        <v>0.51</v>
      </c>
    </row>
    <row r="174" spans="1:4" x14ac:dyDescent="0.25">
      <c r="A174" s="601" t="s">
        <v>935</v>
      </c>
      <c r="B174" s="639">
        <v>0.59</v>
      </c>
      <c r="C174" s="639">
        <v>0.15</v>
      </c>
      <c r="D174" s="639">
        <v>0.76</v>
      </c>
    </row>
    <row r="175" spans="1:4" x14ac:dyDescent="0.25">
      <c r="A175" s="601" t="s">
        <v>936</v>
      </c>
      <c r="B175" s="639">
        <v>0.35</v>
      </c>
      <c r="C175" s="639">
        <v>0.17</v>
      </c>
      <c r="D175" s="639">
        <v>0.51</v>
      </c>
    </row>
    <row r="176" spans="1:4" x14ac:dyDescent="0.25">
      <c r="A176" s="601" t="s">
        <v>937</v>
      </c>
      <c r="B176" s="639">
        <v>1.96</v>
      </c>
      <c r="C176" s="639">
        <v>0.92</v>
      </c>
      <c r="D176" s="639">
        <v>3.55</v>
      </c>
    </row>
    <row r="177" spans="1:4" x14ac:dyDescent="0.25">
      <c r="A177" s="601" t="s">
        <v>938</v>
      </c>
      <c r="B177" s="639">
        <v>3.87</v>
      </c>
      <c r="C177" s="639">
        <v>1.4</v>
      </c>
      <c r="D177" s="639">
        <v>1.53</v>
      </c>
    </row>
    <row r="178" spans="1:4" x14ac:dyDescent="0.25">
      <c r="A178" s="601" t="s">
        <v>939</v>
      </c>
      <c r="B178" s="639">
        <v>6.59</v>
      </c>
      <c r="C178" s="639">
        <v>3.08</v>
      </c>
      <c r="D178" s="639">
        <v>4.8099999999999996</v>
      </c>
    </row>
    <row r="179" spans="1:4" x14ac:dyDescent="0.25">
      <c r="A179" s="601" t="s">
        <v>890</v>
      </c>
      <c r="B179" s="639">
        <v>0.32</v>
      </c>
      <c r="C179" s="639">
        <v>0.12</v>
      </c>
      <c r="D179" s="639">
        <v>0.49</v>
      </c>
    </row>
    <row r="180" spans="1:4" x14ac:dyDescent="0.25">
      <c r="A180" s="601" t="s">
        <v>891</v>
      </c>
      <c r="B180" s="639">
        <v>0.2</v>
      </c>
      <c r="C180" s="639">
        <v>0.05</v>
      </c>
      <c r="D180" s="639">
        <v>0.44</v>
      </c>
    </row>
    <row r="181" spans="1:4" x14ac:dyDescent="0.25">
      <c r="A181" s="601" t="s">
        <v>892</v>
      </c>
      <c r="B181" s="639">
        <v>0.34</v>
      </c>
      <c r="C181" s="639">
        <v>0.17</v>
      </c>
      <c r="D181" s="639">
        <v>0.8</v>
      </c>
    </row>
    <row r="182" spans="1:4" x14ac:dyDescent="0.25">
      <c r="A182" s="601" t="s">
        <v>940</v>
      </c>
      <c r="B182" s="639">
        <v>0.86</v>
      </c>
      <c r="C182" s="639">
        <v>0.26</v>
      </c>
      <c r="D182" s="639">
        <v>1.07</v>
      </c>
    </row>
    <row r="183" spans="1:4" x14ac:dyDescent="0.25">
      <c r="A183" s="601" t="s">
        <v>941</v>
      </c>
      <c r="B183" s="639">
        <v>0.38</v>
      </c>
      <c r="C183" s="639">
        <v>0.2</v>
      </c>
      <c r="D183" s="639">
        <v>0.51</v>
      </c>
    </row>
    <row r="184" spans="1:4" x14ac:dyDescent="0.25">
      <c r="A184" s="601" t="s">
        <v>942</v>
      </c>
      <c r="B184" s="639">
        <v>1.03</v>
      </c>
      <c r="C184" s="639">
        <v>0.35</v>
      </c>
      <c r="D184" s="639">
        <v>1.3</v>
      </c>
    </row>
    <row r="185" spans="1:4" x14ac:dyDescent="0.25">
      <c r="A185" s="601" t="s">
        <v>893</v>
      </c>
      <c r="B185" s="639">
        <v>0.7</v>
      </c>
      <c r="C185" s="639">
        <v>0.15</v>
      </c>
      <c r="D185" s="639">
        <v>0.79</v>
      </c>
    </row>
    <row r="186" spans="1:4" x14ac:dyDescent="0.25">
      <c r="A186" s="601" t="s">
        <v>943</v>
      </c>
      <c r="B186" s="639">
        <v>0.3</v>
      </c>
      <c r="C186" s="639">
        <v>0.09</v>
      </c>
      <c r="D186" s="639">
        <v>0.71</v>
      </c>
    </row>
    <row r="187" spans="1:4" x14ac:dyDescent="0.25">
      <c r="A187" s="601" t="s">
        <v>1104</v>
      </c>
      <c r="B187" s="639">
        <v>0.3</v>
      </c>
      <c r="C187" s="639">
        <v>0.09</v>
      </c>
      <c r="D187" s="639">
        <v>0.71</v>
      </c>
    </row>
    <row r="188" spans="1:4" x14ac:dyDescent="0.25">
      <c r="A188" s="601" t="s">
        <v>1103</v>
      </c>
      <c r="B188" s="639">
        <v>0.79</v>
      </c>
      <c r="C188" s="639">
        <v>0.17</v>
      </c>
      <c r="D188" s="639">
        <v>0.83</v>
      </c>
    </row>
    <row r="189" spans="1:4" x14ac:dyDescent="0.25">
      <c r="A189" s="601" t="s">
        <v>1105</v>
      </c>
      <c r="B189" s="639">
        <v>3.96</v>
      </c>
      <c r="C189" s="639">
        <v>2.15</v>
      </c>
      <c r="D189" s="639">
        <v>5.22</v>
      </c>
    </row>
    <row r="190" spans="1:4" x14ac:dyDescent="0.25">
      <c r="A190" s="601" t="s">
        <v>1106</v>
      </c>
      <c r="B190" s="639">
        <v>3.01</v>
      </c>
      <c r="C190" s="639">
        <v>1.6</v>
      </c>
      <c r="D190" s="639">
        <v>1.91</v>
      </c>
    </row>
    <row r="191" spans="1:4" x14ac:dyDescent="0.25">
      <c r="A191" s="601" t="s">
        <v>1107</v>
      </c>
      <c r="B191" s="639">
        <v>0.27</v>
      </c>
      <c r="C191" s="639">
        <v>0.11</v>
      </c>
      <c r="D191" s="639">
        <v>0.65</v>
      </c>
    </row>
    <row r="192" spans="1:4" x14ac:dyDescent="0.25">
      <c r="A192" s="601" t="s">
        <v>1108</v>
      </c>
      <c r="B192" s="639">
        <v>0.38</v>
      </c>
      <c r="C192" s="639">
        <v>0.12</v>
      </c>
      <c r="D192" s="639">
        <v>0.5</v>
      </c>
    </row>
    <row r="193" spans="1:4" x14ac:dyDescent="0.25">
      <c r="A193" s="601" t="s">
        <v>1021</v>
      </c>
      <c r="B193" s="639">
        <v>0.66</v>
      </c>
      <c r="C193" s="639">
        <v>0.3</v>
      </c>
      <c r="D193" s="639">
        <v>0.72</v>
      </c>
    </row>
    <row r="194" spans="1:4" x14ac:dyDescent="0.25">
      <c r="A194" s="601" t="s">
        <v>1022</v>
      </c>
      <c r="B194" s="639">
        <v>0.81</v>
      </c>
      <c r="C194" s="639">
        <v>0.35</v>
      </c>
      <c r="D194" s="639">
        <v>1.25</v>
      </c>
    </row>
    <row r="195" spans="1:4" x14ac:dyDescent="0.25">
      <c r="A195" s="601" t="s">
        <v>894</v>
      </c>
      <c r="B195" s="639">
        <v>0.51</v>
      </c>
      <c r="C195" s="639">
        <v>0.14000000000000001</v>
      </c>
      <c r="D195" s="639">
        <v>0.6</v>
      </c>
    </row>
    <row r="196" spans="1:4" x14ac:dyDescent="0.25">
      <c r="A196" s="601" t="s">
        <v>944</v>
      </c>
      <c r="B196" s="639">
        <v>0.42</v>
      </c>
      <c r="C196" s="639">
        <v>0.25</v>
      </c>
      <c r="D196" s="639">
        <v>0.54</v>
      </c>
    </row>
    <row r="197" spans="1:4" x14ac:dyDescent="0.25">
      <c r="A197" s="601" t="s">
        <v>945</v>
      </c>
      <c r="B197" s="639">
        <v>0.86</v>
      </c>
      <c r="C197" s="639">
        <v>0.41</v>
      </c>
      <c r="D197" s="639">
        <v>1.82</v>
      </c>
    </row>
    <row r="198" spans="1:4" x14ac:dyDescent="0.25">
      <c r="A198" s="601" t="s">
        <v>946</v>
      </c>
      <c r="B198" s="639">
        <v>0.3</v>
      </c>
      <c r="C198" s="639">
        <v>0.23</v>
      </c>
      <c r="D198" s="639">
        <v>0.65</v>
      </c>
    </row>
    <row r="199" spans="1:4" x14ac:dyDescent="0.25">
      <c r="A199" s="601" t="s">
        <v>947</v>
      </c>
      <c r="B199" s="639">
        <v>0.6</v>
      </c>
      <c r="C199" s="639">
        <v>0.37</v>
      </c>
      <c r="D199" s="639">
        <v>2.09</v>
      </c>
    </row>
    <row r="200" spans="1:4" x14ac:dyDescent="0.25">
      <c r="A200" s="601" t="s">
        <v>1109</v>
      </c>
      <c r="B200" s="639">
        <v>0.42</v>
      </c>
      <c r="C200" s="639">
        <v>0.25</v>
      </c>
      <c r="D200" s="639">
        <v>0.54</v>
      </c>
    </row>
    <row r="201" spans="1:4" x14ac:dyDescent="0.25">
      <c r="A201" s="601" t="s">
        <v>1110</v>
      </c>
      <c r="B201" s="639">
        <v>0.86</v>
      </c>
      <c r="C201" s="639">
        <v>0.41</v>
      </c>
      <c r="D201" s="639">
        <v>1.82</v>
      </c>
    </row>
    <row r="202" spans="1:4" x14ac:dyDescent="0.25">
      <c r="A202" s="601" t="s">
        <v>896</v>
      </c>
      <c r="B202" s="639">
        <v>0.3</v>
      </c>
      <c r="C202" s="639">
        <v>0.2</v>
      </c>
      <c r="D202" s="639">
        <v>0.6</v>
      </c>
    </row>
    <row r="203" spans="1:4" x14ac:dyDescent="0.25">
      <c r="A203" s="601" t="s">
        <v>895</v>
      </c>
      <c r="B203" s="639">
        <v>0.3</v>
      </c>
      <c r="C203" s="639">
        <v>0.2</v>
      </c>
      <c r="D203" s="639">
        <v>0.6</v>
      </c>
    </row>
    <row r="204" spans="1:4" x14ac:dyDescent="0.25">
      <c r="A204" s="601" t="s">
        <v>897</v>
      </c>
      <c r="B204" s="639">
        <v>0.55000000000000004</v>
      </c>
      <c r="C204" s="639">
        <v>0.16</v>
      </c>
      <c r="D204" s="639">
        <v>0.88</v>
      </c>
    </row>
    <row r="205" spans="1:4" x14ac:dyDescent="0.25">
      <c r="A205" s="601" t="s">
        <v>948</v>
      </c>
      <c r="B205" s="639">
        <v>1.5</v>
      </c>
      <c r="C205" s="639">
        <v>0.83</v>
      </c>
      <c r="D205" s="639">
        <v>0.59</v>
      </c>
    </row>
    <row r="206" spans="1:4" x14ac:dyDescent="0.25">
      <c r="A206" s="601" t="s">
        <v>949</v>
      </c>
      <c r="B206" s="639">
        <v>2.5099999999999998</v>
      </c>
      <c r="C206" s="639">
        <v>1.22</v>
      </c>
      <c r="D206" s="639">
        <v>3.74</v>
      </c>
    </row>
    <row r="207" spans="1:4" x14ac:dyDescent="0.25">
      <c r="A207" s="601" t="s">
        <v>1111</v>
      </c>
      <c r="B207" s="639">
        <v>1</v>
      </c>
      <c r="C207" s="639">
        <v>0.23</v>
      </c>
      <c r="D207" s="639">
        <v>1.08</v>
      </c>
    </row>
    <row r="208" spans="1:4" x14ac:dyDescent="0.25">
      <c r="A208" s="601" t="s">
        <v>898</v>
      </c>
      <c r="B208" s="639">
        <v>0.52</v>
      </c>
      <c r="C208" s="639">
        <v>0.08</v>
      </c>
      <c r="D208" s="639">
        <v>0.41</v>
      </c>
    </row>
    <row r="209" spans="1:4" x14ac:dyDescent="0.25">
      <c r="A209" s="601" t="s">
        <v>899</v>
      </c>
      <c r="B209" s="639">
        <v>0.36</v>
      </c>
      <c r="C209" s="639">
        <v>0.05</v>
      </c>
      <c r="D209" s="639">
        <v>0.26</v>
      </c>
    </row>
    <row r="210" spans="1:4" x14ac:dyDescent="0.25">
      <c r="A210" s="601" t="s">
        <v>950</v>
      </c>
      <c r="B210" s="639">
        <v>0.38</v>
      </c>
      <c r="C210" s="639">
        <v>0.14000000000000001</v>
      </c>
      <c r="D210" s="639">
        <v>0.53</v>
      </c>
    </row>
    <row r="211" spans="1:4" x14ac:dyDescent="0.25">
      <c r="A211" s="601" t="s">
        <v>951</v>
      </c>
      <c r="B211" s="639">
        <v>0.44</v>
      </c>
      <c r="C211" s="639">
        <v>0.17</v>
      </c>
      <c r="D211" s="639">
        <v>0.63</v>
      </c>
    </row>
    <row r="212" spans="1:4" x14ac:dyDescent="0.25">
      <c r="A212" s="601" t="s">
        <v>952</v>
      </c>
      <c r="B212" s="639">
        <v>0.53</v>
      </c>
      <c r="C212" s="639">
        <v>0.26</v>
      </c>
      <c r="D212" s="639">
        <v>0.75</v>
      </c>
    </row>
    <row r="213" spans="1:4" x14ac:dyDescent="0.25">
      <c r="A213" s="601" t="s">
        <v>1112</v>
      </c>
      <c r="B213" s="639">
        <v>0.6</v>
      </c>
      <c r="C213" s="639">
        <v>0.2</v>
      </c>
      <c r="D213" s="639">
        <v>1</v>
      </c>
    </row>
    <row r="214" spans="1:4" x14ac:dyDescent="0.25">
      <c r="A214" s="601" t="s">
        <v>1113</v>
      </c>
      <c r="B214" s="639">
        <v>0.79</v>
      </c>
      <c r="C214" s="639">
        <v>0.24</v>
      </c>
      <c r="D214" s="639">
        <v>0.79</v>
      </c>
    </row>
    <row r="215" spans="1:4" x14ac:dyDescent="0.25">
      <c r="A215" s="601" t="s">
        <v>953</v>
      </c>
      <c r="B215" s="639">
        <v>0.6</v>
      </c>
      <c r="C215" s="639">
        <v>0.21</v>
      </c>
      <c r="D215" s="639">
        <v>0.77</v>
      </c>
    </row>
    <row r="216" spans="1:4" x14ac:dyDescent="0.25">
      <c r="A216" s="601" t="s">
        <v>1114</v>
      </c>
      <c r="B216" s="639">
        <v>0.59</v>
      </c>
      <c r="C216" s="639">
        <v>0.22</v>
      </c>
      <c r="D216" s="639">
        <v>0.83</v>
      </c>
    </row>
    <row r="217" spans="1:4" x14ac:dyDescent="0.25">
      <c r="A217" s="601" t="s">
        <v>1115</v>
      </c>
      <c r="B217" s="639">
        <v>0.2</v>
      </c>
      <c r="C217" s="639">
        <v>7.0000000000000007E-2</v>
      </c>
      <c r="D217" s="639">
        <v>0.63</v>
      </c>
    </row>
    <row r="218" spans="1:4" x14ac:dyDescent="0.25">
      <c r="A218" s="601" t="s">
        <v>954</v>
      </c>
      <c r="B218" s="639">
        <v>0.53</v>
      </c>
      <c r="C218" s="639">
        <v>0.2</v>
      </c>
      <c r="D218" s="639">
        <v>0.6</v>
      </c>
    </row>
    <row r="219" spans="1:4" x14ac:dyDescent="0.25">
      <c r="A219" s="601" t="s">
        <v>955</v>
      </c>
      <c r="B219" s="639">
        <v>0.42</v>
      </c>
      <c r="C219" s="639">
        <v>0.21</v>
      </c>
      <c r="D219" s="639">
        <v>0.54</v>
      </c>
    </row>
    <row r="220" spans="1:4" x14ac:dyDescent="0.25">
      <c r="A220" s="601" t="s">
        <v>956</v>
      </c>
      <c r="B220" s="639">
        <v>0.77</v>
      </c>
      <c r="C220" s="639">
        <v>0.33</v>
      </c>
      <c r="D220" s="639">
        <v>1.25</v>
      </c>
    </row>
    <row r="221" spans="1:4" x14ac:dyDescent="0.25">
      <c r="A221" s="601" t="s">
        <v>1117</v>
      </c>
      <c r="B221" s="639">
        <v>1.2</v>
      </c>
      <c r="C221" s="639">
        <v>0.48</v>
      </c>
      <c r="D221" s="639">
        <v>2.13</v>
      </c>
    </row>
    <row r="222" spans="1:4" x14ac:dyDescent="0.25">
      <c r="A222" s="601" t="s">
        <v>1116</v>
      </c>
      <c r="B222" s="639">
        <v>0.42</v>
      </c>
      <c r="C222" s="639">
        <v>0.21</v>
      </c>
      <c r="D222" s="639">
        <v>0.54</v>
      </c>
    </row>
    <row r="223" spans="1:4" x14ac:dyDescent="0.25">
      <c r="A223" s="601" t="s">
        <v>957</v>
      </c>
      <c r="B223" s="639">
        <v>0.26</v>
      </c>
      <c r="C223" s="639">
        <v>0.09</v>
      </c>
      <c r="D223" s="639">
        <v>0.53</v>
      </c>
    </row>
    <row r="224" spans="1:4" x14ac:dyDescent="0.25">
      <c r="A224" s="601" t="s">
        <v>958</v>
      </c>
      <c r="B224" s="639">
        <v>0.51</v>
      </c>
      <c r="C224" s="639">
        <v>0.16</v>
      </c>
      <c r="D224" s="639">
        <v>0.7</v>
      </c>
    </row>
    <row r="225" spans="1:4" x14ac:dyDescent="0.25">
      <c r="A225" s="601" t="s">
        <v>1118</v>
      </c>
      <c r="B225" s="639">
        <v>0.57999999999999996</v>
      </c>
      <c r="C225" s="639">
        <v>0.14000000000000001</v>
      </c>
      <c r="D225" s="639">
        <v>0.49</v>
      </c>
    </row>
    <row r="226" spans="1:4" x14ac:dyDescent="0.25">
      <c r="A226" s="601" t="s">
        <v>959</v>
      </c>
      <c r="B226" s="639">
        <v>0.41</v>
      </c>
      <c r="C226" s="639">
        <v>0.1</v>
      </c>
      <c r="D226" s="639">
        <v>0.7</v>
      </c>
    </row>
    <row r="227" spans="1:4" x14ac:dyDescent="0.25">
      <c r="A227" s="601" t="s">
        <v>960</v>
      </c>
      <c r="B227" s="639">
        <v>0.48</v>
      </c>
      <c r="C227" s="639">
        <v>0.17</v>
      </c>
      <c r="D227" s="639">
        <v>0.35</v>
      </c>
    </row>
    <row r="228" spans="1:4" x14ac:dyDescent="0.25">
      <c r="A228" s="601" t="s">
        <v>961</v>
      </c>
      <c r="B228" s="639">
        <v>0.78</v>
      </c>
      <c r="C228" s="639">
        <v>0.28000000000000003</v>
      </c>
      <c r="D228" s="639">
        <v>0.94</v>
      </c>
    </row>
    <row r="229" spans="1:4" x14ac:dyDescent="0.25">
      <c r="A229" s="601" t="s">
        <v>900</v>
      </c>
      <c r="B229" s="639">
        <v>0.51</v>
      </c>
      <c r="C229" s="639">
        <v>0.14000000000000001</v>
      </c>
      <c r="D229" s="639">
        <v>0.82</v>
      </c>
    </row>
    <row r="230" spans="1:4" x14ac:dyDescent="0.25">
      <c r="A230" s="601" t="s">
        <v>901</v>
      </c>
      <c r="B230" s="639">
        <v>1.93</v>
      </c>
      <c r="C230" s="639">
        <v>1.1000000000000001</v>
      </c>
      <c r="D230" s="639">
        <v>1.55</v>
      </c>
    </row>
    <row r="231" spans="1:4" x14ac:dyDescent="0.25">
      <c r="A231" s="601" t="s">
        <v>962</v>
      </c>
      <c r="B231" s="639">
        <v>2.93</v>
      </c>
      <c r="C231" s="639">
        <v>2.15</v>
      </c>
      <c r="D231" s="639">
        <v>6.8</v>
      </c>
    </row>
    <row r="232" spans="1:4" x14ac:dyDescent="0.25">
      <c r="A232" s="601" t="s">
        <v>902</v>
      </c>
      <c r="B232" s="639">
        <v>0.37</v>
      </c>
      <c r="C232" s="639">
        <v>0.1</v>
      </c>
      <c r="D232" s="639">
        <v>0.63</v>
      </c>
    </row>
    <row r="233" spans="1:4" x14ac:dyDescent="0.25">
      <c r="A233" s="601" t="s">
        <v>903</v>
      </c>
      <c r="B233" s="639">
        <v>0.44</v>
      </c>
      <c r="C233" s="639">
        <v>0.19</v>
      </c>
      <c r="D233" s="639">
        <v>0.5</v>
      </c>
    </row>
    <row r="234" spans="1:4" x14ac:dyDescent="0.25">
      <c r="A234" s="601" t="s">
        <v>963</v>
      </c>
      <c r="B234" s="639">
        <v>1.74</v>
      </c>
      <c r="C234" s="639">
        <v>0.32</v>
      </c>
      <c r="D234" s="639">
        <v>2.13</v>
      </c>
    </row>
    <row r="235" spans="1:4" x14ac:dyDescent="0.25">
      <c r="A235" s="601" t="s">
        <v>964</v>
      </c>
      <c r="B235" s="639">
        <v>0.7</v>
      </c>
      <c r="C235" s="639">
        <v>7.0000000000000007E-2</v>
      </c>
      <c r="D235" s="639">
        <v>0.88</v>
      </c>
    </row>
    <row r="236" spans="1:4" x14ac:dyDescent="0.25">
      <c r="A236" s="601" t="s">
        <v>1119</v>
      </c>
      <c r="B236" s="639">
        <v>0.22</v>
      </c>
      <c r="C236" s="639">
        <v>0.12</v>
      </c>
      <c r="D236" s="639">
        <v>0.41</v>
      </c>
    </row>
    <row r="237" spans="1:4" x14ac:dyDescent="0.25">
      <c r="A237" s="601" t="s">
        <v>1120</v>
      </c>
      <c r="B237" s="639">
        <v>0.46</v>
      </c>
      <c r="C237" s="639">
        <v>0.22</v>
      </c>
      <c r="D237" s="639">
        <v>0.63</v>
      </c>
    </row>
    <row r="238" spans="1:4" x14ac:dyDescent="0.25">
      <c r="A238" s="601" t="s">
        <v>1121</v>
      </c>
      <c r="B238" s="639">
        <v>4.38</v>
      </c>
      <c r="C238" s="639">
        <v>2.73</v>
      </c>
      <c r="D238" s="639">
        <v>9.43</v>
      </c>
    </row>
    <row r="239" spans="1:4" x14ac:dyDescent="0.25">
      <c r="A239" s="601" t="s">
        <v>1122</v>
      </c>
      <c r="B239" s="639">
        <v>2.65</v>
      </c>
      <c r="C239" s="639">
        <v>1.1499999999999999</v>
      </c>
      <c r="D239" s="639">
        <v>1.55</v>
      </c>
    </row>
    <row r="240" spans="1:4" x14ac:dyDescent="0.25">
      <c r="A240" s="601" t="s">
        <v>1123</v>
      </c>
      <c r="B240" s="639">
        <v>4.3499999999999996</v>
      </c>
      <c r="C240" s="639">
        <v>2.7</v>
      </c>
      <c r="D240" s="639">
        <v>9.31</v>
      </c>
    </row>
    <row r="241" spans="1:4" x14ac:dyDescent="0.25">
      <c r="A241" s="601" t="s">
        <v>1124</v>
      </c>
      <c r="B241" s="639">
        <v>2.65</v>
      </c>
      <c r="C241" s="639">
        <v>1.1499999999999999</v>
      </c>
      <c r="D241" s="639">
        <v>1.55</v>
      </c>
    </row>
    <row r="242" spans="1:4" x14ac:dyDescent="0.25">
      <c r="A242" s="601" t="s">
        <v>1125</v>
      </c>
      <c r="B242" s="639">
        <v>2.65</v>
      </c>
      <c r="C242" s="639">
        <v>1.1499999999999999</v>
      </c>
      <c r="D242" s="639">
        <v>0.55000000000000004</v>
      </c>
    </row>
    <row r="243" spans="1:4" x14ac:dyDescent="0.25">
      <c r="A243" s="601" t="s">
        <v>965</v>
      </c>
      <c r="B243" s="639">
        <v>0.51</v>
      </c>
      <c r="C243" s="639">
        <v>0.13</v>
      </c>
      <c r="D243" s="639">
        <v>0.77</v>
      </c>
    </row>
    <row r="244" spans="1:4" x14ac:dyDescent="0.25">
      <c r="A244" s="601" t="s">
        <v>966</v>
      </c>
      <c r="B244" s="639">
        <v>0.37</v>
      </c>
      <c r="C244" s="639">
        <v>0.11</v>
      </c>
      <c r="D244" s="639">
        <v>0.5</v>
      </c>
    </row>
    <row r="245" spans="1:4" x14ac:dyDescent="0.25">
      <c r="A245" s="601" t="s">
        <v>967</v>
      </c>
      <c r="B245" s="639">
        <v>0.21</v>
      </c>
      <c r="C245" s="639">
        <v>0.15</v>
      </c>
      <c r="D245" s="639">
        <v>0.24</v>
      </c>
    </row>
    <row r="246" spans="1:4" x14ac:dyDescent="0.25">
      <c r="A246" s="601" t="s">
        <v>968</v>
      </c>
      <c r="B246" s="639">
        <v>1.91</v>
      </c>
      <c r="C246" s="639">
        <v>0.65</v>
      </c>
      <c r="D246" s="639">
        <v>2.5299999999999998</v>
      </c>
    </row>
    <row r="247" spans="1:4" x14ac:dyDescent="0.25">
      <c r="A247" s="601" t="s">
        <v>904</v>
      </c>
      <c r="B247" s="639">
        <v>0.35</v>
      </c>
      <c r="C247" s="639">
        <v>0.11</v>
      </c>
      <c r="D247" s="639">
        <v>0.53</v>
      </c>
    </row>
    <row r="248" spans="1:4" x14ac:dyDescent="0.25">
      <c r="A248" s="601" t="s">
        <v>906</v>
      </c>
      <c r="B248" s="639">
        <v>0.59</v>
      </c>
      <c r="C248" s="639">
        <v>0.21</v>
      </c>
      <c r="D248" s="639">
        <v>0.76</v>
      </c>
    </row>
    <row r="249" spans="1:4" x14ac:dyDescent="0.25">
      <c r="A249" s="601" t="s">
        <v>969</v>
      </c>
      <c r="B249" s="639">
        <v>0.49</v>
      </c>
      <c r="C249" s="639">
        <v>0.2</v>
      </c>
      <c r="D249" s="639">
        <v>0.79</v>
      </c>
    </row>
    <row r="250" spans="1:4" x14ac:dyDescent="0.25">
      <c r="A250" s="601" t="s">
        <v>970</v>
      </c>
      <c r="B250" s="639">
        <v>0.48</v>
      </c>
      <c r="C250" s="639">
        <v>0.14000000000000001</v>
      </c>
      <c r="D250" s="639">
        <v>0.59</v>
      </c>
    </row>
    <row r="251" spans="1:4" x14ac:dyDescent="0.25">
      <c r="A251" s="601" t="s">
        <v>1099</v>
      </c>
      <c r="B251" s="639">
        <v>0.35</v>
      </c>
      <c r="C251" s="639">
        <v>0.16</v>
      </c>
      <c r="D251" s="639">
        <v>0.69</v>
      </c>
    </row>
    <row r="252" spans="1:4" x14ac:dyDescent="0.25">
      <c r="A252" s="601" t="s">
        <v>1100</v>
      </c>
      <c r="B252" s="639">
        <v>0.3</v>
      </c>
      <c r="C252" s="639">
        <v>0.16</v>
      </c>
      <c r="D252" s="639">
        <v>0.47</v>
      </c>
    </row>
    <row r="253" spans="1:4" x14ac:dyDescent="0.25">
      <c r="A253" s="601" t="s">
        <v>1101</v>
      </c>
      <c r="B253" s="639">
        <v>1.94</v>
      </c>
      <c r="C253" s="639">
        <v>0.88</v>
      </c>
      <c r="D253" s="639">
        <v>3.67</v>
      </c>
    </row>
    <row r="254" spans="1:4" x14ac:dyDescent="0.25">
      <c r="A254" s="601" t="s">
        <v>1126</v>
      </c>
      <c r="B254" s="639">
        <v>0.24</v>
      </c>
      <c r="C254" s="639">
        <v>0.12</v>
      </c>
      <c r="D254" s="639">
        <v>0.41</v>
      </c>
    </row>
    <row r="255" spans="1:4" x14ac:dyDescent="0.25">
      <c r="A255" s="601" t="s">
        <v>971</v>
      </c>
      <c r="B255" s="639">
        <v>2.06</v>
      </c>
      <c r="C255" s="639">
        <v>1.1200000000000001</v>
      </c>
      <c r="D255" s="639">
        <v>0.66</v>
      </c>
    </row>
    <row r="256" spans="1:4" x14ac:dyDescent="0.25">
      <c r="A256" s="601" t="s">
        <v>972</v>
      </c>
      <c r="B256" s="639">
        <v>5.33</v>
      </c>
      <c r="C256" s="639">
        <v>3.27</v>
      </c>
      <c r="D256" s="639">
        <v>7.85</v>
      </c>
    </row>
    <row r="257" spans="1:4" x14ac:dyDescent="0.25">
      <c r="A257" s="601" t="s">
        <v>973</v>
      </c>
      <c r="B257" s="639">
        <v>0.69</v>
      </c>
      <c r="C257" s="639">
        <v>0.22</v>
      </c>
      <c r="D257" s="639">
        <v>0.72</v>
      </c>
    </row>
    <row r="258" spans="1:4" x14ac:dyDescent="0.25">
      <c r="A258" s="601" t="s">
        <v>974</v>
      </c>
      <c r="B258" s="639">
        <v>1.18</v>
      </c>
      <c r="C258" s="639">
        <v>0.35</v>
      </c>
      <c r="D258" s="639">
        <v>1.55</v>
      </c>
    </row>
    <row r="259" spans="1:4" x14ac:dyDescent="0.25">
      <c r="A259" s="601" t="s">
        <v>1127</v>
      </c>
      <c r="B259" s="639">
        <v>0.64</v>
      </c>
      <c r="C259" s="639">
        <v>0.45</v>
      </c>
      <c r="D259" s="639">
        <v>1.0900000000000001</v>
      </c>
    </row>
    <row r="260" spans="1:4" x14ac:dyDescent="0.25">
      <c r="A260" s="601" t="s">
        <v>1128</v>
      </c>
      <c r="B260" s="639">
        <v>0.35</v>
      </c>
      <c r="C260" s="639">
        <v>0.28000000000000003</v>
      </c>
      <c r="D260" s="639">
        <v>0.62</v>
      </c>
    </row>
    <row r="261" spans="1:4" x14ac:dyDescent="0.25">
      <c r="A261" s="601" t="s">
        <v>975</v>
      </c>
      <c r="B261" s="639">
        <v>0.33</v>
      </c>
      <c r="C261" s="639">
        <v>0.11</v>
      </c>
      <c r="D261" s="639">
        <v>0.53</v>
      </c>
    </row>
    <row r="262" spans="1:4" x14ac:dyDescent="0.25">
      <c r="A262" s="601" t="s">
        <v>976</v>
      </c>
      <c r="B262" s="639">
        <v>1.59</v>
      </c>
      <c r="C262" s="639">
        <v>0.95</v>
      </c>
      <c r="D262" s="639">
        <v>1.63</v>
      </c>
    </row>
    <row r="263" spans="1:4" x14ac:dyDescent="0.25">
      <c r="A263" s="601" t="s">
        <v>977</v>
      </c>
      <c r="B263" s="639">
        <v>2.3199999999999998</v>
      </c>
      <c r="C263" s="639">
        <v>1.9</v>
      </c>
      <c r="D263" s="639">
        <v>5</v>
      </c>
    </row>
    <row r="264" spans="1:4" x14ac:dyDescent="0.25">
      <c r="A264" s="601" t="s">
        <v>907</v>
      </c>
      <c r="B264" s="639">
        <v>0.42</v>
      </c>
      <c r="C264" s="639">
        <v>0.16</v>
      </c>
      <c r="D264" s="639">
        <v>0.76</v>
      </c>
    </row>
    <row r="265" spans="1:4" x14ac:dyDescent="0.25">
      <c r="A265" s="601" t="s">
        <v>908</v>
      </c>
      <c r="B265" s="639">
        <v>0.45</v>
      </c>
      <c r="C265" s="639">
        <v>0.16</v>
      </c>
      <c r="D265" s="639">
        <v>0.8</v>
      </c>
    </row>
    <row r="266" spans="1:4" x14ac:dyDescent="0.25">
      <c r="A266" s="601" t="s">
        <v>918</v>
      </c>
      <c r="B266" s="639">
        <v>0.51</v>
      </c>
      <c r="C266" s="639">
        <v>0.14000000000000001</v>
      </c>
      <c r="D266" s="639">
        <v>0.84</v>
      </c>
    </row>
    <row r="267" spans="1:4" x14ac:dyDescent="0.25">
      <c r="A267" s="601" t="s">
        <v>978</v>
      </c>
      <c r="B267" s="639">
        <v>2.06</v>
      </c>
      <c r="C267" s="639">
        <v>1.1200000000000001</v>
      </c>
      <c r="D267" s="639">
        <v>0.66</v>
      </c>
    </row>
    <row r="268" spans="1:4" x14ac:dyDescent="0.25">
      <c r="A268" s="601" t="s">
        <v>979</v>
      </c>
      <c r="B268" s="639">
        <v>5.33</v>
      </c>
      <c r="C268" s="639">
        <v>2.4300000000000002</v>
      </c>
      <c r="D268" s="639">
        <v>5.14</v>
      </c>
    </row>
    <row r="269" spans="1:4" x14ac:dyDescent="0.25">
      <c r="A269" s="601" t="s">
        <v>1129</v>
      </c>
      <c r="B269" s="639">
        <v>0.62</v>
      </c>
      <c r="C269" s="639">
        <v>0.28999999999999998</v>
      </c>
      <c r="D269" s="639">
        <v>0.71</v>
      </c>
    </row>
    <row r="270" spans="1:4" x14ac:dyDescent="0.25">
      <c r="A270" s="601" t="s">
        <v>1130</v>
      </c>
      <c r="B270" s="639">
        <v>0.25</v>
      </c>
      <c r="C270" s="639">
        <v>0.18</v>
      </c>
      <c r="D270" s="639">
        <v>0.27</v>
      </c>
    </row>
    <row r="271" spans="1:4" x14ac:dyDescent="0.25">
      <c r="A271" s="601" t="s">
        <v>1131</v>
      </c>
      <c r="B271" s="639">
        <v>0.49</v>
      </c>
      <c r="C271" s="639">
        <v>0.15</v>
      </c>
      <c r="D271" s="639">
        <v>0.67</v>
      </c>
    </row>
    <row r="272" spans="1:4" x14ac:dyDescent="0.25">
      <c r="A272" s="601" t="s">
        <v>1102</v>
      </c>
      <c r="B272" s="639">
        <v>0.5</v>
      </c>
      <c r="C272" s="639">
        <v>0.14000000000000001</v>
      </c>
      <c r="D272" s="639">
        <v>0.52</v>
      </c>
    </row>
    <row r="273" spans="1:4" x14ac:dyDescent="0.25">
      <c r="A273" s="601" t="s">
        <v>1132</v>
      </c>
      <c r="B273" s="639">
        <v>0.63</v>
      </c>
      <c r="C273" s="639">
        <v>0.15</v>
      </c>
      <c r="D273" s="639">
        <v>0.91</v>
      </c>
    </row>
    <row r="274" spans="1:4" x14ac:dyDescent="0.25">
      <c r="A274" s="601" t="s">
        <v>1133</v>
      </c>
      <c r="B274" s="639">
        <v>0.56000000000000005</v>
      </c>
      <c r="C274" s="639">
        <v>0.21</v>
      </c>
      <c r="D274" s="639">
        <v>0.91</v>
      </c>
    </row>
    <row r="275" spans="1:4" x14ac:dyDescent="0.25">
      <c r="A275" s="601" t="s">
        <v>1134</v>
      </c>
      <c r="B275" s="639">
        <v>0.32</v>
      </c>
      <c r="C275" s="639">
        <v>0.15</v>
      </c>
      <c r="D275" s="639">
        <v>0.56000000000000005</v>
      </c>
    </row>
    <row r="276" spans="1:4" x14ac:dyDescent="0.25">
      <c r="A276" s="601" t="s">
        <v>909</v>
      </c>
      <c r="B276" s="639">
        <v>0.45</v>
      </c>
      <c r="C276" s="639">
        <v>0.12</v>
      </c>
      <c r="D276" s="639">
        <v>0.53</v>
      </c>
    </row>
    <row r="277" spans="1:4" x14ac:dyDescent="0.25">
      <c r="A277" s="601" t="s">
        <v>910</v>
      </c>
      <c r="B277" s="639">
        <v>0.45</v>
      </c>
      <c r="C277" s="639">
        <v>0.12</v>
      </c>
      <c r="D277" s="639">
        <v>0.53</v>
      </c>
    </row>
    <row r="278" spans="1:4" x14ac:dyDescent="0.25">
      <c r="A278" s="601" t="s">
        <v>1135</v>
      </c>
      <c r="B278" s="639">
        <v>0.49</v>
      </c>
      <c r="C278" s="639">
        <v>0.13</v>
      </c>
      <c r="D278" s="639">
        <v>1.08</v>
      </c>
    </row>
    <row r="279" spans="1:4" x14ac:dyDescent="0.25">
      <c r="A279" s="601" t="s">
        <v>911</v>
      </c>
      <c r="B279" s="639">
        <v>0.42</v>
      </c>
      <c r="C279" s="639">
        <v>0.11</v>
      </c>
      <c r="D279" s="639">
        <v>0.55000000000000004</v>
      </c>
    </row>
    <row r="280" spans="1:4" x14ac:dyDescent="0.25">
      <c r="A280" s="601" t="s">
        <v>912</v>
      </c>
      <c r="B280" s="639">
        <v>0.28999999999999998</v>
      </c>
      <c r="C280" s="639">
        <v>7.0000000000000007E-2</v>
      </c>
      <c r="D280" s="639">
        <v>0.5</v>
      </c>
    </row>
    <row r="281" spans="1:4" x14ac:dyDescent="0.25">
      <c r="A281" s="601" t="s">
        <v>913</v>
      </c>
      <c r="B281" s="639">
        <v>0.3</v>
      </c>
      <c r="C281" s="639">
        <v>0.12</v>
      </c>
      <c r="D281" s="639">
        <v>0.46</v>
      </c>
    </row>
    <row r="282" spans="1:4" x14ac:dyDescent="0.25">
      <c r="A282" s="601" t="s">
        <v>980</v>
      </c>
      <c r="B282" s="639">
        <v>2.91</v>
      </c>
      <c r="C282" s="639">
        <v>0.75</v>
      </c>
      <c r="D282" s="639">
        <v>6.76</v>
      </c>
    </row>
    <row r="283" spans="1:4" x14ac:dyDescent="0.25">
      <c r="A283" s="601" t="s">
        <v>1136</v>
      </c>
      <c r="B283" s="639">
        <v>0.62</v>
      </c>
      <c r="C283" s="639">
        <v>0.15</v>
      </c>
      <c r="D283" s="639">
        <v>0.56000000000000005</v>
      </c>
    </row>
    <row r="284" spans="1:4" x14ac:dyDescent="0.25">
      <c r="A284" s="601" t="s">
        <v>914</v>
      </c>
      <c r="B284" s="639">
        <v>0.57999999999999996</v>
      </c>
      <c r="C284" s="639">
        <v>0.09</v>
      </c>
      <c r="D284" s="639">
        <v>0.5</v>
      </c>
    </row>
    <row r="285" spans="1:4" x14ac:dyDescent="0.25">
      <c r="A285" s="601" t="s">
        <v>981</v>
      </c>
      <c r="B285" s="639">
        <v>0.36</v>
      </c>
      <c r="C285" s="639">
        <v>0.13</v>
      </c>
      <c r="D285" s="639">
        <v>0.41</v>
      </c>
    </row>
    <row r="286" spans="1:4" x14ac:dyDescent="0.25">
      <c r="A286" s="601" t="s">
        <v>982</v>
      </c>
      <c r="B286" s="639">
        <v>0.77</v>
      </c>
      <c r="C286" s="639">
        <v>0.28000000000000003</v>
      </c>
      <c r="D286" s="639">
        <v>1.65</v>
      </c>
    </row>
    <row r="287" spans="1:4" x14ac:dyDescent="0.25">
      <c r="A287" s="601" t="s">
        <v>983</v>
      </c>
      <c r="B287" s="639">
        <v>0.49</v>
      </c>
      <c r="C287" s="639">
        <v>0.11</v>
      </c>
      <c r="D287" s="639">
        <v>0.62</v>
      </c>
    </row>
    <row r="288" spans="1:4" x14ac:dyDescent="0.25">
      <c r="A288" s="601" t="s">
        <v>984</v>
      </c>
      <c r="B288" s="639">
        <v>0.5</v>
      </c>
      <c r="C288" s="639">
        <v>0.23</v>
      </c>
      <c r="D288" s="639">
        <v>0.64</v>
      </c>
    </row>
    <row r="289" spans="1:4" x14ac:dyDescent="0.25">
      <c r="A289" s="601" t="s">
        <v>985</v>
      </c>
      <c r="B289" s="639">
        <v>1.1100000000000001</v>
      </c>
      <c r="C289" s="639">
        <v>0.38</v>
      </c>
      <c r="D289" s="639">
        <v>1.53</v>
      </c>
    </row>
    <row r="290" spans="1:4" x14ac:dyDescent="0.25">
      <c r="A290" s="601" t="s">
        <v>986</v>
      </c>
      <c r="B290" s="639">
        <v>0.5</v>
      </c>
      <c r="C290" s="639">
        <v>0.21</v>
      </c>
      <c r="D290" s="639">
        <v>0.76</v>
      </c>
    </row>
    <row r="291" spans="1:4" x14ac:dyDescent="0.25">
      <c r="A291" s="601" t="s">
        <v>987</v>
      </c>
      <c r="B291" s="639">
        <v>0.78</v>
      </c>
      <c r="C291" s="639">
        <v>0.28000000000000003</v>
      </c>
      <c r="D291" s="639">
        <v>1.75</v>
      </c>
    </row>
    <row r="292" spans="1:4" x14ac:dyDescent="0.25">
      <c r="A292" s="601" t="s">
        <v>988</v>
      </c>
      <c r="B292" s="639">
        <v>0.37</v>
      </c>
      <c r="C292" s="639">
        <v>0.08</v>
      </c>
      <c r="D292" s="639">
        <v>0.66</v>
      </c>
    </row>
    <row r="293" spans="1:4" x14ac:dyDescent="0.25">
      <c r="A293" s="601" t="s">
        <v>989</v>
      </c>
      <c r="B293" s="639">
        <v>0.46</v>
      </c>
      <c r="C293" s="639">
        <v>0.16</v>
      </c>
      <c r="D293" s="639">
        <v>0.77</v>
      </c>
    </row>
    <row r="294" spans="1:4" x14ac:dyDescent="0.25">
      <c r="A294" s="601" t="s">
        <v>915</v>
      </c>
      <c r="B294" s="639">
        <v>0.35</v>
      </c>
      <c r="C294" s="639">
        <v>0.09</v>
      </c>
      <c r="D294" s="639">
        <v>0.37</v>
      </c>
    </row>
    <row r="295" spans="1:4" x14ac:dyDescent="0.25">
      <c r="A295" s="601" t="s">
        <v>1137</v>
      </c>
      <c r="B295" s="639">
        <v>1.35</v>
      </c>
      <c r="C295" s="639">
        <v>0.51</v>
      </c>
      <c r="D295" s="639">
        <v>3.27</v>
      </c>
    </row>
    <row r="296" spans="1:4" x14ac:dyDescent="0.25">
      <c r="A296" s="601" t="s">
        <v>1138</v>
      </c>
      <c r="B296" s="639">
        <v>0.34</v>
      </c>
      <c r="C296" s="639">
        <v>0.12</v>
      </c>
      <c r="D296" s="639">
        <v>0.64</v>
      </c>
    </row>
    <row r="297" spans="1:4" x14ac:dyDescent="0.25">
      <c r="A297" s="601" t="s">
        <v>991</v>
      </c>
      <c r="B297" s="639">
        <v>0.27</v>
      </c>
      <c r="C297" s="639">
        <v>0.15</v>
      </c>
      <c r="D297" s="639">
        <v>0.35</v>
      </c>
    </row>
    <row r="298" spans="1:4" x14ac:dyDescent="0.25">
      <c r="A298" s="601" t="s">
        <v>990</v>
      </c>
      <c r="B298" s="639">
        <v>0.71</v>
      </c>
      <c r="C298" s="639">
        <v>0.28999999999999998</v>
      </c>
      <c r="D298" s="639">
        <v>1.1100000000000001</v>
      </c>
    </row>
    <row r="299" spans="1:4" x14ac:dyDescent="0.25">
      <c r="A299" s="601" t="s">
        <v>916</v>
      </c>
      <c r="B299" s="639">
        <v>0.43</v>
      </c>
      <c r="C299" s="639">
        <v>0.09</v>
      </c>
      <c r="D299" s="639">
        <v>0.41</v>
      </c>
    </row>
    <row r="300" spans="1:4" x14ac:dyDescent="0.25">
      <c r="A300" s="601" t="s">
        <v>992</v>
      </c>
      <c r="B300" s="639">
        <v>0.5</v>
      </c>
      <c r="C300" s="639">
        <v>0.14000000000000001</v>
      </c>
      <c r="D300" s="639">
        <v>0.52</v>
      </c>
    </row>
    <row r="301" spans="1:4" x14ac:dyDescent="0.25">
      <c r="A301" s="601" t="s">
        <v>917</v>
      </c>
      <c r="B301" s="639">
        <v>0.5</v>
      </c>
      <c r="C301" s="639">
        <v>0.14000000000000001</v>
      </c>
      <c r="D301" s="639">
        <v>0.52</v>
      </c>
    </row>
    <row r="302" spans="1:4" x14ac:dyDescent="0.25">
      <c r="A302" s="601" t="s">
        <v>1139</v>
      </c>
      <c r="B302" s="639">
        <v>0.5</v>
      </c>
      <c r="C302" s="639">
        <v>0.14000000000000001</v>
      </c>
      <c r="D302" s="639">
        <v>0.52</v>
      </c>
    </row>
    <row r="303" spans="1:4" x14ac:dyDescent="0.25">
      <c r="A303" s="601" t="s">
        <v>1140</v>
      </c>
      <c r="B303" s="639">
        <v>0.5</v>
      </c>
      <c r="C303" s="639">
        <v>0.14000000000000001</v>
      </c>
      <c r="D303" s="639">
        <v>0.52</v>
      </c>
    </row>
    <row r="304" spans="1:4" x14ac:dyDescent="0.25">
      <c r="A304" s="601" t="s">
        <v>993</v>
      </c>
      <c r="B304" s="639">
        <v>0.4</v>
      </c>
      <c r="C304" s="639">
        <v>0.11</v>
      </c>
      <c r="D304" s="639">
        <v>0.5</v>
      </c>
    </row>
    <row r="305" spans="1:4" x14ac:dyDescent="0.25">
      <c r="A305" s="601" t="s">
        <v>1141</v>
      </c>
      <c r="B305" s="639">
        <v>4.4000000000000004</v>
      </c>
      <c r="C305" s="639">
        <v>2</v>
      </c>
      <c r="D305" s="639">
        <v>3.02</v>
      </c>
    </row>
    <row r="306" spans="1:4" x14ac:dyDescent="0.25">
      <c r="A306" s="601" t="s">
        <v>1028</v>
      </c>
      <c r="B306" s="639">
        <v>3.6</v>
      </c>
      <c r="C306" s="639">
        <v>1.71</v>
      </c>
      <c r="D306" s="639">
        <v>0.92</v>
      </c>
    </row>
    <row r="307" spans="1:4" x14ac:dyDescent="0.25">
      <c r="A307" s="601" t="s">
        <v>1142</v>
      </c>
      <c r="B307" s="639">
        <v>0.24</v>
      </c>
      <c r="C307" s="639">
        <v>0.08</v>
      </c>
      <c r="D307" s="639">
        <v>0.66</v>
      </c>
    </row>
    <row r="308" spans="1:4" x14ac:dyDescent="0.25">
      <c r="A308" s="601" t="s">
        <v>1143</v>
      </c>
      <c r="B308" s="639">
        <v>0.3</v>
      </c>
      <c r="C308" s="639">
        <v>0.09</v>
      </c>
      <c r="D308" s="639">
        <v>0.31</v>
      </c>
    </row>
    <row r="309" spans="1:4" x14ac:dyDescent="0.25">
      <c r="A309" s="601" t="s">
        <v>994</v>
      </c>
      <c r="B309" s="639">
        <v>0.37</v>
      </c>
      <c r="C309" s="639">
        <v>0.11</v>
      </c>
      <c r="D309" s="639">
        <v>0.5</v>
      </c>
    </row>
    <row r="310" spans="1:4" x14ac:dyDescent="0.25">
      <c r="A310" s="601" t="s">
        <v>995</v>
      </c>
      <c r="B310" s="639">
        <v>3.05</v>
      </c>
      <c r="C310" s="639">
        <v>1.53</v>
      </c>
      <c r="D310" s="639">
        <v>0.67</v>
      </c>
    </row>
    <row r="311" spans="1:4" x14ac:dyDescent="0.25">
      <c r="A311" s="601" t="s">
        <v>996</v>
      </c>
      <c r="B311" s="639">
        <v>5.09</v>
      </c>
      <c r="C311" s="639">
        <v>1.82</v>
      </c>
      <c r="D311" s="639">
        <v>1.26</v>
      </c>
    </row>
    <row r="312" spans="1:4" x14ac:dyDescent="0.25">
      <c r="A312" s="601" t="s">
        <v>1144</v>
      </c>
      <c r="B312" s="639">
        <v>5.09</v>
      </c>
      <c r="C312" s="639">
        <v>1.82</v>
      </c>
      <c r="D312" s="639">
        <v>1.26</v>
      </c>
    </row>
    <row r="313" spans="1:4" x14ac:dyDescent="0.25">
      <c r="A313" s="601" t="s">
        <v>1145</v>
      </c>
      <c r="B313" s="639">
        <v>7.8</v>
      </c>
      <c r="C313" s="639">
        <v>3.37</v>
      </c>
      <c r="D313" s="639">
        <v>10.9</v>
      </c>
    </row>
    <row r="314" spans="1:4" x14ac:dyDescent="0.25">
      <c r="A314" s="601" t="s">
        <v>1146</v>
      </c>
      <c r="B314" s="639">
        <v>3.23</v>
      </c>
      <c r="C314" s="639">
        <v>1.81</v>
      </c>
      <c r="D314" s="639">
        <v>0.65</v>
      </c>
    </row>
    <row r="315" spans="1:4" x14ac:dyDescent="0.25">
      <c r="A315" s="601" t="s">
        <v>1147</v>
      </c>
      <c r="B315" s="639">
        <v>4.93</v>
      </c>
      <c r="C315" s="639">
        <v>2.71</v>
      </c>
      <c r="D315" s="639">
        <v>2.36</v>
      </c>
    </row>
    <row r="316" spans="1:4" x14ac:dyDescent="0.25">
      <c r="A316" s="601" t="s">
        <v>997</v>
      </c>
      <c r="B316" s="639">
        <v>0.26</v>
      </c>
      <c r="C316" s="639">
        <v>0.1</v>
      </c>
      <c r="D316" s="639">
        <v>0.54</v>
      </c>
    </row>
    <row r="317" spans="1:4" x14ac:dyDescent="0.25">
      <c r="A317" s="601" t="s">
        <v>1023</v>
      </c>
      <c r="B317" s="639">
        <v>0.56000000000000005</v>
      </c>
      <c r="C317" s="639">
        <v>0.12</v>
      </c>
      <c r="D317" s="639">
        <v>0.82</v>
      </c>
    </row>
    <row r="318" spans="1:4" x14ac:dyDescent="0.25">
      <c r="A318" s="601" t="s">
        <v>1027</v>
      </c>
      <c r="B318" s="639">
        <v>2.35</v>
      </c>
      <c r="C318" s="639">
        <v>0.5</v>
      </c>
      <c r="D318" s="639">
        <v>2.5</v>
      </c>
    </row>
    <row r="319" spans="1:4" x14ac:dyDescent="0.25">
      <c r="A319" s="601" t="s">
        <v>1024</v>
      </c>
      <c r="B319" s="639">
        <v>0.95</v>
      </c>
      <c r="C319" s="639">
        <v>0.2</v>
      </c>
      <c r="D319" s="639">
        <v>0.45</v>
      </c>
    </row>
    <row r="320" spans="1:4" x14ac:dyDescent="0.25">
      <c r="A320" s="601" t="s">
        <v>1025</v>
      </c>
      <c r="B320" s="639">
        <v>0.95</v>
      </c>
      <c r="C320" s="639">
        <v>0.2</v>
      </c>
      <c r="D320" s="639">
        <v>0.45</v>
      </c>
    </row>
    <row r="321" spans="1:4" x14ac:dyDescent="0.25">
      <c r="A321" s="601" t="s">
        <v>1026</v>
      </c>
      <c r="B321" s="639">
        <v>4.95</v>
      </c>
      <c r="C321" s="639">
        <v>1.06</v>
      </c>
      <c r="D321" s="639">
        <v>6.31</v>
      </c>
    </row>
    <row r="322" spans="1:4" x14ac:dyDescent="0.25">
      <c r="A322" s="601" t="s">
        <v>1027</v>
      </c>
      <c r="B322" s="639">
        <v>2.94</v>
      </c>
      <c r="C322" s="639">
        <v>0.62</v>
      </c>
      <c r="D322" s="639">
        <v>1.95</v>
      </c>
    </row>
    <row r="323" spans="1:4" x14ac:dyDescent="0.25">
      <c r="A323" s="601" t="s">
        <v>998</v>
      </c>
      <c r="B323" s="639">
        <v>0.31</v>
      </c>
      <c r="C323" s="639">
        <v>0.1</v>
      </c>
      <c r="D323" s="639">
        <v>0.45</v>
      </c>
    </row>
    <row r="324" spans="1:4" x14ac:dyDescent="0.25">
      <c r="A324" s="601" t="s">
        <v>1002</v>
      </c>
      <c r="B324" s="639">
        <v>1.2</v>
      </c>
      <c r="C324" s="639">
        <v>0.34</v>
      </c>
      <c r="D324" s="639">
        <v>1.39</v>
      </c>
    </row>
    <row r="325" spans="1:4" x14ac:dyDescent="0.25">
      <c r="A325" s="601" t="s">
        <v>999</v>
      </c>
      <c r="B325" s="639">
        <v>0.57999999999999996</v>
      </c>
      <c r="C325" s="639">
        <v>0.14000000000000001</v>
      </c>
      <c r="D325" s="639">
        <v>0.49</v>
      </c>
    </row>
    <row r="326" spans="1:4" x14ac:dyDescent="0.25">
      <c r="A326" s="601" t="s">
        <v>1000</v>
      </c>
      <c r="B326" s="639">
        <v>0.57999999999999996</v>
      </c>
      <c r="C326" s="639">
        <v>0.14000000000000001</v>
      </c>
      <c r="D326" s="639">
        <v>0.49</v>
      </c>
    </row>
    <row r="327" spans="1:4" x14ac:dyDescent="0.25">
      <c r="A327" s="601" t="s">
        <v>1001</v>
      </c>
      <c r="B327" s="639">
        <v>2.44</v>
      </c>
      <c r="C327" s="639">
        <v>0.74</v>
      </c>
      <c r="D327" s="639">
        <v>3.19</v>
      </c>
    </row>
    <row r="328" spans="1:4" x14ac:dyDescent="0.25">
      <c r="A328" s="601" t="s">
        <v>1003</v>
      </c>
      <c r="B328" s="639">
        <v>0.44</v>
      </c>
      <c r="C328" s="639">
        <v>0.13</v>
      </c>
      <c r="D328" s="639">
        <v>0.83</v>
      </c>
    </row>
    <row r="329" spans="1:4" x14ac:dyDescent="0.25">
      <c r="A329" s="601" t="s">
        <v>1004</v>
      </c>
      <c r="B329" s="639">
        <v>0.46</v>
      </c>
      <c r="C329" s="639">
        <v>0.14000000000000001</v>
      </c>
      <c r="D329" s="639">
        <v>0.5</v>
      </c>
    </row>
    <row r="330" spans="1:4" x14ac:dyDescent="0.25">
      <c r="A330" s="601" t="s">
        <v>1007</v>
      </c>
      <c r="B330" s="639">
        <v>1.34</v>
      </c>
      <c r="C330" s="639">
        <v>0.4</v>
      </c>
      <c r="D330" s="639">
        <v>2.16</v>
      </c>
    </row>
    <row r="331" spans="1:4" x14ac:dyDescent="0.25">
      <c r="A331" s="601" t="s">
        <v>1005</v>
      </c>
      <c r="B331" s="639">
        <v>0.46</v>
      </c>
      <c r="C331" s="639">
        <v>0.14000000000000001</v>
      </c>
      <c r="D331" s="639">
        <v>0.5</v>
      </c>
    </row>
    <row r="332" spans="1:4" x14ac:dyDescent="0.25">
      <c r="A332" s="601" t="s">
        <v>1006</v>
      </c>
      <c r="B332" s="639">
        <v>3.1</v>
      </c>
      <c r="C332" s="639">
        <v>0.92</v>
      </c>
      <c r="D332" s="639">
        <v>5.48</v>
      </c>
    </row>
    <row r="333" spans="1:4" x14ac:dyDescent="0.25">
      <c r="A333" s="601" t="s">
        <v>1008</v>
      </c>
      <c r="B333" s="639">
        <v>0.41</v>
      </c>
      <c r="C333" s="639">
        <v>0.12</v>
      </c>
      <c r="D333" s="639">
        <v>0.78</v>
      </c>
    </row>
    <row r="334" spans="1:4" x14ac:dyDescent="0.25">
      <c r="A334" s="601" t="s">
        <v>1009</v>
      </c>
      <c r="B334" s="639">
        <v>0.57999999999999996</v>
      </c>
      <c r="C334" s="639">
        <v>0.14000000000000001</v>
      </c>
      <c r="D334" s="639">
        <v>0.41</v>
      </c>
    </row>
    <row r="335" spans="1:4" x14ac:dyDescent="0.25">
      <c r="A335" s="601" t="s">
        <v>1148</v>
      </c>
      <c r="B335" s="639">
        <v>0.57999999999999996</v>
      </c>
      <c r="C335" s="639">
        <v>0.14000000000000001</v>
      </c>
      <c r="D335" s="639">
        <v>0.41</v>
      </c>
    </row>
    <row r="336" spans="1:4" x14ac:dyDescent="0.25">
      <c r="A336" s="601" t="s">
        <v>1149</v>
      </c>
      <c r="B336" s="639">
        <v>0.3</v>
      </c>
      <c r="C336" s="639">
        <v>0.09</v>
      </c>
      <c r="D336" s="639">
        <v>0.57999999999999996</v>
      </c>
    </row>
    <row r="337" spans="1:4" x14ac:dyDescent="0.25">
      <c r="A337" s="601" t="s">
        <v>1010</v>
      </c>
      <c r="B337" s="639">
        <v>0.41</v>
      </c>
      <c r="C337" s="639">
        <v>0.12</v>
      </c>
      <c r="D337" s="639">
        <v>0.77</v>
      </c>
    </row>
    <row r="338" spans="1:4" x14ac:dyDescent="0.25">
      <c r="A338" s="601" t="s">
        <v>1011</v>
      </c>
      <c r="B338" s="639">
        <v>0.73</v>
      </c>
      <c r="C338" s="639">
        <v>0.46</v>
      </c>
      <c r="D338" s="639">
        <v>0.55000000000000004</v>
      </c>
    </row>
    <row r="339" spans="1:4" x14ac:dyDescent="0.25">
      <c r="A339" s="601" t="s">
        <v>1012</v>
      </c>
      <c r="B339" s="639">
        <v>0.56999999999999995</v>
      </c>
      <c r="C339" s="639">
        <v>0.25</v>
      </c>
      <c r="D339" s="639">
        <v>0.49</v>
      </c>
    </row>
    <row r="340" spans="1:4" x14ac:dyDescent="0.25">
      <c r="A340" s="601" t="s">
        <v>1013</v>
      </c>
      <c r="B340" s="639">
        <v>3.27</v>
      </c>
      <c r="C340" s="639">
        <v>1.2</v>
      </c>
      <c r="D340" s="639">
        <v>4.4400000000000004</v>
      </c>
    </row>
    <row r="341" spans="1:4" x14ac:dyDescent="0.25">
      <c r="A341" s="601" t="s">
        <v>1014</v>
      </c>
      <c r="B341" s="639">
        <v>0.39</v>
      </c>
      <c r="C341" s="639">
        <v>0.17</v>
      </c>
      <c r="D341" s="639">
        <v>0.67</v>
      </c>
    </row>
    <row r="342" spans="1:4" x14ac:dyDescent="0.25">
      <c r="A342" s="601" t="s">
        <v>1015</v>
      </c>
      <c r="B342" s="639">
        <v>0.41</v>
      </c>
      <c r="C342" s="639">
        <v>0.1</v>
      </c>
      <c r="D342" s="639">
        <v>0.7</v>
      </c>
    </row>
    <row r="343" spans="1:4" x14ac:dyDescent="0.25">
      <c r="A343" s="601" t="s">
        <v>1016</v>
      </c>
      <c r="B343" s="639">
        <v>0.5</v>
      </c>
      <c r="C343" s="639">
        <v>0.14000000000000001</v>
      </c>
      <c r="D343" s="639">
        <v>0.52</v>
      </c>
    </row>
    <row r="344" spans="1:4" x14ac:dyDescent="0.25">
      <c r="A344" s="601" t="s">
        <v>1017</v>
      </c>
      <c r="B344" s="639">
        <v>0.5</v>
      </c>
      <c r="C344" s="639">
        <v>0.14000000000000001</v>
      </c>
      <c r="D344" s="639">
        <v>0.52</v>
      </c>
    </row>
    <row r="345" spans="1:4" x14ac:dyDescent="0.25">
      <c r="A345" s="601" t="s">
        <v>1018</v>
      </c>
      <c r="B345" s="639">
        <v>0.42</v>
      </c>
      <c r="C345" s="639">
        <v>0.1</v>
      </c>
      <c r="D345" s="639">
        <v>0.56000000000000005</v>
      </c>
    </row>
    <row r="346" spans="1:4" x14ac:dyDescent="0.25">
      <c r="A346" s="601" t="s">
        <v>1019</v>
      </c>
      <c r="B346" s="639">
        <v>0.49</v>
      </c>
      <c r="C346" s="639">
        <v>0.14000000000000001</v>
      </c>
      <c r="D346" s="639">
        <v>0.76</v>
      </c>
    </row>
    <row r="347" spans="1:4" x14ac:dyDescent="0.25">
      <c r="A347" s="601" t="s">
        <v>1020</v>
      </c>
      <c r="B347" s="639">
        <v>0.44</v>
      </c>
      <c r="C347" s="639">
        <v>0.14000000000000001</v>
      </c>
      <c r="D347" s="639">
        <v>0.6</v>
      </c>
    </row>
    <row r="348" spans="1:4" x14ac:dyDescent="0.25">
      <c r="A348" s="639"/>
      <c r="B348" s="639"/>
      <c r="C348" s="639"/>
      <c r="D348" s="639"/>
    </row>
    <row r="349" spans="1:4" x14ac:dyDescent="0.25">
      <c r="A349" s="639"/>
      <c r="B349" s="639"/>
      <c r="C349" s="639"/>
      <c r="D349" s="639"/>
    </row>
    <row r="350" spans="1:4" x14ac:dyDescent="0.25">
      <c r="A350" s="639"/>
      <c r="B350" s="639"/>
      <c r="C350" s="639"/>
      <c r="D350" s="639"/>
    </row>
    <row r="351" spans="1:4" x14ac:dyDescent="0.25">
      <c r="A351" s="639"/>
      <c r="B351" s="639"/>
      <c r="C351" s="639"/>
      <c r="D351" s="639"/>
    </row>
    <row r="352" spans="1:4" x14ac:dyDescent="0.25">
      <c r="A352" s="639"/>
      <c r="B352" s="639"/>
      <c r="C352" s="639"/>
      <c r="D352" s="639"/>
    </row>
    <row r="353" spans="1:4" x14ac:dyDescent="0.25">
      <c r="A353" s="639"/>
      <c r="B353" s="639"/>
      <c r="C353" s="639"/>
      <c r="D353" s="639"/>
    </row>
    <row r="354" spans="1:4" x14ac:dyDescent="0.25">
      <c r="A354" s="639"/>
      <c r="B354" s="639"/>
      <c r="C354" s="639"/>
      <c r="D354" s="639"/>
    </row>
    <row r="355" spans="1:4" x14ac:dyDescent="0.25">
      <c r="A355" s="639"/>
      <c r="B355" s="639"/>
      <c r="C355" s="639"/>
      <c r="D355" s="639"/>
    </row>
    <row r="356" spans="1:4" x14ac:dyDescent="0.25">
      <c r="A356" s="639"/>
      <c r="B356" s="639"/>
      <c r="C356" s="639"/>
      <c r="D356" s="639"/>
    </row>
    <row r="357" spans="1:4" x14ac:dyDescent="0.25">
      <c r="A357" s="639"/>
      <c r="B357" s="639"/>
      <c r="C357" s="639"/>
      <c r="D357" s="639"/>
    </row>
    <row r="358" spans="1:4" x14ac:dyDescent="0.25">
      <c r="A358" s="639"/>
      <c r="B358" s="639"/>
      <c r="C358" s="639"/>
      <c r="D358" s="639"/>
    </row>
    <row r="359" spans="1:4" x14ac:dyDescent="0.25">
      <c r="A359" s="639"/>
      <c r="B359" s="639"/>
      <c r="C359" s="639"/>
      <c r="D359" s="639"/>
    </row>
    <row r="360" spans="1:4" x14ac:dyDescent="0.25">
      <c r="A360" s="639"/>
      <c r="B360" s="639"/>
      <c r="C360" s="639"/>
      <c r="D360" s="639"/>
    </row>
    <row r="361" spans="1:4" x14ac:dyDescent="0.25">
      <c r="A361" s="639"/>
      <c r="B361" s="639"/>
      <c r="C361" s="639"/>
      <c r="D361" s="639"/>
    </row>
    <row r="362" spans="1:4" x14ac:dyDescent="0.25">
      <c r="A362" s="639"/>
      <c r="B362" s="639"/>
      <c r="C362" s="639"/>
      <c r="D362" s="639"/>
    </row>
    <row r="363" spans="1:4" x14ac:dyDescent="0.25">
      <c r="A363" s="639"/>
      <c r="B363" s="639"/>
      <c r="C363" s="639"/>
      <c r="D363" s="639"/>
    </row>
    <row r="364" spans="1:4" x14ac:dyDescent="0.25">
      <c r="A364" s="639"/>
      <c r="B364" s="639"/>
      <c r="C364" s="639"/>
      <c r="D364" s="639"/>
    </row>
    <row r="365" spans="1:4" x14ac:dyDescent="0.25">
      <c r="A365" s="639"/>
      <c r="B365" s="639"/>
      <c r="C365" s="639"/>
      <c r="D365" s="639"/>
    </row>
    <row r="366" spans="1:4" x14ac:dyDescent="0.25">
      <c r="A366" s="639"/>
      <c r="B366" s="639"/>
      <c r="C366" s="639"/>
      <c r="D366" s="639"/>
    </row>
    <row r="367" spans="1:4" x14ac:dyDescent="0.25">
      <c r="A367" s="639"/>
      <c r="B367" s="639"/>
      <c r="C367" s="639"/>
      <c r="D367" s="639"/>
    </row>
    <row r="368" spans="1:4" x14ac:dyDescent="0.25">
      <c r="A368" s="639"/>
      <c r="B368" s="639"/>
      <c r="C368" s="639"/>
      <c r="D368" s="639"/>
    </row>
    <row r="369" spans="1:4" x14ac:dyDescent="0.25">
      <c r="A369" s="639"/>
      <c r="B369" s="639"/>
      <c r="C369" s="639"/>
      <c r="D369" s="639"/>
    </row>
    <row r="370" spans="1:4" x14ac:dyDescent="0.25">
      <c r="A370" s="639"/>
      <c r="B370" s="639"/>
      <c r="C370" s="639"/>
      <c r="D370" s="639"/>
    </row>
    <row r="371" spans="1:4" x14ac:dyDescent="0.25">
      <c r="A371" s="639"/>
      <c r="B371" s="639"/>
      <c r="C371" s="639"/>
      <c r="D371" s="639"/>
    </row>
    <row r="372" spans="1:4" x14ac:dyDescent="0.25">
      <c r="A372" s="639"/>
      <c r="B372" s="639"/>
      <c r="C372" s="639"/>
      <c r="D372" s="639"/>
    </row>
    <row r="373" spans="1:4" x14ac:dyDescent="0.25">
      <c r="A373" s="639"/>
      <c r="B373" s="639"/>
      <c r="C373" s="639"/>
      <c r="D373" s="639"/>
    </row>
    <row r="374" spans="1:4" x14ac:dyDescent="0.25">
      <c r="A374" s="639"/>
      <c r="B374" s="639"/>
      <c r="C374" s="639"/>
      <c r="D374" s="639"/>
    </row>
    <row r="375" spans="1:4" x14ac:dyDescent="0.25">
      <c r="A375" s="639"/>
      <c r="B375" s="639"/>
      <c r="C375" s="639"/>
      <c r="D375" s="639"/>
    </row>
    <row r="376" spans="1:4" x14ac:dyDescent="0.25">
      <c r="A376" s="639"/>
      <c r="B376" s="639"/>
      <c r="C376" s="639"/>
      <c r="D376" s="639"/>
    </row>
    <row r="377" spans="1:4" x14ac:dyDescent="0.25">
      <c r="A377" s="639"/>
      <c r="B377" s="639"/>
      <c r="C377" s="639"/>
      <c r="D377" s="639"/>
    </row>
    <row r="378" spans="1:4" x14ac:dyDescent="0.25">
      <c r="A378" s="639"/>
      <c r="B378" s="639"/>
      <c r="C378" s="639"/>
      <c r="D378" s="639"/>
    </row>
    <row r="379" spans="1:4" x14ac:dyDescent="0.25">
      <c r="A379" s="639"/>
      <c r="B379" s="639"/>
      <c r="C379" s="639"/>
      <c r="D379" s="639"/>
    </row>
    <row r="380" spans="1:4" x14ac:dyDescent="0.25">
      <c r="A380" s="639"/>
      <c r="B380" s="639"/>
      <c r="C380" s="639"/>
      <c r="D380" s="639"/>
    </row>
    <row r="381" spans="1:4" x14ac:dyDescent="0.25">
      <c r="A381" s="639"/>
      <c r="B381" s="639"/>
      <c r="C381" s="639"/>
      <c r="D381" s="639"/>
    </row>
    <row r="382" spans="1:4" x14ac:dyDescent="0.25">
      <c r="A382" s="639"/>
      <c r="B382" s="639"/>
      <c r="C382" s="639"/>
      <c r="D382" s="639"/>
    </row>
    <row r="383" spans="1:4" x14ac:dyDescent="0.25">
      <c r="A383" s="639"/>
      <c r="B383" s="639"/>
      <c r="C383" s="639"/>
      <c r="D383" s="639"/>
    </row>
    <row r="384" spans="1:4" x14ac:dyDescent="0.25">
      <c r="A384" s="639"/>
      <c r="B384" s="639"/>
      <c r="C384" s="639"/>
      <c r="D384" s="639"/>
    </row>
    <row r="385" spans="1:4" x14ac:dyDescent="0.25">
      <c r="A385" s="639"/>
      <c r="B385" s="639"/>
      <c r="C385" s="639"/>
      <c r="D385" s="639"/>
    </row>
    <row r="386" spans="1:4" x14ac:dyDescent="0.25">
      <c r="A386" s="639"/>
      <c r="B386" s="639"/>
      <c r="C386" s="639"/>
      <c r="D386" s="639"/>
    </row>
    <row r="387" spans="1:4" x14ac:dyDescent="0.25">
      <c r="A387" s="639"/>
      <c r="B387" s="639"/>
      <c r="C387" s="639"/>
      <c r="D387" s="639"/>
    </row>
    <row r="388" spans="1:4" x14ac:dyDescent="0.25">
      <c r="A388" s="639"/>
      <c r="B388" s="639"/>
      <c r="C388" s="639"/>
      <c r="D388" s="639"/>
    </row>
    <row r="389" spans="1:4" x14ac:dyDescent="0.25">
      <c r="A389" s="639"/>
      <c r="B389" s="639"/>
      <c r="C389" s="639"/>
      <c r="D389" s="639"/>
    </row>
    <row r="390" spans="1:4" x14ac:dyDescent="0.25">
      <c r="A390" s="639"/>
      <c r="B390" s="639"/>
      <c r="C390" s="639"/>
      <c r="D390" s="639"/>
    </row>
    <row r="391" spans="1:4" x14ac:dyDescent="0.25">
      <c r="A391" s="639"/>
      <c r="B391" s="639"/>
      <c r="C391" s="639"/>
      <c r="D391" s="639"/>
    </row>
    <row r="392" spans="1:4" x14ac:dyDescent="0.25">
      <c r="A392" s="639"/>
      <c r="B392" s="639"/>
      <c r="C392" s="639"/>
      <c r="D392" s="639"/>
    </row>
    <row r="393" spans="1:4" x14ac:dyDescent="0.25">
      <c r="A393" s="639"/>
      <c r="B393" s="639"/>
      <c r="C393" s="639"/>
      <c r="D393" s="639"/>
    </row>
    <row r="394" spans="1:4" x14ac:dyDescent="0.25">
      <c r="A394" s="639"/>
      <c r="B394" s="639"/>
      <c r="C394" s="639"/>
      <c r="D394" s="639"/>
    </row>
    <row r="395" spans="1:4" x14ac:dyDescent="0.25">
      <c r="A395" s="639"/>
      <c r="B395" s="639"/>
      <c r="C395" s="639"/>
      <c r="D395" s="639"/>
    </row>
    <row r="396" spans="1:4" x14ac:dyDescent="0.25">
      <c r="A396" s="639"/>
      <c r="B396" s="639"/>
      <c r="C396" s="639"/>
      <c r="D396" s="639"/>
    </row>
    <row r="397" spans="1:4" x14ac:dyDescent="0.25">
      <c r="A397" s="639"/>
      <c r="B397" s="639"/>
      <c r="C397" s="639"/>
      <c r="D397" s="639"/>
    </row>
    <row r="398" spans="1:4" x14ac:dyDescent="0.25">
      <c r="A398" s="639"/>
      <c r="B398" s="639"/>
      <c r="C398" s="639"/>
      <c r="D398" s="639"/>
    </row>
    <row r="399" spans="1:4" x14ac:dyDescent="0.25">
      <c r="A399" s="639"/>
      <c r="B399" s="639"/>
      <c r="C399" s="639"/>
      <c r="D399" s="639"/>
    </row>
    <row r="400" spans="1:4" x14ac:dyDescent="0.25">
      <c r="A400" s="639"/>
      <c r="B400" s="639"/>
      <c r="C400" s="639"/>
      <c r="D400" s="639"/>
    </row>
    <row r="401" spans="1:4" x14ac:dyDescent="0.25">
      <c r="A401" s="639"/>
      <c r="B401" s="639"/>
      <c r="C401" s="639"/>
      <c r="D401" s="639"/>
    </row>
    <row r="402" spans="1:4" x14ac:dyDescent="0.25">
      <c r="A402" s="639"/>
      <c r="B402" s="639"/>
      <c r="C402" s="639"/>
      <c r="D402" s="639"/>
    </row>
    <row r="403" spans="1:4" x14ac:dyDescent="0.25">
      <c r="A403" s="639"/>
      <c r="B403" s="639"/>
      <c r="C403" s="639"/>
      <c r="D403" s="639"/>
    </row>
    <row r="404" spans="1:4" x14ac:dyDescent="0.25">
      <c r="A404" s="639"/>
      <c r="B404" s="639"/>
      <c r="C404" s="639"/>
      <c r="D404" s="639"/>
    </row>
  </sheetData>
  <sheetProtection password="A7DB" sheet="1" selectLockedCells="1"/>
  <mergeCells count="3">
    <mergeCell ref="G1:K1"/>
    <mergeCell ref="I2:K2"/>
    <mergeCell ref="G3:G6"/>
  </mergeCells>
  <hyperlinks>
    <hyperlink ref="H5" r:id="rId1" location="FnA2-F801163_01_02" display="https://www.gesetze-im-internet.de/stoffbilv/anlage_1.html - FnA2-F801163_01_02"/>
  </hyperlink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X394"/>
  <sheetViews>
    <sheetView zoomScale="60" zoomScaleNormal="60" workbookViewId="0">
      <pane xSplit="4" ySplit="9" topLeftCell="E10" activePane="bottomRight" state="frozen"/>
      <selection pane="topRight" activeCell="E1" sqref="E1"/>
      <selection pane="bottomLeft" activeCell="A10" sqref="A10"/>
      <selection pane="bottomRight" activeCell="P10" sqref="P10"/>
    </sheetView>
  </sheetViews>
  <sheetFormatPr baseColWidth="10" defaultColWidth="11.5703125" defaultRowHeight="14.25" x14ac:dyDescent="0.2"/>
  <cols>
    <col min="1" max="1" width="4" style="90" bestFit="1" customWidth="1"/>
    <col min="2" max="2" width="19.42578125" style="28" customWidth="1"/>
    <col min="3" max="3" width="5" style="28" customWidth="1"/>
    <col min="4" max="4" width="21.7109375" style="28" customWidth="1"/>
    <col min="5" max="7" width="4.85546875" style="28" customWidth="1"/>
    <col min="8" max="8" width="21.7109375" style="28" customWidth="1"/>
    <col min="9" max="11" width="4.85546875" style="28" customWidth="1"/>
    <col min="12" max="12" width="21.85546875" style="28" customWidth="1"/>
    <col min="13" max="15" width="4.85546875" style="28" customWidth="1"/>
    <col min="16" max="16" width="14.5703125" style="28" customWidth="1"/>
    <col min="17" max="17" width="9.140625" style="28" customWidth="1"/>
    <col min="18" max="18" width="5.85546875" style="28" customWidth="1"/>
    <col min="19" max="19" width="4.7109375" style="28" bestFit="1" customWidth="1"/>
    <col min="20" max="20" width="6.140625" style="28" customWidth="1"/>
    <col min="21" max="21" width="4.7109375" style="28" customWidth="1"/>
    <col min="22" max="22" width="6.85546875" style="28" customWidth="1"/>
    <col min="23" max="23" width="7.85546875" style="28" customWidth="1"/>
    <col min="24" max="24" width="6.85546875" style="28" customWidth="1"/>
    <col min="25" max="25" width="7.85546875" style="28" customWidth="1"/>
    <col min="26" max="26" width="6.85546875" style="28" customWidth="1"/>
    <col min="27" max="27" width="7.85546875" style="28" customWidth="1"/>
    <col min="28" max="28" width="6.85546875" style="28" customWidth="1"/>
    <col min="29" max="29" width="7.85546875" style="138" customWidth="1"/>
    <col min="30" max="31" width="11.5703125" style="28"/>
    <col min="32" max="47" width="11.5703125" style="147"/>
    <col min="48" max="180" width="11.5703125" style="138"/>
    <col min="181" max="16384" width="11.5703125" style="28"/>
  </cols>
  <sheetData>
    <row r="1" spans="1:180" ht="16.149999999999999" customHeight="1" x14ac:dyDescent="0.2">
      <c r="A1" s="134" t="s">
        <v>76</v>
      </c>
      <c r="B1" s="30"/>
      <c r="C1" s="134"/>
      <c r="D1" s="131"/>
      <c r="E1" s="131"/>
      <c r="F1" s="135"/>
      <c r="G1" s="30"/>
      <c r="H1" s="449" t="s">
        <v>267</v>
      </c>
      <c r="I1" s="30"/>
      <c r="J1" s="30"/>
      <c r="K1" s="823">
        <f ca="1">'N-Bedarf AL §13a'!I1</f>
        <v>2022</v>
      </c>
      <c r="L1" s="823"/>
      <c r="M1" s="342"/>
      <c r="N1" s="30"/>
      <c r="O1" s="165"/>
      <c r="P1" s="995" t="s">
        <v>78</v>
      </c>
      <c r="Q1" s="995"/>
      <c r="R1" s="995"/>
      <c r="S1" s="995"/>
      <c r="T1" s="891"/>
      <c r="U1" s="892"/>
      <c r="V1" s="892"/>
      <c r="W1" s="893"/>
      <c r="X1" s="995" t="s">
        <v>352</v>
      </c>
      <c r="Y1" s="995"/>
      <c r="Z1" s="995"/>
      <c r="AA1" s="997">
        <f>SUM(C10:C313)</f>
        <v>0</v>
      </c>
      <c r="AB1" s="997"/>
      <c r="AC1" s="997"/>
    </row>
    <row r="2" spans="1:180" ht="13.9" customHeight="1" x14ac:dyDescent="0.2">
      <c r="A2" s="55"/>
      <c r="B2" s="130"/>
      <c r="C2" s="130"/>
      <c r="D2" s="131"/>
      <c r="E2" s="131"/>
      <c r="F2" s="135"/>
      <c r="G2" s="137"/>
      <c r="H2" s="59" t="str">
        <f>"$A$1:$AC$"&amp;COUNTA(R:R)+13</f>
        <v>$A$1:$AC$14</v>
      </c>
      <c r="I2" s="135"/>
      <c r="J2" s="30"/>
      <c r="K2" s="129"/>
      <c r="L2" s="130"/>
      <c r="M2" s="131"/>
      <c r="N2" s="30"/>
      <c r="O2" s="165"/>
      <c r="P2" s="995" t="s">
        <v>79</v>
      </c>
      <c r="Q2" s="995"/>
      <c r="R2" s="995"/>
      <c r="S2" s="995"/>
      <c r="T2" s="891"/>
      <c r="U2" s="892"/>
      <c r="V2" s="892"/>
      <c r="W2" s="893"/>
      <c r="X2" s="996" t="s">
        <v>354</v>
      </c>
      <c r="Y2" s="996"/>
      <c r="Z2" s="996"/>
      <c r="AA2" s="994">
        <f>SUM(W10:W313)</f>
        <v>0</v>
      </c>
      <c r="AB2" s="994"/>
      <c r="AC2" s="994"/>
    </row>
    <row r="3" spans="1:180" ht="16.149999999999999" customHeight="1" x14ac:dyDescent="0.2">
      <c r="A3" s="136" t="s">
        <v>81</v>
      </c>
      <c r="B3" s="136"/>
      <c r="C3" s="136"/>
      <c r="D3" s="928" t="s">
        <v>642</v>
      </c>
      <c r="E3" s="30"/>
      <c r="F3" s="950" t="s">
        <v>304</v>
      </c>
      <c r="G3" s="951"/>
      <c r="H3" s="951"/>
      <c r="I3" s="952"/>
      <c r="J3" s="30"/>
      <c r="K3" s="827" t="s">
        <v>15</v>
      </c>
      <c r="L3" s="827"/>
      <c r="M3" s="131"/>
      <c r="N3" s="30"/>
      <c r="O3" s="165"/>
      <c r="P3" s="995" t="s">
        <v>80</v>
      </c>
      <c r="Q3" s="995"/>
      <c r="R3" s="995"/>
      <c r="S3" s="995"/>
      <c r="T3" s="824">
        <f ca="1">TODAY()</f>
        <v>44596</v>
      </c>
      <c r="U3" s="824"/>
      <c r="V3" s="824"/>
      <c r="W3" s="824"/>
      <c r="X3" s="996" t="s">
        <v>355</v>
      </c>
      <c r="Y3" s="996"/>
      <c r="Z3" s="996"/>
      <c r="AA3" s="994">
        <f>SUM(Y10:Y313)</f>
        <v>0</v>
      </c>
      <c r="AB3" s="994"/>
      <c r="AC3" s="994"/>
      <c r="AD3" s="179"/>
      <c r="AE3" s="179"/>
    </row>
    <row r="4" spans="1:180" ht="16.149999999999999" customHeight="1" x14ac:dyDescent="0.2">
      <c r="A4" s="1000" t="s">
        <v>707</v>
      </c>
      <c r="B4" s="1000"/>
      <c r="C4" s="19"/>
      <c r="D4" s="928"/>
      <c r="E4" s="30"/>
      <c r="F4" s="953"/>
      <c r="G4" s="954"/>
      <c r="H4" s="954"/>
      <c r="I4" s="955"/>
      <c r="J4" s="30"/>
      <c r="K4" s="828" t="s">
        <v>16</v>
      </c>
      <c r="L4" s="828"/>
      <c r="M4" s="132"/>
      <c r="N4" s="30"/>
      <c r="O4" s="132"/>
      <c r="P4" s="999" t="s">
        <v>362</v>
      </c>
      <c r="Q4" s="999"/>
      <c r="R4" s="999"/>
      <c r="S4" s="999"/>
      <c r="T4" s="993" t="str">
        <f>Hinweise!E3</f>
        <v>4.0</v>
      </c>
      <c r="U4" s="993"/>
      <c r="V4" s="993"/>
      <c r="W4" s="993"/>
      <c r="X4" s="996" t="s">
        <v>1078</v>
      </c>
      <c r="Y4" s="996"/>
      <c r="Z4" s="996"/>
      <c r="AA4" s="994">
        <f>SUM(AA10:AA313)</f>
        <v>0</v>
      </c>
      <c r="AB4" s="994"/>
      <c r="AC4" s="994"/>
      <c r="AD4" s="179"/>
      <c r="AE4" s="179"/>
    </row>
    <row r="5" spans="1:180" s="90" customFormat="1" ht="16.149999999999999" customHeight="1" x14ac:dyDescent="0.2">
      <c r="A5" s="1000"/>
      <c r="B5" s="1000"/>
      <c r="C5" s="142"/>
      <c r="D5" s="928"/>
      <c r="E5" s="164"/>
      <c r="F5" s="164"/>
      <c r="G5" s="164"/>
      <c r="H5" s="164"/>
      <c r="I5" s="55"/>
      <c r="J5" s="55"/>
      <c r="K5" s="130"/>
      <c r="L5" s="130"/>
      <c r="M5" s="165"/>
      <c r="N5" s="166"/>
      <c r="O5" s="166"/>
      <c r="P5" s="55"/>
      <c r="Q5" s="131"/>
      <c r="R5" s="131"/>
      <c r="S5" s="131"/>
      <c r="T5" s="131"/>
      <c r="U5" s="131"/>
      <c r="V5" s="156"/>
      <c r="W5" s="156"/>
      <c r="X5" s="996" t="s">
        <v>356</v>
      </c>
      <c r="Y5" s="996"/>
      <c r="Z5" s="996"/>
      <c r="AA5" s="994">
        <f>SUM(AC10:AC313)</f>
        <v>0</v>
      </c>
      <c r="AB5" s="994"/>
      <c r="AC5" s="994"/>
      <c r="AD5" s="432"/>
      <c r="AE5" s="432"/>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row>
    <row r="6" spans="1:180" s="90" customFormat="1" ht="16.149999999999999" customHeight="1" x14ac:dyDescent="0.2">
      <c r="A6" s="55"/>
      <c r="B6" s="142"/>
      <c r="C6" s="142"/>
      <c r="D6" s="929"/>
      <c r="E6" s="164"/>
      <c r="F6" s="164"/>
      <c r="G6" s="164"/>
      <c r="H6" s="949" t="s">
        <v>586</v>
      </c>
      <c r="I6" s="949"/>
      <c r="J6" s="949"/>
      <c r="K6" s="949"/>
      <c r="L6" s="949"/>
      <c r="M6" s="949"/>
      <c r="N6" s="949"/>
      <c r="O6" s="998"/>
      <c r="P6" s="918" t="s">
        <v>1066</v>
      </c>
      <c r="Q6" s="984"/>
      <c r="R6" s="984"/>
      <c r="S6" s="984"/>
      <c r="T6" s="984"/>
      <c r="U6" s="984"/>
      <c r="V6" s="984"/>
      <c r="W6" s="984"/>
      <c r="X6" s="984"/>
      <c r="Y6" s="984"/>
      <c r="Z6" s="984"/>
      <c r="AA6" s="984"/>
      <c r="AB6" s="984"/>
      <c r="AC6" s="919"/>
      <c r="AD6" s="433"/>
      <c r="AE6" s="433"/>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row>
    <row r="7" spans="1:180" ht="16.149999999999999" customHeight="1" x14ac:dyDescent="0.2">
      <c r="A7" s="900" t="s">
        <v>54</v>
      </c>
      <c r="B7" s="833" t="s">
        <v>286</v>
      </c>
      <c r="C7" s="901" t="s">
        <v>268</v>
      </c>
      <c r="D7" s="167" t="s">
        <v>413</v>
      </c>
      <c r="E7" s="933" t="s">
        <v>702</v>
      </c>
      <c r="F7" s="933" t="s">
        <v>265</v>
      </c>
      <c r="G7" s="933" t="s">
        <v>266</v>
      </c>
      <c r="H7" s="272" t="s">
        <v>414</v>
      </c>
      <c r="I7" s="934" t="s">
        <v>702</v>
      </c>
      <c r="J7" s="934" t="s">
        <v>265</v>
      </c>
      <c r="K7" s="934" t="s">
        <v>266</v>
      </c>
      <c r="L7" s="160" t="s">
        <v>415</v>
      </c>
      <c r="M7" s="934" t="s">
        <v>702</v>
      </c>
      <c r="N7" s="934" t="s">
        <v>265</v>
      </c>
      <c r="O7" s="934" t="s">
        <v>266</v>
      </c>
      <c r="P7" s="924" t="s">
        <v>1248</v>
      </c>
      <c r="Q7" s="938" t="s">
        <v>1291</v>
      </c>
      <c r="R7" s="938" t="s">
        <v>305</v>
      </c>
      <c r="S7" s="938" t="s">
        <v>107</v>
      </c>
      <c r="T7" s="938" t="s">
        <v>649</v>
      </c>
      <c r="U7" s="938" t="s">
        <v>650</v>
      </c>
      <c r="V7" s="945" t="s">
        <v>1056</v>
      </c>
      <c r="W7" s="946"/>
      <c r="X7" s="945" t="s">
        <v>1057</v>
      </c>
      <c r="Y7" s="946"/>
      <c r="Z7" s="940" t="s">
        <v>1063</v>
      </c>
      <c r="AA7" s="941"/>
      <c r="AB7" s="940" t="s">
        <v>1055</v>
      </c>
      <c r="AC7" s="941"/>
    </row>
    <row r="8" spans="1:180" ht="91.15" customHeight="1" x14ac:dyDescent="0.2">
      <c r="A8" s="900"/>
      <c r="B8" s="833"/>
      <c r="C8" s="901"/>
      <c r="D8" s="168">
        <f ca="1">K1</f>
        <v>2022</v>
      </c>
      <c r="E8" s="933"/>
      <c r="F8" s="933"/>
      <c r="G8" s="933"/>
      <c r="H8" s="158">
        <f ca="1">D8+1</f>
        <v>2023</v>
      </c>
      <c r="I8" s="934"/>
      <c r="J8" s="934"/>
      <c r="K8" s="934"/>
      <c r="L8" s="161">
        <f ca="1">H8+1</f>
        <v>2024</v>
      </c>
      <c r="M8" s="934"/>
      <c r="N8" s="934"/>
      <c r="O8" s="934"/>
      <c r="P8" s="979"/>
      <c r="Q8" s="939"/>
      <c r="R8" s="939"/>
      <c r="S8" s="939"/>
      <c r="T8" s="939"/>
      <c r="U8" s="939"/>
      <c r="V8" s="947"/>
      <c r="W8" s="948"/>
      <c r="X8" s="947"/>
      <c r="Y8" s="948"/>
      <c r="Z8" s="942"/>
      <c r="AA8" s="943"/>
      <c r="AB8" s="942"/>
      <c r="AC8" s="943"/>
    </row>
    <row r="9" spans="1:180" ht="16.149999999999999" customHeight="1" x14ac:dyDescent="0.2">
      <c r="A9" s="900"/>
      <c r="B9" s="833"/>
      <c r="C9" s="901"/>
      <c r="D9" s="169" t="s">
        <v>55</v>
      </c>
      <c r="E9" s="933"/>
      <c r="F9" s="933"/>
      <c r="G9" s="933"/>
      <c r="H9" s="273" t="s">
        <v>55</v>
      </c>
      <c r="I9" s="934"/>
      <c r="J9" s="934"/>
      <c r="K9" s="934"/>
      <c r="L9" s="162" t="s">
        <v>55</v>
      </c>
      <c r="M9" s="934"/>
      <c r="N9" s="934"/>
      <c r="O9" s="934"/>
      <c r="P9" s="458" t="s">
        <v>1249</v>
      </c>
      <c r="Q9" s="939"/>
      <c r="R9" s="939"/>
      <c r="S9" s="939"/>
      <c r="T9" s="939"/>
      <c r="U9" s="939"/>
      <c r="V9" s="390" t="s">
        <v>58</v>
      </c>
      <c r="W9" s="390" t="s">
        <v>523</v>
      </c>
      <c r="X9" s="391" t="s">
        <v>58</v>
      </c>
      <c r="Y9" s="391" t="s">
        <v>523</v>
      </c>
      <c r="Z9" s="392" t="s">
        <v>58</v>
      </c>
      <c r="AA9" s="392" t="s">
        <v>523</v>
      </c>
      <c r="AB9" s="392" t="s">
        <v>58</v>
      </c>
      <c r="AC9" s="392" t="s">
        <v>523</v>
      </c>
    </row>
    <row r="10" spans="1:180" ht="31.9" customHeight="1" x14ac:dyDescent="0.2">
      <c r="A10" s="74">
        <v>1</v>
      </c>
      <c r="B10" s="75" t="str">
        <f>IF('N-Bedarf AL §13a'!B8="","",'N-Bedarf AL §13a'!B8)</f>
        <v/>
      </c>
      <c r="C10" s="49" t="str">
        <f>IF('N-Bedarf AL §13a'!C8="","",'N-Bedarf AL §13a'!C8)</f>
        <v/>
      </c>
      <c r="D10" s="88" t="str">
        <f>IF('N-Bedarf AL §13a'!D8="","",'N-Bedarf AL §13a'!D8)</f>
        <v/>
      </c>
      <c r="E10" s="49" t="str">
        <f>IF('N-Bedarf AL §13a'!G8="","",'N-Bedarf AL §13a'!G8)</f>
        <v/>
      </c>
      <c r="F10" s="50" t="str">
        <f t="shared" ref="F10:F73" si="0">IF(OR(D10="",D10="keine",E10=""),"",VLOOKUP(D10,PSollA,3,FALSE)*E10)</f>
        <v/>
      </c>
      <c r="G10" s="50" t="str">
        <f>IF(OR(D10="",D10="keine",E10=""),"",VLOOKUP(D10,PSollA,4,FALSE)*E10)</f>
        <v/>
      </c>
      <c r="H10" s="88"/>
      <c r="I10" s="49"/>
      <c r="J10" s="50" t="str">
        <f t="shared" ref="J10:J73" si="1">IF(OR(H10="",H10="keine",I10=""),"",VLOOKUP(H10,PSollA,3,FALSE)*I10)</f>
        <v/>
      </c>
      <c r="K10" s="50" t="str">
        <f t="shared" ref="K10:K73" si="2">IF(OR(H10="",H10="keine",I10=""),"",VLOOKUP(H10,PSollA,4,FALSE)*I10)</f>
        <v/>
      </c>
      <c r="L10" s="88"/>
      <c r="M10" s="49"/>
      <c r="N10" s="50" t="str">
        <f t="shared" ref="N10:N73" si="3">IF(OR(L10="",L10="keine",M10=""),"",VLOOKUP(L10,PSollA,3,FALSE)*M10)</f>
        <v/>
      </c>
      <c r="O10" s="50" t="str">
        <f t="shared" ref="O10:O73" si="4">IF(OR(L10="",L10="keine",M10=""),"",VLOOKUP(L10,PSollA,4,FALSE)*M10)</f>
        <v/>
      </c>
      <c r="P10" s="51"/>
      <c r="Q10" s="78" t="s">
        <v>261</v>
      </c>
      <c r="R10" s="49"/>
      <c r="S10" s="32" t="str">
        <f>IF(R10="","C",INDEX(Gehaltsklassen!A$11:A$15,MATCH(R10,Gehaltsklassen!D$11:D$15,1),1))</f>
        <v>C</v>
      </c>
      <c r="T10" s="49"/>
      <c r="U10" s="32" t="str">
        <f>IF(T10="","C",IF(T10="","C",IF($Q10="I",INDEX(Gehaltsklassen!A$11:A$15,MATCH(T10,Gehaltsklassen!C$11:C$15,1),1),IF($Q10="II",INDEX(Gehaltsklassen!A$11:A$15,MATCH(T10,Gehaltsklassen!D$11:D$15,1),1),IF($Q10="III",INDEX(Gehaltsklassen!A$11:A$15,MATCH(T10,Gehaltsklassen!E$11:E$15,1),1),"Falsche Bodenart")))))</f>
        <v>C</v>
      </c>
      <c r="V10" s="52" t="str">
        <f>IF(OR(C10=""),"",SUM(F10,J10,N10)*VLOOKUP(S10,Gehaltsklassen!$B$34:$D$38,2,FALSE))</f>
        <v/>
      </c>
      <c r="W10" s="52" t="str">
        <f>IF(OR(C10=""),"",SUM(F10,J10,N10)*VLOOKUP(S10,Gehaltsklassen!$B$34:$D$38,2,FALSE)*C10)</f>
        <v/>
      </c>
      <c r="X10" s="52" t="str">
        <f>IF(OR(C10=""),"",SUM(F10,J10,N10)*VLOOKUP(S10,Gehaltsklassen!$B$34:$D$38,3,FALSE))</f>
        <v/>
      </c>
      <c r="Y10" s="52" t="str">
        <f>IF(OR(C10=""),"",SUM(F10,J10,N10)*VLOOKUP(S10,Gehaltsklassen!$B$34:$D$38,3,FALSE)*C10)</f>
        <v/>
      </c>
      <c r="Z10" s="54" t="str">
        <f>IF(OR(C10=""),"",(SUM(G10,K10,O10)*VLOOKUP(U10,Gehaltsklassen!$B$34:$D$38,2,FALSE)))</f>
        <v/>
      </c>
      <c r="AA10" s="54" t="str">
        <f>IF(OR(C10=""),"",(SUM(G10,K10,O10)*VLOOKUP(U10,Gehaltsklassen!$B$34:$D$38,2,FALSE))*C10)</f>
        <v/>
      </c>
      <c r="AB10" s="53" t="str">
        <f>IF(OR(C10=""),"",(SUM(G10,K10,O10)*VLOOKUP(U10,Gehaltsklassen!$B$34:$D$38,3,FALSE)))</f>
        <v/>
      </c>
      <c r="AC10" s="53" t="str">
        <f>IF(OR(C10=""),"",(SUM(G10,K10,O10)*VLOOKUP(U10,Gehaltsklassen!$B$34:$D$38,3,FALSE))*C10)</f>
        <v/>
      </c>
    </row>
    <row r="11" spans="1:180" ht="31.9" customHeight="1" x14ac:dyDescent="0.2">
      <c r="A11" s="74">
        <v>2</v>
      </c>
      <c r="B11" s="75" t="str">
        <f>IF('N-Bedarf AL §13a'!B9="","",'N-Bedarf AL §13a'!B9)</f>
        <v/>
      </c>
      <c r="C11" s="49" t="str">
        <f>IF('N-Bedarf AL §13a'!C9="","",'N-Bedarf AL §13a'!C9)</f>
        <v/>
      </c>
      <c r="D11" s="88" t="str">
        <f>IF('N-Bedarf AL §13a'!D9="","",'N-Bedarf AL §13a'!D9)</f>
        <v/>
      </c>
      <c r="E11" s="49" t="str">
        <f>IF('N-Bedarf AL §13a'!G9="","",'N-Bedarf AL §13a'!G9)</f>
        <v/>
      </c>
      <c r="F11" s="50" t="str">
        <f t="shared" si="0"/>
        <v/>
      </c>
      <c r="G11" s="50" t="str">
        <f t="shared" ref="G11:G74" si="5">IF(OR(D11="",D11="keine",E11=""),"",VLOOKUP(D11,PSollA,4,FALSE)*E11)</f>
        <v/>
      </c>
      <c r="H11" s="88"/>
      <c r="I11" s="49"/>
      <c r="J11" s="50" t="str">
        <f t="shared" si="1"/>
        <v/>
      </c>
      <c r="K11" s="50" t="str">
        <f t="shared" si="2"/>
        <v/>
      </c>
      <c r="L11" s="88"/>
      <c r="M11" s="49"/>
      <c r="N11" s="50" t="str">
        <f t="shared" si="3"/>
        <v/>
      </c>
      <c r="O11" s="50" t="str">
        <f t="shared" si="4"/>
        <v/>
      </c>
      <c r="P11" s="51"/>
      <c r="Q11" s="78" t="s">
        <v>261</v>
      </c>
      <c r="R11" s="49"/>
      <c r="S11" s="32" t="str">
        <f>IF(R11="","C",INDEX(Gehaltsklassen!A$11:A$15,MATCH(R11,Gehaltsklassen!D$11:D$15,1),1))</f>
        <v>C</v>
      </c>
      <c r="T11" s="49"/>
      <c r="U11" s="32" t="str">
        <f>IF(T11="","C",IF(T11="","C",IF($Q11="I",INDEX(Gehaltsklassen!A$11:A$15,MATCH(T11,Gehaltsklassen!C$11:C$15,1),1),IF($Q11="II",INDEX(Gehaltsklassen!A$11:A$15,MATCH(T11,Gehaltsklassen!D$11:D$15,1),1),IF($Q11="III",INDEX(Gehaltsklassen!A$11:A$15,MATCH(T11,Gehaltsklassen!E$11:E$15,1),1),"Falsche Bodenart")))))</f>
        <v>C</v>
      </c>
      <c r="V11" s="52" t="str">
        <f>IF(OR(C11=""),"",SUM(F11,J11,N11)*VLOOKUP(S11,Gehaltsklassen!$B$34:$D$38,2,FALSE))</f>
        <v/>
      </c>
      <c r="W11" s="52" t="str">
        <f>IF(OR(C11=""),"",SUM(F11,J11,N11)*VLOOKUP(S11,Gehaltsklassen!$B$34:$D$38,2,FALSE)*C11)</f>
        <v/>
      </c>
      <c r="X11" s="52" t="str">
        <f>IF(OR(C11=""),"",SUM(F11,J11,N11)*VLOOKUP(S11,Gehaltsklassen!$B$34:$D$38,3,FALSE))</f>
        <v/>
      </c>
      <c r="Y11" s="52" t="str">
        <f>IF(OR(C11=""),"",SUM(F11,J11,N11)*VLOOKUP(S11,Gehaltsklassen!$B$34:$D$38,3,FALSE)*C11)</f>
        <v/>
      </c>
      <c r="Z11" s="54" t="str">
        <f>IF(OR(C11=""),"",(SUM(G11,K11,O11)*VLOOKUP(U11,Gehaltsklassen!$B$34:$D$38,2,FALSE)))</f>
        <v/>
      </c>
      <c r="AA11" s="54" t="str">
        <f>IF(OR(C11=""),"",(SUM(G11,K11,O11)*VLOOKUP(U11,Gehaltsklassen!$B$34:$D$38,2,FALSE))*C11)</f>
        <v/>
      </c>
      <c r="AB11" s="53" t="str">
        <f>IF(OR(C11=""),"",(SUM(G11,K11,O11)*VLOOKUP(U11,Gehaltsklassen!$B$34:$D$38,3,FALSE))*C11)</f>
        <v/>
      </c>
      <c r="AC11" s="53" t="str">
        <f>IF(OR(C11=""),"",(SUM(G11,K11,O11)*VLOOKUP(U11,Gehaltsklassen!$B$34:$D$38,3,FALSE))*C11)</f>
        <v/>
      </c>
    </row>
    <row r="12" spans="1:180" ht="31.9" customHeight="1" x14ac:dyDescent="0.2">
      <c r="A12" s="74" t="str">
        <f>IF(C12="","",MAX($A$11:A11)+1)</f>
        <v/>
      </c>
      <c r="B12" s="75" t="str">
        <f>IF('N-Bedarf AL §13a'!B10="","",'N-Bedarf AL §13a'!B10)</f>
        <v/>
      </c>
      <c r="C12" s="49" t="str">
        <f>IF('N-Bedarf AL §13a'!C10="","",'N-Bedarf AL §13a'!C10)</f>
        <v/>
      </c>
      <c r="D12" s="88" t="str">
        <f>IF('N-Bedarf AL §13a'!D10="","",'N-Bedarf AL §13a'!D10)</f>
        <v/>
      </c>
      <c r="E12" s="49" t="str">
        <f>IF('N-Bedarf AL §13a'!G10="","",'N-Bedarf AL §13a'!G10)</f>
        <v/>
      </c>
      <c r="F12" s="50" t="str">
        <f t="shared" si="0"/>
        <v/>
      </c>
      <c r="G12" s="50" t="str">
        <f t="shared" si="5"/>
        <v/>
      </c>
      <c r="H12" s="88"/>
      <c r="I12" s="49"/>
      <c r="J12" s="50" t="str">
        <f t="shared" si="1"/>
        <v/>
      </c>
      <c r="K12" s="50" t="str">
        <f t="shared" si="2"/>
        <v/>
      </c>
      <c r="L12" s="88"/>
      <c r="M12" s="49"/>
      <c r="N12" s="50" t="str">
        <f t="shared" si="3"/>
        <v/>
      </c>
      <c r="O12" s="50" t="str">
        <f t="shared" si="4"/>
        <v/>
      </c>
      <c r="P12" s="51"/>
      <c r="Q12" s="78" t="s">
        <v>261</v>
      </c>
      <c r="R12" s="49"/>
      <c r="S12" s="32" t="str">
        <f>IF(R12="","C",INDEX(Gehaltsklassen!A$11:A$15,MATCH(R12,Gehaltsklassen!D$11:D$15,1),1))</f>
        <v>C</v>
      </c>
      <c r="T12" s="49"/>
      <c r="U12" s="32" t="str">
        <f>IF(T12="","C",IF(T12="","C",IF($Q12="I",INDEX(Gehaltsklassen!A$11:A$15,MATCH(T12,Gehaltsklassen!C$11:C$15,1),1),IF($Q12="II",INDEX(Gehaltsklassen!A$11:A$15,MATCH(T12,Gehaltsklassen!D$11:D$15,1),1),IF($Q12="III",INDEX(Gehaltsklassen!A$11:A$15,MATCH(T12,Gehaltsklassen!E$11:E$15,1),1),"Falsche Bodenart")))))</f>
        <v>C</v>
      </c>
      <c r="V12" s="52" t="str">
        <f>IF(OR(C12=""),"",SUM(F12,J12,N12)*VLOOKUP(S12,Gehaltsklassen!$B$34:$D$38,2,FALSE))</f>
        <v/>
      </c>
      <c r="W12" s="52" t="str">
        <f>IF(OR(C12=""),"",SUM(F12,J12,N12)*VLOOKUP(S12,Gehaltsklassen!$B$34:$D$38,2,FALSE)*C12)</f>
        <v/>
      </c>
      <c r="X12" s="52" t="str">
        <f>IF(OR(C12=""),"",SUM(F12,J12,N12)*VLOOKUP(S12,Gehaltsklassen!$B$34:$D$38,3,FALSE))</f>
        <v/>
      </c>
      <c r="Y12" s="52" t="str">
        <f>IF(OR(C12=""),"",SUM(F12,J12,N12)*VLOOKUP(S12,Gehaltsklassen!$B$34:$D$38,3,FALSE)*C12)</f>
        <v/>
      </c>
      <c r="Z12" s="54" t="str">
        <f>IF(OR(C12=""),"",(SUM(G12,K12,O12)*VLOOKUP(U12,Gehaltsklassen!$B$34:$D$38,2,FALSE)))</f>
        <v/>
      </c>
      <c r="AA12" s="54" t="str">
        <f>IF(OR(C12=""),"",(SUM(G12,K12,O12)*VLOOKUP(U12,Gehaltsklassen!$B$34:$D$38,2,FALSE))*C12)</f>
        <v/>
      </c>
      <c r="AB12" s="53" t="str">
        <f>IF(OR(C12=""),"",(SUM(G12,K12,O12)*VLOOKUP(U12,Gehaltsklassen!$B$34:$D$38,3,FALSE))*C12)</f>
        <v/>
      </c>
      <c r="AC12" s="53" t="str">
        <f>IF(OR(C12=""),"",(SUM(G12,K12,O12)*VLOOKUP(U12,Gehaltsklassen!$B$34:$D$38,3,FALSE))*C12)</f>
        <v/>
      </c>
    </row>
    <row r="13" spans="1:180" ht="31.9" customHeight="1" x14ac:dyDescent="0.2">
      <c r="A13" s="74" t="str">
        <f>IF(C13="","",MAX($A$11:A12)+1)</f>
        <v/>
      </c>
      <c r="B13" s="75" t="str">
        <f>IF('N-Bedarf AL §13a'!B11="","",'N-Bedarf AL §13a'!B11)</f>
        <v/>
      </c>
      <c r="C13" s="49" t="str">
        <f>IF('N-Bedarf AL §13a'!C11="","",'N-Bedarf AL §13a'!C11)</f>
        <v/>
      </c>
      <c r="D13" s="88" t="str">
        <f>IF('N-Bedarf AL §13a'!D11="","",'N-Bedarf AL §13a'!D11)</f>
        <v/>
      </c>
      <c r="E13" s="49" t="str">
        <f>IF('N-Bedarf AL §13a'!G11="","",'N-Bedarf AL §13a'!G11)</f>
        <v/>
      </c>
      <c r="F13" s="50" t="str">
        <f t="shared" si="0"/>
        <v/>
      </c>
      <c r="G13" s="50" t="str">
        <f t="shared" si="5"/>
        <v/>
      </c>
      <c r="H13" s="88"/>
      <c r="I13" s="49"/>
      <c r="J13" s="50" t="str">
        <f t="shared" si="1"/>
        <v/>
      </c>
      <c r="K13" s="50" t="str">
        <f t="shared" si="2"/>
        <v/>
      </c>
      <c r="L13" s="88"/>
      <c r="M13" s="49"/>
      <c r="N13" s="50" t="str">
        <f t="shared" si="3"/>
        <v/>
      </c>
      <c r="O13" s="50" t="str">
        <f t="shared" si="4"/>
        <v/>
      </c>
      <c r="P13" s="51"/>
      <c r="Q13" s="78" t="s">
        <v>261</v>
      </c>
      <c r="R13" s="49"/>
      <c r="S13" s="32" t="str">
        <f>IF(R13="","C",INDEX(Gehaltsklassen!A$11:A$15,MATCH(R13,Gehaltsklassen!D$11:D$15,1),1))</f>
        <v>C</v>
      </c>
      <c r="T13" s="49"/>
      <c r="U13" s="32" t="str">
        <f>IF(T13="","C",IF(T13="","C",IF($Q13="I",INDEX(Gehaltsklassen!A$11:A$15,MATCH(T13,Gehaltsklassen!C$11:C$15,1),1),IF($Q13="II",INDEX(Gehaltsklassen!A$11:A$15,MATCH(T13,Gehaltsklassen!D$11:D$15,1),1),IF($Q13="III",INDEX(Gehaltsklassen!A$11:A$15,MATCH(T13,Gehaltsklassen!E$11:E$15,1),1),"Falsche Bodenart")))))</f>
        <v>C</v>
      </c>
      <c r="V13" s="52" t="str">
        <f>IF(OR(C13=""),"",SUM(F13,J13,N13)*VLOOKUP(S13,Gehaltsklassen!$B$34:$D$38,2,FALSE))</f>
        <v/>
      </c>
      <c r="W13" s="52" t="str">
        <f>IF(OR(C13=""),"",SUM(F13,J13,N13)*VLOOKUP(S13,Gehaltsklassen!$B$34:$D$38,2,FALSE)*C13)</f>
        <v/>
      </c>
      <c r="X13" s="52" t="str">
        <f>IF(OR(C13=""),"",SUM(F13,J13,N13)*VLOOKUP(S13,Gehaltsklassen!$B$34:$D$38,3,FALSE))</f>
        <v/>
      </c>
      <c r="Y13" s="52" t="str">
        <f>IF(OR(C13=""),"",SUM(F13,J13,N13)*VLOOKUP(S13,Gehaltsklassen!$B$34:$D$38,3,FALSE)*C13)</f>
        <v/>
      </c>
      <c r="Z13" s="54" t="str">
        <f>IF(OR(C13=""),"",(SUM(G13,K13,O13)*VLOOKUP(U13,Gehaltsklassen!$B$34:$D$38,2,FALSE)))</f>
        <v/>
      </c>
      <c r="AA13" s="54" t="str">
        <f>IF(OR(C13=""),"",(SUM(G13,K13,O13)*VLOOKUP(U13,Gehaltsklassen!$B$34:$D$38,2,FALSE))*C13)</f>
        <v/>
      </c>
      <c r="AB13" s="53" t="str">
        <f>IF(OR(C13=""),"",(SUM(G13,K13,O13)*VLOOKUP(U13,Gehaltsklassen!$B$34:$D$38,3,FALSE))*C13)</f>
        <v/>
      </c>
      <c r="AC13" s="53" t="str">
        <f>IF(OR(C13=""),"",(SUM(G13,K13,O13)*VLOOKUP(U13,Gehaltsklassen!$B$34:$D$38,3,FALSE))*C13)</f>
        <v/>
      </c>
    </row>
    <row r="14" spans="1:180" ht="31.9" customHeight="1" x14ac:dyDescent="0.2">
      <c r="A14" s="74" t="str">
        <f>IF(C14="","",MAX($A$11:A13)+1)</f>
        <v/>
      </c>
      <c r="B14" s="75" t="str">
        <f>IF('N-Bedarf AL §13a'!B12="","",'N-Bedarf AL §13a'!B12)</f>
        <v/>
      </c>
      <c r="C14" s="49" t="str">
        <f>IF('N-Bedarf AL §13a'!C12="","",'N-Bedarf AL §13a'!C12)</f>
        <v/>
      </c>
      <c r="D14" s="88" t="str">
        <f>IF('N-Bedarf AL §13a'!D12="","",'N-Bedarf AL §13a'!D12)</f>
        <v/>
      </c>
      <c r="E14" s="49" t="str">
        <f>IF('N-Bedarf AL §13a'!G12="","",'N-Bedarf AL §13a'!G12)</f>
        <v/>
      </c>
      <c r="F14" s="50" t="str">
        <f t="shared" si="0"/>
        <v/>
      </c>
      <c r="G14" s="50" t="str">
        <f t="shared" si="5"/>
        <v/>
      </c>
      <c r="H14" s="88"/>
      <c r="I14" s="49"/>
      <c r="J14" s="50" t="str">
        <f t="shared" si="1"/>
        <v/>
      </c>
      <c r="K14" s="50" t="str">
        <f t="shared" si="2"/>
        <v/>
      </c>
      <c r="L14" s="88"/>
      <c r="M14" s="49"/>
      <c r="N14" s="50" t="str">
        <f t="shared" si="3"/>
        <v/>
      </c>
      <c r="O14" s="50" t="str">
        <f t="shared" si="4"/>
        <v/>
      </c>
      <c r="P14" s="51"/>
      <c r="Q14" s="78" t="s">
        <v>261</v>
      </c>
      <c r="R14" s="49"/>
      <c r="S14" s="32" t="str">
        <f>IF(R14="","C",INDEX(Gehaltsklassen!A$11:A$15,MATCH(R14,Gehaltsklassen!D$11:D$15,1),1))</f>
        <v>C</v>
      </c>
      <c r="T14" s="49"/>
      <c r="U14" s="32" t="str">
        <f>IF(T14="","C",IF(T14="","C",IF($Q14="I",INDEX(Gehaltsklassen!A$11:A$15,MATCH(T14,Gehaltsklassen!C$11:C$15,1),1),IF($Q14="II",INDEX(Gehaltsklassen!A$11:A$15,MATCH(T14,Gehaltsklassen!D$11:D$15,1),1),IF($Q14="III",INDEX(Gehaltsklassen!A$11:A$15,MATCH(T14,Gehaltsklassen!E$11:E$15,1),1),"Falsche Bodenart")))))</f>
        <v>C</v>
      </c>
      <c r="V14" s="52" t="str">
        <f>IF(OR(C14=""),"",SUM(F14,J14,N14)*VLOOKUP(S14,Gehaltsklassen!$B$34:$D$38,2,FALSE))</f>
        <v/>
      </c>
      <c r="W14" s="52" t="str">
        <f>IF(OR(C14=""),"",SUM(F14,J14,N14)*VLOOKUP(S14,Gehaltsklassen!$B$34:$D$38,2,FALSE)*C14)</f>
        <v/>
      </c>
      <c r="X14" s="52" t="str">
        <f>IF(OR(C14=""),"",SUM(F14,J14,N14)*VLOOKUP(S14,Gehaltsklassen!$B$34:$D$38,3,FALSE))</f>
        <v/>
      </c>
      <c r="Y14" s="52" t="str">
        <f>IF(OR(C14=""),"",SUM(F14,J14,N14)*VLOOKUP(S14,Gehaltsklassen!$B$34:$D$38,3,FALSE)*C14)</f>
        <v/>
      </c>
      <c r="Z14" s="54" t="str">
        <f>IF(OR(C14=""),"",(SUM(G14,K14,O14)*VLOOKUP(U14,Gehaltsklassen!$B$34:$D$38,2,FALSE)))</f>
        <v/>
      </c>
      <c r="AA14" s="54" t="str">
        <f>IF(OR(C14=""),"",(SUM(G14,K14,O14)*VLOOKUP(U14,Gehaltsklassen!$B$34:$D$38,2,FALSE))*C14)</f>
        <v/>
      </c>
      <c r="AB14" s="53" t="str">
        <f>IF(OR(C14=""),"",(SUM(G14,K14,O14)*VLOOKUP(U14,Gehaltsklassen!$B$34:$D$38,3,FALSE))*C14)</f>
        <v/>
      </c>
      <c r="AC14" s="53" t="str">
        <f>IF(OR(C14=""),"",(SUM(G14,K14,O14)*VLOOKUP(U14,Gehaltsklassen!$B$34:$D$38,3,FALSE))*C14)</f>
        <v/>
      </c>
    </row>
    <row r="15" spans="1:180" ht="31.9" customHeight="1" x14ac:dyDescent="0.2">
      <c r="A15" s="74" t="str">
        <f>IF(C15="","",MAX($A$11:A14)+1)</f>
        <v/>
      </c>
      <c r="B15" s="75" t="str">
        <f>IF('N-Bedarf AL §13a'!B13="","",'N-Bedarf AL §13a'!B13)</f>
        <v/>
      </c>
      <c r="C15" s="49" t="str">
        <f>IF('N-Bedarf AL §13a'!C13="","",'N-Bedarf AL §13a'!C13)</f>
        <v/>
      </c>
      <c r="D15" s="88" t="str">
        <f>IF('N-Bedarf AL §13a'!D13="","",'N-Bedarf AL §13a'!D13)</f>
        <v/>
      </c>
      <c r="E15" s="49" t="str">
        <f>IF('N-Bedarf AL §13a'!G13="","",'N-Bedarf AL §13a'!G13)</f>
        <v/>
      </c>
      <c r="F15" s="50" t="str">
        <f t="shared" si="0"/>
        <v/>
      </c>
      <c r="G15" s="50" t="str">
        <f t="shared" si="5"/>
        <v/>
      </c>
      <c r="H15" s="88"/>
      <c r="I15" s="49"/>
      <c r="J15" s="50" t="str">
        <f t="shared" si="1"/>
        <v/>
      </c>
      <c r="K15" s="50" t="str">
        <f t="shared" si="2"/>
        <v/>
      </c>
      <c r="L15" s="88"/>
      <c r="M15" s="49"/>
      <c r="N15" s="50" t="str">
        <f t="shared" si="3"/>
        <v/>
      </c>
      <c r="O15" s="50" t="str">
        <f t="shared" si="4"/>
        <v/>
      </c>
      <c r="P15" s="51"/>
      <c r="Q15" s="78" t="s">
        <v>261</v>
      </c>
      <c r="R15" s="49"/>
      <c r="S15" s="32" t="str">
        <f>IF(R15="","C",INDEX(Gehaltsklassen!A$11:A$15,MATCH(R15,Gehaltsklassen!D$11:D$15,1),1))</f>
        <v>C</v>
      </c>
      <c r="T15" s="49"/>
      <c r="U15" s="32" t="str">
        <f>IF(T15="","C",IF(T15="","C",IF($Q15="I",INDEX(Gehaltsklassen!A$11:A$15,MATCH(T15,Gehaltsklassen!C$11:C$15,1),1),IF($Q15="II",INDEX(Gehaltsklassen!A$11:A$15,MATCH(T15,Gehaltsklassen!D$11:D$15,1),1),IF($Q15="III",INDEX(Gehaltsklassen!A$11:A$15,MATCH(T15,Gehaltsklassen!E$11:E$15,1),1),"Falsche Bodenart")))))</f>
        <v>C</v>
      </c>
      <c r="V15" s="52" t="str">
        <f>IF(OR(C15=""),"",SUM(F15,J15,N15)*VLOOKUP(S15,Gehaltsklassen!$B$34:$D$38,2,FALSE))</f>
        <v/>
      </c>
      <c r="W15" s="52" t="str">
        <f>IF(OR(C15=""),"",SUM(F15,J15,N15)*VLOOKUP(S15,Gehaltsklassen!$B$34:$D$38,2,FALSE)*C15)</f>
        <v/>
      </c>
      <c r="X15" s="52" t="str">
        <f>IF(OR(C15=""),"",SUM(F15,J15,N15)*VLOOKUP(S15,Gehaltsklassen!$B$34:$D$38,3,FALSE))</f>
        <v/>
      </c>
      <c r="Y15" s="52" t="str">
        <f>IF(OR(C15=""),"",SUM(F15,J15,N15)*VLOOKUP(S15,Gehaltsklassen!$B$34:$D$38,3,FALSE)*C15)</f>
        <v/>
      </c>
      <c r="Z15" s="54" t="str">
        <f>IF(OR(C15=""),"",(SUM(G15,K15,O15)*VLOOKUP(U15,Gehaltsklassen!$B$34:$D$38,2,FALSE)))</f>
        <v/>
      </c>
      <c r="AA15" s="54" t="str">
        <f>IF(OR(C15=""),"",(SUM(G15,K15,O15)*VLOOKUP(U15,Gehaltsklassen!$B$34:$D$38,2,FALSE))*C15)</f>
        <v/>
      </c>
      <c r="AB15" s="53" t="str">
        <f>IF(OR(C15=""),"",(SUM(G15,K15,O15)*VLOOKUP(U15,Gehaltsklassen!$B$34:$D$38,3,FALSE))*C15)</f>
        <v/>
      </c>
      <c r="AC15" s="53" t="str">
        <f>IF(OR(C15=""),"",(SUM(G15,K15,O15)*VLOOKUP(U15,Gehaltsklassen!$B$34:$D$38,3,FALSE))*C15)</f>
        <v/>
      </c>
    </row>
    <row r="16" spans="1:180" ht="31.9" customHeight="1" x14ac:dyDescent="0.2">
      <c r="A16" s="74" t="str">
        <f>IF(C16="","",MAX($A$11:A15)+1)</f>
        <v/>
      </c>
      <c r="B16" s="75" t="str">
        <f>IF('N-Bedarf AL §13a'!B14="","",'N-Bedarf AL §13a'!B14)</f>
        <v/>
      </c>
      <c r="C16" s="49" t="str">
        <f>IF('N-Bedarf AL §13a'!C14="","",'N-Bedarf AL §13a'!C14)</f>
        <v/>
      </c>
      <c r="D16" s="88" t="str">
        <f>IF('N-Bedarf AL §13a'!D14="","",'N-Bedarf AL §13a'!D14)</f>
        <v/>
      </c>
      <c r="E16" s="49" t="str">
        <f>IF('N-Bedarf AL §13a'!G14="","",'N-Bedarf AL §13a'!G14)</f>
        <v/>
      </c>
      <c r="F16" s="50" t="str">
        <f t="shared" si="0"/>
        <v/>
      </c>
      <c r="G16" s="50" t="str">
        <f t="shared" si="5"/>
        <v/>
      </c>
      <c r="H16" s="88"/>
      <c r="I16" s="49"/>
      <c r="J16" s="50" t="str">
        <f t="shared" si="1"/>
        <v/>
      </c>
      <c r="K16" s="50" t="str">
        <f t="shared" si="2"/>
        <v/>
      </c>
      <c r="L16" s="88"/>
      <c r="M16" s="49"/>
      <c r="N16" s="50" t="str">
        <f t="shared" si="3"/>
        <v/>
      </c>
      <c r="O16" s="50" t="str">
        <f t="shared" si="4"/>
        <v/>
      </c>
      <c r="P16" s="51"/>
      <c r="Q16" s="78" t="s">
        <v>261</v>
      </c>
      <c r="R16" s="49"/>
      <c r="S16" s="32" t="str">
        <f>IF(R16="","C",INDEX(Gehaltsklassen!A$11:A$15,MATCH(R16,Gehaltsklassen!D$11:D$15,1),1))</f>
        <v>C</v>
      </c>
      <c r="T16" s="49"/>
      <c r="U16" s="32" t="str">
        <f>IF(T16="","C",IF(T16="","C",IF($Q16="I",INDEX(Gehaltsklassen!A$11:A$15,MATCH(T16,Gehaltsklassen!C$11:C$15,1),1),IF($Q16="II",INDEX(Gehaltsklassen!A$11:A$15,MATCH(T16,Gehaltsklassen!D$11:D$15,1),1),IF($Q16="III",INDEX(Gehaltsklassen!A$11:A$15,MATCH(T16,Gehaltsklassen!E$11:E$15,1),1),"Falsche Bodenart")))))</f>
        <v>C</v>
      </c>
      <c r="V16" s="52" t="str">
        <f>IF(OR(C16=""),"",SUM(F16,J16,N16)*VLOOKUP(S16,Gehaltsklassen!$B$34:$D$38,2,FALSE))</f>
        <v/>
      </c>
      <c r="W16" s="52" t="str">
        <f>IF(OR(C16=""),"",SUM(F16,J16,N16)*VLOOKUP(S16,Gehaltsklassen!$B$34:$D$38,2,FALSE)*C16)</f>
        <v/>
      </c>
      <c r="X16" s="52" t="str">
        <f>IF(OR(C16=""),"",SUM(F16,J16,N16)*VLOOKUP(S16,Gehaltsklassen!$B$34:$D$38,3,FALSE))</f>
        <v/>
      </c>
      <c r="Y16" s="52" t="str">
        <f>IF(OR(C16=""),"",SUM(F16,J16,N16)*VLOOKUP(S16,Gehaltsklassen!$B$34:$D$38,3,FALSE)*C16)</f>
        <v/>
      </c>
      <c r="Z16" s="54" t="str">
        <f>IF(OR(C16=""),"",(SUM(G16,K16,O16)*VLOOKUP(U16,Gehaltsklassen!$B$34:$D$38,2,FALSE)))</f>
        <v/>
      </c>
      <c r="AA16" s="54" t="str">
        <f>IF(OR(C16=""),"",(SUM(G16,K16,O16)*VLOOKUP(U16,Gehaltsklassen!$B$34:$D$38,2,FALSE))*C16)</f>
        <v/>
      </c>
      <c r="AB16" s="53" t="str">
        <f>IF(OR(C16=""),"",(SUM(G16,K16,O16)*VLOOKUP(U16,Gehaltsklassen!$B$34:$D$38,3,FALSE))*C16)</f>
        <v/>
      </c>
      <c r="AC16" s="53" t="str">
        <f>IF(OR(C16=""),"",(SUM(G16,K16,O16)*VLOOKUP(U16,Gehaltsklassen!$B$34:$D$38,3,FALSE))*C16)</f>
        <v/>
      </c>
    </row>
    <row r="17" spans="1:29" ht="31.9" customHeight="1" x14ac:dyDescent="0.2">
      <c r="A17" s="74" t="str">
        <f>IF(C17="","",MAX($A$11:A16)+1)</f>
        <v/>
      </c>
      <c r="B17" s="75" t="str">
        <f>IF('N-Bedarf AL §13a'!B15="","",'N-Bedarf AL §13a'!B15)</f>
        <v/>
      </c>
      <c r="C17" s="49" t="str">
        <f>IF('N-Bedarf AL §13a'!C15="","",'N-Bedarf AL §13a'!C15)</f>
        <v/>
      </c>
      <c r="D17" s="88" t="str">
        <f>IF('N-Bedarf AL §13a'!D15="","",'N-Bedarf AL §13a'!D15)</f>
        <v/>
      </c>
      <c r="E17" s="49" t="str">
        <f>IF('N-Bedarf AL §13a'!G15="","",'N-Bedarf AL §13a'!G15)</f>
        <v/>
      </c>
      <c r="F17" s="50" t="str">
        <f t="shared" si="0"/>
        <v/>
      </c>
      <c r="G17" s="50" t="str">
        <f t="shared" si="5"/>
        <v/>
      </c>
      <c r="H17" s="88"/>
      <c r="I17" s="49"/>
      <c r="J17" s="50" t="str">
        <f t="shared" si="1"/>
        <v/>
      </c>
      <c r="K17" s="50" t="str">
        <f t="shared" si="2"/>
        <v/>
      </c>
      <c r="L17" s="88"/>
      <c r="M17" s="49"/>
      <c r="N17" s="50" t="str">
        <f t="shared" si="3"/>
        <v/>
      </c>
      <c r="O17" s="50" t="str">
        <f t="shared" si="4"/>
        <v/>
      </c>
      <c r="P17" s="51"/>
      <c r="Q17" s="78" t="s">
        <v>261</v>
      </c>
      <c r="R17" s="49"/>
      <c r="S17" s="32" t="str">
        <f>IF(R17="","C",INDEX(Gehaltsklassen!A$11:A$15,MATCH(R17,Gehaltsklassen!D$11:D$15,1),1))</f>
        <v>C</v>
      </c>
      <c r="T17" s="49"/>
      <c r="U17" s="32" t="str">
        <f>IF(T17="","C",IF(T17="","C",IF($Q17="I",INDEX(Gehaltsklassen!A$11:A$15,MATCH(T17,Gehaltsklassen!C$11:C$15,1),1),IF($Q17="II",INDEX(Gehaltsklassen!A$11:A$15,MATCH(T17,Gehaltsklassen!D$11:D$15,1),1),IF($Q17="III",INDEX(Gehaltsklassen!A$11:A$15,MATCH(T17,Gehaltsklassen!E$11:E$15,1),1),"Falsche Bodenart")))))</f>
        <v>C</v>
      </c>
      <c r="V17" s="52" t="str">
        <f>IF(OR(C17=""),"",SUM(F17,J17,N17)*VLOOKUP(S17,Gehaltsklassen!$B$34:$D$38,2,FALSE))</f>
        <v/>
      </c>
      <c r="W17" s="52" t="str">
        <f>IF(OR(C17=""),"",SUM(F17,J17,N17)*VLOOKUP(S17,Gehaltsklassen!$B$34:$D$38,2,FALSE)*C17)</f>
        <v/>
      </c>
      <c r="X17" s="52" t="str">
        <f>IF(OR(C17=""),"",SUM(F17,J17,N17)*VLOOKUP(S17,Gehaltsklassen!$B$34:$D$38,3,FALSE))</f>
        <v/>
      </c>
      <c r="Y17" s="52" t="str">
        <f>IF(OR(C17=""),"",SUM(F17,J17,N17)*VLOOKUP(S17,Gehaltsklassen!$B$34:$D$38,3,FALSE)*C17)</f>
        <v/>
      </c>
      <c r="Z17" s="54" t="str">
        <f>IF(OR(C17=""),"",(SUM(G17,K17,O17)*VLOOKUP(U17,Gehaltsklassen!$B$34:$D$38,2,FALSE)))</f>
        <v/>
      </c>
      <c r="AA17" s="54" t="str">
        <f>IF(OR(C17=""),"",(SUM(G17,K17,O17)*VLOOKUP(U17,Gehaltsklassen!$B$34:$D$38,2,FALSE))*C17)</f>
        <v/>
      </c>
      <c r="AB17" s="53" t="str">
        <f>IF(OR(C17=""),"",(SUM(G17,K17,O17)*VLOOKUP(U17,Gehaltsklassen!$B$34:$D$38,3,FALSE))*C17)</f>
        <v/>
      </c>
      <c r="AC17" s="53" t="str">
        <f>IF(OR(C17=""),"",(SUM(G17,K17,O17)*VLOOKUP(U17,Gehaltsklassen!$B$34:$D$38,3,FALSE))*C17)</f>
        <v/>
      </c>
    </row>
    <row r="18" spans="1:29" ht="31.9" customHeight="1" x14ac:dyDescent="0.2">
      <c r="A18" s="74" t="str">
        <f>IF(C18="","",MAX($A$11:A17)+1)</f>
        <v/>
      </c>
      <c r="B18" s="75" t="str">
        <f>IF('N-Bedarf AL §13a'!B16="","",'N-Bedarf AL §13a'!B16)</f>
        <v/>
      </c>
      <c r="C18" s="49" t="str">
        <f>IF('N-Bedarf AL §13a'!C16="","",'N-Bedarf AL §13a'!C16)</f>
        <v/>
      </c>
      <c r="D18" s="88" t="str">
        <f>IF('N-Bedarf AL §13a'!D16="","",'N-Bedarf AL §13a'!D16)</f>
        <v/>
      </c>
      <c r="E18" s="49" t="str">
        <f>IF('N-Bedarf AL §13a'!G16="","",'N-Bedarf AL §13a'!G16)</f>
        <v/>
      </c>
      <c r="F18" s="50" t="str">
        <f t="shared" si="0"/>
        <v/>
      </c>
      <c r="G18" s="50" t="str">
        <f t="shared" si="5"/>
        <v/>
      </c>
      <c r="H18" s="88"/>
      <c r="I18" s="49"/>
      <c r="J18" s="50" t="str">
        <f t="shared" si="1"/>
        <v/>
      </c>
      <c r="K18" s="50" t="str">
        <f t="shared" si="2"/>
        <v/>
      </c>
      <c r="L18" s="88"/>
      <c r="M18" s="49"/>
      <c r="N18" s="50" t="str">
        <f t="shared" si="3"/>
        <v/>
      </c>
      <c r="O18" s="50" t="str">
        <f t="shared" si="4"/>
        <v/>
      </c>
      <c r="P18" s="51"/>
      <c r="Q18" s="78" t="s">
        <v>261</v>
      </c>
      <c r="R18" s="49"/>
      <c r="S18" s="32" t="str">
        <f>IF(R18="","C",INDEX(Gehaltsklassen!A$11:A$15,MATCH(R18,Gehaltsklassen!D$11:D$15,1),1))</f>
        <v>C</v>
      </c>
      <c r="T18" s="49"/>
      <c r="U18" s="32" t="str">
        <f>IF(T18="","C",IF(T18="","C",IF($Q18="I",INDEX(Gehaltsklassen!A$11:A$15,MATCH(T18,Gehaltsklassen!C$11:C$15,1),1),IF($Q18="II",INDEX(Gehaltsklassen!A$11:A$15,MATCH(T18,Gehaltsklassen!D$11:D$15,1),1),IF($Q18="III",INDEX(Gehaltsklassen!A$11:A$15,MATCH(T18,Gehaltsklassen!E$11:E$15,1),1),"Falsche Bodenart")))))</f>
        <v>C</v>
      </c>
      <c r="V18" s="52" t="str">
        <f>IF(OR(C18=""),"",SUM(F18,J18,N18)*VLOOKUP(S18,Gehaltsklassen!$B$34:$D$38,2,FALSE))</f>
        <v/>
      </c>
      <c r="W18" s="52" t="str">
        <f>IF(OR(C18=""),"",SUM(F18,J18,N18)*VLOOKUP(S18,Gehaltsklassen!$B$34:$D$38,2,FALSE)*C18)</f>
        <v/>
      </c>
      <c r="X18" s="52" t="str">
        <f>IF(OR(C18=""),"",SUM(F18,J18,N18)*VLOOKUP(S18,Gehaltsklassen!$B$34:$D$38,3,FALSE))</f>
        <v/>
      </c>
      <c r="Y18" s="52" t="str">
        <f>IF(OR(C18=""),"",SUM(F18,J18,N18)*VLOOKUP(S18,Gehaltsklassen!$B$34:$D$38,3,FALSE)*C18)</f>
        <v/>
      </c>
      <c r="Z18" s="54" t="str">
        <f>IF(OR(C18=""),"",(SUM(G18,K18,O18)*VLOOKUP(U18,Gehaltsklassen!$B$34:$D$38,2,FALSE)))</f>
        <v/>
      </c>
      <c r="AA18" s="54" t="str">
        <f>IF(OR(C18=""),"",(SUM(G18,K18,O18)*VLOOKUP(U18,Gehaltsklassen!$B$34:$D$38,2,FALSE))*C18)</f>
        <v/>
      </c>
      <c r="AB18" s="53" t="str">
        <f>IF(OR(C18=""),"",(SUM(G18,K18,O18)*VLOOKUP(U18,Gehaltsklassen!$B$34:$D$38,3,FALSE))*C18)</f>
        <v/>
      </c>
      <c r="AC18" s="53" t="str">
        <f>IF(OR(C18=""),"",(SUM(G18,K18,O18)*VLOOKUP(U18,Gehaltsklassen!$B$34:$D$38,3,FALSE))*C18)</f>
        <v/>
      </c>
    </row>
    <row r="19" spans="1:29" ht="31.9" customHeight="1" x14ac:dyDescent="0.2">
      <c r="A19" s="74" t="str">
        <f>IF(C19="","",MAX($A$11:A18)+1)</f>
        <v/>
      </c>
      <c r="B19" s="75" t="str">
        <f>IF('N-Bedarf AL §13a'!B17="","",'N-Bedarf AL §13a'!B17)</f>
        <v/>
      </c>
      <c r="C19" s="49" t="str">
        <f>IF('N-Bedarf AL §13a'!C17="","",'N-Bedarf AL §13a'!C17)</f>
        <v/>
      </c>
      <c r="D19" s="88" t="str">
        <f>IF('N-Bedarf AL §13a'!D17="","",'N-Bedarf AL §13a'!D17)</f>
        <v/>
      </c>
      <c r="E19" s="49" t="str">
        <f>IF('N-Bedarf AL §13a'!G17="","",'N-Bedarf AL §13a'!G17)</f>
        <v/>
      </c>
      <c r="F19" s="50" t="str">
        <f t="shared" si="0"/>
        <v/>
      </c>
      <c r="G19" s="50" t="str">
        <f t="shared" si="5"/>
        <v/>
      </c>
      <c r="H19" s="88"/>
      <c r="I19" s="49"/>
      <c r="J19" s="50" t="str">
        <f t="shared" si="1"/>
        <v/>
      </c>
      <c r="K19" s="50" t="str">
        <f t="shared" si="2"/>
        <v/>
      </c>
      <c r="L19" s="88"/>
      <c r="M19" s="49"/>
      <c r="N19" s="50" t="str">
        <f t="shared" si="3"/>
        <v/>
      </c>
      <c r="O19" s="50" t="str">
        <f t="shared" si="4"/>
        <v/>
      </c>
      <c r="P19" s="51"/>
      <c r="Q19" s="78" t="s">
        <v>261</v>
      </c>
      <c r="R19" s="49"/>
      <c r="S19" s="32" t="str">
        <f>IF(R19="","C",INDEX(Gehaltsklassen!A$11:A$15,MATCH(R19,Gehaltsklassen!D$11:D$15,1),1))</f>
        <v>C</v>
      </c>
      <c r="T19" s="49"/>
      <c r="U19" s="32" t="str">
        <f>IF(T19="","C",IF(T19="","C",IF($Q19="I",INDEX(Gehaltsklassen!A$11:A$15,MATCH(T19,Gehaltsklassen!C$11:C$15,1),1),IF($Q19="II",INDEX(Gehaltsklassen!A$11:A$15,MATCH(T19,Gehaltsklassen!D$11:D$15,1),1),IF($Q19="III",INDEX(Gehaltsklassen!A$11:A$15,MATCH(T19,Gehaltsklassen!E$11:E$15,1),1),"Falsche Bodenart")))))</f>
        <v>C</v>
      </c>
      <c r="V19" s="52" t="str">
        <f>IF(OR(C19=""),"",SUM(F19,J19,N19)*VLOOKUP(S19,Gehaltsklassen!$B$34:$D$38,2,FALSE))</f>
        <v/>
      </c>
      <c r="W19" s="52" t="str">
        <f>IF(OR(C19=""),"",SUM(F19,J19,N19)*VLOOKUP(S19,Gehaltsklassen!$B$34:$D$38,2,FALSE)*C19)</f>
        <v/>
      </c>
      <c r="X19" s="52" t="str">
        <f>IF(OR(C19=""),"",SUM(F19,J19,N19)*VLOOKUP(S19,Gehaltsklassen!$B$34:$D$38,3,FALSE))</f>
        <v/>
      </c>
      <c r="Y19" s="52" t="str">
        <f>IF(OR(C19=""),"",SUM(F19,J19,N19)*VLOOKUP(S19,Gehaltsklassen!$B$34:$D$38,3,FALSE)*C19)</f>
        <v/>
      </c>
      <c r="Z19" s="54" t="str">
        <f>IF(OR(C19=""),"",(SUM(G19,K19,O19)*VLOOKUP(U19,Gehaltsklassen!$B$34:$D$38,2,FALSE)))</f>
        <v/>
      </c>
      <c r="AA19" s="54" t="str">
        <f>IF(OR(C19=""),"",(SUM(G19,K19,O19)*VLOOKUP(U19,Gehaltsklassen!$B$34:$D$38,2,FALSE))*C19)</f>
        <v/>
      </c>
      <c r="AB19" s="53" t="str">
        <f>IF(OR(C19=""),"",(SUM(G19,K19,O19)*VLOOKUP(U19,Gehaltsklassen!$B$34:$D$38,3,FALSE))*C19)</f>
        <v/>
      </c>
      <c r="AC19" s="53" t="str">
        <f>IF(OR(C19=""),"",(SUM(G19,K19,O19)*VLOOKUP(U19,Gehaltsklassen!$B$34:$D$38,3,FALSE))*C19)</f>
        <v/>
      </c>
    </row>
    <row r="20" spans="1:29" ht="31.9" customHeight="1" x14ac:dyDescent="0.2">
      <c r="A20" s="74" t="str">
        <f>IF(C20="","",MAX($A$11:A19)+1)</f>
        <v/>
      </c>
      <c r="B20" s="75" t="str">
        <f>IF('N-Bedarf AL §13a'!B18="","",'N-Bedarf AL §13a'!B18)</f>
        <v/>
      </c>
      <c r="C20" s="49" t="str">
        <f>IF('N-Bedarf AL §13a'!C18="","",'N-Bedarf AL §13a'!C18)</f>
        <v/>
      </c>
      <c r="D20" s="88" t="str">
        <f>IF('N-Bedarf AL §13a'!D18="","",'N-Bedarf AL §13a'!D18)</f>
        <v/>
      </c>
      <c r="E20" s="49" t="str">
        <f>IF('N-Bedarf AL §13a'!G18="","",'N-Bedarf AL §13a'!G18)</f>
        <v/>
      </c>
      <c r="F20" s="50" t="str">
        <f t="shared" si="0"/>
        <v/>
      </c>
      <c r="G20" s="50" t="str">
        <f t="shared" si="5"/>
        <v/>
      </c>
      <c r="H20" s="88"/>
      <c r="I20" s="49"/>
      <c r="J20" s="50" t="str">
        <f t="shared" si="1"/>
        <v/>
      </c>
      <c r="K20" s="50" t="str">
        <f t="shared" si="2"/>
        <v/>
      </c>
      <c r="L20" s="88"/>
      <c r="M20" s="49"/>
      <c r="N20" s="50" t="str">
        <f t="shared" si="3"/>
        <v/>
      </c>
      <c r="O20" s="50" t="str">
        <f t="shared" si="4"/>
        <v/>
      </c>
      <c r="P20" s="51"/>
      <c r="Q20" s="78" t="s">
        <v>261</v>
      </c>
      <c r="R20" s="49"/>
      <c r="S20" s="32" t="str">
        <f>IF(R20="","C",INDEX(Gehaltsklassen!A$11:A$15,MATCH(R20,Gehaltsklassen!D$11:D$15,1),1))</f>
        <v>C</v>
      </c>
      <c r="T20" s="49"/>
      <c r="U20" s="32" t="str">
        <f>IF(T20="","C",IF(T20="","C",IF($Q20="I",INDEX(Gehaltsklassen!A$11:A$15,MATCH(T20,Gehaltsklassen!C$11:C$15,1),1),IF($Q20="II",INDEX(Gehaltsklassen!A$11:A$15,MATCH(T20,Gehaltsklassen!D$11:D$15,1),1),IF($Q20="III",INDEX(Gehaltsklassen!A$11:A$15,MATCH(T20,Gehaltsklassen!E$11:E$15,1),1),"Falsche Bodenart")))))</f>
        <v>C</v>
      </c>
      <c r="V20" s="52" t="str">
        <f>IF(OR(C20=""),"",SUM(F20,J20,N20)*VLOOKUP(S20,Gehaltsklassen!$B$34:$D$38,2,FALSE))</f>
        <v/>
      </c>
      <c r="W20" s="52" t="str">
        <f>IF(OR(C20=""),"",SUM(F20,J20,N20)*VLOOKUP(S20,Gehaltsklassen!$B$34:$D$38,2,FALSE)*C20)</f>
        <v/>
      </c>
      <c r="X20" s="52" t="str">
        <f>IF(OR(C20=""),"",SUM(F20,J20,N20)*VLOOKUP(S20,Gehaltsklassen!$B$34:$D$38,3,FALSE))</f>
        <v/>
      </c>
      <c r="Y20" s="52" t="str">
        <f>IF(OR(C20=""),"",SUM(F20,J20,N20)*VLOOKUP(S20,Gehaltsklassen!$B$34:$D$38,3,FALSE)*C20)</f>
        <v/>
      </c>
      <c r="Z20" s="54" t="str">
        <f>IF(OR(C20=""),"",(SUM(G20,K20,O20)*VLOOKUP(U20,Gehaltsklassen!$B$34:$D$38,2,FALSE)))</f>
        <v/>
      </c>
      <c r="AA20" s="54" t="str">
        <f>IF(OR(C20=""),"",(SUM(G20,K20,O20)*VLOOKUP(U20,Gehaltsklassen!$B$34:$D$38,2,FALSE))*C20)</f>
        <v/>
      </c>
      <c r="AB20" s="53" t="str">
        <f>IF(OR(C20=""),"",(SUM(G20,K20,O20)*VLOOKUP(U20,Gehaltsklassen!$B$34:$D$38,3,FALSE))*C20)</f>
        <v/>
      </c>
      <c r="AC20" s="53" t="str">
        <f>IF(OR(C20=""),"",(SUM(G20,K20,O20)*VLOOKUP(U20,Gehaltsklassen!$B$34:$D$38,3,FALSE))*C20)</f>
        <v/>
      </c>
    </row>
    <row r="21" spans="1:29" ht="31.9" customHeight="1" x14ac:dyDescent="0.2">
      <c r="A21" s="74" t="str">
        <f>IF(C21="","",MAX($A$11:A20)+1)</f>
        <v/>
      </c>
      <c r="B21" s="75" t="str">
        <f>IF('N-Bedarf AL §13a'!B19="","",'N-Bedarf AL §13a'!B19)</f>
        <v/>
      </c>
      <c r="C21" s="49" t="str">
        <f>IF('N-Bedarf AL §13a'!C19="","",'N-Bedarf AL §13a'!C19)</f>
        <v/>
      </c>
      <c r="D21" s="88" t="str">
        <f>IF('N-Bedarf AL §13a'!D19="","",'N-Bedarf AL §13a'!D19)</f>
        <v/>
      </c>
      <c r="E21" s="49" t="str">
        <f>IF('N-Bedarf AL §13a'!G19="","",'N-Bedarf AL §13a'!G19)</f>
        <v/>
      </c>
      <c r="F21" s="50" t="str">
        <f t="shared" si="0"/>
        <v/>
      </c>
      <c r="G21" s="50" t="str">
        <f t="shared" si="5"/>
        <v/>
      </c>
      <c r="H21" s="88"/>
      <c r="I21" s="49"/>
      <c r="J21" s="50" t="str">
        <f t="shared" si="1"/>
        <v/>
      </c>
      <c r="K21" s="50" t="str">
        <f t="shared" si="2"/>
        <v/>
      </c>
      <c r="L21" s="88"/>
      <c r="M21" s="49"/>
      <c r="N21" s="50" t="str">
        <f t="shared" si="3"/>
        <v/>
      </c>
      <c r="O21" s="50" t="str">
        <f t="shared" si="4"/>
        <v/>
      </c>
      <c r="P21" s="51"/>
      <c r="Q21" s="78" t="s">
        <v>261</v>
      </c>
      <c r="R21" s="49"/>
      <c r="S21" s="32" t="str">
        <f>IF(R21="","C",INDEX(Gehaltsklassen!A$11:A$15,MATCH(R21,Gehaltsklassen!D$11:D$15,1),1))</f>
        <v>C</v>
      </c>
      <c r="T21" s="49"/>
      <c r="U21" s="32" t="str">
        <f>IF(T21="","C",IF(T21="","C",IF($Q21="I",INDEX(Gehaltsklassen!A$11:A$15,MATCH(T21,Gehaltsklassen!C$11:C$15,1),1),IF($Q21="II",INDEX(Gehaltsklassen!A$11:A$15,MATCH(T21,Gehaltsklassen!D$11:D$15,1),1),IF($Q21="III",INDEX(Gehaltsklassen!A$11:A$15,MATCH(T21,Gehaltsklassen!E$11:E$15,1),1),"Falsche Bodenart")))))</f>
        <v>C</v>
      </c>
      <c r="V21" s="52" t="str">
        <f>IF(OR(C21=""),"",SUM(F21,J21,N21)*VLOOKUP(S21,Gehaltsklassen!$B$34:$D$38,2,FALSE))</f>
        <v/>
      </c>
      <c r="W21" s="52" t="str">
        <f>IF(OR(C21=""),"",SUM(F21,J21,N21)*VLOOKUP(S21,Gehaltsklassen!$B$34:$D$38,2,FALSE)*C21)</f>
        <v/>
      </c>
      <c r="X21" s="52" t="str">
        <f>IF(OR(C21=""),"",SUM(F21,J21,N21)*VLOOKUP(S21,Gehaltsklassen!$B$34:$D$38,3,FALSE))</f>
        <v/>
      </c>
      <c r="Y21" s="52" t="str">
        <f>IF(OR(C21=""),"",SUM(F21,J21,N21)*VLOOKUP(S21,Gehaltsklassen!$B$34:$D$38,3,FALSE)*C21)</f>
        <v/>
      </c>
      <c r="Z21" s="54" t="str">
        <f>IF(OR(C21=""),"",(SUM(G21,K21,O21)*VLOOKUP(U21,Gehaltsklassen!$B$34:$D$38,2,FALSE)))</f>
        <v/>
      </c>
      <c r="AA21" s="54" t="str">
        <f>IF(OR(C21=""),"",(SUM(G21,K21,O21)*VLOOKUP(U21,Gehaltsklassen!$B$34:$D$38,2,FALSE))*C21)</f>
        <v/>
      </c>
      <c r="AB21" s="53" t="str">
        <f>IF(OR(C21=""),"",(SUM(G21,K21,O21)*VLOOKUP(U21,Gehaltsklassen!$B$34:$D$38,3,FALSE))*C21)</f>
        <v/>
      </c>
      <c r="AC21" s="53" t="str">
        <f>IF(OR(C21=""),"",(SUM(G21,K21,O21)*VLOOKUP(U21,Gehaltsklassen!$B$34:$D$38,3,FALSE))*C21)</f>
        <v/>
      </c>
    </row>
    <row r="22" spans="1:29" ht="31.9" customHeight="1" x14ac:dyDescent="0.2">
      <c r="A22" s="74" t="str">
        <f>IF(C22="","",MAX($A$11:A21)+1)</f>
        <v/>
      </c>
      <c r="B22" s="75" t="str">
        <f>IF('N-Bedarf AL §13a'!B20="","",'N-Bedarf AL §13a'!B20)</f>
        <v/>
      </c>
      <c r="C22" s="49" t="str">
        <f>IF('N-Bedarf AL §13a'!C20="","",'N-Bedarf AL §13a'!C20)</f>
        <v/>
      </c>
      <c r="D22" s="88" t="str">
        <f>IF('N-Bedarf AL §13a'!D20="","",'N-Bedarf AL §13a'!D20)</f>
        <v/>
      </c>
      <c r="E22" s="49" t="str">
        <f>IF('N-Bedarf AL §13a'!G20="","",'N-Bedarf AL §13a'!G20)</f>
        <v/>
      </c>
      <c r="F22" s="50" t="str">
        <f t="shared" si="0"/>
        <v/>
      </c>
      <c r="G22" s="50" t="str">
        <f t="shared" si="5"/>
        <v/>
      </c>
      <c r="H22" s="88"/>
      <c r="I22" s="49"/>
      <c r="J22" s="50" t="str">
        <f t="shared" si="1"/>
        <v/>
      </c>
      <c r="K22" s="50" t="str">
        <f t="shared" si="2"/>
        <v/>
      </c>
      <c r="L22" s="88"/>
      <c r="M22" s="49"/>
      <c r="N22" s="50" t="str">
        <f t="shared" si="3"/>
        <v/>
      </c>
      <c r="O22" s="50" t="str">
        <f t="shared" si="4"/>
        <v/>
      </c>
      <c r="P22" s="51"/>
      <c r="Q22" s="78" t="s">
        <v>261</v>
      </c>
      <c r="R22" s="49"/>
      <c r="S22" s="32" t="str">
        <f>IF(R22="","C",INDEX(Gehaltsklassen!A$11:A$15,MATCH(R22,Gehaltsklassen!D$11:D$15,1),1))</f>
        <v>C</v>
      </c>
      <c r="T22" s="49"/>
      <c r="U22" s="32" t="str">
        <f>IF(T22="","C",IF(T22="","C",IF($Q22="I",INDEX(Gehaltsklassen!A$11:A$15,MATCH(T22,Gehaltsklassen!C$11:C$15,1),1),IF($Q22="II",INDEX(Gehaltsklassen!A$11:A$15,MATCH(T22,Gehaltsklassen!D$11:D$15,1),1),IF($Q22="III",INDEX(Gehaltsklassen!A$11:A$15,MATCH(T22,Gehaltsklassen!E$11:E$15,1),1),"Falsche Bodenart")))))</f>
        <v>C</v>
      </c>
      <c r="V22" s="52" t="str">
        <f>IF(OR(C22=""),"",SUM(F22,J22,N22)*VLOOKUP(S22,Gehaltsklassen!$B$34:$D$38,2,FALSE))</f>
        <v/>
      </c>
      <c r="W22" s="52" t="str">
        <f>IF(OR(C22=""),"",SUM(F22,J22,N22)*VLOOKUP(S22,Gehaltsklassen!$B$34:$D$38,2,FALSE)*C22)</f>
        <v/>
      </c>
      <c r="X22" s="52" t="str">
        <f>IF(OR(C22=""),"",SUM(F22,J22,N22)*VLOOKUP(S22,Gehaltsklassen!$B$34:$D$38,3,FALSE))</f>
        <v/>
      </c>
      <c r="Y22" s="52" t="str">
        <f>IF(OR(C22=""),"",SUM(F22,J22,N22)*VLOOKUP(S22,Gehaltsklassen!$B$34:$D$38,3,FALSE)*C22)</f>
        <v/>
      </c>
      <c r="Z22" s="54" t="str">
        <f>IF(OR(C22=""),"",(SUM(G22,K22,O22)*VLOOKUP(U22,Gehaltsklassen!$B$34:$D$38,2,FALSE)))</f>
        <v/>
      </c>
      <c r="AA22" s="54" t="str">
        <f>IF(OR(C22=""),"",(SUM(G22,K22,O22)*VLOOKUP(U22,Gehaltsklassen!$B$34:$D$38,2,FALSE))*C22)</f>
        <v/>
      </c>
      <c r="AB22" s="53" t="str">
        <f>IF(OR(C22=""),"",(SUM(G22,K22,O22)*VLOOKUP(U22,Gehaltsklassen!$B$34:$D$38,3,FALSE))*C22)</f>
        <v/>
      </c>
      <c r="AC22" s="53" t="str">
        <f>IF(OR(C22=""),"",(SUM(G22,K22,O22)*VLOOKUP(U22,Gehaltsklassen!$B$34:$D$38,3,FALSE))*C22)</f>
        <v/>
      </c>
    </row>
    <row r="23" spans="1:29" ht="31.9" customHeight="1" x14ac:dyDescent="0.2">
      <c r="A23" s="74" t="str">
        <f>IF(C23="","",MAX($A$11:A22)+1)</f>
        <v/>
      </c>
      <c r="B23" s="75" t="str">
        <f>IF('N-Bedarf AL §13a'!B21="","",'N-Bedarf AL §13a'!B21)</f>
        <v/>
      </c>
      <c r="C23" s="49" t="str">
        <f>IF('N-Bedarf AL §13a'!C21="","",'N-Bedarf AL §13a'!C21)</f>
        <v/>
      </c>
      <c r="D23" s="88" t="str">
        <f>IF('N-Bedarf AL §13a'!D21="","",'N-Bedarf AL §13a'!D21)</f>
        <v/>
      </c>
      <c r="E23" s="49" t="str">
        <f>IF('N-Bedarf AL §13a'!G21="","",'N-Bedarf AL §13a'!G21)</f>
        <v/>
      </c>
      <c r="F23" s="50" t="str">
        <f t="shared" si="0"/>
        <v/>
      </c>
      <c r="G23" s="50" t="str">
        <f t="shared" si="5"/>
        <v/>
      </c>
      <c r="H23" s="88"/>
      <c r="I23" s="49"/>
      <c r="J23" s="50" t="str">
        <f t="shared" si="1"/>
        <v/>
      </c>
      <c r="K23" s="50" t="str">
        <f t="shared" si="2"/>
        <v/>
      </c>
      <c r="L23" s="88"/>
      <c r="M23" s="49"/>
      <c r="N23" s="50" t="str">
        <f t="shared" si="3"/>
        <v/>
      </c>
      <c r="O23" s="50" t="str">
        <f t="shared" si="4"/>
        <v/>
      </c>
      <c r="P23" s="51"/>
      <c r="Q23" s="78" t="s">
        <v>261</v>
      </c>
      <c r="R23" s="49"/>
      <c r="S23" s="32" t="str">
        <f>IF(R23="","C",INDEX(Gehaltsklassen!A$11:A$15,MATCH(R23,Gehaltsklassen!D$11:D$15,1),1))</f>
        <v>C</v>
      </c>
      <c r="T23" s="49"/>
      <c r="U23" s="32" t="str">
        <f>IF(T23="","C",IF(T23="","C",IF($Q23="I",INDEX(Gehaltsklassen!A$11:A$15,MATCH(T23,Gehaltsklassen!C$11:C$15,1),1),IF($Q23="II",INDEX(Gehaltsklassen!A$11:A$15,MATCH(T23,Gehaltsklassen!D$11:D$15,1),1),IF($Q23="III",INDEX(Gehaltsklassen!A$11:A$15,MATCH(T23,Gehaltsklassen!E$11:E$15,1),1),"Falsche Bodenart")))))</f>
        <v>C</v>
      </c>
      <c r="V23" s="52" t="str">
        <f>IF(OR(C23=""),"",SUM(F23,J23,N23)*VLOOKUP(S23,Gehaltsklassen!$B$34:$D$38,2,FALSE))</f>
        <v/>
      </c>
      <c r="W23" s="52" t="str">
        <f>IF(OR(C23=""),"",SUM(F23,J23,N23)*VLOOKUP(S23,Gehaltsklassen!$B$34:$D$38,2,FALSE)*C23)</f>
        <v/>
      </c>
      <c r="X23" s="52" t="str">
        <f>IF(OR(C23=""),"",SUM(F23,J23,N23)*VLOOKUP(S23,Gehaltsklassen!$B$34:$D$38,3,FALSE))</f>
        <v/>
      </c>
      <c r="Y23" s="52" t="str">
        <f>IF(OR(C23=""),"",SUM(F23,J23,N23)*VLOOKUP(S23,Gehaltsklassen!$B$34:$D$38,3,FALSE)*C23)</f>
        <v/>
      </c>
      <c r="Z23" s="54" t="str">
        <f>IF(OR(C23=""),"",(SUM(G23,K23,O23)*VLOOKUP(U23,Gehaltsklassen!$B$34:$D$38,2,FALSE)))</f>
        <v/>
      </c>
      <c r="AA23" s="54" t="str">
        <f>IF(OR(C23=""),"",(SUM(G23,K23,O23)*VLOOKUP(U23,Gehaltsklassen!$B$34:$D$38,2,FALSE))*C23)</f>
        <v/>
      </c>
      <c r="AB23" s="53" t="str">
        <f>IF(OR(C23=""),"",(SUM(G23,K23,O23)*VLOOKUP(U23,Gehaltsklassen!$B$34:$D$38,3,FALSE))*C23)</f>
        <v/>
      </c>
      <c r="AC23" s="53" t="str">
        <f>IF(OR(C23=""),"",(SUM(G23,K23,O23)*VLOOKUP(U23,Gehaltsklassen!$B$34:$D$38,3,FALSE))*C23)</f>
        <v/>
      </c>
    </row>
    <row r="24" spans="1:29" ht="31.9" customHeight="1" x14ac:dyDescent="0.2">
      <c r="A24" s="74" t="str">
        <f>IF(C24="","",MAX($A$11:A23)+1)</f>
        <v/>
      </c>
      <c r="B24" s="75" t="str">
        <f>IF('N-Bedarf AL §13a'!B22="","",'N-Bedarf AL §13a'!B22)</f>
        <v/>
      </c>
      <c r="C24" s="49" t="str">
        <f>IF('N-Bedarf AL §13a'!C22="","",'N-Bedarf AL §13a'!C22)</f>
        <v/>
      </c>
      <c r="D24" s="88" t="str">
        <f>IF('N-Bedarf AL §13a'!D22="","",'N-Bedarf AL §13a'!D22)</f>
        <v/>
      </c>
      <c r="E24" s="49" t="str">
        <f>IF('N-Bedarf AL §13a'!G22="","",'N-Bedarf AL §13a'!G22)</f>
        <v/>
      </c>
      <c r="F24" s="50" t="str">
        <f t="shared" si="0"/>
        <v/>
      </c>
      <c r="G24" s="50" t="str">
        <f t="shared" si="5"/>
        <v/>
      </c>
      <c r="H24" s="88"/>
      <c r="I24" s="49"/>
      <c r="J24" s="50" t="str">
        <f t="shared" si="1"/>
        <v/>
      </c>
      <c r="K24" s="50" t="str">
        <f t="shared" si="2"/>
        <v/>
      </c>
      <c r="L24" s="88"/>
      <c r="M24" s="49"/>
      <c r="N24" s="50" t="str">
        <f t="shared" si="3"/>
        <v/>
      </c>
      <c r="O24" s="50" t="str">
        <f t="shared" si="4"/>
        <v/>
      </c>
      <c r="P24" s="51"/>
      <c r="Q24" s="78" t="s">
        <v>261</v>
      </c>
      <c r="R24" s="49"/>
      <c r="S24" s="32" t="str">
        <f>IF(R24="","C",INDEX(Gehaltsklassen!A$11:A$15,MATCH(R24,Gehaltsklassen!D$11:D$15,1),1))</f>
        <v>C</v>
      </c>
      <c r="T24" s="49"/>
      <c r="U24" s="32" t="str">
        <f>IF(T24="","C",IF(T24="","C",IF($Q24="I",INDEX(Gehaltsklassen!A$11:A$15,MATCH(T24,Gehaltsklassen!C$11:C$15,1),1),IF($Q24="II",INDEX(Gehaltsklassen!A$11:A$15,MATCH(T24,Gehaltsklassen!D$11:D$15,1),1),IF($Q24="III",INDEX(Gehaltsklassen!A$11:A$15,MATCH(T24,Gehaltsklassen!E$11:E$15,1),1),"Falsche Bodenart")))))</f>
        <v>C</v>
      </c>
      <c r="V24" s="52" t="str">
        <f>IF(OR(C24=""),"",SUM(F24,J24,N24)*VLOOKUP(S24,Gehaltsklassen!$B$34:$D$38,2,FALSE))</f>
        <v/>
      </c>
      <c r="W24" s="52" t="str">
        <f>IF(OR(C24=""),"",SUM(F24,J24,N24)*VLOOKUP(S24,Gehaltsklassen!$B$34:$D$38,2,FALSE)*C24)</f>
        <v/>
      </c>
      <c r="X24" s="52" t="str">
        <f>IF(OR(C24=""),"",SUM(F24,J24,N24)*VLOOKUP(S24,Gehaltsklassen!$B$34:$D$38,3,FALSE))</f>
        <v/>
      </c>
      <c r="Y24" s="52" t="str">
        <f>IF(OR(C24=""),"",SUM(F24,J24,N24)*VLOOKUP(S24,Gehaltsklassen!$B$34:$D$38,3,FALSE)*C24)</f>
        <v/>
      </c>
      <c r="Z24" s="54" t="str">
        <f>IF(OR(C24=""),"",(SUM(G24,K24,O24)*VLOOKUP(U24,Gehaltsklassen!$B$34:$D$38,2,FALSE)))</f>
        <v/>
      </c>
      <c r="AA24" s="54" t="str">
        <f>IF(OR(C24=""),"",(SUM(G24,K24,O24)*VLOOKUP(U24,Gehaltsklassen!$B$34:$D$38,2,FALSE))*C24)</f>
        <v/>
      </c>
      <c r="AB24" s="53" t="str">
        <f>IF(OR(C24=""),"",(SUM(G24,K24,O24)*VLOOKUP(U24,Gehaltsklassen!$B$34:$D$38,3,FALSE))*C24)</f>
        <v/>
      </c>
      <c r="AC24" s="53" t="str">
        <f>IF(OR(C24=""),"",(SUM(G24,K24,O24)*VLOOKUP(U24,Gehaltsklassen!$B$34:$D$38,3,FALSE))*C24)</f>
        <v/>
      </c>
    </row>
    <row r="25" spans="1:29" ht="31.9" customHeight="1" x14ac:dyDescent="0.2">
      <c r="A25" s="74" t="str">
        <f>IF(C25="","",MAX($A$11:A24)+1)</f>
        <v/>
      </c>
      <c r="B25" s="75" t="str">
        <f>IF('N-Bedarf AL §13a'!B23="","",'N-Bedarf AL §13a'!B23)</f>
        <v/>
      </c>
      <c r="C25" s="49" t="str">
        <f>IF('N-Bedarf AL §13a'!C23="","",'N-Bedarf AL §13a'!C23)</f>
        <v/>
      </c>
      <c r="D25" s="88" t="str">
        <f>IF('N-Bedarf AL §13a'!D23="","",'N-Bedarf AL §13a'!D23)</f>
        <v/>
      </c>
      <c r="E25" s="49" t="str">
        <f>IF('N-Bedarf AL §13a'!G23="","",'N-Bedarf AL §13a'!G23)</f>
        <v/>
      </c>
      <c r="F25" s="50" t="str">
        <f t="shared" si="0"/>
        <v/>
      </c>
      <c r="G25" s="50" t="str">
        <f t="shared" si="5"/>
        <v/>
      </c>
      <c r="H25" s="88"/>
      <c r="I25" s="49"/>
      <c r="J25" s="50" t="str">
        <f t="shared" si="1"/>
        <v/>
      </c>
      <c r="K25" s="50" t="str">
        <f t="shared" si="2"/>
        <v/>
      </c>
      <c r="L25" s="88"/>
      <c r="M25" s="49"/>
      <c r="N25" s="50" t="str">
        <f t="shared" si="3"/>
        <v/>
      </c>
      <c r="O25" s="50" t="str">
        <f t="shared" si="4"/>
        <v/>
      </c>
      <c r="P25" s="51"/>
      <c r="Q25" s="78" t="s">
        <v>261</v>
      </c>
      <c r="R25" s="49"/>
      <c r="S25" s="32" t="str">
        <f>IF(R25="","C",INDEX(Gehaltsklassen!A$11:A$15,MATCH(R25,Gehaltsklassen!D$11:D$15,1),1))</f>
        <v>C</v>
      </c>
      <c r="T25" s="49"/>
      <c r="U25" s="32" t="str">
        <f>IF(T25="","C",IF(T25="","C",IF($Q25="I",INDEX(Gehaltsklassen!A$11:A$15,MATCH(T25,Gehaltsklassen!C$11:C$15,1),1),IF($Q25="II",INDEX(Gehaltsklassen!A$11:A$15,MATCH(T25,Gehaltsklassen!D$11:D$15,1),1),IF($Q25="III",INDEX(Gehaltsklassen!A$11:A$15,MATCH(T25,Gehaltsklassen!E$11:E$15,1),1),"Falsche Bodenart")))))</f>
        <v>C</v>
      </c>
      <c r="V25" s="52" t="str">
        <f>IF(OR(C25=""),"",SUM(F25,J25,N25)*VLOOKUP(S25,Gehaltsklassen!$B$34:$D$38,2,FALSE))</f>
        <v/>
      </c>
      <c r="W25" s="52" t="str">
        <f>IF(OR(C25=""),"",SUM(F25,J25,N25)*VLOOKUP(S25,Gehaltsklassen!$B$34:$D$38,2,FALSE)*C25)</f>
        <v/>
      </c>
      <c r="X25" s="52" t="str">
        <f>IF(OR(C25=""),"",SUM(F25,J25,N25)*VLOOKUP(S25,Gehaltsklassen!$B$34:$D$38,3,FALSE))</f>
        <v/>
      </c>
      <c r="Y25" s="52" t="str">
        <f>IF(OR(C25=""),"",SUM(F25,J25,N25)*VLOOKUP(S25,Gehaltsklassen!$B$34:$D$38,3,FALSE)*C25)</f>
        <v/>
      </c>
      <c r="Z25" s="54" t="str">
        <f>IF(OR(C25=""),"",(SUM(G25,K25,O25)*VLOOKUP(U25,Gehaltsklassen!$B$34:$D$38,2,FALSE)))</f>
        <v/>
      </c>
      <c r="AA25" s="54" t="str">
        <f>IF(OR(C25=""),"",(SUM(G25,K25,O25)*VLOOKUP(U25,Gehaltsklassen!$B$34:$D$38,2,FALSE))*C25)</f>
        <v/>
      </c>
      <c r="AB25" s="53" t="str">
        <f>IF(OR(C25=""),"",(SUM(G25,K25,O25)*VLOOKUP(U25,Gehaltsklassen!$B$34:$D$38,3,FALSE))*C25)</f>
        <v/>
      </c>
      <c r="AC25" s="53" t="str">
        <f>IF(OR(C25=""),"",(SUM(G25,K25,O25)*VLOOKUP(U25,Gehaltsklassen!$B$34:$D$38,3,FALSE))*C25)</f>
        <v/>
      </c>
    </row>
    <row r="26" spans="1:29" ht="31.9" customHeight="1" x14ac:dyDescent="0.2">
      <c r="A26" s="74" t="str">
        <f>IF(C26="","",MAX($A$11:A25)+1)</f>
        <v/>
      </c>
      <c r="B26" s="75" t="str">
        <f>IF('N-Bedarf AL §13a'!B24="","",'N-Bedarf AL §13a'!B24)</f>
        <v/>
      </c>
      <c r="C26" s="49" t="str">
        <f>IF('N-Bedarf AL §13a'!C24="","",'N-Bedarf AL §13a'!C24)</f>
        <v/>
      </c>
      <c r="D26" s="88" t="str">
        <f>IF('N-Bedarf AL §13a'!D24="","",'N-Bedarf AL §13a'!D24)</f>
        <v/>
      </c>
      <c r="E26" s="49" t="str">
        <f>IF('N-Bedarf AL §13a'!G24="","",'N-Bedarf AL §13a'!G24)</f>
        <v/>
      </c>
      <c r="F26" s="50" t="str">
        <f t="shared" si="0"/>
        <v/>
      </c>
      <c r="G26" s="50" t="str">
        <f t="shared" si="5"/>
        <v/>
      </c>
      <c r="H26" s="88"/>
      <c r="I26" s="49"/>
      <c r="J26" s="50" t="str">
        <f t="shared" si="1"/>
        <v/>
      </c>
      <c r="K26" s="50" t="str">
        <f t="shared" si="2"/>
        <v/>
      </c>
      <c r="L26" s="88"/>
      <c r="M26" s="49"/>
      <c r="N26" s="50" t="str">
        <f t="shared" si="3"/>
        <v/>
      </c>
      <c r="O26" s="50" t="str">
        <f t="shared" si="4"/>
        <v/>
      </c>
      <c r="P26" s="51"/>
      <c r="Q26" s="78" t="s">
        <v>261</v>
      </c>
      <c r="R26" s="49"/>
      <c r="S26" s="32" t="str">
        <f>IF(R26="","C",INDEX(Gehaltsklassen!A$11:A$15,MATCH(R26,Gehaltsklassen!D$11:D$15,1),1))</f>
        <v>C</v>
      </c>
      <c r="T26" s="49"/>
      <c r="U26" s="32" t="str">
        <f>IF(T26="","C",IF(T26="","C",IF($Q26="I",INDEX(Gehaltsklassen!A$11:A$15,MATCH(T26,Gehaltsklassen!C$11:C$15,1),1),IF($Q26="II",INDEX(Gehaltsklassen!A$11:A$15,MATCH(T26,Gehaltsklassen!D$11:D$15,1),1),IF($Q26="III",INDEX(Gehaltsklassen!A$11:A$15,MATCH(T26,Gehaltsklassen!E$11:E$15,1),1),"Falsche Bodenart")))))</f>
        <v>C</v>
      </c>
      <c r="V26" s="52" t="str">
        <f>IF(OR(C26=""),"",SUM(F26,J26,N26)*VLOOKUP(S26,Gehaltsklassen!$B$34:$D$38,2,FALSE))</f>
        <v/>
      </c>
      <c r="W26" s="52" t="str">
        <f>IF(OR(C26=""),"",SUM(F26,J26,N26)*VLOOKUP(S26,Gehaltsklassen!$B$34:$D$38,2,FALSE)*C26)</f>
        <v/>
      </c>
      <c r="X26" s="52" t="str">
        <f>IF(OR(C26=""),"",SUM(F26,J26,N26)*VLOOKUP(S26,Gehaltsklassen!$B$34:$D$38,3,FALSE))</f>
        <v/>
      </c>
      <c r="Y26" s="52" t="str">
        <f>IF(OR(C26=""),"",SUM(F26,J26,N26)*VLOOKUP(S26,Gehaltsklassen!$B$34:$D$38,3,FALSE)*C26)</f>
        <v/>
      </c>
      <c r="Z26" s="54" t="str">
        <f>IF(OR(C26=""),"",(SUM(G26,K26,O26)*VLOOKUP(U26,Gehaltsklassen!$B$34:$D$38,2,FALSE)))</f>
        <v/>
      </c>
      <c r="AA26" s="54" t="str">
        <f>IF(OR(C26=""),"",(SUM(G26,K26,O26)*VLOOKUP(U26,Gehaltsklassen!$B$34:$D$38,2,FALSE))*C26)</f>
        <v/>
      </c>
      <c r="AB26" s="53" t="str">
        <f>IF(OR(C26=""),"",(SUM(G26,K26,O26)*VLOOKUP(U26,Gehaltsklassen!$B$34:$D$38,3,FALSE))*C26)</f>
        <v/>
      </c>
      <c r="AC26" s="53" t="str">
        <f>IF(OR(C26=""),"",(SUM(G26,K26,O26)*VLOOKUP(U26,Gehaltsklassen!$B$34:$D$38,3,FALSE))*C26)</f>
        <v/>
      </c>
    </row>
    <row r="27" spans="1:29" ht="31.9" customHeight="1" x14ac:dyDescent="0.2">
      <c r="A27" s="74" t="str">
        <f>IF(C27="","",MAX($A$11:A26)+1)</f>
        <v/>
      </c>
      <c r="B27" s="75" t="str">
        <f>IF('N-Bedarf AL §13a'!B25="","",'N-Bedarf AL §13a'!B25)</f>
        <v/>
      </c>
      <c r="C27" s="49" t="str">
        <f>IF('N-Bedarf AL §13a'!C25="","",'N-Bedarf AL §13a'!C25)</f>
        <v/>
      </c>
      <c r="D27" s="88" t="str">
        <f>IF('N-Bedarf AL §13a'!D25="","",'N-Bedarf AL §13a'!D25)</f>
        <v/>
      </c>
      <c r="E27" s="49" t="str">
        <f>IF('N-Bedarf AL §13a'!G25="","",'N-Bedarf AL §13a'!G25)</f>
        <v/>
      </c>
      <c r="F27" s="50" t="str">
        <f t="shared" si="0"/>
        <v/>
      </c>
      <c r="G27" s="50" t="str">
        <f t="shared" si="5"/>
        <v/>
      </c>
      <c r="H27" s="88"/>
      <c r="I27" s="49"/>
      <c r="J27" s="50" t="str">
        <f t="shared" si="1"/>
        <v/>
      </c>
      <c r="K27" s="50" t="str">
        <f t="shared" si="2"/>
        <v/>
      </c>
      <c r="L27" s="88"/>
      <c r="M27" s="49"/>
      <c r="N27" s="50" t="str">
        <f t="shared" si="3"/>
        <v/>
      </c>
      <c r="O27" s="50" t="str">
        <f t="shared" si="4"/>
        <v/>
      </c>
      <c r="P27" s="51"/>
      <c r="Q27" s="78" t="s">
        <v>261</v>
      </c>
      <c r="R27" s="49"/>
      <c r="S27" s="32" t="str">
        <f>IF(R27="","C",INDEX(Gehaltsklassen!A$11:A$15,MATCH(R27,Gehaltsklassen!D$11:D$15,1),1))</f>
        <v>C</v>
      </c>
      <c r="T27" s="49"/>
      <c r="U27" s="32" t="str">
        <f>IF(T27="","C",IF(T27="","C",IF($Q27="I",INDEX(Gehaltsklassen!A$11:A$15,MATCH(T27,Gehaltsklassen!C$11:C$15,1),1),IF($Q27="II",INDEX(Gehaltsklassen!A$11:A$15,MATCH(T27,Gehaltsklassen!D$11:D$15,1),1),IF($Q27="III",INDEX(Gehaltsklassen!A$11:A$15,MATCH(T27,Gehaltsklassen!E$11:E$15,1),1),"Falsche Bodenart")))))</f>
        <v>C</v>
      </c>
      <c r="V27" s="52" t="str">
        <f>IF(OR(C27=""),"",SUM(F27,J27,N27)*VLOOKUP(S27,Gehaltsklassen!$B$34:$D$38,2,FALSE))</f>
        <v/>
      </c>
      <c r="W27" s="52" t="str">
        <f>IF(OR(C27=""),"",SUM(F27,J27,N27)*VLOOKUP(S27,Gehaltsklassen!$B$34:$D$38,2,FALSE)*C27)</f>
        <v/>
      </c>
      <c r="X27" s="52" t="str">
        <f>IF(OR(C27=""),"",SUM(F27,J27,N27)*VLOOKUP(S27,Gehaltsklassen!$B$34:$D$38,3,FALSE))</f>
        <v/>
      </c>
      <c r="Y27" s="52" t="str">
        <f>IF(OR(C27=""),"",SUM(F27,J27,N27)*VLOOKUP(S27,Gehaltsklassen!$B$34:$D$38,3,FALSE)*C27)</f>
        <v/>
      </c>
      <c r="Z27" s="54" t="str">
        <f>IF(OR(C27=""),"",(SUM(G27,K27,O27)*VLOOKUP(U27,Gehaltsklassen!$B$34:$D$38,2,FALSE)))</f>
        <v/>
      </c>
      <c r="AA27" s="54" t="str">
        <f>IF(OR(C27=""),"",(SUM(G27,K27,O27)*VLOOKUP(U27,Gehaltsklassen!$B$34:$D$38,2,FALSE))*C27)</f>
        <v/>
      </c>
      <c r="AB27" s="53" t="str">
        <f>IF(OR(C27=""),"",(SUM(G27,K27,O27)*VLOOKUP(U27,Gehaltsklassen!$B$34:$D$38,3,FALSE))*C27)</f>
        <v/>
      </c>
      <c r="AC27" s="53" t="str">
        <f>IF(OR(C27=""),"",(SUM(G27,K27,O27)*VLOOKUP(U27,Gehaltsklassen!$B$34:$D$38,3,FALSE))*C27)</f>
        <v/>
      </c>
    </row>
    <row r="28" spans="1:29" ht="31.9" customHeight="1" x14ac:dyDescent="0.2">
      <c r="A28" s="74" t="str">
        <f>IF(C28="","",MAX($A$11:A27)+1)</f>
        <v/>
      </c>
      <c r="B28" s="75" t="str">
        <f>IF('N-Bedarf AL §13a'!B26="","",'N-Bedarf AL §13a'!B26)</f>
        <v/>
      </c>
      <c r="C28" s="49" t="str">
        <f>IF('N-Bedarf AL §13a'!C26="","",'N-Bedarf AL §13a'!C26)</f>
        <v/>
      </c>
      <c r="D28" s="88" t="str">
        <f>IF('N-Bedarf AL §13a'!D26="","",'N-Bedarf AL §13a'!D26)</f>
        <v/>
      </c>
      <c r="E28" s="49" t="str">
        <f>IF('N-Bedarf AL §13a'!G26="","",'N-Bedarf AL §13a'!G26)</f>
        <v/>
      </c>
      <c r="F28" s="50" t="str">
        <f t="shared" si="0"/>
        <v/>
      </c>
      <c r="G28" s="50" t="str">
        <f t="shared" si="5"/>
        <v/>
      </c>
      <c r="H28" s="88"/>
      <c r="I28" s="49"/>
      <c r="J28" s="50" t="str">
        <f t="shared" si="1"/>
        <v/>
      </c>
      <c r="K28" s="50" t="str">
        <f t="shared" si="2"/>
        <v/>
      </c>
      <c r="L28" s="88"/>
      <c r="M28" s="49"/>
      <c r="N28" s="50" t="str">
        <f t="shared" si="3"/>
        <v/>
      </c>
      <c r="O28" s="50" t="str">
        <f t="shared" si="4"/>
        <v/>
      </c>
      <c r="P28" s="51"/>
      <c r="Q28" s="78" t="s">
        <v>261</v>
      </c>
      <c r="R28" s="49"/>
      <c r="S28" s="32" t="str">
        <f>IF(R28="","C",INDEX(Gehaltsklassen!A$11:A$15,MATCH(R28,Gehaltsklassen!D$11:D$15,1),1))</f>
        <v>C</v>
      </c>
      <c r="T28" s="49"/>
      <c r="U28" s="32" t="str">
        <f>IF(T28="","C",IF(T28="","C",IF($Q28="I",INDEX(Gehaltsklassen!A$11:A$15,MATCH(T28,Gehaltsklassen!C$11:C$15,1),1),IF($Q28="II",INDEX(Gehaltsklassen!A$11:A$15,MATCH(T28,Gehaltsklassen!D$11:D$15,1),1),IF($Q28="III",INDEX(Gehaltsklassen!A$11:A$15,MATCH(T28,Gehaltsklassen!E$11:E$15,1),1),"Falsche Bodenart")))))</f>
        <v>C</v>
      </c>
      <c r="V28" s="52" t="str">
        <f>IF(OR(C28=""),"",SUM(F28,J28,N28)*VLOOKUP(S28,Gehaltsklassen!$B$34:$D$38,2,FALSE))</f>
        <v/>
      </c>
      <c r="W28" s="52" t="str">
        <f>IF(OR(C28=""),"",SUM(F28,J28,N28)*VLOOKUP(S28,Gehaltsklassen!$B$34:$D$38,2,FALSE)*C28)</f>
        <v/>
      </c>
      <c r="X28" s="52" t="str">
        <f>IF(OR(C28=""),"",SUM(F28,J28,N28)*VLOOKUP(S28,Gehaltsklassen!$B$34:$D$38,3,FALSE))</f>
        <v/>
      </c>
      <c r="Y28" s="52" t="str">
        <f>IF(OR(C28=""),"",SUM(F28,J28,N28)*VLOOKUP(S28,Gehaltsklassen!$B$34:$D$38,3,FALSE)*C28)</f>
        <v/>
      </c>
      <c r="Z28" s="54" t="str">
        <f>IF(OR(C28=""),"",(SUM(G28,K28,O28)*VLOOKUP(U28,Gehaltsklassen!$B$34:$D$38,2,FALSE)))</f>
        <v/>
      </c>
      <c r="AA28" s="54" t="str">
        <f>IF(OR(C28=""),"",(SUM(G28,K28,O28)*VLOOKUP(U28,Gehaltsklassen!$B$34:$D$38,2,FALSE))*C28)</f>
        <v/>
      </c>
      <c r="AB28" s="53" t="str">
        <f>IF(OR(C28=""),"",(SUM(G28,K28,O28)*VLOOKUP(U28,Gehaltsklassen!$B$34:$D$38,3,FALSE))*C28)</f>
        <v/>
      </c>
      <c r="AC28" s="53" t="str">
        <f>IF(OR(C28=""),"",(SUM(G28,K28,O28)*VLOOKUP(U28,Gehaltsklassen!$B$34:$D$38,3,FALSE))*C28)</f>
        <v/>
      </c>
    </row>
    <row r="29" spans="1:29" ht="31.9" customHeight="1" x14ac:dyDescent="0.2">
      <c r="A29" s="74" t="str">
        <f>IF(C29="","",MAX($A$11:A28)+1)</f>
        <v/>
      </c>
      <c r="B29" s="75" t="str">
        <f>IF('N-Bedarf AL §13a'!B27="","",'N-Bedarf AL §13a'!B27)</f>
        <v/>
      </c>
      <c r="C29" s="49" t="str">
        <f>IF('N-Bedarf AL §13a'!C27="","",'N-Bedarf AL §13a'!C27)</f>
        <v/>
      </c>
      <c r="D29" s="88" t="str">
        <f>IF('N-Bedarf AL §13a'!D27="","",'N-Bedarf AL §13a'!D27)</f>
        <v/>
      </c>
      <c r="E29" s="49" t="str">
        <f>IF('N-Bedarf AL §13a'!G27="","",'N-Bedarf AL §13a'!G27)</f>
        <v/>
      </c>
      <c r="F29" s="50" t="str">
        <f t="shared" si="0"/>
        <v/>
      </c>
      <c r="G29" s="50" t="str">
        <f t="shared" si="5"/>
        <v/>
      </c>
      <c r="H29" s="88"/>
      <c r="I29" s="49"/>
      <c r="J29" s="50" t="str">
        <f t="shared" si="1"/>
        <v/>
      </c>
      <c r="K29" s="50" t="str">
        <f t="shared" si="2"/>
        <v/>
      </c>
      <c r="L29" s="88"/>
      <c r="M29" s="49"/>
      <c r="N29" s="50" t="str">
        <f t="shared" si="3"/>
        <v/>
      </c>
      <c r="O29" s="50" t="str">
        <f t="shared" si="4"/>
        <v/>
      </c>
      <c r="P29" s="51"/>
      <c r="Q29" s="78" t="s">
        <v>261</v>
      </c>
      <c r="R29" s="49"/>
      <c r="S29" s="32" t="str">
        <f>IF(R29="","C",INDEX(Gehaltsklassen!A$11:A$15,MATCH(R29,Gehaltsklassen!D$11:D$15,1),1))</f>
        <v>C</v>
      </c>
      <c r="T29" s="49"/>
      <c r="U29" s="32" t="str">
        <f>IF(T29="","C",IF(T29="","C",IF($Q29="I",INDEX(Gehaltsklassen!A$11:A$15,MATCH(T29,Gehaltsklassen!C$11:C$15,1),1),IF($Q29="II",INDEX(Gehaltsklassen!A$11:A$15,MATCH(T29,Gehaltsklassen!D$11:D$15,1),1),IF($Q29="III",INDEX(Gehaltsklassen!A$11:A$15,MATCH(T29,Gehaltsklassen!E$11:E$15,1),1),"Falsche Bodenart")))))</f>
        <v>C</v>
      </c>
      <c r="V29" s="52" t="str">
        <f>IF(OR(C29=""),"",SUM(F29,J29,N29)*VLOOKUP(S29,Gehaltsklassen!$B$34:$D$38,2,FALSE))</f>
        <v/>
      </c>
      <c r="W29" s="52" t="str">
        <f>IF(OR(C29=""),"",SUM(F29,J29,N29)*VLOOKUP(S29,Gehaltsklassen!$B$34:$D$38,2,FALSE)*C29)</f>
        <v/>
      </c>
      <c r="X29" s="52" t="str">
        <f>IF(OR(C29=""),"",SUM(F29,J29,N29)*VLOOKUP(S29,Gehaltsklassen!$B$34:$D$38,3,FALSE))</f>
        <v/>
      </c>
      <c r="Y29" s="52" t="str">
        <f>IF(OR(C29=""),"",SUM(F29,J29,N29)*VLOOKUP(S29,Gehaltsklassen!$B$34:$D$38,3,FALSE)*C29)</f>
        <v/>
      </c>
      <c r="Z29" s="54" t="str">
        <f>IF(OR(C29=""),"",(SUM(G29,K29,O29)*VLOOKUP(U29,Gehaltsklassen!$B$34:$D$38,2,FALSE)))</f>
        <v/>
      </c>
      <c r="AA29" s="54" t="str">
        <f>IF(OR(C29=""),"",(SUM(G29,K29,O29)*VLOOKUP(U29,Gehaltsklassen!$B$34:$D$38,2,FALSE))*C29)</f>
        <v/>
      </c>
      <c r="AB29" s="53" t="str">
        <f>IF(OR(C29=""),"",(SUM(G29,K29,O29)*VLOOKUP(U29,Gehaltsklassen!$B$34:$D$38,3,FALSE))*C29)</f>
        <v/>
      </c>
      <c r="AC29" s="53" t="str">
        <f>IF(OR(C29=""),"",(SUM(G29,K29,O29)*VLOOKUP(U29,Gehaltsklassen!$B$34:$D$38,3,FALSE))*C29)</f>
        <v/>
      </c>
    </row>
    <row r="30" spans="1:29" ht="31.9" customHeight="1" x14ac:dyDescent="0.2">
      <c r="A30" s="74" t="str">
        <f>IF(C30="","",MAX($A$11:A29)+1)</f>
        <v/>
      </c>
      <c r="B30" s="75" t="str">
        <f>IF('N-Bedarf AL §13a'!B28="","",'N-Bedarf AL §13a'!B28)</f>
        <v/>
      </c>
      <c r="C30" s="49" t="str">
        <f>IF('N-Bedarf AL §13a'!C28="","",'N-Bedarf AL §13a'!C28)</f>
        <v/>
      </c>
      <c r="D30" s="88" t="str">
        <f>IF('N-Bedarf AL §13a'!D28="","",'N-Bedarf AL §13a'!D28)</f>
        <v/>
      </c>
      <c r="E30" s="49" t="str">
        <f>IF('N-Bedarf AL §13a'!G28="","",'N-Bedarf AL §13a'!G28)</f>
        <v/>
      </c>
      <c r="F30" s="50" t="str">
        <f t="shared" si="0"/>
        <v/>
      </c>
      <c r="G30" s="50" t="str">
        <f t="shared" si="5"/>
        <v/>
      </c>
      <c r="H30" s="88"/>
      <c r="I30" s="49"/>
      <c r="J30" s="50" t="str">
        <f t="shared" si="1"/>
        <v/>
      </c>
      <c r="K30" s="50" t="str">
        <f t="shared" si="2"/>
        <v/>
      </c>
      <c r="L30" s="88"/>
      <c r="M30" s="49"/>
      <c r="N30" s="50" t="str">
        <f t="shared" si="3"/>
        <v/>
      </c>
      <c r="O30" s="50" t="str">
        <f t="shared" si="4"/>
        <v/>
      </c>
      <c r="P30" s="51"/>
      <c r="Q30" s="78" t="s">
        <v>261</v>
      </c>
      <c r="R30" s="49"/>
      <c r="S30" s="32" t="str">
        <f>IF(R30="","C",INDEX(Gehaltsklassen!A$11:A$15,MATCH(R30,Gehaltsklassen!D$11:D$15,1),1))</f>
        <v>C</v>
      </c>
      <c r="T30" s="49"/>
      <c r="U30" s="32" t="str">
        <f>IF(T30="","C",IF(T30="","C",IF($Q30="I",INDEX(Gehaltsklassen!A$11:A$15,MATCH(T30,Gehaltsklassen!C$11:C$15,1),1),IF($Q30="II",INDEX(Gehaltsklassen!A$11:A$15,MATCH(T30,Gehaltsklassen!D$11:D$15,1),1),IF($Q30="III",INDEX(Gehaltsklassen!A$11:A$15,MATCH(T30,Gehaltsklassen!E$11:E$15,1),1),"Falsche Bodenart")))))</f>
        <v>C</v>
      </c>
      <c r="V30" s="52" t="str">
        <f>IF(OR(C30=""),"",SUM(F30,J30,N30)*VLOOKUP(S30,Gehaltsklassen!$B$34:$D$38,2,FALSE))</f>
        <v/>
      </c>
      <c r="W30" s="52" t="str">
        <f>IF(OR(C30=""),"",SUM(F30,J30,N30)*VLOOKUP(S30,Gehaltsklassen!$B$34:$D$38,2,FALSE)*C30)</f>
        <v/>
      </c>
      <c r="X30" s="52" t="str">
        <f>IF(OR(C30=""),"",SUM(F30,J30,N30)*VLOOKUP(S30,Gehaltsklassen!$B$34:$D$38,3,FALSE))</f>
        <v/>
      </c>
      <c r="Y30" s="52" t="str">
        <f>IF(OR(C30=""),"",SUM(F30,J30,N30)*VLOOKUP(S30,Gehaltsklassen!$B$34:$D$38,3,FALSE)*C30)</f>
        <v/>
      </c>
      <c r="Z30" s="54" t="str">
        <f>IF(OR(C30=""),"",(SUM(G30,K30,O30)*VLOOKUP(U30,Gehaltsklassen!$B$34:$D$38,2,FALSE)))</f>
        <v/>
      </c>
      <c r="AA30" s="54" t="str">
        <f>IF(OR(C30=""),"",(SUM(G30,K30,O30)*VLOOKUP(U30,Gehaltsklassen!$B$34:$D$38,2,FALSE))*C30)</f>
        <v/>
      </c>
      <c r="AB30" s="53" t="str">
        <f>IF(OR(C30=""),"",(SUM(G30,K30,O30)*VLOOKUP(U30,Gehaltsklassen!$B$34:$D$38,3,FALSE))*C30)</f>
        <v/>
      </c>
      <c r="AC30" s="53" t="str">
        <f>IF(OR(C30=""),"",(SUM(G30,K30,O30)*VLOOKUP(U30,Gehaltsklassen!$B$34:$D$38,3,FALSE))*C30)</f>
        <v/>
      </c>
    </row>
    <row r="31" spans="1:29" ht="31.9" customHeight="1" x14ac:dyDescent="0.2">
      <c r="A31" s="74" t="str">
        <f>IF(C31="","",MAX($A$11:A30)+1)</f>
        <v/>
      </c>
      <c r="B31" s="75" t="str">
        <f>IF('N-Bedarf AL §13a'!B29="","",'N-Bedarf AL §13a'!B29)</f>
        <v/>
      </c>
      <c r="C31" s="49" t="str">
        <f>IF('N-Bedarf AL §13a'!C29="","",'N-Bedarf AL §13a'!C29)</f>
        <v/>
      </c>
      <c r="D31" s="88" t="str">
        <f>IF('N-Bedarf AL §13a'!D29="","",'N-Bedarf AL §13a'!D29)</f>
        <v/>
      </c>
      <c r="E31" s="49" t="str">
        <f>IF('N-Bedarf AL §13a'!G29="","",'N-Bedarf AL §13a'!G29)</f>
        <v/>
      </c>
      <c r="F31" s="50" t="str">
        <f t="shared" si="0"/>
        <v/>
      </c>
      <c r="G31" s="50" t="str">
        <f t="shared" si="5"/>
        <v/>
      </c>
      <c r="H31" s="88"/>
      <c r="I31" s="49"/>
      <c r="J31" s="50" t="str">
        <f t="shared" si="1"/>
        <v/>
      </c>
      <c r="K31" s="50" t="str">
        <f t="shared" si="2"/>
        <v/>
      </c>
      <c r="L31" s="88"/>
      <c r="M31" s="49"/>
      <c r="N31" s="50" t="str">
        <f t="shared" si="3"/>
        <v/>
      </c>
      <c r="O31" s="50" t="str">
        <f t="shared" si="4"/>
        <v/>
      </c>
      <c r="P31" s="51"/>
      <c r="Q31" s="78" t="s">
        <v>261</v>
      </c>
      <c r="R31" s="49"/>
      <c r="S31" s="32" t="str">
        <f>IF(R31="","C",INDEX(Gehaltsklassen!A$11:A$15,MATCH(R31,Gehaltsklassen!D$11:D$15,1),1))</f>
        <v>C</v>
      </c>
      <c r="T31" s="49"/>
      <c r="U31" s="32" t="str">
        <f>IF(T31="","C",IF(T31="","C",IF($Q31="I",INDEX(Gehaltsklassen!A$11:A$15,MATCH(T31,Gehaltsklassen!C$11:C$15,1),1),IF($Q31="II",INDEX(Gehaltsklassen!A$11:A$15,MATCH(T31,Gehaltsklassen!D$11:D$15,1),1),IF($Q31="III",INDEX(Gehaltsklassen!A$11:A$15,MATCH(T31,Gehaltsklassen!E$11:E$15,1),1),"Falsche Bodenart")))))</f>
        <v>C</v>
      </c>
      <c r="V31" s="52" t="str">
        <f>IF(OR(C31=""),"",SUM(F31,J31,N31)*VLOOKUP(S31,Gehaltsklassen!$B$34:$D$38,2,FALSE))</f>
        <v/>
      </c>
      <c r="W31" s="52" t="str">
        <f>IF(OR(C31=""),"",SUM(F31,J31,N31)*VLOOKUP(S31,Gehaltsklassen!$B$34:$D$38,2,FALSE)*C31)</f>
        <v/>
      </c>
      <c r="X31" s="52" t="str">
        <f>IF(OR(C31=""),"",SUM(F31,J31,N31)*VLOOKUP(S31,Gehaltsklassen!$B$34:$D$38,3,FALSE))</f>
        <v/>
      </c>
      <c r="Y31" s="52" t="str">
        <f>IF(OR(C31=""),"",SUM(F31,J31,N31)*VLOOKUP(S31,Gehaltsklassen!$B$34:$D$38,3,FALSE)*C31)</f>
        <v/>
      </c>
      <c r="Z31" s="54" t="str">
        <f>IF(OR(C31=""),"",(SUM(G31,K31,O31)*VLOOKUP(U31,Gehaltsklassen!$B$34:$D$38,2,FALSE)))</f>
        <v/>
      </c>
      <c r="AA31" s="54" t="str">
        <f>IF(OR(C31=""),"",(SUM(G31,K31,O31)*VLOOKUP(U31,Gehaltsklassen!$B$34:$D$38,2,FALSE))*C31)</f>
        <v/>
      </c>
      <c r="AB31" s="53" t="str">
        <f>IF(OR(C31=""),"",(SUM(G31,K31,O31)*VLOOKUP(U31,Gehaltsklassen!$B$34:$D$38,3,FALSE))*C31)</f>
        <v/>
      </c>
      <c r="AC31" s="53" t="str">
        <f>IF(OR(C31=""),"",(SUM(G31,K31,O31)*VLOOKUP(U31,Gehaltsklassen!$B$34:$D$38,3,FALSE))*C31)</f>
        <v/>
      </c>
    </row>
    <row r="32" spans="1:29" ht="31.9" customHeight="1" x14ac:dyDescent="0.2">
      <c r="A32" s="74" t="str">
        <f>IF(C32="","",MAX($A$11:A31)+1)</f>
        <v/>
      </c>
      <c r="B32" s="75" t="str">
        <f>IF('N-Bedarf AL §13a'!B30="","",'N-Bedarf AL §13a'!B30)</f>
        <v/>
      </c>
      <c r="C32" s="49" t="str">
        <f>IF('N-Bedarf AL §13a'!C30="","",'N-Bedarf AL §13a'!C30)</f>
        <v/>
      </c>
      <c r="D32" s="88" t="str">
        <f>IF('N-Bedarf AL §13a'!D30="","",'N-Bedarf AL §13a'!D30)</f>
        <v/>
      </c>
      <c r="E32" s="49" t="str">
        <f>IF('N-Bedarf AL §13a'!G30="","",'N-Bedarf AL §13a'!G30)</f>
        <v/>
      </c>
      <c r="F32" s="50" t="str">
        <f t="shared" si="0"/>
        <v/>
      </c>
      <c r="G32" s="50" t="str">
        <f t="shared" si="5"/>
        <v/>
      </c>
      <c r="H32" s="88"/>
      <c r="I32" s="49"/>
      <c r="J32" s="50" t="str">
        <f t="shared" si="1"/>
        <v/>
      </c>
      <c r="K32" s="50" t="str">
        <f t="shared" si="2"/>
        <v/>
      </c>
      <c r="L32" s="88"/>
      <c r="M32" s="49"/>
      <c r="N32" s="50" t="str">
        <f t="shared" si="3"/>
        <v/>
      </c>
      <c r="O32" s="50" t="str">
        <f t="shared" si="4"/>
        <v/>
      </c>
      <c r="P32" s="51"/>
      <c r="Q32" s="78" t="s">
        <v>261</v>
      </c>
      <c r="R32" s="49"/>
      <c r="S32" s="32" t="str">
        <f>IF(R32="","C",INDEX(Gehaltsklassen!A$11:A$15,MATCH(R32,Gehaltsklassen!D$11:D$15,1),1))</f>
        <v>C</v>
      </c>
      <c r="T32" s="49"/>
      <c r="U32" s="32" t="str">
        <f>IF(T32="","C",IF(T32="","C",IF($Q32="I",INDEX(Gehaltsklassen!A$11:A$15,MATCH(T32,Gehaltsklassen!C$11:C$15,1),1),IF($Q32="II",INDEX(Gehaltsklassen!A$11:A$15,MATCH(T32,Gehaltsklassen!D$11:D$15,1),1),IF($Q32="III",INDEX(Gehaltsklassen!A$11:A$15,MATCH(T32,Gehaltsklassen!E$11:E$15,1),1),"Falsche Bodenart")))))</f>
        <v>C</v>
      </c>
      <c r="V32" s="52" t="str">
        <f>IF(OR(C32=""),"",SUM(F32,J32,N32)*VLOOKUP(S32,Gehaltsklassen!$B$34:$D$38,2,FALSE))</f>
        <v/>
      </c>
      <c r="W32" s="52" t="str">
        <f>IF(OR(C32=""),"",SUM(F32,J32,N32)*VLOOKUP(S32,Gehaltsklassen!$B$34:$D$38,2,FALSE)*C32)</f>
        <v/>
      </c>
      <c r="X32" s="52" t="str">
        <f>IF(OR(C32=""),"",SUM(F32,J32,N32)*VLOOKUP(S32,Gehaltsklassen!$B$34:$D$38,3,FALSE))</f>
        <v/>
      </c>
      <c r="Y32" s="52" t="str">
        <f>IF(OR(C32=""),"",SUM(F32,J32,N32)*VLOOKUP(S32,Gehaltsklassen!$B$34:$D$38,3,FALSE)*C32)</f>
        <v/>
      </c>
      <c r="Z32" s="54" t="str">
        <f>IF(OR(C32=""),"",(SUM(G32,K32,O32)*VLOOKUP(U32,Gehaltsklassen!$B$34:$D$38,2,FALSE)))</f>
        <v/>
      </c>
      <c r="AA32" s="54" t="str">
        <f>IF(OR(C32=""),"",(SUM(G32,K32,O32)*VLOOKUP(U32,Gehaltsklassen!$B$34:$D$38,2,FALSE))*C32)</f>
        <v/>
      </c>
      <c r="AB32" s="53" t="str">
        <f>IF(OR(C32=""),"",(SUM(G32,K32,O32)*VLOOKUP(U32,Gehaltsklassen!$B$34:$D$38,3,FALSE))*C32)</f>
        <v/>
      </c>
      <c r="AC32" s="53" t="str">
        <f>IF(OR(C32=""),"",(SUM(G32,K32,O32)*VLOOKUP(U32,Gehaltsklassen!$B$34:$D$38,3,FALSE))*C32)</f>
        <v/>
      </c>
    </row>
    <row r="33" spans="1:29" ht="31.9" customHeight="1" x14ac:dyDescent="0.2">
      <c r="A33" s="74" t="str">
        <f>IF(C33="","",MAX($A$11:A32)+1)</f>
        <v/>
      </c>
      <c r="B33" s="75" t="str">
        <f>IF('N-Bedarf AL §13a'!B31="","",'N-Bedarf AL §13a'!B31)</f>
        <v/>
      </c>
      <c r="C33" s="49" t="str">
        <f>IF('N-Bedarf AL §13a'!C31="","",'N-Bedarf AL §13a'!C31)</f>
        <v/>
      </c>
      <c r="D33" s="88" t="str">
        <f>IF('N-Bedarf AL §13a'!D31="","",'N-Bedarf AL §13a'!D31)</f>
        <v/>
      </c>
      <c r="E33" s="49" t="str">
        <f>IF('N-Bedarf AL §13a'!G31="","",'N-Bedarf AL §13a'!G31)</f>
        <v/>
      </c>
      <c r="F33" s="50" t="str">
        <f t="shared" si="0"/>
        <v/>
      </c>
      <c r="G33" s="50" t="str">
        <f t="shared" si="5"/>
        <v/>
      </c>
      <c r="H33" s="88"/>
      <c r="I33" s="49"/>
      <c r="J33" s="50" t="str">
        <f t="shared" si="1"/>
        <v/>
      </c>
      <c r="K33" s="50" t="str">
        <f t="shared" si="2"/>
        <v/>
      </c>
      <c r="L33" s="88"/>
      <c r="M33" s="49"/>
      <c r="N33" s="50" t="str">
        <f t="shared" si="3"/>
        <v/>
      </c>
      <c r="O33" s="50" t="str">
        <f t="shared" si="4"/>
        <v/>
      </c>
      <c r="P33" s="51"/>
      <c r="Q33" s="78" t="s">
        <v>261</v>
      </c>
      <c r="R33" s="49"/>
      <c r="S33" s="32" t="str">
        <f>IF(R33="","C",INDEX(Gehaltsklassen!A$11:A$15,MATCH(R33,Gehaltsklassen!D$11:D$15,1),1))</f>
        <v>C</v>
      </c>
      <c r="T33" s="49"/>
      <c r="U33" s="32" t="str">
        <f>IF(T33="","C",IF(T33="","C",IF($Q33="I",INDEX(Gehaltsklassen!A$11:A$15,MATCH(T33,Gehaltsklassen!C$11:C$15,1),1),IF($Q33="II",INDEX(Gehaltsklassen!A$11:A$15,MATCH(T33,Gehaltsklassen!D$11:D$15,1),1),IF($Q33="III",INDEX(Gehaltsklassen!A$11:A$15,MATCH(T33,Gehaltsklassen!E$11:E$15,1),1),"Falsche Bodenart")))))</f>
        <v>C</v>
      </c>
      <c r="V33" s="52" t="str">
        <f>IF(OR(C33=""),"",SUM(F33,J33,N33)*VLOOKUP(S33,Gehaltsklassen!$B$34:$D$38,2,FALSE))</f>
        <v/>
      </c>
      <c r="W33" s="52" t="str">
        <f>IF(OR(C33=""),"",SUM(F33,J33,N33)*VLOOKUP(S33,Gehaltsklassen!$B$34:$D$38,2,FALSE)*C33)</f>
        <v/>
      </c>
      <c r="X33" s="52" t="str">
        <f>IF(OR(C33=""),"",SUM(F33,J33,N33)*VLOOKUP(S33,Gehaltsklassen!$B$34:$D$38,3,FALSE))</f>
        <v/>
      </c>
      <c r="Y33" s="52" t="str">
        <f>IF(OR(C33=""),"",SUM(F33,J33,N33)*VLOOKUP(S33,Gehaltsklassen!$B$34:$D$38,3,FALSE)*C33)</f>
        <v/>
      </c>
      <c r="Z33" s="54" t="str">
        <f>IF(OR(C33=""),"",(SUM(G33,K33,O33)*VLOOKUP(U33,Gehaltsklassen!$B$34:$D$38,2,FALSE)))</f>
        <v/>
      </c>
      <c r="AA33" s="54" t="str">
        <f>IF(OR(C33=""),"",(SUM(G33,K33,O33)*VLOOKUP(U33,Gehaltsklassen!$B$34:$D$38,2,FALSE))*C33)</f>
        <v/>
      </c>
      <c r="AB33" s="53" t="str">
        <f>IF(OR(C33=""),"",(SUM(G33,K33,O33)*VLOOKUP(U33,Gehaltsklassen!$B$34:$D$38,3,FALSE))*C33)</f>
        <v/>
      </c>
      <c r="AC33" s="53" t="str">
        <f>IF(OR(C33=""),"",(SUM(G33,K33,O33)*VLOOKUP(U33,Gehaltsklassen!$B$34:$D$38,3,FALSE))*C33)</f>
        <v/>
      </c>
    </row>
    <row r="34" spans="1:29" ht="31.9" customHeight="1" x14ac:dyDescent="0.2">
      <c r="A34" s="74" t="str">
        <f>IF(C34="","",MAX($A$11:A33)+1)</f>
        <v/>
      </c>
      <c r="B34" s="75" t="str">
        <f>IF('N-Bedarf AL §13a'!B32="","",'N-Bedarf AL §13a'!B32)</f>
        <v/>
      </c>
      <c r="C34" s="49" t="str">
        <f>IF('N-Bedarf AL §13a'!C32="","",'N-Bedarf AL §13a'!C32)</f>
        <v/>
      </c>
      <c r="D34" s="88" t="str">
        <f>IF('N-Bedarf AL §13a'!D32="","",'N-Bedarf AL §13a'!D32)</f>
        <v/>
      </c>
      <c r="E34" s="49" t="str">
        <f>IF('N-Bedarf AL §13a'!G32="","",'N-Bedarf AL §13a'!G32)</f>
        <v/>
      </c>
      <c r="F34" s="50" t="str">
        <f t="shared" si="0"/>
        <v/>
      </c>
      <c r="G34" s="50" t="str">
        <f t="shared" si="5"/>
        <v/>
      </c>
      <c r="H34" s="88"/>
      <c r="I34" s="49"/>
      <c r="J34" s="50" t="str">
        <f t="shared" si="1"/>
        <v/>
      </c>
      <c r="K34" s="50" t="str">
        <f t="shared" si="2"/>
        <v/>
      </c>
      <c r="L34" s="88"/>
      <c r="M34" s="49"/>
      <c r="N34" s="50" t="str">
        <f t="shared" si="3"/>
        <v/>
      </c>
      <c r="O34" s="50" t="str">
        <f t="shared" si="4"/>
        <v/>
      </c>
      <c r="P34" s="51"/>
      <c r="Q34" s="78" t="s">
        <v>261</v>
      </c>
      <c r="R34" s="49"/>
      <c r="S34" s="32" t="str">
        <f>IF(R34="","C",INDEX(Gehaltsklassen!A$11:A$15,MATCH(R34,Gehaltsklassen!D$11:D$15,1),1))</f>
        <v>C</v>
      </c>
      <c r="T34" s="49"/>
      <c r="U34" s="32" t="str">
        <f>IF(T34="","C",IF(T34="","C",IF($Q34="I",INDEX(Gehaltsklassen!A$11:A$15,MATCH(T34,Gehaltsklassen!C$11:C$15,1),1),IF($Q34="II",INDEX(Gehaltsklassen!A$11:A$15,MATCH(T34,Gehaltsklassen!D$11:D$15,1),1),IF($Q34="III",INDEX(Gehaltsklassen!A$11:A$15,MATCH(T34,Gehaltsklassen!E$11:E$15,1),1),"Falsche Bodenart")))))</f>
        <v>C</v>
      </c>
      <c r="V34" s="52" t="str">
        <f>IF(OR(C34=""),"",SUM(F34,J34,N34)*VLOOKUP(S34,Gehaltsklassen!$B$34:$D$38,2,FALSE))</f>
        <v/>
      </c>
      <c r="W34" s="52" t="str">
        <f>IF(OR(C34=""),"",SUM(F34,J34,N34)*VLOOKUP(S34,Gehaltsklassen!$B$34:$D$38,2,FALSE)*C34)</f>
        <v/>
      </c>
      <c r="X34" s="52" t="str">
        <f>IF(OR(C34=""),"",SUM(F34,J34,N34)*VLOOKUP(S34,Gehaltsklassen!$B$34:$D$38,3,FALSE))</f>
        <v/>
      </c>
      <c r="Y34" s="52" t="str">
        <f>IF(OR(C34=""),"",SUM(F34,J34,N34)*VLOOKUP(S34,Gehaltsklassen!$B$34:$D$38,3,FALSE)*C34)</f>
        <v/>
      </c>
      <c r="Z34" s="54" t="str">
        <f>IF(OR(C34=""),"",(SUM(G34,K34,O34)*VLOOKUP(U34,Gehaltsklassen!$B$34:$D$38,2,FALSE)))</f>
        <v/>
      </c>
      <c r="AA34" s="54" t="str">
        <f>IF(OR(C34=""),"",(SUM(G34,K34,O34)*VLOOKUP(U34,Gehaltsklassen!$B$34:$D$38,2,FALSE))*C34)</f>
        <v/>
      </c>
      <c r="AB34" s="53" t="str">
        <f>IF(OR(C34=""),"",(SUM(G34,K34,O34)*VLOOKUP(U34,Gehaltsklassen!$B$34:$D$38,3,FALSE))*C34)</f>
        <v/>
      </c>
      <c r="AC34" s="53" t="str">
        <f>IF(OR(C34=""),"",(SUM(G34,K34,O34)*VLOOKUP(U34,Gehaltsklassen!$B$34:$D$38,3,FALSE))*C34)</f>
        <v/>
      </c>
    </row>
    <row r="35" spans="1:29" ht="31.9" customHeight="1" x14ac:dyDescent="0.2">
      <c r="A35" s="74" t="str">
        <f>IF(C35="","",MAX($A$11:A34)+1)</f>
        <v/>
      </c>
      <c r="B35" s="75" t="str">
        <f>IF('N-Bedarf AL §13a'!B33="","",'N-Bedarf AL §13a'!B33)</f>
        <v/>
      </c>
      <c r="C35" s="49" t="str">
        <f>IF('N-Bedarf AL §13a'!C33="","",'N-Bedarf AL §13a'!C33)</f>
        <v/>
      </c>
      <c r="D35" s="88" t="str">
        <f>IF('N-Bedarf AL §13a'!D33="","",'N-Bedarf AL §13a'!D33)</f>
        <v/>
      </c>
      <c r="E35" s="49" t="str">
        <f>IF('N-Bedarf AL §13a'!G33="","",'N-Bedarf AL §13a'!G33)</f>
        <v/>
      </c>
      <c r="F35" s="50" t="str">
        <f t="shared" si="0"/>
        <v/>
      </c>
      <c r="G35" s="50" t="str">
        <f t="shared" si="5"/>
        <v/>
      </c>
      <c r="H35" s="88"/>
      <c r="I35" s="49"/>
      <c r="J35" s="50" t="str">
        <f t="shared" si="1"/>
        <v/>
      </c>
      <c r="K35" s="50" t="str">
        <f t="shared" si="2"/>
        <v/>
      </c>
      <c r="L35" s="88"/>
      <c r="M35" s="49"/>
      <c r="N35" s="50" t="str">
        <f t="shared" si="3"/>
        <v/>
      </c>
      <c r="O35" s="50" t="str">
        <f t="shared" si="4"/>
        <v/>
      </c>
      <c r="P35" s="51"/>
      <c r="Q35" s="78" t="s">
        <v>261</v>
      </c>
      <c r="R35" s="49"/>
      <c r="S35" s="32" t="str">
        <f>IF(R35="","C",INDEX(Gehaltsklassen!A$11:A$15,MATCH(R35,Gehaltsklassen!D$11:D$15,1),1))</f>
        <v>C</v>
      </c>
      <c r="T35" s="49"/>
      <c r="U35" s="32" t="str">
        <f>IF(T35="","C",IF(T35="","C",IF($Q35="I",INDEX(Gehaltsklassen!A$11:A$15,MATCH(T35,Gehaltsklassen!C$11:C$15,1),1),IF($Q35="II",INDEX(Gehaltsklassen!A$11:A$15,MATCH(T35,Gehaltsklassen!D$11:D$15,1),1),IF($Q35="III",INDEX(Gehaltsklassen!A$11:A$15,MATCH(T35,Gehaltsklassen!E$11:E$15,1),1),"Falsche Bodenart")))))</f>
        <v>C</v>
      </c>
      <c r="V35" s="52" t="str">
        <f>IF(OR(C35=""),"",SUM(F35,J35,N35)*VLOOKUP(S35,Gehaltsklassen!$B$34:$D$38,2,FALSE))</f>
        <v/>
      </c>
      <c r="W35" s="52" t="str">
        <f>IF(OR(C35=""),"",SUM(F35,J35,N35)*VLOOKUP(S35,Gehaltsklassen!$B$34:$D$38,2,FALSE)*C35)</f>
        <v/>
      </c>
      <c r="X35" s="52" t="str">
        <f>IF(OR(C35=""),"",SUM(F35,J35,N35)*VLOOKUP(S35,Gehaltsklassen!$B$34:$D$38,3,FALSE))</f>
        <v/>
      </c>
      <c r="Y35" s="52" t="str">
        <f>IF(OR(C35=""),"",SUM(F35,J35,N35)*VLOOKUP(S35,Gehaltsklassen!$B$34:$D$38,3,FALSE)*C35)</f>
        <v/>
      </c>
      <c r="Z35" s="54" t="str">
        <f>IF(OR(C35=""),"",(SUM(G35,K35,O35)*VLOOKUP(U35,Gehaltsklassen!$B$34:$D$38,2,FALSE)))</f>
        <v/>
      </c>
      <c r="AA35" s="54" t="str">
        <f>IF(OR(C35=""),"",(SUM(G35,K35,O35)*VLOOKUP(U35,Gehaltsklassen!$B$34:$D$38,2,FALSE))*C35)</f>
        <v/>
      </c>
      <c r="AB35" s="53" t="str">
        <f>IF(OR(C35=""),"",(SUM(G35,K35,O35)*VLOOKUP(U35,Gehaltsklassen!$B$34:$D$38,3,FALSE))*C35)</f>
        <v/>
      </c>
      <c r="AC35" s="53" t="str">
        <f>IF(OR(C35=""),"",(SUM(G35,K35,O35)*VLOOKUP(U35,Gehaltsklassen!$B$34:$D$38,3,FALSE))*C35)</f>
        <v/>
      </c>
    </row>
    <row r="36" spans="1:29" ht="31.9" customHeight="1" x14ac:dyDescent="0.2">
      <c r="A36" s="74" t="str">
        <f>IF(C36="","",MAX($A$11:A35)+1)</f>
        <v/>
      </c>
      <c r="B36" s="75" t="str">
        <f>IF('N-Bedarf AL §13a'!B34="","",'N-Bedarf AL §13a'!B34)</f>
        <v/>
      </c>
      <c r="C36" s="49" t="str">
        <f>IF('N-Bedarf AL §13a'!C34="","",'N-Bedarf AL §13a'!C34)</f>
        <v/>
      </c>
      <c r="D36" s="88" t="str">
        <f>IF('N-Bedarf AL §13a'!D34="","",'N-Bedarf AL §13a'!D34)</f>
        <v/>
      </c>
      <c r="E36" s="49" t="str">
        <f>IF('N-Bedarf AL §13a'!G34="","",'N-Bedarf AL §13a'!G34)</f>
        <v/>
      </c>
      <c r="F36" s="50" t="str">
        <f t="shared" si="0"/>
        <v/>
      </c>
      <c r="G36" s="50" t="str">
        <f t="shared" si="5"/>
        <v/>
      </c>
      <c r="H36" s="88"/>
      <c r="I36" s="49"/>
      <c r="J36" s="50" t="str">
        <f t="shared" si="1"/>
        <v/>
      </c>
      <c r="K36" s="50" t="str">
        <f t="shared" si="2"/>
        <v/>
      </c>
      <c r="L36" s="88"/>
      <c r="M36" s="49"/>
      <c r="N36" s="50" t="str">
        <f t="shared" si="3"/>
        <v/>
      </c>
      <c r="O36" s="50" t="str">
        <f t="shared" si="4"/>
        <v/>
      </c>
      <c r="P36" s="51"/>
      <c r="Q36" s="78" t="s">
        <v>261</v>
      </c>
      <c r="R36" s="49"/>
      <c r="S36" s="32" t="str">
        <f>IF(R36="","C",INDEX(Gehaltsklassen!A$11:A$15,MATCH(R36,Gehaltsklassen!D$11:D$15,1),1))</f>
        <v>C</v>
      </c>
      <c r="T36" s="49"/>
      <c r="U36" s="32" t="str">
        <f>IF(T36="","C",IF(T36="","C",IF($Q36="I",INDEX(Gehaltsklassen!A$11:A$15,MATCH(T36,Gehaltsklassen!C$11:C$15,1),1),IF($Q36="II",INDEX(Gehaltsklassen!A$11:A$15,MATCH(T36,Gehaltsklassen!D$11:D$15,1),1),IF($Q36="III",INDEX(Gehaltsklassen!A$11:A$15,MATCH(T36,Gehaltsklassen!E$11:E$15,1),1),"Falsche Bodenart")))))</f>
        <v>C</v>
      </c>
      <c r="V36" s="52" t="str">
        <f>IF(OR(C36=""),"",SUM(F36,J36,N36)*VLOOKUP(S36,Gehaltsklassen!$B$34:$D$38,2,FALSE))</f>
        <v/>
      </c>
      <c r="W36" s="52" t="str">
        <f>IF(OR(C36=""),"",SUM(F36,J36,N36)*VLOOKUP(S36,Gehaltsklassen!$B$34:$D$38,2,FALSE)*C36)</f>
        <v/>
      </c>
      <c r="X36" s="52" t="str">
        <f>IF(OR(C36=""),"",SUM(F36,J36,N36)*VLOOKUP(S36,Gehaltsklassen!$B$34:$D$38,3,FALSE))</f>
        <v/>
      </c>
      <c r="Y36" s="52" t="str">
        <f>IF(OR(C36=""),"",SUM(F36,J36,N36)*VLOOKUP(S36,Gehaltsklassen!$B$34:$D$38,3,FALSE)*C36)</f>
        <v/>
      </c>
      <c r="Z36" s="54" t="str">
        <f>IF(OR(C36=""),"",(SUM(G36,K36,O36)*VLOOKUP(U36,Gehaltsklassen!$B$34:$D$38,2,FALSE)))</f>
        <v/>
      </c>
      <c r="AA36" s="54" t="str">
        <f>IF(OR(C36=""),"",(SUM(G36,K36,O36)*VLOOKUP(U36,Gehaltsklassen!$B$34:$D$38,2,FALSE))*C36)</f>
        <v/>
      </c>
      <c r="AB36" s="53" t="str">
        <f>IF(OR(C36=""),"",(SUM(G36,K36,O36)*VLOOKUP(U36,Gehaltsklassen!$B$34:$D$38,3,FALSE))*C36)</f>
        <v/>
      </c>
      <c r="AC36" s="53" t="str">
        <f>IF(OR(C36=""),"",(SUM(G36,K36,O36)*VLOOKUP(U36,Gehaltsklassen!$B$34:$D$38,3,FALSE))*C36)</f>
        <v/>
      </c>
    </row>
    <row r="37" spans="1:29" ht="31.9" customHeight="1" x14ac:dyDescent="0.2">
      <c r="A37" s="74" t="str">
        <f>IF(C37="","",MAX($A$11:A36)+1)</f>
        <v/>
      </c>
      <c r="B37" s="75" t="str">
        <f>IF('N-Bedarf AL §13a'!B35="","",'N-Bedarf AL §13a'!B35)</f>
        <v/>
      </c>
      <c r="C37" s="49" t="str">
        <f>IF('N-Bedarf AL §13a'!C35="","",'N-Bedarf AL §13a'!C35)</f>
        <v/>
      </c>
      <c r="D37" s="88" t="str">
        <f>IF('N-Bedarf AL §13a'!D35="","",'N-Bedarf AL §13a'!D35)</f>
        <v/>
      </c>
      <c r="E37" s="49" t="str">
        <f>IF('N-Bedarf AL §13a'!G35="","",'N-Bedarf AL §13a'!G35)</f>
        <v/>
      </c>
      <c r="F37" s="50" t="str">
        <f t="shared" si="0"/>
        <v/>
      </c>
      <c r="G37" s="50" t="str">
        <f t="shared" si="5"/>
        <v/>
      </c>
      <c r="H37" s="88"/>
      <c r="I37" s="49"/>
      <c r="J37" s="50" t="str">
        <f t="shared" si="1"/>
        <v/>
      </c>
      <c r="K37" s="50" t="str">
        <f t="shared" si="2"/>
        <v/>
      </c>
      <c r="L37" s="88"/>
      <c r="M37" s="49"/>
      <c r="N37" s="50" t="str">
        <f t="shared" si="3"/>
        <v/>
      </c>
      <c r="O37" s="50" t="str">
        <f t="shared" si="4"/>
        <v/>
      </c>
      <c r="P37" s="51"/>
      <c r="Q37" s="78" t="s">
        <v>261</v>
      </c>
      <c r="R37" s="49"/>
      <c r="S37" s="32" t="str">
        <f>IF(R37="","C",INDEX(Gehaltsklassen!A$11:A$15,MATCH(R37,Gehaltsklassen!D$11:D$15,1),1))</f>
        <v>C</v>
      </c>
      <c r="T37" s="49"/>
      <c r="U37" s="32" t="str">
        <f>IF(T37="","C",IF(T37="","C",IF($Q37="I",INDEX(Gehaltsklassen!A$11:A$15,MATCH(T37,Gehaltsklassen!C$11:C$15,1),1),IF($Q37="II",INDEX(Gehaltsklassen!A$11:A$15,MATCH(T37,Gehaltsklassen!D$11:D$15,1),1),IF($Q37="III",INDEX(Gehaltsklassen!A$11:A$15,MATCH(T37,Gehaltsklassen!E$11:E$15,1),1),"Falsche Bodenart")))))</f>
        <v>C</v>
      </c>
      <c r="V37" s="52" t="str">
        <f>IF(OR(C37=""),"",SUM(F37,J37,N37)*VLOOKUP(S37,Gehaltsklassen!$B$34:$D$38,2,FALSE))</f>
        <v/>
      </c>
      <c r="W37" s="52" t="str">
        <f>IF(OR(C37=""),"",SUM(F37,J37,N37)*VLOOKUP(S37,Gehaltsklassen!$B$34:$D$38,2,FALSE)*C37)</f>
        <v/>
      </c>
      <c r="X37" s="52" t="str">
        <f>IF(OR(C37=""),"",SUM(F37,J37,N37)*VLOOKUP(S37,Gehaltsklassen!$B$34:$D$38,3,FALSE))</f>
        <v/>
      </c>
      <c r="Y37" s="52" t="str">
        <f>IF(OR(C37=""),"",SUM(F37,J37,N37)*VLOOKUP(S37,Gehaltsklassen!$B$34:$D$38,3,FALSE)*C37)</f>
        <v/>
      </c>
      <c r="Z37" s="54" t="str">
        <f>IF(OR(C37=""),"",(SUM(G37,K37,O37)*VLOOKUP(U37,Gehaltsklassen!$B$34:$D$38,2,FALSE)))</f>
        <v/>
      </c>
      <c r="AA37" s="54" t="str">
        <f>IF(OR(C37=""),"",(SUM(G37,K37,O37)*VLOOKUP(U37,Gehaltsklassen!$B$34:$D$38,2,FALSE))*C37)</f>
        <v/>
      </c>
      <c r="AB37" s="53" t="str">
        <f>IF(OR(C37=""),"",(SUM(G37,K37,O37)*VLOOKUP(U37,Gehaltsklassen!$B$34:$D$38,3,FALSE))*C37)</f>
        <v/>
      </c>
      <c r="AC37" s="53" t="str">
        <f>IF(OR(C37=""),"",(SUM(G37,K37,O37)*VLOOKUP(U37,Gehaltsklassen!$B$34:$D$38,3,FALSE))*C37)</f>
        <v/>
      </c>
    </row>
    <row r="38" spans="1:29" ht="31.9" customHeight="1" x14ac:dyDescent="0.2">
      <c r="A38" s="74" t="str">
        <f>IF(C38="","",MAX($A$11:A37)+1)</f>
        <v/>
      </c>
      <c r="B38" s="75" t="str">
        <f>IF('N-Bedarf AL §13a'!B36="","",'N-Bedarf AL §13a'!B36)</f>
        <v/>
      </c>
      <c r="C38" s="49" t="str">
        <f>IF('N-Bedarf AL §13a'!C36="","",'N-Bedarf AL §13a'!C36)</f>
        <v/>
      </c>
      <c r="D38" s="88" t="str">
        <f>IF('N-Bedarf AL §13a'!D36="","",'N-Bedarf AL §13a'!D36)</f>
        <v/>
      </c>
      <c r="E38" s="49" t="str">
        <f>IF('N-Bedarf AL §13a'!G36="","",'N-Bedarf AL §13a'!G36)</f>
        <v/>
      </c>
      <c r="F38" s="50" t="str">
        <f t="shared" si="0"/>
        <v/>
      </c>
      <c r="G38" s="50" t="str">
        <f t="shared" si="5"/>
        <v/>
      </c>
      <c r="H38" s="88"/>
      <c r="I38" s="49"/>
      <c r="J38" s="50" t="str">
        <f t="shared" si="1"/>
        <v/>
      </c>
      <c r="K38" s="50" t="str">
        <f t="shared" si="2"/>
        <v/>
      </c>
      <c r="L38" s="88"/>
      <c r="M38" s="49"/>
      <c r="N38" s="50" t="str">
        <f t="shared" si="3"/>
        <v/>
      </c>
      <c r="O38" s="50" t="str">
        <f t="shared" si="4"/>
        <v/>
      </c>
      <c r="P38" s="51"/>
      <c r="Q38" s="78" t="s">
        <v>261</v>
      </c>
      <c r="R38" s="49"/>
      <c r="S38" s="32" t="str">
        <f>IF(R38="","C",INDEX(Gehaltsklassen!A$11:A$15,MATCH(R38,Gehaltsklassen!D$11:D$15,1),1))</f>
        <v>C</v>
      </c>
      <c r="T38" s="49"/>
      <c r="U38" s="32" t="str">
        <f>IF(T38="","C",IF(T38="","C",IF($Q38="I",INDEX(Gehaltsklassen!A$11:A$15,MATCH(T38,Gehaltsklassen!C$11:C$15,1),1),IF($Q38="II",INDEX(Gehaltsklassen!A$11:A$15,MATCH(T38,Gehaltsklassen!D$11:D$15,1),1),IF($Q38="III",INDEX(Gehaltsklassen!A$11:A$15,MATCH(T38,Gehaltsklassen!E$11:E$15,1),1),"Falsche Bodenart")))))</f>
        <v>C</v>
      </c>
      <c r="V38" s="52" t="str">
        <f>IF(OR(C38=""),"",SUM(F38,J38,N38)*VLOOKUP(S38,Gehaltsklassen!$B$34:$D$38,2,FALSE))</f>
        <v/>
      </c>
      <c r="W38" s="52" t="str">
        <f>IF(OR(C38=""),"",SUM(F38,J38,N38)*VLOOKUP(S38,Gehaltsklassen!$B$34:$D$38,2,FALSE)*C38)</f>
        <v/>
      </c>
      <c r="X38" s="52" t="str">
        <f>IF(OR(C38=""),"",SUM(F38,J38,N38)*VLOOKUP(S38,Gehaltsklassen!$B$34:$D$38,3,FALSE))</f>
        <v/>
      </c>
      <c r="Y38" s="52" t="str">
        <f>IF(OR(C38=""),"",SUM(F38,J38,N38)*VLOOKUP(S38,Gehaltsklassen!$B$34:$D$38,3,FALSE)*C38)</f>
        <v/>
      </c>
      <c r="Z38" s="54" t="str">
        <f>IF(OR(C38=""),"",(SUM(G38,K38,O38)*VLOOKUP(U38,Gehaltsklassen!$B$34:$D$38,2,FALSE)))</f>
        <v/>
      </c>
      <c r="AA38" s="54" t="str">
        <f>IF(OR(C38=""),"",(SUM(G38,K38,O38)*VLOOKUP(U38,Gehaltsklassen!$B$34:$D$38,2,FALSE))*C38)</f>
        <v/>
      </c>
      <c r="AB38" s="53" t="str">
        <f>IF(OR(C38=""),"",(SUM(G38,K38,O38)*VLOOKUP(U38,Gehaltsklassen!$B$34:$D$38,3,FALSE))*C38)</f>
        <v/>
      </c>
      <c r="AC38" s="53" t="str">
        <f>IF(OR(C38=""),"",(SUM(G38,K38,O38)*VLOOKUP(U38,Gehaltsklassen!$B$34:$D$38,3,FALSE))*C38)</f>
        <v/>
      </c>
    </row>
    <row r="39" spans="1:29" ht="31.9" customHeight="1" x14ac:dyDescent="0.2">
      <c r="A39" s="74" t="str">
        <f>IF(C39="","",MAX($A$11:A38)+1)</f>
        <v/>
      </c>
      <c r="B39" s="75" t="str">
        <f>IF('N-Bedarf AL §13a'!B37="","",'N-Bedarf AL §13a'!B37)</f>
        <v/>
      </c>
      <c r="C39" s="49" t="str">
        <f>IF('N-Bedarf AL §13a'!C37="","",'N-Bedarf AL §13a'!C37)</f>
        <v/>
      </c>
      <c r="D39" s="88" t="str">
        <f>IF('N-Bedarf AL §13a'!D37="","",'N-Bedarf AL §13a'!D37)</f>
        <v/>
      </c>
      <c r="E39" s="49" t="str">
        <f>IF('N-Bedarf AL §13a'!G37="","",'N-Bedarf AL §13a'!G37)</f>
        <v/>
      </c>
      <c r="F39" s="50" t="str">
        <f t="shared" si="0"/>
        <v/>
      </c>
      <c r="G39" s="50" t="str">
        <f t="shared" si="5"/>
        <v/>
      </c>
      <c r="H39" s="88"/>
      <c r="I39" s="49"/>
      <c r="J39" s="50" t="str">
        <f t="shared" si="1"/>
        <v/>
      </c>
      <c r="K39" s="50" t="str">
        <f t="shared" si="2"/>
        <v/>
      </c>
      <c r="L39" s="88"/>
      <c r="M39" s="49"/>
      <c r="N39" s="50" t="str">
        <f t="shared" si="3"/>
        <v/>
      </c>
      <c r="O39" s="50" t="str">
        <f t="shared" si="4"/>
        <v/>
      </c>
      <c r="P39" s="51"/>
      <c r="Q39" s="78" t="s">
        <v>261</v>
      </c>
      <c r="R39" s="49"/>
      <c r="S39" s="32" t="str">
        <f>IF(R39="","C",INDEX(Gehaltsklassen!A$11:A$15,MATCH(R39,Gehaltsklassen!D$11:D$15,1),1))</f>
        <v>C</v>
      </c>
      <c r="T39" s="49"/>
      <c r="U39" s="32" t="str">
        <f>IF(T39="","C",IF(T39="","C",IF($Q39="I",INDEX(Gehaltsklassen!A$11:A$15,MATCH(T39,Gehaltsklassen!C$11:C$15,1),1),IF($Q39="II",INDEX(Gehaltsklassen!A$11:A$15,MATCH(T39,Gehaltsklassen!D$11:D$15,1),1),IF($Q39="III",INDEX(Gehaltsklassen!A$11:A$15,MATCH(T39,Gehaltsklassen!E$11:E$15,1),1),"Falsche Bodenart")))))</f>
        <v>C</v>
      </c>
      <c r="V39" s="52" t="str">
        <f>IF(OR(C39=""),"",SUM(F39,J39,N39)*VLOOKUP(S39,Gehaltsklassen!$B$34:$D$38,2,FALSE))</f>
        <v/>
      </c>
      <c r="W39" s="52" t="str">
        <f>IF(OR(C39=""),"",SUM(F39,J39,N39)*VLOOKUP(S39,Gehaltsklassen!$B$34:$D$38,2,FALSE)*C39)</f>
        <v/>
      </c>
      <c r="X39" s="52" t="str">
        <f>IF(OR(C39=""),"",SUM(F39,J39,N39)*VLOOKUP(S39,Gehaltsklassen!$B$34:$D$38,3,FALSE))</f>
        <v/>
      </c>
      <c r="Y39" s="52" t="str">
        <f>IF(OR(C39=""),"",SUM(F39,J39,N39)*VLOOKUP(S39,Gehaltsklassen!$B$34:$D$38,3,FALSE)*C39)</f>
        <v/>
      </c>
      <c r="Z39" s="54" t="str">
        <f>IF(OR(C39=""),"",(SUM(G39,K39,O39)*VLOOKUP(U39,Gehaltsklassen!$B$34:$D$38,2,FALSE)))</f>
        <v/>
      </c>
      <c r="AA39" s="54" t="str">
        <f>IF(OR(C39=""),"",(SUM(G39,K39,O39)*VLOOKUP(U39,Gehaltsklassen!$B$34:$D$38,2,FALSE))*C39)</f>
        <v/>
      </c>
      <c r="AB39" s="53" t="str">
        <f>IF(OR(C39=""),"",(SUM(G39,K39,O39)*VLOOKUP(U39,Gehaltsklassen!$B$34:$D$38,3,FALSE))*C39)</f>
        <v/>
      </c>
      <c r="AC39" s="53" t="str">
        <f>IF(OR(C39=""),"",(SUM(G39,K39,O39)*VLOOKUP(U39,Gehaltsklassen!$B$34:$D$38,3,FALSE))*C39)</f>
        <v/>
      </c>
    </row>
    <row r="40" spans="1:29" ht="31.9" customHeight="1" x14ac:dyDescent="0.2">
      <c r="A40" s="74" t="str">
        <f>IF(C40="","",MAX($A$11:A39)+1)</f>
        <v/>
      </c>
      <c r="B40" s="75" t="str">
        <f>IF('N-Bedarf AL §13a'!B38="","",'N-Bedarf AL §13a'!B38)</f>
        <v/>
      </c>
      <c r="C40" s="49" t="str">
        <f>IF('N-Bedarf AL §13a'!C38="","",'N-Bedarf AL §13a'!C38)</f>
        <v/>
      </c>
      <c r="D40" s="88" t="str">
        <f>IF('N-Bedarf AL §13a'!D38="","",'N-Bedarf AL §13a'!D38)</f>
        <v/>
      </c>
      <c r="E40" s="49" t="str">
        <f>IF('N-Bedarf AL §13a'!G38="","",'N-Bedarf AL §13a'!G38)</f>
        <v/>
      </c>
      <c r="F40" s="50" t="str">
        <f t="shared" si="0"/>
        <v/>
      </c>
      <c r="G40" s="50" t="str">
        <f t="shared" si="5"/>
        <v/>
      </c>
      <c r="H40" s="88"/>
      <c r="I40" s="49"/>
      <c r="J40" s="50" t="str">
        <f t="shared" si="1"/>
        <v/>
      </c>
      <c r="K40" s="50" t="str">
        <f t="shared" si="2"/>
        <v/>
      </c>
      <c r="L40" s="88"/>
      <c r="M40" s="49"/>
      <c r="N40" s="50" t="str">
        <f t="shared" si="3"/>
        <v/>
      </c>
      <c r="O40" s="50" t="str">
        <f t="shared" si="4"/>
        <v/>
      </c>
      <c r="P40" s="51"/>
      <c r="Q40" s="78" t="s">
        <v>261</v>
      </c>
      <c r="R40" s="49"/>
      <c r="S40" s="32" t="str">
        <f>IF(R40="","C",INDEX(Gehaltsklassen!A$11:A$15,MATCH(R40,Gehaltsklassen!D$11:D$15,1),1))</f>
        <v>C</v>
      </c>
      <c r="T40" s="49"/>
      <c r="U40" s="32" t="str">
        <f>IF(T40="","C",IF(T40="","C",IF($Q40="I",INDEX(Gehaltsklassen!A$11:A$15,MATCH(T40,Gehaltsklassen!C$11:C$15,1),1),IF($Q40="II",INDEX(Gehaltsklassen!A$11:A$15,MATCH(T40,Gehaltsklassen!D$11:D$15,1),1),IF($Q40="III",INDEX(Gehaltsklassen!A$11:A$15,MATCH(T40,Gehaltsklassen!E$11:E$15,1),1),"Falsche Bodenart")))))</f>
        <v>C</v>
      </c>
      <c r="V40" s="52" t="str">
        <f>IF(OR(C40=""),"",SUM(F40,J40,N40)*VLOOKUP(S40,Gehaltsklassen!$B$34:$D$38,2,FALSE))</f>
        <v/>
      </c>
      <c r="W40" s="52" t="str">
        <f>IF(OR(C40=""),"",SUM(F40,J40,N40)*VLOOKUP(S40,Gehaltsklassen!$B$34:$D$38,2,FALSE)*C40)</f>
        <v/>
      </c>
      <c r="X40" s="52" t="str">
        <f>IF(OR(C40=""),"",SUM(F40,J40,N40)*VLOOKUP(S40,Gehaltsklassen!$B$34:$D$38,3,FALSE))</f>
        <v/>
      </c>
      <c r="Y40" s="52" t="str">
        <f>IF(OR(C40=""),"",SUM(F40,J40,N40)*VLOOKUP(S40,Gehaltsklassen!$B$34:$D$38,3,FALSE)*C40)</f>
        <v/>
      </c>
      <c r="Z40" s="54" t="str">
        <f>IF(OR(C40=""),"",(SUM(G40,K40,O40)*VLOOKUP(U40,Gehaltsklassen!$B$34:$D$38,2,FALSE)))</f>
        <v/>
      </c>
      <c r="AA40" s="54" t="str">
        <f>IF(OR(C40=""),"",(SUM(G40,K40,O40)*VLOOKUP(U40,Gehaltsklassen!$B$34:$D$38,2,FALSE))*C40)</f>
        <v/>
      </c>
      <c r="AB40" s="53" t="str">
        <f>IF(OR(C40=""),"",(SUM(G40,K40,O40)*VLOOKUP(U40,Gehaltsklassen!$B$34:$D$38,3,FALSE))*C40)</f>
        <v/>
      </c>
      <c r="AC40" s="53" t="str">
        <f>IF(OR(C40=""),"",(SUM(G40,K40,O40)*VLOOKUP(U40,Gehaltsklassen!$B$34:$D$38,3,FALSE))*C40)</f>
        <v/>
      </c>
    </row>
    <row r="41" spans="1:29" ht="31.9" customHeight="1" x14ac:dyDescent="0.2">
      <c r="A41" s="74" t="str">
        <f>IF(C41="","",MAX($A$11:A40)+1)</f>
        <v/>
      </c>
      <c r="B41" s="75" t="str">
        <f>IF('N-Bedarf AL §13a'!B39="","",'N-Bedarf AL §13a'!B39)</f>
        <v/>
      </c>
      <c r="C41" s="49" t="str">
        <f>IF('N-Bedarf AL §13a'!C39="","",'N-Bedarf AL §13a'!C39)</f>
        <v/>
      </c>
      <c r="D41" s="88" t="str">
        <f>IF('N-Bedarf AL §13a'!D39="","",'N-Bedarf AL §13a'!D39)</f>
        <v/>
      </c>
      <c r="E41" s="49" t="str">
        <f>IF('N-Bedarf AL §13a'!G39="","",'N-Bedarf AL §13a'!G39)</f>
        <v/>
      </c>
      <c r="F41" s="50" t="str">
        <f t="shared" si="0"/>
        <v/>
      </c>
      <c r="G41" s="50" t="str">
        <f t="shared" si="5"/>
        <v/>
      </c>
      <c r="H41" s="88"/>
      <c r="I41" s="49"/>
      <c r="J41" s="50" t="str">
        <f t="shared" si="1"/>
        <v/>
      </c>
      <c r="K41" s="50" t="str">
        <f t="shared" si="2"/>
        <v/>
      </c>
      <c r="L41" s="88"/>
      <c r="M41" s="49"/>
      <c r="N41" s="50" t="str">
        <f t="shared" si="3"/>
        <v/>
      </c>
      <c r="O41" s="50" t="str">
        <f t="shared" si="4"/>
        <v/>
      </c>
      <c r="P41" s="51"/>
      <c r="Q41" s="78" t="s">
        <v>261</v>
      </c>
      <c r="R41" s="49"/>
      <c r="S41" s="32" t="str">
        <f>IF(R41="","C",INDEX(Gehaltsklassen!A$11:A$15,MATCH(R41,Gehaltsklassen!D$11:D$15,1),1))</f>
        <v>C</v>
      </c>
      <c r="T41" s="49"/>
      <c r="U41" s="32" t="str">
        <f>IF(T41="","C",IF(T41="","C",IF($Q41="I",INDEX(Gehaltsklassen!A$11:A$15,MATCH(T41,Gehaltsklassen!C$11:C$15,1),1),IF($Q41="II",INDEX(Gehaltsklassen!A$11:A$15,MATCH(T41,Gehaltsklassen!D$11:D$15,1),1),IF($Q41="III",INDEX(Gehaltsklassen!A$11:A$15,MATCH(T41,Gehaltsklassen!E$11:E$15,1),1),"Falsche Bodenart")))))</f>
        <v>C</v>
      </c>
      <c r="V41" s="52" t="str">
        <f>IF(OR(C41=""),"",SUM(F41,J41,N41)*VLOOKUP(S41,Gehaltsklassen!$B$34:$D$38,2,FALSE))</f>
        <v/>
      </c>
      <c r="W41" s="52" t="str">
        <f>IF(OR(C41=""),"",SUM(F41,J41,N41)*VLOOKUP(S41,Gehaltsklassen!$B$34:$D$38,2,FALSE)*C41)</f>
        <v/>
      </c>
      <c r="X41" s="52" t="str">
        <f>IF(OR(C41=""),"",SUM(F41,J41,N41)*VLOOKUP(S41,Gehaltsklassen!$B$34:$D$38,3,FALSE))</f>
        <v/>
      </c>
      <c r="Y41" s="52" t="str">
        <f>IF(OR(C41=""),"",SUM(F41,J41,N41)*VLOOKUP(S41,Gehaltsklassen!$B$34:$D$38,3,FALSE)*C41)</f>
        <v/>
      </c>
      <c r="Z41" s="54" t="str">
        <f>IF(OR(C41=""),"",(SUM(G41,K41,O41)*VLOOKUP(U41,Gehaltsklassen!$B$34:$D$38,2,FALSE)))</f>
        <v/>
      </c>
      <c r="AA41" s="54" t="str">
        <f>IF(OR(C41=""),"",(SUM(G41,K41,O41)*VLOOKUP(U41,Gehaltsklassen!$B$34:$D$38,2,FALSE))*C41)</f>
        <v/>
      </c>
      <c r="AB41" s="53" t="str">
        <f>IF(OR(C41=""),"",(SUM(G41,K41,O41)*VLOOKUP(U41,Gehaltsklassen!$B$34:$D$38,3,FALSE))*C41)</f>
        <v/>
      </c>
      <c r="AC41" s="53" t="str">
        <f>IF(OR(C41=""),"",(SUM(G41,K41,O41)*VLOOKUP(U41,Gehaltsklassen!$B$34:$D$38,3,FALSE))*C41)</f>
        <v/>
      </c>
    </row>
    <row r="42" spans="1:29" ht="31.9" customHeight="1" x14ac:dyDescent="0.2">
      <c r="A42" s="74" t="str">
        <f>IF(C42="","",MAX($A$11:A41)+1)</f>
        <v/>
      </c>
      <c r="B42" s="75" t="str">
        <f>IF('N-Bedarf AL §13a'!B40="","",'N-Bedarf AL §13a'!B40)</f>
        <v/>
      </c>
      <c r="C42" s="49" t="str">
        <f>IF('N-Bedarf AL §13a'!C40="","",'N-Bedarf AL §13a'!C40)</f>
        <v/>
      </c>
      <c r="D42" s="88" t="str">
        <f>IF('N-Bedarf AL §13a'!D40="","",'N-Bedarf AL §13a'!D40)</f>
        <v/>
      </c>
      <c r="E42" s="49" t="str">
        <f>IF('N-Bedarf AL §13a'!G40="","",'N-Bedarf AL §13a'!G40)</f>
        <v/>
      </c>
      <c r="F42" s="50" t="str">
        <f t="shared" si="0"/>
        <v/>
      </c>
      <c r="G42" s="50" t="str">
        <f t="shared" si="5"/>
        <v/>
      </c>
      <c r="H42" s="88"/>
      <c r="I42" s="49"/>
      <c r="J42" s="50" t="str">
        <f t="shared" si="1"/>
        <v/>
      </c>
      <c r="K42" s="50" t="str">
        <f t="shared" si="2"/>
        <v/>
      </c>
      <c r="L42" s="88"/>
      <c r="M42" s="49"/>
      <c r="N42" s="50" t="str">
        <f t="shared" si="3"/>
        <v/>
      </c>
      <c r="O42" s="50" t="str">
        <f t="shared" si="4"/>
        <v/>
      </c>
      <c r="P42" s="51"/>
      <c r="Q42" s="78" t="s">
        <v>261</v>
      </c>
      <c r="R42" s="49"/>
      <c r="S42" s="32" t="str">
        <f>IF(R42="","C",INDEX(Gehaltsklassen!A$11:A$15,MATCH(R42,Gehaltsklassen!D$11:D$15,1),1))</f>
        <v>C</v>
      </c>
      <c r="T42" s="49"/>
      <c r="U42" s="32" t="str">
        <f>IF(T42="","C",IF(T42="","C",IF($Q42="I",INDEX(Gehaltsklassen!A$11:A$15,MATCH(T42,Gehaltsklassen!C$11:C$15,1),1),IF($Q42="II",INDEX(Gehaltsklassen!A$11:A$15,MATCH(T42,Gehaltsklassen!D$11:D$15,1),1),IF($Q42="III",INDEX(Gehaltsklassen!A$11:A$15,MATCH(T42,Gehaltsklassen!E$11:E$15,1),1),"Falsche Bodenart")))))</f>
        <v>C</v>
      </c>
      <c r="V42" s="52" t="str">
        <f>IF(OR(C42=""),"",SUM(F42,J42,N42)*VLOOKUP(S42,Gehaltsklassen!$B$34:$D$38,2,FALSE))</f>
        <v/>
      </c>
      <c r="W42" s="52" t="str">
        <f>IF(OR(C42=""),"",SUM(F42,J42,N42)*VLOOKUP(S42,Gehaltsklassen!$B$34:$D$38,2,FALSE)*C42)</f>
        <v/>
      </c>
      <c r="X42" s="52" t="str">
        <f>IF(OR(C42=""),"",SUM(F42,J42,N42)*VLOOKUP(S42,Gehaltsklassen!$B$34:$D$38,3,FALSE))</f>
        <v/>
      </c>
      <c r="Y42" s="52" t="str">
        <f>IF(OR(C42=""),"",SUM(F42,J42,N42)*VLOOKUP(S42,Gehaltsklassen!$B$34:$D$38,3,FALSE)*C42)</f>
        <v/>
      </c>
      <c r="Z42" s="54" t="str">
        <f>IF(OR(C42=""),"",(SUM(G42,K42,O42)*VLOOKUP(U42,Gehaltsklassen!$B$34:$D$38,2,FALSE)))</f>
        <v/>
      </c>
      <c r="AA42" s="54" t="str">
        <f>IF(OR(C42=""),"",(SUM(G42,K42,O42)*VLOOKUP(U42,Gehaltsklassen!$B$34:$D$38,2,FALSE))*C42)</f>
        <v/>
      </c>
      <c r="AB42" s="53" t="str">
        <f>IF(OR(C42=""),"",(SUM(G42,K42,O42)*VLOOKUP(U42,Gehaltsklassen!$B$34:$D$38,3,FALSE))*C42)</f>
        <v/>
      </c>
      <c r="AC42" s="53" t="str">
        <f>IF(OR(C42=""),"",(SUM(G42,K42,O42)*VLOOKUP(U42,Gehaltsklassen!$B$34:$D$38,3,FALSE))*C42)</f>
        <v/>
      </c>
    </row>
    <row r="43" spans="1:29" ht="31.9" customHeight="1" x14ac:dyDescent="0.2">
      <c r="A43" s="74" t="str">
        <f>IF(C43="","",MAX($A$11:A42)+1)</f>
        <v/>
      </c>
      <c r="B43" s="75" t="str">
        <f>IF('N-Bedarf AL §13a'!B41="","",'N-Bedarf AL §13a'!B41)</f>
        <v/>
      </c>
      <c r="C43" s="49" t="str">
        <f>IF('N-Bedarf AL §13a'!C41="","",'N-Bedarf AL §13a'!C41)</f>
        <v/>
      </c>
      <c r="D43" s="88" t="str">
        <f>IF('N-Bedarf AL §13a'!D41="","",'N-Bedarf AL §13a'!D41)</f>
        <v/>
      </c>
      <c r="E43" s="49" t="str">
        <f>IF('N-Bedarf AL §13a'!G41="","",'N-Bedarf AL §13a'!G41)</f>
        <v/>
      </c>
      <c r="F43" s="50" t="str">
        <f t="shared" si="0"/>
        <v/>
      </c>
      <c r="G43" s="50" t="str">
        <f t="shared" si="5"/>
        <v/>
      </c>
      <c r="H43" s="88"/>
      <c r="I43" s="49"/>
      <c r="J43" s="50" t="str">
        <f t="shared" si="1"/>
        <v/>
      </c>
      <c r="K43" s="50" t="str">
        <f t="shared" si="2"/>
        <v/>
      </c>
      <c r="L43" s="88"/>
      <c r="M43" s="49"/>
      <c r="N43" s="50" t="str">
        <f t="shared" si="3"/>
        <v/>
      </c>
      <c r="O43" s="50" t="str">
        <f t="shared" si="4"/>
        <v/>
      </c>
      <c r="P43" s="51"/>
      <c r="Q43" s="78" t="s">
        <v>261</v>
      </c>
      <c r="R43" s="49"/>
      <c r="S43" s="32" t="str">
        <f>IF(R43="","C",INDEX(Gehaltsklassen!A$11:A$15,MATCH(R43,Gehaltsklassen!D$11:D$15,1),1))</f>
        <v>C</v>
      </c>
      <c r="T43" s="49"/>
      <c r="U43" s="32" t="str">
        <f>IF(T43="","C",IF(T43="","C",IF($Q43="I",INDEX(Gehaltsklassen!A$11:A$15,MATCH(T43,Gehaltsklassen!C$11:C$15,1),1),IF($Q43="II",INDEX(Gehaltsklassen!A$11:A$15,MATCH(T43,Gehaltsklassen!D$11:D$15,1),1),IF($Q43="III",INDEX(Gehaltsklassen!A$11:A$15,MATCH(T43,Gehaltsklassen!E$11:E$15,1),1),"Falsche Bodenart")))))</f>
        <v>C</v>
      </c>
      <c r="V43" s="52" t="str">
        <f>IF(OR(C43=""),"",SUM(F43,J43,N43)*VLOOKUP(S43,Gehaltsklassen!$B$34:$D$38,2,FALSE))</f>
        <v/>
      </c>
      <c r="W43" s="52" t="str">
        <f>IF(OR(C43=""),"",SUM(F43,J43,N43)*VLOOKUP(S43,Gehaltsklassen!$B$34:$D$38,2,FALSE)*C43)</f>
        <v/>
      </c>
      <c r="X43" s="52" t="str">
        <f>IF(OR(C43=""),"",SUM(F43,J43,N43)*VLOOKUP(S43,Gehaltsklassen!$B$34:$D$38,3,FALSE))</f>
        <v/>
      </c>
      <c r="Y43" s="52" t="str">
        <f>IF(OR(C43=""),"",SUM(F43,J43,N43)*VLOOKUP(S43,Gehaltsklassen!$B$34:$D$38,3,FALSE)*C43)</f>
        <v/>
      </c>
      <c r="Z43" s="54" t="str">
        <f>IF(OR(C43=""),"",(SUM(G43,K43,O43)*VLOOKUP(U43,Gehaltsklassen!$B$34:$D$38,2,FALSE)))</f>
        <v/>
      </c>
      <c r="AA43" s="54" t="str">
        <f>IF(OR(C43=""),"",(SUM(G43,K43,O43)*VLOOKUP(U43,Gehaltsklassen!$B$34:$D$38,2,FALSE))*C43)</f>
        <v/>
      </c>
      <c r="AB43" s="53" t="str">
        <f>IF(OR(C43=""),"",(SUM(G43,K43,O43)*VLOOKUP(U43,Gehaltsklassen!$B$34:$D$38,3,FALSE))*C43)</f>
        <v/>
      </c>
      <c r="AC43" s="53" t="str">
        <f>IF(OR(C43=""),"",(SUM(G43,K43,O43)*VLOOKUP(U43,Gehaltsklassen!$B$34:$D$38,3,FALSE))*C43)</f>
        <v/>
      </c>
    </row>
    <row r="44" spans="1:29" ht="31.9" customHeight="1" x14ac:dyDescent="0.2">
      <c r="A44" s="74" t="str">
        <f>IF(C44="","",MAX($A$11:A43)+1)</f>
        <v/>
      </c>
      <c r="B44" s="75" t="str">
        <f>IF('N-Bedarf AL §13a'!B42="","",'N-Bedarf AL §13a'!B42)</f>
        <v/>
      </c>
      <c r="C44" s="49" t="str">
        <f>IF('N-Bedarf AL §13a'!C42="","",'N-Bedarf AL §13a'!C42)</f>
        <v/>
      </c>
      <c r="D44" s="88" t="str">
        <f>IF('N-Bedarf AL §13a'!D42="","",'N-Bedarf AL §13a'!D42)</f>
        <v/>
      </c>
      <c r="E44" s="49" t="str">
        <f>IF('N-Bedarf AL §13a'!G42="","",'N-Bedarf AL §13a'!G42)</f>
        <v/>
      </c>
      <c r="F44" s="50" t="str">
        <f t="shared" si="0"/>
        <v/>
      </c>
      <c r="G44" s="50" t="str">
        <f t="shared" si="5"/>
        <v/>
      </c>
      <c r="H44" s="88"/>
      <c r="I44" s="49"/>
      <c r="J44" s="50" t="str">
        <f t="shared" si="1"/>
        <v/>
      </c>
      <c r="K44" s="50" t="str">
        <f t="shared" si="2"/>
        <v/>
      </c>
      <c r="L44" s="88"/>
      <c r="M44" s="49"/>
      <c r="N44" s="50" t="str">
        <f t="shared" si="3"/>
        <v/>
      </c>
      <c r="O44" s="50" t="str">
        <f t="shared" si="4"/>
        <v/>
      </c>
      <c r="P44" s="51"/>
      <c r="Q44" s="78" t="s">
        <v>261</v>
      </c>
      <c r="R44" s="49"/>
      <c r="S44" s="32" t="str">
        <f>IF(R44="","C",INDEX(Gehaltsklassen!A$11:A$15,MATCH(R44,Gehaltsklassen!D$11:D$15,1),1))</f>
        <v>C</v>
      </c>
      <c r="T44" s="49"/>
      <c r="U44" s="32" t="str">
        <f>IF(T44="","C",IF(T44="","C",IF($Q44="I",INDEX(Gehaltsklassen!A$11:A$15,MATCH(T44,Gehaltsklassen!C$11:C$15,1),1),IF($Q44="II",INDEX(Gehaltsklassen!A$11:A$15,MATCH(T44,Gehaltsklassen!D$11:D$15,1),1),IF($Q44="III",INDEX(Gehaltsklassen!A$11:A$15,MATCH(T44,Gehaltsklassen!E$11:E$15,1),1),"Falsche Bodenart")))))</f>
        <v>C</v>
      </c>
      <c r="V44" s="52" t="str">
        <f>IF(OR(C44=""),"",SUM(F44,J44,N44)*VLOOKUP(S44,Gehaltsklassen!$B$34:$D$38,2,FALSE))</f>
        <v/>
      </c>
      <c r="W44" s="52" t="str">
        <f>IF(OR(C44=""),"",SUM(F44,J44,N44)*VLOOKUP(S44,Gehaltsklassen!$B$34:$D$38,2,FALSE)*C44)</f>
        <v/>
      </c>
      <c r="X44" s="52" t="str">
        <f>IF(OR(C44=""),"",SUM(F44,J44,N44)*VLOOKUP(S44,Gehaltsklassen!$B$34:$D$38,3,FALSE))</f>
        <v/>
      </c>
      <c r="Y44" s="52" t="str">
        <f>IF(OR(C44=""),"",SUM(F44,J44,N44)*VLOOKUP(S44,Gehaltsklassen!$B$34:$D$38,3,FALSE)*C44)</f>
        <v/>
      </c>
      <c r="Z44" s="54" t="str">
        <f>IF(OR(C44=""),"",(SUM(G44,K44,O44)*VLOOKUP(U44,Gehaltsklassen!$B$34:$D$38,2,FALSE)))</f>
        <v/>
      </c>
      <c r="AA44" s="54" t="str">
        <f>IF(OR(C44=""),"",(SUM(G44,K44,O44)*VLOOKUP(U44,Gehaltsklassen!$B$34:$D$38,2,FALSE))*C44)</f>
        <v/>
      </c>
      <c r="AB44" s="53" t="str">
        <f>IF(OR(C44=""),"",(SUM(G44,K44,O44)*VLOOKUP(U44,Gehaltsklassen!$B$34:$D$38,3,FALSE))*C44)</f>
        <v/>
      </c>
      <c r="AC44" s="53" t="str">
        <f>IF(OR(C44=""),"",(SUM(G44,K44,O44)*VLOOKUP(U44,Gehaltsklassen!$B$34:$D$38,3,FALSE))*C44)</f>
        <v/>
      </c>
    </row>
    <row r="45" spans="1:29" ht="31.9" customHeight="1" x14ac:dyDescent="0.2">
      <c r="A45" s="74" t="str">
        <f>IF(C45="","",MAX($A$11:A44)+1)</f>
        <v/>
      </c>
      <c r="B45" s="75" t="str">
        <f>IF('N-Bedarf AL §13a'!B43="","",'N-Bedarf AL §13a'!B43)</f>
        <v/>
      </c>
      <c r="C45" s="49" t="str">
        <f>IF('N-Bedarf AL §13a'!C43="","",'N-Bedarf AL §13a'!C43)</f>
        <v/>
      </c>
      <c r="D45" s="88" t="str">
        <f>IF('N-Bedarf AL §13a'!D43="","",'N-Bedarf AL §13a'!D43)</f>
        <v/>
      </c>
      <c r="E45" s="49" t="str">
        <f>IF('N-Bedarf AL §13a'!G43="","",'N-Bedarf AL §13a'!G43)</f>
        <v/>
      </c>
      <c r="F45" s="50" t="str">
        <f t="shared" si="0"/>
        <v/>
      </c>
      <c r="G45" s="50" t="str">
        <f t="shared" si="5"/>
        <v/>
      </c>
      <c r="H45" s="88"/>
      <c r="I45" s="49"/>
      <c r="J45" s="50" t="str">
        <f t="shared" si="1"/>
        <v/>
      </c>
      <c r="K45" s="50" t="str">
        <f t="shared" si="2"/>
        <v/>
      </c>
      <c r="L45" s="88"/>
      <c r="M45" s="49"/>
      <c r="N45" s="50" t="str">
        <f t="shared" si="3"/>
        <v/>
      </c>
      <c r="O45" s="50" t="str">
        <f t="shared" si="4"/>
        <v/>
      </c>
      <c r="P45" s="51"/>
      <c r="Q45" s="78" t="s">
        <v>261</v>
      </c>
      <c r="R45" s="49"/>
      <c r="S45" s="32" t="str">
        <f>IF(R45="","C",INDEX(Gehaltsklassen!A$11:A$15,MATCH(R45,Gehaltsklassen!D$11:D$15,1),1))</f>
        <v>C</v>
      </c>
      <c r="T45" s="49"/>
      <c r="U45" s="32" t="str">
        <f>IF(T45="","C",IF(T45="","C",IF($Q45="I",INDEX(Gehaltsklassen!A$11:A$15,MATCH(T45,Gehaltsklassen!C$11:C$15,1),1),IF($Q45="II",INDEX(Gehaltsklassen!A$11:A$15,MATCH(T45,Gehaltsklassen!D$11:D$15,1),1),IF($Q45="III",INDEX(Gehaltsklassen!A$11:A$15,MATCH(T45,Gehaltsklassen!E$11:E$15,1),1),"Falsche Bodenart")))))</f>
        <v>C</v>
      </c>
      <c r="V45" s="52" t="str">
        <f>IF(OR(C45=""),"",SUM(F45,J45,N45)*VLOOKUP(S45,Gehaltsklassen!$B$34:$D$38,2,FALSE))</f>
        <v/>
      </c>
      <c r="W45" s="52" t="str">
        <f>IF(OR(C45=""),"",SUM(F45,J45,N45)*VLOOKUP(S45,Gehaltsklassen!$B$34:$D$38,2,FALSE)*C45)</f>
        <v/>
      </c>
      <c r="X45" s="52" t="str">
        <f>IF(OR(C45=""),"",SUM(F45,J45,N45)*VLOOKUP(S45,Gehaltsklassen!$B$34:$D$38,3,FALSE))</f>
        <v/>
      </c>
      <c r="Y45" s="52" t="str">
        <f>IF(OR(C45=""),"",SUM(F45,J45,N45)*VLOOKUP(S45,Gehaltsklassen!$B$34:$D$38,3,FALSE)*C45)</f>
        <v/>
      </c>
      <c r="Z45" s="54" t="str">
        <f>IF(OR(C45=""),"",(SUM(G45,K45,O45)*VLOOKUP(U45,Gehaltsklassen!$B$34:$D$38,2,FALSE)))</f>
        <v/>
      </c>
      <c r="AA45" s="54" t="str">
        <f>IF(OR(C45=""),"",(SUM(G45,K45,O45)*VLOOKUP(U45,Gehaltsklassen!$B$34:$D$38,2,FALSE))*C45)</f>
        <v/>
      </c>
      <c r="AB45" s="53" t="str">
        <f>IF(OR(C45=""),"",(SUM(G45,K45,O45)*VLOOKUP(U45,Gehaltsklassen!$B$34:$D$38,3,FALSE))*C45)</f>
        <v/>
      </c>
      <c r="AC45" s="53" t="str">
        <f>IF(OR(C45=""),"",(SUM(G45,K45,O45)*VLOOKUP(U45,Gehaltsklassen!$B$34:$D$38,3,FALSE))*C45)</f>
        <v/>
      </c>
    </row>
    <row r="46" spans="1:29" ht="31.9" customHeight="1" x14ac:dyDescent="0.2">
      <c r="A46" s="74" t="str">
        <f>IF(C46="","",MAX($A$11:A45)+1)</f>
        <v/>
      </c>
      <c r="B46" s="75" t="str">
        <f>IF('N-Bedarf AL §13a'!B44="","",'N-Bedarf AL §13a'!B44)</f>
        <v/>
      </c>
      <c r="C46" s="49" t="str">
        <f>IF('N-Bedarf AL §13a'!C44="","",'N-Bedarf AL §13a'!C44)</f>
        <v/>
      </c>
      <c r="D46" s="88" t="str">
        <f>IF('N-Bedarf AL §13a'!D44="","",'N-Bedarf AL §13a'!D44)</f>
        <v/>
      </c>
      <c r="E46" s="49" t="str">
        <f>IF('N-Bedarf AL §13a'!G44="","",'N-Bedarf AL §13a'!G44)</f>
        <v/>
      </c>
      <c r="F46" s="50" t="str">
        <f t="shared" si="0"/>
        <v/>
      </c>
      <c r="G46" s="50" t="str">
        <f t="shared" si="5"/>
        <v/>
      </c>
      <c r="H46" s="88"/>
      <c r="I46" s="49"/>
      <c r="J46" s="50" t="str">
        <f t="shared" si="1"/>
        <v/>
      </c>
      <c r="K46" s="50" t="str">
        <f t="shared" si="2"/>
        <v/>
      </c>
      <c r="L46" s="88"/>
      <c r="M46" s="49"/>
      <c r="N46" s="50" t="str">
        <f t="shared" si="3"/>
        <v/>
      </c>
      <c r="O46" s="50" t="str">
        <f t="shared" si="4"/>
        <v/>
      </c>
      <c r="P46" s="51"/>
      <c r="Q46" s="78" t="s">
        <v>261</v>
      </c>
      <c r="R46" s="49"/>
      <c r="S46" s="32" t="str">
        <f>IF(R46="","C",INDEX(Gehaltsklassen!A$11:A$15,MATCH(R46,Gehaltsklassen!D$11:D$15,1),1))</f>
        <v>C</v>
      </c>
      <c r="T46" s="49"/>
      <c r="U46" s="32" t="str">
        <f>IF(T46="","C",IF(T46="","C",IF($Q46="I",INDEX(Gehaltsklassen!A$11:A$15,MATCH(T46,Gehaltsklassen!C$11:C$15,1),1),IF($Q46="II",INDEX(Gehaltsklassen!A$11:A$15,MATCH(T46,Gehaltsklassen!D$11:D$15,1),1),IF($Q46="III",INDEX(Gehaltsklassen!A$11:A$15,MATCH(T46,Gehaltsklassen!E$11:E$15,1),1),"Falsche Bodenart")))))</f>
        <v>C</v>
      </c>
      <c r="V46" s="52" t="str">
        <f>IF(OR(C46=""),"",SUM(F46,J46,N46)*VLOOKUP(S46,Gehaltsklassen!$B$34:$D$38,2,FALSE))</f>
        <v/>
      </c>
      <c r="W46" s="52" t="str">
        <f>IF(OR(C46=""),"",SUM(F46,J46,N46)*VLOOKUP(S46,Gehaltsklassen!$B$34:$D$38,2,FALSE)*C46)</f>
        <v/>
      </c>
      <c r="X46" s="52" t="str">
        <f>IF(OR(C46=""),"",SUM(F46,J46,N46)*VLOOKUP(S46,Gehaltsklassen!$B$34:$D$38,3,FALSE))</f>
        <v/>
      </c>
      <c r="Y46" s="52" t="str">
        <f>IF(OR(C46=""),"",SUM(F46,J46,N46)*VLOOKUP(S46,Gehaltsklassen!$B$34:$D$38,3,FALSE)*C46)</f>
        <v/>
      </c>
      <c r="Z46" s="54" t="str">
        <f>IF(OR(C46=""),"",(SUM(G46,K46,O46)*VLOOKUP(U46,Gehaltsklassen!$B$34:$D$38,2,FALSE)))</f>
        <v/>
      </c>
      <c r="AA46" s="54" t="str">
        <f>IF(OR(C46=""),"",(SUM(G46,K46,O46)*VLOOKUP(U46,Gehaltsklassen!$B$34:$D$38,2,FALSE))*C46)</f>
        <v/>
      </c>
      <c r="AB46" s="53" t="str">
        <f>IF(OR(C46=""),"",(SUM(G46,K46,O46)*VLOOKUP(U46,Gehaltsklassen!$B$34:$D$38,3,FALSE))*C46)</f>
        <v/>
      </c>
      <c r="AC46" s="53" t="str">
        <f>IF(OR(C46=""),"",(SUM(G46,K46,O46)*VLOOKUP(U46,Gehaltsklassen!$B$34:$D$38,3,FALSE))*C46)</f>
        <v/>
      </c>
    </row>
    <row r="47" spans="1:29" ht="31.9" customHeight="1" x14ac:dyDescent="0.2">
      <c r="A47" s="74" t="str">
        <f>IF(C47="","",MAX($A$11:A46)+1)</f>
        <v/>
      </c>
      <c r="B47" s="75" t="str">
        <f>IF('N-Bedarf AL §13a'!B45="","",'N-Bedarf AL §13a'!B45)</f>
        <v/>
      </c>
      <c r="C47" s="49" t="str">
        <f>IF('N-Bedarf AL §13a'!C45="","",'N-Bedarf AL §13a'!C45)</f>
        <v/>
      </c>
      <c r="D47" s="88" t="str">
        <f>IF('N-Bedarf AL §13a'!D45="","",'N-Bedarf AL §13a'!D45)</f>
        <v/>
      </c>
      <c r="E47" s="49" t="str">
        <f>IF('N-Bedarf AL §13a'!G45="","",'N-Bedarf AL §13a'!G45)</f>
        <v/>
      </c>
      <c r="F47" s="50" t="str">
        <f t="shared" si="0"/>
        <v/>
      </c>
      <c r="G47" s="50" t="str">
        <f t="shared" si="5"/>
        <v/>
      </c>
      <c r="H47" s="88"/>
      <c r="I47" s="49"/>
      <c r="J47" s="50" t="str">
        <f t="shared" si="1"/>
        <v/>
      </c>
      <c r="K47" s="50" t="str">
        <f t="shared" si="2"/>
        <v/>
      </c>
      <c r="L47" s="88"/>
      <c r="M47" s="49"/>
      <c r="N47" s="50" t="str">
        <f t="shared" si="3"/>
        <v/>
      </c>
      <c r="O47" s="50" t="str">
        <f t="shared" si="4"/>
        <v/>
      </c>
      <c r="P47" s="51"/>
      <c r="Q47" s="78" t="s">
        <v>261</v>
      </c>
      <c r="R47" s="49"/>
      <c r="S47" s="32" t="str">
        <f>IF(R47="","C",INDEX(Gehaltsklassen!A$11:A$15,MATCH(R47,Gehaltsklassen!D$11:D$15,1),1))</f>
        <v>C</v>
      </c>
      <c r="T47" s="49"/>
      <c r="U47" s="32" t="str">
        <f>IF(T47="","C",IF(T47="","C",IF($Q47="I",INDEX(Gehaltsklassen!A$11:A$15,MATCH(T47,Gehaltsklassen!C$11:C$15,1),1),IF($Q47="II",INDEX(Gehaltsklassen!A$11:A$15,MATCH(T47,Gehaltsklassen!D$11:D$15,1),1),IF($Q47="III",INDEX(Gehaltsklassen!A$11:A$15,MATCH(T47,Gehaltsklassen!E$11:E$15,1),1),"Falsche Bodenart")))))</f>
        <v>C</v>
      </c>
      <c r="V47" s="52" t="str">
        <f>IF(OR(C47=""),"",SUM(F47,J47,N47)*VLOOKUP(S47,Gehaltsklassen!$B$34:$D$38,2,FALSE))</f>
        <v/>
      </c>
      <c r="W47" s="52" t="str">
        <f>IF(OR(C47=""),"",SUM(F47,J47,N47)*VLOOKUP(S47,Gehaltsklassen!$B$34:$D$38,2,FALSE)*C47)</f>
        <v/>
      </c>
      <c r="X47" s="52" t="str">
        <f>IF(OR(C47=""),"",SUM(F47,J47,N47)*VLOOKUP(S47,Gehaltsklassen!$B$34:$D$38,3,FALSE))</f>
        <v/>
      </c>
      <c r="Y47" s="52" t="str">
        <f>IF(OR(C47=""),"",SUM(F47,J47,N47)*VLOOKUP(S47,Gehaltsklassen!$B$34:$D$38,3,FALSE)*C47)</f>
        <v/>
      </c>
      <c r="Z47" s="54" t="str">
        <f>IF(OR(C47=""),"",(SUM(G47,K47,O47)*VLOOKUP(U47,Gehaltsklassen!$B$34:$D$38,2,FALSE)))</f>
        <v/>
      </c>
      <c r="AA47" s="54" t="str">
        <f>IF(OR(C47=""),"",(SUM(G47,K47,O47)*VLOOKUP(U47,Gehaltsklassen!$B$34:$D$38,2,FALSE))*C47)</f>
        <v/>
      </c>
      <c r="AB47" s="53" t="str">
        <f>IF(OR(C47=""),"",(SUM(G47,K47,O47)*VLOOKUP(U47,Gehaltsklassen!$B$34:$D$38,3,FALSE))*C47)</f>
        <v/>
      </c>
      <c r="AC47" s="53" t="str">
        <f>IF(OR(C47=""),"",(SUM(G47,K47,O47)*VLOOKUP(U47,Gehaltsklassen!$B$34:$D$38,3,FALSE))*C47)</f>
        <v/>
      </c>
    </row>
    <row r="48" spans="1:29" ht="31.9" customHeight="1" x14ac:dyDescent="0.2">
      <c r="A48" s="74" t="str">
        <f>IF(C48="","",MAX($A$11:A47)+1)</f>
        <v/>
      </c>
      <c r="B48" s="75" t="str">
        <f>IF('N-Bedarf AL §13a'!B46="","",'N-Bedarf AL §13a'!B46)</f>
        <v/>
      </c>
      <c r="C48" s="49" t="str">
        <f>IF('N-Bedarf AL §13a'!C46="","",'N-Bedarf AL §13a'!C46)</f>
        <v/>
      </c>
      <c r="D48" s="88" t="str">
        <f>IF('N-Bedarf AL §13a'!D46="","",'N-Bedarf AL §13a'!D46)</f>
        <v/>
      </c>
      <c r="E48" s="49" t="str">
        <f>IF('N-Bedarf AL §13a'!G46="","",'N-Bedarf AL §13a'!G46)</f>
        <v/>
      </c>
      <c r="F48" s="50" t="str">
        <f t="shared" si="0"/>
        <v/>
      </c>
      <c r="G48" s="50" t="str">
        <f t="shared" si="5"/>
        <v/>
      </c>
      <c r="H48" s="88"/>
      <c r="I48" s="49"/>
      <c r="J48" s="50" t="str">
        <f t="shared" si="1"/>
        <v/>
      </c>
      <c r="K48" s="50" t="str">
        <f t="shared" si="2"/>
        <v/>
      </c>
      <c r="L48" s="88"/>
      <c r="M48" s="49"/>
      <c r="N48" s="50" t="str">
        <f t="shared" si="3"/>
        <v/>
      </c>
      <c r="O48" s="50" t="str">
        <f t="shared" si="4"/>
        <v/>
      </c>
      <c r="P48" s="51"/>
      <c r="Q48" s="78" t="s">
        <v>261</v>
      </c>
      <c r="R48" s="49"/>
      <c r="S48" s="32" t="str">
        <f>IF(R48="","C",INDEX(Gehaltsklassen!A$11:A$15,MATCH(R48,Gehaltsklassen!D$11:D$15,1),1))</f>
        <v>C</v>
      </c>
      <c r="T48" s="49"/>
      <c r="U48" s="32" t="str">
        <f>IF(T48="","C",IF(T48="","C",IF($Q48="I",INDEX(Gehaltsklassen!A$11:A$15,MATCH(T48,Gehaltsklassen!C$11:C$15,1),1),IF($Q48="II",INDEX(Gehaltsklassen!A$11:A$15,MATCH(T48,Gehaltsklassen!D$11:D$15,1),1),IF($Q48="III",INDEX(Gehaltsklassen!A$11:A$15,MATCH(T48,Gehaltsklassen!E$11:E$15,1),1),"Falsche Bodenart")))))</f>
        <v>C</v>
      </c>
      <c r="V48" s="52" t="str">
        <f>IF(OR(C48=""),"",SUM(F48,J48,N48)*VLOOKUP(S48,Gehaltsklassen!$B$34:$D$38,2,FALSE))</f>
        <v/>
      </c>
      <c r="W48" s="52" t="str">
        <f>IF(OR(C48=""),"",SUM(F48,J48,N48)*VLOOKUP(S48,Gehaltsklassen!$B$34:$D$38,2,FALSE)*C48)</f>
        <v/>
      </c>
      <c r="X48" s="52" t="str">
        <f>IF(OR(C48=""),"",SUM(F48,J48,N48)*VLOOKUP(S48,Gehaltsklassen!$B$34:$D$38,3,FALSE))</f>
        <v/>
      </c>
      <c r="Y48" s="52" t="str">
        <f>IF(OR(C48=""),"",SUM(F48,J48,N48)*VLOOKUP(S48,Gehaltsklassen!$B$34:$D$38,3,FALSE)*C48)</f>
        <v/>
      </c>
      <c r="Z48" s="54" t="str">
        <f>IF(OR(C48=""),"",(SUM(G48,K48,O48)*VLOOKUP(U48,Gehaltsklassen!$B$34:$D$38,2,FALSE)))</f>
        <v/>
      </c>
      <c r="AA48" s="54" t="str">
        <f>IF(OR(C48=""),"",(SUM(G48,K48,O48)*VLOOKUP(U48,Gehaltsklassen!$B$34:$D$38,2,FALSE))*C48)</f>
        <v/>
      </c>
      <c r="AB48" s="53" t="str">
        <f>IF(OR(C48=""),"",(SUM(G48,K48,O48)*VLOOKUP(U48,Gehaltsklassen!$B$34:$D$38,3,FALSE))*C48)</f>
        <v/>
      </c>
      <c r="AC48" s="53" t="str">
        <f>IF(OR(C48=""),"",(SUM(G48,K48,O48)*VLOOKUP(U48,Gehaltsklassen!$B$34:$D$38,3,FALSE))*C48)</f>
        <v/>
      </c>
    </row>
    <row r="49" spans="1:29" ht="31.9" customHeight="1" x14ac:dyDescent="0.2">
      <c r="A49" s="74" t="str">
        <f>IF(C49="","",MAX($A$11:A48)+1)</f>
        <v/>
      </c>
      <c r="B49" s="75" t="str">
        <f>IF('N-Bedarf AL §13a'!B47="","",'N-Bedarf AL §13a'!B47)</f>
        <v/>
      </c>
      <c r="C49" s="49" t="str">
        <f>IF('N-Bedarf AL §13a'!C47="","",'N-Bedarf AL §13a'!C47)</f>
        <v/>
      </c>
      <c r="D49" s="88" t="str">
        <f>IF('N-Bedarf AL §13a'!D47="","",'N-Bedarf AL §13a'!D47)</f>
        <v/>
      </c>
      <c r="E49" s="49" t="str">
        <f>IF('N-Bedarf AL §13a'!G47="","",'N-Bedarf AL §13a'!G47)</f>
        <v/>
      </c>
      <c r="F49" s="50" t="str">
        <f t="shared" si="0"/>
        <v/>
      </c>
      <c r="G49" s="50" t="str">
        <f t="shared" si="5"/>
        <v/>
      </c>
      <c r="H49" s="88"/>
      <c r="I49" s="49"/>
      <c r="J49" s="50" t="str">
        <f t="shared" si="1"/>
        <v/>
      </c>
      <c r="K49" s="50" t="str">
        <f t="shared" si="2"/>
        <v/>
      </c>
      <c r="L49" s="88"/>
      <c r="M49" s="49"/>
      <c r="N49" s="50" t="str">
        <f t="shared" si="3"/>
        <v/>
      </c>
      <c r="O49" s="50" t="str">
        <f t="shared" si="4"/>
        <v/>
      </c>
      <c r="P49" s="51"/>
      <c r="Q49" s="78" t="s">
        <v>261</v>
      </c>
      <c r="R49" s="49"/>
      <c r="S49" s="32" t="str">
        <f>IF(R49="","C",INDEX(Gehaltsklassen!A$11:A$15,MATCH(R49,Gehaltsklassen!D$11:D$15,1),1))</f>
        <v>C</v>
      </c>
      <c r="T49" s="49"/>
      <c r="U49" s="32" t="str">
        <f>IF(T49="","C",IF(T49="","C",IF($Q49="I",INDEX(Gehaltsklassen!A$11:A$15,MATCH(T49,Gehaltsklassen!C$11:C$15,1),1),IF($Q49="II",INDEX(Gehaltsklassen!A$11:A$15,MATCH(T49,Gehaltsklassen!D$11:D$15,1),1),IF($Q49="III",INDEX(Gehaltsklassen!A$11:A$15,MATCH(T49,Gehaltsklassen!E$11:E$15,1),1),"Falsche Bodenart")))))</f>
        <v>C</v>
      </c>
      <c r="V49" s="52" t="str">
        <f>IF(OR(C49=""),"",SUM(F49,J49,N49)*VLOOKUP(S49,Gehaltsklassen!$B$34:$D$38,2,FALSE))</f>
        <v/>
      </c>
      <c r="W49" s="52" t="str">
        <f>IF(OR(C49=""),"",SUM(F49,J49,N49)*VLOOKUP(S49,Gehaltsklassen!$B$34:$D$38,2,FALSE)*C49)</f>
        <v/>
      </c>
      <c r="X49" s="52" t="str">
        <f>IF(OR(C49=""),"",SUM(F49,J49,N49)*VLOOKUP(S49,Gehaltsklassen!$B$34:$D$38,3,FALSE))</f>
        <v/>
      </c>
      <c r="Y49" s="52" t="str">
        <f>IF(OR(C49=""),"",SUM(F49,J49,N49)*VLOOKUP(S49,Gehaltsklassen!$B$34:$D$38,3,FALSE)*C49)</f>
        <v/>
      </c>
      <c r="Z49" s="54" t="str">
        <f>IF(OR(C49=""),"",(SUM(G49,K49,O49)*VLOOKUP(U49,Gehaltsklassen!$B$34:$D$38,2,FALSE)))</f>
        <v/>
      </c>
      <c r="AA49" s="54" t="str">
        <f>IF(OR(C49=""),"",(SUM(G49,K49,O49)*VLOOKUP(U49,Gehaltsklassen!$B$34:$D$38,2,FALSE))*C49)</f>
        <v/>
      </c>
      <c r="AB49" s="53" t="str">
        <f>IF(OR(C49=""),"",(SUM(G49,K49,O49)*VLOOKUP(U49,Gehaltsklassen!$B$34:$D$38,3,FALSE))*C49)</f>
        <v/>
      </c>
      <c r="AC49" s="53" t="str">
        <f>IF(OR(C49=""),"",(SUM(G49,K49,O49)*VLOOKUP(U49,Gehaltsklassen!$B$34:$D$38,3,FALSE))*C49)</f>
        <v/>
      </c>
    </row>
    <row r="50" spans="1:29" ht="31.9" customHeight="1" x14ac:dyDescent="0.2">
      <c r="A50" s="74" t="str">
        <f>IF(C50="","",MAX($A$11:A49)+1)</f>
        <v/>
      </c>
      <c r="B50" s="75" t="str">
        <f>IF('N-Bedarf AL §13a'!B48="","",'N-Bedarf AL §13a'!B48)</f>
        <v/>
      </c>
      <c r="C50" s="49" t="str">
        <f>IF('N-Bedarf AL §13a'!C48="","",'N-Bedarf AL §13a'!C48)</f>
        <v/>
      </c>
      <c r="D50" s="88" t="str">
        <f>IF('N-Bedarf AL §13a'!D48="","",'N-Bedarf AL §13a'!D48)</f>
        <v/>
      </c>
      <c r="E50" s="49" t="str">
        <f>IF('N-Bedarf AL §13a'!G48="","",'N-Bedarf AL §13a'!G48)</f>
        <v/>
      </c>
      <c r="F50" s="50" t="str">
        <f t="shared" si="0"/>
        <v/>
      </c>
      <c r="G50" s="50" t="str">
        <f t="shared" si="5"/>
        <v/>
      </c>
      <c r="H50" s="88"/>
      <c r="I50" s="49"/>
      <c r="J50" s="50" t="str">
        <f t="shared" si="1"/>
        <v/>
      </c>
      <c r="K50" s="50" t="str">
        <f t="shared" si="2"/>
        <v/>
      </c>
      <c r="L50" s="88"/>
      <c r="M50" s="49"/>
      <c r="N50" s="50" t="str">
        <f t="shared" si="3"/>
        <v/>
      </c>
      <c r="O50" s="50" t="str">
        <f t="shared" si="4"/>
        <v/>
      </c>
      <c r="P50" s="51"/>
      <c r="Q50" s="78" t="s">
        <v>261</v>
      </c>
      <c r="R50" s="49"/>
      <c r="S50" s="32" t="str">
        <f>IF(R50="","C",INDEX(Gehaltsklassen!A$11:A$15,MATCH(R50,Gehaltsklassen!D$11:D$15,1),1))</f>
        <v>C</v>
      </c>
      <c r="T50" s="49"/>
      <c r="U50" s="32" t="str">
        <f>IF(T50="","C",IF(T50="","C",IF($Q50="I",INDEX(Gehaltsklassen!A$11:A$15,MATCH(T50,Gehaltsklassen!C$11:C$15,1),1),IF($Q50="II",INDEX(Gehaltsklassen!A$11:A$15,MATCH(T50,Gehaltsklassen!D$11:D$15,1),1),IF($Q50="III",INDEX(Gehaltsklassen!A$11:A$15,MATCH(T50,Gehaltsklassen!E$11:E$15,1),1),"Falsche Bodenart")))))</f>
        <v>C</v>
      </c>
      <c r="V50" s="52" t="str">
        <f>IF(OR(C50=""),"",SUM(F50,J50,N50)*VLOOKUP(S50,Gehaltsklassen!$B$34:$D$38,2,FALSE))</f>
        <v/>
      </c>
      <c r="W50" s="52" t="str">
        <f>IF(OR(C50=""),"",SUM(F50,J50,N50)*VLOOKUP(S50,Gehaltsklassen!$B$34:$D$38,2,FALSE)*C50)</f>
        <v/>
      </c>
      <c r="X50" s="52" t="str">
        <f>IF(OR(C50=""),"",SUM(F50,J50,N50)*VLOOKUP(S50,Gehaltsklassen!$B$34:$D$38,3,FALSE))</f>
        <v/>
      </c>
      <c r="Y50" s="52" t="str">
        <f>IF(OR(C50=""),"",SUM(F50,J50,N50)*VLOOKUP(S50,Gehaltsklassen!$B$34:$D$38,3,FALSE)*C50)</f>
        <v/>
      </c>
      <c r="Z50" s="54" t="str">
        <f>IF(OR(C50=""),"",(SUM(G50,K50,O50)*VLOOKUP(U50,Gehaltsklassen!$B$34:$D$38,2,FALSE)))</f>
        <v/>
      </c>
      <c r="AA50" s="54" t="str">
        <f>IF(OR(C50=""),"",(SUM(G50,K50,O50)*VLOOKUP(U50,Gehaltsklassen!$B$34:$D$38,2,FALSE))*C50)</f>
        <v/>
      </c>
      <c r="AB50" s="53" t="str">
        <f>IF(OR(C50=""),"",(SUM(G50,K50,O50)*VLOOKUP(U50,Gehaltsklassen!$B$34:$D$38,3,FALSE))*C50)</f>
        <v/>
      </c>
      <c r="AC50" s="53" t="str">
        <f>IF(OR(C50=""),"",(SUM(G50,K50,O50)*VLOOKUP(U50,Gehaltsklassen!$B$34:$D$38,3,FALSE))*C50)</f>
        <v/>
      </c>
    </row>
    <row r="51" spans="1:29" ht="31.9" customHeight="1" x14ac:dyDescent="0.2">
      <c r="A51" s="74" t="str">
        <f>IF(C51="","",MAX($A$11:A50)+1)</f>
        <v/>
      </c>
      <c r="B51" s="75" t="str">
        <f>IF('N-Bedarf AL §13a'!B49="","",'N-Bedarf AL §13a'!B49)</f>
        <v/>
      </c>
      <c r="C51" s="49" t="str">
        <f>IF('N-Bedarf AL §13a'!C49="","",'N-Bedarf AL §13a'!C49)</f>
        <v/>
      </c>
      <c r="D51" s="88" t="str">
        <f>IF('N-Bedarf AL §13a'!D49="","",'N-Bedarf AL §13a'!D49)</f>
        <v/>
      </c>
      <c r="E51" s="49" t="str">
        <f>IF('N-Bedarf AL §13a'!G49="","",'N-Bedarf AL §13a'!G49)</f>
        <v/>
      </c>
      <c r="F51" s="50" t="str">
        <f t="shared" si="0"/>
        <v/>
      </c>
      <c r="G51" s="50" t="str">
        <f t="shared" si="5"/>
        <v/>
      </c>
      <c r="H51" s="88"/>
      <c r="I51" s="49"/>
      <c r="J51" s="50" t="str">
        <f t="shared" si="1"/>
        <v/>
      </c>
      <c r="K51" s="50" t="str">
        <f t="shared" si="2"/>
        <v/>
      </c>
      <c r="L51" s="88"/>
      <c r="M51" s="49"/>
      <c r="N51" s="50" t="str">
        <f t="shared" si="3"/>
        <v/>
      </c>
      <c r="O51" s="50" t="str">
        <f t="shared" si="4"/>
        <v/>
      </c>
      <c r="P51" s="51"/>
      <c r="Q51" s="78" t="s">
        <v>261</v>
      </c>
      <c r="R51" s="49"/>
      <c r="S51" s="32" t="str">
        <f>IF(R51="","C",INDEX(Gehaltsklassen!A$11:A$15,MATCH(R51,Gehaltsklassen!D$11:D$15,1),1))</f>
        <v>C</v>
      </c>
      <c r="T51" s="49"/>
      <c r="U51" s="32" t="str">
        <f>IF(T51="","C",IF(T51="","C",IF($Q51="I",INDEX(Gehaltsklassen!A$11:A$15,MATCH(T51,Gehaltsklassen!C$11:C$15,1),1),IF($Q51="II",INDEX(Gehaltsklassen!A$11:A$15,MATCH(T51,Gehaltsklassen!D$11:D$15,1),1),IF($Q51="III",INDEX(Gehaltsklassen!A$11:A$15,MATCH(T51,Gehaltsklassen!E$11:E$15,1),1),"Falsche Bodenart")))))</f>
        <v>C</v>
      </c>
      <c r="V51" s="52" t="str">
        <f>IF(OR(C51=""),"",SUM(F51,J51,N51)*VLOOKUP(S51,Gehaltsklassen!$B$34:$D$38,2,FALSE))</f>
        <v/>
      </c>
      <c r="W51" s="52" t="str">
        <f>IF(OR(C51=""),"",SUM(F51,J51,N51)*VLOOKUP(S51,Gehaltsklassen!$B$34:$D$38,2,FALSE)*C51)</f>
        <v/>
      </c>
      <c r="X51" s="52" t="str">
        <f>IF(OR(C51=""),"",SUM(F51,J51,N51)*VLOOKUP(S51,Gehaltsklassen!$B$34:$D$38,3,FALSE))</f>
        <v/>
      </c>
      <c r="Y51" s="52" t="str">
        <f>IF(OR(C51=""),"",SUM(F51,J51,N51)*VLOOKUP(S51,Gehaltsklassen!$B$34:$D$38,3,FALSE)*C51)</f>
        <v/>
      </c>
      <c r="Z51" s="54" t="str">
        <f>IF(OR(C51=""),"",(SUM(G51,K51,O51)*VLOOKUP(U51,Gehaltsklassen!$B$34:$D$38,2,FALSE)))</f>
        <v/>
      </c>
      <c r="AA51" s="54" t="str">
        <f>IF(OR(C51=""),"",(SUM(G51,K51,O51)*VLOOKUP(U51,Gehaltsklassen!$B$34:$D$38,2,FALSE))*C51)</f>
        <v/>
      </c>
      <c r="AB51" s="53" t="str">
        <f>IF(OR(C51=""),"",(SUM(G51,K51,O51)*VLOOKUP(U51,Gehaltsklassen!$B$34:$D$38,3,FALSE))*C51)</f>
        <v/>
      </c>
      <c r="AC51" s="53" t="str">
        <f>IF(OR(C51=""),"",(SUM(G51,K51,O51)*VLOOKUP(U51,Gehaltsklassen!$B$34:$D$38,3,FALSE))*C51)</f>
        <v/>
      </c>
    </row>
    <row r="52" spans="1:29" ht="31.9" customHeight="1" x14ac:dyDescent="0.2">
      <c r="A52" s="74" t="str">
        <f>IF(C52="","",MAX($A$11:A51)+1)</f>
        <v/>
      </c>
      <c r="B52" s="75" t="str">
        <f>IF('N-Bedarf AL §13a'!B50="","",'N-Bedarf AL §13a'!B50)</f>
        <v/>
      </c>
      <c r="C52" s="49" t="str">
        <f>IF('N-Bedarf AL §13a'!C50="","",'N-Bedarf AL §13a'!C50)</f>
        <v/>
      </c>
      <c r="D52" s="88" t="str">
        <f>IF('N-Bedarf AL §13a'!D50="","",'N-Bedarf AL §13a'!D50)</f>
        <v/>
      </c>
      <c r="E52" s="49" t="str">
        <f>IF('N-Bedarf AL §13a'!G50="","",'N-Bedarf AL §13a'!G50)</f>
        <v/>
      </c>
      <c r="F52" s="50" t="str">
        <f t="shared" si="0"/>
        <v/>
      </c>
      <c r="G52" s="50" t="str">
        <f t="shared" si="5"/>
        <v/>
      </c>
      <c r="H52" s="88"/>
      <c r="I52" s="49"/>
      <c r="J52" s="50" t="str">
        <f t="shared" si="1"/>
        <v/>
      </c>
      <c r="K52" s="50" t="str">
        <f t="shared" si="2"/>
        <v/>
      </c>
      <c r="L52" s="88"/>
      <c r="M52" s="49"/>
      <c r="N52" s="50" t="str">
        <f t="shared" si="3"/>
        <v/>
      </c>
      <c r="O52" s="50" t="str">
        <f t="shared" si="4"/>
        <v/>
      </c>
      <c r="P52" s="51"/>
      <c r="Q52" s="78" t="s">
        <v>261</v>
      </c>
      <c r="R52" s="49"/>
      <c r="S52" s="32" t="str">
        <f>IF(R52="","C",INDEX(Gehaltsklassen!A$11:A$15,MATCH(R52,Gehaltsklassen!D$11:D$15,1),1))</f>
        <v>C</v>
      </c>
      <c r="T52" s="49"/>
      <c r="U52" s="32" t="str">
        <f>IF(T52="","C",IF(T52="","C",IF($Q52="I",INDEX(Gehaltsklassen!A$11:A$15,MATCH(T52,Gehaltsklassen!C$11:C$15,1),1),IF($Q52="II",INDEX(Gehaltsklassen!A$11:A$15,MATCH(T52,Gehaltsklassen!D$11:D$15,1),1),IF($Q52="III",INDEX(Gehaltsklassen!A$11:A$15,MATCH(T52,Gehaltsklassen!E$11:E$15,1),1),"Falsche Bodenart")))))</f>
        <v>C</v>
      </c>
      <c r="V52" s="52" t="str">
        <f>IF(OR(C52=""),"",SUM(F52,J52,N52)*VLOOKUP(S52,Gehaltsklassen!$B$34:$D$38,2,FALSE))</f>
        <v/>
      </c>
      <c r="W52" s="52" t="str">
        <f>IF(OR(C52=""),"",SUM(F52,J52,N52)*VLOOKUP(S52,Gehaltsklassen!$B$34:$D$38,2,FALSE)*C52)</f>
        <v/>
      </c>
      <c r="X52" s="52" t="str">
        <f>IF(OR(C52=""),"",SUM(F52,J52,N52)*VLOOKUP(S52,Gehaltsklassen!$B$34:$D$38,3,FALSE))</f>
        <v/>
      </c>
      <c r="Y52" s="52" t="str">
        <f>IF(OR(C52=""),"",SUM(F52,J52,N52)*VLOOKUP(S52,Gehaltsklassen!$B$34:$D$38,3,FALSE)*C52)</f>
        <v/>
      </c>
      <c r="Z52" s="54" t="str">
        <f>IF(OR(C52=""),"",(SUM(G52,K52,O52)*VLOOKUP(U52,Gehaltsklassen!$B$34:$D$38,2,FALSE)))</f>
        <v/>
      </c>
      <c r="AA52" s="54" t="str">
        <f>IF(OR(C52=""),"",(SUM(G52,K52,O52)*VLOOKUP(U52,Gehaltsklassen!$B$34:$D$38,2,FALSE))*C52)</f>
        <v/>
      </c>
      <c r="AB52" s="53" t="str">
        <f>IF(OR(C52=""),"",(SUM(G52,K52,O52)*VLOOKUP(U52,Gehaltsklassen!$B$34:$D$38,3,FALSE))*C52)</f>
        <v/>
      </c>
      <c r="AC52" s="53" t="str">
        <f>IF(OR(C52=""),"",(SUM(G52,K52,O52)*VLOOKUP(U52,Gehaltsklassen!$B$34:$D$38,3,FALSE))*C52)</f>
        <v/>
      </c>
    </row>
    <row r="53" spans="1:29" ht="31.9" customHeight="1" x14ac:dyDescent="0.2">
      <c r="A53" s="74" t="str">
        <f>IF(C53="","",MAX($A$11:A52)+1)</f>
        <v/>
      </c>
      <c r="B53" s="75" t="str">
        <f>IF('N-Bedarf AL §13a'!B51="","",'N-Bedarf AL §13a'!B51)</f>
        <v/>
      </c>
      <c r="C53" s="49" t="str">
        <f>IF('N-Bedarf AL §13a'!C51="","",'N-Bedarf AL §13a'!C51)</f>
        <v/>
      </c>
      <c r="D53" s="88" t="str">
        <f>IF('N-Bedarf AL §13a'!D51="","",'N-Bedarf AL §13a'!D51)</f>
        <v/>
      </c>
      <c r="E53" s="49" t="str">
        <f>IF('N-Bedarf AL §13a'!G51="","",'N-Bedarf AL §13a'!G51)</f>
        <v/>
      </c>
      <c r="F53" s="50" t="str">
        <f t="shared" si="0"/>
        <v/>
      </c>
      <c r="G53" s="50" t="str">
        <f t="shared" si="5"/>
        <v/>
      </c>
      <c r="H53" s="88"/>
      <c r="I53" s="49"/>
      <c r="J53" s="50" t="str">
        <f t="shared" si="1"/>
        <v/>
      </c>
      <c r="K53" s="50" t="str">
        <f t="shared" si="2"/>
        <v/>
      </c>
      <c r="L53" s="88"/>
      <c r="M53" s="49"/>
      <c r="N53" s="50" t="str">
        <f t="shared" si="3"/>
        <v/>
      </c>
      <c r="O53" s="50" t="str">
        <f t="shared" si="4"/>
        <v/>
      </c>
      <c r="P53" s="51"/>
      <c r="Q53" s="78" t="s">
        <v>261</v>
      </c>
      <c r="R53" s="49"/>
      <c r="S53" s="32" t="str">
        <f>IF(R53="","C",INDEX(Gehaltsklassen!A$11:A$15,MATCH(R53,Gehaltsklassen!D$11:D$15,1),1))</f>
        <v>C</v>
      </c>
      <c r="T53" s="49"/>
      <c r="U53" s="32" t="str">
        <f>IF(T53="","C",IF(T53="","C",IF($Q53="I",INDEX(Gehaltsklassen!A$11:A$15,MATCH(T53,Gehaltsklassen!C$11:C$15,1),1),IF($Q53="II",INDEX(Gehaltsklassen!A$11:A$15,MATCH(T53,Gehaltsklassen!D$11:D$15,1),1),IF($Q53="III",INDEX(Gehaltsklassen!A$11:A$15,MATCH(T53,Gehaltsklassen!E$11:E$15,1),1),"Falsche Bodenart")))))</f>
        <v>C</v>
      </c>
      <c r="V53" s="52" t="str">
        <f>IF(OR(C53=""),"",SUM(F53,J53,N53)*VLOOKUP(S53,Gehaltsklassen!$B$34:$D$38,2,FALSE))</f>
        <v/>
      </c>
      <c r="W53" s="52" t="str">
        <f>IF(OR(C53=""),"",SUM(F53,J53,N53)*VLOOKUP(S53,Gehaltsklassen!$B$34:$D$38,2,FALSE)*C53)</f>
        <v/>
      </c>
      <c r="X53" s="52" t="str">
        <f>IF(OR(C53=""),"",SUM(F53,J53,N53)*VLOOKUP(S53,Gehaltsklassen!$B$34:$D$38,3,FALSE))</f>
        <v/>
      </c>
      <c r="Y53" s="52" t="str">
        <f>IF(OR(C53=""),"",SUM(F53,J53,N53)*VLOOKUP(S53,Gehaltsklassen!$B$34:$D$38,3,FALSE)*C53)</f>
        <v/>
      </c>
      <c r="Z53" s="54" t="str">
        <f>IF(OR(C53=""),"",(SUM(G53,K53,O53)*VLOOKUP(U53,Gehaltsklassen!$B$34:$D$38,2,FALSE)))</f>
        <v/>
      </c>
      <c r="AA53" s="54" t="str">
        <f>IF(OR(C53=""),"",(SUM(G53,K53,O53)*VLOOKUP(U53,Gehaltsklassen!$B$34:$D$38,2,FALSE))*C53)</f>
        <v/>
      </c>
      <c r="AB53" s="53" t="str">
        <f>IF(OR(C53=""),"",(SUM(G53,K53,O53)*VLOOKUP(U53,Gehaltsklassen!$B$34:$D$38,3,FALSE))*C53)</f>
        <v/>
      </c>
      <c r="AC53" s="53" t="str">
        <f>IF(OR(C53=""),"",(SUM(G53,K53,O53)*VLOOKUP(U53,Gehaltsklassen!$B$34:$D$38,3,FALSE))*C53)</f>
        <v/>
      </c>
    </row>
    <row r="54" spans="1:29" ht="31.9" customHeight="1" x14ac:dyDescent="0.2">
      <c r="A54" s="74" t="str">
        <f>IF(C54="","",MAX($A$11:A53)+1)</f>
        <v/>
      </c>
      <c r="B54" s="75" t="str">
        <f>IF('N-Bedarf AL §13a'!B52="","",'N-Bedarf AL §13a'!B52)</f>
        <v/>
      </c>
      <c r="C54" s="49" t="str">
        <f>IF('N-Bedarf AL §13a'!C52="","",'N-Bedarf AL §13a'!C52)</f>
        <v/>
      </c>
      <c r="D54" s="88" t="str">
        <f>IF('N-Bedarf AL §13a'!D52="","",'N-Bedarf AL §13a'!D52)</f>
        <v/>
      </c>
      <c r="E54" s="49" t="str">
        <f>IF('N-Bedarf AL §13a'!G52="","",'N-Bedarf AL §13a'!G52)</f>
        <v/>
      </c>
      <c r="F54" s="50" t="str">
        <f t="shared" si="0"/>
        <v/>
      </c>
      <c r="G54" s="50" t="str">
        <f t="shared" si="5"/>
        <v/>
      </c>
      <c r="H54" s="88"/>
      <c r="I54" s="49"/>
      <c r="J54" s="50" t="str">
        <f t="shared" si="1"/>
        <v/>
      </c>
      <c r="K54" s="50" t="str">
        <f t="shared" si="2"/>
        <v/>
      </c>
      <c r="L54" s="88"/>
      <c r="M54" s="49"/>
      <c r="N54" s="50" t="str">
        <f t="shared" si="3"/>
        <v/>
      </c>
      <c r="O54" s="50" t="str">
        <f t="shared" si="4"/>
        <v/>
      </c>
      <c r="P54" s="51"/>
      <c r="Q54" s="78" t="s">
        <v>261</v>
      </c>
      <c r="R54" s="49"/>
      <c r="S54" s="32" t="str">
        <f>IF(R54="","C",INDEX(Gehaltsklassen!A$11:A$15,MATCH(R54,Gehaltsklassen!D$11:D$15,1),1))</f>
        <v>C</v>
      </c>
      <c r="T54" s="49"/>
      <c r="U54" s="32" t="str">
        <f>IF(T54="","C",IF(T54="","C",IF($Q54="I",INDEX(Gehaltsklassen!A$11:A$15,MATCH(T54,Gehaltsklassen!C$11:C$15,1),1),IF($Q54="II",INDEX(Gehaltsklassen!A$11:A$15,MATCH(T54,Gehaltsklassen!D$11:D$15,1),1),IF($Q54="III",INDEX(Gehaltsklassen!A$11:A$15,MATCH(T54,Gehaltsklassen!E$11:E$15,1),1),"Falsche Bodenart")))))</f>
        <v>C</v>
      </c>
      <c r="V54" s="52" t="str">
        <f>IF(OR(C54=""),"",SUM(F54,J54,N54)*VLOOKUP(S54,Gehaltsklassen!$B$34:$D$38,2,FALSE))</f>
        <v/>
      </c>
      <c r="W54" s="52" t="str">
        <f>IF(OR(C54=""),"",SUM(F54,J54,N54)*VLOOKUP(S54,Gehaltsklassen!$B$34:$D$38,2,FALSE)*C54)</f>
        <v/>
      </c>
      <c r="X54" s="52" t="str">
        <f>IF(OR(C54=""),"",SUM(F54,J54,N54)*VLOOKUP(S54,Gehaltsklassen!$B$34:$D$38,3,FALSE))</f>
        <v/>
      </c>
      <c r="Y54" s="52" t="str">
        <f>IF(OR(C54=""),"",SUM(F54,J54,N54)*VLOOKUP(S54,Gehaltsklassen!$B$34:$D$38,3,FALSE)*C54)</f>
        <v/>
      </c>
      <c r="Z54" s="54" t="str">
        <f>IF(OR(C54=""),"",(SUM(G54,K54,O54)*VLOOKUP(U54,Gehaltsklassen!$B$34:$D$38,2,FALSE)))</f>
        <v/>
      </c>
      <c r="AA54" s="54" t="str">
        <f>IF(OR(C54=""),"",(SUM(G54,K54,O54)*VLOOKUP(U54,Gehaltsklassen!$B$34:$D$38,2,FALSE))*C54)</f>
        <v/>
      </c>
      <c r="AB54" s="53" t="str">
        <f>IF(OR(C54=""),"",(SUM(G54,K54,O54)*VLOOKUP(U54,Gehaltsklassen!$B$34:$D$38,3,FALSE))*C54)</f>
        <v/>
      </c>
      <c r="AC54" s="53" t="str">
        <f>IF(OR(C54=""),"",(SUM(G54,K54,O54)*VLOOKUP(U54,Gehaltsklassen!$B$34:$D$38,3,FALSE))*C54)</f>
        <v/>
      </c>
    </row>
    <row r="55" spans="1:29" ht="31.9" customHeight="1" x14ac:dyDescent="0.2">
      <c r="A55" s="74" t="str">
        <f>IF(C55="","",MAX($A$11:A54)+1)</f>
        <v/>
      </c>
      <c r="B55" s="75" t="str">
        <f>IF('N-Bedarf AL §13a'!B53="","",'N-Bedarf AL §13a'!B53)</f>
        <v/>
      </c>
      <c r="C55" s="49" t="str">
        <f>IF('N-Bedarf AL §13a'!C53="","",'N-Bedarf AL §13a'!C53)</f>
        <v/>
      </c>
      <c r="D55" s="88" t="str">
        <f>IF('N-Bedarf AL §13a'!D53="","",'N-Bedarf AL §13a'!D53)</f>
        <v/>
      </c>
      <c r="E55" s="49" t="str">
        <f>IF('N-Bedarf AL §13a'!G53="","",'N-Bedarf AL §13a'!G53)</f>
        <v/>
      </c>
      <c r="F55" s="50" t="str">
        <f t="shared" si="0"/>
        <v/>
      </c>
      <c r="G55" s="50" t="str">
        <f t="shared" si="5"/>
        <v/>
      </c>
      <c r="H55" s="88"/>
      <c r="I55" s="49"/>
      <c r="J55" s="50" t="str">
        <f t="shared" si="1"/>
        <v/>
      </c>
      <c r="K55" s="50" t="str">
        <f t="shared" si="2"/>
        <v/>
      </c>
      <c r="L55" s="88"/>
      <c r="M55" s="49"/>
      <c r="N55" s="50" t="str">
        <f t="shared" si="3"/>
        <v/>
      </c>
      <c r="O55" s="50" t="str">
        <f t="shared" si="4"/>
        <v/>
      </c>
      <c r="P55" s="51"/>
      <c r="Q55" s="78" t="s">
        <v>261</v>
      </c>
      <c r="R55" s="49"/>
      <c r="S55" s="32" t="str">
        <f>IF(R55="","C",INDEX(Gehaltsklassen!A$11:A$15,MATCH(R55,Gehaltsklassen!D$11:D$15,1),1))</f>
        <v>C</v>
      </c>
      <c r="T55" s="49"/>
      <c r="U55" s="32" t="str">
        <f>IF(T55="","C",IF(T55="","C",IF($Q55="I",INDEX(Gehaltsklassen!A$11:A$15,MATCH(T55,Gehaltsklassen!C$11:C$15,1),1),IF($Q55="II",INDEX(Gehaltsklassen!A$11:A$15,MATCH(T55,Gehaltsklassen!D$11:D$15,1),1),IF($Q55="III",INDEX(Gehaltsklassen!A$11:A$15,MATCH(T55,Gehaltsklassen!E$11:E$15,1),1),"Falsche Bodenart")))))</f>
        <v>C</v>
      </c>
      <c r="V55" s="52" t="str">
        <f>IF(OR(C55=""),"",SUM(F55,J55,N55)*VLOOKUP(S55,Gehaltsklassen!$B$34:$D$38,2,FALSE))</f>
        <v/>
      </c>
      <c r="W55" s="52" t="str">
        <f>IF(OR(C55=""),"",SUM(F55,J55,N55)*VLOOKUP(S55,Gehaltsklassen!$B$34:$D$38,2,FALSE)*C55)</f>
        <v/>
      </c>
      <c r="X55" s="52" t="str">
        <f>IF(OR(C55=""),"",SUM(F55,J55,N55)*VLOOKUP(S55,Gehaltsklassen!$B$34:$D$38,3,FALSE))</f>
        <v/>
      </c>
      <c r="Y55" s="52" t="str">
        <f>IF(OR(C55=""),"",SUM(F55,J55,N55)*VLOOKUP(S55,Gehaltsklassen!$B$34:$D$38,3,FALSE)*C55)</f>
        <v/>
      </c>
      <c r="Z55" s="54" t="str">
        <f>IF(OR(C55=""),"",(SUM(G55,K55,O55)*VLOOKUP(U55,Gehaltsklassen!$B$34:$D$38,2,FALSE)))</f>
        <v/>
      </c>
      <c r="AA55" s="54" t="str">
        <f>IF(OR(C55=""),"",(SUM(G55,K55,O55)*VLOOKUP(U55,Gehaltsklassen!$B$34:$D$38,2,FALSE))*C55)</f>
        <v/>
      </c>
      <c r="AB55" s="53" t="str">
        <f>IF(OR(C55=""),"",(SUM(G55,K55,O55)*VLOOKUP(U55,Gehaltsklassen!$B$34:$D$38,3,FALSE))*C55)</f>
        <v/>
      </c>
      <c r="AC55" s="53" t="str">
        <f>IF(OR(C55=""),"",(SUM(G55,K55,O55)*VLOOKUP(U55,Gehaltsklassen!$B$34:$D$38,3,FALSE))*C55)</f>
        <v/>
      </c>
    </row>
    <row r="56" spans="1:29" ht="31.9" customHeight="1" x14ac:dyDescent="0.2">
      <c r="A56" s="74" t="str">
        <f>IF(C56="","",MAX($A$11:A55)+1)</f>
        <v/>
      </c>
      <c r="B56" s="75" t="str">
        <f>IF('N-Bedarf AL §13a'!B54="","",'N-Bedarf AL §13a'!B54)</f>
        <v/>
      </c>
      <c r="C56" s="49" t="str">
        <f>IF('N-Bedarf AL §13a'!C54="","",'N-Bedarf AL §13a'!C54)</f>
        <v/>
      </c>
      <c r="D56" s="88" t="str">
        <f>IF('N-Bedarf AL §13a'!D54="","",'N-Bedarf AL §13a'!D54)</f>
        <v/>
      </c>
      <c r="E56" s="49" t="str">
        <f>IF('N-Bedarf AL §13a'!G54="","",'N-Bedarf AL §13a'!G54)</f>
        <v/>
      </c>
      <c r="F56" s="50" t="str">
        <f t="shared" si="0"/>
        <v/>
      </c>
      <c r="G56" s="50" t="str">
        <f t="shared" si="5"/>
        <v/>
      </c>
      <c r="H56" s="88"/>
      <c r="I56" s="49"/>
      <c r="J56" s="50" t="str">
        <f t="shared" si="1"/>
        <v/>
      </c>
      <c r="K56" s="50" t="str">
        <f t="shared" si="2"/>
        <v/>
      </c>
      <c r="L56" s="88"/>
      <c r="M56" s="49"/>
      <c r="N56" s="50" t="str">
        <f t="shared" si="3"/>
        <v/>
      </c>
      <c r="O56" s="50" t="str">
        <f t="shared" si="4"/>
        <v/>
      </c>
      <c r="P56" s="51"/>
      <c r="Q56" s="78" t="s">
        <v>261</v>
      </c>
      <c r="R56" s="49"/>
      <c r="S56" s="32" t="str">
        <f>IF(R56="","C",INDEX(Gehaltsklassen!A$11:A$15,MATCH(R56,Gehaltsklassen!D$11:D$15,1),1))</f>
        <v>C</v>
      </c>
      <c r="T56" s="49"/>
      <c r="U56" s="32" t="str">
        <f>IF(T56="","C",IF(T56="","C",IF($Q56="I",INDEX(Gehaltsklassen!A$11:A$15,MATCH(T56,Gehaltsklassen!C$11:C$15,1),1),IF($Q56="II",INDEX(Gehaltsklassen!A$11:A$15,MATCH(T56,Gehaltsklassen!D$11:D$15,1),1),IF($Q56="III",INDEX(Gehaltsklassen!A$11:A$15,MATCH(T56,Gehaltsklassen!E$11:E$15,1),1),"Falsche Bodenart")))))</f>
        <v>C</v>
      </c>
      <c r="V56" s="52" t="str">
        <f>IF(OR(C56=""),"",SUM(F56,J56,N56)*VLOOKUP(S56,Gehaltsklassen!$B$34:$D$38,2,FALSE))</f>
        <v/>
      </c>
      <c r="W56" s="52" t="str">
        <f>IF(OR(C56=""),"",SUM(F56,J56,N56)*VLOOKUP(S56,Gehaltsklassen!$B$34:$D$38,2,FALSE)*C56)</f>
        <v/>
      </c>
      <c r="X56" s="52" t="str">
        <f>IF(OR(C56=""),"",SUM(F56,J56,N56)*VLOOKUP(S56,Gehaltsklassen!$B$34:$D$38,3,FALSE))</f>
        <v/>
      </c>
      <c r="Y56" s="52" t="str">
        <f>IF(OR(C56=""),"",SUM(F56,J56,N56)*VLOOKUP(S56,Gehaltsklassen!$B$34:$D$38,3,FALSE)*C56)</f>
        <v/>
      </c>
      <c r="Z56" s="54" t="str">
        <f>IF(OR(C56=""),"",(SUM(G56,K56,O56)*VLOOKUP(U56,Gehaltsklassen!$B$34:$D$38,2,FALSE)))</f>
        <v/>
      </c>
      <c r="AA56" s="54" t="str">
        <f>IF(OR(C56=""),"",(SUM(G56,K56,O56)*VLOOKUP(U56,Gehaltsklassen!$B$34:$D$38,2,FALSE))*C56)</f>
        <v/>
      </c>
      <c r="AB56" s="53" t="str">
        <f>IF(OR(C56=""),"",(SUM(G56,K56,O56)*VLOOKUP(U56,Gehaltsklassen!$B$34:$D$38,3,FALSE))*C56)</f>
        <v/>
      </c>
      <c r="AC56" s="53" t="str">
        <f>IF(OR(C56=""),"",(SUM(G56,K56,O56)*VLOOKUP(U56,Gehaltsklassen!$B$34:$D$38,3,FALSE))*C56)</f>
        <v/>
      </c>
    </row>
    <row r="57" spans="1:29" ht="31.9" customHeight="1" x14ac:dyDescent="0.2">
      <c r="A57" s="74" t="str">
        <f>IF(C57="","",MAX($A$11:A56)+1)</f>
        <v/>
      </c>
      <c r="B57" s="75" t="str">
        <f>IF('N-Bedarf AL §13a'!B55="","",'N-Bedarf AL §13a'!B55)</f>
        <v/>
      </c>
      <c r="C57" s="49" t="str">
        <f>IF('N-Bedarf AL §13a'!C55="","",'N-Bedarf AL §13a'!C55)</f>
        <v/>
      </c>
      <c r="D57" s="88" t="str">
        <f>IF('N-Bedarf AL §13a'!D55="","",'N-Bedarf AL §13a'!D55)</f>
        <v/>
      </c>
      <c r="E57" s="49" t="str">
        <f>IF('N-Bedarf AL §13a'!G55="","",'N-Bedarf AL §13a'!G55)</f>
        <v/>
      </c>
      <c r="F57" s="50" t="str">
        <f t="shared" si="0"/>
        <v/>
      </c>
      <c r="G57" s="50" t="str">
        <f t="shared" si="5"/>
        <v/>
      </c>
      <c r="H57" s="88"/>
      <c r="I57" s="49"/>
      <c r="J57" s="50" t="str">
        <f t="shared" si="1"/>
        <v/>
      </c>
      <c r="K57" s="50" t="str">
        <f t="shared" si="2"/>
        <v/>
      </c>
      <c r="L57" s="88"/>
      <c r="M57" s="49"/>
      <c r="N57" s="50" t="str">
        <f t="shared" si="3"/>
        <v/>
      </c>
      <c r="O57" s="50" t="str">
        <f t="shared" si="4"/>
        <v/>
      </c>
      <c r="P57" s="51"/>
      <c r="Q57" s="78" t="s">
        <v>261</v>
      </c>
      <c r="R57" s="49"/>
      <c r="S57" s="32" t="str">
        <f>IF(R57="","C",INDEX(Gehaltsklassen!A$11:A$15,MATCH(R57,Gehaltsklassen!D$11:D$15,1),1))</f>
        <v>C</v>
      </c>
      <c r="T57" s="49"/>
      <c r="U57" s="32" t="str">
        <f>IF(T57="","C",IF(T57="","C",IF($Q57="I",INDEX(Gehaltsklassen!A$11:A$15,MATCH(T57,Gehaltsklassen!C$11:C$15,1),1),IF($Q57="II",INDEX(Gehaltsklassen!A$11:A$15,MATCH(T57,Gehaltsklassen!D$11:D$15,1),1),IF($Q57="III",INDEX(Gehaltsklassen!A$11:A$15,MATCH(T57,Gehaltsklassen!E$11:E$15,1),1),"Falsche Bodenart")))))</f>
        <v>C</v>
      </c>
      <c r="V57" s="52" t="str">
        <f>IF(OR(C57=""),"",SUM(F57,J57,N57)*VLOOKUP(S57,Gehaltsklassen!$B$34:$D$38,2,FALSE))</f>
        <v/>
      </c>
      <c r="W57" s="52" t="str">
        <f>IF(OR(C57=""),"",SUM(F57,J57,N57)*VLOOKUP(S57,Gehaltsklassen!$B$34:$D$38,2,FALSE)*C57)</f>
        <v/>
      </c>
      <c r="X57" s="52" t="str">
        <f>IF(OR(C57=""),"",SUM(F57,J57,N57)*VLOOKUP(S57,Gehaltsklassen!$B$34:$D$38,3,FALSE))</f>
        <v/>
      </c>
      <c r="Y57" s="52" t="str">
        <f>IF(OR(C57=""),"",SUM(F57,J57,N57)*VLOOKUP(S57,Gehaltsklassen!$B$34:$D$38,3,FALSE)*C57)</f>
        <v/>
      </c>
      <c r="Z57" s="54" t="str">
        <f>IF(OR(C57=""),"",(SUM(G57,K57,O57)*VLOOKUP(U57,Gehaltsklassen!$B$34:$D$38,2,FALSE)))</f>
        <v/>
      </c>
      <c r="AA57" s="54" t="str">
        <f>IF(OR(C57=""),"",(SUM(G57,K57,O57)*VLOOKUP(U57,Gehaltsklassen!$B$34:$D$38,2,FALSE))*C57)</f>
        <v/>
      </c>
      <c r="AB57" s="53" t="str">
        <f>IF(OR(C57=""),"",(SUM(G57,K57,O57)*VLOOKUP(U57,Gehaltsklassen!$B$34:$D$38,3,FALSE))*C57)</f>
        <v/>
      </c>
      <c r="AC57" s="53" t="str">
        <f>IF(OR(C57=""),"",(SUM(G57,K57,O57)*VLOOKUP(U57,Gehaltsklassen!$B$34:$D$38,3,FALSE))*C57)</f>
        <v/>
      </c>
    </row>
    <row r="58" spans="1:29" ht="31.9" customHeight="1" x14ac:dyDescent="0.2">
      <c r="A58" s="74" t="str">
        <f>IF(C58="","",MAX($A$11:A57)+1)</f>
        <v/>
      </c>
      <c r="B58" s="75" t="str">
        <f>IF('N-Bedarf AL §13a'!B56="","",'N-Bedarf AL §13a'!B56)</f>
        <v/>
      </c>
      <c r="C58" s="49" t="str">
        <f>IF('N-Bedarf AL §13a'!C56="","",'N-Bedarf AL §13a'!C56)</f>
        <v/>
      </c>
      <c r="D58" s="88" t="str">
        <f>IF('N-Bedarf AL §13a'!D56="","",'N-Bedarf AL §13a'!D56)</f>
        <v/>
      </c>
      <c r="E58" s="49" t="str">
        <f>IF('N-Bedarf AL §13a'!G56="","",'N-Bedarf AL §13a'!G56)</f>
        <v/>
      </c>
      <c r="F58" s="50" t="str">
        <f t="shared" si="0"/>
        <v/>
      </c>
      <c r="G58" s="50" t="str">
        <f t="shared" si="5"/>
        <v/>
      </c>
      <c r="H58" s="88"/>
      <c r="I58" s="49"/>
      <c r="J58" s="50" t="str">
        <f t="shared" si="1"/>
        <v/>
      </c>
      <c r="K58" s="50" t="str">
        <f t="shared" si="2"/>
        <v/>
      </c>
      <c r="L58" s="88"/>
      <c r="M58" s="49"/>
      <c r="N58" s="50" t="str">
        <f t="shared" si="3"/>
        <v/>
      </c>
      <c r="O58" s="50" t="str">
        <f t="shared" si="4"/>
        <v/>
      </c>
      <c r="P58" s="51"/>
      <c r="Q58" s="78" t="s">
        <v>261</v>
      </c>
      <c r="R58" s="49"/>
      <c r="S58" s="32" t="str">
        <f>IF(R58="","C",INDEX(Gehaltsklassen!A$11:A$15,MATCH(R58,Gehaltsklassen!D$11:D$15,1),1))</f>
        <v>C</v>
      </c>
      <c r="T58" s="49"/>
      <c r="U58" s="32" t="str">
        <f>IF(T58="","C",IF(T58="","C",IF($Q58="I",INDEX(Gehaltsklassen!A$11:A$15,MATCH(T58,Gehaltsklassen!C$11:C$15,1),1),IF($Q58="II",INDEX(Gehaltsklassen!A$11:A$15,MATCH(T58,Gehaltsklassen!D$11:D$15,1),1),IF($Q58="III",INDEX(Gehaltsklassen!A$11:A$15,MATCH(T58,Gehaltsklassen!E$11:E$15,1),1),"Falsche Bodenart")))))</f>
        <v>C</v>
      </c>
      <c r="V58" s="52" t="str">
        <f>IF(OR(C58=""),"",SUM(F58,J58,N58)*VLOOKUP(S58,Gehaltsklassen!$B$34:$D$38,2,FALSE))</f>
        <v/>
      </c>
      <c r="W58" s="52" t="str">
        <f>IF(OR(C58=""),"",SUM(F58,J58,N58)*VLOOKUP(S58,Gehaltsklassen!$B$34:$D$38,2,FALSE)*C58)</f>
        <v/>
      </c>
      <c r="X58" s="52" t="str">
        <f>IF(OR(C58=""),"",SUM(F58,J58,N58)*VLOOKUP(S58,Gehaltsklassen!$B$34:$D$38,3,FALSE))</f>
        <v/>
      </c>
      <c r="Y58" s="52" t="str">
        <f>IF(OR(C58=""),"",SUM(F58,J58,N58)*VLOOKUP(S58,Gehaltsklassen!$B$34:$D$38,3,FALSE)*C58)</f>
        <v/>
      </c>
      <c r="Z58" s="54" t="str">
        <f>IF(OR(C58=""),"",(SUM(G58,K58,O58)*VLOOKUP(U58,Gehaltsklassen!$B$34:$D$38,2,FALSE)))</f>
        <v/>
      </c>
      <c r="AA58" s="54" t="str">
        <f>IF(OR(C58=""),"",(SUM(G58,K58,O58)*VLOOKUP(U58,Gehaltsklassen!$B$34:$D$38,2,FALSE))*C58)</f>
        <v/>
      </c>
      <c r="AB58" s="53" t="str">
        <f>IF(OR(C58=""),"",(SUM(G58,K58,O58)*VLOOKUP(U58,Gehaltsklassen!$B$34:$D$38,3,FALSE))*C58)</f>
        <v/>
      </c>
      <c r="AC58" s="53" t="str">
        <f>IF(OR(C58=""),"",(SUM(G58,K58,O58)*VLOOKUP(U58,Gehaltsklassen!$B$34:$D$38,3,FALSE))*C58)</f>
        <v/>
      </c>
    </row>
    <row r="59" spans="1:29" ht="31.9" customHeight="1" x14ac:dyDescent="0.2">
      <c r="A59" s="74" t="str">
        <f>IF(C59="","",MAX($A$11:A58)+1)</f>
        <v/>
      </c>
      <c r="B59" s="75" t="str">
        <f>IF('N-Bedarf AL §13a'!B57="","",'N-Bedarf AL §13a'!B57)</f>
        <v/>
      </c>
      <c r="C59" s="49" t="str">
        <f>IF('N-Bedarf AL §13a'!C57="","",'N-Bedarf AL §13a'!C57)</f>
        <v/>
      </c>
      <c r="D59" s="88" t="str">
        <f>IF('N-Bedarf AL §13a'!D57="","",'N-Bedarf AL §13a'!D57)</f>
        <v/>
      </c>
      <c r="E59" s="49" t="str">
        <f>IF('N-Bedarf AL §13a'!G57="","",'N-Bedarf AL §13a'!G57)</f>
        <v/>
      </c>
      <c r="F59" s="50" t="str">
        <f t="shared" si="0"/>
        <v/>
      </c>
      <c r="G59" s="50" t="str">
        <f t="shared" si="5"/>
        <v/>
      </c>
      <c r="H59" s="88"/>
      <c r="I59" s="49"/>
      <c r="J59" s="50" t="str">
        <f t="shared" si="1"/>
        <v/>
      </c>
      <c r="K59" s="50" t="str">
        <f t="shared" si="2"/>
        <v/>
      </c>
      <c r="L59" s="88"/>
      <c r="M59" s="49"/>
      <c r="N59" s="50" t="str">
        <f t="shared" si="3"/>
        <v/>
      </c>
      <c r="O59" s="50" t="str">
        <f t="shared" si="4"/>
        <v/>
      </c>
      <c r="P59" s="51"/>
      <c r="Q59" s="78" t="s">
        <v>261</v>
      </c>
      <c r="R59" s="49"/>
      <c r="S59" s="32" t="str">
        <f>IF(R59="","C",INDEX(Gehaltsklassen!A$11:A$15,MATCH(R59,Gehaltsklassen!D$11:D$15,1),1))</f>
        <v>C</v>
      </c>
      <c r="T59" s="49"/>
      <c r="U59" s="32" t="str">
        <f>IF(T59="","C",IF(T59="","C",IF($Q59="I",INDEX(Gehaltsklassen!A$11:A$15,MATCH(T59,Gehaltsklassen!C$11:C$15,1),1),IF($Q59="II",INDEX(Gehaltsklassen!A$11:A$15,MATCH(T59,Gehaltsklassen!D$11:D$15,1),1),IF($Q59="III",INDEX(Gehaltsklassen!A$11:A$15,MATCH(T59,Gehaltsklassen!E$11:E$15,1),1),"Falsche Bodenart")))))</f>
        <v>C</v>
      </c>
      <c r="V59" s="52" t="str">
        <f>IF(OR(C59=""),"",SUM(F59,J59,N59)*VLOOKUP(S59,Gehaltsklassen!$B$34:$D$38,2,FALSE))</f>
        <v/>
      </c>
      <c r="W59" s="52" t="str">
        <f>IF(OR(C59=""),"",SUM(F59,J59,N59)*VLOOKUP(S59,Gehaltsklassen!$B$34:$D$38,2,FALSE)*C59)</f>
        <v/>
      </c>
      <c r="X59" s="52" t="str">
        <f>IF(OR(C59=""),"",SUM(F59,J59,N59)*VLOOKUP(S59,Gehaltsklassen!$B$34:$D$38,3,FALSE))</f>
        <v/>
      </c>
      <c r="Y59" s="52" t="str">
        <f>IF(OR(C59=""),"",SUM(F59,J59,N59)*VLOOKUP(S59,Gehaltsklassen!$B$34:$D$38,3,FALSE)*C59)</f>
        <v/>
      </c>
      <c r="Z59" s="54" t="str">
        <f>IF(OR(C59=""),"",(SUM(G59,K59,O59)*VLOOKUP(U59,Gehaltsklassen!$B$34:$D$38,2,FALSE)))</f>
        <v/>
      </c>
      <c r="AA59" s="54" t="str">
        <f>IF(OR(C59=""),"",(SUM(G59,K59,O59)*VLOOKUP(U59,Gehaltsklassen!$B$34:$D$38,2,FALSE))*C59)</f>
        <v/>
      </c>
      <c r="AB59" s="53" t="str">
        <f>IF(OR(C59=""),"",(SUM(G59,K59,O59)*VLOOKUP(U59,Gehaltsklassen!$B$34:$D$38,3,FALSE))*C59)</f>
        <v/>
      </c>
      <c r="AC59" s="53" t="str">
        <f>IF(OR(C59=""),"",(SUM(G59,K59,O59)*VLOOKUP(U59,Gehaltsklassen!$B$34:$D$38,3,FALSE))*C59)</f>
        <v/>
      </c>
    </row>
    <row r="60" spans="1:29" ht="31.9" customHeight="1" x14ac:dyDescent="0.2">
      <c r="A60" s="74" t="str">
        <f>IF(C60="","",MAX($A$11:A59)+1)</f>
        <v/>
      </c>
      <c r="B60" s="75" t="str">
        <f>IF('N-Bedarf AL §13a'!B58="","",'N-Bedarf AL §13a'!B58)</f>
        <v/>
      </c>
      <c r="C60" s="49" t="str">
        <f>IF('N-Bedarf AL §13a'!C58="","",'N-Bedarf AL §13a'!C58)</f>
        <v/>
      </c>
      <c r="D60" s="88" t="str">
        <f>IF('N-Bedarf AL §13a'!D58="","",'N-Bedarf AL §13a'!D58)</f>
        <v/>
      </c>
      <c r="E60" s="49" t="str">
        <f>IF('N-Bedarf AL §13a'!G58="","",'N-Bedarf AL §13a'!G58)</f>
        <v/>
      </c>
      <c r="F60" s="50" t="str">
        <f t="shared" si="0"/>
        <v/>
      </c>
      <c r="G60" s="50" t="str">
        <f t="shared" si="5"/>
        <v/>
      </c>
      <c r="H60" s="88"/>
      <c r="I60" s="49"/>
      <c r="J60" s="50" t="str">
        <f t="shared" si="1"/>
        <v/>
      </c>
      <c r="K60" s="50" t="str">
        <f t="shared" si="2"/>
        <v/>
      </c>
      <c r="L60" s="88"/>
      <c r="M60" s="49"/>
      <c r="N60" s="50" t="str">
        <f t="shared" si="3"/>
        <v/>
      </c>
      <c r="O60" s="50" t="str">
        <f t="shared" si="4"/>
        <v/>
      </c>
      <c r="P60" s="51"/>
      <c r="Q60" s="78" t="s">
        <v>261</v>
      </c>
      <c r="R60" s="49"/>
      <c r="S60" s="32" t="str">
        <f>IF(R60="","C",INDEX(Gehaltsklassen!A$11:A$15,MATCH(R60,Gehaltsklassen!D$11:D$15,1),1))</f>
        <v>C</v>
      </c>
      <c r="T60" s="49"/>
      <c r="U60" s="32" t="str">
        <f>IF(T60="","C",IF(T60="","C",IF($Q60="I",INDEX(Gehaltsklassen!A$11:A$15,MATCH(T60,Gehaltsklassen!C$11:C$15,1),1),IF($Q60="II",INDEX(Gehaltsklassen!A$11:A$15,MATCH(T60,Gehaltsklassen!D$11:D$15,1),1),IF($Q60="III",INDEX(Gehaltsklassen!A$11:A$15,MATCH(T60,Gehaltsklassen!E$11:E$15,1),1),"Falsche Bodenart")))))</f>
        <v>C</v>
      </c>
      <c r="V60" s="52" t="str">
        <f>IF(OR(C60=""),"",SUM(F60,J60,N60)*VLOOKUP(S60,Gehaltsklassen!$B$34:$D$38,2,FALSE))</f>
        <v/>
      </c>
      <c r="W60" s="52" t="str">
        <f>IF(OR(C60=""),"",SUM(F60,J60,N60)*VLOOKUP(S60,Gehaltsklassen!$B$34:$D$38,2,FALSE)*C60)</f>
        <v/>
      </c>
      <c r="X60" s="52" t="str">
        <f>IF(OR(C60=""),"",SUM(F60,J60,N60)*VLOOKUP(S60,Gehaltsklassen!$B$34:$D$38,3,FALSE))</f>
        <v/>
      </c>
      <c r="Y60" s="52" t="str">
        <f>IF(OR(C60=""),"",SUM(F60,J60,N60)*VLOOKUP(S60,Gehaltsklassen!$B$34:$D$38,3,FALSE)*C60)</f>
        <v/>
      </c>
      <c r="Z60" s="54" t="str">
        <f>IF(OR(C60=""),"",(SUM(G60,K60,O60)*VLOOKUP(U60,Gehaltsklassen!$B$34:$D$38,2,FALSE)))</f>
        <v/>
      </c>
      <c r="AA60" s="54" t="str">
        <f>IF(OR(C60=""),"",(SUM(G60,K60,O60)*VLOOKUP(U60,Gehaltsklassen!$B$34:$D$38,2,FALSE))*C60)</f>
        <v/>
      </c>
      <c r="AB60" s="53" t="str">
        <f>IF(OR(C60=""),"",(SUM(G60,K60,O60)*VLOOKUP(U60,Gehaltsklassen!$B$34:$D$38,3,FALSE))*C60)</f>
        <v/>
      </c>
      <c r="AC60" s="53" t="str">
        <f>IF(OR(C60=""),"",(SUM(G60,K60,O60)*VLOOKUP(U60,Gehaltsklassen!$B$34:$D$38,3,FALSE))*C60)</f>
        <v/>
      </c>
    </row>
    <row r="61" spans="1:29" ht="31.9" customHeight="1" x14ac:dyDescent="0.2">
      <c r="A61" s="74" t="str">
        <f>IF(C61="","",MAX($A$11:A60)+1)</f>
        <v/>
      </c>
      <c r="B61" s="75" t="str">
        <f>IF('N-Bedarf AL §13a'!B59="","",'N-Bedarf AL §13a'!B59)</f>
        <v/>
      </c>
      <c r="C61" s="49" t="str">
        <f>IF('N-Bedarf AL §13a'!C59="","",'N-Bedarf AL §13a'!C59)</f>
        <v/>
      </c>
      <c r="D61" s="88" t="str">
        <f>IF('N-Bedarf AL §13a'!D59="","",'N-Bedarf AL §13a'!D59)</f>
        <v/>
      </c>
      <c r="E61" s="49" t="str">
        <f>IF('N-Bedarf AL §13a'!G59="","",'N-Bedarf AL §13a'!G59)</f>
        <v/>
      </c>
      <c r="F61" s="50" t="str">
        <f t="shared" si="0"/>
        <v/>
      </c>
      <c r="G61" s="50" t="str">
        <f t="shared" si="5"/>
        <v/>
      </c>
      <c r="H61" s="88"/>
      <c r="I61" s="49"/>
      <c r="J61" s="50" t="str">
        <f t="shared" si="1"/>
        <v/>
      </c>
      <c r="K61" s="50" t="str">
        <f t="shared" si="2"/>
        <v/>
      </c>
      <c r="L61" s="88"/>
      <c r="M61" s="49"/>
      <c r="N61" s="50" t="str">
        <f t="shared" si="3"/>
        <v/>
      </c>
      <c r="O61" s="50" t="str">
        <f t="shared" si="4"/>
        <v/>
      </c>
      <c r="P61" s="51"/>
      <c r="Q61" s="78" t="s">
        <v>261</v>
      </c>
      <c r="R61" s="49"/>
      <c r="S61" s="32" t="str">
        <f>IF(R61="","C",INDEX(Gehaltsklassen!A$11:A$15,MATCH(R61,Gehaltsklassen!D$11:D$15,1),1))</f>
        <v>C</v>
      </c>
      <c r="T61" s="49"/>
      <c r="U61" s="32" t="str">
        <f>IF(T61="","C",IF(T61="","C",IF($Q61="I",INDEX(Gehaltsklassen!A$11:A$15,MATCH(T61,Gehaltsklassen!C$11:C$15,1),1),IF($Q61="II",INDEX(Gehaltsklassen!A$11:A$15,MATCH(T61,Gehaltsklassen!D$11:D$15,1),1),IF($Q61="III",INDEX(Gehaltsklassen!A$11:A$15,MATCH(T61,Gehaltsklassen!E$11:E$15,1),1),"Falsche Bodenart")))))</f>
        <v>C</v>
      </c>
      <c r="V61" s="52" t="str">
        <f>IF(OR(C61=""),"",SUM(F61,J61,N61)*VLOOKUP(S61,Gehaltsklassen!$B$34:$D$38,2,FALSE))</f>
        <v/>
      </c>
      <c r="W61" s="52" t="str">
        <f>IF(OR(C61=""),"",SUM(F61,J61,N61)*VLOOKUP(S61,Gehaltsklassen!$B$34:$D$38,2,FALSE)*C61)</f>
        <v/>
      </c>
      <c r="X61" s="52" t="str">
        <f>IF(OR(C61=""),"",SUM(F61,J61,N61)*VLOOKUP(S61,Gehaltsklassen!$B$34:$D$38,3,FALSE))</f>
        <v/>
      </c>
      <c r="Y61" s="52" t="str">
        <f>IF(OR(C61=""),"",SUM(F61,J61,N61)*VLOOKUP(S61,Gehaltsklassen!$B$34:$D$38,3,FALSE)*C61)</f>
        <v/>
      </c>
      <c r="Z61" s="54" t="str">
        <f>IF(OR(C61=""),"",(SUM(G61,K61,O61)*VLOOKUP(U61,Gehaltsklassen!$B$34:$D$38,2,FALSE)))</f>
        <v/>
      </c>
      <c r="AA61" s="54" t="str">
        <f>IF(OR(C61=""),"",(SUM(G61,K61,O61)*VLOOKUP(U61,Gehaltsklassen!$B$34:$D$38,2,FALSE))*C61)</f>
        <v/>
      </c>
      <c r="AB61" s="53" t="str">
        <f>IF(OR(C61=""),"",(SUM(G61,K61,O61)*VLOOKUP(U61,Gehaltsklassen!$B$34:$D$38,3,FALSE))*C61)</f>
        <v/>
      </c>
      <c r="AC61" s="53" t="str">
        <f>IF(OR(C61=""),"",(SUM(G61,K61,O61)*VLOOKUP(U61,Gehaltsklassen!$B$34:$D$38,3,FALSE))*C61)</f>
        <v/>
      </c>
    </row>
    <row r="62" spans="1:29" ht="31.9" customHeight="1" x14ac:dyDescent="0.2">
      <c r="A62" s="74" t="str">
        <f>IF(C62="","",MAX($A$11:A61)+1)</f>
        <v/>
      </c>
      <c r="B62" s="75" t="str">
        <f>IF('N-Bedarf AL §13a'!B60="","",'N-Bedarf AL §13a'!B60)</f>
        <v/>
      </c>
      <c r="C62" s="49" t="str">
        <f>IF('N-Bedarf AL §13a'!C60="","",'N-Bedarf AL §13a'!C60)</f>
        <v/>
      </c>
      <c r="D62" s="88" t="str">
        <f>IF('N-Bedarf AL §13a'!D60="","",'N-Bedarf AL §13a'!D60)</f>
        <v/>
      </c>
      <c r="E62" s="49" t="str">
        <f>IF('N-Bedarf AL §13a'!G60="","",'N-Bedarf AL §13a'!G60)</f>
        <v/>
      </c>
      <c r="F62" s="50" t="str">
        <f t="shared" si="0"/>
        <v/>
      </c>
      <c r="G62" s="50" t="str">
        <f t="shared" si="5"/>
        <v/>
      </c>
      <c r="H62" s="88"/>
      <c r="I62" s="49"/>
      <c r="J62" s="50" t="str">
        <f t="shared" si="1"/>
        <v/>
      </c>
      <c r="K62" s="50" t="str">
        <f t="shared" si="2"/>
        <v/>
      </c>
      <c r="L62" s="88"/>
      <c r="M62" s="49"/>
      <c r="N62" s="50" t="str">
        <f t="shared" si="3"/>
        <v/>
      </c>
      <c r="O62" s="50" t="str">
        <f t="shared" si="4"/>
        <v/>
      </c>
      <c r="P62" s="51"/>
      <c r="Q62" s="78" t="s">
        <v>261</v>
      </c>
      <c r="R62" s="49"/>
      <c r="S62" s="32" t="str">
        <f>IF(R62="","C",INDEX(Gehaltsklassen!A$11:A$15,MATCH(R62,Gehaltsklassen!D$11:D$15,1),1))</f>
        <v>C</v>
      </c>
      <c r="T62" s="49"/>
      <c r="U62" s="32" t="str">
        <f>IF(T62="","C",IF(T62="","C",IF($Q62="I",INDEX(Gehaltsklassen!A$11:A$15,MATCH(T62,Gehaltsklassen!C$11:C$15,1),1),IF($Q62="II",INDEX(Gehaltsklassen!A$11:A$15,MATCH(T62,Gehaltsklassen!D$11:D$15,1),1),IF($Q62="III",INDEX(Gehaltsklassen!A$11:A$15,MATCH(T62,Gehaltsklassen!E$11:E$15,1),1),"Falsche Bodenart")))))</f>
        <v>C</v>
      </c>
      <c r="V62" s="52" t="str">
        <f>IF(OR(C62=""),"",SUM(F62,J62,N62)*VLOOKUP(S62,Gehaltsklassen!$B$34:$D$38,2,FALSE))</f>
        <v/>
      </c>
      <c r="W62" s="52" t="str">
        <f>IF(OR(C62=""),"",SUM(F62,J62,N62)*VLOOKUP(S62,Gehaltsklassen!$B$34:$D$38,2,FALSE)*C62)</f>
        <v/>
      </c>
      <c r="X62" s="52" t="str">
        <f>IF(OR(C62=""),"",SUM(F62,J62,N62)*VLOOKUP(S62,Gehaltsklassen!$B$34:$D$38,3,FALSE))</f>
        <v/>
      </c>
      <c r="Y62" s="52" t="str">
        <f>IF(OR(C62=""),"",SUM(F62,J62,N62)*VLOOKUP(S62,Gehaltsklassen!$B$34:$D$38,3,FALSE)*C62)</f>
        <v/>
      </c>
      <c r="Z62" s="54" t="str">
        <f>IF(OR(C62=""),"",(SUM(G62,K62,O62)*VLOOKUP(U62,Gehaltsklassen!$B$34:$D$38,2,FALSE)))</f>
        <v/>
      </c>
      <c r="AA62" s="54" t="str">
        <f>IF(OR(C62=""),"",(SUM(G62,K62,O62)*VLOOKUP(U62,Gehaltsklassen!$B$34:$D$38,2,FALSE))*C62)</f>
        <v/>
      </c>
      <c r="AB62" s="53" t="str">
        <f>IF(OR(C62=""),"",(SUM(G62,K62,O62)*VLOOKUP(U62,Gehaltsklassen!$B$34:$D$38,3,FALSE))*C62)</f>
        <v/>
      </c>
      <c r="AC62" s="53" t="str">
        <f>IF(OR(C62=""),"",(SUM(G62,K62,O62)*VLOOKUP(U62,Gehaltsklassen!$B$34:$D$38,3,FALSE))*C62)</f>
        <v/>
      </c>
    </row>
    <row r="63" spans="1:29" ht="31.9" customHeight="1" x14ac:dyDescent="0.2">
      <c r="A63" s="74" t="str">
        <f>IF(C63="","",MAX($A$11:A62)+1)</f>
        <v/>
      </c>
      <c r="B63" s="75" t="str">
        <f>IF('N-Bedarf AL §13a'!B61="","",'N-Bedarf AL §13a'!B61)</f>
        <v/>
      </c>
      <c r="C63" s="49" t="str">
        <f>IF('N-Bedarf AL §13a'!C61="","",'N-Bedarf AL §13a'!C61)</f>
        <v/>
      </c>
      <c r="D63" s="88" t="str">
        <f>IF('N-Bedarf AL §13a'!D61="","",'N-Bedarf AL §13a'!D61)</f>
        <v/>
      </c>
      <c r="E63" s="49" t="str">
        <f>IF('N-Bedarf AL §13a'!G61="","",'N-Bedarf AL §13a'!G61)</f>
        <v/>
      </c>
      <c r="F63" s="50" t="str">
        <f t="shared" si="0"/>
        <v/>
      </c>
      <c r="G63" s="50" t="str">
        <f t="shared" si="5"/>
        <v/>
      </c>
      <c r="H63" s="88"/>
      <c r="I63" s="49"/>
      <c r="J63" s="50" t="str">
        <f t="shared" si="1"/>
        <v/>
      </c>
      <c r="K63" s="50" t="str">
        <f t="shared" si="2"/>
        <v/>
      </c>
      <c r="L63" s="88"/>
      <c r="M63" s="49"/>
      <c r="N63" s="50" t="str">
        <f t="shared" si="3"/>
        <v/>
      </c>
      <c r="O63" s="50" t="str">
        <f t="shared" si="4"/>
        <v/>
      </c>
      <c r="P63" s="51"/>
      <c r="Q63" s="78" t="s">
        <v>261</v>
      </c>
      <c r="R63" s="49"/>
      <c r="S63" s="32" t="str">
        <f>IF(R63="","C",INDEX(Gehaltsklassen!A$11:A$15,MATCH(R63,Gehaltsklassen!D$11:D$15,1),1))</f>
        <v>C</v>
      </c>
      <c r="T63" s="49"/>
      <c r="U63" s="32" t="str">
        <f>IF(T63="","C",IF(T63="","C",IF($Q63="I",INDEX(Gehaltsklassen!A$11:A$15,MATCH(T63,Gehaltsklassen!C$11:C$15,1),1),IF($Q63="II",INDEX(Gehaltsklassen!A$11:A$15,MATCH(T63,Gehaltsklassen!D$11:D$15,1),1),IF($Q63="III",INDEX(Gehaltsklassen!A$11:A$15,MATCH(T63,Gehaltsklassen!E$11:E$15,1),1),"Falsche Bodenart")))))</f>
        <v>C</v>
      </c>
      <c r="V63" s="52" t="str">
        <f>IF(OR(C63=""),"",SUM(F63,J63,N63)*VLOOKUP(S63,Gehaltsklassen!$B$34:$D$38,2,FALSE))</f>
        <v/>
      </c>
      <c r="W63" s="52" t="str">
        <f>IF(OR(C63=""),"",SUM(F63,J63,N63)*VLOOKUP(S63,Gehaltsklassen!$B$34:$D$38,2,FALSE)*C63)</f>
        <v/>
      </c>
      <c r="X63" s="52" t="str">
        <f>IF(OR(C63=""),"",SUM(F63,J63,N63)*VLOOKUP(S63,Gehaltsklassen!$B$34:$D$38,3,FALSE))</f>
        <v/>
      </c>
      <c r="Y63" s="52" t="str">
        <f>IF(OR(C63=""),"",SUM(F63,J63,N63)*VLOOKUP(S63,Gehaltsklassen!$B$34:$D$38,3,FALSE)*C63)</f>
        <v/>
      </c>
      <c r="Z63" s="54" t="str">
        <f>IF(OR(C63=""),"",(SUM(G63,K63,O63)*VLOOKUP(U63,Gehaltsklassen!$B$34:$D$38,2,FALSE)))</f>
        <v/>
      </c>
      <c r="AA63" s="54" t="str">
        <f>IF(OR(C63=""),"",(SUM(G63,K63,O63)*VLOOKUP(U63,Gehaltsklassen!$B$34:$D$38,2,FALSE))*C63)</f>
        <v/>
      </c>
      <c r="AB63" s="53" t="str">
        <f>IF(OR(C63=""),"",(SUM(G63,K63,O63)*VLOOKUP(U63,Gehaltsklassen!$B$34:$D$38,3,FALSE))*C63)</f>
        <v/>
      </c>
      <c r="AC63" s="53" t="str">
        <f>IF(OR(C63=""),"",(SUM(G63,K63,O63)*VLOOKUP(U63,Gehaltsklassen!$B$34:$D$38,3,FALSE))*C63)</f>
        <v/>
      </c>
    </row>
    <row r="64" spans="1:29" ht="31.9" customHeight="1" x14ac:dyDescent="0.2">
      <c r="A64" s="74" t="str">
        <f>IF(C64="","",MAX($A$11:A63)+1)</f>
        <v/>
      </c>
      <c r="B64" s="75" t="str">
        <f>IF('N-Bedarf AL §13a'!B62="","",'N-Bedarf AL §13a'!B62)</f>
        <v/>
      </c>
      <c r="C64" s="49" t="str">
        <f>IF('N-Bedarf AL §13a'!C62="","",'N-Bedarf AL §13a'!C62)</f>
        <v/>
      </c>
      <c r="D64" s="88" t="str">
        <f>IF('N-Bedarf AL §13a'!D62="","",'N-Bedarf AL §13a'!D62)</f>
        <v/>
      </c>
      <c r="E64" s="49" t="str">
        <f>IF('N-Bedarf AL §13a'!G62="","",'N-Bedarf AL §13a'!G62)</f>
        <v/>
      </c>
      <c r="F64" s="50" t="str">
        <f t="shared" si="0"/>
        <v/>
      </c>
      <c r="G64" s="50" t="str">
        <f t="shared" si="5"/>
        <v/>
      </c>
      <c r="H64" s="88"/>
      <c r="I64" s="49"/>
      <c r="J64" s="50" t="str">
        <f t="shared" si="1"/>
        <v/>
      </c>
      <c r="K64" s="50" t="str">
        <f t="shared" si="2"/>
        <v/>
      </c>
      <c r="L64" s="88"/>
      <c r="M64" s="49"/>
      <c r="N64" s="50" t="str">
        <f t="shared" si="3"/>
        <v/>
      </c>
      <c r="O64" s="50" t="str">
        <f t="shared" si="4"/>
        <v/>
      </c>
      <c r="P64" s="51"/>
      <c r="Q64" s="78" t="s">
        <v>261</v>
      </c>
      <c r="R64" s="49"/>
      <c r="S64" s="32" t="str">
        <f>IF(R64="","C",INDEX(Gehaltsklassen!A$11:A$15,MATCH(R64,Gehaltsklassen!D$11:D$15,1),1))</f>
        <v>C</v>
      </c>
      <c r="T64" s="49"/>
      <c r="U64" s="32" t="str">
        <f>IF(T64="","C",IF(T64="","C",IF($Q64="I",INDEX(Gehaltsklassen!A$11:A$15,MATCH(T64,Gehaltsklassen!C$11:C$15,1),1),IF($Q64="II",INDEX(Gehaltsklassen!A$11:A$15,MATCH(T64,Gehaltsklassen!D$11:D$15,1),1),IF($Q64="III",INDEX(Gehaltsklassen!A$11:A$15,MATCH(T64,Gehaltsklassen!E$11:E$15,1),1),"Falsche Bodenart")))))</f>
        <v>C</v>
      </c>
      <c r="V64" s="52" t="str">
        <f>IF(OR(C64=""),"",SUM(F64,J64,N64)*VLOOKUP(S64,Gehaltsklassen!$B$34:$D$38,2,FALSE))</f>
        <v/>
      </c>
      <c r="W64" s="52" t="str">
        <f>IF(OR(C64=""),"",SUM(F64,J64,N64)*VLOOKUP(S64,Gehaltsklassen!$B$34:$D$38,2,FALSE)*C64)</f>
        <v/>
      </c>
      <c r="X64" s="52" t="str">
        <f>IF(OR(C64=""),"",SUM(F64,J64,N64)*VLOOKUP(S64,Gehaltsklassen!$B$34:$D$38,3,FALSE))</f>
        <v/>
      </c>
      <c r="Y64" s="52" t="str">
        <f>IF(OR(C64=""),"",SUM(F64,J64,N64)*VLOOKUP(S64,Gehaltsklassen!$B$34:$D$38,3,FALSE)*C64)</f>
        <v/>
      </c>
      <c r="Z64" s="54" t="str">
        <f>IF(OR(C64=""),"",(SUM(G64,K64,O64)*VLOOKUP(U64,Gehaltsklassen!$B$34:$D$38,2,FALSE)))</f>
        <v/>
      </c>
      <c r="AA64" s="54" t="str">
        <f>IF(OR(C64=""),"",(SUM(G64,K64,O64)*VLOOKUP(U64,Gehaltsklassen!$B$34:$D$38,2,FALSE))*C64)</f>
        <v/>
      </c>
      <c r="AB64" s="53" t="str">
        <f>IF(OR(C64=""),"",(SUM(G64,K64,O64)*VLOOKUP(U64,Gehaltsklassen!$B$34:$D$38,3,FALSE))*C64)</f>
        <v/>
      </c>
      <c r="AC64" s="53" t="str">
        <f>IF(OR(C64=""),"",(SUM(G64,K64,O64)*VLOOKUP(U64,Gehaltsklassen!$B$34:$D$38,3,FALSE))*C64)</f>
        <v/>
      </c>
    </row>
    <row r="65" spans="1:29" ht="31.9" customHeight="1" x14ac:dyDescent="0.2">
      <c r="A65" s="74" t="str">
        <f>IF(C65="","",MAX($A$11:A64)+1)</f>
        <v/>
      </c>
      <c r="B65" s="75" t="str">
        <f>IF('N-Bedarf AL §13a'!B63="","",'N-Bedarf AL §13a'!B63)</f>
        <v/>
      </c>
      <c r="C65" s="49" t="str">
        <f>IF('N-Bedarf AL §13a'!C63="","",'N-Bedarf AL §13a'!C63)</f>
        <v/>
      </c>
      <c r="D65" s="88" t="str">
        <f>IF('N-Bedarf AL §13a'!D63="","",'N-Bedarf AL §13a'!D63)</f>
        <v/>
      </c>
      <c r="E65" s="49" t="str">
        <f>IF('N-Bedarf AL §13a'!G63="","",'N-Bedarf AL §13a'!G63)</f>
        <v/>
      </c>
      <c r="F65" s="50" t="str">
        <f t="shared" si="0"/>
        <v/>
      </c>
      <c r="G65" s="50" t="str">
        <f t="shared" si="5"/>
        <v/>
      </c>
      <c r="H65" s="88"/>
      <c r="I65" s="49"/>
      <c r="J65" s="50" t="str">
        <f t="shared" si="1"/>
        <v/>
      </c>
      <c r="K65" s="50" t="str">
        <f t="shared" si="2"/>
        <v/>
      </c>
      <c r="L65" s="88"/>
      <c r="M65" s="49"/>
      <c r="N65" s="50" t="str">
        <f t="shared" si="3"/>
        <v/>
      </c>
      <c r="O65" s="50" t="str">
        <f t="shared" si="4"/>
        <v/>
      </c>
      <c r="P65" s="51"/>
      <c r="Q65" s="78" t="s">
        <v>261</v>
      </c>
      <c r="R65" s="49"/>
      <c r="S65" s="32" t="str">
        <f>IF(R65="","C",INDEX(Gehaltsklassen!A$11:A$15,MATCH(R65,Gehaltsklassen!D$11:D$15,1),1))</f>
        <v>C</v>
      </c>
      <c r="T65" s="49"/>
      <c r="U65" s="32" t="str">
        <f>IF(T65="","C",IF(T65="","C",IF($Q65="I",INDEX(Gehaltsklassen!A$11:A$15,MATCH(T65,Gehaltsklassen!C$11:C$15,1),1),IF($Q65="II",INDEX(Gehaltsklassen!A$11:A$15,MATCH(T65,Gehaltsklassen!D$11:D$15,1),1),IF($Q65="III",INDEX(Gehaltsklassen!A$11:A$15,MATCH(T65,Gehaltsklassen!E$11:E$15,1),1),"Falsche Bodenart")))))</f>
        <v>C</v>
      </c>
      <c r="V65" s="52" t="str">
        <f>IF(OR(C65=""),"",SUM(F65,J65,N65)*VLOOKUP(S65,Gehaltsklassen!$B$34:$D$38,2,FALSE))</f>
        <v/>
      </c>
      <c r="W65" s="52" t="str">
        <f>IF(OR(C65=""),"",SUM(F65,J65,N65)*VLOOKUP(S65,Gehaltsklassen!$B$34:$D$38,2,FALSE)*C65)</f>
        <v/>
      </c>
      <c r="X65" s="52" t="str">
        <f>IF(OR(C65=""),"",SUM(F65,J65,N65)*VLOOKUP(S65,Gehaltsklassen!$B$34:$D$38,3,FALSE))</f>
        <v/>
      </c>
      <c r="Y65" s="52" t="str">
        <f>IF(OR(C65=""),"",SUM(F65,J65,N65)*VLOOKUP(S65,Gehaltsklassen!$B$34:$D$38,3,FALSE)*C65)</f>
        <v/>
      </c>
      <c r="Z65" s="54" t="str">
        <f>IF(OR(C65=""),"",(SUM(G65,K65,O65)*VLOOKUP(U65,Gehaltsklassen!$B$34:$D$38,2,FALSE)))</f>
        <v/>
      </c>
      <c r="AA65" s="54" t="str">
        <f>IF(OR(C65=""),"",(SUM(G65,K65,O65)*VLOOKUP(U65,Gehaltsklassen!$B$34:$D$38,2,FALSE))*C65)</f>
        <v/>
      </c>
      <c r="AB65" s="53" t="str">
        <f>IF(OR(C65=""),"",(SUM(G65,K65,O65)*VLOOKUP(U65,Gehaltsklassen!$B$34:$D$38,3,FALSE))*C65)</f>
        <v/>
      </c>
      <c r="AC65" s="53" t="str">
        <f>IF(OR(C65=""),"",(SUM(G65,K65,O65)*VLOOKUP(U65,Gehaltsklassen!$B$34:$D$38,3,FALSE))*C65)</f>
        <v/>
      </c>
    </row>
    <row r="66" spans="1:29" ht="31.9" customHeight="1" x14ac:dyDescent="0.2">
      <c r="A66" s="74" t="str">
        <f>IF(C66="","",MAX($A$11:A65)+1)</f>
        <v/>
      </c>
      <c r="B66" s="75" t="str">
        <f>IF('N-Bedarf AL §13a'!B64="","",'N-Bedarf AL §13a'!B64)</f>
        <v/>
      </c>
      <c r="C66" s="49" t="str">
        <f>IF('N-Bedarf AL §13a'!C64="","",'N-Bedarf AL §13a'!C64)</f>
        <v/>
      </c>
      <c r="D66" s="88" t="str">
        <f>IF('N-Bedarf AL §13a'!D64="","",'N-Bedarf AL §13a'!D64)</f>
        <v/>
      </c>
      <c r="E66" s="49" t="str">
        <f>IF('N-Bedarf AL §13a'!G64="","",'N-Bedarf AL §13a'!G64)</f>
        <v/>
      </c>
      <c r="F66" s="50" t="str">
        <f t="shared" si="0"/>
        <v/>
      </c>
      <c r="G66" s="50" t="str">
        <f t="shared" si="5"/>
        <v/>
      </c>
      <c r="H66" s="88"/>
      <c r="I66" s="49"/>
      <c r="J66" s="50" t="str">
        <f t="shared" si="1"/>
        <v/>
      </c>
      <c r="K66" s="50" t="str">
        <f t="shared" si="2"/>
        <v/>
      </c>
      <c r="L66" s="88"/>
      <c r="M66" s="49"/>
      <c r="N66" s="50" t="str">
        <f t="shared" si="3"/>
        <v/>
      </c>
      <c r="O66" s="50" t="str">
        <f t="shared" si="4"/>
        <v/>
      </c>
      <c r="P66" s="51"/>
      <c r="Q66" s="78" t="s">
        <v>261</v>
      </c>
      <c r="R66" s="49"/>
      <c r="S66" s="32" t="str">
        <f>IF(R66="","C",INDEX(Gehaltsklassen!A$11:A$15,MATCH(R66,Gehaltsklassen!D$11:D$15,1),1))</f>
        <v>C</v>
      </c>
      <c r="T66" s="49"/>
      <c r="U66" s="32" t="str">
        <f>IF(T66="","C",IF(T66="","C",IF($Q66="I",INDEX(Gehaltsklassen!A$11:A$15,MATCH(T66,Gehaltsklassen!C$11:C$15,1),1),IF($Q66="II",INDEX(Gehaltsklassen!A$11:A$15,MATCH(T66,Gehaltsklassen!D$11:D$15,1),1),IF($Q66="III",INDEX(Gehaltsklassen!A$11:A$15,MATCH(T66,Gehaltsklassen!E$11:E$15,1),1),"Falsche Bodenart")))))</f>
        <v>C</v>
      </c>
      <c r="V66" s="52" t="str">
        <f>IF(OR(C66=""),"",SUM(F66,J66,N66)*VLOOKUP(S66,Gehaltsklassen!$B$34:$D$38,2,FALSE))</f>
        <v/>
      </c>
      <c r="W66" s="52" t="str">
        <f>IF(OR(C66=""),"",SUM(F66,J66,N66)*VLOOKUP(S66,Gehaltsklassen!$B$34:$D$38,2,FALSE)*C66)</f>
        <v/>
      </c>
      <c r="X66" s="52" t="str">
        <f>IF(OR(C66=""),"",SUM(F66,J66,N66)*VLOOKUP(S66,Gehaltsklassen!$B$34:$D$38,3,FALSE))</f>
        <v/>
      </c>
      <c r="Y66" s="52" t="str">
        <f>IF(OR(C66=""),"",SUM(F66,J66,N66)*VLOOKUP(S66,Gehaltsklassen!$B$34:$D$38,3,FALSE)*C66)</f>
        <v/>
      </c>
      <c r="Z66" s="54" t="str">
        <f>IF(OR(C66=""),"",(SUM(G66,K66,O66)*VLOOKUP(U66,Gehaltsklassen!$B$34:$D$38,2,FALSE)))</f>
        <v/>
      </c>
      <c r="AA66" s="54" t="str">
        <f>IF(OR(C66=""),"",(SUM(G66,K66,O66)*VLOOKUP(U66,Gehaltsklassen!$B$34:$D$38,2,FALSE))*C66)</f>
        <v/>
      </c>
      <c r="AB66" s="53" t="str">
        <f>IF(OR(C66=""),"",(SUM(G66,K66,O66)*VLOOKUP(U66,Gehaltsklassen!$B$34:$D$38,3,FALSE))*C66)</f>
        <v/>
      </c>
      <c r="AC66" s="53" t="str">
        <f>IF(OR(C66=""),"",(SUM(G66,K66,O66)*VLOOKUP(U66,Gehaltsklassen!$B$34:$D$38,3,FALSE))*C66)</f>
        <v/>
      </c>
    </row>
    <row r="67" spans="1:29" ht="31.9" customHeight="1" x14ac:dyDescent="0.2">
      <c r="A67" s="74" t="str">
        <f>IF(C67="","",MAX($A$11:A66)+1)</f>
        <v/>
      </c>
      <c r="B67" s="75" t="str">
        <f>IF('N-Bedarf AL §13a'!B65="","",'N-Bedarf AL §13a'!B65)</f>
        <v/>
      </c>
      <c r="C67" s="49" t="str">
        <f>IF('N-Bedarf AL §13a'!C65="","",'N-Bedarf AL §13a'!C65)</f>
        <v/>
      </c>
      <c r="D67" s="88" t="str">
        <f>IF('N-Bedarf AL §13a'!D65="","",'N-Bedarf AL §13a'!D65)</f>
        <v/>
      </c>
      <c r="E67" s="49" t="str">
        <f>IF('N-Bedarf AL §13a'!G65="","",'N-Bedarf AL §13a'!G65)</f>
        <v/>
      </c>
      <c r="F67" s="50" t="str">
        <f t="shared" si="0"/>
        <v/>
      </c>
      <c r="G67" s="50" t="str">
        <f t="shared" si="5"/>
        <v/>
      </c>
      <c r="H67" s="88"/>
      <c r="I67" s="49"/>
      <c r="J67" s="50" t="str">
        <f t="shared" si="1"/>
        <v/>
      </c>
      <c r="K67" s="50" t="str">
        <f t="shared" si="2"/>
        <v/>
      </c>
      <c r="L67" s="88"/>
      <c r="M67" s="49"/>
      <c r="N67" s="50" t="str">
        <f t="shared" si="3"/>
        <v/>
      </c>
      <c r="O67" s="50" t="str">
        <f t="shared" si="4"/>
        <v/>
      </c>
      <c r="P67" s="51"/>
      <c r="Q67" s="78" t="s">
        <v>261</v>
      </c>
      <c r="R67" s="49"/>
      <c r="S67" s="32" t="str">
        <f>IF(R67="","C",INDEX(Gehaltsklassen!A$11:A$15,MATCH(R67,Gehaltsklassen!D$11:D$15,1),1))</f>
        <v>C</v>
      </c>
      <c r="T67" s="49"/>
      <c r="U67" s="32" t="str">
        <f>IF(T67="","C",IF(T67="","C",IF($Q67="I",INDEX(Gehaltsklassen!A$11:A$15,MATCH(T67,Gehaltsklassen!C$11:C$15,1),1),IF($Q67="II",INDEX(Gehaltsklassen!A$11:A$15,MATCH(T67,Gehaltsklassen!D$11:D$15,1),1),IF($Q67="III",INDEX(Gehaltsklassen!A$11:A$15,MATCH(T67,Gehaltsklassen!E$11:E$15,1),1),"Falsche Bodenart")))))</f>
        <v>C</v>
      </c>
      <c r="V67" s="52" t="str">
        <f>IF(OR(C67=""),"",SUM(F67,J67,N67)*VLOOKUP(S67,Gehaltsklassen!$B$34:$D$38,2,FALSE))</f>
        <v/>
      </c>
      <c r="W67" s="52" t="str">
        <f>IF(OR(C67=""),"",SUM(F67,J67,N67)*VLOOKUP(S67,Gehaltsklassen!$B$34:$D$38,2,FALSE)*C67)</f>
        <v/>
      </c>
      <c r="X67" s="52" t="str">
        <f>IF(OR(C67=""),"",SUM(F67,J67,N67)*VLOOKUP(S67,Gehaltsklassen!$B$34:$D$38,3,FALSE))</f>
        <v/>
      </c>
      <c r="Y67" s="52" t="str">
        <f>IF(OR(C67=""),"",SUM(F67,J67,N67)*VLOOKUP(S67,Gehaltsklassen!$B$34:$D$38,3,FALSE)*C67)</f>
        <v/>
      </c>
      <c r="Z67" s="54" t="str">
        <f>IF(OR(C67=""),"",(SUM(G67,K67,O67)*VLOOKUP(U67,Gehaltsklassen!$B$34:$D$38,2,FALSE)))</f>
        <v/>
      </c>
      <c r="AA67" s="54" t="str">
        <f>IF(OR(C67=""),"",(SUM(G67,K67,O67)*VLOOKUP(U67,Gehaltsklassen!$B$34:$D$38,2,FALSE))*C67)</f>
        <v/>
      </c>
      <c r="AB67" s="53" t="str">
        <f>IF(OR(C67=""),"",(SUM(G67,K67,O67)*VLOOKUP(U67,Gehaltsklassen!$B$34:$D$38,3,FALSE))*C67)</f>
        <v/>
      </c>
      <c r="AC67" s="53" t="str">
        <f>IF(OR(C67=""),"",(SUM(G67,K67,O67)*VLOOKUP(U67,Gehaltsklassen!$B$34:$D$38,3,FALSE))*C67)</f>
        <v/>
      </c>
    </row>
    <row r="68" spans="1:29" ht="31.9" customHeight="1" x14ac:dyDescent="0.2">
      <c r="A68" s="74" t="str">
        <f>IF(C68="","",MAX($A$11:A67)+1)</f>
        <v/>
      </c>
      <c r="B68" s="75" t="str">
        <f>IF('N-Bedarf AL §13a'!B66="","",'N-Bedarf AL §13a'!B66)</f>
        <v/>
      </c>
      <c r="C68" s="49" t="str">
        <f>IF('N-Bedarf AL §13a'!C66="","",'N-Bedarf AL §13a'!C66)</f>
        <v/>
      </c>
      <c r="D68" s="88" t="str">
        <f>IF('N-Bedarf AL §13a'!D66="","",'N-Bedarf AL §13a'!D66)</f>
        <v/>
      </c>
      <c r="E68" s="49" t="str">
        <f>IF('N-Bedarf AL §13a'!G66="","",'N-Bedarf AL §13a'!G66)</f>
        <v/>
      </c>
      <c r="F68" s="50" t="str">
        <f t="shared" si="0"/>
        <v/>
      </c>
      <c r="G68" s="50" t="str">
        <f t="shared" si="5"/>
        <v/>
      </c>
      <c r="H68" s="88"/>
      <c r="I68" s="49"/>
      <c r="J68" s="50" t="str">
        <f t="shared" si="1"/>
        <v/>
      </c>
      <c r="K68" s="50" t="str">
        <f t="shared" si="2"/>
        <v/>
      </c>
      <c r="L68" s="88"/>
      <c r="M68" s="49"/>
      <c r="N68" s="50" t="str">
        <f t="shared" si="3"/>
        <v/>
      </c>
      <c r="O68" s="50" t="str">
        <f t="shared" si="4"/>
        <v/>
      </c>
      <c r="P68" s="51"/>
      <c r="Q68" s="78" t="s">
        <v>261</v>
      </c>
      <c r="R68" s="49"/>
      <c r="S68" s="32" t="str">
        <f>IF(R68="","C",INDEX(Gehaltsklassen!A$11:A$15,MATCH(R68,Gehaltsklassen!D$11:D$15,1),1))</f>
        <v>C</v>
      </c>
      <c r="T68" s="49"/>
      <c r="U68" s="32" t="str">
        <f>IF(T68="","C",IF(T68="","C",IF($Q68="I",INDEX(Gehaltsklassen!A$11:A$15,MATCH(T68,Gehaltsklassen!C$11:C$15,1),1),IF($Q68="II",INDEX(Gehaltsklassen!A$11:A$15,MATCH(T68,Gehaltsklassen!D$11:D$15,1),1),IF($Q68="III",INDEX(Gehaltsklassen!A$11:A$15,MATCH(T68,Gehaltsklassen!E$11:E$15,1),1),"Falsche Bodenart")))))</f>
        <v>C</v>
      </c>
      <c r="V68" s="52" t="str">
        <f>IF(OR(C68=""),"",SUM(F68,J68,N68)*VLOOKUP(S68,Gehaltsklassen!$B$34:$D$38,2,FALSE))</f>
        <v/>
      </c>
      <c r="W68" s="52" t="str">
        <f>IF(OR(C68=""),"",SUM(F68,J68,N68)*VLOOKUP(S68,Gehaltsklassen!$B$34:$D$38,2,FALSE)*C68)</f>
        <v/>
      </c>
      <c r="X68" s="52" t="str">
        <f>IF(OR(C68=""),"",SUM(F68,J68,N68)*VLOOKUP(S68,Gehaltsklassen!$B$34:$D$38,3,FALSE))</f>
        <v/>
      </c>
      <c r="Y68" s="52" t="str">
        <f>IF(OR(C68=""),"",SUM(F68,J68,N68)*VLOOKUP(S68,Gehaltsklassen!$B$34:$D$38,3,FALSE)*C68)</f>
        <v/>
      </c>
      <c r="Z68" s="54" t="str">
        <f>IF(OR(C68=""),"",(SUM(G68,K68,O68)*VLOOKUP(U68,Gehaltsklassen!$B$34:$D$38,2,FALSE)))</f>
        <v/>
      </c>
      <c r="AA68" s="54" t="str">
        <f>IF(OR(C68=""),"",(SUM(G68,K68,O68)*VLOOKUP(U68,Gehaltsklassen!$B$34:$D$38,2,FALSE))*C68)</f>
        <v/>
      </c>
      <c r="AB68" s="53" t="str">
        <f>IF(OR(C68=""),"",(SUM(G68,K68,O68)*VLOOKUP(U68,Gehaltsklassen!$B$34:$D$38,3,FALSE))*C68)</f>
        <v/>
      </c>
      <c r="AC68" s="53" t="str">
        <f>IF(OR(C68=""),"",(SUM(G68,K68,O68)*VLOOKUP(U68,Gehaltsklassen!$B$34:$D$38,3,FALSE))*C68)</f>
        <v/>
      </c>
    </row>
    <row r="69" spans="1:29" ht="31.9" customHeight="1" x14ac:dyDescent="0.2">
      <c r="A69" s="74" t="str">
        <f>IF(C69="","",MAX($A$11:A68)+1)</f>
        <v/>
      </c>
      <c r="B69" s="75" t="str">
        <f>IF('N-Bedarf AL §13a'!B67="","",'N-Bedarf AL §13a'!B67)</f>
        <v/>
      </c>
      <c r="C69" s="49" t="str">
        <f>IF('N-Bedarf AL §13a'!C67="","",'N-Bedarf AL §13a'!C67)</f>
        <v/>
      </c>
      <c r="D69" s="88" t="str">
        <f>IF('N-Bedarf AL §13a'!D67="","",'N-Bedarf AL §13a'!D67)</f>
        <v/>
      </c>
      <c r="E69" s="49" t="str">
        <f>IF('N-Bedarf AL §13a'!G67="","",'N-Bedarf AL §13a'!G67)</f>
        <v/>
      </c>
      <c r="F69" s="50" t="str">
        <f t="shared" si="0"/>
        <v/>
      </c>
      <c r="G69" s="50" t="str">
        <f t="shared" si="5"/>
        <v/>
      </c>
      <c r="H69" s="88"/>
      <c r="I69" s="49"/>
      <c r="J69" s="50" t="str">
        <f t="shared" si="1"/>
        <v/>
      </c>
      <c r="K69" s="50" t="str">
        <f t="shared" si="2"/>
        <v/>
      </c>
      <c r="L69" s="88"/>
      <c r="M69" s="49"/>
      <c r="N69" s="50" t="str">
        <f t="shared" si="3"/>
        <v/>
      </c>
      <c r="O69" s="50" t="str">
        <f t="shared" si="4"/>
        <v/>
      </c>
      <c r="P69" s="51"/>
      <c r="Q69" s="78" t="s">
        <v>261</v>
      </c>
      <c r="R69" s="49"/>
      <c r="S69" s="32" t="str">
        <f>IF(R69="","C",INDEX(Gehaltsklassen!A$11:A$15,MATCH(R69,Gehaltsklassen!D$11:D$15,1),1))</f>
        <v>C</v>
      </c>
      <c r="T69" s="49"/>
      <c r="U69" s="32" t="str">
        <f>IF(T69="","C",IF(T69="","C",IF($Q69="I",INDEX(Gehaltsklassen!A$11:A$15,MATCH(T69,Gehaltsklassen!C$11:C$15,1),1),IF($Q69="II",INDEX(Gehaltsklassen!A$11:A$15,MATCH(T69,Gehaltsklassen!D$11:D$15,1),1),IF($Q69="III",INDEX(Gehaltsklassen!A$11:A$15,MATCH(T69,Gehaltsklassen!E$11:E$15,1),1),"Falsche Bodenart")))))</f>
        <v>C</v>
      </c>
      <c r="V69" s="52" t="str">
        <f>IF(OR(C69=""),"",SUM(F69,J69,N69)*VLOOKUP(S69,Gehaltsklassen!$B$34:$D$38,2,FALSE))</f>
        <v/>
      </c>
      <c r="W69" s="52" t="str">
        <f>IF(OR(C69=""),"",SUM(F69,J69,N69)*VLOOKUP(S69,Gehaltsklassen!$B$34:$D$38,2,FALSE)*C69)</f>
        <v/>
      </c>
      <c r="X69" s="52" t="str">
        <f>IF(OR(C69=""),"",SUM(F69,J69,N69)*VLOOKUP(S69,Gehaltsklassen!$B$34:$D$38,3,FALSE))</f>
        <v/>
      </c>
      <c r="Y69" s="52" t="str">
        <f>IF(OR(C69=""),"",SUM(F69,J69,N69)*VLOOKUP(S69,Gehaltsklassen!$B$34:$D$38,3,FALSE)*C69)</f>
        <v/>
      </c>
      <c r="Z69" s="54" t="str">
        <f>IF(OR(C69=""),"",(SUM(G69,K69,O69)*VLOOKUP(U69,Gehaltsklassen!$B$34:$D$38,2,FALSE)))</f>
        <v/>
      </c>
      <c r="AA69" s="54" t="str">
        <f>IF(OR(C69=""),"",(SUM(G69,K69,O69)*VLOOKUP(U69,Gehaltsklassen!$B$34:$D$38,2,FALSE))*C69)</f>
        <v/>
      </c>
      <c r="AB69" s="53" t="str">
        <f>IF(OR(C69=""),"",(SUM(G69,K69,O69)*VLOOKUP(U69,Gehaltsklassen!$B$34:$D$38,3,FALSE))*C69)</f>
        <v/>
      </c>
      <c r="AC69" s="53" t="str">
        <f>IF(OR(C69=""),"",(SUM(G69,K69,O69)*VLOOKUP(U69,Gehaltsklassen!$B$34:$D$38,3,FALSE))*C69)</f>
        <v/>
      </c>
    </row>
    <row r="70" spans="1:29" ht="31.9" customHeight="1" x14ac:dyDescent="0.2">
      <c r="A70" s="74" t="str">
        <f>IF(C70="","",MAX($A$11:A69)+1)</f>
        <v/>
      </c>
      <c r="B70" s="75" t="str">
        <f>IF('N-Bedarf AL §13a'!B68="","",'N-Bedarf AL §13a'!B68)</f>
        <v/>
      </c>
      <c r="C70" s="49" t="str">
        <f>IF('N-Bedarf AL §13a'!C68="","",'N-Bedarf AL §13a'!C68)</f>
        <v/>
      </c>
      <c r="D70" s="88" t="str">
        <f>IF('N-Bedarf AL §13a'!D68="","",'N-Bedarf AL §13a'!D68)</f>
        <v/>
      </c>
      <c r="E70" s="49" t="str">
        <f>IF('N-Bedarf AL §13a'!G68="","",'N-Bedarf AL §13a'!G68)</f>
        <v/>
      </c>
      <c r="F70" s="50" t="str">
        <f t="shared" si="0"/>
        <v/>
      </c>
      <c r="G70" s="50" t="str">
        <f t="shared" si="5"/>
        <v/>
      </c>
      <c r="H70" s="88"/>
      <c r="I70" s="49"/>
      <c r="J70" s="50" t="str">
        <f t="shared" si="1"/>
        <v/>
      </c>
      <c r="K70" s="50" t="str">
        <f t="shared" si="2"/>
        <v/>
      </c>
      <c r="L70" s="88"/>
      <c r="M70" s="49"/>
      <c r="N70" s="50" t="str">
        <f t="shared" si="3"/>
        <v/>
      </c>
      <c r="O70" s="50" t="str">
        <f t="shared" si="4"/>
        <v/>
      </c>
      <c r="P70" s="51"/>
      <c r="Q70" s="78" t="s">
        <v>261</v>
      </c>
      <c r="R70" s="49"/>
      <c r="S70" s="32" t="str">
        <f>IF(R70="","C",INDEX(Gehaltsklassen!A$11:A$15,MATCH(R70,Gehaltsklassen!D$11:D$15,1),1))</f>
        <v>C</v>
      </c>
      <c r="T70" s="49"/>
      <c r="U70" s="32" t="str">
        <f>IF(T70="","C",IF(T70="","C",IF($Q70="I",INDEX(Gehaltsklassen!A$11:A$15,MATCH(T70,Gehaltsklassen!C$11:C$15,1),1),IF($Q70="II",INDEX(Gehaltsklassen!A$11:A$15,MATCH(T70,Gehaltsklassen!D$11:D$15,1),1),IF($Q70="III",INDEX(Gehaltsklassen!A$11:A$15,MATCH(T70,Gehaltsklassen!E$11:E$15,1),1),"Falsche Bodenart")))))</f>
        <v>C</v>
      </c>
      <c r="V70" s="52" t="str">
        <f>IF(OR(C70=""),"",SUM(F70,J70,N70)*VLOOKUP(S70,Gehaltsklassen!$B$34:$D$38,2,FALSE))</f>
        <v/>
      </c>
      <c r="W70" s="52" t="str">
        <f>IF(OR(C70=""),"",SUM(F70,J70,N70)*VLOOKUP(S70,Gehaltsklassen!$B$34:$D$38,2,FALSE)*C70)</f>
        <v/>
      </c>
      <c r="X70" s="52" t="str">
        <f>IF(OR(C70=""),"",SUM(F70,J70,N70)*VLOOKUP(S70,Gehaltsklassen!$B$34:$D$38,3,FALSE))</f>
        <v/>
      </c>
      <c r="Y70" s="52" t="str">
        <f>IF(OR(C70=""),"",SUM(F70,J70,N70)*VLOOKUP(S70,Gehaltsklassen!$B$34:$D$38,3,FALSE)*C70)</f>
        <v/>
      </c>
      <c r="Z70" s="54" t="str">
        <f>IF(OR(C70=""),"",(SUM(G70,K70,O70)*VLOOKUP(U70,Gehaltsklassen!$B$34:$D$38,2,FALSE)))</f>
        <v/>
      </c>
      <c r="AA70" s="54" t="str">
        <f>IF(OR(C70=""),"",(SUM(G70,K70,O70)*VLOOKUP(U70,Gehaltsklassen!$B$34:$D$38,2,FALSE))*C70)</f>
        <v/>
      </c>
      <c r="AB70" s="53" t="str">
        <f>IF(OR(C70=""),"",(SUM(G70,K70,O70)*VLOOKUP(U70,Gehaltsklassen!$B$34:$D$38,3,FALSE))*C70)</f>
        <v/>
      </c>
      <c r="AC70" s="53" t="str">
        <f>IF(OR(C70=""),"",(SUM(G70,K70,O70)*VLOOKUP(U70,Gehaltsklassen!$B$34:$D$38,3,FALSE))*C70)</f>
        <v/>
      </c>
    </row>
    <row r="71" spans="1:29" ht="31.9" customHeight="1" x14ac:dyDescent="0.2">
      <c r="A71" s="74" t="str">
        <f>IF(C71="","",MAX($A$11:A70)+1)</f>
        <v/>
      </c>
      <c r="B71" s="75" t="str">
        <f>IF('N-Bedarf AL §13a'!B69="","",'N-Bedarf AL §13a'!B69)</f>
        <v/>
      </c>
      <c r="C71" s="49" t="str">
        <f>IF('N-Bedarf AL §13a'!C69="","",'N-Bedarf AL §13a'!C69)</f>
        <v/>
      </c>
      <c r="D71" s="88" t="str">
        <f>IF('N-Bedarf AL §13a'!D69="","",'N-Bedarf AL §13a'!D69)</f>
        <v/>
      </c>
      <c r="E71" s="49" t="str">
        <f>IF('N-Bedarf AL §13a'!G69="","",'N-Bedarf AL §13a'!G69)</f>
        <v/>
      </c>
      <c r="F71" s="50" t="str">
        <f t="shared" si="0"/>
        <v/>
      </c>
      <c r="G71" s="50" t="str">
        <f t="shared" si="5"/>
        <v/>
      </c>
      <c r="H71" s="88"/>
      <c r="I71" s="49"/>
      <c r="J71" s="50" t="str">
        <f t="shared" si="1"/>
        <v/>
      </c>
      <c r="K71" s="50" t="str">
        <f t="shared" si="2"/>
        <v/>
      </c>
      <c r="L71" s="88"/>
      <c r="M71" s="49"/>
      <c r="N71" s="50" t="str">
        <f t="shared" si="3"/>
        <v/>
      </c>
      <c r="O71" s="50" t="str">
        <f t="shared" si="4"/>
        <v/>
      </c>
      <c r="P71" s="51"/>
      <c r="Q71" s="78" t="s">
        <v>261</v>
      </c>
      <c r="R71" s="49"/>
      <c r="S71" s="32" t="str">
        <f>IF(R71="","C",INDEX(Gehaltsklassen!A$11:A$15,MATCH(R71,Gehaltsklassen!D$11:D$15,1),1))</f>
        <v>C</v>
      </c>
      <c r="T71" s="49"/>
      <c r="U71" s="32" t="str">
        <f>IF(T71="","C",IF(T71="","C",IF($Q71="I",INDEX(Gehaltsklassen!A$11:A$15,MATCH(T71,Gehaltsklassen!C$11:C$15,1),1),IF($Q71="II",INDEX(Gehaltsklassen!A$11:A$15,MATCH(T71,Gehaltsklassen!D$11:D$15,1),1),IF($Q71="III",INDEX(Gehaltsklassen!A$11:A$15,MATCH(T71,Gehaltsklassen!E$11:E$15,1),1),"Falsche Bodenart")))))</f>
        <v>C</v>
      </c>
      <c r="V71" s="52" t="str">
        <f>IF(OR(C71=""),"",SUM(F71,J71,N71)*VLOOKUP(S71,Gehaltsklassen!$B$34:$D$38,2,FALSE))</f>
        <v/>
      </c>
      <c r="W71" s="52" t="str">
        <f>IF(OR(C71=""),"",SUM(F71,J71,N71)*VLOOKUP(S71,Gehaltsklassen!$B$34:$D$38,2,FALSE)*C71)</f>
        <v/>
      </c>
      <c r="X71" s="52" t="str">
        <f>IF(OR(C71=""),"",SUM(F71,J71,N71)*VLOOKUP(S71,Gehaltsklassen!$B$34:$D$38,3,FALSE))</f>
        <v/>
      </c>
      <c r="Y71" s="52" t="str">
        <f>IF(OR(C71=""),"",SUM(F71,J71,N71)*VLOOKUP(S71,Gehaltsklassen!$B$34:$D$38,3,FALSE)*C71)</f>
        <v/>
      </c>
      <c r="Z71" s="54" t="str">
        <f>IF(OR(C71=""),"",(SUM(G71,K71,O71)*VLOOKUP(U71,Gehaltsklassen!$B$34:$D$38,2,FALSE)))</f>
        <v/>
      </c>
      <c r="AA71" s="54" t="str">
        <f>IF(OR(C71=""),"",(SUM(G71,K71,O71)*VLOOKUP(U71,Gehaltsklassen!$B$34:$D$38,2,FALSE))*C71)</f>
        <v/>
      </c>
      <c r="AB71" s="53" t="str">
        <f>IF(OR(C71=""),"",(SUM(G71,K71,O71)*VLOOKUP(U71,Gehaltsklassen!$B$34:$D$38,3,FALSE))*C71)</f>
        <v/>
      </c>
      <c r="AC71" s="53" t="str">
        <f>IF(OR(C71=""),"",(SUM(G71,K71,O71)*VLOOKUP(U71,Gehaltsklassen!$B$34:$D$38,3,FALSE))*C71)</f>
        <v/>
      </c>
    </row>
    <row r="72" spans="1:29" ht="31.9" customHeight="1" x14ac:dyDescent="0.2">
      <c r="A72" s="74" t="str">
        <f>IF(C72="","",MAX($A$11:A71)+1)</f>
        <v/>
      </c>
      <c r="B72" s="75" t="str">
        <f>IF('N-Bedarf AL §13a'!B70="","",'N-Bedarf AL §13a'!B70)</f>
        <v/>
      </c>
      <c r="C72" s="49" t="str">
        <f>IF('N-Bedarf AL §13a'!C70="","",'N-Bedarf AL §13a'!C70)</f>
        <v/>
      </c>
      <c r="D72" s="88" t="str">
        <f>IF('N-Bedarf AL §13a'!D70="","",'N-Bedarf AL §13a'!D70)</f>
        <v/>
      </c>
      <c r="E72" s="49" t="str">
        <f>IF('N-Bedarf AL §13a'!G70="","",'N-Bedarf AL §13a'!G70)</f>
        <v/>
      </c>
      <c r="F72" s="50" t="str">
        <f t="shared" si="0"/>
        <v/>
      </c>
      <c r="G72" s="50" t="str">
        <f t="shared" si="5"/>
        <v/>
      </c>
      <c r="H72" s="88"/>
      <c r="I72" s="49"/>
      <c r="J72" s="50" t="str">
        <f t="shared" si="1"/>
        <v/>
      </c>
      <c r="K72" s="50" t="str">
        <f t="shared" si="2"/>
        <v/>
      </c>
      <c r="L72" s="88"/>
      <c r="M72" s="49"/>
      <c r="N72" s="50" t="str">
        <f t="shared" si="3"/>
        <v/>
      </c>
      <c r="O72" s="50" t="str">
        <f t="shared" si="4"/>
        <v/>
      </c>
      <c r="P72" s="51"/>
      <c r="Q72" s="78" t="s">
        <v>261</v>
      </c>
      <c r="R72" s="49"/>
      <c r="S72" s="32" t="str">
        <f>IF(R72="","C",INDEX(Gehaltsklassen!A$11:A$15,MATCH(R72,Gehaltsklassen!D$11:D$15,1),1))</f>
        <v>C</v>
      </c>
      <c r="T72" s="49"/>
      <c r="U72" s="32" t="str">
        <f>IF(T72="","C",IF(T72="","C",IF($Q72="I",INDEX(Gehaltsklassen!A$11:A$15,MATCH(T72,Gehaltsklassen!C$11:C$15,1),1),IF($Q72="II",INDEX(Gehaltsklassen!A$11:A$15,MATCH(T72,Gehaltsklassen!D$11:D$15,1),1),IF($Q72="III",INDEX(Gehaltsklassen!A$11:A$15,MATCH(T72,Gehaltsklassen!E$11:E$15,1),1),"Falsche Bodenart")))))</f>
        <v>C</v>
      </c>
      <c r="V72" s="52" t="str">
        <f>IF(OR(C72=""),"",SUM(F72,J72,N72)*VLOOKUP(S72,Gehaltsklassen!$B$34:$D$38,2,FALSE))</f>
        <v/>
      </c>
      <c r="W72" s="52" t="str">
        <f>IF(OR(C72=""),"",SUM(F72,J72,N72)*VLOOKUP(S72,Gehaltsklassen!$B$34:$D$38,2,FALSE)*C72)</f>
        <v/>
      </c>
      <c r="X72" s="52" t="str">
        <f>IF(OR(C72=""),"",SUM(F72,J72,N72)*VLOOKUP(S72,Gehaltsklassen!$B$34:$D$38,3,FALSE))</f>
        <v/>
      </c>
      <c r="Y72" s="52" t="str">
        <f>IF(OR(C72=""),"",SUM(F72,J72,N72)*VLOOKUP(S72,Gehaltsklassen!$B$34:$D$38,3,FALSE)*C72)</f>
        <v/>
      </c>
      <c r="Z72" s="54" t="str">
        <f>IF(OR(C72=""),"",(SUM(G72,K72,O72)*VLOOKUP(U72,Gehaltsklassen!$B$34:$D$38,2,FALSE)))</f>
        <v/>
      </c>
      <c r="AA72" s="54" t="str">
        <f>IF(OR(C72=""),"",(SUM(G72,K72,O72)*VLOOKUP(U72,Gehaltsklassen!$B$34:$D$38,2,FALSE))*C72)</f>
        <v/>
      </c>
      <c r="AB72" s="53" t="str">
        <f>IF(OR(C72=""),"",(SUM(G72,K72,O72)*VLOOKUP(U72,Gehaltsklassen!$B$34:$D$38,3,FALSE))*C72)</f>
        <v/>
      </c>
      <c r="AC72" s="53" t="str">
        <f>IF(OR(C72=""),"",(SUM(G72,K72,O72)*VLOOKUP(U72,Gehaltsklassen!$B$34:$D$38,3,FALSE))*C72)</f>
        <v/>
      </c>
    </row>
    <row r="73" spans="1:29" ht="31.9" customHeight="1" x14ac:dyDescent="0.2">
      <c r="A73" s="74" t="str">
        <f>IF(C73="","",MAX($A$11:A72)+1)</f>
        <v/>
      </c>
      <c r="B73" s="75" t="str">
        <f>IF('N-Bedarf AL §13a'!B71="","",'N-Bedarf AL §13a'!B71)</f>
        <v/>
      </c>
      <c r="C73" s="49" t="str">
        <f>IF('N-Bedarf AL §13a'!C71="","",'N-Bedarf AL §13a'!C71)</f>
        <v/>
      </c>
      <c r="D73" s="88" t="str">
        <f>IF('N-Bedarf AL §13a'!D71="","",'N-Bedarf AL §13a'!D71)</f>
        <v/>
      </c>
      <c r="E73" s="49" t="str">
        <f>IF('N-Bedarf AL §13a'!G71="","",'N-Bedarf AL §13a'!G71)</f>
        <v/>
      </c>
      <c r="F73" s="50" t="str">
        <f t="shared" si="0"/>
        <v/>
      </c>
      <c r="G73" s="50" t="str">
        <f t="shared" si="5"/>
        <v/>
      </c>
      <c r="H73" s="88"/>
      <c r="I73" s="49"/>
      <c r="J73" s="50" t="str">
        <f t="shared" si="1"/>
        <v/>
      </c>
      <c r="K73" s="50" t="str">
        <f t="shared" si="2"/>
        <v/>
      </c>
      <c r="L73" s="88"/>
      <c r="M73" s="49"/>
      <c r="N73" s="50" t="str">
        <f t="shared" si="3"/>
        <v/>
      </c>
      <c r="O73" s="50" t="str">
        <f t="shared" si="4"/>
        <v/>
      </c>
      <c r="P73" s="51"/>
      <c r="Q73" s="78" t="s">
        <v>261</v>
      </c>
      <c r="R73" s="49"/>
      <c r="S73" s="32" t="str">
        <f>IF(R73="","C",INDEX(Gehaltsklassen!A$11:A$15,MATCH(R73,Gehaltsklassen!D$11:D$15,1),1))</f>
        <v>C</v>
      </c>
      <c r="T73" s="49"/>
      <c r="U73" s="32" t="str">
        <f>IF(T73="","C",IF(T73="","C",IF($Q73="I",INDEX(Gehaltsklassen!A$11:A$15,MATCH(T73,Gehaltsklassen!C$11:C$15,1),1),IF($Q73="II",INDEX(Gehaltsklassen!A$11:A$15,MATCH(T73,Gehaltsklassen!D$11:D$15,1),1),IF($Q73="III",INDEX(Gehaltsklassen!A$11:A$15,MATCH(T73,Gehaltsklassen!E$11:E$15,1),1),"Falsche Bodenart")))))</f>
        <v>C</v>
      </c>
      <c r="V73" s="52" t="str">
        <f>IF(OR(C73=""),"",SUM(F73,J73,N73)*VLOOKUP(S73,Gehaltsklassen!$B$34:$D$38,2,FALSE))</f>
        <v/>
      </c>
      <c r="W73" s="52" t="str">
        <f>IF(OR(C73=""),"",SUM(F73,J73,N73)*VLOOKUP(S73,Gehaltsklassen!$B$34:$D$38,2,FALSE)*C73)</f>
        <v/>
      </c>
      <c r="X73" s="52" t="str">
        <f>IF(OR(C73=""),"",SUM(F73,J73,N73)*VLOOKUP(S73,Gehaltsklassen!$B$34:$D$38,3,FALSE))</f>
        <v/>
      </c>
      <c r="Y73" s="52" t="str">
        <f>IF(OR(C73=""),"",SUM(F73,J73,N73)*VLOOKUP(S73,Gehaltsklassen!$B$34:$D$38,3,FALSE)*C73)</f>
        <v/>
      </c>
      <c r="Z73" s="54" t="str">
        <f>IF(OR(C73=""),"",(SUM(G73,K73,O73)*VLOOKUP(U73,Gehaltsklassen!$B$34:$D$38,2,FALSE)))</f>
        <v/>
      </c>
      <c r="AA73" s="54" t="str">
        <f>IF(OR(C73=""),"",(SUM(G73,K73,O73)*VLOOKUP(U73,Gehaltsklassen!$B$34:$D$38,2,FALSE))*C73)</f>
        <v/>
      </c>
      <c r="AB73" s="53" t="str">
        <f>IF(OR(C73=""),"",(SUM(G73,K73,O73)*VLOOKUP(U73,Gehaltsklassen!$B$34:$D$38,3,FALSE))*C73)</f>
        <v/>
      </c>
      <c r="AC73" s="53" t="str">
        <f>IF(OR(C73=""),"",(SUM(G73,K73,O73)*VLOOKUP(U73,Gehaltsklassen!$B$34:$D$38,3,FALSE))*C73)</f>
        <v/>
      </c>
    </row>
    <row r="74" spans="1:29" ht="31.9" customHeight="1" x14ac:dyDescent="0.2">
      <c r="A74" s="74" t="str">
        <f>IF(C74="","",MAX($A$11:A73)+1)</f>
        <v/>
      </c>
      <c r="B74" s="75" t="str">
        <f>IF('N-Bedarf AL §13a'!B72="","",'N-Bedarf AL §13a'!B72)</f>
        <v/>
      </c>
      <c r="C74" s="49" t="str">
        <f>IF('N-Bedarf AL §13a'!C72="","",'N-Bedarf AL §13a'!C72)</f>
        <v/>
      </c>
      <c r="D74" s="88" t="str">
        <f>IF('N-Bedarf AL §13a'!D72="","",'N-Bedarf AL §13a'!D72)</f>
        <v/>
      </c>
      <c r="E74" s="49" t="str">
        <f>IF('N-Bedarf AL §13a'!G72="","",'N-Bedarf AL §13a'!G72)</f>
        <v/>
      </c>
      <c r="F74" s="50" t="str">
        <f t="shared" ref="F74:F137" si="6">IF(OR(D74="",D74="keine",E74=""),"",VLOOKUP(D74,PSollA,3,FALSE)*E74)</f>
        <v/>
      </c>
      <c r="G74" s="50" t="str">
        <f t="shared" si="5"/>
        <v/>
      </c>
      <c r="H74" s="88"/>
      <c r="I74" s="49"/>
      <c r="J74" s="50" t="str">
        <f t="shared" ref="J74:J137" si="7">IF(OR(H74="",H74="keine",I74=""),"",VLOOKUP(H74,PSollA,3,FALSE)*I74)</f>
        <v/>
      </c>
      <c r="K74" s="50" t="str">
        <f t="shared" ref="K74:K137" si="8">IF(OR(H74="",H74="keine",I74=""),"",VLOOKUP(H74,PSollA,4,FALSE)*I74)</f>
        <v/>
      </c>
      <c r="L74" s="88"/>
      <c r="M74" s="49"/>
      <c r="N74" s="50" t="str">
        <f t="shared" ref="N74:N137" si="9">IF(OR(L74="",L74="keine",M74=""),"",VLOOKUP(L74,PSollA,3,FALSE)*M74)</f>
        <v/>
      </c>
      <c r="O74" s="50" t="str">
        <f t="shared" ref="O74:O137" si="10">IF(OR(L74="",L74="keine",M74=""),"",VLOOKUP(L74,PSollA,4,FALSE)*M74)</f>
        <v/>
      </c>
      <c r="P74" s="51"/>
      <c r="Q74" s="78" t="s">
        <v>261</v>
      </c>
      <c r="R74" s="49"/>
      <c r="S74" s="32" t="str">
        <f>IF(R74="","C",INDEX(Gehaltsklassen!A$11:A$15,MATCH(R74,Gehaltsklassen!D$11:D$15,1),1))</f>
        <v>C</v>
      </c>
      <c r="T74" s="49"/>
      <c r="U74" s="32" t="str">
        <f>IF(T74="","C",IF(T74="","C",IF($Q74="I",INDEX(Gehaltsklassen!A$11:A$15,MATCH(T74,Gehaltsklassen!C$11:C$15,1),1),IF($Q74="II",INDEX(Gehaltsklassen!A$11:A$15,MATCH(T74,Gehaltsklassen!D$11:D$15,1),1),IF($Q74="III",INDEX(Gehaltsklassen!A$11:A$15,MATCH(T74,Gehaltsklassen!E$11:E$15,1),1),"Falsche Bodenart")))))</f>
        <v>C</v>
      </c>
      <c r="V74" s="52" t="str">
        <f>IF(OR(C74=""),"",SUM(F74,J74,N74)*VLOOKUP(S74,Gehaltsklassen!$B$34:$D$38,2,FALSE))</f>
        <v/>
      </c>
      <c r="W74" s="52" t="str">
        <f>IF(OR(C74=""),"",SUM(F74,J74,N74)*VLOOKUP(S74,Gehaltsklassen!$B$34:$D$38,2,FALSE)*C74)</f>
        <v/>
      </c>
      <c r="X74" s="52" t="str">
        <f>IF(OR(C74=""),"",SUM(F74,J74,N74)*VLOOKUP(S74,Gehaltsklassen!$B$34:$D$38,3,FALSE))</f>
        <v/>
      </c>
      <c r="Y74" s="52" t="str">
        <f>IF(OR(C74=""),"",SUM(F74,J74,N74)*VLOOKUP(S74,Gehaltsklassen!$B$34:$D$38,3,FALSE)*C74)</f>
        <v/>
      </c>
      <c r="Z74" s="54" t="str">
        <f>IF(OR(C74=""),"",(SUM(G74,K74,O74)*VLOOKUP(U74,Gehaltsklassen!$B$34:$D$38,2,FALSE)))</f>
        <v/>
      </c>
      <c r="AA74" s="54" t="str">
        <f>IF(OR(C74=""),"",(SUM(G74,K74,O74)*VLOOKUP(U74,Gehaltsklassen!$B$34:$D$38,2,FALSE))*C74)</f>
        <v/>
      </c>
      <c r="AB74" s="53" t="str">
        <f>IF(OR(C74=""),"",(SUM(G74,K74,O74)*VLOOKUP(U74,Gehaltsklassen!$B$34:$D$38,3,FALSE))*C74)</f>
        <v/>
      </c>
      <c r="AC74" s="53" t="str">
        <f>IF(OR(C74=""),"",(SUM(G74,K74,O74)*VLOOKUP(U74,Gehaltsklassen!$B$34:$D$38,3,FALSE))*C74)</f>
        <v/>
      </c>
    </row>
    <row r="75" spans="1:29" ht="31.9" customHeight="1" x14ac:dyDescent="0.2">
      <c r="A75" s="74" t="str">
        <f>IF(C75="","",MAX($A$11:A74)+1)</f>
        <v/>
      </c>
      <c r="B75" s="75" t="str">
        <f>IF('N-Bedarf AL §13a'!B73="","",'N-Bedarf AL §13a'!B73)</f>
        <v/>
      </c>
      <c r="C75" s="49" t="str">
        <f>IF('N-Bedarf AL §13a'!C73="","",'N-Bedarf AL §13a'!C73)</f>
        <v/>
      </c>
      <c r="D75" s="88" t="str">
        <f>IF('N-Bedarf AL §13a'!D73="","",'N-Bedarf AL §13a'!D73)</f>
        <v/>
      </c>
      <c r="E75" s="49" t="str">
        <f>IF('N-Bedarf AL §13a'!G73="","",'N-Bedarf AL §13a'!G73)</f>
        <v/>
      </c>
      <c r="F75" s="50" t="str">
        <f t="shared" si="6"/>
        <v/>
      </c>
      <c r="G75" s="50" t="str">
        <f t="shared" ref="G75:G138" si="11">IF(OR(D75="",D75="keine",E75=""),"",VLOOKUP(D75,PSollA,4,FALSE)*E75)</f>
        <v/>
      </c>
      <c r="H75" s="88"/>
      <c r="I75" s="49"/>
      <c r="J75" s="50" t="str">
        <f t="shared" si="7"/>
        <v/>
      </c>
      <c r="K75" s="50" t="str">
        <f t="shared" si="8"/>
        <v/>
      </c>
      <c r="L75" s="88"/>
      <c r="M75" s="49"/>
      <c r="N75" s="50" t="str">
        <f t="shared" si="9"/>
        <v/>
      </c>
      <c r="O75" s="50" t="str">
        <f t="shared" si="10"/>
        <v/>
      </c>
      <c r="P75" s="51"/>
      <c r="Q75" s="78" t="s">
        <v>261</v>
      </c>
      <c r="R75" s="49"/>
      <c r="S75" s="32" t="str">
        <f>IF(R75="","C",INDEX(Gehaltsklassen!A$11:A$15,MATCH(R75,Gehaltsklassen!D$11:D$15,1),1))</f>
        <v>C</v>
      </c>
      <c r="T75" s="49"/>
      <c r="U75" s="32" t="str">
        <f>IF(T75="","C",IF(T75="","C",IF($Q75="I",INDEX(Gehaltsklassen!A$11:A$15,MATCH(T75,Gehaltsklassen!C$11:C$15,1),1),IF($Q75="II",INDEX(Gehaltsklassen!A$11:A$15,MATCH(T75,Gehaltsklassen!D$11:D$15,1),1),IF($Q75="III",INDEX(Gehaltsklassen!A$11:A$15,MATCH(T75,Gehaltsklassen!E$11:E$15,1),1),"Falsche Bodenart")))))</f>
        <v>C</v>
      </c>
      <c r="V75" s="52" t="str">
        <f>IF(OR(C75=""),"",SUM(F75,J75,N75)*VLOOKUP(S75,Gehaltsklassen!$B$34:$D$38,2,FALSE))</f>
        <v/>
      </c>
      <c r="W75" s="52" t="str">
        <f>IF(OR(C75=""),"",SUM(F75,J75,N75)*VLOOKUP(S75,Gehaltsklassen!$B$34:$D$38,2,FALSE)*C75)</f>
        <v/>
      </c>
      <c r="X75" s="52" t="str">
        <f>IF(OR(C75=""),"",SUM(F75,J75,N75)*VLOOKUP(S75,Gehaltsklassen!$B$34:$D$38,3,FALSE))</f>
        <v/>
      </c>
      <c r="Y75" s="52" t="str">
        <f>IF(OR(C75=""),"",SUM(F75,J75,N75)*VLOOKUP(S75,Gehaltsklassen!$B$34:$D$38,3,FALSE)*C75)</f>
        <v/>
      </c>
      <c r="Z75" s="54" t="str">
        <f>IF(OR(C75=""),"",(SUM(G75,K75,O75)*VLOOKUP(U75,Gehaltsklassen!$B$34:$D$38,2,FALSE)))</f>
        <v/>
      </c>
      <c r="AA75" s="54" t="str">
        <f>IF(OR(C75=""),"",(SUM(G75,K75,O75)*VLOOKUP(U75,Gehaltsklassen!$B$34:$D$38,2,FALSE))*C75)</f>
        <v/>
      </c>
      <c r="AB75" s="53" t="str">
        <f>IF(OR(C75=""),"",(SUM(G75,K75,O75)*VLOOKUP(U75,Gehaltsklassen!$B$34:$D$38,3,FALSE))*C75)</f>
        <v/>
      </c>
      <c r="AC75" s="53" t="str">
        <f>IF(OR(C75=""),"",(SUM(G75,K75,O75)*VLOOKUP(U75,Gehaltsklassen!$B$34:$D$38,3,FALSE))*C75)</f>
        <v/>
      </c>
    </row>
    <row r="76" spans="1:29" ht="31.9" customHeight="1" x14ac:dyDescent="0.2">
      <c r="A76" s="74" t="str">
        <f>IF(C76="","",MAX($A$11:A75)+1)</f>
        <v/>
      </c>
      <c r="B76" s="75" t="str">
        <f>IF('N-Bedarf AL §13a'!B74="","",'N-Bedarf AL §13a'!B74)</f>
        <v/>
      </c>
      <c r="C76" s="49" t="str">
        <f>IF('N-Bedarf AL §13a'!C74="","",'N-Bedarf AL §13a'!C74)</f>
        <v/>
      </c>
      <c r="D76" s="88" t="str">
        <f>IF('N-Bedarf AL §13a'!D74="","",'N-Bedarf AL §13a'!D74)</f>
        <v/>
      </c>
      <c r="E76" s="49" t="str">
        <f>IF('N-Bedarf AL §13a'!G74="","",'N-Bedarf AL §13a'!G74)</f>
        <v/>
      </c>
      <c r="F76" s="50" t="str">
        <f t="shared" si="6"/>
        <v/>
      </c>
      <c r="G76" s="50" t="str">
        <f t="shared" si="11"/>
        <v/>
      </c>
      <c r="H76" s="88"/>
      <c r="I76" s="49"/>
      <c r="J76" s="50" t="str">
        <f t="shared" si="7"/>
        <v/>
      </c>
      <c r="K76" s="50" t="str">
        <f t="shared" si="8"/>
        <v/>
      </c>
      <c r="L76" s="88"/>
      <c r="M76" s="49"/>
      <c r="N76" s="50" t="str">
        <f t="shared" si="9"/>
        <v/>
      </c>
      <c r="O76" s="50" t="str">
        <f t="shared" si="10"/>
        <v/>
      </c>
      <c r="P76" s="51"/>
      <c r="Q76" s="78" t="s">
        <v>261</v>
      </c>
      <c r="R76" s="49"/>
      <c r="S76" s="32" t="str">
        <f>IF(R76="","C",INDEX(Gehaltsklassen!A$11:A$15,MATCH(R76,Gehaltsklassen!D$11:D$15,1),1))</f>
        <v>C</v>
      </c>
      <c r="T76" s="49"/>
      <c r="U76" s="32" t="str">
        <f>IF(T76="","C",IF(T76="","C",IF($Q76="I",INDEX(Gehaltsklassen!A$11:A$15,MATCH(T76,Gehaltsklassen!C$11:C$15,1),1),IF($Q76="II",INDEX(Gehaltsklassen!A$11:A$15,MATCH(T76,Gehaltsklassen!D$11:D$15,1),1),IF($Q76="III",INDEX(Gehaltsklassen!A$11:A$15,MATCH(T76,Gehaltsklassen!E$11:E$15,1),1),"Falsche Bodenart")))))</f>
        <v>C</v>
      </c>
      <c r="V76" s="52" t="str">
        <f>IF(OR(C76=""),"",SUM(F76,J76,N76)*VLOOKUP(S76,Gehaltsklassen!$B$34:$D$38,2,FALSE))</f>
        <v/>
      </c>
      <c r="W76" s="52" t="str">
        <f>IF(OR(C76=""),"",SUM(F76,J76,N76)*VLOOKUP(S76,Gehaltsklassen!$B$34:$D$38,2,FALSE)*C76)</f>
        <v/>
      </c>
      <c r="X76" s="52" t="str">
        <f>IF(OR(C76=""),"",SUM(F76,J76,N76)*VLOOKUP(S76,Gehaltsklassen!$B$34:$D$38,3,FALSE))</f>
        <v/>
      </c>
      <c r="Y76" s="52" t="str">
        <f>IF(OR(C76=""),"",SUM(F76,J76,N76)*VLOOKUP(S76,Gehaltsklassen!$B$34:$D$38,3,FALSE)*C76)</f>
        <v/>
      </c>
      <c r="Z76" s="54" t="str">
        <f>IF(OR(C76=""),"",(SUM(G76,K76,O76)*VLOOKUP(U76,Gehaltsklassen!$B$34:$D$38,2,FALSE)))</f>
        <v/>
      </c>
      <c r="AA76" s="54" t="str">
        <f>IF(OR(C76=""),"",(SUM(G76,K76,O76)*VLOOKUP(U76,Gehaltsklassen!$B$34:$D$38,2,FALSE))*C76)</f>
        <v/>
      </c>
      <c r="AB76" s="53" t="str">
        <f>IF(OR(C76=""),"",(SUM(G76,K76,O76)*VLOOKUP(U76,Gehaltsklassen!$B$34:$D$38,3,FALSE))*C76)</f>
        <v/>
      </c>
      <c r="AC76" s="53" t="str">
        <f>IF(OR(C76=""),"",(SUM(G76,K76,O76)*VLOOKUP(U76,Gehaltsklassen!$B$34:$D$38,3,FALSE))*C76)</f>
        <v/>
      </c>
    </row>
    <row r="77" spans="1:29" ht="31.9" customHeight="1" x14ac:dyDescent="0.2">
      <c r="A77" s="74" t="str">
        <f>IF(C77="","",MAX($A$11:A76)+1)</f>
        <v/>
      </c>
      <c r="B77" s="75" t="str">
        <f>IF('N-Bedarf AL §13a'!B75="","",'N-Bedarf AL §13a'!B75)</f>
        <v/>
      </c>
      <c r="C77" s="49" t="str">
        <f>IF('N-Bedarf AL §13a'!C75="","",'N-Bedarf AL §13a'!C75)</f>
        <v/>
      </c>
      <c r="D77" s="88" t="str">
        <f>IF('N-Bedarf AL §13a'!D75="","",'N-Bedarf AL §13a'!D75)</f>
        <v/>
      </c>
      <c r="E77" s="49" t="str">
        <f>IF('N-Bedarf AL §13a'!G75="","",'N-Bedarf AL §13a'!G75)</f>
        <v/>
      </c>
      <c r="F77" s="50" t="str">
        <f t="shared" si="6"/>
        <v/>
      </c>
      <c r="G77" s="50" t="str">
        <f t="shared" si="11"/>
        <v/>
      </c>
      <c r="H77" s="88"/>
      <c r="I77" s="49"/>
      <c r="J77" s="50" t="str">
        <f t="shared" si="7"/>
        <v/>
      </c>
      <c r="K77" s="50" t="str">
        <f t="shared" si="8"/>
        <v/>
      </c>
      <c r="L77" s="88"/>
      <c r="M77" s="49"/>
      <c r="N77" s="50" t="str">
        <f t="shared" si="9"/>
        <v/>
      </c>
      <c r="O77" s="50" t="str">
        <f t="shared" si="10"/>
        <v/>
      </c>
      <c r="P77" s="51"/>
      <c r="Q77" s="78" t="s">
        <v>261</v>
      </c>
      <c r="R77" s="49"/>
      <c r="S77" s="32" t="str">
        <f>IF(R77="","C",INDEX(Gehaltsklassen!A$11:A$15,MATCH(R77,Gehaltsklassen!D$11:D$15,1),1))</f>
        <v>C</v>
      </c>
      <c r="T77" s="49"/>
      <c r="U77" s="32" t="str">
        <f>IF(T77="","C",IF(T77="","C",IF($Q77="I",INDEX(Gehaltsklassen!A$11:A$15,MATCH(T77,Gehaltsklassen!C$11:C$15,1),1),IF($Q77="II",INDEX(Gehaltsklassen!A$11:A$15,MATCH(T77,Gehaltsklassen!D$11:D$15,1),1),IF($Q77="III",INDEX(Gehaltsklassen!A$11:A$15,MATCH(T77,Gehaltsklassen!E$11:E$15,1),1),"Falsche Bodenart")))))</f>
        <v>C</v>
      </c>
      <c r="V77" s="52" t="str">
        <f>IF(OR(C77=""),"",SUM(F77,J77,N77)*VLOOKUP(S77,Gehaltsklassen!$B$34:$D$38,2,FALSE))</f>
        <v/>
      </c>
      <c r="W77" s="52" t="str">
        <f>IF(OR(C77=""),"",SUM(F77,J77,N77)*VLOOKUP(S77,Gehaltsklassen!$B$34:$D$38,2,FALSE)*C77)</f>
        <v/>
      </c>
      <c r="X77" s="52" t="str">
        <f>IF(OR(C77=""),"",SUM(F77,J77,N77)*VLOOKUP(S77,Gehaltsklassen!$B$34:$D$38,3,FALSE))</f>
        <v/>
      </c>
      <c r="Y77" s="52" t="str">
        <f>IF(OR(C77=""),"",SUM(F77,J77,N77)*VLOOKUP(S77,Gehaltsklassen!$B$34:$D$38,3,FALSE)*C77)</f>
        <v/>
      </c>
      <c r="Z77" s="54" t="str">
        <f>IF(OR(C77=""),"",(SUM(G77,K77,O77)*VLOOKUP(U77,Gehaltsklassen!$B$34:$D$38,2,FALSE)))</f>
        <v/>
      </c>
      <c r="AA77" s="54" t="str">
        <f>IF(OR(C77=""),"",(SUM(G77,K77,O77)*VLOOKUP(U77,Gehaltsklassen!$B$34:$D$38,2,FALSE))*C77)</f>
        <v/>
      </c>
      <c r="AB77" s="53" t="str">
        <f>IF(OR(C77=""),"",(SUM(G77,K77,O77)*VLOOKUP(U77,Gehaltsklassen!$B$34:$D$38,3,FALSE))*C77)</f>
        <v/>
      </c>
      <c r="AC77" s="53" t="str">
        <f>IF(OR(C77=""),"",(SUM(G77,K77,O77)*VLOOKUP(U77,Gehaltsklassen!$B$34:$D$38,3,FALSE))*C77)</f>
        <v/>
      </c>
    </row>
    <row r="78" spans="1:29" ht="31.9" customHeight="1" x14ac:dyDescent="0.2">
      <c r="A78" s="74" t="str">
        <f>IF(C78="","",MAX($A$11:A77)+1)</f>
        <v/>
      </c>
      <c r="B78" s="75" t="str">
        <f>IF('N-Bedarf AL §13a'!B76="","",'N-Bedarf AL §13a'!B76)</f>
        <v/>
      </c>
      <c r="C78" s="49" t="str">
        <f>IF('N-Bedarf AL §13a'!C76="","",'N-Bedarf AL §13a'!C76)</f>
        <v/>
      </c>
      <c r="D78" s="88" t="str">
        <f>IF('N-Bedarf AL §13a'!D76="","",'N-Bedarf AL §13a'!D76)</f>
        <v/>
      </c>
      <c r="E78" s="49" t="str">
        <f>IF('N-Bedarf AL §13a'!G76="","",'N-Bedarf AL §13a'!G76)</f>
        <v/>
      </c>
      <c r="F78" s="50" t="str">
        <f t="shared" si="6"/>
        <v/>
      </c>
      <c r="G78" s="50" t="str">
        <f t="shared" si="11"/>
        <v/>
      </c>
      <c r="H78" s="88"/>
      <c r="I78" s="49"/>
      <c r="J78" s="50" t="str">
        <f t="shared" si="7"/>
        <v/>
      </c>
      <c r="K78" s="50" t="str">
        <f t="shared" si="8"/>
        <v/>
      </c>
      <c r="L78" s="88"/>
      <c r="M78" s="49"/>
      <c r="N78" s="50" t="str">
        <f t="shared" si="9"/>
        <v/>
      </c>
      <c r="O78" s="50" t="str">
        <f t="shared" si="10"/>
        <v/>
      </c>
      <c r="P78" s="51"/>
      <c r="Q78" s="78" t="s">
        <v>261</v>
      </c>
      <c r="R78" s="49"/>
      <c r="S78" s="32" t="str">
        <f>IF(R78="","C",INDEX(Gehaltsklassen!A$11:A$15,MATCH(R78,Gehaltsklassen!D$11:D$15,1),1))</f>
        <v>C</v>
      </c>
      <c r="T78" s="49"/>
      <c r="U78" s="32" t="str">
        <f>IF(T78="","C",IF(T78="","C",IF($Q78="I",INDEX(Gehaltsklassen!A$11:A$15,MATCH(T78,Gehaltsklassen!C$11:C$15,1),1),IF($Q78="II",INDEX(Gehaltsklassen!A$11:A$15,MATCH(T78,Gehaltsklassen!D$11:D$15,1),1),IF($Q78="III",INDEX(Gehaltsklassen!A$11:A$15,MATCH(T78,Gehaltsklassen!E$11:E$15,1),1),"Falsche Bodenart")))))</f>
        <v>C</v>
      </c>
      <c r="V78" s="52" t="str">
        <f>IF(OR(C78=""),"",SUM(F78,J78,N78)*VLOOKUP(S78,Gehaltsklassen!$B$34:$D$38,2,FALSE))</f>
        <v/>
      </c>
      <c r="W78" s="52" t="str">
        <f>IF(OR(C78=""),"",SUM(F78,J78,N78)*VLOOKUP(S78,Gehaltsklassen!$B$34:$D$38,2,FALSE)*C78)</f>
        <v/>
      </c>
      <c r="X78" s="52" t="str">
        <f>IF(OR(C78=""),"",SUM(F78,J78,N78)*VLOOKUP(S78,Gehaltsklassen!$B$34:$D$38,3,FALSE))</f>
        <v/>
      </c>
      <c r="Y78" s="52" t="str">
        <f>IF(OR(C78=""),"",SUM(F78,J78,N78)*VLOOKUP(S78,Gehaltsklassen!$B$34:$D$38,3,FALSE)*C78)</f>
        <v/>
      </c>
      <c r="Z78" s="54" t="str">
        <f>IF(OR(C78=""),"",(SUM(G78,K78,O78)*VLOOKUP(U78,Gehaltsklassen!$B$34:$D$38,2,FALSE)))</f>
        <v/>
      </c>
      <c r="AA78" s="54" t="str">
        <f>IF(OR(C78=""),"",(SUM(G78,K78,O78)*VLOOKUP(U78,Gehaltsklassen!$B$34:$D$38,2,FALSE))*C78)</f>
        <v/>
      </c>
      <c r="AB78" s="53" t="str">
        <f>IF(OR(C78=""),"",(SUM(G78,K78,O78)*VLOOKUP(U78,Gehaltsklassen!$B$34:$D$38,3,FALSE))*C78)</f>
        <v/>
      </c>
      <c r="AC78" s="53" t="str">
        <f>IF(OR(C78=""),"",(SUM(G78,K78,O78)*VLOOKUP(U78,Gehaltsklassen!$B$34:$D$38,3,FALSE))*C78)</f>
        <v/>
      </c>
    </row>
    <row r="79" spans="1:29" ht="31.9" customHeight="1" x14ac:dyDescent="0.2">
      <c r="A79" s="74" t="str">
        <f>IF(C79="","",MAX($A$11:A78)+1)</f>
        <v/>
      </c>
      <c r="B79" s="75" t="str">
        <f>IF('N-Bedarf AL §13a'!B77="","",'N-Bedarf AL §13a'!B77)</f>
        <v/>
      </c>
      <c r="C79" s="49" t="str">
        <f>IF('N-Bedarf AL §13a'!C77="","",'N-Bedarf AL §13a'!C77)</f>
        <v/>
      </c>
      <c r="D79" s="88" t="str">
        <f>IF('N-Bedarf AL §13a'!D77="","",'N-Bedarf AL §13a'!D77)</f>
        <v/>
      </c>
      <c r="E79" s="49" t="str">
        <f>IF('N-Bedarf AL §13a'!G77="","",'N-Bedarf AL §13a'!G77)</f>
        <v/>
      </c>
      <c r="F79" s="50" t="str">
        <f t="shared" si="6"/>
        <v/>
      </c>
      <c r="G79" s="50" t="str">
        <f t="shared" si="11"/>
        <v/>
      </c>
      <c r="H79" s="88"/>
      <c r="I79" s="49"/>
      <c r="J79" s="50" t="str">
        <f t="shared" si="7"/>
        <v/>
      </c>
      <c r="K79" s="50" t="str">
        <f t="shared" si="8"/>
        <v/>
      </c>
      <c r="L79" s="88"/>
      <c r="M79" s="49"/>
      <c r="N79" s="50" t="str">
        <f t="shared" si="9"/>
        <v/>
      </c>
      <c r="O79" s="50" t="str">
        <f t="shared" si="10"/>
        <v/>
      </c>
      <c r="P79" s="51"/>
      <c r="Q79" s="78" t="s">
        <v>261</v>
      </c>
      <c r="R79" s="49"/>
      <c r="S79" s="32" t="str">
        <f>IF(R79="","C",INDEX(Gehaltsklassen!A$11:A$15,MATCH(R79,Gehaltsklassen!D$11:D$15,1),1))</f>
        <v>C</v>
      </c>
      <c r="T79" s="49"/>
      <c r="U79" s="32" t="str">
        <f>IF(T79="","C",IF(T79="","C",IF($Q79="I",INDEX(Gehaltsklassen!A$11:A$15,MATCH(T79,Gehaltsklassen!C$11:C$15,1),1),IF($Q79="II",INDEX(Gehaltsklassen!A$11:A$15,MATCH(T79,Gehaltsklassen!D$11:D$15,1),1),IF($Q79="III",INDEX(Gehaltsklassen!A$11:A$15,MATCH(T79,Gehaltsklassen!E$11:E$15,1),1),"Falsche Bodenart")))))</f>
        <v>C</v>
      </c>
      <c r="V79" s="52" t="str">
        <f>IF(OR(C79=""),"",SUM(F79,J79,N79)*VLOOKUP(S79,Gehaltsklassen!$B$34:$D$38,2,FALSE))</f>
        <v/>
      </c>
      <c r="W79" s="52" t="str">
        <f>IF(OR(C79=""),"",SUM(F79,J79,N79)*VLOOKUP(S79,Gehaltsklassen!$B$34:$D$38,2,FALSE)*C79)</f>
        <v/>
      </c>
      <c r="X79" s="52" t="str">
        <f>IF(OR(C79=""),"",SUM(F79,J79,N79)*VLOOKUP(S79,Gehaltsklassen!$B$34:$D$38,3,FALSE))</f>
        <v/>
      </c>
      <c r="Y79" s="52" t="str">
        <f>IF(OR(C79=""),"",SUM(F79,J79,N79)*VLOOKUP(S79,Gehaltsklassen!$B$34:$D$38,3,FALSE)*C79)</f>
        <v/>
      </c>
      <c r="Z79" s="54" t="str">
        <f>IF(OR(C79=""),"",(SUM(G79,K79,O79)*VLOOKUP(U79,Gehaltsklassen!$B$34:$D$38,2,FALSE)))</f>
        <v/>
      </c>
      <c r="AA79" s="54" t="str">
        <f>IF(OR(C79=""),"",(SUM(G79,K79,O79)*VLOOKUP(U79,Gehaltsklassen!$B$34:$D$38,2,FALSE))*C79)</f>
        <v/>
      </c>
      <c r="AB79" s="53" t="str">
        <f>IF(OR(C79=""),"",(SUM(G79,K79,O79)*VLOOKUP(U79,Gehaltsklassen!$B$34:$D$38,3,FALSE))*C79)</f>
        <v/>
      </c>
      <c r="AC79" s="53" t="str">
        <f>IF(OR(C79=""),"",(SUM(G79,K79,O79)*VLOOKUP(U79,Gehaltsklassen!$B$34:$D$38,3,FALSE))*C79)</f>
        <v/>
      </c>
    </row>
    <row r="80" spans="1:29" ht="31.9" customHeight="1" x14ac:dyDescent="0.2">
      <c r="A80" s="74" t="str">
        <f>IF(C80="","",MAX($A$11:A79)+1)</f>
        <v/>
      </c>
      <c r="B80" s="75" t="str">
        <f>IF('N-Bedarf AL §13a'!B78="","",'N-Bedarf AL §13a'!B78)</f>
        <v/>
      </c>
      <c r="C80" s="49" t="str">
        <f>IF('N-Bedarf AL §13a'!C78="","",'N-Bedarf AL §13a'!C78)</f>
        <v/>
      </c>
      <c r="D80" s="88" t="str">
        <f>IF('N-Bedarf AL §13a'!D78="","",'N-Bedarf AL §13a'!D78)</f>
        <v/>
      </c>
      <c r="E80" s="49" t="str">
        <f>IF('N-Bedarf AL §13a'!G78="","",'N-Bedarf AL §13a'!G78)</f>
        <v/>
      </c>
      <c r="F80" s="50" t="str">
        <f t="shared" si="6"/>
        <v/>
      </c>
      <c r="G80" s="50" t="str">
        <f t="shared" si="11"/>
        <v/>
      </c>
      <c r="H80" s="88"/>
      <c r="I80" s="49"/>
      <c r="J80" s="50" t="str">
        <f t="shared" si="7"/>
        <v/>
      </c>
      <c r="K80" s="50" t="str">
        <f t="shared" si="8"/>
        <v/>
      </c>
      <c r="L80" s="88"/>
      <c r="M80" s="49"/>
      <c r="N80" s="50" t="str">
        <f t="shared" si="9"/>
        <v/>
      </c>
      <c r="O80" s="50" t="str">
        <f t="shared" si="10"/>
        <v/>
      </c>
      <c r="P80" s="51"/>
      <c r="Q80" s="78" t="s">
        <v>261</v>
      </c>
      <c r="R80" s="49"/>
      <c r="S80" s="32" t="str">
        <f>IF(R80="","C",INDEX(Gehaltsklassen!A$11:A$15,MATCH(R80,Gehaltsklassen!D$11:D$15,1),1))</f>
        <v>C</v>
      </c>
      <c r="T80" s="49"/>
      <c r="U80" s="32" t="str">
        <f>IF(T80="","C",IF(T80="","C",IF($Q80="I",INDEX(Gehaltsklassen!A$11:A$15,MATCH(T80,Gehaltsklassen!C$11:C$15,1),1),IF($Q80="II",INDEX(Gehaltsklassen!A$11:A$15,MATCH(T80,Gehaltsklassen!D$11:D$15,1),1),IF($Q80="III",INDEX(Gehaltsklassen!A$11:A$15,MATCH(T80,Gehaltsklassen!E$11:E$15,1),1),"Falsche Bodenart")))))</f>
        <v>C</v>
      </c>
      <c r="V80" s="52" t="str">
        <f>IF(OR(C80=""),"",SUM(F80,J80,N80)*VLOOKUP(S80,Gehaltsklassen!$B$34:$D$38,2,FALSE))</f>
        <v/>
      </c>
      <c r="W80" s="52" t="str">
        <f>IF(OR(C80=""),"",SUM(F80,J80,N80)*VLOOKUP(S80,Gehaltsklassen!$B$34:$D$38,2,FALSE)*C80)</f>
        <v/>
      </c>
      <c r="X80" s="52" t="str">
        <f>IF(OR(C80=""),"",SUM(F80,J80,N80)*VLOOKUP(S80,Gehaltsklassen!$B$34:$D$38,3,FALSE))</f>
        <v/>
      </c>
      <c r="Y80" s="52" t="str">
        <f>IF(OR(C80=""),"",SUM(F80,J80,N80)*VLOOKUP(S80,Gehaltsklassen!$B$34:$D$38,3,FALSE)*C80)</f>
        <v/>
      </c>
      <c r="Z80" s="54" t="str">
        <f>IF(OR(C80=""),"",(SUM(G80,K80,O80)*VLOOKUP(U80,Gehaltsklassen!$B$34:$D$38,2,FALSE)))</f>
        <v/>
      </c>
      <c r="AA80" s="54" t="str">
        <f>IF(OR(C80=""),"",(SUM(G80,K80,O80)*VLOOKUP(U80,Gehaltsklassen!$B$34:$D$38,2,FALSE))*C80)</f>
        <v/>
      </c>
      <c r="AB80" s="53" t="str">
        <f>IF(OR(C80=""),"",(SUM(G80,K80,O80)*VLOOKUP(U80,Gehaltsklassen!$B$34:$D$38,3,FALSE))*C80)</f>
        <v/>
      </c>
      <c r="AC80" s="53" t="str">
        <f>IF(OR(C80=""),"",(SUM(G80,K80,O80)*VLOOKUP(U80,Gehaltsklassen!$B$34:$D$38,3,FALSE))*C80)</f>
        <v/>
      </c>
    </row>
    <row r="81" spans="1:29" ht="31.9" customHeight="1" x14ac:dyDescent="0.2">
      <c r="A81" s="74" t="str">
        <f>IF(C81="","",MAX($A$11:A80)+1)</f>
        <v/>
      </c>
      <c r="B81" s="75" t="str">
        <f>IF('N-Bedarf AL §13a'!B79="","",'N-Bedarf AL §13a'!B79)</f>
        <v/>
      </c>
      <c r="C81" s="49" t="str">
        <f>IF('N-Bedarf AL §13a'!C79="","",'N-Bedarf AL §13a'!C79)</f>
        <v/>
      </c>
      <c r="D81" s="88" t="str">
        <f>IF('N-Bedarf AL §13a'!D79="","",'N-Bedarf AL §13a'!D79)</f>
        <v/>
      </c>
      <c r="E81" s="49" t="str">
        <f>IF('N-Bedarf AL §13a'!G79="","",'N-Bedarf AL §13a'!G79)</f>
        <v/>
      </c>
      <c r="F81" s="50" t="str">
        <f t="shared" si="6"/>
        <v/>
      </c>
      <c r="G81" s="50" t="str">
        <f t="shared" si="11"/>
        <v/>
      </c>
      <c r="H81" s="88"/>
      <c r="I81" s="49"/>
      <c r="J81" s="50" t="str">
        <f t="shared" si="7"/>
        <v/>
      </c>
      <c r="K81" s="50" t="str">
        <f t="shared" si="8"/>
        <v/>
      </c>
      <c r="L81" s="88"/>
      <c r="M81" s="49"/>
      <c r="N81" s="50" t="str">
        <f t="shared" si="9"/>
        <v/>
      </c>
      <c r="O81" s="50" t="str">
        <f t="shared" si="10"/>
        <v/>
      </c>
      <c r="P81" s="51"/>
      <c r="Q81" s="78" t="s">
        <v>261</v>
      </c>
      <c r="R81" s="49"/>
      <c r="S81" s="32" t="str">
        <f>IF(R81="","C",INDEX(Gehaltsklassen!A$11:A$15,MATCH(R81,Gehaltsklassen!D$11:D$15,1),1))</f>
        <v>C</v>
      </c>
      <c r="T81" s="49"/>
      <c r="U81" s="32" t="str">
        <f>IF(T81="","C",IF(T81="","C",IF($Q81="I",INDEX(Gehaltsklassen!A$11:A$15,MATCH(T81,Gehaltsklassen!C$11:C$15,1),1),IF($Q81="II",INDEX(Gehaltsklassen!A$11:A$15,MATCH(T81,Gehaltsklassen!D$11:D$15,1),1),IF($Q81="III",INDEX(Gehaltsklassen!A$11:A$15,MATCH(T81,Gehaltsklassen!E$11:E$15,1),1),"Falsche Bodenart")))))</f>
        <v>C</v>
      </c>
      <c r="V81" s="52" t="str">
        <f>IF(OR(C81=""),"",SUM(F81,J81,N81)*VLOOKUP(S81,Gehaltsklassen!$B$34:$D$38,2,FALSE))</f>
        <v/>
      </c>
      <c r="W81" s="52" t="str">
        <f>IF(OR(C81=""),"",SUM(F81,J81,N81)*VLOOKUP(S81,Gehaltsklassen!$B$34:$D$38,2,FALSE)*C81)</f>
        <v/>
      </c>
      <c r="X81" s="52" t="str">
        <f>IF(OR(C81=""),"",SUM(F81,J81,N81)*VLOOKUP(S81,Gehaltsklassen!$B$34:$D$38,3,FALSE))</f>
        <v/>
      </c>
      <c r="Y81" s="52" t="str">
        <f>IF(OR(C81=""),"",SUM(F81,J81,N81)*VLOOKUP(S81,Gehaltsklassen!$B$34:$D$38,3,FALSE)*C81)</f>
        <v/>
      </c>
      <c r="Z81" s="54" t="str">
        <f>IF(OR(C81=""),"",(SUM(G81,K81,O81)*VLOOKUP(U81,Gehaltsklassen!$B$34:$D$38,2,FALSE)))</f>
        <v/>
      </c>
      <c r="AA81" s="54" t="str">
        <f>IF(OR(C81=""),"",(SUM(G81,K81,O81)*VLOOKUP(U81,Gehaltsklassen!$B$34:$D$38,2,FALSE))*C81)</f>
        <v/>
      </c>
      <c r="AB81" s="53" t="str">
        <f>IF(OR(C81=""),"",(SUM(G81,K81,O81)*VLOOKUP(U81,Gehaltsklassen!$B$34:$D$38,3,FALSE))*C81)</f>
        <v/>
      </c>
      <c r="AC81" s="53" t="str">
        <f>IF(OR(C81=""),"",(SUM(G81,K81,O81)*VLOOKUP(U81,Gehaltsklassen!$B$34:$D$38,3,FALSE))*C81)</f>
        <v/>
      </c>
    </row>
    <row r="82" spans="1:29" ht="31.9" customHeight="1" x14ac:dyDescent="0.2">
      <c r="A82" s="74" t="str">
        <f>IF(C82="","",MAX($A$11:A81)+1)</f>
        <v/>
      </c>
      <c r="B82" s="75" t="str">
        <f>IF('N-Bedarf AL §13a'!B80="","",'N-Bedarf AL §13a'!B80)</f>
        <v/>
      </c>
      <c r="C82" s="49" t="str">
        <f>IF('N-Bedarf AL §13a'!C80="","",'N-Bedarf AL §13a'!C80)</f>
        <v/>
      </c>
      <c r="D82" s="88" t="str">
        <f>IF('N-Bedarf AL §13a'!D80="","",'N-Bedarf AL §13a'!D80)</f>
        <v/>
      </c>
      <c r="E82" s="49" t="str">
        <f>IF('N-Bedarf AL §13a'!G80="","",'N-Bedarf AL §13a'!G80)</f>
        <v/>
      </c>
      <c r="F82" s="50" t="str">
        <f t="shared" si="6"/>
        <v/>
      </c>
      <c r="G82" s="50" t="str">
        <f t="shared" si="11"/>
        <v/>
      </c>
      <c r="H82" s="88"/>
      <c r="I82" s="49"/>
      <c r="J82" s="50" t="str">
        <f t="shared" si="7"/>
        <v/>
      </c>
      <c r="K82" s="50" t="str">
        <f t="shared" si="8"/>
        <v/>
      </c>
      <c r="L82" s="88"/>
      <c r="M82" s="49"/>
      <c r="N82" s="50" t="str">
        <f t="shared" si="9"/>
        <v/>
      </c>
      <c r="O82" s="50" t="str">
        <f t="shared" si="10"/>
        <v/>
      </c>
      <c r="P82" s="51"/>
      <c r="Q82" s="78" t="s">
        <v>261</v>
      </c>
      <c r="R82" s="49"/>
      <c r="S82" s="32" t="str">
        <f>IF(R82="","C",INDEX(Gehaltsklassen!A$11:A$15,MATCH(R82,Gehaltsklassen!D$11:D$15,1),1))</f>
        <v>C</v>
      </c>
      <c r="T82" s="49"/>
      <c r="U82" s="32" t="str">
        <f>IF(T82="","C",IF(T82="","C",IF($Q82="I",INDEX(Gehaltsklassen!A$11:A$15,MATCH(T82,Gehaltsklassen!C$11:C$15,1),1),IF($Q82="II",INDEX(Gehaltsklassen!A$11:A$15,MATCH(T82,Gehaltsklassen!D$11:D$15,1),1),IF($Q82="III",INDEX(Gehaltsklassen!A$11:A$15,MATCH(T82,Gehaltsklassen!E$11:E$15,1),1),"Falsche Bodenart")))))</f>
        <v>C</v>
      </c>
      <c r="V82" s="52" t="str">
        <f>IF(OR(C82=""),"",SUM(F82,J82,N82)*VLOOKUP(S82,Gehaltsklassen!$B$34:$D$38,2,FALSE))</f>
        <v/>
      </c>
      <c r="W82" s="52" t="str">
        <f>IF(OR(C82=""),"",SUM(F82,J82,N82)*VLOOKUP(S82,Gehaltsklassen!$B$34:$D$38,2,FALSE)*C82)</f>
        <v/>
      </c>
      <c r="X82" s="52" t="str">
        <f>IF(OR(C82=""),"",SUM(F82,J82,N82)*VLOOKUP(S82,Gehaltsklassen!$B$34:$D$38,3,FALSE))</f>
        <v/>
      </c>
      <c r="Y82" s="52" t="str">
        <f>IF(OR(C82=""),"",SUM(F82,J82,N82)*VLOOKUP(S82,Gehaltsklassen!$B$34:$D$38,3,FALSE)*C82)</f>
        <v/>
      </c>
      <c r="Z82" s="54" t="str">
        <f>IF(OR(C82=""),"",(SUM(G82,K82,O82)*VLOOKUP(U82,Gehaltsklassen!$B$34:$D$38,2,FALSE)))</f>
        <v/>
      </c>
      <c r="AA82" s="54" t="str">
        <f>IF(OR(C82=""),"",(SUM(G82,K82,O82)*VLOOKUP(U82,Gehaltsklassen!$B$34:$D$38,2,FALSE))*C82)</f>
        <v/>
      </c>
      <c r="AB82" s="53" t="str">
        <f>IF(OR(C82=""),"",(SUM(G82,K82,O82)*VLOOKUP(U82,Gehaltsklassen!$B$34:$D$38,3,FALSE))*C82)</f>
        <v/>
      </c>
      <c r="AC82" s="53" t="str">
        <f>IF(OR(C82=""),"",(SUM(G82,K82,O82)*VLOOKUP(U82,Gehaltsklassen!$B$34:$D$38,3,FALSE))*C82)</f>
        <v/>
      </c>
    </row>
    <row r="83" spans="1:29" ht="31.9" customHeight="1" x14ac:dyDescent="0.2">
      <c r="A83" s="74" t="str">
        <f>IF(C83="","",MAX($A$11:A82)+1)</f>
        <v/>
      </c>
      <c r="B83" s="75" t="str">
        <f>IF('N-Bedarf AL §13a'!B81="","",'N-Bedarf AL §13a'!B81)</f>
        <v/>
      </c>
      <c r="C83" s="49" t="str">
        <f>IF('N-Bedarf AL §13a'!C81="","",'N-Bedarf AL §13a'!C81)</f>
        <v/>
      </c>
      <c r="D83" s="88" t="str">
        <f>IF('N-Bedarf AL §13a'!D81="","",'N-Bedarf AL §13a'!D81)</f>
        <v/>
      </c>
      <c r="E83" s="49" t="str">
        <f>IF('N-Bedarf AL §13a'!G81="","",'N-Bedarf AL §13a'!G81)</f>
        <v/>
      </c>
      <c r="F83" s="50" t="str">
        <f t="shared" si="6"/>
        <v/>
      </c>
      <c r="G83" s="50" t="str">
        <f t="shared" si="11"/>
        <v/>
      </c>
      <c r="H83" s="88"/>
      <c r="I83" s="49"/>
      <c r="J83" s="50" t="str">
        <f t="shared" si="7"/>
        <v/>
      </c>
      <c r="K83" s="50" t="str">
        <f t="shared" si="8"/>
        <v/>
      </c>
      <c r="L83" s="88"/>
      <c r="M83" s="49"/>
      <c r="N83" s="50" t="str">
        <f t="shared" si="9"/>
        <v/>
      </c>
      <c r="O83" s="50" t="str">
        <f t="shared" si="10"/>
        <v/>
      </c>
      <c r="P83" s="51"/>
      <c r="Q83" s="78" t="s">
        <v>261</v>
      </c>
      <c r="R83" s="49"/>
      <c r="S83" s="32" t="str">
        <f>IF(R83="","C",INDEX(Gehaltsklassen!A$11:A$15,MATCH(R83,Gehaltsklassen!D$11:D$15,1),1))</f>
        <v>C</v>
      </c>
      <c r="T83" s="49"/>
      <c r="U83" s="32" t="str">
        <f>IF(T83="","C",IF(T83="","C",IF($Q83="I",INDEX(Gehaltsklassen!A$11:A$15,MATCH(T83,Gehaltsklassen!C$11:C$15,1),1),IF($Q83="II",INDEX(Gehaltsklassen!A$11:A$15,MATCH(T83,Gehaltsklassen!D$11:D$15,1),1),IF($Q83="III",INDEX(Gehaltsklassen!A$11:A$15,MATCH(T83,Gehaltsklassen!E$11:E$15,1),1),"Falsche Bodenart")))))</f>
        <v>C</v>
      </c>
      <c r="V83" s="52" t="str">
        <f>IF(OR(C83=""),"",SUM(F83,J83,N83)*VLOOKUP(S83,Gehaltsklassen!$B$34:$D$38,2,FALSE))</f>
        <v/>
      </c>
      <c r="W83" s="52" t="str">
        <f>IF(OR(C83=""),"",SUM(F83,J83,N83)*VLOOKUP(S83,Gehaltsklassen!$B$34:$D$38,2,FALSE)*C83)</f>
        <v/>
      </c>
      <c r="X83" s="52" t="str">
        <f>IF(OR(C83=""),"",SUM(F83,J83,N83)*VLOOKUP(S83,Gehaltsklassen!$B$34:$D$38,3,FALSE))</f>
        <v/>
      </c>
      <c r="Y83" s="52" t="str">
        <f>IF(OR(C83=""),"",SUM(F83,J83,N83)*VLOOKUP(S83,Gehaltsklassen!$B$34:$D$38,3,FALSE)*C83)</f>
        <v/>
      </c>
      <c r="Z83" s="54" t="str">
        <f>IF(OR(C83=""),"",(SUM(G83,K83,O83)*VLOOKUP(U83,Gehaltsklassen!$B$34:$D$38,2,FALSE)))</f>
        <v/>
      </c>
      <c r="AA83" s="54" t="str">
        <f>IF(OR(C83=""),"",(SUM(G83,K83,O83)*VLOOKUP(U83,Gehaltsklassen!$B$34:$D$38,2,FALSE))*C83)</f>
        <v/>
      </c>
      <c r="AB83" s="53" t="str">
        <f>IF(OR(C83=""),"",(SUM(G83,K83,O83)*VLOOKUP(U83,Gehaltsklassen!$B$34:$D$38,3,FALSE))*C83)</f>
        <v/>
      </c>
      <c r="AC83" s="53" t="str">
        <f>IF(OR(C83=""),"",(SUM(G83,K83,O83)*VLOOKUP(U83,Gehaltsklassen!$B$34:$D$38,3,FALSE))*C83)</f>
        <v/>
      </c>
    </row>
    <row r="84" spans="1:29" ht="31.9" customHeight="1" x14ac:dyDescent="0.2">
      <c r="A84" s="74" t="str">
        <f>IF(C84="","",MAX($A$11:A83)+1)</f>
        <v/>
      </c>
      <c r="B84" s="75" t="str">
        <f>IF('N-Bedarf AL §13a'!B82="","",'N-Bedarf AL §13a'!B82)</f>
        <v/>
      </c>
      <c r="C84" s="49" t="str">
        <f>IF('N-Bedarf AL §13a'!C82="","",'N-Bedarf AL §13a'!C82)</f>
        <v/>
      </c>
      <c r="D84" s="88" t="str">
        <f>IF('N-Bedarf AL §13a'!D82="","",'N-Bedarf AL §13a'!D82)</f>
        <v/>
      </c>
      <c r="E84" s="49" t="str">
        <f>IF('N-Bedarf AL §13a'!G82="","",'N-Bedarf AL §13a'!G82)</f>
        <v/>
      </c>
      <c r="F84" s="50" t="str">
        <f t="shared" si="6"/>
        <v/>
      </c>
      <c r="G84" s="50" t="str">
        <f t="shared" si="11"/>
        <v/>
      </c>
      <c r="H84" s="88"/>
      <c r="I84" s="49"/>
      <c r="J84" s="50" t="str">
        <f t="shared" si="7"/>
        <v/>
      </c>
      <c r="K84" s="50" t="str">
        <f t="shared" si="8"/>
        <v/>
      </c>
      <c r="L84" s="88"/>
      <c r="M84" s="49"/>
      <c r="N84" s="50" t="str">
        <f t="shared" si="9"/>
        <v/>
      </c>
      <c r="O84" s="50" t="str">
        <f t="shared" si="10"/>
        <v/>
      </c>
      <c r="P84" s="51"/>
      <c r="Q84" s="78" t="s">
        <v>261</v>
      </c>
      <c r="R84" s="49"/>
      <c r="S84" s="32" t="str">
        <f>IF(R84="","C",INDEX(Gehaltsklassen!A$11:A$15,MATCH(R84,Gehaltsklassen!D$11:D$15,1),1))</f>
        <v>C</v>
      </c>
      <c r="T84" s="49"/>
      <c r="U84" s="32" t="str">
        <f>IF(T84="","C",IF(T84="","C",IF($Q84="I",INDEX(Gehaltsklassen!A$11:A$15,MATCH(T84,Gehaltsklassen!C$11:C$15,1),1),IF($Q84="II",INDEX(Gehaltsklassen!A$11:A$15,MATCH(T84,Gehaltsklassen!D$11:D$15,1),1),IF($Q84="III",INDEX(Gehaltsklassen!A$11:A$15,MATCH(T84,Gehaltsklassen!E$11:E$15,1),1),"Falsche Bodenart")))))</f>
        <v>C</v>
      </c>
      <c r="V84" s="52" t="str">
        <f>IF(OR(C84=""),"",SUM(F84,J84,N84)*VLOOKUP(S84,Gehaltsklassen!$B$34:$D$38,2,FALSE))</f>
        <v/>
      </c>
      <c r="W84" s="52" t="str">
        <f>IF(OR(C84=""),"",SUM(F84,J84,N84)*VLOOKUP(S84,Gehaltsklassen!$B$34:$D$38,2,FALSE)*C84)</f>
        <v/>
      </c>
      <c r="X84" s="52" t="str">
        <f>IF(OR(C84=""),"",SUM(F84,J84,N84)*VLOOKUP(S84,Gehaltsklassen!$B$34:$D$38,3,FALSE))</f>
        <v/>
      </c>
      <c r="Y84" s="52" t="str">
        <f>IF(OR(C84=""),"",SUM(F84,J84,N84)*VLOOKUP(S84,Gehaltsklassen!$B$34:$D$38,3,FALSE)*C84)</f>
        <v/>
      </c>
      <c r="Z84" s="54" t="str">
        <f>IF(OR(C84=""),"",(SUM(G84,K84,O84)*VLOOKUP(U84,Gehaltsklassen!$B$34:$D$38,2,FALSE)))</f>
        <v/>
      </c>
      <c r="AA84" s="54" t="str">
        <f>IF(OR(C84=""),"",(SUM(G84,K84,O84)*VLOOKUP(U84,Gehaltsklassen!$B$34:$D$38,2,FALSE))*C84)</f>
        <v/>
      </c>
      <c r="AB84" s="53" t="str">
        <f>IF(OR(C84=""),"",(SUM(G84,K84,O84)*VLOOKUP(U84,Gehaltsklassen!$B$34:$D$38,3,FALSE))*C84)</f>
        <v/>
      </c>
      <c r="AC84" s="53" t="str">
        <f>IF(OR(C84=""),"",(SUM(G84,K84,O84)*VLOOKUP(U84,Gehaltsklassen!$B$34:$D$38,3,FALSE))*C84)</f>
        <v/>
      </c>
    </row>
    <row r="85" spans="1:29" ht="31.9" customHeight="1" x14ac:dyDescent="0.2">
      <c r="A85" s="74" t="str">
        <f>IF(C85="","",MAX($A$11:A84)+1)</f>
        <v/>
      </c>
      <c r="B85" s="75" t="str">
        <f>IF('N-Bedarf AL §13a'!B83="","",'N-Bedarf AL §13a'!B83)</f>
        <v/>
      </c>
      <c r="C85" s="49" t="str">
        <f>IF('N-Bedarf AL §13a'!C83="","",'N-Bedarf AL §13a'!C83)</f>
        <v/>
      </c>
      <c r="D85" s="88" t="str">
        <f>IF('N-Bedarf AL §13a'!D83="","",'N-Bedarf AL §13a'!D83)</f>
        <v/>
      </c>
      <c r="E85" s="49" t="str">
        <f>IF('N-Bedarf AL §13a'!G83="","",'N-Bedarf AL §13a'!G83)</f>
        <v/>
      </c>
      <c r="F85" s="50" t="str">
        <f t="shared" si="6"/>
        <v/>
      </c>
      <c r="G85" s="50" t="str">
        <f t="shared" si="11"/>
        <v/>
      </c>
      <c r="H85" s="88"/>
      <c r="I85" s="49"/>
      <c r="J85" s="50" t="str">
        <f t="shared" si="7"/>
        <v/>
      </c>
      <c r="K85" s="50" t="str">
        <f t="shared" si="8"/>
        <v/>
      </c>
      <c r="L85" s="88"/>
      <c r="M85" s="49"/>
      <c r="N85" s="50" t="str">
        <f t="shared" si="9"/>
        <v/>
      </c>
      <c r="O85" s="50" t="str">
        <f t="shared" si="10"/>
        <v/>
      </c>
      <c r="P85" s="51"/>
      <c r="Q85" s="78" t="s">
        <v>261</v>
      </c>
      <c r="R85" s="49"/>
      <c r="S85" s="32" t="str">
        <f>IF(R85="","C",INDEX(Gehaltsklassen!A$11:A$15,MATCH(R85,Gehaltsklassen!D$11:D$15,1),1))</f>
        <v>C</v>
      </c>
      <c r="T85" s="49"/>
      <c r="U85" s="32" t="str">
        <f>IF(T85="","C",IF(T85="","C",IF($Q85="I",INDEX(Gehaltsklassen!A$11:A$15,MATCH(T85,Gehaltsklassen!C$11:C$15,1),1),IF($Q85="II",INDEX(Gehaltsklassen!A$11:A$15,MATCH(T85,Gehaltsklassen!D$11:D$15,1),1),IF($Q85="III",INDEX(Gehaltsklassen!A$11:A$15,MATCH(T85,Gehaltsklassen!E$11:E$15,1),1),"Falsche Bodenart")))))</f>
        <v>C</v>
      </c>
      <c r="V85" s="52" t="str">
        <f>IF(OR(C85=""),"",SUM(F85,J85,N85)*VLOOKUP(S85,Gehaltsklassen!$B$34:$D$38,2,FALSE))</f>
        <v/>
      </c>
      <c r="W85" s="52" t="str">
        <f>IF(OR(C85=""),"",SUM(F85,J85,N85)*VLOOKUP(S85,Gehaltsklassen!$B$34:$D$38,2,FALSE)*C85)</f>
        <v/>
      </c>
      <c r="X85" s="52" t="str">
        <f>IF(OR(C85=""),"",SUM(F85,J85,N85)*VLOOKUP(S85,Gehaltsklassen!$B$34:$D$38,3,FALSE))</f>
        <v/>
      </c>
      <c r="Y85" s="52" t="str">
        <f>IF(OR(C85=""),"",SUM(F85,J85,N85)*VLOOKUP(S85,Gehaltsklassen!$B$34:$D$38,3,FALSE)*C85)</f>
        <v/>
      </c>
      <c r="Z85" s="54" t="str">
        <f>IF(OR(C85=""),"",(SUM(G85,K85,O85)*VLOOKUP(U85,Gehaltsklassen!$B$34:$D$38,2,FALSE)))</f>
        <v/>
      </c>
      <c r="AA85" s="54" t="str">
        <f>IF(OR(C85=""),"",(SUM(G85,K85,O85)*VLOOKUP(U85,Gehaltsklassen!$B$34:$D$38,2,FALSE))*C85)</f>
        <v/>
      </c>
      <c r="AB85" s="53" t="str">
        <f>IF(OR(C85=""),"",(SUM(G85,K85,O85)*VLOOKUP(U85,Gehaltsklassen!$B$34:$D$38,3,FALSE))*C85)</f>
        <v/>
      </c>
      <c r="AC85" s="53" t="str">
        <f>IF(OR(C85=""),"",(SUM(G85,K85,O85)*VLOOKUP(U85,Gehaltsklassen!$B$34:$D$38,3,FALSE))*C85)</f>
        <v/>
      </c>
    </row>
    <row r="86" spans="1:29" ht="31.9" customHeight="1" x14ac:dyDescent="0.2">
      <c r="A86" s="74" t="str">
        <f>IF(C86="","",MAX($A$11:A85)+1)</f>
        <v/>
      </c>
      <c r="B86" s="75" t="str">
        <f>IF('N-Bedarf AL §13a'!B84="","",'N-Bedarf AL §13a'!B84)</f>
        <v/>
      </c>
      <c r="C86" s="49" t="str">
        <f>IF('N-Bedarf AL §13a'!C84="","",'N-Bedarf AL §13a'!C84)</f>
        <v/>
      </c>
      <c r="D86" s="88" t="str">
        <f>IF('N-Bedarf AL §13a'!D84="","",'N-Bedarf AL §13a'!D84)</f>
        <v/>
      </c>
      <c r="E86" s="49" t="str">
        <f>IF('N-Bedarf AL §13a'!G84="","",'N-Bedarf AL §13a'!G84)</f>
        <v/>
      </c>
      <c r="F86" s="50" t="str">
        <f t="shared" si="6"/>
        <v/>
      </c>
      <c r="G86" s="50" t="str">
        <f t="shared" si="11"/>
        <v/>
      </c>
      <c r="H86" s="88"/>
      <c r="I86" s="49"/>
      <c r="J86" s="50" t="str">
        <f t="shared" si="7"/>
        <v/>
      </c>
      <c r="K86" s="50" t="str">
        <f t="shared" si="8"/>
        <v/>
      </c>
      <c r="L86" s="88"/>
      <c r="M86" s="49"/>
      <c r="N86" s="50" t="str">
        <f t="shared" si="9"/>
        <v/>
      </c>
      <c r="O86" s="50" t="str">
        <f t="shared" si="10"/>
        <v/>
      </c>
      <c r="P86" s="51"/>
      <c r="Q86" s="78" t="s">
        <v>261</v>
      </c>
      <c r="R86" s="49"/>
      <c r="S86" s="32" t="str">
        <f>IF(R86="","C",INDEX(Gehaltsklassen!A$11:A$15,MATCH(R86,Gehaltsklassen!D$11:D$15,1),1))</f>
        <v>C</v>
      </c>
      <c r="T86" s="49"/>
      <c r="U86" s="32" t="str">
        <f>IF(T86="","C",IF(T86="","C",IF($Q86="I",INDEX(Gehaltsklassen!A$11:A$15,MATCH(T86,Gehaltsklassen!C$11:C$15,1),1),IF($Q86="II",INDEX(Gehaltsklassen!A$11:A$15,MATCH(T86,Gehaltsklassen!D$11:D$15,1),1),IF($Q86="III",INDEX(Gehaltsklassen!A$11:A$15,MATCH(T86,Gehaltsklassen!E$11:E$15,1),1),"Falsche Bodenart")))))</f>
        <v>C</v>
      </c>
      <c r="V86" s="52" t="str">
        <f>IF(OR(C86=""),"",SUM(F86,J86,N86)*VLOOKUP(S86,Gehaltsklassen!$B$34:$D$38,2,FALSE))</f>
        <v/>
      </c>
      <c r="W86" s="52" t="str">
        <f>IF(OR(C86=""),"",SUM(F86,J86,N86)*VLOOKUP(S86,Gehaltsklassen!$B$34:$D$38,2,FALSE)*C86)</f>
        <v/>
      </c>
      <c r="X86" s="52" t="str">
        <f>IF(OR(C86=""),"",SUM(F86,J86,N86)*VLOOKUP(S86,Gehaltsklassen!$B$34:$D$38,3,FALSE))</f>
        <v/>
      </c>
      <c r="Y86" s="52" t="str">
        <f>IF(OR(C86=""),"",SUM(F86,J86,N86)*VLOOKUP(S86,Gehaltsklassen!$B$34:$D$38,3,FALSE)*C86)</f>
        <v/>
      </c>
      <c r="Z86" s="54" t="str">
        <f>IF(OR(C86=""),"",(SUM(G86,K86,O86)*VLOOKUP(U86,Gehaltsklassen!$B$34:$D$38,2,FALSE)))</f>
        <v/>
      </c>
      <c r="AA86" s="54" t="str">
        <f>IF(OR(C86=""),"",(SUM(G86,K86,O86)*VLOOKUP(U86,Gehaltsklassen!$B$34:$D$38,2,FALSE))*C86)</f>
        <v/>
      </c>
      <c r="AB86" s="53" t="str">
        <f>IF(OR(C86=""),"",(SUM(G86,K86,O86)*VLOOKUP(U86,Gehaltsklassen!$B$34:$D$38,3,FALSE))*C86)</f>
        <v/>
      </c>
      <c r="AC86" s="53" t="str">
        <f>IF(OR(C86=""),"",(SUM(G86,K86,O86)*VLOOKUP(U86,Gehaltsklassen!$B$34:$D$38,3,FALSE))*C86)</f>
        <v/>
      </c>
    </row>
    <row r="87" spans="1:29" ht="31.9" customHeight="1" x14ac:dyDescent="0.2">
      <c r="A87" s="74" t="str">
        <f>IF(C87="","",MAX($A$11:A86)+1)</f>
        <v/>
      </c>
      <c r="B87" s="75" t="str">
        <f>IF('N-Bedarf AL §13a'!B85="","",'N-Bedarf AL §13a'!B85)</f>
        <v/>
      </c>
      <c r="C87" s="49" t="str">
        <f>IF('N-Bedarf AL §13a'!C85="","",'N-Bedarf AL §13a'!C85)</f>
        <v/>
      </c>
      <c r="D87" s="88" t="str">
        <f>IF('N-Bedarf AL §13a'!D85="","",'N-Bedarf AL §13a'!D85)</f>
        <v/>
      </c>
      <c r="E87" s="49" t="str">
        <f>IF('N-Bedarf AL §13a'!G85="","",'N-Bedarf AL §13a'!G85)</f>
        <v/>
      </c>
      <c r="F87" s="50" t="str">
        <f t="shared" si="6"/>
        <v/>
      </c>
      <c r="G87" s="50" t="str">
        <f t="shared" si="11"/>
        <v/>
      </c>
      <c r="H87" s="88"/>
      <c r="I87" s="49"/>
      <c r="J87" s="50" t="str">
        <f t="shared" si="7"/>
        <v/>
      </c>
      <c r="K87" s="50" t="str">
        <f t="shared" si="8"/>
        <v/>
      </c>
      <c r="L87" s="88"/>
      <c r="M87" s="49"/>
      <c r="N87" s="50" t="str">
        <f t="shared" si="9"/>
        <v/>
      </c>
      <c r="O87" s="50" t="str">
        <f t="shared" si="10"/>
        <v/>
      </c>
      <c r="P87" s="51"/>
      <c r="Q87" s="78" t="s">
        <v>261</v>
      </c>
      <c r="R87" s="49"/>
      <c r="S87" s="32" t="str">
        <f>IF(R87="","C",INDEX(Gehaltsklassen!A$11:A$15,MATCH(R87,Gehaltsklassen!D$11:D$15,1),1))</f>
        <v>C</v>
      </c>
      <c r="T87" s="49"/>
      <c r="U87" s="32" t="str">
        <f>IF(T87="","C",IF(T87="","C",IF($Q87="I",INDEX(Gehaltsklassen!A$11:A$15,MATCH(T87,Gehaltsklassen!C$11:C$15,1),1),IF($Q87="II",INDEX(Gehaltsklassen!A$11:A$15,MATCH(T87,Gehaltsklassen!D$11:D$15,1),1),IF($Q87="III",INDEX(Gehaltsklassen!A$11:A$15,MATCH(T87,Gehaltsklassen!E$11:E$15,1),1),"Falsche Bodenart")))))</f>
        <v>C</v>
      </c>
      <c r="V87" s="52" t="str">
        <f>IF(OR(C87=""),"",SUM(F87,J87,N87)*VLOOKUP(S87,Gehaltsklassen!$B$34:$D$38,2,FALSE))</f>
        <v/>
      </c>
      <c r="W87" s="52" t="str">
        <f>IF(OR(C87=""),"",SUM(F87,J87,N87)*VLOOKUP(S87,Gehaltsklassen!$B$34:$D$38,2,FALSE)*C87)</f>
        <v/>
      </c>
      <c r="X87" s="52" t="str">
        <f>IF(OR(C87=""),"",SUM(F87,J87,N87)*VLOOKUP(S87,Gehaltsklassen!$B$34:$D$38,3,FALSE))</f>
        <v/>
      </c>
      <c r="Y87" s="52" t="str">
        <f>IF(OR(C87=""),"",SUM(F87,J87,N87)*VLOOKUP(S87,Gehaltsklassen!$B$34:$D$38,3,FALSE)*C87)</f>
        <v/>
      </c>
      <c r="Z87" s="54" t="str">
        <f>IF(OR(C87=""),"",(SUM(G87,K87,O87)*VLOOKUP(U87,Gehaltsklassen!$B$34:$D$38,2,FALSE)))</f>
        <v/>
      </c>
      <c r="AA87" s="54" t="str">
        <f>IF(OR(C87=""),"",(SUM(G87,K87,O87)*VLOOKUP(U87,Gehaltsklassen!$B$34:$D$38,2,FALSE))*C87)</f>
        <v/>
      </c>
      <c r="AB87" s="53" t="str">
        <f>IF(OR(C87=""),"",(SUM(G87,K87,O87)*VLOOKUP(U87,Gehaltsklassen!$B$34:$D$38,3,FALSE))*C87)</f>
        <v/>
      </c>
      <c r="AC87" s="53" t="str">
        <f>IF(OR(C87=""),"",(SUM(G87,K87,O87)*VLOOKUP(U87,Gehaltsklassen!$B$34:$D$38,3,FALSE))*C87)</f>
        <v/>
      </c>
    </row>
    <row r="88" spans="1:29" ht="31.9" customHeight="1" x14ac:dyDescent="0.2">
      <c r="A88" s="74" t="str">
        <f>IF(C88="","",MAX($A$11:A87)+1)</f>
        <v/>
      </c>
      <c r="B88" s="75" t="str">
        <f>IF('N-Bedarf AL §13a'!B86="","",'N-Bedarf AL §13a'!B86)</f>
        <v/>
      </c>
      <c r="C88" s="49" t="str">
        <f>IF('N-Bedarf AL §13a'!C86="","",'N-Bedarf AL §13a'!C86)</f>
        <v/>
      </c>
      <c r="D88" s="88" t="str">
        <f>IF('N-Bedarf AL §13a'!D86="","",'N-Bedarf AL §13a'!D86)</f>
        <v/>
      </c>
      <c r="E88" s="49" t="str">
        <f>IF('N-Bedarf AL §13a'!G86="","",'N-Bedarf AL §13a'!G86)</f>
        <v/>
      </c>
      <c r="F88" s="50" t="str">
        <f t="shared" si="6"/>
        <v/>
      </c>
      <c r="G88" s="50" t="str">
        <f t="shared" si="11"/>
        <v/>
      </c>
      <c r="H88" s="88"/>
      <c r="I88" s="49"/>
      <c r="J88" s="50" t="str">
        <f t="shared" si="7"/>
        <v/>
      </c>
      <c r="K88" s="50" t="str">
        <f t="shared" si="8"/>
        <v/>
      </c>
      <c r="L88" s="88"/>
      <c r="M88" s="49"/>
      <c r="N88" s="50" t="str">
        <f t="shared" si="9"/>
        <v/>
      </c>
      <c r="O88" s="50" t="str">
        <f t="shared" si="10"/>
        <v/>
      </c>
      <c r="P88" s="51"/>
      <c r="Q88" s="78" t="s">
        <v>261</v>
      </c>
      <c r="R88" s="49"/>
      <c r="S88" s="32" t="str">
        <f>IF(R88="","C",INDEX(Gehaltsklassen!A$11:A$15,MATCH(R88,Gehaltsklassen!D$11:D$15,1),1))</f>
        <v>C</v>
      </c>
      <c r="T88" s="49"/>
      <c r="U88" s="32" t="str">
        <f>IF(T88="","C",IF(T88="","C",IF($Q88="I",INDEX(Gehaltsklassen!A$11:A$15,MATCH(T88,Gehaltsklassen!C$11:C$15,1),1),IF($Q88="II",INDEX(Gehaltsklassen!A$11:A$15,MATCH(T88,Gehaltsklassen!D$11:D$15,1),1),IF($Q88="III",INDEX(Gehaltsklassen!A$11:A$15,MATCH(T88,Gehaltsklassen!E$11:E$15,1),1),"Falsche Bodenart")))))</f>
        <v>C</v>
      </c>
      <c r="V88" s="52" t="str">
        <f>IF(OR(C88=""),"",SUM(F88,J88,N88)*VLOOKUP(S88,Gehaltsklassen!$B$34:$D$38,2,FALSE))</f>
        <v/>
      </c>
      <c r="W88" s="52" t="str">
        <f>IF(OR(C88=""),"",SUM(F88,J88,N88)*VLOOKUP(S88,Gehaltsklassen!$B$34:$D$38,2,FALSE)*C88)</f>
        <v/>
      </c>
      <c r="X88" s="52" t="str">
        <f>IF(OR(C88=""),"",SUM(F88,J88,N88)*VLOOKUP(S88,Gehaltsklassen!$B$34:$D$38,3,FALSE))</f>
        <v/>
      </c>
      <c r="Y88" s="52" t="str">
        <f>IF(OR(C88=""),"",SUM(F88,J88,N88)*VLOOKUP(S88,Gehaltsklassen!$B$34:$D$38,3,FALSE)*C88)</f>
        <v/>
      </c>
      <c r="Z88" s="54" t="str">
        <f>IF(OR(C88=""),"",(SUM(G88,K88,O88)*VLOOKUP(U88,Gehaltsklassen!$B$34:$D$38,2,FALSE)))</f>
        <v/>
      </c>
      <c r="AA88" s="54" t="str">
        <f>IF(OR(C88=""),"",(SUM(G88,K88,O88)*VLOOKUP(U88,Gehaltsklassen!$B$34:$D$38,2,FALSE))*C88)</f>
        <v/>
      </c>
      <c r="AB88" s="53" t="str">
        <f>IF(OR(C88=""),"",(SUM(G88,K88,O88)*VLOOKUP(U88,Gehaltsklassen!$B$34:$D$38,3,FALSE))*C88)</f>
        <v/>
      </c>
      <c r="AC88" s="53" t="str">
        <f>IF(OR(C88=""),"",(SUM(G88,K88,O88)*VLOOKUP(U88,Gehaltsklassen!$B$34:$D$38,3,FALSE))*C88)</f>
        <v/>
      </c>
    </row>
    <row r="89" spans="1:29" ht="31.9" customHeight="1" x14ac:dyDescent="0.2">
      <c r="A89" s="74" t="str">
        <f>IF(C89="","",MAX($A$11:A88)+1)</f>
        <v/>
      </c>
      <c r="B89" s="75" t="str">
        <f>IF('N-Bedarf AL §13a'!B87="","",'N-Bedarf AL §13a'!B87)</f>
        <v/>
      </c>
      <c r="C89" s="49" t="str">
        <f>IF('N-Bedarf AL §13a'!C87="","",'N-Bedarf AL §13a'!C87)</f>
        <v/>
      </c>
      <c r="D89" s="88" t="str">
        <f>IF('N-Bedarf AL §13a'!D87="","",'N-Bedarf AL §13a'!D87)</f>
        <v/>
      </c>
      <c r="E89" s="49" t="str">
        <f>IF('N-Bedarf AL §13a'!G87="","",'N-Bedarf AL §13a'!G87)</f>
        <v/>
      </c>
      <c r="F89" s="50" t="str">
        <f t="shared" si="6"/>
        <v/>
      </c>
      <c r="G89" s="50" t="str">
        <f t="shared" si="11"/>
        <v/>
      </c>
      <c r="H89" s="88"/>
      <c r="I89" s="49"/>
      <c r="J89" s="50" t="str">
        <f t="shared" si="7"/>
        <v/>
      </c>
      <c r="K89" s="50" t="str">
        <f t="shared" si="8"/>
        <v/>
      </c>
      <c r="L89" s="88"/>
      <c r="M89" s="49"/>
      <c r="N89" s="50" t="str">
        <f t="shared" si="9"/>
        <v/>
      </c>
      <c r="O89" s="50" t="str">
        <f t="shared" si="10"/>
        <v/>
      </c>
      <c r="P89" s="51"/>
      <c r="Q89" s="78" t="s">
        <v>261</v>
      </c>
      <c r="R89" s="49"/>
      <c r="S89" s="32" t="str">
        <f>IF(R89="","C",INDEX(Gehaltsklassen!A$11:A$15,MATCH(R89,Gehaltsklassen!D$11:D$15,1),1))</f>
        <v>C</v>
      </c>
      <c r="T89" s="49"/>
      <c r="U89" s="32" t="str">
        <f>IF(T89="","C",IF(T89="","C",IF($Q89="I",INDEX(Gehaltsklassen!A$11:A$15,MATCH(T89,Gehaltsklassen!C$11:C$15,1),1),IF($Q89="II",INDEX(Gehaltsklassen!A$11:A$15,MATCH(T89,Gehaltsklassen!D$11:D$15,1),1),IF($Q89="III",INDEX(Gehaltsklassen!A$11:A$15,MATCH(T89,Gehaltsklassen!E$11:E$15,1),1),"Falsche Bodenart")))))</f>
        <v>C</v>
      </c>
      <c r="V89" s="52" t="str">
        <f>IF(OR(C89=""),"",SUM(F89,J89,N89)*VLOOKUP(S89,Gehaltsklassen!$B$34:$D$38,2,FALSE))</f>
        <v/>
      </c>
      <c r="W89" s="52" t="str">
        <f>IF(OR(C89=""),"",SUM(F89,J89,N89)*VLOOKUP(S89,Gehaltsklassen!$B$34:$D$38,2,FALSE)*C89)</f>
        <v/>
      </c>
      <c r="X89" s="52" t="str">
        <f>IF(OR(C89=""),"",SUM(F89,J89,N89)*VLOOKUP(S89,Gehaltsklassen!$B$34:$D$38,3,FALSE))</f>
        <v/>
      </c>
      <c r="Y89" s="52" t="str">
        <f>IF(OR(C89=""),"",SUM(F89,J89,N89)*VLOOKUP(S89,Gehaltsklassen!$B$34:$D$38,3,FALSE)*C89)</f>
        <v/>
      </c>
      <c r="Z89" s="54" t="str">
        <f>IF(OR(C89=""),"",(SUM(G89,K89,O89)*VLOOKUP(U89,Gehaltsklassen!$B$34:$D$38,2,FALSE)))</f>
        <v/>
      </c>
      <c r="AA89" s="54" t="str">
        <f>IF(OR(C89=""),"",(SUM(G89,K89,O89)*VLOOKUP(U89,Gehaltsklassen!$B$34:$D$38,2,FALSE))*C89)</f>
        <v/>
      </c>
      <c r="AB89" s="53" t="str">
        <f>IF(OR(C89=""),"",(SUM(G89,K89,O89)*VLOOKUP(U89,Gehaltsklassen!$B$34:$D$38,3,FALSE))*C89)</f>
        <v/>
      </c>
      <c r="AC89" s="53" t="str">
        <f>IF(OR(C89=""),"",(SUM(G89,K89,O89)*VLOOKUP(U89,Gehaltsklassen!$B$34:$D$38,3,FALSE))*C89)</f>
        <v/>
      </c>
    </row>
    <row r="90" spans="1:29" ht="31.9" customHeight="1" x14ac:dyDescent="0.2">
      <c r="A90" s="74" t="str">
        <f>IF(C90="","",MAX($A$11:A89)+1)</f>
        <v/>
      </c>
      <c r="B90" s="75" t="str">
        <f>IF('N-Bedarf AL §13a'!B88="","",'N-Bedarf AL §13a'!B88)</f>
        <v/>
      </c>
      <c r="C90" s="49" t="str">
        <f>IF('N-Bedarf AL §13a'!C88="","",'N-Bedarf AL §13a'!C88)</f>
        <v/>
      </c>
      <c r="D90" s="88" t="str">
        <f>IF('N-Bedarf AL §13a'!D88="","",'N-Bedarf AL §13a'!D88)</f>
        <v/>
      </c>
      <c r="E90" s="49" t="str">
        <f>IF('N-Bedarf AL §13a'!G88="","",'N-Bedarf AL §13a'!G88)</f>
        <v/>
      </c>
      <c r="F90" s="50" t="str">
        <f t="shared" si="6"/>
        <v/>
      </c>
      <c r="G90" s="50" t="str">
        <f t="shared" si="11"/>
        <v/>
      </c>
      <c r="H90" s="88"/>
      <c r="I90" s="49"/>
      <c r="J90" s="50" t="str">
        <f t="shared" si="7"/>
        <v/>
      </c>
      <c r="K90" s="50" t="str">
        <f t="shared" si="8"/>
        <v/>
      </c>
      <c r="L90" s="88"/>
      <c r="M90" s="49"/>
      <c r="N90" s="50" t="str">
        <f t="shared" si="9"/>
        <v/>
      </c>
      <c r="O90" s="50" t="str">
        <f t="shared" si="10"/>
        <v/>
      </c>
      <c r="P90" s="51"/>
      <c r="Q90" s="78" t="s">
        <v>261</v>
      </c>
      <c r="R90" s="49"/>
      <c r="S90" s="32" t="str">
        <f>IF(R90="","C",INDEX(Gehaltsklassen!A$11:A$15,MATCH(R90,Gehaltsklassen!D$11:D$15,1),1))</f>
        <v>C</v>
      </c>
      <c r="T90" s="49"/>
      <c r="U90" s="32" t="str">
        <f>IF(T90="","C",IF(T90="","C",IF($Q90="I",INDEX(Gehaltsklassen!A$11:A$15,MATCH(T90,Gehaltsklassen!C$11:C$15,1),1),IF($Q90="II",INDEX(Gehaltsklassen!A$11:A$15,MATCH(T90,Gehaltsklassen!D$11:D$15,1),1),IF($Q90="III",INDEX(Gehaltsklassen!A$11:A$15,MATCH(T90,Gehaltsklassen!E$11:E$15,1),1),"Falsche Bodenart")))))</f>
        <v>C</v>
      </c>
      <c r="V90" s="52" t="str">
        <f>IF(OR(C90=""),"",SUM(F90,J90,N90)*VLOOKUP(S90,Gehaltsklassen!$B$34:$D$38,2,FALSE))</f>
        <v/>
      </c>
      <c r="W90" s="52" t="str">
        <f>IF(OR(C90=""),"",SUM(F90,J90,N90)*VLOOKUP(S90,Gehaltsklassen!$B$34:$D$38,2,FALSE)*C90)</f>
        <v/>
      </c>
      <c r="X90" s="52" t="str">
        <f>IF(OR(C90=""),"",SUM(F90,J90,N90)*VLOOKUP(S90,Gehaltsklassen!$B$34:$D$38,3,FALSE))</f>
        <v/>
      </c>
      <c r="Y90" s="52" t="str">
        <f>IF(OR(C90=""),"",SUM(F90,J90,N90)*VLOOKUP(S90,Gehaltsklassen!$B$34:$D$38,3,FALSE)*C90)</f>
        <v/>
      </c>
      <c r="Z90" s="54" t="str">
        <f>IF(OR(C90=""),"",(SUM(G90,K90,O90)*VLOOKUP(U90,Gehaltsklassen!$B$34:$D$38,2,FALSE)))</f>
        <v/>
      </c>
      <c r="AA90" s="54" t="str">
        <f>IF(OR(C90=""),"",(SUM(G90,K90,O90)*VLOOKUP(U90,Gehaltsklassen!$B$34:$D$38,2,FALSE))*C90)</f>
        <v/>
      </c>
      <c r="AB90" s="53" t="str">
        <f>IF(OR(C90=""),"",(SUM(G90,K90,O90)*VLOOKUP(U90,Gehaltsklassen!$B$34:$D$38,3,FALSE))*C90)</f>
        <v/>
      </c>
      <c r="AC90" s="53" t="str">
        <f>IF(OR(C90=""),"",(SUM(G90,K90,O90)*VLOOKUP(U90,Gehaltsklassen!$B$34:$D$38,3,FALSE))*C90)</f>
        <v/>
      </c>
    </row>
    <row r="91" spans="1:29" ht="31.9" customHeight="1" x14ac:dyDescent="0.2">
      <c r="A91" s="74" t="str">
        <f>IF(C91="","",MAX($A$11:A90)+1)</f>
        <v/>
      </c>
      <c r="B91" s="75" t="str">
        <f>IF('N-Bedarf AL §13a'!B89="","",'N-Bedarf AL §13a'!B89)</f>
        <v/>
      </c>
      <c r="C91" s="49" t="str">
        <f>IF('N-Bedarf AL §13a'!C89="","",'N-Bedarf AL §13a'!C89)</f>
        <v/>
      </c>
      <c r="D91" s="88" t="str">
        <f>IF('N-Bedarf AL §13a'!D89="","",'N-Bedarf AL §13a'!D89)</f>
        <v/>
      </c>
      <c r="E91" s="49" t="str">
        <f>IF('N-Bedarf AL §13a'!G89="","",'N-Bedarf AL §13a'!G89)</f>
        <v/>
      </c>
      <c r="F91" s="50" t="str">
        <f t="shared" si="6"/>
        <v/>
      </c>
      <c r="G91" s="50" t="str">
        <f t="shared" si="11"/>
        <v/>
      </c>
      <c r="H91" s="88"/>
      <c r="I91" s="49"/>
      <c r="J91" s="50" t="str">
        <f t="shared" si="7"/>
        <v/>
      </c>
      <c r="K91" s="50" t="str">
        <f t="shared" si="8"/>
        <v/>
      </c>
      <c r="L91" s="88"/>
      <c r="M91" s="49"/>
      <c r="N91" s="50" t="str">
        <f t="shared" si="9"/>
        <v/>
      </c>
      <c r="O91" s="50" t="str">
        <f t="shared" si="10"/>
        <v/>
      </c>
      <c r="P91" s="51"/>
      <c r="Q91" s="78" t="s">
        <v>261</v>
      </c>
      <c r="R91" s="49"/>
      <c r="S91" s="32" t="str">
        <f>IF(R91="","C",INDEX(Gehaltsklassen!A$11:A$15,MATCH(R91,Gehaltsklassen!D$11:D$15,1),1))</f>
        <v>C</v>
      </c>
      <c r="T91" s="49"/>
      <c r="U91" s="32" t="str">
        <f>IF(T91="","C",IF(T91="","C",IF($Q91="I",INDEX(Gehaltsklassen!A$11:A$15,MATCH(T91,Gehaltsklassen!C$11:C$15,1),1),IF($Q91="II",INDEX(Gehaltsklassen!A$11:A$15,MATCH(T91,Gehaltsklassen!D$11:D$15,1),1),IF($Q91="III",INDEX(Gehaltsklassen!A$11:A$15,MATCH(T91,Gehaltsklassen!E$11:E$15,1),1),"Falsche Bodenart")))))</f>
        <v>C</v>
      </c>
      <c r="V91" s="52" t="str">
        <f>IF(OR(C91=""),"",SUM(F91,J91,N91)*VLOOKUP(S91,Gehaltsklassen!$B$34:$D$38,2,FALSE))</f>
        <v/>
      </c>
      <c r="W91" s="52" t="str">
        <f>IF(OR(C91=""),"",SUM(F91,J91,N91)*VLOOKUP(S91,Gehaltsklassen!$B$34:$D$38,2,FALSE)*C91)</f>
        <v/>
      </c>
      <c r="X91" s="52" t="str">
        <f>IF(OR(C91=""),"",SUM(F91,J91,N91)*VLOOKUP(S91,Gehaltsklassen!$B$34:$D$38,3,FALSE))</f>
        <v/>
      </c>
      <c r="Y91" s="52" t="str">
        <f>IF(OR(C91=""),"",SUM(F91,J91,N91)*VLOOKUP(S91,Gehaltsklassen!$B$34:$D$38,3,FALSE)*C91)</f>
        <v/>
      </c>
      <c r="Z91" s="54" t="str">
        <f>IF(OR(C91=""),"",(SUM(G91,K91,O91)*VLOOKUP(U91,Gehaltsklassen!$B$34:$D$38,2,FALSE)))</f>
        <v/>
      </c>
      <c r="AA91" s="54" t="str">
        <f>IF(OR(C91=""),"",(SUM(G91,K91,O91)*VLOOKUP(U91,Gehaltsklassen!$B$34:$D$38,2,FALSE))*C91)</f>
        <v/>
      </c>
      <c r="AB91" s="53" t="str">
        <f>IF(OR(C91=""),"",(SUM(G91,K91,O91)*VLOOKUP(U91,Gehaltsklassen!$B$34:$D$38,3,FALSE))*C91)</f>
        <v/>
      </c>
      <c r="AC91" s="53" t="str">
        <f>IF(OR(C91=""),"",(SUM(G91,K91,O91)*VLOOKUP(U91,Gehaltsklassen!$B$34:$D$38,3,FALSE))*C91)</f>
        <v/>
      </c>
    </row>
    <row r="92" spans="1:29" ht="31.9" customHeight="1" x14ac:dyDescent="0.2">
      <c r="A92" s="74" t="str">
        <f>IF(C92="","",MAX($A$11:A91)+1)</f>
        <v/>
      </c>
      <c r="B92" s="75" t="str">
        <f>IF('N-Bedarf AL §13a'!B90="","",'N-Bedarf AL §13a'!B90)</f>
        <v/>
      </c>
      <c r="C92" s="49" t="str">
        <f>IF('N-Bedarf AL §13a'!C90="","",'N-Bedarf AL §13a'!C90)</f>
        <v/>
      </c>
      <c r="D92" s="88" t="str">
        <f>IF('N-Bedarf AL §13a'!D90="","",'N-Bedarf AL §13a'!D90)</f>
        <v/>
      </c>
      <c r="E92" s="49" t="str">
        <f>IF('N-Bedarf AL §13a'!G90="","",'N-Bedarf AL §13a'!G90)</f>
        <v/>
      </c>
      <c r="F92" s="50" t="str">
        <f t="shared" si="6"/>
        <v/>
      </c>
      <c r="G92" s="50" t="str">
        <f t="shared" si="11"/>
        <v/>
      </c>
      <c r="H92" s="88"/>
      <c r="I92" s="49"/>
      <c r="J92" s="50" t="str">
        <f t="shared" si="7"/>
        <v/>
      </c>
      <c r="K92" s="50" t="str">
        <f t="shared" si="8"/>
        <v/>
      </c>
      <c r="L92" s="88"/>
      <c r="M92" s="49"/>
      <c r="N92" s="50" t="str">
        <f t="shared" si="9"/>
        <v/>
      </c>
      <c r="O92" s="50" t="str">
        <f t="shared" si="10"/>
        <v/>
      </c>
      <c r="P92" s="51"/>
      <c r="Q92" s="78" t="s">
        <v>261</v>
      </c>
      <c r="R92" s="49"/>
      <c r="S92" s="32" t="str">
        <f>IF(R92="","C",INDEX(Gehaltsklassen!A$11:A$15,MATCH(R92,Gehaltsklassen!D$11:D$15,1),1))</f>
        <v>C</v>
      </c>
      <c r="T92" s="49"/>
      <c r="U92" s="32" t="str">
        <f>IF(T92="","C",IF(T92="","C",IF($Q92="I",INDEX(Gehaltsklassen!A$11:A$15,MATCH(T92,Gehaltsklassen!C$11:C$15,1),1),IF($Q92="II",INDEX(Gehaltsklassen!A$11:A$15,MATCH(T92,Gehaltsklassen!D$11:D$15,1),1),IF($Q92="III",INDEX(Gehaltsklassen!A$11:A$15,MATCH(T92,Gehaltsklassen!E$11:E$15,1),1),"Falsche Bodenart")))))</f>
        <v>C</v>
      </c>
      <c r="V92" s="52" t="str">
        <f>IF(OR(C92=""),"",SUM(F92,J92,N92)*VLOOKUP(S92,Gehaltsklassen!$B$34:$D$38,2,FALSE))</f>
        <v/>
      </c>
      <c r="W92" s="52" t="str">
        <f>IF(OR(C92=""),"",SUM(F92,J92,N92)*VLOOKUP(S92,Gehaltsklassen!$B$34:$D$38,2,FALSE)*C92)</f>
        <v/>
      </c>
      <c r="X92" s="52" t="str">
        <f>IF(OR(C92=""),"",SUM(F92,J92,N92)*VLOOKUP(S92,Gehaltsklassen!$B$34:$D$38,3,FALSE))</f>
        <v/>
      </c>
      <c r="Y92" s="52" t="str">
        <f>IF(OR(C92=""),"",SUM(F92,J92,N92)*VLOOKUP(S92,Gehaltsklassen!$B$34:$D$38,3,FALSE)*C92)</f>
        <v/>
      </c>
      <c r="Z92" s="54" t="str">
        <f>IF(OR(C92=""),"",(SUM(G92,K92,O92)*VLOOKUP(U92,Gehaltsklassen!$B$34:$D$38,2,FALSE)))</f>
        <v/>
      </c>
      <c r="AA92" s="54" t="str">
        <f>IF(OR(C92=""),"",(SUM(G92,K92,O92)*VLOOKUP(U92,Gehaltsklassen!$B$34:$D$38,2,FALSE))*C92)</f>
        <v/>
      </c>
      <c r="AB92" s="53" t="str">
        <f>IF(OR(C92=""),"",(SUM(G92,K92,O92)*VLOOKUP(U92,Gehaltsklassen!$B$34:$D$38,3,FALSE))*C92)</f>
        <v/>
      </c>
      <c r="AC92" s="53" t="str">
        <f>IF(OR(C92=""),"",(SUM(G92,K92,O92)*VLOOKUP(U92,Gehaltsklassen!$B$34:$D$38,3,FALSE))*C92)</f>
        <v/>
      </c>
    </row>
    <row r="93" spans="1:29" ht="31.9" customHeight="1" x14ac:dyDescent="0.2">
      <c r="A93" s="74" t="str">
        <f>IF(C93="","",MAX($A$11:A92)+1)</f>
        <v/>
      </c>
      <c r="B93" s="75" t="str">
        <f>IF('N-Bedarf AL §13a'!B91="","",'N-Bedarf AL §13a'!B91)</f>
        <v/>
      </c>
      <c r="C93" s="49" t="str">
        <f>IF('N-Bedarf AL §13a'!C91="","",'N-Bedarf AL §13a'!C91)</f>
        <v/>
      </c>
      <c r="D93" s="88" t="str">
        <f>IF('N-Bedarf AL §13a'!D91="","",'N-Bedarf AL §13a'!D91)</f>
        <v/>
      </c>
      <c r="E93" s="49" t="str">
        <f>IF('N-Bedarf AL §13a'!G91="","",'N-Bedarf AL §13a'!G91)</f>
        <v/>
      </c>
      <c r="F93" s="50" t="str">
        <f t="shared" si="6"/>
        <v/>
      </c>
      <c r="G93" s="50" t="str">
        <f t="shared" si="11"/>
        <v/>
      </c>
      <c r="H93" s="88"/>
      <c r="I93" s="49"/>
      <c r="J93" s="50" t="str">
        <f t="shared" si="7"/>
        <v/>
      </c>
      <c r="K93" s="50" t="str">
        <f t="shared" si="8"/>
        <v/>
      </c>
      <c r="L93" s="88"/>
      <c r="M93" s="49"/>
      <c r="N93" s="50" t="str">
        <f t="shared" si="9"/>
        <v/>
      </c>
      <c r="O93" s="50" t="str">
        <f t="shared" si="10"/>
        <v/>
      </c>
      <c r="P93" s="51"/>
      <c r="Q93" s="78" t="s">
        <v>261</v>
      </c>
      <c r="R93" s="49"/>
      <c r="S93" s="32" t="str">
        <f>IF(R93="","C",INDEX(Gehaltsklassen!A$11:A$15,MATCH(R93,Gehaltsklassen!D$11:D$15,1),1))</f>
        <v>C</v>
      </c>
      <c r="T93" s="49"/>
      <c r="U93" s="32" t="str">
        <f>IF(T93="","C",IF(T93="","C",IF($Q93="I",INDEX(Gehaltsklassen!A$11:A$15,MATCH(T93,Gehaltsklassen!C$11:C$15,1),1),IF($Q93="II",INDEX(Gehaltsklassen!A$11:A$15,MATCH(T93,Gehaltsklassen!D$11:D$15,1),1),IF($Q93="III",INDEX(Gehaltsklassen!A$11:A$15,MATCH(T93,Gehaltsklassen!E$11:E$15,1),1),"Falsche Bodenart")))))</f>
        <v>C</v>
      </c>
      <c r="V93" s="52" t="str">
        <f>IF(OR(C93=""),"",SUM(F93,J93,N93)*VLOOKUP(S93,Gehaltsklassen!$B$34:$D$38,2,FALSE))</f>
        <v/>
      </c>
      <c r="W93" s="52" t="str">
        <f>IF(OR(C93=""),"",SUM(F93,J93,N93)*VLOOKUP(S93,Gehaltsklassen!$B$34:$D$38,2,FALSE)*C93)</f>
        <v/>
      </c>
      <c r="X93" s="52" t="str">
        <f>IF(OR(C93=""),"",SUM(F93,J93,N93)*VLOOKUP(S93,Gehaltsklassen!$B$34:$D$38,3,FALSE))</f>
        <v/>
      </c>
      <c r="Y93" s="52" t="str">
        <f>IF(OR(C93=""),"",SUM(F93,J93,N93)*VLOOKUP(S93,Gehaltsklassen!$B$34:$D$38,3,FALSE)*C93)</f>
        <v/>
      </c>
      <c r="Z93" s="54" t="str">
        <f>IF(OR(C93=""),"",(SUM(G93,K93,O93)*VLOOKUP(U93,Gehaltsklassen!$B$34:$D$38,2,FALSE)))</f>
        <v/>
      </c>
      <c r="AA93" s="54" t="str">
        <f>IF(OR(C93=""),"",(SUM(G93,K93,O93)*VLOOKUP(U93,Gehaltsklassen!$B$34:$D$38,2,FALSE))*C93)</f>
        <v/>
      </c>
      <c r="AB93" s="53" t="str">
        <f>IF(OR(C93=""),"",(SUM(G93,K93,O93)*VLOOKUP(U93,Gehaltsklassen!$B$34:$D$38,3,FALSE))*C93)</f>
        <v/>
      </c>
      <c r="AC93" s="53" t="str">
        <f>IF(OR(C93=""),"",(SUM(G93,K93,O93)*VLOOKUP(U93,Gehaltsklassen!$B$34:$D$38,3,FALSE))*C93)</f>
        <v/>
      </c>
    </row>
    <row r="94" spans="1:29" ht="31.9" customHeight="1" x14ac:dyDescent="0.2">
      <c r="A94" s="74" t="str">
        <f>IF(C94="","",MAX($A$11:A93)+1)</f>
        <v/>
      </c>
      <c r="B94" s="75" t="str">
        <f>IF('N-Bedarf AL §13a'!B92="","",'N-Bedarf AL §13a'!B92)</f>
        <v/>
      </c>
      <c r="C94" s="49" t="str">
        <f>IF('N-Bedarf AL §13a'!C92="","",'N-Bedarf AL §13a'!C92)</f>
        <v/>
      </c>
      <c r="D94" s="88" t="str">
        <f>IF('N-Bedarf AL §13a'!D92="","",'N-Bedarf AL §13a'!D92)</f>
        <v/>
      </c>
      <c r="E94" s="49" t="str">
        <f>IF('N-Bedarf AL §13a'!G92="","",'N-Bedarf AL §13a'!G92)</f>
        <v/>
      </c>
      <c r="F94" s="50" t="str">
        <f t="shared" si="6"/>
        <v/>
      </c>
      <c r="G94" s="50" t="str">
        <f t="shared" si="11"/>
        <v/>
      </c>
      <c r="H94" s="88"/>
      <c r="I94" s="49"/>
      <c r="J94" s="50" t="str">
        <f t="shared" si="7"/>
        <v/>
      </c>
      <c r="K94" s="50" t="str">
        <f t="shared" si="8"/>
        <v/>
      </c>
      <c r="L94" s="88"/>
      <c r="M94" s="49"/>
      <c r="N94" s="50" t="str">
        <f t="shared" si="9"/>
        <v/>
      </c>
      <c r="O94" s="50" t="str">
        <f t="shared" si="10"/>
        <v/>
      </c>
      <c r="P94" s="51"/>
      <c r="Q94" s="78" t="s">
        <v>261</v>
      </c>
      <c r="R94" s="49"/>
      <c r="S94" s="32" t="str">
        <f>IF(R94="","C",INDEX(Gehaltsklassen!A$11:A$15,MATCH(R94,Gehaltsklassen!D$11:D$15,1),1))</f>
        <v>C</v>
      </c>
      <c r="T94" s="49"/>
      <c r="U94" s="32" t="str">
        <f>IF(T94="","C",IF(T94="","C",IF($Q94="I",INDEX(Gehaltsklassen!A$11:A$15,MATCH(T94,Gehaltsklassen!C$11:C$15,1),1),IF($Q94="II",INDEX(Gehaltsklassen!A$11:A$15,MATCH(T94,Gehaltsklassen!D$11:D$15,1),1),IF($Q94="III",INDEX(Gehaltsklassen!A$11:A$15,MATCH(T94,Gehaltsklassen!E$11:E$15,1),1),"Falsche Bodenart")))))</f>
        <v>C</v>
      </c>
      <c r="V94" s="52" t="str">
        <f>IF(OR(C94=""),"",SUM(F94,J94,N94)*VLOOKUP(S94,Gehaltsklassen!$B$34:$D$38,2,FALSE))</f>
        <v/>
      </c>
      <c r="W94" s="52" t="str">
        <f>IF(OR(C94=""),"",SUM(F94,J94,N94)*VLOOKUP(S94,Gehaltsklassen!$B$34:$D$38,2,FALSE)*C94)</f>
        <v/>
      </c>
      <c r="X94" s="52" t="str">
        <f>IF(OR(C94=""),"",SUM(F94,J94,N94)*VLOOKUP(S94,Gehaltsklassen!$B$34:$D$38,3,FALSE))</f>
        <v/>
      </c>
      <c r="Y94" s="52" t="str">
        <f>IF(OR(C94=""),"",SUM(F94,J94,N94)*VLOOKUP(S94,Gehaltsklassen!$B$34:$D$38,3,FALSE)*C94)</f>
        <v/>
      </c>
      <c r="Z94" s="54" t="str">
        <f>IF(OR(C94=""),"",(SUM(G94,K94,O94)*VLOOKUP(U94,Gehaltsklassen!$B$34:$D$38,2,FALSE)))</f>
        <v/>
      </c>
      <c r="AA94" s="54" t="str">
        <f>IF(OR(C94=""),"",(SUM(G94,K94,O94)*VLOOKUP(U94,Gehaltsklassen!$B$34:$D$38,2,FALSE))*C94)</f>
        <v/>
      </c>
      <c r="AB94" s="53" t="str">
        <f>IF(OR(C94=""),"",(SUM(G94,K94,O94)*VLOOKUP(U94,Gehaltsklassen!$B$34:$D$38,3,FALSE))*C94)</f>
        <v/>
      </c>
      <c r="AC94" s="53" t="str">
        <f>IF(OR(C94=""),"",(SUM(G94,K94,O94)*VLOOKUP(U94,Gehaltsklassen!$B$34:$D$38,3,FALSE))*C94)</f>
        <v/>
      </c>
    </row>
    <row r="95" spans="1:29" ht="31.9" customHeight="1" x14ac:dyDescent="0.2">
      <c r="A95" s="74" t="str">
        <f>IF(C95="","",MAX($A$11:A94)+1)</f>
        <v/>
      </c>
      <c r="B95" s="75" t="str">
        <f>IF('N-Bedarf AL §13a'!B93="","",'N-Bedarf AL §13a'!B93)</f>
        <v/>
      </c>
      <c r="C95" s="49" t="str">
        <f>IF('N-Bedarf AL §13a'!C93="","",'N-Bedarf AL §13a'!C93)</f>
        <v/>
      </c>
      <c r="D95" s="88" t="str">
        <f>IF('N-Bedarf AL §13a'!D93="","",'N-Bedarf AL §13a'!D93)</f>
        <v/>
      </c>
      <c r="E95" s="49" t="str">
        <f>IF('N-Bedarf AL §13a'!G93="","",'N-Bedarf AL §13a'!G93)</f>
        <v/>
      </c>
      <c r="F95" s="50" t="str">
        <f t="shared" si="6"/>
        <v/>
      </c>
      <c r="G95" s="50" t="str">
        <f t="shared" si="11"/>
        <v/>
      </c>
      <c r="H95" s="88"/>
      <c r="I95" s="49"/>
      <c r="J95" s="50" t="str">
        <f t="shared" si="7"/>
        <v/>
      </c>
      <c r="K95" s="50" t="str">
        <f t="shared" si="8"/>
        <v/>
      </c>
      <c r="L95" s="88"/>
      <c r="M95" s="49"/>
      <c r="N95" s="50" t="str">
        <f t="shared" si="9"/>
        <v/>
      </c>
      <c r="O95" s="50" t="str">
        <f t="shared" si="10"/>
        <v/>
      </c>
      <c r="P95" s="51"/>
      <c r="Q95" s="78" t="s">
        <v>261</v>
      </c>
      <c r="R95" s="49"/>
      <c r="S95" s="32" t="str">
        <f>IF(R95="","C",INDEX(Gehaltsklassen!A$11:A$15,MATCH(R95,Gehaltsklassen!D$11:D$15,1),1))</f>
        <v>C</v>
      </c>
      <c r="T95" s="49"/>
      <c r="U95" s="32" t="str">
        <f>IF(T95="","C",IF(T95="","C",IF($Q95="I",INDEX(Gehaltsklassen!A$11:A$15,MATCH(T95,Gehaltsklassen!C$11:C$15,1),1),IF($Q95="II",INDEX(Gehaltsklassen!A$11:A$15,MATCH(T95,Gehaltsklassen!D$11:D$15,1),1),IF($Q95="III",INDEX(Gehaltsklassen!A$11:A$15,MATCH(T95,Gehaltsklassen!E$11:E$15,1),1),"Falsche Bodenart")))))</f>
        <v>C</v>
      </c>
      <c r="V95" s="52" t="str">
        <f>IF(OR(C95=""),"",SUM(F95,J95,N95)*VLOOKUP(S95,Gehaltsklassen!$B$34:$D$38,2,FALSE))</f>
        <v/>
      </c>
      <c r="W95" s="52" t="str">
        <f>IF(OR(C95=""),"",SUM(F95,J95,N95)*VLOOKUP(S95,Gehaltsklassen!$B$34:$D$38,2,FALSE)*C95)</f>
        <v/>
      </c>
      <c r="X95" s="52" t="str">
        <f>IF(OR(C95=""),"",SUM(F95,J95,N95)*VLOOKUP(S95,Gehaltsklassen!$B$34:$D$38,3,FALSE))</f>
        <v/>
      </c>
      <c r="Y95" s="52" t="str">
        <f>IF(OR(C95=""),"",SUM(F95,J95,N95)*VLOOKUP(S95,Gehaltsklassen!$B$34:$D$38,3,FALSE)*C95)</f>
        <v/>
      </c>
      <c r="Z95" s="54" t="str">
        <f>IF(OR(C95=""),"",(SUM(G95,K95,O95)*VLOOKUP(U95,Gehaltsklassen!$B$34:$D$38,2,FALSE)))</f>
        <v/>
      </c>
      <c r="AA95" s="54" t="str">
        <f>IF(OR(C95=""),"",(SUM(G95,K95,O95)*VLOOKUP(U95,Gehaltsklassen!$B$34:$D$38,2,FALSE))*C95)</f>
        <v/>
      </c>
      <c r="AB95" s="53" t="str">
        <f>IF(OR(C95=""),"",(SUM(G95,K95,O95)*VLOOKUP(U95,Gehaltsklassen!$B$34:$D$38,3,FALSE))*C95)</f>
        <v/>
      </c>
      <c r="AC95" s="53" t="str">
        <f>IF(OR(C95=""),"",(SUM(G95,K95,O95)*VLOOKUP(U95,Gehaltsklassen!$B$34:$D$38,3,FALSE))*C95)</f>
        <v/>
      </c>
    </row>
    <row r="96" spans="1:29" ht="31.9" customHeight="1" x14ac:dyDescent="0.2">
      <c r="A96" s="74" t="str">
        <f>IF(C96="","",MAX($A$11:A95)+1)</f>
        <v/>
      </c>
      <c r="B96" s="75" t="str">
        <f>IF('N-Bedarf AL §13a'!B94="","",'N-Bedarf AL §13a'!B94)</f>
        <v/>
      </c>
      <c r="C96" s="49" t="str">
        <f>IF('N-Bedarf AL §13a'!C94="","",'N-Bedarf AL §13a'!C94)</f>
        <v/>
      </c>
      <c r="D96" s="88" t="str">
        <f>IF('N-Bedarf AL §13a'!D94="","",'N-Bedarf AL §13a'!D94)</f>
        <v/>
      </c>
      <c r="E96" s="49" t="str">
        <f>IF('N-Bedarf AL §13a'!G94="","",'N-Bedarf AL §13a'!G94)</f>
        <v/>
      </c>
      <c r="F96" s="50" t="str">
        <f t="shared" si="6"/>
        <v/>
      </c>
      <c r="G96" s="50" t="str">
        <f t="shared" si="11"/>
        <v/>
      </c>
      <c r="H96" s="88"/>
      <c r="I96" s="49"/>
      <c r="J96" s="50" t="str">
        <f t="shared" si="7"/>
        <v/>
      </c>
      <c r="K96" s="50" t="str">
        <f t="shared" si="8"/>
        <v/>
      </c>
      <c r="L96" s="88"/>
      <c r="M96" s="49"/>
      <c r="N96" s="50" t="str">
        <f t="shared" si="9"/>
        <v/>
      </c>
      <c r="O96" s="50" t="str">
        <f t="shared" si="10"/>
        <v/>
      </c>
      <c r="P96" s="51"/>
      <c r="Q96" s="78" t="s">
        <v>261</v>
      </c>
      <c r="R96" s="49"/>
      <c r="S96" s="32" t="str">
        <f>IF(R96="","C",INDEX(Gehaltsklassen!A$11:A$15,MATCH(R96,Gehaltsklassen!D$11:D$15,1),1))</f>
        <v>C</v>
      </c>
      <c r="T96" s="49"/>
      <c r="U96" s="32" t="str">
        <f>IF(T96="","C",IF(T96="","C",IF($Q96="I",INDEX(Gehaltsklassen!A$11:A$15,MATCH(T96,Gehaltsklassen!C$11:C$15,1),1),IF($Q96="II",INDEX(Gehaltsklassen!A$11:A$15,MATCH(T96,Gehaltsklassen!D$11:D$15,1),1),IF($Q96="III",INDEX(Gehaltsklassen!A$11:A$15,MATCH(T96,Gehaltsklassen!E$11:E$15,1),1),"Falsche Bodenart")))))</f>
        <v>C</v>
      </c>
      <c r="V96" s="52" t="str">
        <f>IF(OR(C96=""),"",SUM(F96,J96,N96)*VLOOKUP(S96,Gehaltsklassen!$B$34:$D$38,2,FALSE))</f>
        <v/>
      </c>
      <c r="W96" s="52" t="str">
        <f>IF(OR(C96=""),"",SUM(F96,J96,N96)*VLOOKUP(S96,Gehaltsklassen!$B$34:$D$38,2,FALSE)*C96)</f>
        <v/>
      </c>
      <c r="X96" s="52" t="str">
        <f>IF(OR(C96=""),"",SUM(F96,J96,N96)*VLOOKUP(S96,Gehaltsklassen!$B$34:$D$38,3,FALSE))</f>
        <v/>
      </c>
      <c r="Y96" s="52" t="str">
        <f>IF(OR(C96=""),"",SUM(F96,J96,N96)*VLOOKUP(S96,Gehaltsklassen!$B$34:$D$38,3,FALSE)*C96)</f>
        <v/>
      </c>
      <c r="Z96" s="54" t="str">
        <f>IF(OR(C96=""),"",(SUM(G96,K96,O96)*VLOOKUP(U96,Gehaltsklassen!$B$34:$D$38,2,FALSE)))</f>
        <v/>
      </c>
      <c r="AA96" s="54" t="str">
        <f>IF(OR(C96=""),"",(SUM(G96,K96,O96)*VLOOKUP(U96,Gehaltsklassen!$B$34:$D$38,2,FALSE))*C96)</f>
        <v/>
      </c>
      <c r="AB96" s="53" t="str">
        <f>IF(OR(C96=""),"",(SUM(G96,K96,O96)*VLOOKUP(U96,Gehaltsklassen!$B$34:$D$38,3,FALSE))*C96)</f>
        <v/>
      </c>
      <c r="AC96" s="53" t="str">
        <f>IF(OR(C96=""),"",(SUM(G96,K96,O96)*VLOOKUP(U96,Gehaltsklassen!$B$34:$D$38,3,FALSE))*C96)</f>
        <v/>
      </c>
    </row>
    <row r="97" spans="1:29" ht="31.9" customHeight="1" x14ac:dyDescent="0.2">
      <c r="A97" s="74" t="str">
        <f>IF(C97="","",MAX($A$11:A96)+1)</f>
        <v/>
      </c>
      <c r="B97" s="75" t="str">
        <f>IF('N-Bedarf AL §13a'!B95="","",'N-Bedarf AL §13a'!B95)</f>
        <v/>
      </c>
      <c r="C97" s="49" t="str">
        <f>IF('N-Bedarf AL §13a'!C95="","",'N-Bedarf AL §13a'!C95)</f>
        <v/>
      </c>
      <c r="D97" s="88" t="str">
        <f>IF('N-Bedarf AL §13a'!D95="","",'N-Bedarf AL §13a'!D95)</f>
        <v/>
      </c>
      <c r="E97" s="49" t="str">
        <f>IF('N-Bedarf AL §13a'!G95="","",'N-Bedarf AL §13a'!G95)</f>
        <v/>
      </c>
      <c r="F97" s="50" t="str">
        <f t="shared" si="6"/>
        <v/>
      </c>
      <c r="G97" s="50" t="str">
        <f t="shared" si="11"/>
        <v/>
      </c>
      <c r="H97" s="88"/>
      <c r="I97" s="49"/>
      <c r="J97" s="50" t="str">
        <f t="shared" si="7"/>
        <v/>
      </c>
      <c r="K97" s="50" t="str">
        <f t="shared" si="8"/>
        <v/>
      </c>
      <c r="L97" s="88"/>
      <c r="M97" s="49"/>
      <c r="N97" s="50" t="str">
        <f t="shared" si="9"/>
        <v/>
      </c>
      <c r="O97" s="50" t="str">
        <f t="shared" si="10"/>
        <v/>
      </c>
      <c r="P97" s="51"/>
      <c r="Q97" s="78" t="s">
        <v>261</v>
      </c>
      <c r="R97" s="49"/>
      <c r="S97" s="32" t="str">
        <f>IF(R97="","C",INDEX(Gehaltsklassen!A$11:A$15,MATCH(R97,Gehaltsklassen!D$11:D$15,1),1))</f>
        <v>C</v>
      </c>
      <c r="T97" s="49"/>
      <c r="U97" s="32" t="str">
        <f>IF(T97="","C",IF(T97="","C",IF($Q97="I",INDEX(Gehaltsklassen!A$11:A$15,MATCH(T97,Gehaltsklassen!C$11:C$15,1),1),IF($Q97="II",INDEX(Gehaltsklassen!A$11:A$15,MATCH(T97,Gehaltsklassen!D$11:D$15,1),1),IF($Q97="III",INDEX(Gehaltsklassen!A$11:A$15,MATCH(T97,Gehaltsklassen!E$11:E$15,1),1),"Falsche Bodenart")))))</f>
        <v>C</v>
      </c>
      <c r="V97" s="52" t="str">
        <f>IF(OR(C97=""),"",SUM(F97,J97,N97)*VLOOKUP(S97,Gehaltsklassen!$B$34:$D$38,2,FALSE))</f>
        <v/>
      </c>
      <c r="W97" s="52" t="str">
        <f>IF(OR(C97=""),"",SUM(F97,J97,N97)*VLOOKUP(S97,Gehaltsklassen!$B$34:$D$38,2,FALSE)*C97)</f>
        <v/>
      </c>
      <c r="X97" s="52" t="str">
        <f>IF(OR(C97=""),"",SUM(F97,J97,N97)*VLOOKUP(S97,Gehaltsklassen!$B$34:$D$38,3,FALSE))</f>
        <v/>
      </c>
      <c r="Y97" s="52" t="str">
        <f>IF(OR(C97=""),"",SUM(F97,J97,N97)*VLOOKUP(S97,Gehaltsklassen!$B$34:$D$38,3,FALSE)*C97)</f>
        <v/>
      </c>
      <c r="Z97" s="54" t="str">
        <f>IF(OR(C97=""),"",(SUM(G97,K97,O97)*VLOOKUP(U97,Gehaltsklassen!$B$34:$D$38,2,FALSE)))</f>
        <v/>
      </c>
      <c r="AA97" s="54" t="str">
        <f>IF(OR(C97=""),"",(SUM(G97,K97,O97)*VLOOKUP(U97,Gehaltsklassen!$B$34:$D$38,2,FALSE))*C97)</f>
        <v/>
      </c>
      <c r="AB97" s="53" t="str">
        <f>IF(OR(C97=""),"",(SUM(G97,K97,O97)*VLOOKUP(U97,Gehaltsklassen!$B$34:$D$38,3,FALSE))*C97)</f>
        <v/>
      </c>
      <c r="AC97" s="53" t="str">
        <f>IF(OR(C97=""),"",(SUM(G97,K97,O97)*VLOOKUP(U97,Gehaltsklassen!$B$34:$D$38,3,FALSE))*C97)</f>
        <v/>
      </c>
    </row>
    <row r="98" spans="1:29" ht="31.9" customHeight="1" x14ac:dyDescent="0.2">
      <c r="A98" s="74" t="str">
        <f>IF(C98="","",MAX($A$11:A97)+1)</f>
        <v/>
      </c>
      <c r="B98" s="75" t="str">
        <f>IF('N-Bedarf AL §13a'!B96="","",'N-Bedarf AL §13a'!B96)</f>
        <v/>
      </c>
      <c r="C98" s="49" t="str">
        <f>IF('N-Bedarf AL §13a'!C96="","",'N-Bedarf AL §13a'!C96)</f>
        <v/>
      </c>
      <c r="D98" s="88" t="str">
        <f>IF('N-Bedarf AL §13a'!D96="","",'N-Bedarf AL §13a'!D96)</f>
        <v/>
      </c>
      <c r="E98" s="49" t="str">
        <f>IF('N-Bedarf AL §13a'!G96="","",'N-Bedarf AL §13a'!G96)</f>
        <v/>
      </c>
      <c r="F98" s="50" t="str">
        <f t="shared" si="6"/>
        <v/>
      </c>
      <c r="G98" s="50" t="str">
        <f t="shared" si="11"/>
        <v/>
      </c>
      <c r="H98" s="88"/>
      <c r="I98" s="49"/>
      <c r="J98" s="50" t="str">
        <f t="shared" si="7"/>
        <v/>
      </c>
      <c r="K98" s="50" t="str">
        <f t="shared" si="8"/>
        <v/>
      </c>
      <c r="L98" s="88"/>
      <c r="M98" s="49"/>
      <c r="N98" s="50" t="str">
        <f t="shared" si="9"/>
        <v/>
      </c>
      <c r="O98" s="50" t="str">
        <f t="shared" si="10"/>
        <v/>
      </c>
      <c r="P98" s="51"/>
      <c r="Q98" s="78" t="s">
        <v>261</v>
      </c>
      <c r="R98" s="49"/>
      <c r="S98" s="32" t="str">
        <f>IF(R98="","C",INDEX(Gehaltsklassen!A$11:A$15,MATCH(R98,Gehaltsklassen!D$11:D$15,1),1))</f>
        <v>C</v>
      </c>
      <c r="T98" s="49"/>
      <c r="U98" s="32" t="str">
        <f>IF(T98="","C",IF(T98="","C",IF($Q98="I",INDEX(Gehaltsklassen!A$11:A$15,MATCH(T98,Gehaltsklassen!C$11:C$15,1),1),IF($Q98="II",INDEX(Gehaltsklassen!A$11:A$15,MATCH(T98,Gehaltsklassen!D$11:D$15,1),1),IF($Q98="III",INDEX(Gehaltsklassen!A$11:A$15,MATCH(T98,Gehaltsklassen!E$11:E$15,1),1),"Falsche Bodenart")))))</f>
        <v>C</v>
      </c>
      <c r="V98" s="52" t="str">
        <f>IF(OR(C98=""),"",SUM(F98,J98,N98)*VLOOKUP(S98,Gehaltsklassen!$B$34:$D$38,2,FALSE))</f>
        <v/>
      </c>
      <c r="W98" s="52" t="str">
        <f>IF(OR(C98=""),"",SUM(F98,J98,N98)*VLOOKUP(S98,Gehaltsklassen!$B$34:$D$38,2,FALSE)*C98)</f>
        <v/>
      </c>
      <c r="X98" s="52" t="str">
        <f>IF(OR(C98=""),"",SUM(F98,J98,N98)*VLOOKUP(S98,Gehaltsklassen!$B$34:$D$38,3,FALSE))</f>
        <v/>
      </c>
      <c r="Y98" s="52" t="str">
        <f>IF(OR(C98=""),"",SUM(F98,J98,N98)*VLOOKUP(S98,Gehaltsklassen!$B$34:$D$38,3,FALSE)*C98)</f>
        <v/>
      </c>
      <c r="Z98" s="54" t="str">
        <f>IF(OR(C98=""),"",(SUM(G98,K98,O98)*VLOOKUP(U98,Gehaltsklassen!$B$34:$D$38,2,FALSE)))</f>
        <v/>
      </c>
      <c r="AA98" s="54" t="str">
        <f>IF(OR(C98=""),"",(SUM(G98,K98,O98)*VLOOKUP(U98,Gehaltsklassen!$B$34:$D$38,2,FALSE))*C98)</f>
        <v/>
      </c>
      <c r="AB98" s="53" t="str">
        <f>IF(OR(C98=""),"",(SUM(G98,K98,O98)*VLOOKUP(U98,Gehaltsklassen!$B$34:$D$38,3,FALSE))*C98)</f>
        <v/>
      </c>
      <c r="AC98" s="53" t="str">
        <f>IF(OR(C98=""),"",(SUM(G98,K98,O98)*VLOOKUP(U98,Gehaltsklassen!$B$34:$D$38,3,FALSE))*C98)</f>
        <v/>
      </c>
    </row>
    <row r="99" spans="1:29" ht="31.9" customHeight="1" x14ac:dyDescent="0.2">
      <c r="A99" s="74" t="str">
        <f>IF(C99="","",MAX($A$11:A98)+1)</f>
        <v/>
      </c>
      <c r="B99" s="75" t="str">
        <f>IF('N-Bedarf AL §13a'!B97="","",'N-Bedarf AL §13a'!B97)</f>
        <v/>
      </c>
      <c r="C99" s="49" t="str">
        <f>IF('N-Bedarf AL §13a'!C97="","",'N-Bedarf AL §13a'!C97)</f>
        <v/>
      </c>
      <c r="D99" s="88" t="str">
        <f>IF('N-Bedarf AL §13a'!D97="","",'N-Bedarf AL §13a'!D97)</f>
        <v/>
      </c>
      <c r="E99" s="49" t="str">
        <f>IF('N-Bedarf AL §13a'!G97="","",'N-Bedarf AL §13a'!G97)</f>
        <v/>
      </c>
      <c r="F99" s="50" t="str">
        <f t="shared" si="6"/>
        <v/>
      </c>
      <c r="G99" s="50" t="str">
        <f t="shared" si="11"/>
        <v/>
      </c>
      <c r="H99" s="88"/>
      <c r="I99" s="49"/>
      <c r="J99" s="50" t="str">
        <f t="shared" si="7"/>
        <v/>
      </c>
      <c r="K99" s="50" t="str">
        <f t="shared" si="8"/>
        <v/>
      </c>
      <c r="L99" s="88"/>
      <c r="M99" s="49"/>
      <c r="N99" s="50" t="str">
        <f t="shared" si="9"/>
        <v/>
      </c>
      <c r="O99" s="50" t="str">
        <f t="shared" si="10"/>
        <v/>
      </c>
      <c r="P99" s="51"/>
      <c r="Q99" s="78" t="s">
        <v>261</v>
      </c>
      <c r="R99" s="49"/>
      <c r="S99" s="32" t="str">
        <f>IF(R99="","C",INDEX(Gehaltsklassen!A$11:A$15,MATCH(R99,Gehaltsklassen!D$11:D$15,1),1))</f>
        <v>C</v>
      </c>
      <c r="T99" s="49"/>
      <c r="U99" s="32" t="str">
        <f>IF(T99="","C",IF(T99="","C",IF($Q99="I",INDEX(Gehaltsklassen!A$11:A$15,MATCH(T99,Gehaltsklassen!C$11:C$15,1),1),IF($Q99="II",INDEX(Gehaltsklassen!A$11:A$15,MATCH(T99,Gehaltsklassen!D$11:D$15,1),1),IF($Q99="III",INDEX(Gehaltsklassen!A$11:A$15,MATCH(T99,Gehaltsklassen!E$11:E$15,1),1),"Falsche Bodenart")))))</f>
        <v>C</v>
      </c>
      <c r="V99" s="52" t="str">
        <f>IF(OR(C99=""),"",SUM(F99,J99,N99)*VLOOKUP(S99,Gehaltsklassen!$B$34:$D$38,2,FALSE))</f>
        <v/>
      </c>
      <c r="W99" s="52" t="str">
        <f>IF(OR(C99=""),"",SUM(F99,J99,N99)*VLOOKUP(S99,Gehaltsklassen!$B$34:$D$38,2,FALSE)*C99)</f>
        <v/>
      </c>
      <c r="X99" s="52" t="str">
        <f>IF(OR(C99=""),"",SUM(F99,J99,N99)*VLOOKUP(S99,Gehaltsklassen!$B$34:$D$38,3,FALSE))</f>
        <v/>
      </c>
      <c r="Y99" s="52" t="str">
        <f>IF(OR(C99=""),"",SUM(F99,J99,N99)*VLOOKUP(S99,Gehaltsklassen!$B$34:$D$38,3,FALSE)*C99)</f>
        <v/>
      </c>
      <c r="Z99" s="54" t="str">
        <f>IF(OR(C99=""),"",(SUM(G99,K99,O99)*VLOOKUP(U99,Gehaltsklassen!$B$34:$D$38,2,FALSE)))</f>
        <v/>
      </c>
      <c r="AA99" s="54" t="str">
        <f>IF(OR(C99=""),"",(SUM(G99,K99,O99)*VLOOKUP(U99,Gehaltsklassen!$B$34:$D$38,2,FALSE))*C99)</f>
        <v/>
      </c>
      <c r="AB99" s="53" t="str">
        <f>IF(OR(C99=""),"",(SUM(G99,K99,O99)*VLOOKUP(U99,Gehaltsklassen!$B$34:$D$38,3,FALSE))*C99)</f>
        <v/>
      </c>
      <c r="AC99" s="53" t="str">
        <f>IF(OR(C99=""),"",(SUM(G99,K99,O99)*VLOOKUP(U99,Gehaltsklassen!$B$34:$D$38,3,FALSE))*C99)</f>
        <v/>
      </c>
    </row>
    <row r="100" spans="1:29" ht="31.9" customHeight="1" x14ac:dyDescent="0.2">
      <c r="A100" s="74" t="str">
        <f>IF(C100="","",MAX($A$11:A99)+1)</f>
        <v/>
      </c>
      <c r="B100" s="75" t="str">
        <f>IF('N-Bedarf AL §13a'!B98="","",'N-Bedarf AL §13a'!B98)</f>
        <v/>
      </c>
      <c r="C100" s="49" t="str">
        <f>IF('N-Bedarf AL §13a'!C98="","",'N-Bedarf AL §13a'!C98)</f>
        <v/>
      </c>
      <c r="D100" s="88" t="str">
        <f>IF('N-Bedarf AL §13a'!D98="","",'N-Bedarf AL §13a'!D98)</f>
        <v/>
      </c>
      <c r="E100" s="49" t="str">
        <f>IF('N-Bedarf AL §13a'!G98="","",'N-Bedarf AL §13a'!G98)</f>
        <v/>
      </c>
      <c r="F100" s="50" t="str">
        <f t="shared" si="6"/>
        <v/>
      </c>
      <c r="G100" s="50" t="str">
        <f t="shared" si="11"/>
        <v/>
      </c>
      <c r="H100" s="88"/>
      <c r="I100" s="49"/>
      <c r="J100" s="50" t="str">
        <f t="shared" si="7"/>
        <v/>
      </c>
      <c r="K100" s="50" t="str">
        <f t="shared" si="8"/>
        <v/>
      </c>
      <c r="L100" s="88"/>
      <c r="M100" s="49"/>
      <c r="N100" s="50" t="str">
        <f t="shared" si="9"/>
        <v/>
      </c>
      <c r="O100" s="50" t="str">
        <f t="shared" si="10"/>
        <v/>
      </c>
      <c r="P100" s="51"/>
      <c r="Q100" s="78" t="s">
        <v>261</v>
      </c>
      <c r="R100" s="49"/>
      <c r="S100" s="32" t="str">
        <f>IF(R100="","C",INDEX(Gehaltsklassen!A$11:A$15,MATCH(R100,Gehaltsklassen!D$11:D$15,1),1))</f>
        <v>C</v>
      </c>
      <c r="T100" s="49"/>
      <c r="U100" s="32" t="str">
        <f>IF(T100="","C",IF(T100="","C",IF($Q100="I",INDEX(Gehaltsklassen!A$11:A$15,MATCH(T100,Gehaltsklassen!C$11:C$15,1),1),IF($Q100="II",INDEX(Gehaltsklassen!A$11:A$15,MATCH(T100,Gehaltsklassen!D$11:D$15,1),1),IF($Q100="III",INDEX(Gehaltsklassen!A$11:A$15,MATCH(T100,Gehaltsklassen!E$11:E$15,1),1),"Falsche Bodenart")))))</f>
        <v>C</v>
      </c>
      <c r="V100" s="52" t="str">
        <f>IF(OR(C100=""),"",SUM(F100,J100,N100)*VLOOKUP(S100,Gehaltsklassen!$B$34:$D$38,2,FALSE))</f>
        <v/>
      </c>
      <c r="W100" s="52" t="str">
        <f>IF(OR(C100=""),"",SUM(F100,J100,N100)*VLOOKUP(S100,Gehaltsklassen!$B$34:$D$38,2,FALSE)*C100)</f>
        <v/>
      </c>
      <c r="X100" s="52" t="str">
        <f>IF(OR(C100=""),"",SUM(F100,J100,N100)*VLOOKUP(S100,Gehaltsklassen!$B$34:$D$38,3,FALSE))</f>
        <v/>
      </c>
      <c r="Y100" s="52" t="str">
        <f>IF(OR(C100=""),"",SUM(F100,J100,N100)*VLOOKUP(S100,Gehaltsklassen!$B$34:$D$38,3,FALSE)*C100)</f>
        <v/>
      </c>
      <c r="Z100" s="54" t="str">
        <f>IF(OR(C100=""),"",(SUM(G100,K100,O100)*VLOOKUP(U100,Gehaltsklassen!$B$34:$D$38,2,FALSE)))</f>
        <v/>
      </c>
      <c r="AA100" s="54" t="str">
        <f>IF(OR(C100=""),"",(SUM(G100,K100,O100)*VLOOKUP(U100,Gehaltsklassen!$B$34:$D$38,2,FALSE))*C100)</f>
        <v/>
      </c>
      <c r="AB100" s="53" t="str">
        <f>IF(OR(C100=""),"",(SUM(G100,K100,O100)*VLOOKUP(U100,Gehaltsklassen!$B$34:$D$38,3,FALSE))*C100)</f>
        <v/>
      </c>
      <c r="AC100" s="53" t="str">
        <f>IF(OR(C100=""),"",(SUM(G100,K100,O100)*VLOOKUP(U100,Gehaltsklassen!$B$34:$D$38,3,FALSE))*C100)</f>
        <v/>
      </c>
    </row>
    <row r="101" spans="1:29" ht="31.9" customHeight="1" x14ac:dyDescent="0.2">
      <c r="A101" s="74" t="str">
        <f>IF(C101="","",MAX($A$11:A100)+1)</f>
        <v/>
      </c>
      <c r="B101" s="75" t="str">
        <f>IF('N-Bedarf AL §13a'!B99="","",'N-Bedarf AL §13a'!B99)</f>
        <v/>
      </c>
      <c r="C101" s="49" t="str">
        <f>IF('N-Bedarf AL §13a'!C99="","",'N-Bedarf AL §13a'!C99)</f>
        <v/>
      </c>
      <c r="D101" s="88" t="str">
        <f>IF('N-Bedarf AL §13a'!D99="","",'N-Bedarf AL §13a'!D99)</f>
        <v/>
      </c>
      <c r="E101" s="49" t="str">
        <f>IF('N-Bedarf AL §13a'!G99="","",'N-Bedarf AL §13a'!G99)</f>
        <v/>
      </c>
      <c r="F101" s="50" t="str">
        <f t="shared" si="6"/>
        <v/>
      </c>
      <c r="G101" s="50" t="str">
        <f t="shared" si="11"/>
        <v/>
      </c>
      <c r="H101" s="88"/>
      <c r="I101" s="49"/>
      <c r="J101" s="50" t="str">
        <f t="shared" si="7"/>
        <v/>
      </c>
      <c r="K101" s="50" t="str">
        <f t="shared" si="8"/>
        <v/>
      </c>
      <c r="L101" s="88"/>
      <c r="M101" s="49"/>
      <c r="N101" s="50" t="str">
        <f t="shared" si="9"/>
        <v/>
      </c>
      <c r="O101" s="50" t="str">
        <f t="shared" si="10"/>
        <v/>
      </c>
      <c r="P101" s="51"/>
      <c r="Q101" s="78" t="s">
        <v>261</v>
      </c>
      <c r="R101" s="49"/>
      <c r="S101" s="32" t="str">
        <f>IF(R101="","C",INDEX(Gehaltsklassen!A$11:A$15,MATCH(R101,Gehaltsklassen!D$11:D$15,1),1))</f>
        <v>C</v>
      </c>
      <c r="T101" s="49"/>
      <c r="U101" s="32" t="str">
        <f>IF(T101="","C",IF(T101="","C",IF($Q101="I",INDEX(Gehaltsklassen!A$11:A$15,MATCH(T101,Gehaltsklassen!C$11:C$15,1),1),IF($Q101="II",INDEX(Gehaltsklassen!A$11:A$15,MATCH(T101,Gehaltsklassen!D$11:D$15,1),1),IF($Q101="III",INDEX(Gehaltsklassen!A$11:A$15,MATCH(T101,Gehaltsklassen!E$11:E$15,1),1),"Falsche Bodenart")))))</f>
        <v>C</v>
      </c>
      <c r="V101" s="52" t="str">
        <f>IF(OR(C101=""),"",SUM(F101,J101,N101)*VLOOKUP(S101,Gehaltsklassen!$B$34:$D$38,2,FALSE))</f>
        <v/>
      </c>
      <c r="W101" s="52" t="str">
        <f>IF(OR(C101=""),"",SUM(F101,J101,N101)*VLOOKUP(S101,Gehaltsklassen!$B$34:$D$38,2,FALSE)*C101)</f>
        <v/>
      </c>
      <c r="X101" s="52" t="str">
        <f>IF(OR(C101=""),"",SUM(F101,J101,N101)*VLOOKUP(S101,Gehaltsklassen!$B$34:$D$38,3,FALSE))</f>
        <v/>
      </c>
      <c r="Y101" s="52" t="str">
        <f>IF(OR(C101=""),"",SUM(F101,J101,N101)*VLOOKUP(S101,Gehaltsklassen!$B$34:$D$38,3,FALSE)*C101)</f>
        <v/>
      </c>
      <c r="Z101" s="54" t="str">
        <f>IF(OR(C101=""),"",(SUM(G101,K101,O101)*VLOOKUP(U101,Gehaltsklassen!$B$34:$D$38,2,FALSE)))</f>
        <v/>
      </c>
      <c r="AA101" s="54" t="str">
        <f>IF(OR(C101=""),"",(SUM(G101,K101,O101)*VLOOKUP(U101,Gehaltsklassen!$B$34:$D$38,2,FALSE))*C101)</f>
        <v/>
      </c>
      <c r="AB101" s="53" t="str">
        <f>IF(OR(C101=""),"",(SUM(G101,K101,O101)*VLOOKUP(U101,Gehaltsklassen!$B$34:$D$38,3,FALSE))*C101)</f>
        <v/>
      </c>
      <c r="AC101" s="53" t="str">
        <f>IF(OR(C101=""),"",(SUM(G101,K101,O101)*VLOOKUP(U101,Gehaltsklassen!$B$34:$D$38,3,FALSE))*C101)</f>
        <v/>
      </c>
    </row>
    <row r="102" spans="1:29" ht="31.9" customHeight="1" x14ac:dyDescent="0.2">
      <c r="A102" s="74" t="str">
        <f>IF(C102="","",MAX($A$11:A101)+1)</f>
        <v/>
      </c>
      <c r="B102" s="75" t="str">
        <f>IF('N-Bedarf AL §13a'!B100="","",'N-Bedarf AL §13a'!B100)</f>
        <v/>
      </c>
      <c r="C102" s="49" t="str">
        <f>IF('N-Bedarf AL §13a'!C100="","",'N-Bedarf AL §13a'!C100)</f>
        <v/>
      </c>
      <c r="D102" s="88" t="str">
        <f>IF('N-Bedarf AL §13a'!D100="","",'N-Bedarf AL §13a'!D100)</f>
        <v/>
      </c>
      <c r="E102" s="49" t="str">
        <f>IF('N-Bedarf AL §13a'!G100="","",'N-Bedarf AL §13a'!G100)</f>
        <v/>
      </c>
      <c r="F102" s="50" t="str">
        <f t="shared" si="6"/>
        <v/>
      </c>
      <c r="G102" s="50" t="str">
        <f t="shared" si="11"/>
        <v/>
      </c>
      <c r="H102" s="88"/>
      <c r="I102" s="49"/>
      <c r="J102" s="50" t="str">
        <f t="shared" si="7"/>
        <v/>
      </c>
      <c r="K102" s="50" t="str">
        <f t="shared" si="8"/>
        <v/>
      </c>
      <c r="L102" s="88"/>
      <c r="M102" s="49"/>
      <c r="N102" s="50" t="str">
        <f t="shared" si="9"/>
        <v/>
      </c>
      <c r="O102" s="50" t="str">
        <f t="shared" si="10"/>
        <v/>
      </c>
      <c r="P102" s="51"/>
      <c r="Q102" s="78" t="s">
        <v>261</v>
      </c>
      <c r="R102" s="49"/>
      <c r="S102" s="32" t="str">
        <f>IF(R102="","C",INDEX(Gehaltsklassen!A$11:A$15,MATCH(R102,Gehaltsklassen!D$11:D$15,1),1))</f>
        <v>C</v>
      </c>
      <c r="T102" s="49"/>
      <c r="U102" s="32" t="str">
        <f>IF(T102="","C",IF(T102="","C",IF($Q102="I",INDEX(Gehaltsklassen!A$11:A$15,MATCH(T102,Gehaltsklassen!C$11:C$15,1),1),IF($Q102="II",INDEX(Gehaltsklassen!A$11:A$15,MATCH(T102,Gehaltsklassen!D$11:D$15,1),1),IF($Q102="III",INDEX(Gehaltsklassen!A$11:A$15,MATCH(T102,Gehaltsklassen!E$11:E$15,1),1),"Falsche Bodenart")))))</f>
        <v>C</v>
      </c>
      <c r="V102" s="52" t="str">
        <f>IF(OR(C102=""),"",SUM(F102,J102,N102)*VLOOKUP(S102,Gehaltsklassen!$B$34:$D$38,2,FALSE))</f>
        <v/>
      </c>
      <c r="W102" s="52" t="str">
        <f>IF(OR(C102=""),"",SUM(F102,J102,N102)*VLOOKUP(S102,Gehaltsklassen!$B$34:$D$38,2,FALSE)*C102)</f>
        <v/>
      </c>
      <c r="X102" s="52" t="str">
        <f>IF(OR(C102=""),"",SUM(F102,J102,N102)*VLOOKUP(S102,Gehaltsklassen!$B$34:$D$38,3,FALSE))</f>
        <v/>
      </c>
      <c r="Y102" s="52" t="str">
        <f>IF(OR(C102=""),"",SUM(F102,J102,N102)*VLOOKUP(S102,Gehaltsklassen!$B$34:$D$38,3,FALSE)*C102)</f>
        <v/>
      </c>
      <c r="Z102" s="54" t="str">
        <f>IF(OR(C102=""),"",(SUM(G102,K102,O102)*VLOOKUP(U102,Gehaltsklassen!$B$34:$D$38,2,FALSE)))</f>
        <v/>
      </c>
      <c r="AA102" s="54" t="str">
        <f>IF(OR(C102=""),"",(SUM(G102,K102,O102)*VLOOKUP(U102,Gehaltsklassen!$B$34:$D$38,2,FALSE))*C102)</f>
        <v/>
      </c>
      <c r="AB102" s="53" t="str">
        <f>IF(OR(C102=""),"",(SUM(G102,K102,O102)*VLOOKUP(U102,Gehaltsklassen!$B$34:$D$38,3,FALSE))*C102)</f>
        <v/>
      </c>
      <c r="AC102" s="53" t="str">
        <f>IF(OR(C102=""),"",(SUM(G102,K102,O102)*VLOOKUP(U102,Gehaltsklassen!$B$34:$D$38,3,FALSE))*C102)</f>
        <v/>
      </c>
    </row>
    <row r="103" spans="1:29" ht="31.9" customHeight="1" x14ac:dyDescent="0.2">
      <c r="A103" s="74" t="str">
        <f>IF(C103="","",MAX($A$11:A102)+1)</f>
        <v/>
      </c>
      <c r="B103" s="75" t="str">
        <f>IF('N-Bedarf AL §13a'!B101="","",'N-Bedarf AL §13a'!B101)</f>
        <v/>
      </c>
      <c r="C103" s="49" t="str">
        <f>IF('N-Bedarf AL §13a'!C101="","",'N-Bedarf AL §13a'!C101)</f>
        <v/>
      </c>
      <c r="D103" s="88" t="str">
        <f>IF('N-Bedarf AL §13a'!D101="","",'N-Bedarf AL §13a'!D101)</f>
        <v/>
      </c>
      <c r="E103" s="49" t="str">
        <f>IF('N-Bedarf AL §13a'!G101="","",'N-Bedarf AL §13a'!G101)</f>
        <v/>
      </c>
      <c r="F103" s="50" t="str">
        <f t="shared" si="6"/>
        <v/>
      </c>
      <c r="G103" s="50" t="str">
        <f t="shared" si="11"/>
        <v/>
      </c>
      <c r="H103" s="88"/>
      <c r="I103" s="49"/>
      <c r="J103" s="50" t="str">
        <f t="shared" si="7"/>
        <v/>
      </c>
      <c r="K103" s="50" t="str">
        <f t="shared" si="8"/>
        <v/>
      </c>
      <c r="L103" s="88"/>
      <c r="M103" s="49"/>
      <c r="N103" s="50" t="str">
        <f t="shared" si="9"/>
        <v/>
      </c>
      <c r="O103" s="50" t="str">
        <f t="shared" si="10"/>
        <v/>
      </c>
      <c r="P103" s="51"/>
      <c r="Q103" s="78" t="s">
        <v>261</v>
      </c>
      <c r="R103" s="49"/>
      <c r="S103" s="32" t="str">
        <f>IF(R103="","C",INDEX(Gehaltsklassen!A$11:A$15,MATCH(R103,Gehaltsklassen!D$11:D$15,1),1))</f>
        <v>C</v>
      </c>
      <c r="T103" s="49"/>
      <c r="U103" s="32" t="str">
        <f>IF(T103="","C",IF(T103="","C",IF($Q103="I",INDEX(Gehaltsklassen!A$11:A$15,MATCH(T103,Gehaltsklassen!C$11:C$15,1),1),IF($Q103="II",INDEX(Gehaltsklassen!A$11:A$15,MATCH(T103,Gehaltsklassen!D$11:D$15,1),1),IF($Q103="III",INDEX(Gehaltsklassen!A$11:A$15,MATCH(T103,Gehaltsklassen!E$11:E$15,1),1),"Falsche Bodenart")))))</f>
        <v>C</v>
      </c>
      <c r="V103" s="52" t="str">
        <f>IF(OR(C103=""),"",SUM(F103,J103,N103)*VLOOKUP(S103,Gehaltsklassen!$B$34:$D$38,2,FALSE))</f>
        <v/>
      </c>
      <c r="W103" s="52" t="str">
        <f>IF(OR(C103=""),"",SUM(F103,J103,N103)*VLOOKUP(S103,Gehaltsklassen!$B$34:$D$38,2,FALSE)*C103)</f>
        <v/>
      </c>
      <c r="X103" s="52" t="str">
        <f>IF(OR(C103=""),"",SUM(F103,J103,N103)*VLOOKUP(S103,Gehaltsklassen!$B$34:$D$38,3,FALSE))</f>
        <v/>
      </c>
      <c r="Y103" s="52" t="str">
        <f>IF(OR(C103=""),"",SUM(F103,J103,N103)*VLOOKUP(S103,Gehaltsklassen!$B$34:$D$38,3,FALSE)*C103)</f>
        <v/>
      </c>
      <c r="Z103" s="54" t="str">
        <f>IF(OR(C103=""),"",(SUM(G103,K103,O103)*VLOOKUP(U103,Gehaltsklassen!$B$34:$D$38,2,FALSE)))</f>
        <v/>
      </c>
      <c r="AA103" s="54" t="str">
        <f>IF(OR(C103=""),"",(SUM(G103,K103,O103)*VLOOKUP(U103,Gehaltsklassen!$B$34:$D$38,2,FALSE))*C103)</f>
        <v/>
      </c>
      <c r="AB103" s="53" t="str">
        <f>IF(OR(C103=""),"",(SUM(G103,K103,O103)*VLOOKUP(U103,Gehaltsklassen!$B$34:$D$38,3,FALSE))*C103)</f>
        <v/>
      </c>
      <c r="AC103" s="53" t="str">
        <f>IF(OR(C103=""),"",(SUM(G103,K103,O103)*VLOOKUP(U103,Gehaltsklassen!$B$34:$D$38,3,FALSE))*C103)</f>
        <v/>
      </c>
    </row>
    <row r="104" spans="1:29" ht="31.9" customHeight="1" x14ac:dyDescent="0.2">
      <c r="A104" s="74" t="str">
        <f>IF(C104="","",MAX($A$11:A103)+1)</f>
        <v/>
      </c>
      <c r="B104" s="75" t="str">
        <f>IF('N-Bedarf AL §13a'!B102="","",'N-Bedarf AL §13a'!B102)</f>
        <v/>
      </c>
      <c r="C104" s="49" t="str">
        <f>IF('N-Bedarf AL §13a'!C102="","",'N-Bedarf AL §13a'!C102)</f>
        <v/>
      </c>
      <c r="D104" s="88" t="str">
        <f>IF('N-Bedarf AL §13a'!D102="","",'N-Bedarf AL §13a'!D102)</f>
        <v/>
      </c>
      <c r="E104" s="49" t="str">
        <f>IF('N-Bedarf AL §13a'!G102="","",'N-Bedarf AL §13a'!G102)</f>
        <v/>
      </c>
      <c r="F104" s="50" t="str">
        <f t="shared" si="6"/>
        <v/>
      </c>
      <c r="G104" s="50" t="str">
        <f t="shared" si="11"/>
        <v/>
      </c>
      <c r="H104" s="88"/>
      <c r="I104" s="49"/>
      <c r="J104" s="50" t="str">
        <f t="shared" si="7"/>
        <v/>
      </c>
      <c r="K104" s="50" t="str">
        <f t="shared" si="8"/>
        <v/>
      </c>
      <c r="L104" s="88"/>
      <c r="M104" s="49"/>
      <c r="N104" s="50" t="str">
        <f t="shared" si="9"/>
        <v/>
      </c>
      <c r="O104" s="50" t="str">
        <f t="shared" si="10"/>
        <v/>
      </c>
      <c r="P104" s="51"/>
      <c r="Q104" s="78" t="s">
        <v>261</v>
      </c>
      <c r="R104" s="49"/>
      <c r="S104" s="32" t="str">
        <f>IF(R104="","C",INDEX(Gehaltsklassen!A$11:A$15,MATCH(R104,Gehaltsklassen!D$11:D$15,1),1))</f>
        <v>C</v>
      </c>
      <c r="T104" s="49"/>
      <c r="U104" s="32" t="str">
        <f>IF(T104="","C",IF(T104="","C",IF($Q104="I",INDEX(Gehaltsklassen!A$11:A$15,MATCH(T104,Gehaltsklassen!C$11:C$15,1),1),IF($Q104="II",INDEX(Gehaltsklassen!A$11:A$15,MATCH(T104,Gehaltsklassen!D$11:D$15,1),1),IF($Q104="III",INDEX(Gehaltsklassen!A$11:A$15,MATCH(T104,Gehaltsklassen!E$11:E$15,1),1),"Falsche Bodenart")))))</f>
        <v>C</v>
      </c>
      <c r="V104" s="52" t="str">
        <f>IF(OR(C104=""),"",SUM(F104,J104,N104)*VLOOKUP(S104,Gehaltsklassen!$B$34:$D$38,2,FALSE))</f>
        <v/>
      </c>
      <c r="W104" s="52" t="str">
        <f>IF(OR(C104=""),"",SUM(F104,J104,N104)*VLOOKUP(S104,Gehaltsklassen!$B$34:$D$38,2,FALSE)*C104)</f>
        <v/>
      </c>
      <c r="X104" s="52" t="str">
        <f>IF(OR(C104=""),"",SUM(F104,J104,N104)*VLOOKUP(S104,Gehaltsklassen!$B$34:$D$38,3,FALSE))</f>
        <v/>
      </c>
      <c r="Y104" s="52" t="str">
        <f>IF(OR(C104=""),"",SUM(F104,J104,N104)*VLOOKUP(S104,Gehaltsklassen!$B$34:$D$38,3,FALSE)*C104)</f>
        <v/>
      </c>
      <c r="Z104" s="54" t="str">
        <f>IF(OR(C104=""),"",(SUM(G104,K104,O104)*VLOOKUP(U104,Gehaltsklassen!$B$34:$D$38,2,FALSE)))</f>
        <v/>
      </c>
      <c r="AA104" s="54" t="str">
        <f>IF(OR(C104=""),"",(SUM(G104,K104,O104)*VLOOKUP(U104,Gehaltsklassen!$B$34:$D$38,2,FALSE))*C104)</f>
        <v/>
      </c>
      <c r="AB104" s="53" t="str">
        <f>IF(OR(C104=""),"",(SUM(G104,K104,O104)*VLOOKUP(U104,Gehaltsklassen!$B$34:$D$38,3,FALSE))*C104)</f>
        <v/>
      </c>
      <c r="AC104" s="53" t="str">
        <f>IF(OR(C104=""),"",(SUM(G104,K104,O104)*VLOOKUP(U104,Gehaltsklassen!$B$34:$D$38,3,FALSE))*C104)</f>
        <v/>
      </c>
    </row>
    <row r="105" spans="1:29" ht="31.9" customHeight="1" x14ac:dyDescent="0.2">
      <c r="A105" s="74" t="str">
        <f>IF(C105="","",MAX($A$11:A104)+1)</f>
        <v/>
      </c>
      <c r="B105" s="75" t="str">
        <f>IF('N-Bedarf AL §13a'!B103="","",'N-Bedarf AL §13a'!B103)</f>
        <v/>
      </c>
      <c r="C105" s="49" t="str">
        <f>IF('N-Bedarf AL §13a'!C103="","",'N-Bedarf AL §13a'!C103)</f>
        <v/>
      </c>
      <c r="D105" s="88" t="str">
        <f>IF('N-Bedarf AL §13a'!D103="","",'N-Bedarf AL §13a'!D103)</f>
        <v/>
      </c>
      <c r="E105" s="49" t="str">
        <f>IF('N-Bedarf AL §13a'!G103="","",'N-Bedarf AL §13a'!G103)</f>
        <v/>
      </c>
      <c r="F105" s="50" t="str">
        <f t="shared" si="6"/>
        <v/>
      </c>
      <c r="G105" s="50" t="str">
        <f t="shared" si="11"/>
        <v/>
      </c>
      <c r="H105" s="88"/>
      <c r="I105" s="49"/>
      <c r="J105" s="50" t="str">
        <f t="shared" si="7"/>
        <v/>
      </c>
      <c r="K105" s="50" t="str">
        <f t="shared" si="8"/>
        <v/>
      </c>
      <c r="L105" s="88"/>
      <c r="M105" s="49"/>
      <c r="N105" s="50" t="str">
        <f t="shared" si="9"/>
        <v/>
      </c>
      <c r="O105" s="50" t="str">
        <f t="shared" si="10"/>
        <v/>
      </c>
      <c r="P105" s="51"/>
      <c r="Q105" s="78" t="s">
        <v>261</v>
      </c>
      <c r="R105" s="49"/>
      <c r="S105" s="32" t="str">
        <f>IF(R105="","C",INDEX(Gehaltsklassen!A$11:A$15,MATCH(R105,Gehaltsklassen!D$11:D$15,1),1))</f>
        <v>C</v>
      </c>
      <c r="T105" s="49"/>
      <c r="U105" s="32" t="str">
        <f>IF(T105="","C",IF(T105="","C",IF($Q105="I",INDEX(Gehaltsklassen!A$11:A$15,MATCH(T105,Gehaltsklassen!C$11:C$15,1),1),IF($Q105="II",INDEX(Gehaltsklassen!A$11:A$15,MATCH(T105,Gehaltsklassen!D$11:D$15,1),1),IF($Q105="III",INDEX(Gehaltsklassen!A$11:A$15,MATCH(T105,Gehaltsklassen!E$11:E$15,1),1),"Falsche Bodenart")))))</f>
        <v>C</v>
      </c>
      <c r="V105" s="52" t="str">
        <f>IF(OR(C105=""),"",SUM(F105,J105,N105)*VLOOKUP(S105,Gehaltsklassen!$B$34:$D$38,2,FALSE))</f>
        <v/>
      </c>
      <c r="W105" s="52" t="str">
        <f>IF(OR(C105=""),"",SUM(F105,J105,N105)*VLOOKUP(S105,Gehaltsklassen!$B$34:$D$38,2,FALSE)*C105)</f>
        <v/>
      </c>
      <c r="X105" s="52" t="str">
        <f>IF(OR(C105=""),"",SUM(F105,J105,N105)*VLOOKUP(S105,Gehaltsklassen!$B$34:$D$38,3,FALSE))</f>
        <v/>
      </c>
      <c r="Y105" s="52" t="str">
        <f>IF(OR(C105=""),"",SUM(F105,J105,N105)*VLOOKUP(S105,Gehaltsklassen!$B$34:$D$38,3,FALSE)*C105)</f>
        <v/>
      </c>
      <c r="Z105" s="54" t="str">
        <f>IF(OR(C105=""),"",(SUM(G105,K105,O105)*VLOOKUP(U105,Gehaltsklassen!$B$34:$D$38,2,FALSE)))</f>
        <v/>
      </c>
      <c r="AA105" s="54" t="str">
        <f>IF(OR(C105=""),"",(SUM(G105,K105,O105)*VLOOKUP(U105,Gehaltsklassen!$B$34:$D$38,2,FALSE))*C105)</f>
        <v/>
      </c>
      <c r="AB105" s="53" t="str">
        <f>IF(OR(C105=""),"",(SUM(G105,K105,O105)*VLOOKUP(U105,Gehaltsklassen!$B$34:$D$38,3,FALSE))*C105)</f>
        <v/>
      </c>
      <c r="AC105" s="53" t="str">
        <f>IF(OR(C105=""),"",(SUM(G105,K105,O105)*VLOOKUP(U105,Gehaltsklassen!$B$34:$D$38,3,FALSE))*C105)</f>
        <v/>
      </c>
    </row>
    <row r="106" spans="1:29" ht="31.9" customHeight="1" x14ac:dyDescent="0.2">
      <c r="A106" s="74" t="str">
        <f>IF(C106="","",MAX($A$11:A105)+1)</f>
        <v/>
      </c>
      <c r="B106" s="75" t="str">
        <f>IF('N-Bedarf AL §13a'!B104="","",'N-Bedarf AL §13a'!B104)</f>
        <v/>
      </c>
      <c r="C106" s="49" t="str">
        <f>IF('N-Bedarf AL §13a'!C104="","",'N-Bedarf AL §13a'!C104)</f>
        <v/>
      </c>
      <c r="D106" s="88" t="str">
        <f>IF('N-Bedarf AL §13a'!D104="","",'N-Bedarf AL §13a'!D104)</f>
        <v/>
      </c>
      <c r="E106" s="49" t="str">
        <f>IF('N-Bedarf AL §13a'!G104="","",'N-Bedarf AL §13a'!G104)</f>
        <v/>
      </c>
      <c r="F106" s="50" t="str">
        <f t="shared" si="6"/>
        <v/>
      </c>
      <c r="G106" s="50" t="str">
        <f t="shared" si="11"/>
        <v/>
      </c>
      <c r="H106" s="88"/>
      <c r="I106" s="49"/>
      <c r="J106" s="50" t="str">
        <f t="shared" si="7"/>
        <v/>
      </c>
      <c r="K106" s="50" t="str">
        <f t="shared" si="8"/>
        <v/>
      </c>
      <c r="L106" s="88"/>
      <c r="M106" s="49"/>
      <c r="N106" s="50" t="str">
        <f t="shared" si="9"/>
        <v/>
      </c>
      <c r="O106" s="50" t="str">
        <f t="shared" si="10"/>
        <v/>
      </c>
      <c r="P106" s="51"/>
      <c r="Q106" s="78" t="s">
        <v>261</v>
      </c>
      <c r="R106" s="49"/>
      <c r="S106" s="32" t="str">
        <f>IF(R106="","C",INDEX(Gehaltsklassen!A$11:A$15,MATCH(R106,Gehaltsklassen!D$11:D$15,1),1))</f>
        <v>C</v>
      </c>
      <c r="T106" s="49"/>
      <c r="U106" s="32" t="str">
        <f>IF(T106="","C",IF(T106="","C",IF($Q106="I",INDEX(Gehaltsklassen!A$11:A$15,MATCH(T106,Gehaltsklassen!C$11:C$15,1),1),IF($Q106="II",INDEX(Gehaltsklassen!A$11:A$15,MATCH(T106,Gehaltsklassen!D$11:D$15,1),1),IF($Q106="III",INDEX(Gehaltsklassen!A$11:A$15,MATCH(T106,Gehaltsklassen!E$11:E$15,1),1),"Falsche Bodenart")))))</f>
        <v>C</v>
      </c>
      <c r="V106" s="52" t="str">
        <f>IF(OR(C106=""),"",SUM(F106,J106,N106)*VLOOKUP(S106,Gehaltsklassen!$B$34:$D$38,2,FALSE))</f>
        <v/>
      </c>
      <c r="W106" s="52" t="str">
        <f>IF(OR(C106=""),"",SUM(F106,J106,N106)*VLOOKUP(S106,Gehaltsklassen!$B$34:$D$38,2,FALSE)*C106)</f>
        <v/>
      </c>
      <c r="X106" s="52" t="str">
        <f>IF(OR(C106=""),"",SUM(F106,J106,N106)*VLOOKUP(S106,Gehaltsklassen!$B$34:$D$38,3,FALSE))</f>
        <v/>
      </c>
      <c r="Y106" s="52" t="str">
        <f>IF(OR(C106=""),"",SUM(F106,J106,N106)*VLOOKUP(S106,Gehaltsklassen!$B$34:$D$38,3,FALSE)*C106)</f>
        <v/>
      </c>
      <c r="Z106" s="54" t="str">
        <f>IF(OR(C106=""),"",(SUM(G106,K106,O106)*VLOOKUP(U106,Gehaltsklassen!$B$34:$D$38,2,FALSE)))</f>
        <v/>
      </c>
      <c r="AA106" s="54" t="str">
        <f>IF(OR(C106=""),"",(SUM(G106,K106,O106)*VLOOKUP(U106,Gehaltsklassen!$B$34:$D$38,2,FALSE))*C106)</f>
        <v/>
      </c>
      <c r="AB106" s="53" t="str">
        <f>IF(OR(C106=""),"",(SUM(G106,K106,O106)*VLOOKUP(U106,Gehaltsklassen!$B$34:$D$38,3,FALSE))*C106)</f>
        <v/>
      </c>
      <c r="AC106" s="53" t="str">
        <f>IF(OR(C106=""),"",(SUM(G106,K106,O106)*VLOOKUP(U106,Gehaltsklassen!$B$34:$D$38,3,FALSE))*C106)</f>
        <v/>
      </c>
    </row>
    <row r="107" spans="1:29" ht="31.9" customHeight="1" x14ac:dyDescent="0.2">
      <c r="A107" s="74" t="str">
        <f>IF(C107="","",MAX($A$11:A106)+1)</f>
        <v/>
      </c>
      <c r="B107" s="75" t="str">
        <f>IF('N-Bedarf AL §13a'!B105="","",'N-Bedarf AL §13a'!B105)</f>
        <v/>
      </c>
      <c r="C107" s="49" t="str">
        <f>IF('N-Bedarf AL §13a'!C105="","",'N-Bedarf AL §13a'!C105)</f>
        <v/>
      </c>
      <c r="D107" s="88" t="str">
        <f>IF('N-Bedarf AL §13a'!D105="","",'N-Bedarf AL §13a'!D105)</f>
        <v/>
      </c>
      <c r="E107" s="49" t="str">
        <f>IF('N-Bedarf AL §13a'!G105="","",'N-Bedarf AL §13a'!G105)</f>
        <v/>
      </c>
      <c r="F107" s="50" t="str">
        <f t="shared" si="6"/>
        <v/>
      </c>
      <c r="G107" s="50" t="str">
        <f t="shared" si="11"/>
        <v/>
      </c>
      <c r="H107" s="88"/>
      <c r="I107" s="49"/>
      <c r="J107" s="50" t="str">
        <f t="shared" si="7"/>
        <v/>
      </c>
      <c r="K107" s="50" t="str">
        <f t="shared" si="8"/>
        <v/>
      </c>
      <c r="L107" s="88"/>
      <c r="M107" s="49"/>
      <c r="N107" s="50" t="str">
        <f t="shared" si="9"/>
        <v/>
      </c>
      <c r="O107" s="50" t="str">
        <f t="shared" si="10"/>
        <v/>
      </c>
      <c r="P107" s="51"/>
      <c r="Q107" s="78" t="s">
        <v>261</v>
      </c>
      <c r="R107" s="49"/>
      <c r="S107" s="32" t="str">
        <f>IF(R107="","C",INDEX(Gehaltsklassen!A$11:A$15,MATCH(R107,Gehaltsklassen!D$11:D$15,1),1))</f>
        <v>C</v>
      </c>
      <c r="T107" s="49"/>
      <c r="U107" s="32" t="str">
        <f>IF(T107="","C",IF(T107="","C",IF($Q107="I",INDEX(Gehaltsklassen!A$11:A$15,MATCH(T107,Gehaltsklassen!C$11:C$15,1),1),IF($Q107="II",INDEX(Gehaltsklassen!A$11:A$15,MATCH(T107,Gehaltsklassen!D$11:D$15,1),1),IF($Q107="III",INDEX(Gehaltsklassen!A$11:A$15,MATCH(T107,Gehaltsklassen!E$11:E$15,1),1),"Falsche Bodenart")))))</f>
        <v>C</v>
      </c>
      <c r="V107" s="52" t="str">
        <f>IF(OR(C107=""),"",SUM(F107,J107,N107)*VLOOKUP(S107,Gehaltsklassen!$B$34:$D$38,2,FALSE))</f>
        <v/>
      </c>
      <c r="W107" s="52" t="str">
        <f>IF(OR(C107=""),"",SUM(F107,J107,N107)*VLOOKUP(S107,Gehaltsklassen!$B$34:$D$38,2,FALSE)*C107)</f>
        <v/>
      </c>
      <c r="X107" s="52" t="str">
        <f>IF(OR(C107=""),"",SUM(F107,J107,N107)*VLOOKUP(S107,Gehaltsklassen!$B$34:$D$38,3,FALSE))</f>
        <v/>
      </c>
      <c r="Y107" s="52" t="str">
        <f>IF(OR(C107=""),"",SUM(F107,J107,N107)*VLOOKUP(S107,Gehaltsklassen!$B$34:$D$38,3,FALSE)*C107)</f>
        <v/>
      </c>
      <c r="Z107" s="54" t="str">
        <f>IF(OR(C107=""),"",(SUM(G107,K107,O107)*VLOOKUP(U107,Gehaltsklassen!$B$34:$D$38,2,FALSE)))</f>
        <v/>
      </c>
      <c r="AA107" s="54" t="str">
        <f>IF(OR(C107=""),"",(SUM(G107,K107,O107)*VLOOKUP(U107,Gehaltsklassen!$B$34:$D$38,2,FALSE))*C107)</f>
        <v/>
      </c>
      <c r="AB107" s="53" t="str">
        <f>IF(OR(C107=""),"",(SUM(G107,K107,O107)*VLOOKUP(U107,Gehaltsklassen!$B$34:$D$38,3,FALSE))*C107)</f>
        <v/>
      </c>
      <c r="AC107" s="53" t="str">
        <f>IF(OR(C107=""),"",(SUM(G107,K107,O107)*VLOOKUP(U107,Gehaltsklassen!$B$34:$D$38,3,FALSE))*C107)</f>
        <v/>
      </c>
    </row>
    <row r="108" spans="1:29" ht="31.9" customHeight="1" x14ac:dyDescent="0.2">
      <c r="A108" s="74" t="str">
        <f>IF(C108="","",MAX($A$11:A107)+1)</f>
        <v/>
      </c>
      <c r="B108" s="75" t="str">
        <f>IF('N-Bedarf AL §13a'!B106="","",'N-Bedarf AL §13a'!B106)</f>
        <v/>
      </c>
      <c r="C108" s="49" t="str">
        <f>IF('N-Bedarf AL §13a'!C106="","",'N-Bedarf AL §13a'!C106)</f>
        <v/>
      </c>
      <c r="D108" s="88" t="str">
        <f>IF('N-Bedarf AL §13a'!D106="","",'N-Bedarf AL §13a'!D106)</f>
        <v/>
      </c>
      <c r="E108" s="49" t="str">
        <f>IF('N-Bedarf AL §13a'!G106="","",'N-Bedarf AL §13a'!G106)</f>
        <v/>
      </c>
      <c r="F108" s="50" t="str">
        <f t="shared" si="6"/>
        <v/>
      </c>
      <c r="G108" s="50" t="str">
        <f t="shared" si="11"/>
        <v/>
      </c>
      <c r="H108" s="88"/>
      <c r="I108" s="49"/>
      <c r="J108" s="50" t="str">
        <f t="shared" si="7"/>
        <v/>
      </c>
      <c r="K108" s="50" t="str">
        <f t="shared" si="8"/>
        <v/>
      </c>
      <c r="L108" s="88"/>
      <c r="M108" s="49"/>
      <c r="N108" s="50" t="str">
        <f t="shared" si="9"/>
        <v/>
      </c>
      <c r="O108" s="50" t="str">
        <f t="shared" si="10"/>
        <v/>
      </c>
      <c r="P108" s="51"/>
      <c r="Q108" s="78" t="s">
        <v>261</v>
      </c>
      <c r="R108" s="49"/>
      <c r="S108" s="32" t="str">
        <f>IF(R108="","C",INDEX(Gehaltsklassen!A$11:A$15,MATCH(R108,Gehaltsklassen!D$11:D$15,1),1))</f>
        <v>C</v>
      </c>
      <c r="T108" s="49"/>
      <c r="U108" s="32" t="str">
        <f>IF(T108="","C",IF(T108="","C",IF($Q108="I",INDEX(Gehaltsklassen!A$11:A$15,MATCH(T108,Gehaltsklassen!C$11:C$15,1),1),IF($Q108="II",INDEX(Gehaltsklassen!A$11:A$15,MATCH(T108,Gehaltsklassen!D$11:D$15,1),1),IF($Q108="III",INDEX(Gehaltsklassen!A$11:A$15,MATCH(T108,Gehaltsklassen!E$11:E$15,1),1),"Falsche Bodenart")))))</f>
        <v>C</v>
      </c>
      <c r="V108" s="52" t="str">
        <f>IF(OR(C108=""),"",SUM(F108,J108,N108)*VLOOKUP(S108,Gehaltsklassen!$B$34:$D$38,2,FALSE))</f>
        <v/>
      </c>
      <c r="W108" s="52" t="str">
        <f>IF(OR(C108=""),"",SUM(F108,J108,N108)*VLOOKUP(S108,Gehaltsklassen!$B$34:$D$38,2,FALSE)*C108)</f>
        <v/>
      </c>
      <c r="X108" s="52" t="str">
        <f>IF(OR(C108=""),"",SUM(F108,J108,N108)*VLOOKUP(S108,Gehaltsklassen!$B$34:$D$38,3,FALSE))</f>
        <v/>
      </c>
      <c r="Y108" s="52" t="str">
        <f>IF(OR(C108=""),"",SUM(F108,J108,N108)*VLOOKUP(S108,Gehaltsklassen!$B$34:$D$38,3,FALSE)*C108)</f>
        <v/>
      </c>
      <c r="Z108" s="54" t="str">
        <f>IF(OR(C108=""),"",(SUM(G108,K108,O108)*VLOOKUP(U108,Gehaltsklassen!$B$34:$D$38,2,FALSE)))</f>
        <v/>
      </c>
      <c r="AA108" s="54" t="str">
        <f>IF(OR(C108=""),"",(SUM(G108,K108,O108)*VLOOKUP(U108,Gehaltsklassen!$B$34:$D$38,2,FALSE))*C108)</f>
        <v/>
      </c>
      <c r="AB108" s="53" t="str">
        <f>IF(OR(C108=""),"",(SUM(G108,K108,O108)*VLOOKUP(U108,Gehaltsklassen!$B$34:$D$38,3,FALSE))*C108)</f>
        <v/>
      </c>
      <c r="AC108" s="53" t="str">
        <f>IF(OR(C108=""),"",(SUM(G108,K108,O108)*VLOOKUP(U108,Gehaltsklassen!$B$34:$D$38,3,FALSE))*C108)</f>
        <v/>
      </c>
    </row>
    <row r="109" spans="1:29" ht="31.9" customHeight="1" x14ac:dyDescent="0.2">
      <c r="A109" s="74" t="str">
        <f>IF(C109="","",MAX($A$11:A108)+1)</f>
        <v/>
      </c>
      <c r="B109" s="75" t="str">
        <f>IF('N-Bedarf AL §13a'!B107="","",'N-Bedarf AL §13a'!B107)</f>
        <v/>
      </c>
      <c r="C109" s="49" t="str">
        <f>IF('N-Bedarf AL §13a'!C107="","",'N-Bedarf AL §13a'!C107)</f>
        <v/>
      </c>
      <c r="D109" s="88" t="str">
        <f>IF('N-Bedarf AL §13a'!D107="","",'N-Bedarf AL §13a'!D107)</f>
        <v/>
      </c>
      <c r="E109" s="49" t="str">
        <f>IF('N-Bedarf AL §13a'!G107="","",'N-Bedarf AL §13a'!G107)</f>
        <v/>
      </c>
      <c r="F109" s="50" t="str">
        <f t="shared" si="6"/>
        <v/>
      </c>
      <c r="G109" s="50" t="str">
        <f t="shared" si="11"/>
        <v/>
      </c>
      <c r="H109" s="88"/>
      <c r="I109" s="49"/>
      <c r="J109" s="50" t="str">
        <f t="shared" si="7"/>
        <v/>
      </c>
      <c r="K109" s="50" t="str">
        <f t="shared" si="8"/>
        <v/>
      </c>
      <c r="L109" s="88"/>
      <c r="M109" s="49"/>
      <c r="N109" s="50" t="str">
        <f t="shared" si="9"/>
        <v/>
      </c>
      <c r="O109" s="50" t="str">
        <f t="shared" si="10"/>
        <v/>
      </c>
      <c r="P109" s="51"/>
      <c r="Q109" s="78" t="s">
        <v>261</v>
      </c>
      <c r="R109" s="49"/>
      <c r="S109" s="32" t="str">
        <f>IF(R109="","C",INDEX(Gehaltsklassen!A$11:A$15,MATCH(R109,Gehaltsklassen!D$11:D$15,1),1))</f>
        <v>C</v>
      </c>
      <c r="T109" s="49"/>
      <c r="U109" s="32" t="str">
        <f>IF(T109="","C",IF(T109="","C",IF($Q109="I",INDEX(Gehaltsklassen!A$11:A$15,MATCH(T109,Gehaltsklassen!C$11:C$15,1),1),IF($Q109="II",INDEX(Gehaltsklassen!A$11:A$15,MATCH(T109,Gehaltsklassen!D$11:D$15,1),1),IF($Q109="III",INDEX(Gehaltsklassen!A$11:A$15,MATCH(T109,Gehaltsklassen!E$11:E$15,1),1),"Falsche Bodenart")))))</f>
        <v>C</v>
      </c>
      <c r="V109" s="52" t="str">
        <f>IF(OR(C109=""),"",SUM(F109,J109,N109)*VLOOKUP(S109,Gehaltsklassen!$B$34:$D$38,2,FALSE))</f>
        <v/>
      </c>
      <c r="W109" s="52" t="str">
        <f>IF(OR(C109=""),"",SUM(F109,J109,N109)*VLOOKUP(S109,Gehaltsklassen!$B$34:$D$38,2,FALSE)*C109)</f>
        <v/>
      </c>
      <c r="X109" s="52" t="str">
        <f>IF(OR(C109=""),"",SUM(F109,J109,N109)*VLOOKUP(S109,Gehaltsklassen!$B$34:$D$38,3,FALSE))</f>
        <v/>
      </c>
      <c r="Y109" s="52" t="str">
        <f>IF(OR(C109=""),"",SUM(F109,J109,N109)*VLOOKUP(S109,Gehaltsklassen!$B$34:$D$38,3,FALSE)*C109)</f>
        <v/>
      </c>
      <c r="Z109" s="54" t="str">
        <f>IF(OR(C109=""),"",(SUM(G109,K109,O109)*VLOOKUP(U109,Gehaltsklassen!$B$34:$D$38,2,FALSE)))</f>
        <v/>
      </c>
      <c r="AA109" s="54" t="str">
        <f>IF(OR(C109=""),"",(SUM(G109,K109,O109)*VLOOKUP(U109,Gehaltsklassen!$B$34:$D$38,2,FALSE))*C109)</f>
        <v/>
      </c>
      <c r="AB109" s="53" t="str">
        <f>IF(OR(C109=""),"",(SUM(G109,K109,O109)*VLOOKUP(U109,Gehaltsklassen!$B$34:$D$38,3,FALSE))*C109)</f>
        <v/>
      </c>
      <c r="AC109" s="53" t="str">
        <f>IF(OR(C109=""),"",(SUM(G109,K109,O109)*VLOOKUP(U109,Gehaltsklassen!$B$34:$D$38,3,FALSE))*C109)</f>
        <v/>
      </c>
    </row>
    <row r="110" spans="1:29" ht="31.9" customHeight="1" x14ac:dyDescent="0.2">
      <c r="A110" s="74" t="str">
        <f>IF(C110="","",MAX($A$11:A109)+1)</f>
        <v/>
      </c>
      <c r="B110" s="75" t="str">
        <f>IF('N-Bedarf AL §13a'!B108="","",'N-Bedarf AL §13a'!B108)</f>
        <v/>
      </c>
      <c r="C110" s="49" t="str">
        <f>IF('N-Bedarf AL §13a'!C108="","",'N-Bedarf AL §13a'!C108)</f>
        <v/>
      </c>
      <c r="D110" s="88" t="str">
        <f>IF('N-Bedarf AL §13a'!D108="","",'N-Bedarf AL §13a'!D108)</f>
        <v/>
      </c>
      <c r="E110" s="49" t="str">
        <f>IF('N-Bedarf AL §13a'!G108="","",'N-Bedarf AL §13a'!G108)</f>
        <v/>
      </c>
      <c r="F110" s="50" t="str">
        <f t="shared" si="6"/>
        <v/>
      </c>
      <c r="G110" s="50" t="str">
        <f t="shared" si="11"/>
        <v/>
      </c>
      <c r="H110" s="88"/>
      <c r="I110" s="49"/>
      <c r="J110" s="50" t="str">
        <f t="shared" si="7"/>
        <v/>
      </c>
      <c r="K110" s="50" t="str">
        <f t="shared" si="8"/>
        <v/>
      </c>
      <c r="L110" s="88"/>
      <c r="M110" s="49"/>
      <c r="N110" s="50" t="str">
        <f t="shared" si="9"/>
        <v/>
      </c>
      <c r="O110" s="50" t="str">
        <f t="shared" si="10"/>
        <v/>
      </c>
      <c r="P110" s="51"/>
      <c r="Q110" s="78" t="s">
        <v>261</v>
      </c>
      <c r="R110" s="49"/>
      <c r="S110" s="32" t="str">
        <f>IF(R110="","C",INDEX(Gehaltsklassen!A$11:A$15,MATCH(R110,Gehaltsklassen!D$11:D$15,1),1))</f>
        <v>C</v>
      </c>
      <c r="T110" s="49"/>
      <c r="U110" s="32" t="str">
        <f>IF(T110="","C",IF(T110="","C",IF($Q110="I",INDEX(Gehaltsklassen!A$11:A$15,MATCH(T110,Gehaltsklassen!C$11:C$15,1),1),IF($Q110="II",INDEX(Gehaltsklassen!A$11:A$15,MATCH(T110,Gehaltsklassen!D$11:D$15,1),1),IF($Q110="III",INDEX(Gehaltsklassen!A$11:A$15,MATCH(T110,Gehaltsklassen!E$11:E$15,1),1),"Falsche Bodenart")))))</f>
        <v>C</v>
      </c>
      <c r="V110" s="52" t="str">
        <f>IF(OR(C110=""),"",SUM(F110,J110,N110)*VLOOKUP(S110,Gehaltsklassen!$B$34:$D$38,2,FALSE))</f>
        <v/>
      </c>
      <c r="W110" s="52" t="str">
        <f>IF(OR(C110=""),"",SUM(F110,J110,N110)*VLOOKUP(S110,Gehaltsklassen!$B$34:$D$38,2,FALSE)*C110)</f>
        <v/>
      </c>
      <c r="X110" s="52" t="str">
        <f>IF(OR(C110=""),"",SUM(F110,J110,N110)*VLOOKUP(S110,Gehaltsklassen!$B$34:$D$38,3,FALSE))</f>
        <v/>
      </c>
      <c r="Y110" s="52" t="str">
        <f>IF(OR(C110=""),"",SUM(F110,J110,N110)*VLOOKUP(S110,Gehaltsklassen!$B$34:$D$38,3,FALSE)*C110)</f>
        <v/>
      </c>
      <c r="Z110" s="54" t="str">
        <f>IF(OR(C110=""),"",(SUM(G110,K110,O110)*VLOOKUP(U110,Gehaltsklassen!$B$34:$D$38,2,FALSE)))</f>
        <v/>
      </c>
      <c r="AA110" s="54" t="str">
        <f>IF(OR(C110=""),"",(SUM(G110,K110,O110)*VLOOKUP(U110,Gehaltsklassen!$B$34:$D$38,2,FALSE))*C110)</f>
        <v/>
      </c>
      <c r="AB110" s="53" t="str">
        <f>IF(OR(C110=""),"",(SUM(G110,K110,O110)*VLOOKUP(U110,Gehaltsklassen!$B$34:$D$38,3,FALSE))*C110)</f>
        <v/>
      </c>
      <c r="AC110" s="53" t="str">
        <f>IF(OR(C110=""),"",(SUM(G110,K110,O110)*VLOOKUP(U110,Gehaltsklassen!$B$34:$D$38,3,FALSE))*C110)</f>
        <v/>
      </c>
    </row>
    <row r="111" spans="1:29" ht="31.9" customHeight="1" x14ac:dyDescent="0.2">
      <c r="A111" s="74" t="str">
        <f>IF(C111="","",MAX($A$11:A110)+1)</f>
        <v/>
      </c>
      <c r="B111" s="75" t="str">
        <f>IF('N-Bedarf AL §13a'!B109="","",'N-Bedarf AL §13a'!B109)</f>
        <v/>
      </c>
      <c r="C111" s="49" t="str">
        <f>IF('N-Bedarf AL §13a'!C109="","",'N-Bedarf AL §13a'!C109)</f>
        <v/>
      </c>
      <c r="D111" s="88" t="str">
        <f>IF('N-Bedarf AL §13a'!D109="","",'N-Bedarf AL §13a'!D109)</f>
        <v/>
      </c>
      <c r="E111" s="49" t="str">
        <f>IF('N-Bedarf AL §13a'!G109="","",'N-Bedarf AL §13a'!G109)</f>
        <v/>
      </c>
      <c r="F111" s="50" t="str">
        <f t="shared" si="6"/>
        <v/>
      </c>
      <c r="G111" s="50" t="str">
        <f t="shared" si="11"/>
        <v/>
      </c>
      <c r="H111" s="88"/>
      <c r="I111" s="49"/>
      <c r="J111" s="50" t="str">
        <f t="shared" si="7"/>
        <v/>
      </c>
      <c r="K111" s="50" t="str">
        <f t="shared" si="8"/>
        <v/>
      </c>
      <c r="L111" s="88"/>
      <c r="M111" s="49"/>
      <c r="N111" s="50" t="str">
        <f t="shared" si="9"/>
        <v/>
      </c>
      <c r="O111" s="50" t="str">
        <f t="shared" si="10"/>
        <v/>
      </c>
      <c r="P111" s="51"/>
      <c r="Q111" s="78" t="s">
        <v>261</v>
      </c>
      <c r="R111" s="49"/>
      <c r="S111" s="32" t="str">
        <f>IF(R111="","C",INDEX(Gehaltsklassen!A$11:A$15,MATCH(R111,Gehaltsklassen!D$11:D$15,1),1))</f>
        <v>C</v>
      </c>
      <c r="T111" s="49"/>
      <c r="U111" s="32" t="str">
        <f>IF(T111="","C",IF(T111="","C",IF($Q111="I",INDEX(Gehaltsklassen!A$11:A$15,MATCH(T111,Gehaltsklassen!C$11:C$15,1),1),IF($Q111="II",INDEX(Gehaltsklassen!A$11:A$15,MATCH(T111,Gehaltsklassen!D$11:D$15,1),1),IF($Q111="III",INDEX(Gehaltsklassen!A$11:A$15,MATCH(T111,Gehaltsklassen!E$11:E$15,1),1),"Falsche Bodenart")))))</f>
        <v>C</v>
      </c>
      <c r="V111" s="52" t="str">
        <f>IF(OR(C111=""),"",SUM(F111,J111,N111)*VLOOKUP(S111,Gehaltsklassen!$B$34:$D$38,2,FALSE))</f>
        <v/>
      </c>
      <c r="W111" s="52" t="str">
        <f>IF(OR(C111=""),"",SUM(F111,J111,N111)*VLOOKUP(S111,Gehaltsklassen!$B$34:$D$38,2,FALSE)*C111)</f>
        <v/>
      </c>
      <c r="X111" s="52" t="str">
        <f>IF(OR(C111=""),"",SUM(F111,J111,N111)*VLOOKUP(S111,Gehaltsklassen!$B$34:$D$38,3,FALSE))</f>
        <v/>
      </c>
      <c r="Y111" s="52" t="str">
        <f>IF(OR(C111=""),"",SUM(F111,J111,N111)*VLOOKUP(S111,Gehaltsklassen!$B$34:$D$38,3,FALSE)*C111)</f>
        <v/>
      </c>
      <c r="Z111" s="54" t="str">
        <f>IF(OR(C111=""),"",(SUM(G111,K111,O111)*VLOOKUP(U111,Gehaltsklassen!$B$34:$D$38,2,FALSE)))</f>
        <v/>
      </c>
      <c r="AA111" s="54" t="str">
        <f>IF(OR(C111=""),"",(SUM(G111,K111,O111)*VLOOKUP(U111,Gehaltsklassen!$B$34:$D$38,2,FALSE))*C111)</f>
        <v/>
      </c>
      <c r="AB111" s="53" t="str">
        <f>IF(OR(C111=""),"",(SUM(G111,K111,O111)*VLOOKUP(U111,Gehaltsklassen!$B$34:$D$38,3,FALSE))*C111)</f>
        <v/>
      </c>
      <c r="AC111" s="53" t="str">
        <f>IF(OR(C111=""),"",(SUM(G111,K111,O111)*VLOOKUP(U111,Gehaltsklassen!$B$34:$D$38,3,FALSE))*C111)</f>
        <v/>
      </c>
    </row>
    <row r="112" spans="1:29" ht="31.9" customHeight="1" x14ac:dyDescent="0.2">
      <c r="A112" s="74" t="str">
        <f>IF(C112="","",MAX($A$11:A111)+1)</f>
        <v/>
      </c>
      <c r="B112" s="75" t="str">
        <f>IF('N-Bedarf AL §13a'!B110="","",'N-Bedarf AL §13a'!B110)</f>
        <v/>
      </c>
      <c r="C112" s="49" t="str">
        <f>IF('N-Bedarf AL §13a'!C110="","",'N-Bedarf AL §13a'!C110)</f>
        <v/>
      </c>
      <c r="D112" s="88" t="str">
        <f>IF('N-Bedarf AL §13a'!D110="","",'N-Bedarf AL §13a'!D110)</f>
        <v/>
      </c>
      <c r="E112" s="49" t="str">
        <f>IF('N-Bedarf AL §13a'!G110="","",'N-Bedarf AL §13a'!G110)</f>
        <v/>
      </c>
      <c r="F112" s="50" t="str">
        <f t="shared" si="6"/>
        <v/>
      </c>
      <c r="G112" s="50" t="str">
        <f t="shared" si="11"/>
        <v/>
      </c>
      <c r="H112" s="88"/>
      <c r="I112" s="49"/>
      <c r="J112" s="50" t="str">
        <f t="shared" si="7"/>
        <v/>
      </c>
      <c r="K112" s="50" t="str">
        <f t="shared" si="8"/>
        <v/>
      </c>
      <c r="L112" s="88"/>
      <c r="M112" s="49"/>
      <c r="N112" s="50" t="str">
        <f t="shared" si="9"/>
        <v/>
      </c>
      <c r="O112" s="50" t="str">
        <f t="shared" si="10"/>
        <v/>
      </c>
      <c r="P112" s="51"/>
      <c r="Q112" s="78" t="s">
        <v>261</v>
      </c>
      <c r="R112" s="49"/>
      <c r="S112" s="32" t="str">
        <f>IF(R112="","C",INDEX(Gehaltsklassen!A$11:A$15,MATCH(R112,Gehaltsklassen!D$11:D$15,1),1))</f>
        <v>C</v>
      </c>
      <c r="T112" s="49"/>
      <c r="U112" s="32" t="str">
        <f>IF(T112="","C",IF(T112="","C",IF($Q112="I",INDEX(Gehaltsklassen!A$11:A$15,MATCH(T112,Gehaltsklassen!C$11:C$15,1),1),IF($Q112="II",INDEX(Gehaltsklassen!A$11:A$15,MATCH(T112,Gehaltsklassen!D$11:D$15,1),1),IF($Q112="III",INDEX(Gehaltsklassen!A$11:A$15,MATCH(T112,Gehaltsklassen!E$11:E$15,1),1),"Falsche Bodenart")))))</f>
        <v>C</v>
      </c>
      <c r="V112" s="52" t="str">
        <f>IF(OR(C112=""),"",SUM(F112,J112,N112)*VLOOKUP(S112,Gehaltsklassen!$B$34:$D$38,2,FALSE))</f>
        <v/>
      </c>
      <c r="W112" s="52" t="str">
        <f>IF(OR(C112=""),"",SUM(F112,J112,N112)*VLOOKUP(S112,Gehaltsklassen!$B$34:$D$38,2,FALSE)*C112)</f>
        <v/>
      </c>
      <c r="X112" s="52" t="str">
        <f>IF(OR(C112=""),"",SUM(F112,J112,N112)*VLOOKUP(S112,Gehaltsklassen!$B$34:$D$38,3,FALSE))</f>
        <v/>
      </c>
      <c r="Y112" s="52" t="str">
        <f>IF(OR(C112=""),"",SUM(F112,J112,N112)*VLOOKUP(S112,Gehaltsklassen!$B$34:$D$38,3,FALSE)*C112)</f>
        <v/>
      </c>
      <c r="Z112" s="54" t="str">
        <f>IF(OR(C112=""),"",(SUM(G112,K112,O112)*VLOOKUP(U112,Gehaltsklassen!$B$34:$D$38,2,FALSE)))</f>
        <v/>
      </c>
      <c r="AA112" s="54" t="str">
        <f>IF(OR(C112=""),"",(SUM(G112,K112,O112)*VLOOKUP(U112,Gehaltsklassen!$B$34:$D$38,2,FALSE))*C112)</f>
        <v/>
      </c>
      <c r="AB112" s="53" t="str">
        <f>IF(OR(C112=""),"",(SUM(G112,K112,O112)*VLOOKUP(U112,Gehaltsklassen!$B$34:$D$38,3,FALSE))*C112)</f>
        <v/>
      </c>
      <c r="AC112" s="53" t="str">
        <f>IF(OR(C112=""),"",(SUM(G112,K112,O112)*VLOOKUP(U112,Gehaltsklassen!$B$34:$D$38,3,FALSE))*C112)</f>
        <v/>
      </c>
    </row>
    <row r="113" spans="1:29" ht="31.9" customHeight="1" x14ac:dyDescent="0.2">
      <c r="A113" s="74" t="str">
        <f>IF(C113="","",MAX($A$11:A112)+1)</f>
        <v/>
      </c>
      <c r="B113" s="75" t="str">
        <f>IF('N-Bedarf AL §13a'!B111="","",'N-Bedarf AL §13a'!B111)</f>
        <v/>
      </c>
      <c r="C113" s="49" t="str">
        <f>IF('N-Bedarf AL §13a'!C111="","",'N-Bedarf AL §13a'!C111)</f>
        <v/>
      </c>
      <c r="D113" s="88" t="str">
        <f>IF('N-Bedarf AL §13a'!D111="","",'N-Bedarf AL §13a'!D111)</f>
        <v/>
      </c>
      <c r="E113" s="49" t="str">
        <f>IF('N-Bedarf AL §13a'!G111="","",'N-Bedarf AL §13a'!G111)</f>
        <v/>
      </c>
      <c r="F113" s="50" t="str">
        <f t="shared" si="6"/>
        <v/>
      </c>
      <c r="G113" s="50" t="str">
        <f t="shared" si="11"/>
        <v/>
      </c>
      <c r="H113" s="88"/>
      <c r="I113" s="49"/>
      <c r="J113" s="50" t="str">
        <f t="shared" si="7"/>
        <v/>
      </c>
      <c r="K113" s="50" t="str">
        <f t="shared" si="8"/>
        <v/>
      </c>
      <c r="L113" s="88"/>
      <c r="M113" s="49"/>
      <c r="N113" s="50" t="str">
        <f t="shared" si="9"/>
        <v/>
      </c>
      <c r="O113" s="50" t="str">
        <f t="shared" si="10"/>
        <v/>
      </c>
      <c r="P113" s="51"/>
      <c r="Q113" s="78" t="s">
        <v>261</v>
      </c>
      <c r="R113" s="49"/>
      <c r="S113" s="32" t="str">
        <f>IF(R113="","C",INDEX(Gehaltsklassen!A$11:A$15,MATCH(R113,Gehaltsklassen!D$11:D$15,1),1))</f>
        <v>C</v>
      </c>
      <c r="T113" s="49"/>
      <c r="U113" s="32" t="str">
        <f>IF(T113="","C",IF(T113="","C",IF($Q113="I",INDEX(Gehaltsklassen!A$11:A$15,MATCH(T113,Gehaltsklassen!C$11:C$15,1),1),IF($Q113="II",INDEX(Gehaltsklassen!A$11:A$15,MATCH(T113,Gehaltsklassen!D$11:D$15,1),1),IF($Q113="III",INDEX(Gehaltsklassen!A$11:A$15,MATCH(T113,Gehaltsklassen!E$11:E$15,1),1),"Falsche Bodenart")))))</f>
        <v>C</v>
      </c>
      <c r="V113" s="52" t="str">
        <f>IF(OR(C113=""),"",SUM(F113,J113,N113)*VLOOKUP(S113,Gehaltsklassen!$B$34:$D$38,2,FALSE))</f>
        <v/>
      </c>
      <c r="W113" s="52" t="str">
        <f>IF(OR(C113=""),"",SUM(F113,J113,N113)*VLOOKUP(S113,Gehaltsklassen!$B$34:$D$38,2,FALSE)*C113)</f>
        <v/>
      </c>
      <c r="X113" s="52" t="str">
        <f>IF(OR(C113=""),"",SUM(F113,J113,N113)*VLOOKUP(S113,Gehaltsklassen!$B$34:$D$38,3,FALSE))</f>
        <v/>
      </c>
      <c r="Y113" s="52" t="str">
        <f>IF(OR(C113=""),"",SUM(F113,J113,N113)*VLOOKUP(S113,Gehaltsklassen!$B$34:$D$38,3,FALSE)*C113)</f>
        <v/>
      </c>
      <c r="Z113" s="54" t="str">
        <f>IF(OR(C113=""),"",(SUM(G113,K113,O113)*VLOOKUP(U113,Gehaltsklassen!$B$34:$D$38,2,FALSE)))</f>
        <v/>
      </c>
      <c r="AA113" s="54" t="str">
        <f>IF(OR(C113=""),"",(SUM(G113,K113,O113)*VLOOKUP(U113,Gehaltsklassen!$B$34:$D$38,2,FALSE))*C113)</f>
        <v/>
      </c>
      <c r="AB113" s="53" t="str">
        <f>IF(OR(C113=""),"",(SUM(G113,K113,O113)*VLOOKUP(U113,Gehaltsklassen!$B$34:$D$38,3,FALSE))*C113)</f>
        <v/>
      </c>
      <c r="AC113" s="53" t="str">
        <f>IF(OR(C113=""),"",(SUM(G113,K113,O113)*VLOOKUP(U113,Gehaltsklassen!$B$34:$D$38,3,FALSE))*C113)</f>
        <v/>
      </c>
    </row>
    <row r="114" spans="1:29" ht="31.9" customHeight="1" x14ac:dyDescent="0.2">
      <c r="A114" s="74" t="str">
        <f>IF(C114="","",MAX($A$11:A113)+1)</f>
        <v/>
      </c>
      <c r="B114" s="75" t="str">
        <f>IF('N-Bedarf AL §13a'!B112="","",'N-Bedarf AL §13a'!B112)</f>
        <v/>
      </c>
      <c r="C114" s="49" t="str">
        <f>IF('N-Bedarf AL §13a'!C112="","",'N-Bedarf AL §13a'!C112)</f>
        <v/>
      </c>
      <c r="D114" s="88" t="str">
        <f>IF('N-Bedarf AL §13a'!D112="","",'N-Bedarf AL §13a'!D112)</f>
        <v/>
      </c>
      <c r="E114" s="49" t="str">
        <f>IF('N-Bedarf AL §13a'!G112="","",'N-Bedarf AL §13a'!G112)</f>
        <v/>
      </c>
      <c r="F114" s="50" t="str">
        <f t="shared" si="6"/>
        <v/>
      </c>
      <c r="G114" s="50" t="str">
        <f t="shared" si="11"/>
        <v/>
      </c>
      <c r="H114" s="88"/>
      <c r="I114" s="49"/>
      <c r="J114" s="50" t="str">
        <f t="shared" si="7"/>
        <v/>
      </c>
      <c r="K114" s="50" t="str">
        <f t="shared" si="8"/>
        <v/>
      </c>
      <c r="L114" s="88"/>
      <c r="M114" s="49"/>
      <c r="N114" s="50" t="str">
        <f t="shared" si="9"/>
        <v/>
      </c>
      <c r="O114" s="50" t="str">
        <f t="shared" si="10"/>
        <v/>
      </c>
      <c r="P114" s="51"/>
      <c r="Q114" s="78" t="s">
        <v>261</v>
      </c>
      <c r="R114" s="49"/>
      <c r="S114" s="32" t="str">
        <f>IF(R114="","C",INDEX(Gehaltsklassen!A$11:A$15,MATCH(R114,Gehaltsklassen!D$11:D$15,1),1))</f>
        <v>C</v>
      </c>
      <c r="T114" s="49"/>
      <c r="U114" s="32" t="str">
        <f>IF(T114="","C",IF(T114="","C",IF($Q114="I",INDEX(Gehaltsklassen!A$11:A$15,MATCH(T114,Gehaltsklassen!C$11:C$15,1),1),IF($Q114="II",INDEX(Gehaltsklassen!A$11:A$15,MATCH(T114,Gehaltsklassen!D$11:D$15,1),1),IF($Q114="III",INDEX(Gehaltsklassen!A$11:A$15,MATCH(T114,Gehaltsklassen!E$11:E$15,1),1),"Falsche Bodenart")))))</f>
        <v>C</v>
      </c>
      <c r="V114" s="52" t="str">
        <f>IF(OR(C114=""),"",SUM(F114,J114,N114)*VLOOKUP(S114,Gehaltsklassen!$B$34:$D$38,2,FALSE))</f>
        <v/>
      </c>
      <c r="W114" s="52" t="str">
        <f>IF(OR(C114=""),"",SUM(F114,J114,N114)*VLOOKUP(S114,Gehaltsklassen!$B$34:$D$38,2,FALSE)*C114)</f>
        <v/>
      </c>
      <c r="X114" s="52" t="str">
        <f>IF(OR(C114=""),"",SUM(F114,J114,N114)*VLOOKUP(S114,Gehaltsklassen!$B$34:$D$38,3,FALSE))</f>
        <v/>
      </c>
      <c r="Y114" s="52" t="str">
        <f>IF(OR(C114=""),"",SUM(F114,J114,N114)*VLOOKUP(S114,Gehaltsklassen!$B$34:$D$38,3,FALSE)*C114)</f>
        <v/>
      </c>
      <c r="Z114" s="54" t="str">
        <f>IF(OR(C114=""),"",(SUM(G114,K114,O114)*VLOOKUP(U114,Gehaltsklassen!$B$34:$D$38,2,FALSE)))</f>
        <v/>
      </c>
      <c r="AA114" s="54" t="str">
        <f>IF(OR(C114=""),"",(SUM(G114,K114,O114)*VLOOKUP(U114,Gehaltsklassen!$B$34:$D$38,2,FALSE))*C114)</f>
        <v/>
      </c>
      <c r="AB114" s="53" t="str">
        <f>IF(OR(C114=""),"",(SUM(G114,K114,O114)*VLOOKUP(U114,Gehaltsklassen!$B$34:$D$38,3,FALSE))*C114)</f>
        <v/>
      </c>
      <c r="AC114" s="53" t="str">
        <f>IF(OR(C114=""),"",(SUM(G114,K114,O114)*VLOOKUP(U114,Gehaltsklassen!$B$34:$D$38,3,FALSE))*C114)</f>
        <v/>
      </c>
    </row>
    <row r="115" spans="1:29" ht="31.9" customHeight="1" x14ac:dyDescent="0.2">
      <c r="A115" s="74" t="str">
        <f>IF(C115="","",MAX($A$11:A114)+1)</f>
        <v/>
      </c>
      <c r="B115" s="75" t="str">
        <f>IF('N-Bedarf AL §13a'!B113="","",'N-Bedarf AL §13a'!B113)</f>
        <v/>
      </c>
      <c r="C115" s="49" t="str">
        <f>IF('N-Bedarf AL §13a'!C113="","",'N-Bedarf AL §13a'!C113)</f>
        <v/>
      </c>
      <c r="D115" s="88" t="str">
        <f>IF('N-Bedarf AL §13a'!D113="","",'N-Bedarf AL §13a'!D113)</f>
        <v/>
      </c>
      <c r="E115" s="49" t="str">
        <f>IF('N-Bedarf AL §13a'!G113="","",'N-Bedarf AL §13a'!G113)</f>
        <v/>
      </c>
      <c r="F115" s="50" t="str">
        <f t="shared" si="6"/>
        <v/>
      </c>
      <c r="G115" s="50" t="str">
        <f t="shared" si="11"/>
        <v/>
      </c>
      <c r="H115" s="88"/>
      <c r="I115" s="49"/>
      <c r="J115" s="50" t="str">
        <f t="shared" si="7"/>
        <v/>
      </c>
      <c r="K115" s="50" t="str">
        <f t="shared" si="8"/>
        <v/>
      </c>
      <c r="L115" s="88"/>
      <c r="M115" s="49"/>
      <c r="N115" s="50" t="str">
        <f t="shared" si="9"/>
        <v/>
      </c>
      <c r="O115" s="50" t="str">
        <f t="shared" si="10"/>
        <v/>
      </c>
      <c r="P115" s="51"/>
      <c r="Q115" s="78" t="s">
        <v>261</v>
      </c>
      <c r="R115" s="49"/>
      <c r="S115" s="32" t="str">
        <f>IF(R115="","C",INDEX(Gehaltsklassen!A$11:A$15,MATCH(R115,Gehaltsklassen!D$11:D$15,1),1))</f>
        <v>C</v>
      </c>
      <c r="T115" s="49"/>
      <c r="U115" s="32" t="str">
        <f>IF(T115="","C",IF(T115="","C",IF($Q115="I",INDEX(Gehaltsklassen!A$11:A$15,MATCH(T115,Gehaltsklassen!C$11:C$15,1),1),IF($Q115="II",INDEX(Gehaltsklassen!A$11:A$15,MATCH(T115,Gehaltsklassen!D$11:D$15,1),1),IF($Q115="III",INDEX(Gehaltsklassen!A$11:A$15,MATCH(T115,Gehaltsklassen!E$11:E$15,1),1),"Falsche Bodenart")))))</f>
        <v>C</v>
      </c>
      <c r="V115" s="52" t="str">
        <f>IF(OR(C115=""),"",SUM(F115,J115,N115)*VLOOKUP(S115,Gehaltsklassen!$B$34:$D$38,2,FALSE))</f>
        <v/>
      </c>
      <c r="W115" s="52" t="str">
        <f>IF(OR(C115=""),"",SUM(F115,J115,N115)*VLOOKUP(S115,Gehaltsklassen!$B$34:$D$38,2,FALSE)*C115)</f>
        <v/>
      </c>
      <c r="X115" s="52" t="str">
        <f>IF(OR(C115=""),"",SUM(F115,J115,N115)*VLOOKUP(S115,Gehaltsklassen!$B$34:$D$38,3,FALSE))</f>
        <v/>
      </c>
      <c r="Y115" s="52" t="str">
        <f>IF(OR(C115=""),"",SUM(F115,J115,N115)*VLOOKUP(S115,Gehaltsklassen!$B$34:$D$38,3,FALSE)*C115)</f>
        <v/>
      </c>
      <c r="Z115" s="54" t="str">
        <f>IF(OR(C115=""),"",(SUM(G115,K115,O115)*VLOOKUP(U115,Gehaltsklassen!$B$34:$D$38,2,FALSE)))</f>
        <v/>
      </c>
      <c r="AA115" s="54" t="str">
        <f>IF(OR(C115=""),"",(SUM(G115,K115,O115)*VLOOKUP(U115,Gehaltsklassen!$B$34:$D$38,2,FALSE))*C115)</f>
        <v/>
      </c>
      <c r="AB115" s="53" t="str">
        <f>IF(OR(C115=""),"",(SUM(G115,K115,O115)*VLOOKUP(U115,Gehaltsklassen!$B$34:$D$38,3,FALSE))*C115)</f>
        <v/>
      </c>
      <c r="AC115" s="53" t="str">
        <f>IF(OR(C115=""),"",(SUM(G115,K115,O115)*VLOOKUP(U115,Gehaltsklassen!$B$34:$D$38,3,FALSE))*C115)</f>
        <v/>
      </c>
    </row>
    <row r="116" spans="1:29" ht="31.9" customHeight="1" x14ac:dyDescent="0.2">
      <c r="A116" s="74" t="str">
        <f>IF(C116="","",MAX($A$11:A115)+1)</f>
        <v/>
      </c>
      <c r="B116" s="75" t="str">
        <f>IF('N-Bedarf AL §13a'!B114="","",'N-Bedarf AL §13a'!B114)</f>
        <v/>
      </c>
      <c r="C116" s="49" t="str">
        <f>IF('N-Bedarf AL §13a'!C114="","",'N-Bedarf AL §13a'!C114)</f>
        <v/>
      </c>
      <c r="D116" s="88" t="str">
        <f>IF('N-Bedarf AL §13a'!D114="","",'N-Bedarf AL §13a'!D114)</f>
        <v/>
      </c>
      <c r="E116" s="49" t="str">
        <f>IF('N-Bedarf AL §13a'!G114="","",'N-Bedarf AL §13a'!G114)</f>
        <v/>
      </c>
      <c r="F116" s="50" t="str">
        <f t="shared" si="6"/>
        <v/>
      </c>
      <c r="G116" s="50" t="str">
        <f t="shared" si="11"/>
        <v/>
      </c>
      <c r="H116" s="88"/>
      <c r="I116" s="49"/>
      <c r="J116" s="50" t="str">
        <f t="shared" si="7"/>
        <v/>
      </c>
      <c r="K116" s="50" t="str">
        <f t="shared" si="8"/>
        <v/>
      </c>
      <c r="L116" s="88"/>
      <c r="M116" s="49"/>
      <c r="N116" s="50" t="str">
        <f t="shared" si="9"/>
        <v/>
      </c>
      <c r="O116" s="50" t="str">
        <f t="shared" si="10"/>
        <v/>
      </c>
      <c r="P116" s="51"/>
      <c r="Q116" s="78" t="s">
        <v>261</v>
      </c>
      <c r="R116" s="49"/>
      <c r="S116" s="32" t="str">
        <f>IF(R116="","C",INDEX(Gehaltsklassen!A$11:A$15,MATCH(R116,Gehaltsklassen!D$11:D$15,1),1))</f>
        <v>C</v>
      </c>
      <c r="T116" s="49"/>
      <c r="U116" s="32" t="str">
        <f>IF(T116="","C",IF(T116="","C",IF($Q116="I",INDEX(Gehaltsklassen!A$11:A$15,MATCH(T116,Gehaltsklassen!C$11:C$15,1),1),IF($Q116="II",INDEX(Gehaltsklassen!A$11:A$15,MATCH(T116,Gehaltsklassen!D$11:D$15,1),1),IF($Q116="III",INDEX(Gehaltsklassen!A$11:A$15,MATCH(T116,Gehaltsklassen!E$11:E$15,1),1),"Falsche Bodenart")))))</f>
        <v>C</v>
      </c>
      <c r="V116" s="52" t="str">
        <f>IF(OR(C116=""),"",SUM(F116,J116,N116)*VLOOKUP(S116,Gehaltsklassen!$B$34:$D$38,2,FALSE))</f>
        <v/>
      </c>
      <c r="W116" s="52" t="str">
        <f>IF(OR(C116=""),"",SUM(F116,J116,N116)*VLOOKUP(S116,Gehaltsklassen!$B$34:$D$38,2,FALSE)*C116)</f>
        <v/>
      </c>
      <c r="X116" s="52" t="str">
        <f>IF(OR(C116=""),"",SUM(F116,J116,N116)*VLOOKUP(S116,Gehaltsklassen!$B$34:$D$38,3,FALSE))</f>
        <v/>
      </c>
      <c r="Y116" s="52" t="str">
        <f>IF(OR(C116=""),"",SUM(F116,J116,N116)*VLOOKUP(S116,Gehaltsklassen!$B$34:$D$38,3,FALSE)*C116)</f>
        <v/>
      </c>
      <c r="Z116" s="54" t="str">
        <f>IF(OR(C116=""),"",(SUM(G116,K116,O116)*VLOOKUP(U116,Gehaltsklassen!$B$34:$D$38,2,FALSE)))</f>
        <v/>
      </c>
      <c r="AA116" s="54" t="str">
        <f>IF(OR(C116=""),"",(SUM(G116,K116,O116)*VLOOKUP(U116,Gehaltsklassen!$B$34:$D$38,2,FALSE))*C116)</f>
        <v/>
      </c>
      <c r="AB116" s="53" t="str">
        <f>IF(OR(C116=""),"",(SUM(G116,K116,O116)*VLOOKUP(U116,Gehaltsklassen!$B$34:$D$38,3,FALSE))*C116)</f>
        <v/>
      </c>
      <c r="AC116" s="53" t="str">
        <f>IF(OR(C116=""),"",(SUM(G116,K116,O116)*VLOOKUP(U116,Gehaltsklassen!$B$34:$D$38,3,FALSE))*C116)</f>
        <v/>
      </c>
    </row>
    <row r="117" spans="1:29" ht="31.9" customHeight="1" x14ac:dyDescent="0.2">
      <c r="A117" s="74" t="str">
        <f>IF(C117="","",MAX($A$11:A116)+1)</f>
        <v/>
      </c>
      <c r="B117" s="75" t="str">
        <f>IF('N-Bedarf AL §13a'!B115="","",'N-Bedarf AL §13a'!B115)</f>
        <v/>
      </c>
      <c r="C117" s="49" t="str">
        <f>IF('N-Bedarf AL §13a'!C115="","",'N-Bedarf AL §13a'!C115)</f>
        <v/>
      </c>
      <c r="D117" s="88" t="str">
        <f>IF('N-Bedarf AL §13a'!D115="","",'N-Bedarf AL §13a'!D115)</f>
        <v/>
      </c>
      <c r="E117" s="49" t="str">
        <f>IF('N-Bedarf AL §13a'!G115="","",'N-Bedarf AL §13a'!G115)</f>
        <v/>
      </c>
      <c r="F117" s="50" t="str">
        <f t="shared" si="6"/>
        <v/>
      </c>
      <c r="G117" s="50" t="str">
        <f t="shared" si="11"/>
        <v/>
      </c>
      <c r="H117" s="88"/>
      <c r="I117" s="49"/>
      <c r="J117" s="50" t="str">
        <f t="shared" si="7"/>
        <v/>
      </c>
      <c r="K117" s="50" t="str">
        <f t="shared" si="8"/>
        <v/>
      </c>
      <c r="L117" s="88"/>
      <c r="M117" s="49"/>
      <c r="N117" s="50" t="str">
        <f t="shared" si="9"/>
        <v/>
      </c>
      <c r="O117" s="50" t="str">
        <f t="shared" si="10"/>
        <v/>
      </c>
      <c r="P117" s="51"/>
      <c r="Q117" s="78" t="s">
        <v>261</v>
      </c>
      <c r="R117" s="49"/>
      <c r="S117" s="32" t="str">
        <f>IF(R117="","C",INDEX(Gehaltsklassen!A$11:A$15,MATCH(R117,Gehaltsklassen!D$11:D$15,1),1))</f>
        <v>C</v>
      </c>
      <c r="T117" s="49"/>
      <c r="U117" s="32" t="str">
        <f>IF(T117="","C",IF(T117="","C",IF($Q117="I",INDEX(Gehaltsklassen!A$11:A$15,MATCH(T117,Gehaltsklassen!C$11:C$15,1),1),IF($Q117="II",INDEX(Gehaltsklassen!A$11:A$15,MATCH(T117,Gehaltsklassen!D$11:D$15,1),1),IF($Q117="III",INDEX(Gehaltsklassen!A$11:A$15,MATCH(T117,Gehaltsklassen!E$11:E$15,1),1),"Falsche Bodenart")))))</f>
        <v>C</v>
      </c>
      <c r="V117" s="52" t="str">
        <f>IF(OR(C117=""),"",SUM(F117,J117,N117)*VLOOKUP(S117,Gehaltsklassen!$B$34:$D$38,2,FALSE))</f>
        <v/>
      </c>
      <c r="W117" s="52" t="str">
        <f>IF(OR(C117=""),"",SUM(F117,J117,N117)*VLOOKUP(S117,Gehaltsklassen!$B$34:$D$38,2,FALSE)*C117)</f>
        <v/>
      </c>
      <c r="X117" s="52" t="str">
        <f>IF(OR(C117=""),"",SUM(F117,J117,N117)*VLOOKUP(S117,Gehaltsklassen!$B$34:$D$38,3,FALSE))</f>
        <v/>
      </c>
      <c r="Y117" s="52" t="str">
        <f>IF(OR(C117=""),"",SUM(F117,J117,N117)*VLOOKUP(S117,Gehaltsklassen!$B$34:$D$38,3,FALSE)*C117)</f>
        <v/>
      </c>
      <c r="Z117" s="54" t="str">
        <f>IF(OR(C117=""),"",(SUM(G117,K117,O117)*VLOOKUP(U117,Gehaltsklassen!$B$34:$D$38,2,FALSE)))</f>
        <v/>
      </c>
      <c r="AA117" s="54" t="str">
        <f>IF(OR(C117=""),"",(SUM(G117,K117,O117)*VLOOKUP(U117,Gehaltsklassen!$B$34:$D$38,2,FALSE))*C117)</f>
        <v/>
      </c>
      <c r="AB117" s="53" t="str">
        <f>IF(OR(C117=""),"",(SUM(G117,K117,O117)*VLOOKUP(U117,Gehaltsklassen!$B$34:$D$38,3,FALSE))*C117)</f>
        <v/>
      </c>
      <c r="AC117" s="53" t="str">
        <f>IF(OR(C117=""),"",(SUM(G117,K117,O117)*VLOOKUP(U117,Gehaltsklassen!$B$34:$D$38,3,FALSE))*C117)</f>
        <v/>
      </c>
    </row>
    <row r="118" spans="1:29" ht="31.9" customHeight="1" x14ac:dyDescent="0.2">
      <c r="A118" s="74" t="str">
        <f>IF(C118="","",MAX($A$11:A117)+1)</f>
        <v/>
      </c>
      <c r="B118" s="75" t="str">
        <f>IF('N-Bedarf AL §13a'!B116="","",'N-Bedarf AL §13a'!B116)</f>
        <v/>
      </c>
      <c r="C118" s="49" t="str">
        <f>IF('N-Bedarf AL §13a'!C116="","",'N-Bedarf AL §13a'!C116)</f>
        <v/>
      </c>
      <c r="D118" s="88" t="str">
        <f>IF('N-Bedarf AL §13a'!D116="","",'N-Bedarf AL §13a'!D116)</f>
        <v/>
      </c>
      <c r="E118" s="49" t="str">
        <f>IF('N-Bedarf AL §13a'!G116="","",'N-Bedarf AL §13a'!G116)</f>
        <v/>
      </c>
      <c r="F118" s="50" t="str">
        <f t="shared" si="6"/>
        <v/>
      </c>
      <c r="G118" s="50" t="str">
        <f t="shared" si="11"/>
        <v/>
      </c>
      <c r="H118" s="88"/>
      <c r="I118" s="49"/>
      <c r="J118" s="50" t="str">
        <f t="shared" si="7"/>
        <v/>
      </c>
      <c r="K118" s="50" t="str">
        <f t="shared" si="8"/>
        <v/>
      </c>
      <c r="L118" s="88"/>
      <c r="M118" s="49"/>
      <c r="N118" s="50" t="str">
        <f t="shared" si="9"/>
        <v/>
      </c>
      <c r="O118" s="50" t="str">
        <f t="shared" si="10"/>
        <v/>
      </c>
      <c r="P118" s="51"/>
      <c r="Q118" s="78" t="s">
        <v>261</v>
      </c>
      <c r="R118" s="49"/>
      <c r="S118" s="32" t="str">
        <f>IF(R118="","C",INDEX(Gehaltsklassen!A$11:A$15,MATCH(R118,Gehaltsklassen!D$11:D$15,1),1))</f>
        <v>C</v>
      </c>
      <c r="T118" s="49"/>
      <c r="U118" s="32" t="str">
        <f>IF(T118="","C",IF(T118="","C",IF($Q118="I",INDEX(Gehaltsklassen!A$11:A$15,MATCH(T118,Gehaltsklassen!C$11:C$15,1),1),IF($Q118="II",INDEX(Gehaltsklassen!A$11:A$15,MATCH(T118,Gehaltsklassen!D$11:D$15,1),1),IF($Q118="III",INDEX(Gehaltsklassen!A$11:A$15,MATCH(T118,Gehaltsklassen!E$11:E$15,1),1),"Falsche Bodenart")))))</f>
        <v>C</v>
      </c>
      <c r="V118" s="52" t="str">
        <f>IF(OR(C118=""),"",SUM(F118,J118,N118)*VLOOKUP(S118,Gehaltsklassen!$B$34:$D$38,2,FALSE))</f>
        <v/>
      </c>
      <c r="W118" s="52" t="str">
        <f>IF(OR(C118=""),"",SUM(F118,J118,N118)*VLOOKUP(S118,Gehaltsklassen!$B$34:$D$38,2,FALSE)*C118)</f>
        <v/>
      </c>
      <c r="X118" s="52" t="str">
        <f>IF(OR(C118=""),"",SUM(F118,J118,N118)*VLOOKUP(S118,Gehaltsklassen!$B$34:$D$38,3,FALSE))</f>
        <v/>
      </c>
      <c r="Y118" s="52" t="str">
        <f>IF(OR(C118=""),"",SUM(F118,J118,N118)*VLOOKUP(S118,Gehaltsklassen!$B$34:$D$38,3,FALSE)*C118)</f>
        <v/>
      </c>
      <c r="Z118" s="54" t="str">
        <f>IF(OR(C118=""),"",(SUM(G118,K118,O118)*VLOOKUP(U118,Gehaltsklassen!$B$34:$D$38,2,FALSE)))</f>
        <v/>
      </c>
      <c r="AA118" s="54" t="str">
        <f>IF(OR(C118=""),"",(SUM(G118,K118,O118)*VLOOKUP(U118,Gehaltsklassen!$B$34:$D$38,2,FALSE))*C118)</f>
        <v/>
      </c>
      <c r="AB118" s="53" t="str">
        <f>IF(OR(C118=""),"",(SUM(G118,K118,O118)*VLOOKUP(U118,Gehaltsklassen!$B$34:$D$38,3,FALSE))*C118)</f>
        <v/>
      </c>
      <c r="AC118" s="53" t="str">
        <f>IF(OR(C118=""),"",(SUM(G118,K118,O118)*VLOOKUP(U118,Gehaltsklassen!$B$34:$D$38,3,FALSE))*C118)</f>
        <v/>
      </c>
    </row>
    <row r="119" spans="1:29" ht="31.9" customHeight="1" x14ac:dyDescent="0.2">
      <c r="A119" s="74" t="str">
        <f>IF(C119="","",MAX($A$11:A118)+1)</f>
        <v/>
      </c>
      <c r="B119" s="75" t="str">
        <f>IF('N-Bedarf AL §13a'!B117="","",'N-Bedarf AL §13a'!B117)</f>
        <v/>
      </c>
      <c r="C119" s="49" t="str">
        <f>IF('N-Bedarf AL §13a'!C117="","",'N-Bedarf AL §13a'!C117)</f>
        <v/>
      </c>
      <c r="D119" s="88" t="str">
        <f>IF('N-Bedarf AL §13a'!D117="","",'N-Bedarf AL §13a'!D117)</f>
        <v/>
      </c>
      <c r="E119" s="49" t="str">
        <f>IF('N-Bedarf AL §13a'!G117="","",'N-Bedarf AL §13a'!G117)</f>
        <v/>
      </c>
      <c r="F119" s="50" t="str">
        <f t="shared" si="6"/>
        <v/>
      </c>
      <c r="G119" s="50" t="str">
        <f t="shared" si="11"/>
        <v/>
      </c>
      <c r="H119" s="88"/>
      <c r="I119" s="49"/>
      <c r="J119" s="50" t="str">
        <f t="shared" si="7"/>
        <v/>
      </c>
      <c r="K119" s="50" t="str">
        <f t="shared" si="8"/>
        <v/>
      </c>
      <c r="L119" s="88"/>
      <c r="M119" s="49"/>
      <c r="N119" s="50" t="str">
        <f t="shared" si="9"/>
        <v/>
      </c>
      <c r="O119" s="50" t="str">
        <f t="shared" si="10"/>
        <v/>
      </c>
      <c r="P119" s="51"/>
      <c r="Q119" s="78" t="s">
        <v>261</v>
      </c>
      <c r="R119" s="49"/>
      <c r="S119" s="32" t="str">
        <f>IF(R119="","C",INDEX(Gehaltsklassen!A$11:A$15,MATCH(R119,Gehaltsklassen!D$11:D$15,1),1))</f>
        <v>C</v>
      </c>
      <c r="T119" s="49"/>
      <c r="U119" s="32" t="str">
        <f>IF(T119="","C",IF(T119="","C",IF($Q119="I",INDEX(Gehaltsklassen!A$11:A$15,MATCH(T119,Gehaltsklassen!C$11:C$15,1),1),IF($Q119="II",INDEX(Gehaltsklassen!A$11:A$15,MATCH(T119,Gehaltsklassen!D$11:D$15,1),1),IF($Q119="III",INDEX(Gehaltsklassen!A$11:A$15,MATCH(T119,Gehaltsklassen!E$11:E$15,1),1),"Falsche Bodenart")))))</f>
        <v>C</v>
      </c>
      <c r="V119" s="52" t="str">
        <f>IF(OR(C119=""),"",SUM(F119,J119,N119)*VLOOKUP(S119,Gehaltsklassen!$B$34:$D$38,2,FALSE))</f>
        <v/>
      </c>
      <c r="W119" s="52" t="str">
        <f>IF(OR(C119=""),"",SUM(F119,J119,N119)*VLOOKUP(S119,Gehaltsklassen!$B$34:$D$38,2,FALSE)*C119)</f>
        <v/>
      </c>
      <c r="X119" s="52" t="str">
        <f>IF(OR(C119=""),"",SUM(F119,J119,N119)*VLOOKUP(S119,Gehaltsklassen!$B$34:$D$38,3,FALSE))</f>
        <v/>
      </c>
      <c r="Y119" s="52" t="str">
        <f>IF(OR(C119=""),"",SUM(F119,J119,N119)*VLOOKUP(S119,Gehaltsklassen!$B$34:$D$38,3,FALSE)*C119)</f>
        <v/>
      </c>
      <c r="Z119" s="54" t="str">
        <f>IF(OR(C119=""),"",(SUM(G119,K119,O119)*VLOOKUP(U119,Gehaltsklassen!$B$34:$D$38,2,FALSE)))</f>
        <v/>
      </c>
      <c r="AA119" s="54" t="str">
        <f>IF(OR(C119=""),"",(SUM(G119,K119,O119)*VLOOKUP(U119,Gehaltsklassen!$B$34:$D$38,2,FALSE))*C119)</f>
        <v/>
      </c>
      <c r="AB119" s="53" t="str">
        <f>IF(OR(C119=""),"",(SUM(G119,K119,O119)*VLOOKUP(U119,Gehaltsklassen!$B$34:$D$38,3,FALSE))*C119)</f>
        <v/>
      </c>
      <c r="AC119" s="53" t="str">
        <f>IF(OR(C119=""),"",(SUM(G119,K119,O119)*VLOOKUP(U119,Gehaltsklassen!$B$34:$D$38,3,FALSE))*C119)</f>
        <v/>
      </c>
    </row>
    <row r="120" spans="1:29" ht="31.9" customHeight="1" x14ac:dyDescent="0.2">
      <c r="A120" s="74" t="str">
        <f>IF(C120="","",MAX($A$11:A119)+1)</f>
        <v/>
      </c>
      <c r="B120" s="75" t="str">
        <f>IF('N-Bedarf AL §13a'!B118="","",'N-Bedarf AL §13a'!B118)</f>
        <v/>
      </c>
      <c r="C120" s="49" t="str">
        <f>IF('N-Bedarf AL §13a'!C118="","",'N-Bedarf AL §13a'!C118)</f>
        <v/>
      </c>
      <c r="D120" s="88" t="str">
        <f>IF('N-Bedarf AL §13a'!D118="","",'N-Bedarf AL §13a'!D118)</f>
        <v/>
      </c>
      <c r="E120" s="49" t="str">
        <f>IF('N-Bedarf AL §13a'!G118="","",'N-Bedarf AL §13a'!G118)</f>
        <v/>
      </c>
      <c r="F120" s="50" t="str">
        <f t="shared" si="6"/>
        <v/>
      </c>
      <c r="G120" s="50" t="str">
        <f t="shared" si="11"/>
        <v/>
      </c>
      <c r="H120" s="88"/>
      <c r="I120" s="49"/>
      <c r="J120" s="50" t="str">
        <f t="shared" si="7"/>
        <v/>
      </c>
      <c r="K120" s="50" t="str">
        <f t="shared" si="8"/>
        <v/>
      </c>
      <c r="L120" s="88"/>
      <c r="M120" s="49"/>
      <c r="N120" s="50" t="str">
        <f t="shared" si="9"/>
        <v/>
      </c>
      <c r="O120" s="50" t="str">
        <f t="shared" si="10"/>
        <v/>
      </c>
      <c r="P120" s="51"/>
      <c r="Q120" s="78" t="s">
        <v>261</v>
      </c>
      <c r="R120" s="49"/>
      <c r="S120" s="32" t="str">
        <f>IF(R120="","C",INDEX(Gehaltsklassen!A$11:A$15,MATCH(R120,Gehaltsklassen!D$11:D$15,1),1))</f>
        <v>C</v>
      </c>
      <c r="T120" s="49"/>
      <c r="U120" s="32" t="str">
        <f>IF(T120="","C",IF(T120="","C",IF($Q120="I",INDEX(Gehaltsklassen!A$11:A$15,MATCH(T120,Gehaltsklassen!C$11:C$15,1),1),IF($Q120="II",INDEX(Gehaltsklassen!A$11:A$15,MATCH(T120,Gehaltsklassen!D$11:D$15,1),1),IF($Q120="III",INDEX(Gehaltsklassen!A$11:A$15,MATCH(T120,Gehaltsklassen!E$11:E$15,1),1),"Falsche Bodenart")))))</f>
        <v>C</v>
      </c>
      <c r="V120" s="52" t="str">
        <f>IF(OR(C120=""),"",SUM(F120,J120,N120)*VLOOKUP(S120,Gehaltsklassen!$B$34:$D$38,2,FALSE))</f>
        <v/>
      </c>
      <c r="W120" s="52" t="str">
        <f>IF(OR(C120=""),"",SUM(F120,J120,N120)*VLOOKUP(S120,Gehaltsklassen!$B$34:$D$38,2,FALSE)*C120)</f>
        <v/>
      </c>
      <c r="X120" s="52" t="str">
        <f>IF(OR(C120=""),"",SUM(F120,J120,N120)*VLOOKUP(S120,Gehaltsklassen!$B$34:$D$38,3,FALSE))</f>
        <v/>
      </c>
      <c r="Y120" s="52" t="str">
        <f>IF(OR(C120=""),"",SUM(F120,J120,N120)*VLOOKUP(S120,Gehaltsklassen!$B$34:$D$38,3,FALSE)*C120)</f>
        <v/>
      </c>
      <c r="Z120" s="54" t="str">
        <f>IF(OR(C120=""),"",(SUM(G120,K120,O120)*VLOOKUP(U120,Gehaltsklassen!$B$34:$D$38,2,FALSE)))</f>
        <v/>
      </c>
      <c r="AA120" s="54" t="str">
        <f>IF(OR(C120=""),"",(SUM(G120,K120,O120)*VLOOKUP(U120,Gehaltsklassen!$B$34:$D$38,2,FALSE))*C120)</f>
        <v/>
      </c>
      <c r="AB120" s="53" t="str">
        <f>IF(OR(C120=""),"",(SUM(G120,K120,O120)*VLOOKUP(U120,Gehaltsklassen!$B$34:$D$38,3,FALSE))*C120)</f>
        <v/>
      </c>
      <c r="AC120" s="53" t="str">
        <f>IF(OR(C120=""),"",(SUM(G120,K120,O120)*VLOOKUP(U120,Gehaltsklassen!$B$34:$D$38,3,FALSE))*C120)</f>
        <v/>
      </c>
    </row>
    <row r="121" spans="1:29" ht="31.9" customHeight="1" x14ac:dyDescent="0.2">
      <c r="A121" s="74" t="str">
        <f>IF(C121="","",MAX($A$11:A120)+1)</f>
        <v/>
      </c>
      <c r="B121" s="75" t="str">
        <f>IF('N-Bedarf AL §13a'!B119="","",'N-Bedarf AL §13a'!B119)</f>
        <v/>
      </c>
      <c r="C121" s="49" t="str">
        <f>IF('N-Bedarf AL §13a'!C119="","",'N-Bedarf AL §13a'!C119)</f>
        <v/>
      </c>
      <c r="D121" s="88" t="str">
        <f>IF('N-Bedarf AL §13a'!D119="","",'N-Bedarf AL §13a'!D119)</f>
        <v/>
      </c>
      <c r="E121" s="49" t="str">
        <f>IF('N-Bedarf AL §13a'!G119="","",'N-Bedarf AL §13a'!G119)</f>
        <v/>
      </c>
      <c r="F121" s="50" t="str">
        <f t="shared" si="6"/>
        <v/>
      </c>
      <c r="G121" s="50" t="str">
        <f t="shared" si="11"/>
        <v/>
      </c>
      <c r="H121" s="88"/>
      <c r="I121" s="49"/>
      <c r="J121" s="50" t="str">
        <f t="shared" si="7"/>
        <v/>
      </c>
      <c r="K121" s="50" t="str">
        <f t="shared" si="8"/>
        <v/>
      </c>
      <c r="L121" s="88"/>
      <c r="M121" s="49"/>
      <c r="N121" s="50" t="str">
        <f t="shared" si="9"/>
        <v/>
      </c>
      <c r="O121" s="50" t="str">
        <f t="shared" si="10"/>
        <v/>
      </c>
      <c r="P121" s="51"/>
      <c r="Q121" s="78" t="s">
        <v>261</v>
      </c>
      <c r="R121" s="49"/>
      <c r="S121" s="32" t="str">
        <f>IF(R121="","C",INDEX(Gehaltsklassen!A$11:A$15,MATCH(R121,Gehaltsklassen!D$11:D$15,1),1))</f>
        <v>C</v>
      </c>
      <c r="T121" s="49"/>
      <c r="U121" s="32" t="str">
        <f>IF(T121="","C",IF(T121="","C",IF($Q121="I",INDEX(Gehaltsklassen!A$11:A$15,MATCH(T121,Gehaltsklassen!C$11:C$15,1),1),IF($Q121="II",INDEX(Gehaltsklassen!A$11:A$15,MATCH(T121,Gehaltsklassen!D$11:D$15,1),1),IF($Q121="III",INDEX(Gehaltsklassen!A$11:A$15,MATCH(T121,Gehaltsklassen!E$11:E$15,1),1),"Falsche Bodenart")))))</f>
        <v>C</v>
      </c>
      <c r="V121" s="52" t="str">
        <f>IF(OR(C121=""),"",SUM(F121,J121,N121)*VLOOKUP(S121,Gehaltsklassen!$B$34:$D$38,2,FALSE))</f>
        <v/>
      </c>
      <c r="W121" s="52" t="str">
        <f>IF(OR(C121=""),"",SUM(F121,J121,N121)*VLOOKUP(S121,Gehaltsklassen!$B$34:$D$38,2,FALSE)*C121)</f>
        <v/>
      </c>
      <c r="X121" s="52" t="str">
        <f>IF(OR(C121=""),"",SUM(F121,J121,N121)*VLOOKUP(S121,Gehaltsklassen!$B$34:$D$38,3,FALSE))</f>
        <v/>
      </c>
      <c r="Y121" s="52" t="str">
        <f>IF(OR(C121=""),"",SUM(F121,J121,N121)*VLOOKUP(S121,Gehaltsklassen!$B$34:$D$38,3,FALSE)*C121)</f>
        <v/>
      </c>
      <c r="Z121" s="54" t="str">
        <f>IF(OR(C121=""),"",(SUM(G121,K121,O121)*VLOOKUP(U121,Gehaltsklassen!$B$34:$D$38,2,FALSE)))</f>
        <v/>
      </c>
      <c r="AA121" s="54" t="str">
        <f>IF(OR(C121=""),"",(SUM(G121,K121,O121)*VLOOKUP(U121,Gehaltsklassen!$B$34:$D$38,2,FALSE))*C121)</f>
        <v/>
      </c>
      <c r="AB121" s="53" t="str">
        <f>IF(OR(C121=""),"",(SUM(G121,K121,O121)*VLOOKUP(U121,Gehaltsklassen!$B$34:$D$38,3,FALSE))*C121)</f>
        <v/>
      </c>
      <c r="AC121" s="53" t="str">
        <f>IF(OR(C121=""),"",(SUM(G121,K121,O121)*VLOOKUP(U121,Gehaltsklassen!$B$34:$D$38,3,FALSE))*C121)</f>
        <v/>
      </c>
    </row>
    <row r="122" spans="1:29" ht="31.9" customHeight="1" x14ac:dyDescent="0.2">
      <c r="A122" s="74" t="str">
        <f>IF(C122="","",MAX($A$11:A121)+1)</f>
        <v/>
      </c>
      <c r="B122" s="75" t="str">
        <f>IF('N-Bedarf AL §13a'!B120="","",'N-Bedarf AL §13a'!B120)</f>
        <v/>
      </c>
      <c r="C122" s="49" t="str">
        <f>IF('N-Bedarf AL §13a'!C120="","",'N-Bedarf AL §13a'!C120)</f>
        <v/>
      </c>
      <c r="D122" s="88" t="str">
        <f>IF('N-Bedarf AL §13a'!D120="","",'N-Bedarf AL §13a'!D120)</f>
        <v/>
      </c>
      <c r="E122" s="49" t="str">
        <f>IF('N-Bedarf AL §13a'!G120="","",'N-Bedarf AL §13a'!G120)</f>
        <v/>
      </c>
      <c r="F122" s="50" t="str">
        <f t="shared" si="6"/>
        <v/>
      </c>
      <c r="G122" s="50" t="str">
        <f t="shared" si="11"/>
        <v/>
      </c>
      <c r="H122" s="88"/>
      <c r="I122" s="49"/>
      <c r="J122" s="50" t="str">
        <f t="shared" si="7"/>
        <v/>
      </c>
      <c r="K122" s="50" t="str">
        <f t="shared" si="8"/>
        <v/>
      </c>
      <c r="L122" s="88"/>
      <c r="M122" s="49"/>
      <c r="N122" s="50" t="str">
        <f t="shared" si="9"/>
        <v/>
      </c>
      <c r="O122" s="50" t="str">
        <f t="shared" si="10"/>
        <v/>
      </c>
      <c r="P122" s="51"/>
      <c r="Q122" s="78" t="s">
        <v>261</v>
      </c>
      <c r="R122" s="49"/>
      <c r="S122" s="32" t="str">
        <f>IF(R122="","C",INDEX(Gehaltsklassen!A$11:A$15,MATCH(R122,Gehaltsklassen!D$11:D$15,1),1))</f>
        <v>C</v>
      </c>
      <c r="T122" s="49"/>
      <c r="U122" s="32" t="str">
        <f>IF(T122="","C",IF(T122="","C",IF($Q122="I",INDEX(Gehaltsklassen!A$11:A$15,MATCH(T122,Gehaltsklassen!C$11:C$15,1),1),IF($Q122="II",INDEX(Gehaltsklassen!A$11:A$15,MATCH(T122,Gehaltsklassen!D$11:D$15,1),1),IF($Q122="III",INDEX(Gehaltsklassen!A$11:A$15,MATCH(T122,Gehaltsklassen!E$11:E$15,1),1),"Falsche Bodenart")))))</f>
        <v>C</v>
      </c>
      <c r="V122" s="52" t="str">
        <f>IF(OR(C122=""),"",SUM(F122,J122,N122)*VLOOKUP(S122,Gehaltsklassen!$B$34:$D$38,2,FALSE))</f>
        <v/>
      </c>
      <c r="W122" s="52" t="str">
        <f>IF(OR(C122=""),"",SUM(F122,J122,N122)*VLOOKUP(S122,Gehaltsklassen!$B$34:$D$38,2,FALSE)*C122)</f>
        <v/>
      </c>
      <c r="X122" s="52" t="str">
        <f>IF(OR(C122=""),"",SUM(F122,J122,N122)*VLOOKUP(S122,Gehaltsklassen!$B$34:$D$38,3,FALSE))</f>
        <v/>
      </c>
      <c r="Y122" s="52" t="str">
        <f>IF(OR(C122=""),"",SUM(F122,J122,N122)*VLOOKUP(S122,Gehaltsklassen!$B$34:$D$38,3,FALSE)*C122)</f>
        <v/>
      </c>
      <c r="Z122" s="54" t="str">
        <f>IF(OR(C122=""),"",(SUM(G122,K122,O122)*VLOOKUP(U122,Gehaltsklassen!$B$34:$D$38,2,FALSE)))</f>
        <v/>
      </c>
      <c r="AA122" s="54" t="str">
        <f>IF(OR(C122=""),"",(SUM(G122,K122,O122)*VLOOKUP(U122,Gehaltsklassen!$B$34:$D$38,2,FALSE))*C122)</f>
        <v/>
      </c>
      <c r="AB122" s="53" t="str">
        <f>IF(OR(C122=""),"",(SUM(G122,K122,O122)*VLOOKUP(U122,Gehaltsklassen!$B$34:$D$38,3,FALSE))*C122)</f>
        <v/>
      </c>
      <c r="AC122" s="53" t="str">
        <f>IF(OR(C122=""),"",(SUM(G122,K122,O122)*VLOOKUP(U122,Gehaltsklassen!$B$34:$D$38,3,FALSE))*C122)</f>
        <v/>
      </c>
    </row>
    <row r="123" spans="1:29" ht="31.9" customHeight="1" x14ac:dyDescent="0.2">
      <c r="A123" s="74" t="str">
        <f>IF(C123="","",MAX($A$11:A122)+1)</f>
        <v/>
      </c>
      <c r="B123" s="75" t="str">
        <f>IF('N-Bedarf AL §13a'!B121="","",'N-Bedarf AL §13a'!B121)</f>
        <v/>
      </c>
      <c r="C123" s="49" t="str">
        <f>IF('N-Bedarf AL §13a'!C121="","",'N-Bedarf AL §13a'!C121)</f>
        <v/>
      </c>
      <c r="D123" s="88" t="str">
        <f>IF('N-Bedarf AL §13a'!D121="","",'N-Bedarf AL §13a'!D121)</f>
        <v/>
      </c>
      <c r="E123" s="49" t="str">
        <f>IF('N-Bedarf AL §13a'!G121="","",'N-Bedarf AL §13a'!G121)</f>
        <v/>
      </c>
      <c r="F123" s="50" t="str">
        <f t="shared" si="6"/>
        <v/>
      </c>
      <c r="G123" s="50" t="str">
        <f t="shared" si="11"/>
        <v/>
      </c>
      <c r="H123" s="88"/>
      <c r="I123" s="49"/>
      <c r="J123" s="50" t="str">
        <f t="shared" si="7"/>
        <v/>
      </c>
      <c r="K123" s="50" t="str">
        <f t="shared" si="8"/>
        <v/>
      </c>
      <c r="L123" s="88"/>
      <c r="M123" s="49"/>
      <c r="N123" s="50" t="str">
        <f t="shared" si="9"/>
        <v/>
      </c>
      <c r="O123" s="50" t="str">
        <f t="shared" si="10"/>
        <v/>
      </c>
      <c r="P123" s="51"/>
      <c r="Q123" s="78" t="s">
        <v>261</v>
      </c>
      <c r="R123" s="49"/>
      <c r="S123" s="32" t="str">
        <f>IF(R123="","C",INDEX(Gehaltsklassen!A$11:A$15,MATCH(R123,Gehaltsklassen!D$11:D$15,1),1))</f>
        <v>C</v>
      </c>
      <c r="T123" s="49"/>
      <c r="U123" s="32" t="str">
        <f>IF(T123="","C",IF(T123="","C",IF($Q123="I",INDEX(Gehaltsklassen!A$11:A$15,MATCH(T123,Gehaltsklassen!C$11:C$15,1),1),IF($Q123="II",INDEX(Gehaltsklassen!A$11:A$15,MATCH(T123,Gehaltsklassen!D$11:D$15,1),1),IF($Q123="III",INDEX(Gehaltsklassen!A$11:A$15,MATCH(T123,Gehaltsklassen!E$11:E$15,1),1),"Falsche Bodenart")))))</f>
        <v>C</v>
      </c>
      <c r="V123" s="52" t="str">
        <f>IF(OR(C123=""),"",SUM(F123,J123,N123)*VLOOKUP(S123,Gehaltsklassen!$B$34:$D$38,2,FALSE))</f>
        <v/>
      </c>
      <c r="W123" s="52" t="str">
        <f>IF(OR(C123=""),"",SUM(F123,J123,N123)*VLOOKUP(S123,Gehaltsklassen!$B$34:$D$38,2,FALSE)*C123)</f>
        <v/>
      </c>
      <c r="X123" s="52" t="str">
        <f>IF(OR(C123=""),"",SUM(F123,J123,N123)*VLOOKUP(S123,Gehaltsklassen!$B$34:$D$38,3,FALSE))</f>
        <v/>
      </c>
      <c r="Y123" s="52" t="str">
        <f>IF(OR(C123=""),"",SUM(F123,J123,N123)*VLOOKUP(S123,Gehaltsklassen!$B$34:$D$38,3,FALSE)*C123)</f>
        <v/>
      </c>
      <c r="Z123" s="54" t="str">
        <f>IF(OR(C123=""),"",(SUM(G123,K123,O123)*VLOOKUP(U123,Gehaltsklassen!$B$34:$D$38,2,FALSE)))</f>
        <v/>
      </c>
      <c r="AA123" s="54" t="str">
        <f>IF(OR(C123=""),"",(SUM(G123,K123,O123)*VLOOKUP(U123,Gehaltsklassen!$B$34:$D$38,2,FALSE))*C123)</f>
        <v/>
      </c>
      <c r="AB123" s="53" t="str">
        <f>IF(OR(C123=""),"",(SUM(G123,K123,O123)*VLOOKUP(U123,Gehaltsklassen!$B$34:$D$38,3,FALSE))*C123)</f>
        <v/>
      </c>
      <c r="AC123" s="53" t="str">
        <f>IF(OR(C123=""),"",(SUM(G123,K123,O123)*VLOOKUP(U123,Gehaltsklassen!$B$34:$D$38,3,FALSE))*C123)</f>
        <v/>
      </c>
    </row>
    <row r="124" spans="1:29" ht="31.9" customHeight="1" x14ac:dyDescent="0.2">
      <c r="A124" s="74" t="str">
        <f>IF(C124="","",MAX($A$11:A123)+1)</f>
        <v/>
      </c>
      <c r="B124" s="75" t="str">
        <f>IF('N-Bedarf AL §13a'!B122="","",'N-Bedarf AL §13a'!B122)</f>
        <v/>
      </c>
      <c r="C124" s="49" t="str">
        <f>IF('N-Bedarf AL §13a'!C122="","",'N-Bedarf AL §13a'!C122)</f>
        <v/>
      </c>
      <c r="D124" s="88" t="str">
        <f>IF('N-Bedarf AL §13a'!D122="","",'N-Bedarf AL §13a'!D122)</f>
        <v/>
      </c>
      <c r="E124" s="49" t="str">
        <f>IF('N-Bedarf AL §13a'!G122="","",'N-Bedarf AL §13a'!G122)</f>
        <v/>
      </c>
      <c r="F124" s="50" t="str">
        <f t="shared" si="6"/>
        <v/>
      </c>
      <c r="G124" s="50" t="str">
        <f t="shared" si="11"/>
        <v/>
      </c>
      <c r="H124" s="88"/>
      <c r="I124" s="49"/>
      <c r="J124" s="50" t="str">
        <f t="shared" si="7"/>
        <v/>
      </c>
      <c r="K124" s="50" t="str">
        <f t="shared" si="8"/>
        <v/>
      </c>
      <c r="L124" s="88"/>
      <c r="M124" s="49"/>
      <c r="N124" s="50" t="str">
        <f t="shared" si="9"/>
        <v/>
      </c>
      <c r="O124" s="50" t="str">
        <f t="shared" si="10"/>
        <v/>
      </c>
      <c r="P124" s="51"/>
      <c r="Q124" s="78" t="s">
        <v>261</v>
      </c>
      <c r="R124" s="49"/>
      <c r="S124" s="32" t="str">
        <f>IF(R124="","C",INDEX(Gehaltsklassen!A$11:A$15,MATCH(R124,Gehaltsklassen!D$11:D$15,1),1))</f>
        <v>C</v>
      </c>
      <c r="T124" s="49"/>
      <c r="U124" s="32" t="str">
        <f>IF(T124="","C",IF(T124="","C",IF($Q124="I",INDEX(Gehaltsklassen!A$11:A$15,MATCH(T124,Gehaltsklassen!C$11:C$15,1),1),IF($Q124="II",INDEX(Gehaltsklassen!A$11:A$15,MATCH(T124,Gehaltsklassen!D$11:D$15,1),1),IF($Q124="III",INDEX(Gehaltsklassen!A$11:A$15,MATCH(T124,Gehaltsklassen!E$11:E$15,1),1),"Falsche Bodenart")))))</f>
        <v>C</v>
      </c>
      <c r="V124" s="52" t="str">
        <f>IF(OR(C124=""),"",SUM(F124,J124,N124)*VLOOKUP(S124,Gehaltsklassen!$B$34:$D$38,2,FALSE))</f>
        <v/>
      </c>
      <c r="W124" s="52" t="str">
        <f>IF(OR(C124=""),"",SUM(F124,J124,N124)*VLOOKUP(S124,Gehaltsklassen!$B$34:$D$38,2,FALSE)*C124)</f>
        <v/>
      </c>
      <c r="X124" s="52" t="str">
        <f>IF(OR(C124=""),"",SUM(F124,J124,N124)*VLOOKUP(S124,Gehaltsklassen!$B$34:$D$38,3,FALSE))</f>
        <v/>
      </c>
      <c r="Y124" s="52" t="str">
        <f>IF(OR(C124=""),"",SUM(F124,J124,N124)*VLOOKUP(S124,Gehaltsklassen!$B$34:$D$38,3,FALSE)*C124)</f>
        <v/>
      </c>
      <c r="Z124" s="54" t="str">
        <f>IF(OR(C124=""),"",(SUM(G124,K124,O124)*VLOOKUP(U124,Gehaltsklassen!$B$34:$D$38,2,FALSE)))</f>
        <v/>
      </c>
      <c r="AA124" s="54" t="str">
        <f>IF(OR(C124=""),"",(SUM(G124,K124,O124)*VLOOKUP(U124,Gehaltsklassen!$B$34:$D$38,2,FALSE))*C124)</f>
        <v/>
      </c>
      <c r="AB124" s="53" t="str">
        <f>IF(OR(C124=""),"",(SUM(G124,K124,O124)*VLOOKUP(U124,Gehaltsklassen!$B$34:$D$38,3,FALSE))*C124)</f>
        <v/>
      </c>
      <c r="AC124" s="53" t="str">
        <f>IF(OR(C124=""),"",(SUM(G124,K124,O124)*VLOOKUP(U124,Gehaltsklassen!$B$34:$D$38,3,FALSE))*C124)</f>
        <v/>
      </c>
    </row>
    <row r="125" spans="1:29" ht="31.9" customHeight="1" x14ac:dyDescent="0.2">
      <c r="A125" s="74" t="str">
        <f>IF(C125="","",MAX($A$11:A124)+1)</f>
        <v/>
      </c>
      <c r="B125" s="75" t="str">
        <f>IF('N-Bedarf AL §13a'!B123="","",'N-Bedarf AL §13a'!B123)</f>
        <v/>
      </c>
      <c r="C125" s="49" t="str">
        <f>IF('N-Bedarf AL §13a'!C123="","",'N-Bedarf AL §13a'!C123)</f>
        <v/>
      </c>
      <c r="D125" s="88" t="str">
        <f>IF('N-Bedarf AL §13a'!D123="","",'N-Bedarf AL §13a'!D123)</f>
        <v/>
      </c>
      <c r="E125" s="49" t="str">
        <f>IF('N-Bedarf AL §13a'!G123="","",'N-Bedarf AL §13a'!G123)</f>
        <v/>
      </c>
      <c r="F125" s="50" t="str">
        <f t="shared" si="6"/>
        <v/>
      </c>
      <c r="G125" s="50" t="str">
        <f t="shared" si="11"/>
        <v/>
      </c>
      <c r="H125" s="88"/>
      <c r="I125" s="49"/>
      <c r="J125" s="50" t="str">
        <f t="shared" si="7"/>
        <v/>
      </c>
      <c r="K125" s="50" t="str">
        <f t="shared" si="8"/>
        <v/>
      </c>
      <c r="L125" s="88"/>
      <c r="M125" s="49"/>
      <c r="N125" s="50" t="str">
        <f t="shared" si="9"/>
        <v/>
      </c>
      <c r="O125" s="50" t="str">
        <f t="shared" si="10"/>
        <v/>
      </c>
      <c r="P125" s="51"/>
      <c r="Q125" s="78" t="s">
        <v>261</v>
      </c>
      <c r="R125" s="49"/>
      <c r="S125" s="32" t="str">
        <f>IF(R125="","C",INDEX(Gehaltsklassen!A$11:A$15,MATCH(R125,Gehaltsklassen!D$11:D$15,1),1))</f>
        <v>C</v>
      </c>
      <c r="T125" s="49"/>
      <c r="U125" s="32" t="str">
        <f>IF(T125="","C",IF(T125="","C",IF($Q125="I",INDEX(Gehaltsklassen!A$11:A$15,MATCH(T125,Gehaltsklassen!C$11:C$15,1),1),IF($Q125="II",INDEX(Gehaltsklassen!A$11:A$15,MATCH(T125,Gehaltsklassen!D$11:D$15,1),1),IF($Q125="III",INDEX(Gehaltsklassen!A$11:A$15,MATCH(T125,Gehaltsklassen!E$11:E$15,1),1),"Falsche Bodenart")))))</f>
        <v>C</v>
      </c>
      <c r="V125" s="52" t="str">
        <f>IF(OR(C125=""),"",SUM(F125,J125,N125)*VLOOKUP(S125,Gehaltsklassen!$B$34:$D$38,2,FALSE))</f>
        <v/>
      </c>
      <c r="W125" s="52" t="str">
        <f>IF(OR(C125=""),"",SUM(F125,J125,N125)*VLOOKUP(S125,Gehaltsklassen!$B$34:$D$38,2,FALSE)*C125)</f>
        <v/>
      </c>
      <c r="X125" s="52" t="str">
        <f>IF(OR(C125=""),"",SUM(F125,J125,N125)*VLOOKUP(S125,Gehaltsklassen!$B$34:$D$38,3,FALSE))</f>
        <v/>
      </c>
      <c r="Y125" s="52" t="str">
        <f>IF(OR(C125=""),"",SUM(F125,J125,N125)*VLOOKUP(S125,Gehaltsklassen!$B$34:$D$38,3,FALSE)*C125)</f>
        <v/>
      </c>
      <c r="Z125" s="54" t="str">
        <f>IF(OR(C125=""),"",(SUM(G125,K125,O125)*VLOOKUP(U125,Gehaltsklassen!$B$34:$D$38,2,FALSE)))</f>
        <v/>
      </c>
      <c r="AA125" s="54" t="str">
        <f>IF(OR(C125=""),"",(SUM(G125,K125,O125)*VLOOKUP(U125,Gehaltsklassen!$B$34:$D$38,2,FALSE))*C125)</f>
        <v/>
      </c>
      <c r="AB125" s="53" t="str">
        <f>IF(OR(C125=""),"",(SUM(G125,K125,O125)*VLOOKUP(U125,Gehaltsklassen!$B$34:$D$38,3,FALSE))*C125)</f>
        <v/>
      </c>
      <c r="AC125" s="53" t="str">
        <f>IF(OR(C125=""),"",(SUM(G125,K125,O125)*VLOOKUP(U125,Gehaltsklassen!$B$34:$D$38,3,FALSE))*C125)</f>
        <v/>
      </c>
    </row>
    <row r="126" spans="1:29" ht="31.9" customHeight="1" x14ac:dyDescent="0.2">
      <c r="A126" s="74" t="str">
        <f>IF(C126="","",MAX($A$11:A125)+1)</f>
        <v/>
      </c>
      <c r="B126" s="75" t="str">
        <f>IF('N-Bedarf AL §13a'!B124="","",'N-Bedarf AL §13a'!B124)</f>
        <v/>
      </c>
      <c r="C126" s="49" t="str">
        <f>IF('N-Bedarf AL §13a'!C124="","",'N-Bedarf AL §13a'!C124)</f>
        <v/>
      </c>
      <c r="D126" s="88" t="str">
        <f>IF('N-Bedarf AL §13a'!D124="","",'N-Bedarf AL §13a'!D124)</f>
        <v/>
      </c>
      <c r="E126" s="49" t="str">
        <f>IF('N-Bedarf AL §13a'!G124="","",'N-Bedarf AL §13a'!G124)</f>
        <v/>
      </c>
      <c r="F126" s="50" t="str">
        <f t="shared" si="6"/>
        <v/>
      </c>
      <c r="G126" s="50" t="str">
        <f t="shared" si="11"/>
        <v/>
      </c>
      <c r="H126" s="88"/>
      <c r="I126" s="49"/>
      <c r="J126" s="50" t="str">
        <f t="shared" si="7"/>
        <v/>
      </c>
      <c r="K126" s="50" t="str">
        <f t="shared" si="8"/>
        <v/>
      </c>
      <c r="L126" s="88"/>
      <c r="M126" s="49"/>
      <c r="N126" s="50" t="str">
        <f t="shared" si="9"/>
        <v/>
      </c>
      <c r="O126" s="50" t="str">
        <f t="shared" si="10"/>
        <v/>
      </c>
      <c r="P126" s="51"/>
      <c r="Q126" s="78" t="s">
        <v>261</v>
      </c>
      <c r="R126" s="49"/>
      <c r="S126" s="32" t="str">
        <f>IF(R126="","C",INDEX(Gehaltsklassen!A$11:A$15,MATCH(R126,Gehaltsklassen!D$11:D$15,1),1))</f>
        <v>C</v>
      </c>
      <c r="T126" s="49"/>
      <c r="U126" s="32" t="str">
        <f>IF(T126="","C",IF(T126="","C",IF($Q126="I",INDEX(Gehaltsklassen!A$11:A$15,MATCH(T126,Gehaltsklassen!C$11:C$15,1),1),IF($Q126="II",INDEX(Gehaltsklassen!A$11:A$15,MATCH(T126,Gehaltsklassen!D$11:D$15,1),1),IF($Q126="III",INDEX(Gehaltsklassen!A$11:A$15,MATCH(T126,Gehaltsklassen!E$11:E$15,1),1),"Falsche Bodenart")))))</f>
        <v>C</v>
      </c>
      <c r="V126" s="52" t="str">
        <f>IF(OR(C126=""),"",SUM(F126,J126,N126)*VLOOKUP(S126,Gehaltsklassen!$B$34:$D$38,2,FALSE))</f>
        <v/>
      </c>
      <c r="W126" s="52" t="str">
        <f>IF(OR(C126=""),"",SUM(F126,J126,N126)*VLOOKUP(S126,Gehaltsklassen!$B$34:$D$38,2,FALSE)*C126)</f>
        <v/>
      </c>
      <c r="X126" s="52" t="str">
        <f>IF(OR(C126=""),"",SUM(F126,J126,N126)*VLOOKUP(S126,Gehaltsklassen!$B$34:$D$38,3,FALSE))</f>
        <v/>
      </c>
      <c r="Y126" s="52" t="str">
        <f>IF(OR(C126=""),"",SUM(F126,J126,N126)*VLOOKUP(S126,Gehaltsklassen!$B$34:$D$38,3,FALSE)*C126)</f>
        <v/>
      </c>
      <c r="Z126" s="54" t="str">
        <f>IF(OR(C126=""),"",(SUM(G126,K126,O126)*VLOOKUP(U126,Gehaltsklassen!$B$34:$D$38,2,FALSE)))</f>
        <v/>
      </c>
      <c r="AA126" s="54" t="str">
        <f>IF(OR(C126=""),"",(SUM(G126,K126,O126)*VLOOKUP(U126,Gehaltsklassen!$B$34:$D$38,2,FALSE))*C126)</f>
        <v/>
      </c>
      <c r="AB126" s="53" t="str">
        <f>IF(OR(C126=""),"",(SUM(G126,K126,O126)*VLOOKUP(U126,Gehaltsklassen!$B$34:$D$38,3,FALSE))*C126)</f>
        <v/>
      </c>
      <c r="AC126" s="53" t="str">
        <f>IF(OR(C126=""),"",(SUM(G126,K126,O126)*VLOOKUP(U126,Gehaltsklassen!$B$34:$D$38,3,FALSE))*C126)</f>
        <v/>
      </c>
    </row>
    <row r="127" spans="1:29" ht="31.9" customHeight="1" x14ac:dyDescent="0.2">
      <c r="A127" s="74" t="str">
        <f>IF(C127="","",MAX($A$11:A126)+1)</f>
        <v/>
      </c>
      <c r="B127" s="75" t="str">
        <f>IF('N-Bedarf AL §13a'!B125="","",'N-Bedarf AL §13a'!B125)</f>
        <v/>
      </c>
      <c r="C127" s="49" t="str">
        <f>IF('N-Bedarf AL §13a'!C125="","",'N-Bedarf AL §13a'!C125)</f>
        <v/>
      </c>
      <c r="D127" s="88" t="str">
        <f>IF('N-Bedarf AL §13a'!D125="","",'N-Bedarf AL §13a'!D125)</f>
        <v/>
      </c>
      <c r="E127" s="49" t="str">
        <f>IF('N-Bedarf AL §13a'!G125="","",'N-Bedarf AL §13a'!G125)</f>
        <v/>
      </c>
      <c r="F127" s="50" t="str">
        <f t="shared" si="6"/>
        <v/>
      </c>
      <c r="G127" s="50" t="str">
        <f t="shared" si="11"/>
        <v/>
      </c>
      <c r="H127" s="88"/>
      <c r="I127" s="49"/>
      <c r="J127" s="50" t="str">
        <f t="shared" si="7"/>
        <v/>
      </c>
      <c r="K127" s="50" t="str">
        <f t="shared" si="8"/>
        <v/>
      </c>
      <c r="L127" s="88"/>
      <c r="M127" s="49"/>
      <c r="N127" s="50" t="str">
        <f t="shared" si="9"/>
        <v/>
      </c>
      <c r="O127" s="50" t="str">
        <f t="shared" si="10"/>
        <v/>
      </c>
      <c r="P127" s="51"/>
      <c r="Q127" s="78" t="s">
        <v>261</v>
      </c>
      <c r="R127" s="49"/>
      <c r="S127" s="32" t="str">
        <f>IF(R127="","C",INDEX(Gehaltsklassen!A$11:A$15,MATCH(R127,Gehaltsklassen!D$11:D$15,1),1))</f>
        <v>C</v>
      </c>
      <c r="T127" s="49"/>
      <c r="U127" s="32" t="str">
        <f>IF(T127="","C",IF(T127="","C",IF($Q127="I",INDEX(Gehaltsklassen!A$11:A$15,MATCH(T127,Gehaltsklassen!C$11:C$15,1),1),IF($Q127="II",INDEX(Gehaltsklassen!A$11:A$15,MATCH(T127,Gehaltsklassen!D$11:D$15,1),1),IF($Q127="III",INDEX(Gehaltsklassen!A$11:A$15,MATCH(T127,Gehaltsklassen!E$11:E$15,1),1),"Falsche Bodenart")))))</f>
        <v>C</v>
      </c>
      <c r="V127" s="52" t="str">
        <f>IF(OR(C127=""),"",SUM(F127,J127,N127)*VLOOKUP(S127,Gehaltsklassen!$B$34:$D$38,2,FALSE))</f>
        <v/>
      </c>
      <c r="W127" s="52" t="str">
        <f>IF(OR(C127=""),"",SUM(F127,J127,N127)*VLOOKUP(S127,Gehaltsklassen!$B$34:$D$38,2,FALSE)*C127)</f>
        <v/>
      </c>
      <c r="X127" s="52" t="str">
        <f>IF(OR(C127=""),"",SUM(F127,J127,N127)*VLOOKUP(S127,Gehaltsklassen!$B$34:$D$38,3,FALSE))</f>
        <v/>
      </c>
      <c r="Y127" s="52" t="str">
        <f>IF(OR(C127=""),"",SUM(F127,J127,N127)*VLOOKUP(S127,Gehaltsklassen!$B$34:$D$38,3,FALSE)*C127)</f>
        <v/>
      </c>
      <c r="Z127" s="54" t="str">
        <f>IF(OR(C127=""),"",(SUM(G127,K127,O127)*VLOOKUP(U127,Gehaltsklassen!$B$34:$D$38,2,FALSE)))</f>
        <v/>
      </c>
      <c r="AA127" s="54" t="str">
        <f>IF(OR(C127=""),"",(SUM(G127,K127,O127)*VLOOKUP(U127,Gehaltsklassen!$B$34:$D$38,2,FALSE))*C127)</f>
        <v/>
      </c>
      <c r="AB127" s="53" t="str">
        <f>IF(OR(C127=""),"",(SUM(G127,K127,O127)*VLOOKUP(U127,Gehaltsklassen!$B$34:$D$38,3,FALSE))*C127)</f>
        <v/>
      </c>
      <c r="AC127" s="53" t="str">
        <f>IF(OR(C127=""),"",(SUM(G127,K127,O127)*VLOOKUP(U127,Gehaltsklassen!$B$34:$D$38,3,FALSE))*C127)</f>
        <v/>
      </c>
    </row>
    <row r="128" spans="1:29" ht="31.9" customHeight="1" x14ac:dyDescent="0.2">
      <c r="A128" s="74" t="str">
        <f>IF(C128="","",MAX($A$11:A127)+1)</f>
        <v/>
      </c>
      <c r="B128" s="75" t="str">
        <f>IF('N-Bedarf AL §13a'!B126="","",'N-Bedarf AL §13a'!B126)</f>
        <v/>
      </c>
      <c r="C128" s="49" t="str">
        <f>IF('N-Bedarf AL §13a'!C126="","",'N-Bedarf AL §13a'!C126)</f>
        <v/>
      </c>
      <c r="D128" s="88" t="str">
        <f>IF('N-Bedarf AL §13a'!D126="","",'N-Bedarf AL §13a'!D126)</f>
        <v/>
      </c>
      <c r="E128" s="49" t="str">
        <f>IF('N-Bedarf AL §13a'!G126="","",'N-Bedarf AL §13a'!G126)</f>
        <v/>
      </c>
      <c r="F128" s="50" t="str">
        <f t="shared" si="6"/>
        <v/>
      </c>
      <c r="G128" s="50" t="str">
        <f t="shared" si="11"/>
        <v/>
      </c>
      <c r="H128" s="88"/>
      <c r="I128" s="49"/>
      <c r="J128" s="50" t="str">
        <f t="shared" si="7"/>
        <v/>
      </c>
      <c r="K128" s="50" t="str">
        <f t="shared" si="8"/>
        <v/>
      </c>
      <c r="L128" s="88"/>
      <c r="M128" s="49"/>
      <c r="N128" s="50" t="str">
        <f t="shared" si="9"/>
        <v/>
      </c>
      <c r="O128" s="50" t="str">
        <f t="shared" si="10"/>
        <v/>
      </c>
      <c r="P128" s="51"/>
      <c r="Q128" s="78" t="s">
        <v>261</v>
      </c>
      <c r="R128" s="49"/>
      <c r="S128" s="32" t="str">
        <f>IF(R128="","C",INDEX(Gehaltsklassen!A$11:A$15,MATCH(R128,Gehaltsklassen!D$11:D$15,1),1))</f>
        <v>C</v>
      </c>
      <c r="T128" s="49"/>
      <c r="U128" s="32" t="str">
        <f>IF(T128="","C",IF(T128="","C",IF($Q128="I",INDEX(Gehaltsklassen!A$11:A$15,MATCH(T128,Gehaltsklassen!C$11:C$15,1),1),IF($Q128="II",INDEX(Gehaltsklassen!A$11:A$15,MATCH(T128,Gehaltsklassen!D$11:D$15,1),1),IF($Q128="III",INDEX(Gehaltsklassen!A$11:A$15,MATCH(T128,Gehaltsklassen!E$11:E$15,1),1),"Falsche Bodenart")))))</f>
        <v>C</v>
      </c>
      <c r="V128" s="52" t="str">
        <f>IF(OR(C128=""),"",SUM(F128,J128,N128)*VLOOKUP(S128,Gehaltsklassen!$B$34:$D$38,2,FALSE))</f>
        <v/>
      </c>
      <c r="W128" s="52" t="str">
        <f>IF(OR(C128=""),"",SUM(F128,J128,N128)*VLOOKUP(S128,Gehaltsklassen!$B$34:$D$38,2,FALSE)*C128)</f>
        <v/>
      </c>
      <c r="X128" s="52" t="str">
        <f>IF(OR(C128=""),"",SUM(F128,J128,N128)*VLOOKUP(S128,Gehaltsklassen!$B$34:$D$38,3,FALSE))</f>
        <v/>
      </c>
      <c r="Y128" s="52" t="str">
        <f>IF(OR(C128=""),"",SUM(F128,J128,N128)*VLOOKUP(S128,Gehaltsklassen!$B$34:$D$38,3,FALSE)*C128)</f>
        <v/>
      </c>
      <c r="Z128" s="54" t="str">
        <f>IF(OR(C128=""),"",(SUM(G128,K128,O128)*VLOOKUP(U128,Gehaltsklassen!$B$34:$D$38,2,FALSE)))</f>
        <v/>
      </c>
      <c r="AA128" s="54" t="str">
        <f>IF(OR(C128=""),"",(SUM(G128,K128,O128)*VLOOKUP(U128,Gehaltsklassen!$B$34:$D$38,2,FALSE))*C128)</f>
        <v/>
      </c>
      <c r="AB128" s="53" t="str">
        <f>IF(OR(C128=""),"",(SUM(G128,K128,O128)*VLOOKUP(U128,Gehaltsklassen!$B$34:$D$38,3,FALSE))*C128)</f>
        <v/>
      </c>
      <c r="AC128" s="53" t="str">
        <f>IF(OR(C128=""),"",(SUM(G128,K128,O128)*VLOOKUP(U128,Gehaltsklassen!$B$34:$D$38,3,FALSE))*C128)</f>
        <v/>
      </c>
    </row>
    <row r="129" spans="1:29" ht="31.9" customHeight="1" x14ac:dyDescent="0.2">
      <c r="A129" s="74" t="str">
        <f>IF(C129="","",MAX($A$11:A128)+1)</f>
        <v/>
      </c>
      <c r="B129" s="75" t="str">
        <f>IF('N-Bedarf AL §13a'!B127="","",'N-Bedarf AL §13a'!B127)</f>
        <v/>
      </c>
      <c r="C129" s="49" t="str">
        <f>IF('N-Bedarf AL §13a'!C127="","",'N-Bedarf AL §13a'!C127)</f>
        <v/>
      </c>
      <c r="D129" s="88" t="str">
        <f>IF('N-Bedarf AL §13a'!D127="","",'N-Bedarf AL §13a'!D127)</f>
        <v/>
      </c>
      <c r="E129" s="49" t="str">
        <f>IF('N-Bedarf AL §13a'!G127="","",'N-Bedarf AL §13a'!G127)</f>
        <v/>
      </c>
      <c r="F129" s="50" t="str">
        <f t="shared" si="6"/>
        <v/>
      </c>
      <c r="G129" s="50" t="str">
        <f t="shared" si="11"/>
        <v/>
      </c>
      <c r="H129" s="88"/>
      <c r="I129" s="49"/>
      <c r="J129" s="50" t="str">
        <f t="shared" si="7"/>
        <v/>
      </c>
      <c r="K129" s="50" t="str">
        <f t="shared" si="8"/>
        <v/>
      </c>
      <c r="L129" s="88"/>
      <c r="M129" s="49"/>
      <c r="N129" s="50" t="str">
        <f t="shared" si="9"/>
        <v/>
      </c>
      <c r="O129" s="50" t="str">
        <f t="shared" si="10"/>
        <v/>
      </c>
      <c r="P129" s="51"/>
      <c r="Q129" s="78" t="s">
        <v>261</v>
      </c>
      <c r="R129" s="49"/>
      <c r="S129" s="32" t="str">
        <f>IF(R129="","C",INDEX(Gehaltsklassen!A$11:A$15,MATCH(R129,Gehaltsklassen!D$11:D$15,1),1))</f>
        <v>C</v>
      </c>
      <c r="T129" s="49"/>
      <c r="U129" s="32" t="str">
        <f>IF(T129="","C",IF(T129="","C",IF($Q129="I",INDEX(Gehaltsklassen!A$11:A$15,MATCH(T129,Gehaltsklassen!C$11:C$15,1),1),IF($Q129="II",INDEX(Gehaltsklassen!A$11:A$15,MATCH(T129,Gehaltsklassen!D$11:D$15,1),1),IF($Q129="III",INDEX(Gehaltsklassen!A$11:A$15,MATCH(T129,Gehaltsklassen!E$11:E$15,1),1),"Falsche Bodenart")))))</f>
        <v>C</v>
      </c>
      <c r="V129" s="52" t="str">
        <f>IF(OR(C129=""),"",SUM(F129,J129,N129)*VLOOKUP(S129,Gehaltsklassen!$B$34:$D$38,2,FALSE))</f>
        <v/>
      </c>
      <c r="W129" s="52" t="str">
        <f>IF(OR(C129=""),"",SUM(F129,J129,N129)*VLOOKUP(S129,Gehaltsklassen!$B$34:$D$38,2,FALSE)*C129)</f>
        <v/>
      </c>
      <c r="X129" s="52" t="str">
        <f>IF(OR(C129=""),"",SUM(F129,J129,N129)*VLOOKUP(S129,Gehaltsklassen!$B$34:$D$38,3,FALSE))</f>
        <v/>
      </c>
      <c r="Y129" s="52" t="str">
        <f>IF(OR(C129=""),"",SUM(F129,J129,N129)*VLOOKUP(S129,Gehaltsklassen!$B$34:$D$38,3,FALSE)*C129)</f>
        <v/>
      </c>
      <c r="Z129" s="54" t="str">
        <f>IF(OR(C129=""),"",(SUM(G129,K129,O129)*VLOOKUP(U129,Gehaltsklassen!$B$34:$D$38,2,FALSE)))</f>
        <v/>
      </c>
      <c r="AA129" s="54" t="str">
        <f>IF(OR(C129=""),"",(SUM(G129,K129,O129)*VLOOKUP(U129,Gehaltsklassen!$B$34:$D$38,2,FALSE))*C129)</f>
        <v/>
      </c>
      <c r="AB129" s="53" t="str">
        <f>IF(OR(C129=""),"",(SUM(G129,K129,O129)*VLOOKUP(U129,Gehaltsklassen!$B$34:$D$38,3,FALSE))*C129)</f>
        <v/>
      </c>
      <c r="AC129" s="53" t="str">
        <f>IF(OR(C129=""),"",(SUM(G129,K129,O129)*VLOOKUP(U129,Gehaltsklassen!$B$34:$D$38,3,FALSE))*C129)</f>
        <v/>
      </c>
    </row>
    <row r="130" spans="1:29" ht="31.9" customHeight="1" x14ac:dyDescent="0.2">
      <c r="A130" s="74" t="str">
        <f>IF(C130="","",MAX($A$11:A129)+1)</f>
        <v/>
      </c>
      <c r="B130" s="75" t="str">
        <f>IF('N-Bedarf AL §13a'!B128="","",'N-Bedarf AL §13a'!B128)</f>
        <v/>
      </c>
      <c r="C130" s="49" t="str">
        <f>IF('N-Bedarf AL §13a'!C128="","",'N-Bedarf AL §13a'!C128)</f>
        <v/>
      </c>
      <c r="D130" s="88" t="str">
        <f>IF('N-Bedarf AL §13a'!D128="","",'N-Bedarf AL §13a'!D128)</f>
        <v/>
      </c>
      <c r="E130" s="49" t="str">
        <f>IF('N-Bedarf AL §13a'!G128="","",'N-Bedarf AL §13a'!G128)</f>
        <v/>
      </c>
      <c r="F130" s="50" t="str">
        <f t="shared" si="6"/>
        <v/>
      </c>
      <c r="G130" s="50" t="str">
        <f t="shared" si="11"/>
        <v/>
      </c>
      <c r="H130" s="88"/>
      <c r="I130" s="49"/>
      <c r="J130" s="50" t="str">
        <f t="shared" si="7"/>
        <v/>
      </c>
      <c r="K130" s="50" t="str">
        <f t="shared" si="8"/>
        <v/>
      </c>
      <c r="L130" s="88"/>
      <c r="M130" s="49"/>
      <c r="N130" s="50" t="str">
        <f t="shared" si="9"/>
        <v/>
      </c>
      <c r="O130" s="50" t="str">
        <f t="shared" si="10"/>
        <v/>
      </c>
      <c r="P130" s="51"/>
      <c r="Q130" s="78" t="s">
        <v>261</v>
      </c>
      <c r="R130" s="49"/>
      <c r="S130" s="32" t="str">
        <f>IF(R130="","C",INDEX(Gehaltsklassen!A$11:A$15,MATCH(R130,Gehaltsklassen!D$11:D$15,1),1))</f>
        <v>C</v>
      </c>
      <c r="T130" s="49"/>
      <c r="U130" s="32" t="str">
        <f>IF(T130="","C",IF(T130="","C",IF($Q130="I",INDEX(Gehaltsklassen!A$11:A$15,MATCH(T130,Gehaltsklassen!C$11:C$15,1),1),IF($Q130="II",INDEX(Gehaltsklassen!A$11:A$15,MATCH(T130,Gehaltsklassen!D$11:D$15,1),1),IF($Q130="III",INDEX(Gehaltsklassen!A$11:A$15,MATCH(T130,Gehaltsklassen!E$11:E$15,1),1),"Falsche Bodenart")))))</f>
        <v>C</v>
      </c>
      <c r="V130" s="52" t="str">
        <f>IF(OR(C130=""),"",SUM(F130,J130,N130)*VLOOKUP(S130,Gehaltsklassen!$B$34:$D$38,2,FALSE))</f>
        <v/>
      </c>
      <c r="W130" s="52" t="str">
        <f>IF(OR(C130=""),"",SUM(F130,J130,N130)*VLOOKUP(S130,Gehaltsklassen!$B$34:$D$38,2,FALSE)*C130)</f>
        <v/>
      </c>
      <c r="X130" s="52" t="str">
        <f>IF(OR(C130=""),"",SUM(F130,J130,N130)*VLOOKUP(S130,Gehaltsklassen!$B$34:$D$38,3,FALSE))</f>
        <v/>
      </c>
      <c r="Y130" s="52" t="str">
        <f>IF(OR(C130=""),"",SUM(F130,J130,N130)*VLOOKUP(S130,Gehaltsklassen!$B$34:$D$38,3,FALSE)*C130)</f>
        <v/>
      </c>
      <c r="Z130" s="54" t="str">
        <f>IF(OR(C130=""),"",(SUM(G130,K130,O130)*VLOOKUP(U130,Gehaltsklassen!$B$34:$D$38,2,FALSE)))</f>
        <v/>
      </c>
      <c r="AA130" s="54" t="str">
        <f>IF(OR(C130=""),"",(SUM(G130,K130,O130)*VLOOKUP(U130,Gehaltsklassen!$B$34:$D$38,2,FALSE))*C130)</f>
        <v/>
      </c>
      <c r="AB130" s="53" t="str">
        <f>IF(OR(C130=""),"",(SUM(G130,K130,O130)*VLOOKUP(U130,Gehaltsklassen!$B$34:$D$38,3,FALSE))*C130)</f>
        <v/>
      </c>
      <c r="AC130" s="53" t="str">
        <f>IF(OR(C130=""),"",(SUM(G130,K130,O130)*VLOOKUP(U130,Gehaltsklassen!$B$34:$D$38,3,FALSE))*C130)</f>
        <v/>
      </c>
    </row>
    <row r="131" spans="1:29" ht="31.9" customHeight="1" x14ac:dyDescent="0.2">
      <c r="A131" s="74" t="str">
        <f>IF(C131="","",MAX($A$11:A130)+1)</f>
        <v/>
      </c>
      <c r="B131" s="75" t="str">
        <f>IF('N-Bedarf AL §13a'!B129="","",'N-Bedarf AL §13a'!B129)</f>
        <v/>
      </c>
      <c r="C131" s="49" t="str">
        <f>IF('N-Bedarf AL §13a'!C129="","",'N-Bedarf AL §13a'!C129)</f>
        <v/>
      </c>
      <c r="D131" s="88" t="str">
        <f>IF('N-Bedarf AL §13a'!D129="","",'N-Bedarf AL §13a'!D129)</f>
        <v/>
      </c>
      <c r="E131" s="49" t="str">
        <f>IF('N-Bedarf AL §13a'!G129="","",'N-Bedarf AL §13a'!G129)</f>
        <v/>
      </c>
      <c r="F131" s="50" t="str">
        <f t="shared" si="6"/>
        <v/>
      </c>
      <c r="G131" s="50" t="str">
        <f t="shared" si="11"/>
        <v/>
      </c>
      <c r="H131" s="88"/>
      <c r="I131" s="49"/>
      <c r="J131" s="50" t="str">
        <f t="shared" si="7"/>
        <v/>
      </c>
      <c r="K131" s="50" t="str">
        <f t="shared" si="8"/>
        <v/>
      </c>
      <c r="L131" s="88"/>
      <c r="M131" s="49"/>
      <c r="N131" s="50" t="str">
        <f t="shared" si="9"/>
        <v/>
      </c>
      <c r="O131" s="50" t="str">
        <f t="shared" si="10"/>
        <v/>
      </c>
      <c r="P131" s="51"/>
      <c r="Q131" s="78" t="s">
        <v>261</v>
      </c>
      <c r="R131" s="49"/>
      <c r="S131" s="32" t="str">
        <f>IF(R131="","C",INDEX(Gehaltsklassen!A$11:A$15,MATCH(R131,Gehaltsklassen!D$11:D$15,1),1))</f>
        <v>C</v>
      </c>
      <c r="T131" s="49"/>
      <c r="U131" s="32" t="str">
        <f>IF(T131="","C",IF(T131="","C",IF($Q131="I",INDEX(Gehaltsklassen!A$11:A$15,MATCH(T131,Gehaltsklassen!C$11:C$15,1),1),IF($Q131="II",INDEX(Gehaltsklassen!A$11:A$15,MATCH(T131,Gehaltsklassen!D$11:D$15,1),1),IF($Q131="III",INDEX(Gehaltsklassen!A$11:A$15,MATCH(T131,Gehaltsklassen!E$11:E$15,1),1),"Falsche Bodenart")))))</f>
        <v>C</v>
      </c>
      <c r="V131" s="52" t="str">
        <f>IF(OR(C131=""),"",SUM(F131,J131,N131)*VLOOKUP(S131,Gehaltsklassen!$B$34:$D$38,2,FALSE))</f>
        <v/>
      </c>
      <c r="W131" s="52" t="str">
        <f>IF(OR(C131=""),"",SUM(F131,J131,N131)*VLOOKUP(S131,Gehaltsklassen!$B$34:$D$38,2,FALSE)*C131)</f>
        <v/>
      </c>
      <c r="X131" s="52" t="str">
        <f>IF(OR(C131=""),"",SUM(F131,J131,N131)*VLOOKUP(S131,Gehaltsklassen!$B$34:$D$38,3,FALSE))</f>
        <v/>
      </c>
      <c r="Y131" s="52" t="str">
        <f>IF(OR(C131=""),"",SUM(F131,J131,N131)*VLOOKUP(S131,Gehaltsklassen!$B$34:$D$38,3,FALSE)*C131)</f>
        <v/>
      </c>
      <c r="Z131" s="54" t="str">
        <f>IF(OR(C131=""),"",(SUM(G131,K131,O131)*VLOOKUP(U131,Gehaltsklassen!$B$34:$D$38,2,FALSE)))</f>
        <v/>
      </c>
      <c r="AA131" s="54" t="str">
        <f>IF(OR(C131=""),"",(SUM(G131,K131,O131)*VLOOKUP(U131,Gehaltsklassen!$B$34:$D$38,2,FALSE))*C131)</f>
        <v/>
      </c>
      <c r="AB131" s="53" t="str">
        <f>IF(OR(C131=""),"",(SUM(G131,K131,O131)*VLOOKUP(U131,Gehaltsklassen!$B$34:$D$38,3,FALSE))*C131)</f>
        <v/>
      </c>
      <c r="AC131" s="53" t="str">
        <f>IF(OR(C131=""),"",(SUM(G131,K131,O131)*VLOOKUP(U131,Gehaltsklassen!$B$34:$D$38,3,FALSE))*C131)</f>
        <v/>
      </c>
    </row>
    <row r="132" spans="1:29" ht="31.9" customHeight="1" x14ac:dyDescent="0.2">
      <c r="A132" s="74" t="str">
        <f>IF(C132="","",MAX($A$11:A131)+1)</f>
        <v/>
      </c>
      <c r="B132" s="75" t="str">
        <f>IF('N-Bedarf AL §13a'!B130="","",'N-Bedarf AL §13a'!B130)</f>
        <v/>
      </c>
      <c r="C132" s="49" t="str">
        <f>IF('N-Bedarf AL §13a'!C130="","",'N-Bedarf AL §13a'!C130)</f>
        <v/>
      </c>
      <c r="D132" s="88" t="str">
        <f>IF('N-Bedarf AL §13a'!D130="","",'N-Bedarf AL §13a'!D130)</f>
        <v/>
      </c>
      <c r="E132" s="49" t="str">
        <f>IF('N-Bedarf AL §13a'!G130="","",'N-Bedarf AL §13a'!G130)</f>
        <v/>
      </c>
      <c r="F132" s="50" t="str">
        <f t="shared" si="6"/>
        <v/>
      </c>
      <c r="G132" s="50" t="str">
        <f t="shared" si="11"/>
        <v/>
      </c>
      <c r="H132" s="88"/>
      <c r="I132" s="49"/>
      <c r="J132" s="50" t="str">
        <f t="shared" si="7"/>
        <v/>
      </c>
      <c r="K132" s="50" t="str">
        <f t="shared" si="8"/>
        <v/>
      </c>
      <c r="L132" s="88"/>
      <c r="M132" s="49"/>
      <c r="N132" s="50" t="str">
        <f t="shared" si="9"/>
        <v/>
      </c>
      <c r="O132" s="50" t="str">
        <f t="shared" si="10"/>
        <v/>
      </c>
      <c r="P132" s="51"/>
      <c r="Q132" s="78" t="s">
        <v>261</v>
      </c>
      <c r="R132" s="49"/>
      <c r="S132" s="32" t="str">
        <f>IF(R132="","C",INDEX(Gehaltsklassen!A$11:A$15,MATCH(R132,Gehaltsklassen!D$11:D$15,1),1))</f>
        <v>C</v>
      </c>
      <c r="T132" s="49"/>
      <c r="U132" s="32" t="str">
        <f>IF(T132="","C",IF(T132="","C",IF($Q132="I",INDEX(Gehaltsklassen!A$11:A$15,MATCH(T132,Gehaltsklassen!C$11:C$15,1),1),IF($Q132="II",INDEX(Gehaltsklassen!A$11:A$15,MATCH(T132,Gehaltsklassen!D$11:D$15,1),1),IF($Q132="III",INDEX(Gehaltsklassen!A$11:A$15,MATCH(T132,Gehaltsklassen!E$11:E$15,1),1),"Falsche Bodenart")))))</f>
        <v>C</v>
      </c>
      <c r="V132" s="52" t="str">
        <f>IF(OR(C132=""),"",SUM(F132,J132,N132)*VLOOKUP(S132,Gehaltsklassen!$B$34:$D$38,2,FALSE))</f>
        <v/>
      </c>
      <c r="W132" s="52" t="str">
        <f>IF(OR(C132=""),"",SUM(F132,J132,N132)*VLOOKUP(S132,Gehaltsklassen!$B$34:$D$38,2,FALSE)*C132)</f>
        <v/>
      </c>
      <c r="X132" s="52" t="str">
        <f>IF(OR(C132=""),"",SUM(F132,J132,N132)*VLOOKUP(S132,Gehaltsklassen!$B$34:$D$38,3,FALSE))</f>
        <v/>
      </c>
      <c r="Y132" s="52" t="str">
        <f>IF(OR(C132=""),"",SUM(F132,J132,N132)*VLOOKUP(S132,Gehaltsklassen!$B$34:$D$38,3,FALSE)*C132)</f>
        <v/>
      </c>
      <c r="Z132" s="54" t="str">
        <f>IF(OR(C132=""),"",(SUM(G132,K132,O132)*VLOOKUP(U132,Gehaltsklassen!$B$34:$D$38,2,FALSE)))</f>
        <v/>
      </c>
      <c r="AA132" s="54" t="str">
        <f>IF(OR(C132=""),"",(SUM(G132,K132,O132)*VLOOKUP(U132,Gehaltsklassen!$B$34:$D$38,2,FALSE))*C132)</f>
        <v/>
      </c>
      <c r="AB132" s="53" t="str">
        <f>IF(OR(C132=""),"",(SUM(G132,K132,O132)*VLOOKUP(U132,Gehaltsklassen!$B$34:$D$38,3,FALSE))*C132)</f>
        <v/>
      </c>
      <c r="AC132" s="53" t="str">
        <f>IF(OR(C132=""),"",(SUM(G132,K132,O132)*VLOOKUP(U132,Gehaltsklassen!$B$34:$D$38,3,FALSE))*C132)</f>
        <v/>
      </c>
    </row>
    <row r="133" spans="1:29" ht="31.9" customHeight="1" x14ac:dyDescent="0.2">
      <c r="A133" s="74" t="str">
        <f>IF(C133="","",MAX($A$11:A132)+1)</f>
        <v/>
      </c>
      <c r="B133" s="75" t="str">
        <f>IF('N-Bedarf AL §13a'!B131="","",'N-Bedarf AL §13a'!B131)</f>
        <v/>
      </c>
      <c r="C133" s="49" t="str">
        <f>IF('N-Bedarf AL §13a'!C131="","",'N-Bedarf AL §13a'!C131)</f>
        <v/>
      </c>
      <c r="D133" s="88" t="str">
        <f>IF('N-Bedarf AL §13a'!D131="","",'N-Bedarf AL §13a'!D131)</f>
        <v/>
      </c>
      <c r="E133" s="49" t="str">
        <f>IF('N-Bedarf AL §13a'!G131="","",'N-Bedarf AL §13a'!G131)</f>
        <v/>
      </c>
      <c r="F133" s="50" t="str">
        <f t="shared" si="6"/>
        <v/>
      </c>
      <c r="G133" s="50" t="str">
        <f t="shared" si="11"/>
        <v/>
      </c>
      <c r="H133" s="88"/>
      <c r="I133" s="49"/>
      <c r="J133" s="50" t="str">
        <f t="shared" si="7"/>
        <v/>
      </c>
      <c r="K133" s="50" t="str">
        <f t="shared" si="8"/>
        <v/>
      </c>
      <c r="L133" s="88"/>
      <c r="M133" s="49"/>
      <c r="N133" s="50" t="str">
        <f t="shared" si="9"/>
        <v/>
      </c>
      <c r="O133" s="50" t="str">
        <f t="shared" si="10"/>
        <v/>
      </c>
      <c r="P133" s="51"/>
      <c r="Q133" s="78" t="s">
        <v>261</v>
      </c>
      <c r="R133" s="49"/>
      <c r="S133" s="32" t="str">
        <f>IF(R133="","C",INDEX(Gehaltsklassen!A$11:A$15,MATCH(R133,Gehaltsklassen!D$11:D$15,1),1))</f>
        <v>C</v>
      </c>
      <c r="T133" s="49"/>
      <c r="U133" s="32" t="str">
        <f>IF(T133="","C",IF(T133="","C",IF($Q133="I",INDEX(Gehaltsklassen!A$11:A$15,MATCH(T133,Gehaltsklassen!C$11:C$15,1),1),IF($Q133="II",INDEX(Gehaltsklassen!A$11:A$15,MATCH(T133,Gehaltsklassen!D$11:D$15,1),1),IF($Q133="III",INDEX(Gehaltsklassen!A$11:A$15,MATCH(T133,Gehaltsklassen!E$11:E$15,1),1),"Falsche Bodenart")))))</f>
        <v>C</v>
      </c>
      <c r="V133" s="52" t="str">
        <f>IF(OR(C133=""),"",SUM(F133,J133,N133)*VLOOKUP(S133,Gehaltsklassen!$B$34:$D$38,2,FALSE))</f>
        <v/>
      </c>
      <c r="W133" s="52" t="str">
        <f>IF(OR(C133=""),"",SUM(F133,J133,N133)*VLOOKUP(S133,Gehaltsklassen!$B$34:$D$38,2,FALSE)*C133)</f>
        <v/>
      </c>
      <c r="X133" s="52" t="str">
        <f>IF(OR(C133=""),"",SUM(F133,J133,N133)*VLOOKUP(S133,Gehaltsklassen!$B$34:$D$38,3,FALSE))</f>
        <v/>
      </c>
      <c r="Y133" s="52" t="str">
        <f>IF(OR(C133=""),"",SUM(F133,J133,N133)*VLOOKUP(S133,Gehaltsklassen!$B$34:$D$38,3,FALSE)*C133)</f>
        <v/>
      </c>
      <c r="Z133" s="54" t="str">
        <f>IF(OR(C133=""),"",(SUM(G133,K133,O133)*VLOOKUP(U133,Gehaltsklassen!$B$34:$D$38,2,FALSE)))</f>
        <v/>
      </c>
      <c r="AA133" s="54" t="str">
        <f>IF(OR(C133=""),"",(SUM(G133,K133,O133)*VLOOKUP(U133,Gehaltsklassen!$B$34:$D$38,2,FALSE))*C133)</f>
        <v/>
      </c>
      <c r="AB133" s="53" t="str">
        <f>IF(OR(C133=""),"",(SUM(G133,K133,O133)*VLOOKUP(U133,Gehaltsklassen!$B$34:$D$38,3,FALSE))*C133)</f>
        <v/>
      </c>
      <c r="AC133" s="53" t="str">
        <f>IF(OR(C133=""),"",(SUM(G133,K133,O133)*VLOOKUP(U133,Gehaltsklassen!$B$34:$D$38,3,FALSE))*C133)</f>
        <v/>
      </c>
    </row>
    <row r="134" spans="1:29" ht="31.9" customHeight="1" x14ac:dyDescent="0.2">
      <c r="A134" s="74" t="str">
        <f>IF(C134="","",MAX($A$11:A133)+1)</f>
        <v/>
      </c>
      <c r="B134" s="75" t="str">
        <f>IF('N-Bedarf AL §13a'!B132="","",'N-Bedarf AL §13a'!B132)</f>
        <v/>
      </c>
      <c r="C134" s="49" t="str">
        <f>IF('N-Bedarf AL §13a'!C132="","",'N-Bedarf AL §13a'!C132)</f>
        <v/>
      </c>
      <c r="D134" s="88" t="str">
        <f>IF('N-Bedarf AL §13a'!D132="","",'N-Bedarf AL §13a'!D132)</f>
        <v/>
      </c>
      <c r="E134" s="49" t="str">
        <f>IF('N-Bedarf AL §13a'!G132="","",'N-Bedarf AL §13a'!G132)</f>
        <v/>
      </c>
      <c r="F134" s="50" t="str">
        <f t="shared" si="6"/>
        <v/>
      </c>
      <c r="G134" s="50" t="str">
        <f t="shared" si="11"/>
        <v/>
      </c>
      <c r="H134" s="88"/>
      <c r="I134" s="49"/>
      <c r="J134" s="50" t="str">
        <f t="shared" si="7"/>
        <v/>
      </c>
      <c r="K134" s="50" t="str">
        <f t="shared" si="8"/>
        <v/>
      </c>
      <c r="L134" s="88"/>
      <c r="M134" s="49"/>
      <c r="N134" s="50" t="str">
        <f t="shared" si="9"/>
        <v/>
      </c>
      <c r="O134" s="50" t="str">
        <f t="shared" si="10"/>
        <v/>
      </c>
      <c r="P134" s="51"/>
      <c r="Q134" s="78" t="s">
        <v>261</v>
      </c>
      <c r="R134" s="49"/>
      <c r="S134" s="32" t="str">
        <f>IF(R134="","C",INDEX(Gehaltsklassen!A$11:A$15,MATCH(R134,Gehaltsklassen!D$11:D$15,1),1))</f>
        <v>C</v>
      </c>
      <c r="T134" s="49"/>
      <c r="U134" s="32" t="str">
        <f>IF(T134="","C",IF(T134="","C",IF($Q134="I",INDEX(Gehaltsklassen!A$11:A$15,MATCH(T134,Gehaltsklassen!C$11:C$15,1),1),IF($Q134="II",INDEX(Gehaltsklassen!A$11:A$15,MATCH(T134,Gehaltsklassen!D$11:D$15,1),1),IF($Q134="III",INDEX(Gehaltsklassen!A$11:A$15,MATCH(T134,Gehaltsklassen!E$11:E$15,1),1),"Falsche Bodenart")))))</f>
        <v>C</v>
      </c>
      <c r="V134" s="52" t="str">
        <f>IF(OR(C134=""),"",SUM(F134,J134,N134)*VLOOKUP(S134,Gehaltsklassen!$B$34:$D$38,2,FALSE))</f>
        <v/>
      </c>
      <c r="W134" s="52" t="str">
        <f>IF(OR(C134=""),"",SUM(F134,J134,N134)*VLOOKUP(S134,Gehaltsklassen!$B$34:$D$38,2,FALSE)*C134)</f>
        <v/>
      </c>
      <c r="X134" s="52" t="str">
        <f>IF(OR(C134=""),"",SUM(F134,J134,N134)*VLOOKUP(S134,Gehaltsklassen!$B$34:$D$38,3,FALSE))</f>
        <v/>
      </c>
      <c r="Y134" s="52" t="str">
        <f>IF(OR(C134=""),"",SUM(F134,J134,N134)*VLOOKUP(S134,Gehaltsklassen!$B$34:$D$38,3,FALSE)*C134)</f>
        <v/>
      </c>
      <c r="Z134" s="54" t="str">
        <f>IF(OR(C134=""),"",(SUM(G134,K134,O134)*VLOOKUP(U134,Gehaltsklassen!$B$34:$D$38,2,FALSE)))</f>
        <v/>
      </c>
      <c r="AA134" s="54" t="str">
        <f>IF(OR(C134=""),"",(SUM(G134,K134,O134)*VLOOKUP(U134,Gehaltsklassen!$B$34:$D$38,2,FALSE))*C134)</f>
        <v/>
      </c>
      <c r="AB134" s="53" t="str">
        <f>IF(OR(C134=""),"",(SUM(G134,K134,O134)*VLOOKUP(U134,Gehaltsklassen!$B$34:$D$38,3,FALSE))*C134)</f>
        <v/>
      </c>
      <c r="AC134" s="53" t="str">
        <f>IF(OR(C134=""),"",(SUM(G134,K134,O134)*VLOOKUP(U134,Gehaltsklassen!$B$34:$D$38,3,FALSE))*C134)</f>
        <v/>
      </c>
    </row>
    <row r="135" spans="1:29" ht="31.9" customHeight="1" x14ac:dyDescent="0.2">
      <c r="A135" s="74" t="str">
        <f>IF(C135="","",MAX($A$11:A134)+1)</f>
        <v/>
      </c>
      <c r="B135" s="75" t="str">
        <f>IF('N-Bedarf AL §13a'!B133="","",'N-Bedarf AL §13a'!B133)</f>
        <v/>
      </c>
      <c r="C135" s="49" t="str">
        <f>IF('N-Bedarf AL §13a'!C133="","",'N-Bedarf AL §13a'!C133)</f>
        <v/>
      </c>
      <c r="D135" s="88" t="str">
        <f>IF('N-Bedarf AL §13a'!D133="","",'N-Bedarf AL §13a'!D133)</f>
        <v/>
      </c>
      <c r="E135" s="49" t="str">
        <f>IF('N-Bedarf AL §13a'!G133="","",'N-Bedarf AL §13a'!G133)</f>
        <v/>
      </c>
      <c r="F135" s="50" t="str">
        <f t="shared" si="6"/>
        <v/>
      </c>
      <c r="G135" s="50" t="str">
        <f t="shared" si="11"/>
        <v/>
      </c>
      <c r="H135" s="88"/>
      <c r="I135" s="49"/>
      <c r="J135" s="50" t="str">
        <f t="shared" si="7"/>
        <v/>
      </c>
      <c r="K135" s="50" t="str">
        <f t="shared" si="8"/>
        <v/>
      </c>
      <c r="L135" s="88"/>
      <c r="M135" s="49"/>
      <c r="N135" s="50" t="str">
        <f t="shared" si="9"/>
        <v/>
      </c>
      <c r="O135" s="50" t="str">
        <f t="shared" si="10"/>
        <v/>
      </c>
      <c r="P135" s="51"/>
      <c r="Q135" s="78" t="s">
        <v>261</v>
      </c>
      <c r="R135" s="49"/>
      <c r="S135" s="32" t="str">
        <f>IF(R135="","C",INDEX(Gehaltsklassen!A$11:A$15,MATCH(R135,Gehaltsklassen!D$11:D$15,1),1))</f>
        <v>C</v>
      </c>
      <c r="T135" s="49"/>
      <c r="U135" s="32" t="str">
        <f>IF(T135="","C",IF(T135="","C",IF($Q135="I",INDEX(Gehaltsklassen!A$11:A$15,MATCH(T135,Gehaltsklassen!C$11:C$15,1),1),IF($Q135="II",INDEX(Gehaltsklassen!A$11:A$15,MATCH(T135,Gehaltsklassen!D$11:D$15,1),1),IF($Q135="III",INDEX(Gehaltsklassen!A$11:A$15,MATCH(T135,Gehaltsklassen!E$11:E$15,1),1),"Falsche Bodenart")))))</f>
        <v>C</v>
      </c>
      <c r="V135" s="52" t="str">
        <f>IF(OR(C135=""),"",SUM(F135,J135,N135)*VLOOKUP(S135,Gehaltsklassen!$B$34:$D$38,2,FALSE))</f>
        <v/>
      </c>
      <c r="W135" s="52" t="str">
        <f>IF(OR(C135=""),"",SUM(F135,J135,N135)*VLOOKUP(S135,Gehaltsklassen!$B$34:$D$38,2,FALSE)*C135)</f>
        <v/>
      </c>
      <c r="X135" s="52" t="str">
        <f>IF(OR(C135=""),"",SUM(F135,J135,N135)*VLOOKUP(S135,Gehaltsklassen!$B$34:$D$38,3,FALSE))</f>
        <v/>
      </c>
      <c r="Y135" s="52" t="str">
        <f>IF(OR(C135=""),"",SUM(F135,J135,N135)*VLOOKUP(S135,Gehaltsklassen!$B$34:$D$38,3,FALSE)*C135)</f>
        <v/>
      </c>
      <c r="Z135" s="54" t="str">
        <f>IF(OR(C135=""),"",(SUM(G135,K135,O135)*VLOOKUP(U135,Gehaltsklassen!$B$34:$D$38,2,FALSE)))</f>
        <v/>
      </c>
      <c r="AA135" s="54" t="str">
        <f>IF(OR(C135=""),"",(SUM(G135,K135,O135)*VLOOKUP(U135,Gehaltsklassen!$B$34:$D$38,2,FALSE))*C135)</f>
        <v/>
      </c>
      <c r="AB135" s="53" t="str">
        <f>IF(OR(C135=""),"",(SUM(G135,K135,O135)*VLOOKUP(U135,Gehaltsklassen!$B$34:$D$38,3,FALSE))*C135)</f>
        <v/>
      </c>
      <c r="AC135" s="53" t="str">
        <f>IF(OR(C135=""),"",(SUM(G135,K135,O135)*VLOOKUP(U135,Gehaltsklassen!$B$34:$D$38,3,FALSE))*C135)</f>
        <v/>
      </c>
    </row>
    <row r="136" spans="1:29" ht="31.9" customHeight="1" x14ac:dyDescent="0.2">
      <c r="A136" s="74" t="str">
        <f>IF(C136="","",MAX($A$11:A135)+1)</f>
        <v/>
      </c>
      <c r="B136" s="75" t="str">
        <f>IF('N-Bedarf AL §13a'!B134="","",'N-Bedarf AL §13a'!B134)</f>
        <v/>
      </c>
      <c r="C136" s="49" t="str">
        <f>IF('N-Bedarf AL §13a'!C134="","",'N-Bedarf AL §13a'!C134)</f>
        <v/>
      </c>
      <c r="D136" s="88" t="str">
        <f>IF('N-Bedarf AL §13a'!D134="","",'N-Bedarf AL §13a'!D134)</f>
        <v/>
      </c>
      <c r="E136" s="49" t="str">
        <f>IF('N-Bedarf AL §13a'!G134="","",'N-Bedarf AL §13a'!G134)</f>
        <v/>
      </c>
      <c r="F136" s="50" t="str">
        <f t="shared" si="6"/>
        <v/>
      </c>
      <c r="G136" s="50" t="str">
        <f t="shared" si="11"/>
        <v/>
      </c>
      <c r="H136" s="88"/>
      <c r="I136" s="49"/>
      <c r="J136" s="50" t="str">
        <f t="shared" si="7"/>
        <v/>
      </c>
      <c r="K136" s="50" t="str">
        <f t="shared" si="8"/>
        <v/>
      </c>
      <c r="L136" s="88"/>
      <c r="M136" s="49"/>
      <c r="N136" s="50" t="str">
        <f t="shared" si="9"/>
        <v/>
      </c>
      <c r="O136" s="50" t="str">
        <f t="shared" si="10"/>
        <v/>
      </c>
      <c r="P136" s="51"/>
      <c r="Q136" s="78" t="s">
        <v>261</v>
      </c>
      <c r="R136" s="49"/>
      <c r="S136" s="32" t="str">
        <f>IF(R136="","C",INDEX(Gehaltsklassen!A$11:A$15,MATCH(R136,Gehaltsklassen!D$11:D$15,1),1))</f>
        <v>C</v>
      </c>
      <c r="T136" s="49"/>
      <c r="U136" s="32" t="str">
        <f>IF(T136="","C",IF(T136="","C",IF($Q136="I",INDEX(Gehaltsklassen!A$11:A$15,MATCH(T136,Gehaltsklassen!C$11:C$15,1),1),IF($Q136="II",INDEX(Gehaltsklassen!A$11:A$15,MATCH(T136,Gehaltsklassen!D$11:D$15,1),1),IF($Q136="III",INDEX(Gehaltsklassen!A$11:A$15,MATCH(T136,Gehaltsklassen!E$11:E$15,1),1),"Falsche Bodenart")))))</f>
        <v>C</v>
      </c>
      <c r="V136" s="52" t="str">
        <f>IF(OR(C136=""),"",SUM(F136,J136,N136)*VLOOKUP(S136,Gehaltsklassen!$B$34:$D$38,2,FALSE))</f>
        <v/>
      </c>
      <c r="W136" s="52" t="str">
        <f>IF(OR(C136=""),"",SUM(F136,J136,N136)*VLOOKUP(S136,Gehaltsklassen!$B$34:$D$38,2,FALSE)*C136)</f>
        <v/>
      </c>
      <c r="X136" s="52" t="str">
        <f>IF(OR(C136=""),"",SUM(F136,J136,N136)*VLOOKUP(S136,Gehaltsklassen!$B$34:$D$38,3,FALSE))</f>
        <v/>
      </c>
      <c r="Y136" s="52" t="str">
        <f>IF(OR(C136=""),"",SUM(F136,J136,N136)*VLOOKUP(S136,Gehaltsklassen!$B$34:$D$38,3,FALSE)*C136)</f>
        <v/>
      </c>
      <c r="Z136" s="54" t="str">
        <f>IF(OR(C136=""),"",(SUM(G136,K136,O136)*VLOOKUP(U136,Gehaltsklassen!$B$34:$D$38,2,FALSE)))</f>
        <v/>
      </c>
      <c r="AA136" s="54" t="str">
        <f>IF(OR(C136=""),"",(SUM(G136,K136,O136)*VLOOKUP(U136,Gehaltsklassen!$B$34:$D$38,2,FALSE))*C136)</f>
        <v/>
      </c>
      <c r="AB136" s="53" t="str">
        <f>IF(OR(C136=""),"",(SUM(G136,K136,O136)*VLOOKUP(U136,Gehaltsklassen!$B$34:$D$38,3,FALSE))*C136)</f>
        <v/>
      </c>
      <c r="AC136" s="53" t="str">
        <f>IF(OR(C136=""),"",(SUM(G136,K136,O136)*VLOOKUP(U136,Gehaltsklassen!$B$34:$D$38,3,FALSE))*C136)</f>
        <v/>
      </c>
    </row>
    <row r="137" spans="1:29" ht="31.9" customHeight="1" x14ac:dyDescent="0.2">
      <c r="A137" s="74" t="str">
        <f>IF(C137="","",MAX($A$11:A136)+1)</f>
        <v/>
      </c>
      <c r="B137" s="75" t="str">
        <f>IF('N-Bedarf AL §13a'!B135="","",'N-Bedarf AL §13a'!B135)</f>
        <v/>
      </c>
      <c r="C137" s="49" t="str">
        <f>IF('N-Bedarf AL §13a'!C135="","",'N-Bedarf AL §13a'!C135)</f>
        <v/>
      </c>
      <c r="D137" s="88" t="str">
        <f>IF('N-Bedarf AL §13a'!D135="","",'N-Bedarf AL §13a'!D135)</f>
        <v/>
      </c>
      <c r="E137" s="49" t="str">
        <f>IF('N-Bedarf AL §13a'!G135="","",'N-Bedarf AL §13a'!G135)</f>
        <v/>
      </c>
      <c r="F137" s="50" t="str">
        <f t="shared" si="6"/>
        <v/>
      </c>
      <c r="G137" s="50" t="str">
        <f t="shared" si="11"/>
        <v/>
      </c>
      <c r="H137" s="88"/>
      <c r="I137" s="49"/>
      <c r="J137" s="50" t="str">
        <f t="shared" si="7"/>
        <v/>
      </c>
      <c r="K137" s="50" t="str">
        <f t="shared" si="8"/>
        <v/>
      </c>
      <c r="L137" s="88"/>
      <c r="M137" s="49"/>
      <c r="N137" s="50" t="str">
        <f t="shared" si="9"/>
        <v/>
      </c>
      <c r="O137" s="50" t="str">
        <f t="shared" si="10"/>
        <v/>
      </c>
      <c r="P137" s="51"/>
      <c r="Q137" s="78" t="s">
        <v>261</v>
      </c>
      <c r="R137" s="49"/>
      <c r="S137" s="32" t="str">
        <f>IF(R137="","C",INDEX(Gehaltsklassen!A$11:A$15,MATCH(R137,Gehaltsklassen!D$11:D$15,1),1))</f>
        <v>C</v>
      </c>
      <c r="T137" s="49"/>
      <c r="U137" s="32" t="str">
        <f>IF(T137="","C",IF(T137="","C",IF($Q137="I",INDEX(Gehaltsklassen!A$11:A$15,MATCH(T137,Gehaltsklassen!C$11:C$15,1),1),IF($Q137="II",INDEX(Gehaltsklassen!A$11:A$15,MATCH(T137,Gehaltsklassen!D$11:D$15,1),1),IF($Q137="III",INDEX(Gehaltsklassen!A$11:A$15,MATCH(T137,Gehaltsklassen!E$11:E$15,1),1),"Falsche Bodenart")))))</f>
        <v>C</v>
      </c>
      <c r="V137" s="52" t="str">
        <f>IF(OR(C137=""),"",SUM(F137,J137,N137)*VLOOKUP(S137,Gehaltsklassen!$B$34:$D$38,2,FALSE))</f>
        <v/>
      </c>
      <c r="W137" s="52" t="str">
        <f>IF(OR(C137=""),"",SUM(F137,J137,N137)*VLOOKUP(S137,Gehaltsklassen!$B$34:$D$38,2,FALSE)*C137)</f>
        <v/>
      </c>
      <c r="X137" s="52" t="str">
        <f>IF(OR(C137=""),"",SUM(F137,J137,N137)*VLOOKUP(S137,Gehaltsklassen!$B$34:$D$38,3,FALSE))</f>
        <v/>
      </c>
      <c r="Y137" s="52" t="str">
        <f>IF(OR(C137=""),"",SUM(F137,J137,N137)*VLOOKUP(S137,Gehaltsklassen!$B$34:$D$38,3,FALSE)*C137)</f>
        <v/>
      </c>
      <c r="Z137" s="54" t="str">
        <f>IF(OR(C137=""),"",(SUM(G137,K137,O137)*VLOOKUP(U137,Gehaltsklassen!$B$34:$D$38,2,FALSE)))</f>
        <v/>
      </c>
      <c r="AA137" s="54" t="str">
        <f>IF(OR(C137=""),"",(SUM(G137,K137,O137)*VLOOKUP(U137,Gehaltsklassen!$B$34:$D$38,2,FALSE))*C137)</f>
        <v/>
      </c>
      <c r="AB137" s="53" t="str">
        <f>IF(OR(C137=""),"",(SUM(G137,K137,O137)*VLOOKUP(U137,Gehaltsklassen!$B$34:$D$38,3,FALSE))*C137)</f>
        <v/>
      </c>
      <c r="AC137" s="53" t="str">
        <f>IF(OR(C137=""),"",(SUM(G137,K137,O137)*VLOOKUP(U137,Gehaltsklassen!$B$34:$D$38,3,FALSE))*C137)</f>
        <v/>
      </c>
    </row>
    <row r="138" spans="1:29" ht="31.9" customHeight="1" x14ac:dyDescent="0.2">
      <c r="A138" s="74" t="str">
        <f>IF(C138="","",MAX($A$11:A137)+1)</f>
        <v/>
      </c>
      <c r="B138" s="75" t="str">
        <f>IF('N-Bedarf AL §13a'!B136="","",'N-Bedarf AL §13a'!B136)</f>
        <v/>
      </c>
      <c r="C138" s="49" t="str">
        <f>IF('N-Bedarf AL §13a'!C136="","",'N-Bedarf AL §13a'!C136)</f>
        <v/>
      </c>
      <c r="D138" s="88" t="str">
        <f>IF('N-Bedarf AL §13a'!D136="","",'N-Bedarf AL §13a'!D136)</f>
        <v/>
      </c>
      <c r="E138" s="49" t="str">
        <f>IF('N-Bedarf AL §13a'!G136="","",'N-Bedarf AL §13a'!G136)</f>
        <v/>
      </c>
      <c r="F138" s="50" t="str">
        <f t="shared" ref="F138:F201" si="12">IF(OR(D138="",D138="keine",E138=""),"",VLOOKUP(D138,PSollA,3,FALSE)*E138)</f>
        <v/>
      </c>
      <c r="G138" s="50" t="str">
        <f t="shared" si="11"/>
        <v/>
      </c>
      <c r="H138" s="88"/>
      <c r="I138" s="49"/>
      <c r="J138" s="50" t="str">
        <f t="shared" ref="J138:J201" si="13">IF(OR(H138="",H138="keine",I138=""),"",VLOOKUP(H138,PSollA,3,FALSE)*I138)</f>
        <v/>
      </c>
      <c r="K138" s="50" t="str">
        <f t="shared" ref="K138:K201" si="14">IF(OR(H138="",H138="keine",I138=""),"",VLOOKUP(H138,PSollA,4,FALSE)*I138)</f>
        <v/>
      </c>
      <c r="L138" s="88"/>
      <c r="M138" s="49"/>
      <c r="N138" s="50" t="str">
        <f t="shared" ref="N138:N201" si="15">IF(OR(L138="",L138="keine",M138=""),"",VLOOKUP(L138,PSollA,3,FALSE)*M138)</f>
        <v/>
      </c>
      <c r="O138" s="50" t="str">
        <f t="shared" ref="O138:O201" si="16">IF(OR(L138="",L138="keine",M138=""),"",VLOOKUP(L138,PSollA,4,FALSE)*M138)</f>
        <v/>
      </c>
      <c r="P138" s="51"/>
      <c r="Q138" s="78" t="s">
        <v>261</v>
      </c>
      <c r="R138" s="49"/>
      <c r="S138" s="32" t="str">
        <f>IF(R138="","C",INDEX(Gehaltsklassen!A$11:A$15,MATCH(R138,Gehaltsklassen!D$11:D$15,1),1))</f>
        <v>C</v>
      </c>
      <c r="T138" s="49"/>
      <c r="U138" s="32" t="str">
        <f>IF(T138="","C",IF(T138="","C",IF($Q138="I",INDEX(Gehaltsklassen!A$11:A$15,MATCH(T138,Gehaltsklassen!C$11:C$15,1),1),IF($Q138="II",INDEX(Gehaltsklassen!A$11:A$15,MATCH(T138,Gehaltsklassen!D$11:D$15,1),1),IF($Q138="III",INDEX(Gehaltsklassen!A$11:A$15,MATCH(T138,Gehaltsklassen!E$11:E$15,1),1),"Falsche Bodenart")))))</f>
        <v>C</v>
      </c>
      <c r="V138" s="52" t="str">
        <f>IF(OR(C138=""),"",SUM(F138,J138,N138)*VLOOKUP(S138,Gehaltsklassen!$B$34:$D$38,2,FALSE))</f>
        <v/>
      </c>
      <c r="W138" s="52" t="str">
        <f>IF(OR(C138=""),"",SUM(F138,J138,N138)*VLOOKUP(S138,Gehaltsklassen!$B$34:$D$38,2,FALSE)*C138)</f>
        <v/>
      </c>
      <c r="X138" s="52" t="str">
        <f>IF(OR(C138=""),"",SUM(F138,J138,N138)*VLOOKUP(S138,Gehaltsklassen!$B$34:$D$38,3,FALSE))</f>
        <v/>
      </c>
      <c r="Y138" s="52" t="str">
        <f>IF(OR(C138=""),"",SUM(F138,J138,N138)*VLOOKUP(S138,Gehaltsklassen!$B$34:$D$38,3,FALSE)*C138)</f>
        <v/>
      </c>
      <c r="Z138" s="54" t="str">
        <f>IF(OR(C138=""),"",(SUM(G138,K138,O138)*VLOOKUP(U138,Gehaltsklassen!$B$34:$D$38,2,FALSE)))</f>
        <v/>
      </c>
      <c r="AA138" s="54" t="str">
        <f>IF(OR(C138=""),"",(SUM(G138,K138,O138)*VLOOKUP(U138,Gehaltsklassen!$B$34:$D$38,2,FALSE))*C138)</f>
        <v/>
      </c>
      <c r="AB138" s="53" t="str">
        <f>IF(OR(C138=""),"",(SUM(G138,K138,O138)*VLOOKUP(U138,Gehaltsklassen!$B$34:$D$38,3,FALSE))*C138)</f>
        <v/>
      </c>
      <c r="AC138" s="53" t="str">
        <f>IF(OR(C138=""),"",(SUM(G138,K138,O138)*VLOOKUP(U138,Gehaltsklassen!$B$34:$D$38,3,FALSE))*C138)</f>
        <v/>
      </c>
    </row>
    <row r="139" spans="1:29" ht="31.9" customHeight="1" x14ac:dyDescent="0.2">
      <c r="A139" s="74" t="str">
        <f>IF(C139="","",MAX($A$11:A138)+1)</f>
        <v/>
      </c>
      <c r="B139" s="75" t="str">
        <f>IF('N-Bedarf AL §13a'!B137="","",'N-Bedarf AL §13a'!B137)</f>
        <v/>
      </c>
      <c r="C139" s="49" t="str">
        <f>IF('N-Bedarf AL §13a'!C137="","",'N-Bedarf AL §13a'!C137)</f>
        <v/>
      </c>
      <c r="D139" s="88" t="str">
        <f>IF('N-Bedarf AL §13a'!D137="","",'N-Bedarf AL §13a'!D137)</f>
        <v/>
      </c>
      <c r="E139" s="49" t="str">
        <f>IF('N-Bedarf AL §13a'!G137="","",'N-Bedarf AL §13a'!G137)</f>
        <v/>
      </c>
      <c r="F139" s="50" t="str">
        <f t="shared" si="12"/>
        <v/>
      </c>
      <c r="G139" s="50" t="str">
        <f t="shared" ref="G139:G202" si="17">IF(OR(D139="",D139="keine",E139=""),"",VLOOKUP(D139,PSollA,4,FALSE)*E139)</f>
        <v/>
      </c>
      <c r="H139" s="88"/>
      <c r="I139" s="49"/>
      <c r="J139" s="50" t="str">
        <f t="shared" si="13"/>
        <v/>
      </c>
      <c r="K139" s="50" t="str">
        <f t="shared" si="14"/>
        <v/>
      </c>
      <c r="L139" s="88"/>
      <c r="M139" s="49"/>
      <c r="N139" s="50" t="str">
        <f t="shared" si="15"/>
        <v/>
      </c>
      <c r="O139" s="50" t="str">
        <f t="shared" si="16"/>
        <v/>
      </c>
      <c r="P139" s="51"/>
      <c r="Q139" s="78" t="s">
        <v>261</v>
      </c>
      <c r="R139" s="49"/>
      <c r="S139" s="32" t="str">
        <f>IF(R139="","C",INDEX(Gehaltsklassen!A$11:A$15,MATCH(R139,Gehaltsklassen!D$11:D$15,1),1))</f>
        <v>C</v>
      </c>
      <c r="T139" s="49"/>
      <c r="U139" s="32" t="str">
        <f>IF(T139="","C",IF(T139="","C",IF($Q139="I",INDEX(Gehaltsklassen!A$11:A$15,MATCH(T139,Gehaltsklassen!C$11:C$15,1),1),IF($Q139="II",INDEX(Gehaltsklassen!A$11:A$15,MATCH(T139,Gehaltsklassen!D$11:D$15,1),1),IF($Q139="III",INDEX(Gehaltsklassen!A$11:A$15,MATCH(T139,Gehaltsklassen!E$11:E$15,1),1),"Falsche Bodenart")))))</f>
        <v>C</v>
      </c>
      <c r="V139" s="52" t="str">
        <f>IF(OR(C139=""),"",SUM(F139,J139,N139)*VLOOKUP(S139,Gehaltsklassen!$B$34:$D$38,2,FALSE))</f>
        <v/>
      </c>
      <c r="W139" s="52" t="str">
        <f>IF(OR(C139=""),"",SUM(F139,J139,N139)*VLOOKUP(S139,Gehaltsklassen!$B$34:$D$38,2,FALSE)*C139)</f>
        <v/>
      </c>
      <c r="X139" s="52" t="str">
        <f>IF(OR(C139=""),"",SUM(F139,J139,N139)*VLOOKUP(S139,Gehaltsklassen!$B$34:$D$38,3,FALSE))</f>
        <v/>
      </c>
      <c r="Y139" s="52" t="str">
        <f>IF(OR(C139=""),"",SUM(F139,J139,N139)*VLOOKUP(S139,Gehaltsklassen!$B$34:$D$38,3,FALSE)*C139)</f>
        <v/>
      </c>
      <c r="Z139" s="54" t="str">
        <f>IF(OR(C139=""),"",(SUM(G139,K139,O139)*VLOOKUP(U139,Gehaltsklassen!$B$34:$D$38,2,FALSE)))</f>
        <v/>
      </c>
      <c r="AA139" s="54" t="str">
        <f>IF(OR(C139=""),"",(SUM(G139,K139,O139)*VLOOKUP(U139,Gehaltsklassen!$B$34:$D$38,2,FALSE))*C139)</f>
        <v/>
      </c>
      <c r="AB139" s="53" t="str">
        <f>IF(OR(C139=""),"",(SUM(G139,K139,O139)*VLOOKUP(U139,Gehaltsklassen!$B$34:$D$38,3,FALSE))*C139)</f>
        <v/>
      </c>
      <c r="AC139" s="53" t="str">
        <f>IF(OR(C139=""),"",(SUM(G139,K139,O139)*VLOOKUP(U139,Gehaltsklassen!$B$34:$D$38,3,FALSE))*C139)</f>
        <v/>
      </c>
    </row>
    <row r="140" spans="1:29" ht="31.9" customHeight="1" x14ac:dyDescent="0.2">
      <c r="A140" s="74" t="str">
        <f>IF(C140="","",MAX($A$11:A139)+1)</f>
        <v/>
      </c>
      <c r="B140" s="75" t="str">
        <f>IF('N-Bedarf AL §13a'!B138="","",'N-Bedarf AL §13a'!B138)</f>
        <v/>
      </c>
      <c r="C140" s="49" t="str">
        <f>IF('N-Bedarf AL §13a'!C138="","",'N-Bedarf AL §13a'!C138)</f>
        <v/>
      </c>
      <c r="D140" s="88" t="str">
        <f>IF('N-Bedarf AL §13a'!D138="","",'N-Bedarf AL §13a'!D138)</f>
        <v/>
      </c>
      <c r="E140" s="49" t="str">
        <f>IF('N-Bedarf AL §13a'!G138="","",'N-Bedarf AL §13a'!G138)</f>
        <v/>
      </c>
      <c r="F140" s="50" t="str">
        <f t="shared" si="12"/>
        <v/>
      </c>
      <c r="G140" s="50" t="str">
        <f t="shared" si="17"/>
        <v/>
      </c>
      <c r="H140" s="88"/>
      <c r="I140" s="49"/>
      <c r="J140" s="50" t="str">
        <f t="shared" si="13"/>
        <v/>
      </c>
      <c r="K140" s="50" t="str">
        <f t="shared" si="14"/>
        <v/>
      </c>
      <c r="L140" s="88"/>
      <c r="M140" s="49"/>
      <c r="N140" s="50" t="str">
        <f t="shared" si="15"/>
        <v/>
      </c>
      <c r="O140" s="50" t="str">
        <f t="shared" si="16"/>
        <v/>
      </c>
      <c r="P140" s="51"/>
      <c r="Q140" s="78" t="s">
        <v>261</v>
      </c>
      <c r="R140" s="49"/>
      <c r="S140" s="32" t="str">
        <f>IF(R140="","C",INDEX(Gehaltsklassen!A$11:A$15,MATCH(R140,Gehaltsklassen!D$11:D$15,1),1))</f>
        <v>C</v>
      </c>
      <c r="T140" s="49"/>
      <c r="U140" s="32" t="str">
        <f>IF(T140="","C",IF(T140="","C",IF($Q140="I",INDEX(Gehaltsklassen!A$11:A$15,MATCH(T140,Gehaltsklassen!C$11:C$15,1),1),IF($Q140="II",INDEX(Gehaltsklassen!A$11:A$15,MATCH(T140,Gehaltsklassen!D$11:D$15,1),1),IF($Q140="III",INDEX(Gehaltsklassen!A$11:A$15,MATCH(T140,Gehaltsklassen!E$11:E$15,1),1),"Falsche Bodenart")))))</f>
        <v>C</v>
      </c>
      <c r="V140" s="52" t="str">
        <f>IF(OR(C140=""),"",SUM(F140,J140,N140)*VLOOKUP(S140,Gehaltsklassen!$B$34:$D$38,2,FALSE))</f>
        <v/>
      </c>
      <c r="W140" s="52" t="str">
        <f>IF(OR(C140=""),"",SUM(F140,J140,N140)*VLOOKUP(S140,Gehaltsklassen!$B$34:$D$38,2,FALSE)*C140)</f>
        <v/>
      </c>
      <c r="X140" s="52" t="str">
        <f>IF(OR(C140=""),"",SUM(F140,J140,N140)*VLOOKUP(S140,Gehaltsklassen!$B$34:$D$38,3,FALSE))</f>
        <v/>
      </c>
      <c r="Y140" s="52" t="str">
        <f>IF(OR(C140=""),"",SUM(F140,J140,N140)*VLOOKUP(S140,Gehaltsklassen!$B$34:$D$38,3,FALSE)*C140)</f>
        <v/>
      </c>
      <c r="Z140" s="54" t="str">
        <f>IF(OR(C140=""),"",(SUM(G140,K140,O140)*VLOOKUP(U140,Gehaltsklassen!$B$34:$D$38,2,FALSE)))</f>
        <v/>
      </c>
      <c r="AA140" s="54" t="str">
        <f>IF(OR(C140=""),"",(SUM(G140,K140,O140)*VLOOKUP(U140,Gehaltsklassen!$B$34:$D$38,2,FALSE))*C140)</f>
        <v/>
      </c>
      <c r="AB140" s="53" t="str">
        <f>IF(OR(C140=""),"",(SUM(G140,K140,O140)*VLOOKUP(U140,Gehaltsklassen!$B$34:$D$38,3,FALSE))*C140)</f>
        <v/>
      </c>
      <c r="AC140" s="53" t="str">
        <f>IF(OR(C140=""),"",(SUM(G140,K140,O140)*VLOOKUP(U140,Gehaltsklassen!$B$34:$D$38,3,FALSE))*C140)</f>
        <v/>
      </c>
    </row>
    <row r="141" spans="1:29" ht="31.9" customHeight="1" x14ac:dyDescent="0.2">
      <c r="A141" s="74" t="str">
        <f>IF(C141="","",MAX($A$11:A140)+1)</f>
        <v/>
      </c>
      <c r="B141" s="75" t="str">
        <f>IF('N-Bedarf AL §13a'!B139="","",'N-Bedarf AL §13a'!B139)</f>
        <v/>
      </c>
      <c r="C141" s="49" t="str">
        <f>IF('N-Bedarf AL §13a'!C139="","",'N-Bedarf AL §13a'!C139)</f>
        <v/>
      </c>
      <c r="D141" s="88" t="str">
        <f>IF('N-Bedarf AL §13a'!D139="","",'N-Bedarf AL §13a'!D139)</f>
        <v/>
      </c>
      <c r="E141" s="49" t="str">
        <f>IF('N-Bedarf AL §13a'!G139="","",'N-Bedarf AL §13a'!G139)</f>
        <v/>
      </c>
      <c r="F141" s="50" t="str">
        <f t="shared" si="12"/>
        <v/>
      </c>
      <c r="G141" s="50" t="str">
        <f t="shared" si="17"/>
        <v/>
      </c>
      <c r="H141" s="88"/>
      <c r="I141" s="49"/>
      <c r="J141" s="50" t="str">
        <f t="shared" si="13"/>
        <v/>
      </c>
      <c r="K141" s="50" t="str">
        <f t="shared" si="14"/>
        <v/>
      </c>
      <c r="L141" s="88"/>
      <c r="M141" s="49"/>
      <c r="N141" s="50" t="str">
        <f t="shared" si="15"/>
        <v/>
      </c>
      <c r="O141" s="50" t="str">
        <f t="shared" si="16"/>
        <v/>
      </c>
      <c r="P141" s="51"/>
      <c r="Q141" s="78" t="s">
        <v>261</v>
      </c>
      <c r="R141" s="49"/>
      <c r="S141" s="32" t="str">
        <f>IF(R141="","C",INDEX(Gehaltsklassen!A$11:A$15,MATCH(R141,Gehaltsklassen!D$11:D$15,1),1))</f>
        <v>C</v>
      </c>
      <c r="T141" s="49"/>
      <c r="U141" s="32" t="str">
        <f>IF(T141="","C",IF(T141="","C",IF($Q141="I",INDEX(Gehaltsklassen!A$11:A$15,MATCH(T141,Gehaltsklassen!C$11:C$15,1),1),IF($Q141="II",INDEX(Gehaltsklassen!A$11:A$15,MATCH(T141,Gehaltsklassen!D$11:D$15,1),1),IF($Q141="III",INDEX(Gehaltsklassen!A$11:A$15,MATCH(T141,Gehaltsklassen!E$11:E$15,1),1),"Falsche Bodenart")))))</f>
        <v>C</v>
      </c>
      <c r="V141" s="52" t="str">
        <f>IF(OR(C141=""),"",SUM(F141,J141,N141)*VLOOKUP(S141,Gehaltsklassen!$B$34:$D$38,2,FALSE))</f>
        <v/>
      </c>
      <c r="W141" s="52" t="str">
        <f>IF(OR(C141=""),"",SUM(F141,J141,N141)*VLOOKUP(S141,Gehaltsklassen!$B$34:$D$38,2,FALSE)*C141)</f>
        <v/>
      </c>
      <c r="X141" s="52" t="str">
        <f>IF(OR(C141=""),"",SUM(F141,J141,N141)*VLOOKUP(S141,Gehaltsklassen!$B$34:$D$38,3,FALSE))</f>
        <v/>
      </c>
      <c r="Y141" s="52" t="str">
        <f>IF(OR(C141=""),"",SUM(F141,J141,N141)*VLOOKUP(S141,Gehaltsklassen!$B$34:$D$38,3,FALSE)*C141)</f>
        <v/>
      </c>
      <c r="Z141" s="54" t="str">
        <f>IF(OR(C141=""),"",(SUM(G141,K141,O141)*VLOOKUP(U141,Gehaltsklassen!$B$34:$D$38,2,FALSE)))</f>
        <v/>
      </c>
      <c r="AA141" s="54" t="str">
        <f>IF(OR(C141=""),"",(SUM(G141,K141,O141)*VLOOKUP(U141,Gehaltsklassen!$B$34:$D$38,2,FALSE))*C141)</f>
        <v/>
      </c>
      <c r="AB141" s="53" t="str">
        <f>IF(OR(C141=""),"",(SUM(G141,K141,O141)*VLOOKUP(U141,Gehaltsklassen!$B$34:$D$38,3,FALSE))*C141)</f>
        <v/>
      </c>
      <c r="AC141" s="53" t="str">
        <f>IF(OR(C141=""),"",(SUM(G141,K141,O141)*VLOOKUP(U141,Gehaltsklassen!$B$34:$D$38,3,FALSE))*C141)</f>
        <v/>
      </c>
    </row>
    <row r="142" spans="1:29" ht="31.9" customHeight="1" x14ac:dyDescent="0.2">
      <c r="A142" s="74" t="str">
        <f>IF(C142="","",MAX($A$11:A141)+1)</f>
        <v/>
      </c>
      <c r="B142" s="75" t="str">
        <f>IF('N-Bedarf AL §13a'!B140="","",'N-Bedarf AL §13a'!B140)</f>
        <v/>
      </c>
      <c r="C142" s="49" t="str">
        <f>IF('N-Bedarf AL §13a'!C140="","",'N-Bedarf AL §13a'!C140)</f>
        <v/>
      </c>
      <c r="D142" s="88" t="str">
        <f>IF('N-Bedarf AL §13a'!D140="","",'N-Bedarf AL §13a'!D140)</f>
        <v/>
      </c>
      <c r="E142" s="49" t="str">
        <f>IF('N-Bedarf AL §13a'!G140="","",'N-Bedarf AL §13a'!G140)</f>
        <v/>
      </c>
      <c r="F142" s="50" t="str">
        <f t="shared" si="12"/>
        <v/>
      </c>
      <c r="G142" s="50" t="str">
        <f t="shared" si="17"/>
        <v/>
      </c>
      <c r="H142" s="88"/>
      <c r="I142" s="49"/>
      <c r="J142" s="50" t="str">
        <f t="shared" si="13"/>
        <v/>
      </c>
      <c r="K142" s="50" t="str">
        <f t="shared" si="14"/>
        <v/>
      </c>
      <c r="L142" s="88"/>
      <c r="M142" s="49"/>
      <c r="N142" s="50" t="str">
        <f t="shared" si="15"/>
        <v/>
      </c>
      <c r="O142" s="50" t="str">
        <f t="shared" si="16"/>
        <v/>
      </c>
      <c r="P142" s="51"/>
      <c r="Q142" s="78" t="s">
        <v>261</v>
      </c>
      <c r="R142" s="49"/>
      <c r="S142" s="32" t="str">
        <f>IF(R142="","C",INDEX(Gehaltsklassen!A$11:A$15,MATCH(R142,Gehaltsklassen!D$11:D$15,1),1))</f>
        <v>C</v>
      </c>
      <c r="T142" s="49"/>
      <c r="U142" s="32" t="str">
        <f>IF(T142="","C",IF(T142="","C",IF($Q142="I",INDEX(Gehaltsklassen!A$11:A$15,MATCH(T142,Gehaltsklassen!C$11:C$15,1),1),IF($Q142="II",INDEX(Gehaltsklassen!A$11:A$15,MATCH(T142,Gehaltsklassen!D$11:D$15,1),1),IF($Q142="III",INDEX(Gehaltsklassen!A$11:A$15,MATCH(T142,Gehaltsklassen!E$11:E$15,1),1),"Falsche Bodenart")))))</f>
        <v>C</v>
      </c>
      <c r="V142" s="52" t="str">
        <f>IF(OR(C142=""),"",SUM(F142,J142,N142)*VLOOKUP(S142,Gehaltsklassen!$B$34:$D$38,2,FALSE))</f>
        <v/>
      </c>
      <c r="W142" s="52" t="str">
        <f>IF(OR(C142=""),"",SUM(F142,J142,N142)*VLOOKUP(S142,Gehaltsklassen!$B$34:$D$38,2,FALSE)*C142)</f>
        <v/>
      </c>
      <c r="X142" s="52" t="str">
        <f>IF(OR(C142=""),"",SUM(F142,J142,N142)*VLOOKUP(S142,Gehaltsklassen!$B$34:$D$38,3,FALSE))</f>
        <v/>
      </c>
      <c r="Y142" s="52" t="str">
        <f>IF(OR(C142=""),"",SUM(F142,J142,N142)*VLOOKUP(S142,Gehaltsklassen!$B$34:$D$38,3,FALSE)*C142)</f>
        <v/>
      </c>
      <c r="Z142" s="54" t="str">
        <f>IF(OR(C142=""),"",(SUM(G142,K142,O142)*VLOOKUP(U142,Gehaltsklassen!$B$34:$D$38,2,FALSE)))</f>
        <v/>
      </c>
      <c r="AA142" s="54" t="str">
        <f>IF(OR(C142=""),"",(SUM(G142,K142,O142)*VLOOKUP(U142,Gehaltsklassen!$B$34:$D$38,2,FALSE))*C142)</f>
        <v/>
      </c>
      <c r="AB142" s="53" t="str">
        <f>IF(OR(C142=""),"",(SUM(G142,K142,O142)*VLOOKUP(U142,Gehaltsklassen!$B$34:$D$38,3,FALSE))*C142)</f>
        <v/>
      </c>
      <c r="AC142" s="53" t="str">
        <f>IF(OR(C142=""),"",(SUM(G142,K142,O142)*VLOOKUP(U142,Gehaltsklassen!$B$34:$D$38,3,FALSE))*C142)</f>
        <v/>
      </c>
    </row>
    <row r="143" spans="1:29" ht="31.9" customHeight="1" x14ac:dyDescent="0.2">
      <c r="A143" s="74" t="str">
        <f>IF(C143="","",MAX($A$11:A142)+1)</f>
        <v/>
      </c>
      <c r="B143" s="75" t="str">
        <f>IF('N-Bedarf AL §13a'!B141="","",'N-Bedarf AL §13a'!B141)</f>
        <v/>
      </c>
      <c r="C143" s="49" t="str">
        <f>IF('N-Bedarf AL §13a'!C141="","",'N-Bedarf AL §13a'!C141)</f>
        <v/>
      </c>
      <c r="D143" s="88" t="str">
        <f>IF('N-Bedarf AL §13a'!D141="","",'N-Bedarf AL §13a'!D141)</f>
        <v/>
      </c>
      <c r="E143" s="49" t="str">
        <f>IF('N-Bedarf AL §13a'!G141="","",'N-Bedarf AL §13a'!G141)</f>
        <v/>
      </c>
      <c r="F143" s="50" t="str">
        <f t="shared" si="12"/>
        <v/>
      </c>
      <c r="G143" s="50" t="str">
        <f t="shared" si="17"/>
        <v/>
      </c>
      <c r="H143" s="88"/>
      <c r="I143" s="49"/>
      <c r="J143" s="50" t="str">
        <f t="shared" si="13"/>
        <v/>
      </c>
      <c r="K143" s="50" t="str">
        <f t="shared" si="14"/>
        <v/>
      </c>
      <c r="L143" s="88"/>
      <c r="M143" s="49"/>
      <c r="N143" s="50" t="str">
        <f t="shared" si="15"/>
        <v/>
      </c>
      <c r="O143" s="50" t="str">
        <f t="shared" si="16"/>
        <v/>
      </c>
      <c r="P143" s="51"/>
      <c r="Q143" s="78" t="s">
        <v>261</v>
      </c>
      <c r="R143" s="49"/>
      <c r="S143" s="32" t="str">
        <f>IF(R143="","C",INDEX(Gehaltsklassen!A$11:A$15,MATCH(R143,Gehaltsklassen!D$11:D$15,1),1))</f>
        <v>C</v>
      </c>
      <c r="T143" s="49"/>
      <c r="U143" s="32" t="str">
        <f>IF(T143="","C",IF(T143="","C",IF($Q143="I",INDEX(Gehaltsklassen!A$11:A$15,MATCH(T143,Gehaltsklassen!C$11:C$15,1),1),IF($Q143="II",INDEX(Gehaltsklassen!A$11:A$15,MATCH(T143,Gehaltsklassen!D$11:D$15,1),1),IF($Q143="III",INDEX(Gehaltsklassen!A$11:A$15,MATCH(T143,Gehaltsklassen!E$11:E$15,1),1),"Falsche Bodenart")))))</f>
        <v>C</v>
      </c>
      <c r="V143" s="52" t="str">
        <f>IF(OR(C143=""),"",SUM(F143,J143,N143)*VLOOKUP(S143,Gehaltsklassen!$B$34:$D$38,2,FALSE))</f>
        <v/>
      </c>
      <c r="W143" s="52" t="str">
        <f>IF(OR(C143=""),"",SUM(F143,J143,N143)*VLOOKUP(S143,Gehaltsklassen!$B$34:$D$38,2,FALSE)*C143)</f>
        <v/>
      </c>
      <c r="X143" s="52" t="str">
        <f>IF(OR(C143=""),"",SUM(F143,J143,N143)*VLOOKUP(S143,Gehaltsklassen!$B$34:$D$38,3,FALSE))</f>
        <v/>
      </c>
      <c r="Y143" s="52" t="str">
        <f>IF(OR(C143=""),"",SUM(F143,J143,N143)*VLOOKUP(S143,Gehaltsklassen!$B$34:$D$38,3,FALSE)*C143)</f>
        <v/>
      </c>
      <c r="Z143" s="54" t="str">
        <f>IF(OR(C143=""),"",(SUM(G143,K143,O143)*VLOOKUP(U143,Gehaltsklassen!$B$34:$D$38,2,FALSE)))</f>
        <v/>
      </c>
      <c r="AA143" s="54" t="str">
        <f>IF(OR(C143=""),"",(SUM(G143,K143,O143)*VLOOKUP(U143,Gehaltsklassen!$B$34:$D$38,2,FALSE))*C143)</f>
        <v/>
      </c>
      <c r="AB143" s="53" t="str">
        <f>IF(OR(C143=""),"",(SUM(G143,K143,O143)*VLOOKUP(U143,Gehaltsklassen!$B$34:$D$38,3,FALSE))*C143)</f>
        <v/>
      </c>
      <c r="AC143" s="53" t="str">
        <f>IF(OR(C143=""),"",(SUM(G143,K143,O143)*VLOOKUP(U143,Gehaltsklassen!$B$34:$D$38,3,FALSE))*C143)</f>
        <v/>
      </c>
    </row>
    <row r="144" spans="1:29" ht="31.9" customHeight="1" x14ac:dyDescent="0.2">
      <c r="A144" s="74" t="str">
        <f>IF(C144="","",MAX($A$11:A143)+1)</f>
        <v/>
      </c>
      <c r="B144" s="75" t="str">
        <f>IF('N-Bedarf AL §13a'!B142="","",'N-Bedarf AL §13a'!B142)</f>
        <v/>
      </c>
      <c r="C144" s="49" t="str">
        <f>IF('N-Bedarf AL §13a'!C142="","",'N-Bedarf AL §13a'!C142)</f>
        <v/>
      </c>
      <c r="D144" s="88" t="str">
        <f>IF('N-Bedarf AL §13a'!D142="","",'N-Bedarf AL §13a'!D142)</f>
        <v/>
      </c>
      <c r="E144" s="49" t="str">
        <f>IF('N-Bedarf AL §13a'!G142="","",'N-Bedarf AL §13a'!G142)</f>
        <v/>
      </c>
      <c r="F144" s="50" t="str">
        <f t="shared" si="12"/>
        <v/>
      </c>
      <c r="G144" s="50" t="str">
        <f t="shared" si="17"/>
        <v/>
      </c>
      <c r="H144" s="88"/>
      <c r="I144" s="49"/>
      <c r="J144" s="50" t="str">
        <f t="shared" si="13"/>
        <v/>
      </c>
      <c r="K144" s="50" t="str">
        <f t="shared" si="14"/>
        <v/>
      </c>
      <c r="L144" s="88"/>
      <c r="M144" s="49"/>
      <c r="N144" s="50" t="str">
        <f t="shared" si="15"/>
        <v/>
      </c>
      <c r="O144" s="50" t="str">
        <f t="shared" si="16"/>
        <v/>
      </c>
      <c r="P144" s="51"/>
      <c r="Q144" s="78" t="s">
        <v>261</v>
      </c>
      <c r="R144" s="49"/>
      <c r="S144" s="32" t="str">
        <f>IF(R144="","C",INDEX(Gehaltsklassen!A$11:A$15,MATCH(R144,Gehaltsklassen!D$11:D$15,1),1))</f>
        <v>C</v>
      </c>
      <c r="T144" s="49"/>
      <c r="U144" s="32" t="str">
        <f>IF(T144="","C",IF(T144="","C",IF($Q144="I",INDEX(Gehaltsklassen!A$11:A$15,MATCH(T144,Gehaltsklassen!C$11:C$15,1),1),IF($Q144="II",INDEX(Gehaltsklassen!A$11:A$15,MATCH(T144,Gehaltsklassen!D$11:D$15,1),1),IF($Q144="III",INDEX(Gehaltsklassen!A$11:A$15,MATCH(T144,Gehaltsklassen!E$11:E$15,1),1),"Falsche Bodenart")))))</f>
        <v>C</v>
      </c>
      <c r="V144" s="52" t="str">
        <f>IF(OR(C144=""),"",SUM(F144,J144,N144)*VLOOKUP(S144,Gehaltsklassen!$B$34:$D$38,2,FALSE))</f>
        <v/>
      </c>
      <c r="W144" s="52" t="str">
        <f>IF(OR(C144=""),"",SUM(F144,J144,N144)*VLOOKUP(S144,Gehaltsklassen!$B$34:$D$38,2,FALSE)*C144)</f>
        <v/>
      </c>
      <c r="X144" s="52" t="str">
        <f>IF(OR(C144=""),"",SUM(F144,J144,N144)*VLOOKUP(S144,Gehaltsklassen!$B$34:$D$38,3,FALSE))</f>
        <v/>
      </c>
      <c r="Y144" s="52" t="str">
        <f>IF(OR(C144=""),"",SUM(F144,J144,N144)*VLOOKUP(S144,Gehaltsklassen!$B$34:$D$38,3,FALSE)*C144)</f>
        <v/>
      </c>
      <c r="Z144" s="54" t="str">
        <f>IF(OR(C144=""),"",(SUM(G144,K144,O144)*VLOOKUP(U144,Gehaltsklassen!$B$34:$D$38,2,FALSE)))</f>
        <v/>
      </c>
      <c r="AA144" s="54" t="str">
        <f>IF(OR(C144=""),"",(SUM(G144,K144,O144)*VLOOKUP(U144,Gehaltsklassen!$B$34:$D$38,2,FALSE))*C144)</f>
        <v/>
      </c>
      <c r="AB144" s="53" t="str">
        <f>IF(OR(C144=""),"",(SUM(G144,K144,O144)*VLOOKUP(U144,Gehaltsklassen!$B$34:$D$38,3,FALSE))*C144)</f>
        <v/>
      </c>
      <c r="AC144" s="53" t="str">
        <f>IF(OR(C144=""),"",(SUM(G144,K144,O144)*VLOOKUP(U144,Gehaltsklassen!$B$34:$D$38,3,FALSE))*C144)</f>
        <v/>
      </c>
    </row>
    <row r="145" spans="1:29" ht="31.9" customHeight="1" x14ac:dyDescent="0.2">
      <c r="A145" s="74" t="str">
        <f>IF(C145="","",MAX($A$11:A144)+1)</f>
        <v/>
      </c>
      <c r="B145" s="75" t="str">
        <f>IF('N-Bedarf AL §13a'!B143="","",'N-Bedarf AL §13a'!B143)</f>
        <v/>
      </c>
      <c r="C145" s="49" t="str">
        <f>IF('N-Bedarf AL §13a'!C143="","",'N-Bedarf AL §13a'!C143)</f>
        <v/>
      </c>
      <c r="D145" s="88" t="str">
        <f>IF('N-Bedarf AL §13a'!D143="","",'N-Bedarf AL §13a'!D143)</f>
        <v/>
      </c>
      <c r="E145" s="49" t="str">
        <f>IF('N-Bedarf AL §13a'!G143="","",'N-Bedarf AL §13a'!G143)</f>
        <v/>
      </c>
      <c r="F145" s="50" t="str">
        <f t="shared" si="12"/>
        <v/>
      </c>
      <c r="G145" s="50" t="str">
        <f t="shared" si="17"/>
        <v/>
      </c>
      <c r="H145" s="88"/>
      <c r="I145" s="49"/>
      <c r="J145" s="50" t="str">
        <f t="shared" si="13"/>
        <v/>
      </c>
      <c r="K145" s="50" t="str">
        <f t="shared" si="14"/>
        <v/>
      </c>
      <c r="L145" s="88"/>
      <c r="M145" s="49"/>
      <c r="N145" s="50" t="str">
        <f t="shared" si="15"/>
        <v/>
      </c>
      <c r="O145" s="50" t="str">
        <f t="shared" si="16"/>
        <v/>
      </c>
      <c r="P145" s="51"/>
      <c r="Q145" s="78" t="s">
        <v>261</v>
      </c>
      <c r="R145" s="49"/>
      <c r="S145" s="32" t="str">
        <f>IF(R145="","C",INDEX(Gehaltsklassen!A$11:A$15,MATCH(R145,Gehaltsklassen!D$11:D$15,1),1))</f>
        <v>C</v>
      </c>
      <c r="T145" s="49"/>
      <c r="U145" s="32" t="str">
        <f>IF(T145="","C",IF(T145="","C",IF($Q145="I",INDEX(Gehaltsklassen!A$11:A$15,MATCH(T145,Gehaltsklassen!C$11:C$15,1),1),IF($Q145="II",INDEX(Gehaltsklassen!A$11:A$15,MATCH(T145,Gehaltsklassen!D$11:D$15,1),1),IF($Q145="III",INDEX(Gehaltsklassen!A$11:A$15,MATCH(T145,Gehaltsklassen!E$11:E$15,1),1),"Falsche Bodenart")))))</f>
        <v>C</v>
      </c>
      <c r="V145" s="52" t="str">
        <f>IF(OR(C145=""),"",SUM(F145,J145,N145)*VLOOKUP(S145,Gehaltsklassen!$B$34:$D$38,2,FALSE))</f>
        <v/>
      </c>
      <c r="W145" s="52" t="str">
        <f>IF(OR(C145=""),"",SUM(F145,J145,N145)*VLOOKUP(S145,Gehaltsklassen!$B$34:$D$38,2,FALSE)*C145)</f>
        <v/>
      </c>
      <c r="X145" s="52" t="str">
        <f>IF(OR(C145=""),"",SUM(F145,J145,N145)*VLOOKUP(S145,Gehaltsklassen!$B$34:$D$38,3,FALSE))</f>
        <v/>
      </c>
      <c r="Y145" s="52" t="str">
        <f>IF(OR(C145=""),"",SUM(F145,J145,N145)*VLOOKUP(S145,Gehaltsklassen!$B$34:$D$38,3,FALSE)*C145)</f>
        <v/>
      </c>
      <c r="Z145" s="54" t="str">
        <f>IF(OR(C145=""),"",(SUM(G145,K145,O145)*VLOOKUP(U145,Gehaltsklassen!$B$34:$D$38,2,FALSE)))</f>
        <v/>
      </c>
      <c r="AA145" s="54" t="str">
        <f>IF(OR(C145=""),"",(SUM(G145,K145,O145)*VLOOKUP(U145,Gehaltsklassen!$B$34:$D$38,2,FALSE))*C145)</f>
        <v/>
      </c>
      <c r="AB145" s="53" t="str">
        <f>IF(OR(C145=""),"",(SUM(G145,K145,O145)*VLOOKUP(U145,Gehaltsklassen!$B$34:$D$38,3,FALSE))*C145)</f>
        <v/>
      </c>
      <c r="AC145" s="53" t="str">
        <f>IF(OR(C145=""),"",(SUM(G145,K145,O145)*VLOOKUP(U145,Gehaltsklassen!$B$34:$D$38,3,FALSE))*C145)</f>
        <v/>
      </c>
    </row>
    <row r="146" spans="1:29" ht="31.9" customHeight="1" x14ac:dyDescent="0.2">
      <c r="A146" s="74" t="str">
        <f>IF(C146="","",MAX($A$11:A145)+1)</f>
        <v/>
      </c>
      <c r="B146" s="75" t="str">
        <f>IF('N-Bedarf AL §13a'!B144="","",'N-Bedarf AL §13a'!B144)</f>
        <v/>
      </c>
      <c r="C146" s="49" t="str">
        <f>IF('N-Bedarf AL §13a'!C144="","",'N-Bedarf AL §13a'!C144)</f>
        <v/>
      </c>
      <c r="D146" s="88" t="str">
        <f>IF('N-Bedarf AL §13a'!D144="","",'N-Bedarf AL §13a'!D144)</f>
        <v/>
      </c>
      <c r="E146" s="49" t="str">
        <f>IF('N-Bedarf AL §13a'!G144="","",'N-Bedarf AL §13a'!G144)</f>
        <v/>
      </c>
      <c r="F146" s="50" t="str">
        <f t="shared" si="12"/>
        <v/>
      </c>
      <c r="G146" s="50" t="str">
        <f t="shared" si="17"/>
        <v/>
      </c>
      <c r="H146" s="88"/>
      <c r="I146" s="49"/>
      <c r="J146" s="50" t="str">
        <f t="shared" si="13"/>
        <v/>
      </c>
      <c r="K146" s="50" t="str">
        <f t="shared" si="14"/>
        <v/>
      </c>
      <c r="L146" s="88"/>
      <c r="M146" s="49"/>
      <c r="N146" s="50" t="str">
        <f t="shared" si="15"/>
        <v/>
      </c>
      <c r="O146" s="50" t="str">
        <f t="shared" si="16"/>
        <v/>
      </c>
      <c r="P146" s="51"/>
      <c r="Q146" s="78" t="s">
        <v>261</v>
      </c>
      <c r="R146" s="49"/>
      <c r="S146" s="32" t="str">
        <f>IF(R146="","C",INDEX(Gehaltsklassen!A$11:A$15,MATCH(R146,Gehaltsklassen!D$11:D$15,1),1))</f>
        <v>C</v>
      </c>
      <c r="T146" s="49"/>
      <c r="U146" s="32" t="str">
        <f>IF(T146="","C",IF(T146="","C",IF($Q146="I",INDEX(Gehaltsklassen!A$11:A$15,MATCH(T146,Gehaltsklassen!C$11:C$15,1),1),IF($Q146="II",INDEX(Gehaltsklassen!A$11:A$15,MATCH(T146,Gehaltsklassen!D$11:D$15,1),1),IF($Q146="III",INDEX(Gehaltsklassen!A$11:A$15,MATCH(T146,Gehaltsklassen!E$11:E$15,1),1),"Falsche Bodenart")))))</f>
        <v>C</v>
      </c>
      <c r="V146" s="52" t="str">
        <f>IF(OR(C146=""),"",SUM(F146,J146,N146)*VLOOKUP(S146,Gehaltsklassen!$B$34:$D$38,2,FALSE))</f>
        <v/>
      </c>
      <c r="W146" s="52" t="str">
        <f>IF(OR(C146=""),"",SUM(F146,J146,N146)*VLOOKUP(S146,Gehaltsklassen!$B$34:$D$38,2,FALSE)*C146)</f>
        <v/>
      </c>
      <c r="X146" s="52" t="str">
        <f>IF(OR(C146=""),"",SUM(F146,J146,N146)*VLOOKUP(S146,Gehaltsklassen!$B$34:$D$38,3,FALSE))</f>
        <v/>
      </c>
      <c r="Y146" s="52" t="str">
        <f>IF(OR(C146=""),"",SUM(F146,J146,N146)*VLOOKUP(S146,Gehaltsklassen!$B$34:$D$38,3,FALSE)*C146)</f>
        <v/>
      </c>
      <c r="Z146" s="54" t="str">
        <f>IF(OR(C146=""),"",(SUM(G146,K146,O146)*VLOOKUP(U146,Gehaltsklassen!$B$34:$D$38,2,FALSE)))</f>
        <v/>
      </c>
      <c r="AA146" s="54" t="str">
        <f>IF(OR(C146=""),"",(SUM(G146,K146,O146)*VLOOKUP(U146,Gehaltsklassen!$B$34:$D$38,2,FALSE))*C146)</f>
        <v/>
      </c>
      <c r="AB146" s="53" t="str">
        <f>IF(OR(C146=""),"",(SUM(G146,K146,O146)*VLOOKUP(U146,Gehaltsklassen!$B$34:$D$38,3,FALSE))*C146)</f>
        <v/>
      </c>
      <c r="AC146" s="53" t="str">
        <f>IF(OR(C146=""),"",(SUM(G146,K146,O146)*VLOOKUP(U146,Gehaltsklassen!$B$34:$D$38,3,FALSE))*C146)</f>
        <v/>
      </c>
    </row>
    <row r="147" spans="1:29" ht="31.9" customHeight="1" x14ac:dyDescent="0.2">
      <c r="A147" s="74" t="str">
        <f>IF(C147="","",MAX($A$11:A146)+1)</f>
        <v/>
      </c>
      <c r="B147" s="75" t="str">
        <f>IF('N-Bedarf AL §13a'!B145="","",'N-Bedarf AL §13a'!B145)</f>
        <v/>
      </c>
      <c r="C147" s="49" t="str">
        <f>IF('N-Bedarf AL §13a'!C145="","",'N-Bedarf AL §13a'!C145)</f>
        <v/>
      </c>
      <c r="D147" s="88" t="str">
        <f>IF('N-Bedarf AL §13a'!D145="","",'N-Bedarf AL §13a'!D145)</f>
        <v/>
      </c>
      <c r="E147" s="49" t="str">
        <f>IF('N-Bedarf AL §13a'!G145="","",'N-Bedarf AL §13a'!G145)</f>
        <v/>
      </c>
      <c r="F147" s="50" t="str">
        <f t="shared" si="12"/>
        <v/>
      </c>
      <c r="G147" s="50" t="str">
        <f t="shared" si="17"/>
        <v/>
      </c>
      <c r="H147" s="88"/>
      <c r="I147" s="49"/>
      <c r="J147" s="50" t="str">
        <f t="shared" si="13"/>
        <v/>
      </c>
      <c r="K147" s="50" t="str">
        <f t="shared" si="14"/>
        <v/>
      </c>
      <c r="L147" s="88"/>
      <c r="M147" s="49"/>
      <c r="N147" s="50" t="str">
        <f t="shared" si="15"/>
        <v/>
      </c>
      <c r="O147" s="50" t="str">
        <f t="shared" si="16"/>
        <v/>
      </c>
      <c r="P147" s="51"/>
      <c r="Q147" s="78" t="s">
        <v>261</v>
      </c>
      <c r="R147" s="49"/>
      <c r="S147" s="32" t="str">
        <f>IF(R147="","C",INDEX(Gehaltsklassen!A$11:A$15,MATCH(R147,Gehaltsklassen!D$11:D$15,1),1))</f>
        <v>C</v>
      </c>
      <c r="T147" s="49"/>
      <c r="U147" s="32" t="str">
        <f>IF(T147="","C",IF(T147="","C",IF($Q147="I",INDEX(Gehaltsklassen!A$11:A$15,MATCH(T147,Gehaltsklassen!C$11:C$15,1),1),IF($Q147="II",INDEX(Gehaltsklassen!A$11:A$15,MATCH(T147,Gehaltsklassen!D$11:D$15,1),1),IF($Q147="III",INDEX(Gehaltsklassen!A$11:A$15,MATCH(T147,Gehaltsklassen!E$11:E$15,1),1),"Falsche Bodenart")))))</f>
        <v>C</v>
      </c>
      <c r="V147" s="52" t="str">
        <f>IF(OR(C147=""),"",SUM(F147,J147,N147)*VLOOKUP(S147,Gehaltsklassen!$B$34:$D$38,2,FALSE))</f>
        <v/>
      </c>
      <c r="W147" s="52" t="str">
        <f>IF(OR(C147=""),"",SUM(F147,J147,N147)*VLOOKUP(S147,Gehaltsklassen!$B$34:$D$38,2,FALSE)*C147)</f>
        <v/>
      </c>
      <c r="X147" s="52" t="str">
        <f>IF(OR(C147=""),"",SUM(F147,J147,N147)*VLOOKUP(S147,Gehaltsklassen!$B$34:$D$38,3,FALSE))</f>
        <v/>
      </c>
      <c r="Y147" s="52" t="str">
        <f>IF(OR(C147=""),"",SUM(F147,J147,N147)*VLOOKUP(S147,Gehaltsklassen!$B$34:$D$38,3,FALSE)*C147)</f>
        <v/>
      </c>
      <c r="Z147" s="54" t="str">
        <f>IF(OR(C147=""),"",(SUM(G147,K147,O147)*VLOOKUP(U147,Gehaltsklassen!$B$34:$D$38,2,FALSE)))</f>
        <v/>
      </c>
      <c r="AA147" s="54" t="str">
        <f>IF(OR(C147=""),"",(SUM(G147,K147,O147)*VLOOKUP(U147,Gehaltsklassen!$B$34:$D$38,2,FALSE))*C147)</f>
        <v/>
      </c>
      <c r="AB147" s="53" t="str">
        <f>IF(OR(C147=""),"",(SUM(G147,K147,O147)*VLOOKUP(U147,Gehaltsklassen!$B$34:$D$38,3,FALSE))*C147)</f>
        <v/>
      </c>
      <c r="AC147" s="53" t="str">
        <f>IF(OR(C147=""),"",(SUM(G147,K147,O147)*VLOOKUP(U147,Gehaltsklassen!$B$34:$D$38,3,FALSE))*C147)</f>
        <v/>
      </c>
    </row>
    <row r="148" spans="1:29" ht="31.9" customHeight="1" x14ac:dyDescent="0.2">
      <c r="A148" s="74" t="str">
        <f>IF(C148="","",MAX($A$11:A147)+1)</f>
        <v/>
      </c>
      <c r="B148" s="75" t="str">
        <f>IF('N-Bedarf AL §13a'!B146="","",'N-Bedarf AL §13a'!B146)</f>
        <v/>
      </c>
      <c r="C148" s="49" t="str">
        <f>IF('N-Bedarf AL §13a'!C146="","",'N-Bedarf AL §13a'!C146)</f>
        <v/>
      </c>
      <c r="D148" s="88" t="str">
        <f>IF('N-Bedarf AL §13a'!D146="","",'N-Bedarf AL §13a'!D146)</f>
        <v/>
      </c>
      <c r="E148" s="49" t="str">
        <f>IF('N-Bedarf AL §13a'!G146="","",'N-Bedarf AL §13a'!G146)</f>
        <v/>
      </c>
      <c r="F148" s="50" t="str">
        <f t="shared" si="12"/>
        <v/>
      </c>
      <c r="G148" s="50" t="str">
        <f t="shared" si="17"/>
        <v/>
      </c>
      <c r="H148" s="88"/>
      <c r="I148" s="49"/>
      <c r="J148" s="50" t="str">
        <f t="shared" si="13"/>
        <v/>
      </c>
      <c r="K148" s="50" t="str">
        <f t="shared" si="14"/>
        <v/>
      </c>
      <c r="L148" s="88"/>
      <c r="M148" s="49"/>
      <c r="N148" s="50" t="str">
        <f t="shared" si="15"/>
        <v/>
      </c>
      <c r="O148" s="50" t="str">
        <f t="shared" si="16"/>
        <v/>
      </c>
      <c r="P148" s="51"/>
      <c r="Q148" s="78" t="s">
        <v>261</v>
      </c>
      <c r="R148" s="49"/>
      <c r="S148" s="32" t="str">
        <f>IF(R148="","C",INDEX(Gehaltsklassen!A$11:A$15,MATCH(R148,Gehaltsklassen!D$11:D$15,1),1))</f>
        <v>C</v>
      </c>
      <c r="T148" s="49"/>
      <c r="U148" s="32" t="str">
        <f>IF(T148="","C",IF(T148="","C",IF($Q148="I",INDEX(Gehaltsklassen!A$11:A$15,MATCH(T148,Gehaltsklassen!C$11:C$15,1),1),IF($Q148="II",INDEX(Gehaltsklassen!A$11:A$15,MATCH(T148,Gehaltsklassen!D$11:D$15,1),1),IF($Q148="III",INDEX(Gehaltsklassen!A$11:A$15,MATCH(T148,Gehaltsklassen!E$11:E$15,1),1),"Falsche Bodenart")))))</f>
        <v>C</v>
      </c>
      <c r="V148" s="52" t="str">
        <f>IF(OR(C148=""),"",SUM(F148,J148,N148)*VLOOKUP(S148,Gehaltsklassen!$B$34:$D$38,2,FALSE))</f>
        <v/>
      </c>
      <c r="W148" s="52" t="str">
        <f>IF(OR(C148=""),"",SUM(F148,J148,N148)*VLOOKUP(S148,Gehaltsklassen!$B$34:$D$38,2,FALSE)*C148)</f>
        <v/>
      </c>
      <c r="X148" s="52" t="str">
        <f>IF(OR(C148=""),"",SUM(F148,J148,N148)*VLOOKUP(S148,Gehaltsklassen!$B$34:$D$38,3,FALSE))</f>
        <v/>
      </c>
      <c r="Y148" s="52" t="str">
        <f>IF(OR(C148=""),"",SUM(F148,J148,N148)*VLOOKUP(S148,Gehaltsklassen!$B$34:$D$38,3,FALSE)*C148)</f>
        <v/>
      </c>
      <c r="Z148" s="54" t="str">
        <f>IF(OR(C148=""),"",(SUM(G148,K148,O148)*VLOOKUP(U148,Gehaltsklassen!$B$34:$D$38,2,FALSE)))</f>
        <v/>
      </c>
      <c r="AA148" s="54" t="str">
        <f>IF(OR(C148=""),"",(SUM(G148,K148,O148)*VLOOKUP(U148,Gehaltsklassen!$B$34:$D$38,2,FALSE))*C148)</f>
        <v/>
      </c>
      <c r="AB148" s="53" t="str">
        <f>IF(OR(C148=""),"",(SUM(G148,K148,O148)*VLOOKUP(U148,Gehaltsklassen!$B$34:$D$38,3,FALSE))*C148)</f>
        <v/>
      </c>
      <c r="AC148" s="53" t="str">
        <f>IF(OR(C148=""),"",(SUM(G148,K148,O148)*VLOOKUP(U148,Gehaltsklassen!$B$34:$D$38,3,FALSE))*C148)</f>
        <v/>
      </c>
    </row>
    <row r="149" spans="1:29" ht="31.9" customHeight="1" x14ac:dyDescent="0.2">
      <c r="A149" s="74" t="str">
        <f>IF(C149="","",MAX($A$11:A148)+1)</f>
        <v/>
      </c>
      <c r="B149" s="75" t="str">
        <f>IF('N-Bedarf AL §13a'!B147="","",'N-Bedarf AL §13a'!B147)</f>
        <v/>
      </c>
      <c r="C149" s="49" t="str">
        <f>IF('N-Bedarf AL §13a'!C147="","",'N-Bedarf AL §13a'!C147)</f>
        <v/>
      </c>
      <c r="D149" s="88" t="str">
        <f>IF('N-Bedarf AL §13a'!D147="","",'N-Bedarf AL §13a'!D147)</f>
        <v/>
      </c>
      <c r="E149" s="49" t="str">
        <f>IF('N-Bedarf AL §13a'!G147="","",'N-Bedarf AL §13a'!G147)</f>
        <v/>
      </c>
      <c r="F149" s="50" t="str">
        <f t="shared" si="12"/>
        <v/>
      </c>
      <c r="G149" s="50" t="str">
        <f t="shared" si="17"/>
        <v/>
      </c>
      <c r="H149" s="88"/>
      <c r="I149" s="49"/>
      <c r="J149" s="50" t="str">
        <f t="shared" si="13"/>
        <v/>
      </c>
      <c r="K149" s="50" t="str">
        <f t="shared" si="14"/>
        <v/>
      </c>
      <c r="L149" s="88"/>
      <c r="M149" s="49"/>
      <c r="N149" s="50" t="str">
        <f t="shared" si="15"/>
        <v/>
      </c>
      <c r="O149" s="50" t="str">
        <f t="shared" si="16"/>
        <v/>
      </c>
      <c r="P149" s="51"/>
      <c r="Q149" s="78" t="s">
        <v>261</v>
      </c>
      <c r="R149" s="49"/>
      <c r="S149" s="32" t="str">
        <f>IF(R149="","C",INDEX(Gehaltsklassen!A$11:A$15,MATCH(R149,Gehaltsklassen!D$11:D$15,1),1))</f>
        <v>C</v>
      </c>
      <c r="T149" s="49"/>
      <c r="U149" s="32" t="str">
        <f>IF(T149="","C",IF(T149="","C",IF($Q149="I",INDEX(Gehaltsklassen!A$11:A$15,MATCH(T149,Gehaltsklassen!C$11:C$15,1),1),IF($Q149="II",INDEX(Gehaltsklassen!A$11:A$15,MATCH(T149,Gehaltsklassen!D$11:D$15,1),1),IF($Q149="III",INDEX(Gehaltsklassen!A$11:A$15,MATCH(T149,Gehaltsklassen!E$11:E$15,1),1),"Falsche Bodenart")))))</f>
        <v>C</v>
      </c>
      <c r="V149" s="52" t="str">
        <f>IF(OR(C149=""),"",SUM(F149,J149,N149)*VLOOKUP(S149,Gehaltsklassen!$B$34:$D$38,2,FALSE))</f>
        <v/>
      </c>
      <c r="W149" s="52" t="str">
        <f>IF(OR(C149=""),"",SUM(F149,J149,N149)*VLOOKUP(S149,Gehaltsklassen!$B$34:$D$38,2,FALSE)*C149)</f>
        <v/>
      </c>
      <c r="X149" s="52" t="str">
        <f>IF(OR(C149=""),"",SUM(F149,J149,N149)*VLOOKUP(S149,Gehaltsklassen!$B$34:$D$38,3,FALSE))</f>
        <v/>
      </c>
      <c r="Y149" s="52" t="str">
        <f>IF(OR(C149=""),"",SUM(F149,J149,N149)*VLOOKUP(S149,Gehaltsklassen!$B$34:$D$38,3,FALSE)*C149)</f>
        <v/>
      </c>
      <c r="Z149" s="54" t="str">
        <f>IF(OR(C149=""),"",(SUM(G149,K149,O149)*VLOOKUP(U149,Gehaltsklassen!$B$34:$D$38,2,FALSE)))</f>
        <v/>
      </c>
      <c r="AA149" s="54" t="str">
        <f>IF(OR(C149=""),"",(SUM(G149,K149,O149)*VLOOKUP(U149,Gehaltsklassen!$B$34:$D$38,2,FALSE))*C149)</f>
        <v/>
      </c>
      <c r="AB149" s="53" t="str">
        <f>IF(OR(C149=""),"",(SUM(G149,K149,O149)*VLOOKUP(U149,Gehaltsklassen!$B$34:$D$38,3,FALSE))*C149)</f>
        <v/>
      </c>
      <c r="AC149" s="53" t="str">
        <f>IF(OR(C149=""),"",(SUM(G149,K149,O149)*VLOOKUP(U149,Gehaltsklassen!$B$34:$D$38,3,FALSE))*C149)</f>
        <v/>
      </c>
    </row>
    <row r="150" spans="1:29" ht="31.9" customHeight="1" x14ac:dyDescent="0.2">
      <c r="A150" s="74" t="str">
        <f>IF(C150="","",MAX($A$11:A149)+1)</f>
        <v/>
      </c>
      <c r="B150" s="75" t="str">
        <f>IF('N-Bedarf AL §13a'!B148="","",'N-Bedarf AL §13a'!B148)</f>
        <v/>
      </c>
      <c r="C150" s="49" t="str">
        <f>IF('N-Bedarf AL §13a'!C148="","",'N-Bedarf AL §13a'!C148)</f>
        <v/>
      </c>
      <c r="D150" s="88" t="str">
        <f>IF('N-Bedarf AL §13a'!D148="","",'N-Bedarf AL §13a'!D148)</f>
        <v/>
      </c>
      <c r="E150" s="49" t="str">
        <f>IF('N-Bedarf AL §13a'!G148="","",'N-Bedarf AL §13a'!G148)</f>
        <v/>
      </c>
      <c r="F150" s="50" t="str">
        <f t="shared" si="12"/>
        <v/>
      </c>
      <c r="G150" s="50" t="str">
        <f t="shared" si="17"/>
        <v/>
      </c>
      <c r="H150" s="88"/>
      <c r="I150" s="49"/>
      <c r="J150" s="50" t="str">
        <f t="shared" si="13"/>
        <v/>
      </c>
      <c r="K150" s="50" t="str">
        <f t="shared" si="14"/>
        <v/>
      </c>
      <c r="L150" s="88"/>
      <c r="M150" s="49"/>
      <c r="N150" s="50" t="str">
        <f t="shared" si="15"/>
        <v/>
      </c>
      <c r="O150" s="50" t="str">
        <f t="shared" si="16"/>
        <v/>
      </c>
      <c r="P150" s="51"/>
      <c r="Q150" s="78" t="s">
        <v>261</v>
      </c>
      <c r="R150" s="49"/>
      <c r="S150" s="32" t="str">
        <f>IF(R150="","C",INDEX(Gehaltsklassen!A$11:A$15,MATCH(R150,Gehaltsklassen!D$11:D$15,1),1))</f>
        <v>C</v>
      </c>
      <c r="T150" s="49"/>
      <c r="U150" s="32" t="str">
        <f>IF(T150="","C",IF(T150="","C",IF($Q150="I",INDEX(Gehaltsklassen!A$11:A$15,MATCH(T150,Gehaltsklassen!C$11:C$15,1),1),IF($Q150="II",INDEX(Gehaltsklassen!A$11:A$15,MATCH(T150,Gehaltsklassen!D$11:D$15,1),1),IF($Q150="III",INDEX(Gehaltsklassen!A$11:A$15,MATCH(T150,Gehaltsklassen!E$11:E$15,1),1),"Falsche Bodenart")))))</f>
        <v>C</v>
      </c>
      <c r="V150" s="52" t="str">
        <f>IF(OR(C150=""),"",SUM(F150,J150,N150)*VLOOKUP(S150,Gehaltsklassen!$B$34:$D$38,2,FALSE))</f>
        <v/>
      </c>
      <c r="W150" s="52" t="str">
        <f>IF(OR(C150=""),"",SUM(F150,J150,N150)*VLOOKUP(S150,Gehaltsklassen!$B$34:$D$38,2,FALSE)*C150)</f>
        <v/>
      </c>
      <c r="X150" s="52" t="str">
        <f>IF(OR(C150=""),"",SUM(F150,J150,N150)*VLOOKUP(S150,Gehaltsklassen!$B$34:$D$38,3,FALSE))</f>
        <v/>
      </c>
      <c r="Y150" s="52" t="str">
        <f>IF(OR(C150=""),"",SUM(F150,J150,N150)*VLOOKUP(S150,Gehaltsklassen!$B$34:$D$38,3,FALSE)*C150)</f>
        <v/>
      </c>
      <c r="Z150" s="54" t="str">
        <f>IF(OR(C150=""),"",(SUM(G150,K150,O150)*VLOOKUP(U150,Gehaltsklassen!$B$34:$D$38,2,FALSE)))</f>
        <v/>
      </c>
      <c r="AA150" s="54" t="str">
        <f>IF(OR(C150=""),"",(SUM(G150,K150,O150)*VLOOKUP(U150,Gehaltsklassen!$B$34:$D$38,2,FALSE))*C150)</f>
        <v/>
      </c>
      <c r="AB150" s="53" t="str">
        <f>IF(OR(C150=""),"",(SUM(G150,K150,O150)*VLOOKUP(U150,Gehaltsklassen!$B$34:$D$38,3,FALSE))*C150)</f>
        <v/>
      </c>
      <c r="AC150" s="53" t="str">
        <f>IF(OR(C150=""),"",(SUM(G150,K150,O150)*VLOOKUP(U150,Gehaltsklassen!$B$34:$D$38,3,FALSE))*C150)</f>
        <v/>
      </c>
    </row>
    <row r="151" spans="1:29" ht="31.9" customHeight="1" x14ac:dyDescent="0.2">
      <c r="A151" s="74" t="str">
        <f>IF(C151="","",MAX($A$11:A150)+1)</f>
        <v/>
      </c>
      <c r="B151" s="75" t="str">
        <f>IF('N-Bedarf AL §13a'!B149="","",'N-Bedarf AL §13a'!B149)</f>
        <v/>
      </c>
      <c r="C151" s="49" t="str">
        <f>IF('N-Bedarf AL §13a'!C149="","",'N-Bedarf AL §13a'!C149)</f>
        <v/>
      </c>
      <c r="D151" s="88" t="str">
        <f>IF('N-Bedarf AL §13a'!D149="","",'N-Bedarf AL §13a'!D149)</f>
        <v/>
      </c>
      <c r="E151" s="49" t="str">
        <f>IF('N-Bedarf AL §13a'!G149="","",'N-Bedarf AL §13a'!G149)</f>
        <v/>
      </c>
      <c r="F151" s="50" t="str">
        <f t="shared" si="12"/>
        <v/>
      </c>
      <c r="G151" s="50" t="str">
        <f t="shared" si="17"/>
        <v/>
      </c>
      <c r="H151" s="88"/>
      <c r="I151" s="49"/>
      <c r="J151" s="50" t="str">
        <f t="shared" si="13"/>
        <v/>
      </c>
      <c r="K151" s="50" t="str">
        <f t="shared" si="14"/>
        <v/>
      </c>
      <c r="L151" s="88"/>
      <c r="M151" s="49"/>
      <c r="N151" s="50" t="str">
        <f t="shared" si="15"/>
        <v/>
      </c>
      <c r="O151" s="50" t="str">
        <f t="shared" si="16"/>
        <v/>
      </c>
      <c r="P151" s="51"/>
      <c r="Q151" s="78" t="s">
        <v>261</v>
      </c>
      <c r="R151" s="49"/>
      <c r="S151" s="32" t="str">
        <f>IF(R151="","C",INDEX(Gehaltsklassen!A$11:A$15,MATCH(R151,Gehaltsklassen!D$11:D$15,1),1))</f>
        <v>C</v>
      </c>
      <c r="T151" s="49"/>
      <c r="U151" s="32" t="str">
        <f>IF(T151="","C",IF(T151="","C",IF($Q151="I",INDEX(Gehaltsklassen!A$11:A$15,MATCH(T151,Gehaltsklassen!C$11:C$15,1),1),IF($Q151="II",INDEX(Gehaltsklassen!A$11:A$15,MATCH(T151,Gehaltsklassen!D$11:D$15,1),1),IF($Q151="III",INDEX(Gehaltsklassen!A$11:A$15,MATCH(T151,Gehaltsklassen!E$11:E$15,1),1),"Falsche Bodenart")))))</f>
        <v>C</v>
      </c>
      <c r="V151" s="52" t="str">
        <f>IF(OR(C151=""),"",SUM(F151,J151,N151)*VLOOKUP(S151,Gehaltsklassen!$B$34:$D$38,2,FALSE))</f>
        <v/>
      </c>
      <c r="W151" s="52" t="str">
        <f>IF(OR(C151=""),"",SUM(F151,J151,N151)*VLOOKUP(S151,Gehaltsklassen!$B$34:$D$38,2,FALSE)*C151)</f>
        <v/>
      </c>
      <c r="X151" s="52" t="str">
        <f>IF(OR(C151=""),"",SUM(F151,J151,N151)*VLOOKUP(S151,Gehaltsklassen!$B$34:$D$38,3,FALSE))</f>
        <v/>
      </c>
      <c r="Y151" s="52" t="str">
        <f>IF(OR(C151=""),"",SUM(F151,J151,N151)*VLOOKUP(S151,Gehaltsklassen!$B$34:$D$38,3,FALSE)*C151)</f>
        <v/>
      </c>
      <c r="Z151" s="54" t="str">
        <f>IF(OR(C151=""),"",(SUM(G151,K151,O151)*VLOOKUP(U151,Gehaltsklassen!$B$34:$D$38,2,FALSE)))</f>
        <v/>
      </c>
      <c r="AA151" s="54" t="str">
        <f>IF(OR(C151=""),"",(SUM(G151,K151,O151)*VLOOKUP(U151,Gehaltsklassen!$B$34:$D$38,2,FALSE))*C151)</f>
        <v/>
      </c>
      <c r="AB151" s="53" t="str">
        <f>IF(OR(C151=""),"",(SUM(G151,K151,O151)*VLOOKUP(U151,Gehaltsklassen!$B$34:$D$38,3,FALSE))*C151)</f>
        <v/>
      </c>
      <c r="AC151" s="53" t="str">
        <f>IF(OR(C151=""),"",(SUM(G151,K151,O151)*VLOOKUP(U151,Gehaltsklassen!$B$34:$D$38,3,FALSE))*C151)</f>
        <v/>
      </c>
    </row>
    <row r="152" spans="1:29" ht="31.9" customHeight="1" x14ac:dyDescent="0.2">
      <c r="A152" s="74" t="str">
        <f>IF(C152="","",MAX($A$11:A151)+1)</f>
        <v/>
      </c>
      <c r="B152" s="75" t="str">
        <f>IF('N-Bedarf AL §13a'!B150="","",'N-Bedarf AL §13a'!B150)</f>
        <v/>
      </c>
      <c r="C152" s="49" t="str">
        <f>IF('N-Bedarf AL §13a'!C150="","",'N-Bedarf AL §13a'!C150)</f>
        <v/>
      </c>
      <c r="D152" s="88" t="str">
        <f>IF('N-Bedarf AL §13a'!D150="","",'N-Bedarf AL §13a'!D150)</f>
        <v/>
      </c>
      <c r="E152" s="49" t="str">
        <f>IF('N-Bedarf AL §13a'!G150="","",'N-Bedarf AL §13a'!G150)</f>
        <v/>
      </c>
      <c r="F152" s="50" t="str">
        <f t="shared" si="12"/>
        <v/>
      </c>
      <c r="G152" s="50" t="str">
        <f t="shared" si="17"/>
        <v/>
      </c>
      <c r="H152" s="88"/>
      <c r="I152" s="49"/>
      <c r="J152" s="50" t="str">
        <f t="shared" si="13"/>
        <v/>
      </c>
      <c r="K152" s="50" t="str">
        <f t="shared" si="14"/>
        <v/>
      </c>
      <c r="L152" s="88"/>
      <c r="M152" s="49"/>
      <c r="N152" s="50" t="str">
        <f t="shared" si="15"/>
        <v/>
      </c>
      <c r="O152" s="50" t="str">
        <f t="shared" si="16"/>
        <v/>
      </c>
      <c r="P152" s="51"/>
      <c r="Q152" s="78" t="s">
        <v>261</v>
      </c>
      <c r="R152" s="49"/>
      <c r="S152" s="32" t="str">
        <f>IF(R152="","C",INDEX(Gehaltsklassen!A$11:A$15,MATCH(R152,Gehaltsklassen!D$11:D$15,1),1))</f>
        <v>C</v>
      </c>
      <c r="T152" s="49"/>
      <c r="U152" s="32" t="str">
        <f>IF(T152="","C",IF(T152="","C",IF($Q152="I",INDEX(Gehaltsklassen!A$11:A$15,MATCH(T152,Gehaltsklassen!C$11:C$15,1),1),IF($Q152="II",INDEX(Gehaltsklassen!A$11:A$15,MATCH(T152,Gehaltsklassen!D$11:D$15,1),1),IF($Q152="III",INDEX(Gehaltsklassen!A$11:A$15,MATCH(T152,Gehaltsklassen!E$11:E$15,1),1),"Falsche Bodenart")))))</f>
        <v>C</v>
      </c>
      <c r="V152" s="52" t="str">
        <f>IF(OR(C152=""),"",SUM(F152,J152,N152)*VLOOKUP(S152,Gehaltsklassen!$B$34:$D$38,2,FALSE))</f>
        <v/>
      </c>
      <c r="W152" s="52" t="str">
        <f>IF(OR(C152=""),"",SUM(F152,J152,N152)*VLOOKUP(S152,Gehaltsklassen!$B$34:$D$38,2,FALSE)*C152)</f>
        <v/>
      </c>
      <c r="X152" s="52" t="str">
        <f>IF(OR(C152=""),"",SUM(F152,J152,N152)*VLOOKUP(S152,Gehaltsklassen!$B$34:$D$38,3,FALSE))</f>
        <v/>
      </c>
      <c r="Y152" s="52" t="str">
        <f>IF(OR(C152=""),"",SUM(F152,J152,N152)*VLOOKUP(S152,Gehaltsklassen!$B$34:$D$38,3,FALSE)*C152)</f>
        <v/>
      </c>
      <c r="Z152" s="54" t="str">
        <f>IF(OR(C152=""),"",(SUM(G152,K152,O152)*VLOOKUP(U152,Gehaltsklassen!$B$34:$D$38,2,FALSE)))</f>
        <v/>
      </c>
      <c r="AA152" s="54" t="str">
        <f>IF(OR(C152=""),"",(SUM(G152,K152,O152)*VLOOKUP(U152,Gehaltsklassen!$B$34:$D$38,2,FALSE))*C152)</f>
        <v/>
      </c>
      <c r="AB152" s="53" t="str">
        <f>IF(OR(C152=""),"",(SUM(G152,K152,O152)*VLOOKUP(U152,Gehaltsklassen!$B$34:$D$38,3,FALSE))*C152)</f>
        <v/>
      </c>
      <c r="AC152" s="53" t="str">
        <f>IF(OR(C152=""),"",(SUM(G152,K152,O152)*VLOOKUP(U152,Gehaltsklassen!$B$34:$D$38,3,FALSE))*C152)</f>
        <v/>
      </c>
    </row>
    <row r="153" spans="1:29" ht="31.9" customHeight="1" x14ac:dyDescent="0.2">
      <c r="A153" s="74" t="str">
        <f>IF(C153="","",MAX($A$11:A152)+1)</f>
        <v/>
      </c>
      <c r="B153" s="75" t="str">
        <f>IF('N-Bedarf AL §13a'!B151="","",'N-Bedarf AL §13a'!B151)</f>
        <v/>
      </c>
      <c r="C153" s="49" t="str">
        <f>IF('N-Bedarf AL §13a'!C151="","",'N-Bedarf AL §13a'!C151)</f>
        <v/>
      </c>
      <c r="D153" s="88" t="str">
        <f>IF('N-Bedarf AL §13a'!D151="","",'N-Bedarf AL §13a'!D151)</f>
        <v/>
      </c>
      <c r="E153" s="49" t="str">
        <f>IF('N-Bedarf AL §13a'!G151="","",'N-Bedarf AL §13a'!G151)</f>
        <v/>
      </c>
      <c r="F153" s="50" t="str">
        <f t="shared" si="12"/>
        <v/>
      </c>
      <c r="G153" s="50" t="str">
        <f t="shared" si="17"/>
        <v/>
      </c>
      <c r="H153" s="88"/>
      <c r="I153" s="49"/>
      <c r="J153" s="50" t="str">
        <f t="shared" si="13"/>
        <v/>
      </c>
      <c r="K153" s="50" t="str">
        <f t="shared" si="14"/>
        <v/>
      </c>
      <c r="L153" s="88"/>
      <c r="M153" s="49"/>
      <c r="N153" s="50" t="str">
        <f t="shared" si="15"/>
        <v/>
      </c>
      <c r="O153" s="50" t="str">
        <f t="shared" si="16"/>
        <v/>
      </c>
      <c r="P153" s="51"/>
      <c r="Q153" s="78" t="s">
        <v>261</v>
      </c>
      <c r="R153" s="49"/>
      <c r="S153" s="32" t="str">
        <f>IF(R153="","C",INDEX(Gehaltsklassen!A$11:A$15,MATCH(R153,Gehaltsklassen!D$11:D$15,1),1))</f>
        <v>C</v>
      </c>
      <c r="T153" s="49"/>
      <c r="U153" s="32" t="str">
        <f>IF(T153="","C",IF(T153="","C",IF($Q153="I",INDEX(Gehaltsklassen!A$11:A$15,MATCH(T153,Gehaltsklassen!C$11:C$15,1),1),IF($Q153="II",INDEX(Gehaltsklassen!A$11:A$15,MATCH(T153,Gehaltsklassen!D$11:D$15,1),1),IF($Q153="III",INDEX(Gehaltsklassen!A$11:A$15,MATCH(T153,Gehaltsklassen!E$11:E$15,1),1),"Falsche Bodenart")))))</f>
        <v>C</v>
      </c>
      <c r="V153" s="52" t="str">
        <f>IF(OR(C153=""),"",SUM(F153,J153,N153)*VLOOKUP(S153,Gehaltsklassen!$B$34:$D$38,2,FALSE))</f>
        <v/>
      </c>
      <c r="W153" s="52" t="str">
        <f>IF(OR(C153=""),"",SUM(F153,J153,N153)*VLOOKUP(S153,Gehaltsklassen!$B$34:$D$38,2,FALSE)*C153)</f>
        <v/>
      </c>
      <c r="X153" s="52" t="str">
        <f>IF(OR(C153=""),"",SUM(F153,J153,N153)*VLOOKUP(S153,Gehaltsklassen!$B$34:$D$38,3,FALSE))</f>
        <v/>
      </c>
      <c r="Y153" s="52" t="str">
        <f>IF(OR(C153=""),"",SUM(F153,J153,N153)*VLOOKUP(S153,Gehaltsklassen!$B$34:$D$38,3,FALSE)*C153)</f>
        <v/>
      </c>
      <c r="Z153" s="54" t="str">
        <f>IF(OR(C153=""),"",(SUM(G153,K153,O153)*VLOOKUP(U153,Gehaltsklassen!$B$34:$D$38,2,FALSE)))</f>
        <v/>
      </c>
      <c r="AA153" s="54" t="str">
        <f>IF(OR(C153=""),"",(SUM(G153,K153,O153)*VLOOKUP(U153,Gehaltsklassen!$B$34:$D$38,2,FALSE))*C153)</f>
        <v/>
      </c>
      <c r="AB153" s="53" t="str">
        <f>IF(OR(C153=""),"",(SUM(G153,K153,O153)*VLOOKUP(U153,Gehaltsklassen!$B$34:$D$38,3,FALSE))*C153)</f>
        <v/>
      </c>
      <c r="AC153" s="53" t="str">
        <f>IF(OR(C153=""),"",(SUM(G153,K153,O153)*VLOOKUP(U153,Gehaltsklassen!$B$34:$D$38,3,FALSE))*C153)</f>
        <v/>
      </c>
    </row>
    <row r="154" spans="1:29" ht="31.9" customHeight="1" x14ac:dyDescent="0.2">
      <c r="A154" s="74" t="str">
        <f>IF(C154="","",MAX($A$11:A153)+1)</f>
        <v/>
      </c>
      <c r="B154" s="75" t="str">
        <f>IF('N-Bedarf AL §13a'!B152="","",'N-Bedarf AL §13a'!B152)</f>
        <v/>
      </c>
      <c r="C154" s="49" t="str">
        <f>IF('N-Bedarf AL §13a'!C152="","",'N-Bedarf AL §13a'!C152)</f>
        <v/>
      </c>
      <c r="D154" s="88" t="str">
        <f>IF('N-Bedarf AL §13a'!D152="","",'N-Bedarf AL §13a'!D152)</f>
        <v/>
      </c>
      <c r="E154" s="49" t="str">
        <f>IF('N-Bedarf AL §13a'!G152="","",'N-Bedarf AL §13a'!G152)</f>
        <v/>
      </c>
      <c r="F154" s="50" t="str">
        <f t="shared" si="12"/>
        <v/>
      </c>
      <c r="G154" s="50" t="str">
        <f t="shared" si="17"/>
        <v/>
      </c>
      <c r="H154" s="88"/>
      <c r="I154" s="49"/>
      <c r="J154" s="50" t="str">
        <f t="shared" si="13"/>
        <v/>
      </c>
      <c r="K154" s="50" t="str">
        <f t="shared" si="14"/>
        <v/>
      </c>
      <c r="L154" s="88"/>
      <c r="M154" s="49"/>
      <c r="N154" s="50" t="str">
        <f t="shared" si="15"/>
        <v/>
      </c>
      <c r="O154" s="50" t="str">
        <f t="shared" si="16"/>
        <v/>
      </c>
      <c r="P154" s="51"/>
      <c r="Q154" s="78" t="s">
        <v>261</v>
      </c>
      <c r="R154" s="49"/>
      <c r="S154" s="32" t="str">
        <f>IF(R154="","C",INDEX(Gehaltsklassen!A$11:A$15,MATCH(R154,Gehaltsklassen!D$11:D$15,1),1))</f>
        <v>C</v>
      </c>
      <c r="T154" s="49"/>
      <c r="U154" s="32" t="str">
        <f>IF(T154="","C",IF(T154="","C",IF($Q154="I",INDEX(Gehaltsklassen!A$11:A$15,MATCH(T154,Gehaltsklassen!C$11:C$15,1),1),IF($Q154="II",INDEX(Gehaltsklassen!A$11:A$15,MATCH(T154,Gehaltsklassen!D$11:D$15,1),1),IF($Q154="III",INDEX(Gehaltsklassen!A$11:A$15,MATCH(T154,Gehaltsklassen!E$11:E$15,1),1),"Falsche Bodenart")))))</f>
        <v>C</v>
      </c>
      <c r="V154" s="52" t="str">
        <f>IF(OR(C154=""),"",SUM(F154,J154,N154)*VLOOKUP(S154,Gehaltsklassen!$B$34:$D$38,2,FALSE))</f>
        <v/>
      </c>
      <c r="W154" s="52" t="str">
        <f>IF(OR(C154=""),"",SUM(F154,J154,N154)*VLOOKUP(S154,Gehaltsklassen!$B$34:$D$38,2,FALSE)*C154)</f>
        <v/>
      </c>
      <c r="X154" s="52" t="str">
        <f>IF(OR(C154=""),"",SUM(F154,J154,N154)*VLOOKUP(S154,Gehaltsklassen!$B$34:$D$38,3,FALSE))</f>
        <v/>
      </c>
      <c r="Y154" s="52" t="str">
        <f>IF(OR(C154=""),"",SUM(F154,J154,N154)*VLOOKUP(S154,Gehaltsklassen!$B$34:$D$38,3,FALSE)*C154)</f>
        <v/>
      </c>
      <c r="Z154" s="54" t="str">
        <f>IF(OR(C154=""),"",(SUM(G154,K154,O154)*VLOOKUP(U154,Gehaltsklassen!$B$34:$D$38,2,FALSE)))</f>
        <v/>
      </c>
      <c r="AA154" s="54" t="str">
        <f>IF(OR(C154=""),"",(SUM(G154,K154,O154)*VLOOKUP(U154,Gehaltsklassen!$B$34:$D$38,2,FALSE))*C154)</f>
        <v/>
      </c>
      <c r="AB154" s="53" t="str">
        <f>IF(OR(C154=""),"",(SUM(G154,K154,O154)*VLOOKUP(U154,Gehaltsklassen!$B$34:$D$38,3,FALSE))*C154)</f>
        <v/>
      </c>
      <c r="AC154" s="53" t="str">
        <f>IF(OR(C154=""),"",(SUM(G154,K154,O154)*VLOOKUP(U154,Gehaltsklassen!$B$34:$D$38,3,FALSE))*C154)</f>
        <v/>
      </c>
    </row>
    <row r="155" spans="1:29" ht="31.9" customHeight="1" x14ac:dyDescent="0.2">
      <c r="A155" s="74" t="str">
        <f>IF(C155="","",MAX($A$11:A154)+1)</f>
        <v/>
      </c>
      <c r="B155" s="75" t="str">
        <f>IF('N-Bedarf AL §13a'!B153="","",'N-Bedarf AL §13a'!B153)</f>
        <v/>
      </c>
      <c r="C155" s="49" t="str">
        <f>IF('N-Bedarf AL §13a'!C153="","",'N-Bedarf AL §13a'!C153)</f>
        <v/>
      </c>
      <c r="D155" s="88" t="str">
        <f>IF('N-Bedarf AL §13a'!D153="","",'N-Bedarf AL §13a'!D153)</f>
        <v/>
      </c>
      <c r="E155" s="49" t="str">
        <f>IF('N-Bedarf AL §13a'!G153="","",'N-Bedarf AL §13a'!G153)</f>
        <v/>
      </c>
      <c r="F155" s="50" t="str">
        <f t="shared" si="12"/>
        <v/>
      </c>
      <c r="G155" s="50" t="str">
        <f t="shared" si="17"/>
        <v/>
      </c>
      <c r="H155" s="88"/>
      <c r="I155" s="49"/>
      <c r="J155" s="50" t="str">
        <f t="shared" si="13"/>
        <v/>
      </c>
      <c r="K155" s="50" t="str">
        <f t="shared" si="14"/>
        <v/>
      </c>
      <c r="L155" s="88"/>
      <c r="M155" s="49"/>
      <c r="N155" s="50" t="str">
        <f t="shared" si="15"/>
        <v/>
      </c>
      <c r="O155" s="50" t="str">
        <f t="shared" si="16"/>
        <v/>
      </c>
      <c r="P155" s="51"/>
      <c r="Q155" s="78" t="s">
        <v>261</v>
      </c>
      <c r="R155" s="49"/>
      <c r="S155" s="32" t="str">
        <f>IF(R155="","C",INDEX(Gehaltsklassen!A$11:A$15,MATCH(R155,Gehaltsklassen!D$11:D$15,1),1))</f>
        <v>C</v>
      </c>
      <c r="T155" s="49"/>
      <c r="U155" s="32" t="str">
        <f>IF(T155="","C",IF(T155="","C",IF($Q155="I",INDEX(Gehaltsklassen!A$11:A$15,MATCH(T155,Gehaltsklassen!C$11:C$15,1),1),IF($Q155="II",INDEX(Gehaltsklassen!A$11:A$15,MATCH(T155,Gehaltsklassen!D$11:D$15,1),1),IF($Q155="III",INDEX(Gehaltsklassen!A$11:A$15,MATCH(T155,Gehaltsklassen!E$11:E$15,1),1),"Falsche Bodenart")))))</f>
        <v>C</v>
      </c>
      <c r="V155" s="52" t="str">
        <f>IF(OR(C155=""),"",SUM(F155,J155,N155)*VLOOKUP(S155,Gehaltsklassen!$B$34:$D$38,2,FALSE))</f>
        <v/>
      </c>
      <c r="W155" s="52" t="str">
        <f>IF(OR(C155=""),"",SUM(F155,J155,N155)*VLOOKUP(S155,Gehaltsklassen!$B$34:$D$38,2,FALSE)*C155)</f>
        <v/>
      </c>
      <c r="X155" s="52" t="str">
        <f>IF(OR(C155=""),"",SUM(F155,J155,N155)*VLOOKUP(S155,Gehaltsklassen!$B$34:$D$38,3,FALSE))</f>
        <v/>
      </c>
      <c r="Y155" s="52" t="str">
        <f>IF(OR(C155=""),"",SUM(F155,J155,N155)*VLOOKUP(S155,Gehaltsklassen!$B$34:$D$38,3,FALSE)*C155)</f>
        <v/>
      </c>
      <c r="Z155" s="54" t="str">
        <f>IF(OR(C155=""),"",(SUM(G155,K155,O155)*VLOOKUP(U155,Gehaltsklassen!$B$34:$D$38,2,FALSE)))</f>
        <v/>
      </c>
      <c r="AA155" s="54" t="str">
        <f>IF(OR(C155=""),"",(SUM(G155,K155,O155)*VLOOKUP(U155,Gehaltsklassen!$B$34:$D$38,2,FALSE))*C155)</f>
        <v/>
      </c>
      <c r="AB155" s="53" t="str">
        <f>IF(OR(C155=""),"",(SUM(G155,K155,O155)*VLOOKUP(U155,Gehaltsklassen!$B$34:$D$38,3,FALSE))*C155)</f>
        <v/>
      </c>
      <c r="AC155" s="53" t="str">
        <f>IF(OR(C155=""),"",(SUM(G155,K155,O155)*VLOOKUP(U155,Gehaltsklassen!$B$34:$D$38,3,FALSE))*C155)</f>
        <v/>
      </c>
    </row>
    <row r="156" spans="1:29" ht="31.9" customHeight="1" x14ac:dyDescent="0.2">
      <c r="A156" s="74" t="str">
        <f>IF(C156="","",MAX($A$11:A155)+1)</f>
        <v/>
      </c>
      <c r="B156" s="75" t="str">
        <f>IF('N-Bedarf AL §13a'!B154="","",'N-Bedarf AL §13a'!B154)</f>
        <v/>
      </c>
      <c r="C156" s="49" t="str">
        <f>IF('N-Bedarf AL §13a'!C154="","",'N-Bedarf AL §13a'!C154)</f>
        <v/>
      </c>
      <c r="D156" s="88" t="str">
        <f>IF('N-Bedarf AL §13a'!D154="","",'N-Bedarf AL §13a'!D154)</f>
        <v/>
      </c>
      <c r="E156" s="49" t="str">
        <f>IF('N-Bedarf AL §13a'!G154="","",'N-Bedarf AL §13a'!G154)</f>
        <v/>
      </c>
      <c r="F156" s="50" t="str">
        <f t="shared" si="12"/>
        <v/>
      </c>
      <c r="G156" s="50" t="str">
        <f t="shared" si="17"/>
        <v/>
      </c>
      <c r="H156" s="88"/>
      <c r="I156" s="49"/>
      <c r="J156" s="50" t="str">
        <f t="shared" si="13"/>
        <v/>
      </c>
      <c r="K156" s="50" t="str">
        <f t="shared" si="14"/>
        <v/>
      </c>
      <c r="L156" s="88"/>
      <c r="M156" s="49"/>
      <c r="N156" s="50" t="str">
        <f t="shared" si="15"/>
        <v/>
      </c>
      <c r="O156" s="50" t="str">
        <f t="shared" si="16"/>
        <v/>
      </c>
      <c r="P156" s="51"/>
      <c r="Q156" s="78" t="s">
        <v>261</v>
      </c>
      <c r="R156" s="49"/>
      <c r="S156" s="32" t="str">
        <f>IF(R156="","C",INDEX(Gehaltsklassen!A$11:A$15,MATCH(R156,Gehaltsklassen!D$11:D$15,1),1))</f>
        <v>C</v>
      </c>
      <c r="T156" s="49"/>
      <c r="U156" s="32" t="str">
        <f>IF(T156="","C",IF(T156="","C",IF($Q156="I",INDEX(Gehaltsklassen!A$11:A$15,MATCH(T156,Gehaltsklassen!C$11:C$15,1),1),IF($Q156="II",INDEX(Gehaltsklassen!A$11:A$15,MATCH(T156,Gehaltsklassen!D$11:D$15,1),1),IF($Q156="III",INDEX(Gehaltsklassen!A$11:A$15,MATCH(T156,Gehaltsklassen!E$11:E$15,1),1),"Falsche Bodenart")))))</f>
        <v>C</v>
      </c>
      <c r="V156" s="52" t="str">
        <f>IF(OR(C156=""),"",SUM(F156,J156,N156)*VLOOKUP(S156,Gehaltsklassen!$B$34:$D$38,2,FALSE))</f>
        <v/>
      </c>
      <c r="W156" s="52" t="str">
        <f>IF(OR(C156=""),"",SUM(F156,J156,N156)*VLOOKUP(S156,Gehaltsklassen!$B$34:$D$38,2,FALSE)*C156)</f>
        <v/>
      </c>
      <c r="X156" s="52" t="str">
        <f>IF(OR(C156=""),"",SUM(F156,J156,N156)*VLOOKUP(S156,Gehaltsklassen!$B$34:$D$38,3,FALSE))</f>
        <v/>
      </c>
      <c r="Y156" s="52" t="str">
        <f>IF(OR(C156=""),"",SUM(F156,J156,N156)*VLOOKUP(S156,Gehaltsklassen!$B$34:$D$38,3,FALSE)*C156)</f>
        <v/>
      </c>
      <c r="Z156" s="54" t="str">
        <f>IF(OR(C156=""),"",(SUM(G156,K156,O156)*VLOOKUP(U156,Gehaltsklassen!$B$34:$D$38,2,FALSE)))</f>
        <v/>
      </c>
      <c r="AA156" s="54" t="str">
        <f>IF(OR(C156=""),"",(SUM(G156,K156,O156)*VLOOKUP(U156,Gehaltsklassen!$B$34:$D$38,2,FALSE))*C156)</f>
        <v/>
      </c>
      <c r="AB156" s="53" t="str">
        <f>IF(OR(C156=""),"",(SUM(G156,K156,O156)*VLOOKUP(U156,Gehaltsklassen!$B$34:$D$38,3,FALSE))*C156)</f>
        <v/>
      </c>
      <c r="AC156" s="53" t="str">
        <f>IF(OR(C156=""),"",(SUM(G156,K156,O156)*VLOOKUP(U156,Gehaltsklassen!$B$34:$D$38,3,FALSE))*C156)</f>
        <v/>
      </c>
    </row>
    <row r="157" spans="1:29" ht="31.9" customHeight="1" x14ac:dyDescent="0.2">
      <c r="A157" s="74" t="str">
        <f>IF(C157="","",MAX($A$11:A156)+1)</f>
        <v/>
      </c>
      <c r="B157" s="75" t="str">
        <f>IF('N-Bedarf AL §13a'!B155="","",'N-Bedarf AL §13a'!B155)</f>
        <v/>
      </c>
      <c r="C157" s="49" t="str">
        <f>IF('N-Bedarf AL §13a'!C155="","",'N-Bedarf AL §13a'!C155)</f>
        <v/>
      </c>
      <c r="D157" s="88" t="str">
        <f>IF('N-Bedarf AL §13a'!D155="","",'N-Bedarf AL §13a'!D155)</f>
        <v/>
      </c>
      <c r="E157" s="49" t="str">
        <f>IF('N-Bedarf AL §13a'!G155="","",'N-Bedarf AL §13a'!G155)</f>
        <v/>
      </c>
      <c r="F157" s="50" t="str">
        <f t="shared" si="12"/>
        <v/>
      </c>
      <c r="G157" s="50" t="str">
        <f t="shared" si="17"/>
        <v/>
      </c>
      <c r="H157" s="88"/>
      <c r="I157" s="49"/>
      <c r="J157" s="50" t="str">
        <f t="shared" si="13"/>
        <v/>
      </c>
      <c r="K157" s="50" t="str">
        <f t="shared" si="14"/>
        <v/>
      </c>
      <c r="L157" s="88"/>
      <c r="M157" s="49"/>
      <c r="N157" s="50" t="str">
        <f t="shared" si="15"/>
        <v/>
      </c>
      <c r="O157" s="50" t="str">
        <f t="shared" si="16"/>
        <v/>
      </c>
      <c r="P157" s="51"/>
      <c r="Q157" s="78" t="s">
        <v>261</v>
      </c>
      <c r="R157" s="49"/>
      <c r="S157" s="32" t="str">
        <f>IF(R157="","C",INDEX(Gehaltsklassen!A$11:A$15,MATCH(R157,Gehaltsklassen!D$11:D$15,1),1))</f>
        <v>C</v>
      </c>
      <c r="T157" s="49"/>
      <c r="U157" s="32" t="str">
        <f>IF(T157="","C",IF(T157="","C",IF($Q157="I",INDEX(Gehaltsklassen!A$11:A$15,MATCH(T157,Gehaltsklassen!C$11:C$15,1),1),IF($Q157="II",INDEX(Gehaltsklassen!A$11:A$15,MATCH(T157,Gehaltsklassen!D$11:D$15,1),1),IF($Q157="III",INDEX(Gehaltsklassen!A$11:A$15,MATCH(T157,Gehaltsklassen!E$11:E$15,1),1),"Falsche Bodenart")))))</f>
        <v>C</v>
      </c>
      <c r="V157" s="52" t="str">
        <f>IF(OR(C157=""),"",SUM(F157,J157,N157)*VLOOKUP(S157,Gehaltsklassen!$B$34:$D$38,2,FALSE))</f>
        <v/>
      </c>
      <c r="W157" s="52" t="str">
        <f>IF(OR(C157=""),"",SUM(F157,J157,N157)*VLOOKUP(S157,Gehaltsklassen!$B$34:$D$38,2,FALSE)*C157)</f>
        <v/>
      </c>
      <c r="X157" s="52" t="str">
        <f>IF(OR(C157=""),"",SUM(F157,J157,N157)*VLOOKUP(S157,Gehaltsklassen!$B$34:$D$38,3,FALSE))</f>
        <v/>
      </c>
      <c r="Y157" s="52" t="str">
        <f>IF(OR(C157=""),"",SUM(F157,J157,N157)*VLOOKUP(S157,Gehaltsklassen!$B$34:$D$38,3,FALSE)*C157)</f>
        <v/>
      </c>
      <c r="Z157" s="54" t="str">
        <f>IF(OR(C157=""),"",(SUM(G157,K157,O157)*VLOOKUP(U157,Gehaltsklassen!$B$34:$D$38,2,FALSE)))</f>
        <v/>
      </c>
      <c r="AA157" s="54" t="str">
        <f>IF(OR(C157=""),"",(SUM(G157,K157,O157)*VLOOKUP(U157,Gehaltsklassen!$B$34:$D$38,2,FALSE))*C157)</f>
        <v/>
      </c>
      <c r="AB157" s="53" t="str">
        <f>IF(OR(C157=""),"",(SUM(G157,K157,O157)*VLOOKUP(U157,Gehaltsklassen!$B$34:$D$38,3,FALSE))*C157)</f>
        <v/>
      </c>
      <c r="AC157" s="53" t="str">
        <f>IF(OR(C157=""),"",(SUM(G157,K157,O157)*VLOOKUP(U157,Gehaltsklassen!$B$34:$D$38,3,FALSE))*C157)</f>
        <v/>
      </c>
    </row>
    <row r="158" spans="1:29" ht="31.9" customHeight="1" x14ac:dyDescent="0.2">
      <c r="A158" s="74" t="str">
        <f>IF(C158="","",MAX($A$11:A157)+1)</f>
        <v/>
      </c>
      <c r="B158" s="75" t="str">
        <f>IF('N-Bedarf AL §13a'!B156="","",'N-Bedarf AL §13a'!B156)</f>
        <v/>
      </c>
      <c r="C158" s="49" t="str">
        <f>IF('N-Bedarf AL §13a'!C156="","",'N-Bedarf AL §13a'!C156)</f>
        <v/>
      </c>
      <c r="D158" s="88" t="str">
        <f>IF('N-Bedarf AL §13a'!D156="","",'N-Bedarf AL §13a'!D156)</f>
        <v/>
      </c>
      <c r="E158" s="49" t="str">
        <f>IF('N-Bedarf AL §13a'!G156="","",'N-Bedarf AL §13a'!G156)</f>
        <v/>
      </c>
      <c r="F158" s="50" t="str">
        <f t="shared" si="12"/>
        <v/>
      </c>
      <c r="G158" s="50" t="str">
        <f t="shared" si="17"/>
        <v/>
      </c>
      <c r="H158" s="88"/>
      <c r="I158" s="49"/>
      <c r="J158" s="50" t="str">
        <f t="shared" si="13"/>
        <v/>
      </c>
      <c r="K158" s="50" t="str">
        <f t="shared" si="14"/>
        <v/>
      </c>
      <c r="L158" s="88"/>
      <c r="M158" s="49"/>
      <c r="N158" s="50" t="str">
        <f t="shared" si="15"/>
        <v/>
      </c>
      <c r="O158" s="50" t="str">
        <f t="shared" si="16"/>
        <v/>
      </c>
      <c r="P158" s="51"/>
      <c r="Q158" s="78" t="s">
        <v>261</v>
      </c>
      <c r="R158" s="49"/>
      <c r="S158" s="32" t="str">
        <f>IF(R158="","C",INDEX(Gehaltsklassen!A$11:A$15,MATCH(R158,Gehaltsklassen!D$11:D$15,1),1))</f>
        <v>C</v>
      </c>
      <c r="T158" s="49"/>
      <c r="U158" s="32" t="str">
        <f>IF(T158="","C",IF(T158="","C",IF($Q158="I",INDEX(Gehaltsklassen!A$11:A$15,MATCH(T158,Gehaltsklassen!C$11:C$15,1),1),IF($Q158="II",INDEX(Gehaltsklassen!A$11:A$15,MATCH(T158,Gehaltsklassen!D$11:D$15,1),1),IF($Q158="III",INDEX(Gehaltsklassen!A$11:A$15,MATCH(T158,Gehaltsklassen!E$11:E$15,1),1),"Falsche Bodenart")))))</f>
        <v>C</v>
      </c>
      <c r="V158" s="52" t="str">
        <f>IF(OR(C158=""),"",SUM(F158,J158,N158)*VLOOKUP(S158,Gehaltsklassen!$B$34:$D$38,2,FALSE))</f>
        <v/>
      </c>
      <c r="W158" s="52" t="str">
        <f>IF(OR(C158=""),"",SUM(F158,J158,N158)*VLOOKUP(S158,Gehaltsklassen!$B$34:$D$38,2,FALSE)*C158)</f>
        <v/>
      </c>
      <c r="X158" s="52" t="str">
        <f>IF(OR(C158=""),"",SUM(F158,J158,N158)*VLOOKUP(S158,Gehaltsklassen!$B$34:$D$38,3,FALSE))</f>
        <v/>
      </c>
      <c r="Y158" s="52" t="str">
        <f>IF(OR(C158=""),"",SUM(F158,J158,N158)*VLOOKUP(S158,Gehaltsklassen!$B$34:$D$38,3,FALSE)*C158)</f>
        <v/>
      </c>
      <c r="Z158" s="54" t="str">
        <f>IF(OR(C158=""),"",(SUM(G158,K158,O158)*VLOOKUP(U158,Gehaltsklassen!$B$34:$D$38,2,FALSE)))</f>
        <v/>
      </c>
      <c r="AA158" s="54" t="str">
        <f>IF(OR(C158=""),"",(SUM(G158,K158,O158)*VLOOKUP(U158,Gehaltsklassen!$B$34:$D$38,2,FALSE))*C158)</f>
        <v/>
      </c>
      <c r="AB158" s="53" t="str">
        <f>IF(OR(C158=""),"",(SUM(G158,K158,O158)*VLOOKUP(U158,Gehaltsklassen!$B$34:$D$38,3,FALSE))*C158)</f>
        <v/>
      </c>
      <c r="AC158" s="53" t="str">
        <f>IF(OR(C158=""),"",(SUM(G158,K158,O158)*VLOOKUP(U158,Gehaltsklassen!$B$34:$D$38,3,FALSE))*C158)</f>
        <v/>
      </c>
    </row>
    <row r="159" spans="1:29" ht="31.9" customHeight="1" x14ac:dyDescent="0.2">
      <c r="A159" s="74" t="str">
        <f>IF(C159="","",MAX($A$11:A158)+1)</f>
        <v/>
      </c>
      <c r="B159" s="75" t="str">
        <f>IF('N-Bedarf AL §13a'!B157="","",'N-Bedarf AL §13a'!B157)</f>
        <v/>
      </c>
      <c r="C159" s="49" t="str">
        <f>IF('N-Bedarf AL §13a'!C157="","",'N-Bedarf AL §13a'!C157)</f>
        <v/>
      </c>
      <c r="D159" s="88" t="str">
        <f>IF('N-Bedarf AL §13a'!D157="","",'N-Bedarf AL §13a'!D157)</f>
        <v/>
      </c>
      <c r="E159" s="49" t="str">
        <f>IF('N-Bedarf AL §13a'!G157="","",'N-Bedarf AL §13a'!G157)</f>
        <v/>
      </c>
      <c r="F159" s="50" t="str">
        <f t="shared" si="12"/>
        <v/>
      </c>
      <c r="G159" s="50" t="str">
        <f t="shared" si="17"/>
        <v/>
      </c>
      <c r="H159" s="88"/>
      <c r="I159" s="49"/>
      <c r="J159" s="50" t="str">
        <f t="shared" si="13"/>
        <v/>
      </c>
      <c r="K159" s="50" t="str">
        <f t="shared" si="14"/>
        <v/>
      </c>
      <c r="L159" s="88"/>
      <c r="M159" s="49"/>
      <c r="N159" s="50" t="str">
        <f t="shared" si="15"/>
        <v/>
      </c>
      <c r="O159" s="50" t="str">
        <f t="shared" si="16"/>
        <v/>
      </c>
      <c r="P159" s="51"/>
      <c r="Q159" s="78" t="s">
        <v>261</v>
      </c>
      <c r="R159" s="49"/>
      <c r="S159" s="32" t="str">
        <f>IF(R159="","C",INDEX(Gehaltsklassen!A$11:A$15,MATCH(R159,Gehaltsklassen!D$11:D$15,1),1))</f>
        <v>C</v>
      </c>
      <c r="T159" s="49"/>
      <c r="U159" s="32" t="str">
        <f>IF(T159="","C",IF(T159="","C",IF($Q159="I",INDEX(Gehaltsklassen!A$11:A$15,MATCH(T159,Gehaltsklassen!C$11:C$15,1),1),IF($Q159="II",INDEX(Gehaltsklassen!A$11:A$15,MATCH(T159,Gehaltsklassen!D$11:D$15,1),1),IF($Q159="III",INDEX(Gehaltsklassen!A$11:A$15,MATCH(T159,Gehaltsklassen!E$11:E$15,1),1),"Falsche Bodenart")))))</f>
        <v>C</v>
      </c>
      <c r="V159" s="52" t="str">
        <f>IF(OR(C159=""),"",SUM(F159,J159,N159)*VLOOKUP(S159,Gehaltsklassen!$B$34:$D$38,2,FALSE))</f>
        <v/>
      </c>
      <c r="W159" s="52" t="str">
        <f>IF(OR(C159=""),"",SUM(F159,J159,N159)*VLOOKUP(S159,Gehaltsklassen!$B$34:$D$38,2,FALSE)*C159)</f>
        <v/>
      </c>
      <c r="X159" s="52" t="str">
        <f>IF(OR(C159=""),"",SUM(F159,J159,N159)*VLOOKUP(S159,Gehaltsklassen!$B$34:$D$38,3,FALSE))</f>
        <v/>
      </c>
      <c r="Y159" s="52" t="str">
        <f>IF(OR(C159=""),"",SUM(F159,J159,N159)*VLOOKUP(S159,Gehaltsklassen!$B$34:$D$38,3,FALSE)*C159)</f>
        <v/>
      </c>
      <c r="Z159" s="54" t="str">
        <f>IF(OR(C159=""),"",(SUM(G159,K159,O159)*VLOOKUP(U159,Gehaltsklassen!$B$34:$D$38,2,FALSE)))</f>
        <v/>
      </c>
      <c r="AA159" s="54" t="str">
        <f>IF(OR(C159=""),"",(SUM(G159,K159,O159)*VLOOKUP(U159,Gehaltsklassen!$B$34:$D$38,2,FALSE))*C159)</f>
        <v/>
      </c>
      <c r="AB159" s="53" t="str">
        <f>IF(OR(C159=""),"",(SUM(G159,K159,O159)*VLOOKUP(U159,Gehaltsklassen!$B$34:$D$38,3,FALSE))*C159)</f>
        <v/>
      </c>
      <c r="AC159" s="53" t="str">
        <f>IF(OR(C159=""),"",(SUM(G159,K159,O159)*VLOOKUP(U159,Gehaltsklassen!$B$34:$D$38,3,FALSE))*C159)</f>
        <v/>
      </c>
    </row>
    <row r="160" spans="1:29" ht="31.9" customHeight="1" x14ac:dyDescent="0.2">
      <c r="A160" s="74" t="str">
        <f>IF(C160="","",MAX($A$11:A159)+1)</f>
        <v/>
      </c>
      <c r="B160" s="75" t="str">
        <f>IF('N-Bedarf AL §13a'!B158="","",'N-Bedarf AL §13a'!B158)</f>
        <v/>
      </c>
      <c r="C160" s="49" t="str">
        <f>IF('N-Bedarf AL §13a'!C158="","",'N-Bedarf AL §13a'!C158)</f>
        <v/>
      </c>
      <c r="D160" s="88" t="str">
        <f>IF('N-Bedarf AL §13a'!D158="","",'N-Bedarf AL §13a'!D158)</f>
        <v/>
      </c>
      <c r="E160" s="49" t="str">
        <f>IF('N-Bedarf AL §13a'!G158="","",'N-Bedarf AL §13a'!G158)</f>
        <v/>
      </c>
      <c r="F160" s="50" t="str">
        <f t="shared" si="12"/>
        <v/>
      </c>
      <c r="G160" s="50" t="str">
        <f t="shared" si="17"/>
        <v/>
      </c>
      <c r="H160" s="88"/>
      <c r="I160" s="49"/>
      <c r="J160" s="50" t="str">
        <f t="shared" si="13"/>
        <v/>
      </c>
      <c r="K160" s="50" t="str">
        <f t="shared" si="14"/>
        <v/>
      </c>
      <c r="L160" s="88"/>
      <c r="M160" s="49"/>
      <c r="N160" s="50" t="str">
        <f t="shared" si="15"/>
        <v/>
      </c>
      <c r="O160" s="50" t="str">
        <f t="shared" si="16"/>
        <v/>
      </c>
      <c r="P160" s="51"/>
      <c r="Q160" s="78" t="s">
        <v>261</v>
      </c>
      <c r="R160" s="49"/>
      <c r="S160" s="32" t="str">
        <f>IF(R160="","C",INDEX(Gehaltsklassen!A$11:A$15,MATCH(R160,Gehaltsklassen!D$11:D$15,1),1))</f>
        <v>C</v>
      </c>
      <c r="T160" s="49"/>
      <c r="U160" s="32" t="str">
        <f>IF(T160="","C",IF(T160="","C",IF($Q160="I",INDEX(Gehaltsklassen!A$11:A$15,MATCH(T160,Gehaltsklassen!C$11:C$15,1),1),IF($Q160="II",INDEX(Gehaltsklassen!A$11:A$15,MATCH(T160,Gehaltsklassen!D$11:D$15,1),1),IF($Q160="III",INDEX(Gehaltsklassen!A$11:A$15,MATCH(T160,Gehaltsklassen!E$11:E$15,1),1),"Falsche Bodenart")))))</f>
        <v>C</v>
      </c>
      <c r="V160" s="52" t="str">
        <f>IF(OR(C160=""),"",SUM(F160,J160,N160)*VLOOKUP(S160,Gehaltsklassen!$B$34:$D$38,2,FALSE))</f>
        <v/>
      </c>
      <c r="W160" s="52" t="str">
        <f>IF(OR(C160=""),"",SUM(F160,J160,N160)*VLOOKUP(S160,Gehaltsklassen!$B$34:$D$38,2,FALSE)*C160)</f>
        <v/>
      </c>
      <c r="X160" s="52" t="str">
        <f>IF(OR(C160=""),"",SUM(F160,J160,N160)*VLOOKUP(S160,Gehaltsklassen!$B$34:$D$38,3,FALSE))</f>
        <v/>
      </c>
      <c r="Y160" s="52" t="str">
        <f>IF(OR(C160=""),"",SUM(F160,J160,N160)*VLOOKUP(S160,Gehaltsklassen!$B$34:$D$38,3,FALSE)*C160)</f>
        <v/>
      </c>
      <c r="Z160" s="54" t="str">
        <f>IF(OR(C160=""),"",(SUM(G160,K160,O160)*VLOOKUP(U160,Gehaltsklassen!$B$34:$D$38,2,FALSE)))</f>
        <v/>
      </c>
      <c r="AA160" s="54" t="str">
        <f>IF(OR(C160=""),"",(SUM(G160,K160,O160)*VLOOKUP(U160,Gehaltsklassen!$B$34:$D$38,2,FALSE))*C160)</f>
        <v/>
      </c>
      <c r="AB160" s="53" t="str">
        <f>IF(OR(C160=""),"",(SUM(G160,K160,O160)*VLOOKUP(U160,Gehaltsklassen!$B$34:$D$38,3,FALSE))*C160)</f>
        <v/>
      </c>
      <c r="AC160" s="53" t="str">
        <f>IF(OR(C160=""),"",(SUM(G160,K160,O160)*VLOOKUP(U160,Gehaltsklassen!$B$34:$D$38,3,FALSE))*C160)</f>
        <v/>
      </c>
    </row>
    <row r="161" spans="1:29" ht="31.9" customHeight="1" x14ac:dyDescent="0.2">
      <c r="A161" s="74" t="str">
        <f>IF(C161="","",MAX($A$11:A160)+1)</f>
        <v/>
      </c>
      <c r="B161" s="75" t="str">
        <f>IF('N-Bedarf AL §13a'!B159="","",'N-Bedarf AL §13a'!B159)</f>
        <v/>
      </c>
      <c r="C161" s="49" t="str">
        <f>IF('N-Bedarf AL §13a'!C159="","",'N-Bedarf AL §13a'!C159)</f>
        <v/>
      </c>
      <c r="D161" s="88" t="str">
        <f>IF('N-Bedarf AL §13a'!D159="","",'N-Bedarf AL §13a'!D159)</f>
        <v/>
      </c>
      <c r="E161" s="49" t="str">
        <f>IF('N-Bedarf AL §13a'!G159="","",'N-Bedarf AL §13a'!G159)</f>
        <v/>
      </c>
      <c r="F161" s="50" t="str">
        <f t="shared" si="12"/>
        <v/>
      </c>
      <c r="G161" s="50" t="str">
        <f t="shared" si="17"/>
        <v/>
      </c>
      <c r="H161" s="88"/>
      <c r="I161" s="49"/>
      <c r="J161" s="50" t="str">
        <f t="shared" si="13"/>
        <v/>
      </c>
      <c r="K161" s="50" t="str">
        <f t="shared" si="14"/>
        <v/>
      </c>
      <c r="L161" s="88"/>
      <c r="M161" s="49"/>
      <c r="N161" s="50" t="str">
        <f t="shared" si="15"/>
        <v/>
      </c>
      <c r="O161" s="50" t="str">
        <f t="shared" si="16"/>
        <v/>
      </c>
      <c r="P161" s="51"/>
      <c r="Q161" s="78" t="s">
        <v>261</v>
      </c>
      <c r="R161" s="49"/>
      <c r="S161" s="32" t="str">
        <f>IF(R161="","C",INDEX(Gehaltsklassen!A$11:A$15,MATCH(R161,Gehaltsklassen!D$11:D$15,1),1))</f>
        <v>C</v>
      </c>
      <c r="T161" s="49"/>
      <c r="U161" s="32" t="str">
        <f>IF(T161="","C",IF(T161="","C",IF($Q161="I",INDEX(Gehaltsklassen!A$11:A$15,MATCH(T161,Gehaltsklassen!C$11:C$15,1),1),IF($Q161="II",INDEX(Gehaltsklassen!A$11:A$15,MATCH(T161,Gehaltsklassen!D$11:D$15,1),1),IF($Q161="III",INDEX(Gehaltsklassen!A$11:A$15,MATCH(T161,Gehaltsklassen!E$11:E$15,1),1),"Falsche Bodenart")))))</f>
        <v>C</v>
      </c>
      <c r="V161" s="52" t="str">
        <f>IF(OR(C161=""),"",SUM(F161,J161,N161)*VLOOKUP(S161,Gehaltsklassen!$B$34:$D$38,2,FALSE))</f>
        <v/>
      </c>
      <c r="W161" s="52" t="str">
        <f>IF(OR(C161=""),"",SUM(F161,J161,N161)*VLOOKUP(S161,Gehaltsklassen!$B$34:$D$38,2,FALSE)*C161)</f>
        <v/>
      </c>
      <c r="X161" s="52" t="str">
        <f>IF(OR(C161=""),"",SUM(F161,J161,N161)*VLOOKUP(S161,Gehaltsklassen!$B$34:$D$38,3,FALSE))</f>
        <v/>
      </c>
      <c r="Y161" s="52" t="str">
        <f>IF(OR(C161=""),"",SUM(F161,J161,N161)*VLOOKUP(S161,Gehaltsklassen!$B$34:$D$38,3,FALSE)*C161)</f>
        <v/>
      </c>
      <c r="Z161" s="54" t="str">
        <f>IF(OR(C161=""),"",(SUM(G161,K161,O161)*VLOOKUP(U161,Gehaltsklassen!$B$34:$D$38,2,FALSE)))</f>
        <v/>
      </c>
      <c r="AA161" s="54" t="str">
        <f>IF(OR(C161=""),"",(SUM(G161,K161,O161)*VLOOKUP(U161,Gehaltsklassen!$B$34:$D$38,2,FALSE))*C161)</f>
        <v/>
      </c>
      <c r="AB161" s="53" t="str">
        <f>IF(OR(C161=""),"",(SUM(G161,K161,O161)*VLOOKUP(U161,Gehaltsklassen!$B$34:$D$38,3,FALSE))*C161)</f>
        <v/>
      </c>
      <c r="AC161" s="53" t="str">
        <f>IF(OR(C161=""),"",(SUM(G161,K161,O161)*VLOOKUP(U161,Gehaltsklassen!$B$34:$D$38,3,FALSE))*C161)</f>
        <v/>
      </c>
    </row>
    <row r="162" spans="1:29" ht="31.9" customHeight="1" x14ac:dyDescent="0.2">
      <c r="A162" s="74" t="str">
        <f>IF(C162="","",MAX($A$11:A161)+1)</f>
        <v/>
      </c>
      <c r="B162" s="75" t="str">
        <f>IF('N-Bedarf AL §13a'!B160="","",'N-Bedarf AL §13a'!B160)</f>
        <v/>
      </c>
      <c r="C162" s="49" t="str">
        <f>IF('N-Bedarf AL §13a'!C160="","",'N-Bedarf AL §13a'!C160)</f>
        <v/>
      </c>
      <c r="D162" s="88" t="str">
        <f>IF('N-Bedarf AL §13a'!D160="","",'N-Bedarf AL §13a'!D160)</f>
        <v/>
      </c>
      <c r="E162" s="49" t="str">
        <f>IF('N-Bedarf AL §13a'!G160="","",'N-Bedarf AL §13a'!G160)</f>
        <v/>
      </c>
      <c r="F162" s="50" t="str">
        <f t="shared" si="12"/>
        <v/>
      </c>
      <c r="G162" s="50" t="str">
        <f t="shared" si="17"/>
        <v/>
      </c>
      <c r="H162" s="88"/>
      <c r="I162" s="49"/>
      <c r="J162" s="50" t="str">
        <f t="shared" si="13"/>
        <v/>
      </c>
      <c r="K162" s="50" t="str">
        <f t="shared" si="14"/>
        <v/>
      </c>
      <c r="L162" s="88"/>
      <c r="M162" s="49"/>
      <c r="N162" s="50" t="str">
        <f t="shared" si="15"/>
        <v/>
      </c>
      <c r="O162" s="50" t="str">
        <f t="shared" si="16"/>
        <v/>
      </c>
      <c r="P162" s="51"/>
      <c r="Q162" s="78" t="s">
        <v>261</v>
      </c>
      <c r="R162" s="49"/>
      <c r="S162" s="32" t="str">
        <f>IF(R162="","C",INDEX(Gehaltsklassen!A$11:A$15,MATCH(R162,Gehaltsklassen!D$11:D$15,1),1))</f>
        <v>C</v>
      </c>
      <c r="T162" s="49"/>
      <c r="U162" s="32" t="str">
        <f>IF(T162="","C",IF(T162="","C",IF($Q162="I",INDEX(Gehaltsklassen!A$11:A$15,MATCH(T162,Gehaltsklassen!C$11:C$15,1),1),IF($Q162="II",INDEX(Gehaltsklassen!A$11:A$15,MATCH(T162,Gehaltsklassen!D$11:D$15,1),1),IF($Q162="III",INDEX(Gehaltsklassen!A$11:A$15,MATCH(T162,Gehaltsklassen!E$11:E$15,1),1),"Falsche Bodenart")))))</f>
        <v>C</v>
      </c>
      <c r="V162" s="52" t="str">
        <f>IF(OR(C162=""),"",SUM(F162,J162,N162)*VLOOKUP(S162,Gehaltsklassen!$B$34:$D$38,2,FALSE))</f>
        <v/>
      </c>
      <c r="W162" s="52" t="str">
        <f>IF(OR(C162=""),"",SUM(F162,J162,N162)*VLOOKUP(S162,Gehaltsklassen!$B$34:$D$38,2,FALSE)*C162)</f>
        <v/>
      </c>
      <c r="X162" s="52" t="str">
        <f>IF(OR(C162=""),"",SUM(F162,J162,N162)*VLOOKUP(S162,Gehaltsklassen!$B$34:$D$38,3,FALSE))</f>
        <v/>
      </c>
      <c r="Y162" s="52" t="str">
        <f>IF(OR(C162=""),"",SUM(F162,J162,N162)*VLOOKUP(S162,Gehaltsklassen!$B$34:$D$38,3,FALSE)*C162)</f>
        <v/>
      </c>
      <c r="Z162" s="54" t="str">
        <f>IF(OR(C162=""),"",(SUM(G162,K162,O162)*VLOOKUP(U162,Gehaltsklassen!$B$34:$D$38,2,FALSE)))</f>
        <v/>
      </c>
      <c r="AA162" s="54" t="str">
        <f>IF(OR(C162=""),"",(SUM(G162,K162,O162)*VLOOKUP(U162,Gehaltsklassen!$B$34:$D$38,2,FALSE))*C162)</f>
        <v/>
      </c>
      <c r="AB162" s="53" t="str">
        <f>IF(OR(C162=""),"",(SUM(G162,K162,O162)*VLOOKUP(U162,Gehaltsklassen!$B$34:$D$38,3,FALSE))*C162)</f>
        <v/>
      </c>
      <c r="AC162" s="53" t="str">
        <f>IF(OR(C162=""),"",(SUM(G162,K162,O162)*VLOOKUP(U162,Gehaltsklassen!$B$34:$D$38,3,FALSE))*C162)</f>
        <v/>
      </c>
    </row>
    <row r="163" spans="1:29" ht="31.9" customHeight="1" x14ac:dyDescent="0.2">
      <c r="A163" s="74" t="str">
        <f>IF(C163="","",MAX($A$11:A162)+1)</f>
        <v/>
      </c>
      <c r="B163" s="75" t="str">
        <f>IF('N-Bedarf AL §13a'!B161="","",'N-Bedarf AL §13a'!B161)</f>
        <v/>
      </c>
      <c r="C163" s="49" t="str">
        <f>IF('N-Bedarf AL §13a'!C161="","",'N-Bedarf AL §13a'!C161)</f>
        <v/>
      </c>
      <c r="D163" s="88" t="str">
        <f>IF('N-Bedarf AL §13a'!D161="","",'N-Bedarf AL §13a'!D161)</f>
        <v/>
      </c>
      <c r="E163" s="49" t="str">
        <f>IF('N-Bedarf AL §13a'!G161="","",'N-Bedarf AL §13a'!G161)</f>
        <v/>
      </c>
      <c r="F163" s="50" t="str">
        <f t="shared" si="12"/>
        <v/>
      </c>
      <c r="G163" s="50" t="str">
        <f t="shared" si="17"/>
        <v/>
      </c>
      <c r="H163" s="88"/>
      <c r="I163" s="49"/>
      <c r="J163" s="50" t="str">
        <f t="shared" si="13"/>
        <v/>
      </c>
      <c r="K163" s="50" t="str">
        <f t="shared" si="14"/>
        <v/>
      </c>
      <c r="L163" s="88"/>
      <c r="M163" s="49"/>
      <c r="N163" s="50" t="str">
        <f t="shared" si="15"/>
        <v/>
      </c>
      <c r="O163" s="50" t="str">
        <f t="shared" si="16"/>
        <v/>
      </c>
      <c r="P163" s="51"/>
      <c r="Q163" s="78" t="s">
        <v>261</v>
      </c>
      <c r="R163" s="49"/>
      <c r="S163" s="32" t="str">
        <f>IF(R163="","C",INDEX(Gehaltsklassen!A$11:A$15,MATCH(R163,Gehaltsklassen!D$11:D$15,1),1))</f>
        <v>C</v>
      </c>
      <c r="T163" s="49"/>
      <c r="U163" s="32" t="str">
        <f>IF(T163="","C",IF(T163="","C",IF($Q163="I",INDEX(Gehaltsklassen!A$11:A$15,MATCH(T163,Gehaltsklassen!C$11:C$15,1),1),IF($Q163="II",INDEX(Gehaltsklassen!A$11:A$15,MATCH(T163,Gehaltsklassen!D$11:D$15,1),1),IF($Q163="III",INDEX(Gehaltsklassen!A$11:A$15,MATCH(T163,Gehaltsklassen!E$11:E$15,1),1),"Falsche Bodenart")))))</f>
        <v>C</v>
      </c>
      <c r="V163" s="52" t="str">
        <f>IF(OR(C163=""),"",SUM(F163,J163,N163)*VLOOKUP(S163,Gehaltsklassen!$B$34:$D$38,2,FALSE))</f>
        <v/>
      </c>
      <c r="W163" s="52" t="str">
        <f>IF(OR(C163=""),"",SUM(F163,J163,N163)*VLOOKUP(S163,Gehaltsklassen!$B$34:$D$38,2,FALSE)*C163)</f>
        <v/>
      </c>
      <c r="X163" s="52" t="str">
        <f>IF(OR(C163=""),"",SUM(F163,J163,N163)*VLOOKUP(S163,Gehaltsklassen!$B$34:$D$38,3,FALSE))</f>
        <v/>
      </c>
      <c r="Y163" s="52" t="str">
        <f>IF(OR(C163=""),"",SUM(F163,J163,N163)*VLOOKUP(S163,Gehaltsklassen!$B$34:$D$38,3,FALSE)*C163)</f>
        <v/>
      </c>
      <c r="Z163" s="54" t="str">
        <f>IF(OR(C163=""),"",(SUM(G163,K163,O163)*VLOOKUP(U163,Gehaltsklassen!$B$34:$D$38,2,FALSE)))</f>
        <v/>
      </c>
      <c r="AA163" s="54" t="str">
        <f>IF(OR(C163=""),"",(SUM(G163,K163,O163)*VLOOKUP(U163,Gehaltsklassen!$B$34:$D$38,2,FALSE))*C163)</f>
        <v/>
      </c>
      <c r="AB163" s="53" t="str">
        <f>IF(OR(C163=""),"",(SUM(G163,K163,O163)*VLOOKUP(U163,Gehaltsklassen!$B$34:$D$38,3,FALSE))*C163)</f>
        <v/>
      </c>
      <c r="AC163" s="53" t="str">
        <f>IF(OR(C163=""),"",(SUM(G163,K163,O163)*VLOOKUP(U163,Gehaltsklassen!$B$34:$D$38,3,FALSE))*C163)</f>
        <v/>
      </c>
    </row>
    <row r="164" spans="1:29" ht="31.9" customHeight="1" x14ac:dyDescent="0.2">
      <c r="A164" s="74" t="str">
        <f>IF(C164="","",MAX($A$11:A163)+1)</f>
        <v/>
      </c>
      <c r="B164" s="75" t="str">
        <f>IF('N-Bedarf AL §13a'!B162="","",'N-Bedarf AL §13a'!B162)</f>
        <v/>
      </c>
      <c r="C164" s="49" t="str">
        <f>IF('N-Bedarf AL §13a'!C162="","",'N-Bedarf AL §13a'!C162)</f>
        <v/>
      </c>
      <c r="D164" s="88" t="str">
        <f>IF('N-Bedarf AL §13a'!D162="","",'N-Bedarf AL §13a'!D162)</f>
        <v/>
      </c>
      <c r="E164" s="49" t="str">
        <f>IF('N-Bedarf AL §13a'!G162="","",'N-Bedarf AL §13a'!G162)</f>
        <v/>
      </c>
      <c r="F164" s="50" t="str">
        <f t="shared" si="12"/>
        <v/>
      </c>
      <c r="G164" s="50" t="str">
        <f t="shared" si="17"/>
        <v/>
      </c>
      <c r="H164" s="88"/>
      <c r="I164" s="49"/>
      <c r="J164" s="50" t="str">
        <f t="shared" si="13"/>
        <v/>
      </c>
      <c r="K164" s="50" t="str">
        <f t="shared" si="14"/>
        <v/>
      </c>
      <c r="L164" s="88"/>
      <c r="M164" s="49"/>
      <c r="N164" s="50" t="str">
        <f t="shared" si="15"/>
        <v/>
      </c>
      <c r="O164" s="50" t="str">
        <f t="shared" si="16"/>
        <v/>
      </c>
      <c r="P164" s="51"/>
      <c r="Q164" s="78" t="s">
        <v>261</v>
      </c>
      <c r="R164" s="49"/>
      <c r="S164" s="32" t="str">
        <f>IF(R164="","C",INDEX(Gehaltsklassen!A$11:A$15,MATCH(R164,Gehaltsklassen!D$11:D$15,1),1))</f>
        <v>C</v>
      </c>
      <c r="T164" s="49"/>
      <c r="U164" s="32" t="str">
        <f>IF(T164="","C",IF(T164="","C",IF($Q164="I",INDEX(Gehaltsklassen!A$11:A$15,MATCH(T164,Gehaltsklassen!C$11:C$15,1),1),IF($Q164="II",INDEX(Gehaltsklassen!A$11:A$15,MATCH(T164,Gehaltsklassen!D$11:D$15,1),1),IF($Q164="III",INDEX(Gehaltsklassen!A$11:A$15,MATCH(T164,Gehaltsklassen!E$11:E$15,1),1),"Falsche Bodenart")))))</f>
        <v>C</v>
      </c>
      <c r="V164" s="52" t="str">
        <f>IF(OR(C164=""),"",SUM(F164,J164,N164)*VLOOKUP(S164,Gehaltsklassen!$B$34:$D$38,2,FALSE))</f>
        <v/>
      </c>
      <c r="W164" s="52" t="str">
        <f>IF(OR(C164=""),"",SUM(F164,J164,N164)*VLOOKUP(S164,Gehaltsklassen!$B$34:$D$38,2,FALSE)*C164)</f>
        <v/>
      </c>
      <c r="X164" s="52" t="str">
        <f>IF(OR(C164=""),"",SUM(F164,J164,N164)*VLOOKUP(S164,Gehaltsklassen!$B$34:$D$38,3,FALSE))</f>
        <v/>
      </c>
      <c r="Y164" s="52" t="str">
        <f>IF(OR(C164=""),"",SUM(F164,J164,N164)*VLOOKUP(S164,Gehaltsklassen!$B$34:$D$38,3,FALSE)*C164)</f>
        <v/>
      </c>
      <c r="Z164" s="54" t="str">
        <f>IF(OR(C164=""),"",(SUM(G164,K164,O164)*VLOOKUP(U164,Gehaltsklassen!$B$34:$D$38,2,FALSE)))</f>
        <v/>
      </c>
      <c r="AA164" s="54" t="str">
        <f>IF(OR(C164=""),"",(SUM(G164,K164,O164)*VLOOKUP(U164,Gehaltsklassen!$B$34:$D$38,2,FALSE))*C164)</f>
        <v/>
      </c>
      <c r="AB164" s="53" t="str">
        <f>IF(OR(C164=""),"",(SUM(G164,K164,O164)*VLOOKUP(U164,Gehaltsklassen!$B$34:$D$38,3,FALSE))*C164)</f>
        <v/>
      </c>
      <c r="AC164" s="53" t="str">
        <f>IF(OR(C164=""),"",(SUM(G164,K164,O164)*VLOOKUP(U164,Gehaltsklassen!$B$34:$D$38,3,FALSE))*C164)</f>
        <v/>
      </c>
    </row>
    <row r="165" spans="1:29" ht="31.9" customHeight="1" x14ac:dyDescent="0.2">
      <c r="A165" s="74" t="str">
        <f>IF(C165="","",MAX($A$11:A164)+1)</f>
        <v/>
      </c>
      <c r="B165" s="75" t="str">
        <f>IF('N-Bedarf AL §13a'!B163="","",'N-Bedarf AL §13a'!B163)</f>
        <v/>
      </c>
      <c r="C165" s="49" t="str">
        <f>IF('N-Bedarf AL §13a'!C163="","",'N-Bedarf AL §13a'!C163)</f>
        <v/>
      </c>
      <c r="D165" s="88" t="str">
        <f>IF('N-Bedarf AL §13a'!D163="","",'N-Bedarf AL §13a'!D163)</f>
        <v/>
      </c>
      <c r="E165" s="49" t="str">
        <f>IF('N-Bedarf AL §13a'!G163="","",'N-Bedarf AL §13a'!G163)</f>
        <v/>
      </c>
      <c r="F165" s="50" t="str">
        <f t="shared" si="12"/>
        <v/>
      </c>
      <c r="G165" s="50" t="str">
        <f t="shared" si="17"/>
        <v/>
      </c>
      <c r="H165" s="88"/>
      <c r="I165" s="49"/>
      <c r="J165" s="50" t="str">
        <f t="shared" si="13"/>
        <v/>
      </c>
      <c r="K165" s="50" t="str">
        <f t="shared" si="14"/>
        <v/>
      </c>
      <c r="L165" s="88"/>
      <c r="M165" s="49"/>
      <c r="N165" s="50" t="str">
        <f t="shared" si="15"/>
        <v/>
      </c>
      <c r="O165" s="50" t="str">
        <f t="shared" si="16"/>
        <v/>
      </c>
      <c r="P165" s="51"/>
      <c r="Q165" s="78" t="s">
        <v>261</v>
      </c>
      <c r="R165" s="49"/>
      <c r="S165" s="32" t="str">
        <f>IF(R165="","C",INDEX(Gehaltsklassen!A$11:A$15,MATCH(R165,Gehaltsklassen!D$11:D$15,1),1))</f>
        <v>C</v>
      </c>
      <c r="T165" s="49"/>
      <c r="U165" s="32" t="str">
        <f>IF(T165="","C",IF(T165="","C",IF($Q165="I",INDEX(Gehaltsklassen!A$11:A$15,MATCH(T165,Gehaltsklassen!C$11:C$15,1),1),IF($Q165="II",INDEX(Gehaltsklassen!A$11:A$15,MATCH(T165,Gehaltsklassen!D$11:D$15,1),1),IF($Q165="III",INDEX(Gehaltsklassen!A$11:A$15,MATCH(T165,Gehaltsklassen!E$11:E$15,1),1),"Falsche Bodenart")))))</f>
        <v>C</v>
      </c>
      <c r="V165" s="52" t="str">
        <f>IF(OR(C165=""),"",SUM(F165,J165,N165)*VLOOKUP(S165,Gehaltsklassen!$B$34:$D$38,2,FALSE))</f>
        <v/>
      </c>
      <c r="W165" s="52" t="str">
        <f>IF(OR(C165=""),"",SUM(F165,J165,N165)*VLOOKUP(S165,Gehaltsklassen!$B$34:$D$38,2,FALSE)*C165)</f>
        <v/>
      </c>
      <c r="X165" s="52" t="str">
        <f>IF(OR(C165=""),"",SUM(F165,J165,N165)*VLOOKUP(S165,Gehaltsklassen!$B$34:$D$38,3,FALSE))</f>
        <v/>
      </c>
      <c r="Y165" s="52" t="str">
        <f>IF(OR(C165=""),"",SUM(F165,J165,N165)*VLOOKUP(S165,Gehaltsklassen!$B$34:$D$38,3,FALSE)*C165)</f>
        <v/>
      </c>
      <c r="Z165" s="54" t="str">
        <f>IF(OR(C165=""),"",(SUM(G165,K165,O165)*VLOOKUP(U165,Gehaltsklassen!$B$34:$D$38,2,FALSE)))</f>
        <v/>
      </c>
      <c r="AA165" s="54" t="str">
        <f>IF(OR(C165=""),"",(SUM(G165,K165,O165)*VLOOKUP(U165,Gehaltsklassen!$B$34:$D$38,2,FALSE))*C165)</f>
        <v/>
      </c>
      <c r="AB165" s="53" t="str">
        <f>IF(OR(C165=""),"",(SUM(G165,K165,O165)*VLOOKUP(U165,Gehaltsklassen!$B$34:$D$38,3,FALSE))*C165)</f>
        <v/>
      </c>
      <c r="AC165" s="53" t="str">
        <f>IF(OR(C165=""),"",(SUM(G165,K165,O165)*VLOOKUP(U165,Gehaltsklassen!$B$34:$D$38,3,FALSE))*C165)</f>
        <v/>
      </c>
    </row>
    <row r="166" spans="1:29" ht="31.9" customHeight="1" x14ac:dyDescent="0.2">
      <c r="A166" s="74" t="str">
        <f>IF(C166="","",MAX($A$11:A165)+1)</f>
        <v/>
      </c>
      <c r="B166" s="75" t="str">
        <f>IF('N-Bedarf AL §13a'!B164="","",'N-Bedarf AL §13a'!B164)</f>
        <v/>
      </c>
      <c r="C166" s="49" t="str">
        <f>IF('N-Bedarf AL §13a'!C164="","",'N-Bedarf AL §13a'!C164)</f>
        <v/>
      </c>
      <c r="D166" s="88" t="str">
        <f>IF('N-Bedarf AL §13a'!D164="","",'N-Bedarf AL §13a'!D164)</f>
        <v/>
      </c>
      <c r="E166" s="49" t="str">
        <f>IF('N-Bedarf AL §13a'!G164="","",'N-Bedarf AL §13a'!G164)</f>
        <v/>
      </c>
      <c r="F166" s="50" t="str">
        <f t="shared" si="12"/>
        <v/>
      </c>
      <c r="G166" s="50" t="str">
        <f t="shared" si="17"/>
        <v/>
      </c>
      <c r="H166" s="88"/>
      <c r="I166" s="49"/>
      <c r="J166" s="50" t="str">
        <f t="shared" si="13"/>
        <v/>
      </c>
      <c r="K166" s="50" t="str">
        <f t="shared" si="14"/>
        <v/>
      </c>
      <c r="L166" s="88"/>
      <c r="M166" s="49"/>
      <c r="N166" s="50" t="str">
        <f t="shared" si="15"/>
        <v/>
      </c>
      <c r="O166" s="50" t="str">
        <f t="shared" si="16"/>
        <v/>
      </c>
      <c r="P166" s="51"/>
      <c r="Q166" s="78" t="s">
        <v>261</v>
      </c>
      <c r="R166" s="49"/>
      <c r="S166" s="32" t="str">
        <f>IF(R166="","C",INDEX(Gehaltsklassen!A$11:A$15,MATCH(R166,Gehaltsklassen!D$11:D$15,1),1))</f>
        <v>C</v>
      </c>
      <c r="T166" s="49"/>
      <c r="U166" s="32" t="str">
        <f>IF(T166="","C",IF(T166="","C",IF($Q166="I",INDEX(Gehaltsklassen!A$11:A$15,MATCH(T166,Gehaltsklassen!C$11:C$15,1),1),IF($Q166="II",INDEX(Gehaltsklassen!A$11:A$15,MATCH(T166,Gehaltsklassen!D$11:D$15,1),1),IF($Q166="III",INDEX(Gehaltsklassen!A$11:A$15,MATCH(T166,Gehaltsklassen!E$11:E$15,1),1),"Falsche Bodenart")))))</f>
        <v>C</v>
      </c>
      <c r="V166" s="52" t="str">
        <f>IF(OR(C166=""),"",SUM(F166,J166,N166)*VLOOKUP(S166,Gehaltsklassen!$B$34:$D$38,2,FALSE))</f>
        <v/>
      </c>
      <c r="W166" s="52" t="str">
        <f>IF(OR(C166=""),"",SUM(F166,J166,N166)*VLOOKUP(S166,Gehaltsklassen!$B$34:$D$38,2,FALSE)*C166)</f>
        <v/>
      </c>
      <c r="X166" s="52" t="str">
        <f>IF(OR(C166=""),"",SUM(F166,J166,N166)*VLOOKUP(S166,Gehaltsklassen!$B$34:$D$38,3,FALSE))</f>
        <v/>
      </c>
      <c r="Y166" s="52" t="str">
        <f>IF(OR(C166=""),"",SUM(F166,J166,N166)*VLOOKUP(S166,Gehaltsklassen!$B$34:$D$38,3,FALSE)*C166)</f>
        <v/>
      </c>
      <c r="Z166" s="54" t="str">
        <f>IF(OR(C166=""),"",(SUM(G166,K166,O166)*VLOOKUP(U166,Gehaltsklassen!$B$34:$D$38,2,FALSE)))</f>
        <v/>
      </c>
      <c r="AA166" s="54" t="str">
        <f>IF(OR(C166=""),"",(SUM(G166,K166,O166)*VLOOKUP(U166,Gehaltsklassen!$B$34:$D$38,2,FALSE))*C166)</f>
        <v/>
      </c>
      <c r="AB166" s="53" t="str">
        <f>IF(OR(C166=""),"",(SUM(G166,K166,O166)*VLOOKUP(U166,Gehaltsklassen!$B$34:$D$38,3,FALSE))*C166)</f>
        <v/>
      </c>
      <c r="AC166" s="53" t="str">
        <f>IF(OR(C166=""),"",(SUM(G166,K166,O166)*VLOOKUP(U166,Gehaltsklassen!$B$34:$D$38,3,FALSE))*C166)</f>
        <v/>
      </c>
    </row>
    <row r="167" spans="1:29" ht="31.9" customHeight="1" x14ac:dyDescent="0.2">
      <c r="A167" s="74" t="str">
        <f>IF(C167="","",MAX($A$11:A166)+1)</f>
        <v/>
      </c>
      <c r="B167" s="75" t="str">
        <f>IF('N-Bedarf AL §13a'!B165="","",'N-Bedarf AL §13a'!B165)</f>
        <v/>
      </c>
      <c r="C167" s="49" t="str">
        <f>IF('N-Bedarf AL §13a'!C165="","",'N-Bedarf AL §13a'!C165)</f>
        <v/>
      </c>
      <c r="D167" s="88" t="str">
        <f>IF('N-Bedarf AL §13a'!D165="","",'N-Bedarf AL §13a'!D165)</f>
        <v/>
      </c>
      <c r="E167" s="49" t="str">
        <f>IF('N-Bedarf AL §13a'!G165="","",'N-Bedarf AL §13a'!G165)</f>
        <v/>
      </c>
      <c r="F167" s="50" t="str">
        <f t="shared" si="12"/>
        <v/>
      </c>
      <c r="G167" s="50" t="str">
        <f t="shared" si="17"/>
        <v/>
      </c>
      <c r="H167" s="88"/>
      <c r="I167" s="49"/>
      <c r="J167" s="50" t="str">
        <f t="shared" si="13"/>
        <v/>
      </c>
      <c r="K167" s="50" t="str">
        <f t="shared" si="14"/>
        <v/>
      </c>
      <c r="L167" s="88"/>
      <c r="M167" s="49"/>
      <c r="N167" s="50" t="str">
        <f t="shared" si="15"/>
        <v/>
      </c>
      <c r="O167" s="50" t="str">
        <f t="shared" si="16"/>
        <v/>
      </c>
      <c r="P167" s="51"/>
      <c r="Q167" s="78" t="s">
        <v>261</v>
      </c>
      <c r="R167" s="49"/>
      <c r="S167" s="32" t="str">
        <f>IF(R167="","C",INDEX(Gehaltsklassen!A$11:A$15,MATCH(R167,Gehaltsklassen!D$11:D$15,1),1))</f>
        <v>C</v>
      </c>
      <c r="T167" s="49"/>
      <c r="U167" s="32" t="str">
        <f>IF(T167="","C",IF(T167="","C",IF($Q167="I",INDEX(Gehaltsklassen!A$11:A$15,MATCH(T167,Gehaltsklassen!C$11:C$15,1),1),IF($Q167="II",INDEX(Gehaltsklassen!A$11:A$15,MATCH(T167,Gehaltsklassen!D$11:D$15,1),1),IF($Q167="III",INDEX(Gehaltsklassen!A$11:A$15,MATCH(T167,Gehaltsklassen!E$11:E$15,1),1),"Falsche Bodenart")))))</f>
        <v>C</v>
      </c>
      <c r="V167" s="52" t="str">
        <f>IF(OR(C167=""),"",SUM(F167,J167,N167)*VLOOKUP(S167,Gehaltsklassen!$B$34:$D$38,2,FALSE))</f>
        <v/>
      </c>
      <c r="W167" s="52" t="str">
        <f>IF(OR(C167=""),"",SUM(F167,J167,N167)*VLOOKUP(S167,Gehaltsklassen!$B$34:$D$38,2,FALSE)*C167)</f>
        <v/>
      </c>
      <c r="X167" s="52" t="str">
        <f>IF(OR(C167=""),"",SUM(F167,J167,N167)*VLOOKUP(S167,Gehaltsklassen!$B$34:$D$38,3,FALSE))</f>
        <v/>
      </c>
      <c r="Y167" s="52" t="str">
        <f>IF(OR(C167=""),"",SUM(F167,J167,N167)*VLOOKUP(S167,Gehaltsklassen!$B$34:$D$38,3,FALSE)*C167)</f>
        <v/>
      </c>
      <c r="Z167" s="54" t="str">
        <f>IF(OR(C167=""),"",(SUM(G167,K167,O167)*VLOOKUP(U167,Gehaltsklassen!$B$34:$D$38,2,FALSE)))</f>
        <v/>
      </c>
      <c r="AA167" s="54" t="str">
        <f>IF(OR(C167=""),"",(SUM(G167,K167,O167)*VLOOKUP(U167,Gehaltsklassen!$B$34:$D$38,2,FALSE))*C167)</f>
        <v/>
      </c>
      <c r="AB167" s="53" t="str">
        <f>IF(OR(C167=""),"",(SUM(G167,K167,O167)*VLOOKUP(U167,Gehaltsklassen!$B$34:$D$38,3,FALSE))*C167)</f>
        <v/>
      </c>
      <c r="AC167" s="53" t="str">
        <f>IF(OR(C167=""),"",(SUM(G167,K167,O167)*VLOOKUP(U167,Gehaltsklassen!$B$34:$D$38,3,FALSE))*C167)</f>
        <v/>
      </c>
    </row>
    <row r="168" spans="1:29" ht="31.9" customHeight="1" x14ac:dyDescent="0.2">
      <c r="A168" s="74" t="str">
        <f>IF(C168="","",MAX($A$11:A167)+1)</f>
        <v/>
      </c>
      <c r="B168" s="75" t="str">
        <f>IF('N-Bedarf AL §13a'!B166="","",'N-Bedarf AL §13a'!B166)</f>
        <v/>
      </c>
      <c r="C168" s="49" t="str">
        <f>IF('N-Bedarf AL §13a'!C166="","",'N-Bedarf AL §13a'!C166)</f>
        <v/>
      </c>
      <c r="D168" s="88" t="str">
        <f>IF('N-Bedarf AL §13a'!D166="","",'N-Bedarf AL §13a'!D166)</f>
        <v/>
      </c>
      <c r="E168" s="49" t="str">
        <f>IF('N-Bedarf AL §13a'!G166="","",'N-Bedarf AL §13a'!G166)</f>
        <v/>
      </c>
      <c r="F168" s="50" t="str">
        <f t="shared" si="12"/>
        <v/>
      </c>
      <c r="G168" s="50" t="str">
        <f t="shared" si="17"/>
        <v/>
      </c>
      <c r="H168" s="88"/>
      <c r="I168" s="49"/>
      <c r="J168" s="50" t="str">
        <f t="shared" si="13"/>
        <v/>
      </c>
      <c r="K168" s="50" t="str">
        <f t="shared" si="14"/>
        <v/>
      </c>
      <c r="L168" s="88"/>
      <c r="M168" s="49"/>
      <c r="N168" s="50" t="str">
        <f t="shared" si="15"/>
        <v/>
      </c>
      <c r="O168" s="50" t="str">
        <f t="shared" si="16"/>
        <v/>
      </c>
      <c r="P168" s="51"/>
      <c r="Q168" s="78" t="s">
        <v>261</v>
      </c>
      <c r="R168" s="49"/>
      <c r="S168" s="32" t="str">
        <f>IF(R168="","C",INDEX(Gehaltsklassen!A$11:A$15,MATCH(R168,Gehaltsklassen!D$11:D$15,1),1))</f>
        <v>C</v>
      </c>
      <c r="T168" s="49"/>
      <c r="U168" s="32" t="str">
        <f>IF(T168="","C",IF(T168="","C",IF($Q168="I",INDEX(Gehaltsklassen!A$11:A$15,MATCH(T168,Gehaltsklassen!C$11:C$15,1),1),IF($Q168="II",INDEX(Gehaltsklassen!A$11:A$15,MATCH(T168,Gehaltsklassen!D$11:D$15,1),1),IF($Q168="III",INDEX(Gehaltsklassen!A$11:A$15,MATCH(T168,Gehaltsklassen!E$11:E$15,1),1),"Falsche Bodenart")))))</f>
        <v>C</v>
      </c>
      <c r="V168" s="52" t="str">
        <f>IF(OR(C168=""),"",SUM(F168,J168,N168)*VLOOKUP(S168,Gehaltsklassen!$B$34:$D$38,2,FALSE))</f>
        <v/>
      </c>
      <c r="W168" s="52" t="str">
        <f>IF(OR(C168=""),"",SUM(F168,J168,N168)*VLOOKUP(S168,Gehaltsklassen!$B$34:$D$38,2,FALSE)*C168)</f>
        <v/>
      </c>
      <c r="X168" s="52" t="str">
        <f>IF(OR(C168=""),"",SUM(F168,J168,N168)*VLOOKUP(S168,Gehaltsklassen!$B$34:$D$38,3,FALSE))</f>
        <v/>
      </c>
      <c r="Y168" s="52" t="str">
        <f>IF(OR(C168=""),"",SUM(F168,J168,N168)*VLOOKUP(S168,Gehaltsklassen!$B$34:$D$38,3,FALSE)*C168)</f>
        <v/>
      </c>
      <c r="Z168" s="54" t="str">
        <f>IF(OR(C168=""),"",(SUM(G168,K168,O168)*VLOOKUP(U168,Gehaltsklassen!$B$34:$D$38,2,FALSE)))</f>
        <v/>
      </c>
      <c r="AA168" s="54" t="str">
        <f>IF(OR(C168=""),"",(SUM(G168,K168,O168)*VLOOKUP(U168,Gehaltsklassen!$B$34:$D$38,2,FALSE))*C168)</f>
        <v/>
      </c>
      <c r="AB168" s="53" t="str">
        <f>IF(OR(C168=""),"",(SUM(G168,K168,O168)*VLOOKUP(U168,Gehaltsklassen!$B$34:$D$38,3,FALSE))*C168)</f>
        <v/>
      </c>
      <c r="AC168" s="53" t="str">
        <f>IF(OR(C168=""),"",(SUM(G168,K168,O168)*VLOOKUP(U168,Gehaltsklassen!$B$34:$D$38,3,FALSE))*C168)</f>
        <v/>
      </c>
    </row>
    <row r="169" spans="1:29" ht="31.9" customHeight="1" x14ac:dyDescent="0.2">
      <c r="A169" s="74" t="str">
        <f>IF(C169="","",MAX($A$11:A168)+1)</f>
        <v/>
      </c>
      <c r="B169" s="75" t="str">
        <f>IF('N-Bedarf AL §13a'!B167="","",'N-Bedarf AL §13a'!B167)</f>
        <v/>
      </c>
      <c r="C169" s="49" t="str">
        <f>IF('N-Bedarf AL §13a'!C167="","",'N-Bedarf AL §13a'!C167)</f>
        <v/>
      </c>
      <c r="D169" s="88" t="str">
        <f>IF('N-Bedarf AL §13a'!D167="","",'N-Bedarf AL §13a'!D167)</f>
        <v/>
      </c>
      <c r="E169" s="49" t="str">
        <f>IF('N-Bedarf AL §13a'!G167="","",'N-Bedarf AL §13a'!G167)</f>
        <v/>
      </c>
      <c r="F169" s="50" t="str">
        <f t="shared" si="12"/>
        <v/>
      </c>
      <c r="G169" s="50" t="str">
        <f t="shared" si="17"/>
        <v/>
      </c>
      <c r="H169" s="88"/>
      <c r="I169" s="49"/>
      <c r="J169" s="50" t="str">
        <f t="shared" si="13"/>
        <v/>
      </c>
      <c r="K169" s="50" t="str">
        <f t="shared" si="14"/>
        <v/>
      </c>
      <c r="L169" s="88"/>
      <c r="M169" s="49"/>
      <c r="N169" s="50" t="str">
        <f t="shared" si="15"/>
        <v/>
      </c>
      <c r="O169" s="50" t="str">
        <f t="shared" si="16"/>
        <v/>
      </c>
      <c r="P169" s="51"/>
      <c r="Q169" s="78" t="s">
        <v>261</v>
      </c>
      <c r="R169" s="49"/>
      <c r="S169" s="32" t="str">
        <f>IF(R169="","C",INDEX(Gehaltsklassen!A$11:A$15,MATCH(R169,Gehaltsklassen!D$11:D$15,1),1))</f>
        <v>C</v>
      </c>
      <c r="T169" s="49"/>
      <c r="U169" s="32" t="str">
        <f>IF(T169="","C",IF(T169="","C",IF($Q169="I",INDEX(Gehaltsklassen!A$11:A$15,MATCH(T169,Gehaltsklassen!C$11:C$15,1),1),IF($Q169="II",INDEX(Gehaltsklassen!A$11:A$15,MATCH(T169,Gehaltsklassen!D$11:D$15,1),1),IF($Q169="III",INDEX(Gehaltsklassen!A$11:A$15,MATCH(T169,Gehaltsklassen!E$11:E$15,1),1),"Falsche Bodenart")))))</f>
        <v>C</v>
      </c>
      <c r="V169" s="52" t="str">
        <f>IF(OR(C169=""),"",SUM(F169,J169,N169)*VLOOKUP(S169,Gehaltsklassen!$B$34:$D$38,2,FALSE))</f>
        <v/>
      </c>
      <c r="W169" s="52" t="str">
        <f>IF(OR(C169=""),"",SUM(F169,J169,N169)*VLOOKUP(S169,Gehaltsklassen!$B$34:$D$38,2,FALSE)*C169)</f>
        <v/>
      </c>
      <c r="X169" s="52" t="str">
        <f>IF(OR(C169=""),"",SUM(F169,J169,N169)*VLOOKUP(S169,Gehaltsklassen!$B$34:$D$38,3,FALSE))</f>
        <v/>
      </c>
      <c r="Y169" s="52" t="str">
        <f>IF(OR(C169=""),"",SUM(F169,J169,N169)*VLOOKUP(S169,Gehaltsklassen!$B$34:$D$38,3,FALSE)*C169)</f>
        <v/>
      </c>
      <c r="Z169" s="54" t="str">
        <f>IF(OR(C169=""),"",(SUM(G169,K169,O169)*VLOOKUP(U169,Gehaltsklassen!$B$34:$D$38,2,FALSE)))</f>
        <v/>
      </c>
      <c r="AA169" s="54" t="str">
        <f>IF(OR(C169=""),"",(SUM(G169,K169,O169)*VLOOKUP(U169,Gehaltsklassen!$B$34:$D$38,2,FALSE))*C169)</f>
        <v/>
      </c>
      <c r="AB169" s="53" t="str">
        <f>IF(OR(C169=""),"",(SUM(G169,K169,O169)*VLOOKUP(U169,Gehaltsklassen!$B$34:$D$38,3,FALSE))*C169)</f>
        <v/>
      </c>
      <c r="AC169" s="53" t="str">
        <f>IF(OR(C169=""),"",(SUM(G169,K169,O169)*VLOOKUP(U169,Gehaltsklassen!$B$34:$D$38,3,FALSE))*C169)</f>
        <v/>
      </c>
    </row>
    <row r="170" spans="1:29" ht="31.9" customHeight="1" x14ac:dyDescent="0.2">
      <c r="A170" s="74" t="str">
        <f>IF(C170="","",MAX($A$11:A169)+1)</f>
        <v/>
      </c>
      <c r="B170" s="75" t="str">
        <f>IF('N-Bedarf AL §13a'!B168="","",'N-Bedarf AL §13a'!B168)</f>
        <v/>
      </c>
      <c r="C170" s="49" t="str">
        <f>IF('N-Bedarf AL §13a'!C168="","",'N-Bedarf AL §13a'!C168)</f>
        <v/>
      </c>
      <c r="D170" s="88" t="str">
        <f>IF('N-Bedarf AL §13a'!D168="","",'N-Bedarf AL §13a'!D168)</f>
        <v/>
      </c>
      <c r="E170" s="49" t="str">
        <f>IF('N-Bedarf AL §13a'!G168="","",'N-Bedarf AL §13a'!G168)</f>
        <v/>
      </c>
      <c r="F170" s="50" t="str">
        <f t="shared" si="12"/>
        <v/>
      </c>
      <c r="G170" s="50" t="str">
        <f t="shared" si="17"/>
        <v/>
      </c>
      <c r="H170" s="88"/>
      <c r="I170" s="49"/>
      <c r="J170" s="50" t="str">
        <f t="shared" si="13"/>
        <v/>
      </c>
      <c r="K170" s="50" t="str">
        <f t="shared" si="14"/>
        <v/>
      </c>
      <c r="L170" s="88"/>
      <c r="M170" s="49"/>
      <c r="N170" s="50" t="str">
        <f t="shared" si="15"/>
        <v/>
      </c>
      <c r="O170" s="50" t="str">
        <f t="shared" si="16"/>
        <v/>
      </c>
      <c r="P170" s="51"/>
      <c r="Q170" s="78" t="s">
        <v>261</v>
      </c>
      <c r="R170" s="49"/>
      <c r="S170" s="32" t="str">
        <f>IF(R170="","C",INDEX(Gehaltsklassen!A$11:A$15,MATCH(R170,Gehaltsklassen!D$11:D$15,1),1))</f>
        <v>C</v>
      </c>
      <c r="T170" s="49"/>
      <c r="U170" s="32" t="str">
        <f>IF(T170="","C",IF(T170="","C",IF($Q170="I",INDEX(Gehaltsklassen!A$11:A$15,MATCH(T170,Gehaltsklassen!C$11:C$15,1),1),IF($Q170="II",INDEX(Gehaltsklassen!A$11:A$15,MATCH(T170,Gehaltsklassen!D$11:D$15,1),1),IF($Q170="III",INDEX(Gehaltsklassen!A$11:A$15,MATCH(T170,Gehaltsklassen!E$11:E$15,1),1),"Falsche Bodenart")))))</f>
        <v>C</v>
      </c>
      <c r="V170" s="52" t="str">
        <f>IF(OR(C170=""),"",SUM(F170,J170,N170)*VLOOKUP(S170,Gehaltsklassen!$B$34:$D$38,2,FALSE))</f>
        <v/>
      </c>
      <c r="W170" s="52" t="str">
        <f>IF(OR(C170=""),"",SUM(F170,J170,N170)*VLOOKUP(S170,Gehaltsklassen!$B$34:$D$38,2,FALSE)*C170)</f>
        <v/>
      </c>
      <c r="X170" s="52" t="str">
        <f>IF(OR(C170=""),"",SUM(F170,J170,N170)*VLOOKUP(S170,Gehaltsklassen!$B$34:$D$38,3,FALSE))</f>
        <v/>
      </c>
      <c r="Y170" s="52" t="str">
        <f>IF(OR(C170=""),"",SUM(F170,J170,N170)*VLOOKUP(S170,Gehaltsklassen!$B$34:$D$38,3,FALSE)*C170)</f>
        <v/>
      </c>
      <c r="Z170" s="54" t="str">
        <f>IF(OR(C170=""),"",(SUM(G170,K170,O170)*VLOOKUP(U170,Gehaltsklassen!$B$34:$D$38,2,FALSE)))</f>
        <v/>
      </c>
      <c r="AA170" s="54" t="str">
        <f>IF(OR(C170=""),"",(SUM(G170,K170,O170)*VLOOKUP(U170,Gehaltsklassen!$B$34:$D$38,2,FALSE))*C170)</f>
        <v/>
      </c>
      <c r="AB170" s="53" t="str">
        <f>IF(OR(C170=""),"",(SUM(G170,K170,O170)*VLOOKUP(U170,Gehaltsklassen!$B$34:$D$38,3,FALSE))*C170)</f>
        <v/>
      </c>
      <c r="AC170" s="53" t="str">
        <f>IF(OR(C170=""),"",(SUM(G170,K170,O170)*VLOOKUP(U170,Gehaltsklassen!$B$34:$D$38,3,FALSE))*C170)</f>
        <v/>
      </c>
    </row>
    <row r="171" spans="1:29" ht="31.9" customHeight="1" x14ac:dyDescent="0.2">
      <c r="A171" s="74" t="str">
        <f>IF(C171="","",MAX($A$11:A170)+1)</f>
        <v/>
      </c>
      <c r="B171" s="75" t="str">
        <f>IF('N-Bedarf AL §13a'!B169="","",'N-Bedarf AL §13a'!B169)</f>
        <v/>
      </c>
      <c r="C171" s="49" t="str">
        <f>IF('N-Bedarf AL §13a'!C169="","",'N-Bedarf AL §13a'!C169)</f>
        <v/>
      </c>
      <c r="D171" s="88" t="str">
        <f>IF('N-Bedarf AL §13a'!D169="","",'N-Bedarf AL §13a'!D169)</f>
        <v/>
      </c>
      <c r="E171" s="49" t="str">
        <f>IF('N-Bedarf AL §13a'!G169="","",'N-Bedarf AL §13a'!G169)</f>
        <v/>
      </c>
      <c r="F171" s="50" t="str">
        <f t="shared" si="12"/>
        <v/>
      </c>
      <c r="G171" s="50" t="str">
        <f t="shared" si="17"/>
        <v/>
      </c>
      <c r="H171" s="88"/>
      <c r="I171" s="49"/>
      <c r="J171" s="50" t="str">
        <f t="shared" si="13"/>
        <v/>
      </c>
      <c r="K171" s="50" t="str">
        <f t="shared" si="14"/>
        <v/>
      </c>
      <c r="L171" s="88"/>
      <c r="M171" s="49"/>
      <c r="N171" s="50" t="str">
        <f t="shared" si="15"/>
        <v/>
      </c>
      <c r="O171" s="50" t="str">
        <f t="shared" si="16"/>
        <v/>
      </c>
      <c r="P171" s="51"/>
      <c r="Q171" s="78" t="s">
        <v>261</v>
      </c>
      <c r="R171" s="49"/>
      <c r="S171" s="32" t="str">
        <f>IF(R171="","C",INDEX(Gehaltsklassen!A$11:A$15,MATCH(R171,Gehaltsklassen!D$11:D$15,1),1))</f>
        <v>C</v>
      </c>
      <c r="T171" s="49"/>
      <c r="U171" s="32" t="str">
        <f>IF(T171="","C",IF(T171="","C",IF($Q171="I",INDEX(Gehaltsklassen!A$11:A$15,MATCH(T171,Gehaltsklassen!C$11:C$15,1),1),IF($Q171="II",INDEX(Gehaltsklassen!A$11:A$15,MATCH(T171,Gehaltsklassen!D$11:D$15,1),1),IF($Q171="III",INDEX(Gehaltsklassen!A$11:A$15,MATCH(T171,Gehaltsklassen!E$11:E$15,1),1),"Falsche Bodenart")))))</f>
        <v>C</v>
      </c>
      <c r="V171" s="52" t="str">
        <f>IF(OR(C171=""),"",SUM(F171,J171,N171)*VLOOKUP(S171,Gehaltsklassen!$B$34:$D$38,2,FALSE))</f>
        <v/>
      </c>
      <c r="W171" s="52" t="str">
        <f>IF(OR(C171=""),"",SUM(F171,J171,N171)*VLOOKUP(S171,Gehaltsklassen!$B$34:$D$38,2,FALSE)*C171)</f>
        <v/>
      </c>
      <c r="X171" s="52" t="str">
        <f>IF(OR(C171=""),"",SUM(F171,J171,N171)*VLOOKUP(S171,Gehaltsklassen!$B$34:$D$38,3,FALSE))</f>
        <v/>
      </c>
      <c r="Y171" s="52" t="str">
        <f>IF(OR(C171=""),"",SUM(F171,J171,N171)*VLOOKUP(S171,Gehaltsklassen!$B$34:$D$38,3,FALSE)*C171)</f>
        <v/>
      </c>
      <c r="Z171" s="54" t="str">
        <f>IF(OR(C171=""),"",(SUM(G171,K171,O171)*VLOOKUP(U171,Gehaltsklassen!$B$34:$D$38,2,FALSE)))</f>
        <v/>
      </c>
      <c r="AA171" s="54" t="str">
        <f>IF(OR(C171=""),"",(SUM(G171,K171,O171)*VLOOKUP(U171,Gehaltsklassen!$B$34:$D$38,2,FALSE))*C171)</f>
        <v/>
      </c>
      <c r="AB171" s="53" t="str">
        <f>IF(OR(C171=""),"",(SUM(G171,K171,O171)*VLOOKUP(U171,Gehaltsklassen!$B$34:$D$38,3,FALSE))*C171)</f>
        <v/>
      </c>
      <c r="AC171" s="53" t="str">
        <f>IF(OR(C171=""),"",(SUM(G171,K171,O171)*VLOOKUP(U171,Gehaltsklassen!$B$34:$D$38,3,FALSE))*C171)</f>
        <v/>
      </c>
    </row>
    <row r="172" spans="1:29" ht="31.9" customHeight="1" x14ac:dyDescent="0.2">
      <c r="A172" s="74" t="str">
        <f>IF(C172="","",MAX($A$11:A171)+1)</f>
        <v/>
      </c>
      <c r="B172" s="75" t="str">
        <f>IF('N-Bedarf AL §13a'!B170="","",'N-Bedarf AL §13a'!B170)</f>
        <v/>
      </c>
      <c r="C172" s="49" t="str">
        <f>IF('N-Bedarf AL §13a'!C170="","",'N-Bedarf AL §13a'!C170)</f>
        <v/>
      </c>
      <c r="D172" s="88" t="str">
        <f>IF('N-Bedarf AL §13a'!D170="","",'N-Bedarf AL §13a'!D170)</f>
        <v/>
      </c>
      <c r="E172" s="49" t="str">
        <f>IF('N-Bedarf AL §13a'!G170="","",'N-Bedarf AL §13a'!G170)</f>
        <v/>
      </c>
      <c r="F172" s="50" t="str">
        <f t="shared" si="12"/>
        <v/>
      </c>
      <c r="G172" s="50" t="str">
        <f t="shared" si="17"/>
        <v/>
      </c>
      <c r="H172" s="88"/>
      <c r="I172" s="49"/>
      <c r="J172" s="50" t="str">
        <f t="shared" si="13"/>
        <v/>
      </c>
      <c r="K172" s="50" t="str">
        <f t="shared" si="14"/>
        <v/>
      </c>
      <c r="L172" s="88"/>
      <c r="M172" s="49"/>
      <c r="N172" s="50" t="str">
        <f t="shared" si="15"/>
        <v/>
      </c>
      <c r="O172" s="50" t="str">
        <f t="shared" si="16"/>
        <v/>
      </c>
      <c r="P172" s="51"/>
      <c r="Q172" s="78" t="s">
        <v>261</v>
      </c>
      <c r="R172" s="49"/>
      <c r="S172" s="32" t="str">
        <f>IF(R172="","C",INDEX(Gehaltsklassen!A$11:A$15,MATCH(R172,Gehaltsklassen!D$11:D$15,1),1))</f>
        <v>C</v>
      </c>
      <c r="T172" s="49"/>
      <c r="U172" s="32" t="str">
        <f>IF(T172="","C",IF(T172="","C",IF($Q172="I",INDEX(Gehaltsklassen!A$11:A$15,MATCH(T172,Gehaltsklassen!C$11:C$15,1),1),IF($Q172="II",INDEX(Gehaltsklassen!A$11:A$15,MATCH(T172,Gehaltsklassen!D$11:D$15,1),1),IF($Q172="III",INDEX(Gehaltsklassen!A$11:A$15,MATCH(T172,Gehaltsklassen!E$11:E$15,1),1),"Falsche Bodenart")))))</f>
        <v>C</v>
      </c>
      <c r="V172" s="52" t="str">
        <f>IF(OR(C172=""),"",SUM(F172,J172,N172)*VLOOKUP(S172,Gehaltsklassen!$B$34:$D$38,2,FALSE))</f>
        <v/>
      </c>
      <c r="W172" s="52" t="str">
        <f>IF(OR(C172=""),"",SUM(F172,J172,N172)*VLOOKUP(S172,Gehaltsklassen!$B$34:$D$38,2,FALSE)*C172)</f>
        <v/>
      </c>
      <c r="X172" s="52" t="str">
        <f>IF(OR(C172=""),"",SUM(F172,J172,N172)*VLOOKUP(S172,Gehaltsklassen!$B$34:$D$38,3,FALSE))</f>
        <v/>
      </c>
      <c r="Y172" s="52" t="str">
        <f>IF(OR(C172=""),"",SUM(F172,J172,N172)*VLOOKUP(S172,Gehaltsklassen!$B$34:$D$38,3,FALSE)*C172)</f>
        <v/>
      </c>
      <c r="Z172" s="54" t="str">
        <f>IF(OR(C172=""),"",(SUM(G172,K172,O172)*VLOOKUP(U172,Gehaltsklassen!$B$34:$D$38,2,FALSE)))</f>
        <v/>
      </c>
      <c r="AA172" s="54" t="str">
        <f>IF(OR(C172=""),"",(SUM(G172,K172,O172)*VLOOKUP(U172,Gehaltsklassen!$B$34:$D$38,2,FALSE))*C172)</f>
        <v/>
      </c>
      <c r="AB172" s="53" t="str">
        <f>IF(OR(C172=""),"",(SUM(G172,K172,O172)*VLOOKUP(U172,Gehaltsklassen!$B$34:$D$38,3,FALSE))*C172)</f>
        <v/>
      </c>
      <c r="AC172" s="53" t="str">
        <f>IF(OR(C172=""),"",(SUM(G172,K172,O172)*VLOOKUP(U172,Gehaltsklassen!$B$34:$D$38,3,FALSE))*C172)</f>
        <v/>
      </c>
    </row>
    <row r="173" spans="1:29" ht="31.9" customHeight="1" x14ac:dyDescent="0.2">
      <c r="A173" s="74" t="str">
        <f>IF(C173="","",MAX($A$11:A172)+1)</f>
        <v/>
      </c>
      <c r="B173" s="75" t="str">
        <f>IF('N-Bedarf AL §13a'!B171="","",'N-Bedarf AL §13a'!B171)</f>
        <v/>
      </c>
      <c r="C173" s="49" t="str">
        <f>IF('N-Bedarf AL §13a'!C171="","",'N-Bedarf AL §13a'!C171)</f>
        <v/>
      </c>
      <c r="D173" s="88" t="str">
        <f>IF('N-Bedarf AL §13a'!D171="","",'N-Bedarf AL §13a'!D171)</f>
        <v/>
      </c>
      <c r="E173" s="49" t="str">
        <f>IF('N-Bedarf AL §13a'!G171="","",'N-Bedarf AL §13a'!G171)</f>
        <v/>
      </c>
      <c r="F173" s="50" t="str">
        <f t="shared" si="12"/>
        <v/>
      </c>
      <c r="G173" s="50" t="str">
        <f t="shared" si="17"/>
        <v/>
      </c>
      <c r="H173" s="88"/>
      <c r="I173" s="49"/>
      <c r="J173" s="50" t="str">
        <f t="shared" si="13"/>
        <v/>
      </c>
      <c r="K173" s="50" t="str">
        <f t="shared" si="14"/>
        <v/>
      </c>
      <c r="L173" s="88"/>
      <c r="M173" s="49"/>
      <c r="N173" s="50" t="str">
        <f t="shared" si="15"/>
        <v/>
      </c>
      <c r="O173" s="50" t="str">
        <f t="shared" si="16"/>
        <v/>
      </c>
      <c r="P173" s="51"/>
      <c r="Q173" s="78" t="s">
        <v>261</v>
      </c>
      <c r="R173" s="49"/>
      <c r="S173" s="32" t="str">
        <f>IF(R173="","C",INDEX(Gehaltsklassen!A$11:A$15,MATCH(R173,Gehaltsklassen!D$11:D$15,1),1))</f>
        <v>C</v>
      </c>
      <c r="T173" s="49"/>
      <c r="U173" s="32" t="str">
        <f>IF(T173="","C",IF(T173="","C",IF($Q173="I",INDEX(Gehaltsklassen!A$11:A$15,MATCH(T173,Gehaltsklassen!C$11:C$15,1),1),IF($Q173="II",INDEX(Gehaltsklassen!A$11:A$15,MATCH(T173,Gehaltsklassen!D$11:D$15,1),1),IF($Q173="III",INDEX(Gehaltsklassen!A$11:A$15,MATCH(T173,Gehaltsklassen!E$11:E$15,1),1),"Falsche Bodenart")))))</f>
        <v>C</v>
      </c>
      <c r="V173" s="52" t="str">
        <f>IF(OR(C173=""),"",SUM(F173,J173,N173)*VLOOKUP(S173,Gehaltsklassen!$B$34:$D$38,2,FALSE))</f>
        <v/>
      </c>
      <c r="W173" s="52" t="str">
        <f>IF(OR(C173=""),"",SUM(F173,J173,N173)*VLOOKUP(S173,Gehaltsklassen!$B$34:$D$38,2,FALSE)*C173)</f>
        <v/>
      </c>
      <c r="X173" s="52" t="str">
        <f>IF(OR(C173=""),"",SUM(F173,J173,N173)*VLOOKUP(S173,Gehaltsklassen!$B$34:$D$38,3,FALSE))</f>
        <v/>
      </c>
      <c r="Y173" s="52" t="str">
        <f>IF(OR(C173=""),"",SUM(F173,J173,N173)*VLOOKUP(S173,Gehaltsklassen!$B$34:$D$38,3,FALSE)*C173)</f>
        <v/>
      </c>
      <c r="Z173" s="54" t="str">
        <f>IF(OR(C173=""),"",(SUM(G173,K173,O173)*VLOOKUP(U173,Gehaltsklassen!$B$34:$D$38,2,FALSE)))</f>
        <v/>
      </c>
      <c r="AA173" s="54" t="str">
        <f>IF(OR(C173=""),"",(SUM(G173,K173,O173)*VLOOKUP(U173,Gehaltsklassen!$B$34:$D$38,2,FALSE))*C173)</f>
        <v/>
      </c>
      <c r="AB173" s="53" t="str">
        <f>IF(OR(C173=""),"",(SUM(G173,K173,O173)*VLOOKUP(U173,Gehaltsklassen!$B$34:$D$38,3,FALSE))*C173)</f>
        <v/>
      </c>
      <c r="AC173" s="53" t="str">
        <f>IF(OR(C173=""),"",(SUM(G173,K173,O173)*VLOOKUP(U173,Gehaltsklassen!$B$34:$D$38,3,FALSE))*C173)</f>
        <v/>
      </c>
    </row>
    <row r="174" spans="1:29" ht="31.9" customHeight="1" x14ac:dyDescent="0.2">
      <c r="A174" s="74" t="str">
        <f>IF(C174="","",MAX($A$11:A173)+1)</f>
        <v/>
      </c>
      <c r="B174" s="75" t="str">
        <f>IF('N-Bedarf AL §13a'!B172="","",'N-Bedarf AL §13a'!B172)</f>
        <v/>
      </c>
      <c r="C174" s="49" t="str">
        <f>IF('N-Bedarf AL §13a'!C172="","",'N-Bedarf AL §13a'!C172)</f>
        <v/>
      </c>
      <c r="D174" s="88" t="str">
        <f>IF('N-Bedarf AL §13a'!D172="","",'N-Bedarf AL §13a'!D172)</f>
        <v/>
      </c>
      <c r="E174" s="49" t="str">
        <f>IF('N-Bedarf AL §13a'!G172="","",'N-Bedarf AL §13a'!G172)</f>
        <v/>
      </c>
      <c r="F174" s="50" t="str">
        <f t="shared" si="12"/>
        <v/>
      </c>
      <c r="G174" s="50" t="str">
        <f t="shared" si="17"/>
        <v/>
      </c>
      <c r="H174" s="88"/>
      <c r="I174" s="49"/>
      <c r="J174" s="50" t="str">
        <f t="shared" si="13"/>
        <v/>
      </c>
      <c r="K174" s="50" t="str">
        <f t="shared" si="14"/>
        <v/>
      </c>
      <c r="L174" s="88"/>
      <c r="M174" s="49"/>
      <c r="N174" s="50" t="str">
        <f t="shared" si="15"/>
        <v/>
      </c>
      <c r="O174" s="50" t="str">
        <f t="shared" si="16"/>
        <v/>
      </c>
      <c r="P174" s="51"/>
      <c r="Q174" s="78" t="s">
        <v>261</v>
      </c>
      <c r="R174" s="49"/>
      <c r="S174" s="32" t="str">
        <f>IF(R174="","C",INDEX(Gehaltsklassen!A$11:A$15,MATCH(R174,Gehaltsklassen!D$11:D$15,1),1))</f>
        <v>C</v>
      </c>
      <c r="T174" s="49"/>
      <c r="U174" s="32" t="str">
        <f>IF(T174="","C",IF(T174="","C",IF($Q174="I",INDEX(Gehaltsklassen!A$11:A$15,MATCH(T174,Gehaltsklassen!C$11:C$15,1),1),IF($Q174="II",INDEX(Gehaltsklassen!A$11:A$15,MATCH(T174,Gehaltsklassen!D$11:D$15,1),1),IF($Q174="III",INDEX(Gehaltsklassen!A$11:A$15,MATCH(T174,Gehaltsklassen!E$11:E$15,1),1),"Falsche Bodenart")))))</f>
        <v>C</v>
      </c>
      <c r="V174" s="52" t="str">
        <f>IF(OR(C174=""),"",SUM(F174,J174,N174)*VLOOKUP(S174,Gehaltsklassen!$B$34:$D$38,2,FALSE))</f>
        <v/>
      </c>
      <c r="W174" s="52" t="str">
        <f>IF(OR(C174=""),"",SUM(F174,J174,N174)*VLOOKUP(S174,Gehaltsklassen!$B$34:$D$38,2,FALSE)*C174)</f>
        <v/>
      </c>
      <c r="X174" s="52" t="str">
        <f>IF(OR(C174=""),"",SUM(F174,J174,N174)*VLOOKUP(S174,Gehaltsklassen!$B$34:$D$38,3,FALSE))</f>
        <v/>
      </c>
      <c r="Y174" s="52" t="str">
        <f>IF(OR(C174=""),"",SUM(F174,J174,N174)*VLOOKUP(S174,Gehaltsklassen!$B$34:$D$38,3,FALSE)*C174)</f>
        <v/>
      </c>
      <c r="Z174" s="54" t="str">
        <f>IF(OR(C174=""),"",(SUM(G174,K174,O174)*VLOOKUP(U174,Gehaltsklassen!$B$34:$D$38,2,FALSE)))</f>
        <v/>
      </c>
      <c r="AA174" s="54" t="str">
        <f>IF(OR(C174=""),"",(SUM(G174,K174,O174)*VLOOKUP(U174,Gehaltsklassen!$B$34:$D$38,2,FALSE))*C174)</f>
        <v/>
      </c>
      <c r="AB174" s="53" t="str">
        <f>IF(OR(C174=""),"",(SUM(G174,K174,O174)*VLOOKUP(U174,Gehaltsklassen!$B$34:$D$38,3,FALSE))*C174)</f>
        <v/>
      </c>
      <c r="AC174" s="53" t="str">
        <f>IF(OR(C174=""),"",(SUM(G174,K174,O174)*VLOOKUP(U174,Gehaltsklassen!$B$34:$D$38,3,FALSE))*C174)</f>
        <v/>
      </c>
    </row>
    <row r="175" spans="1:29" ht="31.9" customHeight="1" x14ac:dyDescent="0.2">
      <c r="A175" s="74" t="str">
        <f>IF(C175="","",MAX($A$11:A174)+1)</f>
        <v/>
      </c>
      <c r="B175" s="75" t="str">
        <f>IF('N-Bedarf AL §13a'!B173="","",'N-Bedarf AL §13a'!B173)</f>
        <v/>
      </c>
      <c r="C175" s="49" t="str">
        <f>IF('N-Bedarf AL §13a'!C173="","",'N-Bedarf AL §13a'!C173)</f>
        <v/>
      </c>
      <c r="D175" s="88" t="str">
        <f>IF('N-Bedarf AL §13a'!D173="","",'N-Bedarf AL §13a'!D173)</f>
        <v/>
      </c>
      <c r="E175" s="49" t="str">
        <f>IF('N-Bedarf AL §13a'!G173="","",'N-Bedarf AL §13a'!G173)</f>
        <v/>
      </c>
      <c r="F175" s="50" t="str">
        <f t="shared" si="12"/>
        <v/>
      </c>
      <c r="G175" s="50" t="str">
        <f t="shared" si="17"/>
        <v/>
      </c>
      <c r="H175" s="88"/>
      <c r="I175" s="49"/>
      <c r="J175" s="50" t="str">
        <f t="shared" si="13"/>
        <v/>
      </c>
      <c r="K175" s="50" t="str">
        <f t="shared" si="14"/>
        <v/>
      </c>
      <c r="L175" s="88"/>
      <c r="M175" s="49"/>
      <c r="N175" s="50" t="str">
        <f t="shared" si="15"/>
        <v/>
      </c>
      <c r="O175" s="50" t="str">
        <f t="shared" si="16"/>
        <v/>
      </c>
      <c r="P175" s="51"/>
      <c r="Q175" s="78" t="s">
        <v>261</v>
      </c>
      <c r="R175" s="49"/>
      <c r="S175" s="32" t="str">
        <f>IF(R175="","C",INDEX(Gehaltsklassen!A$11:A$15,MATCH(R175,Gehaltsklassen!D$11:D$15,1),1))</f>
        <v>C</v>
      </c>
      <c r="T175" s="49"/>
      <c r="U175" s="32" t="str">
        <f>IF(T175="","C",IF(T175="","C",IF($Q175="I",INDEX(Gehaltsklassen!A$11:A$15,MATCH(T175,Gehaltsklassen!C$11:C$15,1),1),IF($Q175="II",INDEX(Gehaltsklassen!A$11:A$15,MATCH(T175,Gehaltsklassen!D$11:D$15,1),1),IF($Q175="III",INDEX(Gehaltsklassen!A$11:A$15,MATCH(T175,Gehaltsklassen!E$11:E$15,1),1),"Falsche Bodenart")))))</f>
        <v>C</v>
      </c>
      <c r="V175" s="52" t="str">
        <f>IF(OR(C175=""),"",SUM(F175,J175,N175)*VLOOKUP(S175,Gehaltsklassen!$B$34:$D$38,2,FALSE))</f>
        <v/>
      </c>
      <c r="W175" s="52" t="str">
        <f>IF(OR(C175=""),"",SUM(F175,J175,N175)*VLOOKUP(S175,Gehaltsklassen!$B$34:$D$38,2,FALSE)*C175)</f>
        <v/>
      </c>
      <c r="X175" s="52" t="str">
        <f>IF(OR(C175=""),"",SUM(F175,J175,N175)*VLOOKUP(S175,Gehaltsklassen!$B$34:$D$38,3,FALSE))</f>
        <v/>
      </c>
      <c r="Y175" s="52" t="str">
        <f>IF(OR(C175=""),"",SUM(F175,J175,N175)*VLOOKUP(S175,Gehaltsklassen!$B$34:$D$38,3,FALSE)*C175)</f>
        <v/>
      </c>
      <c r="Z175" s="54" t="str">
        <f>IF(OR(C175=""),"",(SUM(G175,K175,O175)*VLOOKUP(U175,Gehaltsklassen!$B$34:$D$38,2,FALSE)))</f>
        <v/>
      </c>
      <c r="AA175" s="54" t="str">
        <f>IF(OR(C175=""),"",(SUM(G175,K175,O175)*VLOOKUP(U175,Gehaltsklassen!$B$34:$D$38,2,FALSE))*C175)</f>
        <v/>
      </c>
      <c r="AB175" s="53" t="str">
        <f>IF(OR(C175=""),"",(SUM(G175,K175,O175)*VLOOKUP(U175,Gehaltsklassen!$B$34:$D$38,3,FALSE))*C175)</f>
        <v/>
      </c>
      <c r="AC175" s="53" t="str">
        <f>IF(OR(C175=""),"",(SUM(G175,K175,O175)*VLOOKUP(U175,Gehaltsklassen!$B$34:$D$38,3,FALSE))*C175)</f>
        <v/>
      </c>
    </row>
    <row r="176" spans="1:29" ht="31.9" customHeight="1" x14ac:dyDescent="0.2">
      <c r="A176" s="74" t="str">
        <f>IF(C176="","",MAX($A$11:A175)+1)</f>
        <v/>
      </c>
      <c r="B176" s="75" t="str">
        <f>IF('N-Bedarf AL §13a'!B174="","",'N-Bedarf AL §13a'!B174)</f>
        <v/>
      </c>
      <c r="C176" s="49" t="str">
        <f>IF('N-Bedarf AL §13a'!C174="","",'N-Bedarf AL §13a'!C174)</f>
        <v/>
      </c>
      <c r="D176" s="88" t="str">
        <f>IF('N-Bedarf AL §13a'!D174="","",'N-Bedarf AL §13a'!D174)</f>
        <v/>
      </c>
      <c r="E176" s="49" t="str">
        <f>IF('N-Bedarf AL §13a'!G174="","",'N-Bedarf AL §13a'!G174)</f>
        <v/>
      </c>
      <c r="F176" s="50" t="str">
        <f t="shared" si="12"/>
        <v/>
      </c>
      <c r="G176" s="50" t="str">
        <f t="shared" si="17"/>
        <v/>
      </c>
      <c r="H176" s="88"/>
      <c r="I176" s="49"/>
      <c r="J176" s="50" t="str">
        <f t="shared" si="13"/>
        <v/>
      </c>
      <c r="K176" s="50" t="str">
        <f t="shared" si="14"/>
        <v/>
      </c>
      <c r="L176" s="88"/>
      <c r="M176" s="49"/>
      <c r="N176" s="50" t="str">
        <f t="shared" si="15"/>
        <v/>
      </c>
      <c r="O176" s="50" t="str">
        <f t="shared" si="16"/>
        <v/>
      </c>
      <c r="P176" s="51"/>
      <c r="Q176" s="78" t="s">
        <v>261</v>
      </c>
      <c r="R176" s="49"/>
      <c r="S176" s="32" t="str">
        <f>IF(R176="","C",INDEX(Gehaltsklassen!A$11:A$15,MATCH(R176,Gehaltsklassen!D$11:D$15,1),1))</f>
        <v>C</v>
      </c>
      <c r="T176" s="49"/>
      <c r="U176" s="32" t="str">
        <f>IF(T176="","C",IF(T176="","C",IF($Q176="I",INDEX(Gehaltsklassen!A$11:A$15,MATCH(T176,Gehaltsklassen!C$11:C$15,1),1),IF($Q176="II",INDEX(Gehaltsklassen!A$11:A$15,MATCH(T176,Gehaltsklassen!D$11:D$15,1),1),IF($Q176="III",INDEX(Gehaltsklassen!A$11:A$15,MATCH(T176,Gehaltsklassen!E$11:E$15,1),1),"Falsche Bodenart")))))</f>
        <v>C</v>
      </c>
      <c r="V176" s="52" t="str">
        <f>IF(OR(C176=""),"",SUM(F176,J176,N176)*VLOOKUP(S176,Gehaltsklassen!$B$34:$D$38,2,FALSE))</f>
        <v/>
      </c>
      <c r="W176" s="52" t="str">
        <f>IF(OR(C176=""),"",SUM(F176,J176,N176)*VLOOKUP(S176,Gehaltsklassen!$B$34:$D$38,2,FALSE)*C176)</f>
        <v/>
      </c>
      <c r="X176" s="52" t="str">
        <f>IF(OR(C176=""),"",SUM(F176,J176,N176)*VLOOKUP(S176,Gehaltsklassen!$B$34:$D$38,3,FALSE))</f>
        <v/>
      </c>
      <c r="Y176" s="52" t="str">
        <f>IF(OR(C176=""),"",SUM(F176,J176,N176)*VLOOKUP(S176,Gehaltsklassen!$B$34:$D$38,3,FALSE)*C176)</f>
        <v/>
      </c>
      <c r="Z176" s="54" t="str">
        <f>IF(OR(C176=""),"",(SUM(G176,K176,O176)*VLOOKUP(U176,Gehaltsklassen!$B$34:$D$38,2,FALSE)))</f>
        <v/>
      </c>
      <c r="AA176" s="54" t="str">
        <f>IF(OR(C176=""),"",(SUM(G176,K176,O176)*VLOOKUP(U176,Gehaltsklassen!$B$34:$D$38,2,FALSE))*C176)</f>
        <v/>
      </c>
      <c r="AB176" s="53" t="str">
        <f>IF(OR(C176=""),"",(SUM(G176,K176,O176)*VLOOKUP(U176,Gehaltsklassen!$B$34:$D$38,3,FALSE))*C176)</f>
        <v/>
      </c>
      <c r="AC176" s="53" t="str">
        <f>IF(OR(C176=""),"",(SUM(G176,K176,O176)*VLOOKUP(U176,Gehaltsklassen!$B$34:$D$38,3,FALSE))*C176)</f>
        <v/>
      </c>
    </row>
    <row r="177" spans="1:29" ht="31.9" customHeight="1" x14ac:dyDescent="0.2">
      <c r="A177" s="74" t="str">
        <f>IF(C177="","",MAX($A$11:A176)+1)</f>
        <v/>
      </c>
      <c r="B177" s="75" t="str">
        <f>IF('N-Bedarf AL §13a'!B175="","",'N-Bedarf AL §13a'!B175)</f>
        <v/>
      </c>
      <c r="C177" s="49" t="str">
        <f>IF('N-Bedarf AL §13a'!C175="","",'N-Bedarf AL §13a'!C175)</f>
        <v/>
      </c>
      <c r="D177" s="88" t="str">
        <f>IF('N-Bedarf AL §13a'!D175="","",'N-Bedarf AL §13a'!D175)</f>
        <v/>
      </c>
      <c r="E177" s="49" t="str">
        <f>IF('N-Bedarf AL §13a'!G175="","",'N-Bedarf AL §13a'!G175)</f>
        <v/>
      </c>
      <c r="F177" s="50" t="str">
        <f t="shared" si="12"/>
        <v/>
      </c>
      <c r="G177" s="50" t="str">
        <f t="shared" si="17"/>
        <v/>
      </c>
      <c r="H177" s="88"/>
      <c r="I177" s="49"/>
      <c r="J177" s="50" t="str">
        <f t="shared" si="13"/>
        <v/>
      </c>
      <c r="K177" s="50" t="str">
        <f t="shared" si="14"/>
        <v/>
      </c>
      <c r="L177" s="88"/>
      <c r="M177" s="49"/>
      <c r="N177" s="50" t="str">
        <f t="shared" si="15"/>
        <v/>
      </c>
      <c r="O177" s="50" t="str">
        <f t="shared" si="16"/>
        <v/>
      </c>
      <c r="P177" s="51"/>
      <c r="Q177" s="78" t="s">
        <v>261</v>
      </c>
      <c r="R177" s="49"/>
      <c r="S177" s="32" t="str">
        <f>IF(R177="","C",INDEX(Gehaltsklassen!A$11:A$15,MATCH(R177,Gehaltsklassen!D$11:D$15,1),1))</f>
        <v>C</v>
      </c>
      <c r="T177" s="49"/>
      <c r="U177" s="32" t="str">
        <f>IF(T177="","C",IF(T177="","C",IF($Q177="I",INDEX(Gehaltsklassen!A$11:A$15,MATCH(T177,Gehaltsklassen!C$11:C$15,1),1),IF($Q177="II",INDEX(Gehaltsklassen!A$11:A$15,MATCH(T177,Gehaltsklassen!D$11:D$15,1),1),IF($Q177="III",INDEX(Gehaltsklassen!A$11:A$15,MATCH(T177,Gehaltsklassen!E$11:E$15,1),1),"Falsche Bodenart")))))</f>
        <v>C</v>
      </c>
      <c r="V177" s="52" t="str">
        <f>IF(OR(C177=""),"",SUM(F177,J177,N177)*VLOOKUP(S177,Gehaltsklassen!$B$34:$D$38,2,FALSE))</f>
        <v/>
      </c>
      <c r="W177" s="52" t="str">
        <f>IF(OR(C177=""),"",SUM(F177,J177,N177)*VLOOKUP(S177,Gehaltsklassen!$B$34:$D$38,2,FALSE)*C177)</f>
        <v/>
      </c>
      <c r="X177" s="52" t="str">
        <f>IF(OR(C177=""),"",SUM(F177,J177,N177)*VLOOKUP(S177,Gehaltsklassen!$B$34:$D$38,3,FALSE))</f>
        <v/>
      </c>
      <c r="Y177" s="52" t="str">
        <f>IF(OR(C177=""),"",SUM(F177,J177,N177)*VLOOKUP(S177,Gehaltsklassen!$B$34:$D$38,3,FALSE)*C177)</f>
        <v/>
      </c>
      <c r="Z177" s="54" t="str">
        <f>IF(OR(C177=""),"",(SUM(G177,K177,O177)*VLOOKUP(U177,Gehaltsklassen!$B$34:$D$38,2,FALSE)))</f>
        <v/>
      </c>
      <c r="AA177" s="54" t="str">
        <f>IF(OR(C177=""),"",(SUM(G177,K177,O177)*VLOOKUP(U177,Gehaltsklassen!$B$34:$D$38,2,FALSE))*C177)</f>
        <v/>
      </c>
      <c r="AB177" s="53" t="str">
        <f>IF(OR(C177=""),"",(SUM(G177,K177,O177)*VLOOKUP(U177,Gehaltsklassen!$B$34:$D$38,3,FALSE))*C177)</f>
        <v/>
      </c>
      <c r="AC177" s="53" t="str">
        <f>IF(OR(C177=""),"",(SUM(G177,K177,O177)*VLOOKUP(U177,Gehaltsklassen!$B$34:$D$38,3,FALSE))*C177)</f>
        <v/>
      </c>
    </row>
    <row r="178" spans="1:29" ht="31.9" customHeight="1" x14ac:dyDescent="0.2">
      <c r="A178" s="74" t="str">
        <f>IF(C178="","",MAX($A$11:A177)+1)</f>
        <v/>
      </c>
      <c r="B178" s="75" t="str">
        <f>IF('N-Bedarf AL §13a'!B176="","",'N-Bedarf AL §13a'!B176)</f>
        <v/>
      </c>
      <c r="C178" s="49" t="str">
        <f>IF('N-Bedarf AL §13a'!C176="","",'N-Bedarf AL §13a'!C176)</f>
        <v/>
      </c>
      <c r="D178" s="88" t="str">
        <f>IF('N-Bedarf AL §13a'!D176="","",'N-Bedarf AL §13a'!D176)</f>
        <v/>
      </c>
      <c r="E178" s="49" t="str">
        <f>IF('N-Bedarf AL §13a'!G176="","",'N-Bedarf AL §13a'!G176)</f>
        <v/>
      </c>
      <c r="F178" s="50" t="str">
        <f t="shared" si="12"/>
        <v/>
      </c>
      <c r="G178" s="50" t="str">
        <f t="shared" si="17"/>
        <v/>
      </c>
      <c r="H178" s="88"/>
      <c r="I178" s="49"/>
      <c r="J178" s="50" t="str">
        <f t="shared" si="13"/>
        <v/>
      </c>
      <c r="K178" s="50" t="str">
        <f t="shared" si="14"/>
        <v/>
      </c>
      <c r="L178" s="88"/>
      <c r="M178" s="49"/>
      <c r="N178" s="50" t="str">
        <f t="shared" si="15"/>
        <v/>
      </c>
      <c r="O178" s="50" t="str">
        <f t="shared" si="16"/>
        <v/>
      </c>
      <c r="P178" s="51"/>
      <c r="Q178" s="78" t="s">
        <v>261</v>
      </c>
      <c r="R178" s="49"/>
      <c r="S178" s="32" t="str">
        <f>IF(R178="","C",INDEX(Gehaltsklassen!A$11:A$15,MATCH(R178,Gehaltsklassen!D$11:D$15,1),1))</f>
        <v>C</v>
      </c>
      <c r="T178" s="49"/>
      <c r="U178" s="32" t="str">
        <f>IF(T178="","C",IF(T178="","C",IF($Q178="I",INDEX(Gehaltsklassen!A$11:A$15,MATCH(T178,Gehaltsklassen!C$11:C$15,1),1),IF($Q178="II",INDEX(Gehaltsklassen!A$11:A$15,MATCH(T178,Gehaltsklassen!D$11:D$15,1),1),IF($Q178="III",INDEX(Gehaltsklassen!A$11:A$15,MATCH(T178,Gehaltsklassen!E$11:E$15,1),1),"Falsche Bodenart")))))</f>
        <v>C</v>
      </c>
      <c r="V178" s="52" t="str">
        <f>IF(OR(C178=""),"",SUM(F178,J178,N178)*VLOOKUP(S178,Gehaltsklassen!$B$34:$D$38,2,FALSE))</f>
        <v/>
      </c>
      <c r="W178" s="52" t="str">
        <f>IF(OR(C178=""),"",SUM(F178,J178,N178)*VLOOKUP(S178,Gehaltsklassen!$B$34:$D$38,2,FALSE)*C178)</f>
        <v/>
      </c>
      <c r="X178" s="52" t="str">
        <f>IF(OR(C178=""),"",SUM(F178,J178,N178)*VLOOKUP(S178,Gehaltsklassen!$B$34:$D$38,3,FALSE))</f>
        <v/>
      </c>
      <c r="Y178" s="52" t="str">
        <f>IF(OR(C178=""),"",SUM(F178,J178,N178)*VLOOKUP(S178,Gehaltsklassen!$B$34:$D$38,3,FALSE)*C178)</f>
        <v/>
      </c>
      <c r="Z178" s="54" t="str">
        <f>IF(OR(C178=""),"",(SUM(G178,K178,O178)*VLOOKUP(U178,Gehaltsklassen!$B$34:$D$38,2,FALSE)))</f>
        <v/>
      </c>
      <c r="AA178" s="54" t="str">
        <f>IF(OR(C178=""),"",(SUM(G178,K178,O178)*VLOOKUP(U178,Gehaltsklassen!$B$34:$D$38,2,FALSE))*C178)</f>
        <v/>
      </c>
      <c r="AB178" s="53" t="str">
        <f>IF(OR(C178=""),"",(SUM(G178,K178,O178)*VLOOKUP(U178,Gehaltsklassen!$B$34:$D$38,3,FALSE))*C178)</f>
        <v/>
      </c>
      <c r="AC178" s="53" t="str">
        <f>IF(OR(C178=""),"",(SUM(G178,K178,O178)*VLOOKUP(U178,Gehaltsklassen!$B$34:$D$38,3,FALSE))*C178)</f>
        <v/>
      </c>
    </row>
    <row r="179" spans="1:29" ht="31.9" customHeight="1" x14ac:dyDescent="0.2">
      <c r="A179" s="74" t="str">
        <f>IF(C179="","",MAX($A$11:A178)+1)</f>
        <v/>
      </c>
      <c r="B179" s="75" t="str">
        <f>IF('N-Bedarf AL §13a'!B177="","",'N-Bedarf AL §13a'!B177)</f>
        <v/>
      </c>
      <c r="C179" s="49" t="str">
        <f>IF('N-Bedarf AL §13a'!C177="","",'N-Bedarf AL §13a'!C177)</f>
        <v/>
      </c>
      <c r="D179" s="88" t="str">
        <f>IF('N-Bedarf AL §13a'!D177="","",'N-Bedarf AL §13a'!D177)</f>
        <v/>
      </c>
      <c r="E179" s="49" t="str">
        <f>IF('N-Bedarf AL §13a'!G177="","",'N-Bedarf AL §13a'!G177)</f>
        <v/>
      </c>
      <c r="F179" s="50" t="str">
        <f t="shared" si="12"/>
        <v/>
      </c>
      <c r="G179" s="50" t="str">
        <f t="shared" si="17"/>
        <v/>
      </c>
      <c r="H179" s="88"/>
      <c r="I179" s="49"/>
      <c r="J179" s="50" t="str">
        <f t="shared" si="13"/>
        <v/>
      </c>
      <c r="K179" s="50" t="str">
        <f t="shared" si="14"/>
        <v/>
      </c>
      <c r="L179" s="88"/>
      <c r="M179" s="49"/>
      <c r="N179" s="50" t="str">
        <f t="shared" si="15"/>
        <v/>
      </c>
      <c r="O179" s="50" t="str">
        <f t="shared" si="16"/>
        <v/>
      </c>
      <c r="P179" s="51"/>
      <c r="Q179" s="78" t="s">
        <v>261</v>
      </c>
      <c r="R179" s="49"/>
      <c r="S179" s="32" t="str">
        <f>IF(R179="","C",INDEX(Gehaltsklassen!A$11:A$15,MATCH(R179,Gehaltsklassen!D$11:D$15,1),1))</f>
        <v>C</v>
      </c>
      <c r="T179" s="49"/>
      <c r="U179" s="32" t="str">
        <f>IF(T179="","C",IF(T179="","C",IF($Q179="I",INDEX(Gehaltsklassen!A$11:A$15,MATCH(T179,Gehaltsklassen!C$11:C$15,1),1),IF($Q179="II",INDEX(Gehaltsklassen!A$11:A$15,MATCH(T179,Gehaltsklassen!D$11:D$15,1),1),IF($Q179="III",INDEX(Gehaltsklassen!A$11:A$15,MATCH(T179,Gehaltsklassen!E$11:E$15,1),1),"Falsche Bodenart")))))</f>
        <v>C</v>
      </c>
      <c r="V179" s="52" t="str">
        <f>IF(OR(C179=""),"",SUM(F179,J179,N179)*VLOOKUP(S179,Gehaltsklassen!$B$34:$D$38,2,FALSE))</f>
        <v/>
      </c>
      <c r="W179" s="52" t="str">
        <f>IF(OR(C179=""),"",SUM(F179,J179,N179)*VLOOKUP(S179,Gehaltsklassen!$B$34:$D$38,2,FALSE)*C179)</f>
        <v/>
      </c>
      <c r="X179" s="52" t="str">
        <f>IF(OR(C179=""),"",SUM(F179,J179,N179)*VLOOKUP(S179,Gehaltsklassen!$B$34:$D$38,3,FALSE))</f>
        <v/>
      </c>
      <c r="Y179" s="52" t="str">
        <f>IF(OR(C179=""),"",SUM(F179,J179,N179)*VLOOKUP(S179,Gehaltsklassen!$B$34:$D$38,3,FALSE)*C179)</f>
        <v/>
      </c>
      <c r="Z179" s="54" t="str">
        <f>IF(OR(C179=""),"",(SUM(G179,K179,O179)*VLOOKUP(U179,Gehaltsklassen!$B$34:$D$38,2,FALSE)))</f>
        <v/>
      </c>
      <c r="AA179" s="54" t="str">
        <f>IF(OR(C179=""),"",(SUM(G179,K179,O179)*VLOOKUP(U179,Gehaltsklassen!$B$34:$D$38,2,FALSE))*C179)</f>
        <v/>
      </c>
      <c r="AB179" s="53" t="str">
        <f>IF(OR(C179=""),"",(SUM(G179,K179,O179)*VLOOKUP(U179,Gehaltsklassen!$B$34:$D$38,3,FALSE))*C179)</f>
        <v/>
      </c>
      <c r="AC179" s="53" t="str">
        <f>IF(OR(C179=""),"",(SUM(G179,K179,O179)*VLOOKUP(U179,Gehaltsklassen!$B$34:$D$38,3,FALSE))*C179)</f>
        <v/>
      </c>
    </row>
    <row r="180" spans="1:29" ht="31.9" customHeight="1" x14ac:dyDescent="0.2">
      <c r="A180" s="74" t="str">
        <f>IF(C180="","",MAX($A$11:A179)+1)</f>
        <v/>
      </c>
      <c r="B180" s="75" t="str">
        <f>IF('N-Bedarf AL §13a'!B178="","",'N-Bedarf AL §13a'!B178)</f>
        <v/>
      </c>
      <c r="C180" s="49" t="str">
        <f>IF('N-Bedarf AL §13a'!C178="","",'N-Bedarf AL §13a'!C178)</f>
        <v/>
      </c>
      <c r="D180" s="88" t="str">
        <f>IF('N-Bedarf AL §13a'!D178="","",'N-Bedarf AL §13a'!D178)</f>
        <v/>
      </c>
      <c r="E180" s="49" t="str">
        <f>IF('N-Bedarf AL §13a'!G178="","",'N-Bedarf AL §13a'!G178)</f>
        <v/>
      </c>
      <c r="F180" s="50" t="str">
        <f t="shared" si="12"/>
        <v/>
      </c>
      <c r="G180" s="50" t="str">
        <f t="shared" si="17"/>
        <v/>
      </c>
      <c r="H180" s="88"/>
      <c r="I180" s="49"/>
      <c r="J180" s="50" t="str">
        <f t="shared" si="13"/>
        <v/>
      </c>
      <c r="K180" s="50" t="str">
        <f t="shared" si="14"/>
        <v/>
      </c>
      <c r="L180" s="88"/>
      <c r="M180" s="49"/>
      <c r="N180" s="50" t="str">
        <f t="shared" si="15"/>
        <v/>
      </c>
      <c r="O180" s="50" t="str">
        <f t="shared" si="16"/>
        <v/>
      </c>
      <c r="P180" s="51"/>
      <c r="Q180" s="78" t="s">
        <v>261</v>
      </c>
      <c r="R180" s="49"/>
      <c r="S180" s="32" t="str">
        <f>IF(R180="","C",INDEX(Gehaltsklassen!A$11:A$15,MATCH(R180,Gehaltsklassen!D$11:D$15,1),1))</f>
        <v>C</v>
      </c>
      <c r="T180" s="49"/>
      <c r="U180" s="32" t="str">
        <f>IF(T180="","C",IF(T180="","C",IF($Q180="I",INDEX(Gehaltsklassen!A$11:A$15,MATCH(T180,Gehaltsklassen!C$11:C$15,1),1),IF($Q180="II",INDEX(Gehaltsklassen!A$11:A$15,MATCH(T180,Gehaltsklassen!D$11:D$15,1),1),IF($Q180="III",INDEX(Gehaltsklassen!A$11:A$15,MATCH(T180,Gehaltsklassen!E$11:E$15,1),1),"Falsche Bodenart")))))</f>
        <v>C</v>
      </c>
      <c r="V180" s="52" t="str">
        <f>IF(OR(C180=""),"",SUM(F180,J180,N180)*VLOOKUP(S180,Gehaltsklassen!$B$34:$D$38,2,FALSE))</f>
        <v/>
      </c>
      <c r="W180" s="52" t="str">
        <f>IF(OR(C180=""),"",SUM(F180,J180,N180)*VLOOKUP(S180,Gehaltsklassen!$B$34:$D$38,2,FALSE)*C180)</f>
        <v/>
      </c>
      <c r="X180" s="52" t="str">
        <f>IF(OR(C180=""),"",SUM(F180,J180,N180)*VLOOKUP(S180,Gehaltsklassen!$B$34:$D$38,3,FALSE))</f>
        <v/>
      </c>
      <c r="Y180" s="52" t="str">
        <f>IF(OR(C180=""),"",SUM(F180,J180,N180)*VLOOKUP(S180,Gehaltsklassen!$B$34:$D$38,3,FALSE)*C180)</f>
        <v/>
      </c>
      <c r="Z180" s="54" t="str">
        <f>IF(OR(C180=""),"",(SUM(G180,K180,O180)*VLOOKUP(U180,Gehaltsklassen!$B$34:$D$38,2,FALSE)))</f>
        <v/>
      </c>
      <c r="AA180" s="54" t="str">
        <f>IF(OR(C180=""),"",(SUM(G180,K180,O180)*VLOOKUP(U180,Gehaltsklassen!$B$34:$D$38,2,FALSE))*C180)</f>
        <v/>
      </c>
      <c r="AB180" s="53" t="str">
        <f>IF(OR(C180=""),"",(SUM(G180,K180,O180)*VLOOKUP(U180,Gehaltsklassen!$B$34:$D$38,3,FALSE))*C180)</f>
        <v/>
      </c>
      <c r="AC180" s="53" t="str">
        <f>IF(OR(C180=""),"",(SUM(G180,K180,O180)*VLOOKUP(U180,Gehaltsklassen!$B$34:$D$38,3,FALSE))*C180)</f>
        <v/>
      </c>
    </row>
    <row r="181" spans="1:29" ht="31.9" customHeight="1" x14ac:dyDescent="0.2">
      <c r="A181" s="74" t="str">
        <f>IF(C181="","",MAX($A$11:A180)+1)</f>
        <v/>
      </c>
      <c r="B181" s="75" t="str">
        <f>IF('N-Bedarf AL §13a'!B179="","",'N-Bedarf AL §13a'!B179)</f>
        <v/>
      </c>
      <c r="C181" s="49" t="str">
        <f>IF('N-Bedarf AL §13a'!C179="","",'N-Bedarf AL §13a'!C179)</f>
        <v/>
      </c>
      <c r="D181" s="88" t="str">
        <f>IF('N-Bedarf AL §13a'!D179="","",'N-Bedarf AL §13a'!D179)</f>
        <v/>
      </c>
      <c r="E181" s="49" t="str">
        <f>IF('N-Bedarf AL §13a'!G179="","",'N-Bedarf AL §13a'!G179)</f>
        <v/>
      </c>
      <c r="F181" s="50" t="str">
        <f t="shared" si="12"/>
        <v/>
      </c>
      <c r="G181" s="50" t="str">
        <f t="shared" si="17"/>
        <v/>
      </c>
      <c r="H181" s="88"/>
      <c r="I181" s="49"/>
      <c r="J181" s="50" t="str">
        <f t="shared" si="13"/>
        <v/>
      </c>
      <c r="K181" s="50" t="str">
        <f t="shared" si="14"/>
        <v/>
      </c>
      <c r="L181" s="88"/>
      <c r="M181" s="49"/>
      <c r="N181" s="50" t="str">
        <f t="shared" si="15"/>
        <v/>
      </c>
      <c r="O181" s="50" t="str">
        <f t="shared" si="16"/>
        <v/>
      </c>
      <c r="P181" s="51"/>
      <c r="Q181" s="78" t="s">
        <v>261</v>
      </c>
      <c r="R181" s="49"/>
      <c r="S181" s="32" t="str">
        <f>IF(R181="","C",INDEX(Gehaltsklassen!A$11:A$15,MATCH(R181,Gehaltsklassen!D$11:D$15,1),1))</f>
        <v>C</v>
      </c>
      <c r="T181" s="49"/>
      <c r="U181" s="32" t="str">
        <f>IF(T181="","C",IF(T181="","C",IF($Q181="I",INDEX(Gehaltsklassen!A$11:A$15,MATCH(T181,Gehaltsklassen!C$11:C$15,1),1),IF($Q181="II",INDEX(Gehaltsklassen!A$11:A$15,MATCH(T181,Gehaltsklassen!D$11:D$15,1),1),IF($Q181="III",INDEX(Gehaltsklassen!A$11:A$15,MATCH(T181,Gehaltsklassen!E$11:E$15,1),1),"Falsche Bodenart")))))</f>
        <v>C</v>
      </c>
      <c r="V181" s="52" t="str">
        <f>IF(OR(C181=""),"",SUM(F181,J181,N181)*VLOOKUP(S181,Gehaltsklassen!$B$34:$D$38,2,FALSE))</f>
        <v/>
      </c>
      <c r="W181" s="52" t="str">
        <f>IF(OR(C181=""),"",SUM(F181,J181,N181)*VLOOKUP(S181,Gehaltsklassen!$B$34:$D$38,2,FALSE)*C181)</f>
        <v/>
      </c>
      <c r="X181" s="52" t="str">
        <f>IF(OR(C181=""),"",SUM(F181,J181,N181)*VLOOKUP(S181,Gehaltsklassen!$B$34:$D$38,3,FALSE))</f>
        <v/>
      </c>
      <c r="Y181" s="52" t="str">
        <f>IF(OR(C181=""),"",SUM(F181,J181,N181)*VLOOKUP(S181,Gehaltsklassen!$B$34:$D$38,3,FALSE)*C181)</f>
        <v/>
      </c>
      <c r="Z181" s="54" t="str">
        <f>IF(OR(C181=""),"",(SUM(G181,K181,O181)*VLOOKUP(U181,Gehaltsklassen!$B$34:$D$38,2,FALSE)))</f>
        <v/>
      </c>
      <c r="AA181" s="54" t="str">
        <f>IF(OR(C181=""),"",(SUM(G181,K181,O181)*VLOOKUP(U181,Gehaltsklassen!$B$34:$D$38,2,FALSE))*C181)</f>
        <v/>
      </c>
      <c r="AB181" s="53" t="str">
        <f>IF(OR(C181=""),"",(SUM(G181,K181,O181)*VLOOKUP(U181,Gehaltsklassen!$B$34:$D$38,3,FALSE))*C181)</f>
        <v/>
      </c>
      <c r="AC181" s="53" t="str">
        <f>IF(OR(C181=""),"",(SUM(G181,K181,O181)*VLOOKUP(U181,Gehaltsklassen!$B$34:$D$38,3,FALSE))*C181)</f>
        <v/>
      </c>
    </row>
    <row r="182" spans="1:29" ht="31.9" customHeight="1" x14ac:dyDescent="0.2">
      <c r="A182" s="74" t="str">
        <f>IF(C182="","",MAX($A$11:A181)+1)</f>
        <v/>
      </c>
      <c r="B182" s="75" t="str">
        <f>IF('N-Bedarf AL §13a'!B180="","",'N-Bedarf AL §13a'!B180)</f>
        <v/>
      </c>
      <c r="C182" s="49" t="str">
        <f>IF('N-Bedarf AL §13a'!C180="","",'N-Bedarf AL §13a'!C180)</f>
        <v/>
      </c>
      <c r="D182" s="88" t="str">
        <f>IF('N-Bedarf AL §13a'!D180="","",'N-Bedarf AL §13a'!D180)</f>
        <v/>
      </c>
      <c r="E182" s="49" t="str">
        <f>IF('N-Bedarf AL §13a'!G180="","",'N-Bedarf AL §13a'!G180)</f>
        <v/>
      </c>
      <c r="F182" s="50" t="str">
        <f t="shared" si="12"/>
        <v/>
      </c>
      <c r="G182" s="50" t="str">
        <f t="shared" si="17"/>
        <v/>
      </c>
      <c r="H182" s="88"/>
      <c r="I182" s="49"/>
      <c r="J182" s="50" t="str">
        <f t="shared" si="13"/>
        <v/>
      </c>
      <c r="K182" s="50" t="str">
        <f t="shared" si="14"/>
        <v/>
      </c>
      <c r="L182" s="88"/>
      <c r="M182" s="49"/>
      <c r="N182" s="50" t="str">
        <f t="shared" si="15"/>
        <v/>
      </c>
      <c r="O182" s="50" t="str">
        <f t="shared" si="16"/>
        <v/>
      </c>
      <c r="P182" s="51"/>
      <c r="Q182" s="78" t="s">
        <v>261</v>
      </c>
      <c r="R182" s="49"/>
      <c r="S182" s="32" t="str">
        <f>IF(R182="","C",INDEX(Gehaltsklassen!A$11:A$15,MATCH(R182,Gehaltsklassen!D$11:D$15,1),1))</f>
        <v>C</v>
      </c>
      <c r="T182" s="49"/>
      <c r="U182" s="32" t="str">
        <f>IF(T182="","C",IF(T182="","C",IF($Q182="I",INDEX(Gehaltsklassen!A$11:A$15,MATCH(T182,Gehaltsklassen!C$11:C$15,1),1),IF($Q182="II",INDEX(Gehaltsklassen!A$11:A$15,MATCH(T182,Gehaltsklassen!D$11:D$15,1),1),IF($Q182="III",INDEX(Gehaltsklassen!A$11:A$15,MATCH(T182,Gehaltsklassen!E$11:E$15,1),1),"Falsche Bodenart")))))</f>
        <v>C</v>
      </c>
      <c r="V182" s="52" t="str">
        <f>IF(OR(C182=""),"",SUM(F182,J182,N182)*VLOOKUP(S182,Gehaltsklassen!$B$34:$D$38,2,FALSE))</f>
        <v/>
      </c>
      <c r="W182" s="52" t="str">
        <f>IF(OR(C182=""),"",SUM(F182,J182,N182)*VLOOKUP(S182,Gehaltsklassen!$B$34:$D$38,2,FALSE)*C182)</f>
        <v/>
      </c>
      <c r="X182" s="52" t="str">
        <f>IF(OR(C182=""),"",SUM(F182,J182,N182)*VLOOKUP(S182,Gehaltsklassen!$B$34:$D$38,3,FALSE))</f>
        <v/>
      </c>
      <c r="Y182" s="52" t="str">
        <f>IF(OR(C182=""),"",SUM(F182,J182,N182)*VLOOKUP(S182,Gehaltsklassen!$B$34:$D$38,3,FALSE)*C182)</f>
        <v/>
      </c>
      <c r="Z182" s="54" t="str">
        <f>IF(OR(C182=""),"",(SUM(G182,K182,O182)*VLOOKUP(U182,Gehaltsklassen!$B$34:$D$38,2,FALSE)))</f>
        <v/>
      </c>
      <c r="AA182" s="54" t="str">
        <f>IF(OR(C182=""),"",(SUM(G182,K182,O182)*VLOOKUP(U182,Gehaltsklassen!$B$34:$D$38,2,FALSE))*C182)</f>
        <v/>
      </c>
      <c r="AB182" s="53" t="str">
        <f>IF(OR(C182=""),"",(SUM(G182,K182,O182)*VLOOKUP(U182,Gehaltsklassen!$B$34:$D$38,3,FALSE))*C182)</f>
        <v/>
      </c>
      <c r="AC182" s="53" t="str">
        <f>IF(OR(C182=""),"",(SUM(G182,K182,O182)*VLOOKUP(U182,Gehaltsklassen!$B$34:$D$38,3,FALSE))*C182)</f>
        <v/>
      </c>
    </row>
    <row r="183" spans="1:29" ht="31.9" customHeight="1" x14ac:dyDescent="0.2">
      <c r="A183" s="74" t="str">
        <f>IF(C183="","",MAX($A$11:A182)+1)</f>
        <v/>
      </c>
      <c r="B183" s="75" t="str">
        <f>IF('N-Bedarf AL §13a'!B181="","",'N-Bedarf AL §13a'!B181)</f>
        <v/>
      </c>
      <c r="C183" s="49" t="str">
        <f>IF('N-Bedarf AL §13a'!C181="","",'N-Bedarf AL §13a'!C181)</f>
        <v/>
      </c>
      <c r="D183" s="88" t="str">
        <f>IF('N-Bedarf AL §13a'!D181="","",'N-Bedarf AL §13a'!D181)</f>
        <v/>
      </c>
      <c r="E183" s="49" t="str">
        <f>IF('N-Bedarf AL §13a'!G181="","",'N-Bedarf AL §13a'!G181)</f>
        <v/>
      </c>
      <c r="F183" s="50" t="str">
        <f t="shared" si="12"/>
        <v/>
      </c>
      <c r="G183" s="50" t="str">
        <f t="shared" si="17"/>
        <v/>
      </c>
      <c r="H183" s="88"/>
      <c r="I183" s="49"/>
      <c r="J183" s="50" t="str">
        <f t="shared" si="13"/>
        <v/>
      </c>
      <c r="K183" s="50" t="str">
        <f t="shared" si="14"/>
        <v/>
      </c>
      <c r="L183" s="88"/>
      <c r="M183" s="49"/>
      <c r="N183" s="50" t="str">
        <f t="shared" si="15"/>
        <v/>
      </c>
      <c r="O183" s="50" t="str">
        <f t="shared" si="16"/>
        <v/>
      </c>
      <c r="P183" s="51"/>
      <c r="Q183" s="78" t="s">
        <v>261</v>
      </c>
      <c r="R183" s="49"/>
      <c r="S183" s="32" t="str">
        <f>IF(R183="","C",INDEX(Gehaltsklassen!A$11:A$15,MATCH(R183,Gehaltsklassen!D$11:D$15,1),1))</f>
        <v>C</v>
      </c>
      <c r="T183" s="49"/>
      <c r="U183" s="32" t="str">
        <f>IF(T183="","C",IF(T183="","C",IF($Q183="I",INDEX(Gehaltsklassen!A$11:A$15,MATCH(T183,Gehaltsklassen!C$11:C$15,1),1),IF($Q183="II",INDEX(Gehaltsklassen!A$11:A$15,MATCH(T183,Gehaltsklassen!D$11:D$15,1),1),IF($Q183="III",INDEX(Gehaltsklassen!A$11:A$15,MATCH(T183,Gehaltsklassen!E$11:E$15,1),1),"Falsche Bodenart")))))</f>
        <v>C</v>
      </c>
      <c r="V183" s="52" t="str">
        <f>IF(OR(C183=""),"",SUM(F183,J183,N183)*VLOOKUP(S183,Gehaltsklassen!$B$34:$D$38,2,FALSE))</f>
        <v/>
      </c>
      <c r="W183" s="52" t="str">
        <f>IF(OR(C183=""),"",SUM(F183,J183,N183)*VLOOKUP(S183,Gehaltsklassen!$B$34:$D$38,2,FALSE)*C183)</f>
        <v/>
      </c>
      <c r="X183" s="52" t="str">
        <f>IF(OR(C183=""),"",SUM(F183,J183,N183)*VLOOKUP(S183,Gehaltsklassen!$B$34:$D$38,3,FALSE))</f>
        <v/>
      </c>
      <c r="Y183" s="52" t="str">
        <f>IF(OR(C183=""),"",SUM(F183,J183,N183)*VLOOKUP(S183,Gehaltsklassen!$B$34:$D$38,3,FALSE)*C183)</f>
        <v/>
      </c>
      <c r="Z183" s="54" t="str">
        <f>IF(OR(C183=""),"",(SUM(G183,K183,O183)*VLOOKUP(U183,Gehaltsklassen!$B$34:$D$38,2,FALSE)))</f>
        <v/>
      </c>
      <c r="AA183" s="54" t="str">
        <f>IF(OR(C183=""),"",(SUM(G183,K183,O183)*VLOOKUP(U183,Gehaltsklassen!$B$34:$D$38,2,FALSE))*C183)</f>
        <v/>
      </c>
      <c r="AB183" s="53" t="str">
        <f>IF(OR(C183=""),"",(SUM(G183,K183,O183)*VLOOKUP(U183,Gehaltsklassen!$B$34:$D$38,3,FALSE))*C183)</f>
        <v/>
      </c>
      <c r="AC183" s="53" t="str">
        <f>IF(OR(C183=""),"",(SUM(G183,K183,O183)*VLOOKUP(U183,Gehaltsklassen!$B$34:$D$38,3,FALSE))*C183)</f>
        <v/>
      </c>
    </row>
    <row r="184" spans="1:29" ht="31.9" customHeight="1" x14ac:dyDescent="0.2">
      <c r="A184" s="74" t="str">
        <f>IF(C184="","",MAX($A$11:A183)+1)</f>
        <v/>
      </c>
      <c r="B184" s="75" t="str">
        <f>IF('N-Bedarf AL §13a'!B182="","",'N-Bedarf AL §13a'!B182)</f>
        <v/>
      </c>
      <c r="C184" s="49" t="str">
        <f>IF('N-Bedarf AL §13a'!C182="","",'N-Bedarf AL §13a'!C182)</f>
        <v/>
      </c>
      <c r="D184" s="88" t="str">
        <f>IF('N-Bedarf AL §13a'!D182="","",'N-Bedarf AL §13a'!D182)</f>
        <v/>
      </c>
      <c r="E184" s="49" t="str">
        <f>IF('N-Bedarf AL §13a'!G182="","",'N-Bedarf AL §13a'!G182)</f>
        <v/>
      </c>
      <c r="F184" s="50" t="str">
        <f t="shared" si="12"/>
        <v/>
      </c>
      <c r="G184" s="50" t="str">
        <f t="shared" si="17"/>
        <v/>
      </c>
      <c r="H184" s="88"/>
      <c r="I184" s="49"/>
      <c r="J184" s="50" t="str">
        <f t="shared" si="13"/>
        <v/>
      </c>
      <c r="K184" s="50" t="str">
        <f t="shared" si="14"/>
        <v/>
      </c>
      <c r="L184" s="88"/>
      <c r="M184" s="49"/>
      <c r="N184" s="50" t="str">
        <f t="shared" si="15"/>
        <v/>
      </c>
      <c r="O184" s="50" t="str">
        <f t="shared" si="16"/>
        <v/>
      </c>
      <c r="P184" s="51"/>
      <c r="Q184" s="78" t="s">
        <v>261</v>
      </c>
      <c r="R184" s="49"/>
      <c r="S184" s="32" t="str">
        <f>IF(R184="","C",INDEX(Gehaltsklassen!A$11:A$15,MATCH(R184,Gehaltsklassen!D$11:D$15,1),1))</f>
        <v>C</v>
      </c>
      <c r="T184" s="49"/>
      <c r="U184" s="32" t="str">
        <f>IF(T184="","C",IF(T184="","C",IF($Q184="I",INDEX(Gehaltsklassen!A$11:A$15,MATCH(T184,Gehaltsklassen!C$11:C$15,1),1),IF($Q184="II",INDEX(Gehaltsklassen!A$11:A$15,MATCH(T184,Gehaltsklassen!D$11:D$15,1),1),IF($Q184="III",INDEX(Gehaltsklassen!A$11:A$15,MATCH(T184,Gehaltsklassen!E$11:E$15,1),1),"Falsche Bodenart")))))</f>
        <v>C</v>
      </c>
      <c r="V184" s="52" t="str">
        <f>IF(OR(C184=""),"",SUM(F184,J184,N184)*VLOOKUP(S184,Gehaltsklassen!$B$34:$D$38,2,FALSE))</f>
        <v/>
      </c>
      <c r="W184" s="52" t="str">
        <f>IF(OR(C184=""),"",SUM(F184,J184,N184)*VLOOKUP(S184,Gehaltsklassen!$B$34:$D$38,2,FALSE)*C184)</f>
        <v/>
      </c>
      <c r="X184" s="52" t="str">
        <f>IF(OR(C184=""),"",SUM(F184,J184,N184)*VLOOKUP(S184,Gehaltsklassen!$B$34:$D$38,3,FALSE))</f>
        <v/>
      </c>
      <c r="Y184" s="52" t="str">
        <f>IF(OR(C184=""),"",SUM(F184,J184,N184)*VLOOKUP(S184,Gehaltsklassen!$B$34:$D$38,3,FALSE)*C184)</f>
        <v/>
      </c>
      <c r="Z184" s="54" t="str">
        <f>IF(OR(C184=""),"",(SUM(G184,K184,O184)*VLOOKUP(U184,Gehaltsklassen!$B$34:$D$38,2,FALSE)))</f>
        <v/>
      </c>
      <c r="AA184" s="54" t="str">
        <f>IF(OR(C184=""),"",(SUM(G184,K184,O184)*VLOOKUP(U184,Gehaltsklassen!$B$34:$D$38,2,FALSE))*C184)</f>
        <v/>
      </c>
      <c r="AB184" s="53" t="str">
        <f>IF(OR(C184=""),"",(SUM(G184,K184,O184)*VLOOKUP(U184,Gehaltsklassen!$B$34:$D$38,3,FALSE))*C184)</f>
        <v/>
      </c>
      <c r="AC184" s="53" t="str">
        <f>IF(OR(C184=""),"",(SUM(G184,K184,O184)*VLOOKUP(U184,Gehaltsklassen!$B$34:$D$38,3,FALSE))*C184)</f>
        <v/>
      </c>
    </row>
    <row r="185" spans="1:29" ht="31.9" customHeight="1" x14ac:dyDescent="0.2">
      <c r="A185" s="74" t="str">
        <f>IF(C185="","",MAX($A$11:A184)+1)</f>
        <v/>
      </c>
      <c r="B185" s="75" t="str">
        <f>IF('N-Bedarf AL §13a'!B183="","",'N-Bedarf AL §13a'!B183)</f>
        <v/>
      </c>
      <c r="C185" s="49" t="str">
        <f>IF('N-Bedarf AL §13a'!C183="","",'N-Bedarf AL §13a'!C183)</f>
        <v/>
      </c>
      <c r="D185" s="88" t="str">
        <f>IF('N-Bedarf AL §13a'!D183="","",'N-Bedarf AL §13a'!D183)</f>
        <v/>
      </c>
      <c r="E185" s="49" t="str">
        <f>IF('N-Bedarf AL §13a'!G183="","",'N-Bedarf AL §13a'!G183)</f>
        <v/>
      </c>
      <c r="F185" s="50" t="str">
        <f t="shared" si="12"/>
        <v/>
      </c>
      <c r="G185" s="50" t="str">
        <f t="shared" si="17"/>
        <v/>
      </c>
      <c r="H185" s="88"/>
      <c r="I185" s="49"/>
      <c r="J185" s="50" t="str">
        <f t="shared" si="13"/>
        <v/>
      </c>
      <c r="K185" s="50" t="str">
        <f t="shared" si="14"/>
        <v/>
      </c>
      <c r="L185" s="88"/>
      <c r="M185" s="49"/>
      <c r="N185" s="50" t="str">
        <f t="shared" si="15"/>
        <v/>
      </c>
      <c r="O185" s="50" t="str">
        <f t="shared" si="16"/>
        <v/>
      </c>
      <c r="P185" s="51"/>
      <c r="Q185" s="78" t="s">
        <v>261</v>
      </c>
      <c r="R185" s="49"/>
      <c r="S185" s="32" t="str">
        <f>IF(R185="","C",INDEX(Gehaltsklassen!A$11:A$15,MATCH(R185,Gehaltsklassen!D$11:D$15,1),1))</f>
        <v>C</v>
      </c>
      <c r="T185" s="49"/>
      <c r="U185" s="32" t="str">
        <f>IF(T185="","C",IF(T185="","C",IF($Q185="I",INDEX(Gehaltsklassen!A$11:A$15,MATCH(T185,Gehaltsklassen!C$11:C$15,1),1),IF($Q185="II",INDEX(Gehaltsklassen!A$11:A$15,MATCH(T185,Gehaltsklassen!D$11:D$15,1),1),IF($Q185="III",INDEX(Gehaltsklassen!A$11:A$15,MATCH(T185,Gehaltsklassen!E$11:E$15,1),1),"Falsche Bodenart")))))</f>
        <v>C</v>
      </c>
      <c r="V185" s="52" t="str">
        <f>IF(OR(C185=""),"",SUM(F185,J185,N185)*VLOOKUP(S185,Gehaltsklassen!$B$34:$D$38,2,FALSE))</f>
        <v/>
      </c>
      <c r="W185" s="52" t="str">
        <f>IF(OR(C185=""),"",SUM(F185,J185,N185)*VLOOKUP(S185,Gehaltsklassen!$B$34:$D$38,2,FALSE)*C185)</f>
        <v/>
      </c>
      <c r="X185" s="52" t="str">
        <f>IF(OR(C185=""),"",SUM(F185,J185,N185)*VLOOKUP(S185,Gehaltsklassen!$B$34:$D$38,3,FALSE))</f>
        <v/>
      </c>
      <c r="Y185" s="52" t="str">
        <f>IF(OR(C185=""),"",SUM(F185,J185,N185)*VLOOKUP(S185,Gehaltsklassen!$B$34:$D$38,3,FALSE)*C185)</f>
        <v/>
      </c>
      <c r="Z185" s="54" t="str">
        <f>IF(OR(C185=""),"",(SUM(G185,K185,O185)*VLOOKUP(U185,Gehaltsklassen!$B$34:$D$38,2,FALSE)))</f>
        <v/>
      </c>
      <c r="AA185" s="54" t="str">
        <f>IF(OR(C185=""),"",(SUM(G185,K185,O185)*VLOOKUP(U185,Gehaltsklassen!$B$34:$D$38,2,FALSE))*C185)</f>
        <v/>
      </c>
      <c r="AB185" s="53" t="str">
        <f>IF(OR(C185=""),"",(SUM(G185,K185,O185)*VLOOKUP(U185,Gehaltsklassen!$B$34:$D$38,3,FALSE))*C185)</f>
        <v/>
      </c>
      <c r="AC185" s="53" t="str">
        <f>IF(OR(C185=""),"",(SUM(G185,K185,O185)*VLOOKUP(U185,Gehaltsklassen!$B$34:$D$38,3,FALSE))*C185)</f>
        <v/>
      </c>
    </row>
    <row r="186" spans="1:29" ht="31.9" customHeight="1" x14ac:dyDescent="0.2">
      <c r="A186" s="74" t="str">
        <f>IF(C186="","",MAX($A$11:A185)+1)</f>
        <v/>
      </c>
      <c r="B186" s="75" t="str">
        <f>IF('N-Bedarf AL §13a'!B184="","",'N-Bedarf AL §13a'!B184)</f>
        <v/>
      </c>
      <c r="C186" s="49" t="str">
        <f>IF('N-Bedarf AL §13a'!C184="","",'N-Bedarf AL §13a'!C184)</f>
        <v/>
      </c>
      <c r="D186" s="88" t="str">
        <f>IF('N-Bedarf AL §13a'!D184="","",'N-Bedarf AL §13a'!D184)</f>
        <v/>
      </c>
      <c r="E186" s="49" t="str">
        <f>IF('N-Bedarf AL §13a'!G184="","",'N-Bedarf AL §13a'!G184)</f>
        <v/>
      </c>
      <c r="F186" s="50" t="str">
        <f t="shared" si="12"/>
        <v/>
      </c>
      <c r="G186" s="50" t="str">
        <f t="shared" si="17"/>
        <v/>
      </c>
      <c r="H186" s="88"/>
      <c r="I186" s="49"/>
      <c r="J186" s="50" t="str">
        <f t="shared" si="13"/>
        <v/>
      </c>
      <c r="K186" s="50" t="str">
        <f t="shared" si="14"/>
        <v/>
      </c>
      <c r="L186" s="88"/>
      <c r="M186" s="49"/>
      <c r="N186" s="50" t="str">
        <f t="shared" si="15"/>
        <v/>
      </c>
      <c r="O186" s="50" t="str">
        <f t="shared" si="16"/>
        <v/>
      </c>
      <c r="P186" s="51"/>
      <c r="Q186" s="78" t="s">
        <v>261</v>
      </c>
      <c r="R186" s="49"/>
      <c r="S186" s="32" t="str">
        <f>IF(R186="","C",INDEX(Gehaltsklassen!A$11:A$15,MATCH(R186,Gehaltsklassen!D$11:D$15,1),1))</f>
        <v>C</v>
      </c>
      <c r="T186" s="49"/>
      <c r="U186" s="32" t="str">
        <f>IF(T186="","C",IF(T186="","C",IF($Q186="I",INDEX(Gehaltsklassen!A$11:A$15,MATCH(T186,Gehaltsklassen!C$11:C$15,1),1),IF($Q186="II",INDEX(Gehaltsklassen!A$11:A$15,MATCH(T186,Gehaltsklassen!D$11:D$15,1),1),IF($Q186="III",INDEX(Gehaltsklassen!A$11:A$15,MATCH(T186,Gehaltsklassen!E$11:E$15,1),1),"Falsche Bodenart")))))</f>
        <v>C</v>
      </c>
      <c r="V186" s="52" t="str">
        <f>IF(OR(C186=""),"",SUM(F186,J186,N186)*VLOOKUP(S186,Gehaltsklassen!$B$34:$D$38,2,FALSE))</f>
        <v/>
      </c>
      <c r="W186" s="52" t="str">
        <f>IF(OR(C186=""),"",SUM(F186,J186,N186)*VLOOKUP(S186,Gehaltsklassen!$B$34:$D$38,2,FALSE)*C186)</f>
        <v/>
      </c>
      <c r="X186" s="52" t="str">
        <f>IF(OR(C186=""),"",SUM(F186,J186,N186)*VLOOKUP(S186,Gehaltsklassen!$B$34:$D$38,3,FALSE))</f>
        <v/>
      </c>
      <c r="Y186" s="52" t="str">
        <f>IF(OR(C186=""),"",SUM(F186,J186,N186)*VLOOKUP(S186,Gehaltsklassen!$B$34:$D$38,3,FALSE)*C186)</f>
        <v/>
      </c>
      <c r="Z186" s="54" t="str">
        <f>IF(OR(C186=""),"",(SUM(G186,K186,O186)*VLOOKUP(U186,Gehaltsklassen!$B$34:$D$38,2,FALSE)))</f>
        <v/>
      </c>
      <c r="AA186" s="54" t="str">
        <f>IF(OR(C186=""),"",(SUM(G186,K186,O186)*VLOOKUP(U186,Gehaltsklassen!$B$34:$D$38,2,FALSE))*C186)</f>
        <v/>
      </c>
      <c r="AB186" s="53" t="str">
        <f>IF(OR(C186=""),"",(SUM(G186,K186,O186)*VLOOKUP(U186,Gehaltsklassen!$B$34:$D$38,3,FALSE))*C186)</f>
        <v/>
      </c>
      <c r="AC186" s="53" t="str">
        <f>IF(OR(C186=""),"",(SUM(G186,K186,O186)*VLOOKUP(U186,Gehaltsklassen!$B$34:$D$38,3,FALSE))*C186)</f>
        <v/>
      </c>
    </row>
    <row r="187" spans="1:29" ht="31.9" customHeight="1" x14ac:dyDescent="0.2">
      <c r="A187" s="74" t="str">
        <f>IF(C187="","",MAX($A$11:A186)+1)</f>
        <v/>
      </c>
      <c r="B187" s="75" t="str">
        <f>IF('N-Bedarf AL §13a'!B185="","",'N-Bedarf AL §13a'!B185)</f>
        <v/>
      </c>
      <c r="C187" s="49" t="str">
        <f>IF('N-Bedarf AL §13a'!C185="","",'N-Bedarf AL §13a'!C185)</f>
        <v/>
      </c>
      <c r="D187" s="88" t="str">
        <f>IF('N-Bedarf AL §13a'!D185="","",'N-Bedarf AL §13a'!D185)</f>
        <v/>
      </c>
      <c r="E187" s="49" t="str">
        <f>IF('N-Bedarf AL §13a'!G185="","",'N-Bedarf AL §13a'!G185)</f>
        <v/>
      </c>
      <c r="F187" s="50" t="str">
        <f t="shared" si="12"/>
        <v/>
      </c>
      <c r="G187" s="50" t="str">
        <f t="shared" si="17"/>
        <v/>
      </c>
      <c r="H187" s="88"/>
      <c r="I187" s="49"/>
      <c r="J187" s="50" t="str">
        <f t="shared" si="13"/>
        <v/>
      </c>
      <c r="K187" s="50" t="str">
        <f t="shared" si="14"/>
        <v/>
      </c>
      <c r="L187" s="88"/>
      <c r="M187" s="49"/>
      <c r="N187" s="50" t="str">
        <f t="shared" si="15"/>
        <v/>
      </c>
      <c r="O187" s="50" t="str">
        <f t="shared" si="16"/>
        <v/>
      </c>
      <c r="P187" s="51"/>
      <c r="Q187" s="78" t="s">
        <v>261</v>
      </c>
      <c r="R187" s="49"/>
      <c r="S187" s="32" t="str">
        <f>IF(R187="","C",INDEX(Gehaltsklassen!A$11:A$15,MATCH(R187,Gehaltsklassen!D$11:D$15,1),1))</f>
        <v>C</v>
      </c>
      <c r="T187" s="49"/>
      <c r="U187" s="32" t="str">
        <f>IF(T187="","C",IF(T187="","C",IF($Q187="I",INDEX(Gehaltsklassen!A$11:A$15,MATCH(T187,Gehaltsklassen!C$11:C$15,1),1),IF($Q187="II",INDEX(Gehaltsklassen!A$11:A$15,MATCH(T187,Gehaltsklassen!D$11:D$15,1),1),IF($Q187="III",INDEX(Gehaltsklassen!A$11:A$15,MATCH(T187,Gehaltsklassen!E$11:E$15,1),1),"Falsche Bodenart")))))</f>
        <v>C</v>
      </c>
      <c r="V187" s="52" t="str">
        <f>IF(OR(C187=""),"",SUM(F187,J187,N187)*VLOOKUP(S187,Gehaltsklassen!$B$34:$D$38,2,FALSE))</f>
        <v/>
      </c>
      <c r="W187" s="52" t="str">
        <f>IF(OR(C187=""),"",SUM(F187,J187,N187)*VLOOKUP(S187,Gehaltsklassen!$B$34:$D$38,2,FALSE)*C187)</f>
        <v/>
      </c>
      <c r="X187" s="52" t="str">
        <f>IF(OR(C187=""),"",SUM(F187,J187,N187)*VLOOKUP(S187,Gehaltsklassen!$B$34:$D$38,3,FALSE))</f>
        <v/>
      </c>
      <c r="Y187" s="52" t="str">
        <f>IF(OR(C187=""),"",SUM(F187,J187,N187)*VLOOKUP(S187,Gehaltsklassen!$B$34:$D$38,3,FALSE)*C187)</f>
        <v/>
      </c>
      <c r="Z187" s="54" t="str">
        <f>IF(OR(C187=""),"",(SUM(G187,K187,O187)*VLOOKUP(U187,Gehaltsklassen!$B$34:$D$38,2,FALSE)))</f>
        <v/>
      </c>
      <c r="AA187" s="54" t="str">
        <f>IF(OR(C187=""),"",(SUM(G187,K187,O187)*VLOOKUP(U187,Gehaltsklassen!$B$34:$D$38,2,FALSE))*C187)</f>
        <v/>
      </c>
      <c r="AB187" s="53" t="str">
        <f>IF(OR(C187=""),"",(SUM(G187,K187,O187)*VLOOKUP(U187,Gehaltsklassen!$B$34:$D$38,3,FALSE))*C187)</f>
        <v/>
      </c>
      <c r="AC187" s="53" t="str">
        <f>IF(OR(C187=""),"",(SUM(G187,K187,O187)*VLOOKUP(U187,Gehaltsklassen!$B$34:$D$38,3,FALSE))*C187)</f>
        <v/>
      </c>
    </row>
    <row r="188" spans="1:29" ht="31.9" customHeight="1" x14ac:dyDescent="0.2">
      <c r="A188" s="74" t="str">
        <f>IF(C188="","",MAX($A$11:A187)+1)</f>
        <v/>
      </c>
      <c r="B188" s="75" t="str">
        <f>IF('N-Bedarf AL §13a'!B186="","",'N-Bedarf AL §13a'!B186)</f>
        <v/>
      </c>
      <c r="C188" s="49" t="str">
        <f>IF('N-Bedarf AL §13a'!C186="","",'N-Bedarf AL §13a'!C186)</f>
        <v/>
      </c>
      <c r="D188" s="88" t="str">
        <f>IF('N-Bedarf AL §13a'!D186="","",'N-Bedarf AL §13a'!D186)</f>
        <v/>
      </c>
      <c r="E188" s="49" t="str">
        <f>IF('N-Bedarf AL §13a'!G186="","",'N-Bedarf AL §13a'!G186)</f>
        <v/>
      </c>
      <c r="F188" s="50" t="str">
        <f t="shared" si="12"/>
        <v/>
      </c>
      <c r="G188" s="50" t="str">
        <f t="shared" si="17"/>
        <v/>
      </c>
      <c r="H188" s="88"/>
      <c r="I188" s="49"/>
      <c r="J188" s="50" t="str">
        <f t="shared" si="13"/>
        <v/>
      </c>
      <c r="K188" s="50" t="str">
        <f t="shared" si="14"/>
        <v/>
      </c>
      <c r="L188" s="88"/>
      <c r="M188" s="49"/>
      <c r="N188" s="50" t="str">
        <f t="shared" si="15"/>
        <v/>
      </c>
      <c r="O188" s="50" t="str">
        <f t="shared" si="16"/>
        <v/>
      </c>
      <c r="P188" s="51"/>
      <c r="Q188" s="78" t="s">
        <v>261</v>
      </c>
      <c r="R188" s="49"/>
      <c r="S188" s="32" t="str">
        <f>IF(R188="","C",INDEX(Gehaltsklassen!A$11:A$15,MATCH(R188,Gehaltsklassen!D$11:D$15,1),1))</f>
        <v>C</v>
      </c>
      <c r="T188" s="49"/>
      <c r="U188" s="32" t="str">
        <f>IF(T188="","C",IF(T188="","C",IF($Q188="I",INDEX(Gehaltsklassen!A$11:A$15,MATCH(T188,Gehaltsklassen!C$11:C$15,1),1),IF($Q188="II",INDEX(Gehaltsklassen!A$11:A$15,MATCH(T188,Gehaltsklassen!D$11:D$15,1),1),IF($Q188="III",INDEX(Gehaltsklassen!A$11:A$15,MATCH(T188,Gehaltsklassen!E$11:E$15,1),1),"Falsche Bodenart")))))</f>
        <v>C</v>
      </c>
      <c r="V188" s="52" t="str">
        <f>IF(OR(C188=""),"",SUM(F188,J188,N188)*VLOOKUP(S188,Gehaltsklassen!$B$34:$D$38,2,FALSE))</f>
        <v/>
      </c>
      <c r="W188" s="52" t="str">
        <f>IF(OR(C188=""),"",SUM(F188,J188,N188)*VLOOKUP(S188,Gehaltsklassen!$B$34:$D$38,2,FALSE)*C188)</f>
        <v/>
      </c>
      <c r="X188" s="52" t="str">
        <f>IF(OR(C188=""),"",SUM(F188,J188,N188)*VLOOKUP(S188,Gehaltsklassen!$B$34:$D$38,3,FALSE))</f>
        <v/>
      </c>
      <c r="Y188" s="52" t="str">
        <f>IF(OR(C188=""),"",SUM(F188,J188,N188)*VLOOKUP(S188,Gehaltsklassen!$B$34:$D$38,3,FALSE)*C188)</f>
        <v/>
      </c>
      <c r="Z188" s="54" t="str">
        <f>IF(OR(C188=""),"",(SUM(G188,K188,O188)*VLOOKUP(U188,Gehaltsklassen!$B$34:$D$38,2,FALSE)))</f>
        <v/>
      </c>
      <c r="AA188" s="54" t="str">
        <f>IF(OR(C188=""),"",(SUM(G188,K188,O188)*VLOOKUP(U188,Gehaltsklassen!$B$34:$D$38,2,FALSE))*C188)</f>
        <v/>
      </c>
      <c r="AB188" s="53" t="str">
        <f>IF(OR(C188=""),"",(SUM(G188,K188,O188)*VLOOKUP(U188,Gehaltsklassen!$B$34:$D$38,3,FALSE))*C188)</f>
        <v/>
      </c>
      <c r="AC188" s="53" t="str">
        <f>IF(OR(C188=""),"",(SUM(G188,K188,O188)*VLOOKUP(U188,Gehaltsklassen!$B$34:$D$38,3,FALSE))*C188)</f>
        <v/>
      </c>
    </row>
    <row r="189" spans="1:29" ht="31.9" customHeight="1" x14ac:dyDescent="0.2">
      <c r="A189" s="74" t="str">
        <f>IF(C189="","",MAX($A$11:A188)+1)</f>
        <v/>
      </c>
      <c r="B189" s="75" t="str">
        <f>IF('N-Bedarf AL §13a'!B187="","",'N-Bedarf AL §13a'!B187)</f>
        <v/>
      </c>
      <c r="C189" s="49" t="str">
        <f>IF('N-Bedarf AL §13a'!C187="","",'N-Bedarf AL §13a'!C187)</f>
        <v/>
      </c>
      <c r="D189" s="88" t="str">
        <f>IF('N-Bedarf AL §13a'!D187="","",'N-Bedarf AL §13a'!D187)</f>
        <v/>
      </c>
      <c r="E189" s="49" t="str">
        <f>IF('N-Bedarf AL §13a'!G187="","",'N-Bedarf AL §13a'!G187)</f>
        <v/>
      </c>
      <c r="F189" s="50" t="str">
        <f t="shared" si="12"/>
        <v/>
      </c>
      <c r="G189" s="50" t="str">
        <f t="shared" si="17"/>
        <v/>
      </c>
      <c r="H189" s="88"/>
      <c r="I189" s="49"/>
      <c r="J189" s="50" t="str">
        <f t="shared" si="13"/>
        <v/>
      </c>
      <c r="K189" s="50" t="str">
        <f t="shared" si="14"/>
        <v/>
      </c>
      <c r="L189" s="88"/>
      <c r="M189" s="49"/>
      <c r="N189" s="50" t="str">
        <f t="shared" si="15"/>
        <v/>
      </c>
      <c r="O189" s="50" t="str">
        <f t="shared" si="16"/>
        <v/>
      </c>
      <c r="P189" s="51"/>
      <c r="Q189" s="78" t="s">
        <v>261</v>
      </c>
      <c r="R189" s="49"/>
      <c r="S189" s="32" t="str">
        <f>IF(R189="","C",INDEX(Gehaltsklassen!A$11:A$15,MATCH(R189,Gehaltsklassen!D$11:D$15,1),1))</f>
        <v>C</v>
      </c>
      <c r="T189" s="49"/>
      <c r="U189" s="32" t="str">
        <f>IF(T189="","C",IF(T189="","C",IF($Q189="I",INDEX(Gehaltsklassen!A$11:A$15,MATCH(T189,Gehaltsklassen!C$11:C$15,1),1),IF($Q189="II",INDEX(Gehaltsklassen!A$11:A$15,MATCH(T189,Gehaltsklassen!D$11:D$15,1),1),IF($Q189="III",INDEX(Gehaltsklassen!A$11:A$15,MATCH(T189,Gehaltsklassen!E$11:E$15,1),1),"Falsche Bodenart")))))</f>
        <v>C</v>
      </c>
      <c r="V189" s="52" t="str">
        <f>IF(OR(C189=""),"",SUM(F189,J189,N189)*VLOOKUP(S189,Gehaltsklassen!$B$34:$D$38,2,FALSE))</f>
        <v/>
      </c>
      <c r="W189" s="52" t="str">
        <f>IF(OR(C189=""),"",SUM(F189,J189,N189)*VLOOKUP(S189,Gehaltsklassen!$B$34:$D$38,2,FALSE)*C189)</f>
        <v/>
      </c>
      <c r="X189" s="52" t="str">
        <f>IF(OR(C189=""),"",SUM(F189,J189,N189)*VLOOKUP(S189,Gehaltsklassen!$B$34:$D$38,3,FALSE))</f>
        <v/>
      </c>
      <c r="Y189" s="52" t="str">
        <f>IF(OR(C189=""),"",SUM(F189,J189,N189)*VLOOKUP(S189,Gehaltsklassen!$B$34:$D$38,3,FALSE)*C189)</f>
        <v/>
      </c>
      <c r="Z189" s="54" t="str">
        <f>IF(OR(C189=""),"",(SUM(G189,K189,O189)*VLOOKUP(U189,Gehaltsklassen!$B$34:$D$38,2,FALSE)))</f>
        <v/>
      </c>
      <c r="AA189" s="54" t="str">
        <f>IF(OR(C189=""),"",(SUM(G189,K189,O189)*VLOOKUP(U189,Gehaltsklassen!$B$34:$D$38,2,FALSE))*C189)</f>
        <v/>
      </c>
      <c r="AB189" s="53" t="str">
        <f>IF(OR(C189=""),"",(SUM(G189,K189,O189)*VLOOKUP(U189,Gehaltsklassen!$B$34:$D$38,3,FALSE))*C189)</f>
        <v/>
      </c>
      <c r="AC189" s="53" t="str">
        <f>IF(OR(C189=""),"",(SUM(G189,K189,O189)*VLOOKUP(U189,Gehaltsklassen!$B$34:$D$38,3,FALSE))*C189)</f>
        <v/>
      </c>
    </row>
    <row r="190" spans="1:29" ht="31.9" customHeight="1" x14ac:dyDescent="0.2">
      <c r="A190" s="74" t="str">
        <f>IF(C190="","",MAX($A$11:A189)+1)</f>
        <v/>
      </c>
      <c r="B190" s="75" t="str">
        <f>IF('N-Bedarf AL §13a'!B188="","",'N-Bedarf AL §13a'!B188)</f>
        <v/>
      </c>
      <c r="C190" s="49" t="str">
        <f>IF('N-Bedarf AL §13a'!C188="","",'N-Bedarf AL §13a'!C188)</f>
        <v/>
      </c>
      <c r="D190" s="88" t="str">
        <f>IF('N-Bedarf AL §13a'!D188="","",'N-Bedarf AL §13a'!D188)</f>
        <v/>
      </c>
      <c r="E190" s="49" t="str">
        <f>IF('N-Bedarf AL §13a'!G188="","",'N-Bedarf AL §13a'!G188)</f>
        <v/>
      </c>
      <c r="F190" s="50" t="str">
        <f t="shared" si="12"/>
        <v/>
      </c>
      <c r="G190" s="50" t="str">
        <f t="shared" si="17"/>
        <v/>
      </c>
      <c r="H190" s="88"/>
      <c r="I190" s="49"/>
      <c r="J190" s="50" t="str">
        <f t="shared" si="13"/>
        <v/>
      </c>
      <c r="K190" s="50" t="str">
        <f t="shared" si="14"/>
        <v/>
      </c>
      <c r="L190" s="88"/>
      <c r="M190" s="49"/>
      <c r="N190" s="50" t="str">
        <f t="shared" si="15"/>
        <v/>
      </c>
      <c r="O190" s="50" t="str">
        <f t="shared" si="16"/>
        <v/>
      </c>
      <c r="P190" s="51"/>
      <c r="Q190" s="78" t="s">
        <v>261</v>
      </c>
      <c r="R190" s="49"/>
      <c r="S190" s="32" t="str">
        <f>IF(R190="","C",INDEX(Gehaltsklassen!A$11:A$15,MATCH(R190,Gehaltsklassen!D$11:D$15,1),1))</f>
        <v>C</v>
      </c>
      <c r="T190" s="49"/>
      <c r="U190" s="32" t="str">
        <f>IF(T190="","C",IF(T190="","C",IF($Q190="I",INDEX(Gehaltsklassen!A$11:A$15,MATCH(T190,Gehaltsklassen!C$11:C$15,1),1),IF($Q190="II",INDEX(Gehaltsklassen!A$11:A$15,MATCH(T190,Gehaltsklassen!D$11:D$15,1),1),IF($Q190="III",INDEX(Gehaltsklassen!A$11:A$15,MATCH(T190,Gehaltsklassen!E$11:E$15,1),1),"Falsche Bodenart")))))</f>
        <v>C</v>
      </c>
      <c r="V190" s="52" t="str">
        <f>IF(OR(C190=""),"",SUM(F190,J190,N190)*VLOOKUP(S190,Gehaltsklassen!$B$34:$D$38,2,FALSE))</f>
        <v/>
      </c>
      <c r="W190" s="52" t="str">
        <f>IF(OR(C190=""),"",SUM(F190,J190,N190)*VLOOKUP(S190,Gehaltsklassen!$B$34:$D$38,2,FALSE)*C190)</f>
        <v/>
      </c>
      <c r="X190" s="52" t="str">
        <f>IF(OR(C190=""),"",SUM(F190,J190,N190)*VLOOKUP(S190,Gehaltsklassen!$B$34:$D$38,3,FALSE))</f>
        <v/>
      </c>
      <c r="Y190" s="52" t="str">
        <f>IF(OR(C190=""),"",SUM(F190,J190,N190)*VLOOKUP(S190,Gehaltsklassen!$B$34:$D$38,3,FALSE)*C190)</f>
        <v/>
      </c>
      <c r="Z190" s="54" t="str">
        <f>IF(OR(C190=""),"",(SUM(G190,K190,O190)*VLOOKUP(U190,Gehaltsklassen!$B$34:$D$38,2,FALSE)))</f>
        <v/>
      </c>
      <c r="AA190" s="54" t="str">
        <f>IF(OR(C190=""),"",(SUM(G190,K190,O190)*VLOOKUP(U190,Gehaltsklassen!$B$34:$D$38,2,FALSE))*C190)</f>
        <v/>
      </c>
      <c r="AB190" s="53" t="str">
        <f>IF(OR(C190=""),"",(SUM(G190,K190,O190)*VLOOKUP(U190,Gehaltsklassen!$B$34:$D$38,3,FALSE))*C190)</f>
        <v/>
      </c>
      <c r="AC190" s="53" t="str">
        <f>IF(OR(C190=""),"",(SUM(G190,K190,O190)*VLOOKUP(U190,Gehaltsklassen!$B$34:$D$38,3,FALSE))*C190)</f>
        <v/>
      </c>
    </row>
    <row r="191" spans="1:29" ht="31.9" customHeight="1" x14ac:dyDescent="0.2">
      <c r="A191" s="74" t="str">
        <f>IF(C191="","",MAX($A$11:A190)+1)</f>
        <v/>
      </c>
      <c r="B191" s="75" t="str">
        <f>IF('N-Bedarf AL §13a'!B189="","",'N-Bedarf AL §13a'!B189)</f>
        <v/>
      </c>
      <c r="C191" s="49" t="str">
        <f>IF('N-Bedarf AL §13a'!C189="","",'N-Bedarf AL §13a'!C189)</f>
        <v/>
      </c>
      <c r="D191" s="88" t="str">
        <f>IF('N-Bedarf AL §13a'!D189="","",'N-Bedarf AL §13a'!D189)</f>
        <v/>
      </c>
      <c r="E191" s="49" t="str">
        <f>IF('N-Bedarf AL §13a'!G189="","",'N-Bedarf AL §13a'!G189)</f>
        <v/>
      </c>
      <c r="F191" s="50" t="str">
        <f t="shared" si="12"/>
        <v/>
      </c>
      <c r="G191" s="50" t="str">
        <f t="shared" si="17"/>
        <v/>
      </c>
      <c r="H191" s="88"/>
      <c r="I191" s="49"/>
      <c r="J191" s="50" t="str">
        <f t="shared" si="13"/>
        <v/>
      </c>
      <c r="K191" s="50" t="str">
        <f t="shared" si="14"/>
        <v/>
      </c>
      <c r="L191" s="88"/>
      <c r="M191" s="49"/>
      <c r="N191" s="50" t="str">
        <f t="shared" si="15"/>
        <v/>
      </c>
      <c r="O191" s="50" t="str">
        <f t="shared" si="16"/>
        <v/>
      </c>
      <c r="P191" s="51"/>
      <c r="Q191" s="78" t="s">
        <v>261</v>
      </c>
      <c r="R191" s="49"/>
      <c r="S191" s="32" t="str">
        <f>IF(R191="","C",INDEX(Gehaltsklassen!A$11:A$15,MATCH(R191,Gehaltsklassen!D$11:D$15,1),1))</f>
        <v>C</v>
      </c>
      <c r="T191" s="49"/>
      <c r="U191" s="32" t="str">
        <f>IF(T191="","C",IF(T191="","C",IF($Q191="I",INDEX(Gehaltsklassen!A$11:A$15,MATCH(T191,Gehaltsklassen!C$11:C$15,1),1),IF($Q191="II",INDEX(Gehaltsklassen!A$11:A$15,MATCH(T191,Gehaltsklassen!D$11:D$15,1),1),IF($Q191="III",INDEX(Gehaltsklassen!A$11:A$15,MATCH(T191,Gehaltsklassen!E$11:E$15,1),1),"Falsche Bodenart")))))</f>
        <v>C</v>
      </c>
      <c r="V191" s="52" t="str">
        <f>IF(OR(C191=""),"",SUM(F191,J191,N191)*VLOOKUP(S191,Gehaltsklassen!$B$34:$D$38,2,FALSE))</f>
        <v/>
      </c>
      <c r="W191" s="52" t="str">
        <f>IF(OR(C191=""),"",SUM(F191,J191,N191)*VLOOKUP(S191,Gehaltsklassen!$B$34:$D$38,2,FALSE)*C191)</f>
        <v/>
      </c>
      <c r="X191" s="52" t="str">
        <f>IF(OR(C191=""),"",SUM(F191,J191,N191)*VLOOKUP(S191,Gehaltsklassen!$B$34:$D$38,3,FALSE))</f>
        <v/>
      </c>
      <c r="Y191" s="52" t="str">
        <f>IF(OR(C191=""),"",SUM(F191,J191,N191)*VLOOKUP(S191,Gehaltsklassen!$B$34:$D$38,3,FALSE)*C191)</f>
        <v/>
      </c>
      <c r="Z191" s="54" t="str">
        <f>IF(OR(C191=""),"",(SUM(G191,K191,O191)*VLOOKUP(U191,Gehaltsklassen!$B$34:$D$38,2,FALSE)))</f>
        <v/>
      </c>
      <c r="AA191" s="54" t="str">
        <f>IF(OR(C191=""),"",(SUM(G191,K191,O191)*VLOOKUP(U191,Gehaltsklassen!$B$34:$D$38,2,FALSE))*C191)</f>
        <v/>
      </c>
      <c r="AB191" s="53" t="str">
        <f>IF(OR(C191=""),"",(SUM(G191,K191,O191)*VLOOKUP(U191,Gehaltsklassen!$B$34:$D$38,3,FALSE))*C191)</f>
        <v/>
      </c>
      <c r="AC191" s="53" t="str">
        <f>IF(OR(C191=""),"",(SUM(G191,K191,O191)*VLOOKUP(U191,Gehaltsklassen!$B$34:$D$38,3,FALSE))*C191)</f>
        <v/>
      </c>
    </row>
    <row r="192" spans="1:29" ht="31.9" customHeight="1" x14ac:dyDescent="0.2">
      <c r="A192" s="74" t="str">
        <f>IF(C192="","",MAX($A$11:A191)+1)</f>
        <v/>
      </c>
      <c r="B192" s="75" t="str">
        <f>IF('N-Bedarf AL §13a'!B190="","",'N-Bedarf AL §13a'!B190)</f>
        <v/>
      </c>
      <c r="C192" s="49" t="str">
        <f>IF('N-Bedarf AL §13a'!C190="","",'N-Bedarf AL §13a'!C190)</f>
        <v/>
      </c>
      <c r="D192" s="88" t="str">
        <f>IF('N-Bedarf AL §13a'!D190="","",'N-Bedarf AL §13a'!D190)</f>
        <v/>
      </c>
      <c r="E192" s="49" t="str">
        <f>IF('N-Bedarf AL §13a'!G190="","",'N-Bedarf AL §13a'!G190)</f>
        <v/>
      </c>
      <c r="F192" s="50" t="str">
        <f t="shared" si="12"/>
        <v/>
      </c>
      <c r="G192" s="50" t="str">
        <f t="shared" si="17"/>
        <v/>
      </c>
      <c r="H192" s="88"/>
      <c r="I192" s="49"/>
      <c r="J192" s="50" t="str">
        <f t="shared" si="13"/>
        <v/>
      </c>
      <c r="K192" s="50" t="str">
        <f t="shared" si="14"/>
        <v/>
      </c>
      <c r="L192" s="88"/>
      <c r="M192" s="49"/>
      <c r="N192" s="50" t="str">
        <f t="shared" si="15"/>
        <v/>
      </c>
      <c r="O192" s="50" t="str">
        <f t="shared" si="16"/>
        <v/>
      </c>
      <c r="P192" s="51"/>
      <c r="Q192" s="78" t="s">
        <v>261</v>
      </c>
      <c r="R192" s="49"/>
      <c r="S192" s="32" t="str">
        <f>IF(R192="","C",INDEX(Gehaltsklassen!A$11:A$15,MATCH(R192,Gehaltsklassen!D$11:D$15,1),1))</f>
        <v>C</v>
      </c>
      <c r="T192" s="49"/>
      <c r="U192" s="32" t="str">
        <f>IF(T192="","C",IF(T192="","C",IF($Q192="I",INDEX(Gehaltsklassen!A$11:A$15,MATCH(T192,Gehaltsklassen!C$11:C$15,1),1),IF($Q192="II",INDEX(Gehaltsklassen!A$11:A$15,MATCH(T192,Gehaltsklassen!D$11:D$15,1),1),IF($Q192="III",INDEX(Gehaltsklassen!A$11:A$15,MATCH(T192,Gehaltsklassen!E$11:E$15,1),1),"Falsche Bodenart")))))</f>
        <v>C</v>
      </c>
      <c r="V192" s="52" t="str">
        <f>IF(OR(C192=""),"",SUM(F192,J192,N192)*VLOOKUP(S192,Gehaltsklassen!$B$34:$D$38,2,FALSE))</f>
        <v/>
      </c>
      <c r="W192" s="52" t="str">
        <f>IF(OR(C192=""),"",SUM(F192,J192,N192)*VLOOKUP(S192,Gehaltsklassen!$B$34:$D$38,2,FALSE)*C192)</f>
        <v/>
      </c>
      <c r="X192" s="52" t="str">
        <f>IF(OR(C192=""),"",SUM(F192,J192,N192)*VLOOKUP(S192,Gehaltsklassen!$B$34:$D$38,3,FALSE))</f>
        <v/>
      </c>
      <c r="Y192" s="52" t="str">
        <f>IF(OR(C192=""),"",SUM(F192,J192,N192)*VLOOKUP(S192,Gehaltsklassen!$B$34:$D$38,3,FALSE)*C192)</f>
        <v/>
      </c>
      <c r="Z192" s="54" t="str">
        <f>IF(OR(C192=""),"",(SUM(G192,K192,O192)*VLOOKUP(U192,Gehaltsklassen!$B$34:$D$38,2,FALSE)))</f>
        <v/>
      </c>
      <c r="AA192" s="54" t="str">
        <f>IF(OR(C192=""),"",(SUM(G192,K192,O192)*VLOOKUP(U192,Gehaltsklassen!$B$34:$D$38,2,FALSE))*C192)</f>
        <v/>
      </c>
      <c r="AB192" s="53" t="str">
        <f>IF(OR(C192=""),"",(SUM(G192,K192,O192)*VLOOKUP(U192,Gehaltsklassen!$B$34:$D$38,3,FALSE))*C192)</f>
        <v/>
      </c>
      <c r="AC192" s="53" t="str">
        <f>IF(OR(C192=""),"",(SUM(G192,K192,O192)*VLOOKUP(U192,Gehaltsklassen!$B$34:$D$38,3,FALSE))*C192)</f>
        <v/>
      </c>
    </row>
    <row r="193" spans="1:29" ht="31.9" customHeight="1" x14ac:dyDescent="0.2">
      <c r="A193" s="74" t="str">
        <f>IF(C193="","",MAX($A$11:A192)+1)</f>
        <v/>
      </c>
      <c r="B193" s="75" t="str">
        <f>IF('N-Bedarf AL §13a'!B191="","",'N-Bedarf AL §13a'!B191)</f>
        <v/>
      </c>
      <c r="C193" s="49" t="str">
        <f>IF('N-Bedarf AL §13a'!C191="","",'N-Bedarf AL §13a'!C191)</f>
        <v/>
      </c>
      <c r="D193" s="88" t="str">
        <f>IF('N-Bedarf AL §13a'!D191="","",'N-Bedarf AL §13a'!D191)</f>
        <v/>
      </c>
      <c r="E193" s="49" t="str">
        <f>IF('N-Bedarf AL §13a'!G191="","",'N-Bedarf AL §13a'!G191)</f>
        <v/>
      </c>
      <c r="F193" s="50" t="str">
        <f t="shared" si="12"/>
        <v/>
      </c>
      <c r="G193" s="50" t="str">
        <f t="shared" si="17"/>
        <v/>
      </c>
      <c r="H193" s="88"/>
      <c r="I193" s="49"/>
      <c r="J193" s="50" t="str">
        <f t="shared" si="13"/>
        <v/>
      </c>
      <c r="K193" s="50" t="str">
        <f t="shared" si="14"/>
        <v/>
      </c>
      <c r="L193" s="88"/>
      <c r="M193" s="49"/>
      <c r="N193" s="50" t="str">
        <f t="shared" si="15"/>
        <v/>
      </c>
      <c r="O193" s="50" t="str">
        <f t="shared" si="16"/>
        <v/>
      </c>
      <c r="P193" s="51"/>
      <c r="Q193" s="78" t="s">
        <v>261</v>
      </c>
      <c r="R193" s="49"/>
      <c r="S193" s="32" t="str">
        <f>IF(R193="","C",INDEX(Gehaltsklassen!A$11:A$15,MATCH(R193,Gehaltsklassen!D$11:D$15,1),1))</f>
        <v>C</v>
      </c>
      <c r="T193" s="49"/>
      <c r="U193" s="32" t="str">
        <f>IF(T193="","C",IF(T193="","C",IF($Q193="I",INDEX(Gehaltsklassen!A$11:A$15,MATCH(T193,Gehaltsklassen!C$11:C$15,1),1),IF($Q193="II",INDEX(Gehaltsklassen!A$11:A$15,MATCH(T193,Gehaltsklassen!D$11:D$15,1),1),IF($Q193="III",INDEX(Gehaltsklassen!A$11:A$15,MATCH(T193,Gehaltsklassen!E$11:E$15,1),1),"Falsche Bodenart")))))</f>
        <v>C</v>
      </c>
      <c r="V193" s="52" t="str">
        <f>IF(OR(C193=""),"",SUM(F193,J193,N193)*VLOOKUP(S193,Gehaltsklassen!$B$34:$D$38,2,FALSE))</f>
        <v/>
      </c>
      <c r="W193" s="52" t="str">
        <f>IF(OR(C193=""),"",SUM(F193,J193,N193)*VLOOKUP(S193,Gehaltsklassen!$B$34:$D$38,2,FALSE)*C193)</f>
        <v/>
      </c>
      <c r="X193" s="52" t="str">
        <f>IF(OR(C193=""),"",SUM(F193,J193,N193)*VLOOKUP(S193,Gehaltsklassen!$B$34:$D$38,3,FALSE))</f>
        <v/>
      </c>
      <c r="Y193" s="52" t="str">
        <f>IF(OR(C193=""),"",SUM(F193,J193,N193)*VLOOKUP(S193,Gehaltsklassen!$B$34:$D$38,3,FALSE)*C193)</f>
        <v/>
      </c>
      <c r="Z193" s="54" t="str">
        <f>IF(OR(C193=""),"",(SUM(G193,K193,O193)*VLOOKUP(U193,Gehaltsklassen!$B$34:$D$38,2,FALSE)))</f>
        <v/>
      </c>
      <c r="AA193" s="54" t="str">
        <f>IF(OR(C193=""),"",(SUM(G193,K193,O193)*VLOOKUP(U193,Gehaltsklassen!$B$34:$D$38,2,FALSE))*C193)</f>
        <v/>
      </c>
      <c r="AB193" s="53" t="str">
        <f>IF(OR(C193=""),"",(SUM(G193,K193,O193)*VLOOKUP(U193,Gehaltsklassen!$B$34:$D$38,3,FALSE))*C193)</f>
        <v/>
      </c>
      <c r="AC193" s="53" t="str">
        <f>IF(OR(C193=""),"",(SUM(G193,K193,O193)*VLOOKUP(U193,Gehaltsklassen!$B$34:$D$38,3,FALSE))*C193)</f>
        <v/>
      </c>
    </row>
    <row r="194" spans="1:29" ht="31.9" customHeight="1" x14ac:dyDescent="0.2">
      <c r="A194" s="74" t="str">
        <f>IF(C194="","",MAX($A$11:A193)+1)</f>
        <v/>
      </c>
      <c r="B194" s="75" t="str">
        <f>IF('N-Bedarf AL §13a'!B192="","",'N-Bedarf AL §13a'!B192)</f>
        <v/>
      </c>
      <c r="C194" s="49" t="str">
        <f>IF('N-Bedarf AL §13a'!C192="","",'N-Bedarf AL §13a'!C192)</f>
        <v/>
      </c>
      <c r="D194" s="88" t="str">
        <f>IF('N-Bedarf AL §13a'!D192="","",'N-Bedarf AL §13a'!D192)</f>
        <v/>
      </c>
      <c r="E194" s="49" t="str">
        <f>IF('N-Bedarf AL §13a'!G192="","",'N-Bedarf AL §13a'!G192)</f>
        <v/>
      </c>
      <c r="F194" s="50" t="str">
        <f t="shared" si="12"/>
        <v/>
      </c>
      <c r="G194" s="50" t="str">
        <f t="shared" si="17"/>
        <v/>
      </c>
      <c r="H194" s="88"/>
      <c r="I194" s="49"/>
      <c r="J194" s="50" t="str">
        <f t="shared" si="13"/>
        <v/>
      </c>
      <c r="K194" s="50" t="str">
        <f t="shared" si="14"/>
        <v/>
      </c>
      <c r="L194" s="88"/>
      <c r="M194" s="49"/>
      <c r="N194" s="50" t="str">
        <f t="shared" si="15"/>
        <v/>
      </c>
      <c r="O194" s="50" t="str">
        <f t="shared" si="16"/>
        <v/>
      </c>
      <c r="P194" s="51"/>
      <c r="Q194" s="78" t="s">
        <v>261</v>
      </c>
      <c r="R194" s="49"/>
      <c r="S194" s="32" t="str">
        <f>IF(R194="","C",INDEX(Gehaltsklassen!A$11:A$15,MATCH(R194,Gehaltsklassen!D$11:D$15,1),1))</f>
        <v>C</v>
      </c>
      <c r="T194" s="49"/>
      <c r="U194" s="32" t="str">
        <f>IF(T194="","C",IF(T194="","C",IF($Q194="I",INDEX(Gehaltsklassen!A$11:A$15,MATCH(T194,Gehaltsklassen!C$11:C$15,1),1),IF($Q194="II",INDEX(Gehaltsklassen!A$11:A$15,MATCH(T194,Gehaltsklassen!D$11:D$15,1),1),IF($Q194="III",INDEX(Gehaltsklassen!A$11:A$15,MATCH(T194,Gehaltsklassen!E$11:E$15,1),1),"Falsche Bodenart")))))</f>
        <v>C</v>
      </c>
      <c r="V194" s="52" t="str">
        <f>IF(OR(C194=""),"",SUM(F194,J194,N194)*VLOOKUP(S194,Gehaltsklassen!$B$34:$D$38,2,FALSE))</f>
        <v/>
      </c>
      <c r="W194" s="52" t="str">
        <f>IF(OR(C194=""),"",SUM(F194,J194,N194)*VLOOKUP(S194,Gehaltsklassen!$B$34:$D$38,2,FALSE)*C194)</f>
        <v/>
      </c>
      <c r="X194" s="52" t="str">
        <f>IF(OR(C194=""),"",SUM(F194,J194,N194)*VLOOKUP(S194,Gehaltsklassen!$B$34:$D$38,3,FALSE))</f>
        <v/>
      </c>
      <c r="Y194" s="52" t="str">
        <f>IF(OR(C194=""),"",SUM(F194,J194,N194)*VLOOKUP(S194,Gehaltsklassen!$B$34:$D$38,3,FALSE)*C194)</f>
        <v/>
      </c>
      <c r="Z194" s="54" t="str">
        <f>IF(OR(C194=""),"",(SUM(G194,K194,O194)*VLOOKUP(U194,Gehaltsklassen!$B$34:$D$38,2,FALSE)))</f>
        <v/>
      </c>
      <c r="AA194" s="54" t="str">
        <f>IF(OR(C194=""),"",(SUM(G194,K194,O194)*VLOOKUP(U194,Gehaltsklassen!$B$34:$D$38,2,FALSE))*C194)</f>
        <v/>
      </c>
      <c r="AB194" s="53" t="str">
        <f>IF(OR(C194=""),"",(SUM(G194,K194,O194)*VLOOKUP(U194,Gehaltsklassen!$B$34:$D$38,3,FALSE))*C194)</f>
        <v/>
      </c>
      <c r="AC194" s="53" t="str">
        <f>IF(OR(C194=""),"",(SUM(G194,K194,O194)*VLOOKUP(U194,Gehaltsklassen!$B$34:$D$38,3,FALSE))*C194)</f>
        <v/>
      </c>
    </row>
    <row r="195" spans="1:29" ht="31.9" customHeight="1" x14ac:dyDescent="0.2">
      <c r="A195" s="74" t="str">
        <f>IF(C195="","",MAX($A$11:A194)+1)</f>
        <v/>
      </c>
      <c r="B195" s="75" t="str">
        <f>IF('N-Bedarf AL §13a'!B193="","",'N-Bedarf AL §13a'!B193)</f>
        <v/>
      </c>
      <c r="C195" s="49" t="str">
        <f>IF('N-Bedarf AL §13a'!C193="","",'N-Bedarf AL §13a'!C193)</f>
        <v/>
      </c>
      <c r="D195" s="88" t="str">
        <f>IF('N-Bedarf AL §13a'!D193="","",'N-Bedarf AL §13a'!D193)</f>
        <v/>
      </c>
      <c r="E195" s="49" t="str">
        <f>IF('N-Bedarf AL §13a'!G193="","",'N-Bedarf AL §13a'!G193)</f>
        <v/>
      </c>
      <c r="F195" s="50" t="str">
        <f t="shared" si="12"/>
        <v/>
      </c>
      <c r="G195" s="50" t="str">
        <f t="shared" si="17"/>
        <v/>
      </c>
      <c r="H195" s="88"/>
      <c r="I195" s="49"/>
      <c r="J195" s="50" t="str">
        <f t="shared" si="13"/>
        <v/>
      </c>
      <c r="K195" s="50" t="str">
        <f t="shared" si="14"/>
        <v/>
      </c>
      <c r="L195" s="88"/>
      <c r="M195" s="49"/>
      <c r="N195" s="50" t="str">
        <f t="shared" si="15"/>
        <v/>
      </c>
      <c r="O195" s="50" t="str">
        <f t="shared" si="16"/>
        <v/>
      </c>
      <c r="P195" s="51"/>
      <c r="Q195" s="78" t="s">
        <v>261</v>
      </c>
      <c r="R195" s="49"/>
      <c r="S195" s="32" t="str">
        <f>IF(R195="","C",INDEX(Gehaltsklassen!A$11:A$15,MATCH(R195,Gehaltsklassen!D$11:D$15,1),1))</f>
        <v>C</v>
      </c>
      <c r="T195" s="49"/>
      <c r="U195" s="32" t="str">
        <f>IF(T195="","C",IF(T195="","C",IF($Q195="I",INDEX(Gehaltsklassen!A$11:A$15,MATCH(T195,Gehaltsklassen!C$11:C$15,1),1),IF($Q195="II",INDEX(Gehaltsklassen!A$11:A$15,MATCH(T195,Gehaltsklassen!D$11:D$15,1),1),IF($Q195="III",INDEX(Gehaltsklassen!A$11:A$15,MATCH(T195,Gehaltsklassen!E$11:E$15,1),1),"Falsche Bodenart")))))</f>
        <v>C</v>
      </c>
      <c r="V195" s="52" t="str">
        <f>IF(OR(C195=""),"",SUM(F195,J195,N195)*VLOOKUP(S195,Gehaltsklassen!$B$34:$D$38,2,FALSE))</f>
        <v/>
      </c>
      <c r="W195" s="52" t="str">
        <f>IF(OR(C195=""),"",SUM(F195,J195,N195)*VLOOKUP(S195,Gehaltsklassen!$B$34:$D$38,2,FALSE)*C195)</f>
        <v/>
      </c>
      <c r="X195" s="52" t="str">
        <f>IF(OR(C195=""),"",SUM(F195,J195,N195)*VLOOKUP(S195,Gehaltsklassen!$B$34:$D$38,3,FALSE))</f>
        <v/>
      </c>
      <c r="Y195" s="52" t="str">
        <f>IF(OR(C195=""),"",SUM(F195,J195,N195)*VLOOKUP(S195,Gehaltsklassen!$B$34:$D$38,3,FALSE)*C195)</f>
        <v/>
      </c>
      <c r="Z195" s="54" t="str">
        <f>IF(OR(C195=""),"",(SUM(G195,K195,O195)*VLOOKUP(U195,Gehaltsklassen!$B$34:$D$38,2,FALSE)))</f>
        <v/>
      </c>
      <c r="AA195" s="54" t="str">
        <f>IF(OR(C195=""),"",(SUM(G195,K195,O195)*VLOOKUP(U195,Gehaltsklassen!$B$34:$D$38,2,FALSE))*C195)</f>
        <v/>
      </c>
      <c r="AB195" s="53" t="str">
        <f>IF(OR(C195=""),"",(SUM(G195,K195,O195)*VLOOKUP(U195,Gehaltsklassen!$B$34:$D$38,3,FALSE))*C195)</f>
        <v/>
      </c>
      <c r="AC195" s="53" t="str">
        <f>IF(OR(C195=""),"",(SUM(G195,K195,O195)*VLOOKUP(U195,Gehaltsklassen!$B$34:$D$38,3,FALSE))*C195)</f>
        <v/>
      </c>
    </row>
    <row r="196" spans="1:29" ht="31.9" customHeight="1" x14ac:dyDescent="0.2">
      <c r="A196" s="74" t="str">
        <f>IF(C196="","",MAX($A$11:A195)+1)</f>
        <v/>
      </c>
      <c r="B196" s="75" t="str">
        <f>IF('N-Bedarf AL §13a'!B194="","",'N-Bedarf AL §13a'!B194)</f>
        <v/>
      </c>
      <c r="C196" s="49" t="str">
        <f>IF('N-Bedarf AL §13a'!C194="","",'N-Bedarf AL §13a'!C194)</f>
        <v/>
      </c>
      <c r="D196" s="88" t="str">
        <f>IF('N-Bedarf AL §13a'!D194="","",'N-Bedarf AL §13a'!D194)</f>
        <v/>
      </c>
      <c r="E196" s="49" t="str">
        <f>IF('N-Bedarf AL §13a'!G194="","",'N-Bedarf AL §13a'!G194)</f>
        <v/>
      </c>
      <c r="F196" s="50" t="str">
        <f t="shared" si="12"/>
        <v/>
      </c>
      <c r="G196" s="50" t="str">
        <f t="shared" si="17"/>
        <v/>
      </c>
      <c r="H196" s="88"/>
      <c r="I196" s="49"/>
      <c r="J196" s="50" t="str">
        <f t="shared" si="13"/>
        <v/>
      </c>
      <c r="K196" s="50" t="str">
        <f t="shared" si="14"/>
        <v/>
      </c>
      <c r="L196" s="88"/>
      <c r="M196" s="49"/>
      <c r="N196" s="50" t="str">
        <f t="shared" si="15"/>
        <v/>
      </c>
      <c r="O196" s="50" t="str">
        <f t="shared" si="16"/>
        <v/>
      </c>
      <c r="P196" s="51"/>
      <c r="Q196" s="78" t="s">
        <v>261</v>
      </c>
      <c r="R196" s="49"/>
      <c r="S196" s="32" t="str">
        <f>IF(R196="","C",INDEX(Gehaltsklassen!A$11:A$15,MATCH(R196,Gehaltsklassen!D$11:D$15,1),1))</f>
        <v>C</v>
      </c>
      <c r="T196" s="49"/>
      <c r="U196" s="32" t="str">
        <f>IF(T196="","C",IF(T196="","C",IF($Q196="I",INDEX(Gehaltsklassen!A$11:A$15,MATCH(T196,Gehaltsklassen!C$11:C$15,1),1),IF($Q196="II",INDEX(Gehaltsklassen!A$11:A$15,MATCH(T196,Gehaltsklassen!D$11:D$15,1),1),IF($Q196="III",INDEX(Gehaltsklassen!A$11:A$15,MATCH(T196,Gehaltsklassen!E$11:E$15,1),1),"Falsche Bodenart")))))</f>
        <v>C</v>
      </c>
      <c r="V196" s="52" t="str">
        <f>IF(OR(C196=""),"",SUM(F196,J196,N196)*VLOOKUP(S196,Gehaltsklassen!$B$34:$D$38,2,FALSE))</f>
        <v/>
      </c>
      <c r="W196" s="52" t="str">
        <f>IF(OR(C196=""),"",SUM(F196,J196,N196)*VLOOKUP(S196,Gehaltsklassen!$B$34:$D$38,2,FALSE)*C196)</f>
        <v/>
      </c>
      <c r="X196" s="52" t="str">
        <f>IF(OR(C196=""),"",SUM(F196,J196,N196)*VLOOKUP(S196,Gehaltsklassen!$B$34:$D$38,3,FALSE))</f>
        <v/>
      </c>
      <c r="Y196" s="52" t="str">
        <f>IF(OR(C196=""),"",SUM(F196,J196,N196)*VLOOKUP(S196,Gehaltsklassen!$B$34:$D$38,3,FALSE)*C196)</f>
        <v/>
      </c>
      <c r="Z196" s="54" t="str">
        <f>IF(OR(C196=""),"",(SUM(G196,K196,O196)*VLOOKUP(U196,Gehaltsklassen!$B$34:$D$38,2,FALSE)))</f>
        <v/>
      </c>
      <c r="AA196" s="54" t="str">
        <f>IF(OR(C196=""),"",(SUM(G196,K196,O196)*VLOOKUP(U196,Gehaltsklassen!$B$34:$D$38,2,FALSE))*C196)</f>
        <v/>
      </c>
      <c r="AB196" s="53" t="str">
        <f>IF(OR(C196=""),"",(SUM(G196,K196,O196)*VLOOKUP(U196,Gehaltsklassen!$B$34:$D$38,3,FALSE))*C196)</f>
        <v/>
      </c>
      <c r="AC196" s="53" t="str">
        <f>IF(OR(C196=""),"",(SUM(G196,K196,O196)*VLOOKUP(U196,Gehaltsklassen!$B$34:$D$38,3,FALSE))*C196)</f>
        <v/>
      </c>
    </row>
    <row r="197" spans="1:29" ht="31.9" customHeight="1" x14ac:dyDescent="0.2">
      <c r="A197" s="74" t="str">
        <f>IF(C197="","",MAX($A$11:A196)+1)</f>
        <v/>
      </c>
      <c r="B197" s="75" t="str">
        <f>IF('N-Bedarf AL §13a'!B195="","",'N-Bedarf AL §13a'!B195)</f>
        <v/>
      </c>
      <c r="C197" s="49" t="str">
        <f>IF('N-Bedarf AL §13a'!C195="","",'N-Bedarf AL §13a'!C195)</f>
        <v/>
      </c>
      <c r="D197" s="88" t="str">
        <f>IF('N-Bedarf AL §13a'!D195="","",'N-Bedarf AL §13a'!D195)</f>
        <v/>
      </c>
      <c r="E197" s="49" t="str">
        <f>IF('N-Bedarf AL §13a'!G195="","",'N-Bedarf AL §13a'!G195)</f>
        <v/>
      </c>
      <c r="F197" s="50" t="str">
        <f t="shared" si="12"/>
        <v/>
      </c>
      <c r="G197" s="50" t="str">
        <f t="shared" si="17"/>
        <v/>
      </c>
      <c r="H197" s="88"/>
      <c r="I197" s="49"/>
      <c r="J197" s="50" t="str">
        <f t="shared" si="13"/>
        <v/>
      </c>
      <c r="K197" s="50" t="str">
        <f t="shared" si="14"/>
        <v/>
      </c>
      <c r="L197" s="88"/>
      <c r="M197" s="49"/>
      <c r="N197" s="50" t="str">
        <f t="shared" si="15"/>
        <v/>
      </c>
      <c r="O197" s="50" t="str">
        <f t="shared" si="16"/>
        <v/>
      </c>
      <c r="P197" s="51"/>
      <c r="Q197" s="78" t="s">
        <v>261</v>
      </c>
      <c r="R197" s="49"/>
      <c r="S197" s="32" t="str">
        <f>IF(R197="","C",INDEX(Gehaltsklassen!A$11:A$15,MATCH(R197,Gehaltsklassen!D$11:D$15,1),1))</f>
        <v>C</v>
      </c>
      <c r="T197" s="49"/>
      <c r="U197" s="32" t="str">
        <f>IF(T197="","C",IF(T197="","C",IF($Q197="I",INDEX(Gehaltsklassen!A$11:A$15,MATCH(T197,Gehaltsklassen!C$11:C$15,1),1),IF($Q197="II",INDEX(Gehaltsklassen!A$11:A$15,MATCH(T197,Gehaltsklassen!D$11:D$15,1),1),IF($Q197="III",INDEX(Gehaltsklassen!A$11:A$15,MATCH(T197,Gehaltsklassen!E$11:E$15,1),1),"Falsche Bodenart")))))</f>
        <v>C</v>
      </c>
      <c r="V197" s="52" t="str">
        <f>IF(OR(C197=""),"",SUM(F197,J197,N197)*VLOOKUP(S197,Gehaltsklassen!$B$34:$D$38,2,FALSE))</f>
        <v/>
      </c>
      <c r="W197" s="52" t="str">
        <f>IF(OR(C197=""),"",SUM(F197,J197,N197)*VLOOKUP(S197,Gehaltsklassen!$B$34:$D$38,2,FALSE)*C197)</f>
        <v/>
      </c>
      <c r="X197" s="52" t="str">
        <f>IF(OR(C197=""),"",SUM(F197,J197,N197)*VLOOKUP(S197,Gehaltsklassen!$B$34:$D$38,3,FALSE))</f>
        <v/>
      </c>
      <c r="Y197" s="52" t="str">
        <f>IF(OR(C197=""),"",SUM(F197,J197,N197)*VLOOKUP(S197,Gehaltsklassen!$B$34:$D$38,3,FALSE)*C197)</f>
        <v/>
      </c>
      <c r="Z197" s="54" t="str">
        <f>IF(OR(C197=""),"",(SUM(G197,K197,O197)*VLOOKUP(U197,Gehaltsklassen!$B$34:$D$38,2,FALSE)))</f>
        <v/>
      </c>
      <c r="AA197" s="54" t="str">
        <f>IF(OR(C197=""),"",(SUM(G197,K197,O197)*VLOOKUP(U197,Gehaltsklassen!$B$34:$D$38,2,FALSE))*C197)</f>
        <v/>
      </c>
      <c r="AB197" s="53" t="str">
        <f>IF(OR(C197=""),"",(SUM(G197,K197,O197)*VLOOKUP(U197,Gehaltsklassen!$B$34:$D$38,3,FALSE))*C197)</f>
        <v/>
      </c>
      <c r="AC197" s="53" t="str">
        <f>IF(OR(C197=""),"",(SUM(G197,K197,O197)*VLOOKUP(U197,Gehaltsklassen!$B$34:$D$38,3,FALSE))*C197)</f>
        <v/>
      </c>
    </row>
    <row r="198" spans="1:29" ht="31.9" customHeight="1" x14ac:dyDescent="0.2">
      <c r="A198" s="74" t="str">
        <f>IF(C198="","",MAX($A$11:A197)+1)</f>
        <v/>
      </c>
      <c r="B198" s="75" t="str">
        <f>IF('N-Bedarf AL §13a'!B196="","",'N-Bedarf AL §13a'!B196)</f>
        <v/>
      </c>
      <c r="C198" s="49" t="str">
        <f>IF('N-Bedarf AL §13a'!C196="","",'N-Bedarf AL §13a'!C196)</f>
        <v/>
      </c>
      <c r="D198" s="88" t="str">
        <f>IF('N-Bedarf AL §13a'!D196="","",'N-Bedarf AL §13a'!D196)</f>
        <v/>
      </c>
      <c r="E198" s="49" t="str">
        <f>IF('N-Bedarf AL §13a'!G196="","",'N-Bedarf AL §13a'!G196)</f>
        <v/>
      </c>
      <c r="F198" s="50" t="str">
        <f t="shared" si="12"/>
        <v/>
      </c>
      <c r="G198" s="50" t="str">
        <f t="shared" si="17"/>
        <v/>
      </c>
      <c r="H198" s="88"/>
      <c r="I198" s="49"/>
      <c r="J198" s="50" t="str">
        <f t="shared" si="13"/>
        <v/>
      </c>
      <c r="K198" s="50" t="str">
        <f t="shared" si="14"/>
        <v/>
      </c>
      <c r="L198" s="88"/>
      <c r="M198" s="49"/>
      <c r="N198" s="50" t="str">
        <f t="shared" si="15"/>
        <v/>
      </c>
      <c r="O198" s="50" t="str">
        <f t="shared" si="16"/>
        <v/>
      </c>
      <c r="P198" s="51"/>
      <c r="Q198" s="78" t="s">
        <v>261</v>
      </c>
      <c r="R198" s="49"/>
      <c r="S198" s="32" t="str">
        <f>IF(R198="","C",INDEX(Gehaltsklassen!A$11:A$15,MATCH(R198,Gehaltsklassen!D$11:D$15,1),1))</f>
        <v>C</v>
      </c>
      <c r="T198" s="49"/>
      <c r="U198" s="32" t="str">
        <f>IF(T198="","C",IF(T198="","C",IF($Q198="I",INDEX(Gehaltsklassen!A$11:A$15,MATCH(T198,Gehaltsklassen!C$11:C$15,1),1),IF($Q198="II",INDEX(Gehaltsklassen!A$11:A$15,MATCH(T198,Gehaltsklassen!D$11:D$15,1),1),IF($Q198="III",INDEX(Gehaltsklassen!A$11:A$15,MATCH(T198,Gehaltsklassen!E$11:E$15,1),1),"Falsche Bodenart")))))</f>
        <v>C</v>
      </c>
      <c r="V198" s="52" t="str">
        <f>IF(OR(C198=""),"",SUM(F198,J198,N198)*VLOOKUP(S198,Gehaltsklassen!$B$34:$D$38,2,FALSE))</f>
        <v/>
      </c>
      <c r="W198" s="52" t="str">
        <f>IF(OR(C198=""),"",SUM(F198,J198,N198)*VLOOKUP(S198,Gehaltsklassen!$B$34:$D$38,2,FALSE)*C198)</f>
        <v/>
      </c>
      <c r="X198" s="52" t="str">
        <f>IF(OR(C198=""),"",SUM(F198,J198,N198)*VLOOKUP(S198,Gehaltsklassen!$B$34:$D$38,3,FALSE))</f>
        <v/>
      </c>
      <c r="Y198" s="52" t="str">
        <f>IF(OR(C198=""),"",SUM(F198,J198,N198)*VLOOKUP(S198,Gehaltsklassen!$B$34:$D$38,3,FALSE)*C198)</f>
        <v/>
      </c>
      <c r="Z198" s="54" t="str">
        <f>IF(OR(C198=""),"",(SUM(G198,K198,O198)*VLOOKUP(U198,Gehaltsklassen!$B$34:$D$38,2,FALSE)))</f>
        <v/>
      </c>
      <c r="AA198" s="54" t="str">
        <f>IF(OR(C198=""),"",(SUM(G198,K198,O198)*VLOOKUP(U198,Gehaltsklassen!$B$34:$D$38,2,FALSE))*C198)</f>
        <v/>
      </c>
      <c r="AB198" s="53" t="str">
        <f>IF(OR(C198=""),"",(SUM(G198,K198,O198)*VLOOKUP(U198,Gehaltsklassen!$B$34:$D$38,3,FALSE))*C198)</f>
        <v/>
      </c>
      <c r="AC198" s="53" t="str">
        <f>IF(OR(C198=""),"",(SUM(G198,K198,O198)*VLOOKUP(U198,Gehaltsklassen!$B$34:$D$38,3,FALSE))*C198)</f>
        <v/>
      </c>
    </row>
    <row r="199" spans="1:29" ht="31.9" customHeight="1" x14ac:dyDescent="0.2">
      <c r="A199" s="74" t="str">
        <f>IF(C199="","",MAX($A$11:A198)+1)</f>
        <v/>
      </c>
      <c r="B199" s="75" t="str">
        <f>IF('N-Bedarf AL §13a'!B197="","",'N-Bedarf AL §13a'!B197)</f>
        <v/>
      </c>
      <c r="C199" s="49" t="str">
        <f>IF('N-Bedarf AL §13a'!C197="","",'N-Bedarf AL §13a'!C197)</f>
        <v/>
      </c>
      <c r="D199" s="88" t="str">
        <f>IF('N-Bedarf AL §13a'!D197="","",'N-Bedarf AL §13a'!D197)</f>
        <v/>
      </c>
      <c r="E199" s="49" t="str">
        <f>IF('N-Bedarf AL §13a'!G197="","",'N-Bedarf AL §13a'!G197)</f>
        <v/>
      </c>
      <c r="F199" s="50" t="str">
        <f t="shared" si="12"/>
        <v/>
      </c>
      <c r="G199" s="50" t="str">
        <f t="shared" si="17"/>
        <v/>
      </c>
      <c r="H199" s="88"/>
      <c r="I199" s="49"/>
      <c r="J199" s="50" t="str">
        <f t="shared" si="13"/>
        <v/>
      </c>
      <c r="K199" s="50" t="str">
        <f t="shared" si="14"/>
        <v/>
      </c>
      <c r="L199" s="88"/>
      <c r="M199" s="49"/>
      <c r="N199" s="50" t="str">
        <f t="shared" si="15"/>
        <v/>
      </c>
      <c r="O199" s="50" t="str">
        <f t="shared" si="16"/>
        <v/>
      </c>
      <c r="P199" s="51"/>
      <c r="Q199" s="78" t="s">
        <v>261</v>
      </c>
      <c r="R199" s="49"/>
      <c r="S199" s="32" t="str">
        <f>IF(R199="","C",INDEX(Gehaltsklassen!A$11:A$15,MATCH(R199,Gehaltsklassen!D$11:D$15,1),1))</f>
        <v>C</v>
      </c>
      <c r="T199" s="49"/>
      <c r="U199" s="32" t="str">
        <f>IF(T199="","C",IF(T199="","C",IF($Q199="I",INDEX(Gehaltsklassen!A$11:A$15,MATCH(T199,Gehaltsklassen!C$11:C$15,1),1),IF($Q199="II",INDEX(Gehaltsklassen!A$11:A$15,MATCH(T199,Gehaltsklassen!D$11:D$15,1),1),IF($Q199="III",INDEX(Gehaltsklassen!A$11:A$15,MATCH(T199,Gehaltsklassen!E$11:E$15,1),1),"Falsche Bodenart")))))</f>
        <v>C</v>
      </c>
      <c r="V199" s="52" t="str">
        <f>IF(OR(C199=""),"",SUM(F199,J199,N199)*VLOOKUP(S199,Gehaltsklassen!$B$34:$D$38,2,FALSE))</f>
        <v/>
      </c>
      <c r="W199" s="52" t="str">
        <f>IF(OR(C199=""),"",SUM(F199,J199,N199)*VLOOKUP(S199,Gehaltsklassen!$B$34:$D$38,2,FALSE)*C199)</f>
        <v/>
      </c>
      <c r="X199" s="52" t="str">
        <f>IF(OR(C199=""),"",SUM(F199,J199,N199)*VLOOKUP(S199,Gehaltsklassen!$B$34:$D$38,3,FALSE))</f>
        <v/>
      </c>
      <c r="Y199" s="52" t="str">
        <f>IF(OR(C199=""),"",SUM(F199,J199,N199)*VLOOKUP(S199,Gehaltsklassen!$B$34:$D$38,3,FALSE)*C199)</f>
        <v/>
      </c>
      <c r="Z199" s="54" t="str">
        <f>IF(OR(C199=""),"",(SUM(G199,K199,O199)*VLOOKUP(U199,Gehaltsklassen!$B$34:$D$38,2,FALSE)))</f>
        <v/>
      </c>
      <c r="AA199" s="54" t="str">
        <f>IF(OR(C199=""),"",(SUM(G199,K199,O199)*VLOOKUP(U199,Gehaltsklassen!$B$34:$D$38,2,FALSE))*C199)</f>
        <v/>
      </c>
      <c r="AB199" s="53" t="str">
        <f>IF(OR(C199=""),"",(SUM(G199,K199,O199)*VLOOKUP(U199,Gehaltsklassen!$B$34:$D$38,3,FALSE))*C199)</f>
        <v/>
      </c>
      <c r="AC199" s="53" t="str">
        <f>IF(OR(C199=""),"",(SUM(G199,K199,O199)*VLOOKUP(U199,Gehaltsklassen!$B$34:$D$38,3,FALSE))*C199)</f>
        <v/>
      </c>
    </row>
    <row r="200" spans="1:29" ht="31.9" customHeight="1" x14ac:dyDescent="0.2">
      <c r="A200" s="74" t="str">
        <f>IF(C200="","",MAX($A$11:A199)+1)</f>
        <v/>
      </c>
      <c r="B200" s="75" t="str">
        <f>IF('N-Bedarf AL §13a'!B198="","",'N-Bedarf AL §13a'!B198)</f>
        <v/>
      </c>
      <c r="C200" s="49" t="str">
        <f>IF('N-Bedarf AL §13a'!C198="","",'N-Bedarf AL §13a'!C198)</f>
        <v/>
      </c>
      <c r="D200" s="88" t="str">
        <f>IF('N-Bedarf AL §13a'!D198="","",'N-Bedarf AL §13a'!D198)</f>
        <v/>
      </c>
      <c r="E200" s="49" t="str">
        <f>IF('N-Bedarf AL §13a'!G198="","",'N-Bedarf AL §13a'!G198)</f>
        <v/>
      </c>
      <c r="F200" s="50" t="str">
        <f t="shared" si="12"/>
        <v/>
      </c>
      <c r="G200" s="50" t="str">
        <f t="shared" si="17"/>
        <v/>
      </c>
      <c r="H200" s="88"/>
      <c r="I200" s="49"/>
      <c r="J200" s="50" t="str">
        <f t="shared" si="13"/>
        <v/>
      </c>
      <c r="K200" s="50" t="str">
        <f t="shared" si="14"/>
        <v/>
      </c>
      <c r="L200" s="88"/>
      <c r="M200" s="49"/>
      <c r="N200" s="50" t="str">
        <f t="shared" si="15"/>
        <v/>
      </c>
      <c r="O200" s="50" t="str">
        <f t="shared" si="16"/>
        <v/>
      </c>
      <c r="P200" s="51"/>
      <c r="Q200" s="78" t="s">
        <v>261</v>
      </c>
      <c r="R200" s="49"/>
      <c r="S200" s="32" t="str">
        <f>IF(R200="","C",INDEX(Gehaltsklassen!A$11:A$15,MATCH(R200,Gehaltsklassen!D$11:D$15,1),1))</f>
        <v>C</v>
      </c>
      <c r="T200" s="49"/>
      <c r="U200" s="32" t="str">
        <f>IF(T200="","C",IF(T200="","C",IF($Q200="I",INDEX(Gehaltsklassen!A$11:A$15,MATCH(T200,Gehaltsklassen!C$11:C$15,1),1),IF($Q200="II",INDEX(Gehaltsklassen!A$11:A$15,MATCH(T200,Gehaltsklassen!D$11:D$15,1),1),IF($Q200="III",INDEX(Gehaltsklassen!A$11:A$15,MATCH(T200,Gehaltsklassen!E$11:E$15,1),1),"Falsche Bodenart")))))</f>
        <v>C</v>
      </c>
      <c r="V200" s="52" t="str">
        <f>IF(OR(C200=""),"",SUM(F200,J200,N200)*VLOOKUP(S200,Gehaltsklassen!$B$34:$D$38,2,FALSE))</f>
        <v/>
      </c>
      <c r="W200" s="52" t="str">
        <f>IF(OR(C200=""),"",SUM(F200,J200,N200)*VLOOKUP(S200,Gehaltsklassen!$B$34:$D$38,2,FALSE)*C200)</f>
        <v/>
      </c>
      <c r="X200" s="52" t="str">
        <f>IF(OR(C200=""),"",SUM(F200,J200,N200)*VLOOKUP(S200,Gehaltsklassen!$B$34:$D$38,3,FALSE))</f>
        <v/>
      </c>
      <c r="Y200" s="52" t="str">
        <f>IF(OR(C200=""),"",SUM(F200,J200,N200)*VLOOKUP(S200,Gehaltsklassen!$B$34:$D$38,3,FALSE)*C200)</f>
        <v/>
      </c>
      <c r="Z200" s="54" t="str">
        <f>IF(OR(C200=""),"",(SUM(G200,K200,O200)*VLOOKUP(U200,Gehaltsklassen!$B$34:$D$38,2,FALSE)))</f>
        <v/>
      </c>
      <c r="AA200" s="54" t="str">
        <f>IF(OR(C200=""),"",(SUM(G200,K200,O200)*VLOOKUP(U200,Gehaltsklassen!$B$34:$D$38,2,FALSE))*C200)</f>
        <v/>
      </c>
      <c r="AB200" s="53" t="str">
        <f>IF(OR(C200=""),"",(SUM(G200,K200,O200)*VLOOKUP(U200,Gehaltsklassen!$B$34:$D$38,3,FALSE))*C200)</f>
        <v/>
      </c>
      <c r="AC200" s="53" t="str">
        <f>IF(OR(C200=""),"",(SUM(G200,K200,O200)*VLOOKUP(U200,Gehaltsklassen!$B$34:$D$38,3,FALSE))*C200)</f>
        <v/>
      </c>
    </row>
    <row r="201" spans="1:29" ht="31.9" customHeight="1" x14ac:dyDescent="0.2">
      <c r="A201" s="74" t="str">
        <f>IF(C201="","",MAX($A$11:A200)+1)</f>
        <v/>
      </c>
      <c r="B201" s="75" t="str">
        <f>IF('N-Bedarf AL §13a'!B199="","",'N-Bedarf AL §13a'!B199)</f>
        <v/>
      </c>
      <c r="C201" s="49" t="str">
        <f>IF('N-Bedarf AL §13a'!C199="","",'N-Bedarf AL §13a'!C199)</f>
        <v/>
      </c>
      <c r="D201" s="88" t="str">
        <f>IF('N-Bedarf AL §13a'!D199="","",'N-Bedarf AL §13a'!D199)</f>
        <v/>
      </c>
      <c r="E201" s="49" t="str">
        <f>IF('N-Bedarf AL §13a'!G199="","",'N-Bedarf AL §13a'!G199)</f>
        <v/>
      </c>
      <c r="F201" s="50" t="str">
        <f t="shared" si="12"/>
        <v/>
      </c>
      <c r="G201" s="50" t="str">
        <f t="shared" si="17"/>
        <v/>
      </c>
      <c r="H201" s="88"/>
      <c r="I201" s="49"/>
      <c r="J201" s="50" t="str">
        <f t="shared" si="13"/>
        <v/>
      </c>
      <c r="K201" s="50" t="str">
        <f t="shared" si="14"/>
        <v/>
      </c>
      <c r="L201" s="88"/>
      <c r="M201" s="49"/>
      <c r="N201" s="50" t="str">
        <f t="shared" si="15"/>
        <v/>
      </c>
      <c r="O201" s="50" t="str">
        <f t="shared" si="16"/>
        <v/>
      </c>
      <c r="P201" s="51"/>
      <c r="Q201" s="78" t="s">
        <v>261</v>
      </c>
      <c r="R201" s="49"/>
      <c r="S201" s="32" t="str">
        <f>IF(R201="","C",INDEX(Gehaltsklassen!A$11:A$15,MATCH(R201,Gehaltsklassen!D$11:D$15,1),1))</f>
        <v>C</v>
      </c>
      <c r="T201" s="49"/>
      <c r="U201" s="32" t="str">
        <f>IF(T201="","C",IF(T201="","C",IF($Q201="I",INDEX(Gehaltsklassen!A$11:A$15,MATCH(T201,Gehaltsklassen!C$11:C$15,1),1),IF($Q201="II",INDEX(Gehaltsklassen!A$11:A$15,MATCH(T201,Gehaltsklassen!D$11:D$15,1),1),IF($Q201="III",INDEX(Gehaltsklassen!A$11:A$15,MATCH(T201,Gehaltsklassen!E$11:E$15,1),1),"Falsche Bodenart")))))</f>
        <v>C</v>
      </c>
      <c r="V201" s="52" t="str">
        <f>IF(OR(C201=""),"",SUM(F201,J201,N201)*VLOOKUP(S201,Gehaltsklassen!$B$34:$D$38,2,FALSE))</f>
        <v/>
      </c>
      <c r="W201" s="52" t="str">
        <f>IF(OR(C201=""),"",SUM(F201,J201,N201)*VLOOKUP(S201,Gehaltsklassen!$B$34:$D$38,2,FALSE)*C201)</f>
        <v/>
      </c>
      <c r="X201" s="52" t="str">
        <f>IF(OR(C201=""),"",SUM(F201,J201,N201)*VLOOKUP(S201,Gehaltsklassen!$B$34:$D$38,3,FALSE))</f>
        <v/>
      </c>
      <c r="Y201" s="52" t="str">
        <f>IF(OR(C201=""),"",SUM(F201,J201,N201)*VLOOKUP(S201,Gehaltsklassen!$B$34:$D$38,3,FALSE)*C201)</f>
        <v/>
      </c>
      <c r="Z201" s="54" t="str">
        <f>IF(OR(C201=""),"",(SUM(G201,K201,O201)*VLOOKUP(U201,Gehaltsklassen!$B$34:$D$38,2,FALSE)))</f>
        <v/>
      </c>
      <c r="AA201" s="54" t="str">
        <f>IF(OR(C201=""),"",(SUM(G201,K201,O201)*VLOOKUP(U201,Gehaltsklassen!$B$34:$D$38,2,FALSE))*C201)</f>
        <v/>
      </c>
      <c r="AB201" s="53" t="str">
        <f>IF(OR(C201=""),"",(SUM(G201,K201,O201)*VLOOKUP(U201,Gehaltsklassen!$B$34:$D$38,3,FALSE))*C201)</f>
        <v/>
      </c>
      <c r="AC201" s="53" t="str">
        <f>IF(OR(C201=""),"",(SUM(G201,K201,O201)*VLOOKUP(U201,Gehaltsklassen!$B$34:$D$38,3,FALSE))*C201)</f>
        <v/>
      </c>
    </row>
    <row r="202" spans="1:29" ht="31.9" customHeight="1" x14ac:dyDescent="0.2">
      <c r="A202" s="74" t="str">
        <f>IF(C202="","",MAX($A$11:A201)+1)</f>
        <v/>
      </c>
      <c r="B202" s="75" t="str">
        <f>IF('N-Bedarf AL §13a'!B200="","",'N-Bedarf AL §13a'!B200)</f>
        <v/>
      </c>
      <c r="C202" s="49" t="str">
        <f>IF('N-Bedarf AL §13a'!C200="","",'N-Bedarf AL §13a'!C200)</f>
        <v/>
      </c>
      <c r="D202" s="88" t="str">
        <f>IF('N-Bedarf AL §13a'!D200="","",'N-Bedarf AL §13a'!D200)</f>
        <v/>
      </c>
      <c r="E202" s="49" t="str">
        <f>IF('N-Bedarf AL §13a'!G200="","",'N-Bedarf AL §13a'!G200)</f>
        <v/>
      </c>
      <c r="F202" s="50" t="str">
        <f t="shared" ref="F202:F265" si="18">IF(OR(D202="",D202="keine",E202=""),"",VLOOKUP(D202,PSollA,3,FALSE)*E202)</f>
        <v/>
      </c>
      <c r="G202" s="50" t="str">
        <f t="shared" si="17"/>
        <v/>
      </c>
      <c r="H202" s="88"/>
      <c r="I202" s="49"/>
      <c r="J202" s="50" t="str">
        <f t="shared" ref="J202:J265" si="19">IF(OR(H202="",H202="keine",I202=""),"",VLOOKUP(H202,PSollA,3,FALSE)*I202)</f>
        <v/>
      </c>
      <c r="K202" s="50" t="str">
        <f t="shared" ref="K202:K265" si="20">IF(OR(H202="",H202="keine",I202=""),"",VLOOKUP(H202,PSollA,4,FALSE)*I202)</f>
        <v/>
      </c>
      <c r="L202" s="88"/>
      <c r="M202" s="49"/>
      <c r="N202" s="50" t="str">
        <f t="shared" ref="N202:N265" si="21">IF(OR(L202="",L202="keine",M202=""),"",VLOOKUP(L202,PSollA,3,FALSE)*M202)</f>
        <v/>
      </c>
      <c r="O202" s="50" t="str">
        <f t="shared" ref="O202:O265" si="22">IF(OR(L202="",L202="keine",M202=""),"",VLOOKUP(L202,PSollA,4,FALSE)*M202)</f>
        <v/>
      </c>
      <c r="P202" s="51"/>
      <c r="Q202" s="78" t="s">
        <v>261</v>
      </c>
      <c r="R202" s="49"/>
      <c r="S202" s="32" t="str">
        <f>IF(R202="","C",INDEX(Gehaltsklassen!A$11:A$15,MATCH(R202,Gehaltsklassen!D$11:D$15,1),1))</f>
        <v>C</v>
      </c>
      <c r="T202" s="49"/>
      <c r="U202" s="32" t="str">
        <f>IF(T202="","C",IF(T202="","C",IF($Q202="I",INDEX(Gehaltsklassen!A$11:A$15,MATCH(T202,Gehaltsklassen!C$11:C$15,1),1),IF($Q202="II",INDEX(Gehaltsklassen!A$11:A$15,MATCH(T202,Gehaltsklassen!D$11:D$15,1),1),IF($Q202="III",INDEX(Gehaltsklassen!A$11:A$15,MATCH(T202,Gehaltsklassen!E$11:E$15,1),1),"Falsche Bodenart")))))</f>
        <v>C</v>
      </c>
      <c r="V202" s="52" t="str">
        <f>IF(OR(C202=""),"",SUM(F202,J202,N202)*VLOOKUP(S202,Gehaltsklassen!$B$34:$D$38,2,FALSE))</f>
        <v/>
      </c>
      <c r="W202" s="52" t="str">
        <f>IF(OR(C202=""),"",SUM(F202,J202,N202)*VLOOKUP(S202,Gehaltsklassen!$B$34:$D$38,2,FALSE)*C202)</f>
        <v/>
      </c>
      <c r="X202" s="52" t="str">
        <f>IF(OR(C202=""),"",SUM(F202,J202,N202)*VLOOKUP(S202,Gehaltsklassen!$B$34:$D$38,3,FALSE))</f>
        <v/>
      </c>
      <c r="Y202" s="52" t="str">
        <f>IF(OR(C202=""),"",SUM(F202,J202,N202)*VLOOKUP(S202,Gehaltsklassen!$B$34:$D$38,3,FALSE)*C202)</f>
        <v/>
      </c>
      <c r="Z202" s="54" t="str">
        <f>IF(OR(C202=""),"",(SUM(G202,K202,O202)*VLOOKUP(U202,Gehaltsklassen!$B$34:$D$38,2,FALSE)))</f>
        <v/>
      </c>
      <c r="AA202" s="54" t="str">
        <f>IF(OR(C202=""),"",(SUM(G202,K202,O202)*VLOOKUP(U202,Gehaltsklassen!$B$34:$D$38,2,FALSE))*C202)</f>
        <v/>
      </c>
      <c r="AB202" s="53" t="str">
        <f>IF(OR(C202=""),"",(SUM(G202,K202,O202)*VLOOKUP(U202,Gehaltsklassen!$B$34:$D$38,3,FALSE))*C202)</f>
        <v/>
      </c>
      <c r="AC202" s="53" t="str">
        <f>IF(OR(C202=""),"",(SUM(G202,K202,O202)*VLOOKUP(U202,Gehaltsklassen!$B$34:$D$38,3,FALSE))*C202)</f>
        <v/>
      </c>
    </row>
    <row r="203" spans="1:29" ht="31.9" customHeight="1" x14ac:dyDescent="0.2">
      <c r="A203" s="74" t="str">
        <f>IF(C203="","",MAX($A$11:A202)+1)</f>
        <v/>
      </c>
      <c r="B203" s="75" t="str">
        <f>IF('N-Bedarf AL §13a'!B201="","",'N-Bedarf AL §13a'!B201)</f>
        <v/>
      </c>
      <c r="C203" s="49" t="str">
        <f>IF('N-Bedarf AL §13a'!C201="","",'N-Bedarf AL §13a'!C201)</f>
        <v/>
      </c>
      <c r="D203" s="88" t="str">
        <f>IF('N-Bedarf AL §13a'!D201="","",'N-Bedarf AL §13a'!D201)</f>
        <v/>
      </c>
      <c r="E203" s="49" t="str">
        <f>IF('N-Bedarf AL §13a'!G201="","",'N-Bedarf AL §13a'!G201)</f>
        <v/>
      </c>
      <c r="F203" s="50" t="str">
        <f t="shared" si="18"/>
        <v/>
      </c>
      <c r="G203" s="50" t="str">
        <f t="shared" ref="G203:G266" si="23">IF(OR(D203="",D203="keine",E203=""),"",VLOOKUP(D203,PSollA,4,FALSE)*E203)</f>
        <v/>
      </c>
      <c r="H203" s="88"/>
      <c r="I203" s="49"/>
      <c r="J203" s="50" t="str">
        <f t="shared" si="19"/>
        <v/>
      </c>
      <c r="K203" s="50" t="str">
        <f t="shared" si="20"/>
        <v/>
      </c>
      <c r="L203" s="88"/>
      <c r="M203" s="49"/>
      <c r="N203" s="50" t="str">
        <f t="shared" si="21"/>
        <v/>
      </c>
      <c r="O203" s="50" t="str">
        <f t="shared" si="22"/>
        <v/>
      </c>
      <c r="P203" s="51"/>
      <c r="Q203" s="78" t="s">
        <v>261</v>
      </c>
      <c r="R203" s="49"/>
      <c r="S203" s="32" t="str">
        <f>IF(R203="","C",INDEX(Gehaltsklassen!A$11:A$15,MATCH(R203,Gehaltsklassen!D$11:D$15,1),1))</f>
        <v>C</v>
      </c>
      <c r="T203" s="49"/>
      <c r="U203" s="32" t="str">
        <f>IF(T203="","C",IF(T203="","C",IF($Q203="I",INDEX(Gehaltsklassen!A$11:A$15,MATCH(T203,Gehaltsklassen!C$11:C$15,1),1),IF($Q203="II",INDEX(Gehaltsklassen!A$11:A$15,MATCH(T203,Gehaltsklassen!D$11:D$15,1),1),IF($Q203="III",INDEX(Gehaltsklassen!A$11:A$15,MATCH(T203,Gehaltsklassen!E$11:E$15,1),1),"Falsche Bodenart")))))</f>
        <v>C</v>
      </c>
      <c r="V203" s="52" t="str">
        <f>IF(OR(C203=""),"",SUM(F203,J203,N203)*VLOOKUP(S203,Gehaltsklassen!$B$34:$D$38,2,FALSE))</f>
        <v/>
      </c>
      <c r="W203" s="52" t="str">
        <f>IF(OR(C203=""),"",SUM(F203,J203,N203)*VLOOKUP(S203,Gehaltsklassen!$B$34:$D$38,2,FALSE)*C203)</f>
        <v/>
      </c>
      <c r="X203" s="52" t="str">
        <f>IF(OR(C203=""),"",SUM(F203,J203,N203)*VLOOKUP(S203,Gehaltsklassen!$B$34:$D$38,3,FALSE))</f>
        <v/>
      </c>
      <c r="Y203" s="52" t="str">
        <f>IF(OR(C203=""),"",SUM(F203,J203,N203)*VLOOKUP(S203,Gehaltsklassen!$B$34:$D$38,3,FALSE)*C203)</f>
        <v/>
      </c>
      <c r="Z203" s="54" t="str">
        <f>IF(OR(C203=""),"",(SUM(G203,K203,O203)*VLOOKUP(U203,Gehaltsklassen!$B$34:$D$38,2,FALSE)))</f>
        <v/>
      </c>
      <c r="AA203" s="54" t="str">
        <f>IF(OR(C203=""),"",(SUM(G203,K203,O203)*VLOOKUP(U203,Gehaltsklassen!$B$34:$D$38,2,FALSE))*C203)</f>
        <v/>
      </c>
      <c r="AB203" s="53" t="str">
        <f>IF(OR(C203=""),"",(SUM(G203,K203,O203)*VLOOKUP(U203,Gehaltsklassen!$B$34:$D$38,3,FALSE))*C203)</f>
        <v/>
      </c>
      <c r="AC203" s="53" t="str">
        <f>IF(OR(C203=""),"",(SUM(G203,K203,O203)*VLOOKUP(U203,Gehaltsklassen!$B$34:$D$38,3,FALSE))*C203)</f>
        <v/>
      </c>
    </row>
    <row r="204" spans="1:29" ht="31.9" customHeight="1" x14ac:dyDescent="0.2">
      <c r="A204" s="74" t="str">
        <f>IF(C204="","",MAX($A$11:A203)+1)</f>
        <v/>
      </c>
      <c r="B204" s="75" t="str">
        <f>IF('N-Bedarf AL §13a'!B202="","",'N-Bedarf AL §13a'!B202)</f>
        <v/>
      </c>
      <c r="C204" s="49" t="str">
        <f>IF('N-Bedarf AL §13a'!C202="","",'N-Bedarf AL §13a'!C202)</f>
        <v/>
      </c>
      <c r="D204" s="88" t="str">
        <f>IF('N-Bedarf AL §13a'!D202="","",'N-Bedarf AL §13a'!D202)</f>
        <v/>
      </c>
      <c r="E204" s="49" t="str">
        <f>IF('N-Bedarf AL §13a'!G202="","",'N-Bedarf AL §13a'!G202)</f>
        <v/>
      </c>
      <c r="F204" s="50" t="str">
        <f t="shared" si="18"/>
        <v/>
      </c>
      <c r="G204" s="50" t="str">
        <f t="shared" si="23"/>
        <v/>
      </c>
      <c r="H204" s="88"/>
      <c r="I204" s="49"/>
      <c r="J204" s="50" t="str">
        <f t="shared" si="19"/>
        <v/>
      </c>
      <c r="K204" s="50" t="str">
        <f t="shared" si="20"/>
        <v/>
      </c>
      <c r="L204" s="88"/>
      <c r="M204" s="49"/>
      <c r="N204" s="50" t="str">
        <f t="shared" si="21"/>
        <v/>
      </c>
      <c r="O204" s="50" t="str">
        <f t="shared" si="22"/>
        <v/>
      </c>
      <c r="P204" s="51"/>
      <c r="Q204" s="78" t="s">
        <v>261</v>
      </c>
      <c r="R204" s="49"/>
      <c r="S204" s="32" t="str">
        <f>IF(R204="","C",INDEX(Gehaltsklassen!A$11:A$15,MATCH(R204,Gehaltsklassen!D$11:D$15,1),1))</f>
        <v>C</v>
      </c>
      <c r="T204" s="49"/>
      <c r="U204" s="32" t="str">
        <f>IF(T204="","C",IF(T204="","C",IF($Q204="I",INDEX(Gehaltsklassen!A$11:A$15,MATCH(T204,Gehaltsklassen!C$11:C$15,1),1),IF($Q204="II",INDEX(Gehaltsklassen!A$11:A$15,MATCH(T204,Gehaltsklassen!D$11:D$15,1),1),IF($Q204="III",INDEX(Gehaltsklassen!A$11:A$15,MATCH(T204,Gehaltsklassen!E$11:E$15,1),1),"Falsche Bodenart")))))</f>
        <v>C</v>
      </c>
      <c r="V204" s="52" t="str">
        <f>IF(OR(C204=""),"",SUM(F204,J204,N204)*VLOOKUP(S204,Gehaltsklassen!$B$34:$D$38,2,FALSE))</f>
        <v/>
      </c>
      <c r="W204" s="52" t="str">
        <f>IF(OR(C204=""),"",SUM(F204,J204,N204)*VLOOKUP(S204,Gehaltsklassen!$B$34:$D$38,2,FALSE)*C204)</f>
        <v/>
      </c>
      <c r="X204" s="52" t="str">
        <f>IF(OR(C204=""),"",SUM(F204,J204,N204)*VLOOKUP(S204,Gehaltsklassen!$B$34:$D$38,3,FALSE))</f>
        <v/>
      </c>
      <c r="Y204" s="52" t="str">
        <f>IF(OR(C204=""),"",SUM(F204,J204,N204)*VLOOKUP(S204,Gehaltsklassen!$B$34:$D$38,3,FALSE)*C204)</f>
        <v/>
      </c>
      <c r="Z204" s="54" t="str">
        <f>IF(OR(C204=""),"",(SUM(G204,K204,O204)*VLOOKUP(U204,Gehaltsklassen!$B$34:$D$38,2,FALSE)))</f>
        <v/>
      </c>
      <c r="AA204" s="54" t="str">
        <f>IF(OR(C204=""),"",(SUM(G204,K204,O204)*VLOOKUP(U204,Gehaltsklassen!$B$34:$D$38,2,FALSE))*C204)</f>
        <v/>
      </c>
      <c r="AB204" s="53" t="str">
        <f>IF(OR(C204=""),"",(SUM(G204,K204,O204)*VLOOKUP(U204,Gehaltsklassen!$B$34:$D$38,3,FALSE))*C204)</f>
        <v/>
      </c>
      <c r="AC204" s="53" t="str">
        <f>IF(OR(C204=""),"",(SUM(G204,K204,O204)*VLOOKUP(U204,Gehaltsklassen!$B$34:$D$38,3,FALSE))*C204)</f>
        <v/>
      </c>
    </row>
    <row r="205" spans="1:29" ht="31.9" customHeight="1" x14ac:dyDescent="0.2">
      <c r="A205" s="74" t="str">
        <f>IF(C205="","",MAX($A$11:A204)+1)</f>
        <v/>
      </c>
      <c r="B205" s="75" t="str">
        <f>IF('N-Bedarf AL §13a'!B203="","",'N-Bedarf AL §13a'!B203)</f>
        <v/>
      </c>
      <c r="C205" s="49" t="str">
        <f>IF('N-Bedarf AL §13a'!C203="","",'N-Bedarf AL §13a'!C203)</f>
        <v/>
      </c>
      <c r="D205" s="88" t="str">
        <f>IF('N-Bedarf AL §13a'!D203="","",'N-Bedarf AL §13a'!D203)</f>
        <v/>
      </c>
      <c r="E205" s="49" t="str">
        <f>IF('N-Bedarf AL §13a'!G203="","",'N-Bedarf AL §13a'!G203)</f>
        <v/>
      </c>
      <c r="F205" s="50" t="str">
        <f t="shared" si="18"/>
        <v/>
      </c>
      <c r="G205" s="50" t="str">
        <f t="shared" si="23"/>
        <v/>
      </c>
      <c r="H205" s="88"/>
      <c r="I205" s="49"/>
      <c r="J205" s="50" t="str">
        <f t="shared" si="19"/>
        <v/>
      </c>
      <c r="K205" s="50" t="str">
        <f t="shared" si="20"/>
        <v/>
      </c>
      <c r="L205" s="88"/>
      <c r="M205" s="49"/>
      <c r="N205" s="50" t="str">
        <f t="shared" si="21"/>
        <v/>
      </c>
      <c r="O205" s="50" t="str">
        <f t="shared" si="22"/>
        <v/>
      </c>
      <c r="P205" s="51"/>
      <c r="Q205" s="78" t="s">
        <v>261</v>
      </c>
      <c r="R205" s="49"/>
      <c r="S205" s="32" t="str">
        <f>IF(R205="","C",INDEX(Gehaltsklassen!A$11:A$15,MATCH(R205,Gehaltsklassen!D$11:D$15,1),1))</f>
        <v>C</v>
      </c>
      <c r="T205" s="49"/>
      <c r="U205" s="32" t="str">
        <f>IF(T205="","C",IF(T205="","C",IF($Q205="I",INDEX(Gehaltsklassen!A$11:A$15,MATCH(T205,Gehaltsklassen!C$11:C$15,1),1),IF($Q205="II",INDEX(Gehaltsklassen!A$11:A$15,MATCH(T205,Gehaltsklassen!D$11:D$15,1),1),IF($Q205="III",INDEX(Gehaltsklassen!A$11:A$15,MATCH(T205,Gehaltsklassen!E$11:E$15,1),1),"Falsche Bodenart")))))</f>
        <v>C</v>
      </c>
      <c r="V205" s="52" t="str">
        <f>IF(OR(C205=""),"",SUM(F205,J205,N205)*VLOOKUP(S205,Gehaltsklassen!$B$34:$D$38,2,FALSE))</f>
        <v/>
      </c>
      <c r="W205" s="52" t="str">
        <f>IF(OR(C205=""),"",SUM(F205,J205,N205)*VLOOKUP(S205,Gehaltsklassen!$B$34:$D$38,2,FALSE)*C205)</f>
        <v/>
      </c>
      <c r="X205" s="52" t="str">
        <f>IF(OR(C205=""),"",SUM(F205,J205,N205)*VLOOKUP(S205,Gehaltsklassen!$B$34:$D$38,3,FALSE))</f>
        <v/>
      </c>
      <c r="Y205" s="52" t="str">
        <f>IF(OR(C205=""),"",SUM(F205,J205,N205)*VLOOKUP(S205,Gehaltsklassen!$B$34:$D$38,3,FALSE)*C205)</f>
        <v/>
      </c>
      <c r="Z205" s="54" t="str">
        <f>IF(OR(C205=""),"",(SUM(G205,K205,O205)*VLOOKUP(U205,Gehaltsklassen!$B$34:$D$38,2,FALSE)))</f>
        <v/>
      </c>
      <c r="AA205" s="54" t="str">
        <f>IF(OR(C205=""),"",(SUM(G205,K205,O205)*VLOOKUP(U205,Gehaltsklassen!$B$34:$D$38,2,FALSE))*C205)</f>
        <v/>
      </c>
      <c r="AB205" s="53" t="str">
        <f>IF(OR(C205=""),"",(SUM(G205,K205,O205)*VLOOKUP(U205,Gehaltsklassen!$B$34:$D$38,3,FALSE))*C205)</f>
        <v/>
      </c>
      <c r="AC205" s="53" t="str">
        <f>IF(OR(C205=""),"",(SUM(G205,K205,O205)*VLOOKUP(U205,Gehaltsklassen!$B$34:$D$38,3,FALSE))*C205)</f>
        <v/>
      </c>
    </row>
    <row r="206" spans="1:29" ht="31.9" customHeight="1" x14ac:dyDescent="0.2">
      <c r="A206" s="74" t="str">
        <f>IF(C206="","",MAX($A$11:A205)+1)</f>
        <v/>
      </c>
      <c r="B206" s="75" t="str">
        <f>IF('N-Bedarf AL §13a'!B204="","",'N-Bedarf AL §13a'!B204)</f>
        <v/>
      </c>
      <c r="C206" s="49" t="str">
        <f>IF('N-Bedarf AL §13a'!C204="","",'N-Bedarf AL §13a'!C204)</f>
        <v/>
      </c>
      <c r="D206" s="88" t="str">
        <f>IF('N-Bedarf AL §13a'!D204="","",'N-Bedarf AL §13a'!D204)</f>
        <v/>
      </c>
      <c r="E206" s="49" t="str">
        <f>IF('N-Bedarf AL §13a'!G204="","",'N-Bedarf AL §13a'!G204)</f>
        <v/>
      </c>
      <c r="F206" s="50" t="str">
        <f t="shared" si="18"/>
        <v/>
      </c>
      <c r="G206" s="50" t="str">
        <f t="shared" si="23"/>
        <v/>
      </c>
      <c r="H206" s="88"/>
      <c r="I206" s="49"/>
      <c r="J206" s="50" t="str">
        <f t="shared" si="19"/>
        <v/>
      </c>
      <c r="K206" s="50" t="str">
        <f t="shared" si="20"/>
        <v/>
      </c>
      <c r="L206" s="88"/>
      <c r="M206" s="49"/>
      <c r="N206" s="50" t="str">
        <f t="shared" si="21"/>
        <v/>
      </c>
      <c r="O206" s="50" t="str">
        <f t="shared" si="22"/>
        <v/>
      </c>
      <c r="P206" s="51"/>
      <c r="Q206" s="78" t="s">
        <v>261</v>
      </c>
      <c r="R206" s="49"/>
      <c r="S206" s="32" t="str">
        <f>IF(R206="","C",INDEX(Gehaltsklassen!A$11:A$15,MATCH(R206,Gehaltsklassen!D$11:D$15,1),1))</f>
        <v>C</v>
      </c>
      <c r="T206" s="49"/>
      <c r="U206" s="32" t="str">
        <f>IF(T206="","C",IF(T206="","C",IF($Q206="I",INDEX(Gehaltsklassen!A$11:A$15,MATCH(T206,Gehaltsklassen!C$11:C$15,1),1),IF($Q206="II",INDEX(Gehaltsklassen!A$11:A$15,MATCH(T206,Gehaltsklassen!D$11:D$15,1),1),IF($Q206="III",INDEX(Gehaltsklassen!A$11:A$15,MATCH(T206,Gehaltsklassen!E$11:E$15,1),1),"Falsche Bodenart")))))</f>
        <v>C</v>
      </c>
      <c r="V206" s="52" t="str">
        <f>IF(OR(C206=""),"",SUM(F206,J206,N206)*VLOOKUP(S206,Gehaltsklassen!$B$34:$D$38,2,FALSE))</f>
        <v/>
      </c>
      <c r="W206" s="52" t="str">
        <f>IF(OR(C206=""),"",SUM(F206,J206,N206)*VLOOKUP(S206,Gehaltsklassen!$B$34:$D$38,2,FALSE)*C206)</f>
        <v/>
      </c>
      <c r="X206" s="52" t="str">
        <f>IF(OR(C206=""),"",SUM(F206,J206,N206)*VLOOKUP(S206,Gehaltsklassen!$B$34:$D$38,3,FALSE))</f>
        <v/>
      </c>
      <c r="Y206" s="52" t="str">
        <f>IF(OR(C206=""),"",SUM(F206,J206,N206)*VLOOKUP(S206,Gehaltsklassen!$B$34:$D$38,3,FALSE)*C206)</f>
        <v/>
      </c>
      <c r="Z206" s="54" t="str">
        <f>IF(OR(C206=""),"",(SUM(G206,K206,O206)*VLOOKUP(U206,Gehaltsklassen!$B$34:$D$38,2,FALSE)))</f>
        <v/>
      </c>
      <c r="AA206" s="54" t="str">
        <f>IF(OR(C206=""),"",(SUM(G206,K206,O206)*VLOOKUP(U206,Gehaltsklassen!$B$34:$D$38,2,FALSE))*C206)</f>
        <v/>
      </c>
      <c r="AB206" s="53" t="str">
        <f>IF(OR(C206=""),"",(SUM(G206,K206,O206)*VLOOKUP(U206,Gehaltsklassen!$B$34:$D$38,3,FALSE))*C206)</f>
        <v/>
      </c>
      <c r="AC206" s="53" t="str">
        <f>IF(OR(C206=""),"",(SUM(G206,K206,O206)*VLOOKUP(U206,Gehaltsklassen!$B$34:$D$38,3,FALSE))*C206)</f>
        <v/>
      </c>
    </row>
    <row r="207" spans="1:29" ht="31.9" customHeight="1" x14ac:dyDescent="0.2">
      <c r="A207" s="74" t="str">
        <f>IF(C207="","",MAX($A$11:A206)+1)</f>
        <v/>
      </c>
      <c r="B207" s="75" t="str">
        <f>IF('N-Bedarf AL §13a'!B205="","",'N-Bedarf AL §13a'!B205)</f>
        <v/>
      </c>
      <c r="C207" s="49" t="str">
        <f>IF('N-Bedarf AL §13a'!C205="","",'N-Bedarf AL §13a'!C205)</f>
        <v/>
      </c>
      <c r="D207" s="88" t="str">
        <f>IF('N-Bedarf AL §13a'!D205="","",'N-Bedarf AL §13a'!D205)</f>
        <v/>
      </c>
      <c r="E207" s="49" t="str">
        <f>IF('N-Bedarf AL §13a'!G205="","",'N-Bedarf AL §13a'!G205)</f>
        <v/>
      </c>
      <c r="F207" s="50" t="str">
        <f t="shared" si="18"/>
        <v/>
      </c>
      <c r="G207" s="50" t="str">
        <f t="shared" si="23"/>
        <v/>
      </c>
      <c r="H207" s="88"/>
      <c r="I207" s="49"/>
      <c r="J207" s="50" t="str">
        <f t="shared" si="19"/>
        <v/>
      </c>
      <c r="K207" s="50" t="str">
        <f t="shared" si="20"/>
        <v/>
      </c>
      <c r="L207" s="88"/>
      <c r="M207" s="49"/>
      <c r="N207" s="50" t="str">
        <f t="shared" si="21"/>
        <v/>
      </c>
      <c r="O207" s="50" t="str">
        <f t="shared" si="22"/>
        <v/>
      </c>
      <c r="P207" s="51"/>
      <c r="Q207" s="78" t="s">
        <v>261</v>
      </c>
      <c r="R207" s="49"/>
      <c r="S207" s="32" t="str">
        <f>IF(R207="","C",INDEX(Gehaltsklassen!A$11:A$15,MATCH(R207,Gehaltsklassen!D$11:D$15,1),1))</f>
        <v>C</v>
      </c>
      <c r="T207" s="49"/>
      <c r="U207" s="32" t="str">
        <f>IF(T207="","C",IF(T207="","C",IF($Q207="I",INDEX(Gehaltsklassen!A$11:A$15,MATCH(T207,Gehaltsklassen!C$11:C$15,1),1),IF($Q207="II",INDEX(Gehaltsklassen!A$11:A$15,MATCH(T207,Gehaltsklassen!D$11:D$15,1),1),IF($Q207="III",INDEX(Gehaltsklassen!A$11:A$15,MATCH(T207,Gehaltsklassen!E$11:E$15,1),1),"Falsche Bodenart")))))</f>
        <v>C</v>
      </c>
      <c r="V207" s="52" t="str">
        <f>IF(OR(C207=""),"",SUM(F207,J207,N207)*VLOOKUP(S207,Gehaltsklassen!$B$34:$D$38,2,FALSE))</f>
        <v/>
      </c>
      <c r="W207" s="52" t="str">
        <f>IF(OR(C207=""),"",SUM(F207,J207,N207)*VLOOKUP(S207,Gehaltsklassen!$B$34:$D$38,2,FALSE)*C207)</f>
        <v/>
      </c>
      <c r="X207" s="52" t="str">
        <f>IF(OR(C207=""),"",SUM(F207,J207,N207)*VLOOKUP(S207,Gehaltsklassen!$B$34:$D$38,3,FALSE))</f>
        <v/>
      </c>
      <c r="Y207" s="52" t="str">
        <f>IF(OR(C207=""),"",SUM(F207,J207,N207)*VLOOKUP(S207,Gehaltsklassen!$B$34:$D$38,3,FALSE)*C207)</f>
        <v/>
      </c>
      <c r="Z207" s="54" t="str">
        <f>IF(OR(C207=""),"",(SUM(G207,K207,O207)*VLOOKUP(U207,Gehaltsklassen!$B$34:$D$38,2,FALSE)))</f>
        <v/>
      </c>
      <c r="AA207" s="54" t="str">
        <f>IF(OR(C207=""),"",(SUM(G207,K207,O207)*VLOOKUP(U207,Gehaltsklassen!$B$34:$D$38,2,FALSE))*C207)</f>
        <v/>
      </c>
      <c r="AB207" s="53" t="str">
        <f>IF(OR(C207=""),"",(SUM(G207,K207,O207)*VLOOKUP(U207,Gehaltsklassen!$B$34:$D$38,3,FALSE))*C207)</f>
        <v/>
      </c>
      <c r="AC207" s="53" t="str">
        <f>IF(OR(C207=""),"",(SUM(G207,K207,O207)*VLOOKUP(U207,Gehaltsklassen!$B$34:$D$38,3,FALSE))*C207)</f>
        <v/>
      </c>
    </row>
    <row r="208" spans="1:29" ht="31.9" customHeight="1" x14ac:dyDescent="0.2">
      <c r="A208" s="74" t="str">
        <f>IF(C208="","",MAX($A$11:A207)+1)</f>
        <v/>
      </c>
      <c r="B208" s="75" t="str">
        <f>IF('N-Bedarf AL §13a'!B206="","",'N-Bedarf AL §13a'!B206)</f>
        <v/>
      </c>
      <c r="C208" s="49" t="str">
        <f>IF('N-Bedarf AL §13a'!C206="","",'N-Bedarf AL §13a'!C206)</f>
        <v/>
      </c>
      <c r="D208" s="88" t="str">
        <f>IF('N-Bedarf AL §13a'!D206="","",'N-Bedarf AL §13a'!D206)</f>
        <v/>
      </c>
      <c r="E208" s="49" t="str">
        <f>IF('N-Bedarf AL §13a'!G206="","",'N-Bedarf AL §13a'!G206)</f>
        <v/>
      </c>
      <c r="F208" s="50" t="str">
        <f t="shared" si="18"/>
        <v/>
      </c>
      <c r="G208" s="50" t="str">
        <f t="shared" si="23"/>
        <v/>
      </c>
      <c r="H208" s="88"/>
      <c r="I208" s="49"/>
      <c r="J208" s="50" t="str">
        <f t="shared" si="19"/>
        <v/>
      </c>
      <c r="K208" s="50" t="str">
        <f t="shared" si="20"/>
        <v/>
      </c>
      <c r="L208" s="88"/>
      <c r="M208" s="49"/>
      <c r="N208" s="50" t="str">
        <f t="shared" si="21"/>
        <v/>
      </c>
      <c r="O208" s="50" t="str">
        <f t="shared" si="22"/>
        <v/>
      </c>
      <c r="P208" s="51"/>
      <c r="Q208" s="78" t="s">
        <v>261</v>
      </c>
      <c r="R208" s="49"/>
      <c r="S208" s="32" t="str">
        <f>IF(R208="","C",INDEX(Gehaltsklassen!A$11:A$15,MATCH(R208,Gehaltsklassen!D$11:D$15,1),1))</f>
        <v>C</v>
      </c>
      <c r="T208" s="49"/>
      <c r="U208" s="32" t="str">
        <f>IF(T208="","C",IF(T208="","C",IF($Q208="I",INDEX(Gehaltsklassen!A$11:A$15,MATCH(T208,Gehaltsklassen!C$11:C$15,1),1),IF($Q208="II",INDEX(Gehaltsklassen!A$11:A$15,MATCH(T208,Gehaltsklassen!D$11:D$15,1),1),IF($Q208="III",INDEX(Gehaltsklassen!A$11:A$15,MATCH(T208,Gehaltsklassen!E$11:E$15,1),1),"Falsche Bodenart")))))</f>
        <v>C</v>
      </c>
      <c r="V208" s="52" t="str">
        <f>IF(OR(C208=""),"",SUM(F208,J208,N208)*VLOOKUP(S208,Gehaltsklassen!$B$34:$D$38,2,FALSE))</f>
        <v/>
      </c>
      <c r="W208" s="52" t="str">
        <f>IF(OR(C208=""),"",SUM(F208,J208,N208)*VLOOKUP(S208,Gehaltsklassen!$B$34:$D$38,2,FALSE)*C208)</f>
        <v/>
      </c>
      <c r="X208" s="52" t="str">
        <f>IF(OR(C208=""),"",SUM(F208,J208,N208)*VLOOKUP(S208,Gehaltsklassen!$B$34:$D$38,3,FALSE))</f>
        <v/>
      </c>
      <c r="Y208" s="52" t="str">
        <f>IF(OR(C208=""),"",SUM(F208,J208,N208)*VLOOKUP(S208,Gehaltsklassen!$B$34:$D$38,3,FALSE)*C208)</f>
        <v/>
      </c>
      <c r="Z208" s="54" t="str">
        <f>IF(OR(C208=""),"",(SUM(G208,K208,O208)*VLOOKUP(U208,Gehaltsklassen!$B$34:$D$38,2,FALSE)))</f>
        <v/>
      </c>
      <c r="AA208" s="54" t="str">
        <f>IF(OR(C208=""),"",(SUM(G208,K208,O208)*VLOOKUP(U208,Gehaltsklassen!$B$34:$D$38,2,FALSE))*C208)</f>
        <v/>
      </c>
      <c r="AB208" s="53" t="str">
        <f>IF(OR(C208=""),"",(SUM(G208,K208,O208)*VLOOKUP(U208,Gehaltsklassen!$B$34:$D$38,3,FALSE))*C208)</f>
        <v/>
      </c>
      <c r="AC208" s="53" t="str">
        <f>IF(OR(C208=""),"",(SUM(G208,K208,O208)*VLOOKUP(U208,Gehaltsklassen!$B$34:$D$38,3,FALSE))*C208)</f>
        <v/>
      </c>
    </row>
    <row r="209" spans="1:29" ht="31.9" customHeight="1" x14ac:dyDescent="0.2">
      <c r="A209" s="74" t="str">
        <f>IF(C209="","",MAX($A$11:A208)+1)</f>
        <v/>
      </c>
      <c r="B209" s="75" t="str">
        <f>IF('N-Bedarf AL §13a'!B207="","",'N-Bedarf AL §13a'!B207)</f>
        <v/>
      </c>
      <c r="C209" s="49" t="str">
        <f>IF('N-Bedarf AL §13a'!C207="","",'N-Bedarf AL §13a'!C207)</f>
        <v/>
      </c>
      <c r="D209" s="88" t="str">
        <f>IF('N-Bedarf AL §13a'!D207="","",'N-Bedarf AL §13a'!D207)</f>
        <v/>
      </c>
      <c r="E209" s="49" t="str">
        <f>IF('N-Bedarf AL §13a'!G207="","",'N-Bedarf AL §13a'!G207)</f>
        <v/>
      </c>
      <c r="F209" s="50" t="str">
        <f t="shared" si="18"/>
        <v/>
      </c>
      <c r="G209" s="50" t="str">
        <f t="shared" si="23"/>
        <v/>
      </c>
      <c r="H209" s="88"/>
      <c r="I209" s="49"/>
      <c r="J209" s="50" t="str">
        <f t="shared" si="19"/>
        <v/>
      </c>
      <c r="K209" s="50" t="str">
        <f t="shared" si="20"/>
        <v/>
      </c>
      <c r="L209" s="88"/>
      <c r="M209" s="49"/>
      <c r="N209" s="50" t="str">
        <f t="shared" si="21"/>
        <v/>
      </c>
      <c r="O209" s="50" t="str">
        <f t="shared" si="22"/>
        <v/>
      </c>
      <c r="P209" s="51"/>
      <c r="Q209" s="78" t="s">
        <v>261</v>
      </c>
      <c r="R209" s="49"/>
      <c r="S209" s="32" t="str">
        <f>IF(R209="","C",INDEX(Gehaltsklassen!A$11:A$15,MATCH(R209,Gehaltsklassen!D$11:D$15,1),1))</f>
        <v>C</v>
      </c>
      <c r="T209" s="49"/>
      <c r="U209" s="32" t="str">
        <f>IF(T209="","C",IF(T209="","C",IF($Q209="I",INDEX(Gehaltsklassen!A$11:A$15,MATCH(T209,Gehaltsklassen!C$11:C$15,1),1),IF($Q209="II",INDEX(Gehaltsklassen!A$11:A$15,MATCH(T209,Gehaltsklassen!D$11:D$15,1),1),IF($Q209="III",INDEX(Gehaltsklassen!A$11:A$15,MATCH(T209,Gehaltsklassen!E$11:E$15,1),1),"Falsche Bodenart")))))</f>
        <v>C</v>
      </c>
      <c r="V209" s="52" t="str">
        <f>IF(OR(C209=""),"",SUM(F209,J209,N209)*VLOOKUP(S209,Gehaltsklassen!$B$34:$D$38,2,FALSE))</f>
        <v/>
      </c>
      <c r="W209" s="52" t="str">
        <f>IF(OR(C209=""),"",SUM(F209,J209,N209)*VLOOKUP(S209,Gehaltsklassen!$B$34:$D$38,2,FALSE)*C209)</f>
        <v/>
      </c>
      <c r="X209" s="52" t="str">
        <f>IF(OR(C209=""),"",SUM(F209,J209,N209)*VLOOKUP(S209,Gehaltsklassen!$B$34:$D$38,3,FALSE))</f>
        <v/>
      </c>
      <c r="Y209" s="52" t="str">
        <f>IF(OR(C209=""),"",SUM(F209,J209,N209)*VLOOKUP(S209,Gehaltsklassen!$B$34:$D$38,3,FALSE)*C209)</f>
        <v/>
      </c>
      <c r="Z209" s="54" t="str">
        <f>IF(OR(C209=""),"",(SUM(G209,K209,O209)*VLOOKUP(U209,Gehaltsklassen!$B$34:$D$38,2,FALSE)))</f>
        <v/>
      </c>
      <c r="AA209" s="54" t="str">
        <f>IF(OR(C209=""),"",(SUM(G209,K209,O209)*VLOOKUP(U209,Gehaltsklassen!$B$34:$D$38,2,FALSE))*C209)</f>
        <v/>
      </c>
      <c r="AB209" s="53" t="str">
        <f>IF(OR(C209=""),"",(SUM(G209,K209,O209)*VLOOKUP(U209,Gehaltsklassen!$B$34:$D$38,3,FALSE))*C209)</f>
        <v/>
      </c>
      <c r="AC209" s="53" t="str">
        <f>IF(OR(C209=""),"",(SUM(G209,K209,O209)*VLOOKUP(U209,Gehaltsklassen!$B$34:$D$38,3,FALSE))*C209)</f>
        <v/>
      </c>
    </row>
    <row r="210" spans="1:29" ht="31.9" customHeight="1" x14ac:dyDescent="0.2">
      <c r="A210" s="74" t="str">
        <f>IF(C210="","",MAX($A$11:A209)+1)</f>
        <v/>
      </c>
      <c r="B210" s="75" t="str">
        <f>IF('N-Bedarf AL §13a'!B208="","",'N-Bedarf AL §13a'!B208)</f>
        <v/>
      </c>
      <c r="C210" s="49" t="str">
        <f>IF('N-Bedarf AL §13a'!C208="","",'N-Bedarf AL §13a'!C208)</f>
        <v/>
      </c>
      <c r="D210" s="88" t="str">
        <f>IF('N-Bedarf AL §13a'!D208="","",'N-Bedarf AL §13a'!D208)</f>
        <v/>
      </c>
      <c r="E210" s="49" t="str">
        <f>IF('N-Bedarf AL §13a'!G208="","",'N-Bedarf AL §13a'!G208)</f>
        <v/>
      </c>
      <c r="F210" s="50" t="str">
        <f t="shared" si="18"/>
        <v/>
      </c>
      <c r="G210" s="50" t="str">
        <f t="shared" si="23"/>
        <v/>
      </c>
      <c r="H210" s="88"/>
      <c r="I210" s="49"/>
      <c r="J210" s="50" t="str">
        <f t="shared" si="19"/>
        <v/>
      </c>
      <c r="K210" s="50" t="str">
        <f t="shared" si="20"/>
        <v/>
      </c>
      <c r="L210" s="88"/>
      <c r="M210" s="49"/>
      <c r="N210" s="50" t="str">
        <f t="shared" si="21"/>
        <v/>
      </c>
      <c r="O210" s="50" t="str">
        <f t="shared" si="22"/>
        <v/>
      </c>
      <c r="P210" s="51"/>
      <c r="Q210" s="78" t="s">
        <v>261</v>
      </c>
      <c r="R210" s="49"/>
      <c r="S210" s="32" t="str">
        <f>IF(R210="","C",INDEX(Gehaltsklassen!A$11:A$15,MATCH(R210,Gehaltsklassen!D$11:D$15,1),1))</f>
        <v>C</v>
      </c>
      <c r="T210" s="49"/>
      <c r="U210" s="32" t="str">
        <f>IF(T210="","C",IF(T210="","C",IF($Q210="I",INDEX(Gehaltsklassen!A$11:A$15,MATCH(T210,Gehaltsklassen!C$11:C$15,1),1),IF($Q210="II",INDEX(Gehaltsklassen!A$11:A$15,MATCH(T210,Gehaltsklassen!D$11:D$15,1),1),IF($Q210="III",INDEX(Gehaltsklassen!A$11:A$15,MATCH(T210,Gehaltsklassen!E$11:E$15,1),1),"Falsche Bodenart")))))</f>
        <v>C</v>
      </c>
      <c r="V210" s="52" t="str">
        <f>IF(OR(C210=""),"",SUM(F210,J210,N210)*VLOOKUP(S210,Gehaltsklassen!$B$34:$D$38,2,FALSE))</f>
        <v/>
      </c>
      <c r="W210" s="52" t="str">
        <f>IF(OR(C210=""),"",SUM(F210,J210,N210)*VLOOKUP(S210,Gehaltsklassen!$B$34:$D$38,2,FALSE)*C210)</f>
        <v/>
      </c>
      <c r="X210" s="52" t="str">
        <f>IF(OR(C210=""),"",SUM(F210,J210,N210)*VLOOKUP(S210,Gehaltsklassen!$B$34:$D$38,3,FALSE))</f>
        <v/>
      </c>
      <c r="Y210" s="52" t="str">
        <f>IF(OR(C210=""),"",SUM(F210,J210,N210)*VLOOKUP(S210,Gehaltsklassen!$B$34:$D$38,3,FALSE)*C210)</f>
        <v/>
      </c>
      <c r="Z210" s="54" t="str">
        <f>IF(OR(C210=""),"",(SUM(G210,K210,O210)*VLOOKUP(U210,Gehaltsklassen!$B$34:$D$38,2,FALSE)))</f>
        <v/>
      </c>
      <c r="AA210" s="54" t="str">
        <f>IF(OR(C210=""),"",(SUM(G210,K210,O210)*VLOOKUP(U210,Gehaltsklassen!$B$34:$D$38,2,FALSE))*C210)</f>
        <v/>
      </c>
      <c r="AB210" s="53" t="str">
        <f>IF(OR(C210=""),"",(SUM(G210,K210,O210)*VLOOKUP(U210,Gehaltsklassen!$B$34:$D$38,3,FALSE))*C210)</f>
        <v/>
      </c>
      <c r="AC210" s="53" t="str">
        <f>IF(OR(C210=""),"",(SUM(G210,K210,O210)*VLOOKUP(U210,Gehaltsklassen!$B$34:$D$38,3,FALSE))*C210)</f>
        <v/>
      </c>
    </row>
    <row r="211" spans="1:29" ht="31.9" customHeight="1" x14ac:dyDescent="0.2">
      <c r="A211" s="74" t="str">
        <f>IF(C211="","",MAX($A$11:A210)+1)</f>
        <v/>
      </c>
      <c r="B211" s="75" t="str">
        <f>IF('N-Bedarf AL §13a'!B209="","",'N-Bedarf AL §13a'!B209)</f>
        <v/>
      </c>
      <c r="C211" s="49" t="str">
        <f>IF('N-Bedarf AL §13a'!C209="","",'N-Bedarf AL §13a'!C209)</f>
        <v/>
      </c>
      <c r="D211" s="88" t="str">
        <f>IF('N-Bedarf AL §13a'!D209="","",'N-Bedarf AL §13a'!D209)</f>
        <v/>
      </c>
      <c r="E211" s="49" t="str">
        <f>IF('N-Bedarf AL §13a'!G209="","",'N-Bedarf AL §13a'!G209)</f>
        <v/>
      </c>
      <c r="F211" s="50" t="str">
        <f t="shared" si="18"/>
        <v/>
      </c>
      <c r="G211" s="50" t="str">
        <f t="shared" si="23"/>
        <v/>
      </c>
      <c r="H211" s="88"/>
      <c r="I211" s="49"/>
      <c r="J211" s="50" t="str">
        <f t="shared" si="19"/>
        <v/>
      </c>
      <c r="K211" s="50" t="str">
        <f t="shared" si="20"/>
        <v/>
      </c>
      <c r="L211" s="88"/>
      <c r="M211" s="49"/>
      <c r="N211" s="50" t="str">
        <f t="shared" si="21"/>
        <v/>
      </c>
      <c r="O211" s="50" t="str">
        <f t="shared" si="22"/>
        <v/>
      </c>
      <c r="P211" s="51"/>
      <c r="Q211" s="78" t="s">
        <v>261</v>
      </c>
      <c r="R211" s="49"/>
      <c r="S211" s="32" t="str">
        <f>IF(R211="","C",INDEX(Gehaltsklassen!A$11:A$15,MATCH(R211,Gehaltsklassen!D$11:D$15,1),1))</f>
        <v>C</v>
      </c>
      <c r="T211" s="49"/>
      <c r="U211" s="32" t="str">
        <f>IF(T211="","C",IF(T211="","C",IF($Q211="I",INDEX(Gehaltsklassen!A$11:A$15,MATCH(T211,Gehaltsklassen!C$11:C$15,1),1),IF($Q211="II",INDEX(Gehaltsklassen!A$11:A$15,MATCH(T211,Gehaltsklassen!D$11:D$15,1),1),IF($Q211="III",INDEX(Gehaltsklassen!A$11:A$15,MATCH(T211,Gehaltsklassen!E$11:E$15,1),1),"Falsche Bodenart")))))</f>
        <v>C</v>
      </c>
      <c r="V211" s="52" t="str">
        <f>IF(OR(C211=""),"",SUM(F211,J211,N211)*VLOOKUP(S211,Gehaltsklassen!$B$34:$D$38,2,FALSE))</f>
        <v/>
      </c>
      <c r="W211" s="52" t="str">
        <f>IF(OR(C211=""),"",SUM(F211,J211,N211)*VLOOKUP(S211,Gehaltsklassen!$B$34:$D$38,2,FALSE)*C211)</f>
        <v/>
      </c>
      <c r="X211" s="52" t="str">
        <f>IF(OR(C211=""),"",SUM(F211,J211,N211)*VLOOKUP(S211,Gehaltsklassen!$B$34:$D$38,3,FALSE))</f>
        <v/>
      </c>
      <c r="Y211" s="52" t="str">
        <f>IF(OR(C211=""),"",SUM(F211,J211,N211)*VLOOKUP(S211,Gehaltsklassen!$B$34:$D$38,3,FALSE)*C211)</f>
        <v/>
      </c>
      <c r="Z211" s="54" t="str">
        <f>IF(OR(C211=""),"",(SUM(G211,K211,O211)*VLOOKUP(U211,Gehaltsklassen!$B$34:$D$38,2,FALSE)))</f>
        <v/>
      </c>
      <c r="AA211" s="54" t="str">
        <f>IF(OR(C211=""),"",(SUM(G211,K211,O211)*VLOOKUP(U211,Gehaltsklassen!$B$34:$D$38,2,FALSE))*C211)</f>
        <v/>
      </c>
      <c r="AB211" s="53" t="str">
        <f>IF(OR(C211=""),"",(SUM(G211,K211,O211)*VLOOKUP(U211,Gehaltsklassen!$B$34:$D$38,3,FALSE))*C211)</f>
        <v/>
      </c>
      <c r="AC211" s="53" t="str">
        <f>IF(OR(C211=""),"",(SUM(G211,K211,O211)*VLOOKUP(U211,Gehaltsklassen!$B$34:$D$38,3,FALSE))*C211)</f>
        <v/>
      </c>
    </row>
    <row r="212" spans="1:29" ht="31.9" customHeight="1" x14ac:dyDescent="0.2">
      <c r="A212" s="74" t="str">
        <f>IF(C212="","",MAX($A$11:A211)+1)</f>
        <v/>
      </c>
      <c r="B212" s="75" t="str">
        <f>IF('N-Bedarf AL §13a'!B210="","",'N-Bedarf AL §13a'!B210)</f>
        <v/>
      </c>
      <c r="C212" s="49" t="str">
        <f>IF('N-Bedarf AL §13a'!C210="","",'N-Bedarf AL §13a'!C210)</f>
        <v/>
      </c>
      <c r="D212" s="88" t="str">
        <f>IF('N-Bedarf AL §13a'!D210="","",'N-Bedarf AL §13a'!D210)</f>
        <v/>
      </c>
      <c r="E212" s="49" t="str">
        <f>IF('N-Bedarf AL §13a'!G210="","",'N-Bedarf AL §13a'!G210)</f>
        <v/>
      </c>
      <c r="F212" s="50" t="str">
        <f t="shared" si="18"/>
        <v/>
      </c>
      <c r="G212" s="50" t="str">
        <f t="shared" si="23"/>
        <v/>
      </c>
      <c r="H212" s="88"/>
      <c r="I212" s="49"/>
      <c r="J212" s="50" t="str">
        <f t="shared" si="19"/>
        <v/>
      </c>
      <c r="K212" s="50" t="str">
        <f t="shared" si="20"/>
        <v/>
      </c>
      <c r="L212" s="88"/>
      <c r="M212" s="49"/>
      <c r="N212" s="50" t="str">
        <f t="shared" si="21"/>
        <v/>
      </c>
      <c r="O212" s="50" t="str">
        <f t="shared" si="22"/>
        <v/>
      </c>
      <c r="P212" s="51"/>
      <c r="Q212" s="78" t="s">
        <v>261</v>
      </c>
      <c r="R212" s="49"/>
      <c r="S212" s="32" t="str">
        <f>IF(R212="","C",INDEX(Gehaltsklassen!A$11:A$15,MATCH(R212,Gehaltsklassen!D$11:D$15,1),1))</f>
        <v>C</v>
      </c>
      <c r="T212" s="49"/>
      <c r="U212" s="32" t="str">
        <f>IF(T212="","C",IF(T212="","C",IF($Q212="I",INDEX(Gehaltsklassen!A$11:A$15,MATCH(T212,Gehaltsklassen!C$11:C$15,1),1),IF($Q212="II",INDEX(Gehaltsklassen!A$11:A$15,MATCH(T212,Gehaltsklassen!D$11:D$15,1),1),IF($Q212="III",INDEX(Gehaltsklassen!A$11:A$15,MATCH(T212,Gehaltsklassen!E$11:E$15,1),1),"Falsche Bodenart")))))</f>
        <v>C</v>
      </c>
      <c r="V212" s="52" t="str">
        <f>IF(OR(C212=""),"",SUM(F212,J212,N212)*VLOOKUP(S212,Gehaltsklassen!$B$34:$D$38,2,FALSE))</f>
        <v/>
      </c>
      <c r="W212" s="52" t="str">
        <f>IF(OR(C212=""),"",SUM(F212,J212,N212)*VLOOKUP(S212,Gehaltsklassen!$B$34:$D$38,2,FALSE)*C212)</f>
        <v/>
      </c>
      <c r="X212" s="52" t="str">
        <f>IF(OR(C212=""),"",SUM(F212,J212,N212)*VLOOKUP(S212,Gehaltsklassen!$B$34:$D$38,3,FALSE))</f>
        <v/>
      </c>
      <c r="Y212" s="52" t="str">
        <f>IF(OR(C212=""),"",SUM(F212,J212,N212)*VLOOKUP(S212,Gehaltsklassen!$B$34:$D$38,3,FALSE)*C212)</f>
        <v/>
      </c>
      <c r="Z212" s="54" t="str">
        <f>IF(OR(C212=""),"",(SUM(G212,K212,O212)*VLOOKUP(U212,Gehaltsklassen!$B$34:$D$38,2,FALSE)))</f>
        <v/>
      </c>
      <c r="AA212" s="54" t="str">
        <f>IF(OR(C212=""),"",(SUM(G212,K212,O212)*VLOOKUP(U212,Gehaltsklassen!$B$34:$D$38,2,FALSE))*C212)</f>
        <v/>
      </c>
      <c r="AB212" s="53" t="str">
        <f>IF(OR(C212=""),"",(SUM(G212,K212,O212)*VLOOKUP(U212,Gehaltsklassen!$B$34:$D$38,3,FALSE))*C212)</f>
        <v/>
      </c>
      <c r="AC212" s="53" t="str">
        <f>IF(OR(C212=""),"",(SUM(G212,K212,O212)*VLOOKUP(U212,Gehaltsklassen!$B$34:$D$38,3,FALSE))*C212)</f>
        <v/>
      </c>
    </row>
    <row r="213" spans="1:29" ht="31.9" customHeight="1" x14ac:dyDescent="0.2">
      <c r="A213" s="74" t="str">
        <f>IF(C213="","",MAX($A$11:A212)+1)</f>
        <v/>
      </c>
      <c r="B213" s="75" t="str">
        <f>IF('N-Bedarf AL §13a'!B211="","",'N-Bedarf AL §13a'!B211)</f>
        <v/>
      </c>
      <c r="C213" s="49" t="str">
        <f>IF('N-Bedarf AL §13a'!C211="","",'N-Bedarf AL §13a'!C211)</f>
        <v/>
      </c>
      <c r="D213" s="88" t="str">
        <f>IF('N-Bedarf AL §13a'!D211="","",'N-Bedarf AL §13a'!D211)</f>
        <v/>
      </c>
      <c r="E213" s="49" t="str">
        <f>IF('N-Bedarf AL §13a'!G211="","",'N-Bedarf AL §13a'!G211)</f>
        <v/>
      </c>
      <c r="F213" s="50" t="str">
        <f t="shared" si="18"/>
        <v/>
      </c>
      <c r="G213" s="50" t="str">
        <f t="shared" si="23"/>
        <v/>
      </c>
      <c r="H213" s="88"/>
      <c r="I213" s="49"/>
      <c r="J213" s="50" t="str">
        <f t="shared" si="19"/>
        <v/>
      </c>
      <c r="K213" s="50" t="str">
        <f t="shared" si="20"/>
        <v/>
      </c>
      <c r="L213" s="88"/>
      <c r="M213" s="49"/>
      <c r="N213" s="50" t="str">
        <f t="shared" si="21"/>
        <v/>
      </c>
      <c r="O213" s="50" t="str">
        <f t="shared" si="22"/>
        <v/>
      </c>
      <c r="P213" s="51"/>
      <c r="Q213" s="78" t="s">
        <v>261</v>
      </c>
      <c r="R213" s="49"/>
      <c r="S213" s="32" t="str">
        <f>IF(R213="","C",INDEX(Gehaltsklassen!A$11:A$15,MATCH(R213,Gehaltsklassen!D$11:D$15,1),1))</f>
        <v>C</v>
      </c>
      <c r="T213" s="49"/>
      <c r="U213" s="32" t="str">
        <f>IF(T213="","C",IF(T213="","C",IF($Q213="I",INDEX(Gehaltsklassen!A$11:A$15,MATCH(T213,Gehaltsklassen!C$11:C$15,1),1),IF($Q213="II",INDEX(Gehaltsklassen!A$11:A$15,MATCH(T213,Gehaltsklassen!D$11:D$15,1),1),IF($Q213="III",INDEX(Gehaltsklassen!A$11:A$15,MATCH(T213,Gehaltsklassen!E$11:E$15,1),1),"Falsche Bodenart")))))</f>
        <v>C</v>
      </c>
      <c r="V213" s="52" t="str">
        <f>IF(OR(C213=""),"",SUM(F213,J213,N213)*VLOOKUP(S213,Gehaltsklassen!$B$34:$D$38,2,FALSE))</f>
        <v/>
      </c>
      <c r="W213" s="52" t="str">
        <f>IF(OR(C213=""),"",SUM(F213,J213,N213)*VLOOKUP(S213,Gehaltsklassen!$B$34:$D$38,2,FALSE)*C213)</f>
        <v/>
      </c>
      <c r="X213" s="52" t="str">
        <f>IF(OR(C213=""),"",SUM(F213,J213,N213)*VLOOKUP(S213,Gehaltsklassen!$B$34:$D$38,3,FALSE))</f>
        <v/>
      </c>
      <c r="Y213" s="52" t="str">
        <f>IF(OR(C213=""),"",SUM(F213,J213,N213)*VLOOKUP(S213,Gehaltsklassen!$B$34:$D$38,3,FALSE)*C213)</f>
        <v/>
      </c>
      <c r="Z213" s="54" t="str">
        <f>IF(OR(C213=""),"",(SUM(G213,K213,O213)*VLOOKUP(U213,Gehaltsklassen!$B$34:$D$38,2,FALSE)))</f>
        <v/>
      </c>
      <c r="AA213" s="54" t="str">
        <f>IF(OR(C213=""),"",(SUM(G213,K213,O213)*VLOOKUP(U213,Gehaltsklassen!$B$34:$D$38,2,FALSE))*C213)</f>
        <v/>
      </c>
      <c r="AB213" s="53" t="str">
        <f>IF(OR(C213=""),"",(SUM(G213,K213,O213)*VLOOKUP(U213,Gehaltsklassen!$B$34:$D$38,3,FALSE))*C213)</f>
        <v/>
      </c>
      <c r="AC213" s="53" t="str">
        <f>IF(OR(C213=""),"",(SUM(G213,K213,O213)*VLOOKUP(U213,Gehaltsklassen!$B$34:$D$38,3,FALSE))*C213)</f>
        <v/>
      </c>
    </row>
    <row r="214" spans="1:29" ht="31.9" customHeight="1" x14ac:dyDescent="0.2">
      <c r="A214" s="74" t="str">
        <f>IF(C214="","",MAX($A$11:A213)+1)</f>
        <v/>
      </c>
      <c r="B214" s="75" t="str">
        <f>IF('N-Bedarf AL §13a'!B212="","",'N-Bedarf AL §13a'!B212)</f>
        <v/>
      </c>
      <c r="C214" s="49" t="str">
        <f>IF('N-Bedarf AL §13a'!C212="","",'N-Bedarf AL §13a'!C212)</f>
        <v/>
      </c>
      <c r="D214" s="88" t="str">
        <f>IF('N-Bedarf AL §13a'!D212="","",'N-Bedarf AL §13a'!D212)</f>
        <v/>
      </c>
      <c r="E214" s="49" t="str">
        <f>IF('N-Bedarf AL §13a'!G212="","",'N-Bedarf AL §13a'!G212)</f>
        <v/>
      </c>
      <c r="F214" s="50" t="str">
        <f t="shared" si="18"/>
        <v/>
      </c>
      <c r="G214" s="50" t="str">
        <f t="shared" si="23"/>
        <v/>
      </c>
      <c r="H214" s="88"/>
      <c r="I214" s="49"/>
      <c r="J214" s="50" t="str">
        <f t="shared" si="19"/>
        <v/>
      </c>
      <c r="K214" s="50" t="str">
        <f t="shared" si="20"/>
        <v/>
      </c>
      <c r="L214" s="88"/>
      <c r="M214" s="49"/>
      <c r="N214" s="50" t="str">
        <f t="shared" si="21"/>
        <v/>
      </c>
      <c r="O214" s="50" t="str">
        <f t="shared" si="22"/>
        <v/>
      </c>
      <c r="P214" s="51"/>
      <c r="Q214" s="78" t="s">
        <v>261</v>
      </c>
      <c r="R214" s="49"/>
      <c r="S214" s="32" t="str">
        <f>IF(R214="","C",INDEX(Gehaltsklassen!A$11:A$15,MATCH(R214,Gehaltsklassen!D$11:D$15,1),1))</f>
        <v>C</v>
      </c>
      <c r="T214" s="49"/>
      <c r="U214" s="32" t="str">
        <f>IF(T214="","C",IF(T214="","C",IF($Q214="I",INDEX(Gehaltsklassen!A$11:A$15,MATCH(T214,Gehaltsklassen!C$11:C$15,1),1),IF($Q214="II",INDEX(Gehaltsklassen!A$11:A$15,MATCH(T214,Gehaltsklassen!D$11:D$15,1),1),IF($Q214="III",INDEX(Gehaltsklassen!A$11:A$15,MATCH(T214,Gehaltsklassen!E$11:E$15,1),1),"Falsche Bodenart")))))</f>
        <v>C</v>
      </c>
      <c r="V214" s="52" t="str">
        <f>IF(OR(C214=""),"",SUM(F214,J214,N214)*VLOOKUP(S214,Gehaltsklassen!$B$34:$D$38,2,FALSE))</f>
        <v/>
      </c>
      <c r="W214" s="52" t="str">
        <f>IF(OR(C214=""),"",SUM(F214,J214,N214)*VLOOKUP(S214,Gehaltsklassen!$B$34:$D$38,2,FALSE)*C214)</f>
        <v/>
      </c>
      <c r="X214" s="52" t="str">
        <f>IF(OR(C214=""),"",SUM(F214,J214,N214)*VLOOKUP(S214,Gehaltsklassen!$B$34:$D$38,3,FALSE))</f>
        <v/>
      </c>
      <c r="Y214" s="52" t="str">
        <f>IF(OR(C214=""),"",SUM(F214,J214,N214)*VLOOKUP(S214,Gehaltsklassen!$B$34:$D$38,3,FALSE)*C214)</f>
        <v/>
      </c>
      <c r="Z214" s="54" t="str">
        <f>IF(OR(C214=""),"",(SUM(G214,K214,O214)*VLOOKUP(U214,Gehaltsklassen!$B$34:$D$38,2,FALSE)))</f>
        <v/>
      </c>
      <c r="AA214" s="54" t="str">
        <f>IF(OR(C214=""),"",(SUM(G214,K214,O214)*VLOOKUP(U214,Gehaltsklassen!$B$34:$D$38,2,FALSE))*C214)</f>
        <v/>
      </c>
      <c r="AB214" s="53" t="str">
        <f>IF(OR(C214=""),"",(SUM(G214,K214,O214)*VLOOKUP(U214,Gehaltsklassen!$B$34:$D$38,3,FALSE))*C214)</f>
        <v/>
      </c>
      <c r="AC214" s="53" t="str">
        <f>IF(OR(C214=""),"",(SUM(G214,K214,O214)*VLOOKUP(U214,Gehaltsklassen!$B$34:$D$38,3,FALSE))*C214)</f>
        <v/>
      </c>
    </row>
    <row r="215" spans="1:29" ht="31.9" customHeight="1" x14ac:dyDescent="0.2">
      <c r="A215" s="74" t="str">
        <f>IF(C215="","",MAX($A$11:A214)+1)</f>
        <v/>
      </c>
      <c r="B215" s="75" t="str">
        <f>IF('N-Bedarf AL §13a'!B213="","",'N-Bedarf AL §13a'!B213)</f>
        <v/>
      </c>
      <c r="C215" s="49" t="str">
        <f>IF('N-Bedarf AL §13a'!C213="","",'N-Bedarf AL §13a'!C213)</f>
        <v/>
      </c>
      <c r="D215" s="88" t="str">
        <f>IF('N-Bedarf AL §13a'!D213="","",'N-Bedarf AL §13a'!D213)</f>
        <v/>
      </c>
      <c r="E215" s="49" t="str">
        <f>IF('N-Bedarf AL §13a'!G213="","",'N-Bedarf AL §13a'!G213)</f>
        <v/>
      </c>
      <c r="F215" s="50" t="str">
        <f t="shared" si="18"/>
        <v/>
      </c>
      <c r="G215" s="50" t="str">
        <f t="shared" si="23"/>
        <v/>
      </c>
      <c r="H215" s="88"/>
      <c r="I215" s="49"/>
      <c r="J215" s="50" t="str">
        <f t="shared" si="19"/>
        <v/>
      </c>
      <c r="K215" s="50" t="str">
        <f t="shared" si="20"/>
        <v/>
      </c>
      <c r="L215" s="88"/>
      <c r="M215" s="49"/>
      <c r="N215" s="50" t="str">
        <f t="shared" si="21"/>
        <v/>
      </c>
      <c r="O215" s="50" t="str">
        <f t="shared" si="22"/>
        <v/>
      </c>
      <c r="P215" s="51"/>
      <c r="Q215" s="78" t="s">
        <v>261</v>
      </c>
      <c r="R215" s="49"/>
      <c r="S215" s="32" t="str">
        <f>IF(R215="","C",INDEX(Gehaltsklassen!A$11:A$15,MATCH(R215,Gehaltsklassen!D$11:D$15,1),1))</f>
        <v>C</v>
      </c>
      <c r="T215" s="49"/>
      <c r="U215" s="32" t="str">
        <f>IF(T215="","C",IF(T215="","C",IF($Q215="I",INDEX(Gehaltsklassen!A$11:A$15,MATCH(T215,Gehaltsklassen!C$11:C$15,1),1),IF($Q215="II",INDEX(Gehaltsklassen!A$11:A$15,MATCH(T215,Gehaltsklassen!D$11:D$15,1),1),IF($Q215="III",INDEX(Gehaltsklassen!A$11:A$15,MATCH(T215,Gehaltsklassen!E$11:E$15,1),1),"Falsche Bodenart")))))</f>
        <v>C</v>
      </c>
      <c r="V215" s="52" t="str">
        <f>IF(OR(C215=""),"",SUM(F215,J215,N215)*VLOOKUP(S215,Gehaltsklassen!$B$34:$D$38,2,FALSE))</f>
        <v/>
      </c>
      <c r="W215" s="52" t="str">
        <f>IF(OR(C215=""),"",SUM(F215,J215,N215)*VLOOKUP(S215,Gehaltsklassen!$B$34:$D$38,2,FALSE)*C215)</f>
        <v/>
      </c>
      <c r="X215" s="52" t="str">
        <f>IF(OR(C215=""),"",SUM(F215,J215,N215)*VLOOKUP(S215,Gehaltsklassen!$B$34:$D$38,3,FALSE))</f>
        <v/>
      </c>
      <c r="Y215" s="52" t="str">
        <f>IF(OR(C215=""),"",SUM(F215,J215,N215)*VLOOKUP(S215,Gehaltsklassen!$B$34:$D$38,3,FALSE)*C215)</f>
        <v/>
      </c>
      <c r="Z215" s="54" t="str">
        <f>IF(OR(C215=""),"",(SUM(G215,K215,O215)*VLOOKUP(U215,Gehaltsklassen!$B$34:$D$38,2,FALSE)))</f>
        <v/>
      </c>
      <c r="AA215" s="54" t="str">
        <f>IF(OR(C215=""),"",(SUM(G215,K215,O215)*VLOOKUP(U215,Gehaltsklassen!$B$34:$D$38,2,FALSE))*C215)</f>
        <v/>
      </c>
      <c r="AB215" s="53" t="str">
        <f>IF(OR(C215=""),"",(SUM(G215,K215,O215)*VLOOKUP(U215,Gehaltsklassen!$B$34:$D$38,3,FALSE))*C215)</f>
        <v/>
      </c>
      <c r="AC215" s="53" t="str">
        <f>IF(OR(C215=""),"",(SUM(G215,K215,O215)*VLOOKUP(U215,Gehaltsklassen!$B$34:$D$38,3,FALSE))*C215)</f>
        <v/>
      </c>
    </row>
    <row r="216" spans="1:29" ht="31.9" customHeight="1" x14ac:dyDescent="0.2">
      <c r="A216" s="74" t="str">
        <f>IF(C216="","",MAX($A$11:A215)+1)</f>
        <v/>
      </c>
      <c r="B216" s="75" t="str">
        <f>IF('N-Bedarf AL §13a'!B214="","",'N-Bedarf AL §13a'!B214)</f>
        <v/>
      </c>
      <c r="C216" s="49" t="str">
        <f>IF('N-Bedarf AL §13a'!C214="","",'N-Bedarf AL §13a'!C214)</f>
        <v/>
      </c>
      <c r="D216" s="88" t="str">
        <f>IF('N-Bedarf AL §13a'!D214="","",'N-Bedarf AL §13a'!D214)</f>
        <v/>
      </c>
      <c r="E216" s="49" t="str">
        <f>IF('N-Bedarf AL §13a'!G214="","",'N-Bedarf AL §13a'!G214)</f>
        <v/>
      </c>
      <c r="F216" s="50" t="str">
        <f t="shared" si="18"/>
        <v/>
      </c>
      <c r="G216" s="50" t="str">
        <f t="shared" si="23"/>
        <v/>
      </c>
      <c r="H216" s="88"/>
      <c r="I216" s="49"/>
      <c r="J216" s="50" t="str">
        <f t="shared" si="19"/>
        <v/>
      </c>
      <c r="K216" s="50" t="str">
        <f t="shared" si="20"/>
        <v/>
      </c>
      <c r="L216" s="88"/>
      <c r="M216" s="49"/>
      <c r="N216" s="50" t="str">
        <f t="shared" si="21"/>
        <v/>
      </c>
      <c r="O216" s="50" t="str">
        <f t="shared" si="22"/>
        <v/>
      </c>
      <c r="P216" s="51"/>
      <c r="Q216" s="78" t="s">
        <v>261</v>
      </c>
      <c r="R216" s="49"/>
      <c r="S216" s="32" t="str">
        <f>IF(R216="","C",INDEX(Gehaltsklassen!A$11:A$15,MATCH(R216,Gehaltsklassen!D$11:D$15,1),1))</f>
        <v>C</v>
      </c>
      <c r="T216" s="49"/>
      <c r="U216" s="32" t="str">
        <f>IF(T216="","C",IF(T216="","C",IF($Q216="I",INDEX(Gehaltsklassen!A$11:A$15,MATCH(T216,Gehaltsklassen!C$11:C$15,1),1),IF($Q216="II",INDEX(Gehaltsklassen!A$11:A$15,MATCH(T216,Gehaltsklassen!D$11:D$15,1),1),IF($Q216="III",INDEX(Gehaltsklassen!A$11:A$15,MATCH(T216,Gehaltsklassen!E$11:E$15,1),1),"Falsche Bodenart")))))</f>
        <v>C</v>
      </c>
      <c r="V216" s="52" t="str">
        <f>IF(OR(C216=""),"",SUM(F216,J216,N216)*VLOOKUP(S216,Gehaltsklassen!$B$34:$D$38,2,FALSE))</f>
        <v/>
      </c>
      <c r="W216" s="52" t="str">
        <f>IF(OR(C216=""),"",SUM(F216,J216,N216)*VLOOKUP(S216,Gehaltsklassen!$B$34:$D$38,2,FALSE)*C216)</f>
        <v/>
      </c>
      <c r="X216" s="52" t="str">
        <f>IF(OR(C216=""),"",SUM(F216,J216,N216)*VLOOKUP(S216,Gehaltsklassen!$B$34:$D$38,3,FALSE))</f>
        <v/>
      </c>
      <c r="Y216" s="52" t="str">
        <f>IF(OR(C216=""),"",SUM(F216,J216,N216)*VLOOKUP(S216,Gehaltsklassen!$B$34:$D$38,3,FALSE)*C216)</f>
        <v/>
      </c>
      <c r="Z216" s="54" t="str">
        <f>IF(OR(C216=""),"",(SUM(G216,K216,O216)*VLOOKUP(U216,Gehaltsklassen!$B$34:$D$38,2,FALSE)))</f>
        <v/>
      </c>
      <c r="AA216" s="54" t="str">
        <f>IF(OR(C216=""),"",(SUM(G216,K216,O216)*VLOOKUP(U216,Gehaltsklassen!$B$34:$D$38,2,FALSE))*C216)</f>
        <v/>
      </c>
      <c r="AB216" s="53" t="str">
        <f>IF(OR(C216=""),"",(SUM(G216,K216,O216)*VLOOKUP(U216,Gehaltsklassen!$B$34:$D$38,3,FALSE))*C216)</f>
        <v/>
      </c>
      <c r="AC216" s="53" t="str">
        <f>IF(OR(C216=""),"",(SUM(G216,K216,O216)*VLOOKUP(U216,Gehaltsklassen!$B$34:$D$38,3,FALSE))*C216)</f>
        <v/>
      </c>
    </row>
    <row r="217" spans="1:29" ht="31.9" customHeight="1" x14ac:dyDescent="0.2">
      <c r="A217" s="74" t="str">
        <f>IF(C217="","",MAX($A$11:A216)+1)</f>
        <v/>
      </c>
      <c r="B217" s="75" t="str">
        <f>IF('N-Bedarf AL §13a'!B215="","",'N-Bedarf AL §13a'!B215)</f>
        <v/>
      </c>
      <c r="C217" s="49" t="str">
        <f>IF('N-Bedarf AL §13a'!C215="","",'N-Bedarf AL §13a'!C215)</f>
        <v/>
      </c>
      <c r="D217" s="88" t="str">
        <f>IF('N-Bedarf AL §13a'!D215="","",'N-Bedarf AL §13a'!D215)</f>
        <v/>
      </c>
      <c r="E217" s="49" t="str">
        <f>IF('N-Bedarf AL §13a'!G215="","",'N-Bedarf AL §13a'!G215)</f>
        <v/>
      </c>
      <c r="F217" s="50" t="str">
        <f t="shared" si="18"/>
        <v/>
      </c>
      <c r="G217" s="50" t="str">
        <f t="shared" si="23"/>
        <v/>
      </c>
      <c r="H217" s="88"/>
      <c r="I217" s="49"/>
      <c r="J217" s="50" t="str">
        <f t="shared" si="19"/>
        <v/>
      </c>
      <c r="K217" s="50" t="str">
        <f t="shared" si="20"/>
        <v/>
      </c>
      <c r="L217" s="88"/>
      <c r="M217" s="49"/>
      <c r="N217" s="50" t="str">
        <f t="shared" si="21"/>
        <v/>
      </c>
      <c r="O217" s="50" t="str">
        <f t="shared" si="22"/>
        <v/>
      </c>
      <c r="P217" s="51"/>
      <c r="Q217" s="78" t="s">
        <v>261</v>
      </c>
      <c r="R217" s="49"/>
      <c r="S217" s="32" t="str">
        <f>IF(R217="","C",INDEX(Gehaltsklassen!A$11:A$15,MATCH(R217,Gehaltsklassen!D$11:D$15,1),1))</f>
        <v>C</v>
      </c>
      <c r="T217" s="49"/>
      <c r="U217" s="32" t="str">
        <f>IF(T217="","C",IF(T217="","C",IF($Q217="I",INDEX(Gehaltsklassen!A$11:A$15,MATCH(T217,Gehaltsklassen!C$11:C$15,1),1),IF($Q217="II",INDEX(Gehaltsklassen!A$11:A$15,MATCH(T217,Gehaltsklassen!D$11:D$15,1),1),IF($Q217="III",INDEX(Gehaltsklassen!A$11:A$15,MATCH(T217,Gehaltsklassen!E$11:E$15,1),1),"Falsche Bodenart")))))</f>
        <v>C</v>
      </c>
      <c r="V217" s="52" t="str">
        <f>IF(OR(C217=""),"",SUM(F217,J217,N217)*VLOOKUP(S217,Gehaltsklassen!$B$34:$D$38,2,FALSE))</f>
        <v/>
      </c>
      <c r="W217" s="52" t="str">
        <f>IF(OR(C217=""),"",SUM(F217,J217,N217)*VLOOKUP(S217,Gehaltsklassen!$B$34:$D$38,2,FALSE)*C217)</f>
        <v/>
      </c>
      <c r="X217" s="52" t="str">
        <f>IF(OR(C217=""),"",SUM(F217,J217,N217)*VLOOKUP(S217,Gehaltsklassen!$B$34:$D$38,3,FALSE))</f>
        <v/>
      </c>
      <c r="Y217" s="52" t="str">
        <f>IF(OR(C217=""),"",SUM(F217,J217,N217)*VLOOKUP(S217,Gehaltsklassen!$B$34:$D$38,3,FALSE)*C217)</f>
        <v/>
      </c>
      <c r="Z217" s="54" t="str">
        <f>IF(OR(C217=""),"",(SUM(G217,K217,O217)*VLOOKUP(U217,Gehaltsklassen!$B$34:$D$38,2,FALSE)))</f>
        <v/>
      </c>
      <c r="AA217" s="54" t="str">
        <f>IF(OR(C217=""),"",(SUM(G217,K217,O217)*VLOOKUP(U217,Gehaltsklassen!$B$34:$D$38,2,FALSE))*C217)</f>
        <v/>
      </c>
      <c r="AB217" s="53" t="str">
        <f>IF(OR(C217=""),"",(SUM(G217,K217,O217)*VLOOKUP(U217,Gehaltsklassen!$B$34:$D$38,3,FALSE))*C217)</f>
        <v/>
      </c>
      <c r="AC217" s="53" t="str">
        <f>IF(OR(C217=""),"",(SUM(G217,K217,O217)*VLOOKUP(U217,Gehaltsklassen!$B$34:$D$38,3,FALSE))*C217)</f>
        <v/>
      </c>
    </row>
    <row r="218" spans="1:29" ht="31.9" customHeight="1" x14ac:dyDescent="0.2">
      <c r="A218" s="74" t="str">
        <f>IF(C218="","",MAX($A$11:A217)+1)</f>
        <v/>
      </c>
      <c r="B218" s="75" t="str">
        <f>IF('N-Bedarf AL §13a'!B216="","",'N-Bedarf AL §13a'!B216)</f>
        <v/>
      </c>
      <c r="C218" s="49" t="str">
        <f>IF('N-Bedarf AL §13a'!C216="","",'N-Bedarf AL §13a'!C216)</f>
        <v/>
      </c>
      <c r="D218" s="88" t="str">
        <f>IF('N-Bedarf AL §13a'!D216="","",'N-Bedarf AL §13a'!D216)</f>
        <v/>
      </c>
      <c r="E218" s="49" t="str">
        <f>IF('N-Bedarf AL §13a'!G216="","",'N-Bedarf AL §13a'!G216)</f>
        <v/>
      </c>
      <c r="F218" s="50" t="str">
        <f t="shared" si="18"/>
        <v/>
      </c>
      <c r="G218" s="50" t="str">
        <f t="shared" si="23"/>
        <v/>
      </c>
      <c r="H218" s="88"/>
      <c r="I218" s="49"/>
      <c r="J218" s="50" t="str">
        <f t="shared" si="19"/>
        <v/>
      </c>
      <c r="K218" s="50" t="str">
        <f t="shared" si="20"/>
        <v/>
      </c>
      <c r="L218" s="88"/>
      <c r="M218" s="49"/>
      <c r="N218" s="50" t="str">
        <f t="shared" si="21"/>
        <v/>
      </c>
      <c r="O218" s="50" t="str">
        <f t="shared" si="22"/>
        <v/>
      </c>
      <c r="P218" s="51"/>
      <c r="Q218" s="78" t="s">
        <v>261</v>
      </c>
      <c r="R218" s="49"/>
      <c r="S218" s="32" t="str">
        <f>IF(R218="","C",INDEX(Gehaltsklassen!A$11:A$15,MATCH(R218,Gehaltsklassen!D$11:D$15,1),1))</f>
        <v>C</v>
      </c>
      <c r="T218" s="49"/>
      <c r="U218" s="32" t="str">
        <f>IF(T218="","C",IF(T218="","C",IF($Q218="I",INDEX(Gehaltsklassen!A$11:A$15,MATCH(T218,Gehaltsklassen!C$11:C$15,1),1),IF($Q218="II",INDEX(Gehaltsklassen!A$11:A$15,MATCH(T218,Gehaltsklassen!D$11:D$15,1),1),IF($Q218="III",INDEX(Gehaltsklassen!A$11:A$15,MATCH(T218,Gehaltsklassen!E$11:E$15,1),1),"Falsche Bodenart")))))</f>
        <v>C</v>
      </c>
      <c r="V218" s="52" t="str">
        <f>IF(OR(C218=""),"",SUM(F218,J218,N218)*VLOOKUP(S218,Gehaltsklassen!$B$34:$D$38,2,FALSE))</f>
        <v/>
      </c>
      <c r="W218" s="52" t="str">
        <f>IF(OR(C218=""),"",SUM(F218,J218,N218)*VLOOKUP(S218,Gehaltsklassen!$B$34:$D$38,2,FALSE)*C218)</f>
        <v/>
      </c>
      <c r="X218" s="52" t="str">
        <f>IF(OR(C218=""),"",SUM(F218,J218,N218)*VLOOKUP(S218,Gehaltsklassen!$B$34:$D$38,3,FALSE))</f>
        <v/>
      </c>
      <c r="Y218" s="52" t="str">
        <f>IF(OR(C218=""),"",SUM(F218,J218,N218)*VLOOKUP(S218,Gehaltsklassen!$B$34:$D$38,3,FALSE)*C218)</f>
        <v/>
      </c>
      <c r="Z218" s="54" t="str">
        <f>IF(OR(C218=""),"",(SUM(G218,K218,O218)*VLOOKUP(U218,Gehaltsklassen!$B$34:$D$38,2,FALSE)))</f>
        <v/>
      </c>
      <c r="AA218" s="54" t="str">
        <f>IF(OR(C218=""),"",(SUM(G218,K218,O218)*VLOOKUP(U218,Gehaltsklassen!$B$34:$D$38,2,FALSE))*C218)</f>
        <v/>
      </c>
      <c r="AB218" s="53" t="str">
        <f>IF(OR(C218=""),"",(SUM(G218,K218,O218)*VLOOKUP(U218,Gehaltsklassen!$B$34:$D$38,3,FALSE))*C218)</f>
        <v/>
      </c>
      <c r="AC218" s="53" t="str">
        <f>IF(OR(C218=""),"",(SUM(G218,K218,O218)*VLOOKUP(U218,Gehaltsklassen!$B$34:$D$38,3,FALSE))*C218)</f>
        <v/>
      </c>
    </row>
    <row r="219" spans="1:29" ht="31.9" customHeight="1" x14ac:dyDescent="0.2">
      <c r="A219" s="74" t="str">
        <f>IF(C219="","",MAX($A$11:A218)+1)</f>
        <v/>
      </c>
      <c r="B219" s="75" t="str">
        <f>IF('N-Bedarf AL §13a'!B217="","",'N-Bedarf AL §13a'!B217)</f>
        <v/>
      </c>
      <c r="C219" s="49" t="str">
        <f>IF('N-Bedarf AL §13a'!C217="","",'N-Bedarf AL §13a'!C217)</f>
        <v/>
      </c>
      <c r="D219" s="88" t="str">
        <f>IF('N-Bedarf AL §13a'!D217="","",'N-Bedarf AL §13a'!D217)</f>
        <v/>
      </c>
      <c r="E219" s="49" t="str">
        <f>IF('N-Bedarf AL §13a'!G217="","",'N-Bedarf AL §13a'!G217)</f>
        <v/>
      </c>
      <c r="F219" s="50" t="str">
        <f t="shared" si="18"/>
        <v/>
      </c>
      <c r="G219" s="50" t="str">
        <f t="shared" si="23"/>
        <v/>
      </c>
      <c r="H219" s="88"/>
      <c r="I219" s="49"/>
      <c r="J219" s="50" t="str">
        <f t="shared" si="19"/>
        <v/>
      </c>
      <c r="K219" s="50" t="str">
        <f t="shared" si="20"/>
        <v/>
      </c>
      <c r="L219" s="88"/>
      <c r="M219" s="49"/>
      <c r="N219" s="50" t="str">
        <f t="shared" si="21"/>
        <v/>
      </c>
      <c r="O219" s="50" t="str">
        <f t="shared" si="22"/>
        <v/>
      </c>
      <c r="P219" s="51"/>
      <c r="Q219" s="78" t="s">
        <v>261</v>
      </c>
      <c r="R219" s="49"/>
      <c r="S219" s="32" t="str">
        <f>IF(R219="","C",INDEX(Gehaltsklassen!A$11:A$15,MATCH(R219,Gehaltsklassen!D$11:D$15,1),1))</f>
        <v>C</v>
      </c>
      <c r="T219" s="49"/>
      <c r="U219" s="32" t="str">
        <f>IF(T219="","C",IF(T219="","C",IF($Q219="I",INDEX(Gehaltsklassen!A$11:A$15,MATCH(T219,Gehaltsklassen!C$11:C$15,1),1),IF($Q219="II",INDEX(Gehaltsklassen!A$11:A$15,MATCH(T219,Gehaltsklassen!D$11:D$15,1),1),IF($Q219="III",INDEX(Gehaltsklassen!A$11:A$15,MATCH(T219,Gehaltsklassen!E$11:E$15,1),1),"Falsche Bodenart")))))</f>
        <v>C</v>
      </c>
      <c r="V219" s="52" t="str">
        <f>IF(OR(C219=""),"",SUM(F219,J219,N219)*VLOOKUP(S219,Gehaltsklassen!$B$34:$D$38,2,FALSE))</f>
        <v/>
      </c>
      <c r="W219" s="52" t="str">
        <f>IF(OR(C219=""),"",SUM(F219,J219,N219)*VLOOKUP(S219,Gehaltsklassen!$B$34:$D$38,2,FALSE)*C219)</f>
        <v/>
      </c>
      <c r="X219" s="52" t="str">
        <f>IF(OR(C219=""),"",SUM(F219,J219,N219)*VLOOKUP(S219,Gehaltsklassen!$B$34:$D$38,3,FALSE))</f>
        <v/>
      </c>
      <c r="Y219" s="52" t="str">
        <f>IF(OR(C219=""),"",SUM(F219,J219,N219)*VLOOKUP(S219,Gehaltsklassen!$B$34:$D$38,3,FALSE)*C219)</f>
        <v/>
      </c>
      <c r="Z219" s="54" t="str">
        <f>IF(OR(C219=""),"",(SUM(G219,K219,O219)*VLOOKUP(U219,Gehaltsklassen!$B$34:$D$38,2,FALSE)))</f>
        <v/>
      </c>
      <c r="AA219" s="54" t="str">
        <f>IF(OR(C219=""),"",(SUM(G219,K219,O219)*VLOOKUP(U219,Gehaltsklassen!$B$34:$D$38,2,FALSE))*C219)</f>
        <v/>
      </c>
      <c r="AB219" s="53" t="str">
        <f>IF(OR(C219=""),"",(SUM(G219,K219,O219)*VLOOKUP(U219,Gehaltsklassen!$B$34:$D$38,3,FALSE))*C219)</f>
        <v/>
      </c>
      <c r="AC219" s="53" t="str">
        <f>IF(OR(C219=""),"",(SUM(G219,K219,O219)*VLOOKUP(U219,Gehaltsklassen!$B$34:$D$38,3,FALSE))*C219)</f>
        <v/>
      </c>
    </row>
    <row r="220" spans="1:29" ht="31.9" customHeight="1" x14ac:dyDescent="0.2">
      <c r="A220" s="74" t="str">
        <f>IF(C220="","",MAX($A$11:A219)+1)</f>
        <v/>
      </c>
      <c r="B220" s="75" t="str">
        <f>IF('N-Bedarf AL §13a'!B218="","",'N-Bedarf AL §13a'!B218)</f>
        <v/>
      </c>
      <c r="C220" s="49" t="str">
        <f>IF('N-Bedarf AL §13a'!C218="","",'N-Bedarf AL §13a'!C218)</f>
        <v/>
      </c>
      <c r="D220" s="88" t="str">
        <f>IF('N-Bedarf AL §13a'!D218="","",'N-Bedarf AL §13a'!D218)</f>
        <v/>
      </c>
      <c r="E220" s="49" t="str">
        <f>IF('N-Bedarf AL §13a'!G218="","",'N-Bedarf AL §13a'!G218)</f>
        <v/>
      </c>
      <c r="F220" s="50" t="str">
        <f t="shared" si="18"/>
        <v/>
      </c>
      <c r="G220" s="50" t="str">
        <f t="shared" si="23"/>
        <v/>
      </c>
      <c r="H220" s="88"/>
      <c r="I220" s="49"/>
      <c r="J220" s="50" t="str">
        <f t="shared" si="19"/>
        <v/>
      </c>
      <c r="K220" s="50" t="str">
        <f t="shared" si="20"/>
        <v/>
      </c>
      <c r="L220" s="88"/>
      <c r="M220" s="49"/>
      <c r="N220" s="50" t="str">
        <f t="shared" si="21"/>
        <v/>
      </c>
      <c r="O220" s="50" t="str">
        <f t="shared" si="22"/>
        <v/>
      </c>
      <c r="P220" s="51"/>
      <c r="Q220" s="78" t="s">
        <v>261</v>
      </c>
      <c r="R220" s="49"/>
      <c r="S220" s="32" t="str">
        <f>IF(R220="","C",INDEX(Gehaltsklassen!A$11:A$15,MATCH(R220,Gehaltsklassen!D$11:D$15,1),1))</f>
        <v>C</v>
      </c>
      <c r="T220" s="49"/>
      <c r="U220" s="32" t="str">
        <f>IF(T220="","C",IF(T220="","C",IF($Q220="I",INDEX(Gehaltsklassen!A$11:A$15,MATCH(T220,Gehaltsklassen!C$11:C$15,1),1),IF($Q220="II",INDEX(Gehaltsklassen!A$11:A$15,MATCH(T220,Gehaltsklassen!D$11:D$15,1),1),IF($Q220="III",INDEX(Gehaltsklassen!A$11:A$15,MATCH(T220,Gehaltsklassen!E$11:E$15,1),1),"Falsche Bodenart")))))</f>
        <v>C</v>
      </c>
      <c r="V220" s="52" t="str">
        <f>IF(OR(C220=""),"",SUM(F220,J220,N220)*VLOOKUP(S220,Gehaltsklassen!$B$34:$D$38,2,FALSE))</f>
        <v/>
      </c>
      <c r="W220" s="52" t="str">
        <f>IF(OR(C220=""),"",SUM(F220,J220,N220)*VLOOKUP(S220,Gehaltsklassen!$B$34:$D$38,2,FALSE)*C220)</f>
        <v/>
      </c>
      <c r="X220" s="52" t="str">
        <f>IF(OR(C220=""),"",SUM(F220,J220,N220)*VLOOKUP(S220,Gehaltsklassen!$B$34:$D$38,3,FALSE))</f>
        <v/>
      </c>
      <c r="Y220" s="52" t="str">
        <f>IF(OR(C220=""),"",SUM(F220,J220,N220)*VLOOKUP(S220,Gehaltsklassen!$B$34:$D$38,3,FALSE)*C220)</f>
        <v/>
      </c>
      <c r="Z220" s="54" t="str">
        <f>IF(OR(C220=""),"",(SUM(G220,K220,O220)*VLOOKUP(U220,Gehaltsklassen!$B$34:$D$38,2,FALSE)))</f>
        <v/>
      </c>
      <c r="AA220" s="54" t="str">
        <f>IF(OR(C220=""),"",(SUM(G220,K220,O220)*VLOOKUP(U220,Gehaltsklassen!$B$34:$D$38,2,FALSE))*C220)</f>
        <v/>
      </c>
      <c r="AB220" s="53" t="str">
        <f>IF(OR(C220=""),"",(SUM(G220,K220,O220)*VLOOKUP(U220,Gehaltsklassen!$B$34:$D$38,3,FALSE))*C220)</f>
        <v/>
      </c>
      <c r="AC220" s="53" t="str">
        <f>IF(OR(C220=""),"",(SUM(G220,K220,O220)*VLOOKUP(U220,Gehaltsklassen!$B$34:$D$38,3,FALSE))*C220)</f>
        <v/>
      </c>
    </row>
    <row r="221" spans="1:29" ht="31.9" customHeight="1" x14ac:dyDescent="0.2">
      <c r="A221" s="74" t="str">
        <f>IF(C221="","",MAX($A$11:A220)+1)</f>
        <v/>
      </c>
      <c r="B221" s="75" t="str">
        <f>IF('N-Bedarf AL §13a'!B219="","",'N-Bedarf AL §13a'!B219)</f>
        <v/>
      </c>
      <c r="C221" s="49" t="str">
        <f>IF('N-Bedarf AL §13a'!C219="","",'N-Bedarf AL §13a'!C219)</f>
        <v/>
      </c>
      <c r="D221" s="88" t="str">
        <f>IF('N-Bedarf AL §13a'!D219="","",'N-Bedarf AL §13a'!D219)</f>
        <v/>
      </c>
      <c r="E221" s="49" t="str">
        <f>IF('N-Bedarf AL §13a'!G219="","",'N-Bedarf AL §13a'!G219)</f>
        <v/>
      </c>
      <c r="F221" s="50" t="str">
        <f t="shared" si="18"/>
        <v/>
      </c>
      <c r="G221" s="50" t="str">
        <f t="shared" si="23"/>
        <v/>
      </c>
      <c r="H221" s="88"/>
      <c r="I221" s="49"/>
      <c r="J221" s="50" t="str">
        <f t="shared" si="19"/>
        <v/>
      </c>
      <c r="K221" s="50" t="str">
        <f t="shared" si="20"/>
        <v/>
      </c>
      <c r="L221" s="88"/>
      <c r="M221" s="49"/>
      <c r="N221" s="50" t="str">
        <f t="shared" si="21"/>
        <v/>
      </c>
      <c r="O221" s="50" t="str">
        <f t="shared" si="22"/>
        <v/>
      </c>
      <c r="P221" s="51"/>
      <c r="Q221" s="78" t="s">
        <v>261</v>
      </c>
      <c r="R221" s="49"/>
      <c r="S221" s="32" t="str">
        <f>IF(R221="","C",INDEX(Gehaltsklassen!A$11:A$15,MATCH(R221,Gehaltsklassen!D$11:D$15,1),1))</f>
        <v>C</v>
      </c>
      <c r="T221" s="49"/>
      <c r="U221" s="32" t="str">
        <f>IF(T221="","C",IF(T221="","C",IF($Q221="I",INDEX(Gehaltsklassen!A$11:A$15,MATCH(T221,Gehaltsklassen!C$11:C$15,1),1),IF($Q221="II",INDEX(Gehaltsklassen!A$11:A$15,MATCH(T221,Gehaltsklassen!D$11:D$15,1),1),IF($Q221="III",INDEX(Gehaltsklassen!A$11:A$15,MATCH(T221,Gehaltsklassen!E$11:E$15,1),1),"Falsche Bodenart")))))</f>
        <v>C</v>
      </c>
      <c r="V221" s="52" t="str">
        <f>IF(OR(C221=""),"",SUM(F221,J221,N221)*VLOOKUP(S221,Gehaltsklassen!$B$34:$D$38,2,FALSE))</f>
        <v/>
      </c>
      <c r="W221" s="52" t="str">
        <f>IF(OR(C221=""),"",SUM(F221,J221,N221)*VLOOKUP(S221,Gehaltsklassen!$B$34:$D$38,2,FALSE)*C221)</f>
        <v/>
      </c>
      <c r="X221" s="52" t="str">
        <f>IF(OR(C221=""),"",SUM(F221,J221,N221)*VLOOKUP(S221,Gehaltsklassen!$B$34:$D$38,3,FALSE))</f>
        <v/>
      </c>
      <c r="Y221" s="52" t="str">
        <f>IF(OR(C221=""),"",SUM(F221,J221,N221)*VLOOKUP(S221,Gehaltsklassen!$B$34:$D$38,3,FALSE)*C221)</f>
        <v/>
      </c>
      <c r="Z221" s="54" t="str">
        <f>IF(OR(C221=""),"",(SUM(G221,K221,O221)*VLOOKUP(U221,Gehaltsklassen!$B$34:$D$38,2,FALSE)))</f>
        <v/>
      </c>
      <c r="AA221" s="54" t="str">
        <f>IF(OR(C221=""),"",(SUM(G221,K221,O221)*VLOOKUP(U221,Gehaltsklassen!$B$34:$D$38,2,FALSE))*C221)</f>
        <v/>
      </c>
      <c r="AB221" s="53" t="str">
        <f>IF(OR(C221=""),"",(SUM(G221,K221,O221)*VLOOKUP(U221,Gehaltsklassen!$B$34:$D$38,3,FALSE))*C221)</f>
        <v/>
      </c>
      <c r="AC221" s="53" t="str">
        <f>IF(OR(C221=""),"",(SUM(G221,K221,O221)*VLOOKUP(U221,Gehaltsklassen!$B$34:$D$38,3,FALSE))*C221)</f>
        <v/>
      </c>
    </row>
    <row r="222" spans="1:29" ht="31.9" customHeight="1" x14ac:dyDescent="0.2">
      <c r="A222" s="74" t="str">
        <f>IF(C222="","",MAX($A$11:A221)+1)</f>
        <v/>
      </c>
      <c r="B222" s="75" t="str">
        <f>IF('N-Bedarf AL §13a'!B220="","",'N-Bedarf AL §13a'!B220)</f>
        <v/>
      </c>
      <c r="C222" s="49" t="str">
        <f>IF('N-Bedarf AL §13a'!C220="","",'N-Bedarf AL §13a'!C220)</f>
        <v/>
      </c>
      <c r="D222" s="88" t="str">
        <f>IF('N-Bedarf AL §13a'!D220="","",'N-Bedarf AL §13a'!D220)</f>
        <v/>
      </c>
      <c r="E222" s="49" t="str">
        <f>IF('N-Bedarf AL §13a'!G220="","",'N-Bedarf AL §13a'!G220)</f>
        <v/>
      </c>
      <c r="F222" s="50" t="str">
        <f t="shared" si="18"/>
        <v/>
      </c>
      <c r="G222" s="50" t="str">
        <f t="shared" si="23"/>
        <v/>
      </c>
      <c r="H222" s="88"/>
      <c r="I222" s="49"/>
      <c r="J222" s="50" t="str">
        <f t="shared" si="19"/>
        <v/>
      </c>
      <c r="K222" s="50" t="str">
        <f t="shared" si="20"/>
        <v/>
      </c>
      <c r="L222" s="88"/>
      <c r="M222" s="49"/>
      <c r="N222" s="50" t="str">
        <f t="shared" si="21"/>
        <v/>
      </c>
      <c r="O222" s="50" t="str">
        <f t="shared" si="22"/>
        <v/>
      </c>
      <c r="P222" s="51"/>
      <c r="Q222" s="78" t="s">
        <v>261</v>
      </c>
      <c r="R222" s="49"/>
      <c r="S222" s="32" t="str">
        <f>IF(R222="","C",INDEX(Gehaltsklassen!A$11:A$15,MATCH(R222,Gehaltsklassen!D$11:D$15,1),1))</f>
        <v>C</v>
      </c>
      <c r="T222" s="49"/>
      <c r="U222" s="32" t="str">
        <f>IF(T222="","C",IF(T222="","C",IF($Q222="I",INDEX(Gehaltsklassen!A$11:A$15,MATCH(T222,Gehaltsklassen!C$11:C$15,1),1),IF($Q222="II",INDEX(Gehaltsklassen!A$11:A$15,MATCH(T222,Gehaltsklassen!D$11:D$15,1),1),IF($Q222="III",INDEX(Gehaltsklassen!A$11:A$15,MATCH(T222,Gehaltsklassen!E$11:E$15,1),1),"Falsche Bodenart")))))</f>
        <v>C</v>
      </c>
      <c r="V222" s="52" t="str">
        <f>IF(OR(C222=""),"",SUM(F222,J222,N222)*VLOOKUP(S222,Gehaltsklassen!$B$34:$D$38,2,FALSE))</f>
        <v/>
      </c>
      <c r="W222" s="52" t="str">
        <f>IF(OR(C222=""),"",SUM(F222,J222,N222)*VLOOKUP(S222,Gehaltsklassen!$B$34:$D$38,2,FALSE)*C222)</f>
        <v/>
      </c>
      <c r="X222" s="52" t="str">
        <f>IF(OR(C222=""),"",SUM(F222,J222,N222)*VLOOKUP(S222,Gehaltsklassen!$B$34:$D$38,3,FALSE))</f>
        <v/>
      </c>
      <c r="Y222" s="52" t="str">
        <f>IF(OR(C222=""),"",SUM(F222,J222,N222)*VLOOKUP(S222,Gehaltsklassen!$B$34:$D$38,3,FALSE)*C222)</f>
        <v/>
      </c>
      <c r="Z222" s="54" t="str">
        <f>IF(OR(C222=""),"",(SUM(G222,K222,O222)*VLOOKUP(U222,Gehaltsklassen!$B$34:$D$38,2,FALSE)))</f>
        <v/>
      </c>
      <c r="AA222" s="54" t="str">
        <f>IF(OR(C222=""),"",(SUM(G222,K222,O222)*VLOOKUP(U222,Gehaltsklassen!$B$34:$D$38,2,FALSE))*C222)</f>
        <v/>
      </c>
      <c r="AB222" s="53" t="str">
        <f>IF(OR(C222=""),"",(SUM(G222,K222,O222)*VLOOKUP(U222,Gehaltsklassen!$B$34:$D$38,3,FALSE))*C222)</f>
        <v/>
      </c>
      <c r="AC222" s="53" t="str">
        <f>IF(OR(C222=""),"",(SUM(G222,K222,O222)*VLOOKUP(U222,Gehaltsklassen!$B$34:$D$38,3,FALSE))*C222)</f>
        <v/>
      </c>
    </row>
    <row r="223" spans="1:29" ht="31.9" customHeight="1" x14ac:dyDescent="0.2">
      <c r="A223" s="74" t="str">
        <f>IF(C223="","",MAX($A$11:A222)+1)</f>
        <v/>
      </c>
      <c r="B223" s="75" t="str">
        <f>IF('N-Bedarf AL §13a'!B221="","",'N-Bedarf AL §13a'!B221)</f>
        <v/>
      </c>
      <c r="C223" s="49" t="str">
        <f>IF('N-Bedarf AL §13a'!C221="","",'N-Bedarf AL §13a'!C221)</f>
        <v/>
      </c>
      <c r="D223" s="88" t="str">
        <f>IF('N-Bedarf AL §13a'!D221="","",'N-Bedarf AL §13a'!D221)</f>
        <v/>
      </c>
      <c r="E223" s="49" t="str">
        <f>IF('N-Bedarf AL §13a'!G221="","",'N-Bedarf AL §13a'!G221)</f>
        <v/>
      </c>
      <c r="F223" s="50" t="str">
        <f t="shared" si="18"/>
        <v/>
      </c>
      <c r="G223" s="50" t="str">
        <f t="shared" si="23"/>
        <v/>
      </c>
      <c r="H223" s="88"/>
      <c r="I223" s="49"/>
      <c r="J223" s="50" t="str">
        <f t="shared" si="19"/>
        <v/>
      </c>
      <c r="K223" s="50" t="str">
        <f t="shared" si="20"/>
        <v/>
      </c>
      <c r="L223" s="88"/>
      <c r="M223" s="49"/>
      <c r="N223" s="50" t="str">
        <f t="shared" si="21"/>
        <v/>
      </c>
      <c r="O223" s="50" t="str">
        <f t="shared" si="22"/>
        <v/>
      </c>
      <c r="P223" s="51"/>
      <c r="Q223" s="78" t="s">
        <v>261</v>
      </c>
      <c r="R223" s="49"/>
      <c r="S223" s="32" t="str">
        <f>IF(R223="","C",INDEX(Gehaltsklassen!A$11:A$15,MATCH(R223,Gehaltsklassen!D$11:D$15,1),1))</f>
        <v>C</v>
      </c>
      <c r="T223" s="49"/>
      <c r="U223" s="32" t="str">
        <f>IF(T223="","C",IF(T223="","C",IF($Q223="I",INDEX(Gehaltsklassen!A$11:A$15,MATCH(T223,Gehaltsklassen!C$11:C$15,1),1),IF($Q223="II",INDEX(Gehaltsklassen!A$11:A$15,MATCH(T223,Gehaltsklassen!D$11:D$15,1),1),IF($Q223="III",INDEX(Gehaltsklassen!A$11:A$15,MATCH(T223,Gehaltsklassen!E$11:E$15,1),1),"Falsche Bodenart")))))</f>
        <v>C</v>
      </c>
      <c r="V223" s="52" t="str">
        <f>IF(OR(C223=""),"",SUM(F223,J223,N223)*VLOOKUP(S223,Gehaltsklassen!$B$34:$D$38,2,FALSE))</f>
        <v/>
      </c>
      <c r="W223" s="52" t="str">
        <f>IF(OR(C223=""),"",SUM(F223,J223,N223)*VLOOKUP(S223,Gehaltsklassen!$B$34:$D$38,2,FALSE)*C223)</f>
        <v/>
      </c>
      <c r="X223" s="52" t="str">
        <f>IF(OR(C223=""),"",SUM(F223,J223,N223)*VLOOKUP(S223,Gehaltsklassen!$B$34:$D$38,3,FALSE))</f>
        <v/>
      </c>
      <c r="Y223" s="52" t="str">
        <f>IF(OR(C223=""),"",SUM(F223,J223,N223)*VLOOKUP(S223,Gehaltsklassen!$B$34:$D$38,3,FALSE)*C223)</f>
        <v/>
      </c>
      <c r="Z223" s="54" t="str">
        <f>IF(OR(C223=""),"",(SUM(G223,K223,O223)*VLOOKUP(U223,Gehaltsklassen!$B$34:$D$38,2,FALSE)))</f>
        <v/>
      </c>
      <c r="AA223" s="54" t="str">
        <f>IF(OR(C223=""),"",(SUM(G223,K223,O223)*VLOOKUP(U223,Gehaltsklassen!$B$34:$D$38,2,FALSE))*C223)</f>
        <v/>
      </c>
      <c r="AB223" s="53" t="str">
        <f>IF(OR(C223=""),"",(SUM(G223,K223,O223)*VLOOKUP(U223,Gehaltsklassen!$B$34:$D$38,3,FALSE))*C223)</f>
        <v/>
      </c>
      <c r="AC223" s="53" t="str">
        <f>IF(OR(C223=""),"",(SUM(G223,K223,O223)*VLOOKUP(U223,Gehaltsklassen!$B$34:$D$38,3,FALSE))*C223)</f>
        <v/>
      </c>
    </row>
    <row r="224" spans="1:29" ht="31.9" customHeight="1" x14ac:dyDescent="0.2">
      <c r="A224" s="74" t="str">
        <f>IF(C224="","",MAX($A$11:A223)+1)</f>
        <v/>
      </c>
      <c r="B224" s="75" t="str">
        <f>IF('N-Bedarf AL §13a'!B222="","",'N-Bedarf AL §13a'!B222)</f>
        <v/>
      </c>
      <c r="C224" s="49" t="str">
        <f>IF('N-Bedarf AL §13a'!C222="","",'N-Bedarf AL §13a'!C222)</f>
        <v/>
      </c>
      <c r="D224" s="88" t="str">
        <f>IF('N-Bedarf AL §13a'!D222="","",'N-Bedarf AL §13a'!D222)</f>
        <v/>
      </c>
      <c r="E224" s="49" t="str">
        <f>IF('N-Bedarf AL §13a'!G222="","",'N-Bedarf AL §13a'!G222)</f>
        <v/>
      </c>
      <c r="F224" s="50" t="str">
        <f t="shared" si="18"/>
        <v/>
      </c>
      <c r="G224" s="50" t="str">
        <f t="shared" si="23"/>
        <v/>
      </c>
      <c r="H224" s="88"/>
      <c r="I224" s="49"/>
      <c r="J224" s="50" t="str">
        <f t="shared" si="19"/>
        <v/>
      </c>
      <c r="K224" s="50" t="str">
        <f t="shared" si="20"/>
        <v/>
      </c>
      <c r="L224" s="88"/>
      <c r="M224" s="49"/>
      <c r="N224" s="50" t="str">
        <f t="shared" si="21"/>
        <v/>
      </c>
      <c r="O224" s="50" t="str">
        <f t="shared" si="22"/>
        <v/>
      </c>
      <c r="P224" s="51"/>
      <c r="Q224" s="78" t="s">
        <v>261</v>
      </c>
      <c r="R224" s="49"/>
      <c r="S224" s="32" t="str">
        <f>IF(R224="","C",INDEX(Gehaltsklassen!A$11:A$15,MATCH(R224,Gehaltsklassen!D$11:D$15,1),1))</f>
        <v>C</v>
      </c>
      <c r="T224" s="49"/>
      <c r="U224" s="32" t="str">
        <f>IF(T224="","C",IF(T224="","C",IF($Q224="I",INDEX(Gehaltsklassen!A$11:A$15,MATCH(T224,Gehaltsklassen!C$11:C$15,1),1),IF($Q224="II",INDEX(Gehaltsklassen!A$11:A$15,MATCH(T224,Gehaltsklassen!D$11:D$15,1),1),IF($Q224="III",INDEX(Gehaltsklassen!A$11:A$15,MATCH(T224,Gehaltsklassen!E$11:E$15,1),1),"Falsche Bodenart")))))</f>
        <v>C</v>
      </c>
      <c r="V224" s="52" t="str">
        <f>IF(OR(C224=""),"",SUM(F224,J224,N224)*VLOOKUP(S224,Gehaltsklassen!$B$34:$D$38,2,FALSE))</f>
        <v/>
      </c>
      <c r="W224" s="52" t="str">
        <f>IF(OR(C224=""),"",SUM(F224,J224,N224)*VLOOKUP(S224,Gehaltsklassen!$B$34:$D$38,2,FALSE)*C224)</f>
        <v/>
      </c>
      <c r="X224" s="52" t="str">
        <f>IF(OR(C224=""),"",SUM(F224,J224,N224)*VLOOKUP(S224,Gehaltsklassen!$B$34:$D$38,3,FALSE))</f>
        <v/>
      </c>
      <c r="Y224" s="52" t="str">
        <f>IF(OR(C224=""),"",SUM(F224,J224,N224)*VLOOKUP(S224,Gehaltsklassen!$B$34:$D$38,3,FALSE)*C224)</f>
        <v/>
      </c>
      <c r="Z224" s="54" t="str">
        <f>IF(OR(C224=""),"",(SUM(G224,K224,O224)*VLOOKUP(U224,Gehaltsklassen!$B$34:$D$38,2,FALSE)))</f>
        <v/>
      </c>
      <c r="AA224" s="54" t="str">
        <f>IF(OR(C224=""),"",(SUM(G224,K224,O224)*VLOOKUP(U224,Gehaltsklassen!$B$34:$D$38,2,FALSE))*C224)</f>
        <v/>
      </c>
      <c r="AB224" s="53" t="str">
        <f>IF(OR(C224=""),"",(SUM(G224,K224,O224)*VLOOKUP(U224,Gehaltsklassen!$B$34:$D$38,3,FALSE))*C224)</f>
        <v/>
      </c>
      <c r="AC224" s="53" t="str">
        <f>IF(OR(C224=""),"",(SUM(G224,K224,O224)*VLOOKUP(U224,Gehaltsklassen!$B$34:$D$38,3,FALSE))*C224)</f>
        <v/>
      </c>
    </row>
    <row r="225" spans="1:29" ht="31.9" customHeight="1" x14ac:dyDescent="0.2">
      <c r="A225" s="74" t="str">
        <f>IF(C225="","",MAX($A$11:A224)+1)</f>
        <v/>
      </c>
      <c r="B225" s="75" t="str">
        <f>IF('N-Bedarf AL §13a'!B223="","",'N-Bedarf AL §13a'!B223)</f>
        <v/>
      </c>
      <c r="C225" s="49" t="str">
        <f>IF('N-Bedarf AL §13a'!C223="","",'N-Bedarf AL §13a'!C223)</f>
        <v/>
      </c>
      <c r="D225" s="88" t="str">
        <f>IF('N-Bedarf AL §13a'!D223="","",'N-Bedarf AL §13a'!D223)</f>
        <v/>
      </c>
      <c r="E225" s="49" t="str">
        <f>IF('N-Bedarf AL §13a'!G223="","",'N-Bedarf AL §13a'!G223)</f>
        <v/>
      </c>
      <c r="F225" s="50" t="str">
        <f t="shared" si="18"/>
        <v/>
      </c>
      <c r="G225" s="50" t="str">
        <f t="shared" si="23"/>
        <v/>
      </c>
      <c r="H225" s="88"/>
      <c r="I225" s="49"/>
      <c r="J225" s="50" t="str">
        <f t="shared" si="19"/>
        <v/>
      </c>
      <c r="K225" s="50" t="str">
        <f t="shared" si="20"/>
        <v/>
      </c>
      <c r="L225" s="88"/>
      <c r="M225" s="49"/>
      <c r="N225" s="50" t="str">
        <f t="shared" si="21"/>
        <v/>
      </c>
      <c r="O225" s="50" t="str">
        <f t="shared" si="22"/>
        <v/>
      </c>
      <c r="P225" s="51"/>
      <c r="Q225" s="78" t="s">
        <v>261</v>
      </c>
      <c r="R225" s="49"/>
      <c r="S225" s="32" t="str">
        <f>IF(R225="","C",INDEX(Gehaltsklassen!A$11:A$15,MATCH(R225,Gehaltsklassen!D$11:D$15,1),1))</f>
        <v>C</v>
      </c>
      <c r="T225" s="49"/>
      <c r="U225" s="32" t="str">
        <f>IF(T225="","C",IF(T225="","C",IF($Q225="I",INDEX(Gehaltsklassen!A$11:A$15,MATCH(T225,Gehaltsklassen!C$11:C$15,1),1),IF($Q225="II",INDEX(Gehaltsklassen!A$11:A$15,MATCH(T225,Gehaltsklassen!D$11:D$15,1),1),IF($Q225="III",INDEX(Gehaltsklassen!A$11:A$15,MATCH(T225,Gehaltsklassen!E$11:E$15,1),1),"Falsche Bodenart")))))</f>
        <v>C</v>
      </c>
      <c r="V225" s="52" t="str">
        <f>IF(OR(C225=""),"",SUM(F225,J225,N225)*VLOOKUP(S225,Gehaltsklassen!$B$34:$D$38,2,FALSE))</f>
        <v/>
      </c>
      <c r="W225" s="52" t="str">
        <f>IF(OR(C225=""),"",SUM(F225,J225,N225)*VLOOKUP(S225,Gehaltsklassen!$B$34:$D$38,2,FALSE)*C225)</f>
        <v/>
      </c>
      <c r="X225" s="52" t="str">
        <f>IF(OR(C225=""),"",SUM(F225,J225,N225)*VLOOKUP(S225,Gehaltsklassen!$B$34:$D$38,3,FALSE))</f>
        <v/>
      </c>
      <c r="Y225" s="52" t="str">
        <f>IF(OR(C225=""),"",SUM(F225,J225,N225)*VLOOKUP(S225,Gehaltsklassen!$B$34:$D$38,3,FALSE)*C225)</f>
        <v/>
      </c>
      <c r="Z225" s="54" t="str">
        <f>IF(OR(C225=""),"",(SUM(G225,K225,O225)*VLOOKUP(U225,Gehaltsklassen!$B$34:$D$38,2,FALSE)))</f>
        <v/>
      </c>
      <c r="AA225" s="54" t="str">
        <f>IF(OR(C225=""),"",(SUM(G225,K225,O225)*VLOOKUP(U225,Gehaltsklassen!$B$34:$D$38,2,FALSE))*C225)</f>
        <v/>
      </c>
      <c r="AB225" s="53" t="str">
        <f>IF(OR(C225=""),"",(SUM(G225,K225,O225)*VLOOKUP(U225,Gehaltsklassen!$B$34:$D$38,3,FALSE))*C225)</f>
        <v/>
      </c>
      <c r="AC225" s="53" t="str">
        <f>IF(OR(C225=""),"",(SUM(G225,K225,O225)*VLOOKUP(U225,Gehaltsklassen!$B$34:$D$38,3,FALSE))*C225)</f>
        <v/>
      </c>
    </row>
    <row r="226" spans="1:29" ht="31.9" customHeight="1" x14ac:dyDescent="0.2">
      <c r="A226" s="74" t="str">
        <f>IF(C226="","",MAX($A$11:A225)+1)</f>
        <v/>
      </c>
      <c r="B226" s="75" t="str">
        <f>IF('N-Bedarf AL §13a'!B224="","",'N-Bedarf AL §13a'!B224)</f>
        <v/>
      </c>
      <c r="C226" s="49" t="str">
        <f>IF('N-Bedarf AL §13a'!C224="","",'N-Bedarf AL §13a'!C224)</f>
        <v/>
      </c>
      <c r="D226" s="88" t="str">
        <f>IF('N-Bedarf AL §13a'!D224="","",'N-Bedarf AL §13a'!D224)</f>
        <v/>
      </c>
      <c r="E226" s="49" t="str">
        <f>IF('N-Bedarf AL §13a'!G224="","",'N-Bedarf AL §13a'!G224)</f>
        <v/>
      </c>
      <c r="F226" s="50" t="str">
        <f t="shared" si="18"/>
        <v/>
      </c>
      <c r="G226" s="50" t="str">
        <f t="shared" si="23"/>
        <v/>
      </c>
      <c r="H226" s="88"/>
      <c r="I226" s="49"/>
      <c r="J226" s="50" t="str">
        <f t="shared" si="19"/>
        <v/>
      </c>
      <c r="K226" s="50" t="str">
        <f t="shared" si="20"/>
        <v/>
      </c>
      <c r="L226" s="88"/>
      <c r="M226" s="49"/>
      <c r="N226" s="50" t="str">
        <f t="shared" si="21"/>
        <v/>
      </c>
      <c r="O226" s="50" t="str">
        <f t="shared" si="22"/>
        <v/>
      </c>
      <c r="P226" s="51"/>
      <c r="Q226" s="78" t="s">
        <v>261</v>
      </c>
      <c r="R226" s="49"/>
      <c r="S226" s="32" t="str">
        <f>IF(R226="","C",INDEX(Gehaltsklassen!A$11:A$15,MATCH(R226,Gehaltsklassen!D$11:D$15,1),1))</f>
        <v>C</v>
      </c>
      <c r="T226" s="49"/>
      <c r="U226" s="32" t="str">
        <f>IF(T226="","C",IF(T226="","C",IF($Q226="I",INDEX(Gehaltsklassen!A$11:A$15,MATCH(T226,Gehaltsklassen!C$11:C$15,1),1),IF($Q226="II",INDEX(Gehaltsklassen!A$11:A$15,MATCH(T226,Gehaltsklassen!D$11:D$15,1),1),IF($Q226="III",INDEX(Gehaltsklassen!A$11:A$15,MATCH(T226,Gehaltsklassen!E$11:E$15,1),1),"Falsche Bodenart")))))</f>
        <v>C</v>
      </c>
      <c r="V226" s="52" t="str">
        <f>IF(OR(C226=""),"",SUM(F226,J226,N226)*VLOOKUP(S226,Gehaltsklassen!$B$34:$D$38,2,FALSE))</f>
        <v/>
      </c>
      <c r="W226" s="52" t="str">
        <f>IF(OR(C226=""),"",SUM(F226,J226,N226)*VLOOKUP(S226,Gehaltsklassen!$B$34:$D$38,2,FALSE)*C226)</f>
        <v/>
      </c>
      <c r="X226" s="52" t="str">
        <f>IF(OR(C226=""),"",SUM(F226,J226,N226)*VLOOKUP(S226,Gehaltsklassen!$B$34:$D$38,3,FALSE))</f>
        <v/>
      </c>
      <c r="Y226" s="52" t="str">
        <f>IF(OR(C226=""),"",SUM(F226,J226,N226)*VLOOKUP(S226,Gehaltsklassen!$B$34:$D$38,3,FALSE)*C226)</f>
        <v/>
      </c>
      <c r="Z226" s="54" t="str">
        <f>IF(OR(C226=""),"",(SUM(G226,K226,O226)*VLOOKUP(U226,Gehaltsklassen!$B$34:$D$38,2,FALSE)))</f>
        <v/>
      </c>
      <c r="AA226" s="54" t="str">
        <f>IF(OR(C226=""),"",(SUM(G226,K226,O226)*VLOOKUP(U226,Gehaltsklassen!$B$34:$D$38,2,FALSE))*C226)</f>
        <v/>
      </c>
      <c r="AB226" s="53" t="str">
        <f>IF(OR(C226=""),"",(SUM(G226,K226,O226)*VLOOKUP(U226,Gehaltsklassen!$B$34:$D$38,3,FALSE))*C226)</f>
        <v/>
      </c>
      <c r="AC226" s="53" t="str">
        <f>IF(OR(C226=""),"",(SUM(G226,K226,O226)*VLOOKUP(U226,Gehaltsklassen!$B$34:$D$38,3,FALSE))*C226)</f>
        <v/>
      </c>
    </row>
    <row r="227" spans="1:29" ht="31.9" customHeight="1" x14ac:dyDescent="0.2">
      <c r="A227" s="74" t="str">
        <f>IF(C227="","",MAX($A$11:A226)+1)</f>
        <v/>
      </c>
      <c r="B227" s="75" t="str">
        <f>IF('N-Bedarf AL §13a'!B225="","",'N-Bedarf AL §13a'!B225)</f>
        <v/>
      </c>
      <c r="C227" s="49" t="str">
        <f>IF('N-Bedarf AL §13a'!C225="","",'N-Bedarf AL §13a'!C225)</f>
        <v/>
      </c>
      <c r="D227" s="88" t="str">
        <f>IF('N-Bedarf AL §13a'!D225="","",'N-Bedarf AL §13a'!D225)</f>
        <v/>
      </c>
      <c r="E227" s="49" t="str">
        <f>IF('N-Bedarf AL §13a'!G225="","",'N-Bedarf AL §13a'!G225)</f>
        <v/>
      </c>
      <c r="F227" s="50" t="str">
        <f t="shared" si="18"/>
        <v/>
      </c>
      <c r="G227" s="50" t="str">
        <f t="shared" si="23"/>
        <v/>
      </c>
      <c r="H227" s="88"/>
      <c r="I227" s="49"/>
      <c r="J227" s="50" t="str">
        <f t="shared" si="19"/>
        <v/>
      </c>
      <c r="K227" s="50" t="str">
        <f t="shared" si="20"/>
        <v/>
      </c>
      <c r="L227" s="88"/>
      <c r="M227" s="49"/>
      <c r="N227" s="50" t="str">
        <f t="shared" si="21"/>
        <v/>
      </c>
      <c r="O227" s="50" t="str">
        <f t="shared" si="22"/>
        <v/>
      </c>
      <c r="P227" s="51"/>
      <c r="Q227" s="78" t="s">
        <v>261</v>
      </c>
      <c r="R227" s="49"/>
      <c r="S227" s="32" t="str">
        <f>IF(R227="","C",INDEX(Gehaltsklassen!A$11:A$15,MATCH(R227,Gehaltsklassen!D$11:D$15,1),1))</f>
        <v>C</v>
      </c>
      <c r="T227" s="49"/>
      <c r="U227" s="32" t="str">
        <f>IF(T227="","C",IF(T227="","C",IF($Q227="I",INDEX(Gehaltsklassen!A$11:A$15,MATCH(T227,Gehaltsklassen!C$11:C$15,1),1),IF($Q227="II",INDEX(Gehaltsklassen!A$11:A$15,MATCH(T227,Gehaltsklassen!D$11:D$15,1),1),IF($Q227="III",INDEX(Gehaltsklassen!A$11:A$15,MATCH(T227,Gehaltsklassen!E$11:E$15,1),1),"Falsche Bodenart")))))</f>
        <v>C</v>
      </c>
      <c r="V227" s="52" t="str">
        <f>IF(OR(C227=""),"",SUM(F227,J227,N227)*VLOOKUP(S227,Gehaltsklassen!$B$34:$D$38,2,FALSE))</f>
        <v/>
      </c>
      <c r="W227" s="52" t="str">
        <f>IF(OR(C227=""),"",SUM(F227,J227,N227)*VLOOKUP(S227,Gehaltsklassen!$B$34:$D$38,2,FALSE)*C227)</f>
        <v/>
      </c>
      <c r="X227" s="52" t="str">
        <f>IF(OR(C227=""),"",SUM(F227,J227,N227)*VLOOKUP(S227,Gehaltsklassen!$B$34:$D$38,3,FALSE))</f>
        <v/>
      </c>
      <c r="Y227" s="52" t="str">
        <f>IF(OR(C227=""),"",SUM(F227,J227,N227)*VLOOKUP(S227,Gehaltsklassen!$B$34:$D$38,3,FALSE)*C227)</f>
        <v/>
      </c>
      <c r="Z227" s="54" t="str">
        <f>IF(OR(C227=""),"",(SUM(G227,K227,O227)*VLOOKUP(U227,Gehaltsklassen!$B$34:$D$38,2,FALSE)))</f>
        <v/>
      </c>
      <c r="AA227" s="54" t="str">
        <f>IF(OR(C227=""),"",(SUM(G227,K227,O227)*VLOOKUP(U227,Gehaltsklassen!$B$34:$D$38,2,FALSE))*C227)</f>
        <v/>
      </c>
      <c r="AB227" s="53" t="str">
        <f>IF(OR(C227=""),"",(SUM(G227,K227,O227)*VLOOKUP(U227,Gehaltsklassen!$B$34:$D$38,3,FALSE))*C227)</f>
        <v/>
      </c>
      <c r="AC227" s="53" t="str">
        <f>IF(OR(C227=""),"",(SUM(G227,K227,O227)*VLOOKUP(U227,Gehaltsklassen!$B$34:$D$38,3,FALSE))*C227)</f>
        <v/>
      </c>
    </row>
    <row r="228" spans="1:29" ht="31.9" customHeight="1" x14ac:dyDescent="0.2">
      <c r="A228" s="74" t="str">
        <f>IF(C228="","",MAX($A$11:A227)+1)</f>
        <v/>
      </c>
      <c r="B228" s="75" t="str">
        <f>IF('N-Bedarf AL §13a'!B226="","",'N-Bedarf AL §13a'!B226)</f>
        <v/>
      </c>
      <c r="C228" s="49" t="str">
        <f>IF('N-Bedarf AL §13a'!C226="","",'N-Bedarf AL §13a'!C226)</f>
        <v/>
      </c>
      <c r="D228" s="88" t="str">
        <f>IF('N-Bedarf AL §13a'!D226="","",'N-Bedarf AL §13a'!D226)</f>
        <v/>
      </c>
      <c r="E228" s="49" t="str">
        <f>IF('N-Bedarf AL §13a'!G226="","",'N-Bedarf AL §13a'!G226)</f>
        <v/>
      </c>
      <c r="F228" s="50" t="str">
        <f t="shared" si="18"/>
        <v/>
      </c>
      <c r="G228" s="50" t="str">
        <f t="shared" si="23"/>
        <v/>
      </c>
      <c r="H228" s="88"/>
      <c r="I228" s="49"/>
      <c r="J228" s="50" t="str">
        <f t="shared" si="19"/>
        <v/>
      </c>
      <c r="K228" s="50" t="str">
        <f t="shared" si="20"/>
        <v/>
      </c>
      <c r="L228" s="88"/>
      <c r="M228" s="49"/>
      <c r="N228" s="50" t="str">
        <f t="shared" si="21"/>
        <v/>
      </c>
      <c r="O228" s="50" t="str">
        <f t="shared" si="22"/>
        <v/>
      </c>
      <c r="P228" s="51"/>
      <c r="Q228" s="78" t="s">
        <v>261</v>
      </c>
      <c r="R228" s="49"/>
      <c r="S228" s="32" t="str">
        <f>IF(R228="","C",INDEX(Gehaltsklassen!A$11:A$15,MATCH(R228,Gehaltsklassen!D$11:D$15,1),1))</f>
        <v>C</v>
      </c>
      <c r="T228" s="49"/>
      <c r="U228" s="32" t="str">
        <f>IF(T228="","C",IF(T228="","C",IF($Q228="I",INDEX(Gehaltsklassen!A$11:A$15,MATCH(T228,Gehaltsklassen!C$11:C$15,1),1),IF($Q228="II",INDEX(Gehaltsklassen!A$11:A$15,MATCH(T228,Gehaltsklassen!D$11:D$15,1),1),IF($Q228="III",INDEX(Gehaltsklassen!A$11:A$15,MATCH(T228,Gehaltsklassen!E$11:E$15,1),1),"Falsche Bodenart")))))</f>
        <v>C</v>
      </c>
      <c r="V228" s="52" t="str">
        <f>IF(OR(C228=""),"",SUM(F228,J228,N228)*VLOOKUP(S228,Gehaltsklassen!$B$34:$D$38,2,FALSE))</f>
        <v/>
      </c>
      <c r="W228" s="52" t="str">
        <f>IF(OR(C228=""),"",SUM(F228,J228,N228)*VLOOKUP(S228,Gehaltsklassen!$B$34:$D$38,2,FALSE)*C228)</f>
        <v/>
      </c>
      <c r="X228" s="52" t="str">
        <f>IF(OR(C228=""),"",SUM(F228,J228,N228)*VLOOKUP(S228,Gehaltsklassen!$B$34:$D$38,3,FALSE))</f>
        <v/>
      </c>
      <c r="Y228" s="52" t="str">
        <f>IF(OR(C228=""),"",SUM(F228,J228,N228)*VLOOKUP(S228,Gehaltsklassen!$B$34:$D$38,3,FALSE)*C228)</f>
        <v/>
      </c>
      <c r="Z228" s="54" t="str">
        <f>IF(OR(C228=""),"",(SUM(G228,K228,O228)*VLOOKUP(U228,Gehaltsklassen!$B$34:$D$38,2,FALSE)))</f>
        <v/>
      </c>
      <c r="AA228" s="54" t="str">
        <f>IF(OR(C228=""),"",(SUM(G228,K228,O228)*VLOOKUP(U228,Gehaltsklassen!$B$34:$D$38,2,FALSE))*C228)</f>
        <v/>
      </c>
      <c r="AB228" s="53" t="str">
        <f>IF(OR(C228=""),"",(SUM(G228,K228,O228)*VLOOKUP(U228,Gehaltsklassen!$B$34:$D$38,3,FALSE))*C228)</f>
        <v/>
      </c>
      <c r="AC228" s="53" t="str">
        <f>IF(OR(C228=""),"",(SUM(G228,K228,O228)*VLOOKUP(U228,Gehaltsklassen!$B$34:$D$38,3,FALSE))*C228)</f>
        <v/>
      </c>
    </row>
    <row r="229" spans="1:29" ht="31.9" customHeight="1" x14ac:dyDescent="0.2">
      <c r="A229" s="74" t="str">
        <f>IF(C229="","",MAX($A$11:A228)+1)</f>
        <v/>
      </c>
      <c r="B229" s="75" t="str">
        <f>IF('N-Bedarf AL §13a'!B227="","",'N-Bedarf AL §13a'!B227)</f>
        <v/>
      </c>
      <c r="C229" s="49" t="str">
        <f>IF('N-Bedarf AL §13a'!C227="","",'N-Bedarf AL §13a'!C227)</f>
        <v/>
      </c>
      <c r="D229" s="88" t="str">
        <f>IF('N-Bedarf AL §13a'!D227="","",'N-Bedarf AL §13a'!D227)</f>
        <v/>
      </c>
      <c r="E229" s="49" t="str">
        <f>IF('N-Bedarf AL §13a'!G227="","",'N-Bedarf AL §13a'!G227)</f>
        <v/>
      </c>
      <c r="F229" s="50" t="str">
        <f t="shared" si="18"/>
        <v/>
      </c>
      <c r="G229" s="50" t="str">
        <f t="shared" si="23"/>
        <v/>
      </c>
      <c r="H229" s="88"/>
      <c r="I229" s="49"/>
      <c r="J229" s="50" t="str">
        <f t="shared" si="19"/>
        <v/>
      </c>
      <c r="K229" s="50" t="str">
        <f t="shared" si="20"/>
        <v/>
      </c>
      <c r="L229" s="88"/>
      <c r="M229" s="49"/>
      <c r="N229" s="50" t="str">
        <f t="shared" si="21"/>
        <v/>
      </c>
      <c r="O229" s="50" t="str">
        <f t="shared" si="22"/>
        <v/>
      </c>
      <c r="P229" s="51"/>
      <c r="Q229" s="78" t="s">
        <v>261</v>
      </c>
      <c r="R229" s="49"/>
      <c r="S229" s="32" t="str">
        <f>IF(R229="","C",INDEX(Gehaltsklassen!A$11:A$15,MATCH(R229,Gehaltsklassen!D$11:D$15,1),1))</f>
        <v>C</v>
      </c>
      <c r="T229" s="49"/>
      <c r="U229" s="32" t="str">
        <f>IF(T229="","C",IF(T229="","C",IF($Q229="I",INDEX(Gehaltsklassen!A$11:A$15,MATCH(T229,Gehaltsklassen!C$11:C$15,1),1),IF($Q229="II",INDEX(Gehaltsklassen!A$11:A$15,MATCH(T229,Gehaltsklassen!D$11:D$15,1),1),IF($Q229="III",INDEX(Gehaltsklassen!A$11:A$15,MATCH(T229,Gehaltsklassen!E$11:E$15,1),1),"Falsche Bodenart")))))</f>
        <v>C</v>
      </c>
      <c r="V229" s="52" t="str">
        <f>IF(OR(C229=""),"",SUM(F229,J229,N229)*VLOOKUP(S229,Gehaltsklassen!$B$34:$D$38,2,FALSE))</f>
        <v/>
      </c>
      <c r="W229" s="52" t="str">
        <f>IF(OR(C229=""),"",SUM(F229,J229,N229)*VLOOKUP(S229,Gehaltsklassen!$B$34:$D$38,2,FALSE)*C229)</f>
        <v/>
      </c>
      <c r="X229" s="52" t="str">
        <f>IF(OR(C229=""),"",SUM(F229,J229,N229)*VLOOKUP(S229,Gehaltsklassen!$B$34:$D$38,3,FALSE))</f>
        <v/>
      </c>
      <c r="Y229" s="52" t="str">
        <f>IF(OR(C229=""),"",SUM(F229,J229,N229)*VLOOKUP(S229,Gehaltsklassen!$B$34:$D$38,3,FALSE)*C229)</f>
        <v/>
      </c>
      <c r="Z229" s="54" t="str">
        <f>IF(OR(C229=""),"",(SUM(G229,K229,O229)*VLOOKUP(U229,Gehaltsklassen!$B$34:$D$38,2,FALSE)))</f>
        <v/>
      </c>
      <c r="AA229" s="54" t="str">
        <f>IF(OR(C229=""),"",(SUM(G229,K229,O229)*VLOOKUP(U229,Gehaltsklassen!$B$34:$D$38,2,FALSE))*C229)</f>
        <v/>
      </c>
      <c r="AB229" s="53" t="str">
        <f>IF(OR(C229=""),"",(SUM(G229,K229,O229)*VLOOKUP(U229,Gehaltsklassen!$B$34:$D$38,3,FALSE))*C229)</f>
        <v/>
      </c>
      <c r="AC229" s="53" t="str">
        <f>IF(OR(C229=""),"",(SUM(G229,K229,O229)*VLOOKUP(U229,Gehaltsklassen!$B$34:$D$38,3,FALSE))*C229)</f>
        <v/>
      </c>
    </row>
    <row r="230" spans="1:29" ht="31.9" customHeight="1" x14ac:dyDescent="0.2">
      <c r="A230" s="74" t="str">
        <f>IF(C230="","",MAX($A$11:A229)+1)</f>
        <v/>
      </c>
      <c r="B230" s="75" t="str">
        <f>IF('N-Bedarf AL §13a'!B228="","",'N-Bedarf AL §13a'!B228)</f>
        <v/>
      </c>
      <c r="C230" s="49" t="str">
        <f>IF('N-Bedarf AL §13a'!C228="","",'N-Bedarf AL §13a'!C228)</f>
        <v/>
      </c>
      <c r="D230" s="88" t="str">
        <f>IF('N-Bedarf AL §13a'!D228="","",'N-Bedarf AL §13a'!D228)</f>
        <v/>
      </c>
      <c r="E230" s="49" t="str">
        <f>IF('N-Bedarf AL §13a'!G228="","",'N-Bedarf AL §13a'!G228)</f>
        <v/>
      </c>
      <c r="F230" s="50" t="str">
        <f t="shared" si="18"/>
        <v/>
      </c>
      <c r="G230" s="50" t="str">
        <f t="shared" si="23"/>
        <v/>
      </c>
      <c r="H230" s="88"/>
      <c r="I230" s="49"/>
      <c r="J230" s="50" t="str">
        <f t="shared" si="19"/>
        <v/>
      </c>
      <c r="K230" s="50" t="str">
        <f t="shared" si="20"/>
        <v/>
      </c>
      <c r="L230" s="88"/>
      <c r="M230" s="49"/>
      <c r="N230" s="50" t="str">
        <f t="shared" si="21"/>
        <v/>
      </c>
      <c r="O230" s="50" t="str">
        <f t="shared" si="22"/>
        <v/>
      </c>
      <c r="P230" s="51"/>
      <c r="Q230" s="78" t="s">
        <v>261</v>
      </c>
      <c r="R230" s="49"/>
      <c r="S230" s="32" t="str">
        <f>IF(R230="","C",INDEX(Gehaltsklassen!A$11:A$15,MATCH(R230,Gehaltsklassen!D$11:D$15,1),1))</f>
        <v>C</v>
      </c>
      <c r="T230" s="49"/>
      <c r="U230" s="32" t="str">
        <f>IF(T230="","C",IF(T230="","C",IF($Q230="I",INDEX(Gehaltsklassen!A$11:A$15,MATCH(T230,Gehaltsklassen!C$11:C$15,1),1),IF($Q230="II",INDEX(Gehaltsklassen!A$11:A$15,MATCH(T230,Gehaltsklassen!D$11:D$15,1),1),IF($Q230="III",INDEX(Gehaltsklassen!A$11:A$15,MATCH(T230,Gehaltsklassen!E$11:E$15,1),1),"Falsche Bodenart")))))</f>
        <v>C</v>
      </c>
      <c r="V230" s="52" t="str">
        <f>IF(OR(C230=""),"",SUM(F230,J230,N230)*VLOOKUP(S230,Gehaltsklassen!$B$34:$D$38,2,FALSE))</f>
        <v/>
      </c>
      <c r="W230" s="52" t="str">
        <f>IF(OR(C230=""),"",SUM(F230,J230,N230)*VLOOKUP(S230,Gehaltsklassen!$B$34:$D$38,2,FALSE)*C230)</f>
        <v/>
      </c>
      <c r="X230" s="52" t="str">
        <f>IF(OR(C230=""),"",SUM(F230,J230,N230)*VLOOKUP(S230,Gehaltsklassen!$B$34:$D$38,3,FALSE))</f>
        <v/>
      </c>
      <c r="Y230" s="52" t="str">
        <f>IF(OR(C230=""),"",SUM(F230,J230,N230)*VLOOKUP(S230,Gehaltsklassen!$B$34:$D$38,3,FALSE)*C230)</f>
        <v/>
      </c>
      <c r="Z230" s="54" t="str">
        <f>IF(OR(C230=""),"",(SUM(G230,K230,O230)*VLOOKUP(U230,Gehaltsklassen!$B$34:$D$38,2,FALSE)))</f>
        <v/>
      </c>
      <c r="AA230" s="54" t="str">
        <f>IF(OR(C230=""),"",(SUM(G230,K230,O230)*VLOOKUP(U230,Gehaltsklassen!$B$34:$D$38,2,FALSE))*C230)</f>
        <v/>
      </c>
      <c r="AB230" s="53" t="str">
        <f>IF(OR(C230=""),"",(SUM(G230,K230,O230)*VLOOKUP(U230,Gehaltsklassen!$B$34:$D$38,3,FALSE))*C230)</f>
        <v/>
      </c>
      <c r="AC230" s="53" t="str">
        <f>IF(OR(C230=""),"",(SUM(G230,K230,O230)*VLOOKUP(U230,Gehaltsklassen!$B$34:$D$38,3,FALSE))*C230)</f>
        <v/>
      </c>
    </row>
    <row r="231" spans="1:29" ht="31.9" customHeight="1" x14ac:dyDescent="0.2">
      <c r="A231" s="74" t="str">
        <f>IF(C231="","",MAX($A$11:A230)+1)</f>
        <v/>
      </c>
      <c r="B231" s="75" t="str">
        <f>IF('N-Bedarf AL §13a'!B229="","",'N-Bedarf AL §13a'!B229)</f>
        <v/>
      </c>
      <c r="C231" s="49" t="str">
        <f>IF('N-Bedarf AL §13a'!C229="","",'N-Bedarf AL §13a'!C229)</f>
        <v/>
      </c>
      <c r="D231" s="88" t="str">
        <f>IF('N-Bedarf AL §13a'!D229="","",'N-Bedarf AL §13a'!D229)</f>
        <v/>
      </c>
      <c r="E231" s="49" t="str">
        <f>IF('N-Bedarf AL §13a'!G229="","",'N-Bedarf AL §13a'!G229)</f>
        <v/>
      </c>
      <c r="F231" s="50" t="str">
        <f t="shared" si="18"/>
        <v/>
      </c>
      <c r="G231" s="50" t="str">
        <f t="shared" si="23"/>
        <v/>
      </c>
      <c r="H231" s="88"/>
      <c r="I231" s="49"/>
      <c r="J231" s="50" t="str">
        <f t="shared" si="19"/>
        <v/>
      </c>
      <c r="K231" s="50" t="str">
        <f t="shared" si="20"/>
        <v/>
      </c>
      <c r="L231" s="88"/>
      <c r="M231" s="49"/>
      <c r="N231" s="50" t="str">
        <f t="shared" si="21"/>
        <v/>
      </c>
      <c r="O231" s="50" t="str">
        <f t="shared" si="22"/>
        <v/>
      </c>
      <c r="P231" s="51"/>
      <c r="Q231" s="78" t="s">
        <v>261</v>
      </c>
      <c r="R231" s="49"/>
      <c r="S231" s="32" t="str">
        <f>IF(R231="","C",INDEX(Gehaltsklassen!A$11:A$15,MATCH(R231,Gehaltsklassen!D$11:D$15,1),1))</f>
        <v>C</v>
      </c>
      <c r="T231" s="49"/>
      <c r="U231" s="32" t="str">
        <f>IF(T231="","C",IF(T231="","C",IF($Q231="I",INDEX(Gehaltsklassen!A$11:A$15,MATCH(T231,Gehaltsklassen!C$11:C$15,1),1),IF($Q231="II",INDEX(Gehaltsklassen!A$11:A$15,MATCH(T231,Gehaltsklassen!D$11:D$15,1),1),IF($Q231="III",INDEX(Gehaltsklassen!A$11:A$15,MATCH(T231,Gehaltsklassen!E$11:E$15,1),1),"Falsche Bodenart")))))</f>
        <v>C</v>
      </c>
      <c r="V231" s="52" t="str">
        <f>IF(OR(C231=""),"",SUM(F231,J231,N231)*VLOOKUP(S231,Gehaltsklassen!$B$34:$D$38,2,FALSE))</f>
        <v/>
      </c>
      <c r="W231" s="52" t="str">
        <f>IF(OR(C231=""),"",SUM(F231,J231,N231)*VLOOKUP(S231,Gehaltsklassen!$B$34:$D$38,2,FALSE)*C231)</f>
        <v/>
      </c>
      <c r="X231" s="52" t="str">
        <f>IF(OR(C231=""),"",SUM(F231,J231,N231)*VLOOKUP(S231,Gehaltsklassen!$B$34:$D$38,3,FALSE))</f>
        <v/>
      </c>
      <c r="Y231" s="52" t="str">
        <f>IF(OR(C231=""),"",SUM(F231,J231,N231)*VLOOKUP(S231,Gehaltsklassen!$B$34:$D$38,3,FALSE)*C231)</f>
        <v/>
      </c>
      <c r="Z231" s="54" t="str">
        <f>IF(OR(C231=""),"",(SUM(G231,K231,O231)*VLOOKUP(U231,Gehaltsklassen!$B$34:$D$38,2,FALSE)))</f>
        <v/>
      </c>
      <c r="AA231" s="54" t="str">
        <f>IF(OR(C231=""),"",(SUM(G231,K231,O231)*VLOOKUP(U231,Gehaltsklassen!$B$34:$D$38,2,FALSE))*C231)</f>
        <v/>
      </c>
      <c r="AB231" s="53" t="str">
        <f>IF(OR(C231=""),"",(SUM(G231,K231,O231)*VLOOKUP(U231,Gehaltsklassen!$B$34:$D$38,3,FALSE))*C231)</f>
        <v/>
      </c>
      <c r="AC231" s="53" t="str">
        <f>IF(OR(C231=""),"",(SUM(G231,K231,O231)*VLOOKUP(U231,Gehaltsklassen!$B$34:$D$38,3,FALSE))*C231)</f>
        <v/>
      </c>
    </row>
    <row r="232" spans="1:29" ht="31.9" customHeight="1" x14ac:dyDescent="0.2">
      <c r="A232" s="74" t="str">
        <f>IF(C232="","",MAX($A$11:A231)+1)</f>
        <v/>
      </c>
      <c r="B232" s="75" t="str">
        <f>IF('N-Bedarf AL §13a'!B230="","",'N-Bedarf AL §13a'!B230)</f>
        <v/>
      </c>
      <c r="C232" s="49" t="str">
        <f>IF('N-Bedarf AL §13a'!C230="","",'N-Bedarf AL §13a'!C230)</f>
        <v/>
      </c>
      <c r="D232" s="88" t="str">
        <f>IF('N-Bedarf AL §13a'!D230="","",'N-Bedarf AL §13a'!D230)</f>
        <v/>
      </c>
      <c r="E232" s="49" t="str">
        <f>IF('N-Bedarf AL §13a'!G230="","",'N-Bedarf AL §13a'!G230)</f>
        <v/>
      </c>
      <c r="F232" s="50" t="str">
        <f t="shared" si="18"/>
        <v/>
      </c>
      <c r="G232" s="50" t="str">
        <f t="shared" si="23"/>
        <v/>
      </c>
      <c r="H232" s="88"/>
      <c r="I232" s="49"/>
      <c r="J232" s="50" t="str">
        <f t="shared" si="19"/>
        <v/>
      </c>
      <c r="K232" s="50" t="str">
        <f t="shared" si="20"/>
        <v/>
      </c>
      <c r="L232" s="88"/>
      <c r="M232" s="49"/>
      <c r="N232" s="50" t="str">
        <f t="shared" si="21"/>
        <v/>
      </c>
      <c r="O232" s="50" t="str">
        <f t="shared" si="22"/>
        <v/>
      </c>
      <c r="P232" s="51"/>
      <c r="Q232" s="78" t="s">
        <v>261</v>
      </c>
      <c r="R232" s="49"/>
      <c r="S232" s="32" t="str">
        <f>IF(R232="","C",INDEX(Gehaltsklassen!A$11:A$15,MATCH(R232,Gehaltsklassen!D$11:D$15,1),1))</f>
        <v>C</v>
      </c>
      <c r="T232" s="49"/>
      <c r="U232" s="32" t="str">
        <f>IF(T232="","C",IF(T232="","C",IF($Q232="I",INDEX(Gehaltsklassen!A$11:A$15,MATCH(T232,Gehaltsklassen!C$11:C$15,1),1),IF($Q232="II",INDEX(Gehaltsklassen!A$11:A$15,MATCH(T232,Gehaltsklassen!D$11:D$15,1),1),IF($Q232="III",INDEX(Gehaltsklassen!A$11:A$15,MATCH(T232,Gehaltsklassen!E$11:E$15,1),1),"Falsche Bodenart")))))</f>
        <v>C</v>
      </c>
      <c r="V232" s="52" t="str">
        <f>IF(OR(C232=""),"",SUM(F232,J232,N232)*VLOOKUP(S232,Gehaltsklassen!$B$34:$D$38,2,FALSE))</f>
        <v/>
      </c>
      <c r="W232" s="52" t="str">
        <f>IF(OR(C232=""),"",SUM(F232,J232,N232)*VLOOKUP(S232,Gehaltsklassen!$B$34:$D$38,2,FALSE)*C232)</f>
        <v/>
      </c>
      <c r="X232" s="52" t="str">
        <f>IF(OR(C232=""),"",SUM(F232,J232,N232)*VLOOKUP(S232,Gehaltsklassen!$B$34:$D$38,3,FALSE))</f>
        <v/>
      </c>
      <c r="Y232" s="52" t="str">
        <f>IF(OR(C232=""),"",SUM(F232,J232,N232)*VLOOKUP(S232,Gehaltsklassen!$B$34:$D$38,3,FALSE)*C232)</f>
        <v/>
      </c>
      <c r="Z232" s="54" t="str">
        <f>IF(OR(C232=""),"",(SUM(G232,K232,O232)*VLOOKUP(U232,Gehaltsklassen!$B$34:$D$38,2,FALSE)))</f>
        <v/>
      </c>
      <c r="AA232" s="54" t="str">
        <f>IF(OR(C232=""),"",(SUM(G232,K232,O232)*VLOOKUP(U232,Gehaltsklassen!$B$34:$D$38,2,FALSE))*C232)</f>
        <v/>
      </c>
      <c r="AB232" s="53" t="str">
        <f>IF(OR(C232=""),"",(SUM(G232,K232,O232)*VLOOKUP(U232,Gehaltsklassen!$B$34:$D$38,3,FALSE))*C232)</f>
        <v/>
      </c>
      <c r="AC232" s="53" t="str">
        <f>IF(OR(C232=""),"",(SUM(G232,K232,O232)*VLOOKUP(U232,Gehaltsklassen!$B$34:$D$38,3,FALSE))*C232)</f>
        <v/>
      </c>
    </row>
    <row r="233" spans="1:29" ht="31.9" customHeight="1" x14ac:dyDescent="0.2">
      <c r="A233" s="74" t="str">
        <f>IF(C233="","",MAX($A$11:A232)+1)</f>
        <v/>
      </c>
      <c r="B233" s="75" t="str">
        <f>IF('N-Bedarf AL §13a'!B231="","",'N-Bedarf AL §13a'!B231)</f>
        <v/>
      </c>
      <c r="C233" s="49" t="str">
        <f>IF('N-Bedarf AL §13a'!C231="","",'N-Bedarf AL §13a'!C231)</f>
        <v/>
      </c>
      <c r="D233" s="88" t="str">
        <f>IF('N-Bedarf AL §13a'!D231="","",'N-Bedarf AL §13a'!D231)</f>
        <v/>
      </c>
      <c r="E233" s="49" t="str">
        <f>IF('N-Bedarf AL §13a'!G231="","",'N-Bedarf AL §13a'!G231)</f>
        <v/>
      </c>
      <c r="F233" s="50" t="str">
        <f t="shared" si="18"/>
        <v/>
      </c>
      <c r="G233" s="50" t="str">
        <f t="shared" si="23"/>
        <v/>
      </c>
      <c r="H233" s="88"/>
      <c r="I233" s="49"/>
      <c r="J233" s="50" t="str">
        <f t="shared" si="19"/>
        <v/>
      </c>
      <c r="K233" s="50" t="str">
        <f t="shared" si="20"/>
        <v/>
      </c>
      <c r="L233" s="88"/>
      <c r="M233" s="49"/>
      <c r="N233" s="50" t="str">
        <f t="shared" si="21"/>
        <v/>
      </c>
      <c r="O233" s="50" t="str">
        <f t="shared" si="22"/>
        <v/>
      </c>
      <c r="P233" s="51"/>
      <c r="Q233" s="78" t="s">
        <v>261</v>
      </c>
      <c r="R233" s="49"/>
      <c r="S233" s="32" t="str">
        <f>IF(R233="","C",INDEX(Gehaltsklassen!A$11:A$15,MATCH(R233,Gehaltsklassen!D$11:D$15,1),1))</f>
        <v>C</v>
      </c>
      <c r="T233" s="49"/>
      <c r="U233" s="32" t="str">
        <f>IF(T233="","C",IF(T233="","C",IF($Q233="I",INDEX(Gehaltsklassen!A$11:A$15,MATCH(T233,Gehaltsklassen!C$11:C$15,1),1),IF($Q233="II",INDEX(Gehaltsklassen!A$11:A$15,MATCH(T233,Gehaltsklassen!D$11:D$15,1),1),IF($Q233="III",INDEX(Gehaltsklassen!A$11:A$15,MATCH(T233,Gehaltsklassen!E$11:E$15,1),1),"Falsche Bodenart")))))</f>
        <v>C</v>
      </c>
      <c r="V233" s="52" t="str">
        <f>IF(OR(C233=""),"",SUM(F233,J233,N233)*VLOOKUP(S233,Gehaltsklassen!$B$34:$D$38,2,FALSE))</f>
        <v/>
      </c>
      <c r="W233" s="52" t="str">
        <f>IF(OR(C233=""),"",SUM(F233,J233,N233)*VLOOKUP(S233,Gehaltsklassen!$B$34:$D$38,2,FALSE)*C233)</f>
        <v/>
      </c>
      <c r="X233" s="52" t="str">
        <f>IF(OR(C233=""),"",SUM(F233,J233,N233)*VLOOKUP(S233,Gehaltsklassen!$B$34:$D$38,3,FALSE))</f>
        <v/>
      </c>
      <c r="Y233" s="52" t="str">
        <f>IF(OR(C233=""),"",SUM(F233,J233,N233)*VLOOKUP(S233,Gehaltsklassen!$B$34:$D$38,3,FALSE)*C233)</f>
        <v/>
      </c>
      <c r="Z233" s="54" t="str">
        <f>IF(OR(C233=""),"",(SUM(G233,K233,O233)*VLOOKUP(U233,Gehaltsklassen!$B$34:$D$38,2,FALSE)))</f>
        <v/>
      </c>
      <c r="AA233" s="54" t="str">
        <f>IF(OR(C233=""),"",(SUM(G233,K233,O233)*VLOOKUP(U233,Gehaltsklassen!$B$34:$D$38,2,FALSE))*C233)</f>
        <v/>
      </c>
      <c r="AB233" s="53" t="str">
        <f>IF(OR(C233=""),"",(SUM(G233,K233,O233)*VLOOKUP(U233,Gehaltsklassen!$B$34:$D$38,3,FALSE))*C233)</f>
        <v/>
      </c>
      <c r="AC233" s="53" t="str">
        <f>IF(OR(C233=""),"",(SUM(G233,K233,O233)*VLOOKUP(U233,Gehaltsklassen!$B$34:$D$38,3,FALSE))*C233)</f>
        <v/>
      </c>
    </row>
    <row r="234" spans="1:29" ht="31.9" customHeight="1" x14ac:dyDescent="0.2">
      <c r="A234" s="74" t="str">
        <f>IF(C234="","",MAX($A$11:A233)+1)</f>
        <v/>
      </c>
      <c r="B234" s="75" t="str">
        <f>IF('N-Bedarf AL §13a'!B232="","",'N-Bedarf AL §13a'!B232)</f>
        <v/>
      </c>
      <c r="C234" s="49" t="str">
        <f>IF('N-Bedarf AL §13a'!C232="","",'N-Bedarf AL §13a'!C232)</f>
        <v/>
      </c>
      <c r="D234" s="88" t="str">
        <f>IF('N-Bedarf AL §13a'!D232="","",'N-Bedarf AL §13a'!D232)</f>
        <v/>
      </c>
      <c r="E234" s="49" t="str">
        <f>IF('N-Bedarf AL §13a'!G232="","",'N-Bedarf AL §13a'!G232)</f>
        <v/>
      </c>
      <c r="F234" s="50" t="str">
        <f t="shared" si="18"/>
        <v/>
      </c>
      <c r="G234" s="50" t="str">
        <f t="shared" si="23"/>
        <v/>
      </c>
      <c r="H234" s="88"/>
      <c r="I234" s="49"/>
      <c r="J234" s="50" t="str">
        <f t="shared" si="19"/>
        <v/>
      </c>
      <c r="K234" s="50" t="str">
        <f t="shared" si="20"/>
        <v/>
      </c>
      <c r="L234" s="88"/>
      <c r="M234" s="49"/>
      <c r="N234" s="50" t="str">
        <f t="shared" si="21"/>
        <v/>
      </c>
      <c r="O234" s="50" t="str">
        <f t="shared" si="22"/>
        <v/>
      </c>
      <c r="P234" s="51"/>
      <c r="Q234" s="78" t="s">
        <v>261</v>
      </c>
      <c r="R234" s="49"/>
      <c r="S234" s="32" t="str">
        <f>IF(R234="","C",INDEX(Gehaltsklassen!A$11:A$15,MATCH(R234,Gehaltsklassen!D$11:D$15,1),1))</f>
        <v>C</v>
      </c>
      <c r="T234" s="49"/>
      <c r="U234" s="32" t="str">
        <f>IF(T234="","C",IF(T234="","C",IF($Q234="I",INDEX(Gehaltsklassen!A$11:A$15,MATCH(T234,Gehaltsklassen!C$11:C$15,1),1),IF($Q234="II",INDEX(Gehaltsklassen!A$11:A$15,MATCH(T234,Gehaltsklassen!D$11:D$15,1),1),IF($Q234="III",INDEX(Gehaltsklassen!A$11:A$15,MATCH(T234,Gehaltsklassen!E$11:E$15,1),1),"Falsche Bodenart")))))</f>
        <v>C</v>
      </c>
      <c r="V234" s="52" t="str">
        <f>IF(OR(C234=""),"",SUM(F234,J234,N234)*VLOOKUP(S234,Gehaltsklassen!$B$34:$D$38,2,FALSE))</f>
        <v/>
      </c>
      <c r="W234" s="52" t="str">
        <f>IF(OR(C234=""),"",SUM(F234,J234,N234)*VLOOKUP(S234,Gehaltsklassen!$B$34:$D$38,2,FALSE)*C234)</f>
        <v/>
      </c>
      <c r="X234" s="52" t="str">
        <f>IF(OR(C234=""),"",SUM(F234,J234,N234)*VLOOKUP(S234,Gehaltsklassen!$B$34:$D$38,3,FALSE))</f>
        <v/>
      </c>
      <c r="Y234" s="52" t="str">
        <f>IF(OR(C234=""),"",SUM(F234,J234,N234)*VLOOKUP(S234,Gehaltsklassen!$B$34:$D$38,3,FALSE)*C234)</f>
        <v/>
      </c>
      <c r="Z234" s="54" t="str">
        <f>IF(OR(C234=""),"",(SUM(G234,K234,O234)*VLOOKUP(U234,Gehaltsklassen!$B$34:$D$38,2,FALSE)))</f>
        <v/>
      </c>
      <c r="AA234" s="54" t="str">
        <f>IF(OR(C234=""),"",(SUM(G234,K234,O234)*VLOOKUP(U234,Gehaltsklassen!$B$34:$D$38,2,FALSE))*C234)</f>
        <v/>
      </c>
      <c r="AB234" s="53" t="str">
        <f>IF(OR(C234=""),"",(SUM(G234,K234,O234)*VLOOKUP(U234,Gehaltsklassen!$B$34:$D$38,3,FALSE))*C234)</f>
        <v/>
      </c>
      <c r="AC234" s="53" t="str">
        <f>IF(OR(C234=""),"",(SUM(G234,K234,O234)*VLOOKUP(U234,Gehaltsklassen!$B$34:$D$38,3,FALSE))*C234)</f>
        <v/>
      </c>
    </row>
    <row r="235" spans="1:29" ht="31.9" customHeight="1" x14ac:dyDescent="0.2">
      <c r="A235" s="74" t="str">
        <f>IF(C235="","",MAX($A$11:A234)+1)</f>
        <v/>
      </c>
      <c r="B235" s="75" t="str">
        <f>IF('N-Bedarf AL §13a'!B233="","",'N-Bedarf AL §13a'!B233)</f>
        <v/>
      </c>
      <c r="C235" s="49" t="str">
        <f>IF('N-Bedarf AL §13a'!C233="","",'N-Bedarf AL §13a'!C233)</f>
        <v/>
      </c>
      <c r="D235" s="88" t="str">
        <f>IF('N-Bedarf AL §13a'!D233="","",'N-Bedarf AL §13a'!D233)</f>
        <v/>
      </c>
      <c r="E235" s="49" t="str">
        <f>IF('N-Bedarf AL §13a'!G233="","",'N-Bedarf AL §13a'!G233)</f>
        <v/>
      </c>
      <c r="F235" s="50" t="str">
        <f t="shared" si="18"/>
        <v/>
      </c>
      <c r="G235" s="50" t="str">
        <f t="shared" si="23"/>
        <v/>
      </c>
      <c r="H235" s="88"/>
      <c r="I235" s="49"/>
      <c r="J235" s="50" t="str">
        <f t="shared" si="19"/>
        <v/>
      </c>
      <c r="K235" s="50" t="str">
        <f t="shared" si="20"/>
        <v/>
      </c>
      <c r="L235" s="88"/>
      <c r="M235" s="49"/>
      <c r="N235" s="50" t="str">
        <f t="shared" si="21"/>
        <v/>
      </c>
      <c r="O235" s="50" t="str">
        <f t="shared" si="22"/>
        <v/>
      </c>
      <c r="P235" s="51"/>
      <c r="Q235" s="78" t="s">
        <v>261</v>
      </c>
      <c r="R235" s="49"/>
      <c r="S235" s="32" t="str">
        <f>IF(R235="","C",INDEX(Gehaltsklassen!A$11:A$15,MATCH(R235,Gehaltsklassen!D$11:D$15,1),1))</f>
        <v>C</v>
      </c>
      <c r="T235" s="49"/>
      <c r="U235" s="32" t="str">
        <f>IF(T235="","C",IF(T235="","C",IF($Q235="I",INDEX(Gehaltsklassen!A$11:A$15,MATCH(T235,Gehaltsklassen!C$11:C$15,1),1),IF($Q235="II",INDEX(Gehaltsklassen!A$11:A$15,MATCH(T235,Gehaltsklassen!D$11:D$15,1),1),IF($Q235="III",INDEX(Gehaltsklassen!A$11:A$15,MATCH(T235,Gehaltsklassen!E$11:E$15,1),1),"Falsche Bodenart")))))</f>
        <v>C</v>
      </c>
      <c r="V235" s="52" t="str">
        <f>IF(OR(C235=""),"",SUM(F235,J235,N235)*VLOOKUP(S235,Gehaltsklassen!$B$34:$D$38,2,FALSE))</f>
        <v/>
      </c>
      <c r="W235" s="52" t="str">
        <f>IF(OR(C235=""),"",SUM(F235,J235,N235)*VLOOKUP(S235,Gehaltsklassen!$B$34:$D$38,2,FALSE)*C235)</f>
        <v/>
      </c>
      <c r="X235" s="52" t="str">
        <f>IF(OR(C235=""),"",SUM(F235,J235,N235)*VLOOKUP(S235,Gehaltsklassen!$B$34:$D$38,3,FALSE))</f>
        <v/>
      </c>
      <c r="Y235" s="52" t="str">
        <f>IF(OR(C235=""),"",SUM(F235,J235,N235)*VLOOKUP(S235,Gehaltsklassen!$B$34:$D$38,3,FALSE)*C235)</f>
        <v/>
      </c>
      <c r="Z235" s="54" t="str">
        <f>IF(OR(C235=""),"",(SUM(G235,K235,O235)*VLOOKUP(U235,Gehaltsklassen!$B$34:$D$38,2,FALSE)))</f>
        <v/>
      </c>
      <c r="AA235" s="54" t="str">
        <f>IF(OR(C235=""),"",(SUM(G235,K235,O235)*VLOOKUP(U235,Gehaltsklassen!$B$34:$D$38,2,FALSE))*C235)</f>
        <v/>
      </c>
      <c r="AB235" s="53" t="str">
        <f>IF(OR(C235=""),"",(SUM(G235,K235,O235)*VLOOKUP(U235,Gehaltsklassen!$B$34:$D$38,3,FALSE))*C235)</f>
        <v/>
      </c>
      <c r="AC235" s="53" t="str">
        <f>IF(OR(C235=""),"",(SUM(G235,K235,O235)*VLOOKUP(U235,Gehaltsklassen!$B$34:$D$38,3,FALSE))*C235)</f>
        <v/>
      </c>
    </row>
    <row r="236" spans="1:29" ht="31.9" customHeight="1" x14ac:dyDescent="0.2">
      <c r="A236" s="74" t="str">
        <f>IF(C236="","",MAX($A$11:A235)+1)</f>
        <v/>
      </c>
      <c r="B236" s="75" t="str">
        <f>IF('N-Bedarf AL §13a'!B234="","",'N-Bedarf AL §13a'!B234)</f>
        <v/>
      </c>
      <c r="C236" s="49" t="str">
        <f>IF('N-Bedarf AL §13a'!C234="","",'N-Bedarf AL §13a'!C234)</f>
        <v/>
      </c>
      <c r="D236" s="88" t="str">
        <f>IF('N-Bedarf AL §13a'!D234="","",'N-Bedarf AL §13a'!D234)</f>
        <v/>
      </c>
      <c r="E236" s="49" t="str">
        <f>IF('N-Bedarf AL §13a'!G234="","",'N-Bedarf AL §13a'!G234)</f>
        <v/>
      </c>
      <c r="F236" s="50" t="str">
        <f t="shared" si="18"/>
        <v/>
      </c>
      <c r="G236" s="50" t="str">
        <f t="shared" si="23"/>
        <v/>
      </c>
      <c r="H236" s="88"/>
      <c r="I236" s="49"/>
      <c r="J236" s="50" t="str">
        <f t="shared" si="19"/>
        <v/>
      </c>
      <c r="K236" s="50" t="str">
        <f t="shared" si="20"/>
        <v/>
      </c>
      <c r="L236" s="88"/>
      <c r="M236" s="49"/>
      <c r="N236" s="50" t="str">
        <f t="shared" si="21"/>
        <v/>
      </c>
      <c r="O236" s="50" t="str">
        <f t="shared" si="22"/>
        <v/>
      </c>
      <c r="P236" s="51"/>
      <c r="Q236" s="78" t="s">
        <v>261</v>
      </c>
      <c r="R236" s="49"/>
      <c r="S236" s="32" t="str">
        <f>IF(R236="","C",INDEX(Gehaltsklassen!A$11:A$15,MATCH(R236,Gehaltsklassen!D$11:D$15,1),1))</f>
        <v>C</v>
      </c>
      <c r="T236" s="49"/>
      <c r="U236" s="32" t="str">
        <f>IF(T236="","C",IF(T236="","C",IF($Q236="I",INDEX(Gehaltsklassen!A$11:A$15,MATCH(T236,Gehaltsklassen!C$11:C$15,1),1),IF($Q236="II",INDEX(Gehaltsklassen!A$11:A$15,MATCH(T236,Gehaltsklassen!D$11:D$15,1),1),IF($Q236="III",INDEX(Gehaltsklassen!A$11:A$15,MATCH(T236,Gehaltsklassen!E$11:E$15,1),1),"Falsche Bodenart")))))</f>
        <v>C</v>
      </c>
      <c r="V236" s="52" t="str">
        <f>IF(OR(C236=""),"",SUM(F236,J236,N236)*VLOOKUP(S236,Gehaltsklassen!$B$34:$D$38,2,FALSE))</f>
        <v/>
      </c>
      <c r="W236" s="52" t="str">
        <f>IF(OR(C236=""),"",SUM(F236,J236,N236)*VLOOKUP(S236,Gehaltsklassen!$B$34:$D$38,2,FALSE)*C236)</f>
        <v/>
      </c>
      <c r="X236" s="52" t="str">
        <f>IF(OR(C236=""),"",SUM(F236,J236,N236)*VLOOKUP(S236,Gehaltsklassen!$B$34:$D$38,3,FALSE))</f>
        <v/>
      </c>
      <c r="Y236" s="52" t="str">
        <f>IF(OR(C236=""),"",SUM(F236,J236,N236)*VLOOKUP(S236,Gehaltsklassen!$B$34:$D$38,3,FALSE)*C236)</f>
        <v/>
      </c>
      <c r="Z236" s="54" t="str">
        <f>IF(OR(C236=""),"",(SUM(G236,K236,O236)*VLOOKUP(U236,Gehaltsklassen!$B$34:$D$38,2,FALSE)))</f>
        <v/>
      </c>
      <c r="AA236" s="54" t="str">
        <f>IF(OR(C236=""),"",(SUM(G236,K236,O236)*VLOOKUP(U236,Gehaltsklassen!$B$34:$D$38,2,FALSE))*C236)</f>
        <v/>
      </c>
      <c r="AB236" s="53" t="str">
        <f>IF(OR(C236=""),"",(SUM(G236,K236,O236)*VLOOKUP(U236,Gehaltsklassen!$B$34:$D$38,3,FALSE))*C236)</f>
        <v/>
      </c>
      <c r="AC236" s="53" t="str">
        <f>IF(OR(C236=""),"",(SUM(G236,K236,O236)*VLOOKUP(U236,Gehaltsklassen!$B$34:$D$38,3,FALSE))*C236)</f>
        <v/>
      </c>
    </row>
    <row r="237" spans="1:29" ht="31.9" customHeight="1" x14ac:dyDescent="0.2">
      <c r="A237" s="74" t="str">
        <f>IF(C237="","",MAX($A$11:A236)+1)</f>
        <v/>
      </c>
      <c r="B237" s="75" t="str">
        <f>IF('N-Bedarf AL §13a'!B235="","",'N-Bedarf AL §13a'!B235)</f>
        <v/>
      </c>
      <c r="C237" s="49" t="str">
        <f>IF('N-Bedarf AL §13a'!C235="","",'N-Bedarf AL §13a'!C235)</f>
        <v/>
      </c>
      <c r="D237" s="88" t="str">
        <f>IF('N-Bedarf AL §13a'!D235="","",'N-Bedarf AL §13a'!D235)</f>
        <v/>
      </c>
      <c r="E237" s="49" t="str">
        <f>IF('N-Bedarf AL §13a'!G235="","",'N-Bedarf AL §13a'!G235)</f>
        <v/>
      </c>
      <c r="F237" s="50" t="str">
        <f t="shared" si="18"/>
        <v/>
      </c>
      <c r="G237" s="50" t="str">
        <f t="shared" si="23"/>
        <v/>
      </c>
      <c r="H237" s="88"/>
      <c r="I237" s="49"/>
      <c r="J237" s="50" t="str">
        <f t="shared" si="19"/>
        <v/>
      </c>
      <c r="K237" s="50" t="str">
        <f t="shared" si="20"/>
        <v/>
      </c>
      <c r="L237" s="88"/>
      <c r="M237" s="49"/>
      <c r="N237" s="50" t="str">
        <f t="shared" si="21"/>
        <v/>
      </c>
      <c r="O237" s="50" t="str">
        <f t="shared" si="22"/>
        <v/>
      </c>
      <c r="P237" s="51"/>
      <c r="Q237" s="78" t="s">
        <v>261</v>
      </c>
      <c r="R237" s="49"/>
      <c r="S237" s="32" t="str">
        <f>IF(R237="","C",INDEX(Gehaltsklassen!A$11:A$15,MATCH(R237,Gehaltsklassen!D$11:D$15,1),1))</f>
        <v>C</v>
      </c>
      <c r="T237" s="49"/>
      <c r="U237" s="32" t="str">
        <f>IF(T237="","C",IF(T237="","C",IF($Q237="I",INDEX(Gehaltsklassen!A$11:A$15,MATCH(T237,Gehaltsklassen!C$11:C$15,1),1),IF($Q237="II",INDEX(Gehaltsklassen!A$11:A$15,MATCH(T237,Gehaltsklassen!D$11:D$15,1),1),IF($Q237="III",INDEX(Gehaltsklassen!A$11:A$15,MATCH(T237,Gehaltsklassen!E$11:E$15,1),1),"Falsche Bodenart")))))</f>
        <v>C</v>
      </c>
      <c r="V237" s="52" t="str">
        <f>IF(OR(C237=""),"",SUM(F237,J237,N237)*VLOOKUP(S237,Gehaltsklassen!$B$34:$D$38,2,FALSE))</f>
        <v/>
      </c>
      <c r="W237" s="52" t="str">
        <f>IF(OR(C237=""),"",SUM(F237,J237,N237)*VLOOKUP(S237,Gehaltsklassen!$B$34:$D$38,2,FALSE)*C237)</f>
        <v/>
      </c>
      <c r="X237" s="52" t="str">
        <f>IF(OR(C237=""),"",SUM(F237,J237,N237)*VLOOKUP(S237,Gehaltsklassen!$B$34:$D$38,3,FALSE))</f>
        <v/>
      </c>
      <c r="Y237" s="52" t="str">
        <f>IF(OR(C237=""),"",SUM(F237,J237,N237)*VLOOKUP(S237,Gehaltsklassen!$B$34:$D$38,3,FALSE)*C237)</f>
        <v/>
      </c>
      <c r="Z237" s="54" t="str">
        <f>IF(OR(C237=""),"",(SUM(G237,K237,O237)*VLOOKUP(U237,Gehaltsklassen!$B$34:$D$38,2,FALSE)))</f>
        <v/>
      </c>
      <c r="AA237" s="54" t="str">
        <f>IF(OR(C237=""),"",(SUM(G237,K237,O237)*VLOOKUP(U237,Gehaltsklassen!$B$34:$D$38,2,FALSE))*C237)</f>
        <v/>
      </c>
      <c r="AB237" s="53" t="str">
        <f>IF(OR(C237=""),"",(SUM(G237,K237,O237)*VLOOKUP(U237,Gehaltsklassen!$B$34:$D$38,3,FALSE))*C237)</f>
        <v/>
      </c>
      <c r="AC237" s="53" t="str">
        <f>IF(OR(C237=""),"",(SUM(G237,K237,O237)*VLOOKUP(U237,Gehaltsklassen!$B$34:$D$38,3,FALSE))*C237)</f>
        <v/>
      </c>
    </row>
    <row r="238" spans="1:29" ht="31.9" customHeight="1" x14ac:dyDescent="0.2">
      <c r="A238" s="74" t="str">
        <f>IF(C238="","",MAX($A$11:A237)+1)</f>
        <v/>
      </c>
      <c r="B238" s="75" t="str">
        <f>IF('N-Bedarf AL §13a'!B236="","",'N-Bedarf AL §13a'!B236)</f>
        <v/>
      </c>
      <c r="C238" s="49" t="str">
        <f>IF('N-Bedarf AL §13a'!C236="","",'N-Bedarf AL §13a'!C236)</f>
        <v/>
      </c>
      <c r="D238" s="88" t="str">
        <f>IF('N-Bedarf AL §13a'!D236="","",'N-Bedarf AL §13a'!D236)</f>
        <v/>
      </c>
      <c r="E238" s="49" t="str">
        <f>IF('N-Bedarf AL §13a'!G236="","",'N-Bedarf AL §13a'!G236)</f>
        <v/>
      </c>
      <c r="F238" s="50" t="str">
        <f t="shared" si="18"/>
        <v/>
      </c>
      <c r="G238" s="50" t="str">
        <f t="shared" si="23"/>
        <v/>
      </c>
      <c r="H238" s="88"/>
      <c r="I238" s="49"/>
      <c r="J238" s="50" t="str">
        <f t="shared" si="19"/>
        <v/>
      </c>
      <c r="K238" s="50" t="str">
        <f t="shared" si="20"/>
        <v/>
      </c>
      <c r="L238" s="88"/>
      <c r="M238" s="49"/>
      <c r="N238" s="50" t="str">
        <f t="shared" si="21"/>
        <v/>
      </c>
      <c r="O238" s="50" t="str">
        <f t="shared" si="22"/>
        <v/>
      </c>
      <c r="P238" s="51"/>
      <c r="Q238" s="78" t="s">
        <v>261</v>
      </c>
      <c r="R238" s="49"/>
      <c r="S238" s="32" t="str">
        <f>IF(R238="","C",INDEX(Gehaltsklassen!A$11:A$15,MATCH(R238,Gehaltsklassen!D$11:D$15,1),1))</f>
        <v>C</v>
      </c>
      <c r="T238" s="49"/>
      <c r="U238" s="32" t="str">
        <f>IF(T238="","C",IF(T238="","C",IF($Q238="I",INDEX(Gehaltsklassen!A$11:A$15,MATCH(T238,Gehaltsklassen!C$11:C$15,1),1),IF($Q238="II",INDEX(Gehaltsklassen!A$11:A$15,MATCH(T238,Gehaltsklassen!D$11:D$15,1),1),IF($Q238="III",INDEX(Gehaltsklassen!A$11:A$15,MATCH(T238,Gehaltsklassen!E$11:E$15,1),1),"Falsche Bodenart")))))</f>
        <v>C</v>
      </c>
      <c r="V238" s="52" t="str">
        <f>IF(OR(C238=""),"",SUM(F238,J238,N238)*VLOOKUP(S238,Gehaltsklassen!$B$34:$D$38,2,FALSE))</f>
        <v/>
      </c>
      <c r="W238" s="52" t="str">
        <f>IF(OR(C238=""),"",SUM(F238,J238,N238)*VLOOKUP(S238,Gehaltsklassen!$B$34:$D$38,2,FALSE)*C238)</f>
        <v/>
      </c>
      <c r="X238" s="52" t="str">
        <f>IF(OR(C238=""),"",SUM(F238,J238,N238)*VLOOKUP(S238,Gehaltsklassen!$B$34:$D$38,3,FALSE))</f>
        <v/>
      </c>
      <c r="Y238" s="52" t="str">
        <f>IF(OR(C238=""),"",SUM(F238,J238,N238)*VLOOKUP(S238,Gehaltsklassen!$B$34:$D$38,3,FALSE)*C238)</f>
        <v/>
      </c>
      <c r="Z238" s="54" t="str">
        <f>IF(OR(C238=""),"",(SUM(G238,K238,O238)*VLOOKUP(U238,Gehaltsklassen!$B$34:$D$38,2,FALSE)))</f>
        <v/>
      </c>
      <c r="AA238" s="54" t="str">
        <f>IF(OR(C238=""),"",(SUM(G238,K238,O238)*VLOOKUP(U238,Gehaltsklassen!$B$34:$D$38,2,FALSE))*C238)</f>
        <v/>
      </c>
      <c r="AB238" s="53" t="str">
        <f>IF(OR(C238=""),"",(SUM(G238,K238,O238)*VLOOKUP(U238,Gehaltsklassen!$B$34:$D$38,3,FALSE))*C238)</f>
        <v/>
      </c>
      <c r="AC238" s="53" t="str">
        <f>IF(OR(C238=""),"",(SUM(G238,K238,O238)*VLOOKUP(U238,Gehaltsklassen!$B$34:$D$38,3,FALSE))*C238)</f>
        <v/>
      </c>
    </row>
    <row r="239" spans="1:29" ht="31.9" customHeight="1" x14ac:dyDescent="0.2">
      <c r="A239" s="74" t="str">
        <f>IF(C239="","",MAX($A$11:A238)+1)</f>
        <v/>
      </c>
      <c r="B239" s="75" t="str">
        <f>IF('N-Bedarf AL §13a'!B237="","",'N-Bedarf AL §13a'!B237)</f>
        <v/>
      </c>
      <c r="C239" s="49" t="str">
        <f>IF('N-Bedarf AL §13a'!C237="","",'N-Bedarf AL §13a'!C237)</f>
        <v/>
      </c>
      <c r="D239" s="88" t="str">
        <f>IF('N-Bedarf AL §13a'!D237="","",'N-Bedarf AL §13a'!D237)</f>
        <v/>
      </c>
      <c r="E239" s="49" t="str">
        <f>IF('N-Bedarf AL §13a'!G237="","",'N-Bedarf AL §13a'!G237)</f>
        <v/>
      </c>
      <c r="F239" s="50" t="str">
        <f t="shared" si="18"/>
        <v/>
      </c>
      <c r="G239" s="50" t="str">
        <f t="shared" si="23"/>
        <v/>
      </c>
      <c r="H239" s="88"/>
      <c r="I239" s="49"/>
      <c r="J239" s="50" t="str">
        <f t="shared" si="19"/>
        <v/>
      </c>
      <c r="K239" s="50" t="str">
        <f t="shared" si="20"/>
        <v/>
      </c>
      <c r="L239" s="88"/>
      <c r="M239" s="49"/>
      <c r="N239" s="50" t="str">
        <f t="shared" si="21"/>
        <v/>
      </c>
      <c r="O239" s="50" t="str">
        <f t="shared" si="22"/>
        <v/>
      </c>
      <c r="P239" s="51"/>
      <c r="Q239" s="78" t="s">
        <v>261</v>
      </c>
      <c r="R239" s="49"/>
      <c r="S239" s="32" t="str">
        <f>IF(R239="","C",INDEX(Gehaltsklassen!A$11:A$15,MATCH(R239,Gehaltsklassen!D$11:D$15,1),1))</f>
        <v>C</v>
      </c>
      <c r="T239" s="49"/>
      <c r="U239" s="32" t="str">
        <f>IF(T239="","C",IF(T239="","C",IF($Q239="I",INDEX(Gehaltsklassen!A$11:A$15,MATCH(T239,Gehaltsklassen!C$11:C$15,1),1),IF($Q239="II",INDEX(Gehaltsklassen!A$11:A$15,MATCH(T239,Gehaltsklassen!D$11:D$15,1),1),IF($Q239="III",INDEX(Gehaltsklassen!A$11:A$15,MATCH(T239,Gehaltsklassen!E$11:E$15,1),1),"Falsche Bodenart")))))</f>
        <v>C</v>
      </c>
      <c r="V239" s="52" t="str">
        <f>IF(OR(C239=""),"",SUM(F239,J239,N239)*VLOOKUP(S239,Gehaltsklassen!$B$34:$D$38,2,FALSE))</f>
        <v/>
      </c>
      <c r="W239" s="52" t="str">
        <f>IF(OR(C239=""),"",SUM(F239,J239,N239)*VLOOKUP(S239,Gehaltsklassen!$B$34:$D$38,2,FALSE)*C239)</f>
        <v/>
      </c>
      <c r="X239" s="52" t="str">
        <f>IF(OR(C239=""),"",SUM(F239,J239,N239)*VLOOKUP(S239,Gehaltsklassen!$B$34:$D$38,3,FALSE))</f>
        <v/>
      </c>
      <c r="Y239" s="52" t="str">
        <f>IF(OR(C239=""),"",SUM(F239,J239,N239)*VLOOKUP(S239,Gehaltsklassen!$B$34:$D$38,3,FALSE)*C239)</f>
        <v/>
      </c>
      <c r="Z239" s="54" t="str">
        <f>IF(OR(C239=""),"",(SUM(G239,K239,O239)*VLOOKUP(U239,Gehaltsklassen!$B$34:$D$38,2,FALSE)))</f>
        <v/>
      </c>
      <c r="AA239" s="54" t="str">
        <f>IF(OR(C239=""),"",(SUM(G239,K239,O239)*VLOOKUP(U239,Gehaltsklassen!$B$34:$D$38,2,FALSE))*C239)</f>
        <v/>
      </c>
      <c r="AB239" s="53" t="str">
        <f>IF(OR(C239=""),"",(SUM(G239,K239,O239)*VLOOKUP(U239,Gehaltsklassen!$B$34:$D$38,3,FALSE))*C239)</f>
        <v/>
      </c>
      <c r="AC239" s="53" t="str">
        <f>IF(OR(C239=""),"",(SUM(G239,K239,O239)*VLOOKUP(U239,Gehaltsklassen!$B$34:$D$38,3,FALSE))*C239)</f>
        <v/>
      </c>
    </row>
    <row r="240" spans="1:29" ht="31.9" customHeight="1" x14ac:dyDescent="0.2">
      <c r="A240" s="74" t="str">
        <f>IF(C240="","",MAX($A$11:A239)+1)</f>
        <v/>
      </c>
      <c r="B240" s="75" t="str">
        <f>IF('N-Bedarf AL §13a'!B238="","",'N-Bedarf AL §13a'!B238)</f>
        <v/>
      </c>
      <c r="C240" s="49" t="str">
        <f>IF('N-Bedarf AL §13a'!C238="","",'N-Bedarf AL §13a'!C238)</f>
        <v/>
      </c>
      <c r="D240" s="88" t="str">
        <f>IF('N-Bedarf AL §13a'!D238="","",'N-Bedarf AL §13a'!D238)</f>
        <v/>
      </c>
      <c r="E240" s="49" t="str">
        <f>IF('N-Bedarf AL §13a'!G238="","",'N-Bedarf AL §13a'!G238)</f>
        <v/>
      </c>
      <c r="F240" s="50" t="str">
        <f t="shared" si="18"/>
        <v/>
      </c>
      <c r="G240" s="50" t="str">
        <f t="shared" si="23"/>
        <v/>
      </c>
      <c r="H240" s="88"/>
      <c r="I240" s="49"/>
      <c r="J240" s="50" t="str">
        <f t="shared" si="19"/>
        <v/>
      </c>
      <c r="K240" s="50" t="str">
        <f t="shared" si="20"/>
        <v/>
      </c>
      <c r="L240" s="88"/>
      <c r="M240" s="49"/>
      <c r="N240" s="50" t="str">
        <f t="shared" si="21"/>
        <v/>
      </c>
      <c r="O240" s="50" t="str">
        <f t="shared" si="22"/>
        <v/>
      </c>
      <c r="P240" s="51"/>
      <c r="Q240" s="78" t="s">
        <v>261</v>
      </c>
      <c r="R240" s="49"/>
      <c r="S240" s="32" t="str">
        <f>IF(R240="","C",INDEX(Gehaltsklassen!A$11:A$15,MATCH(R240,Gehaltsklassen!D$11:D$15,1),1))</f>
        <v>C</v>
      </c>
      <c r="T240" s="49"/>
      <c r="U240" s="32" t="str">
        <f>IF(T240="","C",IF(T240="","C",IF($Q240="I",INDEX(Gehaltsklassen!A$11:A$15,MATCH(T240,Gehaltsklassen!C$11:C$15,1),1),IF($Q240="II",INDEX(Gehaltsklassen!A$11:A$15,MATCH(T240,Gehaltsklassen!D$11:D$15,1),1),IF($Q240="III",INDEX(Gehaltsklassen!A$11:A$15,MATCH(T240,Gehaltsklassen!E$11:E$15,1),1),"Falsche Bodenart")))))</f>
        <v>C</v>
      </c>
      <c r="V240" s="52" t="str">
        <f>IF(OR(C240=""),"",SUM(F240,J240,N240)*VLOOKUP(S240,Gehaltsklassen!$B$34:$D$38,2,FALSE))</f>
        <v/>
      </c>
      <c r="W240" s="52" t="str">
        <f>IF(OR(C240=""),"",SUM(F240,J240,N240)*VLOOKUP(S240,Gehaltsklassen!$B$34:$D$38,2,FALSE)*C240)</f>
        <v/>
      </c>
      <c r="X240" s="52" t="str">
        <f>IF(OR(C240=""),"",SUM(F240,J240,N240)*VLOOKUP(S240,Gehaltsklassen!$B$34:$D$38,3,FALSE))</f>
        <v/>
      </c>
      <c r="Y240" s="52" t="str">
        <f>IF(OR(C240=""),"",SUM(F240,J240,N240)*VLOOKUP(S240,Gehaltsklassen!$B$34:$D$38,3,FALSE)*C240)</f>
        <v/>
      </c>
      <c r="Z240" s="54" t="str">
        <f>IF(OR(C240=""),"",(SUM(G240,K240,O240)*VLOOKUP(U240,Gehaltsklassen!$B$34:$D$38,2,FALSE)))</f>
        <v/>
      </c>
      <c r="AA240" s="54" t="str">
        <f>IF(OR(C240=""),"",(SUM(G240,K240,O240)*VLOOKUP(U240,Gehaltsklassen!$B$34:$D$38,2,FALSE))*C240)</f>
        <v/>
      </c>
      <c r="AB240" s="53" t="str">
        <f>IF(OR(C240=""),"",(SUM(G240,K240,O240)*VLOOKUP(U240,Gehaltsklassen!$B$34:$D$38,3,FALSE))*C240)</f>
        <v/>
      </c>
      <c r="AC240" s="53" t="str">
        <f>IF(OR(C240=""),"",(SUM(G240,K240,O240)*VLOOKUP(U240,Gehaltsklassen!$B$34:$D$38,3,FALSE))*C240)</f>
        <v/>
      </c>
    </row>
    <row r="241" spans="1:29" ht="31.9" customHeight="1" x14ac:dyDescent="0.2">
      <c r="A241" s="74" t="str">
        <f>IF(C241="","",MAX($A$11:A240)+1)</f>
        <v/>
      </c>
      <c r="B241" s="75" t="str">
        <f>IF('N-Bedarf AL §13a'!B239="","",'N-Bedarf AL §13a'!B239)</f>
        <v/>
      </c>
      <c r="C241" s="49" t="str">
        <f>IF('N-Bedarf AL §13a'!C239="","",'N-Bedarf AL §13a'!C239)</f>
        <v/>
      </c>
      <c r="D241" s="88" t="str">
        <f>IF('N-Bedarf AL §13a'!D239="","",'N-Bedarf AL §13a'!D239)</f>
        <v/>
      </c>
      <c r="E241" s="49" t="str">
        <f>IF('N-Bedarf AL §13a'!G239="","",'N-Bedarf AL §13a'!G239)</f>
        <v/>
      </c>
      <c r="F241" s="50" t="str">
        <f t="shared" si="18"/>
        <v/>
      </c>
      <c r="G241" s="50" t="str">
        <f t="shared" si="23"/>
        <v/>
      </c>
      <c r="H241" s="88"/>
      <c r="I241" s="49"/>
      <c r="J241" s="50" t="str">
        <f t="shared" si="19"/>
        <v/>
      </c>
      <c r="K241" s="50" t="str">
        <f t="shared" si="20"/>
        <v/>
      </c>
      <c r="L241" s="88"/>
      <c r="M241" s="49"/>
      <c r="N241" s="50" t="str">
        <f t="shared" si="21"/>
        <v/>
      </c>
      <c r="O241" s="50" t="str">
        <f t="shared" si="22"/>
        <v/>
      </c>
      <c r="P241" s="51"/>
      <c r="Q241" s="78" t="s">
        <v>261</v>
      </c>
      <c r="R241" s="49"/>
      <c r="S241" s="32" t="str">
        <f>IF(R241="","C",INDEX(Gehaltsklassen!A$11:A$15,MATCH(R241,Gehaltsklassen!D$11:D$15,1),1))</f>
        <v>C</v>
      </c>
      <c r="T241" s="49"/>
      <c r="U241" s="32" t="str">
        <f>IF(T241="","C",IF(T241="","C",IF($Q241="I",INDEX(Gehaltsklassen!A$11:A$15,MATCH(T241,Gehaltsklassen!C$11:C$15,1),1),IF($Q241="II",INDEX(Gehaltsklassen!A$11:A$15,MATCH(T241,Gehaltsklassen!D$11:D$15,1),1),IF($Q241="III",INDEX(Gehaltsklassen!A$11:A$15,MATCH(T241,Gehaltsklassen!E$11:E$15,1),1),"Falsche Bodenart")))))</f>
        <v>C</v>
      </c>
      <c r="V241" s="52" t="str">
        <f>IF(OR(C241=""),"",SUM(F241,J241,N241)*VLOOKUP(S241,Gehaltsklassen!$B$34:$D$38,2,FALSE))</f>
        <v/>
      </c>
      <c r="W241" s="52" t="str">
        <f>IF(OR(C241=""),"",SUM(F241,J241,N241)*VLOOKUP(S241,Gehaltsklassen!$B$34:$D$38,2,FALSE)*C241)</f>
        <v/>
      </c>
      <c r="X241" s="52" t="str">
        <f>IF(OR(C241=""),"",SUM(F241,J241,N241)*VLOOKUP(S241,Gehaltsklassen!$B$34:$D$38,3,FALSE))</f>
        <v/>
      </c>
      <c r="Y241" s="52" t="str">
        <f>IF(OR(C241=""),"",SUM(F241,J241,N241)*VLOOKUP(S241,Gehaltsklassen!$B$34:$D$38,3,FALSE)*C241)</f>
        <v/>
      </c>
      <c r="Z241" s="54" t="str">
        <f>IF(OR(C241=""),"",(SUM(G241,K241,O241)*VLOOKUP(U241,Gehaltsklassen!$B$34:$D$38,2,FALSE)))</f>
        <v/>
      </c>
      <c r="AA241" s="54" t="str">
        <f>IF(OR(C241=""),"",(SUM(G241,K241,O241)*VLOOKUP(U241,Gehaltsklassen!$B$34:$D$38,2,FALSE))*C241)</f>
        <v/>
      </c>
      <c r="AB241" s="53" t="str">
        <f>IF(OR(C241=""),"",(SUM(G241,K241,O241)*VLOOKUP(U241,Gehaltsklassen!$B$34:$D$38,3,FALSE))*C241)</f>
        <v/>
      </c>
      <c r="AC241" s="53" t="str">
        <f>IF(OR(C241=""),"",(SUM(G241,K241,O241)*VLOOKUP(U241,Gehaltsklassen!$B$34:$D$38,3,FALSE))*C241)</f>
        <v/>
      </c>
    </row>
    <row r="242" spans="1:29" ht="31.9" customHeight="1" x14ac:dyDescent="0.2">
      <c r="A242" s="74" t="str">
        <f>IF(C242="","",MAX($A$11:A241)+1)</f>
        <v/>
      </c>
      <c r="B242" s="75" t="str">
        <f>IF('N-Bedarf AL §13a'!B240="","",'N-Bedarf AL §13a'!B240)</f>
        <v/>
      </c>
      <c r="C242" s="49" t="str">
        <f>IF('N-Bedarf AL §13a'!C240="","",'N-Bedarf AL §13a'!C240)</f>
        <v/>
      </c>
      <c r="D242" s="88" t="str">
        <f>IF('N-Bedarf AL §13a'!D240="","",'N-Bedarf AL §13a'!D240)</f>
        <v/>
      </c>
      <c r="E242" s="49" t="str">
        <f>IF('N-Bedarf AL §13a'!G240="","",'N-Bedarf AL §13a'!G240)</f>
        <v/>
      </c>
      <c r="F242" s="50" t="str">
        <f t="shared" si="18"/>
        <v/>
      </c>
      <c r="G242" s="50" t="str">
        <f t="shared" si="23"/>
        <v/>
      </c>
      <c r="H242" s="88"/>
      <c r="I242" s="49"/>
      <c r="J242" s="50" t="str">
        <f t="shared" si="19"/>
        <v/>
      </c>
      <c r="K242" s="50" t="str">
        <f t="shared" si="20"/>
        <v/>
      </c>
      <c r="L242" s="88"/>
      <c r="M242" s="49"/>
      <c r="N242" s="50" t="str">
        <f t="shared" si="21"/>
        <v/>
      </c>
      <c r="O242" s="50" t="str">
        <f t="shared" si="22"/>
        <v/>
      </c>
      <c r="P242" s="51"/>
      <c r="Q242" s="78" t="s">
        <v>261</v>
      </c>
      <c r="R242" s="49"/>
      <c r="S242" s="32" t="str">
        <f>IF(R242="","C",INDEX(Gehaltsklassen!A$11:A$15,MATCH(R242,Gehaltsklassen!D$11:D$15,1),1))</f>
        <v>C</v>
      </c>
      <c r="T242" s="49"/>
      <c r="U242" s="32" t="str">
        <f>IF(T242="","C",IF(T242="","C",IF($Q242="I",INDEX(Gehaltsklassen!A$11:A$15,MATCH(T242,Gehaltsklassen!C$11:C$15,1),1),IF($Q242="II",INDEX(Gehaltsklassen!A$11:A$15,MATCH(T242,Gehaltsklassen!D$11:D$15,1),1),IF($Q242="III",INDEX(Gehaltsklassen!A$11:A$15,MATCH(T242,Gehaltsklassen!E$11:E$15,1),1),"Falsche Bodenart")))))</f>
        <v>C</v>
      </c>
      <c r="V242" s="52" t="str">
        <f>IF(OR(C242=""),"",SUM(F242,J242,N242)*VLOOKUP(S242,Gehaltsklassen!$B$34:$D$38,2,FALSE))</f>
        <v/>
      </c>
      <c r="W242" s="52" t="str">
        <f>IF(OR(C242=""),"",SUM(F242,J242,N242)*VLOOKUP(S242,Gehaltsklassen!$B$34:$D$38,2,FALSE)*C242)</f>
        <v/>
      </c>
      <c r="X242" s="52" t="str">
        <f>IF(OR(C242=""),"",SUM(F242,J242,N242)*VLOOKUP(S242,Gehaltsklassen!$B$34:$D$38,3,FALSE))</f>
        <v/>
      </c>
      <c r="Y242" s="52" t="str">
        <f>IF(OR(C242=""),"",SUM(F242,J242,N242)*VLOOKUP(S242,Gehaltsklassen!$B$34:$D$38,3,FALSE)*C242)</f>
        <v/>
      </c>
      <c r="Z242" s="54" t="str">
        <f>IF(OR(C242=""),"",(SUM(G242,K242,O242)*VLOOKUP(U242,Gehaltsklassen!$B$34:$D$38,2,FALSE)))</f>
        <v/>
      </c>
      <c r="AA242" s="54" t="str">
        <f>IF(OR(C242=""),"",(SUM(G242,K242,O242)*VLOOKUP(U242,Gehaltsklassen!$B$34:$D$38,2,FALSE))*C242)</f>
        <v/>
      </c>
      <c r="AB242" s="53" t="str">
        <f>IF(OR(C242=""),"",(SUM(G242,K242,O242)*VLOOKUP(U242,Gehaltsklassen!$B$34:$D$38,3,FALSE))*C242)</f>
        <v/>
      </c>
      <c r="AC242" s="53" t="str">
        <f>IF(OR(C242=""),"",(SUM(G242,K242,O242)*VLOOKUP(U242,Gehaltsklassen!$B$34:$D$38,3,FALSE))*C242)</f>
        <v/>
      </c>
    </row>
    <row r="243" spans="1:29" ht="31.9" customHeight="1" x14ac:dyDescent="0.2">
      <c r="A243" s="74" t="str">
        <f>IF(C243="","",MAX($A$11:A242)+1)</f>
        <v/>
      </c>
      <c r="B243" s="75" t="str">
        <f>IF('N-Bedarf AL §13a'!B241="","",'N-Bedarf AL §13a'!B241)</f>
        <v/>
      </c>
      <c r="C243" s="49" t="str">
        <f>IF('N-Bedarf AL §13a'!C241="","",'N-Bedarf AL §13a'!C241)</f>
        <v/>
      </c>
      <c r="D243" s="88" t="str">
        <f>IF('N-Bedarf AL §13a'!D241="","",'N-Bedarf AL §13a'!D241)</f>
        <v/>
      </c>
      <c r="E243" s="49" t="str">
        <f>IF('N-Bedarf AL §13a'!G241="","",'N-Bedarf AL §13a'!G241)</f>
        <v/>
      </c>
      <c r="F243" s="50" t="str">
        <f t="shared" si="18"/>
        <v/>
      </c>
      <c r="G243" s="50" t="str">
        <f t="shared" si="23"/>
        <v/>
      </c>
      <c r="H243" s="88"/>
      <c r="I243" s="49"/>
      <c r="J243" s="50" t="str">
        <f t="shared" si="19"/>
        <v/>
      </c>
      <c r="K243" s="50" t="str">
        <f t="shared" si="20"/>
        <v/>
      </c>
      <c r="L243" s="88"/>
      <c r="M243" s="49"/>
      <c r="N243" s="50" t="str">
        <f t="shared" si="21"/>
        <v/>
      </c>
      <c r="O243" s="50" t="str">
        <f t="shared" si="22"/>
        <v/>
      </c>
      <c r="P243" s="51"/>
      <c r="Q243" s="78" t="s">
        <v>261</v>
      </c>
      <c r="R243" s="49"/>
      <c r="S243" s="32" t="str">
        <f>IF(R243="","C",INDEX(Gehaltsklassen!A$11:A$15,MATCH(R243,Gehaltsklassen!D$11:D$15,1),1))</f>
        <v>C</v>
      </c>
      <c r="T243" s="49"/>
      <c r="U243" s="32" t="str">
        <f>IF(T243="","C",IF(T243="","C",IF($Q243="I",INDEX(Gehaltsklassen!A$11:A$15,MATCH(T243,Gehaltsklassen!C$11:C$15,1),1),IF($Q243="II",INDEX(Gehaltsklassen!A$11:A$15,MATCH(T243,Gehaltsklassen!D$11:D$15,1),1),IF($Q243="III",INDEX(Gehaltsklassen!A$11:A$15,MATCH(T243,Gehaltsklassen!E$11:E$15,1),1),"Falsche Bodenart")))))</f>
        <v>C</v>
      </c>
      <c r="V243" s="52" t="str">
        <f>IF(OR(C243=""),"",SUM(F243,J243,N243)*VLOOKUP(S243,Gehaltsklassen!$B$34:$D$38,2,FALSE))</f>
        <v/>
      </c>
      <c r="W243" s="52" t="str">
        <f>IF(OR(C243=""),"",SUM(F243,J243,N243)*VLOOKUP(S243,Gehaltsklassen!$B$34:$D$38,2,FALSE)*C243)</f>
        <v/>
      </c>
      <c r="X243" s="52" t="str">
        <f>IF(OR(C243=""),"",SUM(F243,J243,N243)*VLOOKUP(S243,Gehaltsklassen!$B$34:$D$38,3,FALSE))</f>
        <v/>
      </c>
      <c r="Y243" s="52" t="str">
        <f>IF(OR(C243=""),"",SUM(F243,J243,N243)*VLOOKUP(S243,Gehaltsklassen!$B$34:$D$38,3,FALSE)*C243)</f>
        <v/>
      </c>
      <c r="Z243" s="54" t="str">
        <f>IF(OR(C243=""),"",(SUM(G243,K243,O243)*VLOOKUP(U243,Gehaltsklassen!$B$34:$D$38,2,FALSE)))</f>
        <v/>
      </c>
      <c r="AA243" s="54" t="str">
        <f>IF(OR(C243=""),"",(SUM(G243,K243,O243)*VLOOKUP(U243,Gehaltsklassen!$B$34:$D$38,2,FALSE))*C243)</f>
        <v/>
      </c>
      <c r="AB243" s="53" t="str">
        <f>IF(OR(C243=""),"",(SUM(G243,K243,O243)*VLOOKUP(U243,Gehaltsklassen!$B$34:$D$38,3,FALSE))*C243)</f>
        <v/>
      </c>
      <c r="AC243" s="53" t="str">
        <f>IF(OR(C243=""),"",(SUM(G243,K243,O243)*VLOOKUP(U243,Gehaltsklassen!$B$34:$D$38,3,FALSE))*C243)</f>
        <v/>
      </c>
    </row>
    <row r="244" spans="1:29" ht="31.9" customHeight="1" x14ac:dyDescent="0.2">
      <c r="A244" s="74" t="str">
        <f>IF(C244="","",MAX($A$11:A243)+1)</f>
        <v/>
      </c>
      <c r="B244" s="75" t="str">
        <f>IF('N-Bedarf AL §13a'!B242="","",'N-Bedarf AL §13a'!B242)</f>
        <v/>
      </c>
      <c r="C244" s="49" t="str">
        <f>IF('N-Bedarf AL §13a'!C242="","",'N-Bedarf AL §13a'!C242)</f>
        <v/>
      </c>
      <c r="D244" s="88" t="str">
        <f>IF('N-Bedarf AL §13a'!D242="","",'N-Bedarf AL §13a'!D242)</f>
        <v/>
      </c>
      <c r="E244" s="49" t="str">
        <f>IF('N-Bedarf AL §13a'!G242="","",'N-Bedarf AL §13a'!G242)</f>
        <v/>
      </c>
      <c r="F244" s="50" t="str">
        <f t="shared" si="18"/>
        <v/>
      </c>
      <c r="G244" s="50" t="str">
        <f t="shared" si="23"/>
        <v/>
      </c>
      <c r="H244" s="88"/>
      <c r="I244" s="49"/>
      <c r="J244" s="50" t="str">
        <f t="shared" si="19"/>
        <v/>
      </c>
      <c r="K244" s="50" t="str">
        <f t="shared" si="20"/>
        <v/>
      </c>
      <c r="L244" s="88"/>
      <c r="M244" s="49"/>
      <c r="N244" s="50" t="str">
        <f t="shared" si="21"/>
        <v/>
      </c>
      <c r="O244" s="50" t="str">
        <f t="shared" si="22"/>
        <v/>
      </c>
      <c r="P244" s="51"/>
      <c r="Q244" s="78" t="s">
        <v>261</v>
      </c>
      <c r="R244" s="49"/>
      <c r="S244" s="32" t="str">
        <f>IF(R244="","C",INDEX(Gehaltsklassen!A$11:A$15,MATCH(R244,Gehaltsklassen!D$11:D$15,1),1))</f>
        <v>C</v>
      </c>
      <c r="T244" s="49"/>
      <c r="U244" s="32" t="str">
        <f>IF(T244="","C",IF(T244="","C",IF($Q244="I",INDEX(Gehaltsklassen!A$11:A$15,MATCH(T244,Gehaltsklassen!C$11:C$15,1),1),IF($Q244="II",INDEX(Gehaltsklassen!A$11:A$15,MATCH(T244,Gehaltsklassen!D$11:D$15,1),1),IF($Q244="III",INDEX(Gehaltsklassen!A$11:A$15,MATCH(T244,Gehaltsklassen!E$11:E$15,1),1),"Falsche Bodenart")))))</f>
        <v>C</v>
      </c>
      <c r="V244" s="52" t="str">
        <f>IF(OR(C244=""),"",SUM(F244,J244,N244)*VLOOKUP(S244,Gehaltsklassen!$B$34:$D$38,2,FALSE))</f>
        <v/>
      </c>
      <c r="W244" s="52" t="str">
        <f>IF(OR(C244=""),"",SUM(F244,J244,N244)*VLOOKUP(S244,Gehaltsklassen!$B$34:$D$38,2,FALSE)*C244)</f>
        <v/>
      </c>
      <c r="X244" s="52" t="str">
        <f>IF(OR(C244=""),"",SUM(F244,J244,N244)*VLOOKUP(S244,Gehaltsklassen!$B$34:$D$38,3,FALSE))</f>
        <v/>
      </c>
      <c r="Y244" s="52" t="str">
        <f>IF(OR(C244=""),"",SUM(F244,J244,N244)*VLOOKUP(S244,Gehaltsklassen!$B$34:$D$38,3,FALSE)*C244)</f>
        <v/>
      </c>
      <c r="Z244" s="54" t="str">
        <f>IF(OR(C244=""),"",(SUM(G244,K244,O244)*VLOOKUP(U244,Gehaltsklassen!$B$34:$D$38,2,FALSE)))</f>
        <v/>
      </c>
      <c r="AA244" s="54" t="str">
        <f>IF(OR(C244=""),"",(SUM(G244,K244,O244)*VLOOKUP(U244,Gehaltsklassen!$B$34:$D$38,2,FALSE))*C244)</f>
        <v/>
      </c>
      <c r="AB244" s="53" t="str">
        <f>IF(OR(C244=""),"",(SUM(G244,K244,O244)*VLOOKUP(U244,Gehaltsklassen!$B$34:$D$38,3,FALSE))*C244)</f>
        <v/>
      </c>
      <c r="AC244" s="53" t="str">
        <f>IF(OR(C244=""),"",(SUM(G244,K244,O244)*VLOOKUP(U244,Gehaltsklassen!$B$34:$D$38,3,FALSE))*C244)</f>
        <v/>
      </c>
    </row>
    <row r="245" spans="1:29" ht="31.9" customHeight="1" x14ac:dyDescent="0.2">
      <c r="A245" s="74" t="str">
        <f>IF(C245="","",MAX($A$11:A244)+1)</f>
        <v/>
      </c>
      <c r="B245" s="75" t="str">
        <f>IF('N-Bedarf AL §13a'!B243="","",'N-Bedarf AL §13a'!B243)</f>
        <v/>
      </c>
      <c r="C245" s="49" t="str">
        <f>IF('N-Bedarf AL §13a'!C243="","",'N-Bedarf AL §13a'!C243)</f>
        <v/>
      </c>
      <c r="D245" s="88" t="str">
        <f>IF('N-Bedarf AL §13a'!D243="","",'N-Bedarf AL §13a'!D243)</f>
        <v/>
      </c>
      <c r="E245" s="49" t="str">
        <f>IF('N-Bedarf AL §13a'!G243="","",'N-Bedarf AL §13a'!G243)</f>
        <v/>
      </c>
      <c r="F245" s="50" t="str">
        <f t="shared" si="18"/>
        <v/>
      </c>
      <c r="G245" s="50" t="str">
        <f t="shared" si="23"/>
        <v/>
      </c>
      <c r="H245" s="88"/>
      <c r="I245" s="49"/>
      <c r="J245" s="50" t="str">
        <f t="shared" si="19"/>
        <v/>
      </c>
      <c r="K245" s="50" t="str">
        <f t="shared" si="20"/>
        <v/>
      </c>
      <c r="L245" s="88"/>
      <c r="M245" s="49"/>
      <c r="N245" s="50" t="str">
        <f t="shared" si="21"/>
        <v/>
      </c>
      <c r="O245" s="50" t="str">
        <f t="shared" si="22"/>
        <v/>
      </c>
      <c r="P245" s="51"/>
      <c r="Q245" s="78" t="s">
        <v>261</v>
      </c>
      <c r="R245" s="49"/>
      <c r="S245" s="32" t="str">
        <f>IF(R245="","C",INDEX(Gehaltsklassen!A$11:A$15,MATCH(R245,Gehaltsklassen!D$11:D$15,1),1))</f>
        <v>C</v>
      </c>
      <c r="T245" s="49"/>
      <c r="U245" s="32" t="str">
        <f>IF(T245="","C",IF(T245="","C",IF($Q245="I",INDEX(Gehaltsklassen!A$11:A$15,MATCH(T245,Gehaltsklassen!C$11:C$15,1),1),IF($Q245="II",INDEX(Gehaltsklassen!A$11:A$15,MATCH(T245,Gehaltsklassen!D$11:D$15,1),1),IF($Q245="III",INDEX(Gehaltsklassen!A$11:A$15,MATCH(T245,Gehaltsklassen!E$11:E$15,1),1),"Falsche Bodenart")))))</f>
        <v>C</v>
      </c>
      <c r="V245" s="52" t="str">
        <f>IF(OR(C245=""),"",SUM(F245,J245,N245)*VLOOKUP(S245,Gehaltsklassen!$B$34:$D$38,2,FALSE))</f>
        <v/>
      </c>
      <c r="W245" s="52" t="str">
        <f>IF(OR(C245=""),"",SUM(F245,J245,N245)*VLOOKUP(S245,Gehaltsklassen!$B$34:$D$38,2,FALSE)*C245)</f>
        <v/>
      </c>
      <c r="X245" s="52" t="str">
        <f>IF(OR(C245=""),"",SUM(F245,J245,N245)*VLOOKUP(S245,Gehaltsklassen!$B$34:$D$38,3,FALSE))</f>
        <v/>
      </c>
      <c r="Y245" s="52" t="str">
        <f>IF(OR(C245=""),"",SUM(F245,J245,N245)*VLOOKUP(S245,Gehaltsklassen!$B$34:$D$38,3,FALSE)*C245)</f>
        <v/>
      </c>
      <c r="Z245" s="54" t="str">
        <f>IF(OR(C245=""),"",(SUM(G245,K245,O245)*VLOOKUP(U245,Gehaltsklassen!$B$34:$D$38,2,FALSE)))</f>
        <v/>
      </c>
      <c r="AA245" s="54" t="str">
        <f>IF(OR(C245=""),"",(SUM(G245,K245,O245)*VLOOKUP(U245,Gehaltsklassen!$B$34:$D$38,2,FALSE))*C245)</f>
        <v/>
      </c>
      <c r="AB245" s="53" t="str">
        <f>IF(OR(C245=""),"",(SUM(G245,K245,O245)*VLOOKUP(U245,Gehaltsklassen!$B$34:$D$38,3,FALSE))*C245)</f>
        <v/>
      </c>
      <c r="AC245" s="53" t="str">
        <f>IF(OR(C245=""),"",(SUM(G245,K245,O245)*VLOOKUP(U245,Gehaltsklassen!$B$34:$D$38,3,FALSE))*C245)</f>
        <v/>
      </c>
    </row>
    <row r="246" spans="1:29" ht="31.9" customHeight="1" x14ac:dyDescent="0.2">
      <c r="A246" s="74" t="str">
        <f>IF(C246="","",MAX($A$11:A245)+1)</f>
        <v/>
      </c>
      <c r="B246" s="75" t="str">
        <f>IF('N-Bedarf AL §13a'!B244="","",'N-Bedarf AL §13a'!B244)</f>
        <v/>
      </c>
      <c r="C246" s="49" t="str">
        <f>IF('N-Bedarf AL §13a'!C244="","",'N-Bedarf AL §13a'!C244)</f>
        <v/>
      </c>
      <c r="D246" s="88" t="str">
        <f>IF('N-Bedarf AL §13a'!D244="","",'N-Bedarf AL §13a'!D244)</f>
        <v/>
      </c>
      <c r="E246" s="49" t="str">
        <f>IF('N-Bedarf AL §13a'!G244="","",'N-Bedarf AL §13a'!G244)</f>
        <v/>
      </c>
      <c r="F246" s="50" t="str">
        <f t="shared" si="18"/>
        <v/>
      </c>
      <c r="G246" s="50" t="str">
        <f t="shared" si="23"/>
        <v/>
      </c>
      <c r="H246" s="88"/>
      <c r="I246" s="49"/>
      <c r="J246" s="50" t="str">
        <f t="shared" si="19"/>
        <v/>
      </c>
      <c r="K246" s="50" t="str">
        <f t="shared" si="20"/>
        <v/>
      </c>
      <c r="L246" s="88"/>
      <c r="M246" s="49"/>
      <c r="N246" s="50" t="str">
        <f t="shared" si="21"/>
        <v/>
      </c>
      <c r="O246" s="50" t="str">
        <f t="shared" si="22"/>
        <v/>
      </c>
      <c r="P246" s="51"/>
      <c r="Q246" s="78" t="s">
        <v>261</v>
      </c>
      <c r="R246" s="49"/>
      <c r="S246" s="32" t="str">
        <f>IF(R246="","C",INDEX(Gehaltsklassen!A$11:A$15,MATCH(R246,Gehaltsklassen!D$11:D$15,1),1))</f>
        <v>C</v>
      </c>
      <c r="T246" s="49"/>
      <c r="U246" s="32" t="str">
        <f>IF(T246="","C",IF(T246="","C",IF($Q246="I",INDEX(Gehaltsklassen!A$11:A$15,MATCH(T246,Gehaltsklassen!C$11:C$15,1),1),IF($Q246="II",INDEX(Gehaltsklassen!A$11:A$15,MATCH(T246,Gehaltsklassen!D$11:D$15,1),1),IF($Q246="III",INDEX(Gehaltsklassen!A$11:A$15,MATCH(T246,Gehaltsklassen!E$11:E$15,1),1),"Falsche Bodenart")))))</f>
        <v>C</v>
      </c>
      <c r="V246" s="52" t="str">
        <f>IF(OR(C246=""),"",SUM(F246,J246,N246)*VLOOKUP(S246,Gehaltsklassen!$B$34:$D$38,2,FALSE))</f>
        <v/>
      </c>
      <c r="W246" s="52" t="str">
        <f>IF(OR(C246=""),"",SUM(F246,J246,N246)*VLOOKUP(S246,Gehaltsklassen!$B$34:$D$38,2,FALSE)*C246)</f>
        <v/>
      </c>
      <c r="X246" s="52" t="str">
        <f>IF(OR(C246=""),"",SUM(F246,J246,N246)*VLOOKUP(S246,Gehaltsklassen!$B$34:$D$38,3,FALSE))</f>
        <v/>
      </c>
      <c r="Y246" s="52" t="str">
        <f>IF(OR(C246=""),"",SUM(F246,J246,N246)*VLOOKUP(S246,Gehaltsklassen!$B$34:$D$38,3,FALSE)*C246)</f>
        <v/>
      </c>
      <c r="Z246" s="54" t="str">
        <f>IF(OR(C246=""),"",(SUM(G246,K246,O246)*VLOOKUP(U246,Gehaltsklassen!$B$34:$D$38,2,FALSE)))</f>
        <v/>
      </c>
      <c r="AA246" s="54" t="str">
        <f>IF(OR(C246=""),"",(SUM(G246,K246,O246)*VLOOKUP(U246,Gehaltsklassen!$B$34:$D$38,2,FALSE))*C246)</f>
        <v/>
      </c>
      <c r="AB246" s="53" t="str">
        <f>IF(OR(C246=""),"",(SUM(G246,K246,O246)*VLOOKUP(U246,Gehaltsklassen!$B$34:$D$38,3,FALSE))*C246)</f>
        <v/>
      </c>
      <c r="AC246" s="53" t="str">
        <f>IF(OR(C246=""),"",(SUM(G246,K246,O246)*VLOOKUP(U246,Gehaltsklassen!$B$34:$D$38,3,FALSE))*C246)</f>
        <v/>
      </c>
    </row>
    <row r="247" spans="1:29" ht="31.9" customHeight="1" x14ac:dyDescent="0.2">
      <c r="A247" s="74" t="str">
        <f>IF(C247="","",MAX($A$11:A246)+1)</f>
        <v/>
      </c>
      <c r="B247" s="75" t="str">
        <f>IF('N-Bedarf AL §13a'!B245="","",'N-Bedarf AL §13a'!B245)</f>
        <v/>
      </c>
      <c r="C247" s="49" t="str">
        <f>IF('N-Bedarf AL §13a'!C245="","",'N-Bedarf AL §13a'!C245)</f>
        <v/>
      </c>
      <c r="D247" s="88" t="str">
        <f>IF('N-Bedarf AL §13a'!D245="","",'N-Bedarf AL §13a'!D245)</f>
        <v/>
      </c>
      <c r="E247" s="49" t="str">
        <f>IF('N-Bedarf AL §13a'!G245="","",'N-Bedarf AL §13a'!G245)</f>
        <v/>
      </c>
      <c r="F247" s="50" t="str">
        <f t="shared" si="18"/>
        <v/>
      </c>
      <c r="G247" s="50" t="str">
        <f t="shared" si="23"/>
        <v/>
      </c>
      <c r="H247" s="88"/>
      <c r="I247" s="49"/>
      <c r="J247" s="50" t="str">
        <f t="shared" si="19"/>
        <v/>
      </c>
      <c r="K247" s="50" t="str">
        <f t="shared" si="20"/>
        <v/>
      </c>
      <c r="L247" s="88"/>
      <c r="M247" s="49"/>
      <c r="N247" s="50" t="str">
        <f t="shared" si="21"/>
        <v/>
      </c>
      <c r="O247" s="50" t="str">
        <f t="shared" si="22"/>
        <v/>
      </c>
      <c r="P247" s="51"/>
      <c r="Q247" s="78" t="s">
        <v>261</v>
      </c>
      <c r="R247" s="49"/>
      <c r="S247" s="32" t="str">
        <f>IF(R247="","C",INDEX(Gehaltsklassen!A$11:A$15,MATCH(R247,Gehaltsklassen!D$11:D$15,1),1))</f>
        <v>C</v>
      </c>
      <c r="T247" s="49"/>
      <c r="U247" s="32" t="str">
        <f>IF(T247="","C",IF(T247="","C",IF($Q247="I",INDEX(Gehaltsklassen!A$11:A$15,MATCH(T247,Gehaltsklassen!C$11:C$15,1),1),IF($Q247="II",INDEX(Gehaltsklassen!A$11:A$15,MATCH(T247,Gehaltsklassen!D$11:D$15,1),1),IF($Q247="III",INDEX(Gehaltsklassen!A$11:A$15,MATCH(T247,Gehaltsklassen!E$11:E$15,1),1),"Falsche Bodenart")))))</f>
        <v>C</v>
      </c>
      <c r="V247" s="52" t="str">
        <f>IF(OR(C247=""),"",SUM(F247,J247,N247)*VLOOKUP(S247,Gehaltsklassen!$B$34:$D$38,2,FALSE))</f>
        <v/>
      </c>
      <c r="W247" s="52" t="str">
        <f>IF(OR(C247=""),"",SUM(F247,J247,N247)*VLOOKUP(S247,Gehaltsklassen!$B$34:$D$38,2,FALSE)*C247)</f>
        <v/>
      </c>
      <c r="X247" s="52" t="str">
        <f>IF(OR(C247=""),"",SUM(F247,J247,N247)*VLOOKUP(S247,Gehaltsklassen!$B$34:$D$38,3,FALSE))</f>
        <v/>
      </c>
      <c r="Y247" s="52" t="str">
        <f>IF(OR(C247=""),"",SUM(F247,J247,N247)*VLOOKUP(S247,Gehaltsklassen!$B$34:$D$38,3,FALSE)*C247)</f>
        <v/>
      </c>
      <c r="Z247" s="54" t="str">
        <f>IF(OR(C247=""),"",(SUM(G247,K247,O247)*VLOOKUP(U247,Gehaltsklassen!$B$34:$D$38,2,FALSE)))</f>
        <v/>
      </c>
      <c r="AA247" s="54" t="str">
        <f>IF(OR(C247=""),"",(SUM(G247,K247,O247)*VLOOKUP(U247,Gehaltsklassen!$B$34:$D$38,2,FALSE))*C247)</f>
        <v/>
      </c>
      <c r="AB247" s="53" t="str">
        <f>IF(OR(C247=""),"",(SUM(G247,K247,O247)*VLOOKUP(U247,Gehaltsklassen!$B$34:$D$38,3,FALSE))*C247)</f>
        <v/>
      </c>
      <c r="AC247" s="53" t="str">
        <f>IF(OR(C247=""),"",(SUM(G247,K247,O247)*VLOOKUP(U247,Gehaltsklassen!$B$34:$D$38,3,FALSE))*C247)</f>
        <v/>
      </c>
    </row>
    <row r="248" spans="1:29" ht="31.9" customHeight="1" x14ac:dyDescent="0.2">
      <c r="A248" s="74" t="str">
        <f>IF(C248="","",MAX($A$11:A247)+1)</f>
        <v/>
      </c>
      <c r="B248" s="75" t="str">
        <f>IF('N-Bedarf AL §13a'!B246="","",'N-Bedarf AL §13a'!B246)</f>
        <v/>
      </c>
      <c r="C248" s="49" t="str">
        <f>IF('N-Bedarf AL §13a'!C246="","",'N-Bedarf AL §13a'!C246)</f>
        <v/>
      </c>
      <c r="D248" s="88" t="str">
        <f>IF('N-Bedarf AL §13a'!D246="","",'N-Bedarf AL §13a'!D246)</f>
        <v/>
      </c>
      <c r="E248" s="49" t="str">
        <f>IF('N-Bedarf AL §13a'!G246="","",'N-Bedarf AL §13a'!G246)</f>
        <v/>
      </c>
      <c r="F248" s="50" t="str">
        <f t="shared" si="18"/>
        <v/>
      </c>
      <c r="G248" s="50" t="str">
        <f t="shared" si="23"/>
        <v/>
      </c>
      <c r="H248" s="88"/>
      <c r="I248" s="49"/>
      <c r="J248" s="50" t="str">
        <f t="shared" si="19"/>
        <v/>
      </c>
      <c r="K248" s="50" t="str">
        <f t="shared" si="20"/>
        <v/>
      </c>
      <c r="L248" s="88"/>
      <c r="M248" s="49"/>
      <c r="N248" s="50" t="str">
        <f t="shared" si="21"/>
        <v/>
      </c>
      <c r="O248" s="50" t="str">
        <f t="shared" si="22"/>
        <v/>
      </c>
      <c r="P248" s="51"/>
      <c r="Q248" s="78" t="s">
        <v>261</v>
      </c>
      <c r="R248" s="49"/>
      <c r="S248" s="32" t="str">
        <f>IF(R248="","C",INDEX(Gehaltsklassen!A$11:A$15,MATCH(R248,Gehaltsklassen!D$11:D$15,1),1))</f>
        <v>C</v>
      </c>
      <c r="T248" s="49"/>
      <c r="U248" s="32" t="str">
        <f>IF(T248="","C",IF(T248="","C",IF($Q248="I",INDEX(Gehaltsklassen!A$11:A$15,MATCH(T248,Gehaltsklassen!C$11:C$15,1),1),IF($Q248="II",INDEX(Gehaltsklassen!A$11:A$15,MATCH(T248,Gehaltsklassen!D$11:D$15,1),1),IF($Q248="III",INDEX(Gehaltsklassen!A$11:A$15,MATCH(T248,Gehaltsklassen!E$11:E$15,1),1),"Falsche Bodenart")))))</f>
        <v>C</v>
      </c>
      <c r="V248" s="52" t="str">
        <f>IF(OR(C248=""),"",SUM(F248,J248,N248)*VLOOKUP(S248,Gehaltsklassen!$B$34:$D$38,2,FALSE))</f>
        <v/>
      </c>
      <c r="W248" s="52" t="str">
        <f>IF(OR(C248=""),"",SUM(F248,J248,N248)*VLOOKUP(S248,Gehaltsklassen!$B$34:$D$38,2,FALSE)*C248)</f>
        <v/>
      </c>
      <c r="X248" s="52" t="str">
        <f>IF(OR(C248=""),"",SUM(F248,J248,N248)*VLOOKUP(S248,Gehaltsklassen!$B$34:$D$38,3,FALSE))</f>
        <v/>
      </c>
      <c r="Y248" s="52" t="str">
        <f>IF(OR(C248=""),"",SUM(F248,J248,N248)*VLOOKUP(S248,Gehaltsklassen!$B$34:$D$38,3,FALSE)*C248)</f>
        <v/>
      </c>
      <c r="Z248" s="54" t="str">
        <f>IF(OR(C248=""),"",(SUM(G248,K248,O248)*VLOOKUP(U248,Gehaltsklassen!$B$34:$D$38,2,FALSE)))</f>
        <v/>
      </c>
      <c r="AA248" s="54" t="str">
        <f>IF(OR(C248=""),"",(SUM(G248,K248,O248)*VLOOKUP(U248,Gehaltsklassen!$B$34:$D$38,2,FALSE))*C248)</f>
        <v/>
      </c>
      <c r="AB248" s="53" t="str">
        <f>IF(OR(C248=""),"",(SUM(G248,K248,O248)*VLOOKUP(U248,Gehaltsklassen!$B$34:$D$38,3,FALSE))*C248)</f>
        <v/>
      </c>
      <c r="AC248" s="53" t="str">
        <f>IF(OR(C248=""),"",(SUM(G248,K248,O248)*VLOOKUP(U248,Gehaltsklassen!$B$34:$D$38,3,FALSE))*C248)</f>
        <v/>
      </c>
    </row>
    <row r="249" spans="1:29" ht="31.9" customHeight="1" x14ac:dyDescent="0.2">
      <c r="A249" s="74" t="str">
        <f>IF(C249="","",MAX($A$11:A248)+1)</f>
        <v/>
      </c>
      <c r="B249" s="75" t="str">
        <f>IF('N-Bedarf AL §13a'!B247="","",'N-Bedarf AL §13a'!B247)</f>
        <v/>
      </c>
      <c r="C249" s="49" t="str">
        <f>IF('N-Bedarf AL §13a'!C247="","",'N-Bedarf AL §13a'!C247)</f>
        <v/>
      </c>
      <c r="D249" s="88" t="str">
        <f>IF('N-Bedarf AL §13a'!D247="","",'N-Bedarf AL §13a'!D247)</f>
        <v/>
      </c>
      <c r="E249" s="49" t="str">
        <f>IF('N-Bedarf AL §13a'!G247="","",'N-Bedarf AL §13a'!G247)</f>
        <v/>
      </c>
      <c r="F249" s="50" t="str">
        <f t="shared" si="18"/>
        <v/>
      </c>
      <c r="G249" s="50" t="str">
        <f t="shared" si="23"/>
        <v/>
      </c>
      <c r="H249" s="88"/>
      <c r="I249" s="49"/>
      <c r="J249" s="50" t="str">
        <f t="shared" si="19"/>
        <v/>
      </c>
      <c r="K249" s="50" t="str">
        <f t="shared" si="20"/>
        <v/>
      </c>
      <c r="L249" s="88"/>
      <c r="M249" s="49"/>
      <c r="N249" s="50" t="str">
        <f t="shared" si="21"/>
        <v/>
      </c>
      <c r="O249" s="50" t="str">
        <f t="shared" si="22"/>
        <v/>
      </c>
      <c r="P249" s="51"/>
      <c r="Q249" s="78" t="s">
        <v>261</v>
      </c>
      <c r="R249" s="49"/>
      <c r="S249" s="32" t="str">
        <f>IF(R249="","C",INDEX(Gehaltsklassen!A$11:A$15,MATCH(R249,Gehaltsklassen!D$11:D$15,1),1))</f>
        <v>C</v>
      </c>
      <c r="T249" s="49"/>
      <c r="U249" s="32" t="str">
        <f>IF(T249="","C",IF(T249="","C",IF($Q249="I",INDEX(Gehaltsklassen!A$11:A$15,MATCH(T249,Gehaltsklassen!C$11:C$15,1),1),IF($Q249="II",INDEX(Gehaltsklassen!A$11:A$15,MATCH(T249,Gehaltsklassen!D$11:D$15,1),1),IF($Q249="III",INDEX(Gehaltsklassen!A$11:A$15,MATCH(T249,Gehaltsklassen!E$11:E$15,1),1),"Falsche Bodenart")))))</f>
        <v>C</v>
      </c>
      <c r="V249" s="52" t="str">
        <f>IF(OR(C249=""),"",SUM(F249,J249,N249)*VLOOKUP(S249,Gehaltsklassen!$B$34:$D$38,2,FALSE))</f>
        <v/>
      </c>
      <c r="W249" s="52" t="str">
        <f>IF(OR(C249=""),"",SUM(F249,J249,N249)*VLOOKUP(S249,Gehaltsklassen!$B$34:$D$38,2,FALSE)*C249)</f>
        <v/>
      </c>
      <c r="X249" s="52" t="str">
        <f>IF(OR(C249=""),"",SUM(F249,J249,N249)*VLOOKUP(S249,Gehaltsklassen!$B$34:$D$38,3,FALSE))</f>
        <v/>
      </c>
      <c r="Y249" s="52" t="str">
        <f>IF(OR(C249=""),"",SUM(F249,J249,N249)*VLOOKUP(S249,Gehaltsklassen!$B$34:$D$38,3,FALSE)*C249)</f>
        <v/>
      </c>
      <c r="Z249" s="54" t="str">
        <f>IF(OR(C249=""),"",(SUM(G249,K249,O249)*VLOOKUP(U249,Gehaltsklassen!$B$34:$D$38,2,FALSE)))</f>
        <v/>
      </c>
      <c r="AA249" s="54" t="str">
        <f>IF(OR(C249=""),"",(SUM(G249,K249,O249)*VLOOKUP(U249,Gehaltsklassen!$B$34:$D$38,2,FALSE))*C249)</f>
        <v/>
      </c>
      <c r="AB249" s="53" t="str">
        <f>IF(OR(C249=""),"",(SUM(G249,K249,O249)*VLOOKUP(U249,Gehaltsklassen!$B$34:$D$38,3,FALSE))*C249)</f>
        <v/>
      </c>
      <c r="AC249" s="53" t="str">
        <f>IF(OR(C249=""),"",(SUM(G249,K249,O249)*VLOOKUP(U249,Gehaltsklassen!$B$34:$D$38,3,FALSE))*C249)</f>
        <v/>
      </c>
    </row>
    <row r="250" spans="1:29" ht="31.9" customHeight="1" x14ac:dyDescent="0.2">
      <c r="A250" s="74" t="str">
        <f>IF(C250="","",MAX($A$11:A249)+1)</f>
        <v/>
      </c>
      <c r="B250" s="75" t="str">
        <f>IF('N-Bedarf AL §13a'!B248="","",'N-Bedarf AL §13a'!B248)</f>
        <v/>
      </c>
      <c r="C250" s="49" t="str">
        <f>IF('N-Bedarf AL §13a'!C248="","",'N-Bedarf AL §13a'!C248)</f>
        <v/>
      </c>
      <c r="D250" s="88" t="str">
        <f>IF('N-Bedarf AL §13a'!D248="","",'N-Bedarf AL §13a'!D248)</f>
        <v/>
      </c>
      <c r="E250" s="49" t="str">
        <f>IF('N-Bedarf AL §13a'!G248="","",'N-Bedarf AL §13a'!G248)</f>
        <v/>
      </c>
      <c r="F250" s="50" t="str">
        <f t="shared" si="18"/>
        <v/>
      </c>
      <c r="G250" s="50" t="str">
        <f t="shared" si="23"/>
        <v/>
      </c>
      <c r="H250" s="88"/>
      <c r="I250" s="49"/>
      <c r="J250" s="50" t="str">
        <f t="shared" si="19"/>
        <v/>
      </c>
      <c r="K250" s="50" t="str">
        <f t="shared" si="20"/>
        <v/>
      </c>
      <c r="L250" s="88"/>
      <c r="M250" s="49"/>
      <c r="N250" s="50" t="str">
        <f t="shared" si="21"/>
        <v/>
      </c>
      <c r="O250" s="50" t="str">
        <f t="shared" si="22"/>
        <v/>
      </c>
      <c r="P250" s="51"/>
      <c r="Q250" s="78" t="s">
        <v>261</v>
      </c>
      <c r="R250" s="49"/>
      <c r="S250" s="32" t="str">
        <f>IF(R250="","C",INDEX(Gehaltsklassen!A$11:A$15,MATCH(R250,Gehaltsklassen!D$11:D$15,1),1))</f>
        <v>C</v>
      </c>
      <c r="T250" s="49"/>
      <c r="U250" s="32" t="str">
        <f>IF(T250="","C",IF(T250="","C",IF($Q250="I",INDEX(Gehaltsklassen!A$11:A$15,MATCH(T250,Gehaltsklassen!C$11:C$15,1),1),IF($Q250="II",INDEX(Gehaltsklassen!A$11:A$15,MATCH(T250,Gehaltsklassen!D$11:D$15,1),1),IF($Q250="III",INDEX(Gehaltsklassen!A$11:A$15,MATCH(T250,Gehaltsklassen!E$11:E$15,1),1),"Falsche Bodenart")))))</f>
        <v>C</v>
      </c>
      <c r="V250" s="52" t="str">
        <f>IF(OR(C250=""),"",SUM(F250,J250,N250)*VLOOKUP(S250,Gehaltsklassen!$B$34:$D$38,2,FALSE))</f>
        <v/>
      </c>
      <c r="W250" s="52" t="str">
        <f>IF(OR(C250=""),"",SUM(F250,J250,N250)*VLOOKUP(S250,Gehaltsklassen!$B$34:$D$38,2,FALSE)*C250)</f>
        <v/>
      </c>
      <c r="X250" s="52" t="str">
        <f>IF(OR(C250=""),"",SUM(F250,J250,N250)*VLOOKUP(S250,Gehaltsklassen!$B$34:$D$38,3,FALSE))</f>
        <v/>
      </c>
      <c r="Y250" s="52" t="str">
        <f>IF(OR(C250=""),"",SUM(F250,J250,N250)*VLOOKUP(S250,Gehaltsklassen!$B$34:$D$38,3,FALSE)*C250)</f>
        <v/>
      </c>
      <c r="Z250" s="54" t="str">
        <f>IF(OR(C250=""),"",(SUM(G250,K250,O250)*VLOOKUP(U250,Gehaltsklassen!$B$34:$D$38,2,FALSE)))</f>
        <v/>
      </c>
      <c r="AA250" s="54" t="str">
        <f>IF(OR(C250=""),"",(SUM(G250,K250,O250)*VLOOKUP(U250,Gehaltsklassen!$B$34:$D$38,2,FALSE))*C250)</f>
        <v/>
      </c>
      <c r="AB250" s="53" t="str">
        <f>IF(OR(C250=""),"",(SUM(G250,K250,O250)*VLOOKUP(U250,Gehaltsklassen!$B$34:$D$38,3,FALSE))*C250)</f>
        <v/>
      </c>
      <c r="AC250" s="53" t="str">
        <f>IF(OR(C250=""),"",(SUM(G250,K250,O250)*VLOOKUP(U250,Gehaltsklassen!$B$34:$D$38,3,FALSE))*C250)</f>
        <v/>
      </c>
    </row>
    <row r="251" spans="1:29" ht="31.9" customHeight="1" x14ac:dyDescent="0.2">
      <c r="A251" s="74" t="str">
        <f>IF(C251="","",MAX($A$11:A250)+1)</f>
        <v/>
      </c>
      <c r="B251" s="75" t="str">
        <f>IF('N-Bedarf AL §13a'!B249="","",'N-Bedarf AL §13a'!B249)</f>
        <v/>
      </c>
      <c r="C251" s="49" t="str">
        <f>IF('N-Bedarf AL §13a'!C249="","",'N-Bedarf AL §13a'!C249)</f>
        <v/>
      </c>
      <c r="D251" s="88" t="str">
        <f>IF('N-Bedarf AL §13a'!D249="","",'N-Bedarf AL §13a'!D249)</f>
        <v/>
      </c>
      <c r="E251" s="49" t="str">
        <f>IF('N-Bedarf AL §13a'!G249="","",'N-Bedarf AL §13a'!G249)</f>
        <v/>
      </c>
      <c r="F251" s="50" t="str">
        <f t="shared" si="18"/>
        <v/>
      </c>
      <c r="G251" s="50" t="str">
        <f t="shared" si="23"/>
        <v/>
      </c>
      <c r="H251" s="88"/>
      <c r="I251" s="49"/>
      <c r="J251" s="50" t="str">
        <f t="shared" si="19"/>
        <v/>
      </c>
      <c r="K251" s="50" t="str">
        <f t="shared" si="20"/>
        <v/>
      </c>
      <c r="L251" s="88"/>
      <c r="M251" s="49"/>
      <c r="N251" s="50" t="str">
        <f t="shared" si="21"/>
        <v/>
      </c>
      <c r="O251" s="50" t="str">
        <f t="shared" si="22"/>
        <v/>
      </c>
      <c r="P251" s="51"/>
      <c r="Q251" s="78" t="s">
        <v>261</v>
      </c>
      <c r="R251" s="49"/>
      <c r="S251" s="32" t="str">
        <f>IF(R251="","C",INDEX(Gehaltsklassen!A$11:A$15,MATCH(R251,Gehaltsklassen!D$11:D$15,1),1))</f>
        <v>C</v>
      </c>
      <c r="T251" s="49"/>
      <c r="U251" s="32" t="str">
        <f>IF(T251="","C",IF(T251="","C",IF($Q251="I",INDEX(Gehaltsklassen!A$11:A$15,MATCH(T251,Gehaltsklassen!C$11:C$15,1),1),IF($Q251="II",INDEX(Gehaltsklassen!A$11:A$15,MATCH(T251,Gehaltsklassen!D$11:D$15,1),1),IF($Q251="III",INDEX(Gehaltsklassen!A$11:A$15,MATCH(T251,Gehaltsklassen!E$11:E$15,1),1),"Falsche Bodenart")))))</f>
        <v>C</v>
      </c>
      <c r="V251" s="52" t="str">
        <f>IF(OR(C251=""),"",SUM(F251,J251,N251)*VLOOKUP(S251,Gehaltsklassen!$B$34:$D$38,2,FALSE))</f>
        <v/>
      </c>
      <c r="W251" s="52" t="str">
        <f>IF(OR(C251=""),"",SUM(F251,J251,N251)*VLOOKUP(S251,Gehaltsklassen!$B$34:$D$38,2,FALSE)*C251)</f>
        <v/>
      </c>
      <c r="X251" s="52" t="str">
        <f>IF(OR(C251=""),"",SUM(F251,J251,N251)*VLOOKUP(S251,Gehaltsklassen!$B$34:$D$38,3,FALSE))</f>
        <v/>
      </c>
      <c r="Y251" s="52" t="str">
        <f>IF(OR(C251=""),"",SUM(F251,J251,N251)*VLOOKUP(S251,Gehaltsklassen!$B$34:$D$38,3,FALSE)*C251)</f>
        <v/>
      </c>
      <c r="Z251" s="54" t="str">
        <f>IF(OR(C251=""),"",(SUM(G251,K251,O251)*VLOOKUP(U251,Gehaltsklassen!$B$34:$D$38,2,FALSE)))</f>
        <v/>
      </c>
      <c r="AA251" s="54" t="str">
        <f>IF(OR(C251=""),"",(SUM(G251,K251,O251)*VLOOKUP(U251,Gehaltsklassen!$B$34:$D$38,2,FALSE))*C251)</f>
        <v/>
      </c>
      <c r="AB251" s="53" t="str">
        <f>IF(OR(C251=""),"",(SUM(G251,K251,O251)*VLOOKUP(U251,Gehaltsklassen!$B$34:$D$38,3,FALSE))*C251)</f>
        <v/>
      </c>
      <c r="AC251" s="53" t="str">
        <f>IF(OR(C251=""),"",(SUM(G251,K251,O251)*VLOOKUP(U251,Gehaltsklassen!$B$34:$D$38,3,FALSE))*C251)</f>
        <v/>
      </c>
    </row>
    <row r="252" spans="1:29" ht="31.9" customHeight="1" x14ac:dyDescent="0.2">
      <c r="A252" s="74" t="str">
        <f>IF(C252="","",MAX($A$11:A251)+1)</f>
        <v/>
      </c>
      <c r="B252" s="75" t="str">
        <f>IF('N-Bedarf AL §13a'!B250="","",'N-Bedarf AL §13a'!B250)</f>
        <v/>
      </c>
      <c r="C252" s="49" t="str">
        <f>IF('N-Bedarf AL §13a'!C250="","",'N-Bedarf AL §13a'!C250)</f>
        <v/>
      </c>
      <c r="D252" s="88" t="str">
        <f>IF('N-Bedarf AL §13a'!D250="","",'N-Bedarf AL §13a'!D250)</f>
        <v/>
      </c>
      <c r="E252" s="49" t="str">
        <f>IF('N-Bedarf AL §13a'!G250="","",'N-Bedarf AL §13a'!G250)</f>
        <v/>
      </c>
      <c r="F252" s="50" t="str">
        <f t="shared" si="18"/>
        <v/>
      </c>
      <c r="G252" s="50" t="str">
        <f t="shared" si="23"/>
        <v/>
      </c>
      <c r="H252" s="88"/>
      <c r="I252" s="49"/>
      <c r="J252" s="50" t="str">
        <f t="shared" si="19"/>
        <v/>
      </c>
      <c r="K252" s="50" t="str">
        <f t="shared" si="20"/>
        <v/>
      </c>
      <c r="L252" s="88"/>
      <c r="M252" s="49"/>
      <c r="N252" s="50" t="str">
        <f t="shared" si="21"/>
        <v/>
      </c>
      <c r="O252" s="50" t="str">
        <f t="shared" si="22"/>
        <v/>
      </c>
      <c r="P252" s="51"/>
      <c r="Q252" s="78" t="s">
        <v>261</v>
      </c>
      <c r="R252" s="49"/>
      <c r="S252" s="32" t="str">
        <f>IF(R252="","C",INDEX(Gehaltsklassen!A$11:A$15,MATCH(R252,Gehaltsklassen!D$11:D$15,1),1))</f>
        <v>C</v>
      </c>
      <c r="T252" s="49"/>
      <c r="U252" s="32" t="str">
        <f>IF(T252="","C",IF(T252="","C",IF($Q252="I",INDEX(Gehaltsklassen!A$11:A$15,MATCH(T252,Gehaltsklassen!C$11:C$15,1),1),IF($Q252="II",INDEX(Gehaltsklassen!A$11:A$15,MATCH(T252,Gehaltsklassen!D$11:D$15,1),1),IF($Q252="III",INDEX(Gehaltsklassen!A$11:A$15,MATCH(T252,Gehaltsklassen!E$11:E$15,1),1),"Falsche Bodenart")))))</f>
        <v>C</v>
      </c>
      <c r="V252" s="52" t="str">
        <f>IF(OR(C252=""),"",SUM(F252,J252,N252)*VLOOKUP(S252,Gehaltsklassen!$B$34:$D$38,2,FALSE))</f>
        <v/>
      </c>
      <c r="W252" s="52" t="str">
        <f>IF(OR(C252=""),"",SUM(F252,J252,N252)*VLOOKUP(S252,Gehaltsklassen!$B$34:$D$38,2,FALSE)*C252)</f>
        <v/>
      </c>
      <c r="X252" s="52" t="str">
        <f>IF(OR(C252=""),"",SUM(F252,J252,N252)*VLOOKUP(S252,Gehaltsklassen!$B$34:$D$38,3,FALSE))</f>
        <v/>
      </c>
      <c r="Y252" s="52" t="str">
        <f>IF(OR(C252=""),"",SUM(F252,J252,N252)*VLOOKUP(S252,Gehaltsklassen!$B$34:$D$38,3,FALSE)*C252)</f>
        <v/>
      </c>
      <c r="Z252" s="54" t="str">
        <f>IF(OR(C252=""),"",(SUM(G252,K252,O252)*VLOOKUP(U252,Gehaltsklassen!$B$34:$D$38,2,FALSE)))</f>
        <v/>
      </c>
      <c r="AA252" s="54" t="str">
        <f>IF(OR(C252=""),"",(SUM(G252,K252,O252)*VLOOKUP(U252,Gehaltsklassen!$B$34:$D$38,2,FALSE))*C252)</f>
        <v/>
      </c>
      <c r="AB252" s="53" t="str">
        <f>IF(OR(C252=""),"",(SUM(G252,K252,O252)*VLOOKUP(U252,Gehaltsklassen!$B$34:$D$38,3,FALSE))*C252)</f>
        <v/>
      </c>
      <c r="AC252" s="53" t="str">
        <f>IF(OR(C252=""),"",(SUM(G252,K252,O252)*VLOOKUP(U252,Gehaltsklassen!$B$34:$D$38,3,FALSE))*C252)</f>
        <v/>
      </c>
    </row>
    <row r="253" spans="1:29" ht="31.9" customHeight="1" x14ac:dyDescent="0.2">
      <c r="A253" s="74" t="str">
        <f>IF(C253="","",MAX($A$11:A252)+1)</f>
        <v/>
      </c>
      <c r="B253" s="75" t="str">
        <f>IF('N-Bedarf AL §13a'!B251="","",'N-Bedarf AL §13a'!B251)</f>
        <v/>
      </c>
      <c r="C253" s="49" t="str">
        <f>IF('N-Bedarf AL §13a'!C251="","",'N-Bedarf AL §13a'!C251)</f>
        <v/>
      </c>
      <c r="D253" s="88" t="str">
        <f>IF('N-Bedarf AL §13a'!D251="","",'N-Bedarf AL §13a'!D251)</f>
        <v/>
      </c>
      <c r="E253" s="49" t="str">
        <f>IF('N-Bedarf AL §13a'!G251="","",'N-Bedarf AL §13a'!G251)</f>
        <v/>
      </c>
      <c r="F253" s="50" t="str">
        <f t="shared" si="18"/>
        <v/>
      </c>
      <c r="G253" s="50" t="str">
        <f t="shared" si="23"/>
        <v/>
      </c>
      <c r="H253" s="88"/>
      <c r="I253" s="49"/>
      <c r="J253" s="50" t="str">
        <f t="shared" si="19"/>
        <v/>
      </c>
      <c r="K253" s="50" t="str">
        <f t="shared" si="20"/>
        <v/>
      </c>
      <c r="L253" s="88"/>
      <c r="M253" s="49"/>
      <c r="N253" s="50" t="str">
        <f t="shared" si="21"/>
        <v/>
      </c>
      <c r="O253" s="50" t="str">
        <f t="shared" si="22"/>
        <v/>
      </c>
      <c r="P253" s="51"/>
      <c r="Q253" s="78" t="s">
        <v>261</v>
      </c>
      <c r="R253" s="49"/>
      <c r="S253" s="32" t="str">
        <f>IF(R253="","C",INDEX(Gehaltsklassen!A$11:A$15,MATCH(R253,Gehaltsklassen!D$11:D$15,1),1))</f>
        <v>C</v>
      </c>
      <c r="T253" s="49"/>
      <c r="U253" s="32" t="str">
        <f>IF(T253="","C",IF(T253="","C",IF($Q253="I",INDEX(Gehaltsklassen!A$11:A$15,MATCH(T253,Gehaltsklassen!C$11:C$15,1),1),IF($Q253="II",INDEX(Gehaltsklassen!A$11:A$15,MATCH(T253,Gehaltsklassen!D$11:D$15,1),1),IF($Q253="III",INDEX(Gehaltsklassen!A$11:A$15,MATCH(T253,Gehaltsklassen!E$11:E$15,1),1),"Falsche Bodenart")))))</f>
        <v>C</v>
      </c>
      <c r="V253" s="52" t="str">
        <f>IF(OR(C253=""),"",SUM(F253,J253,N253)*VLOOKUP(S253,Gehaltsklassen!$B$34:$D$38,2,FALSE))</f>
        <v/>
      </c>
      <c r="W253" s="52" t="str">
        <f>IF(OR(C253=""),"",SUM(F253,J253,N253)*VLOOKUP(S253,Gehaltsklassen!$B$34:$D$38,2,FALSE)*C253)</f>
        <v/>
      </c>
      <c r="X253" s="52" t="str">
        <f>IF(OR(C253=""),"",SUM(F253,J253,N253)*VLOOKUP(S253,Gehaltsklassen!$B$34:$D$38,3,FALSE))</f>
        <v/>
      </c>
      <c r="Y253" s="52" t="str">
        <f>IF(OR(C253=""),"",SUM(F253,J253,N253)*VLOOKUP(S253,Gehaltsklassen!$B$34:$D$38,3,FALSE)*C253)</f>
        <v/>
      </c>
      <c r="Z253" s="54" t="str">
        <f>IF(OR(C253=""),"",(SUM(G253,K253,O253)*VLOOKUP(U253,Gehaltsklassen!$B$34:$D$38,2,FALSE)))</f>
        <v/>
      </c>
      <c r="AA253" s="54" t="str">
        <f>IF(OR(C253=""),"",(SUM(G253,K253,O253)*VLOOKUP(U253,Gehaltsklassen!$B$34:$D$38,2,FALSE))*C253)</f>
        <v/>
      </c>
      <c r="AB253" s="53" t="str">
        <f>IF(OR(C253=""),"",(SUM(G253,K253,O253)*VLOOKUP(U253,Gehaltsklassen!$B$34:$D$38,3,FALSE))*C253)</f>
        <v/>
      </c>
      <c r="AC253" s="53" t="str">
        <f>IF(OR(C253=""),"",(SUM(G253,K253,O253)*VLOOKUP(U253,Gehaltsklassen!$B$34:$D$38,3,FALSE))*C253)</f>
        <v/>
      </c>
    </row>
    <row r="254" spans="1:29" ht="31.9" customHeight="1" x14ac:dyDescent="0.2">
      <c r="A254" s="74" t="str">
        <f>IF(C254="","",MAX($A$11:A253)+1)</f>
        <v/>
      </c>
      <c r="B254" s="75" t="str">
        <f>IF('N-Bedarf AL §13a'!B252="","",'N-Bedarf AL §13a'!B252)</f>
        <v/>
      </c>
      <c r="C254" s="49" t="str">
        <f>IF('N-Bedarf AL §13a'!C252="","",'N-Bedarf AL §13a'!C252)</f>
        <v/>
      </c>
      <c r="D254" s="88" t="str">
        <f>IF('N-Bedarf AL §13a'!D252="","",'N-Bedarf AL §13a'!D252)</f>
        <v/>
      </c>
      <c r="E254" s="49" t="str">
        <f>IF('N-Bedarf AL §13a'!G252="","",'N-Bedarf AL §13a'!G252)</f>
        <v/>
      </c>
      <c r="F254" s="50" t="str">
        <f t="shared" si="18"/>
        <v/>
      </c>
      <c r="G254" s="50" t="str">
        <f t="shared" si="23"/>
        <v/>
      </c>
      <c r="H254" s="88"/>
      <c r="I254" s="49"/>
      <c r="J254" s="50" t="str">
        <f t="shared" si="19"/>
        <v/>
      </c>
      <c r="K254" s="50" t="str">
        <f t="shared" si="20"/>
        <v/>
      </c>
      <c r="L254" s="88"/>
      <c r="M254" s="49"/>
      <c r="N254" s="50" t="str">
        <f t="shared" si="21"/>
        <v/>
      </c>
      <c r="O254" s="50" t="str">
        <f t="shared" si="22"/>
        <v/>
      </c>
      <c r="P254" s="51"/>
      <c r="Q254" s="78" t="s">
        <v>261</v>
      </c>
      <c r="R254" s="49"/>
      <c r="S254" s="32" t="str">
        <f>IF(R254="","C",INDEX(Gehaltsklassen!A$11:A$15,MATCH(R254,Gehaltsklassen!D$11:D$15,1),1))</f>
        <v>C</v>
      </c>
      <c r="T254" s="49"/>
      <c r="U254" s="32" t="str">
        <f>IF(T254="","C",IF(T254="","C",IF($Q254="I",INDEX(Gehaltsklassen!A$11:A$15,MATCH(T254,Gehaltsklassen!C$11:C$15,1),1),IF($Q254="II",INDEX(Gehaltsklassen!A$11:A$15,MATCH(T254,Gehaltsklassen!D$11:D$15,1),1),IF($Q254="III",INDEX(Gehaltsklassen!A$11:A$15,MATCH(T254,Gehaltsklassen!E$11:E$15,1),1),"Falsche Bodenart")))))</f>
        <v>C</v>
      </c>
      <c r="V254" s="52" t="str">
        <f>IF(OR(C254=""),"",SUM(F254,J254,N254)*VLOOKUP(S254,Gehaltsklassen!$B$34:$D$38,2,FALSE))</f>
        <v/>
      </c>
      <c r="W254" s="52" t="str">
        <f>IF(OR(C254=""),"",SUM(F254,J254,N254)*VLOOKUP(S254,Gehaltsklassen!$B$34:$D$38,2,FALSE)*C254)</f>
        <v/>
      </c>
      <c r="X254" s="52" t="str">
        <f>IF(OR(C254=""),"",SUM(F254,J254,N254)*VLOOKUP(S254,Gehaltsklassen!$B$34:$D$38,3,FALSE))</f>
        <v/>
      </c>
      <c r="Y254" s="52" t="str">
        <f>IF(OR(C254=""),"",SUM(F254,J254,N254)*VLOOKUP(S254,Gehaltsklassen!$B$34:$D$38,3,FALSE)*C254)</f>
        <v/>
      </c>
      <c r="Z254" s="54" t="str">
        <f>IF(OR(C254=""),"",(SUM(G254,K254,O254)*VLOOKUP(U254,Gehaltsklassen!$B$34:$D$38,2,FALSE)))</f>
        <v/>
      </c>
      <c r="AA254" s="54" t="str">
        <f>IF(OR(C254=""),"",(SUM(G254,K254,O254)*VLOOKUP(U254,Gehaltsklassen!$B$34:$D$38,2,FALSE))*C254)</f>
        <v/>
      </c>
      <c r="AB254" s="53" t="str">
        <f>IF(OR(C254=""),"",(SUM(G254,K254,O254)*VLOOKUP(U254,Gehaltsklassen!$B$34:$D$38,3,FALSE))*C254)</f>
        <v/>
      </c>
      <c r="AC254" s="53" t="str">
        <f>IF(OR(C254=""),"",(SUM(G254,K254,O254)*VLOOKUP(U254,Gehaltsklassen!$B$34:$D$38,3,FALSE))*C254)</f>
        <v/>
      </c>
    </row>
    <row r="255" spans="1:29" ht="31.9" customHeight="1" x14ac:dyDescent="0.2">
      <c r="A255" s="74" t="str">
        <f>IF(C255="","",MAX($A$11:A254)+1)</f>
        <v/>
      </c>
      <c r="B255" s="75" t="str">
        <f>IF('N-Bedarf AL §13a'!B253="","",'N-Bedarf AL §13a'!B253)</f>
        <v/>
      </c>
      <c r="C255" s="49" t="str">
        <f>IF('N-Bedarf AL §13a'!C253="","",'N-Bedarf AL §13a'!C253)</f>
        <v/>
      </c>
      <c r="D255" s="88" t="str">
        <f>IF('N-Bedarf AL §13a'!D253="","",'N-Bedarf AL §13a'!D253)</f>
        <v/>
      </c>
      <c r="E255" s="49" t="str">
        <f>IF('N-Bedarf AL §13a'!G253="","",'N-Bedarf AL §13a'!G253)</f>
        <v/>
      </c>
      <c r="F255" s="50" t="str">
        <f t="shared" si="18"/>
        <v/>
      </c>
      <c r="G255" s="50" t="str">
        <f t="shared" si="23"/>
        <v/>
      </c>
      <c r="H255" s="88"/>
      <c r="I255" s="49"/>
      <c r="J255" s="50" t="str">
        <f t="shared" si="19"/>
        <v/>
      </c>
      <c r="K255" s="50" t="str">
        <f t="shared" si="20"/>
        <v/>
      </c>
      <c r="L255" s="88"/>
      <c r="M255" s="49"/>
      <c r="N255" s="50" t="str">
        <f t="shared" si="21"/>
        <v/>
      </c>
      <c r="O255" s="50" t="str">
        <f t="shared" si="22"/>
        <v/>
      </c>
      <c r="P255" s="51"/>
      <c r="Q255" s="78" t="s">
        <v>261</v>
      </c>
      <c r="R255" s="49"/>
      <c r="S255" s="32" t="str">
        <f>IF(R255="","C",INDEX(Gehaltsklassen!A$11:A$15,MATCH(R255,Gehaltsklassen!D$11:D$15,1),1))</f>
        <v>C</v>
      </c>
      <c r="T255" s="49"/>
      <c r="U255" s="32" t="str">
        <f>IF(T255="","C",IF(T255="","C",IF($Q255="I",INDEX(Gehaltsklassen!A$11:A$15,MATCH(T255,Gehaltsklassen!C$11:C$15,1),1),IF($Q255="II",INDEX(Gehaltsklassen!A$11:A$15,MATCH(T255,Gehaltsklassen!D$11:D$15,1),1),IF($Q255="III",INDEX(Gehaltsklassen!A$11:A$15,MATCH(T255,Gehaltsklassen!E$11:E$15,1),1),"Falsche Bodenart")))))</f>
        <v>C</v>
      </c>
      <c r="V255" s="52" t="str">
        <f>IF(OR(C255=""),"",SUM(F255,J255,N255)*VLOOKUP(S255,Gehaltsklassen!$B$34:$D$38,2,FALSE))</f>
        <v/>
      </c>
      <c r="W255" s="52" t="str">
        <f>IF(OR(C255=""),"",SUM(F255,J255,N255)*VLOOKUP(S255,Gehaltsklassen!$B$34:$D$38,2,FALSE)*C255)</f>
        <v/>
      </c>
      <c r="X255" s="52" t="str">
        <f>IF(OR(C255=""),"",SUM(F255,J255,N255)*VLOOKUP(S255,Gehaltsklassen!$B$34:$D$38,3,FALSE))</f>
        <v/>
      </c>
      <c r="Y255" s="52" t="str">
        <f>IF(OR(C255=""),"",SUM(F255,J255,N255)*VLOOKUP(S255,Gehaltsklassen!$B$34:$D$38,3,FALSE)*C255)</f>
        <v/>
      </c>
      <c r="Z255" s="54" t="str">
        <f>IF(OR(C255=""),"",(SUM(G255,K255,O255)*VLOOKUP(U255,Gehaltsklassen!$B$34:$D$38,2,FALSE)))</f>
        <v/>
      </c>
      <c r="AA255" s="54" t="str">
        <f>IF(OR(C255=""),"",(SUM(G255,K255,O255)*VLOOKUP(U255,Gehaltsklassen!$B$34:$D$38,2,FALSE))*C255)</f>
        <v/>
      </c>
      <c r="AB255" s="53" t="str">
        <f>IF(OR(C255=""),"",(SUM(G255,K255,O255)*VLOOKUP(U255,Gehaltsklassen!$B$34:$D$38,3,FALSE))*C255)</f>
        <v/>
      </c>
      <c r="AC255" s="53" t="str">
        <f>IF(OR(C255=""),"",(SUM(G255,K255,O255)*VLOOKUP(U255,Gehaltsklassen!$B$34:$D$38,3,FALSE))*C255)</f>
        <v/>
      </c>
    </row>
    <row r="256" spans="1:29" ht="31.9" customHeight="1" x14ac:dyDescent="0.2">
      <c r="A256" s="74" t="str">
        <f>IF(C256="","",MAX($A$11:A255)+1)</f>
        <v/>
      </c>
      <c r="B256" s="75" t="str">
        <f>IF('N-Bedarf AL §13a'!B254="","",'N-Bedarf AL §13a'!B254)</f>
        <v/>
      </c>
      <c r="C256" s="49" t="str">
        <f>IF('N-Bedarf AL §13a'!C254="","",'N-Bedarf AL §13a'!C254)</f>
        <v/>
      </c>
      <c r="D256" s="88" t="str">
        <f>IF('N-Bedarf AL §13a'!D254="","",'N-Bedarf AL §13a'!D254)</f>
        <v/>
      </c>
      <c r="E256" s="49" t="str">
        <f>IF('N-Bedarf AL §13a'!G254="","",'N-Bedarf AL §13a'!G254)</f>
        <v/>
      </c>
      <c r="F256" s="50" t="str">
        <f t="shared" si="18"/>
        <v/>
      </c>
      <c r="G256" s="50" t="str">
        <f t="shared" si="23"/>
        <v/>
      </c>
      <c r="H256" s="88"/>
      <c r="I256" s="49"/>
      <c r="J256" s="50" t="str">
        <f t="shared" si="19"/>
        <v/>
      </c>
      <c r="K256" s="50" t="str">
        <f t="shared" si="20"/>
        <v/>
      </c>
      <c r="L256" s="88"/>
      <c r="M256" s="49"/>
      <c r="N256" s="50" t="str">
        <f t="shared" si="21"/>
        <v/>
      </c>
      <c r="O256" s="50" t="str">
        <f t="shared" si="22"/>
        <v/>
      </c>
      <c r="P256" s="51"/>
      <c r="Q256" s="78" t="s">
        <v>261</v>
      </c>
      <c r="R256" s="49"/>
      <c r="S256" s="32" t="str">
        <f>IF(R256="","C",INDEX(Gehaltsklassen!A$11:A$15,MATCH(R256,Gehaltsklassen!D$11:D$15,1),1))</f>
        <v>C</v>
      </c>
      <c r="T256" s="49"/>
      <c r="U256" s="32" t="str">
        <f>IF(T256="","C",IF(T256="","C",IF($Q256="I",INDEX(Gehaltsklassen!A$11:A$15,MATCH(T256,Gehaltsklassen!C$11:C$15,1),1),IF($Q256="II",INDEX(Gehaltsklassen!A$11:A$15,MATCH(T256,Gehaltsklassen!D$11:D$15,1),1),IF($Q256="III",INDEX(Gehaltsklassen!A$11:A$15,MATCH(T256,Gehaltsklassen!E$11:E$15,1),1),"Falsche Bodenart")))))</f>
        <v>C</v>
      </c>
      <c r="V256" s="52" t="str">
        <f>IF(OR(C256=""),"",SUM(F256,J256,N256)*VLOOKUP(S256,Gehaltsklassen!$B$34:$D$38,2,FALSE))</f>
        <v/>
      </c>
      <c r="W256" s="52" t="str">
        <f>IF(OR(C256=""),"",SUM(F256,J256,N256)*VLOOKUP(S256,Gehaltsklassen!$B$34:$D$38,2,FALSE)*C256)</f>
        <v/>
      </c>
      <c r="X256" s="52" t="str">
        <f>IF(OR(C256=""),"",SUM(F256,J256,N256)*VLOOKUP(S256,Gehaltsklassen!$B$34:$D$38,3,FALSE))</f>
        <v/>
      </c>
      <c r="Y256" s="52" t="str">
        <f>IF(OR(C256=""),"",SUM(F256,J256,N256)*VLOOKUP(S256,Gehaltsklassen!$B$34:$D$38,3,FALSE)*C256)</f>
        <v/>
      </c>
      <c r="Z256" s="54" t="str">
        <f>IF(OR(C256=""),"",(SUM(G256,K256,O256)*VLOOKUP(U256,Gehaltsklassen!$B$34:$D$38,2,FALSE)))</f>
        <v/>
      </c>
      <c r="AA256" s="54" t="str">
        <f>IF(OR(C256=""),"",(SUM(G256,K256,O256)*VLOOKUP(U256,Gehaltsklassen!$B$34:$D$38,2,FALSE))*C256)</f>
        <v/>
      </c>
      <c r="AB256" s="53" t="str">
        <f>IF(OR(C256=""),"",(SUM(G256,K256,O256)*VLOOKUP(U256,Gehaltsklassen!$B$34:$D$38,3,FALSE))*C256)</f>
        <v/>
      </c>
      <c r="AC256" s="53" t="str">
        <f>IF(OR(C256=""),"",(SUM(G256,K256,O256)*VLOOKUP(U256,Gehaltsklassen!$B$34:$D$38,3,FALSE))*C256)</f>
        <v/>
      </c>
    </row>
    <row r="257" spans="1:29" ht="31.9" customHeight="1" x14ac:dyDescent="0.2">
      <c r="A257" s="74" t="str">
        <f>IF(C257="","",MAX($A$11:A256)+1)</f>
        <v/>
      </c>
      <c r="B257" s="75" t="str">
        <f>IF('N-Bedarf AL §13a'!B255="","",'N-Bedarf AL §13a'!B255)</f>
        <v/>
      </c>
      <c r="C257" s="49" t="str">
        <f>IF('N-Bedarf AL §13a'!C255="","",'N-Bedarf AL §13a'!C255)</f>
        <v/>
      </c>
      <c r="D257" s="88" t="str">
        <f>IF('N-Bedarf AL §13a'!D255="","",'N-Bedarf AL §13a'!D255)</f>
        <v/>
      </c>
      <c r="E257" s="49" t="str">
        <f>IF('N-Bedarf AL §13a'!G255="","",'N-Bedarf AL §13a'!G255)</f>
        <v/>
      </c>
      <c r="F257" s="50" t="str">
        <f t="shared" si="18"/>
        <v/>
      </c>
      <c r="G257" s="50" t="str">
        <f t="shared" si="23"/>
        <v/>
      </c>
      <c r="H257" s="88"/>
      <c r="I257" s="49"/>
      <c r="J257" s="50" t="str">
        <f t="shared" si="19"/>
        <v/>
      </c>
      <c r="K257" s="50" t="str">
        <f t="shared" si="20"/>
        <v/>
      </c>
      <c r="L257" s="88"/>
      <c r="M257" s="49"/>
      <c r="N257" s="50" t="str">
        <f t="shared" si="21"/>
        <v/>
      </c>
      <c r="O257" s="50" t="str">
        <f t="shared" si="22"/>
        <v/>
      </c>
      <c r="P257" s="51"/>
      <c r="Q257" s="78" t="s">
        <v>261</v>
      </c>
      <c r="R257" s="49"/>
      <c r="S257" s="32" t="str">
        <f>IF(R257="","C",INDEX(Gehaltsklassen!A$11:A$15,MATCH(R257,Gehaltsklassen!D$11:D$15,1),1))</f>
        <v>C</v>
      </c>
      <c r="T257" s="49"/>
      <c r="U257" s="32" t="str">
        <f>IF(T257="","C",IF(T257="","C",IF($Q257="I",INDEX(Gehaltsklassen!A$11:A$15,MATCH(T257,Gehaltsklassen!C$11:C$15,1),1),IF($Q257="II",INDEX(Gehaltsklassen!A$11:A$15,MATCH(T257,Gehaltsklassen!D$11:D$15,1),1),IF($Q257="III",INDEX(Gehaltsklassen!A$11:A$15,MATCH(T257,Gehaltsklassen!E$11:E$15,1),1),"Falsche Bodenart")))))</f>
        <v>C</v>
      </c>
      <c r="V257" s="52" t="str">
        <f>IF(OR(C257=""),"",SUM(F257,J257,N257)*VLOOKUP(S257,Gehaltsklassen!$B$34:$D$38,2,FALSE))</f>
        <v/>
      </c>
      <c r="W257" s="52" t="str">
        <f>IF(OR(C257=""),"",SUM(F257,J257,N257)*VLOOKUP(S257,Gehaltsklassen!$B$34:$D$38,2,FALSE)*C257)</f>
        <v/>
      </c>
      <c r="X257" s="52" t="str">
        <f>IF(OR(C257=""),"",SUM(F257,J257,N257)*VLOOKUP(S257,Gehaltsklassen!$B$34:$D$38,3,FALSE))</f>
        <v/>
      </c>
      <c r="Y257" s="52" t="str">
        <f>IF(OR(C257=""),"",SUM(F257,J257,N257)*VLOOKUP(S257,Gehaltsklassen!$B$34:$D$38,3,FALSE)*C257)</f>
        <v/>
      </c>
      <c r="Z257" s="54" t="str">
        <f>IF(OR(C257=""),"",(SUM(G257,K257,O257)*VLOOKUP(U257,Gehaltsklassen!$B$34:$D$38,2,FALSE)))</f>
        <v/>
      </c>
      <c r="AA257" s="54" t="str">
        <f>IF(OR(C257=""),"",(SUM(G257,K257,O257)*VLOOKUP(U257,Gehaltsklassen!$B$34:$D$38,2,FALSE))*C257)</f>
        <v/>
      </c>
      <c r="AB257" s="53" t="str">
        <f>IF(OR(C257=""),"",(SUM(G257,K257,O257)*VLOOKUP(U257,Gehaltsklassen!$B$34:$D$38,3,FALSE))*C257)</f>
        <v/>
      </c>
      <c r="AC257" s="53" t="str">
        <f>IF(OR(C257=""),"",(SUM(G257,K257,O257)*VLOOKUP(U257,Gehaltsklassen!$B$34:$D$38,3,FALSE))*C257)</f>
        <v/>
      </c>
    </row>
    <row r="258" spans="1:29" ht="31.9" customHeight="1" x14ac:dyDescent="0.2">
      <c r="A258" s="74" t="str">
        <f>IF(C258="","",MAX($A$11:A257)+1)</f>
        <v/>
      </c>
      <c r="B258" s="75" t="str">
        <f>IF('N-Bedarf AL §13a'!B256="","",'N-Bedarf AL §13a'!B256)</f>
        <v/>
      </c>
      <c r="C258" s="49" t="str">
        <f>IF('N-Bedarf AL §13a'!C256="","",'N-Bedarf AL §13a'!C256)</f>
        <v/>
      </c>
      <c r="D258" s="88" t="str">
        <f>IF('N-Bedarf AL §13a'!D256="","",'N-Bedarf AL §13a'!D256)</f>
        <v/>
      </c>
      <c r="E258" s="49" t="str">
        <f>IF('N-Bedarf AL §13a'!G256="","",'N-Bedarf AL §13a'!G256)</f>
        <v/>
      </c>
      <c r="F258" s="50" t="str">
        <f t="shared" si="18"/>
        <v/>
      </c>
      <c r="G258" s="50" t="str">
        <f t="shared" si="23"/>
        <v/>
      </c>
      <c r="H258" s="88"/>
      <c r="I258" s="49"/>
      <c r="J258" s="50" t="str">
        <f t="shared" si="19"/>
        <v/>
      </c>
      <c r="K258" s="50" t="str">
        <f t="shared" si="20"/>
        <v/>
      </c>
      <c r="L258" s="88"/>
      <c r="M258" s="49"/>
      <c r="N258" s="50" t="str">
        <f t="shared" si="21"/>
        <v/>
      </c>
      <c r="O258" s="50" t="str">
        <f t="shared" si="22"/>
        <v/>
      </c>
      <c r="P258" s="51"/>
      <c r="Q258" s="78" t="s">
        <v>261</v>
      </c>
      <c r="R258" s="49"/>
      <c r="S258" s="32" t="str">
        <f>IF(R258="","C",INDEX(Gehaltsklassen!A$11:A$15,MATCH(R258,Gehaltsklassen!D$11:D$15,1),1))</f>
        <v>C</v>
      </c>
      <c r="T258" s="49"/>
      <c r="U258" s="32" t="str">
        <f>IF(T258="","C",IF(T258="","C",IF($Q258="I",INDEX(Gehaltsklassen!A$11:A$15,MATCH(T258,Gehaltsklassen!C$11:C$15,1),1),IF($Q258="II",INDEX(Gehaltsklassen!A$11:A$15,MATCH(T258,Gehaltsklassen!D$11:D$15,1),1),IF($Q258="III",INDEX(Gehaltsklassen!A$11:A$15,MATCH(T258,Gehaltsklassen!E$11:E$15,1),1),"Falsche Bodenart")))))</f>
        <v>C</v>
      </c>
      <c r="V258" s="52" t="str">
        <f>IF(OR(C258=""),"",SUM(F258,J258,N258)*VLOOKUP(S258,Gehaltsklassen!$B$34:$D$38,2,FALSE))</f>
        <v/>
      </c>
      <c r="W258" s="52" t="str">
        <f>IF(OR(C258=""),"",SUM(F258,J258,N258)*VLOOKUP(S258,Gehaltsklassen!$B$34:$D$38,2,FALSE)*C258)</f>
        <v/>
      </c>
      <c r="X258" s="52" t="str">
        <f>IF(OR(C258=""),"",SUM(F258,J258,N258)*VLOOKUP(S258,Gehaltsklassen!$B$34:$D$38,3,FALSE))</f>
        <v/>
      </c>
      <c r="Y258" s="52" t="str">
        <f>IF(OR(C258=""),"",SUM(F258,J258,N258)*VLOOKUP(S258,Gehaltsklassen!$B$34:$D$38,3,FALSE)*C258)</f>
        <v/>
      </c>
      <c r="Z258" s="54" t="str">
        <f>IF(OR(C258=""),"",(SUM(G258,K258,O258)*VLOOKUP(U258,Gehaltsklassen!$B$34:$D$38,2,FALSE)))</f>
        <v/>
      </c>
      <c r="AA258" s="54" t="str">
        <f>IF(OR(C258=""),"",(SUM(G258,K258,O258)*VLOOKUP(U258,Gehaltsklassen!$B$34:$D$38,2,FALSE))*C258)</f>
        <v/>
      </c>
      <c r="AB258" s="53" t="str">
        <f>IF(OR(C258=""),"",(SUM(G258,K258,O258)*VLOOKUP(U258,Gehaltsklassen!$B$34:$D$38,3,FALSE))*C258)</f>
        <v/>
      </c>
      <c r="AC258" s="53" t="str">
        <f>IF(OR(C258=""),"",(SUM(G258,K258,O258)*VLOOKUP(U258,Gehaltsklassen!$B$34:$D$38,3,FALSE))*C258)</f>
        <v/>
      </c>
    </row>
    <row r="259" spans="1:29" ht="31.9" customHeight="1" x14ac:dyDescent="0.2">
      <c r="A259" s="74" t="str">
        <f>IF(C259="","",MAX($A$11:A258)+1)</f>
        <v/>
      </c>
      <c r="B259" s="75" t="str">
        <f>IF('N-Bedarf AL §13a'!B257="","",'N-Bedarf AL §13a'!B257)</f>
        <v/>
      </c>
      <c r="C259" s="49" t="str">
        <f>IF('N-Bedarf AL §13a'!C257="","",'N-Bedarf AL §13a'!C257)</f>
        <v/>
      </c>
      <c r="D259" s="88" t="str">
        <f>IF('N-Bedarf AL §13a'!D257="","",'N-Bedarf AL §13a'!D257)</f>
        <v/>
      </c>
      <c r="E259" s="49" t="str">
        <f>IF('N-Bedarf AL §13a'!G257="","",'N-Bedarf AL §13a'!G257)</f>
        <v/>
      </c>
      <c r="F259" s="50" t="str">
        <f t="shared" si="18"/>
        <v/>
      </c>
      <c r="G259" s="50" t="str">
        <f t="shared" si="23"/>
        <v/>
      </c>
      <c r="H259" s="88"/>
      <c r="I259" s="49"/>
      <c r="J259" s="50" t="str">
        <f t="shared" si="19"/>
        <v/>
      </c>
      <c r="K259" s="50" t="str">
        <f t="shared" si="20"/>
        <v/>
      </c>
      <c r="L259" s="88"/>
      <c r="M259" s="49"/>
      <c r="N259" s="50" t="str">
        <f t="shared" si="21"/>
        <v/>
      </c>
      <c r="O259" s="50" t="str">
        <f t="shared" si="22"/>
        <v/>
      </c>
      <c r="P259" s="51"/>
      <c r="Q259" s="78" t="s">
        <v>261</v>
      </c>
      <c r="R259" s="49"/>
      <c r="S259" s="32" t="str">
        <f>IF(R259="","C",INDEX(Gehaltsklassen!A$11:A$15,MATCH(R259,Gehaltsklassen!D$11:D$15,1),1))</f>
        <v>C</v>
      </c>
      <c r="T259" s="49"/>
      <c r="U259" s="32" t="str">
        <f>IF(T259="","C",IF(T259="","C",IF($Q259="I",INDEX(Gehaltsklassen!A$11:A$15,MATCH(T259,Gehaltsklassen!C$11:C$15,1),1),IF($Q259="II",INDEX(Gehaltsklassen!A$11:A$15,MATCH(T259,Gehaltsklassen!D$11:D$15,1),1),IF($Q259="III",INDEX(Gehaltsklassen!A$11:A$15,MATCH(T259,Gehaltsklassen!E$11:E$15,1),1),"Falsche Bodenart")))))</f>
        <v>C</v>
      </c>
      <c r="V259" s="52" t="str">
        <f>IF(OR(C259=""),"",SUM(F259,J259,N259)*VLOOKUP(S259,Gehaltsklassen!$B$34:$D$38,2,FALSE))</f>
        <v/>
      </c>
      <c r="W259" s="52" t="str">
        <f>IF(OR(C259=""),"",SUM(F259,J259,N259)*VLOOKUP(S259,Gehaltsklassen!$B$34:$D$38,2,FALSE)*C259)</f>
        <v/>
      </c>
      <c r="X259" s="52" t="str">
        <f>IF(OR(C259=""),"",SUM(F259,J259,N259)*VLOOKUP(S259,Gehaltsklassen!$B$34:$D$38,3,FALSE))</f>
        <v/>
      </c>
      <c r="Y259" s="52" t="str">
        <f>IF(OR(C259=""),"",SUM(F259,J259,N259)*VLOOKUP(S259,Gehaltsklassen!$B$34:$D$38,3,FALSE)*C259)</f>
        <v/>
      </c>
      <c r="Z259" s="54" t="str">
        <f>IF(OR(C259=""),"",(SUM(G259,K259,O259)*VLOOKUP(U259,Gehaltsklassen!$B$34:$D$38,2,FALSE)))</f>
        <v/>
      </c>
      <c r="AA259" s="54" t="str">
        <f>IF(OR(C259=""),"",(SUM(G259,K259,O259)*VLOOKUP(U259,Gehaltsklassen!$B$34:$D$38,2,FALSE))*C259)</f>
        <v/>
      </c>
      <c r="AB259" s="53" t="str">
        <f>IF(OR(C259=""),"",(SUM(G259,K259,O259)*VLOOKUP(U259,Gehaltsklassen!$B$34:$D$38,3,FALSE))*C259)</f>
        <v/>
      </c>
      <c r="AC259" s="53" t="str">
        <f>IF(OR(C259=""),"",(SUM(G259,K259,O259)*VLOOKUP(U259,Gehaltsklassen!$B$34:$D$38,3,FALSE))*C259)</f>
        <v/>
      </c>
    </row>
    <row r="260" spans="1:29" ht="31.9" customHeight="1" x14ac:dyDescent="0.2">
      <c r="A260" s="74" t="str">
        <f>IF(C260="","",MAX($A$11:A259)+1)</f>
        <v/>
      </c>
      <c r="B260" s="75" t="str">
        <f>IF('N-Bedarf AL §13a'!B258="","",'N-Bedarf AL §13a'!B258)</f>
        <v/>
      </c>
      <c r="C260" s="49" t="str">
        <f>IF('N-Bedarf AL §13a'!C258="","",'N-Bedarf AL §13a'!C258)</f>
        <v/>
      </c>
      <c r="D260" s="88" t="str">
        <f>IF('N-Bedarf AL §13a'!D258="","",'N-Bedarf AL §13a'!D258)</f>
        <v/>
      </c>
      <c r="E260" s="49" t="str">
        <f>IF('N-Bedarf AL §13a'!G258="","",'N-Bedarf AL §13a'!G258)</f>
        <v/>
      </c>
      <c r="F260" s="50" t="str">
        <f t="shared" si="18"/>
        <v/>
      </c>
      <c r="G260" s="50" t="str">
        <f t="shared" si="23"/>
        <v/>
      </c>
      <c r="H260" s="88"/>
      <c r="I260" s="49"/>
      <c r="J260" s="50" t="str">
        <f t="shared" si="19"/>
        <v/>
      </c>
      <c r="K260" s="50" t="str">
        <f t="shared" si="20"/>
        <v/>
      </c>
      <c r="L260" s="88"/>
      <c r="M260" s="49"/>
      <c r="N260" s="50" t="str">
        <f t="shared" si="21"/>
        <v/>
      </c>
      <c r="O260" s="50" t="str">
        <f t="shared" si="22"/>
        <v/>
      </c>
      <c r="P260" s="51"/>
      <c r="Q260" s="78" t="s">
        <v>261</v>
      </c>
      <c r="R260" s="49"/>
      <c r="S260" s="32" t="str">
        <f>IF(R260="","C",INDEX(Gehaltsklassen!A$11:A$15,MATCH(R260,Gehaltsklassen!D$11:D$15,1),1))</f>
        <v>C</v>
      </c>
      <c r="T260" s="49"/>
      <c r="U260" s="32" t="str">
        <f>IF(T260="","C",IF(T260="","C",IF($Q260="I",INDEX(Gehaltsklassen!A$11:A$15,MATCH(T260,Gehaltsklassen!C$11:C$15,1),1),IF($Q260="II",INDEX(Gehaltsklassen!A$11:A$15,MATCH(T260,Gehaltsklassen!D$11:D$15,1),1),IF($Q260="III",INDEX(Gehaltsklassen!A$11:A$15,MATCH(T260,Gehaltsklassen!E$11:E$15,1),1),"Falsche Bodenart")))))</f>
        <v>C</v>
      </c>
      <c r="V260" s="52" t="str">
        <f>IF(OR(C260=""),"",SUM(F260,J260,N260)*VLOOKUP(S260,Gehaltsklassen!$B$34:$D$38,2,FALSE))</f>
        <v/>
      </c>
      <c r="W260" s="52" t="str">
        <f>IF(OR(C260=""),"",SUM(F260,J260,N260)*VLOOKUP(S260,Gehaltsklassen!$B$34:$D$38,2,FALSE)*C260)</f>
        <v/>
      </c>
      <c r="X260" s="52" t="str">
        <f>IF(OR(C260=""),"",SUM(F260,J260,N260)*VLOOKUP(S260,Gehaltsklassen!$B$34:$D$38,3,FALSE))</f>
        <v/>
      </c>
      <c r="Y260" s="52" t="str">
        <f>IF(OR(C260=""),"",SUM(F260,J260,N260)*VLOOKUP(S260,Gehaltsklassen!$B$34:$D$38,3,FALSE)*C260)</f>
        <v/>
      </c>
      <c r="Z260" s="54" t="str">
        <f>IF(OR(C260=""),"",(SUM(G260,K260,O260)*VLOOKUP(U260,Gehaltsklassen!$B$34:$D$38,2,FALSE)))</f>
        <v/>
      </c>
      <c r="AA260" s="54" t="str">
        <f>IF(OR(C260=""),"",(SUM(G260,K260,O260)*VLOOKUP(U260,Gehaltsklassen!$B$34:$D$38,2,FALSE))*C260)</f>
        <v/>
      </c>
      <c r="AB260" s="53" t="str">
        <f>IF(OR(C260=""),"",(SUM(G260,K260,O260)*VLOOKUP(U260,Gehaltsklassen!$B$34:$D$38,3,FALSE))*C260)</f>
        <v/>
      </c>
      <c r="AC260" s="53" t="str">
        <f>IF(OR(C260=""),"",(SUM(G260,K260,O260)*VLOOKUP(U260,Gehaltsklassen!$B$34:$D$38,3,FALSE))*C260)</f>
        <v/>
      </c>
    </row>
    <row r="261" spans="1:29" ht="31.9" customHeight="1" x14ac:dyDescent="0.2">
      <c r="A261" s="74" t="str">
        <f>IF(C261="","",MAX($A$11:A260)+1)</f>
        <v/>
      </c>
      <c r="B261" s="75" t="str">
        <f>IF('N-Bedarf AL §13a'!B259="","",'N-Bedarf AL §13a'!B259)</f>
        <v/>
      </c>
      <c r="C261" s="49" t="str">
        <f>IF('N-Bedarf AL §13a'!C259="","",'N-Bedarf AL §13a'!C259)</f>
        <v/>
      </c>
      <c r="D261" s="88" t="str">
        <f>IF('N-Bedarf AL §13a'!D259="","",'N-Bedarf AL §13a'!D259)</f>
        <v/>
      </c>
      <c r="E261" s="49" t="str">
        <f>IF('N-Bedarf AL §13a'!G259="","",'N-Bedarf AL §13a'!G259)</f>
        <v/>
      </c>
      <c r="F261" s="50" t="str">
        <f t="shared" si="18"/>
        <v/>
      </c>
      <c r="G261" s="50" t="str">
        <f t="shared" si="23"/>
        <v/>
      </c>
      <c r="H261" s="88"/>
      <c r="I261" s="49"/>
      <c r="J261" s="50" t="str">
        <f t="shared" si="19"/>
        <v/>
      </c>
      <c r="K261" s="50" t="str">
        <f t="shared" si="20"/>
        <v/>
      </c>
      <c r="L261" s="88"/>
      <c r="M261" s="49"/>
      <c r="N261" s="50" t="str">
        <f t="shared" si="21"/>
        <v/>
      </c>
      <c r="O261" s="50" t="str">
        <f t="shared" si="22"/>
        <v/>
      </c>
      <c r="P261" s="51"/>
      <c r="Q261" s="78" t="s">
        <v>261</v>
      </c>
      <c r="R261" s="49"/>
      <c r="S261" s="32" t="str">
        <f>IF(R261="","C",INDEX(Gehaltsklassen!A$11:A$15,MATCH(R261,Gehaltsklassen!D$11:D$15,1),1))</f>
        <v>C</v>
      </c>
      <c r="T261" s="49"/>
      <c r="U261" s="32" t="str">
        <f>IF(T261="","C",IF(T261="","C",IF($Q261="I",INDEX(Gehaltsklassen!A$11:A$15,MATCH(T261,Gehaltsklassen!C$11:C$15,1),1),IF($Q261="II",INDEX(Gehaltsklassen!A$11:A$15,MATCH(T261,Gehaltsklassen!D$11:D$15,1),1),IF($Q261="III",INDEX(Gehaltsklassen!A$11:A$15,MATCH(T261,Gehaltsklassen!E$11:E$15,1),1),"Falsche Bodenart")))))</f>
        <v>C</v>
      </c>
      <c r="V261" s="52" t="str">
        <f>IF(OR(C261=""),"",SUM(F261,J261,N261)*VLOOKUP(S261,Gehaltsklassen!$B$34:$D$38,2,FALSE))</f>
        <v/>
      </c>
      <c r="W261" s="52" t="str">
        <f>IF(OR(C261=""),"",SUM(F261,J261,N261)*VLOOKUP(S261,Gehaltsklassen!$B$34:$D$38,2,FALSE)*C261)</f>
        <v/>
      </c>
      <c r="X261" s="52" t="str">
        <f>IF(OR(C261=""),"",SUM(F261,J261,N261)*VLOOKUP(S261,Gehaltsklassen!$B$34:$D$38,3,FALSE))</f>
        <v/>
      </c>
      <c r="Y261" s="52" t="str">
        <f>IF(OR(C261=""),"",SUM(F261,J261,N261)*VLOOKUP(S261,Gehaltsklassen!$B$34:$D$38,3,FALSE)*C261)</f>
        <v/>
      </c>
      <c r="Z261" s="54" t="str">
        <f>IF(OR(C261=""),"",(SUM(G261,K261,O261)*VLOOKUP(U261,Gehaltsklassen!$B$34:$D$38,2,FALSE)))</f>
        <v/>
      </c>
      <c r="AA261" s="54" t="str">
        <f>IF(OR(C261=""),"",(SUM(G261,K261,O261)*VLOOKUP(U261,Gehaltsklassen!$B$34:$D$38,2,FALSE))*C261)</f>
        <v/>
      </c>
      <c r="AB261" s="53" t="str">
        <f>IF(OR(C261=""),"",(SUM(G261,K261,O261)*VLOOKUP(U261,Gehaltsklassen!$B$34:$D$38,3,FALSE))*C261)</f>
        <v/>
      </c>
      <c r="AC261" s="53" t="str">
        <f>IF(OR(C261=""),"",(SUM(G261,K261,O261)*VLOOKUP(U261,Gehaltsklassen!$B$34:$D$38,3,FALSE))*C261)</f>
        <v/>
      </c>
    </row>
    <row r="262" spans="1:29" ht="31.9" customHeight="1" x14ac:dyDescent="0.2">
      <c r="A262" s="74" t="str">
        <f>IF(C262="","",MAX($A$11:A261)+1)</f>
        <v/>
      </c>
      <c r="B262" s="75" t="str">
        <f>IF('N-Bedarf AL §13a'!B260="","",'N-Bedarf AL §13a'!B260)</f>
        <v/>
      </c>
      <c r="C262" s="49" t="str">
        <f>IF('N-Bedarf AL §13a'!C260="","",'N-Bedarf AL §13a'!C260)</f>
        <v/>
      </c>
      <c r="D262" s="88" t="str">
        <f>IF('N-Bedarf AL §13a'!D260="","",'N-Bedarf AL §13a'!D260)</f>
        <v/>
      </c>
      <c r="E262" s="49" t="str">
        <f>IF('N-Bedarf AL §13a'!G260="","",'N-Bedarf AL §13a'!G260)</f>
        <v/>
      </c>
      <c r="F262" s="50" t="str">
        <f t="shared" si="18"/>
        <v/>
      </c>
      <c r="G262" s="50" t="str">
        <f t="shared" si="23"/>
        <v/>
      </c>
      <c r="H262" s="88"/>
      <c r="I262" s="49"/>
      <c r="J262" s="50" t="str">
        <f t="shared" si="19"/>
        <v/>
      </c>
      <c r="K262" s="50" t="str">
        <f t="shared" si="20"/>
        <v/>
      </c>
      <c r="L262" s="88"/>
      <c r="M262" s="49"/>
      <c r="N262" s="50" t="str">
        <f t="shared" si="21"/>
        <v/>
      </c>
      <c r="O262" s="50" t="str">
        <f t="shared" si="22"/>
        <v/>
      </c>
      <c r="P262" s="51"/>
      <c r="Q262" s="78" t="s">
        <v>261</v>
      </c>
      <c r="R262" s="49"/>
      <c r="S262" s="32" t="str">
        <f>IF(R262="","C",INDEX(Gehaltsklassen!A$11:A$15,MATCH(R262,Gehaltsklassen!D$11:D$15,1),1))</f>
        <v>C</v>
      </c>
      <c r="T262" s="49"/>
      <c r="U262" s="32" t="str">
        <f>IF(T262="","C",IF(T262="","C",IF($Q262="I",INDEX(Gehaltsklassen!A$11:A$15,MATCH(T262,Gehaltsklassen!C$11:C$15,1),1),IF($Q262="II",INDEX(Gehaltsklassen!A$11:A$15,MATCH(T262,Gehaltsklassen!D$11:D$15,1),1),IF($Q262="III",INDEX(Gehaltsklassen!A$11:A$15,MATCH(T262,Gehaltsklassen!E$11:E$15,1),1),"Falsche Bodenart")))))</f>
        <v>C</v>
      </c>
      <c r="V262" s="52" t="str">
        <f>IF(OR(C262=""),"",SUM(F262,J262,N262)*VLOOKUP(S262,Gehaltsklassen!$B$34:$D$38,2,FALSE))</f>
        <v/>
      </c>
      <c r="W262" s="52" t="str">
        <f>IF(OR(C262=""),"",SUM(F262,J262,N262)*VLOOKUP(S262,Gehaltsklassen!$B$34:$D$38,2,FALSE)*C262)</f>
        <v/>
      </c>
      <c r="X262" s="52" t="str">
        <f>IF(OR(C262=""),"",SUM(F262,J262,N262)*VLOOKUP(S262,Gehaltsklassen!$B$34:$D$38,3,FALSE))</f>
        <v/>
      </c>
      <c r="Y262" s="52" t="str">
        <f>IF(OR(C262=""),"",SUM(F262,J262,N262)*VLOOKUP(S262,Gehaltsklassen!$B$34:$D$38,3,FALSE)*C262)</f>
        <v/>
      </c>
      <c r="Z262" s="54" t="str">
        <f>IF(OR(C262=""),"",(SUM(G262,K262,O262)*VLOOKUP(U262,Gehaltsklassen!$B$34:$D$38,2,FALSE)))</f>
        <v/>
      </c>
      <c r="AA262" s="54" t="str">
        <f>IF(OR(C262=""),"",(SUM(G262,K262,O262)*VLOOKUP(U262,Gehaltsklassen!$B$34:$D$38,2,FALSE))*C262)</f>
        <v/>
      </c>
      <c r="AB262" s="53" t="str">
        <f>IF(OR(C262=""),"",(SUM(G262,K262,O262)*VLOOKUP(U262,Gehaltsklassen!$B$34:$D$38,3,FALSE))*C262)</f>
        <v/>
      </c>
      <c r="AC262" s="53" t="str">
        <f>IF(OR(C262=""),"",(SUM(G262,K262,O262)*VLOOKUP(U262,Gehaltsklassen!$B$34:$D$38,3,FALSE))*C262)</f>
        <v/>
      </c>
    </row>
    <row r="263" spans="1:29" ht="31.9" customHeight="1" x14ac:dyDescent="0.2">
      <c r="A263" s="74" t="str">
        <f>IF(C263="","",MAX($A$11:A262)+1)</f>
        <v/>
      </c>
      <c r="B263" s="75" t="str">
        <f>IF('N-Bedarf AL §13a'!B261="","",'N-Bedarf AL §13a'!B261)</f>
        <v/>
      </c>
      <c r="C263" s="49" t="str">
        <f>IF('N-Bedarf AL §13a'!C261="","",'N-Bedarf AL §13a'!C261)</f>
        <v/>
      </c>
      <c r="D263" s="88" t="str">
        <f>IF('N-Bedarf AL §13a'!D261="","",'N-Bedarf AL §13a'!D261)</f>
        <v/>
      </c>
      <c r="E263" s="49" t="str">
        <f>IF('N-Bedarf AL §13a'!G261="","",'N-Bedarf AL §13a'!G261)</f>
        <v/>
      </c>
      <c r="F263" s="50" t="str">
        <f t="shared" si="18"/>
        <v/>
      </c>
      <c r="G263" s="50" t="str">
        <f t="shared" si="23"/>
        <v/>
      </c>
      <c r="H263" s="88"/>
      <c r="I263" s="49"/>
      <c r="J263" s="50" t="str">
        <f t="shared" si="19"/>
        <v/>
      </c>
      <c r="K263" s="50" t="str">
        <f t="shared" si="20"/>
        <v/>
      </c>
      <c r="L263" s="88"/>
      <c r="M263" s="49"/>
      <c r="N263" s="50" t="str">
        <f t="shared" si="21"/>
        <v/>
      </c>
      <c r="O263" s="50" t="str">
        <f t="shared" si="22"/>
        <v/>
      </c>
      <c r="P263" s="51"/>
      <c r="Q263" s="78" t="s">
        <v>261</v>
      </c>
      <c r="R263" s="49"/>
      <c r="S263" s="32" t="str">
        <f>IF(R263="","C",INDEX(Gehaltsklassen!A$11:A$15,MATCH(R263,Gehaltsklassen!D$11:D$15,1),1))</f>
        <v>C</v>
      </c>
      <c r="T263" s="49"/>
      <c r="U263" s="32" t="str">
        <f>IF(T263="","C",IF(T263="","C",IF($Q263="I",INDEX(Gehaltsklassen!A$11:A$15,MATCH(T263,Gehaltsklassen!C$11:C$15,1),1),IF($Q263="II",INDEX(Gehaltsklassen!A$11:A$15,MATCH(T263,Gehaltsklassen!D$11:D$15,1),1),IF($Q263="III",INDEX(Gehaltsklassen!A$11:A$15,MATCH(T263,Gehaltsklassen!E$11:E$15,1),1),"Falsche Bodenart")))))</f>
        <v>C</v>
      </c>
      <c r="V263" s="52" t="str">
        <f>IF(OR(C263=""),"",SUM(F263,J263,N263)*VLOOKUP(S263,Gehaltsklassen!$B$34:$D$38,2,FALSE))</f>
        <v/>
      </c>
      <c r="W263" s="52" t="str">
        <f>IF(OR(C263=""),"",SUM(F263,J263,N263)*VLOOKUP(S263,Gehaltsklassen!$B$34:$D$38,2,FALSE)*C263)</f>
        <v/>
      </c>
      <c r="X263" s="52" t="str">
        <f>IF(OR(C263=""),"",SUM(F263,J263,N263)*VLOOKUP(S263,Gehaltsklassen!$B$34:$D$38,3,FALSE))</f>
        <v/>
      </c>
      <c r="Y263" s="52" t="str">
        <f>IF(OR(C263=""),"",SUM(F263,J263,N263)*VLOOKUP(S263,Gehaltsklassen!$B$34:$D$38,3,FALSE)*C263)</f>
        <v/>
      </c>
      <c r="Z263" s="54" t="str">
        <f>IF(OR(C263=""),"",(SUM(G263,K263,O263)*VLOOKUP(U263,Gehaltsklassen!$B$34:$D$38,2,FALSE)))</f>
        <v/>
      </c>
      <c r="AA263" s="54" t="str">
        <f>IF(OR(C263=""),"",(SUM(G263,K263,O263)*VLOOKUP(U263,Gehaltsklassen!$B$34:$D$38,2,FALSE))*C263)</f>
        <v/>
      </c>
      <c r="AB263" s="53" t="str">
        <f>IF(OR(C263=""),"",(SUM(G263,K263,O263)*VLOOKUP(U263,Gehaltsklassen!$B$34:$D$38,3,FALSE))*C263)</f>
        <v/>
      </c>
      <c r="AC263" s="53" t="str">
        <f>IF(OR(C263=""),"",(SUM(G263,K263,O263)*VLOOKUP(U263,Gehaltsklassen!$B$34:$D$38,3,FALSE))*C263)</f>
        <v/>
      </c>
    </row>
    <row r="264" spans="1:29" ht="31.9" customHeight="1" x14ac:dyDescent="0.2">
      <c r="A264" s="74" t="str">
        <f>IF(C264="","",MAX($A$11:A263)+1)</f>
        <v/>
      </c>
      <c r="B264" s="75" t="str">
        <f>IF('N-Bedarf AL §13a'!B262="","",'N-Bedarf AL §13a'!B262)</f>
        <v/>
      </c>
      <c r="C264" s="49" t="str">
        <f>IF('N-Bedarf AL §13a'!C262="","",'N-Bedarf AL §13a'!C262)</f>
        <v/>
      </c>
      <c r="D264" s="88" t="str">
        <f>IF('N-Bedarf AL §13a'!D262="","",'N-Bedarf AL §13a'!D262)</f>
        <v/>
      </c>
      <c r="E264" s="49" t="str">
        <f>IF('N-Bedarf AL §13a'!G262="","",'N-Bedarf AL §13a'!G262)</f>
        <v/>
      </c>
      <c r="F264" s="50" t="str">
        <f t="shared" si="18"/>
        <v/>
      </c>
      <c r="G264" s="50" t="str">
        <f t="shared" si="23"/>
        <v/>
      </c>
      <c r="H264" s="88"/>
      <c r="I264" s="49"/>
      <c r="J264" s="50" t="str">
        <f t="shared" si="19"/>
        <v/>
      </c>
      <c r="K264" s="50" t="str">
        <f t="shared" si="20"/>
        <v/>
      </c>
      <c r="L264" s="88"/>
      <c r="M264" s="49"/>
      <c r="N264" s="50" t="str">
        <f t="shared" si="21"/>
        <v/>
      </c>
      <c r="O264" s="50" t="str">
        <f t="shared" si="22"/>
        <v/>
      </c>
      <c r="P264" s="51"/>
      <c r="Q264" s="78" t="s">
        <v>261</v>
      </c>
      <c r="R264" s="49"/>
      <c r="S264" s="32" t="str">
        <f>IF(R264="","C",INDEX(Gehaltsklassen!A$11:A$15,MATCH(R264,Gehaltsklassen!D$11:D$15,1),1))</f>
        <v>C</v>
      </c>
      <c r="T264" s="49"/>
      <c r="U264" s="32" t="str">
        <f>IF(T264="","C",IF(T264="","C",IF($Q264="I",INDEX(Gehaltsklassen!A$11:A$15,MATCH(T264,Gehaltsklassen!C$11:C$15,1),1),IF($Q264="II",INDEX(Gehaltsklassen!A$11:A$15,MATCH(T264,Gehaltsklassen!D$11:D$15,1),1),IF($Q264="III",INDEX(Gehaltsklassen!A$11:A$15,MATCH(T264,Gehaltsklassen!E$11:E$15,1),1),"Falsche Bodenart")))))</f>
        <v>C</v>
      </c>
      <c r="V264" s="52" t="str">
        <f>IF(OR(C264=""),"",SUM(F264,J264,N264)*VLOOKUP(S264,Gehaltsklassen!$B$34:$D$38,2,FALSE))</f>
        <v/>
      </c>
      <c r="W264" s="52" t="str">
        <f>IF(OR(C264=""),"",SUM(F264,J264,N264)*VLOOKUP(S264,Gehaltsklassen!$B$34:$D$38,2,FALSE)*C264)</f>
        <v/>
      </c>
      <c r="X264" s="52" t="str">
        <f>IF(OR(C264=""),"",SUM(F264,J264,N264)*VLOOKUP(S264,Gehaltsklassen!$B$34:$D$38,3,FALSE))</f>
        <v/>
      </c>
      <c r="Y264" s="52" t="str">
        <f>IF(OR(C264=""),"",SUM(F264,J264,N264)*VLOOKUP(S264,Gehaltsklassen!$B$34:$D$38,3,FALSE)*C264)</f>
        <v/>
      </c>
      <c r="Z264" s="54" t="str">
        <f>IF(OR(C264=""),"",(SUM(G264,K264,O264)*VLOOKUP(U264,Gehaltsklassen!$B$34:$D$38,2,FALSE)))</f>
        <v/>
      </c>
      <c r="AA264" s="54" t="str">
        <f>IF(OR(C264=""),"",(SUM(G264,K264,O264)*VLOOKUP(U264,Gehaltsklassen!$B$34:$D$38,2,FALSE))*C264)</f>
        <v/>
      </c>
      <c r="AB264" s="53" t="str">
        <f>IF(OR(C264=""),"",(SUM(G264,K264,O264)*VLOOKUP(U264,Gehaltsklassen!$B$34:$D$38,3,FALSE))*C264)</f>
        <v/>
      </c>
      <c r="AC264" s="53" t="str">
        <f>IF(OR(C264=""),"",(SUM(G264,K264,O264)*VLOOKUP(U264,Gehaltsklassen!$B$34:$D$38,3,FALSE))*C264)</f>
        <v/>
      </c>
    </row>
    <row r="265" spans="1:29" ht="31.9" customHeight="1" x14ac:dyDescent="0.2">
      <c r="A265" s="74" t="str">
        <f>IF(C265="","",MAX($A$11:A264)+1)</f>
        <v/>
      </c>
      <c r="B265" s="75" t="str">
        <f>IF('N-Bedarf AL §13a'!B263="","",'N-Bedarf AL §13a'!B263)</f>
        <v/>
      </c>
      <c r="C265" s="49" t="str">
        <f>IF('N-Bedarf AL §13a'!C263="","",'N-Bedarf AL §13a'!C263)</f>
        <v/>
      </c>
      <c r="D265" s="88" t="str">
        <f>IF('N-Bedarf AL §13a'!D263="","",'N-Bedarf AL §13a'!D263)</f>
        <v/>
      </c>
      <c r="E265" s="49" t="str">
        <f>IF('N-Bedarf AL §13a'!G263="","",'N-Bedarf AL §13a'!G263)</f>
        <v/>
      </c>
      <c r="F265" s="50" t="str">
        <f t="shared" si="18"/>
        <v/>
      </c>
      <c r="G265" s="50" t="str">
        <f t="shared" si="23"/>
        <v/>
      </c>
      <c r="H265" s="88"/>
      <c r="I265" s="49"/>
      <c r="J265" s="50" t="str">
        <f t="shared" si="19"/>
        <v/>
      </c>
      <c r="K265" s="50" t="str">
        <f t="shared" si="20"/>
        <v/>
      </c>
      <c r="L265" s="88"/>
      <c r="M265" s="49"/>
      <c r="N265" s="50" t="str">
        <f t="shared" si="21"/>
        <v/>
      </c>
      <c r="O265" s="50" t="str">
        <f t="shared" si="22"/>
        <v/>
      </c>
      <c r="P265" s="51"/>
      <c r="Q265" s="78" t="s">
        <v>261</v>
      </c>
      <c r="R265" s="49"/>
      <c r="S265" s="32" t="str">
        <f>IF(R265="","C",INDEX(Gehaltsklassen!A$11:A$15,MATCH(R265,Gehaltsklassen!D$11:D$15,1),1))</f>
        <v>C</v>
      </c>
      <c r="T265" s="49"/>
      <c r="U265" s="32" t="str">
        <f>IF(T265="","C",IF(T265="","C",IF($Q265="I",INDEX(Gehaltsklassen!A$11:A$15,MATCH(T265,Gehaltsklassen!C$11:C$15,1),1),IF($Q265="II",INDEX(Gehaltsklassen!A$11:A$15,MATCH(T265,Gehaltsklassen!D$11:D$15,1),1),IF($Q265="III",INDEX(Gehaltsklassen!A$11:A$15,MATCH(T265,Gehaltsklassen!E$11:E$15,1),1),"Falsche Bodenart")))))</f>
        <v>C</v>
      </c>
      <c r="V265" s="52" t="str">
        <f>IF(OR(C265=""),"",SUM(F265,J265,N265)*VLOOKUP(S265,Gehaltsklassen!$B$34:$D$38,2,FALSE))</f>
        <v/>
      </c>
      <c r="W265" s="52" t="str">
        <f>IF(OR(C265=""),"",SUM(F265,J265,N265)*VLOOKUP(S265,Gehaltsklassen!$B$34:$D$38,2,FALSE)*C265)</f>
        <v/>
      </c>
      <c r="X265" s="52" t="str">
        <f>IF(OR(C265=""),"",SUM(F265,J265,N265)*VLOOKUP(S265,Gehaltsklassen!$B$34:$D$38,3,FALSE))</f>
        <v/>
      </c>
      <c r="Y265" s="52" t="str">
        <f>IF(OR(C265=""),"",SUM(F265,J265,N265)*VLOOKUP(S265,Gehaltsklassen!$B$34:$D$38,3,FALSE)*C265)</f>
        <v/>
      </c>
      <c r="Z265" s="54" t="str">
        <f>IF(OR(C265=""),"",(SUM(G265,K265,O265)*VLOOKUP(U265,Gehaltsklassen!$B$34:$D$38,2,FALSE)))</f>
        <v/>
      </c>
      <c r="AA265" s="54" t="str">
        <f>IF(OR(C265=""),"",(SUM(G265,K265,O265)*VLOOKUP(U265,Gehaltsklassen!$B$34:$D$38,2,FALSE))*C265)</f>
        <v/>
      </c>
      <c r="AB265" s="53" t="str">
        <f>IF(OR(C265=""),"",(SUM(G265,K265,O265)*VLOOKUP(U265,Gehaltsklassen!$B$34:$D$38,3,FALSE))*C265)</f>
        <v/>
      </c>
      <c r="AC265" s="53" t="str">
        <f>IF(OR(C265=""),"",(SUM(G265,K265,O265)*VLOOKUP(U265,Gehaltsklassen!$B$34:$D$38,3,FALSE))*C265)</f>
        <v/>
      </c>
    </row>
    <row r="266" spans="1:29" ht="31.9" customHeight="1" x14ac:dyDescent="0.2">
      <c r="A266" s="74" t="str">
        <f>IF(C266="","",MAX($A$11:A265)+1)</f>
        <v/>
      </c>
      <c r="B266" s="75" t="str">
        <f>IF('N-Bedarf AL §13a'!B264="","",'N-Bedarf AL §13a'!B264)</f>
        <v/>
      </c>
      <c r="C266" s="49" t="str">
        <f>IF('N-Bedarf AL §13a'!C264="","",'N-Bedarf AL §13a'!C264)</f>
        <v/>
      </c>
      <c r="D266" s="88" t="str">
        <f>IF('N-Bedarf AL §13a'!D264="","",'N-Bedarf AL §13a'!D264)</f>
        <v/>
      </c>
      <c r="E266" s="49" t="str">
        <f>IF('N-Bedarf AL §13a'!G264="","",'N-Bedarf AL §13a'!G264)</f>
        <v/>
      </c>
      <c r="F266" s="50" t="str">
        <f t="shared" ref="F266:F313" si="24">IF(OR(D266="",D266="keine",E266=""),"",VLOOKUP(D266,PSollA,3,FALSE)*E266)</f>
        <v/>
      </c>
      <c r="G266" s="50" t="str">
        <f t="shared" si="23"/>
        <v/>
      </c>
      <c r="H266" s="88"/>
      <c r="I266" s="49"/>
      <c r="J266" s="50" t="str">
        <f t="shared" ref="J266:J313" si="25">IF(OR(H266="",H266="keine",I266=""),"",VLOOKUP(H266,PSollA,3,FALSE)*I266)</f>
        <v/>
      </c>
      <c r="K266" s="50" t="str">
        <f t="shared" ref="K266:K313" si="26">IF(OR(H266="",H266="keine",I266=""),"",VLOOKUP(H266,PSollA,4,FALSE)*I266)</f>
        <v/>
      </c>
      <c r="L266" s="88"/>
      <c r="M266" s="49"/>
      <c r="N266" s="50" t="str">
        <f t="shared" ref="N266:N313" si="27">IF(OR(L266="",L266="keine",M266=""),"",VLOOKUP(L266,PSollA,3,FALSE)*M266)</f>
        <v/>
      </c>
      <c r="O266" s="50" t="str">
        <f t="shared" ref="O266:O313" si="28">IF(OR(L266="",L266="keine",M266=""),"",VLOOKUP(L266,PSollA,4,FALSE)*M266)</f>
        <v/>
      </c>
      <c r="P266" s="51"/>
      <c r="Q266" s="78" t="s">
        <v>261</v>
      </c>
      <c r="R266" s="49"/>
      <c r="S266" s="32" t="str">
        <f>IF(R266="","C",INDEX(Gehaltsklassen!A$11:A$15,MATCH(R266,Gehaltsklassen!D$11:D$15,1),1))</f>
        <v>C</v>
      </c>
      <c r="T266" s="49"/>
      <c r="U266" s="32" t="str">
        <f>IF(T266="","C",IF(T266="","C",IF($Q266="I",INDEX(Gehaltsklassen!A$11:A$15,MATCH(T266,Gehaltsklassen!C$11:C$15,1),1),IF($Q266="II",INDEX(Gehaltsklassen!A$11:A$15,MATCH(T266,Gehaltsklassen!D$11:D$15,1),1),IF($Q266="III",INDEX(Gehaltsklassen!A$11:A$15,MATCH(T266,Gehaltsklassen!E$11:E$15,1),1),"Falsche Bodenart")))))</f>
        <v>C</v>
      </c>
      <c r="V266" s="52" t="str">
        <f>IF(OR(C266=""),"",SUM(F266,J266,N266)*VLOOKUP(S266,Gehaltsklassen!$B$34:$D$38,2,FALSE))</f>
        <v/>
      </c>
      <c r="W266" s="52" t="str">
        <f>IF(OR(C266=""),"",SUM(F266,J266,N266)*VLOOKUP(S266,Gehaltsklassen!$B$34:$D$38,2,FALSE)*C266)</f>
        <v/>
      </c>
      <c r="X266" s="52" t="str">
        <f>IF(OR(C266=""),"",SUM(F266,J266,N266)*VLOOKUP(S266,Gehaltsklassen!$B$34:$D$38,3,FALSE))</f>
        <v/>
      </c>
      <c r="Y266" s="52" t="str">
        <f>IF(OR(C266=""),"",SUM(F266,J266,N266)*VLOOKUP(S266,Gehaltsklassen!$B$34:$D$38,3,FALSE)*C266)</f>
        <v/>
      </c>
      <c r="Z266" s="54" t="str">
        <f>IF(OR(C266=""),"",(SUM(G266,K266,O266)*VLOOKUP(U266,Gehaltsklassen!$B$34:$D$38,2,FALSE)))</f>
        <v/>
      </c>
      <c r="AA266" s="54" t="str">
        <f>IF(OR(C266=""),"",(SUM(G266,K266,O266)*VLOOKUP(U266,Gehaltsklassen!$B$34:$D$38,2,FALSE))*C266)</f>
        <v/>
      </c>
      <c r="AB266" s="53" t="str">
        <f>IF(OR(C266=""),"",(SUM(G266,K266,O266)*VLOOKUP(U266,Gehaltsklassen!$B$34:$D$38,3,FALSE))*C266)</f>
        <v/>
      </c>
      <c r="AC266" s="53" t="str">
        <f>IF(OR(C266=""),"",(SUM(G266,K266,O266)*VLOOKUP(U266,Gehaltsklassen!$B$34:$D$38,3,FALSE))*C266)</f>
        <v/>
      </c>
    </row>
    <row r="267" spans="1:29" ht="31.9" customHeight="1" x14ac:dyDescent="0.2">
      <c r="A267" s="74" t="str">
        <f>IF(C267="","",MAX($A$11:A266)+1)</f>
        <v/>
      </c>
      <c r="B267" s="75" t="str">
        <f>IF('N-Bedarf AL §13a'!B265="","",'N-Bedarf AL §13a'!B265)</f>
        <v/>
      </c>
      <c r="C267" s="49" t="str">
        <f>IF('N-Bedarf AL §13a'!C265="","",'N-Bedarf AL §13a'!C265)</f>
        <v/>
      </c>
      <c r="D267" s="88" t="str">
        <f>IF('N-Bedarf AL §13a'!D265="","",'N-Bedarf AL §13a'!D265)</f>
        <v/>
      </c>
      <c r="E267" s="49" t="str">
        <f>IF('N-Bedarf AL §13a'!G265="","",'N-Bedarf AL §13a'!G265)</f>
        <v/>
      </c>
      <c r="F267" s="50" t="str">
        <f t="shared" si="24"/>
        <v/>
      </c>
      <c r="G267" s="50" t="str">
        <f t="shared" ref="G267:G313" si="29">IF(OR(D267="",D267="keine",E267=""),"",VLOOKUP(D267,PSollA,4,FALSE)*E267)</f>
        <v/>
      </c>
      <c r="H267" s="88"/>
      <c r="I267" s="49"/>
      <c r="J267" s="50" t="str">
        <f t="shared" si="25"/>
        <v/>
      </c>
      <c r="K267" s="50" t="str">
        <f t="shared" si="26"/>
        <v/>
      </c>
      <c r="L267" s="88"/>
      <c r="M267" s="49"/>
      <c r="N267" s="50" t="str">
        <f t="shared" si="27"/>
        <v/>
      </c>
      <c r="O267" s="50" t="str">
        <f t="shared" si="28"/>
        <v/>
      </c>
      <c r="P267" s="51"/>
      <c r="Q267" s="78" t="s">
        <v>261</v>
      </c>
      <c r="R267" s="49"/>
      <c r="S267" s="32" t="str">
        <f>IF(R267="","C",INDEX(Gehaltsklassen!A$11:A$15,MATCH(R267,Gehaltsklassen!D$11:D$15,1),1))</f>
        <v>C</v>
      </c>
      <c r="T267" s="49"/>
      <c r="U267" s="32" t="str">
        <f>IF(T267="","C",IF(T267="","C",IF($Q267="I",INDEX(Gehaltsklassen!A$11:A$15,MATCH(T267,Gehaltsklassen!C$11:C$15,1),1),IF($Q267="II",INDEX(Gehaltsklassen!A$11:A$15,MATCH(T267,Gehaltsklassen!D$11:D$15,1),1),IF($Q267="III",INDEX(Gehaltsklassen!A$11:A$15,MATCH(T267,Gehaltsklassen!E$11:E$15,1),1),"Falsche Bodenart")))))</f>
        <v>C</v>
      </c>
      <c r="V267" s="52" t="str">
        <f>IF(OR(C267=""),"",SUM(F267,J267,N267)*VLOOKUP(S267,Gehaltsklassen!$B$34:$D$38,2,FALSE))</f>
        <v/>
      </c>
      <c r="W267" s="52" t="str">
        <f>IF(OR(C267=""),"",SUM(F267,J267,N267)*VLOOKUP(S267,Gehaltsklassen!$B$34:$D$38,2,FALSE)*C267)</f>
        <v/>
      </c>
      <c r="X267" s="52" t="str">
        <f>IF(OR(C267=""),"",SUM(F267,J267,N267)*VLOOKUP(S267,Gehaltsklassen!$B$34:$D$38,3,FALSE))</f>
        <v/>
      </c>
      <c r="Y267" s="52" t="str">
        <f>IF(OR(C267=""),"",SUM(F267,J267,N267)*VLOOKUP(S267,Gehaltsklassen!$B$34:$D$38,3,FALSE)*C267)</f>
        <v/>
      </c>
      <c r="Z267" s="54" t="str">
        <f>IF(OR(C267=""),"",(SUM(G267,K267,O267)*VLOOKUP(U267,Gehaltsklassen!$B$34:$D$38,2,FALSE)))</f>
        <v/>
      </c>
      <c r="AA267" s="54" t="str">
        <f>IF(OR(C267=""),"",(SUM(G267,K267,O267)*VLOOKUP(U267,Gehaltsklassen!$B$34:$D$38,2,FALSE))*C267)</f>
        <v/>
      </c>
      <c r="AB267" s="53" t="str">
        <f>IF(OR(C267=""),"",(SUM(G267,K267,O267)*VLOOKUP(U267,Gehaltsklassen!$B$34:$D$38,3,FALSE))*C267)</f>
        <v/>
      </c>
      <c r="AC267" s="53" t="str">
        <f>IF(OR(C267=""),"",(SUM(G267,K267,O267)*VLOOKUP(U267,Gehaltsklassen!$B$34:$D$38,3,FALSE))*C267)</f>
        <v/>
      </c>
    </row>
    <row r="268" spans="1:29" ht="31.9" customHeight="1" x14ac:dyDescent="0.2">
      <c r="A268" s="74" t="str">
        <f>IF(C268="","",MAX($A$11:A267)+1)</f>
        <v/>
      </c>
      <c r="B268" s="75" t="str">
        <f>IF('N-Bedarf AL §13a'!B266="","",'N-Bedarf AL §13a'!B266)</f>
        <v/>
      </c>
      <c r="C268" s="49" t="str">
        <f>IF('N-Bedarf AL §13a'!C266="","",'N-Bedarf AL §13a'!C266)</f>
        <v/>
      </c>
      <c r="D268" s="88" t="str">
        <f>IF('N-Bedarf AL §13a'!D266="","",'N-Bedarf AL §13a'!D266)</f>
        <v/>
      </c>
      <c r="E268" s="49" t="str">
        <f>IF('N-Bedarf AL §13a'!G266="","",'N-Bedarf AL §13a'!G266)</f>
        <v/>
      </c>
      <c r="F268" s="50" t="str">
        <f t="shared" si="24"/>
        <v/>
      </c>
      <c r="G268" s="50" t="str">
        <f t="shared" si="29"/>
        <v/>
      </c>
      <c r="H268" s="88"/>
      <c r="I268" s="49"/>
      <c r="J268" s="50" t="str">
        <f t="shared" si="25"/>
        <v/>
      </c>
      <c r="K268" s="50" t="str">
        <f t="shared" si="26"/>
        <v/>
      </c>
      <c r="L268" s="88"/>
      <c r="M268" s="49"/>
      <c r="N268" s="50" t="str">
        <f t="shared" si="27"/>
        <v/>
      </c>
      <c r="O268" s="50" t="str">
        <f t="shared" si="28"/>
        <v/>
      </c>
      <c r="P268" s="51"/>
      <c r="Q268" s="78" t="s">
        <v>261</v>
      </c>
      <c r="R268" s="49"/>
      <c r="S268" s="32" t="str">
        <f>IF(R268="","C",INDEX(Gehaltsklassen!A$11:A$15,MATCH(R268,Gehaltsklassen!D$11:D$15,1),1))</f>
        <v>C</v>
      </c>
      <c r="T268" s="49"/>
      <c r="U268" s="32" t="str">
        <f>IF(T268="","C",IF(T268="","C",IF($Q268="I",INDEX(Gehaltsklassen!A$11:A$15,MATCH(T268,Gehaltsklassen!C$11:C$15,1),1),IF($Q268="II",INDEX(Gehaltsklassen!A$11:A$15,MATCH(T268,Gehaltsklassen!D$11:D$15,1),1),IF($Q268="III",INDEX(Gehaltsklassen!A$11:A$15,MATCH(T268,Gehaltsklassen!E$11:E$15,1),1),"Falsche Bodenart")))))</f>
        <v>C</v>
      </c>
      <c r="V268" s="52" t="str">
        <f>IF(OR(C268=""),"",SUM(F268,J268,N268)*VLOOKUP(S268,Gehaltsklassen!$B$34:$D$38,2,FALSE))</f>
        <v/>
      </c>
      <c r="W268" s="52" t="str">
        <f>IF(OR(C268=""),"",SUM(F268,J268,N268)*VLOOKUP(S268,Gehaltsklassen!$B$34:$D$38,2,FALSE)*C268)</f>
        <v/>
      </c>
      <c r="X268" s="52" t="str">
        <f>IF(OR(C268=""),"",SUM(F268,J268,N268)*VLOOKUP(S268,Gehaltsklassen!$B$34:$D$38,3,FALSE))</f>
        <v/>
      </c>
      <c r="Y268" s="52" t="str">
        <f>IF(OR(C268=""),"",SUM(F268,J268,N268)*VLOOKUP(S268,Gehaltsklassen!$B$34:$D$38,3,FALSE)*C268)</f>
        <v/>
      </c>
      <c r="Z268" s="54" t="str">
        <f>IF(OR(C268=""),"",(SUM(G268,K268,O268)*VLOOKUP(U268,Gehaltsklassen!$B$34:$D$38,2,FALSE)))</f>
        <v/>
      </c>
      <c r="AA268" s="54" t="str">
        <f>IF(OR(C268=""),"",(SUM(G268,K268,O268)*VLOOKUP(U268,Gehaltsklassen!$B$34:$D$38,2,FALSE))*C268)</f>
        <v/>
      </c>
      <c r="AB268" s="53" t="str">
        <f>IF(OR(C268=""),"",(SUM(G268,K268,O268)*VLOOKUP(U268,Gehaltsklassen!$B$34:$D$38,3,FALSE))*C268)</f>
        <v/>
      </c>
      <c r="AC268" s="53" t="str">
        <f>IF(OR(C268=""),"",(SUM(G268,K268,O268)*VLOOKUP(U268,Gehaltsklassen!$B$34:$D$38,3,FALSE))*C268)</f>
        <v/>
      </c>
    </row>
    <row r="269" spans="1:29" ht="31.9" customHeight="1" x14ac:dyDescent="0.2">
      <c r="A269" s="74" t="str">
        <f>IF(C269="","",MAX($A$11:A268)+1)</f>
        <v/>
      </c>
      <c r="B269" s="75" t="str">
        <f>IF('N-Bedarf AL §13a'!B267="","",'N-Bedarf AL §13a'!B267)</f>
        <v/>
      </c>
      <c r="C269" s="49" t="str">
        <f>IF('N-Bedarf AL §13a'!C267="","",'N-Bedarf AL §13a'!C267)</f>
        <v/>
      </c>
      <c r="D269" s="88" t="str">
        <f>IF('N-Bedarf AL §13a'!D267="","",'N-Bedarf AL §13a'!D267)</f>
        <v/>
      </c>
      <c r="E269" s="49" t="str">
        <f>IF('N-Bedarf AL §13a'!G267="","",'N-Bedarf AL §13a'!G267)</f>
        <v/>
      </c>
      <c r="F269" s="50" t="str">
        <f t="shared" si="24"/>
        <v/>
      </c>
      <c r="G269" s="50" t="str">
        <f t="shared" si="29"/>
        <v/>
      </c>
      <c r="H269" s="88"/>
      <c r="I269" s="49"/>
      <c r="J269" s="50" t="str">
        <f t="shared" si="25"/>
        <v/>
      </c>
      <c r="K269" s="50" t="str">
        <f t="shared" si="26"/>
        <v/>
      </c>
      <c r="L269" s="88"/>
      <c r="M269" s="49"/>
      <c r="N269" s="50" t="str">
        <f t="shared" si="27"/>
        <v/>
      </c>
      <c r="O269" s="50" t="str">
        <f t="shared" si="28"/>
        <v/>
      </c>
      <c r="P269" s="51"/>
      <c r="Q269" s="78" t="s">
        <v>261</v>
      </c>
      <c r="R269" s="49"/>
      <c r="S269" s="32" t="str">
        <f>IF(R269="","C",INDEX(Gehaltsklassen!A$11:A$15,MATCH(R269,Gehaltsklassen!D$11:D$15,1),1))</f>
        <v>C</v>
      </c>
      <c r="T269" s="49"/>
      <c r="U269" s="32" t="str">
        <f>IF(T269="","C",IF(T269="","C",IF($Q269="I",INDEX(Gehaltsklassen!A$11:A$15,MATCH(T269,Gehaltsklassen!C$11:C$15,1),1),IF($Q269="II",INDEX(Gehaltsklassen!A$11:A$15,MATCH(T269,Gehaltsklassen!D$11:D$15,1),1),IF($Q269="III",INDEX(Gehaltsklassen!A$11:A$15,MATCH(T269,Gehaltsklassen!E$11:E$15,1),1),"Falsche Bodenart")))))</f>
        <v>C</v>
      </c>
      <c r="V269" s="52" t="str">
        <f>IF(OR(C269=""),"",SUM(F269,J269,N269)*VLOOKUP(S269,Gehaltsklassen!$B$34:$D$38,2,FALSE))</f>
        <v/>
      </c>
      <c r="W269" s="52" t="str">
        <f>IF(OR(C269=""),"",SUM(F269,J269,N269)*VLOOKUP(S269,Gehaltsklassen!$B$34:$D$38,2,FALSE)*C269)</f>
        <v/>
      </c>
      <c r="X269" s="52" t="str">
        <f>IF(OR(C269=""),"",SUM(F269,J269,N269)*VLOOKUP(S269,Gehaltsklassen!$B$34:$D$38,3,FALSE))</f>
        <v/>
      </c>
      <c r="Y269" s="52" t="str">
        <f>IF(OR(C269=""),"",SUM(F269,J269,N269)*VLOOKUP(S269,Gehaltsklassen!$B$34:$D$38,3,FALSE)*C269)</f>
        <v/>
      </c>
      <c r="Z269" s="54" t="str">
        <f>IF(OR(C269=""),"",(SUM(G269,K269,O269)*VLOOKUP(U269,Gehaltsklassen!$B$34:$D$38,2,FALSE)))</f>
        <v/>
      </c>
      <c r="AA269" s="54" t="str">
        <f>IF(OR(C269=""),"",(SUM(G269,K269,O269)*VLOOKUP(U269,Gehaltsklassen!$B$34:$D$38,2,FALSE))*C269)</f>
        <v/>
      </c>
      <c r="AB269" s="53" t="str">
        <f>IF(OR(C269=""),"",(SUM(G269,K269,O269)*VLOOKUP(U269,Gehaltsklassen!$B$34:$D$38,3,FALSE))*C269)</f>
        <v/>
      </c>
      <c r="AC269" s="53" t="str">
        <f>IF(OR(C269=""),"",(SUM(G269,K269,O269)*VLOOKUP(U269,Gehaltsklassen!$B$34:$D$38,3,FALSE))*C269)</f>
        <v/>
      </c>
    </row>
    <row r="270" spans="1:29" ht="31.9" customHeight="1" x14ac:dyDescent="0.2">
      <c r="A270" s="74" t="str">
        <f>IF(C270="","",MAX($A$11:A269)+1)</f>
        <v/>
      </c>
      <c r="B270" s="75" t="str">
        <f>IF('N-Bedarf AL §13a'!B268="","",'N-Bedarf AL §13a'!B268)</f>
        <v/>
      </c>
      <c r="C270" s="49" t="str">
        <f>IF('N-Bedarf AL §13a'!C268="","",'N-Bedarf AL §13a'!C268)</f>
        <v/>
      </c>
      <c r="D270" s="88" t="str">
        <f>IF('N-Bedarf AL §13a'!D268="","",'N-Bedarf AL §13a'!D268)</f>
        <v/>
      </c>
      <c r="E270" s="49" t="str">
        <f>IF('N-Bedarf AL §13a'!G268="","",'N-Bedarf AL §13a'!G268)</f>
        <v/>
      </c>
      <c r="F270" s="50" t="str">
        <f t="shared" si="24"/>
        <v/>
      </c>
      <c r="G270" s="50" t="str">
        <f t="shared" si="29"/>
        <v/>
      </c>
      <c r="H270" s="88"/>
      <c r="I270" s="49"/>
      <c r="J270" s="50" t="str">
        <f t="shared" si="25"/>
        <v/>
      </c>
      <c r="K270" s="50" t="str">
        <f t="shared" si="26"/>
        <v/>
      </c>
      <c r="L270" s="88"/>
      <c r="M270" s="49"/>
      <c r="N270" s="50" t="str">
        <f t="shared" si="27"/>
        <v/>
      </c>
      <c r="O270" s="50" t="str">
        <f t="shared" si="28"/>
        <v/>
      </c>
      <c r="P270" s="51"/>
      <c r="Q270" s="78" t="s">
        <v>261</v>
      </c>
      <c r="R270" s="49"/>
      <c r="S270" s="32" t="str">
        <f>IF(R270="","C",INDEX(Gehaltsklassen!A$11:A$15,MATCH(R270,Gehaltsklassen!D$11:D$15,1),1))</f>
        <v>C</v>
      </c>
      <c r="T270" s="49"/>
      <c r="U270" s="32" t="str">
        <f>IF(T270="","C",IF(T270="","C",IF($Q270="I",INDEX(Gehaltsklassen!A$11:A$15,MATCH(T270,Gehaltsklassen!C$11:C$15,1),1),IF($Q270="II",INDEX(Gehaltsklassen!A$11:A$15,MATCH(T270,Gehaltsklassen!D$11:D$15,1),1),IF($Q270="III",INDEX(Gehaltsklassen!A$11:A$15,MATCH(T270,Gehaltsklassen!E$11:E$15,1),1),"Falsche Bodenart")))))</f>
        <v>C</v>
      </c>
      <c r="V270" s="52" t="str">
        <f>IF(OR(C270=""),"",SUM(F270,J270,N270)*VLOOKUP(S270,Gehaltsklassen!$B$34:$D$38,2,FALSE))</f>
        <v/>
      </c>
      <c r="W270" s="52" t="str">
        <f>IF(OR(C270=""),"",SUM(F270,J270,N270)*VLOOKUP(S270,Gehaltsklassen!$B$34:$D$38,2,FALSE)*C270)</f>
        <v/>
      </c>
      <c r="X270" s="52" t="str">
        <f>IF(OR(C270=""),"",SUM(F270,J270,N270)*VLOOKUP(S270,Gehaltsklassen!$B$34:$D$38,3,FALSE))</f>
        <v/>
      </c>
      <c r="Y270" s="52" t="str">
        <f>IF(OR(C270=""),"",SUM(F270,J270,N270)*VLOOKUP(S270,Gehaltsklassen!$B$34:$D$38,3,FALSE)*C270)</f>
        <v/>
      </c>
      <c r="Z270" s="54" t="str">
        <f>IF(OR(C270=""),"",(SUM(G270,K270,O270)*VLOOKUP(U270,Gehaltsklassen!$B$34:$D$38,2,FALSE)))</f>
        <v/>
      </c>
      <c r="AA270" s="54" t="str">
        <f>IF(OR(C270=""),"",(SUM(G270,K270,O270)*VLOOKUP(U270,Gehaltsklassen!$B$34:$D$38,2,FALSE))*C270)</f>
        <v/>
      </c>
      <c r="AB270" s="53" t="str">
        <f>IF(OR(C270=""),"",(SUM(G270,K270,O270)*VLOOKUP(U270,Gehaltsklassen!$B$34:$D$38,3,FALSE))*C270)</f>
        <v/>
      </c>
      <c r="AC270" s="53" t="str">
        <f>IF(OR(C270=""),"",(SUM(G270,K270,O270)*VLOOKUP(U270,Gehaltsklassen!$B$34:$D$38,3,FALSE))*C270)</f>
        <v/>
      </c>
    </row>
    <row r="271" spans="1:29" ht="31.9" customHeight="1" x14ac:dyDescent="0.2">
      <c r="A271" s="74" t="str">
        <f>IF(C271="","",MAX($A$11:A270)+1)</f>
        <v/>
      </c>
      <c r="B271" s="75" t="str">
        <f>IF('N-Bedarf AL §13a'!B269="","",'N-Bedarf AL §13a'!B269)</f>
        <v/>
      </c>
      <c r="C271" s="49" t="str">
        <f>IF('N-Bedarf AL §13a'!C269="","",'N-Bedarf AL §13a'!C269)</f>
        <v/>
      </c>
      <c r="D271" s="88" t="str">
        <f>IF('N-Bedarf AL §13a'!D269="","",'N-Bedarf AL §13a'!D269)</f>
        <v/>
      </c>
      <c r="E271" s="49" t="str">
        <f>IF('N-Bedarf AL §13a'!G269="","",'N-Bedarf AL §13a'!G269)</f>
        <v/>
      </c>
      <c r="F271" s="50" t="str">
        <f t="shared" si="24"/>
        <v/>
      </c>
      <c r="G271" s="50" t="str">
        <f t="shared" si="29"/>
        <v/>
      </c>
      <c r="H271" s="88"/>
      <c r="I271" s="49"/>
      <c r="J271" s="50" t="str">
        <f t="shared" si="25"/>
        <v/>
      </c>
      <c r="K271" s="50" t="str">
        <f t="shared" si="26"/>
        <v/>
      </c>
      <c r="L271" s="88"/>
      <c r="M271" s="49"/>
      <c r="N271" s="50" t="str">
        <f t="shared" si="27"/>
        <v/>
      </c>
      <c r="O271" s="50" t="str">
        <f t="shared" si="28"/>
        <v/>
      </c>
      <c r="P271" s="51"/>
      <c r="Q271" s="78" t="s">
        <v>261</v>
      </c>
      <c r="R271" s="49"/>
      <c r="S271" s="32" t="str">
        <f>IF(R271="","C",INDEX(Gehaltsklassen!A$11:A$15,MATCH(R271,Gehaltsklassen!D$11:D$15,1),1))</f>
        <v>C</v>
      </c>
      <c r="T271" s="49"/>
      <c r="U271" s="32" t="str">
        <f>IF(T271="","C",IF(T271="","C",IF($Q271="I",INDEX(Gehaltsklassen!A$11:A$15,MATCH(T271,Gehaltsklassen!C$11:C$15,1),1),IF($Q271="II",INDEX(Gehaltsklassen!A$11:A$15,MATCH(T271,Gehaltsklassen!D$11:D$15,1),1),IF($Q271="III",INDEX(Gehaltsklassen!A$11:A$15,MATCH(T271,Gehaltsklassen!E$11:E$15,1),1),"Falsche Bodenart")))))</f>
        <v>C</v>
      </c>
      <c r="V271" s="52" t="str">
        <f>IF(OR(C271=""),"",SUM(F271,J271,N271)*VLOOKUP(S271,Gehaltsklassen!$B$34:$D$38,2,FALSE))</f>
        <v/>
      </c>
      <c r="W271" s="52" t="str">
        <f>IF(OR(C271=""),"",SUM(F271,J271,N271)*VLOOKUP(S271,Gehaltsklassen!$B$34:$D$38,2,FALSE)*C271)</f>
        <v/>
      </c>
      <c r="X271" s="52" t="str">
        <f>IF(OR(C271=""),"",SUM(F271,J271,N271)*VLOOKUP(S271,Gehaltsklassen!$B$34:$D$38,3,FALSE))</f>
        <v/>
      </c>
      <c r="Y271" s="52" t="str">
        <f>IF(OR(C271=""),"",SUM(F271,J271,N271)*VLOOKUP(S271,Gehaltsklassen!$B$34:$D$38,3,FALSE)*C271)</f>
        <v/>
      </c>
      <c r="Z271" s="54" t="str">
        <f>IF(OR(C271=""),"",(SUM(G271,K271,O271)*VLOOKUP(U271,Gehaltsklassen!$B$34:$D$38,2,FALSE)))</f>
        <v/>
      </c>
      <c r="AA271" s="54" t="str">
        <f>IF(OR(C271=""),"",(SUM(G271,K271,O271)*VLOOKUP(U271,Gehaltsklassen!$B$34:$D$38,2,FALSE))*C271)</f>
        <v/>
      </c>
      <c r="AB271" s="53" t="str">
        <f>IF(OR(C271=""),"",(SUM(G271,K271,O271)*VLOOKUP(U271,Gehaltsklassen!$B$34:$D$38,3,FALSE))*C271)</f>
        <v/>
      </c>
      <c r="AC271" s="53" t="str">
        <f>IF(OR(C271=""),"",(SUM(G271,K271,O271)*VLOOKUP(U271,Gehaltsklassen!$B$34:$D$38,3,FALSE))*C271)</f>
        <v/>
      </c>
    </row>
    <row r="272" spans="1:29" ht="31.9" customHeight="1" x14ac:dyDescent="0.2">
      <c r="A272" s="74" t="str">
        <f>IF(C272="","",MAX($A$11:A271)+1)</f>
        <v/>
      </c>
      <c r="B272" s="75" t="str">
        <f>IF('N-Bedarf AL §13a'!B270="","",'N-Bedarf AL §13a'!B270)</f>
        <v/>
      </c>
      <c r="C272" s="49" t="str">
        <f>IF('N-Bedarf AL §13a'!C270="","",'N-Bedarf AL §13a'!C270)</f>
        <v/>
      </c>
      <c r="D272" s="88" t="str">
        <f>IF('N-Bedarf AL §13a'!D270="","",'N-Bedarf AL §13a'!D270)</f>
        <v/>
      </c>
      <c r="E272" s="49" t="str">
        <f>IF('N-Bedarf AL §13a'!G270="","",'N-Bedarf AL §13a'!G270)</f>
        <v/>
      </c>
      <c r="F272" s="50" t="str">
        <f t="shared" si="24"/>
        <v/>
      </c>
      <c r="G272" s="50" t="str">
        <f t="shared" si="29"/>
        <v/>
      </c>
      <c r="H272" s="88"/>
      <c r="I272" s="49"/>
      <c r="J272" s="50" t="str">
        <f t="shared" si="25"/>
        <v/>
      </c>
      <c r="K272" s="50" t="str">
        <f t="shared" si="26"/>
        <v/>
      </c>
      <c r="L272" s="88"/>
      <c r="M272" s="49"/>
      <c r="N272" s="50" t="str">
        <f t="shared" si="27"/>
        <v/>
      </c>
      <c r="O272" s="50" t="str">
        <f t="shared" si="28"/>
        <v/>
      </c>
      <c r="P272" s="51"/>
      <c r="Q272" s="78" t="s">
        <v>261</v>
      </c>
      <c r="R272" s="49"/>
      <c r="S272" s="32" t="str">
        <f>IF(R272="","C",INDEX(Gehaltsklassen!A$11:A$15,MATCH(R272,Gehaltsklassen!D$11:D$15,1),1))</f>
        <v>C</v>
      </c>
      <c r="T272" s="49"/>
      <c r="U272" s="32" t="str">
        <f>IF(T272="","C",IF(T272="","C",IF($Q272="I",INDEX(Gehaltsklassen!A$11:A$15,MATCH(T272,Gehaltsklassen!C$11:C$15,1),1),IF($Q272="II",INDEX(Gehaltsklassen!A$11:A$15,MATCH(T272,Gehaltsklassen!D$11:D$15,1),1),IF($Q272="III",INDEX(Gehaltsklassen!A$11:A$15,MATCH(T272,Gehaltsklassen!E$11:E$15,1),1),"Falsche Bodenart")))))</f>
        <v>C</v>
      </c>
      <c r="V272" s="52" t="str">
        <f>IF(OR(C272=""),"",SUM(F272,J272,N272)*VLOOKUP(S272,Gehaltsklassen!$B$34:$D$38,2,FALSE))</f>
        <v/>
      </c>
      <c r="W272" s="52" t="str">
        <f>IF(OR(C272=""),"",SUM(F272,J272,N272)*VLOOKUP(S272,Gehaltsklassen!$B$34:$D$38,2,FALSE)*C272)</f>
        <v/>
      </c>
      <c r="X272" s="52" t="str">
        <f>IF(OR(C272=""),"",SUM(F272,J272,N272)*VLOOKUP(S272,Gehaltsklassen!$B$34:$D$38,3,FALSE))</f>
        <v/>
      </c>
      <c r="Y272" s="52" t="str">
        <f>IF(OR(C272=""),"",SUM(F272,J272,N272)*VLOOKUP(S272,Gehaltsklassen!$B$34:$D$38,3,FALSE)*C272)</f>
        <v/>
      </c>
      <c r="Z272" s="54" t="str">
        <f>IF(OR(C272=""),"",(SUM(G272,K272,O272)*VLOOKUP(U272,Gehaltsklassen!$B$34:$D$38,2,FALSE)))</f>
        <v/>
      </c>
      <c r="AA272" s="54" t="str">
        <f>IF(OR(C272=""),"",(SUM(G272,K272,O272)*VLOOKUP(U272,Gehaltsklassen!$B$34:$D$38,2,FALSE))*C272)</f>
        <v/>
      </c>
      <c r="AB272" s="53" t="str">
        <f>IF(OR(C272=""),"",(SUM(G272,K272,O272)*VLOOKUP(U272,Gehaltsklassen!$B$34:$D$38,3,FALSE))*C272)</f>
        <v/>
      </c>
      <c r="AC272" s="53" t="str">
        <f>IF(OR(C272=""),"",(SUM(G272,K272,O272)*VLOOKUP(U272,Gehaltsklassen!$B$34:$D$38,3,FALSE))*C272)</f>
        <v/>
      </c>
    </row>
    <row r="273" spans="1:29" ht="31.9" customHeight="1" x14ac:dyDescent="0.2">
      <c r="A273" s="74" t="str">
        <f>IF(C273="","",MAX($A$11:A272)+1)</f>
        <v/>
      </c>
      <c r="B273" s="75" t="str">
        <f>IF('N-Bedarf AL §13a'!B271="","",'N-Bedarf AL §13a'!B271)</f>
        <v/>
      </c>
      <c r="C273" s="49" t="str">
        <f>IF('N-Bedarf AL §13a'!C271="","",'N-Bedarf AL §13a'!C271)</f>
        <v/>
      </c>
      <c r="D273" s="88" t="str">
        <f>IF('N-Bedarf AL §13a'!D271="","",'N-Bedarf AL §13a'!D271)</f>
        <v/>
      </c>
      <c r="E273" s="49" t="str">
        <f>IF('N-Bedarf AL §13a'!G271="","",'N-Bedarf AL §13a'!G271)</f>
        <v/>
      </c>
      <c r="F273" s="50" t="str">
        <f t="shared" si="24"/>
        <v/>
      </c>
      <c r="G273" s="50" t="str">
        <f t="shared" si="29"/>
        <v/>
      </c>
      <c r="H273" s="88"/>
      <c r="I273" s="49"/>
      <c r="J273" s="50" t="str">
        <f t="shared" si="25"/>
        <v/>
      </c>
      <c r="K273" s="50" t="str">
        <f t="shared" si="26"/>
        <v/>
      </c>
      <c r="L273" s="88"/>
      <c r="M273" s="49"/>
      <c r="N273" s="50" t="str">
        <f t="shared" si="27"/>
        <v/>
      </c>
      <c r="O273" s="50" t="str">
        <f t="shared" si="28"/>
        <v/>
      </c>
      <c r="P273" s="51"/>
      <c r="Q273" s="78" t="s">
        <v>261</v>
      </c>
      <c r="R273" s="49"/>
      <c r="S273" s="32" t="str">
        <f>IF(R273="","C",INDEX(Gehaltsklassen!A$11:A$15,MATCH(R273,Gehaltsklassen!D$11:D$15,1),1))</f>
        <v>C</v>
      </c>
      <c r="T273" s="49"/>
      <c r="U273" s="32" t="str">
        <f>IF(T273="","C",IF(T273="","C",IF($Q273="I",INDEX(Gehaltsklassen!A$11:A$15,MATCH(T273,Gehaltsklassen!C$11:C$15,1),1),IF($Q273="II",INDEX(Gehaltsklassen!A$11:A$15,MATCH(T273,Gehaltsklassen!D$11:D$15,1),1),IF($Q273="III",INDEX(Gehaltsklassen!A$11:A$15,MATCH(T273,Gehaltsklassen!E$11:E$15,1),1),"Falsche Bodenart")))))</f>
        <v>C</v>
      </c>
      <c r="V273" s="52" t="str">
        <f>IF(OR(C273=""),"",SUM(F273,J273,N273)*VLOOKUP(S273,Gehaltsklassen!$B$34:$D$38,2,FALSE))</f>
        <v/>
      </c>
      <c r="W273" s="52" t="str">
        <f>IF(OR(C273=""),"",SUM(F273,J273,N273)*VLOOKUP(S273,Gehaltsklassen!$B$34:$D$38,2,FALSE)*C273)</f>
        <v/>
      </c>
      <c r="X273" s="52" t="str">
        <f>IF(OR(C273=""),"",SUM(F273,J273,N273)*VLOOKUP(S273,Gehaltsklassen!$B$34:$D$38,3,FALSE))</f>
        <v/>
      </c>
      <c r="Y273" s="52" t="str">
        <f>IF(OR(C273=""),"",SUM(F273,J273,N273)*VLOOKUP(S273,Gehaltsklassen!$B$34:$D$38,3,FALSE)*C273)</f>
        <v/>
      </c>
      <c r="Z273" s="54" t="str">
        <f>IF(OR(C273=""),"",(SUM(G273,K273,O273)*VLOOKUP(U273,Gehaltsklassen!$B$34:$D$38,2,FALSE)))</f>
        <v/>
      </c>
      <c r="AA273" s="54" t="str">
        <f>IF(OR(C273=""),"",(SUM(G273,K273,O273)*VLOOKUP(U273,Gehaltsklassen!$B$34:$D$38,2,FALSE))*C273)</f>
        <v/>
      </c>
      <c r="AB273" s="53" t="str">
        <f>IF(OR(C273=""),"",(SUM(G273,K273,O273)*VLOOKUP(U273,Gehaltsklassen!$B$34:$D$38,3,FALSE))*C273)</f>
        <v/>
      </c>
      <c r="AC273" s="53" t="str">
        <f>IF(OR(C273=""),"",(SUM(G273,K273,O273)*VLOOKUP(U273,Gehaltsklassen!$B$34:$D$38,3,FALSE))*C273)</f>
        <v/>
      </c>
    </row>
    <row r="274" spans="1:29" ht="31.9" customHeight="1" x14ac:dyDescent="0.2">
      <c r="A274" s="74" t="str">
        <f>IF(C274="","",MAX($A$11:A273)+1)</f>
        <v/>
      </c>
      <c r="B274" s="75" t="str">
        <f>IF('N-Bedarf AL §13a'!B272="","",'N-Bedarf AL §13a'!B272)</f>
        <v/>
      </c>
      <c r="C274" s="49" t="str">
        <f>IF('N-Bedarf AL §13a'!C272="","",'N-Bedarf AL §13a'!C272)</f>
        <v/>
      </c>
      <c r="D274" s="88" t="str">
        <f>IF('N-Bedarf AL §13a'!D272="","",'N-Bedarf AL §13a'!D272)</f>
        <v/>
      </c>
      <c r="E274" s="49" t="str">
        <f>IF('N-Bedarf AL §13a'!G272="","",'N-Bedarf AL §13a'!G272)</f>
        <v/>
      </c>
      <c r="F274" s="50" t="str">
        <f t="shared" si="24"/>
        <v/>
      </c>
      <c r="G274" s="50" t="str">
        <f t="shared" si="29"/>
        <v/>
      </c>
      <c r="H274" s="88"/>
      <c r="I274" s="49"/>
      <c r="J274" s="50" t="str">
        <f t="shared" si="25"/>
        <v/>
      </c>
      <c r="K274" s="50" t="str">
        <f t="shared" si="26"/>
        <v/>
      </c>
      <c r="L274" s="88"/>
      <c r="M274" s="49"/>
      <c r="N274" s="50" t="str">
        <f t="shared" si="27"/>
        <v/>
      </c>
      <c r="O274" s="50" t="str">
        <f t="shared" si="28"/>
        <v/>
      </c>
      <c r="P274" s="51"/>
      <c r="Q274" s="78" t="s">
        <v>261</v>
      </c>
      <c r="R274" s="49"/>
      <c r="S274" s="32" t="str">
        <f>IF(R274="","C",INDEX(Gehaltsklassen!A$11:A$15,MATCH(R274,Gehaltsklassen!D$11:D$15,1),1))</f>
        <v>C</v>
      </c>
      <c r="T274" s="49"/>
      <c r="U274" s="32" t="str">
        <f>IF(T274="","C",IF(T274="","C",IF($Q274="I",INDEX(Gehaltsklassen!A$11:A$15,MATCH(T274,Gehaltsklassen!C$11:C$15,1),1),IF($Q274="II",INDEX(Gehaltsklassen!A$11:A$15,MATCH(T274,Gehaltsklassen!D$11:D$15,1),1),IF($Q274="III",INDEX(Gehaltsklassen!A$11:A$15,MATCH(T274,Gehaltsklassen!E$11:E$15,1),1),"Falsche Bodenart")))))</f>
        <v>C</v>
      </c>
      <c r="V274" s="52" t="str">
        <f>IF(OR(C274=""),"",SUM(F274,J274,N274)*VLOOKUP(S274,Gehaltsklassen!$B$34:$D$38,2,FALSE))</f>
        <v/>
      </c>
      <c r="W274" s="52" t="str">
        <f>IF(OR(C274=""),"",SUM(F274,J274,N274)*VLOOKUP(S274,Gehaltsklassen!$B$34:$D$38,2,FALSE)*C274)</f>
        <v/>
      </c>
      <c r="X274" s="52" t="str">
        <f>IF(OR(C274=""),"",SUM(F274,J274,N274)*VLOOKUP(S274,Gehaltsklassen!$B$34:$D$38,3,FALSE))</f>
        <v/>
      </c>
      <c r="Y274" s="52" t="str">
        <f>IF(OR(C274=""),"",SUM(F274,J274,N274)*VLOOKUP(S274,Gehaltsklassen!$B$34:$D$38,3,FALSE)*C274)</f>
        <v/>
      </c>
      <c r="Z274" s="54" t="str">
        <f>IF(OR(C274=""),"",(SUM(G274,K274,O274)*VLOOKUP(U274,Gehaltsklassen!$B$34:$D$38,2,FALSE)))</f>
        <v/>
      </c>
      <c r="AA274" s="54" t="str">
        <f>IF(OR(C274=""),"",(SUM(G274,K274,O274)*VLOOKUP(U274,Gehaltsklassen!$B$34:$D$38,2,FALSE))*C274)</f>
        <v/>
      </c>
      <c r="AB274" s="53" t="str">
        <f>IF(OR(C274=""),"",(SUM(G274,K274,O274)*VLOOKUP(U274,Gehaltsklassen!$B$34:$D$38,3,FALSE))*C274)</f>
        <v/>
      </c>
      <c r="AC274" s="53" t="str">
        <f>IF(OR(C274=""),"",(SUM(G274,K274,O274)*VLOOKUP(U274,Gehaltsklassen!$B$34:$D$38,3,FALSE))*C274)</f>
        <v/>
      </c>
    </row>
    <row r="275" spans="1:29" ht="31.9" customHeight="1" x14ac:dyDescent="0.2">
      <c r="A275" s="74" t="str">
        <f>IF(C275="","",MAX($A$11:A274)+1)</f>
        <v/>
      </c>
      <c r="B275" s="75" t="str">
        <f>IF('N-Bedarf AL §13a'!B273="","",'N-Bedarf AL §13a'!B273)</f>
        <v/>
      </c>
      <c r="C275" s="49" t="str">
        <f>IF('N-Bedarf AL §13a'!C273="","",'N-Bedarf AL §13a'!C273)</f>
        <v/>
      </c>
      <c r="D275" s="88" t="str">
        <f>IF('N-Bedarf AL §13a'!D273="","",'N-Bedarf AL §13a'!D273)</f>
        <v/>
      </c>
      <c r="E275" s="49" t="str">
        <f>IF('N-Bedarf AL §13a'!G273="","",'N-Bedarf AL §13a'!G273)</f>
        <v/>
      </c>
      <c r="F275" s="50" t="str">
        <f t="shared" si="24"/>
        <v/>
      </c>
      <c r="G275" s="50" t="str">
        <f t="shared" si="29"/>
        <v/>
      </c>
      <c r="H275" s="88"/>
      <c r="I275" s="49"/>
      <c r="J275" s="50" t="str">
        <f t="shared" si="25"/>
        <v/>
      </c>
      <c r="K275" s="50" t="str">
        <f t="shared" si="26"/>
        <v/>
      </c>
      <c r="L275" s="88"/>
      <c r="M275" s="49"/>
      <c r="N275" s="50" t="str">
        <f t="shared" si="27"/>
        <v/>
      </c>
      <c r="O275" s="50" t="str">
        <f t="shared" si="28"/>
        <v/>
      </c>
      <c r="P275" s="51"/>
      <c r="Q275" s="78" t="s">
        <v>261</v>
      </c>
      <c r="R275" s="49"/>
      <c r="S275" s="32" t="str">
        <f>IF(R275="","C",INDEX(Gehaltsklassen!A$11:A$15,MATCH(R275,Gehaltsklassen!D$11:D$15,1),1))</f>
        <v>C</v>
      </c>
      <c r="T275" s="49"/>
      <c r="U275" s="32" t="str">
        <f>IF(T275="","C",IF(T275="","C",IF($Q275="I",INDEX(Gehaltsklassen!A$11:A$15,MATCH(T275,Gehaltsklassen!C$11:C$15,1),1),IF($Q275="II",INDEX(Gehaltsklassen!A$11:A$15,MATCH(T275,Gehaltsklassen!D$11:D$15,1),1),IF($Q275="III",INDEX(Gehaltsklassen!A$11:A$15,MATCH(T275,Gehaltsklassen!E$11:E$15,1),1),"Falsche Bodenart")))))</f>
        <v>C</v>
      </c>
      <c r="V275" s="52" t="str">
        <f>IF(OR(C275=""),"",SUM(F275,J275,N275)*VLOOKUP(S275,Gehaltsklassen!$B$34:$D$38,2,FALSE))</f>
        <v/>
      </c>
      <c r="W275" s="52" t="str">
        <f>IF(OR(C275=""),"",SUM(F275,J275,N275)*VLOOKUP(S275,Gehaltsklassen!$B$34:$D$38,2,FALSE)*C275)</f>
        <v/>
      </c>
      <c r="X275" s="52" t="str">
        <f>IF(OR(C275=""),"",SUM(F275,J275,N275)*VLOOKUP(S275,Gehaltsklassen!$B$34:$D$38,3,FALSE))</f>
        <v/>
      </c>
      <c r="Y275" s="52" t="str">
        <f>IF(OR(C275=""),"",SUM(F275,J275,N275)*VLOOKUP(S275,Gehaltsklassen!$B$34:$D$38,3,FALSE)*C275)</f>
        <v/>
      </c>
      <c r="Z275" s="54" t="str">
        <f>IF(OR(C275=""),"",(SUM(G275,K275,O275)*VLOOKUP(U275,Gehaltsklassen!$B$34:$D$38,2,FALSE)))</f>
        <v/>
      </c>
      <c r="AA275" s="54" t="str">
        <f>IF(OR(C275=""),"",(SUM(G275,K275,O275)*VLOOKUP(U275,Gehaltsklassen!$B$34:$D$38,2,FALSE))*C275)</f>
        <v/>
      </c>
      <c r="AB275" s="53" t="str">
        <f>IF(OR(C275=""),"",(SUM(G275,K275,O275)*VLOOKUP(U275,Gehaltsklassen!$B$34:$D$38,3,FALSE))*C275)</f>
        <v/>
      </c>
      <c r="AC275" s="53" t="str">
        <f>IF(OR(C275=""),"",(SUM(G275,K275,O275)*VLOOKUP(U275,Gehaltsklassen!$B$34:$D$38,3,FALSE))*C275)</f>
        <v/>
      </c>
    </row>
    <row r="276" spans="1:29" ht="31.9" customHeight="1" x14ac:dyDescent="0.2">
      <c r="A276" s="74" t="str">
        <f>IF(C276="","",MAX($A$11:A275)+1)</f>
        <v/>
      </c>
      <c r="B276" s="75" t="str">
        <f>IF('N-Bedarf AL §13a'!B274="","",'N-Bedarf AL §13a'!B274)</f>
        <v/>
      </c>
      <c r="C276" s="49" t="str">
        <f>IF('N-Bedarf AL §13a'!C274="","",'N-Bedarf AL §13a'!C274)</f>
        <v/>
      </c>
      <c r="D276" s="88" t="str">
        <f>IF('N-Bedarf AL §13a'!D274="","",'N-Bedarf AL §13a'!D274)</f>
        <v/>
      </c>
      <c r="E276" s="49" t="str">
        <f>IF('N-Bedarf AL §13a'!G274="","",'N-Bedarf AL §13a'!G274)</f>
        <v/>
      </c>
      <c r="F276" s="50" t="str">
        <f t="shared" si="24"/>
        <v/>
      </c>
      <c r="G276" s="50" t="str">
        <f t="shared" si="29"/>
        <v/>
      </c>
      <c r="H276" s="88"/>
      <c r="I276" s="49"/>
      <c r="J276" s="50" t="str">
        <f t="shared" si="25"/>
        <v/>
      </c>
      <c r="K276" s="50" t="str">
        <f t="shared" si="26"/>
        <v/>
      </c>
      <c r="L276" s="88"/>
      <c r="M276" s="49"/>
      <c r="N276" s="50" t="str">
        <f t="shared" si="27"/>
        <v/>
      </c>
      <c r="O276" s="50" t="str">
        <f t="shared" si="28"/>
        <v/>
      </c>
      <c r="P276" s="51"/>
      <c r="Q276" s="78" t="s">
        <v>261</v>
      </c>
      <c r="R276" s="49"/>
      <c r="S276" s="32" t="str">
        <f>IF(R276="","C",INDEX(Gehaltsklassen!A$11:A$15,MATCH(R276,Gehaltsklassen!D$11:D$15,1),1))</f>
        <v>C</v>
      </c>
      <c r="T276" s="49"/>
      <c r="U276" s="32" t="str">
        <f>IF(T276="","C",IF(T276="","C",IF($Q276="I",INDEX(Gehaltsklassen!A$11:A$15,MATCH(T276,Gehaltsklassen!C$11:C$15,1),1),IF($Q276="II",INDEX(Gehaltsklassen!A$11:A$15,MATCH(T276,Gehaltsklassen!D$11:D$15,1),1),IF($Q276="III",INDEX(Gehaltsklassen!A$11:A$15,MATCH(T276,Gehaltsklassen!E$11:E$15,1),1),"Falsche Bodenart")))))</f>
        <v>C</v>
      </c>
      <c r="V276" s="52" t="str">
        <f>IF(OR(C276=""),"",SUM(F276,J276,N276)*VLOOKUP(S276,Gehaltsklassen!$B$34:$D$38,2,FALSE))</f>
        <v/>
      </c>
      <c r="W276" s="52" t="str">
        <f>IF(OR(C276=""),"",SUM(F276,J276,N276)*VLOOKUP(S276,Gehaltsklassen!$B$34:$D$38,2,FALSE)*C276)</f>
        <v/>
      </c>
      <c r="X276" s="52" t="str">
        <f>IF(OR(C276=""),"",SUM(F276,J276,N276)*VLOOKUP(S276,Gehaltsklassen!$B$34:$D$38,3,FALSE))</f>
        <v/>
      </c>
      <c r="Y276" s="52" t="str">
        <f>IF(OR(C276=""),"",SUM(F276,J276,N276)*VLOOKUP(S276,Gehaltsklassen!$B$34:$D$38,3,FALSE)*C276)</f>
        <v/>
      </c>
      <c r="Z276" s="54" t="str">
        <f>IF(OR(C276=""),"",(SUM(G276,K276,O276)*VLOOKUP(U276,Gehaltsklassen!$B$34:$D$38,2,FALSE)))</f>
        <v/>
      </c>
      <c r="AA276" s="54" t="str">
        <f>IF(OR(C276=""),"",(SUM(G276,K276,O276)*VLOOKUP(U276,Gehaltsklassen!$B$34:$D$38,2,FALSE))*C276)</f>
        <v/>
      </c>
      <c r="AB276" s="53" t="str">
        <f>IF(OR(C276=""),"",(SUM(G276,K276,O276)*VLOOKUP(U276,Gehaltsklassen!$B$34:$D$38,3,FALSE))*C276)</f>
        <v/>
      </c>
      <c r="AC276" s="53" t="str">
        <f>IF(OR(C276=""),"",(SUM(G276,K276,O276)*VLOOKUP(U276,Gehaltsklassen!$B$34:$D$38,3,FALSE))*C276)</f>
        <v/>
      </c>
    </row>
    <row r="277" spans="1:29" ht="31.9" customHeight="1" x14ac:dyDescent="0.2">
      <c r="A277" s="74" t="str">
        <f>IF(C277="","",MAX($A$11:A276)+1)</f>
        <v/>
      </c>
      <c r="B277" s="75" t="str">
        <f>IF('N-Bedarf AL §13a'!B275="","",'N-Bedarf AL §13a'!B275)</f>
        <v/>
      </c>
      <c r="C277" s="49" t="str">
        <f>IF('N-Bedarf AL §13a'!C275="","",'N-Bedarf AL §13a'!C275)</f>
        <v/>
      </c>
      <c r="D277" s="88" t="str">
        <f>IF('N-Bedarf AL §13a'!D275="","",'N-Bedarf AL §13a'!D275)</f>
        <v/>
      </c>
      <c r="E277" s="49" t="str">
        <f>IF('N-Bedarf AL §13a'!G275="","",'N-Bedarf AL §13a'!G275)</f>
        <v/>
      </c>
      <c r="F277" s="50" t="str">
        <f t="shared" si="24"/>
        <v/>
      </c>
      <c r="G277" s="50" t="str">
        <f t="shared" si="29"/>
        <v/>
      </c>
      <c r="H277" s="88"/>
      <c r="I277" s="49"/>
      <c r="J277" s="50" t="str">
        <f t="shared" si="25"/>
        <v/>
      </c>
      <c r="K277" s="50" t="str">
        <f t="shared" si="26"/>
        <v/>
      </c>
      <c r="L277" s="88"/>
      <c r="M277" s="49"/>
      <c r="N277" s="50" t="str">
        <f t="shared" si="27"/>
        <v/>
      </c>
      <c r="O277" s="50" t="str">
        <f t="shared" si="28"/>
        <v/>
      </c>
      <c r="P277" s="51"/>
      <c r="Q277" s="78" t="s">
        <v>261</v>
      </c>
      <c r="R277" s="49"/>
      <c r="S277" s="32" t="str">
        <f>IF(R277="","C",INDEX(Gehaltsklassen!A$11:A$15,MATCH(R277,Gehaltsklassen!D$11:D$15,1),1))</f>
        <v>C</v>
      </c>
      <c r="T277" s="49"/>
      <c r="U277" s="32" t="str">
        <f>IF(T277="","C",IF(T277="","C",IF($Q277="I",INDEX(Gehaltsklassen!A$11:A$15,MATCH(T277,Gehaltsklassen!C$11:C$15,1),1),IF($Q277="II",INDEX(Gehaltsklassen!A$11:A$15,MATCH(T277,Gehaltsklassen!D$11:D$15,1),1),IF($Q277="III",INDEX(Gehaltsklassen!A$11:A$15,MATCH(T277,Gehaltsklassen!E$11:E$15,1),1),"Falsche Bodenart")))))</f>
        <v>C</v>
      </c>
      <c r="V277" s="52" t="str">
        <f>IF(OR(C277=""),"",SUM(F277,J277,N277)*VLOOKUP(S277,Gehaltsklassen!$B$34:$D$38,2,FALSE))</f>
        <v/>
      </c>
      <c r="W277" s="52" t="str">
        <f>IF(OR(C277=""),"",SUM(F277,J277,N277)*VLOOKUP(S277,Gehaltsklassen!$B$34:$D$38,2,FALSE)*C277)</f>
        <v/>
      </c>
      <c r="X277" s="52" t="str">
        <f>IF(OR(C277=""),"",SUM(F277,J277,N277)*VLOOKUP(S277,Gehaltsklassen!$B$34:$D$38,3,FALSE))</f>
        <v/>
      </c>
      <c r="Y277" s="52" t="str">
        <f>IF(OR(C277=""),"",SUM(F277,J277,N277)*VLOOKUP(S277,Gehaltsklassen!$B$34:$D$38,3,FALSE)*C277)</f>
        <v/>
      </c>
      <c r="Z277" s="54" t="str">
        <f>IF(OR(C277=""),"",(SUM(G277,K277,O277)*VLOOKUP(U277,Gehaltsklassen!$B$34:$D$38,2,FALSE)))</f>
        <v/>
      </c>
      <c r="AA277" s="54" t="str">
        <f>IF(OR(C277=""),"",(SUM(G277,K277,O277)*VLOOKUP(U277,Gehaltsklassen!$B$34:$D$38,2,FALSE))*C277)</f>
        <v/>
      </c>
      <c r="AB277" s="53" t="str">
        <f>IF(OR(C277=""),"",(SUM(G277,K277,O277)*VLOOKUP(U277,Gehaltsklassen!$B$34:$D$38,3,FALSE))*C277)</f>
        <v/>
      </c>
      <c r="AC277" s="53" t="str">
        <f>IF(OR(C277=""),"",(SUM(G277,K277,O277)*VLOOKUP(U277,Gehaltsklassen!$B$34:$D$38,3,FALSE))*C277)</f>
        <v/>
      </c>
    </row>
    <row r="278" spans="1:29" ht="31.9" customHeight="1" x14ac:dyDescent="0.2">
      <c r="A278" s="74" t="str">
        <f>IF(C278="","",MAX($A$11:A277)+1)</f>
        <v/>
      </c>
      <c r="B278" s="75" t="str">
        <f>IF('N-Bedarf AL §13a'!B276="","",'N-Bedarf AL §13a'!B276)</f>
        <v/>
      </c>
      <c r="C278" s="49" t="str">
        <f>IF('N-Bedarf AL §13a'!C276="","",'N-Bedarf AL §13a'!C276)</f>
        <v/>
      </c>
      <c r="D278" s="88" t="str">
        <f>IF('N-Bedarf AL §13a'!D276="","",'N-Bedarf AL §13a'!D276)</f>
        <v/>
      </c>
      <c r="E278" s="49" t="str">
        <f>IF('N-Bedarf AL §13a'!G276="","",'N-Bedarf AL §13a'!G276)</f>
        <v/>
      </c>
      <c r="F278" s="50" t="str">
        <f t="shared" si="24"/>
        <v/>
      </c>
      <c r="G278" s="50" t="str">
        <f t="shared" si="29"/>
        <v/>
      </c>
      <c r="H278" s="88"/>
      <c r="I278" s="49"/>
      <c r="J278" s="50" t="str">
        <f t="shared" si="25"/>
        <v/>
      </c>
      <c r="K278" s="50" t="str">
        <f t="shared" si="26"/>
        <v/>
      </c>
      <c r="L278" s="88"/>
      <c r="M278" s="49"/>
      <c r="N278" s="50" t="str">
        <f t="shared" si="27"/>
        <v/>
      </c>
      <c r="O278" s="50" t="str">
        <f t="shared" si="28"/>
        <v/>
      </c>
      <c r="P278" s="51"/>
      <c r="Q278" s="78" t="s">
        <v>261</v>
      </c>
      <c r="R278" s="49"/>
      <c r="S278" s="32" t="str">
        <f>IF(R278="","C",INDEX(Gehaltsklassen!A$11:A$15,MATCH(R278,Gehaltsklassen!D$11:D$15,1),1))</f>
        <v>C</v>
      </c>
      <c r="T278" s="49"/>
      <c r="U278" s="32" t="str">
        <f>IF(T278="","C",IF(T278="","C",IF($Q278="I",INDEX(Gehaltsklassen!A$11:A$15,MATCH(T278,Gehaltsklassen!C$11:C$15,1),1),IF($Q278="II",INDEX(Gehaltsklassen!A$11:A$15,MATCH(T278,Gehaltsklassen!D$11:D$15,1),1),IF($Q278="III",INDEX(Gehaltsklassen!A$11:A$15,MATCH(T278,Gehaltsklassen!E$11:E$15,1),1),"Falsche Bodenart")))))</f>
        <v>C</v>
      </c>
      <c r="V278" s="52" t="str">
        <f>IF(OR(C278=""),"",SUM(F278,J278,N278)*VLOOKUP(S278,Gehaltsklassen!$B$34:$D$38,2,FALSE))</f>
        <v/>
      </c>
      <c r="W278" s="52" t="str">
        <f>IF(OR(C278=""),"",SUM(F278,J278,N278)*VLOOKUP(S278,Gehaltsklassen!$B$34:$D$38,2,FALSE)*C278)</f>
        <v/>
      </c>
      <c r="X278" s="52" t="str">
        <f>IF(OR(C278=""),"",SUM(F278,J278,N278)*VLOOKUP(S278,Gehaltsklassen!$B$34:$D$38,3,FALSE))</f>
        <v/>
      </c>
      <c r="Y278" s="52" t="str">
        <f>IF(OR(C278=""),"",SUM(F278,J278,N278)*VLOOKUP(S278,Gehaltsklassen!$B$34:$D$38,3,FALSE)*C278)</f>
        <v/>
      </c>
      <c r="Z278" s="54" t="str">
        <f>IF(OR(C278=""),"",(SUM(G278,K278,O278)*VLOOKUP(U278,Gehaltsklassen!$B$34:$D$38,2,FALSE)))</f>
        <v/>
      </c>
      <c r="AA278" s="54" t="str">
        <f>IF(OR(C278=""),"",(SUM(G278,K278,O278)*VLOOKUP(U278,Gehaltsklassen!$B$34:$D$38,2,FALSE))*C278)</f>
        <v/>
      </c>
      <c r="AB278" s="53" t="str">
        <f>IF(OR(C278=""),"",(SUM(G278,K278,O278)*VLOOKUP(U278,Gehaltsklassen!$B$34:$D$38,3,FALSE))*C278)</f>
        <v/>
      </c>
      <c r="AC278" s="53" t="str">
        <f>IF(OR(C278=""),"",(SUM(G278,K278,O278)*VLOOKUP(U278,Gehaltsklassen!$B$34:$D$38,3,FALSE))*C278)</f>
        <v/>
      </c>
    </row>
    <row r="279" spans="1:29" ht="31.9" customHeight="1" x14ac:dyDescent="0.2">
      <c r="A279" s="74" t="str">
        <f>IF(C279="","",MAX($A$11:A278)+1)</f>
        <v/>
      </c>
      <c r="B279" s="75" t="str">
        <f>IF('N-Bedarf AL §13a'!B277="","",'N-Bedarf AL §13a'!B277)</f>
        <v/>
      </c>
      <c r="C279" s="49" t="str">
        <f>IF('N-Bedarf AL §13a'!C277="","",'N-Bedarf AL §13a'!C277)</f>
        <v/>
      </c>
      <c r="D279" s="88" t="str">
        <f>IF('N-Bedarf AL §13a'!D277="","",'N-Bedarf AL §13a'!D277)</f>
        <v/>
      </c>
      <c r="E279" s="49" t="str">
        <f>IF('N-Bedarf AL §13a'!G277="","",'N-Bedarf AL §13a'!G277)</f>
        <v/>
      </c>
      <c r="F279" s="50" t="str">
        <f t="shared" si="24"/>
        <v/>
      </c>
      <c r="G279" s="50" t="str">
        <f t="shared" si="29"/>
        <v/>
      </c>
      <c r="H279" s="88"/>
      <c r="I279" s="49"/>
      <c r="J279" s="50" t="str">
        <f t="shared" si="25"/>
        <v/>
      </c>
      <c r="K279" s="50" t="str">
        <f t="shared" si="26"/>
        <v/>
      </c>
      <c r="L279" s="88"/>
      <c r="M279" s="49"/>
      <c r="N279" s="50" t="str">
        <f t="shared" si="27"/>
        <v/>
      </c>
      <c r="O279" s="50" t="str">
        <f t="shared" si="28"/>
        <v/>
      </c>
      <c r="P279" s="51"/>
      <c r="Q279" s="78" t="s">
        <v>261</v>
      </c>
      <c r="R279" s="49"/>
      <c r="S279" s="32" t="str">
        <f>IF(R279="","C",INDEX(Gehaltsklassen!A$11:A$15,MATCH(R279,Gehaltsklassen!D$11:D$15,1),1))</f>
        <v>C</v>
      </c>
      <c r="T279" s="49"/>
      <c r="U279" s="32" t="str">
        <f>IF(T279="","C",IF(T279="","C",IF($Q279="I",INDEX(Gehaltsklassen!A$11:A$15,MATCH(T279,Gehaltsklassen!C$11:C$15,1),1),IF($Q279="II",INDEX(Gehaltsklassen!A$11:A$15,MATCH(T279,Gehaltsklassen!D$11:D$15,1),1),IF($Q279="III",INDEX(Gehaltsklassen!A$11:A$15,MATCH(T279,Gehaltsklassen!E$11:E$15,1),1),"Falsche Bodenart")))))</f>
        <v>C</v>
      </c>
      <c r="V279" s="52" t="str">
        <f>IF(OR(C279=""),"",SUM(F279,J279,N279)*VLOOKUP(S279,Gehaltsklassen!$B$34:$D$38,2,FALSE))</f>
        <v/>
      </c>
      <c r="W279" s="52" t="str">
        <f>IF(OR(C279=""),"",SUM(F279,J279,N279)*VLOOKUP(S279,Gehaltsklassen!$B$34:$D$38,2,FALSE)*C279)</f>
        <v/>
      </c>
      <c r="X279" s="52" t="str">
        <f>IF(OR(C279=""),"",SUM(F279,J279,N279)*VLOOKUP(S279,Gehaltsklassen!$B$34:$D$38,3,FALSE))</f>
        <v/>
      </c>
      <c r="Y279" s="52" t="str">
        <f>IF(OR(C279=""),"",SUM(F279,J279,N279)*VLOOKUP(S279,Gehaltsklassen!$B$34:$D$38,3,FALSE)*C279)</f>
        <v/>
      </c>
      <c r="Z279" s="54" t="str">
        <f>IF(OR(C279=""),"",(SUM(G279,K279,O279)*VLOOKUP(U279,Gehaltsklassen!$B$34:$D$38,2,FALSE)))</f>
        <v/>
      </c>
      <c r="AA279" s="54" t="str">
        <f>IF(OR(C279=""),"",(SUM(G279,K279,O279)*VLOOKUP(U279,Gehaltsklassen!$B$34:$D$38,2,FALSE))*C279)</f>
        <v/>
      </c>
      <c r="AB279" s="53" t="str">
        <f>IF(OR(C279=""),"",(SUM(G279,K279,O279)*VLOOKUP(U279,Gehaltsklassen!$B$34:$D$38,3,FALSE))*C279)</f>
        <v/>
      </c>
      <c r="AC279" s="53" t="str">
        <f>IF(OR(C279=""),"",(SUM(G279,K279,O279)*VLOOKUP(U279,Gehaltsklassen!$B$34:$D$38,3,FALSE))*C279)</f>
        <v/>
      </c>
    </row>
    <row r="280" spans="1:29" ht="31.9" customHeight="1" x14ac:dyDescent="0.2">
      <c r="A280" s="74" t="str">
        <f>IF(C280="","",MAX($A$11:A279)+1)</f>
        <v/>
      </c>
      <c r="B280" s="75" t="str">
        <f>IF('N-Bedarf AL §13a'!B278="","",'N-Bedarf AL §13a'!B278)</f>
        <v/>
      </c>
      <c r="C280" s="49" t="str">
        <f>IF('N-Bedarf AL §13a'!C278="","",'N-Bedarf AL §13a'!C278)</f>
        <v/>
      </c>
      <c r="D280" s="88" t="str">
        <f>IF('N-Bedarf AL §13a'!D278="","",'N-Bedarf AL §13a'!D278)</f>
        <v/>
      </c>
      <c r="E280" s="49" t="str">
        <f>IF('N-Bedarf AL §13a'!G278="","",'N-Bedarf AL §13a'!G278)</f>
        <v/>
      </c>
      <c r="F280" s="50" t="str">
        <f t="shared" si="24"/>
        <v/>
      </c>
      <c r="G280" s="50" t="str">
        <f t="shared" si="29"/>
        <v/>
      </c>
      <c r="H280" s="88"/>
      <c r="I280" s="49"/>
      <c r="J280" s="50" t="str">
        <f t="shared" si="25"/>
        <v/>
      </c>
      <c r="K280" s="50" t="str">
        <f t="shared" si="26"/>
        <v/>
      </c>
      <c r="L280" s="88"/>
      <c r="M280" s="49"/>
      <c r="N280" s="50" t="str">
        <f t="shared" si="27"/>
        <v/>
      </c>
      <c r="O280" s="50" t="str">
        <f t="shared" si="28"/>
        <v/>
      </c>
      <c r="P280" s="51"/>
      <c r="Q280" s="78" t="s">
        <v>261</v>
      </c>
      <c r="R280" s="49"/>
      <c r="S280" s="32" t="str">
        <f>IF(R280="","C",INDEX(Gehaltsklassen!A$11:A$15,MATCH(R280,Gehaltsklassen!D$11:D$15,1),1))</f>
        <v>C</v>
      </c>
      <c r="T280" s="49"/>
      <c r="U280" s="32" t="str">
        <f>IF(T280="","C",IF(T280="","C",IF($Q280="I",INDEX(Gehaltsklassen!A$11:A$15,MATCH(T280,Gehaltsklassen!C$11:C$15,1),1),IF($Q280="II",INDEX(Gehaltsklassen!A$11:A$15,MATCH(T280,Gehaltsklassen!D$11:D$15,1),1),IF($Q280="III",INDEX(Gehaltsklassen!A$11:A$15,MATCH(T280,Gehaltsklassen!E$11:E$15,1),1),"Falsche Bodenart")))))</f>
        <v>C</v>
      </c>
      <c r="V280" s="52" t="str">
        <f>IF(OR(C280=""),"",SUM(F280,J280,N280)*VLOOKUP(S280,Gehaltsklassen!$B$34:$D$38,2,FALSE))</f>
        <v/>
      </c>
      <c r="W280" s="52" t="str">
        <f>IF(OR(C280=""),"",SUM(F280,J280,N280)*VLOOKUP(S280,Gehaltsklassen!$B$34:$D$38,2,FALSE)*C280)</f>
        <v/>
      </c>
      <c r="X280" s="52" t="str">
        <f>IF(OR(C280=""),"",SUM(F280,J280,N280)*VLOOKUP(S280,Gehaltsklassen!$B$34:$D$38,3,FALSE))</f>
        <v/>
      </c>
      <c r="Y280" s="52" t="str">
        <f>IF(OR(C280=""),"",SUM(F280,J280,N280)*VLOOKUP(S280,Gehaltsklassen!$B$34:$D$38,3,FALSE)*C280)</f>
        <v/>
      </c>
      <c r="Z280" s="54" t="str">
        <f>IF(OR(C280=""),"",(SUM(G280,K280,O280)*VLOOKUP(U280,Gehaltsklassen!$B$34:$D$38,2,FALSE)))</f>
        <v/>
      </c>
      <c r="AA280" s="54" t="str">
        <f>IF(OR(C280=""),"",(SUM(G280,K280,O280)*VLOOKUP(U280,Gehaltsklassen!$B$34:$D$38,2,FALSE))*C280)</f>
        <v/>
      </c>
      <c r="AB280" s="53" t="str">
        <f>IF(OR(C280=""),"",(SUM(G280,K280,O280)*VLOOKUP(U280,Gehaltsklassen!$B$34:$D$38,3,FALSE))*C280)</f>
        <v/>
      </c>
      <c r="AC280" s="53" t="str">
        <f>IF(OR(C280=""),"",(SUM(G280,K280,O280)*VLOOKUP(U280,Gehaltsklassen!$B$34:$D$38,3,FALSE))*C280)</f>
        <v/>
      </c>
    </row>
    <row r="281" spans="1:29" ht="31.9" customHeight="1" x14ac:dyDescent="0.2">
      <c r="A281" s="74" t="str">
        <f>IF(C281="","",MAX($A$11:A280)+1)</f>
        <v/>
      </c>
      <c r="B281" s="75" t="str">
        <f>IF('N-Bedarf AL §13a'!B279="","",'N-Bedarf AL §13a'!B279)</f>
        <v/>
      </c>
      <c r="C281" s="49" t="str">
        <f>IF('N-Bedarf AL §13a'!C279="","",'N-Bedarf AL §13a'!C279)</f>
        <v/>
      </c>
      <c r="D281" s="88" t="str">
        <f>IF('N-Bedarf AL §13a'!D279="","",'N-Bedarf AL §13a'!D279)</f>
        <v/>
      </c>
      <c r="E281" s="49" t="str">
        <f>IF('N-Bedarf AL §13a'!G279="","",'N-Bedarf AL §13a'!G279)</f>
        <v/>
      </c>
      <c r="F281" s="50" t="str">
        <f t="shared" si="24"/>
        <v/>
      </c>
      <c r="G281" s="50" t="str">
        <f t="shared" si="29"/>
        <v/>
      </c>
      <c r="H281" s="88"/>
      <c r="I281" s="49"/>
      <c r="J281" s="50" t="str">
        <f t="shared" si="25"/>
        <v/>
      </c>
      <c r="K281" s="50" t="str">
        <f t="shared" si="26"/>
        <v/>
      </c>
      <c r="L281" s="88"/>
      <c r="M281" s="49"/>
      <c r="N281" s="50" t="str">
        <f t="shared" si="27"/>
        <v/>
      </c>
      <c r="O281" s="50" t="str">
        <f t="shared" si="28"/>
        <v/>
      </c>
      <c r="P281" s="51"/>
      <c r="Q281" s="78" t="s">
        <v>261</v>
      </c>
      <c r="R281" s="49"/>
      <c r="S281" s="32" t="str">
        <f>IF(R281="","C",INDEX(Gehaltsklassen!A$11:A$15,MATCH(R281,Gehaltsklassen!D$11:D$15,1),1))</f>
        <v>C</v>
      </c>
      <c r="T281" s="49"/>
      <c r="U281" s="32" t="str">
        <f>IF(T281="","C",IF(T281="","C",IF($Q281="I",INDEX(Gehaltsklassen!A$11:A$15,MATCH(T281,Gehaltsklassen!C$11:C$15,1),1),IF($Q281="II",INDEX(Gehaltsklassen!A$11:A$15,MATCH(T281,Gehaltsklassen!D$11:D$15,1),1),IF($Q281="III",INDEX(Gehaltsklassen!A$11:A$15,MATCH(T281,Gehaltsklassen!E$11:E$15,1),1),"Falsche Bodenart")))))</f>
        <v>C</v>
      </c>
      <c r="V281" s="52" t="str">
        <f>IF(OR(C281=""),"",SUM(F281,J281,N281)*VLOOKUP(S281,Gehaltsklassen!$B$34:$D$38,2,FALSE))</f>
        <v/>
      </c>
      <c r="W281" s="52" t="str">
        <f>IF(OR(C281=""),"",SUM(F281,J281,N281)*VLOOKUP(S281,Gehaltsklassen!$B$34:$D$38,2,FALSE)*C281)</f>
        <v/>
      </c>
      <c r="X281" s="52" t="str">
        <f>IF(OR(C281=""),"",SUM(F281,J281,N281)*VLOOKUP(S281,Gehaltsklassen!$B$34:$D$38,3,FALSE))</f>
        <v/>
      </c>
      <c r="Y281" s="52" t="str">
        <f>IF(OR(C281=""),"",SUM(F281,J281,N281)*VLOOKUP(S281,Gehaltsklassen!$B$34:$D$38,3,FALSE)*C281)</f>
        <v/>
      </c>
      <c r="Z281" s="54" t="str">
        <f>IF(OR(C281=""),"",(SUM(G281,K281,O281)*VLOOKUP(U281,Gehaltsklassen!$B$34:$D$38,2,FALSE)))</f>
        <v/>
      </c>
      <c r="AA281" s="54" t="str">
        <f>IF(OR(C281=""),"",(SUM(G281,K281,O281)*VLOOKUP(U281,Gehaltsklassen!$B$34:$D$38,2,FALSE))*C281)</f>
        <v/>
      </c>
      <c r="AB281" s="53" t="str">
        <f>IF(OR(C281=""),"",(SUM(G281,K281,O281)*VLOOKUP(U281,Gehaltsklassen!$B$34:$D$38,3,FALSE))*C281)</f>
        <v/>
      </c>
      <c r="AC281" s="53" t="str">
        <f>IF(OR(C281=""),"",(SUM(G281,K281,O281)*VLOOKUP(U281,Gehaltsklassen!$B$34:$D$38,3,FALSE))*C281)</f>
        <v/>
      </c>
    </row>
    <row r="282" spans="1:29" ht="31.9" customHeight="1" x14ac:dyDescent="0.2">
      <c r="A282" s="74" t="str">
        <f>IF(C282="","",MAX($A$11:A281)+1)</f>
        <v/>
      </c>
      <c r="B282" s="75" t="str">
        <f>IF('N-Bedarf AL §13a'!B280="","",'N-Bedarf AL §13a'!B280)</f>
        <v/>
      </c>
      <c r="C282" s="49" t="str">
        <f>IF('N-Bedarf AL §13a'!C280="","",'N-Bedarf AL §13a'!C280)</f>
        <v/>
      </c>
      <c r="D282" s="88" t="str">
        <f>IF('N-Bedarf AL §13a'!D280="","",'N-Bedarf AL §13a'!D280)</f>
        <v/>
      </c>
      <c r="E282" s="49" t="str">
        <f>IF('N-Bedarf AL §13a'!G280="","",'N-Bedarf AL §13a'!G280)</f>
        <v/>
      </c>
      <c r="F282" s="50" t="str">
        <f t="shared" si="24"/>
        <v/>
      </c>
      <c r="G282" s="50" t="str">
        <f t="shared" si="29"/>
        <v/>
      </c>
      <c r="H282" s="88"/>
      <c r="I282" s="49"/>
      <c r="J282" s="50" t="str">
        <f t="shared" si="25"/>
        <v/>
      </c>
      <c r="K282" s="50" t="str">
        <f t="shared" si="26"/>
        <v/>
      </c>
      <c r="L282" s="88"/>
      <c r="M282" s="49"/>
      <c r="N282" s="50" t="str">
        <f t="shared" si="27"/>
        <v/>
      </c>
      <c r="O282" s="50" t="str">
        <f t="shared" si="28"/>
        <v/>
      </c>
      <c r="P282" s="51"/>
      <c r="Q282" s="78" t="s">
        <v>261</v>
      </c>
      <c r="R282" s="49"/>
      <c r="S282" s="32" t="str">
        <f>IF(R282="","C",INDEX(Gehaltsklassen!A$11:A$15,MATCH(R282,Gehaltsklassen!D$11:D$15,1),1))</f>
        <v>C</v>
      </c>
      <c r="T282" s="49"/>
      <c r="U282" s="32" t="str">
        <f>IF(T282="","C",IF(T282="","C",IF($Q282="I",INDEX(Gehaltsklassen!A$11:A$15,MATCH(T282,Gehaltsklassen!C$11:C$15,1),1),IF($Q282="II",INDEX(Gehaltsklassen!A$11:A$15,MATCH(T282,Gehaltsklassen!D$11:D$15,1),1),IF($Q282="III",INDEX(Gehaltsklassen!A$11:A$15,MATCH(T282,Gehaltsklassen!E$11:E$15,1),1),"Falsche Bodenart")))))</f>
        <v>C</v>
      </c>
      <c r="V282" s="52" t="str">
        <f>IF(OR(C282=""),"",SUM(F282,J282,N282)*VLOOKUP(S282,Gehaltsklassen!$B$34:$D$38,2,FALSE))</f>
        <v/>
      </c>
      <c r="W282" s="52" t="str">
        <f>IF(OR(C282=""),"",SUM(F282,J282,N282)*VLOOKUP(S282,Gehaltsklassen!$B$34:$D$38,2,FALSE)*C282)</f>
        <v/>
      </c>
      <c r="X282" s="52" t="str">
        <f>IF(OR(C282=""),"",SUM(F282,J282,N282)*VLOOKUP(S282,Gehaltsklassen!$B$34:$D$38,3,FALSE))</f>
        <v/>
      </c>
      <c r="Y282" s="52" t="str">
        <f>IF(OR(C282=""),"",SUM(F282,J282,N282)*VLOOKUP(S282,Gehaltsklassen!$B$34:$D$38,3,FALSE)*C282)</f>
        <v/>
      </c>
      <c r="Z282" s="54" t="str">
        <f>IF(OR(C282=""),"",(SUM(G282,K282,O282)*VLOOKUP(U282,Gehaltsklassen!$B$34:$D$38,2,FALSE)))</f>
        <v/>
      </c>
      <c r="AA282" s="54" t="str">
        <f>IF(OR(C282=""),"",(SUM(G282,K282,O282)*VLOOKUP(U282,Gehaltsklassen!$B$34:$D$38,2,FALSE))*C282)</f>
        <v/>
      </c>
      <c r="AB282" s="53" t="str">
        <f>IF(OR(C282=""),"",(SUM(G282,K282,O282)*VLOOKUP(U282,Gehaltsklassen!$B$34:$D$38,3,FALSE))*C282)</f>
        <v/>
      </c>
      <c r="AC282" s="53" t="str">
        <f>IF(OR(C282=""),"",(SUM(G282,K282,O282)*VLOOKUP(U282,Gehaltsklassen!$B$34:$D$38,3,FALSE))*C282)</f>
        <v/>
      </c>
    </row>
    <row r="283" spans="1:29" ht="31.9" customHeight="1" x14ac:dyDescent="0.2">
      <c r="A283" s="74" t="str">
        <f>IF(C283="","",MAX($A$11:A282)+1)</f>
        <v/>
      </c>
      <c r="B283" s="75" t="str">
        <f>IF('N-Bedarf AL §13a'!B281="","",'N-Bedarf AL §13a'!B281)</f>
        <v/>
      </c>
      <c r="C283" s="49" t="str">
        <f>IF('N-Bedarf AL §13a'!C281="","",'N-Bedarf AL §13a'!C281)</f>
        <v/>
      </c>
      <c r="D283" s="88" t="str">
        <f>IF('N-Bedarf AL §13a'!D281="","",'N-Bedarf AL §13a'!D281)</f>
        <v/>
      </c>
      <c r="E283" s="49" t="str">
        <f>IF('N-Bedarf AL §13a'!G281="","",'N-Bedarf AL §13a'!G281)</f>
        <v/>
      </c>
      <c r="F283" s="50" t="str">
        <f t="shared" si="24"/>
        <v/>
      </c>
      <c r="G283" s="50" t="str">
        <f t="shared" si="29"/>
        <v/>
      </c>
      <c r="H283" s="88"/>
      <c r="I283" s="49"/>
      <c r="J283" s="50" t="str">
        <f t="shared" si="25"/>
        <v/>
      </c>
      <c r="K283" s="50" t="str">
        <f t="shared" si="26"/>
        <v/>
      </c>
      <c r="L283" s="88"/>
      <c r="M283" s="49"/>
      <c r="N283" s="50" t="str">
        <f t="shared" si="27"/>
        <v/>
      </c>
      <c r="O283" s="50" t="str">
        <f t="shared" si="28"/>
        <v/>
      </c>
      <c r="P283" s="51"/>
      <c r="Q283" s="78" t="s">
        <v>261</v>
      </c>
      <c r="R283" s="49"/>
      <c r="S283" s="32" t="str">
        <f>IF(R283="","C",INDEX(Gehaltsklassen!A$11:A$15,MATCH(R283,Gehaltsklassen!D$11:D$15,1),1))</f>
        <v>C</v>
      </c>
      <c r="T283" s="49"/>
      <c r="U283" s="32" t="str">
        <f>IF(T283="","C",IF(T283="","C",IF($Q283="I",INDEX(Gehaltsklassen!A$11:A$15,MATCH(T283,Gehaltsklassen!C$11:C$15,1),1),IF($Q283="II",INDEX(Gehaltsklassen!A$11:A$15,MATCH(T283,Gehaltsklassen!D$11:D$15,1),1),IF($Q283="III",INDEX(Gehaltsklassen!A$11:A$15,MATCH(T283,Gehaltsklassen!E$11:E$15,1),1),"Falsche Bodenart")))))</f>
        <v>C</v>
      </c>
      <c r="V283" s="52" t="str">
        <f>IF(OR(C283=""),"",SUM(F283,J283,N283)*VLOOKUP(S283,Gehaltsklassen!$B$34:$D$38,2,FALSE))</f>
        <v/>
      </c>
      <c r="W283" s="52" t="str">
        <f>IF(OR(C283=""),"",SUM(F283,J283,N283)*VLOOKUP(S283,Gehaltsklassen!$B$34:$D$38,2,FALSE)*C283)</f>
        <v/>
      </c>
      <c r="X283" s="52" t="str">
        <f>IF(OR(C283=""),"",SUM(F283,J283,N283)*VLOOKUP(S283,Gehaltsklassen!$B$34:$D$38,3,FALSE))</f>
        <v/>
      </c>
      <c r="Y283" s="52" t="str">
        <f>IF(OR(C283=""),"",SUM(F283,J283,N283)*VLOOKUP(S283,Gehaltsklassen!$B$34:$D$38,3,FALSE)*C283)</f>
        <v/>
      </c>
      <c r="Z283" s="54" t="str">
        <f>IF(OR(C283=""),"",(SUM(G283,K283,O283)*VLOOKUP(U283,Gehaltsklassen!$B$34:$D$38,2,FALSE)))</f>
        <v/>
      </c>
      <c r="AA283" s="54" t="str">
        <f>IF(OR(C283=""),"",(SUM(G283,K283,O283)*VLOOKUP(U283,Gehaltsklassen!$B$34:$D$38,2,FALSE))*C283)</f>
        <v/>
      </c>
      <c r="AB283" s="53" t="str">
        <f>IF(OR(C283=""),"",(SUM(G283,K283,O283)*VLOOKUP(U283,Gehaltsklassen!$B$34:$D$38,3,FALSE))*C283)</f>
        <v/>
      </c>
      <c r="AC283" s="53" t="str">
        <f>IF(OR(C283=""),"",(SUM(G283,K283,O283)*VLOOKUP(U283,Gehaltsklassen!$B$34:$D$38,3,FALSE))*C283)</f>
        <v/>
      </c>
    </row>
    <row r="284" spans="1:29" ht="31.9" customHeight="1" x14ac:dyDescent="0.2">
      <c r="A284" s="74" t="str">
        <f>IF(C284="","",MAX($A$11:A283)+1)</f>
        <v/>
      </c>
      <c r="B284" s="75" t="str">
        <f>IF('N-Bedarf AL §13a'!B282="","",'N-Bedarf AL §13a'!B282)</f>
        <v/>
      </c>
      <c r="C284" s="49" t="str">
        <f>IF('N-Bedarf AL §13a'!C282="","",'N-Bedarf AL §13a'!C282)</f>
        <v/>
      </c>
      <c r="D284" s="88" t="str">
        <f>IF('N-Bedarf AL §13a'!D282="","",'N-Bedarf AL §13a'!D282)</f>
        <v/>
      </c>
      <c r="E284" s="49" t="str">
        <f>IF('N-Bedarf AL §13a'!G282="","",'N-Bedarf AL §13a'!G282)</f>
        <v/>
      </c>
      <c r="F284" s="50" t="str">
        <f t="shared" si="24"/>
        <v/>
      </c>
      <c r="G284" s="50" t="str">
        <f t="shared" si="29"/>
        <v/>
      </c>
      <c r="H284" s="88"/>
      <c r="I284" s="49"/>
      <c r="J284" s="50" t="str">
        <f t="shared" si="25"/>
        <v/>
      </c>
      <c r="K284" s="50" t="str">
        <f t="shared" si="26"/>
        <v/>
      </c>
      <c r="L284" s="88"/>
      <c r="M284" s="49"/>
      <c r="N284" s="50" t="str">
        <f t="shared" si="27"/>
        <v/>
      </c>
      <c r="O284" s="50" t="str">
        <f t="shared" si="28"/>
        <v/>
      </c>
      <c r="P284" s="51"/>
      <c r="Q284" s="78" t="s">
        <v>261</v>
      </c>
      <c r="R284" s="49"/>
      <c r="S284" s="32" t="str">
        <f>IF(R284="","C",INDEX(Gehaltsklassen!A$11:A$15,MATCH(R284,Gehaltsklassen!D$11:D$15,1),1))</f>
        <v>C</v>
      </c>
      <c r="T284" s="49"/>
      <c r="U284" s="32" t="str">
        <f>IF(T284="","C",IF(T284="","C",IF($Q284="I",INDEX(Gehaltsklassen!A$11:A$15,MATCH(T284,Gehaltsklassen!C$11:C$15,1),1),IF($Q284="II",INDEX(Gehaltsklassen!A$11:A$15,MATCH(T284,Gehaltsklassen!D$11:D$15,1),1),IF($Q284="III",INDEX(Gehaltsklassen!A$11:A$15,MATCH(T284,Gehaltsklassen!E$11:E$15,1),1),"Falsche Bodenart")))))</f>
        <v>C</v>
      </c>
      <c r="V284" s="52" t="str">
        <f>IF(OR(C284=""),"",SUM(F284,J284,N284)*VLOOKUP(S284,Gehaltsklassen!$B$34:$D$38,2,FALSE))</f>
        <v/>
      </c>
      <c r="W284" s="52" t="str">
        <f>IF(OR(C284=""),"",SUM(F284,J284,N284)*VLOOKUP(S284,Gehaltsklassen!$B$34:$D$38,2,FALSE)*C284)</f>
        <v/>
      </c>
      <c r="X284" s="52" t="str">
        <f>IF(OR(C284=""),"",SUM(F284,J284,N284)*VLOOKUP(S284,Gehaltsklassen!$B$34:$D$38,3,FALSE))</f>
        <v/>
      </c>
      <c r="Y284" s="52" t="str">
        <f>IF(OR(C284=""),"",SUM(F284,J284,N284)*VLOOKUP(S284,Gehaltsklassen!$B$34:$D$38,3,FALSE)*C284)</f>
        <v/>
      </c>
      <c r="Z284" s="54" t="str">
        <f>IF(OR(C284=""),"",(SUM(G284,K284,O284)*VLOOKUP(U284,Gehaltsklassen!$B$34:$D$38,2,FALSE)))</f>
        <v/>
      </c>
      <c r="AA284" s="54" t="str">
        <f>IF(OR(C284=""),"",(SUM(G284,K284,O284)*VLOOKUP(U284,Gehaltsklassen!$B$34:$D$38,2,FALSE))*C284)</f>
        <v/>
      </c>
      <c r="AB284" s="53" t="str">
        <f>IF(OR(C284=""),"",(SUM(G284,K284,O284)*VLOOKUP(U284,Gehaltsklassen!$B$34:$D$38,3,FALSE))*C284)</f>
        <v/>
      </c>
      <c r="AC284" s="53" t="str">
        <f>IF(OR(C284=""),"",(SUM(G284,K284,O284)*VLOOKUP(U284,Gehaltsklassen!$B$34:$D$38,3,FALSE))*C284)</f>
        <v/>
      </c>
    </row>
    <row r="285" spans="1:29" ht="31.9" customHeight="1" x14ac:dyDescent="0.2">
      <c r="A285" s="74" t="str">
        <f>IF(C285="","",MAX($A$11:A284)+1)</f>
        <v/>
      </c>
      <c r="B285" s="75" t="str">
        <f>IF('N-Bedarf AL §13a'!B283="","",'N-Bedarf AL §13a'!B283)</f>
        <v/>
      </c>
      <c r="C285" s="49" t="str">
        <f>IF('N-Bedarf AL §13a'!C283="","",'N-Bedarf AL §13a'!C283)</f>
        <v/>
      </c>
      <c r="D285" s="88" t="str">
        <f>IF('N-Bedarf AL §13a'!D283="","",'N-Bedarf AL §13a'!D283)</f>
        <v/>
      </c>
      <c r="E285" s="49" t="str">
        <f>IF('N-Bedarf AL §13a'!G283="","",'N-Bedarf AL §13a'!G283)</f>
        <v/>
      </c>
      <c r="F285" s="50" t="str">
        <f t="shared" si="24"/>
        <v/>
      </c>
      <c r="G285" s="50" t="str">
        <f t="shared" si="29"/>
        <v/>
      </c>
      <c r="H285" s="88"/>
      <c r="I285" s="49"/>
      <c r="J285" s="50" t="str">
        <f t="shared" si="25"/>
        <v/>
      </c>
      <c r="K285" s="50" t="str">
        <f t="shared" si="26"/>
        <v/>
      </c>
      <c r="L285" s="88"/>
      <c r="M285" s="49"/>
      <c r="N285" s="50" t="str">
        <f t="shared" si="27"/>
        <v/>
      </c>
      <c r="O285" s="50" t="str">
        <f t="shared" si="28"/>
        <v/>
      </c>
      <c r="P285" s="51"/>
      <c r="Q285" s="78" t="s">
        <v>261</v>
      </c>
      <c r="R285" s="49"/>
      <c r="S285" s="32" t="str">
        <f>IF(R285="","C",INDEX(Gehaltsklassen!A$11:A$15,MATCH(R285,Gehaltsklassen!D$11:D$15,1),1))</f>
        <v>C</v>
      </c>
      <c r="T285" s="49"/>
      <c r="U285" s="32" t="str">
        <f>IF(T285="","C",IF(T285="","C",IF($Q285="I",INDEX(Gehaltsklassen!A$11:A$15,MATCH(T285,Gehaltsklassen!C$11:C$15,1),1),IF($Q285="II",INDEX(Gehaltsklassen!A$11:A$15,MATCH(T285,Gehaltsklassen!D$11:D$15,1),1),IF($Q285="III",INDEX(Gehaltsklassen!A$11:A$15,MATCH(T285,Gehaltsklassen!E$11:E$15,1),1),"Falsche Bodenart")))))</f>
        <v>C</v>
      </c>
      <c r="V285" s="52" t="str">
        <f>IF(OR(C285=""),"",SUM(F285,J285,N285)*VLOOKUP(S285,Gehaltsklassen!$B$34:$D$38,2,FALSE))</f>
        <v/>
      </c>
      <c r="W285" s="52" t="str">
        <f>IF(OR(C285=""),"",SUM(F285,J285,N285)*VLOOKUP(S285,Gehaltsklassen!$B$34:$D$38,2,FALSE)*C285)</f>
        <v/>
      </c>
      <c r="X285" s="52" t="str">
        <f>IF(OR(C285=""),"",SUM(F285,J285,N285)*VLOOKUP(S285,Gehaltsklassen!$B$34:$D$38,3,FALSE))</f>
        <v/>
      </c>
      <c r="Y285" s="52" t="str">
        <f>IF(OR(C285=""),"",SUM(F285,J285,N285)*VLOOKUP(S285,Gehaltsklassen!$B$34:$D$38,3,FALSE)*C285)</f>
        <v/>
      </c>
      <c r="Z285" s="54" t="str">
        <f>IF(OR(C285=""),"",(SUM(G285,K285,O285)*VLOOKUP(U285,Gehaltsklassen!$B$34:$D$38,2,FALSE)))</f>
        <v/>
      </c>
      <c r="AA285" s="54" t="str">
        <f>IF(OR(C285=""),"",(SUM(G285,K285,O285)*VLOOKUP(U285,Gehaltsklassen!$B$34:$D$38,2,FALSE))*C285)</f>
        <v/>
      </c>
      <c r="AB285" s="53" t="str">
        <f>IF(OR(C285=""),"",(SUM(G285,K285,O285)*VLOOKUP(U285,Gehaltsklassen!$B$34:$D$38,3,FALSE))*C285)</f>
        <v/>
      </c>
      <c r="AC285" s="53" t="str">
        <f>IF(OR(C285=""),"",(SUM(G285,K285,O285)*VLOOKUP(U285,Gehaltsklassen!$B$34:$D$38,3,FALSE))*C285)</f>
        <v/>
      </c>
    </row>
    <row r="286" spans="1:29" ht="31.9" customHeight="1" x14ac:dyDescent="0.2">
      <c r="A286" s="74" t="str">
        <f>IF(C286="","",MAX($A$11:A285)+1)</f>
        <v/>
      </c>
      <c r="B286" s="75" t="str">
        <f>IF('N-Bedarf AL §13a'!B284="","",'N-Bedarf AL §13a'!B284)</f>
        <v/>
      </c>
      <c r="C286" s="49" t="str">
        <f>IF('N-Bedarf AL §13a'!C284="","",'N-Bedarf AL §13a'!C284)</f>
        <v/>
      </c>
      <c r="D286" s="88" t="str">
        <f>IF('N-Bedarf AL §13a'!D284="","",'N-Bedarf AL §13a'!D284)</f>
        <v/>
      </c>
      <c r="E286" s="49" t="str">
        <f>IF('N-Bedarf AL §13a'!G284="","",'N-Bedarf AL §13a'!G284)</f>
        <v/>
      </c>
      <c r="F286" s="50" t="str">
        <f t="shared" si="24"/>
        <v/>
      </c>
      <c r="G286" s="50" t="str">
        <f t="shared" si="29"/>
        <v/>
      </c>
      <c r="H286" s="88"/>
      <c r="I286" s="49"/>
      <c r="J286" s="50" t="str">
        <f t="shared" si="25"/>
        <v/>
      </c>
      <c r="K286" s="50" t="str">
        <f t="shared" si="26"/>
        <v/>
      </c>
      <c r="L286" s="88"/>
      <c r="M286" s="49"/>
      <c r="N286" s="50" t="str">
        <f t="shared" si="27"/>
        <v/>
      </c>
      <c r="O286" s="50" t="str">
        <f t="shared" si="28"/>
        <v/>
      </c>
      <c r="P286" s="51"/>
      <c r="Q286" s="78" t="s">
        <v>261</v>
      </c>
      <c r="R286" s="49"/>
      <c r="S286" s="32" t="str">
        <f>IF(R286="","C",INDEX(Gehaltsklassen!A$11:A$15,MATCH(R286,Gehaltsklassen!D$11:D$15,1),1))</f>
        <v>C</v>
      </c>
      <c r="T286" s="49"/>
      <c r="U286" s="32" t="str">
        <f>IF(T286="","C",IF(T286="","C",IF($Q286="I",INDEX(Gehaltsklassen!A$11:A$15,MATCH(T286,Gehaltsklassen!C$11:C$15,1),1),IF($Q286="II",INDEX(Gehaltsklassen!A$11:A$15,MATCH(T286,Gehaltsklassen!D$11:D$15,1),1),IF($Q286="III",INDEX(Gehaltsklassen!A$11:A$15,MATCH(T286,Gehaltsklassen!E$11:E$15,1),1),"Falsche Bodenart")))))</f>
        <v>C</v>
      </c>
      <c r="V286" s="52" t="str">
        <f>IF(OR(C286=""),"",SUM(F286,J286,N286)*VLOOKUP(S286,Gehaltsklassen!$B$34:$D$38,2,FALSE))</f>
        <v/>
      </c>
      <c r="W286" s="52" t="str">
        <f>IF(OR(C286=""),"",SUM(F286,J286,N286)*VLOOKUP(S286,Gehaltsklassen!$B$34:$D$38,2,FALSE)*C286)</f>
        <v/>
      </c>
      <c r="X286" s="52" t="str">
        <f>IF(OR(C286=""),"",SUM(F286,J286,N286)*VLOOKUP(S286,Gehaltsklassen!$B$34:$D$38,3,FALSE))</f>
        <v/>
      </c>
      <c r="Y286" s="52" t="str">
        <f>IF(OR(C286=""),"",SUM(F286,J286,N286)*VLOOKUP(S286,Gehaltsklassen!$B$34:$D$38,3,FALSE)*C286)</f>
        <v/>
      </c>
      <c r="Z286" s="54" t="str">
        <f>IF(OR(C286=""),"",(SUM(G286,K286,O286)*VLOOKUP(U286,Gehaltsklassen!$B$34:$D$38,2,FALSE)))</f>
        <v/>
      </c>
      <c r="AA286" s="54" t="str">
        <f>IF(OR(C286=""),"",(SUM(G286,K286,O286)*VLOOKUP(U286,Gehaltsklassen!$B$34:$D$38,2,FALSE))*C286)</f>
        <v/>
      </c>
      <c r="AB286" s="53" t="str">
        <f>IF(OR(C286=""),"",(SUM(G286,K286,O286)*VLOOKUP(U286,Gehaltsklassen!$B$34:$D$38,3,FALSE))*C286)</f>
        <v/>
      </c>
      <c r="AC286" s="53" t="str">
        <f>IF(OR(C286=""),"",(SUM(G286,K286,O286)*VLOOKUP(U286,Gehaltsklassen!$B$34:$D$38,3,FALSE))*C286)</f>
        <v/>
      </c>
    </row>
    <row r="287" spans="1:29" ht="31.9" customHeight="1" x14ac:dyDescent="0.2">
      <c r="A287" s="74" t="str">
        <f>IF(C287="","",MAX($A$11:A286)+1)</f>
        <v/>
      </c>
      <c r="B287" s="75" t="str">
        <f>IF('N-Bedarf AL §13a'!B285="","",'N-Bedarf AL §13a'!B285)</f>
        <v/>
      </c>
      <c r="C287" s="49" t="str">
        <f>IF('N-Bedarf AL §13a'!C285="","",'N-Bedarf AL §13a'!C285)</f>
        <v/>
      </c>
      <c r="D287" s="88" t="str">
        <f>IF('N-Bedarf AL §13a'!D285="","",'N-Bedarf AL §13a'!D285)</f>
        <v/>
      </c>
      <c r="E287" s="49" t="str">
        <f>IF('N-Bedarf AL §13a'!G285="","",'N-Bedarf AL §13a'!G285)</f>
        <v/>
      </c>
      <c r="F287" s="50" t="str">
        <f t="shared" si="24"/>
        <v/>
      </c>
      <c r="G287" s="50" t="str">
        <f t="shared" si="29"/>
        <v/>
      </c>
      <c r="H287" s="88"/>
      <c r="I287" s="49"/>
      <c r="J287" s="50" t="str">
        <f t="shared" si="25"/>
        <v/>
      </c>
      <c r="K287" s="50" t="str">
        <f t="shared" si="26"/>
        <v/>
      </c>
      <c r="L287" s="88"/>
      <c r="M287" s="49"/>
      <c r="N287" s="50" t="str">
        <f t="shared" si="27"/>
        <v/>
      </c>
      <c r="O287" s="50" t="str">
        <f t="shared" si="28"/>
        <v/>
      </c>
      <c r="P287" s="51"/>
      <c r="Q287" s="78" t="s">
        <v>261</v>
      </c>
      <c r="R287" s="49"/>
      <c r="S287" s="32" t="str">
        <f>IF(R287="","C",INDEX(Gehaltsklassen!A$11:A$15,MATCH(R287,Gehaltsklassen!D$11:D$15,1),1))</f>
        <v>C</v>
      </c>
      <c r="T287" s="49"/>
      <c r="U287" s="32" t="str">
        <f>IF(T287="","C",IF(T287="","C",IF($Q287="I",INDEX(Gehaltsklassen!A$11:A$15,MATCH(T287,Gehaltsklassen!C$11:C$15,1),1),IF($Q287="II",INDEX(Gehaltsklassen!A$11:A$15,MATCH(T287,Gehaltsklassen!D$11:D$15,1),1),IF($Q287="III",INDEX(Gehaltsklassen!A$11:A$15,MATCH(T287,Gehaltsklassen!E$11:E$15,1),1),"Falsche Bodenart")))))</f>
        <v>C</v>
      </c>
      <c r="V287" s="52" t="str">
        <f>IF(OR(C287=""),"",SUM(F287,J287,N287)*VLOOKUP(S287,Gehaltsklassen!$B$34:$D$38,2,FALSE))</f>
        <v/>
      </c>
      <c r="W287" s="52" t="str">
        <f>IF(OR(C287=""),"",SUM(F287,J287,N287)*VLOOKUP(S287,Gehaltsklassen!$B$34:$D$38,2,FALSE)*C287)</f>
        <v/>
      </c>
      <c r="X287" s="52" t="str">
        <f>IF(OR(C287=""),"",SUM(F287,J287,N287)*VLOOKUP(S287,Gehaltsklassen!$B$34:$D$38,3,FALSE))</f>
        <v/>
      </c>
      <c r="Y287" s="52" t="str">
        <f>IF(OR(C287=""),"",SUM(F287,J287,N287)*VLOOKUP(S287,Gehaltsklassen!$B$34:$D$38,3,FALSE)*C287)</f>
        <v/>
      </c>
      <c r="Z287" s="54" t="str">
        <f>IF(OR(C287=""),"",(SUM(G287,K287,O287)*VLOOKUP(U287,Gehaltsklassen!$B$34:$D$38,2,FALSE)))</f>
        <v/>
      </c>
      <c r="AA287" s="54" t="str">
        <f>IF(OR(C287=""),"",(SUM(G287,K287,O287)*VLOOKUP(U287,Gehaltsklassen!$B$34:$D$38,2,FALSE))*C287)</f>
        <v/>
      </c>
      <c r="AB287" s="53" t="str">
        <f>IF(OR(C287=""),"",(SUM(G287,K287,O287)*VLOOKUP(U287,Gehaltsklassen!$B$34:$D$38,3,FALSE))*C287)</f>
        <v/>
      </c>
      <c r="AC287" s="53" t="str">
        <f>IF(OR(C287=""),"",(SUM(G287,K287,O287)*VLOOKUP(U287,Gehaltsklassen!$B$34:$D$38,3,FALSE))*C287)</f>
        <v/>
      </c>
    </row>
    <row r="288" spans="1:29" ht="31.9" customHeight="1" x14ac:dyDescent="0.2">
      <c r="A288" s="74" t="str">
        <f>IF(C288="","",MAX($A$11:A287)+1)</f>
        <v/>
      </c>
      <c r="B288" s="75" t="str">
        <f>IF('N-Bedarf AL §13a'!B286="","",'N-Bedarf AL §13a'!B286)</f>
        <v/>
      </c>
      <c r="C288" s="49" t="str">
        <f>IF('N-Bedarf AL §13a'!C286="","",'N-Bedarf AL §13a'!C286)</f>
        <v/>
      </c>
      <c r="D288" s="88" t="str">
        <f>IF('N-Bedarf AL §13a'!D286="","",'N-Bedarf AL §13a'!D286)</f>
        <v/>
      </c>
      <c r="E288" s="49" t="str">
        <f>IF('N-Bedarf AL §13a'!G286="","",'N-Bedarf AL §13a'!G286)</f>
        <v/>
      </c>
      <c r="F288" s="50" t="str">
        <f t="shared" si="24"/>
        <v/>
      </c>
      <c r="G288" s="50" t="str">
        <f t="shared" si="29"/>
        <v/>
      </c>
      <c r="H288" s="88"/>
      <c r="I288" s="49"/>
      <c r="J288" s="50" t="str">
        <f t="shared" si="25"/>
        <v/>
      </c>
      <c r="K288" s="50" t="str">
        <f t="shared" si="26"/>
        <v/>
      </c>
      <c r="L288" s="88"/>
      <c r="M288" s="49"/>
      <c r="N288" s="50" t="str">
        <f t="shared" si="27"/>
        <v/>
      </c>
      <c r="O288" s="50" t="str">
        <f t="shared" si="28"/>
        <v/>
      </c>
      <c r="P288" s="51"/>
      <c r="Q288" s="78" t="s">
        <v>261</v>
      </c>
      <c r="R288" s="49"/>
      <c r="S288" s="32" t="str">
        <f>IF(R288="","C",INDEX(Gehaltsklassen!A$11:A$15,MATCH(R288,Gehaltsklassen!D$11:D$15,1),1))</f>
        <v>C</v>
      </c>
      <c r="T288" s="49"/>
      <c r="U288" s="32" t="str">
        <f>IF(T288="","C",IF(T288="","C",IF($Q288="I",INDEX(Gehaltsklassen!A$11:A$15,MATCH(T288,Gehaltsklassen!C$11:C$15,1),1),IF($Q288="II",INDEX(Gehaltsklassen!A$11:A$15,MATCH(T288,Gehaltsklassen!D$11:D$15,1),1),IF($Q288="III",INDEX(Gehaltsklassen!A$11:A$15,MATCH(T288,Gehaltsklassen!E$11:E$15,1),1),"Falsche Bodenart")))))</f>
        <v>C</v>
      </c>
      <c r="V288" s="52" t="str">
        <f>IF(OR(C288=""),"",SUM(F288,J288,N288)*VLOOKUP(S288,Gehaltsklassen!$B$34:$D$38,2,FALSE))</f>
        <v/>
      </c>
      <c r="W288" s="52" t="str">
        <f>IF(OR(C288=""),"",SUM(F288,J288,N288)*VLOOKUP(S288,Gehaltsklassen!$B$34:$D$38,2,FALSE)*C288)</f>
        <v/>
      </c>
      <c r="X288" s="52" t="str">
        <f>IF(OR(C288=""),"",SUM(F288,J288,N288)*VLOOKUP(S288,Gehaltsklassen!$B$34:$D$38,3,FALSE))</f>
        <v/>
      </c>
      <c r="Y288" s="52" t="str">
        <f>IF(OR(C288=""),"",SUM(F288,J288,N288)*VLOOKUP(S288,Gehaltsklassen!$B$34:$D$38,3,FALSE)*C288)</f>
        <v/>
      </c>
      <c r="Z288" s="54" t="str">
        <f>IF(OR(C288=""),"",(SUM(G288,K288,O288)*VLOOKUP(U288,Gehaltsklassen!$B$34:$D$38,2,FALSE)))</f>
        <v/>
      </c>
      <c r="AA288" s="54" t="str">
        <f>IF(OR(C288=""),"",(SUM(G288,K288,O288)*VLOOKUP(U288,Gehaltsklassen!$B$34:$D$38,2,FALSE))*C288)</f>
        <v/>
      </c>
      <c r="AB288" s="53" t="str">
        <f>IF(OR(C288=""),"",(SUM(G288,K288,O288)*VLOOKUP(U288,Gehaltsklassen!$B$34:$D$38,3,FALSE))*C288)</f>
        <v/>
      </c>
      <c r="AC288" s="53" t="str">
        <f>IF(OR(C288=""),"",(SUM(G288,K288,O288)*VLOOKUP(U288,Gehaltsklassen!$B$34:$D$38,3,FALSE))*C288)</f>
        <v/>
      </c>
    </row>
    <row r="289" spans="1:29" ht="31.9" customHeight="1" x14ac:dyDescent="0.2">
      <c r="A289" s="74" t="str">
        <f>IF(C289="","",MAX($A$11:A288)+1)</f>
        <v/>
      </c>
      <c r="B289" s="75" t="str">
        <f>IF('N-Bedarf AL §13a'!B287="","",'N-Bedarf AL §13a'!B287)</f>
        <v/>
      </c>
      <c r="C289" s="49" t="str">
        <f>IF('N-Bedarf AL §13a'!C287="","",'N-Bedarf AL §13a'!C287)</f>
        <v/>
      </c>
      <c r="D289" s="88" t="str">
        <f>IF('N-Bedarf AL §13a'!D287="","",'N-Bedarf AL §13a'!D287)</f>
        <v/>
      </c>
      <c r="E289" s="49" t="str">
        <f>IF('N-Bedarf AL §13a'!G287="","",'N-Bedarf AL §13a'!G287)</f>
        <v/>
      </c>
      <c r="F289" s="50" t="str">
        <f t="shared" si="24"/>
        <v/>
      </c>
      <c r="G289" s="50" t="str">
        <f t="shared" si="29"/>
        <v/>
      </c>
      <c r="H289" s="88"/>
      <c r="I289" s="49"/>
      <c r="J289" s="50" t="str">
        <f t="shared" si="25"/>
        <v/>
      </c>
      <c r="K289" s="50" t="str">
        <f t="shared" si="26"/>
        <v/>
      </c>
      <c r="L289" s="88"/>
      <c r="M289" s="49"/>
      <c r="N289" s="50" t="str">
        <f t="shared" si="27"/>
        <v/>
      </c>
      <c r="O289" s="50" t="str">
        <f t="shared" si="28"/>
        <v/>
      </c>
      <c r="P289" s="51"/>
      <c r="Q289" s="78" t="s">
        <v>261</v>
      </c>
      <c r="R289" s="49"/>
      <c r="S289" s="32" t="str">
        <f>IF(R289="","C",INDEX(Gehaltsklassen!A$11:A$15,MATCH(R289,Gehaltsklassen!D$11:D$15,1),1))</f>
        <v>C</v>
      </c>
      <c r="T289" s="49"/>
      <c r="U289" s="32" t="str">
        <f>IF(T289="","C",IF(T289="","C",IF($Q289="I",INDEX(Gehaltsklassen!A$11:A$15,MATCH(T289,Gehaltsklassen!C$11:C$15,1),1),IF($Q289="II",INDEX(Gehaltsklassen!A$11:A$15,MATCH(T289,Gehaltsklassen!D$11:D$15,1),1),IF($Q289="III",INDEX(Gehaltsklassen!A$11:A$15,MATCH(T289,Gehaltsklassen!E$11:E$15,1),1),"Falsche Bodenart")))))</f>
        <v>C</v>
      </c>
      <c r="V289" s="52" t="str">
        <f>IF(OR(C289=""),"",SUM(F289,J289,N289)*VLOOKUP(S289,Gehaltsklassen!$B$34:$D$38,2,FALSE))</f>
        <v/>
      </c>
      <c r="W289" s="52" t="str">
        <f>IF(OR(C289=""),"",SUM(F289,J289,N289)*VLOOKUP(S289,Gehaltsklassen!$B$34:$D$38,2,FALSE)*C289)</f>
        <v/>
      </c>
      <c r="X289" s="52" t="str">
        <f>IF(OR(C289=""),"",SUM(F289,J289,N289)*VLOOKUP(S289,Gehaltsklassen!$B$34:$D$38,3,FALSE))</f>
        <v/>
      </c>
      <c r="Y289" s="52" t="str">
        <f>IF(OR(C289=""),"",SUM(F289,J289,N289)*VLOOKUP(S289,Gehaltsklassen!$B$34:$D$38,3,FALSE)*C289)</f>
        <v/>
      </c>
      <c r="Z289" s="54" t="str">
        <f>IF(OR(C289=""),"",(SUM(G289,K289,O289)*VLOOKUP(U289,Gehaltsklassen!$B$34:$D$38,2,FALSE)))</f>
        <v/>
      </c>
      <c r="AA289" s="54" t="str">
        <f>IF(OR(C289=""),"",(SUM(G289,K289,O289)*VLOOKUP(U289,Gehaltsklassen!$B$34:$D$38,2,FALSE))*C289)</f>
        <v/>
      </c>
      <c r="AB289" s="53" t="str">
        <f>IF(OR(C289=""),"",(SUM(G289,K289,O289)*VLOOKUP(U289,Gehaltsklassen!$B$34:$D$38,3,FALSE))*C289)</f>
        <v/>
      </c>
      <c r="AC289" s="53" t="str">
        <f>IF(OR(C289=""),"",(SUM(G289,K289,O289)*VLOOKUP(U289,Gehaltsklassen!$B$34:$D$38,3,FALSE))*C289)</f>
        <v/>
      </c>
    </row>
    <row r="290" spans="1:29" ht="31.9" customHeight="1" x14ac:dyDescent="0.2">
      <c r="A290" s="74" t="str">
        <f>IF(C290="","",MAX($A$11:A289)+1)</f>
        <v/>
      </c>
      <c r="B290" s="75" t="str">
        <f>IF('N-Bedarf AL §13a'!B288="","",'N-Bedarf AL §13a'!B288)</f>
        <v/>
      </c>
      <c r="C290" s="49" t="str">
        <f>IF('N-Bedarf AL §13a'!C288="","",'N-Bedarf AL §13a'!C288)</f>
        <v/>
      </c>
      <c r="D290" s="88" t="str">
        <f>IF('N-Bedarf AL §13a'!D288="","",'N-Bedarf AL §13a'!D288)</f>
        <v/>
      </c>
      <c r="E290" s="49" t="str">
        <f>IF('N-Bedarf AL §13a'!G288="","",'N-Bedarf AL §13a'!G288)</f>
        <v/>
      </c>
      <c r="F290" s="50" t="str">
        <f t="shared" si="24"/>
        <v/>
      </c>
      <c r="G290" s="50" t="str">
        <f t="shared" si="29"/>
        <v/>
      </c>
      <c r="H290" s="88"/>
      <c r="I290" s="49"/>
      <c r="J290" s="50" t="str">
        <f t="shared" si="25"/>
        <v/>
      </c>
      <c r="K290" s="50" t="str">
        <f t="shared" si="26"/>
        <v/>
      </c>
      <c r="L290" s="88"/>
      <c r="M290" s="49"/>
      <c r="N290" s="50" t="str">
        <f t="shared" si="27"/>
        <v/>
      </c>
      <c r="O290" s="50" t="str">
        <f t="shared" si="28"/>
        <v/>
      </c>
      <c r="P290" s="51"/>
      <c r="Q290" s="78" t="s">
        <v>261</v>
      </c>
      <c r="R290" s="49"/>
      <c r="S290" s="32" t="str">
        <f>IF(R290="","C",INDEX(Gehaltsklassen!A$11:A$15,MATCH(R290,Gehaltsklassen!D$11:D$15,1),1))</f>
        <v>C</v>
      </c>
      <c r="T290" s="49"/>
      <c r="U290" s="32" t="str">
        <f>IF(T290="","C",IF(T290="","C",IF($Q290="I",INDEX(Gehaltsklassen!A$11:A$15,MATCH(T290,Gehaltsklassen!C$11:C$15,1),1),IF($Q290="II",INDEX(Gehaltsklassen!A$11:A$15,MATCH(T290,Gehaltsklassen!D$11:D$15,1),1),IF($Q290="III",INDEX(Gehaltsklassen!A$11:A$15,MATCH(T290,Gehaltsklassen!E$11:E$15,1),1),"Falsche Bodenart")))))</f>
        <v>C</v>
      </c>
      <c r="V290" s="52" t="str">
        <f>IF(OR(C290=""),"",SUM(F290,J290,N290)*VLOOKUP(S290,Gehaltsklassen!$B$34:$D$38,2,FALSE))</f>
        <v/>
      </c>
      <c r="W290" s="52" t="str">
        <f>IF(OR(C290=""),"",SUM(F290,J290,N290)*VLOOKUP(S290,Gehaltsklassen!$B$34:$D$38,2,FALSE)*C290)</f>
        <v/>
      </c>
      <c r="X290" s="52" t="str">
        <f>IF(OR(C290=""),"",SUM(F290,J290,N290)*VLOOKUP(S290,Gehaltsklassen!$B$34:$D$38,3,FALSE))</f>
        <v/>
      </c>
      <c r="Y290" s="52" t="str">
        <f>IF(OR(C290=""),"",SUM(F290,J290,N290)*VLOOKUP(S290,Gehaltsklassen!$B$34:$D$38,3,FALSE)*C290)</f>
        <v/>
      </c>
      <c r="Z290" s="54" t="str">
        <f>IF(OR(C290=""),"",(SUM(G290,K290,O290)*VLOOKUP(U290,Gehaltsklassen!$B$34:$D$38,2,FALSE)))</f>
        <v/>
      </c>
      <c r="AA290" s="54" t="str">
        <f>IF(OR(C290=""),"",(SUM(G290,K290,O290)*VLOOKUP(U290,Gehaltsklassen!$B$34:$D$38,2,FALSE))*C290)</f>
        <v/>
      </c>
      <c r="AB290" s="53" t="str">
        <f>IF(OR(C290=""),"",(SUM(G290,K290,O290)*VLOOKUP(U290,Gehaltsklassen!$B$34:$D$38,3,FALSE))*C290)</f>
        <v/>
      </c>
      <c r="AC290" s="53" t="str">
        <f>IF(OR(C290=""),"",(SUM(G290,K290,O290)*VLOOKUP(U290,Gehaltsklassen!$B$34:$D$38,3,FALSE))*C290)</f>
        <v/>
      </c>
    </row>
    <row r="291" spans="1:29" ht="31.9" customHeight="1" x14ac:dyDescent="0.2">
      <c r="A291" s="74" t="str">
        <f>IF(C291="","",MAX($A$11:A290)+1)</f>
        <v/>
      </c>
      <c r="B291" s="75" t="str">
        <f>IF('N-Bedarf AL §13a'!B289="","",'N-Bedarf AL §13a'!B289)</f>
        <v/>
      </c>
      <c r="C291" s="49" t="str">
        <f>IF('N-Bedarf AL §13a'!C289="","",'N-Bedarf AL §13a'!C289)</f>
        <v/>
      </c>
      <c r="D291" s="88" t="str">
        <f>IF('N-Bedarf AL §13a'!D289="","",'N-Bedarf AL §13a'!D289)</f>
        <v/>
      </c>
      <c r="E291" s="49" t="str">
        <f>IF('N-Bedarf AL §13a'!G289="","",'N-Bedarf AL §13a'!G289)</f>
        <v/>
      </c>
      <c r="F291" s="50" t="str">
        <f t="shared" si="24"/>
        <v/>
      </c>
      <c r="G291" s="50" t="str">
        <f t="shared" si="29"/>
        <v/>
      </c>
      <c r="H291" s="88"/>
      <c r="I291" s="49"/>
      <c r="J291" s="50" t="str">
        <f t="shared" si="25"/>
        <v/>
      </c>
      <c r="K291" s="50" t="str">
        <f t="shared" si="26"/>
        <v/>
      </c>
      <c r="L291" s="88"/>
      <c r="M291" s="49"/>
      <c r="N291" s="50" t="str">
        <f t="shared" si="27"/>
        <v/>
      </c>
      <c r="O291" s="50" t="str">
        <f t="shared" si="28"/>
        <v/>
      </c>
      <c r="P291" s="51"/>
      <c r="Q291" s="78" t="s">
        <v>261</v>
      </c>
      <c r="R291" s="49"/>
      <c r="S291" s="32" t="str">
        <f>IF(R291="","C",INDEX(Gehaltsklassen!A$11:A$15,MATCH(R291,Gehaltsklassen!D$11:D$15,1),1))</f>
        <v>C</v>
      </c>
      <c r="T291" s="49"/>
      <c r="U291" s="32" t="str">
        <f>IF(T291="","C",IF(T291="","C",IF($Q291="I",INDEX(Gehaltsklassen!A$11:A$15,MATCH(T291,Gehaltsklassen!C$11:C$15,1),1),IF($Q291="II",INDEX(Gehaltsklassen!A$11:A$15,MATCH(T291,Gehaltsklassen!D$11:D$15,1),1),IF($Q291="III",INDEX(Gehaltsklassen!A$11:A$15,MATCH(T291,Gehaltsklassen!E$11:E$15,1),1),"Falsche Bodenart")))))</f>
        <v>C</v>
      </c>
      <c r="V291" s="52" t="str">
        <f>IF(OR(C291=""),"",SUM(F291,J291,N291)*VLOOKUP(S291,Gehaltsklassen!$B$34:$D$38,2,FALSE))</f>
        <v/>
      </c>
      <c r="W291" s="52" t="str">
        <f>IF(OR(C291=""),"",SUM(F291,J291,N291)*VLOOKUP(S291,Gehaltsklassen!$B$34:$D$38,2,FALSE)*C291)</f>
        <v/>
      </c>
      <c r="X291" s="52" t="str">
        <f>IF(OR(C291=""),"",SUM(F291,J291,N291)*VLOOKUP(S291,Gehaltsklassen!$B$34:$D$38,3,FALSE))</f>
        <v/>
      </c>
      <c r="Y291" s="52" t="str">
        <f>IF(OR(C291=""),"",SUM(F291,J291,N291)*VLOOKUP(S291,Gehaltsklassen!$B$34:$D$38,3,FALSE)*C291)</f>
        <v/>
      </c>
      <c r="Z291" s="54" t="str">
        <f>IF(OR(C291=""),"",(SUM(G291,K291,O291)*VLOOKUP(U291,Gehaltsklassen!$B$34:$D$38,2,FALSE)))</f>
        <v/>
      </c>
      <c r="AA291" s="54" t="str">
        <f>IF(OR(C291=""),"",(SUM(G291,K291,O291)*VLOOKUP(U291,Gehaltsklassen!$B$34:$D$38,2,FALSE))*C291)</f>
        <v/>
      </c>
      <c r="AB291" s="53" t="str">
        <f>IF(OR(C291=""),"",(SUM(G291,K291,O291)*VLOOKUP(U291,Gehaltsklassen!$B$34:$D$38,3,FALSE))*C291)</f>
        <v/>
      </c>
      <c r="AC291" s="53" t="str">
        <f>IF(OR(C291=""),"",(SUM(G291,K291,O291)*VLOOKUP(U291,Gehaltsklassen!$B$34:$D$38,3,FALSE))*C291)</f>
        <v/>
      </c>
    </row>
    <row r="292" spans="1:29" ht="31.9" customHeight="1" x14ac:dyDescent="0.2">
      <c r="A292" s="74" t="str">
        <f>IF(C292="","",MAX($A$11:A291)+1)</f>
        <v/>
      </c>
      <c r="B292" s="75" t="str">
        <f>IF('N-Bedarf AL §13a'!B290="","",'N-Bedarf AL §13a'!B290)</f>
        <v/>
      </c>
      <c r="C292" s="49" t="str">
        <f>IF('N-Bedarf AL §13a'!C290="","",'N-Bedarf AL §13a'!C290)</f>
        <v/>
      </c>
      <c r="D292" s="88" t="str">
        <f>IF('N-Bedarf AL §13a'!D290="","",'N-Bedarf AL §13a'!D290)</f>
        <v/>
      </c>
      <c r="E292" s="49" t="str">
        <f>IF('N-Bedarf AL §13a'!G290="","",'N-Bedarf AL §13a'!G290)</f>
        <v/>
      </c>
      <c r="F292" s="50" t="str">
        <f t="shared" si="24"/>
        <v/>
      </c>
      <c r="G292" s="50" t="str">
        <f t="shared" si="29"/>
        <v/>
      </c>
      <c r="H292" s="88"/>
      <c r="I292" s="49"/>
      <c r="J292" s="50" t="str">
        <f t="shared" si="25"/>
        <v/>
      </c>
      <c r="K292" s="50" t="str">
        <f t="shared" si="26"/>
        <v/>
      </c>
      <c r="L292" s="88"/>
      <c r="M292" s="49"/>
      <c r="N292" s="50" t="str">
        <f t="shared" si="27"/>
        <v/>
      </c>
      <c r="O292" s="50" t="str">
        <f t="shared" si="28"/>
        <v/>
      </c>
      <c r="P292" s="51"/>
      <c r="Q292" s="78" t="s">
        <v>261</v>
      </c>
      <c r="R292" s="49"/>
      <c r="S292" s="32" t="str">
        <f>IF(R292="","C",INDEX(Gehaltsklassen!A$11:A$15,MATCH(R292,Gehaltsklassen!D$11:D$15,1),1))</f>
        <v>C</v>
      </c>
      <c r="T292" s="49"/>
      <c r="U292" s="32" t="str">
        <f>IF(T292="","C",IF(T292="","C",IF($Q292="I",INDEX(Gehaltsklassen!A$11:A$15,MATCH(T292,Gehaltsklassen!C$11:C$15,1),1),IF($Q292="II",INDEX(Gehaltsklassen!A$11:A$15,MATCH(T292,Gehaltsklassen!D$11:D$15,1),1),IF($Q292="III",INDEX(Gehaltsklassen!A$11:A$15,MATCH(T292,Gehaltsklassen!E$11:E$15,1),1),"Falsche Bodenart")))))</f>
        <v>C</v>
      </c>
      <c r="V292" s="52" t="str">
        <f>IF(OR(C292=""),"",SUM(F292,J292,N292)*VLOOKUP(S292,Gehaltsklassen!$B$34:$D$38,2,FALSE))</f>
        <v/>
      </c>
      <c r="W292" s="52" t="str">
        <f>IF(OR(C292=""),"",SUM(F292,J292,N292)*VLOOKUP(S292,Gehaltsklassen!$B$34:$D$38,2,FALSE)*C292)</f>
        <v/>
      </c>
      <c r="X292" s="52" t="str">
        <f>IF(OR(C292=""),"",SUM(F292,J292,N292)*VLOOKUP(S292,Gehaltsklassen!$B$34:$D$38,3,FALSE))</f>
        <v/>
      </c>
      <c r="Y292" s="52" t="str">
        <f>IF(OR(C292=""),"",SUM(F292,J292,N292)*VLOOKUP(S292,Gehaltsklassen!$B$34:$D$38,3,FALSE)*C292)</f>
        <v/>
      </c>
      <c r="Z292" s="54" t="str">
        <f>IF(OR(C292=""),"",(SUM(G292,K292,O292)*VLOOKUP(U292,Gehaltsklassen!$B$34:$D$38,2,FALSE)))</f>
        <v/>
      </c>
      <c r="AA292" s="54" t="str">
        <f>IF(OR(C292=""),"",(SUM(G292,K292,O292)*VLOOKUP(U292,Gehaltsklassen!$B$34:$D$38,2,FALSE))*C292)</f>
        <v/>
      </c>
      <c r="AB292" s="53" t="str">
        <f>IF(OR(C292=""),"",(SUM(G292,K292,O292)*VLOOKUP(U292,Gehaltsklassen!$B$34:$D$38,3,FALSE))*C292)</f>
        <v/>
      </c>
      <c r="AC292" s="53" t="str">
        <f>IF(OR(C292=""),"",(SUM(G292,K292,O292)*VLOOKUP(U292,Gehaltsklassen!$B$34:$D$38,3,FALSE))*C292)</f>
        <v/>
      </c>
    </row>
    <row r="293" spans="1:29" ht="31.9" customHeight="1" x14ac:dyDescent="0.2">
      <c r="A293" s="74" t="str">
        <f>IF(C293="","",MAX($A$11:A292)+1)</f>
        <v/>
      </c>
      <c r="B293" s="75" t="str">
        <f>IF('N-Bedarf AL §13a'!B291="","",'N-Bedarf AL §13a'!B291)</f>
        <v/>
      </c>
      <c r="C293" s="49" t="str">
        <f>IF('N-Bedarf AL §13a'!C291="","",'N-Bedarf AL §13a'!C291)</f>
        <v/>
      </c>
      <c r="D293" s="88" t="str">
        <f>IF('N-Bedarf AL §13a'!D291="","",'N-Bedarf AL §13a'!D291)</f>
        <v/>
      </c>
      <c r="E293" s="49" t="str">
        <f>IF('N-Bedarf AL §13a'!G291="","",'N-Bedarf AL §13a'!G291)</f>
        <v/>
      </c>
      <c r="F293" s="50" t="str">
        <f t="shared" si="24"/>
        <v/>
      </c>
      <c r="G293" s="50" t="str">
        <f t="shared" si="29"/>
        <v/>
      </c>
      <c r="H293" s="88"/>
      <c r="I293" s="49"/>
      <c r="J293" s="50" t="str">
        <f t="shared" si="25"/>
        <v/>
      </c>
      <c r="K293" s="50" t="str">
        <f t="shared" si="26"/>
        <v/>
      </c>
      <c r="L293" s="88"/>
      <c r="M293" s="49"/>
      <c r="N293" s="50" t="str">
        <f t="shared" si="27"/>
        <v/>
      </c>
      <c r="O293" s="50" t="str">
        <f t="shared" si="28"/>
        <v/>
      </c>
      <c r="P293" s="51"/>
      <c r="Q293" s="78" t="s">
        <v>261</v>
      </c>
      <c r="R293" s="49"/>
      <c r="S293" s="32" t="str">
        <f>IF(R293="","C",INDEX(Gehaltsklassen!A$11:A$15,MATCH(R293,Gehaltsklassen!D$11:D$15,1),1))</f>
        <v>C</v>
      </c>
      <c r="T293" s="49"/>
      <c r="U293" s="32" t="str">
        <f>IF(T293="","C",IF(T293="","C",IF($Q293="I",INDEX(Gehaltsklassen!A$11:A$15,MATCH(T293,Gehaltsklassen!C$11:C$15,1),1),IF($Q293="II",INDEX(Gehaltsklassen!A$11:A$15,MATCH(T293,Gehaltsklassen!D$11:D$15,1),1),IF($Q293="III",INDEX(Gehaltsklassen!A$11:A$15,MATCH(T293,Gehaltsklassen!E$11:E$15,1),1),"Falsche Bodenart")))))</f>
        <v>C</v>
      </c>
      <c r="V293" s="52" t="str">
        <f>IF(OR(C293=""),"",SUM(F293,J293,N293)*VLOOKUP(S293,Gehaltsklassen!$B$34:$D$38,2,FALSE))</f>
        <v/>
      </c>
      <c r="W293" s="52" t="str">
        <f>IF(OR(C293=""),"",SUM(F293,J293,N293)*VLOOKUP(S293,Gehaltsklassen!$B$34:$D$38,2,FALSE)*C293)</f>
        <v/>
      </c>
      <c r="X293" s="52" t="str">
        <f>IF(OR(C293=""),"",SUM(F293,J293,N293)*VLOOKUP(S293,Gehaltsklassen!$B$34:$D$38,3,FALSE))</f>
        <v/>
      </c>
      <c r="Y293" s="52" t="str">
        <f>IF(OR(C293=""),"",SUM(F293,J293,N293)*VLOOKUP(S293,Gehaltsklassen!$B$34:$D$38,3,FALSE)*C293)</f>
        <v/>
      </c>
      <c r="Z293" s="54" t="str">
        <f>IF(OR(C293=""),"",(SUM(G293,K293,O293)*VLOOKUP(U293,Gehaltsklassen!$B$34:$D$38,2,FALSE)))</f>
        <v/>
      </c>
      <c r="AA293" s="54" t="str">
        <f>IF(OR(C293=""),"",(SUM(G293,K293,O293)*VLOOKUP(U293,Gehaltsklassen!$B$34:$D$38,2,FALSE))*C293)</f>
        <v/>
      </c>
      <c r="AB293" s="53" t="str">
        <f>IF(OR(C293=""),"",(SUM(G293,K293,O293)*VLOOKUP(U293,Gehaltsklassen!$B$34:$D$38,3,FALSE))*C293)</f>
        <v/>
      </c>
      <c r="AC293" s="53" t="str">
        <f>IF(OR(C293=""),"",(SUM(G293,K293,O293)*VLOOKUP(U293,Gehaltsklassen!$B$34:$D$38,3,FALSE))*C293)</f>
        <v/>
      </c>
    </row>
    <row r="294" spans="1:29" ht="31.9" customHeight="1" x14ac:dyDescent="0.2">
      <c r="A294" s="74" t="str">
        <f>IF(C294="","",MAX($A$11:A293)+1)</f>
        <v/>
      </c>
      <c r="B294" s="75" t="str">
        <f>IF('N-Bedarf AL §13a'!B292="","",'N-Bedarf AL §13a'!B292)</f>
        <v/>
      </c>
      <c r="C294" s="49" t="str">
        <f>IF('N-Bedarf AL §13a'!C292="","",'N-Bedarf AL §13a'!C292)</f>
        <v/>
      </c>
      <c r="D294" s="88" t="str">
        <f>IF('N-Bedarf AL §13a'!D292="","",'N-Bedarf AL §13a'!D292)</f>
        <v/>
      </c>
      <c r="E294" s="49" t="str">
        <f>IF('N-Bedarf AL §13a'!G292="","",'N-Bedarf AL §13a'!G292)</f>
        <v/>
      </c>
      <c r="F294" s="50" t="str">
        <f t="shared" si="24"/>
        <v/>
      </c>
      <c r="G294" s="50" t="str">
        <f t="shared" si="29"/>
        <v/>
      </c>
      <c r="H294" s="88"/>
      <c r="I294" s="49"/>
      <c r="J294" s="50" t="str">
        <f t="shared" si="25"/>
        <v/>
      </c>
      <c r="K294" s="50" t="str">
        <f t="shared" si="26"/>
        <v/>
      </c>
      <c r="L294" s="88"/>
      <c r="M294" s="49"/>
      <c r="N294" s="50" t="str">
        <f t="shared" si="27"/>
        <v/>
      </c>
      <c r="O294" s="50" t="str">
        <f t="shared" si="28"/>
        <v/>
      </c>
      <c r="P294" s="51"/>
      <c r="Q294" s="78" t="s">
        <v>261</v>
      </c>
      <c r="R294" s="49"/>
      <c r="S294" s="32" t="str">
        <f>IF(R294="","C",INDEX(Gehaltsklassen!A$11:A$15,MATCH(R294,Gehaltsklassen!D$11:D$15,1),1))</f>
        <v>C</v>
      </c>
      <c r="T294" s="49"/>
      <c r="U294" s="32" t="str">
        <f>IF(T294="","C",IF(T294="","C",IF($Q294="I",INDEX(Gehaltsklassen!A$11:A$15,MATCH(T294,Gehaltsklassen!C$11:C$15,1),1),IF($Q294="II",INDEX(Gehaltsklassen!A$11:A$15,MATCH(T294,Gehaltsklassen!D$11:D$15,1),1),IF($Q294="III",INDEX(Gehaltsklassen!A$11:A$15,MATCH(T294,Gehaltsklassen!E$11:E$15,1),1),"Falsche Bodenart")))))</f>
        <v>C</v>
      </c>
      <c r="V294" s="52" t="str">
        <f>IF(OR(C294=""),"",SUM(F294,J294,N294)*VLOOKUP(S294,Gehaltsklassen!$B$34:$D$38,2,FALSE))</f>
        <v/>
      </c>
      <c r="W294" s="52" t="str">
        <f>IF(OR(C294=""),"",SUM(F294,J294,N294)*VLOOKUP(S294,Gehaltsklassen!$B$34:$D$38,2,FALSE)*C294)</f>
        <v/>
      </c>
      <c r="X294" s="52" t="str">
        <f>IF(OR(C294=""),"",SUM(F294,J294,N294)*VLOOKUP(S294,Gehaltsklassen!$B$34:$D$38,3,FALSE))</f>
        <v/>
      </c>
      <c r="Y294" s="52" t="str">
        <f>IF(OR(C294=""),"",SUM(F294,J294,N294)*VLOOKUP(S294,Gehaltsklassen!$B$34:$D$38,3,FALSE)*C294)</f>
        <v/>
      </c>
      <c r="Z294" s="54" t="str">
        <f>IF(OR(C294=""),"",(SUM(G294,K294,O294)*VLOOKUP(U294,Gehaltsklassen!$B$34:$D$38,2,FALSE)))</f>
        <v/>
      </c>
      <c r="AA294" s="54" t="str">
        <f>IF(OR(C294=""),"",(SUM(G294,K294,O294)*VLOOKUP(U294,Gehaltsklassen!$B$34:$D$38,2,FALSE))*C294)</f>
        <v/>
      </c>
      <c r="AB294" s="53" t="str">
        <f>IF(OR(C294=""),"",(SUM(G294,K294,O294)*VLOOKUP(U294,Gehaltsklassen!$B$34:$D$38,3,FALSE))*C294)</f>
        <v/>
      </c>
      <c r="AC294" s="53" t="str">
        <f>IF(OR(C294=""),"",(SUM(G294,K294,O294)*VLOOKUP(U294,Gehaltsklassen!$B$34:$D$38,3,FALSE))*C294)</f>
        <v/>
      </c>
    </row>
    <row r="295" spans="1:29" ht="31.9" customHeight="1" x14ac:dyDescent="0.2">
      <c r="A295" s="74" t="str">
        <f>IF(C295="","",MAX($A$11:A294)+1)</f>
        <v/>
      </c>
      <c r="B295" s="75" t="str">
        <f>IF('N-Bedarf AL §13a'!B293="","",'N-Bedarf AL §13a'!B293)</f>
        <v/>
      </c>
      <c r="C295" s="49" t="str">
        <f>IF('N-Bedarf AL §13a'!C293="","",'N-Bedarf AL §13a'!C293)</f>
        <v/>
      </c>
      <c r="D295" s="88" t="str">
        <f>IF('N-Bedarf AL §13a'!D293="","",'N-Bedarf AL §13a'!D293)</f>
        <v/>
      </c>
      <c r="E295" s="49" t="str">
        <f>IF('N-Bedarf AL §13a'!G293="","",'N-Bedarf AL §13a'!G293)</f>
        <v/>
      </c>
      <c r="F295" s="50" t="str">
        <f t="shared" si="24"/>
        <v/>
      </c>
      <c r="G295" s="50" t="str">
        <f t="shared" si="29"/>
        <v/>
      </c>
      <c r="H295" s="88"/>
      <c r="I295" s="49"/>
      <c r="J295" s="50" t="str">
        <f t="shared" si="25"/>
        <v/>
      </c>
      <c r="K295" s="50" t="str">
        <f t="shared" si="26"/>
        <v/>
      </c>
      <c r="L295" s="88"/>
      <c r="M295" s="49"/>
      <c r="N295" s="50" t="str">
        <f t="shared" si="27"/>
        <v/>
      </c>
      <c r="O295" s="50" t="str">
        <f t="shared" si="28"/>
        <v/>
      </c>
      <c r="P295" s="51"/>
      <c r="Q295" s="78" t="s">
        <v>261</v>
      </c>
      <c r="R295" s="49"/>
      <c r="S295" s="32" t="str">
        <f>IF(R295="","C",INDEX(Gehaltsklassen!A$11:A$15,MATCH(R295,Gehaltsklassen!D$11:D$15,1),1))</f>
        <v>C</v>
      </c>
      <c r="T295" s="49"/>
      <c r="U295" s="32" t="str">
        <f>IF(T295="","C",IF(T295="","C",IF($Q295="I",INDEX(Gehaltsklassen!A$11:A$15,MATCH(T295,Gehaltsklassen!C$11:C$15,1),1),IF($Q295="II",INDEX(Gehaltsklassen!A$11:A$15,MATCH(T295,Gehaltsklassen!D$11:D$15,1),1),IF($Q295="III",INDEX(Gehaltsklassen!A$11:A$15,MATCH(T295,Gehaltsklassen!E$11:E$15,1),1),"Falsche Bodenart")))))</f>
        <v>C</v>
      </c>
      <c r="V295" s="52" t="str">
        <f>IF(OR(C295=""),"",SUM(F295,J295,N295)*VLOOKUP(S295,Gehaltsklassen!$B$34:$D$38,2,FALSE))</f>
        <v/>
      </c>
      <c r="W295" s="52" t="str">
        <f>IF(OR(C295=""),"",SUM(F295,J295,N295)*VLOOKUP(S295,Gehaltsklassen!$B$34:$D$38,2,FALSE)*C295)</f>
        <v/>
      </c>
      <c r="X295" s="52" t="str">
        <f>IF(OR(C295=""),"",SUM(F295,J295,N295)*VLOOKUP(S295,Gehaltsklassen!$B$34:$D$38,3,FALSE))</f>
        <v/>
      </c>
      <c r="Y295" s="52" t="str">
        <f>IF(OR(C295=""),"",SUM(F295,J295,N295)*VLOOKUP(S295,Gehaltsklassen!$B$34:$D$38,3,FALSE)*C295)</f>
        <v/>
      </c>
      <c r="Z295" s="54" t="str">
        <f>IF(OR(C295=""),"",(SUM(G295,K295,O295)*VLOOKUP(U295,Gehaltsklassen!$B$34:$D$38,2,FALSE)))</f>
        <v/>
      </c>
      <c r="AA295" s="54" t="str">
        <f>IF(OR(C295=""),"",(SUM(G295,K295,O295)*VLOOKUP(U295,Gehaltsklassen!$B$34:$D$38,2,FALSE))*C295)</f>
        <v/>
      </c>
      <c r="AB295" s="53" t="str">
        <f>IF(OR(C295=""),"",(SUM(G295,K295,O295)*VLOOKUP(U295,Gehaltsklassen!$B$34:$D$38,3,FALSE))*C295)</f>
        <v/>
      </c>
      <c r="AC295" s="53" t="str">
        <f>IF(OR(C295=""),"",(SUM(G295,K295,O295)*VLOOKUP(U295,Gehaltsklassen!$B$34:$D$38,3,FALSE))*C295)</f>
        <v/>
      </c>
    </row>
    <row r="296" spans="1:29" ht="31.9" customHeight="1" x14ac:dyDescent="0.2">
      <c r="A296" s="74" t="str">
        <f>IF(C296="","",MAX($A$11:A295)+1)</f>
        <v/>
      </c>
      <c r="B296" s="75" t="str">
        <f>IF('N-Bedarf AL §13a'!B294="","",'N-Bedarf AL §13a'!B294)</f>
        <v/>
      </c>
      <c r="C296" s="49" t="str">
        <f>IF('N-Bedarf AL §13a'!C294="","",'N-Bedarf AL §13a'!C294)</f>
        <v/>
      </c>
      <c r="D296" s="88" t="str">
        <f>IF('N-Bedarf AL §13a'!D294="","",'N-Bedarf AL §13a'!D294)</f>
        <v/>
      </c>
      <c r="E296" s="49" t="str">
        <f>IF('N-Bedarf AL §13a'!G294="","",'N-Bedarf AL §13a'!G294)</f>
        <v/>
      </c>
      <c r="F296" s="50" t="str">
        <f t="shared" si="24"/>
        <v/>
      </c>
      <c r="G296" s="50" t="str">
        <f t="shared" si="29"/>
        <v/>
      </c>
      <c r="H296" s="88"/>
      <c r="I296" s="49"/>
      <c r="J296" s="50" t="str">
        <f t="shared" si="25"/>
        <v/>
      </c>
      <c r="K296" s="50" t="str">
        <f t="shared" si="26"/>
        <v/>
      </c>
      <c r="L296" s="88"/>
      <c r="M296" s="49"/>
      <c r="N296" s="50" t="str">
        <f t="shared" si="27"/>
        <v/>
      </c>
      <c r="O296" s="50" t="str">
        <f t="shared" si="28"/>
        <v/>
      </c>
      <c r="P296" s="51"/>
      <c r="Q296" s="78" t="s">
        <v>261</v>
      </c>
      <c r="R296" s="49"/>
      <c r="S296" s="32" t="str">
        <f>IF(R296="","C",INDEX(Gehaltsklassen!A$11:A$15,MATCH(R296,Gehaltsklassen!D$11:D$15,1),1))</f>
        <v>C</v>
      </c>
      <c r="T296" s="49"/>
      <c r="U296" s="32" t="str">
        <f>IF(T296="","C",IF(T296="","C",IF($Q296="I",INDEX(Gehaltsklassen!A$11:A$15,MATCH(T296,Gehaltsklassen!C$11:C$15,1),1),IF($Q296="II",INDEX(Gehaltsklassen!A$11:A$15,MATCH(T296,Gehaltsklassen!D$11:D$15,1),1),IF($Q296="III",INDEX(Gehaltsklassen!A$11:A$15,MATCH(T296,Gehaltsklassen!E$11:E$15,1),1),"Falsche Bodenart")))))</f>
        <v>C</v>
      </c>
      <c r="V296" s="52" t="str">
        <f>IF(OR(C296=""),"",SUM(F296,J296,N296)*VLOOKUP(S296,Gehaltsklassen!$B$34:$D$38,2,FALSE))</f>
        <v/>
      </c>
      <c r="W296" s="52" t="str">
        <f>IF(OR(C296=""),"",SUM(F296,J296,N296)*VLOOKUP(S296,Gehaltsklassen!$B$34:$D$38,2,FALSE)*C296)</f>
        <v/>
      </c>
      <c r="X296" s="52" t="str">
        <f>IF(OR(C296=""),"",SUM(F296,J296,N296)*VLOOKUP(S296,Gehaltsklassen!$B$34:$D$38,3,FALSE))</f>
        <v/>
      </c>
      <c r="Y296" s="52" t="str">
        <f>IF(OR(C296=""),"",SUM(F296,J296,N296)*VLOOKUP(S296,Gehaltsklassen!$B$34:$D$38,3,FALSE)*C296)</f>
        <v/>
      </c>
      <c r="Z296" s="54" t="str">
        <f>IF(OR(C296=""),"",(SUM(G296,K296,O296)*VLOOKUP(U296,Gehaltsklassen!$B$34:$D$38,2,FALSE)))</f>
        <v/>
      </c>
      <c r="AA296" s="54" t="str">
        <f>IF(OR(C296=""),"",(SUM(G296,K296,O296)*VLOOKUP(U296,Gehaltsklassen!$B$34:$D$38,2,FALSE))*C296)</f>
        <v/>
      </c>
      <c r="AB296" s="53" t="str">
        <f>IF(OR(C296=""),"",(SUM(G296,K296,O296)*VLOOKUP(U296,Gehaltsklassen!$B$34:$D$38,3,FALSE))*C296)</f>
        <v/>
      </c>
      <c r="AC296" s="53" t="str">
        <f>IF(OR(C296=""),"",(SUM(G296,K296,O296)*VLOOKUP(U296,Gehaltsklassen!$B$34:$D$38,3,FALSE))*C296)</f>
        <v/>
      </c>
    </row>
    <row r="297" spans="1:29" ht="31.9" customHeight="1" x14ac:dyDescent="0.2">
      <c r="A297" s="74" t="str">
        <f>IF(C297="","",MAX($A$11:A296)+1)</f>
        <v/>
      </c>
      <c r="B297" s="75" t="str">
        <f>IF('N-Bedarf AL §13a'!B295="","",'N-Bedarf AL §13a'!B295)</f>
        <v/>
      </c>
      <c r="C297" s="49" t="str">
        <f>IF('N-Bedarf AL §13a'!C295="","",'N-Bedarf AL §13a'!C295)</f>
        <v/>
      </c>
      <c r="D297" s="88" t="str">
        <f>IF('N-Bedarf AL §13a'!D295="","",'N-Bedarf AL §13a'!D295)</f>
        <v/>
      </c>
      <c r="E297" s="49" t="str">
        <f>IF('N-Bedarf AL §13a'!G295="","",'N-Bedarf AL §13a'!G295)</f>
        <v/>
      </c>
      <c r="F297" s="50" t="str">
        <f t="shared" si="24"/>
        <v/>
      </c>
      <c r="G297" s="50" t="str">
        <f t="shared" si="29"/>
        <v/>
      </c>
      <c r="H297" s="88"/>
      <c r="I297" s="49"/>
      <c r="J297" s="50" t="str">
        <f t="shared" si="25"/>
        <v/>
      </c>
      <c r="K297" s="50" t="str">
        <f t="shared" si="26"/>
        <v/>
      </c>
      <c r="L297" s="88"/>
      <c r="M297" s="49"/>
      <c r="N297" s="50" t="str">
        <f t="shared" si="27"/>
        <v/>
      </c>
      <c r="O297" s="50" t="str">
        <f t="shared" si="28"/>
        <v/>
      </c>
      <c r="P297" s="51"/>
      <c r="Q297" s="78" t="s">
        <v>261</v>
      </c>
      <c r="R297" s="49"/>
      <c r="S297" s="32" t="str">
        <f>IF(R297="","C",INDEX(Gehaltsklassen!A$11:A$15,MATCH(R297,Gehaltsklassen!D$11:D$15,1),1))</f>
        <v>C</v>
      </c>
      <c r="T297" s="49"/>
      <c r="U297" s="32" t="str">
        <f>IF(T297="","C",IF(T297="","C",IF($Q297="I",INDEX(Gehaltsklassen!A$11:A$15,MATCH(T297,Gehaltsklassen!C$11:C$15,1),1),IF($Q297="II",INDEX(Gehaltsklassen!A$11:A$15,MATCH(T297,Gehaltsklassen!D$11:D$15,1),1),IF($Q297="III",INDEX(Gehaltsklassen!A$11:A$15,MATCH(T297,Gehaltsklassen!E$11:E$15,1),1),"Falsche Bodenart")))))</f>
        <v>C</v>
      </c>
      <c r="V297" s="52" t="str">
        <f>IF(OR(C297=""),"",SUM(F297,J297,N297)*VLOOKUP(S297,Gehaltsklassen!$B$34:$D$38,2,FALSE))</f>
        <v/>
      </c>
      <c r="W297" s="52" t="str">
        <f>IF(OR(C297=""),"",SUM(F297,J297,N297)*VLOOKUP(S297,Gehaltsklassen!$B$34:$D$38,2,FALSE)*C297)</f>
        <v/>
      </c>
      <c r="X297" s="52" t="str">
        <f>IF(OR(C297=""),"",SUM(F297,J297,N297)*VLOOKUP(S297,Gehaltsklassen!$B$34:$D$38,3,FALSE))</f>
        <v/>
      </c>
      <c r="Y297" s="52" t="str">
        <f>IF(OR(C297=""),"",SUM(F297,J297,N297)*VLOOKUP(S297,Gehaltsklassen!$B$34:$D$38,3,FALSE)*C297)</f>
        <v/>
      </c>
      <c r="Z297" s="54" t="str">
        <f>IF(OR(C297=""),"",(SUM(G297,K297,O297)*VLOOKUP(U297,Gehaltsklassen!$B$34:$D$38,2,FALSE)))</f>
        <v/>
      </c>
      <c r="AA297" s="54" t="str">
        <f>IF(OR(C297=""),"",(SUM(G297,K297,O297)*VLOOKUP(U297,Gehaltsklassen!$B$34:$D$38,2,FALSE))*C297)</f>
        <v/>
      </c>
      <c r="AB297" s="53" t="str">
        <f>IF(OR(C297=""),"",(SUM(G297,K297,O297)*VLOOKUP(U297,Gehaltsklassen!$B$34:$D$38,3,FALSE))*C297)</f>
        <v/>
      </c>
      <c r="AC297" s="53" t="str">
        <f>IF(OR(C297=""),"",(SUM(G297,K297,O297)*VLOOKUP(U297,Gehaltsklassen!$B$34:$D$38,3,FALSE))*C297)</f>
        <v/>
      </c>
    </row>
    <row r="298" spans="1:29" ht="31.9" customHeight="1" x14ac:dyDescent="0.2">
      <c r="A298" s="74" t="str">
        <f>IF(C298="","",MAX($A$11:A297)+1)</f>
        <v/>
      </c>
      <c r="B298" s="75" t="str">
        <f>IF('N-Bedarf AL §13a'!B296="","",'N-Bedarf AL §13a'!B296)</f>
        <v/>
      </c>
      <c r="C298" s="49" t="str">
        <f>IF('N-Bedarf AL §13a'!C296="","",'N-Bedarf AL §13a'!C296)</f>
        <v/>
      </c>
      <c r="D298" s="88" t="str">
        <f>IF('N-Bedarf AL §13a'!D296="","",'N-Bedarf AL §13a'!D296)</f>
        <v/>
      </c>
      <c r="E298" s="49" t="str">
        <f>IF('N-Bedarf AL §13a'!G296="","",'N-Bedarf AL §13a'!G296)</f>
        <v/>
      </c>
      <c r="F298" s="50" t="str">
        <f t="shared" si="24"/>
        <v/>
      </c>
      <c r="G298" s="50" t="str">
        <f t="shared" si="29"/>
        <v/>
      </c>
      <c r="H298" s="88"/>
      <c r="I298" s="49"/>
      <c r="J298" s="50" t="str">
        <f t="shared" si="25"/>
        <v/>
      </c>
      <c r="K298" s="50" t="str">
        <f t="shared" si="26"/>
        <v/>
      </c>
      <c r="L298" s="88"/>
      <c r="M298" s="49"/>
      <c r="N298" s="50" t="str">
        <f t="shared" si="27"/>
        <v/>
      </c>
      <c r="O298" s="50" t="str">
        <f t="shared" si="28"/>
        <v/>
      </c>
      <c r="P298" s="51"/>
      <c r="Q298" s="78" t="s">
        <v>261</v>
      </c>
      <c r="R298" s="49"/>
      <c r="S298" s="32" t="str">
        <f>IF(R298="","C",INDEX(Gehaltsklassen!A$11:A$15,MATCH(R298,Gehaltsklassen!D$11:D$15,1),1))</f>
        <v>C</v>
      </c>
      <c r="T298" s="49"/>
      <c r="U298" s="32" t="str">
        <f>IF(T298="","C",IF(T298="","C",IF($Q298="I",INDEX(Gehaltsklassen!A$11:A$15,MATCH(T298,Gehaltsklassen!C$11:C$15,1),1),IF($Q298="II",INDEX(Gehaltsklassen!A$11:A$15,MATCH(T298,Gehaltsklassen!D$11:D$15,1),1),IF($Q298="III",INDEX(Gehaltsklassen!A$11:A$15,MATCH(T298,Gehaltsklassen!E$11:E$15,1),1),"Falsche Bodenart")))))</f>
        <v>C</v>
      </c>
      <c r="V298" s="52" t="str">
        <f>IF(OR(C298=""),"",SUM(F298,J298,N298)*VLOOKUP(S298,Gehaltsklassen!$B$34:$D$38,2,FALSE))</f>
        <v/>
      </c>
      <c r="W298" s="52" t="str">
        <f>IF(OR(C298=""),"",SUM(F298,J298,N298)*VLOOKUP(S298,Gehaltsklassen!$B$34:$D$38,2,FALSE)*C298)</f>
        <v/>
      </c>
      <c r="X298" s="52" t="str">
        <f>IF(OR(C298=""),"",SUM(F298,J298,N298)*VLOOKUP(S298,Gehaltsklassen!$B$34:$D$38,3,FALSE))</f>
        <v/>
      </c>
      <c r="Y298" s="52" t="str">
        <f>IF(OR(C298=""),"",SUM(F298,J298,N298)*VLOOKUP(S298,Gehaltsklassen!$B$34:$D$38,3,FALSE)*C298)</f>
        <v/>
      </c>
      <c r="Z298" s="54" t="str">
        <f>IF(OR(C298=""),"",(SUM(G298,K298,O298)*VLOOKUP(U298,Gehaltsklassen!$B$34:$D$38,2,FALSE)))</f>
        <v/>
      </c>
      <c r="AA298" s="54" t="str">
        <f>IF(OR(C298=""),"",(SUM(G298,K298,O298)*VLOOKUP(U298,Gehaltsklassen!$B$34:$D$38,2,FALSE))*C298)</f>
        <v/>
      </c>
      <c r="AB298" s="53" t="str">
        <f>IF(OR(C298=""),"",(SUM(G298,K298,O298)*VLOOKUP(U298,Gehaltsklassen!$B$34:$D$38,3,FALSE))*C298)</f>
        <v/>
      </c>
      <c r="AC298" s="53" t="str">
        <f>IF(OR(C298=""),"",(SUM(G298,K298,O298)*VLOOKUP(U298,Gehaltsklassen!$B$34:$D$38,3,FALSE))*C298)</f>
        <v/>
      </c>
    </row>
    <row r="299" spans="1:29" ht="31.9" customHeight="1" x14ac:dyDescent="0.2">
      <c r="A299" s="74" t="str">
        <f>IF(C299="","",MAX($A$11:A298)+1)</f>
        <v/>
      </c>
      <c r="B299" s="75" t="str">
        <f>IF('N-Bedarf AL §13a'!B297="","",'N-Bedarf AL §13a'!B297)</f>
        <v/>
      </c>
      <c r="C299" s="49" t="str">
        <f>IF('N-Bedarf AL §13a'!C297="","",'N-Bedarf AL §13a'!C297)</f>
        <v/>
      </c>
      <c r="D299" s="88" t="str">
        <f>IF('N-Bedarf AL §13a'!D297="","",'N-Bedarf AL §13a'!D297)</f>
        <v/>
      </c>
      <c r="E299" s="49" t="str">
        <f>IF('N-Bedarf AL §13a'!G297="","",'N-Bedarf AL §13a'!G297)</f>
        <v/>
      </c>
      <c r="F299" s="50" t="str">
        <f t="shared" si="24"/>
        <v/>
      </c>
      <c r="G299" s="50" t="str">
        <f t="shared" si="29"/>
        <v/>
      </c>
      <c r="H299" s="88"/>
      <c r="I299" s="49"/>
      <c r="J299" s="50" t="str">
        <f t="shared" si="25"/>
        <v/>
      </c>
      <c r="K299" s="50" t="str">
        <f t="shared" si="26"/>
        <v/>
      </c>
      <c r="L299" s="88"/>
      <c r="M299" s="49"/>
      <c r="N299" s="50" t="str">
        <f t="shared" si="27"/>
        <v/>
      </c>
      <c r="O299" s="50" t="str">
        <f t="shared" si="28"/>
        <v/>
      </c>
      <c r="P299" s="51"/>
      <c r="Q299" s="78" t="s">
        <v>261</v>
      </c>
      <c r="R299" s="49"/>
      <c r="S299" s="32" t="str">
        <f>IF(R299="","C",INDEX(Gehaltsklassen!A$11:A$15,MATCH(R299,Gehaltsklassen!D$11:D$15,1),1))</f>
        <v>C</v>
      </c>
      <c r="T299" s="49"/>
      <c r="U299" s="32" t="str">
        <f>IF(T299="","C",IF(T299="","C",IF($Q299="I",INDEX(Gehaltsklassen!A$11:A$15,MATCH(T299,Gehaltsklassen!C$11:C$15,1),1),IF($Q299="II",INDEX(Gehaltsklassen!A$11:A$15,MATCH(T299,Gehaltsklassen!D$11:D$15,1),1),IF($Q299="III",INDEX(Gehaltsklassen!A$11:A$15,MATCH(T299,Gehaltsklassen!E$11:E$15,1),1),"Falsche Bodenart")))))</f>
        <v>C</v>
      </c>
      <c r="V299" s="52" t="str">
        <f>IF(OR(C299=""),"",SUM(F299,J299,N299)*VLOOKUP(S299,Gehaltsklassen!$B$34:$D$38,2,FALSE))</f>
        <v/>
      </c>
      <c r="W299" s="52" t="str">
        <f>IF(OR(C299=""),"",SUM(F299,J299,N299)*VLOOKUP(S299,Gehaltsklassen!$B$34:$D$38,2,FALSE)*C299)</f>
        <v/>
      </c>
      <c r="X299" s="52" t="str">
        <f>IF(OR(C299=""),"",SUM(F299,J299,N299)*VLOOKUP(S299,Gehaltsklassen!$B$34:$D$38,3,FALSE))</f>
        <v/>
      </c>
      <c r="Y299" s="52" t="str">
        <f>IF(OR(C299=""),"",SUM(F299,J299,N299)*VLOOKUP(S299,Gehaltsklassen!$B$34:$D$38,3,FALSE)*C299)</f>
        <v/>
      </c>
      <c r="Z299" s="54" t="str">
        <f>IF(OR(C299=""),"",(SUM(G299,K299,O299)*VLOOKUP(U299,Gehaltsklassen!$B$34:$D$38,2,FALSE)))</f>
        <v/>
      </c>
      <c r="AA299" s="54" t="str">
        <f>IF(OR(C299=""),"",(SUM(G299,K299,O299)*VLOOKUP(U299,Gehaltsklassen!$B$34:$D$38,2,FALSE))*C299)</f>
        <v/>
      </c>
      <c r="AB299" s="53" t="str">
        <f>IF(OR(C299=""),"",(SUM(G299,K299,O299)*VLOOKUP(U299,Gehaltsklassen!$B$34:$D$38,3,FALSE))*C299)</f>
        <v/>
      </c>
      <c r="AC299" s="53" t="str">
        <f>IF(OR(C299=""),"",(SUM(G299,K299,O299)*VLOOKUP(U299,Gehaltsklassen!$B$34:$D$38,3,FALSE))*C299)</f>
        <v/>
      </c>
    </row>
    <row r="300" spans="1:29" ht="31.9" customHeight="1" x14ac:dyDescent="0.2">
      <c r="A300" s="74" t="str">
        <f>IF(C300="","",MAX($A$11:A299)+1)</f>
        <v/>
      </c>
      <c r="B300" s="75" t="str">
        <f>IF('N-Bedarf AL §13a'!B298="","",'N-Bedarf AL §13a'!B298)</f>
        <v/>
      </c>
      <c r="C300" s="49" t="str">
        <f>IF('N-Bedarf AL §13a'!C298="","",'N-Bedarf AL §13a'!C298)</f>
        <v/>
      </c>
      <c r="D300" s="88" t="str">
        <f>IF('N-Bedarf AL §13a'!D298="","",'N-Bedarf AL §13a'!D298)</f>
        <v/>
      </c>
      <c r="E300" s="49" t="str">
        <f>IF('N-Bedarf AL §13a'!G298="","",'N-Bedarf AL §13a'!G298)</f>
        <v/>
      </c>
      <c r="F300" s="50" t="str">
        <f t="shared" si="24"/>
        <v/>
      </c>
      <c r="G300" s="50" t="str">
        <f t="shared" si="29"/>
        <v/>
      </c>
      <c r="H300" s="88"/>
      <c r="I300" s="49"/>
      <c r="J300" s="50" t="str">
        <f t="shared" si="25"/>
        <v/>
      </c>
      <c r="K300" s="50" t="str">
        <f t="shared" si="26"/>
        <v/>
      </c>
      <c r="L300" s="88"/>
      <c r="M300" s="49"/>
      <c r="N300" s="50" t="str">
        <f t="shared" si="27"/>
        <v/>
      </c>
      <c r="O300" s="50" t="str">
        <f t="shared" si="28"/>
        <v/>
      </c>
      <c r="P300" s="51"/>
      <c r="Q300" s="78" t="s">
        <v>261</v>
      </c>
      <c r="R300" s="49"/>
      <c r="S300" s="32" t="str">
        <f>IF(R300="","C",INDEX(Gehaltsklassen!A$11:A$15,MATCH(R300,Gehaltsklassen!D$11:D$15,1),1))</f>
        <v>C</v>
      </c>
      <c r="T300" s="49"/>
      <c r="U300" s="32" t="str">
        <f>IF(T300="","C",IF(T300="","C",IF($Q300="I",INDEX(Gehaltsklassen!A$11:A$15,MATCH(T300,Gehaltsklassen!C$11:C$15,1),1),IF($Q300="II",INDEX(Gehaltsklassen!A$11:A$15,MATCH(T300,Gehaltsklassen!D$11:D$15,1),1),IF($Q300="III",INDEX(Gehaltsklassen!A$11:A$15,MATCH(T300,Gehaltsklassen!E$11:E$15,1),1),"Falsche Bodenart")))))</f>
        <v>C</v>
      </c>
      <c r="V300" s="52" t="str">
        <f>IF(OR(C300=""),"",SUM(F300,J300,N300)*VLOOKUP(S300,Gehaltsklassen!$B$34:$D$38,2,FALSE))</f>
        <v/>
      </c>
      <c r="W300" s="52" t="str">
        <f>IF(OR(C300=""),"",SUM(F300,J300,N300)*VLOOKUP(S300,Gehaltsklassen!$B$34:$D$38,2,FALSE)*C300)</f>
        <v/>
      </c>
      <c r="X300" s="52" t="str">
        <f>IF(OR(C300=""),"",SUM(F300,J300,N300)*VLOOKUP(S300,Gehaltsklassen!$B$34:$D$38,3,FALSE))</f>
        <v/>
      </c>
      <c r="Y300" s="52" t="str">
        <f>IF(OR(C300=""),"",SUM(F300,J300,N300)*VLOOKUP(S300,Gehaltsklassen!$B$34:$D$38,3,FALSE)*C300)</f>
        <v/>
      </c>
      <c r="Z300" s="54" t="str">
        <f>IF(OR(C300=""),"",(SUM(G300,K300,O300)*VLOOKUP(U300,Gehaltsklassen!$B$34:$D$38,2,FALSE)))</f>
        <v/>
      </c>
      <c r="AA300" s="54" t="str">
        <f>IF(OR(C300=""),"",(SUM(G300,K300,O300)*VLOOKUP(U300,Gehaltsklassen!$B$34:$D$38,2,FALSE))*C300)</f>
        <v/>
      </c>
      <c r="AB300" s="53" t="str">
        <f>IF(OR(C300=""),"",(SUM(G300,K300,O300)*VLOOKUP(U300,Gehaltsklassen!$B$34:$D$38,3,FALSE))*C300)</f>
        <v/>
      </c>
      <c r="AC300" s="53" t="str">
        <f>IF(OR(C300=""),"",(SUM(G300,K300,O300)*VLOOKUP(U300,Gehaltsklassen!$B$34:$D$38,3,FALSE))*C300)</f>
        <v/>
      </c>
    </row>
    <row r="301" spans="1:29" ht="31.9" customHeight="1" x14ac:dyDescent="0.2">
      <c r="A301" s="74" t="str">
        <f>IF(C301="","",MAX($A$11:A300)+1)</f>
        <v/>
      </c>
      <c r="B301" s="75" t="str">
        <f>IF('N-Bedarf AL §13a'!B299="","",'N-Bedarf AL §13a'!B299)</f>
        <v/>
      </c>
      <c r="C301" s="49" t="str">
        <f>IF('N-Bedarf AL §13a'!C299="","",'N-Bedarf AL §13a'!C299)</f>
        <v/>
      </c>
      <c r="D301" s="88" t="str">
        <f>IF('N-Bedarf AL §13a'!D299="","",'N-Bedarf AL §13a'!D299)</f>
        <v/>
      </c>
      <c r="E301" s="49" t="str">
        <f>IF('N-Bedarf AL §13a'!G299="","",'N-Bedarf AL §13a'!G299)</f>
        <v/>
      </c>
      <c r="F301" s="50" t="str">
        <f t="shared" si="24"/>
        <v/>
      </c>
      <c r="G301" s="50" t="str">
        <f t="shared" si="29"/>
        <v/>
      </c>
      <c r="H301" s="88"/>
      <c r="I301" s="49"/>
      <c r="J301" s="50" t="str">
        <f t="shared" si="25"/>
        <v/>
      </c>
      <c r="K301" s="50" t="str">
        <f t="shared" si="26"/>
        <v/>
      </c>
      <c r="L301" s="88"/>
      <c r="M301" s="49"/>
      <c r="N301" s="50" t="str">
        <f t="shared" si="27"/>
        <v/>
      </c>
      <c r="O301" s="50" t="str">
        <f t="shared" si="28"/>
        <v/>
      </c>
      <c r="P301" s="51"/>
      <c r="Q301" s="78" t="s">
        <v>261</v>
      </c>
      <c r="R301" s="49"/>
      <c r="S301" s="32" t="str">
        <f>IF(R301="","C",INDEX(Gehaltsklassen!A$11:A$15,MATCH(R301,Gehaltsklassen!D$11:D$15,1),1))</f>
        <v>C</v>
      </c>
      <c r="T301" s="49"/>
      <c r="U301" s="32" t="str">
        <f>IF(T301="","C",IF(T301="","C",IF($Q301="I",INDEX(Gehaltsklassen!A$11:A$15,MATCH(T301,Gehaltsklassen!C$11:C$15,1),1),IF($Q301="II",INDEX(Gehaltsklassen!A$11:A$15,MATCH(T301,Gehaltsklassen!D$11:D$15,1),1),IF($Q301="III",INDEX(Gehaltsklassen!A$11:A$15,MATCH(T301,Gehaltsklassen!E$11:E$15,1),1),"Falsche Bodenart")))))</f>
        <v>C</v>
      </c>
      <c r="V301" s="52" t="str">
        <f>IF(OR(C301=""),"",SUM(F301,J301,N301)*VLOOKUP(S301,Gehaltsklassen!$B$34:$D$38,2,FALSE))</f>
        <v/>
      </c>
      <c r="W301" s="52" t="str">
        <f>IF(OR(C301=""),"",SUM(F301,J301,N301)*VLOOKUP(S301,Gehaltsklassen!$B$34:$D$38,2,FALSE)*C301)</f>
        <v/>
      </c>
      <c r="X301" s="52" t="str">
        <f>IF(OR(C301=""),"",SUM(F301,J301,N301)*VLOOKUP(S301,Gehaltsklassen!$B$34:$D$38,3,FALSE))</f>
        <v/>
      </c>
      <c r="Y301" s="52" t="str">
        <f>IF(OR(C301=""),"",SUM(F301,J301,N301)*VLOOKUP(S301,Gehaltsklassen!$B$34:$D$38,3,FALSE)*C301)</f>
        <v/>
      </c>
      <c r="Z301" s="54" t="str">
        <f>IF(OR(C301=""),"",(SUM(G301,K301,O301)*VLOOKUP(U301,Gehaltsklassen!$B$34:$D$38,2,FALSE)))</f>
        <v/>
      </c>
      <c r="AA301" s="54" t="str">
        <f>IF(OR(C301=""),"",(SUM(G301,K301,O301)*VLOOKUP(U301,Gehaltsklassen!$B$34:$D$38,2,FALSE))*C301)</f>
        <v/>
      </c>
      <c r="AB301" s="53" t="str">
        <f>IF(OR(C301=""),"",(SUM(G301,K301,O301)*VLOOKUP(U301,Gehaltsklassen!$B$34:$D$38,3,FALSE))*C301)</f>
        <v/>
      </c>
      <c r="AC301" s="53" t="str">
        <f>IF(OR(C301=""),"",(SUM(G301,K301,O301)*VLOOKUP(U301,Gehaltsklassen!$B$34:$D$38,3,FALSE))*C301)</f>
        <v/>
      </c>
    </row>
    <row r="302" spans="1:29" ht="31.9" customHeight="1" x14ac:dyDescent="0.2">
      <c r="A302" s="74" t="str">
        <f>IF(C302="","",MAX($A$11:A301)+1)</f>
        <v/>
      </c>
      <c r="B302" s="75" t="str">
        <f>IF('N-Bedarf AL §13a'!B300="","",'N-Bedarf AL §13a'!B300)</f>
        <v/>
      </c>
      <c r="C302" s="49" t="str">
        <f>IF('N-Bedarf AL §13a'!C300="","",'N-Bedarf AL §13a'!C300)</f>
        <v/>
      </c>
      <c r="D302" s="88" t="str">
        <f>IF('N-Bedarf AL §13a'!D300="","",'N-Bedarf AL §13a'!D300)</f>
        <v/>
      </c>
      <c r="E302" s="49" t="str">
        <f>IF('N-Bedarf AL §13a'!G300="","",'N-Bedarf AL §13a'!G300)</f>
        <v/>
      </c>
      <c r="F302" s="50" t="str">
        <f t="shared" si="24"/>
        <v/>
      </c>
      <c r="G302" s="50" t="str">
        <f t="shared" si="29"/>
        <v/>
      </c>
      <c r="H302" s="88"/>
      <c r="I302" s="49"/>
      <c r="J302" s="50" t="str">
        <f t="shared" si="25"/>
        <v/>
      </c>
      <c r="K302" s="50" t="str">
        <f t="shared" si="26"/>
        <v/>
      </c>
      <c r="L302" s="88"/>
      <c r="M302" s="49"/>
      <c r="N302" s="50" t="str">
        <f t="shared" si="27"/>
        <v/>
      </c>
      <c r="O302" s="50" t="str">
        <f t="shared" si="28"/>
        <v/>
      </c>
      <c r="P302" s="51"/>
      <c r="Q302" s="78" t="s">
        <v>261</v>
      </c>
      <c r="R302" s="49"/>
      <c r="S302" s="32" t="str">
        <f>IF(R302="","C",INDEX(Gehaltsklassen!A$11:A$15,MATCH(R302,Gehaltsklassen!D$11:D$15,1),1))</f>
        <v>C</v>
      </c>
      <c r="T302" s="49"/>
      <c r="U302" s="32" t="str">
        <f>IF(T302="","C",IF(T302="","C",IF($Q302="I",INDEX(Gehaltsklassen!A$11:A$15,MATCH(T302,Gehaltsklassen!C$11:C$15,1),1),IF($Q302="II",INDEX(Gehaltsklassen!A$11:A$15,MATCH(T302,Gehaltsklassen!D$11:D$15,1),1),IF($Q302="III",INDEX(Gehaltsklassen!A$11:A$15,MATCH(T302,Gehaltsklassen!E$11:E$15,1),1),"Falsche Bodenart")))))</f>
        <v>C</v>
      </c>
      <c r="V302" s="52" t="str">
        <f>IF(OR(C302=""),"",SUM(F302,J302,N302)*VLOOKUP(S302,Gehaltsklassen!$B$34:$D$38,2,FALSE))</f>
        <v/>
      </c>
      <c r="W302" s="52" t="str">
        <f>IF(OR(C302=""),"",SUM(F302,J302,N302)*VLOOKUP(S302,Gehaltsklassen!$B$34:$D$38,2,FALSE)*C302)</f>
        <v/>
      </c>
      <c r="X302" s="52" t="str">
        <f>IF(OR(C302=""),"",SUM(F302,J302,N302)*VLOOKUP(S302,Gehaltsklassen!$B$34:$D$38,3,FALSE))</f>
        <v/>
      </c>
      <c r="Y302" s="52" t="str">
        <f>IF(OR(C302=""),"",SUM(F302,J302,N302)*VLOOKUP(S302,Gehaltsklassen!$B$34:$D$38,3,FALSE)*C302)</f>
        <v/>
      </c>
      <c r="Z302" s="54" t="str">
        <f>IF(OR(C302=""),"",(SUM(G302,K302,O302)*VLOOKUP(U302,Gehaltsklassen!$B$34:$D$38,2,FALSE)))</f>
        <v/>
      </c>
      <c r="AA302" s="54" t="str">
        <f>IF(OR(C302=""),"",(SUM(G302,K302,O302)*VLOOKUP(U302,Gehaltsklassen!$B$34:$D$38,2,FALSE))*C302)</f>
        <v/>
      </c>
      <c r="AB302" s="53" t="str">
        <f>IF(OR(C302=""),"",(SUM(G302,K302,O302)*VLOOKUP(U302,Gehaltsklassen!$B$34:$D$38,3,FALSE))*C302)</f>
        <v/>
      </c>
      <c r="AC302" s="53" t="str">
        <f>IF(OR(C302=""),"",(SUM(G302,K302,O302)*VLOOKUP(U302,Gehaltsklassen!$B$34:$D$38,3,FALSE))*C302)</f>
        <v/>
      </c>
    </row>
    <row r="303" spans="1:29" ht="31.9" customHeight="1" x14ac:dyDescent="0.2">
      <c r="A303" s="74" t="str">
        <f>IF(C303="","",MAX($A$11:A302)+1)</f>
        <v/>
      </c>
      <c r="B303" s="75" t="str">
        <f>IF('N-Bedarf AL §13a'!B301="","",'N-Bedarf AL §13a'!B301)</f>
        <v/>
      </c>
      <c r="C303" s="49" t="str">
        <f>IF('N-Bedarf AL §13a'!C301="","",'N-Bedarf AL §13a'!C301)</f>
        <v/>
      </c>
      <c r="D303" s="88" t="str">
        <f>IF('N-Bedarf AL §13a'!D301="","",'N-Bedarf AL §13a'!D301)</f>
        <v/>
      </c>
      <c r="E303" s="49" t="str">
        <f>IF('N-Bedarf AL §13a'!G301="","",'N-Bedarf AL §13a'!G301)</f>
        <v/>
      </c>
      <c r="F303" s="50" t="str">
        <f t="shared" si="24"/>
        <v/>
      </c>
      <c r="G303" s="50" t="str">
        <f t="shared" si="29"/>
        <v/>
      </c>
      <c r="H303" s="88"/>
      <c r="I303" s="49"/>
      <c r="J303" s="50" t="str">
        <f t="shared" si="25"/>
        <v/>
      </c>
      <c r="K303" s="50" t="str">
        <f t="shared" si="26"/>
        <v/>
      </c>
      <c r="L303" s="88"/>
      <c r="M303" s="49"/>
      <c r="N303" s="50" t="str">
        <f t="shared" si="27"/>
        <v/>
      </c>
      <c r="O303" s="50" t="str">
        <f t="shared" si="28"/>
        <v/>
      </c>
      <c r="P303" s="51"/>
      <c r="Q303" s="78" t="s">
        <v>261</v>
      </c>
      <c r="R303" s="49"/>
      <c r="S303" s="32" t="str">
        <f>IF(R303="","C",INDEX(Gehaltsklassen!A$11:A$15,MATCH(R303,Gehaltsklassen!D$11:D$15,1),1))</f>
        <v>C</v>
      </c>
      <c r="T303" s="49"/>
      <c r="U303" s="32" t="str">
        <f>IF(T303="","C",IF(T303="","C",IF($Q303="I",INDEX(Gehaltsklassen!A$11:A$15,MATCH(T303,Gehaltsklassen!C$11:C$15,1),1),IF($Q303="II",INDEX(Gehaltsklassen!A$11:A$15,MATCH(T303,Gehaltsklassen!D$11:D$15,1),1),IF($Q303="III",INDEX(Gehaltsklassen!A$11:A$15,MATCH(T303,Gehaltsklassen!E$11:E$15,1),1),"Falsche Bodenart")))))</f>
        <v>C</v>
      </c>
      <c r="V303" s="52" t="str">
        <f>IF(OR(C303=""),"",SUM(F303,J303,N303)*VLOOKUP(S303,Gehaltsklassen!$B$34:$D$38,2,FALSE))</f>
        <v/>
      </c>
      <c r="W303" s="52" t="str">
        <f>IF(OR(C303=""),"",SUM(F303,J303,N303)*VLOOKUP(S303,Gehaltsklassen!$B$34:$D$38,2,FALSE)*C303)</f>
        <v/>
      </c>
      <c r="X303" s="52" t="str">
        <f>IF(OR(C303=""),"",SUM(F303,J303,N303)*VLOOKUP(S303,Gehaltsklassen!$B$34:$D$38,3,FALSE))</f>
        <v/>
      </c>
      <c r="Y303" s="52" t="str">
        <f>IF(OR(C303=""),"",SUM(F303,J303,N303)*VLOOKUP(S303,Gehaltsklassen!$B$34:$D$38,3,FALSE)*C303)</f>
        <v/>
      </c>
      <c r="Z303" s="54" t="str">
        <f>IF(OR(C303=""),"",(SUM(G303,K303,O303)*VLOOKUP(U303,Gehaltsklassen!$B$34:$D$38,2,FALSE)))</f>
        <v/>
      </c>
      <c r="AA303" s="54" t="str">
        <f>IF(OR(C303=""),"",(SUM(G303,K303,O303)*VLOOKUP(U303,Gehaltsklassen!$B$34:$D$38,2,FALSE))*C303)</f>
        <v/>
      </c>
      <c r="AB303" s="53" t="str">
        <f>IF(OR(C303=""),"",(SUM(G303,K303,O303)*VLOOKUP(U303,Gehaltsklassen!$B$34:$D$38,3,FALSE))*C303)</f>
        <v/>
      </c>
      <c r="AC303" s="53" t="str">
        <f>IF(OR(C303=""),"",(SUM(G303,K303,O303)*VLOOKUP(U303,Gehaltsklassen!$B$34:$D$38,3,FALSE))*C303)</f>
        <v/>
      </c>
    </row>
    <row r="304" spans="1:29" ht="31.9" customHeight="1" x14ac:dyDescent="0.2">
      <c r="A304" s="74" t="str">
        <f>IF(C304="","",MAX($A$11:A303)+1)</f>
        <v/>
      </c>
      <c r="B304" s="75" t="str">
        <f>IF('N-Bedarf AL §13a'!B302="","",'N-Bedarf AL §13a'!B302)</f>
        <v/>
      </c>
      <c r="C304" s="49" t="str">
        <f>IF('N-Bedarf AL §13a'!C302="","",'N-Bedarf AL §13a'!C302)</f>
        <v/>
      </c>
      <c r="D304" s="88" t="str">
        <f>IF('N-Bedarf AL §13a'!D302="","",'N-Bedarf AL §13a'!D302)</f>
        <v/>
      </c>
      <c r="E304" s="49" t="str">
        <f>IF('N-Bedarf AL §13a'!G302="","",'N-Bedarf AL §13a'!G302)</f>
        <v/>
      </c>
      <c r="F304" s="50" t="str">
        <f t="shared" si="24"/>
        <v/>
      </c>
      <c r="G304" s="50" t="str">
        <f t="shared" si="29"/>
        <v/>
      </c>
      <c r="H304" s="88"/>
      <c r="I304" s="49"/>
      <c r="J304" s="50" t="str">
        <f t="shared" si="25"/>
        <v/>
      </c>
      <c r="K304" s="50" t="str">
        <f t="shared" si="26"/>
        <v/>
      </c>
      <c r="L304" s="88"/>
      <c r="M304" s="49"/>
      <c r="N304" s="50" t="str">
        <f t="shared" si="27"/>
        <v/>
      </c>
      <c r="O304" s="50" t="str">
        <f t="shared" si="28"/>
        <v/>
      </c>
      <c r="P304" s="51"/>
      <c r="Q304" s="78" t="s">
        <v>261</v>
      </c>
      <c r="R304" s="49"/>
      <c r="S304" s="32" t="str">
        <f>IF(R304="","C",INDEX(Gehaltsklassen!A$11:A$15,MATCH(R304,Gehaltsklassen!D$11:D$15,1),1))</f>
        <v>C</v>
      </c>
      <c r="T304" s="49"/>
      <c r="U304" s="32" t="str">
        <f>IF(T304="","C",IF(T304="","C",IF($Q304="I",INDEX(Gehaltsklassen!A$11:A$15,MATCH(T304,Gehaltsklassen!C$11:C$15,1),1),IF($Q304="II",INDEX(Gehaltsklassen!A$11:A$15,MATCH(T304,Gehaltsklassen!D$11:D$15,1),1),IF($Q304="III",INDEX(Gehaltsklassen!A$11:A$15,MATCH(T304,Gehaltsklassen!E$11:E$15,1),1),"Falsche Bodenart")))))</f>
        <v>C</v>
      </c>
      <c r="V304" s="52" t="str">
        <f>IF(OR(C304=""),"",SUM(F304,J304,N304)*VLOOKUP(S304,Gehaltsklassen!$B$34:$D$38,2,FALSE))</f>
        <v/>
      </c>
      <c r="W304" s="52" t="str">
        <f>IF(OR(C304=""),"",SUM(F304,J304,N304)*VLOOKUP(S304,Gehaltsklassen!$B$34:$D$38,2,FALSE)*C304)</f>
        <v/>
      </c>
      <c r="X304" s="52" t="str">
        <f>IF(OR(C304=""),"",SUM(F304,J304,N304)*VLOOKUP(S304,Gehaltsklassen!$B$34:$D$38,3,FALSE))</f>
        <v/>
      </c>
      <c r="Y304" s="52" t="str">
        <f>IF(OR(C304=""),"",SUM(F304,J304,N304)*VLOOKUP(S304,Gehaltsklassen!$B$34:$D$38,3,FALSE)*C304)</f>
        <v/>
      </c>
      <c r="Z304" s="54" t="str">
        <f>IF(OR(C304=""),"",(SUM(G304,K304,O304)*VLOOKUP(U304,Gehaltsklassen!$B$34:$D$38,2,FALSE)))</f>
        <v/>
      </c>
      <c r="AA304" s="54" t="str">
        <f>IF(OR(C304=""),"",(SUM(G304,K304,O304)*VLOOKUP(U304,Gehaltsklassen!$B$34:$D$38,2,FALSE))*C304)</f>
        <v/>
      </c>
      <c r="AB304" s="53" t="str">
        <f>IF(OR(C304=""),"",(SUM(G304,K304,O304)*VLOOKUP(U304,Gehaltsklassen!$B$34:$D$38,3,FALSE))*C304)</f>
        <v/>
      </c>
      <c r="AC304" s="53" t="str">
        <f>IF(OR(C304=""),"",(SUM(G304,K304,O304)*VLOOKUP(U304,Gehaltsklassen!$B$34:$D$38,3,FALSE))*C304)</f>
        <v/>
      </c>
    </row>
    <row r="305" spans="1:29" ht="31.9" customHeight="1" x14ac:dyDescent="0.2">
      <c r="A305" s="74" t="str">
        <f>IF(C305="","",MAX($A$11:A304)+1)</f>
        <v/>
      </c>
      <c r="B305" s="75" t="str">
        <f>IF('N-Bedarf AL §13a'!B303="","",'N-Bedarf AL §13a'!B303)</f>
        <v/>
      </c>
      <c r="C305" s="49" t="str">
        <f>IF('N-Bedarf AL §13a'!C303="","",'N-Bedarf AL §13a'!C303)</f>
        <v/>
      </c>
      <c r="D305" s="88" t="str">
        <f>IF('N-Bedarf AL §13a'!D303="","",'N-Bedarf AL §13a'!D303)</f>
        <v/>
      </c>
      <c r="E305" s="49" t="str">
        <f>IF('N-Bedarf AL §13a'!G303="","",'N-Bedarf AL §13a'!G303)</f>
        <v/>
      </c>
      <c r="F305" s="50" t="str">
        <f t="shared" si="24"/>
        <v/>
      </c>
      <c r="G305" s="50" t="str">
        <f t="shared" si="29"/>
        <v/>
      </c>
      <c r="H305" s="88"/>
      <c r="I305" s="49"/>
      <c r="J305" s="50" t="str">
        <f t="shared" si="25"/>
        <v/>
      </c>
      <c r="K305" s="50" t="str">
        <f t="shared" si="26"/>
        <v/>
      </c>
      <c r="L305" s="88"/>
      <c r="M305" s="49"/>
      <c r="N305" s="50" t="str">
        <f t="shared" si="27"/>
        <v/>
      </c>
      <c r="O305" s="50" t="str">
        <f t="shared" si="28"/>
        <v/>
      </c>
      <c r="P305" s="51"/>
      <c r="Q305" s="78" t="s">
        <v>261</v>
      </c>
      <c r="R305" s="49"/>
      <c r="S305" s="32" t="str">
        <f>IF(R305="","C",INDEX(Gehaltsklassen!A$11:A$15,MATCH(R305,Gehaltsklassen!D$11:D$15,1),1))</f>
        <v>C</v>
      </c>
      <c r="T305" s="49"/>
      <c r="U305" s="32" t="str">
        <f>IF(T305="","C",IF(T305="","C",IF($Q305="I",INDEX(Gehaltsklassen!A$11:A$15,MATCH(T305,Gehaltsklassen!C$11:C$15,1),1),IF($Q305="II",INDEX(Gehaltsklassen!A$11:A$15,MATCH(T305,Gehaltsklassen!D$11:D$15,1),1),IF($Q305="III",INDEX(Gehaltsklassen!A$11:A$15,MATCH(T305,Gehaltsklassen!E$11:E$15,1),1),"Falsche Bodenart")))))</f>
        <v>C</v>
      </c>
      <c r="V305" s="52" t="str">
        <f>IF(OR(C305=""),"",SUM(F305,J305,N305)*VLOOKUP(S305,Gehaltsklassen!$B$34:$D$38,2,FALSE))</f>
        <v/>
      </c>
      <c r="W305" s="52" t="str">
        <f>IF(OR(C305=""),"",SUM(F305,J305,N305)*VLOOKUP(S305,Gehaltsklassen!$B$34:$D$38,2,FALSE)*C305)</f>
        <v/>
      </c>
      <c r="X305" s="52" t="str">
        <f>IF(OR(C305=""),"",SUM(F305,J305,N305)*VLOOKUP(S305,Gehaltsklassen!$B$34:$D$38,3,FALSE))</f>
        <v/>
      </c>
      <c r="Y305" s="52" t="str">
        <f>IF(OR(C305=""),"",SUM(F305,J305,N305)*VLOOKUP(S305,Gehaltsklassen!$B$34:$D$38,3,FALSE)*C305)</f>
        <v/>
      </c>
      <c r="Z305" s="54" t="str">
        <f>IF(OR(C305=""),"",(SUM(G305,K305,O305)*VLOOKUP(U305,Gehaltsklassen!$B$34:$D$38,2,FALSE)))</f>
        <v/>
      </c>
      <c r="AA305" s="54" t="str">
        <f>IF(OR(C305=""),"",(SUM(G305,K305,O305)*VLOOKUP(U305,Gehaltsklassen!$B$34:$D$38,2,FALSE))*C305)</f>
        <v/>
      </c>
      <c r="AB305" s="53" t="str">
        <f>IF(OR(C305=""),"",(SUM(G305,K305,O305)*VLOOKUP(U305,Gehaltsklassen!$B$34:$D$38,3,FALSE))*C305)</f>
        <v/>
      </c>
      <c r="AC305" s="53" t="str">
        <f>IF(OR(C305=""),"",(SUM(G305,K305,O305)*VLOOKUP(U305,Gehaltsklassen!$B$34:$D$38,3,FALSE))*C305)</f>
        <v/>
      </c>
    </row>
    <row r="306" spans="1:29" ht="31.9" customHeight="1" x14ac:dyDescent="0.2">
      <c r="A306" s="74" t="str">
        <f>IF(C306="","",MAX($A$11:A305)+1)</f>
        <v/>
      </c>
      <c r="B306" s="75" t="str">
        <f>IF('N-Bedarf AL §13a'!B304="","",'N-Bedarf AL §13a'!B304)</f>
        <v/>
      </c>
      <c r="C306" s="49" t="str">
        <f>IF('N-Bedarf AL §13a'!C304="","",'N-Bedarf AL §13a'!C304)</f>
        <v/>
      </c>
      <c r="D306" s="88" t="str">
        <f>IF('N-Bedarf AL §13a'!D304="","",'N-Bedarf AL §13a'!D304)</f>
        <v/>
      </c>
      <c r="E306" s="49" t="str">
        <f>IF('N-Bedarf AL §13a'!G304="","",'N-Bedarf AL §13a'!G304)</f>
        <v/>
      </c>
      <c r="F306" s="50" t="str">
        <f t="shared" si="24"/>
        <v/>
      </c>
      <c r="G306" s="50" t="str">
        <f t="shared" si="29"/>
        <v/>
      </c>
      <c r="H306" s="88"/>
      <c r="I306" s="49"/>
      <c r="J306" s="50" t="str">
        <f t="shared" si="25"/>
        <v/>
      </c>
      <c r="K306" s="50" t="str">
        <f t="shared" si="26"/>
        <v/>
      </c>
      <c r="L306" s="88"/>
      <c r="M306" s="49"/>
      <c r="N306" s="50" t="str">
        <f t="shared" si="27"/>
        <v/>
      </c>
      <c r="O306" s="50" t="str">
        <f t="shared" si="28"/>
        <v/>
      </c>
      <c r="P306" s="51"/>
      <c r="Q306" s="78" t="s">
        <v>261</v>
      </c>
      <c r="R306" s="49"/>
      <c r="S306" s="32" t="str">
        <f>IF(R306="","C",INDEX(Gehaltsklassen!A$11:A$15,MATCH(R306,Gehaltsklassen!D$11:D$15,1),1))</f>
        <v>C</v>
      </c>
      <c r="T306" s="49"/>
      <c r="U306" s="32" t="str">
        <f>IF(T306="","C",IF(T306="","C",IF($Q306="I",INDEX(Gehaltsklassen!A$11:A$15,MATCH(T306,Gehaltsklassen!C$11:C$15,1),1),IF($Q306="II",INDEX(Gehaltsklassen!A$11:A$15,MATCH(T306,Gehaltsklassen!D$11:D$15,1),1),IF($Q306="III",INDEX(Gehaltsklassen!A$11:A$15,MATCH(T306,Gehaltsklassen!E$11:E$15,1),1),"Falsche Bodenart")))))</f>
        <v>C</v>
      </c>
      <c r="V306" s="52" t="str">
        <f>IF(OR(C306=""),"",SUM(F306,J306,N306)*VLOOKUP(S306,Gehaltsklassen!$B$34:$D$38,2,FALSE))</f>
        <v/>
      </c>
      <c r="W306" s="52" t="str">
        <f>IF(OR(C306=""),"",SUM(F306,J306,N306)*VLOOKUP(S306,Gehaltsklassen!$B$34:$D$38,2,FALSE)*C306)</f>
        <v/>
      </c>
      <c r="X306" s="52" t="str">
        <f>IF(OR(C306=""),"",SUM(F306,J306,N306)*VLOOKUP(S306,Gehaltsklassen!$B$34:$D$38,3,FALSE))</f>
        <v/>
      </c>
      <c r="Y306" s="52" t="str">
        <f>IF(OR(C306=""),"",SUM(F306,J306,N306)*VLOOKUP(S306,Gehaltsklassen!$B$34:$D$38,3,FALSE)*C306)</f>
        <v/>
      </c>
      <c r="Z306" s="54" t="str">
        <f>IF(OR(C306=""),"",(SUM(G306,K306,O306)*VLOOKUP(U306,Gehaltsklassen!$B$34:$D$38,2,FALSE)))</f>
        <v/>
      </c>
      <c r="AA306" s="54" t="str">
        <f>IF(OR(C306=""),"",(SUM(G306,K306,O306)*VLOOKUP(U306,Gehaltsklassen!$B$34:$D$38,2,FALSE))*C306)</f>
        <v/>
      </c>
      <c r="AB306" s="53" t="str">
        <f>IF(OR(C306=""),"",(SUM(G306,K306,O306)*VLOOKUP(U306,Gehaltsklassen!$B$34:$D$38,3,FALSE))*C306)</f>
        <v/>
      </c>
      <c r="AC306" s="53" t="str">
        <f>IF(OR(C306=""),"",(SUM(G306,K306,O306)*VLOOKUP(U306,Gehaltsklassen!$B$34:$D$38,3,FALSE))*C306)</f>
        <v/>
      </c>
    </row>
    <row r="307" spans="1:29" ht="31.9" customHeight="1" x14ac:dyDescent="0.2">
      <c r="A307" s="74" t="str">
        <f>IF(C307="","",MAX($A$11:A306)+1)</f>
        <v/>
      </c>
      <c r="B307" s="75" t="str">
        <f>IF('N-Bedarf AL §13a'!B305="","",'N-Bedarf AL §13a'!B305)</f>
        <v/>
      </c>
      <c r="C307" s="49" t="str">
        <f>IF('N-Bedarf AL §13a'!C305="","",'N-Bedarf AL §13a'!C305)</f>
        <v/>
      </c>
      <c r="D307" s="88" t="str">
        <f>IF('N-Bedarf AL §13a'!D305="","",'N-Bedarf AL §13a'!D305)</f>
        <v/>
      </c>
      <c r="E307" s="49" t="str">
        <f>IF('N-Bedarf AL §13a'!G305="","",'N-Bedarf AL §13a'!G305)</f>
        <v/>
      </c>
      <c r="F307" s="50" t="str">
        <f t="shared" si="24"/>
        <v/>
      </c>
      <c r="G307" s="50" t="str">
        <f t="shared" si="29"/>
        <v/>
      </c>
      <c r="H307" s="88"/>
      <c r="I307" s="49"/>
      <c r="J307" s="50" t="str">
        <f t="shared" si="25"/>
        <v/>
      </c>
      <c r="K307" s="50" t="str">
        <f t="shared" si="26"/>
        <v/>
      </c>
      <c r="L307" s="88"/>
      <c r="M307" s="49"/>
      <c r="N307" s="50" t="str">
        <f t="shared" si="27"/>
        <v/>
      </c>
      <c r="O307" s="50" t="str">
        <f t="shared" si="28"/>
        <v/>
      </c>
      <c r="P307" s="51"/>
      <c r="Q307" s="78" t="s">
        <v>261</v>
      </c>
      <c r="R307" s="49"/>
      <c r="S307" s="32" t="str">
        <f>IF(R307="","C",INDEX(Gehaltsklassen!A$11:A$15,MATCH(R307,Gehaltsklassen!D$11:D$15,1),1))</f>
        <v>C</v>
      </c>
      <c r="T307" s="49"/>
      <c r="U307" s="32" t="str">
        <f>IF(T307="","C",IF(T307="","C",IF($Q307="I",INDEX(Gehaltsklassen!A$11:A$15,MATCH(T307,Gehaltsklassen!C$11:C$15,1),1),IF($Q307="II",INDEX(Gehaltsklassen!A$11:A$15,MATCH(T307,Gehaltsklassen!D$11:D$15,1),1),IF($Q307="III",INDEX(Gehaltsklassen!A$11:A$15,MATCH(T307,Gehaltsklassen!E$11:E$15,1),1),"Falsche Bodenart")))))</f>
        <v>C</v>
      </c>
      <c r="V307" s="52" t="str">
        <f>IF(OR(C307=""),"",SUM(F307,J307,N307)*VLOOKUP(S307,Gehaltsklassen!$B$34:$D$38,2,FALSE))</f>
        <v/>
      </c>
      <c r="W307" s="52" t="str">
        <f>IF(OR(C307=""),"",SUM(F307,J307,N307)*VLOOKUP(S307,Gehaltsklassen!$B$34:$D$38,2,FALSE)*C307)</f>
        <v/>
      </c>
      <c r="X307" s="52" t="str">
        <f>IF(OR(C307=""),"",SUM(F307,J307,N307)*VLOOKUP(S307,Gehaltsklassen!$B$34:$D$38,3,FALSE))</f>
        <v/>
      </c>
      <c r="Y307" s="52" t="str">
        <f>IF(OR(C307=""),"",SUM(F307,J307,N307)*VLOOKUP(S307,Gehaltsklassen!$B$34:$D$38,3,FALSE)*C307)</f>
        <v/>
      </c>
      <c r="Z307" s="54" t="str">
        <f>IF(OR(C307=""),"",(SUM(G307,K307,O307)*VLOOKUP(U307,Gehaltsklassen!$B$34:$D$38,2,FALSE)))</f>
        <v/>
      </c>
      <c r="AA307" s="54" t="str">
        <f>IF(OR(C307=""),"",(SUM(G307,K307,O307)*VLOOKUP(U307,Gehaltsklassen!$B$34:$D$38,2,FALSE))*C307)</f>
        <v/>
      </c>
      <c r="AB307" s="53" t="str">
        <f>IF(OR(C307=""),"",(SUM(G307,K307,O307)*VLOOKUP(U307,Gehaltsklassen!$B$34:$D$38,3,FALSE))*C307)</f>
        <v/>
      </c>
      <c r="AC307" s="53" t="str">
        <f>IF(OR(C307=""),"",(SUM(G307,K307,O307)*VLOOKUP(U307,Gehaltsklassen!$B$34:$D$38,3,FALSE))*C307)</f>
        <v/>
      </c>
    </row>
    <row r="308" spans="1:29" ht="31.9" customHeight="1" x14ac:dyDescent="0.2">
      <c r="A308" s="74" t="str">
        <f>IF(C308="","",MAX($A$11:A307)+1)</f>
        <v/>
      </c>
      <c r="B308" s="75" t="str">
        <f>IF('N-Bedarf AL §13a'!B306="","",'N-Bedarf AL §13a'!B306)</f>
        <v/>
      </c>
      <c r="C308" s="49" t="str">
        <f>IF('N-Bedarf AL §13a'!C306="","",'N-Bedarf AL §13a'!C306)</f>
        <v/>
      </c>
      <c r="D308" s="88" t="str">
        <f>IF('N-Bedarf AL §13a'!D306="","",'N-Bedarf AL §13a'!D306)</f>
        <v/>
      </c>
      <c r="E308" s="49" t="str">
        <f>IF('N-Bedarf AL §13a'!G306="","",'N-Bedarf AL §13a'!G306)</f>
        <v/>
      </c>
      <c r="F308" s="50" t="str">
        <f t="shared" si="24"/>
        <v/>
      </c>
      <c r="G308" s="50" t="str">
        <f t="shared" si="29"/>
        <v/>
      </c>
      <c r="H308" s="88"/>
      <c r="I308" s="49"/>
      <c r="J308" s="50" t="str">
        <f t="shared" si="25"/>
        <v/>
      </c>
      <c r="K308" s="50" t="str">
        <f t="shared" si="26"/>
        <v/>
      </c>
      <c r="L308" s="88"/>
      <c r="M308" s="49"/>
      <c r="N308" s="50" t="str">
        <f t="shared" si="27"/>
        <v/>
      </c>
      <c r="O308" s="50" t="str">
        <f t="shared" si="28"/>
        <v/>
      </c>
      <c r="P308" s="51"/>
      <c r="Q308" s="78" t="s">
        <v>261</v>
      </c>
      <c r="R308" s="49"/>
      <c r="S308" s="32" t="str">
        <f>IF(R308="","C",INDEX(Gehaltsklassen!A$11:A$15,MATCH(R308,Gehaltsklassen!D$11:D$15,1),1))</f>
        <v>C</v>
      </c>
      <c r="T308" s="49"/>
      <c r="U308" s="32" t="str">
        <f>IF(T308="","C",IF(T308="","C",IF($Q308="I",INDEX(Gehaltsklassen!A$11:A$15,MATCH(T308,Gehaltsklassen!C$11:C$15,1),1),IF($Q308="II",INDEX(Gehaltsklassen!A$11:A$15,MATCH(T308,Gehaltsklassen!D$11:D$15,1),1),IF($Q308="III",INDEX(Gehaltsklassen!A$11:A$15,MATCH(T308,Gehaltsklassen!E$11:E$15,1),1),"Falsche Bodenart")))))</f>
        <v>C</v>
      </c>
      <c r="V308" s="52" t="str">
        <f>IF(OR(C308=""),"",SUM(F308,J308,N308)*VLOOKUP(S308,Gehaltsklassen!$B$34:$D$38,2,FALSE))</f>
        <v/>
      </c>
      <c r="W308" s="52" t="str">
        <f>IF(OR(C308=""),"",SUM(F308,J308,N308)*VLOOKUP(S308,Gehaltsklassen!$B$34:$D$38,2,FALSE)*C308)</f>
        <v/>
      </c>
      <c r="X308" s="52" t="str">
        <f>IF(OR(C308=""),"",SUM(F308,J308,N308)*VLOOKUP(S308,Gehaltsklassen!$B$34:$D$38,3,FALSE))</f>
        <v/>
      </c>
      <c r="Y308" s="52" t="str">
        <f>IF(OR(C308=""),"",SUM(F308,J308,N308)*VLOOKUP(S308,Gehaltsklassen!$B$34:$D$38,3,FALSE)*C308)</f>
        <v/>
      </c>
      <c r="Z308" s="54" t="str">
        <f>IF(OR(C308=""),"",(SUM(G308,K308,O308)*VLOOKUP(U308,Gehaltsklassen!$B$34:$D$38,2,FALSE)))</f>
        <v/>
      </c>
      <c r="AA308" s="54" t="str">
        <f>IF(OR(C308=""),"",(SUM(G308,K308,O308)*VLOOKUP(U308,Gehaltsklassen!$B$34:$D$38,2,FALSE))*C308)</f>
        <v/>
      </c>
      <c r="AB308" s="53" t="str">
        <f>IF(OR(C308=""),"",(SUM(G308,K308,O308)*VLOOKUP(U308,Gehaltsklassen!$B$34:$D$38,3,FALSE))*C308)</f>
        <v/>
      </c>
      <c r="AC308" s="53" t="str">
        <f>IF(OR(C308=""),"",(SUM(G308,K308,O308)*VLOOKUP(U308,Gehaltsklassen!$B$34:$D$38,3,FALSE))*C308)</f>
        <v/>
      </c>
    </row>
    <row r="309" spans="1:29" ht="31.9" customHeight="1" x14ac:dyDescent="0.2">
      <c r="A309" s="74" t="str">
        <f>IF(C309="","",MAX($A$11:A308)+1)</f>
        <v/>
      </c>
      <c r="B309" s="75" t="str">
        <f>IF('N-Bedarf AL §13a'!B307="","",'N-Bedarf AL §13a'!B307)</f>
        <v/>
      </c>
      <c r="C309" s="49" t="str">
        <f>IF('N-Bedarf AL §13a'!C307="","",'N-Bedarf AL §13a'!C307)</f>
        <v/>
      </c>
      <c r="D309" s="88" t="str">
        <f>IF('N-Bedarf AL §13a'!D307="","",'N-Bedarf AL §13a'!D307)</f>
        <v/>
      </c>
      <c r="E309" s="49" t="str">
        <f>IF('N-Bedarf AL §13a'!G307="","",'N-Bedarf AL §13a'!G307)</f>
        <v/>
      </c>
      <c r="F309" s="50" t="str">
        <f t="shared" si="24"/>
        <v/>
      </c>
      <c r="G309" s="50" t="str">
        <f t="shared" si="29"/>
        <v/>
      </c>
      <c r="H309" s="88"/>
      <c r="I309" s="49"/>
      <c r="J309" s="50" t="str">
        <f t="shared" si="25"/>
        <v/>
      </c>
      <c r="K309" s="50" t="str">
        <f t="shared" si="26"/>
        <v/>
      </c>
      <c r="L309" s="88"/>
      <c r="M309" s="49"/>
      <c r="N309" s="50" t="str">
        <f t="shared" si="27"/>
        <v/>
      </c>
      <c r="O309" s="50" t="str">
        <f t="shared" si="28"/>
        <v/>
      </c>
      <c r="P309" s="51"/>
      <c r="Q309" s="78" t="s">
        <v>261</v>
      </c>
      <c r="R309" s="49"/>
      <c r="S309" s="32" t="str">
        <f>IF(R309="","C",INDEX(Gehaltsklassen!A$11:A$15,MATCH(R309,Gehaltsklassen!D$11:D$15,1),1))</f>
        <v>C</v>
      </c>
      <c r="T309" s="49"/>
      <c r="U309" s="32" t="str">
        <f>IF(T309="","C",IF(T309="","C",IF($Q309="I",INDEX(Gehaltsklassen!A$11:A$15,MATCH(T309,Gehaltsklassen!C$11:C$15,1),1),IF($Q309="II",INDEX(Gehaltsklassen!A$11:A$15,MATCH(T309,Gehaltsklassen!D$11:D$15,1),1),IF($Q309="III",INDEX(Gehaltsklassen!A$11:A$15,MATCH(T309,Gehaltsklassen!E$11:E$15,1),1),"Falsche Bodenart")))))</f>
        <v>C</v>
      </c>
      <c r="V309" s="52" t="str">
        <f>IF(OR(C309=""),"",SUM(F309,J309,N309)*VLOOKUP(S309,Gehaltsklassen!$B$34:$D$38,2,FALSE))</f>
        <v/>
      </c>
      <c r="W309" s="52" t="str">
        <f>IF(OR(C309=""),"",SUM(F309,J309,N309)*VLOOKUP(S309,Gehaltsklassen!$B$34:$D$38,2,FALSE)*C309)</f>
        <v/>
      </c>
      <c r="X309" s="52" t="str">
        <f>IF(OR(C309=""),"",SUM(F309,J309,N309)*VLOOKUP(S309,Gehaltsklassen!$B$34:$D$38,3,FALSE))</f>
        <v/>
      </c>
      <c r="Y309" s="52" t="str">
        <f>IF(OR(C309=""),"",SUM(F309,J309,N309)*VLOOKUP(S309,Gehaltsklassen!$B$34:$D$38,3,FALSE)*C309)</f>
        <v/>
      </c>
      <c r="Z309" s="54" t="str">
        <f>IF(OR(C309=""),"",(SUM(G309,K309,O309)*VLOOKUP(U309,Gehaltsklassen!$B$34:$D$38,2,FALSE)))</f>
        <v/>
      </c>
      <c r="AA309" s="54" t="str">
        <f>IF(OR(C309=""),"",(SUM(G309,K309,O309)*VLOOKUP(U309,Gehaltsklassen!$B$34:$D$38,2,FALSE))*C309)</f>
        <v/>
      </c>
      <c r="AB309" s="53" t="str">
        <f>IF(OR(C309=""),"",(SUM(G309,K309,O309)*VLOOKUP(U309,Gehaltsklassen!$B$34:$D$38,3,FALSE))*C309)</f>
        <v/>
      </c>
      <c r="AC309" s="53" t="str">
        <f>IF(OR(C309=""),"",(SUM(G309,K309,O309)*VLOOKUP(U309,Gehaltsklassen!$B$34:$D$38,3,FALSE))*C309)</f>
        <v/>
      </c>
    </row>
    <row r="310" spans="1:29" ht="31.9" customHeight="1" x14ac:dyDescent="0.2">
      <c r="A310" s="74" t="str">
        <f>IF(C310="","",MAX($A$11:A309)+1)</f>
        <v/>
      </c>
      <c r="B310" s="75" t="str">
        <f>IF('N-Bedarf AL §13a'!B308="","",'N-Bedarf AL §13a'!B308)</f>
        <v/>
      </c>
      <c r="C310" s="49" t="str">
        <f>IF('N-Bedarf AL §13a'!C308="","",'N-Bedarf AL §13a'!C308)</f>
        <v/>
      </c>
      <c r="D310" s="88" t="str">
        <f>IF('N-Bedarf AL §13a'!D308="","",'N-Bedarf AL §13a'!D308)</f>
        <v/>
      </c>
      <c r="E310" s="49" t="str">
        <f>IF('N-Bedarf AL §13a'!G308="","",'N-Bedarf AL §13a'!G308)</f>
        <v/>
      </c>
      <c r="F310" s="50" t="str">
        <f t="shared" si="24"/>
        <v/>
      </c>
      <c r="G310" s="50" t="str">
        <f t="shared" si="29"/>
        <v/>
      </c>
      <c r="H310" s="88"/>
      <c r="I310" s="49"/>
      <c r="J310" s="50" t="str">
        <f t="shared" si="25"/>
        <v/>
      </c>
      <c r="K310" s="50" t="str">
        <f t="shared" si="26"/>
        <v/>
      </c>
      <c r="L310" s="88"/>
      <c r="M310" s="49"/>
      <c r="N310" s="50" t="str">
        <f t="shared" si="27"/>
        <v/>
      </c>
      <c r="O310" s="50" t="str">
        <f t="shared" si="28"/>
        <v/>
      </c>
      <c r="P310" s="51"/>
      <c r="Q310" s="78" t="s">
        <v>261</v>
      </c>
      <c r="R310" s="49"/>
      <c r="S310" s="32" t="str">
        <f>IF(R310="","C",INDEX(Gehaltsklassen!A$11:A$15,MATCH(R310,Gehaltsklassen!D$11:D$15,1),1))</f>
        <v>C</v>
      </c>
      <c r="T310" s="49"/>
      <c r="U310" s="32" t="str">
        <f>IF(T310="","C",IF(T310="","C",IF($Q310="I",INDEX(Gehaltsklassen!A$11:A$15,MATCH(T310,Gehaltsklassen!C$11:C$15,1),1),IF($Q310="II",INDEX(Gehaltsklassen!A$11:A$15,MATCH(T310,Gehaltsklassen!D$11:D$15,1),1),IF($Q310="III",INDEX(Gehaltsklassen!A$11:A$15,MATCH(T310,Gehaltsklassen!E$11:E$15,1),1),"Falsche Bodenart")))))</f>
        <v>C</v>
      </c>
      <c r="V310" s="52" t="str">
        <f>IF(OR(C310=""),"",SUM(F310,J310,N310)*VLOOKUP(S310,Gehaltsklassen!$B$34:$D$38,2,FALSE))</f>
        <v/>
      </c>
      <c r="W310" s="52" t="str">
        <f>IF(OR(C310=""),"",SUM(F310,J310,N310)*VLOOKUP(S310,Gehaltsklassen!$B$34:$D$38,2,FALSE)*C310)</f>
        <v/>
      </c>
      <c r="X310" s="52" t="str">
        <f>IF(OR(C310=""),"",SUM(F310,J310,N310)*VLOOKUP(S310,Gehaltsklassen!$B$34:$D$38,3,FALSE))</f>
        <v/>
      </c>
      <c r="Y310" s="52" t="str">
        <f>IF(OR(C310=""),"",SUM(F310,J310,N310)*VLOOKUP(S310,Gehaltsklassen!$B$34:$D$38,3,FALSE)*C310)</f>
        <v/>
      </c>
      <c r="Z310" s="54" t="str">
        <f>IF(OR(C310=""),"",(SUM(G310,K310,O310)*VLOOKUP(U310,Gehaltsklassen!$B$34:$D$38,2,FALSE)))</f>
        <v/>
      </c>
      <c r="AA310" s="54" t="str">
        <f>IF(OR(C310=""),"",(SUM(G310,K310,O310)*VLOOKUP(U310,Gehaltsklassen!$B$34:$D$38,2,FALSE))*C310)</f>
        <v/>
      </c>
      <c r="AB310" s="53" t="str">
        <f>IF(OR(C310=""),"",(SUM(G310,K310,O310)*VLOOKUP(U310,Gehaltsklassen!$B$34:$D$38,3,FALSE))*C310)</f>
        <v/>
      </c>
      <c r="AC310" s="53" t="str">
        <f>IF(OR(C310=""),"",(SUM(G310,K310,O310)*VLOOKUP(U310,Gehaltsklassen!$B$34:$D$38,3,FALSE))*C310)</f>
        <v/>
      </c>
    </row>
    <row r="311" spans="1:29" ht="31.9" customHeight="1" x14ac:dyDescent="0.2">
      <c r="A311" s="74" t="str">
        <f>IF(C311="","",MAX($A$11:A310)+1)</f>
        <v/>
      </c>
      <c r="B311" s="75" t="str">
        <f>IF('N-Bedarf AL §13a'!B309="","",'N-Bedarf AL §13a'!B309)</f>
        <v/>
      </c>
      <c r="C311" s="49" t="str">
        <f>IF('N-Bedarf AL §13a'!C309="","",'N-Bedarf AL §13a'!C309)</f>
        <v/>
      </c>
      <c r="D311" s="88" t="str">
        <f>IF('N-Bedarf AL §13a'!D309="","",'N-Bedarf AL §13a'!D309)</f>
        <v/>
      </c>
      <c r="E311" s="49" t="str">
        <f>IF('N-Bedarf AL §13a'!G309="","",'N-Bedarf AL §13a'!G309)</f>
        <v/>
      </c>
      <c r="F311" s="50" t="str">
        <f t="shared" si="24"/>
        <v/>
      </c>
      <c r="G311" s="50" t="str">
        <f t="shared" si="29"/>
        <v/>
      </c>
      <c r="H311" s="88"/>
      <c r="I311" s="49"/>
      <c r="J311" s="50" t="str">
        <f t="shared" si="25"/>
        <v/>
      </c>
      <c r="K311" s="50" t="str">
        <f t="shared" si="26"/>
        <v/>
      </c>
      <c r="L311" s="88"/>
      <c r="M311" s="49"/>
      <c r="N311" s="50" t="str">
        <f t="shared" si="27"/>
        <v/>
      </c>
      <c r="O311" s="50" t="str">
        <f t="shared" si="28"/>
        <v/>
      </c>
      <c r="P311" s="51"/>
      <c r="Q311" s="78" t="s">
        <v>261</v>
      </c>
      <c r="R311" s="49"/>
      <c r="S311" s="32" t="str">
        <f>IF(R311="","C",INDEX(Gehaltsklassen!A$11:A$15,MATCH(R311,Gehaltsklassen!D$11:D$15,1),1))</f>
        <v>C</v>
      </c>
      <c r="T311" s="49"/>
      <c r="U311" s="32" t="str">
        <f>IF(T311="","C",IF(T311="","C",IF($Q311="I",INDEX(Gehaltsklassen!A$11:A$15,MATCH(T311,Gehaltsklassen!C$11:C$15,1),1),IF($Q311="II",INDEX(Gehaltsklassen!A$11:A$15,MATCH(T311,Gehaltsklassen!D$11:D$15,1),1),IF($Q311="III",INDEX(Gehaltsklassen!A$11:A$15,MATCH(T311,Gehaltsklassen!E$11:E$15,1),1),"Falsche Bodenart")))))</f>
        <v>C</v>
      </c>
      <c r="V311" s="52" t="str">
        <f>IF(OR(C311=""),"",SUM(F311,J311,N311)*VLOOKUP(S311,Gehaltsklassen!$B$34:$D$38,2,FALSE))</f>
        <v/>
      </c>
      <c r="W311" s="52" t="str">
        <f>IF(OR(C311=""),"",SUM(F311,J311,N311)*VLOOKUP(S311,Gehaltsklassen!$B$34:$D$38,2,FALSE)*C311)</f>
        <v/>
      </c>
      <c r="X311" s="52" t="str">
        <f>IF(OR(C311=""),"",SUM(F311,J311,N311)*VLOOKUP(S311,Gehaltsklassen!$B$34:$D$38,3,FALSE))</f>
        <v/>
      </c>
      <c r="Y311" s="52" t="str">
        <f>IF(OR(C311=""),"",SUM(F311,J311,N311)*VLOOKUP(S311,Gehaltsklassen!$B$34:$D$38,3,FALSE)*C311)</f>
        <v/>
      </c>
      <c r="Z311" s="54" t="str">
        <f>IF(OR(C311=""),"",(SUM(G311,K311,O311)*VLOOKUP(U311,Gehaltsklassen!$B$34:$D$38,2,FALSE)))</f>
        <v/>
      </c>
      <c r="AA311" s="54" t="str">
        <f>IF(OR(C311=""),"",(SUM(G311,K311,O311)*VLOOKUP(U311,Gehaltsklassen!$B$34:$D$38,2,FALSE))*C311)</f>
        <v/>
      </c>
      <c r="AB311" s="53" t="str">
        <f>IF(OR(C311=""),"",(SUM(G311,K311,O311)*VLOOKUP(U311,Gehaltsklassen!$B$34:$D$38,3,FALSE))*C311)</f>
        <v/>
      </c>
      <c r="AC311" s="53" t="str">
        <f>IF(OR(C311=""),"",(SUM(G311,K311,O311)*VLOOKUP(U311,Gehaltsklassen!$B$34:$D$38,3,FALSE))*C311)</f>
        <v/>
      </c>
    </row>
    <row r="312" spans="1:29" ht="31.9" customHeight="1" x14ac:dyDescent="0.2">
      <c r="A312" s="74" t="str">
        <f>IF(C312="","",MAX($A$11:A311)+1)</f>
        <v/>
      </c>
      <c r="B312" s="75" t="str">
        <f>IF('N-Bedarf AL §13a'!B310="","",'N-Bedarf AL §13a'!B310)</f>
        <v/>
      </c>
      <c r="C312" s="49" t="str">
        <f>IF('N-Bedarf AL §13a'!C310="","",'N-Bedarf AL §13a'!C310)</f>
        <v/>
      </c>
      <c r="D312" s="88" t="str">
        <f>IF('N-Bedarf AL §13a'!D310="","",'N-Bedarf AL §13a'!D310)</f>
        <v/>
      </c>
      <c r="E312" s="49" t="str">
        <f>IF('N-Bedarf AL §13a'!G310="","",'N-Bedarf AL §13a'!G310)</f>
        <v/>
      </c>
      <c r="F312" s="50" t="str">
        <f t="shared" si="24"/>
        <v/>
      </c>
      <c r="G312" s="50" t="str">
        <f t="shared" si="29"/>
        <v/>
      </c>
      <c r="H312" s="88"/>
      <c r="I312" s="49"/>
      <c r="J312" s="50" t="str">
        <f t="shared" si="25"/>
        <v/>
      </c>
      <c r="K312" s="50" t="str">
        <f t="shared" si="26"/>
        <v/>
      </c>
      <c r="L312" s="88"/>
      <c r="M312" s="49"/>
      <c r="N312" s="50" t="str">
        <f t="shared" si="27"/>
        <v/>
      </c>
      <c r="O312" s="50" t="str">
        <f t="shared" si="28"/>
        <v/>
      </c>
      <c r="P312" s="51"/>
      <c r="Q312" s="78" t="s">
        <v>261</v>
      </c>
      <c r="R312" s="49"/>
      <c r="S312" s="32" t="str">
        <f>IF(R312="","C",INDEX(Gehaltsklassen!A$11:A$15,MATCH(R312,Gehaltsklassen!D$11:D$15,1),1))</f>
        <v>C</v>
      </c>
      <c r="T312" s="49"/>
      <c r="U312" s="32" t="str">
        <f>IF(T312="","C",IF(T312="","C",IF($Q312="I",INDEX(Gehaltsklassen!A$11:A$15,MATCH(T312,Gehaltsklassen!C$11:C$15,1),1),IF($Q312="II",INDEX(Gehaltsklassen!A$11:A$15,MATCH(T312,Gehaltsklassen!D$11:D$15,1),1),IF($Q312="III",INDEX(Gehaltsklassen!A$11:A$15,MATCH(T312,Gehaltsklassen!E$11:E$15,1),1),"Falsche Bodenart")))))</f>
        <v>C</v>
      </c>
      <c r="V312" s="52" t="str">
        <f>IF(OR(C312=""),"",SUM(F312,J312,N312)*VLOOKUP(S312,Gehaltsklassen!$B$34:$D$38,2,FALSE))</f>
        <v/>
      </c>
      <c r="W312" s="52" t="str">
        <f>IF(OR(C312=""),"",SUM(F312,J312,N312)*VLOOKUP(S312,Gehaltsklassen!$B$34:$D$38,2,FALSE)*C312)</f>
        <v/>
      </c>
      <c r="X312" s="52" t="str">
        <f>IF(OR(C312=""),"",SUM(F312,J312,N312)*VLOOKUP(S312,Gehaltsklassen!$B$34:$D$38,3,FALSE))</f>
        <v/>
      </c>
      <c r="Y312" s="52" t="str">
        <f>IF(OR(C312=""),"",SUM(F312,J312,N312)*VLOOKUP(S312,Gehaltsklassen!$B$34:$D$38,3,FALSE)*C312)</f>
        <v/>
      </c>
      <c r="Z312" s="54" t="str">
        <f>IF(OR(C312=""),"",(SUM(G312,K312,O312)*VLOOKUP(U312,Gehaltsklassen!$B$34:$D$38,2,FALSE)))</f>
        <v/>
      </c>
      <c r="AA312" s="54" t="str">
        <f>IF(OR(C312=""),"",(SUM(G312,K312,O312)*VLOOKUP(U312,Gehaltsklassen!$B$34:$D$38,2,FALSE))*C312)</f>
        <v/>
      </c>
      <c r="AB312" s="53" t="str">
        <f>IF(OR(C312=""),"",(SUM(G312,K312,O312)*VLOOKUP(U312,Gehaltsklassen!$B$34:$D$38,3,FALSE))*C312)</f>
        <v/>
      </c>
      <c r="AC312" s="53" t="str">
        <f>IF(OR(C312=""),"",(SUM(G312,K312,O312)*VLOOKUP(U312,Gehaltsklassen!$B$34:$D$38,3,FALSE))*C312)</f>
        <v/>
      </c>
    </row>
    <row r="313" spans="1:29" ht="31.9" customHeight="1" x14ac:dyDescent="0.2">
      <c r="A313" s="74" t="str">
        <f>IF(C313="","",MAX($A$11:A312)+1)</f>
        <v/>
      </c>
      <c r="B313" s="75" t="str">
        <f>IF('N-Bedarf AL §13a'!B311="","",'N-Bedarf AL §13a'!B311)</f>
        <v/>
      </c>
      <c r="C313" s="49" t="str">
        <f>IF('N-Bedarf AL §13a'!C311="","",'N-Bedarf AL §13a'!C311)</f>
        <v/>
      </c>
      <c r="D313" s="88" t="str">
        <f>IF('N-Bedarf AL §13a'!D311="","",'N-Bedarf AL §13a'!D311)</f>
        <v/>
      </c>
      <c r="E313" s="49" t="str">
        <f>IF('N-Bedarf AL §13a'!G311="","",'N-Bedarf AL §13a'!G311)</f>
        <v/>
      </c>
      <c r="F313" s="50" t="str">
        <f t="shared" si="24"/>
        <v/>
      </c>
      <c r="G313" s="50" t="str">
        <f t="shared" si="29"/>
        <v/>
      </c>
      <c r="H313" s="88"/>
      <c r="I313" s="49"/>
      <c r="J313" s="50" t="str">
        <f t="shared" si="25"/>
        <v/>
      </c>
      <c r="K313" s="50" t="str">
        <f t="shared" si="26"/>
        <v/>
      </c>
      <c r="L313" s="88"/>
      <c r="M313" s="49"/>
      <c r="N313" s="50" t="str">
        <f t="shared" si="27"/>
        <v/>
      </c>
      <c r="O313" s="50" t="str">
        <f t="shared" si="28"/>
        <v/>
      </c>
      <c r="P313" s="51"/>
      <c r="Q313" s="78" t="s">
        <v>261</v>
      </c>
      <c r="R313" s="49"/>
      <c r="S313" s="32" t="str">
        <f>IF(R313="","C",INDEX(Gehaltsklassen!A$11:A$15,MATCH(R313,Gehaltsklassen!D$11:D$15,1),1))</f>
        <v>C</v>
      </c>
      <c r="T313" s="49"/>
      <c r="U313" s="32" t="str">
        <f>IF(T313="","C",IF(T313="","C",IF($Q313="I",INDEX(Gehaltsklassen!A$11:A$15,MATCH(T313,Gehaltsklassen!C$11:C$15,1),1),IF($Q313="II",INDEX(Gehaltsklassen!A$11:A$15,MATCH(T313,Gehaltsklassen!D$11:D$15,1),1),IF($Q313="III",INDEX(Gehaltsklassen!A$11:A$15,MATCH(T313,Gehaltsklassen!E$11:E$15,1),1),"Falsche Bodenart")))))</f>
        <v>C</v>
      </c>
      <c r="V313" s="52" t="str">
        <f>IF(OR(C313=""),"",SUM(F313,J313,N313)*VLOOKUP(S313,Gehaltsklassen!$B$34:$D$38,2,FALSE))</f>
        <v/>
      </c>
      <c r="W313" s="52" t="str">
        <f>IF(OR(C313=""),"",SUM(F313,J313,N313)*VLOOKUP(S313,Gehaltsklassen!$B$34:$D$38,2,FALSE)*C313)</f>
        <v/>
      </c>
      <c r="X313" s="52" t="str">
        <f>IF(OR(C313=""),"",SUM(F313,J313,N313)*VLOOKUP(S313,Gehaltsklassen!$B$34:$D$38,3,FALSE))</f>
        <v/>
      </c>
      <c r="Y313" s="52" t="str">
        <f>IF(OR(C313=""),"",SUM(F313,J313,N313)*VLOOKUP(S313,Gehaltsklassen!$B$34:$D$38,3,FALSE)*C313)</f>
        <v/>
      </c>
      <c r="Z313" s="54" t="str">
        <f>IF(OR(C313=""),"",(SUM(G313,K313,O313)*VLOOKUP(U313,Gehaltsklassen!$B$34:$D$38,2,FALSE)))</f>
        <v/>
      </c>
      <c r="AA313" s="54" t="str">
        <f>IF(OR(C313=""),"",(SUM(G313,K313,O313)*VLOOKUP(U313,Gehaltsklassen!$B$34:$D$38,2,FALSE))*C313)</f>
        <v/>
      </c>
      <c r="AB313" s="53" t="str">
        <f>IF(OR(C313=""),"",(SUM(G313,K313,O313)*VLOOKUP(U313,Gehaltsklassen!$B$34:$D$38,3,FALSE))*C313)</f>
        <v/>
      </c>
      <c r="AC313" s="53" t="str">
        <f>IF(OR(C313=""),"",(SUM(G313,K313,O313)*VLOOKUP(U313,Gehaltsklassen!$B$34:$D$38,3,FALSE))*C313)</f>
        <v/>
      </c>
    </row>
    <row r="314" spans="1:29" ht="22.9" customHeight="1" x14ac:dyDescent="0.2"/>
    <row r="315" spans="1:29" ht="22.9" customHeight="1" x14ac:dyDescent="0.2"/>
    <row r="316" spans="1:29" ht="22.9" customHeight="1" x14ac:dyDescent="0.2"/>
    <row r="317" spans="1:29" ht="22.9" customHeight="1" x14ac:dyDescent="0.2"/>
    <row r="318" spans="1:29" ht="22.9" customHeight="1" x14ac:dyDescent="0.2"/>
    <row r="319" spans="1:29" ht="22.9" customHeight="1" x14ac:dyDescent="0.2"/>
    <row r="320" spans="1:29" ht="22.9" customHeight="1" x14ac:dyDescent="0.2"/>
    <row r="321" ht="22.9" customHeight="1" x14ac:dyDescent="0.2"/>
    <row r="322" ht="22.9" customHeight="1" x14ac:dyDescent="0.2"/>
    <row r="323" ht="22.9" customHeight="1" x14ac:dyDescent="0.2"/>
    <row r="324" ht="22.9" customHeight="1" x14ac:dyDescent="0.2"/>
    <row r="325" ht="22.9" customHeight="1" x14ac:dyDescent="0.2"/>
    <row r="326" ht="22.9" customHeight="1" x14ac:dyDescent="0.2"/>
    <row r="327" ht="22.9" customHeight="1" x14ac:dyDescent="0.2"/>
    <row r="328" ht="22.9" customHeight="1" x14ac:dyDescent="0.2"/>
    <row r="329" ht="22.9" customHeight="1" x14ac:dyDescent="0.2"/>
    <row r="330" ht="22.9" customHeight="1" x14ac:dyDescent="0.2"/>
    <row r="331" ht="22.9" customHeight="1" x14ac:dyDescent="0.2"/>
    <row r="332" ht="22.9" customHeight="1" x14ac:dyDescent="0.2"/>
    <row r="333" ht="22.9" customHeight="1" x14ac:dyDescent="0.2"/>
    <row r="334" ht="22.9" customHeight="1" x14ac:dyDescent="0.2"/>
    <row r="335" ht="22.9" customHeight="1" x14ac:dyDescent="0.2"/>
    <row r="336" ht="22.9" customHeight="1" x14ac:dyDescent="0.2"/>
    <row r="337" ht="22.9" customHeight="1" x14ac:dyDescent="0.2"/>
    <row r="338" ht="22.9" customHeight="1" x14ac:dyDescent="0.2"/>
    <row r="339" ht="22.9" customHeight="1" x14ac:dyDescent="0.2"/>
    <row r="340" ht="22.9" customHeight="1" x14ac:dyDescent="0.2"/>
    <row r="341" ht="22.9" customHeight="1" x14ac:dyDescent="0.2"/>
    <row r="342" ht="22.9" customHeight="1" x14ac:dyDescent="0.2"/>
    <row r="343" ht="22.9" customHeight="1" x14ac:dyDescent="0.2"/>
    <row r="344" ht="22.9" customHeight="1" x14ac:dyDescent="0.2"/>
    <row r="345" ht="22.9" customHeight="1" x14ac:dyDescent="0.2"/>
    <row r="346" ht="22.9" customHeight="1" x14ac:dyDescent="0.2"/>
    <row r="347" ht="22.9" customHeight="1" x14ac:dyDescent="0.2"/>
    <row r="348" ht="22.9" customHeight="1" x14ac:dyDescent="0.2"/>
    <row r="349" ht="22.9" customHeight="1" x14ac:dyDescent="0.2"/>
    <row r="350" ht="22.9" customHeight="1" x14ac:dyDescent="0.2"/>
    <row r="351" ht="22.9" customHeight="1" x14ac:dyDescent="0.2"/>
    <row r="352" ht="22.9" customHeight="1" x14ac:dyDescent="0.2"/>
    <row r="353" ht="22.9" customHeight="1" x14ac:dyDescent="0.2"/>
    <row r="354" ht="22.9" customHeight="1" x14ac:dyDescent="0.2"/>
    <row r="355" ht="22.9" customHeight="1" x14ac:dyDescent="0.2"/>
    <row r="356" ht="22.9" customHeight="1" x14ac:dyDescent="0.2"/>
    <row r="357" ht="22.9" customHeight="1" x14ac:dyDescent="0.2"/>
    <row r="358" ht="22.9" customHeight="1" x14ac:dyDescent="0.2"/>
    <row r="359" ht="22.9" customHeight="1" x14ac:dyDescent="0.2"/>
    <row r="360" ht="22.9" customHeight="1" x14ac:dyDescent="0.2"/>
    <row r="361" ht="22.9" customHeight="1" x14ac:dyDescent="0.2"/>
    <row r="362" ht="22.9" customHeight="1" x14ac:dyDescent="0.2"/>
    <row r="363" ht="22.9" customHeight="1" x14ac:dyDescent="0.2"/>
    <row r="364" ht="22.9" customHeight="1" x14ac:dyDescent="0.2"/>
    <row r="365" ht="22.9" customHeight="1" x14ac:dyDescent="0.2"/>
    <row r="366" ht="22.9" customHeight="1" x14ac:dyDescent="0.2"/>
    <row r="367" ht="22.9" customHeight="1" x14ac:dyDescent="0.2"/>
    <row r="368" ht="22.9" customHeight="1" x14ac:dyDescent="0.2"/>
    <row r="369" ht="22.9" customHeight="1" x14ac:dyDescent="0.2"/>
    <row r="370" ht="22.9" customHeight="1" x14ac:dyDescent="0.2"/>
    <row r="371" ht="22.9" customHeight="1" x14ac:dyDescent="0.2"/>
    <row r="372" ht="22.9" customHeight="1" x14ac:dyDescent="0.2"/>
    <row r="373" ht="22.9" customHeight="1" x14ac:dyDescent="0.2"/>
    <row r="374" ht="22.9" customHeight="1" x14ac:dyDescent="0.2"/>
    <row r="375" ht="22.9" customHeight="1" x14ac:dyDescent="0.2"/>
    <row r="376" ht="22.9" customHeight="1" x14ac:dyDescent="0.2"/>
    <row r="377" ht="22.9" customHeight="1" x14ac:dyDescent="0.2"/>
    <row r="378" ht="22.9" customHeight="1" x14ac:dyDescent="0.2"/>
    <row r="379" ht="22.9" customHeight="1" x14ac:dyDescent="0.2"/>
    <row r="380" ht="22.9" customHeight="1" x14ac:dyDescent="0.2"/>
    <row r="381" ht="22.9" customHeight="1" x14ac:dyDescent="0.2"/>
    <row r="382" ht="22.9" customHeight="1" x14ac:dyDescent="0.2"/>
    <row r="383" ht="22.9" customHeight="1" x14ac:dyDescent="0.2"/>
    <row r="384" ht="22.9" customHeight="1" x14ac:dyDescent="0.2"/>
    <row r="385" ht="22.9" customHeight="1" x14ac:dyDescent="0.2"/>
    <row r="386" ht="22.9" customHeight="1" x14ac:dyDescent="0.2"/>
    <row r="387" ht="22.9" customHeight="1" x14ac:dyDescent="0.2"/>
    <row r="388" ht="22.9" customHeight="1" x14ac:dyDescent="0.2"/>
    <row r="389" ht="22.9" customHeight="1" x14ac:dyDescent="0.2"/>
    <row r="390" ht="22.9" customHeight="1" x14ac:dyDescent="0.2"/>
    <row r="391" ht="22.9" customHeight="1" x14ac:dyDescent="0.2"/>
    <row r="392" ht="22.9" customHeight="1" x14ac:dyDescent="0.2"/>
    <row r="393" ht="22.9" customHeight="1" x14ac:dyDescent="0.2"/>
    <row r="394" ht="22.9" customHeight="1" x14ac:dyDescent="0.2"/>
  </sheetData>
  <sheetCalcPr fullCalcOnLoad="1"/>
  <sheetProtection password="A7DB" sheet="1" selectLockedCells="1"/>
  <protectedRanges>
    <protectedRange sqref="K1 T10:T313 H10:I313 L10:M313 B10:E313 P10:R313" name="P Bedarf Ackerbau"/>
    <protectedRange sqref="T3 U1:U2" name="N Bedarf Ackerbau_1"/>
  </protectedRanges>
  <mergeCells count="48">
    <mergeCell ref="AA4:AC4"/>
    <mergeCell ref="Z7:AA8"/>
    <mergeCell ref="AB7:AC8"/>
    <mergeCell ref="V7:W8"/>
    <mergeCell ref="X7:Y8"/>
    <mergeCell ref="A4:B5"/>
    <mergeCell ref="Q7:Q9"/>
    <mergeCell ref="R7:R9"/>
    <mergeCell ref="S7:S9"/>
    <mergeCell ref="U7:U9"/>
    <mergeCell ref="I7:I9"/>
    <mergeCell ref="J7:J9"/>
    <mergeCell ref="K7:K9"/>
    <mergeCell ref="M7:M9"/>
    <mergeCell ref="N7:N9"/>
    <mergeCell ref="O7:O9"/>
    <mergeCell ref="A7:A9"/>
    <mergeCell ref="B7:B9"/>
    <mergeCell ref="C7:C9"/>
    <mergeCell ref="E7:E9"/>
    <mergeCell ref="F7:F9"/>
    <mergeCell ref="G7:G9"/>
    <mergeCell ref="D3:D6"/>
    <mergeCell ref="F3:I4"/>
    <mergeCell ref="K3:L3"/>
    <mergeCell ref="X3:Z3"/>
    <mergeCell ref="H6:O6"/>
    <mergeCell ref="K4:L4"/>
    <mergeCell ref="X5:Z5"/>
    <mergeCell ref="X4:Z4"/>
    <mergeCell ref="P6:AC6"/>
    <mergeCell ref="P4:S4"/>
    <mergeCell ref="K1:L1"/>
    <mergeCell ref="X1:Z1"/>
    <mergeCell ref="X2:Z2"/>
    <mergeCell ref="AA1:AC1"/>
    <mergeCell ref="P1:S1"/>
    <mergeCell ref="P2:S2"/>
    <mergeCell ref="T4:W4"/>
    <mergeCell ref="AA2:AC2"/>
    <mergeCell ref="AA3:AC3"/>
    <mergeCell ref="AA5:AC5"/>
    <mergeCell ref="T1:W1"/>
    <mergeCell ref="P7:P8"/>
    <mergeCell ref="T2:W2"/>
    <mergeCell ref="T3:W3"/>
    <mergeCell ref="P3:S3"/>
    <mergeCell ref="T7:T9"/>
  </mergeCells>
  <dataValidations count="3">
    <dataValidation type="list" allowBlank="1" showInputMessage="1" showErrorMessage="1" sqref="L10:L313 H10:H313 D10:D313">
      <formula1>KulturP</formula1>
    </dataValidation>
    <dataValidation type="list" allowBlank="1" showInputMessage="1" showErrorMessage="1" sqref="Q10:Q313">
      <formula1>"I,II,III"</formula1>
    </dataValidation>
    <dataValidation type="decimal" allowBlank="1" showInputMessage="1" showErrorMessage="1" sqref="M10:M313 I10:I313 E10:E313">
      <formula1>0</formula1>
      <formula2>2000</formula2>
    </dataValidation>
  </dataValidations>
  <pageMargins left="0.51181102362204722" right="0.39370078740157483" top="0.9055118110236221" bottom="0.78740157480314965" header="0.31496062992125984" footer="0.31496062992125984"/>
  <pageSetup paperSize="9" scale="57" orientation="landscape" horizontalDpi="1200" verticalDpi="1200" r:id="rId1"/>
  <headerFooter>
    <oddHeader>&amp;C&amp;G&amp;R&amp;G</oddHead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EI312"/>
  <sheetViews>
    <sheetView zoomScale="80" zoomScaleNormal="80" workbookViewId="0">
      <pane xSplit="4" ySplit="8" topLeftCell="E9" activePane="bottomRight" state="frozen"/>
      <selection pane="topRight" activeCell="E1" sqref="E1"/>
      <selection pane="bottomLeft" activeCell="A9" sqref="A9"/>
      <selection pane="bottomRight" activeCell="H9" sqref="H9"/>
    </sheetView>
  </sheetViews>
  <sheetFormatPr baseColWidth="10" defaultColWidth="11.5703125" defaultRowHeight="14.25" x14ac:dyDescent="0.2"/>
  <cols>
    <col min="1" max="1" width="4" style="28" customWidth="1"/>
    <col min="2" max="2" width="17.7109375" style="28" customWidth="1"/>
    <col min="3" max="3" width="5" style="90" customWidth="1"/>
    <col min="4" max="4" width="28.7109375" style="28" customWidth="1"/>
    <col min="5" max="5" width="8.7109375" style="28" customWidth="1"/>
    <col min="6" max="7" width="6.28515625" style="28" customWidth="1"/>
    <col min="8" max="8" width="16.140625" style="28" customWidth="1"/>
    <col min="9" max="9" width="8.42578125" style="28" customWidth="1"/>
    <col min="10" max="10" width="6.28515625" style="28" customWidth="1"/>
    <col min="11" max="11" width="5.7109375" style="28" customWidth="1"/>
    <col min="12" max="12" width="6.28515625" style="28" customWidth="1"/>
    <col min="13" max="13" width="5.7109375" style="28" customWidth="1"/>
    <col min="14" max="17" width="6.7109375" style="28" customWidth="1"/>
    <col min="18" max="19" width="7.7109375" style="28" customWidth="1"/>
    <col min="20" max="21" width="6.7109375" style="28" customWidth="1"/>
    <col min="22" max="22" width="11.5703125" style="180"/>
    <col min="23" max="32" width="11.5703125" style="179"/>
    <col min="33" max="36" width="11.5703125" style="28"/>
    <col min="37" max="139" width="11.5703125" style="138"/>
    <col min="140" max="16384" width="11.5703125" style="28"/>
  </cols>
  <sheetData>
    <row r="1" spans="1:22" ht="16.149999999999999" customHeight="1" x14ac:dyDescent="0.2">
      <c r="A1" s="134" t="s">
        <v>728</v>
      </c>
      <c r="B1" s="30"/>
      <c r="C1" s="134"/>
      <c r="D1" s="131"/>
      <c r="E1" s="973">
        <f ca="1">'N-Bedarf GL §13a'!H1</f>
        <v>2022</v>
      </c>
      <c r="F1" s="973"/>
      <c r="G1" s="30"/>
      <c r="H1" s="30"/>
      <c r="I1" s="812" t="s">
        <v>78</v>
      </c>
      <c r="J1" s="812"/>
      <c r="K1" s="812"/>
      <c r="L1" s="891"/>
      <c r="M1" s="892"/>
      <c r="N1" s="892"/>
      <c r="O1" s="892"/>
      <c r="P1" s="1004" t="s">
        <v>352</v>
      </c>
      <c r="Q1" s="1004"/>
      <c r="R1" s="1004"/>
      <c r="S1" s="1001">
        <f>SUM(C9:C311)</f>
        <v>0</v>
      </c>
      <c r="T1" s="1001"/>
      <c r="U1" s="1001"/>
      <c r="V1" s="93"/>
    </row>
    <row r="2" spans="1:22" ht="14.45" customHeight="1" x14ac:dyDescent="0.2">
      <c r="A2" s="30"/>
      <c r="B2" s="290" t="str">
        <f>"$A$1:$U$"&amp;COUNTA(J:J)+10</f>
        <v>$A$1:$U$11</v>
      </c>
      <c r="C2" s="130"/>
      <c r="D2" s="131"/>
      <c r="E2" s="517" t="s">
        <v>1258</v>
      </c>
      <c r="F2" s="30"/>
      <c r="G2" s="30"/>
      <c r="H2" s="30"/>
      <c r="I2" s="812" t="s">
        <v>79</v>
      </c>
      <c r="J2" s="812"/>
      <c r="K2" s="812"/>
      <c r="L2" s="891"/>
      <c r="M2" s="892"/>
      <c r="N2" s="892"/>
      <c r="O2" s="892"/>
      <c r="P2" s="1004" t="s">
        <v>357</v>
      </c>
      <c r="Q2" s="1004"/>
      <c r="R2" s="1004"/>
      <c r="S2" s="1002">
        <f>SUM(O9:O311)</f>
        <v>0</v>
      </c>
      <c r="T2" s="1002"/>
      <c r="U2" s="1002"/>
      <c r="V2" s="93"/>
    </row>
    <row r="3" spans="1:22" ht="16.149999999999999" customHeight="1" x14ac:dyDescent="0.2">
      <c r="A3" s="136" t="s">
        <v>42</v>
      </c>
      <c r="B3" s="136"/>
      <c r="C3" s="136"/>
      <c r="D3" s="133"/>
      <c r="E3" s="974" t="s">
        <v>15</v>
      </c>
      <c r="F3" s="974"/>
      <c r="G3" s="30"/>
      <c r="H3" s="30"/>
      <c r="I3" s="812" t="s">
        <v>80</v>
      </c>
      <c r="J3" s="812"/>
      <c r="K3" s="812"/>
      <c r="L3" s="894">
        <f ca="1">TODAY()</f>
        <v>44596</v>
      </c>
      <c r="M3" s="895"/>
      <c r="N3" s="895"/>
      <c r="O3" s="895"/>
      <c r="P3" s="1004" t="s">
        <v>358</v>
      </c>
      <c r="Q3" s="1004"/>
      <c r="R3" s="1004"/>
      <c r="S3" s="1002">
        <f>SUM(Q9:Q311)</f>
        <v>0</v>
      </c>
      <c r="T3" s="1002"/>
      <c r="U3" s="1002"/>
      <c r="V3" s="93"/>
    </row>
    <row r="4" spans="1:22" ht="16.149999999999999" customHeight="1" x14ac:dyDescent="0.2">
      <c r="A4" s="1000" t="s">
        <v>707</v>
      </c>
      <c r="B4" s="1000"/>
      <c r="C4" s="142"/>
      <c r="D4" s="133"/>
      <c r="E4" s="975" t="s">
        <v>16</v>
      </c>
      <c r="F4" s="975"/>
      <c r="G4" s="30"/>
      <c r="H4" s="30"/>
      <c r="I4" s="812" t="s">
        <v>362</v>
      </c>
      <c r="J4" s="812"/>
      <c r="K4" s="812"/>
      <c r="L4" s="976" t="str">
        <f>'N-Bedarf AL'!V4</f>
        <v>4.0</v>
      </c>
      <c r="M4" s="976"/>
      <c r="N4" s="976"/>
      <c r="O4" s="1007"/>
      <c r="P4" s="1004" t="s">
        <v>1079</v>
      </c>
      <c r="Q4" s="1004"/>
      <c r="R4" s="1004"/>
      <c r="S4" s="1002">
        <f>SUM(S9:S311)</f>
        <v>0</v>
      </c>
      <c r="T4" s="1002"/>
      <c r="U4" s="1002"/>
      <c r="V4" s="93"/>
    </row>
    <row r="5" spans="1:22" ht="14.45" customHeight="1" x14ac:dyDescent="0.2">
      <c r="A5" s="1000"/>
      <c r="B5" s="1000"/>
      <c r="C5" s="55"/>
      <c r="D5" s="30"/>
      <c r="E5" s="30"/>
      <c r="F5" s="30"/>
      <c r="G5" s="30"/>
      <c r="H5" s="30"/>
      <c r="I5" s="443"/>
      <c r="J5" s="443"/>
      <c r="K5" s="443"/>
      <c r="L5" s="443"/>
      <c r="M5" s="443"/>
      <c r="N5" s="443"/>
      <c r="O5" s="437"/>
      <c r="P5" s="1006" t="s">
        <v>356</v>
      </c>
      <c r="Q5" s="1006"/>
      <c r="R5" s="1006"/>
      <c r="S5" s="1003">
        <f>SUM(U9:U311)</f>
        <v>0</v>
      </c>
      <c r="T5" s="1003"/>
      <c r="U5" s="1003"/>
    </row>
    <row r="6" spans="1:22" ht="14.45" customHeight="1" x14ac:dyDescent="0.25">
      <c r="A6" s="439"/>
      <c r="B6" s="439"/>
      <c r="C6" s="55"/>
      <c r="D6" s="30"/>
      <c r="E6" s="30"/>
      <c r="F6" s="30"/>
      <c r="G6" s="30"/>
      <c r="H6" s="652" t="s">
        <v>1077</v>
      </c>
      <c r="I6" s="652"/>
      <c r="J6" s="652"/>
      <c r="K6" s="652"/>
      <c r="L6" s="652"/>
      <c r="M6" s="652"/>
      <c r="N6" s="652"/>
      <c r="O6" s="652"/>
      <c r="P6" s="652"/>
      <c r="Q6" s="652"/>
      <c r="R6" s="652"/>
      <c r="S6" s="652"/>
      <c r="T6" s="652"/>
      <c r="U6" s="652"/>
    </row>
    <row r="7" spans="1:22" ht="126.6" customHeight="1" x14ac:dyDescent="0.2">
      <c r="A7" s="957" t="s">
        <v>54</v>
      </c>
      <c r="B7" s="957" t="s">
        <v>56</v>
      </c>
      <c r="C7" s="971" t="s">
        <v>268</v>
      </c>
      <c r="D7" s="957" t="s">
        <v>55</v>
      </c>
      <c r="E7" s="956" t="s">
        <v>704</v>
      </c>
      <c r="F7" s="279" t="s">
        <v>1072</v>
      </c>
      <c r="G7" s="279" t="s">
        <v>1071</v>
      </c>
      <c r="H7" s="957" t="s">
        <v>297</v>
      </c>
      <c r="I7" s="1005" t="s">
        <v>1363</v>
      </c>
      <c r="J7" s="956" t="s">
        <v>1292</v>
      </c>
      <c r="K7" s="956" t="s">
        <v>107</v>
      </c>
      <c r="L7" s="956" t="s">
        <v>1293</v>
      </c>
      <c r="M7" s="956" t="s">
        <v>650</v>
      </c>
      <c r="N7" s="967" t="s">
        <v>1069</v>
      </c>
      <c r="O7" s="968"/>
      <c r="P7" s="967" t="s">
        <v>1080</v>
      </c>
      <c r="Q7" s="968"/>
      <c r="R7" s="965" t="s">
        <v>1063</v>
      </c>
      <c r="S7" s="966"/>
      <c r="T7" s="965" t="s">
        <v>1055</v>
      </c>
      <c r="U7" s="966"/>
    </row>
    <row r="8" spans="1:22" x14ac:dyDescent="0.2">
      <c r="A8" s="958"/>
      <c r="B8" s="958"/>
      <c r="C8" s="972"/>
      <c r="D8" s="958"/>
      <c r="E8" s="938"/>
      <c r="F8" s="406" t="s">
        <v>49</v>
      </c>
      <c r="G8" s="406" t="s">
        <v>49</v>
      </c>
      <c r="H8" s="958"/>
      <c r="I8" s="938"/>
      <c r="J8" s="938"/>
      <c r="K8" s="938"/>
      <c r="L8" s="938"/>
      <c r="M8" s="938"/>
      <c r="N8" s="418" t="s">
        <v>58</v>
      </c>
      <c r="O8" s="418" t="s">
        <v>1067</v>
      </c>
      <c r="P8" s="418" t="s">
        <v>58</v>
      </c>
      <c r="Q8" s="418" t="s">
        <v>1067</v>
      </c>
      <c r="R8" s="419" t="s">
        <v>58</v>
      </c>
      <c r="S8" s="420" t="s">
        <v>1067</v>
      </c>
      <c r="T8" s="419" t="s">
        <v>58</v>
      </c>
      <c r="U8" s="420" t="s">
        <v>1067</v>
      </c>
    </row>
    <row r="9" spans="1:22" ht="25.9" customHeight="1" x14ac:dyDescent="0.2">
      <c r="A9" s="74">
        <v>1</v>
      </c>
      <c r="B9" s="82" t="str">
        <f>IF('N-Bedarf GL §13a'!B8="","",'N-Bedarf GL §13a'!B8)</f>
        <v/>
      </c>
      <c r="C9" s="204" t="str">
        <f>IF('N-Bedarf GL §13a'!C8="","",'N-Bedarf GL §13a'!C8)</f>
        <v/>
      </c>
      <c r="D9" s="81" t="str">
        <f>IF('N-Bedarf GL §13a'!D8="","",'N-Bedarf GL §13a'!D8)</f>
        <v/>
      </c>
      <c r="E9" s="83" t="str">
        <f>IF('N-Bedarf GL §13a'!H8="","",'N-Bedarf GL §13a'!H8)</f>
        <v/>
      </c>
      <c r="F9" s="32" t="str">
        <f t="shared" ref="F9:F72" si="0">IF(OR(D9="",D9="keine"),"",VLOOKUP(D9,PSollG,3,FALSE)*E9)</f>
        <v/>
      </c>
      <c r="G9" s="84" t="str">
        <f t="shared" ref="G9:G72" si="1">IF(OR(D9="",D9="keine"),"",VLOOKUP(D9,PSollG,4,FALSE)*E9)</f>
        <v/>
      </c>
      <c r="H9" s="85"/>
      <c r="I9" s="77" t="s">
        <v>261</v>
      </c>
      <c r="J9" s="2"/>
      <c r="K9" s="32" t="str">
        <f>IF(J9="","C",IF($I9="I",INDEX(Gehaltsklassen!A$11:A$15,MATCH(J9,Gehaltsklassen!C$11:C$15,1),1),IF($I9="II",INDEX(Gehaltsklassen!A$11:A$15,MATCH(J9,Gehaltsklassen!D$11:D$15,1),1),IF($I9="III",INDEX(Gehaltsklassen!A$11:A$15,MATCH(J9,Gehaltsklassen!E$11:E$15,1),1),"Falsche Bodenart"))))</f>
        <v>C</v>
      </c>
      <c r="L9" s="2"/>
      <c r="M9" s="32" t="str">
        <f>IF(L9="","C",IF($I9="I",INDEX(Gehaltsklassen!A$11:A$15,MATCH(L9,Gehaltsklassen!C$11:C$15,1),1),IF($I9="II",INDEX(Gehaltsklassen!A$11:A$15,MATCH(L9,Gehaltsklassen!D$11:D$15,1),1),IF($I9="III",INDEX(Gehaltsklassen!A$11:A$15,MATCH(L9,Gehaltsklassen!E$11:E$15,1),1),"Falsche Bodenart"))))</f>
        <v>C</v>
      </c>
      <c r="N9" s="86" t="str">
        <f>IF(OR(C9=""),"",SUM(F9)*VLOOKUP(K9,Gehaltsklassen!$B$34:$D$38,2,FALSE))</f>
        <v/>
      </c>
      <c r="O9" s="86" t="str">
        <f>IF(OR(C9=""),"",SUM(F9)*VLOOKUP(K9,Gehaltsklassen!$B$34:$D$38,2,FALSE)*C9)</f>
        <v/>
      </c>
      <c r="P9" s="86" t="str">
        <f>IF(OR(C9=""),"",SUM(F9,)*VLOOKUP(K9,Gehaltsklassen!$B$34:$D$38,3,FALSE))</f>
        <v/>
      </c>
      <c r="Q9" s="86" t="str">
        <f>IF(OR(C9=""),"",SUM(F9,)*VLOOKUP(K9,Gehaltsklassen!$B$34:$D$38,3,FALSE)*C9)</f>
        <v/>
      </c>
      <c r="R9" s="87" t="str">
        <f>IF(OR(C9=""),"",(SUM(G9)*VLOOKUP(M9,Gehaltsklassen!$B$34:$D$38,2,FALSE)))</f>
        <v/>
      </c>
      <c r="S9" s="414" t="str">
        <f>IF(OR(C9=""),"",(SUM(G9)*VLOOKUP(M9,Gehaltsklassen!$B$34:$D$38,2,FALSE))*C9)</f>
        <v/>
      </c>
      <c r="T9" s="417" t="str">
        <f>IF(OR(C9=""),"",(SUM(G9)*VLOOKUP(M9,Gehaltsklassen!$B$34:$D$38,3,FALSE)))</f>
        <v/>
      </c>
      <c r="U9" s="417" t="str">
        <f>IF(OR(C9=""),"",(SUM(G9)*VLOOKUP(M9,Gehaltsklassen!$B$34:$D$38,3,FALSE))*C9)</f>
        <v/>
      </c>
      <c r="V9" s="181"/>
    </row>
    <row r="10" spans="1:22" ht="25.9" customHeight="1" x14ac:dyDescent="0.2">
      <c r="A10" s="74">
        <v>2</v>
      </c>
      <c r="B10" s="82" t="str">
        <f>IF('N-Bedarf GL §13a'!B9="","",'N-Bedarf GL §13a'!B9)</f>
        <v/>
      </c>
      <c r="C10" s="204" t="str">
        <f>IF('N-Bedarf GL §13a'!C9="","",'N-Bedarf GL §13a'!C9)</f>
        <v/>
      </c>
      <c r="D10" s="81" t="str">
        <f>IF('N-Bedarf GL §13a'!D9="","",'N-Bedarf GL §13a'!D9)</f>
        <v/>
      </c>
      <c r="E10" s="83" t="str">
        <f>IF('N-Bedarf GL §13a'!H9="","",'N-Bedarf GL §13a'!H9)</f>
        <v/>
      </c>
      <c r="F10" s="32" t="str">
        <f t="shared" si="0"/>
        <v/>
      </c>
      <c r="G10" s="84" t="str">
        <f t="shared" si="1"/>
        <v/>
      </c>
      <c r="H10" s="85"/>
      <c r="I10" s="77" t="s">
        <v>261</v>
      </c>
      <c r="J10" s="2"/>
      <c r="K10" s="32" t="str">
        <f>IF(J10="","C",IF($I10="I",INDEX(Gehaltsklassen!A$11:A$15,MATCH(J10,Gehaltsklassen!C$11:C$15,1),1),IF($I10="II",INDEX(Gehaltsklassen!A$11:A$15,MATCH(J10,Gehaltsklassen!D$11:D$15,1),1),IF($I10="III",INDEX(Gehaltsklassen!A$11:A$15,MATCH(J10,Gehaltsklassen!E$11:E$15,1),1),"Falsche Bodenart"))))</f>
        <v>C</v>
      </c>
      <c r="L10" s="2"/>
      <c r="M10" s="32" t="str">
        <f>IF(L10="","C",IF($I10="I",INDEX(Gehaltsklassen!A$11:A$15,MATCH(L10,Gehaltsklassen!C$11:C$15,1),1),IF($I10="II",INDEX(Gehaltsklassen!A$11:A$15,MATCH(L10,Gehaltsklassen!D$11:D$15,1),1),IF($I10="III",INDEX(Gehaltsklassen!A$11:A$15,MATCH(L10,Gehaltsklassen!E$11:E$15,1),1),"Falsche Bodenart"))))</f>
        <v>C</v>
      </c>
      <c r="N10" s="86" t="str">
        <f>IF(OR(C10=""),"",SUM(F10)*VLOOKUP(K10,Gehaltsklassen!$B$34:$D$38,2,FALSE))</f>
        <v/>
      </c>
      <c r="O10" s="86" t="str">
        <f>IF(OR(C10=""),"",SUM(F10)*VLOOKUP(K10,Gehaltsklassen!$B$34:$D$38,2,FALSE)*C10)</f>
        <v/>
      </c>
      <c r="P10" s="86" t="str">
        <f>IF(OR(C10=""),"",SUM(F10,)*VLOOKUP(K10,Gehaltsklassen!$B$34:$D$38,3,FALSE))</f>
        <v/>
      </c>
      <c r="Q10" s="86" t="str">
        <f>IF(OR(C10=""),"",SUM(F10,)*VLOOKUP(K10,Gehaltsklassen!$B$34:$D$38,3,FALSE)*C10)</f>
        <v/>
      </c>
      <c r="R10" s="87" t="str">
        <f>IF(OR(C10=""),"",(SUM(G10)*VLOOKUP(M10,Gehaltsklassen!$B$34:$D$38,2,FALSE)))</f>
        <v/>
      </c>
      <c r="S10" s="414" t="str">
        <f>IF(OR(C10=""),"",(SUM(G10)*VLOOKUP(M10,Gehaltsklassen!$B$34:$D$38,2,FALSE))*C10)</f>
        <v/>
      </c>
      <c r="T10" s="417" t="str">
        <f>IF(OR(C10=""),"",(SUM(G10)*VLOOKUP(M10,Gehaltsklassen!$B$34:$D$38,3,FALSE)))</f>
        <v/>
      </c>
      <c r="U10" s="417" t="str">
        <f>IF(OR(C10=""),"",(SUM(G10)*VLOOKUP(M10,Gehaltsklassen!$B$34:$D$38,3,FALSE))*C10)</f>
        <v/>
      </c>
    </row>
    <row r="11" spans="1:22" ht="25.9" customHeight="1" x14ac:dyDescent="0.2">
      <c r="A11" s="74" t="str">
        <f>IF(D11="","",MAX($A$10:A10)+1)</f>
        <v/>
      </c>
      <c r="B11" s="82" t="str">
        <f>IF('N-Bedarf GL §13a'!B10="","",'N-Bedarf GL §13a'!B10)</f>
        <v/>
      </c>
      <c r="C11" s="204" t="str">
        <f>IF('N-Bedarf GL §13a'!C10="","",'N-Bedarf GL §13a'!C10)</f>
        <v/>
      </c>
      <c r="D11" s="81" t="str">
        <f>IF('N-Bedarf GL §13a'!D10="","",'N-Bedarf GL §13a'!D10)</f>
        <v/>
      </c>
      <c r="E11" s="83" t="str">
        <f>IF('N-Bedarf GL §13a'!H10="","",'N-Bedarf GL §13a'!H10)</f>
        <v/>
      </c>
      <c r="F11" s="32" t="str">
        <f t="shared" si="0"/>
        <v/>
      </c>
      <c r="G11" s="84" t="str">
        <f t="shared" si="1"/>
        <v/>
      </c>
      <c r="H11" s="85"/>
      <c r="I11" s="77" t="s">
        <v>261</v>
      </c>
      <c r="J11" s="2"/>
      <c r="K11" s="32" t="str">
        <f>IF(J11="","C",IF($I11="I",INDEX(Gehaltsklassen!A$11:A$15,MATCH(J11,Gehaltsklassen!C$11:C$15,1),1),IF($I11="II",INDEX(Gehaltsklassen!A$11:A$15,MATCH(J11,Gehaltsklassen!D$11:D$15,1),1),IF($I11="III",INDEX(Gehaltsklassen!A$11:A$15,MATCH(J11,Gehaltsklassen!E$11:E$15,1),1),"Falsche Bodenart"))))</f>
        <v>C</v>
      </c>
      <c r="L11" s="2"/>
      <c r="M11" s="32" t="str">
        <f>IF(L11="","C",IF($I11="I",INDEX(Gehaltsklassen!A$11:A$15,MATCH(L11,Gehaltsklassen!C$11:C$15,1),1),IF($I11="II",INDEX(Gehaltsklassen!A$11:A$15,MATCH(L11,Gehaltsklassen!D$11:D$15,1),1),IF($I11="III",INDEX(Gehaltsklassen!A$11:A$15,MATCH(L11,Gehaltsklassen!E$11:E$15,1),1),"Falsche Bodenart"))))</f>
        <v>C</v>
      </c>
      <c r="N11" s="86" t="str">
        <f>IF(OR(C11=""),"",SUM(F11)*VLOOKUP(K11,Gehaltsklassen!$B$34:$D$38,2,FALSE))</f>
        <v/>
      </c>
      <c r="O11" s="86" t="str">
        <f>IF(OR(C11=""),"",SUM(F11)*VLOOKUP(K11,Gehaltsklassen!$B$34:$D$38,2,FALSE)*C11)</f>
        <v/>
      </c>
      <c r="P11" s="86" t="str">
        <f>IF(OR(C11=""),"",SUM(F11,)*VLOOKUP(K11,Gehaltsklassen!$B$34:$D$38,3,FALSE))</f>
        <v/>
      </c>
      <c r="Q11" s="86" t="str">
        <f>IF(OR(C11=""),"",SUM(F11,)*VLOOKUP(K11,Gehaltsklassen!$B$34:$D$38,3,FALSE)*C11)</f>
        <v/>
      </c>
      <c r="R11" s="87" t="str">
        <f>IF(OR(C11=""),"",(SUM(G11)*VLOOKUP(M11,Gehaltsklassen!$B$34:$D$38,2,FALSE)))</f>
        <v/>
      </c>
      <c r="S11" s="414" t="str">
        <f>IF(OR(C11=""),"",(SUM(G11)*VLOOKUP(M11,Gehaltsklassen!$B$34:$D$38,2,FALSE))*C11)</f>
        <v/>
      </c>
      <c r="T11" s="417" t="str">
        <f>IF(OR(C11=""),"",(SUM(G11)*VLOOKUP(M11,Gehaltsklassen!$B$34:$D$38,3,FALSE)))</f>
        <v/>
      </c>
      <c r="U11" s="417" t="str">
        <f>IF(OR(C11=""),"",(SUM(G11)*VLOOKUP(M11,Gehaltsklassen!$B$34:$D$38,3,FALSE))*C11)</f>
        <v/>
      </c>
    </row>
    <row r="12" spans="1:22" ht="25.9" customHeight="1" x14ac:dyDescent="0.2">
      <c r="A12" s="74" t="str">
        <f>IF(D12="","",MAX($A$10:A11)+1)</f>
        <v/>
      </c>
      <c r="B12" s="82" t="str">
        <f>IF('N-Bedarf GL §13a'!B11="","",'N-Bedarf GL §13a'!B11)</f>
        <v/>
      </c>
      <c r="C12" s="204" t="str">
        <f>IF('N-Bedarf GL §13a'!C11="","",'N-Bedarf GL §13a'!C11)</f>
        <v/>
      </c>
      <c r="D12" s="81" t="str">
        <f>IF('N-Bedarf GL §13a'!D11="","",'N-Bedarf GL §13a'!D11)</f>
        <v/>
      </c>
      <c r="E12" s="83" t="str">
        <f>IF('N-Bedarf GL §13a'!H11="","",'N-Bedarf GL §13a'!H11)</f>
        <v/>
      </c>
      <c r="F12" s="32" t="str">
        <f t="shared" si="0"/>
        <v/>
      </c>
      <c r="G12" s="84" t="str">
        <f t="shared" si="1"/>
        <v/>
      </c>
      <c r="H12" s="85"/>
      <c r="I12" s="77" t="s">
        <v>261</v>
      </c>
      <c r="J12" s="2"/>
      <c r="K12" s="32" t="str">
        <f>IF(J12="","C",IF($I12="I",INDEX(Gehaltsklassen!A$11:A$15,MATCH(J12,Gehaltsklassen!C$11:C$15,1),1),IF($I12="II",INDEX(Gehaltsklassen!A$11:A$15,MATCH(J12,Gehaltsklassen!D$11:D$15,1),1),IF($I12="III",INDEX(Gehaltsklassen!A$11:A$15,MATCH(J12,Gehaltsklassen!E$11:E$15,1),1),"Falsche Bodenart"))))</f>
        <v>C</v>
      </c>
      <c r="L12" s="2"/>
      <c r="M12" s="32" t="str">
        <f>IF(L12="","C",IF($I12="I",INDEX(Gehaltsklassen!A$11:A$15,MATCH(L12,Gehaltsklassen!C$11:C$15,1),1),IF($I12="II",INDEX(Gehaltsklassen!A$11:A$15,MATCH(L12,Gehaltsklassen!D$11:D$15,1),1),IF($I12="III",INDEX(Gehaltsklassen!A$11:A$15,MATCH(L12,Gehaltsklassen!E$11:E$15,1),1),"Falsche Bodenart"))))</f>
        <v>C</v>
      </c>
      <c r="N12" s="86" t="str">
        <f>IF(OR(C12=""),"",SUM(F12)*VLOOKUP(K12,Gehaltsklassen!$B$34:$D$38,2,FALSE))</f>
        <v/>
      </c>
      <c r="O12" s="86" t="str">
        <f>IF(OR(C12=""),"",SUM(F12)*VLOOKUP(K12,Gehaltsklassen!$B$34:$D$38,2,FALSE)*C12)</f>
        <v/>
      </c>
      <c r="P12" s="86" t="str">
        <f>IF(OR(C12=""),"",SUM(F12,)*VLOOKUP(K12,Gehaltsklassen!$B$34:$D$38,3,FALSE))</f>
        <v/>
      </c>
      <c r="Q12" s="86" t="str">
        <f>IF(OR(C12=""),"",SUM(F12,)*VLOOKUP(K12,Gehaltsklassen!$B$34:$D$38,3,FALSE)*C12)</f>
        <v/>
      </c>
      <c r="R12" s="87" t="str">
        <f>IF(OR(C12=""),"",(SUM(G12)*VLOOKUP(M12,Gehaltsklassen!$B$34:$D$38,2,FALSE)))</f>
        <v/>
      </c>
      <c r="S12" s="414" t="str">
        <f>IF(OR(C12=""),"",(SUM(G12)*VLOOKUP(M12,Gehaltsklassen!$B$34:$D$38,2,FALSE))*C12)</f>
        <v/>
      </c>
      <c r="T12" s="417" t="str">
        <f>IF(OR(C12=""),"",(SUM(G12)*VLOOKUP(M12,Gehaltsklassen!$B$34:$D$38,3,FALSE)))</f>
        <v/>
      </c>
      <c r="U12" s="417" t="str">
        <f>IF(OR(C12=""),"",(SUM(G12)*VLOOKUP(M12,Gehaltsklassen!$B$34:$D$38,3,FALSE))*C12)</f>
        <v/>
      </c>
    </row>
    <row r="13" spans="1:22" ht="25.9" customHeight="1" x14ac:dyDescent="0.2">
      <c r="A13" s="74" t="str">
        <f>IF(D13="","",MAX($A$10:A12)+1)</f>
        <v/>
      </c>
      <c r="B13" s="82" t="str">
        <f>IF('N-Bedarf GL §13a'!B12="","",'N-Bedarf GL §13a'!B12)</f>
        <v/>
      </c>
      <c r="C13" s="204" t="str">
        <f>IF('N-Bedarf GL §13a'!C12="","",'N-Bedarf GL §13a'!C12)</f>
        <v/>
      </c>
      <c r="D13" s="81" t="str">
        <f>IF('N-Bedarf GL §13a'!D12="","",'N-Bedarf GL §13a'!D12)</f>
        <v/>
      </c>
      <c r="E13" s="83" t="str">
        <f>IF('N-Bedarf GL §13a'!H12="","",'N-Bedarf GL §13a'!H12)</f>
        <v/>
      </c>
      <c r="F13" s="32" t="str">
        <f t="shared" si="0"/>
        <v/>
      </c>
      <c r="G13" s="84" t="str">
        <f t="shared" si="1"/>
        <v/>
      </c>
      <c r="H13" s="85"/>
      <c r="I13" s="77" t="s">
        <v>261</v>
      </c>
      <c r="J13" s="2"/>
      <c r="K13" s="32" t="str">
        <f>IF(J13="","C",IF($I13="I",INDEX(Gehaltsklassen!A$11:A$15,MATCH(J13,Gehaltsklassen!C$11:C$15,1),1),IF($I13="II",INDEX(Gehaltsklassen!A$11:A$15,MATCH(J13,Gehaltsklassen!D$11:D$15,1),1),IF($I13="III",INDEX(Gehaltsklassen!A$11:A$15,MATCH(J13,Gehaltsklassen!E$11:E$15,1),1),"Falsche Bodenart"))))</f>
        <v>C</v>
      </c>
      <c r="L13" s="2"/>
      <c r="M13" s="32" t="str">
        <f>IF(L13="","C",IF($I13="I",INDEX(Gehaltsklassen!A$11:A$15,MATCH(L13,Gehaltsklassen!C$11:C$15,1),1),IF($I13="II",INDEX(Gehaltsklassen!A$11:A$15,MATCH(L13,Gehaltsklassen!D$11:D$15,1),1),IF($I13="III",INDEX(Gehaltsklassen!A$11:A$15,MATCH(L13,Gehaltsklassen!E$11:E$15,1),1),"Falsche Bodenart"))))</f>
        <v>C</v>
      </c>
      <c r="N13" s="86" t="str">
        <f>IF(OR(C13=""),"",SUM(F13)*VLOOKUP(K13,Gehaltsklassen!$B$34:$D$38,2,FALSE))</f>
        <v/>
      </c>
      <c r="O13" s="86" t="str">
        <f>IF(OR(C13=""),"",SUM(F13)*VLOOKUP(K13,Gehaltsklassen!$B$34:$D$38,2,FALSE)*C13)</f>
        <v/>
      </c>
      <c r="P13" s="86" t="str">
        <f>IF(OR(C13=""),"",SUM(F13,)*VLOOKUP(K13,Gehaltsklassen!$B$34:$D$38,3,FALSE))</f>
        <v/>
      </c>
      <c r="Q13" s="86" t="str">
        <f>IF(OR(C13=""),"",SUM(F13,)*VLOOKUP(K13,Gehaltsklassen!$B$34:$D$38,3,FALSE)*C13)</f>
        <v/>
      </c>
      <c r="R13" s="87" t="str">
        <f>IF(OR(C13=""),"",(SUM(G13)*VLOOKUP(M13,Gehaltsklassen!$B$34:$D$38,2,FALSE)))</f>
        <v/>
      </c>
      <c r="S13" s="414" t="str">
        <f>IF(OR(C13=""),"",(SUM(G13)*VLOOKUP(M13,Gehaltsklassen!$B$34:$D$38,2,FALSE))*C13)</f>
        <v/>
      </c>
      <c r="T13" s="417" t="str">
        <f>IF(OR(C13=""),"",(SUM(G13)*VLOOKUP(M13,Gehaltsklassen!$B$34:$D$38,3,FALSE)))</f>
        <v/>
      </c>
      <c r="U13" s="417" t="str">
        <f>IF(OR(C13=""),"",(SUM(G13)*VLOOKUP(M13,Gehaltsklassen!$B$34:$D$38,3,FALSE))*C13)</f>
        <v/>
      </c>
    </row>
    <row r="14" spans="1:22" ht="25.9" customHeight="1" x14ac:dyDescent="0.2">
      <c r="A14" s="74" t="str">
        <f>IF(D14="","",MAX($A$10:A13)+1)</f>
        <v/>
      </c>
      <c r="B14" s="82" t="str">
        <f>IF('N-Bedarf GL §13a'!B13="","",'N-Bedarf GL §13a'!B13)</f>
        <v/>
      </c>
      <c r="C14" s="204" t="str">
        <f>IF('N-Bedarf GL §13a'!C13="","",'N-Bedarf GL §13a'!C13)</f>
        <v/>
      </c>
      <c r="D14" s="81" t="str">
        <f>IF('N-Bedarf GL §13a'!D13="","",'N-Bedarf GL §13a'!D13)</f>
        <v/>
      </c>
      <c r="E14" s="83" t="str">
        <f>IF('N-Bedarf GL §13a'!H13="","",'N-Bedarf GL §13a'!H13)</f>
        <v/>
      </c>
      <c r="F14" s="32" t="str">
        <f t="shared" si="0"/>
        <v/>
      </c>
      <c r="G14" s="84" t="str">
        <f t="shared" si="1"/>
        <v/>
      </c>
      <c r="H14" s="85"/>
      <c r="I14" s="77" t="s">
        <v>261</v>
      </c>
      <c r="J14" s="2"/>
      <c r="K14" s="32" t="str">
        <f>IF(J14="","C",IF($I14="I",INDEX(Gehaltsklassen!A$11:A$15,MATCH(J14,Gehaltsklassen!C$11:C$15,1),1),IF($I14="II",INDEX(Gehaltsklassen!A$11:A$15,MATCH(J14,Gehaltsklassen!D$11:D$15,1),1),IF($I14="III",INDEX(Gehaltsklassen!A$11:A$15,MATCH(J14,Gehaltsklassen!E$11:E$15,1),1),"Falsche Bodenart"))))</f>
        <v>C</v>
      </c>
      <c r="L14" s="2"/>
      <c r="M14" s="32" t="str">
        <f>IF(L14="","C",IF($I14="I",INDEX(Gehaltsklassen!A$11:A$15,MATCH(L14,Gehaltsklassen!C$11:C$15,1),1),IF($I14="II",INDEX(Gehaltsklassen!A$11:A$15,MATCH(L14,Gehaltsklassen!D$11:D$15,1),1),IF($I14="III",INDEX(Gehaltsklassen!A$11:A$15,MATCH(L14,Gehaltsklassen!E$11:E$15,1),1),"Falsche Bodenart"))))</f>
        <v>C</v>
      </c>
      <c r="N14" s="86" t="str">
        <f>IF(OR(C14=""),"",SUM(F14)*VLOOKUP(K14,Gehaltsklassen!$B$34:$D$38,2,FALSE))</f>
        <v/>
      </c>
      <c r="O14" s="86" t="str">
        <f>IF(OR(C14=""),"",SUM(F14)*VLOOKUP(K14,Gehaltsklassen!$B$34:$D$38,2,FALSE)*C14)</f>
        <v/>
      </c>
      <c r="P14" s="86" t="str">
        <f>IF(OR(C14=""),"",SUM(F14,)*VLOOKUP(K14,Gehaltsklassen!$B$34:$D$38,3,FALSE))</f>
        <v/>
      </c>
      <c r="Q14" s="86" t="str">
        <f>IF(OR(C14=""),"",SUM(F14,)*VLOOKUP(K14,Gehaltsklassen!$B$34:$D$38,3,FALSE)*C14)</f>
        <v/>
      </c>
      <c r="R14" s="87" t="str">
        <f>IF(OR(C14=""),"",(SUM(G14)*VLOOKUP(M14,Gehaltsklassen!$B$34:$D$38,2,FALSE)))</f>
        <v/>
      </c>
      <c r="S14" s="414" t="str">
        <f>IF(OR(C14=""),"",(SUM(G14)*VLOOKUP(M14,Gehaltsklassen!$B$34:$D$38,2,FALSE))*C14)</f>
        <v/>
      </c>
      <c r="T14" s="417" t="str">
        <f>IF(OR(C14=""),"",(SUM(G14)*VLOOKUP(M14,Gehaltsklassen!$B$34:$D$38,3,FALSE)))</f>
        <v/>
      </c>
      <c r="U14" s="417" t="str">
        <f>IF(OR(C14=""),"",(SUM(G14)*VLOOKUP(M14,Gehaltsklassen!$B$34:$D$38,3,FALSE))*C14)</f>
        <v/>
      </c>
    </row>
    <row r="15" spans="1:22" ht="25.9" customHeight="1" x14ac:dyDescent="0.2">
      <c r="A15" s="74" t="str">
        <f>IF(D15="","",MAX($A$10:A14)+1)</f>
        <v/>
      </c>
      <c r="B15" s="82" t="str">
        <f>IF('N-Bedarf GL §13a'!B14="","",'N-Bedarf GL §13a'!B14)</f>
        <v/>
      </c>
      <c r="C15" s="204" t="str">
        <f>IF('N-Bedarf GL §13a'!C14="","",'N-Bedarf GL §13a'!C14)</f>
        <v/>
      </c>
      <c r="D15" s="81" t="str">
        <f>IF('N-Bedarf GL §13a'!D14="","",'N-Bedarf GL §13a'!D14)</f>
        <v/>
      </c>
      <c r="E15" s="83" t="str">
        <f>IF('N-Bedarf GL §13a'!H14="","",'N-Bedarf GL §13a'!H14)</f>
        <v/>
      </c>
      <c r="F15" s="32" t="str">
        <f t="shared" si="0"/>
        <v/>
      </c>
      <c r="G15" s="84" t="str">
        <f t="shared" si="1"/>
        <v/>
      </c>
      <c r="H15" s="85"/>
      <c r="I15" s="77" t="s">
        <v>261</v>
      </c>
      <c r="J15" s="2"/>
      <c r="K15" s="32" t="str">
        <f>IF(J15="","C",IF($I15="I",INDEX(Gehaltsklassen!A$11:A$15,MATCH(J15,Gehaltsklassen!C$11:C$15,1),1),IF($I15="II",INDEX(Gehaltsklassen!A$11:A$15,MATCH(J15,Gehaltsklassen!D$11:D$15,1),1),IF($I15="III",INDEX(Gehaltsklassen!A$11:A$15,MATCH(J15,Gehaltsklassen!E$11:E$15,1),1),"Falsche Bodenart"))))</f>
        <v>C</v>
      </c>
      <c r="L15" s="2"/>
      <c r="M15" s="32" t="str">
        <f>IF(L15="","C",IF($I15="I",INDEX(Gehaltsklassen!A$11:A$15,MATCH(L15,Gehaltsklassen!C$11:C$15,1),1),IF($I15="II",INDEX(Gehaltsklassen!A$11:A$15,MATCH(L15,Gehaltsklassen!D$11:D$15,1),1),IF($I15="III",INDEX(Gehaltsklassen!A$11:A$15,MATCH(L15,Gehaltsklassen!E$11:E$15,1),1),"Falsche Bodenart"))))</f>
        <v>C</v>
      </c>
      <c r="N15" s="86" t="str">
        <f>IF(OR(C15=""),"",SUM(F15)*VLOOKUP(K15,Gehaltsklassen!$B$34:$D$38,2,FALSE))</f>
        <v/>
      </c>
      <c r="O15" s="86" t="str">
        <f>IF(OR(C15=""),"",SUM(F15)*VLOOKUP(K15,Gehaltsklassen!$B$34:$D$38,2,FALSE)*C15)</f>
        <v/>
      </c>
      <c r="P15" s="86" t="str">
        <f>IF(OR(C15=""),"",SUM(F15,)*VLOOKUP(K15,Gehaltsklassen!$B$34:$D$38,3,FALSE))</f>
        <v/>
      </c>
      <c r="Q15" s="86" t="str">
        <f>IF(OR(C15=""),"",SUM(F15,)*VLOOKUP(K15,Gehaltsklassen!$B$34:$D$38,3,FALSE)*C15)</f>
        <v/>
      </c>
      <c r="R15" s="87" t="str">
        <f>IF(OR(C15=""),"",(SUM(G15)*VLOOKUP(M15,Gehaltsklassen!$B$34:$D$38,2,FALSE)))</f>
        <v/>
      </c>
      <c r="S15" s="414" t="str">
        <f>IF(OR(C15=""),"",(SUM(G15)*VLOOKUP(M15,Gehaltsklassen!$B$34:$D$38,2,FALSE))*C15)</f>
        <v/>
      </c>
      <c r="T15" s="417" t="str">
        <f>IF(OR(C15=""),"",(SUM(G15)*VLOOKUP(M15,Gehaltsklassen!$B$34:$D$38,3,FALSE)))</f>
        <v/>
      </c>
      <c r="U15" s="417" t="str">
        <f>IF(OR(C15=""),"",(SUM(G15)*VLOOKUP(M15,Gehaltsklassen!$B$34:$D$38,3,FALSE))*C15)</f>
        <v/>
      </c>
    </row>
    <row r="16" spans="1:22" ht="25.9" customHeight="1" x14ac:dyDescent="0.2">
      <c r="A16" s="74" t="str">
        <f>IF(D16="","",MAX($A$10:A15)+1)</f>
        <v/>
      </c>
      <c r="B16" s="82" t="str">
        <f>IF('N-Bedarf GL §13a'!B15="","",'N-Bedarf GL §13a'!B15)</f>
        <v/>
      </c>
      <c r="C16" s="204" t="str">
        <f>IF('N-Bedarf GL §13a'!C15="","",'N-Bedarf GL §13a'!C15)</f>
        <v/>
      </c>
      <c r="D16" s="81" t="str">
        <f>IF('N-Bedarf GL §13a'!D15="","",'N-Bedarf GL §13a'!D15)</f>
        <v/>
      </c>
      <c r="E16" s="83" t="str">
        <f>IF('N-Bedarf GL §13a'!H15="","",'N-Bedarf GL §13a'!H15)</f>
        <v/>
      </c>
      <c r="F16" s="32" t="str">
        <f t="shared" si="0"/>
        <v/>
      </c>
      <c r="G16" s="84" t="str">
        <f t="shared" si="1"/>
        <v/>
      </c>
      <c r="H16" s="85"/>
      <c r="I16" s="77" t="s">
        <v>261</v>
      </c>
      <c r="J16" s="2"/>
      <c r="K16" s="32" t="str">
        <f>IF(J16="","C",IF($I16="I",INDEX(Gehaltsklassen!A$11:A$15,MATCH(J16,Gehaltsklassen!C$11:C$15,1),1),IF($I16="II",INDEX(Gehaltsklassen!A$11:A$15,MATCH(J16,Gehaltsklassen!D$11:D$15,1),1),IF($I16="III",INDEX(Gehaltsklassen!A$11:A$15,MATCH(J16,Gehaltsklassen!E$11:E$15,1),1),"Falsche Bodenart"))))</f>
        <v>C</v>
      </c>
      <c r="L16" s="2"/>
      <c r="M16" s="32" t="str">
        <f>IF(L16="","C",IF($I16="I",INDEX(Gehaltsklassen!A$11:A$15,MATCH(L16,Gehaltsklassen!C$11:C$15,1),1),IF($I16="II",INDEX(Gehaltsklassen!A$11:A$15,MATCH(L16,Gehaltsklassen!D$11:D$15,1),1),IF($I16="III",INDEX(Gehaltsklassen!A$11:A$15,MATCH(L16,Gehaltsklassen!E$11:E$15,1),1),"Falsche Bodenart"))))</f>
        <v>C</v>
      </c>
      <c r="N16" s="86" t="str">
        <f>IF(OR(C16=""),"",SUM(F16)*VLOOKUP(K16,Gehaltsklassen!$B$34:$D$38,2,FALSE))</f>
        <v/>
      </c>
      <c r="O16" s="86" t="str">
        <f>IF(OR(C16=""),"",SUM(F16)*VLOOKUP(K16,Gehaltsklassen!$B$34:$D$38,2,FALSE)*C16)</f>
        <v/>
      </c>
      <c r="P16" s="86" t="str">
        <f>IF(OR(C16=""),"",SUM(F16,)*VLOOKUP(K16,Gehaltsklassen!$B$34:$D$38,3,FALSE))</f>
        <v/>
      </c>
      <c r="Q16" s="86" t="str">
        <f>IF(OR(C16=""),"",SUM(F16,)*VLOOKUP(K16,Gehaltsklassen!$B$34:$D$38,3,FALSE)*C16)</f>
        <v/>
      </c>
      <c r="R16" s="87" t="str">
        <f>IF(OR(C16=""),"",(SUM(G16)*VLOOKUP(M16,Gehaltsklassen!$B$34:$D$38,2,FALSE)))</f>
        <v/>
      </c>
      <c r="S16" s="414" t="str">
        <f>IF(OR(C16=""),"",(SUM(G16)*VLOOKUP(M16,Gehaltsklassen!$B$34:$D$38,2,FALSE))*C16)</f>
        <v/>
      </c>
      <c r="T16" s="417" t="str">
        <f>IF(OR(C16=""),"",(SUM(G16)*VLOOKUP(M16,Gehaltsklassen!$B$34:$D$38,3,FALSE)))</f>
        <v/>
      </c>
      <c r="U16" s="417" t="str">
        <f>IF(OR(C16=""),"",(SUM(G16)*VLOOKUP(M16,Gehaltsklassen!$B$34:$D$38,3,FALSE))*C16)</f>
        <v/>
      </c>
    </row>
    <row r="17" spans="1:21" ht="25.9" customHeight="1" x14ac:dyDescent="0.2">
      <c r="A17" s="74" t="str">
        <f>IF(D17="","",MAX($A$10:A16)+1)</f>
        <v/>
      </c>
      <c r="B17" s="82" t="str">
        <f>IF('N-Bedarf GL §13a'!B16="","",'N-Bedarf GL §13a'!B16)</f>
        <v/>
      </c>
      <c r="C17" s="204" t="str">
        <f>IF('N-Bedarf GL §13a'!C16="","",'N-Bedarf GL §13a'!C16)</f>
        <v/>
      </c>
      <c r="D17" s="81" t="str">
        <f>IF('N-Bedarf GL §13a'!D16="","",'N-Bedarf GL §13a'!D16)</f>
        <v/>
      </c>
      <c r="E17" s="83" t="str">
        <f>IF('N-Bedarf GL §13a'!H16="","",'N-Bedarf GL §13a'!H16)</f>
        <v/>
      </c>
      <c r="F17" s="32" t="str">
        <f t="shared" si="0"/>
        <v/>
      </c>
      <c r="G17" s="84" t="str">
        <f t="shared" si="1"/>
        <v/>
      </c>
      <c r="H17" s="85"/>
      <c r="I17" s="77" t="s">
        <v>261</v>
      </c>
      <c r="J17" s="2"/>
      <c r="K17" s="32" t="str">
        <f>IF(J17="","C",IF($I17="I",INDEX(Gehaltsklassen!A$11:A$15,MATCH(J17,Gehaltsklassen!C$11:C$15,1),1),IF($I17="II",INDEX(Gehaltsklassen!A$11:A$15,MATCH(J17,Gehaltsklassen!D$11:D$15,1),1),IF($I17="III",INDEX(Gehaltsklassen!A$11:A$15,MATCH(J17,Gehaltsklassen!E$11:E$15,1),1),"Falsche Bodenart"))))</f>
        <v>C</v>
      </c>
      <c r="L17" s="2"/>
      <c r="M17" s="32" t="str">
        <f>IF(L17="","C",IF($I17="I",INDEX(Gehaltsklassen!A$11:A$15,MATCH(L17,Gehaltsklassen!C$11:C$15,1),1),IF($I17="II",INDEX(Gehaltsklassen!A$11:A$15,MATCH(L17,Gehaltsklassen!D$11:D$15,1),1),IF($I17="III",INDEX(Gehaltsklassen!A$11:A$15,MATCH(L17,Gehaltsklassen!E$11:E$15,1),1),"Falsche Bodenart"))))</f>
        <v>C</v>
      </c>
      <c r="N17" s="86" t="str">
        <f>IF(OR(C17=""),"",SUM(F17)*VLOOKUP(K17,Gehaltsklassen!$B$34:$D$38,2,FALSE))</f>
        <v/>
      </c>
      <c r="O17" s="86" t="str">
        <f>IF(OR(C17=""),"",SUM(F17)*VLOOKUP(K17,Gehaltsklassen!$B$34:$D$38,2,FALSE)*C17)</f>
        <v/>
      </c>
      <c r="P17" s="86" t="str">
        <f>IF(OR(C17=""),"",SUM(F17,)*VLOOKUP(K17,Gehaltsklassen!$B$34:$D$38,3,FALSE))</f>
        <v/>
      </c>
      <c r="Q17" s="86" t="str">
        <f>IF(OR(C17=""),"",SUM(F17,)*VLOOKUP(K17,Gehaltsklassen!$B$34:$D$38,3,FALSE)*C17)</f>
        <v/>
      </c>
      <c r="R17" s="87" t="str">
        <f>IF(OR(C17=""),"",(SUM(G17)*VLOOKUP(M17,Gehaltsklassen!$B$34:$D$38,2,FALSE)))</f>
        <v/>
      </c>
      <c r="S17" s="414" t="str">
        <f>IF(OR(C17=""),"",(SUM(G17)*VLOOKUP(M17,Gehaltsklassen!$B$34:$D$38,2,FALSE))*C17)</f>
        <v/>
      </c>
      <c r="T17" s="417" t="str">
        <f>IF(OR(C17=""),"",(SUM(G17)*VLOOKUP(M17,Gehaltsklassen!$B$34:$D$38,3,FALSE)))</f>
        <v/>
      </c>
      <c r="U17" s="417" t="str">
        <f>IF(OR(C17=""),"",(SUM(G17)*VLOOKUP(M17,Gehaltsklassen!$B$34:$D$38,3,FALSE))*C17)</f>
        <v/>
      </c>
    </row>
    <row r="18" spans="1:21" ht="25.9" customHeight="1" x14ac:dyDescent="0.2">
      <c r="A18" s="74" t="str">
        <f>IF(D18="","",MAX($A$10:A17)+1)</f>
        <v/>
      </c>
      <c r="B18" s="82" t="str">
        <f>IF('N-Bedarf GL §13a'!B17="","",'N-Bedarf GL §13a'!B17)</f>
        <v/>
      </c>
      <c r="C18" s="204" t="str">
        <f>IF('N-Bedarf GL §13a'!C17="","",'N-Bedarf GL §13a'!C17)</f>
        <v/>
      </c>
      <c r="D18" s="81" t="str">
        <f>IF('N-Bedarf GL §13a'!D17="","",'N-Bedarf GL §13a'!D17)</f>
        <v/>
      </c>
      <c r="E18" s="83" t="str">
        <f>IF('N-Bedarf GL §13a'!H17="","",'N-Bedarf GL §13a'!H17)</f>
        <v/>
      </c>
      <c r="F18" s="32" t="str">
        <f t="shared" si="0"/>
        <v/>
      </c>
      <c r="G18" s="84" t="str">
        <f t="shared" si="1"/>
        <v/>
      </c>
      <c r="H18" s="85"/>
      <c r="I18" s="77" t="s">
        <v>261</v>
      </c>
      <c r="J18" s="2"/>
      <c r="K18" s="32" t="str">
        <f>IF(J18="","C",IF($I18="I",INDEX(Gehaltsklassen!A$11:A$15,MATCH(J18,Gehaltsklassen!C$11:C$15,1),1),IF($I18="II",INDEX(Gehaltsklassen!A$11:A$15,MATCH(J18,Gehaltsklassen!D$11:D$15,1),1),IF($I18="III",INDEX(Gehaltsklassen!A$11:A$15,MATCH(J18,Gehaltsklassen!E$11:E$15,1),1),"Falsche Bodenart"))))</f>
        <v>C</v>
      </c>
      <c r="L18" s="2"/>
      <c r="M18" s="32" t="str">
        <f>IF(L18="","C",IF($I18="I",INDEX(Gehaltsklassen!A$11:A$15,MATCH(L18,Gehaltsklassen!C$11:C$15,1),1),IF($I18="II",INDEX(Gehaltsklassen!A$11:A$15,MATCH(L18,Gehaltsklassen!D$11:D$15,1),1),IF($I18="III",INDEX(Gehaltsklassen!A$11:A$15,MATCH(L18,Gehaltsklassen!E$11:E$15,1),1),"Falsche Bodenart"))))</f>
        <v>C</v>
      </c>
      <c r="N18" s="86" t="str">
        <f>IF(OR(C18=""),"",SUM(F18)*VLOOKUP(K18,Gehaltsklassen!$B$34:$D$38,2,FALSE))</f>
        <v/>
      </c>
      <c r="O18" s="86" t="str">
        <f>IF(OR(C18=""),"",SUM(F18)*VLOOKUP(K18,Gehaltsklassen!$B$34:$D$38,2,FALSE)*C18)</f>
        <v/>
      </c>
      <c r="P18" s="86" t="str">
        <f>IF(OR(C18=""),"",SUM(F18,)*VLOOKUP(K18,Gehaltsklassen!$B$34:$D$38,3,FALSE))</f>
        <v/>
      </c>
      <c r="Q18" s="86" t="str">
        <f>IF(OR(C18=""),"",SUM(F18,)*VLOOKUP(K18,Gehaltsklassen!$B$34:$D$38,3,FALSE)*C18)</f>
        <v/>
      </c>
      <c r="R18" s="87" t="str">
        <f>IF(OR(C18=""),"",(SUM(G18)*VLOOKUP(M18,Gehaltsklassen!$B$34:$D$38,2,FALSE)))</f>
        <v/>
      </c>
      <c r="S18" s="414" t="str">
        <f>IF(OR(C18=""),"",(SUM(G18)*VLOOKUP(M18,Gehaltsklassen!$B$34:$D$38,2,FALSE))*C18)</f>
        <v/>
      </c>
      <c r="T18" s="417" t="str">
        <f>IF(OR(C18=""),"",(SUM(G18)*VLOOKUP(M18,Gehaltsklassen!$B$34:$D$38,3,FALSE)))</f>
        <v/>
      </c>
      <c r="U18" s="417" t="str">
        <f>IF(OR(C18=""),"",(SUM(G18)*VLOOKUP(M18,Gehaltsklassen!$B$34:$D$38,3,FALSE))*C18)</f>
        <v/>
      </c>
    </row>
    <row r="19" spans="1:21" ht="25.9" customHeight="1" x14ac:dyDescent="0.2">
      <c r="A19" s="74" t="str">
        <f>IF(D19="","",MAX($A$10:A18)+1)</f>
        <v/>
      </c>
      <c r="B19" s="82" t="str">
        <f>IF('N-Bedarf GL §13a'!B18="","",'N-Bedarf GL §13a'!B18)</f>
        <v/>
      </c>
      <c r="C19" s="204" t="str">
        <f>IF('N-Bedarf GL §13a'!C18="","",'N-Bedarf GL §13a'!C18)</f>
        <v/>
      </c>
      <c r="D19" s="81" t="str">
        <f>IF('N-Bedarf GL §13a'!D18="","",'N-Bedarf GL §13a'!D18)</f>
        <v/>
      </c>
      <c r="E19" s="83" t="str">
        <f>IF('N-Bedarf GL §13a'!H18="","",'N-Bedarf GL §13a'!H18)</f>
        <v/>
      </c>
      <c r="F19" s="32" t="str">
        <f t="shared" si="0"/>
        <v/>
      </c>
      <c r="G19" s="84" t="str">
        <f t="shared" si="1"/>
        <v/>
      </c>
      <c r="H19" s="85"/>
      <c r="I19" s="77" t="s">
        <v>261</v>
      </c>
      <c r="J19" s="2"/>
      <c r="K19" s="32" t="str">
        <f>IF(J19="","C",IF($I19="I",INDEX(Gehaltsklassen!A$11:A$15,MATCH(J19,Gehaltsklassen!C$11:C$15,1),1),IF($I19="II",INDEX(Gehaltsklassen!A$11:A$15,MATCH(J19,Gehaltsklassen!D$11:D$15,1),1),IF($I19="III",INDEX(Gehaltsklassen!A$11:A$15,MATCH(J19,Gehaltsklassen!E$11:E$15,1),1),"Falsche Bodenart"))))</f>
        <v>C</v>
      </c>
      <c r="L19" s="2"/>
      <c r="M19" s="32" t="str">
        <f>IF(L19="","C",IF($I19="I",INDEX(Gehaltsklassen!A$11:A$15,MATCH(L19,Gehaltsklassen!C$11:C$15,1),1),IF($I19="II",INDEX(Gehaltsklassen!A$11:A$15,MATCH(L19,Gehaltsklassen!D$11:D$15,1),1),IF($I19="III",INDEX(Gehaltsklassen!A$11:A$15,MATCH(L19,Gehaltsklassen!E$11:E$15,1),1),"Falsche Bodenart"))))</f>
        <v>C</v>
      </c>
      <c r="N19" s="86" t="str">
        <f>IF(OR(C19=""),"",SUM(F19)*VLOOKUP(K19,Gehaltsklassen!$B$34:$D$38,2,FALSE))</f>
        <v/>
      </c>
      <c r="O19" s="86" t="str">
        <f>IF(OR(C19=""),"",SUM(F19)*VLOOKUP(K19,Gehaltsklassen!$B$34:$D$38,2,FALSE)*C19)</f>
        <v/>
      </c>
      <c r="P19" s="86" t="str">
        <f>IF(OR(C19=""),"",SUM(F19,)*VLOOKUP(K19,Gehaltsklassen!$B$34:$D$38,3,FALSE))</f>
        <v/>
      </c>
      <c r="Q19" s="86" t="str">
        <f>IF(OR(C19=""),"",SUM(F19,)*VLOOKUP(K19,Gehaltsklassen!$B$34:$D$38,3,FALSE)*C19)</f>
        <v/>
      </c>
      <c r="R19" s="87" t="str">
        <f>IF(OR(C19=""),"",(SUM(G19)*VLOOKUP(M19,Gehaltsklassen!$B$34:$D$38,2,FALSE)))</f>
        <v/>
      </c>
      <c r="S19" s="414" t="str">
        <f>IF(OR(C19=""),"",(SUM(G19)*VLOOKUP(M19,Gehaltsklassen!$B$34:$D$38,2,FALSE))*C19)</f>
        <v/>
      </c>
      <c r="T19" s="417" t="str">
        <f>IF(OR(C19=""),"",(SUM(G19)*VLOOKUP(M19,Gehaltsklassen!$B$34:$D$38,3,FALSE)))</f>
        <v/>
      </c>
      <c r="U19" s="417" t="str">
        <f>IF(OR(C19=""),"",(SUM(G19)*VLOOKUP(M19,Gehaltsklassen!$B$34:$D$38,3,FALSE))*C19)</f>
        <v/>
      </c>
    </row>
    <row r="20" spans="1:21" ht="25.9" customHeight="1" x14ac:dyDescent="0.2">
      <c r="A20" s="74" t="str">
        <f>IF(D20="","",MAX($A$10:A19)+1)</f>
        <v/>
      </c>
      <c r="B20" s="82" t="str">
        <f>IF('N-Bedarf GL §13a'!B19="","",'N-Bedarf GL §13a'!B19)</f>
        <v/>
      </c>
      <c r="C20" s="204" t="str">
        <f>IF('N-Bedarf GL §13a'!C19="","",'N-Bedarf GL §13a'!C19)</f>
        <v/>
      </c>
      <c r="D20" s="81" t="str">
        <f>IF('N-Bedarf GL §13a'!D19="","",'N-Bedarf GL §13a'!D19)</f>
        <v/>
      </c>
      <c r="E20" s="83" t="str">
        <f>IF('N-Bedarf GL §13a'!H19="","",'N-Bedarf GL §13a'!H19)</f>
        <v/>
      </c>
      <c r="F20" s="32" t="str">
        <f t="shared" si="0"/>
        <v/>
      </c>
      <c r="G20" s="84" t="str">
        <f t="shared" si="1"/>
        <v/>
      </c>
      <c r="H20" s="85"/>
      <c r="I20" s="77" t="s">
        <v>261</v>
      </c>
      <c r="J20" s="2"/>
      <c r="K20" s="32" t="str">
        <f>IF(J20="","C",IF($I20="I",INDEX(Gehaltsklassen!A$11:A$15,MATCH(J20,Gehaltsklassen!C$11:C$15,1),1),IF($I20="II",INDEX(Gehaltsklassen!A$11:A$15,MATCH(J20,Gehaltsklassen!D$11:D$15,1),1),IF($I20="III",INDEX(Gehaltsklassen!A$11:A$15,MATCH(J20,Gehaltsklassen!E$11:E$15,1),1),"Falsche Bodenart"))))</f>
        <v>C</v>
      </c>
      <c r="L20" s="2"/>
      <c r="M20" s="32" t="str">
        <f>IF(L20="","C",IF($I20="I",INDEX(Gehaltsklassen!A$11:A$15,MATCH(L20,Gehaltsklassen!C$11:C$15,1),1),IF($I20="II",INDEX(Gehaltsklassen!A$11:A$15,MATCH(L20,Gehaltsklassen!D$11:D$15,1),1),IF($I20="III",INDEX(Gehaltsklassen!A$11:A$15,MATCH(L20,Gehaltsklassen!E$11:E$15,1),1),"Falsche Bodenart"))))</f>
        <v>C</v>
      </c>
      <c r="N20" s="86" t="str">
        <f>IF(OR(C20=""),"",SUM(F20)*VLOOKUP(K20,Gehaltsklassen!$B$34:$D$38,2,FALSE))</f>
        <v/>
      </c>
      <c r="O20" s="86" t="str">
        <f>IF(OR(C20=""),"",SUM(F20)*VLOOKUP(K20,Gehaltsklassen!$B$34:$D$38,2,FALSE)*C20)</f>
        <v/>
      </c>
      <c r="P20" s="86" t="str">
        <f>IF(OR(C20=""),"",SUM(F20,)*VLOOKUP(K20,Gehaltsklassen!$B$34:$D$38,3,FALSE))</f>
        <v/>
      </c>
      <c r="Q20" s="86" t="str">
        <f>IF(OR(C20=""),"",SUM(F20,)*VLOOKUP(K20,Gehaltsklassen!$B$34:$D$38,3,FALSE)*C20)</f>
        <v/>
      </c>
      <c r="R20" s="87" t="str">
        <f>IF(OR(C20=""),"",(SUM(G20)*VLOOKUP(M20,Gehaltsklassen!$B$34:$D$38,2,FALSE)))</f>
        <v/>
      </c>
      <c r="S20" s="414" t="str">
        <f>IF(OR(C20=""),"",(SUM(G20)*VLOOKUP(M20,Gehaltsklassen!$B$34:$D$38,2,FALSE))*C20)</f>
        <v/>
      </c>
      <c r="T20" s="417" t="str">
        <f>IF(OR(C20=""),"",(SUM(G20)*VLOOKUP(M20,Gehaltsklassen!$B$34:$D$38,3,FALSE)))</f>
        <v/>
      </c>
      <c r="U20" s="417" t="str">
        <f>IF(OR(C20=""),"",(SUM(G20)*VLOOKUP(M20,Gehaltsklassen!$B$34:$D$38,3,FALSE))*C20)</f>
        <v/>
      </c>
    </row>
    <row r="21" spans="1:21" ht="25.9" customHeight="1" x14ac:dyDescent="0.2">
      <c r="A21" s="74" t="str">
        <f>IF(D21="","",MAX($A$10:A20)+1)</f>
        <v/>
      </c>
      <c r="B21" s="82" t="str">
        <f>IF('N-Bedarf GL §13a'!B20="","",'N-Bedarf GL §13a'!B20)</f>
        <v/>
      </c>
      <c r="C21" s="204" t="str">
        <f>IF('N-Bedarf GL §13a'!C20="","",'N-Bedarf GL §13a'!C20)</f>
        <v/>
      </c>
      <c r="D21" s="81" t="str">
        <f>IF('N-Bedarf GL §13a'!D20="","",'N-Bedarf GL §13a'!D20)</f>
        <v/>
      </c>
      <c r="E21" s="83" t="str">
        <f>IF('N-Bedarf GL §13a'!H20="","",'N-Bedarf GL §13a'!H20)</f>
        <v/>
      </c>
      <c r="F21" s="32" t="str">
        <f t="shared" si="0"/>
        <v/>
      </c>
      <c r="G21" s="84" t="str">
        <f t="shared" si="1"/>
        <v/>
      </c>
      <c r="H21" s="85"/>
      <c r="I21" s="77" t="s">
        <v>261</v>
      </c>
      <c r="J21" s="2"/>
      <c r="K21" s="32" t="str">
        <f>IF(J21="","C",IF($I21="I",INDEX(Gehaltsklassen!A$11:A$15,MATCH(J21,Gehaltsklassen!C$11:C$15,1),1),IF($I21="II",INDEX(Gehaltsklassen!A$11:A$15,MATCH(J21,Gehaltsklassen!D$11:D$15,1),1),IF($I21="III",INDEX(Gehaltsklassen!A$11:A$15,MATCH(J21,Gehaltsklassen!E$11:E$15,1),1),"Falsche Bodenart"))))</f>
        <v>C</v>
      </c>
      <c r="L21" s="2"/>
      <c r="M21" s="32" t="str">
        <f>IF(L21="","C",IF($I21="I",INDEX(Gehaltsklassen!A$11:A$15,MATCH(L21,Gehaltsklassen!C$11:C$15,1),1),IF($I21="II",INDEX(Gehaltsklassen!A$11:A$15,MATCH(L21,Gehaltsklassen!D$11:D$15,1),1),IF($I21="III",INDEX(Gehaltsklassen!A$11:A$15,MATCH(L21,Gehaltsklassen!E$11:E$15,1),1),"Falsche Bodenart"))))</f>
        <v>C</v>
      </c>
      <c r="N21" s="86" t="str">
        <f>IF(OR(C21=""),"",SUM(F21)*VLOOKUP(K21,Gehaltsklassen!$B$34:$D$38,2,FALSE))</f>
        <v/>
      </c>
      <c r="O21" s="86" t="str">
        <f>IF(OR(C21=""),"",SUM(F21)*VLOOKUP(K21,Gehaltsklassen!$B$34:$D$38,2,FALSE)*C21)</f>
        <v/>
      </c>
      <c r="P21" s="86" t="str">
        <f>IF(OR(C21=""),"",SUM(F21,)*VLOOKUP(K21,Gehaltsklassen!$B$34:$D$38,3,FALSE))</f>
        <v/>
      </c>
      <c r="Q21" s="86" t="str">
        <f>IF(OR(C21=""),"",SUM(F21,)*VLOOKUP(K21,Gehaltsklassen!$B$34:$D$38,3,FALSE)*C21)</f>
        <v/>
      </c>
      <c r="R21" s="87" t="str">
        <f>IF(OR(C21=""),"",(SUM(G21)*VLOOKUP(M21,Gehaltsklassen!$B$34:$D$38,2,FALSE)))</f>
        <v/>
      </c>
      <c r="S21" s="414" t="str">
        <f>IF(OR(C21=""),"",(SUM(G21)*VLOOKUP(M21,Gehaltsklassen!$B$34:$D$38,2,FALSE))*C21)</f>
        <v/>
      </c>
      <c r="T21" s="417" t="str">
        <f>IF(OR(C21=""),"",(SUM(G21)*VLOOKUP(M21,Gehaltsklassen!$B$34:$D$38,3,FALSE)))</f>
        <v/>
      </c>
      <c r="U21" s="417" t="str">
        <f>IF(OR(C21=""),"",(SUM(G21)*VLOOKUP(M21,Gehaltsklassen!$B$34:$D$38,3,FALSE))*C21)</f>
        <v/>
      </c>
    </row>
    <row r="22" spans="1:21" ht="25.9" customHeight="1" x14ac:dyDescent="0.2">
      <c r="A22" s="74" t="str">
        <f>IF(D22="","",MAX($A$10:A21)+1)</f>
        <v/>
      </c>
      <c r="B22" s="82" t="str">
        <f>IF('N-Bedarf GL §13a'!B21="","",'N-Bedarf GL §13a'!B21)</f>
        <v/>
      </c>
      <c r="C22" s="204" t="str">
        <f>IF('N-Bedarf GL §13a'!C21="","",'N-Bedarf GL §13a'!C21)</f>
        <v/>
      </c>
      <c r="D22" s="81" t="str">
        <f>IF('N-Bedarf GL §13a'!D21="","",'N-Bedarf GL §13a'!D21)</f>
        <v/>
      </c>
      <c r="E22" s="83" t="str">
        <f>IF('N-Bedarf GL §13a'!H21="","",'N-Bedarf GL §13a'!H21)</f>
        <v/>
      </c>
      <c r="F22" s="32" t="str">
        <f t="shared" si="0"/>
        <v/>
      </c>
      <c r="G22" s="84" t="str">
        <f t="shared" si="1"/>
        <v/>
      </c>
      <c r="H22" s="85"/>
      <c r="I22" s="77" t="s">
        <v>261</v>
      </c>
      <c r="J22" s="2"/>
      <c r="K22" s="32" t="str">
        <f>IF(J22="","C",IF($I22="I",INDEX(Gehaltsklassen!A$11:A$15,MATCH(J22,Gehaltsklassen!C$11:C$15,1),1),IF($I22="II",INDEX(Gehaltsklassen!A$11:A$15,MATCH(J22,Gehaltsklassen!D$11:D$15,1),1),IF($I22="III",INDEX(Gehaltsklassen!A$11:A$15,MATCH(J22,Gehaltsklassen!E$11:E$15,1),1),"Falsche Bodenart"))))</f>
        <v>C</v>
      </c>
      <c r="L22" s="2"/>
      <c r="M22" s="32" t="str">
        <f>IF(L22="","C",IF($I22="I",INDEX(Gehaltsklassen!A$11:A$15,MATCH(L22,Gehaltsklassen!C$11:C$15,1),1),IF($I22="II",INDEX(Gehaltsklassen!A$11:A$15,MATCH(L22,Gehaltsklassen!D$11:D$15,1),1),IF($I22="III",INDEX(Gehaltsklassen!A$11:A$15,MATCH(L22,Gehaltsklassen!E$11:E$15,1),1),"Falsche Bodenart"))))</f>
        <v>C</v>
      </c>
      <c r="N22" s="86" t="str">
        <f>IF(OR(C22=""),"",SUM(F22)*VLOOKUP(K22,Gehaltsklassen!$B$34:$D$38,2,FALSE))</f>
        <v/>
      </c>
      <c r="O22" s="86" t="str">
        <f>IF(OR(C22=""),"",SUM(F22)*VLOOKUP(K22,Gehaltsklassen!$B$34:$D$38,2,FALSE)*C22)</f>
        <v/>
      </c>
      <c r="P22" s="86" t="str">
        <f>IF(OR(C22=""),"",SUM(F22,)*VLOOKUP(K22,Gehaltsklassen!$B$34:$D$38,3,FALSE))</f>
        <v/>
      </c>
      <c r="Q22" s="86" t="str">
        <f>IF(OR(C22=""),"",SUM(F22,)*VLOOKUP(K22,Gehaltsklassen!$B$34:$D$38,3,FALSE)*C22)</f>
        <v/>
      </c>
      <c r="R22" s="87" t="str">
        <f>IF(OR(C22=""),"",(SUM(G22)*VLOOKUP(M22,Gehaltsklassen!$B$34:$D$38,2,FALSE)))</f>
        <v/>
      </c>
      <c r="S22" s="414" t="str">
        <f>IF(OR(C22=""),"",(SUM(G22)*VLOOKUP(M22,Gehaltsklassen!$B$34:$D$38,2,FALSE))*C22)</f>
        <v/>
      </c>
      <c r="T22" s="417" t="str">
        <f>IF(OR(C22=""),"",(SUM(G22)*VLOOKUP(M22,Gehaltsklassen!$B$34:$D$38,3,FALSE)))</f>
        <v/>
      </c>
      <c r="U22" s="417" t="str">
        <f>IF(OR(C22=""),"",(SUM(G22)*VLOOKUP(M22,Gehaltsklassen!$B$34:$D$38,3,FALSE))*C22)</f>
        <v/>
      </c>
    </row>
    <row r="23" spans="1:21" ht="25.9" customHeight="1" x14ac:dyDescent="0.2">
      <c r="A23" s="74" t="str">
        <f>IF(D23="","",MAX($A$10:A22)+1)</f>
        <v/>
      </c>
      <c r="B23" s="82" t="str">
        <f>IF('N-Bedarf GL §13a'!B22="","",'N-Bedarf GL §13a'!B22)</f>
        <v/>
      </c>
      <c r="C23" s="204" t="str">
        <f>IF('N-Bedarf GL §13a'!C22="","",'N-Bedarf GL §13a'!C22)</f>
        <v/>
      </c>
      <c r="D23" s="81" t="str">
        <f>IF('N-Bedarf GL §13a'!D22="","",'N-Bedarf GL §13a'!D22)</f>
        <v/>
      </c>
      <c r="E23" s="83" t="str">
        <f>IF('N-Bedarf GL §13a'!H22="","",'N-Bedarf GL §13a'!H22)</f>
        <v/>
      </c>
      <c r="F23" s="32" t="str">
        <f t="shared" si="0"/>
        <v/>
      </c>
      <c r="G23" s="84" t="str">
        <f t="shared" si="1"/>
        <v/>
      </c>
      <c r="H23" s="85"/>
      <c r="I23" s="77" t="s">
        <v>261</v>
      </c>
      <c r="J23" s="2"/>
      <c r="K23" s="32" t="str">
        <f>IF(J23="","C",IF($I23="I",INDEX(Gehaltsklassen!A$11:A$15,MATCH(J23,Gehaltsklassen!C$11:C$15,1),1),IF($I23="II",INDEX(Gehaltsklassen!A$11:A$15,MATCH(J23,Gehaltsklassen!D$11:D$15,1),1),IF($I23="III",INDEX(Gehaltsklassen!A$11:A$15,MATCH(J23,Gehaltsklassen!E$11:E$15,1),1),"Falsche Bodenart"))))</f>
        <v>C</v>
      </c>
      <c r="L23" s="2"/>
      <c r="M23" s="32" t="str">
        <f>IF(L23="","C",IF($I23="I",INDEX(Gehaltsklassen!A$11:A$15,MATCH(L23,Gehaltsklassen!C$11:C$15,1),1),IF($I23="II",INDEX(Gehaltsklassen!A$11:A$15,MATCH(L23,Gehaltsklassen!D$11:D$15,1),1),IF($I23="III",INDEX(Gehaltsklassen!A$11:A$15,MATCH(L23,Gehaltsklassen!E$11:E$15,1),1),"Falsche Bodenart"))))</f>
        <v>C</v>
      </c>
      <c r="N23" s="86" t="str">
        <f>IF(OR(C23=""),"",SUM(F23)*VLOOKUP(K23,Gehaltsklassen!$B$34:$D$38,2,FALSE))</f>
        <v/>
      </c>
      <c r="O23" s="86" t="str">
        <f>IF(OR(C23=""),"",SUM(F23)*VLOOKUP(K23,Gehaltsklassen!$B$34:$D$38,2,FALSE)*C23)</f>
        <v/>
      </c>
      <c r="P23" s="86" t="str">
        <f>IF(OR(C23=""),"",SUM(F23,)*VLOOKUP(K23,Gehaltsklassen!$B$34:$D$38,3,FALSE))</f>
        <v/>
      </c>
      <c r="Q23" s="86" t="str">
        <f>IF(OR(C23=""),"",SUM(F23,)*VLOOKUP(K23,Gehaltsklassen!$B$34:$D$38,3,FALSE)*C23)</f>
        <v/>
      </c>
      <c r="R23" s="87" t="str">
        <f>IF(OR(C23=""),"",(SUM(G23)*VLOOKUP(M23,Gehaltsklassen!$B$34:$D$38,2,FALSE)))</f>
        <v/>
      </c>
      <c r="S23" s="414" t="str">
        <f>IF(OR(C23=""),"",(SUM(G23)*VLOOKUP(M23,Gehaltsklassen!$B$34:$D$38,2,FALSE))*C23)</f>
        <v/>
      </c>
      <c r="T23" s="417" t="str">
        <f>IF(OR(C23=""),"",(SUM(G23)*VLOOKUP(M23,Gehaltsklassen!$B$34:$D$38,3,FALSE)))</f>
        <v/>
      </c>
      <c r="U23" s="417" t="str">
        <f>IF(OR(C23=""),"",(SUM(G23)*VLOOKUP(M23,Gehaltsklassen!$B$34:$D$38,3,FALSE))*C23)</f>
        <v/>
      </c>
    </row>
    <row r="24" spans="1:21" ht="25.9" customHeight="1" x14ac:dyDescent="0.2">
      <c r="A24" s="74" t="str">
        <f>IF(D24="","",MAX($A$10:A23)+1)</f>
        <v/>
      </c>
      <c r="B24" s="82" t="str">
        <f>IF('N-Bedarf GL §13a'!B23="","",'N-Bedarf GL §13a'!B23)</f>
        <v/>
      </c>
      <c r="C24" s="204" t="str">
        <f>IF('N-Bedarf GL §13a'!C23="","",'N-Bedarf GL §13a'!C23)</f>
        <v/>
      </c>
      <c r="D24" s="81" t="str">
        <f>IF('N-Bedarf GL §13a'!D23="","",'N-Bedarf GL §13a'!D23)</f>
        <v/>
      </c>
      <c r="E24" s="83" t="str">
        <f>IF('N-Bedarf GL §13a'!H23="","",'N-Bedarf GL §13a'!H23)</f>
        <v/>
      </c>
      <c r="F24" s="32" t="str">
        <f t="shared" si="0"/>
        <v/>
      </c>
      <c r="G24" s="84" t="str">
        <f t="shared" si="1"/>
        <v/>
      </c>
      <c r="H24" s="85"/>
      <c r="I24" s="77" t="s">
        <v>261</v>
      </c>
      <c r="J24" s="2"/>
      <c r="K24" s="32" t="str">
        <f>IF(J24="","C",IF($I24="I",INDEX(Gehaltsklassen!A$11:A$15,MATCH(J24,Gehaltsklassen!C$11:C$15,1),1),IF($I24="II",INDEX(Gehaltsklassen!A$11:A$15,MATCH(J24,Gehaltsklassen!D$11:D$15,1),1),IF($I24="III",INDEX(Gehaltsklassen!A$11:A$15,MATCH(J24,Gehaltsklassen!E$11:E$15,1),1),"Falsche Bodenart"))))</f>
        <v>C</v>
      </c>
      <c r="L24" s="2"/>
      <c r="M24" s="32" t="str">
        <f>IF(L24="","C",IF($I24="I",INDEX(Gehaltsklassen!A$11:A$15,MATCH(L24,Gehaltsklassen!C$11:C$15,1),1),IF($I24="II",INDEX(Gehaltsklassen!A$11:A$15,MATCH(L24,Gehaltsklassen!D$11:D$15,1),1),IF($I24="III",INDEX(Gehaltsklassen!A$11:A$15,MATCH(L24,Gehaltsklassen!E$11:E$15,1),1),"Falsche Bodenart"))))</f>
        <v>C</v>
      </c>
      <c r="N24" s="86" t="str">
        <f>IF(OR(C24=""),"",SUM(F24)*VLOOKUP(K24,Gehaltsklassen!$B$34:$D$38,2,FALSE))</f>
        <v/>
      </c>
      <c r="O24" s="86" t="str">
        <f>IF(OR(C24=""),"",SUM(F24)*VLOOKUP(K24,Gehaltsklassen!$B$34:$D$38,2,FALSE)*C24)</f>
        <v/>
      </c>
      <c r="P24" s="86" t="str">
        <f>IF(OR(C24=""),"",SUM(F24,)*VLOOKUP(K24,Gehaltsklassen!$B$34:$D$38,3,FALSE))</f>
        <v/>
      </c>
      <c r="Q24" s="86" t="str">
        <f>IF(OR(C24=""),"",SUM(F24,)*VLOOKUP(K24,Gehaltsklassen!$B$34:$D$38,3,FALSE)*C24)</f>
        <v/>
      </c>
      <c r="R24" s="87" t="str">
        <f>IF(OR(C24=""),"",(SUM(G24)*VLOOKUP(M24,Gehaltsklassen!$B$34:$D$38,2,FALSE)))</f>
        <v/>
      </c>
      <c r="S24" s="414" t="str">
        <f>IF(OR(C24=""),"",(SUM(G24)*VLOOKUP(M24,Gehaltsklassen!$B$34:$D$38,2,FALSE))*C24)</f>
        <v/>
      </c>
      <c r="T24" s="417" t="str">
        <f>IF(OR(C24=""),"",(SUM(G24)*VLOOKUP(M24,Gehaltsklassen!$B$34:$D$38,3,FALSE)))</f>
        <v/>
      </c>
      <c r="U24" s="417" t="str">
        <f>IF(OR(C24=""),"",(SUM(G24)*VLOOKUP(M24,Gehaltsklassen!$B$34:$D$38,3,FALSE))*C24)</f>
        <v/>
      </c>
    </row>
    <row r="25" spans="1:21" ht="25.9" customHeight="1" x14ac:dyDescent="0.2">
      <c r="A25" s="74" t="str">
        <f>IF(D25="","",MAX($A$10:A24)+1)</f>
        <v/>
      </c>
      <c r="B25" s="82" t="str">
        <f>IF('N-Bedarf GL §13a'!B24="","",'N-Bedarf GL §13a'!B24)</f>
        <v/>
      </c>
      <c r="C25" s="204" t="str">
        <f>IF('N-Bedarf GL §13a'!C24="","",'N-Bedarf GL §13a'!C24)</f>
        <v/>
      </c>
      <c r="D25" s="81" t="str">
        <f>IF('N-Bedarf GL §13a'!D24="","",'N-Bedarf GL §13a'!D24)</f>
        <v/>
      </c>
      <c r="E25" s="83" t="str">
        <f>IF('N-Bedarf GL §13a'!H24="","",'N-Bedarf GL §13a'!H24)</f>
        <v/>
      </c>
      <c r="F25" s="32" t="str">
        <f t="shared" si="0"/>
        <v/>
      </c>
      <c r="G25" s="84" t="str">
        <f t="shared" si="1"/>
        <v/>
      </c>
      <c r="H25" s="85"/>
      <c r="I25" s="77" t="s">
        <v>261</v>
      </c>
      <c r="J25" s="2"/>
      <c r="K25" s="32" t="str">
        <f>IF(J25="","C",IF($I25="I",INDEX(Gehaltsklassen!A$11:A$15,MATCH(J25,Gehaltsklassen!C$11:C$15,1),1),IF($I25="II",INDEX(Gehaltsklassen!A$11:A$15,MATCH(J25,Gehaltsklassen!D$11:D$15,1),1),IF($I25="III",INDEX(Gehaltsklassen!A$11:A$15,MATCH(J25,Gehaltsklassen!E$11:E$15,1),1),"Falsche Bodenart"))))</f>
        <v>C</v>
      </c>
      <c r="L25" s="2"/>
      <c r="M25" s="32" t="str">
        <f>IF(L25="","C",IF($I25="I",INDEX(Gehaltsklassen!A$11:A$15,MATCH(L25,Gehaltsklassen!C$11:C$15,1),1),IF($I25="II",INDEX(Gehaltsklassen!A$11:A$15,MATCH(L25,Gehaltsklassen!D$11:D$15,1),1),IF($I25="III",INDEX(Gehaltsklassen!A$11:A$15,MATCH(L25,Gehaltsklassen!E$11:E$15,1),1),"Falsche Bodenart"))))</f>
        <v>C</v>
      </c>
      <c r="N25" s="86" t="str">
        <f>IF(OR(C25=""),"",SUM(F25)*VLOOKUP(K25,Gehaltsklassen!$B$34:$D$38,2,FALSE))</f>
        <v/>
      </c>
      <c r="O25" s="86" t="str">
        <f>IF(OR(C25=""),"",SUM(F25)*VLOOKUP(K25,Gehaltsklassen!$B$34:$D$38,2,FALSE)*C25)</f>
        <v/>
      </c>
      <c r="P25" s="86" t="str">
        <f>IF(OR(C25=""),"",SUM(F25,)*VLOOKUP(K25,Gehaltsklassen!$B$34:$D$38,3,FALSE))</f>
        <v/>
      </c>
      <c r="Q25" s="86" t="str">
        <f>IF(OR(C25=""),"",SUM(F25,)*VLOOKUP(K25,Gehaltsklassen!$B$34:$D$38,3,FALSE)*C25)</f>
        <v/>
      </c>
      <c r="R25" s="87" t="str">
        <f>IF(OR(C25=""),"",(SUM(G25)*VLOOKUP(M25,Gehaltsklassen!$B$34:$D$38,2,FALSE)))</f>
        <v/>
      </c>
      <c r="S25" s="414" t="str">
        <f>IF(OR(C25=""),"",(SUM(G25)*VLOOKUP(M25,Gehaltsklassen!$B$34:$D$38,2,FALSE))*C25)</f>
        <v/>
      </c>
      <c r="T25" s="417" t="str">
        <f>IF(OR(C25=""),"",(SUM(G25)*VLOOKUP(M25,Gehaltsklassen!$B$34:$D$38,3,FALSE)))</f>
        <v/>
      </c>
      <c r="U25" s="417" t="str">
        <f>IF(OR(C25=""),"",(SUM(G25)*VLOOKUP(M25,Gehaltsklassen!$B$34:$D$38,3,FALSE))*C25)</f>
        <v/>
      </c>
    </row>
    <row r="26" spans="1:21" ht="25.9" customHeight="1" x14ac:dyDescent="0.2">
      <c r="A26" s="74" t="str">
        <f>IF(D26="","",MAX($A$10:A25)+1)</f>
        <v/>
      </c>
      <c r="B26" s="82" t="str">
        <f>IF('N-Bedarf GL §13a'!B25="","",'N-Bedarf GL §13a'!B25)</f>
        <v/>
      </c>
      <c r="C26" s="204" t="str">
        <f>IF('N-Bedarf GL §13a'!C25="","",'N-Bedarf GL §13a'!C25)</f>
        <v/>
      </c>
      <c r="D26" s="81" t="str">
        <f>IF('N-Bedarf GL §13a'!D25="","",'N-Bedarf GL §13a'!D25)</f>
        <v/>
      </c>
      <c r="E26" s="83" t="str">
        <f>IF('N-Bedarf GL §13a'!H25="","",'N-Bedarf GL §13a'!H25)</f>
        <v/>
      </c>
      <c r="F26" s="32" t="str">
        <f t="shared" si="0"/>
        <v/>
      </c>
      <c r="G26" s="84" t="str">
        <f t="shared" si="1"/>
        <v/>
      </c>
      <c r="H26" s="85"/>
      <c r="I26" s="77" t="s">
        <v>261</v>
      </c>
      <c r="J26" s="2"/>
      <c r="K26" s="32" t="str">
        <f>IF(J26="","C",IF($I26="I",INDEX(Gehaltsklassen!A$11:A$15,MATCH(J26,Gehaltsklassen!C$11:C$15,1),1),IF($I26="II",INDEX(Gehaltsklassen!A$11:A$15,MATCH(J26,Gehaltsklassen!D$11:D$15,1),1),IF($I26="III",INDEX(Gehaltsklassen!A$11:A$15,MATCH(J26,Gehaltsklassen!E$11:E$15,1),1),"Falsche Bodenart"))))</f>
        <v>C</v>
      </c>
      <c r="L26" s="2"/>
      <c r="M26" s="32" t="str">
        <f>IF(L26="","C",IF($I26="I",INDEX(Gehaltsklassen!A$11:A$15,MATCH(L26,Gehaltsklassen!C$11:C$15,1),1),IF($I26="II",INDEX(Gehaltsklassen!A$11:A$15,MATCH(L26,Gehaltsklassen!D$11:D$15,1),1),IF($I26="III",INDEX(Gehaltsklassen!A$11:A$15,MATCH(L26,Gehaltsklassen!E$11:E$15,1),1),"Falsche Bodenart"))))</f>
        <v>C</v>
      </c>
      <c r="N26" s="86" t="str">
        <f>IF(OR(C26=""),"",SUM(F26)*VLOOKUP(K26,Gehaltsklassen!$B$34:$D$38,2,FALSE))</f>
        <v/>
      </c>
      <c r="O26" s="86" t="str">
        <f>IF(OR(C26=""),"",SUM(F26)*VLOOKUP(K26,Gehaltsklassen!$B$34:$D$38,2,FALSE)*C26)</f>
        <v/>
      </c>
      <c r="P26" s="86" t="str">
        <f>IF(OR(C26=""),"",SUM(F26,)*VLOOKUP(K26,Gehaltsklassen!$B$34:$D$38,3,FALSE))</f>
        <v/>
      </c>
      <c r="Q26" s="86" t="str">
        <f>IF(OR(C26=""),"",SUM(F26,)*VLOOKUP(K26,Gehaltsklassen!$B$34:$D$38,3,FALSE)*C26)</f>
        <v/>
      </c>
      <c r="R26" s="87" t="str">
        <f>IF(OR(C26=""),"",(SUM(G26)*VLOOKUP(M26,Gehaltsklassen!$B$34:$D$38,2,FALSE)))</f>
        <v/>
      </c>
      <c r="S26" s="414" t="str">
        <f>IF(OR(C26=""),"",(SUM(G26)*VLOOKUP(M26,Gehaltsklassen!$B$34:$D$38,2,FALSE))*C26)</f>
        <v/>
      </c>
      <c r="T26" s="417" t="str">
        <f>IF(OR(C26=""),"",(SUM(G26)*VLOOKUP(M26,Gehaltsklassen!$B$34:$D$38,3,FALSE)))</f>
        <v/>
      </c>
      <c r="U26" s="417" t="str">
        <f>IF(OR(C26=""),"",(SUM(G26)*VLOOKUP(M26,Gehaltsklassen!$B$34:$D$38,3,FALSE))*C26)</f>
        <v/>
      </c>
    </row>
    <row r="27" spans="1:21" ht="25.9" customHeight="1" x14ac:dyDescent="0.2">
      <c r="A27" s="74" t="str">
        <f>IF(D27="","",MAX($A$10:A26)+1)</f>
        <v/>
      </c>
      <c r="B27" s="82" t="str">
        <f>IF('N-Bedarf GL §13a'!B26="","",'N-Bedarf GL §13a'!B26)</f>
        <v/>
      </c>
      <c r="C27" s="204" t="str">
        <f>IF('N-Bedarf GL §13a'!C26="","",'N-Bedarf GL §13a'!C26)</f>
        <v/>
      </c>
      <c r="D27" s="81" t="str">
        <f>IF('N-Bedarf GL §13a'!D26="","",'N-Bedarf GL §13a'!D26)</f>
        <v/>
      </c>
      <c r="E27" s="83" t="str">
        <f>IF('N-Bedarf GL §13a'!H26="","",'N-Bedarf GL §13a'!H26)</f>
        <v/>
      </c>
      <c r="F27" s="32" t="str">
        <f t="shared" si="0"/>
        <v/>
      </c>
      <c r="G27" s="84" t="str">
        <f t="shared" si="1"/>
        <v/>
      </c>
      <c r="H27" s="85"/>
      <c r="I27" s="77" t="s">
        <v>261</v>
      </c>
      <c r="J27" s="2"/>
      <c r="K27" s="32" t="str">
        <f>IF(J27="","C",IF($I27="I",INDEX(Gehaltsklassen!A$11:A$15,MATCH(J27,Gehaltsklassen!C$11:C$15,1),1),IF($I27="II",INDEX(Gehaltsklassen!A$11:A$15,MATCH(J27,Gehaltsklassen!D$11:D$15,1),1),IF($I27="III",INDEX(Gehaltsklassen!A$11:A$15,MATCH(J27,Gehaltsklassen!E$11:E$15,1),1),"Falsche Bodenart"))))</f>
        <v>C</v>
      </c>
      <c r="L27" s="2"/>
      <c r="M27" s="32" t="str">
        <f>IF(L27="","C",IF($I27="I",INDEX(Gehaltsklassen!A$11:A$15,MATCH(L27,Gehaltsklassen!C$11:C$15,1),1),IF($I27="II",INDEX(Gehaltsklassen!A$11:A$15,MATCH(L27,Gehaltsklassen!D$11:D$15,1),1),IF($I27="III",INDEX(Gehaltsklassen!A$11:A$15,MATCH(L27,Gehaltsklassen!E$11:E$15,1),1),"Falsche Bodenart"))))</f>
        <v>C</v>
      </c>
      <c r="N27" s="86" t="str">
        <f>IF(OR(C27=""),"",SUM(F27)*VLOOKUP(K27,Gehaltsklassen!$B$34:$D$38,2,FALSE))</f>
        <v/>
      </c>
      <c r="O27" s="86" t="str">
        <f>IF(OR(C27=""),"",SUM(F27)*VLOOKUP(K27,Gehaltsklassen!$B$34:$D$38,2,FALSE)*C27)</f>
        <v/>
      </c>
      <c r="P27" s="86" t="str">
        <f>IF(OR(C27=""),"",SUM(F27,)*VLOOKUP(K27,Gehaltsklassen!$B$34:$D$38,3,FALSE))</f>
        <v/>
      </c>
      <c r="Q27" s="86" t="str">
        <f>IF(OR(C27=""),"",SUM(F27,)*VLOOKUP(K27,Gehaltsklassen!$B$34:$D$38,3,FALSE)*C27)</f>
        <v/>
      </c>
      <c r="R27" s="87" t="str">
        <f>IF(OR(C27=""),"",(SUM(G27)*VLOOKUP(M27,Gehaltsklassen!$B$34:$D$38,2,FALSE)))</f>
        <v/>
      </c>
      <c r="S27" s="414" t="str">
        <f>IF(OR(C27=""),"",(SUM(G27)*VLOOKUP(M27,Gehaltsklassen!$B$34:$D$38,2,FALSE))*C27)</f>
        <v/>
      </c>
      <c r="T27" s="417" t="str">
        <f>IF(OR(C27=""),"",(SUM(G27)*VLOOKUP(M27,Gehaltsklassen!$B$34:$D$38,3,FALSE)))</f>
        <v/>
      </c>
      <c r="U27" s="417" t="str">
        <f>IF(OR(C27=""),"",(SUM(G27)*VLOOKUP(M27,Gehaltsklassen!$B$34:$D$38,3,FALSE))*C27)</f>
        <v/>
      </c>
    </row>
    <row r="28" spans="1:21" ht="25.9" customHeight="1" x14ac:dyDescent="0.2">
      <c r="A28" s="74" t="str">
        <f>IF(D28="","",MAX($A$10:A27)+1)</f>
        <v/>
      </c>
      <c r="B28" s="82" t="str">
        <f>IF('N-Bedarf GL §13a'!B27="","",'N-Bedarf GL §13a'!B27)</f>
        <v/>
      </c>
      <c r="C28" s="204" t="str">
        <f>IF('N-Bedarf GL §13a'!C27="","",'N-Bedarf GL §13a'!C27)</f>
        <v/>
      </c>
      <c r="D28" s="81" t="str">
        <f>IF('N-Bedarf GL §13a'!D27="","",'N-Bedarf GL §13a'!D27)</f>
        <v/>
      </c>
      <c r="E28" s="83" t="str">
        <f>IF('N-Bedarf GL §13a'!H27="","",'N-Bedarf GL §13a'!H27)</f>
        <v/>
      </c>
      <c r="F28" s="32" t="str">
        <f t="shared" si="0"/>
        <v/>
      </c>
      <c r="G28" s="84" t="str">
        <f t="shared" si="1"/>
        <v/>
      </c>
      <c r="H28" s="85"/>
      <c r="I28" s="77" t="s">
        <v>261</v>
      </c>
      <c r="J28" s="2"/>
      <c r="K28" s="32" t="str">
        <f>IF(J28="","C",IF($I28="I",INDEX(Gehaltsklassen!A$11:A$15,MATCH(J28,Gehaltsklassen!C$11:C$15,1),1),IF($I28="II",INDEX(Gehaltsklassen!A$11:A$15,MATCH(J28,Gehaltsklassen!D$11:D$15,1),1),IF($I28="III",INDEX(Gehaltsklassen!A$11:A$15,MATCH(J28,Gehaltsklassen!E$11:E$15,1),1),"Falsche Bodenart"))))</f>
        <v>C</v>
      </c>
      <c r="L28" s="2"/>
      <c r="M28" s="32" t="str">
        <f>IF(L28="","C",IF($I28="I",INDEX(Gehaltsklassen!A$11:A$15,MATCH(L28,Gehaltsklassen!C$11:C$15,1),1),IF($I28="II",INDEX(Gehaltsklassen!A$11:A$15,MATCH(L28,Gehaltsklassen!D$11:D$15,1),1),IF($I28="III",INDEX(Gehaltsklassen!A$11:A$15,MATCH(L28,Gehaltsklassen!E$11:E$15,1),1),"Falsche Bodenart"))))</f>
        <v>C</v>
      </c>
      <c r="N28" s="86" t="str">
        <f>IF(OR(C28=""),"",SUM(F28)*VLOOKUP(K28,Gehaltsklassen!$B$34:$D$38,2,FALSE))</f>
        <v/>
      </c>
      <c r="O28" s="86" t="str">
        <f>IF(OR(C28=""),"",SUM(F28)*VLOOKUP(K28,Gehaltsklassen!$B$34:$D$38,2,FALSE)*C28)</f>
        <v/>
      </c>
      <c r="P28" s="86" t="str">
        <f>IF(OR(C28=""),"",SUM(F28,)*VLOOKUP(K28,Gehaltsklassen!$B$34:$D$38,3,FALSE))</f>
        <v/>
      </c>
      <c r="Q28" s="86" t="str">
        <f>IF(OR(C28=""),"",SUM(F28,)*VLOOKUP(K28,Gehaltsklassen!$B$34:$D$38,3,FALSE)*C28)</f>
        <v/>
      </c>
      <c r="R28" s="87" t="str">
        <f>IF(OR(C28=""),"",(SUM(G28)*VLOOKUP(M28,Gehaltsklassen!$B$34:$D$38,2,FALSE)))</f>
        <v/>
      </c>
      <c r="S28" s="414" t="str">
        <f>IF(OR(C28=""),"",(SUM(G28)*VLOOKUP(M28,Gehaltsklassen!$B$34:$D$38,2,FALSE))*C28)</f>
        <v/>
      </c>
      <c r="T28" s="417" t="str">
        <f>IF(OR(C28=""),"",(SUM(G28)*VLOOKUP(M28,Gehaltsklassen!$B$34:$D$38,3,FALSE)))</f>
        <v/>
      </c>
      <c r="U28" s="417" t="str">
        <f>IF(OR(C28=""),"",(SUM(G28)*VLOOKUP(M28,Gehaltsklassen!$B$34:$D$38,3,FALSE))*C28)</f>
        <v/>
      </c>
    </row>
    <row r="29" spans="1:21" ht="25.9" customHeight="1" x14ac:dyDescent="0.2">
      <c r="A29" s="74" t="str">
        <f>IF(D29="","",MAX($A$10:A28)+1)</f>
        <v/>
      </c>
      <c r="B29" s="82" t="str">
        <f>IF('N-Bedarf GL §13a'!B28="","",'N-Bedarf GL §13a'!B28)</f>
        <v/>
      </c>
      <c r="C29" s="204" t="str">
        <f>IF('N-Bedarf GL §13a'!C28="","",'N-Bedarf GL §13a'!C28)</f>
        <v/>
      </c>
      <c r="D29" s="81" t="str">
        <f>IF('N-Bedarf GL §13a'!D28="","",'N-Bedarf GL §13a'!D28)</f>
        <v/>
      </c>
      <c r="E29" s="83" t="str">
        <f>IF('N-Bedarf GL §13a'!H28="","",'N-Bedarf GL §13a'!H28)</f>
        <v/>
      </c>
      <c r="F29" s="32" t="str">
        <f t="shared" si="0"/>
        <v/>
      </c>
      <c r="G29" s="84" t="str">
        <f t="shared" si="1"/>
        <v/>
      </c>
      <c r="H29" s="85"/>
      <c r="I29" s="77" t="s">
        <v>261</v>
      </c>
      <c r="J29" s="2"/>
      <c r="K29" s="32" t="str">
        <f>IF(J29="","C",IF($I29="I",INDEX(Gehaltsklassen!A$11:A$15,MATCH(J29,Gehaltsklassen!C$11:C$15,1),1),IF($I29="II",INDEX(Gehaltsklassen!A$11:A$15,MATCH(J29,Gehaltsklassen!D$11:D$15,1),1),IF($I29="III",INDEX(Gehaltsklassen!A$11:A$15,MATCH(J29,Gehaltsklassen!E$11:E$15,1),1),"Falsche Bodenart"))))</f>
        <v>C</v>
      </c>
      <c r="L29" s="2"/>
      <c r="M29" s="32" t="str">
        <f>IF(L29="","C",IF($I29="I",INDEX(Gehaltsklassen!A$11:A$15,MATCH(L29,Gehaltsklassen!C$11:C$15,1),1),IF($I29="II",INDEX(Gehaltsklassen!A$11:A$15,MATCH(L29,Gehaltsklassen!D$11:D$15,1),1),IF($I29="III",INDEX(Gehaltsklassen!A$11:A$15,MATCH(L29,Gehaltsklassen!E$11:E$15,1),1),"Falsche Bodenart"))))</f>
        <v>C</v>
      </c>
      <c r="N29" s="86" t="str">
        <f>IF(OR(C29=""),"",SUM(F29)*VLOOKUP(K29,Gehaltsklassen!$B$34:$D$38,2,FALSE))</f>
        <v/>
      </c>
      <c r="O29" s="86" t="str">
        <f>IF(OR(C29=""),"",SUM(F29)*VLOOKUP(K29,Gehaltsklassen!$B$34:$D$38,2,FALSE)*C29)</f>
        <v/>
      </c>
      <c r="P29" s="86" t="str">
        <f>IF(OR(C29=""),"",SUM(F29,)*VLOOKUP(K29,Gehaltsklassen!$B$34:$D$38,3,FALSE))</f>
        <v/>
      </c>
      <c r="Q29" s="86" t="str">
        <f>IF(OR(C29=""),"",SUM(F29,)*VLOOKUP(K29,Gehaltsklassen!$B$34:$D$38,3,FALSE)*C29)</f>
        <v/>
      </c>
      <c r="R29" s="87" t="str">
        <f>IF(OR(C29=""),"",(SUM(G29)*VLOOKUP(M29,Gehaltsklassen!$B$34:$D$38,2,FALSE)))</f>
        <v/>
      </c>
      <c r="S29" s="414" t="str">
        <f>IF(OR(C29=""),"",(SUM(G29)*VLOOKUP(M29,Gehaltsklassen!$B$34:$D$38,2,FALSE))*C29)</f>
        <v/>
      </c>
      <c r="T29" s="417" t="str">
        <f>IF(OR(C29=""),"",(SUM(G29)*VLOOKUP(M29,Gehaltsklassen!$B$34:$D$38,3,FALSE)))</f>
        <v/>
      </c>
      <c r="U29" s="417" t="str">
        <f>IF(OR(C29=""),"",(SUM(G29)*VLOOKUP(M29,Gehaltsklassen!$B$34:$D$38,3,FALSE))*C29)</f>
        <v/>
      </c>
    </row>
    <row r="30" spans="1:21" ht="25.9" customHeight="1" x14ac:dyDescent="0.2">
      <c r="A30" s="74" t="str">
        <f>IF(D30="","",MAX($A$10:A29)+1)</f>
        <v/>
      </c>
      <c r="B30" s="82" t="str">
        <f>IF('N-Bedarf GL §13a'!B29="","",'N-Bedarf GL §13a'!B29)</f>
        <v/>
      </c>
      <c r="C30" s="204" t="str">
        <f>IF('N-Bedarf GL §13a'!C29="","",'N-Bedarf GL §13a'!C29)</f>
        <v/>
      </c>
      <c r="D30" s="81" t="str">
        <f>IF('N-Bedarf GL §13a'!D29="","",'N-Bedarf GL §13a'!D29)</f>
        <v/>
      </c>
      <c r="E30" s="83" t="str">
        <f>IF('N-Bedarf GL §13a'!H29="","",'N-Bedarf GL §13a'!H29)</f>
        <v/>
      </c>
      <c r="F30" s="32" t="str">
        <f t="shared" si="0"/>
        <v/>
      </c>
      <c r="G30" s="84" t="str">
        <f t="shared" si="1"/>
        <v/>
      </c>
      <c r="H30" s="85"/>
      <c r="I30" s="77" t="s">
        <v>261</v>
      </c>
      <c r="J30" s="2"/>
      <c r="K30" s="32" t="str">
        <f>IF(J30="","C",IF($I30="I",INDEX(Gehaltsklassen!A$11:A$15,MATCH(J30,Gehaltsklassen!C$11:C$15,1),1),IF($I30="II",INDEX(Gehaltsklassen!A$11:A$15,MATCH(J30,Gehaltsklassen!D$11:D$15,1),1),IF($I30="III",INDEX(Gehaltsklassen!A$11:A$15,MATCH(J30,Gehaltsklassen!E$11:E$15,1),1),"Falsche Bodenart"))))</f>
        <v>C</v>
      </c>
      <c r="L30" s="2"/>
      <c r="M30" s="32" t="str">
        <f>IF(L30="","C",IF($I30="I",INDEX(Gehaltsklassen!A$11:A$15,MATCH(L30,Gehaltsklassen!C$11:C$15,1),1),IF($I30="II",INDEX(Gehaltsklassen!A$11:A$15,MATCH(L30,Gehaltsklassen!D$11:D$15,1),1),IF($I30="III",INDEX(Gehaltsklassen!A$11:A$15,MATCH(L30,Gehaltsklassen!E$11:E$15,1),1),"Falsche Bodenart"))))</f>
        <v>C</v>
      </c>
      <c r="N30" s="86" t="str">
        <f>IF(OR(C30=""),"",SUM(F30)*VLOOKUP(K30,Gehaltsklassen!$B$34:$D$38,2,FALSE))</f>
        <v/>
      </c>
      <c r="O30" s="86" t="str">
        <f>IF(OR(C30=""),"",SUM(F30)*VLOOKUP(K30,Gehaltsklassen!$B$34:$D$38,2,FALSE)*C30)</f>
        <v/>
      </c>
      <c r="P30" s="86" t="str">
        <f>IF(OR(C30=""),"",SUM(F30,)*VLOOKUP(K30,Gehaltsklassen!$B$34:$D$38,3,FALSE))</f>
        <v/>
      </c>
      <c r="Q30" s="86" t="str">
        <f>IF(OR(C30=""),"",SUM(F30,)*VLOOKUP(K30,Gehaltsklassen!$B$34:$D$38,3,FALSE)*C30)</f>
        <v/>
      </c>
      <c r="R30" s="87" t="str">
        <f>IF(OR(C30=""),"",(SUM(G30)*VLOOKUP(M30,Gehaltsklassen!$B$34:$D$38,2,FALSE)))</f>
        <v/>
      </c>
      <c r="S30" s="414" t="str">
        <f>IF(OR(C30=""),"",(SUM(G30)*VLOOKUP(M30,Gehaltsklassen!$B$34:$D$38,2,FALSE))*C30)</f>
        <v/>
      </c>
      <c r="T30" s="417" t="str">
        <f>IF(OR(C30=""),"",(SUM(G30)*VLOOKUP(M30,Gehaltsklassen!$B$34:$D$38,3,FALSE)))</f>
        <v/>
      </c>
      <c r="U30" s="417" t="str">
        <f>IF(OR(C30=""),"",(SUM(G30)*VLOOKUP(M30,Gehaltsklassen!$B$34:$D$38,3,FALSE))*C30)</f>
        <v/>
      </c>
    </row>
    <row r="31" spans="1:21" ht="25.9" customHeight="1" x14ac:dyDescent="0.2">
      <c r="A31" s="74" t="str">
        <f>IF(D31="","",MAX($A$10:A30)+1)</f>
        <v/>
      </c>
      <c r="B31" s="82" t="str">
        <f>IF('N-Bedarf GL §13a'!B30="","",'N-Bedarf GL §13a'!B30)</f>
        <v/>
      </c>
      <c r="C31" s="204" t="str">
        <f>IF('N-Bedarf GL §13a'!C30="","",'N-Bedarf GL §13a'!C30)</f>
        <v/>
      </c>
      <c r="D31" s="81" t="str">
        <f>IF('N-Bedarf GL §13a'!D30="","",'N-Bedarf GL §13a'!D30)</f>
        <v/>
      </c>
      <c r="E31" s="83" t="str">
        <f>IF('N-Bedarf GL §13a'!H30="","",'N-Bedarf GL §13a'!H30)</f>
        <v/>
      </c>
      <c r="F31" s="32" t="str">
        <f t="shared" si="0"/>
        <v/>
      </c>
      <c r="G31" s="84" t="str">
        <f t="shared" si="1"/>
        <v/>
      </c>
      <c r="H31" s="85"/>
      <c r="I31" s="77" t="s">
        <v>261</v>
      </c>
      <c r="J31" s="2"/>
      <c r="K31" s="32" t="str">
        <f>IF(J31="","C",IF($I31="I",INDEX(Gehaltsklassen!A$11:A$15,MATCH(J31,Gehaltsklassen!C$11:C$15,1),1),IF($I31="II",INDEX(Gehaltsklassen!A$11:A$15,MATCH(J31,Gehaltsklassen!D$11:D$15,1),1),IF($I31="III",INDEX(Gehaltsklassen!A$11:A$15,MATCH(J31,Gehaltsklassen!E$11:E$15,1),1),"Falsche Bodenart"))))</f>
        <v>C</v>
      </c>
      <c r="L31" s="2"/>
      <c r="M31" s="32" t="str">
        <f>IF(L31="","C",IF($I31="I",INDEX(Gehaltsklassen!A$11:A$15,MATCH(L31,Gehaltsklassen!C$11:C$15,1),1),IF($I31="II",INDEX(Gehaltsklassen!A$11:A$15,MATCH(L31,Gehaltsklassen!D$11:D$15,1),1),IF($I31="III",INDEX(Gehaltsklassen!A$11:A$15,MATCH(L31,Gehaltsklassen!E$11:E$15,1),1),"Falsche Bodenart"))))</f>
        <v>C</v>
      </c>
      <c r="N31" s="86" t="str">
        <f>IF(OR(C31=""),"",SUM(F31)*VLOOKUP(K31,Gehaltsklassen!$B$34:$D$38,2,FALSE))</f>
        <v/>
      </c>
      <c r="O31" s="86" t="str">
        <f>IF(OR(C31=""),"",SUM(F31)*VLOOKUP(K31,Gehaltsklassen!$B$34:$D$38,2,FALSE)*C31)</f>
        <v/>
      </c>
      <c r="P31" s="86" t="str">
        <f>IF(OR(C31=""),"",SUM(F31,)*VLOOKUP(K31,Gehaltsklassen!$B$34:$D$38,3,FALSE))</f>
        <v/>
      </c>
      <c r="Q31" s="86" t="str">
        <f>IF(OR(C31=""),"",SUM(F31,)*VLOOKUP(K31,Gehaltsklassen!$B$34:$D$38,3,FALSE)*C31)</f>
        <v/>
      </c>
      <c r="R31" s="87" t="str">
        <f>IF(OR(C31=""),"",(SUM(G31)*VLOOKUP(M31,Gehaltsklassen!$B$34:$D$38,2,FALSE)))</f>
        <v/>
      </c>
      <c r="S31" s="414" t="str">
        <f>IF(OR(C31=""),"",(SUM(G31)*VLOOKUP(M31,Gehaltsklassen!$B$34:$D$38,2,FALSE))*C31)</f>
        <v/>
      </c>
      <c r="T31" s="417" t="str">
        <f>IF(OR(C31=""),"",(SUM(G31)*VLOOKUP(M31,Gehaltsklassen!$B$34:$D$38,3,FALSE)))</f>
        <v/>
      </c>
      <c r="U31" s="417" t="str">
        <f>IF(OR(C31=""),"",(SUM(G31)*VLOOKUP(M31,Gehaltsklassen!$B$34:$D$38,3,FALSE))*C31)</f>
        <v/>
      </c>
    </row>
    <row r="32" spans="1:21" ht="25.9" customHeight="1" x14ac:dyDescent="0.2">
      <c r="A32" s="74" t="str">
        <f>IF(D32="","",MAX($A$10:A31)+1)</f>
        <v/>
      </c>
      <c r="B32" s="82" t="str">
        <f>IF('N-Bedarf GL §13a'!B31="","",'N-Bedarf GL §13a'!B31)</f>
        <v/>
      </c>
      <c r="C32" s="204" t="str">
        <f>IF('N-Bedarf GL §13a'!C31="","",'N-Bedarf GL §13a'!C31)</f>
        <v/>
      </c>
      <c r="D32" s="81" t="str">
        <f>IF('N-Bedarf GL §13a'!D31="","",'N-Bedarf GL §13a'!D31)</f>
        <v/>
      </c>
      <c r="E32" s="83" t="str">
        <f>IF('N-Bedarf GL §13a'!H31="","",'N-Bedarf GL §13a'!H31)</f>
        <v/>
      </c>
      <c r="F32" s="32" t="str">
        <f t="shared" si="0"/>
        <v/>
      </c>
      <c r="G32" s="84" t="str">
        <f t="shared" si="1"/>
        <v/>
      </c>
      <c r="H32" s="85"/>
      <c r="I32" s="77" t="s">
        <v>261</v>
      </c>
      <c r="J32" s="2"/>
      <c r="K32" s="32" t="str">
        <f>IF(J32="","C",IF($I32="I",INDEX(Gehaltsklassen!A$11:A$15,MATCH(J32,Gehaltsklassen!C$11:C$15,1),1),IF($I32="II",INDEX(Gehaltsklassen!A$11:A$15,MATCH(J32,Gehaltsklassen!D$11:D$15,1),1),IF($I32="III",INDEX(Gehaltsklassen!A$11:A$15,MATCH(J32,Gehaltsklassen!E$11:E$15,1),1),"Falsche Bodenart"))))</f>
        <v>C</v>
      </c>
      <c r="L32" s="2"/>
      <c r="M32" s="32" t="str">
        <f>IF(L32="","C",IF($I32="I",INDEX(Gehaltsklassen!A$11:A$15,MATCH(L32,Gehaltsklassen!C$11:C$15,1),1),IF($I32="II",INDEX(Gehaltsklassen!A$11:A$15,MATCH(L32,Gehaltsklassen!D$11:D$15,1),1),IF($I32="III",INDEX(Gehaltsklassen!A$11:A$15,MATCH(L32,Gehaltsklassen!E$11:E$15,1),1),"Falsche Bodenart"))))</f>
        <v>C</v>
      </c>
      <c r="N32" s="86" t="str">
        <f>IF(OR(C32=""),"",SUM(F32)*VLOOKUP(K32,Gehaltsklassen!$B$34:$D$38,2,FALSE))</f>
        <v/>
      </c>
      <c r="O32" s="86" t="str">
        <f>IF(OR(C32=""),"",SUM(F32)*VLOOKUP(K32,Gehaltsklassen!$B$34:$D$38,2,FALSE)*C32)</f>
        <v/>
      </c>
      <c r="P32" s="86" t="str">
        <f>IF(OR(C32=""),"",SUM(F32,)*VLOOKUP(K32,Gehaltsklassen!$B$34:$D$38,3,FALSE))</f>
        <v/>
      </c>
      <c r="Q32" s="86" t="str">
        <f>IF(OR(C32=""),"",SUM(F32,)*VLOOKUP(K32,Gehaltsklassen!$B$34:$D$38,3,FALSE)*C32)</f>
        <v/>
      </c>
      <c r="R32" s="87" t="str">
        <f>IF(OR(C32=""),"",(SUM(G32)*VLOOKUP(M32,Gehaltsklassen!$B$34:$D$38,2,FALSE)))</f>
        <v/>
      </c>
      <c r="S32" s="414" t="str">
        <f>IF(OR(C32=""),"",(SUM(G32)*VLOOKUP(M32,Gehaltsklassen!$B$34:$D$38,2,FALSE))*C32)</f>
        <v/>
      </c>
      <c r="T32" s="417" t="str">
        <f>IF(OR(C32=""),"",(SUM(G32)*VLOOKUP(M32,Gehaltsklassen!$B$34:$D$38,3,FALSE)))</f>
        <v/>
      </c>
      <c r="U32" s="417" t="str">
        <f>IF(OR(C32=""),"",(SUM(G32)*VLOOKUP(M32,Gehaltsklassen!$B$34:$D$38,3,FALSE))*C32)</f>
        <v/>
      </c>
    </row>
    <row r="33" spans="1:21" ht="25.9" customHeight="1" x14ac:dyDescent="0.2">
      <c r="A33" s="74" t="str">
        <f>IF(D33="","",MAX($A$10:A32)+1)</f>
        <v/>
      </c>
      <c r="B33" s="82" t="str">
        <f>IF('N-Bedarf GL §13a'!B32="","",'N-Bedarf GL §13a'!B32)</f>
        <v/>
      </c>
      <c r="C33" s="204" t="str">
        <f>IF('N-Bedarf GL §13a'!C32="","",'N-Bedarf GL §13a'!C32)</f>
        <v/>
      </c>
      <c r="D33" s="81" t="str">
        <f>IF('N-Bedarf GL §13a'!D32="","",'N-Bedarf GL §13a'!D32)</f>
        <v/>
      </c>
      <c r="E33" s="83" t="str">
        <f>IF('N-Bedarf GL §13a'!H32="","",'N-Bedarf GL §13a'!H32)</f>
        <v/>
      </c>
      <c r="F33" s="32" t="str">
        <f t="shared" si="0"/>
        <v/>
      </c>
      <c r="G33" s="84" t="str">
        <f t="shared" si="1"/>
        <v/>
      </c>
      <c r="H33" s="85"/>
      <c r="I33" s="77" t="s">
        <v>261</v>
      </c>
      <c r="J33" s="2"/>
      <c r="K33" s="32" t="str">
        <f>IF(J33="","C",IF($I33="I",INDEX(Gehaltsklassen!A$11:A$15,MATCH(J33,Gehaltsklassen!C$11:C$15,1),1),IF($I33="II",INDEX(Gehaltsklassen!A$11:A$15,MATCH(J33,Gehaltsklassen!D$11:D$15,1),1),IF($I33="III",INDEX(Gehaltsklassen!A$11:A$15,MATCH(J33,Gehaltsklassen!E$11:E$15,1),1),"Falsche Bodenart"))))</f>
        <v>C</v>
      </c>
      <c r="L33" s="2"/>
      <c r="M33" s="32" t="str">
        <f>IF(L33="","C",IF($I33="I",INDEX(Gehaltsklassen!A$11:A$15,MATCH(L33,Gehaltsklassen!C$11:C$15,1),1),IF($I33="II",INDEX(Gehaltsklassen!A$11:A$15,MATCH(L33,Gehaltsklassen!D$11:D$15,1),1),IF($I33="III",INDEX(Gehaltsklassen!A$11:A$15,MATCH(L33,Gehaltsklassen!E$11:E$15,1),1),"Falsche Bodenart"))))</f>
        <v>C</v>
      </c>
      <c r="N33" s="86" t="str">
        <f>IF(OR(C33=""),"",SUM(F33)*VLOOKUP(K33,Gehaltsklassen!$B$34:$D$38,2,FALSE))</f>
        <v/>
      </c>
      <c r="O33" s="86" t="str">
        <f>IF(OR(C33=""),"",SUM(F33)*VLOOKUP(K33,Gehaltsklassen!$B$34:$D$38,2,FALSE)*C33)</f>
        <v/>
      </c>
      <c r="P33" s="86" t="str">
        <f>IF(OR(C33=""),"",SUM(F33,)*VLOOKUP(K33,Gehaltsklassen!$B$34:$D$38,3,FALSE))</f>
        <v/>
      </c>
      <c r="Q33" s="86" t="str">
        <f>IF(OR(C33=""),"",SUM(F33,)*VLOOKUP(K33,Gehaltsklassen!$B$34:$D$38,3,FALSE)*C33)</f>
        <v/>
      </c>
      <c r="R33" s="87" t="str">
        <f>IF(OR(C33=""),"",(SUM(G33)*VLOOKUP(M33,Gehaltsklassen!$B$34:$D$38,2,FALSE)))</f>
        <v/>
      </c>
      <c r="S33" s="414" t="str">
        <f>IF(OR(C33=""),"",(SUM(G33)*VLOOKUP(M33,Gehaltsklassen!$B$34:$D$38,2,FALSE))*C33)</f>
        <v/>
      </c>
      <c r="T33" s="417" t="str">
        <f>IF(OR(C33=""),"",(SUM(G33)*VLOOKUP(M33,Gehaltsklassen!$B$34:$D$38,3,FALSE)))</f>
        <v/>
      </c>
      <c r="U33" s="417" t="str">
        <f>IF(OR(C33=""),"",(SUM(G33)*VLOOKUP(M33,Gehaltsklassen!$B$34:$D$38,3,FALSE))*C33)</f>
        <v/>
      </c>
    </row>
    <row r="34" spans="1:21" ht="25.9" customHeight="1" x14ac:dyDescent="0.2">
      <c r="A34" s="74" t="str">
        <f>IF(D34="","",MAX($A$10:A33)+1)</f>
        <v/>
      </c>
      <c r="B34" s="82" t="str">
        <f>IF('N-Bedarf GL §13a'!B33="","",'N-Bedarf GL §13a'!B33)</f>
        <v/>
      </c>
      <c r="C34" s="204" t="str">
        <f>IF('N-Bedarf GL §13a'!C33="","",'N-Bedarf GL §13a'!C33)</f>
        <v/>
      </c>
      <c r="D34" s="81" t="str">
        <f>IF('N-Bedarf GL §13a'!D33="","",'N-Bedarf GL §13a'!D33)</f>
        <v/>
      </c>
      <c r="E34" s="83" t="str">
        <f>IF('N-Bedarf GL §13a'!H33="","",'N-Bedarf GL §13a'!H33)</f>
        <v/>
      </c>
      <c r="F34" s="32" t="str">
        <f t="shared" si="0"/>
        <v/>
      </c>
      <c r="G34" s="84" t="str">
        <f t="shared" si="1"/>
        <v/>
      </c>
      <c r="H34" s="85"/>
      <c r="I34" s="77" t="s">
        <v>261</v>
      </c>
      <c r="J34" s="2"/>
      <c r="K34" s="32" t="str">
        <f>IF(J34="","C",IF($I34="I",INDEX(Gehaltsklassen!A$11:A$15,MATCH(J34,Gehaltsklassen!C$11:C$15,1),1),IF($I34="II",INDEX(Gehaltsklassen!A$11:A$15,MATCH(J34,Gehaltsklassen!D$11:D$15,1),1),IF($I34="III",INDEX(Gehaltsklassen!A$11:A$15,MATCH(J34,Gehaltsklassen!E$11:E$15,1),1),"Falsche Bodenart"))))</f>
        <v>C</v>
      </c>
      <c r="L34" s="2"/>
      <c r="M34" s="32" t="str">
        <f>IF(L34="","C",IF($I34="I",INDEX(Gehaltsklassen!A$11:A$15,MATCH(L34,Gehaltsklassen!C$11:C$15,1),1),IF($I34="II",INDEX(Gehaltsklassen!A$11:A$15,MATCH(L34,Gehaltsklassen!D$11:D$15,1),1),IF($I34="III",INDEX(Gehaltsklassen!A$11:A$15,MATCH(L34,Gehaltsklassen!E$11:E$15,1),1),"Falsche Bodenart"))))</f>
        <v>C</v>
      </c>
      <c r="N34" s="86" t="str">
        <f>IF(OR(C34=""),"",SUM(F34)*VLOOKUP(K34,Gehaltsklassen!$B$34:$D$38,2,FALSE))</f>
        <v/>
      </c>
      <c r="O34" s="86" t="str">
        <f>IF(OR(C34=""),"",SUM(F34)*VLOOKUP(K34,Gehaltsklassen!$B$34:$D$38,2,FALSE)*C34)</f>
        <v/>
      </c>
      <c r="P34" s="86" t="str">
        <f>IF(OR(C34=""),"",SUM(F34,)*VLOOKUP(K34,Gehaltsklassen!$B$34:$D$38,3,FALSE))</f>
        <v/>
      </c>
      <c r="Q34" s="86" t="str">
        <f>IF(OR(C34=""),"",SUM(F34,)*VLOOKUP(K34,Gehaltsklassen!$B$34:$D$38,3,FALSE)*C34)</f>
        <v/>
      </c>
      <c r="R34" s="87" t="str">
        <f>IF(OR(C34=""),"",(SUM(G34)*VLOOKUP(M34,Gehaltsklassen!$B$34:$D$38,2,FALSE)))</f>
        <v/>
      </c>
      <c r="S34" s="414" t="str">
        <f>IF(OR(C34=""),"",(SUM(G34)*VLOOKUP(M34,Gehaltsklassen!$B$34:$D$38,2,FALSE))*C34)</f>
        <v/>
      </c>
      <c r="T34" s="417" t="str">
        <f>IF(OR(C34=""),"",(SUM(G34)*VLOOKUP(M34,Gehaltsklassen!$B$34:$D$38,3,FALSE)))</f>
        <v/>
      </c>
      <c r="U34" s="417" t="str">
        <f>IF(OR(C34=""),"",(SUM(G34)*VLOOKUP(M34,Gehaltsklassen!$B$34:$D$38,3,FALSE))*C34)</f>
        <v/>
      </c>
    </row>
    <row r="35" spans="1:21" ht="25.9" customHeight="1" x14ac:dyDescent="0.2">
      <c r="A35" s="74" t="str">
        <f>IF(D35="","",MAX($A$10:A34)+1)</f>
        <v/>
      </c>
      <c r="B35" s="82" t="str">
        <f>IF('N-Bedarf GL §13a'!B34="","",'N-Bedarf GL §13a'!B34)</f>
        <v/>
      </c>
      <c r="C35" s="204" t="str">
        <f>IF('N-Bedarf GL §13a'!C34="","",'N-Bedarf GL §13a'!C34)</f>
        <v/>
      </c>
      <c r="D35" s="81" t="str">
        <f>IF('N-Bedarf GL §13a'!D34="","",'N-Bedarf GL §13a'!D34)</f>
        <v/>
      </c>
      <c r="E35" s="83" t="str">
        <f>IF('N-Bedarf GL §13a'!H34="","",'N-Bedarf GL §13a'!H34)</f>
        <v/>
      </c>
      <c r="F35" s="32" t="str">
        <f t="shared" si="0"/>
        <v/>
      </c>
      <c r="G35" s="84" t="str">
        <f t="shared" si="1"/>
        <v/>
      </c>
      <c r="H35" s="85"/>
      <c r="I35" s="77" t="s">
        <v>261</v>
      </c>
      <c r="J35" s="2"/>
      <c r="K35" s="32" t="str">
        <f>IF(J35="","C",IF($I35="I",INDEX(Gehaltsklassen!A$11:A$15,MATCH(J35,Gehaltsklassen!C$11:C$15,1),1),IF($I35="II",INDEX(Gehaltsklassen!A$11:A$15,MATCH(J35,Gehaltsklassen!D$11:D$15,1),1),IF($I35="III",INDEX(Gehaltsklassen!A$11:A$15,MATCH(J35,Gehaltsklassen!E$11:E$15,1),1),"Falsche Bodenart"))))</f>
        <v>C</v>
      </c>
      <c r="L35" s="2"/>
      <c r="M35" s="32" t="str">
        <f>IF(L35="","C",IF($I35="I",INDEX(Gehaltsklassen!A$11:A$15,MATCH(L35,Gehaltsklassen!C$11:C$15,1),1),IF($I35="II",INDEX(Gehaltsklassen!A$11:A$15,MATCH(L35,Gehaltsklassen!D$11:D$15,1),1),IF($I35="III",INDEX(Gehaltsklassen!A$11:A$15,MATCH(L35,Gehaltsklassen!E$11:E$15,1),1),"Falsche Bodenart"))))</f>
        <v>C</v>
      </c>
      <c r="N35" s="86" t="str">
        <f>IF(OR(C35=""),"",SUM(F35)*VLOOKUP(K35,Gehaltsklassen!$B$34:$D$38,2,FALSE))</f>
        <v/>
      </c>
      <c r="O35" s="86" t="str">
        <f>IF(OR(C35=""),"",SUM(F35)*VLOOKUP(K35,Gehaltsklassen!$B$34:$D$38,2,FALSE)*C35)</f>
        <v/>
      </c>
      <c r="P35" s="86" t="str">
        <f>IF(OR(C35=""),"",SUM(F35,)*VLOOKUP(K35,Gehaltsklassen!$B$34:$D$38,3,FALSE))</f>
        <v/>
      </c>
      <c r="Q35" s="86" t="str">
        <f>IF(OR(C35=""),"",SUM(F35,)*VLOOKUP(K35,Gehaltsklassen!$B$34:$D$38,3,FALSE)*C35)</f>
        <v/>
      </c>
      <c r="R35" s="87" t="str">
        <f>IF(OR(C35=""),"",(SUM(G35)*VLOOKUP(M35,Gehaltsklassen!$B$34:$D$38,2,FALSE)))</f>
        <v/>
      </c>
      <c r="S35" s="414" t="str">
        <f>IF(OR(C35=""),"",(SUM(G35)*VLOOKUP(M35,Gehaltsklassen!$B$34:$D$38,2,FALSE))*C35)</f>
        <v/>
      </c>
      <c r="T35" s="417" t="str">
        <f>IF(OR(C35=""),"",(SUM(G35)*VLOOKUP(M35,Gehaltsklassen!$B$34:$D$38,3,FALSE)))</f>
        <v/>
      </c>
      <c r="U35" s="417" t="str">
        <f>IF(OR(C35=""),"",(SUM(G35)*VLOOKUP(M35,Gehaltsklassen!$B$34:$D$38,3,FALSE))*C35)</f>
        <v/>
      </c>
    </row>
    <row r="36" spans="1:21" ht="25.9" customHeight="1" x14ac:dyDescent="0.2">
      <c r="A36" s="74" t="str">
        <f>IF(D36="","",MAX($A$10:A35)+1)</f>
        <v/>
      </c>
      <c r="B36" s="82" t="str">
        <f>IF('N-Bedarf GL §13a'!B35="","",'N-Bedarf GL §13a'!B35)</f>
        <v/>
      </c>
      <c r="C36" s="204" t="str">
        <f>IF('N-Bedarf GL §13a'!C35="","",'N-Bedarf GL §13a'!C35)</f>
        <v/>
      </c>
      <c r="D36" s="81" t="str">
        <f>IF('N-Bedarf GL §13a'!D35="","",'N-Bedarf GL §13a'!D35)</f>
        <v/>
      </c>
      <c r="E36" s="83" t="str">
        <f>IF('N-Bedarf GL §13a'!H35="","",'N-Bedarf GL §13a'!H35)</f>
        <v/>
      </c>
      <c r="F36" s="32" t="str">
        <f t="shared" si="0"/>
        <v/>
      </c>
      <c r="G36" s="84" t="str">
        <f t="shared" si="1"/>
        <v/>
      </c>
      <c r="H36" s="85"/>
      <c r="I36" s="77" t="s">
        <v>261</v>
      </c>
      <c r="J36" s="2"/>
      <c r="K36" s="32" t="str">
        <f>IF(J36="","C",IF($I36="I",INDEX(Gehaltsklassen!A$11:A$15,MATCH(J36,Gehaltsklassen!C$11:C$15,1),1),IF($I36="II",INDEX(Gehaltsklassen!A$11:A$15,MATCH(J36,Gehaltsklassen!D$11:D$15,1),1),IF($I36="III",INDEX(Gehaltsklassen!A$11:A$15,MATCH(J36,Gehaltsklassen!E$11:E$15,1),1),"Falsche Bodenart"))))</f>
        <v>C</v>
      </c>
      <c r="L36" s="2"/>
      <c r="M36" s="32" t="str">
        <f>IF(L36="","C",IF($I36="I",INDEX(Gehaltsklassen!A$11:A$15,MATCH(L36,Gehaltsklassen!C$11:C$15,1),1),IF($I36="II",INDEX(Gehaltsklassen!A$11:A$15,MATCH(L36,Gehaltsklassen!D$11:D$15,1),1),IF($I36="III",INDEX(Gehaltsklassen!A$11:A$15,MATCH(L36,Gehaltsklassen!E$11:E$15,1),1),"Falsche Bodenart"))))</f>
        <v>C</v>
      </c>
      <c r="N36" s="86" t="str">
        <f>IF(OR(C36=""),"",SUM(F36)*VLOOKUP(K36,Gehaltsklassen!$B$34:$D$38,2,FALSE))</f>
        <v/>
      </c>
      <c r="O36" s="86" t="str">
        <f>IF(OR(C36=""),"",SUM(F36)*VLOOKUP(K36,Gehaltsklassen!$B$34:$D$38,2,FALSE)*C36)</f>
        <v/>
      </c>
      <c r="P36" s="86" t="str">
        <f>IF(OR(C36=""),"",SUM(F36,)*VLOOKUP(K36,Gehaltsklassen!$B$34:$D$38,3,FALSE))</f>
        <v/>
      </c>
      <c r="Q36" s="86" t="str">
        <f>IF(OR(C36=""),"",SUM(F36,)*VLOOKUP(K36,Gehaltsklassen!$B$34:$D$38,3,FALSE)*C36)</f>
        <v/>
      </c>
      <c r="R36" s="87" t="str">
        <f>IF(OR(C36=""),"",(SUM(G36)*VLOOKUP(M36,Gehaltsklassen!$B$34:$D$38,2,FALSE)))</f>
        <v/>
      </c>
      <c r="S36" s="414" t="str">
        <f>IF(OR(C36=""),"",(SUM(G36)*VLOOKUP(M36,Gehaltsklassen!$B$34:$D$38,2,FALSE))*C36)</f>
        <v/>
      </c>
      <c r="T36" s="417" t="str">
        <f>IF(OR(C36=""),"",(SUM(G36)*VLOOKUP(M36,Gehaltsklassen!$B$34:$D$38,3,FALSE)))</f>
        <v/>
      </c>
      <c r="U36" s="417" t="str">
        <f>IF(OR(C36=""),"",(SUM(G36)*VLOOKUP(M36,Gehaltsklassen!$B$34:$D$38,3,FALSE))*C36)</f>
        <v/>
      </c>
    </row>
    <row r="37" spans="1:21" ht="25.9" customHeight="1" x14ac:dyDescent="0.2">
      <c r="A37" s="74" t="str">
        <f>IF(D37="","",MAX($A$10:A36)+1)</f>
        <v/>
      </c>
      <c r="B37" s="82" t="str">
        <f>IF('N-Bedarf GL §13a'!B36="","",'N-Bedarf GL §13a'!B36)</f>
        <v/>
      </c>
      <c r="C37" s="204" t="str">
        <f>IF('N-Bedarf GL §13a'!C36="","",'N-Bedarf GL §13a'!C36)</f>
        <v/>
      </c>
      <c r="D37" s="81" t="str">
        <f>IF('N-Bedarf GL §13a'!D36="","",'N-Bedarf GL §13a'!D36)</f>
        <v/>
      </c>
      <c r="E37" s="83" t="str">
        <f>IF('N-Bedarf GL §13a'!H36="","",'N-Bedarf GL §13a'!H36)</f>
        <v/>
      </c>
      <c r="F37" s="32" t="str">
        <f t="shared" si="0"/>
        <v/>
      </c>
      <c r="G37" s="84" t="str">
        <f t="shared" si="1"/>
        <v/>
      </c>
      <c r="H37" s="85"/>
      <c r="I37" s="77" t="s">
        <v>261</v>
      </c>
      <c r="J37" s="2"/>
      <c r="K37" s="32" t="str">
        <f>IF(J37="","C",IF($I37="I",INDEX(Gehaltsklassen!A$11:A$15,MATCH(J37,Gehaltsklassen!C$11:C$15,1),1),IF($I37="II",INDEX(Gehaltsklassen!A$11:A$15,MATCH(J37,Gehaltsklassen!D$11:D$15,1),1),IF($I37="III",INDEX(Gehaltsklassen!A$11:A$15,MATCH(J37,Gehaltsklassen!E$11:E$15,1),1),"Falsche Bodenart"))))</f>
        <v>C</v>
      </c>
      <c r="L37" s="2"/>
      <c r="M37" s="32" t="str">
        <f>IF(L37="","C",IF($I37="I",INDEX(Gehaltsklassen!A$11:A$15,MATCH(L37,Gehaltsklassen!C$11:C$15,1),1),IF($I37="II",INDEX(Gehaltsklassen!A$11:A$15,MATCH(L37,Gehaltsklassen!D$11:D$15,1),1),IF($I37="III",INDEX(Gehaltsklassen!A$11:A$15,MATCH(L37,Gehaltsklassen!E$11:E$15,1),1),"Falsche Bodenart"))))</f>
        <v>C</v>
      </c>
      <c r="N37" s="86" t="str">
        <f>IF(OR(C37=""),"",SUM(F37)*VLOOKUP(K37,Gehaltsklassen!$B$34:$D$38,2,FALSE))</f>
        <v/>
      </c>
      <c r="O37" s="86" t="str">
        <f>IF(OR(C37=""),"",SUM(F37)*VLOOKUP(K37,Gehaltsklassen!$B$34:$D$38,2,FALSE)*C37)</f>
        <v/>
      </c>
      <c r="P37" s="86" t="str">
        <f>IF(OR(C37=""),"",SUM(F37,)*VLOOKUP(K37,Gehaltsklassen!$B$34:$D$38,3,FALSE))</f>
        <v/>
      </c>
      <c r="Q37" s="86" t="str">
        <f>IF(OR(C37=""),"",SUM(F37,)*VLOOKUP(K37,Gehaltsklassen!$B$34:$D$38,3,FALSE)*C37)</f>
        <v/>
      </c>
      <c r="R37" s="87" t="str">
        <f>IF(OR(C37=""),"",(SUM(G37)*VLOOKUP(M37,Gehaltsklassen!$B$34:$D$38,2,FALSE)))</f>
        <v/>
      </c>
      <c r="S37" s="414" t="str">
        <f>IF(OR(C37=""),"",(SUM(G37)*VLOOKUP(M37,Gehaltsklassen!$B$34:$D$38,2,FALSE))*C37)</f>
        <v/>
      </c>
      <c r="T37" s="417" t="str">
        <f>IF(OR(C37=""),"",(SUM(G37)*VLOOKUP(M37,Gehaltsklassen!$B$34:$D$38,3,FALSE)))</f>
        <v/>
      </c>
      <c r="U37" s="417" t="str">
        <f>IF(OR(C37=""),"",(SUM(G37)*VLOOKUP(M37,Gehaltsklassen!$B$34:$D$38,3,FALSE))*C37)</f>
        <v/>
      </c>
    </row>
    <row r="38" spans="1:21" ht="25.9" customHeight="1" x14ac:dyDescent="0.2">
      <c r="A38" s="74" t="str">
        <f>IF(D38="","",MAX($A$10:A37)+1)</f>
        <v/>
      </c>
      <c r="B38" s="82" t="str">
        <f>IF('N-Bedarf GL §13a'!B37="","",'N-Bedarf GL §13a'!B37)</f>
        <v/>
      </c>
      <c r="C38" s="204" t="str">
        <f>IF('N-Bedarf GL §13a'!C37="","",'N-Bedarf GL §13a'!C37)</f>
        <v/>
      </c>
      <c r="D38" s="81" t="str">
        <f>IF('N-Bedarf GL §13a'!D37="","",'N-Bedarf GL §13a'!D37)</f>
        <v/>
      </c>
      <c r="E38" s="83" t="str">
        <f>IF('N-Bedarf GL §13a'!H37="","",'N-Bedarf GL §13a'!H37)</f>
        <v/>
      </c>
      <c r="F38" s="32" t="str">
        <f t="shared" si="0"/>
        <v/>
      </c>
      <c r="G38" s="84" t="str">
        <f t="shared" si="1"/>
        <v/>
      </c>
      <c r="H38" s="85"/>
      <c r="I38" s="77" t="s">
        <v>261</v>
      </c>
      <c r="J38" s="2"/>
      <c r="K38" s="32" t="str">
        <f>IF(J38="","C",IF($I38="I",INDEX(Gehaltsklassen!A$11:A$15,MATCH(J38,Gehaltsklassen!C$11:C$15,1),1),IF($I38="II",INDEX(Gehaltsklassen!A$11:A$15,MATCH(J38,Gehaltsklassen!D$11:D$15,1),1),IF($I38="III",INDEX(Gehaltsklassen!A$11:A$15,MATCH(J38,Gehaltsklassen!E$11:E$15,1),1),"Falsche Bodenart"))))</f>
        <v>C</v>
      </c>
      <c r="L38" s="2"/>
      <c r="M38" s="32" t="str">
        <f>IF(L38="","C",IF($I38="I",INDEX(Gehaltsklassen!A$11:A$15,MATCH(L38,Gehaltsklassen!C$11:C$15,1),1),IF($I38="II",INDEX(Gehaltsklassen!A$11:A$15,MATCH(L38,Gehaltsklassen!D$11:D$15,1),1),IF($I38="III",INDEX(Gehaltsklassen!A$11:A$15,MATCH(L38,Gehaltsklassen!E$11:E$15,1),1),"Falsche Bodenart"))))</f>
        <v>C</v>
      </c>
      <c r="N38" s="86" t="str">
        <f>IF(OR(C38=""),"",SUM(F38)*VLOOKUP(K38,Gehaltsklassen!$B$34:$D$38,2,FALSE))</f>
        <v/>
      </c>
      <c r="O38" s="86" t="str">
        <f>IF(OR(C38=""),"",SUM(F38)*VLOOKUP(K38,Gehaltsklassen!$B$34:$D$38,2,FALSE)*C38)</f>
        <v/>
      </c>
      <c r="P38" s="86" t="str">
        <f>IF(OR(C38=""),"",SUM(F38,)*VLOOKUP(K38,Gehaltsklassen!$B$34:$D$38,3,FALSE))</f>
        <v/>
      </c>
      <c r="Q38" s="86" t="str">
        <f>IF(OR(C38=""),"",SUM(F38,)*VLOOKUP(K38,Gehaltsklassen!$B$34:$D$38,3,FALSE)*C38)</f>
        <v/>
      </c>
      <c r="R38" s="87" t="str">
        <f>IF(OR(C38=""),"",(SUM(G38)*VLOOKUP(M38,Gehaltsklassen!$B$34:$D$38,2,FALSE)))</f>
        <v/>
      </c>
      <c r="S38" s="414" t="str">
        <f>IF(OR(C38=""),"",(SUM(G38)*VLOOKUP(M38,Gehaltsklassen!$B$34:$D$38,2,FALSE))*C38)</f>
        <v/>
      </c>
      <c r="T38" s="417" t="str">
        <f>IF(OR(C38=""),"",(SUM(G38)*VLOOKUP(M38,Gehaltsklassen!$B$34:$D$38,3,FALSE)))</f>
        <v/>
      </c>
      <c r="U38" s="417" t="str">
        <f>IF(OR(C38=""),"",(SUM(G38)*VLOOKUP(M38,Gehaltsklassen!$B$34:$D$38,3,FALSE))*C38)</f>
        <v/>
      </c>
    </row>
    <row r="39" spans="1:21" ht="25.9" customHeight="1" x14ac:dyDescent="0.2">
      <c r="A39" s="74" t="str">
        <f>IF(D39="","",MAX($A$10:A38)+1)</f>
        <v/>
      </c>
      <c r="B39" s="82" t="str">
        <f>IF('N-Bedarf GL §13a'!B38="","",'N-Bedarf GL §13a'!B38)</f>
        <v/>
      </c>
      <c r="C39" s="204" t="str">
        <f>IF('N-Bedarf GL §13a'!C38="","",'N-Bedarf GL §13a'!C38)</f>
        <v/>
      </c>
      <c r="D39" s="81" t="str">
        <f>IF('N-Bedarf GL §13a'!D38="","",'N-Bedarf GL §13a'!D38)</f>
        <v/>
      </c>
      <c r="E39" s="83" t="str">
        <f>IF('N-Bedarf GL §13a'!H38="","",'N-Bedarf GL §13a'!H38)</f>
        <v/>
      </c>
      <c r="F39" s="32" t="str">
        <f t="shared" si="0"/>
        <v/>
      </c>
      <c r="G39" s="84" t="str">
        <f t="shared" si="1"/>
        <v/>
      </c>
      <c r="H39" s="85"/>
      <c r="I39" s="77" t="s">
        <v>261</v>
      </c>
      <c r="J39" s="2"/>
      <c r="K39" s="32" t="str">
        <f>IF(J39="","C",IF($I39="I",INDEX(Gehaltsklassen!A$11:A$15,MATCH(J39,Gehaltsklassen!C$11:C$15,1),1),IF($I39="II",INDEX(Gehaltsklassen!A$11:A$15,MATCH(J39,Gehaltsklassen!D$11:D$15,1),1),IF($I39="III",INDEX(Gehaltsklassen!A$11:A$15,MATCH(J39,Gehaltsklassen!E$11:E$15,1),1),"Falsche Bodenart"))))</f>
        <v>C</v>
      </c>
      <c r="L39" s="2"/>
      <c r="M39" s="32" t="str">
        <f>IF(L39="","C",IF($I39="I",INDEX(Gehaltsklassen!A$11:A$15,MATCH(L39,Gehaltsklassen!C$11:C$15,1),1),IF($I39="II",INDEX(Gehaltsklassen!A$11:A$15,MATCH(L39,Gehaltsklassen!D$11:D$15,1),1),IF($I39="III",INDEX(Gehaltsklassen!A$11:A$15,MATCH(L39,Gehaltsklassen!E$11:E$15,1),1),"Falsche Bodenart"))))</f>
        <v>C</v>
      </c>
      <c r="N39" s="86" t="str">
        <f>IF(OR(C39=""),"",SUM(F39)*VLOOKUP(K39,Gehaltsklassen!$B$34:$D$38,2,FALSE))</f>
        <v/>
      </c>
      <c r="O39" s="86" t="str">
        <f>IF(OR(C39=""),"",SUM(F39)*VLOOKUP(K39,Gehaltsklassen!$B$34:$D$38,2,FALSE)*C39)</f>
        <v/>
      </c>
      <c r="P39" s="86" t="str">
        <f>IF(OR(C39=""),"",SUM(F39,)*VLOOKUP(K39,Gehaltsklassen!$B$34:$D$38,3,FALSE))</f>
        <v/>
      </c>
      <c r="Q39" s="86" t="str">
        <f>IF(OR(C39=""),"",SUM(F39,)*VLOOKUP(K39,Gehaltsklassen!$B$34:$D$38,3,FALSE)*C39)</f>
        <v/>
      </c>
      <c r="R39" s="87" t="str">
        <f>IF(OR(C39=""),"",(SUM(G39)*VLOOKUP(M39,Gehaltsklassen!$B$34:$D$38,2,FALSE)))</f>
        <v/>
      </c>
      <c r="S39" s="414" t="str">
        <f>IF(OR(C39=""),"",(SUM(G39)*VLOOKUP(M39,Gehaltsklassen!$B$34:$D$38,2,FALSE))*C39)</f>
        <v/>
      </c>
      <c r="T39" s="417" t="str">
        <f>IF(OR(C39=""),"",(SUM(G39)*VLOOKUP(M39,Gehaltsklassen!$B$34:$D$38,3,FALSE)))</f>
        <v/>
      </c>
      <c r="U39" s="417" t="str">
        <f>IF(OR(C39=""),"",(SUM(G39)*VLOOKUP(M39,Gehaltsklassen!$B$34:$D$38,3,FALSE))*C39)</f>
        <v/>
      </c>
    </row>
    <row r="40" spans="1:21" ht="25.9" customHeight="1" x14ac:dyDescent="0.2">
      <c r="A40" s="74" t="str">
        <f>IF(D40="","",MAX($A$10:A39)+1)</f>
        <v/>
      </c>
      <c r="B40" s="82" t="str">
        <f>IF('N-Bedarf GL §13a'!B39="","",'N-Bedarf GL §13a'!B39)</f>
        <v/>
      </c>
      <c r="C40" s="204" t="str">
        <f>IF('N-Bedarf GL §13a'!C39="","",'N-Bedarf GL §13a'!C39)</f>
        <v/>
      </c>
      <c r="D40" s="81" t="str">
        <f>IF('N-Bedarf GL §13a'!D39="","",'N-Bedarf GL §13a'!D39)</f>
        <v/>
      </c>
      <c r="E40" s="83" t="str">
        <f>IF('N-Bedarf GL §13a'!H39="","",'N-Bedarf GL §13a'!H39)</f>
        <v/>
      </c>
      <c r="F40" s="32" t="str">
        <f t="shared" si="0"/>
        <v/>
      </c>
      <c r="G40" s="84" t="str">
        <f t="shared" si="1"/>
        <v/>
      </c>
      <c r="H40" s="85"/>
      <c r="I40" s="77" t="s">
        <v>261</v>
      </c>
      <c r="J40" s="2"/>
      <c r="K40" s="32" t="str">
        <f>IF(J40="","C",IF($I40="I",INDEX(Gehaltsklassen!A$11:A$15,MATCH(J40,Gehaltsklassen!C$11:C$15,1),1),IF($I40="II",INDEX(Gehaltsklassen!A$11:A$15,MATCH(J40,Gehaltsklassen!D$11:D$15,1),1),IF($I40="III",INDEX(Gehaltsklassen!A$11:A$15,MATCH(J40,Gehaltsklassen!E$11:E$15,1),1),"Falsche Bodenart"))))</f>
        <v>C</v>
      </c>
      <c r="L40" s="2"/>
      <c r="M40" s="32" t="str">
        <f>IF(L40="","C",IF($I40="I",INDEX(Gehaltsklassen!A$11:A$15,MATCH(L40,Gehaltsklassen!C$11:C$15,1),1),IF($I40="II",INDEX(Gehaltsklassen!A$11:A$15,MATCH(L40,Gehaltsklassen!D$11:D$15,1),1),IF($I40="III",INDEX(Gehaltsklassen!A$11:A$15,MATCH(L40,Gehaltsklassen!E$11:E$15,1),1),"Falsche Bodenart"))))</f>
        <v>C</v>
      </c>
      <c r="N40" s="86" t="str">
        <f>IF(OR(C40=""),"",SUM(F40)*VLOOKUP(K40,Gehaltsklassen!$B$34:$D$38,2,FALSE))</f>
        <v/>
      </c>
      <c r="O40" s="86" t="str">
        <f>IF(OR(C40=""),"",SUM(F40)*VLOOKUP(K40,Gehaltsklassen!$B$34:$D$38,2,FALSE)*C40)</f>
        <v/>
      </c>
      <c r="P40" s="86" t="str">
        <f>IF(OR(C40=""),"",SUM(F40,)*VLOOKUP(K40,Gehaltsklassen!$B$34:$D$38,3,FALSE))</f>
        <v/>
      </c>
      <c r="Q40" s="86" t="str">
        <f>IF(OR(C40=""),"",SUM(F40,)*VLOOKUP(K40,Gehaltsklassen!$B$34:$D$38,3,FALSE)*C40)</f>
        <v/>
      </c>
      <c r="R40" s="87" t="str">
        <f>IF(OR(C40=""),"",(SUM(G40)*VLOOKUP(M40,Gehaltsklassen!$B$34:$D$38,2,FALSE)))</f>
        <v/>
      </c>
      <c r="S40" s="414" t="str">
        <f>IF(OR(C40=""),"",(SUM(G40)*VLOOKUP(M40,Gehaltsklassen!$B$34:$D$38,2,FALSE))*C40)</f>
        <v/>
      </c>
      <c r="T40" s="417" t="str">
        <f>IF(OR(C40=""),"",(SUM(G40)*VLOOKUP(M40,Gehaltsklassen!$B$34:$D$38,3,FALSE)))</f>
        <v/>
      </c>
      <c r="U40" s="417" t="str">
        <f>IF(OR(C40=""),"",(SUM(G40)*VLOOKUP(M40,Gehaltsklassen!$B$34:$D$38,3,FALSE))*C40)</f>
        <v/>
      </c>
    </row>
    <row r="41" spans="1:21" ht="25.9" customHeight="1" x14ac:dyDescent="0.2">
      <c r="A41" s="74" t="str">
        <f>IF(D41="","",MAX($A$10:A40)+1)</f>
        <v/>
      </c>
      <c r="B41" s="82" t="str">
        <f>IF('N-Bedarf GL §13a'!B40="","",'N-Bedarf GL §13a'!B40)</f>
        <v/>
      </c>
      <c r="C41" s="204" t="str">
        <f>IF('N-Bedarf GL §13a'!C40="","",'N-Bedarf GL §13a'!C40)</f>
        <v/>
      </c>
      <c r="D41" s="81" t="str">
        <f>IF('N-Bedarf GL §13a'!D40="","",'N-Bedarf GL §13a'!D40)</f>
        <v/>
      </c>
      <c r="E41" s="83" t="str">
        <f>IF('N-Bedarf GL §13a'!H40="","",'N-Bedarf GL §13a'!H40)</f>
        <v/>
      </c>
      <c r="F41" s="32" t="str">
        <f t="shared" si="0"/>
        <v/>
      </c>
      <c r="G41" s="84" t="str">
        <f t="shared" si="1"/>
        <v/>
      </c>
      <c r="H41" s="85"/>
      <c r="I41" s="77" t="s">
        <v>261</v>
      </c>
      <c r="J41" s="2"/>
      <c r="K41" s="32" t="str">
        <f>IF(J41="","C",IF($I41="I",INDEX(Gehaltsklassen!A$11:A$15,MATCH(J41,Gehaltsklassen!C$11:C$15,1),1),IF($I41="II",INDEX(Gehaltsklassen!A$11:A$15,MATCH(J41,Gehaltsklassen!D$11:D$15,1),1),IF($I41="III",INDEX(Gehaltsklassen!A$11:A$15,MATCH(J41,Gehaltsklassen!E$11:E$15,1),1),"Falsche Bodenart"))))</f>
        <v>C</v>
      </c>
      <c r="L41" s="2"/>
      <c r="M41" s="32" t="str">
        <f>IF(L41="","C",IF($I41="I",INDEX(Gehaltsklassen!A$11:A$15,MATCH(L41,Gehaltsklassen!C$11:C$15,1),1),IF($I41="II",INDEX(Gehaltsklassen!A$11:A$15,MATCH(L41,Gehaltsklassen!D$11:D$15,1),1),IF($I41="III",INDEX(Gehaltsklassen!A$11:A$15,MATCH(L41,Gehaltsklassen!E$11:E$15,1),1),"Falsche Bodenart"))))</f>
        <v>C</v>
      </c>
      <c r="N41" s="86" t="str">
        <f>IF(OR(C41=""),"",SUM(F41)*VLOOKUP(K41,Gehaltsklassen!$B$34:$D$38,2,FALSE))</f>
        <v/>
      </c>
      <c r="O41" s="86" t="str">
        <f>IF(OR(C41=""),"",SUM(F41)*VLOOKUP(K41,Gehaltsklassen!$B$34:$D$38,2,FALSE)*C41)</f>
        <v/>
      </c>
      <c r="P41" s="86" t="str">
        <f>IF(OR(C41=""),"",SUM(F41,)*VLOOKUP(K41,Gehaltsklassen!$B$34:$D$38,3,FALSE))</f>
        <v/>
      </c>
      <c r="Q41" s="86" t="str">
        <f>IF(OR(C41=""),"",SUM(F41,)*VLOOKUP(K41,Gehaltsklassen!$B$34:$D$38,3,FALSE)*C41)</f>
        <v/>
      </c>
      <c r="R41" s="87" t="str">
        <f>IF(OR(C41=""),"",(SUM(G41)*VLOOKUP(M41,Gehaltsklassen!$B$34:$D$38,2,FALSE)))</f>
        <v/>
      </c>
      <c r="S41" s="414" t="str">
        <f>IF(OR(C41=""),"",(SUM(G41)*VLOOKUP(M41,Gehaltsklassen!$B$34:$D$38,2,FALSE))*C41)</f>
        <v/>
      </c>
      <c r="T41" s="417" t="str">
        <f>IF(OR(C41=""),"",(SUM(G41)*VLOOKUP(M41,Gehaltsklassen!$B$34:$D$38,3,FALSE)))</f>
        <v/>
      </c>
      <c r="U41" s="417" t="str">
        <f>IF(OR(C41=""),"",(SUM(G41)*VLOOKUP(M41,Gehaltsklassen!$B$34:$D$38,3,FALSE))*C41)</f>
        <v/>
      </c>
    </row>
    <row r="42" spans="1:21" ht="25.9" customHeight="1" x14ac:dyDescent="0.2">
      <c r="A42" s="74" t="str">
        <f>IF(D42="","",MAX($A$10:A41)+1)</f>
        <v/>
      </c>
      <c r="B42" s="82" t="str">
        <f>IF('N-Bedarf GL §13a'!B41="","",'N-Bedarf GL §13a'!B41)</f>
        <v/>
      </c>
      <c r="C42" s="204" t="str">
        <f>IF('N-Bedarf GL §13a'!C41="","",'N-Bedarf GL §13a'!C41)</f>
        <v/>
      </c>
      <c r="D42" s="81" t="str">
        <f>IF('N-Bedarf GL §13a'!D41="","",'N-Bedarf GL §13a'!D41)</f>
        <v/>
      </c>
      <c r="E42" s="83" t="str">
        <f>IF('N-Bedarf GL §13a'!H41="","",'N-Bedarf GL §13a'!H41)</f>
        <v/>
      </c>
      <c r="F42" s="32" t="str">
        <f t="shared" si="0"/>
        <v/>
      </c>
      <c r="G42" s="84" t="str">
        <f t="shared" si="1"/>
        <v/>
      </c>
      <c r="H42" s="85"/>
      <c r="I42" s="77" t="s">
        <v>261</v>
      </c>
      <c r="J42" s="2"/>
      <c r="K42" s="32" t="str">
        <f>IF(J42="","C",IF($I42="I",INDEX(Gehaltsklassen!A$11:A$15,MATCH(J42,Gehaltsklassen!C$11:C$15,1),1),IF($I42="II",INDEX(Gehaltsklassen!A$11:A$15,MATCH(J42,Gehaltsklassen!D$11:D$15,1),1),IF($I42="III",INDEX(Gehaltsklassen!A$11:A$15,MATCH(J42,Gehaltsklassen!E$11:E$15,1),1),"Falsche Bodenart"))))</f>
        <v>C</v>
      </c>
      <c r="L42" s="2"/>
      <c r="M42" s="32" t="str">
        <f>IF(L42="","C",IF($I42="I",INDEX(Gehaltsklassen!A$11:A$15,MATCH(L42,Gehaltsklassen!C$11:C$15,1),1),IF($I42="II",INDEX(Gehaltsklassen!A$11:A$15,MATCH(L42,Gehaltsklassen!D$11:D$15,1),1),IF($I42="III",INDEX(Gehaltsklassen!A$11:A$15,MATCH(L42,Gehaltsklassen!E$11:E$15,1),1),"Falsche Bodenart"))))</f>
        <v>C</v>
      </c>
      <c r="N42" s="86" t="str">
        <f>IF(OR(C42=""),"",SUM(F42)*VLOOKUP(K42,Gehaltsklassen!$B$34:$D$38,2,FALSE))</f>
        <v/>
      </c>
      <c r="O42" s="86" t="str">
        <f>IF(OR(C42=""),"",SUM(F42)*VLOOKUP(K42,Gehaltsklassen!$B$34:$D$38,2,FALSE)*C42)</f>
        <v/>
      </c>
      <c r="P42" s="86" t="str">
        <f>IF(OR(C42=""),"",SUM(F42,)*VLOOKUP(K42,Gehaltsklassen!$B$34:$D$38,3,FALSE))</f>
        <v/>
      </c>
      <c r="Q42" s="86" t="str">
        <f>IF(OR(C42=""),"",SUM(F42,)*VLOOKUP(K42,Gehaltsklassen!$B$34:$D$38,3,FALSE)*C42)</f>
        <v/>
      </c>
      <c r="R42" s="87" t="str">
        <f>IF(OR(C42=""),"",(SUM(G42)*VLOOKUP(M42,Gehaltsklassen!$B$34:$D$38,2,FALSE)))</f>
        <v/>
      </c>
      <c r="S42" s="414" t="str">
        <f>IF(OR(C42=""),"",(SUM(G42)*VLOOKUP(M42,Gehaltsklassen!$B$34:$D$38,2,FALSE))*C42)</f>
        <v/>
      </c>
      <c r="T42" s="417" t="str">
        <f>IF(OR(C42=""),"",(SUM(G42)*VLOOKUP(M42,Gehaltsklassen!$B$34:$D$38,3,FALSE)))</f>
        <v/>
      </c>
      <c r="U42" s="417" t="str">
        <f>IF(OR(C42=""),"",(SUM(G42)*VLOOKUP(M42,Gehaltsklassen!$B$34:$D$38,3,FALSE))*C42)</f>
        <v/>
      </c>
    </row>
    <row r="43" spans="1:21" ht="25.9" customHeight="1" x14ac:dyDescent="0.2">
      <c r="A43" s="74" t="str">
        <f>IF(D43="","",MAX($A$10:A42)+1)</f>
        <v/>
      </c>
      <c r="B43" s="82" t="str">
        <f>IF('N-Bedarf GL §13a'!B42="","",'N-Bedarf GL §13a'!B42)</f>
        <v/>
      </c>
      <c r="C43" s="204" t="str">
        <f>IF('N-Bedarf GL §13a'!C42="","",'N-Bedarf GL §13a'!C42)</f>
        <v/>
      </c>
      <c r="D43" s="81" t="str">
        <f>IF('N-Bedarf GL §13a'!D42="","",'N-Bedarf GL §13a'!D42)</f>
        <v/>
      </c>
      <c r="E43" s="83" t="str">
        <f>IF('N-Bedarf GL §13a'!H42="","",'N-Bedarf GL §13a'!H42)</f>
        <v/>
      </c>
      <c r="F43" s="32" t="str">
        <f t="shared" si="0"/>
        <v/>
      </c>
      <c r="G43" s="84" t="str">
        <f t="shared" si="1"/>
        <v/>
      </c>
      <c r="H43" s="85"/>
      <c r="I43" s="77" t="s">
        <v>261</v>
      </c>
      <c r="J43" s="2"/>
      <c r="K43" s="32" t="str">
        <f>IF(J43="","C",IF($I43="I",INDEX(Gehaltsklassen!A$11:A$15,MATCH(J43,Gehaltsklassen!C$11:C$15,1),1),IF($I43="II",INDEX(Gehaltsklassen!A$11:A$15,MATCH(J43,Gehaltsklassen!D$11:D$15,1),1),IF($I43="III",INDEX(Gehaltsklassen!A$11:A$15,MATCH(J43,Gehaltsklassen!E$11:E$15,1),1),"Falsche Bodenart"))))</f>
        <v>C</v>
      </c>
      <c r="L43" s="2"/>
      <c r="M43" s="32" t="str">
        <f>IF(L43="","C",IF($I43="I",INDEX(Gehaltsklassen!A$11:A$15,MATCH(L43,Gehaltsklassen!C$11:C$15,1),1),IF($I43="II",INDEX(Gehaltsklassen!A$11:A$15,MATCH(L43,Gehaltsklassen!D$11:D$15,1),1),IF($I43="III",INDEX(Gehaltsklassen!A$11:A$15,MATCH(L43,Gehaltsklassen!E$11:E$15,1),1),"Falsche Bodenart"))))</f>
        <v>C</v>
      </c>
      <c r="N43" s="86" t="str">
        <f>IF(OR(C43=""),"",SUM(F43)*VLOOKUP(K43,Gehaltsklassen!$B$34:$D$38,2,FALSE))</f>
        <v/>
      </c>
      <c r="O43" s="86" t="str">
        <f>IF(OR(C43=""),"",SUM(F43)*VLOOKUP(K43,Gehaltsklassen!$B$34:$D$38,2,FALSE)*C43)</f>
        <v/>
      </c>
      <c r="P43" s="86" t="str">
        <f>IF(OR(C43=""),"",SUM(F43,)*VLOOKUP(K43,Gehaltsklassen!$B$34:$D$38,3,FALSE))</f>
        <v/>
      </c>
      <c r="Q43" s="86" t="str">
        <f>IF(OR(C43=""),"",SUM(F43,)*VLOOKUP(K43,Gehaltsklassen!$B$34:$D$38,3,FALSE)*C43)</f>
        <v/>
      </c>
      <c r="R43" s="87" t="str">
        <f>IF(OR(C43=""),"",(SUM(G43)*VLOOKUP(M43,Gehaltsklassen!$B$34:$D$38,2,FALSE)))</f>
        <v/>
      </c>
      <c r="S43" s="414" t="str">
        <f>IF(OR(C43=""),"",(SUM(G43)*VLOOKUP(M43,Gehaltsklassen!$B$34:$D$38,2,FALSE))*C43)</f>
        <v/>
      </c>
      <c r="T43" s="417" t="str">
        <f>IF(OR(C43=""),"",(SUM(G43)*VLOOKUP(M43,Gehaltsklassen!$B$34:$D$38,3,FALSE)))</f>
        <v/>
      </c>
      <c r="U43" s="417" t="str">
        <f>IF(OR(C43=""),"",(SUM(G43)*VLOOKUP(M43,Gehaltsklassen!$B$34:$D$38,3,FALSE))*C43)</f>
        <v/>
      </c>
    </row>
    <row r="44" spans="1:21" ht="25.9" customHeight="1" x14ac:dyDescent="0.2">
      <c r="A44" s="74" t="str">
        <f>IF(D44="","",MAX($A$10:A43)+1)</f>
        <v/>
      </c>
      <c r="B44" s="82" t="str">
        <f>IF('N-Bedarf GL §13a'!B43="","",'N-Bedarf GL §13a'!B43)</f>
        <v/>
      </c>
      <c r="C44" s="204" t="str">
        <f>IF('N-Bedarf GL §13a'!C43="","",'N-Bedarf GL §13a'!C43)</f>
        <v/>
      </c>
      <c r="D44" s="81" t="str">
        <f>IF('N-Bedarf GL §13a'!D43="","",'N-Bedarf GL §13a'!D43)</f>
        <v/>
      </c>
      <c r="E44" s="83" t="str">
        <f>IF('N-Bedarf GL §13a'!H43="","",'N-Bedarf GL §13a'!H43)</f>
        <v/>
      </c>
      <c r="F44" s="32" t="str">
        <f t="shared" si="0"/>
        <v/>
      </c>
      <c r="G44" s="84" t="str">
        <f t="shared" si="1"/>
        <v/>
      </c>
      <c r="H44" s="85"/>
      <c r="I44" s="77" t="s">
        <v>261</v>
      </c>
      <c r="J44" s="2"/>
      <c r="K44" s="32" t="str">
        <f>IF(J44="","C",IF($I44="I",INDEX(Gehaltsklassen!A$11:A$15,MATCH(J44,Gehaltsklassen!C$11:C$15,1),1),IF($I44="II",INDEX(Gehaltsklassen!A$11:A$15,MATCH(J44,Gehaltsklassen!D$11:D$15,1),1),IF($I44="III",INDEX(Gehaltsklassen!A$11:A$15,MATCH(J44,Gehaltsklassen!E$11:E$15,1),1),"Falsche Bodenart"))))</f>
        <v>C</v>
      </c>
      <c r="L44" s="2"/>
      <c r="M44" s="32" t="str">
        <f>IF(L44="","C",IF($I44="I",INDEX(Gehaltsklassen!A$11:A$15,MATCH(L44,Gehaltsklassen!C$11:C$15,1),1),IF($I44="II",INDEX(Gehaltsklassen!A$11:A$15,MATCH(L44,Gehaltsklassen!D$11:D$15,1),1),IF($I44="III",INDEX(Gehaltsklassen!A$11:A$15,MATCH(L44,Gehaltsklassen!E$11:E$15,1),1),"Falsche Bodenart"))))</f>
        <v>C</v>
      </c>
      <c r="N44" s="86" t="str">
        <f>IF(OR(C44=""),"",SUM(F44)*VLOOKUP(K44,Gehaltsklassen!$B$34:$D$38,2,FALSE))</f>
        <v/>
      </c>
      <c r="O44" s="86" t="str">
        <f>IF(OR(C44=""),"",SUM(F44)*VLOOKUP(K44,Gehaltsklassen!$B$34:$D$38,2,FALSE)*C44)</f>
        <v/>
      </c>
      <c r="P44" s="86" t="str">
        <f>IF(OR(C44=""),"",SUM(F44,)*VLOOKUP(K44,Gehaltsklassen!$B$34:$D$38,3,FALSE))</f>
        <v/>
      </c>
      <c r="Q44" s="86" t="str">
        <f>IF(OR(C44=""),"",SUM(F44,)*VLOOKUP(K44,Gehaltsklassen!$B$34:$D$38,3,FALSE)*C44)</f>
        <v/>
      </c>
      <c r="R44" s="87" t="str">
        <f>IF(OR(C44=""),"",(SUM(G44)*VLOOKUP(M44,Gehaltsklassen!$B$34:$D$38,2,FALSE)))</f>
        <v/>
      </c>
      <c r="S44" s="414" t="str">
        <f>IF(OR(C44=""),"",(SUM(G44)*VLOOKUP(M44,Gehaltsklassen!$B$34:$D$38,2,FALSE))*C44)</f>
        <v/>
      </c>
      <c r="T44" s="417" t="str">
        <f>IF(OR(C44=""),"",(SUM(G44)*VLOOKUP(M44,Gehaltsklassen!$B$34:$D$38,3,FALSE)))</f>
        <v/>
      </c>
      <c r="U44" s="417" t="str">
        <f>IF(OR(C44=""),"",(SUM(G44)*VLOOKUP(M44,Gehaltsklassen!$B$34:$D$38,3,FALSE))*C44)</f>
        <v/>
      </c>
    </row>
    <row r="45" spans="1:21" ht="25.9" customHeight="1" x14ac:dyDescent="0.2">
      <c r="A45" s="74" t="str">
        <f>IF(D45="","",MAX($A$10:A44)+1)</f>
        <v/>
      </c>
      <c r="B45" s="82" t="str">
        <f>IF('N-Bedarf GL §13a'!B44="","",'N-Bedarf GL §13a'!B44)</f>
        <v/>
      </c>
      <c r="C45" s="204" t="str">
        <f>IF('N-Bedarf GL §13a'!C44="","",'N-Bedarf GL §13a'!C44)</f>
        <v/>
      </c>
      <c r="D45" s="81" t="str">
        <f>IF('N-Bedarf GL §13a'!D44="","",'N-Bedarf GL §13a'!D44)</f>
        <v/>
      </c>
      <c r="E45" s="83" t="str">
        <f>IF('N-Bedarf GL §13a'!H44="","",'N-Bedarf GL §13a'!H44)</f>
        <v/>
      </c>
      <c r="F45" s="32" t="str">
        <f t="shared" si="0"/>
        <v/>
      </c>
      <c r="G45" s="84" t="str">
        <f t="shared" si="1"/>
        <v/>
      </c>
      <c r="H45" s="85"/>
      <c r="I45" s="77" t="s">
        <v>261</v>
      </c>
      <c r="J45" s="2"/>
      <c r="K45" s="32" t="str">
        <f>IF(J45="","C",IF($I45="I",INDEX(Gehaltsklassen!A$11:A$15,MATCH(J45,Gehaltsklassen!C$11:C$15,1),1),IF($I45="II",INDEX(Gehaltsklassen!A$11:A$15,MATCH(J45,Gehaltsklassen!D$11:D$15,1),1),IF($I45="III",INDEX(Gehaltsklassen!A$11:A$15,MATCH(J45,Gehaltsklassen!E$11:E$15,1),1),"Falsche Bodenart"))))</f>
        <v>C</v>
      </c>
      <c r="L45" s="2"/>
      <c r="M45" s="32" t="str">
        <f>IF(L45="","C",IF($I45="I",INDEX(Gehaltsklassen!A$11:A$15,MATCH(L45,Gehaltsklassen!C$11:C$15,1),1),IF($I45="II",INDEX(Gehaltsklassen!A$11:A$15,MATCH(L45,Gehaltsklassen!D$11:D$15,1),1),IF($I45="III",INDEX(Gehaltsklassen!A$11:A$15,MATCH(L45,Gehaltsklassen!E$11:E$15,1),1),"Falsche Bodenart"))))</f>
        <v>C</v>
      </c>
      <c r="N45" s="86" t="str">
        <f>IF(OR(C45=""),"",SUM(F45)*VLOOKUP(K45,Gehaltsklassen!$B$34:$D$38,2,FALSE))</f>
        <v/>
      </c>
      <c r="O45" s="86" t="str">
        <f>IF(OR(C45=""),"",SUM(F45)*VLOOKUP(K45,Gehaltsklassen!$B$34:$D$38,2,FALSE)*C45)</f>
        <v/>
      </c>
      <c r="P45" s="86" t="str">
        <f>IF(OR(C45=""),"",SUM(F45,)*VLOOKUP(K45,Gehaltsklassen!$B$34:$D$38,3,FALSE))</f>
        <v/>
      </c>
      <c r="Q45" s="86" t="str">
        <f>IF(OR(C45=""),"",SUM(F45,)*VLOOKUP(K45,Gehaltsklassen!$B$34:$D$38,3,FALSE)*C45)</f>
        <v/>
      </c>
      <c r="R45" s="87" t="str">
        <f>IF(OR(C45=""),"",(SUM(G45)*VLOOKUP(M45,Gehaltsklassen!$B$34:$D$38,2,FALSE)))</f>
        <v/>
      </c>
      <c r="S45" s="414" t="str">
        <f>IF(OR(C45=""),"",(SUM(G45)*VLOOKUP(M45,Gehaltsklassen!$B$34:$D$38,2,FALSE))*C45)</f>
        <v/>
      </c>
      <c r="T45" s="417" t="str">
        <f>IF(OR(C45=""),"",(SUM(G45)*VLOOKUP(M45,Gehaltsklassen!$B$34:$D$38,3,FALSE)))</f>
        <v/>
      </c>
      <c r="U45" s="417" t="str">
        <f>IF(OR(C45=""),"",(SUM(G45)*VLOOKUP(M45,Gehaltsklassen!$B$34:$D$38,3,FALSE))*C45)</f>
        <v/>
      </c>
    </row>
    <row r="46" spans="1:21" ht="25.9" customHeight="1" x14ac:dyDescent="0.2">
      <c r="A46" s="74" t="str">
        <f>IF(D46="","",MAX($A$10:A45)+1)</f>
        <v/>
      </c>
      <c r="B46" s="82" t="str">
        <f>IF('N-Bedarf GL §13a'!B45="","",'N-Bedarf GL §13a'!B45)</f>
        <v/>
      </c>
      <c r="C46" s="204" t="str">
        <f>IF('N-Bedarf GL §13a'!C45="","",'N-Bedarf GL §13a'!C45)</f>
        <v/>
      </c>
      <c r="D46" s="81" t="str">
        <f>IF('N-Bedarf GL §13a'!D45="","",'N-Bedarf GL §13a'!D45)</f>
        <v/>
      </c>
      <c r="E46" s="83" t="str">
        <f>IF('N-Bedarf GL §13a'!H45="","",'N-Bedarf GL §13a'!H45)</f>
        <v/>
      </c>
      <c r="F46" s="32" t="str">
        <f t="shared" si="0"/>
        <v/>
      </c>
      <c r="G46" s="84" t="str">
        <f t="shared" si="1"/>
        <v/>
      </c>
      <c r="H46" s="85"/>
      <c r="I46" s="77" t="s">
        <v>261</v>
      </c>
      <c r="J46" s="2"/>
      <c r="K46" s="32" t="str">
        <f>IF(J46="","C",IF($I46="I",INDEX(Gehaltsklassen!A$11:A$15,MATCH(J46,Gehaltsklassen!C$11:C$15,1),1),IF($I46="II",INDEX(Gehaltsklassen!A$11:A$15,MATCH(J46,Gehaltsklassen!D$11:D$15,1),1),IF($I46="III",INDEX(Gehaltsklassen!A$11:A$15,MATCH(J46,Gehaltsklassen!E$11:E$15,1),1),"Falsche Bodenart"))))</f>
        <v>C</v>
      </c>
      <c r="L46" s="2"/>
      <c r="M46" s="32" t="str">
        <f>IF(L46="","C",IF($I46="I",INDEX(Gehaltsklassen!A$11:A$15,MATCH(L46,Gehaltsklassen!C$11:C$15,1),1),IF($I46="II",INDEX(Gehaltsklassen!A$11:A$15,MATCH(L46,Gehaltsklassen!D$11:D$15,1),1),IF($I46="III",INDEX(Gehaltsklassen!A$11:A$15,MATCH(L46,Gehaltsklassen!E$11:E$15,1),1),"Falsche Bodenart"))))</f>
        <v>C</v>
      </c>
      <c r="N46" s="86" t="str">
        <f>IF(OR(C46=""),"",SUM(F46)*VLOOKUP(K46,Gehaltsklassen!$B$34:$D$38,2,FALSE))</f>
        <v/>
      </c>
      <c r="O46" s="86" t="str">
        <f>IF(OR(C46=""),"",SUM(F46)*VLOOKUP(K46,Gehaltsklassen!$B$34:$D$38,2,FALSE)*C46)</f>
        <v/>
      </c>
      <c r="P46" s="86" t="str">
        <f>IF(OR(C46=""),"",SUM(F46,)*VLOOKUP(K46,Gehaltsklassen!$B$34:$D$38,3,FALSE))</f>
        <v/>
      </c>
      <c r="Q46" s="86" t="str">
        <f>IF(OR(C46=""),"",SUM(F46,)*VLOOKUP(K46,Gehaltsklassen!$B$34:$D$38,3,FALSE)*C46)</f>
        <v/>
      </c>
      <c r="R46" s="87" t="str">
        <f>IF(OR(C46=""),"",(SUM(G46)*VLOOKUP(M46,Gehaltsklassen!$B$34:$D$38,2,FALSE)))</f>
        <v/>
      </c>
      <c r="S46" s="414" t="str">
        <f>IF(OR(C46=""),"",(SUM(G46)*VLOOKUP(M46,Gehaltsklassen!$B$34:$D$38,2,FALSE))*C46)</f>
        <v/>
      </c>
      <c r="T46" s="417" t="str">
        <f>IF(OR(C46=""),"",(SUM(G46)*VLOOKUP(M46,Gehaltsklassen!$B$34:$D$38,3,FALSE)))</f>
        <v/>
      </c>
      <c r="U46" s="417" t="str">
        <f>IF(OR(C46=""),"",(SUM(G46)*VLOOKUP(M46,Gehaltsklassen!$B$34:$D$38,3,FALSE))*C46)</f>
        <v/>
      </c>
    </row>
    <row r="47" spans="1:21" ht="25.9" customHeight="1" x14ac:dyDescent="0.2">
      <c r="A47" s="74" t="str">
        <f>IF(D47="","",MAX($A$10:A46)+1)</f>
        <v/>
      </c>
      <c r="B47" s="82" t="str">
        <f>IF('N-Bedarf GL §13a'!B46="","",'N-Bedarf GL §13a'!B46)</f>
        <v/>
      </c>
      <c r="C47" s="204" t="str">
        <f>IF('N-Bedarf GL §13a'!C46="","",'N-Bedarf GL §13a'!C46)</f>
        <v/>
      </c>
      <c r="D47" s="81" t="str">
        <f>IF('N-Bedarf GL §13a'!D46="","",'N-Bedarf GL §13a'!D46)</f>
        <v/>
      </c>
      <c r="E47" s="83" t="str">
        <f>IF('N-Bedarf GL §13a'!H46="","",'N-Bedarf GL §13a'!H46)</f>
        <v/>
      </c>
      <c r="F47" s="32" t="str">
        <f t="shared" si="0"/>
        <v/>
      </c>
      <c r="G47" s="84" t="str">
        <f t="shared" si="1"/>
        <v/>
      </c>
      <c r="H47" s="85"/>
      <c r="I47" s="77" t="s">
        <v>261</v>
      </c>
      <c r="J47" s="2"/>
      <c r="K47" s="32" t="str">
        <f>IF(J47="","C",IF($I47="I",INDEX(Gehaltsklassen!A$11:A$15,MATCH(J47,Gehaltsklassen!C$11:C$15,1),1),IF($I47="II",INDEX(Gehaltsklassen!A$11:A$15,MATCH(J47,Gehaltsklassen!D$11:D$15,1),1),IF($I47="III",INDEX(Gehaltsklassen!A$11:A$15,MATCH(J47,Gehaltsklassen!E$11:E$15,1),1),"Falsche Bodenart"))))</f>
        <v>C</v>
      </c>
      <c r="L47" s="2"/>
      <c r="M47" s="32" t="str">
        <f>IF(L47="","C",IF($I47="I",INDEX(Gehaltsklassen!A$11:A$15,MATCH(L47,Gehaltsklassen!C$11:C$15,1),1),IF($I47="II",INDEX(Gehaltsklassen!A$11:A$15,MATCH(L47,Gehaltsklassen!D$11:D$15,1),1),IF($I47="III",INDEX(Gehaltsklassen!A$11:A$15,MATCH(L47,Gehaltsklassen!E$11:E$15,1),1),"Falsche Bodenart"))))</f>
        <v>C</v>
      </c>
      <c r="N47" s="86" t="str">
        <f>IF(OR(C47=""),"",SUM(F47)*VLOOKUP(K47,Gehaltsklassen!$B$34:$D$38,2,FALSE))</f>
        <v/>
      </c>
      <c r="O47" s="86" t="str">
        <f>IF(OR(C47=""),"",SUM(F47)*VLOOKUP(K47,Gehaltsklassen!$B$34:$D$38,2,FALSE)*C47)</f>
        <v/>
      </c>
      <c r="P47" s="86" t="str">
        <f>IF(OR(C47=""),"",SUM(F47,)*VLOOKUP(K47,Gehaltsklassen!$B$34:$D$38,3,FALSE))</f>
        <v/>
      </c>
      <c r="Q47" s="86" t="str">
        <f>IF(OR(C47=""),"",SUM(F47,)*VLOOKUP(K47,Gehaltsklassen!$B$34:$D$38,3,FALSE)*C47)</f>
        <v/>
      </c>
      <c r="R47" s="87" t="str">
        <f>IF(OR(C47=""),"",(SUM(G47)*VLOOKUP(M47,Gehaltsklassen!$B$34:$D$38,2,FALSE)))</f>
        <v/>
      </c>
      <c r="S47" s="414" t="str">
        <f>IF(OR(C47=""),"",(SUM(G47)*VLOOKUP(M47,Gehaltsklassen!$B$34:$D$38,2,FALSE))*C47)</f>
        <v/>
      </c>
      <c r="T47" s="417" t="str">
        <f>IF(OR(C47=""),"",(SUM(G47)*VLOOKUP(M47,Gehaltsklassen!$B$34:$D$38,3,FALSE)))</f>
        <v/>
      </c>
      <c r="U47" s="417" t="str">
        <f>IF(OR(C47=""),"",(SUM(G47)*VLOOKUP(M47,Gehaltsklassen!$B$34:$D$38,3,FALSE))*C47)</f>
        <v/>
      </c>
    </row>
    <row r="48" spans="1:21" ht="25.9" customHeight="1" x14ac:dyDescent="0.2">
      <c r="A48" s="74" t="str">
        <f>IF(D48="","",MAX($A$10:A47)+1)</f>
        <v/>
      </c>
      <c r="B48" s="82" t="str">
        <f>IF('N-Bedarf GL §13a'!B47="","",'N-Bedarf GL §13a'!B47)</f>
        <v/>
      </c>
      <c r="C48" s="204" t="str">
        <f>IF('N-Bedarf GL §13a'!C47="","",'N-Bedarf GL §13a'!C47)</f>
        <v/>
      </c>
      <c r="D48" s="81" t="str">
        <f>IF('N-Bedarf GL §13a'!D47="","",'N-Bedarf GL §13a'!D47)</f>
        <v/>
      </c>
      <c r="E48" s="83" t="str">
        <f>IF('N-Bedarf GL §13a'!H47="","",'N-Bedarf GL §13a'!H47)</f>
        <v/>
      </c>
      <c r="F48" s="32" t="str">
        <f t="shared" si="0"/>
        <v/>
      </c>
      <c r="G48" s="84" t="str">
        <f t="shared" si="1"/>
        <v/>
      </c>
      <c r="H48" s="85"/>
      <c r="I48" s="77" t="s">
        <v>261</v>
      </c>
      <c r="J48" s="2"/>
      <c r="K48" s="32" t="str">
        <f>IF(J48="","C",IF($I48="I",INDEX(Gehaltsklassen!A$11:A$15,MATCH(J48,Gehaltsklassen!C$11:C$15,1),1),IF($I48="II",INDEX(Gehaltsklassen!A$11:A$15,MATCH(J48,Gehaltsklassen!D$11:D$15,1),1),IF($I48="III",INDEX(Gehaltsklassen!A$11:A$15,MATCH(J48,Gehaltsklassen!E$11:E$15,1),1),"Falsche Bodenart"))))</f>
        <v>C</v>
      </c>
      <c r="L48" s="2"/>
      <c r="M48" s="32" t="str">
        <f>IF(L48="","C",IF($I48="I",INDEX(Gehaltsklassen!A$11:A$15,MATCH(L48,Gehaltsklassen!C$11:C$15,1),1),IF($I48="II",INDEX(Gehaltsklassen!A$11:A$15,MATCH(L48,Gehaltsklassen!D$11:D$15,1),1),IF($I48="III",INDEX(Gehaltsklassen!A$11:A$15,MATCH(L48,Gehaltsklassen!E$11:E$15,1),1),"Falsche Bodenart"))))</f>
        <v>C</v>
      </c>
      <c r="N48" s="86" t="str">
        <f>IF(OR(C48=""),"",SUM(F48)*VLOOKUP(K48,Gehaltsklassen!$B$34:$D$38,2,FALSE))</f>
        <v/>
      </c>
      <c r="O48" s="86" t="str">
        <f>IF(OR(C48=""),"",SUM(F48)*VLOOKUP(K48,Gehaltsklassen!$B$34:$D$38,2,FALSE)*C48)</f>
        <v/>
      </c>
      <c r="P48" s="86" t="str">
        <f>IF(OR(C48=""),"",SUM(F48,)*VLOOKUP(K48,Gehaltsklassen!$B$34:$D$38,3,FALSE))</f>
        <v/>
      </c>
      <c r="Q48" s="86" t="str">
        <f>IF(OR(C48=""),"",SUM(F48,)*VLOOKUP(K48,Gehaltsklassen!$B$34:$D$38,3,FALSE)*C48)</f>
        <v/>
      </c>
      <c r="R48" s="87" t="str">
        <f>IF(OR(C48=""),"",(SUM(G48)*VLOOKUP(M48,Gehaltsklassen!$B$34:$D$38,2,FALSE)))</f>
        <v/>
      </c>
      <c r="S48" s="414" t="str">
        <f>IF(OR(C48=""),"",(SUM(G48)*VLOOKUP(M48,Gehaltsklassen!$B$34:$D$38,2,FALSE))*C48)</f>
        <v/>
      </c>
      <c r="T48" s="417" t="str">
        <f>IF(OR(C48=""),"",(SUM(G48)*VLOOKUP(M48,Gehaltsklassen!$B$34:$D$38,3,FALSE)))</f>
        <v/>
      </c>
      <c r="U48" s="417" t="str">
        <f>IF(OR(C48=""),"",(SUM(G48)*VLOOKUP(M48,Gehaltsklassen!$B$34:$D$38,3,FALSE))*C48)</f>
        <v/>
      </c>
    </row>
    <row r="49" spans="1:21" ht="25.9" customHeight="1" x14ac:dyDescent="0.2">
      <c r="A49" s="74" t="str">
        <f>IF(D49="","",MAX($A$10:A48)+1)</f>
        <v/>
      </c>
      <c r="B49" s="82" t="str">
        <f>IF('N-Bedarf GL §13a'!B48="","",'N-Bedarf GL §13a'!B48)</f>
        <v/>
      </c>
      <c r="C49" s="204" t="str">
        <f>IF('N-Bedarf GL §13a'!C48="","",'N-Bedarf GL §13a'!C48)</f>
        <v/>
      </c>
      <c r="D49" s="81" t="str">
        <f>IF('N-Bedarf GL §13a'!D48="","",'N-Bedarf GL §13a'!D48)</f>
        <v/>
      </c>
      <c r="E49" s="83" t="str">
        <f>IF('N-Bedarf GL §13a'!H48="","",'N-Bedarf GL §13a'!H48)</f>
        <v/>
      </c>
      <c r="F49" s="32" t="str">
        <f t="shared" si="0"/>
        <v/>
      </c>
      <c r="G49" s="84" t="str">
        <f t="shared" si="1"/>
        <v/>
      </c>
      <c r="H49" s="85"/>
      <c r="I49" s="77" t="s">
        <v>261</v>
      </c>
      <c r="J49" s="2"/>
      <c r="K49" s="32" t="str">
        <f>IF(J49="","C",IF($I49="I",INDEX(Gehaltsklassen!A$11:A$15,MATCH(J49,Gehaltsklassen!C$11:C$15,1),1),IF($I49="II",INDEX(Gehaltsklassen!A$11:A$15,MATCH(J49,Gehaltsklassen!D$11:D$15,1),1),IF($I49="III",INDEX(Gehaltsklassen!A$11:A$15,MATCH(J49,Gehaltsklassen!E$11:E$15,1),1),"Falsche Bodenart"))))</f>
        <v>C</v>
      </c>
      <c r="L49" s="2"/>
      <c r="M49" s="32" t="str">
        <f>IF(L49="","C",IF($I49="I",INDEX(Gehaltsklassen!A$11:A$15,MATCH(L49,Gehaltsklassen!C$11:C$15,1),1),IF($I49="II",INDEX(Gehaltsklassen!A$11:A$15,MATCH(L49,Gehaltsklassen!D$11:D$15,1),1),IF($I49="III",INDEX(Gehaltsklassen!A$11:A$15,MATCH(L49,Gehaltsklassen!E$11:E$15,1),1),"Falsche Bodenart"))))</f>
        <v>C</v>
      </c>
      <c r="N49" s="86" t="str">
        <f>IF(OR(C49=""),"",SUM(F49)*VLOOKUP(K49,Gehaltsklassen!$B$34:$D$38,2,FALSE))</f>
        <v/>
      </c>
      <c r="O49" s="86" t="str">
        <f>IF(OR(C49=""),"",SUM(F49)*VLOOKUP(K49,Gehaltsklassen!$B$34:$D$38,2,FALSE)*C49)</f>
        <v/>
      </c>
      <c r="P49" s="86" t="str">
        <f>IF(OR(C49=""),"",SUM(F49,)*VLOOKUP(K49,Gehaltsklassen!$B$34:$D$38,3,FALSE))</f>
        <v/>
      </c>
      <c r="Q49" s="86" t="str">
        <f>IF(OR(C49=""),"",SUM(F49,)*VLOOKUP(K49,Gehaltsklassen!$B$34:$D$38,3,FALSE)*C49)</f>
        <v/>
      </c>
      <c r="R49" s="87" t="str">
        <f>IF(OR(C49=""),"",(SUM(G49)*VLOOKUP(M49,Gehaltsklassen!$B$34:$D$38,2,FALSE)))</f>
        <v/>
      </c>
      <c r="S49" s="414" t="str">
        <f>IF(OR(C49=""),"",(SUM(G49)*VLOOKUP(M49,Gehaltsklassen!$B$34:$D$38,2,FALSE))*C49)</f>
        <v/>
      </c>
      <c r="T49" s="417" t="str">
        <f>IF(OR(C49=""),"",(SUM(G49)*VLOOKUP(M49,Gehaltsklassen!$B$34:$D$38,3,FALSE)))</f>
        <v/>
      </c>
      <c r="U49" s="417" t="str">
        <f>IF(OR(C49=""),"",(SUM(G49)*VLOOKUP(M49,Gehaltsklassen!$B$34:$D$38,3,FALSE))*C49)</f>
        <v/>
      </c>
    </row>
    <row r="50" spans="1:21" ht="25.9" customHeight="1" x14ac:dyDescent="0.2">
      <c r="A50" s="74" t="str">
        <f>IF(D50="","",MAX($A$10:A49)+1)</f>
        <v/>
      </c>
      <c r="B50" s="82" t="str">
        <f>IF('N-Bedarf GL §13a'!B49="","",'N-Bedarf GL §13a'!B49)</f>
        <v/>
      </c>
      <c r="C50" s="204" t="str">
        <f>IF('N-Bedarf GL §13a'!C49="","",'N-Bedarf GL §13a'!C49)</f>
        <v/>
      </c>
      <c r="D50" s="81" t="str">
        <f>IF('N-Bedarf GL §13a'!D49="","",'N-Bedarf GL §13a'!D49)</f>
        <v/>
      </c>
      <c r="E50" s="83" t="str">
        <f>IF('N-Bedarf GL §13a'!H49="","",'N-Bedarf GL §13a'!H49)</f>
        <v/>
      </c>
      <c r="F50" s="32" t="str">
        <f t="shared" si="0"/>
        <v/>
      </c>
      <c r="G50" s="84" t="str">
        <f t="shared" si="1"/>
        <v/>
      </c>
      <c r="H50" s="85"/>
      <c r="I50" s="77" t="s">
        <v>261</v>
      </c>
      <c r="J50" s="2"/>
      <c r="K50" s="32" t="str">
        <f>IF(J50="","C",IF($I50="I",INDEX(Gehaltsklassen!A$11:A$15,MATCH(J50,Gehaltsklassen!C$11:C$15,1),1),IF($I50="II",INDEX(Gehaltsklassen!A$11:A$15,MATCH(J50,Gehaltsklassen!D$11:D$15,1),1),IF($I50="III",INDEX(Gehaltsklassen!A$11:A$15,MATCH(J50,Gehaltsklassen!E$11:E$15,1),1),"Falsche Bodenart"))))</f>
        <v>C</v>
      </c>
      <c r="L50" s="2"/>
      <c r="M50" s="32" t="str">
        <f>IF(L50="","C",IF($I50="I",INDEX(Gehaltsklassen!A$11:A$15,MATCH(L50,Gehaltsklassen!C$11:C$15,1),1),IF($I50="II",INDEX(Gehaltsklassen!A$11:A$15,MATCH(L50,Gehaltsklassen!D$11:D$15,1),1),IF($I50="III",INDEX(Gehaltsklassen!A$11:A$15,MATCH(L50,Gehaltsklassen!E$11:E$15,1),1),"Falsche Bodenart"))))</f>
        <v>C</v>
      </c>
      <c r="N50" s="86" t="str">
        <f>IF(OR(C50=""),"",SUM(F50)*VLOOKUP(K50,Gehaltsklassen!$B$34:$D$38,2,FALSE))</f>
        <v/>
      </c>
      <c r="O50" s="86" t="str">
        <f>IF(OR(C50=""),"",SUM(F50)*VLOOKUP(K50,Gehaltsklassen!$B$34:$D$38,2,FALSE)*C50)</f>
        <v/>
      </c>
      <c r="P50" s="86" t="str">
        <f>IF(OR(C50=""),"",SUM(F50,)*VLOOKUP(K50,Gehaltsklassen!$B$34:$D$38,3,FALSE))</f>
        <v/>
      </c>
      <c r="Q50" s="86" t="str">
        <f>IF(OR(C50=""),"",SUM(F50,)*VLOOKUP(K50,Gehaltsklassen!$B$34:$D$38,3,FALSE)*C50)</f>
        <v/>
      </c>
      <c r="R50" s="87" t="str">
        <f>IF(OR(C50=""),"",(SUM(G50)*VLOOKUP(M50,Gehaltsklassen!$B$34:$D$38,2,FALSE)))</f>
        <v/>
      </c>
      <c r="S50" s="414" t="str">
        <f>IF(OR(C50=""),"",(SUM(G50)*VLOOKUP(M50,Gehaltsklassen!$B$34:$D$38,2,FALSE))*C50)</f>
        <v/>
      </c>
      <c r="T50" s="417" t="str">
        <f>IF(OR(C50=""),"",(SUM(G50)*VLOOKUP(M50,Gehaltsklassen!$B$34:$D$38,3,FALSE)))</f>
        <v/>
      </c>
      <c r="U50" s="417" t="str">
        <f>IF(OR(C50=""),"",(SUM(G50)*VLOOKUP(M50,Gehaltsklassen!$B$34:$D$38,3,FALSE))*C50)</f>
        <v/>
      </c>
    </row>
    <row r="51" spans="1:21" ht="25.9" customHeight="1" x14ac:dyDescent="0.2">
      <c r="A51" s="74" t="str">
        <f>IF(D51="","",MAX($A$10:A50)+1)</f>
        <v/>
      </c>
      <c r="B51" s="82" t="str">
        <f>IF('N-Bedarf GL §13a'!B50="","",'N-Bedarf GL §13a'!B50)</f>
        <v/>
      </c>
      <c r="C51" s="204" t="str">
        <f>IF('N-Bedarf GL §13a'!C50="","",'N-Bedarf GL §13a'!C50)</f>
        <v/>
      </c>
      <c r="D51" s="81" t="str">
        <f>IF('N-Bedarf GL §13a'!D50="","",'N-Bedarf GL §13a'!D50)</f>
        <v/>
      </c>
      <c r="E51" s="83" t="str">
        <f>IF('N-Bedarf GL §13a'!H50="","",'N-Bedarf GL §13a'!H50)</f>
        <v/>
      </c>
      <c r="F51" s="32" t="str">
        <f t="shared" si="0"/>
        <v/>
      </c>
      <c r="G51" s="84" t="str">
        <f t="shared" si="1"/>
        <v/>
      </c>
      <c r="H51" s="85"/>
      <c r="I51" s="77" t="s">
        <v>261</v>
      </c>
      <c r="J51" s="2"/>
      <c r="K51" s="32" t="str">
        <f>IF(J51="","C",IF($I51="I",INDEX(Gehaltsklassen!A$11:A$15,MATCH(J51,Gehaltsklassen!C$11:C$15,1),1),IF($I51="II",INDEX(Gehaltsklassen!A$11:A$15,MATCH(J51,Gehaltsklassen!D$11:D$15,1),1),IF($I51="III",INDEX(Gehaltsklassen!A$11:A$15,MATCH(J51,Gehaltsklassen!E$11:E$15,1),1),"Falsche Bodenart"))))</f>
        <v>C</v>
      </c>
      <c r="L51" s="2"/>
      <c r="M51" s="32" t="str">
        <f>IF(L51="","C",IF($I51="I",INDEX(Gehaltsklassen!A$11:A$15,MATCH(L51,Gehaltsklassen!C$11:C$15,1),1),IF($I51="II",INDEX(Gehaltsklassen!A$11:A$15,MATCH(L51,Gehaltsklassen!D$11:D$15,1),1),IF($I51="III",INDEX(Gehaltsklassen!A$11:A$15,MATCH(L51,Gehaltsklassen!E$11:E$15,1),1),"Falsche Bodenart"))))</f>
        <v>C</v>
      </c>
      <c r="N51" s="86" t="str">
        <f>IF(OR(C51=""),"",SUM(F51)*VLOOKUP(K51,Gehaltsklassen!$B$34:$D$38,2,FALSE))</f>
        <v/>
      </c>
      <c r="O51" s="86" t="str">
        <f>IF(OR(C51=""),"",SUM(F51)*VLOOKUP(K51,Gehaltsklassen!$B$34:$D$38,2,FALSE)*C51)</f>
        <v/>
      </c>
      <c r="P51" s="86" t="str">
        <f>IF(OR(C51=""),"",SUM(F51,)*VLOOKUP(K51,Gehaltsklassen!$B$34:$D$38,3,FALSE))</f>
        <v/>
      </c>
      <c r="Q51" s="86" t="str">
        <f>IF(OR(C51=""),"",SUM(F51,)*VLOOKUP(K51,Gehaltsklassen!$B$34:$D$38,3,FALSE)*C51)</f>
        <v/>
      </c>
      <c r="R51" s="87" t="str">
        <f>IF(OR(C51=""),"",(SUM(G51)*VLOOKUP(M51,Gehaltsklassen!$B$34:$D$38,2,FALSE)))</f>
        <v/>
      </c>
      <c r="S51" s="414" t="str">
        <f>IF(OR(C51=""),"",(SUM(G51)*VLOOKUP(M51,Gehaltsklassen!$B$34:$D$38,2,FALSE))*C51)</f>
        <v/>
      </c>
      <c r="T51" s="417" t="str">
        <f>IF(OR(C51=""),"",(SUM(G51)*VLOOKUP(M51,Gehaltsklassen!$B$34:$D$38,3,FALSE)))</f>
        <v/>
      </c>
      <c r="U51" s="417" t="str">
        <f>IF(OR(C51=""),"",(SUM(G51)*VLOOKUP(M51,Gehaltsklassen!$B$34:$D$38,3,FALSE))*C51)</f>
        <v/>
      </c>
    </row>
    <row r="52" spans="1:21" ht="25.9" customHeight="1" x14ac:dyDescent="0.2">
      <c r="A52" s="74" t="str">
        <f>IF(D52="","",MAX($A$10:A51)+1)</f>
        <v/>
      </c>
      <c r="B52" s="82" t="str">
        <f>IF('N-Bedarf GL §13a'!B51="","",'N-Bedarf GL §13a'!B51)</f>
        <v/>
      </c>
      <c r="C52" s="204" t="str">
        <f>IF('N-Bedarf GL §13a'!C51="","",'N-Bedarf GL §13a'!C51)</f>
        <v/>
      </c>
      <c r="D52" s="81" t="str">
        <f>IF('N-Bedarf GL §13a'!D51="","",'N-Bedarf GL §13a'!D51)</f>
        <v/>
      </c>
      <c r="E52" s="83" t="str">
        <f>IF('N-Bedarf GL §13a'!H51="","",'N-Bedarf GL §13a'!H51)</f>
        <v/>
      </c>
      <c r="F52" s="32" t="str">
        <f t="shared" si="0"/>
        <v/>
      </c>
      <c r="G52" s="84" t="str">
        <f t="shared" si="1"/>
        <v/>
      </c>
      <c r="H52" s="85"/>
      <c r="I52" s="77" t="s">
        <v>261</v>
      </c>
      <c r="J52" s="2"/>
      <c r="K52" s="32" t="str">
        <f>IF(J52="","C",IF($I52="I",INDEX(Gehaltsklassen!A$11:A$15,MATCH(J52,Gehaltsklassen!C$11:C$15,1),1),IF($I52="II",INDEX(Gehaltsklassen!A$11:A$15,MATCH(J52,Gehaltsklassen!D$11:D$15,1),1),IF($I52="III",INDEX(Gehaltsklassen!A$11:A$15,MATCH(J52,Gehaltsklassen!E$11:E$15,1),1),"Falsche Bodenart"))))</f>
        <v>C</v>
      </c>
      <c r="L52" s="2"/>
      <c r="M52" s="32" t="str">
        <f>IF(L52="","C",IF($I52="I",INDEX(Gehaltsklassen!A$11:A$15,MATCH(L52,Gehaltsklassen!C$11:C$15,1),1),IF($I52="II",INDEX(Gehaltsklassen!A$11:A$15,MATCH(L52,Gehaltsklassen!D$11:D$15,1),1),IF($I52="III",INDEX(Gehaltsklassen!A$11:A$15,MATCH(L52,Gehaltsklassen!E$11:E$15,1),1),"Falsche Bodenart"))))</f>
        <v>C</v>
      </c>
      <c r="N52" s="86" t="str">
        <f>IF(OR(C52=""),"",SUM(F52)*VLOOKUP(K52,Gehaltsklassen!$B$34:$D$38,2,FALSE))</f>
        <v/>
      </c>
      <c r="O52" s="86" t="str">
        <f>IF(OR(C52=""),"",SUM(F52)*VLOOKUP(K52,Gehaltsklassen!$B$34:$D$38,2,FALSE)*C52)</f>
        <v/>
      </c>
      <c r="P52" s="86" t="str">
        <f>IF(OR(C52=""),"",SUM(F52,)*VLOOKUP(K52,Gehaltsklassen!$B$34:$D$38,3,FALSE))</f>
        <v/>
      </c>
      <c r="Q52" s="86" t="str">
        <f>IF(OR(C52=""),"",SUM(F52,)*VLOOKUP(K52,Gehaltsklassen!$B$34:$D$38,3,FALSE)*C52)</f>
        <v/>
      </c>
      <c r="R52" s="87" t="str">
        <f>IF(OR(C52=""),"",(SUM(G52)*VLOOKUP(M52,Gehaltsklassen!$B$34:$D$38,2,FALSE)))</f>
        <v/>
      </c>
      <c r="S52" s="414" t="str">
        <f>IF(OR(C52=""),"",(SUM(G52)*VLOOKUP(M52,Gehaltsklassen!$B$34:$D$38,2,FALSE))*C52)</f>
        <v/>
      </c>
      <c r="T52" s="417" t="str">
        <f>IF(OR(C52=""),"",(SUM(G52)*VLOOKUP(M52,Gehaltsklassen!$B$34:$D$38,3,FALSE)))</f>
        <v/>
      </c>
      <c r="U52" s="417" t="str">
        <f>IF(OR(C52=""),"",(SUM(G52)*VLOOKUP(M52,Gehaltsklassen!$B$34:$D$38,3,FALSE))*C52)</f>
        <v/>
      </c>
    </row>
    <row r="53" spans="1:21" ht="25.9" customHeight="1" x14ac:dyDescent="0.2">
      <c r="A53" s="74" t="str">
        <f>IF(D53="","",MAX($A$10:A52)+1)</f>
        <v/>
      </c>
      <c r="B53" s="82" t="str">
        <f>IF('N-Bedarf GL §13a'!B52="","",'N-Bedarf GL §13a'!B52)</f>
        <v/>
      </c>
      <c r="C53" s="204" t="str">
        <f>IF('N-Bedarf GL §13a'!C52="","",'N-Bedarf GL §13a'!C52)</f>
        <v/>
      </c>
      <c r="D53" s="81" t="str">
        <f>IF('N-Bedarf GL §13a'!D52="","",'N-Bedarf GL §13a'!D52)</f>
        <v/>
      </c>
      <c r="E53" s="83" t="str">
        <f>IF('N-Bedarf GL §13a'!H52="","",'N-Bedarf GL §13a'!H52)</f>
        <v/>
      </c>
      <c r="F53" s="32" t="str">
        <f t="shared" si="0"/>
        <v/>
      </c>
      <c r="G53" s="84" t="str">
        <f t="shared" si="1"/>
        <v/>
      </c>
      <c r="H53" s="85"/>
      <c r="I53" s="77" t="s">
        <v>261</v>
      </c>
      <c r="J53" s="2"/>
      <c r="K53" s="32" t="str">
        <f>IF(J53="","C",IF($I53="I",INDEX(Gehaltsklassen!A$11:A$15,MATCH(J53,Gehaltsklassen!C$11:C$15,1),1),IF($I53="II",INDEX(Gehaltsklassen!A$11:A$15,MATCH(J53,Gehaltsklassen!D$11:D$15,1),1),IF($I53="III",INDEX(Gehaltsklassen!A$11:A$15,MATCH(J53,Gehaltsklassen!E$11:E$15,1),1),"Falsche Bodenart"))))</f>
        <v>C</v>
      </c>
      <c r="L53" s="2"/>
      <c r="M53" s="32" t="str">
        <f>IF(L53="","C",IF($I53="I",INDEX(Gehaltsklassen!A$11:A$15,MATCH(L53,Gehaltsklassen!C$11:C$15,1),1),IF($I53="II",INDEX(Gehaltsklassen!A$11:A$15,MATCH(L53,Gehaltsklassen!D$11:D$15,1),1),IF($I53="III",INDEX(Gehaltsklassen!A$11:A$15,MATCH(L53,Gehaltsklassen!E$11:E$15,1),1),"Falsche Bodenart"))))</f>
        <v>C</v>
      </c>
      <c r="N53" s="86" t="str">
        <f>IF(OR(C53=""),"",SUM(F53)*VLOOKUP(K53,Gehaltsklassen!$B$34:$D$38,2,FALSE))</f>
        <v/>
      </c>
      <c r="O53" s="86" t="str">
        <f>IF(OR(C53=""),"",SUM(F53)*VLOOKUP(K53,Gehaltsklassen!$B$34:$D$38,2,FALSE)*C53)</f>
        <v/>
      </c>
      <c r="P53" s="86" t="str">
        <f>IF(OR(C53=""),"",SUM(F53,)*VLOOKUP(K53,Gehaltsklassen!$B$34:$D$38,3,FALSE))</f>
        <v/>
      </c>
      <c r="Q53" s="86" t="str">
        <f>IF(OR(C53=""),"",SUM(F53,)*VLOOKUP(K53,Gehaltsklassen!$B$34:$D$38,3,FALSE)*C53)</f>
        <v/>
      </c>
      <c r="R53" s="87" t="str">
        <f>IF(OR(C53=""),"",(SUM(G53)*VLOOKUP(M53,Gehaltsklassen!$B$34:$D$38,2,FALSE)))</f>
        <v/>
      </c>
      <c r="S53" s="414" t="str">
        <f>IF(OR(C53=""),"",(SUM(G53)*VLOOKUP(M53,Gehaltsklassen!$B$34:$D$38,2,FALSE))*C53)</f>
        <v/>
      </c>
      <c r="T53" s="417" t="str">
        <f>IF(OR(C53=""),"",(SUM(G53)*VLOOKUP(M53,Gehaltsklassen!$B$34:$D$38,3,FALSE)))</f>
        <v/>
      </c>
      <c r="U53" s="417" t="str">
        <f>IF(OR(C53=""),"",(SUM(G53)*VLOOKUP(M53,Gehaltsklassen!$B$34:$D$38,3,FALSE))*C53)</f>
        <v/>
      </c>
    </row>
    <row r="54" spans="1:21" ht="25.9" customHeight="1" x14ac:dyDescent="0.2">
      <c r="A54" s="74" t="str">
        <f>IF(D54="","",MAX($A$10:A53)+1)</f>
        <v/>
      </c>
      <c r="B54" s="82" t="str">
        <f>IF('N-Bedarf GL §13a'!B53="","",'N-Bedarf GL §13a'!B53)</f>
        <v/>
      </c>
      <c r="C54" s="204" t="str">
        <f>IF('N-Bedarf GL §13a'!C53="","",'N-Bedarf GL §13a'!C53)</f>
        <v/>
      </c>
      <c r="D54" s="81" t="str">
        <f>IF('N-Bedarf GL §13a'!D53="","",'N-Bedarf GL §13a'!D53)</f>
        <v/>
      </c>
      <c r="E54" s="83" t="str">
        <f>IF('N-Bedarf GL §13a'!H53="","",'N-Bedarf GL §13a'!H53)</f>
        <v/>
      </c>
      <c r="F54" s="32" t="str">
        <f t="shared" si="0"/>
        <v/>
      </c>
      <c r="G54" s="84" t="str">
        <f t="shared" si="1"/>
        <v/>
      </c>
      <c r="H54" s="85"/>
      <c r="I54" s="77" t="s">
        <v>261</v>
      </c>
      <c r="J54" s="2"/>
      <c r="K54" s="32" t="str">
        <f>IF(J54="","C",IF($I54="I",INDEX(Gehaltsklassen!A$11:A$15,MATCH(J54,Gehaltsklassen!C$11:C$15,1),1),IF($I54="II",INDEX(Gehaltsklassen!A$11:A$15,MATCH(J54,Gehaltsklassen!D$11:D$15,1),1),IF($I54="III",INDEX(Gehaltsklassen!A$11:A$15,MATCH(J54,Gehaltsklassen!E$11:E$15,1),1),"Falsche Bodenart"))))</f>
        <v>C</v>
      </c>
      <c r="L54" s="2"/>
      <c r="M54" s="32" t="str">
        <f>IF(L54="","C",IF($I54="I",INDEX(Gehaltsklassen!A$11:A$15,MATCH(L54,Gehaltsklassen!C$11:C$15,1),1),IF($I54="II",INDEX(Gehaltsklassen!A$11:A$15,MATCH(L54,Gehaltsklassen!D$11:D$15,1),1),IF($I54="III",INDEX(Gehaltsklassen!A$11:A$15,MATCH(L54,Gehaltsklassen!E$11:E$15,1),1),"Falsche Bodenart"))))</f>
        <v>C</v>
      </c>
      <c r="N54" s="86" t="str">
        <f>IF(OR(C54=""),"",SUM(F54)*VLOOKUP(K54,Gehaltsklassen!$B$34:$D$38,2,FALSE))</f>
        <v/>
      </c>
      <c r="O54" s="86" t="str">
        <f>IF(OR(C54=""),"",SUM(F54)*VLOOKUP(K54,Gehaltsklassen!$B$34:$D$38,2,FALSE)*C54)</f>
        <v/>
      </c>
      <c r="P54" s="86" t="str">
        <f>IF(OR(C54=""),"",SUM(F54,)*VLOOKUP(K54,Gehaltsklassen!$B$34:$D$38,3,FALSE))</f>
        <v/>
      </c>
      <c r="Q54" s="86" t="str">
        <f>IF(OR(C54=""),"",SUM(F54,)*VLOOKUP(K54,Gehaltsklassen!$B$34:$D$38,3,FALSE)*C54)</f>
        <v/>
      </c>
      <c r="R54" s="87" t="str">
        <f>IF(OR(C54=""),"",(SUM(G54)*VLOOKUP(M54,Gehaltsklassen!$B$34:$D$38,2,FALSE)))</f>
        <v/>
      </c>
      <c r="S54" s="414" t="str">
        <f>IF(OR(C54=""),"",(SUM(G54)*VLOOKUP(M54,Gehaltsklassen!$B$34:$D$38,2,FALSE))*C54)</f>
        <v/>
      </c>
      <c r="T54" s="417" t="str">
        <f>IF(OR(C54=""),"",(SUM(G54)*VLOOKUP(M54,Gehaltsklassen!$B$34:$D$38,3,FALSE)))</f>
        <v/>
      </c>
      <c r="U54" s="417" t="str">
        <f>IF(OR(C54=""),"",(SUM(G54)*VLOOKUP(M54,Gehaltsklassen!$B$34:$D$38,3,FALSE))*C54)</f>
        <v/>
      </c>
    </row>
    <row r="55" spans="1:21" ht="25.9" customHeight="1" x14ac:dyDescent="0.2">
      <c r="A55" s="74" t="str">
        <f>IF(D55="","",MAX($A$10:A54)+1)</f>
        <v/>
      </c>
      <c r="B55" s="82" t="str">
        <f>IF('N-Bedarf GL §13a'!B54="","",'N-Bedarf GL §13a'!B54)</f>
        <v/>
      </c>
      <c r="C55" s="204" t="str">
        <f>IF('N-Bedarf GL §13a'!C54="","",'N-Bedarf GL §13a'!C54)</f>
        <v/>
      </c>
      <c r="D55" s="81" t="str">
        <f>IF('N-Bedarf GL §13a'!D54="","",'N-Bedarf GL §13a'!D54)</f>
        <v/>
      </c>
      <c r="E55" s="83" t="str">
        <f>IF('N-Bedarf GL §13a'!H54="","",'N-Bedarf GL §13a'!H54)</f>
        <v/>
      </c>
      <c r="F55" s="32" t="str">
        <f t="shared" si="0"/>
        <v/>
      </c>
      <c r="G55" s="84" t="str">
        <f t="shared" si="1"/>
        <v/>
      </c>
      <c r="H55" s="85"/>
      <c r="I55" s="77" t="s">
        <v>261</v>
      </c>
      <c r="J55" s="2"/>
      <c r="K55" s="32" t="str">
        <f>IF(J55="","C",IF($I55="I",INDEX(Gehaltsklassen!A$11:A$15,MATCH(J55,Gehaltsklassen!C$11:C$15,1),1),IF($I55="II",INDEX(Gehaltsklassen!A$11:A$15,MATCH(J55,Gehaltsklassen!D$11:D$15,1),1),IF($I55="III",INDEX(Gehaltsklassen!A$11:A$15,MATCH(J55,Gehaltsklassen!E$11:E$15,1),1),"Falsche Bodenart"))))</f>
        <v>C</v>
      </c>
      <c r="L55" s="2"/>
      <c r="M55" s="32" t="str">
        <f>IF(L55="","C",IF($I55="I",INDEX(Gehaltsklassen!A$11:A$15,MATCH(L55,Gehaltsklassen!C$11:C$15,1),1),IF($I55="II",INDEX(Gehaltsklassen!A$11:A$15,MATCH(L55,Gehaltsklassen!D$11:D$15,1),1),IF($I55="III",INDEX(Gehaltsklassen!A$11:A$15,MATCH(L55,Gehaltsklassen!E$11:E$15,1),1),"Falsche Bodenart"))))</f>
        <v>C</v>
      </c>
      <c r="N55" s="86" t="str">
        <f>IF(OR(C55=""),"",SUM(F55)*VLOOKUP(K55,Gehaltsklassen!$B$34:$D$38,2,FALSE))</f>
        <v/>
      </c>
      <c r="O55" s="86" t="str">
        <f>IF(OR(C55=""),"",SUM(F55)*VLOOKUP(K55,Gehaltsklassen!$B$34:$D$38,2,FALSE)*C55)</f>
        <v/>
      </c>
      <c r="P55" s="86" t="str">
        <f>IF(OR(C55=""),"",SUM(F55,)*VLOOKUP(K55,Gehaltsklassen!$B$34:$D$38,3,FALSE))</f>
        <v/>
      </c>
      <c r="Q55" s="86" t="str">
        <f>IF(OR(C55=""),"",SUM(F55,)*VLOOKUP(K55,Gehaltsklassen!$B$34:$D$38,3,FALSE)*C55)</f>
        <v/>
      </c>
      <c r="R55" s="87" t="str">
        <f>IF(OR(C55=""),"",(SUM(G55)*VLOOKUP(M55,Gehaltsklassen!$B$34:$D$38,2,FALSE)))</f>
        <v/>
      </c>
      <c r="S55" s="414" t="str">
        <f>IF(OR(C55=""),"",(SUM(G55)*VLOOKUP(M55,Gehaltsklassen!$B$34:$D$38,2,FALSE))*C55)</f>
        <v/>
      </c>
      <c r="T55" s="417" t="str">
        <f>IF(OR(C55=""),"",(SUM(G55)*VLOOKUP(M55,Gehaltsklassen!$B$34:$D$38,3,FALSE)))</f>
        <v/>
      </c>
      <c r="U55" s="417" t="str">
        <f>IF(OR(C55=""),"",(SUM(G55)*VLOOKUP(M55,Gehaltsklassen!$B$34:$D$38,3,FALSE))*C55)</f>
        <v/>
      </c>
    </row>
    <row r="56" spans="1:21" ht="25.9" customHeight="1" x14ac:dyDescent="0.2">
      <c r="A56" s="74" t="str">
        <f>IF(D56="","",MAX($A$10:A55)+1)</f>
        <v/>
      </c>
      <c r="B56" s="82" t="str">
        <f>IF('N-Bedarf GL §13a'!B55="","",'N-Bedarf GL §13a'!B55)</f>
        <v/>
      </c>
      <c r="C56" s="204" t="str">
        <f>IF('N-Bedarf GL §13a'!C55="","",'N-Bedarf GL §13a'!C55)</f>
        <v/>
      </c>
      <c r="D56" s="81" t="str">
        <f>IF('N-Bedarf GL §13a'!D55="","",'N-Bedarf GL §13a'!D55)</f>
        <v/>
      </c>
      <c r="E56" s="83" t="str">
        <f>IF('N-Bedarf GL §13a'!H55="","",'N-Bedarf GL §13a'!H55)</f>
        <v/>
      </c>
      <c r="F56" s="32" t="str">
        <f t="shared" si="0"/>
        <v/>
      </c>
      <c r="G56" s="84" t="str">
        <f t="shared" si="1"/>
        <v/>
      </c>
      <c r="H56" s="85"/>
      <c r="I56" s="77" t="s">
        <v>261</v>
      </c>
      <c r="J56" s="2"/>
      <c r="K56" s="32" t="str">
        <f>IF(J56="","C",IF($I56="I",INDEX(Gehaltsklassen!A$11:A$15,MATCH(J56,Gehaltsklassen!C$11:C$15,1),1),IF($I56="II",INDEX(Gehaltsklassen!A$11:A$15,MATCH(J56,Gehaltsklassen!D$11:D$15,1),1),IF($I56="III",INDEX(Gehaltsklassen!A$11:A$15,MATCH(J56,Gehaltsklassen!E$11:E$15,1),1),"Falsche Bodenart"))))</f>
        <v>C</v>
      </c>
      <c r="L56" s="2"/>
      <c r="M56" s="32" t="str">
        <f>IF(L56="","C",IF($I56="I",INDEX(Gehaltsklassen!A$11:A$15,MATCH(L56,Gehaltsklassen!C$11:C$15,1),1),IF($I56="II",INDEX(Gehaltsklassen!A$11:A$15,MATCH(L56,Gehaltsklassen!D$11:D$15,1),1),IF($I56="III",INDEX(Gehaltsklassen!A$11:A$15,MATCH(L56,Gehaltsklassen!E$11:E$15,1),1),"Falsche Bodenart"))))</f>
        <v>C</v>
      </c>
      <c r="N56" s="86" t="str">
        <f>IF(OR(C56=""),"",SUM(F56)*VLOOKUP(K56,Gehaltsklassen!$B$34:$D$38,2,FALSE))</f>
        <v/>
      </c>
      <c r="O56" s="86" t="str">
        <f>IF(OR(C56=""),"",SUM(F56)*VLOOKUP(K56,Gehaltsklassen!$B$34:$D$38,2,FALSE)*C56)</f>
        <v/>
      </c>
      <c r="P56" s="86" t="str">
        <f>IF(OR(C56=""),"",SUM(F56,)*VLOOKUP(K56,Gehaltsklassen!$B$34:$D$38,3,FALSE))</f>
        <v/>
      </c>
      <c r="Q56" s="86" t="str">
        <f>IF(OR(C56=""),"",SUM(F56,)*VLOOKUP(K56,Gehaltsklassen!$B$34:$D$38,3,FALSE)*C56)</f>
        <v/>
      </c>
      <c r="R56" s="87" t="str">
        <f>IF(OR(C56=""),"",(SUM(G56)*VLOOKUP(M56,Gehaltsklassen!$B$34:$D$38,2,FALSE)))</f>
        <v/>
      </c>
      <c r="S56" s="414" t="str">
        <f>IF(OR(C56=""),"",(SUM(G56)*VLOOKUP(M56,Gehaltsklassen!$B$34:$D$38,2,FALSE))*C56)</f>
        <v/>
      </c>
      <c r="T56" s="417" t="str">
        <f>IF(OR(C56=""),"",(SUM(G56)*VLOOKUP(M56,Gehaltsklassen!$B$34:$D$38,3,FALSE)))</f>
        <v/>
      </c>
      <c r="U56" s="417" t="str">
        <f>IF(OR(C56=""),"",(SUM(G56)*VLOOKUP(M56,Gehaltsklassen!$B$34:$D$38,3,FALSE))*C56)</f>
        <v/>
      </c>
    </row>
    <row r="57" spans="1:21" ht="25.9" customHeight="1" x14ac:dyDescent="0.2">
      <c r="A57" s="74" t="str">
        <f>IF(D57="","",MAX($A$10:A56)+1)</f>
        <v/>
      </c>
      <c r="B57" s="82" t="str">
        <f>IF('N-Bedarf GL §13a'!B56="","",'N-Bedarf GL §13a'!B56)</f>
        <v/>
      </c>
      <c r="C57" s="204" t="str">
        <f>IF('N-Bedarf GL §13a'!C56="","",'N-Bedarf GL §13a'!C56)</f>
        <v/>
      </c>
      <c r="D57" s="81" t="str">
        <f>IF('N-Bedarf GL §13a'!D56="","",'N-Bedarf GL §13a'!D56)</f>
        <v/>
      </c>
      <c r="E57" s="83" t="str">
        <f>IF('N-Bedarf GL §13a'!H56="","",'N-Bedarf GL §13a'!H56)</f>
        <v/>
      </c>
      <c r="F57" s="32" t="str">
        <f t="shared" si="0"/>
        <v/>
      </c>
      <c r="G57" s="84" t="str">
        <f t="shared" si="1"/>
        <v/>
      </c>
      <c r="H57" s="85"/>
      <c r="I57" s="77" t="s">
        <v>261</v>
      </c>
      <c r="J57" s="2"/>
      <c r="K57" s="32" t="str">
        <f>IF(J57="","C",IF($I57="I",INDEX(Gehaltsklassen!A$11:A$15,MATCH(J57,Gehaltsklassen!C$11:C$15,1),1),IF($I57="II",INDEX(Gehaltsklassen!A$11:A$15,MATCH(J57,Gehaltsklassen!D$11:D$15,1),1),IF($I57="III",INDEX(Gehaltsklassen!A$11:A$15,MATCH(J57,Gehaltsklassen!E$11:E$15,1),1),"Falsche Bodenart"))))</f>
        <v>C</v>
      </c>
      <c r="L57" s="2"/>
      <c r="M57" s="32" t="str">
        <f>IF(L57="","C",IF($I57="I",INDEX(Gehaltsklassen!A$11:A$15,MATCH(L57,Gehaltsklassen!C$11:C$15,1),1),IF($I57="II",INDEX(Gehaltsklassen!A$11:A$15,MATCH(L57,Gehaltsklassen!D$11:D$15,1),1),IF($I57="III",INDEX(Gehaltsklassen!A$11:A$15,MATCH(L57,Gehaltsklassen!E$11:E$15,1),1),"Falsche Bodenart"))))</f>
        <v>C</v>
      </c>
      <c r="N57" s="86" t="str">
        <f>IF(OR(C57=""),"",SUM(F57)*VLOOKUP(K57,Gehaltsklassen!$B$34:$D$38,2,FALSE))</f>
        <v/>
      </c>
      <c r="O57" s="86" t="str">
        <f>IF(OR(C57=""),"",SUM(F57)*VLOOKUP(K57,Gehaltsklassen!$B$34:$D$38,2,FALSE)*C57)</f>
        <v/>
      </c>
      <c r="P57" s="86" t="str">
        <f>IF(OR(C57=""),"",SUM(F57,)*VLOOKUP(K57,Gehaltsklassen!$B$34:$D$38,3,FALSE))</f>
        <v/>
      </c>
      <c r="Q57" s="86" t="str">
        <f>IF(OR(C57=""),"",SUM(F57,)*VLOOKUP(K57,Gehaltsklassen!$B$34:$D$38,3,FALSE)*C57)</f>
        <v/>
      </c>
      <c r="R57" s="87" t="str">
        <f>IF(OR(C57=""),"",(SUM(G57)*VLOOKUP(M57,Gehaltsklassen!$B$34:$D$38,2,FALSE)))</f>
        <v/>
      </c>
      <c r="S57" s="414" t="str">
        <f>IF(OR(C57=""),"",(SUM(G57)*VLOOKUP(M57,Gehaltsklassen!$B$34:$D$38,2,FALSE))*C57)</f>
        <v/>
      </c>
      <c r="T57" s="417" t="str">
        <f>IF(OR(C57=""),"",(SUM(G57)*VLOOKUP(M57,Gehaltsklassen!$B$34:$D$38,3,FALSE)))</f>
        <v/>
      </c>
      <c r="U57" s="417" t="str">
        <f>IF(OR(C57=""),"",(SUM(G57)*VLOOKUP(M57,Gehaltsklassen!$B$34:$D$38,3,FALSE))*C57)</f>
        <v/>
      </c>
    </row>
    <row r="58" spans="1:21" ht="25.9" customHeight="1" x14ac:dyDescent="0.2">
      <c r="A58" s="74" t="str">
        <f>IF(D58="","",MAX($A$10:A57)+1)</f>
        <v/>
      </c>
      <c r="B58" s="82" t="str">
        <f>IF('N-Bedarf GL §13a'!B57="","",'N-Bedarf GL §13a'!B57)</f>
        <v/>
      </c>
      <c r="C58" s="204" t="str">
        <f>IF('N-Bedarf GL §13a'!C57="","",'N-Bedarf GL §13a'!C57)</f>
        <v/>
      </c>
      <c r="D58" s="81" t="str">
        <f>IF('N-Bedarf GL §13a'!D57="","",'N-Bedarf GL §13a'!D57)</f>
        <v/>
      </c>
      <c r="E58" s="83" t="str">
        <f>IF('N-Bedarf GL §13a'!H57="","",'N-Bedarf GL §13a'!H57)</f>
        <v/>
      </c>
      <c r="F58" s="32" t="str">
        <f t="shared" si="0"/>
        <v/>
      </c>
      <c r="G58" s="84" t="str">
        <f t="shared" si="1"/>
        <v/>
      </c>
      <c r="H58" s="85"/>
      <c r="I58" s="77" t="s">
        <v>261</v>
      </c>
      <c r="J58" s="2"/>
      <c r="K58" s="32" t="str">
        <f>IF(J58="","C",IF($I58="I",INDEX(Gehaltsklassen!A$11:A$15,MATCH(J58,Gehaltsklassen!C$11:C$15,1),1),IF($I58="II",INDEX(Gehaltsklassen!A$11:A$15,MATCH(J58,Gehaltsklassen!D$11:D$15,1),1),IF($I58="III",INDEX(Gehaltsklassen!A$11:A$15,MATCH(J58,Gehaltsklassen!E$11:E$15,1),1),"Falsche Bodenart"))))</f>
        <v>C</v>
      </c>
      <c r="L58" s="2"/>
      <c r="M58" s="32" t="str">
        <f>IF(L58="","C",IF($I58="I",INDEX(Gehaltsklassen!A$11:A$15,MATCH(L58,Gehaltsklassen!C$11:C$15,1),1),IF($I58="II",INDEX(Gehaltsklassen!A$11:A$15,MATCH(L58,Gehaltsklassen!D$11:D$15,1),1),IF($I58="III",INDEX(Gehaltsklassen!A$11:A$15,MATCH(L58,Gehaltsklassen!E$11:E$15,1),1),"Falsche Bodenart"))))</f>
        <v>C</v>
      </c>
      <c r="N58" s="86" t="str">
        <f>IF(OR(C58=""),"",SUM(F58)*VLOOKUP(K58,Gehaltsklassen!$B$34:$D$38,2,FALSE))</f>
        <v/>
      </c>
      <c r="O58" s="86" t="str">
        <f>IF(OR(C58=""),"",SUM(F58)*VLOOKUP(K58,Gehaltsklassen!$B$34:$D$38,2,FALSE)*C58)</f>
        <v/>
      </c>
      <c r="P58" s="86" t="str">
        <f>IF(OR(C58=""),"",SUM(F58,)*VLOOKUP(K58,Gehaltsklassen!$B$34:$D$38,3,FALSE))</f>
        <v/>
      </c>
      <c r="Q58" s="86" t="str">
        <f>IF(OR(C58=""),"",SUM(F58,)*VLOOKUP(K58,Gehaltsklassen!$B$34:$D$38,3,FALSE)*C58)</f>
        <v/>
      </c>
      <c r="R58" s="87" t="str">
        <f>IF(OR(C58=""),"",(SUM(G58)*VLOOKUP(M58,Gehaltsklassen!$B$34:$D$38,2,FALSE)))</f>
        <v/>
      </c>
      <c r="S58" s="414" t="str">
        <f>IF(OR(C58=""),"",(SUM(G58)*VLOOKUP(M58,Gehaltsklassen!$B$34:$D$38,2,FALSE))*C58)</f>
        <v/>
      </c>
      <c r="T58" s="417" t="str">
        <f>IF(OR(C58=""),"",(SUM(G58)*VLOOKUP(M58,Gehaltsklassen!$B$34:$D$38,3,FALSE)))</f>
        <v/>
      </c>
      <c r="U58" s="417" t="str">
        <f>IF(OR(C58=""),"",(SUM(G58)*VLOOKUP(M58,Gehaltsklassen!$B$34:$D$38,3,FALSE))*C58)</f>
        <v/>
      </c>
    </row>
    <row r="59" spans="1:21" ht="25.9" customHeight="1" x14ac:dyDescent="0.2">
      <c r="A59" s="74" t="str">
        <f>IF(D59="","",MAX($A$10:A58)+1)</f>
        <v/>
      </c>
      <c r="B59" s="82" t="str">
        <f>IF('N-Bedarf GL §13a'!B58="","",'N-Bedarf GL §13a'!B58)</f>
        <v/>
      </c>
      <c r="C59" s="204" t="str">
        <f>IF('N-Bedarf GL §13a'!C58="","",'N-Bedarf GL §13a'!C58)</f>
        <v/>
      </c>
      <c r="D59" s="81" t="str">
        <f>IF('N-Bedarf GL §13a'!D58="","",'N-Bedarf GL §13a'!D58)</f>
        <v/>
      </c>
      <c r="E59" s="83" t="str">
        <f>IF('N-Bedarf GL §13a'!H58="","",'N-Bedarf GL §13a'!H58)</f>
        <v/>
      </c>
      <c r="F59" s="32" t="str">
        <f t="shared" si="0"/>
        <v/>
      </c>
      <c r="G59" s="84" t="str">
        <f t="shared" si="1"/>
        <v/>
      </c>
      <c r="H59" s="85"/>
      <c r="I59" s="77" t="s">
        <v>261</v>
      </c>
      <c r="J59" s="2"/>
      <c r="K59" s="32" t="str">
        <f>IF(J59="","C",IF($I59="I",INDEX(Gehaltsklassen!A$11:A$15,MATCH(J59,Gehaltsklassen!C$11:C$15,1),1),IF($I59="II",INDEX(Gehaltsklassen!A$11:A$15,MATCH(J59,Gehaltsklassen!D$11:D$15,1),1),IF($I59="III",INDEX(Gehaltsklassen!A$11:A$15,MATCH(J59,Gehaltsklassen!E$11:E$15,1),1),"Falsche Bodenart"))))</f>
        <v>C</v>
      </c>
      <c r="L59" s="2"/>
      <c r="M59" s="32" t="str">
        <f>IF(L59="","C",IF($I59="I",INDEX(Gehaltsklassen!A$11:A$15,MATCH(L59,Gehaltsklassen!C$11:C$15,1),1),IF($I59="II",INDEX(Gehaltsklassen!A$11:A$15,MATCH(L59,Gehaltsklassen!D$11:D$15,1),1),IF($I59="III",INDEX(Gehaltsklassen!A$11:A$15,MATCH(L59,Gehaltsklassen!E$11:E$15,1),1),"Falsche Bodenart"))))</f>
        <v>C</v>
      </c>
      <c r="N59" s="86" t="str">
        <f>IF(OR(C59=""),"",SUM(F59)*VLOOKUP(K59,Gehaltsklassen!$B$34:$D$38,2,FALSE))</f>
        <v/>
      </c>
      <c r="O59" s="86" t="str">
        <f>IF(OR(C59=""),"",SUM(F59)*VLOOKUP(K59,Gehaltsklassen!$B$34:$D$38,2,FALSE)*C59)</f>
        <v/>
      </c>
      <c r="P59" s="86" t="str">
        <f>IF(OR(C59=""),"",SUM(F59,)*VLOOKUP(K59,Gehaltsklassen!$B$34:$D$38,3,FALSE))</f>
        <v/>
      </c>
      <c r="Q59" s="86" t="str">
        <f>IF(OR(C59=""),"",SUM(F59,)*VLOOKUP(K59,Gehaltsklassen!$B$34:$D$38,3,FALSE)*C59)</f>
        <v/>
      </c>
      <c r="R59" s="87" t="str">
        <f>IF(OR(C59=""),"",(SUM(G59)*VLOOKUP(M59,Gehaltsklassen!$B$34:$D$38,2,FALSE)))</f>
        <v/>
      </c>
      <c r="S59" s="414" t="str">
        <f>IF(OR(C59=""),"",(SUM(G59)*VLOOKUP(M59,Gehaltsklassen!$B$34:$D$38,2,FALSE))*C59)</f>
        <v/>
      </c>
      <c r="T59" s="417" t="str">
        <f>IF(OR(C59=""),"",(SUM(G59)*VLOOKUP(M59,Gehaltsklassen!$B$34:$D$38,3,FALSE)))</f>
        <v/>
      </c>
      <c r="U59" s="417" t="str">
        <f>IF(OR(C59=""),"",(SUM(G59)*VLOOKUP(M59,Gehaltsklassen!$B$34:$D$38,3,FALSE))*C59)</f>
        <v/>
      </c>
    </row>
    <row r="60" spans="1:21" ht="25.9" customHeight="1" x14ac:dyDescent="0.2">
      <c r="A60" s="74" t="str">
        <f>IF(D60="","",MAX($A$10:A59)+1)</f>
        <v/>
      </c>
      <c r="B60" s="82" t="str">
        <f>IF('N-Bedarf GL §13a'!B59="","",'N-Bedarf GL §13a'!B59)</f>
        <v/>
      </c>
      <c r="C60" s="204" t="str">
        <f>IF('N-Bedarf GL §13a'!C59="","",'N-Bedarf GL §13a'!C59)</f>
        <v/>
      </c>
      <c r="D60" s="81" t="str">
        <f>IF('N-Bedarf GL §13a'!D59="","",'N-Bedarf GL §13a'!D59)</f>
        <v/>
      </c>
      <c r="E60" s="83" t="str">
        <f>IF('N-Bedarf GL §13a'!H59="","",'N-Bedarf GL §13a'!H59)</f>
        <v/>
      </c>
      <c r="F60" s="32" t="str">
        <f t="shared" si="0"/>
        <v/>
      </c>
      <c r="G60" s="84" t="str">
        <f t="shared" si="1"/>
        <v/>
      </c>
      <c r="H60" s="85"/>
      <c r="I60" s="77" t="s">
        <v>261</v>
      </c>
      <c r="J60" s="2"/>
      <c r="K60" s="32" t="str">
        <f>IF(J60="","C",IF($I60="I",INDEX(Gehaltsklassen!A$11:A$15,MATCH(J60,Gehaltsklassen!C$11:C$15,1),1),IF($I60="II",INDEX(Gehaltsklassen!A$11:A$15,MATCH(J60,Gehaltsklassen!D$11:D$15,1),1),IF($I60="III",INDEX(Gehaltsklassen!A$11:A$15,MATCH(J60,Gehaltsklassen!E$11:E$15,1),1),"Falsche Bodenart"))))</f>
        <v>C</v>
      </c>
      <c r="L60" s="2"/>
      <c r="M60" s="32" t="str">
        <f>IF(L60="","C",IF($I60="I",INDEX(Gehaltsklassen!A$11:A$15,MATCH(L60,Gehaltsklassen!C$11:C$15,1),1),IF($I60="II",INDEX(Gehaltsklassen!A$11:A$15,MATCH(L60,Gehaltsklassen!D$11:D$15,1),1),IF($I60="III",INDEX(Gehaltsklassen!A$11:A$15,MATCH(L60,Gehaltsklassen!E$11:E$15,1),1),"Falsche Bodenart"))))</f>
        <v>C</v>
      </c>
      <c r="N60" s="86" t="str">
        <f>IF(OR(C60=""),"",SUM(F60)*VLOOKUP(K60,Gehaltsklassen!$B$34:$D$38,2,FALSE))</f>
        <v/>
      </c>
      <c r="O60" s="86" t="str">
        <f>IF(OR(C60=""),"",SUM(F60)*VLOOKUP(K60,Gehaltsklassen!$B$34:$D$38,2,FALSE)*C60)</f>
        <v/>
      </c>
      <c r="P60" s="86" t="str">
        <f>IF(OR(C60=""),"",SUM(F60,)*VLOOKUP(K60,Gehaltsklassen!$B$34:$D$38,3,FALSE))</f>
        <v/>
      </c>
      <c r="Q60" s="86" t="str">
        <f>IF(OR(C60=""),"",SUM(F60,)*VLOOKUP(K60,Gehaltsklassen!$B$34:$D$38,3,FALSE)*C60)</f>
        <v/>
      </c>
      <c r="R60" s="87" t="str">
        <f>IF(OR(C60=""),"",(SUM(G60)*VLOOKUP(M60,Gehaltsklassen!$B$34:$D$38,2,FALSE)))</f>
        <v/>
      </c>
      <c r="S60" s="414" t="str">
        <f>IF(OR(C60=""),"",(SUM(G60)*VLOOKUP(M60,Gehaltsklassen!$B$34:$D$38,2,FALSE))*C60)</f>
        <v/>
      </c>
      <c r="T60" s="417" t="str">
        <f>IF(OR(C60=""),"",(SUM(G60)*VLOOKUP(M60,Gehaltsklassen!$B$34:$D$38,3,FALSE)))</f>
        <v/>
      </c>
      <c r="U60" s="417" t="str">
        <f>IF(OR(C60=""),"",(SUM(G60)*VLOOKUP(M60,Gehaltsklassen!$B$34:$D$38,3,FALSE))*C60)</f>
        <v/>
      </c>
    </row>
    <row r="61" spans="1:21" ht="25.9" customHeight="1" x14ac:dyDescent="0.2">
      <c r="A61" s="74" t="str">
        <f>IF(D61="","",MAX($A$10:A60)+1)</f>
        <v/>
      </c>
      <c r="B61" s="82" t="str">
        <f>IF('N-Bedarf GL §13a'!B60="","",'N-Bedarf GL §13a'!B60)</f>
        <v/>
      </c>
      <c r="C61" s="204" t="str">
        <f>IF('N-Bedarf GL §13a'!C60="","",'N-Bedarf GL §13a'!C60)</f>
        <v/>
      </c>
      <c r="D61" s="81" t="str">
        <f>IF('N-Bedarf GL §13a'!D60="","",'N-Bedarf GL §13a'!D60)</f>
        <v/>
      </c>
      <c r="E61" s="83" t="str">
        <f>IF('N-Bedarf GL §13a'!H60="","",'N-Bedarf GL §13a'!H60)</f>
        <v/>
      </c>
      <c r="F61" s="32" t="str">
        <f t="shared" si="0"/>
        <v/>
      </c>
      <c r="G61" s="84" t="str">
        <f t="shared" si="1"/>
        <v/>
      </c>
      <c r="H61" s="85"/>
      <c r="I61" s="77" t="s">
        <v>261</v>
      </c>
      <c r="J61" s="2"/>
      <c r="K61" s="32" t="str">
        <f>IF(J61="","C",IF($I61="I",INDEX(Gehaltsklassen!A$11:A$15,MATCH(J61,Gehaltsklassen!C$11:C$15,1),1),IF($I61="II",INDEX(Gehaltsklassen!A$11:A$15,MATCH(J61,Gehaltsklassen!D$11:D$15,1),1),IF($I61="III",INDEX(Gehaltsklassen!A$11:A$15,MATCH(J61,Gehaltsklassen!E$11:E$15,1),1),"Falsche Bodenart"))))</f>
        <v>C</v>
      </c>
      <c r="L61" s="2"/>
      <c r="M61" s="32" t="str">
        <f>IF(L61="","C",IF($I61="I",INDEX(Gehaltsklassen!A$11:A$15,MATCH(L61,Gehaltsklassen!C$11:C$15,1),1),IF($I61="II",INDEX(Gehaltsklassen!A$11:A$15,MATCH(L61,Gehaltsklassen!D$11:D$15,1),1),IF($I61="III",INDEX(Gehaltsklassen!A$11:A$15,MATCH(L61,Gehaltsklassen!E$11:E$15,1),1),"Falsche Bodenart"))))</f>
        <v>C</v>
      </c>
      <c r="N61" s="86" t="str">
        <f>IF(OR(C61=""),"",SUM(F61)*VLOOKUP(K61,Gehaltsklassen!$B$34:$D$38,2,FALSE))</f>
        <v/>
      </c>
      <c r="O61" s="86" t="str">
        <f>IF(OR(C61=""),"",SUM(F61)*VLOOKUP(K61,Gehaltsklassen!$B$34:$D$38,2,FALSE)*C61)</f>
        <v/>
      </c>
      <c r="P61" s="86" t="str">
        <f>IF(OR(C61=""),"",SUM(F61,)*VLOOKUP(K61,Gehaltsklassen!$B$34:$D$38,3,FALSE))</f>
        <v/>
      </c>
      <c r="Q61" s="86" t="str">
        <f>IF(OR(C61=""),"",SUM(F61,)*VLOOKUP(K61,Gehaltsklassen!$B$34:$D$38,3,FALSE)*C61)</f>
        <v/>
      </c>
      <c r="R61" s="87" t="str">
        <f>IF(OR(C61=""),"",(SUM(G61)*VLOOKUP(M61,Gehaltsklassen!$B$34:$D$38,2,FALSE)))</f>
        <v/>
      </c>
      <c r="S61" s="414" t="str">
        <f>IF(OR(C61=""),"",(SUM(G61)*VLOOKUP(M61,Gehaltsklassen!$B$34:$D$38,2,FALSE))*C61)</f>
        <v/>
      </c>
      <c r="T61" s="417" t="str">
        <f>IF(OR(C61=""),"",(SUM(G61)*VLOOKUP(M61,Gehaltsklassen!$B$34:$D$38,3,FALSE)))</f>
        <v/>
      </c>
      <c r="U61" s="417" t="str">
        <f>IF(OR(C61=""),"",(SUM(G61)*VLOOKUP(M61,Gehaltsklassen!$B$34:$D$38,3,FALSE))*C61)</f>
        <v/>
      </c>
    </row>
    <row r="62" spans="1:21" ht="25.9" customHeight="1" x14ac:dyDescent="0.2">
      <c r="A62" s="74" t="str">
        <f>IF(D62="","",MAX($A$10:A61)+1)</f>
        <v/>
      </c>
      <c r="B62" s="82" t="str">
        <f>IF('N-Bedarf GL §13a'!B61="","",'N-Bedarf GL §13a'!B61)</f>
        <v/>
      </c>
      <c r="C62" s="204" t="str">
        <f>IF('N-Bedarf GL §13a'!C61="","",'N-Bedarf GL §13a'!C61)</f>
        <v/>
      </c>
      <c r="D62" s="81" t="str">
        <f>IF('N-Bedarf GL §13a'!D61="","",'N-Bedarf GL §13a'!D61)</f>
        <v/>
      </c>
      <c r="E62" s="83" t="str">
        <f>IF('N-Bedarf GL §13a'!H61="","",'N-Bedarf GL §13a'!H61)</f>
        <v/>
      </c>
      <c r="F62" s="32" t="str">
        <f t="shared" si="0"/>
        <v/>
      </c>
      <c r="G62" s="84" t="str">
        <f t="shared" si="1"/>
        <v/>
      </c>
      <c r="H62" s="85"/>
      <c r="I62" s="77" t="s">
        <v>261</v>
      </c>
      <c r="J62" s="2"/>
      <c r="K62" s="32" t="str">
        <f>IF(J62="","C",IF($I62="I",INDEX(Gehaltsklassen!A$11:A$15,MATCH(J62,Gehaltsklassen!C$11:C$15,1),1),IF($I62="II",INDEX(Gehaltsklassen!A$11:A$15,MATCH(J62,Gehaltsklassen!D$11:D$15,1),1),IF($I62="III",INDEX(Gehaltsklassen!A$11:A$15,MATCH(J62,Gehaltsklassen!E$11:E$15,1),1),"Falsche Bodenart"))))</f>
        <v>C</v>
      </c>
      <c r="L62" s="2"/>
      <c r="M62" s="32" t="str">
        <f>IF(L62="","C",IF($I62="I",INDEX(Gehaltsklassen!A$11:A$15,MATCH(L62,Gehaltsklassen!C$11:C$15,1),1),IF($I62="II",INDEX(Gehaltsklassen!A$11:A$15,MATCH(L62,Gehaltsklassen!D$11:D$15,1),1),IF($I62="III",INDEX(Gehaltsklassen!A$11:A$15,MATCH(L62,Gehaltsklassen!E$11:E$15,1),1),"Falsche Bodenart"))))</f>
        <v>C</v>
      </c>
      <c r="N62" s="86" t="str">
        <f>IF(OR(C62=""),"",SUM(F62)*VLOOKUP(K62,Gehaltsklassen!$B$34:$D$38,2,FALSE))</f>
        <v/>
      </c>
      <c r="O62" s="86" t="str">
        <f>IF(OR(C62=""),"",SUM(F62)*VLOOKUP(K62,Gehaltsklassen!$B$34:$D$38,2,FALSE)*C62)</f>
        <v/>
      </c>
      <c r="P62" s="86" t="str">
        <f>IF(OR(C62=""),"",SUM(F62,)*VLOOKUP(K62,Gehaltsklassen!$B$34:$D$38,3,FALSE))</f>
        <v/>
      </c>
      <c r="Q62" s="86" t="str">
        <f>IF(OR(C62=""),"",SUM(F62,)*VLOOKUP(K62,Gehaltsklassen!$B$34:$D$38,3,FALSE)*C62)</f>
        <v/>
      </c>
      <c r="R62" s="87" t="str">
        <f>IF(OR(C62=""),"",(SUM(G62)*VLOOKUP(M62,Gehaltsklassen!$B$34:$D$38,2,FALSE)))</f>
        <v/>
      </c>
      <c r="S62" s="414" t="str">
        <f>IF(OR(C62=""),"",(SUM(G62)*VLOOKUP(M62,Gehaltsklassen!$B$34:$D$38,2,FALSE))*C62)</f>
        <v/>
      </c>
      <c r="T62" s="417" t="str">
        <f>IF(OR(C62=""),"",(SUM(G62)*VLOOKUP(M62,Gehaltsklassen!$B$34:$D$38,3,FALSE)))</f>
        <v/>
      </c>
      <c r="U62" s="417" t="str">
        <f>IF(OR(C62=""),"",(SUM(G62)*VLOOKUP(M62,Gehaltsklassen!$B$34:$D$38,3,FALSE))*C62)</f>
        <v/>
      </c>
    </row>
    <row r="63" spans="1:21" ht="25.9" customHeight="1" x14ac:dyDescent="0.2">
      <c r="A63" s="74" t="str">
        <f>IF(D63="","",MAX($A$10:A62)+1)</f>
        <v/>
      </c>
      <c r="B63" s="82" t="str">
        <f>IF('N-Bedarf GL §13a'!B62="","",'N-Bedarf GL §13a'!B62)</f>
        <v/>
      </c>
      <c r="C63" s="204" t="str">
        <f>IF('N-Bedarf GL §13a'!C62="","",'N-Bedarf GL §13a'!C62)</f>
        <v/>
      </c>
      <c r="D63" s="81" t="str">
        <f>IF('N-Bedarf GL §13a'!D62="","",'N-Bedarf GL §13a'!D62)</f>
        <v/>
      </c>
      <c r="E63" s="83" t="str">
        <f>IF('N-Bedarf GL §13a'!H62="","",'N-Bedarf GL §13a'!H62)</f>
        <v/>
      </c>
      <c r="F63" s="32" t="str">
        <f t="shared" si="0"/>
        <v/>
      </c>
      <c r="G63" s="84" t="str">
        <f t="shared" si="1"/>
        <v/>
      </c>
      <c r="H63" s="85"/>
      <c r="I63" s="77" t="s">
        <v>261</v>
      </c>
      <c r="J63" s="2"/>
      <c r="K63" s="32" t="str">
        <f>IF(J63="","C",IF($I63="I",INDEX(Gehaltsklassen!A$11:A$15,MATCH(J63,Gehaltsklassen!C$11:C$15,1),1),IF($I63="II",INDEX(Gehaltsklassen!A$11:A$15,MATCH(J63,Gehaltsklassen!D$11:D$15,1),1),IF($I63="III",INDEX(Gehaltsklassen!A$11:A$15,MATCH(J63,Gehaltsklassen!E$11:E$15,1),1),"Falsche Bodenart"))))</f>
        <v>C</v>
      </c>
      <c r="L63" s="2"/>
      <c r="M63" s="32" t="str">
        <f>IF(L63="","C",IF($I63="I",INDEX(Gehaltsklassen!A$11:A$15,MATCH(L63,Gehaltsklassen!C$11:C$15,1),1),IF($I63="II",INDEX(Gehaltsklassen!A$11:A$15,MATCH(L63,Gehaltsklassen!D$11:D$15,1),1),IF($I63="III",INDEX(Gehaltsklassen!A$11:A$15,MATCH(L63,Gehaltsklassen!E$11:E$15,1),1),"Falsche Bodenart"))))</f>
        <v>C</v>
      </c>
      <c r="N63" s="86" t="str">
        <f>IF(OR(C63=""),"",SUM(F63)*VLOOKUP(K63,Gehaltsklassen!$B$34:$D$38,2,FALSE))</f>
        <v/>
      </c>
      <c r="O63" s="86" t="str">
        <f>IF(OR(C63=""),"",SUM(F63)*VLOOKUP(K63,Gehaltsklassen!$B$34:$D$38,2,FALSE)*C63)</f>
        <v/>
      </c>
      <c r="P63" s="86" t="str">
        <f>IF(OR(C63=""),"",SUM(F63,)*VLOOKUP(K63,Gehaltsklassen!$B$34:$D$38,3,FALSE))</f>
        <v/>
      </c>
      <c r="Q63" s="86" t="str">
        <f>IF(OR(C63=""),"",SUM(F63,)*VLOOKUP(K63,Gehaltsklassen!$B$34:$D$38,3,FALSE)*C63)</f>
        <v/>
      </c>
      <c r="R63" s="87" t="str">
        <f>IF(OR(C63=""),"",(SUM(G63)*VLOOKUP(M63,Gehaltsklassen!$B$34:$D$38,2,FALSE)))</f>
        <v/>
      </c>
      <c r="S63" s="414" t="str">
        <f>IF(OR(C63=""),"",(SUM(G63)*VLOOKUP(M63,Gehaltsklassen!$B$34:$D$38,2,FALSE))*C63)</f>
        <v/>
      </c>
      <c r="T63" s="417" t="str">
        <f>IF(OR(C63=""),"",(SUM(G63)*VLOOKUP(M63,Gehaltsklassen!$B$34:$D$38,3,FALSE)))</f>
        <v/>
      </c>
      <c r="U63" s="417" t="str">
        <f>IF(OR(C63=""),"",(SUM(G63)*VLOOKUP(M63,Gehaltsklassen!$B$34:$D$38,3,FALSE))*C63)</f>
        <v/>
      </c>
    </row>
    <row r="64" spans="1:21" ht="25.9" customHeight="1" x14ac:dyDescent="0.2">
      <c r="A64" s="74" t="str">
        <f>IF(D64="","",MAX($A$10:A63)+1)</f>
        <v/>
      </c>
      <c r="B64" s="82" t="str">
        <f>IF('N-Bedarf GL §13a'!B63="","",'N-Bedarf GL §13a'!B63)</f>
        <v/>
      </c>
      <c r="C64" s="204" t="str">
        <f>IF('N-Bedarf GL §13a'!C63="","",'N-Bedarf GL §13a'!C63)</f>
        <v/>
      </c>
      <c r="D64" s="81" t="str">
        <f>IF('N-Bedarf GL §13a'!D63="","",'N-Bedarf GL §13a'!D63)</f>
        <v/>
      </c>
      <c r="E64" s="83" t="str">
        <f>IF('N-Bedarf GL §13a'!H63="","",'N-Bedarf GL §13a'!H63)</f>
        <v/>
      </c>
      <c r="F64" s="32" t="str">
        <f t="shared" si="0"/>
        <v/>
      </c>
      <c r="G64" s="84" t="str">
        <f t="shared" si="1"/>
        <v/>
      </c>
      <c r="H64" s="85"/>
      <c r="I64" s="77" t="s">
        <v>261</v>
      </c>
      <c r="J64" s="2"/>
      <c r="K64" s="32" t="str">
        <f>IF(J64="","C",IF($I64="I",INDEX(Gehaltsklassen!A$11:A$15,MATCH(J64,Gehaltsklassen!C$11:C$15,1),1),IF($I64="II",INDEX(Gehaltsklassen!A$11:A$15,MATCH(J64,Gehaltsklassen!D$11:D$15,1),1),IF($I64="III",INDEX(Gehaltsklassen!A$11:A$15,MATCH(J64,Gehaltsklassen!E$11:E$15,1),1),"Falsche Bodenart"))))</f>
        <v>C</v>
      </c>
      <c r="L64" s="2"/>
      <c r="M64" s="32" t="str">
        <f>IF(L64="","C",IF($I64="I",INDEX(Gehaltsklassen!A$11:A$15,MATCH(L64,Gehaltsklassen!C$11:C$15,1),1),IF($I64="II",INDEX(Gehaltsklassen!A$11:A$15,MATCH(L64,Gehaltsklassen!D$11:D$15,1),1),IF($I64="III",INDEX(Gehaltsklassen!A$11:A$15,MATCH(L64,Gehaltsklassen!E$11:E$15,1),1),"Falsche Bodenart"))))</f>
        <v>C</v>
      </c>
      <c r="N64" s="86" t="str">
        <f>IF(OR(C64=""),"",SUM(F64)*VLOOKUP(K64,Gehaltsklassen!$B$34:$D$38,2,FALSE))</f>
        <v/>
      </c>
      <c r="O64" s="86" t="str">
        <f>IF(OR(C64=""),"",SUM(F64)*VLOOKUP(K64,Gehaltsklassen!$B$34:$D$38,2,FALSE)*C64)</f>
        <v/>
      </c>
      <c r="P64" s="86" t="str">
        <f>IF(OR(C64=""),"",SUM(F64,)*VLOOKUP(K64,Gehaltsklassen!$B$34:$D$38,3,FALSE))</f>
        <v/>
      </c>
      <c r="Q64" s="86" t="str">
        <f>IF(OR(C64=""),"",SUM(F64,)*VLOOKUP(K64,Gehaltsklassen!$B$34:$D$38,3,FALSE)*C64)</f>
        <v/>
      </c>
      <c r="R64" s="87" t="str">
        <f>IF(OR(C64=""),"",(SUM(G64)*VLOOKUP(M64,Gehaltsklassen!$B$34:$D$38,2,FALSE)))</f>
        <v/>
      </c>
      <c r="S64" s="414" t="str">
        <f>IF(OR(C64=""),"",(SUM(G64)*VLOOKUP(M64,Gehaltsklassen!$B$34:$D$38,2,FALSE))*C64)</f>
        <v/>
      </c>
      <c r="T64" s="417" t="str">
        <f>IF(OR(C64=""),"",(SUM(G64)*VLOOKUP(M64,Gehaltsklassen!$B$34:$D$38,3,FALSE)))</f>
        <v/>
      </c>
      <c r="U64" s="417" t="str">
        <f>IF(OR(C64=""),"",(SUM(G64)*VLOOKUP(M64,Gehaltsklassen!$B$34:$D$38,3,FALSE))*C64)</f>
        <v/>
      </c>
    </row>
    <row r="65" spans="1:21" ht="25.9" customHeight="1" x14ac:dyDescent="0.2">
      <c r="A65" s="74" t="str">
        <f>IF(D65="","",MAX($A$10:A64)+1)</f>
        <v/>
      </c>
      <c r="B65" s="82" t="str">
        <f>IF('N-Bedarf GL §13a'!B64="","",'N-Bedarf GL §13a'!B64)</f>
        <v/>
      </c>
      <c r="C65" s="204" t="str">
        <f>IF('N-Bedarf GL §13a'!C64="","",'N-Bedarf GL §13a'!C64)</f>
        <v/>
      </c>
      <c r="D65" s="81" t="str">
        <f>IF('N-Bedarf GL §13a'!D64="","",'N-Bedarf GL §13a'!D64)</f>
        <v/>
      </c>
      <c r="E65" s="83" t="str">
        <f>IF('N-Bedarf GL §13a'!H64="","",'N-Bedarf GL §13a'!H64)</f>
        <v/>
      </c>
      <c r="F65" s="32" t="str">
        <f t="shared" si="0"/>
        <v/>
      </c>
      <c r="G65" s="84" t="str">
        <f t="shared" si="1"/>
        <v/>
      </c>
      <c r="H65" s="85"/>
      <c r="I65" s="77" t="s">
        <v>261</v>
      </c>
      <c r="J65" s="2"/>
      <c r="K65" s="32" t="str">
        <f>IF(J65="","C",IF($I65="I",INDEX(Gehaltsklassen!A$11:A$15,MATCH(J65,Gehaltsklassen!C$11:C$15,1),1),IF($I65="II",INDEX(Gehaltsklassen!A$11:A$15,MATCH(J65,Gehaltsklassen!D$11:D$15,1),1),IF($I65="III",INDEX(Gehaltsklassen!A$11:A$15,MATCH(J65,Gehaltsklassen!E$11:E$15,1),1),"Falsche Bodenart"))))</f>
        <v>C</v>
      </c>
      <c r="L65" s="2"/>
      <c r="M65" s="32" t="str">
        <f>IF(L65="","C",IF($I65="I",INDEX(Gehaltsklassen!A$11:A$15,MATCH(L65,Gehaltsklassen!C$11:C$15,1),1),IF($I65="II",INDEX(Gehaltsklassen!A$11:A$15,MATCH(L65,Gehaltsklassen!D$11:D$15,1),1),IF($I65="III",INDEX(Gehaltsklassen!A$11:A$15,MATCH(L65,Gehaltsklassen!E$11:E$15,1),1),"Falsche Bodenart"))))</f>
        <v>C</v>
      </c>
      <c r="N65" s="86" t="str">
        <f>IF(OR(C65=""),"",SUM(F65)*VLOOKUP(K65,Gehaltsklassen!$B$34:$D$38,2,FALSE))</f>
        <v/>
      </c>
      <c r="O65" s="86" t="str">
        <f>IF(OR(C65=""),"",SUM(F65)*VLOOKUP(K65,Gehaltsklassen!$B$34:$D$38,2,FALSE)*C65)</f>
        <v/>
      </c>
      <c r="P65" s="86" t="str">
        <f>IF(OR(C65=""),"",SUM(F65,)*VLOOKUP(K65,Gehaltsklassen!$B$34:$D$38,3,FALSE))</f>
        <v/>
      </c>
      <c r="Q65" s="86" t="str">
        <f>IF(OR(C65=""),"",SUM(F65,)*VLOOKUP(K65,Gehaltsklassen!$B$34:$D$38,3,FALSE)*C65)</f>
        <v/>
      </c>
      <c r="R65" s="87" t="str">
        <f>IF(OR(C65=""),"",(SUM(G65)*VLOOKUP(M65,Gehaltsklassen!$B$34:$D$38,2,FALSE)))</f>
        <v/>
      </c>
      <c r="S65" s="414" t="str">
        <f>IF(OR(C65=""),"",(SUM(G65)*VLOOKUP(M65,Gehaltsklassen!$B$34:$D$38,2,FALSE))*C65)</f>
        <v/>
      </c>
      <c r="T65" s="417" t="str">
        <f>IF(OR(C65=""),"",(SUM(G65)*VLOOKUP(M65,Gehaltsklassen!$B$34:$D$38,3,FALSE)))</f>
        <v/>
      </c>
      <c r="U65" s="417" t="str">
        <f>IF(OR(C65=""),"",(SUM(G65)*VLOOKUP(M65,Gehaltsklassen!$B$34:$D$38,3,FALSE))*C65)</f>
        <v/>
      </c>
    </row>
    <row r="66" spans="1:21" ht="25.9" customHeight="1" x14ac:dyDescent="0.2">
      <c r="A66" s="74" t="str">
        <f>IF(D66="","",MAX($A$10:A65)+1)</f>
        <v/>
      </c>
      <c r="B66" s="82" t="str">
        <f>IF('N-Bedarf GL §13a'!B65="","",'N-Bedarf GL §13a'!B65)</f>
        <v/>
      </c>
      <c r="C66" s="204" t="str">
        <f>IF('N-Bedarf GL §13a'!C65="","",'N-Bedarf GL §13a'!C65)</f>
        <v/>
      </c>
      <c r="D66" s="81" t="str">
        <f>IF('N-Bedarf GL §13a'!D65="","",'N-Bedarf GL §13a'!D65)</f>
        <v/>
      </c>
      <c r="E66" s="83" t="str">
        <f>IF('N-Bedarf GL §13a'!H65="","",'N-Bedarf GL §13a'!H65)</f>
        <v/>
      </c>
      <c r="F66" s="32" t="str">
        <f t="shared" si="0"/>
        <v/>
      </c>
      <c r="G66" s="84" t="str">
        <f t="shared" si="1"/>
        <v/>
      </c>
      <c r="H66" s="85"/>
      <c r="I66" s="77" t="s">
        <v>261</v>
      </c>
      <c r="J66" s="2"/>
      <c r="K66" s="32" t="str">
        <f>IF(J66="","C",IF($I66="I",INDEX(Gehaltsklassen!A$11:A$15,MATCH(J66,Gehaltsklassen!C$11:C$15,1),1),IF($I66="II",INDEX(Gehaltsklassen!A$11:A$15,MATCH(J66,Gehaltsklassen!D$11:D$15,1),1),IF($I66="III",INDEX(Gehaltsklassen!A$11:A$15,MATCH(J66,Gehaltsklassen!E$11:E$15,1),1),"Falsche Bodenart"))))</f>
        <v>C</v>
      </c>
      <c r="L66" s="2"/>
      <c r="M66" s="32" t="str">
        <f>IF(L66="","C",IF($I66="I",INDEX(Gehaltsklassen!A$11:A$15,MATCH(L66,Gehaltsklassen!C$11:C$15,1),1),IF($I66="II",INDEX(Gehaltsklassen!A$11:A$15,MATCH(L66,Gehaltsklassen!D$11:D$15,1),1),IF($I66="III",INDEX(Gehaltsklassen!A$11:A$15,MATCH(L66,Gehaltsklassen!E$11:E$15,1),1),"Falsche Bodenart"))))</f>
        <v>C</v>
      </c>
      <c r="N66" s="86" t="str">
        <f>IF(OR(C66=""),"",SUM(F66)*VLOOKUP(K66,Gehaltsklassen!$B$34:$D$38,2,FALSE))</f>
        <v/>
      </c>
      <c r="O66" s="86" t="str">
        <f>IF(OR(C66=""),"",SUM(F66)*VLOOKUP(K66,Gehaltsklassen!$B$34:$D$38,2,FALSE)*C66)</f>
        <v/>
      </c>
      <c r="P66" s="86" t="str">
        <f>IF(OR(C66=""),"",SUM(F66,)*VLOOKUP(K66,Gehaltsklassen!$B$34:$D$38,3,FALSE))</f>
        <v/>
      </c>
      <c r="Q66" s="86" t="str">
        <f>IF(OR(C66=""),"",SUM(F66,)*VLOOKUP(K66,Gehaltsklassen!$B$34:$D$38,3,FALSE)*C66)</f>
        <v/>
      </c>
      <c r="R66" s="87" t="str">
        <f>IF(OR(C66=""),"",(SUM(G66)*VLOOKUP(M66,Gehaltsklassen!$B$34:$D$38,2,FALSE)))</f>
        <v/>
      </c>
      <c r="S66" s="414" t="str">
        <f>IF(OR(C66=""),"",(SUM(G66)*VLOOKUP(M66,Gehaltsklassen!$B$34:$D$38,2,FALSE))*C66)</f>
        <v/>
      </c>
      <c r="T66" s="417" t="str">
        <f>IF(OR(C66=""),"",(SUM(G66)*VLOOKUP(M66,Gehaltsklassen!$B$34:$D$38,3,FALSE)))</f>
        <v/>
      </c>
      <c r="U66" s="417" t="str">
        <f>IF(OR(C66=""),"",(SUM(G66)*VLOOKUP(M66,Gehaltsklassen!$B$34:$D$38,3,FALSE))*C66)</f>
        <v/>
      </c>
    </row>
    <row r="67" spans="1:21" ht="25.9" customHeight="1" x14ac:dyDescent="0.2">
      <c r="A67" s="74" t="str">
        <f>IF(D67="","",MAX($A$10:A66)+1)</f>
        <v/>
      </c>
      <c r="B67" s="82" t="str">
        <f>IF('N-Bedarf GL §13a'!B66="","",'N-Bedarf GL §13a'!B66)</f>
        <v/>
      </c>
      <c r="C67" s="204" t="str">
        <f>IF('N-Bedarf GL §13a'!C66="","",'N-Bedarf GL §13a'!C66)</f>
        <v/>
      </c>
      <c r="D67" s="81" t="str">
        <f>IF('N-Bedarf GL §13a'!D66="","",'N-Bedarf GL §13a'!D66)</f>
        <v/>
      </c>
      <c r="E67" s="83" t="str">
        <f>IF('N-Bedarf GL §13a'!H66="","",'N-Bedarf GL §13a'!H66)</f>
        <v/>
      </c>
      <c r="F67" s="32" t="str">
        <f t="shared" si="0"/>
        <v/>
      </c>
      <c r="G67" s="84" t="str">
        <f t="shared" si="1"/>
        <v/>
      </c>
      <c r="H67" s="85"/>
      <c r="I67" s="77" t="s">
        <v>261</v>
      </c>
      <c r="J67" s="2"/>
      <c r="K67" s="32" t="str">
        <f>IF(J67="","C",IF($I67="I",INDEX(Gehaltsklassen!A$11:A$15,MATCH(J67,Gehaltsklassen!C$11:C$15,1),1),IF($I67="II",INDEX(Gehaltsklassen!A$11:A$15,MATCH(J67,Gehaltsklassen!D$11:D$15,1),1),IF($I67="III",INDEX(Gehaltsklassen!A$11:A$15,MATCH(J67,Gehaltsklassen!E$11:E$15,1),1),"Falsche Bodenart"))))</f>
        <v>C</v>
      </c>
      <c r="L67" s="2"/>
      <c r="M67" s="32" t="str">
        <f>IF(L67="","C",IF($I67="I",INDEX(Gehaltsklassen!A$11:A$15,MATCH(L67,Gehaltsklassen!C$11:C$15,1),1),IF($I67="II",INDEX(Gehaltsklassen!A$11:A$15,MATCH(L67,Gehaltsklassen!D$11:D$15,1),1),IF($I67="III",INDEX(Gehaltsklassen!A$11:A$15,MATCH(L67,Gehaltsklassen!E$11:E$15,1),1),"Falsche Bodenart"))))</f>
        <v>C</v>
      </c>
      <c r="N67" s="86" t="str">
        <f>IF(OR(C67=""),"",SUM(F67)*VLOOKUP(K67,Gehaltsklassen!$B$34:$D$38,2,FALSE))</f>
        <v/>
      </c>
      <c r="O67" s="86" t="str">
        <f>IF(OR(C67=""),"",SUM(F67)*VLOOKUP(K67,Gehaltsklassen!$B$34:$D$38,2,FALSE)*C67)</f>
        <v/>
      </c>
      <c r="P67" s="86" t="str">
        <f>IF(OR(C67=""),"",SUM(F67,)*VLOOKUP(K67,Gehaltsklassen!$B$34:$D$38,3,FALSE))</f>
        <v/>
      </c>
      <c r="Q67" s="86" t="str">
        <f>IF(OR(C67=""),"",SUM(F67,)*VLOOKUP(K67,Gehaltsklassen!$B$34:$D$38,3,FALSE)*C67)</f>
        <v/>
      </c>
      <c r="R67" s="87" t="str">
        <f>IF(OR(C67=""),"",(SUM(G67)*VLOOKUP(M67,Gehaltsklassen!$B$34:$D$38,2,FALSE)))</f>
        <v/>
      </c>
      <c r="S67" s="414" t="str">
        <f>IF(OR(C67=""),"",(SUM(G67)*VLOOKUP(M67,Gehaltsklassen!$B$34:$D$38,2,FALSE))*C67)</f>
        <v/>
      </c>
      <c r="T67" s="417" t="str">
        <f>IF(OR(C67=""),"",(SUM(G67)*VLOOKUP(M67,Gehaltsklassen!$B$34:$D$38,3,FALSE)))</f>
        <v/>
      </c>
      <c r="U67" s="417" t="str">
        <f>IF(OR(C67=""),"",(SUM(G67)*VLOOKUP(M67,Gehaltsklassen!$B$34:$D$38,3,FALSE))*C67)</f>
        <v/>
      </c>
    </row>
    <row r="68" spans="1:21" ht="25.9" customHeight="1" x14ac:dyDescent="0.2">
      <c r="A68" s="74" t="str">
        <f>IF(D68="","",MAX($A$10:A67)+1)</f>
        <v/>
      </c>
      <c r="B68" s="82" t="str">
        <f>IF('N-Bedarf GL §13a'!B67="","",'N-Bedarf GL §13a'!B67)</f>
        <v/>
      </c>
      <c r="C68" s="204" t="str">
        <f>IF('N-Bedarf GL §13a'!C67="","",'N-Bedarf GL §13a'!C67)</f>
        <v/>
      </c>
      <c r="D68" s="81" t="str">
        <f>IF('N-Bedarf GL §13a'!D67="","",'N-Bedarf GL §13a'!D67)</f>
        <v/>
      </c>
      <c r="E68" s="83" t="str">
        <f>IF('N-Bedarf GL §13a'!H67="","",'N-Bedarf GL §13a'!H67)</f>
        <v/>
      </c>
      <c r="F68" s="32" t="str">
        <f t="shared" si="0"/>
        <v/>
      </c>
      <c r="G68" s="84" t="str">
        <f t="shared" si="1"/>
        <v/>
      </c>
      <c r="H68" s="85"/>
      <c r="I68" s="77" t="s">
        <v>261</v>
      </c>
      <c r="J68" s="2"/>
      <c r="K68" s="32" t="str">
        <f>IF(J68="","C",IF($I68="I",INDEX(Gehaltsklassen!A$11:A$15,MATCH(J68,Gehaltsklassen!C$11:C$15,1),1),IF($I68="II",INDEX(Gehaltsklassen!A$11:A$15,MATCH(J68,Gehaltsklassen!D$11:D$15,1),1),IF($I68="III",INDEX(Gehaltsklassen!A$11:A$15,MATCH(J68,Gehaltsklassen!E$11:E$15,1),1),"Falsche Bodenart"))))</f>
        <v>C</v>
      </c>
      <c r="L68" s="2"/>
      <c r="M68" s="32" t="str">
        <f>IF(L68="","C",IF($I68="I",INDEX(Gehaltsklassen!A$11:A$15,MATCH(L68,Gehaltsklassen!C$11:C$15,1),1),IF($I68="II",INDEX(Gehaltsklassen!A$11:A$15,MATCH(L68,Gehaltsklassen!D$11:D$15,1),1),IF($I68="III",INDEX(Gehaltsklassen!A$11:A$15,MATCH(L68,Gehaltsklassen!E$11:E$15,1),1),"Falsche Bodenart"))))</f>
        <v>C</v>
      </c>
      <c r="N68" s="86" t="str">
        <f>IF(OR(C68=""),"",SUM(F68)*VLOOKUP(K68,Gehaltsklassen!$B$34:$D$38,2,FALSE))</f>
        <v/>
      </c>
      <c r="O68" s="86" t="str">
        <f>IF(OR(C68=""),"",SUM(F68)*VLOOKUP(K68,Gehaltsklassen!$B$34:$D$38,2,FALSE)*C68)</f>
        <v/>
      </c>
      <c r="P68" s="86" t="str">
        <f>IF(OR(C68=""),"",SUM(F68,)*VLOOKUP(K68,Gehaltsklassen!$B$34:$D$38,3,FALSE))</f>
        <v/>
      </c>
      <c r="Q68" s="86" t="str">
        <f>IF(OR(C68=""),"",SUM(F68,)*VLOOKUP(K68,Gehaltsklassen!$B$34:$D$38,3,FALSE)*C68)</f>
        <v/>
      </c>
      <c r="R68" s="87" t="str">
        <f>IF(OR(C68=""),"",(SUM(G68)*VLOOKUP(M68,Gehaltsklassen!$B$34:$D$38,2,FALSE)))</f>
        <v/>
      </c>
      <c r="S68" s="414" t="str">
        <f>IF(OR(C68=""),"",(SUM(G68)*VLOOKUP(M68,Gehaltsklassen!$B$34:$D$38,2,FALSE))*C68)</f>
        <v/>
      </c>
      <c r="T68" s="417" t="str">
        <f>IF(OR(C68=""),"",(SUM(G68)*VLOOKUP(M68,Gehaltsklassen!$B$34:$D$38,3,FALSE)))</f>
        <v/>
      </c>
      <c r="U68" s="417" t="str">
        <f>IF(OR(C68=""),"",(SUM(G68)*VLOOKUP(M68,Gehaltsklassen!$B$34:$D$38,3,FALSE))*C68)</f>
        <v/>
      </c>
    </row>
    <row r="69" spans="1:21" ht="25.9" customHeight="1" x14ac:dyDescent="0.2">
      <c r="A69" s="74" t="str">
        <f>IF(D69="","",MAX($A$10:A68)+1)</f>
        <v/>
      </c>
      <c r="B69" s="82" t="str">
        <f>IF('N-Bedarf GL §13a'!B68="","",'N-Bedarf GL §13a'!B68)</f>
        <v/>
      </c>
      <c r="C69" s="204" t="str">
        <f>IF('N-Bedarf GL §13a'!C68="","",'N-Bedarf GL §13a'!C68)</f>
        <v/>
      </c>
      <c r="D69" s="81" t="str">
        <f>IF('N-Bedarf GL §13a'!D68="","",'N-Bedarf GL §13a'!D68)</f>
        <v/>
      </c>
      <c r="E69" s="83" t="str">
        <f>IF('N-Bedarf GL §13a'!H68="","",'N-Bedarf GL §13a'!H68)</f>
        <v/>
      </c>
      <c r="F69" s="32" t="str">
        <f t="shared" si="0"/>
        <v/>
      </c>
      <c r="G69" s="84" t="str">
        <f t="shared" si="1"/>
        <v/>
      </c>
      <c r="H69" s="85"/>
      <c r="I69" s="77" t="s">
        <v>261</v>
      </c>
      <c r="J69" s="2"/>
      <c r="K69" s="32" t="str">
        <f>IF(J69="","C",IF($I69="I",INDEX(Gehaltsklassen!A$11:A$15,MATCH(J69,Gehaltsklassen!C$11:C$15,1),1),IF($I69="II",INDEX(Gehaltsklassen!A$11:A$15,MATCH(J69,Gehaltsklassen!D$11:D$15,1),1),IF($I69="III",INDEX(Gehaltsklassen!A$11:A$15,MATCH(J69,Gehaltsklassen!E$11:E$15,1),1),"Falsche Bodenart"))))</f>
        <v>C</v>
      </c>
      <c r="L69" s="2"/>
      <c r="M69" s="32" t="str">
        <f>IF(L69="","C",IF($I69="I",INDEX(Gehaltsklassen!A$11:A$15,MATCH(L69,Gehaltsklassen!C$11:C$15,1),1),IF($I69="II",INDEX(Gehaltsklassen!A$11:A$15,MATCH(L69,Gehaltsklassen!D$11:D$15,1),1),IF($I69="III",INDEX(Gehaltsklassen!A$11:A$15,MATCH(L69,Gehaltsklassen!E$11:E$15,1),1),"Falsche Bodenart"))))</f>
        <v>C</v>
      </c>
      <c r="N69" s="86" t="str">
        <f>IF(OR(C69=""),"",SUM(F69)*VLOOKUP(K69,Gehaltsklassen!$B$34:$D$38,2,FALSE))</f>
        <v/>
      </c>
      <c r="O69" s="86" t="str">
        <f>IF(OR(C69=""),"",SUM(F69)*VLOOKUP(K69,Gehaltsklassen!$B$34:$D$38,2,FALSE)*C69)</f>
        <v/>
      </c>
      <c r="P69" s="86" t="str">
        <f>IF(OR(C69=""),"",SUM(F69,)*VLOOKUP(K69,Gehaltsklassen!$B$34:$D$38,3,FALSE))</f>
        <v/>
      </c>
      <c r="Q69" s="86" t="str">
        <f>IF(OR(C69=""),"",SUM(F69,)*VLOOKUP(K69,Gehaltsklassen!$B$34:$D$38,3,FALSE)*C69)</f>
        <v/>
      </c>
      <c r="R69" s="87" t="str">
        <f>IF(OR(C69=""),"",(SUM(G69)*VLOOKUP(M69,Gehaltsklassen!$B$34:$D$38,2,FALSE)))</f>
        <v/>
      </c>
      <c r="S69" s="414" t="str">
        <f>IF(OR(C69=""),"",(SUM(G69)*VLOOKUP(M69,Gehaltsklassen!$B$34:$D$38,2,FALSE))*C69)</f>
        <v/>
      </c>
      <c r="T69" s="417" t="str">
        <f>IF(OR(C69=""),"",(SUM(G69)*VLOOKUP(M69,Gehaltsklassen!$B$34:$D$38,3,FALSE)))</f>
        <v/>
      </c>
      <c r="U69" s="417" t="str">
        <f>IF(OR(C69=""),"",(SUM(G69)*VLOOKUP(M69,Gehaltsklassen!$B$34:$D$38,3,FALSE))*C69)</f>
        <v/>
      </c>
    </row>
    <row r="70" spans="1:21" ht="25.9" customHeight="1" x14ac:dyDescent="0.2">
      <c r="A70" s="74" t="str">
        <f>IF(D70="","",MAX($A$10:A69)+1)</f>
        <v/>
      </c>
      <c r="B70" s="82" t="str">
        <f>IF('N-Bedarf GL §13a'!B69="","",'N-Bedarf GL §13a'!B69)</f>
        <v/>
      </c>
      <c r="C70" s="204" t="str">
        <f>IF('N-Bedarf GL §13a'!C69="","",'N-Bedarf GL §13a'!C69)</f>
        <v/>
      </c>
      <c r="D70" s="81" t="str">
        <f>IF('N-Bedarf GL §13a'!D69="","",'N-Bedarf GL §13a'!D69)</f>
        <v/>
      </c>
      <c r="E70" s="83" t="str">
        <f>IF('N-Bedarf GL §13a'!H69="","",'N-Bedarf GL §13a'!H69)</f>
        <v/>
      </c>
      <c r="F70" s="32" t="str">
        <f t="shared" si="0"/>
        <v/>
      </c>
      <c r="G70" s="84" t="str">
        <f t="shared" si="1"/>
        <v/>
      </c>
      <c r="H70" s="85"/>
      <c r="I70" s="77" t="s">
        <v>261</v>
      </c>
      <c r="J70" s="2"/>
      <c r="K70" s="32" t="str">
        <f>IF(J70="","C",IF($I70="I",INDEX(Gehaltsklassen!A$11:A$15,MATCH(J70,Gehaltsklassen!C$11:C$15,1),1),IF($I70="II",INDEX(Gehaltsklassen!A$11:A$15,MATCH(J70,Gehaltsklassen!D$11:D$15,1),1),IF($I70="III",INDEX(Gehaltsklassen!A$11:A$15,MATCH(J70,Gehaltsklassen!E$11:E$15,1),1),"Falsche Bodenart"))))</f>
        <v>C</v>
      </c>
      <c r="L70" s="2"/>
      <c r="M70" s="32" t="str">
        <f>IF(L70="","C",IF($I70="I",INDEX(Gehaltsklassen!A$11:A$15,MATCH(L70,Gehaltsklassen!C$11:C$15,1),1),IF($I70="II",INDEX(Gehaltsklassen!A$11:A$15,MATCH(L70,Gehaltsklassen!D$11:D$15,1),1),IF($I70="III",INDEX(Gehaltsklassen!A$11:A$15,MATCH(L70,Gehaltsklassen!E$11:E$15,1),1),"Falsche Bodenart"))))</f>
        <v>C</v>
      </c>
      <c r="N70" s="86" t="str">
        <f>IF(OR(C70=""),"",SUM(F70)*VLOOKUP(K70,Gehaltsklassen!$B$34:$D$38,2,FALSE))</f>
        <v/>
      </c>
      <c r="O70" s="86" t="str">
        <f>IF(OR(C70=""),"",SUM(F70)*VLOOKUP(K70,Gehaltsklassen!$B$34:$D$38,2,FALSE)*C70)</f>
        <v/>
      </c>
      <c r="P70" s="86" t="str">
        <f>IF(OR(C70=""),"",SUM(F70,)*VLOOKUP(K70,Gehaltsklassen!$B$34:$D$38,3,FALSE))</f>
        <v/>
      </c>
      <c r="Q70" s="86" t="str">
        <f>IF(OR(C70=""),"",SUM(F70,)*VLOOKUP(K70,Gehaltsklassen!$B$34:$D$38,3,FALSE)*C70)</f>
        <v/>
      </c>
      <c r="R70" s="87" t="str">
        <f>IF(OR(C70=""),"",(SUM(G70)*VLOOKUP(M70,Gehaltsklassen!$B$34:$D$38,2,FALSE)))</f>
        <v/>
      </c>
      <c r="S70" s="414" t="str">
        <f>IF(OR(C70=""),"",(SUM(G70)*VLOOKUP(M70,Gehaltsklassen!$B$34:$D$38,2,FALSE))*C70)</f>
        <v/>
      </c>
      <c r="T70" s="417" t="str">
        <f>IF(OR(C70=""),"",(SUM(G70)*VLOOKUP(M70,Gehaltsklassen!$B$34:$D$38,3,FALSE)))</f>
        <v/>
      </c>
      <c r="U70" s="417" t="str">
        <f>IF(OR(C70=""),"",(SUM(G70)*VLOOKUP(M70,Gehaltsklassen!$B$34:$D$38,3,FALSE))*C70)</f>
        <v/>
      </c>
    </row>
    <row r="71" spans="1:21" ht="25.9" customHeight="1" x14ac:dyDescent="0.2">
      <c r="A71" s="74" t="str">
        <f>IF(D71="","",MAX($A$10:A70)+1)</f>
        <v/>
      </c>
      <c r="B71" s="82" t="str">
        <f>IF('N-Bedarf GL §13a'!B70="","",'N-Bedarf GL §13a'!B70)</f>
        <v/>
      </c>
      <c r="C71" s="204" t="str">
        <f>IF('N-Bedarf GL §13a'!C70="","",'N-Bedarf GL §13a'!C70)</f>
        <v/>
      </c>
      <c r="D71" s="81" t="str">
        <f>IF('N-Bedarf GL §13a'!D70="","",'N-Bedarf GL §13a'!D70)</f>
        <v/>
      </c>
      <c r="E71" s="83" t="str">
        <f>IF('N-Bedarf GL §13a'!H70="","",'N-Bedarf GL §13a'!H70)</f>
        <v/>
      </c>
      <c r="F71" s="32" t="str">
        <f t="shared" si="0"/>
        <v/>
      </c>
      <c r="G71" s="84" t="str">
        <f t="shared" si="1"/>
        <v/>
      </c>
      <c r="H71" s="85"/>
      <c r="I71" s="77" t="s">
        <v>261</v>
      </c>
      <c r="J71" s="2"/>
      <c r="K71" s="32" t="str">
        <f>IF(J71="","C",IF($I71="I",INDEX(Gehaltsklassen!A$11:A$15,MATCH(J71,Gehaltsklassen!C$11:C$15,1),1),IF($I71="II",INDEX(Gehaltsklassen!A$11:A$15,MATCH(J71,Gehaltsklassen!D$11:D$15,1),1),IF($I71="III",INDEX(Gehaltsklassen!A$11:A$15,MATCH(J71,Gehaltsklassen!E$11:E$15,1),1),"Falsche Bodenart"))))</f>
        <v>C</v>
      </c>
      <c r="L71" s="2"/>
      <c r="M71" s="32" t="str">
        <f>IF(L71="","C",IF($I71="I",INDEX(Gehaltsklassen!A$11:A$15,MATCH(L71,Gehaltsklassen!C$11:C$15,1),1),IF($I71="II",INDEX(Gehaltsklassen!A$11:A$15,MATCH(L71,Gehaltsklassen!D$11:D$15,1),1),IF($I71="III",INDEX(Gehaltsklassen!A$11:A$15,MATCH(L71,Gehaltsklassen!E$11:E$15,1),1),"Falsche Bodenart"))))</f>
        <v>C</v>
      </c>
      <c r="N71" s="86" t="str">
        <f>IF(OR(C71=""),"",SUM(F71)*VLOOKUP(K71,Gehaltsklassen!$B$34:$D$38,2,FALSE))</f>
        <v/>
      </c>
      <c r="O71" s="86" t="str">
        <f>IF(OR(C71=""),"",SUM(F71)*VLOOKUP(K71,Gehaltsklassen!$B$34:$D$38,2,FALSE)*C71)</f>
        <v/>
      </c>
      <c r="P71" s="86" t="str">
        <f>IF(OR(C71=""),"",SUM(F71,)*VLOOKUP(K71,Gehaltsklassen!$B$34:$D$38,3,FALSE))</f>
        <v/>
      </c>
      <c r="Q71" s="86" t="str">
        <f>IF(OR(C71=""),"",SUM(F71,)*VLOOKUP(K71,Gehaltsklassen!$B$34:$D$38,3,FALSE)*C71)</f>
        <v/>
      </c>
      <c r="R71" s="87" t="str">
        <f>IF(OR(C71=""),"",(SUM(G71)*VLOOKUP(M71,Gehaltsklassen!$B$34:$D$38,2,FALSE)))</f>
        <v/>
      </c>
      <c r="S71" s="414" t="str">
        <f>IF(OR(C71=""),"",(SUM(G71)*VLOOKUP(M71,Gehaltsklassen!$B$34:$D$38,2,FALSE))*C71)</f>
        <v/>
      </c>
      <c r="T71" s="417" t="str">
        <f>IF(OR(C71=""),"",(SUM(G71)*VLOOKUP(M71,Gehaltsklassen!$B$34:$D$38,3,FALSE)))</f>
        <v/>
      </c>
      <c r="U71" s="417" t="str">
        <f>IF(OR(C71=""),"",(SUM(G71)*VLOOKUP(M71,Gehaltsklassen!$B$34:$D$38,3,FALSE))*C71)</f>
        <v/>
      </c>
    </row>
    <row r="72" spans="1:21" ht="25.9" customHeight="1" x14ac:dyDescent="0.2">
      <c r="A72" s="74" t="str">
        <f>IF(D72="","",MAX($A$10:A71)+1)</f>
        <v/>
      </c>
      <c r="B72" s="82" t="str">
        <f>IF('N-Bedarf GL §13a'!B71="","",'N-Bedarf GL §13a'!B71)</f>
        <v/>
      </c>
      <c r="C72" s="204" t="str">
        <f>IF('N-Bedarf GL §13a'!C71="","",'N-Bedarf GL §13a'!C71)</f>
        <v/>
      </c>
      <c r="D72" s="81" t="str">
        <f>IF('N-Bedarf GL §13a'!D71="","",'N-Bedarf GL §13a'!D71)</f>
        <v/>
      </c>
      <c r="E72" s="83" t="str">
        <f>IF('N-Bedarf GL §13a'!H71="","",'N-Bedarf GL §13a'!H71)</f>
        <v/>
      </c>
      <c r="F72" s="32" t="str">
        <f t="shared" si="0"/>
        <v/>
      </c>
      <c r="G72" s="84" t="str">
        <f t="shared" si="1"/>
        <v/>
      </c>
      <c r="H72" s="85"/>
      <c r="I72" s="77" t="s">
        <v>261</v>
      </c>
      <c r="J72" s="2"/>
      <c r="K72" s="32" t="str">
        <f>IF(J72="","C",IF($I72="I",INDEX(Gehaltsklassen!A$11:A$15,MATCH(J72,Gehaltsklassen!C$11:C$15,1),1),IF($I72="II",INDEX(Gehaltsklassen!A$11:A$15,MATCH(J72,Gehaltsklassen!D$11:D$15,1),1),IF($I72="III",INDEX(Gehaltsklassen!A$11:A$15,MATCH(J72,Gehaltsklassen!E$11:E$15,1),1),"Falsche Bodenart"))))</f>
        <v>C</v>
      </c>
      <c r="L72" s="2"/>
      <c r="M72" s="32" t="str">
        <f>IF(L72="","C",IF($I72="I",INDEX(Gehaltsklassen!A$11:A$15,MATCH(L72,Gehaltsklassen!C$11:C$15,1),1),IF($I72="II",INDEX(Gehaltsklassen!A$11:A$15,MATCH(L72,Gehaltsklassen!D$11:D$15,1),1),IF($I72="III",INDEX(Gehaltsklassen!A$11:A$15,MATCH(L72,Gehaltsklassen!E$11:E$15,1),1),"Falsche Bodenart"))))</f>
        <v>C</v>
      </c>
      <c r="N72" s="86" t="str">
        <f>IF(OR(C72=""),"",SUM(F72)*VLOOKUP(K72,Gehaltsklassen!$B$34:$D$38,2,FALSE))</f>
        <v/>
      </c>
      <c r="O72" s="86" t="str">
        <f>IF(OR(C72=""),"",SUM(F72)*VLOOKUP(K72,Gehaltsklassen!$B$34:$D$38,2,FALSE)*C72)</f>
        <v/>
      </c>
      <c r="P72" s="86" t="str">
        <f>IF(OR(C72=""),"",SUM(F72,)*VLOOKUP(K72,Gehaltsklassen!$B$34:$D$38,3,FALSE))</f>
        <v/>
      </c>
      <c r="Q72" s="86" t="str">
        <f>IF(OR(C72=""),"",SUM(F72,)*VLOOKUP(K72,Gehaltsklassen!$B$34:$D$38,3,FALSE)*C72)</f>
        <v/>
      </c>
      <c r="R72" s="87" t="str">
        <f>IF(OR(C72=""),"",(SUM(G72)*VLOOKUP(M72,Gehaltsklassen!$B$34:$D$38,2,FALSE)))</f>
        <v/>
      </c>
      <c r="S72" s="414" t="str">
        <f>IF(OR(C72=""),"",(SUM(G72)*VLOOKUP(M72,Gehaltsklassen!$B$34:$D$38,2,FALSE))*C72)</f>
        <v/>
      </c>
      <c r="T72" s="417" t="str">
        <f>IF(OR(C72=""),"",(SUM(G72)*VLOOKUP(M72,Gehaltsklassen!$B$34:$D$38,3,FALSE)))</f>
        <v/>
      </c>
      <c r="U72" s="417" t="str">
        <f>IF(OR(C72=""),"",(SUM(G72)*VLOOKUP(M72,Gehaltsklassen!$B$34:$D$38,3,FALSE))*C72)</f>
        <v/>
      </c>
    </row>
    <row r="73" spans="1:21" ht="25.9" customHeight="1" x14ac:dyDescent="0.2">
      <c r="A73" s="74" t="str">
        <f>IF(D73="","",MAX($A$10:A72)+1)</f>
        <v/>
      </c>
      <c r="B73" s="82" t="str">
        <f>IF('N-Bedarf GL §13a'!B72="","",'N-Bedarf GL §13a'!B72)</f>
        <v/>
      </c>
      <c r="C73" s="204" t="str">
        <f>IF('N-Bedarf GL §13a'!C72="","",'N-Bedarf GL §13a'!C72)</f>
        <v/>
      </c>
      <c r="D73" s="81" t="str">
        <f>IF('N-Bedarf GL §13a'!D72="","",'N-Bedarf GL §13a'!D72)</f>
        <v/>
      </c>
      <c r="E73" s="83" t="str">
        <f>IF('N-Bedarf GL §13a'!H72="","",'N-Bedarf GL §13a'!H72)</f>
        <v/>
      </c>
      <c r="F73" s="32" t="str">
        <f t="shared" ref="F73:F136" si="2">IF(OR(D73="",D73="keine"),"",VLOOKUP(D73,PSollG,3,FALSE)*E73)</f>
        <v/>
      </c>
      <c r="G73" s="84" t="str">
        <f t="shared" ref="G73:G136" si="3">IF(OR(D73="",D73="keine"),"",VLOOKUP(D73,PSollG,4,FALSE)*E73)</f>
        <v/>
      </c>
      <c r="H73" s="85"/>
      <c r="I73" s="77" t="s">
        <v>261</v>
      </c>
      <c r="J73" s="2"/>
      <c r="K73" s="32" t="str">
        <f>IF(J73="","C",IF($I73="I",INDEX(Gehaltsklassen!A$11:A$15,MATCH(J73,Gehaltsklassen!C$11:C$15,1),1),IF($I73="II",INDEX(Gehaltsklassen!A$11:A$15,MATCH(J73,Gehaltsklassen!D$11:D$15,1),1),IF($I73="III",INDEX(Gehaltsklassen!A$11:A$15,MATCH(J73,Gehaltsklassen!E$11:E$15,1),1),"Falsche Bodenart"))))</f>
        <v>C</v>
      </c>
      <c r="L73" s="2"/>
      <c r="M73" s="32" t="str">
        <f>IF(L73="","C",IF($I73="I",INDEX(Gehaltsklassen!A$11:A$15,MATCH(L73,Gehaltsklassen!C$11:C$15,1),1),IF($I73="II",INDEX(Gehaltsklassen!A$11:A$15,MATCH(L73,Gehaltsklassen!D$11:D$15,1),1),IF($I73="III",INDEX(Gehaltsklassen!A$11:A$15,MATCH(L73,Gehaltsklassen!E$11:E$15,1),1),"Falsche Bodenart"))))</f>
        <v>C</v>
      </c>
      <c r="N73" s="86" t="str">
        <f>IF(OR(C73=""),"",SUM(F73)*VLOOKUP(K73,Gehaltsklassen!$B$34:$D$38,2,FALSE))</f>
        <v/>
      </c>
      <c r="O73" s="86" t="str">
        <f>IF(OR(C73=""),"",SUM(F73)*VLOOKUP(K73,Gehaltsklassen!$B$34:$D$38,2,FALSE)*C73)</f>
        <v/>
      </c>
      <c r="P73" s="86" t="str">
        <f>IF(OR(C73=""),"",SUM(F73,)*VLOOKUP(K73,Gehaltsklassen!$B$34:$D$38,3,FALSE))</f>
        <v/>
      </c>
      <c r="Q73" s="86" t="str">
        <f>IF(OR(C73=""),"",SUM(F73,)*VLOOKUP(K73,Gehaltsklassen!$B$34:$D$38,3,FALSE)*C73)</f>
        <v/>
      </c>
      <c r="R73" s="87" t="str">
        <f>IF(OR(C73=""),"",(SUM(G73)*VLOOKUP(M73,Gehaltsklassen!$B$34:$D$38,2,FALSE)))</f>
        <v/>
      </c>
      <c r="S73" s="414" t="str">
        <f>IF(OR(C73=""),"",(SUM(G73)*VLOOKUP(M73,Gehaltsklassen!$B$34:$D$38,2,FALSE))*C73)</f>
        <v/>
      </c>
      <c r="T73" s="417" t="str">
        <f>IF(OR(C73=""),"",(SUM(G73)*VLOOKUP(M73,Gehaltsklassen!$B$34:$D$38,3,FALSE)))</f>
        <v/>
      </c>
      <c r="U73" s="417" t="str">
        <f>IF(OR(C73=""),"",(SUM(G73)*VLOOKUP(M73,Gehaltsklassen!$B$34:$D$38,3,FALSE))*C73)</f>
        <v/>
      </c>
    </row>
    <row r="74" spans="1:21" ht="25.9" customHeight="1" x14ac:dyDescent="0.2">
      <c r="A74" s="74" t="str">
        <f>IF(D74="","",MAX($A$10:A73)+1)</f>
        <v/>
      </c>
      <c r="B74" s="82" t="str">
        <f>IF('N-Bedarf GL §13a'!B73="","",'N-Bedarf GL §13a'!B73)</f>
        <v/>
      </c>
      <c r="C74" s="204" t="str">
        <f>IF('N-Bedarf GL §13a'!C73="","",'N-Bedarf GL §13a'!C73)</f>
        <v/>
      </c>
      <c r="D74" s="81" t="str">
        <f>IF('N-Bedarf GL §13a'!D73="","",'N-Bedarf GL §13a'!D73)</f>
        <v/>
      </c>
      <c r="E74" s="83" t="str">
        <f>IF('N-Bedarf GL §13a'!H73="","",'N-Bedarf GL §13a'!H73)</f>
        <v/>
      </c>
      <c r="F74" s="32" t="str">
        <f t="shared" si="2"/>
        <v/>
      </c>
      <c r="G74" s="84" t="str">
        <f t="shared" si="3"/>
        <v/>
      </c>
      <c r="H74" s="85"/>
      <c r="I74" s="77" t="s">
        <v>261</v>
      </c>
      <c r="J74" s="2"/>
      <c r="K74" s="32" t="str">
        <f>IF(J74="","C",IF($I74="I",INDEX(Gehaltsklassen!A$11:A$15,MATCH(J74,Gehaltsklassen!C$11:C$15,1),1),IF($I74="II",INDEX(Gehaltsklassen!A$11:A$15,MATCH(J74,Gehaltsklassen!D$11:D$15,1),1),IF($I74="III",INDEX(Gehaltsklassen!A$11:A$15,MATCH(J74,Gehaltsklassen!E$11:E$15,1),1),"Falsche Bodenart"))))</f>
        <v>C</v>
      </c>
      <c r="L74" s="2"/>
      <c r="M74" s="32" t="str">
        <f>IF(L74="","C",IF($I74="I",INDEX(Gehaltsklassen!A$11:A$15,MATCH(L74,Gehaltsklassen!C$11:C$15,1),1),IF($I74="II",INDEX(Gehaltsklassen!A$11:A$15,MATCH(L74,Gehaltsklassen!D$11:D$15,1),1),IF($I74="III",INDEX(Gehaltsklassen!A$11:A$15,MATCH(L74,Gehaltsklassen!E$11:E$15,1),1),"Falsche Bodenart"))))</f>
        <v>C</v>
      </c>
      <c r="N74" s="86" t="str">
        <f>IF(OR(C74=""),"",SUM(F74)*VLOOKUP(K74,Gehaltsklassen!$B$34:$D$38,2,FALSE))</f>
        <v/>
      </c>
      <c r="O74" s="86" t="str">
        <f>IF(OR(C74=""),"",SUM(F74)*VLOOKUP(K74,Gehaltsklassen!$B$34:$D$38,2,FALSE)*C74)</f>
        <v/>
      </c>
      <c r="P74" s="86" t="str">
        <f>IF(OR(C74=""),"",SUM(F74,)*VLOOKUP(K74,Gehaltsklassen!$B$34:$D$38,3,FALSE))</f>
        <v/>
      </c>
      <c r="Q74" s="86" t="str">
        <f>IF(OR(C74=""),"",SUM(F74,)*VLOOKUP(K74,Gehaltsklassen!$B$34:$D$38,3,FALSE)*C74)</f>
        <v/>
      </c>
      <c r="R74" s="87" t="str">
        <f>IF(OR(C74=""),"",(SUM(G74)*VLOOKUP(M74,Gehaltsklassen!$B$34:$D$38,2,FALSE)))</f>
        <v/>
      </c>
      <c r="S74" s="414" t="str">
        <f>IF(OR(C74=""),"",(SUM(G74)*VLOOKUP(M74,Gehaltsklassen!$B$34:$D$38,2,FALSE))*C74)</f>
        <v/>
      </c>
      <c r="T74" s="417" t="str">
        <f>IF(OR(C74=""),"",(SUM(G74)*VLOOKUP(M74,Gehaltsklassen!$B$34:$D$38,3,FALSE)))</f>
        <v/>
      </c>
      <c r="U74" s="417" t="str">
        <f>IF(OR(C74=""),"",(SUM(G74)*VLOOKUP(M74,Gehaltsklassen!$B$34:$D$38,3,FALSE))*C74)</f>
        <v/>
      </c>
    </row>
    <row r="75" spans="1:21" ht="25.9" customHeight="1" x14ac:dyDescent="0.2">
      <c r="A75" s="74" t="str">
        <f>IF(D75="","",MAX($A$10:A74)+1)</f>
        <v/>
      </c>
      <c r="B75" s="82" t="str">
        <f>IF('N-Bedarf GL §13a'!B74="","",'N-Bedarf GL §13a'!B74)</f>
        <v/>
      </c>
      <c r="C75" s="204" t="str">
        <f>IF('N-Bedarf GL §13a'!C74="","",'N-Bedarf GL §13a'!C74)</f>
        <v/>
      </c>
      <c r="D75" s="81" t="str">
        <f>IF('N-Bedarf GL §13a'!D74="","",'N-Bedarf GL §13a'!D74)</f>
        <v/>
      </c>
      <c r="E75" s="83" t="str">
        <f>IF('N-Bedarf GL §13a'!H74="","",'N-Bedarf GL §13a'!H74)</f>
        <v/>
      </c>
      <c r="F75" s="32" t="str">
        <f t="shared" si="2"/>
        <v/>
      </c>
      <c r="G75" s="84" t="str">
        <f t="shared" si="3"/>
        <v/>
      </c>
      <c r="H75" s="85"/>
      <c r="I75" s="77" t="s">
        <v>261</v>
      </c>
      <c r="J75" s="2"/>
      <c r="K75" s="32" t="str">
        <f>IF(J75="","C",IF($I75="I",INDEX(Gehaltsklassen!A$11:A$15,MATCH(J75,Gehaltsklassen!C$11:C$15,1),1),IF($I75="II",INDEX(Gehaltsklassen!A$11:A$15,MATCH(J75,Gehaltsklassen!D$11:D$15,1),1),IF($I75="III",INDEX(Gehaltsklassen!A$11:A$15,MATCH(J75,Gehaltsklassen!E$11:E$15,1),1),"Falsche Bodenart"))))</f>
        <v>C</v>
      </c>
      <c r="L75" s="2"/>
      <c r="M75" s="32" t="str">
        <f>IF(L75="","C",IF($I75="I",INDEX(Gehaltsklassen!A$11:A$15,MATCH(L75,Gehaltsklassen!C$11:C$15,1),1),IF($I75="II",INDEX(Gehaltsklassen!A$11:A$15,MATCH(L75,Gehaltsklassen!D$11:D$15,1),1),IF($I75="III",INDEX(Gehaltsklassen!A$11:A$15,MATCH(L75,Gehaltsklassen!E$11:E$15,1),1),"Falsche Bodenart"))))</f>
        <v>C</v>
      </c>
      <c r="N75" s="86" t="str">
        <f>IF(OR(C75=""),"",SUM(F75)*VLOOKUP(K75,Gehaltsklassen!$B$34:$D$38,2,FALSE))</f>
        <v/>
      </c>
      <c r="O75" s="86" t="str">
        <f>IF(OR(C75=""),"",SUM(F75)*VLOOKUP(K75,Gehaltsklassen!$B$34:$D$38,2,FALSE)*C75)</f>
        <v/>
      </c>
      <c r="P75" s="86" t="str">
        <f>IF(OR(C75=""),"",SUM(F75,)*VLOOKUP(K75,Gehaltsklassen!$B$34:$D$38,3,FALSE))</f>
        <v/>
      </c>
      <c r="Q75" s="86" t="str">
        <f>IF(OR(C75=""),"",SUM(F75,)*VLOOKUP(K75,Gehaltsklassen!$B$34:$D$38,3,FALSE)*C75)</f>
        <v/>
      </c>
      <c r="R75" s="87" t="str">
        <f>IF(OR(C75=""),"",(SUM(G75)*VLOOKUP(M75,Gehaltsklassen!$B$34:$D$38,2,FALSE)))</f>
        <v/>
      </c>
      <c r="S75" s="414" t="str">
        <f>IF(OR(C75=""),"",(SUM(G75)*VLOOKUP(M75,Gehaltsklassen!$B$34:$D$38,2,FALSE))*C75)</f>
        <v/>
      </c>
      <c r="T75" s="417" t="str">
        <f>IF(OR(C75=""),"",(SUM(G75)*VLOOKUP(M75,Gehaltsklassen!$B$34:$D$38,3,FALSE)))</f>
        <v/>
      </c>
      <c r="U75" s="417" t="str">
        <f>IF(OR(C75=""),"",(SUM(G75)*VLOOKUP(M75,Gehaltsklassen!$B$34:$D$38,3,FALSE))*C75)</f>
        <v/>
      </c>
    </row>
    <row r="76" spans="1:21" ht="25.9" customHeight="1" x14ac:dyDescent="0.2">
      <c r="A76" s="74" t="str">
        <f>IF(D76="","",MAX($A$10:A75)+1)</f>
        <v/>
      </c>
      <c r="B76" s="82" t="str">
        <f>IF('N-Bedarf GL §13a'!B75="","",'N-Bedarf GL §13a'!B75)</f>
        <v/>
      </c>
      <c r="C76" s="204" t="str">
        <f>IF('N-Bedarf GL §13a'!C75="","",'N-Bedarf GL §13a'!C75)</f>
        <v/>
      </c>
      <c r="D76" s="81" t="str">
        <f>IF('N-Bedarf GL §13a'!D75="","",'N-Bedarf GL §13a'!D75)</f>
        <v/>
      </c>
      <c r="E76" s="83" t="str">
        <f>IF('N-Bedarf GL §13a'!H75="","",'N-Bedarf GL §13a'!H75)</f>
        <v/>
      </c>
      <c r="F76" s="32" t="str">
        <f t="shared" si="2"/>
        <v/>
      </c>
      <c r="G76" s="84" t="str">
        <f t="shared" si="3"/>
        <v/>
      </c>
      <c r="H76" s="85"/>
      <c r="I76" s="77" t="s">
        <v>261</v>
      </c>
      <c r="J76" s="2"/>
      <c r="K76" s="32" t="str">
        <f>IF(J76="","C",IF($I76="I",INDEX(Gehaltsklassen!A$11:A$15,MATCH(J76,Gehaltsklassen!C$11:C$15,1),1),IF($I76="II",INDEX(Gehaltsklassen!A$11:A$15,MATCH(J76,Gehaltsklassen!D$11:D$15,1),1),IF($I76="III",INDEX(Gehaltsklassen!A$11:A$15,MATCH(J76,Gehaltsklassen!E$11:E$15,1),1),"Falsche Bodenart"))))</f>
        <v>C</v>
      </c>
      <c r="L76" s="2"/>
      <c r="M76" s="32" t="str">
        <f>IF(L76="","C",IF($I76="I",INDEX(Gehaltsklassen!A$11:A$15,MATCH(L76,Gehaltsklassen!C$11:C$15,1),1),IF($I76="II",INDEX(Gehaltsklassen!A$11:A$15,MATCH(L76,Gehaltsklassen!D$11:D$15,1),1),IF($I76="III",INDEX(Gehaltsklassen!A$11:A$15,MATCH(L76,Gehaltsklassen!E$11:E$15,1),1),"Falsche Bodenart"))))</f>
        <v>C</v>
      </c>
      <c r="N76" s="86" t="str">
        <f>IF(OR(C76=""),"",SUM(F76)*VLOOKUP(K76,Gehaltsklassen!$B$34:$D$38,2,FALSE))</f>
        <v/>
      </c>
      <c r="O76" s="86" t="str">
        <f>IF(OR(C76=""),"",SUM(F76)*VLOOKUP(K76,Gehaltsklassen!$B$34:$D$38,2,FALSE)*C76)</f>
        <v/>
      </c>
      <c r="P76" s="86" t="str">
        <f>IF(OR(C76=""),"",SUM(F76,)*VLOOKUP(K76,Gehaltsklassen!$B$34:$D$38,3,FALSE))</f>
        <v/>
      </c>
      <c r="Q76" s="86" t="str">
        <f>IF(OR(C76=""),"",SUM(F76,)*VLOOKUP(K76,Gehaltsklassen!$B$34:$D$38,3,FALSE)*C76)</f>
        <v/>
      </c>
      <c r="R76" s="87" t="str">
        <f>IF(OR(C76=""),"",(SUM(G76)*VLOOKUP(M76,Gehaltsklassen!$B$34:$D$38,2,FALSE)))</f>
        <v/>
      </c>
      <c r="S76" s="414" t="str">
        <f>IF(OR(C76=""),"",(SUM(G76)*VLOOKUP(M76,Gehaltsklassen!$B$34:$D$38,2,FALSE))*C76)</f>
        <v/>
      </c>
      <c r="T76" s="417" t="str">
        <f>IF(OR(C76=""),"",(SUM(G76)*VLOOKUP(M76,Gehaltsklassen!$B$34:$D$38,3,FALSE)))</f>
        <v/>
      </c>
      <c r="U76" s="417" t="str">
        <f>IF(OR(C76=""),"",(SUM(G76)*VLOOKUP(M76,Gehaltsklassen!$B$34:$D$38,3,FALSE))*C76)</f>
        <v/>
      </c>
    </row>
    <row r="77" spans="1:21" ht="25.9" customHeight="1" x14ac:dyDescent="0.2">
      <c r="A77" s="74" t="str">
        <f>IF(D77="","",MAX($A$10:A76)+1)</f>
        <v/>
      </c>
      <c r="B77" s="82" t="str">
        <f>IF('N-Bedarf GL §13a'!B76="","",'N-Bedarf GL §13a'!B76)</f>
        <v/>
      </c>
      <c r="C77" s="204" t="str">
        <f>IF('N-Bedarf GL §13a'!C76="","",'N-Bedarf GL §13a'!C76)</f>
        <v/>
      </c>
      <c r="D77" s="81" t="str">
        <f>IF('N-Bedarf GL §13a'!D76="","",'N-Bedarf GL §13a'!D76)</f>
        <v/>
      </c>
      <c r="E77" s="83" t="str">
        <f>IF('N-Bedarf GL §13a'!H76="","",'N-Bedarf GL §13a'!H76)</f>
        <v/>
      </c>
      <c r="F77" s="32" t="str">
        <f t="shared" si="2"/>
        <v/>
      </c>
      <c r="G77" s="84" t="str">
        <f t="shared" si="3"/>
        <v/>
      </c>
      <c r="H77" s="85"/>
      <c r="I77" s="77" t="s">
        <v>261</v>
      </c>
      <c r="J77" s="2"/>
      <c r="K77" s="32" t="str">
        <f>IF(J77="","C",IF($I77="I",INDEX(Gehaltsklassen!A$11:A$15,MATCH(J77,Gehaltsklassen!C$11:C$15,1),1),IF($I77="II",INDEX(Gehaltsklassen!A$11:A$15,MATCH(J77,Gehaltsklassen!D$11:D$15,1),1),IF($I77="III",INDEX(Gehaltsklassen!A$11:A$15,MATCH(J77,Gehaltsklassen!E$11:E$15,1),1),"Falsche Bodenart"))))</f>
        <v>C</v>
      </c>
      <c r="L77" s="2"/>
      <c r="M77" s="32" t="str">
        <f>IF(L77="","C",IF($I77="I",INDEX(Gehaltsklassen!A$11:A$15,MATCH(L77,Gehaltsklassen!C$11:C$15,1),1),IF($I77="II",INDEX(Gehaltsklassen!A$11:A$15,MATCH(L77,Gehaltsklassen!D$11:D$15,1),1),IF($I77="III",INDEX(Gehaltsklassen!A$11:A$15,MATCH(L77,Gehaltsklassen!E$11:E$15,1),1),"Falsche Bodenart"))))</f>
        <v>C</v>
      </c>
      <c r="N77" s="86" t="str">
        <f>IF(OR(C77=""),"",SUM(F77)*VLOOKUP(K77,Gehaltsklassen!$B$34:$D$38,2,FALSE))</f>
        <v/>
      </c>
      <c r="O77" s="86" t="str">
        <f>IF(OR(C77=""),"",SUM(F77)*VLOOKUP(K77,Gehaltsklassen!$B$34:$D$38,2,FALSE)*C77)</f>
        <v/>
      </c>
      <c r="P77" s="86" t="str">
        <f>IF(OR(C77=""),"",SUM(F77,)*VLOOKUP(K77,Gehaltsklassen!$B$34:$D$38,3,FALSE))</f>
        <v/>
      </c>
      <c r="Q77" s="86" t="str">
        <f>IF(OR(C77=""),"",SUM(F77,)*VLOOKUP(K77,Gehaltsklassen!$B$34:$D$38,3,FALSE)*C77)</f>
        <v/>
      </c>
      <c r="R77" s="87" t="str">
        <f>IF(OR(C77=""),"",(SUM(G77)*VLOOKUP(M77,Gehaltsklassen!$B$34:$D$38,2,FALSE)))</f>
        <v/>
      </c>
      <c r="S77" s="414" t="str">
        <f>IF(OR(C77=""),"",(SUM(G77)*VLOOKUP(M77,Gehaltsklassen!$B$34:$D$38,2,FALSE))*C77)</f>
        <v/>
      </c>
      <c r="T77" s="417" t="str">
        <f>IF(OR(C77=""),"",(SUM(G77)*VLOOKUP(M77,Gehaltsklassen!$B$34:$D$38,3,FALSE)))</f>
        <v/>
      </c>
      <c r="U77" s="417" t="str">
        <f>IF(OR(C77=""),"",(SUM(G77)*VLOOKUP(M77,Gehaltsklassen!$B$34:$D$38,3,FALSE))*C77)</f>
        <v/>
      </c>
    </row>
    <row r="78" spans="1:21" ht="25.9" customHeight="1" x14ac:dyDescent="0.2">
      <c r="A78" s="74" t="str">
        <f>IF(D78="","",MAX($A$10:A77)+1)</f>
        <v/>
      </c>
      <c r="B78" s="82" t="str">
        <f>IF('N-Bedarf GL §13a'!B77="","",'N-Bedarf GL §13a'!B77)</f>
        <v/>
      </c>
      <c r="C78" s="204" t="str">
        <f>IF('N-Bedarf GL §13a'!C77="","",'N-Bedarf GL §13a'!C77)</f>
        <v/>
      </c>
      <c r="D78" s="81" t="str">
        <f>IF('N-Bedarf GL §13a'!D77="","",'N-Bedarf GL §13a'!D77)</f>
        <v/>
      </c>
      <c r="E78" s="83" t="str">
        <f>IF('N-Bedarf GL §13a'!H77="","",'N-Bedarf GL §13a'!H77)</f>
        <v/>
      </c>
      <c r="F78" s="32" t="str">
        <f t="shared" si="2"/>
        <v/>
      </c>
      <c r="G78" s="84" t="str">
        <f t="shared" si="3"/>
        <v/>
      </c>
      <c r="H78" s="85"/>
      <c r="I78" s="77" t="s">
        <v>261</v>
      </c>
      <c r="J78" s="2"/>
      <c r="K78" s="32" t="str">
        <f>IF(J78="","C",IF($I78="I",INDEX(Gehaltsklassen!A$11:A$15,MATCH(J78,Gehaltsklassen!C$11:C$15,1),1),IF($I78="II",INDEX(Gehaltsklassen!A$11:A$15,MATCH(J78,Gehaltsklassen!D$11:D$15,1),1),IF($I78="III",INDEX(Gehaltsklassen!A$11:A$15,MATCH(J78,Gehaltsklassen!E$11:E$15,1),1),"Falsche Bodenart"))))</f>
        <v>C</v>
      </c>
      <c r="L78" s="2"/>
      <c r="M78" s="32" t="str">
        <f>IF(L78="","C",IF($I78="I",INDEX(Gehaltsklassen!A$11:A$15,MATCH(L78,Gehaltsklassen!C$11:C$15,1),1),IF($I78="II",INDEX(Gehaltsklassen!A$11:A$15,MATCH(L78,Gehaltsklassen!D$11:D$15,1),1),IF($I78="III",INDEX(Gehaltsklassen!A$11:A$15,MATCH(L78,Gehaltsklassen!E$11:E$15,1),1),"Falsche Bodenart"))))</f>
        <v>C</v>
      </c>
      <c r="N78" s="86" t="str">
        <f>IF(OR(C78=""),"",SUM(F78)*VLOOKUP(K78,Gehaltsklassen!$B$34:$D$38,2,FALSE))</f>
        <v/>
      </c>
      <c r="O78" s="86" t="str">
        <f>IF(OR(C78=""),"",SUM(F78)*VLOOKUP(K78,Gehaltsklassen!$B$34:$D$38,2,FALSE)*C78)</f>
        <v/>
      </c>
      <c r="P78" s="86" t="str">
        <f>IF(OR(C78=""),"",SUM(F78,)*VLOOKUP(K78,Gehaltsklassen!$B$34:$D$38,3,FALSE))</f>
        <v/>
      </c>
      <c r="Q78" s="86" t="str">
        <f>IF(OR(C78=""),"",SUM(F78,)*VLOOKUP(K78,Gehaltsklassen!$B$34:$D$38,3,FALSE)*C78)</f>
        <v/>
      </c>
      <c r="R78" s="87" t="str">
        <f>IF(OR(C78=""),"",(SUM(G78)*VLOOKUP(M78,Gehaltsklassen!$B$34:$D$38,2,FALSE)))</f>
        <v/>
      </c>
      <c r="S78" s="414" t="str">
        <f>IF(OR(C78=""),"",(SUM(G78)*VLOOKUP(M78,Gehaltsklassen!$B$34:$D$38,2,FALSE))*C78)</f>
        <v/>
      </c>
      <c r="T78" s="417" t="str">
        <f>IF(OR(C78=""),"",(SUM(G78)*VLOOKUP(M78,Gehaltsklassen!$B$34:$D$38,3,FALSE)))</f>
        <v/>
      </c>
      <c r="U78" s="417" t="str">
        <f>IF(OR(C78=""),"",(SUM(G78)*VLOOKUP(M78,Gehaltsklassen!$B$34:$D$38,3,FALSE))*C78)</f>
        <v/>
      </c>
    </row>
    <row r="79" spans="1:21" ht="25.9" customHeight="1" x14ac:dyDescent="0.2">
      <c r="A79" s="74" t="str">
        <f>IF(D79="","",MAX($A$10:A78)+1)</f>
        <v/>
      </c>
      <c r="B79" s="82" t="str">
        <f>IF('N-Bedarf GL §13a'!B78="","",'N-Bedarf GL §13a'!B78)</f>
        <v/>
      </c>
      <c r="C79" s="204" t="str">
        <f>IF('N-Bedarf GL §13a'!C78="","",'N-Bedarf GL §13a'!C78)</f>
        <v/>
      </c>
      <c r="D79" s="81" t="str">
        <f>IF('N-Bedarf GL §13a'!D78="","",'N-Bedarf GL §13a'!D78)</f>
        <v/>
      </c>
      <c r="E79" s="83" t="str">
        <f>IF('N-Bedarf GL §13a'!H78="","",'N-Bedarf GL §13a'!H78)</f>
        <v/>
      </c>
      <c r="F79" s="32" t="str">
        <f t="shared" si="2"/>
        <v/>
      </c>
      <c r="G79" s="84" t="str">
        <f t="shared" si="3"/>
        <v/>
      </c>
      <c r="H79" s="85"/>
      <c r="I79" s="77" t="s">
        <v>261</v>
      </c>
      <c r="J79" s="2"/>
      <c r="K79" s="32" t="str">
        <f>IF(J79="","C",IF($I79="I",INDEX(Gehaltsklassen!A$11:A$15,MATCH(J79,Gehaltsklassen!C$11:C$15,1),1),IF($I79="II",INDEX(Gehaltsklassen!A$11:A$15,MATCH(J79,Gehaltsklassen!D$11:D$15,1),1),IF($I79="III",INDEX(Gehaltsklassen!A$11:A$15,MATCH(J79,Gehaltsklassen!E$11:E$15,1),1),"Falsche Bodenart"))))</f>
        <v>C</v>
      </c>
      <c r="L79" s="2"/>
      <c r="M79" s="32" t="str">
        <f>IF(L79="","C",IF($I79="I",INDEX(Gehaltsklassen!A$11:A$15,MATCH(L79,Gehaltsklassen!C$11:C$15,1),1),IF($I79="II",INDEX(Gehaltsklassen!A$11:A$15,MATCH(L79,Gehaltsklassen!D$11:D$15,1),1),IF($I79="III",INDEX(Gehaltsklassen!A$11:A$15,MATCH(L79,Gehaltsklassen!E$11:E$15,1),1),"Falsche Bodenart"))))</f>
        <v>C</v>
      </c>
      <c r="N79" s="86" t="str">
        <f>IF(OR(C79=""),"",SUM(F79)*VLOOKUP(K79,Gehaltsklassen!$B$34:$D$38,2,FALSE))</f>
        <v/>
      </c>
      <c r="O79" s="86" t="str">
        <f>IF(OR(C79=""),"",SUM(F79)*VLOOKUP(K79,Gehaltsklassen!$B$34:$D$38,2,FALSE)*C79)</f>
        <v/>
      </c>
      <c r="P79" s="86" t="str">
        <f>IF(OR(C79=""),"",SUM(F79,)*VLOOKUP(K79,Gehaltsklassen!$B$34:$D$38,3,FALSE))</f>
        <v/>
      </c>
      <c r="Q79" s="86" t="str">
        <f>IF(OR(C79=""),"",SUM(F79,)*VLOOKUP(K79,Gehaltsklassen!$B$34:$D$38,3,FALSE)*C79)</f>
        <v/>
      </c>
      <c r="R79" s="87" t="str">
        <f>IF(OR(C79=""),"",(SUM(G79)*VLOOKUP(M79,Gehaltsklassen!$B$34:$D$38,2,FALSE)))</f>
        <v/>
      </c>
      <c r="S79" s="414" t="str">
        <f>IF(OR(C79=""),"",(SUM(G79)*VLOOKUP(M79,Gehaltsklassen!$B$34:$D$38,2,FALSE))*C79)</f>
        <v/>
      </c>
      <c r="T79" s="417" t="str">
        <f>IF(OR(C79=""),"",(SUM(G79)*VLOOKUP(M79,Gehaltsklassen!$B$34:$D$38,3,FALSE)))</f>
        <v/>
      </c>
      <c r="U79" s="417" t="str">
        <f>IF(OR(C79=""),"",(SUM(G79)*VLOOKUP(M79,Gehaltsklassen!$B$34:$D$38,3,FALSE))*C79)</f>
        <v/>
      </c>
    </row>
    <row r="80" spans="1:21" ht="25.9" customHeight="1" x14ac:dyDescent="0.2">
      <c r="A80" s="74" t="str">
        <f>IF(D80="","",MAX($A$10:A79)+1)</f>
        <v/>
      </c>
      <c r="B80" s="82" t="str">
        <f>IF('N-Bedarf GL §13a'!B79="","",'N-Bedarf GL §13a'!B79)</f>
        <v/>
      </c>
      <c r="C80" s="204" t="str">
        <f>IF('N-Bedarf GL §13a'!C79="","",'N-Bedarf GL §13a'!C79)</f>
        <v/>
      </c>
      <c r="D80" s="81" t="str">
        <f>IF('N-Bedarf GL §13a'!D79="","",'N-Bedarf GL §13a'!D79)</f>
        <v/>
      </c>
      <c r="E80" s="83" t="str">
        <f>IF('N-Bedarf GL §13a'!H79="","",'N-Bedarf GL §13a'!H79)</f>
        <v/>
      </c>
      <c r="F80" s="32" t="str">
        <f t="shared" si="2"/>
        <v/>
      </c>
      <c r="G80" s="84" t="str">
        <f t="shared" si="3"/>
        <v/>
      </c>
      <c r="H80" s="85"/>
      <c r="I80" s="77" t="s">
        <v>261</v>
      </c>
      <c r="J80" s="2"/>
      <c r="K80" s="32" t="str">
        <f>IF(J80="","C",IF($I80="I",INDEX(Gehaltsklassen!A$11:A$15,MATCH(J80,Gehaltsklassen!C$11:C$15,1),1),IF($I80="II",INDEX(Gehaltsklassen!A$11:A$15,MATCH(J80,Gehaltsklassen!D$11:D$15,1),1),IF($I80="III",INDEX(Gehaltsklassen!A$11:A$15,MATCH(J80,Gehaltsklassen!E$11:E$15,1),1),"Falsche Bodenart"))))</f>
        <v>C</v>
      </c>
      <c r="L80" s="2"/>
      <c r="M80" s="32" t="str">
        <f>IF(L80="","C",IF($I80="I",INDEX(Gehaltsklassen!A$11:A$15,MATCH(L80,Gehaltsklassen!C$11:C$15,1),1),IF($I80="II",INDEX(Gehaltsklassen!A$11:A$15,MATCH(L80,Gehaltsklassen!D$11:D$15,1),1),IF($I80="III",INDEX(Gehaltsklassen!A$11:A$15,MATCH(L80,Gehaltsklassen!E$11:E$15,1),1),"Falsche Bodenart"))))</f>
        <v>C</v>
      </c>
      <c r="N80" s="86" t="str">
        <f>IF(OR(C80=""),"",SUM(F80)*VLOOKUP(K80,Gehaltsklassen!$B$34:$D$38,2,FALSE))</f>
        <v/>
      </c>
      <c r="O80" s="86" t="str">
        <f>IF(OR(C80=""),"",SUM(F80)*VLOOKUP(K80,Gehaltsklassen!$B$34:$D$38,2,FALSE)*C80)</f>
        <v/>
      </c>
      <c r="P80" s="86" t="str">
        <f>IF(OR(C80=""),"",SUM(F80,)*VLOOKUP(K80,Gehaltsklassen!$B$34:$D$38,3,FALSE))</f>
        <v/>
      </c>
      <c r="Q80" s="86" t="str">
        <f>IF(OR(C80=""),"",SUM(F80,)*VLOOKUP(K80,Gehaltsklassen!$B$34:$D$38,3,FALSE)*C80)</f>
        <v/>
      </c>
      <c r="R80" s="87" t="str">
        <f>IF(OR(C80=""),"",(SUM(G80)*VLOOKUP(M80,Gehaltsklassen!$B$34:$D$38,2,FALSE)))</f>
        <v/>
      </c>
      <c r="S80" s="414" t="str">
        <f>IF(OR(C80=""),"",(SUM(G80)*VLOOKUP(M80,Gehaltsklassen!$B$34:$D$38,2,FALSE))*C80)</f>
        <v/>
      </c>
      <c r="T80" s="417" t="str">
        <f>IF(OR(C80=""),"",(SUM(G80)*VLOOKUP(M80,Gehaltsklassen!$B$34:$D$38,3,FALSE)))</f>
        <v/>
      </c>
      <c r="U80" s="417" t="str">
        <f>IF(OR(C80=""),"",(SUM(G80)*VLOOKUP(M80,Gehaltsklassen!$B$34:$D$38,3,FALSE))*C80)</f>
        <v/>
      </c>
    </row>
    <row r="81" spans="1:21" ht="25.9" customHeight="1" x14ac:dyDescent="0.2">
      <c r="A81" s="74" t="str">
        <f>IF(D81="","",MAX($A$10:A80)+1)</f>
        <v/>
      </c>
      <c r="B81" s="82" t="str">
        <f>IF('N-Bedarf GL §13a'!B80="","",'N-Bedarf GL §13a'!B80)</f>
        <v/>
      </c>
      <c r="C81" s="204" t="str">
        <f>IF('N-Bedarf GL §13a'!C80="","",'N-Bedarf GL §13a'!C80)</f>
        <v/>
      </c>
      <c r="D81" s="81" t="str">
        <f>IF('N-Bedarf GL §13a'!D80="","",'N-Bedarf GL §13a'!D80)</f>
        <v/>
      </c>
      <c r="E81" s="83" t="str">
        <f>IF('N-Bedarf GL §13a'!H80="","",'N-Bedarf GL §13a'!H80)</f>
        <v/>
      </c>
      <c r="F81" s="32" t="str">
        <f t="shared" si="2"/>
        <v/>
      </c>
      <c r="G81" s="84" t="str">
        <f t="shared" si="3"/>
        <v/>
      </c>
      <c r="H81" s="85"/>
      <c r="I81" s="77" t="s">
        <v>261</v>
      </c>
      <c r="J81" s="2"/>
      <c r="K81" s="32" t="str">
        <f>IF(J81="","C",IF($I81="I",INDEX(Gehaltsklassen!A$11:A$15,MATCH(J81,Gehaltsklassen!C$11:C$15,1),1),IF($I81="II",INDEX(Gehaltsklassen!A$11:A$15,MATCH(J81,Gehaltsklassen!D$11:D$15,1),1),IF($I81="III",INDEX(Gehaltsklassen!A$11:A$15,MATCH(J81,Gehaltsklassen!E$11:E$15,1),1),"Falsche Bodenart"))))</f>
        <v>C</v>
      </c>
      <c r="L81" s="2"/>
      <c r="M81" s="32" t="str">
        <f>IF(L81="","C",IF($I81="I",INDEX(Gehaltsklassen!A$11:A$15,MATCH(L81,Gehaltsklassen!C$11:C$15,1),1),IF($I81="II",INDEX(Gehaltsklassen!A$11:A$15,MATCH(L81,Gehaltsklassen!D$11:D$15,1),1),IF($I81="III",INDEX(Gehaltsklassen!A$11:A$15,MATCH(L81,Gehaltsklassen!E$11:E$15,1),1),"Falsche Bodenart"))))</f>
        <v>C</v>
      </c>
      <c r="N81" s="86" t="str">
        <f>IF(OR(C81=""),"",SUM(F81)*VLOOKUP(K81,Gehaltsklassen!$B$34:$D$38,2,FALSE))</f>
        <v/>
      </c>
      <c r="O81" s="86" t="str">
        <f>IF(OR(C81=""),"",SUM(F81)*VLOOKUP(K81,Gehaltsklassen!$B$34:$D$38,2,FALSE)*C81)</f>
        <v/>
      </c>
      <c r="P81" s="86" t="str">
        <f>IF(OR(C81=""),"",SUM(F81,)*VLOOKUP(K81,Gehaltsklassen!$B$34:$D$38,3,FALSE))</f>
        <v/>
      </c>
      <c r="Q81" s="86" t="str">
        <f>IF(OR(C81=""),"",SUM(F81,)*VLOOKUP(K81,Gehaltsklassen!$B$34:$D$38,3,FALSE)*C81)</f>
        <v/>
      </c>
      <c r="R81" s="87" t="str">
        <f>IF(OR(C81=""),"",(SUM(G81)*VLOOKUP(M81,Gehaltsklassen!$B$34:$D$38,2,FALSE)))</f>
        <v/>
      </c>
      <c r="S81" s="414" t="str">
        <f>IF(OR(C81=""),"",(SUM(G81)*VLOOKUP(M81,Gehaltsklassen!$B$34:$D$38,2,FALSE))*C81)</f>
        <v/>
      </c>
      <c r="T81" s="417" t="str">
        <f>IF(OR(C81=""),"",(SUM(G81)*VLOOKUP(M81,Gehaltsklassen!$B$34:$D$38,3,FALSE)))</f>
        <v/>
      </c>
      <c r="U81" s="417" t="str">
        <f>IF(OR(C81=""),"",(SUM(G81)*VLOOKUP(M81,Gehaltsklassen!$B$34:$D$38,3,FALSE))*C81)</f>
        <v/>
      </c>
    </row>
    <row r="82" spans="1:21" ht="25.9" customHeight="1" x14ac:dyDescent="0.2">
      <c r="A82" s="74" t="str">
        <f>IF(D82="","",MAX($A$10:A81)+1)</f>
        <v/>
      </c>
      <c r="B82" s="82" t="str">
        <f>IF('N-Bedarf GL §13a'!B81="","",'N-Bedarf GL §13a'!B81)</f>
        <v/>
      </c>
      <c r="C82" s="204" t="str">
        <f>IF('N-Bedarf GL §13a'!C81="","",'N-Bedarf GL §13a'!C81)</f>
        <v/>
      </c>
      <c r="D82" s="81" t="str">
        <f>IF('N-Bedarf GL §13a'!D81="","",'N-Bedarf GL §13a'!D81)</f>
        <v/>
      </c>
      <c r="E82" s="83" t="str">
        <f>IF('N-Bedarf GL §13a'!H81="","",'N-Bedarf GL §13a'!H81)</f>
        <v/>
      </c>
      <c r="F82" s="32" t="str">
        <f t="shared" si="2"/>
        <v/>
      </c>
      <c r="G82" s="84" t="str">
        <f t="shared" si="3"/>
        <v/>
      </c>
      <c r="H82" s="85"/>
      <c r="I82" s="77" t="s">
        <v>261</v>
      </c>
      <c r="J82" s="2"/>
      <c r="K82" s="32" t="str">
        <f>IF(J82="","C",IF($I82="I",INDEX(Gehaltsklassen!A$11:A$15,MATCH(J82,Gehaltsklassen!C$11:C$15,1),1),IF($I82="II",INDEX(Gehaltsklassen!A$11:A$15,MATCH(J82,Gehaltsklassen!D$11:D$15,1),1),IF($I82="III",INDEX(Gehaltsklassen!A$11:A$15,MATCH(J82,Gehaltsklassen!E$11:E$15,1),1),"Falsche Bodenart"))))</f>
        <v>C</v>
      </c>
      <c r="L82" s="2"/>
      <c r="M82" s="32" t="str">
        <f>IF(L82="","C",IF($I82="I",INDEX(Gehaltsklassen!A$11:A$15,MATCH(L82,Gehaltsklassen!C$11:C$15,1),1),IF($I82="II",INDEX(Gehaltsklassen!A$11:A$15,MATCH(L82,Gehaltsklassen!D$11:D$15,1),1),IF($I82="III",INDEX(Gehaltsklassen!A$11:A$15,MATCH(L82,Gehaltsklassen!E$11:E$15,1),1),"Falsche Bodenart"))))</f>
        <v>C</v>
      </c>
      <c r="N82" s="86" t="str">
        <f>IF(OR(C82=""),"",SUM(F82)*VLOOKUP(K82,Gehaltsklassen!$B$34:$D$38,2,FALSE))</f>
        <v/>
      </c>
      <c r="O82" s="86" t="str">
        <f>IF(OR(C82=""),"",SUM(F82)*VLOOKUP(K82,Gehaltsklassen!$B$34:$D$38,2,FALSE)*C82)</f>
        <v/>
      </c>
      <c r="P82" s="86" t="str">
        <f>IF(OR(C82=""),"",SUM(F82,)*VLOOKUP(K82,Gehaltsklassen!$B$34:$D$38,3,FALSE))</f>
        <v/>
      </c>
      <c r="Q82" s="86" t="str">
        <f>IF(OR(C82=""),"",SUM(F82,)*VLOOKUP(K82,Gehaltsklassen!$B$34:$D$38,3,FALSE)*C82)</f>
        <v/>
      </c>
      <c r="R82" s="87" t="str">
        <f>IF(OR(C82=""),"",(SUM(G82)*VLOOKUP(M82,Gehaltsklassen!$B$34:$D$38,2,FALSE)))</f>
        <v/>
      </c>
      <c r="S82" s="414" t="str">
        <f>IF(OR(C82=""),"",(SUM(G82)*VLOOKUP(M82,Gehaltsklassen!$B$34:$D$38,2,FALSE))*C82)</f>
        <v/>
      </c>
      <c r="T82" s="417" t="str">
        <f>IF(OR(C82=""),"",(SUM(G82)*VLOOKUP(M82,Gehaltsklassen!$B$34:$D$38,3,FALSE)))</f>
        <v/>
      </c>
      <c r="U82" s="417" t="str">
        <f>IF(OR(C82=""),"",(SUM(G82)*VLOOKUP(M82,Gehaltsklassen!$B$34:$D$38,3,FALSE))*C82)</f>
        <v/>
      </c>
    </row>
    <row r="83" spans="1:21" ht="25.9" customHeight="1" x14ac:dyDescent="0.2">
      <c r="A83" s="74" t="str">
        <f>IF(D83="","",MAX($A$10:A82)+1)</f>
        <v/>
      </c>
      <c r="B83" s="82" t="str">
        <f>IF('N-Bedarf GL §13a'!B82="","",'N-Bedarf GL §13a'!B82)</f>
        <v/>
      </c>
      <c r="C83" s="204" t="str">
        <f>IF('N-Bedarf GL §13a'!C82="","",'N-Bedarf GL §13a'!C82)</f>
        <v/>
      </c>
      <c r="D83" s="81" t="str">
        <f>IF('N-Bedarf GL §13a'!D82="","",'N-Bedarf GL §13a'!D82)</f>
        <v/>
      </c>
      <c r="E83" s="83" t="str">
        <f>IF('N-Bedarf GL §13a'!H82="","",'N-Bedarf GL §13a'!H82)</f>
        <v/>
      </c>
      <c r="F83" s="32" t="str">
        <f t="shared" si="2"/>
        <v/>
      </c>
      <c r="G83" s="84" t="str">
        <f t="shared" si="3"/>
        <v/>
      </c>
      <c r="H83" s="85"/>
      <c r="I83" s="77" t="s">
        <v>261</v>
      </c>
      <c r="J83" s="2"/>
      <c r="K83" s="32" t="str">
        <f>IF(J83="","C",IF($I83="I",INDEX(Gehaltsklassen!A$11:A$15,MATCH(J83,Gehaltsklassen!C$11:C$15,1),1),IF($I83="II",INDEX(Gehaltsklassen!A$11:A$15,MATCH(J83,Gehaltsklassen!D$11:D$15,1),1),IF($I83="III",INDEX(Gehaltsklassen!A$11:A$15,MATCH(J83,Gehaltsklassen!E$11:E$15,1),1),"Falsche Bodenart"))))</f>
        <v>C</v>
      </c>
      <c r="L83" s="2"/>
      <c r="M83" s="32" t="str">
        <f>IF(L83="","C",IF($I83="I",INDEX(Gehaltsklassen!A$11:A$15,MATCH(L83,Gehaltsklassen!C$11:C$15,1),1),IF($I83="II",INDEX(Gehaltsklassen!A$11:A$15,MATCH(L83,Gehaltsklassen!D$11:D$15,1),1),IF($I83="III",INDEX(Gehaltsklassen!A$11:A$15,MATCH(L83,Gehaltsklassen!E$11:E$15,1),1),"Falsche Bodenart"))))</f>
        <v>C</v>
      </c>
      <c r="N83" s="86" t="str">
        <f>IF(OR(C83=""),"",SUM(F83)*VLOOKUP(K83,Gehaltsklassen!$B$34:$D$38,2,FALSE))</f>
        <v/>
      </c>
      <c r="O83" s="86" t="str">
        <f>IF(OR(C83=""),"",SUM(F83)*VLOOKUP(K83,Gehaltsklassen!$B$34:$D$38,2,FALSE)*C83)</f>
        <v/>
      </c>
      <c r="P83" s="86" t="str">
        <f>IF(OR(C83=""),"",SUM(F83,)*VLOOKUP(K83,Gehaltsklassen!$B$34:$D$38,3,FALSE))</f>
        <v/>
      </c>
      <c r="Q83" s="86" t="str">
        <f>IF(OR(C83=""),"",SUM(F83,)*VLOOKUP(K83,Gehaltsklassen!$B$34:$D$38,3,FALSE)*C83)</f>
        <v/>
      </c>
      <c r="R83" s="87" t="str">
        <f>IF(OR(C83=""),"",(SUM(G83)*VLOOKUP(M83,Gehaltsklassen!$B$34:$D$38,2,FALSE)))</f>
        <v/>
      </c>
      <c r="S83" s="414" t="str">
        <f>IF(OR(C83=""),"",(SUM(G83)*VLOOKUP(M83,Gehaltsklassen!$B$34:$D$38,2,FALSE))*C83)</f>
        <v/>
      </c>
      <c r="T83" s="417" t="str">
        <f>IF(OR(C83=""),"",(SUM(G83)*VLOOKUP(M83,Gehaltsklassen!$B$34:$D$38,3,FALSE)))</f>
        <v/>
      </c>
      <c r="U83" s="417" t="str">
        <f>IF(OR(C83=""),"",(SUM(G83)*VLOOKUP(M83,Gehaltsklassen!$B$34:$D$38,3,FALSE))*C83)</f>
        <v/>
      </c>
    </row>
    <row r="84" spans="1:21" ht="25.9" customHeight="1" x14ac:dyDescent="0.2">
      <c r="A84" s="74" t="str">
        <f>IF(D84="","",MAX($A$10:A83)+1)</f>
        <v/>
      </c>
      <c r="B84" s="82" t="str">
        <f>IF('N-Bedarf GL §13a'!B83="","",'N-Bedarf GL §13a'!B83)</f>
        <v/>
      </c>
      <c r="C84" s="204" t="str">
        <f>IF('N-Bedarf GL §13a'!C83="","",'N-Bedarf GL §13a'!C83)</f>
        <v/>
      </c>
      <c r="D84" s="81" t="str">
        <f>IF('N-Bedarf GL §13a'!D83="","",'N-Bedarf GL §13a'!D83)</f>
        <v/>
      </c>
      <c r="E84" s="83" t="str">
        <f>IF('N-Bedarf GL §13a'!H83="","",'N-Bedarf GL §13a'!H83)</f>
        <v/>
      </c>
      <c r="F84" s="32" t="str">
        <f t="shared" si="2"/>
        <v/>
      </c>
      <c r="G84" s="84" t="str">
        <f t="shared" si="3"/>
        <v/>
      </c>
      <c r="H84" s="85"/>
      <c r="I84" s="77" t="s">
        <v>261</v>
      </c>
      <c r="J84" s="2"/>
      <c r="K84" s="32" t="str">
        <f>IF(J84="","C",IF($I84="I",INDEX(Gehaltsklassen!A$11:A$15,MATCH(J84,Gehaltsklassen!C$11:C$15,1),1),IF($I84="II",INDEX(Gehaltsklassen!A$11:A$15,MATCH(J84,Gehaltsklassen!D$11:D$15,1),1),IF($I84="III",INDEX(Gehaltsklassen!A$11:A$15,MATCH(J84,Gehaltsklassen!E$11:E$15,1),1),"Falsche Bodenart"))))</f>
        <v>C</v>
      </c>
      <c r="L84" s="2"/>
      <c r="M84" s="32" t="str">
        <f>IF(L84="","C",IF($I84="I",INDEX(Gehaltsklassen!A$11:A$15,MATCH(L84,Gehaltsklassen!C$11:C$15,1),1),IF($I84="II",INDEX(Gehaltsklassen!A$11:A$15,MATCH(L84,Gehaltsklassen!D$11:D$15,1),1),IF($I84="III",INDEX(Gehaltsklassen!A$11:A$15,MATCH(L84,Gehaltsklassen!E$11:E$15,1),1),"Falsche Bodenart"))))</f>
        <v>C</v>
      </c>
      <c r="N84" s="86" t="str">
        <f>IF(OR(C84=""),"",SUM(F84)*VLOOKUP(K84,Gehaltsklassen!$B$34:$D$38,2,FALSE))</f>
        <v/>
      </c>
      <c r="O84" s="86" t="str">
        <f>IF(OR(C84=""),"",SUM(F84)*VLOOKUP(K84,Gehaltsklassen!$B$34:$D$38,2,FALSE)*C84)</f>
        <v/>
      </c>
      <c r="P84" s="86" t="str">
        <f>IF(OR(C84=""),"",SUM(F84,)*VLOOKUP(K84,Gehaltsklassen!$B$34:$D$38,3,FALSE))</f>
        <v/>
      </c>
      <c r="Q84" s="86" t="str">
        <f>IF(OR(C84=""),"",SUM(F84,)*VLOOKUP(K84,Gehaltsklassen!$B$34:$D$38,3,FALSE)*C84)</f>
        <v/>
      </c>
      <c r="R84" s="87" t="str">
        <f>IF(OR(C84=""),"",(SUM(G84)*VLOOKUP(M84,Gehaltsklassen!$B$34:$D$38,2,FALSE)))</f>
        <v/>
      </c>
      <c r="S84" s="414" t="str">
        <f>IF(OR(C84=""),"",(SUM(G84)*VLOOKUP(M84,Gehaltsklassen!$B$34:$D$38,2,FALSE))*C84)</f>
        <v/>
      </c>
      <c r="T84" s="417" t="str">
        <f>IF(OR(C84=""),"",(SUM(G84)*VLOOKUP(M84,Gehaltsklassen!$B$34:$D$38,3,FALSE)))</f>
        <v/>
      </c>
      <c r="U84" s="417" t="str">
        <f>IF(OR(C84=""),"",(SUM(G84)*VLOOKUP(M84,Gehaltsklassen!$B$34:$D$38,3,FALSE))*C84)</f>
        <v/>
      </c>
    </row>
    <row r="85" spans="1:21" ht="25.9" customHeight="1" x14ac:dyDescent="0.2">
      <c r="A85" s="74" t="str">
        <f>IF(D85="","",MAX($A$10:A84)+1)</f>
        <v/>
      </c>
      <c r="B85" s="82" t="str">
        <f>IF('N-Bedarf GL §13a'!B84="","",'N-Bedarf GL §13a'!B84)</f>
        <v/>
      </c>
      <c r="C85" s="204" t="str">
        <f>IF('N-Bedarf GL §13a'!C84="","",'N-Bedarf GL §13a'!C84)</f>
        <v/>
      </c>
      <c r="D85" s="81" t="str">
        <f>IF('N-Bedarf GL §13a'!D84="","",'N-Bedarf GL §13a'!D84)</f>
        <v/>
      </c>
      <c r="E85" s="83" t="str">
        <f>IF('N-Bedarf GL §13a'!H84="","",'N-Bedarf GL §13a'!H84)</f>
        <v/>
      </c>
      <c r="F85" s="32" t="str">
        <f t="shared" si="2"/>
        <v/>
      </c>
      <c r="G85" s="84" t="str">
        <f t="shared" si="3"/>
        <v/>
      </c>
      <c r="H85" s="85"/>
      <c r="I85" s="77" t="s">
        <v>261</v>
      </c>
      <c r="J85" s="2"/>
      <c r="K85" s="32" t="str">
        <f>IF(J85="","C",IF($I85="I",INDEX(Gehaltsklassen!A$11:A$15,MATCH(J85,Gehaltsklassen!C$11:C$15,1),1),IF($I85="II",INDEX(Gehaltsklassen!A$11:A$15,MATCH(J85,Gehaltsklassen!D$11:D$15,1),1),IF($I85="III",INDEX(Gehaltsklassen!A$11:A$15,MATCH(J85,Gehaltsklassen!E$11:E$15,1),1),"Falsche Bodenart"))))</f>
        <v>C</v>
      </c>
      <c r="L85" s="2"/>
      <c r="M85" s="32" t="str">
        <f>IF(L85="","C",IF($I85="I",INDEX(Gehaltsklassen!A$11:A$15,MATCH(L85,Gehaltsklassen!C$11:C$15,1),1),IF($I85="II",INDEX(Gehaltsklassen!A$11:A$15,MATCH(L85,Gehaltsklassen!D$11:D$15,1),1),IF($I85="III",INDEX(Gehaltsklassen!A$11:A$15,MATCH(L85,Gehaltsklassen!E$11:E$15,1),1),"Falsche Bodenart"))))</f>
        <v>C</v>
      </c>
      <c r="N85" s="86" t="str">
        <f>IF(OR(C85=""),"",SUM(F85)*VLOOKUP(K85,Gehaltsklassen!$B$34:$D$38,2,FALSE))</f>
        <v/>
      </c>
      <c r="O85" s="86" t="str">
        <f>IF(OR(C85=""),"",SUM(F85)*VLOOKUP(K85,Gehaltsklassen!$B$34:$D$38,2,FALSE)*C85)</f>
        <v/>
      </c>
      <c r="P85" s="86" t="str">
        <f>IF(OR(C85=""),"",SUM(F85,)*VLOOKUP(K85,Gehaltsklassen!$B$34:$D$38,3,FALSE))</f>
        <v/>
      </c>
      <c r="Q85" s="86" t="str">
        <f>IF(OR(C85=""),"",SUM(F85,)*VLOOKUP(K85,Gehaltsklassen!$B$34:$D$38,3,FALSE)*C85)</f>
        <v/>
      </c>
      <c r="R85" s="87" t="str">
        <f>IF(OR(C85=""),"",(SUM(G85)*VLOOKUP(M85,Gehaltsklassen!$B$34:$D$38,2,FALSE)))</f>
        <v/>
      </c>
      <c r="S85" s="414" t="str">
        <f>IF(OR(C85=""),"",(SUM(G85)*VLOOKUP(M85,Gehaltsklassen!$B$34:$D$38,2,FALSE))*C85)</f>
        <v/>
      </c>
      <c r="T85" s="417" t="str">
        <f>IF(OR(C85=""),"",(SUM(G85)*VLOOKUP(M85,Gehaltsklassen!$B$34:$D$38,3,FALSE)))</f>
        <v/>
      </c>
      <c r="U85" s="417" t="str">
        <f>IF(OR(C85=""),"",(SUM(G85)*VLOOKUP(M85,Gehaltsklassen!$B$34:$D$38,3,FALSE))*C85)</f>
        <v/>
      </c>
    </row>
    <row r="86" spans="1:21" ht="25.9" customHeight="1" x14ac:dyDescent="0.2">
      <c r="A86" s="74" t="str">
        <f>IF(D86="","",MAX($A$10:A85)+1)</f>
        <v/>
      </c>
      <c r="B86" s="82" t="str">
        <f>IF('N-Bedarf GL §13a'!B85="","",'N-Bedarf GL §13a'!B85)</f>
        <v/>
      </c>
      <c r="C86" s="204" t="str">
        <f>IF('N-Bedarf GL §13a'!C85="","",'N-Bedarf GL §13a'!C85)</f>
        <v/>
      </c>
      <c r="D86" s="81" t="str">
        <f>IF('N-Bedarf GL §13a'!D85="","",'N-Bedarf GL §13a'!D85)</f>
        <v/>
      </c>
      <c r="E86" s="83" t="str">
        <f>IF('N-Bedarf GL §13a'!H85="","",'N-Bedarf GL §13a'!H85)</f>
        <v/>
      </c>
      <c r="F86" s="32" t="str">
        <f t="shared" si="2"/>
        <v/>
      </c>
      <c r="G86" s="84" t="str">
        <f t="shared" si="3"/>
        <v/>
      </c>
      <c r="H86" s="85"/>
      <c r="I86" s="77" t="s">
        <v>261</v>
      </c>
      <c r="J86" s="2"/>
      <c r="K86" s="32" t="str">
        <f>IF(J86="","C",IF($I86="I",INDEX(Gehaltsklassen!A$11:A$15,MATCH(J86,Gehaltsklassen!C$11:C$15,1),1),IF($I86="II",INDEX(Gehaltsklassen!A$11:A$15,MATCH(J86,Gehaltsklassen!D$11:D$15,1),1),IF($I86="III",INDEX(Gehaltsklassen!A$11:A$15,MATCH(J86,Gehaltsklassen!E$11:E$15,1),1),"Falsche Bodenart"))))</f>
        <v>C</v>
      </c>
      <c r="L86" s="2"/>
      <c r="M86" s="32" t="str">
        <f>IF(L86="","C",IF($I86="I",INDEX(Gehaltsklassen!A$11:A$15,MATCH(L86,Gehaltsklassen!C$11:C$15,1),1),IF($I86="II",INDEX(Gehaltsklassen!A$11:A$15,MATCH(L86,Gehaltsklassen!D$11:D$15,1),1),IF($I86="III",INDEX(Gehaltsklassen!A$11:A$15,MATCH(L86,Gehaltsklassen!E$11:E$15,1),1),"Falsche Bodenart"))))</f>
        <v>C</v>
      </c>
      <c r="N86" s="86" t="str">
        <f>IF(OR(C86=""),"",SUM(F86)*VLOOKUP(K86,Gehaltsklassen!$B$34:$D$38,2,FALSE))</f>
        <v/>
      </c>
      <c r="O86" s="86" t="str">
        <f>IF(OR(C86=""),"",SUM(F86)*VLOOKUP(K86,Gehaltsklassen!$B$34:$D$38,2,FALSE)*C86)</f>
        <v/>
      </c>
      <c r="P86" s="86" t="str">
        <f>IF(OR(C86=""),"",SUM(F86,)*VLOOKUP(K86,Gehaltsklassen!$B$34:$D$38,3,FALSE))</f>
        <v/>
      </c>
      <c r="Q86" s="86" t="str">
        <f>IF(OR(C86=""),"",SUM(F86,)*VLOOKUP(K86,Gehaltsklassen!$B$34:$D$38,3,FALSE)*C86)</f>
        <v/>
      </c>
      <c r="R86" s="87" t="str">
        <f>IF(OR(C86=""),"",(SUM(G86)*VLOOKUP(M86,Gehaltsklassen!$B$34:$D$38,2,FALSE)))</f>
        <v/>
      </c>
      <c r="S86" s="414" t="str">
        <f>IF(OR(C86=""),"",(SUM(G86)*VLOOKUP(M86,Gehaltsklassen!$B$34:$D$38,2,FALSE))*C86)</f>
        <v/>
      </c>
      <c r="T86" s="417" t="str">
        <f>IF(OR(C86=""),"",(SUM(G86)*VLOOKUP(M86,Gehaltsklassen!$B$34:$D$38,3,FALSE)))</f>
        <v/>
      </c>
      <c r="U86" s="417" t="str">
        <f>IF(OR(C86=""),"",(SUM(G86)*VLOOKUP(M86,Gehaltsklassen!$B$34:$D$38,3,FALSE))*C86)</f>
        <v/>
      </c>
    </row>
    <row r="87" spans="1:21" ht="25.9" customHeight="1" x14ac:dyDescent="0.2">
      <c r="A87" s="74" t="str">
        <f>IF(D87="","",MAX($A$10:A86)+1)</f>
        <v/>
      </c>
      <c r="B87" s="82" t="str">
        <f>IF('N-Bedarf GL §13a'!B86="","",'N-Bedarf GL §13a'!B86)</f>
        <v/>
      </c>
      <c r="C87" s="204" t="str">
        <f>IF('N-Bedarf GL §13a'!C86="","",'N-Bedarf GL §13a'!C86)</f>
        <v/>
      </c>
      <c r="D87" s="81" t="str">
        <f>IF('N-Bedarf GL §13a'!D86="","",'N-Bedarf GL §13a'!D86)</f>
        <v/>
      </c>
      <c r="E87" s="83" t="str">
        <f>IF('N-Bedarf GL §13a'!H86="","",'N-Bedarf GL §13a'!H86)</f>
        <v/>
      </c>
      <c r="F87" s="32" t="str">
        <f t="shared" si="2"/>
        <v/>
      </c>
      <c r="G87" s="84" t="str">
        <f t="shared" si="3"/>
        <v/>
      </c>
      <c r="H87" s="85"/>
      <c r="I87" s="77" t="s">
        <v>261</v>
      </c>
      <c r="J87" s="2"/>
      <c r="K87" s="32" t="str">
        <f>IF(J87="","C",IF($I87="I",INDEX(Gehaltsklassen!A$11:A$15,MATCH(J87,Gehaltsklassen!C$11:C$15,1),1),IF($I87="II",INDEX(Gehaltsklassen!A$11:A$15,MATCH(J87,Gehaltsklassen!D$11:D$15,1),1),IF($I87="III",INDEX(Gehaltsklassen!A$11:A$15,MATCH(J87,Gehaltsklassen!E$11:E$15,1),1),"Falsche Bodenart"))))</f>
        <v>C</v>
      </c>
      <c r="L87" s="2"/>
      <c r="M87" s="32" t="str">
        <f>IF(L87="","C",IF($I87="I",INDEX(Gehaltsklassen!A$11:A$15,MATCH(L87,Gehaltsklassen!C$11:C$15,1),1),IF($I87="II",INDEX(Gehaltsklassen!A$11:A$15,MATCH(L87,Gehaltsklassen!D$11:D$15,1),1),IF($I87="III",INDEX(Gehaltsklassen!A$11:A$15,MATCH(L87,Gehaltsklassen!E$11:E$15,1),1),"Falsche Bodenart"))))</f>
        <v>C</v>
      </c>
      <c r="N87" s="86" t="str">
        <f>IF(OR(C87=""),"",SUM(F87)*VLOOKUP(K87,Gehaltsklassen!$B$34:$D$38,2,FALSE))</f>
        <v/>
      </c>
      <c r="O87" s="86" t="str">
        <f>IF(OR(C87=""),"",SUM(F87)*VLOOKUP(K87,Gehaltsklassen!$B$34:$D$38,2,FALSE)*C87)</f>
        <v/>
      </c>
      <c r="P87" s="86" t="str">
        <f>IF(OR(C87=""),"",SUM(F87,)*VLOOKUP(K87,Gehaltsklassen!$B$34:$D$38,3,FALSE))</f>
        <v/>
      </c>
      <c r="Q87" s="86" t="str">
        <f>IF(OR(C87=""),"",SUM(F87,)*VLOOKUP(K87,Gehaltsklassen!$B$34:$D$38,3,FALSE)*C87)</f>
        <v/>
      </c>
      <c r="R87" s="87" t="str">
        <f>IF(OR(C87=""),"",(SUM(G87)*VLOOKUP(M87,Gehaltsklassen!$B$34:$D$38,2,FALSE)))</f>
        <v/>
      </c>
      <c r="S87" s="414" t="str">
        <f>IF(OR(C87=""),"",(SUM(G87)*VLOOKUP(M87,Gehaltsklassen!$B$34:$D$38,2,FALSE))*C87)</f>
        <v/>
      </c>
      <c r="T87" s="417" t="str">
        <f>IF(OR(C87=""),"",(SUM(G87)*VLOOKUP(M87,Gehaltsklassen!$B$34:$D$38,3,FALSE)))</f>
        <v/>
      </c>
      <c r="U87" s="417" t="str">
        <f>IF(OR(C87=""),"",(SUM(G87)*VLOOKUP(M87,Gehaltsklassen!$B$34:$D$38,3,FALSE))*C87)</f>
        <v/>
      </c>
    </row>
    <row r="88" spans="1:21" ht="25.9" customHeight="1" x14ac:dyDescent="0.2">
      <c r="A88" s="74" t="str">
        <f>IF(D88="","",MAX($A$10:A87)+1)</f>
        <v/>
      </c>
      <c r="B88" s="82" t="str">
        <f>IF('N-Bedarf GL §13a'!B87="","",'N-Bedarf GL §13a'!B87)</f>
        <v/>
      </c>
      <c r="C88" s="204" t="str">
        <f>IF('N-Bedarf GL §13a'!C87="","",'N-Bedarf GL §13a'!C87)</f>
        <v/>
      </c>
      <c r="D88" s="81" t="str">
        <f>IF('N-Bedarf GL §13a'!D87="","",'N-Bedarf GL §13a'!D87)</f>
        <v/>
      </c>
      <c r="E88" s="83" t="str">
        <f>IF('N-Bedarf GL §13a'!H87="","",'N-Bedarf GL §13a'!H87)</f>
        <v/>
      </c>
      <c r="F88" s="32" t="str">
        <f t="shared" si="2"/>
        <v/>
      </c>
      <c r="G88" s="84" t="str">
        <f t="shared" si="3"/>
        <v/>
      </c>
      <c r="H88" s="85"/>
      <c r="I88" s="77" t="s">
        <v>261</v>
      </c>
      <c r="J88" s="2"/>
      <c r="K88" s="32" t="str">
        <f>IF(J88="","C",IF($I88="I",INDEX(Gehaltsklassen!A$11:A$15,MATCH(J88,Gehaltsklassen!C$11:C$15,1),1),IF($I88="II",INDEX(Gehaltsklassen!A$11:A$15,MATCH(J88,Gehaltsklassen!D$11:D$15,1),1),IF($I88="III",INDEX(Gehaltsklassen!A$11:A$15,MATCH(J88,Gehaltsklassen!E$11:E$15,1),1),"Falsche Bodenart"))))</f>
        <v>C</v>
      </c>
      <c r="L88" s="2"/>
      <c r="M88" s="32" t="str">
        <f>IF(L88="","C",IF($I88="I",INDEX(Gehaltsklassen!A$11:A$15,MATCH(L88,Gehaltsklassen!C$11:C$15,1),1),IF($I88="II",INDEX(Gehaltsklassen!A$11:A$15,MATCH(L88,Gehaltsklassen!D$11:D$15,1),1),IF($I88="III",INDEX(Gehaltsklassen!A$11:A$15,MATCH(L88,Gehaltsklassen!E$11:E$15,1),1),"Falsche Bodenart"))))</f>
        <v>C</v>
      </c>
      <c r="N88" s="86" t="str">
        <f>IF(OR(C88=""),"",SUM(F88)*VLOOKUP(K88,Gehaltsklassen!$B$34:$D$38,2,FALSE))</f>
        <v/>
      </c>
      <c r="O88" s="86" t="str">
        <f>IF(OR(C88=""),"",SUM(F88)*VLOOKUP(K88,Gehaltsklassen!$B$34:$D$38,2,FALSE)*C88)</f>
        <v/>
      </c>
      <c r="P88" s="86" t="str">
        <f>IF(OR(C88=""),"",SUM(F88,)*VLOOKUP(K88,Gehaltsklassen!$B$34:$D$38,3,FALSE))</f>
        <v/>
      </c>
      <c r="Q88" s="86" t="str">
        <f>IF(OR(C88=""),"",SUM(F88,)*VLOOKUP(K88,Gehaltsklassen!$B$34:$D$38,3,FALSE)*C88)</f>
        <v/>
      </c>
      <c r="R88" s="87" t="str">
        <f>IF(OR(C88=""),"",(SUM(G88)*VLOOKUP(M88,Gehaltsklassen!$B$34:$D$38,2,FALSE)))</f>
        <v/>
      </c>
      <c r="S88" s="414" t="str">
        <f>IF(OR(C88=""),"",(SUM(G88)*VLOOKUP(M88,Gehaltsklassen!$B$34:$D$38,2,FALSE))*C88)</f>
        <v/>
      </c>
      <c r="T88" s="417" t="str">
        <f>IF(OR(C88=""),"",(SUM(G88)*VLOOKUP(M88,Gehaltsklassen!$B$34:$D$38,3,FALSE)))</f>
        <v/>
      </c>
      <c r="U88" s="417" t="str">
        <f>IF(OR(C88=""),"",(SUM(G88)*VLOOKUP(M88,Gehaltsklassen!$B$34:$D$38,3,FALSE))*C88)</f>
        <v/>
      </c>
    </row>
    <row r="89" spans="1:21" ht="25.9" customHeight="1" x14ac:dyDescent="0.2">
      <c r="A89" s="74" t="str">
        <f>IF(D89="","",MAX($A$10:A88)+1)</f>
        <v/>
      </c>
      <c r="B89" s="82" t="str">
        <f>IF('N-Bedarf GL §13a'!B88="","",'N-Bedarf GL §13a'!B88)</f>
        <v/>
      </c>
      <c r="C89" s="204" t="str">
        <f>IF('N-Bedarf GL §13a'!C88="","",'N-Bedarf GL §13a'!C88)</f>
        <v/>
      </c>
      <c r="D89" s="81" t="str">
        <f>IF('N-Bedarf GL §13a'!D88="","",'N-Bedarf GL §13a'!D88)</f>
        <v/>
      </c>
      <c r="E89" s="83" t="str">
        <f>IF('N-Bedarf GL §13a'!H88="","",'N-Bedarf GL §13a'!H88)</f>
        <v/>
      </c>
      <c r="F89" s="32" t="str">
        <f t="shared" si="2"/>
        <v/>
      </c>
      <c r="G89" s="84" t="str">
        <f t="shared" si="3"/>
        <v/>
      </c>
      <c r="H89" s="85"/>
      <c r="I89" s="77" t="s">
        <v>261</v>
      </c>
      <c r="J89" s="2"/>
      <c r="K89" s="32" t="str">
        <f>IF(J89="","C",IF($I89="I",INDEX(Gehaltsklassen!A$11:A$15,MATCH(J89,Gehaltsklassen!C$11:C$15,1),1),IF($I89="II",INDEX(Gehaltsklassen!A$11:A$15,MATCH(J89,Gehaltsklassen!D$11:D$15,1),1),IF($I89="III",INDEX(Gehaltsklassen!A$11:A$15,MATCH(J89,Gehaltsklassen!E$11:E$15,1),1),"Falsche Bodenart"))))</f>
        <v>C</v>
      </c>
      <c r="L89" s="2"/>
      <c r="M89" s="32" t="str">
        <f>IF(L89="","C",IF($I89="I",INDEX(Gehaltsklassen!A$11:A$15,MATCH(L89,Gehaltsklassen!C$11:C$15,1),1),IF($I89="II",INDEX(Gehaltsklassen!A$11:A$15,MATCH(L89,Gehaltsklassen!D$11:D$15,1),1),IF($I89="III",INDEX(Gehaltsklassen!A$11:A$15,MATCH(L89,Gehaltsklassen!E$11:E$15,1),1),"Falsche Bodenart"))))</f>
        <v>C</v>
      </c>
      <c r="N89" s="86" t="str">
        <f>IF(OR(C89=""),"",SUM(F89)*VLOOKUP(K89,Gehaltsklassen!$B$34:$D$38,2,FALSE))</f>
        <v/>
      </c>
      <c r="O89" s="86" t="str">
        <f>IF(OR(C89=""),"",SUM(F89)*VLOOKUP(K89,Gehaltsklassen!$B$34:$D$38,2,FALSE)*C89)</f>
        <v/>
      </c>
      <c r="P89" s="86" t="str">
        <f>IF(OR(C89=""),"",SUM(F89,)*VLOOKUP(K89,Gehaltsklassen!$B$34:$D$38,3,FALSE))</f>
        <v/>
      </c>
      <c r="Q89" s="86" t="str">
        <f>IF(OR(C89=""),"",SUM(F89,)*VLOOKUP(K89,Gehaltsklassen!$B$34:$D$38,3,FALSE)*C89)</f>
        <v/>
      </c>
      <c r="R89" s="87" t="str">
        <f>IF(OR(C89=""),"",(SUM(G89)*VLOOKUP(M89,Gehaltsklassen!$B$34:$D$38,2,FALSE)))</f>
        <v/>
      </c>
      <c r="S89" s="414" t="str">
        <f>IF(OR(C89=""),"",(SUM(G89)*VLOOKUP(M89,Gehaltsklassen!$B$34:$D$38,2,FALSE))*C89)</f>
        <v/>
      </c>
      <c r="T89" s="417" t="str">
        <f>IF(OR(C89=""),"",(SUM(G89)*VLOOKUP(M89,Gehaltsklassen!$B$34:$D$38,3,FALSE)))</f>
        <v/>
      </c>
      <c r="U89" s="417" t="str">
        <f>IF(OR(C89=""),"",(SUM(G89)*VLOOKUP(M89,Gehaltsklassen!$B$34:$D$38,3,FALSE))*C89)</f>
        <v/>
      </c>
    </row>
    <row r="90" spans="1:21" ht="25.9" customHeight="1" x14ac:dyDescent="0.2">
      <c r="A90" s="74" t="str">
        <f>IF(D90="","",MAX($A$10:A89)+1)</f>
        <v/>
      </c>
      <c r="B90" s="82" t="str">
        <f>IF('N-Bedarf GL §13a'!B89="","",'N-Bedarf GL §13a'!B89)</f>
        <v/>
      </c>
      <c r="C90" s="204" t="str">
        <f>IF('N-Bedarf GL §13a'!C89="","",'N-Bedarf GL §13a'!C89)</f>
        <v/>
      </c>
      <c r="D90" s="81" t="str">
        <f>IF('N-Bedarf GL §13a'!D89="","",'N-Bedarf GL §13a'!D89)</f>
        <v/>
      </c>
      <c r="E90" s="83" t="str">
        <f>IF('N-Bedarf GL §13a'!H89="","",'N-Bedarf GL §13a'!H89)</f>
        <v/>
      </c>
      <c r="F90" s="32" t="str">
        <f t="shared" si="2"/>
        <v/>
      </c>
      <c r="G90" s="84" t="str">
        <f t="shared" si="3"/>
        <v/>
      </c>
      <c r="H90" s="85"/>
      <c r="I90" s="77" t="s">
        <v>261</v>
      </c>
      <c r="J90" s="2"/>
      <c r="K90" s="32" t="str">
        <f>IF(J90="","C",IF($I90="I",INDEX(Gehaltsklassen!A$11:A$15,MATCH(J90,Gehaltsklassen!C$11:C$15,1),1),IF($I90="II",INDEX(Gehaltsklassen!A$11:A$15,MATCH(J90,Gehaltsklassen!D$11:D$15,1),1),IF($I90="III",INDEX(Gehaltsklassen!A$11:A$15,MATCH(J90,Gehaltsklassen!E$11:E$15,1),1),"Falsche Bodenart"))))</f>
        <v>C</v>
      </c>
      <c r="L90" s="2"/>
      <c r="M90" s="32" t="str">
        <f>IF(L90="","C",IF($I90="I",INDEX(Gehaltsklassen!A$11:A$15,MATCH(L90,Gehaltsklassen!C$11:C$15,1),1),IF($I90="II",INDEX(Gehaltsklassen!A$11:A$15,MATCH(L90,Gehaltsklassen!D$11:D$15,1),1),IF($I90="III",INDEX(Gehaltsklassen!A$11:A$15,MATCH(L90,Gehaltsklassen!E$11:E$15,1),1),"Falsche Bodenart"))))</f>
        <v>C</v>
      </c>
      <c r="N90" s="86" t="str">
        <f>IF(OR(C90=""),"",SUM(F90)*VLOOKUP(K90,Gehaltsklassen!$B$34:$D$38,2,FALSE))</f>
        <v/>
      </c>
      <c r="O90" s="86" t="str">
        <f>IF(OR(C90=""),"",SUM(F90)*VLOOKUP(K90,Gehaltsklassen!$B$34:$D$38,2,FALSE)*C90)</f>
        <v/>
      </c>
      <c r="P90" s="86" t="str">
        <f>IF(OR(C90=""),"",SUM(F90,)*VLOOKUP(K90,Gehaltsklassen!$B$34:$D$38,3,FALSE))</f>
        <v/>
      </c>
      <c r="Q90" s="86" t="str">
        <f>IF(OR(C90=""),"",SUM(F90,)*VLOOKUP(K90,Gehaltsklassen!$B$34:$D$38,3,FALSE)*C90)</f>
        <v/>
      </c>
      <c r="R90" s="87" t="str">
        <f>IF(OR(C90=""),"",(SUM(G90)*VLOOKUP(M90,Gehaltsklassen!$B$34:$D$38,2,FALSE)))</f>
        <v/>
      </c>
      <c r="S90" s="414" t="str">
        <f>IF(OR(C90=""),"",(SUM(G90)*VLOOKUP(M90,Gehaltsklassen!$B$34:$D$38,2,FALSE))*C90)</f>
        <v/>
      </c>
      <c r="T90" s="417" t="str">
        <f>IF(OR(C90=""),"",(SUM(G90)*VLOOKUP(M90,Gehaltsklassen!$B$34:$D$38,3,FALSE)))</f>
        <v/>
      </c>
      <c r="U90" s="417" t="str">
        <f>IF(OR(C90=""),"",(SUM(G90)*VLOOKUP(M90,Gehaltsklassen!$B$34:$D$38,3,FALSE))*C90)</f>
        <v/>
      </c>
    </row>
    <row r="91" spans="1:21" ht="25.9" customHeight="1" x14ac:dyDescent="0.2">
      <c r="A91" s="74" t="str">
        <f>IF(D91="","",MAX($A$10:A90)+1)</f>
        <v/>
      </c>
      <c r="B91" s="82" t="str">
        <f>IF('N-Bedarf GL §13a'!B90="","",'N-Bedarf GL §13a'!B90)</f>
        <v/>
      </c>
      <c r="C91" s="204" t="str">
        <f>IF('N-Bedarf GL §13a'!C90="","",'N-Bedarf GL §13a'!C90)</f>
        <v/>
      </c>
      <c r="D91" s="81" t="str">
        <f>IF('N-Bedarf GL §13a'!D90="","",'N-Bedarf GL §13a'!D90)</f>
        <v/>
      </c>
      <c r="E91" s="83" t="str">
        <f>IF('N-Bedarf GL §13a'!H90="","",'N-Bedarf GL §13a'!H90)</f>
        <v/>
      </c>
      <c r="F91" s="32" t="str">
        <f t="shared" si="2"/>
        <v/>
      </c>
      <c r="G91" s="84" t="str">
        <f t="shared" si="3"/>
        <v/>
      </c>
      <c r="H91" s="85"/>
      <c r="I91" s="77" t="s">
        <v>261</v>
      </c>
      <c r="J91" s="2"/>
      <c r="K91" s="32" t="str">
        <f>IF(J91="","C",IF($I91="I",INDEX(Gehaltsklassen!A$11:A$15,MATCH(J91,Gehaltsklassen!C$11:C$15,1),1),IF($I91="II",INDEX(Gehaltsklassen!A$11:A$15,MATCH(J91,Gehaltsklassen!D$11:D$15,1),1),IF($I91="III",INDEX(Gehaltsklassen!A$11:A$15,MATCH(J91,Gehaltsklassen!E$11:E$15,1),1),"Falsche Bodenart"))))</f>
        <v>C</v>
      </c>
      <c r="L91" s="2"/>
      <c r="M91" s="32" t="str">
        <f>IF(L91="","C",IF($I91="I",INDEX(Gehaltsklassen!A$11:A$15,MATCH(L91,Gehaltsklassen!C$11:C$15,1),1),IF($I91="II",INDEX(Gehaltsklassen!A$11:A$15,MATCH(L91,Gehaltsklassen!D$11:D$15,1),1),IF($I91="III",INDEX(Gehaltsklassen!A$11:A$15,MATCH(L91,Gehaltsklassen!E$11:E$15,1),1),"Falsche Bodenart"))))</f>
        <v>C</v>
      </c>
      <c r="N91" s="86" t="str">
        <f>IF(OR(C91=""),"",SUM(F91)*VLOOKUP(K91,Gehaltsklassen!$B$34:$D$38,2,FALSE))</f>
        <v/>
      </c>
      <c r="O91" s="86" t="str">
        <f>IF(OR(C91=""),"",SUM(F91)*VLOOKUP(K91,Gehaltsklassen!$B$34:$D$38,2,FALSE)*C91)</f>
        <v/>
      </c>
      <c r="P91" s="86" t="str">
        <f>IF(OR(C91=""),"",SUM(F91,)*VLOOKUP(K91,Gehaltsklassen!$B$34:$D$38,3,FALSE))</f>
        <v/>
      </c>
      <c r="Q91" s="86" t="str">
        <f>IF(OR(C91=""),"",SUM(F91,)*VLOOKUP(K91,Gehaltsklassen!$B$34:$D$38,3,FALSE)*C91)</f>
        <v/>
      </c>
      <c r="R91" s="87" t="str">
        <f>IF(OR(C91=""),"",(SUM(G91)*VLOOKUP(M91,Gehaltsklassen!$B$34:$D$38,2,FALSE)))</f>
        <v/>
      </c>
      <c r="S91" s="414" t="str">
        <f>IF(OR(C91=""),"",(SUM(G91)*VLOOKUP(M91,Gehaltsklassen!$B$34:$D$38,2,FALSE))*C91)</f>
        <v/>
      </c>
      <c r="T91" s="417" t="str">
        <f>IF(OR(C91=""),"",(SUM(G91)*VLOOKUP(M91,Gehaltsklassen!$B$34:$D$38,3,FALSE)))</f>
        <v/>
      </c>
      <c r="U91" s="417" t="str">
        <f>IF(OR(C91=""),"",(SUM(G91)*VLOOKUP(M91,Gehaltsklassen!$B$34:$D$38,3,FALSE))*C91)</f>
        <v/>
      </c>
    </row>
    <row r="92" spans="1:21" ht="25.9" customHeight="1" x14ac:dyDescent="0.2">
      <c r="A92" s="74" t="str">
        <f>IF(D92="","",MAX($A$10:A91)+1)</f>
        <v/>
      </c>
      <c r="B92" s="82" t="str">
        <f>IF('N-Bedarf GL §13a'!B91="","",'N-Bedarf GL §13a'!B91)</f>
        <v/>
      </c>
      <c r="C92" s="204" t="str">
        <f>IF('N-Bedarf GL §13a'!C91="","",'N-Bedarf GL §13a'!C91)</f>
        <v/>
      </c>
      <c r="D92" s="81" t="str">
        <f>IF('N-Bedarf GL §13a'!D91="","",'N-Bedarf GL §13a'!D91)</f>
        <v/>
      </c>
      <c r="E92" s="83" t="str">
        <f>IF('N-Bedarf GL §13a'!H91="","",'N-Bedarf GL §13a'!H91)</f>
        <v/>
      </c>
      <c r="F92" s="32" t="str">
        <f t="shared" si="2"/>
        <v/>
      </c>
      <c r="G92" s="84" t="str">
        <f t="shared" si="3"/>
        <v/>
      </c>
      <c r="H92" s="85"/>
      <c r="I92" s="77" t="s">
        <v>261</v>
      </c>
      <c r="J92" s="2"/>
      <c r="K92" s="32" t="str">
        <f>IF(J92="","C",IF($I92="I",INDEX(Gehaltsklassen!A$11:A$15,MATCH(J92,Gehaltsklassen!C$11:C$15,1),1),IF($I92="II",INDEX(Gehaltsklassen!A$11:A$15,MATCH(J92,Gehaltsklassen!D$11:D$15,1),1),IF($I92="III",INDEX(Gehaltsklassen!A$11:A$15,MATCH(J92,Gehaltsklassen!E$11:E$15,1),1),"Falsche Bodenart"))))</f>
        <v>C</v>
      </c>
      <c r="L92" s="2"/>
      <c r="M92" s="32" t="str">
        <f>IF(L92="","C",IF($I92="I",INDEX(Gehaltsklassen!A$11:A$15,MATCH(L92,Gehaltsklassen!C$11:C$15,1),1),IF($I92="II",INDEX(Gehaltsklassen!A$11:A$15,MATCH(L92,Gehaltsklassen!D$11:D$15,1),1),IF($I92="III",INDEX(Gehaltsklassen!A$11:A$15,MATCH(L92,Gehaltsklassen!E$11:E$15,1),1),"Falsche Bodenart"))))</f>
        <v>C</v>
      </c>
      <c r="N92" s="86" t="str">
        <f>IF(OR(C92=""),"",SUM(F92)*VLOOKUP(K92,Gehaltsklassen!$B$34:$D$38,2,FALSE))</f>
        <v/>
      </c>
      <c r="O92" s="86" t="str">
        <f>IF(OR(C92=""),"",SUM(F92)*VLOOKUP(K92,Gehaltsklassen!$B$34:$D$38,2,FALSE)*C92)</f>
        <v/>
      </c>
      <c r="P92" s="86" t="str">
        <f>IF(OR(C92=""),"",SUM(F92,)*VLOOKUP(K92,Gehaltsklassen!$B$34:$D$38,3,FALSE))</f>
        <v/>
      </c>
      <c r="Q92" s="86" t="str">
        <f>IF(OR(C92=""),"",SUM(F92,)*VLOOKUP(K92,Gehaltsklassen!$B$34:$D$38,3,FALSE)*C92)</f>
        <v/>
      </c>
      <c r="R92" s="87" t="str">
        <f>IF(OR(C92=""),"",(SUM(G92)*VLOOKUP(M92,Gehaltsklassen!$B$34:$D$38,2,FALSE)))</f>
        <v/>
      </c>
      <c r="S92" s="414" t="str">
        <f>IF(OR(C92=""),"",(SUM(G92)*VLOOKUP(M92,Gehaltsklassen!$B$34:$D$38,2,FALSE))*C92)</f>
        <v/>
      </c>
      <c r="T92" s="417" t="str">
        <f>IF(OR(C92=""),"",(SUM(G92)*VLOOKUP(M92,Gehaltsklassen!$B$34:$D$38,3,FALSE)))</f>
        <v/>
      </c>
      <c r="U92" s="417" t="str">
        <f>IF(OR(C92=""),"",(SUM(G92)*VLOOKUP(M92,Gehaltsklassen!$B$34:$D$38,3,FALSE))*C92)</f>
        <v/>
      </c>
    </row>
    <row r="93" spans="1:21" ht="25.9" customHeight="1" x14ac:dyDescent="0.2">
      <c r="A93" s="74" t="str">
        <f>IF(D93="","",MAX($A$10:A92)+1)</f>
        <v/>
      </c>
      <c r="B93" s="82" t="str">
        <f>IF('N-Bedarf GL §13a'!B92="","",'N-Bedarf GL §13a'!B92)</f>
        <v/>
      </c>
      <c r="C93" s="204" t="str">
        <f>IF('N-Bedarf GL §13a'!C92="","",'N-Bedarf GL §13a'!C92)</f>
        <v/>
      </c>
      <c r="D93" s="81" t="str">
        <f>IF('N-Bedarf GL §13a'!D92="","",'N-Bedarf GL §13a'!D92)</f>
        <v/>
      </c>
      <c r="E93" s="83" t="str">
        <f>IF('N-Bedarf GL §13a'!H92="","",'N-Bedarf GL §13a'!H92)</f>
        <v/>
      </c>
      <c r="F93" s="32" t="str">
        <f t="shared" si="2"/>
        <v/>
      </c>
      <c r="G93" s="84" t="str">
        <f t="shared" si="3"/>
        <v/>
      </c>
      <c r="H93" s="85"/>
      <c r="I93" s="77" t="s">
        <v>261</v>
      </c>
      <c r="J93" s="2"/>
      <c r="K93" s="32" t="str">
        <f>IF(J93="","C",IF($I93="I",INDEX(Gehaltsklassen!A$11:A$15,MATCH(J93,Gehaltsklassen!C$11:C$15,1),1),IF($I93="II",INDEX(Gehaltsklassen!A$11:A$15,MATCH(J93,Gehaltsklassen!D$11:D$15,1),1),IF($I93="III",INDEX(Gehaltsklassen!A$11:A$15,MATCH(J93,Gehaltsklassen!E$11:E$15,1),1),"Falsche Bodenart"))))</f>
        <v>C</v>
      </c>
      <c r="L93" s="2"/>
      <c r="M93" s="32" t="str">
        <f>IF(L93="","C",IF($I93="I",INDEX(Gehaltsklassen!A$11:A$15,MATCH(L93,Gehaltsklassen!C$11:C$15,1),1),IF($I93="II",INDEX(Gehaltsklassen!A$11:A$15,MATCH(L93,Gehaltsklassen!D$11:D$15,1),1),IF($I93="III",INDEX(Gehaltsklassen!A$11:A$15,MATCH(L93,Gehaltsklassen!E$11:E$15,1),1),"Falsche Bodenart"))))</f>
        <v>C</v>
      </c>
      <c r="N93" s="86" t="str">
        <f>IF(OR(C93=""),"",SUM(F93)*VLOOKUP(K93,Gehaltsklassen!$B$34:$D$38,2,FALSE))</f>
        <v/>
      </c>
      <c r="O93" s="86" t="str">
        <f>IF(OR(C93=""),"",SUM(F93)*VLOOKUP(K93,Gehaltsklassen!$B$34:$D$38,2,FALSE)*C93)</f>
        <v/>
      </c>
      <c r="P93" s="86" t="str">
        <f>IF(OR(C93=""),"",SUM(F93,)*VLOOKUP(K93,Gehaltsklassen!$B$34:$D$38,3,FALSE))</f>
        <v/>
      </c>
      <c r="Q93" s="86" t="str">
        <f>IF(OR(C93=""),"",SUM(F93,)*VLOOKUP(K93,Gehaltsklassen!$B$34:$D$38,3,FALSE)*C93)</f>
        <v/>
      </c>
      <c r="R93" s="87" t="str">
        <f>IF(OR(C93=""),"",(SUM(G93)*VLOOKUP(M93,Gehaltsklassen!$B$34:$D$38,2,FALSE)))</f>
        <v/>
      </c>
      <c r="S93" s="414" t="str">
        <f>IF(OR(C93=""),"",(SUM(G93)*VLOOKUP(M93,Gehaltsklassen!$B$34:$D$38,2,FALSE))*C93)</f>
        <v/>
      </c>
      <c r="T93" s="417" t="str">
        <f>IF(OR(C93=""),"",(SUM(G93)*VLOOKUP(M93,Gehaltsklassen!$B$34:$D$38,3,FALSE)))</f>
        <v/>
      </c>
      <c r="U93" s="417" t="str">
        <f>IF(OR(C93=""),"",(SUM(G93)*VLOOKUP(M93,Gehaltsklassen!$B$34:$D$38,3,FALSE))*C93)</f>
        <v/>
      </c>
    </row>
    <row r="94" spans="1:21" ht="25.9" customHeight="1" x14ac:dyDescent="0.2">
      <c r="A94" s="74" t="str">
        <f>IF(D94="","",MAX($A$10:A93)+1)</f>
        <v/>
      </c>
      <c r="B94" s="82" t="str">
        <f>IF('N-Bedarf GL §13a'!B93="","",'N-Bedarf GL §13a'!B93)</f>
        <v/>
      </c>
      <c r="C94" s="204" t="str">
        <f>IF('N-Bedarf GL §13a'!C93="","",'N-Bedarf GL §13a'!C93)</f>
        <v/>
      </c>
      <c r="D94" s="81" t="str">
        <f>IF('N-Bedarf GL §13a'!D93="","",'N-Bedarf GL §13a'!D93)</f>
        <v/>
      </c>
      <c r="E94" s="83" t="str">
        <f>IF('N-Bedarf GL §13a'!H93="","",'N-Bedarf GL §13a'!H93)</f>
        <v/>
      </c>
      <c r="F94" s="32" t="str">
        <f t="shared" si="2"/>
        <v/>
      </c>
      <c r="G94" s="84" t="str">
        <f t="shared" si="3"/>
        <v/>
      </c>
      <c r="H94" s="85"/>
      <c r="I94" s="77" t="s">
        <v>261</v>
      </c>
      <c r="J94" s="2"/>
      <c r="K94" s="32" t="str">
        <f>IF(J94="","C",IF($I94="I",INDEX(Gehaltsklassen!A$11:A$15,MATCH(J94,Gehaltsklassen!C$11:C$15,1),1),IF($I94="II",INDEX(Gehaltsklassen!A$11:A$15,MATCH(J94,Gehaltsklassen!D$11:D$15,1),1),IF($I94="III",INDEX(Gehaltsklassen!A$11:A$15,MATCH(J94,Gehaltsklassen!E$11:E$15,1),1),"Falsche Bodenart"))))</f>
        <v>C</v>
      </c>
      <c r="L94" s="2"/>
      <c r="M94" s="32" t="str">
        <f>IF(L94="","C",IF($I94="I",INDEX(Gehaltsklassen!A$11:A$15,MATCH(L94,Gehaltsklassen!C$11:C$15,1),1),IF($I94="II",INDEX(Gehaltsklassen!A$11:A$15,MATCH(L94,Gehaltsklassen!D$11:D$15,1),1),IF($I94="III",INDEX(Gehaltsklassen!A$11:A$15,MATCH(L94,Gehaltsklassen!E$11:E$15,1),1),"Falsche Bodenart"))))</f>
        <v>C</v>
      </c>
      <c r="N94" s="86" t="str">
        <f>IF(OR(C94=""),"",SUM(F94)*VLOOKUP(K94,Gehaltsklassen!$B$34:$D$38,2,FALSE))</f>
        <v/>
      </c>
      <c r="O94" s="86" t="str">
        <f>IF(OR(C94=""),"",SUM(F94)*VLOOKUP(K94,Gehaltsklassen!$B$34:$D$38,2,FALSE)*C94)</f>
        <v/>
      </c>
      <c r="P94" s="86" t="str">
        <f>IF(OR(C94=""),"",SUM(F94,)*VLOOKUP(K94,Gehaltsklassen!$B$34:$D$38,3,FALSE))</f>
        <v/>
      </c>
      <c r="Q94" s="86" t="str">
        <f>IF(OR(C94=""),"",SUM(F94,)*VLOOKUP(K94,Gehaltsklassen!$B$34:$D$38,3,FALSE)*C94)</f>
        <v/>
      </c>
      <c r="R94" s="87" t="str">
        <f>IF(OR(C94=""),"",(SUM(G94)*VLOOKUP(M94,Gehaltsklassen!$B$34:$D$38,2,FALSE)))</f>
        <v/>
      </c>
      <c r="S94" s="414" t="str">
        <f>IF(OR(C94=""),"",(SUM(G94)*VLOOKUP(M94,Gehaltsklassen!$B$34:$D$38,2,FALSE))*C94)</f>
        <v/>
      </c>
      <c r="T94" s="417" t="str">
        <f>IF(OR(C94=""),"",(SUM(G94)*VLOOKUP(M94,Gehaltsklassen!$B$34:$D$38,3,FALSE)))</f>
        <v/>
      </c>
      <c r="U94" s="417" t="str">
        <f>IF(OR(C94=""),"",(SUM(G94)*VLOOKUP(M94,Gehaltsklassen!$B$34:$D$38,3,FALSE))*C94)</f>
        <v/>
      </c>
    </row>
    <row r="95" spans="1:21" ht="25.9" customHeight="1" x14ac:dyDescent="0.2">
      <c r="A95" s="74" t="str">
        <f>IF(D95="","",MAX($A$10:A94)+1)</f>
        <v/>
      </c>
      <c r="B95" s="82" t="str">
        <f>IF('N-Bedarf GL §13a'!B94="","",'N-Bedarf GL §13a'!B94)</f>
        <v/>
      </c>
      <c r="C95" s="204" t="str">
        <f>IF('N-Bedarf GL §13a'!C94="","",'N-Bedarf GL §13a'!C94)</f>
        <v/>
      </c>
      <c r="D95" s="81" t="str">
        <f>IF('N-Bedarf GL §13a'!D94="","",'N-Bedarf GL §13a'!D94)</f>
        <v/>
      </c>
      <c r="E95" s="83" t="str">
        <f>IF('N-Bedarf GL §13a'!H94="","",'N-Bedarf GL §13a'!H94)</f>
        <v/>
      </c>
      <c r="F95" s="32" t="str">
        <f t="shared" si="2"/>
        <v/>
      </c>
      <c r="G95" s="84" t="str">
        <f t="shared" si="3"/>
        <v/>
      </c>
      <c r="H95" s="85"/>
      <c r="I95" s="77" t="s">
        <v>261</v>
      </c>
      <c r="J95" s="2"/>
      <c r="K95" s="32" t="str">
        <f>IF(J95="","C",IF($I95="I",INDEX(Gehaltsklassen!A$11:A$15,MATCH(J95,Gehaltsklassen!C$11:C$15,1),1),IF($I95="II",INDEX(Gehaltsklassen!A$11:A$15,MATCH(J95,Gehaltsklassen!D$11:D$15,1),1),IF($I95="III",INDEX(Gehaltsklassen!A$11:A$15,MATCH(J95,Gehaltsklassen!E$11:E$15,1),1),"Falsche Bodenart"))))</f>
        <v>C</v>
      </c>
      <c r="L95" s="2"/>
      <c r="M95" s="32" t="str">
        <f>IF(L95="","C",IF($I95="I",INDEX(Gehaltsklassen!A$11:A$15,MATCH(L95,Gehaltsklassen!C$11:C$15,1),1),IF($I95="II",INDEX(Gehaltsklassen!A$11:A$15,MATCH(L95,Gehaltsklassen!D$11:D$15,1),1),IF($I95="III",INDEX(Gehaltsklassen!A$11:A$15,MATCH(L95,Gehaltsklassen!E$11:E$15,1),1),"Falsche Bodenart"))))</f>
        <v>C</v>
      </c>
      <c r="N95" s="86" t="str">
        <f>IF(OR(C95=""),"",SUM(F95)*VLOOKUP(K95,Gehaltsklassen!$B$34:$D$38,2,FALSE))</f>
        <v/>
      </c>
      <c r="O95" s="86" t="str">
        <f>IF(OR(C95=""),"",SUM(F95)*VLOOKUP(K95,Gehaltsklassen!$B$34:$D$38,2,FALSE)*C95)</f>
        <v/>
      </c>
      <c r="P95" s="86" t="str">
        <f>IF(OR(C95=""),"",SUM(F95,)*VLOOKUP(K95,Gehaltsklassen!$B$34:$D$38,3,FALSE))</f>
        <v/>
      </c>
      <c r="Q95" s="86" t="str">
        <f>IF(OR(C95=""),"",SUM(F95,)*VLOOKUP(K95,Gehaltsklassen!$B$34:$D$38,3,FALSE)*C95)</f>
        <v/>
      </c>
      <c r="R95" s="87" t="str">
        <f>IF(OR(C95=""),"",(SUM(G95)*VLOOKUP(M95,Gehaltsklassen!$B$34:$D$38,2,FALSE)))</f>
        <v/>
      </c>
      <c r="S95" s="414" t="str">
        <f>IF(OR(C95=""),"",(SUM(G95)*VLOOKUP(M95,Gehaltsklassen!$B$34:$D$38,2,FALSE))*C95)</f>
        <v/>
      </c>
      <c r="T95" s="417" t="str">
        <f>IF(OR(C95=""),"",(SUM(G95)*VLOOKUP(M95,Gehaltsklassen!$B$34:$D$38,3,FALSE)))</f>
        <v/>
      </c>
      <c r="U95" s="417" t="str">
        <f>IF(OR(C95=""),"",(SUM(G95)*VLOOKUP(M95,Gehaltsklassen!$B$34:$D$38,3,FALSE))*C95)</f>
        <v/>
      </c>
    </row>
    <row r="96" spans="1:21" ht="25.9" customHeight="1" x14ac:dyDescent="0.2">
      <c r="A96" s="74" t="str">
        <f>IF(D96="","",MAX($A$10:A95)+1)</f>
        <v/>
      </c>
      <c r="B96" s="82" t="str">
        <f>IF('N-Bedarf GL §13a'!B95="","",'N-Bedarf GL §13a'!B95)</f>
        <v/>
      </c>
      <c r="C96" s="204" t="str">
        <f>IF('N-Bedarf GL §13a'!C95="","",'N-Bedarf GL §13a'!C95)</f>
        <v/>
      </c>
      <c r="D96" s="81" t="str">
        <f>IF('N-Bedarf GL §13a'!D95="","",'N-Bedarf GL §13a'!D95)</f>
        <v/>
      </c>
      <c r="E96" s="83" t="str">
        <f>IF('N-Bedarf GL §13a'!H95="","",'N-Bedarf GL §13a'!H95)</f>
        <v/>
      </c>
      <c r="F96" s="32" t="str">
        <f t="shared" si="2"/>
        <v/>
      </c>
      <c r="G96" s="84" t="str">
        <f t="shared" si="3"/>
        <v/>
      </c>
      <c r="H96" s="85"/>
      <c r="I96" s="77" t="s">
        <v>261</v>
      </c>
      <c r="J96" s="2"/>
      <c r="K96" s="32" t="str">
        <f>IF(J96="","C",IF($I96="I",INDEX(Gehaltsklassen!A$11:A$15,MATCH(J96,Gehaltsklassen!C$11:C$15,1),1),IF($I96="II",INDEX(Gehaltsklassen!A$11:A$15,MATCH(J96,Gehaltsklassen!D$11:D$15,1),1),IF($I96="III",INDEX(Gehaltsklassen!A$11:A$15,MATCH(J96,Gehaltsklassen!E$11:E$15,1),1),"Falsche Bodenart"))))</f>
        <v>C</v>
      </c>
      <c r="L96" s="2"/>
      <c r="M96" s="32" t="str">
        <f>IF(L96="","C",IF($I96="I",INDEX(Gehaltsklassen!A$11:A$15,MATCH(L96,Gehaltsklassen!C$11:C$15,1),1),IF($I96="II",INDEX(Gehaltsklassen!A$11:A$15,MATCH(L96,Gehaltsklassen!D$11:D$15,1),1),IF($I96="III",INDEX(Gehaltsklassen!A$11:A$15,MATCH(L96,Gehaltsklassen!E$11:E$15,1),1),"Falsche Bodenart"))))</f>
        <v>C</v>
      </c>
      <c r="N96" s="86" t="str">
        <f>IF(OR(C96=""),"",SUM(F96)*VLOOKUP(K96,Gehaltsklassen!$B$34:$D$38,2,FALSE))</f>
        <v/>
      </c>
      <c r="O96" s="86" t="str">
        <f>IF(OR(C96=""),"",SUM(F96)*VLOOKUP(K96,Gehaltsklassen!$B$34:$D$38,2,FALSE)*C96)</f>
        <v/>
      </c>
      <c r="P96" s="86" t="str">
        <f>IF(OR(C96=""),"",SUM(F96,)*VLOOKUP(K96,Gehaltsklassen!$B$34:$D$38,3,FALSE))</f>
        <v/>
      </c>
      <c r="Q96" s="86" t="str">
        <f>IF(OR(C96=""),"",SUM(F96,)*VLOOKUP(K96,Gehaltsklassen!$B$34:$D$38,3,FALSE)*C96)</f>
        <v/>
      </c>
      <c r="R96" s="87" t="str">
        <f>IF(OR(C96=""),"",(SUM(G96)*VLOOKUP(M96,Gehaltsklassen!$B$34:$D$38,2,FALSE)))</f>
        <v/>
      </c>
      <c r="S96" s="414" t="str">
        <f>IF(OR(C96=""),"",(SUM(G96)*VLOOKUP(M96,Gehaltsklassen!$B$34:$D$38,2,FALSE))*C96)</f>
        <v/>
      </c>
      <c r="T96" s="417" t="str">
        <f>IF(OR(C96=""),"",(SUM(G96)*VLOOKUP(M96,Gehaltsklassen!$B$34:$D$38,3,FALSE)))</f>
        <v/>
      </c>
      <c r="U96" s="417" t="str">
        <f>IF(OR(C96=""),"",(SUM(G96)*VLOOKUP(M96,Gehaltsklassen!$B$34:$D$38,3,FALSE))*C96)</f>
        <v/>
      </c>
    </row>
    <row r="97" spans="1:21" ht="25.9" customHeight="1" x14ac:dyDescent="0.2">
      <c r="A97" s="74" t="str">
        <f>IF(D97="","",MAX($A$10:A96)+1)</f>
        <v/>
      </c>
      <c r="B97" s="82" t="str">
        <f>IF('N-Bedarf GL §13a'!B96="","",'N-Bedarf GL §13a'!B96)</f>
        <v/>
      </c>
      <c r="C97" s="204" t="str">
        <f>IF('N-Bedarf GL §13a'!C96="","",'N-Bedarf GL §13a'!C96)</f>
        <v/>
      </c>
      <c r="D97" s="81" t="str">
        <f>IF('N-Bedarf GL §13a'!D96="","",'N-Bedarf GL §13a'!D96)</f>
        <v/>
      </c>
      <c r="E97" s="83" t="str">
        <f>IF('N-Bedarf GL §13a'!H96="","",'N-Bedarf GL §13a'!H96)</f>
        <v/>
      </c>
      <c r="F97" s="32" t="str">
        <f t="shared" si="2"/>
        <v/>
      </c>
      <c r="G97" s="84" t="str">
        <f t="shared" si="3"/>
        <v/>
      </c>
      <c r="H97" s="85"/>
      <c r="I97" s="77" t="s">
        <v>261</v>
      </c>
      <c r="J97" s="2"/>
      <c r="K97" s="32" t="str">
        <f>IF(J97="","C",IF($I97="I",INDEX(Gehaltsklassen!A$11:A$15,MATCH(J97,Gehaltsklassen!C$11:C$15,1),1),IF($I97="II",INDEX(Gehaltsklassen!A$11:A$15,MATCH(J97,Gehaltsklassen!D$11:D$15,1),1),IF($I97="III",INDEX(Gehaltsklassen!A$11:A$15,MATCH(J97,Gehaltsklassen!E$11:E$15,1),1),"Falsche Bodenart"))))</f>
        <v>C</v>
      </c>
      <c r="L97" s="2"/>
      <c r="M97" s="32" t="str">
        <f>IF(L97="","C",IF($I97="I",INDEX(Gehaltsklassen!A$11:A$15,MATCH(L97,Gehaltsklassen!C$11:C$15,1),1),IF($I97="II",INDEX(Gehaltsklassen!A$11:A$15,MATCH(L97,Gehaltsklassen!D$11:D$15,1),1),IF($I97="III",INDEX(Gehaltsklassen!A$11:A$15,MATCH(L97,Gehaltsklassen!E$11:E$15,1),1),"Falsche Bodenart"))))</f>
        <v>C</v>
      </c>
      <c r="N97" s="86" t="str">
        <f>IF(OR(C97=""),"",SUM(F97)*VLOOKUP(K97,Gehaltsklassen!$B$34:$D$38,2,FALSE))</f>
        <v/>
      </c>
      <c r="O97" s="86" t="str">
        <f>IF(OR(C97=""),"",SUM(F97)*VLOOKUP(K97,Gehaltsklassen!$B$34:$D$38,2,FALSE)*C97)</f>
        <v/>
      </c>
      <c r="P97" s="86" t="str">
        <f>IF(OR(C97=""),"",SUM(F97,)*VLOOKUP(K97,Gehaltsklassen!$B$34:$D$38,3,FALSE))</f>
        <v/>
      </c>
      <c r="Q97" s="86" t="str">
        <f>IF(OR(C97=""),"",SUM(F97,)*VLOOKUP(K97,Gehaltsklassen!$B$34:$D$38,3,FALSE)*C97)</f>
        <v/>
      </c>
      <c r="R97" s="87" t="str">
        <f>IF(OR(C97=""),"",(SUM(G97)*VLOOKUP(M97,Gehaltsklassen!$B$34:$D$38,2,FALSE)))</f>
        <v/>
      </c>
      <c r="S97" s="414" t="str">
        <f>IF(OR(C97=""),"",(SUM(G97)*VLOOKUP(M97,Gehaltsklassen!$B$34:$D$38,2,FALSE))*C97)</f>
        <v/>
      </c>
      <c r="T97" s="417" t="str">
        <f>IF(OR(C97=""),"",(SUM(G97)*VLOOKUP(M97,Gehaltsklassen!$B$34:$D$38,3,FALSE)))</f>
        <v/>
      </c>
      <c r="U97" s="417" t="str">
        <f>IF(OR(C97=""),"",(SUM(G97)*VLOOKUP(M97,Gehaltsklassen!$B$34:$D$38,3,FALSE))*C97)</f>
        <v/>
      </c>
    </row>
    <row r="98" spans="1:21" ht="25.9" customHeight="1" x14ac:dyDescent="0.2">
      <c r="A98" s="74" t="str">
        <f>IF(D98="","",MAX($A$10:A97)+1)</f>
        <v/>
      </c>
      <c r="B98" s="82" t="str">
        <f>IF('N-Bedarf GL §13a'!B97="","",'N-Bedarf GL §13a'!B97)</f>
        <v/>
      </c>
      <c r="C98" s="204" t="str">
        <f>IF('N-Bedarf GL §13a'!C97="","",'N-Bedarf GL §13a'!C97)</f>
        <v/>
      </c>
      <c r="D98" s="81" t="str">
        <f>IF('N-Bedarf GL §13a'!D97="","",'N-Bedarf GL §13a'!D97)</f>
        <v/>
      </c>
      <c r="E98" s="83" t="str">
        <f>IF('N-Bedarf GL §13a'!H97="","",'N-Bedarf GL §13a'!H97)</f>
        <v/>
      </c>
      <c r="F98" s="32" t="str">
        <f t="shared" si="2"/>
        <v/>
      </c>
      <c r="G98" s="84" t="str">
        <f t="shared" si="3"/>
        <v/>
      </c>
      <c r="H98" s="85"/>
      <c r="I98" s="77" t="s">
        <v>261</v>
      </c>
      <c r="J98" s="2"/>
      <c r="K98" s="32" t="str">
        <f>IF(J98="","C",IF($I98="I",INDEX(Gehaltsklassen!A$11:A$15,MATCH(J98,Gehaltsklassen!C$11:C$15,1),1),IF($I98="II",INDEX(Gehaltsklassen!A$11:A$15,MATCH(J98,Gehaltsklassen!D$11:D$15,1),1),IF($I98="III",INDEX(Gehaltsklassen!A$11:A$15,MATCH(J98,Gehaltsklassen!E$11:E$15,1),1),"Falsche Bodenart"))))</f>
        <v>C</v>
      </c>
      <c r="L98" s="2"/>
      <c r="M98" s="32" t="str">
        <f>IF(L98="","C",IF($I98="I",INDEX(Gehaltsklassen!A$11:A$15,MATCH(L98,Gehaltsklassen!C$11:C$15,1),1),IF($I98="II",INDEX(Gehaltsklassen!A$11:A$15,MATCH(L98,Gehaltsklassen!D$11:D$15,1),1),IF($I98="III",INDEX(Gehaltsklassen!A$11:A$15,MATCH(L98,Gehaltsklassen!E$11:E$15,1),1),"Falsche Bodenart"))))</f>
        <v>C</v>
      </c>
      <c r="N98" s="86" t="str">
        <f>IF(OR(C98=""),"",SUM(F98)*VLOOKUP(K98,Gehaltsklassen!$B$34:$D$38,2,FALSE))</f>
        <v/>
      </c>
      <c r="O98" s="86" t="str">
        <f>IF(OR(C98=""),"",SUM(F98)*VLOOKUP(K98,Gehaltsklassen!$B$34:$D$38,2,FALSE)*C98)</f>
        <v/>
      </c>
      <c r="P98" s="86" t="str">
        <f>IF(OR(C98=""),"",SUM(F98,)*VLOOKUP(K98,Gehaltsklassen!$B$34:$D$38,3,FALSE))</f>
        <v/>
      </c>
      <c r="Q98" s="86" t="str">
        <f>IF(OR(C98=""),"",SUM(F98,)*VLOOKUP(K98,Gehaltsklassen!$B$34:$D$38,3,FALSE)*C98)</f>
        <v/>
      </c>
      <c r="R98" s="87" t="str">
        <f>IF(OR(C98=""),"",(SUM(G98)*VLOOKUP(M98,Gehaltsklassen!$B$34:$D$38,2,FALSE)))</f>
        <v/>
      </c>
      <c r="S98" s="414" t="str">
        <f>IF(OR(C98=""),"",(SUM(G98)*VLOOKUP(M98,Gehaltsklassen!$B$34:$D$38,2,FALSE))*C98)</f>
        <v/>
      </c>
      <c r="T98" s="417" t="str">
        <f>IF(OR(C98=""),"",(SUM(G98)*VLOOKUP(M98,Gehaltsklassen!$B$34:$D$38,3,FALSE)))</f>
        <v/>
      </c>
      <c r="U98" s="417" t="str">
        <f>IF(OR(C98=""),"",(SUM(G98)*VLOOKUP(M98,Gehaltsklassen!$B$34:$D$38,3,FALSE))*C98)</f>
        <v/>
      </c>
    </row>
    <row r="99" spans="1:21" ht="25.9" customHeight="1" x14ac:dyDescent="0.2">
      <c r="A99" s="74" t="str">
        <f>IF(D99="","",MAX($A$10:A98)+1)</f>
        <v/>
      </c>
      <c r="B99" s="82" t="str">
        <f>IF('N-Bedarf GL §13a'!B98="","",'N-Bedarf GL §13a'!B98)</f>
        <v/>
      </c>
      <c r="C99" s="204" t="str">
        <f>IF('N-Bedarf GL §13a'!C98="","",'N-Bedarf GL §13a'!C98)</f>
        <v/>
      </c>
      <c r="D99" s="81" t="str">
        <f>IF('N-Bedarf GL §13a'!D98="","",'N-Bedarf GL §13a'!D98)</f>
        <v/>
      </c>
      <c r="E99" s="83" t="str">
        <f>IF('N-Bedarf GL §13a'!H98="","",'N-Bedarf GL §13a'!H98)</f>
        <v/>
      </c>
      <c r="F99" s="32" t="str">
        <f t="shared" si="2"/>
        <v/>
      </c>
      <c r="G99" s="84" t="str">
        <f t="shared" si="3"/>
        <v/>
      </c>
      <c r="H99" s="85"/>
      <c r="I99" s="77" t="s">
        <v>261</v>
      </c>
      <c r="J99" s="2"/>
      <c r="K99" s="32" t="str">
        <f>IF(J99="","C",IF($I99="I",INDEX(Gehaltsklassen!A$11:A$15,MATCH(J99,Gehaltsklassen!C$11:C$15,1),1),IF($I99="II",INDEX(Gehaltsklassen!A$11:A$15,MATCH(J99,Gehaltsklassen!D$11:D$15,1),1),IF($I99="III",INDEX(Gehaltsklassen!A$11:A$15,MATCH(J99,Gehaltsklassen!E$11:E$15,1),1),"Falsche Bodenart"))))</f>
        <v>C</v>
      </c>
      <c r="L99" s="2"/>
      <c r="M99" s="32" t="str">
        <f>IF(L99="","C",IF($I99="I",INDEX(Gehaltsklassen!A$11:A$15,MATCH(L99,Gehaltsklassen!C$11:C$15,1),1),IF($I99="II",INDEX(Gehaltsklassen!A$11:A$15,MATCH(L99,Gehaltsklassen!D$11:D$15,1),1),IF($I99="III",INDEX(Gehaltsklassen!A$11:A$15,MATCH(L99,Gehaltsklassen!E$11:E$15,1),1),"Falsche Bodenart"))))</f>
        <v>C</v>
      </c>
      <c r="N99" s="86" t="str">
        <f>IF(OR(C99=""),"",SUM(F99)*VLOOKUP(K99,Gehaltsklassen!$B$34:$D$38,2,FALSE))</f>
        <v/>
      </c>
      <c r="O99" s="86" t="str">
        <f>IF(OR(C99=""),"",SUM(F99)*VLOOKUP(K99,Gehaltsklassen!$B$34:$D$38,2,FALSE)*C99)</f>
        <v/>
      </c>
      <c r="P99" s="86" t="str">
        <f>IF(OR(C99=""),"",SUM(F99,)*VLOOKUP(K99,Gehaltsklassen!$B$34:$D$38,3,FALSE))</f>
        <v/>
      </c>
      <c r="Q99" s="86" t="str">
        <f>IF(OR(C99=""),"",SUM(F99,)*VLOOKUP(K99,Gehaltsklassen!$B$34:$D$38,3,FALSE)*C99)</f>
        <v/>
      </c>
      <c r="R99" s="87" t="str">
        <f>IF(OR(C99=""),"",(SUM(G99)*VLOOKUP(M99,Gehaltsklassen!$B$34:$D$38,2,FALSE)))</f>
        <v/>
      </c>
      <c r="S99" s="414" t="str">
        <f>IF(OR(C99=""),"",(SUM(G99)*VLOOKUP(M99,Gehaltsklassen!$B$34:$D$38,2,FALSE))*C99)</f>
        <v/>
      </c>
      <c r="T99" s="417" t="str">
        <f>IF(OR(C99=""),"",(SUM(G99)*VLOOKUP(M99,Gehaltsklassen!$B$34:$D$38,3,FALSE)))</f>
        <v/>
      </c>
      <c r="U99" s="417" t="str">
        <f>IF(OR(C99=""),"",(SUM(G99)*VLOOKUP(M99,Gehaltsklassen!$B$34:$D$38,3,FALSE))*C99)</f>
        <v/>
      </c>
    </row>
    <row r="100" spans="1:21" ht="25.9" customHeight="1" x14ac:dyDescent="0.2">
      <c r="A100" s="74" t="str">
        <f>IF(D100="","",MAX($A$10:A99)+1)</f>
        <v/>
      </c>
      <c r="B100" s="82" t="str">
        <f>IF('N-Bedarf GL §13a'!B99="","",'N-Bedarf GL §13a'!B99)</f>
        <v/>
      </c>
      <c r="C100" s="204" t="str">
        <f>IF('N-Bedarf GL §13a'!C99="","",'N-Bedarf GL §13a'!C99)</f>
        <v/>
      </c>
      <c r="D100" s="81" t="str">
        <f>IF('N-Bedarf GL §13a'!D99="","",'N-Bedarf GL §13a'!D99)</f>
        <v/>
      </c>
      <c r="E100" s="83" t="str">
        <f>IF('N-Bedarf GL §13a'!H99="","",'N-Bedarf GL §13a'!H99)</f>
        <v/>
      </c>
      <c r="F100" s="32" t="str">
        <f t="shared" si="2"/>
        <v/>
      </c>
      <c r="G100" s="84" t="str">
        <f t="shared" si="3"/>
        <v/>
      </c>
      <c r="H100" s="85"/>
      <c r="I100" s="77" t="s">
        <v>261</v>
      </c>
      <c r="J100" s="2"/>
      <c r="K100" s="32" t="str">
        <f>IF(J100="","C",IF($I100="I",INDEX(Gehaltsklassen!A$11:A$15,MATCH(J100,Gehaltsklassen!C$11:C$15,1),1),IF($I100="II",INDEX(Gehaltsklassen!A$11:A$15,MATCH(J100,Gehaltsklassen!D$11:D$15,1),1),IF($I100="III",INDEX(Gehaltsklassen!A$11:A$15,MATCH(J100,Gehaltsklassen!E$11:E$15,1),1),"Falsche Bodenart"))))</f>
        <v>C</v>
      </c>
      <c r="L100" s="2"/>
      <c r="M100" s="32" t="str">
        <f>IF(L100="","C",IF($I100="I",INDEX(Gehaltsklassen!A$11:A$15,MATCH(L100,Gehaltsklassen!C$11:C$15,1),1),IF($I100="II",INDEX(Gehaltsklassen!A$11:A$15,MATCH(L100,Gehaltsklassen!D$11:D$15,1),1),IF($I100="III",INDEX(Gehaltsklassen!A$11:A$15,MATCH(L100,Gehaltsklassen!E$11:E$15,1),1),"Falsche Bodenart"))))</f>
        <v>C</v>
      </c>
      <c r="N100" s="86" t="str">
        <f>IF(OR(C100=""),"",SUM(F100)*VLOOKUP(K100,Gehaltsklassen!$B$34:$D$38,2,FALSE))</f>
        <v/>
      </c>
      <c r="O100" s="86" t="str">
        <f>IF(OR(C100=""),"",SUM(F100)*VLOOKUP(K100,Gehaltsklassen!$B$34:$D$38,2,FALSE)*C100)</f>
        <v/>
      </c>
      <c r="P100" s="86" t="str">
        <f>IF(OR(C100=""),"",SUM(F100,)*VLOOKUP(K100,Gehaltsklassen!$B$34:$D$38,3,FALSE))</f>
        <v/>
      </c>
      <c r="Q100" s="86" t="str">
        <f>IF(OR(C100=""),"",SUM(F100,)*VLOOKUP(K100,Gehaltsklassen!$B$34:$D$38,3,FALSE)*C100)</f>
        <v/>
      </c>
      <c r="R100" s="87" t="str">
        <f>IF(OR(C100=""),"",(SUM(G100)*VLOOKUP(M100,Gehaltsklassen!$B$34:$D$38,2,FALSE)))</f>
        <v/>
      </c>
      <c r="S100" s="414" t="str">
        <f>IF(OR(C100=""),"",(SUM(G100)*VLOOKUP(M100,Gehaltsklassen!$B$34:$D$38,2,FALSE))*C100)</f>
        <v/>
      </c>
      <c r="T100" s="417" t="str">
        <f>IF(OR(C100=""),"",(SUM(G100)*VLOOKUP(M100,Gehaltsklassen!$B$34:$D$38,3,FALSE)))</f>
        <v/>
      </c>
      <c r="U100" s="417" t="str">
        <f>IF(OR(C100=""),"",(SUM(G100)*VLOOKUP(M100,Gehaltsklassen!$B$34:$D$38,3,FALSE))*C100)</f>
        <v/>
      </c>
    </row>
    <row r="101" spans="1:21" ht="25.9" customHeight="1" x14ac:dyDescent="0.2">
      <c r="A101" s="74" t="str">
        <f>IF(D101="","",MAX($A$10:A100)+1)</f>
        <v/>
      </c>
      <c r="B101" s="82" t="str">
        <f>IF('N-Bedarf GL §13a'!B100="","",'N-Bedarf GL §13a'!B100)</f>
        <v/>
      </c>
      <c r="C101" s="204" t="str">
        <f>IF('N-Bedarf GL §13a'!C100="","",'N-Bedarf GL §13a'!C100)</f>
        <v/>
      </c>
      <c r="D101" s="81" t="str">
        <f>IF('N-Bedarf GL §13a'!D100="","",'N-Bedarf GL §13a'!D100)</f>
        <v/>
      </c>
      <c r="E101" s="83" t="str">
        <f>IF('N-Bedarf GL §13a'!H100="","",'N-Bedarf GL §13a'!H100)</f>
        <v/>
      </c>
      <c r="F101" s="32" t="str">
        <f t="shared" si="2"/>
        <v/>
      </c>
      <c r="G101" s="84" t="str">
        <f t="shared" si="3"/>
        <v/>
      </c>
      <c r="H101" s="85"/>
      <c r="I101" s="77" t="s">
        <v>261</v>
      </c>
      <c r="J101" s="2"/>
      <c r="K101" s="32" t="str">
        <f>IF(J101="","C",IF($I101="I",INDEX(Gehaltsklassen!A$11:A$15,MATCH(J101,Gehaltsklassen!C$11:C$15,1),1),IF($I101="II",INDEX(Gehaltsklassen!A$11:A$15,MATCH(J101,Gehaltsklassen!D$11:D$15,1),1),IF($I101="III",INDEX(Gehaltsklassen!A$11:A$15,MATCH(J101,Gehaltsklassen!E$11:E$15,1),1),"Falsche Bodenart"))))</f>
        <v>C</v>
      </c>
      <c r="L101" s="2"/>
      <c r="M101" s="32" t="str">
        <f>IF(L101="","C",IF($I101="I",INDEX(Gehaltsklassen!A$11:A$15,MATCH(L101,Gehaltsklassen!C$11:C$15,1),1),IF($I101="II",INDEX(Gehaltsklassen!A$11:A$15,MATCH(L101,Gehaltsklassen!D$11:D$15,1),1),IF($I101="III",INDEX(Gehaltsklassen!A$11:A$15,MATCH(L101,Gehaltsklassen!E$11:E$15,1),1),"Falsche Bodenart"))))</f>
        <v>C</v>
      </c>
      <c r="N101" s="86" t="str">
        <f>IF(OR(C101=""),"",SUM(F101)*VLOOKUP(K101,Gehaltsklassen!$B$34:$D$38,2,FALSE))</f>
        <v/>
      </c>
      <c r="O101" s="86" t="str">
        <f>IF(OR(C101=""),"",SUM(F101)*VLOOKUP(K101,Gehaltsklassen!$B$34:$D$38,2,FALSE)*C101)</f>
        <v/>
      </c>
      <c r="P101" s="86" t="str">
        <f>IF(OR(C101=""),"",SUM(F101,)*VLOOKUP(K101,Gehaltsklassen!$B$34:$D$38,3,FALSE))</f>
        <v/>
      </c>
      <c r="Q101" s="86" t="str">
        <f>IF(OR(C101=""),"",SUM(F101,)*VLOOKUP(K101,Gehaltsklassen!$B$34:$D$38,3,FALSE)*C101)</f>
        <v/>
      </c>
      <c r="R101" s="87" t="str">
        <f>IF(OR(C101=""),"",(SUM(G101)*VLOOKUP(M101,Gehaltsklassen!$B$34:$D$38,2,FALSE)))</f>
        <v/>
      </c>
      <c r="S101" s="414" t="str">
        <f>IF(OR(C101=""),"",(SUM(G101)*VLOOKUP(M101,Gehaltsklassen!$B$34:$D$38,2,FALSE))*C101)</f>
        <v/>
      </c>
      <c r="T101" s="417" t="str">
        <f>IF(OR(C101=""),"",(SUM(G101)*VLOOKUP(M101,Gehaltsklassen!$B$34:$D$38,3,FALSE)))</f>
        <v/>
      </c>
      <c r="U101" s="417" t="str">
        <f>IF(OR(C101=""),"",(SUM(G101)*VLOOKUP(M101,Gehaltsklassen!$B$34:$D$38,3,FALSE))*C101)</f>
        <v/>
      </c>
    </row>
    <row r="102" spans="1:21" ht="25.9" customHeight="1" x14ac:dyDescent="0.2">
      <c r="A102" s="74" t="str">
        <f>IF(D102="","",MAX($A$10:A101)+1)</f>
        <v/>
      </c>
      <c r="B102" s="82" t="str">
        <f>IF('N-Bedarf GL §13a'!B101="","",'N-Bedarf GL §13a'!B101)</f>
        <v/>
      </c>
      <c r="C102" s="204" t="str">
        <f>IF('N-Bedarf GL §13a'!C101="","",'N-Bedarf GL §13a'!C101)</f>
        <v/>
      </c>
      <c r="D102" s="81" t="str">
        <f>IF('N-Bedarf GL §13a'!D101="","",'N-Bedarf GL §13a'!D101)</f>
        <v/>
      </c>
      <c r="E102" s="83" t="str">
        <f>IF('N-Bedarf GL §13a'!H101="","",'N-Bedarf GL §13a'!H101)</f>
        <v/>
      </c>
      <c r="F102" s="32" t="str">
        <f t="shared" si="2"/>
        <v/>
      </c>
      <c r="G102" s="84" t="str">
        <f t="shared" si="3"/>
        <v/>
      </c>
      <c r="H102" s="85"/>
      <c r="I102" s="77" t="s">
        <v>261</v>
      </c>
      <c r="J102" s="2"/>
      <c r="K102" s="32" t="str">
        <f>IF(J102="","C",IF($I102="I",INDEX(Gehaltsklassen!A$11:A$15,MATCH(J102,Gehaltsklassen!C$11:C$15,1),1),IF($I102="II",INDEX(Gehaltsklassen!A$11:A$15,MATCH(J102,Gehaltsklassen!D$11:D$15,1),1),IF($I102="III",INDEX(Gehaltsklassen!A$11:A$15,MATCH(J102,Gehaltsklassen!E$11:E$15,1),1),"Falsche Bodenart"))))</f>
        <v>C</v>
      </c>
      <c r="L102" s="2"/>
      <c r="M102" s="32" t="str">
        <f>IF(L102="","C",IF($I102="I",INDEX(Gehaltsklassen!A$11:A$15,MATCH(L102,Gehaltsklassen!C$11:C$15,1),1),IF($I102="II",INDEX(Gehaltsklassen!A$11:A$15,MATCH(L102,Gehaltsklassen!D$11:D$15,1),1),IF($I102="III",INDEX(Gehaltsklassen!A$11:A$15,MATCH(L102,Gehaltsklassen!E$11:E$15,1),1),"Falsche Bodenart"))))</f>
        <v>C</v>
      </c>
      <c r="N102" s="86" t="str">
        <f>IF(OR(C102=""),"",SUM(F102)*VLOOKUP(K102,Gehaltsklassen!$B$34:$D$38,2,FALSE))</f>
        <v/>
      </c>
      <c r="O102" s="86" t="str">
        <f>IF(OR(C102=""),"",SUM(F102)*VLOOKUP(K102,Gehaltsklassen!$B$34:$D$38,2,FALSE)*C102)</f>
        <v/>
      </c>
      <c r="P102" s="86" t="str">
        <f>IF(OR(C102=""),"",SUM(F102,)*VLOOKUP(K102,Gehaltsklassen!$B$34:$D$38,3,FALSE))</f>
        <v/>
      </c>
      <c r="Q102" s="86" t="str">
        <f>IF(OR(C102=""),"",SUM(F102,)*VLOOKUP(K102,Gehaltsklassen!$B$34:$D$38,3,FALSE)*C102)</f>
        <v/>
      </c>
      <c r="R102" s="87" t="str">
        <f>IF(OR(C102=""),"",(SUM(G102)*VLOOKUP(M102,Gehaltsklassen!$B$34:$D$38,2,FALSE)))</f>
        <v/>
      </c>
      <c r="S102" s="414" t="str">
        <f>IF(OR(C102=""),"",(SUM(G102)*VLOOKUP(M102,Gehaltsklassen!$B$34:$D$38,2,FALSE))*C102)</f>
        <v/>
      </c>
      <c r="T102" s="417" t="str">
        <f>IF(OR(C102=""),"",(SUM(G102)*VLOOKUP(M102,Gehaltsklassen!$B$34:$D$38,3,FALSE)))</f>
        <v/>
      </c>
      <c r="U102" s="417" t="str">
        <f>IF(OR(C102=""),"",(SUM(G102)*VLOOKUP(M102,Gehaltsklassen!$B$34:$D$38,3,FALSE))*C102)</f>
        <v/>
      </c>
    </row>
    <row r="103" spans="1:21" ht="25.9" customHeight="1" x14ac:dyDescent="0.2">
      <c r="A103" s="74" t="str">
        <f>IF(D103="","",MAX($A$10:A102)+1)</f>
        <v/>
      </c>
      <c r="B103" s="82" t="str">
        <f>IF('N-Bedarf GL §13a'!B102="","",'N-Bedarf GL §13a'!B102)</f>
        <v/>
      </c>
      <c r="C103" s="204" t="str">
        <f>IF('N-Bedarf GL §13a'!C102="","",'N-Bedarf GL §13a'!C102)</f>
        <v/>
      </c>
      <c r="D103" s="81" t="str">
        <f>IF('N-Bedarf GL §13a'!D102="","",'N-Bedarf GL §13a'!D102)</f>
        <v/>
      </c>
      <c r="E103" s="83" t="str">
        <f>IF('N-Bedarf GL §13a'!H102="","",'N-Bedarf GL §13a'!H102)</f>
        <v/>
      </c>
      <c r="F103" s="32" t="str">
        <f t="shared" si="2"/>
        <v/>
      </c>
      <c r="G103" s="84" t="str">
        <f t="shared" si="3"/>
        <v/>
      </c>
      <c r="H103" s="85"/>
      <c r="I103" s="77" t="s">
        <v>261</v>
      </c>
      <c r="J103" s="2"/>
      <c r="K103" s="32" t="str">
        <f>IF(J103="","C",IF($I103="I",INDEX(Gehaltsklassen!A$11:A$15,MATCH(J103,Gehaltsklassen!C$11:C$15,1),1),IF($I103="II",INDEX(Gehaltsklassen!A$11:A$15,MATCH(J103,Gehaltsklassen!D$11:D$15,1),1),IF($I103="III",INDEX(Gehaltsklassen!A$11:A$15,MATCH(J103,Gehaltsklassen!E$11:E$15,1),1),"Falsche Bodenart"))))</f>
        <v>C</v>
      </c>
      <c r="L103" s="2"/>
      <c r="M103" s="32" t="str">
        <f>IF(L103="","C",IF($I103="I",INDEX(Gehaltsklassen!A$11:A$15,MATCH(L103,Gehaltsklassen!C$11:C$15,1),1),IF($I103="II",INDEX(Gehaltsklassen!A$11:A$15,MATCH(L103,Gehaltsklassen!D$11:D$15,1),1),IF($I103="III",INDEX(Gehaltsklassen!A$11:A$15,MATCH(L103,Gehaltsklassen!E$11:E$15,1),1),"Falsche Bodenart"))))</f>
        <v>C</v>
      </c>
      <c r="N103" s="86" t="str">
        <f>IF(OR(C103=""),"",SUM(F103)*VLOOKUP(K103,Gehaltsklassen!$B$34:$D$38,2,FALSE))</f>
        <v/>
      </c>
      <c r="O103" s="86" t="str">
        <f>IF(OR(C103=""),"",SUM(F103)*VLOOKUP(K103,Gehaltsklassen!$B$34:$D$38,2,FALSE)*C103)</f>
        <v/>
      </c>
      <c r="P103" s="86" t="str">
        <f>IF(OR(C103=""),"",SUM(F103,)*VLOOKUP(K103,Gehaltsklassen!$B$34:$D$38,3,FALSE))</f>
        <v/>
      </c>
      <c r="Q103" s="86" t="str">
        <f>IF(OR(C103=""),"",SUM(F103,)*VLOOKUP(K103,Gehaltsklassen!$B$34:$D$38,3,FALSE)*C103)</f>
        <v/>
      </c>
      <c r="R103" s="87" t="str">
        <f>IF(OR(C103=""),"",(SUM(G103)*VLOOKUP(M103,Gehaltsklassen!$B$34:$D$38,2,FALSE)))</f>
        <v/>
      </c>
      <c r="S103" s="414" t="str">
        <f>IF(OR(C103=""),"",(SUM(G103)*VLOOKUP(M103,Gehaltsklassen!$B$34:$D$38,2,FALSE))*C103)</f>
        <v/>
      </c>
      <c r="T103" s="417" t="str">
        <f>IF(OR(C103=""),"",(SUM(G103)*VLOOKUP(M103,Gehaltsklassen!$B$34:$D$38,3,FALSE)))</f>
        <v/>
      </c>
      <c r="U103" s="417" t="str">
        <f>IF(OR(C103=""),"",(SUM(G103)*VLOOKUP(M103,Gehaltsklassen!$B$34:$D$38,3,FALSE))*C103)</f>
        <v/>
      </c>
    </row>
    <row r="104" spans="1:21" ht="25.9" customHeight="1" x14ac:dyDescent="0.2">
      <c r="A104" s="74" t="str">
        <f>IF(D104="","",MAX($A$10:A103)+1)</f>
        <v/>
      </c>
      <c r="B104" s="82" t="str">
        <f>IF('N-Bedarf GL §13a'!B103="","",'N-Bedarf GL §13a'!B103)</f>
        <v/>
      </c>
      <c r="C104" s="204" t="str">
        <f>IF('N-Bedarf GL §13a'!C103="","",'N-Bedarf GL §13a'!C103)</f>
        <v/>
      </c>
      <c r="D104" s="81" t="str">
        <f>IF('N-Bedarf GL §13a'!D103="","",'N-Bedarf GL §13a'!D103)</f>
        <v/>
      </c>
      <c r="E104" s="83" t="str">
        <f>IF('N-Bedarf GL §13a'!H103="","",'N-Bedarf GL §13a'!H103)</f>
        <v/>
      </c>
      <c r="F104" s="32" t="str">
        <f t="shared" si="2"/>
        <v/>
      </c>
      <c r="G104" s="84" t="str">
        <f t="shared" si="3"/>
        <v/>
      </c>
      <c r="H104" s="85"/>
      <c r="I104" s="77" t="s">
        <v>261</v>
      </c>
      <c r="J104" s="2"/>
      <c r="K104" s="32" t="str">
        <f>IF(J104="","C",IF($I104="I",INDEX(Gehaltsklassen!A$11:A$15,MATCH(J104,Gehaltsklassen!C$11:C$15,1),1),IF($I104="II",INDEX(Gehaltsklassen!A$11:A$15,MATCH(J104,Gehaltsklassen!D$11:D$15,1),1),IF($I104="III",INDEX(Gehaltsklassen!A$11:A$15,MATCH(J104,Gehaltsklassen!E$11:E$15,1),1),"Falsche Bodenart"))))</f>
        <v>C</v>
      </c>
      <c r="L104" s="2"/>
      <c r="M104" s="32" t="str">
        <f>IF(L104="","C",IF($I104="I",INDEX(Gehaltsklassen!A$11:A$15,MATCH(L104,Gehaltsklassen!C$11:C$15,1),1),IF($I104="II",INDEX(Gehaltsklassen!A$11:A$15,MATCH(L104,Gehaltsklassen!D$11:D$15,1),1),IF($I104="III",INDEX(Gehaltsklassen!A$11:A$15,MATCH(L104,Gehaltsklassen!E$11:E$15,1),1),"Falsche Bodenart"))))</f>
        <v>C</v>
      </c>
      <c r="N104" s="86" t="str">
        <f>IF(OR(C104=""),"",SUM(F104)*VLOOKUP(K104,Gehaltsklassen!$B$34:$D$38,2,FALSE))</f>
        <v/>
      </c>
      <c r="O104" s="86" t="str">
        <f>IF(OR(C104=""),"",SUM(F104)*VLOOKUP(K104,Gehaltsklassen!$B$34:$D$38,2,FALSE)*C104)</f>
        <v/>
      </c>
      <c r="P104" s="86" t="str">
        <f>IF(OR(C104=""),"",SUM(F104,)*VLOOKUP(K104,Gehaltsklassen!$B$34:$D$38,3,FALSE))</f>
        <v/>
      </c>
      <c r="Q104" s="86" t="str">
        <f>IF(OR(C104=""),"",SUM(F104,)*VLOOKUP(K104,Gehaltsklassen!$B$34:$D$38,3,FALSE)*C104)</f>
        <v/>
      </c>
      <c r="R104" s="87" t="str">
        <f>IF(OR(C104=""),"",(SUM(G104)*VLOOKUP(M104,Gehaltsklassen!$B$34:$D$38,2,FALSE)))</f>
        <v/>
      </c>
      <c r="S104" s="414" t="str">
        <f>IF(OR(C104=""),"",(SUM(G104)*VLOOKUP(M104,Gehaltsklassen!$B$34:$D$38,2,FALSE))*C104)</f>
        <v/>
      </c>
      <c r="T104" s="417" t="str">
        <f>IF(OR(C104=""),"",(SUM(G104)*VLOOKUP(M104,Gehaltsklassen!$B$34:$D$38,3,FALSE)))</f>
        <v/>
      </c>
      <c r="U104" s="417" t="str">
        <f>IF(OR(C104=""),"",(SUM(G104)*VLOOKUP(M104,Gehaltsklassen!$B$34:$D$38,3,FALSE))*C104)</f>
        <v/>
      </c>
    </row>
    <row r="105" spans="1:21" ht="25.9" customHeight="1" x14ac:dyDescent="0.2">
      <c r="A105" s="74" t="str">
        <f>IF(D105="","",MAX($A$10:A104)+1)</f>
        <v/>
      </c>
      <c r="B105" s="82" t="str">
        <f>IF('N-Bedarf GL §13a'!B104="","",'N-Bedarf GL §13a'!B104)</f>
        <v/>
      </c>
      <c r="C105" s="204" t="str">
        <f>IF('N-Bedarf GL §13a'!C104="","",'N-Bedarf GL §13a'!C104)</f>
        <v/>
      </c>
      <c r="D105" s="81" t="str">
        <f>IF('N-Bedarf GL §13a'!D104="","",'N-Bedarf GL §13a'!D104)</f>
        <v/>
      </c>
      <c r="E105" s="83" t="str">
        <f>IF('N-Bedarf GL §13a'!H104="","",'N-Bedarf GL §13a'!H104)</f>
        <v/>
      </c>
      <c r="F105" s="32" t="str">
        <f t="shared" si="2"/>
        <v/>
      </c>
      <c r="G105" s="84" t="str">
        <f t="shared" si="3"/>
        <v/>
      </c>
      <c r="H105" s="85"/>
      <c r="I105" s="77" t="s">
        <v>261</v>
      </c>
      <c r="J105" s="2"/>
      <c r="K105" s="32" t="str">
        <f>IF(J105="","C",IF($I105="I",INDEX(Gehaltsklassen!A$11:A$15,MATCH(J105,Gehaltsklassen!C$11:C$15,1),1),IF($I105="II",INDEX(Gehaltsklassen!A$11:A$15,MATCH(J105,Gehaltsklassen!D$11:D$15,1),1),IF($I105="III",INDEX(Gehaltsklassen!A$11:A$15,MATCH(J105,Gehaltsklassen!E$11:E$15,1),1),"Falsche Bodenart"))))</f>
        <v>C</v>
      </c>
      <c r="L105" s="2"/>
      <c r="M105" s="32" t="str">
        <f>IF(L105="","C",IF($I105="I",INDEX(Gehaltsklassen!A$11:A$15,MATCH(L105,Gehaltsklassen!C$11:C$15,1),1),IF($I105="II",INDEX(Gehaltsklassen!A$11:A$15,MATCH(L105,Gehaltsklassen!D$11:D$15,1),1),IF($I105="III",INDEX(Gehaltsklassen!A$11:A$15,MATCH(L105,Gehaltsklassen!E$11:E$15,1),1),"Falsche Bodenart"))))</f>
        <v>C</v>
      </c>
      <c r="N105" s="86" t="str">
        <f>IF(OR(C105=""),"",SUM(F105)*VLOOKUP(K105,Gehaltsklassen!$B$34:$D$38,2,FALSE))</f>
        <v/>
      </c>
      <c r="O105" s="86" t="str">
        <f>IF(OR(C105=""),"",SUM(F105)*VLOOKUP(K105,Gehaltsklassen!$B$34:$D$38,2,FALSE)*C105)</f>
        <v/>
      </c>
      <c r="P105" s="86" t="str">
        <f>IF(OR(C105=""),"",SUM(F105,)*VLOOKUP(K105,Gehaltsklassen!$B$34:$D$38,3,FALSE))</f>
        <v/>
      </c>
      <c r="Q105" s="86" t="str">
        <f>IF(OR(C105=""),"",SUM(F105,)*VLOOKUP(K105,Gehaltsklassen!$B$34:$D$38,3,FALSE)*C105)</f>
        <v/>
      </c>
      <c r="R105" s="87" t="str">
        <f>IF(OR(C105=""),"",(SUM(G105)*VLOOKUP(M105,Gehaltsklassen!$B$34:$D$38,2,FALSE)))</f>
        <v/>
      </c>
      <c r="S105" s="414" t="str">
        <f>IF(OR(C105=""),"",(SUM(G105)*VLOOKUP(M105,Gehaltsklassen!$B$34:$D$38,2,FALSE))*C105)</f>
        <v/>
      </c>
      <c r="T105" s="417" t="str">
        <f>IF(OR(C105=""),"",(SUM(G105)*VLOOKUP(M105,Gehaltsklassen!$B$34:$D$38,3,FALSE)))</f>
        <v/>
      </c>
      <c r="U105" s="417" t="str">
        <f>IF(OR(C105=""),"",(SUM(G105)*VLOOKUP(M105,Gehaltsklassen!$B$34:$D$38,3,FALSE))*C105)</f>
        <v/>
      </c>
    </row>
    <row r="106" spans="1:21" ht="25.9" customHeight="1" x14ac:dyDescent="0.2">
      <c r="A106" s="74" t="str">
        <f>IF(D106="","",MAX($A$10:A105)+1)</f>
        <v/>
      </c>
      <c r="B106" s="82" t="str">
        <f>IF('N-Bedarf GL §13a'!B105="","",'N-Bedarf GL §13a'!B105)</f>
        <v/>
      </c>
      <c r="C106" s="204" t="str">
        <f>IF('N-Bedarf GL §13a'!C105="","",'N-Bedarf GL §13a'!C105)</f>
        <v/>
      </c>
      <c r="D106" s="81" t="str">
        <f>IF('N-Bedarf GL §13a'!D105="","",'N-Bedarf GL §13a'!D105)</f>
        <v/>
      </c>
      <c r="E106" s="83" t="str">
        <f>IF('N-Bedarf GL §13a'!H105="","",'N-Bedarf GL §13a'!H105)</f>
        <v/>
      </c>
      <c r="F106" s="32" t="str">
        <f t="shared" si="2"/>
        <v/>
      </c>
      <c r="G106" s="84" t="str">
        <f t="shared" si="3"/>
        <v/>
      </c>
      <c r="H106" s="85"/>
      <c r="I106" s="77" t="s">
        <v>261</v>
      </c>
      <c r="J106" s="2"/>
      <c r="K106" s="32" t="str">
        <f>IF(J106="","C",IF($I106="I",INDEX(Gehaltsklassen!A$11:A$15,MATCH(J106,Gehaltsklassen!C$11:C$15,1),1),IF($I106="II",INDEX(Gehaltsklassen!A$11:A$15,MATCH(J106,Gehaltsklassen!D$11:D$15,1),1),IF($I106="III",INDEX(Gehaltsklassen!A$11:A$15,MATCH(J106,Gehaltsklassen!E$11:E$15,1),1),"Falsche Bodenart"))))</f>
        <v>C</v>
      </c>
      <c r="L106" s="2"/>
      <c r="M106" s="32" t="str">
        <f>IF(L106="","C",IF($I106="I",INDEX(Gehaltsklassen!A$11:A$15,MATCH(L106,Gehaltsklassen!C$11:C$15,1),1),IF($I106="II",INDEX(Gehaltsklassen!A$11:A$15,MATCH(L106,Gehaltsklassen!D$11:D$15,1),1),IF($I106="III",INDEX(Gehaltsklassen!A$11:A$15,MATCH(L106,Gehaltsklassen!E$11:E$15,1),1),"Falsche Bodenart"))))</f>
        <v>C</v>
      </c>
      <c r="N106" s="86" t="str">
        <f>IF(OR(C106=""),"",SUM(F106)*VLOOKUP(K106,Gehaltsklassen!$B$34:$D$38,2,FALSE))</f>
        <v/>
      </c>
      <c r="O106" s="86" t="str">
        <f>IF(OR(C106=""),"",SUM(F106)*VLOOKUP(K106,Gehaltsklassen!$B$34:$D$38,2,FALSE)*C106)</f>
        <v/>
      </c>
      <c r="P106" s="86" t="str">
        <f>IF(OR(C106=""),"",SUM(F106,)*VLOOKUP(K106,Gehaltsklassen!$B$34:$D$38,3,FALSE))</f>
        <v/>
      </c>
      <c r="Q106" s="86" t="str">
        <f>IF(OR(C106=""),"",SUM(F106,)*VLOOKUP(K106,Gehaltsklassen!$B$34:$D$38,3,FALSE)*C106)</f>
        <v/>
      </c>
      <c r="R106" s="87" t="str">
        <f>IF(OR(C106=""),"",(SUM(G106)*VLOOKUP(M106,Gehaltsklassen!$B$34:$D$38,2,FALSE)))</f>
        <v/>
      </c>
      <c r="S106" s="414" t="str">
        <f>IF(OR(C106=""),"",(SUM(G106)*VLOOKUP(M106,Gehaltsklassen!$B$34:$D$38,2,FALSE))*C106)</f>
        <v/>
      </c>
      <c r="T106" s="417" t="str">
        <f>IF(OR(C106=""),"",(SUM(G106)*VLOOKUP(M106,Gehaltsklassen!$B$34:$D$38,3,FALSE)))</f>
        <v/>
      </c>
      <c r="U106" s="417" t="str">
        <f>IF(OR(C106=""),"",(SUM(G106)*VLOOKUP(M106,Gehaltsklassen!$B$34:$D$38,3,FALSE))*C106)</f>
        <v/>
      </c>
    </row>
    <row r="107" spans="1:21" ht="25.9" customHeight="1" x14ac:dyDescent="0.2">
      <c r="A107" s="74" t="str">
        <f>IF(D107="","",MAX($A$10:A106)+1)</f>
        <v/>
      </c>
      <c r="B107" s="82" t="str">
        <f>IF('N-Bedarf GL §13a'!B106="","",'N-Bedarf GL §13a'!B106)</f>
        <v/>
      </c>
      <c r="C107" s="204" t="str">
        <f>IF('N-Bedarf GL §13a'!C106="","",'N-Bedarf GL §13a'!C106)</f>
        <v/>
      </c>
      <c r="D107" s="81" t="str">
        <f>IF('N-Bedarf GL §13a'!D106="","",'N-Bedarf GL §13a'!D106)</f>
        <v/>
      </c>
      <c r="E107" s="83" t="str">
        <f>IF('N-Bedarf GL §13a'!H106="","",'N-Bedarf GL §13a'!H106)</f>
        <v/>
      </c>
      <c r="F107" s="32" t="str">
        <f t="shared" si="2"/>
        <v/>
      </c>
      <c r="G107" s="84" t="str">
        <f t="shared" si="3"/>
        <v/>
      </c>
      <c r="H107" s="85"/>
      <c r="I107" s="77" t="s">
        <v>261</v>
      </c>
      <c r="J107" s="2"/>
      <c r="K107" s="32" t="str">
        <f>IF(J107="","C",IF($I107="I",INDEX(Gehaltsklassen!A$11:A$15,MATCH(J107,Gehaltsklassen!C$11:C$15,1),1),IF($I107="II",INDEX(Gehaltsklassen!A$11:A$15,MATCH(J107,Gehaltsklassen!D$11:D$15,1),1),IF($I107="III",INDEX(Gehaltsklassen!A$11:A$15,MATCH(J107,Gehaltsklassen!E$11:E$15,1),1),"Falsche Bodenart"))))</f>
        <v>C</v>
      </c>
      <c r="L107" s="2"/>
      <c r="M107" s="32" t="str">
        <f>IF(L107="","C",IF($I107="I",INDEX(Gehaltsklassen!A$11:A$15,MATCH(L107,Gehaltsklassen!C$11:C$15,1),1),IF($I107="II",INDEX(Gehaltsklassen!A$11:A$15,MATCH(L107,Gehaltsklassen!D$11:D$15,1),1),IF($I107="III",INDEX(Gehaltsklassen!A$11:A$15,MATCH(L107,Gehaltsklassen!E$11:E$15,1),1),"Falsche Bodenart"))))</f>
        <v>C</v>
      </c>
      <c r="N107" s="86" t="str">
        <f>IF(OR(C107=""),"",SUM(F107)*VLOOKUP(K107,Gehaltsklassen!$B$34:$D$38,2,FALSE))</f>
        <v/>
      </c>
      <c r="O107" s="86" t="str">
        <f>IF(OR(C107=""),"",SUM(F107)*VLOOKUP(K107,Gehaltsklassen!$B$34:$D$38,2,FALSE)*C107)</f>
        <v/>
      </c>
      <c r="P107" s="86" t="str">
        <f>IF(OR(C107=""),"",SUM(F107,)*VLOOKUP(K107,Gehaltsklassen!$B$34:$D$38,3,FALSE))</f>
        <v/>
      </c>
      <c r="Q107" s="86" t="str">
        <f>IF(OR(C107=""),"",SUM(F107,)*VLOOKUP(K107,Gehaltsklassen!$B$34:$D$38,3,FALSE)*C107)</f>
        <v/>
      </c>
      <c r="R107" s="87" t="str">
        <f>IF(OR(C107=""),"",(SUM(G107)*VLOOKUP(M107,Gehaltsklassen!$B$34:$D$38,2,FALSE)))</f>
        <v/>
      </c>
      <c r="S107" s="414" t="str">
        <f>IF(OR(C107=""),"",(SUM(G107)*VLOOKUP(M107,Gehaltsklassen!$B$34:$D$38,2,FALSE))*C107)</f>
        <v/>
      </c>
      <c r="T107" s="417" t="str">
        <f>IF(OR(C107=""),"",(SUM(G107)*VLOOKUP(M107,Gehaltsklassen!$B$34:$D$38,3,FALSE)))</f>
        <v/>
      </c>
      <c r="U107" s="417" t="str">
        <f>IF(OR(C107=""),"",(SUM(G107)*VLOOKUP(M107,Gehaltsklassen!$B$34:$D$38,3,FALSE))*C107)</f>
        <v/>
      </c>
    </row>
    <row r="108" spans="1:21" ht="25.9" customHeight="1" x14ac:dyDescent="0.2">
      <c r="A108" s="74" t="str">
        <f>IF(D108="","",MAX($A$10:A107)+1)</f>
        <v/>
      </c>
      <c r="B108" s="82" t="str">
        <f>IF('N-Bedarf GL §13a'!B107="","",'N-Bedarf GL §13a'!B107)</f>
        <v/>
      </c>
      <c r="C108" s="204" t="str">
        <f>IF('N-Bedarf GL §13a'!C107="","",'N-Bedarf GL §13a'!C107)</f>
        <v/>
      </c>
      <c r="D108" s="81" t="str">
        <f>IF('N-Bedarf GL §13a'!D107="","",'N-Bedarf GL §13a'!D107)</f>
        <v/>
      </c>
      <c r="E108" s="83" t="str">
        <f>IF('N-Bedarf GL §13a'!H107="","",'N-Bedarf GL §13a'!H107)</f>
        <v/>
      </c>
      <c r="F108" s="32" t="str">
        <f t="shared" si="2"/>
        <v/>
      </c>
      <c r="G108" s="84" t="str">
        <f t="shared" si="3"/>
        <v/>
      </c>
      <c r="H108" s="85"/>
      <c r="I108" s="77" t="s">
        <v>261</v>
      </c>
      <c r="J108" s="2"/>
      <c r="K108" s="32" t="str">
        <f>IF(J108="","C",IF($I108="I",INDEX(Gehaltsklassen!A$11:A$15,MATCH(J108,Gehaltsklassen!C$11:C$15,1),1),IF($I108="II",INDEX(Gehaltsklassen!A$11:A$15,MATCH(J108,Gehaltsklassen!D$11:D$15,1),1),IF($I108="III",INDEX(Gehaltsklassen!A$11:A$15,MATCH(J108,Gehaltsklassen!E$11:E$15,1),1),"Falsche Bodenart"))))</f>
        <v>C</v>
      </c>
      <c r="L108" s="2"/>
      <c r="M108" s="32" t="str">
        <f>IF(L108="","C",IF($I108="I",INDEX(Gehaltsklassen!A$11:A$15,MATCH(L108,Gehaltsklassen!C$11:C$15,1),1),IF($I108="II",INDEX(Gehaltsklassen!A$11:A$15,MATCH(L108,Gehaltsklassen!D$11:D$15,1),1),IF($I108="III",INDEX(Gehaltsklassen!A$11:A$15,MATCH(L108,Gehaltsklassen!E$11:E$15,1),1),"Falsche Bodenart"))))</f>
        <v>C</v>
      </c>
      <c r="N108" s="86" t="str">
        <f>IF(OR(C108=""),"",SUM(F108)*VLOOKUP(K108,Gehaltsklassen!$B$34:$D$38,2,FALSE))</f>
        <v/>
      </c>
      <c r="O108" s="86" t="str">
        <f>IF(OR(C108=""),"",SUM(F108)*VLOOKUP(K108,Gehaltsklassen!$B$34:$D$38,2,FALSE)*C108)</f>
        <v/>
      </c>
      <c r="P108" s="86" t="str">
        <f>IF(OR(C108=""),"",SUM(F108,)*VLOOKUP(K108,Gehaltsklassen!$B$34:$D$38,3,FALSE))</f>
        <v/>
      </c>
      <c r="Q108" s="86" t="str">
        <f>IF(OR(C108=""),"",SUM(F108,)*VLOOKUP(K108,Gehaltsklassen!$B$34:$D$38,3,FALSE)*C108)</f>
        <v/>
      </c>
      <c r="R108" s="87" t="str">
        <f>IF(OR(C108=""),"",(SUM(G108)*VLOOKUP(M108,Gehaltsklassen!$B$34:$D$38,2,FALSE)))</f>
        <v/>
      </c>
      <c r="S108" s="414" t="str">
        <f>IF(OR(C108=""),"",(SUM(G108)*VLOOKUP(M108,Gehaltsklassen!$B$34:$D$38,2,FALSE))*C108)</f>
        <v/>
      </c>
      <c r="T108" s="417" t="str">
        <f>IF(OR(C108=""),"",(SUM(G108)*VLOOKUP(M108,Gehaltsklassen!$B$34:$D$38,3,FALSE)))</f>
        <v/>
      </c>
      <c r="U108" s="417" t="str">
        <f>IF(OR(C108=""),"",(SUM(G108)*VLOOKUP(M108,Gehaltsklassen!$B$34:$D$38,3,FALSE))*C108)</f>
        <v/>
      </c>
    </row>
    <row r="109" spans="1:21" ht="25.9" customHeight="1" x14ac:dyDescent="0.2">
      <c r="A109" s="74" t="str">
        <f>IF(D109="","",MAX($A$10:A108)+1)</f>
        <v/>
      </c>
      <c r="B109" s="82" t="str">
        <f>IF('N-Bedarf GL §13a'!B108="","",'N-Bedarf GL §13a'!B108)</f>
        <v/>
      </c>
      <c r="C109" s="204" t="str">
        <f>IF('N-Bedarf GL §13a'!C108="","",'N-Bedarf GL §13a'!C108)</f>
        <v/>
      </c>
      <c r="D109" s="81" t="str">
        <f>IF('N-Bedarf GL §13a'!D108="","",'N-Bedarf GL §13a'!D108)</f>
        <v/>
      </c>
      <c r="E109" s="83" t="str">
        <f>IF('N-Bedarf GL §13a'!H108="","",'N-Bedarf GL §13a'!H108)</f>
        <v/>
      </c>
      <c r="F109" s="32" t="str">
        <f t="shared" si="2"/>
        <v/>
      </c>
      <c r="G109" s="84" t="str">
        <f t="shared" si="3"/>
        <v/>
      </c>
      <c r="H109" s="85"/>
      <c r="I109" s="77" t="s">
        <v>261</v>
      </c>
      <c r="J109" s="2"/>
      <c r="K109" s="32" t="str">
        <f>IF(J109="","C",IF($I109="I",INDEX(Gehaltsklassen!A$11:A$15,MATCH(J109,Gehaltsklassen!C$11:C$15,1),1),IF($I109="II",INDEX(Gehaltsklassen!A$11:A$15,MATCH(J109,Gehaltsklassen!D$11:D$15,1),1),IF($I109="III",INDEX(Gehaltsklassen!A$11:A$15,MATCH(J109,Gehaltsklassen!E$11:E$15,1),1),"Falsche Bodenart"))))</f>
        <v>C</v>
      </c>
      <c r="L109" s="2"/>
      <c r="M109" s="32" t="str">
        <f>IF(L109="","C",IF($I109="I",INDEX(Gehaltsklassen!A$11:A$15,MATCH(L109,Gehaltsklassen!C$11:C$15,1),1),IF($I109="II",INDEX(Gehaltsklassen!A$11:A$15,MATCH(L109,Gehaltsklassen!D$11:D$15,1),1),IF($I109="III",INDEX(Gehaltsklassen!A$11:A$15,MATCH(L109,Gehaltsklassen!E$11:E$15,1),1),"Falsche Bodenart"))))</f>
        <v>C</v>
      </c>
      <c r="N109" s="86" t="str">
        <f>IF(OR(C109=""),"",SUM(F109)*VLOOKUP(K109,Gehaltsklassen!$B$34:$D$38,2,FALSE))</f>
        <v/>
      </c>
      <c r="O109" s="86" t="str">
        <f>IF(OR(C109=""),"",SUM(F109)*VLOOKUP(K109,Gehaltsklassen!$B$34:$D$38,2,FALSE)*C109)</f>
        <v/>
      </c>
      <c r="P109" s="86" t="str">
        <f>IF(OR(C109=""),"",SUM(F109,)*VLOOKUP(K109,Gehaltsklassen!$B$34:$D$38,3,FALSE))</f>
        <v/>
      </c>
      <c r="Q109" s="86" t="str">
        <f>IF(OR(C109=""),"",SUM(F109,)*VLOOKUP(K109,Gehaltsklassen!$B$34:$D$38,3,FALSE)*C109)</f>
        <v/>
      </c>
      <c r="R109" s="87" t="str">
        <f>IF(OR(C109=""),"",(SUM(G109)*VLOOKUP(M109,Gehaltsklassen!$B$34:$D$38,2,FALSE)))</f>
        <v/>
      </c>
      <c r="S109" s="414" t="str">
        <f>IF(OR(C109=""),"",(SUM(G109)*VLOOKUP(M109,Gehaltsklassen!$B$34:$D$38,2,FALSE))*C109)</f>
        <v/>
      </c>
      <c r="T109" s="417" t="str">
        <f>IF(OR(C109=""),"",(SUM(G109)*VLOOKUP(M109,Gehaltsklassen!$B$34:$D$38,3,FALSE)))</f>
        <v/>
      </c>
      <c r="U109" s="417" t="str">
        <f>IF(OR(C109=""),"",(SUM(G109)*VLOOKUP(M109,Gehaltsklassen!$B$34:$D$38,3,FALSE))*C109)</f>
        <v/>
      </c>
    </row>
    <row r="110" spans="1:21" ht="25.9" customHeight="1" x14ac:dyDescent="0.2">
      <c r="A110" s="74" t="str">
        <f>IF(D110="","",MAX($A$10:A109)+1)</f>
        <v/>
      </c>
      <c r="B110" s="82" t="str">
        <f>IF('N-Bedarf GL §13a'!B109="","",'N-Bedarf GL §13a'!B109)</f>
        <v/>
      </c>
      <c r="C110" s="204" t="str">
        <f>IF('N-Bedarf GL §13a'!C109="","",'N-Bedarf GL §13a'!C109)</f>
        <v/>
      </c>
      <c r="D110" s="81" t="str">
        <f>IF('N-Bedarf GL §13a'!D109="","",'N-Bedarf GL §13a'!D109)</f>
        <v/>
      </c>
      <c r="E110" s="83" t="str">
        <f>IF('N-Bedarf GL §13a'!H109="","",'N-Bedarf GL §13a'!H109)</f>
        <v/>
      </c>
      <c r="F110" s="32" t="str">
        <f t="shared" si="2"/>
        <v/>
      </c>
      <c r="G110" s="84" t="str">
        <f t="shared" si="3"/>
        <v/>
      </c>
      <c r="H110" s="85"/>
      <c r="I110" s="77" t="s">
        <v>261</v>
      </c>
      <c r="J110" s="2"/>
      <c r="K110" s="32" t="str">
        <f>IF(J110="","C",IF($I110="I",INDEX(Gehaltsklassen!A$11:A$15,MATCH(J110,Gehaltsklassen!C$11:C$15,1),1),IF($I110="II",INDEX(Gehaltsklassen!A$11:A$15,MATCH(J110,Gehaltsklassen!D$11:D$15,1),1),IF($I110="III",INDEX(Gehaltsklassen!A$11:A$15,MATCH(J110,Gehaltsklassen!E$11:E$15,1),1),"Falsche Bodenart"))))</f>
        <v>C</v>
      </c>
      <c r="L110" s="2"/>
      <c r="M110" s="32" t="str">
        <f>IF(L110="","C",IF($I110="I",INDEX(Gehaltsklassen!A$11:A$15,MATCH(L110,Gehaltsklassen!C$11:C$15,1),1),IF($I110="II",INDEX(Gehaltsklassen!A$11:A$15,MATCH(L110,Gehaltsklassen!D$11:D$15,1),1),IF($I110="III",INDEX(Gehaltsklassen!A$11:A$15,MATCH(L110,Gehaltsklassen!E$11:E$15,1),1),"Falsche Bodenart"))))</f>
        <v>C</v>
      </c>
      <c r="N110" s="86" t="str">
        <f>IF(OR(C110=""),"",SUM(F110)*VLOOKUP(K110,Gehaltsklassen!$B$34:$D$38,2,FALSE))</f>
        <v/>
      </c>
      <c r="O110" s="86" t="str">
        <f>IF(OR(C110=""),"",SUM(F110)*VLOOKUP(K110,Gehaltsklassen!$B$34:$D$38,2,FALSE)*C110)</f>
        <v/>
      </c>
      <c r="P110" s="86" t="str">
        <f>IF(OR(C110=""),"",SUM(F110,)*VLOOKUP(K110,Gehaltsklassen!$B$34:$D$38,3,FALSE))</f>
        <v/>
      </c>
      <c r="Q110" s="86" t="str">
        <f>IF(OR(C110=""),"",SUM(F110,)*VLOOKUP(K110,Gehaltsklassen!$B$34:$D$38,3,FALSE)*C110)</f>
        <v/>
      </c>
      <c r="R110" s="87" t="str">
        <f>IF(OR(C110=""),"",(SUM(G110)*VLOOKUP(M110,Gehaltsklassen!$B$34:$D$38,2,FALSE)))</f>
        <v/>
      </c>
      <c r="S110" s="414" t="str">
        <f>IF(OR(C110=""),"",(SUM(G110)*VLOOKUP(M110,Gehaltsklassen!$B$34:$D$38,2,FALSE))*C110)</f>
        <v/>
      </c>
      <c r="T110" s="417" t="str">
        <f>IF(OR(C110=""),"",(SUM(G110)*VLOOKUP(M110,Gehaltsklassen!$B$34:$D$38,3,FALSE)))</f>
        <v/>
      </c>
      <c r="U110" s="417" t="str">
        <f>IF(OR(C110=""),"",(SUM(G110)*VLOOKUP(M110,Gehaltsklassen!$B$34:$D$38,3,FALSE))*C110)</f>
        <v/>
      </c>
    </row>
    <row r="111" spans="1:21" ht="25.9" customHeight="1" x14ac:dyDescent="0.2">
      <c r="A111" s="74" t="str">
        <f>IF(D111="","",MAX($A$10:A110)+1)</f>
        <v/>
      </c>
      <c r="B111" s="82" t="str">
        <f>IF('N-Bedarf GL §13a'!B110="","",'N-Bedarf GL §13a'!B110)</f>
        <v/>
      </c>
      <c r="C111" s="204" t="str">
        <f>IF('N-Bedarf GL §13a'!C110="","",'N-Bedarf GL §13a'!C110)</f>
        <v/>
      </c>
      <c r="D111" s="81" t="str">
        <f>IF('N-Bedarf GL §13a'!D110="","",'N-Bedarf GL §13a'!D110)</f>
        <v/>
      </c>
      <c r="E111" s="83" t="str">
        <f>IF('N-Bedarf GL §13a'!H110="","",'N-Bedarf GL §13a'!H110)</f>
        <v/>
      </c>
      <c r="F111" s="32" t="str">
        <f t="shared" si="2"/>
        <v/>
      </c>
      <c r="G111" s="84" t="str">
        <f t="shared" si="3"/>
        <v/>
      </c>
      <c r="H111" s="85"/>
      <c r="I111" s="77" t="s">
        <v>261</v>
      </c>
      <c r="J111" s="2"/>
      <c r="K111" s="32" t="str">
        <f>IF(J111="","C",IF($I111="I",INDEX(Gehaltsklassen!A$11:A$15,MATCH(J111,Gehaltsklassen!C$11:C$15,1),1),IF($I111="II",INDEX(Gehaltsklassen!A$11:A$15,MATCH(J111,Gehaltsklassen!D$11:D$15,1),1),IF($I111="III",INDEX(Gehaltsklassen!A$11:A$15,MATCH(J111,Gehaltsklassen!E$11:E$15,1),1),"Falsche Bodenart"))))</f>
        <v>C</v>
      </c>
      <c r="L111" s="2"/>
      <c r="M111" s="32" t="str">
        <f>IF(L111="","C",IF($I111="I",INDEX(Gehaltsklassen!A$11:A$15,MATCH(L111,Gehaltsklassen!C$11:C$15,1),1),IF($I111="II",INDEX(Gehaltsklassen!A$11:A$15,MATCH(L111,Gehaltsklassen!D$11:D$15,1),1),IF($I111="III",INDEX(Gehaltsklassen!A$11:A$15,MATCH(L111,Gehaltsklassen!E$11:E$15,1),1),"Falsche Bodenart"))))</f>
        <v>C</v>
      </c>
      <c r="N111" s="86" t="str">
        <f>IF(OR(C111=""),"",SUM(F111)*VLOOKUP(K111,Gehaltsklassen!$B$34:$D$38,2,FALSE))</f>
        <v/>
      </c>
      <c r="O111" s="86" t="str">
        <f>IF(OR(C111=""),"",SUM(F111)*VLOOKUP(K111,Gehaltsklassen!$B$34:$D$38,2,FALSE)*C111)</f>
        <v/>
      </c>
      <c r="P111" s="86" t="str">
        <f>IF(OR(C111=""),"",SUM(F111,)*VLOOKUP(K111,Gehaltsklassen!$B$34:$D$38,3,FALSE))</f>
        <v/>
      </c>
      <c r="Q111" s="86" t="str">
        <f>IF(OR(C111=""),"",SUM(F111,)*VLOOKUP(K111,Gehaltsklassen!$B$34:$D$38,3,FALSE)*C111)</f>
        <v/>
      </c>
      <c r="R111" s="87" t="str">
        <f>IF(OR(C111=""),"",(SUM(G111)*VLOOKUP(M111,Gehaltsklassen!$B$34:$D$38,2,FALSE)))</f>
        <v/>
      </c>
      <c r="S111" s="414" t="str">
        <f>IF(OR(C111=""),"",(SUM(G111)*VLOOKUP(M111,Gehaltsklassen!$B$34:$D$38,2,FALSE))*C111)</f>
        <v/>
      </c>
      <c r="T111" s="417" t="str">
        <f>IF(OR(C111=""),"",(SUM(G111)*VLOOKUP(M111,Gehaltsklassen!$B$34:$D$38,3,FALSE)))</f>
        <v/>
      </c>
      <c r="U111" s="417" t="str">
        <f>IF(OR(C111=""),"",(SUM(G111)*VLOOKUP(M111,Gehaltsklassen!$B$34:$D$38,3,FALSE))*C111)</f>
        <v/>
      </c>
    </row>
    <row r="112" spans="1:21" ht="25.9" customHeight="1" x14ac:dyDescent="0.2">
      <c r="A112" s="74" t="str">
        <f>IF(D112="","",MAX($A$10:A111)+1)</f>
        <v/>
      </c>
      <c r="B112" s="82" t="str">
        <f>IF('N-Bedarf GL §13a'!B111="","",'N-Bedarf GL §13a'!B111)</f>
        <v/>
      </c>
      <c r="C112" s="204" t="str">
        <f>IF('N-Bedarf GL §13a'!C111="","",'N-Bedarf GL §13a'!C111)</f>
        <v/>
      </c>
      <c r="D112" s="81" t="str">
        <f>IF('N-Bedarf GL §13a'!D111="","",'N-Bedarf GL §13a'!D111)</f>
        <v/>
      </c>
      <c r="E112" s="83" t="str">
        <f>IF('N-Bedarf GL §13a'!H111="","",'N-Bedarf GL §13a'!H111)</f>
        <v/>
      </c>
      <c r="F112" s="32" t="str">
        <f t="shared" si="2"/>
        <v/>
      </c>
      <c r="G112" s="84" t="str">
        <f t="shared" si="3"/>
        <v/>
      </c>
      <c r="H112" s="85"/>
      <c r="I112" s="77" t="s">
        <v>261</v>
      </c>
      <c r="J112" s="2"/>
      <c r="K112" s="32" t="str">
        <f>IF(J112="","C",IF($I112="I",INDEX(Gehaltsklassen!A$11:A$15,MATCH(J112,Gehaltsklassen!C$11:C$15,1),1),IF($I112="II",INDEX(Gehaltsklassen!A$11:A$15,MATCH(J112,Gehaltsklassen!D$11:D$15,1),1),IF($I112="III",INDEX(Gehaltsklassen!A$11:A$15,MATCH(J112,Gehaltsklassen!E$11:E$15,1),1),"Falsche Bodenart"))))</f>
        <v>C</v>
      </c>
      <c r="L112" s="2"/>
      <c r="M112" s="32" t="str">
        <f>IF(L112="","C",IF($I112="I",INDEX(Gehaltsklassen!A$11:A$15,MATCH(L112,Gehaltsklassen!C$11:C$15,1),1),IF($I112="II",INDEX(Gehaltsklassen!A$11:A$15,MATCH(L112,Gehaltsklassen!D$11:D$15,1),1),IF($I112="III",INDEX(Gehaltsklassen!A$11:A$15,MATCH(L112,Gehaltsklassen!E$11:E$15,1),1),"Falsche Bodenart"))))</f>
        <v>C</v>
      </c>
      <c r="N112" s="86" t="str">
        <f>IF(OR(C112=""),"",SUM(F112)*VLOOKUP(K112,Gehaltsklassen!$B$34:$D$38,2,FALSE))</f>
        <v/>
      </c>
      <c r="O112" s="86" t="str">
        <f>IF(OR(C112=""),"",SUM(F112)*VLOOKUP(K112,Gehaltsklassen!$B$34:$D$38,2,FALSE)*C112)</f>
        <v/>
      </c>
      <c r="P112" s="86" t="str">
        <f>IF(OR(C112=""),"",SUM(F112,)*VLOOKUP(K112,Gehaltsklassen!$B$34:$D$38,3,FALSE))</f>
        <v/>
      </c>
      <c r="Q112" s="86" t="str">
        <f>IF(OR(C112=""),"",SUM(F112,)*VLOOKUP(K112,Gehaltsklassen!$B$34:$D$38,3,FALSE)*C112)</f>
        <v/>
      </c>
      <c r="R112" s="87" t="str">
        <f>IF(OR(C112=""),"",(SUM(G112)*VLOOKUP(M112,Gehaltsklassen!$B$34:$D$38,2,FALSE)))</f>
        <v/>
      </c>
      <c r="S112" s="414" t="str">
        <f>IF(OR(C112=""),"",(SUM(G112)*VLOOKUP(M112,Gehaltsklassen!$B$34:$D$38,2,FALSE))*C112)</f>
        <v/>
      </c>
      <c r="T112" s="417" t="str">
        <f>IF(OR(C112=""),"",(SUM(G112)*VLOOKUP(M112,Gehaltsklassen!$B$34:$D$38,3,FALSE)))</f>
        <v/>
      </c>
      <c r="U112" s="417" t="str">
        <f>IF(OR(C112=""),"",(SUM(G112)*VLOOKUP(M112,Gehaltsklassen!$B$34:$D$38,3,FALSE))*C112)</f>
        <v/>
      </c>
    </row>
    <row r="113" spans="1:21" ht="25.9" customHeight="1" x14ac:dyDescent="0.2">
      <c r="A113" s="74" t="str">
        <f>IF(D113="","",MAX($A$10:A112)+1)</f>
        <v/>
      </c>
      <c r="B113" s="82" t="str">
        <f>IF('N-Bedarf GL §13a'!B112="","",'N-Bedarf GL §13a'!B112)</f>
        <v/>
      </c>
      <c r="C113" s="204" t="str">
        <f>IF('N-Bedarf GL §13a'!C112="","",'N-Bedarf GL §13a'!C112)</f>
        <v/>
      </c>
      <c r="D113" s="81" t="str">
        <f>IF('N-Bedarf GL §13a'!D112="","",'N-Bedarf GL §13a'!D112)</f>
        <v/>
      </c>
      <c r="E113" s="83" t="str">
        <f>IF('N-Bedarf GL §13a'!H112="","",'N-Bedarf GL §13a'!H112)</f>
        <v/>
      </c>
      <c r="F113" s="32" t="str">
        <f t="shared" si="2"/>
        <v/>
      </c>
      <c r="G113" s="84" t="str">
        <f t="shared" si="3"/>
        <v/>
      </c>
      <c r="H113" s="85"/>
      <c r="I113" s="77" t="s">
        <v>261</v>
      </c>
      <c r="J113" s="2"/>
      <c r="K113" s="32" t="str">
        <f>IF(J113="","C",IF($I113="I",INDEX(Gehaltsklassen!A$11:A$15,MATCH(J113,Gehaltsklassen!C$11:C$15,1),1),IF($I113="II",INDEX(Gehaltsklassen!A$11:A$15,MATCH(J113,Gehaltsklassen!D$11:D$15,1),1),IF($I113="III",INDEX(Gehaltsklassen!A$11:A$15,MATCH(J113,Gehaltsklassen!E$11:E$15,1),1),"Falsche Bodenart"))))</f>
        <v>C</v>
      </c>
      <c r="L113" s="2"/>
      <c r="M113" s="32" t="str">
        <f>IF(L113="","C",IF($I113="I",INDEX(Gehaltsklassen!A$11:A$15,MATCH(L113,Gehaltsklassen!C$11:C$15,1),1),IF($I113="II",INDEX(Gehaltsklassen!A$11:A$15,MATCH(L113,Gehaltsklassen!D$11:D$15,1),1),IF($I113="III",INDEX(Gehaltsklassen!A$11:A$15,MATCH(L113,Gehaltsklassen!E$11:E$15,1),1),"Falsche Bodenart"))))</f>
        <v>C</v>
      </c>
      <c r="N113" s="86" t="str">
        <f>IF(OR(C113=""),"",SUM(F113)*VLOOKUP(K113,Gehaltsklassen!$B$34:$D$38,2,FALSE))</f>
        <v/>
      </c>
      <c r="O113" s="86" t="str">
        <f>IF(OR(C113=""),"",SUM(F113)*VLOOKUP(K113,Gehaltsklassen!$B$34:$D$38,2,FALSE)*C113)</f>
        <v/>
      </c>
      <c r="P113" s="86" t="str">
        <f>IF(OR(C113=""),"",SUM(F113,)*VLOOKUP(K113,Gehaltsklassen!$B$34:$D$38,3,FALSE))</f>
        <v/>
      </c>
      <c r="Q113" s="86" t="str">
        <f>IF(OR(C113=""),"",SUM(F113,)*VLOOKUP(K113,Gehaltsklassen!$B$34:$D$38,3,FALSE)*C113)</f>
        <v/>
      </c>
      <c r="R113" s="87" t="str">
        <f>IF(OR(C113=""),"",(SUM(G113)*VLOOKUP(M113,Gehaltsklassen!$B$34:$D$38,2,FALSE)))</f>
        <v/>
      </c>
      <c r="S113" s="414" t="str">
        <f>IF(OR(C113=""),"",(SUM(G113)*VLOOKUP(M113,Gehaltsklassen!$B$34:$D$38,2,FALSE))*C113)</f>
        <v/>
      </c>
      <c r="T113" s="417" t="str">
        <f>IF(OR(C113=""),"",(SUM(G113)*VLOOKUP(M113,Gehaltsklassen!$B$34:$D$38,3,FALSE)))</f>
        <v/>
      </c>
      <c r="U113" s="417" t="str">
        <f>IF(OR(C113=""),"",(SUM(G113)*VLOOKUP(M113,Gehaltsklassen!$B$34:$D$38,3,FALSE))*C113)</f>
        <v/>
      </c>
    </row>
    <row r="114" spans="1:21" ht="25.9" customHeight="1" x14ac:dyDescent="0.2">
      <c r="A114" s="74" t="str">
        <f>IF(D114="","",MAX($A$10:A113)+1)</f>
        <v/>
      </c>
      <c r="B114" s="82" t="str">
        <f>IF('N-Bedarf GL §13a'!B113="","",'N-Bedarf GL §13a'!B113)</f>
        <v/>
      </c>
      <c r="C114" s="204" t="str">
        <f>IF('N-Bedarf GL §13a'!C113="","",'N-Bedarf GL §13a'!C113)</f>
        <v/>
      </c>
      <c r="D114" s="81" t="str">
        <f>IF('N-Bedarf GL §13a'!D113="","",'N-Bedarf GL §13a'!D113)</f>
        <v/>
      </c>
      <c r="E114" s="83" t="str">
        <f>IF('N-Bedarf GL §13a'!H113="","",'N-Bedarf GL §13a'!H113)</f>
        <v/>
      </c>
      <c r="F114" s="32" t="str">
        <f t="shared" si="2"/>
        <v/>
      </c>
      <c r="G114" s="84" t="str">
        <f t="shared" si="3"/>
        <v/>
      </c>
      <c r="H114" s="85"/>
      <c r="I114" s="77" t="s">
        <v>261</v>
      </c>
      <c r="J114" s="2"/>
      <c r="K114" s="32" t="str">
        <f>IF(J114="","C",IF($I114="I",INDEX(Gehaltsklassen!A$11:A$15,MATCH(J114,Gehaltsklassen!C$11:C$15,1),1),IF($I114="II",INDEX(Gehaltsklassen!A$11:A$15,MATCH(J114,Gehaltsklassen!D$11:D$15,1),1),IF($I114="III",INDEX(Gehaltsklassen!A$11:A$15,MATCH(J114,Gehaltsklassen!E$11:E$15,1),1),"Falsche Bodenart"))))</f>
        <v>C</v>
      </c>
      <c r="L114" s="2"/>
      <c r="M114" s="32" t="str">
        <f>IF(L114="","C",IF($I114="I",INDEX(Gehaltsklassen!A$11:A$15,MATCH(L114,Gehaltsklassen!C$11:C$15,1),1),IF($I114="II",INDEX(Gehaltsklassen!A$11:A$15,MATCH(L114,Gehaltsklassen!D$11:D$15,1),1),IF($I114="III",INDEX(Gehaltsklassen!A$11:A$15,MATCH(L114,Gehaltsklassen!E$11:E$15,1),1),"Falsche Bodenart"))))</f>
        <v>C</v>
      </c>
      <c r="N114" s="86" t="str">
        <f>IF(OR(C114=""),"",SUM(F114)*VLOOKUP(K114,Gehaltsklassen!$B$34:$D$38,2,FALSE))</f>
        <v/>
      </c>
      <c r="O114" s="86" t="str">
        <f>IF(OR(C114=""),"",SUM(F114)*VLOOKUP(K114,Gehaltsklassen!$B$34:$D$38,2,FALSE)*C114)</f>
        <v/>
      </c>
      <c r="P114" s="86" t="str">
        <f>IF(OR(C114=""),"",SUM(F114,)*VLOOKUP(K114,Gehaltsklassen!$B$34:$D$38,3,FALSE))</f>
        <v/>
      </c>
      <c r="Q114" s="86" t="str">
        <f>IF(OR(C114=""),"",SUM(F114,)*VLOOKUP(K114,Gehaltsklassen!$B$34:$D$38,3,FALSE)*C114)</f>
        <v/>
      </c>
      <c r="R114" s="87" t="str">
        <f>IF(OR(C114=""),"",(SUM(G114)*VLOOKUP(M114,Gehaltsklassen!$B$34:$D$38,2,FALSE)))</f>
        <v/>
      </c>
      <c r="S114" s="414" t="str">
        <f>IF(OR(C114=""),"",(SUM(G114)*VLOOKUP(M114,Gehaltsklassen!$B$34:$D$38,2,FALSE))*C114)</f>
        <v/>
      </c>
      <c r="T114" s="417" t="str">
        <f>IF(OR(C114=""),"",(SUM(G114)*VLOOKUP(M114,Gehaltsklassen!$B$34:$D$38,3,FALSE)))</f>
        <v/>
      </c>
      <c r="U114" s="417" t="str">
        <f>IF(OR(C114=""),"",(SUM(G114)*VLOOKUP(M114,Gehaltsklassen!$B$34:$D$38,3,FALSE))*C114)</f>
        <v/>
      </c>
    </row>
    <row r="115" spans="1:21" ht="25.9" customHeight="1" x14ac:dyDescent="0.2">
      <c r="A115" s="74" t="str">
        <f>IF(D115="","",MAX($A$10:A114)+1)</f>
        <v/>
      </c>
      <c r="B115" s="82" t="str">
        <f>IF('N-Bedarf GL §13a'!B114="","",'N-Bedarf GL §13a'!B114)</f>
        <v/>
      </c>
      <c r="C115" s="204" t="str">
        <f>IF('N-Bedarf GL §13a'!C114="","",'N-Bedarf GL §13a'!C114)</f>
        <v/>
      </c>
      <c r="D115" s="81" t="str">
        <f>IF('N-Bedarf GL §13a'!D114="","",'N-Bedarf GL §13a'!D114)</f>
        <v/>
      </c>
      <c r="E115" s="83" t="str">
        <f>IF('N-Bedarf GL §13a'!H114="","",'N-Bedarf GL §13a'!H114)</f>
        <v/>
      </c>
      <c r="F115" s="32" t="str">
        <f t="shared" si="2"/>
        <v/>
      </c>
      <c r="G115" s="84" t="str">
        <f t="shared" si="3"/>
        <v/>
      </c>
      <c r="H115" s="85"/>
      <c r="I115" s="77" t="s">
        <v>261</v>
      </c>
      <c r="J115" s="2"/>
      <c r="K115" s="32" t="str">
        <f>IF(J115="","C",IF($I115="I",INDEX(Gehaltsklassen!A$11:A$15,MATCH(J115,Gehaltsklassen!C$11:C$15,1),1),IF($I115="II",INDEX(Gehaltsklassen!A$11:A$15,MATCH(J115,Gehaltsklassen!D$11:D$15,1),1),IF($I115="III",INDEX(Gehaltsklassen!A$11:A$15,MATCH(J115,Gehaltsklassen!E$11:E$15,1),1),"Falsche Bodenart"))))</f>
        <v>C</v>
      </c>
      <c r="L115" s="2"/>
      <c r="M115" s="32" t="str">
        <f>IF(L115="","C",IF($I115="I",INDEX(Gehaltsklassen!A$11:A$15,MATCH(L115,Gehaltsklassen!C$11:C$15,1),1),IF($I115="II",INDEX(Gehaltsklassen!A$11:A$15,MATCH(L115,Gehaltsklassen!D$11:D$15,1),1),IF($I115="III",INDEX(Gehaltsklassen!A$11:A$15,MATCH(L115,Gehaltsklassen!E$11:E$15,1),1),"Falsche Bodenart"))))</f>
        <v>C</v>
      </c>
      <c r="N115" s="86" t="str">
        <f>IF(OR(C115=""),"",SUM(F115)*VLOOKUP(K115,Gehaltsklassen!$B$34:$D$38,2,FALSE))</f>
        <v/>
      </c>
      <c r="O115" s="86" t="str">
        <f>IF(OR(C115=""),"",SUM(F115)*VLOOKUP(K115,Gehaltsklassen!$B$34:$D$38,2,FALSE)*C115)</f>
        <v/>
      </c>
      <c r="P115" s="86" t="str">
        <f>IF(OR(C115=""),"",SUM(F115,)*VLOOKUP(K115,Gehaltsklassen!$B$34:$D$38,3,FALSE))</f>
        <v/>
      </c>
      <c r="Q115" s="86" t="str">
        <f>IF(OR(C115=""),"",SUM(F115,)*VLOOKUP(K115,Gehaltsklassen!$B$34:$D$38,3,FALSE)*C115)</f>
        <v/>
      </c>
      <c r="R115" s="87" t="str">
        <f>IF(OR(C115=""),"",(SUM(G115)*VLOOKUP(M115,Gehaltsklassen!$B$34:$D$38,2,FALSE)))</f>
        <v/>
      </c>
      <c r="S115" s="414" t="str">
        <f>IF(OR(C115=""),"",(SUM(G115)*VLOOKUP(M115,Gehaltsklassen!$B$34:$D$38,2,FALSE))*C115)</f>
        <v/>
      </c>
      <c r="T115" s="417" t="str">
        <f>IF(OR(C115=""),"",(SUM(G115)*VLOOKUP(M115,Gehaltsklassen!$B$34:$D$38,3,FALSE)))</f>
        <v/>
      </c>
      <c r="U115" s="417" t="str">
        <f>IF(OR(C115=""),"",(SUM(G115)*VLOOKUP(M115,Gehaltsklassen!$B$34:$D$38,3,FALSE))*C115)</f>
        <v/>
      </c>
    </row>
    <row r="116" spans="1:21" ht="25.9" customHeight="1" x14ac:dyDescent="0.2">
      <c r="A116" s="74" t="str">
        <f>IF(D116="","",MAX($A$10:A115)+1)</f>
        <v/>
      </c>
      <c r="B116" s="82" t="str">
        <f>IF('N-Bedarf GL §13a'!B115="","",'N-Bedarf GL §13a'!B115)</f>
        <v/>
      </c>
      <c r="C116" s="204" t="str">
        <f>IF('N-Bedarf GL §13a'!C115="","",'N-Bedarf GL §13a'!C115)</f>
        <v/>
      </c>
      <c r="D116" s="81" t="str">
        <f>IF('N-Bedarf GL §13a'!D115="","",'N-Bedarf GL §13a'!D115)</f>
        <v/>
      </c>
      <c r="E116" s="83" t="str">
        <f>IF('N-Bedarf GL §13a'!H115="","",'N-Bedarf GL §13a'!H115)</f>
        <v/>
      </c>
      <c r="F116" s="32" t="str">
        <f t="shared" si="2"/>
        <v/>
      </c>
      <c r="G116" s="84" t="str">
        <f t="shared" si="3"/>
        <v/>
      </c>
      <c r="H116" s="85"/>
      <c r="I116" s="77" t="s">
        <v>261</v>
      </c>
      <c r="J116" s="2"/>
      <c r="K116" s="32" t="str">
        <f>IF(J116="","C",IF($I116="I",INDEX(Gehaltsklassen!A$11:A$15,MATCH(J116,Gehaltsklassen!C$11:C$15,1),1),IF($I116="II",INDEX(Gehaltsklassen!A$11:A$15,MATCH(J116,Gehaltsklassen!D$11:D$15,1),1),IF($I116="III",INDEX(Gehaltsklassen!A$11:A$15,MATCH(J116,Gehaltsklassen!E$11:E$15,1),1),"Falsche Bodenart"))))</f>
        <v>C</v>
      </c>
      <c r="L116" s="2"/>
      <c r="M116" s="32" t="str">
        <f>IF(L116="","C",IF($I116="I",INDEX(Gehaltsklassen!A$11:A$15,MATCH(L116,Gehaltsklassen!C$11:C$15,1),1),IF($I116="II",INDEX(Gehaltsklassen!A$11:A$15,MATCH(L116,Gehaltsklassen!D$11:D$15,1),1),IF($I116="III",INDEX(Gehaltsklassen!A$11:A$15,MATCH(L116,Gehaltsklassen!E$11:E$15,1),1),"Falsche Bodenart"))))</f>
        <v>C</v>
      </c>
      <c r="N116" s="86" t="str">
        <f>IF(OR(C116=""),"",SUM(F116)*VLOOKUP(K116,Gehaltsklassen!$B$34:$D$38,2,FALSE))</f>
        <v/>
      </c>
      <c r="O116" s="86" t="str">
        <f>IF(OR(C116=""),"",SUM(F116)*VLOOKUP(K116,Gehaltsklassen!$B$34:$D$38,2,FALSE)*C116)</f>
        <v/>
      </c>
      <c r="P116" s="86" t="str">
        <f>IF(OR(C116=""),"",SUM(F116,)*VLOOKUP(K116,Gehaltsklassen!$B$34:$D$38,3,FALSE))</f>
        <v/>
      </c>
      <c r="Q116" s="86" t="str">
        <f>IF(OR(C116=""),"",SUM(F116,)*VLOOKUP(K116,Gehaltsklassen!$B$34:$D$38,3,FALSE)*C116)</f>
        <v/>
      </c>
      <c r="R116" s="87" t="str">
        <f>IF(OR(C116=""),"",(SUM(G116)*VLOOKUP(M116,Gehaltsklassen!$B$34:$D$38,2,FALSE)))</f>
        <v/>
      </c>
      <c r="S116" s="414" t="str">
        <f>IF(OR(C116=""),"",(SUM(G116)*VLOOKUP(M116,Gehaltsklassen!$B$34:$D$38,2,FALSE))*C116)</f>
        <v/>
      </c>
      <c r="T116" s="417" t="str">
        <f>IF(OR(C116=""),"",(SUM(G116)*VLOOKUP(M116,Gehaltsklassen!$B$34:$D$38,3,FALSE)))</f>
        <v/>
      </c>
      <c r="U116" s="417" t="str">
        <f>IF(OR(C116=""),"",(SUM(G116)*VLOOKUP(M116,Gehaltsklassen!$B$34:$D$38,3,FALSE))*C116)</f>
        <v/>
      </c>
    </row>
    <row r="117" spans="1:21" ht="25.9" customHeight="1" x14ac:dyDescent="0.2">
      <c r="A117" s="74" t="str">
        <f>IF(D117="","",MAX($A$10:A116)+1)</f>
        <v/>
      </c>
      <c r="B117" s="82" t="str">
        <f>IF('N-Bedarf GL §13a'!B116="","",'N-Bedarf GL §13a'!B116)</f>
        <v/>
      </c>
      <c r="C117" s="204" t="str">
        <f>IF('N-Bedarf GL §13a'!C116="","",'N-Bedarf GL §13a'!C116)</f>
        <v/>
      </c>
      <c r="D117" s="81" t="str">
        <f>IF('N-Bedarf GL §13a'!D116="","",'N-Bedarf GL §13a'!D116)</f>
        <v/>
      </c>
      <c r="E117" s="83" t="str">
        <f>IF('N-Bedarf GL §13a'!H116="","",'N-Bedarf GL §13a'!H116)</f>
        <v/>
      </c>
      <c r="F117" s="32" t="str">
        <f t="shared" si="2"/>
        <v/>
      </c>
      <c r="G117" s="84" t="str">
        <f t="shared" si="3"/>
        <v/>
      </c>
      <c r="H117" s="85"/>
      <c r="I117" s="77" t="s">
        <v>261</v>
      </c>
      <c r="J117" s="2"/>
      <c r="K117" s="32" t="str">
        <f>IF(J117="","C",IF($I117="I",INDEX(Gehaltsklassen!A$11:A$15,MATCH(J117,Gehaltsklassen!C$11:C$15,1),1),IF($I117="II",INDEX(Gehaltsklassen!A$11:A$15,MATCH(J117,Gehaltsklassen!D$11:D$15,1),1),IF($I117="III",INDEX(Gehaltsklassen!A$11:A$15,MATCH(J117,Gehaltsklassen!E$11:E$15,1),1),"Falsche Bodenart"))))</f>
        <v>C</v>
      </c>
      <c r="L117" s="2"/>
      <c r="M117" s="32" t="str">
        <f>IF(L117="","C",IF($I117="I",INDEX(Gehaltsklassen!A$11:A$15,MATCH(L117,Gehaltsklassen!C$11:C$15,1),1),IF($I117="II",INDEX(Gehaltsklassen!A$11:A$15,MATCH(L117,Gehaltsklassen!D$11:D$15,1),1),IF($I117="III",INDEX(Gehaltsklassen!A$11:A$15,MATCH(L117,Gehaltsklassen!E$11:E$15,1),1),"Falsche Bodenart"))))</f>
        <v>C</v>
      </c>
      <c r="N117" s="86" t="str">
        <f>IF(OR(C117=""),"",SUM(F117)*VLOOKUP(K117,Gehaltsklassen!$B$34:$D$38,2,FALSE))</f>
        <v/>
      </c>
      <c r="O117" s="86" t="str">
        <f>IF(OR(C117=""),"",SUM(F117)*VLOOKUP(K117,Gehaltsklassen!$B$34:$D$38,2,FALSE)*C117)</f>
        <v/>
      </c>
      <c r="P117" s="86" t="str">
        <f>IF(OR(C117=""),"",SUM(F117,)*VLOOKUP(K117,Gehaltsklassen!$B$34:$D$38,3,FALSE))</f>
        <v/>
      </c>
      <c r="Q117" s="86" t="str">
        <f>IF(OR(C117=""),"",SUM(F117,)*VLOOKUP(K117,Gehaltsklassen!$B$34:$D$38,3,FALSE)*C117)</f>
        <v/>
      </c>
      <c r="R117" s="87" t="str">
        <f>IF(OR(C117=""),"",(SUM(G117)*VLOOKUP(M117,Gehaltsklassen!$B$34:$D$38,2,FALSE)))</f>
        <v/>
      </c>
      <c r="S117" s="414" t="str">
        <f>IF(OR(C117=""),"",(SUM(G117)*VLOOKUP(M117,Gehaltsklassen!$B$34:$D$38,2,FALSE))*C117)</f>
        <v/>
      </c>
      <c r="T117" s="417" t="str">
        <f>IF(OR(C117=""),"",(SUM(G117)*VLOOKUP(M117,Gehaltsklassen!$B$34:$D$38,3,FALSE)))</f>
        <v/>
      </c>
      <c r="U117" s="417" t="str">
        <f>IF(OR(C117=""),"",(SUM(G117)*VLOOKUP(M117,Gehaltsklassen!$B$34:$D$38,3,FALSE))*C117)</f>
        <v/>
      </c>
    </row>
    <row r="118" spans="1:21" ht="25.9" customHeight="1" x14ac:dyDescent="0.2">
      <c r="A118" s="74" t="str">
        <f>IF(D118="","",MAX($A$10:A117)+1)</f>
        <v/>
      </c>
      <c r="B118" s="82" t="str">
        <f>IF('N-Bedarf GL §13a'!B117="","",'N-Bedarf GL §13a'!B117)</f>
        <v/>
      </c>
      <c r="C118" s="204" t="str">
        <f>IF('N-Bedarf GL §13a'!C117="","",'N-Bedarf GL §13a'!C117)</f>
        <v/>
      </c>
      <c r="D118" s="81" t="str">
        <f>IF('N-Bedarf GL §13a'!D117="","",'N-Bedarf GL §13a'!D117)</f>
        <v/>
      </c>
      <c r="E118" s="83" t="str">
        <f>IF('N-Bedarf GL §13a'!H117="","",'N-Bedarf GL §13a'!H117)</f>
        <v/>
      </c>
      <c r="F118" s="32" t="str">
        <f t="shared" si="2"/>
        <v/>
      </c>
      <c r="G118" s="84" t="str">
        <f t="shared" si="3"/>
        <v/>
      </c>
      <c r="H118" s="85"/>
      <c r="I118" s="77" t="s">
        <v>261</v>
      </c>
      <c r="J118" s="2"/>
      <c r="K118" s="32" t="str">
        <f>IF(J118="","C",IF($I118="I",INDEX(Gehaltsklassen!A$11:A$15,MATCH(J118,Gehaltsklassen!C$11:C$15,1),1),IF($I118="II",INDEX(Gehaltsklassen!A$11:A$15,MATCH(J118,Gehaltsklassen!D$11:D$15,1),1),IF($I118="III",INDEX(Gehaltsklassen!A$11:A$15,MATCH(J118,Gehaltsklassen!E$11:E$15,1),1),"Falsche Bodenart"))))</f>
        <v>C</v>
      </c>
      <c r="L118" s="2"/>
      <c r="M118" s="32" t="str">
        <f>IF(L118="","C",IF($I118="I",INDEX(Gehaltsklassen!A$11:A$15,MATCH(L118,Gehaltsklassen!C$11:C$15,1),1),IF($I118="II",INDEX(Gehaltsklassen!A$11:A$15,MATCH(L118,Gehaltsklassen!D$11:D$15,1),1),IF($I118="III",INDEX(Gehaltsklassen!A$11:A$15,MATCH(L118,Gehaltsklassen!E$11:E$15,1),1),"Falsche Bodenart"))))</f>
        <v>C</v>
      </c>
      <c r="N118" s="86" t="str">
        <f>IF(OR(C118=""),"",SUM(F118)*VLOOKUP(K118,Gehaltsklassen!$B$34:$D$38,2,FALSE))</f>
        <v/>
      </c>
      <c r="O118" s="86" t="str">
        <f>IF(OR(C118=""),"",SUM(F118)*VLOOKUP(K118,Gehaltsklassen!$B$34:$D$38,2,FALSE)*C118)</f>
        <v/>
      </c>
      <c r="P118" s="86" t="str">
        <f>IF(OR(C118=""),"",SUM(F118,)*VLOOKUP(K118,Gehaltsklassen!$B$34:$D$38,3,FALSE))</f>
        <v/>
      </c>
      <c r="Q118" s="86" t="str">
        <f>IF(OR(C118=""),"",SUM(F118,)*VLOOKUP(K118,Gehaltsklassen!$B$34:$D$38,3,FALSE)*C118)</f>
        <v/>
      </c>
      <c r="R118" s="87" t="str">
        <f>IF(OR(C118=""),"",(SUM(G118)*VLOOKUP(M118,Gehaltsklassen!$B$34:$D$38,2,FALSE)))</f>
        <v/>
      </c>
      <c r="S118" s="414" t="str">
        <f>IF(OR(C118=""),"",(SUM(G118)*VLOOKUP(M118,Gehaltsklassen!$B$34:$D$38,2,FALSE))*C118)</f>
        <v/>
      </c>
      <c r="T118" s="417" t="str">
        <f>IF(OR(C118=""),"",(SUM(G118)*VLOOKUP(M118,Gehaltsklassen!$B$34:$D$38,3,FALSE)))</f>
        <v/>
      </c>
      <c r="U118" s="417" t="str">
        <f>IF(OR(C118=""),"",(SUM(G118)*VLOOKUP(M118,Gehaltsklassen!$B$34:$D$38,3,FALSE))*C118)</f>
        <v/>
      </c>
    </row>
    <row r="119" spans="1:21" ht="25.9" customHeight="1" x14ac:dyDescent="0.2">
      <c r="A119" s="74" t="str">
        <f>IF(D119="","",MAX($A$10:A118)+1)</f>
        <v/>
      </c>
      <c r="B119" s="82" t="str">
        <f>IF('N-Bedarf GL §13a'!B118="","",'N-Bedarf GL §13a'!B118)</f>
        <v/>
      </c>
      <c r="C119" s="204" t="str">
        <f>IF('N-Bedarf GL §13a'!C118="","",'N-Bedarf GL §13a'!C118)</f>
        <v/>
      </c>
      <c r="D119" s="81" t="str">
        <f>IF('N-Bedarf GL §13a'!D118="","",'N-Bedarf GL §13a'!D118)</f>
        <v/>
      </c>
      <c r="E119" s="83" t="str">
        <f>IF('N-Bedarf GL §13a'!H118="","",'N-Bedarf GL §13a'!H118)</f>
        <v/>
      </c>
      <c r="F119" s="32" t="str">
        <f t="shared" si="2"/>
        <v/>
      </c>
      <c r="G119" s="84" t="str">
        <f t="shared" si="3"/>
        <v/>
      </c>
      <c r="H119" s="85"/>
      <c r="I119" s="77" t="s">
        <v>261</v>
      </c>
      <c r="J119" s="2"/>
      <c r="K119" s="32" t="str">
        <f>IF(J119="","C",IF($I119="I",INDEX(Gehaltsklassen!A$11:A$15,MATCH(J119,Gehaltsklassen!C$11:C$15,1),1),IF($I119="II",INDEX(Gehaltsklassen!A$11:A$15,MATCH(J119,Gehaltsklassen!D$11:D$15,1),1),IF($I119="III",INDEX(Gehaltsklassen!A$11:A$15,MATCH(J119,Gehaltsklassen!E$11:E$15,1),1),"Falsche Bodenart"))))</f>
        <v>C</v>
      </c>
      <c r="L119" s="2"/>
      <c r="M119" s="32" t="str">
        <f>IF(L119="","C",IF($I119="I",INDEX(Gehaltsklassen!A$11:A$15,MATCH(L119,Gehaltsklassen!C$11:C$15,1),1),IF($I119="II",INDEX(Gehaltsklassen!A$11:A$15,MATCH(L119,Gehaltsklassen!D$11:D$15,1),1),IF($I119="III",INDEX(Gehaltsklassen!A$11:A$15,MATCH(L119,Gehaltsklassen!E$11:E$15,1),1),"Falsche Bodenart"))))</f>
        <v>C</v>
      </c>
      <c r="N119" s="86" t="str">
        <f>IF(OR(C119=""),"",SUM(F119)*VLOOKUP(K119,Gehaltsklassen!$B$34:$D$38,2,FALSE))</f>
        <v/>
      </c>
      <c r="O119" s="86" t="str">
        <f>IF(OR(C119=""),"",SUM(F119)*VLOOKUP(K119,Gehaltsklassen!$B$34:$D$38,2,FALSE)*C119)</f>
        <v/>
      </c>
      <c r="P119" s="86" t="str">
        <f>IF(OR(C119=""),"",SUM(F119,)*VLOOKUP(K119,Gehaltsklassen!$B$34:$D$38,3,FALSE))</f>
        <v/>
      </c>
      <c r="Q119" s="86" t="str">
        <f>IF(OR(C119=""),"",SUM(F119,)*VLOOKUP(K119,Gehaltsklassen!$B$34:$D$38,3,FALSE)*C119)</f>
        <v/>
      </c>
      <c r="R119" s="87" t="str">
        <f>IF(OR(C119=""),"",(SUM(G119)*VLOOKUP(M119,Gehaltsklassen!$B$34:$D$38,2,FALSE)))</f>
        <v/>
      </c>
      <c r="S119" s="414" t="str">
        <f>IF(OR(C119=""),"",(SUM(G119)*VLOOKUP(M119,Gehaltsklassen!$B$34:$D$38,2,FALSE))*C119)</f>
        <v/>
      </c>
      <c r="T119" s="417" t="str">
        <f>IF(OR(C119=""),"",(SUM(G119)*VLOOKUP(M119,Gehaltsklassen!$B$34:$D$38,3,FALSE)))</f>
        <v/>
      </c>
      <c r="U119" s="417" t="str">
        <f>IF(OR(C119=""),"",(SUM(G119)*VLOOKUP(M119,Gehaltsklassen!$B$34:$D$38,3,FALSE))*C119)</f>
        <v/>
      </c>
    </row>
    <row r="120" spans="1:21" ht="25.9" customHeight="1" x14ac:dyDescent="0.2">
      <c r="A120" s="74" t="str">
        <f>IF(D120="","",MAX($A$10:A119)+1)</f>
        <v/>
      </c>
      <c r="B120" s="82" t="str">
        <f>IF('N-Bedarf GL §13a'!B119="","",'N-Bedarf GL §13a'!B119)</f>
        <v/>
      </c>
      <c r="C120" s="204" t="str">
        <f>IF('N-Bedarf GL §13a'!C119="","",'N-Bedarf GL §13a'!C119)</f>
        <v/>
      </c>
      <c r="D120" s="81" t="str">
        <f>IF('N-Bedarf GL §13a'!D119="","",'N-Bedarf GL §13a'!D119)</f>
        <v/>
      </c>
      <c r="E120" s="83" t="str">
        <f>IF('N-Bedarf GL §13a'!H119="","",'N-Bedarf GL §13a'!H119)</f>
        <v/>
      </c>
      <c r="F120" s="32" t="str">
        <f t="shared" si="2"/>
        <v/>
      </c>
      <c r="G120" s="84" t="str">
        <f t="shared" si="3"/>
        <v/>
      </c>
      <c r="H120" s="85"/>
      <c r="I120" s="77" t="s">
        <v>261</v>
      </c>
      <c r="J120" s="2"/>
      <c r="K120" s="32" t="str">
        <f>IF(J120="","C",IF($I120="I",INDEX(Gehaltsklassen!A$11:A$15,MATCH(J120,Gehaltsklassen!C$11:C$15,1),1),IF($I120="II",INDEX(Gehaltsklassen!A$11:A$15,MATCH(J120,Gehaltsklassen!D$11:D$15,1),1),IF($I120="III",INDEX(Gehaltsklassen!A$11:A$15,MATCH(J120,Gehaltsklassen!E$11:E$15,1),1),"Falsche Bodenart"))))</f>
        <v>C</v>
      </c>
      <c r="L120" s="2"/>
      <c r="M120" s="32" t="str">
        <f>IF(L120="","C",IF($I120="I",INDEX(Gehaltsklassen!A$11:A$15,MATCH(L120,Gehaltsklassen!C$11:C$15,1),1),IF($I120="II",INDEX(Gehaltsklassen!A$11:A$15,MATCH(L120,Gehaltsklassen!D$11:D$15,1),1),IF($I120="III",INDEX(Gehaltsklassen!A$11:A$15,MATCH(L120,Gehaltsklassen!E$11:E$15,1),1),"Falsche Bodenart"))))</f>
        <v>C</v>
      </c>
      <c r="N120" s="86" t="str">
        <f>IF(OR(C120=""),"",SUM(F120)*VLOOKUP(K120,Gehaltsklassen!$B$34:$D$38,2,FALSE))</f>
        <v/>
      </c>
      <c r="O120" s="86" t="str">
        <f>IF(OR(C120=""),"",SUM(F120)*VLOOKUP(K120,Gehaltsklassen!$B$34:$D$38,2,FALSE)*C120)</f>
        <v/>
      </c>
      <c r="P120" s="86" t="str">
        <f>IF(OR(C120=""),"",SUM(F120,)*VLOOKUP(K120,Gehaltsklassen!$B$34:$D$38,3,FALSE))</f>
        <v/>
      </c>
      <c r="Q120" s="86" t="str">
        <f>IF(OR(C120=""),"",SUM(F120,)*VLOOKUP(K120,Gehaltsklassen!$B$34:$D$38,3,FALSE)*C120)</f>
        <v/>
      </c>
      <c r="R120" s="87" t="str">
        <f>IF(OR(C120=""),"",(SUM(G120)*VLOOKUP(M120,Gehaltsklassen!$B$34:$D$38,2,FALSE)))</f>
        <v/>
      </c>
      <c r="S120" s="414" t="str">
        <f>IF(OR(C120=""),"",(SUM(G120)*VLOOKUP(M120,Gehaltsklassen!$B$34:$D$38,2,FALSE))*C120)</f>
        <v/>
      </c>
      <c r="T120" s="417" t="str">
        <f>IF(OR(C120=""),"",(SUM(G120)*VLOOKUP(M120,Gehaltsklassen!$B$34:$D$38,3,FALSE)))</f>
        <v/>
      </c>
      <c r="U120" s="417" t="str">
        <f>IF(OR(C120=""),"",(SUM(G120)*VLOOKUP(M120,Gehaltsklassen!$B$34:$D$38,3,FALSE))*C120)</f>
        <v/>
      </c>
    </row>
    <row r="121" spans="1:21" ht="25.9" customHeight="1" x14ac:dyDescent="0.2">
      <c r="A121" s="74" t="str">
        <f>IF(D121="","",MAX($A$10:A120)+1)</f>
        <v/>
      </c>
      <c r="B121" s="82" t="str">
        <f>IF('N-Bedarf GL §13a'!B120="","",'N-Bedarf GL §13a'!B120)</f>
        <v/>
      </c>
      <c r="C121" s="204" t="str">
        <f>IF('N-Bedarf GL §13a'!C120="","",'N-Bedarf GL §13a'!C120)</f>
        <v/>
      </c>
      <c r="D121" s="81" t="str">
        <f>IF('N-Bedarf GL §13a'!D120="","",'N-Bedarf GL §13a'!D120)</f>
        <v/>
      </c>
      <c r="E121" s="83" t="str">
        <f>IF('N-Bedarf GL §13a'!H120="","",'N-Bedarf GL §13a'!H120)</f>
        <v/>
      </c>
      <c r="F121" s="32" t="str">
        <f t="shared" si="2"/>
        <v/>
      </c>
      <c r="G121" s="84" t="str">
        <f t="shared" si="3"/>
        <v/>
      </c>
      <c r="H121" s="85"/>
      <c r="I121" s="77" t="s">
        <v>261</v>
      </c>
      <c r="J121" s="2"/>
      <c r="K121" s="32" t="str">
        <f>IF(J121="","C",IF($I121="I",INDEX(Gehaltsklassen!A$11:A$15,MATCH(J121,Gehaltsklassen!C$11:C$15,1),1),IF($I121="II",INDEX(Gehaltsklassen!A$11:A$15,MATCH(J121,Gehaltsklassen!D$11:D$15,1),1),IF($I121="III",INDEX(Gehaltsklassen!A$11:A$15,MATCH(J121,Gehaltsklassen!E$11:E$15,1),1),"Falsche Bodenart"))))</f>
        <v>C</v>
      </c>
      <c r="L121" s="2"/>
      <c r="M121" s="32" t="str">
        <f>IF(L121="","C",IF($I121="I",INDEX(Gehaltsklassen!A$11:A$15,MATCH(L121,Gehaltsklassen!C$11:C$15,1),1),IF($I121="II",INDEX(Gehaltsklassen!A$11:A$15,MATCH(L121,Gehaltsklassen!D$11:D$15,1),1),IF($I121="III",INDEX(Gehaltsklassen!A$11:A$15,MATCH(L121,Gehaltsklassen!E$11:E$15,1),1),"Falsche Bodenart"))))</f>
        <v>C</v>
      </c>
      <c r="N121" s="86" t="str">
        <f>IF(OR(C121=""),"",SUM(F121)*VLOOKUP(K121,Gehaltsklassen!$B$34:$D$38,2,FALSE))</f>
        <v/>
      </c>
      <c r="O121" s="86" t="str">
        <f>IF(OR(C121=""),"",SUM(F121)*VLOOKUP(K121,Gehaltsklassen!$B$34:$D$38,2,FALSE)*C121)</f>
        <v/>
      </c>
      <c r="P121" s="86" t="str">
        <f>IF(OR(C121=""),"",SUM(F121,)*VLOOKUP(K121,Gehaltsklassen!$B$34:$D$38,3,FALSE))</f>
        <v/>
      </c>
      <c r="Q121" s="86" t="str">
        <f>IF(OR(C121=""),"",SUM(F121,)*VLOOKUP(K121,Gehaltsklassen!$B$34:$D$38,3,FALSE)*C121)</f>
        <v/>
      </c>
      <c r="R121" s="87" t="str">
        <f>IF(OR(C121=""),"",(SUM(G121)*VLOOKUP(M121,Gehaltsklassen!$B$34:$D$38,2,FALSE)))</f>
        <v/>
      </c>
      <c r="S121" s="414" t="str">
        <f>IF(OR(C121=""),"",(SUM(G121)*VLOOKUP(M121,Gehaltsklassen!$B$34:$D$38,2,FALSE))*C121)</f>
        <v/>
      </c>
      <c r="T121" s="417" t="str">
        <f>IF(OR(C121=""),"",(SUM(G121)*VLOOKUP(M121,Gehaltsklassen!$B$34:$D$38,3,FALSE)))</f>
        <v/>
      </c>
      <c r="U121" s="417" t="str">
        <f>IF(OR(C121=""),"",(SUM(G121)*VLOOKUP(M121,Gehaltsklassen!$B$34:$D$38,3,FALSE))*C121)</f>
        <v/>
      </c>
    </row>
    <row r="122" spans="1:21" ht="25.9" customHeight="1" x14ac:dyDescent="0.2">
      <c r="A122" s="74" t="str">
        <f>IF(D122="","",MAX($A$10:A121)+1)</f>
        <v/>
      </c>
      <c r="B122" s="82" t="str">
        <f>IF('N-Bedarf GL §13a'!B121="","",'N-Bedarf GL §13a'!B121)</f>
        <v/>
      </c>
      <c r="C122" s="204" t="str">
        <f>IF('N-Bedarf GL §13a'!C121="","",'N-Bedarf GL §13a'!C121)</f>
        <v/>
      </c>
      <c r="D122" s="81" t="str">
        <f>IF('N-Bedarf GL §13a'!D121="","",'N-Bedarf GL §13a'!D121)</f>
        <v/>
      </c>
      <c r="E122" s="83" t="str">
        <f>IF('N-Bedarf GL §13a'!H121="","",'N-Bedarf GL §13a'!H121)</f>
        <v/>
      </c>
      <c r="F122" s="32" t="str">
        <f t="shared" si="2"/>
        <v/>
      </c>
      <c r="G122" s="84" t="str">
        <f t="shared" si="3"/>
        <v/>
      </c>
      <c r="H122" s="85"/>
      <c r="I122" s="77" t="s">
        <v>261</v>
      </c>
      <c r="J122" s="2"/>
      <c r="K122" s="32" t="str">
        <f>IF(J122="","C",IF($I122="I",INDEX(Gehaltsklassen!A$11:A$15,MATCH(J122,Gehaltsklassen!C$11:C$15,1),1),IF($I122="II",INDEX(Gehaltsklassen!A$11:A$15,MATCH(J122,Gehaltsklassen!D$11:D$15,1),1),IF($I122="III",INDEX(Gehaltsklassen!A$11:A$15,MATCH(J122,Gehaltsklassen!E$11:E$15,1),1),"Falsche Bodenart"))))</f>
        <v>C</v>
      </c>
      <c r="L122" s="2"/>
      <c r="M122" s="32" t="str">
        <f>IF(L122="","C",IF($I122="I",INDEX(Gehaltsklassen!A$11:A$15,MATCH(L122,Gehaltsklassen!C$11:C$15,1),1),IF($I122="II",INDEX(Gehaltsklassen!A$11:A$15,MATCH(L122,Gehaltsklassen!D$11:D$15,1),1),IF($I122="III",INDEX(Gehaltsklassen!A$11:A$15,MATCH(L122,Gehaltsklassen!E$11:E$15,1),1),"Falsche Bodenart"))))</f>
        <v>C</v>
      </c>
      <c r="N122" s="86" t="str">
        <f>IF(OR(C122=""),"",SUM(F122)*VLOOKUP(K122,Gehaltsklassen!$B$34:$D$38,2,FALSE))</f>
        <v/>
      </c>
      <c r="O122" s="86" t="str">
        <f>IF(OR(C122=""),"",SUM(F122)*VLOOKUP(K122,Gehaltsklassen!$B$34:$D$38,2,FALSE)*C122)</f>
        <v/>
      </c>
      <c r="P122" s="86" t="str">
        <f>IF(OR(C122=""),"",SUM(F122,)*VLOOKUP(K122,Gehaltsklassen!$B$34:$D$38,3,FALSE))</f>
        <v/>
      </c>
      <c r="Q122" s="86" t="str">
        <f>IF(OR(C122=""),"",SUM(F122,)*VLOOKUP(K122,Gehaltsklassen!$B$34:$D$38,3,FALSE)*C122)</f>
        <v/>
      </c>
      <c r="R122" s="87" t="str">
        <f>IF(OR(C122=""),"",(SUM(G122)*VLOOKUP(M122,Gehaltsklassen!$B$34:$D$38,2,FALSE)))</f>
        <v/>
      </c>
      <c r="S122" s="414" t="str">
        <f>IF(OR(C122=""),"",(SUM(G122)*VLOOKUP(M122,Gehaltsklassen!$B$34:$D$38,2,FALSE))*C122)</f>
        <v/>
      </c>
      <c r="T122" s="417" t="str">
        <f>IF(OR(C122=""),"",(SUM(G122)*VLOOKUP(M122,Gehaltsklassen!$B$34:$D$38,3,FALSE)))</f>
        <v/>
      </c>
      <c r="U122" s="417" t="str">
        <f>IF(OR(C122=""),"",(SUM(G122)*VLOOKUP(M122,Gehaltsklassen!$B$34:$D$38,3,FALSE))*C122)</f>
        <v/>
      </c>
    </row>
    <row r="123" spans="1:21" ht="25.9" customHeight="1" x14ac:dyDescent="0.2">
      <c r="A123" s="74" t="str">
        <f>IF(D123="","",MAX($A$10:A122)+1)</f>
        <v/>
      </c>
      <c r="B123" s="82" t="str">
        <f>IF('N-Bedarf GL §13a'!B122="","",'N-Bedarf GL §13a'!B122)</f>
        <v/>
      </c>
      <c r="C123" s="204" t="str">
        <f>IF('N-Bedarf GL §13a'!C122="","",'N-Bedarf GL §13a'!C122)</f>
        <v/>
      </c>
      <c r="D123" s="81" t="str">
        <f>IF('N-Bedarf GL §13a'!D122="","",'N-Bedarf GL §13a'!D122)</f>
        <v/>
      </c>
      <c r="E123" s="83" t="str">
        <f>IF('N-Bedarf GL §13a'!H122="","",'N-Bedarf GL §13a'!H122)</f>
        <v/>
      </c>
      <c r="F123" s="32" t="str">
        <f t="shared" si="2"/>
        <v/>
      </c>
      <c r="G123" s="84" t="str">
        <f t="shared" si="3"/>
        <v/>
      </c>
      <c r="H123" s="85"/>
      <c r="I123" s="77" t="s">
        <v>261</v>
      </c>
      <c r="J123" s="2"/>
      <c r="K123" s="32" t="str">
        <f>IF(J123="","C",IF($I123="I",INDEX(Gehaltsklassen!A$11:A$15,MATCH(J123,Gehaltsklassen!C$11:C$15,1),1),IF($I123="II",INDEX(Gehaltsklassen!A$11:A$15,MATCH(J123,Gehaltsklassen!D$11:D$15,1),1),IF($I123="III",INDEX(Gehaltsklassen!A$11:A$15,MATCH(J123,Gehaltsklassen!E$11:E$15,1),1),"Falsche Bodenart"))))</f>
        <v>C</v>
      </c>
      <c r="L123" s="2"/>
      <c r="M123" s="32" t="str">
        <f>IF(L123="","C",IF($I123="I",INDEX(Gehaltsklassen!A$11:A$15,MATCH(L123,Gehaltsklassen!C$11:C$15,1),1),IF($I123="II",INDEX(Gehaltsklassen!A$11:A$15,MATCH(L123,Gehaltsklassen!D$11:D$15,1),1),IF($I123="III",INDEX(Gehaltsklassen!A$11:A$15,MATCH(L123,Gehaltsklassen!E$11:E$15,1),1),"Falsche Bodenart"))))</f>
        <v>C</v>
      </c>
      <c r="N123" s="86" t="str">
        <f>IF(OR(C123=""),"",SUM(F123)*VLOOKUP(K123,Gehaltsklassen!$B$34:$D$38,2,FALSE))</f>
        <v/>
      </c>
      <c r="O123" s="86" t="str">
        <f>IF(OR(C123=""),"",SUM(F123)*VLOOKUP(K123,Gehaltsklassen!$B$34:$D$38,2,FALSE)*C123)</f>
        <v/>
      </c>
      <c r="P123" s="86" t="str">
        <f>IF(OR(C123=""),"",SUM(F123,)*VLOOKUP(K123,Gehaltsklassen!$B$34:$D$38,3,FALSE))</f>
        <v/>
      </c>
      <c r="Q123" s="86" t="str">
        <f>IF(OR(C123=""),"",SUM(F123,)*VLOOKUP(K123,Gehaltsklassen!$B$34:$D$38,3,FALSE)*C123)</f>
        <v/>
      </c>
      <c r="R123" s="87" t="str">
        <f>IF(OR(C123=""),"",(SUM(G123)*VLOOKUP(M123,Gehaltsklassen!$B$34:$D$38,2,FALSE)))</f>
        <v/>
      </c>
      <c r="S123" s="414" t="str">
        <f>IF(OR(C123=""),"",(SUM(G123)*VLOOKUP(M123,Gehaltsklassen!$B$34:$D$38,2,FALSE))*C123)</f>
        <v/>
      </c>
      <c r="T123" s="417" t="str">
        <f>IF(OR(C123=""),"",(SUM(G123)*VLOOKUP(M123,Gehaltsklassen!$B$34:$D$38,3,FALSE)))</f>
        <v/>
      </c>
      <c r="U123" s="417" t="str">
        <f>IF(OR(C123=""),"",(SUM(G123)*VLOOKUP(M123,Gehaltsklassen!$B$34:$D$38,3,FALSE))*C123)</f>
        <v/>
      </c>
    </row>
    <row r="124" spans="1:21" ht="25.9" customHeight="1" x14ac:dyDescent="0.2">
      <c r="A124" s="74" t="str">
        <f>IF(D124="","",MAX($A$10:A123)+1)</f>
        <v/>
      </c>
      <c r="B124" s="82" t="str">
        <f>IF('N-Bedarf GL §13a'!B123="","",'N-Bedarf GL §13a'!B123)</f>
        <v/>
      </c>
      <c r="C124" s="204" t="str">
        <f>IF('N-Bedarf GL §13a'!C123="","",'N-Bedarf GL §13a'!C123)</f>
        <v/>
      </c>
      <c r="D124" s="81" t="str">
        <f>IF('N-Bedarf GL §13a'!D123="","",'N-Bedarf GL §13a'!D123)</f>
        <v/>
      </c>
      <c r="E124" s="83" t="str">
        <f>IF('N-Bedarf GL §13a'!H123="","",'N-Bedarf GL §13a'!H123)</f>
        <v/>
      </c>
      <c r="F124" s="32" t="str">
        <f t="shared" si="2"/>
        <v/>
      </c>
      <c r="G124" s="84" t="str">
        <f t="shared" si="3"/>
        <v/>
      </c>
      <c r="H124" s="85"/>
      <c r="I124" s="77" t="s">
        <v>261</v>
      </c>
      <c r="J124" s="2"/>
      <c r="K124" s="32" t="str">
        <f>IF(J124="","C",IF($I124="I",INDEX(Gehaltsklassen!A$11:A$15,MATCH(J124,Gehaltsklassen!C$11:C$15,1),1),IF($I124="II",INDEX(Gehaltsklassen!A$11:A$15,MATCH(J124,Gehaltsklassen!D$11:D$15,1),1),IF($I124="III",INDEX(Gehaltsklassen!A$11:A$15,MATCH(J124,Gehaltsklassen!E$11:E$15,1),1),"Falsche Bodenart"))))</f>
        <v>C</v>
      </c>
      <c r="L124" s="2"/>
      <c r="M124" s="32" t="str">
        <f>IF(L124="","C",IF($I124="I",INDEX(Gehaltsklassen!A$11:A$15,MATCH(L124,Gehaltsklassen!C$11:C$15,1),1),IF($I124="II",INDEX(Gehaltsklassen!A$11:A$15,MATCH(L124,Gehaltsklassen!D$11:D$15,1),1),IF($I124="III",INDEX(Gehaltsklassen!A$11:A$15,MATCH(L124,Gehaltsklassen!E$11:E$15,1),1),"Falsche Bodenart"))))</f>
        <v>C</v>
      </c>
      <c r="N124" s="86" t="str">
        <f>IF(OR(C124=""),"",SUM(F124)*VLOOKUP(K124,Gehaltsklassen!$B$34:$D$38,2,FALSE))</f>
        <v/>
      </c>
      <c r="O124" s="86" t="str">
        <f>IF(OR(C124=""),"",SUM(F124)*VLOOKUP(K124,Gehaltsklassen!$B$34:$D$38,2,FALSE)*C124)</f>
        <v/>
      </c>
      <c r="P124" s="86" t="str">
        <f>IF(OR(C124=""),"",SUM(F124,)*VLOOKUP(K124,Gehaltsklassen!$B$34:$D$38,3,FALSE))</f>
        <v/>
      </c>
      <c r="Q124" s="86" t="str">
        <f>IF(OR(C124=""),"",SUM(F124,)*VLOOKUP(K124,Gehaltsklassen!$B$34:$D$38,3,FALSE)*C124)</f>
        <v/>
      </c>
      <c r="R124" s="87" t="str">
        <f>IF(OR(C124=""),"",(SUM(G124)*VLOOKUP(M124,Gehaltsklassen!$B$34:$D$38,2,FALSE)))</f>
        <v/>
      </c>
      <c r="S124" s="414" t="str">
        <f>IF(OR(C124=""),"",(SUM(G124)*VLOOKUP(M124,Gehaltsklassen!$B$34:$D$38,2,FALSE))*C124)</f>
        <v/>
      </c>
      <c r="T124" s="417" t="str">
        <f>IF(OR(C124=""),"",(SUM(G124)*VLOOKUP(M124,Gehaltsklassen!$B$34:$D$38,3,FALSE)))</f>
        <v/>
      </c>
      <c r="U124" s="417" t="str">
        <f>IF(OR(C124=""),"",(SUM(G124)*VLOOKUP(M124,Gehaltsklassen!$B$34:$D$38,3,FALSE))*C124)</f>
        <v/>
      </c>
    </row>
    <row r="125" spans="1:21" ht="25.9" customHeight="1" x14ac:dyDescent="0.2">
      <c r="A125" s="74" t="str">
        <f>IF(D125="","",MAX($A$10:A124)+1)</f>
        <v/>
      </c>
      <c r="B125" s="82" t="str">
        <f>IF('N-Bedarf GL §13a'!B124="","",'N-Bedarf GL §13a'!B124)</f>
        <v/>
      </c>
      <c r="C125" s="204" t="str">
        <f>IF('N-Bedarf GL §13a'!C124="","",'N-Bedarf GL §13a'!C124)</f>
        <v/>
      </c>
      <c r="D125" s="81" t="str">
        <f>IF('N-Bedarf GL §13a'!D124="","",'N-Bedarf GL §13a'!D124)</f>
        <v/>
      </c>
      <c r="E125" s="83" t="str">
        <f>IF('N-Bedarf GL §13a'!H124="","",'N-Bedarf GL §13a'!H124)</f>
        <v/>
      </c>
      <c r="F125" s="32" t="str">
        <f t="shared" si="2"/>
        <v/>
      </c>
      <c r="G125" s="84" t="str">
        <f t="shared" si="3"/>
        <v/>
      </c>
      <c r="H125" s="85"/>
      <c r="I125" s="77" t="s">
        <v>261</v>
      </c>
      <c r="J125" s="2"/>
      <c r="K125" s="32" t="str">
        <f>IF(J125="","C",IF($I125="I",INDEX(Gehaltsklassen!A$11:A$15,MATCH(J125,Gehaltsklassen!C$11:C$15,1),1),IF($I125="II",INDEX(Gehaltsklassen!A$11:A$15,MATCH(J125,Gehaltsklassen!D$11:D$15,1),1),IF($I125="III",INDEX(Gehaltsklassen!A$11:A$15,MATCH(J125,Gehaltsklassen!E$11:E$15,1),1),"Falsche Bodenart"))))</f>
        <v>C</v>
      </c>
      <c r="L125" s="2"/>
      <c r="M125" s="32" t="str">
        <f>IF(L125="","C",IF($I125="I",INDEX(Gehaltsklassen!A$11:A$15,MATCH(L125,Gehaltsklassen!C$11:C$15,1),1),IF($I125="II",INDEX(Gehaltsklassen!A$11:A$15,MATCH(L125,Gehaltsklassen!D$11:D$15,1),1),IF($I125="III",INDEX(Gehaltsklassen!A$11:A$15,MATCH(L125,Gehaltsklassen!E$11:E$15,1),1),"Falsche Bodenart"))))</f>
        <v>C</v>
      </c>
      <c r="N125" s="86" t="str">
        <f>IF(OR(C125=""),"",SUM(F125)*VLOOKUP(K125,Gehaltsklassen!$B$34:$D$38,2,FALSE))</f>
        <v/>
      </c>
      <c r="O125" s="86" t="str">
        <f>IF(OR(C125=""),"",SUM(F125)*VLOOKUP(K125,Gehaltsklassen!$B$34:$D$38,2,FALSE)*C125)</f>
        <v/>
      </c>
      <c r="P125" s="86" t="str">
        <f>IF(OR(C125=""),"",SUM(F125,)*VLOOKUP(K125,Gehaltsklassen!$B$34:$D$38,3,FALSE))</f>
        <v/>
      </c>
      <c r="Q125" s="86" t="str">
        <f>IF(OR(C125=""),"",SUM(F125,)*VLOOKUP(K125,Gehaltsklassen!$B$34:$D$38,3,FALSE)*C125)</f>
        <v/>
      </c>
      <c r="R125" s="87" t="str">
        <f>IF(OR(C125=""),"",(SUM(G125)*VLOOKUP(M125,Gehaltsklassen!$B$34:$D$38,2,FALSE)))</f>
        <v/>
      </c>
      <c r="S125" s="414" t="str">
        <f>IF(OR(C125=""),"",(SUM(G125)*VLOOKUP(M125,Gehaltsklassen!$B$34:$D$38,2,FALSE))*C125)</f>
        <v/>
      </c>
      <c r="T125" s="417" t="str">
        <f>IF(OR(C125=""),"",(SUM(G125)*VLOOKUP(M125,Gehaltsklassen!$B$34:$D$38,3,FALSE)))</f>
        <v/>
      </c>
      <c r="U125" s="417" t="str">
        <f>IF(OR(C125=""),"",(SUM(G125)*VLOOKUP(M125,Gehaltsklassen!$B$34:$D$38,3,FALSE))*C125)</f>
        <v/>
      </c>
    </row>
    <row r="126" spans="1:21" ht="25.9" customHeight="1" x14ac:dyDescent="0.2">
      <c r="A126" s="74" t="str">
        <f>IF(D126="","",MAX($A$10:A125)+1)</f>
        <v/>
      </c>
      <c r="B126" s="82" t="str">
        <f>IF('N-Bedarf GL §13a'!B125="","",'N-Bedarf GL §13a'!B125)</f>
        <v/>
      </c>
      <c r="C126" s="204" t="str">
        <f>IF('N-Bedarf GL §13a'!C125="","",'N-Bedarf GL §13a'!C125)</f>
        <v/>
      </c>
      <c r="D126" s="81" t="str">
        <f>IF('N-Bedarf GL §13a'!D125="","",'N-Bedarf GL §13a'!D125)</f>
        <v/>
      </c>
      <c r="E126" s="83" t="str">
        <f>IF('N-Bedarf GL §13a'!H125="","",'N-Bedarf GL §13a'!H125)</f>
        <v/>
      </c>
      <c r="F126" s="32" t="str">
        <f t="shared" si="2"/>
        <v/>
      </c>
      <c r="G126" s="84" t="str">
        <f t="shared" si="3"/>
        <v/>
      </c>
      <c r="H126" s="85"/>
      <c r="I126" s="77" t="s">
        <v>261</v>
      </c>
      <c r="J126" s="2"/>
      <c r="K126" s="32" t="str">
        <f>IF(J126="","C",IF($I126="I",INDEX(Gehaltsklassen!A$11:A$15,MATCH(J126,Gehaltsklassen!C$11:C$15,1),1),IF($I126="II",INDEX(Gehaltsklassen!A$11:A$15,MATCH(J126,Gehaltsklassen!D$11:D$15,1),1),IF($I126="III",INDEX(Gehaltsklassen!A$11:A$15,MATCH(J126,Gehaltsklassen!E$11:E$15,1),1),"Falsche Bodenart"))))</f>
        <v>C</v>
      </c>
      <c r="L126" s="2"/>
      <c r="M126" s="32" t="str">
        <f>IF(L126="","C",IF($I126="I",INDEX(Gehaltsklassen!A$11:A$15,MATCH(L126,Gehaltsklassen!C$11:C$15,1),1),IF($I126="II",INDEX(Gehaltsklassen!A$11:A$15,MATCH(L126,Gehaltsklassen!D$11:D$15,1),1),IF($I126="III",INDEX(Gehaltsklassen!A$11:A$15,MATCH(L126,Gehaltsklassen!E$11:E$15,1),1),"Falsche Bodenart"))))</f>
        <v>C</v>
      </c>
      <c r="N126" s="86" t="str">
        <f>IF(OR(C126=""),"",SUM(F126)*VLOOKUP(K126,Gehaltsklassen!$B$34:$D$38,2,FALSE))</f>
        <v/>
      </c>
      <c r="O126" s="86" t="str">
        <f>IF(OR(C126=""),"",SUM(F126)*VLOOKUP(K126,Gehaltsklassen!$B$34:$D$38,2,FALSE)*C126)</f>
        <v/>
      </c>
      <c r="P126" s="86" t="str">
        <f>IF(OR(C126=""),"",SUM(F126,)*VLOOKUP(K126,Gehaltsklassen!$B$34:$D$38,3,FALSE))</f>
        <v/>
      </c>
      <c r="Q126" s="86" t="str">
        <f>IF(OR(C126=""),"",SUM(F126,)*VLOOKUP(K126,Gehaltsklassen!$B$34:$D$38,3,FALSE)*C126)</f>
        <v/>
      </c>
      <c r="R126" s="87" t="str">
        <f>IF(OR(C126=""),"",(SUM(G126)*VLOOKUP(M126,Gehaltsklassen!$B$34:$D$38,2,FALSE)))</f>
        <v/>
      </c>
      <c r="S126" s="414" t="str">
        <f>IF(OR(C126=""),"",(SUM(G126)*VLOOKUP(M126,Gehaltsklassen!$B$34:$D$38,2,FALSE))*C126)</f>
        <v/>
      </c>
      <c r="T126" s="417" t="str">
        <f>IF(OR(C126=""),"",(SUM(G126)*VLOOKUP(M126,Gehaltsklassen!$B$34:$D$38,3,FALSE)))</f>
        <v/>
      </c>
      <c r="U126" s="417" t="str">
        <f>IF(OR(C126=""),"",(SUM(G126)*VLOOKUP(M126,Gehaltsklassen!$B$34:$D$38,3,FALSE))*C126)</f>
        <v/>
      </c>
    </row>
    <row r="127" spans="1:21" ht="25.9" customHeight="1" x14ac:dyDescent="0.2">
      <c r="A127" s="74" t="str">
        <f>IF(D127="","",MAX($A$10:A126)+1)</f>
        <v/>
      </c>
      <c r="B127" s="82" t="str">
        <f>IF('N-Bedarf GL §13a'!B126="","",'N-Bedarf GL §13a'!B126)</f>
        <v/>
      </c>
      <c r="C127" s="204" t="str">
        <f>IF('N-Bedarf GL §13a'!C126="","",'N-Bedarf GL §13a'!C126)</f>
        <v/>
      </c>
      <c r="D127" s="81" t="str">
        <f>IF('N-Bedarf GL §13a'!D126="","",'N-Bedarf GL §13a'!D126)</f>
        <v/>
      </c>
      <c r="E127" s="83" t="str">
        <f>IF('N-Bedarf GL §13a'!H126="","",'N-Bedarf GL §13a'!H126)</f>
        <v/>
      </c>
      <c r="F127" s="32" t="str">
        <f t="shared" si="2"/>
        <v/>
      </c>
      <c r="G127" s="84" t="str">
        <f t="shared" si="3"/>
        <v/>
      </c>
      <c r="H127" s="85"/>
      <c r="I127" s="77" t="s">
        <v>261</v>
      </c>
      <c r="J127" s="2"/>
      <c r="K127" s="32" t="str">
        <f>IF(J127="","C",IF($I127="I",INDEX(Gehaltsklassen!A$11:A$15,MATCH(J127,Gehaltsklassen!C$11:C$15,1),1),IF($I127="II",INDEX(Gehaltsklassen!A$11:A$15,MATCH(J127,Gehaltsklassen!D$11:D$15,1),1),IF($I127="III",INDEX(Gehaltsklassen!A$11:A$15,MATCH(J127,Gehaltsklassen!E$11:E$15,1),1),"Falsche Bodenart"))))</f>
        <v>C</v>
      </c>
      <c r="L127" s="2"/>
      <c r="M127" s="32" t="str">
        <f>IF(L127="","C",IF($I127="I",INDEX(Gehaltsklassen!A$11:A$15,MATCH(L127,Gehaltsklassen!C$11:C$15,1),1),IF($I127="II",INDEX(Gehaltsklassen!A$11:A$15,MATCH(L127,Gehaltsklassen!D$11:D$15,1),1),IF($I127="III",INDEX(Gehaltsklassen!A$11:A$15,MATCH(L127,Gehaltsklassen!E$11:E$15,1),1),"Falsche Bodenart"))))</f>
        <v>C</v>
      </c>
      <c r="N127" s="86" t="str">
        <f>IF(OR(C127=""),"",SUM(F127)*VLOOKUP(K127,Gehaltsklassen!$B$34:$D$38,2,FALSE))</f>
        <v/>
      </c>
      <c r="O127" s="86" t="str">
        <f>IF(OR(C127=""),"",SUM(F127)*VLOOKUP(K127,Gehaltsklassen!$B$34:$D$38,2,FALSE)*C127)</f>
        <v/>
      </c>
      <c r="P127" s="86" t="str">
        <f>IF(OR(C127=""),"",SUM(F127,)*VLOOKUP(K127,Gehaltsklassen!$B$34:$D$38,3,FALSE))</f>
        <v/>
      </c>
      <c r="Q127" s="86" t="str">
        <f>IF(OR(C127=""),"",SUM(F127,)*VLOOKUP(K127,Gehaltsklassen!$B$34:$D$38,3,FALSE)*C127)</f>
        <v/>
      </c>
      <c r="R127" s="87" t="str">
        <f>IF(OR(C127=""),"",(SUM(G127)*VLOOKUP(M127,Gehaltsklassen!$B$34:$D$38,2,FALSE)))</f>
        <v/>
      </c>
      <c r="S127" s="414" t="str">
        <f>IF(OR(C127=""),"",(SUM(G127)*VLOOKUP(M127,Gehaltsklassen!$B$34:$D$38,2,FALSE))*C127)</f>
        <v/>
      </c>
      <c r="T127" s="417" t="str">
        <f>IF(OR(C127=""),"",(SUM(G127)*VLOOKUP(M127,Gehaltsklassen!$B$34:$D$38,3,FALSE)))</f>
        <v/>
      </c>
      <c r="U127" s="417" t="str">
        <f>IF(OR(C127=""),"",(SUM(G127)*VLOOKUP(M127,Gehaltsklassen!$B$34:$D$38,3,FALSE))*C127)</f>
        <v/>
      </c>
    </row>
    <row r="128" spans="1:21" ht="25.9" customHeight="1" x14ac:dyDescent="0.2">
      <c r="A128" s="74" t="str">
        <f>IF(D128="","",MAX($A$10:A127)+1)</f>
        <v/>
      </c>
      <c r="B128" s="82" t="str">
        <f>IF('N-Bedarf GL §13a'!B127="","",'N-Bedarf GL §13a'!B127)</f>
        <v/>
      </c>
      <c r="C128" s="204" t="str">
        <f>IF('N-Bedarf GL §13a'!C127="","",'N-Bedarf GL §13a'!C127)</f>
        <v/>
      </c>
      <c r="D128" s="81" t="str">
        <f>IF('N-Bedarf GL §13a'!D127="","",'N-Bedarf GL §13a'!D127)</f>
        <v/>
      </c>
      <c r="E128" s="83" t="str">
        <f>IF('N-Bedarf GL §13a'!H127="","",'N-Bedarf GL §13a'!H127)</f>
        <v/>
      </c>
      <c r="F128" s="32" t="str">
        <f t="shared" si="2"/>
        <v/>
      </c>
      <c r="G128" s="84" t="str">
        <f t="shared" si="3"/>
        <v/>
      </c>
      <c r="H128" s="85"/>
      <c r="I128" s="77" t="s">
        <v>261</v>
      </c>
      <c r="J128" s="2"/>
      <c r="K128" s="32" t="str">
        <f>IF(J128="","C",IF($I128="I",INDEX(Gehaltsklassen!A$11:A$15,MATCH(J128,Gehaltsklassen!C$11:C$15,1),1),IF($I128="II",INDEX(Gehaltsklassen!A$11:A$15,MATCH(J128,Gehaltsklassen!D$11:D$15,1),1),IF($I128="III",INDEX(Gehaltsklassen!A$11:A$15,MATCH(J128,Gehaltsklassen!E$11:E$15,1),1),"Falsche Bodenart"))))</f>
        <v>C</v>
      </c>
      <c r="L128" s="2"/>
      <c r="M128" s="32" t="str">
        <f>IF(L128="","C",IF($I128="I",INDEX(Gehaltsklassen!A$11:A$15,MATCH(L128,Gehaltsklassen!C$11:C$15,1),1),IF($I128="II",INDEX(Gehaltsklassen!A$11:A$15,MATCH(L128,Gehaltsklassen!D$11:D$15,1),1),IF($I128="III",INDEX(Gehaltsklassen!A$11:A$15,MATCH(L128,Gehaltsklassen!E$11:E$15,1),1),"Falsche Bodenart"))))</f>
        <v>C</v>
      </c>
      <c r="N128" s="86" t="str">
        <f>IF(OR(C128=""),"",SUM(F128)*VLOOKUP(K128,Gehaltsklassen!$B$34:$D$38,2,FALSE))</f>
        <v/>
      </c>
      <c r="O128" s="86" t="str">
        <f>IF(OR(C128=""),"",SUM(F128)*VLOOKUP(K128,Gehaltsklassen!$B$34:$D$38,2,FALSE)*C128)</f>
        <v/>
      </c>
      <c r="P128" s="86" t="str">
        <f>IF(OR(C128=""),"",SUM(F128,)*VLOOKUP(K128,Gehaltsklassen!$B$34:$D$38,3,FALSE))</f>
        <v/>
      </c>
      <c r="Q128" s="86" t="str">
        <f>IF(OR(C128=""),"",SUM(F128,)*VLOOKUP(K128,Gehaltsklassen!$B$34:$D$38,3,FALSE)*C128)</f>
        <v/>
      </c>
      <c r="R128" s="87" t="str">
        <f>IF(OR(C128=""),"",(SUM(G128)*VLOOKUP(M128,Gehaltsklassen!$B$34:$D$38,2,FALSE)))</f>
        <v/>
      </c>
      <c r="S128" s="414" t="str">
        <f>IF(OR(C128=""),"",(SUM(G128)*VLOOKUP(M128,Gehaltsklassen!$B$34:$D$38,2,FALSE))*C128)</f>
        <v/>
      </c>
      <c r="T128" s="417" t="str">
        <f>IF(OR(C128=""),"",(SUM(G128)*VLOOKUP(M128,Gehaltsklassen!$B$34:$D$38,3,FALSE)))</f>
        <v/>
      </c>
      <c r="U128" s="417" t="str">
        <f>IF(OR(C128=""),"",(SUM(G128)*VLOOKUP(M128,Gehaltsklassen!$B$34:$D$38,3,FALSE))*C128)</f>
        <v/>
      </c>
    </row>
    <row r="129" spans="1:21" ht="25.9" customHeight="1" x14ac:dyDescent="0.2">
      <c r="A129" s="74" t="str">
        <f>IF(D129="","",MAX($A$10:A128)+1)</f>
        <v/>
      </c>
      <c r="B129" s="82" t="str">
        <f>IF('N-Bedarf GL §13a'!B128="","",'N-Bedarf GL §13a'!B128)</f>
        <v/>
      </c>
      <c r="C129" s="204" t="str">
        <f>IF('N-Bedarf GL §13a'!C128="","",'N-Bedarf GL §13a'!C128)</f>
        <v/>
      </c>
      <c r="D129" s="81" t="str">
        <f>IF('N-Bedarf GL §13a'!D128="","",'N-Bedarf GL §13a'!D128)</f>
        <v/>
      </c>
      <c r="E129" s="83" t="str">
        <f>IF('N-Bedarf GL §13a'!H128="","",'N-Bedarf GL §13a'!H128)</f>
        <v/>
      </c>
      <c r="F129" s="32" t="str">
        <f t="shared" si="2"/>
        <v/>
      </c>
      <c r="G129" s="84" t="str">
        <f t="shared" si="3"/>
        <v/>
      </c>
      <c r="H129" s="85"/>
      <c r="I129" s="77" t="s">
        <v>261</v>
      </c>
      <c r="J129" s="2"/>
      <c r="K129" s="32" t="str">
        <f>IF(J129="","C",IF($I129="I",INDEX(Gehaltsklassen!A$11:A$15,MATCH(J129,Gehaltsklassen!C$11:C$15,1),1),IF($I129="II",INDEX(Gehaltsklassen!A$11:A$15,MATCH(J129,Gehaltsklassen!D$11:D$15,1),1),IF($I129="III",INDEX(Gehaltsklassen!A$11:A$15,MATCH(J129,Gehaltsklassen!E$11:E$15,1),1),"Falsche Bodenart"))))</f>
        <v>C</v>
      </c>
      <c r="L129" s="2"/>
      <c r="M129" s="32" t="str">
        <f>IF(L129="","C",IF($I129="I",INDEX(Gehaltsklassen!A$11:A$15,MATCH(L129,Gehaltsklassen!C$11:C$15,1),1),IF($I129="II",INDEX(Gehaltsklassen!A$11:A$15,MATCH(L129,Gehaltsklassen!D$11:D$15,1),1),IF($I129="III",INDEX(Gehaltsklassen!A$11:A$15,MATCH(L129,Gehaltsklassen!E$11:E$15,1),1),"Falsche Bodenart"))))</f>
        <v>C</v>
      </c>
      <c r="N129" s="86" t="str">
        <f>IF(OR(C129=""),"",SUM(F129)*VLOOKUP(K129,Gehaltsklassen!$B$34:$D$38,2,FALSE))</f>
        <v/>
      </c>
      <c r="O129" s="86" t="str">
        <f>IF(OR(C129=""),"",SUM(F129)*VLOOKUP(K129,Gehaltsklassen!$B$34:$D$38,2,FALSE)*C129)</f>
        <v/>
      </c>
      <c r="P129" s="86" t="str">
        <f>IF(OR(C129=""),"",SUM(F129,)*VLOOKUP(K129,Gehaltsklassen!$B$34:$D$38,3,FALSE))</f>
        <v/>
      </c>
      <c r="Q129" s="86" t="str">
        <f>IF(OR(C129=""),"",SUM(F129,)*VLOOKUP(K129,Gehaltsklassen!$B$34:$D$38,3,FALSE)*C129)</f>
        <v/>
      </c>
      <c r="R129" s="87" t="str">
        <f>IF(OR(C129=""),"",(SUM(G129)*VLOOKUP(M129,Gehaltsklassen!$B$34:$D$38,2,FALSE)))</f>
        <v/>
      </c>
      <c r="S129" s="414" t="str">
        <f>IF(OR(C129=""),"",(SUM(G129)*VLOOKUP(M129,Gehaltsklassen!$B$34:$D$38,2,FALSE))*C129)</f>
        <v/>
      </c>
      <c r="T129" s="417" t="str">
        <f>IF(OR(C129=""),"",(SUM(G129)*VLOOKUP(M129,Gehaltsklassen!$B$34:$D$38,3,FALSE)))</f>
        <v/>
      </c>
      <c r="U129" s="417" t="str">
        <f>IF(OR(C129=""),"",(SUM(G129)*VLOOKUP(M129,Gehaltsklassen!$B$34:$D$38,3,FALSE))*C129)</f>
        <v/>
      </c>
    </row>
    <row r="130" spans="1:21" ht="25.9" customHeight="1" x14ac:dyDescent="0.2">
      <c r="A130" s="74" t="str">
        <f>IF(D130="","",MAX($A$10:A129)+1)</f>
        <v/>
      </c>
      <c r="B130" s="82" t="str">
        <f>IF('N-Bedarf GL §13a'!B129="","",'N-Bedarf GL §13a'!B129)</f>
        <v/>
      </c>
      <c r="C130" s="204" t="str">
        <f>IF('N-Bedarf GL §13a'!C129="","",'N-Bedarf GL §13a'!C129)</f>
        <v/>
      </c>
      <c r="D130" s="81" t="str">
        <f>IF('N-Bedarf GL §13a'!D129="","",'N-Bedarf GL §13a'!D129)</f>
        <v/>
      </c>
      <c r="E130" s="83" t="str">
        <f>IF('N-Bedarf GL §13a'!H129="","",'N-Bedarf GL §13a'!H129)</f>
        <v/>
      </c>
      <c r="F130" s="32" t="str">
        <f t="shared" si="2"/>
        <v/>
      </c>
      <c r="G130" s="84" t="str">
        <f t="shared" si="3"/>
        <v/>
      </c>
      <c r="H130" s="85"/>
      <c r="I130" s="77" t="s">
        <v>261</v>
      </c>
      <c r="J130" s="2"/>
      <c r="K130" s="32" t="str">
        <f>IF(J130="","C",IF($I130="I",INDEX(Gehaltsklassen!A$11:A$15,MATCH(J130,Gehaltsklassen!C$11:C$15,1),1),IF($I130="II",INDEX(Gehaltsklassen!A$11:A$15,MATCH(J130,Gehaltsklassen!D$11:D$15,1),1),IF($I130="III",INDEX(Gehaltsklassen!A$11:A$15,MATCH(J130,Gehaltsklassen!E$11:E$15,1),1),"Falsche Bodenart"))))</f>
        <v>C</v>
      </c>
      <c r="L130" s="2"/>
      <c r="M130" s="32" t="str">
        <f>IF(L130="","C",IF($I130="I",INDEX(Gehaltsklassen!A$11:A$15,MATCH(L130,Gehaltsklassen!C$11:C$15,1),1),IF($I130="II",INDEX(Gehaltsklassen!A$11:A$15,MATCH(L130,Gehaltsklassen!D$11:D$15,1),1),IF($I130="III",INDEX(Gehaltsklassen!A$11:A$15,MATCH(L130,Gehaltsklassen!E$11:E$15,1),1),"Falsche Bodenart"))))</f>
        <v>C</v>
      </c>
      <c r="N130" s="86" t="str">
        <f>IF(OR(C130=""),"",SUM(F130)*VLOOKUP(K130,Gehaltsklassen!$B$34:$D$38,2,FALSE))</f>
        <v/>
      </c>
      <c r="O130" s="86" t="str">
        <f>IF(OR(C130=""),"",SUM(F130)*VLOOKUP(K130,Gehaltsklassen!$B$34:$D$38,2,FALSE)*C130)</f>
        <v/>
      </c>
      <c r="P130" s="86" t="str">
        <f>IF(OR(C130=""),"",SUM(F130,)*VLOOKUP(K130,Gehaltsklassen!$B$34:$D$38,3,FALSE))</f>
        <v/>
      </c>
      <c r="Q130" s="86" t="str">
        <f>IF(OR(C130=""),"",SUM(F130,)*VLOOKUP(K130,Gehaltsklassen!$B$34:$D$38,3,FALSE)*C130)</f>
        <v/>
      </c>
      <c r="R130" s="87" t="str">
        <f>IF(OR(C130=""),"",(SUM(G130)*VLOOKUP(M130,Gehaltsklassen!$B$34:$D$38,2,FALSE)))</f>
        <v/>
      </c>
      <c r="S130" s="414" t="str">
        <f>IF(OR(C130=""),"",(SUM(G130)*VLOOKUP(M130,Gehaltsklassen!$B$34:$D$38,2,FALSE))*C130)</f>
        <v/>
      </c>
      <c r="T130" s="417" t="str">
        <f>IF(OR(C130=""),"",(SUM(G130)*VLOOKUP(M130,Gehaltsklassen!$B$34:$D$38,3,FALSE)))</f>
        <v/>
      </c>
      <c r="U130" s="417" t="str">
        <f>IF(OR(C130=""),"",(SUM(G130)*VLOOKUP(M130,Gehaltsklassen!$B$34:$D$38,3,FALSE))*C130)</f>
        <v/>
      </c>
    </row>
    <row r="131" spans="1:21" ht="25.9" customHeight="1" x14ac:dyDescent="0.2">
      <c r="A131" s="74" t="str">
        <f>IF(D131="","",MAX($A$10:A130)+1)</f>
        <v/>
      </c>
      <c r="B131" s="82" t="str">
        <f>IF('N-Bedarf GL §13a'!B130="","",'N-Bedarf GL §13a'!B130)</f>
        <v/>
      </c>
      <c r="C131" s="204" t="str">
        <f>IF('N-Bedarf GL §13a'!C130="","",'N-Bedarf GL §13a'!C130)</f>
        <v/>
      </c>
      <c r="D131" s="81" t="str">
        <f>IF('N-Bedarf GL §13a'!D130="","",'N-Bedarf GL §13a'!D130)</f>
        <v/>
      </c>
      <c r="E131" s="83" t="str">
        <f>IF('N-Bedarf GL §13a'!H130="","",'N-Bedarf GL §13a'!H130)</f>
        <v/>
      </c>
      <c r="F131" s="32" t="str">
        <f t="shared" si="2"/>
        <v/>
      </c>
      <c r="G131" s="84" t="str">
        <f t="shared" si="3"/>
        <v/>
      </c>
      <c r="H131" s="85"/>
      <c r="I131" s="77" t="s">
        <v>261</v>
      </c>
      <c r="J131" s="2"/>
      <c r="K131" s="32" t="str">
        <f>IF(J131="","C",IF($I131="I",INDEX(Gehaltsklassen!A$11:A$15,MATCH(J131,Gehaltsklassen!C$11:C$15,1),1),IF($I131="II",INDEX(Gehaltsklassen!A$11:A$15,MATCH(J131,Gehaltsklassen!D$11:D$15,1),1),IF($I131="III",INDEX(Gehaltsklassen!A$11:A$15,MATCH(J131,Gehaltsklassen!E$11:E$15,1),1),"Falsche Bodenart"))))</f>
        <v>C</v>
      </c>
      <c r="L131" s="2"/>
      <c r="M131" s="32" t="str">
        <f>IF(L131="","C",IF($I131="I",INDEX(Gehaltsklassen!A$11:A$15,MATCH(L131,Gehaltsklassen!C$11:C$15,1),1),IF($I131="II",INDEX(Gehaltsklassen!A$11:A$15,MATCH(L131,Gehaltsklassen!D$11:D$15,1),1),IF($I131="III",INDEX(Gehaltsklassen!A$11:A$15,MATCH(L131,Gehaltsklassen!E$11:E$15,1),1),"Falsche Bodenart"))))</f>
        <v>C</v>
      </c>
      <c r="N131" s="86" t="str">
        <f>IF(OR(C131=""),"",SUM(F131)*VLOOKUP(K131,Gehaltsklassen!$B$34:$D$38,2,FALSE))</f>
        <v/>
      </c>
      <c r="O131" s="86" t="str">
        <f>IF(OR(C131=""),"",SUM(F131)*VLOOKUP(K131,Gehaltsklassen!$B$34:$D$38,2,FALSE)*C131)</f>
        <v/>
      </c>
      <c r="P131" s="86" t="str">
        <f>IF(OR(C131=""),"",SUM(F131,)*VLOOKUP(K131,Gehaltsklassen!$B$34:$D$38,3,FALSE))</f>
        <v/>
      </c>
      <c r="Q131" s="86" t="str">
        <f>IF(OR(C131=""),"",SUM(F131,)*VLOOKUP(K131,Gehaltsklassen!$B$34:$D$38,3,FALSE)*C131)</f>
        <v/>
      </c>
      <c r="R131" s="87" t="str">
        <f>IF(OR(C131=""),"",(SUM(G131)*VLOOKUP(M131,Gehaltsklassen!$B$34:$D$38,2,FALSE)))</f>
        <v/>
      </c>
      <c r="S131" s="414" t="str">
        <f>IF(OR(C131=""),"",(SUM(G131)*VLOOKUP(M131,Gehaltsklassen!$B$34:$D$38,2,FALSE))*C131)</f>
        <v/>
      </c>
      <c r="T131" s="417" t="str">
        <f>IF(OR(C131=""),"",(SUM(G131)*VLOOKUP(M131,Gehaltsklassen!$B$34:$D$38,3,FALSE)))</f>
        <v/>
      </c>
      <c r="U131" s="417" t="str">
        <f>IF(OR(C131=""),"",(SUM(G131)*VLOOKUP(M131,Gehaltsklassen!$B$34:$D$38,3,FALSE))*C131)</f>
        <v/>
      </c>
    </row>
    <row r="132" spans="1:21" ht="25.9" customHeight="1" x14ac:dyDescent="0.2">
      <c r="A132" s="74" t="str">
        <f>IF(D132="","",MAX($A$10:A131)+1)</f>
        <v/>
      </c>
      <c r="B132" s="82" t="str">
        <f>IF('N-Bedarf GL §13a'!B131="","",'N-Bedarf GL §13a'!B131)</f>
        <v/>
      </c>
      <c r="C132" s="204" t="str">
        <f>IF('N-Bedarf GL §13a'!C131="","",'N-Bedarf GL §13a'!C131)</f>
        <v/>
      </c>
      <c r="D132" s="81" t="str">
        <f>IF('N-Bedarf GL §13a'!D131="","",'N-Bedarf GL §13a'!D131)</f>
        <v/>
      </c>
      <c r="E132" s="83" t="str">
        <f>IF('N-Bedarf GL §13a'!H131="","",'N-Bedarf GL §13a'!H131)</f>
        <v/>
      </c>
      <c r="F132" s="32" t="str">
        <f t="shared" si="2"/>
        <v/>
      </c>
      <c r="G132" s="84" t="str">
        <f t="shared" si="3"/>
        <v/>
      </c>
      <c r="H132" s="85"/>
      <c r="I132" s="77" t="s">
        <v>261</v>
      </c>
      <c r="J132" s="2"/>
      <c r="K132" s="32" t="str">
        <f>IF(J132="","C",IF($I132="I",INDEX(Gehaltsklassen!A$11:A$15,MATCH(J132,Gehaltsklassen!C$11:C$15,1),1),IF($I132="II",INDEX(Gehaltsklassen!A$11:A$15,MATCH(J132,Gehaltsklassen!D$11:D$15,1),1),IF($I132="III",INDEX(Gehaltsklassen!A$11:A$15,MATCH(J132,Gehaltsklassen!E$11:E$15,1),1),"Falsche Bodenart"))))</f>
        <v>C</v>
      </c>
      <c r="L132" s="2"/>
      <c r="M132" s="32" t="str">
        <f>IF(L132="","C",IF($I132="I",INDEX(Gehaltsklassen!A$11:A$15,MATCH(L132,Gehaltsklassen!C$11:C$15,1),1),IF($I132="II",INDEX(Gehaltsklassen!A$11:A$15,MATCH(L132,Gehaltsklassen!D$11:D$15,1),1),IF($I132="III",INDEX(Gehaltsklassen!A$11:A$15,MATCH(L132,Gehaltsklassen!E$11:E$15,1),1),"Falsche Bodenart"))))</f>
        <v>C</v>
      </c>
      <c r="N132" s="86" t="str">
        <f>IF(OR(C132=""),"",SUM(F132)*VLOOKUP(K132,Gehaltsklassen!$B$34:$D$38,2,FALSE))</f>
        <v/>
      </c>
      <c r="O132" s="86" t="str">
        <f>IF(OR(C132=""),"",SUM(F132)*VLOOKUP(K132,Gehaltsklassen!$B$34:$D$38,2,FALSE)*C132)</f>
        <v/>
      </c>
      <c r="P132" s="86" t="str">
        <f>IF(OR(C132=""),"",SUM(F132,)*VLOOKUP(K132,Gehaltsklassen!$B$34:$D$38,3,FALSE))</f>
        <v/>
      </c>
      <c r="Q132" s="86" t="str">
        <f>IF(OR(C132=""),"",SUM(F132,)*VLOOKUP(K132,Gehaltsklassen!$B$34:$D$38,3,FALSE)*C132)</f>
        <v/>
      </c>
      <c r="R132" s="87" t="str">
        <f>IF(OR(C132=""),"",(SUM(G132)*VLOOKUP(M132,Gehaltsklassen!$B$34:$D$38,2,FALSE)))</f>
        <v/>
      </c>
      <c r="S132" s="414" t="str">
        <f>IF(OR(C132=""),"",(SUM(G132)*VLOOKUP(M132,Gehaltsklassen!$B$34:$D$38,2,FALSE))*C132)</f>
        <v/>
      </c>
      <c r="T132" s="417" t="str">
        <f>IF(OR(C132=""),"",(SUM(G132)*VLOOKUP(M132,Gehaltsklassen!$B$34:$D$38,3,FALSE)))</f>
        <v/>
      </c>
      <c r="U132" s="417" t="str">
        <f>IF(OR(C132=""),"",(SUM(G132)*VLOOKUP(M132,Gehaltsklassen!$B$34:$D$38,3,FALSE))*C132)</f>
        <v/>
      </c>
    </row>
    <row r="133" spans="1:21" ht="25.9" customHeight="1" x14ac:dyDescent="0.2">
      <c r="A133" s="74" t="str">
        <f>IF(D133="","",MAX($A$10:A132)+1)</f>
        <v/>
      </c>
      <c r="B133" s="82" t="str">
        <f>IF('N-Bedarf GL §13a'!B132="","",'N-Bedarf GL §13a'!B132)</f>
        <v/>
      </c>
      <c r="C133" s="204" t="str">
        <f>IF('N-Bedarf GL §13a'!C132="","",'N-Bedarf GL §13a'!C132)</f>
        <v/>
      </c>
      <c r="D133" s="81" t="str">
        <f>IF('N-Bedarf GL §13a'!D132="","",'N-Bedarf GL §13a'!D132)</f>
        <v/>
      </c>
      <c r="E133" s="83" t="str">
        <f>IF('N-Bedarf GL §13a'!H132="","",'N-Bedarf GL §13a'!H132)</f>
        <v/>
      </c>
      <c r="F133" s="32" t="str">
        <f t="shared" si="2"/>
        <v/>
      </c>
      <c r="G133" s="84" t="str">
        <f t="shared" si="3"/>
        <v/>
      </c>
      <c r="H133" s="85"/>
      <c r="I133" s="77" t="s">
        <v>261</v>
      </c>
      <c r="J133" s="2"/>
      <c r="K133" s="32" t="str">
        <f>IF(J133="","C",IF($I133="I",INDEX(Gehaltsklassen!A$11:A$15,MATCH(J133,Gehaltsklassen!C$11:C$15,1),1),IF($I133="II",INDEX(Gehaltsklassen!A$11:A$15,MATCH(J133,Gehaltsklassen!D$11:D$15,1),1),IF($I133="III",INDEX(Gehaltsklassen!A$11:A$15,MATCH(J133,Gehaltsklassen!E$11:E$15,1),1),"Falsche Bodenart"))))</f>
        <v>C</v>
      </c>
      <c r="L133" s="2"/>
      <c r="M133" s="32" t="str">
        <f>IF(L133="","C",IF($I133="I",INDEX(Gehaltsklassen!A$11:A$15,MATCH(L133,Gehaltsklassen!C$11:C$15,1),1),IF($I133="II",INDEX(Gehaltsklassen!A$11:A$15,MATCH(L133,Gehaltsklassen!D$11:D$15,1),1),IF($I133="III",INDEX(Gehaltsklassen!A$11:A$15,MATCH(L133,Gehaltsklassen!E$11:E$15,1),1),"Falsche Bodenart"))))</f>
        <v>C</v>
      </c>
      <c r="N133" s="86" t="str">
        <f>IF(OR(C133=""),"",SUM(F133)*VLOOKUP(K133,Gehaltsklassen!$B$34:$D$38,2,FALSE))</f>
        <v/>
      </c>
      <c r="O133" s="86" t="str">
        <f>IF(OR(C133=""),"",SUM(F133)*VLOOKUP(K133,Gehaltsklassen!$B$34:$D$38,2,FALSE)*C133)</f>
        <v/>
      </c>
      <c r="P133" s="86" t="str">
        <f>IF(OR(C133=""),"",SUM(F133,)*VLOOKUP(K133,Gehaltsklassen!$B$34:$D$38,3,FALSE))</f>
        <v/>
      </c>
      <c r="Q133" s="86" t="str">
        <f>IF(OR(C133=""),"",SUM(F133,)*VLOOKUP(K133,Gehaltsklassen!$B$34:$D$38,3,FALSE)*C133)</f>
        <v/>
      </c>
      <c r="R133" s="87" t="str">
        <f>IF(OR(C133=""),"",(SUM(G133)*VLOOKUP(M133,Gehaltsklassen!$B$34:$D$38,2,FALSE)))</f>
        <v/>
      </c>
      <c r="S133" s="414" t="str">
        <f>IF(OR(C133=""),"",(SUM(G133)*VLOOKUP(M133,Gehaltsklassen!$B$34:$D$38,2,FALSE))*C133)</f>
        <v/>
      </c>
      <c r="T133" s="417" t="str">
        <f>IF(OR(C133=""),"",(SUM(G133)*VLOOKUP(M133,Gehaltsklassen!$B$34:$D$38,3,FALSE)))</f>
        <v/>
      </c>
      <c r="U133" s="417" t="str">
        <f>IF(OR(C133=""),"",(SUM(G133)*VLOOKUP(M133,Gehaltsklassen!$B$34:$D$38,3,FALSE))*C133)</f>
        <v/>
      </c>
    </row>
    <row r="134" spans="1:21" ht="25.9" customHeight="1" x14ac:dyDescent="0.2">
      <c r="A134" s="74" t="str">
        <f>IF(D134="","",MAX($A$10:A133)+1)</f>
        <v/>
      </c>
      <c r="B134" s="82" t="str">
        <f>IF('N-Bedarf GL §13a'!B133="","",'N-Bedarf GL §13a'!B133)</f>
        <v/>
      </c>
      <c r="C134" s="204" t="str">
        <f>IF('N-Bedarf GL §13a'!C133="","",'N-Bedarf GL §13a'!C133)</f>
        <v/>
      </c>
      <c r="D134" s="81" t="str">
        <f>IF('N-Bedarf GL §13a'!D133="","",'N-Bedarf GL §13a'!D133)</f>
        <v/>
      </c>
      <c r="E134" s="83" t="str">
        <f>IF('N-Bedarf GL §13a'!H133="","",'N-Bedarf GL §13a'!H133)</f>
        <v/>
      </c>
      <c r="F134" s="32" t="str">
        <f t="shared" si="2"/>
        <v/>
      </c>
      <c r="G134" s="84" t="str">
        <f t="shared" si="3"/>
        <v/>
      </c>
      <c r="H134" s="85"/>
      <c r="I134" s="77" t="s">
        <v>261</v>
      </c>
      <c r="J134" s="2"/>
      <c r="K134" s="32" t="str">
        <f>IF(J134="","C",IF($I134="I",INDEX(Gehaltsklassen!A$11:A$15,MATCH(J134,Gehaltsklassen!C$11:C$15,1),1),IF($I134="II",INDEX(Gehaltsklassen!A$11:A$15,MATCH(J134,Gehaltsklassen!D$11:D$15,1),1),IF($I134="III",INDEX(Gehaltsklassen!A$11:A$15,MATCH(J134,Gehaltsklassen!E$11:E$15,1),1),"Falsche Bodenart"))))</f>
        <v>C</v>
      </c>
      <c r="L134" s="2"/>
      <c r="M134" s="32" t="str">
        <f>IF(L134="","C",IF($I134="I",INDEX(Gehaltsklassen!A$11:A$15,MATCH(L134,Gehaltsklassen!C$11:C$15,1),1),IF($I134="II",INDEX(Gehaltsklassen!A$11:A$15,MATCH(L134,Gehaltsklassen!D$11:D$15,1),1),IF($I134="III",INDEX(Gehaltsklassen!A$11:A$15,MATCH(L134,Gehaltsklassen!E$11:E$15,1),1),"Falsche Bodenart"))))</f>
        <v>C</v>
      </c>
      <c r="N134" s="86" t="str">
        <f>IF(OR(C134=""),"",SUM(F134)*VLOOKUP(K134,Gehaltsklassen!$B$34:$D$38,2,FALSE))</f>
        <v/>
      </c>
      <c r="O134" s="86" t="str">
        <f>IF(OR(C134=""),"",SUM(F134)*VLOOKUP(K134,Gehaltsklassen!$B$34:$D$38,2,FALSE)*C134)</f>
        <v/>
      </c>
      <c r="P134" s="86" t="str">
        <f>IF(OR(C134=""),"",SUM(F134,)*VLOOKUP(K134,Gehaltsklassen!$B$34:$D$38,3,FALSE))</f>
        <v/>
      </c>
      <c r="Q134" s="86" t="str">
        <f>IF(OR(C134=""),"",SUM(F134,)*VLOOKUP(K134,Gehaltsklassen!$B$34:$D$38,3,FALSE)*C134)</f>
        <v/>
      </c>
      <c r="R134" s="87" t="str">
        <f>IF(OR(C134=""),"",(SUM(G134)*VLOOKUP(M134,Gehaltsklassen!$B$34:$D$38,2,FALSE)))</f>
        <v/>
      </c>
      <c r="S134" s="414" t="str">
        <f>IF(OR(C134=""),"",(SUM(G134)*VLOOKUP(M134,Gehaltsklassen!$B$34:$D$38,2,FALSE))*C134)</f>
        <v/>
      </c>
      <c r="T134" s="417" t="str">
        <f>IF(OR(C134=""),"",(SUM(G134)*VLOOKUP(M134,Gehaltsklassen!$B$34:$D$38,3,FALSE)))</f>
        <v/>
      </c>
      <c r="U134" s="417" t="str">
        <f>IF(OR(C134=""),"",(SUM(G134)*VLOOKUP(M134,Gehaltsklassen!$B$34:$D$38,3,FALSE))*C134)</f>
        <v/>
      </c>
    </row>
    <row r="135" spans="1:21" ht="25.9" customHeight="1" x14ac:dyDescent="0.2">
      <c r="A135" s="74" t="str">
        <f>IF(D135="","",MAX($A$10:A134)+1)</f>
        <v/>
      </c>
      <c r="B135" s="82" t="str">
        <f>IF('N-Bedarf GL §13a'!B134="","",'N-Bedarf GL §13a'!B134)</f>
        <v/>
      </c>
      <c r="C135" s="204" t="str">
        <f>IF('N-Bedarf GL §13a'!C134="","",'N-Bedarf GL §13a'!C134)</f>
        <v/>
      </c>
      <c r="D135" s="81" t="str">
        <f>IF('N-Bedarf GL §13a'!D134="","",'N-Bedarf GL §13a'!D134)</f>
        <v/>
      </c>
      <c r="E135" s="83" t="str">
        <f>IF('N-Bedarf GL §13a'!H134="","",'N-Bedarf GL §13a'!H134)</f>
        <v/>
      </c>
      <c r="F135" s="32" t="str">
        <f t="shared" si="2"/>
        <v/>
      </c>
      <c r="G135" s="84" t="str">
        <f t="shared" si="3"/>
        <v/>
      </c>
      <c r="H135" s="85"/>
      <c r="I135" s="77" t="s">
        <v>261</v>
      </c>
      <c r="J135" s="2"/>
      <c r="K135" s="32" t="str">
        <f>IF(J135="","C",IF($I135="I",INDEX(Gehaltsklassen!A$11:A$15,MATCH(J135,Gehaltsklassen!C$11:C$15,1),1),IF($I135="II",INDEX(Gehaltsklassen!A$11:A$15,MATCH(J135,Gehaltsklassen!D$11:D$15,1),1),IF($I135="III",INDEX(Gehaltsklassen!A$11:A$15,MATCH(J135,Gehaltsklassen!E$11:E$15,1),1),"Falsche Bodenart"))))</f>
        <v>C</v>
      </c>
      <c r="L135" s="2"/>
      <c r="M135" s="32" t="str">
        <f>IF(L135="","C",IF($I135="I",INDEX(Gehaltsklassen!A$11:A$15,MATCH(L135,Gehaltsklassen!C$11:C$15,1),1),IF($I135="II",INDEX(Gehaltsklassen!A$11:A$15,MATCH(L135,Gehaltsklassen!D$11:D$15,1),1),IF($I135="III",INDEX(Gehaltsklassen!A$11:A$15,MATCH(L135,Gehaltsklassen!E$11:E$15,1),1),"Falsche Bodenart"))))</f>
        <v>C</v>
      </c>
      <c r="N135" s="86" t="str">
        <f>IF(OR(C135=""),"",SUM(F135)*VLOOKUP(K135,Gehaltsklassen!$B$34:$D$38,2,FALSE))</f>
        <v/>
      </c>
      <c r="O135" s="86" t="str">
        <f>IF(OR(C135=""),"",SUM(F135)*VLOOKUP(K135,Gehaltsklassen!$B$34:$D$38,2,FALSE)*C135)</f>
        <v/>
      </c>
      <c r="P135" s="86" t="str">
        <f>IF(OR(C135=""),"",SUM(F135,)*VLOOKUP(K135,Gehaltsklassen!$B$34:$D$38,3,FALSE))</f>
        <v/>
      </c>
      <c r="Q135" s="86" t="str">
        <f>IF(OR(C135=""),"",SUM(F135,)*VLOOKUP(K135,Gehaltsklassen!$B$34:$D$38,3,FALSE)*C135)</f>
        <v/>
      </c>
      <c r="R135" s="87" t="str">
        <f>IF(OR(C135=""),"",(SUM(G135)*VLOOKUP(M135,Gehaltsklassen!$B$34:$D$38,2,FALSE)))</f>
        <v/>
      </c>
      <c r="S135" s="414" t="str">
        <f>IF(OR(C135=""),"",(SUM(G135)*VLOOKUP(M135,Gehaltsklassen!$B$34:$D$38,2,FALSE))*C135)</f>
        <v/>
      </c>
      <c r="T135" s="417" t="str">
        <f>IF(OR(C135=""),"",(SUM(G135)*VLOOKUP(M135,Gehaltsklassen!$B$34:$D$38,3,FALSE)))</f>
        <v/>
      </c>
      <c r="U135" s="417" t="str">
        <f>IF(OR(C135=""),"",(SUM(G135)*VLOOKUP(M135,Gehaltsklassen!$B$34:$D$38,3,FALSE))*C135)</f>
        <v/>
      </c>
    </row>
    <row r="136" spans="1:21" ht="25.9" customHeight="1" x14ac:dyDescent="0.2">
      <c r="A136" s="74" t="str">
        <f>IF(D136="","",MAX($A$10:A135)+1)</f>
        <v/>
      </c>
      <c r="B136" s="82" t="str">
        <f>IF('N-Bedarf GL §13a'!B135="","",'N-Bedarf GL §13a'!B135)</f>
        <v/>
      </c>
      <c r="C136" s="204" t="str">
        <f>IF('N-Bedarf GL §13a'!C135="","",'N-Bedarf GL §13a'!C135)</f>
        <v/>
      </c>
      <c r="D136" s="81" t="str">
        <f>IF('N-Bedarf GL §13a'!D135="","",'N-Bedarf GL §13a'!D135)</f>
        <v/>
      </c>
      <c r="E136" s="83" t="str">
        <f>IF('N-Bedarf GL §13a'!H135="","",'N-Bedarf GL §13a'!H135)</f>
        <v/>
      </c>
      <c r="F136" s="32" t="str">
        <f t="shared" si="2"/>
        <v/>
      </c>
      <c r="G136" s="84" t="str">
        <f t="shared" si="3"/>
        <v/>
      </c>
      <c r="H136" s="85"/>
      <c r="I136" s="77" t="s">
        <v>261</v>
      </c>
      <c r="J136" s="2"/>
      <c r="K136" s="32" t="str">
        <f>IF(J136="","C",IF($I136="I",INDEX(Gehaltsklassen!A$11:A$15,MATCH(J136,Gehaltsklassen!C$11:C$15,1),1),IF($I136="II",INDEX(Gehaltsklassen!A$11:A$15,MATCH(J136,Gehaltsklassen!D$11:D$15,1),1),IF($I136="III",INDEX(Gehaltsklassen!A$11:A$15,MATCH(J136,Gehaltsklassen!E$11:E$15,1),1),"Falsche Bodenart"))))</f>
        <v>C</v>
      </c>
      <c r="L136" s="2"/>
      <c r="M136" s="32" t="str">
        <f>IF(L136="","C",IF($I136="I",INDEX(Gehaltsklassen!A$11:A$15,MATCH(L136,Gehaltsklassen!C$11:C$15,1),1),IF($I136="II",INDEX(Gehaltsklassen!A$11:A$15,MATCH(L136,Gehaltsklassen!D$11:D$15,1),1),IF($I136="III",INDEX(Gehaltsklassen!A$11:A$15,MATCH(L136,Gehaltsklassen!E$11:E$15,1),1),"Falsche Bodenart"))))</f>
        <v>C</v>
      </c>
      <c r="N136" s="86" t="str">
        <f>IF(OR(C136=""),"",SUM(F136)*VLOOKUP(K136,Gehaltsklassen!$B$34:$D$38,2,FALSE))</f>
        <v/>
      </c>
      <c r="O136" s="86" t="str">
        <f>IF(OR(C136=""),"",SUM(F136)*VLOOKUP(K136,Gehaltsklassen!$B$34:$D$38,2,FALSE)*C136)</f>
        <v/>
      </c>
      <c r="P136" s="86" t="str">
        <f>IF(OR(C136=""),"",SUM(F136,)*VLOOKUP(K136,Gehaltsklassen!$B$34:$D$38,3,FALSE))</f>
        <v/>
      </c>
      <c r="Q136" s="86" t="str">
        <f>IF(OR(C136=""),"",SUM(F136,)*VLOOKUP(K136,Gehaltsklassen!$B$34:$D$38,3,FALSE)*C136)</f>
        <v/>
      </c>
      <c r="R136" s="87" t="str">
        <f>IF(OR(C136=""),"",(SUM(G136)*VLOOKUP(M136,Gehaltsklassen!$B$34:$D$38,2,FALSE)))</f>
        <v/>
      </c>
      <c r="S136" s="414" t="str">
        <f>IF(OR(C136=""),"",(SUM(G136)*VLOOKUP(M136,Gehaltsklassen!$B$34:$D$38,2,FALSE))*C136)</f>
        <v/>
      </c>
      <c r="T136" s="417" t="str">
        <f>IF(OR(C136=""),"",(SUM(G136)*VLOOKUP(M136,Gehaltsklassen!$B$34:$D$38,3,FALSE)))</f>
        <v/>
      </c>
      <c r="U136" s="417" t="str">
        <f>IF(OR(C136=""),"",(SUM(G136)*VLOOKUP(M136,Gehaltsklassen!$B$34:$D$38,3,FALSE))*C136)</f>
        <v/>
      </c>
    </row>
    <row r="137" spans="1:21" ht="25.9" customHeight="1" x14ac:dyDescent="0.2">
      <c r="A137" s="74" t="str">
        <f>IF(D137="","",MAX($A$10:A136)+1)</f>
        <v/>
      </c>
      <c r="B137" s="82" t="str">
        <f>IF('N-Bedarf GL §13a'!B136="","",'N-Bedarf GL §13a'!B136)</f>
        <v/>
      </c>
      <c r="C137" s="204" t="str">
        <f>IF('N-Bedarf GL §13a'!C136="","",'N-Bedarf GL §13a'!C136)</f>
        <v/>
      </c>
      <c r="D137" s="81" t="str">
        <f>IF('N-Bedarf GL §13a'!D136="","",'N-Bedarf GL §13a'!D136)</f>
        <v/>
      </c>
      <c r="E137" s="83" t="str">
        <f>IF('N-Bedarf GL §13a'!H136="","",'N-Bedarf GL §13a'!H136)</f>
        <v/>
      </c>
      <c r="F137" s="32" t="str">
        <f t="shared" ref="F137:F200" si="4">IF(OR(D137="",D137="keine"),"",VLOOKUP(D137,PSollG,3,FALSE)*E137)</f>
        <v/>
      </c>
      <c r="G137" s="84" t="str">
        <f t="shared" ref="G137:G200" si="5">IF(OR(D137="",D137="keine"),"",VLOOKUP(D137,PSollG,4,FALSE)*E137)</f>
        <v/>
      </c>
      <c r="H137" s="85"/>
      <c r="I137" s="77" t="s">
        <v>261</v>
      </c>
      <c r="J137" s="2"/>
      <c r="K137" s="32" t="str">
        <f>IF(J137="","C",IF($I137="I",INDEX(Gehaltsklassen!A$11:A$15,MATCH(J137,Gehaltsklassen!C$11:C$15,1),1),IF($I137="II",INDEX(Gehaltsklassen!A$11:A$15,MATCH(J137,Gehaltsklassen!D$11:D$15,1),1),IF($I137="III",INDEX(Gehaltsklassen!A$11:A$15,MATCH(J137,Gehaltsklassen!E$11:E$15,1),1),"Falsche Bodenart"))))</f>
        <v>C</v>
      </c>
      <c r="L137" s="2"/>
      <c r="M137" s="32" t="str">
        <f>IF(L137="","C",IF($I137="I",INDEX(Gehaltsklassen!A$11:A$15,MATCH(L137,Gehaltsklassen!C$11:C$15,1),1),IF($I137="II",INDEX(Gehaltsklassen!A$11:A$15,MATCH(L137,Gehaltsklassen!D$11:D$15,1),1),IF($I137="III",INDEX(Gehaltsklassen!A$11:A$15,MATCH(L137,Gehaltsklassen!E$11:E$15,1),1),"Falsche Bodenart"))))</f>
        <v>C</v>
      </c>
      <c r="N137" s="86" t="str">
        <f>IF(OR(C137=""),"",SUM(F137)*VLOOKUP(K137,Gehaltsklassen!$B$34:$D$38,2,FALSE))</f>
        <v/>
      </c>
      <c r="O137" s="86" t="str">
        <f>IF(OR(C137=""),"",SUM(F137)*VLOOKUP(K137,Gehaltsklassen!$B$34:$D$38,2,FALSE)*C137)</f>
        <v/>
      </c>
      <c r="P137" s="86" t="str">
        <f>IF(OR(C137=""),"",SUM(F137,)*VLOOKUP(K137,Gehaltsklassen!$B$34:$D$38,3,FALSE))</f>
        <v/>
      </c>
      <c r="Q137" s="86" t="str">
        <f>IF(OR(C137=""),"",SUM(F137,)*VLOOKUP(K137,Gehaltsklassen!$B$34:$D$38,3,FALSE)*C137)</f>
        <v/>
      </c>
      <c r="R137" s="87" t="str">
        <f>IF(OR(C137=""),"",(SUM(G137)*VLOOKUP(M137,Gehaltsklassen!$B$34:$D$38,2,FALSE)))</f>
        <v/>
      </c>
      <c r="S137" s="414" t="str">
        <f>IF(OR(C137=""),"",(SUM(G137)*VLOOKUP(M137,Gehaltsklassen!$B$34:$D$38,2,FALSE))*C137)</f>
        <v/>
      </c>
      <c r="T137" s="417" t="str">
        <f>IF(OR(C137=""),"",(SUM(G137)*VLOOKUP(M137,Gehaltsklassen!$B$34:$D$38,3,FALSE)))</f>
        <v/>
      </c>
      <c r="U137" s="417" t="str">
        <f>IF(OR(C137=""),"",(SUM(G137)*VLOOKUP(M137,Gehaltsklassen!$B$34:$D$38,3,FALSE))*C137)</f>
        <v/>
      </c>
    </row>
    <row r="138" spans="1:21" ht="25.9" customHeight="1" x14ac:dyDescent="0.2">
      <c r="A138" s="74" t="str">
        <f>IF(D138="","",MAX($A$10:A137)+1)</f>
        <v/>
      </c>
      <c r="B138" s="82" t="str">
        <f>IF('N-Bedarf GL §13a'!B137="","",'N-Bedarf GL §13a'!B137)</f>
        <v/>
      </c>
      <c r="C138" s="204" t="str">
        <f>IF('N-Bedarf GL §13a'!C137="","",'N-Bedarf GL §13a'!C137)</f>
        <v/>
      </c>
      <c r="D138" s="81" t="str">
        <f>IF('N-Bedarf GL §13a'!D137="","",'N-Bedarf GL §13a'!D137)</f>
        <v/>
      </c>
      <c r="E138" s="83" t="str">
        <f>IF('N-Bedarf GL §13a'!H137="","",'N-Bedarf GL §13a'!H137)</f>
        <v/>
      </c>
      <c r="F138" s="32" t="str">
        <f t="shared" si="4"/>
        <v/>
      </c>
      <c r="G138" s="84" t="str">
        <f t="shared" si="5"/>
        <v/>
      </c>
      <c r="H138" s="85"/>
      <c r="I138" s="77" t="s">
        <v>261</v>
      </c>
      <c r="J138" s="2"/>
      <c r="K138" s="32" t="str">
        <f>IF(J138="","C",IF($I138="I",INDEX(Gehaltsklassen!A$11:A$15,MATCH(J138,Gehaltsklassen!C$11:C$15,1),1),IF($I138="II",INDEX(Gehaltsklassen!A$11:A$15,MATCH(J138,Gehaltsklassen!D$11:D$15,1),1),IF($I138="III",INDEX(Gehaltsklassen!A$11:A$15,MATCH(J138,Gehaltsklassen!E$11:E$15,1),1),"Falsche Bodenart"))))</f>
        <v>C</v>
      </c>
      <c r="L138" s="2"/>
      <c r="M138" s="32" t="str">
        <f>IF(L138="","C",IF($I138="I",INDEX(Gehaltsklassen!A$11:A$15,MATCH(L138,Gehaltsklassen!C$11:C$15,1),1),IF($I138="II",INDEX(Gehaltsklassen!A$11:A$15,MATCH(L138,Gehaltsklassen!D$11:D$15,1),1),IF($I138="III",INDEX(Gehaltsklassen!A$11:A$15,MATCH(L138,Gehaltsklassen!E$11:E$15,1),1),"Falsche Bodenart"))))</f>
        <v>C</v>
      </c>
      <c r="N138" s="86" t="str">
        <f>IF(OR(C138=""),"",SUM(F138)*VLOOKUP(K138,Gehaltsklassen!$B$34:$D$38,2,FALSE))</f>
        <v/>
      </c>
      <c r="O138" s="86" t="str">
        <f>IF(OR(C138=""),"",SUM(F138)*VLOOKUP(K138,Gehaltsklassen!$B$34:$D$38,2,FALSE)*C138)</f>
        <v/>
      </c>
      <c r="P138" s="86" t="str">
        <f>IF(OR(C138=""),"",SUM(F138,)*VLOOKUP(K138,Gehaltsklassen!$B$34:$D$38,3,FALSE))</f>
        <v/>
      </c>
      <c r="Q138" s="86" t="str">
        <f>IF(OR(C138=""),"",SUM(F138,)*VLOOKUP(K138,Gehaltsklassen!$B$34:$D$38,3,FALSE)*C138)</f>
        <v/>
      </c>
      <c r="R138" s="87" t="str">
        <f>IF(OR(C138=""),"",(SUM(G138)*VLOOKUP(M138,Gehaltsklassen!$B$34:$D$38,2,FALSE)))</f>
        <v/>
      </c>
      <c r="S138" s="414" t="str">
        <f>IF(OR(C138=""),"",(SUM(G138)*VLOOKUP(M138,Gehaltsklassen!$B$34:$D$38,2,FALSE))*C138)</f>
        <v/>
      </c>
      <c r="T138" s="417" t="str">
        <f>IF(OR(C138=""),"",(SUM(G138)*VLOOKUP(M138,Gehaltsklassen!$B$34:$D$38,3,FALSE)))</f>
        <v/>
      </c>
      <c r="U138" s="417" t="str">
        <f>IF(OR(C138=""),"",(SUM(G138)*VLOOKUP(M138,Gehaltsklassen!$B$34:$D$38,3,FALSE))*C138)</f>
        <v/>
      </c>
    </row>
    <row r="139" spans="1:21" ht="25.9" customHeight="1" x14ac:dyDescent="0.2">
      <c r="A139" s="74" t="str">
        <f>IF(D139="","",MAX($A$10:A138)+1)</f>
        <v/>
      </c>
      <c r="B139" s="82" t="str">
        <f>IF('N-Bedarf GL §13a'!B138="","",'N-Bedarf GL §13a'!B138)</f>
        <v/>
      </c>
      <c r="C139" s="204" t="str">
        <f>IF('N-Bedarf GL §13a'!C138="","",'N-Bedarf GL §13a'!C138)</f>
        <v/>
      </c>
      <c r="D139" s="81" t="str">
        <f>IF('N-Bedarf GL §13a'!D138="","",'N-Bedarf GL §13a'!D138)</f>
        <v/>
      </c>
      <c r="E139" s="83" t="str">
        <f>IF('N-Bedarf GL §13a'!H138="","",'N-Bedarf GL §13a'!H138)</f>
        <v/>
      </c>
      <c r="F139" s="32" t="str">
        <f t="shared" si="4"/>
        <v/>
      </c>
      <c r="G139" s="84" t="str">
        <f t="shared" si="5"/>
        <v/>
      </c>
      <c r="H139" s="85"/>
      <c r="I139" s="77" t="s">
        <v>261</v>
      </c>
      <c r="J139" s="2"/>
      <c r="K139" s="32" t="str">
        <f>IF(J139="","C",IF($I139="I",INDEX(Gehaltsklassen!A$11:A$15,MATCH(J139,Gehaltsklassen!C$11:C$15,1),1),IF($I139="II",INDEX(Gehaltsklassen!A$11:A$15,MATCH(J139,Gehaltsklassen!D$11:D$15,1),1),IF($I139="III",INDEX(Gehaltsklassen!A$11:A$15,MATCH(J139,Gehaltsklassen!E$11:E$15,1),1),"Falsche Bodenart"))))</f>
        <v>C</v>
      </c>
      <c r="L139" s="2"/>
      <c r="M139" s="32" t="str">
        <f>IF(L139="","C",IF($I139="I",INDEX(Gehaltsklassen!A$11:A$15,MATCH(L139,Gehaltsklassen!C$11:C$15,1),1),IF($I139="II",INDEX(Gehaltsklassen!A$11:A$15,MATCH(L139,Gehaltsklassen!D$11:D$15,1),1),IF($I139="III",INDEX(Gehaltsklassen!A$11:A$15,MATCH(L139,Gehaltsklassen!E$11:E$15,1),1),"Falsche Bodenart"))))</f>
        <v>C</v>
      </c>
      <c r="N139" s="86" t="str">
        <f>IF(OR(C139=""),"",SUM(F139)*VLOOKUP(K139,Gehaltsklassen!$B$34:$D$38,2,FALSE))</f>
        <v/>
      </c>
      <c r="O139" s="86" t="str">
        <f>IF(OR(C139=""),"",SUM(F139)*VLOOKUP(K139,Gehaltsklassen!$B$34:$D$38,2,FALSE)*C139)</f>
        <v/>
      </c>
      <c r="P139" s="86" t="str">
        <f>IF(OR(C139=""),"",SUM(F139,)*VLOOKUP(K139,Gehaltsklassen!$B$34:$D$38,3,FALSE))</f>
        <v/>
      </c>
      <c r="Q139" s="86" t="str">
        <f>IF(OR(C139=""),"",SUM(F139,)*VLOOKUP(K139,Gehaltsklassen!$B$34:$D$38,3,FALSE)*C139)</f>
        <v/>
      </c>
      <c r="R139" s="87" t="str">
        <f>IF(OR(C139=""),"",(SUM(G139)*VLOOKUP(M139,Gehaltsklassen!$B$34:$D$38,2,FALSE)))</f>
        <v/>
      </c>
      <c r="S139" s="414" t="str">
        <f>IF(OR(C139=""),"",(SUM(G139)*VLOOKUP(M139,Gehaltsklassen!$B$34:$D$38,2,FALSE))*C139)</f>
        <v/>
      </c>
      <c r="T139" s="417" t="str">
        <f>IF(OR(C139=""),"",(SUM(G139)*VLOOKUP(M139,Gehaltsklassen!$B$34:$D$38,3,FALSE)))</f>
        <v/>
      </c>
      <c r="U139" s="417" t="str">
        <f>IF(OR(C139=""),"",(SUM(G139)*VLOOKUP(M139,Gehaltsklassen!$B$34:$D$38,3,FALSE))*C139)</f>
        <v/>
      </c>
    </row>
    <row r="140" spans="1:21" ht="25.9" customHeight="1" x14ac:dyDescent="0.2">
      <c r="A140" s="74" t="str">
        <f>IF(D140="","",MAX($A$10:A139)+1)</f>
        <v/>
      </c>
      <c r="B140" s="82" t="str">
        <f>IF('N-Bedarf GL §13a'!B139="","",'N-Bedarf GL §13a'!B139)</f>
        <v/>
      </c>
      <c r="C140" s="204" t="str">
        <f>IF('N-Bedarf GL §13a'!C139="","",'N-Bedarf GL §13a'!C139)</f>
        <v/>
      </c>
      <c r="D140" s="81" t="str">
        <f>IF('N-Bedarf GL §13a'!D139="","",'N-Bedarf GL §13a'!D139)</f>
        <v/>
      </c>
      <c r="E140" s="83" t="str">
        <f>IF('N-Bedarf GL §13a'!H139="","",'N-Bedarf GL §13a'!H139)</f>
        <v/>
      </c>
      <c r="F140" s="32" t="str">
        <f t="shared" si="4"/>
        <v/>
      </c>
      <c r="G140" s="84" t="str">
        <f t="shared" si="5"/>
        <v/>
      </c>
      <c r="H140" s="85"/>
      <c r="I140" s="77" t="s">
        <v>261</v>
      </c>
      <c r="J140" s="2"/>
      <c r="K140" s="32" t="str">
        <f>IF(J140="","C",IF($I140="I",INDEX(Gehaltsklassen!A$11:A$15,MATCH(J140,Gehaltsklassen!C$11:C$15,1),1),IF($I140="II",INDEX(Gehaltsklassen!A$11:A$15,MATCH(J140,Gehaltsklassen!D$11:D$15,1),1),IF($I140="III",INDEX(Gehaltsklassen!A$11:A$15,MATCH(J140,Gehaltsklassen!E$11:E$15,1),1),"Falsche Bodenart"))))</f>
        <v>C</v>
      </c>
      <c r="L140" s="2"/>
      <c r="M140" s="32" t="str">
        <f>IF(L140="","C",IF($I140="I",INDEX(Gehaltsklassen!A$11:A$15,MATCH(L140,Gehaltsklassen!C$11:C$15,1),1),IF($I140="II",INDEX(Gehaltsklassen!A$11:A$15,MATCH(L140,Gehaltsklassen!D$11:D$15,1),1),IF($I140="III",INDEX(Gehaltsklassen!A$11:A$15,MATCH(L140,Gehaltsklassen!E$11:E$15,1),1),"Falsche Bodenart"))))</f>
        <v>C</v>
      </c>
      <c r="N140" s="86" t="str">
        <f>IF(OR(C140=""),"",SUM(F140)*VLOOKUP(K140,Gehaltsklassen!$B$34:$D$38,2,FALSE))</f>
        <v/>
      </c>
      <c r="O140" s="86" t="str">
        <f>IF(OR(C140=""),"",SUM(F140)*VLOOKUP(K140,Gehaltsklassen!$B$34:$D$38,2,FALSE)*C140)</f>
        <v/>
      </c>
      <c r="P140" s="86" t="str">
        <f>IF(OR(C140=""),"",SUM(F140,)*VLOOKUP(K140,Gehaltsklassen!$B$34:$D$38,3,FALSE))</f>
        <v/>
      </c>
      <c r="Q140" s="86" t="str">
        <f>IF(OR(C140=""),"",SUM(F140,)*VLOOKUP(K140,Gehaltsklassen!$B$34:$D$38,3,FALSE)*C140)</f>
        <v/>
      </c>
      <c r="R140" s="87" t="str">
        <f>IF(OR(C140=""),"",(SUM(G140)*VLOOKUP(M140,Gehaltsklassen!$B$34:$D$38,2,FALSE)))</f>
        <v/>
      </c>
      <c r="S140" s="414" t="str">
        <f>IF(OR(C140=""),"",(SUM(G140)*VLOOKUP(M140,Gehaltsklassen!$B$34:$D$38,2,FALSE))*C140)</f>
        <v/>
      </c>
      <c r="T140" s="417" t="str">
        <f>IF(OR(C140=""),"",(SUM(G140)*VLOOKUP(M140,Gehaltsklassen!$B$34:$D$38,3,FALSE)))</f>
        <v/>
      </c>
      <c r="U140" s="417" t="str">
        <f>IF(OR(C140=""),"",(SUM(G140)*VLOOKUP(M140,Gehaltsklassen!$B$34:$D$38,3,FALSE))*C140)</f>
        <v/>
      </c>
    </row>
    <row r="141" spans="1:21" ht="25.9" customHeight="1" x14ac:dyDescent="0.2">
      <c r="A141" s="74" t="str">
        <f>IF(D141="","",MAX($A$10:A140)+1)</f>
        <v/>
      </c>
      <c r="B141" s="82" t="str">
        <f>IF('N-Bedarf GL §13a'!B140="","",'N-Bedarf GL §13a'!B140)</f>
        <v/>
      </c>
      <c r="C141" s="204" t="str">
        <f>IF('N-Bedarf GL §13a'!C140="","",'N-Bedarf GL §13a'!C140)</f>
        <v/>
      </c>
      <c r="D141" s="81" t="str">
        <f>IF('N-Bedarf GL §13a'!D140="","",'N-Bedarf GL §13a'!D140)</f>
        <v/>
      </c>
      <c r="E141" s="83" t="str">
        <f>IF('N-Bedarf GL §13a'!H140="","",'N-Bedarf GL §13a'!H140)</f>
        <v/>
      </c>
      <c r="F141" s="32" t="str">
        <f t="shared" si="4"/>
        <v/>
      </c>
      <c r="G141" s="84" t="str">
        <f t="shared" si="5"/>
        <v/>
      </c>
      <c r="H141" s="85"/>
      <c r="I141" s="77" t="s">
        <v>261</v>
      </c>
      <c r="J141" s="2"/>
      <c r="K141" s="32" t="str">
        <f>IF(J141="","C",IF($I141="I",INDEX(Gehaltsklassen!A$11:A$15,MATCH(J141,Gehaltsklassen!C$11:C$15,1),1),IF($I141="II",INDEX(Gehaltsklassen!A$11:A$15,MATCH(J141,Gehaltsklassen!D$11:D$15,1),1),IF($I141="III",INDEX(Gehaltsklassen!A$11:A$15,MATCH(J141,Gehaltsklassen!E$11:E$15,1),1),"Falsche Bodenart"))))</f>
        <v>C</v>
      </c>
      <c r="L141" s="2"/>
      <c r="M141" s="32" t="str">
        <f>IF(L141="","C",IF($I141="I",INDEX(Gehaltsklassen!A$11:A$15,MATCH(L141,Gehaltsklassen!C$11:C$15,1),1),IF($I141="II",INDEX(Gehaltsklassen!A$11:A$15,MATCH(L141,Gehaltsklassen!D$11:D$15,1),1),IF($I141="III",INDEX(Gehaltsklassen!A$11:A$15,MATCH(L141,Gehaltsklassen!E$11:E$15,1),1),"Falsche Bodenart"))))</f>
        <v>C</v>
      </c>
      <c r="N141" s="86" t="str">
        <f>IF(OR(C141=""),"",SUM(F141)*VLOOKUP(K141,Gehaltsklassen!$B$34:$D$38,2,FALSE))</f>
        <v/>
      </c>
      <c r="O141" s="86" t="str">
        <f>IF(OR(C141=""),"",SUM(F141)*VLOOKUP(K141,Gehaltsklassen!$B$34:$D$38,2,FALSE)*C141)</f>
        <v/>
      </c>
      <c r="P141" s="86" t="str">
        <f>IF(OR(C141=""),"",SUM(F141,)*VLOOKUP(K141,Gehaltsklassen!$B$34:$D$38,3,FALSE))</f>
        <v/>
      </c>
      <c r="Q141" s="86" t="str">
        <f>IF(OR(C141=""),"",SUM(F141,)*VLOOKUP(K141,Gehaltsklassen!$B$34:$D$38,3,FALSE)*C141)</f>
        <v/>
      </c>
      <c r="R141" s="87" t="str">
        <f>IF(OR(C141=""),"",(SUM(G141)*VLOOKUP(M141,Gehaltsklassen!$B$34:$D$38,2,FALSE)))</f>
        <v/>
      </c>
      <c r="S141" s="414" t="str">
        <f>IF(OR(C141=""),"",(SUM(G141)*VLOOKUP(M141,Gehaltsklassen!$B$34:$D$38,2,FALSE))*C141)</f>
        <v/>
      </c>
      <c r="T141" s="417" t="str">
        <f>IF(OR(C141=""),"",(SUM(G141)*VLOOKUP(M141,Gehaltsklassen!$B$34:$D$38,3,FALSE)))</f>
        <v/>
      </c>
      <c r="U141" s="417" t="str">
        <f>IF(OR(C141=""),"",(SUM(G141)*VLOOKUP(M141,Gehaltsklassen!$B$34:$D$38,3,FALSE))*C141)</f>
        <v/>
      </c>
    </row>
    <row r="142" spans="1:21" ht="25.9" customHeight="1" x14ac:dyDescent="0.2">
      <c r="A142" s="74" t="str">
        <f>IF(D142="","",MAX($A$10:A141)+1)</f>
        <v/>
      </c>
      <c r="B142" s="82" t="str">
        <f>IF('N-Bedarf GL §13a'!B141="","",'N-Bedarf GL §13a'!B141)</f>
        <v/>
      </c>
      <c r="C142" s="204" t="str">
        <f>IF('N-Bedarf GL §13a'!C141="","",'N-Bedarf GL §13a'!C141)</f>
        <v/>
      </c>
      <c r="D142" s="81" t="str">
        <f>IF('N-Bedarf GL §13a'!D141="","",'N-Bedarf GL §13a'!D141)</f>
        <v/>
      </c>
      <c r="E142" s="83" t="str">
        <f>IF('N-Bedarf GL §13a'!H141="","",'N-Bedarf GL §13a'!H141)</f>
        <v/>
      </c>
      <c r="F142" s="32" t="str">
        <f t="shared" si="4"/>
        <v/>
      </c>
      <c r="G142" s="84" t="str">
        <f t="shared" si="5"/>
        <v/>
      </c>
      <c r="H142" s="85"/>
      <c r="I142" s="77" t="s">
        <v>261</v>
      </c>
      <c r="J142" s="2"/>
      <c r="K142" s="32" t="str">
        <f>IF(J142="","C",IF($I142="I",INDEX(Gehaltsklassen!A$11:A$15,MATCH(J142,Gehaltsklassen!C$11:C$15,1),1),IF($I142="II",INDEX(Gehaltsklassen!A$11:A$15,MATCH(J142,Gehaltsklassen!D$11:D$15,1),1),IF($I142="III",INDEX(Gehaltsklassen!A$11:A$15,MATCH(J142,Gehaltsklassen!E$11:E$15,1),1),"Falsche Bodenart"))))</f>
        <v>C</v>
      </c>
      <c r="L142" s="2"/>
      <c r="M142" s="32" t="str">
        <f>IF(L142="","C",IF($I142="I",INDEX(Gehaltsklassen!A$11:A$15,MATCH(L142,Gehaltsklassen!C$11:C$15,1),1),IF($I142="II",INDEX(Gehaltsklassen!A$11:A$15,MATCH(L142,Gehaltsklassen!D$11:D$15,1),1),IF($I142="III",INDEX(Gehaltsklassen!A$11:A$15,MATCH(L142,Gehaltsklassen!E$11:E$15,1),1),"Falsche Bodenart"))))</f>
        <v>C</v>
      </c>
      <c r="N142" s="86" t="str">
        <f>IF(OR(C142=""),"",SUM(F142)*VLOOKUP(K142,Gehaltsklassen!$B$34:$D$38,2,FALSE))</f>
        <v/>
      </c>
      <c r="O142" s="86" t="str">
        <f>IF(OR(C142=""),"",SUM(F142)*VLOOKUP(K142,Gehaltsklassen!$B$34:$D$38,2,FALSE)*C142)</f>
        <v/>
      </c>
      <c r="P142" s="86" t="str">
        <f>IF(OR(C142=""),"",SUM(F142,)*VLOOKUP(K142,Gehaltsklassen!$B$34:$D$38,3,FALSE))</f>
        <v/>
      </c>
      <c r="Q142" s="86" t="str">
        <f>IF(OR(C142=""),"",SUM(F142,)*VLOOKUP(K142,Gehaltsklassen!$B$34:$D$38,3,FALSE)*C142)</f>
        <v/>
      </c>
      <c r="R142" s="87" t="str">
        <f>IF(OR(C142=""),"",(SUM(G142)*VLOOKUP(M142,Gehaltsklassen!$B$34:$D$38,2,FALSE)))</f>
        <v/>
      </c>
      <c r="S142" s="414" t="str">
        <f>IF(OR(C142=""),"",(SUM(G142)*VLOOKUP(M142,Gehaltsklassen!$B$34:$D$38,2,FALSE))*C142)</f>
        <v/>
      </c>
      <c r="T142" s="417" t="str">
        <f>IF(OR(C142=""),"",(SUM(G142)*VLOOKUP(M142,Gehaltsklassen!$B$34:$D$38,3,FALSE)))</f>
        <v/>
      </c>
      <c r="U142" s="417" t="str">
        <f>IF(OR(C142=""),"",(SUM(G142)*VLOOKUP(M142,Gehaltsklassen!$B$34:$D$38,3,FALSE))*C142)</f>
        <v/>
      </c>
    </row>
    <row r="143" spans="1:21" ht="25.9" customHeight="1" x14ac:dyDescent="0.2">
      <c r="A143" s="74" t="str">
        <f>IF(D143="","",MAX($A$10:A142)+1)</f>
        <v/>
      </c>
      <c r="B143" s="82" t="str">
        <f>IF('N-Bedarf GL §13a'!B142="","",'N-Bedarf GL §13a'!B142)</f>
        <v/>
      </c>
      <c r="C143" s="204" t="str">
        <f>IF('N-Bedarf GL §13a'!C142="","",'N-Bedarf GL §13a'!C142)</f>
        <v/>
      </c>
      <c r="D143" s="81" t="str">
        <f>IF('N-Bedarf GL §13a'!D142="","",'N-Bedarf GL §13a'!D142)</f>
        <v/>
      </c>
      <c r="E143" s="83" t="str">
        <f>IF('N-Bedarf GL §13a'!H142="","",'N-Bedarf GL §13a'!H142)</f>
        <v/>
      </c>
      <c r="F143" s="32" t="str">
        <f t="shared" si="4"/>
        <v/>
      </c>
      <c r="G143" s="84" t="str">
        <f t="shared" si="5"/>
        <v/>
      </c>
      <c r="H143" s="85"/>
      <c r="I143" s="77" t="s">
        <v>261</v>
      </c>
      <c r="J143" s="2"/>
      <c r="K143" s="32" t="str">
        <f>IF(J143="","C",IF($I143="I",INDEX(Gehaltsklassen!A$11:A$15,MATCH(J143,Gehaltsklassen!C$11:C$15,1),1),IF($I143="II",INDEX(Gehaltsklassen!A$11:A$15,MATCH(J143,Gehaltsklassen!D$11:D$15,1),1),IF($I143="III",INDEX(Gehaltsklassen!A$11:A$15,MATCH(J143,Gehaltsklassen!E$11:E$15,1),1),"Falsche Bodenart"))))</f>
        <v>C</v>
      </c>
      <c r="L143" s="2"/>
      <c r="M143" s="32" t="str">
        <f>IF(L143="","C",IF($I143="I",INDEX(Gehaltsklassen!A$11:A$15,MATCH(L143,Gehaltsklassen!C$11:C$15,1),1),IF($I143="II",INDEX(Gehaltsklassen!A$11:A$15,MATCH(L143,Gehaltsklassen!D$11:D$15,1),1),IF($I143="III",INDEX(Gehaltsklassen!A$11:A$15,MATCH(L143,Gehaltsklassen!E$11:E$15,1),1),"Falsche Bodenart"))))</f>
        <v>C</v>
      </c>
      <c r="N143" s="86" t="str">
        <f>IF(OR(C143=""),"",SUM(F143)*VLOOKUP(K143,Gehaltsklassen!$B$34:$D$38,2,FALSE))</f>
        <v/>
      </c>
      <c r="O143" s="86" t="str">
        <f>IF(OR(C143=""),"",SUM(F143)*VLOOKUP(K143,Gehaltsklassen!$B$34:$D$38,2,FALSE)*C143)</f>
        <v/>
      </c>
      <c r="P143" s="86" t="str">
        <f>IF(OR(C143=""),"",SUM(F143,)*VLOOKUP(K143,Gehaltsklassen!$B$34:$D$38,3,FALSE))</f>
        <v/>
      </c>
      <c r="Q143" s="86" t="str">
        <f>IF(OR(C143=""),"",SUM(F143,)*VLOOKUP(K143,Gehaltsklassen!$B$34:$D$38,3,FALSE)*C143)</f>
        <v/>
      </c>
      <c r="R143" s="87" t="str">
        <f>IF(OR(C143=""),"",(SUM(G143)*VLOOKUP(M143,Gehaltsklassen!$B$34:$D$38,2,FALSE)))</f>
        <v/>
      </c>
      <c r="S143" s="414" t="str">
        <f>IF(OR(C143=""),"",(SUM(G143)*VLOOKUP(M143,Gehaltsklassen!$B$34:$D$38,2,FALSE))*C143)</f>
        <v/>
      </c>
      <c r="T143" s="417" t="str">
        <f>IF(OR(C143=""),"",(SUM(G143)*VLOOKUP(M143,Gehaltsklassen!$B$34:$D$38,3,FALSE)))</f>
        <v/>
      </c>
      <c r="U143" s="417" t="str">
        <f>IF(OR(C143=""),"",(SUM(G143)*VLOOKUP(M143,Gehaltsklassen!$B$34:$D$38,3,FALSE))*C143)</f>
        <v/>
      </c>
    </row>
    <row r="144" spans="1:21" ht="25.9" customHeight="1" x14ac:dyDescent="0.2">
      <c r="A144" s="74" t="str">
        <f>IF(D144="","",MAX($A$10:A143)+1)</f>
        <v/>
      </c>
      <c r="B144" s="82" t="str">
        <f>IF('N-Bedarf GL §13a'!B143="","",'N-Bedarf GL §13a'!B143)</f>
        <v/>
      </c>
      <c r="C144" s="204" t="str">
        <f>IF('N-Bedarf GL §13a'!C143="","",'N-Bedarf GL §13a'!C143)</f>
        <v/>
      </c>
      <c r="D144" s="81" t="str">
        <f>IF('N-Bedarf GL §13a'!D143="","",'N-Bedarf GL §13a'!D143)</f>
        <v/>
      </c>
      <c r="E144" s="83" t="str">
        <f>IF('N-Bedarf GL §13a'!H143="","",'N-Bedarf GL §13a'!H143)</f>
        <v/>
      </c>
      <c r="F144" s="32" t="str">
        <f t="shared" si="4"/>
        <v/>
      </c>
      <c r="G144" s="84" t="str">
        <f t="shared" si="5"/>
        <v/>
      </c>
      <c r="H144" s="85"/>
      <c r="I144" s="77" t="s">
        <v>261</v>
      </c>
      <c r="J144" s="2"/>
      <c r="K144" s="32" t="str">
        <f>IF(J144="","C",IF($I144="I",INDEX(Gehaltsklassen!A$11:A$15,MATCH(J144,Gehaltsklassen!C$11:C$15,1),1),IF($I144="II",INDEX(Gehaltsklassen!A$11:A$15,MATCH(J144,Gehaltsklassen!D$11:D$15,1),1),IF($I144="III",INDEX(Gehaltsklassen!A$11:A$15,MATCH(J144,Gehaltsklassen!E$11:E$15,1),1),"Falsche Bodenart"))))</f>
        <v>C</v>
      </c>
      <c r="L144" s="2"/>
      <c r="M144" s="32" t="str">
        <f>IF(L144="","C",IF($I144="I",INDEX(Gehaltsklassen!A$11:A$15,MATCH(L144,Gehaltsklassen!C$11:C$15,1),1),IF($I144="II",INDEX(Gehaltsklassen!A$11:A$15,MATCH(L144,Gehaltsklassen!D$11:D$15,1),1),IF($I144="III",INDEX(Gehaltsklassen!A$11:A$15,MATCH(L144,Gehaltsklassen!E$11:E$15,1),1),"Falsche Bodenart"))))</f>
        <v>C</v>
      </c>
      <c r="N144" s="86" t="str">
        <f>IF(OR(C144=""),"",SUM(F144)*VLOOKUP(K144,Gehaltsklassen!$B$34:$D$38,2,FALSE))</f>
        <v/>
      </c>
      <c r="O144" s="86" t="str">
        <f>IF(OR(C144=""),"",SUM(F144)*VLOOKUP(K144,Gehaltsklassen!$B$34:$D$38,2,FALSE)*C144)</f>
        <v/>
      </c>
      <c r="P144" s="86" t="str">
        <f>IF(OR(C144=""),"",SUM(F144,)*VLOOKUP(K144,Gehaltsklassen!$B$34:$D$38,3,FALSE))</f>
        <v/>
      </c>
      <c r="Q144" s="86" t="str">
        <f>IF(OR(C144=""),"",SUM(F144,)*VLOOKUP(K144,Gehaltsklassen!$B$34:$D$38,3,FALSE)*C144)</f>
        <v/>
      </c>
      <c r="R144" s="87" t="str">
        <f>IF(OR(C144=""),"",(SUM(G144)*VLOOKUP(M144,Gehaltsklassen!$B$34:$D$38,2,FALSE)))</f>
        <v/>
      </c>
      <c r="S144" s="414" t="str">
        <f>IF(OR(C144=""),"",(SUM(G144)*VLOOKUP(M144,Gehaltsklassen!$B$34:$D$38,2,FALSE))*C144)</f>
        <v/>
      </c>
      <c r="T144" s="417" t="str">
        <f>IF(OR(C144=""),"",(SUM(G144)*VLOOKUP(M144,Gehaltsklassen!$B$34:$D$38,3,FALSE)))</f>
        <v/>
      </c>
      <c r="U144" s="417" t="str">
        <f>IF(OR(C144=""),"",(SUM(G144)*VLOOKUP(M144,Gehaltsklassen!$B$34:$D$38,3,FALSE))*C144)</f>
        <v/>
      </c>
    </row>
    <row r="145" spans="1:21" ht="25.9" customHeight="1" x14ac:dyDescent="0.2">
      <c r="A145" s="74" t="str">
        <f>IF(D145="","",MAX($A$10:A144)+1)</f>
        <v/>
      </c>
      <c r="B145" s="82" t="str">
        <f>IF('N-Bedarf GL §13a'!B144="","",'N-Bedarf GL §13a'!B144)</f>
        <v/>
      </c>
      <c r="C145" s="204" t="str">
        <f>IF('N-Bedarf GL §13a'!C144="","",'N-Bedarf GL §13a'!C144)</f>
        <v/>
      </c>
      <c r="D145" s="81" t="str">
        <f>IF('N-Bedarf GL §13a'!D144="","",'N-Bedarf GL §13a'!D144)</f>
        <v/>
      </c>
      <c r="E145" s="83" t="str">
        <f>IF('N-Bedarf GL §13a'!H144="","",'N-Bedarf GL §13a'!H144)</f>
        <v/>
      </c>
      <c r="F145" s="32" t="str">
        <f t="shared" si="4"/>
        <v/>
      </c>
      <c r="G145" s="84" t="str">
        <f t="shared" si="5"/>
        <v/>
      </c>
      <c r="H145" s="85"/>
      <c r="I145" s="77" t="s">
        <v>261</v>
      </c>
      <c r="J145" s="2"/>
      <c r="K145" s="32" t="str">
        <f>IF(J145="","C",IF($I145="I",INDEX(Gehaltsklassen!A$11:A$15,MATCH(J145,Gehaltsklassen!C$11:C$15,1),1),IF($I145="II",INDEX(Gehaltsklassen!A$11:A$15,MATCH(J145,Gehaltsklassen!D$11:D$15,1),1),IF($I145="III",INDEX(Gehaltsklassen!A$11:A$15,MATCH(J145,Gehaltsklassen!E$11:E$15,1),1),"Falsche Bodenart"))))</f>
        <v>C</v>
      </c>
      <c r="L145" s="2"/>
      <c r="M145" s="32" t="str">
        <f>IF(L145="","C",IF($I145="I",INDEX(Gehaltsklassen!A$11:A$15,MATCH(L145,Gehaltsklassen!C$11:C$15,1),1),IF($I145="II",INDEX(Gehaltsklassen!A$11:A$15,MATCH(L145,Gehaltsklassen!D$11:D$15,1),1),IF($I145="III",INDEX(Gehaltsklassen!A$11:A$15,MATCH(L145,Gehaltsklassen!E$11:E$15,1),1),"Falsche Bodenart"))))</f>
        <v>C</v>
      </c>
      <c r="N145" s="86" t="str">
        <f>IF(OR(C145=""),"",SUM(F145)*VLOOKUP(K145,Gehaltsklassen!$B$34:$D$38,2,FALSE))</f>
        <v/>
      </c>
      <c r="O145" s="86" t="str">
        <f>IF(OR(C145=""),"",SUM(F145)*VLOOKUP(K145,Gehaltsklassen!$B$34:$D$38,2,FALSE)*C145)</f>
        <v/>
      </c>
      <c r="P145" s="86" t="str">
        <f>IF(OR(C145=""),"",SUM(F145,)*VLOOKUP(K145,Gehaltsklassen!$B$34:$D$38,3,FALSE))</f>
        <v/>
      </c>
      <c r="Q145" s="86" t="str">
        <f>IF(OR(C145=""),"",SUM(F145,)*VLOOKUP(K145,Gehaltsklassen!$B$34:$D$38,3,FALSE)*C145)</f>
        <v/>
      </c>
      <c r="R145" s="87" t="str">
        <f>IF(OR(C145=""),"",(SUM(G145)*VLOOKUP(M145,Gehaltsklassen!$B$34:$D$38,2,FALSE)))</f>
        <v/>
      </c>
      <c r="S145" s="414" t="str">
        <f>IF(OR(C145=""),"",(SUM(G145)*VLOOKUP(M145,Gehaltsklassen!$B$34:$D$38,2,FALSE))*C145)</f>
        <v/>
      </c>
      <c r="T145" s="417" t="str">
        <f>IF(OR(C145=""),"",(SUM(G145)*VLOOKUP(M145,Gehaltsklassen!$B$34:$D$38,3,FALSE)))</f>
        <v/>
      </c>
      <c r="U145" s="417" t="str">
        <f>IF(OR(C145=""),"",(SUM(G145)*VLOOKUP(M145,Gehaltsklassen!$B$34:$D$38,3,FALSE))*C145)</f>
        <v/>
      </c>
    </row>
    <row r="146" spans="1:21" ht="25.9" customHeight="1" x14ac:dyDescent="0.2">
      <c r="A146" s="74" t="str">
        <f>IF(D146="","",MAX($A$10:A145)+1)</f>
        <v/>
      </c>
      <c r="B146" s="82" t="str">
        <f>IF('N-Bedarf GL §13a'!B145="","",'N-Bedarf GL §13a'!B145)</f>
        <v/>
      </c>
      <c r="C146" s="204" t="str">
        <f>IF('N-Bedarf GL §13a'!C145="","",'N-Bedarf GL §13a'!C145)</f>
        <v/>
      </c>
      <c r="D146" s="81" t="str">
        <f>IF('N-Bedarf GL §13a'!D145="","",'N-Bedarf GL §13a'!D145)</f>
        <v/>
      </c>
      <c r="E146" s="83" t="str">
        <f>IF('N-Bedarf GL §13a'!H145="","",'N-Bedarf GL §13a'!H145)</f>
        <v/>
      </c>
      <c r="F146" s="32" t="str">
        <f t="shared" si="4"/>
        <v/>
      </c>
      <c r="G146" s="84" t="str">
        <f t="shared" si="5"/>
        <v/>
      </c>
      <c r="H146" s="85"/>
      <c r="I146" s="77" t="s">
        <v>261</v>
      </c>
      <c r="J146" s="2"/>
      <c r="K146" s="32" t="str">
        <f>IF(J146="","C",IF($I146="I",INDEX(Gehaltsklassen!A$11:A$15,MATCH(J146,Gehaltsklassen!C$11:C$15,1),1),IF($I146="II",INDEX(Gehaltsklassen!A$11:A$15,MATCH(J146,Gehaltsklassen!D$11:D$15,1),1),IF($I146="III",INDEX(Gehaltsklassen!A$11:A$15,MATCH(J146,Gehaltsklassen!E$11:E$15,1),1),"Falsche Bodenart"))))</f>
        <v>C</v>
      </c>
      <c r="L146" s="2"/>
      <c r="M146" s="32" t="str">
        <f>IF(L146="","C",IF($I146="I",INDEX(Gehaltsklassen!A$11:A$15,MATCH(L146,Gehaltsklassen!C$11:C$15,1),1),IF($I146="II",INDEX(Gehaltsklassen!A$11:A$15,MATCH(L146,Gehaltsklassen!D$11:D$15,1),1),IF($I146="III",INDEX(Gehaltsklassen!A$11:A$15,MATCH(L146,Gehaltsklassen!E$11:E$15,1),1),"Falsche Bodenart"))))</f>
        <v>C</v>
      </c>
      <c r="N146" s="86" t="str">
        <f>IF(OR(C146=""),"",SUM(F146)*VLOOKUP(K146,Gehaltsklassen!$B$34:$D$38,2,FALSE))</f>
        <v/>
      </c>
      <c r="O146" s="86" t="str">
        <f>IF(OR(C146=""),"",SUM(F146)*VLOOKUP(K146,Gehaltsklassen!$B$34:$D$38,2,FALSE)*C146)</f>
        <v/>
      </c>
      <c r="P146" s="86" t="str">
        <f>IF(OR(C146=""),"",SUM(F146,)*VLOOKUP(K146,Gehaltsklassen!$B$34:$D$38,3,FALSE))</f>
        <v/>
      </c>
      <c r="Q146" s="86" t="str">
        <f>IF(OR(C146=""),"",SUM(F146,)*VLOOKUP(K146,Gehaltsklassen!$B$34:$D$38,3,FALSE)*C146)</f>
        <v/>
      </c>
      <c r="R146" s="87" t="str">
        <f>IF(OR(C146=""),"",(SUM(G146)*VLOOKUP(M146,Gehaltsklassen!$B$34:$D$38,2,FALSE)))</f>
        <v/>
      </c>
      <c r="S146" s="414" t="str">
        <f>IF(OR(C146=""),"",(SUM(G146)*VLOOKUP(M146,Gehaltsklassen!$B$34:$D$38,2,FALSE))*C146)</f>
        <v/>
      </c>
      <c r="T146" s="417" t="str">
        <f>IF(OR(C146=""),"",(SUM(G146)*VLOOKUP(M146,Gehaltsklassen!$B$34:$D$38,3,FALSE)))</f>
        <v/>
      </c>
      <c r="U146" s="417" t="str">
        <f>IF(OR(C146=""),"",(SUM(G146)*VLOOKUP(M146,Gehaltsklassen!$B$34:$D$38,3,FALSE))*C146)</f>
        <v/>
      </c>
    </row>
    <row r="147" spans="1:21" ht="25.9" customHeight="1" x14ac:dyDescent="0.2">
      <c r="A147" s="74" t="str">
        <f>IF(D147="","",MAX($A$10:A146)+1)</f>
        <v/>
      </c>
      <c r="B147" s="82" t="str">
        <f>IF('N-Bedarf GL §13a'!B146="","",'N-Bedarf GL §13a'!B146)</f>
        <v/>
      </c>
      <c r="C147" s="204" t="str">
        <f>IF('N-Bedarf GL §13a'!C146="","",'N-Bedarf GL §13a'!C146)</f>
        <v/>
      </c>
      <c r="D147" s="81" t="str">
        <f>IF('N-Bedarf GL §13a'!D146="","",'N-Bedarf GL §13a'!D146)</f>
        <v/>
      </c>
      <c r="E147" s="83" t="str">
        <f>IF('N-Bedarf GL §13a'!H146="","",'N-Bedarf GL §13a'!H146)</f>
        <v/>
      </c>
      <c r="F147" s="32" t="str">
        <f t="shared" si="4"/>
        <v/>
      </c>
      <c r="G147" s="84" t="str">
        <f t="shared" si="5"/>
        <v/>
      </c>
      <c r="H147" s="85"/>
      <c r="I147" s="77" t="s">
        <v>261</v>
      </c>
      <c r="J147" s="2"/>
      <c r="K147" s="32" t="str">
        <f>IF(J147="","C",IF($I147="I",INDEX(Gehaltsklassen!A$11:A$15,MATCH(J147,Gehaltsklassen!C$11:C$15,1),1),IF($I147="II",INDEX(Gehaltsklassen!A$11:A$15,MATCH(J147,Gehaltsklassen!D$11:D$15,1),1),IF($I147="III",INDEX(Gehaltsklassen!A$11:A$15,MATCH(J147,Gehaltsklassen!E$11:E$15,1),1),"Falsche Bodenart"))))</f>
        <v>C</v>
      </c>
      <c r="L147" s="2"/>
      <c r="M147" s="32" t="str">
        <f>IF(L147="","C",IF($I147="I",INDEX(Gehaltsklassen!A$11:A$15,MATCH(L147,Gehaltsklassen!C$11:C$15,1),1),IF($I147="II",INDEX(Gehaltsklassen!A$11:A$15,MATCH(L147,Gehaltsklassen!D$11:D$15,1),1),IF($I147="III",INDEX(Gehaltsklassen!A$11:A$15,MATCH(L147,Gehaltsklassen!E$11:E$15,1),1),"Falsche Bodenart"))))</f>
        <v>C</v>
      </c>
      <c r="N147" s="86" t="str">
        <f>IF(OR(C147=""),"",SUM(F147)*VLOOKUP(K147,Gehaltsklassen!$B$34:$D$38,2,FALSE))</f>
        <v/>
      </c>
      <c r="O147" s="86" t="str">
        <f>IF(OR(C147=""),"",SUM(F147)*VLOOKUP(K147,Gehaltsklassen!$B$34:$D$38,2,FALSE)*C147)</f>
        <v/>
      </c>
      <c r="P147" s="86" t="str">
        <f>IF(OR(C147=""),"",SUM(F147,)*VLOOKUP(K147,Gehaltsklassen!$B$34:$D$38,3,FALSE))</f>
        <v/>
      </c>
      <c r="Q147" s="86" t="str">
        <f>IF(OR(C147=""),"",SUM(F147,)*VLOOKUP(K147,Gehaltsklassen!$B$34:$D$38,3,FALSE)*C147)</f>
        <v/>
      </c>
      <c r="R147" s="87" t="str">
        <f>IF(OR(C147=""),"",(SUM(G147)*VLOOKUP(M147,Gehaltsklassen!$B$34:$D$38,2,FALSE)))</f>
        <v/>
      </c>
      <c r="S147" s="414" t="str">
        <f>IF(OR(C147=""),"",(SUM(G147)*VLOOKUP(M147,Gehaltsklassen!$B$34:$D$38,2,FALSE))*C147)</f>
        <v/>
      </c>
      <c r="T147" s="417" t="str">
        <f>IF(OR(C147=""),"",(SUM(G147)*VLOOKUP(M147,Gehaltsklassen!$B$34:$D$38,3,FALSE)))</f>
        <v/>
      </c>
      <c r="U147" s="417" t="str">
        <f>IF(OR(C147=""),"",(SUM(G147)*VLOOKUP(M147,Gehaltsklassen!$B$34:$D$38,3,FALSE))*C147)</f>
        <v/>
      </c>
    </row>
    <row r="148" spans="1:21" ht="25.9" customHeight="1" x14ac:dyDescent="0.2">
      <c r="A148" s="74" t="str">
        <f>IF(D148="","",MAX($A$10:A147)+1)</f>
        <v/>
      </c>
      <c r="B148" s="82" t="str">
        <f>IF('N-Bedarf GL §13a'!B147="","",'N-Bedarf GL §13a'!B147)</f>
        <v/>
      </c>
      <c r="C148" s="204" t="str">
        <f>IF('N-Bedarf GL §13a'!C147="","",'N-Bedarf GL §13a'!C147)</f>
        <v/>
      </c>
      <c r="D148" s="81" t="str">
        <f>IF('N-Bedarf GL §13a'!D147="","",'N-Bedarf GL §13a'!D147)</f>
        <v/>
      </c>
      <c r="E148" s="83" t="str">
        <f>IF('N-Bedarf GL §13a'!H147="","",'N-Bedarf GL §13a'!H147)</f>
        <v/>
      </c>
      <c r="F148" s="32" t="str">
        <f t="shared" si="4"/>
        <v/>
      </c>
      <c r="G148" s="84" t="str">
        <f t="shared" si="5"/>
        <v/>
      </c>
      <c r="H148" s="85"/>
      <c r="I148" s="77" t="s">
        <v>261</v>
      </c>
      <c r="J148" s="2"/>
      <c r="K148" s="32" t="str">
        <f>IF(J148="","C",IF($I148="I",INDEX(Gehaltsklassen!A$11:A$15,MATCH(J148,Gehaltsklassen!C$11:C$15,1),1),IF($I148="II",INDEX(Gehaltsklassen!A$11:A$15,MATCH(J148,Gehaltsklassen!D$11:D$15,1),1),IF($I148="III",INDEX(Gehaltsklassen!A$11:A$15,MATCH(J148,Gehaltsklassen!E$11:E$15,1),1),"Falsche Bodenart"))))</f>
        <v>C</v>
      </c>
      <c r="L148" s="2"/>
      <c r="M148" s="32" t="str">
        <f>IF(L148="","C",IF($I148="I",INDEX(Gehaltsklassen!A$11:A$15,MATCH(L148,Gehaltsklassen!C$11:C$15,1),1),IF($I148="II",INDEX(Gehaltsklassen!A$11:A$15,MATCH(L148,Gehaltsklassen!D$11:D$15,1),1),IF($I148="III",INDEX(Gehaltsklassen!A$11:A$15,MATCH(L148,Gehaltsklassen!E$11:E$15,1),1),"Falsche Bodenart"))))</f>
        <v>C</v>
      </c>
      <c r="N148" s="86" t="str">
        <f>IF(OR(C148=""),"",SUM(F148)*VLOOKUP(K148,Gehaltsklassen!$B$34:$D$38,2,FALSE))</f>
        <v/>
      </c>
      <c r="O148" s="86" t="str">
        <f>IF(OR(C148=""),"",SUM(F148)*VLOOKUP(K148,Gehaltsklassen!$B$34:$D$38,2,FALSE)*C148)</f>
        <v/>
      </c>
      <c r="P148" s="86" t="str">
        <f>IF(OR(C148=""),"",SUM(F148,)*VLOOKUP(K148,Gehaltsklassen!$B$34:$D$38,3,FALSE))</f>
        <v/>
      </c>
      <c r="Q148" s="86" t="str">
        <f>IF(OR(C148=""),"",SUM(F148,)*VLOOKUP(K148,Gehaltsklassen!$B$34:$D$38,3,FALSE)*C148)</f>
        <v/>
      </c>
      <c r="R148" s="87" t="str">
        <f>IF(OR(C148=""),"",(SUM(G148)*VLOOKUP(M148,Gehaltsklassen!$B$34:$D$38,2,FALSE)))</f>
        <v/>
      </c>
      <c r="S148" s="414" t="str">
        <f>IF(OR(C148=""),"",(SUM(G148)*VLOOKUP(M148,Gehaltsklassen!$B$34:$D$38,2,FALSE))*C148)</f>
        <v/>
      </c>
      <c r="T148" s="417" t="str">
        <f>IF(OR(C148=""),"",(SUM(G148)*VLOOKUP(M148,Gehaltsklassen!$B$34:$D$38,3,FALSE)))</f>
        <v/>
      </c>
      <c r="U148" s="417" t="str">
        <f>IF(OR(C148=""),"",(SUM(G148)*VLOOKUP(M148,Gehaltsklassen!$B$34:$D$38,3,FALSE))*C148)</f>
        <v/>
      </c>
    </row>
    <row r="149" spans="1:21" ht="25.9" customHeight="1" x14ac:dyDescent="0.2">
      <c r="A149" s="74" t="str">
        <f>IF(D149="","",MAX($A$10:A148)+1)</f>
        <v/>
      </c>
      <c r="B149" s="82" t="str">
        <f>IF('N-Bedarf GL §13a'!B148="","",'N-Bedarf GL §13a'!B148)</f>
        <v/>
      </c>
      <c r="C149" s="204" t="str">
        <f>IF('N-Bedarf GL §13a'!C148="","",'N-Bedarf GL §13a'!C148)</f>
        <v/>
      </c>
      <c r="D149" s="81" t="str">
        <f>IF('N-Bedarf GL §13a'!D148="","",'N-Bedarf GL §13a'!D148)</f>
        <v/>
      </c>
      <c r="E149" s="83" t="str">
        <f>IF('N-Bedarf GL §13a'!H148="","",'N-Bedarf GL §13a'!H148)</f>
        <v/>
      </c>
      <c r="F149" s="32" t="str">
        <f t="shared" si="4"/>
        <v/>
      </c>
      <c r="G149" s="84" t="str">
        <f t="shared" si="5"/>
        <v/>
      </c>
      <c r="H149" s="85"/>
      <c r="I149" s="77" t="s">
        <v>261</v>
      </c>
      <c r="J149" s="2"/>
      <c r="K149" s="32" t="str">
        <f>IF(J149="","C",IF($I149="I",INDEX(Gehaltsklassen!A$11:A$15,MATCH(J149,Gehaltsklassen!C$11:C$15,1),1),IF($I149="II",INDEX(Gehaltsklassen!A$11:A$15,MATCH(J149,Gehaltsklassen!D$11:D$15,1),1),IF($I149="III",INDEX(Gehaltsklassen!A$11:A$15,MATCH(J149,Gehaltsklassen!E$11:E$15,1),1),"Falsche Bodenart"))))</f>
        <v>C</v>
      </c>
      <c r="L149" s="2"/>
      <c r="M149" s="32" t="str">
        <f>IF(L149="","C",IF($I149="I",INDEX(Gehaltsklassen!A$11:A$15,MATCH(L149,Gehaltsklassen!C$11:C$15,1),1),IF($I149="II",INDEX(Gehaltsklassen!A$11:A$15,MATCH(L149,Gehaltsklassen!D$11:D$15,1),1),IF($I149="III",INDEX(Gehaltsklassen!A$11:A$15,MATCH(L149,Gehaltsklassen!E$11:E$15,1),1),"Falsche Bodenart"))))</f>
        <v>C</v>
      </c>
      <c r="N149" s="86" t="str">
        <f>IF(OR(C149=""),"",SUM(F149)*VLOOKUP(K149,Gehaltsklassen!$B$34:$D$38,2,FALSE))</f>
        <v/>
      </c>
      <c r="O149" s="86" t="str">
        <f>IF(OR(C149=""),"",SUM(F149)*VLOOKUP(K149,Gehaltsklassen!$B$34:$D$38,2,FALSE)*C149)</f>
        <v/>
      </c>
      <c r="P149" s="86" t="str">
        <f>IF(OR(C149=""),"",SUM(F149,)*VLOOKUP(K149,Gehaltsklassen!$B$34:$D$38,3,FALSE))</f>
        <v/>
      </c>
      <c r="Q149" s="86" t="str">
        <f>IF(OR(C149=""),"",SUM(F149,)*VLOOKUP(K149,Gehaltsklassen!$B$34:$D$38,3,FALSE)*C149)</f>
        <v/>
      </c>
      <c r="R149" s="87" t="str">
        <f>IF(OR(C149=""),"",(SUM(G149)*VLOOKUP(M149,Gehaltsklassen!$B$34:$D$38,2,FALSE)))</f>
        <v/>
      </c>
      <c r="S149" s="414" t="str">
        <f>IF(OR(C149=""),"",(SUM(G149)*VLOOKUP(M149,Gehaltsklassen!$B$34:$D$38,2,FALSE))*C149)</f>
        <v/>
      </c>
      <c r="T149" s="417" t="str">
        <f>IF(OR(C149=""),"",(SUM(G149)*VLOOKUP(M149,Gehaltsklassen!$B$34:$D$38,3,FALSE)))</f>
        <v/>
      </c>
      <c r="U149" s="417" t="str">
        <f>IF(OR(C149=""),"",(SUM(G149)*VLOOKUP(M149,Gehaltsklassen!$B$34:$D$38,3,FALSE))*C149)</f>
        <v/>
      </c>
    </row>
    <row r="150" spans="1:21" ht="25.9" customHeight="1" x14ac:dyDescent="0.2">
      <c r="A150" s="74" t="str">
        <f>IF(D150="","",MAX($A$10:A149)+1)</f>
        <v/>
      </c>
      <c r="B150" s="82" t="str">
        <f>IF('N-Bedarf GL §13a'!B149="","",'N-Bedarf GL §13a'!B149)</f>
        <v/>
      </c>
      <c r="C150" s="204" t="str">
        <f>IF('N-Bedarf GL §13a'!C149="","",'N-Bedarf GL §13a'!C149)</f>
        <v/>
      </c>
      <c r="D150" s="81" t="str">
        <f>IF('N-Bedarf GL §13a'!D149="","",'N-Bedarf GL §13a'!D149)</f>
        <v/>
      </c>
      <c r="E150" s="83" t="str">
        <f>IF('N-Bedarf GL §13a'!H149="","",'N-Bedarf GL §13a'!H149)</f>
        <v/>
      </c>
      <c r="F150" s="32" t="str">
        <f t="shared" si="4"/>
        <v/>
      </c>
      <c r="G150" s="84" t="str">
        <f t="shared" si="5"/>
        <v/>
      </c>
      <c r="H150" s="85"/>
      <c r="I150" s="77" t="s">
        <v>261</v>
      </c>
      <c r="J150" s="2"/>
      <c r="K150" s="32" t="str">
        <f>IF(J150="","C",IF($I150="I",INDEX(Gehaltsklassen!A$11:A$15,MATCH(J150,Gehaltsklassen!C$11:C$15,1),1),IF($I150="II",INDEX(Gehaltsklassen!A$11:A$15,MATCH(J150,Gehaltsklassen!D$11:D$15,1),1),IF($I150="III",INDEX(Gehaltsklassen!A$11:A$15,MATCH(J150,Gehaltsklassen!E$11:E$15,1),1),"Falsche Bodenart"))))</f>
        <v>C</v>
      </c>
      <c r="L150" s="2"/>
      <c r="M150" s="32" t="str">
        <f>IF(L150="","C",IF($I150="I",INDEX(Gehaltsklassen!A$11:A$15,MATCH(L150,Gehaltsklassen!C$11:C$15,1),1),IF($I150="II",INDEX(Gehaltsklassen!A$11:A$15,MATCH(L150,Gehaltsklassen!D$11:D$15,1),1),IF($I150="III",INDEX(Gehaltsklassen!A$11:A$15,MATCH(L150,Gehaltsklassen!E$11:E$15,1),1),"Falsche Bodenart"))))</f>
        <v>C</v>
      </c>
      <c r="N150" s="86" t="str">
        <f>IF(OR(C150=""),"",SUM(F150)*VLOOKUP(K150,Gehaltsklassen!$B$34:$D$38,2,FALSE))</f>
        <v/>
      </c>
      <c r="O150" s="86" t="str">
        <f>IF(OR(C150=""),"",SUM(F150)*VLOOKUP(K150,Gehaltsklassen!$B$34:$D$38,2,FALSE)*C150)</f>
        <v/>
      </c>
      <c r="P150" s="86" t="str">
        <f>IF(OR(C150=""),"",SUM(F150,)*VLOOKUP(K150,Gehaltsklassen!$B$34:$D$38,3,FALSE))</f>
        <v/>
      </c>
      <c r="Q150" s="86" t="str">
        <f>IF(OR(C150=""),"",SUM(F150,)*VLOOKUP(K150,Gehaltsklassen!$B$34:$D$38,3,FALSE)*C150)</f>
        <v/>
      </c>
      <c r="R150" s="87" t="str">
        <f>IF(OR(C150=""),"",(SUM(G150)*VLOOKUP(M150,Gehaltsklassen!$B$34:$D$38,2,FALSE)))</f>
        <v/>
      </c>
      <c r="S150" s="414" t="str">
        <f>IF(OR(C150=""),"",(SUM(G150)*VLOOKUP(M150,Gehaltsklassen!$B$34:$D$38,2,FALSE))*C150)</f>
        <v/>
      </c>
      <c r="T150" s="417" t="str">
        <f>IF(OR(C150=""),"",(SUM(G150)*VLOOKUP(M150,Gehaltsklassen!$B$34:$D$38,3,FALSE)))</f>
        <v/>
      </c>
      <c r="U150" s="417" t="str">
        <f>IF(OR(C150=""),"",(SUM(G150)*VLOOKUP(M150,Gehaltsklassen!$B$34:$D$38,3,FALSE))*C150)</f>
        <v/>
      </c>
    </row>
    <row r="151" spans="1:21" ht="25.9" customHeight="1" x14ac:dyDescent="0.2">
      <c r="A151" s="74" t="str">
        <f>IF(D151="","",MAX($A$10:A150)+1)</f>
        <v/>
      </c>
      <c r="B151" s="82" t="str">
        <f>IF('N-Bedarf GL §13a'!B150="","",'N-Bedarf GL §13a'!B150)</f>
        <v/>
      </c>
      <c r="C151" s="204" t="str">
        <f>IF('N-Bedarf GL §13a'!C150="","",'N-Bedarf GL §13a'!C150)</f>
        <v/>
      </c>
      <c r="D151" s="81" t="str">
        <f>IF('N-Bedarf GL §13a'!D150="","",'N-Bedarf GL §13a'!D150)</f>
        <v/>
      </c>
      <c r="E151" s="83" t="str">
        <f>IF('N-Bedarf GL §13a'!H150="","",'N-Bedarf GL §13a'!H150)</f>
        <v/>
      </c>
      <c r="F151" s="32" t="str">
        <f t="shared" si="4"/>
        <v/>
      </c>
      <c r="G151" s="84" t="str">
        <f t="shared" si="5"/>
        <v/>
      </c>
      <c r="H151" s="85"/>
      <c r="I151" s="77" t="s">
        <v>261</v>
      </c>
      <c r="J151" s="2"/>
      <c r="K151" s="32" t="str">
        <f>IF(J151="","C",IF($I151="I",INDEX(Gehaltsklassen!A$11:A$15,MATCH(J151,Gehaltsklassen!C$11:C$15,1),1),IF($I151="II",INDEX(Gehaltsklassen!A$11:A$15,MATCH(J151,Gehaltsklassen!D$11:D$15,1),1),IF($I151="III",INDEX(Gehaltsklassen!A$11:A$15,MATCH(J151,Gehaltsklassen!E$11:E$15,1),1),"Falsche Bodenart"))))</f>
        <v>C</v>
      </c>
      <c r="L151" s="2"/>
      <c r="M151" s="32" t="str">
        <f>IF(L151="","C",IF($I151="I",INDEX(Gehaltsklassen!A$11:A$15,MATCH(L151,Gehaltsklassen!C$11:C$15,1),1),IF($I151="II",INDEX(Gehaltsklassen!A$11:A$15,MATCH(L151,Gehaltsklassen!D$11:D$15,1),1),IF($I151="III",INDEX(Gehaltsklassen!A$11:A$15,MATCH(L151,Gehaltsklassen!E$11:E$15,1),1),"Falsche Bodenart"))))</f>
        <v>C</v>
      </c>
      <c r="N151" s="86" t="str">
        <f>IF(OR(C151=""),"",SUM(F151)*VLOOKUP(K151,Gehaltsklassen!$B$34:$D$38,2,FALSE))</f>
        <v/>
      </c>
      <c r="O151" s="86" t="str">
        <f>IF(OR(C151=""),"",SUM(F151)*VLOOKUP(K151,Gehaltsklassen!$B$34:$D$38,2,FALSE)*C151)</f>
        <v/>
      </c>
      <c r="P151" s="86" t="str">
        <f>IF(OR(C151=""),"",SUM(F151,)*VLOOKUP(K151,Gehaltsklassen!$B$34:$D$38,3,FALSE))</f>
        <v/>
      </c>
      <c r="Q151" s="86" t="str">
        <f>IF(OR(C151=""),"",SUM(F151,)*VLOOKUP(K151,Gehaltsklassen!$B$34:$D$38,3,FALSE)*C151)</f>
        <v/>
      </c>
      <c r="R151" s="87" t="str">
        <f>IF(OR(C151=""),"",(SUM(G151)*VLOOKUP(M151,Gehaltsklassen!$B$34:$D$38,2,FALSE)))</f>
        <v/>
      </c>
      <c r="S151" s="414" t="str">
        <f>IF(OR(C151=""),"",(SUM(G151)*VLOOKUP(M151,Gehaltsklassen!$B$34:$D$38,2,FALSE))*C151)</f>
        <v/>
      </c>
      <c r="T151" s="417" t="str">
        <f>IF(OR(C151=""),"",(SUM(G151)*VLOOKUP(M151,Gehaltsklassen!$B$34:$D$38,3,FALSE)))</f>
        <v/>
      </c>
      <c r="U151" s="417" t="str">
        <f>IF(OR(C151=""),"",(SUM(G151)*VLOOKUP(M151,Gehaltsklassen!$B$34:$D$38,3,FALSE))*C151)</f>
        <v/>
      </c>
    </row>
    <row r="152" spans="1:21" ht="25.9" customHeight="1" x14ac:dyDescent="0.2">
      <c r="A152" s="74" t="str">
        <f>IF(D152="","",MAX($A$10:A151)+1)</f>
        <v/>
      </c>
      <c r="B152" s="82" t="str">
        <f>IF('N-Bedarf GL §13a'!B151="","",'N-Bedarf GL §13a'!B151)</f>
        <v/>
      </c>
      <c r="C152" s="204" t="str">
        <f>IF('N-Bedarf GL §13a'!C151="","",'N-Bedarf GL §13a'!C151)</f>
        <v/>
      </c>
      <c r="D152" s="81" t="str">
        <f>IF('N-Bedarf GL §13a'!D151="","",'N-Bedarf GL §13a'!D151)</f>
        <v/>
      </c>
      <c r="E152" s="83" t="str">
        <f>IF('N-Bedarf GL §13a'!H151="","",'N-Bedarf GL §13a'!H151)</f>
        <v/>
      </c>
      <c r="F152" s="32" t="str">
        <f t="shared" si="4"/>
        <v/>
      </c>
      <c r="G152" s="84" t="str">
        <f t="shared" si="5"/>
        <v/>
      </c>
      <c r="H152" s="85"/>
      <c r="I152" s="77" t="s">
        <v>261</v>
      </c>
      <c r="J152" s="2"/>
      <c r="K152" s="32" t="str">
        <f>IF(J152="","C",IF($I152="I",INDEX(Gehaltsklassen!A$11:A$15,MATCH(J152,Gehaltsklassen!C$11:C$15,1),1),IF($I152="II",INDEX(Gehaltsklassen!A$11:A$15,MATCH(J152,Gehaltsklassen!D$11:D$15,1),1),IF($I152="III",INDEX(Gehaltsklassen!A$11:A$15,MATCH(J152,Gehaltsklassen!E$11:E$15,1),1),"Falsche Bodenart"))))</f>
        <v>C</v>
      </c>
      <c r="L152" s="2"/>
      <c r="M152" s="32" t="str">
        <f>IF(L152="","C",IF($I152="I",INDEX(Gehaltsklassen!A$11:A$15,MATCH(L152,Gehaltsklassen!C$11:C$15,1),1),IF($I152="II",INDEX(Gehaltsklassen!A$11:A$15,MATCH(L152,Gehaltsklassen!D$11:D$15,1),1),IF($I152="III",INDEX(Gehaltsklassen!A$11:A$15,MATCH(L152,Gehaltsklassen!E$11:E$15,1),1),"Falsche Bodenart"))))</f>
        <v>C</v>
      </c>
      <c r="N152" s="86" t="str">
        <f>IF(OR(C152=""),"",SUM(F152)*VLOOKUP(K152,Gehaltsklassen!$B$34:$D$38,2,FALSE))</f>
        <v/>
      </c>
      <c r="O152" s="86" t="str">
        <f>IF(OR(C152=""),"",SUM(F152)*VLOOKUP(K152,Gehaltsklassen!$B$34:$D$38,2,FALSE)*C152)</f>
        <v/>
      </c>
      <c r="P152" s="86" t="str">
        <f>IF(OR(C152=""),"",SUM(F152,)*VLOOKUP(K152,Gehaltsklassen!$B$34:$D$38,3,FALSE))</f>
        <v/>
      </c>
      <c r="Q152" s="86" t="str">
        <f>IF(OR(C152=""),"",SUM(F152,)*VLOOKUP(K152,Gehaltsklassen!$B$34:$D$38,3,FALSE)*C152)</f>
        <v/>
      </c>
      <c r="R152" s="87" t="str">
        <f>IF(OR(C152=""),"",(SUM(G152)*VLOOKUP(M152,Gehaltsklassen!$B$34:$D$38,2,FALSE)))</f>
        <v/>
      </c>
      <c r="S152" s="414" t="str">
        <f>IF(OR(C152=""),"",(SUM(G152)*VLOOKUP(M152,Gehaltsklassen!$B$34:$D$38,2,FALSE))*C152)</f>
        <v/>
      </c>
      <c r="T152" s="417" t="str">
        <f>IF(OR(C152=""),"",(SUM(G152)*VLOOKUP(M152,Gehaltsklassen!$B$34:$D$38,3,FALSE)))</f>
        <v/>
      </c>
      <c r="U152" s="417" t="str">
        <f>IF(OR(C152=""),"",(SUM(G152)*VLOOKUP(M152,Gehaltsklassen!$B$34:$D$38,3,FALSE))*C152)</f>
        <v/>
      </c>
    </row>
    <row r="153" spans="1:21" ht="25.9" customHeight="1" x14ac:dyDescent="0.2">
      <c r="A153" s="74" t="str">
        <f>IF(D153="","",MAX($A$10:A152)+1)</f>
        <v/>
      </c>
      <c r="B153" s="82" t="str">
        <f>IF('N-Bedarf GL §13a'!B152="","",'N-Bedarf GL §13a'!B152)</f>
        <v/>
      </c>
      <c r="C153" s="204" t="str">
        <f>IF('N-Bedarf GL §13a'!C152="","",'N-Bedarf GL §13a'!C152)</f>
        <v/>
      </c>
      <c r="D153" s="81" t="str">
        <f>IF('N-Bedarf GL §13a'!D152="","",'N-Bedarf GL §13a'!D152)</f>
        <v/>
      </c>
      <c r="E153" s="83" t="str">
        <f>IF('N-Bedarf GL §13a'!H152="","",'N-Bedarf GL §13a'!H152)</f>
        <v/>
      </c>
      <c r="F153" s="32" t="str">
        <f t="shared" si="4"/>
        <v/>
      </c>
      <c r="G153" s="84" t="str">
        <f t="shared" si="5"/>
        <v/>
      </c>
      <c r="H153" s="85"/>
      <c r="I153" s="77" t="s">
        <v>261</v>
      </c>
      <c r="J153" s="2"/>
      <c r="K153" s="32" t="str">
        <f>IF(J153="","C",IF($I153="I",INDEX(Gehaltsklassen!A$11:A$15,MATCH(J153,Gehaltsklassen!C$11:C$15,1),1),IF($I153="II",INDEX(Gehaltsklassen!A$11:A$15,MATCH(J153,Gehaltsklassen!D$11:D$15,1),1),IF($I153="III",INDEX(Gehaltsklassen!A$11:A$15,MATCH(J153,Gehaltsklassen!E$11:E$15,1),1),"Falsche Bodenart"))))</f>
        <v>C</v>
      </c>
      <c r="L153" s="2"/>
      <c r="M153" s="32" t="str">
        <f>IF(L153="","C",IF($I153="I",INDEX(Gehaltsklassen!A$11:A$15,MATCH(L153,Gehaltsklassen!C$11:C$15,1),1),IF($I153="II",INDEX(Gehaltsklassen!A$11:A$15,MATCH(L153,Gehaltsklassen!D$11:D$15,1),1),IF($I153="III",INDEX(Gehaltsklassen!A$11:A$15,MATCH(L153,Gehaltsklassen!E$11:E$15,1),1),"Falsche Bodenart"))))</f>
        <v>C</v>
      </c>
      <c r="N153" s="86" t="str">
        <f>IF(OR(C153=""),"",SUM(F153)*VLOOKUP(K153,Gehaltsklassen!$B$34:$D$38,2,FALSE))</f>
        <v/>
      </c>
      <c r="O153" s="86" t="str">
        <f>IF(OR(C153=""),"",SUM(F153)*VLOOKUP(K153,Gehaltsklassen!$B$34:$D$38,2,FALSE)*C153)</f>
        <v/>
      </c>
      <c r="P153" s="86" t="str">
        <f>IF(OR(C153=""),"",SUM(F153,)*VLOOKUP(K153,Gehaltsklassen!$B$34:$D$38,3,FALSE))</f>
        <v/>
      </c>
      <c r="Q153" s="86" t="str">
        <f>IF(OR(C153=""),"",SUM(F153,)*VLOOKUP(K153,Gehaltsklassen!$B$34:$D$38,3,FALSE)*C153)</f>
        <v/>
      </c>
      <c r="R153" s="87" t="str">
        <f>IF(OR(C153=""),"",(SUM(G153)*VLOOKUP(M153,Gehaltsklassen!$B$34:$D$38,2,FALSE)))</f>
        <v/>
      </c>
      <c r="S153" s="414" t="str">
        <f>IF(OR(C153=""),"",(SUM(G153)*VLOOKUP(M153,Gehaltsklassen!$B$34:$D$38,2,FALSE))*C153)</f>
        <v/>
      </c>
      <c r="T153" s="417" t="str">
        <f>IF(OR(C153=""),"",(SUM(G153)*VLOOKUP(M153,Gehaltsklassen!$B$34:$D$38,3,FALSE)))</f>
        <v/>
      </c>
      <c r="U153" s="417" t="str">
        <f>IF(OR(C153=""),"",(SUM(G153)*VLOOKUP(M153,Gehaltsklassen!$B$34:$D$38,3,FALSE))*C153)</f>
        <v/>
      </c>
    </row>
    <row r="154" spans="1:21" ht="25.9" customHeight="1" x14ac:dyDescent="0.2">
      <c r="A154" s="74" t="str">
        <f>IF(D154="","",MAX($A$10:A153)+1)</f>
        <v/>
      </c>
      <c r="B154" s="82" t="str">
        <f>IF('N-Bedarf GL §13a'!B153="","",'N-Bedarf GL §13a'!B153)</f>
        <v/>
      </c>
      <c r="C154" s="204" t="str">
        <f>IF('N-Bedarf GL §13a'!C153="","",'N-Bedarf GL §13a'!C153)</f>
        <v/>
      </c>
      <c r="D154" s="81" t="str">
        <f>IF('N-Bedarf GL §13a'!D153="","",'N-Bedarf GL §13a'!D153)</f>
        <v/>
      </c>
      <c r="E154" s="83" t="str">
        <f>IF('N-Bedarf GL §13a'!H153="","",'N-Bedarf GL §13a'!H153)</f>
        <v/>
      </c>
      <c r="F154" s="32" t="str">
        <f t="shared" si="4"/>
        <v/>
      </c>
      <c r="G154" s="84" t="str">
        <f t="shared" si="5"/>
        <v/>
      </c>
      <c r="H154" s="85"/>
      <c r="I154" s="77" t="s">
        <v>261</v>
      </c>
      <c r="J154" s="2"/>
      <c r="K154" s="32" t="str">
        <f>IF(J154="","C",IF($I154="I",INDEX(Gehaltsklassen!A$11:A$15,MATCH(J154,Gehaltsklassen!C$11:C$15,1),1),IF($I154="II",INDEX(Gehaltsklassen!A$11:A$15,MATCH(J154,Gehaltsklassen!D$11:D$15,1),1),IF($I154="III",INDEX(Gehaltsklassen!A$11:A$15,MATCH(J154,Gehaltsklassen!E$11:E$15,1),1),"Falsche Bodenart"))))</f>
        <v>C</v>
      </c>
      <c r="L154" s="2"/>
      <c r="M154" s="32" t="str">
        <f>IF(L154="","C",IF($I154="I",INDEX(Gehaltsklassen!A$11:A$15,MATCH(L154,Gehaltsklassen!C$11:C$15,1),1),IF($I154="II",INDEX(Gehaltsklassen!A$11:A$15,MATCH(L154,Gehaltsklassen!D$11:D$15,1),1),IF($I154="III",INDEX(Gehaltsklassen!A$11:A$15,MATCH(L154,Gehaltsklassen!E$11:E$15,1),1),"Falsche Bodenart"))))</f>
        <v>C</v>
      </c>
      <c r="N154" s="86" t="str">
        <f>IF(OR(C154=""),"",SUM(F154)*VLOOKUP(K154,Gehaltsklassen!$B$34:$D$38,2,FALSE))</f>
        <v/>
      </c>
      <c r="O154" s="86" t="str">
        <f>IF(OR(C154=""),"",SUM(F154)*VLOOKUP(K154,Gehaltsklassen!$B$34:$D$38,2,FALSE)*C154)</f>
        <v/>
      </c>
      <c r="P154" s="86" t="str">
        <f>IF(OR(C154=""),"",SUM(F154,)*VLOOKUP(K154,Gehaltsklassen!$B$34:$D$38,3,FALSE))</f>
        <v/>
      </c>
      <c r="Q154" s="86" t="str">
        <f>IF(OR(C154=""),"",SUM(F154,)*VLOOKUP(K154,Gehaltsklassen!$B$34:$D$38,3,FALSE)*C154)</f>
        <v/>
      </c>
      <c r="R154" s="87" t="str">
        <f>IF(OR(C154=""),"",(SUM(G154)*VLOOKUP(M154,Gehaltsklassen!$B$34:$D$38,2,FALSE)))</f>
        <v/>
      </c>
      <c r="S154" s="414" t="str">
        <f>IF(OR(C154=""),"",(SUM(G154)*VLOOKUP(M154,Gehaltsklassen!$B$34:$D$38,2,FALSE))*C154)</f>
        <v/>
      </c>
      <c r="T154" s="417" t="str">
        <f>IF(OR(C154=""),"",(SUM(G154)*VLOOKUP(M154,Gehaltsklassen!$B$34:$D$38,3,FALSE)))</f>
        <v/>
      </c>
      <c r="U154" s="417" t="str">
        <f>IF(OR(C154=""),"",(SUM(G154)*VLOOKUP(M154,Gehaltsklassen!$B$34:$D$38,3,FALSE))*C154)</f>
        <v/>
      </c>
    </row>
    <row r="155" spans="1:21" ht="25.9" customHeight="1" x14ac:dyDescent="0.2">
      <c r="A155" s="74" t="str">
        <f>IF(D155="","",MAX($A$10:A154)+1)</f>
        <v/>
      </c>
      <c r="B155" s="82" t="str">
        <f>IF('N-Bedarf GL §13a'!B154="","",'N-Bedarf GL §13a'!B154)</f>
        <v/>
      </c>
      <c r="C155" s="204" t="str">
        <f>IF('N-Bedarf GL §13a'!C154="","",'N-Bedarf GL §13a'!C154)</f>
        <v/>
      </c>
      <c r="D155" s="81" t="str">
        <f>IF('N-Bedarf GL §13a'!D154="","",'N-Bedarf GL §13a'!D154)</f>
        <v/>
      </c>
      <c r="E155" s="83" t="str">
        <f>IF('N-Bedarf GL §13a'!H154="","",'N-Bedarf GL §13a'!H154)</f>
        <v/>
      </c>
      <c r="F155" s="32" t="str">
        <f t="shared" si="4"/>
        <v/>
      </c>
      <c r="G155" s="84" t="str">
        <f t="shared" si="5"/>
        <v/>
      </c>
      <c r="H155" s="85"/>
      <c r="I155" s="77" t="s">
        <v>261</v>
      </c>
      <c r="J155" s="2"/>
      <c r="K155" s="32" t="str">
        <f>IF(J155="","C",IF($I155="I",INDEX(Gehaltsklassen!A$11:A$15,MATCH(J155,Gehaltsklassen!C$11:C$15,1),1),IF($I155="II",INDEX(Gehaltsklassen!A$11:A$15,MATCH(J155,Gehaltsklassen!D$11:D$15,1),1),IF($I155="III",INDEX(Gehaltsklassen!A$11:A$15,MATCH(J155,Gehaltsklassen!E$11:E$15,1),1),"Falsche Bodenart"))))</f>
        <v>C</v>
      </c>
      <c r="L155" s="2"/>
      <c r="M155" s="32" t="str">
        <f>IF(L155="","C",IF($I155="I",INDEX(Gehaltsklassen!A$11:A$15,MATCH(L155,Gehaltsklassen!C$11:C$15,1),1),IF($I155="II",INDEX(Gehaltsklassen!A$11:A$15,MATCH(L155,Gehaltsklassen!D$11:D$15,1),1),IF($I155="III",INDEX(Gehaltsklassen!A$11:A$15,MATCH(L155,Gehaltsklassen!E$11:E$15,1),1),"Falsche Bodenart"))))</f>
        <v>C</v>
      </c>
      <c r="N155" s="86" t="str">
        <f>IF(OR(C155=""),"",SUM(F155)*VLOOKUP(K155,Gehaltsklassen!$B$34:$D$38,2,FALSE))</f>
        <v/>
      </c>
      <c r="O155" s="86" t="str">
        <f>IF(OR(C155=""),"",SUM(F155)*VLOOKUP(K155,Gehaltsklassen!$B$34:$D$38,2,FALSE)*C155)</f>
        <v/>
      </c>
      <c r="P155" s="86" t="str">
        <f>IF(OR(C155=""),"",SUM(F155,)*VLOOKUP(K155,Gehaltsklassen!$B$34:$D$38,3,FALSE))</f>
        <v/>
      </c>
      <c r="Q155" s="86" t="str">
        <f>IF(OR(C155=""),"",SUM(F155,)*VLOOKUP(K155,Gehaltsklassen!$B$34:$D$38,3,FALSE)*C155)</f>
        <v/>
      </c>
      <c r="R155" s="87" t="str">
        <f>IF(OR(C155=""),"",(SUM(G155)*VLOOKUP(M155,Gehaltsklassen!$B$34:$D$38,2,FALSE)))</f>
        <v/>
      </c>
      <c r="S155" s="414" t="str">
        <f>IF(OR(C155=""),"",(SUM(G155)*VLOOKUP(M155,Gehaltsklassen!$B$34:$D$38,2,FALSE))*C155)</f>
        <v/>
      </c>
      <c r="T155" s="417" t="str">
        <f>IF(OR(C155=""),"",(SUM(G155)*VLOOKUP(M155,Gehaltsklassen!$B$34:$D$38,3,FALSE)))</f>
        <v/>
      </c>
      <c r="U155" s="417" t="str">
        <f>IF(OR(C155=""),"",(SUM(G155)*VLOOKUP(M155,Gehaltsklassen!$B$34:$D$38,3,FALSE))*C155)</f>
        <v/>
      </c>
    </row>
    <row r="156" spans="1:21" ht="25.9" customHeight="1" x14ac:dyDescent="0.2">
      <c r="A156" s="74" t="str">
        <f>IF(D156="","",MAX($A$10:A155)+1)</f>
        <v/>
      </c>
      <c r="B156" s="82" t="str">
        <f>IF('N-Bedarf GL §13a'!B155="","",'N-Bedarf GL §13a'!B155)</f>
        <v/>
      </c>
      <c r="C156" s="204" t="str">
        <f>IF('N-Bedarf GL §13a'!C155="","",'N-Bedarf GL §13a'!C155)</f>
        <v/>
      </c>
      <c r="D156" s="81" t="str">
        <f>IF('N-Bedarf GL §13a'!D155="","",'N-Bedarf GL §13a'!D155)</f>
        <v/>
      </c>
      <c r="E156" s="83" t="str">
        <f>IF('N-Bedarf GL §13a'!H155="","",'N-Bedarf GL §13a'!H155)</f>
        <v/>
      </c>
      <c r="F156" s="32" t="str">
        <f t="shared" si="4"/>
        <v/>
      </c>
      <c r="G156" s="84" t="str">
        <f t="shared" si="5"/>
        <v/>
      </c>
      <c r="H156" s="85"/>
      <c r="I156" s="77" t="s">
        <v>261</v>
      </c>
      <c r="J156" s="2"/>
      <c r="K156" s="32" t="str">
        <f>IF(J156="","C",IF($I156="I",INDEX(Gehaltsklassen!A$11:A$15,MATCH(J156,Gehaltsklassen!C$11:C$15,1),1),IF($I156="II",INDEX(Gehaltsklassen!A$11:A$15,MATCH(J156,Gehaltsklassen!D$11:D$15,1),1),IF($I156="III",INDEX(Gehaltsklassen!A$11:A$15,MATCH(J156,Gehaltsklassen!E$11:E$15,1),1),"Falsche Bodenart"))))</f>
        <v>C</v>
      </c>
      <c r="L156" s="2"/>
      <c r="M156" s="32" t="str">
        <f>IF(L156="","C",IF($I156="I",INDEX(Gehaltsklassen!A$11:A$15,MATCH(L156,Gehaltsklassen!C$11:C$15,1),1),IF($I156="II",INDEX(Gehaltsklassen!A$11:A$15,MATCH(L156,Gehaltsklassen!D$11:D$15,1),1),IF($I156="III",INDEX(Gehaltsklassen!A$11:A$15,MATCH(L156,Gehaltsklassen!E$11:E$15,1),1),"Falsche Bodenart"))))</f>
        <v>C</v>
      </c>
      <c r="N156" s="86" t="str">
        <f>IF(OR(C156=""),"",SUM(F156)*VLOOKUP(K156,Gehaltsklassen!$B$34:$D$38,2,FALSE))</f>
        <v/>
      </c>
      <c r="O156" s="86" t="str">
        <f>IF(OR(C156=""),"",SUM(F156)*VLOOKUP(K156,Gehaltsklassen!$B$34:$D$38,2,FALSE)*C156)</f>
        <v/>
      </c>
      <c r="P156" s="86" t="str">
        <f>IF(OR(C156=""),"",SUM(F156,)*VLOOKUP(K156,Gehaltsklassen!$B$34:$D$38,3,FALSE))</f>
        <v/>
      </c>
      <c r="Q156" s="86" t="str">
        <f>IF(OR(C156=""),"",SUM(F156,)*VLOOKUP(K156,Gehaltsklassen!$B$34:$D$38,3,FALSE)*C156)</f>
        <v/>
      </c>
      <c r="R156" s="87" t="str">
        <f>IF(OR(C156=""),"",(SUM(G156)*VLOOKUP(M156,Gehaltsklassen!$B$34:$D$38,2,FALSE)))</f>
        <v/>
      </c>
      <c r="S156" s="414" t="str">
        <f>IF(OR(C156=""),"",(SUM(G156)*VLOOKUP(M156,Gehaltsklassen!$B$34:$D$38,2,FALSE))*C156)</f>
        <v/>
      </c>
      <c r="T156" s="417" t="str">
        <f>IF(OR(C156=""),"",(SUM(G156)*VLOOKUP(M156,Gehaltsklassen!$B$34:$D$38,3,FALSE)))</f>
        <v/>
      </c>
      <c r="U156" s="417" t="str">
        <f>IF(OR(C156=""),"",(SUM(G156)*VLOOKUP(M156,Gehaltsklassen!$B$34:$D$38,3,FALSE))*C156)</f>
        <v/>
      </c>
    </row>
    <row r="157" spans="1:21" ht="25.9" customHeight="1" x14ac:dyDescent="0.2">
      <c r="A157" s="74" t="str">
        <f>IF(D157="","",MAX($A$10:A156)+1)</f>
        <v/>
      </c>
      <c r="B157" s="82" t="str">
        <f>IF('N-Bedarf GL §13a'!B156="","",'N-Bedarf GL §13a'!B156)</f>
        <v/>
      </c>
      <c r="C157" s="204" t="str">
        <f>IF('N-Bedarf GL §13a'!C156="","",'N-Bedarf GL §13a'!C156)</f>
        <v/>
      </c>
      <c r="D157" s="81" t="str">
        <f>IF('N-Bedarf GL §13a'!D156="","",'N-Bedarf GL §13a'!D156)</f>
        <v/>
      </c>
      <c r="E157" s="83" t="str">
        <f>IF('N-Bedarf GL §13a'!H156="","",'N-Bedarf GL §13a'!H156)</f>
        <v/>
      </c>
      <c r="F157" s="32" t="str">
        <f t="shared" si="4"/>
        <v/>
      </c>
      <c r="G157" s="84" t="str">
        <f t="shared" si="5"/>
        <v/>
      </c>
      <c r="H157" s="85"/>
      <c r="I157" s="77" t="s">
        <v>261</v>
      </c>
      <c r="J157" s="2"/>
      <c r="K157" s="32" t="str">
        <f>IF(J157="","C",IF($I157="I",INDEX(Gehaltsklassen!A$11:A$15,MATCH(J157,Gehaltsklassen!C$11:C$15,1),1),IF($I157="II",INDEX(Gehaltsklassen!A$11:A$15,MATCH(J157,Gehaltsklassen!D$11:D$15,1),1),IF($I157="III",INDEX(Gehaltsklassen!A$11:A$15,MATCH(J157,Gehaltsklassen!E$11:E$15,1),1),"Falsche Bodenart"))))</f>
        <v>C</v>
      </c>
      <c r="L157" s="2"/>
      <c r="M157" s="32" t="str">
        <f>IF(L157="","C",IF($I157="I",INDEX(Gehaltsklassen!A$11:A$15,MATCH(L157,Gehaltsklassen!C$11:C$15,1),1),IF($I157="II",INDEX(Gehaltsklassen!A$11:A$15,MATCH(L157,Gehaltsklassen!D$11:D$15,1),1),IF($I157="III",INDEX(Gehaltsklassen!A$11:A$15,MATCH(L157,Gehaltsklassen!E$11:E$15,1),1),"Falsche Bodenart"))))</f>
        <v>C</v>
      </c>
      <c r="N157" s="86" t="str">
        <f>IF(OR(C157=""),"",SUM(F157)*VLOOKUP(K157,Gehaltsklassen!$B$34:$D$38,2,FALSE))</f>
        <v/>
      </c>
      <c r="O157" s="86" t="str">
        <f>IF(OR(C157=""),"",SUM(F157)*VLOOKUP(K157,Gehaltsklassen!$B$34:$D$38,2,FALSE)*C157)</f>
        <v/>
      </c>
      <c r="P157" s="86" t="str">
        <f>IF(OR(C157=""),"",SUM(F157,)*VLOOKUP(K157,Gehaltsklassen!$B$34:$D$38,3,FALSE))</f>
        <v/>
      </c>
      <c r="Q157" s="86" t="str">
        <f>IF(OR(C157=""),"",SUM(F157,)*VLOOKUP(K157,Gehaltsklassen!$B$34:$D$38,3,FALSE)*C157)</f>
        <v/>
      </c>
      <c r="R157" s="87" t="str">
        <f>IF(OR(C157=""),"",(SUM(G157)*VLOOKUP(M157,Gehaltsklassen!$B$34:$D$38,2,FALSE)))</f>
        <v/>
      </c>
      <c r="S157" s="414" t="str">
        <f>IF(OR(C157=""),"",(SUM(G157)*VLOOKUP(M157,Gehaltsklassen!$B$34:$D$38,2,FALSE))*C157)</f>
        <v/>
      </c>
      <c r="T157" s="417" t="str">
        <f>IF(OR(C157=""),"",(SUM(G157)*VLOOKUP(M157,Gehaltsklassen!$B$34:$D$38,3,FALSE)))</f>
        <v/>
      </c>
      <c r="U157" s="417" t="str">
        <f>IF(OR(C157=""),"",(SUM(G157)*VLOOKUP(M157,Gehaltsklassen!$B$34:$D$38,3,FALSE))*C157)</f>
        <v/>
      </c>
    </row>
    <row r="158" spans="1:21" ht="25.9" customHeight="1" x14ac:dyDescent="0.2">
      <c r="A158" s="74" t="str">
        <f>IF(D158="","",MAX($A$10:A157)+1)</f>
        <v/>
      </c>
      <c r="B158" s="82" t="str">
        <f>IF('N-Bedarf GL §13a'!B157="","",'N-Bedarf GL §13a'!B157)</f>
        <v/>
      </c>
      <c r="C158" s="204" t="str">
        <f>IF('N-Bedarf GL §13a'!C157="","",'N-Bedarf GL §13a'!C157)</f>
        <v/>
      </c>
      <c r="D158" s="81" t="str">
        <f>IF('N-Bedarf GL §13a'!D157="","",'N-Bedarf GL §13a'!D157)</f>
        <v/>
      </c>
      <c r="E158" s="83" t="str">
        <f>IF('N-Bedarf GL §13a'!H157="","",'N-Bedarf GL §13a'!H157)</f>
        <v/>
      </c>
      <c r="F158" s="32" t="str">
        <f t="shared" si="4"/>
        <v/>
      </c>
      <c r="G158" s="84" t="str">
        <f t="shared" si="5"/>
        <v/>
      </c>
      <c r="H158" s="85"/>
      <c r="I158" s="77" t="s">
        <v>261</v>
      </c>
      <c r="J158" s="2"/>
      <c r="K158" s="32" t="str">
        <f>IF(J158="","C",IF($I158="I",INDEX(Gehaltsklassen!A$11:A$15,MATCH(J158,Gehaltsklassen!C$11:C$15,1),1),IF($I158="II",INDEX(Gehaltsklassen!A$11:A$15,MATCH(J158,Gehaltsklassen!D$11:D$15,1),1),IF($I158="III",INDEX(Gehaltsklassen!A$11:A$15,MATCH(J158,Gehaltsklassen!E$11:E$15,1),1),"Falsche Bodenart"))))</f>
        <v>C</v>
      </c>
      <c r="L158" s="2"/>
      <c r="M158" s="32" t="str">
        <f>IF(L158="","C",IF($I158="I",INDEX(Gehaltsklassen!A$11:A$15,MATCH(L158,Gehaltsklassen!C$11:C$15,1),1),IF($I158="II",INDEX(Gehaltsklassen!A$11:A$15,MATCH(L158,Gehaltsklassen!D$11:D$15,1),1),IF($I158="III",INDEX(Gehaltsklassen!A$11:A$15,MATCH(L158,Gehaltsklassen!E$11:E$15,1),1),"Falsche Bodenart"))))</f>
        <v>C</v>
      </c>
      <c r="N158" s="86" t="str">
        <f>IF(OR(C158=""),"",SUM(F158)*VLOOKUP(K158,Gehaltsklassen!$B$34:$D$38,2,FALSE))</f>
        <v/>
      </c>
      <c r="O158" s="86" t="str">
        <f>IF(OR(C158=""),"",SUM(F158)*VLOOKUP(K158,Gehaltsklassen!$B$34:$D$38,2,FALSE)*C158)</f>
        <v/>
      </c>
      <c r="P158" s="86" t="str">
        <f>IF(OR(C158=""),"",SUM(F158,)*VLOOKUP(K158,Gehaltsklassen!$B$34:$D$38,3,FALSE))</f>
        <v/>
      </c>
      <c r="Q158" s="86" t="str">
        <f>IF(OR(C158=""),"",SUM(F158,)*VLOOKUP(K158,Gehaltsklassen!$B$34:$D$38,3,FALSE)*C158)</f>
        <v/>
      </c>
      <c r="R158" s="87" t="str">
        <f>IF(OR(C158=""),"",(SUM(G158)*VLOOKUP(M158,Gehaltsklassen!$B$34:$D$38,2,FALSE)))</f>
        <v/>
      </c>
      <c r="S158" s="414" t="str">
        <f>IF(OR(C158=""),"",(SUM(G158)*VLOOKUP(M158,Gehaltsklassen!$B$34:$D$38,2,FALSE))*C158)</f>
        <v/>
      </c>
      <c r="T158" s="417" t="str">
        <f>IF(OR(C158=""),"",(SUM(G158)*VLOOKUP(M158,Gehaltsklassen!$B$34:$D$38,3,FALSE)))</f>
        <v/>
      </c>
      <c r="U158" s="417" t="str">
        <f>IF(OR(C158=""),"",(SUM(G158)*VLOOKUP(M158,Gehaltsklassen!$B$34:$D$38,3,FALSE))*C158)</f>
        <v/>
      </c>
    </row>
    <row r="159" spans="1:21" ht="25.9" customHeight="1" x14ac:dyDescent="0.2">
      <c r="A159" s="74" t="str">
        <f>IF(D159="","",MAX($A$10:A158)+1)</f>
        <v/>
      </c>
      <c r="B159" s="82" t="str">
        <f>IF('N-Bedarf GL §13a'!B158="","",'N-Bedarf GL §13a'!B158)</f>
        <v/>
      </c>
      <c r="C159" s="204" t="str">
        <f>IF('N-Bedarf GL §13a'!C158="","",'N-Bedarf GL §13a'!C158)</f>
        <v/>
      </c>
      <c r="D159" s="81" t="str">
        <f>IF('N-Bedarf GL §13a'!D158="","",'N-Bedarf GL §13a'!D158)</f>
        <v/>
      </c>
      <c r="E159" s="83" t="str">
        <f>IF('N-Bedarf GL §13a'!H158="","",'N-Bedarf GL §13a'!H158)</f>
        <v/>
      </c>
      <c r="F159" s="32" t="str">
        <f t="shared" si="4"/>
        <v/>
      </c>
      <c r="G159" s="84" t="str">
        <f t="shared" si="5"/>
        <v/>
      </c>
      <c r="H159" s="85"/>
      <c r="I159" s="77" t="s">
        <v>261</v>
      </c>
      <c r="J159" s="2"/>
      <c r="K159" s="32" t="str">
        <f>IF(J159="","C",IF($I159="I",INDEX(Gehaltsklassen!A$11:A$15,MATCH(J159,Gehaltsklassen!C$11:C$15,1),1),IF($I159="II",INDEX(Gehaltsklassen!A$11:A$15,MATCH(J159,Gehaltsklassen!D$11:D$15,1),1),IF($I159="III",INDEX(Gehaltsklassen!A$11:A$15,MATCH(J159,Gehaltsklassen!E$11:E$15,1),1),"Falsche Bodenart"))))</f>
        <v>C</v>
      </c>
      <c r="L159" s="2"/>
      <c r="M159" s="32" t="str">
        <f>IF(L159="","C",IF($I159="I",INDEX(Gehaltsklassen!A$11:A$15,MATCH(L159,Gehaltsklassen!C$11:C$15,1),1),IF($I159="II",INDEX(Gehaltsklassen!A$11:A$15,MATCH(L159,Gehaltsklassen!D$11:D$15,1),1),IF($I159="III",INDEX(Gehaltsklassen!A$11:A$15,MATCH(L159,Gehaltsklassen!E$11:E$15,1),1),"Falsche Bodenart"))))</f>
        <v>C</v>
      </c>
      <c r="N159" s="86" t="str">
        <f>IF(OR(C159=""),"",SUM(F159)*VLOOKUP(K159,Gehaltsklassen!$B$34:$D$38,2,FALSE))</f>
        <v/>
      </c>
      <c r="O159" s="86" t="str">
        <f>IF(OR(C159=""),"",SUM(F159)*VLOOKUP(K159,Gehaltsklassen!$B$34:$D$38,2,FALSE)*C159)</f>
        <v/>
      </c>
      <c r="P159" s="86" t="str">
        <f>IF(OR(C159=""),"",SUM(F159,)*VLOOKUP(K159,Gehaltsklassen!$B$34:$D$38,3,FALSE))</f>
        <v/>
      </c>
      <c r="Q159" s="86" t="str">
        <f>IF(OR(C159=""),"",SUM(F159,)*VLOOKUP(K159,Gehaltsklassen!$B$34:$D$38,3,FALSE)*C159)</f>
        <v/>
      </c>
      <c r="R159" s="87" t="str">
        <f>IF(OR(C159=""),"",(SUM(G159)*VLOOKUP(M159,Gehaltsklassen!$B$34:$D$38,2,FALSE)))</f>
        <v/>
      </c>
      <c r="S159" s="414" t="str">
        <f>IF(OR(C159=""),"",(SUM(G159)*VLOOKUP(M159,Gehaltsklassen!$B$34:$D$38,2,FALSE))*C159)</f>
        <v/>
      </c>
      <c r="T159" s="417" t="str">
        <f>IF(OR(C159=""),"",(SUM(G159)*VLOOKUP(M159,Gehaltsklassen!$B$34:$D$38,3,FALSE)))</f>
        <v/>
      </c>
      <c r="U159" s="417" t="str">
        <f>IF(OR(C159=""),"",(SUM(G159)*VLOOKUP(M159,Gehaltsklassen!$B$34:$D$38,3,FALSE))*C159)</f>
        <v/>
      </c>
    </row>
    <row r="160" spans="1:21" ht="25.9" customHeight="1" x14ac:dyDescent="0.2">
      <c r="A160" s="74" t="str">
        <f>IF(D160="","",MAX($A$10:A159)+1)</f>
        <v/>
      </c>
      <c r="B160" s="82" t="str">
        <f>IF('N-Bedarf GL §13a'!B159="","",'N-Bedarf GL §13a'!B159)</f>
        <v/>
      </c>
      <c r="C160" s="204" t="str">
        <f>IF('N-Bedarf GL §13a'!C159="","",'N-Bedarf GL §13a'!C159)</f>
        <v/>
      </c>
      <c r="D160" s="81" t="str">
        <f>IF('N-Bedarf GL §13a'!D159="","",'N-Bedarf GL §13a'!D159)</f>
        <v/>
      </c>
      <c r="E160" s="83" t="str">
        <f>IF('N-Bedarf GL §13a'!H159="","",'N-Bedarf GL §13a'!H159)</f>
        <v/>
      </c>
      <c r="F160" s="32" t="str">
        <f t="shared" si="4"/>
        <v/>
      </c>
      <c r="G160" s="84" t="str">
        <f t="shared" si="5"/>
        <v/>
      </c>
      <c r="H160" s="85"/>
      <c r="I160" s="77" t="s">
        <v>261</v>
      </c>
      <c r="J160" s="2"/>
      <c r="K160" s="32" t="str">
        <f>IF(J160="","C",IF($I160="I",INDEX(Gehaltsklassen!A$11:A$15,MATCH(J160,Gehaltsklassen!C$11:C$15,1),1),IF($I160="II",INDEX(Gehaltsklassen!A$11:A$15,MATCH(J160,Gehaltsklassen!D$11:D$15,1),1),IF($I160="III",INDEX(Gehaltsklassen!A$11:A$15,MATCH(J160,Gehaltsklassen!E$11:E$15,1),1),"Falsche Bodenart"))))</f>
        <v>C</v>
      </c>
      <c r="L160" s="2"/>
      <c r="M160" s="32" t="str">
        <f>IF(L160="","C",IF($I160="I",INDEX(Gehaltsklassen!A$11:A$15,MATCH(L160,Gehaltsklassen!C$11:C$15,1),1),IF($I160="II",INDEX(Gehaltsklassen!A$11:A$15,MATCH(L160,Gehaltsklassen!D$11:D$15,1),1),IF($I160="III",INDEX(Gehaltsklassen!A$11:A$15,MATCH(L160,Gehaltsklassen!E$11:E$15,1),1),"Falsche Bodenart"))))</f>
        <v>C</v>
      </c>
      <c r="N160" s="86" t="str">
        <f>IF(OR(C160=""),"",SUM(F160)*VLOOKUP(K160,Gehaltsklassen!$B$34:$D$38,2,FALSE))</f>
        <v/>
      </c>
      <c r="O160" s="86" t="str">
        <f>IF(OR(C160=""),"",SUM(F160)*VLOOKUP(K160,Gehaltsklassen!$B$34:$D$38,2,FALSE)*C160)</f>
        <v/>
      </c>
      <c r="P160" s="86" t="str">
        <f>IF(OR(C160=""),"",SUM(F160,)*VLOOKUP(K160,Gehaltsklassen!$B$34:$D$38,3,FALSE))</f>
        <v/>
      </c>
      <c r="Q160" s="86" t="str">
        <f>IF(OR(C160=""),"",SUM(F160,)*VLOOKUP(K160,Gehaltsklassen!$B$34:$D$38,3,FALSE)*C160)</f>
        <v/>
      </c>
      <c r="R160" s="87" t="str">
        <f>IF(OR(C160=""),"",(SUM(G160)*VLOOKUP(M160,Gehaltsklassen!$B$34:$D$38,2,FALSE)))</f>
        <v/>
      </c>
      <c r="S160" s="414" t="str">
        <f>IF(OR(C160=""),"",(SUM(G160)*VLOOKUP(M160,Gehaltsklassen!$B$34:$D$38,2,FALSE))*C160)</f>
        <v/>
      </c>
      <c r="T160" s="417" t="str">
        <f>IF(OR(C160=""),"",(SUM(G160)*VLOOKUP(M160,Gehaltsklassen!$B$34:$D$38,3,FALSE)))</f>
        <v/>
      </c>
      <c r="U160" s="417" t="str">
        <f>IF(OR(C160=""),"",(SUM(G160)*VLOOKUP(M160,Gehaltsklassen!$B$34:$D$38,3,FALSE))*C160)</f>
        <v/>
      </c>
    </row>
    <row r="161" spans="1:21" ht="25.9" customHeight="1" x14ac:dyDescent="0.2">
      <c r="A161" s="74" t="str">
        <f>IF(D161="","",MAX($A$10:A160)+1)</f>
        <v/>
      </c>
      <c r="B161" s="82" t="str">
        <f>IF('N-Bedarf GL §13a'!B160="","",'N-Bedarf GL §13a'!B160)</f>
        <v/>
      </c>
      <c r="C161" s="204" t="str">
        <f>IF('N-Bedarf GL §13a'!C160="","",'N-Bedarf GL §13a'!C160)</f>
        <v/>
      </c>
      <c r="D161" s="81" t="str">
        <f>IF('N-Bedarf GL §13a'!D160="","",'N-Bedarf GL §13a'!D160)</f>
        <v/>
      </c>
      <c r="E161" s="83" t="str">
        <f>IF('N-Bedarf GL §13a'!H160="","",'N-Bedarf GL §13a'!H160)</f>
        <v/>
      </c>
      <c r="F161" s="32" t="str">
        <f t="shared" si="4"/>
        <v/>
      </c>
      <c r="G161" s="84" t="str">
        <f t="shared" si="5"/>
        <v/>
      </c>
      <c r="H161" s="85"/>
      <c r="I161" s="77" t="s">
        <v>261</v>
      </c>
      <c r="J161" s="2"/>
      <c r="K161" s="32" t="str">
        <f>IF(J161="","C",IF($I161="I",INDEX(Gehaltsklassen!A$11:A$15,MATCH(J161,Gehaltsklassen!C$11:C$15,1),1),IF($I161="II",INDEX(Gehaltsklassen!A$11:A$15,MATCH(J161,Gehaltsklassen!D$11:D$15,1),1),IF($I161="III",INDEX(Gehaltsklassen!A$11:A$15,MATCH(J161,Gehaltsklassen!E$11:E$15,1),1),"Falsche Bodenart"))))</f>
        <v>C</v>
      </c>
      <c r="L161" s="2"/>
      <c r="M161" s="32" t="str">
        <f>IF(L161="","C",IF($I161="I",INDEX(Gehaltsklassen!A$11:A$15,MATCH(L161,Gehaltsklassen!C$11:C$15,1),1),IF($I161="II",INDEX(Gehaltsklassen!A$11:A$15,MATCH(L161,Gehaltsklassen!D$11:D$15,1),1),IF($I161="III",INDEX(Gehaltsklassen!A$11:A$15,MATCH(L161,Gehaltsklassen!E$11:E$15,1),1),"Falsche Bodenart"))))</f>
        <v>C</v>
      </c>
      <c r="N161" s="86" t="str">
        <f>IF(OR(C161=""),"",SUM(F161)*VLOOKUP(K161,Gehaltsklassen!$B$34:$D$38,2,FALSE))</f>
        <v/>
      </c>
      <c r="O161" s="86" t="str">
        <f>IF(OR(C161=""),"",SUM(F161)*VLOOKUP(K161,Gehaltsklassen!$B$34:$D$38,2,FALSE)*C161)</f>
        <v/>
      </c>
      <c r="P161" s="86" t="str">
        <f>IF(OR(C161=""),"",SUM(F161,)*VLOOKUP(K161,Gehaltsklassen!$B$34:$D$38,3,FALSE))</f>
        <v/>
      </c>
      <c r="Q161" s="86" t="str">
        <f>IF(OR(C161=""),"",SUM(F161,)*VLOOKUP(K161,Gehaltsklassen!$B$34:$D$38,3,FALSE)*C161)</f>
        <v/>
      </c>
      <c r="R161" s="87" t="str">
        <f>IF(OR(C161=""),"",(SUM(G161)*VLOOKUP(M161,Gehaltsklassen!$B$34:$D$38,2,FALSE)))</f>
        <v/>
      </c>
      <c r="S161" s="414" t="str">
        <f>IF(OR(C161=""),"",(SUM(G161)*VLOOKUP(M161,Gehaltsklassen!$B$34:$D$38,2,FALSE))*C161)</f>
        <v/>
      </c>
      <c r="T161" s="417" t="str">
        <f>IF(OR(C161=""),"",(SUM(G161)*VLOOKUP(M161,Gehaltsklassen!$B$34:$D$38,3,FALSE)))</f>
        <v/>
      </c>
      <c r="U161" s="417" t="str">
        <f>IF(OR(C161=""),"",(SUM(G161)*VLOOKUP(M161,Gehaltsklassen!$B$34:$D$38,3,FALSE))*C161)</f>
        <v/>
      </c>
    </row>
    <row r="162" spans="1:21" ht="25.9" customHeight="1" x14ac:dyDescent="0.2">
      <c r="A162" s="74" t="str">
        <f>IF(D162="","",MAX($A$10:A161)+1)</f>
        <v/>
      </c>
      <c r="B162" s="82" t="str">
        <f>IF('N-Bedarf GL §13a'!B161="","",'N-Bedarf GL §13a'!B161)</f>
        <v/>
      </c>
      <c r="C162" s="204" t="str">
        <f>IF('N-Bedarf GL §13a'!C161="","",'N-Bedarf GL §13a'!C161)</f>
        <v/>
      </c>
      <c r="D162" s="81" t="str">
        <f>IF('N-Bedarf GL §13a'!D161="","",'N-Bedarf GL §13a'!D161)</f>
        <v/>
      </c>
      <c r="E162" s="83" t="str">
        <f>IF('N-Bedarf GL §13a'!H161="","",'N-Bedarf GL §13a'!H161)</f>
        <v/>
      </c>
      <c r="F162" s="32" t="str">
        <f t="shared" si="4"/>
        <v/>
      </c>
      <c r="G162" s="84" t="str">
        <f t="shared" si="5"/>
        <v/>
      </c>
      <c r="H162" s="85"/>
      <c r="I162" s="77" t="s">
        <v>261</v>
      </c>
      <c r="J162" s="2"/>
      <c r="K162" s="32" t="str">
        <f>IF(J162="","C",IF($I162="I",INDEX(Gehaltsklassen!A$11:A$15,MATCH(J162,Gehaltsklassen!C$11:C$15,1),1),IF($I162="II",INDEX(Gehaltsklassen!A$11:A$15,MATCH(J162,Gehaltsklassen!D$11:D$15,1),1),IF($I162="III",INDEX(Gehaltsklassen!A$11:A$15,MATCH(J162,Gehaltsklassen!E$11:E$15,1),1),"Falsche Bodenart"))))</f>
        <v>C</v>
      </c>
      <c r="L162" s="2"/>
      <c r="M162" s="32" t="str">
        <f>IF(L162="","C",IF($I162="I",INDEX(Gehaltsklassen!A$11:A$15,MATCH(L162,Gehaltsklassen!C$11:C$15,1),1),IF($I162="II",INDEX(Gehaltsklassen!A$11:A$15,MATCH(L162,Gehaltsklassen!D$11:D$15,1),1),IF($I162="III",INDEX(Gehaltsklassen!A$11:A$15,MATCH(L162,Gehaltsklassen!E$11:E$15,1),1),"Falsche Bodenart"))))</f>
        <v>C</v>
      </c>
      <c r="N162" s="86" t="str">
        <f>IF(OR(C162=""),"",SUM(F162)*VLOOKUP(K162,Gehaltsklassen!$B$34:$D$38,2,FALSE))</f>
        <v/>
      </c>
      <c r="O162" s="86" t="str">
        <f>IF(OR(C162=""),"",SUM(F162)*VLOOKUP(K162,Gehaltsklassen!$B$34:$D$38,2,FALSE)*C162)</f>
        <v/>
      </c>
      <c r="P162" s="86" t="str">
        <f>IF(OR(C162=""),"",SUM(F162,)*VLOOKUP(K162,Gehaltsklassen!$B$34:$D$38,3,FALSE))</f>
        <v/>
      </c>
      <c r="Q162" s="86" t="str">
        <f>IF(OR(C162=""),"",SUM(F162,)*VLOOKUP(K162,Gehaltsklassen!$B$34:$D$38,3,FALSE)*C162)</f>
        <v/>
      </c>
      <c r="R162" s="87" t="str">
        <f>IF(OR(C162=""),"",(SUM(G162)*VLOOKUP(M162,Gehaltsklassen!$B$34:$D$38,2,FALSE)))</f>
        <v/>
      </c>
      <c r="S162" s="414" t="str">
        <f>IF(OR(C162=""),"",(SUM(G162)*VLOOKUP(M162,Gehaltsklassen!$B$34:$D$38,2,FALSE))*C162)</f>
        <v/>
      </c>
      <c r="T162" s="417" t="str">
        <f>IF(OR(C162=""),"",(SUM(G162)*VLOOKUP(M162,Gehaltsklassen!$B$34:$D$38,3,FALSE)))</f>
        <v/>
      </c>
      <c r="U162" s="417" t="str">
        <f>IF(OR(C162=""),"",(SUM(G162)*VLOOKUP(M162,Gehaltsklassen!$B$34:$D$38,3,FALSE))*C162)</f>
        <v/>
      </c>
    </row>
    <row r="163" spans="1:21" ht="25.9" customHeight="1" x14ac:dyDescent="0.2">
      <c r="A163" s="74" t="str">
        <f>IF(D163="","",MAX($A$10:A162)+1)</f>
        <v/>
      </c>
      <c r="B163" s="82" t="str">
        <f>IF('N-Bedarf GL §13a'!B162="","",'N-Bedarf GL §13a'!B162)</f>
        <v/>
      </c>
      <c r="C163" s="204" t="str">
        <f>IF('N-Bedarf GL §13a'!C162="","",'N-Bedarf GL §13a'!C162)</f>
        <v/>
      </c>
      <c r="D163" s="81" t="str">
        <f>IF('N-Bedarf GL §13a'!D162="","",'N-Bedarf GL §13a'!D162)</f>
        <v/>
      </c>
      <c r="E163" s="83" t="str">
        <f>IF('N-Bedarf GL §13a'!H162="","",'N-Bedarf GL §13a'!H162)</f>
        <v/>
      </c>
      <c r="F163" s="32" t="str">
        <f t="shared" si="4"/>
        <v/>
      </c>
      <c r="G163" s="84" t="str">
        <f t="shared" si="5"/>
        <v/>
      </c>
      <c r="H163" s="85"/>
      <c r="I163" s="77" t="s">
        <v>261</v>
      </c>
      <c r="J163" s="2"/>
      <c r="K163" s="32" t="str">
        <f>IF(J163="","C",IF($I163="I",INDEX(Gehaltsklassen!A$11:A$15,MATCH(J163,Gehaltsklassen!C$11:C$15,1),1),IF($I163="II",INDEX(Gehaltsklassen!A$11:A$15,MATCH(J163,Gehaltsklassen!D$11:D$15,1),1),IF($I163="III",INDEX(Gehaltsklassen!A$11:A$15,MATCH(J163,Gehaltsklassen!E$11:E$15,1),1),"Falsche Bodenart"))))</f>
        <v>C</v>
      </c>
      <c r="L163" s="2"/>
      <c r="M163" s="32" t="str">
        <f>IF(L163="","C",IF($I163="I",INDEX(Gehaltsklassen!A$11:A$15,MATCH(L163,Gehaltsklassen!C$11:C$15,1),1),IF($I163="II",INDEX(Gehaltsklassen!A$11:A$15,MATCH(L163,Gehaltsklassen!D$11:D$15,1),1),IF($I163="III",INDEX(Gehaltsklassen!A$11:A$15,MATCH(L163,Gehaltsklassen!E$11:E$15,1),1),"Falsche Bodenart"))))</f>
        <v>C</v>
      </c>
      <c r="N163" s="86" t="str">
        <f>IF(OR(C163=""),"",SUM(F163)*VLOOKUP(K163,Gehaltsklassen!$B$34:$D$38,2,FALSE))</f>
        <v/>
      </c>
      <c r="O163" s="86" t="str">
        <f>IF(OR(C163=""),"",SUM(F163)*VLOOKUP(K163,Gehaltsklassen!$B$34:$D$38,2,FALSE)*C163)</f>
        <v/>
      </c>
      <c r="P163" s="86" t="str">
        <f>IF(OR(C163=""),"",SUM(F163,)*VLOOKUP(K163,Gehaltsklassen!$B$34:$D$38,3,FALSE))</f>
        <v/>
      </c>
      <c r="Q163" s="86" t="str">
        <f>IF(OR(C163=""),"",SUM(F163,)*VLOOKUP(K163,Gehaltsklassen!$B$34:$D$38,3,FALSE)*C163)</f>
        <v/>
      </c>
      <c r="R163" s="87" t="str">
        <f>IF(OR(C163=""),"",(SUM(G163)*VLOOKUP(M163,Gehaltsklassen!$B$34:$D$38,2,FALSE)))</f>
        <v/>
      </c>
      <c r="S163" s="414" t="str">
        <f>IF(OR(C163=""),"",(SUM(G163)*VLOOKUP(M163,Gehaltsklassen!$B$34:$D$38,2,FALSE))*C163)</f>
        <v/>
      </c>
      <c r="T163" s="417" t="str">
        <f>IF(OR(C163=""),"",(SUM(G163)*VLOOKUP(M163,Gehaltsklassen!$B$34:$D$38,3,FALSE)))</f>
        <v/>
      </c>
      <c r="U163" s="417" t="str">
        <f>IF(OR(C163=""),"",(SUM(G163)*VLOOKUP(M163,Gehaltsklassen!$B$34:$D$38,3,FALSE))*C163)</f>
        <v/>
      </c>
    </row>
    <row r="164" spans="1:21" ht="25.9" customHeight="1" x14ac:dyDescent="0.2">
      <c r="A164" s="74" t="str">
        <f>IF(D164="","",MAX($A$10:A163)+1)</f>
        <v/>
      </c>
      <c r="B164" s="82" t="str">
        <f>IF('N-Bedarf GL §13a'!B163="","",'N-Bedarf GL §13a'!B163)</f>
        <v/>
      </c>
      <c r="C164" s="204" t="str">
        <f>IF('N-Bedarf GL §13a'!C163="","",'N-Bedarf GL §13a'!C163)</f>
        <v/>
      </c>
      <c r="D164" s="81" t="str">
        <f>IF('N-Bedarf GL §13a'!D163="","",'N-Bedarf GL §13a'!D163)</f>
        <v/>
      </c>
      <c r="E164" s="83" t="str">
        <f>IF('N-Bedarf GL §13a'!H163="","",'N-Bedarf GL §13a'!H163)</f>
        <v/>
      </c>
      <c r="F164" s="32" t="str">
        <f t="shared" si="4"/>
        <v/>
      </c>
      <c r="G164" s="84" t="str">
        <f t="shared" si="5"/>
        <v/>
      </c>
      <c r="H164" s="85"/>
      <c r="I164" s="77" t="s">
        <v>261</v>
      </c>
      <c r="J164" s="2"/>
      <c r="K164" s="32" t="str">
        <f>IF(J164="","C",IF($I164="I",INDEX(Gehaltsklassen!A$11:A$15,MATCH(J164,Gehaltsklassen!C$11:C$15,1),1),IF($I164="II",INDEX(Gehaltsklassen!A$11:A$15,MATCH(J164,Gehaltsklassen!D$11:D$15,1),1),IF($I164="III",INDEX(Gehaltsklassen!A$11:A$15,MATCH(J164,Gehaltsklassen!E$11:E$15,1),1),"Falsche Bodenart"))))</f>
        <v>C</v>
      </c>
      <c r="L164" s="2"/>
      <c r="M164" s="32" t="str">
        <f>IF(L164="","C",IF($I164="I",INDEX(Gehaltsklassen!A$11:A$15,MATCH(L164,Gehaltsklassen!C$11:C$15,1),1),IF($I164="II",INDEX(Gehaltsklassen!A$11:A$15,MATCH(L164,Gehaltsklassen!D$11:D$15,1),1),IF($I164="III",INDEX(Gehaltsklassen!A$11:A$15,MATCH(L164,Gehaltsklassen!E$11:E$15,1),1),"Falsche Bodenart"))))</f>
        <v>C</v>
      </c>
      <c r="N164" s="86" t="str">
        <f>IF(OR(C164=""),"",SUM(F164)*VLOOKUP(K164,Gehaltsklassen!$B$34:$D$38,2,FALSE))</f>
        <v/>
      </c>
      <c r="O164" s="86" t="str">
        <f>IF(OR(C164=""),"",SUM(F164)*VLOOKUP(K164,Gehaltsklassen!$B$34:$D$38,2,FALSE)*C164)</f>
        <v/>
      </c>
      <c r="P164" s="86" t="str">
        <f>IF(OR(C164=""),"",SUM(F164,)*VLOOKUP(K164,Gehaltsklassen!$B$34:$D$38,3,FALSE))</f>
        <v/>
      </c>
      <c r="Q164" s="86" t="str">
        <f>IF(OR(C164=""),"",SUM(F164,)*VLOOKUP(K164,Gehaltsklassen!$B$34:$D$38,3,FALSE)*C164)</f>
        <v/>
      </c>
      <c r="R164" s="87" t="str">
        <f>IF(OR(C164=""),"",(SUM(G164)*VLOOKUP(M164,Gehaltsklassen!$B$34:$D$38,2,FALSE)))</f>
        <v/>
      </c>
      <c r="S164" s="414" t="str">
        <f>IF(OR(C164=""),"",(SUM(G164)*VLOOKUP(M164,Gehaltsklassen!$B$34:$D$38,2,FALSE))*C164)</f>
        <v/>
      </c>
      <c r="T164" s="417" t="str">
        <f>IF(OR(C164=""),"",(SUM(G164)*VLOOKUP(M164,Gehaltsklassen!$B$34:$D$38,3,FALSE)))</f>
        <v/>
      </c>
      <c r="U164" s="417" t="str">
        <f>IF(OR(C164=""),"",(SUM(G164)*VLOOKUP(M164,Gehaltsklassen!$B$34:$D$38,3,FALSE))*C164)</f>
        <v/>
      </c>
    </row>
    <row r="165" spans="1:21" ht="25.9" customHeight="1" x14ac:dyDescent="0.2">
      <c r="A165" s="74" t="str">
        <f>IF(D165="","",MAX($A$10:A164)+1)</f>
        <v/>
      </c>
      <c r="B165" s="82" t="str">
        <f>IF('N-Bedarf GL §13a'!B164="","",'N-Bedarf GL §13a'!B164)</f>
        <v/>
      </c>
      <c r="C165" s="204" t="str">
        <f>IF('N-Bedarf GL §13a'!C164="","",'N-Bedarf GL §13a'!C164)</f>
        <v/>
      </c>
      <c r="D165" s="81" t="str">
        <f>IF('N-Bedarf GL §13a'!D164="","",'N-Bedarf GL §13a'!D164)</f>
        <v/>
      </c>
      <c r="E165" s="83" t="str">
        <f>IF('N-Bedarf GL §13a'!H164="","",'N-Bedarf GL §13a'!H164)</f>
        <v/>
      </c>
      <c r="F165" s="32" t="str">
        <f t="shared" si="4"/>
        <v/>
      </c>
      <c r="G165" s="84" t="str">
        <f t="shared" si="5"/>
        <v/>
      </c>
      <c r="H165" s="85"/>
      <c r="I165" s="77" t="s">
        <v>261</v>
      </c>
      <c r="J165" s="2"/>
      <c r="K165" s="32" t="str">
        <f>IF(J165="","C",IF($I165="I",INDEX(Gehaltsklassen!A$11:A$15,MATCH(J165,Gehaltsklassen!C$11:C$15,1),1),IF($I165="II",INDEX(Gehaltsklassen!A$11:A$15,MATCH(J165,Gehaltsklassen!D$11:D$15,1),1),IF($I165="III",INDEX(Gehaltsklassen!A$11:A$15,MATCH(J165,Gehaltsklassen!E$11:E$15,1),1),"Falsche Bodenart"))))</f>
        <v>C</v>
      </c>
      <c r="L165" s="2"/>
      <c r="M165" s="32" t="str">
        <f>IF(L165="","C",IF($I165="I",INDEX(Gehaltsklassen!A$11:A$15,MATCH(L165,Gehaltsklassen!C$11:C$15,1),1),IF($I165="II",INDEX(Gehaltsklassen!A$11:A$15,MATCH(L165,Gehaltsklassen!D$11:D$15,1),1),IF($I165="III",INDEX(Gehaltsklassen!A$11:A$15,MATCH(L165,Gehaltsklassen!E$11:E$15,1),1),"Falsche Bodenart"))))</f>
        <v>C</v>
      </c>
      <c r="N165" s="86" t="str">
        <f>IF(OR(C165=""),"",SUM(F165)*VLOOKUP(K165,Gehaltsklassen!$B$34:$D$38,2,FALSE))</f>
        <v/>
      </c>
      <c r="O165" s="86" t="str">
        <f>IF(OR(C165=""),"",SUM(F165)*VLOOKUP(K165,Gehaltsklassen!$B$34:$D$38,2,FALSE)*C165)</f>
        <v/>
      </c>
      <c r="P165" s="86" t="str">
        <f>IF(OR(C165=""),"",SUM(F165,)*VLOOKUP(K165,Gehaltsklassen!$B$34:$D$38,3,FALSE))</f>
        <v/>
      </c>
      <c r="Q165" s="86" t="str">
        <f>IF(OR(C165=""),"",SUM(F165,)*VLOOKUP(K165,Gehaltsklassen!$B$34:$D$38,3,FALSE)*C165)</f>
        <v/>
      </c>
      <c r="R165" s="87" t="str">
        <f>IF(OR(C165=""),"",(SUM(G165)*VLOOKUP(M165,Gehaltsklassen!$B$34:$D$38,2,FALSE)))</f>
        <v/>
      </c>
      <c r="S165" s="414" t="str">
        <f>IF(OR(C165=""),"",(SUM(G165)*VLOOKUP(M165,Gehaltsklassen!$B$34:$D$38,2,FALSE))*C165)</f>
        <v/>
      </c>
      <c r="T165" s="417" t="str">
        <f>IF(OR(C165=""),"",(SUM(G165)*VLOOKUP(M165,Gehaltsklassen!$B$34:$D$38,3,FALSE)))</f>
        <v/>
      </c>
      <c r="U165" s="417" t="str">
        <f>IF(OR(C165=""),"",(SUM(G165)*VLOOKUP(M165,Gehaltsklassen!$B$34:$D$38,3,FALSE))*C165)</f>
        <v/>
      </c>
    </row>
    <row r="166" spans="1:21" ht="25.9" customHeight="1" x14ac:dyDescent="0.2">
      <c r="A166" s="74" t="str">
        <f>IF(D166="","",MAX($A$10:A165)+1)</f>
        <v/>
      </c>
      <c r="B166" s="82" t="str">
        <f>IF('N-Bedarf GL §13a'!B165="","",'N-Bedarf GL §13a'!B165)</f>
        <v/>
      </c>
      <c r="C166" s="204" t="str">
        <f>IF('N-Bedarf GL §13a'!C165="","",'N-Bedarf GL §13a'!C165)</f>
        <v/>
      </c>
      <c r="D166" s="81" t="str">
        <f>IF('N-Bedarf GL §13a'!D165="","",'N-Bedarf GL §13a'!D165)</f>
        <v/>
      </c>
      <c r="E166" s="83" t="str">
        <f>IF('N-Bedarf GL §13a'!H165="","",'N-Bedarf GL §13a'!H165)</f>
        <v/>
      </c>
      <c r="F166" s="32" t="str">
        <f t="shared" si="4"/>
        <v/>
      </c>
      <c r="G166" s="84" t="str">
        <f t="shared" si="5"/>
        <v/>
      </c>
      <c r="H166" s="85"/>
      <c r="I166" s="77" t="s">
        <v>261</v>
      </c>
      <c r="J166" s="2"/>
      <c r="K166" s="32" t="str">
        <f>IF(J166="","C",IF($I166="I",INDEX(Gehaltsklassen!A$11:A$15,MATCH(J166,Gehaltsklassen!C$11:C$15,1),1),IF($I166="II",INDEX(Gehaltsklassen!A$11:A$15,MATCH(J166,Gehaltsklassen!D$11:D$15,1),1),IF($I166="III",INDEX(Gehaltsklassen!A$11:A$15,MATCH(J166,Gehaltsklassen!E$11:E$15,1),1),"Falsche Bodenart"))))</f>
        <v>C</v>
      </c>
      <c r="L166" s="2"/>
      <c r="M166" s="32" t="str">
        <f>IF(L166="","C",IF($I166="I",INDEX(Gehaltsklassen!A$11:A$15,MATCH(L166,Gehaltsklassen!C$11:C$15,1),1),IF($I166="II",INDEX(Gehaltsklassen!A$11:A$15,MATCH(L166,Gehaltsklassen!D$11:D$15,1),1),IF($I166="III",INDEX(Gehaltsklassen!A$11:A$15,MATCH(L166,Gehaltsklassen!E$11:E$15,1),1),"Falsche Bodenart"))))</f>
        <v>C</v>
      </c>
      <c r="N166" s="86" t="str">
        <f>IF(OR(C166=""),"",SUM(F166)*VLOOKUP(K166,Gehaltsklassen!$B$34:$D$38,2,FALSE))</f>
        <v/>
      </c>
      <c r="O166" s="86" t="str">
        <f>IF(OR(C166=""),"",SUM(F166)*VLOOKUP(K166,Gehaltsklassen!$B$34:$D$38,2,FALSE)*C166)</f>
        <v/>
      </c>
      <c r="P166" s="86" t="str">
        <f>IF(OR(C166=""),"",SUM(F166,)*VLOOKUP(K166,Gehaltsklassen!$B$34:$D$38,3,FALSE))</f>
        <v/>
      </c>
      <c r="Q166" s="86" t="str">
        <f>IF(OR(C166=""),"",SUM(F166,)*VLOOKUP(K166,Gehaltsklassen!$B$34:$D$38,3,FALSE)*C166)</f>
        <v/>
      </c>
      <c r="R166" s="87" t="str">
        <f>IF(OR(C166=""),"",(SUM(G166)*VLOOKUP(M166,Gehaltsklassen!$B$34:$D$38,2,FALSE)))</f>
        <v/>
      </c>
      <c r="S166" s="414" t="str">
        <f>IF(OR(C166=""),"",(SUM(G166)*VLOOKUP(M166,Gehaltsklassen!$B$34:$D$38,2,FALSE))*C166)</f>
        <v/>
      </c>
      <c r="T166" s="417" t="str">
        <f>IF(OR(C166=""),"",(SUM(G166)*VLOOKUP(M166,Gehaltsklassen!$B$34:$D$38,3,FALSE)))</f>
        <v/>
      </c>
      <c r="U166" s="417" t="str">
        <f>IF(OR(C166=""),"",(SUM(G166)*VLOOKUP(M166,Gehaltsklassen!$B$34:$D$38,3,FALSE))*C166)</f>
        <v/>
      </c>
    </row>
    <row r="167" spans="1:21" ht="25.9" customHeight="1" x14ac:dyDescent="0.2">
      <c r="A167" s="74" t="str">
        <f>IF(D167="","",MAX($A$10:A166)+1)</f>
        <v/>
      </c>
      <c r="B167" s="82" t="str">
        <f>IF('N-Bedarf GL §13a'!B166="","",'N-Bedarf GL §13a'!B166)</f>
        <v/>
      </c>
      <c r="C167" s="204" t="str">
        <f>IF('N-Bedarf GL §13a'!C166="","",'N-Bedarf GL §13a'!C166)</f>
        <v/>
      </c>
      <c r="D167" s="81" t="str">
        <f>IF('N-Bedarf GL §13a'!D166="","",'N-Bedarf GL §13a'!D166)</f>
        <v/>
      </c>
      <c r="E167" s="83" t="str">
        <f>IF('N-Bedarf GL §13a'!H166="","",'N-Bedarf GL §13a'!H166)</f>
        <v/>
      </c>
      <c r="F167" s="32" t="str">
        <f t="shared" si="4"/>
        <v/>
      </c>
      <c r="G167" s="84" t="str">
        <f t="shared" si="5"/>
        <v/>
      </c>
      <c r="H167" s="85"/>
      <c r="I167" s="77" t="s">
        <v>261</v>
      </c>
      <c r="J167" s="2"/>
      <c r="K167" s="32" t="str">
        <f>IF(J167="","C",IF($I167="I",INDEX(Gehaltsklassen!A$11:A$15,MATCH(J167,Gehaltsklassen!C$11:C$15,1),1),IF($I167="II",INDEX(Gehaltsklassen!A$11:A$15,MATCH(J167,Gehaltsklassen!D$11:D$15,1),1),IF($I167="III",INDEX(Gehaltsklassen!A$11:A$15,MATCH(J167,Gehaltsklassen!E$11:E$15,1),1),"Falsche Bodenart"))))</f>
        <v>C</v>
      </c>
      <c r="L167" s="2"/>
      <c r="M167" s="32" t="str">
        <f>IF(L167="","C",IF($I167="I",INDEX(Gehaltsklassen!A$11:A$15,MATCH(L167,Gehaltsklassen!C$11:C$15,1),1),IF($I167="II",INDEX(Gehaltsklassen!A$11:A$15,MATCH(L167,Gehaltsklassen!D$11:D$15,1),1),IF($I167="III",INDEX(Gehaltsklassen!A$11:A$15,MATCH(L167,Gehaltsklassen!E$11:E$15,1),1),"Falsche Bodenart"))))</f>
        <v>C</v>
      </c>
      <c r="N167" s="86" t="str">
        <f>IF(OR(C167=""),"",SUM(F167)*VLOOKUP(K167,Gehaltsklassen!$B$34:$D$38,2,FALSE))</f>
        <v/>
      </c>
      <c r="O167" s="86" t="str">
        <f>IF(OR(C167=""),"",SUM(F167)*VLOOKUP(K167,Gehaltsklassen!$B$34:$D$38,2,FALSE)*C167)</f>
        <v/>
      </c>
      <c r="P167" s="86" t="str">
        <f>IF(OR(C167=""),"",SUM(F167,)*VLOOKUP(K167,Gehaltsklassen!$B$34:$D$38,3,FALSE))</f>
        <v/>
      </c>
      <c r="Q167" s="86" t="str">
        <f>IF(OR(C167=""),"",SUM(F167,)*VLOOKUP(K167,Gehaltsklassen!$B$34:$D$38,3,FALSE)*C167)</f>
        <v/>
      </c>
      <c r="R167" s="87" t="str">
        <f>IF(OR(C167=""),"",(SUM(G167)*VLOOKUP(M167,Gehaltsklassen!$B$34:$D$38,2,FALSE)))</f>
        <v/>
      </c>
      <c r="S167" s="414" t="str">
        <f>IF(OR(C167=""),"",(SUM(G167)*VLOOKUP(M167,Gehaltsklassen!$B$34:$D$38,2,FALSE))*C167)</f>
        <v/>
      </c>
      <c r="T167" s="417" t="str">
        <f>IF(OR(C167=""),"",(SUM(G167)*VLOOKUP(M167,Gehaltsklassen!$B$34:$D$38,3,FALSE)))</f>
        <v/>
      </c>
      <c r="U167" s="417" t="str">
        <f>IF(OR(C167=""),"",(SUM(G167)*VLOOKUP(M167,Gehaltsklassen!$B$34:$D$38,3,FALSE))*C167)</f>
        <v/>
      </c>
    </row>
    <row r="168" spans="1:21" ht="25.9" customHeight="1" x14ac:dyDescent="0.2">
      <c r="A168" s="74" t="str">
        <f>IF(D168="","",MAX($A$10:A167)+1)</f>
        <v/>
      </c>
      <c r="B168" s="82" t="str">
        <f>IF('N-Bedarf GL §13a'!B167="","",'N-Bedarf GL §13a'!B167)</f>
        <v/>
      </c>
      <c r="C168" s="204" t="str">
        <f>IF('N-Bedarf GL §13a'!C167="","",'N-Bedarf GL §13a'!C167)</f>
        <v/>
      </c>
      <c r="D168" s="81" t="str">
        <f>IF('N-Bedarf GL §13a'!D167="","",'N-Bedarf GL §13a'!D167)</f>
        <v/>
      </c>
      <c r="E168" s="83" t="str">
        <f>IF('N-Bedarf GL §13a'!H167="","",'N-Bedarf GL §13a'!H167)</f>
        <v/>
      </c>
      <c r="F168" s="32" t="str">
        <f t="shared" si="4"/>
        <v/>
      </c>
      <c r="G168" s="84" t="str">
        <f t="shared" si="5"/>
        <v/>
      </c>
      <c r="H168" s="85"/>
      <c r="I168" s="77" t="s">
        <v>261</v>
      </c>
      <c r="J168" s="2"/>
      <c r="K168" s="32" t="str">
        <f>IF(J168="","C",IF($I168="I",INDEX(Gehaltsklassen!A$11:A$15,MATCH(J168,Gehaltsklassen!C$11:C$15,1),1),IF($I168="II",INDEX(Gehaltsklassen!A$11:A$15,MATCH(J168,Gehaltsklassen!D$11:D$15,1),1),IF($I168="III",INDEX(Gehaltsklassen!A$11:A$15,MATCH(J168,Gehaltsklassen!E$11:E$15,1),1),"Falsche Bodenart"))))</f>
        <v>C</v>
      </c>
      <c r="L168" s="2"/>
      <c r="M168" s="32" t="str">
        <f>IF(L168="","C",IF($I168="I",INDEX(Gehaltsklassen!A$11:A$15,MATCH(L168,Gehaltsklassen!C$11:C$15,1),1),IF($I168="II",INDEX(Gehaltsklassen!A$11:A$15,MATCH(L168,Gehaltsklassen!D$11:D$15,1),1),IF($I168="III",INDEX(Gehaltsklassen!A$11:A$15,MATCH(L168,Gehaltsklassen!E$11:E$15,1),1),"Falsche Bodenart"))))</f>
        <v>C</v>
      </c>
      <c r="N168" s="86" t="str">
        <f>IF(OR(C168=""),"",SUM(F168)*VLOOKUP(K168,Gehaltsklassen!$B$34:$D$38,2,FALSE))</f>
        <v/>
      </c>
      <c r="O168" s="86" t="str">
        <f>IF(OR(C168=""),"",SUM(F168)*VLOOKUP(K168,Gehaltsklassen!$B$34:$D$38,2,FALSE)*C168)</f>
        <v/>
      </c>
      <c r="P168" s="86" t="str">
        <f>IF(OR(C168=""),"",SUM(F168,)*VLOOKUP(K168,Gehaltsklassen!$B$34:$D$38,3,FALSE))</f>
        <v/>
      </c>
      <c r="Q168" s="86" t="str">
        <f>IF(OR(C168=""),"",SUM(F168,)*VLOOKUP(K168,Gehaltsklassen!$B$34:$D$38,3,FALSE)*C168)</f>
        <v/>
      </c>
      <c r="R168" s="87" t="str">
        <f>IF(OR(C168=""),"",(SUM(G168)*VLOOKUP(M168,Gehaltsklassen!$B$34:$D$38,2,FALSE)))</f>
        <v/>
      </c>
      <c r="S168" s="414" t="str">
        <f>IF(OR(C168=""),"",(SUM(G168)*VLOOKUP(M168,Gehaltsklassen!$B$34:$D$38,2,FALSE))*C168)</f>
        <v/>
      </c>
      <c r="T168" s="417" t="str">
        <f>IF(OR(C168=""),"",(SUM(G168)*VLOOKUP(M168,Gehaltsklassen!$B$34:$D$38,3,FALSE)))</f>
        <v/>
      </c>
      <c r="U168" s="417" t="str">
        <f>IF(OR(C168=""),"",(SUM(G168)*VLOOKUP(M168,Gehaltsklassen!$B$34:$D$38,3,FALSE))*C168)</f>
        <v/>
      </c>
    </row>
    <row r="169" spans="1:21" ht="25.9" customHeight="1" x14ac:dyDescent="0.2">
      <c r="A169" s="74" t="str">
        <f>IF(D169="","",MAX($A$10:A168)+1)</f>
        <v/>
      </c>
      <c r="B169" s="82" t="str">
        <f>IF('N-Bedarf GL §13a'!B168="","",'N-Bedarf GL §13a'!B168)</f>
        <v/>
      </c>
      <c r="C169" s="204" t="str">
        <f>IF('N-Bedarf GL §13a'!C168="","",'N-Bedarf GL §13a'!C168)</f>
        <v/>
      </c>
      <c r="D169" s="81" t="str">
        <f>IF('N-Bedarf GL §13a'!D168="","",'N-Bedarf GL §13a'!D168)</f>
        <v/>
      </c>
      <c r="E169" s="83" t="str">
        <f>IF('N-Bedarf GL §13a'!H168="","",'N-Bedarf GL §13a'!H168)</f>
        <v/>
      </c>
      <c r="F169" s="32" t="str">
        <f t="shared" si="4"/>
        <v/>
      </c>
      <c r="G169" s="84" t="str">
        <f t="shared" si="5"/>
        <v/>
      </c>
      <c r="H169" s="85"/>
      <c r="I169" s="77" t="s">
        <v>261</v>
      </c>
      <c r="J169" s="2"/>
      <c r="K169" s="32" t="str">
        <f>IF(J169="","C",IF($I169="I",INDEX(Gehaltsklassen!A$11:A$15,MATCH(J169,Gehaltsklassen!C$11:C$15,1),1),IF($I169="II",INDEX(Gehaltsklassen!A$11:A$15,MATCH(J169,Gehaltsklassen!D$11:D$15,1),1),IF($I169="III",INDEX(Gehaltsklassen!A$11:A$15,MATCH(J169,Gehaltsklassen!E$11:E$15,1),1),"Falsche Bodenart"))))</f>
        <v>C</v>
      </c>
      <c r="L169" s="2"/>
      <c r="M169" s="32" t="str">
        <f>IF(L169="","C",IF($I169="I",INDEX(Gehaltsklassen!A$11:A$15,MATCH(L169,Gehaltsklassen!C$11:C$15,1),1),IF($I169="II",INDEX(Gehaltsklassen!A$11:A$15,MATCH(L169,Gehaltsklassen!D$11:D$15,1),1),IF($I169="III",INDEX(Gehaltsklassen!A$11:A$15,MATCH(L169,Gehaltsklassen!E$11:E$15,1),1),"Falsche Bodenart"))))</f>
        <v>C</v>
      </c>
      <c r="N169" s="86" t="str">
        <f>IF(OR(C169=""),"",SUM(F169)*VLOOKUP(K169,Gehaltsklassen!$B$34:$D$38,2,FALSE))</f>
        <v/>
      </c>
      <c r="O169" s="86" t="str">
        <f>IF(OR(C169=""),"",SUM(F169)*VLOOKUP(K169,Gehaltsklassen!$B$34:$D$38,2,FALSE)*C169)</f>
        <v/>
      </c>
      <c r="P169" s="86" t="str">
        <f>IF(OR(C169=""),"",SUM(F169,)*VLOOKUP(K169,Gehaltsklassen!$B$34:$D$38,3,FALSE))</f>
        <v/>
      </c>
      <c r="Q169" s="86" t="str">
        <f>IF(OR(C169=""),"",SUM(F169,)*VLOOKUP(K169,Gehaltsklassen!$B$34:$D$38,3,FALSE)*C169)</f>
        <v/>
      </c>
      <c r="R169" s="87" t="str">
        <f>IF(OR(C169=""),"",(SUM(G169)*VLOOKUP(M169,Gehaltsklassen!$B$34:$D$38,2,FALSE)))</f>
        <v/>
      </c>
      <c r="S169" s="414" t="str">
        <f>IF(OR(C169=""),"",(SUM(G169)*VLOOKUP(M169,Gehaltsklassen!$B$34:$D$38,2,FALSE))*C169)</f>
        <v/>
      </c>
      <c r="T169" s="417" t="str">
        <f>IF(OR(C169=""),"",(SUM(G169)*VLOOKUP(M169,Gehaltsklassen!$B$34:$D$38,3,FALSE)))</f>
        <v/>
      </c>
      <c r="U169" s="417" t="str">
        <f>IF(OR(C169=""),"",(SUM(G169)*VLOOKUP(M169,Gehaltsklassen!$B$34:$D$38,3,FALSE))*C169)</f>
        <v/>
      </c>
    </row>
    <row r="170" spans="1:21" ht="25.9" customHeight="1" x14ac:dyDescent="0.2">
      <c r="A170" s="74" t="str">
        <f>IF(D170="","",MAX($A$10:A169)+1)</f>
        <v/>
      </c>
      <c r="B170" s="82" t="str">
        <f>IF('N-Bedarf GL §13a'!B169="","",'N-Bedarf GL §13a'!B169)</f>
        <v/>
      </c>
      <c r="C170" s="204" t="str">
        <f>IF('N-Bedarf GL §13a'!C169="","",'N-Bedarf GL §13a'!C169)</f>
        <v/>
      </c>
      <c r="D170" s="81" t="str">
        <f>IF('N-Bedarf GL §13a'!D169="","",'N-Bedarf GL §13a'!D169)</f>
        <v/>
      </c>
      <c r="E170" s="83" t="str">
        <f>IF('N-Bedarf GL §13a'!H169="","",'N-Bedarf GL §13a'!H169)</f>
        <v/>
      </c>
      <c r="F170" s="32" t="str">
        <f t="shared" si="4"/>
        <v/>
      </c>
      <c r="G170" s="84" t="str">
        <f t="shared" si="5"/>
        <v/>
      </c>
      <c r="H170" s="85"/>
      <c r="I170" s="77" t="s">
        <v>261</v>
      </c>
      <c r="J170" s="2"/>
      <c r="K170" s="32" t="str">
        <f>IF(J170="","C",IF($I170="I",INDEX(Gehaltsklassen!A$11:A$15,MATCH(J170,Gehaltsklassen!C$11:C$15,1),1),IF($I170="II",INDEX(Gehaltsklassen!A$11:A$15,MATCH(J170,Gehaltsklassen!D$11:D$15,1),1),IF($I170="III",INDEX(Gehaltsklassen!A$11:A$15,MATCH(J170,Gehaltsklassen!E$11:E$15,1),1),"Falsche Bodenart"))))</f>
        <v>C</v>
      </c>
      <c r="L170" s="2"/>
      <c r="M170" s="32" t="str">
        <f>IF(L170="","C",IF($I170="I",INDEX(Gehaltsklassen!A$11:A$15,MATCH(L170,Gehaltsklassen!C$11:C$15,1),1),IF($I170="II",INDEX(Gehaltsklassen!A$11:A$15,MATCH(L170,Gehaltsklassen!D$11:D$15,1),1),IF($I170="III",INDEX(Gehaltsklassen!A$11:A$15,MATCH(L170,Gehaltsklassen!E$11:E$15,1),1),"Falsche Bodenart"))))</f>
        <v>C</v>
      </c>
      <c r="N170" s="86" t="str">
        <f>IF(OR(C170=""),"",SUM(F170)*VLOOKUP(K170,Gehaltsklassen!$B$34:$D$38,2,FALSE))</f>
        <v/>
      </c>
      <c r="O170" s="86" t="str">
        <f>IF(OR(C170=""),"",SUM(F170)*VLOOKUP(K170,Gehaltsklassen!$B$34:$D$38,2,FALSE)*C170)</f>
        <v/>
      </c>
      <c r="P170" s="86" t="str">
        <f>IF(OR(C170=""),"",SUM(F170,)*VLOOKUP(K170,Gehaltsklassen!$B$34:$D$38,3,FALSE))</f>
        <v/>
      </c>
      <c r="Q170" s="86" t="str">
        <f>IF(OR(C170=""),"",SUM(F170,)*VLOOKUP(K170,Gehaltsklassen!$B$34:$D$38,3,FALSE)*C170)</f>
        <v/>
      </c>
      <c r="R170" s="87" t="str">
        <f>IF(OR(C170=""),"",(SUM(G170)*VLOOKUP(M170,Gehaltsklassen!$B$34:$D$38,2,FALSE)))</f>
        <v/>
      </c>
      <c r="S170" s="414" t="str">
        <f>IF(OR(C170=""),"",(SUM(G170)*VLOOKUP(M170,Gehaltsklassen!$B$34:$D$38,2,FALSE))*C170)</f>
        <v/>
      </c>
      <c r="T170" s="417" t="str">
        <f>IF(OR(C170=""),"",(SUM(G170)*VLOOKUP(M170,Gehaltsklassen!$B$34:$D$38,3,FALSE)))</f>
        <v/>
      </c>
      <c r="U170" s="417" t="str">
        <f>IF(OR(C170=""),"",(SUM(G170)*VLOOKUP(M170,Gehaltsklassen!$B$34:$D$38,3,FALSE))*C170)</f>
        <v/>
      </c>
    </row>
    <row r="171" spans="1:21" ht="25.9" customHeight="1" x14ac:dyDescent="0.2">
      <c r="A171" s="74" t="str">
        <f>IF(D171="","",MAX($A$10:A170)+1)</f>
        <v/>
      </c>
      <c r="B171" s="82" t="str">
        <f>IF('N-Bedarf GL §13a'!B170="","",'N-Bedarf GL §13a'!B170)</f>
        <v/>
      </c>
      <c r="C171" s="204" t="str">
        <f>IF('N-Bedarf GL §13a'!C170="","",'N-Bedarf GL §13a'!C170)</f>
        <v/>
      </c>
      <c r="D171" s="81" t="str">
        <f>IF('N-Bedarf GL §13a'!D170="","",'N-Bedarf GL §13a'!D170)</f>
        <v/>
      </c>
      <c r="E171" s="83" t="str">
        <f>IF('N-Bedarf GL §13a'!H170="","",'N-Bedarf GL §13a'!H170)</f>
        <v/>
      </c>
      <c r="F171" s="32" t="str">
        <f t="shared" si="4"/>
        <v/>
      </c>
      <c r="G171" s="84" t="str">
        <f t="shared" si="5"/>
        <v/>
      </c>
      <c r="H171" s="85"/>
      <c r="I171" s="77" t="s">
        <v>261</v>
      </c>
      <c r="J171" s="2"/>
      <c r="K171" s="32" t="str">
        <f>IF(J171="","C",IF($I171="I",INDEX(Gehaltsklassen!A$11:A$15,MATCH(J171,Gehaltsklassen!C$11:C$15,1),1),IF($I171="II",INDEX(Gehaltsklassen!A$11:A$15,MATCH(J171,Gehaltsklassen!D$11:D$15,1),1),IF($I171="III",INDEX(Gehaltsklassen!A$11:A$15,MATCH(J171,Gehaltsklassen!E$11:E$15,1),1),"Falsche Bodenart"))))</f>
        <v>C</v>
      </c>
      <c r="L171" s="2"/>
      <c r="M171" s="32" t="str">
        <f>IF(L171="","C",IF($I171="I",INDEX(Gehaltsklassen!A$11:A$15,MATCH(L171,Gehaltsklassen!C$11:C$15,1),1),IF($I171="II",INDEX(Gehaltsklassen!A$11:A$15,MATCH(L171,Gehaltsklassen!D$11:D$15,1),1),IF($I171="III",INDEX(Gehaltsklassen!A$11:A$15,MATCH(L171,Gehaltsklassen!E$11:E$15,1),1),"Falsche Bodenart"))))</f>
        <v>C</v>
      </c>
      <c r="N171" s="86" t="str">
        <f>IF(OR(C171=""),"",SUM(F171)*VLOOKUP(K171,Gehaltsklassen!$B$34:$D$38,2,FALSE))</f>
        <v/>
      </c>
      <c r="O171" s="86" t="str">
        <f>IF(OR(C171=""),"",SUM(F171)*VLOOKUP(K171,Gehaltsklassen!$B$34:$D$38,2,FALSE)*C171)</f>
        <v/>
      </c>
      <c r="P171" s="86" t="str">
        <f>IF(OR(C171=""),"",SUM(F171,)*VLOOKUP(K171,Gehaltsklassen!$B$34:$D$38,3,FALSE))</f>
        <v/>
      </c>
      <c r="Q171" s="86" t="str">
        <f>IF(OR(C171=""),"",SUM(F171,)*VLOOKUP(K171,Gehaltsklassen!$B$34:$D$38,3,FALSE)*C171)</f>
        <v/>
      </c>
      <c r="R171" s="87" t="str">
        <f>IF(OR(C171=""),"",(SUM(G171)*VLOOKUP(M171,Gehaltsklassen!$B$34:$D$38,2,FALSE)))</f>
        <v/>
      </c>
      <c r="S171" s="414" t="str">
        <f>IF(OR(C171=""),"",(SUM(G171)*VLOOKUP(M171,Gehaltsklassen!$B$34:$D$38,2,FALSE))*C171)</f>
        <v/>
      </c>
      <c r="T171" s="417" t="str">
        <f>IF(OR(C171=""),"",(SUM(G171)*VLOOKUP(M171,Gehaltsklassen!$B$34:$D$38,3,FALSE)))</f>
        <v/>
      </c>
      <c r="U171" s="417" t="str">
        <f>IF(OR(C171=""),"",(SUM(G171)*VLOOKUP(M171,Gehaltsklassen!$B$34:$D$38,3,FALSE))*C171)</f>
        <v/>
      </c>
    </row>
    <row r="172" spans="1:21" ht="25.9" customHeight="1" x14ac:dyDescent="0.2">
      <c r="A172" s="74" t="str">
        <f>IF(D172="","",MAX($A$10:A171)+1)</f>
        <v/>
      </c>
      <c r="B172" s="82" t="str">
        <f>IF('N-Bedarf GL §13a'!B171="","",'N-Bedarf GL §13a'!B171)</f>
        <v/>
      </c>
      <c r="C172" s="204" t="str">
        <f>IF('N-Bedarf GL §13a'!C171="","",'N-Bedarf GL §13a'!C171)</f>
        <v/>
      </c>
      <c r="D172" s="81" t="str">
        <f>IF('N-Bedarf GL §13a'!D171="","",'N-Bedarf GL §13a'!D171)</f>
        <v/>
      </c>
      <c r="E172" s="83" t="str">
        <f>IF('N-Bedarf GL §13a'!H171="","",'N-Bedarf GL §13a'!H171)</f>
        <v/>
      </c>
      <c r="F172" s="32" t="str">
        <f t="shared" si="4"/>
        <v/>
      </c>
      <c r="G172" s="84" t="str">
        <f t="shared" si="5"/>
        <v/>
      </c>
      <c r="H172" s="85"/>
      <c r="I172" s="77" t="s">
        <v>261</v>
      </c>
      <c r="J172" s="2"/>
      <c r="K172" s="32" t="str">
        <f>IF(J172="","C",IF($I172="I",INDEX(Gehaltsklassen!A$11:A$15,MATCH(J172,Gehaltsklassen!C$11:C$15,1),1),IF($I172="II",INDEX(Gehaltsklassen!A$11:A$15,MATCH(J172,Gehaltsklassen!D$11:D$15,1),1),IF($I172="III",INDEX(Gehaltsklassen!A$11:A$15,MATCH(J172,Gehaltsklassen!E$11:E$15,1),1),"Falsche Bodenart"))))</f>
        <v>C</v>
      </c>
      <c r="L172" s="2"/>
      <c r="M172" s="32" t="str">
        <f>IF(L172="","C",IF($I172="I",INDEX(Gehaltsklassen!A$11:A$15,MATCH(L172,Gehaltsklassen!C$11:C$15,1),1),IF($I172="II",INDEX(Gehaltsklassen!A$11:A$15,MATCH(L172,Gehaltsklassen!D$11:D$15,1),1),IF($I172="III",INDEX(Gehaltsklassen!A$11:A$15,MATCH(L172,Gehaltsklassen!E$11:E$15,1),1),"Falsche Bodenart"))))</f>
        <v>C</v>
      </c>
      <c r="N172" s="86" t="str">
        <f>IF(OR(C172=""),"",SUM(F172)*VLOOKUP(K172,Gehaltsklassen!$B$34:$D$38,2,FALSE))</f>
        <v/>
      </c>
      <c r="O172" s="86" t="str">
        <f>IF(OR(C172=""),"",SUM(F172)*VLOOKUP(K172,Gehaltsklassen!$B$34:$D$38,2,FALSE)*C172)</f>
        <v/>
      </c>
      <c r="P172" s="86" t="str">
        <f>IF(OR(C172=""),"",SUM(F172,)*VLOOKUP(K172,Gehaltsklassen!$B$34:$D$38,3,FALSE))</f>
        <v/>
      </c>
      <c r="Q172" s="86" t="str">
        <f>IF(OR(C172=""),"",SUM(F172,)*VLOOKUP(K172,Gehaltsklassen!$B$34:$D$38,3,FALSE)*C172)</f>
        <v/>
      </c>
      <c r="R172" s="87" t="str">
        <f>IF(OR(C172=""),"",(SUM(G172)*VLOOKUP(M172,Gehaltsklassen!$B$34:$D$38,2,FALSE)))</f>
        <v/>
      </c>
      <c r="S172" s="414" t="str">
        <f>IF(OR(C172=""),"",(SUM(G172)*VLOOKUP(M172,Gehaltsklassen!$B$34:$D$38,2,FALSE))*C172)</f>
        <v/>
      </c>
      <c r="T172" s="417" t="str">
        <f>IF(OR(C172=""),"",(SUM(G172)*VLOOKUP(M172,Gehaltsklassen!$B$34:$D$38,3,FALSE)))</f>
        <v/>
      </c>
      <c r="U172" s="417" t="str">
        <f>IF(OR(C172=""),"",(SUM(G172)*VLOOKUP(M172,Gehaltsklassen!$B$34:$D$38,3,FALSE))*C172)</f>
        <v/>
      </c>
    </row>
    <row r="173" spans="1:21" ht="25.9" customHeight="1" x14ac:dyDescent="0.2">
      <c r="A173" s="74" t="str">
        <f>IF(D173="","",MAX($A$10:A172)+1)</f>
        <v/>
      </c>
      <c r="B173" s="82" t="str">
        <f>IF('N-Bedarf GL §13a'!B172="","",'N-Bedarf GL §13a'!B172)</f>
        <v/>
      </c>
      <c r="C173" s="204" t="str">
        <f>IF('N-Bedarf GL §13a'!C172="","",'N-Bedarf GL §13a'!C172)</f>
        <v/>
      </c>
      <c r="D173" s="81" t="str">
        <f>IF('N-Bedarf GL §13a'!D172="","",'N-Bedarf GL §13a'!D172)</f>
        <v/>
      </c>
      <c r="E173" s="83" t="str">
        <f>IF('N-Bedarf GL §13a'!H172="","",'N-Bedarf GL §13a'!H172)</f>
        <v/>
      </c>
      <c r="F173" s="32" t="str">
        <f t="shared" si="4"/>
        <v/>
      </c>
      <c r="G173" s="84" t="str">
        <f t="shared" si="5"/>
        <v/>
      </c>
      <c r="H173" s="85"/>
      <c r="I173" s="77" t="s">
        <v>261</v>
      </c>
      <c r="J173" s="2"/>
      <c r="K173" s="32" t="str">
        <f>IF(J173="","C",IF($I173="I",INDEX(Gehaltsklassen!A$11:A$15,MATCH(J173,Gehaltsklassen!C$11:C$15,1),1),IF($I173="II",INDEX(Gehaltsklassen!A$11:A$15,MATCH(J173,Gehaltsklassen!D$11:D$15,1),1),IF($I173="III",INDEX(Gehaltsklassen!A$11:A$15,MATCH(J173,Gehaltsklassen!E$11:E$15,1),1),"Falsche Bodenart"))))</f>
        <v>C</v>
      </c>
      <c r="L173" s="2"/>
      <c r="M173" s="32" t="str">
        <f>IF(L173="","C",IF($I173="I",INDEX(Gehaltsklassen!A$11:A$15,MATCH(L173,Gehaltsklassen!C$11:C$15,1),1),IF($I173="II",INDEX(Gehaltsklassen!A$11:A$15,MATCH(L173,Gehaltsklassen!D$11:D$15,1),1),IF($I173="III",INDEX(Gehaltsklassen!A$11:A$15,MATCH(L173,Gehaltsklassen!E$11:E$15,1),1),"Falsche Bodenart"))))</f>
        <v>C</v>
      </c>
      <c r="N173" s="86" t="str">
        <f>IF(OR(C173=""),"",SUM(F173)*VLOOKUP(K173,Gehaltsklassen!$B$34:$D$38,2,FALSE))</f>
        <v/>
      </c>
      <c r="O173" s="86" t="str">
        <f>IF(OR(C173=""),"",SUM(F173)*VLOOKUP(K173,Gehaltsklassen!$B$34:$D$38,2,FALSE)*C173)</f>
        <v/>
      </c>
      <c r="P173" s="86" t="str">
        <f>IF(OR(C173=""),"",SUM(F173,)*VLOOKUP(K173,Gehaltsklassen!$B$34:$D$38,3,FALSE))</f>
        <v/>
      </c>
      <c r="Q173" s="86" t="str">
        <f>IF(OR(C173=""),"",SUM(F173,)*VLOOKUP(K173,Gehaltsklassen!$B$34:$D$38,3,FALSE)*C173)</f>
        <v/>
      </c>
      <c r="R173" s="87" t="str">
        <f>IF(OR(C173=""),"",(SUM(G173)*VLOOKUP(M173,Gehaltsklassen!$B$34:$D$38,2,FALSE)))</f>
        <v/>
      </c>
      <c r="S173" s="414" t="str">
        <f>IF(OR(C173=""),"",(SUM(G173)*VLOOKUP(M173,Gehaltsklassen!$B$34:$D$38,2,FALSE))*C173)</f>
        <v/>
      </c>
      <c r="T173" s="417" t="str">
        <f>IF(OR(C173=""),"",(SUM(G173)*VLOOKUP(M173,Gehaltsklassen!$B$34:$D$38,3,FALSE)))</f>
        <v/>
      </c>
      <c r="U173" s="417" t="str">
        <f>IF(OR(C173=""),"",(SUM(G173)*VLOOKUP(M173,Gehaltsklassen!$B$34:$D$38,3,FALSE))*C173)</f>
        <v/>
      </c>
    </row>
    <row r="174" spans="1:21" ht="25.9" customHeight="1" x14ac:dyDescent="0.2">
      <c r="A174" s="74" t="str">
        <f>IF(D174="","",MAX($A$10:A173)+1)</f>
        <v/>
      </c>
      <c r="B174" s="82" t="str">
        <f>IF('N-Bedarf GL §13a'!B173="","",'N-Bedarf GL §13a'!B173)</f>
        <v/>
      </c>
      <c r="C174" s="204" t="str">
        <f>IF('N-Bedarf GL §13a'!C173="","",'N-Bedarf GL §13a'!C173)</f>
        <v/>
      </c>
      <c r="D174" s="81" t="str">
        <f>IF('N-Bedarf GL §13a'!D173="","",'N-Bedarf GL §13a'!D173)</f>
        <v/>
      </c>
      <c r="E174" s="83" t="str">
        <f>IF('N-Bedarf GL §13a'!H173="","",'N-Bedarf GL §13a'!H173)</f>
        <v/>
      </c>
      <c r="F174" s="32" t="str">
        <f t="shared" si="4"/>
        <v/>
      </c>
      <c r="G174" s="84" t="str">
        <f t="shared" si="5"/>
        <v/>
      </c>
      <c r="H174" s="85"/>
      <c r="I174" s="77" t="s">
        <v>261</v>
      </c>
      <c r="J174" s="2"/>
      <c r="K174" s="32" t="str">
        <f>IF(J174="","C",IF($I174="I",INDEX(Gehaltsklassen!A$11:A$15,MATCH(J174,Gehaltsklassen!C$11:C$15,1),1),IF($I174="II",INDEX(Gehaltsklassen!A$11:A$15,MATCH(J174,Gehaltsklassen!D$11:D$15,1),1),IF($I174="III",INDEX(Gehaltsklassen!A$11:A$15,MATCH(J174,Gehaltsklassen!E$11:E$15,1),1),"Falsche Bodenart"))))</f>
        <v>C</v>
      </c>
      <c r="L174" s="2"/>
      <c r="M174" s="32" t="str">
        <f>IF(L174="","C",IF($I174="I",INDEX(Gehaltsklassen!A$11:A$15,MATCH(L174,Gehaltsklassen!C$11:C$15,1),1),IF($I174="II",INDEX(Gehaltsklassen!A$11:A$15,MATCH(L174,Gehaltsklassen!D$11:D$15,1),1),IF($I174="III",INDEX(Gehaltsklassen!A$11:A$15,MATCH(L174,Gehaltsklassen!E$11:E$15,1),1),"Falsche Bodenart"))))</f>
        <v>C</v>
      </c>
      <c r="N174" s="86" t="str">
        <f>IF(OR(C174=""),"",SUM(F174)*VLOOKUP(K174,Gehaltsklassen!$B$34:$D$38,2,FALSE))</f>
        <v/>
      </c>
      <c r="O174" s="86" t="str">
        <f>IF(OR(C174=""),"",SUM(F174)*VLOOKUP(K174,Gehaltsklassen!$B$34:$D$38,2,FALSE)*C174)</f>
        <v/>
      </c>
      <c r="P174" s="86" t="str">
        <f>IF(OR(C174=""),"",SUM(F174,)*VLOOKUP(K174,Gehaltsklassen!$B$34:$D$38,3,FALSE))</f>
        <v/>
      </c>
      <c r="Q174" s="86" t="str">
        <f>IF(OR(C174=""),"",SUM(F174,)*VLOOKUP(K174,Gehaltsklassen!$B$34:$D$38,3,FALSE)*C174)</f>
        <v/>
      </c>
      <c r="R174" s="87" t="str">
        <f>IF(OR(C174=""),"",(SUM(G174)*VLOOKUP(M174,Gehaltsklassen!$B$34:$D$38,2,FALSE)))</f>
        <v/>
      </c>
      <c r="S174" s="414" t="str">
        <f>IF(OR(C174=""),"",(SUM(G174)*VLOOKUP(M174,Gehaltsklassen!$B$34:$D$38,2,FALSE))*C174)</f>
        <v/>
      </c>
      <c r="T174" s="417" t="str">
        <f>IF(OR(C174=""),"",(SUM(G174)*VLOOKUP(M174,Gehaltsklassen!$B$34:$D$38,3,FALSE)))</f>
        <v/>
      </c>
      <c r="U174" s="417" t="str">
        <f>IF(OR(C174=""),"",(SUM(G174)*VLOOKUP(M174,Gehaltsklassen!$B$34:$D$38,3,FALSE))*C174)</f>
        <v/>
      </c>
    </row>
    <row r="175" spans="1:21" ht="25.9" customHeight="1" x14ac:dyDescent="0.2">
      <c r="A175" s="74" t="str">
        <f>IF(D175="","",MAX($A$10:A174)+1)</f>
        <v/>
      </c>
      <c r="B175" s="82" t="str">
        <f>IF('N-Bedarf GL §13a'!B174="","",'N-Bedarf GL §13a'!B174)</f>
        <v/>
      </c>
      <c r="C175" s="204" t="str">
        <f>IF('N-Bedarf GL §13a'!C174="","",'N-Bedarf GL §13a'!C174)</f>
        <v/>
      </c>
      <c r="D175" s="81" t="str">
        <f>IF('N-Bedarf GL §13a'!D174="","",'N-Bedarf GL §13a'!D174)</f>
        <v/>
      </c>
      <c r="E175" s="83" t="str">
        <f>IF('N-Bedarf GL §13a'!H174="","",'N-Bedarf GL §13a'!H174)</f>
        <v/>
      </c>
      <c r="F175" s="32" t="str">
        <f t="shared" si="4"/>
        <v/>
      </c>
      <c r="G175" s="84" t="str">
        <f t="shared" si="5"/>
        <v/>
      </c>
      <c r="H175" s="85"/>
      <c r="I175" s="77" t="s">
        <v>261</v>
      </c>
      <c r="J175" s="2"/>
      <c r="K175" s="32" t="str">
        <f>IF(J175="","C",IF($I175="I",INDEX(Gehaltsklassen!A$11:A$15,MATCH(J175,Gehaltsklassen!C$11:C$15,1),1),IF($I175="II",INDEX(Gehaltsklassen!A$11:A$15,MATCH(J175,Gehaltsklassen!D$11:D$15,1),1),IF($I175="III",INDEX(Gehaltsklassen!A$11:A$15,MATCH(J175,Gehaltsklassen!E$11:E$15,1),1),"Falsche Bodenart"))))</f>
        <v>C</v>
      </c>
      <c r="L175" s="2"/>
      <c r="M175" s="32" t="str">
        <f>IF(L175="","C",IF($I175="I",INDEX(Gehaltsklassen!A$11:A$15,MATCH(L175,Gehaltsklassen!C$11:C$15,1),1),IF($I175="II",INDEX(Gehaltsklassen!A$11:A$15,MATCH(L175,Gehaltsklassen!D$11:D$15,1),1),IF($I175="III",INDEX(Gehaltsklassen!A$11:A$15,MATCH(L175,Gehaltsklassen!E$11:E$15,1),1),"Falsche Bodenart"))))</f>
        <v>C</v>
      </c>
      <c r="N175" s="86" t="str">
        <f>IF(OR(C175=""),"",SUM(F175)*VLOOKUP(K175,Gehaltsklassen!$B$34:$D$38,2,FALSE))</f>
        <v/>
      </c>
      <c r="O175" s="86" t="str">
        <f>IF(OR(C175=""),"",SUM(F175)*VLOOKUP(K175,Gehaltsklassen!$B$34:$D$38,2,FALSE)*C175)</f>
        <v/>
      </c>
      <c r="P175" s="86" t="str">
        <f>IF(OR(C175=""),"",SUM(F175,)*VLOOKUP(K175,Gehaltsklassen!$B$34:$D$38,3,FALSE))</f>
        <v/>
      </c>
      <c r="Q175" s="86" t="str">
        <f>IF(OR(C175=""),"",SUM(F175,)*VLOOKUP(K175,Gehaltsklassen!$B$34:$D$38,3,FALSE)*C175)</f>
        <v/>
      </c>
      <c r="R175" s="87" t="str">
        <f>IF(OR(C175=""),"",(SUM(G175)*VLOOKUP(M175,Gehaltsklassen!$B$34:$D$38,2,FALSE)))</f>
        <v/>
      </c>
      <c r="S175" s="414" t="str">
        <f>IF(OR(C175=""),"",(SUM(G175)*VLOOKUP(M175,Gehaltsklassen!$B$34:$D$38,2,FALSE))*C175)</f>
        <v/>
      </c>
      <c r="T175" s="417" t="str">
        <f>IF(OR(C175=""),"",(SUM(G175)*VLOOKUP(M175,Gehaltsklassen!$B$34:$D$38,3,FALSE)))</f>
        <v/>
      </c>
      <c r="U175" s="417" t="str">
        <f>IF(OR(C175=""),"",(SUM(G175)*VLOOKUP(M175,Gehaltsklassen!$B$34:$D$38,3,FALSE))*C175)</f>
        <v/>
      </c>
    </row>
    <row r="176" spans="1:21" ht="25.9" customHeight="1" x14ac:dyDescent="0.2">
      <c r="A176" s="74" t="str">
        <f>IF(D176="","",MAX($A$10:A175)+1)</f>
        <v/>
      </c>
      <c r="B176" s="82" t="str">
        <f>IF('N-Bedarf GL §13a'!B175="","",'N-Bedarf GL §13a'!B175)</f>
        <v/>
      </c>
      <c r="C176" s="204" t="str">
        <f>IF('N-Bedarf GL §13a'!C175="","",'N-Bedarf GL §13a'!C175)</f>
        <v/>
      </c>
      <c r="D176" s="81" t="str">
        <f>IF('N-Bedarf GL §13a'!D175="","",'N-Bedarf GL §13a'!D175)</f>
        <v/>
      </c>
      <c r="E176" s="83" t="str">
        <f>IF('N-Bedarf GL §13a'!H175="","",'N-Bedarf GL §13a'!H175)</f>
        <v/>
      </c>
      <c r="F176" s="32" t="str">
        <f t="shared" si="4"/>
        <v/>
      </c>
      <c r="G176" s="84" t="str">
        <f t="shared" si="5"/>
        <v/>
      </c>
      <c r="H176" s="85"/>
      <c r="I176" s="77" t="s">
        <v>261</v>
      </c>
      <c r="J176" s="2"/>
      <c r="K176" s="32" t="str">
        <f>IF(J176="","C",IF($I176="I",INDEX(Gehaltsklassen!A$11:A$15,MATCH(J176,Gehaltsklassen!C$11:C$15,1),1),IF($I176="II",INDEX(Gehaltsklassen!A$11:A$15,MATCH(J176,Gehaltsklassen!D$11:D$15,1),1),IF($I176="III",INDEX(Gehaltsklassen!A$11:A$15,MATCH(J176,Gehaltsklassen!E$11:E$15,1),1),"Falsche Bodenart"))))</f>
        <v>C</v>
      </c>
      <c r="L176" s="2"/>
      <c r="M176" s="32" t="str">
        <f>IF(L176="","C",IF($I176="I",INDEX(Gehaltsklassen!A$11:A$15,MATCH(L176,Gehaltsklassen!C$11:C$15,1),1),IF($I176="II",INDEX(Gehaltsklassen!A$11:A$15,MATCH(L176,Gehaltsklassen!D$11:D$15,1),1),IF($I176="III",INDEX(Gehaltsklassen!A$11:A$15,MATCH(L176,Gehaltsklassen!E$11:E$15,1),1),"Falsche Bodenart"))))</f>
        <v>C</v>
      </c>
      <c r="N176" s="86" t="str">
        <f>IF(OR(C176=""),"",SUM(F176)*VLOOKUP(K176,Gehaltsklassen!$B$34:$D$38,2,FALSE))</f>
        <v/>
      </c>
      <c r="O176" s="86" t="str">
        <f>IF(OR(C176=""),"",SUM(F176)*VLOOKUP(K176,Gehaltsklassen!$B$34:$D$38,2,FALSE)*C176)</f>
        <v/>
      </c>
      <c r="P176" s="86" t="str">
        <f>IF(OR(C176=""),"",SUM(F176,)*VLOOKUP(K176,Gehaltsklassen!$B$34:$D$38,3,FALSE))</f>
        <v/>
      </c>
      <c r="Q176" s="86" t="str">
        <f>IF(OR(C176=""),"",SUM(F176,)*VLOOKUP(K176,Gehaltsklassen!$B$34:$D$38,3,FALSE)*C176)</f>
        <v/>
      </c>
      <c r="R176" s="87" t="str">
        <f>IF(OR(C176=""),"",(SUM(G176)*VLOOKUP(M176,Gehaltsklassen!$B$34:$D$38,2,FALSE)))</f>
        <v/>
      </c>
      <c r="S176" s="414" t="str">
        <f>IF(OR(C176=""),"",(SUM(G176)*VLOOKUP(M176,Gehaltsklassen!$B$34:$D$38,2,FALSE))*C176)</f>
        <v/>
      </c>
      <c r="T176" s="417" t="str">
        <f>IF(OR(C176=""),"",(SUM(G176)*VLOOKUP(M176,Gehaltsklassen!$B$34:$D$38,3,FALSE)))</f>
        <v/>
      </c>
      <c r="U176" s="417" t="str">
        <f>IF(OR(C176=""),"",(SUM(G176)*VLOOKUP(M176,Gehaltsklassen!$B$34:$D$38,3,FALSE))*C176)</f>
        <v/>
      </c>
    </row>
    <row r="177" spans="1:21" ht="25.9" customHeight="1" x14ac:dyDescent="0.2">
      <c r="A177" s="74" t="str">
        <f>IF(D177="","",MAX($A$10:A176)+1)</f>
        <v/>
      </c>
      <c r="B177" s="82" t="str">
        <f>IF('N-Bedarf GL §13a'!B176="","",'N-Bedarf GL §13a'!B176)</f>
        <v/>
      </c>
      <c r="C177" s="204" t="str">
        <f>IF('N-Bedarf GL §13a'!C176="","",'N-Bedarf GL §13a'!C176)</f>
        <v/>
      </c>
      <c r="D177" s="81" t="str">
        <f>IF('N-Bedarf GL §13a'!D176="","",'N-Bedarf GL §13a'!D176)</f>
        <v/>
      </c>
      <c r="E177" s="83" t="str">
        <f>IF('N-Bedarf GL §13a'!H176="","",'N-Bedarf GL §13a'!H176)</f>
        <v/>
      </c>
      <c r="F177" s="32" t="str">
        <f t="shared" si="4"/>
        <v/>
      </c>
      <c r="G177" s="84" t="str">
        <f t="shared" si="5"/>
        <v/>
      </c>
      <c r="H177" s="85"/>
      <c r="I177" s="77" t="s">
        <v>261</v>
      </c>
      <c r="J177" s="2"/>
      <c r="K177" s="32" t="str">
        <f>IF(J177="","C",IF($I177="I",INDEX(Gehaltsklassen!A$11:A$15,MATCH(J177,Gehaltsklassen!C$11:C$15,1),1),IF($I177="II",INDEX(Gehaltsklassen!A$11:A$15,MATCH(J177,Gehaltsklassen!D$11:D$15,1),1),IF($I177="III",INDEX(Gehaltsklassen!A$11:A$15,MATCH(J177,Gehaltsklassen!E$11:E$15,1),1),"Falsche Bodenart"))))</f>
        <v>C</v>
      </c>
      <c r="L177" s="2"/>
      <c r="M177" s="32" t="str">
        <f>IF(L177="","C",IF($I177="I",INDEX(Gehaltsklassen!A$11:A$15,MATCH(L177,Gehaltsklassen!C$11:C$15,1),1),IF($I177="II",INDEX(Gehaltsklassen!A$11:A$15,MATCH(L177,Gehaltsklassen!D$11:D$15,1),1),IF($I177="III",INDEX(Gehaltsklassen!A$11:A$15,MATCH(L177,Gehaltsklassen!E$11:E$15,1),1),"Falsche Bodenart"))))</f>
        <v>C</v>
      </c>
      <c r="N177" s="86" t="str">
        <f>IF(OR(C177=""),"",SUM(F177)*VLOOKUP(K177,Gehaltsklassen!$B$34:$D$38,2,FALSE))</f>
        <v/>
      </c>
      <c r="O177" s="86" t="str">
        <f>IF(OR(C177=""),"",SUM(F177)*VLOOKUP(K177,Gehaltsklassen!$B$34:$D$38,2,FALSE)*C177)</f>
        <v/>
      </c>
      <c r="P177" s="86" t="str">
        <f>IF(OR(C177=""),"",SUM(F177,)*VLOOKUP(K177,Gehaltsklassen!$B$34:$D$38,3,FALSE))</f>
        <v/>
      </c>
      <c r="Q177" s="86" t="str">
        <f>IF(OR(C177=""),"",SUM(F177,)*VLOOKUP(K177,Gehaltsklassen!$B$34:$D$38,3,FALSE)*C177)</f>
        <v/>
      </c>
      <c r="R177" s="87" t="str">
        <f>IF(OR(C177=""),"",(SUM(G177)*VLOOKUP(M177,Gehaltsklassen!$B$34:$D$38,2,FALSE)))</f>
        <v/>
      </c>
      <c r="S177" s="414" t="str">
        <f>IF(OR(C177=""),"",(SUM(G177)*VLOOKUP(M177,Gehaltsklassen!$B$34:$D$38,2,FALSE))*C177)</f>
        <v/>
      </c>
      <c r="T177" s="417" t="str">
        <f>IF(OR(C177=""),"",(SUM(G177)*VLOOKUP(M177,Gehaltsklassen!$B$34:$D$38,3,FALSE)))</f>
        <v/>
      </c>
      <c r="U177" s="417" t="str">
        <f>IF(OR(C177=""),"",(SUM(G177)*VLOOKUP(M177,Gehaltsklassen!$B$34:$D$38,3,FALSE))*C177)</f>
        <v/>
      </c>
    </row>
    <row r="178" spans="1:21" ht="25.9" customHeight="1" x14ac:dyDescent="0.2">
      <c r="A178" s="74" t="str">
        <f>IF(D178="","",MAX($A$10:A177)+1)</f>
        <v/>
      </c>
      <c r="B178" s="82" t="str">
        <f>IF('N-Bedarf GL §13a'!B177="","",'N-Bedarf GL §13a'!B177)</f>
        <v/>
      </c>
      <c r="C178" s="204" t="str">
        <f>IF('N-Bedarf GL §13a'!C177="","",'N-Bedarf GL §13a'!C177)</f>
        <v/>
      </c>
      <c r="D178" s="81" t="str">
        <f>IF('N-Bedarf GL §13a'!D177="","",'N-Bedarf GL §13a'!D177)</f>
        <v/>
      </c>
      <c r="E178" s="83" t="str">
        <f>IF('N-Bedarf GL §13a'!H177="","",'N-Bedarf GL §13a'!H177)</f>
        <v/>
      </c>
      <c r="F178" s="32" t="str">
        <f t="shared" si="4"/>
        <v/>
      </c>
      <c r="G178" s="84" t="str">
        <f t="shared" si="5"/>
        <v/>
      </c>
      <c r="H178" s="85"/>
      <c r="I178" s="77" t="s">
        <v>261</v>
      </c>
      <c r="J178" s="2"/>
      <c r="K178" s="32" t="str">
        <f>IF(J178="","C",IF($I178="I",INDEX(Gehaltsklassen!A$11:A$15,MATCH(J178,Gehaltsklassen!C$11:C$15,1),1),IF($I178="II",INDEX(Gehaltsklassen!A$11:A$15,MATCH(J178,Gehaltsklassen!D$11:D$15,1),1),IF($I178="III",INDEX(Gehaltsklassen!A$11:A$15,MATCH(J178,Gehaltsklassen!E$11:E$15,1),1),"Falsche Bodenart"))))</f>
        <v>C</v>
      </c>
      <c r="L178" s="2"/>
      <c r="M178" s="32" t="str">
        <f>IF(L178="","C",IF($I178="I",INDEX(Gehaltsklassen!A$11:A$15,MATCH(L178,Gehaltsklassen!C$11:C$15,1),1),IF($I178="II",INDEX(Gehaltsklassen!A$11:A$15,MATCH(L178,Gehaltsklassen!D$11:D$15,1),1),IF($I178="III",INDEX(Gehaltsklassen!A$11:A$15,MATCH(L178,Gehaltsklassen!E$11:E$15,1),1),"Falsche Bodenart"))))</f>
        <v>C</v>
      </c>
      <c r="N178" s="86" t="str">
        <f>IF(OR(C178=""),"",SUM(F178)*VLOOKUP(K178,Gehaltsklassen!$B$34:$D$38,2,FALSE))</f>
        <v/>
      </c>
      <c r="O178" s="86" t="str">
        <f>IF(OR(C178=""),"",SUM(F178)*VLOOKUP(K178,Gehaltsklassen!$B$34:$D$38,2,FALSE)*C178)</f>
        <v/>
      </c>
      <c r="P178" s="86" t="str">
        <f>IF(OR(C178=""),"",SUM(F178,)*VLOOKUP(K178,Gehaltsklassen!$B$34:$D$38,3,FALSE))</f>
        <v/>
      </c>
      <c r="Q178" s="86" t="str">
        <f>IF(OR(C178=""),"",SUM(F178,)*VLOOKUP(K178,Gehaltsklassen!$B$34:$D$38,3,FALSE)*C178)</f>
        <v/>
      </c>
      <c r="R178" s="87" t="str">
        <f>IF(OR(C178=""),"",(SUM(G178)*VLOOKUP(M178,Gehaltsklassen!$B$34:$D$38,2,FALSE)))</f>
        <v/>
      </c>
      <c r="S178" s="414" t="str">
        <f>IF(OR(C178=""),"",(SUM(G178)*VLOOKUP(M178,Gehaltsklassen!$B$34:$D$38,2,FALSE))*C178)</f>
        <v/>
      </c>
      <c r="T178" s="417" t="str">
        <f>IF(OR(C178=""),"",(SUM(G178)*VLOOKUP(M178,Gehaltsklassen!$B$34:$D$38,3,FALSE)))</f>
        <v/>
      </c>
      <c r="U178" s="417" t="str">
        <f>IF(OR(C178=""),"",(SUM(G178)*VLOOKUP(M178,Gehaltsklassen!$B$34:$D$38,3,FALSE))*C178)</f>
        <v/>
      </c>
    </row>
    <row r="179" spans="1:21" ht="25.9" customHeight="1" x14ac:dyDescent="0.2">
      <c r="A179" s="74" t="str">
        <f>IF(D179="","",MAX($A$10:A178)+1)</f>
        <v/>
      </c>
      <c r="B179" s="82" t="str">
        <f>IF('N-Bedarf GL §13a'!B178="","",'N-Bedarf GL §13a'!B178)</f>
        <v/>
      </c>
      <c r="C179" s="204" t="str">
        <f>IF('N-Bedarf GL §13a'!C178="","",'N-Bedarf GL §13a'!C178)</f>
        <v/>
      </c>
      <c r="D179" s="81" t="str">
        <f>IF('N-Bedarf GL §13a'!D178="","",'N-Bedarf GL §13a'!D178)</f>
        <v/>
      </c>
      <c r="E179" s="83" t="str">
        <f>IF('N-Bedarf GL §13a'!H178="","",'N-Bedarf GL §13a'!H178)</f>
        <v/>
      </c>
      <c r="F179" s="32" t="str">
        <f t="shared" si="4"/>
        <v/>
      </c>
      <c r="G179" s="84" t="str">
        <f t="shared" si="5"/>
        <v/>
      </c>
      <c r="H179" s="85"/>
      <c r="I179" s="77" t="s">
        <v>261</v>
      </c>
      <c r="J179" s="2"/>
      <c r="K179" s="32" t="str">
        <f>IF(J179="","C",IF($I179="I",INDEX(Gehaltsklassen!A$11:A$15,MATCH(J179,Gehaltsklassen!C$11:C$15,1),1),IF($I179="II",INDEX(Gehaltsklassen!A$11:A$15,MATCH(J179,Gehaltsklassen!D$11:D$15,1),1),IF($I179="III",INDEX(Gehaltsklassen!A$11:A$15,MATCH(J179,Gehaltsklassen!E$11:E$15,1),1),"Falsche Bodenart"))))</f>
        <v>C</v>
      </c>
      <c r="L179" s="2"/>
      <c r="M179" s="32" t="str">
        <f>IF(L179="","C",IF($I179="I",INDEX(Gehaltsklassen!A$11:A$15,MATCH(L179,Gehaltsklassen!C$11:C$15,1),1),IF($I179="II",INDEX(Gehaltsklassen!A$11:A$15,MATCH(L179,Gehaltsklassen!D$11:D$15,1),1),IF($I179="III",INDEX(Gehaltsklassen!A$11:A$15,MATCH(L179,Gehaltsklassen!E$11:E$15,1),1),"Falsche Bodenart"))))</f>
        <v>C</v>
      </c>
      <c r="N179" s="86" t="str">
        <f>IF(OR(C179=""),"",SUM(F179)*VLOOKUP(K179,Gehaltsklassen!$B$34:$D$38,2,FALSE))</f>
        <v/>
      </c>
      <c r="O179" s="86" t="str">
        <f>IF(OR(C179=""),"",SUM(F179)*VLOOKUP(K179,Gehaltsklassen!$B$34:$D$38,2,FALSE)*C179)</f>
        <v/>
      </c>
      <c r="P179" s="86" t="str">
        <f>IF(OR(C179=""),"",SUM(F179,)*VLOOKUP(K179,Gehaltsklassen!$B$34:$D$38,3,FALSE))</f>
        <v/>
      </c>
      <c r="Q179" s="86" t="str">
        <f>IF(OR(C179=""),"",SUM(F179,)*VLOOKUP(K179,Gehaltsklassen!$B$34:$D$38,3,FALSE)*C179)</f>
        <v/>
      </c>
      <c r="R179" s="87" t="str">
        <f>IF(OR(C179=""),"",(SUM(G179)*VLOOKUP(M179,Gehaltsklassen!$B$34:$D$38,2,FALSE)))</f>
        <v/>
      </c>
      <c r="S179" s="414" t="str">
        <f>IF(OR(C179=""),"",(SUM(G179)*VLOOKUP(M179,Gehaltsklassen!$B$34:$D$38,2,FALSE))*C179)</f>
        <v/>
      </c>
      <c r="T179" s="417" t="str">
        <f>IF(OR(C179=""),"",(SUM(G179)*VLOOKUP(M179,Gehaltsklassen!$B$34:$D$38,3,FALSE)))</f>
        <v/>
      </c>
      <c r="U179" s="417" t="str">
        <f>IF(OR(C179=""),"",(SUM(G179)*VLOOKUP(M179,Gehaltsklassen!$B$34:$D$38,3,FALSE))*C179)</f>
        <v/>
      </c>
    </row>
    <row r="180" spans="1:21" ht="25.9" customHeight="1" x14ac:dyDescent="0.2">
      <c r="A180" s="74" t="str">
        <f>IF(D180="","",MAX($A$10:A179)+1)</f>
        <v/>
      </c>
      <c r="B180" s="82" t="str">
        <f>IF('N-Bedarf GL §13a'!B179="","",'N-Bedarf GL §13a'!B179)</f>
        <v/>
      </c>
      <c r="C180" s="204" t="str">
        <f>IF('N-Bedarf GL §13a'!C179="","",'N-Bedarf GL §13a'!C179)</f>
        <v/>
      </c>
      <c r="D180" s="81" t="str">
        <f>IF('N-Bedarf GL §13a'!D179="","",'N-Bedarf GL §13a'!D179)</f>
        <v/>
      </c>
      <c r="E180" s="83" t="str">
        <f>IF('N-Bedarf GL §13a'!H179="","",'N-Bedarf GL §13a'!H179)</f>
        <v/>
      </c>
      <c r="F180" s="32" t="str">
        <f t="shared" si="4"/>
        <v/>
      </c>
      <c r="G180" s="84" t="str">
        <f t="shared" si="5"/>
        <v/>
      </c>
      <c r="H180" s="85"/>
      <c r="I180" s="77" t="s">
        <v>261</v>
      </c>
      <c r="J180" s="2"/>
      <c r="K180" s="32" t="str">
        <f>IF(J180="","C",IF($I180="I",INDEX(Gehaltsklassen!A$11:A$15,MATCH(J180,Gehaltsklassen!C$11:C$15,1),1),IF($I180="II",INDEX(Gehaltsklassen!A$11:A$15,MATCH(J180,Gehaltsklassen!D$11:D$15,1),1),IF($I180="III",INDEX(Gehaltsklassen!A$11:A$15,MATCH(J180,Gehaltsklassen!E$11:E$15,1),1),"Falsche Bodenart"))))</f>
        <v>C</v>
      </c>
      <c r="L180" s="2"/>
      <c r="M180" s="32" t="str">
        <f>IF(L180="","C",IF($I180="I",INDEX(Gehaltsklassen!A$11:A$15,MATCH(L180,Gehaltsklassen!C$11:C$15,1),1),IF($I180="II",INDEX(Gehaltsklassen!A$11:A$15,MATCH(L180,Gehaltsklassen!D$11:D$15,1),1),IF($I180="III",INDEX(Gehaltsklassen!A$11:A$15,MATCH(L180,Gehaltsklassen!E$11:E$15,1),1),"Falsche Bodenart"))))</f>
        <v>C</v>
      </c>
      <c r="N180" s="86" t="str">
        <f>IF(OR(C180=""),"",SUM(F180)*VLOOKUP(K180,Gehaltsklassen!$B$34:$D$38,2,FALSE))</f>
        <v/>
      </c>
      <c r="O180" s="86" t="str">
        <f>IF(OR(C180=""),"",SUM(F180)*VLOOKUP(K180,Gehaltsklassen!$B$34:$D$38,2,FALSE)*C180)</f>
        <v/>
      </c>
      <c r="P180" s="86" t="str">
        <f>IF(OR(C180=""),"",SUM(F180,)*VLOOKUP(K180,Gehaltsklassen!$B$34:$D$38,3,FALSE))</f>
        <v/>
      </c>
      <c r="Q180" s="86" t="str">
        <f>IF(OR(C180=""),"",SUM(F180,)*VLOOKUP(K180,Gehaltsklassen!$B$34:$D$38,3,FALSE)*C180)</f>
        <v/>
      </c>
      <c r="R180" s="87" t="str">
        <f>IF(OR(C180=""),"",(SUM(G180)*VLOOKUP(M180,Gehaltsklassen!$B$34:$D$38,2,FALSE)))</f>
        <v/>
      </c>
      <c r="S180" s="414" t="str">
        <f>IF(OR(C180=""),"",(SUM(G180)*VLOOKUP(M180,Gehaltsklassen!$B$34:$D$38,2,FALSE))*C180)</f>
        <v/>
      </c>
      <c r="T180" s="417" t="str">
        <f>IF(OR(C180=""),"",(SUM(G180)*VLOOKUP(M180,Gehaltsklassen!$B$34:$D$38,3,FALSE)))</f>
        <v/>
      </c>
      <c r="U180" s="417" t="str">
        <f>IF(OR(C180=""),"",(SUM(G180)*VLOOKUP(M180,Gehaltsklassen!$B$34:$D$38,3,FALSE))*C180)</f>
        <v/>
      </c>
    </row>
    <row r="181" spans="1:21" ht="25.9" customHeight="1" x14ac:dyDescent="0.2">
      <c r="A181" s="74" t="str">
        <f>IF(D181="","",MAX($A$10:A180)+1)</f>
        <v/>
      </c>
      <c r="B181" s="82" t="str">
        <f>IF('N-Bedarf GL §13a'!B180="","",'N-Bedarf GL §13a'!B180)</f>
        <v/>
      </c>
      <c r="C181" s="204" t="str">
        <f>IF('N-Bedarf GL §13a'!C180="","",'N-Bedarf GL §13a'!C180)</f>
        <v/>
      </c>
      <c r="D181" s="81" t="str">
        <f>IF('N-Bedarf GL §13a'!D180="","",'N-Bedarf GL §13a'!D180)</f>
        <v/>
      </c>
      <c r="E181" s="83" t="str">
        <f>IF('N-Bedarf GL §13a'!H180="","",'N-Bedarf GL §13a'!H180)</f>
        <v/>
      </c>
      <c r="F181" s="32" t="str">
        <f t="shared" si="4"/>
        <v/>
      </c>
      <c r="G181" s="84" t="str">
        <f t="shared" si="5"/>
        <v/>
      </c>
      <c r="H181" s="85"/>
      <c r="I181" s="77" t="s">
        <v>261</v>
      </c>
      <c r="J181" s="2"/>
      <c r="K181" s="32" t="str">
        <f>IF(J181="","C",IF($I181="I",INDEX(Gehaltsklassen!A$11:A$15,MATCH(J181,Gehaltsklassen!C$11:C$15,1),1),IF($I181="II",INDEX(Gehaltsklassen!A$11:A$15,MATCH(J181,Gehaltsklassen!D$11:D$15,1),1),IF($I181="III",INDEX(Gehaltsklassen!A$11:A$15,MATCH(J181,Gehaltsklassen!E$11:E$15,1),1),"Falsche Bodenart"))))</f>
        <v>C</v>
      </c>
      <c r="L181" s="2"/>
      <c r="M181" s="32" t="str">
        <f>IF(L181="","C",IF($I181="I",INDEX(Gehaltsklassen!A$11:A$15,MATCH(L181,Gehaltsklassen!C$11:C$15,1),1),IF($I181="II",INDEX(Gehaltsklassen!A$11:A$15,MATCH(L181,Gehaltsklassen!D$11:D$15,1),1),IF($I181="III",INDEX(Gehaltsklassen!A$11:A$15,MATCH(L181,Gehaltsklassen!E$11:E$15,1),1),"Falsche Bodenart"))))</f>
        <v>C</v>
      </c>
      <c r="N181" s="86" t="str">
        <f>IF(OR(C181=""),"",SUM(F181)*VLOOKUP(K181,Gehaltsklassen!$B$34:$D$38,2,FALSE))</f>
        <v/>
      </c>
      <c r="O181" s="86" t="str">
        <f>IF(OR(C181=""),"",SUM(F181)*VLOOKUP(K181,Gehaltsklassen!$B$34:$D$38,2,FALSE)*C181)</f>
        <v/>
      </c>
      <c r="P181" s="86" t="str">
        <f>IF(OR(C181=""),"",SUM(F181,)*VLOOKUP(K181,Gehaltsklassen!$B$34:$D$38,3,FALSE))</f>
        <v/>
      </c>
      <c r="Q181" s="86" t="str">
        <f>IF(OR(C181=""),"",SUM(F181,)*VLOOKUP(K181,Gehaltsklassen!$B$34:$D$38,3,FALSE)*C181)</f>
        <v/>
      </c>
      <c r="R181" s="87" t="str">
        <f>IF(OR(C181=""),"",(SUM(G181)*VLOOKUP(M181,Gehaltsklassen!$B$34:$D$38,2,FALSE)))</f>
        <v/>
      </c>
      <c r="S181" s="414" t="str">
        <f>IF(OR(C181=""),"",(SUM(G181)*VLOOKUP(M181,Gehaltsklassen!$B$34:$D$38,2,FALSE))*C181)</f>
        <v/>
      </c>
      <c r="T181" s="417" t="str">
        <f>IF(OR(C181=""),"",(SUM(G181)*VLOOKUP(M181,Gehaltsklassen!$B$34:$D$38,3,FALSE)))</f>
        <v/>
      </c>
      <c r="U181" s="417" t="str">
        <f>IF(OR(C181=""),"",(SUM(G181)*VLOOKUP(M181,Gehaltsklassen!$B$34:$D$38,3,FALSE))*C181)</f>
        <v/>
      </c>
    </row>
    <row r="182" spans="1:21" ht="25.9" customHeight="1" x14ac:dyDescent="0.2">
      <c r="A182" s="74" t="str">
        <f>IF(D182="","",MAX($A$10:A181)+1)</f>
        <v/>
      </c>
      <c r="B182" s="82" t="str">
        <f>IF('N-Bedarf GL §13a'!B181="","",'N-Bedarf GL §13a'!B181)</f>
        <v/>
      </c>
      <c r="C182" s="204" t="str">
        <f>IF('N-Bedarf GL §13a'!C181="","",'N-Bedarf GL §13a'!C181)</f>
        <v/>
      </c>
      <c r="D182" s="81" t="str">
        <f>IF('N-Bedarf GL §13a'!D181="","",'N-Bedarf GL §13a'!D181)</f>
        <v/>
      </c>
      <c r="E182" s="83" t="str">
        <f>IF('N-Bedarf GL §13a'!H181="","",'N-Bedarf GL §13a'!H181)</f>
        <v/>
      </c>
      <c r="F182" s="32" t="str">
        <f t="shared" si="4"/>
        <v/>
      </c>
      <c r="G182" s="84" t="str">
        <f t="shared" si="5"/>
        <v/>
      </c>
      <c r="H182" s="85"/>
      <c r="I182" s="77" t="s">
        <v>261</v>
      </c>
      <c r="J182" s="2"/>
      <c r="K182" s="32" t="str">
        <f>IF(J182="","C",IF($I182="I",INDEX(Gehaltsklassen!A$11:A$15,MATCH(J182,Gehaltsklassen!C$11:C$15,1),1),IF($I182="II",INDEX(Gehaltsklassen!A$11:A$15,MATCH(J182,Gehaltsklassen!D$11:D$15,1),1),IF($I182="III",INDEX(Gehaltsklassen!A$11:A$15,MATCH(J182,Gehaltsklassen!E$11:E$15,1),1),"Falsche Bodenart"))))</f>
        <v>C</v>
      </c>
      <c r="L182" s="2"/>
      <c r="M182" s="32" t="str">
        <f>IF(L182="","C",IF($I182="I",INDEX(Gehaltsklassen!A$11:A$15,MATCH(L182,Gehaltsklassen!C$11:C$15,1),1),IF($I182="II",INDEX(Gehaltsklassen!A$11:A$15,MATCH(L182,Gehaltsklassen!D$11:D$15,1),1),IF($I182="III",INDEX(Gehaltsklassen!A$11:A$15,MATCH(L182,Gehaltsklassen!E$11:E$15,1),1),"Falsche Bodenart"))))</f>
        <v>C</v>
      </c>
      <c r="N182" s="86" t="str">
        <f>IF(OR(C182=""),"",SUM(F182)*VLOOKUP(K182,Gehaltsklassen!$B$34:$D$38,2,FALSE))</f>
        <v/>
      </c>
      <c r="O182" s="86" t="str">
        <f>IF(OR(C182=""),"",SUM(F182)*VLOOKUP(K182,Gehaltsklassen!$B$34:$D$38,2,FALSE)*C182)</f>
        <v/>
      </c>
      <c r="P182" s="86" t="str">
        <f>IF(OR(C182=""),"",SUM(F182,)*VLOOKUP(K182,Gehaltsklassen!$B$34:$D$38,3,FALSE))</f>
        <v/>
      </c>
      <c r="Q182" s="86" t="str">
        <f>IF(OR(C182=""),"",SUM(F182,)*VLOOKUP(K182,Gehaltsklassen!$B$34:$D$38,3,FALSE)*C182)</f>
        <v/>
      </c>
      <c r="R182" s="87" t="str">
        <f>IF(OR(C182=""),"",(SUM(G182)*VLOOKUP(M182,Gehaltsklassen!$B$34:$D$38,2,FALSE)))</f>
        <v/>
      </c>
      <c r="S182" s="414" t="str">
        <f>IF(OR(C182=""),"",(SUM(G182)*VLOOKUP(M182,Gehaltsklassen!$B$34:$D$38,2,FALSE))*C182)</f>
        <v/>
      </c>
      <c r="T182" s="417" t="str">
        <f>IF(OR(C182=""),"",(SUM(G182)*VLOOKUP(M182,Gehaltsklassen!$B$34:$D$38,3,FALSE)))</f>
        <v/>
      </c>
      <c r="U182" s="417" t="str">
        <f>IF(OR(C182=""),"",(SUM(G182)*VLOOKUP(M182,Gehaltsklassen!$B$34:$D$38,3,FALSE))*C182)</f>
        <v/>
      </c>
    </row>
    <row r="183" spans="1:21" ht="25.9" customHeight="1" x14ac:dyDescent="0.2">
      <c r="A183" s="74" t="str">
        <f>IF(D183="","",MAX($A$10:A182)+1)</f>
        <v/>
      </c>
      <c r="B183" s="82" t="str">
        <f>IF('N-Bedarf GL §13a'!B182="","",'N-Bedarf GL §13a'!B182)</f>
        <v/>
      </c>
      <c r="C183" s="204" t="str">
        <f>IF('N-Bedarf GL §13a'!C182="","",'N-Bedarf GL §13a'!C182)</f>
        <v/>
      </c>
      <c r="D183" s="81" t="str">
        <f>IF('N-Bedarf GL §13a'!D182="","",'N-Bedarf GL §13a'!D182)</f>
        <v/>
      </c>
      <c r="E183" s="83" t="str">
        <f>IF('N-Bedarf GL §13a'!H182="","",'N-Bedarf GL §13a'!H182)</f>
        <v/>
      </c>
      <c r="F183" s="32" t="str">
        <f t="shared" si="4"/>
        <v/>
      </c>
      <c r="G183" s="84" t="str">
        <f t="shared" si="5"/>
        <v/>
      </c>
      <c r="H183" s="85"/>
      <c r="I183" s="77" t="s">
        <v>261</v>
      </c>
      <c r="J183" s="2"/>
      <c r="K183" s="32" t="str">
        <f>IF(J183="","C",IF($I183="I",INDEX(Gehaltsklassen!A$11:A$15,MATCH(J183,Gehaltsklassen!C$11:C$15,1),1),IF($I183="II",INDEX(Gehaltsklassen!A$11:A$15,MATCH(J183,Gehaltsklassen!D$11:D$15,1),1),IF($I183="III",INDEX(Gehaltsklassen!A$11:A$15,MATCH(J183,Gehaltsklassen!E$11:E$15,1),1),"Falsche Bodenart"))))</f>
        <v>C</v>
      </c>
      <c r="L183" s="2"/>
      <c r="M183" s="32" t="str">
        <f>IF(L183="","C",IF($I183="I",INDEX(Gehaltsklassen!A$11:A$15,MATCH(L183,Gehaltsklassen!C$11:C$15,1),1),IF($I183="II",INDEX(Gehaltsklassen!A$11:A$15,MATCH(L183,Gehaltsklassen!D$11:D$15,1),1),IF($I183="III",INDEX(Gehaltsklassen!A$11:A$15,MATCH(L183,Gehaltsklassen!E$11:E$15,1),1),"Falsche Bodenart"))))</f>
        <v>C</v>
      </c>
      <c r="N183" s="86" t="str">
        <f>IF(OR(C183=""),"",SUM(F183)*VLOOKUP(K183,Gehaltsklassen!$B$34:$D$38,2,FALSE))</f>
        <v/>
      </c>
      <c r="O183" s="86" t="str">
        <f>IF(OR(C183=""),"",SUM(F183)*VLOOKUP(K183,Gehaltsklassen!$B$34:$D$38,2,FALSE)*C183)</f>
        <v/>
      </c>
      <c r="P183" s="86" t="str">
        <f>IF(OR(C183=""),"",SUM(F183,)*VLOOKUP(K183,Gehaltsklassen!$B$34:$D$38,3,FALSE))</f>
        <v/>
      </c>
      <c r="Q183" s="86" t="str">
        <f>IF(OR(C183=""),"",SUM(F183,)*VLOOKUP(K183,Gehaltsklassen!$B$34:$D$38,3,FALSE)*C183)</f>
        <v/>
      </c>
      <c r="R183" s="87" t="str">
        <f>IF(OR(C183=""),"",(SUM(G183)*VLOOKUP(M183,Gehaltsklassen!$B$34:$D$38,2,FALSE)))</f>
        <v/>
      </c>
      <c r="S183" s="414" t="str">
        <f>IF(OR(C183=""),"",(SUM(G183)*VLOOKUP(M183,Gehaltsklassen!$B$34:$D$38,2,FALSE))*C183)</f>
        <v/>
      </c>
      <c r="T183" s="417" t="str">
        <f>IF(OR(C183=""),"",(SUM(G183)*VLOOKUP(M183,Gehaltsklassen!$B$34:$D$38,3,FALSE)))</f>
        <v/>
      </c>
      <c r="U183" s="417" t="str">
        <f>IF(OR(C183=""),"",(SUM(G183)*VLOOKUP(M183,Gehaltsklassen!$B$34:$D$38,3,FALSE))*C183)</f>
        <v/>
      </c>
    </row>
    <row r="184" spans="1:21" ht="25.9" customHeight="1" x14ac:dyDescent="0.2">
      <c r="A184" s="74" t="str">
        <f>IF(D184="","",MAX($A$10:A183)+1)</f>
        <v/>
      </c>
      <c r="B184" s="82" t="str">
        <f>IF('N-Bedarf GL §13a'!B183="","",'N-Bedarf GL §13a'!B183)</f>
        <v/>
      </c>
      <c r="C184" s="204" t="str">
        <f>IF('N-Bedarf GL §13a'!C183="","",'N-Bedarf GL §13a'!C183)</f>
        <v/>
      </c>
      <c r="D184" s="81" t="str">
        <f>IF('N-Bedarf GL §13a'!D183="","",'N-Bedarf GL §13a'!D183)</f>
        <v/>
      </c>
      <c r="E184" s="83" t="str">
        <f>IF('N-Bedarf GL §13a'!H183="","",'N-Bedarf GL §13a'!H183)</f>
        <v/>
      </c>
      <c r="F184" s="32" t="str">
        <f t="shared" si="4"/>
        <v/>
      </c>
      <c r="G184" s="84" t="str">
        <f t="shared" si="5"/>
        <v/>
      </c>
      <c r="H184" s="85"/>
      <c r="I184" s="77" t="s">
        <v>261</v>
      </c>
      <c r="J184" s="2"/>
      <c r="K184" s="32" t="str">
        <f>IF(J184="","C",IF($I184="I",INDEX(Gehaltsklassen!A$11:A$15,MATCH(J184,Gehaltsklassen!C$11:C$15,1),1),IF($I184="II",INDEX(Gehaltsklassen!A$11:A$15,MATCH(J184,Gehaltsklassen!D$11:D$15,1),1),IF($I184="III",INDEX(Gehaltsklassen!A$11:A$15,MATCH(J184,Gehaltsklassen!E$11:E$15,1),1),"Falsche Bodenart"))))</f>
        <v>C</v>
      </c>
      <c r="L184" s="2"/>
      <c r="M184" s="32" t="str">
        <f>IF(L184="","C",IF($I184="I",INDEX(Gehaltsklassen!A$11:A$15,MATCH(L184,Gehaltsklassen!C$11:C$15,1),1),IF($I184="II",INDEX(Gehaltsklassen!A$11:A$15,MATCH(L184,Gehaltsklassen!D$11:D$15,1),1),IF($I184="III",INDEX(Gehaltsklassen!A$11:A$15,MATCH(L184,Gehaltsklassen!E$11:E$15,1),1),"Falsche Bodenart"))))</f>
        <v>C</v>
      </c>
      <c r="N184" s="86" t="str">
        <f>IF(OR(C184=""),"",SUM(F184)*VLOOKUP(K184,Gehaltsklassen!$B$34:$D$38,2,FALSE))</f>
        <v/>
      </c>
      <c r="O184" s="86" t="str">
        <f>IF(OR(C184=""),"",SUM(F184)*VLOOKUP(K184,Gehaltsklassen!$B$34:$D$38,2,FALSE)*C184)</f>
        <v/>
      </c>
      <c r="P184" s="86" t="str">
        <f>IF(OR(C184=""),"",SUM(F184,)*VLOOKUP(K184,Gehaltsklassen!$B$34:$D$38,3,FALSE))</f>
        <v/>
      </c>
      <c r="Q184" s="86" t="str">
        <f>IF(OR(C184=""),"",SUM(F184,)*VLOOKUP(K184,Gehaltsklassen!$B$34:$D$38,3,FALSE)*C184)</f>
        <v/>
      </c>
      <c r="R184" s="87" t="str">
        <f>IF(OR(C184=""),"",(SUM(G184)*VLOOKUP(M184,Gehaltsklassen!$B$34:$D$38,2,FALSE)))</f>
        <v/>
      </c>
      <c r="S184" s="414" t="str">
        <f>IF(OR(C184=""),"",(SUM(G184)*VLOOKUP(M184,Gehaltsklassen!$B$34:$D$38,2,FALSE))*C184)</f>
        <v/>
      </c>
      <c r="T184" s="417" t="str">
        <f>IF(OR(C184=""),"",(SUM(G184)*VLOOKUP(M184,Gehaltsklassen!$B$34:$D$38,3,FALSE)))</f>
        <v/>
      </c>
      <c r="U184" s="417" t="str">
        <f>IF(OR(C184=""),"",(SUM(G184)*VLOOKUP(M184,Gehaltsklassen!$B$34:$D$38,3,FALSE))*C184)</f>
        <v/>
      </c>
    </row>
    <row r="185" spans="1:21" ht="25.9" customHeight="1" x14ac:dyDescent="0.2">
      <c r="A185" s="74" t="str">
        <f>IF(D185="","",MAX($A$10:A184)+1)</f>
        <v/>
      </c>
      <c r="B185" s="82" t="str">
        <f>IF('N-Bedarf GL §13a'!B184="","",'N-Bedarf GL §13a'!B184)</f>
        <v/>
      </c>
      <c r="C185" s="204" t="str">
        <f>IF('N-Bedarf GL §13a'!C184="","",'N-Bedarf GL §13a'!C184)</f>
        <v/>
      </c>
      <c r="D185" s="81" t="str">
        <f>IF('N-Bedarf GL §13a'!D184="","",'N-Bedarf GL §13a'!D184)</f>
        <v/>
      </c>
      <c r="E185" s="83" t="str">
        <f>IF('N-Bedarf GL §13a'!H184="","",'N-Bedarf GL §13a'!H184)</f>
        <v/>
      </c>
      <c r="F185" s="32" t="str">
        <f t="shared" si="4"/>
        <v/>
      </c>
      <c r="G185" s="84" t="str">
        <f t="shared" si="5"/>
        <v/>
      </c>
      <c r="H185" s="85"/>
      <c r="I185" s="77" t="s">
        <v>261</v>
      </c>
      <c r="J185" s="2"/>
      <c r="K185" s="32" t="str">
        <f>IF(J185="","C",IF($I185="I",INDEX(Gehaltsklassen!A$11:A$15,MATCH(J185,Gehaltsklassen!C$11:C$15,1),1),IF($I185="II",INDEX(Gehaltsklassen!A$11:A$15,MATCH(J185,Gehaltsklassen!D$11:D$15,1),1),IF($I185="III",INDEX(Gehaltsklassen!A$11:A$15,MATCH(J185,Gehaltsklassen!E$11:E$15,1),1),"Falsche Bodenart"))))</f>
        <v>C</v>
      </c>
      <c r="L185" s="2"/>
      <c r="M185" s="32" t="str">
        <f>IF(L185="","C",IF($I185="I",INDEX(Gehaltsklassen!A$11:A$15,MATCH(L185,Gehaltsklassen!C$11:C$15,1),1),IF($I185="II",INDEX(Gehaltsklassen!A$11:A$15,MATCH(L185,Gehaltsklassen!D$11:D$15,1),1),IF($I185="III",INDEX(Gehaltsklassen!A$11:A$15,MATCH(L185,Gehaltsklassen!E$11:E$15,1),1),"Falsche Bodenart"))))</f>
        <v>C</v>
      </c>
      <c r="N185" s="86" t="str">
        <f>IF(OR(C185=""),"",SUM(F185)*VLOOKUP(K185,Gehaltsklassen!$B$34:$D$38,2,FALSE))</f>
        <v/>
      </c>
      <c r="O185" s="86" t="str">
        <f>IF(OR(C185=""),"",SUM(F185)*VLOOKUP(K185,Gehaltsklassen!$B$34:$D$38,2,FALSE)*C185)</f>
        <v/>
      </c>
      <c r="P185" s="86" t="str">
        <f>IF(OR(C185=""),"",SUM(F185,)*VLOOKUP(K185,Gehaltsklassen!$B$34:$D$38,3,FALSE))</f>
        <v/>
      </c>
      <c r="Q185" s="86" t="str">
        <f>IF(OR(C185=""),"",SUM(F185,)*VLOOKUP(K185,Gehaltsklassen!$B$34:$D$38,3,FALSE)*C185)</f>
        <v/>
      </c>
      <c r="R185" s="87" t="str">
        <f>IF(OR(C185=""),"",(SUM(G185)*VLOOKUP(M185,Gehaltsklassen!$B$34:$D$38,2,FALSE)))</f>
        <v/>
      </c>
      <c r="S185" s="414" t="str">
        <f>IF(OR(C185=""),"",(SUM(G185)*VLOOKUP(M185,Gehaltsklassen!$B$34:$D$38,2,FALSE))*C185)</f>
        <v/>
      </c>
      <c r="T185" s="417" t="str">
        <f>IF(OR(C185=""),"",(SUM(G185)*VLOOKUP(M185,Gehaltsklassen!$B$34:$D$38,3,FALSE)))</f>
        <v/>
      </c>
      <c r="U185" s="417" t="str">
        <f>IF(OR(C185=""),"",(SUM(G185)*VLOOKUP(M185,Gehaltsklassen!$B$34:$D$38,3,FALSE))*C185)</f>
        <v/>
      </c>
    </row>
    <row r="186" spans="1:21" ht="25.9" customHeight="1" x14ac:dyDescent="0.2">
      <c r="A186" s="74" t="str">
        <f>IF(D186="","",MAX($A$10:A185)+1)</f>
        <v/>
      </c>
      <c r="B186" s="82" t="str">
        <f>IF('N-Bedarf GL §13a'!B185="","",'N-Bedarf GL §13a'!B185)</f>
        <v/>
      </c>
      <c r="C186" s="204" t="str">
        <f>IF('N-Bedarf GL §13a'!C185="","",'N-Bedarf GL §13a'!C185)</f>
        <v/>
      </c>
      <c r="D186" s="81" t="str">
        <f>IF('N-Bedarf GL §13a'!D185="","",'N-Bedarf GL §13a'!D185)</f>
        <v/>
      </c>
      <c r="E186" s="83" t="str">
        <f>IF('N-Bedarf GL §13a'!H185="","",'N-Bedarf GL §13a'!H185)</f>
        <v/>
      </c>
      <c r="F186" s="32" t="str">
        <f t="shared" si="4"/>
        <v/>
      </c>
      <c r="G186" s="84" t="str">
        <f t="shared" si="5"/>
        <v/>
      </c>
      <c r="H186" s="85"/>
      <c r="I186" s="77" t="s">
        <v>261</v>
      </c>
      <c r="J186" s="2"/>
      <c r="K186" s="32" t="str">
        <f>IF(J186="","C",IF($I186="I",INDEX(Gehaltsklassen!A$11:A$15,MATCH(J186,Gehaltsklassen!C$11:C$15,1),1),IF($I186="II",INDEX(Gehaltsklassen!A$11:A$15,MATCH(J186,Gehaltsklassen!D$11:D$15,1),1),IF($I186="III",INDEX(Gehaltsklassen!A$11:A$15,MATCH(J186,Gehaltsklassen!E$11:E$15,1),1),"Falsche Bodenart"))))</f>
        <v>C</v>
      </c>
      <c r="L186" s="2"/>
      <c r="M186" s="32" t="str">
        <f>IF(L186="","C",IF($I186="I",INDEX(Gehaltsklassen!A$11:A$15,MATCH(L186,Gehaltsklassen!C$11:C$15,1),1),IF($I186="II",INDEX(Gehaltsklassen!A$11:A$15,MATCH(L186,Gehaltsklassen!D$11:D$15,1),1),IF($I186="III",INDEX(Gehaltsklassen!A$11:A$15,MATCH(L186,Gehaltsklassen!E$11:E$15,1),1),"Falsche Bodenart"))))</f>
        <v>C</v>
      </c>
      <c r="N186" s="86" t="str">
        <f>IF(OR(C186=""),"",SUM(F186)*VLOOKUP(K186,Gehaltsklassen!$B$34:$D$38,2,FALSE))</f>
        <v/>
      </c>
      <c r="O186" s="86" t="str">
        <f>IF(OR(C186=""),"",SUM(F186)*VLOOKUP(K186,Gehaltsklassen!$B$34:$D$38,2,FALSE)*C186)</f>
        <v/>
      </c>
      <c r="P186" s="86" t="str">
        <f>IF(OR(C186=""),"",SUM(F186,)*VLOOKUP(K186,Gehaltsklassen!$B$34:$D$38,3,FALSE))</f>
        <v/>
      </c>
      <c r="Q186" s="86" t="str">
        <f>IF(OR(C186=""),"",SUM(F186,)*VLOOKUP(K186,Gehaltsklassen!$B$34:$D$38,3,FALSE)*C186)</f>
        <v/>
      </c>
      <c r="R186" s="87" t="str">
        <f>IF(OR(C186=""),"",(SUM(G186)*VLOOKUP(M186,Gehaltsklassen!$B$34:$D$38,2,FALSE)))</f>
        <v/>
      </c>
      <c r="S186" s="414" t="str">
        <f>IF(OR(C186=""),"",(SUM(G186)*VLOOKUP(M186,Gehaltsklassen!$B$34:$D$38,2,FALSE))*C186)</f>
        <v/>
      </c>
      <c r="T186" s="417" t="str">
        <f>IF(OR(C186=""),"",(SUM(G186)*VLOOKUP(M186,Gehaltsklassen!$B$34:$D$38,3,FALSE)))</f>
        <v/>
      </c>
      <c r="U186" s="417" t="str">
        <f>IF(OR(C186=""),"",(SUM(G186)*VLOOKUP(M186,Gehaltsklassen!$B$34:$D$38,3,FALSE))*C186)</f>
        <v/>
      </c>
    </row>
    <row r="187" spans="1:21" ht="25.9" customHeight="1" x14ac:dyDescent="0.2">
      <c r="A187" s="74" t="str">
        <f>IF(D187="","",MAX($A$10:A186)+1)</f>
        <v/>
      </c>
      <c r="B187" s="82" t="str">
        <f>IF('N-Bedarf GL §13a'!B186="","",'N-Bedarf GL §13a'!B186)</f>
        <v/>
      </c>
      <c r="C187" s="204" t="str">
        <f>IF('N-Bedarf GL §13a'!C186="","",'N-Bedarf GL §13a'!C186)</f>
        <v/>
      </c>
      <c r="D187" s="81" t="str">
        <f>IF('N-Bedarf GL §13a'!D186="","",'N-Bedarf GL §13a'!D186)</f>
        <v/>
      </c>
      <c r="E187" s="83" t="str">
        <f>IF('N-Bedarf GL §13a'!H186="","",'N-Bedarf GL §13a'!H186)</f>
        <v/>
      </c>
      <c r="F187" s="32" t="str">
        <f t="shared" si="4"/>
        <v/>
      </c>
      <c r="G187" s="84" t="str">
        <f t="shared" si="5"/>
        <v/>
      </c>
      <c r="H187" s="85"/>
      <c r="I187" s="77" t="s">
        <v>261</v>
      </c>
      <c r="J187" s="2"/>
      <c r="K187" s="32" t="str">
        <f>IF(J187="","C",IF($I187="I",INDEX(Gehaltsklassen!A$11:A$15,MATCH(J187,Gehaltsklassen!C$11:C$15,1),1),IF($I187="II",INDEX(Gehaltsklassen!A$11:A$15,MATCH(J187,Gehaltsklassen!D$11:D$15,1),1),IF($I187="III",INDEX(Gehaltsklassen!A$11:A$15,MATCH(J187,Gehaltsklassen!E$11:E$15,1),1),"Falsche Bodenart"))))</f>
        <v>C</v>
      </c>
      <c r="L187" s="2"/>
      <c r="M187" s="32" t="str">
        <f>IF(L187="","C",IF($I187="I",INDEX(Gehaltsklassen!A$11:A$15,MATCH(L187,Gehaltsklassen!C$11:C$15,1),1),IF($I187="II",INDEX(Gehaltsklassen!A$11:A$15,MATCH(L187,Gehaltsklassen!D$11:D$15,1),1),IF($I187="III",INDEX(Gehaltsklassen!A$11:A$15,MATCH(L187,Gehaltsklassen!E$11:E$15,1),1),"Falsche Bodenart"))))</f>
        <v>C</v>
      </c>
      <c r="N187" s="86" t="str">
        <f>IF(OR(C187=""),"",SUM(F187)*VLOOKUP(K187,Gehaltsklassen!$B$34:$D$38,2,FALSE))</f>
        <v/>
      </c>
      <c r="O187" s="86" t="str">
        <f>IF(OR(C187=""),"",SUM(F187)*VLOOKUP(K187,Gehaltsklassen!$B$34:$D$38,2,FALSE)*C187)</f>
        <v/>
      </c>
      <c r="P187" s="86" t="str">
        <f>IF(OR(C187=""),"",SUM(F187,)*VLOOKUP(K187,Gehaltsklassen!$B$34:$D$38,3,FALSE))</f>
        <v/>
      </c>
      <c r="Q187" s="86" t="str">
        <f>IF(OR(C187=""),"",SUM(F187,)*VLOOKUP(K187,Gehaltsklassen!$B$34:$D$38,3,FALSE)*C187)</f>
        <v/>
      </c>
      <c r="R187" s="87" t="str">
        <f>IF(OR(C187=""),"",(SUM(G187)*VLOOKUP(M187,Gehaltsklassen!$B$34:$D$38,2,FALSE)))</f>
        <v/>
      </c>
      <c r="S187" s="414" t="str">
        <f>IF(OR(C187=""),"",(SUM(G187)*VLOOKUP(M187,Gehaltsklassen!$B$34:$D$38,2,FALSE))*C187)</f>
        <v/>
      </c>
      <c r="T187" s="417" t="str">
        <f>IF(OR(C187=""),"",(SUM(G187)*VLOOKUP(M187,Gehaltsklassen!$B$34:$D$38,3,FALSE)))</f>
        <v/>
      </c>
      <c r="U187" s="417" t="str">
        <f>IF(OR(C187=""),"",(SUM(G187)*VLOOKUP(M187,Gehaltsklassen!$B$34:$D$38,3,FALSE))*C187)</f>
        <v/>
      </c>
    </row>
    <row r="188" spans="1:21" ht="25.9" customHeight="1" x14ac:dyDescent="0.2">
      <c r="A188" s="74" t="str">
        <f>IF(D188="","",MAX($A$10:A187)+1)</f>
        <v/>
      </c>
      <c r="B188" s="82" t="str">
        <f>IF('N-Bedarf GL §13a'!B187="","",'N-Bedarf GL §13a'!B187)</f>
        <v/>
      </c>
      <c r="C188" s="204" t="str">
        <f>IF('N-Bedarf GL §13a'!C187="","",'N-Bedarf GL §13a'!C187)</f>
        <v/>
      </c>
      <c r="D188" s="81" t="str">
        <f>IF('N-Bedarf GL §13a'!D187="","",'N-Bedarf GL §13a'!D187)</f>
        <v/>
      </c>
      <c r="E188" s="83" t="str">
        <f>IF('N-Bedarf GL §13a'!H187="","",'N-Bedarf GL §13a'!H187)</f>
        <v/>
      </c>
      <c r="F188" s="32" t="str">
        <f t="shared" si="4"/>
        <v/>
      </c>
      <c r="G188" s="84" t="str">
        <f t="shared" si="5"/>
        <v/>
      </c>
      <c r="H188" s="85"/>
      <c r="I188" s="77" t="s">
        <v>261</v>
      </c>
      <c r="J188" s="2"/>
      <c r="K188" s="32" t="str">
        <f>IF(J188="","C",IF($I188="I",INDEX(Gehaltsklassen!A$11:A$15,MATCH(J188,Gehaltsklassen!C$11:C$15,1),1),IF($I188="II",INDEX(Gehaltsklassen!A$11:A$15,MATCH(J188,Gehaltsklassen!D$11:D$15,1),1),IF($I188="III",INDEX(Gehaltsklassen!A$11:A$15,MATCH(J188,Gehaltsklassen!E$11:E$15,1),1),"Falsche Bodenart"))))</f>
        <v>C</v>
      </c>
      <c r="L188" s="2"/>
      <c r="M188" s="32" t="str">
        <f>IF(L188="","C",IF($I188="I",INDEX(Gehaltsklassen!A$11:A$15,MATCH(L188,Gehaltsklassen!C$11:C$15,1),1),IF($I188="II",INDEX(Gehaltsklassen!A$11:A$15,MATCH(L188,Gehaltsklassen!D$11:D$15,1),1),IF($I188="III",INDEX(Gehaltsklassen!A$11:A$15,MATCH(L188,Gehaltsklassen!E$11:E$15,1),1),"Falsche Bodenart"))))</f>
        <v>C</v>
      </c>
      <c r="N188" s="86" t="str">
        <f>IF(OR(C188=""),"",SUM(F188)*VLOOKUP(K188,Gehaltsklassen!$B$34:$D$38,2,FALSE))</f>
        <v/>
      </c>
      <c r="O188" s="86" t="str">
        <f>IF(OR(C188=""),"",SUM(F188)*VLOOKUP(K188,Gehaltsklassen!$B$34:$D$38,2,FALSE)*C188)</f>
        <v/>
      </c>
      <c r="P188" s="86" t="str">
        <f>IF(OR(C188=""),"",SUM(F188,)*VLOOKUP(K188,Gehaltsklassen!$B$34:$D$38,3,FALSE))</f>
        <v/>
      </c>
      <c r="Q188" s="86" t="str">
        <f>IF(OR(C188=""),"",SUM(F188,)*VLOOKUP(K188,Gehaltsklassen!$B$34:$D$38,3,FALSE)*C188)</f>
        <v/>
      </c>
      <c r="R188" s="87" t="str">
        <f>IF(OR(C188=""),"",(SUM(G188)*VLOOKUP(M188,Gehaltsklassen!$B$34:$D$38,2,FALSE)))</f>
        <v/>
      </c>
      <c r="S188" s="414" t="str">
        <f>IF(OR(C188=""),"",(SUM(G188)*VLOOKUP(M188,Gehaltsklassen!$B$34:$D$38,2,FALSE))*C188)</f>
        <v/>
      </c>
      <c r="T188" s="417" t="str">
        <f>IF(OR(C188=""),"",(SUM(G188)*VLOOKUP(M188,Gehaltsklassen!$B$34:$D$38,3,FALSE)))</f>
        <v/>
      </c>
      <c r="U188" s="417" t="str">
        <f>IF(OR(C188=""),"",(SUM(G188)*VLOOKUP(M188,Gehaltsklassen!$B$34:$D$38,3,FALSE))*C188)</f>
        <v/>
      </c>
    </row>
    <row r="189" spans="1:21" ht="25.9" customHeight="1" x14ac:dyDescent="0.2">
      <c r="A189" s="74" t="str">
        <f>IF(D189="","",MAX($A$10:A188)+1)</f>
        <v/>
      </c>
      <c r="B189" s="82" t="str">
        <f>IF('N-Bedarf GL §13a'!B188="","",'N-Bedarf GL §13a'!B188)</f>
        <v/>
      </c>
      <c r="C189" s="204" t="str">
        <f>IF('N-Bedarf GL §13a'!C188="","",'N-Bedarf GL §13a'!C188)</f>
        <v/>
      </c>
      <c r="D189" s="81" t="str">
        <f>IF('N-Bedarf GL §13a'!D188="","",'N-Bedarf GL §13a'!D188)</f>
        <v/>
      </c>
      <c r="E189" s="83" t="str">
        <f>IF('N-Bedarf GL §13a'!H188="","",'N-Bedarf GL §13a'!H188)</f>
        <v/>
      </c>
      <c r="F189" s="32" t="str">
        <f t="shared" si="4"/>
        <v/>
      </c>
      <c r="G189" s="84" t="str">
        <f t="shared" si="5"/>
        <v/>
      </c>
      <c r="H189" s="85"/>
      <c r="I189" s="77" t="s">
        <v>261</v>
      </c>
      <c r="J189" s="2"/>
      <c r="K189" s="32" t="str">
        <f>IF(J189="","C",IF($I189="I",INDEX(Gehaltsklassen!A$11:A$15,MATCH(J189,Gehaltsklassen!C$11:C$15,1),1),IF($I189="II",INDEX(Gehaltsklassen!A$11:A$15,MATCH(J189,Gehaltsklassen!D$11:D$15,1),1),IF($I189="III",INDEX(Gehaltsklassen!A$11:A$15,MATCH(J189,Gehaltsklassen!E$11:E$15,1),1),"Falsche Bodenart"))))</f>
        <v>C</v>
      </c>
      <c r="L189" s="2"/>
      <c r="M189" s="32" t="str">
        <f>IF(L189="","C",IF($I189="I",INDEX(Gehaltsklassen!A$11:A$15,MATCH(L189,Gehaltsklassen!C$11:C$15,1),1),IF($I189="II",INDEX(Gehaltsklassen!A$11:A$15,MATCH(L189,Gehaltsklassen!D$11:D$15,1),1),IF($I189="III",INDEX(Gehaltsklassen!A$11:A$15,MATCH(L189,Gehaltsklassen!E$11:E$15,1),1),"Falsche Bodenart"))))</f>
        <v>C</v>
      </c>
      <c r="N189" s="86" t="str">
        <f>IF(OR(C189=""),"",SUM(F189)*VLOOKUP(K189,Gehaltsklassen!$B$34:$D$38,2,FALSE))</f>
        <v/>
      </c>
      <c r="O189" s="86" t="str">
        <f>IF(OR(C189=""),"",SUM(F189)*VLOOKUP(K189,Gehaltsklassen!$B$34:$D$38,2,FALSE)*C189)</f>
        <v/>
      </c>
      <c r="P189" s="86" t="str">
        <f>IF(OR(C189=""),"",SUM(F189,)*VLOOKUP(K189,Gehaltsklassen!$B$34:$D$38,3,FALSE))</f>
        <v/>
      </c>
      <c r="Q189" s="86" t="str">
        <f>IF(OR(C189=""),"",SUM(F189,)*VLOOKUP(K189,Gehaltsklassen!$B$34:$D$38,3,FALSE)*C189)</f>
        <v/>
      </c>
      <c r="R189" s="87" t="str">
        <f>IF(OR(C189=""),"",(SUM(G189)*VLOOKUP(M189,Gehaltsklassen!$B$34:$D$38,2,FALSE)))</f>
        <v/>
      </c>
      <c r="S189" s="414" t="str">
        <f>IF(OR(C189=""),"",(SUM(G189)*VLOOKUP(M189,Gehaltsklassen!$B$34:$D$38,2,FALSE))*C189)</f>
        <v/>
      </c>
      <c r="T189" s="417" t="str">
        <f>IF(OR(C189=""),"",(SUM(G189)*VLOOKUP(M189,Gehaltsklassen!$B$34:$D$38,3,FALSE)))</f>
        <v/>
      </c>
      <c r="U189" s="417" t="str">
        <f>IF(OR(C189=""),"",(SUM(G189)*VLOOKUP(M189,Gehaltsklassen!$B$34:$D$38,3,FALSE))*C189)</f>
        <v/>
      </c>
    </row>
    <row r="190" spans="1:21" ht="25.9" customHeight="1" x14ac:dyDescent="0.2">
      <c r="A190" s="74" t="str">
        <f>IF(D190="","",MAX($A$10:A189)+1)</f>
        <v/>
      </c>
      <c r="B190" s="82" t="str">
        <f>IF('N-Bedarf GL §13a'!B189="","",'N-Bedarf GL §13a'!B189)</f>
        <v/>
      </c>
      <c r="C190" s="204" t="str">
        <f>IF('N-Bedarf GL §13a'!C189="","",'N-Bedarf GL §13a'!C189)</f>
        <v/>
      </c>
      <c r="D190" s="81" t="str">
        <f>IF('N-Bedarf GL §13a'!D189="","",'N-Bedarf GL §13a'!D189)</f>
        <v/>
      </c>
      <c r="E190" s="83" t="str">
        <f>IF('N-Bedarf GL §13a'!H189="","",'N-Bedarf GL §13a'!H189)</f>
        <v/>
      </c>
      <c r="F190" s="32" t="str">
        <f t="shared" si="4"/>
        <v/>
      </c>
      <c r="G190" s="84" t="str">
        <f t="shared" si="5"/>
        <v/>
      </c>
      <c r="H190" s="85"/>
      <c r="I190" s="77" t="s">
        <v>261</v>
      </c>
      <c r="J190" s="2"/>
      <c r="K190" s="32" t="str">
        <f>IF(J190="","C",IF($I190="I",INDEX(Gehaltsklassen!A$11:A$15,MATCH(J190,Gehaltsklassen!C$11:C$15,1),1),IF($I190="II",INDEX(Gehaltsklassen!A$11:A$15,MATCH(J190,Gehaltsklassen!D$11:D$15,1),1),IF($I190="III",INDEX(Gehaltsklassen!A$11:A$15,MATCH(J190,Gehaltsklassen!E$11:E$15,1),1),"Falsche Bodenart"))))</f>
        <v>C</v>
      </c>
      <c r="L190" s="2"/>
      <c r="M190" s="32" t="str">
        <f>IF(L190="","C",IF($I190="I",INDEX(Gehaltsklassen!A$11:A$15,MATCH(L190,Gehaltsklassen!C$11:C$15,1),1),IF($I190="II",INDEX(Gehaltsklassen!A$11:A$15,MATCH(L190,Gehaltsklassen!D$11:D$15,1),1),IF($I190="III",INDEX(Gehaltsklassen!A$11:A$15,MATCH(L190,Gehaltsklassen!E$11:E$15,1),1),"Falsche Bodenart"))))</f>
        <v>C</v>
      </c>
      <c r="N190" s="86" t="str">
        <f>IF(OR(C190=""),"",SUM(F190)*VLOOKUP(K190,Gehaltsklassen!$B$34:$D$38,2,FALSE))</f>
        <v/>
      </c>
      <c r="O190" s="86" t="str">
        <f>IF(OR(C190=""),"",SUM(F190)*VLOOKUP(K190,Gehaltsklassen!$B$34:$D$38,2,FALSE)*C190)</f>
        <v/>
      </c>
      <c r="P190" s="86" t="str">
        <f>IF(OR(C190=""),"",SUM(F190,)*VLOOKUP(K190,Gehaltsklassen!$B$34:$D$38,3,FALSE))</f>
        <v/>
      </c>
      <c r="Q190" s="86" t="str">
        <f>IF(OR(C190=""),"",SUM(F190,)*VLOOKUP(K190,Gehaltsklassen!$B$34:$D$38,3,FALSE)*C190)</f>
        <v/>
      </c>
      <c r="R190" s="87" t="str">
        <f>IF(OR(C190=""),"",(SUM(G190)*VLOOKUP(M190,Gehaltsklassen!$B$34:$D$38,2,FALSE)))</f>
        <v/>
      </c>
      <c r="S190" s="414" t="str">
        <f>IF(OR(C190=""),"",(SUM(G190)*VLOOKUP(M190,Gehaltsklassen!$B$34:$D$38,2,FALSE))*C190)</f>
        <v/>
      </c>
      <c r="T190" s="417" t="str">
        <f>IF(OR(C190=""),"",(SUM(G190)*VLOOKUP(M190,Gehaltsklassen!$B$34:$D$38,3,FALSE)))</f>
        <v/>
      </c>
      <c r="U190" s="417" t="str">
        <f>IF(OR(C190=""),"",(SUM(G190)*VLOOKUP(M190,Gehaltsklassen!$B$34:$D$38,3,FALSE))*C190)</f>
        <v/>
      </c>
    </row>
    <row r="191" spans="1:21" ht="25.9" customHeight="1" x14ac:dyDescent="0.2">
      <c r="A191" s="74" t="str">
        <f>IF(D191="","",MAX($A$10:A190)+1)</f>
        <v/>
      </c>
      <c r="B191" s="82" t="str">
        <f>IF('N-Bedarf GL §13a'!B190="","",'N-Bedarf GL §13a'!B190)</f>
        <v/>
      </c>
      <c r="C191" s="204" t="str">
        <f>IF('N-Bedarf GL §13a'!C190="","",'N-Bedarf GL §13a'!C190)</f>
        <v/>
      </c>
      <c r="D191" s="81" t="str">
        <f>IF('N-Bedarf GL §13a'!D190="","",'N-Bedarf GL §13a'!D190)</f>
        <v/>
      </c>
      <c r="E191" s="83" t="str">
        <f>IF('N-Bedarf GL §13a'!H190="","",'N-Bedarf GL §13a'!H190)</f>
        <v/>
      </c>
      <c r="F191" s="32" t="str">
        <f t="shared" si="4"/>
        <v/>
      </c>
      <c r="G191" s="84" t="str">
        <f t="shared" si="5"/>
        <v/>
      </c>
      <c r="H191" s="85"/>
      <c r="I191" s="77" t="s">
        <v>261</v>
      </c>
      <c r="J191" s="2"/>
      <c r="K191" s="32" t="str">
        <f>IF(J191="","C",IF($I191="I",INDEX(Gehaltsklassen!A$11:A$15,MATCH(J191,Gehaltsklassen!C$11:C$15,1),1),IF($I191="II",INDEX(Gehaltsklassen!A$11:A$15,MATCH(J191,Gehaltsklassen!D$11:D$15,1),1),IF($I191="III",INDEX(Gehaltsklassen!A$11:A$15,MATCH(J191,Gehaltsklassen!E$11:E$15,1),1),"Falsche Bodenart"))))</f>
        <v>C</v>
      </c>
      <c r="L191" s="2"/>
      <c r="M191" s="32" t="str">
        <f>IF(L191="","C",IF($I191="I",INDEX(Gehaltsklassen!A$11:A$15,MATCH(L191,Gehaltsklassen!C$11:C$15,1),1),IF($I191="II",INDEX(Gehaltsklassen!A$11:A$15,MATCH(L191,Gehaltsklassen!D$11:D$15,1),1),IF($I191="III",INDEX(Gehaltsklassen!A$11:A$15,MATCH(L191,Gehaltsklassen!E$11:E$15,1),1),"Falsche Bodenart"))))</f>
        <v>C</v>
      </c>
      <c r="N191" s="86" t="str">
        <f>IF(OR(C191=""),"",SUM(F191)*VLOOKUP(K191,Gehaltsklassen!$B$34:$D$38,2,FALSE))</f>
        <v/>
      </c>
      <c r="O191" s="86" t="str">
        <f>IF(OR(C191=""),"",SUM(F191)*VLOOKUP(K191,Gehaltsklassen!$B$34:$D$38,2,FALSE)*C191)</f>
        <v/>
      </c>
      <c r="P191" s="86" t="str">
        <f>IF(OR(C191=""),"",SUM(F191,)*VLOOKUP(K191,Gehaltsklassen!$B$34:$D$38,3,FALSE))</f>
        <v/>
      </c>
      <c r="Q191" s="86" t="str">
        <f>IF(OR(C191=""),"",SUM(F191,)*VLOOKUP(K191,Gehaltsklassen!$B$34:$D$38,3,FALSE)*C191)</f>
        <v/>
      </c>
      <c r="R191" s="87" t="str">
        <f>IF(OR(C191=""),"",(SUM(G191)*VLOOKUP(M191,Gehaltsklassen!$B$34:$D$38,2,FALSE)))</f>
        <v/>
      </c>
      <c r="S191" s="414" t="str">
        <f>IF(OR(C191=""),"",(SUM(G191)*VLOOKUP(M191,Gehaltsklassen!$B$34:$D$38,2,FALSE))*C191)</f>
        <v/>
      </c>
      <c r="T191" s="417" t="str">
        <f>IF(OR(C191=""),"",(SUM(G191)*VLOOKUP(M191,Gehaltsklassen!$B$34:$D$38,3,FALSE)))</f>
        <v/>
      </c>
      <c r="U191" s="417" t="str">
        <f>IF(OR(C191=""),"",(SUM(G191)*VLOOKUP(M191,Gehaltsklassen!$B$34:$D$38,3,FALSE))*C191)</f>
        <v/>
      </c>
    </row>
    <row r="192" spans="1:21" ht="25.9" customHeight="1" x14ac:dyDescent="0.2">
      <c r="A192" s="74" t="str">
        <f>IF(D192="","",MAX($A$10:A191)+1)</f>
        <v/>
      </c>
      <c r="B192" s="82" t="str">
        <f>IF('N-Bedarf GL §13a'!B191="","",'N-Bedarf GL §13a'!B191)</f>
        <v/>
      </c>
      <c r="C192" s="204" t="str">
        <f>IF('N-Bedarf GL §13a'!C191="","",'N-Bedarf GL §13a'!C191)</f>
        <v/>
      </c>
      <c r="D192" s="81" t="str">
        <f>IF('N-Bedarf GL §13a'!D191="","",'N-Bedarf GL §13a'!D191)</f>
        <v/>
      </c>
      <c r="E192" s="83" t="str">
        <f>IF('N-Bedarf GL §13a'!H191="","",'N-Bedarf GL §13a'!H191)</f>
        <v/>
      </c>
      <c r="F192" s="32" t="str">
        <f t="shared" si="4"/>
        <v/>
      </c>
      <c r="G192" s="84" t="str">
        <f t="shared" si="5"/>
        <v/>
      </c>
      <c r="H192" s="85"/>
      <c r="I192" s="77" t="s">
        <v>261</v>
      </c>
      <c r="J192" s="2"/>
      <c r="K192" s="32" t="str">
        <f>IF(J192="","C",IF($I192="I",INDEX(Gehaltsklassen!A$11:A$15,MATCH(J192,Gehaltsklassen!C$11:C$15,1),1),IF($I192="II",INDEX(Gehaltsklassen!A$11:A$15,MATCH(J192,Gehaltsklassen!D$11:D$15,1),1),IF($I192="III",INDEX(Gehaltsklassen!A$11:A$15,MATCH(J192,Gehaltsklassen!E$11:E$15,1),1),"Falsche Bodenart"))))</f>
        <v>C</v>
      </c>
      <c r="L192" s="2"/>
      <c r="M192" s="32" t="str">
        <f>IF(L192="","C",IF($I192="I",INDEX(Gehaltsklassen!A$11:A$15,MATCH(L192,Gehaltsklassen!C$11:C$15,1),1),IF($I192="II",INDEX(Gehaltsklassen!A$11:A$15,MATCH(L192,Gehaltsklassen!D$11:D$15,1),1),IF($I192="III",INDEX(Gehaltsklassen!A$11:A$15,MATCH(L192,Gehaltsklassen!E$11:E$15,1),1),"Falsche Bodenart"))))</f>
        <v>C</v>
      </c>
      <c r="N192" s="86" t="str">
        <f>IF(OR(C192=""),"",SUM(F192)*VLOOKUP(K192,Gehaltsklassen!$B$34:$D$38,2,FALSE))</f>
        <v/>
      </c>
      <c r="O192" s="86" t="str">
        <f>IF(OR(C192=""),"",SUM(F192)*VLOOKUP(K192,Gehaltsklassen!$B$34:$D$38,2,FALSE)*C192)</f>
        <v/>
      </c>
      <c r="P192" s="86" t="str">
        <f>IF(OR(C192=""),"",SUM(F192,)*VLOOKUP(K192,Gehaltsklassen!$B$34:$D$38,3,FALSE))</f>
        <v/>
      </c>
      <c r="Q192" s="86" t="str">
        <f>IF(OR(C192=""),"",SUM(F192,)*VLOOKUP(K192,Gehaltsklassen!$B$34:$D$38,3,FALSE)*C192)</f>
        <v/>
      </c>
      <c r="R192" s="87" t="str">
        <f>IF(OR(C192=""),"",(SUM(G192)*VLOOKUP(M192,Gehaltsklassen!$B$34:$D$38,2,FALSE)))</f>
        <v/>
      </c>
      <c r="S192" s="414" t="str">
        <f>IF(OR(C192=""),"",(SUM(G192)*VLOOKUP(M192,Gehaltsklassen!$B$34:$D$38,2,FALSE))*C192)</f>
        <v/>
      </c>
      <c r="T192" s="417" t="str">
        <f>IF(OR(C192=""),"",(SUM(G192)*VLOOKUP(M192,Gehaltsklassen!$B$34:$D$38,3,FALSE)))</f>
        <v/>
      </c>
      <c r="U192" s="417" t="str">
        <f>IF(OR(C192=""),"",(SUM(G192)*VLOOKUP(M192,Gehaltsklassen!$B$34:$D$38,3,FALSE))*C192)</f>
        <v/>
      </c>
    </row>
    <row r="193" spans="1:21" ht="25.9" customHeight="1" x14ac:dyDescent="0.2">
      <c r="A193" s="74" t="str">
        <f>IF(D193="","",MAX($A$10:A192)+1)</f>
        <v/>
      </c>
      <c r="B193" s="82" t="str">
        <f>IF('N-Bedarf GL §13a'!B192="","",'N-Bedarf GL §13a'!B192)</f>
        <v/>
      </c>
      <c r="C193" s="204" t="str">
        <f>IF('N-Bedarf GL §13a'!C192="","",'N-Bedarf GL §13a'!C192)</f>
        <v/>
      </c>
      <c r="D193" s="81" t="str">
        <f>IF('N-Bedarf GL §13a'!D192="","",'N-Bedarf GL §13a'!D192)</f>
        <v/>
      </c>
      <c r="E193" s="83" t="str">
        <f>IF('N-Bedarf GL §13a'!H192="","",'N-Bedarf GL §13a'!H192)</f>
        <v/>
      </c>
      <c r="F193" s="32" t="str">
        <f t="shared" si="4"/>
        <v/>
      </c>
      <c r="G193" s="84" t="str">
        <f t="shared" si="5"/>
        <v/>
      </c>
      <c r="H193" s="85"/>
      <c r="I193" s="77" t="s">
        <v>261</v>
      </c>
      <c r="J193" s="2"/>
      <c r="K193" s="32" t="str">
        <f>IF(J193="","C",IF($I193="I",INDEX(Gehaltsklassen!A$11:A$15,MATCH(J193,Gehaltsklassen!C$11:C$15,1),1),IF($I193="II",INDEX(Gehaltsklassen!A$11:A$15,MATCH(J193,Gehaltsklassen!D$11:D$15,1),1),IF($I193="III",INDEX(Gehaltsklassen!A$11:A$15,MATCH(J193,Gehaltsklassen!E$11:E$15,1),1),"Falsche Bodenart"))))</f>
        <v>C</v>
      </c>
      <c r="L193" s="2"/>
      <c r="M193" s="32" t="str">
        <f>IF(L193="","C",IF($I193="I",INDEX(Gehaltsklassen!A$11:A$15,MATCH(L193,Gehaltsklassen!C$11:C$15,1),1),IF($I193="II",INDEX(Gehaltsklassen!A$11:A$15,MATCH(L193,Gehaltsklassen!D$11:D$15,1),1),IF($I193="III",INDEX(Gehaltsklassen!A$11:A$15,MATCH(L193,Gehaltsklassen!E$11:E$15,1),1),"Falsche Bodenart"))))</f>
        <v>C</v>
      </c>
      <c r="N193" s="86" t="str">
        <f>IF(OR(C193=""),"",SUM(F193)*VLOOKUP(K193,Gehaltsklassen!$B$34:$D$38,2,FALSE))</f>
        <v/>
      </c>
      <c r="O193" s="86" t="str">
        <f>IF(OR(C193=""),"",SUM(F193)*VLOOKUP(K193,Gehaltsklassen!$B$34:$D$38,2,FALSE)*C193)</f>
        <v/>
      </c>
      <c r="P193" s="86" t="str">
        <f>IF(OR(C193=""),"",SUM(F193,)*VLOOKUP(K193,Gehaltsklassen!$B$34:$D$38,3,FALSE))</f>
        <v/>
      </c>
      <c r="Q193" s="86" t="str">
        <f>IF(OR(C193=""),"",SUM(F193,)*VLOOKUP(K193,Gehaltsklassen!$B$34:$D$38,3,FALSE)*C193)</f>
        <v/>
      </c>
      <c r="R193" s="87" t="str">
        <f>IF(OR(C193=""),"",(SUM(G193)*VLOOKUP(M193,Gehaltsklassen!$B$34:$D$38,2,FALSE)))</f>
        <v/>
      </c>
      <c r="S193" s="414" t="str">
        <f>IF(OR(C193=""),"",(SUM(G193)*VLOOKUP(M193,Gehaltsklassen!$B$34:$D$38,2,FALSE))*C193)</f>
        <v/>
      </c>
      <c r="T193" s="417" t="str">
        <f>IF(OR(C193=""),"",(SUM(G193)*VLOOKUP(M193,Gehaltsklassen!$B$34:$D$38,3,FALSE)))</f>
        <v/>
      </c>
      <c r="U193" s="417" t="str">
        <f>IF(OR(C193=""),"",(SUM(G193)*VLOOKUP(M193,Gehaltsklassen!$B$34:$D$38,3,FALSE))*C193)</f>
        <v/>
      </c>
    </row>
    <row r="194" spans="1:21" ht="25.9" customHeight="1" x14ac:dyDescent="0.2">
      <c r="A194" s="74" t="str">
        <f>IF(D194="","",MAX($A$10:A193)+1)</f>
        <v/>
      </c>
      <c r="B194" s="82" t="str">
        <f>IF('N-Bedarf GL §13a'!B193="","",'N-Bedarf GL §13a'!B193)</f>
        <v/>
      </c>
      <c r="C194" s="204" t="str">
        <f>IF('N-Bedarf GL §13a'!C193="","",'N-Bedarf GL §13a'!C193)</f>
        <v/>
      </c>
      <c r="D194" s="81" t="str">
        <f>IF('N-Bedarf GL §13a'!D193="","",'N-Bedarf GL §13a'!D193)</f>
        <v/>
      </c>
      <c r="E194" s="83" t="str">
        <f>IF('N-Bedarf GL §13a'!H193="","",'N-Bedarf GL §13a'!H193)</f>
        <v/>
      </c>
      <c r="F194" s="32" t="str">
        <f t="shared" si="4"/>
        <v/>
      </c>
      <c r="G194" s="84" t="str">
        <f t="shared" si="5"/>
        <v/>
      </c>
      <c r="H194" s="85"/>
      <c r="I194" s="77" t="s">
        <v>261</v>
      </c>
      <c r="J194" s="2"/>
      <c r="K194" s="32" t="str">
        <f>IF(J194="","C",IF($I194="I",INDEX(Gehaltsklassen!A$11:A$15,MATCH(J194,Gehaltsklassen!C$11:C$15,1),1),IF($I194="II",INDEX(Gehaltsklassen!A$11:A$15,MATCH(J194,Gehaltsklassen!D$11:D$15,1),1),IF($I194="III",INDEX(Gehaltsklassen!A$11:A$15,MATCH(J194,Gehaltsklassen!E$11:E$15,1),1),"Falsche Bodenart"))))</f>
        <v>C</v>
      </c>
      <c r="L194" s="2"/>
      <c r="M194" s="32" t="str">
        <f>IF(L194="","C",IF($I194="I",INDEX(Gehaltsklassen!A$11:A$15,MATCH(L194,Gehaltsklassen!C$11:C$15,1),1),IF($I194="II",INDEX(Gehaltsklassen!A$11:A$15,MATCH(L194,Gehaltsklassen!D$11:D$15,1),1),IF($I194="III",INDEX(Gehaltsklassen!A$11:A$15,MATCH(L194,Gehaltsklassen!E$11:E$15,1),1),"Falsche Bodenart"))))</f>
        <v>C</v>
      </c>
      <c r="N194" s="86" t="str">
        <f>IF(OR(C194=""),"",SUM(F194)*VLOOKUP(K194,Gehaltsklassen!$B$34:$D$38,2,FALSE))</f>
        <v/>
      </c>
      <c r="O194" s="86" t="str">
        <f>IF(OR(C194=""),"",SUM(F194)*VLOOKUP(K194,Gehaltsklassen!$B$34:$D$38,2,FALSE)*C194)</f>
        <v/>
      </c>
      <c r="P194" s="86" t="str">
        <f>IF(OR(C194=""),"",SUM(F194,)*VLOOKUP(K194,Gehaltsklassen!$B$34:$D$38,3,FALSE))</f>
        <v/>
      </c>
      <c r="Q194" s="86" t="str">
        <f>IF(OR(C194=""),"",SUM(F194,)*VLOOKUP(K194,Gehaltsklassen!$B$34:$D$38,3,FALSE)*C194)</f>
        <v/>
      </c>
      <c r="R194" s="87" t="str">
        <f>IF(OR(C194=""),"",(SUM(G194)*VLOOKUP(M194,Gehaltsklassen!$B$34:$D$38,2,FALSE)))</f>
        <v/>
      </c>
      <c r="S194" s="414" t="str">
        <f>IF(OR(C194=""),"",(SUM(G194)*VLOOKUP(M194,Gehaltsklassen!$B$34:$D$38,2,FALSE))*C194)</f>
        <v/>
      </c>
      <c r="T194" s="417" t="str">
        <f>IF(OR(C194=""),"",(SUM(G194)*VLOOKUP(M194,Gehaltsklassen!$B$34:$D$38,3,FALSE)))</f>
        <v/>
      </c>
      <c r="U194" s="417" t="str">
        <f>IF(OR(C194=""),"",(SUM(G194)*VLOOKUP(M194,Gehaltsklassen!$B$34:$D$38,3,FALSE))*C194)</f>
        <v/>
      </c>
    </row>
    <row r="195" spans="1:21" ht="25.9" customHeight="1" x14ac:dyDescent="0.2">
      <c r="A195" s="74" t="str">
        <f>IF(D195="","",MAX($A$10:A194)+1)</f>
        <v/>
      </c>
      <c r="B195" s="82" t="str">
        <f>IF('N-Bedarf GL §13a'!B194="","",'N-Bedarf GL §13a'!B194)</f>
        <v/>
      </c>
      <c r="C195" s="204" t="str">
        <f>IF('N-Bedarf GL §13a'!C194="","",'N-Bedarf GL §13a'!C194)</f>
        <v/>
      </c>
      <c r="D195" s="81" t="str">
        <f>IF('N-Bedarf GL §13a'!D194="","",'N-Bedarf GL §13a'!D194)</f>
        <v/>
      </c>
      <c r="E195" s="83" t="str">
        <f>IF('N-Bedarf GL §13a'!H194="","",'N-Bedarf GL §13a'!H194)</f>
        <v/>
      </c>
      <c r="F195" s="32" t="str">
        <f t="shared" si="4"/>
        <v/>
      </c>
      <c r="G195" s="84" t="str">
        <f t="shared" si="5"/>
        <v/>
      </c>
      <c r="H195" s="85"/>
      <c r="I195" s="77" t="s">
        <v>261</v>
      </c>
      <c r="J195" s="2"/>
      <c r="K195" s="32" t="str">
        <f>IF(J195="","C",IF($I195="I",INDEX(Gehaltsklassen!A$11:A$15,MATCH(J195,Gehaltsklassen!C$11:C$15,1),1),IF($I195="II",INDEX(Gehaltsklassen!A$11:A$15,MATCH(J195,Gehaltsklassen!D$11:D$15,1),1),IF($I195="III",INDEX(Gehaltsklassen!A$11:A$15,MATCH(J195,Gehaltsklassen!E$11:E$15,1),1),"Falsche Bodenart"))))</f>
        <v>C</v>
      </c>
      <c r="L195" s="2"/>
      <c r="M195" s="32" t="str">
        <f>IF(L195="","C",IF($I195="I",INDEX(Gehaltsklassen!A$11:A$15,MATCH(L195,Gehaltsklassen!C$11:C$15,1),1),IF($I195="II",INDEX(Gehaltsklassen!A$11:A$15,MATCH(L195,Gehaltsklassen!D$11:D$15,1),1),IF($I195="III",INDEX(Gehaltsklassen!A$11:A$15,MATCH(L195,Gehaltsklassen!E$11:E$15,1),1),"Falsche Bodenart"))))</f>
        <v>C</v>
      </c>
      <c r="N195" s="86" t="str">
        <f>IF(OR(C195=""),"",SUM(F195)*VLOOKUP(K195,Gehaltsklassen!$B$34:$D$38,2,FALSE))</f>
        <v/>
      </c>
      <c r="O195" s="86" t="str">
        <f>IF(OR(C195=""),"",SUM(F195)*VLOOKUP(K195,Gehaltsklassen!$B$34:$D$38,2,FALSE)*C195)</f>
        <v/>
      </c>
      <c r="P195" s="86" t="str">
        <f>IF(OR(C195=""),"",SUM(F195,)*VLOOKUP(K195,Gehaltsklassen!$B$34:$D$38,3,FALSE))</f>
        <v/>
      </c>
      <c r="Q195" s="86" t="str">
        <f>IF(OR(C195=""),"",SUM(F195,)*VLOOKUP(K195,Gehaltsklassen!$B$34:$D$38,3,FALSE)*C195)</f>
        <v/>
      </c>
      <c r="R195" s="87" t="str">
        <f>IF(OR(C195=""),"",(SUM(G195)*VLOOKUP(M195,Gehaltsklassen!$B$34:$D$38,2,FALSE)))</f>
        <v/>
      </c>
      <c r="S195" s="414" t="str">
        <f>IF(OR(C195=""),"",(SUM(G195)*VLOOKUP(M195,Gehaltsklassen!$B$34:$D$38,2,FALSE))*C195)</f>
        <v/>
      </c>
      <c r="T195" s="417" t="str">
        <f>IF(OR(C195=""),"",(SUM(G195)*VLOOKUP(M195,Gehaltsklassen!$B$34:$D$38,3,FALSE)))</f>
        <v/>
      </c>
      <c r="U195" s="417" t="str">
        <f>IF(OR(C195=""),"",(SUM(G195)*VLOOKUP(M195,Gehaltsklassen!$B$34:$D$38,3,FALSE))*C195)</f>
        <v/>
      </c>
    </row>
    <row r="196" spans="1:21" ht="25.9" customHeight="1" x14ac:dyDescent="0.2">
      <c r="A196" s="74" t="str">
        <f>IF(D196="","",MAX($A$10:A195)+1)</f>
        <v/>
      </c>
      <c r="B196" s="82" t="str">
        <f>IF('N-Bedarf GL §13a'!B195="","",'N-Bedarf GL §13a'!B195)</f>
        <v/>
      </c>
      <c r="C196" s="204" t="str">
        <f>IF('N-Bedarf GL §13a'!C195="","",'N-Bedarf GL §13a'!C195)</f>
        <v/>
      </c>
      <c r="D196" s="81" t="str">
        <f>IF('N-Bedarf GL §13a'!D195="","",'N-Bedarf GL §13a'!D195)</f>
        <v/>
      </c>
      <c r="E196" s="83" t="str">
        <f>IF('N-Bedarf GL §13a'!H195="","",'N-Bedarf GL §13a'!H195)</f>
        <v/>
      </c>
      <c r="F196" s="32" t="str">
        <f t="shared" si="4"/>
        <v/>
      </c>
      <c r="G196" s="84" t="str">
        <f t="shared" si="5"/>
        <v/>
      </c>
      <c r="H196" s="85"/>
      <c r="I196" s="77" t="s">
        <v>261</v>
      </c>
      <c r="J196" s="2"/>
      <c r="K196" s="32" t="str">
        <f>IF(J196="","C",IF($I196="I",INDEX(Gehaltsklassen!A$11:A$15,MATCH(J196,Gehaltsklassen!C$11:C$15,1),1),IF($I196="II",INDEX(Gehaltsklassen!A$11:A$15,MATCH(J196,Gehaltsklassen!D$11:D$15,1),1),IF($I196="III",INDEX(Gehaltsklassen!A$11:A$15,MATCH(J196,Gehaltsklassen!E$11:E$15,1),1),"Falsche Bodenart"))))</f>
        <v>C</v>
      </c>
      <c r="L196" s="2"/>
      <c r="M196" s="32" t="str">
        <f>IF(L196="","C",IF($I196="I",INDEX(Gehaltsklassen!A$11:A$15,MATCH(L196,Gehaltsklassen!C$11:C$15,1),1),IF($I196="II",INDEX(Gehaltsklassen!A$11:A$15,MATCH(L196,Gehaltsklassen!D$11:D$15,1),1),IF($I196="III",INDEX(Gehaltsklassen!A$11:A$15,MATCH(L196,Gehaltsklassen!E$11:E$15,1),1),"Falsche Bodenart"))))</f>
        <v>C</v>
      </c>
      <c r="N196" s="86" t="str">
        <f>IF(OR(C196=""),"",SUM(F196)*VLOOKUP(K196,Gehaltsklassen!$B$34:$D$38,2,FALSE))</f>
        <v/>
      </c>
      <c r="O196" s="86" t="str">
        <f>IF(OR(C196=""),"",SUM(F196)*VLOOKUP(K196,Gehaltsklassen!$B$34:$D$38,2,FALSE)*C196)</f>
        <v/>
      </c>
      <c r="P196" s="86" t="str">
        <f>IF(OR(C196=""),"",SUM(F196,)*VLOOKUP(K196,Gehaltsklassen!$B$34:$D$38,3,FALSE))</f>
        <v/>
      </c>
      <c r="Q196" s="86" t="str">
        <f>IF(OR(C196=""),"",SUM(F196,)*VLOOKUP(K196,Gehaltsklassen!$B$34:$D$38,3,FALSE)*C196)</f>
        <v/>
      </c>
      <c r="R196" s="87" t="str">
        <f>IF(OR(C196=""),"",(SUM(G196)*VLOOKUP(M196,Gehaltsklassen!$B$34:$D$38,2,FALSE)))</f>
        <v/>
      </c>
      <c r="S196" s="414" t="str">
        <f>IF(OR(C196=""),"",(SUM(G196)*VLOOKUP(M196,Gehaltsklassen!$B$34:$D$38,2,FALSE))*C196)</f>
        <v/>
      </c>
      <c r="T196" s="417" t="str">
        <f>IF(OR(C196=""),"",(SUM(G196)*VLOOKUP(M196,Gehaltsklassen!$B$34:$D$38,3,FALSE)))</f>
        <v/>
      </c>
      <c r="U196" s="417" t="str">
        <f>IF(OR(C196=""),"",(SUM(G196)*VLOOKUP(M196,Gehaltsklassen!$B$34:$D$38,3,FALSE))*C196)</f>
        <v/>
      </c>
    </row>
    <row r="197" spans="1:21" ht="25.9" customHeight="1" x14ac:dyDescent="0.2">
      <c r="A197" s="74" t="str">
        <f>IF(D197="","",MAX($A$10:A196)+1)</f>
        <v/>
      </c>
      <c r="B197" s="82" t="str">
        <f>IF('N-Bedarf GL §13a'!B196="","",'N-Bedarf GL §13a'!B196)</f>
        <v/>
      </c>
      <c r="C197" s="204" t="str">
        <f>IF('N-Bedarf GL §13a'!C196="","",'N-Bedarf GL §13a'!C196)</f>
        <v/>
      </c>
      <c r="D197" s="81" t="str">
        <f>IF('N-Bedarf GL §13a'!D196="","",'N-Bedarf GL §13a'!D196)</f>
        <v/>
      </c>
      <c r="E197" s="83" t="str">
        <f>IF('N-Bedarf GL §13a'!H196="","",'N-Bedarf GL §13a'!H196)</f>
        <v/>
      </c>
      <c r="F197" s="32" t="str">
        <f t="shared" si="4"/>
        <v/>
      </c>
      <c r="G197" s="84" t="str">
        <f t="shared" si="5"/>
        <v/>
      </c>
      <c r="H197" s="85"/>
      <c r="I197" s="77" t="s">
        <v>261</v>
      </c>
      <c r="J197" s="2"/>
      <c r="K197" s="32" t="str">
        <f>IF(J197="","C",IF($I197="I",INDEX(Gehaltsklassen!A$11:A$15,MATCH(J197,Gehaltsklassen!C$11:C$15,1),1),IF($I197="II",INDEX(Gehaltsklassen!A$11:A$15,MATCH(J197,Gehaltsklassen!D$11:D$15,1),1),IF($I197="III",INDEX(Gehaltsklassen!A$11:A$15,MATCH(J197,Gehaltsklassen!E$11:E$15,1),1),"Falsche Bodenart"))))</f>
        <v>C</v>
      </c>
      <c r="L197" s="2"/>
      <c r="M197" s="32" t="str">
        <f>IF(L197="","C",IF($I197="I",INDEX(Gehaltsklassen!A$11:A$15,MATCH(L197,Gehaltsklassen!C$11:C$15,1),1),IF($I197="II",INDEX(Gehaltsklassen!A$11:A$15,MATCH(L197,Gehaltsklassen!D$11:D$15,1),1),IF($I197="III",INDEX(Gehaltsklassen!A$11:A$15,MATCH(L197,Gehaltsklassen!E$11:E$15,1),1),"Falsche Bodenart"))))</f>
        <v>C</v>
      </c>
      <c r="N197" s="86" t="str">
        <f>IF(OR(C197=""),"",SUM(F197)*VLOOKUP(K197,Gehaltsklassen!$B$34:$D$38,2,FALSE))</f>
        <v/>
      </c>
      <c r="O197" s="86" t="str">
        <f>IF(OR(C197=""),"",SUM(F197)*VLOOKUP(K197,Gehaltsklassen!$B$34:$D$38,2,FALSE)*C197)</f>
        <v/>
      </c>
      <c r="P197" s="86" t="str">
        <f>IF(OR(C197=""),"",SUM(F197,)*VLOOKUP(K197,Gehaltsklassen!$B$34:$D$38,3,FALSE))</f>
        <v/>
      </c>
      <c r="Q197" s="86" t="str">
        <f>IF(OR(C197=""),"",SUM(F197,)*VLOOKUP(K197,Gehaltsklassen!$B$34:$D$38,3,FALSE)*C197)</f>
        <v/>
      </c>
      <c r="R197" s="87" t="str">
        <f>IF(OR(C197=""),"",(SUM(G197)*VLOOKUP(M197,Gehaltsklassen!$B$34:$D$38,2,FALSE)))</f>
        <v/>
      </c>
      <c r="S197" s="414" t="str">
        <f>IF(OR(C197=""),"",(SUM(G197)*VLOOKUP(M197,Gehaltsklassen!$B$34:$D$38,2,FALSE))*C197)</f>
        <v/>
      </c>
      <c r="T197" s="417" t="str">
        <f>IF(OR(C197=""),"",(SUM(G197)*VLOOKUP(M197,Gehaltsklassen!$B$34:$D$38,3,FALSE)))</f>
        <v/>
      </c>
      <c r="U197" s="417" t="str">
        <f>IF(OR(C197=""),"",(SUM(G197)*VLOOKUP(M197,Gehaltsklassen!$B$34:$D$38,3,FALSE))*C197)</f>
        <v/>
      </c>
    </row>
    <row r="198" spans="1:21" ht="25.9" customHeight="1" x14ac:dyDescent="0.2">
      <c r="A198" s="74" t="str">
        <f>IF(D198="","",MAX($A$10:A197)+1)</f>
        <v/>
      </c>
      <c r="B198" s="82" t="str">
        <f>IF('N-Bedarf GL §13a'!B197="","",'N-Bedarf GL §13a'!B197)</f>
        <v/>
      </c>
      <c r="C198" s="204" t="str">
        <f>IF('N-Bedarf GL §13a'!C197="","",'N-Bedarf GL §13a'!C197)</f>
        <v/>
      </c>
      <c r="D198" s="81" t="str">
        <f>IF('N-Bedarf GL §13a'!D197="","",'N-Bedarf GL §13a'!D197)</f>
        <v/>
      </c>
      <c r="E198" s="83" t="str">
        <f>IF('N-Bedarf GL §13a'!H197="","",'N-Bedarf GL §13a'!H197)</f>
        <v/>
      </c>
      <c r="F198" s="32" t="str">
        <f t="shared" si="4"/>
        <v/>
      </c>
      <c r="G198" s="84" t="str">
        <f t="shared" si="5"/>
        <v/>
      </c>
      <c r="H198" s="85"/>
      <c r="I198" s="77" t="s">
        <v>261</v>
      </c>
      <c r="J198" s="2"/>
      <c r="K198" s="32" t="str">
        <f>IF(J198="","C",IF($I198="I",INDEX(Gehaltsklassen!A$11:A$15,MATCH(J198,Gehaltsklassen!C$11:C$15,1),1),IF($I198="II",INDEX(Gehaltsklassen!A$11:A$15,MATCH(J198,Gehaltsklassen!D$11:D$15,1),1),IF($I198="III",INDEX(Gehaltsklassen!A$11:A$15,MATCH(J198,Gehaltsklassen!E$11:E$15,1),1),"Falsche Bodenart"))))</f>
        <v>C</v>
      </c>
      <c r="L198" s="2"/>
      <c r="M198" s="32" t="str">
        <f>IF(L198="","C",IF($I198="I",INDEX(Gehaltsklassen!A$11:A$15,MATCH(L198,Gehaltsklassen!C$11:C$15,1),1),IF($I198="II",INDEX(Gehaltsklassen!A$11:A$15,MATCH(L198,Gehaltsklassen!D$11:D$15,1),1),IF($I198="III",INDEX(Gehaltsklassen!A$11:A$15,MATCH(L198,Gehaltsklassen!E$11:E$15,1),1),"Falsche Bodenart"))))</f>
        <v>C</v>
      </c>
      <c r="N198" s="86" t="str">
        <f>IF(OR(C198=""),"",SUM(F198)*VLOOKUP(K198,Gehaltsklassen!$B$34:$D$38,2,FALSE))</f>
        <v/>
      </c>
      <c r="O198" s="86" t="str">
        <f>IF(OR(C198=""),"",SUM(F198)*VLOOKUP(K198,Gehaltsklassen!$B$34:$D$38,2,FALSE)*C198)</f>
        <v/>
      </c>
      <c r="P198" s="86" t="str">
        <f>IF(OR(C198=""),"",SUM(F198,)*VLOOKUP(K198,Gehaltsklassen!$B$34:$D$38,3,FALSE))</f>
        <v/>
      </c>
      <c r="Q198" s="86" t="str">
        <f>IF(OR(C198=""),"",SUM(F198,)*VLOOKUP(K198,Gehaltsklassen!$B$34:$D$38,3,FALSE)*C198)</f>
        <v/>
      </c>
      <c r="R198" s="87" t="str">
        <f>IF(OR(C198=""),"",(SUM(G198)*VLOOKUP(M198,Gehaltsklassen!$B$34:$D$38,2,FALSE)))</f>
        <v/>
      </c>
      <c r="S198" s="414" t="str">
        <f>IF(OR(C198=""),"",(SUM(G198)*VLOOKUP(M198,Gehaltsklassen!$B$34:$D$38,2,FALSE))*C198)</f>
        <v/>
      </c>
      <c r="T198" s="417" t="str">
        <f>IF(OR(C198=""),"",(SUM(G198)*VLOOKUP(M198,Gehaltsklassen!$B$34:$D$38,3,FALSE)))</f>
        <v/>
      </c>
      <c r="U198" s="417" t="str">
        <f>IF(OR(C198=""),"",(SUM(G198)*VLOOKUP(M198,Gehaltsklassen!$B$34:$D$38,3,FALSE))*C198)</f>
        <v/>
      </c>
    </row>
    <row r="199" spans="1:21" ht="25.9" customHeight="1" x14ac:dyDescent="0.2">
      <c r="A199" s="74" t="str">
        <f>IF(D199="","",MAX($A$10:A198)+1)</f>
        <v/>
      </c>
      <c r="B199" s="82" t="str">
        <f>IF('N-Bedarf GL §13a'!B198="","",'N-Bedarf GL §13a'!B198)</f>
        <v/>
      </c>
      <c r="C199" s="204" t="str">
        <f>IF('N-Bedarf GL §13a'!C198="","",'N-Bedarf GL §13a'!C198)</f>
        <v/>
      </c>
      <c r="D199" s="81" t="str">
        <f>IF('N-Bedarf GL §13a'!D198="","",'N-Bedarf GL §13a'!D198)</f>
        <v/>
      </c>
      <c r="E199" s="83" t="str">
        <f>IF('N-Bedarf GL §13a'!H198="","",'N-Bedarf GL §13a'!H198)</f>
        <v/>
      </c>
      <c r="F199" s="32" t="str">
        <f t="shared" si="4"/>
        <v/>
      </c>
      <c r="G199" s="84" t="str">
        <f t="shared" si="5"/>
        <v/>
      </c>
      <c r="H199" s="85"/>
      <c r="I199" s="77" t="s">
        <v>261</v>
      </c>
      <c r="J199" s="2"/>
      <c r="K199" s="32" t="str">
        <f>IF(J199="","C",IF($I199="I",INDEX(Gehaltsklassen!A$11:A$15,MATCH(J199,Gehaltsklassen!C$11:C$15,1),1),IF($I199="II",INDEX(Gehaltsklassen!A$11:A$15,MATCH(J199,Gehaltsklassen!D$11:D$15,1),1),IF($I199="III",INDEX(Gehaltsklassen!A$11:A$15,MATCH(J199,Gehaltsklassen!E$11:E$15,1),1),"Falsche Bodenart"))))</f>
        <v>C</v>
      </c>
      <c r="L199" s="2"/>
      <c r="M199" s="32" t="str">
        <f>IF(L199="","C",IF($I199="I",INDEX(Gehaltsklassen!A$11:A$15,MATCH(L199,Gehaltsklassen!C$11:C$15,1),1),IF($I199="II",INDEX(Gehaltsklassen!A$11:A$15,MATCH(L199,Gehaltsklassen!D$11:D$15,1),1),IF($I199="III",INDEX(Gehaltsklassen!A$11:A$15,MATCH(L199,Gehaltsklassen!E$11:E$15,1),1),"Falsche Bodenart"))))</f>
        <v>C</v>
      </c>
      <c r="N199" s="86" t="str">
        <f>IF(OR(C199=""),"",SUM(F199)*VLOOKUP(K199,Gehaltsklassen!$B$34:$D$38,2,FALSE))</f>
        <v/>
      </c>
      <c r="O199" s="86" t="str">
        <f>IF(OR(C199=""),"",SUM(F199)*VLOOKUP(K199,Gehaltsklassen!$B$34:$D$38,2,FALSE)*C199)</f>
        <v/>
      </c>
      <c r="P199" s="86" t="str">
        <f>IF(OR(C199=""),"",SUM(F199,)*VLOOKUP(K199,Gehaltsklassen!$B$34:$D$38,3,FALSE))</f>
        <v/>
      </c>
      <c r="Q199" s="86" t="str">
        <f>IF(OR(C199=""),"",SUM(F199,)*VLOOKUP(K199,Gehaltsklassen!$B$34:$D$38,3,FALSE)*C199)</f>
        <v/>
      </c>
      <c r="R199" s="87" t="str">
        <f>IF(OR(C199=""),"",(SUM(G199)*VLOOKUP(M199,Gehaltsklassen!$B$34:$D$38,2,FALSE)))</f>
        <v/>
      </c>
      <c r="S199" s="414" t="str">
        <f>IF(OR(C199=""),"",(SUM(G199)*VLOOKUP(M199,Gehaltsklassen!$B$34:$D$38,2,FALSE))*C199)</f>
        <v/>
      </c>
      <c r="T199" s="417" t="str">
        <f>IF(OR(C199=""),"",(SUM(G199)*VLOOKUP(M199,Gehaltsklassen!$B$34:$D$38,3,FALSE)))</f>
        <v/>
      </c>
      <c r="U199" s="417" t="str">
        <f>IF(OR(C199=""),"",(SUM(G199)*VLOOKUP(M199,Gehaltsklassen!$B$34:$D$38,3,FALSE))*C199)</f>
        <v/>
      </c>
    </row>
    <row r="200" spans="1:21" ht="25.9" customHeight="1" x14ac:dyDescent="0.2">
      <c r="A200" s="74" t="str">
        <f>IF(D200="","",MAX($A$10:A199)+1)</f>
        <v/>
      </c>
      <c r="B200" s="82" t="str">
        <f>IF('N-Bedarf GL §13a'!B199="","",'N-Bedarf GL §13a'!B199)</f>
        <v/>
      </c>
      <c r="C200" s="204" t="str">
        <f>IF('N-Bedarf GL §13a'!C199="","",'N-Bedarf GL §13a'!C199)</f>
        <v/>
      </c>
      <c r="D200" s="81" t="str">
        <f>IF('N-Bedarf GL §13a'!D199="","",'N-Bedarf GL §13a'!D199)</f>
        <v/>
      </c>
      <c r="E200" s="83" t="str">
        <f>IF('N-Bedarf GL §13a'!H199="","",'N-Bedarf GL §13a'!H199)</f>
        <v/>
      </c>
      <c r="F200" s="32" t="str">
        <f t="shared" si="4"/>
        <v/>
      </c>
      <c r="G200" s="84" t="str">
        <f t="shared" si="5"/>
        <v/>
      </c>
      <c r="H200" s="85"/>
      <c r="I200" s="77" t="s">
        <v>261</v>
      </c>
      <c r="J200" s="2"/>
      <c r="K200" s="32" t="str">
        <f>IF(J200="","C",IF($I200="I",INDEX(Gehaltsklassen!A$11:A$15,MATCH(J200,Gehaltsklassen!C$11:C$15,1),1),IF($I200="II",INDEX(Gehaltsklassen!A$11:A$15,MATCH(J200,Gehaltsklassen!D$11:D$15,1),1),IF($I200="III",INDEX(Gehaltsklassen!A$11:A$15,MATCH(J200,Gehaltsklassen!E$11:E$15,1),1),"Falsche Bodenart"))))</f>
        <v>C</v>
      </c>
      <c r="L200" s="2"/>
      <c r="M200" s="32" t="str">
        <f>IF(L200="","C",IF($I200="I",INDEX(Gehaltsklassen!A$11:A$15,MATCH(L200,Gehaltsklassen!C$11:C$15,1),1),IF($I200="II",INDEX(Gehaltsklassen!A$11:A$15,MATCH(L200,Gehaltsklassen!D$11:D$15,1),1),IF($I200="III",INDEX(Gehaltsklassen!A$11:A$15,MATCH(L200,Gehaltsklassen!E$11:E$15,1),1),"Falsche Bodenart"))))</f>
        <v>C</v>
      </c>
      <c r="N200" s="86" t="str">
        <f>IF(OR(C200=""),"",SUM(F200)*VLOOKUP(K200,Gehaltsklassen!$B$34:$D$38,2,FALSE))</f>
        <v/>
      </c>
      <c r="O200" s="86" t="str">
        <f>IF(OR(C200=""),"",SUM(F200)*VLOOKUP(K200,Gehaltsklassen!$B$34:$D$38,2,FALSE)*C200)</f>
        <v/>
      </c>
      <c r="P200" s="86" t="str">
        <f>IF(OR(C200=""),"",SUM(F200,)*VLOOKUP(K200,Gehaltsklassen!$B$34:$D$38,3,FALSE))</f>
        <v/>
      </c>
      <c r="Q200" s="86" t="str">
        <f>IF(OR(C200=""),"",SUM(F200,)*VLOOKUP(K200,Gehaltsklassen!$B$34:$D$38,3,FALSE)*C200)</f>
        <v/>
      </c>
      <c r="R200" s="87" t="str">
        <f>IF(OR(C200=""),"",(SUM(G200)*VLOOKUP(M200,Gehaltsklassen!$B$34:$D$38,2,FALSE)))</f>
        <v/>
      </c>
      <c r="S200" s="414" t="str">
        <f>IF(OR(C200=""),"",(SUM(G200)*VLOOKUP(M200,Gehaltsklassen!$B$34:$D$38,2,FALSE))*C200)</f>
        <v/>
      </c>
      <c r="T200" s="417" t="str">
        <f>IF(OR(C200=""),"",(SUM(G200)*VLOOKUP(M200,Gehaltsklassen!$B$34:$D$38,3,FALSE)))</f>
        <v/>
      </c>
      <c r="U200" s="417" t="str">
        <f>IF(OR(C200=""),"",(SUM(G200)*VLOOKUP(M200,Gehaltsklassen!$B$34:$D$38,3,FALSE))*C200)</f>
        <v/>
      </c>
    </row>
    <row r="201" spans="1:21" ht="25.9" customHeight="1" x14ac:dyDescent="0.2">
      <c r="A201" s="74" t="str">
        <f>IF(D201="","",MAX($A$10:A200)+1)</f>
        <v/>
      </c>
      <c r="B201" s="82" t="str">
        <f>IF('N-Bedarf GL §13a'!B200="","",'N-Bedarf GL §13a'!B200)</f>
        <v/>
      </c>
      <c r="C201" s="204" t="str">
        <f>IF('N-Bedarf GL §13a'!C200="","",'N-Bedarf GL §13a'!C200)</f>
        <v/>
      </c>
      <c r="D201" s="81" t="str">
        <f>IF('N-Bedarf GL §13a'!D200="","",'N-Bedarf GL §13a'!D200)</f>
        <v/>
      </c>
      <c r="E201" s="83" t="str">
        <f>IF('N-Bedarf GL §13a'!H200="","",'N-Bedarf GL §13a'!H200)</f>
        <v/>
      </c>
      <c r="F201" s="32" t="str">
        <f t="shared" ref="F201:F264" si="6">IF(OR(D201="",D201="keine"),"",VLOOKUP(D201,PSollG,3,FALSE)*E201)</f>
        <v/>
      </c>
      <c r="G201" s="84" t="str">
        <f t="shared" ref="G201:G264" si="7">IF(OR(D201="",D201="keine"),"",VLOOKUP(D201,PSollG,4,FALSE)*E201)</f>
        <v/>
      </c>
      <c r="H201" s="85"/>
      <c r="I201" s="77" t="s">
        <v>261</v>
      </c>
      <c r="J201" s="2"/>
      <c r="K201" s="32" t="str">
        <f>IF(J201="","C",IF($I201="I",INDEX(Gehaltsklassen!A$11:A$15,MATCH(J201,Gehaltsklassen!C$11:C$15,1),1),IF($I201="II",INDEX(Gehaltsklassen!A$11:A$15,MATCH(J201,Gehaltsklassen!D$11:D$15,1),1),IF($I201="III",INDEX(Gehaltsklassen!A$11:A$15,MATCH(J201,Gehaltsklassen!E$11:E$15,1),1),"Falsche Bodenart"))))</f>
        <v>C</v>
      </c>
      <c r="L201" s="2"/>
      <c r="M201" s="32" t="str">
        <f>IF(L201="","C",IF($I201="I",INDEX(Gehaltsklassen!A$11:A$15,MATCH(L201,Gehaltsklassen!C$11:C$15,1),1),IF($I201="II",INDEX(Gehaltsklassen!A$11:A$15,MATCH(L201,Gehaltsklassen!D$11:D$15,1),1),IF($I201="III",INDEX(Gehaltsklassen!A$11:A$15,MATCH(L201,Gehaltsklassen!E$11:E$15,1),1),"Falsche Bodenart"))))</f>
        <v>C</v>
      </c>
      <c r="N201" s="86" t="str">
        <f>IF(OR(C201=""),"",SUM(F201)*VLOOKUP(K201,Gehaltsklassen!$B$34:$D$38,2,FALSE))</f>
        <v/>
      </c>
      <c r="O201" s="86" t="str">
        <f>IF(OR(C201=""),"",SUM(F201)*VLOOKUP(K201,Gehaltsklassen!$B$34:$D$38,2,FALSE)*C201)</f>
        <v/>
      </c>
      <c r="P201" s="86" t="str">
        <f>IF(OR(C201=""),"",SUM(F201,)*VLOOKUP(K201,Gehaltsklassen!$B$34:$D$38,3,FALSE))</f>
        <v/>
      </c>
      <c r="Q201" s="86" t="str">
        <f>IF(OR(C201=""),"",SUM(F201,)*VLOOKUP(K201,Gehaltsklassen!$B$34:$D$38,3,FALSE)*C201)</f>
        <v/>
      </c>
      <c r="R201" s="87" t="str">
        <f>IF(OR(C201=""),"",(SUM(G201)*VLOOKUP(M201,Gehaltsklassen!$B$34:$D$38,2,FALSE)))</f>
        <v/>
      </c>
      <c r="S201" s="414" t="str">
        <f>IF(OR(C201=""),"",(SUM(G201)*VLOOKUP(M201,Gehaltsklassen!$B$34:$D$38,2,FALSE))*C201)</f>
        <v/>
      </c>
      <c r="T201" s="417" t="str">
        <f>IF(OR(C201=""),"",(SUM(G201)*VLOOKUP(M201,Gehaltsklassen!$B$34:$D$38,3,FALSE)))</f>
        <v/>
      </c>
      <c r="U201" s="417" t="str">
        <f>IF(OR(C201=""),"",(SUM(G201)*VLOOKUP(M201,Gehaltsklassen!$B$34:$D$38,3,FALSE))*C201)</f>
        <v/>
      </c>
    </row>
    <row r="202" spans="1:21" ht="25.9" customHeight="1" x14ac:dyDescent="0.2">
      <c r="A202" s="74" t="str">
        <f>IF(D202="","",MAX($A$10:A201)+1)</f>
        <v/>
      </c>
      <c r="B202" s="82" t="str">
        <f>IF('N-Bedarf GL §13a'!B201="","",'N-Bedarf GL §13a'!B201)</f>
        <v/>
      </c>
      <c r="C202" s="204" t="str">
        <f>IF('N-Bedarf GL §13a'!C201="","",'N-Bedarf GL §13a'!C201)</f>
        <v/>
      </c>
      <c r="D202" s="81" t="str">
        <f>IF('N-Bedarf GL §13a'!D201="","",'N-Bedarf GL §13a'!D201)</f>
        <v/>
      </c>
      <c r="E202" s="83" t="str">
        <f>IF('N-Bedarf GL §13a'!H201="","",'N-Bedarf GL §13a'!H201)</f>
        <v/>
      </c>
      <c r="F202" s="32" t="str">
        <f t="shared" si="6"/>
        <v/>
      </c>
      <c r="G202" s="84" t="str">
        <f t="shared" si="7"/>
        <v/>
      </c>
      <c r="H202" s="85"/>
      <c r="I202" s="77" t="s">
        <v>261</v>
      </c>
      <c r="J202" s="2"/>
      <c r="K202" s="32" t="str">
        <f>IF(J202="","C",IF($I202="I",INDEX(Gehaltsklassen!A$11:A$15,MATCH(J202,Gehaltsklassen!C$11:C$15,1),1),IF($I202="II",INDEX(Gehaltsklassen!A$11:A$15,MATCH(J202,Gehaltsklassen!D$11:D$15,1),1),IF($I202="III",INDEX(Gehaltsklassen!A$11:A$15,MATCH(J202,Gehaltsklassen!E$11:E$15,1),1),"Falsche Bodenart"))))</f>
        <v>C</v>
      </c>
      <c r="L202" s="2"/>
      <c r="M202" s="32" t="str">
        <f>IF(L202="","C",IF($I202="I",INDEX(Gehaltsklassen!A$11:A$15,MATCH(L202,Gehaltsklassen!C$11:C$15,1),1),IF($I202="II",INDEX(Gehaltsklassen!A$11:A$15,MATCH(L202,Gehaltsklassen!D$11:D$15,1),1),IF($I202="III",INDEX(Gehaltsklassen!A$11:A$15,MATCH(L202,Gehaltsklassen!E$11:E$15,1),1),"Falsche Bodenart"))))</f>
        <v>C</v>
      </c>
      <c r="N202" s="86" t="str">
        <f>IF(OR(C202=""),"",SUM(F202)*VLOOKUP(K202,Gehaltsklassen!$B$34:$D$38,2,FALSE))</f>
        <v/>
      </c>
      <c r="O202" s="86" t="str">
        <f>IF(OR(C202=""),"",SUM(F202)*VLOOKUP(K202,Gehaltsklassen!$B$34:$D$38,2,FALSE)*C202)</f>
        <v/>
      </c>
      <c r="P202" s="86" t="str">
        <f>IF(OR(C202=""),"",SUM(F202,)*VLOOKUP(K202,Gehaltsklassen!$B$34:$D$38,3,FALSE))</f>
        <v/>
      </c>
      <c r="Q202" s="86" t="str">
        <f>IF(OR(C202=""),"",SUM(F202,)*VLOOKUP(K202,Gehaltsklassen!$B$34:$D$38,3,FALSE)*C202)</f>
        <v/>
      </c>
      <c r="R202" s="87" t="str">
        <f>IF(OR(C202=""),"",(SUM(G202)*VLOOKUP(M202,Gehaltsklassen!$B$34:$D$38,2,FALSE)))</f>
        <v/>
      </c>
      <c r="S202" s="414" t="str">
        <f>IF(OR(C202=""),"",(SUM(G202)*VLOOKUP(M202,Gehaltsklassen!$B$34:$D$38,2,FALSE))*C202)</f>
        <v/>
      </c>
      <c r="T202" s="417" t="str">
        <f>IF(OR(C202=""),"",(SUM(G202)*VLOOKUP(M202,Gehaltsklassen!$B$34:$D$38,3,FALSE)))</f>
        <v/>
      </c>
      <c r="U202" s="417" t="str">
        <f>IF(OR(C202=""),"",(SUM(G202)*VLOOKUP(M202,Gehaltsklassen!$B$34:$D$38,3,FALSE))*C202)</f>
        <v/>
      </c>
    </row>
    <row r="203" spans="1:21" ht="25.9" customHeight="1" x14ac:dyDescent="0.2">
      <c r="A203" s="74" t="str">
        <f>IF(D203="","",MAX($A$10:A202)+1)</f>
        <v/>
      </c>
      <c r="B203" s="82" t="str">
        <f>IF('N-Bedarf GL §13a'!B202="","",'N-Bedarf GL §13a'!B202)</f>
        <v/>
      </c>
      <c r="C203" s="204" t="str">
        <f>IF('N-Bedarf GL §13a'!C202="","",'N-Bedarf GL §13a'!C202)</f>
        <v/>
      </c>
      <c r="D203" s="81" t="str">
        <f>IF('N-Bedarf GL §13a'!D202="","",'N-Bedarf GL §13a'!D202)</f>
        <v/>
      </c>
      <c r="E203" s="83" t="str">
        <f>IF('N-Bedarf GL §13a'!H202="","",'N-Bedarf GL §13a'!H202)</f>
        <v/>
      </c>
      <c r="F203" s="32" t="str">
        <f t="shared" si="6"/>
        <v/>
      </c>
      <c r="G203" s="84" t="str">
        <f t="shared" si="7"/>
        <v/>
      </c>
      <c r="H203" s="85"/>
      <c r="I203" s="77" t="s">
        <v>261</v>
      </c>
      <c r="J203" s="2"/>
      <c r="K203" s="32" t="str">
        <f>IF(J203="","C",IF($I203="I",INDEX(Gehaltsklassen!A$11:A$15,MATCH(J203,Gehaltsklassen!C$11:C$15,1),1),IF($I203="II",INDEX(Gehaltsklassen!A$11:A$15,MATCH(J203,Gehaltsklassen!D$11:D$15,1),1),IF($I203="III",INDEX(Gehaltsklassen!A$11:A$15,MATCH(J203,Gehaltsklassen!E$11:E$15,1),1),"Falsche Bodenart"))))</f>
        <v>C</v>
      </c>
      <c r="L203" s="2"/>
      <c r="M203" s="32" t="str">
        <f>IF(L203="","C",IF($I203="I",INDEX(Gehaltsklassen!A$11:A$15,MATCH(L203,Gehaltsklassen!C$11:C$15,1),1),IF($I203="II",INDEX(Gehaltsklassen!A$11:A$15,MATCH(L203,Gehaltsklassen!D$11:D$15,1),1),IF($I203="III",INDEX(Gehaltsklassen!A$11:A$15,MATCH(L203,Gehaltsklassen!E$11:E$15,1),1),"Falsche Bodenart"))))</f>
        <v>C</v>
      </c>
      <c r="N203" s="86" t="str">
        <f>IF(OR(C203=""),"",SUM(F203)*VLOOKUP(K203,Gehaltsklassen!$B$34:$D$38,2,FALSE))</f>
        <v/>
      </c>
      <c r="O203" s="86" t="str">
        <f>IF(OR(C203=""),"",SUM(F203)*VLOOKUP(K203,Gehaltsklassen!$B$34:$D$38,2,FALSE)*C203)</f>
        <v/>
      </c>
      <c r="P203" s="86" t="str">
        <f>IF(OR(C203=""),"",SUM(F203,)*VLOOKUP(K203,Gehaltsklassen!$B$34:$D$38,3,FALSE))</f>
        <v/>
      </c>
      <c r="Q203" s="86" t="str">
        <f>IF(OR(C203=""),"",SUM(F203,)*VLOOKUP(K203,Gehaltsklassen!$B$34:$D$38,3,FALSE)*C203)</f>
        <v/>
      </c>
      <c r="R203" s="87" t="str">
        <f>IF(OR(C203=""),"",(SUM(G203)*VLOOKUP(M203,Gehaltsklassen!$B$34:$D$38,2,FALSE)))</f>
        <v/>
      </c>
      <c r="S203" s="414" t="str">
        <f>IF(OR(C203=""),"",(SUM(G203)*VLOOKUP(M203,Gehaltsklassen!$B$34:$D$38,2,FALSE))*C203)</f>
        <v/>
      </c>
      <c r="T203" s="417" t="str">
        <f>IF(OR(C203=""),"",(SUM(G203)*VLOOKUP(M203,Gehaltsklassen!$B$34:$D$38,3,FALSE)))</f>
        <v/>
      </c>
      <c r="U203" s="417" t="str">
        <f>IF(OR(C203=""),"",(SUM(G203)*VLOOKUP(M203,Gehaltsklassen!$B$34:$D$38,3,FALSE))*C203)</f>
        <v/>
      </c>
    </row>
    <row r="204" spans="1:21" ht="25.9" customHeight="1" x14ac:dyDescent="0.2">
      <c r="A204" s="74" t="str">
        <f>IF(D204="","",MAX($A$10:A203)+1)</f>
        <v/>
      </c>
      <c r="B204" s="82" t="str">
        <f>IF('N-Bedarf GL §13a'!B203="","",'N-Bedarf GL §13a'!B203)</f>
        <v/>
      </c>
      <c r="C204" s="204" t="str">
        <f>IF('N-Bedarf GL §13a'!C203="","",'N-Bedarf GL §13a'!C203)</f>
        <v/>
      </c>
      <c r="D204" s="81" t="str">
        <f>IF('N-Bedarf GL §13a'!D203="","",'N-Bedarf GL §13a'!D203)</f>
        <v/>
      </c>
      <c r="E204" s="83" t="str">
        <f>IF('N-Bedarf GL §13a'!H203="","",'N-Bedarf GL §13a'!H203)</f>
        <v/>
      </c>
      <c r="F204" s="32" t="str">
        <f t="shared" si="6"/>
        <v/>
      </c>
      <c r="G204" s="84" t="str">
        <f t="shared" si="7"/>
        <v/>
      </c>
      <c r="H204" s="85"/>
      <c r="I204" s="77" t="s">
        <v>261</v>
      </c>
      <c r="J204" s="2"/>
      <c r="K204" s="32" t="str">
        <f>IF(J204="","C",IF($I204="I",INDEX(Gehaltsklassen!A$11:A$15,MATCH(J204,Gehaltsklassen!C$11:C$15,1),1),IF($I204="II",INDEX(Gehaltsklassen!A$11:A$15,MATCH(J204,Gehaltsklassen!D$11:D$15,1),1),IF($I204="III",INDEX(Gehaltsklassen!A$11:A$15,MATCH(J204,Gehaltsklassen!E$11:E$15,1),1),"Falsche Bodenart"))))</f>
        <v>C</v>
      </c>
      <c r="L204" s="2"/>
      <c r="M204" s="32" t="str">
        <f>IF(L204="","C",IF($I204="I",INDEX(Gehaltsklassen!A$11:A$15,MATCH(L204,Gehaltsklassen!C$11:C$15,1),1),IF($I204="II",INDEX(Gehaltsklassen!A$11:A$15,MATCH(L204,Gehaltsklassen!D$11:D$15,1),1),IF($I204="III",INDEX(Gehaltsklassen!A$11:A$15,MATCH(L204,Gehaltsklassen!E$11:E$15,1),1),"Falsche Bodenart"))))</f>
        <v>C</v>
      </c>
      <c r="N204" s="86" t="str">
        <f>IF(OR(C204=""),"",SUM(F204)*VLOOKUP(K204,Gehaltsklassen!$B$34:$D$38,2,FALSE))</f>
        <v/>
      </c>
      <c r="O204" s="86" t="str">
        <f>IF(OR(C204=""),"",SUM(F204)*VLOOKUP(K204,Gehaltsklassen!$B$34:$D$38,2,FALSE)*C204)</f>
        <v/>
      </c>
      <c r="P204" s="86" t="str">
        <f>IF(OR(C204=""),"",SUM(F204,)*VLOOKUP(K204,Gehaltsklassen!$B$34:$D$38,3,FALSE))</f>
        <v/>
      </c>
      <c r="Q204" s="86" t="str">
        <f>IF(OR(C204=""),"",SUM(F204,)*VLOOKUP(K204,Gehaltsklassen!$B$34:$D$38,3,FALSE)*C204)</f>
        <v/>
      </c>
      <c r="R204" s="87" t="str">
        <f>IF(OR(C204=""),"",(SUM(G204)*VLOOKUP(M204,Gehaltsklassen!$B$34:$D$38,2,FALSE)))</f>
        <v/>
      </c>
      <c r="S204" s="414" t="str">
        <f>IF(OR(C204=""),"",(SUM(G204)*VLOOKUP(M204,Gehaltsklassen!$B$34:$D$38,2,FALSE))*C204)</f>
        <v/>
      </c>
      <c r="T204" s="417" t="str">
        <f>IF(OR(C204=""),"",(SUM(G204)*VLOOKUP(M204,Gehaltsklassen!$B$34:$D$38,3,FALSE)))</f>
        <v/>
      </c>
      <c r="U204" s="417" t="str">
        <f>IF(OR(C204=""),"",(SUM(G204)*VLOOKUP(M204,Gehaltsklassen!$B$34:$D$38,3,FALSE))*C204)</f>
        <v/>
      </c>
    </row>
    <row r="205" spans="1:21" ht="25.9" customHeight="1" x14ac:dyDescent="0.2">
      <c r="A205" s="74" t="str">
        <f>IF(D205="","",MAX($A$10:A204)+1)</f>
        <v/>
      </c>
      <c r="B205" s="82" t="str">
        <f>IF('N-Bedarf GL §13a'!B204="","",'N-Bedarf GL §13a'!B204)</f>
        <v/>
      </c>
      <c r="C205" s="204" t="str">
        <f>IF('N-Bedarf GL §13a'!C204="","",'N-Bedarf GL §13a'!C204)</f>
        <v/>
      </c>
      <c r="D205" s="81" t="str">
        <f>IF('N-Bedarf GL §13a'!D204="","",'N-Bedarf GL §13a'!D204)</f>
        <v/>
      </c>
      <c r="E205" s="83" t="str">
        <f>IF('N-Bedarf GL §13a'!H204="","",'N-Bedarf GL §13a'!H204)</f>
        <v/>
      </c>
      <c r="F205" s="32" t="str">
        <f t="shared" si="6"/>
        <v/>
      </c>
      <c r="G205" s="84" t="str">
        <f t="shared" si="7"/>
        <v/>
      </c>
      <c r="H205" s="85"/>
      <c r="I205" s="77" t="s">
        <v>261</v>
      </c>
      <c r="J205" s="2"/>
      <c r="K205" s="32" t="str">
        <f>IF(J205="","C",IF($I205="I",INDEX(Gehaltsklassen!A$11:A$15,MATCH(J205,Gehaltsklassen!C$11:C$15,1),1),IF($I205="II",INDEX(Gehaltsklassen!A$11:A$15,MATCH(J205,Gehaltsklassen!D$11:D$15,1),1),IF($I205="III",INDEX(Gehaltsklassen!A$11:A$15,MATCH(J205,Gehaltsklassen!E$11:E$15,1),1),"Falsche Bodenart"))))</f>
        <v>C</v>
      </c>
      <c r="L205" s="2"/>
      <c r="M205" s="32" t="str">
        <f>IF(L205="","C",IF($I205="I",INDEX(Gehaltsklassen!A$11:A$15,MATCH(L205,Gehaltsklassen!C$11:C$15,1),1),IF($I205="II",INDEX(Gehaltsklassen!A$11:A$15,MATCH(L205,Gehaltsklassen!D$11:D$15,1),1),IF($I205="III",INDEX(Gehaltsklassen!A$11:A$15,MATCH(L205,Gehaltsklassen!E$11:E$15,1),1),"Falsche Bodenart"))))</f>
        <v>C</v>
      </c>
      <c r="N205" s="86" t="str">
        <f>IF(OR(C205=""),"",SUM(F205)*VLOOKUP(K205,Gehaltsklassen!$B$34:$D$38,2,FALSE))</f>
        <v/>
      </c>
      <c r="O205" s="86" t="str">
        <f>IF(OR(C205=""),"",SUM(F205)*VLOOKUP(K205,Gehaltsklassen!$B$34:$D$38,2,FALSE)*C205)</f>
        <v/>
      </c>
      <c r="P205" s="86" t="str">
        <f>IF(OR(C205=""),"",SUM(F205,)*VLOOKUP(K205,Gehaltsklassen!$B$34:$D$38,3,FALSE))</f>
        <v/>
      </c>
      <c r="Q205" s="86" t="str">
        <f>IF(OR(C205=""),"",SUM(F205,)*VLOOKUP(K205,Gehaltsklassen!$B$34:$D$38,3,FALSE)*C205)</f>
        <v/>
      </c>
      <c r="R205" s="87" t="str">
        <f>IF(OR(C205=""),"",(SUM(G205)*VLOOKUP(M205,Gehaltsklassen!$B$34:$D$38,2,FALSE)))</f>
        <v/>
      </c>
      <c r="S205" s="414" t="str">
        <f>IF(OR(C205=""),"",(SUM(G205)*VLOOKUP(M205,Gehaltsklassen!$B$34:$D$38,2,FALSE))*C205)</f>
        <v/>
      </c>
      <c r="T205" s="417" t="str">
        <f>IF(OR(C205=""),"",(SUM(G205)*VLOOKUP(M205,Gehaltsklassen!$B$34:$D$38,3,FALSE)))</f>
        <v/>
      </c>
      <c r="U205" s="417" t="str">
        <f>IF(OR(C205=""),"",(SUM(G205)*VLOOKUP(M205,Gehaltsklassen!$B$34:$D$38,3,FALSE))*C205)</f>
        <v/>
      </c>
    </row>
    <row r="206" spans="1:21" ht="25.9" customHeight="1" x14ac:dyDescent="0.2">
      <c r="A206" s="74" t="str">
        <f>IF(D206="","",MAX($A$10:A205)+1)</f>
        <v/>
      </c>
      <c r="B206" s="82" t="str">
        <f>IF('N-Bedarf GL §13a'!B205="","",'N-Bedarf GL §13a'!B205)</f>
        <v/>
      </c>
      <c r="C206" s="204" t="str">
        <f>IF('N-Bedarf GL §13a'!C205="","",'N-Bedarf GL §13a'!C205)</f>
        <v/>
      </c>
      <c r="D206" s="81" t="str">
        <f>IF('N-Bedarf GL §13a'!D205="","",'N-Bedarf GL §13a'!D205)</f>
        <v/>
      </c>
      <c r="E206" s="83" t="str">
        <f>IF('N-Bedarf GL §13a'!H205="","",'N-Bedarf GL §13a'!H205)</f>
        <v/>
      </c>
      <c r="F206" s="32" t="str">
        <f t="shared" si="6"/>
        <v/>
      </c>
      <c r="G206" s="84" t="str">
        <f t="shared" si="7"/>
        <v/>
      </c>
      <c r="H206" s="85"/>
      <c r="I206" s="77" t="s">
        <v>261</v>
      </c>
      <c r="J206" s="2"/>
      <c r="K206" s="32" t="str">
        <f>IF(J206="","C",IF($I206="I",INDEX(Gehaltsklassen!A$11:A$15,MATCH(J206,Gehaltsklassen!C$11:C$15,1),1),IF($I206="II",INDEX(Gehaltsklassen!A$11:A$15,MATCH(J206,Gehaltsklassen!D$11:D$15,1),1),IF($I206="III",INDEX(Gehaltsklassen!A$11:A$15,MATCH(J206,Gehaltsklassen!E$11:E$15,1),1),"Falsche Bodenart"))))</f>
        <v>C</v>
      </c>
      <c r="L206" s="2"/>
      <c r="M206" s="32" t="str">
        <f>IF(L206="","C",IF($I206="I",INDEX(Gehaltsklassen!A$11:A$15,MATCH(L206,Gehaltsklassen!C$11:C$15,1),1),IF($I206="II",INDEX(Gehaltsklassen!A$11:A$15,MATCH(L206,Gehaltsklassen!D$11:D$15,1),1),IF($I206="III",INDEX(Gehaltsklassen!A$11:A$15,MATCH(L206,Gehaltsklassen!E$11:E$15,1),1),"Falsche Bodenart"))))</f>
        <v>C</v>
      </c>
      <c r="N206" s="86" t="str">
        <f>IF(OR(C206=""),"",SUM(F206)*VLOOKUP(K206,Gehaltsklassen!$B$34:$D$38,2,FALSE))</f>
        <v/>
      </c>
      <c r="O206" s="86" t="str">
        <f>IF(OR(C206=""),"",SUM(F206)*VLOOKUP(K206,Gehaltsklassen!$B$34:$D$38,2,FALSE)*C206)</f>
        <v/>
      </c>
      <c r="P206" s="86" t="str">
        <f>IF(OR(C206=""),"",SUM(F206,)*VLOOKUP(K206,Gehaltsklassen!$B$34:$D$38,3,FALSE))</f>
        <v/>
      </c>
      <c r="Q206" s="86" t="str">
        <f>IF(OR(C206=""),"",SUM(F206,)*VLOOKUP(K206,Gehaltsklassen!$B$34:$D$38,3,FALSE)*C206)</f>
        <v/>
      </c>
      <c r="R206" s="87" t="str">
        <f>IF(OR(C206=""),"",(SUM(G206)*VLOOKUP(M206,Gehaltsklassen!$B$34:$D$38,2,FALSE)))</f>
        <v/>
      </c>
      <c r="S206" s="414" t="str">
        <f>IF(OR(C206=""),"",(SUM(G206)*VLOOKUP(M206,Gehaltsklassen!$B$34:$D$38,2,FALSE))*C206)</f>
        <v/>
      </c>
      <c r="T206" s="417" t="str">
        <f>IF(OR(C206=""),"",(SUM(G206)*VLOOKUP(M206,Gehaltsklassen!$B$34:$D$38,3,FALSE)))</f>
        <v/>
      </c>
      <c r="U206" s="417" t="str">
        <f>IF(OR(C206=""),"",(SUM(G206)*VLOOKUP(M206,Gehaltsklassen!$B$34:$D$38,3,FALSE))*C206)</f>
        <v/>
      </c>
    </row>
    <row r="207" spans="1:21" ht="25.9" customHeight="1" x14ac:dyDescent="0.2">
      <c r="A207" s="74" t="str">
        <f>IF(D207="","",MAX($A$10:A206)+1)</f>
        <v/>
      </c>
      <c r="B207" s="82" t="str">
        <f>IF('N-Bedarf GL §13a'!B206="","",'N-Bedarf GL §13a'!B206)</f>
        <v/>
      </c>
      <c r="C207" s="204" t="str">
        <f>IF('N-Bedarf GL §13a'!C206="","",'N-Bedarf GL §13a'!C206)</f>
        <v/>
      </c>
      <c r="D207" s="81" t="str">
        <f>IF('N-Bedarf GL §13a'!D206="","",'N-Bedarf GL §13a'!D206)</f>
        <v/>
      </c>
      <c r="E207" s="83" t="str">
        <f>IF('N-Bedarf GL §13a'!H206="","",'N-Bedarf GL §13a'!H206)</f>
        <v/>
      </c>
      <c r="F207" s="32" t="str">
        <f t="shared" si="6"/>
        <v/>
      </c>
      <c r="G207" s="84" t="str">
        <f t="shared" si="7"/>
        <v/>
      </c>
      <c r="H207" s="85"/>
      <c r="I207" s="77" t="s">
        <v>261</v>
      </c>
      <c r="J207" s="2"/>
      <c r="K207" s="32" t="str">
        <f>IF(J207="","C",IF($I207="I",INDEX(Gehaltsklassen!A$11:A$15,MATCH(J207,Gehaltsklassen!C$11:C$15,1),1),IF($I207="II",INDEX(Gehaltsklassen!A$11:A$15,MATCH(J207,Gehaltsklassen!D$11:D$15,1),1),IF($I207="III",INDEX(Gehaltsklassen!A$11:A$15,MATCH(J207,Gehaltsklassen!E$11:E$15,1),1),"Falsche Bodenart"))))</f>
        <v>C</v>
      </c>
      <c r="L207" s="2"/>
      <c r="M207" s="32" t="str">
        <f>IF(L207="","C",IF($I207="I",INDEX(Gehaltsklassen!A$11:A$15,MATCH(L207,Gehaltsklassen!C$11:C$15,1),1),IF($I207="II",INDEX(Gehaltsklassen!A$11:A$15,MATCH(L207,Gehaltsklassen!D$11:D$15,1),1),IF($I207="III",INDEX(Gehaltsklassen!A$11:A$15,MATCH(L207,Gehaltsklassen!E$11:E$15,1),1),"Falsche Bodenart"))))</f>
        <v>C</v>
      </c>
      <c r="N207" s="86" t="str">
        <f>IF(OR(C207=""),"",SUM(F207)*VLOOKUP(K207,Gehaltsklassen!$B$34:$D$38,2,FALSE))</f>
        <v/>
      </c>
      <c r="O207" s="86" t="str">
        <f>IF(OR(C207=""),"",SUM(F207)*VLOOKUP(K207,Gehaltsklassen!$B$34:$D$38,2,FALSE)*C207)</f>
        <v/>
      </c>
      <c r="P207" s="86" t="str">
        <f>IF(OR(C207=""),"",SUM(F207,)*VLOOKUP(K207,Gehaltsklassen!$B$34:$D$38,3,FALSE))</f>
        <v/>
      </c>
      <c r="Q207" s="86" t="str">
        <f>IF(OR(C207=""),"",SUM(F207,)*VLOOKUP(K207,Gehaltsklassen!$B$34:$D$38,3,FALSE)*C207)</f>
        <v/>
      </c>
      <c r="R207" s="87" t="str">
        <f>IF(OR(C207=""),"",(SUM(G207)*VLOOKUP(M207,Gehaltsklassen!$B$34:$D$38,2,FALSE)))</f>
        <v/>
      </c>
      <c r="S207" s="414" t="str">
        <f>IF(OR(C207=""),"",(SUM(G207)*VLOOKUP(M207,Gehaltsklassen!$B$34:$D$38,2,FALSE))*C207)</f>
        <v/>
      </c>
      <c r="T207" s="417" t="str">
        <f>IF(OR(C207=""),"",(SUM(G207)*VLOOKUP(M207,Gehaltsklassen!$B$34:$D$38,3,FALSE)))</f>
        <v/>
      </c>
      <c r="U207" s="417" t="str">
        <f>IF(OR(C207=""),"",(SUM(G207)*VLOOKUP(M207,Gehaltsklassen!$B$34:$D$38,3,FALSE))*C207)</f>
        <v/>
      </c>
    </row>
    <row r="208" spans="1:21" ht="25.9" customHeight="1" x14ac:dyDescent="0.2">
      <c r="A208" s="74" t="str">
        <f>IF(D208="","",MAX($A$10:A207)+1)</f>
        <v/>
      </c>
      <c r="B208" s="82" t="str">
        <f>IF('N-Bedarf GL §13a'!B207="","",'N-Bedarf GL §13a'!B207)</f>
        <v/>
      </c>
      <c r="C208" s="204" t="str">
        <f>IF('N-Bedarf GL §13a'!C207="","",'N-Bedarf GL §13a'!C207)</f>
        <v/>
      </c>
      <c r="D208" s="81" t="str">
        <f>IF('N-Bedarf GL §13a'!D207="","",'N-Bedarf GL §13a'!D207)</f>
        <v/>
      </c>
      <c r="E208" s="83" t="str">
        <f>IF('N-Bedarf GL §13a'!H207="","",'N-Bedarf GL §13a'!H207)</f>
        <v/>
      </c>
      <c r="F208" s="32" t="str">
        <f t="shared" si="6"/>
        <v/>
      </c>
      <c r="G208" s="84" t="str">
        <f t="shared" si="7"/>
        <v/>
      </c>
      <c r="H208" s="85"/>
      <c r="I208" s="77" t="s">
        <v>261</v>
      </c>
      <c r="J208" s="2"/>
      <c r="K208" s="32" t="str">
        <f>IF(J208="","C",IF($I208="I",INDEX(Gehaltsklassen!A$11:A$15,MATCH(J208,Gehaltsklassen!C$11:C$15,1),1),IF($I208="II",INDEX(Gehaltsklassen!A$11:A$15,MATCH(J208,Gehaltsklassen!D$11:D$15,1),1),IF($I208="III",INDEX(Gehaltsklassen!A$11:A$15,MATCH(J208,Gehaltsklassen!E$11:E$15,1),1),"Falsche Bodenart"))))</f>
        <v>C</v>
      </c>
      <c r="L208" s="2"/>
      <c r="M208" s="32" t="str">
        <f>IF(L208="","C",IF($I208="I",INDEX(Gehaltsklassen!A$11:A$15,MATCH(L208,Gehaltsklassen!C$11:C$15,1),1),IF($I208="II",INDEX(Gehaltsklassen!A$11:A$15,MATCH(L208,Gehaltsklassen!D$11:D$15,1),1),IF($I208="III",INDEX(Gehaltsklassen!A$11:A$15,MATCH(L208,Gehaltsklassen!E$11:E$15,1),1),"Falsche Bodenart"))))</f>
        <v>C</v>
      </c>
      <c r="N208" s="86" t="str">
        <f>IF(OR(C208=""),"",SUM(F208)*VLOOKUP(K208,Gehaltsklassen!$B$34:$D$38,2,FALSE))</f>
        <v/>
      </c>
      <c r="O208" s="86" t="str">
        <f>IF(OR(C208=""),"",SUM(F208)*VLOOKUP(K208,Gehaltsklassen!$B$34:$D$38,2,FALSE)*C208)</f>
        <v/>
      </c>
      <c r="P208" s="86" t="str">
        <f>IF(OR(C208=""),"",SUM(F208,)*VLOOKUP(K208,Gehaltsklassen!$B$34:$D$38,3,FALSE))</f>
        <v/>
      </c>
      <c r="Q208" s="86" t="str">
        <f>IF(OR(C208=""),"",SUM(F208,)*VLOOKUP(K208,Gehaltsklassen!$B$34:$D$38,3,FALSE)*C208)</f>
        <v/>
      </c>
      <c r="R208" s="87" t="str">
        <f>IF(OR(C208=""),"",(SUM(G208)*VLOOKUP(M208,Gehaltsklassen!$B$34:$D$38,2,FALSE)))</f>
        <v/>
      </c>
      <c r="S208" s="414" t="str">
        <f>IF(OR(C208=""),"",(SUM(G208)*VLOOKUP(M208,Gehaltsklassen!$B$34:$D$38,2,FALSE))*C208)</f>
        <v/>
      </c>
      <c r="T208" s="417" t="str">
        <f>IF(OR(C208=""),"",(SUM(G208)*VLOOKUP(M208,Gehaltsklassen!$B$34:$D$38,3,FALSE)))</f>
        <v/>
      </c>
      <c r="U208" s="417" t="str">
        <f>IF(OR(C208=""),"",(SUM(G208)*VLOOKUP(M208,Gehaltsklassen!$B$34:$D$38,3,FALSE))*C208)</f>
        <v/>
      </c>
    </row>
    <row r="209" spans="1:21" ht="25.9" customHeight="1" x14ac:dyDescent="0.2">
      <c r="A209" s="74" t="str">
        <f>IF(D209="","",MAX($A$10:A208)+1)</f>
        <v/>
      </c>
      <c r="B209" s="82" t="str">
        <f>IF('N-Bedarf GL §13a'!B208="","",'N-Bedarf GL §13a'!B208)</f>
        <v/>
      </c>
      <c r="C209" s="204" t="str">
        <f>IF('N-Bedarf GL §13a'!C208="","",'N-Bedarf GL §13a'!C208)</f>
        <v/>
      </c>
      <c r="D209" s="81" t="str">
        <f>IF('N-Bedarf GL §13a'!D208="","",'N-Bedarf GL §13a'!D208)</f>
        <v/>
      </c>
      <c r="E209" s="83" t="str">
        <f>IF('N-Bedarf GL §13a'!H208="","",'N-Bedarf GL §13a'!H208)</f>
        <v/>
      </c>
      <c r="F209" s="32" t="str">
        <f t="shared" si="6"/>
        <v/>
      </c>
      <c r="G209" s="84" t="str">
        <f t="shared" si="7"/>
        <v/>
      </c>
      <c r="H209" s="85"/>
      <c r="I209" s="77" t="s">
        <v>261</v>
      </c>
      <c r="J209" s="2"/>
      <c r="K209" s="32" t="str">
        <f>IF(J209="","C",IF($I209="I",INDEX(Gehaltsklassen!A$11:A$15,MATCH(J209,Gehaltsklassen!C$11:C$15,1),1),IF($I209="II",INDEX(Gehaltsklassen!A$11:A$15,MATCH(J209,Gehaltsklassen!D$11:D$15,1),1),IF($I209="III",INDEX(Gehaltsklassen!A$11:A$15,MATCH(J209,Gehaltsklassen!E$11:E$15,1),1),"Falsche Bodenart"))))</f>
        <v>C</v>
      </c>
      <c r="L209" s="2"/>
      <c r="M209" s="32" t="str">
        <f>IF(L209="","C",IF($I209="I",INDEX(Gehaltsklassen!A$11:A$15,MATCH(L209,Gehaltsklassen!C$11:C$15,1),1),IF($I209="II",INDEX(Gehaltsklassen!A$11:A$15,MATCH(L209,Gehaltsklassen!D$11:D$15,1),1),IF($I209="III",INDEX(Gehaltsklassen!A$11:A$15,MATCH(L209,Gehaltsklassen!E$11:E$15,1),1),"Falsche Bodenart"))))</f>
        <v>C</v>
      </c>
      <c r="N209" s="86" t="str">
        <f>IF(OR(C209=""),"",SUM(F209)*VLOOKUP(K209,Gehaltsklassen!$B$34:$D$38,2,FALSE))</f>
        <v/>
      </c>
      <c r="O209" s="86" t="str">
        <f>IF(OR(C209=""),"",SUM(F209)*VLOOKUP(K209,Gehaltsklassen!$B$34:$D$38,2,FALSE)*C209)</f>
        <v/>
      </c>
      <c r="P209" s="86" t="str">
        <f>IF(OR(C209=""),"",SUM(F209,)*VLOOKUP(K209,Gehaltsklassen!$B$34:$D$38,3,FALSE))</f>
        <v/>
      </c>
      <c r="Q209" s="86" t="str">
        <f>IF(OR(C209=""),"",SUM(F209,)*VLOOKUP(K209,Gehaltsklassen!$B$34:$D$38,3,FALSE)*C209)</f>
        <v/>
      </c>
      <c r="R209" s="87" t="str">
        <f>IF(OR(C209=""),"",(SUM(G209)*VLOOKUP(M209,Gehaltsklassen!$B$34:$D$38,2,FALSE)))</f>
        <v/>
      </c>
      <c r="S209" s="414" t="str">
        <f>IF(OR(C209=""),"",(SUM(G209)*VLOOKUP(M209,Gehaltsklassen!$B$34:$D$38,2,FALSE))*C209)</f>
        <v/>
      </c>
      <c r="T209" s="417" t="str">
        <f>IF(OR(C209=""),"",(SUM(G209)*VLOOKUP(M209,Gehaltsklassen!$B$34:$D$38,3,FALSE)))</f>
        <v/>
      </c>
      <c r="U209" s="417" t="str">
        <f>IF(OR(C209=""),"",(SUM(G209)*VLOOKUP(M209,Gehaltsklassen!$B$34:$D$38,3,FALSE))*C209)</f>
        <v/>
      </c>
    </row>
    <row r="210" spans="1:21" ht="25.9" customHeight="1" x14ac:dyDescent="0.2">
      <c r="A210" s="74" t="str">
        <f>IF(D210="","",MAX($A$10:A209)+1)</f>
        <v/>
      </c>
      <c r="B210" s="82" t="str">
        <f>IF('N-Bedarf GL §13a'!B209="","",'N-Bedarf GL §13a'!B209)</f>
        <v/>
      </c>
      <c r="C210" s="204" t="str">
        <f>IF('N-Bedarf GL §13a'!C209="","",'N-Bedarf GL §13a'!C209)</f>
        <v/>
      </c>
      <c r="D210" s="81" t="str">
        <f>IF('N-Bedarf GL §13a'!D209="","",'N-Bedarf GL §13a'!D209)</f>
        <v/>
      </c>
      <c r="E210" s="83" t="str">
        <f>IF('N-Bedarf GL §13a'!H209="","",'N-Bedarf GL §13a'!H209)</f>
        <v/>
      </c>
      <c r="F210" s="32" t="str">
        <f t="shared" si="6"/>
        <v/>
      </c>
      <c r="G210" s="84" t="str">
        <f t="shared" si="7"/>
        <v/>
      </c>
      <c r="H210" s="85"/>
      <c r="I210" s="77" t="s">
        <v>261</v>
      </c>
      <c r="J210" s="2"/>
      <c r="K210" s="32" t="str">
        <f>IF(J210="","C",IF($I210="I",INDEX(Gehaltsklassen!A$11:A$15,MATCH(J210,Gehaltsklassen!C$11:C$15,1),1),IF($I210="II",INDEX(Gehaltsklassen!A$11:A$15,MATCH(J210,Gehaltsklassen!D$11:D$15,1),1),IF($I210="III",INDEX(Gehaltsklassen!A$11:A$15,MATCH(J210,Gehaltsklassen!E$11:E$15,1),1),"Falsche Bodenart"))))</f>
        <v>C</v>
      </c>
      <c r="L210" s="2"/>
      <c r="M210" s="32" t="str">
        <f>IF(L210="","C",IF($I210="I",INDEX(Gehaltsklassen!A$11:A$15,MATCH(L210,Gehaltsklassen!C$11:C$15,1),1),IF($I210="II",INDEX(Gehaltsklassen!A$11:A$15,MATCH(L210,Gehaltsklassen!D$11:D$15,1),1),IF($I210="III",INDEX(Gehaltsklassen!A$11:A$15,MATCH(L210,Gehaltsklassen!E$11:E$15,1),1),"Falsche Bodenart"))))</f>
        <v>C</v>
      </c>
      <c r="N210" s="86" t="str">
        <f>IF(OR(C210=""),"",SUM(F210)*VLOOKUP(K210,Gehaltsklassen!$B$34:$D$38,2,FALSE))</f>
        <v/>
      </c>
      <c r="O210" s="86" t="str">
        <f>IF(OR(C210=""),"",SUM(F210)*VLOOKUP(K210,Gehaltsklassen!$B$34:$D$38,2,FALSE)*C210)</f>
        <v/>
      </c>
      <c r="P210" s="86" t="str">
        <f>IF(OR(C210=""),"",SUM(F210,)*VLOOKUP(K210,Gehaltsklassen!$B$34:$D$38,3,FALSE))</f>
        <v/>
      </c>
      <c r="Q210" s="86" t="str">
        <f>IF(OR(C210=""),"",SUM(F210,)*VLOOKUP(K210,Gehaltsklassen!$B$34:$D$38,3,FALSE)*C210)</f>
        <v/>
      </c>
      <c r="R210" s="87" t="str">
        <f>IF(OR(C210=""),"",(SUM(G210)*VLOOKUP(M210,Gehaltsklassen!$B$34:$D$38,2,FALSE)))</f>
        <v/>
      </c>
      <c r="S210" s="414" t="str">
        <f>IF(OR(C210=""),"",(SUM(G210)*VLOOKUP(M210,Gehaltsklassen!$B$34:$D$38,2,FALSE))*C210)</f>
        <v/>
      </c>
      <c r="T210" s="417" t="str">
        <f>IF(OR(C210=""),"",(SUM(G210)*VLOOKUP(M210,Gehaltsklassen!$B$34:$D$38,3,FALSE)))</f>
        <v/>
      </c>
      <c r="U210" s="417" t="str">
        <f>IF(OR(C210=""),"",(SUM(G210)*VLOOKUP(M210,Gehaltsklassen!$B$34:$D$38,3,FALSE))*C210)</f>
        <v/>
      </c>
    </row>
    <row r="211" spans="1:21" ht="25.9" customHeight="1" x14ac:dyDescent="0.2">
      <c r="A211" s="74" t="str">
        <f>IF(D211="","",MAX($A$10:A210)+1)</f>
        <v/>
      </c>
      <c r="B211" s="82" t="str">
        <f>IF('N-Bedarf GL §13a'!B210="","",'N-Bedarf GL §13a'!B210)</f>
        <v/>
      </c>
      <c r="C211" s="204" t="str">
        <f>IF('N-Bedarf GL §13a'!C210="","",'N-Bedarf GL §13a'!C210)</f>
        <v/>
      </c>
      <c r="D211" s="81" t="str">
        <f>IF('N-Bedarf GL §13a'!D210="","",'N-Bedarf GL §13a'!D210)</f>
        <v/>
      </c>
      <c r="E211" s="83" t="str">
        <f>IF('N-Bedarf GL §13a'!H210="","",'N-Bedarf GL §13a'!H210)</f>
        <v/>
      </c>
      <c r="F211" s="32" t="str">
        <f t="shared" si="6"/>
        <v/>
      </c>
      <c r="G211" s="84" t="str">
        <f t="shared" si="7"/>
        <v/>
      </c>
      <c r="H211" s="85"/>
      <c r="I211" s="77" t="s">
        <v>261</v>
      </c>
      <c r="J211" s="2"/>
      <c r="K211" s="32" t="str">
        <f>IF(J211="","C",IF($I211="I",INDEX(Gehaltsklassen!A$11:A$15,MATCH(J211,Gehaltsklassen!C$11:C$15,1),1),IF($I211="II",INDEX(Gehaltsklassen!A$11:A$15,MATCH(J211,Gehaltsklassen!D$11:D$15,1),1),IF($I211="III",INDEX(Gehaltsklassen!A$11:A$15,MATCH(J211,Gehaltsklassen!E$11:E$15,1),1),"Falsche Bodenart"))))</f>
        <v>C</v>
      </c>
      <c r="L211" s="2"/>
      <c r="M211" s="32" t="str">
        <f>IF(L211="","C",IF($I211="I",INDEX(Gehaltsklassen!A$11:A$15,MATCH(L211,Gehaltsklassen!C$11:C$15,1),1),IF($I211="II",INDEX(Gehaltsklassen!A$11:A$15,MATCH(L211,Gehaltsklassen!D$11:D$15,1),1),IF($I211="III",INDEX(Gehaltsklassen!A$11:A$15,MATCH(L211,Gehaltsklassen!E$11:E$15,1),1),"Falsche Bodenart"))))</f>
        <v>C</v>
      </c>
      <c r="N211" s="86" t="str">
        <f>IF(OR(C211=""),"",SUM(F211)*VLOOKUP(K211,Gehaltsklassen!$B$34:$D$38,2,FALSE))</f>
        <v/>
      </c>
      <c r="O211" s="86" t="str">
        <f>IF(OR(C211=""),"",SUM(F211)*VLOOKUP(K211,Gehaltsklassen!$B$34:$D$38,2,FALSE)*C211)</f>
        <v/>
      </c>
      <c r="P211" s="86" t="str">
        <f>IF(OR(C211=""),"",SUM(F211,)*VLOOKUP(K211,Gehaltsklassen!$B$34:$D$38,3,FALSE))</f>
        <v/>
      </c>
      <c r="Q211" s="86" t="str">
        <f>IF(OR(C211=""),"",SUM(F211,)*VLOOKUP(K211,Gehaltsklassen!$B$34:$D$38,3,FALSE)*C211)</f>
        <v/>
      </c>
      <c r="R211" s="87" t="str">
        <f>IF(OR(C211=""),"",(SUM(G211)*VLOOKUP(M211,Gehaltsklassen!$B$34:$D$38,2,FALSE)))</f>
        <v/>
      </c>
      <c r="S211" s="414" t="str">
        <f>IF(OR(C211=""),"",(SUM(G211)*VLOOKUP(M211,Gehaltsklassen!$B$34:$D$38,2,FALSE))*C211)</f>
        <v/>
      </c>
      <c r="T211" s="417" t="str">
        <f>IF(OR(C211=""),"",(SUM(G211)*VLOOKUP(M211,Gehaltsklassen!$B$34:$D$38,3,FALSE)))</f>
        <v/>
      </c>
      <c r="U211" s="417" t="str">
        <f>IF(OR(C211=""),"",(SUM(G211)*VLOOKUP(M211,Gehaltsklassen!$B$34:$D$38,3,FALSE))*C211)</f>
        <v/>
      </c>
    </row>
    <row r="212" spans="1:21" ht="25.9" customHeight="1" x14ac:dyDescent="0.2">
      <c r="A212" s="74" t="str">
        <f>IF(D212="","",MAX($A$10:A211)+1)</f>
        <v/>
      </c>
      <c r="B212" s="82" t="str">
        <f>IF('N-Bedarf GL §13a'!B211="","",'N-Bedarf GL §13a'!B211)</f>
        <v/>
      </c>
      <c r="C212" s="204" t="str">
        <f>IF('N-Bedarf GL §13a'!C211="","",'N-Bedarf GL §13a'!C211)</f>
        <v/>
      </c>
      <c r="D212" s="81" t="str">
        <f>IF('N-Bedarf GL §13a'!D211="","",'N-Bedarf GL §13a'!D211)</f>
        <v/>
      </c>
      <c r="E212" s="83" t="str">
        <f>IF('N-Bedarf GL §13a'!H211="","",'N-Bedarf GL §13a'!H211)</f>
        <v/>
      </c>
      <c r="F212" s="32" t="str">
        <f t="shared" si="6"/>
        <v/>
      </c>
      <c r="G212" s="84" t="str">
        <f t="shared" si="7"/>
        <v/>
      </c>
      <c r="H212" s="85"/>
      <c r="I212" s="77" t="s">
        <v>261</v>
      </c>
      <c r="J212" s="2"/>
      <c r="K212" s="32" t="str">
        <f>IF(J212="","C",IF($I212="I",INDEX(Gehaltsklassen!A$11:A$15,MATCH(J212,Gehaltsklassen!C$11:C$15,1),1),IF($I212="II",INDEX(Gehaltsklassen!A$11:A$15,MATCH(J212,Gehaltsklassen!D$11:D$15,1),1),IF($I212="III",INDEX(Gehaltsklassen!A$11:A$15,MATCH(J212,Gehaltsklassen!E$11:E$15,1),1),"Falsche Bodenart"))))</f>
        <v>C</v>
      </c>
      <c r="L212" s="2"/>
      <c r="M212" s="32" t="str">
        <f>IF(L212="","C",IF($I212="I",INDEX(Gehaltsklassen!A$11:A$15,MATCH(L212,Gehaltsklassen!C$11:C$15,1),1),IF($I212="II",INDEX(Gehaltsklassen!A$11:A$15,MATCH(L212,Gehaltsklassen!D$11:D$15,1),1),IF($I212="III",INDEX(Gehaltsklassen!A$11:A$15,MATCH(L212,Gehaltsklassen!E$11:E$15,1),1),"Falsche Bodenart"))))</f>
        <v>C</v>
      </c>
      <c r="N212" s="86" t="str">
        <f>IF(OR(C212=""),"",SUM(F212)*VLOOKUP(K212,Gehaltsklassen!$B$34:$D$38,2,FALSE))</f>
        <v/>
      </c>
      <c r="O212" s="86" t="str">
        <f>IF(OR(C212=""),"",SUM(F212)*VLOOKUP(K212,Gehaltsklassen!$B$34:$D$38,2,FALSE)*C212)</f>
        <v/>
      </c>
      <c r="P212" s="86" t="str">
        <f>IF(OR(C212=""),"",SUM(F212,)*VLOOKUP(K212,Gehaltsklassen!$B$34:$D$38,3,FALSE))</f>
        <v/>
      </c>
      <c r="Q212" s="86" t="str">
        <f>IF(OR(C212=""),"",SUM(F212,)*VLOOKUP(K212,Gehaltsklassen!$B$34:$D$38,3,FALSE)*C212)</f>
        <v/>
      </c>
      <c r="R212" s="87" t="str">
        <f>IF(OR(C212=""),"",(SUM(G212)*VLOOKUP(M212,Gehaltsklassen!$B$34:$D$38,2,FALSE)))</f>
        <v/>
      </c>
      <c r="S212" s="414" t="str">
        <f>IF(OR(C212=""),"",(SUM(G212)*VLOOKUP(M212,Gehaltsklassen!$B$34:$D$38,2,FALSE))*C212)</f>
        <v/>
      </c>
      <c r="T212" s="417" t="str">
        <f>IF(OR(C212=""),"",(SUM(G212)*VLOOKUP(M212,Gehaltsklassen!$B$34:$D$38,3,FALSE)))</f>
        <v/>
      </c>
      <c r="U212" s="417" t="str">
        <f>IF(OR(C212=""),"",(SUM(G212)*VLOOKUP(M212,Gehaltsklassen!$B$34:$D$38,3,FALSE))*C212)</f>
        <v/>
      </c>
    </row>
    <row r="213" spans="1:21" ht="25.9" customHeight="1" x14ac:dyDescent="0.2">
      <c r="A213" s="74" t="str">
        <f>IF(D213="","",MAX($A$10:A212)+1)</f>
        <v/>
      </c>
      <c r="B213" s="82" t="str">
        <f>IF('N-Bedarf GL §13a'!B212="","",'N-Bedarf GL §13a'!B212)</f>
        <v/>
      </c>
      <c r="C213" s="204" t="str">
        <f>IF('N-Bedarf GL §13a'!C212="","",'N-Bedarf GL §13a'!C212)</f>
        <v/>
      </c>
      <c r="D213" s="81" t="str">
        <f>IF('N-Bedarf GL §13a'!D212="","",'N-Bedarf GL §13a'!D212)</f>
        <v/>
      </c>
      <c r="E213" s="83" t="str">
        <f>IF('N-Bedarf GL §13a'!H212="","",'N-Bedarf GL §13a'!H212)</f>
        <v/>
      </c>
      <c r="F213" s="32" t="str">
        <f t="shared" si="6"/>
        <v/>
      </c>
      <c r="G213" s="84" t="str">
        <f t="shared" si="7"/>
        <v/>
      </c>
      <c r="H213" s="85"/>
      <c r="I213" s="77" t="s">
        <v>261</v>
      </c>
      <c r="J213" s="2"/>
      <c r="K213" s="32" t="str">
        <f>IF(J213="","C",IF($I213="I",INDEX(Gehaltsklassen!A$11:A$15,MATCH(J213,Gehaltsklassen!C$11:C$15,1),1),IF($I213="II",INDEX(Gehaltsklassen!A$11:A$15,MATCH(J213,Gehaltsklassen!D$11:D$15,1),1),IF($I213="III",INDEX(Gehaltsklassen!A$11:A$15,MATCH(J213,Gehaltsklassen!E$11:E$15,1),1),"Falsche Bodenart"))))</f>
        <v>C</v>
      </c>
      <c r="L213" s="2"/>
      <c r="M213" s="32" t="str">
        <f>IF(L213="","C",IF($I213="I",INDEX(Gehaltsklassen!A$11:A$15,MATCH(L213,Gehaltsklassen!C$11:C$15,1),1),IF($I213="II",INDEX(Gehaltsklassen!A$11:A$15,MATCH(L213,Gehaltsklassen!D$11:D$15,1),1),IF($I213="III",INDEX(Gehaltsklassen!A$11:A$15,MATCH(L213,Gehaltsklassen!E$11:E$15,1),1),"Falsche Bodenart"))))</f>
        <v>C</v>
      </c>
      <c r="N213" s="86" t="str">
        <f>IF(OR(C213=""),"",SUM(F213)*VLOOKUP(K213,Gehaltsklassen!$B$34:$D$38,2,FALSE))</f>
        <v/>
      </c>
      <c r="O213" s="86" t="str">
        <f>IF(OR(C213=""),"",SUM(F213)*VLOOKUP(K213,Gehaltsklassen!$B$34:$D$38,2,FALSE)*C213)</f>
        <v/>
      </c>
      <c r="P213" s="86" t="str">
        <f>IF(OR(C213=""),"",SUM(F213,)*VLOOKUP(K213,Gehaltsklassen!$B$34:$D$38,3,FALSE))</f>
        <v/>
      </c>
      <c r="Q213" s="86" t="str">
        <f>IF(OR(C213=""),"",SUM(F213,)*VLOOKUP(K213,Gehaltsklassen!$B$34:$D$38,3,FALSE)*C213)</f>
        <v/>
      </c>
      <c r="R213" s="87" t="str">
        <f>IF(OR(C213=""),"",(SUM(G213)*VLOOKUP(M213,Gehaltsklassen!$B$34:$D$38,2,FALSE)))</f>
        <v/>
      </c>
      <c r="S213" s="414" t="str">
        <f>IF(OR(C213=""),"",(SUM(G213)*VLOOKUP(M213,Gehaltsklassen!$B$34:$D$38,2,FALSE))*C213)</f>
        <v/>
      </c>
      <c r="T213" s="417" t="str">
        <f>IF(OR(C213=""),"",(SUM(G213)*VLOOKUP(M213,Gehaltsklassen!$B$34:$D$38,3,FALSE)))</f>
        <v/>
      </c>
      <c r="U213" s="417" t="str">
        <f>IF(OR(C213=""),"",(SUM(G213)*VLOOKUP(M213,Gehaltsklassen!$B$34:$D$38,3,FALSE))*C213)</f>
        <v/>
      </c>
    </row>
    <row r="214" spans="1:21" ht="25.9" customHeight="1" x14ac:dyDescent="0.2">
      <c r="A214" s="74" t="str">
        <f>IF(D214="","",MAX($A$10:A213)+1)</f>
        <v/>
      </c>
      <c r="B214" s="82" t="str">
        <f>IF('N-Bedarf GL §13a'!B213="","",'N-Bedarf GL §13a'!B213)</f>
        <v/>
      </c>
      <c r="C214" s="204" t="str">
        <f>IF('N-Bedarf GL §13a'!C213="","",'N-Bedarf GL §13a'!C213)</f>
        <v/>
      </c>
      <c r="D214" s="81" t="str">
        <f>IF('N-Bedarf GL §13a'!D213="","",'N-Bedarf GL §13a'!D213)</f>
        <v/>
      </c>
      <c r="E214" s="83" t="str">
        <f>IF('N-Bedarf GL §13a'!H213="","",'N-Bedarf GL §13a'!H213)</f>
        <v/>
      </c>
      <c r="F214" s="32" t="str">
        <f t="shared" si="6"/>
        <v/>
      </c>
      <c r="G214" s="84" t="str">
        <f t="shared" si="7"/>
        <v/>
      </c>
      <c r="H214" s="85"/>
      <c r="I214" s="77" t="s">
        <v>261</v>
      </c>
      <c r="J214" s="2"/>
      <c r="K214" s="32" t="str">
        <f>IF(J214="","C",IF($I214="I",INDEX(Gehaltsklassen!A$11:A$15,MATCH(J214,Gehaltsklassen!C$11:C$15,1),1),IF($I214="II",INDEX(Gehaltsklassen!A$11:A$15,MATCH(J214,Gehaltsklassen!D$11:D$15,1),1),IF($I214="III",INDEX(Gehaltsklassen!A$11:A$15,MATCH(J214,Gehaltsklassen!E$11:E$15,1),1),"Falsche Bodenart"))))</f>
        <v>C</v>
      </c>
      <c r="L214" s="2"/>
      <c r="M214" s="32" t="str">
        <f>IF(L214="","C",IF($I214="I",INDEX(Gehaltsklassen!A$11:A$15,MATCH(L214,Gehaltsklassen!C$11:C$15,1),1),IF($I214="II",INDEX(Gehaltsklassen!A$11:A$15,MATCH(L214,Gehaltsklassen!D$11:D$15,1),1),IF($I214="III",INDEX(Gehaltsklassen!A$11:A$15,MATCH(L214,Gehaltsklassen!E$11:E$15,1),1),"Falsche Bodenart"))))</f>
        <v>C</v>
      </c>
      <c r="N214" s="86" t="str">
        <f>IF(OR(C214=""),"",SUM(F214)*VLOOKUP(K214,Gehaltsklassen!$B$34:$D$38,2,FALSE))</f>
        <v/>
      </c>
      <c r="O214" s="86" t="str">
        <f>IF(OR(C214=""),"",SUM(F214)*VLOOKUP(K214,Gehaltsklassen!$B$34:$D$38,2,FALSE)*C214)</f>
        <v/>
      </c>
      <c r="P214" s="86" t="str">
        <f>IF(OR(C214=""),"",SUM(F214,)*VLOOKUP(K214,Gehaltsklassen!$B$34:$D$38,3,FALSE))</f>
        <v/>
      </c>
      <c r="Q214" s="86" t="str">
        <f>IF(OR(C214=""),"",SUM(F214,)*VLOOKUP(K214,Gehaltsklassen!$B$34:$D$38,3,FALSE)*C214)</f>
        <v/>
      </c>
      <c r="R214" s="87" t="str">
        <f>IF(OR(C214=""),"",(SUM(G214)*VLOOKUP(M214,Gehaltsklassen!$B$34:$D$38,2,FALSE)))</f>
        <v/>
      </c>
      <c r="S214" s="414" t="str">
        <f>IF(OR(C214=""),"",(SUM(G214)*VLOOKUP(M214,Gehaltsklassen!$B$34:$D$38,2,FALSE))*C214)</f>
        <v/>
      </c>
      <c r="T214" s="417" t="str">
        <f>IF(OR(C214=""),"",(SUM(G214)*VLOOKUP(M214,Gehaltsklassen!$B$34:$D$38,3,FALSE)))</f>
        <v/>
      </c>
      <c r="U214" s="417" t="str">
        <f>IF(OR(C214=""),"",(SUM(G214)*VLOOKUP(M214,Gehaltsklassen!$B$34:$D$38,3,FALSE))*C214)</f>
        <v/>
      </c>
    </row>
    <row r="215" spans="1:21" ht="25.9" customHeight="1" x14ac:dyDescent="0.2">
      <c r="A215" s="74" t="str">
        <f>IF(D215="","",MAX($A$10:A214)+1)</f>
        <v/>
      </c>
      <c r="B215" s="82" t="str">
        <f>IF('N-Bedarf GL §13a'!B214="","",'N-Bedarf GL §13a'!B214)</f>
        <v/>
      </c>
      <c r="C215" s="204" t="str">
        <f>IF('N-Bedarf GL §13a'!C214="","",'N-Bedarf GL §13a'!C214)</f>
        <v/>
      </c>
      <c r="D215" s="81" t="str">
        <f>IF('N-Bedarf GL §13a'!D214="","",'N-Bedarf GL §13a'!D214)</f>
        <v/>
      </c>
      <c r="E215" s="83" t="str">
        <f>IF('N-Bedarf GL §13a'!H214="","",'N-Bedarf GL §13a'!H214)</f>
        <v/>
      </c>
      <c r="F215" s="32" t="str">
        <f t="shared" si="6"/>
        <v/>
      </c>
      <c r="G215" s="84" t="str">
        <f t="shared" si="7"/>
        <v/>
      </c>
      <c r="H215" s="85"/>
      <c r="I215" s="77" t="s">
        <v>261</v>
      </c>
      <c r="J215" s="2"/>
      <c r="K215" s="32" t="str">
        <f>IF(J215="","C",IF($I215="I",INDEX(Gehaltsklassen!A$11:A$15,MATCH(J215,Gehaltsklassen!C$11:C$15,1),1),IF($I215="II",INDEX(Gehaltsklassen!A$11:A$15,MATCH(J215,Gehaltsklassen!D$11:D$15,1),1),IF($I215="III",INDEX(Gehaltsklassen!A$11:A$15,MATCH(J215,Gehaltsklassen!E$11:E$15,1),1),"Falsche Bodenart"))))</f>
        <v>C</v>
      </c>
      <c r="L215" s="2"/>
      <c r="M215" s="32" t="str">
        <f>IF(L215="","C",IF($I215="I",INDEX(Gehaltsklassen!A$11:A$15,MATCH(L215,Gehaltsklassen!C$11:C$15,1),1),IF($I215="II",INDEX(Gehaltsklassen!A$11:A$15,MATCH(L215,Gehaltsklassen!D$11:D$15,1),1),IF($I215="III",INDEX(Gehaltsklassen!A$11:A$15,MATCH(L215,Gehaltsklassen!E$11:E$15,1),1),"Falsche Bodenart"))))</f>
        <v>C</v>
      </c>
      <c r="N215" s="86" t="str">
        <f>IF(OR(C215=""),"",SUM(F215)*VLOOKUP(K215,Gehaltsklassen!$B$34:$D$38,2,FALSE))</f>
        <v/>
      </c>
      <c r="O215" s="86" t="str">
        <f>IF(OR(C215=""),"",SUM(F215)*VLOOKUP(K215,Gehaltsklassen!$B$34:$D$38,2,FALSE)*C215)</f>
        <v/>
      </c>
      <c r="P215" s="86" t="str">
        <f>IF(OR(C215=""),"",SUM(F215,)*VLOOKUP(K215,Gehaltsklassen!$B$34:$D$38,3,FALSE))</f>
        <v/>
      </c>
      <c r="Q215" s="86" t="str">
        <f>IF(OR(C215=""),"",SUM(F215,)*VLOOKUP(K215,Gehaltsklassen!$B$34:$D$38,3,FALSE)*C215)</f>
        <v/>
      </c>
      <c r="R215" s="87" t="str">
        <f>IF(OR(C215=""),"",(SUM(G215)*VLOOKUP(M215,Gehaltsklassen!$B$34:$D$38,2,FALSE)))</f>
        <v/>
      </c>
      <c r="S215" s="414" t="str">
        <f>IF(OR(C215=""),"",(SUM(G215)*VLOOKUP(M215,Gehaltsklassen!$B$34:$D$38,2,FALSE))*C215)</f>
        <v/>
      </c>
      <c r="T215" s="417" t="str">
        <f>IF(OR(C215=""),"",(SUM(G215)*VLOOKUP(M215,Gehaltsklassen!$B$34:$D$38,3,FALSE)))</f>
        <v/>
      </c>
      <c r="U215" s="417" t="str">
        <f>IF(OR(C215=""),"",(SUM(G215)*VLOOKUP(M215,Gehaltsklassen!$B$34:$D$38,3,FALSE))*C215)</f>
        <v/>
      </c>
    </row>
    <row r="216" spans="1:21" ht="25.9" customHeight="1" x14ac:dyDescent="0.2">
      <c r="A216" s="74" t="str">
        <f>IF(D216="","",MAX($A$10:A215)+1)</f>
        <v/>
      </c>
      <c r="B216" s="82" t="str">
        <f>IF('N-Bedarf GL §13a'!B215="","",'N-Bedarf GL §13a'!B215)</f>
        <v/>
      </c>
      <c r="C216" s="204" t="str">
        <f>IF('N-Bedarf GL §13a'!C215="","",'N-Bedarf GL §13a'!C215)</f>
        <v/>
      </c>
      <c r="D216" s="81" t="str">
        <f>IF('N-Bedarf GL §13a'!D215="","",'N-Bedarf GL §13a'!D215)</f>
        <v/>
      </c>
      <c r="E216" s="83" t="str">
        <f>IF('N-Bedarf GL §13a'!H215="","",'N-Bedarf GL §13a'!H215)</f>
        <v/>
      </c>
      <c r="F216" s="32" t="str">
        <f t="shared" si="6"/>
        <v/>
      </c>
      <c r="G216" s="84" t="str">
        <f t="shared" si="7"/>
        <v/>
      </c>
      <c r="H216" s="85"/>
      <c r="I216" s="77" t="s">
        <v>261</v>
      </c>
      <c r="J216" s="2"/>
      <c r="K216" s="32" t="str">
        <f>IF(J216="","C",IF($I216="I",INDEX(Gehaltsklassen!A$11:A$15,MATCH(J216,Gehaltsklassen!C$11:C$15,1),1),IF($I216="II",INDEX(Gehaltsklassen!A$11:A$15,MATCH(J216,Gehaltsklassen!D$11:D$15,1),1),IF($I216="III",INDEX(Gehaltsklassen!A$11:A$15,MATCH(J216,Gehaltsklassen!E$11:E$15,1),1),"Falsche Bodenart"))))</f>
        <v>C</v>
      </c>
      <c r="L216" s="2"/>
      <c r="M216" s="32" t="str">
        <f>IF(L216="","C",IF($I216="I",INDEX(Gehaltsklassen!A$11:A$15,MATCH(L216,Gehaltsklassen!C$11:C$15,1),1),IF($I216="II",INDEX(Gehaltsklassen!A$11:A$15,MATCH(L216,Gehaltsklassen!D$11:D$15,1),1),IF($I216="III",INDEX(Gehaltsklassen!A$11:A$15,MATCH(L216,Gehaltsklassen!E$11:E$15,1),1),"Falsche Bodenart"))))</f>
        <v>C</v>
      </c>
      <c r="N216" s="86" t="str">
        <f>IF(OR(C216=""),"",SUM(F216)*VLOOKUP(K216,Gehaltsklassen!$B$34:$D$38,2,FALSE))</f>
        <v/>
      </c>
      <c r="O216" s="86" t="str">
        <f>IF(OR(C216=""),"",SUM(F216)*VLOOKUP(K216,Gehaltsklassen!$B$34:$D$38,2,FALSE)*C216)</f>
        <v/>
      </c>
      <c r="P216" s="86" t="str">
        <f>IF(OR(C216=""),"",SUM(F216,)*VLOOKUP(K216,Gehaltsklassen!$B$34:$D$38,3,FALSE))</f>
        <v/>
      </c>
      <c r="Q216" s="86" t="str">
        <f>IF(OR(C216=""),"",SUM(F216,)*VLOOKUP(K216,Gehaltsklassen!$B$34:$D$38,3,FALSE)*C216)</f>
        <v/>
      </c>
      <c r="R216" s="87" t="str">
        <f>IF(OR(C216=""),"",(SUM(G216)*VLOOKUP(M216,Gehaltsklassen!$B$34:$D$38,2,FALSE)))</f>
        <v/>
      </c>
      <c r="S216" s="414" t="str">
        <f>IF(OR(C216=""),"",(SUM(G216)*VLOOKUP(M216,Gehaltsklassen!$B$34:$D$38,2,FALSE))*C216)</f>
        <v/>
      </c>
      <c r="T216" s="417" t="str">
        <f>IF(OR(C216=""),"",(SUM(G216)*VLOOKUP(M216,Gehaltsklassen!$B$34:$D$38,3,FALSE)))</f>
        <v/>
      </c>
      <c r="U216" s="417" t="str">
        <f>IF(OR(C216=""),"",(SUM(G216)*VLOOKUP(M216,Gehaltsklassen!$B$34:$D$38,3,FALSE))*C216)</f>
        <v/>
      </c>
    </row>
    <row r="217" spans="1:21" ht="25.9" customHeight="1" x14ac:dyDescent="0.2">
      <c r="A217" s="74" t="str">
        <f>IF(D217="","",MAX($A$10:A216)+1)</f>
        <v/>
      </c>
      <c r="B217" s="82" t="str">
        <f>IF('N-Bedarf GL §13a'!B216="","",'N-Bedarf GL §13a'!B216)</f>
        <v/>
      </c>
      <c r="C217" s="204" t="str">
        <f>IF('N-Bedarf GL §13a'!C216="","",'N-Bedarf GL §13a'!C216)</f>
        <v/>
      </c>
      <c r="D217" s="81" t="str">
        <f>IF('N-Bedarf GL §13a'!D216="","",'N-Bedarf GL §13a'!D216)</f>
        <v/>
      </c>
      <c r="E217" s="83" t="str">
        <f>IF('N-Bedarf GL §13a'!H216="","",'N-Bedarf GL §13a'!H216)</f>
        <v/>
      </c>
      <c r="F217" s="32" t="str">
        <f t="shared" si="6"/>
        <v/>
      </c>
      <c r="G217" s="84" t="str">
        <f t="shared" si="7"/>
        <v/>
      </c>
      <c r="H217" s="85"/>
      <c r="I217" s="77" t="s">
        <v>261</v>
      </c>
      <c r="J217" s="2"/>
      <c r="K217" s="32" t="str">
        <f>IF(J217="","C",IF($I217="I",INDEX(Gehaltsklassen!A$11:A$15,MATCH(J217,Gehaltsklassen!C$11:C$15,1),1),IF($I217="II",INDEX(Gehaltsklassen!A$11:A$15,MATCH(J217,Gehaltsklassen!D$11:D$15,1),1),IF($I217="III",INDEX(Gehaltsklassen!A$11:A$15,MATCH(J217,Gehaltsklassen!E$11:E$15,1),1),"Falsche Bodenart"))))</f>
        <v>C</v>
      </c>
      <c r="L217" s="2"/>
      <c r="M217" s="32" t="str">
        <f>IF(L217="","C",IF($I217="I",INDEX(Gehaltsklassen!A$11:A$15,MATCH(L217,Gehaltsklassen!C$11:C$15,1),1),IF($I217="II",INDEX(Gehaltsklassen!A$11:A$15,MATCH(L217,Gehaltsklassen!D$11:D$15,1),1),IF($I217="III",INDEX(Gehaltsklassen!A$11:A$15,MATCH(L217,Gehaltsklassen!E$11:E$15,1),1),"Falsche Bodenart"))))</f>
        <v>C</v>
      </c>
      <c r="N217" s="86" t="str">
        <f>IF(OR(C217=""),"",SUM(F217)*VLOOKUP(K217,Gehaltsklassen!$B$34:$D$38,2,FALSE))</f>
        <v/>
      </c>
      <c r="O217" s="86" t="str">
        <f>IF(OR(C217=""),"",SUM(F217)*VLOOKUP(K217,Gehaltsklassen!$B$34:$D$38,2,FALSE)*C217)</f>
        <v/>
      </c>
      <c r="P217" s="86" t="str">
        <f>IF(OR(C217=""),"",SUM(F217,)*VLOOKUP(K217,Gehaltsklassen!$B$34:$D$38,3,FALSE))</f>
        <v/>
      </c>
      <c r="Q217" s="86" t="str">
        <f>IF(OR(C217=""),"",SUM(F217,)*VLOOKUP(K217,Gehaltsklassen!$B$34:$D$38,3,FALSE)*C217)</f>
        <v/>
      </c>
      <c r="R217" s="87" t="str">
        <f>IF(OR(C217=""),"",(SUM(G217)*VLOOKUP(M217,Gehaltsklassen!$B$34:$D$38,2,FALSE)))</f>
        <v/>
      </c>
      <c r="S217" s="414" t="str">
        <f>IF(OR(C217=""),"",(SUM(G217)*VLOOKUP(M217,Gehaltsklassen!$B$34:$D$38,2,FALSE))*C217)</f>
        <v/>
      </c>
      <c r="T217" s="417" t="str">
        <f>IF(OR(C217=""),"",(SUM(G217)*VLOOKUP(M217,Gehaltsklassen!$B$34:$D$38,3,FALSE)))</f>
        <v/>
      </c>
      <c r="U217" s="417" t="str">
        <f>IF(OR(C217=""),"",(SUM(G217)*VLOOKUP(M217,Gehaltsklassen!$B$34:$D$38,3,FALSE))*C217)</f>
        <v/>
      </c>
    </row>
    <row r="218" spans="1:21" ht="25.9" customHeight="1" x14ac:dyDescent="0.2">
      <c r="A218" s="74" t="str">
        <f>IF(D218="","",MAX($A$10:A217)+1)</f>
        <v/>
      </c>
      <c r="B218" s="82" t="str">
        <f>IF('N-Bedarf GL §13a'!B217="","",'N-Bedarf GL §13a'!B217)</f>
        <v/>
      </c>
      <c r="C218" s="204" t="str">
        <f>IF('N-Bedarf GL §13a'!C217="","",'N-Bedarf GL §13a'!C217)</f>
        <v/>
      </c>
      <c r="D218" s="81" t="str">
        <f>IF('N-Bedarf GL §13a'!D217="","",'N-Bedarf GL §13a'!D217)</f>
        <v/>
      </c>
      <c r="E218" s="83" t="str">
        <f>IF('N-Bedarf GL §13a'!H217="","",'N-Bedarf GL §13a'!H217)</f>
        <v/>
      </c>
      <c r="F218" s="32" t="str">
        <f t="shared" si="6"/>
        <v/>
      </c>
      <c r="G218" s="84" t="str">
        <f t="shared" si="7"/>
        <v/>
      </c>
      <c r="H218" s="85"/>
      <c r="I218" s="77" t="s">
        <v>261</v>
      </c>
      <c r="J218" s="2"/>
      <c r="K218" s="32" t="str">
        <f>IF(J218="","C",IF($I218="I",INDEX(Gehaltsklassen!A$11:A$15,MATCH(J218,Gehaltsklassen!C$11:C$15,1),1),IF($I218="II",INDEX(Gehaltsklassen!A$11:A$15,MATCH(J218,Gehaltsklassen!D$11:D$15,1),1),IF($I218="III",INDEX(Gehaltsklassen!A$11:A$15,MATCH(J218,Gehaltsklassen!E$11:E$15,1),1),"Falsche Bodenart"))))</f>
        <v>C</v>
      </c>
      <c r="L218" s="2"/>
      <c r="M218" s="32" t="str">
        <f>IF(L218="","C",IF($I218="I",INDEX(Gehaltsklassen!A$11:A$15,MATCH(L218,Gehaltsklassen!C$11:C$15,1),1),IF($I218="II",INDEX(Gehaltsklassen!A$11:A$15,MATCH(L218,Gehaltsklassen!D$11:D$15,1),1),IF($I218="III",INDEX(Gehaltsklassen!A$11:A$15,MATCH(L218,Gehaltsklassen!E$11:E$15,1),1),"Falsche Bodenart"))))</f>
        <v>C</v>
      </c>
      <c r="N218" s="86" t="str">
        <f>IF(OR(C218=""),"",SUM(F218)*VLOOKUP(K218,Gehaltsklassen!$B$34:$D$38,2,FALSE))</f>
        <v/>
      </c>
      <c r="O218" s="86" t="str">
        <f>IF(OR(C218=""),"",SUM(F218)*VLOOKUP(K218,Gehaltsklassen!$B$34:$D$38,2,FALSE)*C218)</f>
        <v/>
      </c>
      <c r="P218" s="86" t="str">
        <f>IF(OR(C218=""),"",SUM(F218,)*VLOOKUP(K218,Gehaltsklassen!$B$34:$D$38,3,FALSE))</f>
        <v/>
      </c>
      <c r="Q218" s="86" t="str">
        <f>IF(OR(C218=""),"",SUM(F218,)*VLOOKUP(K218,Gehaltsklassen!$B$34:$D$38,3,FALSE)*C218)</f>
        <v/>
      </c>
      <c r="R218" s="87" t="str">
        <f>IF(OR(C218=""),"",(SUM(G218)*VLOOKUP(M218,Gehaltsklassen!$B$34:$D$38,2,FALSE)))</f>
        <v/>
      </c>
      <c r="S218" s="414" t="str">
        <f>IF(OR(C218=""),"",(SUM(G218)*VLOOKUP(M218,Gehaltsklassen!$B$34:$D$38,2,FALSE))*C218)</f>
        <v/>
      </c>
      <c r="T218" s="417" t="str">
        <f>IF(OR(C218=""),"",(SUM(G218)*VLOOKUP(M218,Gehaltsklassen!$B$34:$D$38,3,FALSE)))</f>
        <v/>
      </c>
      <c r="U218" s="417" t="str">
        <f>IF(OR(C218=""),"",(SUM(G218)*VLOOKUP(M218,Gehaltsklassen!$B$34:$D$38,3,FALSE))*C218)</f>
        <v/>
      </c>
    </row>
    <row r="219" spans="1:21" ht="25.9" customHeight="1" x14ac:dyDescent="0.2">
      <c r="A219" s="74" t="str">
        <f>IF(D219="","",MAX($A$10:A218)+1)</f>
        <v/>
      </c>
      <c r="B219" s="82" t="str">
        <f>IF('N-Bedarf GL §13a'!B218="","",'N-Bedarf GL §13a'!B218)</f>
        <v/>
      </c>
      <c r="C219" s="204" t="str">
        <f>IF('N-Bedarf GL §13a'!C218="","",'N-Bedarf GL §13a'!C218)</f>
        <v/>
      </c>
      <c r="D219" s="81" t="str">
        <f>IF('N-Bedarf GL §13a'!D218="","",'N-Bedarf GL §13a'!D218)</f>
        <v/>
      </c>
      <c r="E219" s="83" t="str">
        <f>IF('N-Bedarf GL §13a'!H218="","",'N-Bedarf GL §13a'!H218)</f>
        <v/>
      </c>
      <c r="F219" s="32" t="str">
        <f t="shared" si="6"/>
        <v/>
      </c>
      <c r="G219" s="84" t="str">
        <f t="shared" si="7"/>
        <v/>
      </c>
      <c r="H219" s="85"/>
      <c r="I219" s="77" t="s">
        <v>261</v>
      </c>
      <c r="J219" s="2"/>
      <c r="K219" s="32" t="str">
        <f>IF(J219="","C",IF($I219="I",INDEX(Gehaltsklassen!A$11:A$15,MATCH(J219,Gehaltsklassen!C$11:C$15,1),1),IF($I219="II",INDEX(Gehaltsklassen!A$11:A$15,MATCH(J219,Gehaltsklassen!D$11:D$15,1),1),IF($I219="III",INDEX(Gehaltsklassen!A$11:A$15,MATCH(J219,Gehaltsklassen!E$11:E$15,1),1),"Falsche Bodenart"))))</f>
        <v>C</v>
      </c>
      <c r="L219" s="2"/>
      <c r="M219" s="32" t="str">
        <f>IF(L219="","C",IF($I219="I",INDEX(Gehaltsklassen!A$11:A$15,MATCH(L219,Gehaltsklassen!C$11:C$15,1),1),IF($I219="II",INDEX(Gehaltsklassen!A$11:A$15,MATCH(L219,Gehaltsklassen!D$11:D$15,1),1),IF($I219="III",INDEX(Gehaltsklassen!A$11:A$15,MATCH(L219,Gehaltsklassen!E$11:E$15,1),1),"Falsche Bodenart"))))</f>
        <v>C</v>
      </c>
      <c r="N219" s="86" t="str">
        <f>IF(OR(C219=""),"",SUM(F219)*VLOOKUP(K219,Gehaltsklassen!$B$34:$D$38,2,FALSE))</f>
        <v/>
      </c>
      <c r="O219" s="86" t="str">
        <f>IF(OR(C219=""),"",SUM(F219)*VLOOKUP(K219,Gehaltsklassen!$B$34:$D$38,2,FALSE)*C219)</f>
        <v/>
      </c>
      <c r="P219" s="86" t="str">
        <f>IF(OR(C219=""),"",SUM(F219,)*VLOOKUP(K219,Gehaltsklassen!$B$34:$D$38,3,FALSE))</f>
        <v/>
      </c>
      <c r="Q219" s="86" t="str">
        <f>IF(OR(C219=""),"",SUM(F219,)*VLOOKUP(K219,Gehaltsklassen!$B$34:$D$38,3,FALSE)*C219)</f>
        <v/>
      </c>
      <c r="R219" s="87" t="str">
        <f>IF(OR(C219=""),"",(SUM(G219)*VLOOKUP(M219,Gehaltsklassen!$B$34:$D$38,2,FALSE)))</f>
        <v/>
      </c>
      <c r="S219" s="414" t="str">
        <f>IF(OR(C219=""),"",(SUM(G219)*VLOOKUP(M219,Gehaltsklassen!$B$34:$D$38,2,FALSE))*C219)</f>
        <v/>
      </c>
      <c r="T219" s="417" t="str">
        <f>IF(OR(C219=""),"",(SUM(G219)*VLOOKUP(M219,Gehaltsklassen!$B$34:$D$38,3,FALSE)))</f>
        <v/>
      </c>
      <c r="U219" s="417" t="str">
        <f>IF(OR(C219=""),"",(SUM(G219)*VLOOKUP(M219,Gehaltsklassen!$B$34:$D$38,3,FALSE))*C219)</f>
        <v/>
      </c>
    </row>
    <row r="220" spans="1:21" ht="25.9" customHeight="1" x14ac:dyDescent="0.2">
      <c r="A220" s="74" t="str">
        <f>IF(D220="","",MAX($A$10:A219)+1)</f>
        <v/>
      </c>
      <c r="B220" s="82" t="str">
        <f>IF('N-Bedarf GL §13a'!B219="","",'N-Bedarf GL §13a'!B219)</f>
        <v/>
      </c>
      <c r="C220" s="204" t="str">
        <f>IF('N-Bedarf GL §13a'!C219="","",'N-Bedarf GL §13a'!C219)</f>
        <v/>
      </c>
      <c r="D220" s="81" t="str">
        <f>IF('N-Bedarf GL §13a'!D219="","",'N-Bedarf GL §13a'!D219)</f>
        <v/>
      </c>
      <c r="E220" s="83" t="str">
        <f>IF('N-Bedarf GL §13a'!H219="","",'N-Bedarf GL §13a'!H219)</f>
        <v/>
      </c>
      <c r="F220" s="32" t="str">
        <f t="shared" si="6"/>
        <v/>
      </c>
      <c r="G220" s="84" t="str">
        <f t="shared" si="7"/>
        <v/>
      </c>
      <c r="H220" s="85"/>
      <c r="I220" s="77" t="s">
        <v>261</v>
      </c>
      <c r="J220" s="2"/>
      <c r="K220" s="32" t="str">
        <f>IF(J220="","C",IF($I220="I",INDEX(Gehaltsklassen!A$11:A$15,MATCH(J220,Gehaltsklassen!C$11:C$15,1),1),IF($I220="II",INDEX(Gehaltsklassen!A$11:A$15,MATCH(J220,Gehaltsklassen!D$11:D$15,1),1),IF($I220="III",INDEX(Gehaltsklassen!A$11:A$15,MATCH(J220,Gehaltsklassen!E$11:E$15,1),1),"Falsche Bodenart"))))</f>
        <v>C</v>
      </c>
      <c r="L220" s="2"/>
      <c r="M220" s="32" t="str">
        <f>IF(L220="","C",IF($I220="I",INDEX(Gehaltsklassen!A$11:A$15,MATCH(L220,Gehaltsklassen!C$11:C$15,1),1),IF($I220="II",INDEX(Gehaltsklassen!A$11:A$15,MATCH(L220,Gehaltsklassen!D$11:D$15,1),1),IF($I220="III",INDEX(Gehaltsklassen!A$11:A$15,MATCH(L220,Gehaltsklassen!E$11:E$15,1),1),"Falsche Bodenart"))))</f>
        <v>C</v>
      </c>
      <c r="N220" s="86" t="str">
        <f>IF(OR(C220=""),"",SUM(F220)*VLOOKUP(K220,Gehaltsklassen!$B$34:$D$38,2,FALSE))</f>
        <v/>
      </c>
      <c r="O220" s="86" t="str">
        <f>IF(OR(C220=""),"",SUM(F220)*VLOOKUP(K220,Gehaltsklassen!$B$34:$D$38,2,FALSE)*C220)</f>
        <v/>
      </c>
      <c r="P220" s="86" t="str">
        <f>IF(OR(C220=""),"",SUM(F220,)*VLOOKUP(K220,Gehaltsklassen!$B$34:$D$38,3,FALSE))</f>
        <v/>
      </c>
      <c r="Q220" s="86" t="str">
        <f>IF(OR(C220=""),"",SUM(F220,)*VLOOKUP(K220,Gehaltsklassen!$B$34:$D$38,3,FALSE)*C220)</f>
        <v/>
      </c>
      <c r="R220" s="87" t="str">
        <f>IF(OR(C220=""),"",(SUM(G220)*VLOOKUP(M220,Gehaltsklassen!$B$34:$D$38,2,FALSE)))</f>
        <v/>
      </c>
      <c r="S220" s="414" t="str">
        <f>IF(OR(C220=""),"",(SUM(G220)*VLOOKUP(M220,Gehaltsklassen!$B$34:$D$38,2,FALSE))*C220)</f>
        <v/>
      </c>
      <c r="T220" s="417" t="str">
        <f>IF(OR(C220=""),"",(SUM(G220)*VLOOKUP(M220,Gehaltsklassen!$B$34:$D$38,3,FALSE)))</f>
        <v/>
      </c>
      <c r="U220" s="417" t="str">
        <f>IF(OR(C220=""),"",(SUM(G220)*VLOOKUP(M220,Gehaltsklassen!$B$34:$D$38,3,FALSE))*C220)</f>
        <v/>
      </c>
    </row>
    <row r="221" spans="1:21" ht="25.9" customHeight="1" x14ac:dyDescent="0.2">
      <c r="A221" s="74" t="str">
        <f>IF(D221="","",MAX($A$10:A220)+1)</f>
        <v/>
      </c>
      <c r="B221" s="82" t="str">
        <f>IF('N-Bedarf GL §13a'!B220="","",'N-Bedarf GL §13a'!B220)</f>
        <v/>
      </c>
      <c r="C221" s="204" t="str">
        <f>IF('N-Bedarf GL §13a'!C220="","",'N-Bedarf GL §13a'!C220)</f>
        <v/>
      </c>
      <c r="D221" s="81" t="str">
        <f>IF('N-Bedarf GL §13a'!D220="","",'N-Bedarf GL §13a'!D220)</f>
        <v/>
      </c>
      <c r="E221" s="83" t="str">
        <f>IF('N-Bedarf GL §13a'!H220="","",'N-Bedarf GL §13a'!H220)</f>
        <v/>
      </c>
      <c r="F221" s="32" t="str">
        <f t="shared" si="6"/>
        <v/>
      </c>
      <c r="G221" s="84" t="str">
        <f t="shared" si="7"/>
        <v/>
      </c>
      <c r="H221" s="85"/>
      <c r="I221" s="77" t="s">
        <v>261</v>
      </c>
      <c r="J221" s="2"/>
      <c r="K221" s="32" t="str">
        <f>IF(J221="","C",IF($I221="I",INDEX(Gehaltsklassen!A$11:A$15,MATCH(J221,Gehaltsklassen!C$11:C$15,1),1),IF($I221="II",INDEX(Gehaltsklassen!A$11:A$15,MATCH(J221,Gehaltsklassen!D$11:D$15,1),1),IF($I221="III",INDEX(Gehaltsklassen!A$11:A$15,MATCH(J221,Gehaltsklassen!E$11:E$15,1),1),"Falsche Bodenart"))))</f>
        <v>C</v>
      </c>
      <c r="L221" s="2"/>
      <c r="M221" s="32" t="str">
        <f>IF(L221="","C",IF($I221="I",INDEX(Gehaltsklassen!A$11:A$15,MATCH(L221,Gehaltsklassen!C$11:C$15,1),1),IF($I221="II",INDEX(Gehaltsklassen!A$11:A$15,MATCH(L221,Gehaltsklassen!D$11:D$15,1),1),IF($I221="III",INDEX(Gehaltsklassen!A$11:A$15,MATCH(L221,Gehaltsklassen!E$11:E$15,1),1),"Falsche Bodenart"))))</f>
        <v>C</v>
      </c>
      <c r="N221" s="86" t="str">
        <f>IF(OR(C221=""),"",SUM(F221)*VLOOKUP(K221,Gehaltsklassen!$B$34:$D$38,2,FALSE))</f>
        <v/>
      </c>
      <c r="O221" s="86" t="str">
        <f>IF(OR(C221=""),"",SUM(F221)*VLOOKUP(K221,Gehaltsklassen!$B$34:$D$38,2,FALSE)*C221)</f>
        <v/>
      </c>
      <c r="P221" s="86" t="str">
        <f>IF(OR(C221=""),"",SUM(F221,)*VLOOKUP(K221,Gehaltsklassen!$B$34:$D$38,3,FALSE))</f>
        <v/>
      </c>
      <c r="Q221" s="86" t="str">
        <f>IF(OR(C221=""),"",SUM(F221,)*VLOOKUP(K221,Gehaltsklassen!$B$34:$D$38,3,FALSE)*C221)</f>
        <v/>
      </c>
      <c r="R221" s="87" t="str">
        <f>IF(OR(C221=""),"",(SUM(G221)*VLOOKUP(M221,Gehaltsklassen!$B$34:$D$38,2,FALSE)))</f>
        <v/>
      </c>
      <c r="S221" s="414" t="str">
        <f>IF(OR(C221=""),"",(SUM(G221)*VLOOKUP(M221,Gehaltsklassen!$B$34:$D$38,2,FALSE))*C221)</f>
        <v/>
      </c>
      <c r="T221" s="417" t="str">
        <f>IF(OR(C221=""),"",(SUM(G221)*VLOOKUP(M221,Gehaltsklassen!$B$34:$D$38,3,FALSE)))</f>
        <v/>
      </c>
      <c r="U221" s="417" t="str">
        <f>IF(OR(C221=""),"",(SUM(G221)*VLOOKUP(M221,Gehaltsklassen!$B$34:$D$38,3,FALSE))*C221)</f>
        <v/>
      </c>
    </row>
    <row r="222" spans="1:21" ht="25.9" customHeight="1" x14ac:dyDescent="0.2">
      <c r="A222" s="74" t="str">
        <f>IF(D222="","",MAX($A$10:A221)+1)</f>
        <v/>
      </c>
      <c r="B222" s="82" t="str">
        <f>IF('N-Bedarf GL §13a'!B221="","",'N-Bedarf GL §13a'!B221)</f>
        <v/>
      </c>
      <c r="C222" s="204" t="str">
        <f>IF('N-Bedarf GL §13a'!C221="","",'N-Bedarf GL §13a'!C221)</f>
        <v/>
      </c>
      <c r="D222" s="81" t="str">
        <f>IF('N-Bedarf GL §13a'!D221="","",'N-Bedarf GL §13a'!D221)</f>
        <v/>
      </c>
      <c r="E222" s="83" t="str">
        <f>IF('N-Bedarf GL §13a'!H221="","",'N-Bedarf GL §13a'!H221)</f>
        <v/>
      </c>
      <c r="F222" s="32" t="str">
        <f t="shared" si="6"/>
        <v/>
      </c>
      <c r="G222" s="84" t="str">
        <f t="shared" si="7"/>
        <v/>
      </c>
      <c r="H222" s="85"/>
      <c r="I222" s="77" t="s">
        <v>261</v>
      </c>
      <c r="J222" s="2"/>
      <c r="K222" s="32" t="str">
        <f>IF(J222="","C",IF($I222="I",INDEX(Gehaltsklassen!A$11:A$15,MATCH(J222,Gehaltsklassen!C$11:C$15,1),1),IF($I222="II",INDEX(Gehaltsklassen!A$11:A$15,MATCH(J222,Gehaltsklassen!D$11:D$15,1),1),IF($I222="III",INDEX(Gehaltsklassen!A$11:A$15,MATCH(J222,Gehaltsklassen!E$11:E$15,1),1),"Falsche Bodenart"))))</f>
        <v>C</v>
      </c>
      <c r="L222" s="2"/>
      <c r="M222" s="32" t="str">
        <f>IF(L222="","C",IF($I222="I",INDEX(Gehaltsklassen!A$11:A$15,MATCH(L222,Gehaltsklassen!C$11:C$15,1),1),IF($I222="II",INDEX(Gehaltsklassen!A$11:A$15,MATCH(L222,Gehaltsklassen!D$11:D$15,1),1),IF($I222="III",INDEX(Gehaltsklassen!A$11:A$15,MATCH(L222,Gehaltsklassen!E$11:E$15,1),1),"Falsche Bodenart"))))</f>
        <v>C</v>
      </c>
      <c r="N222" s="86" t="str">
        <f>IF(OR(C222=""),"",SUM(F222)*VLOOKUP(K222,Gehaltsklassen!$B$34:$D$38,2,FALSE))</f>
        <v/>
      </c>
      <c r="O222" s="86" t="str">
        <f>IF(OR(C222=""),"",SUM(F222)*VLOOKUP(K222,Gehaltsklassen!$B$34:$D$38,2,FALSE)*C222)</f>
        <v/>
      </c>
      <c r="P222" s="86" t="str">
        <f>IF(OR(C222=""),"",SUM(F222,)*VLOOKUP(K222,Gehaltsklassen!$B$34:$D$38,3,FALSE))</f>
        <v/>
      </c>
      <c r="Q222" s="86" t="str">
        <f>IF(OR(C222=""),"",SUM(F222,)*VLOOKUP(K222,Gehaltsklassen!$B$34:$D$38,3,FALSE)*C222)</f>
        <v/>
      </c>
      <c r="R222" s="87" t="str">
        <f>IF(OR(C222=""),"",(SUM(G222)*VLOOKUP(M222,Gehaltsklassen!$B$34:$D$38,2,FALSE)))</f>
        <v/>
      </c>
      <c r="S222" s="414" t="str">
        <f>IF(OR(C222=""),"",(SUM(G222)*VLOOKUP(M222,Gehaltsklassen!$B$34:$D$38,2,FALSE))*C222)</f>
        <v/>
      </c>
      <c r="T222" s="417" t="str">
        <f>IF(OR(C222=""),"",(SUM(G222)*VLOOKUP(M222,Gehaltsklassen!$B$34:$D$38,3,FALSE)))</f>
        <v/>
      </c>
      <c r="U222" s="417" t="str">
        <f>IF(OR(C222=""),"",(SUM(G222)*VLOOKUP(M222,Gehaltsklassen!$B$34:$D$38,3,FALSE))*C222)</f>
        <v/>
      </c>
    </row>
    <row r="223" spans="1:21" ht="25.9" customHeight="1" x14ac:dyDescent="0.2">
      <c r="A223" s="74" t="str">
        <f>IF(D223="","",MAX($A$10:A222)+1)</f>
        <v/>
      </c>
      <c r="B223" s="82" t="str">
        <f>IF('N-Bedarf GL §13a'!B222="","",'N-Bedarf GL §13a'!B222)</f>
        <v/>
      </c>
      <c r="C223" s="204" t="str">
        <f>IF('N-Bedarf GL §13a'!C222="","",'N-Bedarf GL §13a'!C222)</f>
        <v/>
      </c>
      <c r="D223" s="81" t="str">
        <f>IF('N-Bedarf GL §13a'!D222="","",'N-Bedarf GL §13a'!D222)</f>
        <v/>
      </c>
      <c r="E223" s="83" t="str">
        <f>IF('N-Bedarf GL §13a'!H222="","",'N-Bedarf GL §13a'!H222)</f>
        <v/>
      </c>
      <c r="F223" s="32" t="str">
        <f t="shared" si="6"/>
        <v/>
      </c>
      <c r="G223" s="84" t="str">
        <f t="shared" si="7"/>
        <v/>
      </c>
      <c r="H223" s="85"/>
      <c r="I223" s="77" t="s">
        <v>261</v>
      </c>
      <c r="J223" s="2"/>
      <c r="K223" s="32" t="str">
        <f>IF(J223="","C",IF($I223="I",INDEX(Gehaltsklassen!A$11:A$15,MATCH(J223,Gehaltsklassen!C$11:C$15,1),1),IF($I223="II",INDEX(Gehaltsklassen!A$11:A$15,MATCH(J223,Gehaltsklassen!D$11:D$15,1),1),IF($I223="III",INDEX(Gehaltsklassen!A$11:A$15,MATCH(J223,Gehaltsklassen!E$11:E$15,1),1),"Falsche Bodenart"))))</f>
        <v>C</v>
      </c>
      <c r="L223" s="2"/>
      <c r="M223" s="32" t="str">
        <f>IF(L223="","C",IF($I223="I",INDEX(Gehaltsklassen!A$11:A$15,MATCH(L223,Gehaltsklassen!C$11:C$15,1),1),IF($I223="II",INDEX(Gehaltsklassen!A$11:A$15,MATCH(L223,Gehaltsklassen!D$11:D$15,1),1),IF($I223="III",INDEX(Gehaltsklassen!A$11:A$15,MATCH(L223,Gehaltsklassen!E$11:E$15,1),1),"Falsche Bodenart"))))</f>
        <v>C</v>
      </c>
      <c r="N223" s="86" t="str">
        <f>IF(OR(C223=""),"",SUM(F223)*VLOOKUP(K223,Gehaltsklassen!$B$34:$D$38,2,FALSE))</f>
        <v/>
      </c>
      <c r="O223" s="86" t="str">
        <f>IF(OR(C223=""),"",SUM(F223)*VLOOKUP(K223,Gehaltsklassen!$B$34:$D$38,2,FALSE)*C223)</f>
        <v/>
      </c>
      <c r="P223" s="86" t="str">
        <f>IF(OR(C223=""),"",SUM(F223,)*VLOOKUP(K223,Gehaltsklassen!$B$34:$D$38,3,FALSE))</f>
        <v/>
      </c>
      <c r="Q223" s="86" t="str">
        <f>IF(OR(C223=""),"",SUM(F223,)*VLOOKUP(K223,Gehaltsklassen!$B$34:$D$38,3,FALSE)*C223)</f>
        <v/>
      </c>
      <c r="R223" s="87" t="str">
        <f>IF(OR(C223=""),"",(SUM(G223)*VLOOKUP(M223,Gehaltsklassen!$B$34:$D$38,2,FALSE)))</f>
        <v/>
      </c>
      <c r="S223" s="414" t="str">
        <f>IF(OR(C223=""),"",(SUM(G223)*VLOOKUP(M223,Gehaltsklassen!$B$34:$D$38,2,FALSE))*C223)</f>
        <v/>
      </c>
      <c r="T223" s="417" t="str">
        <f>IF(OR(C223=""),"",(SUM(G223)*VLOOKUP(M223,Gehaltsklassen!$B$34:$D$38,3,FALSE)))</f>
        <v/>
      </c>
      <c r="U223" s="417" t="str">
        <f>IF(OR(C223=""),"",(SUM(G223)*VLOOKUP(M223,Gehaltsklassen!$B$34:$D$38,3,FALSE))*C223)</f>
        <v/>
      </c>
    </row>
    <row r="224" spans="1:21" ht="25.9" customHeight="1" x14ac:dyDescent="0.2">
      <c r="A224" s="74" t="str">
        <f>IF(D224="","",MAX($A$10:A223)+1)</f>
        <v/>
      </c>
      <c r="B224" s="82" t="str">
        <f>IF('N-Bedarf GL §13a'!B223="","",'N-Bedarf GL §13a'!B223)</f>
        <v/>
      </c>
      <c r="C224" s="204" t="str">
        <f>IF('N-Bedarf GL §13a'!C223="","",'N-Bedarf GL §13a'!C223)</f>
        <v/>
      </c>
      <c r="D224" s="81" t="str">
        <f>IF('N-Bedarf GL §13a'!D223="","",'N-Bedarf GL §13a'!D223)</f>
        <v/>
      </c>
      <c r="E224" s="83" t="str">
        <f>IF('N-Bedarf GL §13a'!H223="","",'N-Bedarf GL §13a'!H223)</f>
        <v/>
      </c>
      <c r="F224" s="32" t="str">
        <f t="shared" si="6"/>
        <v/>
      </c>
      <c r="G224" s="84" t="str">
        <f t="shared" si="7"/>
        <v/>
      </c>
      <c r="H224" s="85"/>
      <c r="I224" s="77" t="s">
        <v>261</v>
      </c>
      <c r="J224" s="2"/>
      <c r="K224" s="32" t="str">
        <f>IF(J224="","C",IF($I224="I",INDEX(Gehaltsklassen!A$11:A$15,MATCH(J224,Gehaltsklassen!C$11:C$15,1),1),IF($I224="II",INDEX(Gehaltsklassen!A$11:A$15,MATCH(J224,Gehaltsklassen!D$11:D$15,1),1),IF($I224="III",INDEX(Gehaltsklassen!A$11:A$15,MATCH(J224,Gehaltsklassen!E$11:E$15,1),1),"Falsche Bodenart"))))</f>
        <v>C</v>
      </c>
      <c r="L224" s="2"/>
      <c r="M224" s="32" t="str">
        <f>IF(L224="","C",IF($I224="I",INDEX(Gehaltsklassen!A$11:A$15,MATCH(L224,Gehaltsklassen!C$11:C$15,1),1),IF($I224="II",INDEX(Gehaltsklassen!A$11:A$15,MATCH(L224,Gehaltsklassen!D$11:D$15,1),1),IF($I224="III",INDEX(Gehaltsklassen!A$11:A$15,MATCH(L224,Gehaltsklassen!E$11:E$15,1),1),"Falsche Bodenart"))))</f>
        <v>C</v>
      </c>
      <c r="N224" s="86" t="str">
        <f>IF(OR(C224=""),"",SUM(F224)*VLOOKUP(K224,Gehaltsklassen!$B$34:$D$38,2,FALSE))</f>
        <v/>
      </c>
      <c r="O224" s="86" t="str">
        <f>IF(OR(C224=""),"",SUM(F224)*VLOOKUP(K224,Gehaltsklassen!$B$34:$D$38,2,FALSE)*C224)</f>
        <v/>
      </c>
      <c r="P224" s="86" t="str">
        <f>IF(OR(C224=""),"",SUM(F224,)*VLOOKUP(K224,Gehaltsklassen!$B$34:$D$38,3,FALSE))</f>
        <v/>
      </c>
      <c r="Q224" s="86" t="str">
        <f>IF(OR(C224=""),"",SUM(F224,)*VLOOKUP(K224,Gehaltsklassen!$B$34:$D$38,3,FALSE)*C224)</f>
        <v/>
      </c>
      <c r="R224" s="87" t="str">
        <f>IF(OR(C224=""),"",(SUM(G224)*VLOOKUP(M224,Gehaltsklassen!$B$34:$D$38,2,FALSE)))</f>
        <v/>
      </c>
      <c r="S224" s="414" t="str">
        <f>IF(OR(C224=""),"",(SUM(G224)*VLOOKUP(M224,Gehaltsklassen!$B$34:$D$38,2,FALSE))*C224)</f>
        <v/>
      </c>
      <c r="T224" s="417" t="str">
        <f>IF(OR(C224=""),"",(SUM(G224)*VLOOKUP(M224,Gehaltsklassen!$B$34:$D$38,3,FALSE)))</f>
        <v/>
      </c>
      <c r="U224" s="417" t="str">
        <f>IF(OR(C224=""),"",(SUM(G224)*VLOOKUP(M224,Gehaltsklassen!$B$34:$D$38,3,FALSE))*C224)</f>
        <v/>
      </c>
    </row>
    <row r="225" spans="1:21" ht="25.9" customHeight="1" x14ac:dyDescent="0.2">
      <c r="A225" s="74" t="str">
        <f>IF(D225="","",MAX($A$10:A224)+1)</f>
        <v/>
      </c>
      <c r="B225" s="82" t="str">
        <f>IF('N-Bedarf GL §13a'!B224="","",'N-Bedarf GL §13a'!B224)</f>
        <v/>
      </c>
      <c r="C225" s="204" t="str">
        <f>IF('N-Bedarf GL §13a'!C224="","",'N-Bedarf GL §13a'!C224)</f>
        <v/>
      </c>
      <c r="D225" s="81" t="str">
        <f>IF('N-Bedarf GL §13a'!D224="","",'N-Bedarf GL §13a'!D224)</f>
        <v/>
      </c>
      <c r="E225" s="83" t="str">
        <f>IF('N-Bedarf GL §13a'!H224="","",'N-Bedarf GL §13a'!H224)</f>
        <v/>
      </c>
      <c r="F225" s="32" t="str">
        <f t="shared" si="6"/>
        <v/>
      </c>
      <c r="G225" s="84" t="str">
        <f t="shared" si="7"/>
        <v/>
      </c>
      <c r="H225" s="85"/>
      <c r="I225" s="77" t="s">
        <v>261</v>
      </c>
      <c r="J225" s="2"/>
      <c r="K225" s="32" t="str">
        <f>IF(J225="","C",IF($I225="I",INDEX(Gehaltsklassen!A$11:A$15,MATCH(J225,Gehaltsklassen!C$11:C$15,1),1),IF($I225="II",INDEX(Gehaltsklassen!A$11:A$15,MATCH(J225,Gehaltsklassen!D$11:D$15,1),1),IF($I225="III",INDEX(Gehaltsklassen!A$11:A$15,MATCH(J225,Gehaltsklassen!E$11:E$15,1),1),"Falsche Bodenart"))))</f>
        <v>C</v>
      </c>
      <c r="L225" s="2"/>
      <c r="M225" s="32" t="str">
        <f>IF(L225="","C",IF($I225="I",INDEX(Gehaltsklassen!A$11:A$15,MATCH(L225,Gehaltsklassen!C$11:C$15,1),1),IF($I225="II",INDEX(Gehaltsklassen!A$11:A$15,MATCH(L225,Gehaltsklassen!D$11:D$15,1),1),IF($I225="III",INDEX(Gehaltsklassen!A$11:A$15,MATCH(L225,Gehaltsklassen!E$11:E$15,1),1),"Falsche Bodenart"))))</f>
        <v>C</v>
      </c>
      <c r="N225" s="86" t="str">
        <f>IF(OR(C225=""),"",SUM(F225)*VLOOKUP(K225,Gehaltsklassen!$B$34:$D$38,2,FALSE))</f>
        <v/>
      </c>
      <c r="O225" s="86" t="str">
        <f>IF(OR(C225=""),"",SUM(F225)*VLOOKUP(K225,Gehaltsklassen!$B$34:$D$38,2,FALSE)*C225)</f>
        <v/>
      </c>
      <c r="P225" s="86" t="str">
        <f>IF(OR(C225=""),"",SUM(F225,)*VLOOKUP(K225,Gehaltsklassen!$B$34:$D$38,3,FALSE))</f>
        <v/>
      </c>
      <c r="Q225" s="86" t="str">
        <f>IF(OR(C225=""),"",SUM(F225,)*VLOOKUP(K225,Gehaltsklassen!$B$34:$D$38,3,FALSE)*C225)</f>
        <v/>
      </c>
      <c r="R225" s="87" t="str">
        <f>IF(OR(C225=""),"",(SUM(G225)*VLOOKUP(M225,Gehaltsklassen!$B$34:$D$38,2,FALSE)))</f>
        <v/>
      </c>
      <c r="S225" s="414" t="str">
        <f>IF(OR(C225=""),"",(SUM(G225)*VLOOKUP(M225,Gehaltsklassen!$B$34:$D$38,2,FALSE))*C225)</f>
        <v/>
      </c>
      <c r="T225" s="417" t="str">
        <f>IF(OR(C225=""),"",(SUM(G225)*VLOOKUP(M225,Gehaltsklassen!$B$34:$D$38,3,FALSE)))</f>
        <v/>
      </c>
      <c r="U225" s="417" t="str">
        <f>IF(OR(C225=""),"",(SUM(G225)*VLOOKUP(M225,Gehaltsklassen!$B$34:$D$38,3,FALSE))*C225)</f>
        <v/>
      </c>
    </row>
    <row r="226" spans="1:21" ht="25.9" customHeight="1" x14ac:dyDescent="0.2">
      <c r="A226" s="74" t="str">
        <f>IF(D226="","",MAX($A$10:A225)+1)</f>
        <v/>
      </c>
      <c r="B226" s="82" t="str">
        <f>IF('N-Bedarf GL §13a'!B225="","",'N-Bedarf GL §13a'!B225)</f>
        <v/>
      </c>
      <c r="C226" s="204" t="str">
        <f>IF('N-Bedarf GL §13a'!C225="","",'N-Bedarf GL §13a'!C225)</f>
        <v/>
      </c>
      <c r="D226" s="81" t="str">
        <f>IF('N-Bedarf GL §13a'!D225="","",'N-Bedarf GL §13a'!D225)</f>
        <v/>
      </c>
      <c r="E226" s="83" t="str">
        <f>IF('N-Bedarf GL §13a'!H225="","",'N-Bedarf GL §13a'!H225)</f>
        <v/>
      </c>
      <c r="F226" s="32" t="str">
        <f t="shared" si="6"/>
        <v/>
      </c>
      <c r="G226" s="84" t="str">
        <f t="shared" si="7"/>
        <v/>
      </c>
      <c r="H226" s="85"/>
      <c r="I226" s="77" t="s">
        <v>261</v>
      </c>
      <c r="J226" s="2"/>
      <c r="K226" s="32" t="str">
        <f>IF(J226="","C",IF($I226="I",INDEX(Gehaltsklassen!A$11:A$15,MATCH(J226,Gehaltsklassen!C$11:C$15,1),1),IF($I226="II",INDEX(Gehaltsklassen!A$11:A$15,MATCH(J226,Gehaltsklassen!D$11:D$15,1),1),IF($I226="III",INDEX(Gehaltsklassen!A$11:A$15,MATCH(J226,Gehaltsklassen!E$11:E$15,1),1),"Falsche Bodenart"))))</f>
        <v>C</v>
      </c>
      <c r="L226" s="2"/>
      <c r="M226" s="32" t="str">
        <f>IF(L226="","C",IF($I226="I",INDEX(Gehaltsklassen!A$11:A$15,MATCH(L226,Gehaltsklassen!C$11:C$15,1),1),IF($I226="II",INDEX(Gehaltsklassen!A$11:A$15,MATCH(L226,Gehaltsklassen!D$11:D$15,1),1),IF($I226="III",INDEX(Gehaltsklassen!A$11:A$15,MATCH(L226,Gehaltsklassen!E$11:E$15,1),1),"Falsche Bodenart"))))</f>
        <v>C</v>
      </c>
      <c r="N226" s="86" t="str">
        <f>IF(OR(C226=""),"",SUM(F226)*VLOOKUP(K226,Gehaltsklassen!$B$34:$D$38,2,FALSE))</f>
        <v/>
      </c>
      <c r="O226" s="86" t="str">
        <f>IF(OR(C226=""),"",SUM(F226)*VLOOKUP(K226,Gehaltsklassen!$B$34:$D$38,2,FALSE)*C226)</f>
        <v/>
      </c>
      <c r="P226" s="86" t="str">
        <f>IF(OR(C226=""),"",SUM(F226,)*VLOOKUP(K226,Gehaltsklassen!$B$34:$D$38,3,FALSE))</f>
        <v/>
      </c>
      <c r="Q226" s="86" t="str">
        <f>IF(OR(C226=""),"",SUM(F226,)*VLOOKUP(K226,Gehaltsklassen!$B$34:$D$38,3,FALSE)*C226)</f>
        <v/>
      </c>
      <c r="R226" s="87" t="str">
        <f>IF(OR(C226=""),"",(SUM(G226)*VLOOKUP(M226,Gehaltsklassen!$B$34:$D$38,2,FALSE)))</f>
        <v/>
      </c>
      <c r="S226" s="414" t="str">
        <f>IF(OR(C226=""),"",(SUM(G226)*VLOOKUP(M226,Gehaltsklassen!$B$34:$D$38,2,FALSE))*C226)</f>
        <v/>
      </c>
      <c r="T226" s="417" t="str">
        <f>IF(OR(C226=""),"",(SUM(G226)*VLOOKUP(M226,Gehaltsklassen!$B$34:$D$38,3,FALSE)))</f>
        <v/>
      </c>
      <c r="U226" s="417" t="str">
        <f>IF(OR(C226=""),"",(SUM(G226)*VLOOKUP(M226,Gehaltsklassen!$B$34:$D$38,3,FALSE))*C226)</f>
        <v/>
      </c>
    </row>
    <row r="227" spans="1:21" ht="25.9" customHeight="1" x14ac:dyDescent="0.2">
      <c r="A227" s="74" t="str">
        <f>IF(D227="","",MAX($A$10:A226)+1)</f>
        <v/>
      </c>
      <c r="B227" s="82" t="str">
        <f>IF('N-Bedarf GL §13a'!B226="","",'N-Bedarf GL §13a'!B226)</f>
        <v/>
      </c>
      <c r="C227" s="204" t="str">
        <f>IF('N-Bedarf GL §13a'!C226="","",'N-Bedarf GL §13a'!C226)</f>
        <v/>
      </c>
      <c r="D227" s="81" t="str">
        <f>IF('N-Bedarf GL §13a'!D226="","",'N-Bedarf GL §13a'!D226)</f>
        <v/>
      </c>
      <c r="E227" s="83" t="str">
        <f>IF('N-Bedarf GL §13a'!H226="","",'N-Bedarf GL §13a'!H226)</f>
        <v/>
      </c>
      <c r="F227" s="32" t="str">
        <f t="shared" si="6"/>
        <v/>
      </c>
      <c r="G227" s="84" t="str">
        <f t="shared" si="7"/>
        <v/>
      </c>
      <c r="H227" s="85"/>
      <c r="I227" s="77" t="s">
        <v>261</v>
      </c>
      <c r="J227" s="2"/>
      <c r="K227" s="32" t="str">
        <f>IF(J227="","C",IF($I227="I",INDEX(Gehaltsklassen!A$11:A$15,MATCH(J227,Gehaltsklassen!C$11:C$15,1),1),IF($I227="II",INDEX(Gehaltsklassen!A$11:A$15,MATCH(J227,Gehaltsklassen!D$11:D$15,1),1),IF($I227="III",INDEX(Gehaltsklassen!A$11:A$15,MATCH(J227,Gehaltsklassen!E$11:E$15,1),1),"Falsche Bodenart"))))</f>
        <v>C</v>
      </c>
      <c r="L227" s="2"/>
      <c r="M227" s="32" t="str">
        <f>IF(L227="","C",IF($I227="I",INDEX(Gehaltsklassen!A$11:A$15,MATCH(L227,Gehaltsklassen!C$11:C$15,1),1),IF($I227="II",INDEX(Gehaltsklassen!A$11:A$15,MATCH(L227,Gehaltsklassen!D$11:D$15,1),1),IF($I227="III",INDEX(Gehaltsklassen!A$11:A$15,MATCH(L227,Gehaltsklassen!E$11:E$15,1),1),"Falsche Bodenart"))))</f>
        <v>C</v>
      </c>
      <c r="N227" s="86" t="str">
        <f>IF(OR(C227=""),"",SUM(F227)*VLOOKUP(K227,Gehaltsklassen!$B$34:$D$38,2,FALSE))</f>
        <v/>
      </c>
      <c r="O227" s="86" t="str">
        <f>IF(OR(C227=""),"",SUM(F227)*VLOOKUP(K227,Gehaltsklassen!$B$34:$D$38,2,FALSE)*C227)</f>
        <v/>
      </c>
      <c r="P227" s="86" t="str">
        <f>IF(OR(C227=""),"",SUM(F227,)*VLOOKUP(K227,Gehaltsklassen!$B$34:$D$38,3,FALSE))</f>
        <v/>
      </c>
      <c r="Q227" s="86" t="str">
        <f>IF(OR(C227=""),"",SUM(F227,)*VLOOKUP(K227,Gehaltsklassen!$B$34:$D$38,3,FALSE)*C227)</f>
        <v/>
      </c>
      <c r="R227" s="87" t="str">
        <f>IF(OR(C227=""),"",(SUM(G227)*VLOOKUP(M227,Gehaltsklassen!$B$34:$D$38,2,FALSE)))</f>
        <v/>
      </c>
      <c r="S227" s="414" t="str">
        <f>IF(OR(C227=""),"",(SUM(G227)*VLOOKUP(M227,Gehaltsklassen!$B$34:$D$38,2,FALSE))*C227)</f>
        <v/>
      </c>
      <c r="T227" s="417" t="str">
        <f>IF(OR(C227=""),"",(SUM(G227)*VLOOKUP(M227,Gehaltsklassen!$B$34:$D$38,3,FALSE)))</f>
        <v/>
      </c>
      <c r="U227" s="417" t="str">
        <f>IF(OR(C227=""),"",(SUM(G227)*VLOOKUP(M227,Gehaltsklassen!$B$34:$D$38,3,FALSE))*C227)</f>
        <v/>
      </c>
    </row>
    <row r="228" spans="1:21" ht="25.9" customHeight="1" x14ac:dyDescent="0.2">
      <c r="A228" s="74" t="str">
        <f>IF(D228="","",MAX($A$10:A227)+1)</f>
        <v/>
      </c>
      <c r="B228" s="82" t="str">
        <f>IF('N-Bedarf GL §13a'!B227="","",'N-Bedarf GL §13a'!B227)</f>
        <v/>
      </c>
      <c r="C228" s="204" t="str">
        <f>IF('N-Bedarf GL §13a'!C227="","",'N-Bedarf GL §13a'!C227)</f>
        <v/>
      </c>
      <c r="D228" s="81" t="str">
        <f>IF('N-Bedarf GL §13a'!D227="","",'N-Bedarf GL §13a'!D227)</f>
        <v/>
      </c>
      <c r="E228" s="83" t="str">
        <f>IF('N-Bedarf GL §13a'!H227="","",'N-Bedarf GL §13a'!H227)</f>
        <v/>
      </c>
      <c r="F228" s="32" t="str">
        <f t="shared" si="6"/>
        <v/>
      </c>
      <c r="G228" s="84" t="str">
        <f t="shared" si="7"/>
        <v/>
      </c>
      <c r="H228" s="85"/>
      <c r="I228" s="77" t="s">
        <v>261</v>
      </c>
      <c r="J228" s="2"/>
      <c r="K228" s="32" t="str">
        <f>IF(J228="","C",IF($I228="I",INDEX(Gehaltsklassen!A$11:A$15,MATCH(J228,Gehaltsklassen!C$11:C$15,1),1),IF($I228="II",INDEX(Gehaltsklassen!A$11:A$15,MATCH(J228,Gehaltsklassen!D$11:D$15,1),1),IF($I228="III",INDEX(Gehaltsklassen!A$11:A$15,MATCH(J228,Gehaltsklassen!E$11:E$15,1),1),"Falsche Bodenart"))))</f>
        <v>C</v>
      </c>
      <c r="L228" s="2"/>
      <c r="M228" s="32" t="str">
        <f>IF(L228="","C",IF($I228="I",INDEX(Gehaltsklassen!A$11:A$15,MATCH(L228,Gehaltsklassen!C$11:C$15,1),1),IF($I228="II",INDEX(Gehaltsklassen!A$11:A$15,MATCH(L228,Gehaltsklassen!D$11:D$15,1),1),IF($I228="III",INDEX(Gehaltsklassen!A$11:A$15,MATCH(L228,Gehaltsklassen!E$11:E$15,1),1),"Falsche Bodenart"))))</f>
        <v>C</v>
      </c>
      <c r="N228" s="86" t="str">
        <f>IF(OR(C228=""),"",SUM(F228)*VLOOKUP(K228,Gehaltsklassen!$B$34:$D$38,2,FALSE))</f>
        <v/>
      </c>
      <c r="O228" s="86" t="str">
        <f>IF(OR(C228=""),"",SUM(F228)*VLOOKUP(K228,Gehaltsklassen!$B$34:$D$38,2,FALSE)*C228)</f>
        <v/>
      </c>
      <c r="P228" s="86" t="str">
        <f>IF(OR(C228=""),"",SUM(F228,)*VLOOKUP(K228,Gehaltsklassen!$B$34:$D$38,3,FALSE))</f>
        <v/>
      </c>
      <c r="Q228" s="86" t="str">
        <f>IF(OR(C228=""),"",SUM(F228,)*VLOOKUP(K228,Gehaltsklassen!$B$34:$D$38,3,FALSE)*C228)</f>
        <v/>
      </c>
      <c r="R228" s="87" t="str">
        <f>IF(OR(C228=""),"",(SUM(G228)*VLOOKUP(M228,Gehaltsklassen!$B$34:$D$38,2,FALSE)))</f>
        <v/>
      </c>
      <c r="S228" s="414" t="str">
        <f>IF(OR(C228=""),"",(SUM(G228)*VLOOKUP(M228,Gehaltsklassen!$B$34:$D$38,2,FALSE))*C228)</f>
        <v/>
      </c>
      <c r="T228" s="417" t="str">
        <f>IF(OR(C228=""),"",(SUM(G228)*VLOOKUP(M228,Gehaltsklassen!$B$34:$D$38,3,FALSE)))</f>
        <v/>
      </c>
      <c r="U228" s="417" t="str">
        <f>IF(OR(C228=""),"",(SUM(G228)*VLOOKUP(M228,Gehaltsklassen!$B$34:$D$38,3,FALSE))*C228)</f>
        <v/>
      </c>
    </row>
    <row r="229" spans="1:21" ht="25.9" customHeight="1" x14ac:dyDescent="0.2">
      <c r="A229" s="74" t="str">
        <f>IF(D229="","",MAX($A$10:A228)+1)</f>
        <v/>
      </c>
      <c r="B229" s="82" t="str">
        <f>IF('N-Bedarf GL §13a'!B228="","",'N-Bedarf GL §13a'!B228)</f>
        <v/>
      </c>
      <c r="C229" s="204" t="str">
        <f>IF('N-Bedarf GL §13a'!C228="","",'N-Bedarf GL §13a'!C228)</f>
        <v/>
      </c>
      <c r="D229" s="81" t="str">
        <f>IF('N-Bedarf GL §13a'!D228="","",'N-Bedarf GL §13a'!D228)</f>
        <v/>
      </c>
      <c r="E229" s="83" t="str">
        <f>IF('N-Bedarf GL §13a'!H228="","",'N-Bedarf GL §13a'!H228)</f>
        <v/>
      </c>
      <c r="F229" s="32" t="str">
        <f t="shared" si="6"/>
        <v/>
      </c>
      <c r="G229" s="84" t="str">
        <f t="shared" si="7"/>
        <v/>
      </c>
      <c r="H229" s="85"/>
      <c r="I229" s="77" t="s">
        <v>261</v>
      </c>
      <c r="J229" s="2"/>
      <c r="K229" s="32" t="str">
        <f>IF(J229="","C",IF($I229="I",INDEX(Gehaltsklassen!A$11:A$15,MATCH(J229,Gehaltsklassen!C$11:C$15,1),1),IF($I229="II",INDEX(Gehaltsklassen!A$11:A$15,MATCH(J229,Gehaltsklassen!D$11:D$15,1),1),IF($I229="III",INDEX(Gehaltsklassen!A$11:A$15,MATCH(J229,Gehaltsklassen!E$11:E$15,1),1),"Falsche Bodenart"))))</f>
        <v>C</v>
      </c>
      <c r="L229" s="2"/>
      <c r="M229" s="32" t="str">
        <f>IF(L229="","C",IF($I229="I",INDEX(Gehaltsklassen!A$11:A$15,MATCH(L229,Gehaltsklassen!C$11:C$15,1),1),IF($I229="II",INDEX(Gehaltsklassen!A$11:A$15,MATCH(L229,Gehaltsklassen!D$11:D$15,1),1),IF($I229="III",INDEX(Gehaltsklassen!A$11:A$15,MATCH(L229,Gehaltsklassen!E$11:E$15,1),1),"Falsche Bodenart"))))</f>
        <v>C</v>
      </c>
      <c r="N229" s="86" t="str">
        <f>IF(OR(C229=""),"",SUM(F229)*VLOOKUP(K229,Gehaltsklassen!$B$34:$D$38,2,FALSE))</f>
        <v/>
      </c>
      <c r="O229" s="86" t="str">
        <f>IF(OR(C229=""),"",SUM(F229)*VLOOKUP(K229,Gehaltsklassen!$B$34:$D$38,2,FALSE)*C229)</f>
        <v/>
      </c>
      <c r="P229" s="86" t="str">
        <f>IF(OR(C229=""),"",SUM(F229,)*VLOOKUP(K229,Gehaltsklassen!$B$34:$D$38,3,FALSE))</f>
        <v/>
      </c>
      <c r="Q229" s="86" t="str">
        <f>IF(OR(C229=""),"",SUM(F229,)*VLOOKUP(K229,Gehaltsklassen!$B$34:$D$38,3,FALSE)*C229)</f>
        <v/>
      </c>
      <c r="R229" s="87" t="str">
        <f>IF(OR(C229=""),"",(SUM(G229)*VLOOKUP(M229,Gehaltsklassen!$B$34:$D$38,2,FALSE)))</f>
        <v/>
      </c>
      <c r="S229" s="414" t="str">
        <f>IF(OR(C229=""),"",(SUM(G229)*VLOOKUP(M229,Gehaltsklassen!$B$34:$D$38,2,FALSE))*C229)</f>
        <v/>
      </c>
      <c r="T229" s="417" t="str">
        <f>IF(OR(C229=""),"",(SUM(G229)*VLOOKUP(M229,Gehaltsklassen!$B$34:$D$38,3,FALSE)))</f>
        <v/>
      </c>
      <c r="U229" s="417" t="str">
        <f>IF(OR(C229=""),"",(SUM(G229)*VLOOKUP(M229,Gehaltsklassen!$B$34:$D$38,3,FALSE))*C229)</f>
        <v/>
      </c>
    </row>
    <row r="230" spans="1:21" ht="25.9" customHeight="1" x14ac:dyDescent="0.2">
      <c r="A230" s="74" t="str">
        <f>IF(D230="","",MAX($A$10:A229)+1)</f>
        <v/>
      </c>
      <c r="B230" s="82" t="str">
        <f>IF('N-Bedarf GL §13a'!B229="","",'N-Bedarf GL §13a'!B229)</f>
        <v/>
      </c>
      <c r="C230" s="204" t="str">
        <f>IF('N-Bedarf GL §13a'!C229="","",'N-Bedarf GL §13a'!C229)</f>
        <v/>
      </c>
      <c r="D230" s="81" t="str">
        <f>IF('N-Bedarf GL §13a'!D229="","",'N-Bedarf GL §13a'!D229)</f>
        <v/>
      </c>
      <c r="E230" s="83" t="str">
        <f>IF('N-Bedarf GL §13a'!H229="","",'N-Bedarf GL §13a'!H229)</f>
        <v/>
      </c>
      <c r="F230" s="32" t="str">
        <f t="shared" si="6"/>
        <v/>
      </c>
      <c r="G230" s="84" t="str">
        <f t="shared" si="7"/>
        <v/>
      </c>
      <c r="H230" s="85"/>
      <c r="I230" s="77" t="s">
        <v>261</v>
      </c>
      <c r="J230" s="2"/>
      <c r="K230" s="32" t="str">
        <f>IF(J230="","C",IF($I230="I",INDEX(Gehaltsklassen!A$11:A$15,MATCH(J230,Gehaltsklassen!C$11:C$15,1),1),IF($I230="II",INDEX(Gehaltsklassen!A$11:A$15,MATCH(J230,Gehaltsklassen!D$11:D$15,1),1),IF($I230="III",INDEX(Gehaltsklassen!A$11:A$15,MATCH(J230,Gehaltsklassen!E$11:E$15,1),1),"Falsche Bodenart"))))</f>
        <v>C</v>
      </c>
      <c r="L230" s="2"/>
      <c r="M230" s="32" t="str">
        <f>IF(L230="","C",IF($I230="I",INDEX(Gehaltsklassen!A$11:A$15,MATCH(L230,Gehaltsklassen!C$11:C$15,1),1),IF($I230="II",INDEX(Gehaltsklassen!A$11:A$15,MATCH(L230,Gehaltsklassen!D$11:D$15,1),1),IF($I230="III",INDEX(Gehaltsklassen!A$11:A$15,MATCH(L230,Gehaltsklassen!E$11:E$15,1),1),"Falsche Bodenart"))))</f>
        <v>C</v>
      </c>
      <c r="N230" s="86" t="str">
        <f>IF(OR(C230=""),"",SUM(F230)*VLOOKUP(K230,Gehaltsklassen!$B$34:$D$38,2,FALSE))</f>
        <v/>
      </c>
      <c r="O230" s="86" t="str">
        <f>IF(OR(C230=""),"",SUM(F230)*VLOOKUP(K230,Gehaltsklassen!$B$34:$D$38,2,FALSE)*C230)</f>
        <v/>
      </c>
      <c r="P230" s="86" t="str">
        <f>IF(OR(C230=""),"",SUM(F230,)*VLOOKUP(K230,Gehaltsklassen!$B$34:$D$38,3,FALSE))</f>
        <v/>
      </c>
      <c r="Q230" s="86" t="str">
        <f>IF(OR(C230=""),"",SUM(F230,)*VLOOKUP(K230,Gehaltsklassen!$B$34:$D$38,3,FALSE)*C230)</f>
        <v/>
      </c>
      <c r="R230" s="87" t="str">
        <f>IF(OR(C230=""),"",(SUM(G230)*VLOOKUP(M230,Gehaltsklassen!$B$34:$D$38,2,FALSE)))</f>
        <v/>
      </c>
      <c r="S230" s="414" t="str">
        <f>IF(OR(C230=""),"",(SUM(G230)*VLOOKUP(M230,Gehaltsklassen!$B$34:$D$38,2,FALSE))*C230)</f>
        <v/>
      </c>
      <c r="T230" s="417" t="str">
        <f>IF(OR(C230=""),"",(SUM(G230)*VLOOKUP(M230,Gehaltsklassen!$B$34:$D$38,3,FALSE)))</f>
        <v/>
      </c>
      <c r="U230" s="417" t="str">
        <f>IF(OR(C230=""),"",(SUM(G230)*VLOOKUP(M230,Gehaltsklassen!$B$34:$D$38,3,FALSE))*C230)</f>
        <v/>
      </c>
    </row>
    <row r="231" spans="1:21" ht="25.9" customHeight="1" x14ac:dyDescent="0.2">
      <c r="A231" s="74" t="str">
        <f>IF(D231="","",MAX($A$10:A230)+1)</f>
        <v/>
      </c>
      <c r="B231" s="82" t="str">
        <f>IF('N-Bedarf GL §13a'!B230="","",'N-Bedarf GL §13a'!B230)</f>
        <v/>
      </c>
      <c r="C231" s="204" t="str">
        <f>IF('N-Bedarf GL §13a'!C230="","",'N-Bedarf GL §13a'!C230)</f>
        <v/>
      </c>
      <c r="D231" s="81" t="str">
        <f>IF('N-Bedarf GL §13a'!D230="","",'N-Bedarf GL §13a'!D230)</f>
        <v/>
      </c>
      <c r="E231" s="83" t="str">
        <f>IF('N-Bedarf GL §13a'!H230="","",'N-Bedarf GL §13a'!H230)</f>
        <v/>
      </c>
      <c r="F231" s="32" t="str">
        <f t="shared" si="6"/>
        <v/>
      </c>
      <c r="G231" s="84" t="str">
        <f t="shared" si="7"/>
        <v/>
      </c>
      <c r="H231" s="85"/>
      <c r="I231" s="77" t="s">
        <v>261</v>
      </c>
      <c r="J231" s="2"/>
      <c r="K231" s="32" t="str">
        <f>IF(J231="","C",IF($I231="I",INDEX(Gehaltsklassen!A$11:A$15,MATCH(J231,Gehaltsklassen!C$11:C$15,1),1),IF($I231="II",INDEX(Gehaltsklassen!A$11:A$15,MATCH(J231,Gehaltsklassen!D$11:D$15,1),1),IF($I231="III",INDEX(Gehaltsklassen!A$11:A$15,MATCH(J231,Gehaltsklassen!E$11:E$15,1),1),"Falsche Bodenart"))))</f>
        <v>C</v>
      </c>
      <c r="L231" s="2"/>
      <c r="M231" s="32" t="str">
        <f>IF(L231="","C",IF($I231="I",INDEX(Gehaltsklassen!A$11:A$15,MATCH(L231,Gehaltsklassen!C$11:C$15,1),1),IF($I231="II",INDEX(Gehaltsklassen!A$11:A$15,MATCH(L231,Gehaltsklassen!D$11:D$15,1),1),IF($I231="III",INDEX(Gehaltsklassen!A$11:A$15,MATCH(L231,Gehaltsklassen!E$11:E$15,1),1),"Falsche Bodenart"))))</f>
        <v>C</v>
      </c>
      <c r="N231" s="86" t="str">
        <f>IF(OR(C231=""),"",SUM(F231)*VLOOKUP(K231,Gehaltsklassen!$B$34:$D$38,2,FALSE))</f>
        <v/>
      </c>
      <c r="O231" s="86" t="str">
        <f>IF(OR(C231=""),"",SUM(F231)*VLOOKUP(K231,Gehaltsklassen!$B$34:$D$38,2,FALSE)*C231)</f>
        <v/>
      </c>
      <c r="P231" s="86" t="str">
        <f>IF(OR(C231=""),"",SUM(F231,)*VLOOKUP(K231,Gehaltsklassen!$B$34:$D$38,3,FALSE))</f>
        <v/>
      </c>
      <c r="Q231" s="86" t="str">
        <f>IF(OR(C231=""),"",SUM(F231,)*VLOOKUP(K231,Gehaltsklassen!$B$34:$D$38,3,FALSE)*C231)</f>
        <v/>
      </c>
      <c r="R231" s="87" t="str">
        <f>IF(OR(C231=""),"",(SUM(G231)*VLOOKUP(M231,Gehaltsklassen!$B$34:$D$38,2,FALSE)))</f>
        <v/>
      </c>
      <c r="S231" s="414" t="str">
        <f>IF(OR(C231=""),"",(SUM(G231)*VLOOKUP(M231,Gehaltsklassen!$B$34:$D$38,2,FALSE))*C231)</f>
        <v/>
      </c>
      <c r="T231" s="417" t="str">
        <f>IF(OR(C231=""),"",(SUM(G231)*VLOOKUP(M231,Gehaltsklassen!$B$34:$D$38,3,FALSE)))</f>
        <v/>
      </c>
      <c r="U231" s="417" t="str">
        <f>IF(OR(C231=""),"",(SUM(G231)*VLOOKUP(M231,Gehaltsklassen!$B$34:$D$38,3,FALSE))*C231)</f>
        <v/>
      </c>
    </row>
    <row r="232" spans="1:21" ht="25.9" customHeight="1" x14ac:dyDescent="0.2">
      <c r="A232" s="74" t="str">
        <f>IF(D232="","",MAX($A$10:A231)+1)</f>
        <v/>
      </c>
      <c r="B232" s="82" t="str">
        <f>IF('N-Bedarf GL §13a'!B231="","",'N-Bedarf GL §13a'!B231)</f>
        <v/>
      </c>
      <c r="C232" s="204" t="str">
        <f>IF('N-Bedarf GL §13a'!C231="","",'N-Bedarf GL §13a'!C231)</f>
        <v/>
      </c>
      <c r="D232" s="81" t="str">
        <f>IF('N-Bedarf GL §13a'!D231="","",'N-Bedarf GL §13a'!D231)</f>
        <v/>
      </c>
      <c r="E232" s="83" t="str">
        <f>IF('N-Bedarf GL §13a'!H231="","",'N-Bedarf GL §13a'!H231)</f>
        <v/>
      </c>
      <c r="F232" s="32" t="str">
        <f t="shared" si="6"/>
        <v/>
      </c>
      <c r="G232" s="84" t="str">
        <f t="shared" si="7"/>
        <v/>
      </c>
      <c r="H232" s="85"/>
      <c r="I232" s="77" t="s">
        <v>261</v>
      </c>
      <c r="J232" s="2"/>
      <c r="K232" s="32" t="str">
        <f>IF(J232="","C",IF($I232="I",INDEX(Gehaltsklassen!A$11:A$15,MATCH(J232,Gehaltsklassen!C$11:C$15,1),1),IF($I232="II",INDEX(Gehaltsklassen!A$11:A$15,MATCH(J232,Gehaltsklassen!D$11:D$15,1),1),IF($I232="III",INDEX(Gehaltsklassen!A$11:A$15,MATCH(J232,Gehaltsklassen!E$11:E$15,1),1),"Falsche Bodenart"))))</f>
        <v>C</v>
      </c>
      <c r="L232" s="2"/>
      <c r="M232" s="32" t="str">
        <f>IF(L232="","C",IF($I232="I",INDEX(Gehaltsklassen!A$11:A$15,MATCH(L232,Gehaltsklassen!C$11:C$15,1),1),IF($I232="II",INDEX(Gehaltsklassen!A$11:A$15,MATCH(L232,Gehaltsklassen!D$11:D$15,1),1),IF($I232="III",INDEX(Gehaltsklassen!A$11:A$15,MATCH(L232,Gehaltsklassen!E$11:E$15,1),1),"Falsche Bodenart"))))</f>
        <v>C</v>
      </c>
      <c r="N232" s="86" t="str">
        <f>IF(OR(C232=""),"",SUM(F232)*VLOOKUP(K232,Gehaltsklassen!$B$34:$D$38,2,FALSE))</f>
        <v/>
      </c>
      <c r="O232" s="86" t="str">
        <f>IF(OR(C232=""),"",SUM(F232)*VLOOKUP(K232,Gehaltsklassen!$B$34:$D$38,2,FALSE)*C232)</f>
        <v/>
      </c>
      <c r="P232" s="86" t="str">
        <f>IF(OR(C232=""),"",SUM(F232,)*VLOOKUP(K232,Gehaltsklassen!$B$34:$D$38,3,FALSE))</f>
        <v/>
      </c>
      <c r="Q232" s="86" t="str">
        <f>IF(OR(C232=""),"",SUM(F232,)*VLOOKUP(K232,Gehaltsklassen!$B$34:$D$38,3,FALSE)*C232)</f>
        <v/>
      </c>
      <c r="R232" s="87" t="str">
        <f>IF(OR(C232=""),"",(SUM(G232)*VLOOKUP(M232,Gehaltsklassen!$B$34:$D$38,2,FALSE)))</f>
        <v/>
      </c>
      <c r="S232" s="414" t="str">
        <f>IF(OR(C232=""),"",(SUM(G232)*VLOOKUP(M232,Gehaltsklassen!$B$34:$D$38,2,FALSE))*C232)</f>
        <v/>
      </c>
      <c r="T232" s="417" t="str">
        <f>IF(OR(C232=""),"",(SUM(G232)*VLOOKUP(M232,Gehaltsklassen!$B$34:$D$38,3,FALSE)))</f>
        <v/>
      </c>
      <c r="U232" s="417" t="str">
        <f>IF(OR(C232=""),"",(SUM(G232)*VLOOKUP(M232,Gehaltsklassen!$B$34:$D$38,3,FALSE))*C232)</f>
        <v/>
      </c>
    </row>
    <row r="233" spans="1:21" ht="25.9" customHeight="1" x14ac:dyDescent="0.2">
      <c r="A233" s="74" t="str">
        <f>IF(D233="","",MAX($A$10:A232)+1)</f>
        <v/>
      </c>
      <c r="B233" s="82" t="str">
        <f>IF('N-Bedarf GL §13a'!B232="","",'N-Bedarf GL §13a'!B232)</f>
        <v/>
      </c>
      <c r="C233" s="204" t="str">
        <f>IF('N-Bedarf GL §13a'!C232="","",'N-Bedarf GL §13a'!C232)</f>
        <v/>
      </c>
      <c r="D233" s="81" t="str">
        <f>IF('N-Bedarf GL §13a'!D232="","",'N-Bedarf GL §13a'!D232)</f>
        <v/>
      </c>
      <c r="E233" s="83" t="str">
        <f>IF('N-Bedarf GL §13a'!H232="","",'N-Bedarf GL §13a'!H232)</f>
        <v/>
      </c>
      <c r="F233" s="32" t="str">
        <f t="shared" si="6"/>
        <v/>
      </c>
      <c r="G233" s="84" t="str">
        <f t="shared" si="7"/>
        <v/>
      </c>
      <c r="H233" s="85"/>
      <c r="I233" s="77" t="s">
        <v>261</v>
      </c>
      <c r="J233" s="2"/>
      <c r="K233" s="32" t="str">
        <f>IF(J233="","C",IF($I233="I",INDEX(Gehaltsklassen!A$11:A$15,MATCH(J233,Gehaltsklassen!C$11:C$15,1),1),IF($I233="II",INDEX(Gehaltsklassen!A$11:A$15,MATCH(J233,Gehaltsklassen!D$11:D$15,1),1),IF($I233="III",INDEX(Gehaltsklassen!A$11:A$15,MATCH(J233,Gehaltsklassen!E$11:E$15,1),1),"Falsche Bodenart"))))</f>
        <v>C</v>
      </c>
      <c r="L233" s="2"/>
      <c r="M233" s="32" t="str">
        <f>IF(L233="","C",IF($I233="I",INDEX(Gehaltsklassen!A$11:A$15,MATCH(L233,Gehaltsklassen!C$11:C$15,1),1),IF($I233="II",INDEX(Gehaltsklassen!A$11:A$15,MATCH(L233,Gehaltsklassen!D$11:D$15,1),1),IF($I233="III",INDEX(Gehaltsklassen!A$11:A$15,MATCH(L233,Gehaltsklassen!E$11:E$15,1),1),"Falsche Bodenart"))))</f>
        <v>C</v>
      </c>
      <c r="N233" s="86" t="str">
        <f>IF(OR(C233=""),"",SUM(F233)*VLOOKUP(K233,Gehaltsklassen!$B$34:$D$38,2,FALSE))</f>
        <v/>
      </c>
      <c r="O233" s="86" t="str">
        <f>IF(OR(C233=""),"",SUM(F233)*VLOOKUP(K233,Gehaltsklassen!$B$34:$D$38,2,FALSE)*C233)</f>
        <v/>
      </c>
      <c r="P233" s="86" t="str">
        <f>IF(OR(C233=""),"",SUM(F233,)*VLOOKUP(K233,Gehaltsklassen!$B$34:$D$38,3,FALSE))</f>
        <v/>
      </c>
      <c r="Q233" s="86" t="str">
        <f>IF(OR(C233=""),"",SUM(F233,)*VLOOKUP(K233,Gehaltsklassen!$B$34:$D$38,3,FALSE)*C233)</f>
        <v/>
      </c>
      <c r="R233" s="87" t="str">
        <f>IF(OR(C233=""),"",(SUM(G233)*VLOOKUP(M233,Gehaltsklassen!$B$34:$D$38,2,FALSE)))</f>
        <v/>
      </c>
      <c r="S233" s="414" t="str">
        <f>IF(OR(C233=""),"",(SUM(G233)*VLOOKUP(M233,Gehaltsklassen!$B$34:$D$38,2,FALSE))*C233)</f>
        <v/>
      </c>
      <c r="T233" s="417" t="str">
        <f>IF(OR(C233=""),"",(SUM(G233)*VLOOKUP(M233,Gehaltsklassen!$B$34:$D$38,3,FALSE)))</f>
        <v/>
      </c>
      <c r="U233" s="417" t="str">
        <f>IF(OR(C233=""),"",(SUM(G233)*VLOOKUP(M233,Gehaltsklassen!$B$34:$D$38,3,FALSE))*C233)</f>
        <v/>
      </c>
    </row>
    <row r="234" spans="1:21" ht="25.9" customHeight="1" x14ac:dyDescent="0.2">
      <c r="A234" s="74" t="str">
        <f>IF(D234="","",MAX($A$10:A233)+1)</f>
        <v/>
      </c>
      <c r="B234" s="82" t="str">
        <f>IF('N-Bedarf GL §13a'!B233="","",'N-Bedarf GL §13a'!B233)</f>
        <v/>
      </c>
      <c r="C234" s="204" t="str">
        <f>IF('N-Bedarf GL §13a'!C233="","",'N-Bedarf GL §13a'!C233)</f>
        <v/>
      </c>
      <c r="D234" s="81" t="str">
        <f>IF('N-Bedarf GL §13a'!D233="","",'N-Bedarf GL §13a'!D233)</f>
        <v/>
      </c>
      <c r="E234" s="83" t="str">
        <f>IF('N-Bedarf GL §13a'!H233="","",'N-Bedarf GL §13a'!H233)</f>
        <v/>
      </c>
      <c r="F234" s="32" t="str">
        <f t="shared" si="6"/>
        <v/>
      </c>
      <c r="G234" s="84" t="str">
        <f t="shared" si="7"/>
        <v/>
      </c>
      <c r="H234" s="85"/>
      <c r="I234" s="77" t="s">
        <v>261</v>
      </c>
      <c r="J234" s="2"/>
      <c r="K234" s="32" t="str">
        <f>IF(J234="","C",IF($I234="I",INDEX(Gehaltsklassen!A$11:A$15,MATCH(J234,Gehaltsklassen!C$11:C$15,1),1),IF($I234="II",INDEX(Gehaltsklassen!A$11:A$15,MATCH(J234,Gehaltsklassen!D$11:D$15,1),1),IF($I234="III",INDEX(Gehaltsklassen!A$11:A$15,MATCH(J234,Gehaltsklassen!E$11:E$15,1),1),"Falsche Bodenart"))))</f>
        <v>C</v>
      </c>
      <c r="L234" s="2"/>
      <c r="M234" s="32" t="str">
        <f>IF(L234="","C",IF($I234="I",INDEX(Gehaltsklassen!A$11:A$15,MATCH(L234,Gehaltsklassen!C$11:C$15,1),1),IF($I234="II",INDEX(Gehaltsklassen!A$11:A$15,MATCH(L234,Gehaltsklassen!D$11:D$15,1),1),IF($I234="III",INDEX(Gehaltsklassen!A$11:A$15,MATCH(L234,Gehaltsklassen!E$11:E$15,1),1),"Falsche Bodenart"))))</f>
        <v>C</v>
      </c>
      <c r="N234" s="86" t="str">
        <f>IF(OR(C234=""),"",SUM(F234)*VLOOKUP(K234,Gehaltsklassen!$B$34:$D$38,2,FALSE))</f>
        <v/>
      </c>
      <c r="O234" s="86" t="str">
        <f>IF(OR(C234=""),"",SUM(F234)*VLOOKUP(K234,Gehaltsklassen!$B$34:$D$38,2,FALSE)*C234)</f>
        <v/>
      </c>
      <c r="P234" s="86" t="str">
        <f>IF(OR(C234=""),"",SUM(F234,)*VLOOKUP(K234,Gehaltsklassen!$B$34:$D$38,3,FALSE))</f>
        <v/>
      </c>
      <c r="Q234" s="86" t="str">
        <f>IF(OR(C234=""),"",SUM(F234,)*VLOOKUP(K234,Gehaltsklassen!$B$34:$D$38,3,FALSE)*C234)</f>
        <v/>
      </c>
      <c r="R234" s="87" t="str">
        <f>IF(OR(C234=""),"",(SUM(G234)*VLOOKUP(M234,Gehaltsklassen!$B$34:$D$38,2,FALSE)))</f>
        <v/>
      </c>
      <c r="S234" s="414" t="str">
        <f>IF(OR(C234=""),"",(SUM(G234)*VLOOKUP(M234,Gehaltsklassen!$B$34:$D$38,2,FALSE))*C234)</f>
        <v/>
      </c>
      <c r="T234" s="417" t="str">
        <f>IF(OR(C234=""),"",(SUM(G234)*VLOOKUP(M234,Gehaltsklassen!$B$34:$D$38,3,FALSE)))</f>
        <v/>
      </c>
      <c r="U234" s="417" t="str">
        <f>IF(OR(C234=""),"",(SUM(G234)*VLOOKUP(M234,Gehaltsklassen!$B$34:$D$38,3,FALSE))*C234)</f>
        <v/>
      </c>
    </row>
    <row r="235" spans="1:21" ht="25.9" customHeight="1" x14ac:dyDescent="0.2">
      <c r="A235" s="74" t="str">
        <f>IF(D235="","",MAX($A$10:A234)+1)</f>
        <v/>
      </c>
      <c r="B235" s="82" t="str">
        <f>IF('N-Bedarf GL §13a'!B234="","",'N-Bedarf GL §13a'!B234)</f>
        <v/>
      </c>
      <c r="C235" s="204" t="str">
        <f>IF('N-Bedarf GL §13a'!C234="","",'N-Bedarf GL §13a'!C234)</f>
        <v/>
      </c>
      <c r="D235" s="81" t="str">
        <f>IF('N-Bedarf GL §13a'!D234="","",'N-Bedarf GL §13a'!D234)</f>
        <v/>
      </c>
      <c r="E235" s="83" t="str">
        <f>IF('N-Bedarf GL §13a'!H234="","",'N-Bedarf GL §13a'!H234)</f>
        <v/>
      </c>
      <c r="F235" s="32" t="str">
        <f t="shared" si="6"/>
        <v/>
      </c>
      <c r="G235" s="84" t="str">
        <f t="shared" si="7"/>
        <v/>
      </c>
      <c r="H235" s="85"/>
      <c r="I235" s="77" t="s">
        <v>261</v>
      </c>
      <c r="J235" s="2"/>
      <c r="K235" s="32" t="str">
        <f>IF(J235="","C",IF($I235="I",INDEX(Gehaltsklassen!A$11:A$15,MATCH(J235,Gehaltsklassen!C$11:C$15,1),1),IF($I235="II",INDEX(Gehaltsklassen!A$11:A$15,MATCH(J235,Gehaltsklassen!D$11:D$15,1),1),IF($I235="III",INDEX(Gehaltsklassen!A$11:A$15,MATCH(J235,Gehaltsklassen!E$11:E$15,1),1),"Falsche Bodenart"))))</f>
        <v>C</v>
      </c>
      <c r="L235" s="2"/>
      <c r="M235" s="32" t="str">
        <f>IF(L235="","C",IF($I235="I",INDEX(Gehaltsklassen!A$11:A$15,MATCH(L235,Gehaltsklassen!C$11:C$15,1),1),IF($I235="II",INDEX(Gehaltsklassen!A$11:A$15,MATCH(L235,Gehaltsklassen!D$11:D$15,1),1),IF($I235="III",INDEX(Gehaltsklassen!A$11:A$15,MATCH(L235,Gehaltsklassen!E$11:E$15,1),1),"Falsche Bodenart"))))</f>
        <v>C</v>
      </c>
      <c r="N235" s="86" t="str">
        <f>IF(OR(C235=""),"",SUM(F235)*VLOOKUP(K235,Gehaltsklassen!$B$34:$D$38,2,FALSE))</f>
        <v/>
      </c>
      <c r="O235" s="86" t="str">
        <f>IF(OR(C235=""),"",SUM(F235)*VLOOKUP(K235,Gehaltsklassen!$B$34:$D$38,2,FALSE)*C235)</f>
        <v/>
      </c>
      <c r="P235" s="86" t="str">
        <f>IF(OR(C235=""),"",SUM(F235,)*VLOOKUP(K235,Gehaltsklassen!$B$34:$D$38,3,FALSE))</f>
        <v/>
      </c>
      <c r="Q235" s="86" t="str">
        <f>IF(OR(C235=""),"",SUM(F235,)*VLOOKUP(K235,Gehaltsklassen!$B$34:$D$38,3,FALSE)*C235)</f>
        <v/>
      </c>
      <c r="R235" s="87" t="str">
        <f>IF(OR(C235=""),"",(SUM(G235)*VLOOKUP(M235,Gehaltsklassen!$B$34:$D$38,2,FALSE)))</f>
        <v/>
      </c>
      <c r="S235" s="414" t="str">
        <f>IF(OR(C235=""),"",(SUM(G235)*VLOOKUP(M235,Gehaltsklassen!$B$34:$D$38,2,FALSE))*C235)</f>
        <v/>
      </c>
      <c r="T235" s="417" t="str">
        <f>IF(OR(C235=""),"",(SUM(G235)*VLOOKUP(M235,Gehaltsklassen!$B$34:$D$38,3,FALSE)))</f>
        <v/>
      </c>
      <c r="U235" s="417" t="str">
        <f>IF(OR(C235=""),"",(SUM(G235)*VLOOKUP(M235,Gehaltsklassen!$B$34:$D$38,3,FALSE))*C235)</f>
        <v/>
      </c>
    </row>
    <row r="236" spans="1:21" ht="25.9" customHeight="1" x14ac:dyDescent="0.2">
      <c r="A236" s="74" t="str">
        <f>IF(D236="","",MAX($A$10:A235)+1)</f>
        <v/>
      </c>
      <c r="B236" s="82" t="str">
        <f>IF('N-Bedarf GL §13a'!B235="","",'N-Bedarf GL §13a'!B235)</f>
        <v/>
      </c>
      <c r="C236" s="204" t="str">
        <f>IF('N-Bedarf GL §13a'!C235="","",'N-Bedarf GL §13a'!C235)</f>
        <v/>
      </c>
      <c r="D236" s="81" t="str">
        <f>IF('N-Bedarf GL §13a'!D235="","",'N-Bedarf GL §13a'!D235)</f>
        <v/>
      </c>
      <c r="E236" s="83" t="str">
        <f>IF('N-Bedarf GL §13a'!H235="","",'N-Bedarf GL §13a'!H235)</f>
        <v/>
      </c>
      <c r="F236" s="32" t="str">
        <f t="shared" si="6"/>
        <v/>
      </c>
      <c r="G236" s="84" t="str">
        <f t="shared" si="7"/>
        <v/>
      </c>
      <c r="H236" s="85"/>
      <c r="I236" s="77" t="s">
        <v>261</v>
      </c>
      <c r="J236" s="2"/>
      <c r="K236" s="32" t="str">
        <f>IF(J236="","C",IF($I236="I",INDEX(Gehaltsklassen!A$11:A$15,MATCH(J236,Gehaltsklassen!C$11:C$15,1),1),IF($I236="II",INDEX(Gehaltsklassen!A$11:A$15,MATCH(J236,Gehaltsklassen!D$11:D$15,1),1),IF($I236="III",INDEX(Gehaltsklassen!A$11:A$15,MATCH(J236,Gehaltsklassen!E$11:E$15,1),1),"Falsche Bodenart"))))</f>
        <v>C</v>
      </c>
      <c r="L236" s="2"/>
      <c r="M236" s="32" t="str">
        <f>IF(L236="","C",IF($I236="I",INDEX(Gehaltsklassen!A$11:A$15,MATCH(L236,Gehaltsklassen!C$11:C$15,1),1),IF($I236="II",INDEX(Gehaltsklassen!A$11:A$15,MATCH(L236,Gehaltsklassen!D$11:D$15,1),1),IF($I236="III",INDEX(Gehaltsklassen!A$11:A$15,MATCH(L236,Gehaltsklassen!E$11:E$15,1),1),"Falsche Bodenart"))))</f>
        <v>C</v>
      </c>
      <c r="N236" s="86" t="str">
        <f>IF(OR(C236=""),"",SUM(F236)*VLOOKUP(K236,Gehaltsklassen!$B$34:$D$38,2,FALSE))</f>
        <v/>
      </c>
      <c r="O236" s="86" t="str">
        <f>IF(OR(C236=""),"",SUM(F236)*VLOOKUP(K236,Gehaltsklassen!$B$34:$D$38,2,FALSE)*C236)</f>
        <v/>
      </c>
      <c r="P236" s="86" t="str">
        <f>IF(OR(C236=""),"",SUM(F236,)*VLOOKUP(K236,Gehaltsklassen!$B$34:$D$38,3,FALSE))</f>
        <v/>
      </c>
      <c r="Q236" s="86" t="str">
        <f>IF(OR(C236=""),"",SUM(F236,)*VLOOKUP(K236,Gehaltsklassen!$B$34:$D$38,3,FALSE)*C236)</f>
        <v/>
      </c>
      <c r="R236" s="87" t="str">
        <f>IF(OR(C236=""),"",(SUM(G236)*VLOOKUP(M236,Gehaltsklassen!$B$34:$D$38,2,FALSE)))</f>
        <v/>
      </c>
      <c r="S236" s="414" t="str">
        <f>IF(OR(C236=""),"",(SUM(G236)*VLOOKUP(M236,Gehaltsklassen!$B$34:$D$38,2,FALSE))*C236)</f>
        <v/>
      </c>
      <c r="T236" s="417" t="str">
        <f>IF(OR(C236=""),"",(SUM(G236)*VLOOKUP(M236,Gehaltsklassen!$B$34:$D$38,3,FALSE)))</f>
        <v/>
      </c>
      <c r="U236" s="417" t="str">
        <f>IF(OR(C236=""),"",(SUM(G236)*VLOOKUP(M236,Gehaltsklassen!$B$34:$D$38,3,FALSE))*C236)</f>
        <v/>
      </c>
    </row>
    <row r="237" spans="1:21" ht="25.9" customHeight="1" x14ac:dyDescent="0.2">
      <c r="A237" s="74" t="str">
        <f>IF(D237="","",MAX($A$10:A236)+1)</f>
        <v/>
      </c>
      <c r="B237" s="82" t="str">
        <f>IF('N-Bedarf GL §13a'!B236="","",'N-Bedarf GL §13a'!B236)</f>
        <v/>
      </c>
      <c r="C237" s="204" t="str">
        <f>IF('N-Bedarf GL §13a'!C236="","",'N-Bedarf GL §13a'!C236)</f>
        <v/>
      </c>
      <c r="D237" s="81" t="str">
        <f>IF('N-Bedarf GL §13a'!D236="","",'N-Bedarf GL §13a'!D236)</f>
        <v/>
      </c>
      <c r="E237" s="83" t="str">
        <f>IF('N-Bedarf GL §13a'!H236="","",'N-Bedarf GL §13a'!H236)</f>
        <v/>
      </c>
      <c r="F237" s="32" t="str">
        <f t="shared" si="6"/>
        <v/>
      </c>
      <c r="G237" s="84" t="str">
        <f t="shared" si="7"/>
        <v/>
      </c>
      <c r="H237" s="85"/>
      <c r="I237" s="77" t="s">
        <v>261</v>
      </c>
      <c r="J237" s="2"/>
      <c r="K237" s="32" t="str">
        <f>IF(J237="","C",IF($I237="I",INDEX(Gehaltsklassen!A$11:A$15,MATCH(J237,Gehaltsklassen!C$11:C$15,1),1),IF($I237="II",INDEX(Gehaltsklassen!A$11:A$15,MATCH(J237,Gehaltsklassen!D$11:D$15,1),1),IF($I237="III",INDEX(Gehaltsklassen!A$11:A$15,MATCH(J237,Gehaltsklassen!E$11:E$15,1),1),"Falsche Bodenart"))))</f>
        <v>C</v>
      </c>
      <c r="L237" s="2"/>
      <c r="M237" s="32" t="str">
        <f>IF(L237="","C",IF($I237="I",INDEX(Gehaltsklassen!A$11:A$15,MATCH(L237,Gehaltsklassen!C$11:C$15,1),1),IF($I237="II",INDEX(Gehaltsklassen!A$11:A$15,MATCH(L237,Gehaltsklassen!D$11:D$15,1),1),IF($I237="III",INDEX(Gehaltsklassen!A$11:A$15,MATCH(L237,Gehaltsklassen!E$11:E$15,1),1),"Falsche Bodenart"))))</f>
        <v>C</v>
      </c>
      <c r="N237" s="86" t="str">
        <f>IF(OR(C237=""),"",SUM(F237)*VLOOKUP(K237,Gehaltsklassen!$B$34:$D$38,2,FALSE))</f>
        <v/>
      </c>
      <c r="O237" s="86" t="str">
        <f>IF(OR(C237=""),"",SUM(F237)*VLOOKUP(K237,Gehaltsklassen!$B$34:$D$38,2,FALSE)*C237)</f>
        <v/>
      </c>
      <c r="P237" s="86" t="str">
        <f>IF(OR(C237=""),"",SUM(F237,)*VLOOKUP(K237,Gehaltsklassen!$B$34:$D$38,3,FALSE))</f>
        <v/>
      </c>
      <c r="Q237" s="86" t="str">
        <f>IF(OR(C237=""),"",SUM(F237,)*VLOOKUP(K237,Gehaltsklassen!$B$34:$D$38,3,FALSE)*C237)</f>
        <v/>
      </c>
      <c r="R237" s="87" t="str">
        <f>IF(OR(C237=""),"",(SUM(G237)*VLOOKUP(M237,Gehaltsklassen!$B$34:$D$38,2,FALSE)))</f>
        <v/>
      </c>
      <c r="S237" s="414" t="str">
        <f>IF(OR(C237=""),"",(SUM(G237)*VLOOKUP(M237,Gehaltsklassen!$B$34:$D$38,2,FALSE))*C237)</f>
        <v/>
      </c>
      <c r="T237" s="417" t="str">
        <f>IF(OR(C237=""),"",(SUM(G237)*VLOOKUP(M237,Gehaltsklassen!$B$34:$D$38,3,FALSE)))</f>
        <v/>
      </c>
      <c r="U237" s="417" t="str">
        <f>IF(OR(C237=""),"",(SUM(G237)*VLOOKUP(M237,Gehaltsklassen!$B$34:$D$38,3,FALSE))*C237)</f>
        <v/>
      </c>
    </row>
    <row r="238" spans="1:21" ht="25.9" customHeight="1" x14ac:dyDescent="0.2">
      <c r="A238" s="74" t="str">
        <f>IF(D238="","",MAX($A$10:A237)+1)</f>
        <v/>
      </c>
      <c r="B238" s="82" t="str">
        <f>IF('N-Bedarf GL §13a'!B237="","",'N-Bedarf GL §13a'!B237)</f>
        <v/>
      </c>
      <c r="C238" s="204" t="str">
        <f>IF('N-Bedarf GL §13a'!C237="","",'N-Bedarf GL §13a'!C237)</f>
        <v/>
      </c>
      <c r="D238" s="81" t="str">
        <f>IF('N-Bedarf GL §13a'!D237="","",'N-Bedarf GL §13a'!D237)</f>
        <v/>
      </c>
      <c r="E238" s="83" t="str">
        <f>IF('N-Bedarf GL §13a'!H237="","",'N-Bedarf GL §13a'!H237)</f>
        <v/>
      </c>
      <c r="F238" s="32" t="str">
        <f t="shared" si="6"/>
        <v/>
      </c>
      <c r="G238" s="84" t="str">
        <f t="shared" si="7"/>
        <v/>
      </c>
      <c r="H238" s="85"/>
      <c r="I238" s="77" t="s">
        <v>261</v>
      </c>
      <c r="J238" s="2"/>
      <c r="K238" s="32" t="str">
        <f>IF(J238="","C",IF($I238="I",INDEX(Gehaltsklassen!A$11:A$15,MATCH(J238,Gehaltsklassen!C$11:C$15,1),1),IF($I238="II",INDEX(Gehaltsklassen!A$11:A$15,MATCH(J238,Gehaltsklassen!D$11:D$15,1),1),IF($I238="III",INDEX(Gehaltsklassen!A$11:A$15,MATCH(J238,Gehaltsklassen!E$11:E$15,1),1),"Falsche Bodenart"))))</f>
        <v>C</v>
      </c>
      <c r="L238" s="2"/>
      <c r="M238" s="32" t="str">
        <f>IF(L238="","C",IF($I238="I",INDEX(Gehaltsklassen!A$11:A$15,MATCH(L238,Gehaltsklassen!C$11:C$15,1),1),IF($I238="II",INDEX(Gehaltsklassen!A$11:A$15,MATCH(L238,Gehaltsklassen!D$11:D$15,1),1),IF($I238="III",INDEX(Gehaltsklassen!A$11:A$15,MATCH(L238,Gehaltsklassen!E$11:E$15,1),1),"Falsche Bodenart"))))</f>
        <v>C</v>
      </c>
      <c r="N238" s="86" t="str">
        <f>IF(OR(C238=""),"",SUM(F238)*VLOOKUP(K238,Gehaltsklassen!$B$34:$D$38,2,FALSE))</f>
        <v/>
      </c>
      <c r="O238" s="86" t="str">
        <f>IF(OR(C238=""),"",SUM(F238)*VLOOKUP(K238,Gehaltsklassen!$B$34:$D$38,2,FALSE)*C238)</f>
        <v/>
      </c>
      <c r="P238" s="86" t="str">
        <f>IF(OR(C238=""),"",SUM(F238,)*VLOOKUP(K238,Gehaltsklassen!$B$34:$D$38,3,FALSE))</f>
        <v/>
      </c>
      <c r="Q238" s="86" t="str">
        <f>IF(OR(C238=""),"",SUM(F238,)*VLOOKUP(K238,Gehaltsklassen!$B$34:$D$38,3,FALSE)*C238)</f>
        <v/>
      </c>
      <c r="R238" s="87" t="str">
        <f>IF(OR(C238=""),"",(SUM(G238)*VLOOKUP(M238,Gehaltsklassen!$B$34:$D$38,2,FALSE)))</f>
        <v/>
      </c>
      <c r="S238" s="414" t="str">
        <f>IF(OR(C238=""),"",(SUM(G238)*VLOOKUP(M238,Gehaltsklassen!$B$34:$D$38,2,FALSE))*C238)</f>
        <v/>
      </c>
      <c r="T238" s="417" t="str">
        <f>IF(OR(C238=""),"",(SUM(G238)*VLOOKUP(M238,Gehaltsklassen!$B$34:$D$38,3,FALSE)))</f>
        <v/>
      </c>
      <c r="U238" s="417" t="str">
        <f>IF(OR(C238=""),"",(SUM(G238)*VLOOKUP(M238,Gehaltsklassen!$B$34:$D$38,3,FALSE))*C238)</f>
        <v/>
      </c>
    </row>
    <row r="239" spans="1:21" ht="25.9" customHeight="1" x14ac:dyDescent="0.2">
      <c r="A239" s="74" t="str">
        <f>IF(D239="","",MAX($A$10:A238)+1)</f>
        <v/>
      </c>
      <c r="B239" s="82" t="str">
        <f>IF('N-Bedarf GL §13a'!B238="","",'N-Bedarf GL §13a'!B238)</f>
        <v/>
      </c>
      <c r="C239" s="204" t="str">
        <f>IF('N-Bedarf GL §13a'!C238="","",'N-Bedarf GL §13a'!C238)</f>
        <v/>
      </c>
      <c r="D239" s="81" t="str">
        <f>IF('N-Bedarf GL §13a'!D238="","",'N-Bedarf GL §13a'!D238)</f>
        <v/>
      </c>
      <c r="E239" s="83" t="str">
        <f>IF('N-Bedarf GL §13a'!H238="","",'N-Bedarf GL §13a'!H238)</f>
        <v/>
      </c>
      <c r="F239" s="32" t="str">
        <f t="shared" si="6"/>
        <v/>
      </c>
      <c r="G239" s="84" t="str">
        <f t="shared" si="7"/>
        <v/>
      </c>
      <c r="H239" s="85"/>
      <c r="I239" s="77" t="s">
        <v>261</v>
      </c>
      <c r="J239" s="2"/>
      <c r="K239" s="32" t="str">
        <f>IF(J239="","C",IF($I239="I",INDEX(Gehaltsklassen!A$11:A$15,MATCH(J239,Gehaltsklassen!C$11:C$15,1),1),IF($I239="II",INDEX(Gehaltsklassen!A$11:A$15,MATCH(J239,Gehaltsklassen!D$11:D$15,1),1),IF($I239="III",INDEX(Gehaltsklassen!A$11:A$15,MATCH(J239,Gehaltsklassen!E$11:E$15,1),1),"Falsche Bodenart"))))</f>
        <v>C</v>
      </c>
      <c r="L239" s="2"/>
      <c r="M239" s="32" t="str">
        <f>IF(L239="","C",IF($I239="I",INDEX(Gehaltsklassen!A$11:A$15,MATCH(L239,Gehaltsklassen!C$11:C$15,1),1),IF($I239="II",INDEX(Gehaltsklassen!A$11:A$15,MATCH(L239,Gehaltsklassen!D$11:D$15,1),1),IF($I239="III",INDEX(Gehaltsklassen!A$11:A$15,MATCH(L239,Gehaltsklassen!E$11:E$15,1),1),"Falsche Bodenart"))))</f>
        <v>C</v>
      </c>
      <c r="N239" s="86" t="str">
        <f>IF(OR(C239=""),"",SUM(F239)*VLOOKUP(K239,Gehaltsklassen!$B$34:$D$38,2,FALSE))</f>
        <v/>
      </c>
      <c r="O239" s="86" t="str">
        <f>IF(OR(C239=""),"",SUM(F239)*VLOOKUP(K239,Gehaltsklassen!$B$34:$D$38,2,FALSE)*C239)</f>
        <v/>
      </c>
      <c r="P239" s="86" t="str">
        <f>IF(OR(C239=""),"",SUM(F239,)*VLOOKUP(K239,Gehaltsklassen!$B$34:$D$38,3,FALSE))</f>
        <v/>
      </c>
      <c r="Q239" s="86" t="str">
        <f>IF(OR(C239=""),"",SUM(F239,)*VLOOKUP(K239,Gehaltsklassen!$B$34:$D$38,3,FALSE)*C239)</f>
        <v/>
      </c>
      <c r="R239" s="87" t="str">
        <f>IF(OR(C239=""),"",(SUM(G239)*VLOOKUP(M239,Gehaltsklassen!$B$34:$D$38,2,FALSE)))</f>
        <v/>
      </c>
      <c r="S239" s="414" t="str">
        <f>IF(OR(C239=""),"",(SUM(G239)*VLOOKUP(M239,Gehaltsklassen!$B$34:$D$38,2,FALSE))*C239)</f>
        <v/>
      </c>
      <c r="T239" s="417" t="str">
        <f>IF(OR(C239=""),"",(SUM(G239)*VLOOKUP(M239,Gehaltsklassen!$B$34:$D$38,3,FALSE)))</f>
        <v/>
      </c>
      <c r="U239" s="417" t="str">
        <f>IF(OR(C239=""),"",(SUM(G239)*VLOOKUP(M239,Gehaltsklassen!$B$34:$D$38,3,FALSE))*C239)</f>
        <v/>
      </c>
    </row>
    <row r="240" spans="1:21" ht="25.9" customHeight="1" x14ac:dyDescent="0.2">
      <c r="A240" s="74" t="str">
        <f>IF(D240="","",MAX($A$10:A239)+1)</f>
        <v/>
      </c>
      <c r="B240" s="82" t="str">
        <f>IF('N-Bedarf GL §13a'!B239="","",'N-Bedarf GL §13a'!B239)</f>
        <v/>
      </c>
      <c r="C240" s="204" t="str">
        <f>IF('N-Bedarf GL §13a'!C239="","",'N-Bedarf GL §13a'!C239)</f>
        <v/>
      </c>
      <c r="D240" s="81" t="str">
        <f>IF('N-Bedarf GL §13a'!D239="","",'N-Bedarf GL §13a'!D239)</f>
        <v/>
      </c>
      <c r="E240" s="83" t="str">
        <f>IF('N-Bedarf GL §13a'!H239="","",'N-Bedarf GL §13a'!H239)</f>
        <v/>
      </c>
      <c r="F240" s="32" t="str">
        <f t="shared" si="6"/>
        <v/>
      </c>
      <c r="G240" s="84" t="str">
        <f t="shared" si="7"/>
        <v/>
      </c>
      <c r="H240" s="85"/>
      <c r="I240" s="77" t="s">
        <v>261</v>
      </c>
      <c r="J240" s="2"/>
      <c r="K240" s="32" t="str">
        <f>IF(J240="","C",IF($I240="I",INDEX(Gehaltsklassen!A$11:A$15,MATCH(J240,Gehaltsklassen!C$11:C$15,1),1),IF($I240="II",INDEX(Gehaltsklassen!A$11:A$15,MATCH(J240,Gehaltsklassen!D$11:D$15,1),1),IF($I240="III",INDEX(Gehaltsklassen!A$11:A$15,MATCH(J240,Gehaltsklassen!E$11:E$15,1),1),"Falsche Bodenart"))))</f>
        <v>C</v>
      </c>
      <c r="L240" s="2"/>
      <c r="M240" s="32" t="str">
        <f>IF(L240="","C",IF($I240="I",INDEX(Gehaltsklassen!A$11:A$15,MATCH(L240,Gehaltsklassen!C$11:C$15,1),1),IF($I240="II",INDEX(Gehaltsklassen!A$11:A$15,MATCH(L240,Gehaltsklassen!D$11:D$15,1),1),IF($I240="III",INDEX(Gehaltsklassen!A$11:A$15,MATCH(L240,Gehaltsklassen!E$11:E$15,1),1),"Falsche Bodenart"))))</f>
        <v>C</v>
      </c>
      <c r="N240" s="86" t="str">
        <f>IF(OR(C240=""),"",SUM(F240)*VLOOKUP(K240,Gehaltsklassen!$B$34:$D$38,2,FALSE))</f>
        <v/>
      </c>
      <c r="O240" s="86" t="str">
        <f>IF(OR(C240=""),"",SUM(F240)*VLOOKUP(K240,Gehaltsklassen!$B$34:$D$38,2,FALSE)*C240)</f>
        <v/>
      </c>
      <c r="P240" s="86" t="str">
        <f>IF(OR(C240=""),"",SUM(F240,)*VLOOKUP(K240,Gehaltsklassen!$B$34:$D$38,3,FALSE))</f>
        <v/>
      </c>
      <c r="Q240" s="86" t="str">
        <f>IF(OR(C240=""),"",SUM(F240,)*VLOOKUP(K240,Gehaltsklassen!$B$34:$D$38,3,FALSE)*C240)</f>
        <v/>
      </c>
      <c r="R240" s="87" t="str">
        <f>IF(OR(C240=""),"",(SUM(G240)*VLOOKUP(M240,Gehaltsklassen!$B$34:$D$38,2,FALSE)))</f>
        <v/>
      </c>
      <c r="S240" s="414" t="str">
        <f>IF(OR(C240=""),"",(SUM(G240)*VLOOKUP(M240,Gehaltsklassen!$B$34:$D$38,2,FALSE))*C240)</f>
        <v/>
      </c>
      <c r="T240" s="417" t="str">
        <f>IF(OR(C240=""),"",(SUM(G240)*VLOOKUP(M240,Gehaltsklassen!$B$34:$D$38,3,FALSE)))</f>
        <v/>
      </c>
      <c r="U240" s="417" t="str">
        <f>IF(OR(C240=""),"",(SUM(G240)*VLOOKUP(M240,Gehaltsklassen!$B$34:$D$38,3,FALSE))*C240)</f>
        <v/>
      </c>
    </row>
    <row r="241" spans="1:21" ht="25.9" customHeight="1" x14ac:dyDescent="0.2">
      <c r="A241" s="74" t="str">
        <f>IF(D241="","",MAX($A$10:A240)+1)</f>
        <v/>
      </c>
      <c r="B241" s="82" t="str">
        <f>IF('N-Bedarf GL §13a'!B240="","",'N-Bedarf GL §13a'!B240)</f>
        <v/>
      </c>
      <c r="C241" s="204" t="str">
        <f>IF('N-Bedarf GL §13a'!C240="","",'N-Bedarf GL §13a'!C240)</f>
        <v/>
      </c>
      <c r="D241" s="81" t="str">
        <f>IF('N-Bedarf GL §13a'!D240="","",'N-Bedarf GL §13a'!D240)</f>
        <v/>
      </c>
      <c r="E241" s="83" t="str">
        <f>IF('N-Bedarf GL §13a'!H240="","",'N-Bedarf GL §13a'!H240)</f>
        <v/>
      </c>
      <c r="F241" s="32" t="str">
        <f t="shared" si="6"/>
        <v/>
      </c>
      <c r="G241" s="84" t="str">
        <f t="shared" si="7"/>
        <v/>
      </c>
      <c r="H241" s="85"/>
      <c r="I241" s="77" t="s">
        <v>261</v>
      </c>
      <c r="J241" s="2"/>
      <c r="K241" s="32" t="str">
        <f>IF(J241="","C",IF($I241="I",INDEX(Gehaltsklassen!A$11:A$15,MATCH(J241,Gehaltsklassen!C$11:C$15,1),1),IF($I241="II",INDEX(Gehaltsklassen!A$11:A$15,MATCH(J241,Gehaltsklassen!D$11:D$15,1),1),IF($I241="III",INDEX(Gehaltsklassen!A$11:A$15,MATCH(J241,Gehaltsklassen!E$11:E$15,1),1),"Falsche Bodenart"))))</f>
        <v>C</v>
      </c>
      <c r="L241" s="2"/>
      <c r="M241" s="32" t="str">
        <f>IF(L241="","C",IF($I241="I",INDEX(Gehaltsklassen!A$11:A$15,MATCH(L241,Gehaltsklassen!C$11:C$15,1),1),IF($I241="II",INDEX(Gehaltsklassen!A$11:A$15,MATCH(L241,Gehaltsklassen!D$11:D$15,1),1),IF($I241="III",INDEX(Gehaltsklassen!A$11:A$15,MATCH(L241,Gehaltsklassen!E$11:E$15,1),1),"Falsche Bodenart"))))</f>
        <v>C</v>
      </c>
      <c r="N241" s="86" t="str">
        <f>IF(OR(C241=""),"",SUM(F241)*VLOOKUP(K241,Gehaltsklassen!$B$34:$D$38,2,FALSE))</f>
        <v/>
      </c>
      <c r="O241" s="86" t="str">
        <f>IF(OR(C241=""),"",SUM(F241)*VLOOKUP(K241,Gehaltsklassen!$B$34:$D$38,2,FALSE)*C241)</f>
        <v/>
      </c>
      <c r="P241" s="86" t="str">
        <f>IF(OR(C241=""),"",SUM(F241,)*VLOOKUP(K241,Gehaltsklassen!$B$34:$D$38,3,FALSE))</f>
        <v/>
      </c>
      <c r="Q241" s="86" t="str">
        <f>IF(OR(C241=""),"",SUM(F241,)*VLOOKUP(K241,Gehaltsklassen!$B$34:$D$38,3,FALSE)*C241)</f>
        <v/>
      </c>
      <c r="R241" s="87" t="str">
        <f>IF(OR(C241=""),"",(SUM(G241)*VLOOKUP(M241,Gehaltsklassen!$B$34:$D$38,2,FALSE)))</f>
        <v/>
      </c>
      <c r="S241" s="414" t="str">
        <f>IF(OR(C241=""),"",(SUM(G241)*VLOOKUP(M241,Gehaltsklassen!$B$34:$D$38,2,FALSE))*C241)</f>
        <v/>
      </c>
      <c r="T241" s="417" t="str">
        <f>IF(OR(C241=""),"",(SUM(G241)*VLOOKUP(M241,Gehaltsklassen!$B$34:$D$38,3,FALSE)))</f>
        <v/>
      </c>
      <c r="U241" s="417" t="str">
        <f>IF(OR(C241=""),"",(SUM(G241)*VLOOKUP(M241,Gehaltsklassen!$B$34:$D$38,3,FALSE))*C241)</f>
        <v/>
      </c>
    </row>
    <row r="242" spans="1:21" ht="25.9" customHeight="1" x14ac:dyDescent="0.2">
      <c r="A242" s="74" t="str">
        <f>IF(D242="","",MAX($A$10:A241)+1)</f>
        <v/>
      </c>
      <c r="B242" s="82" t="str">
        <f>IF('N-Bedarf GL §13a'!B241="","",'N-Bedarf GL §13a'!B241)</f>
        <v/>
      </c>
      <c r="C242" s="204" t="str">
        <f>IF('N-Bedarf GL §13a'!C241="","",'N-Bedarf GL §13a'!C241)</f>
        <v/>
      </c>
      <c r="D242" s="81" t="str">
        <f>IF('N-Bedarf GL §13a'!D241="","",'N-Bedarf GL §13a'!D241)</f>
        <v/>
      </c>
      <c r="E242" s="83" t="str">
        <f>IF('N-Bedarf GL §13a'!H241="","",'N-Bedarf GL §13a'!H241)</f>
        <v/>
      </c>
      <c r="F242" s="32" t="str">
        <f t="shared" si="6"/>
        <v/>
      </c>
      <c r="G242" s="84" t="str">
        <f t="shared" si="7"/>
        <v/>
      </c>
      <c r="H242" s="85"/>
      <c r="I242" s="77" t="s">
        <v>261</v>
      </c>
      <c r="J242" s="2"/>
      <c r="K242" s="32" t="str">
        <f>IF(J242="","C",IF($I242="I",INDEX(Gehaltsklassen!A$11:A$15,MATCH(J242,Gehaltsklassen!C$11:C$15,1),1),IF($I242="II",INDEX(Gehaltsklassen!A$11:A$15,MATCH(J242,Gehaltsklassen!D$11:D$15,1),1),IF($I242="III",INDEX(Gehaltsklassen!A$11:A$15,MATCH(J242,Gehaltsklassen!E$11:E$15,1),1),"Falsche Bodenart"))))</f>
        <v>C</v>
      </c>
      <c r="L242" s="2"/>
      <c r="M242" s="32" t="str">
        <f>IF(L242="","C",IF($I242="I",INDEX(Gehaltsklassen!A$11:A$15,MATCH(L242,Gehaltsklassen!C$11:C$15,1),1),IF($I242="II",INDEX(Gehaltsklassen!A$11:A$15,MATCH(L242,Gehaltsklassen!D$11:D$15,1),1),IF($I242="III",INDEX(Gehaltsklassen!A$11:A$15,MATCH(L242,Gehaltsklassen!E$11:E$15,1),1),"Falsche Bodenart"))))</f>
        <v>C</v>
      </c>
      <c r="N242" s="86" t="str">
        <f>IF(OR(C242=""),"",SUM(F242)*VLOOKUP(K242,Gehaltsklassen!$B$34:$D$38,2,FALSE))</f>
        <v/>
      </c>
      <c r="O242" s="86" t="str">
        <f>IF(OR(C242=""),"",SUM(F242)*VLOOKUP(K242,Gehaltsklassen!$B$34:$D$38,2,FALSE)*C242)</f>
        <v/>
      </c>
      <c r="P242" s="86" t="str">
        <f>IF(OR(C242=""),"",SUM(F242,)*VLOOKUP(K242,Gehaltsklassen!$B$34:$D$38,3,FALSE))</f>
        <v/>
      </c>
      <c r="Q242" s="86" t="str">
        <f>IF(OR(C242=""),"",SUM(F242,)*VLOOKUP(K242,Gehaltsklassen!$B$34:$D$38,3,FALSE)*C242)</f>
        <v/>
      </c>
      <c r="R242" s="87" t="str">
        <f>IF(OR(C242=""),"",(SUM(G242)*VLOOKUP(M242,Gehaltsklassen!$B$34:$D$38,2,FALSE)))</f>
        <v/>
      </c>
      <c r="S242" s="414" t="str">
        <f>IF(OR(C242=""),"",(SUM(G242)*VLOOKUP(M242,Gehaltsklassen!$B$34:$D$38,2,FALSE))*C242)</f>
        <v/>
      </c>
      <c r="T242" s="417" t="str">
        <f>IF(OR(C242=""),"",(SUM(G242)*VLOOKUP(M242,Gehaltsklassen!$B$34:$D$38,3,FALSE)))</f>
        <v/>
      </c>
      <c r="U242" s="417" t="str">
        <f>IF(OR(C242=""),"",(SUM(G242)*VLOOKUP(M242,Gehaltsklassen!$B$34:$D$38,3,FALSE))*C242)</f>
        <v/>
      </c>
    </row>
    <row r="243" spans="1:21" ht="25.9" customHeight="1" x14ac:dyDescent="0.2">
      <c r="A243" s="74" t="str">
        <f>IF(D243="","",MAX($A$10:A242)+1)</f>
        <v/>
      </c>
      <c r="B243" s="82" t="str">
        <f>IF('N-Bedarf GL §13a'!B242="","",'N-Bedarf GL §13a'!B242)</f>
        <v/>
      </c>
      <c r="C243" s="204" t="str">
        <f>IF('N-Bedarf GL §13a'!C242="","",'N-Bedarf GL §13a'!C242)</f>
        <v/>
      </c>
      <c r="D243" s="81" t="str">
        <f>IF('N-Bedarf GL §13a'!D242="","",'N-Bedarf GL §13a'!D242)</f>
        <v/>
      </c>
      <c r="E243" s="83" t="str">
        <f>IF('N-Bedarf GL §13a'!H242="","",'N-Bedarf GL §13a'!H242)</f>
        <v/>
      </c>
      <c r="F243" s="32" t="str">
        <f t="shared" si="6"/>
        <v/>
      </c>
      <c r="G243" s="84" t="str">
        <f t="shared" si="7"/>
        <v/>
      </c>
      <c r="H243" s="85"/>
      <c r="I243" s="77" t="s">
        <v>261</v>
      </c>
      <c r="J243" s="2"/>
      <c r="K243" s="32" t="str">
        <f>IF(J243="","C",IF($I243="I",INDEX(Gehaltsklassen!A$11:A$15,MATCH(J243,Gehaltsklassen!C$11:C$15,1),1),IF($I243="II",INDEX(Gehaltsklassen!A$11:A$15,MATCH(J243,Gehaltsklassen!D$11:D$15,1),1),IF($I243="III",INDEX(Gehaltsklassen!A$11:A$15,MATCH(J243,Gehaltsklassen!E$11:E$15,1),1),"Falsche Bodenart"))))</f>
        <v>C</v>
      </c>
      <c r="L243" s="2"/>
      <c r="M243" s="32" t="str">
        <f>IF(L243="","C",IF($I243="I",INDEX(Gehaltsklassen!A$11:A$15,MATCH(L243,Gehaltsklassen!C$11:C$15,1),1),IF($I243="II",INDEX(Gehaltsklassen!A$11:A$15,MATCH(L243,Gehaltsklassen!D$11:D$15,1),1),IF($I243="III",INDEX(Gehaltsklassen!A$11:A$15,MATCH(L243,Gehaltsklassen!E$11:E$15,1),1),"Falsche Bodenart"))))</f>
        <v>C</v>
      </c>
      <c r="N243" s="86" t="str">
        <f>IF(OR(C243=""),"",SUM(F243)*VLOOKUP(K243,Gehaltsklassen!$B$34:$D$38,2,FALSE))</f>
        <v/>
      </c>
      <c r="O243" s="86" t="str">
        <f>IF(OR(C243=""),"",SUM(F243)*VLOOKUP(K243,Gehaltsklassen!$B$34:$D$38,2,FALSE)*C243)</f>
        <v/>
      </c>
      <c r="P243" s="86" t="str">
        <f>IF(OR(C243=""),"",SUM(F243,)*VLOOKUP(K243,Gehaltsklassen!$B$34:$D$38,3,FALSE))</f>
        <v/>
      </c>
      <c r="Q243" s="86" t="str">
        <f>IF(OR(C243=""),"",SUM(F243,)*VLOOKUP(K243,Gehaltsklassen!$B$34:$D$38,3,FALSE)*C243)</f>
        <v/>
      </c>
      <c r="R243" s="87" t="str">
        <f>IF(OR(C243=""),"",(SUM(G243)*VLOOKUP(M243,Gehaltsklassen!$B$34:$D$38,2,FALSE)))</f>
        <v/>
      </c>
      <c r="S243" s="414" t="str">
        <f>IF(OR(C243=""),"",(SUM(G243)*VLOOKUP(M243,Gehaltsklassen!$B$34:$D$38,2,FALSE))*C243)</f>
        <v/>
      </c>
      <c r="T243" s="417" t="str">
        <f>IF(OR(C243=""),"",(SUM(G243)*VLOOKUP(M243,Gehaltsklassen!$B$34:$D$38,3,FALSE)))</f>
        <v/>
      </c>
      <c r="U243" s="417" t="str">
        <f>IF(OR(C243=""),"",(SUM(G243)*VLOOKUP(M243,Gehaltsklassen!$B$34:$D$38,3,FALSE))*C243)</f>
        <v/>
      </c>
    </row>
    <row r="244" spans="1:21" ht="25.9" customHeight="1" x14ac:dyDescent="0.2">
      <c r="A244" s="74" t="str">
        <f>IF(D244="","",MAX($A$10:A243)+1)</f>
        <v/>
      </c>
      <c r="B244" s="82" t="str">
        <f>IF('N-Bedarf GL §13a'!B243="","",'N-Bedarf GL §13a'!B243)</f>
        <v/>
      </c>
      <c r="C244" s="204" t="str">
        <f>IF('N-Bedarf GL §13a'!C243="","",'N-Bedarf GL §13a'!C243)</f>
        <v/>
      </c>
      <c r="D244" s="81" t="str">
        <f>IF('N-Bedarf GL §13a'!D243="","",'N-Bedarf GL §13a'!D243)</f>
        <v/>
      </c>
      <c r="E244" s="83" t="str">
        <f>IF('N-Bedarf GL §13a'!H243="","",'N-Bedarf GL §13a'!H243)</f>
        <v/>
      </c>
      <c r="F244" s="32" t="str">
        <f t="shared" si="6"/>
        <v/>
      </c>
      <c r="G244" s="84" t="str">
        <f t="shared" si="7"/>
        <v/>
      </c>
      <c r="H244" s="85"/>
      <c r="I244" s="77" t="s">
        <v>261</v>
      </c>
      <c r="J244" s="2"/>
      <c r="K244" s="32" t="str">
        <f>IF(J244="","C",IF($I244="I",INDEX(Gehaltsklassen!A$11:A$15,MATCH(J244,Gehaltsklassen!C$11:C$15,1),1),IF($I244="II",INDEX(Gehaltsklassen!A$11:A$15,MATCH(J244,Gehaltsklassen!D$11:D$15,1),1),IF($I244="III",INDEX(Gehaltsklassen!A$11:A$15,MATCH(J244,Gehaltsklassen!E$11:E$15,1),1),"Falsche Bodenart"))))</f>
        <v>C</v>
      </c>
      <c r="L244" s="2"/>
      <c r="M244" s="32" t="str">
        <f>IF(L244="","C",IF($I244="I",INDEX(Gehaltsklassen!A$11:A$15,MATCH(L244,Gehaltsklassen!C$11:C$15,1),1),IF($I244="II",INDEX(Gehaltsklassen!A$11:A$15,MATCH(L244,Gehaltsklassen!D$11:D$15,1),1),IF($I244="III",INDEX(Gehaltsklassen!A$11:A$15,MATCH(L244,Gehaltsklassen!E$11:E$15,1),1),"Falsche Bodenart"))))</f>
        <v>C</v>
      </c>
      <c r="N244" s="86" t="str">
        <f>IF(OR(C244=""),"",SUM(F244)*VLOOKUP(K244,Gehaltsklassen!$B$34:$D$38,2,FALSE))</f>
        <v/>
      </c>
      <c r="O244" s="86" t="str">
        <f>IF(OR(C244=""),"",SUM(F244)*VLOOKUP(K244,Gehaltsklassen!$B$34:$D$38,2,FALSE)*C244)</f>
        <v/>
      </c>
      <c r="P244" s="86" t="str">
        <f>IF(OR(C244=""),"",SUM(F244,)*VLOOKUP(K244,Gehaltsklassen!$B$34:$D$38,3,FALSE))</f>
        <v/>
      </c>
      <c r="Q244" s="86" t="str">
        <f>IF(OR(C244=""),"",SUM(F244,)*VLOOKUP(K244,Gehaltsklassen!$B$34:$D$38,3,FALSE)*C244)</f>
        <v/>
      </c>
      <c r="R244" s="87" t="str">
        <f>IF(OR(C244=""),"",(SUM(G244)*VLOOKUP(M244,Gehaltsklassen!$B$34:$D$38,2,FALSE)))</f>
        <v/>
      </c>
      <c r="S244" s="414" t="str">
        <f>IF(OR(C244=""),"",(SUM(G244)*VLOOKUP(M244,Gehaltsklassen!$B$34:$D$38,2,FALSE))*C244)</f>
        <v/>
      </c>
      <c r="T244" s="417" t="str">
        <f>IF(OR(C244=""),"",(SUM(G244)*VLOOKUP(M244,Gehaltsklassen!$B$34:$D$38,3,FALSE)))</f>
        <v/>
      </c>
      <c r="U244" s="417" t="str">
        <f>IF(OR(C244=""),"",(SUM(G244)*VLOOKUP(M244,Gehaltsklassen!$B$34:$D$38,3,FALSE))*C244)</f>
        <v/>
      </c>
    </row>
    <row r="245" spans="1:21" ht="25.9" customHeight="1" x14ac:dyDescent="0.2">
      <c r="A245" s="74" t="str">
        <f>IF(D245="","",MAX($A$10:A244)+1)</f>
        <v/>
      </c>
      <c r="B245" s="82" t="str">
        <f>IF('N-Bedarf GL §13a'!B244="","",'N-Bedarf GL §13a'!B244)</f>
        <v/>
      </c>
      <c r="C245" s="204" t="str">
        <f>IF('N-Bedarf GL §13a'!C244="","",'N-Bedarf GL §13a'!C244)</f>
        <v/>
      </c>
      <c r="D245" s="81" t="str">
        <f>IF('N-Bedarf GL §13a'!D244="","",'N-Bedarf GL §13a'!D244)</f>
        <v/>
      </c>
      <c r="E245" s="83" t="str">
        <f>IF('N-Bedarf GL §13a'!H244="","",'N-Bedarf GL §13a'!H244)</f>
        <v/>
      </c>
      <c r="F245" s="32" t="str">
        <f t="shared" si="6"/>
        <v/>
      </c>
      <c r="G245" s="84" t="str">
        <f t="shared" si="7"/>
        <v/>
      </c>
      <c r="H245" s="85"/>
      <c r="I245" s="77" t="s">
        <v>261</v>
      </c>
      <c r="J245" s="2"/>
      <c r="K245" s="32" t="str">
        <f>IF(J245="","C",IF($I245="I",INDEX(Gehaltsklassen!A$11:A$15,MATCH(J245,Gehaltsklassen!C$11:C$15,1),1),IF($I245="II",INDEX(Gehaltsklassen!A$11:A$15,MATCH(J245,Gehaltsklassen!D$11:D$15,1),1),IF($I245="III",INDEX(Gehaltsklassen!A$11:A$15,MATCH(J245,Gehaltsklassen!E$11:E$15,1),1),"Falsche Bodenart"))))</f>
        <v>C</v>
      </c>
      <c r="L245" s="2"/>
      <c r="M245" s="32" t="str">
        <f>IF(L245="","C",IF($I245="I",INDEX(Gehaltsklassen!A$11:A$15,MATCH(L245,Gehaltsklassen!C$11:C$15,1),1),IF($I245="II",INDEX(Gehaltsklassen!A$11:A$15,MATCH(L245,Gehaltsklassen!D$11:D$15,1),1),IF($I245="III",INDEX(Gehaltsklassen!A$11:A$15,MATCH(L245,Gehaltsklassen!E$11:E$15,1),1),"Falsche Bodenart"))))</f>
        <v>C</v>
      </c>
      <c r="N245" s="86" t="str">
        <f>IF(OR(C245=""),"",SUM(F245)*VLOOKUP(K245,Gehaltsklassen!$B$34:$D$38,2,FALSE))</f>
        <v/>
      </c>
      <c r="O245" s="86" t="str">
        <f>IF(OR(C245=""),"",SUM(F245)*VLOOKUP(K245,Gehaltsklassen!$B$34:$D$38,2,FALSE)*C245)</f>
        <v/>
      </c>
      <c r="P245" s="86" t="str">
        <f>IF(OR(C245=""),"",SUM(F245,)*VLOOKUP(K245,Gehaltsklassen!$B$34:$D$38,3,FALSE))</f>
        <v/>
      </c>
      <c r="Q245" s="86" t="str">
        <f>IF(OR(C245=""),"",SUM(F245,)*VLOOKUP(K245,Gehaltsklassen!$B$34:$D$38,3,FALSE)*C245)</f>
        <v/>
      </c>
      <c r="R245" s="87" t="str">
        <f>IF(OR(C245=""),"",(SUM(G245)*VLOOKUP(M245,Gehaltsklassen!$B$34:$D$38,2,FALSE)))</f>
        <v/>
      </c>
      <c r="S245" s="414" t="str">
        <f>IF(OR(C245=""),"",(SUM(G245)*VLOOKUP(M245,Gehaltsklassen!$B$34:$D$38,2,FALSE))*C245)</f>
        <v/>
      </c>
      <c r="T245" s="417" t="str">
        <f>IF(OR(C245=""),"",(SUM(G245)*VLOOKUP(M245,Gehaltsklassen!$B$34:$D$38,3,FALSE)))</f>
        <v/>
      </c>
      <c r="U245" s="417" t="str">
        <f>IF(OR(C245=""),"",(SUM(G245)*VLOOKUP(M245,Gehaltsklassen!$B$34:$D$38,3,FALSE))*C245)</f>
        <v/>
      </c>
    </row>
    <row r="246" spans="1:21" ht="25.9" customHeight="1" x14ac:dyDescent="0.2">
      <c r="A246" s="74" t="str">
        <f>IF(D246="","",MAX($A$10:A245)+1)</f>
        <v/>
      </c>
      <c r="B246" s="82" t="str">
        <f>IF('N-Bedarf GL §13a'!B245="","",'N-Bedarf GL §13a'!B245)</f>
        <v/>
      </c>
      <c r="C246" s="204" t="str">
        <f>IF('N-Bedarf GL §13a'!C245="","",'N-Bedarf GL §13a'!C245)</f>
        <v/>
      </c>
      <c r="D246" s="81" t="str">
        <f>IF('N-Bedarf GL §13a'!D245="","",'N-Bedarf GL §13a'!D245)</f>
        <v/>
      </c>
      <c r="E246" s="83" t="str">
        <f>IF('N-Bedarf GL §13a'!H245="","",'N-Bedarf GL §13a'!H245)</f>
        <v/>
      </c>
      <c r="F246" s="32" t="str">
        <f t="shared" si="6"/>
        <v/>
      </c>
      <c r="G246" s="84" t="str">
        <f t="shared" si="7"/>
        <v/>
      </c>
      <c r="H246" s="85"/>
      <c r="I246" s="77" t="s">
        <v>261</v>
      </c>
      <c r="J246" s="2"/>
      <c r="K246" s="32" t="str">
        <f>IF(J246="","C",IF($I246="I",INDEX(Gehaltsklassen!A$11:A$15,MATCH(J246,Gehaltsklassen!C$11:C$15,1),1),IF($I246="II",INDEX(Gehaltsklassen!A$11:A$15,MATCH(J246,Gehaltsklassen!D$11:D$15,1),1),IF($I246="III",INDEX(Gehaltsklassen!A$11:A$15,MATCH(J246,Gehaltsklassen!E$11:E$15,1),1),"Falsche Bodenart"))))</f>
        <v>C</v>
      </c>
      <c r="L246" s="2"/>
      <c r="M246" s="32" t="str">
        <f>IF(L246="","C",IF($I246="I",INDEX(Gehaltsklassen!A$11:A$15,MATCH(L246,Gehaltsklassen!C$11:C$15,1),1),IF($I246="II",INDEX(Gehaltsklassen!A$11:A$15,MATCH(L246,Gehaltsklassen!D$11:D$15,1),1),IF($I246="III",INDEX(Gehaltsklassen!A$11:A$15,MATCH(L246,Gehaltsklassen!E$11:E$15,1),1),"Falsche Bodenart"))))</f>
        <v>C</v>
      </c>
      <c r="N246" s="86" t="str">
        <f>IF(OR(C246=""),"",SUM(F246)*VLOOKUP(K246,Gehaltsklassen!$B$34:$D$38,2,FALSE))</f>
        <v/>
      </c>
      <c r="O246" s="86" t="str">
        <f>IF(OR(C246=""),"",SUM(F246)*VLOOKUP(K246,Gehaltsklassen!$B$34:$D$38,2,FALSE)*C246)</f>
        <v/>
      </c>
      <c r="P246" s="86" t="str">
        <f>IF(OR(C246=""),"",SUM(F246,)*VLOOKUP(K246,Gehaltsklassen!$B$34:$D$38,3,FALSE))</f>
        <v/>
      </c>
      <c r="Q246" s="86" t="str">
        <f>IF(OR(C246=""),"",SUM(F246,)*VLOOKUP(K246,Gehaltsklassen!$B$34:$D$38,3,FALSE)*C246)</f>
        <v/>
      </c>
      <c r="R246" s="87" t="str">
        <f>IF(OR(C246=""),"",(SUM(G246)*VLOOKUP(M246,Gehaltsklassen!$B$34:$D$38,2,FALSE)))</f>
        <v/>
      </c>
      <c r="S246" s="414" t="str">
        <f>IF(OR(C246=""),"",(SUM(G246)*VLOOKUP(M246,Gehaltsklassen!$B$34:$D$38,2,FALSE))*C246)</f>
        <v/>
      </c>
      <c r="T246" s="417" t="str">
        <f>IF(OR(C246=""),"",(SUM(G246)*VLOOKUP(M246,Gehaltsklassen!$B$34:$D$38,3,FALSE)))</f>
        <v/>
      </c>
      <c r="U246" s="417" t="str">
        <f>IF(OR(C246=""),"",(SUM(G246)*VLOOKUP(M246,Gehaltsklassen!$B$34:$D$38,3,FALSE))*C246)</f>
        <v/>
      </c>
    </row>
    <row r="247" spans="1:21" ht="25.9" customHeight="1" x14ac:dyDescent="0.2">
      <c r="A247" s="74" t="str">
        <f>IF(D247="","",MAX($A$10:A246)+1)</f>
        <v/>
      </c>
      <c r="B247" s="82" t="str">
        <f>IF('N-Bedarf GL §13a'!B246="","",'N-Bedarf GL §13a'!B246)</f>
        <v/>
      </c>
      <c r="C247" s="204" t="str">
        <f>IF('N-Bedarf GL §13a'!C246="","",'N-Bedarf GL §13a'!C246)</f>
        <v/>
      </c>
      <c r="D247" s="81" t="str">
        <f>IF('N-Bedarf GL §13a'!D246="","",'N-Bedarf GL §13a'!D246)</f>
        <v/>
      </c>
      <c r="E247" s="83" t="str">
        <f>IF('N-Bedarf GL §13a'!H246="","",'N-Bedarf GL §13a'!H246)</f>
        <v/>
      </c>
      <c r="F247" s="32" t="str">
        <f t="shared" si="6"/>
        <v/>
      </c>
      <c r="G247" s="84" t="str">
        <f t="shared" si="7"/>
        <v/>
      </c>
      <c r="H247" s="85"/>
      <c r="I247" s="77" t="s">
        <v>261</v>
      </c>
      <c r="J247" s="2"/>
      <c r="K247" s="32" t="str">
        <f>IF(J247="","C",IF($I247="I",INDEX(Gehaltsklassen!A$11:A$15,MATCH(J247,Gehaltsklassen!C$11:C$15,1),1),IF($I247="II",INDEX(Gehaltsklassen!A$11:A$15,MATCH(J247,Gehaltsklassen!D$11:D$15,1),1),IF($I247="III",INDEX(Gehaltsklassen!A$11:A$15,MATCH(J247,Gehaltsklassen!E$11:E$15,1),1),"Falsche Bodenart"))))</f>
        <v>C</v>
      </c>
      <c r="L247" s="2"/>
      <c r="M247" s="32" t="str">
        <f>IF(L247="","C",IF($I247="I",INDEX(Gehaltsklassen!A$11:A$15,MATCH(L247,Gehaltsklassen!C$11:C$15,1),1),IF($I247="II",INDEX(Gehaltsklassen!A$11:A$15,MATCH(L247,Gehaltsklassen!D$11:D$15,1),1),IF($I247="III",INDEX(Gehaltsklassen!A$11:A$15,MATCH(L247,Gehaltsklassen!E$11:E$15,1),1),"Falsche Bodenart"))))</f>
        <v>C</v>
      </c>
      <c r="N247" s="86" t="str">
        <f>IF(OR(C247=""),"",SUM(F247)*VLOOKUP(K247,Gehaltsklassen!$B$34:$D$38,2,FALSE))</f>
        <v/>
      </c>
      <c r="O247" s="86" t="str">
        <f>IF(OR(C247=""),"",SUM(F247)*VLOOKUP(K247,Gehaltsklassen!$B$34:$D$38,2,FALSE)*C247)</f>
        <v/>
      </c>
      <c r="P247" s="86" t="str">
        <f>IF(OR(C247=""),"",SUM(F247,)*VLOOKUP(K247,Gehaltsklassen!$B$34:$D$38,3,FALSE))</f>
        <v/>
      </c>
      <c r="Q247" s="86" t="str">
        <f>IF(OR(C247=""),"",SUM(F247,)*VLOOKUP(K247,Gehaltsklassen!$B$34:$D$38,3,FALSE)*C247)</f>
        <v/>
      </c>
      <c r="R247" s="87" t="str">
        <f>IF(OR(C247=""),"",(SUM(G247)*VLOOKUP(M247,Gehaltsklassen!$B$34:$D$38,2,FALSE)))</f>
        <v/>
      </c>
      <c r="S247" s="414" t="str">
        <f>IF(OR(C247=""),"",(SUM(G247)*VLOOKUP(M247,Gehaltsklassen!$B$34:$D$38,2,FALSE))*C247)</f>
        <v/>
      </c>
      <c r="T247" s="417" t="str">
        <f>IF(OR(C247=""),"",(SUM(G247)*VLOOKUP(M247,Gehaltsklassen!$B$34:$D$38,3,FALSE)))</f>
        <v/>
      </c>
      <c r="U247" s="417" t="str">
        <f>IF(OR(C247=""),"",(SUM(G247)*VLOOKUP(M247,Gehaltsklassen!$B$34:$D$38,3,FALSE))*C247)</f>
        <v/>
      </c>
    </row>
    <row r="248" spans="1:21" ht="25.9" customHeight="1" x14ac:dyDescent="0.2">
      <c r="A248" s="74" t="str">
        <f>IF(D248="","",MAX($A$10:A247)+1)</f>
        <v/>
      </c>
      <c r="B248" s="82" t="str">
        <f>IF('N-Bedarf GL §13a'!B247="","",'N-Bedarf GL §13a'!B247)</f>
        <v/>
      </c>
      <c r="C248" s="204" t="str">
        <f>IF('N-Bedarf GL §13a'!C247="","",'N-Bedarf GL §13a'!C247)</f>
        <v/>
      </c>
      <c r="D248" s="81" t="str">
        <f>IF('N-Bedarf GL §13a'!D247="","",'N-Bedarf GL §13a'!D247)</f>
        <v/>
      </c>
      <c r="E248" s="83" t="str">
        <f>IF('N-Bedarf GL §13a'!H247="","",'N-Bedarf GL §13a'!H247)</f>
        <v/>
      </c>
      <c r="F248" s="32" t="str">
        <f t="shared" si="6"/>
        <v/>
      </c>
      <c r="G248" s="84" t="str">
        <f t="shared" si="7"/>
        <v/>
      </c>
      <c r="H248" s="85"/>
      <c r="I248" s="77" t="s">
        <v>261</v>
      </c>
      <c r="J248" s="2"/>
      <c r="K248" s="32" t="str">
        <f>IF(J248="","C",IF($I248="I",INDEX(Gehaltsklassen!A$11:A$15,MATCH(J248,Gehaltsklassen!C$11:C$15,1),1),IF($I248="II",INDEX(Gehaltsklassen!A$11:A$15,MATCH(J248,Gehaltsklassen!D$11:D$15,1),1),IF($I248="III",INDEX(Gehaltsklassen!A$11:A$15,MATCH(J248,Gehaltsklassen!E$11:E$15,1),1),"Falsche Bodenart"))))</f>
        <v>C</v>
      </c>
      <c r="L248" s="2"/>
      <c r="M248" s="32" t="str">
        <f>IF(L248="","C",IF($I248="I",INDEX(Gehaltsklassen!A$11:A$15,MATCH(L248,Gehaltsklassen!C$11:C$15,1),1),IF($I248="II",INDEX(Gehaltsklassen!A$11:A$15,MATCH(L248,Gehaltsklassen!D$11:D$15,1),1),IF($I248="III",INDEX(Gehaltsklassen!A$11:A$15,MATCH(L248,Gehaltsklassen!E$11:E$15,1),1),"Falsche Bodenart"))))</f>
        <v>C</v>
      </c>
      <c r="N248" s="86" t="str">
        <f>IF(OR(C248=""),"",SUM(F248)*VLOOKUP(K248,Gehaltsklassen!$B$34:$D$38,2,FALSE))</f>
        <v/>
      </c>
      <c r="O248" s="86" t="str">
        <f>IF(OR(C248=""),"",SUM(F248)*VLOOKUP(K248,Gehaltsklassen!$B$34:$D$38,2,FALSE)*C248)</f>
        <v/>
      </c>
      <c r="P248" s="86" t="str">
        <f>IF(OR(C248=""),"",SUM(F248,)*VLOOKUP(K248,Gehaltsklassen!$B$34:$D$38,3,FALSE))</f>
        <v/>
      </c>
      <c r="Q248" s="86" t="str">
        <f>IF(OR(C248=""),"",SUM(F248,)*VLOOKUP(K248,Gehaltsklassen!$B$34:$D$38,3,FALSE)*C248)</f>
        <v/>
      </c>
      <c r="R248" s="87" t="str">
        <f>IF(OR(C248=""),"",(SUM(G248)*VLOOKUP(M248,Gehaltsklassen!$B$34:$D$38,2,FALSE)))</f>
        <v/>
      </c>
      <c r="S248" s="414" t="str">
        <f>IF(OR(C248=""),"",(SUM(G248)*VLOOKUP(M248,Gehaltsklassen!$B$34:$D$38,2,FALSE))*C248)</f>
        <v/>
      </c>
      <c r="T248" s="417" t="str">
        <f>IF(OR(C248=""),"",(SUM(G248)*VLOOKUP(M248,Gehaltsklassen!$B$34:$D$38,3,FALSE)))</f>
        <v/>
      </c>
      <c r="U248" s="417" t="str">
        <f>IF(OR(C248=""),"",(SUM(G248)*VLOOKUP(M248,Gehaltsklassen!$B$34:$D$38,3,FALSE))*C248)</f>
        <v/>
      </c>
    </row>
    <row r="249" spans="1:21" ht="25.9" customHeight="1" x14ac:dyDescent="0.2">
      <c r="A249" s="74" t="str">
        <f>IF(D249="","",MAX($A$10:A248)+1)</f>
        <v/>
      </c>
      <c r="B249" s="82" t="str">
        <f>IF('N-Bedarf GL §13a'!B248="","",'N-Bedarf GL §13a'!B248)</f>
        <v/>
      </c>
      <c r="C249" s="204" t="str">
        <f>IF('N-Bedarf GL §13a'!C248="","",'N-Bedarf GL §13a'!C248)</f>
        <v/>
      </c>
      <c r="D249" s="81" t="str">
        <f>IF('N-Bedarf GL §13a'!D248="","",'N-Bedarf GL §13a'!D248)</f>
        <v/>
      </c>
      <c r="E249" s="83" t="str">
        <f>IF('N-Bedarf GL §13a'!H248="","",'N-Bedarf GL §13a'!H248)</f>
        <v/>
      </c>
      <c r="F249" s="32" t="str">
        <f t="shared" si="6"/>
        <v/>
      </c>
      <c r="G249" s="84" t="str">
        <f t="shared" si="7"/>
        <v/>
      </c>
      <c r="H249" s="85"/>
      <c r="I249" s="77" t="s">
        <v>261</v>
      </c>
      <c r="J249" s="2"/>
      <c r="K249" s="32" t="str">
        <f>IF(J249="","C",IF($I249="I",INDEX(Gehaltsklassen!A$11:A$15,MATCH(J249,Gehaltsklassen!C$11:C$15,1),1),IF($I249="II",INDEX(Gehaltsklassen!A$11:A$15,MATCH(J249,Gehaltsklassen!D$11:D$15,1),1),IF($I249="III",INDEX(Gehaltsklassen!A$11:A$15,MATCH(J249,Gehaltsklassen!E$11:E$15,1),1),"Falsche Bodenart"))))</f>
        <v>C</v>
      </c>
      <c r="L249" s="2"/>
      <c r="M249" s="32" t="str">
        <f>IF(L249="","C",IF($I249="I",INDEX(Gehaltsklassen!A$11:A$15,MATCH(L249,Gehaltsklassen!C$11:C$15,1),1),IF($I249="II",INDEX(Gehaltsklassen!A$11:A$15,MATCH(L249,Gehaltsklassen!D$11:D$15,1),1),IF($I249="III",INDEX(Gehaltsklassen!A$11:A$15,MATCH(L249,Gehaltsklassen!E$11:E$15,1),1),"Falsche Bodenart"))))</f>
        <v>C</v>
      </c>
      <c r="N249" s="86" t="str">
        <f>IF(OR(C249=""),"",SUM(F249)*VLOOKUP(K249,Gehaltsklassen!$B$34:$D$38,2,FALSE))</f>
        <v/>
      </c>
      <c r="O249" s="86" t="str">
        <f>IF(OR(C249=""),"",SUM(F249)*VLOOKUP(K249,Gehaltsklassen!$B$34:$D$38,2,FALSE)*C249)</f>
        <v/>
      </c>
      <c r="P249" s="86" t="str">
        <f>IF(OR(C249=""),"",SUM(F249,)*VLOOKUP(K249,Gehaltsklassen!$B$34:$D$38,3,FALSE))</f>
        <v/>
      </c>
      <c r="Q249" s="86" t="str">
        <f>IF(OR(C249=""),"",SUM(F249,)*VLOOKUP(K249,Gehaltsklassen!$B$34:$D$38,3,FALSE)*C249)</f>
        <v/>
      </c>
      <c r="R249" s="87" t="str">
        <f>IF(OR(C249=""),"",(SUM(G249)*VLOOKUP(M249,Gehaltsklassen!$B$34:$D$38,2,FALSE)))</f>
        <v/>
      </c>
      <c r="S249" s="414" t="str">
        <f>IF(OR(C249=""),"",(SUM(G249)*VLOOKUP(M249,Gehaltsklassen!$B$34:$D$38,2,FALSE))*C249)</f>
        <v/>
      </c>
      <c r="T249" s="417" t="str">
        <f>IF(OR(C249=""),"",(SUM(G249)*VLOOKUP(M249,Gehaltsklassen!$B$34:$D$38,3,FALSE)))</f>
        <v/>
      </c>
      <c r="U249" s="417" t="str">
        <f>IF(OR(C249=""),"",(SUM(G249)*VLOOKUP(M249,Gehaltsklassen!$B$34:$D$38,3,FALSE))*C249)</f>
        <v/>
      </c>
    </row>
    <row r="250" spans="1:21" ht="25.9" customHeight="1" x14ac:dyDescent="0.2">
      <c r="A250" s="74" t="str">
        <f>IF(D250="","",MAX($A$10:A249)+1)</f>
        <v/>
      </c>
      <c r="B250" s="82" t="str">
        <f>IF('N-Bedarf GL §13a'!B249="","",'N-Bedarf GL §13a'!B249)</f>
        <v/>
      </c>
      <c r="C250" s="204" t="str">
        <f>IF('N-Bedarf GL §13a'!C249="","",'N-Bedarf GL §13a'!C249)</f>
        <v/>
      </c>
      <c r="D250" s="81" t="str">
        <f>IF('N-Bedarf GL §13a'!D249="","",'N-Bedarf GL §13a'!D249)</f>
        <v/>
      </c>
      <c r="E250" s="83" t="str">
        <f>IF('N-Bedarf GL §13a'!H249="","",'N-Bedarf GL §13a'!H249)</f>
        <v/>
      </c>
      <c r="F250" s="32" t="str">
        <f t="shared" si="6"/>
        <v/>
      </c>
      <c r="G250" s="84" t="str">
        <f t="shared" si="7"/>
        <v/>
      </c>
      <c r="H250" s="85"/>
      <c r="I250" s="77" t="s">
        <v>261</v>
      </c>
      <c r="J250" s="2"/>
      <c r="K250" s="32" t="str">
        <f>IF(J250="","C",IF($I250="I",INDEX(Gehaltsklassen!A$11:A$15,MATCH(J250,Gehaltsklassen!C$11:C$15,1),1),IF($I250="II",INDEX(Gehaltsklassen!A$11:A$15,MATCH(J250,Gehaltsklassen!D$11:D$15,1),1),IF($I250="III",INDEX(Gehaltsklassen!A$11:A$15,MATCH(J250,Gehaltsklassen!E$11:E$15,1),1),"Falsche Bodenart"))))</f>
        <v>C</v>
      </c>
      <c r="L250" s="2"/>
      <c r="M250" s="32" t="str">
        <f>IF(L250="","C",IF($I250="I",INDEX(Gehaltsklassen!A$11:A$15,MATCH(L250,Gehaltsklassen!C$11:C$15,1),1),IF($I250="II",INDEX(Gehaltsklassen!A$11:A$15,MATCH(L250,Gehaltsklassen!D$11:D$15,1),1),IF($I250="III",INDEX(Gehaltsklassen!A$11:A$15,MATCH(L250,Gehaltsklassen!E$11:E$15,1),1),"Falsche Bodenart"))))</f>
        <v>C</v>
      </c>
      <c r="N250" s="86" t="str">
        <f>IF(OR(C250=""),"",SUM(F250)*VLOOKUP(K250,Gehaltsklassen!$B$34:$D$38,2,FALSE))</f>
        <v/>
      </c>
      <c r="O250" s="86" t="str">
        <f>IF(OR(C250=""),"",SUM(F250)*VLOOKUP(K250,Gehaltsklassen!$B$34:$D$38,2,FALSE)*C250)</f>
        <v/>
      </c>
      <c r="P250" s="86" t="str">
        <f>IF(OR(C250=""),"",SUM(F250,)*VLOOKUP(K250,Gehaltsklassen!$B$34:$D$38,3,FALSE))</f>
        <v/>
      </c>
      <c r="Q250" s="86" t="str">
        <f>IF(OR(C250=""),"",SUM(F250,)*VLOOKUP(K250,Gehaltsklassen!$B$34:$D$38,3,FALSE)*C250)</f>
        <v/>
      </c>
      <c r="R250" s="87" t="str">
        <f>IF(OR(C250=""),"",(SUM(G250)*VLOOKUP(M250,Gehaltsklassen!$B$34:$D$38,2,FALSE)))</f>
        <v/>
      </c>
      <c r="S250" s="414" t="str">
        <f>IF(OR(C250=""),"",(SUM(G250)*VLOOKUP(M250,Gehaltsklassen!$B$34:$D$38,2,FALSE))*C250)</f>
        <v/>
      </c>
      <c r="T250" s="417" t="str">
        <f>IF(OR(C250=""),"",(SUM(G250)*VLOOKUP(M250,Gehaltsklassen!$B$34:$D$38,3,FALSE)))</f>
        <v/>
      </c>
      <c r="U250" s="417" t="str">
        <f>IF(OR(C250=""),"",(SUM(G250)*VLOOKUP(M250,Gehaltsklassen!$B$34:$D$38,3,FALSE))*C250)</f>
        <v/>
      </c>
    </row>
    <row r="251" spans="1:21" ht="25.9" customHeight="1" x14ac:dyDescent="0.2">
      <c r="A251" s="74" t="str">
        <f>IF(D251="","",MAX($A$10:A250)+1)</f>
        <v/>
      </c>
      <c r="B251" s="82" t="str">
        <f>IF('N-Bedarf GL §13a'!B250="","",'N-Bedarf GL §13a'!B250)</f>
        <v/>
      </c>
      <c r="C251" s="204" t="str">
        <f>IF('N-Bedarf GL §13a'!C250="","",'N-Bedarf GL §13a'!C250)</f>
        <v/>
      </c>
      <c r="D251" s="81" t="str">
        <f>IF('N-Bedarf GL §13a'!D250="","",'N-Bedarf GL §13a'!D250)</f>
        <v/>
      </c>
      <c r="E251" s="83" t="str">
        <f>IF('N-Bedarf GL §13a'!H250="","",'N-Bedarf GL §13a'!H250)</f>
        <v/>
      </c>
      <c r="F251" s="32" t="str">
        <f t="shared" si="6"/>
        <v/>
      </c>
      <c r="G251" s="84" t="str">
        <f t="shared" si="7"/>
        <v/>
      </c>
      <c r="H251" s="85"/>
      <c r="I251" s="77" t="s">
        <v>261</v>
      </c>
      <c r="J251" s="2"/>
      <c r="K251" s="32" t="str">
        <f>IF(J251="","C",IF($I251="I",INDEX(Gehaltsklassen!A$11:A$15,MATCH(J251,Gehaltsklassen!C$11:C$15,1),1),IF($I251="II",INDEX(Gehaltsklassen!A$11:A$15,MATCH(J251,Gehaltsklassen!D$11:D$15,1),1),IF($I251="III",INDEX(Gehaltsklassen!A$11:A$15,MATCH(J251,Gehaltsklassen!E$11:E$15,1),1),"Falsche Bodenart"))))</f>
        <v>C</v>
      </c>
      <c r="L251" s="2"/>
      <c r="M251" s="32" t="str">
        <f>IF(L251="","C",IF($I251="I",INDEX(Gehaltsklassen!A$11:A$15,MATCH(L251,Gehaltsklassen!C$11:C$15,1),1),IF($I251="II",INDEX(Gehaltsklassen!A$11:A$15,MATCH(L251,Gehaltsklassen!D$11:D$15,1),1),IF($I251="III",INDEX(Gehaltsklassen!A$11:A$15,MATCH(L251,Gehaltsklassen!E$11:E$15,1),1),"Falsche Bodenart"))))</f>
        <v>C</v>
      </c>
      <c r="N251" s="86" t="str">
        <f>IF(OR(C251=""),"",SUM(F251)*VLOOKUP(K251,Gehaltsklassen!$B$34:$D$38,2,FALSE))</f>
        <v/>
      </c>
      <c r="O251" s="86" t="str">
        <f>IF(OR(C251=""),"",SUM(F251)*VLOOKUP(K251,Gehaltsklassen!$B$34:$D$38,2,FALSE)*C251)</f>
        <v/>
      </c>
      <c r="P251" s="86" t="str">
        <f>IF(OR(C251=""),"",SUM(F251,)*VLOOKUP(K251,Gehaltsklassen!$B$34:$D$38,3,FALSE))</f>
        <v/>
      </c>
      <c r="Q251" s="86" t="str">
        <f>IF(OR(C251=""),"",SUM(F251,)*VLOOKUP(K251,Gehaltsklassen!$B$34:$D$38,3,FALSE)*C251)</f>
        <v/>
      </c>
      <c r="R251" s="87" t="str">
        <f>IF(OR(C251=""),"",(SUM(G251)*VLOOKUP(M251,Gehaltsklassen!$B$34:$D$38,2,FALSE)))</f>
        <v/>
      </c>
      <c r="S251" s="414" t="str">
        <f>IF(OR(C251=""),"",(SUM(G251)*VLOOKUP(M251,Gehaltsklassen!$B$34:$D$38,2,FALSE))*C251)</f>
        <v/>
      </c>
      <c r="T251" s="417" t="str">
        <f>IF(OR(C251=""),"",(SUM(G251)*VLOOKUP(M251,Gehaltsklassen!$B$34:$D$38,3,FALSE)))</f>
        <v/>
      </c>
      <c r="U251" s="417" t="str">
        <f>IF(OR(C251=""),"",(SUM(G251)*VLOOKUP(M251,Gehaltsklassen!$B$34:$D$38,3,FALSE))*C251)</f>
        <v/>
      </c>
    </row>
    <row r="252" spans="1:21" ht="25.9" customHeight="1" x14ac:dyDescent="0.2">
      <c r="A252" s="74" t="str">
        <f>IF(D252="","",MAX($A$10:A251)+1)</f>
        <v/>
      </c>
      <c r="B252" s="82" t="str">
        <f>IF('N-Bedarf GL §13a'!B251="","",'N-Bedarf GL §13a'!B251)</f>
        <v/>
      </c>
      <c r="C252" s="204" t="str">
        <f>IF('N-Bedarf GL §13a'!C251="","",'N-Bedarf GL §13a'!C251)</f>
        <v/>
      </c>
      <c r="D252" s="81" t="str">
        <f>IF('N-Bedarf GL §13a'!D251="","",'N-Bedarf GL §13a'!D251)</f>
        <v/>
      </c>
      <c r="E252" s="83" t="str">
        <f>IF('N-Bedarf GL §13a'!H251="","",'N-Bedarf GL §13a'!H251)</f>
        <v/>
      </c>
      <c r="F252" s="32" t="str">
        <f t="shared" si="6"/>
        <v/>
      </c>
      <c r="G252" s="84" t="str">
        <f t="shared" si="7"/>
        <v/>
      </c>
      <c r="H252" s="85"/>
      <c r="I252" s="77" t="s">
        <v>261</v>
      </c>
      <c r="J252" s="2"/>
      <c r="K252" s="32" t="str">
        <f>IF(J252="","C",IF($I252="I",INDEX(Gehaltsklassen!A$11:A$15,MATCH(J252,Gehaltsklassen!C$11:C$15,1),1),IF($I252="II",INDEX(Gehaltsklassen!A$11:A$15,MATCH(J252,Gehaltsklassen!D$11:D$15,1),1),IF($I252="III",INDEX(Gehaltsklassen!A$11:A$15,MATCH(J252,Gehaltsklassen!E$11:E$15,1),1),"Falsche Bodenart"))))</f>
        <v>C</v>
      </c>
      <c r="L252" s="2"/>
      <c r="M252" s="32" t="str">
        <f>IF(L252="","C",IF($I252="I",INDEX(Gehaltsklassen!A$11:A$15,MATCH(L252,Gehaltsklassen!C$11:C$15,1),1),IF($I252="II",INDEX(Gehaltsklassen!A$11:A$15,MATCH(L252,Gehaltsklassen!D$11:D$15,1),1),IF($I252="III",INDEX(Gehaltsklassen!A$11:A$15,MATCH(L252,Gehaltsklassen!E$11:E$15,1),1),"Falsche Bodenart"))))</f>
        <v>C</v>
      </c>
      <c r="N252" s="86" t="str">
        <f>IF(OR(C252=""),"",SUM(F252)*VLOOKUP(K252,Gehaltsklassen!$B$34:$D$38,2,FALSE))</f>
        <v/>
      </c>
      <c r="O252" s="86" t="str">
        <f>IF(OR(C252=""),"",SUM(F252)*VLOOKUP(K252,Gehaltsklassen!$B$34:$D$38,2,FALSE)*C252)</f>
        <v/>
      </c>
      <c r="P252" s="86" t="str">
        <f>IF(OR(C252=""),"",SUM(F252,)*VLOOKUP(K252,Gehaltsklassen!$B$34:$D$38,3,FALSE))</f>
        <v/>
      </c>
      <c r="Q252" s="86" t="str">
        <f>IF(OR(C252=""),"",SUM(F252,)*VLOOKUP(K252,Gehaltsklassen!$B$34:$D$38,3,FALSE)*C252)</f>
        <v/>
      </c>
      <c r="R252" s="87" t="str">
        <f>IF(OR(C252=""),"",(SUM(G252)*VLOOKUP(M252,Gehaltsklassen!$B$34:$D$38,2,FALSE)))</f>
        <v/>
      </c>
      <c r="S252" s="414" t="str">
        <f>IF(OR(C252=""),"",(SUM(G252)*VLOOKUP(M252,Gehaltsklassen!$B$34:$D$38,2,FALSE))*C252)</f>
        <v/>
      </c>
      <c r="T252" s="417" t="str">
        <f>IF(OR(C252=""),"",(SUM(G252)*VLOOKUP(M252,Gehaltsklassen!$B$34:$D$38,3,FALSE)))</f>
        <v/>
      </c>
      <c r="U252" s="417" t="str">
        <f>IF(OR(C252=""),"",(SUM(G252)*VLOOKUP(M252,Gehaltsklassen!$B$34:$D$38,3,FALSE))*C252)</f>
        <v/>
      </c>
    </row>
    <row r="253" spans="1:21" ht="25.9" customHeight="1" x14ac:dyDescent="0.2">
      <c r="A253" s="74" t="str">
        <f>IF(D253="","",MAX($A$10:A252)+1)</f>
        <v/>
      </c>
      <c r="B253" s="82" t="str">
        <f>IF('N-Bedarf GL §13a'!B252="","",'N-Bedarf GL §13a'!B252)</f>
        <v/>
      </c>
      <c r="C253" s="204" t="str">
        <f>IF('N-Bedarf GL §13a'!C252="","",'N-Bedarf GL §13a'!C252)</f>
        <v/>
      </c>
      <c r="D253" s="81" t="str">
        <f>IF('N-Bedarf GL §13a'!D252="","",'N-Bedarf GL §13a'!D252)</f>
        <v/>
      </c>
      <c r="E253" s="83" t="str">
        <f>IF('N-Bedarf GL §13a'!H252="","",'N-Bedarf GL §13a'!H252)</f>
        <v/>
      </c>
      <c r="F253" s="32" t="str">
        <f t="shared" si="6"/>
        <v/>
      </c>
      <c r="G253" s="84" t="str">
        <f t="shared" si="7"/>
        <v/>
      </c>
      <c r="H253" s="85"/>
      <c r="I253" s="77" t="s">
        <v>261</v>
      </c>
      <c r="J253" s="2"/>
      <c r="K253" s="32" t="str">
        <f>IF(J253="","C",IF($I253="I",INDEX(Gehaltsklassen!A$11:A$15,MATCH(J253,Gehaltsklassen!C$11:C$15,1),1),IF($I253="II",INDEX(Gehaltsklassen!A$11:A$15,MATCH(J253,Gehaltsklassen!D$11:D$15,1),1),IF($I253="III",INDEX(Gehaltsklassen!A$11:A$15,MATCH(J253,Gehaltsklassen!E$11:E$15,1),1),"Falsche Bodenart"))))</f>
        <v>C</v>
      </c>
      <c r="L253" s="2"/>
      <c r="M253" s="32" t="str">
        <f>IF(L253="","C",IF($I253="I",INDEX(Gehaltsklassen!A$11:A$15,MATCH(L253,Gehaltsklassen!C$11:C$15,1),1),IF($I253="II",INDEX(Gehaltsklassen!A$11:A$15,MATCH(L253,Gehaltsklassen!D$11:D$15,1),1),IF($I253="III",INDEX(Gehaltsklassen!A$11:A$15,MATCH(L253,Gehaltsklassen!E$11:E$15,1),1),"Falsche Bodenart"))))</f>
        <v>C</v>
      </c>
      <c r="N253" s="86" t="str">
        <f>IF(OR(C253=""),"",SUM(F253)*VLOOKUP(K253,Gehaltsklassen!$B$34:$D$38,2,FALSE))</f>
        <v/>
      </c>
      <c r="O253" s="86" t="str">
        <f>IF(OR(C253=""),"",SUM(F253)*VLOOKUP(K253,Gehaltsklassen!$B$34:$D$38,2,FALSE)*C253)</f>
        <v/>
      </c>
      <c r="P253" s="86" t="str">
        <f>IF(OR(C253=""),"",SUM(F253,)*VLOOKUP(K253,Gehaltsklassen!$B$34:$D$38,3,FALSE))</f>
        <v/>
      </c>
      <c r="Q253" s="86" t="str">
        <f>IF(OR(C253=""),"",SUM(F253,)*VLOOKUP(K253,Gehaltsklassen!$B$34:$D$38,3,FALSE)*C253)</f>
        <v/>
      </c>
      <c r="R253" s="87" t="str">
        <f>IF(OR(C253=""),"",(SUM(G253)*VLOOKUP(M253,Gehaltsklassen!$B$34:$D$38,2,FALSE)))</f>
        <v/>
      </c>
      <c r="S253" s="414" t="str">
        <f>IF(OR(C253=""),"",(SUM(G253)*VLOOKUP(M253,Gehaltsklassen!$B$34:$D$38,2,FALSE))*C253)</f>
        <v/>
      </c>
      <c r="T253" s="417" t="str">
        <f>IF(OR(C253=""),"",(SUM(G253)*VLOOKUP(M253,Gehaltsklassen!$B$34:$D$38,3,FALSE)))</f>
        <v/>
      </c>
      <c r="U253" s="417" t="str">
        <f>IF(OR(C253=""),"",(SUM(G253)*VLOOKUP(M253,Gehaltsklassen!$B$34:$D$38,3,FALSE))*C253)</f>
        <v/>
      </c>
    </row>
    <row r="254" spans="1:21" ht="25.9" customHeight="1" x14ac:dyDescent="0.2">
      <c r="A254" s="74" t="str">
        <f>IF(D254="","",MAX($A$10:A253)+1)</f>
        <v/>
      </c>
      <c r="B254" s="82" t="str">
        <f>IF('N-Bedarf GL §13a'!B253="","",'N-Bedarf GL §13a'!B253)</f>
        <v/>
      </c>
      <c r="C254" s="204" t="str">
        <f>IF('N-Bedarf GL §13a'!C253="","",'N-Bedarf GL §13a'!C253)</f>
        <v/>
      </c>
      <c r="D254" s="81" t="str">
        <f>IF('N-Bedarf GL §13a'!D253="","",'N-Bedarf GL §13a'!D253)</f>
        <v/>
      </c>
      <c r="E254" s="83" t="str">
        <f>IF('N-Bedarf GL §13a'!H253="","",'N-Bedarf GL §13a'!H253)</f>
        <v/>
      </c>
      <c r="F254" s="32" t="str">
        <f t="shared" si="6"/>
        <v/>
      </c>
      <c r="G254" s="84" t="str">
        <f t="shared" si="7"/>
        <v/>
      </c>
      <c r="H254" s="85"/>
      <c r="I254" s="77" t="s">
        <v>261</v>
      </c>
      <c r="J254" s="2"/>
      <c r="K254" s="32" t="str">
        <f>IF(J254="","C",IF($I254="I",INDEX(Gehaltsklassen!A$11:A$15,MATCH(J254,Gehaltsklassen!C$11:C$15,1),1),IF($I254="II",INDEX(Gehaltsklassen!A$11:A$15,MATCH(J254,Gehaltsklassen!D$11:D$15,1),1),IF($I254="III",INDEX(Gehaltsklassen!A$11:A$15,MATCH(J254,Gehaltsklassen!E$11:E$15,1),1),"Falsche Bodenart"))))</f>
        <v>C</v>
      </c>
      <c r="L254" s="2"/>
      <c r="M254" s="32" t="str">
        <f>IF(L254="","C",IF($I254="I",INDEX(Gehaltsklassen!A$11:A$15,MATCH(L254,Gehaltsklassen!C$11:C$15,1),1),IF($I254="II",INDEX(Gehaltsklassen!A$11:A$15,MATCH(L254,Gehaltsklassen!D$11:D$15,1),1),IF($I254="III",INDEX(Gehaltsklassen!A$11:A$15,MATCH(L254,Gehaltsklassen!E$11:E$15,1),1),"Falsche Bodenart"))))</f>
        <v>C</v>
      </c>
      <c r="N254" s="86" t="str">
        <f>IF(OR(C254=""),"",SUM(F254)*VLOOKUP(K254,Gehaltsklassen!$B$34:$D$38,2,FALSE))</f>
        <v/>
      </c>
      <c r="O254" s="86" t="str">
        <f>IF(OR(C254=""),"",SUM(F254)*VLOOKUP(K254,Gehaltsklassen!$B$34:$D$38,2,FALSE)*C254)</f>
        <v/>
      </c>
      <c r="P254" s="86" t="str">
        <f>IF(OR(C254=""),"",SUM(F254,)*VLOOKUP(K254,Gehaltsklassen!$B$34:$D$38,3,FALSE))</f>
        <v/>
      </c>
      <c r="Q254" s="86" t="str">
        <f>IF(OR(C254=""),"",SUM(F254,)*VLOOKUP(K254,Gehaltsklassen!$B$34:$D$38,3,FALSE)*C254)</f>
        <v/>
      </c>
      <c r="R254" s="87" t="str">
        <f>IF(OR(C254=""),"",(SUM(G254)*VLOOKUP(M254,Gehaltsklassen!$B$34:$D$38,2,FALSE)))</f>
        <v/>
      </c>
      <c r="S254" s="414" t="str">
        <f>IF(OR(C254=""),"",(SUM(G254)*VLOOKUP(M254,Gehaltsklassen!$B$34:$D$38,2,FALSE))*C254)</f>
        <v/>
      </c>
      <c r="T254" s="417" t="str">
        <f>IF(OR(C254=""),"",(SUM(G254)*VLOOKUP(M254,Gehaltsklassen!$B$34:$D$38,3,FALSE)))</f>
        <v/>
      </c>
      <c r="U254" s="417" t="str">
        <f>IF(OR(C254=""),"",(SUM(G254)*VLOOKUP(M254,Gehaltsklassen!$B$34:$D$38,3,FALSE))*C254)</f>
        <v/>
      </c>
    </row>
    <row r="255" spans="1:21" ht="25.9" customHeight="1" x14ac:dyDescent="0.2">
      <c r="A255" s="74" t="str">
        <f>IF(D255="","",MAX($A$10:A254)+1)</f>
        <v/>
      </c>
      <c r="B255" s="82" t="str">
        <f>IF('N-Bedarf GL §13a'!B254="","",'N-Bedarf GL §13a'!B254)</f>
        <v/>
      </c>
      <c r="C255" s="204" t="str">
        <f>IF('N-Bedarf GL §13a'!C254="","",'N-Bedarf GL §13a'!C254)</f>
        <v/>
      </c>
      <c r="D255" s="81" t="str">
        <f>IF('N-Bedarf GL §13a'!D254="","",'N-Bedarf GL §13a'!D254)</f>
        <v/>
      </c>
      <c r="E255" s="83" t="str">
        <f>IF('N-Bedarf GL §13a'!H254="","",'N-Bedarf GL §13a'!H254)</f>
        <v/>
      </c>
      <c r="F255" s="32" t="str">
        <f t="shared" si="6"/>
        <v/>
      </c>
      <c r="G255" s="84" t="str">
        <f t="shared" si="7"/>
        <v/>
      </c>
      <c r="H255" s="85"/>
      <c r="I255" s="77" t="s">
        <v>261</v>
      </c>
      <c r="J255" s="2"/>
      <c r="K255" s="32" t="str">
        <f>IF(J255="","C",IF($I255="I",INDEX(Gehaltsklassen!A$11:A$15,MATCH(J255,Gehaltsklassen!C$11:C$15,1),1),IF($I255="II",INDEX(Gehaltsklassen!A$11:A$15,MATCH(J255,Gehaltsklassen!D$11:D$15,1),1),IF($I255="III",INDEX(Gehaltsklassen!A$11:A$15,MATCH(J255,Gehaltsklassen!E$11:E$15,1),1),"Falsche Bodenart"))))</f>
        <v>C</v>
      </c>
      <c r="L255" s="2"/>
      <c r="M255" s="32" t="str">
        <f>IF(L255="","C",IF($I255="I",INDEX(Gehaltsklassen!A$11:A$15,MATCH(L255,Gehaltsklassen!C$11:C$15,1),1),IF($I255="II",INDEX(Gehaltsklassen!A$11:A$15,MATCH(L255,Gehaltsklassen!D$11:D$15,1),1),IF($I255="III",INDEX(Gehaltsklassen!A$11:A$15,MATCH(L255,Gehaltsklassen!E$11:E$15,1),1),"Falsche Bodenart"))))</f>
        <v>C</v>
      </c>
      <c r="N255" s="86" t="str">
        <f>IF(OR(C255=""),"",SUM(F255)*VLOOKUP(K255,Gehaltsklassen!$B$34:$D$38,2,FALSE))</f>
        <v/>
      </c>
      <c r="O255" s="86" t="str">
        <f>IF(OR(C255=""),"",SUM(F255)*VLOOKUP(K255,Gehaltsklassen!$B$34:$D$38,2,FALSE)*C255)</f>
        <v/>
      </c>
      <c r="P255" s="86" t="str">
        <f>IF(OR(C255=""),"",SUM(F255,)*VLOOKUP(K255,Gehaltsklassen!$B$34:$D$38,3,FALSE))</f>
        <v/>
      </c>
      <c r="Q255" s="86" t="str">
        <f>IF(OR(C255=""),"",SUM(F255,)*VLOOKUP(K255,Gehaltsklassen!$B$34:$D$38,3,FALSE)*C255)</f>
        <v/>
      </c>
      <c r="R255" s="87" t="str">
        <f>IF(OR(C255=""),"",(SUM(G255)*VLOOKUP(M255,Gehaltsklassen!$B$34:$D$38,2,FALSE)))</f>
        <v/>
      </c>
      <c r="S255" s="414" t="str">
        <f>IF(OR(C255=""),"",(SUM(G255)*VLOOKUP(M255,Gehaltsklassen!$B$34:$D$38,2,FALSE))*C255)</f>
        <v/>
      </c>
      <c r="T255" s="417" t="str">
        <f>IF(OR(C255=""),"",(SUM(G255)*VLOOKUP(M255,Gehaltsklassen!$B$34:$D$38,3,FALSE)))</f>
        <v/>
      </c>
      <c r="U255" s="417" t="str">
        <f>IF(OR(C255=""),"",(SUM(G255)*VLOOKUP(M255,Gehaltsklassen!$B$34:$D$38,3,FALSE))*C255)</f>
        <v/>
      </c>
    </row>
    <row r="256" spans="1:21" ht="25.9" customHeight="1" x14ac:dyDescent="0.2">
      <c r="A256" s="74" t="str">
        <f>IF(D256="","",MAX($A$10:A255)+1)</f>
        <v/>
      </c>
      <c r="B256" s="82" t="str">
        <f>IF('N-Bedarf GL §13a'!B255="","",'N-Bedarf GL §13a'!B255)</f>
        <v/>
      </c>
      <c r="C256" s="204" t="str">
        <f>IF('N-Bedarf GL §13a'!C255="","",'N-Bedarf GL §13a'!C255)</f>
        <v/>
      </c>
      <c r="D256" s="81" t="str">
        <f>IF('N-Bedarf GL §13a'!D255="","",'N-Bedarf GL §13a'!D255)</f>
        <v/>
      </c>
      <c r="E256" s="83" t="str">
        <f>IF('N-Bedarf GL §13a'!H255="","",'N-Bedarf GL §13a'!H255)</f>
        <v/>
      </c>
      <c r="F256" s="32" t="str">
        <f t="shared" si="6"/>
        <v/>
      </c>
      <c r="G256" s="84" t="str">
        <f t="shared" si="7"/>
        <v/>
      </c>
      <c r="H256" s="85"/>
      <c r="I256" s="77" t="s">
        <v>261</v>
      </c>
      <c r="J256" s="2"/>
      <c r="K256" s="32" t="str">
        <f>IF(J256="","C",IF($I256="I",INDEX(Gehaltsklassen!A$11:A$15,MATCH(J256,Gehaltsklassen!C$11:C$15,1),1),IF($I256="II",INDEX(Gehaltsklassen!A$11:A$15,MATCH(J256,Gehaltsklassen!D$11:D$15,1),1),IF($I256="III",INDEX(Gehaltsklassen!A$11:A$15,MATCH(J256,Gehaltsklassen!E$11:E$15,1),1),"Falsche Bodenart"))))</f>
        <v>C</v>
      </c>
      <c r="L256" s="2"/>
      <c r="M256" s="32" t="str">
        <f>IF(L256="","C",IF($I256="I",INDEX(Gehaltsklassen!A$11:A$15,MATCH(L256,Gehaltsklassen!C$11:C$15,1),1),IF($I256="II",INDEX(Gehaltsklassen!A$11:A$15,MATCH(L256,Gehaltsklassen!D$11:D$15,1),1),IF($I256="III",INDEX(Gehaltsklassen!A$11:A$15,MATCH(L256,Gehaltsklassen!E$11:E$15,1),1),"Falsche Bodenart"))))</f>
        <v>C</v>
      </c>
      <c r="N256" s="86" t="str">
        <f>IF(OR(C256=""),"",SUM(F256)*VLOOKUP(K256,Gehaltsklassen!$B$34:$D$38,2,FALSE))</f>
        <v/>
      </c>
      <c r="O256" s="86" t="str">
        <f>IF(OR(C256=""),"",SUM(F256)*VLOOKUP(K256,Gehaltsklassen!$B$34:$D$38,2,FALSE)*C256)</f>
        <v/>
      </c>
      <c r="P256" s="86" t="str">
        <f>IF(OR(C256=""),"",SUM(F256,)*VLOOKUP(K256,Gehaltsklassen!$B$34:$D$38,3,FALSE))</f>
        <v/>
      </c>
      <c r="Q256" s="86" t="str">
        <f>IF(OR(C256=""),"",SUM(F256,)*VLOOKUP(K256,Gehaltsklassen!$B$34:$D$38,3,FALSE)*C256)</f>
        <v/>
      </c>
      <c r="R256" s="87" t="str">
        <f>IF(OR(C256=""),"",(SUM(G256)*VLOOKUP(M256,Gehaltsklassen!$B$34:$D$38,2,FALSE)))</f>
        <v/>
      </c>
      <c r="S256" s="414" t="str">
        <f>IF(OR(C256=""),"",(SUM(G256)*VLOOKUP(M256,Gehaltsklassen!$B$34:$D$38,2,FALSE))*C256)</f>
        <v/>
      </c>
      <c r="T256" s="417" t="str">
        <f>IF(OR(C256=""),"",(SUM(G256)*VLOOKUP(M256,Gehaltsklassen!$B$34:$D$38,3,FALSE)))</f>
        <v/>
      </c>
      <c r="U256" s="417" t="str">
        <f>IF(OR(C256=""),"",(SUM(G256)*VLOOKUP(M256,Gehaltsklassen!$B$34:$D$38,3,FALSE))*C256)</f>
        <v/>
      </c>
    </row>
    <row r="257" spans="1:21" ht="25.9" customHeight="1" x14ac:dyDescent="0.2">
      <c r="A257" s="74" t="str">
        <f>IF(D257="","",MAX($A$10:A256)+1)</f>
        <v/>
      </c>
      <c r="B257" s="82" t="str">
        <f>IF('N-Bedarf GL §13a'!B256="","",'N-Bedarf GL §13a'!B256)</f>
        <v/>
      </c>
      <c r="C257" s="204" t="str">
        <f>IF('N-Bedarf GL §13a'!C256="","",'N-Bedarf GL §13a'!C256)</f>
        <v/>
      </c>
      <c r="D257" s="81" t="str">
        <f>IF('N-Bedarf GL §13a'!D256="","",'N-Bedarf GL §13a'!D256)</f>
        <v/>
      </c>
      <c r="E257" s="83" t="str">
        <f>IF('N-Bedarf GL §13a'!H256="","",'N-Bedarf GL §13a'!H256)</f>
        <v/>
      </c>
      <c r="F257" s="32" t="str">
        <f t="shared" si="6"/>
        <v/>
      </c>
      <c r="G257" s="84" t="str">
        <f t="shared" si="7"/>
        <v/>
      </c>
      <c r="H257" s="85"/>
      <c r="I257" s="77" t="s">
        <v>261</v>
      </c>
      <c r="J257" s="2"/>
      <c r="K257" s="32" t="str">
        <f>IF(J257="","C",IF($I257="I",INDEX(Gehaltsklassen!A$11:A$15,MATCH(J257,Gehaltsklassen!C$11:C$15,1),1),IF($I257="II",INDEX(Gehaltsklassen!A$11:A$15,MATCH(J257,Gehaltsklassen!D$11:D$15,1),1),IF($I257="III",INDEX(Gehaltsklassen!A$11:A$15,MATCH(J257,Gehaltsklassen!E$11:E$15,1),1),"Falsche Bodenart"))))</f>
        <v>C</v>
      </c>
      <c r="L257" s="2"/>
      <c r="M257" s="32" t="str">
        <f>IF(L257="","C",IF($I257="I",INDEX(Gehaltsklassen!A$11:A$15,MATCH(L257,Gehaltsklassen!C$11:C$15,1),1),IF($I257="II",INDEX(Gehaltsklassen!A$11:A$15,MATCH(L257,Gehaltsklassen!D$11:D$15,1),1),IF($I257="III",INDEX(Gehaltsklassen!A$11:A$15,MATCH(L257,Gehaltsklassen!E$11:E$15,1),1),"Falsche Bodenart"))))</f>
        <v>C</v>
      </c>
      <c r="N257" s="86" t="str">
        <f>IF(OR(C257=""),"",SUM(F257)*VLOOKUP(K257,Gehaltsklassen!$B$34:$D$38,2,FALSE))</f>
        <v/>
      </c>
      <c r="O257" s="86" t="str">
        <f>IF(OR(C257=""),"",SUM(F257)*VLOOKUP(K257,Gehaltsklassen!$B$34:$D$38,2,FALSE)*C257)</f>
        <v/>
      </c>
      <c r="P257" s="86" t="str">
        <f>IF(OR(C257=""),"",SUM(F257,)*VLOOKUP(K257,Gehaltsklassen!$B$34:$D$38,3,FALSE))</f>
        <v/>
      </c>
      <c r="Q257" s="86" t="str">
        <f>IF(OR(C257=""),"",SUM(F257,)*VLOOKUP(K257,Gehaltsklassen!$B$34:$D$38,3,FALSE)*C257)</f>
        <v/>
      </c>
      <c r="R257" s="87" t="str">
        <f>IF(OR(C257=""),"",(SUM(G257)*VLOOKUP(M257,Gehaltsklassen!$B$34:$D$38,2,FALSE)))</f>
        <v/>
      </c>
      <c r="S257" s="414" t="str">
        <f>IF(OR(C257=""),"",(SUM(G257)*VLOOKUP(M257,Gehaltsklassen!$B$34:$D$38,2,FALSE))*C257)</f>
        <v/>
      </c>
      <c r="T257" s="417" t="str">
        <f>IF(OR(C257=""),"",(SUM(G257)*VLOOKUP(M257,Gehaltsklassen!$B$34:$D$38,3,FALSE)))</f>
        <v/>
      </c>
      <c r="U257" s="417" t="str">
        <f>IF(OR(C257=""),"",(SUM(G257)*VLOOKUP(M257,Gehaltsklassen!$B$34:$D$38,3,FALSE))*C257)</f>
        <v/>
      </c>
    </row>
    <row r="258" spans="1:21" ht="25.9" customHeight="1" x14ac:dyDescent="0.2">
      <c r="A258" s="74" t="str">
        <f>IF(D258="","",MAX($A$10:A257)+1)</f>
        <v/>
      </c>
      <c r="B258" s="82" t="str">
        <f>IF('N-Bedarf GL §13a'!B257="","",'N-Bedarf GL §13a'!B257)</f>
        <v/>
      </c>
      <c r="C258" s="204" t="str">
        <f>IF('N-Bedarf GL §13a'!C257="","",'N-Bedarf GL §13a'!C257)</f>
        <v/>
      </c>
      <c r="D258" s="81" t="str">
        <f>IF('N-Bedarf GL §13a'!D257="","",'N-Bedarf GL §13a'!D257)</f>
        <v/>
      </c>
      <c r="E258" s="83" t="str">
        <f>IF('N-Bedarf GL §13a'!H257="","",'N-Bedarf GL §13a'!H257)</f>
        <v/>
      </c>
      <c r="F258" s="32" t="str">
        <f t="shared" si="6"/>
        <v/>
      </c>
      <c r="G258" s="84" t="str">
        <f t="shared" si="7"/>
        <v/>
      </c>
      <c r="H258" s="85"/>
      <c r="I258" s="77" t="s">
        <v>261</v>
      </c>
      <c r="J258" s="2"/>
      <c r="K258" s="32" t="str">
        <f>IF(J258="","C",IF($I258="I",INDEX(Gehaltsklassen!A$11:A$15,MATCH(J258,Gehaltsklassen!C$11:C$15,1),1),IF($I258="II",INDEX(Gehaltsklassen!A$11:A$15,MATCH(J258,Gehaltsklassen!D$11:D$15,1),1),IF($I258="III",INDEX(Gehaltsklassen!A$11:A$15,MATCH(J258,Gehaltsklassen!E$11:E$15,1),1),"Falsche Bodenart"))))</f>
        <v>C</v>
      </c>
      <c r="L258" s="2"/>
      <c r="M258" s="32" t="str">
        <f>IF(L258="","C",IF($I258="I",INDEX(Gehaltsklassen!A$11:A$15,MATCH(L258,Gehaltsklassen!C$11:C$15,1),1),IF($I258="II",INDEX(Gehaltsklassen!A$11:A$15,MATCH(L258,Gehaltsklassen!D$11:D$15,1),1),IF($I258="III",INDEX(Gehaltsklassen!A$11:A$15,MATCH(L258,Gehaltsklassen!E$11:E$15,1),1),"Falsche Bodenart"))))</f>
        <v>C</v>
      </c>
      <c r="N258" s="86" t="str">
        <f>IF(OR(C258=""),"",SUM(F258)*VLOOKUP(K258,Gehaltsklassen!$B$34:$D$38,2,FALSE))</f>
        <v/>
      </c>
      <c r="O258" s="86" t="str">
        <f>IF(OR(C258=""),"",SUM(F258)*VLOOKUP(K258,Gehaltsklassen!$B$34:$D$38,2,FALSE)*C258)</f>
        <v/>
      </c>
      <c r="P258" s="86" t="str">
        <f>IF(OR(C258=""),"",SUM(F258,)*VLOOKUP(K258,Gehaltsklassen!$B$34:$D$38,3,FALSE))</f>
        <v/>
      </c>
      <c r="Q258" s="86" t="str">
        <f>IF(OR(C258=""),"",SUM(F258,)*VLOOKUP(K258,Gehaltsklassen!$B$34:$D$38,3,FALSE)*C258)</f>
        <v/>
      </c>
      <c r="R258" s="87" t="str">
        <f>IF(OR(C258=""),"",(SUM(G258)*VLOOKUP(M258,Gehaltsklassen!$B$34:$D$38,2,FALSE)))</f>
        <v/>
      </c>
      <c r="S258" s="414" t="str">
        <f>IF(OR(C258=""),"",(SUM(G258)*VLOOKUP(M258,Gehaltsklassen!$B$34:$D$38,2,FALSE))*C258)</f>
        <v/>
      </c>
      <c r="T258" s="417" t="str">
        <f>IF(OR(C258=""),"",(SUM(G258)*VLOOKUP(M258,Gehaltsklassen!$B$34:$D$38,3,FALSE)))</f>
        <v/>
      </c>
      <c r="U258" s="417" t="str">
        <f>IF(OR(C258=""),"",(SUM(G258)*VLOOKUP(M258,Gehaltsklassen!$B$34:$D$38,3,FALSE))*C258)</f>
        <v/>
      </c>
    </row>
    <row r="259" spans="1:21" ht="25.9" customHeight="1" x14ac:dyDescent="0.2">
      <c r="A259" s="74" t="str">
        <f>IF(D259="","",MAX($A$10:A258)+1)</f>
        <v/>
      </c>
      <c r="B259" s="82" t="str">
        <f>IF('N-Bedarf GL §13a'!B258="","",'N-Bedarf GL §13a'!B258)</f>
        <v/>
      </c>
      <c r="C259" s="204" t="str">
        <f>IF('N-Bedarf GL §13a'!C258="","",'N-Bedarf GL §13a'!C258)</f>
        <v/>
      </c>
      <c r="D259" s="81" t="str">
        <f>IF('N-Bedarf GL §13a'!D258="","",'N-Bedarf GL §13a'!D258)</f>
        <v/>
      </c>
      <c r="E259" s="83" t="str">
        <f>IF('N-Bedarf GL §13a'!H258="","",'N-Bedarf GL §13a'!H258)</f>
        <v/>
      </c>
      <c r="F259" s="32" t="str">
        <f t="shared" si="6"/>
        <v/>
      </c>
      <c r="G259" s="84" t="str">
        <f t="shared" si="7"/>
        <v/>
      </c>
      <c r="H259" s="85"/>
      <c r="I259" s="77" t="s">
        <v>261</v>
      </c>
      <c r="J259" s="2"/>
      <c r="K259" s="32" t="str">
        <f>IF(J259="","C",IF($I259="I",INDEX(Gehaltsklassen!A$11:A$15,MATCH(J259,Gehaltsklassen!C$11:C$15,1),1),IF($I259="II",INDEX(Gehaltsklassen!A$11:A$15,MATCH(J259,Gehaltsklassen!D$11:D$15,1),1),IF($I259="III",INDEX(Gehaltsklassen!A$11:A$15,MATCH(J259,Gehaltsklassen!E$11:E$15,1),1),"Falsche Bodenart"))))</f>
        <v>C</v>
      </c>
      <c r="L259" s="2"/>
      <c r="M259" s="32" t="str">
        <f>IF(L259="","C",IF($I259="I",INDEX(Gehaltsklassen!A$11:A$15,MATCH(L259,Gehaltsklassen!C$11:C$15,1),1),IF($I259="II",INDEX(Gehaltsklassen!A$11:A$15,MATCH(L259,Gehaltsklassen!D$11:D$15,1),1),IF($I259="III",INDEX(Gehaltsklassen!A$11:A$15,MATCH(L259,Gehaltsklassen!E$11:E$15,1),1),"Falsche Bodenart"))))</f>
        <v>C</v>
      </c>
      <c r="N259" s="86" t="str">
        <f>IF(OR(C259=""),"",SUM(F259)*VLOOKUP(K259,Gehaltsklassen!$B$34:$D$38,2,FALSE))</f>
        <v/>
      </c>
      <c r="O259" s="86" t="str">
        <f>IF(OR(C259=""),"",SUM(F259)*VLOOKUP(K259,Gehaltsklassen!$B$34:$D$38,2,FALSE)*C259)</f>
        <v/>
      </c>
      <c r="P259" s="86" t="str">
        <f>IF(OR(C259=""),"",SUM(F259,)*VLOOKUP(K259,Gehaltsklassen!$B$34:$D$38,3,FALSE))</f>
        <v/>
      </c>
      <c r="Q259" s="86" t="str">
        <f>IF(OR(C259=""),"",SUM(F259,)*VLOOKUP(K259,Gehaltsklassen!$B$34:$D$38,3,FALSE)*C259)</f>
        <v/>
      </c>
      <c r="R259" s="87" t="str">
        <f>IF(OR(C259=""),"",(SUM(G259)*VLOOKUP(M259,Gehaltsklassen!$B$34:$D$38,2,FALSE)))</f>
        <v/>
      </c>
      <c r="S259" s="414" t="str">
        <f>IF(OR(C259=""),"",(SUM(G259)*VLOOKUP(M259,Gehaltsklassen!$B$34:$D$38,2,FALSE))*C259)</f>
        <v/>
      </c>
      <c r="T259" s="417" t="str">
        <f>IF(OR(C259=""),"",(SUM(G259)*VLOOKUP(M259,Gehaltsklassen!$B$34:$D$38,3,FALSE)))</f>
        <v/>
      </c>
      <c r="U259" s="417" t="str">
        <f>IF(OR(C259=""),"",(SUM(G259)*VLOOKUP(M259,Gehaltsklassen!$B$34:$D$38,3,FALSE))*C259)</f>
        <v/>
      </c>
    </row>
    <row r="260" spans="1:21" ht="25.9" customHeight="1" x14ac:dyDescent="0.2">
      <c r="A260" s="74" t="str">
        <f>IF(D260="","",MAX($A$10:A259)+1)</f>
        <v/>
      </c>
      <c r="B260" s="82" t="str">
        <f>IF('N-Bedarf GL §13a'!B259="","",'N-Bedarf GL §13a'!B259)</f>
        <v/>
      </c>
      <c r="C260" s="204" t="str">
        <f>IF('N-Bedarf GL §13a'!C259="","",'N-Bedarf GL §13a'!C259)</f>
        <v/>
      </c>
      <c r="D260" s="81" t="str">
        <f>IF('N-Bedarf GL §13a'!D259="","",'N-Bedarf GL §13a'!D259)</f>
        <v/>
      </c>
      <c r="E260" s="83" t="str">
        <f>IF('N-Bedarf GL §13a'!H259="","",'N-Bedarf GL §13a'!H259)</f>
        <v/>
      </c>
      <c r="F260" s="32" t="str">
        <f t="shared" si="6"/>
        <v/>
      </c>
      <c r="G260" s="84" t="str">
        <f t="shared" si="7"/>
        <v/>
      </c>
      <c r="H260" s="85"/>
      <c r="I260" s="77" t="s">
        <v>261</v>
      </c>
      <c r="J260" s="2"/>
      <c r="K260" s="32" t="str">
        <f>IF(J260="","C",IF($I260="I",INDEX(Gehaltsklassen!A$11:A$15,MATCH(J260,Gehaltsklassen!C$11:C$15,1),1),IF($I260="II",INDEX(Gehaltsklassen!A$11:A$15,MATCH(J260,Gehaltsklassen!D$11:D$15,1),1),IF($I260="III",INDEX(Gehaltsklassen!A$11:A$15,MATCH(J260,Gehaltsklassen!E$11:E$15,1),1),"Falsche Bodenart"))))</f>
        <v>C</v>
      </c>
      <c r="L260" s="2"/>
      <c r="M260" s="32" t="str">
        <f>IF(L260="","C",IF($I260="I",INDEX(Gehaltsklassen!A$11:A$15,MATCH(L260,Gehaltsklassen!C$11:C$15,1),1),IF($I260="II",INDEX(Gehaltsklassen!A$11:A$15,MATCH(L260,Gehaltsklassen!D$11:D$15,1),1),IF($I260="III",INDEX(Gehaltsklassen!A$11:A$15,MATCH(L260,Gehaltsklassen!E$11:E$15,1),1),"Falsche Bodenart"))))</f>
        <v>C</v>
      </c>
      <c r="N260" s="86" t="str">
        <f>IF(OR(C260=""),"",SUM(F260)*VLOOKUP(K260,Gehaltsklassen!$B$34:$D$38,2,FALSE))</f>
        <v/>
      </c>
      <c r="O260" s="86" t="str">
        <f>IF(OR(C260=""),"",SUM(F260)*VLOOKUP(K260,Gehaltsklassen!$B$34:$D$38,2,FALSE)*C260)</f>
        <v/>
      </c>
      <c r="P260" s="86" t="str">
        <f>IF(OR(C260=""),"",SUM(F260,)*VLOOKUP(K260,Gehaltsklassen!$B$34:$D$38,3,FALSE))</f>
        <v/>
      </c>
      <c r="Q260" s="86" t="str">
        <f>IF(OR(C260=""),"",SUM(F260,)*VLOOKUP(K260,Gehaltsklassen!$B$34:$D$38,3,FALSE)*C260)</f>
        <v/>
      </c>
      <c r="R260" s="87" t="str">
        <f>IF(OR(C260=""),"",(SUM(G260)*VLOOKUP(M260,Gehaltsklassen!$B$34:$D$38,2,FALSE)))</f>
        <v/>
      </c>
      <c r="S260" s="414" t="str">
        <f>IF(OR(C260=""),"",(SUM(G260)*VLOOKUP(M260,Gehaltsklassen!$B$34:$D$38,2,FALSE))*C260)</f>
        <v/>
      </c>
      <c r="T260" s="417" t="str">
        <f>IF(OR(C260=""),"",(SUM(G260)*VLOOKUP(M260,Gehaltsklassen!$B$34:$D$38,3,FALSE)))</f>
        <v/>
      </c>
      <c r="U260" s="417" t="str">
        <f>IF(OR(C260=""),"",(SUM(G260)*VLOOKUP(M260,Gehaltsklassen!$B$34:$D$38,3,FALSE))*C260)</f>
        <v/>
      </c>
    </row>
    <row r="261" spans="1:21" ht="25.9" customHeight="1" x14ac:dyDescent="0.2">
      <c r="A261" s="74" t="str">
        <f>IF(D261="","",MAX($A$10:A260)+1)</f>
        <v/>
      </c>
      <c r="B261" s="82" t="str">
        <f>IF('N-Bedarf GL §13a'!B260="","",'N-Bedarf GL §13a'!B260)</f>
        <v/>
      </c>
      <c r="C261" s="204" t="str">
        <f>IF('N-Bedarf GL §13a'!C260="","",'N-Bedarf GL §13a'!C260)</f>
        <v/>
      </c>
      <c r="D261" s="81" t="str">
        <f>IF('N-Bedarf GL §13a'!D260="","",'N-Bedarf GL §13a'!D260)</f>
        <v/>
      </c>
      <c r="E261" s="83" t="str">
        <f>IF('N-Bedarf GL §13a'!H260="","",'N-Bedarf GL §13a'!H260)</f>
        <v/>
      </c>
      <c r="F261" s="32" t="str">
        <f t="shared" si="6"/>
        <v/>
      </c>
      <c r="G261" s="84" t="str">
        <f t="shared" si="7"/>
        <v/>
      </c>
      <c r="H261" s="85"/>
      <c r="I261" s="77" t="s">
        <v>261</v>
      </c>
      <c r="J261" s="2"/>
      <c r="K261" s="32" t="str">
        <f>IF(J261="","C",IF($I261="I",INDEX(Gehaltsklassen!A$11:A$15,MATCH(J261,Gehaltsklassen!C$11:C$15,1),1),IF($I261="II",INDEX(Gehaltsklassen!A$11:A$15,MATCH(J261,Gehaltsklassen!D$11:D$15,1),1),IF($I261="III",INDEX(Gehaltsklassen!A$11:A$15,MATCH(J261,Gehaltsklassen!E$11:E$15,1),1),"Falsche Bodenart"))))</f>
        <v>C</v>
      </c>
      <c r="L261" s="2"/>
      <c r="M261" s="32" t="str">
        <f>IF(L261="","C",IF($I261="I",INDEX(Gehaltsklassen!A$11:A$15,MATCH(L261,Gehaltsklassen!C$11:C$15,1),1),IF($I261="II",INDEX(Gehaltsklassen!A$11:A$15,MATCH(L261,Gehaltsklassen!D$11:D$15,1),1),IF($I261="III",INDEX(Gehaltsklassen!A$11:A$15,MATCH(L261,Gehaltsklassen!E$11:E$15,1),1),"Falsche Bodenart"))))</f>
        <v>C</v>
      </c>
      <c r="N261" s="86" t="str">
        <f>IF(OR(C261=""),"",SUM(F261)*VLOOKUP(K261,Gehaltsklassen!$B$34:$D$38,2,FALSE))</f>
        <v/>
      </c>
      <c r="O261" s="86" t="str">
        <f>IF(OR(C261=""),"",SUM(F261)*VLOOKUP(K261,Gehaltsklassen!$B$34:$D$38,2,FALSE)*C261)</f>
        <v/>
      </c>
      <c r="P261" s="86" t="str">
        <f>IF(OR(C261=""),"",SUM(F261,)*VLOOKUP(K261,Gehaltsklassen!$B$34:$D$38,3,FALSE))</f>
        <v/>
      </c>
      <c r="Q261" s="86" t="str">
        <f>IF(OR(C261=""),"",SUM(F261,)*VLOOKUP(K261,Gehaltsklassen!$B$34:$D$38,3,FALSE)*C261)</f>
        <v/>
      </c>
      <c r="R261" s="87" t="str">
        <f>IF(OR(C261=""),"",(SUM(G261)*VLOOKUP(M261,Gehaltsklassen!$B$34:$D$38,2,FALSE)))</f>
        <v/>
      </c>
      <c r="S261" s="414" t="str">
        <f>IF(OR(C261=""),"",(SUM(G261)*VLOOKUP(M261,Gehaltsklassen!$B$34:$D$38,2,FALSE))*C261)</f>
        <v/>
      </c>
      <c r="T261" s="417" t="str">
        <f>IF(OR(C261=""),"",(SUM(G261)*VLOOKUP(M261,Gehaltsklassen!$B$34:$D$38,3,FALSE)))</f>
        <v/>
      </c>
      <c r="U261" s="417" t="str">
        <f>IF(OR(C261=""),"",(SUM(G261)*VLOOKUP(M261,Gehaltsklassen!$B$34:$D$38,3,FALSE))*C261)</f>
        <v/>
      </c>
    </row>
    <row r="262" spans="1:21" ht="25.9" customHeight="1" x14ac:dyDescent="0.2">
      <c r="A262" s="74" t="str">
        <f>IF(D262="","",MAX($A$10:A261)+1)</f>
        <v/>
      </c>
      <c r="B262" s="82" t="str">
        <f>IF('N-Bedarf GL §13a'!B261="","",'N-Bedarf GL §13a'!B261)</f>
        <v/>
      </c>
      <c r="C262" s="204" t="str">
        <f>IF('N-Bedarf GL §13a'!C261="","",'N-Bedarf GL §13a'!C261)</f>
        <v/>
      </c>
      <c r="D262" s="81" t="str">
        <f>IF('N-Bedarf GL §13a'!D261="","",'N-Bedarf GL §13a'!D261)</f>
        <v/>
      </c>
      <c r="E262" s="83" t="str">
        <f>IF('N-Bedarf GL §13a'!H261="","",'N-Bedarf GL §13a'!H261)</f>
        <v/>
      </c>
      <c r="F262" s="32" t="str">
        <f t="shared" si="6"/>
        <v/>
      </c>
      <c r="G262" s="84" t="str">
        <f t="shared" si="7"/>
        <v/>
      </c>
      <c r="H262" s="85"/>
      <c r="I262" s="77" t="s">
        <v>261</v>
      </c>
      <c r="J262" s="2"/>
      <c r="K262" s="32" t="str">
        <f>IF(J262="","C",IF($I262="I",INDEX(Gehaltsklassen!A$11:A$15,MATCH(J262,Gehaltsklassen!C$11:C$15,1),1),IF($I262="II",INDEX(Gehaltsklassen!A$11:A$15,MATCH(J262,Gehaltsklassen!D$11:D$15,1),1),IF($I262="III",INDEX(Gehaltsklassen!A$11:A$15,MATCH(J262,Gehaltsklassen!E$11:E$15,1),1),"Falsche Bodenart"))))</f>
        <v>C</v>
      </c>
      <c r="L262" s="2"/>
      <c r="M262" s="32" t="str">
        <f>IF(L262="","C",IF($I262="I",INDEX(Gehaltsklassen!A$11:A$15,MATCH(L262,Gehaltsklassen!C$11:C$15,1),1),IF($I262="II",INDEX(Gehaltsklassen!A$11:A$15,MATCH(L262,Gehaltsklassen!D$11:D$15,1),1),IF($I262="III",INDEX(Gehaltsklassen!A$11:A$15,MATCH(L262,Gehaltsklassen!E$11:E$15,1),1),"Falsche Bodenart"))))</f>
        <v>C</v>
      </c>
      <c r="N262" s="86" t="str">
        <f>IF(OR(C262=""),"",SUM(F262)*VLOOKUP(K262,Gehaltsklassen!$B$34:$D$38,2,FALSE))</f>
        <v/>
      </c>
      <c r="O262" s="86" t="str">
        <f>IF(OR(C262=""),"",SUM(F262)*VLOOKUP(K262,Gehaltsklassen!$B$34:$D$38,2,FALSE)*C262)</f>
        <v/>
      </c>
      <c r="P262" s="86" t="str">
        <f>IF(OR(C262=""),"",SUM(F262,)*VLOOKUP(K262,Gehaltsklassen!$B$34:$D$38,3,FALSE))</f>
        <v/>
      </c>
      <c r="Q262" s="86" t="str">
        <f>IF(OR(C262=""),"",SUM(F262,)*VLOOKUP(K262,Gehaltsklassen!$B$34:$D$38,3,FALSE)*C262)</f>
        <v/>
      </c>
      <c r="R262" s="87" t="str">
        <f>IF(OR(C262=""),"",(SUM(G262)*VLOOKUP(M262,Gehaltsklassen!$B$34:$D$38,2,FALSE)))</f>
        <v/>
      </c>
      <c r="S262" s="414" t="str">
        <f>IF(OR(C262=""),"",(SUM(G262)*VLOOKUP(M262,Gehaltsklassen!$B$34:$D$38,2,FALSE))*C262)</f>
        <v/>
      </c>
      <c r="T262" s="417" t="str">
        <f>IF(OR(C262=""),"",(SUM(G262)*VLOOKUP(M262,Gehaltsklassen!$B$34:$D$38,3,FALSE)))</f>
        <v/>
      </c>
      <c r="U262" s="417" t="str">
        <f>IF(OR(C262=""),"",(SUM(G262)*VLOOKUP(M262,Gehaltsklassen!$B$34:$D$38,3,FALSE))*C262)</f>
        <v/>
      </c>
    </row>
    <row r="263" spans="1:21" ht="25.9" customHeight="1" x14ac:dyDescent="0.2">
      <c r="A263" s="74" t="str">
        <f>IF(D263="","",MAX($A$10:A262)+1)</f>
        <v/>
      </c>
      <c r="B263" s="82" t="str">
        <f>IF('N-Bedarf GL §13a'!B262="","",'N-Bedarf GL §13a'!B262)</f>
        <v/>
      </c>
      <c r="C263" s="204" t="str">
        <f>IF('N-Bedarf GL §13a'!C262="","",'N-Bedarf GL §13a'!C262)</f>
        <v/>
      </c>
      <c r="D263" s="81" t="str">
        <f>IF('N-Bedarf GL §13a'!D262="","",'N-Bedarf GL §13a'!D262)</f>
        <v/>
      </c>
      <c r="E263" s="83" t="str">
        <f>IF('N-Bedarf GL §13a'!H262="","",'N-Bedarf GL §13a'!H262)</f>
        <v/>
      </c>
      <c r="F263" s="32" t="str">
        <f t="shared" si="6"/>
        <v/>
      </c>
      <c r="G263" s="84" t="str">
        <f t="shared" si="7"/>
        <v/>
      </c>
      <c r="H263" s="85"/>
      <c r="I263" s="77" t="s">
        <v>261</v>
      </c>
      <c r="J263" s="2"/>
      <c r="K263" s="32" t="str">
        <f>IF(J263="","C",IF($I263="I",INDEX(Gehaltsklassen!A$11:A$15,MATCH(J263,Gehaltsklassen!C$11:C$15,1),1),IF($I263="II",INDEX(Gehaltsklassen!A$11:A$15,MATCH(J263,Gehaltsklassen!D$11:D$15,1),1),IF($I263="III",INDEX(Gehaltsklassen!A$11:A$15,MATCH(J263,Gehaltsklassen!E$11:E$15,1),1),"Falsche Bodenart"))))</f>
        <v>C</v>
      </c>
      <c r="L263" s="2"/>
      <c r="M263" s="32" t="str">
        <f>IF(L263="","C",IF($I263="I",INDEX(Gehaltsklassen!A$11:A$15,MATCH(L263,Gehaltsklassen!C$11:C$15,1),1),IF($I263="II",INDEX(Gehaltsklassen!A$11:A$15,MATCH(L263,Gehaltsklassen!D$11:D$15,1),1),IF($I263="III",INDEX(Gehaltsklassen!A$11:A$15,MATCH(L263,Gehaltsklassen!E$11:E$15,1),1),"Falsche Bodenart"))))</f>
        <v>C</v>
      </c>
      <c r="N263" s="86" t="str">
        <f>IF(OR(C263=""),"",SUM(F263)*VLOOKUP(K263,Gehaltsklassen!$B$34:$D$38,2,FALSE))</f>
        <v/>
      </c>
      <c r="O263" s="86" t="str">
        <f>IF(OR(C263=""),"",SUM(F263)*VLOOKUP(K263,Gehaltsklassen!$B$34:$D$38,2,FALSE)*C263)</f>
        <v/>
      </c>
      <c r="P263" s="86" t="str">
        <f>IF(OR(C263=""),"",SUM(F263,)*VLOOKUP(K263,Gehaltsklassen!$B$34:$D$38,3,FALSE))</f>
        <v/>
      </c>
      <c r="Q263" s="86" t="str">
        <f>IF(OR(C263=""),"",SUM(F263,)*VLOOKUP(K263,Gehaltsklassen!$B$34:$D$38,3,FALSE)*C263)</f>
        <v/>
      </c>
      <c r="R263" s="87" t="str">
        <f>IF(OR(C263=""),"",(SUM(G263)*VLOOKUP(M263,Gehaltsklassen!$B$34:$D$38,2,FALSE)))</f>
        <v/>
      </c>
      <c r="S263" s="414" t="str">
        <f>IF(OR(C263=""),"",(SUM(G263)*VLOOKUP(M263,Gehaltsklassen!$B$34:$D$38,2,FALSE))*C263)</f>
        <v/>
      </c>
      <c r="T263" s="417" t="str">
        <f>IF(OR(C263=""),"",(SUM(G263)*VLOOKUP(M263,Gehaltsklassen!$B$34:$D$38,3,FALSE)))</f>
        <v/>
      </c>
      <c r="U263" s="417" t="str">
        <f>IF(OR(C263=""),"",(SUM(G263)*VLOOKUP(M263,Gehaltsklassen!$B$34:$D$38,3,FALSE))*C263)</f>
        <v/>
      </c>
    </row>
    <row r="264" spans="1:21" ht="25.9" customHeight="1" x14ac:dyDescent="0.2">
      <c r="A264" s="74" t="str">
        <f>IF(D264="","",MAX($A$10:A263)+1)</f>
        <v/>
      </c>
      <c r="B264" s="82" t="str">
        <f>IF('N-Bedarf GL §13a'!B263="","",'N-Bedarf GL §13a'!B263)</f>
        <v/>
      </c>
      <c r="C264" s="204" t="str">
        <f>IF('N-Bedarf GL §13a'!C263="","",'N-Bedarf GL §13a'!C263)</f>
        <v/>
      </c>
      <c r="D264" s="81" t="str">
        <f>IF('N-Bedarf GL §13a'!D263="","",'N-Bedarf GL §13a'!D263)</f>
        <v/>
      </c>
      <c r="E264" s="83" t="str">
        <f>IF('N-Bedarf GL §13a'!H263="","",'N-Bedarf GL §13a'!H263)</f>
        <v/>
      </c>
      <c r="F264" s="32" t="str">
        <f t="shared" si="6"/>
        <v/>
      </c>
      <c r="G264" s="84" t="str">
        <f t="shared" si="7"/>
        <v/>
      </c>
      <c r="H264" s="85"/>
      <c r="I264" s="77" t="s">
        <v>261</v>
      </c>
      <c r="J264" s="2"/>
      <c r="K264" s="32" t="str">
        <f>IF(J264="","C",IF($I264="I",INDEX(Gehaltsklassen!A$11:A$15,MATCH(J264,Gehaltsklassen!C$11:C$15,1),1),IF($I264="II",INDEX(Gehaltsklassen!A$11:A$15,MATCH(J264,Gehaltsklassen!D$11:D$15,1),1),IF($I264="III",INDEX(Gehaltsklassen!A$11:A$15,MATCH(J264,Gehaltsklassen!E$11:E$15,1),1),"Falsche Bodenart"))))</f>
        <v>C</v>
      </c>
      <c r="L264" s="2"/>
      <c r="M264" s="32" t="str">
        <f>IF(L264="","C",IF($I264="I",INDEX(Gehaltsklassen!A$11:A$15,MATCH(L264,Gehaltsklassen!C$11:C$15,1),1),IF($I264="II",INDEX(Gehaltsklassen!A$11:A$15,MATCH(L264,Gehaltsklassen!D$11:D$15,1),1),IF($I264="III",INDEX(Gehaltsklassen!A$11:A$15,MATCH(L264,Gehaltsklassen!E$11:E$15,1),1),"Falsche Bodenart"))))</f>
        <v>C</v>
      </c>
      <c r="N264" s="86" t="str">
        <f>IF(OR(C264=""),"",SUM(F264)*VLOOKUP(K264,Gehaltsklassen!$B$34:$D$38,2,FALSE))</f>
        <v/>
      </c>
      <c r="O264" s="86" t="str">
        <f>IF(OR(C264=""),"",SUM(F264)*VLOOKUP(K264,Gehaltsklassen!$B$34:$D$38,2,FALSE)*C264)</f>
        <v/>
      </c>
      <c r="P264" s="86" t="str">
        <f>IF(OR(C264=""),"",SUM(F264,)*VLOOKUP(K264,Gehaltsklassen!$B$34:$D$38,3,FALSE))</f>
        <v/>
      </c>
      <c r="Q264" s="86" t="str">
        <f>IF(OR(C264=""),"",SUM(F264,)*VLOOKUP(K264,Gehaltsklassen!$B$34:$D$38,3,FALSE)*C264)</f>
        <v/>
      </c>
      <c r="R264" s="87" t="str">
        <f>IF(OR(C264=""),"",(SUM(G264)*VLOOKUP(M264,Gehaltsklassen!$B$34:$D$38,2,FALSE)))</f>
        <v/>
      </c>
      <c r="S264" s="414" t="str">
        <f>IF(OR(C264=""),"",(SUM(G264)*VLOOKUP(M264,Gehaltsklassen!$B$34:$D$38,2,FALSE))*C264)</f>
        <v/>
      </c>
      <c r="T264" s="417" t="str">
        <f>IF(OR(C264=""),"",(SUM(G264)*VLOOKUP(M264,Gehaltsklassen!$B$34:$D$38,3,FALSE)))</f>
        <v/>
      </c>
      <c r="U264" s="417" t="str">
        <f>IF(OR(C264=""),"",(SUM(G264)*VLOOKUP(M264,Gehaltsklassen!$B$34:$D$38,3,FALSE))*C264)</f>
        <v/>
      </c>
    </row>
    <row r="265" spans="1:21" ht="25.9" customHeight="1" x14ac:dyDescent="0.2">
      <c r="A265" s="74" t="str">
        <f>IF(D265="","",MAX($A$10:A264)+1)</f>
        <v/>
      </c>
      <c r="B265" s="82" t="str">
        <f>IF('N-Bedarf GL §13a'!B264="","",'N-Bedarf GL §13a'!B264)</f>
        <v/>
      </c>
      <c r="C265" s="204" t="str">
        <f>IF('N-Bedarf GL §13a'!C264="","",'N-Bedarf GL §13a'!C264)</f>
        <v/>
      </c>
      <c r="D265" s="81" t="str">
        <f>IF('N-Bedarf GL §13a'!D264="","",'N-Bedarf GL §13a'!D264)</f>
        <v/>
      </c>
      <c r="E265" s="83" t="str">
        <f>IF('N-Bedarf GL §13a'!H264="","",'N-Bedarf GL §13a'!H264)</f>
        <v/>
      </c>
      <c r="F265" s="32" t="str">
        <f t="shared" ref="F265:F311" si="8">IF(OR(D265="",D265="keine"),"",VLOOKUP(D265,PSollG,3,FALSE)*E265)</f>
        <v/>
      </c>
      <c r="G265" s="84" t="str">
        <f t="shared" ref="G265:G311" si="9">IF(OR(D265="",D265="keine"),"",VLOOKUP(D265,PSollG,4,FALSE)*E265)</f>
        <v/>
      </c>
      <c r="H265" s="85"/>
      <c r="I265" s="77" t="s">
        <v>261</v>
      </c>
      <c r="J265" s="2"/>
      <c r="K265" s="32" t="str">
        <f>IF(J265="","C",IF($I265="I",INDEX(Gehaltsklassen!A$11:A$15,MATCH(J265,Gehaltsklassen!C$11:C$15,1),1),IF($I265="II",INDEX(Gehaltsklassen!A$11:A$15,MATCH(J265,Gehaltsklassen!D$11:D$15,1),1),IF($I265="III",INDEX(Gehaltsklassen!A$11:A$15,MATCH(J265,Gehaltsklassen!E$11:E$15,1),1),"Falsche Bodenart"))))</f>
        <v>C</v>
      </c>
      <c r="L265" s="2"/>
      <c r="M265" s="32" t="str">
        <f>IF(L265="","C",IF($I265="I",INDEX(Gehaltsklassen!A$11:A$15,MATCH(L265,Gehaltsklassen!C$11:C$15,1),1),IF($I265="II",INDEX(Gehaltsklassen!A$11:A$15,MATCH(L265,Gehaltsklassen!D$11:D$15,1),1),IF($I265="III",INDEX(Gehaltsklassen!A$11:A$15,MATCH(L265,Gehaltsklassen!E$11:E$15,1),1),"Falsche Bodenart"))))</f>
        <v>C</v>
      </c>
      <c r="N265" s="86" t="str">
        <f>IF(OR(C265=""),"",SUM(F265)*VLOOKUP(K265,Gehaltsklassen!$B$34:$D$38,2,FALSE))</f>
        <v/>
      </c>
      <c r="O265" s="86" t="str">
        <f>IF(OR(C265=""),"",SUM(F265)*VLOOKUP(K265,Gehaltsklassen!$B$34:$D$38,2,FALSE)*C265)</f>
        <v/>
      </c>
      <c r="P265" s="86" t="str">
        <f>IF(OR(C265=""),"",SUM(F265,)*VLOOKUP(K265,Gehaltsklassen!$B$34:$D$38,3,FALSE))</f>
        <v/>
      </c>
      <c r="Q265" s="86" t="str">
        <f>IF(OR(C265=""),"",SUM(F265,)*VLOOKUP(K265,Gehaltsklassen!$B$34:$D$38,3,FALSE)*C265)</f>
        <v/>
      </c>
      <c r="R265" s="87" t="str">
        <f>IF(OR(C265=""),"",(SUM(G265)*VLOOKUP(M265,Gehaltsklassen!$B$34:$D$38,2,FALSE)))</f>
        <v/>
      </c>
      <c r="S265" s="414" t="str">
        <f>IF(OR(C265=""),"",(SUM(G265)*VLOOKUP(M265,Gehaltsklassen!$B$34:$D$38,2,FALSE))*C265)</f>
        <v/>
      </c>
      <c r="T265" s="417" t="str">
        <f>IF(OR(C265=""),"",(SUM(G265)*VLOOKUP(M265,Gehaltsklassen!$B$34:$D$38,3,FALSE)))</f>
        <v/>
      </c>
      <c r="U265" s="417" t="str">
        <f>IF(OR(C265=""),"",(SUM(G265)*VLOOKUP(M265,Gehaltsklassen!$B$34:$D$38,3,FALSE))*C265)</f>
        <v/>
      </c>
    </row>
    <row r="266" spans="1:21" ht="25.9" customHeight="1" x14ac:dyDescent="0.2">
      <c r="A266" s="74" t="str">
        <f>IF(D266="","",MAX($A$10:A265)+1)</f>
        <v/>
      </c>
      <c r="B266" s="82" t="str">
        <f>IF('N-Bedarf GL §13a'!B265="","",'N-Bedarf GL §13a'!B265)</f>
        <v/>
      </c>
      <c r="C266" s="204" t="str">
        <f>IF('N-Bedarf GL §13a'!C265="","",'N-Bedarf GL §13a'!C265)</f>
        <v/>
      </c>
      <c r="D266" s="81" t="str">
        <f>IF('N-Bedarf GL §13a'!D265="","",'N-Bedarf GL §13a'!D265)</f>
        <v/>
      </c>
      <c r="E266" s="83" t="str">
        <f>IF('N-Bedarf GL §13a'!H265="","",'N-Bedarf GL §13a'!H265)</f>
        <v/>
      </c>
      <c r="F266" s="32" t="str">
        <f t="shared" si="8"/>
        <v/>
      </c>
      <c r="G266" s="84" t="str">
        <f t="shared" si="9"/>
        <v/>
      </c>
      <c r="H266" s="85"/>
      <c r="I266" s="77" t="s">
        <v>261</v>
      </c>
      <c r="J266" s="2"/>
      <c r="K266" s="32" t="str">
        <f>IF(J266="","C",IF($I266="I",INDEX(Gehaltsklassen!A$11:A$15,MATCH(J266,Gehaltsklassen!C$11:C$15,1),1),IF($I266="II",INDEX(Gehaltsklassen!A$11:A$15,MATCH(J266,Gehaltsklassen!D$11:D$15,1),1),IF($I266="III",INDEX(Gehaltsklassen!A$11:A$15,MATCH(J266,Gehaltsklassen!E$11:E$15,1),1),"Falsche Bodenart"))))</f>
        <v>C</v>
      </c>
      <c r="L266" s="2"/>
      <c r="M266" s="32" t="str">
        <f>IF(L266="","C",IF($I266="I",INDEX(Gehaltsklassen!A$11:A$15,MATCH(L266,Gehaltsklassen!C$11:C$15,1),1),IF($I266="II",INDEX(Gehaltsklassen!A$11:A$15,MATCH(L266,Gehaltsklassen!D$11:D$15,1),1),IF($I266="III",INDEX(Gehaltsklassen!A$11:A$15,MATCH(L266,Gehaltsklassen!E$11:E$15,1),1),"Falsche Bodenart"))))</f>
        <v>C</v>
      </c>
      <c r="N266" s="86" t="str">
        <f>IF(OR(C266=""),"",SUM(F266)*VLOOKUP(K266,Gehaltsklassen!$B$34:$D$38,2,FALSE))</f>
        <v/>
      </c>
      <c r="O266" s="86" t="str">
        <f>IF(OR(C266=""),"",SUM(F266)*VLOOKUP(K266,Gehaltsklassen!$B$34:$D$38,2,FALSE)*C266)</f>
        <v/>
      </c>
      <c r="P266" s="86" t="str">
        <f>IF(OR(C266=""),"",SUM(F266,)*VLOOKUP(K266,Gehaltsklassen!$B$34:$D$38,3,FALSE))</f>
        <v/>
      </c>
      <c r="Q266" s="86" t="str">
        <f>IF(OR(C266=""),"",SUM(F266,)*VLOOKUP(K266,Gehaltsklassen!$B$34:$D$38,3,FALSE)*C266)</f>
        <v/>
      </c>
      <c r="R266" s="87" t="str">
        <f>IF(OR(C266=""),"",(SUM(G266)*VLOOKUP(M266,Gehaltsklassen!$B$34:$D$38,2,FALSE)))</f>
        <v/>
      </c>
      <c r="S266" s="414" t="str">
        <f>IF(OR(C266=""),"",(SUM(G266)*VLOOKUP(M266,Gehaltsklassen!$B$34:$D$38,2,FALSE))*C266)</f>
        <v/>
      </c>
      <c r="T266" s="417" t="str">
        <f>IF(OR(C266=""),"",(SUM(G266)*VLOOKUP(M266,Gehaltsklassen!$B$34:$D$38,3,FALSE)))</f>
        <v/>
      </c>
      <c r="U266" s="417" t="str">
        <f>IF(OR(C266=""),"",(SUM(G266)*VLOOKUP(M266,Gehaltsklassen!$B$34:$D$38,3,FALSE))*C266)</f>
        <v/>
      </c>
    </row>
    <row r="267" spans="1:21" ht="25.9" customHeight="1" x14ac:dyDescent="0.2">
      <c r="A267" s="74" t="str">
        <f>IF(D267="","",MAX($A$10:A266)+1)</f>
        <v/>
      </c>
      <c r="B267" s="82" t="str">
        <f>IF('N-Bedarf GL §13a'!B266="","",'N-Bedarf GL §13a'!B266)</f>
        <v/>
      </c>
      <c r="C267" s="204" t="str">
        <f>IF('N-Bedarf GL §13a'!C266="","",'N-Bedarf GL §13a'!C266)</f>
        <v/>
      </c>
      <c r="D267" s="81" t="str">
        <f>IF('N-Bedarf GL §13a'!D266="","",'N-Bedarf GL §13a'!D266)</f>
        <v/>
      </c>
      <c r="E267" s="83" t="str">
        <f>IF('N-Bedarf GL §13a'!H266="","",'N-Bedarf GL §13a'!H266)</f>
        <v/>
      </c>
      <c r="F267" s="32" t="str">
        <f t="shared" si="8"/>
        <v/>
      </c>
      <c r="G267" s="84" t="str">
        <f t="shared" si="9"/>
        <v/>
      </c>
      <c r="H267" s="85"/>
      <c r="I267" s="77" t="s">
        <v>261</v>
      </c>
      <c r="J267" s="2"/>
      <c r="K267" s="32" t="str">
        <f>IF(J267="","C",IF($I267="I",INDEX(Gehaltsklassen!A$11:A$15,MATCH(J267,Gehaltsklassen!C$11:C$15,1),1),IF($I267="II",INDEX(Gehaltsklassen!A$11:A$15,MATCH(J267,Gehaltsklassen!D$11:D$15,1),1),IF($I267="III",INDEX(Gehaltsklassen!A$11:A$15,MATCH(J267,Gehaltsklassen!E$11:E$15,1),1),"Falsche Bodenart"))))</f>
        <v>C</v>
      </c>
      <c r="L267" s="2"/>
      <c r="M267" s="32" t="str">
        <f>IF(L267="","C",IF($I267="I",INDEX(Gehaltsklassen!A$11:A$15,MATCH(L267,Gehaltsklassen!C$11:C$15,1),1),IF($I267="II",INDEX(Gehaltsklassen!A$11:A$15,MATCH(L267,Gehaltsklassen!D$11:D$15,1),1),IF($I267="III",INDEX(Gehaltsklassen!A$11:A$15,MATCH(L267,Gehaltsklassen!E$11:E$15,1),1),"Falsche Bodenart"))))</f>
        <v>C</v>
      </c>
      <c r="N267" s="86" t="str">
        <f>IF(OR(C267=""),"",SUM(F267)*VLOOKUP(K267,Gehaltsklassen!$B$34:$D$38,2,FALSE))</f>
        <v/>
      </c>
      <c r="O267" s="86" t="str">
        <f>IF(OR(C267=""),"",SUM(F267)*VLOOKUP(K267,Gehaltsklassen!$B$34:$D$38,2,FALSE)*C267)</f>
        <v/>
      </c>
      <c r="P267" s="86" t="str">
        <f>IF(OR(C267=""),"",SUM(F267,)*VLOOKUP(K267,Gehaltsklassen!$B$34:$D$38,3,FALSE))</f>
        <v/>
      </c>
      <c r="Q267" s="86" t="str">
        <f>IF(OR(C267=""),"",SUM(F267,)*VLOOKUP(K267,Gehaltsklassen!$B$34:$D$38,3,FALSE)*C267)</f>
        <v/>
      </c>
      <c r="R267" s="87" t="str">
        <f>IF(OR(C267=""),"",(SUM(G267)*VLOOKUP(M267,Gehaltsklassen!$B$34:$D$38,2,FALSE)))</f>
        <v/>
      </c>
      <c r="S267" s="414" t="str">
        <f>IF(OR(C267=""),"",(SUM(G267)*VLOOKUP(M267,Gehaltsklassen!$B$34:$D$38,2,FALSE))*C267)</f>
        <v/>
      </c>
      <c r="T267" s="417" t="str">
        <f>IF(OR(C267=""),"",(SUM(G267)*VLOOKUP(M267,Gehaltsklassen!$B$34:$D$38,3,FALSE)))</f>
        <v/>
      </c>
      <c r="U267" s="417" t="str">
        <f>IF(OR(C267=""),"",(SUM(G267)*VLOOKUP(M267,Gehaltsklassen!$B$34:$D$38,3,FALSE))*C267)</f>
        <v/>
      </c>
    </row>
    <row r="268" spans="1:21" ht="25.9" customHeight="1" x14ac:dyDescent="0.2">
      <c r="A268" s="74" t="str">
        <f>IF(D268="","",MAX($A$10:A267)+1)</f>
        <v/>
      </c>
      <c r="B268" s="82" t="str">
        <f>IF('N-Bedarf GL §13a'!B267="","",'N-Bedarf GL §13a'!B267)</f>
        <v/>
      </c>
      <c r="C268" s="204" t="str">
        <f>IF('N-Bedarf GL §13a'!C267="","",'N-Bedarf GL §13a'!C267)</f>
        <v/>
      </c>
      <c r="D268" s="81" t="str">
        <f>IF('N-Bedarf GL §13a'!D267="","",'N-Bedarf GL §13a'!D267)</f>
        <v/>
      </c>
      <c r="E268" s="83" t="str">
        <f>IF('N-Bedarf GL §13a'!H267="","",'N-Bedarf GL §13a'!H267)</f>
        <v/>
      </c>
      <c r="F268" s="32" t="str">
        <f t="shared" si="8"/>
        <v/>
      </c>
      <c r="G268" s="84" t="str">
        <f t="shared" si="9"/>
        <v/>
      </c>
      <c r="H268" s="85"/>
      <c r="I268" s="77" t="s">
        <v>261</v>
      </c>
      <c r="J268" s="2"/>
      <c r="K268" s="32" t="str">
        <f>IF(J268="","C",IF($I268="I",INDEX(Gehaltsklassen!A$11:A$15,MATCH(J268,Gehaltsklassen!C$11:C$15,1),1),IF($I268="II",INDEX(Gehaltsklassen!A$11:A$15,MATCH(J268,Gehaltsklassen!D$11:D$15,1),1),IF($I268="III",INDEX(Gehaltsklassen!A$11:A$15,MATCH(J268,Gehaltsklassen!E$11:E$15,1),1),"Falsche Bodenart"))))</f>
        <v>C</v>
      </c>
      <c r="L268" s="2"/>
      <c r="M268" s="32" t="str">
        <f>IF(L268="","C",IF($I268="I",INDEX(Gehaltsklassen!A$11:A$15,MATCH(L268,Gehaltsklassen!C$11:C$15,1),1),IF($I268="II",INDEX(Gehaltsklassen!A$11:A$15,MATCH(L268,Gehaltsklassen!D$11:D$15,1),1),IF($I268="III",INDEX(Gehaltsklassen!A$11:A$15,MATCH(L268,Gehaltsklassen!E$11:E$15,1),1),"Falsche Bodenart"))))</f>
        <v>C</v>
      </c>
      <c r="N268" s="86" t="str">
        <f>IF(OR(C268=""),"",SUM(F268)*VLOOKUP(K268,Gehaltsklassen!$B$34:$D$38,2,FALSE))</f>
        <v/>
      </c>
      <c r="O268" s="86" t="str">
        <f>IF(OR(C268=""),"",SUM(F268)*VLOOKUP(K268,Gehaltsklassen!$B$34:$D$38,2,FALSE)*C268)</f>
        <v/>
      </c>
      <c r="P268" s="86" t="str">
        <f>IF(OR(C268=""),"",SUM(F268,)*VLOOKUP(K268,Gehaltsklassen!$B$34:$D$38,3,FALSE))</f>
        <v/>
      </c>
      <c r="Q268" s="86" t="str">
        <f>IF(OR(C268=""),"",SUM(F268,)*VLOOKUP(K268,Gehaltsklassen!$B$34:$D$38,3,FALSE)*C268)</f>
        <v/>
      </c>
      <c r="R268" s="87" t="str">
        <f>IF(OR(C268=""),"",(SUM(G268)*VLOOKUP(M268,Gehaltsklassen!$B$34:$D$38,2,FALSE)))</f>
        <v/>
      </c>
      <c r="S268" s="414" t="str">
        <f>IF(OR(C268=""),"",(SUM(G268)*VLOOKUP(M268,Gehaltsklassen!$B$34:$D$38,2,FALSE))*C268)</f>
        <v/>
      </c>
      <c r="T268" s="417" t="str">
        <f>IF(OR(C268=""),"",(SUM(G268)*VLOOKUP(M268,Gehaltsklassen!$B$34:$D$38,3,FALSE)))</f>
        <v/>
      </c>
      <c r="U268" s="417" t="str">
        <f>IF(OR(C268=""),"",(SUM(G268)*VLOOKUP(M268,Gehaltsklassen!$B$34:$D$38,3,FALSE))*C268)</f>
        <v/>
      </c>
    </row>
    <row r="269" spans="1:21" ht="25.9" customHeight="1" x14ac:dyDescent="0.2">
      <c r="A269" s="74" t="str">
        <f>IF(D269="","",MAX($A$10:A268)+1)</f>
        <v/>
      </c>
      <c r="B269" s="82" t="str">
        <f>IF('N-Bedarf GL §13a'!B268="","",'N-Bedarf GL §13a'!B268)</f>
        <v/>
      </c>
      <c r="C269" s="204" t="str">
        <f>IF('N-Bedarf GL §13a'!C268="","",'N-Bedarf GL §13a'!C268)</f>
        <v/>
      </c>
      <c r="D269" s="81" t="str">
        <f>IF('N-Bedarf GL §13a'!D268="","",'N-Bedarf GL §13a'!D268)</f>
        <v/>
      </c>
      <c r="E269" s="83" t="str">
        <f>IF('N-Bedarf GL §13a'!H268="","",'N-Bedarf GL §13a'!H268)</f>
        <v/>
      </c>
      <c r="F269" s="32" t="str">
        <f t="shared" si="8"/>
        <v/>
      </c>
      <c r="G269" s="84" t="str">
        <f t="shared" si="9"/>
        <v/>
      </c>
      <c r="H269" s="85"/>
      <c r="I269" s="77" t="s">
        <v>261</v>
      </c>
      <c r="J269" s="2"/>
      <c r="K269" s="32" t="str">
        <f>IF(J269="","C",IF($I269="I",INDEX(Gehaltsklassen!A$11:A$15,MATCH(J269,Gehaltsklassen!C$11:C$15,1),1),IF($I269="II",INDEX(Gehaltsklassen!A$11:A$15,MATCH(J269,Gehaltsklassen!D$11:D$15,1),1),IF($I269="III",INDEX(Gehaltsklassen!A$11:A$15,MATCH(J269,Gehaltsklassen!E$11:E$15,1),1),"Falsche Bodenart"))))</f>
        <v>C</v>
      </c>
      <c r="L269" s="2"/>
      <c r="M269" s="32" t="str">
        <f>IF(L269="","C",IF($I269="I",INDEX(Gehaltsklassen!A$11:A$15,MATCH(L269,Gehaltsklassen!C$11:C$15,1),1),IF($I269="II",INDEX(Gehaltsklassen!A$11:A$15,MATCH(L269,Gehaltsklassen!D$11:D$15,1),1),IF($I269="III",INDEX(Gehaltsklassen!A$11:A$15,MATCH(L269,Gehaltsklassen!E$11:E$15,1),1),"Falsche Bodenart"))))</f>
        <v>C</v>
      </c>
      <c r="N269" s="86" t="str">
        <f>IF(OR(C269=""),"",SUM(F269)*VLOOKUP(K269,Gehaltsklassen!$B$34:$D$38,2,FALSE))</f>
        <v/>
      </c>
      <c r="O269" s="86" t="str">
        <f>IF(OR(C269=""),"",SUM(F269)*VLOOKUP(K269,Gehaltsklassen!$B$34:$D$38,2,FALSE)*C269)</f>
        <v/>
      </c>
      <c r="P269" s="86" t="str">
        <f>IF(OR(C269=""),"",SUM(F269,)*VLOOKUP(K269,Gehaltsklassen!$B$34:$D$38,3,FALSE))</f>
        <v/>
      </c>
      <c r="Q269" s="86" t="str">
        <f>IF(OR(C269=""),"",SUM(F269,)*VLOOKUP(K269,Gehaltsklassen!$B$34:$D$38,3,FALSE)*C269)</f>
        <v/>
      </c>
      <c r="R269" s="87" t="str">
        <f>IF(OR(C269=""),"",(SUM(G269)*VLOOKUP(M269,Gehaltsklassen!$B$34:$D$38,2,FALSE)))</f>
        <v/>
      </c>
      <c r="S269" s="414" t="str">
        <f>IF(OR(C269=""),"",(SUM(G269)*VLOOKUP(M269,Gehaltsklassen!$B$34:$D$38,2,FALSE))*C269)</f>
        <v/>
      </c>
      <c r="T269" s="417" t="str">
        <f>IF(OR(C269=""),"",(SUM(G269)*VLOOKUP(M269,Gehaltsklassen!$B$34:$D$38,3,FALSE)))</f>
        <v/>
      </c>
      <c r="U269" s="417" t="str">
        <f>IF(OR(C269=""),"",(SUM(G269)*VLOOKUP(M269,Gehaltsklassen!$B$34:$D$38,3,FALSE))*C269)</f>
        <v/>
      </c>
    </row>
    <row r="270" spans="1:21" ht="25.9" customHeight="1" x14ac:dyDescent="0.2">
      <c r="A270" s="74" t="str">
        <f>IF(D270="","",MAX($A$10:A269)+1)</f>
        <v/>
      </c>
      <c r="B270" s="82" t="str">
        <f>IF('N-Bedarf GL §13a'!B269="","",'N-Bedarf GL §13a'!B269)</f>
        <v/>
      </c>
      <c r="C270" s="204" t="str">
        <f>IF('N-Bedarf GL §13a'!C269="","",'N-Bedarf GL §13a'!C269)</f>
        <v/>
      </c>
      <c r="D270" s="81" t="str">
        <f>IF('N-Bedarf GL §13a'!D269="","",'N-Bedarf GL §13a'!D269)</f>
        <v/>
      </c>
      <c r="E270" s="83" t="str">
        <f>IF('N-Bedarf GL §13a'!H269="","",'N-Bedarf GL §13a'!H269)</f>
        <v/>
      </c>
      <c r="F270" s="32" t="str">
        <f t="shared" si="8"/>
        <v/>
      </c>
      <c r="G270" s="84" t="str">
        <f t="shared" si="9"/>
        <v/>
      </c>
      <c r="H270" s="85"/>
      <c r="I270" s="77" t="s">
        <v>261</v>
      </c>
      <c r="J270" s="2"/>
      <c r="K270" s="32" t="str">
        <f>IF(J270="","C",IF($I270="I",INDEX(Gehaltsklassen!A$11:A$15,MATCH(J270,Gehaltsklassen!C$11:C$15,1),1),IF($I270="II",INDEX(Gehaltsklassen!A$11:A$15,MATCH(J270,Gehaltsklassen!D$11:D$15,1),1),IF($I270="III",INDEX(Gehaltsklassen!A$11:A$15,MATCH(J270,Gehaltsklassen!E$11:E$15,1),1),"Falsche Bodenart"))))</f>
        <v>C</v>
      </c>
      <c r="L270" s="2"/>
      <c r="M270" s="32" t="str">
        <f>IF(L270="","C",IF($I270="I",INDEX(Gehaltsklassen!A$11:A$15,MATCH(L270,Gehaltsklassen!C$11:C$15,1),1),IF($I270="II",INDEX(Gehaltsklassen!A$11:A$15,MATCH(L270,Gehaltsklassen!D$11:D$15,1),1),IF($I270="III",INDEX(Gehaltsklassen!A$11:A$15,MATCH(L270,Gehaltsklassen!E$11:E$15,1),1),"Falsche Bodenart"))))</f>
        <v>C</v>
      </c>
      <c r="N270" s="86" t="str">
        <f>IF(OR(C270=""),"",SUM(F270)*VLOOKUP(K270,Gehaltsklassen!$B$34:$D$38,2,FALSE))</f>
        <v/>
      </c>
      <c r="O270" s="86" t="str">
        <f>IF(OR(C270=""),"",SUM(F270)*VLOOKUP(K270,Gehaltsklassen!$B$34:$D$38,2,FALSE)*C270)</f>
        <v/>
      </c>
      <c r="P270" s="86" t="str">
        <f>IF(OR(C270=""),"",SUM(F270,)*VLOOKUP(K270,Gehaltsklassen!$B$34:$D$38,3,FALSE))</f>
        <v/>
      </c>
      <c r="Q270" s="86" t="str">
        <f>IF(OR(C270=""),"",SUM(F270,)*VLOOKUP(K270,Gehaltsklassen!$B$34:$D$38,3,FALSE)*C270)</f>
        <v/>
      </c>
      <c r="R270" s="87" t="str">
        <f>IF(OR(C270=""),"",(SUM(G270)*VLOOKUP(M270,Gehaltsklassen!$B$34:$D$38,2,FALSE)))</f>
        <v/>
      </c>
      <c r="S270" s="414" t="str">
        <f>IF(OR(C270=""),"",(SUM(G270)*VLOOKUP(M270,Gehaltsklassen!$B$34:$D$38,2,FALSE))*C270)</f>
        <v/>
      </c>
      <c r="T270" s="417" t="str">
        <f>IF(OR(C270=""),"",(SUM(G270)*VLOOKUP(M270,Gehaltsklassen!$B$34:$D$38,3,FALSE)))</f>
        <v/>
      </c>
      <c r="U270" s="417" t="str">
        <f>IF(OR(C270=""),"",(SUM(G270)*VLOOKUP(M270,Gehaltsklassen!$B$34:$D$38,3,FALSE))*C270)</f>
        <v/>
      </c>
    </row>
    <row r="271" spans="1:21" ht="25.9" customHeight="1" x14ac:dyDescent="0.2">
      <c r="A271" s="74" t="str">
        <f>IF(D271="","",MAX($A$10:A270)+1)</f>
        <v/>
      </c>
      <c r="B271" s="82" t="str">
        <f>IF('N-Bedarf GL §13a'!B270="","",'N-Bedarf GL §13a'!B270)</f>
        <v/>
      </c>
      <c r="C271" s="204" t="str">
        <f>IF('N-Bedarf GL §13a'!C270="","",'N-Bedarf GL §13a'!C270)</f>
        <v/>
      </c>
      <c r="D271" s="81" t="str">
        <f>IF('N-Bedarf GL §13a'!D270="","",'N-Bedarf GL §13a'!D270)</f>
        <v/>
      </c>
      <c r="E271" s="83" t="str">
        <f>IF('N-Bedarf GL §13a'!H270="","",'N-Bedarf GL §13a'!H270)</f>
        <v/>
      </c>
      <c r="F271" s="32" t="str">
        <f t="shared" si="8"/>
        <v/>
      </c>
      <c r="G271" s="84" t="str">
        <f t="shared" si="9"/>
        <v/>
      </c>
      <c r="H271" s="85"/>
      <c r="I271" s="77" t="s">
        <v>261</v>
      </c>
      <c r="J271" s="2"/>
      <c r="K271" s="32" t="str">
        <f>IF(J271="","C",IF($I271="I",INDEX(Gehaltsklassen!A$11:A$15,MATCH(J271,Gehaltsklassen!C$11:C$15,1),1),IF($I271="II",INDEX(Gehaltsklassen!A$11:A$15,MATCH(J271,Gehaltsklassen!D$11:D$15,1),1),IF($I271="III",INDEX(Gehaltsklassen!A$11:A$15,MATCH(J271,Gehaltsklassen!E$11:E$15,1),1),"Falsche Bodenart"))))</f>
        <v>C</v>
      </c>
      <c r="L271" s="2"/>
      <c r="M271" s="32" t="str">
        <f>IF(L271="","C",IF($I271="I",INDEX(Gehaltsklassen!A$11:A$15,MATCH(L271,Gehaltsklassen!C$11:C$15,1),1),IF($I271="II",INDEX(Gehaltsklassen!A$11:A$15,MATCH(L271,Gehaltsklassen!D$11:D$15,1),1),IF($I271="III",INDEX(Gehaltsklassen!A$11:A$15,MATCH(L271,Gehaltsklassen!E$11:E$15,1),1),"Falsche Bodenart"))))</f>
        <v>C</v>
      </c>
      <c r="N271" s="86" t="str">
        <f>IF(OR(C271=""),"",SUM(F271)*VLOOKUP(K271,Gehaltsklassen!$B$34:$D$38,2,FALSE))</f>
        <v/>
      </c>
      <c r="O271" s="86" t="str">
        <f>IF(OR(C271=""),"",SUM(F271)*VLOOKUP(K271,Gehaltsklassen!$B$34:$D$38,2,FALSE)*C271)</f>
        <v/>
      </c>
      <c r="P271" s="86" t="str">
        <f>IF(OR(C271=""),"",SUM(F271,)*VLOOKUP(K271,Gehaltsklassen!$B$34:$D$38,3,FALSE))</f>
        <v/>
      </c>
      <c r="Q271" s="86" t="str">
        <f>IF(OR(C271=""),"",SUM(F271,)*VLOOKUP(K271,Gehaltsklassen!$B$34:$D$38,3,FALSE)*C271)</f>
        <v/>
      </c>
      <c r="R271" s="87" t="str">
        <f>IF(OR(C271=""),"",(SUM(G271)*VLOOKUP(M271,Gehaltsklassen!$B$34:$D$38,2,FALSE)))</f>
        <v/>
      </c>
      <c r="S271" s="414" t="str">
        <f>IF(OR(C271=""),"",(SUM(G271)*VLOOKUP(M271,Gehaltsklassen!$B$34:$D$38,2,FALSE))*C271)</f>
        <v/>
      </c>
      <c r="T271" s="417" t="str">
        <f>IF(OR(C271=""),"",(SUM(G271)*VLOOKUP(M271,Gehaltsklassen!$B$34:$D$38,3,FALSE)))</f>
        <v/>
      </c>
      <c r="U271" s="417" t="str">
        <f>IF(OR(C271=""),"",(SUM(G271)*VLOOKUP(M271,Gehaltsklassen!$B$34:$D$38,3,FALSE))*C271)</f>
        <v/>
      </c>
    </row>
    <row r="272" spans="1:21" ht="25.9" customHeight="1" x14ac:dyDescent="0.2">
      <c r="A272" s="74" t="str">
        <f>IF(D272="","",MAX($A$10:A271)+1)</f>
        <v/>
      </c>
      <c r="B272" s="82" t="str">
        <f>IF('N-Bedarf GL §13a'!B271="","",'N-Bedarf GL §13a'!B271)</f>
        <v/>
      </c>
      <c r="C272" s="204" t="str">
        <f>IF('N-Bedarf GL §13a'!C271="","",'N-Bedarf GL §13a'!C271)</f>
        <v/>
      </c>
      <c r="D272" s="81" t="str">
        <f>IF('N-Bedarf GL §13a'!D271="","",'N-Bedarf GL §13a'!D271)</f>
        <v/>
      </c>
      <c r="E272" s="83" t="str">
        <f>IF('N-Bedarf GL §13a'!H271="","",'N-Bedarf GL §13a'!H271)</f>
        <v/>
      </c>
      <c r="F272" s="32" t="str">
        <f t="shared" si="8"/>
        <v/>
      </c>
      <c r="G272" s="84" t="str">
        <f t="shared" si="9"/>
        <v/>
      </c>
      <c r="H272" s="85"/>
      <c r="I272" s="77" t="s">
        <v>261</v>
      </c>
      <c r="J272" s="2"/>
      <c r="K272" s="32" t="str">
        <f>IF(J272="","C",IF($I272="I",INDEX(Gehaltsklassen!A$11:A$15,MATCH(J272,Gehaltsklassen!C$11:C$15,1),1),IF($I272="II",INDEX(Gehaltsklassen!A$11:A$15,MATCH(J272,Gehaltsklassen!D$11:D$15,1),1),IF($I272="III",INDEX(Gehaltsklassen!A$11:A$15,MATCH(J272,Gehaltsklassen!E$11:E$15,1),1),"Falsche Bodenart"))))</f>
        <v>C</v>
      </c>
      <c r="L272" s="2"/>
      <c r="M272" s="32" t="str">
        <f>IF(L272="","C",IF($I272="I",INDEX(Gehaltsklassen!A$11:A$15,MATCH(L272,Gehaltsklassen!C$11:C$15,1),1),IF($I272="II",INDEX(Gehaltsklassen!A$11:A$15,MATCH(L272,Gehaltsklassen!D$11:D$15,1),1),IF($I272="III",INDEX(Gehaltsklassen!A$11:A$15,MATCH(L272,Gehaltsklassen!E$11:E$15,1),1),"Falsche Bodenart"))))</f>
        <v>C</v>
      </c>
      <c r="N272" s="86" t="str">
        <f>IF(OR(C272=""),"",SUM(F272)*VLOOKUP(K272,Gehaltsklassen!$B$34:$D$38,2,FALSE))</f>
        <v/>
      </c>
      <c r="O272" s="86" t="str">
        <f>IF(OR(C272=""),"",SUM(F272)*VLOOKUP(K272,Gehaltsklassen!$B$34:$D$38,2,FALSE)*C272)</f>
        <v/>
      </c>
      <c r="P272" s="86" t="str">
        <f>IF(OR(C272=""),"",SUM(F272,)*VLOOKUP(K272,Gehaltsklassen!$B$34:$D$38,3,FALSE))</f>
        <v/>
      </c>
      <c r="Q272" s="86" t="str">
        <f>IF(OR(C272=""),"",SUM(F272,)*VLOOKUP(K272,Gehaltsklassen!$B$34:$D$38,3,FALSE)*C272)</f>
        <v/>
      </c>
      <c r="R272" s="87" t="str">
        <f>IF(OR(C272=""),"",(SUM(G272)*VLOOKUP(M272,Gehaltsklassen!$B$34:$D$38,2,FALSE)))</f>
        <v/>
      </c>
      <c r="S272" s="414" t="str">
        <f>IF(OR(C272=""),"",(SUM(G272)*VLOOKUP(M272,Gehaltsklassen!$B$34:$D$38,2,FALSE))*C272)</f>
        <v/>
      </c>
      <c r="T272" s="417" t="str">
        <f>IF(OR(C272=""),"",(SUM(G272)*VLOOKUP(M272,Gehaltsklassen!$B$34:$D$38,3,FALSE)))</f>
        <v/>
      </c>
      <c r="U272" s="417" t="str">
        <f>IF(OR(C272=""),"",(SUM(G272)*VLOOKUP(M272,Gehaltsklassen!$B$34:$D$38,3,FALSE))*C272)</f>
        <v/>
      </c>
    </row>
    <row r="273" spans="1:21" ht="25.9" customHeight="1" x14ac:dyDescent="0.2">
      <c r="A273" s="74" t="str">
        <f>IF(D273="","",MAX($A$10:A272)+1)</f>
        <v/>
      </c>
      <c r="B273" s="82" t="str">
        <f>IF('N-Bedarf GL §13a'!B272="","",'N-Bedarf GL §13a'!B272)</f>
        <v/>
      </c>
      <c r="C273" s="204" t="str">
        <f>IF('N-Bedarf GL §13a'!C272="","",'N-Bedarf GL §13a'!C272)</f>
        <v/>
      </c>
      <c r="D273" s="81" t="str">
        <f>IF('N-Bedarf GL §13a'!D272="","",'N-Bedarf GL §13a'!D272)</f>
        <v/>
      </c>
      <c r="E273" s="83" t="str">
        <f>IF('N-Bedarf GL §13a'!H272="","",'N-Bedarf GL §13a'!H272)</f>
        <v/>
      </c>
      <c r="F273" s="32" t="str">
        <f t="shared" si="8"/>
        <v/>
      </c>
      <c r="G273" s="84" t="str">
        <f t="shared" si="9"/>
        <v/>
      </c>
      <c r="H273" s="85"/>
      <c r="I273" s="77" t="s">
        <v>261</v>
      </c>
      <c r="J273" s="2"/>
      <c r="K273" s="32" t="str">
        <f>IF(J273="","C",IF($I273="I",INDEX(Gehaltsklassen!A$11:A$15,MATCH(J273,Gehaltsklassen!C$11:C$15,1),1),IF($I273="II",INDEX(Gehaltsklassen!A$11:A$15,MATCH(J273,Gehaltsklassen!D$11:D$15,1),1),IF($I273="III",INDEX(Gehaltsklassen!A$11:A$15,MATCH(J273,Gehaltsklassen!E$11:E$15,1),1),"Falsche Bodenart"))))</f>
        <v>C</v>
      </c>
      <c r="L273" s="2"/>
      <c r="M273" s="32" t="str">
        <f>IF(L273="","C",IF($I273="I",INDEX(Gehaltsklassen!A$11:A$15,MATCH(L273,Gehaltsklassen!C$11:C$15,1),1),IF($I273="II",INDEX(Gehaltsklassen!A$11:A$15,MATCH(L273,Gehaltsklassen!D$11:D$15,1),1),IF($I273="III",INDEX(Gehaltsklassen!A$11:A$15,MATCH(L273,Gehaltsklassen!E$11:E$15,1),1),"Falsche Bodenart"))))</f>
        <v>C</v>
      </c>
      <c r="N273" s="86" t="str">
        <f>IF(OR(C273=""),"",SUM(F273)*VLOOKUP(K273,Gehaltsklassen!$B$34:$D$38,2,FALSE))</f>
        <v/>
      </c>
      <c r="O273" s="86" t="str">
        <f>IF(OR(C273=""),"",SUM(F273)*VLOOKUP(K273,Gehaltsklassen!$B$34:$D$38,2,FALSE)*C273)</f>
        <v/>
      </c>
      <c r="P273" s="86" t="str">
        <f>IF(OR(C273=""),"",SUM(F273,)*VLOOKUP(K273,Gehaltsklassen!$B$34:$D$38,3,FALSE))</f>
        <v/>
      </c>
      <c r="Q273" s="86" t="str">
        <f>IF(OR(C273=""),"",SUM(F273,)*VLOOKUP(K273,Gehaltsklassen!$B$34:$D$38,3,FALSE)*C273)</f>
        <v/>
      </c>
      <c r="R273" s="87" t="str">
        <f>IF(OR(C273=""),"",(SUM(G273)*VLOOKUP(M273,Gehaltsklassen!$B$34:$D$38,2,FALSE)))</f>
        <v/>
      </c>
      <c r="S273" s="414" t="str">
        <f>IF(OR(C273=""),"",(SUM(G273)*VLOOKUP(M273,Gehaltsklassen!$B$34:$D$38,2,FALSE))*C273)</f>
        <v/>
      </c>
      <c r="T273" s="417" t="str">
        <f>IF(OR(C273=""),"",(SUM(G273)*VLOOKUP(M273,Gehaltsklassen!$B$34:$D$38,3,FALSE)))</f>
        <v/>
      </c>
      <c r="U273" s="417" t="str">
        <f>IF(OR(C273=""),"",(SUM(G273)*VLOOKUP(M273,Gehaltsklassen!$B$34:$D$38,3,FALSE))*C273)</f>
        <v/>
      </c>
    </row>
    <row r="274" spans="1:21" ht="25.9" customHeight="1" x14ac:dyDescent="0.2">
      <c r="A274" s="74" t="str">
        <f>IF(D274="","",MAX($A$10:A273)+1)</f>
        <v/>
      </c>
      <c r="B274" s="82" t="str">
        <f>IF('N-Bedarf GL §13a'!B273="","",'N-Bedarf GL §13a'!B273)</f>
        <v/>
      </c>
      <c r="C274" s="204" t="str">
        <f>IF('N-Bedarf GL §13a'!C273="","",'N-Bedarf GL §13a'!C273)</f>
        <v/>
      </c>
      <c r="D274" s="81" t="str">
        <f>IF('N-Bedarf GL §13a'!D273="","",'N-Bedarf GL §13a'!D273)</f>
        <v/>
      </c>
      <c r="E274" s="83" t="str">
        <f>IF('N-Bedarf GL §13a'!H273="","",'N-Bedarf GL §13a'!H273)</f>
        <v/>
      </c>
      <c r="F274" s="32" t="str">
        <f t="shared" si="8"/>
        <v/>
      </c>
      <c r="G274" s="84" t="str">
        <f t="shared" si="9"/>
        <v/>
      </c>
      <c r="H274" s="85"/>
      <c r="I274" s="77" t="s">
        <v>261</v>
      </c>
      <c r="J274" s="2"/>
      <c r="K274" s="32" t="str">
        <f>IF(J274="","C",IF($I274="I",INDEX(Gehaltsklassen!A$11:A$15,MATCH(J274,Gehaltsklassen!C$11:C$15,1),1),IF($I274="II",INDEX(Gehaltsklassen!A$11:A$15,MATCH(J274,Gehaltsklassen!D$11:D$15,1),1),IF($I274="III",INDEX(Gehaltsklassen!A$11:A$15,MATCH(J274,Gehaltsklassen!E$11:E$15,1),1),"Falsche Bodenart"))))</f>
        <v>C</v>
      </c>
      <c r="L274" s="2"/>
      <c r="M274" s="32" t="str">
        <f>IF(L274="","C",IF($I274="I",INDEX(Gehaltsklassen!A$11:A$15,MATCH(L274,Gehaltsklassen!C$11:C$15,1),1),IF($I274="II",INDEX(Gehaltsklassen!A$11:A$15,MATCH(L274,Gehaltsklassen!D$11:D$15,1),1),IF($I274="III",INDEX(Gehaltsklassen!A$11:A$15,MATCH(L274,Gehaltsklassen!E$11:E$15,1),1),"Falsche Bodenart"))))</f>
        <v>C</v>
      </c>
      <c r="N274" s="86" t="str">
        <f>IF(OR(C274=""),"",SUM(F274)*VLOOKUP(K274,Gehaltsklassen!$B$34:$D$38,2,FALSE))</f>
        <v/>
      </c>
      <c r="O274" s="86" t="str">
        <f>IF(OR(C274=""),"",SUM(F274)*VLOOKUP(K274,Gehaltsklassen!$B$34:$D$38,2,FALSE)*C274)</f>
        <v/>
      </c>
      <c r="P274" s="86" t="str">
        <f>IF(OR(C274=""),"",SUM(F274,)*VLOOKUP(K274,Gehaltsklassen!$B$34:$D$38,3,FALSE))</f>
        <v/>
      </c>
      <c r="Q274" s="86" t="str">
        <f>IF(OR(C274=""),"",SUM(F274,)*VLOOKUP(K274,Gehaltsklassen!$B$34:$D$38,3,FALSE)*C274)</f>
        <v/>
      </c>
      <c r="R274" s="87" t="str">
        <f>IF(OR(C274=""),"",(SUM(G274)*VLOOKUP(M274,Gehaltsklassen!$B$34:$D$38,2,FALSE)))</f>
        <v/>
      </c>
      <c r="S274" s="414" t="str">
        <f>IF(OR(C274=""),"",(SUM(G274)*VLOOKUP(M274,Gehaltsklassen!$B$34:$D$38,2,FALSE))*C274)</f>
        <v/>
      </c>
      <c r="T274" s="417" t="str">
        <f>IF(OR(C274=""),"",(SUM(G274)*VLOOKUP(M274,Gehaltsklassen!$B$34:$D$38,3,FALSE)))</f>
        <v/>
      </c>
      <c r="U274" s="417" t="str">
        <f>IF(OR(C274=""),"",(SUM(G274)*VLOOKUP(M274,Gehaltsklassen!$B$34:$D$38,3,FALSE))*C274)</f>
        <v/>
      </c>
    </row>
    <row r="275" spans="1:21" ht="25.9" customHeight="1" x14ac:dyDescent="0.2">
      <c r="A275" s="74" t="str">
        <f>IF(D275="","",MAX($A$10:A274)+1)</f>
        <v/>
      </c>
      <c r="B275" s="82" t="str">
        <f>IF('N-Bedarf GL §13a'!B274="","",'N-Bedarf GL §13a'!B274)</f>
        <v/>
      </c>
      <c r="C275" s="204" t="str">
        <f>IF('N-Bedarf GL §13a'!C274="","",'N-Bedarf GL §13a'!C274)</f>
        <v/>
      </c>
      <c r="D275" s="81" t="str">
        <f>IF('N-Bedarf GL §13a'!D274="","",'N-Bedarf GL §13a'!D274)</f>
        <v/>
      </c>
      <c r="E275" s="83" t="str">
        <f>IF('N-Bedarf GL §13a'!H274="","",'N-Bedarf GL §13a'!H274)</f>
        <v/>
      </c>
      <c r="F275" s="32" t="str">
        <f t="shared" si="8"/>
        <v/>
      </c>
      <c r="G275" s="84" t="str">
        <f t="shared" si="9"/>
        <v/>
      </c>
      <c r="H275" s="85"/>
      <c r="I275" s="77" t="s">
        <v>261</v>
      </c>
      <c r="J275" s="2"/>
      <c r="K275" s="32" t="str">
        <f>IF(J275="","C",IF($I275="I",INDEX(Gehaltsklassen!A$11:A$15,MATCH(J275,Gehaltsklassen!C$11:C$15,1),1),IF($I275="II",INDEX(Gehaltsklassen!A$11:A$15,MATCH(J275,Gehaltsklassen!D$11:D$15,1),1),IF($I275="III",INDEX(Gehaltsklassen!A$11:A$15,MATCH(J275,Gehaltsklassen!E$11:E$15,1),1),"Falsche Bodenart"))))</f>
        <v>C</v>
      </c>
      <c r="L275" s="2"/>
      <c r="M275" s="32" t="str">
        <f>IF(L275="","C",IF($I275="I",INDEX(Gehaltsklassen!A$11:A$15,MATCH(L275,Gehaltsklassen!C$11:C$15,1),1),IF($I275="II",INDEX(Gehaltsklassen!A$11:A$15,MATCH(L275,Gehaltsklassen!D$11:D$15,1),1),IF($I275="III",INDEX(Gehaltsklassen!A$11:A$15,MATCH(L275,Gehaltsklassen!E$11:E$15,1),1),"Falsche Bodenart"))))</f>
        <v>C</v>
      </c>
      <c r="N275" s="86" t="str">
        <f>IF(OR(C275=""),"",SUM(F275)*VLOOKUP(K275,Gehaltsklassen!$B$34:$D$38,2,FALSE))</f>
        <v/>
      </c>
      <c r="O275" s="86" t="str">
        <f>IF(OR(C275=""),"",SUM(F275)*VLOOKUP(K275,Gehaltsklassen!$B$34:$D$38,2,FALSE)*C275)</f>
        <v/>
      </c>
      <c r="P275" s="86" t="str">
        <f>IF(OR(C275=""),"",SUM(F275,)*VLOOKUP(K275,Gehaltsklassen!$B$34:$D$38,3,FALSE))</f>
        <v/>
      </c>
      <c r="Q275" s="86" t="str">
        <f>IF(OR(C275=""),"",SUM(F275,)*VLOOKUP(K275,Gehaltsklassen!$B$34:$D$38,3,FALSE)*C275)</f>
        <v/>
      </c>
      <c r="R275" s="87" t="str">
        <f>IF(OR(C275=""),"",(SUM(G275)*VLOOKUP(M275,Gehaltsklassen!$B$34:$D$38,2,FALSE)))</f>
        <v/>
      </c>
      <c r="S275" s="414" t="str">
        <f>IF(OR(C275=""),"",(SUM(G275)*VLOOKUP(M275,Gehaltsklassen!$B$34:$D$38,2,FALSE))*C275)</f>
        <v/>
      </c>
      <c r="T275" s="417" t="str">
        <f>IF(OR(C275=""),"",(SUM(G275)*VLOOKUP(M275,Gehaltsklassen!$B$34:$D$38,3,FALSE)))</f>
        <v/>
      </c>
      <c r="U275" s="417" t="str">
        <f>IF(OR(C275=""),"",(SUM(G275)*VLOOKUP(M275,Gehaltsklassen!$B$34:$D$38,3,FALSE))*C275)</f>
        <v/>
      </c>
    </row>
    <row r="276" spans="1:21" ht="25.9" customHeight="1" x14ac:dyDescent="0.2">
      <c r="A276" s="74" t="str">
        <f>IF(D276="","",MAX($A$10:A275)+1)</f>
        <v/>
      </c>
      <c r="B276" s="82" t="str">
        <f>IF('N-Bedarf GL §13a'!B275="","",'N-Bedarf GL §13a'!B275)</f>
        <v/>
      </c>
      <c r="C276" s="204" t="str">
        <f>IF('N-Bedarf GL §13a'!C275="","",'N-Bedarf GL §13a'!C275)</f>
        <v/>
      </c>
      <c r="D276" s="81" t="str">
        <f>IF('N-Bedarf GL §13a'!D275="","",'N-Bedarf GL §13a'!D275)</f>
        <v/>
      </c>
      <c r="E276" s="83" t="str">
        <f>IF('N-Bedarf GL §13a'!H275="","",'N-Bedarf GL §13a'!H275)</f>
        <v/>
      </c>
      <c r="F276" s="32" t="str">
        <f t="shared" si="8"/>
        <v/>
      </c>
      <c r="G276" s="84" t="str">
        <f t="shared" si="9"/>
        <v/>
      </c>
      <c r="H276" s="85"/>
      <c r="I276" s="77" t="s">
        <v>261</v>
      </c>
      <c r="J276" s="2"/>
      <c r="K276" s="32" t="str">
        <f>IF(J276="","C",IF($I276="I",INDEX(Gehaltsklassen!A$11:A$15,MATCH(J276,Gehaltsklassen!C$11:C$15,1),1),IF($I276="II",INDEX(Gehaltsklassen!A$11:A$15,MATCH(J276,Gehaltsklassen!D$11:D$15,1),1),IF($I276="III",INDEX(Gehaltsklassen!A$11:A$15,MATCH(J276,Gehaltsklassen!E$11:E$15,1),1),"Falsche Bodenart"))))</f>
        <v>C</v>
      </c>
      <c r="L276" s="2"/>
      <c r="M276" s="32" t="str">
        <f>IF(L276="","C",IF($I276="I",INDEX(Gehaltsklassen!A$11:A$15,MATCH(L276,Gehaltsklassen!C$11:C$15,1),1),IF($I276="II",INDEX(Gehaltsklassen!A$11:A$15,MATCH(L276,Gehaltsklassen!D$11:D$15,1),1),IF($I276="III",INDEX(Gehaltsklassen!A$11:A$15,MATCH(L276,Gehaltsklassen!E$11:E$15,1),1),"Falsche Bodenart"))))</f>
        <v>C</v>
      </c>
      <c r="N276" s="86" t="str">
        <f>IF(OR(C276=""),"",SUM(F276)*VLOOKUP(K276,Gehaltsklassen!$B$34:$D$38,2,FALSE))</f>
        <v/>
      </c>
      <c r="O276" s="86" t="str">
        <f>IF(OR(C276=""),"",SUM(F276)*VLOOKUP(K276,Gehaltsklassen!$B$34:$D$38,2,FALSE)*C276)</f>
        <v/>
      </c>
      <c r="P276" s="86" t="str">
        <f>IF(OR(C276=""),"",SUM(F276,)*VLOOKUP(K276,Gehaltsklassen!$B$34:$D$38,3,FALSE))</f>
        <v/>
      </c>
      <c r="Q276" s="86" t="str">
        <f>IF(OR(C276=""),"",SUM(F276,)*VLOOKUP(K276,Gehaltsklassen!$B$34:$D$38,3,FALSE)*C276)</f>
        <v/>
      </c>
      <c r="R276" s="87" t="str">
        <f>IF(OR(C276=""),"",(SUM(G276)*VLOOKUP(M276,Gehaltsklassen!$B$34:$D$38,2,FALSE)))</f>
        <v/>
      </c>
      <c r="S276" s="414" t="str">
        <f>IF(OR(C276=""),"",(SUM(G276)*VLOOKUP(M276,Gehaltsklassen!$B$34:$D$38,2,FALSE))*C276)</f>
        <v/>
      </c>
      <c r="T276" s="417" t="str">
        <f>IF(OR(C276=""),"",(SUM(G276)*VLOOKUP(M276,Gehaltsklassen!$B$34:$D$38,3,FALSE)))</f>
        <v/>
      </c>
      <c r="U276" s="417" t="str">
        <f>IF(OR(C276=""),"",(SUM(G276)*VLOOKUP(M276,Gehaltsklassen!$B$34:$D$38,3,FALSE))*C276)</f>
        <v/>
      </c>
    </row>
    <row r="277" spans="1:21" ht="25.9" customHeight="1" x14ac:dyDescent="0.2">
      <c r="A277" s="74" t="str">
        <f>IF(D277="","",MAX($A$10:A276)+1)</f>
        <v/>
      </c>
      <c r="B277" s="82" t="str">
        <f>IF('N-Bedarf GL §13a'!B276="","",'N-Bedarf GL §13a'!B276)</f>
        <v/>
      </c>
      <c r="C277" s="204" t="str">
        <f>IF('N-Bedarf GL §13a'!C276="","",'N-Bedarf GL §13a'!C276)</f>
        <v/>
      </c>
      <c r="D277" s="81" t="str">
        <f>IF('N-Bedarf GL §13a'!D276="","",'N-Bedarf GL §13a'!D276)</f>
        <v/>
      </c>
      <c r="E277" s="83" t="str">
        <f>IF('N-Bedarf GL §13a'!H276="","",'N-Bedarf GL §13a'!H276)</f>
        <v/>
      </c>
      <c r="F277" s="32" t="str">
        <f t="shared" si="8"/>
        <v/>
      </c>
      <c r="G277" s="84" t="str">
        <f t="shared" si="9"/>
        <v/>
      </c>
      <c r="H277" s="85"/>
      <c r="I277" s="77" t="s">
        <v>261</v>
      </c>
      <c r="J277" s="2"/>
      <c r="K277" s="32" t="str">
        <f>IF(J277="","C",IF($I277="I",INDEX(Gehaltsklassen!A$11:A$15,MATCH(J277,Gehaltsklassen!C$11:C$15,1),1),IF($I277="II",INDEX(Gehaltsklassen!A$11:A$15,MATCH(J277,Gehaltsklassen!D$11:D$15,1),1),IF($I277="III",INDEX(Gehaltsklassen!A$11:A$15,MATCH(J277,Gehaltsklassen!E$11:E$15,1),1),"Falsche Bodenart"))))</f>
        <v>C</v>
      </c>
      <c r="L277" s="2"/>
      <c r="M277" s="32" t="str">
        <f>IF(L277="","C",IF($I277="I",INDEX(Gehaltsklassen!A$11:A$15,MATCH(L277,Gehaltsklassen!C$11:C$15,1),1),IF($I277="II",INDEX(Gehaltsklassen!A$11:A$15,MATCH(L277,Gehaltsklassen!D$11:D$15,1),1),IF($I277="III",INDEX(Gehaltsklassen!A$11:A$15,MATCH(L277,Gehaltsklassen!E$11:E$15,1),1),"Falsche Bodenart"))))</f>
        <v>C</v>
      </c>
      <c r="N277" s="86" t="str">
        <f>IF(OR(C277=""),"",SUM(F277)*VLOOKUP(K277,Gehaltsklassen!$B$34:$D$38,2,FALSE))</f>
        <v/>
      </c>
      <c r="O277" s="86" t="str">
        <f>IF(OR(C277=""),"",SUM(F277)*VLOOKUP(K277,Gehaltsklassen!$B$34:$D$38,2,FALSE)*C277)</f>
        <v/>
      </c>
      <c r="P277" s="86" t="str">
        <f>IF(OR(C277=""),"",SUM(F277,)*VLOOKUP(K277,Gehaltsklassen!$B$34:$D$38,3,FALSE))</f>
        <v/>
      </c>
      <c r="Q277" s="86" t="str">
        <f>IF(OR(C277=""),"",SUM(F277,)*VLOOKUP(K277,Gehaltsklassen!$B$34:$D$38,3,FALSE)*C277)</f>
        <v/>
      </c>
      <c r="R277" s="87" t="str">
        <f>IF(OR(C277=""),"",(SUM(G277)*VLOOKUP(M277,Gehaltsklassen!$B$34:$D$38,2,FALSE)))</f>
        <v/>
      </c>
      <c r="S277" s="414" t="str">
        <f>IF(OR(C277=""),"",(SUM(G277)*VLOOKUP(M277,Gehaltsklassen!$B$34:$D$38,2,FALSE))*C277)</f>
        <v/>
      </c>
      <c r="T277" s="417" t="str">
        <f>IF(OR(C277=""),"",(SUM(G277)*VLOOKUP(M277,Gehaltsklassen!$B$34:$D$38,3,FALSE)))</f>
        <v/>
      </c>
      <c r="U277" s="417" t="str">
        <f>IF(OR(C277=""),"",(SUM(G277)*VLOOKUP(M277,Gehaltsklassen!$B$34:$D$38,3,FALSE))*C277)</f>
        <v/>
      </c>
    </row>
    <row r="278" spans="1:21" ht="25.9" customHeight="1" x14ac:dyDescent="0.2">
      <c r="A278" s="74" t="str">
        <f>IF(D278="","",MAX($A$10:A277)+1)</f>
        <v/>
      </c>
      <c r="B278" s="82" t="str">
        <f>IF('N-Bedarf GL §13a'!B277="","",'N-Bedarf GL §13a'!B277)</f>
        <v/>
      </c>
      <c r="C278" s="204" t="str">
        <f>IF('N-Bedarf GL §13a'!C277="","",'N-Bedarf GL §13a'!C277)</f>
        <v/>
      </c>
      <c r="D278" s="81" t="str">
        <f>IF('N-Bedarf GL §13a'!D277="","",'N-Bedarf GL §13a'!D277)</f>
        <v/>
      </c>
      <c r="E278" s="83" t="str">
        <f>IF('N-Bedarf GL §13a'!H277="","",'N-Bedarf GL §13a'!H277)</f>
        <v/>
      </c>
      <c r="F278" s="32" t="str">
        <f t="shared" si="8"/>
        <v/>
      </c>
      <c r="G278" s="84" t="str">
        <f t="shared" si="9"/>
        <v/>
      </c>
      <c r="H278" s="85"/>
      <c r="I278" s="77" t="s">
        <v>261</v>
      </c>
      <c r="J278" s="2"/>
      <c r="K278" s="32" t="str">
        <f>IF(J278="","C",IF($I278="I",INDEX(Gehaltsklassen!A$11:A$15,MATCH(J278,Gehaltsklassen!C$11:C$15,1),1),IF($I278="II",INDEX(Gehaltsklassen!A$11:A$15,MATCH(J278,Gehaltsklassen!D$11:D$15,1),1),IF($I278="III",INDEX(Gehaltsklassen!A$11:A$15,MATCH(J278,Gehaltsklassen!E$11:E$15,1),1),"Falsche Bodenart"))))</f>
        <v>C</v>
      </c>
      <c r="L278" s="2"/>
      <c r="M278" s="32" t="str">
        <f>IF(L278="","C",IF($I278="I",INDEX(Gehaltsklassen!A$11:A$15,MATCH(L278,Gehaltsklassen!C$11:C$15,1),1),IF($I278="II",INDEX(Gehaltsklassen!A$11:A$15,MATCH(L278,Gehaltsklassen!D$11:D$15,1),1),IF($I278="III",INDEX(Gehaltsklassen!A$11:A$15,MATCH(L278,Gehaltsklassen!E$11:E$15,1),1),"Falsche Bodenart"))))</f>
        <v>C</v>
      </c>
      <c r="N278" s="86" t="str">
        <f>IF(OR(C278=""),"",SUM(F278)*VLOOKUP(K278,Gehaltsklassen!$B$34:$D$38,2,FALSE))</f>
        <v/>
      </c>
      <c r="O278" s="86" t="str">
        <f>IF(OR(C278=""),"",SUM(F278)*VLOOKUP(K278,Gehaltsklassen!$B$34:$D$38,2,FALSE)*C278)</f>
        <v/>
      </c>
      <c r="P278" s="86" t="str">
        <f>IF(OR(C278=""),"",SUM(F278,)*VLOOKUP(K278,Gehaltsklassen!$B$34:$D$38,3,FALSE))</f>
        <v/>
      </c>
      <c r="Q278" s="86" t="str">
        <f>IF(OR(C278=""),"",SUM(F278,)*VLOOKUP(K278,Gehaltsklassen!$B$34:$D$38,3,FALSE)*C278)</f>
        <v/>
      </c>
      <c r="R278" s="87" t="str">
        <f>IF(OR(C278=""),"",(SUM(G278)*VLOOKUP(M278,Gehaltsklassen!$B$34:$D$38,2,FALSE)))</f>
        <v/>
      </c>
      <c r="S278" s="414" t="str">
        <f>IF(OR(C278=""),"",(SUM(G278)*VLOOKUP(M278,Gehaltsklassen!$B$34:$D$38,2,FALSE))*C278)</f>
        <v/>
      </c>
      <c r="T278" s="417" t="str">
        <f>IF(OR(C278=""),"",(SUM(G278)*VLOOKUP(M278,Gehaltsklassen!$B$34:$D$38,3,FALSE)))</f>
        <v/>
      </c>
      <c r="U278" s="417" t="str">
        <f>IF(OR(C278=""),"",(SUM(G278)*VLOOKUP(M278,Gehaltsklassen!$B$34:$D$38,3,FALSE))*C278)</f>
        <v/>
      </c>
    </row>
    <row r="279" spans="1:21" ht="25.9" customHeight="1" x14ac:dyDescent="0.2">
      <c r="A279" s="74" t="str">
        <f>IF(D279="","",MAX($A$10:A278)+1)</f>
        <v/>
      </c>
      <c r="B279" s="82" t="str">
        <f>IF('N-Bedarf GL §13a'!B278="","",'N-Bedarf GL §13a'!B278)</f>
        <v/>
      </c>
      <c r="C279" s="204" t="str">
        <f>IF('N-Bedarf GL §13a'!C278="","",'N-Bedarf GL §13a'!C278)</f>
        <v/>
      </c>
      <c r="D279" s="81" t="str">
        <f>IF('N-Bedarf GL §13a'!D278="","",'N-Bedarf GL §13a'!D278)</f>
        <v/>
      </c>
      <c r="E279" s="83" t="str">
        <f>IF('N-Bedarf GL §13a'!H278="","",'N-Bedarf GL §13a'!H278)</f>
        <v/>
      </c>
      <c r="F279" s="32" t="str">
        <f t="shared" si="8"/>
        <v/>
      </c>
      <c r="G279" s="84" t="str">
        <f t="shared" si="9"/>
        <v/>
      </c>
      <c r="H279" s="85"/>
      <c r="I279" s="77" t="s">
        <v>261</v>
      </c>
      <c r="J279" s="2"/>
      <c r="K279" s="32" t="str">
        <f>IF(J279="","C",IF($I279="I",INDEX(Gehaltsklassen!A$11:A$15,MATCH(J279,Gehaltsklassen!C$11:C$15,1),1),IF($I279="II",INDEX(Gehaltsklassen!A$11:A$15,MATCH(J279,Gehaltsklassen!D$11:D$15,1),1),IF($I279="III",INDEX(Gehaltsklassen!A$11:A$15,MATCH(J279,Gehaltsklassen!E$11:E$15,1),1),"Falsche Bodenart"))))</f>
        <v>C</v>
      </c>
      <c r="L279" s="2"/>
      <c r="M279" s="32" t="str">
        <f>IF(L279="","C",IF($I279="I",INDEX(Gehaltsklassen!A$11:A$15,MATCH(L279,Gehaltsklassen!C$11:C$15,1),1),IF($I279="II",INDEX(Gehaltsklassen!A$11:A$15,MATCH(L279,Gehaltsklassen!D$11:D$15,1),1),IF($I279="III",INDEX(Gehaltsklassen!A$11:A$15,MATCH(L279,Gehaltsklassen!E$11:E$15,1),1),"Falsche Bodenart"))))</f>
        <v>C</v>
      </c>
      <c r="N279" s="86" t="str">
        <f>IF(OR(C279=""),"",SUM(F279)*VLOOKUP(K279,Gehaltsklassen!$B$34:$D$38,2,FALSE))</f>
        <v/>
      </c>
      <c r="O279" s="86" t="str">
        <f>IF(OR(C279=""),"",SUM(F279)*VLOOKUP(K279,Gehaltsklassen!$B$34:$D$38,2,FALSE)*C279)</f>
        <v/>
      </c>
      <c r="P279" s="86" t="str">
        <f>IF(OR(C279=""),"",SUM(F279,)*VLOOKUP(K279,Gehaltsklassen!$B$34:$D$38,3,FALSE))</f>
        <v/>
      </c>
      <c r="Q279" s="86" t="str">
        <f>IF(OR(C279=""),"",SUM(F279,)*VLOOKUP(K279,Gehaltsklassen!$B$34:$D$38,3,FALSE)*C279)</f>
        <v/>
      </c>
      <c r="R279" s="87" t="str">
        <f>IF(OR(C279=""),"",(SUM(G279)*VLOOKUP(M279,Gehaltsklassen!$B$34:$D$38,2,FALSE)))</f>
        <v/>
      </c>
      <c r="S279" s="414" t="str">
        <f>IF(OR(C279=""),"",(SUM(G279)*VLOOKUP(M279,Gehaltsklassen!$B$34:$D$38,2,FALSE))*C279)</f>
        <v/>
      </c>
      <c r="T279" s="417" t="str">
        <f>IF(OR(C279=""),"",(SUM(G279)*VLOOKUP(M279,Gehaltsklassen!$B$34:$D$38,3,FALSE)))</f>
        <v/>
      </c>
      <c r="U279" s="417" t="str">
        <f>IF(OR(C279=""),"",(SUM(G279)*VLOOKUP(M279,Gehaltsklassen!$B$34:$D$38,3,FALSE))*C279)</f>
        <v/>
      </c>
    </row>
    <row r="280" spans="1:21" ht="25.9" customHeight="1" x14ac:dyDescent="0.2">
      <c r="A280" s="74" t="str">
        <f>IF(D280="","",MAX($A$10:A279)+1)</f>
        <v/>
      </c>
      <c r="B280" s="82" t="str">
        <f>IF('N-Bedarf GL §13a'!B279="","",'N-Bedarf GL §13a'!B279)</f>
        <v/>
      </c>
      <c r="C280" s="204" t="str">
        <f>IF('N-Bedarf GL §13a'!C279="","",'N-Bedarf GL §13a'!C279)</f>
        <v/>
      </c>
      <c r="D280" s="81" t="str">
        <f>IF('N-Bedarf GL §13a'!D279="","",'N-Bedarf GL §13a'!D279)</f>
        <v/>
      </c>
      <c r="E280" s="83" t="str">
        <f>IF('N-Bedarf GL §13a'!H279="","",'N-Bedarf GL §13a'!H279)</f>
        <v/>
      </c>
      <c r="F280" s="32" t="str">
        <f t="shared" si="8"/>
        <v/>
      </c>
      <c r="G280" s="84" t="str">
        <f t="shared" si="9"/>
        <v/>
      </c>
      <c r="H280" s="85"/>
      <c r="I280" s="77" t="s">
        <v>261</v>
      </c>
      <c r="J280" s="2"/>
      <c r="K280" s="32" t="str">
        <f>IF(J280="","C",IF($I280="I",INDEX(Gehaltsklassen!A$11:A$15,MATCH(J280,Gehaltsklassen!C$11:C$15,1),1),IF($I280="II",INDEX(Gehaltsklassen!A$11:A$15,MATCH(J280,Gehaltsklassen!D$11:D$15,1),1),IF($I280="III",INDEX(Gehaltsklassen!A$11:A$15,MATCH(J280,Gehaltsklassen!E$11:E$15,1),1),"Falsche Bodenart"))))</f>
        <v>C</v>
      </c>
      <c r="L280" s="2"/>
      <c r="M280" s="32" t="str">
        <f>IF(L280="","C",IF($I280="I",INDEX(Gehaltsklassen!A$11:A$15,MATCH(L280,Gehaltsklassen!C$11:C$15,1),1),IF($I280="II",INDEX(Gehaltsklassen!A$11:A$15,MATCH(L280,Gehaltsklassen!D$11:D$15,1),1),IF($I280="III",INDEX(Gehaltsklassen!A$11:A$15,MATCH(L280,Gehaltsklassen!E$11:E$15,1),1),"Falsche Bodenart"))))</f>
        <v>C</v>
      </c>
      <c r="N280" s="86" t="str">
        <f>IF(OR(C280=""),"",SUM(F280)*VLOOKUP(K280,Gehaltsklassen!$B$34:$D$38,2,FALSE))</f>
        <v/>
      </c>
      <c r="O280" s="86" t="str">
        <f>IF(OR(C280=""),"",SUM(F280)*VLOOKUP(K280,Gehaltsklassen!$B$34:$D$38,2,FALSE)*C280)</f>
        <v/>
      </c>
      <c r="P280" s="86" t="str">
        <f>IF(OR(C280=""),"",SUM(F280,)*VLOOKUP(K280,Gehaltsklassen!$B$34:$D$38,3,FALSE))</f>
        <v/>
      </c>
      <c r="Q280" s="86" t="str">
        <f>IF(OR(C280=""),"",SUM(F280,)*VLOOKUP(K280,Gehaltsklassen!$B$34:$D$38,3,FALSE)*C280)</f>
        <v/>
      </c>
      <c r="R280" s="87" t="str">
        <f>IF(OR(C280=""),"",(SUM(G280)*VLOOKUP(M280,Gehaltsklassen!$B$34:$D$38,2,FALSE)))</f>
        <v/>
      </c>
      <c r="S280" s="414" t="str">
        <f>IF(OR(C280=""),"",(SUM(G280)*VLOOKUP(M280,Gehaltsklassen!$B$34:$D$38,2,FALSE))*C280)</f>
        <v/>
      </c>
      <c r="T280" s="417" t="str">
        <f>IF(OR(C280=""),"",(SUM(G280)*VLOOKUP(M280,Gehaltsklassen!$B$34:$D$38,3,FALSE)))</f>
        <v/>
      </c>
      <c r="U280" s="417" t="str">
        <f>IF(OR(C280=""),"",(SUM(G280)*VLOOKUP(M280,Gehaltsklassen!$B$34:$D$38,3,FALSE))*C280)</f>
        <v/>
      </c>
    </row>
    <row r="281" spans="1:21" ht="25.9" customHeight="1" x14ac:dyDescent="0.2">
      <c r="A281" s="74" t="str">
        <f>IF(D281="","",MAX($A$10:A280)+1)</f>
        <v/>
      </c>
      <c r="B281" s="82" t="str">
        <f>IF('N-Bedarf GL §13a'!B280="","",'N-Bedarf GL §13a'!B280)</f>
        <v/>
      </c>
      <c r="C281" s="204" t="str">
        <f>IF('N-Bedarf GL §13a'!C280="","",'N-Bedarf GL §13a'!C280)</f>
        <v/>
      </c>
      <c r="D281" s="81" t="str">
        <f>IF('N-Bedarf GL §13a'!D280="","",'N-Bedarf GL §13a'!D280)</f>
        <v/>
      </c>
      <c r="E281" s="83" t="str">
        <f>IF('N-Bedarf GL §13a'!H280="","",'N-Bedarf GL §13a'!H280)</f>
        <v/>
      </c>
      <c r="F281" s="32" t="str">
        <f t="shared" si="8"/>
        <v/>
      </c>
      <c r="G281" s="84" t="str">
        <f t="shared" si="9"/>
        <v/>
      </c>
      <c r="H281" s="85"/>
      <c r="I281" s="77" t="s">
        <v>261</v>
      </c>
      <c r="J281" s="2"/>
      <c r="K281" s="32" t="str">
        <f>IF(J281="","C",IF($I281="I",INDEX(Gehaltsklassen!A$11:A$15,MATCH(J281,Gehaltsklassen!C$11:C$15,1),1),IF($I281="II",INDEX(Gehaltsklassen!A$11:A$15,MATCH(J281,Gehaltsklassen!D$11:D$15,1),1),IF($I281="III",INDEX(Gehaltsklassen!A$11:A$15,MATCH(J281,Gehaltsklassen!E$11:E$15,1),1),"Falsche Bodenart"))))</f>
        <v>C</v>
      </c>
      <c r="L281" s="2"/>
      <c r="M281" s="32" t="str">
        <f>IF(L281="","C",IF($I281="I",INDEX(Gehaltsklassen!A$11:A$15,MATCH(L281,Gehaltsklassen!C$11:C$15,1),1),IF($I281="II",INDEX(Gehaltsklassen!A$11:A$15,MATCH(L281,Gehaltsklassen!D$11:D$15,1),1),IF($I281="III",INDEX(Gehaltsklassen!A$11:A$15,MATCH(L281,Gehaltsklassen!E$11:E$15,1),1),"Falsche Bodenart"))))</f>
        <v>C</v>
      </c>
      <c r="N281" s="86" t="str">
        <f>IF(OR(C281=""),"",SUM(F281)*VLOOKUP(K281,Gehaltsklassen!$B$34:$D$38,2,FALSE))</f>
        <v/>
      </c>
      <c r="O281" s="86" t="str">
        <f>IF(OR(C281=""),"",SUM(F281)*VLOOKUP(K281,Gehaltsklassen!$B$34:$D$38,2,FALSE)*C281)</f>
        <v/>
      </c>
      <c r="P281" s="86" t="str">
        <f>IF(OR(C281=""),"",SUM(F281,)*VLOOKUP(K281,Gehaltsklassen!$B$34:$D$38,3,FALSE))</f>
        <v/>
      </c>
      <c r="Q281" s="86" t="str">
        <f>IF(OR(C281=""),"",SUM(F281,)*VLOOKUP(K281,Gehaltsklassen!$B$34:$D$38,3,FALSE)*C281)</f>
        <v/>
      </c>
      <c r="R281" s="87" t="str">
        <f>IF(OR(C281=""),"",(SUM(G281)*VLOOKUP(M281,Gehaltsklassen!$B$34:$D$38,2,FALSE)))</f>
        <v/>
      </c>
      <c r="S281" s="414" t="str">
        <f>IF(OR(C281=""),"",(SUM(G281)*VLOOKUP(M281,Gehaltsklassen!$B$34:$D$38,2,FALSE))*C281)</f>
        <v/>
      </c>
      <c r="T281" s="417" t="str">
        <f>IF(OR(C281=""),"",(SUM(G281)*VLOOKUP(M281,Gehaltsklassen!$B$34:$D$38,3,FALSE)))</f>
        <v/>
      </c>
      <c r="U281" s="417" t="str">
        <f>IF(OR(C281=""),"",(SUM(G281)*VLOOKUP(M281,Gehaltsklassen!$B$34:$D$38,3,FALSE))*C281)</f>
        <v/>
      </c>
    </row>
    <row r="282" spans="1:21" ht="25.9" customHeight="1" x14ac:dyDescent="0.2">
      <c r="A282" s="74" t="str">
        <f>IF(D282="","",MAX($A$10:A281)+1)</f>
        <v/>
      </c>
      <c r="B282" s="82" t="str">
        <f>IF('N-Bedarf GL §13a'!B281="","",'N-Bedarf GL §13a'!B281)</f>
        <v/>
      </c>
      <c r="C282" s="204" t="str">
        <f>IF('N-Bedarf GL §13a'!C281="","",'N-Bedarf GL §13a'!C281)</f>
        <v/>
      </c>
      <c r="D282" s="81" t="str">
        <f>IF('N-Bedarf GL §13a'!D281="","",'N-Bedarf GL §13a'!D281)</f>
        <v/>
      </c>
      <c r="E282" s="83" t="str">
        <f>IF('N-Bedarf GL §13a'!H281="","",'N-Bedarf GL §13a'!H281)</f>
        <v/>
      </c>
      <c r="F282" s="32" t="str">
        <f t="shared" si="8"/>
        <v/>
      </c>
      <c r="G282" s="84" t="str">
        <f t="shared" si="9"/>
        <v/>
      </c>
      <c r="H282" s="85"/>
      <c r="I282" s="77" t="s">
        <v>261</v>
      </c>
      <c r="J282" s="2"/>
      <c r="K282" s="32" t="str">
        <f>IF(J282="","C",IF($I282="I",INDEX(Gehaltsklassen!A$11:A$15,MATCH(J282,Gehaltsklassen!C$11:C$15,1),1),IF($I282="II",INDEX(Gehaltsklassen!A$11:A$15,MATCH(J282,Gehaltsklassen!D$11:D$15,1),1),IF($I282="III",INDEX(Gehaltsklassen!A$11:A$15,MATCH(J282,Gehaltsklassen!E$11:E$15,1),1),"Falsche Bodenart"))))</f>
        <v>C</v>
      </c>
      <c r="L282" s="2"/>
      <c r="M282" s="32" t="str">
        <f>IF(L282="","C",IF($I282="I",INDEX(Gehaltsklassen!A$11:A$15,MATCH(L282,Gehaltsklassen!C$11:C$15,1),1),IF($I282="II",INDEX(Gehaltsklassen!A$11:A$15,MATCH(L282,Gehaltsklassen!D$11:D$15,1),1),IF($I282="III",INDEX(Gehaltsklassen!A$11:A$15,MATCH(L282,Gehaltsklassen!E$11:E$15,1),1),"Falsche Bodenart"))))</f>
        <v>C</v>
      </c>
      <c r="N282" s="86" t="str">
        <f>IF(OR(C282=""),"",SUM(F282)*VLOOKUP(K282,Gehaltsklassen!$B$34:$D$38,2,FALSE))</f>
        <v/>
      </c>
      <c r="O282" s="86" t="str">
        <f>IF(OR(C282=""),"",SUM(F282)*VLOOKUP(K282,Gehaltsklassen!$B$34:$D$38,2,FALSE)*C282)</f>
        <v/>
      </c>
      <c r="P282" s="86" t="str">
        <f>IF(OR(C282=""),"",SUM(F282,)*VLOOKUP(K282,Gehaltsklassen!$B$34:$D$38,3,FALSE))</f>
        <v/>
      </c>
      <c r="Q282" s="86" t="str">
        <f>IF(OR(C282=""),"",SUM(F282,)*VLOOKUP(K282,Gehaltsklassen!$B$34:$D$38,3,FALSE)*C282)</f>
        <v/>
      </c>
      <c r="R282" s="87" t="str">
        <f>IF(OR(C282=""),"",(SUM(G282)*VLOOKUP(M282,Gehaltsklassen!$B$34:$D$38,2,FALSE)))</f>
        <v/>
      </c>
      <c r="S282" s="414" t="str">
        <f>IF(OR(C282=""),"",(SUM(G282)*VLOOKUP(M282,Gehaltsklassen!$B$34:$D$38,2,FALSE))*C282)</f>
        <v/>
      </c>
      <c r="T282" s="417" t="str">
        <f>IF(OR(C282=""),"",(SUM(G282)*VLOOKUP(M282,Gehaltsklassen!$B$34:$D$38,3,FALSE)))</f>
        <v/>
      </c>
      <c r="U282" s="417" t="str">
        <f>IF(OR(C282=""),"",(SUM(G282)*VLOOKUP(M282,Gehaltsklassen!$B$34:$D$38,3,FALSE))*C282)</f>
        <v/>
      </c>
    </row>
    <row r="283" spans="1:21" ht="25.9" customHeight="1" x14ac:dyDescent="0.2">
      <c r="A283" s="74" t="str">
        <f>IF(D283="","",MAX($A$10:A282)+1)</f>
        <v/>
      </c>
      <c r="B283" s="82" t="str">
        <f>IF('N-Bedarf GL §13a'!B282="","",'N-Bedarf GL §13a'!B282)</f>
        <v/>
      </c>
      <c r="C283" s="204" t="str">
        <f>IF('N-Bedarf GL §13a'!C282="","",'N-Bedarf GL §13a'!C282)</f>
        <v/>
      </c>
      <c r="D283" s="81" t="str">
        <f>IF('N-Bedarf GL §13a'!D282="","",'N-Bedarf GL §13a'!D282)</f>
        <v/>
      </c>
      <c r="E283" s="83" t="str">
        <f>IF('N-Bedarf GL §13a'!H282="","",'N-Bedarf GL §13a'!H282)</f>
        <v/>
      </c>
      <c r="F283" s="32" t="str">
        <f t="shared" si="8"/>
        <v/>
      </c>
      <c r="G283" s="84" t="str">
        <f t="shared" si="9"/>
        <v/>
      </c>
      <c r="H283" s="85"/>
      <c r="I283" s="77" t="s">
        <v>261</v>
      </c>
      <c r="J283" s="2"/>
      <c r="K283" s="32" t="str">
        <f>IF(J283="","C",IF($I283="I",INDEX(Gehaltsklassen!A$11:A$15,MATCH(J283,Gehaltsklassen!C$11:C$15,1),1),IF($I283="II",INDEX(Gehaltsklassen!A$11:A$15,MATCH(J283,Gehaltsklassen!D$11:D$15,1),1),IF($I283="III",INDEX(Gehaltsklassen!A$11:A$15,MATCH(J283,Gehaltsklassen!E$11:E$15,1),1),"Falsche Bodenart"))))</f>
        <v>C</v>
      </c>
      <c r="L283" s="2"/>
      <c r="M283" s="32" t="str">
        <f>IF(L283="","C",IF($I283="I",INDEX(Gehaltsklassen!A$11:A$15,MATCH(L283,Gehaltsklassen!C$11:C$15,1),1),IF($I283="II",INDEX(Gehaltsklassen!A$11:A$15,MATCH(L283,Gehaltsklassen!D$11:D$15,1),1),IF($I283="III",INDEX(Gehaltsklassen!A$11:A$15,MATCH(L283,Gehaltsklassen!E$11:E$15,1),1),"Falsche Bodenart"))))</f>
        <v>C</v>
      </c>
      <c r="N283" s="86" t="str">
        <f>IF(OR(C283=""),"",SUM(F283)*VLOOKUP(K283,Gehaltsklassen!$B$34:$D$38,2,FALSE))</f>
        <v/>
      </c>
      <c r="O283" s="86" t="str">
        <f>IF(OR(C283=""),"",SUM(F283)*VLOOKUP(K283,Gehaltsklassen!$B$34:$D$38,2,FALSE)*C283)</f>
        <v/>
      </c>
      <c r="P283" s="86" t="str">
        <f>IF(OR(C283=""),"",SUM(F283,)*VLOOKUP(K283,Gehaltsklassen!$B$34:$D$38,3,FALSE))</f>
        <v/>
      </c>
      <c r="Q283" s="86" t="str">
        <f>IF(OR(C283=""),"",SUM(F283,)*VLOOKUP(K283,Gehaltsklassen!$B$34:$D$38,3,FALSE)*C283)</f>
        <v/>
      </c>
      <c r="R283" s="87" t="str">
        <f>IF(OR(C283=""),"",(SUM(G283)*VLOOKUP(M283,Gehaltsklassen!$B$34:$D$38,2,FALSE)))</f>
        <v/>
      </c>
      <c r="S283" s="414" t="str">
        <f>IF(OR(C283=""),"",(SUM(G283)*VLOOKUP(M283,Gehaltsklassen!$B$34:$D$38,2,FALSE))*C283)</f>
        <v/>
      </c>
      <c r="T283" s="417" t="str">
        <f>IF(OR(C283=""),"",(SUM(G283)*VLOOKUP(M283,Gehaltsklassen!$B$34:$D$38,3,FALSE)))</f>
        <v/>
      </c>
      <c r="U283" s="417" t="str">
        <f>IF(OR(C283=""),"",(SUM(G283)*VLOOKUP(M283,Gehaltsklassen!$B$34:$D$38,3,FALSE))*C283)</f>
        <v/>
      </c>
    </row>
    <row r="284" spans="1:21" ht="25.9" customHeight="1" x14ac:dyDescent="0.2">
      <c r="A284" s="74" t="str">
        <f>IF(D284="","",MAX($A$10:A283)+1)</f>
        <v/>
      </c>
      <c r="B284" s="82" t="str">
        <f>IF('N-Bedarf GL §13a'!B283="","",'N-Bedarf GL §13a'!B283)</f>
        <v/>
      </c>
      <c r="C284" s="204" t="str">
        <f>IF('N-Bedarf GL §13a'!C283="","",'N-Bedarf GL §13a'!C283)</f>
        <v/>
      </c>
      <c r="D284" s="81" t="str">
        <f>IF('N-Bedarf GL §13a'!D283="","",'N-Bedarf GL §13a'!D283)</f>
        <v/>
      </c>
      <c r="E284" s="83" t="str">
        <f>IF('N-Bedarf GL §13a'!H283="","",'N-Bedarf GL §13a'!H283)</f>
        <v/>
      </c>
      <c r="F284" s="32" t="str">
        <f t="shared" si="8"/>
        <v/>
      </c>
      <c r="G284" s="84" t="str">
        <f t="shared" si="9"/>
        <v/>
      </c>
      <c r="H284" s="85"/>
      <c r="I284" s="77" t="s">
        <v>261</v>
      </c>
      <c r="J284" s="2"/>
      <c r="K284" s="32" t="str">
        <f>IF(J284="","C",IF($I284="I",INDEX(Gehaltsklassen!A$11:A$15,MATCH(J284,Gehaltsklassen!C$11:C$15,1),1),IF($I284="II",INDEX(Gehaltsklassen!A$11:A$15,MATCH(J284,Gehaltsklassen!D$11:D$15,1),1),IF($I284="III",INDEX(Gehaltsklassen!A$11:A$15,MATCH(J284,Gehaltsklassen!E$11:E$15,1),1),"Falsche Bodenart"))))</f>
        <v>C</v>
      </c>
      <c r="L284" s="2"/>
      <c r="M284" s="32" t="str">
        <f>IF(L284="","C",IF($I284="I",INDEX(Gehaltsklassen!A$11:A$15,MATCH(L284,Gehaltsklassen!C$11:C$15,1),1),IF($I284="II",INDEX(Gehaltsklassen!A$11:A$15,MATCH(L284,Gehaltsklassen!D$11:D$15,1),1),IF($I284="III",INDEX(Gehaltsklassen!A$11:A$15,MATCH(L284,Gehaltsklassen!E$11:E$15,1),1),"Falsche Bodenart"))))</f>
        <v>C</v>
      </c>
      <c r="N284" s="86" t="str">
        <f>IF(OR(C284=""),"",SUM(F284)*VLOOKUP(K284,Gehaltsklassen!$B$34:$D$38,2,FALSE))</f>
        <v/>
      </c>
      <c r="O284" s="86" t="str">
        <f>IF(OR(C284=""),"",SUM(F284)*VLOOKUP(K284,Gehaltsklassen!$B$34:$D$38,2,FALSE)*C284)</f>
        <v/>
      </c>
      <c r="P284" s="86" t="str">
        <f>IF(OR(C284=""),"",SUM(F284,)*VLOOKUP(K284,Gehaltsklassen!$B$34:$D$38,3,FALSE))</f>
        <v/>
      </c>
      <c r="Q284" s="86" t="str">
        <f>IF(OR(C284=""),"",SUM(F284,)*VLOOKUP(K284,Gehaltsklassen!$B$34:$D$38,3,FALSE)*C284)</f>
        <v/>
      </c>
      <c r="R284" s="87" t="str">
        <f>IF(OR(C284=""),"",(SUM(G284)*VLOOKUP(M284,Gehaltsklassen!$B$34:$D$38,2,FALSE)))</f>
        <v/>
      </c>
      <c r="S284" s="414" t="str">
        <f>IF(OR(C284=""),"",(SUM(G284)*VLOOKUP(M284,Gehaltsklassen!$B$34:$D$38,2,FALSE))*C284)</f>
        <v/>
      </c>
      <c r="T284" s="417" t="str">
        <f>IF(OR(C284=""),"",(SUM(G284)*VLOOKUP(M284,Gehaltsklassen!$B$34:$D$38,3,FALSE)))</f>
        <v/>
      </c>
      <c r="U284" s="417" t="str">
        <f>IF(OR(C284=""),"",(SUM(G284)*VLOOKUP(M284,Gehaltsklassen!$B$34:$D$38,3,FALSE))*C284)</f>
        <v/>
      </c>
    </row>
    <row r="285" spans="1:21" ht="25.9" customHeight="1" x14ac:dyDescent="0.2">
      <c r="A285" s="74" t="str">
        <f>IF(D285="","",MAX($A$10:A284)+1)</f>
        <v/>
      </c>
      <c r="B285" s="82" t="str">
        <f>IF('N-Bedarf GL §13a'!B284="","",'N-Bedarf GL §13a'!B284)</f>
        <v/>
      </c>
      <c r="C285" s="204" t="str">
        <f>IF('N-Bedarf GL §13a'!C284="","",'N-Bedarf GL §13a'!C284)</f>
        <v/>
      </c>
      <c r="D285" s="81" t="str">
        <f>IF('N-Bedarf GL §13a'!D284="","",'N-Bedarf GL §13a'!D284)</f>
        <v/>
      </c>
      <c r="E285" s="83" t="str">
        <f>IF('N-Bedarf GL §13a'!H284="","",'N-Bedarf GL §13a'!H284)</f>
        <v/>
      </c>
      <c r="F285" s="32" t="str">
        <f t="shared" si="8"/>
        <v/>
      </c>
      <c r="G285" s="84" t="str">
        <f t="shared" si="9"/>
        <v/>
      </c>
      <c r="H285" s="85"/>
      <c r="I285" s="77" t="s">
        <v>261</v>
      </c>
      <c r="J285" s="2"/>
      <c r="K285" s="32" t="str">
        <f>IF(J285="","C",IF($I285="I",INDEX(Gehaltsklassen!A$11:A$15,MATCH(J285,Gehaltsklassen!C$11:C$15,1),1),IF($I285="II",INDEX(Gehaltsklassen!A$11:A$15,MATCH(J285,Gehaltsklassen!D$11:D$15,1),1),IF($I285="III",INDEX(Gehaltsklassen!A$11:A$15,MATCH(J285,Gehaltsklassen!E$11:E$15,1),1),"Falsche Bodenart"))))</f>
        <v>C</v>
      </c>
      <c r="L285" s="2"/>
      <c r="M285" s="32" t="str">
        <f>IF(L285="","C",IF($I285="I",INDEX(Gehaltsklassen!A$11:A$15,MATCH(L285,Gehaltsklassen!C$11:C$15,1),1),IF($I285="II",INDEX(Gehaltsklassen!A$11:A$15,MATCH(L285,Gehaltsklassen!D$11:D$15,1),1),IF($I285="III",INDEX(Gehaltsklassen!A$11:A$15,MATCH(L285,Gehaltsklassen!E$11:E$15,1),1),"Falsche Bodenart"))))</f>
        <v>C</v>
      </c>
      <c r="N285" s="86" t="str">
        <f>IF(OR(C285=""),"",SUM(F285)*VLOOKUP(K285,Gehaltsklassen!$B$34:$D$38,2,FALSE))</f>
        <v/>
      </c>
      <c r="O285" s="86" t="str">
        <f>IF(OR(C285=""),"",SUM(F285)*VLOOKUP(K285,Gehaltsklassen!$B$34:$D$38,2,FALSE)*C285)</f>
        <v/>
      </c>
      <c r="P285" s="86" t="str">
        <f>IF(OR(C285=""),"",SUM(F285,)*VLOOKUP(K285,Gehaltsklassen!$B$34:$D$38,3,FALSE))</f>
        <v/>
      </c>
      <c r="Q285" s="86" t="str">
        <f>IF(OR(C285=""),"",SUM(F285,)*VLOOKUP(K285,Gehaltsklassen!$B$34:$D$38,3,FALSE)*C285)</f>
        <v/>
      </c>
      <c r="R285" s="87" t="str">
        <f>IF(OR(C285=""),"",(SUM(G285)*VLOOKUP(M285,Gehaltsklassen!$B$34:$D$38,2,FALSE)))</f>
        <v/>
      </c>
      <c r="S285" s="414" t="str">
        <f>IF(OR(C285=""),"",(SUM(G285)*VLOOKUP(M285,Gehaltsklassen!$B$34:$D$38,2,FALSE))*C285)</f>
        <v/>
      </c>
      <c r="T285" s="417" t="str">
        <f>IF(OR(C285=""),"",(SUM(G285)*VLOOKUP(M285,Gehaltsklassen!$B$34:$D$38,3,FALSE)))</f>
        <v/>
      </c>
      <c r="U285" s="417" t="str">
        <f>IF(OR(C285=""),"",(SUM(G285)*VLOOKUP(M285,Gehaltsklassen!$B$34:$D$38,3,FALSE))*C285)</f>
        <v/>
      </c>
    </row>
    <row r="286" spans="1:21" ht="25.9" customHeight="1" x14ac:dyDescent="0.2">
      <c r="A286" s="74" t="str">
        <f>IF(D286="","",MAX($A$10:A285)+1)</f>
        <v/>
      </c>
      <c r="B286" s="82" t="str">
        <f>IF('N-Bedarf GL §13a'!B285="","",'N-Bedarf GL §13a'!B285)</f>
        <v/>
      </c>
      <c r="C286" s="204" t="str">
        <f>IF('N-Bedarf GL §13a'!C285="","",'N-Bedarf GL §13a'!C285)</f>
        <v/>
      </c>
      <c r="D286" s="81" t="str">
        <f>IF('N-Bedarf GL §13a'!D285="","",'N-Bedarf GL §13a'!D285)</f>
        <v/>
      </c>
      <c r="E286" s="83" t="str">
        <f>IF('N-Bedarf GL §13a'!H285="","",'N-Bedarf GL §13a'!H285)</f>
        <v/>
      </c>
      <c r="F286" s="32" t="str">
        <f t="shared" si="8"/>
        <v/>
      </c>
      <c r="G286" s="84" t="str">
        <f t="shared" si="9"/>
        <v/>
      </c>
      <c r="H286" s="85"/>
      <c r="I286" s="77" t="s">
        <v>261</v>
      </c>
      <c r="J286" s="2"/>
      <c r="K286" s="32" t="str">
        <f>IF(J286="","C",IF($I286="I",INDEX(Gehaltsklassen!A$11:A$15,MATCH(J286,Gehaltsklassen!C$11:C$15,1),1),IF($I286="II",INDEX(Gehaltsklassen!A$11:A$15,MATCH(J286,Gehaltsklassen!D$11:D$15,1),1),IF($I286="III",INDEX(Gehaltsklassen!A$11:A$15,MATCH(J286,Gehaltsklassen!E$11:E$15,1),1),"Falsche Bodenart"))))</f>
        <v>C</v>
      </c>
      <c r="L286" s="2"/>
      <c r="M286" s="32" t="str">
        <f>IF(L286="","C",IF($I286="I",INDEX(Gehaltsklassen!A$11:A$15,MATCH(L286,Gehaltsklassen!C$11:C$15,1),1),IF($I286="II",INDEX(Gehaltsklassen!A$11:A$15,MATCH(L286,Gehaltsklassen!D$11:D$15,1),1),IF($I286="III",INDEX(Gehaltsklassen!A$11:A$15,MATCH(L286,Gehaltsklassen!E$11:E$15,1),1),"Falsche Bodenart"))))</f>
        <v>C</v>
      </c>
      <c r="N286" s="86" t="str">
        <f>IF(OR(C286=""),"",SUM(F286)*VLOOKUP(K286,Gehaltsklassen!$B$34:$D$38,2,FALSE))</f>
        <v/>
      </c>
      <c r="O286" s="86" t="str">
        <f>IF(OR(C286=""),"",SUM(F286)*VLOOKUP(K286,Gehaltsklassen!$B$34:$D$38,2,FALSE)*C286)</f>
        <v/>
      </c>
      <c r="P286" s="86" t="str">
        <f>IF(OR(C286=""),"",SUM(F286,)*VLOOKUP(K286,Gehaltsklassen!$B$34:$D$38,3,FALSE))</f>
        <v/>
      </c>
      <c r="Q286" s="86" t="str">
        <f>IF(OR(C286=""),"",SUM(F286,)*VLOOKUP(K286,Gehaltsklassen!$B$34:$D$38,3,FALSE)*C286)</f>
        <v/>
      </c>
      <c r="R286" s="87" t="str">
        <f>IF(OR(C286=""),"",(SUM(G286)*VLOOKUP(M286,Gehaltsklassen!$B$34:$D$38,2,FALSE)))</f>
        <v/>
      </c>
      <c r="S286" s="414" t="str">
        <f>IF(OR(C286=""),"",(SUM(G286)*VLOOKUP(M286,Gehaltsklassen!$B$34:$D$38,2,FALSE))*C286)</f>
        <v/>
      </c>
      <c r="T286" s="417" t="str">
        <f>IF(OR(C286=""),"",(SUM(G286)*VLOOKUP(M286,Gehaltsklassen!$B$34:$D$38,3,FALSE)))</f>
        <v/>
      </c>
      <c r="U286" s="417" t="str">
        <f>IF(OR(C286=""),"",(SUM(G286)*VLOOKUP(M286,Gehaltsklassen!$B$34:$D$38,3,FALSE))*C286)</f>
        <v/>
      </c>
    </row>
    <row r="287" spans="1:21" ht="25.9" customHeight="1" x14ac:dyDescent="0.2">
      <c r="A287" s="74" t="str">
        <f>IF(D287="","",MAX($A$10:A286)+1)</f>
        <v/>
      </c>
      <c r="B287" s="82" t="str">
        <f>IF('N-Bedarf GL §13a'!B286="","",'N-Bedarf GL §13a'!B286)</f>
        <v/>
      </c>
      <c r="C287" s="204" t="str">
        <f>IF('N-Bedarf GL §13a'!C286="","",'N-Bedarf GL §13a'!C286)</f>
        <v/>
      </c>
      <c r="D287" s="81" t="str">
        <f>IF('N-Bedarf GL §13a'!D286="","",'N-Bedarf GL §13a'!D286)</f>
        <v/>
      </c>
      <c r="E287" s="83" t="str">
        <f>IF('N-Bedarf GL §13a'!H286="","",'N-Bedarf GL §13a'!H286)</f>
        <v/>
      </c>
      <c r="F287" s="32" t="str">
        <f t="shared" si="8"/>
        <v/>
      </c>
      <c r="G287" s="84" t="str">
        <f t="shared" si="9"/>
        <v/>
      </c>
      <c r="H287" s="85"/>
      <c r="I287" s="77" t="s">
        <v>261</v>
      </c>
      <c r="J287" s="2"/>
      <c r="K287" s="32" t="str">
        <f>IF(J287="","C",IF($I287="I",INDEX(Gehaltsklassen!A$11:A$15,MATCH(J287,Gehaltsklassen!C$11:C$15,1),1),IF($I287="II",INDEX(Gehaltsklassen!A$11:A$15,MATCH(J287,Gehaltsklassen!D$11:D$15,1),1),IF($I287="III",INDEX(Gehaltsklassen!A$11:A$15,MATCH(J287,Gehaltsklassen!E$11:E$15,1),1),"Falsche Bodenart"))))</f>
        <v>C</v>
      </c>
      <c r="L287" s="2"/>
      <c r="M287" s="32" t="str">
        <f>IF(L287="","C",IF($I287="I",INDEX(Gehaltsklassen!A$11:A$15,MATCH(L287,Gehaltsklassen!C$11:C$15,1),1),IF($I287="II",INDEX(Gehaltsklassen!A$11:A$15,MATCH(L287,Gehaltsklassen!D$11:D$15,1),1),IF($I287="III",INDEX(Gehaltsklassen!A$11:A$15,MATCH(L287,Gehaltsklassen!E$11:E$15,1),1),"Falsche Bodenart"))))</f>
        <v>C</v>
      </c>
      <c r="N287" s="86" t="str">
        <f>IF(OR(C287=""),"",SUM(F287)*VLOOKUP(K287,Gehaltsklassen!$B$34:$D$38,2,FALSE))</f>
        <v/>
      </c>
      <c r="O287" s="86" t="str">
        <f>IF(OR(C287=""),"",SUM(F287)*VLOOKUP(K287,Gehaltsklassen!$B$34:$D$38,2,FALSE)*C287)</f>
        <v/>
      </c>
      <c r="P287" s="86" t="str">
        <f>IF(OR(C287=""),"",SUM(F287,)*VLOOKUP(K287,Gehaltsklassen!$B$34:$D$38,3,FALSE))</f>
        <v/>
      </c>
      <c r="Q287" s="86" t="str">
        <f>IF(OR(C287=""),"",SUM(F287,)*VLOOKUP(K287,Gehaltsklassen!$B$34:$D$38,3,FALSE)*C287)</f>
        <v/>
      </c>
      <c r="R287" s="87" t="str">
        <f>IF(OR(C287=""),"",(SUM(G287)*VLOOKUP(M287,Gehaltsklassen!$B$34:$D$38,2,FALSE)))</f>
        <v/>
      </c>
      <c r="S287" s="414" t="str">
        <f>IF(OR(C287=""),"",(SUM(G287)*VLOOKUP(M287,Gehaltsklassen!$B$34:$D$38,2,FALSE))*C287)</f>
        <v/>
      </c>
      <c r="T287" s="417" t="str">
        <f>IF(OR(C287=""),"",(SUM(G287)*VLOOKUP(M287,Gehaltsklassen!$B$34:$D$38,3,FALSE)))</f>
        <v/>
      </c>
      <c r="U287" s="417" t="str">
        <f>IF(OR(C287=""),"",(SUM(G287)*VLOOKUP(M287,Gehaltsklassen!$B$34:$D$38,3,FALSE))*C287)</f>
        <v/>
      </c>
    </row>
    <row r="288" spans="1:21" ht="25.9" customHeight="1" x14ac:dyDescent="0.2">
      <c r="A288" s="74" t="str">
        <f>IF(D288="","",MAX($A$10:A287)+1)</f>
        <v/>
      </c>
      <c r="B288" s="82" t="str">
        <f>IF('N-Bedarf GL §13a'!B287="","",'N-Bedarf GL §13a'!B287)</f>
        <v/>
      </c>
      <c r="C288" s="204" t="str">
        <f>IF('N-Bedarf GL §13a'!C287="","",'N-Bedarf GL §13a'!C287)</f>
        <v/>
      </c>
      <c r="D288" s="81" t="str">
        <f>IF('N-Bedarf GL §13a'!D287="","",'N-Bedarf GL §13a'!D287)</f>
        <v/>
      </c>
      <c r="E288" s="83" t="str">
        <f>IF('N-Bedarf GL §13a'!H287="","",'N-Bedarf GL §13a'!H287)</f>
        <v/>
      </c>
      <c r="F288" s="32" t="str">
        <f t="shared" si="8"/>
        <v/>
      </c>
      <c r="G288" s="84" t="str">
        <f t="shared" si="9"/>
        <v/>
      </c>
      <c r="H288" s="85"/>
      <c r="I288" s="77" t="s">
        <v>261</v>
      </c>
      <c r="J288" s="2"/>
      <c r="K288" s="32" t="str">
        <f>IF(J288="","C",IF($I288="I",INDEX(Gehaltsklassen!A$11:A$15,MATCH(J288,Gehaltsklassen!C$11:C$15,1),1),IF($I288="II",INDEX(Gehaltsklassen!A$11:A$15,MATCH(J288,Gehaltsklassen!D$11:D$15,1),1),IF($I288="III",INDEX(Gehaltsklassen!A$11:A$15,MATCH(J288,Gehaltsklassen!E$11:E$15,1),1),"Falsche Bodenart"))))</f>
        <v>C</v>
      </c>
      <c r="L288" s="2"/>
      <c r="M288" s="32" t="str">
        <f>IF(L288="","C",IF($I288="I",INDEX(Gehaltsklassen!A$11:A$15,MATCH(L288,Gehaltsklassen!C$11:C$15,1),1),IF($I288="II",INDEX(Gehaltsklassen!A$11:A$15,MATCH(L288,Gehaltsklassen!D$11:D$15,1),1),IF($I288="III",INDEX(Gehaltsklassen!A$11:A$15,MATCH(L288,Gehaltsklassen!E$11:E$15,1),1),"Falsche Bodenart"))))</f>
        <v>C</v>
      </c>
      <c r="N288" s="86" t="str">
        <f>IF(OR(C288=""),"",SUM(F288)*VLOOKUP(K288,Gehaltsklassen!$B$34:$D$38,2,FALSE))</f>
        <v/>
      </c>
      <c r="O288" s="86" t="str">
        <f>IF(OR(C288=""),"",SUM(F288)*VLOOKUP(K288,Gehaltsklassen!$B$34:$D$38,2,FALSE)*C288)</f>
        <v/>
      </c>
      <c r="P288" s="86" t="str">
        <f>IF(OR(C288=""),"",SUM(F288,)*VLOOKUP(K288,Gehaltsklassen!$B$34:$D$38,3,FALSE))</f>
        <v/>
      </c>
      <c r="Q288" s="86" t="str">
        <f>IF(OR(C288=""),"",SUM(F288,)*VLOOKUP(K288,Gehaltsklassen!$B$34:$D$38,3,FALSE)*C288)</f>
        <v/>
      </c>
      <c r="R288" s="87" t="str">
        <f>IF(OR(C288=""),"",(SUM(G288)*VLOOKUP(M288,Gehaltsklassen!$B$34:$D$38,2,FALSE)))</f>
        <v/>
      </c>
      <c r="S288" s="414" t="str">
        <f>IF(OR(C288=""),"",(SUM(G288)*VLOOKUP(M288,Gehaltsklassen!$B$34:$D$38,2,FALSE))*C288)</f>
        <v/>
      </c>
      <c r="T288" s="417" t="str">
        <f>IF(OR(C288=""),"",(SUM(G288)*VLOOKUP(M288,Gehaltsklassen!$B$34:$D$38,3,FALSE)))</f>
        <v/>
      </c>
      <c r="U288" s="417" t="str">
        <f>IF(OR(C288=""),"",(SUM(G288)*VLOOKUP(M288,Gehaltsklassen!$B$34:$D$38,3,FALSE))*C288)</f>
        <v/>
      </c>
    </row>
    <row r="289" spans="1:21" ht="25.9" customHeight="1" x14ac:dyDescent="0.2">
      <c r="A289" s="74" t="str">
        <f>IF(D289="","",MAX($A$10:A288)+1)</f>
        <v/>
      </c>
      <c r="B289" s="82" t="str">
        <f>IF('N-Bedarf GL §13a'!B288="","",'N-Bedarf GL §13a'!B288)</f>
        <v/>
      </c>
      <c r="C289" s="204" t="str">
        <f>IF('N-Bedarf GL §13a'!C288="","",'N-Bedarf GL §13a'!C288)</f>
        <v/>
      </c>
      <c r="D289" s="81" t="str">
        <f>IF('N-Bedarf GL §13a'!D288="","",'N-Bedarf GL §13a'!D288)</f>
        <v/>
      </c>
      <c r="E289" s="83" t="str">
        <f>IF('N-Bedarf GL §13a'!H288="","",'N-Bedarf GL §13a'!H288)</f>
        <v/>
      </c>
      <c r="F289" s="32" t="str">
        <f t="shared" si="8"/>
        <v/>
      </c>
      <c r="G289" s="84" t="str">
        <f t="shared" si="9"/>
        <v/>
      </c>
      <c r="H289" s="85"/>
      <c r="I289" s="77" t="s">
        <v>261</v>
      </c>
      <c r="J289" s="2"/>
      <c r="K289" s="32" t="str">
        <f>IF(J289="","C",IF($I289="I",INDEX(Gehaltsklassen!A$11:A$15,MATCH(J289,Gehaltsklassen!C$11:C$15,1),1),IF($I289="II",INDEX(Gehaltsklassen!A$11:A$15,MATCH(J289,Gehaltsklassen!D$11:D$15,1),1),IF($I289="III",INDEX(Gehaltsklassen!A$11:A$15,MATCH(J289,Gehaltsklassen!E$11:E$15,1),1),"Falsche Bodenart"))))</f>
        <v>C</v>
      </c>
      <c r="L289" s="2"/>
      <c r="M289" s="32" t="str">
        <f>IF(L289="","C",IF($I289="I",INDEX(Gehaltsklassen!A$11:A$15,MATCH(L289,Gehaltsklassen!C$11:C$15,1),1),IF($I289="II",INDEX(Gehaltsklassen!A$11:A$15,MATCH(L289,Gehaltsklassen!D$11:D$15,1),1),IF($I289="III",INDEX(Gehaltsklassen!A$11:A$15,MATCH(L289,Gehaltsklassen!E$11:E$15,1),1),"Falsche Bodenart"))))</f>
        <v>C</v>
      </c>
      <c r="N289" s="86" t="str">
        <f>IF(OR(C289=""),"",SUM(F289)*VLOOKUP(K289,Gehaltsklassen!$B$34:$D$38,2,FALSE))</f>
        <v/>
      </c>
      <c r="O289" s="86" t="str">
        <f>IF(OR(C289=""),"",SUM(F289)*VLOOKUP(K289,Gehaltsklassen!$B$34:$D$38,2,FALSE)*C289)</f>
        <v/>
      </c>
      <c r="P289" s="86" t="str">
        <f>IF(OR(C289=""),"",SUM(F289,)*VLOOKUP(K289,Gehaltsklassen!$B$34:$D$38,3,FALSE))</f>
        <v/>
      </c>
      <c r="Q289" s="86" t="str">
        <f>IF(OR(C289=""),"",SUM(F289,)*VLOOKUP(K289,Gehaltsklassen!$B$34:$D$38,3,FALSE)*C289)</f>
        <v/>
      </c>
      <c r="R289" s="87" t="str">
        <f>IF(OR(C289=""),"",(SUM(G289)*VLOOKUP(M289,Gehaltsklassen!$B$34:$D$38,2,FALSE)))</f>
        <v/>
      </c>
      <c r="S289" s="414" t="str">
        <f>IF(OR(C289=""),"",(SUM(G289)*VLOOKUP(M289,Gehaltsklassen!$B$34:$D$38,2,FALSE))*C289)</f>
        <v/>
      </c>
      <c r="T289" s="417" t="str">
        <f>IF(OR(C289=""),"",(SUM(G289)*VLOOKUP(M289,Gehaltsklassen!$B$34:$D$38,3,FALSE)))</f>
        <v/>
      </c>
      <c r="U289" s="417" t="str">
        <f>IF(OR(C289=""),"",(SUM(G289)*VLOOKUP(M289,Gehaltsklassen!$B$34:$D$38,3,FALSE))*C289)</f>
        <v/>
      </c>
    </row>
    <row r="290" spans="1:21" ht="25.9" customHeight="1" x14ac:dyDescent="0.2">
      <c r="A290" s="74" t="str">
        <f>IF(D290="","",MAX($A$10:A289)+1)</f>
        <v/>
      </c>
      <c r="B290" s="82" t="str">
        <f>IF('N-Bedarf GL §13a'!B289="","",'N-Bedarf GL §13a'!B289)</f>
        <v/>
      </c>
      <c r="C290" s="204" t="str">
        <f>IF('N-Bedarf GL §13a'!C289="","",'N-Bedarf GL §13a'!C289)</f>
        <v/>
      </c>
      <c r="D290" s="81" t="str">
        <f>IF('N-Bedarf GL §13a'!D289="","",'N-Bedarf GL §13a'!D289)</f>
        <v/>
      </c>
      <c r="E290" s="83" t="str">
        <f>IF('N-Bedarf GL §13a'!H289="","",'N-Bedarf GL §13a'!H289)</f>
        <v/>
      </c>
      <c r="F290" s="32" t="str">
        <f t="shared" si="8"/>
        <v/>
      </c>
      <c r="G290" s="84" t="str">
        <f t="shared" si="9"/>
        <v/>
      </c>
      <c r="H290" s="85"/>
      <c r="I290" s="77" t="s">
        <v>261</v>
      </c>
      <c r="J290" s="2"/>
      <c r="K290" s="32" t="str">
        <f>IF(J290="","C",IF($I290="I",INDEX(Gehaltsklassen!A$11:A$15,MATCH(J290,Gehaltsklassen!C$11:C$15,1),1),IF($I290="II",INDEX(Gehaltsklassen!A$11:A$15,MATCH(J290,Gehaltsklassen!D$11:D$15,1),1),IF($I290="III",INDEX(Gehaltsklassen!A$11:A$15,MATCH(J290,Gehaltsklassen!E$11:E$15,1),1),"Falsche Bodenart"))))</f>
        <v>C</v>
      </c>
      <c r="L290" s="2"/>
      <c r="M290" s="32" t="str">
        <f>IF(L290="","C",IF($I290="I",INDEX(Gehaltsklassen!A$11:A$15,MATCH(L290,Gehaltsklassen!C$11:C$15,1),1),IF($I290="II",INDEX(Gehaltsklassen!A$11:A$15,MATCH(L290,Gehaltsklassen!D$11:D$15,1),1),IF($I290="III",INDEX(Gehaltsklassen!A$11:A$15,MATCH(L290,Gehaltsklassen!E$11:E$15,1),1),"Falsche Bodenart"))))</f>
        <v>C</v>
      </c>
      <c r="N290" s="86" t="str">
        <f>IF(OR(C290=""),"",SUM(F290)*VLOOKUP(K290,Gehaltsklassen!$B$34:$D$38,2,FALSE))</f>
        <v/>
      </c>
      <c r="O290" s="86" t="str">
        <f>IF(OR(C290=""),"",SUM(F290)*VLOOKUP(K290,Gehaltsklassen!$B$34:$D$38,2,FALSE)*C290)</f>
        <v/>
      </c>
      <c r="P290" s="86" t="str">
        <f>IF(OR(C290=""),"",SUM(F290,)*VLOOKUP(K290,Gehaltsklassen!$B$34:$D$38,3,FALSE))</f>
        <v/>
      </c>
      <c r="Q290" s="86" t="str">
        <f>IF(OR(C290=""),"",SUM(F290,)*VLOOKUP(K290,Gehaltsklassen!$B$34:$D$38,3,FALSE)*C290)</f>
        <v/>
      </c>
      <c r="R290" s="87" t="str">
        <f>IF(OR(C290=""),"",(SUM(G290)*VLOOKUP(M290,Gehaltsklassen!$B$34:$D$38,2,FALSE)))</f>
        <v/>
      </c>
      <c r="S290" s="414" t="str">
        <f>IF(OR(C290=""),"",(SUM(G290)*VLOOKUP(M290,Gehaltsklassen!$B$34:$D$38,2,FALSE))*C290)</f>
        <v/>
      </c>
      <c r="T290" s="417" t="str">
        <f>IF(OR(C290=""),"",(SUM(G290)*VLOOKUP(M290,Gehaltsklassen!$B$34:$D$38,3,FALSE)))</f>
        <v/>
      </c>
      <c r="U290" s="417" t="str">
        <f>IF(OR(C290=""),"",(SUM(G290)*VLOOKUP(M290,Gehaltsklassen!$B$34:$D$38,3,FALSE))*C290)</f>
        <v/>
      </c>
    </row>
    <row r="291" spans="1:21" ht="25.9" customHeight="1" x14ac:dyDescent="0.2">
      <c r="A291" s="74" t="str">
        <f>IF(D291="","",MAX($A$10:A290)+1)</f>
        <v/>
      </c>
      <c r="B291" s="82" t="str">
        <f>IF('N-Bedarf GL §13a'!B290="","",'N-Bedarf GL §13a'!B290)</f>
        <v/>
      </c>
      <c r="C291" s="204" t="str">
        <f>IF('N-Bedarf GL §13a'!C290="","",'N-Bedarf GL §13a'!C290)</f>
        <v/>
      </c>
      <c r="D291" s="81" t="str">
        <f>IF('N-Bedarf GL §13a'!D290="","",'N-Bedarf GL §13a'!D290)</f>
        <v/>
      </c>
      <c r="E291" s="83" t="str">
        <f>IF('N-Bedarf GL §13a'!H290="","",'N-Bedarf GL §13a'!H290)</f>
        <v/>
      </c>
      <c r="F291" s="32" t="str">
        <f t="shared" si="8"/>
        <v/>
      </c>
      <c r="G291" s="84" t="str">
        <f t="shared" si="9"/>
        <v/>
      </c>
      <c r="H291" s="85"/>
      <c r="I291" s="77" t="s">
        <v>261</v>
      </c>
      <c r="J291" s="2"/>
      <c r="K291" s="32" t="str">
        <f>IF(J291="","C",IF($I291="I",INDEX(Gehaltsklassen!A$11:A$15,MATCH(J291,Gehaltsklassen!C$11:C$15,1),1),IF($I291="II",INDEX(Gehaltsklassen!A$11:A$15,MATCH(J291,Gehaltsklassen!D$11:D$15,1),1),IF($I291="III",INDEX(Gehaltsklassen!A$11:A$15,MATCH(J291,Gehaltsklassen!E$11:E$15,1),1),"Falsche Bodenart"))))</f>
        <v>C</v>
      </c>
      <c r="L291" s="2"/>
      <c r="M291" s="32" t="str">
        <f>IF(L291="","C",IF($I291="I",INDEX(Gehaltsklassen!A$11:A$15,MATCH(L291,Gehaltsklassen!C$11:C$15,1),1),IF($I291="II",INDEX(Gehaltsklassen!A$11:A$15,MATCH(L291,Gehaltsklassen!D$11:D$15,1),1),IF($I291="III",INDEX(Gehaltsklassen!A$11:A$15,MATCH(L291,Gehaltsklassen!E$11:E$15,1),1),"Falsche Bodenart"))))</f>
        <v>C</v>
      </c>
      <c r="N291" s="86" t="str">
        <f>IF(OR(C291=""),"",SUM(F291)*VLOOKUP(K291,Gehaltsklassen!$B$34:$D$38,2,FALSE))</f>
        <v/>
      </c>
      <c r="O291" s="86" t="str">
        <f>IF(OR(C291=""),"",SUM(F291)*VLOOKUP(K291,Gehaltsklassen!$B$34:$D$38,2,FALSE)*C291)</f>
        <v/>
      </c>
      <c r="P291" s="86" t="str">
        <f>IF(OR(C291=""),"",SUM(F291,)*VLOOKUP(K291,Gehaltsklassen!$B$34:$D$38,3,FALSE))</f>
        <v/>
      </c>
      <c r="Q291" s="86" t="str">
        <f>IF(OR(C291=""),"",SUM(F291,)*VLOOKUP(K291,Gehaltsklassen!$B$34:$D$38,3,FALSE)*C291)</f>
        <v/>
      </c>
      <c r="R291" s="87" t="str">
        <f>IF(OR(C291=""),"",(SUM(G291)*VLOOKUP(M291,Gehaltsklassen!$B$34:$D$38,2,FALSE)))</f>
        <v/>
      </c>
      <c r="S291" s="414" t="str">
        <f>IF(OR(C291=""),"",(SUM(G291)*VLOOKUP(M291,Gehaltsklassen!$B$34:$D$38,2,FALSE))*C291)</f>
        <v/>
      </c>
      <c r="T291" s="417" t="str">
        <f>IF(OR(C291=""),"",(SUM(G291)*VLOOKUP(M291,Gehaltsklassen!$B$34:$D$38,3,FALSE)))</f>
        <v/>
      </c>
      <c r="U291" s="417" t="str">
        <f>IF(OR(C291=""),"",(SUM(G291)*VLOOKUP(M291,Gehaltsklassen!$B$34:$D$38,3,FALSE))*C291)</f>
        <v/>
      </c>
    </row>
    <row r="292" spans="1:21" ht="25.9" customHeight="1" x14ac:dyDescent="0.2">
      <c r="A292" s="74" t="str">
        <f>IF(D292="","",MAX($A$10:A291)+1)</f>
        <v/>
      </c>
      <c r="B292" s="82" t="str">
        <f>IF('N-Bedarf GL §13a'!B291="","",'N-Bedarf GL §13a'!B291)</f>
        <v/>
      </c>
      <c r="C292" s="204" t="str">
        <f>IF('N-Bedarf GL §13a'!C291="","",'N-Bedarf GL §13a'!C291)</f>
        <v/>
      </c>
      <c r="D292" s="81" t="str">
        <f>IF('N-Bedarf GL §13a'!D291="","",'N-Bedarf GL §13a'!D291)</f>
        <v/>
      </c>
      <c r="E292" s="83" t="str">
        <f>IF('N-Bedarf GL §13a'!H291="","",'N-Bedarf GL §13a'!H291)</f>
        <v/>
      </c>
      <c r="F292" s="32" t="str">
        <f t="shared" si="8"/>
        <v/>
      </c>
      <c r="G292" s="84" t="str">
        <f t="shared" si="9"/>
        <v/>
      </c>
      <c r="H292" s="85"/>
      <c r="I292" s="77" t="s">
        <v>261</v>
      </c>
      <c r="J292" s="2"/>
      <c r="K292" s="32" t="str">
        <f>IF(J292="","C",IF($I292="I",INDEX(Gehaltsklassen!A$11:A$15,MATCH(J292,Gehaltsklassen!C$11:C$15,1),1),IF($I292="II",INDEX(Gehaltsklassen!A$11:A$15,MATCH(J292,Gehaltsklassen!D$11:D$15,1),1),IF($I292="III",INDEX(Gehaltsklassen!A$11:A$15,MATCH(J292,Gehaltsklassen!E$11:E$15,1),1),"Falsche Bodenart"))))</f>
        <v>C</v>
      </c>
      <c r="L292" s="2"/>
      <c r="M292" s="32" t="str">
        <f>IF(L292="","C",IF($I292="I",INDEX(Gehaltsklassen!A$11:A$15,MATCH(L292,Gehaltsklassen!C$11:C$15,1),1),IF($I292="II",INDEX(Gehaltsklassen!A$11:A$15,MATCH(L292,Gehaltsklassen!D$11:D$15,1),1),IF($I292="III",INDEX(Gehaltsklassen!A$11:A$15,MATCH(L292,Gehaltsklassen!E$11:E$15,1),1),"Falsche Bodenart"))))</f>
        <v>C</v>
      </c>
      <c r="N292" s="86" t="str">
        <f>IF(OR(C292=""),"",SUM(F292)*VLOOKUP(K292,Gehaltsklassen!$B$34:$D$38,2,FALSE))</f>
        <v/>
      </c>
      <c r="O292" s="86" t="str">
        <f>IF(OR(C292=""),"",SUM(F292)*VLOOKUP(K292,Gehaltsklassen!$B$34:$D$38,2,FALSE)*C292)</f>
        <v/>
      </c>
      <c r="P292" s="86" t="str">
        <f>IF(OR(C292=""),"",SUM(F292,)*VLOOKUP(K292,Gehaltsklassen!$B$34:$D$38,3,FALSE))</f>
        <v/>
      </c>
      <c r="Q292" s="86" t="str">
        <f>IF(OR(C292=""),"",SUM(F292,)*VLOOKUP(K292,Gehaltsklassen!$B$34:$D$38,3,FALSE)*C292)</f>
        <v/>
      </c>
      <c r="R292" s="87" t="str">
        <f>IF(OR(C292=""),"",(SUM(G292)*VLOOKUP(M292,Gehaltsklassen!$B$34:$D$38,2,FALSE)))</f>
        <v/>
      </c>
      <c r="S292" s="414" t="str">
        <f>IF(OR(C292=""),"",(SUM(G292)*VLOOKUP(M292,Gehaltsklassen!$B$34:$D$38,2,FALSE))*C292)</f>
        <v/>
      </c>
      <c r="T292" s="417" t="str">
        <f>IF(OR(C292=""),"",(SUM(G292)*VLOOKUP(M292,Gehaltsklassen!$B$34:$D$38,3,FALSE)))</f>
        <v/>
      </c>
      <c r="U292" s="417" t="str">
        <f>IF(OR(C292=""),"",(SUM(G292)*VLOOKUP(M292,Gehaltsklassen!$B$34:$D$38,3,FALSE))*C292)</f>
        <v/>
      </c>
    </row>
    <row r="293" spans="1:21" ht="25.9" customHeight="1" x14ac:dyDescent="0.2">
      <c r="A293" s="74" t="str">
        <f>IF(D293="","",MAX($A$10:A292)+1)</f>
        <v/>
      </c>
      <c r="B293" s="82" t="str">
        <f>IF('N-Bedarf GL §13a'!B292="","",'N-Bedarf GL §13a'!B292)</f>
        <v/>
      </c>
      <c r="C293" s="204" t="str">
        <f>IF('N-Bedarf GL §13a'!C292="","",'N-Bedarf GL §13a'!C292)</f>
        <v/>
      </c>
      <c r="D293" s="81" t="str">
        <f>IF('N-Bedarf GL §13a'!D292="","",'N-Bedarf GL §13a'!D292)</f>
        <v/>
      </c>
      <c r="E293" s="83" t="str">
        <f>IF('N-Bedarf GL §13a'!H292="","",'N-Bedarf GL §13a'!H292)</f>
        <v/>
      </c>
      <c r="F293" s="32" t="str">
        <f t="shared" si="8"/>
        <v/>
      </c>
      <c r="G293" s="84" t="str">
        <f t="shared" si="9"/>
        <v/>
      </c>
      <c r="H293" s="85"/>
      <c r="I293" s="77" t="s">
        <v>261</v>
      </c>
      <c r="J293" s="2"/>
      <c r="K293" s="32" t="str">
        <f>IF(J293="","C",IF($I293="I",INDEX(Gehaltsklassen!A$11:A$15,MATCH(J293,Gehaltsklassen!C$11:C$15,1),1),IF($I293="II",INDEX(Gehaltsklassen!A$11:A$15,MATCH(J293,Gehaltsklassen!D$11:D$15,1),1),IF($I293="III",INDEX(Gehaltsklassen!A$11:A$15,MATCH(J293,Gehaltsklassen!E$11:E$15,1),1),"Falsche Bodenart"))))</f>
        <v>C</v>
      </c>
      <c r="L293" s="2"/>
      <c r="M293" s="32" t="str">
        <f>IF(L293="","C",IF($I293="I",INDEX(Gehaltsklassen!A$11:A$15,MATCH(L293,Gehaltsklassen!C$11:C$15,1),1),IF($I293="II",INDEX(Gehaltsklassen!A$11:A$15,MATCH(L293,Gehaltsklassen!D$11:D$15,1),1),IF($I293="III",INDEX(Gehaltsklassen!A$11:A$15,MATCH(L293,Gehaltsklassen!E$11:E$15,1),1),"Falsche Bodenart"))))</f>
        <v>C</v>
      </c>
      <c r="N293" s="86" t="str">
        <f>IF(OR(C293=""),"",SUM(F293)*VLOOKUP(K293,Gehaltsklassen!$B$34:$D$38,2,FALSE))</f>
        <v/>
      </c>
      <c r="O293" s="86" t="str">
        <f>IF(OR(C293=""),"",SUM(F293)*VLOOKUP(K293,Gehaltsklassen!$B$34:$D$38,2,FALSE)*C293)</f>
        <v/>
      </c>
      <c r="P293" s="86" t="str">
        <f>IF(OR(C293=""),"",SUM(F293,)*VLOOKUP(K293,Gehaltsklassen!$B$34:$D$38,3,FALSE))</f>
        <v/>
      </c>
      <c r="Q293" s="86" t="str">
        <f>IF(OR(C293=""),"",SUM(F293,)*VLOOKUP(K293,Gehaltsklassen!$B$34:$D$38,3,FALSE)*C293)</f>
        <v/>
      </c>
      <c r="R293" s="87" t="str">
        <f>IF(OR(C293=""),"",(SUM(G293)*VLOOKUP(M293,Gehaltsklassen!$B$34:$D$38,2,FALSE)))</f>
        <v/>
      </c>
      <c r="S293" s="414" t="str">
        <f>IF(OR(C293=""),"",(SUM(G293)*VLOOKUP(M293,Gehaltsklassen!$B$34:$D$38,2,FALSE))*C293)</f>
        <v/>
      </c>
      <c r="T293" s="417" t="str">
        <f>IF(OR(C293=""),"",(SUM(G293)*VLOOKUP(M293,Gehaltsklassen!$B$34:$D$38,3,FALSE)))</f>
        <v/>
      </c>
      <c r="U293" s="417" t="str">
        <f>IF(OR(C293=""),"",(SUM(G293)*VLOOKUP(M293,Gehaltsklassen!$B$34:$D$38,3,FALSE))*C293)</f>
        <v/>
      </c>
    </row>
    <row r="294" spans="1:21" ht="25.9" customHeight="1" x14ac:dyDescent="0.2">
      <c r="A294" s="74" t="str">
        <f>IF(D294="","",MAX($A$10:A293)+1)</f>
        <v/>
      </c>
      <c r="B294" s="82" t="str">
        <f>IF('N-Bedarf GL §13a'!B293="","",'N-Bedarf GL §13a'!B293)</f>
        <v/>
      </c>
      <c r="C294" s="204" t="str">
        <f>IF('N-Bedarf GL §13a'!C293="","",'N-Bedarf GL §13a'!C293)</f>
        <v/>
      </c>
      <c r="D294" s="81" t="str">
        <f>IF('N-Bedarf GL §13a'!D293="","",'N-Bedarf GL §13a'!D293)</f>
        <v/>
      </c>
      <c r="E294" s="83" t="str">
        <f>IF('N-Bedarf GL §13a'!H293="","",'N-Bedarf GL §13a'!H293)</f>
        <v/>
      </c>
      <c r="F294" s="32" t="str">
        <f t="shared" si="8"/>
        <v/>
      </c>
      <c r="G294" s="84" t="str">
        <f t="shared" si="9"/>
        <v/>
      </c>
      <c r="H294" s="85"/>
      <c r="I294" s="77" t="s">
        <v>261</v>
      </c>
      <c r="J294" s="2"/>
      <c r="K294" s="32" t="str">
        <f>IF(J294="","C",IF($I294="I",INDEX(Gehaltsklassen!A$11:A$15,MATCH(J294,Gehaltsklassen!C$11:C$15,1),1),IF($I294="II",INDEX(Gehaltsklassen!A$11:A$15,MATCH(J294,Gehaltsklassen!D$11:D$15,1),1),IF($I294="III",INDEX(Gehaltsklassen!A$11:A$15,MATCH(J294,Gehaltsklassen!E$11:E$15,1),1),"Falsche Bodenart"))))</f>
        <v>C</v>
      </c>
      <c r="L294" s="2"/>
      <c r="M294" s="32" t="str">
        <f>IF(L294="","C",IF($I294="I",INDEX(Gehaltsklassen!A$11:A$15,MATCH(L294,Gehaltsklassen!C$11:C$15,1),1),IF($I294="II",INDEX(Gehaltsklassen!A$11:A$15,MATCH(L294,Gehaltsklassen!D$11:D$15,1),1),IF($I294="III",INDEX(Gehaltsklassen!A$11:A$15,MATCH(L294,Gehaltsklassen!E$11:E$15,1),1),"Falsche Bodenart"))))</f>
        <v>C</v>
      </c>
      <c r="N294" s="86" t="str">
        <f>IF(OR(C294=""),"",SUM(F294)*VLOOKUP(K294,Gehaltsklassen!$B$34:$D$38,2,FALSE))</f>
        <v/>
      </c>
      <c r="O294" s="86" t="str">
        <f>IF(OR(C294=""),"",SUM(F294)*VLOOKUP(K294,Gehaltsklassen!$B$34:$D$38,2,FALSE)*C294)</f>
        <v/>
      </c>
      <c r="P294" s="86" t="str">
        <f>IF(OR(C294=""),"",SUM(F294,)*VLOOKUP(K294,Gehaltsklassen!$B$34:$D$38,3,FALSE))</f>
        <v/>
      </c>
      <c r="Q294" s="86" t="str">
        <f>IF(OR(C294=""),"",SUM(F294,)*VLOOKUP(K294,Gehaltsklassen!$B$34:$D$38,3,FALSE)*C294)</f>
        <v/>
      </c>
      <c r="R294" s="87" t="str">
        <f>IF(OR(C294=""),"",(SUM(G294)*VLOOKUP(M294,Gehaltsklassen!$B$34:$D$38,2,FALSE)))</f>
        <v/>
      </c>
      <c r="S294" s="414" t="str">
        <f>IF(OR(C294=""),"",(SUM(G294)*VLOOKUP(M294,Gehaltsklassen!$B$34:$D$38,2,FALSE))*C294)</f>
        <v/>
      </c>
      <c r="T294" s="417" t="str">
        <f>IF(OR(C294=""),"",(SUM(G294)*VLOOKUP(M294,Gehaltsklassen!$B$34:$D$38,3,FALSE)))</f>
        <v/>
      </c>
      <c r="U294" s="417" t="str">
        <f>IF(OR(C294=""),"",(SUM(G294)*VLOOKUP(M294,Gehaltsklassen!$B$34:$D$38,3,FALSE))*C294)</f>
        <v/>
      </c>
    </row>
    <row r="295" spans="1:21" ht="25.9" customHeight="1" x14ac:dyDescent="0.2">
      <c r="A295" s="74" t="str">
        <f>IF(D295="","",MAX($A$10:A294)+1)</f>
        <v/>
      </c>
      <c r="B295" s="82" t="str">
        <f>IF('N-Bedarf GL §13a'!B294="","",'N-Bedarf GL §13a'!B294)</f>
        <v/>
      </c>
      <c r="C295" s="204" t="str">
        <f>IF('N-Bedarf GL §13a'!C294="","",'N-Bedarf GL §13a'!C294)</f>
        <v/>
      </c>
      <c r="D295" s="81" t="str">
        <f>IF('N-Bedarf GL §13a'!D294="","",'N-Bedarf GL §13a'!D294)</f>
        <v/>
      </c>
      <c r="E295" s="83" t="str">
        <f>IF('N-Bedarf GL §13a'!H294="","",'N-Bedarf GL §13a'!H294)</f>
        <v/>
      </c>
      <c r="F295" s="32" t="str">
        <f t="shared" si="8"/>
        <v/>
      </c>
      <c r="G295" s="84" t="str">
        <f t="shared" si="9"/>
        <v/>
      </c>
      <c r="H295" s="85"/>
      <c r="I295" s="77" t="s">
        <v>261</v>
      </c>
      <c r="J295" s="2"/>
      <c r="K295" s="32" t="str">
        <f>IF(J295="","C",IF($I295="I",INDEX(Gehaltsklassen!A$11:A$15,MATCH(J295,Gehaltsklassen!C$11:C$15,1),1),IF($I295="II",INDEX(Gehaltsklassen!A$11:A$15,MATCH(J295,Gehaltsklassen!D$11:D$15,1),1),IF($I295="III",INDEX(Gehaltsklassen!A$11:A$15,MATCH(J295,Gehaltsklassen!E$11:E$15,1),1),"Falsche Bodenart"))))</f>
        <v>C</v>
      </c>
      <c r="L295" s="2"/>
      <c r="M295" s="32" t="str">
        <f>IF(L295="","C",IF($I295="I",INDEX(Gehaltsklassen!A$11:A$15,MATCH(L295,Gehaltsklassen!C$11:C$15,1),1),IF($I295="II",INDEX(Gehaltsklassen!A$11:A$15,MATCH(L295,Gehaltsklassen!D$11:D$15,1),1),IF($I295="III",INDEX(Gehaltsklassen!A$11:A$15,MATCH(L295,Gehaltsklassen!E$11:E$15,1),1),"Falsche Bodenart"))))</f>
        <v>C</v>
      </c>
      <c r="N295" s="86" t="str">
        <f>IF(OR(C295=""),"",SUM(F295)*VLOOKUP(K295,Gehaltsklassen!$B$34:$D$38,2,FALSE))</f>
        <v/>
      </c>
      <c r="O295" s="86" t="str">
        <f>IF(OR(C295=""),"",SUM(F295)*VLOOKUP(K295,Gehaltsklassen!$B$34:$D$38,2,FALSE)*C295)</f>
        <v/>
      </c>
      <c r="P295" s="86" t="str">
        <f>IF(OR(C295=""),"",SUM(F295,)*VLOOKUP(K295,Gehaltsklassen!$B$34:$D$38,3,FALSE))</f>
        <v/>
      </c>
      <c r="Q295" s="86" t="str">
        <f>IF(OR(C295=""),"",SUM(F295,)*VLOOKUP(K295,Gehaltsklassen!$B$34:$D$38,3,FALSE)*C295)</f>
        <v/>
      </c>
      <c r="R295" s="87" t="str">
        <f>IF(OR(C295=""),"",(SUM(G295)*VLOOKUP(M295,Gehaltsklassen!$B$34:$D$38,2,FALSE)))</f>
        <v/>
      </c>
      <c r="S295" s="414" t="str">
        <f>IF(OR(C295=""),"",(SUM(G295)*VLOOKUP(M295,Gehaltsklassen!$B$34:$D$38,2,FALSE))*C295)</f>
        <v/>
      </c>
      <c r="T295" s="417" t="str">
        <f>IF(OR(C295=""),"",(SUM(G295)*VLOOKUP(M295,Gehaltsklassen!$B$34:$D$38,3,FALSE)))</f>
        <v/>
      </c>
      <c r="U295" s="417" t="str">
        <f>IF(OR(C295=""),"",(SUM(G295)*VLOOKUP(M295,Gehaltsklassen!$B$34:$D$38,3,FALSE))*C295)</f>
        <v/>
      </c>
    </row>
    <row r="296" spans="1:21" ht="25.9" customHeight="1" x14ac:dyDescent="0.2">
      <c r="A296" s="74" t="str">
        <f>IF(D296="","",MAX($A$10:A295)+1)</f>
        <v/>
      </c>
      <c r="B296" s="82" t="str">
        <f>IF('N-Bedarf GL §13a'!B295="","",'N-Bedarf GL §13a'!B295)</f>
        <v/>
      </c>
      <c r="C296" s="204" t="str">
        <f>IF('N-Bedarf GL §13a'!C295="","",'N-Bedarf GL §13a'!C295)</f>
        <v/>
      </c>
      <c r="D296" s="81" t="str">
        <f>IF('N-Bedarf GL §13a'!D295="","",'N-Bedarf GL §13a'!D295)</f>
        <v/>
      </c>
      <c r="E296" s="83" t="str">
        <f>IF('N-Bedarf GL §13a'!H295="","",'N-Bedarf GL §13a'!H295)</f>
        <v/>
      </c>
      <c r="F296" s="32" t="str">
        <f t="shared" si="8"/>
        <v/>
      </c>
      <c r="G296" s="84" t="str">
        <f t="shared" si="9"/>
        <v/>
      </c>
      <c r="H296" s="85"/>
      <c r="I296" s="77" t="s">
        <v>261</v>
      </c>
      <c r="J296" s="2"/>
      <c r="K296" s="32" t="str">
        <f>IF(J296="","C",IF($I296="I",INDEX(Gehaltsklassen!A$11:A$15,MATCH(J296,Gehaltsklassen!C$11:C$15,1),1),IF($I296="II",INDEX(Gehaltsklassen!A$11:A$15,MATCH(J296,Gehaltsklassen!D$11:D$15,1),1),IF($I296="III",INDEX(Gehaltsklassen!A$11:A$15,MATCH(J296,Gehaltsklassen!E$11:E$15,1),1),"Falsche Bodenart"))))</f>
        <v>C</v>
      </c>
      <c r="L296" s="2"/>
      <c r="M296" s="32" t="str">
        <f>IF(L296="","C",IF($I296="I",INDEX(Gehaltsklassen!A$11:A$15,MATCH(L296,Gehaltsklassen!C$11:C$15,1),1),IF($I296="II",INDEX(Gehaltsklassen!A$11:A$15,MATCH(L296,Gehaltsklassen!D$11:D$15,1),1),IF($I296="III",INDEX(Gehaltsklassen!A$11:A$15,MATCH(L296,Gehaltsklassen!E$11:E$15,1),1),"Falsche Bodenart"))))</f>
        <v>C</v>
      </c>
      <c r="N296" s="86" t="str">
        <f>IF(OR(C296=""),"",SUM(F296)*VLOOKUP(K296,Gehaltsklassen!$B$34:$D$38,2,FALSE))</f>
        <v/>
      </c>
      <c r="O296" s="86" t="str">
        <f>IF(OR(C296=""),"",SUM(F296)*VLOOKUP(K296,Gehaltsklassen!$B$34:$D$38,2,FALSE)*C296)</f>
        <v/>
      </c>
      <c r="P296" s="86" t="str">
        <f>IF(OR(C296=""),"",SUM(F296,)*VLOOKUP(K296,Gehaltsklassen!$B$34:$D$38,3,FALSE))</f>
        <v/>
      </c>
      <c r="Q296" s="86" t="str">
        <f>IF(OR(C296=""),"",SUM(F296,)*VLOOKUP(K296,Gehaltsklassen!$B$34:$D$38,3,FALSE)*C296)</f>
        <v/>
      </c>
      <c r="R296" s="87" t="str">
        <f>IF(OR(C296=""),"",(SUM(G296)*VLOOKUP(M296,Gehaltsklassen!$B$34:$D$38,2,FALSE)))</f>
        <v/>
      </c>
      <c r="S296" s="414" t="str">
        <f>IF(OR(C296=""),"",(SUM(G296)*VLOOKUP(M296,Gehaltsklassen!$B$34:$D$38,2,FALSE))*C296)</f>
        <v/>
      </c>
      <c r="T296" s="417" t="str">
        <f>IF(OR(C296=""),"",(SUM(G296)*VLOOKUP(M296,Gehaltsklassen!$B$34:$D$38,3,FALSE)))</f>
        <v/>
      </c>
      <c r="U296" s="417" t="str">
        <f>IF(OR(C296=""),"",(SUM(G296)*VLOOKUP(M296,Gehaltsklassen!$B$34:$D$38,3,FALSE))*C296)</f>
        <v/>
      </c>
    </row>
    <row r="297" spans="1:21" ht="25.9" customHeight="1" x14ac:dyDescent="0.2">
      <c r="A297" s="74" t="str">
        <f>IF(D297="","",MAX($A$10:A296)+1)</f>
        <v/>
      </c>
      <c r="B297" s="82" t="str">
        <f>IF('N-Bedarf GL §13a'!B296="","",'N-Bedarf GL §13a'!B296)</f>
        <v/>
      </c>
      <c r="C297" s="204" t="str">
        <f>IF('N-Bedarf GL §13a'!C296="","",'N-Bedarf GL §13a'!C296)</f>
        <v/>
      </c>
      <c r="D297" s="81" t="str">
        <f>IF('N-Bedarf GL §13a'!D296="","",'N-Bedarf GL §13a'!D296)</f>
        <v/>
      </c>
      <c r="E297" s="83" t="str">
        <f>IF('N-Bedarf GL §13a'!H296="","",'N-Bedarf GL §13a'!H296)</f>
        <v/>
      </c>
      <c r="F297" s="32" t="str">
        <f t="shared" si="8"/>
        <v/>
      </c>
      <c r="G297" s="84" t="str">
        <f t="shared" si="9"/>
        <v/>
      </c>
      <c r="H297" s="85"/>
      <c r="I297" s="77" t="s">
        <v>261</v>
      </c>
      <c r="J297" s="2"/>
      <c r="K297" s="32" t="str">
        <f>IF(J297="","C",IF($I297="I",INDEX(Gehaltsklassen!A$11:A$15,MATCH(J297,Gehaltsklassen!C$11:C$15,1),1),IF($I297="II",INDEX(Gehaltsklassen!A$11:A$15,MATCH(J297,Gehaltsklassen!D$11:D$15,1),1),IF($I297="III",INDEX(Gehaltsklassen!A$11:A$15,MATCH(J297,Gehaltsklassen!E$11:E$15,1),1),"Falsche Bodenart"))))</f>
        <v>C</v>
      </c>
      <c r="L297" s="2"/>
      <c r="M297" s="32" t="str">
        <f>IF(L297="","C",IF($I297="I",INDEX(Gehaltsklassen!A$11:A$15,MATCH(L297,Gehaltsklassen!C$11:C$15,1),1),IF($I297="II",INDEX(Gehaltsklassen!A$11:A$15,MATCH(L297,Gehaltsklassen!D$11:D$15,1),1),IF($I297="III",INDEX(Gehaltsklassen!A$11:A$15,MATCH(L297,Gehaltsklassen!E$11:E$15,1),1),"Falsche Bodenart"))))</f>
        <v>C</v>
      </c>
      <c r="N297" s="86" t="str">
        <f>IF(OR(C297=""),"",SUM(F297)*VLOOKUP(K297,Gehaltsklassen!$B$34:$D$38,2,FALSE))</f>
        <v/>
      </c>
      <c r="O297" s="86" t="str">
        <f>IF(OR(C297=""),"",SUM(F297)*VLOOKUP(K297,Gehaltsklassen!$B$34:$D$38,2,FALSE)*C297)</f>
        <v/>
      </c>
      <c r="P297" s="86" t="str">
        <f>IF(OR(C297=""),"",SUM(F297,)*VLOOKUP(K297,Gehaltsklassen!$B$34:$D$38,3,FALSE))</f>
        <v/>
      </c>
      <c r="Q297" s="86" t="str">
        <f>IF(OR(C297=""),"",SUM(F297,)*VLOOKUP(K297,Gehaltsklassen!$B$34:$D$38,3,FALSE)*C297)</f>
        <v/>
      </c>
      <c r="R297" s="87" t="str">
        <f>IF(OR(C297=""),"",(SUM(G297)*VLOOKUP(M297,Gehaltsklassen!$B$34:$D$38,2,FALSE)))</f>
        <v/>
      </c>
      <c r="S297" s="414" t="str">
        <f>IF(OR(C297=""),"",(SUM(G297)*VLOOKUP(M297,Gehaltsklassen!$B$34:$D$38,2,FALSE))*C297)</f>
        <v/>
      </c>
      <c r="T297" s="417" t="str">
        <f>IF(OR(C297=""),"",(SUM(G297)*VLOOKUP(M297,Gehaltsklassen!$B$34:$D$38,3,FALSE)))</f>
        <v/>
      </c>
      <c r="U297" s="417" t="str">
        <f>IF(OR(C297=""),"",(SUM(G297)*VLOOKUP(M297,Gehaltsklassen!$B$34:$D$38,3,FALSE))*C297)</f>
        <v/>
      </c>
    </row>
    <row r="298" spans="1:21" ht="25.9" customHeight="1" x14ac:dyDescent="0.2">
      <c r="A298" s="74" t="str">
        <f>IF(D298="","",MAX($A$10:A297)+1)</f>
        <v/>
      </c>
      <c r="B298" s="82" t="str">
        <f>IF('N-Bedarf GL §13a'!B297="","",'N-Bedarf GL §13a'!B297)</f>
        <v/>
      </c>
      <c r="C298" s="204" t="str">
        <f>IF('N-Bedarf GL §13a'!C297="","",'N-Bedarf GL §13a'!C297)</f>
        <v/>
      </c>
      <c r="D298" s="81" t="str">
        <f>IF('N-Bedarf GL §13a'!D297="","",'N-Bedarf GL §13a'!D297)</f>
        <v/>
      </c>
      <c r="E298" s="83" t="str">
        <f>IF('N-Bedarf GL §13a'!H297="","",'N-Bedarf GL §13a'!H297)</f>
        <v/>
      </c>
      <c r="F298" s="32" t="str">
        <f t="shared" si="8"/>
        <v/>
      </c>
      <c r="G298" s="84" t="str">
        <f t="shared" si="9"/>
        <v/>
      </c>
      <c r="H298" s="85"/>
      <c r="I298" s="77" t="s">
        <v>261</v>
      </c>
      <c r="J298" s="2"/>
      <c r="K298" s="32" t="str">
        <f>IF(J298="","C",IF($I298="I",INDEX(Gehaltsklassen!A$11:A$15,MATCH(J298,Gehaltsklassen!C$11:C$15,1),1),IF($I298="II",INDEX(Gehaltsklassen!A$11:A$15,MATCH(J298,Gehaltsklassen!D$11:D$15,1),1),IF($I298="III",INDEX(Gehaltsklassen!A$11:A$15,MATCH(J298,Gehaltsklassen!E$11:E$15,1),1),"Falsche Bodenart"))))</f>
        <v>C</v>
      </c>
      <c r="L298" s="2"/>
      <c r="M298" s="32" t="str">
        <f>IF(L298="","C",IF($I298="I",INDEX(Gehaltsklassen!A$11:A$15,MATCH(L298,Gehaltsklassen!C$11:C$15,1),1),IF($I298="II",INDEX(Gehaltsklassen!A$11:A$15,MATCH(L298,Gehaltsklassen!D$11:D$15,1),1),IF($I298="III",INDEX(Gehaltsklassen!A$11:A$15,MATCH(L298,Gehaltsklassen!E$11:E$15,1),1),"Falsche Bodenart"))))</f>
        <v>C</v>
      </c>
      <c r="N298" s="86" t="str">
        <f>IF(OR(C298=""),"",SUM(F298)*VLOOKUP(K298,Gehaltsklassen!$B$34:$D$38,2,FALSE))</f>
        <v/>
      </c>
      <c r="O298" s="86" t="str">
        <f>IF(OR(C298=""),"",SUM(F298)*VLOOKUP(K298,Gehaltsklassen!$B$34:$D$38,2,FALSE)*C298)</f>
        <v/>
      </c>
      <c r="P298" s="86" t="str">
        <f>IF(OR(C298=""),"",SUM(F298,)*VLOOKUP(K298,Gehaltsklassen!$B$34:$D$38,3,FALSE))</f>
        <v/>
      </c>
      <c r="Q298" s="86" t="str">
        <f>IF(OR(C298=""),"",SUM(F298,)*VLOOKUP(K298,Gehaltsklassen!$B$34:$D$38,3,FALSE)*C298)</f>
        <v/>
      </c>
      <c r="R298" s="87" t="str">
        <f>IF(OR(C298=""),"",(SUM(G298)*VLOOKUP(M298,Gehaltsklassen!$B$34:$D$38,2,FALSE)))</f>
        <v/>
      </c>
      <c r="S298" s="414" t="str">
        <f>IF(OR(C298=""),"",(SUM(G298)*VLOOKUP(M298,Gehaltsklassen!$B$34:$D$38,2,FALSE))*C298)</f>
        <v/>
      </c>
      <c r="T298" s="417" t="str">
        <f>IF(OR(C298=""),"",(SUM(G298)*VLOOKUP(M298,Gehaltsklassen!$B$34:$D$38,3,FALSE)))</f>
        <v/>
      </c>
      <c r="U298" s="417" t="str">
        <f>IF(OR(C298=""),"",(SUM(G298)*VLOOKUP(M298,Gehaltsklassen!$B$34:$D$38,3,FALSE))*C298)</f>
        <v/>
      </c>
    </row>
    <row r="299" spans="1:21" ht="25.9" customHeight="1" x14ac:dyDescent="0.2">
      <c r="A299" s="74" t="str">
        <f>IF(D299="","",MAX($A$10:A298)+1)</f>
        <v/>
      </c>
      <c r="B299" s="82" t="str">
        <f>IF('N-Bedarf GL §13a'!B298="","",'N-Bedarf GL §13a'!B298)</f>
        <v/>
      </c>
      <c r="C299" s="204" t="str">
        <f>IF('N-Bedarf GL §13a'!C298="","",'N-Bedarf GL §13a'!C298)</f>
        <v/>
      </c>
      <c r="D299" s="81" t="str">
        <f>IF('N-Bedarf GL §13a'!D298="","",'N-Bedarf GL §13a'!D298)</f>
        <v/>
      </c>
      <c r="E299" s="83" t="str">
        <f>IF('N-Bedarf GL §13a'!H298="","",'N-Bedarf GL §13a'!H298)</f>
        <v/>
      </c>
      <c r="F299" s="32" t="str">
        <f t="shared" si="8"/>
        <v/>
      </c>
      <c r="G299" s="84" t="str">
        <f t="shared" si="9"/>
        <v/>
      </c>
      <c r="H299" s="85"/>
      <c r="I299" s="77" t="s">
        <v>261</v>
      </c>
      <c r="J299" s="2"/>
      <c r="K299" s="32" t="str">
        <f>IF(J299="","C",IF($I299="I",INDEX(Gehaltsklassen!A$11:A$15,MATCH(J299,Gehaltsklassen!C$11:C$15,1),1),IF($I299="II",INDEX(Gehaltsklassen!A$11:A$15,MATCH(J299,Gehaltsklassen!D$11:D$15,1),1),IF($I299="III",INDEX(Gehaltsklassen!A$11:A$15,MATCH(J299,Gehaltsklassen!E$11:E$15,1),1),"Falsche Bodenart"))))</f>
        <v>C</v>
      </c>
      <c r="L299" s="2"/>
      <c r="M299" s="32" t="str">
        <f>IF(L299="","C",IF($I299="I",INDEX(Gehaltsklassen!A$11:A$15,MATCH(L299,Gehaltsklassen!C$11:C$15,1),1),IF($I299="II",INDEX(Gehaltsklassen!A$11:A$15,MATCH(L299,Gehaltsklassen!D$11:D$15,1),1),IF($I299="III",INDEX(Gehaltsklassen!A$11:A$15,MATCH(L299,Gehaltsklassen!E$11:E$15,1),1),"Falsche Bodenart"))))</f>
        <v>C</v>
      </c>
      <c r="N299" s="86" t="str">
        <f>IF(OR(C299=""),"",SUM(F299)*VLOOKUP(K299,Gehaltsklassen!$B$34:$D$38,2,FALSE))</f>
        <v/>
      </c>
      <c r="O299" s="86" t="str">
        <f>IF(OR(C299=""),"",SUM(F299)*VLOOKUP(K299,Gehaltsklassen!$B$34:$D$38,2,FALSE)*C299)</f>
        <v/>
      </c>
      <c r="P299" s="86" t="str">
        <f>IF(OR(C299=""),"",SUM(F299,)*VLOOKUP(K299,Gehaltsklassen!$B$34:$D$38,3,FALSE))</f>
        <v/>
      </c>
      <c r="Q299" s="86" t="str">
        <f>IF(OR(C299=""),"",SUM(F299,)*VLOOKUP(K299,Gehaltsklassen!$B$34:$D$38,3,FALSE)*C299)</f>
        <v/>
      </c>
      <c r="R299" s="87" t="str">
        <f>IF(OR(C299=""),"",(SUM(G299)*VLOOKUP(M299,Gehaltsklassen!$B$34:$D$38,2,FALSE)))</f>
        <v/>
      </c>
      <c r="S299" s="414" t="str">
        <f>IF(OR(C299=""),"",(SUM(G299)*VLOOKUP(M299,Gehaltsklassen!$B$34:$D$38,2,FALSE))*C299)</f>
        <v/>
      </c>
      <c r="T299" s="417" t="str">
        <f>IF(OR(C299=""),"",(SUM(G299)*VLOOKUP(M299,Gehaltsklassen!$B$34:$D$38,3,FALSE)))</f>
        <v/>
      </c>
      <c r="U299" s="417" t="str">
        <f>IF(OR(C299=""),"",(SUM(G299)*VLOOKUP(M299,Gehaltsklassen!$B$34:$D$38,3,FALSE))*C299)</f>
        <v/>
      </c>
    </row>
    <row r="300" spans="1:21" ht="25.9" customHeight="1" x14ac:dyDescent="0.2">
      <c r="A300" s="74" t="str">
        <f>IF(D300="","",MAX($A$10:A299)+1)</f>
        <v/>
      </c>
      <c r="B300" s="82" t="str">
        <f>IF('N-Bedarf GL §13a'!B299="","",'N-Bedarf GL §13a'!B299)</f>
        <v/>
      </c>
      <c r="C300" s="204" t="str">
        <f>IF('N-Bedarf GL §13a'!C299="","",'N-Bedarf GL §13a'!C299)</f>
        <v/>
      </c>
      <c r="D300" s="81" t="str">
        <f>IF('N-Bedarf GL §13a'!D299="","",'N-Bedarf GL §13a'!D299)</f>
        <v/>
      </c>
      <c r="E300" s="83" t="str">
        <f>IF('N-Bedarf GL §13a'!H299="","",'N-Bedarf GL §13a'!H299)</f>
        <v/>
      </c>
      <c r="F300" s="32" t="str">
        <f t="shared" si="8"/>
        <v/>
      </c>
      <c r="G300" s="84" t="str">
        <f t="shared" si="9"/>
        <v/>
      </c>
      <c r="H300" s="85"/>
      <c r="I300" s="77" t="s">
        <v>261</v>
      </c>
      <c r="J300" s="2"/>
      <c r="K300" s="32" t="str">
        <f>IF(J300="","C",IF($I300="I",INDEX(Gehaltsklassen!A$11:A$15,MATCH(J300,Gehaltsklassen!C$11:C$15,1),1),IF($I300="II",INDEX(Gehaltsklassen!A$11:A$15,MATCH(J300,Gehaltsklassen!D$11:D$15,1),1),IF($I300="III",INDEX(Gehaltsklassen!A$11:A$15,MATCH(J300,Gehaltsklassen!E$11:E$15,1),1),"Falsche Bodenart"))))</f>
        <v>C</v>
      </c>
      <c r="L300" s="2"/>
      <c r="M300" s="32" t="str">
        <f>IF(L300="","C",IF($I300="I",INDEX(Gehaltsklassen!A$11:A$15,MATCH(L300,Gehaltsklassen!C$11:C$15,1),1),IF($I300="II",INDEX(Gehaltsklassen!A$11:A$15,MATCH(L300,Gehaltsklassen!D$11:D$15,1),1),IF($I300="III",INDEX(Gehaltsklassen!A$11:A$15,MATCH(L300,Gehaltsklassen!E$11:E$15,1),1),"Falsche Bodenart"))))</f>
        <v>C</v>
      </c>
      <c r="N300" s="86" t="str">
        <f>IF(OR(C300=""),"",SUM(F300)*VLOOKUP(K300,Gehaltsklassen!$B$34:$D$38,2,FALSE))</f>
        <v/>
      </c>
      <c r="O300" s="86" t="str">
        <f>IF(OR(C300=""),"",SUM(F300)*VLOOKUP(K300,Gehaltsklassen!$B$34:$D$38,2,FALSE)*C300)</f>
        <v/>
      </c>
      <c r="P300" s="86" t="str">
        <f>IF(OR(C300=""),"",SUM(F300,)*VLOOKUP(K300,Gehaltsklassen!$B$34:$D$38,3,FALSE))</f>
        <v/>
      </c>
      <c r="Q300" s="86" t="str">
        <f>IF(OR(C300=""),"",SUM(F300,)*VLOOKUP(K300,Gehaltsklassen!$B$34:$D$38,3,FALSE)*C300)</f>
        <v/>
      </c>
      <c r="R300" s="87" t="str">
        <f>IF(OR(C300=""),"",(SUM(G300)*VLOOKUP(M300,Gehaltsklassen!$B$34:$D$38,2,FALSE)))</f>
        <v/>
      </c>
      <c r="S300" s="414" t="str">
        <f>IF(OR(C300=""),"",(SUM(G300)*VLOOKUP(M300,Gehaltsklassen!$B$34:$D$38,2,FALSE))*C300)</f>
        <v/>
      </c>
      <c r="T300" s="417" t="str">
        <f>IF(OR(C300=""),"",(SUM(G300)*VLOOKUP(M300,Gehaltsklassen!$B$34:$D$38,3,FALSE)))</f>
        <v/>
      </c>
      <c r="U300" s="417" t="str">
        <f>IF(OR(C300=""),"",(SUM(G300)*VLOOKUP(M300,Gehaltsklassen!$B$34:$D$38,3,FALSE))*C300)</f>
        <v/>
      </c>
    </row>
    <row r="301" spans="1:21" ht="25.9" customHeight="1" x14ac:dyDescent="0.2">
      <c r="A301" s="74" t="str">
        <f>IF(D301="","",MAX($A$10:A300)+1)</f>
        <v/>
      </c>
      <c r="B301" s="82" t="str">
        <f>IF('N-Bedarf GL §13a'!B300="","",'N-Bedarf GL §13a'!B300)</f>
        <v/>
      </c>
      <c r="C301" s="204" t="str">
        <f>IF('N-Bedarf GL §13a'!C300="","",'N-Bedarf GL §13a'!C300)</f>
        <v/>
      </c>
      <c r="D301" s="81" t="str">
        <f>IF('N-Bedarf GL §13a'!D300="","",'N-Bedarf GL §13a'!D300)</f>
        <v/>
      </c>
      <c r="E301" s="83" t="str">
        <f>IF('N-Bedarf GL §13a'!H300="","",'N-Bedarf GL §13a'!H300)</f>
        <v/>
      </c>
      <c r="F301" s="32" t="str">
        <f t="shared" si="8"/>
        <v/>
      </c>
      <c r="G301" s="84" t="str">
        <f t="shared" si="9"/>
        <v/>
      </c>
      <c r="H301" s="85"/>
      <c r="I301" s="77" t="s">
        <v>261</v>
      </c>
      <c r="J301" s="2"/>
      <c r="K301" s="32" t="str">
        <f>IF(J301="","C",IF($I301="I",INDEX(Gehaltsklassen!A$11:A$15,MATCH(J301,Gehaltsklassen!C$11:C$15,1),1),IF($I301="II",INDEX(Gehaltsklassen!A$11:A$15,MATCH(J301,Gehaltsklassen!D$11:D$15,1),1),IF($I301="III",INDEX(Gehaltsklassen!A$11:A$15,MATCH(J301,Gehaltsklassen!E$11:E$15,1),1),"Falsche Bodenart"))))</f>
        <v>C</v>
      </c>
      <c r="L301" s="2"/>
      <c r="M301" s="32" t="str">
        <f>IF(L301="","C",IF($I301="I",INDEX(Gehaltsklassen!A$11:A$15,MATCH(L301,Gehaltsklassen!C$11:C$15,1),1),IF($I301="II",INDEX(Gehaltsklassen!A$11:A$15,MATCH(L301,Gehaltsklassen!D$11:D$15,1),1),IF($I301="III",INDEX(Gehaltsklassen!A$11:A$15,MATCH(L301,Gehaltsklassen!E$11:E$15,1),1),"Falsche Bodenart"))))</f>
        <v>C</v>
      </c>
      <c r="N301" s="86" t="str">
        <f>IF(OR(C301=""),"",SUM(F301)*VLOOKUP(K301,Gehaltsklassen!$B$34:$D$38,2,FALSE))</f>
        <v/>
      </c>
      <c r="O301" s="86" t="str">
        <f>IF(OR(C301=""),"",SUM(F301)*VLOOKUP(K301,Gehaltsklassen!$B$34:$D$38,2,FALSE)*C301)</f>
        <v/>
      </c>
      <c r="P301" s="86" t="str">
        <f>IF(OR(C301=""),"",SUM(F301,)*VLOOKUP(K301,Gehaltsklassen!$B$34:$D$38,3,FALSE))</f>
        <v/>
      </c>
      <c r="Q301" s="86" t="str">
        <f>IF(OR(C301=""),"",SUM(F301,)*VLOOKUP(K301,Gehaltsklassen!$B$34:$D$38,3,FALSE)*C301)</f>
        <v/>
      </c>
      <c r="R301" s="87" t="str">
        <f>IF(OR(C301=""),"",(SUM(G301)*VLOOKUP(M301,Gehaltsklassen!$B$34:$D$38,2,FALSE)))</f>
        <v/>
      </c>
      <c r="S301" s="414" t="str">
        <f>IF(OR(C301=""),"",(SUM(G301)*VLOOKUP(M301,Gehaltsklassen!$B$34:$D$38,2,FALSE))*C301)</f>
        <v/>
      </c>
      <c r="T301" s="417" t="str">
        <f>IF(OR(C301=""),"",(SUM(G301)*VLOOKUP(M301,Gehaltsklassen!$B$34:$D$38,3,FALSE)))</f>
        <v/>
      </c>
      <c r="U301" s="417" t="str">
        <f>IF(OR(C301=""),"",(SUM(G301)*VLOOKUP(M301,Gehaltsklassen!$B$34:$D$38,3,FALSE))*C301)</f>
        <v/>
      </c>
    </row>
    <row r="302" spans="1:21" ht="25.9" customHeight="1" x14ac:dyDescent="0.2">
      <c r="A302" s="74" t="str">
        <f>IF(D302="","",MAX($A$10:A301)+1)</f>
        <v/>
      </c>
      <c r="B302" s="82" t="str">
        <f>IF('N-Bedarf GL §13a'!B301="","",'N-Bedarf GL §13a'!B301)</f>
        <v/>
      </c>
      <c r="C302" s="204" t="str">
        <f>IF('N-Bedarf GL §13a'!C301="","",'N-Bedarf GL §13a'!C301)</f>
        <v/>
      </c>
      <c r="D302" s="81" t="str">
        <f>IF('N-Bedarf GL §13a'!D301="","",'N-Bedarf GL §13a'!D301)</f>
        <v/>
      </c>
      <c r="E302" s="83" t="str">
        <f>IF('N-Bedarf GL §13a'!H301="","",'N-Bedarf GL §13a'!H301)</f>
        <v/>
      </c>
      <c r="F302" s="32" t="str">
        <f t="shared" si="8"/>
        <v/>
      </c>
      <c r="G302" s="84" t="str">
        <f t="shared" si="9"/>
        <v/>
      </c>
      <c r="H302" s="85"/>
      <c r="I302" s="77" t="s">
        <v>261</v>
      </c>
      <c r="J302" s="2"/>
      <c r="K302" s="32" t="str">
        <f>IF(J302="","C",IF($I302="I",INDEX(Gehaltsklassen!A$11:A$15,MATCH(J302,Gehaltsklassen!C$11:C$15,1),1),IF($I302="II",INDEX(Gehaltsklassen!A$11:A$15,MATCH(J302,Gehaltsklassen!D$11:D$15,1),1),IF($I302="III",INDEX(Gehaltsklassen!A$11:A$15,MATCH(J302,Gehaltsklassen!E$11:E$15,1),1),"Falsche Bodenart"))))</f>
        <v>C</v>
      </c>
      <c r="L302" s="2"/>
      <c r="M302" s="32" t="str">
        <f>IF(L302="","C",IF($I302="I",INDEX(Gehaltsklassen!A$11:A$15,MATCH(L302,Gehaltsklassen!C$11:C$15,1),1),IF($I302="II",INDEX(Gehaltsklassen!A$11:A$15,MATCH(L302,Gehaltsklassen!D$11:D$15,1),1),IF($I302="III",INDEX(Gehaltsklassen!A$11:A$15,MATCH(L302,Gehaltsklassen!E$11:E$15,1),1),"Falsche Bodenart"))))</f>
        <v>C</v>
      </c>
      <c r="N302" s="86" t="str">
        <f>IF(OR(C302=""),"",SUM(F302)*VLOOKUP(K302,Gehaltsklassen!$B$34:$D$38,2,FALSE))</f>
        <v/>
      </c>
      <c r="O302" s="86" t="str">
        <f>IF(OR(C302=""),"",SUM(F302)*VLOOKUP(K302,Gehaltsklassen!$B$34:$D$38,2,FALSE)*C302)</f>
        <v/>
      </c>
      <c r="P302" s="86" t="str">
        <f>IF(OR(C302=""),"",SUM(F302,)*VLOOKUP(K302,Gehaltsklassen!$B$34:$D$38,3,FALSE))</f>
        <v/>
      </c>
      <c r="Q302" s="86" t="str">
        <f>IF(OR(C302=""),"",SUM(F302,)*VLOOKUP(K302,Gehaltsklassen!$B$34:$D$38,3,FALSE)*C302)</f>
        <v/>
      </c>
      <c r="R302" s="87" t="str">
        <f>IF(OR(C302=""),"",(SUM(G302)*VLOOKUP(M302,Gehaltsklassen!$B$34:$D$38,2,FALSE)))</f>
        <v/>
      </c>
      <c r="S302" s="414" t="str">
        <f>IF(OR(C302=""),"",(SUM(G302)*VLOOKUP(M302,Gehaltsklassen!$B$34:$D$38,2,FALSE))*C302)</f>
        <v/>
      </c>
      <c r="T302" s="417" t="str">
        <f>IF(OR(C302=""),"",(SUM(G302)*VLOOKUP(M302,Gehaltsklassen!$B$34:$D$38,3,FALSE)))</f>
        <v/>
      </c>
      <c r="U302" s="417" t="str">
        <f>IF(OR(C302=""),"",(SUM(G302)*VLOOKUP(M302,Gehaltsklassen!$B$34:$D$38,3,FALSE))*C302)</f>
        <v/>
      </c>
    </row>
    <row r="303" spans="1:21" ht="25.9" customHeight="1" x14ac:dyDescent="0.2">
      <c r="A303" s="74" t="str">
        <f>IF(D303="","",MAX($A$10:A302)+1)</f>
        <v/>
      </c>
      <c r="B303" s="82" t="str">
        <f>IF('N-Bedarf GL §13a'!B302="","",'N-Bedarf GL §13a'!B302)</f>
        <v/>
      </c>
      <c r="C303" s="204" t="str">
        <f>IF('N-Bedarf GL §13a'!C302="","",'N-Bedarf GL §13a'!C302)</f>
        <v/>
      </c>
      <c r="D303" s="81" t="str">
        <f>IF('N-Bedarf GL §13a'!D302="","",'N-Bedarf GL §13a'!D302)</f>
        <v/>
      </c>
      <c r="E303" s="83" t="str">
        <f>IF('N-Bedarf GL §13a'!H302="","",'N-Bedarf GL §13a'!H302)</f>
        <v/>
      </c>
      <c r="F303" s="32" t="str">
        <f t="shared" si="8"/>
        <v/>
      </c>
      <c r="G303" s="84" t="str">
        <f t="shared" si="9"/>
        <v/>
      </c>
      <c r="H303" s="85"/>
      <c r="I303" s="77" t="s">
        <v>261</v>
      </c>
      <c r="J303" s="2"/>
      <c r="K303" s="32" t="str">
        <f>IF(J303="","C",IF($I303="I",INDEX(Gehaltsklassen!A$11:A$15,MATCH(J303,Gehaltsklassen!C$11:C$15,1),1),IF($I303="II",INDEX(Gehaltsklassen!A$11:A$15,MATCH(J303,Gehaltsklassen!D$11:D$15,1),1),IF($I303="III",INDEX(Gehaltsklassen!A$11:A$15,MATCH(J303,Gehaltsklassen!E$11:E$15,1),1),"Falsche Bodenart"))))</f>
        <v>C</v>
      </c>
      <c r="L303" s="2"/>
      <c r="M303" s="32" t="str">
        <f>IF(L303="","C",IF($I303="I",INDEX(Gehaltsklassen!A$11:A$15,MATCH(L303,Gehaltsklassen!C$11:C$15,1),1),IF($I303="II",INDEX(Gehaltsklassen!A$11:A$15,MATCH(L303,Gehaltsklassen!D$11:D$15,1),1),IF($I303="III",INDEX(Gehaltsklassen!A$11:A$15,MATCH(L303,Gehaltsklassen!E$11:E$15,1),1),"Falsche Bodenart"))))</f>
        <v>C</v>
      </c>
      <c r="N303" s="86" t="str">
        <f>IF(OR(C303=""),"",SUM(F303)*VLOOKUP(K303,Gehaltsklassen!$B$34:$D$38,2,FALSE))</f>
        <v/>
      </c>
      <c r="O303" s="86" t="str">
        <f>IF(OR(C303=""),"",SUM(F303)*VLOOKUP(K303,Gehaltsklassen!$B$34:$D$38,2,FALSE)*C303)</f>
        <v/>
      </c>
      <c r="P303" s="86" t="str">
        <f>IF(OR(C303=""),"",SUM(F303,)*VLOOKUP(K303,Gehaltsklassen!$B$34:$D$38,3,FALSE))</f>
        <v/>
      </c>
      <c r="Q303" s="86" t="str">
        <f>IF(OR(C303=""),"",SUM(F303,)*VLOOKUP(K303,Gehaltsklassen!$B$34:$D$38,3,FALSE)*C303)</f>
        <v/>
      </c>
      <c r="R303" s="87" t="str">
        <f>IF(OR(C303=""),"",(SUM(G303)*VLOOKUP(M303,Gehaltsklassen!$B$34:$D$38,2,FALSE)))</f>
        <v/>
      </c>
      <c r="S303" s="414" t="str">
        <f>IF(OR(C303=""),"",(SUM(G303)*VLOOKUP(M303,Gehaltsklassen!$B$34:$D$38,2,FALSE))*C303)</f>
        <v/>
      </c>
      <c r="T303" s="417" t="str">
        <f>IF(OR(C303=""),"",(SUM(G303)*VLOOKUP(M303,Gehaltsklassen!$B$34:$D$38,3,FALSE)))</f>
        <v/>
      </c>
      <c r="U303" s="417" t="str">
        <f>IF(OR(C303=""),"",(SUM(G303)*VLOOKUP(M303,Gehaltsklassen!$B$34:$D$38,3,FALSE))*C303)</f>
        <v/>
      </c>
    </row>
    <row r="304" spans="1:21" ht="25.9" customHeight="1" x14ac:dyDescent="0.2">
      <c r="A304" s="74" t="str">
        <f>IF(D304="","",MAX($A$10:A303)+1)</f>
        <v/>
      </c>
      <c r="B304" s="82" t="str">
        <f>IF('N-Bedarf GL §13a'!B303="","",'N-Bedarf GL §13a'!B303)</f>
        <v/>
      </c>
      <c r="C304" s="204" t="str">
        <f>IF('N-Bedarf GL §13a'!C303="","",'N-Bedarf GL §13a'!C303)</f>
        <v/>
      </c>
      <c r="D304" s="81" t="str">
        <f>IF('N-Bedarf GL §13a'!D303="","",'N-Bedarf GL §13a'!D303)</f>
        <v/>
      </c>
      <c r="E304" s="83" t="str">
        <f>IF('N-Bedarf GL §13a'!H303="","",'N-Bedarf GL §13a'!H303)</f>
        <v/>
      </c>
      <c r="F304" s="32" t="str">
        <f t="shared" si="8"/>
        <v/>
      </c>
      <c r="G304" s="84" t="str">
        <f t="shared" si="9"/>
        <v/>
      </c>
      <c r="H304" s="85"/>
      <c r="I304" s="77" t="s">
        <v>261</v>
      </c>
      <c r="J304" s="2"/>
      <c r="K304" s="32" t="str">
        <f>IF(J304="","C",IF($I304="I",INDEX(Gehaltsklassen!A$11:A$15,MATCH(J304,Gehaltsklassen!C$11:C$15,1),1),IF($I304="II",INDEX(Gehaltsklassen!A$11:A$15,MATCH(J304,Gehaltsklassen!D$11:D$15,1),1),IF($I304="III",INDEX(Gehaltsklassen!A$11:A$15,MATCH(J304,Gehaltsklassen!E$11:E$15,1),1),"Falsche Bodenart"))))</f>
        <v>C</v>
      </c>
      <c r="L304" s="2"/>
      <c r="M304" s="32" t="str">
        <f>IF(L304="","C",IF($I304="I",INDEX(Gehaltsklassen!A$11:A$15,MATCH(L304,Gehaltsklassen!C$11:C$15,1),1),IF($I304="II",INDEX(Gehaltsklassen!A$11:A$15,MATCH(L304,Gehaltsklassen!D$11:D$15,1),1),IF($I304="III",INDEX(Gehaltsklassen!A$11:A$15,MATCH(L304,Gehaltsklassen!E$11:E$15,1),1),"Falsche Bodenart"))))</f>
        <v>C</v>
      </c>
      <c r="N304" s="86" t="str">
        <f>IF(OR(C304=""),"",SUM(F304)*VLOOKUP(K304,Gehaltsklassen!$B$34:$D$38,2,FALSE))</f>
        <v/>
      </c>
      <c r="O304" s="86" t="str">
        <f>IF(OR(C304=""),"",SUM(F304)*VLOOKUP(K304,Gehaltsklassen!$B$34:$D$38,2,FALSE)*C304)</f>
        <v/>
      </c>
      <c r="P304" s="86" t="str">
        <f>IF(OR(C304=""),"",SUM(F304,)*VLOOKUP(K304,Gehaltsklassen!$B$34:$D$38,3,FALSE))</f>
        <v/>
      </c>
      <c r="Q304" s="86" t="str">
        <f>IF(OR(C304=""),"",SUM(F304,)*VLOOKUP(K304,Gehaltsklassen!$B$34:$D$38,3,FALSE)*C304)</f>
        <v/>
      </c>
      <c r="R304" s="87" t="str">
        <f>IF(OR(C304=""),"",(SUM(G304)*VLOOKUP(M304,Gehaltsklassen!$B$34:$D$38,2,FALSE)))</f>
        <v/>
      </c>
      <c r="S304" s="414" t="str">
        <f>IF(OR(C304=""),"",(SUM(G304)*VLOOKUP(M304,Gehaltsklassen!$B$34:$D$38,2,FALSE))*C304)</f>
        <v/>
      </c>
      <c r="T304" s="417" t="str">
        <f>IF(OR(C304=""),"",(SUM(G304)*VLOOKUP(M304,Gehaltsklassen!$B$34:$D$38,3,FALSE)))</f>
        <v/>
      </c>
      <c r="U304" s="417" t="str">
        <f>IF(OR(C304=""),"",(SUM(G304)*VLOOKUP(M304,Gehaltsklassen!$B$34:$D$38,3,FALSE))*C304)</f>
        <v/>
      </c>
    </row>
    <row r="305" spans="1:21" ht="25.9" customHeight="1" x14ac:dyDescent="0.2">
      <c r="A305" s="74" t="str">
        <f>IF(D305="","",MAX($A$10:A304)+1)</f>
        <v/>
      </c>
      <c r="B305" s="82" t="str">
        <f>IF('N-Bedarf GL §13a'!B304="","",'N-Bedarf GL §13a'!B304)</f>
        <v/>
      </c>
      <c r="C305" s="204" t="str">
        <f>IF('N-Bedarf GL §13a'!C304="","",'N-Bedarf GL §13a'!C304)</f>
        <v/>
      </c>
      <c r="D305" s="81" t="str">
        <f>IF('N-Bedarf GL §13a'!D304="","",'N-Bedarf GL §13a'!D304)</f>
        <v/>
      </c>
      <c r="E305" s="83" t="str">
        <f>IF('N-Bedarf GL §13a'!H304="","",'N-Bedarf GL §13a'!H304)</f>
        <v/>
      </c>
      <c r="F305" s="32" t="str">
        <f t="shared" si="8"/>
        <v/>
      </c>
      <c r="G305" s="84" t="str">
        <f t="shared" si="9"/>
        <v/>
      </c>
      <c r="H305" s="85"/>
      <c r="I305" s="77" t="s">
        <v>261</v>
      </c>
      <c r="J305" s="2"/>
      <c r="K305" s="32" t="str">
        <f>IF(J305="","C",IF($I305="I",INDEX(Gehaltsklassen!A$11:A$15,MATCH(J305,Gehaltsklassen!C$11:C$15,1),1),IF($I305="II",INDEX(Gehaltsklassen!A$11:A$15,MATCH(J305,Gehaltsklassen!D$11:D$15,1),1),IF($I305="III",INDEX(Gehaltsklassen!A$11:A$15,MATCH(J305,Gehaltsklassen!E$11:E$15,1),1),"Falsche Bodenart"))))</f>
        <v>C</v>
      </c>
      <c r="L305" s="2"/>
      <c r="M305" s="32" t="str">
        <f>IF(L305="","C",IF($I305="I",INDEX(Gehaltsklassen!A$11:A$15,MATCH(L305,Gehaltsklassen!C$11:C$15,1),1),IF($I305="II",INDEX(Gehaltsklassen!A$11:A$15,MATCH(L305,Gehaltsklassen!D$11:D$15,1),1),IF($I305="III",INDEX(Gehaltsklassen!A$11:A$15,MATCH(L305,Gehaltsklassen!E$11:E$15,1),1),"Falsche Bodenart"))))</f>
        <v>C</v>
      </c>
      <c r="N305" s="86" t="str">
        <f>IF(OR(C305=""),"",SUM(F305)*VLOOKUP(K305,Gehaltsklassen!$B$34:$D$38,2,FALSE))</f>
        <v/>
      </c>
      <c r="O305" s="86" t="str">
        <f>IF(OR(C305=""),"",SUM(F305)*VLOOKUP(K305,Gehaltsklassen!$B$34:$D$38,2,FALSE)*C305)</f>
        <v/>
      </c>
      <c r="P305" s="86" t="str">
        <f>IF(OR(C305=""),"",SUM(F305,)*VLOOKUP(K305,Gehaltsklassen!$B$34:$D$38,3,FALSE))</f>
        <v/>
      </c>
      <c r="Q305" s="86" t="str">
        <f>IF(OR(C305=""),"",SUM(F305,)*VLOOKUP(K305,Gehaltsklassen!$B$34:$D$38,3,FALSE)*C305)</f>
        <v/>
      </c>
      <c r="R305" s="87" t="str">
        <f>IF(OR(C305=""),"",(SUM(G305)*VLOOKUP(M305,Gehaltsklassen!$B$34:$D$38,2,FALSE)))</f>
        <v/>
      </c>
      <c r="S305" s="414" t="str">
        <f>IF(OR(C305=""),"",(SUM(G305)*VLOOKUP(M305,Gehaltsklassen!$B$34:$D$38,2,FALSE))*C305)</f>
        <v/>
      </c>
      <c r="T305" s="417" t="str">
        <f>IF(OR(C305=""),"",(SUM(G305)*VLOOKUP(M305,Gehaltsklassen!$B$34:$D$38,3,FALSE)))</f>
        <v/>
      </c>
      <c r="U305" s="417" t="str">
        <f>IF(OR(C305=""),"",(SUM(G305)*VLOOKUP(M305,Gehaltsklassen!$B$34:$D$38,3,FALSE))*C305)</f>
        <v/>
      </c>
    </row>
    <row r="306" spans="1:21" ht="25.9" customHeight="1" x14ac:dyDescent="0.2">
      <c r="A306" s="74" t="str">
        <f>IF(D306="","",MAX($A$10:A305)+1)</f>
        <v/>
      </c>
      <c r="B306" s="82" t="str">
        <f>IF('N-Bedarf GL §13a'!B305="","",'N-Bedarf GL §13a'!B305)</f>
        <v/>
      </c>
      <c r="C306" s="204" t="str">
        <f>IF('N-Bedarf GL §13a'!C305="","",'N-Bedarf GL §13a'!C305)</f>
        <v/>
      </c>
      <c r="D306" s="81" t="str">
        <f>IF('N-Bedarf GL §13a'!D305="","",'N-Bedarf GL §13a'!D305)</f>
        <v/>
      </c>
      <c r="E306" s="83" t="str">
        <f>IF('N-Bedarf GL §13a'!H305="","",'N-Bedarf GL §13a'!H305)</f>
        <v/>
      </c>
      <c r="F306" s="32" t="str">
        <f t="shared" si="8"/>
        <v/>
      </c>
      <c r="G306" s="84" t="str">
        <f t="shared" si="9"/>
        <v/>
      </c>
      <c r="H306" s="85"/>
      <c r="I306" s="77" t="s">
        <v>261</v>
      </c>
      <c r="J306" s="2"/>
      <c r="K306" s="32" t="str">
        <f>IF(J306="","C",IF($I306="I",INDEX(Gehaltsklassen!A$11:A$15,MATCH(J306,Gehaltsklassen!C$11:C$15,1),1),IF($I306="II",INDEX(Gehaltsklassen!A$11:A$15,MATCH(J306,Gehaltsklassen!D$11:D$15,1),1),IF($I306="III",INDEX(Gehaltsklassen!A$11:A$15,MATCH(J306,Gehaltsklassen!E$11:E$15,1),1),"Falsche Bodenart"))))</f>
        <v>C</v>
      </c>
      <c r="L306" s="2"/>
      <c r="M306" s="32" t="str">
        <f>IF(L306="","C",IF($I306="I",INDEX(Gehaltsklassen!A$11:A$15,MATCH(L306,Gehaltsklassen!C$11:C$15,1),1),IF($I306="II",INDEX(Gehaltsklassen!A$11:A$15,MATCH(L306,Gehaltsklassen!D$11:D$15,1),1),IF($I306="III",INDEX(Gehaltsklassen!A$11:A$15,MATCH(L306,Gehaltsklassen!E$11:E$15,1),1),"Falsche Bodenart"))))</f>
        <v>C</v>
      </c>
      <c r="N306" s="86" t="str">
        <f>IF(OR(C306=""),"",SUM(F306)*VLOOKUP(K306,Gehaltsklassen!$B$34:$D$38,2,FALSE))</f>
        <v/>
      </c>
      <c r="O306" s="86" t="str">
        <f>IF(OR(C306=""),"",SUM(F306)*VLOOKUP(K306,Gehaltsklassen!$B$34:$D$38,2,FALSE)*C306)</f>
        <v/>
      </c>
      <c r="P306" s="86" t="str">
        <f>IF(OR(C306=""),"",SUM(F306,)*VLOOKUP(K306,Gehaltsklassen!$B$34:$D$38,3,FALSE))</f>
        <v/>
      </c>
      <c r="Q306" s="86" t="str">
        <f>IF(OR(C306=""),"",SUM(F306,)*VLOOKUP(K306,Gehaltsklassen!$B$34:$D$38,3,FALSE)*C306)</f>
        <v/>
      </c>
      <c r="R306" s="87" t="str">
        <f>IF(OR(C306=""),"",(SUM(G306)*VLOOKUP(M306,Gehaltsklassen!$B$34:$D$38,2,FALSE)))</f>
        <v/>
      </c>
      <c r="S306" s="414" t="str">
        <f>IF(OR(C306=""),"",(SUM(G306)*VLOOKUP(M306,Gehaltsklassen!$B$34:$D$38,2,FALSE))*C306)</f>
        <v/>
      </c>
      <c r="T306" s="417" t="str">
        <f>IF(OR(C306=""),"",(SUM(G306)*VLOOKUP(M306,Gehaltsklassen!$B$34:$D$38,3,FALSE)))</f>
        <v/>
      </c>
      <c r="U306" s="417" t="str">
        <f>IF(OR(C306=""),"",(SUM(G306)*VLOOKUP(M306,Gehaltsklassen!$B$34:$D$38,3,FALSE))*C306)</f>
        <v/>
      </c>
    </row>
    <row r="307" spans="1:21" ht="25.9" customHeight="1" x14ac:dyDescent="0.2">
      <c r="A307" s="74" t="str">
        <f>IF(D307="","",MAX($A$10:A306)+1)</f>
        <v/>
      </c>
      <c r="B307" s="82" t="str">
        <f>IF('N-Bedarf GL §13a'!B306="","",'N-Bedarf GL §13a'!B306)</f>
        <v/>
      </c>
      <c r="C307" s="204" t="str">
        <f>IF('N-Bedarf GL §13a'!C306="","",'N-Bedarf GL §13a'!C306)</f>
        <v/>
      </c>
      <c r="D307" s="81" t="str">
        <f>IF('N-Bedarf GL §13a'!D306="","",'N-Bedarf GL §13a'!D306)</f>
        <v/>
      </c>
      <c r="E307" s="83" t="str">
        <f>IF('N-Bedarf GL §13a'!H306="","",'N-Bedarf GL §13a'!H306)</f>
        <v/>
      </c>
      <c r="F307" s="32" t="str">
        <f t="shared" si="8"/>
        <v/>
      </c>
      <c r="G307" s="84" t="str">
        <f t="shared" si="9"/>
        <v/>
      </c>
      <c r="H307" s="85"/>
      <c r="I307" s="77" t="s">
        <v>261</v>
      </c>
      <c r="J307" s="2"/>
      <c r="K307" s="32" t="str">
        <f>IF(J307="","C",IF($I307="I",INDEX(Gehaltsklassen!A$11:A$15,MATCH(J307,Gehaltsklassen!C$11:C$15,1),1),IF($I307="II",INDEX(Gehaltsklassen!A$11:A$15,MATCH(J307,Gehaltsklassen!D$11:D$15,1),1),IF($I307="III",INDEX(Gehaltsklassen!A$11:A$15,MATCH(J307,Gehaltsklassen!E$11:E$15,1),1),"Falsche Bodenart"))))</f>
        <v>C</v>
      </c>
      <c r="L307" s="2"/>
      <c r="M307" s="32" t="str">
        <f>IF(L307="","C",IF($I307="I",INDEX(Gehaltsklassen!A$11:A$15,MATCH(L307,Gehaltsklassen!C$11:C$15,1),1),IF($I307="II",INDEX(Gehaltsklassen!A$11:A$15,MATCH(L307,Gehaltsklassen!D$11:D$15,1),1),IF($I307="III",INDEX(Gehaltsklassen!A$11:A$15,MATCH(L307,Gehaltsklassen!E$11:E$15,1),1),"Falsche Bodenart"))))</f>
        <v>C</v>
      </c>
      <c r="N307" s="86" t="str">
        <f>IF(OR(C307=""),"",SUM(F307)*VLOOKUP(K307,Gehaltsklassen!$B$34:$D$38,2,FALSE))</f>
        <v/>
      </c>
      <c r="O307" s="86" t="str">
        <f>IF(OR(C307=""),"",SUM(F307)*VLOOKUP(K307,Gehaltsklassen!$B$34:$D$38,2,FALSE)*C307)</f>
        <v/>
      </c>
      <c r="P307" s="86" t="str">
        <f>IF(OR(C307=""),"",SUM(F307,)*VLOOKUP(K307,Gehaltsklassen!$B$34:$D$38,3,FALSE))</f>
        <v/>
      </c>
      <c r="Q307" s="86" t="str">
        <f>IF(OR(C307=""),"",SUM(F307,)*VLOOKUP(K307,Gehaltsklassen!$B$34:$D$38,3,FALSE)*C307)</f>
        <v/>
      </c>
      <c r="R307" s="87" t="str">
        <f>IF(OR(C307=""),"",(SUM(G307)*VLOOKUP(M307,Gehaltsklassen!$B$34:$D$38,2,FALSE)))</f>
        <v/>
      </c>
      <c r="S307" s="414" t="str">
        <f>IF(OR(C307=""),"",(SUM(G307)*VLOOKUP(M307,Gehaltsklassen!$B$34:$D$38,2,FALSE))*C307)</f>
        <v/>
      </c>
      <c r="T307" s="417" t="str">
        <f>IF(OR(C307=""),"",(SUM(G307)*VLOOKUP(M307,Gehaltsklassen!$B$34:$D$38,3,FALSE)))</f>
        <v/>
      </c>
      <c r="U307" s="417" t="str">
        <f>IF(OR(C307=""),"",(SUM(G307)*VLOOKUP(M307,Gehaltsklassen!$B$34:$D$38,3,FALSE))*C307)</f>
        <v/>
      </c>
    </row>
    <row r="308" spans="1:21" ht="25.9" customHeight="1" x14ac:dyDescent="0.2">
      <c r="A308" s="74" t="str">
        <f>IF(D308="","",MAX($A$10:A307)+1)</f>
        <v/>
      </c>
      <c r="B308" s="82" t="str">
        <f>IF('N-Bedarf GL §13a'!B307="","",'N-Bedarf GL §13a'!B307)</f>
        <v/>
      </c>
      <c r="C308" s="204" t="str">
        <f>IF('N-Bedarf GL §13a'!C307="","",'N-Bedarf GL §13a'!C307)</f>
        <v/>
      </c>
      <c r="D308" s="81" t="str">
        <f>IF('N-Bedarf GL §13a'!D307="","",'N-Bedarf GL §13a'!D307)</f>
        <v/>
      </c>
      <c r="E308" s="83" t="str">
        <f>IF('N-Bedarf GL §13a'!H307="","",'N-Bedarf GL §13a'!H307)</f>
        <v/>
      </c>
      <c r="F308" s="32" t="str">
        <f t="shared" si="8"/>
        <v/>
      </c>
      <c r="G308" s="84" t="str">
        <f t="shared" si="9"/>
        <v/>
      </c>
      <c r="H308" s="85"/>
      <c r="I308" s="77" t="s">
        <v>261</v>
      </c>
      <c r="J308" s="2"/>
      <c r="K308" s="32" t="str">
        <f>IF(J308="","C",IF($I308="I",INDEX(Gehaltsklassen!A$11:A$15,MATCH(J308,Gehaltsklassen!C$11:C$15,1),1),IF($I308="II",INDEX(Gehaltsklassen!A$11:A$15,MATCH(J308,Gehaltsklassen!D$11:D$15,1),1),IF($I308="III",INDEX(Gehaltsklassen!A$11:A$15,MATCH(J308,Gehaltsklassen!E$11:E$15,1),1),"Falsche Bodenart"))))</f>
        <v>C</v>
      </c>
      <c r="L308" s="2"/>
      <c r="M308" s="32" t="str">
        <f>IF(L308="","C",IF($I308="I",INDEX(Gehaltsklassen!A$11:A$15,MATCH(L308,Gehaltsklassen!C$11:C$15,1),1),IF($I308="II",INDEX(Gehaltsklassen!A$11:A$15,MATCH(L308,Gehaltsklassen!D$11:D$15,1),1),IF($I308="III",INDEX(Gehaltsklassen!A$11:A$15,MATCH(L308,Gehaltsklassen!E$11:E$15,1),1),"Falsche Bodenart"))))</f>
        <v>C</v>
      </c>
      <c r="N308" s="86" t="str">
        <f>IF(OR(C308=""),"",SUM(F308)*VLOOKUP(K308,Gehaltsklassen!$B$34:$D$38,2,FALSE))</f>
        <v/>
      </c>
      <c r="O308" s="86" t="str">
        <f>IF(OR(C308=""),"",SUM(F308)*VLOOKUP(K308,Gehaltsklassen!$B$34:$D$38,2,FALSE)*C308)</f>
        <v/>
      </c>
      <c r="P308" s="86" t="str">
        <f>IF(OR(C308=""),"",SUM(F308,)*VLOOKUP(K308,Gehaltsklassen!$B$34:$D$38,3,FALSE))</f>
        <v/>
      </c>
      <c r="Q308" s="86" t="str">
        <f>IF(OR(C308=""),"",SUM(F308,)*VLOOKUP(K308,Gehaltsklassen!$B$34:$D$38,3,FALSE)*C308)</f>
        <v/>
      </c>
      <c r="R308" s="87" t="str">
        <f>IF(OR(C308=""),"",(SUM(G308)*VLOOKUP(M308,Gehaltsklassen!$B$34:$D$38,2,FALSE)))</f>
        <v/>
      </c>
      <c r="S308" s="414" t="str">
        <f>IF(OR(C308=""),"",(SUM(G308)*VLOOKUP(M308,Gehaltsklassen!$B$34:$D$38,2,FALSE))*C308)</f>
        <v/>
      </c>
      <c r="T308" s="417" t="str">
        <f>IF(OR(C308=""),"",(SUM(G308)*VLOOKUP(M308,Gehaltsklassen!$B$34:$D$38,3,FALSE)))</f>
        <v/>
      </c>
      <c r="U308" s="417" t="str">
        <f>IF(OR(C308=""),"",(SUM(G308)*VLOOKUP(M308,Gehaltsklassen!$B$34:$D$38,3,FALSE))*C308)</f>
        <v/>
      </c>
    </row>
    <row r="309" spans="1:21" ht="25.9" customHeight="1" x14ac:dyDescent="0.2">
      <c r="A309" s="74" t="str">
        <f>IF(D309="","",MAX($A$10:A308)+1)</f>
        <v/>
      </c>
      <c r="B309" s="82" t="str">
        <f>IF('N-Bedarf GL §13a'!B308="","",'N-Bedarf GL §13a'!B308)</f>
        <v/>
      </c>
      <c r="C309" s="204" t="str">
        <f>IF('N-Bedarf GL §13a'!C308="","",'N-Bedarf GL §13a'!C308)</f>
        <v/>
      </c>
      <c r="D309" s="81" t="str">
        <f>IF('N-Bedarf GL §13a'!D308="","",'N-Bedarf GL §13a'!D308)</f>
        <v/>
      </c>
      <c r="E309" s="83" t="str">
        <f>IF('N-Bedarf GL §13a'!H308="","",'N-Bedarf GL §13a'!H308)</f>
        <v/>
      </c>
      <c r="F309" s="32" t="str">
        <f t="shared" si="8"/>
        <v/>
      </c>
      <c r="G309" s="84" t="str">
        <f t="shared" si="9"/>
        <v/>
      </c>
      <c r="H309" s="85"/>
      <c r="I309" s="77" t="s">
        <v>261</v>
      </c>
      <c r="J309" s="2"/>
      <c r="K309" s="32" t="str">
        <f>IF(J309="","C",IF($I309="I",INDEX(Gehaltsklassen!A$11:A$15,MATCH(J309,Gehaltsklassen!C$11:C$15,1),1),IF($I309="II",INDEX(Gehaltsklassen!A$11:A$15,MATCH(J309,Gehaltsklassen!D$11:D$15,1),1),IF($I309="III",INDEX(Gehaltsklassen!A$11:A$15,MATCH(J309,Gehaltsklassen!E$11:E$15,1),1),"Falsche Bodenart"))))</f>
        <v>C</v>
      </c>
      <c r="L309" s="2"/>
      <c r="M309" s="32" t="str">
        <f>IF(L309="","C",IF($I309="I",INDEX(Gehaltsklassen!A$11:A$15,MATCH(L309,Gehaltsklassen!C$11:C$15,1),1),IF($I309="II",INDEX(Gehaltsklassen!A$11:A$15,MATCH(L309,Gehaltsklassen!D$11:D$15,1),1),IF($I309="III",INDEX(Gehaltsklassen!A$11:A$15,MATCH(L309,Gehaltsklassen!E$11:E$15,1),1),"Falsche Bodenart"))))</f>
        <v>C</v>
      </c>
      <c r="N309" s="86" t="str">
        <f>IF(OR(C309=""),"",SUM(F309)*VLOOKUP(K309,Gehaltsklassen!$B$34:$D$38,2,FALSE))</f>
        <v/>
      </c>
      <c r="O309" s="86" t="str">
        <f>IF(OR(C309=""),"",SUM(F309)*VLOOKUP(K309,Gehaltsklassen!$B$34:$D$38,2,FALSE)*C309)</f>
        <v/>
      </c>
      <c r="P309" s="86" t="str">
        <f>IF(OR(C309=""),"",SUM(F309,)*VLOOKUP(K309,Gehaltsklassen!$B$34:$D$38,3,FALSE))</f>
        <v/>
      </c>
      <c r="Q309" s="86" t="str">
        <f>IF(OR(C309=""),"",SUM(F309,)*VLOOKUP(K309,Gehaltsklassen!$B$34:$D$38,3,FALSE)*C309)</f>
        <v/>
      </c>
      <c r="R309" s="87" t="str">
        <f>IF(OR(C309=""),"",(SUM(G309)*VLOOKUP(M309,Gehaltsklassen!$B$34:$D$38,2,FALSE)))</f>
        <v/>
      </c>
      <c r="S309" s="414" t="str">
        <f>IF(OR(C309=""),"",(SUM(G309)*VLOOKUP(M309,Gehaltsklassen!$B$34:$D$38,2,FALSE))*C309)</f>
        <v/>
      </c>
      <c r="T309" s="417" t="str">
        <f>IF(OR(C309=""),"",(SUM(G309)*VLOOKUP(M309,Gehaltsklassen!$B$34:$D$38,3,FALSE)))</f>
        <v/>
      </c>
      <c r="U309" s="417" t="str">
        <f>IF(OR(C309=""),"",(SUM(G309)*VLOOKUP(M309,Gehaltsklassen!$B$34:$D$38,3,FALSE))*C309)</f>
        <v/>
      </c>
    </row>
    <row r="310" spans="1:21" ht="25.9" customHeight="1" x14ac:dyDescent="0.2">
      <c r="A310" s="74" t="str">
        <f>IF(D310="","",MAX($A$10:A309)+1)</f>
        <v/>
      </c>
      <c r="B310" s="82" t="str">
        <f>IF('N-Bedarf GL §13a'!B309="","",'N-Bedarf GL §13a'!B309)</f>
        <v/>
      </c>
      <c r="C310" s="204" t="str">
        <f>IF('N-Bedarf GL §13a'!C309="","",'N-Bedarf GL §13a'!C309)</f>
        <v/>
      </c>
      <c r="D310" s="81" t="str">
        <f>IF('N-Bedarf GL §13a'!D309="","",'N-Bedarf GL §13a'!D309)</f>
        <v/>
      </c>
      <c r="E310" s="83" t="str">
        <f>IF('N-Bedarf GL §13a'!H309="","",'N-Bedarf GL §13a'!H309)</f>
        <v/>
      </c>
      <c r="F310" s="32" t="str">
        <f t="shared" si="8"/>
        <v/>
      </c>
      <c r="G310" s="84" t="str">
        <f t="shared" si="9"/>
        <v/>
      </c>
      <c r="H310" s="85"/>
      <c r="I310" s="77" t="s">
        <v>261</v>
      </c>
      <c r="J310" s="2"/>
      <c r="K310" s="32" t="str">
        <f>IF(J310="","C",IF($I310="I",INDEX(Gehaltsklassen!A$11:A$15,MATCH(J310,Gehaltsklassen!C$11:C$15,1),1),IF($I310="II",INDEX(Gehaltsklassen!A$11:A$15,MATCH(J310,Gehaltsklassen!D$11:D$15,1),1),IF($I310="III",INDEX(Gehaltsklassen!A$11:A$15,MATCH(J310,Gehaltsklassen!E$11:E$15,1),1),"Falsche Bodenart"))))</f>
        <v>C</v>
      </c>
      <c r="L310" s="2"/>
      <c r="M310" s="32" t="str">
        <f>IF(L310="","C",IF($I310="I",INDEX(Gehaltsklassen!A$11:A$15,MATCH(L310,Gehaltsklassen!C$11:C$15,1),1),IF($I310="II",INDEX(Gehaltsklassen!A$11:A$15,MATCH(L310,Gehaltsklassen!D$11:D$15,1),1),IF($I310="III",INDEX(Gehaltsklassen!A$11:A$15,MATCH(L310,Gehaltsklassen!E$11:E$15,1),1),"Falsche Bodenart"))))</f>
        <v>C</v>
      </c>
      <c r="N310" s="86" t="str">
        <f>IF(OR(C310=""),"",SUM(F310)*VLOOKUP(K310,Gehaltsklassen!$B$34:$D$38,2,FALSE))</f>
        <v/>
      </c>
      <c r="O310" s="86" t="str">
        <f>IF(OR(C310=""),"",SUM(F310)*VLOOKUP(K310,Gehaltsklassen!$B$34:$D$38,2,FALSE)*C310)</f>
        <v/>
      </c>
      <c r="P310" s="86" t="str">
        <f>IF(OR(C310=""),"",SUM(F310,)*VLOOKUP(K310,Gehaltsklassen!$B$34:$D$38,3,FALSE))</f>
        <v/>
      </c>
      <c r="Q310" s="86" t="str">
        <f>IF(OR(C310=""),"",SUM(F310,)*VLOOKUP(K310,Gehaltsklassen!$B$34:$D$38,3,FALSE)*C310)</f>
        <v/>
      </c>
      <c r="R310" s="87" t="str">
        <f>IF(OR(C310=""),"",(SUM(G310)*VLOOKUP(M310,Gehaltsklassen!$B$34:$D$38,2,FALSE)))</f>
        <v/>
      </c>
      <c r="S310" s="414" t="str">
        <f>IF(OR(C310=""),"",(SUM(G310)*VLOOKUP(M310,Gehaltsklassen!$B$34:$D$38,2,FALSE))*C310)</f>
        <v/>
      </c>
      <c r="T310" s="417" t="str">
        <f>IF(OR(C310=""),"",(SUM(G310)*VLOOKUP(M310,Gehaltsklassen!$B$34:$D$38,3,FALSE)))</f>
        <v/>
      </c>
      <c r="U310" s="417" t="str">
        <f>IF(OR(C310=""),"",(SUM(G310)*VLOOKUP(M310,Gehaltsklassen!$B$34:$D$38,3,FALSE))*C310)</f>
        <v/>
      </c>
    </row>
    <row r="311" spans="1:21" ht="25.9" customHeight="1" x14ac:dyDescent="0.2">
      <c r="A311" s="74" t="str">
        <f>IF(D311="","",MAX($A$10:A310)+1)</f>
        <v/>
      </c>
      <c r="B311" s="82" t="str">
        <f>IF('N-Bedarf GL §13a'!B310="","",'N-Bedarf GL §13a'!B310)</f>
        <v/>
      </c>
      <c r="C311" s="204" t="str">
        <f>IF('N-Bedarf GL §13a'!C310="","",'N-Bedarf GL §13a'!C310)</f>
        <v/>
      </c>
      <c r="D311" s="81" t="str">
        <f>IF('N-Bedarf GL §13a'!D310="","",'N-Bedarf GL §13a'!D310)</f>
        <v/>
      </c>
      <c r="E311" s="83" t="str">
        <f>IF('N-Bedarf GL §13a'!H310="","",'N-Bedarf GL §13a'!H310)</f>
        <v/>
      </c>
      <c r="F311" s="32" t="str">
        <f t="shared" si="8"/>
        <v/>
      </c>
      <c r="G311" s="84" t="str">
        <f t="shared" si="9"/>
        <v/>
      </c>
      <c r="H311" s="85"/>
      <c r="I311" s="77" t="s">
        <v>261</v>
      </c>
      <c r="J311" s="2"/>
      <c r="K311" s="32" t="str">
        <f>IF(J311="","C",IF($I311="I",INDEX(Gehaltsklassen!A$11:A$15,MATCH(J311,Gehaltsklassen!C$11:C$15,1),1),IF($I311="II",INDEX(Gehaltsklassen!A$11:A$15,MATCH(J311,Gehaltsklassen!D$11:D$15,1),1),IF($I311="III",INDEX(Gehaltsklassen!A$11:A$15,MATCH(J311,Gehaltsklassen!E$11:E$15,1),1),"Falsche Bodenart"))))</f>
        <v>C</v>
      </c>
      <c r="L311" s="2"/>
      <c r="M311" s="32" t="str">
        <f>IF(L311="","C",IF($I311="I",INDEX(Gehaltsklassen!A$11:A$15,MATCH(L311,Gehaltsklassen!C$11:C$15,1),1),IF($I311="II",INDEX(Gehaltsklassen!A$11:A$15,MATCH(L311,Gehaltsklassen!D$11:D$15,1),1),IF($I311="III",INDEX(Gehaltsklassen!A$11:A$15,MATCH(L311,Gehaltsklassen!E$11:E$15,1),1),"Falsche Bodenart"))))</f>
        <v>C</v>
      </c>
      <c r="N311" s="86" t="str">
        <f>IF(OR(C311=""),"",SUM(F311)*VLOOKUP(K311,Gehaltsklassen!$B$34:$D$38,2,FALSE))</f>
        <v/>
      </c>
      <c r="O311" s="86" t="str">
        <f>IF(OR(C311=""),"",SUM(F311)*VLOOKUP(K311,Gehaltsklassen!$B$34:$D$38,2,FALSE)*C311)</f>
        <v/>
      </c>
      <c r="P311" s="86" t="str">
        <f>IF(OR(C311=""),"",SUM(F311,)*VLOOKUP(K311,Gehaltsklassen!$B$34:$D$38,3,FALSE))</f>
        <v/>
      </c>
      <c r="Q311" s="86" t="str">
        <f>IF(OR(C311=""),"",SUM(F311,)*VLOOKUP(K311,Gehaltsklassen!$B$34:$D$38,3,FALSE)*C311)</f>
        <v/>
      </c>
      <c r="R311" s="87" t="str">
        <f>IF(OR(C311=""),"",(SUM(G311)*VLOOKUP(M311,Gehaltsklassen!$B$34:$D$38,2,FALSE)))</f>
        <v/>
      </c>
      <c r="S311" s="414" t="str">
        <f>IF(OR(C311=""),"",(SUM(G311)*VLOOKUP(M311,Gehaltsklassen!$B$34:$D$38,2,FALSE))*C311)</f>
        <v/>
      </c>
      <c r="T311" s="417" t="str">
        <f>IF(OR(C311=""),"",(SUM(G311)*VLOOKUP(M311,Gehaltsklassen!$B$34:$D$38,3,FALSE)))</f>
        <v/>
      </c>
      <c r="U311" s="417" t="str">
        <f>IF(OR(C311=""),"",(SUM(G311)*VLOOKUP(M311,Gehaltsklassen!$B$34:$D$38,3,FALSE))*C311)</f>
        <v/>
      </c>
    </row>
    <row r="312" spans="1:21" ht="25.9" customHeight="1" x14ac:dyDescent="0.2"/>
  </sheetData>
  <sheetCalcPr fullCalcOnLoad="1"/>
  <sheetProtection password="A7DB" sheet="1" selectLockedCells="1"/>
  <protectedRanges>
    <protectedRange sqref="E1 H9:H311 B9:E311 L9:L311 J9:J311" name="P Bedarf Grünland"/>
    <protectedRange sqref="L3 M1:M2" name="N Bedarf Ackerbau"/>
  </protectedRanges>
  <mergeCells count="38">
    <mergeCell ref="B7:B8"/>
    <mergeCell ref="A7:A8"/>
    <mergeCell ref="A4:B5"/>
    <mergeCell ref="E1:F1"/>
    <mergeCell ref="P1:R1"/>
    <mergeCell ref="P2:R2"/>
    <mergeCell ref="E3:F3"/>
    <mergeCell ref="I4:K4"/>
    <mergeCell ref="J7:J8"/>
    <mergeCell ref="P3:R3"/>
    <mergeCell ref="E4:F4"/>
    <mergeCell ref="P5:R5"/>
    <mergeCell ref="L1:O1"/>
    <mergeCell ref="L3:O3"/>
    <mergeCell ref="L4:O4"/>
    <mergeCell ref="I1:K1"/>
    <mergeCell ref="I2:K2"/>
    <mergeCell ref="I3:K3"/>
    <mergeCell ref="L7:L8"/>
    <mergeCell ref="M7:M8"/>
    <mergeCell ref="N7:O7"/>
    <mergeCell ref="P7:Q7"/>
    <mergeCell ref="R7:S7"/>
    <mergeCell ref="C7:C8"/>
    <mergeCell ref="D7:D8"/>
    <mergeCell ref="E7:E8"/>
    <mergeCell ref="H7:H8"/>
    <mergeCell ref="I7:I8"/>
    <mergeCell ref="T7:U7"/>
    <mergeCell ref="H6:U6"/>
    <mergeCell ref="S1:U1"/>
    <mergeCell ref="S2:U2"/>
    <mergeCell ref="S3:U3"/>
    <mergeCell ref="S5:U5"/>
    <mergeCell ref="P4:R4"/>
    <mergeCell ref="S4:U4"/>
    <mergeCell ref="L2:O2"/>
    <mergeCell ref="K7:K8"/>
  </mergeCells>
  <dataValidations count="2">
    <dataValidation type="list" allowBlank="1" showInputMessage="1" showErrorMessage="1" sqref="D9:D311">
      <formula1>GrünlandP</formula1>
    </dataValidation>
    <dataValidation type="decimal" allowBlank="1" showInputMessage="1" showErrorMessage="1" sqref="E9:E311">
      <formula1>0</formula1>
      <formula2>2000</formula2>
    </dataValidation>
  </dataValidations>
  <pageMargins left="0.51181102362204722" right="0.51181102362204722" top="0.78740157480314965" bottom="0.78740157480314965" header="0.31496062992125984" footer="0.31496062992125984"/>
  <pageSetup paperSize="9" scale="75" orientation="landscape" horizontalDpi="1200" verticalDpi="1200" r:id="rId1"/>
  <headerFooter>
    <oddHeader>&amp;C&amp;G&amp;R&amp;G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FY394"/>
  <sheetViews>
    <sheetView zoomScale="70" zoomScaleNormal="70" workbookViewId="0">
      <pane xSplit="4" ySplit="9" topLeftCell="E10" activePane="bottomRight" state="frozen"/>
      <selection pane="topRight" activeCell="E1" sqref="E1"/>
      <selection pane="bottomLeft" activeCell="A10" sqref="A10"/>
      <selection pane="bottomRight" activeCell="T10" sqref="T10"/>
    </sheetView>
  </sheetViews>
  <sheetFormatPr baseColWidth="10" defaultColWidth="11.5703125" defaultRowHeight="14.25" x14ac:dyDescent="0.2"/>
  <cols>
    <col min="1" max="1" width="4" style="55" bestFit="1" customWidth="1"/>
    <col min="2" max="2" width="19.42578125" style="28" customWidth="1"/>
    <col min="3" max="3" width="5" style="28" customWidth="1"/>
    <col min="4" max="4" width="21.7109375" style="28" customWidth="1"/>
    <col min="5" max="5" width="5.42578125" style="28" customWidth="1"/>
    <col min="6" max="6" width="4.5703125" style="30" customWidth="1"/>
    <col min="7" max="7" width="5.42578125" style="30" customWidth="1"/>
    <col min="8" max="8" width="21.7109375" style="28" customWidth="1"/>
    <col min="9" max="9" width="5.42578125" style="28" customWidth="1"/>
    <col min="10" max="11" width="4.85546875" style="28" customWidth="1"/>
    <col min="12" max="12" width="21.85546875" style="28" customWidth="1"/>
    <col min="13" max="13" width="5.42578125" style="28" customWidth="1"/>
    <col min="14" max="15" width="4.85546875" style="28" customWidth="1"/>
    <col min="16" max="16" width="12.7109375" style="28" customWidth="1"/>
    <col min="17" max="17" width="9.140625" style="28" customWidth="1"/>
    <col min="18" max="18" width="5.85546875" style="28" customWidth="1"/>
    <col min="19" max="19" width="4.7109375" style="28" bestFit="1" customWidth="1"/>
    <col min="20" max="20" width="6.140625" style="28" customWidth="1"/>
    <col min="21" max="21" width="4.7109375" style="28" customWidth="1"/>
    <col min="22" max="29" width="7.140625" style="28" customWidth="1"/>
    <col min="30" max="30" width="11.5703125" style="138"/>
    <col min="31" max="32" width="11.5703125" style="28"/>
    <col min="33" max="48" width="11.5703125" style="147"/>
    <col min="49" max="181" width="11.5703125" style="138"/>
    <col min="182" max="16384" width="11.5703125" style="28"/>
  </cols>
  <sheetData>
    <row r="1" spans="1:181" ht="16.149999999999999" customHeight="1" x14ac:dyDescent="0.2">
      <c r="A1" s="134" t="s">
        <v>76</v>
      </c>
      <c r="B1" s="30"/>
      <c r="C1" s="134"/>
      <c r="D1" s="131"/>
      <c r="E1" s="131"/>
      <c r="F1" s="135"/>
      <c r="H1" s="31" t="s">
        <v>267</v>
      </c>
      <c r="I1" s="30"/>
      <c r="J1" s="30"/>
      <c r="K1" s="823">
        <f ca="1">'N-Bedarf-SK §13a'!G1</f>
        <v>2022</v>
      </c>
      <c r="L1" s="823"/>
      <c r="M1" s="282"/>
      <c r="N1" s="30"/>
      <c r="O1" s="30"/>
      <c r="P1" s="30"/>
      <c r="Q1" s="1008" t="s">
        <v>78</v>
      </c>
      <c r="R1" s="1008"/>
      <c r="S1" s="1008"/>
      <c r="T1" s="891"/>
      <c r="U1" s="892"/>
      <c r="V1" s="892"/>
      <c r="W1" s="893"/>
      <c r="X1" s="987" t="s">
        <v>352</v>
      </c>
      <c r="Y1" s="988"/>
      <c r="Z1" s="989"/>
      <c r="AA1" s="935">
        <f>SUM(C10:C313)</f>
        <v>0</v>
      </c>
      <c r="AB1" s="936"/>
      <c r="AC1" s="937"/>
    </row>
    <row r="2" spans="1:181" ht="13.9" customHeight="1" x14ac:dyDescent="0.2">
      <c r="B2" s="290" t="str">
        <f>"$A$1:$AC$"&amp;COUNTA(R:R)+12</f>
        <v>$A$1:$AC$13</v>
      </c>
      <c r="C2" s="130"/>
      <c r="D2" s="131"/>
      <c r="E2" s="131"/>
      <c r="F2" s="135"/>
      <c r="G2" s="137"/>
      <c r="H2" s="59"/>
      <c r="I2" s="135"/>
      <c r="J2" s="30"/>
      <c r="K2" s="129"/>
      <c r="L2" s="130"/>
      <c r="M2" s="131"/>
      <c r="N2" s="30"/>
      <c r="O2" s="30"/>
      <c r="P2" s="30"/>
      <c r="Q2" s="1008" t="s">
        <v>79</v>
      </c>
      <c r="R2" s="1008"/>
      <c r="S2" s="1008"/>
      <c r="T2" s="891"/>
      <c r="U2" s="892"/>
      <c r="V2" s="892"/>
      <c r="W2" s="893"/>
      <c r="X2" s="1010" t="s">
        <v>354</v>
      </c>
      <c r="Y2" s="985"/>
      <c r="Z2" s="986"/>
      <c r="AA2" s="930">
        <f>SUM(W10:W313)</f>
        <v>0</v>
      </c>
      <c r="AB2" s="931"/>
      <c r="AC2" s="932"/>
    </row>
    <row r="3" spans="1:181" ht="16.149999999999999" customHeight="1" x14ac:dyDescent="0.2">
      <c r="A3" s="136" t="s">
        <v>515</v>
      </c>
      <c r="B3" s="136"/>
      <c r="C3" s="136"/>
      <c r="D3" s="133"/>
      <c r="E3" s="175"/>
      <c r="F3" s="175"/>
      <c r="G3" s="175"/>
      <c r="H3" s="175"/>
      <c r="I3" s="30"/>
      <c r="J3" s="30"/>
      <c r="K3" s="827" t="s">
        <v>15</v>
      </c>
      <c r="L3" s="827"/>
      <c r="M3" s="131"/>
      <c r="N3" s="30"/>
      <c r="O3" s="30"/>
      <c r="P3" s="30"/>
      <c r="Q3" s="1008" t="s">
        <v>80</v>
      </c>
      <c r="R3" s="1008"/>
      <c r="S3" s="1008"/>
      <c r="T3" s="894">
        <f ca="1">TODAY()</f>
        <v>44596</v>
      </c>
      <c r="U3" s="895"/>
      <c r="V3" s="895"/>
      <c r="W3" s="896"/>
      <c r="X3" s="1010" t="s">
        <v>355</v>
      </c>
      <c r="Y3" s="985"/>
      <c r="Z3" s="986"/>
      <c r="AA3" s="930">
        <f>SUM(Y10:Y313)</f>
        <v>0</v>
      </c>
      <c r="AB3" s="931"/>
      <c r="AC3" s="932"/>
    </row>
    <row r="4" spans="1:181" ht="16.149999999999999" customHeight="1" x14ac:dyDescent="0.2">
      <c r="A4" s="1000" t="s">
        <v>707</v>
      </c>
      <c r="B4" s="1000"/>
      <c r="C4" s="19"/>
      <c r="D4" s="133"/>
      <c r="E4" s="175"/>
      <c r="F4" s="175"/>
      <c r="G4" s="175"/>
      <c r="H4" s="175"/>
      <c r="I4" s="30"/>
      <c r="J4" s="30"/>
      <c r="K4" s="828" t="s">
        <v>16</v>
      </c>
      <c r="L4" s="828"/>
      <c r="M4" s="132"/>
      <c r="N4" s="30"/>
      <c r="O4" s="30"/>
      <c r="P4" s="30"/>
      <c r="Q4" s="1009" t="s">
        <v>362</v>
      </c>
      <c r="R4" s="1009"/>
      <c r="S4" s="1009"/>
      <c r="T4" s="1011" t="str">
        <f>Hinweise!E3</f>
        <v>4.0</v>
      </c>
      <c r="U4" s="1012"/>
      <c r="V4" s="1012"/>
      <c r="W4" s="1013"/>
      <c r="X4" s="1010" t="s">
        <v>1078</v>
      </c>
      <c r="Y4" s="985"/>
      <c r="Z4" s="986"/>
      <c r="AA4" s="930">
        <f>SUM(AA10:AA313)</f>
        <v>0</v>
      </c>
      <c r="AB4" s="931"/>
      <c r="AC4" s="932"/>
    </row>
    <row r="5" spans="1:181" s="90" customFormat="1" ht="16.149999999999999" customHeight="1" x14ac:dyDescent="0.2">
      <c r="A5" s="1000"/>
      <c r="B5" s="1000"/>
      <c r="C5" s="142"/>
      <c r="D5" s="163"/>
      <c r="E5" s="164"/>
      <c r="F5" s="164"/>
      <c r="G5" s="164"/>
      <c r="H5" s="164"/>
      <c r="I5" s="55"/>
      <c r="J5" s="55"/>
      <c r="K5" s="130"/>
      <c r="L5" s="130"/>
      <c r="M5" s="165"/>
      <c r="N5" s="166"/>
      <c r="O5" s="166"/>
      <c r="P5" s="166"/>
      <c r="Q5" s="155"/>
      <c r="R5" s="282"/>
      <c r="S5" s="282"/>
      <c r="T5" s="156"/>
      <c r="U5" s="170"/>
      <c r="V5" s="170"/>
      <c r="W5" s="170"/>
      <c r="X5" s="1010" t="s">
        <v>356</v>
      </c>
      <c r="Y5" s="985"/>
      <c r="Z5" s="986"/>
      <c r="AA5" s="930">
        <f>SUM(AC10:AC313)</f>
        <v>0</v>
      </c>
      <c r="AB5" s="931"/>
      <c r="AC5" s="932"/>
      <c r="AD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row>
    <row r="6" spans="1:181" s="90" customFormat="1" ht="16.149999999999999" customHeight="1" x14ac:dyDescent="0.2">
      <c r="A6" s="55"/>
      <c r="B6" s="142"/>
      <c r="C6" s="142"/>
      <c r="D6" s="163"/>
      <c r="E6" s="164"/>
      <c r="F6" s="164"/>
      <c r="G6" s="164"/>
      <c r="H6" s="949" t="s">
        <v>586</v>
      </c>
      <c r="I6" s="949"/>
      <c r="J6" s="949"/>
      <c r="K6" s="949"/>
      <c r="L6" s="949"/>
      <c r="M6" s="949"/>
      <c r="N6" s="949"/>
      <c r="O6" s="949"/>
      <c r="P6" s="918" t="s">
        <v>1066</v>
      </c>
      <c r="Q6" s="984"/>
      <c r="R6" s="984"/>
      <c r="S6" s="984"/>
      <c r="T6" s="984"/>
      <c r="U6" s="984"/>
      <c r="V6" s="984"/>
      <c r="W6" s="984"/>
      <c r="X6" s="984"/>
      <c r="Y6" s="984"/>
      <c r="Z6" s="984"/>
      <c r="AA6" s="984"/>
      <c r="AB6" s="984"/>
      <c r="AC6" s="919"/>
      <c r="AD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row>
    <row r="7" spans="1:181" ht="16.149999999999999" customHeight="1" x14ac:dyDescent="0.2">
      <c r="A7" s="900" t="s">
        <v>54</v>
      </c>
      <c r="B7" s="833" t="s">
        <v>286</v>
      </c>
      <c r="C7" s="901" t="s">
        <v>268</v>
      </c>
      <c r="D7" s="167" t="s">
        <v>603</v>
      </c>
      <c r="E7" s="933" t="s">
        <v>702</v>
      </c>
      <c r="F7" s="933" t="s">
        <v>265</v>
      </c>
      <c r="G7" s="933" t="s">
        <v>266</v>
      </c>
      <c r="H7" s="280" t="s">
        <v>604</v>
      </c>
      <c r="I7" s="934" t="s">
        <v>702</v>
      </c>
      <c r="J7" s="934" t="s">
        <v>265</v>
      </c>
      <c r="K7" s="934" t="s">
        <v>266</v>
      </c>
      <c r="L7" s="160" t="s">
        <v>605</v>
      </c>
      <c r="M7" s="934" t="s">
        <v>702</v>
      </c>
      <c r="N7" s="934" t="s">
        <v>265</v>
      </c>
      <c r="O7" s="934" t="s">
        <v>266</v>
      </c>
      <c r="P7" s="924" t="s">
        <v>1250</v>
      </c>
      <c r="Q7" s="939" t="s">
        <v>1291</v>
      </c>
      <c r="R7" s="939" t="s">
        <v>1292</v>
      </c>
      <c r="S7" s="939" t="s">
        <v>107</v>
      </c>
      <c r="T7" s="939" t="s">
        <v>1293</v>
      </c>
      <c r="U7" s="938" t="s">
        <v>650</v>
      </c>
      <c r="V7" s="980" t="s">
        <v>1069</v>
      </c>
      <c r="W7" s="981"/>
      <c r="X7" s="980" t="s">
        <v>1080</v>
      </c>
      <c r="Y7" s="981"/>
      <c r="Z7" s="982" t="s">
        <v>1063</v>
      </c>
      <c r="AA7" s="983"/>
      <c r="AB7" s="982" t="s">
        <v>1055</v>
      </c>
      <c r="AC7" s="983"/>
    </row>
    <row r="8" spans="1:181" ht="91.15" customHeight="1" x14ac:dyDescent="0.2">
      <c r="A8" s="900"/>
      <c r="B8" s="833"/>
      <c r="C8" s="901"/>
      <c r="D8" s="168">
        <f ca="1">K1</f>
        <v>2022</v>
      </c>
      <c r="E8" s="933"/>
      <c r="F8" s="933"/>
      <c r="G8" s="933"/>
      <c r="H8" s="158"/>
      <c r="I8" s="934"/>
      <c r="J8" s="934"/>
      <c r="K8" s="934"/>
      <c r="L8" s="161"/>
      <c r="M8" s="934"/>
      <c r="N8" s="934"/>
      <c r="O8" s="934"/>
      <c r="P8" s="979"/>
      <c r="Q8" s="939"/>
      <c r="R8" s="939"/>
      <c r="S8" s="939"/>
      <c r="T8" s="939"/>
      <c r="U8" s="939"/>
      <c r="V8" s="947"/>
      <c r="W8" s="948"/>
      <c r="X8" s="947"/>
      <c r="Y8" s="948"/>
      <c r="Z8" s="942"/>
      <c r="AA8" s="943"/>
      <c r="AB8" s="942"/>
      <c r="AC8" s="943"/>
    </row>
    <row r="9" spans="1:181" ht="16.149999999999999" customHeight="1" x14ac:dyDescent="0.2">
      <c r="A9" s="900"/>
      <c r="B9" s="833"/>
      <c r="C9" s="901"/>
      <c r="D9" s="169"/>
      <c r="E9" s="933"/>
      <c r="F9" s="933"/>
      <c r="G9" s="933"/>
      <c r="H9" s="281"/>
      <c r="I9" s="934"/>
      <c r="J9" s="934"/>
      <c r="K9" s="934"/>
      <c r="L9" s="162"/>
      <c r="M9" s="934"/>
      <c r="N9" s="934"/>
      <c r="O9" s="934"/>
      <c r="P9" s="458" t="s">
        <v>1168</v>
      </c>
      <c r="Q9" s="939"/>
      <c r="R9" s="939"/>
      <c r="S9" s="939"/>
      <c r="T9" s="939"/>
      <c r="U9" s="939"/>
      <c r="V9" s="418" t="s">
        <v>58</v>
      </c>
      <c r="W9" s="418" t="s">
        <v>1067</v>
      </c>
      <c r="X9" s="418" t="s">
        <v>58</v>
      </c>
      <c r="Y9" s="418" t="s">
        <v>1067</v>
      </c>
      <c r="Z9" s="419" t="s">
        <v>58</v>
      </c>
      <c r="AA9" s="420" t="s">
        <v>1067</v>
      </c>
      <c r="AB9" s="419" t="s">
        <v>58</v>
      </c>
      <c r="AC9" s="419" t="s">
        <v>1067</v>
      </c>
    </row>
    <row r="10" spans="1:181" ht="31.9" customHeight="1" x14ac:dyDescent="0.2">
      <c r="A10" s="74">
        <v>1</v>
      </c>
      <c r="B10" s="75" t="str">
        <f>IF('N-Bedarf-SK §13a'!B8="","",'N-Bedarf-SK §13a'!B8)</f>
        <v/>
      </c>
      <c r="C10" s="49" t="str">
        <f>IF('N-Bedarf-SK §13a'!C8="","",'N-Bedarf-SK §13a'!C8)</f>
        <v/>
      </c>
      <c r="D10" s="88" t="str">
        <f>IF('N-Bedarf-SK §13a'!D8="","",'N-Bedarf-SK §13a'!D8)</f>
        <v/>
      </c>
      <c r="E10" s="49" t="str">
        <f>IF('N-Bedarf-SK §13a'!G8="","",'N-Bedarf-SK §13a'!G8)</f>
        <v/>
      </c>
      <c r="F10" s="50" t="str">
        <f>IF(OR(D10="Spargel 2. Standjahr",D10="Spargel 1. Standjahr"),78,IF(OR(D10="",D10="keine",E10=""),"",IF(D10="Wie Nbedarf",VLOOKUP('N-Bedarf SK'!D8,PSollSK,3,FALSE)*E10, VLOOKUP(D10,PSollSK,3,FALSE)*E10)))</f>
        <v/>
      </c>
      <c r="G10" s="50" t="str">
        <f>IF(OR(D10="",D10="keine",E10=""),"",IF(D10="Wie Nbedarf",VLOOKUP('N-Bedarf SK'!D8,PSollSK,4,FALSE)*E10, VLOOKUP(D10,PSollSK,4,FALSE)*E10))</f>
        <v/>
      </c>
      <c r="H10" s="88"/>
      <c r="I10" s="49"/>
      <c r="J10" s="50" t="str">
        <f t="shared" ref="J10:J73" si="0">IF(OR(H10="",H10="keine",I10=""),"",VLOOKUP(H10,PSollSK,3,FALSE)*I10)</f>
        <v/>
      </c>
      <c r="K10" s="50" t="str">
        <f>IF(OR(H10="",H10="keine",I10=""),"",VLOOKUP(H10,PSollSK,4,FALSE)*I10)</f>
        <v/>
      </c>
      <c r="L10" s="88"/>
      <c r="M10" s="49"/>
      <c r="N10" s="50" t="str">
        <f t="shared" ref="N10:N73" si="1">IF(OR(L10="",L10="keine",M10=""),"",VLOOKUP(L10,PSollSK,3,FALSE)*M10)</f>
        <v/>
      </c>
      <c r="O10" s="50" t="str">
        <f>IF(OR(L10="",L10="keine",M10=""),"",VLOOKUP(L10,PSollSK,4,FALSE)*M10)</f>
        <v/>
      </c>
      <c r="P10" s="51"/>
      <c r="Q10" s="78" t="s">
        <v>260</v>
      </c>
      <c r="R10" s="49"/>
      <c r="S10" s="32" t="str">
        <f>IF(R10="","C",INDEX(Gehaltsklassen!A$11:A$15,MATCH(R10,Gehaltsklassen!D$11:D$15,1),1))</f>
        <v>C</v>
      </c>
      <c r="T10" s="49"/>
      <c r="U10" s="32" t="str">
        <f>IF(T10="","C",IF(T10="","C",IF(Q10="I",INDEX(Gehaltsklassen!A$11:A$15,MATCH(T10,Gehaltsklassen!C$11:C$15,1),1),IF(Q10="II",INDEX(Gehaltsklassen!A$11:A$15,MATCH(T10,Gehaltsklassen!D$11:D$15,1),1),IF(Q10="III",INDEX(Gehaltsklassen!A$11:A$15,MATCH(T10,Gehaltsklassen!E$11:E$15,1),1),"Falsche Bodenart")))))</f>
        <v>C</v>
      </c>
      <c r="V10" s="52" t="str">
        <f>IF(OR(C10=""),"",SUM(F10,J10,N10)*VLOOKUP(S10,Gehaltsklassen!$B$34:$D$38,2,FALSE))</f>
        <v/>
      </c>
      <c r="W10" s="52" t="str">
        <f>IF(OR(C10=""),"",SUM(F10,J10,N10)*VLOOKUP(S10,Gehaltsklassen!$B$34:$D$38,2,FALSE)*C10)</f>
        <v/>
      </c>
      <c r="X10" s="52" t="str">
        <f>IF(OR(C10=""),"",SUM(F10,J10,N10)*VLOOKUP(S10,Gehaltsklassen!$B$34:$D$38,3,FALSE))</f>
        <v/>
      </c>
      <c r="Y10" s="52" t="str">
        <f>IF(OR(C10=""),"",SUM(F10,J10,N10)*VLOOKUP(S10,Gehaltsklassen!$B$34:$D$38,3,FALSE)*C10)</f>
        <v/>
      </c>
      <c r="Z10" s="54" t="str">
        <f>IF(OR(C10=""),"",(SUM(G10,K10,O10)*VLOOKUP(U10,Gehaltsklassen!$B$34:$D$38,2,FALSE)))</f>
        <v/>
      </c>
      <c r="AA10" s="54" t="str">
        <f>IF(OR(C10=""),"",(SUM(G10,K10,O10)*VLOOKUP(U10,Gehaltsklassen!$B$34:$D$38,2,FALSE))*C10)</f>
        <v/>
      </c>
      <c r="AB10" s="53" t="str">
        <f>IF(OR(C10=""),"",(SUM(G10,K10,O10)*VLOOKUP(U10,Gehaltsklassen!$B$34:$D$38,3,FALSE)))</f>
        <v/>
      </c>
      <c r="AC10" s="53" t="str">
        <f>IF(OR(C10=""),"",(SUM(G10,K10,O10)*VLOOKUP(U10,Gehaltsklassen!$B$34:$D$38,3,FALSE))*C10)</f>
        <v/>
      </c>
      <c r="AD10" s="181"/>
    </row>
    <row r="11" spans="1:181" ht="31.9" customHeight="1" x14ac:dyDescent="0.2">
      <c r="A11" s="74">
        <v>2</v>
      </c>
      <c r="B11" s="75" t="str">
        <f>IF('N-Bedarf-SK §13a'!B9="","",'N-Bedarf-SK §13a'!B9)</f>
        <v/>
      </c>
      <c r="C11" s="49" t="str">
        <f>IF('N-Bedarf-SK §13a'!C9="","",'N-Bedarf-SK §13a'!C9)</f>
        <v/>
      </c>
      <c r="D11" s="88" t="str">
        <f>IF('N-Bedarf-SK §13a'!D9="","",'N-Bedarf-SK §13a'!D9)</f>
        <v/>
      </c>
      <c r="E11" s="49" t="str">
        <f>IF('N-Bedarf-SK §13a'!G9="","",'N-Bedarf-SK §13a'!G9)</f>
        <v/>
      </c>
      <c r="F11" s="50" t="str">
        <f>IF(OR(D11="Spargel 2. Standjahr",D11="Spargel 1. Standjahr"),78,IF(OR(D11="",D11="keine",E11=""),"",IF(D11="Wie Nbedarf",VLOOKUP('N-Bedarf SK'!D9,PSollSK,3,FALSE)*E11, VLOOKUP(D11,PSollSK,3,FALSE)*E11)))</f>
        <v/>
      </c>
      <c r="G11" s="50" t="str">
        <f>IF(OR(D11="",D11="keine",E11=""),"",IF(D11="Wie Nbedarf",VLOOKUP('N-Bedarf SK'!D9,PSollSK,4,FALSE)*E11, VLOOKUP(D11,PSollSK,4,FALSE)*E11))</f>
        <v/>
      </c>
      <c r="H11" s="88"/>
      <c r="I11" s="49"/>
      <c r="J11" s="50" t="str">
        <f t="shared" si="0"/>
        <v/>
      </c>
      <c r="K11" s="50" t="str">
        <f t="shared" ref="K11:K74" si="2">IF(OR(H11="",H11="keine",I11=""),"",VLOOKUP(H11,PSollSK,4,FALSE)*I11)</f>
        <v/>
      </c>
      <c r="L11" s="88"/>
      <c r="M11" s="49"/>
      <c r="N11" s="50" t="str">
        <f t="shared" si="1"/>
        <v/>
      </c>
      <c r="O11" s="50" t="str">
        <f t="shared" ref="O11:O74" si="3">IF(OR(L11="",L11="keine",M11=""),"",VLOOKUP(L11,PSollSK,4,FALSE)*M11)</f>
        <v/>
      </c>
      <c r="P11" s="51"/>
      <c r="Q11" s="78" t="s">
        <v>261</v>
      </c>
      <c r="R11" s="49"/>
      <c r="S11" s="32" t="str">
        <f>IF(R11="","C",INDEX(Gehaltsklassen!A$11:A$15,MATCH(R11,Gehaltsklassen!D$11:D$15,1),1))</f>
        <v>C</v>
      </c>
      <c r="T11" s="49"/>
      <c r="U11" s="32" t="str">
        <f>IF(T11="","C",IF(T11="","C",IF(Q11="I",INDEX(Gehaltsklassen!A$11:A$15,MATCH(T11,Gehaltsklassen!C$11:C$15,1),1),IF(Q11="II",INDEX(Gehaltsklassen!A$11:A$15,MATCH(T11,Gehaltsklassen!D$11:D$15,1),1),IF(Q11="III",INDEX(Gehaltsklassen!A$11:A$15,MATCH(T11,Gehaltsklassen!E$11:E$15,1),1),"Falsche Bodenart")))))</f>
        <v>C</v>
      </c>
      <c r="V11" s="52" t="str">
        <f>IF(OR(C11=""),"",SUM(F11,J11,N11)*VLOOKUP(S11,Gehaltsklassen!$B$34:$D$38,2,FALSE))</f>
        <v/>
      </c>
      <c r="W11" s="52" t="str">
        <f>IF(OR(C11=""),"",SUM(F11,J11,N11)*VLOOKUP(S11,Gehaltsklassen!$B$34:$D$38,2,FALSE)*C11)</f>
        <v/>
      </c>
      <c r="X11" s="52" t="str">
        <f>IF(OR(C11=""),"",SUM(F11,J11,N11)*VLOOKUP(S11,Gehaltsklassen!$B$34:$D$38,3,FALSE))</f>
        <v/>
      </c>
      <c r="Y11" s="52" t="str">
        <f>IF(OR(C11=""),"",SUM(F11,J11,N11)*VLOOKUP(S11,Gehaltsklassen!$B$34:$D$38,3,FALSE)*C11)</f>
        <v/>
      </c>
      <c r="Z11" s="54" t="str">
        <f>IF(OR(C11=""),"",(SUM(G11,K11,O11)*VLOOKUP(U11,Gehaltsklassen!$B$34:$D$38,2,FALSE)))</f>
        <v/>
      </c>
      <c r="AA11" s="54" t="str">
        <f>IF(OR(C11=""),"",(SUM(G11,K11,O11)*VLOOKUP(U11,Gehaltsklassen!$B$34:$D$38,2,FALSE))*C11)</f>
        <v/>
      </c>
      <c r="AB11" s="53" t="str">
        <f>IF(OR(C11=""),"",(SUM(G11,K11,O11)*VLOOKUP(U11,Gehaltsklassen!$B$34:$D$38,3,FALSE)))</f>
        <v/>
      </c>
      <c r="AC11" s="53" t="str">
        <f>IF(OR(C11=""),"",(SUM(G11,K11,O11)*VLOOKUP(U11,Gehaltsklassen!$B$34:$D$38,3,FALSE))*C11)</f>
        <v/>
      </c>
    </row>
    <row r="12" spans="1:181" ht="31.9" customHeight="1" x14ac:dyDescent="0.2">
      <c r="A12" s="74" t="str">
        <f>IF(C12="","",MAX($A$11:A11)+1)</f>
        <v/>
      </c>
      <c r="B12" s="75" t="str">
        <f>IF('N-Bedarf-SK §13a'!B10="","",'N-Bedarf-SK §13a'!B10)</f>
        <v/>
      </c>
      <c r="C12" s="49" t="str">
        <f>IF('N-Bedarf-SK §13a'!C10="","",'N-Bedarf-SK §13a'!C10)</f>
        <v/>
      </c>
      <c r="D12" s="88" t="str">
        <f>IF('N-Bedarf-SK §13a'!D10="","",'N-Bedarf-SK §13a'!D10)</f>
        <v/>
      </c>
      <c r="E12" s="49" t="str">
        <f>IF('N-Bedarf-SK §13a'!G10="","",'N-Bedarf-SK §13a'!G10)</f>
        <v/>
      </c>
      <c r="F12" s="50" t="str">
        <f>IF(OR(D12="Spargel 2. Standjahr",D12="Spargel 1. Standjahr"),78,IF(OR(D12="",D12="keine",E12=""),"",IF(D12="Wie Nbedarf",VLOOKUP('N-Bedarf SK'!D10,PSollSK,3,FALSE)*E12, VLOOKUP(D12,PSollSK,3,FALSE)*E12)))</f>
        <v/>
      </c>
      <c r="G12" s="50" t="str">
        <f>IF(OR(D12="",D12="keine",E12=""),"",IF(D12="Wie Nbedarf",VLOOKUP('N-Bedarf SK'!D10,PSollSK,4,FALSE)*E12, VLOOKUP(D12,PSollSK,4,FALSE)*E12))</f>
        <v/>
      </c>
      <c r="H12" s="88"/>
      <c r="I12" s="49"/>
      <c r="J12" s="50" t="str">
        <f t="shared" si="0"/>
        <v/>
      </c>
      <c r="K12" s="50" t="str">
        <f t="shared" si="2"/>
        <v/>
      </c>
      <c r="L12" s="88"/>
      <c r="M12" s="49"/>
      <c r="N12" s="50" t="str">
        <f t="shared" si="1"/>
        <v/>
      </c>
      <c r="O12" s="50" t="str">
        <f t="shared" si="3"/>
        <v/>
      </c>
      <c r="P12" s="51"/>
      <c r="Q12" s="78" t="s">
        <v>261</v>
      </c>
      <c r="R12" s="49"/>
      <c r="S12" s="32" t="str">
        <f>IF(R12="","C",INDEX(Gehaltsklassen!A$11:A$15,MATCH(R12,Gehaltsklassen!D$11:D$15,1),1))</f>
        <v>C</v>
      </c>
      <c r="T12" s="49"/>
      <c r="U12" s="32" t="str">
        <f>IF(T12="","C",IF(T12="","C",IF(Q12="I",INDEX(Gehaltsklassen!A$11:A$15,MATCH(T12,Gehaltsklassen!C$11:C$15,1),1),IF(Q12="II",INDEX(Gehaltsklassen!A$11:A$15,MATCH(T12,Gehaltsklassen!D$11:D$15,1),1),IF(Q12="III",INDEX(Gehaltsklassen!A$11:A$15,MATCH(T12,Gehaltsklassen!E$11:E$15,1),1),"Falsche Bodenart")))))</f>
        <v>C</v>
      </c>
      <c r="V12" s="52" t="str">
        <f>IF(OR(C12=""),"",SUM(F12,J12,N12)*VLOOKUP(S12,Gehaltsklassen!$B$34:$D$38,2,FALSE))</f>
        <v/>
      </c>
      <c r="W12" s="52" t="str">
        <f>IF(OR(C12=""),"",SUM(F12,J12,N12)*VLOOKUP(S12,Gehaltsklassen!$B$34:$D$38,2,FALSE)*C12)</f>
        <v/>
      </c>
      <c r="X12" s="52" t="str">
        <f>IF(OR(C12=""),"",SUM(F12,J12,N12)*VLOOKUP(S12,Gehaltsklassen!$B$34:$D$38,3,FALSE))</f>
        <v/>
      </c>
      <c r="Y12" s="52" t="str">
        <f>IF(OR(C12=""),"",SUM(F12,J12,N12)*VLOOKUP(S12,Gehaltsklassen!$B$34:$D$38,3,FALSE)*C12)</f>
        <v/>
      </c>
      <c r="Z12" s="54" t="str">
        <f>IF(OR(C12=""),"",(SUM(G12,K12,O12)*VLOOKUP(U12,Gehaltsklassen!$B$34:$D$38,2,FALSE)))</f>
        <v/>
      </c>
      <c r="AA12" s="54" t="str">
        <f>IF(OR(C12=""),"",(SUM(G12,K12,O12)*VLOOKUP(U12,Gehaltsklassen!$B$34:$D$38,2,FALSE))*C12)</f>
        <v/>
      </c>
      <c r="AB12" s="53" t="str">
        <f>IF(OR(C12=""),"",(SUM(G12,K12,O12)*VLOOKUP(U12,Gehaltsklassen!$B$34:$D$38,3,FALSE)))</f>
        <v/>
      </c>
      <c r="AC12" s="53" t="str">
        <f>IF(OR(C12=""),"",(SUM(G12,K12,O12)*VLOOKUP(U12,Gehaltsklassen!$B$34:$D$38,3,FALSE))*C12)</f>
        <v/>
      </c>
    </row>
    <row r="13" spans="1:181" ht="31.9" customHeight="1" x14ac:dyDescent="0.2">
      <c r="A13" s="74" t="str">
        <f>IF(C13="","",MAX($A$11:A12)+1)</f>
        <v/>
      </c>
      <c r="B13" s="75" t="str">
        <f>IF('N-Bedarf-SK §13a'!B11="","",'N-Bedarf-SK §13a'!B11)</f>
        <v/>
      </c>
      <c r="C13" s="49" t="str">
        <f>IF('N-Bedarf-SK §13a'!C11="","",'N-Bedarf-SK §13a'!C11)</f>
        <v/>
      </c>
      <c r="D13" s="88" t="str">
        <f>IF('N-Bedarf-SK §13a'!D11="","",'N-Bedarf-SK §13a'!D11)</f>
        <v/>
      </c>
      <c r="E13" s="49" t="str">
        <f>IF('N-Bedarf-SK §13a'!G11="","",'N-Bedarf-SK §13a'!G11)</f>
        <v/>
      </c>
      <c r="F13" s="50" t="str">
        <f>IF(OR(D13="Spargel 2. Standjahr",D13="Spargel 1. Standjahr"),78,IF(OR(D13="",D13="keine",E13=""),"",IF(D13="Wie Nbedarf",VLOOKUP('N-Bedarf SK'!D11,PSollSK,3,FALSE)*E13, VLOOKUP(D13,PSollSK,3,FALSE)*E13)))</f>
        <v/>
      </c>
      <c r="G13" s="50" t="str">
        <f>IF(OR(D13="",D13="keine",E13=""),"",IF(D13="Wie Nbedarf",VLOOKUP('N-Bedarf SK'!D11,PSollSK,4,FALSE)*E13, VLOOKUP(D13,PSollSK,4,FALSE)*E13))</f>
        <v/>
      </c>
      <c r="H13" s="88"/>
      <c r="I13" s="49"/>
      <c r="J13" s="50" t="str">
        <f t="shared" si="0"/>
        <v/>
      </c>
      <c r="K13" s="50" t="str">
        <f t="shared" si="2"/>
        <v/>
      </c>
      <c r="L13" s="88"/>
      <c r="M13" s="49"/>
      <c r="N13" s="50" t="str">
        <f t="shared" si="1"/>
        <v/>
      </c>
      <c r="O13" s="50" t="str">
        <f t="shared" si="3"/>
        <v/>
      </c>
      <c r="P13" s="51"/>
      <c r="Q13" s="78" t="s">
        <v>261</v>
      </c>
      <c r="R13" s="49"/>
      <c r="S13" s="32" t="str">
        <f>IF(R13="","C",INDEX(Gehaltsklassen!A$11:A$15,MATCH(R13,Gehaltsklassen!D$11:D$15,1),1))</f>
        <v>C</v>
      </c>
      <c r="T13" s="49"/>
      <c r="U13" s="32" t="str">
        <f>IF(T13="","C",IF(T13="","C",IF(Q13="I",INDEX(Gehaltsklassen!A$11:A$15,MATCH(T13,Gehaltsklassen!C$11:C$15,1),1),IF(Q13="II",INDEX(Gehaltsklassen!A$11:A$15,MATCH(T13,Gehaltsklassen!D$11:D$15,1),1),IF(Q13="III",INDEX(Gehaltsklassen!A$11:A$15,MATCH(T13,Gehaltsklassen!E$11:E$15,1),1),"Falsche Bodenart")))))</f>
        <v>C</v>
      </c>
      <c r="V13" s="52" t="str">
        <f>IF(OR(C13=""),"",SUM(F13,J13,N13)*VLOOKUP(S13,Gehaltsklassen!$B$34:$D$38,2,FALSE))</f>
        <v/>
      </c>
      <c r="W13" s="52" t="str">
        <f>IF(OR(C13=""),"",SUM(F13,J13,N13)*VLOOKUP(S13,Gehaltsklassen!$B$34:$D$38,2,FALSE)*C13)</f>
        <v/>
      </c>
      <c r="X13" s="52" t="str">
        <f>IF(OR(C13=""),"",SUM(F13,J13,N13)*VLOOKUP(S13,Gehaltsklassen!$B$34:$D$38,3,FALSE))</f>
        <v/>
      </c>
      <c r="Y13" s="52" t="str">
        <f>IF(OR(C13=""),"",SUM(F13,J13,N13)*VLOOKUP(S13,Gehaltsklassen!$B$34:$D$38,3,FALSE)*C13)</f>
        <v/>
      </c>
      <c r="Z13" s="54" t="str">
        <f>IF(OR(C13=""),"",(SUM(G13,K13,O13)*VLOOKUP(U13,Gehaltsklassen!$B$34:$D$38,2,FALSE)))</f>
        <v/>
      </c>
      <c r="AA13" s="54" t="str">
        <f>IF(OR(C13=""),"",(SUM(G13,K13,O13)*VLOOKUP(U13,Gehaltsklassen!$B$34:$D$38,2,FALSE))*C13)</f>
        <v/>
      </c>
      <c r="AB13" s="53" t="str">
        <f>IF(OR(C13=""),"",(SUM(G13,K13,O13)*VLOOKUP(U13,Gehaltsklassen!$B$34:$D$38,3,FALSE)))</f>
        <v/>
      </c>
      <c r="AC13" s="53" t="str">
        <f>IF(OR(C13=""),"",(SUM(G13,K13,O13)*VLOOKUP(U13,Gehaltsklassen!$B$34:$D$38,3,FALSE))*C13)</f>
        <v/>
      </c>
    </row>
    <row r="14" spans="1:181" ht="31.9" customHeight="1" x14ac:dyDescent="0.2">
      <c r="A14" s="74" t="str">
        <f>IF(C14="","",MAX($A$11:A13)+1)</f>
        <v/>
      </c>
      <c r="B14" s="75" t="str">
        <f>IF('N-Bedarf-SK §13a'!B12="","",'N-Bedarf-SK §13a'!B12)</f>
        <v/>
      </c>
      <c r="C14" s="49" t="str">
        <f>IF('N-Bedarf-SK §13a'!C12="","",'N-Bedarf-SK §13a'!C12)</f>
        <v/>
      </c>
      <c r="D14" s="88" t="str">
        <f>IF('N-Bedarf-SK §13a'!D12="","",'N-Bedarf-SK §13a'!D12)</f>
        <v/>
      </c>
      <c r="E14" s="49" t="str">
        <f>IF('N-Bedarf-SK §13a'!G12="","",'N-Bedarf-SK §13a'!G12)</f>
        <v/>
      </c>
      <c r="F14" s="50" t="str">
        <f>IF(OR(D14="Spargel 2. Standjahr",D14="Spargel 1. Standjahr"),78,IF(OR(D14="",D14="keine",E14=""),"",IF(D14="Wie Nbedarf",VLOOKUP('N-Bedarf SK'!D12,PSollSK,3,FALSE)*E14, VLOOKUP(D14,PSollSK,3,FALSE)*E14)))</f>
        <v/>
      </c>
      <c r="G14" s="50" t="str">
        <f>IF(OR(D14="",D14="keine",E14=""),"",IF(D14="Wie Nbedarf",VLOOKUP('N-Bedarf SK'!D12,PSollSK,4,FALSE)*E14, VLOOKUP(D14,PSollSK,4,FALSE)*E14))</f>
        <v/>
      </c>
      <c r="H14" s="88"/>
      <c r="I14" s="49"/>
      <c r="J14" s="50" t="str">
        <f t="shared" si="0"/>
        <v/>
      </c>
      <c r="K14" s="50" t="str">
        <f t="shared" si="2"/>
        <v/>
      </c>
      <c r="L14" s="88"/>
      <c r="M14" s="49"/>
      <c r="N14" s="50" t="str">
        <f t="shared" si="1"/>
        <v/>
      </c>
      <c r="O14" s="50" t="str">
        <f t="shared" si="3"/>
        <v/>
      </c>
      <c r="P14" s="51"/>
      <c r="Q14" s="78" t="s">
        <v>261</v>
      </c>
      <c r="R14" s="49"/>
      <c r="S14" s="32" t="str">
        <f>IF(R14="","C",INDEX(Gehaltsklassen!A$11:A$15,MATCH(R14,Gehaltsklassen!D$11:D$15,1),1))</f>
        <v>C</v>
      </c>
      <c r="T14" s="49"/>
      <c r="U14" s="32" t="str">
        <f>IF(T14="","C",IF(T14="","C",IF(Q14="I",INDEX(Gehaltsklassen!A$11:A$15,MATCH(T14,Gehaltsklassen!C$11:C$15,1),1),IF(Q14="II",INDEX(Gehaltsklassen!A$11:A$15,MATCH(T14,Gehaltsklassen!D$11:D$15,1),1),IF(Q14="III",INDEX(Gehaltsklassen!A$11:A$15,MATCH(T14,Gehaltsklassen!E$11:E$15,1),1),"Falsche Bodenart")))))</f>
        <v>C</v>
      </c>
      <c r="V14" s="52" t="str">
        <f>IF(OR(C14=""),"",SUM(F14,J14,N14)*VLOOKUP(S14,Gehaltsklassen!$B$34:$D$38,2,FALSE))</f>
        <v/>
      </c>
      <c r="W14" s="52" t="str">
        <f>IF(OR(C14=""),"",SUM(F14,J14,N14)*VLOOKUP(S14,Gehaltsklassen!$B$34:$D$38,2,FALSE)*C14)</f>
        <v/>
      </c>
      <c r="X14" s="52" t="str">
        <f>IF(OR(C14=""),"",SUM(F14,J14,N14)*VLOOKUP(S14,Gehaltsklassen!$B$34:$D$38,3,FALSE))</f>
        <v/>
      </c>
      <c r="Y14" s="52" t="str">
        <f>IF(OR(C14=""),"",SUM(F14,J14,N14)*VLOOKUP(S14,Gehaltsklassen!$B$34:$D$38,3,FALSE)*C14)</f>
        <v/>
      </c>
      <c r="Z14" s="54" t="str">
        <f>IF(OR(C14=""),"",(SUM(G14,K14,O14)*VLOOKUP(U14,Gehaltsklassen!$B$34:$D$38,2,FALSE)))</f>
        <v/>
      </c>
      <c r="AA14" s="54" t="str">
        <f>IF(OR(C14=""),"",(SUM(G14,K14,O14)*VLOOKUP(U14,Gehaltsklassen!$B$34:$D$38,2,FALSE))*C14)</f>
        <v/>
      </c>
      <c r="AB14" s="53" t="str">
        <f>IF(OR(C14=""),"",(SUM(G14,K14,O14)*VLOOKUP(U14,Gehaltsklassen!$B$34:$D$38,3,FALSE)))</f>
        <v/>
      </c>
      <c r="AC14" s="53" t="str">
        <f>IF(OR(C14=""),"",(SUM(G14,K14,O14)*VLOOKUP(U14,Gehaltsklassen!$B$34:$D$38,3,FALSE))*C14)</f>
        <v/>
      </c>
    </row>
    <row r="15" spans="1:181" ht="31.9" customHeight="1" x14ac:dyDescent="0.2">
      <c r="A15" s="74" t="str">
        <f>IF(C15="","",MAX($A$11:A14)+1)</f>
        <v/>
      </c>
      <c r="B15" s="75" t="str">
        <f>IF('N-Bedarf-SK §13a'!B13="","",'N-Bedarf-SK §13a'!B13)</f>
        <v/>
      </c>
      <c r="C15" s="49" t="str">
        <f>IF('N-Bedarf-SK §13a'!C13="","",'N-Bedarf-SK §13a'!C13)</f>
        <v/>
      </c>
      <c r="D15" s="88" t="str">
        <f>IF('N-Bedarf-SK §13a'!D13="","",'N-Bedarf-SK §13a'!D13)</f>
        <v/>
      </c>
      <c r="E15" s="49" t="str">
        <f>IF('N-Bedarf-SK §13a'!G13="","",'N-Bedarf-SK §13a'!G13)</f>
        <v/>
      </c>
      <c r="F15" s="50" t="str">
        <f>IF(OR(D15="Spargel 2. Standjahr",D15="Spargel 1. Standjahr"),78,IF(OR(D15="",D15="keine",E15=""),"",IF(D15="Wie Nbedarf",VLOOKUP('N-Bedarf SK'!D13,PSollSK,3,FALSE)*E15, VLOOKUP(D15,PSollSK,3,FALSE)*E15)))</f>
        <v/>
      </c>
      <c r="G15" s="50" t="str">
        <f>IF(OR(D15="",D15="keine",E15=""),"",IF(D15="Wie Nbedarf",VLOOKUP('N-Bedarf SK'!D13,PSollSK,4,FALSE)*E15, VLOOKUP(D15,PSollSK,4,FALSE)*E15))</f>
        <v/>
      </c>
      <c r="H15" s="88"/>
      <c r="I15" s="49"/>
      <c r="J15" s="50" t="str">
        <f t="shared" si="0"/>
        <v/>
      </c>
      <c r="K15" s="50" t="str">
        <f t="shared" si="2"/>
        <v/>
      </c>
      <c r="L15" s="88"/>
      <c r="M15" s="49"/>
      <c r="N15" s="50" t="str">
        <f t="shared" si="1"/>
        <v/>
      </c>
      <c r="O15" s="50" t="str">
        <f t="shared" si="3"/>
        <v/>
      </c>
      <c r="P15" s="51"/>
      <c r="Q15" s="78" t="s">
        <v>261</v>
      </c>
      <c r="R15" s="49"/>
      <c r="S15" s="32" t="str">
        <f>IF(R15="","C",INDEX(Gehaltsklassen!A$11:A$15,MATCH(R15,Gehaltsklassen!D$11:D$15,1),1))</f>
        <v>C</v>
      </c>
      <c r="T15" s="49"/>
      <c r="U15" s="32" t="str">
        <f>IF(T15="","C",IF(T15="","C",IF(Q15="I",INDEX(Gehaltsklassen!A$11:A$15,MATCH(T15,Gehaltsklassen!C$11:C$15,1),1),IF(Q15="II",INDEX(Gehaltsklassen!A$11:A$15,MATCH(T15,Gehaltsklassen!D$11:D$15,1),1),IF(Q15="III",INDEX(Gehaltsklassen!A$11:A$15,MATCH(T15,Gehaltsklassen!E$11:E$15,1),1),"Falsche Bodenart")))))</f>
        <v>C</v>
      </c>
      <c r="V15" s="52" t="str">
        <f>IF(OR(C15=""),"",SUM(F15,J15,N15)*VLOOKUP(S15,Gehaltsklassen!$B$34:$D$38,2,FALSE))</f>
        <v/>
      </c>
      <c r="W15" s="52" t="str">
        <f>IF(OR(C15=""),"",SUM(F15,J15,N15)*VLOOKUP(S15,Gehaltsklassen!$B$34:$D$38,2,FALSE)*C15)</f>
        <v/>
      </c>
      <c r="X15" s="52" t="str">
        <f>IF(OR(C15=""),"",SUM(F15,J15,N15)*VLOOKUP(S15,Gehaltsklassen!$B$34:$D$38,3,FALSE))</f>
        <v/>
      </c>
      <c r="Y15" s="52" t="str">
        <f>IF(OR(C15=""),"",SUM(F15,J15,N15)*VLOOKUP(S15,Gehaltsklassen!$B$34:$D$38,3,FALSE)*C15)</f>
        <v/>
      </c>
      <c r="Z15" s="54" t="str">
        <f>IF(OR(C15=""),"",(SUM(G15,K15,O15)*VLOOKUP(U15,Gehaltsklassen!$B$34:$D$38,2,FALSE)))</f>
        <v/>
      </c>
      <c r="AA15" s="54" t="str">
        <f>IF(OR(C15=""),"",(SUM(G15,K15,O15)*VLOOKUP(U15,Gehaltsklassen!$B$34:$D$38,2,FALSE))*C15)</f>
        <v/>
      </c>
      <c r="AB15" s="53" t="str">
        <f>IF(OR(C15=""),"",(SUM(G15,K15,O15)*VLOOKUP(U15,Gehaltsklassen!$B$34:$D$38,3,FALSE)))</f>
        <v/>
      </c>
      <c r="AC15" s="53" t="str">
        <f>IF(OR(C15=""),"",(SUM(G15,K15,O15)*VLOOKUP(U15,Gehaltsklassen!$B$34:$D$38,3,FALSE))*C15)</f>
        <v/>
      </c>
    </row>
    <row r="16" spans="1:181" ht="31.9" customHeight="1" x14ac:dyDescent="0.2">
      <c r="A16" s="74" t="str">
        <f>IF(C16="","",MAX($A$11:A15)+1)</f>
        <v/>
      </c>
      <c r="B16" s="75" t="str">
        <f>IF('N-Bedarf-SK §13a'!B14="","",'N-Bedarf-SK §13a'!B14)</f>
        <v/>
      </c>
      <c r="C16" s="49" t="str">
        <f>IF('N-Bedarf-SK §13a'!C14="","",'N-Bedarf-SK §13a'!C14)</f>
        <v/>
      </c>
      <c r="D16" s="88" t="str">
        <f>IF('N-Bedarf-SK §13a'!D14="","",'N-Bedarf-SK §13a'!D14)</f>
        <v/>
      </c>
      <c r="E16" s="49" t="str">
        <f>IF('N-Bedarf-SK §13a'!G14="","",'N-Bedarf-SK §13a'!G14)</f>
        <v/>
      </c>
      <c r="F16" s="50" t="str">
        <f>IF(OR(D16="Spargel 2. Standjahr",D16="Spargel 1. Standjahr"),78,IF(OR(D16="",D16="keine",E16=""),"",IF(D16="Wie Nbedarf",VLOOKUP('N-Bedarf SK'!D14,PSollSK,3,FALSE)*E16, VLOOKUP(D16,PSollSK,3,FALSE)*E16)))</f>
        <v/>
      </c>
      <c r="G16" s="50" t="str">
        <f>IF(OR(D16="",D16="keine",E16=""),"",IF(D16="Wie Nbedarf",VLOOKUP('N-Bedarf SK'!D14,PSollSK,4,FALSE)*E16, VLOOKUP(D16,PSollSK,4,FALSE)*E16))</f>
        <v/>
      </c>
      <c r="H16" s="88"/>
      <c r="I16" s="49"/>
      <c r="J16" s="50" t="str">
        <f t="shared" si="0"/>
        <v/>
      </c>
      <c r="K16" s="50" t="str">
        <f t="shared" si="2"/>
        <v/>
      </c>
      <c r="L16" s="88"/>
      <c r="M16" s="49"/>
      <c r="N16" s="50" t="str">
        <f t="shared" si="1"/>
        <v/>
      </c>
      <c r="O16" s="50" t="str">
        <f t="shared" si="3"/>
        <v/>
      </c>
      <c r="P16" s="51"/>
      <c r="Q16" s="78" t="s">
        <v>261</v>
      </c>
      <c r="R16" s="49"/>
      <c r="S16" s="32" t="str">
        <f>IF(R16="","C",INDEX(Gehaltsklassen!A$11:A$15,MATCH(R16,Gehaltsklassen!D$11:D$15,1),1))</f>
        <v>C</v>
      </c>
      <c r="T16" s="49"/>
      <c r="U16" s="32" t="str">
        <f>IF(T16="","C",IF(T16="","C",IF(Q16="I",INDEX(Gehaltsklassen!A$11:A$15,MATCH(T16,Gehaltsklassen!C$11:C$15,1),1),IF(Q16="II",INDEX(Gehaltsklassen!A$11:A$15,MATCH(T16,Gehaltsklassen!D$11:D$15,1),1),IF(Q16="III",INDEX(Gehaltsklassen!A$11:A$15,MATCH(T16,Gehaltsklassen!E$11:E$15,1),1),"Falsche Bodenart")))))</f>
        <v>C</v>
      </c>
      <c r="V16" s="52" t="str">
        <f>IF(OR(C16=""),"",SUM(F16,J16,N16)*VLOOKUP(S16,Gehaltsklassen!$B$34:$D$38,2,FALSE))</f>
        <v/>
      </c>
      <c r="W16" s="52" t="str">
        <f>IF(OR(C16=""),"",SUM(F16,J16,N16)*VLOOKUP(S16,Gehaltsklassen!$B$34:$D$38,2,FALSE)*C16)</f>
        <v/>
      </c>
      <c r="X16" s="52" t="str">
        <f>IF(OR(C16=""),"",SUM(F16,J16,N16)*VLOOKUP(S16,Gehaltsklassen!$B$34:$D$38,3,FALSE))</f>
        <v/>
      </c>
      <c r="Y16" s="52" t="str">
        <f>IF(OR(C16=""),"",SUM(F16,J16,N16)*VLOOKUP(S16,Gehaltsklassen!$B$34:$D$38,3,FALSE)*C16)</f>
        <v/>
      </c>
      <c r="Z16" s="54" t="str">
        <f>IF(OR(C16=""),"",(SUM(G16,K16,O16)*VLOOKUP(U16,Gehaltsklassen!$B$34:$D$38,2,FALSE)))</f>
        <v/>
      </c>
      <c r="AA16" s="54" t="str">
        <f>IF(OR(C16=""),"",(SUM(G16,K16,O16)*VLOOKUP(U16,Gehaltsklassen!$B$34:$D$38,2,FALSE))*C16)</f>
        <v/>
      </c>
      <c r="AB16" s="53" t="str">
        <f>IF(OR(C16=""),"",(SUM(G16,K16,O16)*VLOOKUP(U16,Gehaltsklassen!$B$34:$D$38,3,FALSE)))</f>
        <v/>
      </c>
      <c r="AC16" s="53" t="str">
        <f>IF(OR(C16=""),"",(SUM(G16,K16,O16)*VLOOKUP(U16,Gehaltsklassen!$B$34:$D$38,3,FALSE))*C16)</f>
        <v/>
      </c>
    </row>
    <row r="17" spans="1:29" ht="31.9" customHeight="1" x14ac:dyDescent="0.2">
      <c r="A17" s="74" t="str">
        <f>IF(C17="","",MAX($A$11:A16)+1)</f>
        <v/>
      </c>
      <c r="B17" s="75" t="str">
        <f>IF('N-Bedarf-SK §13a'!B15="","",'N-Bedarf-SK §13a'!B15)</f>
        <v/>
      </c>
      <c r="C17" s="49" t="str">
        <f>IF('N-Bedarf-SK §13a'!C15="","",'N-Bedarf-SK §13a'!C15)</f>
        <v/>
      </c>
      <c r="D17" s="88" t="str">
        <f>IF('N-Bedarf-SK §13a'!D15="","",'N-Bedarf-SK §13a'!D15)</f>
        <v/>
      </c>
      <c r="E17" s="49" t="str">
        <f>IF('N-Bedarf-SK §13a'!G15="","",'N-Bedarf-SK §13a'!G15)</f>
        <v/>
      </c>
      <c r="F17" s="50" t="str">
        <f>IF(OR(D17="Spargel 2. Standjahr",D17="Spargel 1. Standjahr"),78,IF(OR(D17="",D17="keine",E17=""),"",IF(D17="Wie Nbedarf",VLOOKUP('N-Bedarf SK'!D15,PSollSK,3,FALSE)*E17, VLOOKUP(D17,PSollSK,3,FALSE)*E17)))</f>
        <v/>
      </c>
      <c r="G17" s="50" t="str">
        <f>IF(OR(D17="",D17="keine",E17=""),"",IF(D17="Wie Nbedarf",VLOOKUP('N-Bedarf SK'!D15,PSollSK,4,FALSE)*E17, VLOOKUP(D17,PSollSK,4,FALSE)*E17))</f>
        <v/>
      </c>
      <c r="H17" s="88"/>
      <c r="I17" s="49"/>
      <c r="J17" s="50" t="str">
        <f t="shared" si="0"/>
        <v/>
      </c>
      <c r="K17" s="50" t="str">
        <f t="shared" si="2"/>
        <v/>
      </c>
      <c r="L17" s="88"/>
      <c r="M17" s="49"/>
      <c r="N17" s="50" t="str">
        <f t="shared" si="1"/>
        <v/>
      </c>
      <c r="O17" s="50" t="str">
        <f t="shared" si="3"/>
        <v/>
      </c>
      <c r="P17" s="51"/>
      <c r="Q17" s="78" t="s">
        <v>261</v>
      </c>
      <c r="R17" s="49"/>
      <c r="S17" s="32" t="str">
        <f>IF(R17="","C",INDEX(Gehaltsklassen!A$11:A$15,MATCH(R17,Gehaltsklassen!D$11:D$15,1),1))</f>
        <v>C</v>
      </c>
      <c r="T17" s="49"/>
      <c r="U17" s="32" t="str">
        <f>IF(T17="","C",IF(T17="","C",IF(Q17="I",INDEX(Gehaltsklassen!A$11:A$15,MATCH(T17,Gehaltsklassen!C$11:C$15,1),1),IF(Q17="II",INDEX(Gehaltsklassen!A$11:A$15,MATCH(T17,Gehaltsklassen!D$11:D$15,1),1),IF(Q17="III",INDEX(Gehaltsklassen!A$11:A$15,MATCH(T17,Gehaltsklassen!E$11:E$15,1),1),"Falsche Bodenart")))))</f>
        <v>C</v>
      </c>
      <c r="V17" s="52" t="str">
        <f>IF(OR(C17=""),"",SUM(F17,J17,N17)*VLOOKUP(S17,Gehaltsklassen!$B$34:$D$38,2,FALSE))</f>
        <v/>
      </c>
      <c r="W17" s="52" t="str">
        <f>IF(OR(C17=""),"",SUM(F17,J17,N17)*VLOOKUP(S17,Gehaltsklassen!$B$34:$D$38,2,FALSE)*C17)</f>
        <v/>
      </c>
      <c r="X17" s="52" t="str">
        <f>IF(OR(C17=""),"",SUM(F17,J17,N17)*VLOOKUP(S17,Gehaltsklassen!$B$34:$D$38,3,FALSE))</f>
        <v/>
      </c>
      <c r="Y17" s="52" t="str">
        <f>IF(OR(C17=""),"",SUM(F17,J17,N17)*VLOOKUP(S17,Gehaltsklassen!$B$34:$D$38,3,FALSE)*C17)</f>
        <v/>
      </c>
      <c r="Z17" s="54" t="str">
        <f>IF(OR(C17=""),"",(SUM(G17,K17,O17)*VLOOKUP(U17,Gehaltsklassen!$B$34:$D$38,2,FALSE)))</f>
        <v/>
      </c>
      <c r="AA17" s="54" t="str">
        <f>IF(OR(C17=""),"",(SUM(G17,K17,O17)*VLOOKUP(U17,Gehaltsklassen!$B$34:$D$38,2,FALSE))*C17)</f>
        <v/>
      </c>
      <c r="AB17" s="53" t="str">
        <f>IF(OR(C17=""),"",(SUM(G17,K17,O17)*VLOOKUP(U17,Gehaltsklassen!$B$34:$D$38,3,FALSE)))</f>
        <v/>
      </c>
      <c r="AC17" s="53" t="str">
        <f>IF(OR(C17=""),"",(SUM(G17,K17,O17)*VLOOKUP(U17,Gehaltsklassen!$B$34:$D$38,3,FALSE))*C17)</f>
        <v/>
      </c>
    </row>
    <row r="18" spans="1:29" ht="31.9" customHeight="1" x14ac:dyDescent="0.2">
      <c r="A18" s="74" t="str">
        <f>IF(C18="","",MAX($A$11:A17)+1)</f>
        <v/>
      </c>
      <c r="B18" s="75" t="str">
        <f>IF('N-Bedarf-SK §13a'!B16="","",'N-Bedarf-SK §13a'!B16)</f>
        <v/>
      </c>
      <c r="C18" s="49" t="str">
        <f>IF('N-Bedarf-SK §13a'!C16="","",'N-Bedarf-SK §13a'!C16)</f>
        <v/>
      </c>
      <c r="D18" s="88" t="str">
        <f>IF('N-Bedarf-SK §13a'!D16="","",'N-Bedarf-SK §13a'!D16)</f>
        <v/>
      </c>
      <c r="E18" s="49" t="str">
        <f>IF('N-Bedarf-SK §13a'!G16="","",'N-Bedarf-SK §13a'!G16)</f>
        <v/>
      </c>
      <c r="F18" s="50" t="str">
        <f>IF(OR(D18="Spargel 2. Standjahr",D18="Spargel 1. Standjahr"),78,IF(OR(D18="",D18="keine",E18=""),"",IF(D18="Wie Nbedarf",VLOOKUP('N-Bedarf SK'!D16,PSollSK,3,FALSE)*E18, VLOOKUP(D18,PSollSK,3,FALSE)*E18)))</f>
        <v/>
      </c>
      <c r="G18" s="50" t="str">
        <f>IF(OR(D18="",D18="keine",E18=""),"",IF(D18="Wie Nbedarf",VLOOKUP('N-Bedarf SK'!D16,PSollSK,4,FALSE)*E18, VLOOKUP(D18,PSollSK,4,FALSE)*E18))</f>
        <v/>
      </c>
      <c r="H18" s="88"/>
      <c r="I18" s="49"/>
      <c r="J18" s="50" t="str">
        <f t="shared" si="0"/>
        <v/>
      </c>
      <c r="K18" s="50" t="str">
        <f t="shared" si="2"/>
        <v/>
      </c>
      <c r="L18" s="88"/>
      <c r="M18" s="49"/>
      <c r="N18" s="50" t="str">
        <f t="shared" si="1"/>
        <v/>
      </c>
      <c r="O18" s="50" t="str">
        <f t="shared" si="3"/>
        <v/>
      </c>
      <c r="P18" s="51"/>
      <c r="Q18" s="78" t="s">
        <v>261</v>
      </c>
      <c r="R18" s="49"/>
      <c r="S18" s="32" t="str">
        <f>IF(R18="","C",INDEX(Gehaltsklassen!A$11:A$15,MATCH(R18,Gehaltsklassen!D$11:D$15,1),1))</f>
        <v>C</v>
      </c>
      <c r="T18" s="49"/>
      <c r="U18" s="32" t="str">
        <f>IF(T18="","C",IF(T18="","C",IF(Q18="I",INDEX(Gehaltsklassen!A$11:A$15,MATCH(T18,Gehaltsklassen!C$11:C$15,1),1),IF(Q18="II",INDEX(Gehaltsklassen!A$11:A$15,MATCH(T18,Gehaltsklassen!D$11:D$15,1),1),IF(Q18="III",INDEX(Gehaltsklassen!A$11:A$15,MATCH(T18,Gehaltsklassen!E$11:E$15,1),1),"Falsche Bodenart")))))</f>
        <v>C</v>
      </c>
      <c r="V18" s="52" t="str">
        <f>IF(OR(C18=""),"",SUM(F18,J18,N18)*VLOOKUP(S18,Gehaltsklassen!$B$34:$D$38,2,FALSE))</f>
        <v/>
      </c>
      <c r="W18" s="52" t="str">
        <f>IF(OR(C18=""),"",SUM(F18,J18,N18)*VLOOKUP(S18,Gehaltsklassen!$B$34:$D$38,2,FALSE)*C18)</f>
        <v/>
      </c>
      <c r="X18" s="52" t="str">
        <f>IF(OR(C18=""),"",SUM(F18,J18,N18)*VLOOKUP(S18,Gehaltsklassen!$B$34:$D$38,3,FALSE))</f>
        <v/>
      </c>
      <c r="Y18" s="52" t="str">
        <f>IF(OR(C18=""),"",SUM(F18,J18,N18)*VLOOKUP(S18,Gehaltsklassen!$B$34:$D$38,3,FALSE)*C18)</f>
        <v/>
      </c>
      <c r="Z18" s="54" t="str">
        <f>IF(OR(C18=""),"",(SUM(G18,K18,O18)*VLOOKUP(U18,Gehaltsklassen!$B$34:$D$38,2,FALSE)))</f>
        <v/>
      </c>
      <c r="AA18" s="54" t="str">
        <f>IF(OR(C18=""),"",(SUM(G18,K18,O18)*VLOOKUP(U18,Gehaltsklassen!$B$34:$D$38,2,FALSE))*C18)</f>
        <v/>
      </c>
      <c r="AB18" s="53" t="str">
        <f>IF(OR(C18=""),"",(SUM(G18,K18,O18)*VLOOKUP(U18,Gehaltsklassen!$B$34:$D$38,3,FALSE)))</f>
        <v/>
      </c>
      <c r="AC18" s="53" t="str">
        <f>IF(OR(C18=""),"",(SUM(G18,K18,O18)*VLOOKUP(U18,Gehaltsklassen!$B$34:$D$38,3,FALSE))*C18)</f>
        <v/>
      </c>
    </row>
    <row r="19" spans="1:29" ht="31.9" customHeight="1" x14ac:dyDescent="0.2">
      <c r="A19" s="74" t="str">
        <f>IF(C19="","",MAX($A$11:A18)+1)</f>
        <v/>
      </c>
      <c r="B19" s="75" t="str">
        <f>IF('N-Bedarf-SK §13a'!B17="","",'N-Bedarf-SK §13a'!B17)</f>
        <v/>
      </c>
      <c r="C19" s="49" t="str">
        <f>IF('N-Bedarf-SK §13a'!C17="","",'N-Bedarf-SK §13a'!C17)</f>
        <v/>
      </c>
      <c r="D19" s="88" t="str">
        <f>IF('N-Bedarf-SK §13a'!D17="","",'N-Bedarf-SK §13a'!D17)</f>
        <v/>
      </c>
      <c r="E19" s="49" t="str">
        <f>IF('N-Bedarf-SK §13a'!G17="","",'N-Bedarf-SK §13a'!G17)</f>
        <v/>
      </c>
      <c r="F19" s="50" t="str">
        <f>IF(OR(D19="Spargel 2. Standjahr",D19="Spargel 1. Standjahr"),78,IF(OR(D19="",D19="keine",E19=""),"",IF(D19="Wie Nbedarf",VLOOKUP('N-Bedarf SK'!D17,PSollSK,3,FALSE)*E19, VLOOKUP(D19,PSollSK,3,FALSE)*E19)))</f>
        <v/>
      </c>
      <c r="G19" s="50" t="str">
        <f>IF(OR(D19="",D19="keine",E19=""),"",IF(D19="Wie Nbedarf",VLOOKUP('N-Bedarf SK'!D17,PSollSK,4,FALSE)*E19, VLOOKUP(D19,PSollSK,4,FALSE)*E19))</f>
        <v/>
      </c>
      <c r="H19" s="88"/>
      <c r="I19" s="49"/>
      <c r="J19" s="50" t="str">
        <f t="shared" si="0"/>
        <v/>
      </c>
      <c r="K19" s="50" t="str">
        <f t="shared" si="2"/>
        <v/>
      </c>
      <c r="L19" s="88"/>
      <c r="M19" s="49"/>
      <c r="N19" s="50" t="str">
        <f t="shared" si="1"/>
        <v/>
      </c>
      <c r="O19" s="50" t="str">
        <f t="shared" si="3"/>
        <v/>
      </c>
      <c r="P19" s="51"/>
      <c r="Q19" s="78" t="s">
        <v>261</v>
      </c>
      <c r="R19" s="49"/>
      <c r="S19" s="32" t="str">
        <f>IF(R19="","C",INDEX(Gehaltsklassen!A$11:A$15,MATCH(R19,Gehaltsklassen!D$11:D$15,1),1))</f>
        <v>C</v>
      </c>
      <c r="T19" s="49"/>
      <c r="U19" s="32" t="str">
        <f>IF(T19="","C",IF(T19="","C",IF(Q19="I",INDEX(Gehaltsklassen!A$11:A$15,MATCH(T19,Gehaltsklassen!C$11:C$15,1),1),IF(Q19="II",INDEX(Gehaltsklassen!A$11:A$15,MATCH(T19,Gehaltsklassen!D$11:D$15,1),1),IF(Q19="III",INDEX(Gehaltsklassen!A$11:A$15,MATCH(T19,Gehaltsklassen!E$11:E$15,1),1),"Falsche Bodenart")))))</f>
        <v>C</v>
      </c>
      <c r="V19" s="52" t="str">
        <f>IF(OR(C19=""),"",SUM(F19,J19,N19)*VLOOKUP(S19,Gehaltsklassen!$B$34:$D$38,2,FALSE))</f>
        <v/>
      </c>
      <c r="W19" s="52" t="str">
        <f>IF(OR(C19=""),"",SUM(F19,J19,N19)*VLOOKUP(S19,Gehaltsklassen!$B$34:$D$38,2,FALSE)*C19)</f>
        <v/>
      </c>
      <c r="X19" s="52" t="str">
        <f>IF(OR(C19=""),"",SUM(F19,J19,N19)*VLOOKUP(S19,Gehaltsklassen!$B$34:$D$38,3,FALSE))</f>
        <v/>
      </c>
      <c r="Y19" s="52" t="str">
        <f>IF(OR(C19=""),"",SUM(F19,J19,N19)*VLOOKUP(S19,Gehaltsklassen!$B$34:$D$38,3,FALSE)*C19)</f>
        <v/>
      </c>
      <c r="Z19" s="54" t="str">
        <f>IF(OR(C19=""),"",(SUM(G19,K19,O19)*VLOOKUP(U19,Gehaltsklassen!$B$34:$D$38,2,FALSE)))</f>
        <v/>
      </c>
      <c r="AA19" s="54" t="str">
        <f>IF(OR(C19=""),"",(SUM(G19,K19,O19)*VLOOKUP(U19,Gehaltsklassen!$B$34:$D$38,2,FALSE))*C19)</f>
        <v/>
      </c>
      <c r="AB19" s="53" t="str">
        <f>IF(OR(C19=""),"",(SUM(G19,K19,O19)*VLOOKUP(U19,Gehaltsklassen!$B$34:$D$38,3,FALSE)))</f>
        <v/>
      </c>
      <c r="AC19" s="53" t="str">
        <f>IF(OR(C19=""),"",(SUM(G19,K19,O19)*VLOOKUP(U19,Gehaltsklassen!$B$34:$D$38,3,FALSE))*C19)</f>
        <v/>
      </c>
    </row>
    <row r="20" spans="1:29" ht="31.9" customHeight="1" x14ac:dyDescent="0.2">
      <c r="A20" s="74" t="str">
        <f>IF(C20="","",MAX($A$11:A19)+1)</f>
        <v/>
      </c>
      <c r="B20" s="75" t="str">
        <f>IF('N-Bedarf-SK §13a'!B18="","",'N-Bedarf-SK §13a'!B18)</f>
        <v/>
      </c>
      <c r="C20" s="49" t="str">
        <f>IF('N-Bedarf-SK §13a'!C18="","",'N-Bedarf-SK §13a'!C18)</f>
        <v/>
      </c>
      <c r="D20" s="88" t="str">
        <f>IF('N-Bedarf-SK §13a'!D18="","",'N-Bedarf-SK §13a'!D18)</f>
        <v/>
      </c>
      <c r="E20" s="49" t="str">
        <f>IF('N-Bedarf-SK §13a'!G18="","",'N-Bedarf-SK §13a'!G18)</f>
        <v/>
      </c>
      <c r="F20" s="50" t="str">
        <f>IF(OR(D20="Spargel 2. Standjahr",D20="Spargel 1. Standjahr"),78,IF(OR(D20="",D20="keine",E20=""),"",IF(D20="Wie Nbedarf",VLOOKUP('N-Bedarf SK'!D18,PSollSK,3,FALSE)*E20, VLOOKUP(D20,PSollSK,3,FALSE)*E20)))</f>
        <v/>
      </c>
      <c r="G20" s="50" t="str">
        <f>IF(OR(D20="",D20="keine",E20=""),"",IF(D20="Wie Nbedarf",VLOOKUP('N-Bedarf SK'!D18,PSollSK,4,FALSE)*E20, VLOOKUP(D20,PSollSK,4,FALSE)*E20))</f>
        <v/>
      </c>
      <c r="H20" s="88"/>
      <c r="I20" s="49"/>
      <c r="J20" s="50" t="str">
        <f t="shared" si="0"/>
        <v/>
      </c>
      <c r="K20" s="50" t="str">
        <f t="shared" si="2"/>
        <v/>
      </c>
      <c r="L20" s="88"/>
      <c r="M20" s="49"/>
      <c r="N20" s="50" t="str">
        <f t="shared" si="1"/>
        <v/>
      </c>
      <c r="O20" s="50" t="str">
        <f t="shared" si="3"/>
        <v/>
      </c>
      <c r="P20" s="51"/>
      <c r="Q20" s="78" t="s">
        <v>261</v>
      </c>
      <c r="R20" s="49"/>
      <c r="S20" s="32" t="str">
        <f>IF(R20="","C",INDEX(Gehaltsklassen!A$11:A$15,MATCH(R20,Gehaltsklassen!D$11:D$15,1),1))</f>
        <v>C</v>
      </c>
      <c r="T20" s="49"/>
      <c r="U20" s="32" t="str">
        <f>IF(T20="","C",IF(T20="","C",IF(Q20="I",INDEX(Gehaltsklassen!A$11:A$15,MATCH(T20,Gehaltsklassen!C$11:C$15,1),1),IF(Q20="II",INDEX(Gehaltsklassen!A$11:A$15,MATCH(T20,Gehaltsklassen!D$11:D$15,1),1),IF(Q20="III",INDEX(Gehaltsklassen!A$11:A$15,MATCH(T20,Gehaltsklassen!E$11:E$15,1),1),"Falsche Bodenart")))))</f>
        <v>C</v>
      </c>
      <c r="V20" s="52" t="str">
        <f>IF(OR(C20=""),"",SUM(F20,J20,N20)*VLOOKUP(S20,Gehaltsklassen!$B$34:$D$38,2,FALSE))</f>
        <v/>
      </c>
      <c r="W20" s="52" t="str">
        <f>IF(OR(C20=""),"",SUM(F20,J20,N20)*VLOOKUP(S20,Gehaltsklassen!$B$34:$D$38,2,FALSE)*C20)</f>
        <v/>
      </c>
      <c r="X20" s="52" t="str">
        <f>IF(OR(C20=""),"",SUM(F20,J20,N20)*VLOOKUP(S20,Gehaltsklassen!$B$34:$D$38,3,FALSE))</f>
        <v/>
      </c>
      <c r="Y20" s="52" t="str">
        <f>IF(OR(C20=""),"",SUM(F20,J20,N20)*VLOOKUP(S20,Gehaltsklassen!$B$34:$D$38,3,FALSE)*C20)</f>
        <v/>
      </c>
      <c r="Z20" s="54" t="str">
        <f>IF(OR(C20=""),"",(SUM(G20,K20,O20)*VLOOKUP(U20,Gehaltsklassen!$B$34:$D$38,2,FALSE)))</f>
        <v/>
      </c>
      <c r="AA20" s="54" t="str">
        <f>IF(OR(C20=""),"",(SUM(G20,K20,O20)*VLOOKUP(U20,Gehaltsklassen!$B$34:$D$38,2,FALSE))*C20)</f>
        <v/>
      </c>
      <c r="AB20" s="53" t="str">
        <f>IF(OR(C20=""),"",(SUM(G20,K20,O20)*VLOOKUP(U20,Gehaltsklassen!$B$34:$D$38,3,FALSE)))</f>
        <v/>
      </c>
      <c r="AC20" s="53" t="str">
        <f>IF(OR(C20=""),"",(SUM(G20,K20,O20)*VLOOKUP(U20,Gehaltsklassen!$B$34:$D$38,3,FALSE))*C20)</f>
        <v/>
      </c>
    </row>
    <row r="21" spans="1:29" ht="31.9" customHeight="1" x14ac:dyDescent="0.2">
      <c r="A21" s="74" t="str">
        <f>IF(C21="","",MAX($A$11:A20)+1)</f>
        <v/>
      </c>
      <c r="B21" s="75" t="str">
        <f>IF('N-Bedarf-SK §13a'!B19="","",'N-Bedarf-SK §13a'!B19)</f>
        <v/>
      </c>
      <c r="C21" s="49" t="str">
        <f>IF('N-Bedarf-SK §13a'!C19="","",'N-Bedarf-SK §13a'!C19)</f>
        <v/>
      </c>
      <c r="D21" s="88" t="str">
        <f>IF('N-Bedarf-SK §13a'!D19="","",'N-Bedarf-SK §13a'!D19)</f>
        <v/>
      </c>
      <c r="E21" s="49" t="str">
        <f>IF('N-Bedarf-SK §13a'!G19="","",'N-Bedarf-SK §13a'!G19)</f>
        <v/>
      </c>
      <c r="F21" s="50" t="str">
        <f>IF(OR(D21="Spargel 2. Standjahr",D21="Spargel 1. Standjahr"),78,IF(OR(D21="",D21="keine",E21=""),"",IF(D21="Wie Nbedarf",VLOOKUP('N-Bedarf SK'!D19,PSollSK,3,FALSE)*E21, VLOOKUP(D21,PSollSK,3,FALSE)*E21)))</f>
        <v/>
      </c>
      <c r="G21" s="50" t="str">
        <f>IF(OR(D21="",D21="keine",E21=""),"",IF(D21="Wie Nbedarf",VLOOKUP('N-Bedarf SK'!D19,PSollSK,4,FALSE)*E21, VLOOKUP(D21,PSollSK,4,FALSE)*E21))</f>
        <v/>
      </c>
      <c r="H21" s="88"/>
      <c r="I21" s="49"/>
      <c r="J21" s="50" t="str">
        <f t="shared" si="0"/>
        <v/>
      </c>
      <c r="K21" s="50" t="str">
        <f t="shared" si="2"/>
        <v/>
      </c>
      <c r="L21" s="88"/>
      <c r="M21" s="49"/>
      <c r="N21" s="50" t="str">
        <f t="shared" si="1"/>
        <v/>
      </c>
      <c r="O21" s="50" t="str">
        <f t="shared" si="3"/>
        <v/>
      </c>
      <c r="P21" s="51"/>
      <c r="Q21" s="78" t="s">
        <v>261</v>
      </c>
      <c r="R21" s="49"/>
      <c r="S21" s="32" t="str">
        <f>IF(R21="","C",INDEX(Gehaltsklassen!A$11:A$15,MATCH(R21,Gehaltsklassen!D$11:D$15,1),1))</f>
        <v>C</v>
      </c>
      <c r="T21" s="49"/>
      <c r="U21" s="32" t="str">
        <f>IF(T21="","C",IF(T21="","C",IF(Q21="I",INDEX(Gehaltsklassen!A$11:A$15,MATCH(T21,Gehaltsklassen!C$11:C$15,1),1),IF(Q21="II",INDEX(Gehaltsklassen!A$11:A$15,MATCH(T21,Gehaltsklassen!D$11:D$15,1),1),IF(Q21="III",INDEX(Gehaltsklassen!A$11:A$15,MATCH(T21,Gehaltsklassen!E$11:E$15,1),1),"Falsche Bodenart")))))</f>
        <v>C</v>
      </c>
      <c r="V21" s="52" t="str">
        <f>IF(OR(C21=""),"",SUM(F21,J21,N21)*VLOOKUP(S21,Gehaltsklassen!$B$34:$D$38,2,FALSE))</f>
        <v/>
      </c>
      <c r="W21" s="52" t="str">
        <f>IF(OR(C21=""),"",SUM(F21,J21,N21)*VLOOKUP(S21,Gehaltsklassen!$B$34:$D$38,2,FALSE)*C21)</f>
        <v/>
      </c>
      <c r="X21" s="52" t="str">
        <f>IF(OR(C21=""),"",SUM(F21,J21,N21)*VLOOKUP(S21,Gehaltsklassen!$B$34:$D$38,3,FALSE))</f>
        <v/>
      </c>
      <c r="Y21" s="52" t="str">
        <f>IF(OR(C21=""),"",SUM(F21,J21,N21)*VLOOKUP(S21,Gehaltsklassen!$B$34:$D$38,3,FALSE)*C21)</f>
        <v/>
      </c>
      <c r="Z21" s="54" t="str">
        <f>IF(OR(C21=""),"",(SUM(G21,K21,O21)*VLOOKUP(U21,Gehaltsklassen!$B$34:$D$38,2,FALSE)))</f>
        <v/>
      </c>
      <c r="AA21" s="54" t="str">
        <f>IF(OR(C21=""),"",(SUM(G21,K21,O21)*VLOOKUP(U21,Gehaltsklassen!$B$34:$D$38,2,FALSE))*C21)</f>
        <v/>
      </c>
      <c r="AB21" s="53" t="str">
        <f>IF(OR(C21=""),"",(SUM(G21,K21,O21)*VLOOKUP(U21,Gehaltsklassen!$B$34:$D$38,3,FALSE)))</f>
        <v/>
      </c>
      <c r="AC21" s="53" t="str">
        <f>IF(OR(C21=""),"",(SUM(G21,K21,O21)*VLOOKUP(U21,Gehaltsklassen!$B$34:$D$38,3,FALSE))*C21)</f>
        <v/>
      </c>
    </row>
    <row r="22" spans="1:29" ht="31.9" customHeight="1" x14ac:dyDescent="0.2">
      <c r="A22" s="74" t="str">
        <f>IF(C22="","",MAX($A$11:A21)+1)</f>
        <v/>
      </c>
      <c r="B22" s="75" t="str">
        <f>IF('N-Bedarf-SK §13a'!B20="","",'N-Bedarf-SK §13a'!B20)</f>
        <v/>
      </c>
      <c r="C22" s="49" t="str">
        <f>IF('N-Bedarf-SK §13a'!C20="","",'N-Bedarf-SK §13a'!C20)</f>
        <v/>
      </c>
      <c r="D22" s="88" t="str">
        <f>IF('N-Bedarf-SK §13a'!D20="","",'N-Bedarf-SK §13a'!D20)</f>
        <v/>
      </c>
      <c r="E22" s="49" t="str">
        <f>IF('N-Bedarf-SK §13a'!G20="","",'N-Bedarf-SK §13a'!G20)</f>
        <v/>
      </c>
      <c r="F22" s="50" t="str">
        <f>IF(OR(D22="Spargel 2. Standjahr",D22="Spargel 1. Standjahr"),78,IF(OR(D22="",D22="keine",E22=""),"",IF(D22="Wie Nbedarf",VLOOKUP('N-Bedarf SK'!D20,PSollSK,3,FALSE)*E22, VLOOKUP(D22,PSollSK,3,FALSE)*E22)))</f>
        <v/>
      </c>
      <c r="G22" s="50" t="str">
        <f>IF(OR(D22="",D22="keine",E22=""),"",IF(D22="Wie Nbedarf",VLOOKUP('N-Bedarf SK'!D20,PSollSK,4,FALSE)*E22, VLOOKUP(D22,PSollSK,4,FALSE)*E22))</f>
        <v/>
      </c>
      <c r="H22" s="88"/>
      <c r="I22" s="49"/>
      <c r="J22" s="50" t="str">
        <f t="shared" si="0"/>
        <v/>
      </c>
      <c r="K22" s="50" t="str">
        <f t="shared" si="2"/>
        <v/>
      </c>
      <c r="L22" s="88"/>
      <c r="M22" s="49"/>
      <c r="N22" s="50" t="str">
        <f t="shared" si="1"/>
        <v/>
      </c>
      <c r="O22" s="50" t="str">
        <f t="shared" si="3"/>
        <v/>
      </c>
      <c r="P22" s="51"/>
      <c r="Q22" s="78" t="s">
        <v>261</v>
      </c>
      <c r="R22" s="49"/>
      <c r="S22" s="32" t="str">
        <f>IF(R22="","C",INDEX(Gehaltsklassen!A$11:A$15,MATCH(R22,Gehaltsklassen!D$11:D$15,1),1))</f>
        <v>C</v>
      </c>
      <c r="T22" s="49"/>
      <c r="U22" s="32" t="str">
        <f>IF(T22="","C",IF(T22="","C",IF(Q22="I",INDEX(Gehaltsklassen!A$11:A$15,MATCH(T22,Gehaltsklassen!C$11:C$15,1),1),IF(Q22="II",INDEX(Gehaltsklassen!A$11:A$15,MATCH(T22,Gehaltsklassen!D$11:D$15,1),1),IF(Q22="III",INDEX(Gehaltsklassen!A$11:A$15,MATCH(T22,Gehaltsklassen!E$11:E$15,1),1),"Falsche Bodenart")))))</f>
        <v>C</v>
      </c>
      <c r="V22" s="52" t="str">
        <f>IF(OR(C22=""),"",SUM(F22,J22,N22)*VLOOKUP(S22,Gehaltsklassen!$B$34:$D$38,2,FALSE))</f>
        <v/>
      </c>
      <c r="W22" s="52" t="str">
        <f>IF(OR(C22=""),"",SUM(F22,J22,N22)*VLOOKUP(S22,Gehaltsklassen!$B$34:$D$38,2,FALSE)*C22)</f>
        <v/>
      </c>
      <c r="X22" s="52" t="str">
        <f>IF(OR(C22=""),"",SUM(F22,J22,N22)*VLOOKUP(S22,Gehaltsklassen!$B$34:$D$38,3,FALSE))</f>
        <v/>
      </c>
      <c r="Y22" s="52" t="str">
        <f>IF(OR(C22=""),"",SUM(F22,J22,N22)*VLOOKUP(S22,Gehaltsklassen!$B$34:$D$38,3,FALSE)*C22)</f>
        <v/>
      </c>
      <c r="Z22" s="54" t="str">
        <f>IF(OR(C22=""),"",(SUM(G22,K22,O22)*VLOOKUP(U22,Gehaltsklassen!$B$34:$D$38,2,FALSE)))</f>
        <v/>
      </c>
      <c r="AA22" s="54" t="str">
        <f>IF(OR(C22=""),"",(SUM(G22,K22,O22)*VLOOKUP(U22,Gehaltsklassen!$B$34:$D$38,2,FALSE))*C22)</f>
        <v/>
      </c>
      <c r="AB22" s="53" t="str">
        <f>IF(OR(C22=""),"",(SUM(G22,K22,O22)*VLOOKUP(U22,Gehaltsklassen!$B$34:$D$38,3,FALSE)))</f>
        <v/>
      </c>
      <c r="AC22" s="53" t="str">
        <f>IF(OR(C22=""),"",(SUM(G22,K22,O22)*VLOOKUP(U22,Gehaltsklassen!$B$34:$D$38,3,FALSE))*C22)</f>
        <v/>
      </c>
    </row>
    <row r="23" spans="1:29" ht="31.9" customHeight="1" x14ac:dyDescent="0.2">
      <c r="A23" s="74" t="str">
        <f>IF(C23="","",MAX($A$11:A22)+1)</f>
        <v/>
      </c>
      <c r="B23" s="75" t="str">
        <f>IF('N-Bedarf-SK §13a'!B21="","",'N-Bedarf-SK §13a'!B21)</f>
        <v/>
      </c>
      <c r="C23" s="49" t="str">
        <f>IF('N-Bedarf-SK §13a'!C21="","",'N-Bedarf-SK §13a'!C21)</f>
        <v/>
      </c>
      <c r="D23" s="88" t="str">
        <f>IF('N-Bedarf-SK §13a'!D21="","",'N-Bedarf-SK §13a'!D21)</f>
        <v/>
      </c>
      <c r="E23" s="49" t="str">
        <f>IF('N-Bedarf-SK §13a'!G21="","",'N-Bedarf-SK §13a'!G21)</f>
        <v/>
      </c>
      <c r="F23" s="50" t="str">
        <f>IF(OR(D23="Spargel 2. Standjahr",D23="Spargel 1. Standjahr"),78,IF(OR(D23="",D23="keine",E23=""),"",IF(D23="Wie Nbedarf",VLOOKUP('N-Bedarf SK'!D21,PSollSK,3,FALSE)*E23, VLOOKUP(D23,PSollSK,3,FALSE)*E23)))</f>
        <v/>
      </c>
      <c r="G23" s="50" t="str">
        <f>IF(OR(D23="",D23="keine",E23=""),"",IF(D23="Wie Nbedarf",VLOOKUP('N-Bedarf SK'!D21,PSollSK,4,FALSE)*E23, VLOOKUP(D23,PSollSK,4,FALSE)*E23))</f>
        <v/>
      </c>
      <c r="H23" s="88"/>
      <c r="I23" s="49"/>
      <c r="J23" s="50" t="str">
        <f t="shared" si="0"/>
        <v/>
      </c>
      <c r="K23" s="50" t="str">
        <f t="shared" si="2"/>
        <v/>
      </c>
      <c r="L23" s="88"/>
      <c r="M23" s="49"/>
      <c r="N23" s="50" t="str">
        <f t="shared" si="1"/>
        <v/>
      </c>
      <c r="O23" s="50" t="str">
        <f t="shared" si="3"/>
        <v/>
      </c>
      <c r="P23" s="51"/>
      <c r="Q23" s="78" t="s">
        <v>261</v>
      </c>
      <c r="R23" s="49"/>
      <c r="S23" s="32" t="str">
        <f>IF(R23="","C",INDEX(Gehaltsklassen!A$11:A$15,MATCH(R23,Gehaltsklassen!D$11:D$15,1),1))</f>
        <v>C</v>
      </c>
      <c r="T23" s="49"/>
      <c r="U23" s="32" t="str">
        <f>IF(T23="","C",IF(T23="","C",IF(Q23="I",INDEX(Gehaltsklassen!A$11:A$15,MATCH(T23,Gehaltsklassen!C$11:C$15,1),1),IF(Q23="II",INDEX(Gehaltsklassen!A$11:A$15,MATCH(T23,Gehaltsklassen!D$11:D$15,1),1),IF(Q23="III",INDEX(Gehaltsklassen!A$11:A$15,MATCH(T23,Gehaltsklassen!E$11:E$15,1),1),"Falsche Bodenart")))))</f>
        <v>C</v>
      </c>
      <c r="V23" s="52" t="str">
        <f>IF(OR(C23=""),"",SUM(F23,J23,N23)*VLOOKUP(S23,Gehaltsklassen!$B$34:$D$38,2,FALSE))</f>
        <v/>
      </c>
      <c r="W23" s="52" t="str">
        <f>IF(OR(C23=""),"",SUM(F23,J23,N23)*VLOOKUP(S23,Gehaltsklassen!$B$34:$D$38,2,FALSE)*C23)</f>
        <v/>
      </c>
      <c r="X23" s="52" t="str">
        <f>IF(OR(C23=""),"",SUM(F23,J23,N23)*VLOOKUP(S23,Gehaltsklassen!$B$34:$D$38,3,FALSE))</f>
        <v/>
      </c>
      <c r="Y23" s="52" t="str">
        <f>IF(OR(C23=""),"",SUM(F23,J23,N23)*VLOOKUP(S23,Gehaltsklassen!$B$34:$D$38,3,FALSE)*C23)</f>
        <v/>
      </c>
      <c r="Z23" s="54" t="str">
        <f>IF(OR(C23=""),"",(SUM(G23,K23,O23)*VLOOKUP(U23,Gehaltsklassen!$B$34:$D$38,2,FALSE)))</f>
        <v/>
      </c>
      <c r="AA23" s="54" t="str">
        <f>IF(OR(C23=""),"",(SUM(G23,K23,O23)*VLOOKUP(U23,Gehaltsklassen!$B$34:$D$38,2,FALSE))*C23)</f>
        <v/>
      </c>
      <c r="AB23" s="53" t="str">
        <f>IF(OR(C23=""),"",(SUM(G23,K23,O23)*VLOOKUP(U23,Gehaltsklassen!$B$34:$D$38,3,FALSE)))</f>
        <v/>
      </c>
      <c r="AC23" s="53" t="str">
        <f>IF(OR(C23=""),"",(SUM(G23,K23,O23)*VLOOKUP(U23,Gehaltsklassen!$B$34:$D$38,3,FALSE))*C23)</f>
        <v/>
      </c>
    </row>
    <row r="24" spans="1:29" ht="31.9" customHeight="1" x14ac:dyDescent="0.2">
      <c r="A24" s="74" t="str">
        <f>IF(C24="","",MAX($A$11:A23)+1)</f>
        <v/>
      </c>
      <c r="B24" s="75" t="str">
        <f>IF('N-Bedarf-SK §13a'!B22="","",'N-Bedarf-SK §13a'!B22)</f>
        <v/>
      </c>
      <c r="C24" s="49" t="str">
        <f>IF('N-Bedarf-SK §13a'!C22="","",'N-Bedarf-SK §13a'!C22)</f>
        <v/>
      </c>
      <c r="D24" s="88" t="str">
        <f>IF('N-Bedarf-SK §13a'!D22="","",'N-Bedarf-SK §13a'!D22)</f>
        <v/>
      </c>
      <c r="E24" s="49" t="str">
        <f>IF('N-Bedarf-SK §13a'!G22="","",'N-Bedarf-SK §13a'!G22)</f>
        <v/>
      </c>
      <c r="F24" s="50" t="str">
        <f>IF(OR(D24="Spargel 2. Standjahr",D24="Spargel 1. Standjahr"),78,IF(OR(D24="",D24="keine",E24=""),"",IF(D24="Wie Nbedarf",VLOOKUP('N-Bedarf SK'!D22,PSollSK,3,FALSE)*E24, VLOOKUP(D24,PSollSK,3,FALSE)*E24)))</f>
        <v/>
      </c>
      <c r="G24" s="50" t="str">
        <f>IF(OR(D24="",D24="keine",E24=""),"",IF(D24="Wie Nbedarf",VLOOKUP('N-Bedarf SK'!D22,PSollSK,4,FALSE)*E24, VLOOKUP(D24,PSollSK,4,FALSE)*E24))</f>
        <v/>
      </c>
      <c r="H24" s="88"/>
      <c r="I24" s="49"/>
      <c r="J24" s="50" t="str">
        <f t="shared" si="0"/>
        <v/>
      </c>
      <c r="K24" s="50" t="str">
        <f t="shared" si="2"/>
        <v/>
      </c>
      <c r="L24" s="88"/>
      <c r="M24" s="49"/>
      <c r="N24" s="50" t="str">
        <f t="shared" si="1"/>
        <v/>
      </c>
      <c r="O24" s="50" t="str">
        <f t="shared" si="3"/>
        <v/>
      </c>
      <c r="P24" s="51"/>
      <c r="Q24" s="78" t="s">
        <v>261</v>
      </c>
      <c r="R24" s="49"/>
      <c r="S24" s="32" t="str">
        <f>IF(R24="","C",INDEX(Gehaltsklassen!A$11:A$15,MATCH(R24,Gehaltsklassen!D$11:D$15,1),1))</f>
        <v>C</v>
      </c>
      <c r="T24" s="49"/>
      <c r="U24" s="32" t="str">
        <f>IF(T24="","C",IF(T24="","C",IF(Q24="I",INDEX(Gehaltsklassen!A$11:A$15,MATCH(T24,Gehaltsklassen!C$11:C$15,1),1),IF(Q24="II",INDEX(Gehaltsklassen!A$11:A$15,MATCH(T24,Gehaltsklassen!D$11:D$15,1),1),IF(Q24="III",INDEX(Gehaltsklassen!A$11:A$15,MATCH(T24,Gehaltsklassen!E$11:E$15,1),1),"Falsche Bodenart")))))</f>
        <v>C</v>
      </c>
      <c r="V24" s="52" t="str">
        <f>IF(OR(C24=""),"",SUM(F24,J24,N24)*VLOOKUP(S24,Gehaltsklassen!$B$34:$D$38,2,FALSE))</f>
        <v/>
      </c>
      <c r="W24" s="52" t="str">
        <f>IF(OR(C24=""),"",SUM(F24,J24,N24)*VLOOKUP(S24,Gehaltsklassen!$B$34:$D$38,2,FALSE)*C24)</f>
        <v/>
      </c>
      <c r="X24" s="52" t="str">
        <f>IF(OR(C24=""),"",SUM(F24,J24,N24)*VLOOKUP(S24,Gehaltsklassen!$B$34:$D$38,3,FALSE))</f>
        <v/>
      </c>
      <c r="Y24" s="52" t="str">
        <f>IF(OR(C24=""),"",SUM(F24,J24,N24)*VLOOKUP(S24,Gehaltsklassen!$B$34:$D$38,3,FALSE)*C24)</f>
        <v/>
      </c>
      <c r="Z24" s="54" t="str">
        <f>IF(OR(C24=""),"",(SUM(G24,K24,O24)*VLOOKUP(U24,Gehaltsklassen!$B$34:$D$38,2,FALSE)))</f>
        <v/>
      </c>
      <c r="AA24" s="54" t="str">
        <f>IF(OR(C24=""),"",(SUM(G24,K24,O24)*VLOOKUP(U24,Gehaltsklassen!$B$34:$D$38,2,FALSE))*C24)</f>
        <v/>
      </c>
      <c r="AB24" s="53" t="str">
        <f>IF(OR(C24=""),"",(SUM(G24,K24,O24)*VLOOKUP(U24,Gehaltsklassen!$B$34:$D$38,3,FALSE)))</f>
        <v/>
      </c>
      <c r="AC24" s="53" t="str">
        <f>IF(OR(C24=""),"",(SUM(G24,K24,O24)*VLOOKUP(U24,Gehaltsklassen!$B$34:$D$38,3,FALSE))*C24)</f>
        <v/>
      </c>
    </row>
    <row r="25" spans="1:29" ht="31.9" customHeight="1" x14ac:dyDescent="0.2">
      <c r="A25" s="74" t="str">
        <f>IF(C25="","",MAX($A$11:A24)+1)</f>
        <v/>
      </c>
      <c r="B25" s="75" t="str">
        <f>IF('N-Bedarf-SK §13a'!B23="","",'N-Bedarf-SK §13a'!B23)</f>
        <v/>
      </c>
      <c r="C25" s="49" t="str">
        <f>IF('N-Bedarf-SK §13a'!C23="","",'N-Bedarf-SK §13a'!C23)</f>
        <v/>
      </c>
      <c r="D25" s="88" t="str">
        <f>IF('N-Bedarf-SK §13a'!D23="","",'N-Bedarf-SK §13a'!D23)</f>
        <v/>
      </c>
      <c r="E25" s="49" t="str">
        <f>IF('N-Bedarf-SK §13a'!G23="","",'N-Bedarf-SK §13a'!G23)</f>
        <v/>
      </c>
      <c r="F25" s="50" t="str">
        <f>IF(OR(D25="Spargel 2. Standjahr",D25="Spargel 1. Standjahr"),78,IF(OR(D25="",D25="keine",E25=""),"",IF(D25="Wie Nbedarf",VLOOKUP('N-Bedarf SK'!D23,PSollSK,3,FALSE)*E25, VLOOKUP(D25,PSollSK,3,FALSE)*E25)))</f>
        <v/>
      </c>
      <c r="G25" s="50" t="str">
        <f>IF(OR(D25="",D25="keine",E25=""),"",IF(D25="Wie Nbedarf",VLOOKUP('N-Bedarf SK'!D23,PSollSK,4,FALSE)*E25, VLOOKUP(D25,PSollSK,4,FALSE)*E25))</f>
        <v/>
      </c>
      <c r="H25" s="88"/>
      <c r="I25" s="49"/>
      <c r="J25" s="50" t="str">
        <f t="shared" si="0"/>
        <v/>
      </c>
      <c r="K25" s="50" t="str">
        <f t="shared" si="2"/>
        <v/>
      </c>
      <c r="L25" s="88"/>
      <c r="M25" s="49"/>
      <c r="N25" s="50" t="str">
        <f t="shared" si="1"/>
        <v/>
      </c>
      <c r="O25" s="50" t="str">
        <f t="shared" si="3"/>
        <v/>
      </c>
      <c r="P25" s="51"/>
      <c r="Q25" s="78" t="s">
        <v>261</v>
      </c>
      <c r="R25" s="49"/>
      <c r="S25" s="32" t="str">
        <f>IF(R25="","C",INDEX(Gehaltsklassen!A$11:A$15,MATCH(R25,Gehaltsklassen!D$11:D$15,1),1))</f>
        <v>C</v>
      </c>
      <c r="T25" s="49"/>
      <c r="U25" s="32" t="str">
        <f>IF(T25="","C",IF(T25="","C",IF(Q25="I",INDEX(Gehaltsklassen!A$11:A$15,MATCH(T25,Gehaltsklassen!C$11:C$15,1),1),IF(Q25="II",INDEX(Gehaltsklassen!A$11:A$15,MATCH(T25,Gehaltsklassen!D$11:D$15,1),1),IF(Q25="III",INDEX(Gehaltsklassen!A$11:A$15,MATCH(T25,Gehaltsklassen!E$11:E$15,1),1),"Falsche Bodenart")))))</f>
        <v>C</v>
      </c>
      <c r="V25" s="52" t="str">
        <f>IF(OR(C25=""),"",SUM(F25,J25,N25)*VLOOKUP(S25,Gehaltsklassen!$B$34:$D$38,2,FALSE))</f>
        <v/>
      </c>
      <c r="W25" s="52" t="str">
        <f>IF(OR(C25=""),"",SUM(F25,J25,N25)*VLOOKUP(S25,Gehaltsklassen!$B$34:$D$38,2,FALSE)*C25)</f>
        <v/>
      </c>
      <c r="X25" s="52" t="str">
        <f>IF(OR(C25=""),"",SUM(F25,J25,N25)*VLOOKUP(S25,Gehaltsklassen!$B$34:$D$38,3,FALSE))</f>
        <v/>
      </c>
      <c r="Y25" s="52" t="str">
        <f>IF(OR(C25=""),"",SUM(F25,J25,N25)*VLOOKUP(S25,Gehaltsklassen!$B$34:$D$38,3,FALSE)*C25)</f>
        <v/>
      </c>
      <c r="Z25" s="54" t="str">
        <f>IF(OR(C25=""),"",(SUM(G25,K25,O25)*VLOOKUP(U25,Gehaltsklassen!$B$34:$D$38,2,FALSE)))</f>
        <v/>
      </c>
      <c r="AA25" s="54" t="str">
        <f>IF(OR(C25=""),"",(SUM(G25,K25,O25)*VLOOKUP(U25,Gehaltsklassen!$B$34:$D$38,2,FALSE))*C25)</f>
        <v/>
      </c>
      <c r="AB25" s="53" t="str">
        <f>IF(OR(C25=""),"",(SUM(G25,K25,O25)*VLOOKUP(U25,Gehaltsklassen!$B$34:$D$38,3,FALSE)))</f>
        <v/>
      </c>
      <c r="AC25" s="53" t="str">
        <f>IF(OR(C25=""),"",(SUM(G25,K25,O25)*VLOOKUP(U25,Gehaltsklassen!$B$34:$D$38,3,FALSE))*C25)</f>
        <v/>
      </c>
    </row>
    <row r="26" spans="1:29" ht="31.9" customHeight="1" x14ac:dyDescent="0.2">
      <c r="A26" s="74" t="str">
        <f>IF(C26="","",MAX($A$11:A25)+1)</f>
        <v/>
      </c>
      <c r="B26" s="75" t="str">
        <f>IF('N-Bedarf-SK §13a'!B24="","",'N-Bedarf-SK §13a'!B24)</f>
        <v/>
      </c>
      <c r="C26" s="49" t="str">
        <f>IF('N-Bedarf-SK §13a'!C24="","",'N-Bedarf-SK §13a'!C24)</f>
        <v/>
      </c>
      <c r="D26" s="88" t="str">
        <f>IF('N-Bedarf-SK §13a'!D24="","",'N-Bedarf-SK §13a'!D24)</f>
        <v/>
      </c>
      <c r="E26" s="49" t="str">
        <f>IF('N-Bedarf-SK §13a'!G24="","",'N-Bedarf-SK §13a'!G24)</f>
        <v/>
      </c>
      <c r="F26" s="50" t="str">
        <f>IF(OR(D26="Spargel 2. Standjahr",D26="Spargel 1. Standjahr"),78,IF(OR(D26="",D26="keine",E26=""),"",IF(D26="Wie Nbedarf",VLOOKUP('N-Bedarf SK'!D24,PSollSK,3,FALSE)*E26, VLOOKUP(D26,PSollSK,3,FALSE)*E26)))</f>
        <v/>
      </c>
      <c r="G26" s="50" t="str">
        <f>IF(OR(D26="",D26="keine",E26=""),"",IF(D26="Wie Nbedarf",VLOOKUP('N-Bedarf SK'!D24,PSollSK,4,FALSE)*E26, VLOOKUP(D26,PSollSK,4,FALSE)*E26))</f>
        <v/>
      </c>
      <c r="H26" s="88"/>
      <c r="I26" s="49"/>
      <c r="J26" s="50" t="str">
        <f t="shared" si="0"/>
        <v/>
      </c>
      <c r="K26" s="50" t="str">
        <f t="shared" si="2"/>
        <v/>
      </c>
      <c r="L26" s="88"/>
      <c r="M26" s="49"/>
      <c r="N26" s="50" t="str">
        <f t="shared" si="1"/>
        <v/>
      </c>
      <c r="O26" s="50" t="str">
        <f t="shared" si="3"/>
        <v/>
      </c>
      <c r="P26" s="51"/>
      <c r="Q26" s="78" t="s">
        <v>261</v>
      </c>
      <c r="R26" s="49"/>
      <c r="S26" s="32" t="str">
        <f>IF(R26="","C",INDEX(Gehaltsklassen!A$11:A$15,MATCH(R26,Gehaltsklassen!D$11:D$15,1),1))</f>
        <v>C</v>
      </c>
      <c r="T26" s="49"/>
      <c r="U26" s="32" t="str">
        <f>IF(T26="","C",IF(T26="","C",IF(Q26="I",INDEX(Gehaltsklassen!A$11:A$15,MATCH(T26,Gehaltsklassen!C$11:C$15,1),1),IF(Q26="II",INDEX(Gehaltsklassen!A$11:A$15,MATCH(T26,Gehaltsklassen!D$11:D$15,1),1),IF(Q26="III",INDEX(Gehaltsklassen!A$11:A$15,MATCH(T26,Gehaltsklassen!E$11:E$15,1),1),"Falsche Bodenart")))))</f>
        <v>C</v>
      </c>
      <c r="V26" s="52" t="str">
        <f>IF(OR(C26=""),"",SUM(F26,J26,N26)*VLOOKUP(S26,Gehaltsklassen!$B$34:$D$38,2,FALSE))</f>
        <v/>
      </c>
      <c r="W26" s="52" t="str">
        <f>IF(OR(C26=""),"",SUM(F26,J26,N26)*VLOOKUP(S26,Gehaltsklassen!$B$34:$D$38,2,FALSE)*C26)</f>
        <v/>
      </c>
      <c r="X26" s="52" t="str">
        <f>IF(OR(C26=""),"",SUM(F26,J26,N26)*VLOOKUP(S26,Gehaltsklassen!$B$34:$D$38,3,FALSE))</f>
        <v/>
      </c>
      <c r="Y26" s="52" t="str">
        <f>IF(OR(C26=""),"",SUM(F26,J26,N26)*VLOOKUP(S26,Gehaltsklassen!$B$34:$D$38,3,FALSE)*C26)</f>
        <v/>
      </c>
      <c r="Z26" s="54" t="str">
        <f>IF(OR(C26=""),"",(SUM(G26,K26,O26)*VLOOKUP(U26,Gehaltsklassen!$B$34:$D$38,2,FALSE)))</f>
        <v/>
      </c>
      <c r="AA26" s="54" t="str">
        <f>IF(OR(C26=""),"",(SUM(G26,K26,O26)*VLOOKUP(U26,Gehaltsklassen!$B$34:$D$38,2,FALSE))*C26)</f>
        <v/>
      </c>
      <c r="AB26" s="53" t="str">
        <f>IF(OR(C26=""),"",(SUM(G26,K26,O26)*VLOOKUP(U26,Gehaltsklassen!$B$34:$D$38,3,FALSE)))</f>
        <v/>
      </c>
      <c r="AC26" s="53" t="str">
        <f>IF(OR(C26=""),"",(SUM(G26,K26,O26)*VLOOKUP(U26,Gehaltsklassen!$B$34:$D$38,3,FALSE))*C26)</f>
        <v/>
      </c>
    </row>
    <row r="27" spans="1:29" ht="31.9" customHeight="1" x14ac:dyDescent="0.2">
      <c r="A27" s="74" t="str">
        <f>IF(C27="","",MAX($A$11:A26)+1)</f>
        <v/>
      </c>
      <c r="B27" s="75" t="str">
        <f>IF('N-Bedarf-SK §13a'!B25="","",'N-Bedarf-SK §13a'!B25)</f>
        <v/>
      </c>
      <c r="C27" s="49" t="str">
        <f>IF('N-Bedarf-SK §13a'!C25="","",'N-Bedarf-SK §13a'!C25)</f>
        <v/>
      </c>
      <c r="D27" s="88" t="str">
        <f>IF('N-Bedarf-SK §13a'!D25="","",'N-Bedarf-SK §13a'!D25)</f>
        <v/>
      </c>
      <c r="E27" s="49" t="str">
        <f>IF('N-Bedarf-SK §13a'!G25="","",'N-Bedarf-SK §13a'!G25)</f>
        <v/>
      </c>
      <c r="F27" s="50" t="str">
        <f>IF(OR(D27="Spargel 2. Standjahr",D27="Spargel 1. Standjahr"),78,IF(OR(D27="",D27="keine",E27=""),"",IF(D27="Wie Nbedarf",VLOOKUP('N-Bedarf SK'!D25,PSollSK,3,FALSE)*E27, VLOOKUP(D27,PSollSK,3,FALSE)*E27)))</f>
        <v/>
      </c>
      <c r="G27" s="50" t="str">
        <f>IF(OR(D27="",D27="keine",E27=""),"",IF(D27="Wie Nbedarf",VLOOKUP('N-Bedarf SK'!D25,PSollSK,4,FALSE)*E27, VLOOKUP(D27,PSollSK,4,FALSE)*E27))</f>
        <v/>
      </c>
      <c r="H27" s="88"/>
      <c r="I27" s="49"/>
      <c r="J27" s="50" t="str">
        <f t="shared" si="0"/>
        <v/>
      </c>
      <c r="K27" s="50" t="str">
        <f t="shared" si="2"/>
        <v/>
      </c>
      <c r="L27" s="88"/>
      <c r="M27" s="49"/>
      <c r="N27" s="50" t="str">
        <f t="shared" si="1"/>
        <v/>
      </c>
      <c r="O27" s="50" t="str">
        <f t="shared" si="3"/>
        <v/>
      </c>
      <c r="P27" s="51"/>
      <c r="Q27" s="78" t="s">
        <v>261</v>
      </c>
      <c r="R27" s="49"/>
      <c r="S27" s="32" t="str">
        <f>IF(R27="","C",INDEX(Gehaltsklassen!A$11:A$15,MATCH(R27,Gehaltsklassen!D$11:D$15,1),1))</f>
        <v>C</v>
      </c>
      <c r="T27" s="49"/>
      <c r="U27" s="32" t="str">
        <f>IF(T27="","C",IF(T27="","C",IF(Q27="I",INDEX(Gehaltsklassen!A$11:A$15,MATCH(T27,Gehaltsklassen!C$11:C$15,1),1),IF(Q27="II",INDEX(Gehaltsklassen!A$11:A$15,MATCH(T27,Gehaltsklassen!D$11:D$15,1),1),IF(Q27="III",INDEX(Gehaltsklassen!A$11:A$15,MATCH(T27,Gehaltsklassen!E$11:E$15,1),1),"Falsche Bodenart")))))</f>
        <v>C</v>
      </c>
      <c r="V27" s="52" t="str">
        <f>IF(OR(C27=""),"",SUM(F27,J27,N27)*VLOOKUP(S27,Gehaltsklassen!$B$34:$D$38,2,FALSE))</f>
        <v/>
      </c>
      <c r="W27" s="52" t="str">
        <f>IF(OR(C27=""),"",SUM(F27,J27,N27)*VLOOKUP(S27,Gehaltsklassen!$B$34:$D$38,2,FALSE)*C27)</f>
        <v/>
      </c>
      <c r="X27" s="52" t="str">
        <f>IF(OR(C27=""),"",SUM(F27,J27,N27)*VLOOKUP(S27,Gehaltsklassen!$B$34:$D$38,3,FALSE))</f>
        <v/>
      </c>
      <c r="Y27" s="52" t="str">
        <f>IF(OR(C27=""),"",SUM(F27,J27,N27)*VLOOKUP(S27,Gehaltsklassen!$B$34:$D$38,3,FALSE)*C27)</f>
        <v/>
      </c>
      <c r="Z27" s="54" t="str">
        <f>IF(OR(C27=""),"",(SUM(G27,K27,O27)*VLOOKUP(U27,Gehaltsklassen!$B$34:$D$38,2,FALSE)))</f>
        <v/>
      </c>
      <c r="AA27" s="54" t="str">
        <f>IF(OR(C27=""),"",(SUM(G27,K27,O27)*VLOOKUP(U27,Gehaltsklassen!$B$34:$D$38,2,FALSE))*C27)</f>
        <v/>
      </c>
      <c r="AB27" s="53" t="str">
        <f>IF(OR(C27=""),"",(SUM(G27,K27,O27)*VLOOKUP(U27,Gehaltsklassen!$B$34:$D$38,3,FALSE)))</f>
        <v/>
      </c>
      <c r="AC27" s="53" t="str">
        <f>IF(OR(C27=""),"",(SUM(G27,K27,O27)*VLOOKUP(U27,Gehaltsklassen!$B$34:$D$38,3,FALSE))*C27)</f>
        <v/>
      </c>
    </row>
    <row r="28" spans="1:29" ht="31.9" customHeight="1" x14ac:dyDescent="0.2">
      <c r="A28" s="74" t="str">
        <f>IF(C28="","",MAX($A$11:A27)+1)</f>
        <v/>
      </c>
      <c r="B28" s="75" t="str">
        <f>IF('N-Bedarf-SK §13a'!B26="","",'N-Bedarf-SK §13a'!B26)</f>
        <v/>
      </c>
      <c r="C28" s="49" t="str">
        <f>IF('N-Bedarf-SK §13a'!C26="","",'N-Bedarf-SK §13a'!C26)</f>
        <v/>
      </c>
      <c r="D28" s="88" t="str">
        <f>IF('N-Bedarf-SK §13a'!D26="","",'N-Bedarf-SK §13a'!D26)</f>
        <v/>
      </c>
      <c r="E28" s="49" t="str">
        <f>IF('N-Bedarf-SK §13a'!G26="","",'N-Bedarf-SK §13a'!G26)</f>
        <v/>
      </c>
      <c r="F28" s="50" t="str">
        <f>IF(OR(D28="Spargel 2. Standjahr",D28="Spargel 1. Standjahr"),78,IF(OR(D28="",D28="keine",E28=""),"",IF(D28="Wie Nbedarf",VLOOKUP('N-Bedarf SK'!D26,PSollSK,3,FALSE)*E28, VLOOKUP(D28,PSollSK,3,FALSE)*E28)))</f>
        <v/>
      </c>
      <c r="G28" s="50" t="str">
        <f>IF(OR(D28="",D28="keine",E28=""),"",IF(D28="Wie Nbedarf",VLOOKUP('N-Bedarf SK'!D26,PSollSK,4,FALSE)*E28, VLOOKUP(D28,PSollSK,4,FALSE)*E28))</f>
        <v/>
      </c>
      <c r="H28" s="88"/>
      <c r="I28" s="49"/>
      <c r="J28" s="50" t="str">
        <f t="shared" si="0"/>
        <v/>
      </c>
      <c r="K28" s="50" t="str">
        <f t="shared" si="2"/>
        <v/>
      </c>
      <c r="L28" s="88"/>
      <c r="M28" s="49"/>
      <c r="N28" s="50" t="str">
        <f t="shared" si="1"/>
        <v/>
      </c>
      <c r="O28" s="50" t="str">
        <f t="shared" si="3"/>
        <v/>
      </c>
      <c r="P28" s="51"/>
      <c r="Q28" s="78" t="s">
        <v>261</v>
      </c>
      <c r="R28" s="49"/>
      <c r="S28" s="32" t="str">
        <f>IF(R28="","C",INDEX(Gehaltsklassen!A$11:A$15,MATCH(R28,Gehaltsklassen!D$11:D$15,1),1))</f>
        <v>C</v>
      </c>
      <c r="T28" s="49"/>
      <c r="U28" s="32" t="str">
        <f>IF(T28="","C",IF(T28="","C",IF(Q28="I",INDEX(Gehaltsklassen!A$11:A$15,MATCH(T28,Gehaltsklassen!C$11:C$15,1),1),IF(Q28="II",INDEX(Gehaltsklassen!A$11:A$15,MATCH(T28,Gehaltsklassen!D$11:D$15,1),1),IF(Q28="III",INDEX(Gehaltsklassen!A$11:A$15,MATCH(T28,Gehaltsklassen!E$11:E$15,1),1),"Falsche Bodenart")))))</f>
        <v>C</v>
      </c>
      <c r="V28" s="52" t="str">
        <f>IF(OR(C28=""),"",SUM(F28,J28,N28)*VLOOKUP(S28,Gehaltsklassen!$B$34:$D$38,2,FALSE))</f>
        <v/>
      </c>
      <c r="W28" s="52" t="str">
        <f>IF(OR(C28=""),"",SUM(F28,J28,N28)*VLOOKUP(S28,Gehaltsklassen!$B$34:$D$38,2,FALSE)*C28)</f>
        <v/>
      </c>
      <c r="X28" s="52" t="str">
        <f>IF(OR(C28=""),"",SUM(F28,J28,N28)*VLOOKUP(S28,Gehaltsklassen!$B$34:$D$38,3,FALSE))</f>
        <v/>
      </c>
      <c r="Y28" s="52" t="str">
        <f>IF(OR(C28=""),"",SUM(F28,J28,N28)*VLOOKUP(S28,Gehaltsklassen!$B$34:$D$38,3,FALSE)*C28)</f>
        <v/>
      </c>
      <c r="Z28" s="54" t="str">
        <f>IF(OR(C28=""),"",(SUM(G28,K28,O28)*VLOOKUP(U28,Gehaltsklassen!$B$34:$D$38,2,FALSE)))</f>
        <v/>
      </c>
      <c r="AA28" s="54" t="str">
        <f>IF(OR(C28=""),"",(SUM(G28,K28,O28)*VLOOKUP(U28,Gehaltsklassen!$B$34:$D$38,2,FALSE))*C28)</f>
        <v/>
      </c>
      <c r="AB28" s="53" t="str">
        <f>IF(OR(C28=""),"",(SUM(G28,K28,O28)*VLOOKUP(U28,Gehaltsklassen!$B$34:$D$38,3,FALSE)))</f>
        <v/>
      </c>
      <c r="AC28" s="53" t="str">
        <f>IF(OR(C28=""),"",(SUM(G28,K28,O28)*VLOOKUP(U28,Gehaltsklassen!$B$34:$D$38,3,FALSE))*C28)</f>
        <v/>
      </c>
    </row>
    <row r="29" spans="1:29" ht="31.9" customHeight="1" x14ac:dyDescent="0.2">
      <c r="A29" s="74" t="str">
        <f>IF(C29="","",MAX($A$11:A28)+1)</f>
        <v/>
      </c>
      <c r="B29" s="75" t="str">
        <f>IF('N-Bedarf-SK §13a'!B27="","",'N-Bedarf-SK §13a'!B27)</f>
        <v/>
      </c>
      <c r="C29" s="49" t="str">
        <f>IF('N-Bedarf-SK §13a'!C27="","",'N-Bedarf-SK §13a'!C27)</f>
        <v/>
      </c>
      <c r="D29" s="88" t="str">
        <f>IF('N-Bedarf-SK §13a'!D27="","",'N-Bedarf-SK §13a'!D27)</f>
        <v/>
      </c>
      <c r="E29" s="49" t="str">
        <f>IF('N-Bedarf-SK §13a'!G27="","",'N-Bedarf-SK §13a'!G27)</f>
        <v/>
      </c>
      <c r="F29" s="50" t="str">
        <f>IF(OR(D29="Spargel 2. Standjahr",D29="Spargel 1. Standjahr"),78,IF(OR(D29="",D29="keine",E29=""),"",IF(D29="Wie Nbedarf",VLOOKUP('N-Bedarf SK'!D27,PSollSK,3,FALSE)*E29, VLOOKUP(D29,PSollSK,3,FALSE)*E29)))</f>
        <v/>
      </c>
      <c r="G29" s="50" t="str">
        <f>IF(OR(D29="",D29="keine",E29=""),"",IF(D29="Wie Nbedarf",VLOOKUP('N-Bedarf SK'!D27,PSollSK,4,FALSE)*E29, VLOOKUP(D29,PSollSK,4,FALSE)*E29))</f>
        <v/>
      </c>
      <c r="H29" s="88"/>
      <c r="I29" s="49"/>
      <c r="J29" s="50" t="str">
        <f t="shared" si="0"/>
        <v/>
      </c>
      <c r="K29" s="50" t="str">
        <f t="shared" si="2"/>
        <v/>
      </c>
      <c r="L29" s="88"/>
      <c r="M29" s="49"/>
      <c r="N29" s="50" t="str">
        <f t="shared" si="1"/>
        <v/>
      </c>
      <c r="O29" s="50" t="str">
        <f t="shared" si="3"/>
        <v/>
      </c>
      <c r="P29" s="51"/>
      <c r="Q29" s="78" t="s">
        <v>261</v>
      </c>
      <c r="R29" s="49"/>
      <c r="S29" s="32" t="str">
        <f>IF(R29="","C",INDEX(Gehaltsklassen!A$11:A$15,MATCH(R29,Gehaltsklassen!D$11:D$15,1),1))</f>
        <v>C</v>
      </c>
      <c r="T29" s="49"/>
      <c r="U29" s="32" t="str">
        <f>IF(T29="","C",IF(T29="","C",IF(Q29="I",INDEX(Gehaltsklassen!A$11:A$15,MATCH(T29,Gehaltsklassen!C$11:C$15,1),1),IF(Q29="II",INDEX(Gehaltsklassen!A$11:A$15,MATCH(T29,Gehaltsklassen!D$11:D$15,1),1),IF(Q29="III",INDEX(Gehaltsklassen!A$11:A$15,MATCH(T29,Gehaltsklassen!E$11:E$15,1),1),"Falsche Bodenart")))))</f>
        <v>C</v>
      </c>
      <c r="V29" s="52" t="str">
        <f>IF(OR(C29=""),"",SUM(F29,J29,N29)*VLOOKUP(S29,Gehaltsklassen!$B$34:$D$38,2,FALSE))</f>
        <v/>
      </c>
      <c r="W29" s="52" t="str">
        <f>IF(OR(C29=""),"",SUM(F29,J29,N29)*VLOOKUP(S29,Gehaltsklassen!$B$34:$D$38,2,FALSE)*C29)</f>
        <v/>
      </c>
      <c r="X29" s="52" t="str">
        <f>IF(OR(C29=""),"",SUM(F29,J29,N29)*VLOOKUP(S29,Gehaltsklassen!$B$34:$D$38,3,FALSE))</f>
        <v/>
      </c>
      <c r="Y29" s="52" t="str">
        <f>IF(OR(C29=""),"",SUM(F29,J29,N29)*VLOOKUP(S29,Gehaltsklassen!$B$34:$D$38,3,FALSE)*C29)</f>
        <v/>
      </c>
      <c r="Z29" s="54" t="str">
        <f>IF(OR(C29=""),"",(SUM(G29,K29,O29)*VLOOKUP(U29,Gehaltsklassen!$B$34:$D$38,2,FALSE)))</f>
        <v/>
      </c>
      <c r="AA29" s="54" t="str">
        <f>IF(OR(C29=""),"",(SUM(G29,K29,O29)*VLOOKUP(U29,Gehaltsklassen!$B$34:$D$38,2,FALSE))*C29)</f>
        <v/>
      </c>
      <c r="AB29" s="53" t="str">
        <f>IF(OR(C29=""),"",(SUM(G29,K29,O29)*VLOOKUP(U29,Gehaltsklassen!$B$34:$D$38,3,FALSE)))</f>
        <v/>
      </c>
      <c r="AC29" s="53" t="str">
        <f>IF(OR(C29=""),"",(SUM(G29,K29,O29)*VLOOKUP(U29,Gehaltsklassen!$B$34:$D$38,3,FALSE))*C29)</f>
        <v/>
      </c>
    </row>
    <row r="30" spans="1:29" ht="31.9" customHeight="1" x14ac:dyDescent="0.2">
      <c r="A30" s="74" t="str">
        <f>IF(C30="","",MAX($A$11:A29)+1)</f>
        <v/>
      </c>
      <c r="B30" s="75" t="str">
        <f>IF('N-Bedarf-SK §13a'!B28="","",'N-Bedarf-SK §13a'!B28)</f>
        <v/>
      </c>
      <c r="C30" s="49" t="str">
        <f>IF('N-Bedarf-SK §13a'!C28="","",'N-Bedarf-SK §13a'!C28)</f>
        <v/>
      </c>
      <c r="D30" s="88" t="str">
        <f>IF('N-Bedarf-SK §13a'!D28="","",'N-Bedarf-SK §13a'!D28)</f>
        <v/>
      </c>
      <c r="E30" s="49" t="str">
        <f>IF('N-Bedarf-SK §13a'!G28="","",'N-Bedarf-SK §13a'!G28)</f>
        <v/>
      </c>
      <c r="F30" s="50" t="str">
        <f>IF(OR(D30="Spargel 2. Standjahr",D30="Spargel 1. Standjahr"),78,IF(OR(D30="",D30="keine",E30=""),"",IF(D30="Wie Nbedarf",VLOOKUP('N-Bedarf SK'!D28,PSollSK,3,FALSE)*E30, VLOOKUP(D30,PSollSK,3,FALSE)*E30)))</f>
        <v/>
      </c>
      <c r="G30" s="50" t="str">
        <f>IF(OR(D30="",D30="keine",E30=""),"",IF(D30="Wie Nbedarf",VLOOKUP('N-Bedarf SK'!D28,PSollSK,4,FALSE)*E30, VLOOKUP(D30,PSollSK,4,FALSE)*E30))</f>
        <v/>
      </c>
      <c r="H30" s="88"/>
      <c r="I30" s="49"/>
      <c r="J30" s="50" t="str">
        <f t="shared" si="0"/>
        <v/>
      </c>
      <c r="K30" s="50" t="str">
        <f t="shared" si="2"/>
        <v/>
      </c>
      <c r="L30" s="88"/>
      <c r="M30" s="49"/>
      <c r="N30" s="50" t="str">
        <f t="shared" si="1"/>
        <v/>
      </c>
      <c r="O30" s="50" t="str">
        <f t="shared" si="3"/>
        <v/>
      </c>
      <c r="P30" s="51"/>
      <c r="Q30" s="78" t="s">
        <v>261</v>
      </c>
      <c r="R30" s="49"/>
      <c r="S30" s="32" t="str">
        <f>IF(R30="","C",INDEX(Gehaltsklassen!A$11:A$15,MATCH(R30,Gehaltsklassen!D$11:D$15,1),1))</f>
        <v>C</v>
      </c>
      <c r="T30" s="49"/>
      <c r="U30" s="32" t="str">
        <f>IF(T30="","C",IF(T30="","C",IF(Q30="I",INDEX(Gehaltsklassen!A$11:A$15,MATCH(T30,Gehaltsklassen!C$11:C$15,1),1),IF(Q30="II",INDEX(Gehaltsklassen!A$11:A$15,MATCH(T30,Gehaltsklassen!D$11:D$15,1),1),IF(Q30="III",INDEX(Gehaltsklassen!A$11:A$15,MATCH(T30,Gehaltsklassen!E$11:E$15,1),1),"Falsche Bodenart")))))</f>
        <v>C</v>
      </c>
      <c r="V30" s="52" t="str">
        <f>IF(OR(C30=""),"",SUM(F30,J30,N30)*VLOOKUP(S30,Gehaltsklassen!$B$34:$D$38,2,FALSE))</f>
        <v/>
      </c>
      <c r="W30" s="52" t="str">
        <f>IF(OR(C30=""),"",SUM(F30,J30,N30)*VLOOKUP(S30,Gehaltsklassen!$B$34:$D$38,2,FALSE)*C30)</f>
        <v/>
      </c>
      <c r="X30" s="52" t="str">
        <f>IF(OR(C30=""),"",SUM(F30,J30,N30)*VLOOKUP(S30,Gehaltsklassen!$B$34:$D$38,3,FALSE))</f>
        <v/>
      </c>
      <c r="Y30" s="52" t="str">
        <f>IF(OR(C30=""),"",SUM(F30,J30,N30)*VLOOKUP(S30,Gehaltsklassen!$B$34:$D$38,3,FALSE)*C30)</f>
        <v/>
      </c>
      <c r="Z30" s="54" t="str">
        <f>IF(OR(C30=""),"",(SUM(G30,K30,O30)*VLOOKUP(U30,Gehaltsklassen!$B$34:$D$38,2,FALSE)))</f>
        <v/>
      </c>
      <c r="AA30" s="54" t="str">
        <f>IF(OR(C30=""),"",(SUM(G30,K30,O30)*VLOOKUP(U30,Gehaltsklassen!$B$34:$D$38,2,FALSE))*C30)</f>
        <v/>
      </c>
      <c r="AB30" s="53" t="str">
        <f>IF(OR(C30=""),"",(SUM(G30,K30,O30)*VLOOKUP(U30,Gehaltsklassen!$B$34:$D$38,3,FALSE)))</f>
        <v/>
      </c>
      <c r="AC30" s="53" t="str">
        <f>IF(OR(C30=""),"",(SUM(G30,K30,O30)*VLOOKUP(U30,Gehaltsklassen!$B$34:$D$38,3,FALSE))*C30)</f>
        <v/>
      </c>
    </row>
    <row r="31" spans="1:29" ht="31.9" customHeight="1" x14ac:dyDescent="0.2">
      <c r="A31" s="74" t="str">
        <f>IF(C31="","",MAX($A$11:A30)+1)</f>
        <v/>
      </c>
      <c r="B31" s="75" t="str">
        <f>IF('N-Bedarf-SK §13a'!B29="","",'N-Bedarf-SK §13a'!B29)</f>
        <v/>
      </c>
      <c r="C31" s="49" t="str">
        <f>IF('N-Bedarf-SK §13a'!C29="","",'N-Bedarf-SK §13a'!C29)</f>
        <v/>
      </c>
      <c r="D31" s="88" t="str">
        <f>IF('N-Bedarf-SK §13a'!D29="","",'N-Bedarf-SK §13a'!D29)</f>
        <v/>
      </c>
      <c r="E31" s="49" t="str">
        <f>IF('N-Bedarf-SK §13a'!G29="","",'N-Bedarf-SK §13a'!G29)</f>
        <v/>
      </c>
      <c r="F31" s="50" t="str">
        <f>IF(OR(D31="Spargel 2. Standjahr",D31="Spargel 1. Standjahr"),78,IF(OR(D31="",D31="keine",E31=""),"",IF(D31="Wie Nbedarf",VLOOKUP('N-Bedarf SK'!D29,PSollSK,3,FALSE)*E31, VLOOKUP(D31,PSollSK,3,FALSE)*E31)))</f>
        <v/>
      </c>
      <c r="G31" s="50" t="str">
        <f>IF(OR(D31="",D31="keine",E31=""),"",IF(D31="Wie Nbedarf",VLOOKUP('N-Bedarf SK'!D29,PSollSK,4,FALSE)*E31, VLOOKUP(D31,PSollSK,4,FALSE)*E31))</f>
        <v/>
      </c>
      <c r="H31" s="88"/>
      <c r="I31" s="49"/>
      <c r="J31" s="50" t="str">
        <f t="shared" si="0"/>
        <v/>
      </c>
      <c r="K31" s="50" t="str">
        <f t="shared" si="2"/>
        <v/>
      </c>
      <c r="L31" s="88"/>
      <c r="M31" s="49"/>
      <c r="N31" s="50" t="str">
        <f t="shared" si="1"/>
        <v/>
      </c>
      <c r="O31" s="50" t="str">
        <f t="shared" si="3"/>
        <v/>
      </c>
      <c r="P31" s="51"/>
      <c r="Q31" s="78" t="s">
        <v>261</v>
      </c>
      <c r="R31" s="49"/>
      <c r="S31" s="32" t="str">
        <f>IF(R31="","C",INDEX(Gehaltsklassen!A$11:A$15,MATCH(R31,Gehaltsklassen!D$11:D$15,1),1))</f>
        <v>C</v>
      </c>
      <c r="T31" s="49"/>
      <c r="U31" s="32" t="str">
        <f>IF(T31="","C",IF(T31="","C",IF(Q31="I",INDEX(Gehaltsklassen!A$11:A$15,MATCH(T31,Gehaltsklassen!C$11:C$15,1),1),IF(Q31="II",INDEX(Gehaltsklassen!A$11:A$15,MATCH(T31,Gehaltsklassen!D$11:D$15,1),1),IF(Q31="III",INDEX(Gehaltsklassen!A$11:A$15,MATCH(T31,Gehaltsklassen!E$11:E$15,1),1),"Falsche Bodenart")))))</f>
        <v>C</v>
      </c>
      <c r="V31" s="52" t="str">
        <f>IF(OR(C31=""),"",SUM(F31,J31,N31)*VLOOKUP(S31,Gehaltsklassen!$B$34:$D$38,2,FALSE))</f>
        <v/>
      </c>
      <c r="W31" s="52" t="str">
        <f>IF(OR(C31=""),"",SUM(F31,J31,N31)*VLOOKUP(S31,Gehaltsklassen!$B$34:$D$38,2,FALSE)*C31)</f>
        <v/>
      </c>
      <c r="X31" s="52" t="str">
        <f>IF(OR(C31=""),"",SUM(F31,J31,N31)*VLOOKUP(S31,Gehaltsklassen!$B$34:$D$38,3,FALSE))</f>
        <v/>
      </c>
      <c r="Y31" s="52" t="str">
        <f>IF(OR(C31=""),"",SUM(F31,J31,N31)*VLOOKUP(S31,Gehaltsklassen!$B$34:$D$38,3,FALSE)*C31)</f>
        <v/>
      </c>
      <c r="Z31" s="54" t="str">
        <f>IF(OR(C31=""),"",(SUM(G31,K31,O31)*VLOOKUP(U31,Gehaltsklassen!$B$34:$D$38,2,FALSE)))</f>
        <v/>
      </c>
      <c r="AA31" s="54" t="str">
        <f>IF(OR(C31=""),"",(SUM(G31,K31,O31)*VLOOKUP(U31,Gehaltsklassen!$B$34:$D$38,2,FALSE))*C31)</f>
        <v/>
      </c>
      <c r="AB31" s="53" t="str">
        <f>IF(OR(C31=""),"",(SUM(G31,K31,O31)*VLOOKUP(U31,Gehaltsklassen!$B$34:$D$38,3,FALSE)))</f>
        <v/>
      </c>
      <c r="AC31" s="53" t="str">
        <f>IF(OR(C31=""),"",(SUM(G31,K31,O31)*VLOOKUP(U31,Gehaltsklassen!$B$34:$D$38,3,FALSE))*C31)</f>
        <v/>
      </c>
    </row>
    <row r="32" spans="1:29" ht="31.9" customHeight="1" x14ac:dyDescent="0.2">
      <c r="A32" s="74" t="str">
        <f>IF(C32="","",MAX($A$11:A31)+1)</f>
        <v/>
      </c>
      <c r="B32" s="75" t="str">
        <f>IF('N-Bedarf-SK §13a'!B30="","",'N-Bedarf-SK §13a'!B30)</f>
        <v/>
      </c>
      <c r="C32" s="49" t="str">
        <f>IF('N-Bedarf-SK §13a'!C30="","",'N-Bedarf-SK §13a'!C30)</f>
        <v/>
      </c>
      <c r="D32" s="88" t="str">
        <f>IF('N-Bedarf-SK §13a'!D30="","",'N-Bedarf-SK §13a'!D30)</f>
        <v/>
      </c>
      <c r="E32" s="49" t="str">
        <f>IF('N-Bedarf-SK §13a'!G30="","",'N-Bedarf-SK §13a'!G30)</f>
        <v/>
      </c>
      <c r="F32" s="50" t="str">
        <f>IF(OR(D32="Spargel 2. Standjahr",D32="Spargel 1. Standjahr"),78,IF(OR(D32="",D32="keine",E32=""),"",IF(D32="Wie Nbedarf",VLOOKUP('N-Bedarf SK'!D30,PSollSK,3,FALSE)*E32, VLOOKUP(D32,PSollSK,3,FALSE)*E32)))</f>
        <v/>
      </c>
      <c r="G32" s="50" t="str">
        <f>IF(OR(D32="",D32="keine",E32=""),"",IF(D32="Wie Nbedarf",VLOOKUP('N-Bedarf SK'!D30,PSollSK,4,FALSE)*E32, VLOOKUP(D32,PSollSK,4,FALSE)*E32))</f>
        <v/>
      </c>
      <c r="H32" s="88"/>
      <c r="I32" s="49"/>
      <c r="J32" s="50" t="str">
        <f t="shared" si="0"/>
        <v/>
      </c>
      <c r="K32" s="50" t="str">
        <f t="shared" si="2"/>
        <v/>
      </c>
      <c r="L32" s="88"/>
      <c r="M32" s="49"/>
      <c r="N32" s="50" t="str">
        <f t="shared" si="1"/>
        <v/>
      </c>
      <c r="O32" s="50" t="str">
        <f t="shared" si="3"/>
        <v/>
      </c>
      <c r="P32" s="51"/>
      <c r="Q32" s="78" t="s">
        <v>261</v>
      </c>
      <c r="R32" s="49"/>
      <c r="S32" s="32" t="str">
        <f>IF(R32="","C",INDEX(Gehaltsklassen!A$11:A$15,MATCH(R32,Gehaltsklassen!D$11:D$15,1),1))</f>
        <v>C</v>
      </c>
      <c r="T32" s="49"/>
      <c r="U32" s="32" t="str">
        <f>IF(T32="","C",IF(T32="","C",IF(Q32="I",INDEX(Gehaltsklassen!A$11:A$15,MATCH(T32,Gehaltsklassen!C$11:C$15,1),1),IF(Q32="II",INDEX(Gehaltsklassen!A$11:A$15,MATCH(T32,Gehaltsklassen!D$11:D$15,1),1),IF(Q32="III",INDEX(Gehaltsklassen!A$11:A$15,MATCH(T32,Gehaltsklassen!E$11:E$15,1),1),"Falsche Bodenart")))))</f>
        <v>C</v>
      </c>
      <c r="V32" s="52" t="str">
        <f>IF(OR(C32=""),"",SUM(F32,J32,N32)*VLOOKUP(S32,Gehaltsklassen!$B$34:$D$38,2,FALSE))</f>
        <v/>
      </c>
      <c r="W32" s="52" t="str">
        <f>IF(OR(C32=""),"",SUM(F32,J32,N32)*VLOOKUP(S32,Gehaltsklassen!$B$34:$D$38,2,FALSE)*C32)</f>
        <v/>
      </c>
      <c r="X32" s="52" t="str">
        <f>IF(OR(C32=""),"",SUM(F32,J32,N32)*VLOOKUP(S32,Gehaltsklassen!$B$34:$D$38,3,FALSE))</f>
        <v/>
      </c>
      <c r="Y32" s="52" t="str">
        <f>IF(OR(C32=""),"",SUM(F32,J32,N32)*VLOOKUP(S32,Gehaltsklassen!$B$34:$D$38,3,FALSE)*C32)</f>
        <v/>
      </c>
      <c r="Z32" s="54" t="str">
        <f>IF(OR(C32=""),"",(SUM(G32,K32,O32)*VLOOKUP(U32,Gehaltsklassen!$B$34:$D$38,2,FALSE)))</f>
        <v/>
      </c>
      <c r="AA32" s="54" t="str">
        <f>IF(OR(C32=""),"",(SUM(G32,K32,O32)*VLOOKUP(U32,Gehaltsklassen!$B$34:$D$38,2,FALSE))*C32)</f>
        <v/>
      </c>
      <c r="AB32" s="53" t="str">
        <f>IF(OR(C32=""),"",(SUM(G32,K32,O32)*VLOOKUP(U32,Gehaltsklassen!$B$34:$D$38,3,FALSE)))</f>
        <v/>
      </c>
      <c r="AC32" s="53" t="str">
        <f>IF(OR(C32=""),"",(SUM(G32,K32,O32)*VLOOKUP(U32,Gehaltsklassen!$B$34:$D$38,3,FALSE))*C32)</f>
        <v/>
      </c>
    </row>
    <row r="33" spans="1:29" ht="31.9" customHeight="1" x14ac:dyDescent="0.2">
      <c r="A33" s="74" t="str">
        <f>IF(C33="","",MAX($A$11:A32)+1)</f>
        <v/>
      </c>
      <c r="B33" s="75" t="str">
        <f>IF('N-Bedarf-SK §13a'!B31="","",'N-Bedarf-SK §13a'!B31)</f>
        <v/>
      </c>
      <c r="C33" s="49" t="str">
        <f>IF('N-Bedarf-SK §13a'!C31="","",'N-Bedarf-SK §13a'!C31)</f>
        <v/>
      </c>
      <c r="D33" s="88" t="str">
        <f>IF('N-Bedarf-SK §13a'!D31="","",'N-Bedarf-SK §13a'!D31)</f>
        <v/>
      </c>
      <c r="E33" s="49" t="str">
        <f>IF('N-Bedarf-SK §13a'!G31="","",'N-Bedarf-SK §13a'!G31)</f>
        <v/>
      </c>
      <c r="F33" s="50" t="str">
        <f>IF(OR(D33="Spargel 2. Standjahr",D33="Spargel 1. Standjahr"),78,IF(OR(D33="",D33="keine",E33=""),"",IF(D33="Wie Nbedarf",VLOOKUP('N-Bedarf SK'!D31,PSollSK,3,FALSE)*E33, VLOOKUP(D33,PSollSK,3,FALSE)*E33)))</f>
        <v/>
      </c>
      <c r="G33" s="50" t="str">
        <f>IF(OR(D33="",D33="keine",E33=""),"",IF(D33="Wie Nbedarf",VLOOKUP('N-Bedarf SK'!D31,PSollSK,4,FALSE)*E33, VLOOKUP(D33,PSollSK,4,FALSE)*E33))</f>
        <v/>
      </c>
      <c r="H33" s="88"/>
      <c r="I33" s="49"/>
      <c r="J33" s="50" t="str">
        <f t="shared" si="0"/>
        <v/>
      </c>
      <c r="K33" s="50" t="str">
        <f t="shared" si="2"/>
        <v/>
      </c>
      <c r="L33" s="88"/>
      <c r="M33" s="49"/>
      <c r="N33" s="50" t="str">
        <f t="shared" si="1"/>
        <v/>
      </c>
      <c r="O33" s="50" t="str">
        <f t="shared" si="3"/>
        <v/>
      </c>
      <c r="P33" s="51"/>
      <c r="Q33" s="78" t="s">
        <v>261</v>
      </c>
      <c r="R33" s="49"/>
      <c r="S33" s="32" t="str">
        <f>IF(R33="","C",INDEX(Gehaltsklassen!A$11:A$15,MATCH(R33,Gehaltsklassen!D$11:D$15,1),1))</f>
        <v>C</v>
      </c>
      <c r="T33" s="49"/>
      <c r="U33" s="32" t="str">
        <f>IF(T33="","C",IF(T33="","C",IF(Q33="I",INDEX(Gehaltsklassen!A$11:A$15,MATCH(T33,Gehaltsklassen!C$11:C$15,1),1),IF(Q33="II",INDEX(Gehaltsklassen!A$11:A$15,MATCH(T33,Gehaltsklassen!D$11:D$15,1),1),IF(Q33="III",INDEX(Gehaltsklassen!A$11:A$15,MATCH(T33,Gehaltsklassen!E$11:E$15,1),1),"Falsche Bodenart")))))</f>
        <v>C</v>
      </c>
      <c r="V33" s="52" t="str">
        <f>IF(OR(C33=""),"",SUM(F33,J33,N33)*VLOOKUP(S33,Gehaltsklassen!$B$34:$D$38,2,FALSE))</f>
        <v/>
      </c>
      <c r="W33" s="52" t="str">
        <f>IF(OR(C33=""),"",SUM(F33,J33,N33)*VLOOKUP(S33,Gehaltsklassen!$B$34:$D$38,2,FALSE)*C33)</f>
        <v/>
      </c>
      <c r="X33" s="52" t="str">
        <f>IF(OR(C33=""),"",SUM(F33,J33,N33)*VLOOKUP(S33,Gehaltsklassen!$B$34:$D$38,3,FALSE))</f>
        <v/>
      </c>
      <c r="Y33" s="52" t="str">
        <f>IF(OR(C33=""),"",SUM(F33,J33,N33)*VLOOKUP(S33,Gehaltsklassen!$B$34:$D$38,3,FALSE)*C33)</f>
        <v/>
      </c>
      <c r="Z33" s="54" t="str">
        <f>IF(OR(C33=""),"",(SUM(G33,K33,O33)*VLOOKUP(U33,Gehaltsklassen!$B$34:$D$38,2,FALSE)))</f>
        <v/>
      </c>
      <c r="AA33" s="54" t="str">
        <f>IF(OR(C33=""),"",(SUM(G33,K33,O33)*VLOOKUP(U33,Gehaltsklassen!$B$34:$D$38,2,FALSE))*C33)</f>
        <v/>
      </c>
      <c r="AB33" s="53" t="str">
        <f>IF(OR(C33=""),"",(SUM(G33,K33,O33)*VLOOKUP(U33,Gehaltsklassen!$B$34:$D$38,3,FALSE)))</f>
        <v/>
      </c>
      <c r="AC33" s="53" t="str">
        <f>IF(OR(C33=""),"",(SUM(G33,K33,O33)*VLOOKUP(U33,Gehaltsklassen!$B$34:$D$38,3,FALSE))*C33)</f>
        <v/>
      </c>
    </row>
    <row r="34" spans="1:29" ht="31.9" customHeight="1" x14ac:dyDescent="0.2">
      <c r="A34" s="74" t="str">
        <f>IF(C34="","",MAX($A$11:A33)+1)</f>
        <v/>
      </c>
      <c r="B34" s="75" t="str">
        <f>IF('N-Bedarf-SK §13a'!B32="","",'N-Bedarf-SK §13a'!B32)</f>
        <v/>
      </c>
      <c r="C34" s="49" t="str">
        <f>IF('N-Bedarf-SK §13a'!C32="","",'N-Bedarf-SK §13a'!C32)</f>
        <v/>
      </c>
      <c r="D34" s="88" t="str">
        <f>IF('N-Bedarf-SK §13a'!D32="","",'N-Bedarf-SK §13a'!D32)</f>
        <v/>
      </c>
      <c r="E34" s="49" t="str">
        <f>IF('N-Bedarf-SK §13a'!G32="","",'N-Bedarf-SK §13a'!G32)</f>
        <v/>
      </c>
      <c r="F34" s="50" t="str">
        <f>IF(OR(D34="Spargel 2. Standjahr",D34="Spargel 1. Standjahr"),78,IF(OR(D34="",D34="keine",E34=""),"",IF(D34="Wie Nbedarf",VLOOKUP('N-Bedarf SK'!D32,PSollSK,3,FALSE)*E34, VLOOKUP(D34,PSollSK,3,FALSE)*E34)))</f>
        <v/>
      </c>
      <c r="G34" s="50" t="str">
        <f>IF(OR(D34="",D34="keine",E34=""),"",IF(D34="Wie Nbedarf",VLOOKUP('N-Bedarf SK'!D32,PSollSK,4,FALSE)*E34, VLOOKUP(D34,PSollSK,4,FALSE)*E34))</f>
        <v/>
      </c>
      <c r="H34" s="88"/>
      <c r="I34" s="49"/>
      <c r="J34" s="50" t="str">
        <f t="shared" si="0"/>
        <v/>
      </c>
      <c r="K34" s="50" t="str">
        <f t="shared" si="2"/>
        <v/>
      </c>
      <c r="L34" s="88"/>
      <c r="M34" s="49"/>
      <c r="N34" s="50" t="str">
        <f t="shared" si="1"/>
        <v/>
      </c>
      <c r="O34" s="50" t="str">
        <f t="shared" si="3"/>
        <v/>
      </c>
      <c r="P34" s="51"/>
      <c r="Q34" s="78" t="s">
        <v>261</v>
      </c>
      <c r="R34" s="49"/>
      <c r="S34" s="32" t="str">
        <f>IF(R34="","C",INDEX(Gehaltsklassen!A$11:A$15,MATCH(R34,Gehaltsklassen!D$11:D$15,1),1))</f>
        <v>C</v>
      </c>
      <c r="T34" s="49"/>
      <c r="U34" s="32" t="str">
        <f>IF(T34="","C",IF(T34="","C",IF(Q34="I",INDEX(Gehaltsklassen!A$11:A$15,MATCH(T34,Gehaltsklassen!C$11:C$15,1),1),IF(Q34="II",INDEX(Gehaltsklassen!A$11:A$15,MATCH(T34,Gehaltsklassen!D$11:D$15,1),1),IF(Q34="III",INDEX(Gehaltsklassen!A$11:A$15,MATCH(T34,Gehaltsklassen!E$11:E$15,1),1),"Falsche Bodenart")))))</f>
        <v>C</v>
      </c>
      <c r="V34" s="52" t="str">
        <f>IF(OR(C34=""),"",SUM(F34,J34,N34)*VLOOKUP(S34,Gehaltsklassen!$B$34:$D$38,2,FALSE))</f>
        <v/>
      </c>
      <c r="W34" s="52" t="str">
        <f>IF(OR(C34=""),"",SUM(F34,J34,N34)*VLOOKUP(S34,Gehaltsklassen!$B$34:$D$38,2,FALSE)*C34)</f>
        <v/>
      </c>
      <c r="X34" s="52" t="str">
        <f>IF(OR(C34=""),"",SUM(F34,J34,N34)*VLOOKUP(S34,Gehaltsklassen!$B$34:$D$38,3,FALSE))</f>
        <v/>
      </c>
      <c r="Y34" s="52" t="str">
        <f>IF(OR(C34=""),"",SUM(F34,J34,N34)*VLOOKUP(S34,Gehaltsklassen!$B$34:$D$38,3,FALSE)*C34)</f>
        <v/>
      </c>
      <c r="Z34" s="54" t="str">
        <f>IF(OR(C34=""),"",(SUM(G34,K34,O34)*VLOOKUP(U34,Gehaltsklassen!$B$34:$D$38,2,FALSE)))</f>
        <v/>
      </c>
      <c r="AA34" s="54" t="str">
        <f>IF(OR(C34=""),"",(SUM(G34,K34,O34)*VLOOKUP(U34,Gehaltsklassen!$B$34:$D$38,2,FALSE))*C34)</f>
        <v/>
      </c>
      <c r="AB34" s="53" t="str">
        <f>IF(OR(C34=""),"",(SUM(G34,K34,O34)*VLOOKUP(U34,Gehaltsklassen!$B$34:$D$38,3,FALSE)))</f>
        <v/>
      </c>
      <c r="AC34" s="53" t="str">
        <f>IF(OR(C34=""),"",(SUM(G34,K34,O34)*VLOOKUP(U34,Gehaltsklassen!$B$34:$D$38,3,FALSE))*C34)</f>
        <v/>
      </c>
    </row>
    <row r="35" spans="1:29" ht="31.9" customHeight="1" x14ac:dyDescent="0.2">
      <c r="A35" s="74" t="str">
        <f>IF(C35="","",MAX($A$11:A34)+1)</f>
        <v/>
      </c>
      <c r="B35" s="75" t="str">
        <f>IF('N-Bedarf-SK §13a'!B33="","",'N-Bedarf-SK §13a'!B33)</f>
        <v/>
      </c>
      <c r="C35" s="49" t="str">
        <f>IF('N-Bedarf-SK §13a'!C33="","",'N-Bedarf-SK §13a'!C33)</f>
        <v/>
      </c>
      <c r="D35" s="88" t="str">
        <f>IF('N-Bedarf-SK §13a'!D33="","",'N-Bedarf-SK §13a'!D33)</f>
        <v/>
      </c>
      <c r="E35" s="49" t="str">
        <f>IF('N-Bedarf-SK §13a'!G33="","",'N-Bedarf-SK §13a'!G33)</f>
        <v/>
      </c>
      <c r="F35" s="50" t="str">
        <f>IF(OR(D35="Spargel 2. Standjahr",D35="Spargel 1. Standjahr"),78,IF(OR(D35="",D35="keine",E35=""),"",IF(D35="Wie Nbedarf",VLOOKUP('N-Bedarf SK'!D33,PSollSK,3,FALSE)*E35, VLOOKUP(D35,PSollSK,3,FALSE)*E35)))</f>
        <v/>
      </c>
      <c r="G35" s="50" t="str">
        <f>IF(OR(D35="",D35="keine",E35=""),"",IF(D35="Wie Nbedarf",VLOOKUP('N-Bedarf SK'!D33,PSollSK,4,FALSE)*E35, VLOOKUP(D35,PSollSK,4,FALSE)*E35))</f>
        <v/>
      </c>
      <c r="H35" s="88"/>
      <c r="I35" s="49"/>
      <c r="J35" s="50" t="str">
        <f t="shared" si="0"/>
        <v/>
      </c>
      <c r="K35" s="50" t="str">
        <f t="shared" si="2"/>
        <v/>
      </c>
      <c r="L35" s="88"/>
      <c r="M35" s="49"/>
      <c r="N35" s="50" t="str">
        <f t="shared" si="1"/>
        <v/>
      </c>
      <c r="O35" s="50" t="str">
        <f t="shared" si="3"/>
        <v/>
      </c>
      <c r="P35" s="51"/>
      <c r="Q35" s="78" t="s">
        <v>261</v>
      </c>
      <c r="R35" s="49"/>
      <c r="S35" s="32" t="str">
        <f>IF(R35="","C",INDEX(Gehaltsklassen!A$11:A$15,MATCH(R35,Gehaltsklassen!D$11:D$15,1),1))</f>
        <v>C</v>
      </c>
      <c r="T35" s="49"/>
      <c r="U35" s="32" t="str">
        <f>IF(T35="","C",IF(T35="","C",IF(Q35="I",INDEX(Gehaltsklassen!A$11:A$15,MATCH(T35,Gehaltsklassen!C$11:C$15,1),1),IF(Q35="II",INDEX(Gehaltsklassen!A$11:A$15,MATCH(T35,Gehaltsklassen!D$11:D$15,1),1),IF(Q35="III",INDEX(Gehaltsklassen!A$11:A$15,MATCH(T35,Gehaltsklassen!E$11:E$15,1),1),"Falsche Bodenart")))))</f>
        <v>C</v>
      </c>
      <c r="V35" s="52" t="str">
        <f>IF(OR(C35=""),"",SUM(F35,J35,N35)*VLOOKUP(S35,Gehaltsklassen!$B$34:$D$38,2,FALSE))</f>
        <v/>
      </c>
      <c r="W35" s="52" t="str">
        <f>IF(OR(C35=""),"",SUM(F35,J35,N35)*VLOOKUP(S35,Gehaltsklassen!$B$34:$D$38,2,FALSE)*C35)</f>
        <v/>
      </c>
      <c r="X35" s="52" t="str">
        <f>IF(OR(C35=""),"",SUM(F35,J35,N35)*VLOOKUP(S35,Gehaltsklassen!$B$34:$D$38,3,FALSE))</f>
        <v/>
      </c>
      <c r="Y35" s="52" t="str">
        <f>IF(OR(C35=""),"",SUM(F35,J35,N35)*VLOOKUP(S35,Gehaltsklassen!$B$34:$D$38,3,FALSE)*C35)</f>
        <v/>
      </c>
      <c r="Z35" s="54" t="str">
        <f>IF(OR(C35=""),"",(SUM(G35,K35,O35)*VLOOKUP(U35,Gehaltsklassen!$B$34:$D$38,2,FALSE)))</f>
        <v/>
      </c>
      <c r="AA35" s="54" t="str">
        <f>IF(OR(C35=""),"",(SUM(G35,K35,O35)*VLOOKUP(U35,Gehaltsklassen!$B$34:$D$38,2,FALSE))*C35)</f>
        <v/>
      </c>
      <c r="AB35" s="53" t="str">
        <f>IF(OR(C35=""),"",(SUM(G35,K35,O35)*VLOOKUP(U35,Gehaltsklassen!$B$34:$D$38,3,FALSE)))</f>
        <v/>
      </c>
      <c r="AC35" s="53" t="str">
        <f>IF(OR(C35=""),"",(SUM(G35,K35,O35)*VLOOKUP(U35,Gehaltsklassen!$B$34:$D$38,3,FALSE))*C35)</f>
        <v/>
      </c>
    </row>
    <row r="36" spans="1:29" ht="31.9" customHeight="1" x14ac:dyDescent="0.2">
      <c r="A36" s="74" t="str">
        <f>IF(C36="","",MAX($A$11:A35)+1)</f>
        <v/>
      </c>
      <c r="B36" s="75" t="str">
        <f>IF('N-Bedarf-SK §13a'!B34="","",'N-Bedarf-SK §13a'!B34)</f>
        <v/>
      </c>
      <c r="C36" s="49" t="str">
        <f>IF('N-Bedarf-SK §13a'!C34="","",'N-Bedarf-SK §13a'!C34)</f>
        <v/>
      </c>
      <c r="D36" s="88" t="str">
        <f>IF('N-Bedarf-SK §13a'!D34="","",'N-Bedarf-SK §13a'!D34)</f>
        <v/>
      </c>
      <c r="E36" s="49" t="str">
        <f>IF('N-Bedarf-SK §13a'!G34="","",'N-Bedarf-SK §13a'!G34)</f>
        <v/>
      </c>
      <c r="F36" s="50" t="str">
        <f>IF(OR(D36="Spargel 2. Standjahr",D36="Spargel 1. Standjahr"),78,IF(OR(D36="",D36="keine",E36=""),"",IF(D36="Wie Nbedarf",VLOOKUP('N-Bedarf SK'!D34,PSollSK,3,FALSE)*E36, VLOOKUP(D36,PSollSK,3,FALSE)*E36)))</f>
        <v/>
      </c>
      <c r="G36" s="50" t="str">
        <f>IF(OR(D36="",D36="keine",E36=""),"",IF(D36="Wie Nbedarf",VLOOKUP('N-Bedarf SK'!D34,PSollSK,4,FALSE)*E36, VLOOKUP(D36,PSollSK,4,FALSE)*E36))</f>
        <v/>
      </c>
      <c r="H36" s="88"/>
      <c r="I36" s="49"/>
      <c r="J36" s="50" t="str">
        <f t="shared" si="0"/>
        <v/>
      </c>
      <c r="K36" s="50" t="str">
        <f t="shared" si="2"/>
        <v/>
      </c>
      <c r="L36" s="88"/>
      <c r="M36" s="49"/>
      <c r="N36" s="50" t="str">
        <f t="shared" si="1"/>
        <v/>
      </c>
      <c r="O36" s="50" t="str">
        <f t="shared" si="3"/>
        <v/>
      </c>
      <c r="P36" s="51"/>
      <c r="Q36" s="78" t="s">
        <v>261</v>
      </c>
      <c r="R36" s="49"/>
      <c r="S36" s="32" t="str">
        <f>IF(R36="","C",INDEX(Gehaltsklassen!A$11:A$15,MATCH(R36,Gehaltsklassen!D$11:D$15,1),1))</f>
        <v>C</v>
      </c>
      <c r="T36" s="49"/>
      <c r="U36" s="32" t="str">
        <f>IF(T36="","C",IF(T36="","C",IF(Q36="I",INDEX(Gehaltsklassen!A$11:A$15,MATCH(T36,Gehaltsklassen!C$11:C$15,1),1),IF(Q36="II",INDEX(Gehaltsklassen!A$11:A$15,MATCH(T36,Gehaltsklassen!D$11:D$15,1),1),IF(Q36="III",INDEX(Gehaltsklassen!A$11:A$15,MATCH(T36,Gehaltsklassen!E$11:E$15,1),1),"Falsche Bodenart")))))</f>
        <v>C</v>
      </c>
      <c r="V36" s="52" t="str">
        <f>IF(OR(C36=""),"",SUM(F36,J36,N36)*VLOOKUP(S36,Gehaltsklassen!$B$34:$D$38,2,FALSE))</f>
        <v/>
      </c>
      <c r="W36" s="52" t="str">
        <f>IF(OR(C36=""),"",SUM(F36,J36,N36)*VLOOKUP(S36,Gehaltsklassen!$B$34:$D$38,2,FALSE)*C36)</f>
        <v/>
      </c>
      <c r="X36" s="52" t="str">
        <f>IF(OR(C36=""),"",SUM(F36,J36,N36)*VLOOKUP(S36,Gehaltsklassen!$B$34:$D$38,3,FALSE))</f>
        <v/>
      </c>
      <c r="Y36" s="52" t="str">
        <f>IF(OR(C36=""),"",SUM(F36,J36,N36)*VLOOKUP(S36,Gehaltsklassen!$B$34:$D$38,3,FALSE)*C36)</f>
        <v/>
      </c>
      <c r="Z36" s="54" t="str">
        <f>IF(OR(C36=""),"",(SUM(G36,K36,O36)*VLOOKUP(U36,Gehaltsklassen!$B$34:$D$38,2,FALSE)))</f>
        <v/>
      </c>
      <c r="AA36" s="54" t="str">
        <f>IF(OR(C36=""),"",(SUM(G36,K36,O36)*VLOOKUP(U36,Gehaltsklassen!$B$34:$D$38,2,FALSE))*C36)</f>
        <v/>
      </c>
      <c r="AB36" s="53" t="str">
        <f>IF(OR(C36=""),"",(SUM(G36,K36,O36)*VLOOKUP(U36,Gehaltsklassen!$B$34:$D$38,3,FALSE)))</f>
        <v/>
      </c>
      <c r="AC36" s="53" t="str">
        <f>IF(OR(C36=""),"",(SUM(G36,K36,O36)*VLOOKUP(U36,Gehaltsklassen!$B$34:$D$38,3,FALSE))*C36)</f>
        <v/>
      </c>
    </row>
    <row r="37" spans="1:29" ht="31.9" customHeight="1" x14ac:dyDescent="0.2">
      <c r="A37" s="74" t="str">
        <f>IF(C37="","",MAX($A$11:A36)+1)</f>
        <v/>
      </c>
      <c r="B37" s="75" t="str">
        <f>IF('N-Bedarf-SK §13a'!B35="","",'N-Bedarf-SK §13a'!B35)</f>
        <v/>
      </c>
      <c r="C37" s="49" t="str">
        <f>IF('N-Bedarf-SK §13a'!C35="","",'N-Bedarf-SK §13a'!C35)</f>
        <v/>
      </c>
      <c r="D37" s="88" t="str">
        <f>IF('N-Bedarf-SK §13a'!D35="","",'N-Bedarf-SK §13a'!D35)</f>
        <v/>
      </c>
      <c r="E37" s="49" t="str">
        <f>IF('N-Bedarf-SK §13a'!G35="","",'N-Bedarf-SK §13a'!G35)</f>
        <v/>
      </c>
      <c r="F37" s="50" t="str">
        <f>IF(OR(D37="Spargel 2. Standjahr",D37="Spargel 1. Standjahr"),78,IF(OR(D37="",D37="keine",E37=""),"",IF(D37="Wie Nbedarf",VLOOKUP('N-Bedarf SK'!D35,PSollSK,3,FALSE)*E37, VLOOKUP(D37,PSollSK,3,FALSE)*E37)))</f>
        <v/>
      </c>
      <c r="G37" s="50" t="str">
        <f>IF(OR(D37="",D37="keine",E37=""),"",IF(D37="Wie Nbedarf",VLOOKUP('N-Bedarf SK'!D35,PSollSK,4,FALSE)*E37, VLOOKUP(D37,PSollSK,4,FALSE)*E37))</f>
        <v/>
      </c>
      <c r="H37" s="88"/>
      <c r="I37" s="49"/>
      <c r="J37" s="50" t="str">
        <f t="shared" si="0"/>
        <v/>
      </c>
      <c r="K37" s="50" t="str">
        <f t="shared" si="2"/>
        <v/>
      </c>
      <c r="L37" s="88"/>
      <c r="M37" s="49"/>
      <c r="N37" s="50" t="str">
        <f t="shared" si="1"/>
        <v/>
      </c>
      <c r="O37" s="50" t="str">
        <f t="shared" si="3"/>
        <v/>
      </c>
      <c r="P37" s="51"/>
      <c r="Q37" s="78" t="s">
        <v>261</v>
      </c>
      <c r="R37" s="49"/>
      <c r="S37" s="32" t="str">
        <f>IF(R37="","C",INDEX(Gehaltsklassen!A$11:A$15,MATCH(R37,Gehaltsklassen!D$11:D$15,1),1))</f>
        <v>C</v>
      </c>
      <c r="T37" s="49"/>
      <c r="U37" s="32" t="str">
        <f>IF(T37="","C",IF(T37="","C",IF(Q37="I",INDEX(Gehaltsklassen!A$11:A$15,MATCH(T37,Gehaltsklassen!C$11:C$15,1),1),IF(Q37="II",INDEX(Gehaltsklassen!A$11:A$15,MATCH(T37,Gehaltsklassen!D$11:D$15,1),1),IF(Q37="III",INDEX(Gehaltsklassen!A$11:A$15,MATCH(T37,Gehaltsklassen!E$11:E$15,1),1),"Falsche Bodenart")))))</f>
        <v>C</v>
      </c>
      <c r="V37" s="52" t="str">
        <f>IF(OR(C37=""),"",SUM(F37,J37,N37)*VLOOKUP(S37,Gehaltsklassen!$B$34:$D$38,2,FALSE))</f>
        <v/>
      </c>
      <c r="W37" s="52" t="str">
        <f>IF(OR(C37=""),"",SUM(F37,J37,N37)*VLOOKUP(S37,Gehaltsklassen!$B$34:$D$38,2,FALSE)*C37)</f>
        <v/>
      </c>
      <c r="X37" s="52" t="str">
        <f>IF(OR(C37=""),"",SUM(F37,J37,N37)*VLOOKUP(S37,Gehaltsklassen!$B$34:$D$38,3,FALSE))</f>
        <v/>
      </c>
      <c r="Y37" s="52" t="str">
        <f>IF(OR(C37=""),"",SUM(F37,J37,N37)*VLOOKUP(S37,Gehaltsklassen!$B$34:$D$38,3,FALSE)*C37)</f>
        <v/>
      </c>
      <c r="Z37" s="54" t="str">
        <f>IF(OR(C37=""),"",(SUM(G37,K37,O37)*VLOOKUP(U37,Gehaltsklassen!$B$34:$D$38,2,FALSE)))</f>
        <v/>
      </c>
      <c r="AA37" s="54" t="str">
        <f>IF(OR(C37=""),"",(SUM(G37,K37,O37)*VLOOKUP(U37,Gehaltsklassen!$B$34:$D$38,2,FALSE))*C37)</f>
        <v/>
      </c>
      <c r="AB37" s="53" t="str">
        <f>IF(OR(C37=""),"",(SUM(G37,K37,O37)*VLOOKUP(U37,Gehaltsklassen!$B$34:$D$38,3,FALSE)))</f>
        <v/>
      </c>
      <c r="AC37" s="53" t="str">
        <f>IF(OR(C37=""),"",(SUM(G37,K37,O37)*VLOOKUP(U37,Gehaltsklassen!$B$34:$D$38,3,FALSE))*C37)</f>
        <v/>
      </c>
    </row>
    <row r="38" spans="1:29" ht="31.9" customHeight="1" x14ac:dyDescent="0.2">
      <c r="A38" s="74" t="str">
        <f>IF(C38="","",MAX($A$11:A37)+1)</f>
        <v/>
      </c>
      <c r="B38" s="75" t="str">
        <f>IF('N-Bedarf-SK §13a'!B36="","",'N-Bedarf-SK §13a'!B36)</f>
        <v/>
      </c>
      <c r="C38" s="49" t="str">
        <f>IF('N-Bedarf-SK §13a'!C36="","",'N-Bedarf-SK §13a'!C36)</f>
        <v/>
      </c>
      <c r="D38" s="88" t="str">
        <f>IF('N-Bedarf-SK §13a'!D36="","",'N-Bedarf-SK §13a'!D36)</f>
        <v/>
      </c>
      <c r="E38" s="49" t="str">
        <f>IF('N-Bedarf-SK §13a'!G36="","",'N-Bedarf-SK §13a'!G36)</f>
        <v/>
      </c>
      <c r="F38" s="50" t="str">
        <f>IF(OR(D38="Spargel 2. Standjahr",D38="Spargel 1. Standjahr"),78,IF(OR(D38="",D38="keine",E38=""),"",IF(D38="Wie Nbedarf",VLOOKUP('N-Bedarf SK'!D36,PSollSK,3,FALSE)*E38, VLOOKUP(D38,PSollSK,3,FALSE)*E38)))</f>
        <v/>
      </c>
      <c r="G38" s="50" t="str">
        <f>IF(OR(D38="",D38="keine",E38=""),"",IF(D38="Wie Nbedarf",VLOOKUP('N-Bedarf SK'!D36,PSollSK,4,FALSE)*E38, VLOOKUP(D38,PSollSK,4,FALSE)*E38))</f>
        <v/>
      </c>
      <c r="H38" s="88"/>
      <c r="I38" s="49"/>
      <c r="J38" s="50" t="str">
        <f t="shared" si="0"/>
        <v/>
      </c>
      <c r="K38" s="50" t="str">
        <f t="shared" si="2"/>
        <v/>
      </c>
      <c r="L38" s="88"/>
      <c r="M38" s="49"/>
      <c r="N38" s="50" t="str">
        <f t="shared" si="1"/>
        <v/>
      </c>
      <c r="O38" s="50" t="str">
        <f t="shared" si="3"/>
        <v/>
      </c>
      <c r="P38" s="51"/>
      <c r="Q38" s="78" t="s">
        <v>261</v>
      </c>
      <c r="R38" s="49"/>
      <c r="S38" s="32" t="str">
        <f>IF(R38="","C",INDEX(Gehaltsklassen!A$11:A$15,MATCH(R38,Gehaltsklassen!D$11:D$15,1),1))</f>
        <v>C</v>
      </c>
      <c r="T38" s="49"/>
      <c r="U38" s="32" t="str">
        <f>IF(T38="","C",IF(T38="","C",IF(Q38="I",INDEX(Gehaltsklassen!A$11:A$15,MATCH(T38,Gehaltsklassen!C$11:C$15,1),1),IF(Q38="II",INDEX(Gehaltsklassen!A$11:A$15,MATCH(T38,Gehaltsklassen!D$11:D$15,1),1),IF(Q38="III",INDEX(Gehaltsklassen!A$11:A$15,MATCH(T38,Gehaltsklassen!E$11:E$15,1),1),"Falsche Bodenart")))))</f>
        <v>C</v>
      </c>
      <c r="V38" s="52" t="str">
        <f>IF(OR(C38=""),"",SUM(F38,J38,N38)*VLOOKUP(S38,Gehaltsklassen!$B$34:$D$38,2,FALSE))</f>
        <v/>
      </c>
      <c r="W38" s="52" t="str">
        <f>IF(OR(C38=""),"",SUM(F38,J38,N38)*VLOOKUP(S38,Gehaltsklassen!$B$34:$D$38,2,FALSE)*C38)</f>
        <v/>
      </c>
      <c r="X38" s="52" t="str">
        <f>IF(OR(C38=""),"",SUM(F38,J38,N38)*VLOOKUP(S38,Gehaltsklassen!$B$34:$D$38,3,FALSE))</f>
        <v/>
      </c>
      <c r="Y38" s="52" t="str">
        <f>IF(OR(C38=""),"",SUM(F38,J38,N38)*VLOOKUP(S38,Gehaltsklassen!$B$34:$D$38,3,FALSE)*C38)</f>
        <v/>
      </c>
      <c r="Z38" s="54" t="str">
        <f>IF(OR(C38=""),"",(SUM(G38,K38,O38)*VLOOKUP(U38,Gehaltsklassen!$B$34:$D$38,2,FALSE)))</f>
        <v/>
      </c>
      <c r="AA38" s="54" t="str">
        <f>IF(OR(C38=""),"",(SUM(G38,K38,O38)*VLOOKUP(U38,Gehaltsklassen!$B$34:$D$38,2,FALSE))*C38)</f>
        <v/>
      </c>
      <c r="AB38" s="53" t="str">
        <f>IF(OR(C38=""),"",(SUM(G38,K38,O38)*VLOOKUP(U38,Gehaltsklassen!$B$34:$D$38,3,FALSE)))</f>
        <v/>
      </c>
      <c r="AC38" s="53" t="str">
        <f>IF(OR(C38=""),"",(SUM(G38,K38,O38)*VLOOKUP(U38,Gehaltsklassen!$B$34:$D$38,3,FALSE))*C38)</f>
        <v/>
      </c>
    </row>
    <row r="39" spans="1:29" ht="31.9" customHeight="1" x14ac:dyDescent="0.2">
      <c r="A39" s="74" t="str">
        <f>IF(C39="","",MAX($A$11:A38)+1)</f>
        <v/>
      </c>
      <c r="B39" s="75" t="str">
        <f>IF('N-Bedarf-SK §13a'!B37="","",'N-Bedarf-SK §13a'!B37)</f>
        <v/>
      </c>
      <c r="C39" s="49" t="str">
        <f>IF('N-Bedarf-SK §13a'!C37="","",'N-Bedarf-SK §13a'!C37)</f>
        <v/>
      </c>
      <c r="D39" s="88" t="str">
        <f>IF('N-Bedarf-SK §13a'!D37="","",'N-Bedarf-SK §13a'!D37)</f>
        <v/>
      </c>
      <c r="E39" s="49" t="str">
        <f>IF('N-Bedarf-SK §13a'!G37="","",'N-Bedarf-SK §13a'!G37)</f>
        <v/>
      </c>
      <c r="F39" s="50" t="str">
        <f>IF(OR(D39="Spargel 2. Standjahr",D39="Spargel 1. Standjahr"),78,IF(OR(D39="",D39="keine",E39=""),"",IF(D39="Wie Nbedarf",VLOOKUP('N-Bedarf SK'!D37,PSollSK,3,FALSE)*E39, VLOOKUP(D39,PSollSK,3,FALSE)*E39)))</f>
        <v/>
      </c>
      <c r="G39" s="50" t="str">
        <f>IF(OR(D39="",D39="keine",E39=""),"",IF(D39="Wie Nbedarf",VLOOKUP('N-Bedarf SK'!D37,PSollSK,4,FALSE)*E39, VLOOKUP(D39,PSollSK,4,FALSE)*E39))</f>
        <v/>
      </c>
      <c r="H39" s="88"/>
      <c r="I39" s="49"/>
      <c r="J39" s="50" t="str">
        <f t="shared" si="0"/>
        <v/>
      </c>
      <c r="K39" s="50" t="str">
        <f t="shared" si="2"/>
        <v/>
      </c>
      <c r="L39" s="88"/>
      <c r="M39" s="49"/>
      <c r="N39" s="50" t="str">
        <f t="shared" si="1"/>
        <v/>
      </c>
      <c r="O39" s="50" t="str">
        <f t="shared" si="3"/>
        <v/>
      </c>
      <c r="P39" s="51"/>
      <c r="Q39" s="78" t="s">
        <v>261</v>
      </c>
      <c r="R39" s="49"/>
      <c r="S39" s="32" t="str">
        <f>IF(R39="","C",INDEX(Gehaltsklassen!A$11:A$15,MATCH(R39,Gehaltsklassen!D$11:D$15,1),1))</f>
        <v>C</v>
      </c>
      <c r="T39" s="49"/>
      <c r="U39" s="32" t="str">
        <f>IF(T39="","C",IF(T39="","C",IF(Q39="I",INDEX(Gehaltsklassen!A$11:A$15,MATCH(T39,Gehaltsklassen!C$11:C$15,1),1),IF(Q39="II",INDEX(Gehaltsklassen!A$11:A$15,MATCH(T39,Gehaltsklassen!D$11:D$15,1),1),IF(Q39="III",INDEX(Gehaltsklassen!A$11:A$15,MATCH(T39,Gehaltsklassen!E$11:E$15,1),1),"Falsche Bodenart")))))</f>
        <v>C</v>
      </c>
      <c r="V39" s="52" t="str">
        <f>IF(OR(C39=""),"",SUM(F39,J39,N39)*VLOOKUP(S39,Gehaltsklassen!$B$34:$D$38,2,FALSE))</f>
        <v/>
      </c>
      <c r="W39" s="52" t="str">
        <f>IF(OR(C39=""),"",SUM(F39,J39,N39)*VLOOKUP(S39,Gehaltsklassen!$B$34:$D$38,2,FALSE)*C39)</f>
        <v/>
      </c>
      <c r="X39" s="52" t="str">
        <f>IF(OR(C39=""),"",SUM(F39,J39,N39)*VLOOKUP(S39,Gehaltsklassen!$B$34:$D$38,3,FALSE))</f>
        <v/>
      </c>
      <c r="Y39" s="52" t="str">
        <f>IF(OR(C39=""),"",SUM(F39,J39,N39)*VLOOKUP(S39,Gehaltsklassen!$B$34:$D$38,3,FALSE)*C39)</f>
        <v/>
      </c>
      <c r="Z39" s="54" t="str">
        <f>IF(OR(C39=""),"",(SUM(G39,K39,O39)*VLOOKUP(U39,Gehaltsklassen!$B$34:$D$38,2,FALSE)))</f>
        <v/>
      </c>
      <c r="AA39" s="54" t="str">
        <f>IF(OR(C39=""),"",(SUM(G39,K39,O39)*VLOOKUP(U39,Gehaltsklassen!$B$34:$D$38,2,FALSE))*C39)</f>
        <v/>
      </c>
      <c r="AB39" s="53" t="str">
        <f>IF(OR(C39=""),"",(SUM(G39,K39,O39)*VLOOKUP(U39,Gehaltsklassen!$B$34:$D$38,3,FALSE)))</f>
        <v/>
      </c>
      <c r="AC39" s="53" t="str">
        <f>IF(OR(C39=""),"",(SUM(G39,K39,O39)*VLOOKUP(U39,Gehaltsklassen!$B$34:$D$38,3,FALSE))*C39)</f>
        <v/>
      </c>
    </row>
    <row r="40" spans="1:29" ht="31.9" customHeight="1" x14ac:dyDescent="0.2">
      <c r="A40" s="74" t="str">
        <f>IF(C40="","",MAX($A$11:A39)+1)</f>
        <v/>
      </c>
      <c r="B40" s="75" t="str">
        <f>IF('N-Bedarf-SK §13a'!B38="","",'N-Bedarf-SK §13a'!B38)</f>
        <v/>
      </c>
      <c r="C40" s="49" t="str">
        <f>IF('N-Bedarf-SK §13a'!C38="","",'N-Bedarf-SK §13a'!C38)</f>
        <v/>
      </c>
      <c r="D40" s="88" t="str">
        <f>IF('N-Bedarf-SK §13a'!D38="","",'N-Bedarf-SK §13a'!D38)</f>
        <v/>
      </c>
      <c r="E40" s="49" t="str">
        <f>IF('N-Bedarf-SK §13a'!G38="","",'N-Bedarf-SK §13a'!G38)</f>
        <v/>
      </c>
      <c r="F40" s="50" t="str">
        <f>IF(OR(D40="Spargel 2. Standjahr",D40="Spargel 1. Standjahr"),78,IF(OR(D40="",D40="keine",E40=""),"",IF(D40="Wie Nbedarf",VLOOKUP('N-Bedarf SK'!D38,PSollSK,3,FALSE)*E40, VLOOKUP(D40,PSollSK,3,FALSE)*E40)))</f>
        <v/>
      </c>
      <c r="G40" s="50" t="str">
        <f>IF(OR(D40="",D40="keine",E40=""),"",IF(D40="Wie Nbedarf",VLOOKUP('N-Bedarf SK'!D38,PSollSK,4,FALSE)*E40, VLOOKUP(D40,PSollSK,4,FALSE)*E40))</f>
        <v/>
      </c>
      <c r="H40" s="88"/>
      <c r="I40" s="49"/>
      <c r="J40" s="50" t="str">
        <f t="shared" si="0"/>
        <v/>
      </c>
      <c r="K40" s="50" t="str">
        <f t="shared" si="2"/>
        <v/>
      </c>
      <c r="L40" s="88"/>
      <c r="M40" s="49"/>
      <c r="N40" s="50" t="str">
        <f t="shared" si="1"/>
        <v/>
      </c>
      <c r="O40" s="50" t="str">
        <f t="shared" si="3"/>
        <v/>
      </c>
      <c r="P40" s="51"/>
      <c r="Q40" s="78" t="s">
        <v>261</v>
      </c>
      <c r="R40" s="49"/>
      <c r="S40" s="32" t="str">
        <f>IF(R40="","C",INDEX(Gehaltsklassen!A$11:A$15,MATCH(R40,Gehaltsklassen!D$11:D$15,1),1))</f>
        <v>C</v>
      </c>
      <c r="T40" s="49"/>
      <c r="U40" s="32" t="str">
        <f>IF(T40="","C",IF(T40="","C",IF(Q40="I",INDEX(Gehaltsklassen!A$11:A$15,MATCH(T40,Gehaltsklassen!C$11:C$15,1),1),IF(Q40="II",INDEX(Gehaltsklassen!A$11:A$15,MATCH(T40,Gehaltsklassen!D$11:D$15,1),1),IF(Q40="III",INDEX(Gehaltsklassen!A$11:A$15,MATCH(T40,Gehaltsklassen!E$11:E$15,1),1),"Falsche Bodenart")))))</f>
        <v>C</v>
      </c>
      <c r="V40" s="52" t="str">
        <f>IF(OR(C40=""),"",SUM(F40,J40,N40)*VLOOKUP(S40,Gehaltsklassen!$B$34:$D$38,2,FALSE))</f>
        <v/>
      </c>
      <c r="W40" s="52" t="str">
        <f>IF(OR(C40=""),"",SUM(F40,J40,N40)*VLOOKUP(S40,Gehaltsklassen!$B$34:$D$38,2,FALSE)*C40)</f>
        <v/>
      </c>
      <c r="X40" s="52" t="str">
        <f>IF(OR(C40=""),"",SUM(F40,J40,N40)*VLOOKUP(S40,Gehaltsklassen!$B$34:$D$38,3,FALSE))</f>
        <v/>
      </c>
      <c r="Y40" s="52" t="str">
        <f>IF(OR(C40=""),"",SUM(F40,J40,N40)*VLOOKUP(S40,Gehaltsklassen!$B$34:$D$38,3,FALSE)*C40)</f>
        <v/>
      </c>
      <c r="Z40" s="54" t="str">
        <f>IF(OR(C40=""),"",(SUM(G40,K40,O40)*VLOOKUP(U40,Gehaltsklassen!$B$34:$D$38,2,FALSE)))</f>
        <v/>
      </c>
      <c r="AA40" s="54" t="str">
        <f>IF(OR(C40=""),"",(SUM(G40,K40,O40)*VLOOKUP(U40,Gehaltsklassen!$B$34:$D$38,2,FALSE))*C40)</f>
        <v/>
      </c>
      <c r="AB40" s="53" t="str">
        <f>IF(OR(C40=""),"",(SUM(G40,K40,O40)*VLOOKUP(U40,Gehaltsklassen!$B$34:$D$38,3,FALSE)))</f>
        <v/>
      </c>
      <c r="AC40" s="53" t="str">
        <f>IF(OR(C40=""),"",(SUM(G40,K40,O40)*VLOOKUP(U40,Gehaltsklassen!$B$34:$D$38,3,FALSE))*C40)</f>
        <v/>
      </c>
    </row>
    <row r="41" spans="1:29" ht="31.9" customHeight="1" x14ac:dyDescent="0.2">
      <c r="A41" s="74" t="str">
        <f>IF(C41="","",MAX($A$11:A40)+1)</f>
        <v/>
      </c>
      <c r="B41" s="75" t="str">
        <f>IF('N-Bedarf-SK §13a'!B39="","",'N-Bedarf-SK §13a'!B39)</f>
        <v/>
      </c>
      <c r="C41" s="49" t="str">
        <f>IF('N-Bedarf-SK §13a'!C39="","",'N-Bedarf-SK §13a'!C39)</f>
        <v/>
      </c>
      <c r="D41" s="88" t="str">
        <f>IF('N-Bedarf-SK §13a'!D39="","",'N-Bedarf-SK §13a'!D39)</f>
        <v/>
      </c>
      <c r="E41" s="49" t="str">
        <f>IF('N-Bedarf-SK §13a'!G39="","",'N-Bedarf-SK §13a'!G39)</f>
        <v/>
      </c>
      <c r="F41" s="50" t="str">
        <f>IF(OR(D41="Spargel 2. Standjahr",D41="Spargel 1. Standjahr"),78,IF(OR(D41="",D41="keine",E41=""),"",IF(D41="Wie Nbedarf",VLOOKUP('N-Bedarf SK'!D39,PSollSK,3,FALSE)*E41, VLOOKUP(D41,PSollSK,3,FALSE)*E41)))</f>
        <v/>
      </c>
      <c r="G41" s="50" t="str">
        <f>IF(OR(D41="",D41="keine",E41=""),"",IF(D41="Wie Nbedarf",VLOOKUP('N-Bedarf SK'!D39,PSollSK,4,FALSE)*E41, VLOOKUP(D41,PSollSK,4,FALSE)*E41))</f>
        <v/>
      </c>
      <c r="H41" s="88"/>
      <c r="I41" s="49"/>
      <c r="J41" s="50" t="str">
        <f t="shared" si="0"/>
        <v/>
      </c>
      <c r="K41" s="50" t="str">
        <f t="shared" si="2"/>
        <v/>
      </c>
      <c r="L41" s="88"/>
      <c r="M41" s="49"/>
      <c r="N41" s="50" t="str">
        <f t="shared" si="1"/>
        <v/>
      </c>
      <c r="O41" s="50" t="str">
        <f t="shared" si="3"/>
        <v/>
      </c>
      <c r="P41" s="51"/>
      <c r="Q41" s="78" t="s">
        <v>261</v>
      </c>
      <c r="R41" s="49"/>
      <c r="S41" s="32" t="str">
        <f>IF(R41="","C",INDEX(Gehaltsklassen!A$11:A$15,MATCH(R41,Gehaltsklassen!D$11:D$15,1),1))</f>
        <v>C</v>
      </c>
      <c r="T41" s="49"/>
      <c r="U41" s="32" t="str">
        <f>IF(T41="","C",IF(T41="","C",IF(Q41="I",INDEX(Gehaltsklassen!A$11:A$15,MATCH(T41,Gehaltsklassen!C$11:C$15,1),1),IF(Q41="II",INDEX(Gehaltsklassen!A$11:A$15,MATCH(T41,Gehaltsklassen!D$11:D$15,1),1),IF(Q41="III",INDEX(Gehaltsklassen!A$11:A$15,MATCH(T41,Gehaltsklassen!E$11:E$15,1),1),"Falsche Bodenart")))))</f>
        <v>C</v>
      </c>
      <c r="V41" s="52" t="str">
        <f>IF(OR(C41=""),"",SUM(F41,J41,N41)*VLOOKUP(S41,Gehaltsklassen!$B$34:$D$38,2,FALSE))</f>
        <v/>
      </c>
      <c r="W41" s="52" t="str">
        <f>IF(OR(C41=""),"",SUM(F41,J41,N41)*VLOOKUP(S41,Gehaltsklassen!$B$34:$D$38,2,FALSE)*C41)</f>
        <v/>
      </c>
      <c r="X41" s="52" t="str">
        <f>IF(OR(C41=""),"",SUM(F41,J41,N41)*VLOOKUP(S41,Gehaltsklassen!$B$34:$D$38,3,FALSE))</f>
        <v/>
      </c>
      <c r="Y41" s="52" t="str">
        <f>IF(OR(C41=""),"",SUM(F41,J41,N41)*VLOOKUP(S41,Gehaltsklassen!$B$34:$D$38,3,FALSE)*C41)</f>
        <v/>
      </c>
      <c r="Z41" s="54" t="str">
        <f>IF(OR(C41=""),"",(SUM(G41,K41,O41)*VLOOKUP(U41,Gehaltsklassen!$B$34:$D$38,2,FALSE)))</f>
        <v/>
      </c>
      <c r="AA41" s="54" t="str">
        <f>IF(OR(C41=""),"",(SUM(G41,K41,O41)*VLOOKUP(U41,Gehaltsklassen!$B$34:$D$38,2,FALSE))*C41)</f>
        <v/>
      </c>
      <c r="AB41" s="53" t="str">
        <f>IF(OR(C41=""),"",(SUM(G41,K41,O41)*VLOOKUP(U41,Gehaltsklassen!$B$34:$D$38,3,FALSE)))</f>
        <v/>
      </c>
      <c r="AC41" s="53" t="str">
        <f>IF(OR(C41=""),"",(SUM(G41,K41,O41)*VLOOKUP(U41,Gehaltsklassen!$B$34:$D$38,3,FALSE))*C41)</f>
        <v/>
      </c>
    </row>
    <row r="42" spans="1:29" ht="31.9" customHeight="1" x14ac:dyDescent="0.2">
      <c r="A42" s="74" t="str">
        <f>IF(C42="","",MAX($A$11:A41)+1)</f>
        <v/>
      </c>
      <c r="B42" s="75" t="str">
        <f>IF('N-Bedarf-SK §13a'!B40="","",'N-Bedarf-SK §13a'!B40)</f>
        <v/>
      </c>
      <c r="C42" s="49" t="str">
        <f>IF('N-Bedarf-SK §13a'!C40="","",'N-Bedarf-SK §13a'!C40)</f>
        <v/>
      </c>
      <c r="D42" s="88" t="str">
        <f>IF('N-Bedarf-SK §13a'!D40="","",'N-Bedarf-SK §13a'!D40)</f>
        <v/>
      </c>
      <c r="E42" s="49" t="str">
        <f>IF('N-Bedarf-SK §13a'!G40="","",'N-Bedarf-SK §13a'!G40)</f>
        <v/>
      </c>
      <c r="F42" s="50" t="str">
        <f>IF(OR(D42="Spargel 2. Standjahr",D42="Spargel 1. Standjahr"),78,IF(OR(D42="",D42="keine",E42=""),"",IF(D42="Wie Nbedarf",VLOOKUP('N-Bedarf SK'!D40,PSollSK,3,FALSE)*E42, VLOOKUP(D42,PSollSK,3,FALSE)*E42)))</f>
        <v/>
      </c>
      <c r="G42" s="50" t="str">
        <f>IF(OR(D42="",D42="keine",E42=""),"",IF(D42="Wie Nbedarf",VLOOKUP('N-Bedarf SK'!D40,PSollSK,4,FALSE)*E42, VLOOKUP(D42,PSollSK,4,FALSE)*E42))</f>
        <v/>
      </c>
      <c r="H42" s="88"/>
      <c r="I42" s="49"/>
      <c r="J42" s="50" t="str">
        <f t="shared" si="0"/>
        <v/>
      </c>
      <c r="K42" s="50" t="str">
        <f t="shared" si="2"/>
        <v/>
      </c>
      <c r="L42" s="88"/>
      <c r="M42" s="49"/>
      <c r="N42" s="50" t="str">
        <f t="shared" si="1"/>
        <v/>
      </c>
      <c r="O42" s="50" t="str">
        <f t="shared" si="3"/>
        <v/>
      </c>
      <c r="P42" s="51"/>
      <c r="Q42" s="78" t="s">
        <v>261</v>
      </c>
      <c r="R42" s="49"/>
      <c r="S42" s="32" t="str">
        <f>IF(R42="","C",INDEX(Gehaltsklassen!A$11:A$15,MATCH(R42,Gehaltsklassen!D$11:D$15,1),1))</f>
        <v>C</v>
      </c>
      <c r="T42" s="49"/>
      <c r="U42" s="32" t="str">
        <f>IF(T42="","C",IF(T42="","C",IF(Q42="I",INDEX(Gehaltsklassen!A$11:A$15,MATCH(T42,Gehaltsklassen!C$11:C$15,1),1),IF(Q42="II",INDEX(Gehaltsklassen!A$11:A$15,MATCH(T42,Gehaltsklassen!D$11:D$15,1),1),IF(Q42="III",INDEX(Gehaltsklassen!A$11:A$15,MATCH(T42,Gehaltsklassen!E$11:E$15,1),1),"Falsche Bodenart")))))</f>
        <v>C</v>
      </c>
      <c r="V42" s="52" t="str">
        <f>IF(OR(C42=""),"",SUM(F42,J42,N42)*VLOOKUP(S42,Gehaltsklassen!$B$34:$D$38,2,FALSE))</f>
        <v/>
      </c>
      <c r="W42" s="52" t="str">
        <f>IF(OR(C42=""),"",SUM(F42,J42,N42)*VLOOKUP(S42,Gehaltsklassen!$B$34:$D$38,2,FALSE)*C42)</f>
        <v/>
      </c>
      <c r="X42" s="52" t="str">
        <f>IF(OR(C42=""),"",SUM(F42,J42,N42)*VLOOKUP(S42,Gehaltsklassen!$B$34:$D$38,3,FALSE))</f>
        <v/>
      </c>
      <c r="Y42" s="52" t="str">
        <f>IF(OR(C42=""),"",SUM(F42,J42,N42)*VLOOKUP(S42,Gehaltsklassen!$B$34:$D$38,3,FALSE)*C42)</f>
        <v/>
      </c>
      <c r="Z42" s="54" t="str">
        <f>IF(OR(C42=""),"",(SUM(G42,K42,O42)*VLOOKUP(U42,Gehaltsklassen!$B$34:$D$38,2,FALSE)))</f>
        <v/>
      </c>
      <c r="AA42" s="54" t="str">
        <f>IF(OR(C42=""),"",(SUM(G42,K42,O42)*VLOOKUP(U42,Gehaltsklassen!$B$34:$D$38,2,FALSE))*C42)</f>
        <v/>
      </c>
      <c r="AB42" s="53" t="str">
        <f>IF(OR(C42=""),"",(SUM(G42,K42,O42)*VLOOKUP(U42,Gehaltsklassen!$B$34:$D$38,3,FALSE)))</f>
        <v/>
      </c>
      <c r="AC42" s="53" t="str">
        <f>IF(OR(C42=""),"",(SUM(G42,K42,O42)*VLOOKUP(U42,Gehaltsklassen!$B$34:$D$38,3,FALSE))*C42)</f>
        <v/>
      </c>
    </row>
    <row r="43" spans="1:29" ht="31.9" customHeight="1" x14ac:dyDescent="0.2">
      <c r="A43" s="74" t="str">
        <f>IF(C43="","",MAX($A$11:A42)+1)</f>
        <v/>
      </c>
      <c r="B43" s="75" t="str">
        <f>IF('N-Bedarf-SK §13a'!B41="","",'N-Bedarf-SK §13a'!B41)</f>
        <v/>
      </c>
      <c r="C43" s="49" t="str">
        <f>IF('N-Bedarf-SK §13a'!C41="","",'N-Bedarf-SK §13a'!C41)</f>
        <v/>
      </c>
      <c r="D43" s="88" t="str">
        <f>IF('N-Bedarf-SK §13a'!D41="","",'N-Bedarf-SK §13a'!D41)</f>
        <v/>
      </c>
      <c r="E43" s="49" t="str">
        <f>IF('N-Bedarf-SK §13a'!G41="","",'N-Bedarf-SK §13a'!G41)</f>
        <v/>
      </c>
      <c r="F43" s="50" t="str">
        <f>IF(OR(D43="Spargel 2. Standjahr",D43="Spargel 1. Standjahr"),78,IF(OR(D43="",D43="keine",E43=""),"",IF(D43="Wie Nbedarf",VLOOKUP('N-Bedarf SK'!D41,PSollSK,3,FALSE)*E43, VLOOKUP(D43,PSollSK,3,FALSE)*E43)))</f>
        <v/>
      </c>
      <c r="G43" s="50" t="str">
        <f>IF(OR(D43="",D43="keine",E43=""),"",IF(D43="Wie Nbedarf",VLOOKUP('N-Bedarf SK'!D41,PSollSK,4,FALSE)*E43, VLOOKUP(D43,PSollSK,4,FALSE)*E43))</f>
        <v/>
      </c>
      <c r="H43" s="88"/>
      <c r="I43" s="49"/>
      <c r="J43" s="50" t="str">
        <f t="shared" si="0"/>
        <v/>
      </c>
      <c r="K43" s="50" t="str">
        <f t="shared" si="2"/>
        <v/>
      </c>
      <c r="L43" s="88"/>
      <c r="M43" s="49"/>
      <c r="N43" s="50" t="str">
        <f t="shared" si="1"/>
        <v/>
      </c>
      <c r="O43" s="50" t="str">
        <f t="shared" si="3"/>
        <v/>
      </c>
      <c r="P43" s="51"/>
      <c r="Q43" s="78" t="s">
        <v>261</v>
      </c>
      <c r="R43" s="49"/>
      <c r="S43" s="32" t="str">
        <f>IF(R43="","C",INDEX(Gehaltsklassen!A$11:A$15,MATCH(R43,Gehaltsklassen!D$11:D$15,1),1))</f>
        <v>C</v>
      </c>
      <c r="T43" s="49"/>
      <c r="U43" s="32" t="str">
        <f>IF(T43="","C",IF(T43="","C",IF(Q43="I",INDEX(Gehaltsklassen!A$11:A$15,MATCH(T43,Gehaltsklassen!C$11:C$15,1),1),IF(Q43="II",INDEX(Gehaltsklassen!A$11:A$15,MATCH(T43,Gehaltsklassen!D$11:D$15,1),1),IF(Q43="III",INDEX(Gehaltsklassen!A$11:A$15,MATCH(T43,Gehaltsklassen!E$11:E$15,1),1),"Falsche Bodenart")))))</f>
        <v>C</v>
      </c>
      <c r="V43" s="52" t="str">
        <f>IF(OR(C43=""),"",SUM(F43,J43,N43)*VLOOKUP(S43,Gehaltsklassen!$B$34:$D$38,2,FALSE))</f>
        <v/>
      </c>
      <c r="W43" s="52" t="str">
        <f>IF(OR(C43=""),"",SUM(F43,J43,N43)*VLOOKUP(S43,Gehaltsklassen!$B$34:$D$38,2,FALSE)*C43)</f>
        <v/>
      </c>
      <c r="X43" s="52" t="str">
        <f>IF(OR(C43=""),"",SUM(F43,J43,N43)*VLOOKUP(S43,Gehaltsklassen!$B$34:$D$38,3,FALSE))</f>
        <v/>
      </c>
      <c r="Y43" s="52" t="str">
        <f>IF(OR(C43=""),"",SUM(F43,J43,N43)*VLOOKUP(S43,Gehaltsklassen!$B$34:$D$38,3,FALSE)*C43)</f>
        <v/>
      </c>
      <c r="Z43" s="54" t="str">
        <f>IF(OR(C43=""),"",(SUM(G43,K43,O43)*VLOOKUP(U43,Gehaltsklassen!$B$34:$D$38,2,FALSE)))</f>
        <v/>
      </c>
      <c r="AA43" s="54" t="str">
        <f>IF(OR(C43=""),"",(SUM(G43,K43,O43)*VLOOKUP(U43,Gehaltsklassen!$B$34:$D$38,2,FALSE))*C43)</f>
        <v/>
      </c>
      <c r="AB43" s="53" t="str">
        <f>IF(OR(C43=""),"",(SUM(G43,K43,O43)*VLOOKUP(U43,Gehaltsklassen!$B$34:$D$38,3,FALSE)))</f>
        <v/>
      </c>
      <c r="AC43" s="53" t="str">
        <f>IF(OR(C43=""),"",(SUM(G43,K43,O43)*VLOOKUP(U43,Gehaltsklassen!$B$34:$D$38,3,FALSE))*C43)</f>
        <v/>
      </c>
    </row>
    <row r="44" spans="1:29" ht="31.9" customHeight="1" x14ac:dyDescent="0.2">
      <c r="A44" s="74" t="str">
        <f>IF(C44="","",MAX($A$11:A43)+1)</f>
        <v/>
      </c>
      <c r="B44" s="75" t="str">
        <f>IF('N-Bedarf-SK §13a'!B42="","",'N-Bedarf-SK §13a'!B42)</f>
        <v/>
      </c>
      <c r="C44" s="49" t="str">
        <f>IF('N-Bedarf-SK §13a'!C42="","",'N-Bedarf-SK §13a'!C42)</f>
        <v/>
      </c>
      <c r="D44" s="88" t="str">
        <f>IF('N-Bedarf-SK §13a'!D42="","",'N-Bedarf-SK §13a'!D42)</f>
        <v/>
      </c>
      <c r="E44" s="49" t="str">
        <f>IF('N-Bedarf-SK §13a'!G42="","",'N-Bedarf-SK §13a'!G42)</f>
        <v/>
      </c>
      <c r="F44" s="50" t="str">
        <f>IF(OR(D44="Spargel 2. Standjahr",D44="Spargel 1. Standjahr"),78,IF(OR(D44="",D44="keine",E44=""),"",IF(D44="Wie Nbedarf",VLOOKUP('N-Bedarf SK'!D42,PSollSK,3,FALSE)*E44, VLOOKUP(D44,PSollSK,3,FALSE)*E44)))</f>
        <v/>
      </c>
      <c r="G44" s="50" t="str">
        <f>IF(OR(D44="",D44="keine",E44=""),"",IF(D44="Wie Nbedarf",VLOOKUP('N-Bedarf SK'!D42,PSollSK,4,FALSE)*E44, VLOOKUP(D44,PSollSK,4,FALSE)*E44))</f>
        <v/>
      </c>
      <c r="H44" s="88"/>
      <c r="I44" s="49"/>
      <c r="J44" s="50" t="str">
        <f t="shared" si="0"/>
        <v/>
      </c>
      <c r="K44" s="50" t="str">
        <f t="shared" si="2"/>
        <v/>
      </c>
      <c r="L44" s="88"/>
      <c r="M44" s="49"/>
      <c r="N44" s="50" t="str">
        <f t="shared" si="1"/>
        <v/>
      </c>
      <c r="O44" s="50" t="str">
        <f t="shared" si="3"/>
        <v/>
      </c>
      <c r="P44" s="51"/>
      <c r="Q44" s="78" t="s">
        <v>261</v>
      </c>
      <c r="R44" s="49"/>
      <c r="S44" s="32" t="str">
        <f>IF(R44="","C",INDEX(Gehaltsklassen!A$11:A$15,MATCH(R44,Gehaltsklassen!D$11:D$15,1),1))</f>
        <v>C</v>
      </c>
      <c r="T44" s="49"/>
      <c r="U44" s="32" t="str">
        <f>IF(T44="","C",IF(T44="","C",IF(Q44="I",INDEX(Gehaltsklassen!A$11:A$15,MATCH(T44,Gehaltsklassen!C$11:C$15,1),1),IF(Q44="II",INDEX(Gehaltsklassen!A$11:A$15,MATCH(T44,Gehaltsklassen!D$11:D$15,1),1),IF(Q44="III",INDEX(Gehaltsklassen!A$11:A$15,MATCH(T44,Gehaltsklassen!E$11:E$15,1),1),"Falsche Bodenart")))))</f>
        <v>C</v>
      </c>
      <c r="V44" s="52" t="str">
        <f>IF(OR(C44=""),"",SUM(F44,J44,N44)*VLOOKUP(S44,Gehaltsklassen!$B$34:$D$38,2,FALSE))</f>
        <v/>
      </c>
      <c r="W44" s="52" t="str">
        <f>IF(OR(C44=""),"",SUM(F44,J44,N44)*VLOOKUP(S44,Gehaltsklassen!$B$34:$D$38,2,FALSE)*C44)</f>
        <v/>
      </c>
      <c r="X44" s="52" t="str">
        <f>IF(OR(C44=""),"",SUM(F44,J44,N44)*VLOOKUP(S44,Gehaltsklassen!$B$34:$D$38,3,FALSE))</f>
        <v/>
      </c>
      <c r="Y44" s="52" t="str">
        <f>IF(OR(C44=""),"",SUM(F44,J44,N44)*VLOOKUP(S44,Gehaltsklassen!$B$34:$D$38,3,FALSE)*C44)</f>
        <v/>
      </c>
      <c r="Z44" s="54" t="str">
        <f>IF(OR(C44=""),"",(SUM(G44,K44,O44)*VLOOKUP(U44,Gehaltsklassen!$B$34:$D$38,2,FALSE)))</f>
        <v/>
      </c>
      <c r="AA44" s="54" t="str">
        <f>IF(OR(C44=""),"",(SUM(G44,K44,O44)*VLOOKUP(U44,Gehaltsklassen!$B$34:$D$38,2,FALSE))*C44)</f>
        <v/>
      </c>
      <c r="AB44" s="53" t="str">
        <f>IF(OR(C44=""),"",(SUM(G44,K44,O44)*VLOOKUP(U44,Gehaltsklassen!$B$34:$D$38,3,FALSE)))</f>
        <v/>
      </c>
      <c r="AC44" s="53" t="str">
        <f>IF(OR(C44=""),"",(SUM(G44,K44,O44)*VLOOKUP(U44,Gehaltsklassen!$B$34:$D$38,3,FALSE))*C44)</f>
        <v/>
      </c>
    </row>
    <row r="45" spans="1:29" ht="31.9" customHeight="1" x14ac:dyDescent="0.2">
      <c r="A45" s="74" t="str">
        <f>IF(C45="","",MAX($A$11:A44)+1)</f>
        <v/>
      </c>
      <c r="B45" s="75" t="str">
        <f>IF('N-Bedarf-SK §13a'!B43="","",'N-Bedarf-SK §13a'!B43)</f>
        <v/>
      </c>
      <c r="C45" s="49" t="str">
        <f>IF('N-Bedarf-SK §13a'!C43="","",'N-Bedarf-SK §13a'!C43)</f>
        <v/>
      </c>
      <c r="D45" s="88" t="str">
        <f>IF('N-Bedarf-SK §13a'!D43="","",'N-Bedarf-SK §13a'!D43)</f>
        <v/>
      </c>
      <c r="E45" s="49" t="str">
        <f>IF('N-Bedarf-SK §13a'!G43="","",'N-Bedarf-SK §13a'!G43)</f>
        <v/>
      </c>
      <c r="F45" s="50" t="str">
        <f>IF(OR(D45="Spargel 2. Standjahr",D45="Spargel 1. Standjahr"),78,IF(OR(D45="",D45="keine",E45=""),"",IF(D45="Wie Nbedarf",VLOOKUP('N-Bedarf SK'!D43,PSollSK,3,FALSE)*E45, VLOOKUP(D45,PSollSK,3,FALSE)*E45)))</f>
        <v/>
      </c>
      <c r="G45" s="50" t="str">
        <f>IF(OR(D45="",D45="keine",E45=""),"",IF(D45="Wie Nbedarf",VLOOKUP('N-Bedarf SK'!D43,PSollSK,4,FALSE)*E45, VLOOKUP(D45,PSollSK,4,FALSE)*E45))</f>
        <v/>
      </c>
      <c r="H45" s="88"/>
      <c r="I45" s="49"/>
      <c r="J45" s="50" t="str">
        <f t="shared" si="0"/>
        <v/>
      </c>
      <c r="K45" s="50" t="str">
        <f t="shared" si="2"/>
        <v/>
      </c>
      <c r="L45" s="88"/>
      <c r="M45" s="49"/>
      <c r="N45" s="50" t="str">
        <f t="shared" si="1"/>
        <v/>
      </c>
      <c r="O45" s="50" t="str">
        <f t="shared" si="3"/>
        <v/>
      </c>
      <c r="P45" s="51"/>
      <c r="Q45" s="78" t="s">
        <v>261</v>
      </c>
      <c r="R45" s="49"/>
      <c r="S45" s="32" t="str">
        <f>IF(R45="","C",INDEX(Gehaltsklassen!A$11:A$15,MATCH(R45,Gehaltsklassen!D$11:D$15,1),1))</f>
        <v>C</v>
      </c>
      <c r="T45" s="49"/>
      <c r="U45" s="32" t="str">
        <f>IF(T45="","C",IF(T45="","C",IF(Q45="I",INDEX(Gehaltsklassen!A$11:A$15,MATCH(T45,Gehaltsklassen!C$11:C$15,1),1),IF(Q45="II",INDEX(Gehaltsklassen!A$11:A$15,MATCH(T45,Gehaltsklassen!D$11:D$15,1),1),IF(Q45="III",INDEX(Gehaltsklassen!A$11:A$15,MATCH(T45,Gehaltsklassen!E$11:E$15,1),1),"Falsche Bodenart")))))</f>
        <v>C</v>
      </c>
      <c r="V45" s="52" t="str">
        <f>IF(OR(C45=""),"",SUM(F45,J45,N45)*VLOOKUP(S45,Gehaltsklassen!$B$34:$D$38,2,FALSE))</f>
        <v/>
      </c>
      <c r="W45" s="52" t="str">
        <f>IF(OR(C45=""),"",SUM(F45,J45,N45)*VLOOKUP(S45,Gehaltsklassen!$B$34:$D$38,2,FALSE)*C45)</f>
        <v/>
      </c>
      <c r="X45" s="52" t="str">
        <f>IF(OR(C45=""),"",SUM(F45,J45,N45)*VLOOKUP(S45,Gehaltsklassen!$B$34:$D$38,3,FALSE))</f>
        <v/>
      </c>
      <c r="Y45" s="52" t="str">
        <f>IF(OR(C45=""),"",SUM(F45,J45,N45)*VLOOKUP(S45,Gehaltsklassen!$B$34:$D$38,3,FALSE)*C45)</f>
        <v/>
      </c>
      <c r="Z45" s="54" t="str">
        <f>IF(OR(C45=""),"",(SUM(G45,K45,O45)*VLOOKUP(U45,Gehaltsklassen!$B$34:$D$38,2,FALSE)))</f>
        <v/>
      </c>
      <c r="AA45" s="54" t="str">
        <f>IF(OR(C45=""),"",(SUM(G45,K45,O45)*VLOOKUP(U45,Gehaltsklassen!$B$34:$D$38,2,FALSE))*C45)</f>
        <v/>
      </c>
      <c r="AB45" s="53" t="str">
        <f>IF(OR(C45=""),"",(SUM(G45,K45,O45)*VLOOKUP(U45,Gehaltsklassen!$B$34:$D$38,3,FALSE)))</f>
        <v/>
      </c>
      <c r="AC45" s="53" t="str">
        <f>IF(OR(C45=""),"",(SUM(G45,K45,O45)*VLOOKUP(U45,Gehaltsklassen!$B$34:$D$38,3,FALSE))*C45)</f>
        <v/>
      </c>
    </row>
    <row r="46" spans="1:29" ht="31.9" customHeight="1" x14ac:dyDescent="0.2">
      <c r="A46" s="74" t="str">
        <f>IF(C46="","",MAX($A$11:A45)+1)</f>
        <v/>
      </c>
      <c r="B46" s="75" t="str">
        <f>IF('N-Bedarf-SK §13a'!B44="","",'N-Bedarf-SK §13a'!B44)</f>
        <v/>
      </c>
      <c r="C46" s="49" t="str">
        <f>IF('N-Bedarf-SK §13a'!C44="","",'N-Bedarf-SK §13a'!C44)</f>
        <v/>
      </c>
      <c r="D46" s="88" t="str">
        <f>IF('N-Bedarf-SK §13a'!D44="","",'N-Bedarf-SK §13a'!D44)</f>
        <v/>
      </c>
      <c r="E46" s="49" t="str">
        <f>IF('N-Bedarf-SK §13a'!G44="","",'N-Bedarf-SK §13a'!G44)</f>
        <v/>
      </c>
      <c r="F46" s="50" t="str">
        <f>IF(OR(D46="Spargel 2. Standjahr",D46="Spargel 1. Standjahr"),78,IF(OR(D46="",D46="keine",E46=""),"",IF(D46="Wie Nbedarf",VLOOKUP('N-Bedarf SK'!D44,PSollSK,3,FALSE)*E46, VLOOKUP(D46,PSollSK,3,FALSE)*E46)))</f>
        <v/>
      </c>
      <c r="G46" s="50" t="str">
        <f>IF(OR(D46="",D46="keine",E46=""),"",IF(D46="Wie Nbedarf",VLOOKUP('N-Bedarf SK'!D44,PSollSK,4,FALSE)*E46, VLOOKUP(D46,PSollSK,4,FALSE)*E46))</f>
        <v/>
      </c>
      <c r="H46" s="88"/>
      <c r="I46" s="49"/>
      <c r="J46" s="50" t="str">
        <f t="shared" si="0"/>
        <v/>
      </c>
      <c r="K46" s="50" t="str">
        <f t="shared" si="2"/>
        <v/>
      </c>
      <c r="L46" s="88"/>
      <c r="M46" s="49"/>
      <c r="N46" s="50" t="str">
        <f t="shared" si="1"/>
        <v/>
      </c>
      <c r="O46" s="50" t="str">
        <f t="shared" si="3"/>
        <v/>
      </c>
      <c r="P46" s="51"/>
      <c r="Q46" s="78" t="s">
        <v>261</v>
      </c>
      <c r="R46" s="49"/>
      <c r="S46" s="32" t="str">
        <f>IF(R46="","C",INDEX(Gehaltsklassen!A$11:A$15,MATCH(R46,Gehaltsklassen!D$11:D$15,1),1))</f>
        <v>C</v>
      </c>
      <c r="T46" s="49"/>
      <c r="U46" s="32" t="str">
        <f>IF(T46="","C",IF(T46="","C",IF(Q46="I",INDEX(Gehaltsklassen!A$11:A$15,MATCH(T46,Gehaltsklassen!C$11:C$15,1),1),IF(Q46="II",INDEX(Gehaltsklassen!A$11:A$15,MATCH(T46,Gehaltsklassen!D$11:D$15,1),1),IF(Q46="III",INDEX(Gehaltsklassen!A$11:A$15,MATCH(T46,Gehaltsklassen!E$11:E$15,1),1),"Falsche Bodenart")))))</f>
        <v>C</v>
      </c>
      <c r="V46" s="52" t="str">
        <f>IF(OR(C46=""),"",SUM(F46,J46,N46)*VLOOKUP(S46,Gehaltsklassen!$B$34:$D$38,2,FALSE))</f>
        <v/>
      </c>
      <c r="W46" s="52" t="str">
        <f>IF(OR(C46=""),"",SUM(F46,J46,N46)*VLOOKUP(S46,Gehaltsklassen!$B$34:$D$38,2,FALSE)*C46)</f>
        <v/>
      </c>
      <c r="X46" s="52" t="str">
        <f>IF(OR(C46=""),"",SUM(F46,J46,N46)*VLOOKUP(S46,Gehaltsklassen!$B$34:$D$38,3,FALSE))</f>
        <v/>
      </c>
      <c r="Y46" s="52" t="str">
        <f>IF(OR(C46=""),"",SUM(F46,J46,N46)*VLOOKUP(S46,Gehaltsklassen!$B$34:$D$38,3,FALSE)*C46)</f>
        <v/>
      </c>
      <c r="Z46" s="54" t="str">
        <f>IF(OR(C46=""),"",(SUM(G46,K46,O46)*VLOOKUP(U46,Gehaltsklassen!$B$34:$D$38,2,FALSE)))</f>
        <v/>
      </c>
      <c r="AA46" s="54" t="str">
        <f>IF(OR(C46=""),"",(SUM(G46,K46,O46)*VLOOKUP(U46,Gehaltsklassen!$B$34:$D$38,2,FALSE))*C46)</f>
        <v/>
      </c>
      <c r="AB46" s="53" t="str">
        <f>IF(OR(C46=""),"",(SUM(G46,K46,O46)*VLOOKUP(U46,Gehaltsklassen!$B$34:$D$38,3,FALSE)))</f>
        <v/>
      </c>
      <c r="AC46" s="53" t="str">
        <f>IF(OR(C46=""),"",(SUM(G46,K46,O46)*VLOOKUP(U46,Gehaltsklassen!$B$34:$D$38,3,FALSE))*C46)</f>
        <v/>
      </c>
    </row>
    <row r="47" spans="1:29" ht="31.9" customHeight="1" x14ac:dyDescent="0.2">
      <c r="A47" s="74" t="str">
        <f>IF(C47="","",MAX($A$11:A46)+1)</f>
        <v/>
      </c>
      <c r="B47" s="75" t="str">
        <f>IF('N-Bedarf-SK §13a'!B45="","",'N-Bedarf-SK §13a'!B45)</f>
        <v/>
      </c>
      <c r="C47" s="49" t="str">
        <f>IF('N-Bedarf-SK §13a'!C45="","",'N-Bedarf-SK §13a'!C45)</f>
        <v/>
      </c>
      <c r="D47" s="88" t="str">
        <f>IF('N-Bedarf-SK §13a'!D45="","",'N-Bedarf-SK §13a'!D45)</f>
        <v/>
      </c>
      <c r="E47" s="49" t="str">
        <f>IF('N-Bedarf-SK §13a'!G45="","",'N-Bedarf-SK §13a'!G45)</f>
        <v/>
      </c>
      <c r="F47" s="50" t="str">
        <f>IF(OR(D47="Spargel 2. Standjahr",D47="Spargel 1. Standjahr"),78,IF(OR(D47="",D47="keine",E47=""),"",IF(D47="Wie Nbedarf",VLOOKUP('N-Bedarf SK'!D45,PSollSK,3,FALSE)*E47, VLOOKUP(D47,PSollSK,3,FALSE)*E47)))</f>
        <v/>
      </c>
      <c r="G47" s="50" t="str">
        <f>IF(OR(D47="",D47="keine",E47=""),"",IF(D47="Wie Nbedarf",VLOOKUP('N-Bedarf SK'!D45,PSollSK,4,FALSE)*E47, VLOOKUP(D47,PSollSK,4,FALSE)*E47))</f>
        <v/>
      </c>
      <c r="H47" s="88"/>
      <c r="I47" s="49"/>
      <c r="J47" s="50" t="str">
        <f t="shared" si="0"/>
        <v/>
      </c>
      <c r="K47" s="50" t="str">
        <f t="shared" si="2"/>
        <v/>
      </c>
      <c r="L47" s="88"/>
      <c r="M47" s="49"/>
      <c r="N47" s="50" t="str">
        <f t="shared" si="1"/>
        <v/>
      </c>
      <c r="O47" s="50" t="str">
        <f t="shared" si="3"/>
        <v/>
      </c>
      <c r="P47" s="51"/>
      <c r="Q47" s="78" t="s">
        <v>261</v>
      </c>
      <c r="R47" s="49"/>
      <c r="S47" s="32" t="str">
        <f>IF(R47="","C",INDEX(Gehaltsklassen!A$11:A$15,MATCH(R47,Gehaltsklassen!D$11:D$15,1),1))</f>
        <v>C</v>
      </c>
      <c r="T47" s="49"/>
      <c r="U47" s="32" t="str">
        <f>IF(T47="","C",IF(T47="","C",IF(Q47="I",INDEX(Gehaltsklassen!A$11:A$15,MATCH(T47,Gehaltsklassen!C$11:C$15,1),1),IF(Q47="II",INDEX(Gehaltsklassen!A$11:A$15,MATCH(T47,Gehaltsklassen!D$11:D$15,1),1),IF(Q47="III",INDEX(Gehaltsklassen!A$11:A$15,MATCH(T47,Gehaltsklassen!E$11:E$15,1),1),"Falsche Bodenart")))))</f>
        <v>C</v>
      </c>
      <c r="V47" s="52" t="str">
        <f>IF(OR(C47=""),"",SUM(F47,J47,N47)*VLOOKUP(S47,Gehaltsklassen!$B$34:$D$38,2,FALSE))</f>
        <v/>
      </c>
      <c r="W47" s="52" t="str">
        <f>IF(OR(C47=""),"",SUM(F47,J47,N47)*VLOOKUP(S47,Gehaltsklassen!$B$34:$D$38,2,FALSE)*C47)</f>
        <v/>
      </c>
      <c r="X47" s="52" t="str">
        <f>IF(OR(C47=""),"",SUM(F47,J47,N47)*VLOOKUP(S47,Gehaltsklassen!$B$34:$D$38,3,FALSE))</f>
        <v/>
      </c>
      <c r="Y47" s="52" t="str">
        <f>IF(OR(C47=""),"",SUM(F47,J47,N47)*VLOOKUP(S47,Gehaltsklassen!$B$34:$D$38,3,FALSE)*C47)</f>
        <v/>
      </c>
      <c r="Z47" s="54" t="str">
        <f>IF(OR(C47=""),"",(SUM(G47,K47,O47)*VLOOKUP(U47,Gehaltsklassen!$B$34:$D$38,2,FALSE)))</f>
        <v/>
      </c>
      <c r="AA47" s="54" t="str">
        <f>IF(OR(C47=""),"",(SUM(G47,K47,O47)*VLOOKUP(U47,Gehaltsklassen!$B$34:$D$38,2,FALSE))*C47)</f>
        <v/>
      </c>
      <c r="AB47" s="53" t="str">
        <f>IF(OR(C47=""),"",(SUM(G47,K47,O47)*VLOOKUP(U47,Gehaltsklassen!$B$34:$D$38,3,FALSE)))</f>
        <v/>
      </c>
      <c r="AC47" s="53" t="str">
        <f>IF(OR(C47=""),"",(SUM(G47,K47,O47)*VLOOKUP(U47,Gehaltsklassen!$B$34:$D$38,3,FALSE))*C47)</f>
        <v/>
      </c>
    </row>
    <row r="48" spans="1:29" ht="31.9" customHeight="1" x14ac:dyDescent="0.2">
      <c r="A48" s="74" t="str">
        <f>IF(C48="","",MAX($A$11:A47)+1)</f>
        <v/>
      </c>
      <c r="B48" s="75" t="str">
        <f>IF('N-Bedarf-SK §13a'!B46="","",'N-Bedarf-SK §13a'!B46)</f>
        <v/>
      </c>
      <c r="C48" s="49" t="str">
        <f>IF('N-Bedarf-SK §13a'!C46="","",'N-Bedarf-SK §13a'!C46)</f>
        <v/>
      </c>
      <c r="D48" s="88" t="str">
        <f>IF('N-Bedarf-SK §13a'!D46="","",'N-Bedarf-SK §13a'!D46)</f>
        <v/>
      </c>
      <c r="E48" s="49" t="str">
        <f>IF('N-Bedarf-SK §13a'!G46="","",'N-Bedarf-SK §13a'!G46)</f>
        <v/>
      </c>
      <c r="F48" s="50" t="str">
        <f>IF(OR(D48="Spargel 2. Standjahr",D48="Spargel 1. Standjahr"),78,IF(OR(D48="",D48="keine",E48=""),"",IF(D48="Wie Nbedarf",VLOOKUP('N-Bedarf SK'!D46,PSollSK,3,FALSE)*E48, VLOOKUP(D48,PSollSK,3,FALSE)*E48)))</f>
        <v/>
      </c>
      <c r="G48" s="50" t="str">
        <f>IF(OR(D48="",D48="keine",E48=""),"",IF(D48="Wie Nbedarf",VLOOKUP('N-Bedarf SK'!D46,PSollSK,4,FALSE)*E48, VLOOKUP(D48,PSollSK,4,FALSE)*E48))</f>
        <v/>
      </c>
      <c r="H48" s="88"/>
      <c r="I48" s="49"/>
      <c r="J48" s="50" t="str">
        <f t="shared" si="0"/>
        <v/>
      </c>
      <c r="K48" s="50" t="str">
        <f t="shared" si="2"/>
        <v/>
      </c>
      <c r="L48" s="88"/>
      <c r="M48" s="49"/>
      <c r="N48" s="50" t="str">
        <f t="shared" si="1"/>
        <v/>
      </c>
      <c r="O48" s="50" t="str">
        <f t="shared" si="3"/>
        <v/>
      </c>
      <c r="P48" s="51"/>
      <c r="Q48" s="78" t="s">
        <v>261</v>
      </c>
      <c r="R48" s="49"/>
      <c r="S48" s="32" t="str">
        <f>IF(R48="","C",INDEX(Gehaltsklassen!A$11:A$15,MATCH(R48,Gehaltsklassen!D$11:D$15,1),1))</f>
        <v>C</v>
      </c>
      <c r="T48" s="49"/>
      <c r="U48" s="32" t="str">
        <f>IF(T48="","C",IF(T48="","C",IF(Q48="I",INDEX(Gehaltsklassen!A$11:A$15,MATCH(T48,Gehaltsklassen!C$11:C$15,1),1),IF(Q48="II",INDEX(Gehaltsklassen!A$11:A$15,MATCH(T48,Gehaltsklassen!D$11:D$15,1),1),IF(Q48="III",INDEX(Gehaltsklassen!A$11:A$15,MATCH(T48,Gehaltsklassen!E$11:E$15,1),1),"Falsche Bodenart")))))</f>
        <v>C</v>
      </c>
      <c r="V48" s="52" t="str">
        <f>IF(OR(C48=""),"",SUM(F48,J48,N48)*VLOOKUP(S48,Gehaltsklassen!$B$34:$D$38,2,FALSE))</f>
        <v/>
      </c>
      <c r="W48" s="52" t="str">
        <f>IF(OR(C48=""),"",SUM(F48,J48,N48)*VLOOKUP(S48,Gehaltsklassen!$B$34:$D$38,2,FALSE)*C48)</f>
        <v/>
      </c>
      <c r="X48" s="52" t="str">
        <f>IF(OR(C48=""),"",SUM(F48,J48,N48)*VLOOKUP(S48,Gehaltsklassen!$B$34:$D$38,3,FALSE))</f>
        <v/>
      </c>
      <c r="Y48" s="52" t="str">
        <f>IF(OR(C48=""),"",SUM(F48,J48,N48)*VLOOKUP(S48,Gehaltsklassen!$B$34:$D$38,3,FALSE)*C48)</f>
        <v/>
      </c>
      <c r="Z48" s="54" t="str">
        <f>IF(OR(C48=""),"",(SUM(G48,K48,O48)*VLOOKUP(U48,Gehaltsklassen!$B$34:$D$38,2,FALSE)))</f>
        <v/>
      </c>
      <c r="AA48" s="54" t="str">
        <f>IF(OR(C48=""),"",(SUM(G48,K48,O48)*VLOOKUP(U48,Gehaltsklassen!$B$34:$D$38,2,FALSE))*C48)</f>
        <v/>
      </c>
      <c r="AB48" s="53" t="str">
        <f>IF(OR(C48=""),"",(SUM(G48,K48,O48)*VLOOKUP(U48,Gehaltsklassen!$B$34:$D$38,3,FALSE)))</f>
        <v/>
      </c>
      <c r="AC48" s="53" t="str">
        <f>IF(OR(C48=""),"",(SUM(G48,K48,O48)*VLOOKUP(U48,Gehaltsklassen!$B$34:$D$38,3,FALSE))*C48)</f>
        <v/>
      </c>
    </row>
    <row r="49" spans="1:29" ht="31.9" customHeight="1" x14ac:dyDescent="0.2">
      <c r="A49" s="74" t="str">
        <f>IF(C49="","",MAX($A$11:A48)+1)</f>
        <v/>
      </c>
      <c r="B49" s="75" t="str">
        <f>IF('N-Bedarf-SK §13a'!B47="","",'N-Bedarf-SK §13a'!B47)</f>
        <v/>
      </c>
      <c r="C49" s="49" t="str">
        <f>IF('N-Bedarf-SK §13a'!C47="","",'N-Bedarf-SK §13a'!C47)</f>
        <v/>
      </c>
      <c r="D49" s="88" t="str">
        <f>IF('N-Bedarf-SK §13a'!D47="","",'N-Bedarf-SK §13a'!D47)</f>
        <v/>
      </c>
      <c r="E49" s="49" t="str">
        <f>IF('N-Bedarf-SK §13a'!G47="","",'N-Bedarf-SK §13a'!G47)</f>
        <v/>
      </c>
      <c r="F49" s="50" t="str">
        <f>IF(OR(D49="Spargel 2. Standjahr",D49="Spargel 1. Standjahr"),78,IF(OR(D49="",D49="keine",E49=""),"",IF(D49="Wie Nbedarf",VLOOKUP('N-Bedarf SK'!D47,PSollSK,3,FALSE)*E49, VLOOKUP(D49,PSollSK,3,FALSE)*E49)))</f>
        <v/>
      </c>
      <c r="G49" s="50" t="str">
        <f>IF(OR(D49="",D49="keine",E49=""),"",IF(D49="Wie Nbedarf",VLOOKUP('N-Bedarf SK'!D47,PSollSK,4,FALSE)*E49, VLOOKUP(D49,PSollSK,4,FALSE)*E49))</f>
        <v/>
      </c>
      <c r="H49" s="88"/>
      <c r="I49" s="49"/>
      <c r="J49" s="50" t="str">
        <f t="shared" si="0"/>
        <v/>
      </c>
      <c r="K49" s="50" t="str">
        <f t="shared" si="2"/>
        <v/>
      </c>
      <c r="L49" s="88"/>
      <c r="M49" s="49"/>
      <c r="N49" s="50" t="str">
        <f t="shared" si="1"/>
        <v/>
      </c>
      <c r="O49" s="50" t="str">
        <f t="shared" si="3"/>
        <v/>
      </c>
      <c r="P49" s="51"/>
      <c r="Q49" s="78" t="s">
        <v>261</v>
      </c>
      <c r="R49" s="49"/>
      <c r="S49" s="32" t="str">
        <f>IF(R49="","C",INDEX(Gehaltsklassen!A$11:A$15,MATCH(R49,Gehaltsklassen!D$11:D$15,1),1))</f>
        <v>C</v>
      </c>
      <c r="T49" s="49"/>
      <c r="U49" s="32" t="str">
        <f>IF(T49="","C",IF(T49="","C",IF(Q49="I",INDEX(Gehaltsklassen!A$11:A$15,MATCH(T49,Gehaltsklassen!C$11:C$15,1),1),IF(Q49="II",INDEX(Gehaltsklassen!A$11:A$15,MATCH(T49,Gehaltsklassen!D$11:D$15,1),1),IF(Q49="III",INDEX(Gehaltsklassen!A$11:A$15,MATCH(T49,Gehaltsklassen!E$11:E$15,1),1),"Falsche Bodenart")))))</f>
        <v>C</v>
      </c>
      <c r="V49" s="52" t="str">
        <f>IF(OR(C49=""),"",SUM(F49,J49,N49)*VLOOKUP(S49,Gehaltsklassen!$B$34:$D$38,2,FALSE))</f>
        <v/>
      </c>
      <c r="W49" s="52" t="str">
        <f>IF(OR(C49=""),"",SUM(F49,J49,N49)*VLOOKUP(S49,Gehaltsklassen!$B$34:$D$38,2,FALSE)*C49)</f>
        <v/>
      </c>
      <c r="X49" s="52" t="str">
        <f>IF(OR(C49=""),"",SUM(F49,J49,N49)*VLOOKUP(S49,Gehaltsklassen!$B$34:$D$38,3,FALSE))</f>
        <v/>
      </c>
      <c r="Y49" s="52" t="str">
        <f>IF(OR(C49=""),"",SUM(F49,J49,N49)*VLOOKUP(S49,Gehaltsklassen!$B$34:$D$38,3,FALSE)*C49)</f>
        <v/>
      </c>
      <c r="Z49" s="54" t="str">
        <f>IF(OR(C49=""),"",(SUM(G49,K49,O49)*VLOOKUP(U49,Gehaltsklassen!$B$34:$D$38,2,FALSE)))</f>
        <v/>
      </c>
      <c r="AA49" s="54" t="str">
        <f>IF(OR(C49=""),"",(SUM(G49,K49,O49)*VLOOKUP(U49,Gehaltsklassen!$B$34:$D$38,2,FALSE))*C49)</f>
        <v/>
      </c>
      <c r="AB49" s="53" t="str">
        <f>IF(OR(C49=""),"",(SUM(G49,K49,O49)*VLOOKUP(U49,Gehaltsklassen!$B$34:$D$38,3,FALSE)))</f>
        <v/>
      </c>
      <c r="AC49" s="53" t="str">
        <f>IF(OR(C49=""),"",(SUM(G49,K49,O49)*VLOOKUP(U49,Gehaltsklassen!$B$34:$D$38,3,FALSE))*C49)</f>
        <v/>
      </c>
    </row>
    <row r="50" spans="1:29" ht="31.9" customHeight="1" x14ac:dyDescent="0.2">
      <c r="A50" s="74" t="str">
        <f>IF(C50="","",MAX($A$11:A49)+1)</f>
        <v/>
      </c>
      <c r="B50" s="75" t="str">
        <f>IF('N-Bedarf-SK §13a'!B48="","",'N-Bedarf-SK §13a'!B48)</f>
        <v/>
      </c>
      <c r="C50" s="49" t="str">
        <f>IF('N-Bedarf-SK §13a'!C48="","",'N-Bedarf-SK §13a'!C48)</f>
        <v/>
      </c>
      <c r="D50" s="88" t="str">
        <f>IF('N-Bedarf-SK §13a'!D48="","",'N-Bedarf-SK §13a'!D48)</f>
        <v/>
      </c>
      <c r="E50" s="49" t="str">
        <f>IF('N-Bedarf-SK §13a'!G48="","",'N-Bedarf-SK §13a'!G48)</f>
        <v/>
      </c>
      <c r="F50" s="50" t="str">
        <f>IF(OR(D50="Spargel 2. Standjahr",D50="Spargel 1. Standjahr"),78,IF(OR(D50="",D50="keine",E50=""),"",IF(D50="Wie Nbedarf",VLOOKUP('N-Bedarf SK'!D48,PSollSK,3,FALSE)*E50, VLOOKUP(D50,PSollSK,3,FALSE)*E50)))</f>
        <v/>
      </c>
      <c r="G50" s="50" t="str">
        <f>IF(OR(D50="",D50="keine",E50=""),"",IF(D50="Wie Nbedarf",VLOOKUP('N-Bedarf SK'!D48,PSollSK,4,FALSE)*E50, VLOOKUP(D50,PSollSK,4,FALSE)*E50))</f>
        <v/>
      </c>
      <c r="H50" s="88"/>
      <c r="I50" s="49"/>
      <c r="J50" s="50" t="str">
        <f t="shared" si="0"/>
        <v/>
      </c>
      <c r="K50" s="50" t="str">
        <f t="shared" si="2"/>
        <v/>
      </c>
      <c r="L50" s="88"/>
      <c r="M50" s="49"/>
      <c r="N50" s="50" t="str">
        <f t="shared" si="1"/>
        <v/>
      </c>
      <c r="O50" s="50" t="str">
        <f t="shared" si="3"/>
        <v/>
      </c>
      <c r="P50" s="51"/>
      <c r="Q50" s="78" t="s">
        <v>261</v>
      </c>
      <c r="R50" s="49"/>
      <c r="S50" s="32" t="str">
        <f>IF(R50="","C",INDEX(Gehaltsklassen!A$11:A$15,MATCH(R50,Gehaltsklassen!D$11:D$15,1),1))</f>
        <v>C</v>
      </c>
      <c r="T50" s="49"/>
      <c r="U50" s="32" t="str">
        <f>IF(T50="","C",IF(T50="","C",IF(Q50="I",INDEX(Gehaltsklassen!A$11:A$15,MATCH(T50,Gehaltsklassen!C$11:C$15,1),1),IF(Q50="II",INDEX(Gehaltsklassen!A$11:A$15,MATCH(T50,Gehaltsklassen!D$11:D$15,1),1),IF(Q50="III",INDEX(Gehaltsklassen!A$11:A$15,MATCH(T50,Gehaltsklassen!E$11:E$15,1),1),"Falsche Bodenart")))))</f>
        <v>C</v>
      </c>
      <c r="V50" s="52" t="str">
        <f>IF(OR(C50=""),"",SUM(F50,J50,N50)*VLOOKUP(S50,Gehaltsklassen!$B$34:$D$38,2,FALSE))</f>
        <v/>
      </c>
      <c r="W50" s="52" t="str">
        <f>IF(OR(C50=""),"",SUM(F50,J50,N50)*VLOOKUP(S50,Gehaltsklassen!$B$34:$D$38,2,FALSE)*C50)</f>
        <v/>
      </c>
      <c r="X50" s="52" t="str">
        <f>IF(OR(C50=""),"",SUM(F50,J50,N50)*VLOOKUP(S50,Gehaltsklassen!$B$34:$D$38,3,FALSE))</f>
        <v/>
      </c>
      <c r="Y50" s="52" t="str">
        <f>IF(OR(C50=""),"",SUM(F50,J50,N50)*VLOOKUP(S50,Gehaltsklassen!$B$34:$D$38,3,FALSE)*C50)</f>
        <v/>
      </c>
      <c r="Z50" s="54" t="str">
        <f>IF(OR(C50=""),"",(SUM(G50,K50,O50)*VLOOKUP(U50,Gehaltsklassen!$B$34:$D$38,2,FALSE)))</f>
        <v/>
      </c>
      <c r="AA50" s="54" t="str">
        <f>IF(OR(C50=""),"",(SUM(G50,K50,O50)*VLOOKUP(U50,Gehaltsklassen!$B$34:$D$38,2,FALSE))*C50)</f>
        <v/>
      </c>
      <c r="AB50" s="53" t="str">
        <f>IF(OR(C50=""),"",(SUM(G50,K50,O50)*VLOOKUP(U50,Gehaltsklassen!$B$34:$D$38,3,FALSE)))</f>
        <v/>
      </c>
      <c r="AC50" s="53" t="str">
        <f>IF(OR(C50=""),"",(SUM(G50,K50,O50)*VLOOKUP(U50,Gehaltsklassen!$B$34:$D$38,3,FALSE))*C50)</f>
        <v/>
      </c>
    </row>
    <row r="51" spans="1:29" ht="31.9" customHeight="1" x14ac:dyDescent="0.2">
      <c r="A51" s="74" t="str">
        <f>IF(C51="","",MAX($A$11:A50)+1)</f>
        <v/>
      </c>
      <c r="B51" s="75" t="str">
        <f>IF('N-Bedarf-SK §13a'!B49="","",'N-Bedarf-SK §13a'!B49)</f>
        <v/>
      </c>
      <c r="C51" s="49" t="str">
        <f>IF('N-Bedarf-SK §13a'!C49="","",'N-Bedarf-SK §13a'!C49)</f>
        <v/>
      </c>
      <c r="D51" s="88" t="str">
        <f>IF('N-Bedarf-SK §13a'!D49="","",'N-Bedarf-SK §13a'!D49)</f>
        <v/>
      </c>
      <c r="E51" s="49" t="str">
        <f>IF('N-Bedarf-SK §13a'!G49="","",'N-Bedarf-SK §13a'!G49)</f>
        <v/>
      </c>
      <c r="F51" s="50" t="str">
        <f>IF(OR(D51="Spargel 2. Standjahr",D51="Spargel 1. Standjahr"),78,IF(OR(D51="",D51="keine",E51=""),"",IF(D51="Wie Nbedarf",VLOOKUP('N-Bedarf SK'!D49,PSollSK,3,FALSE)*E51, VLOOKUP(D51,PSollSK,3,FALSE)*E51)))</f>
        <v/>
      </c>
      <c r="G51" s="50" t="str">
        <f>IF(OR(D51="",D51="keine",E51=""),"",IF(D51="Wie Nbedarf",VLOOKUP('N-Bedarf SK'!D49,PSollSK,4,FALSE)*E51, VLOOKUP(D51,PSollSK,4,FALSE)*E51))</f>
        <v/>
      </c>
      <c r="H51" s="88"/>
      <c r="I51" s="49"/>
      <c r="J51" s="50" t="str">
        <f t="shared" si="0"/>
        <v/>
      </c>
      <c r="K51" s="50" t="str">
        <f t="shared" si="2"/>
        <v/>
      </c>
      <c r="L51" s="88"/>
      <c r="M51" s="49"/>
      <c r="N51" s="50" t="str">
        <f t="shared" si="1"/>
        <v/>
      </c>
      <c r="O51" s="50" t="str">
        <f t="shared" si="3"/>
        <v/>
      </c>
      <c r="P51" s="51"/>
      <c r="Q51" s="78" t="s">
        <v>261</v>
      </c>
      <c r="R51" s="49"/>
      <c r="S51" s="32" t="str">
        <f>IF(R51="","C",INDEX(Gehaltsklassen!A$11:A$15,MATCH(R51,Gehaltsklassen!D$11:D$15,1),1))</f>
        <v>C</v>
      </c>
      <c r="T51" s="49"/>
      <c r="U51" s="32" t="str">
        <f>IF(T51="","C",IF(T51="","C",IF(Q51="I",INDEX(Gehaltsklassen!A$11:A$15,MATCH(T51,Gehaltsklassen!C$11:C$15,1),1),IF(Q51="II",INDEX(Gehaltsklassen!A$11:A$15,MATCH(T51,Gehaltsklassen!D$11:D$15,1),1),IF(Q51="III",INDEX(Gehaltsklassen!A$11:A$15,MATCH(T51,Gehaltsklassen!E$11:E$15,1),1),"Falsche Bodenart")))))</f>
        <v>C</v>
      </c>
      <c r="V51" s="52" t="str">
        <f>IF(OR(C51=""),"",SUM(F51,J51,N51)*VLOOKUP(S51,Gehaltsklassen!$B$34:$D$38,2,FALSE))</f>
        <v/>
      </c>
      <c r="W51" s="52" t="str">
        <f>IF(OR(C51=""),"",SUM(F51,J51,N51)*VLOOKUP(S51,Gehaltsklassen!$B$34:$D$38,2,FALSE)*C51)</f>
        <v/>
      </c>
      <c r="X51" s="52" t="str">
        <f>IF(OR(C51=""),"",SUM(F51,J51,N51)*VLOOKUP(S51,Gehaltsklassen!$B$34:$D$38,3,FALSE))</f>
        <v/>
      </c>
      <c r="Y51" s="52" t="str">
        <f>IF(OR(C51=""),"",SUM(F51,J51,N51)*VLOOKUP(S51,Gehaltsklassen!$B$34:$D$38,3,FALSE)*C51)</f>
        <v/>
      </c>
      <c r="Z51" s="54" t="str">
        <f>IF(OR(C51=""),"",(SUM(G51,K51,O51)*VLOOKUP(U51,Gehaltsklassen!$B$34:$D$38,2,FALSE)))</f>
        <v/>
      </c>
      <c r="AA51" s="54" t="str">
        <f>IF(OR(C51=""),"",(SUM(G51,K51,O51)*VLOOKUP(U51,Gehaltsklassen!$B$34:$D$38,2,FALSE))*C51)</f>
        <v/>
      </c>
      <c r="AB51" s="53" t="str">
        <f>IF(OR(C51=""),"",(SUM(G51,K51,O51)*VLOOKUP(U51,Gehaltsklassen!$B$34:$D$38,3,FALSE)))</f>
        <v/>
      </c>
      <c r="AC51" s="53" t="str">
        <f>IF(OR(C51=""),"",(SUM(G51,K51,O51)*VLOOKUP(U51,Gehaltsklassen!$B$34:$D$38,3,FALSE))*C51)</f>
        <v/>
      </c>
    </row>
    <row r="52" spans="1:29" ht="31.9" customHeight="1" x14ac:dyDescent="0.2">
      <c r="A52" s="74" t="str">
        <f>IF(C52="","",MAX($A$11:A51)+1)</f>
        <v/>
      </c>
      <c r="B52" s="75" t="str">
        <f>IF('N-Bedarf-SK §13a'!B50="","",'N-Bedarf-SK §13a'!B50)</f>
        <v/>
      </c>
      <c r="C52" s="49" t="str">
        <f>IF('N-Bedarf-SK §13a'!C50="","",'N-Bedarf-SK §13a'!C50)</f>
        <v/>
      </c>
      <c r="D52" s="88" t="str">
        <f>IF('N-Bedarf-SK §13a'!D50="","",'N-Bedarf-SK §13a'!D50)</f>
        <v/>
      </c>
      <c r="E52" s="49" t="str">
        <f>IF('N-Bedarf-SK §13a'!G50="","",'N-Bedarf-SK §13a'!G50)</f>
        <v/>
      </c>
      <c r="F52" s="50" t="str">
        <f>IF(OR(D52="Spargel 2. Standjahr",D52="Spargel 1. Standjahr"),78,IF(OR(D52="",D52="keine",E52=""),"",IF(D52="Wie Nbedarf",VLOOKUP('N-Bedarf SK'!D50,PSollSK,3,FALSE)*E52, VLOOKUP(D52,PSollSK,3,FALSE)*E52)))</f>
        <v/>
      </c>
      <c r="G52" s="50" t="str">
        <f>IF(OR(D52="",D52="keine",E52=""),"",IF(D52="Wie Nbedarf",VLOOKUP('N-Bedarf SK'!D50,PSollSK,4,FALSE)*E52, VLOOKUP(D52,PSollSK,4,FALSE)*E52))</f>
        <v/>
      </c>
      <c r="H52" s="88"/>
      <c r="I52" s="49"/>
      <c r="J52" s="50" t="str">
        <f t="shared" si="0"/>
        <v/>
      </c>
      <c r="K52" s="50" t="str">
        <f t="shared" si="2"/>
        <v/>
      </c>
      <c r="L52" s="88"/>
      <c r="M52" s="49"/>
      <c r="N52" s="50" t="str">
        <f t="shared" si="1"/>
        <v/>
      </c>
      <c r="O52" s="50" t="str">
        <f t="shared" si="3"/>
        <v/>
      </c>
      <c r="P52" s="51"/>
      <c r="Q52" s="78" t="s">
        <v>261</v>
      </c>
      <c r="R52" s="49"/>
      <c r="S52" s="32" t="str">
        <f>IF(R52="","C",INDEX(Gehaltsklassen!A$11:A$15,MATCH(R52,Gehaltsklassen!D$11:D$15,1),1))</f>
        <v>C</v>
      </c>
      <c r="T52" s="49"/>
      <c r="U52" s="32" t="str">
        <f>IF(T52="","C",IF(T52="","C",IF(Q52="I",INDEX(Gehaltsklassen!A$11:A$15,MATCH(T52,Gehaltsklassen!C$11:C$15,1),1),IF(Q52="II",INDEX(Gehaltsklassen!A$11:A$15,MATCH(T52,Gehaltsklassen!D$11:D$15,1),1),IF(Q52="III",INDEX(Gehaltsklassen!A$11:A$15,MATCH(T52,Gehaltsklassen!E$11:E$15,1),1),"Falsche Bodenart")))))</f>
        <v>C</v>
      </c>
      <c r="V52" s="52" t="str">
        <f>IF(OR(C52=""),"",SUM(F52,J52,N52)*VLOOKUP(S52,Gehaltsklassen!$B$34:$D$38,2,FALSE))</f>
        <v/>
      </c>
      <c r="W52" s="52" t="str">
        <f>IF(OR(C52=""),"",SUM(F52,J52,N52)*VLOOKUP(S52,Gehaltsklassen!$B$34:$D$38,2,FALSE)*C52)</f>
        <v/>
      </c>
      <c r="X52" s="52" t="str">
        <f>IF(OR(C52=""),"",SUM(F52,J52,N52)*VLOOKUP(S52,Gehaltsklassen!$B$34:$D$38,3,FALSE))</f>
        <v/>
      </c>
      <c r="Y52" s="52" t="str">
        <f>IF(OR(C52=""),"",SUM(F52,J52,N52)*VLOOKUP(S52,Gehaltsklassen!$B$34:$D$38,3,FALSE)*C52)</f>
        <v/>
      </c>
      <c r="Z52" s="54" t="str">
        <f>IF(OR(C52=""),"",(SUM(G52,K52,O52)*VLOOKUP(U52,Gehaltsklassen!$B$34:$D$38,2,FALSE)))</f>
        <v/>
      </c>
      <c r="AA52" s="54" t="str">
        <f>IF(OR(C52=""),"",(SUM(G52,K52,O52)*VLOOKUP(U52,Gehaltsklassen!$B$34:$D$38,2,FALSE))*C52)</f>
        <v/>
      </c>
      <c r="AB52" s="53" t="str">
        <f>IF(OR(C52=""),"",(SUM(G52,K52,O52)*VLOOKUP(U52,Gehaltsklassen!$B$34:$D$38,3,FALSE)))</f>
        <v/>
      </c>
      <c r="AC52" s="53" t="str">
        <f>IF(OR(C52=""),"",(SUM(G52,K52,O52)*VLOOKUP(U52,Gehaltsklassen!$B$34:$D$38,3,FALSE))*C52)</f>
        <v/>
      </c>
    </row>
    <row r="53" spans="1:29" ht="31.9" customHeight="1" x14ac:dyDescent="0.2">
      <c r="A53" s="74" t="str">
        <f>IF(C53="","",MAX($A$11:A52)+1)</f>
        <v/>
      </c>
      <c r="B53" s="75" t="str">
        <f>IF('N-Bedarf-SK §13a'!B51="","",'N-Bedarf-SK §13a'!B51)</f>
        <v/>
      </c>
      <c r="C53" s="49" t="str">
        <f>IF('N-Bedarf-SK §13a'!C51="","",'N-Bedarf-SK §13a'!C51)</f>
        <v/>
      </c>
      <c r="D53" s="88" t="str">
        <f>IF('N-Bedarf-SK §13a'!D51="","",'N-Bedarf-SK §13a'!D51)</f>
        <v/>
      </c>
      <c r="E53" s="49" t="str">
        <f>IF('N-Bedarf-SK §13a'!G51="","",'N-Bedarf-SK §13a'!G51)</f>
        <v/>
      </c>
      <c r="F53" s="50" t="str">
        <f>IF(OR(D53="Spargel 2. Standjahr",D53="Spargel 1. Standjahr"),78,IF(OR(D53="",D53="keine",E53=""),"",IF(D53="Wie Nbedarf",VLOOKUP('N-Bedarf SK'!D51,PSollSK,3,FALSE)*E53, VLOOKUP(D53,PSollSK,3,FALSE)*E53)))</f>
        <v/>
      </c>
      <c r="G53" s="50" t="str">
        <f>IF(OR(D53="",D53="keine",E53=""),"",IF(D53="Wie Nbedarf",VLOOKUP('N-Bedarf SK'!D51,PSollSK,4,FALSE)*E53, VLOOKUP(D53,PSollSK,4,FALSE)*E53))</f>
        <v/>
      </c>
      <c r="H53" s="88"/>
      <c r="I53" s="49"/>
      <c r="J53" s="50" t="str">
        <f t="shared" si="0"/>
        <v/>
      </c>
      <c r="K53" s="50" t="str">
        <f t="shared" si="2"/>
        <v/>
      </c>
      <c r="L53" s="88"/>
      <c r="M53" s="49"/>
      <c r="N53" s="50" t="str">
        <f t="shared" si="1"/>
        <v/>
      </c>
      <c r="O53" s="50" t="str">
        <f t="shared" si="3"/>
        <v/>
      </c>
      <c r="P53" s="51"/>
      <c r="Q53" s="78" t="s">
        <v>261</v>
      </c>
      <c r="R53" s="49"/>
      <c r="S53" s="32" t="str">
        <f>IF(R53="","C",INDEX(Gehaltsklassen!A$11:A$15,MATCH(R53,Gehaltsklassen!D$11:D$15,1),1))</f>
        <v>C</v>
      </c>
      <c r="T53" s="49"/>
      <c r="U53" s="32" t="str">
        <f>IF(T53="","C",IF(T53="","C",IF(Q53="I",INDEX(Gehaltsklassen!A$11:A$15,MATCH(T53,Gehaltsklassen!C$11:C$15,1),1),IF(Q53="II",INDEX(Gehaltsklassen!A$11:A$15,MATCH(T53,Gehaltsklassen!D$11:D$15,1),1),IF(Q53="III",INDEX(Gehaltsklassen!A$11:A$15,MATCH(T53,Gehaltsklassen!E$11:E$15,1),1),"Falsche Bodenart")))))</f>
        <v>C</v>
      </c>
      <c r="V53" s="52" t="str">
        <f>IF(OR(C53=""),"",SUM(F53,J53,N53)*VLOOKUP(S53,Gehaltsklassen!$B$34:$D$38,2,FALSE))</f>
        <v/>
      </c>
      <c r="W53" s="52" t="str">
        <f>IF(OR(C53=""),"",SUM(F53,J53,N53)*VLOOKUP(S53,Gehaltsklassen!$B$34:$D$38,2,FALSE)*C53)</f>
        <v/>
      </c>
      <c r="X53" s="52" t="str">
        <f>IF(OR(C53=""),"",SUM(F53,J53,N53)*VLOOKUP(S53,Gehaltsklassen!$B$34:$D$38,3,FALSE))</f>
        <v/>
      </c>
      <c r="Y53" s="52" t="str">
        <f>IF(OR(C53=""),"",SUM(F53,J53,N53)*VLOOKUP(S53,Gehaltsklassen!$B$34:$D$38,3,FALSE)*C53)</f>
        <v/>
      </c>
      <c r="Z53" s="54" t="str">
        <f>IF(OR(C53=""),"",(SUM(G53,K53,O53)*VLOOKUP(U53,Gehaltsklassen!$B$34:$D$38,2,FALSE)))</f>
        <v/>
      </c>
      <c r="AA53" s="54" t="str">
        <f>IF(OR(C53=""),"",(SUM(G53,K53,O53)*VLOOKUP(U53,Gehaltsklassen!$B$34:$D$38,2,FALSE))*C53)</f>
        <v/>
      </c>
      <c r="AB53" s="53" t="str">
        <f>IF(OR(C53=""),"",(SUM(G53,K53,O53)*VLOOKUP(U53,Gehaltsklassen!$B$34:$D$38,3,FALSE)))</f>
        <v/>
      </c>
      <c r="AC53" s="53" t="str">
        <f>IF(OR(C53=""),"",(SUM(G53,K53,O53)*VLOOKUP(U53,Gehaltsklassen!$B$34:$D$38,3,FALSE))*C53)</f>
        <v/>
      </c>
    </row>
    <row r="54" spans="1:29" ht="31.9" customHeight="1" x14ac:dyDescent="0.2">
      <c r="A54" s="74" t="str">
        <f>IF(C54="","",MAX($A$11:A53)+1)</f>
        <v/>
      </c>
      <c r="B54" s="75" t="str">
        <f>IF('N-Bedarf-SK §13a'!B52="","",'N-Bedarf-SK §13a'!B52)</f>
        <v/>
      </c>
      <c r="C54" s="49" t="str">
        <f>IF('N-Bedarf-SK §13a'!C52="","",'N-Bedarf-SK §13a'!C52)</f>
        <v/>
      </c>
      <c r="D54" s="88" t="str">
        <f>IF('N-Bedarf-SK §13a'!D52="","",'N-Bedarf-SK §13a'!D52)</f>
        <v/>
      </c>
      <c r="E54" s="49" t="str">
        <f>IF('N-Bedarf-SK §13a'!G52="","",'N-Bedarf-SK §13a'!G52)</f>
        <v/>
      </c>
      <c r="F54" s="50" t="str">
        <f>IF(OR(D54="Spargel 2. Standjahr",D54="Spargel 1. Standjahr"),78,IF(OR(D54="",D54="keine",E54=""),"",IF(D54="Wie Nbedarf",VLOOKUP('N-Bedarf SK'!D52,PSollSK,3,FALSE)*E54, VLOOKUP(D54,PSollSK,3,FALSE)*E54)))</f>
        <v/>
      </c>
      <c r="G54" s="50" t="str">
        <f>IF(OR(D54="",D54="keine",E54=""),"",IF(D54="Wie Nbedarf",VLOOKUP('N-Bedarf SK'!D52,PSollSK,4,FALSE)*E54, VLOOKUP(D54,PSollSK,4,FALSE)*E54))</f>
        <v/>
      </c>
      <c r="H54" s="88"/>
      <c r="I54" s="49"/>
      <c r="J54" s="50" t="str">
        <f t="shared" si="0"/>
        <v/>
      </c>
      <c r="K54" s="50" t="str">
        <f t="shared" si="2"/>
        <v/>
      </c>
      <c r="L54" s="88"/>
      <c r="M54" s="49"/>
      <c r="N54" s="50" t="str">
        <f t="shared" si="1"/>
        <v/>
      </c>
      <c r="O54" s="50" t="str">
        <f t="shared" si="3"/>
        <v/>
      </c>
      <c r="P54" s="51"/>
      <c r="Q54" s="78" t="s">
        <v>261</v>
      </c>
      <c r="R54" s="49"/>
      <c r="S54" s="32" t="str">
        <f>IF(R54="","C",INDEX(Gehaltsklassen!A$11:A$15,MATCH(R54,Gehaltsklassen!D$11:D$15,1),1))</f>
        <v>C</v>
      </c>
      <c r="T54" s="49"/>
      <c r="U54" s="32" t="str">
        <f>IF(T54="","C",IF(T54="","C",IF(Q54="I",INDEX(Gehaltsklassen!A$11:A$15,MATCH(T54,Gehaltsklassen!C$11:C$15,1),1),IF(Q54="II",INDEX(Gehaltsklassen!A$11:A$15,MATCH(T54,Gehaltsklassen!D$11:D$15,1),1),IF(Q54="III",INDEX(Gehaltsklassen!A$11:A$15,MATCH(T54,Gehaltsklassen!E$11:E$15,1),1),"Falsche Bodenart")))))</f>
        <v>C</v>
      </c>
      <c r="V54" s="52" t="str">
        <f>IF(OR(C54=""),"",SUM(F54,J54,N54)*VLOOKUP(S54,Gehaltsklassen!$B$34:$D$38,2,FALSE))</f>
        <v/>
      </c>
      <c r="W54" s="52" t="str">
        <f>IF(OR(C54=""),"",SUM(F54,J54,N54)*VLOOKUP(S54,Gehaltsklassen!$B$34:$D$38,2,FALSE)*C54)</f>
        <v/>
      </c>
      <c r="X54" s="52" t="str">
        <f>IF(OR(C54=""),"",SUM(F54,J54,N54)*VLOOKUP(S54,Gehaltsklassen!$B$34:$D$38,3,FALSE))</f>
        <v/>
      </c>
      <c r="Y54" s="52" t="str">
        <f>IF(OR(C54=""),"",SUM(F54,J54,N54)*VLOOKUP(S54,Gehaltsklassen!$B$34:$D$38,3,FALSE)*C54)</f>
        <v/>
      </c>
      <c r="Z54" s="54" t="str">
        <f>IF(OR(C54=""),"",(SUM(G54,K54,O54)*VLOOKUP(U54,Gehaltsklassen!$B$34:$D$38,2,FALSE)))</f>
        <v/>
      </c>
      <c r="AA54" s="54" t="str">
        <f>IF(OR(C54=""),"",(SUM(G54,K54,O54)*VLOOKUP(U54,Gehaltsklassen!$B$34:$D$38,2,FALSE))*C54)</f>
        <v/>
      </c>
      <c r="AB54" s="53" t="str">
        <f>IF(OR(C54=""),"",(SUM(G54,K54,O54)*VLOOKUP(U54,Gehaltsklassen!$B$34:$D$38,3,FALSE)))</f>
        <v/>
      </c>
      <c r="AC54" s="53" t="str">
        <f>IF(OR(C54=""),"",(SUM(G54,K54,O54)*VLOOKUP(U54,Gehaltsklassen!$B$34:$D$38,3,FALSE))*C54)</f>
        <v/>
      </c>
    </row>
    <row r="55" spans="1:29" ht="31.9" customHeight="1" x14ac:dyDescent="0.2">
      <c r="A55" s="74" t="str">
        <f>IF(C55="","",MAX($A$11:A54)+1)</f>
        <v/>
      </c>
      <c r="B55" s="75" t="str">
        <f>IF('N-Bedarf-SK §13a'!B53="","",'N-Bedarf-SK §13a'!B53)</f>
        <v/>
      </c>
      <c r="C55" s="49" t="str">
        <f>IF('N-Bedarf-SK §13a'!C53="","",'N-Bedarf-SK §13a'!C53)</f>
        <v/>
      </c>
      <c r="D55" s="88" t="str">
        <f>IF('N-Bedarf-SK §13a'!D53="","",'N-Bedarf-SK §13a'!D53)</f>
        <v/>
      </c>
      <c r="E55" s="49" t="str">
        <f>IF('N-Bedarf-SK §13a'!G53="","",'N-Bedarf-SK §13a'!G53)</f>
        <v/>
      </c>
      <c r="F55" s="50" t="str">
        <f>IF(OR(D55="Spargel 2. Standjahr",D55="Spargel 1. Standjahr"),78,IF(OR(D55="",D55="keine",E55=""),"",IF(D55="Wie Nbedarf",VLOOKUP('N-Bedarf SK'!D53,PSollSK,3,FALSE)*E55, VLOOKUP(D55,PSollSK,3,FALSE)*E55)))</f>
        <v/>
      </c>
      <c r="G55" s="50" t="str">
        <f>IF(OR(D55="",D55="keine",E55=""),"",IF(D55="Wie Nbedarf",VLOOKUP('N-Bedarf SK'!D53,PSollSK,4,FALSE)*E55, VLOOKUP(D55,PSollSK,4,FALSE)*E55))</f>
        <v/>
      </c>
      <c r="H55" s="88"/>
      <c r="I55" s="49"/>
      <c r="J55" s="50" t="str">
        <f t="shared" si="0"/>
        <v/>
      </c>
      <c r="K55" s="50" t="str">
        <f t="shared" si="2"/>
        <v/>
      </c>
      <c r="L55" s="88"/>
      <c r="M55" s="49"/>
      <c r="N55" s="50" t="str">
        <f t="shared" si="1"/>
        <v/>
      </c>
      <c r="O55" s="50" t="str">
        <f t="shared" si="3"/>
        <v/>
      </c>
      <c r="P55" s="51"/>
      <c r="Q55" s="78" t="s">
        <v>261</v>
      </c>
      <c r="R55" s="49"/>
      <c r="S55" s="32" t="str">
        <f>IF(R55="","C",INDEX(Gehaltsklassen!A$11:A$15,MATCH(R55,Gehaltsklassen!D$11:D$15,1),1))</f>
        <v>C</v>
      </c>
      <c r="T55" s="49"/>
      <c r="U55" s="32" t="str">
        <f>IF(T55="","C",IF(T55="","C",IF(Q55="I",INDEX(Gehaltsklassen!A$11:A$15,MATCH(T55,Gehaltsklassen!C$11:C$15,1),1),IF(Q55="II",INDEX(Gehaltsklassen!A$11:A$15,MATCH(T55,Gehaltsklassen!D$11:D$15,1),1),IF(Q55="III",INDEX(Gehaltsklassen!A$11:A$15,MATCH(T55,Gehaltsklassen!E$11:E$15,1),1),"Falsche Bodenart")))))</f>
        <v>C</v>
      </c>
      <c r="V55" s="52" t="str">
        <f>IF(OR(C55=""),"",SUM(F55,J55,N55)*VLOOKUP(S55,Gehaltsklassen!$B$34:$D$38,2,FALSE))</f>
        <v/>
      </c>
      <c r="W55" s="52" t="str">
        <f>IF(OR(C55=""),"",SUM(F55,J55,N55)*VLOOKUP(S55,Gehaltsklassen!$B$34:$D$38,2,FALSE)*C55)</f>
        <v/>
      </c>
      <c r="X55" s="52" t="str">
        <f>IF(OR(C55=""),"",SUM(F55,J55,N55)*VLOOKUP(S55,Gehaltsklassen!$B$34:$D$38,3,FALSE))</f>
        <v/>
      </c>
      <c r="Y55" s="52" t="str">
        <f>IF(OR(C55=""),"",SUM(F55,J55,N55)*VLOOKUP(S55,Gehaltsklassen!$B$34:$D$38,3,FALSE)*C55)</f>
        <v/>
      </c>
      <c r="Z55" s="54" t="str">
        <f>IF(OR(C55=""),"",(SUM(G55,K55,O55)*VLOOKUP(U55,Gehaltsklassen!$B$34:$D$38,2,FALSE)))</f>
        <v/>
      </c>
      <c r="AA55" s="54" t="str">
        <f>IF(OR(C55=""),"",(SUM(G55,K55,O55)*VLOOKUP(U55,Gehaltsklassen!$B$34:$D$38,2,FALSE))*C55)</f>
        <v/>
      </c>
      <c r="AB55" s="53" t="str">
        <f>IF(OR(C55=""),"",(SUM(G55,K55,O55)*VLOOKUP(U55,Gehaltsklassen!$B$34:$D$38,3,FALSE)))</f>
        <v/>
      </c>
      <c r="AC55" s="53" t="str">
        <f>IF(OR(C55=""),"",(SUM(G55,K55,O55)*VLOOKUP(U55,Gehaltsklassen!$B$34:$D$38,3,FALSE))*C55)</f>
        <v/>
      </c>
    </row>
    <row r="56" spans="1:29" ht="31.9" customHeight="1" x14ac:dyDescent="0.2">
      <c r="A56" s="74" t="str">
        <f>IF(C56="","",MAX($A$11:A55)+1)</f>
        <v/>
      </c>
      <c r="B56" s="75" t="str">
        <f>IF('N-Bedarf-SK §13a'!B54="","",'N-Bedarf-SK §13a'!B54)</f>
        <v/>
      </c>
      <c r="C56" s="49" t="str">
        <f>IF('N-Bedarf-SK §13a'!C54="","",'N-Bedarf-SK §13a'!C54)</f>
        <v/>
      </c>
      <c r="D56" s="88" t="str">
        <f>IF('N-Bedarf-SK §13a'!D54="","",'N-Bedarf-SK §13a'!D54)</f>
        <v/>
      </c>
      <c r="E56" s="49" t="str">
        <f>IF('N-Bedarf-SK §13a'!G54="","",'N-Bedarf-SK §13a'!G54)</f>
        <v/>
      </c>
      <c r="F56" s="50" t="str">
        <f>IF(OR(D56="Spargel 2. Standjahr",D56="Spargel 1. Standjahr"),78,IF(OR(D56="",D56="keine",E56=""),"",IF(D56="Wie Nbedarf",VLOOKUP('N-Bedarf SK'!D54,PSollSK,3,FALSE)*E56, VLOOKUP(D56,PSollSK,3,FALSE)*E56)))</f>
        <v/>
      </c>
      <c r="G56" s="50" t="str">
        <f>IF(OR(D56="",D56="keine",E56=""),"",IF(D56="Wie Nbedarf",VLOOKUP('N-Bedarf SK'!D54,PSollSK,4,FALSE)*E56, VLOOKUP(D56,PSollSK,4,FALSE)*E56))</f>
        <v/>
      </c>
      <c r="H56" s="88"/>
      <c r="I56" s="49"/>
      <c r="J56" s="50" t="str">
        <f t="shared" si="0"/>
        <v/>
      </c>
      <c r="K56" s="50" t="str">
        <f t="shared" si="2"/>
        <v/>
      </c>
      <c r="L56" s="88"/>
      <c r="M56" s="49"/>
      <c r="N56" s="50" t="str">
        <f t="shared" si="1"/>
        <v/>
      </c>
      <c r="O56" s="50" t="str">
        <f t="shared" si="3"/>
        <v/>
      </c>
      <c r="P56" s="51"/>
      <c r="Q56" s="78" t="s">
        <v>261</v>
      </c>
      <c r="R56" s="49"/>
      <c r="S56" s="32" t="str">
        <f>IF(R56="","C",INDEX(Gehaltsklassen!A$11:A$15,MATCH(R56,Gehaltsklassen!D$11:D$15,1),1))</f>
        <v>C</v>
      </c>
      <c r="T56" s="49"/>
      <c r="U56" s="32" t="str">
        <f>IF(T56="","C",IF(T56="","C",IF(Q56="I",INDEX(Gehaltsklassen!A$11:A$15,MATCH(T56,Gehaltsklassen!C$11:C$15,1),1),IF(Q56="II",INDEX(Gehaltsklassen!A$11:A$15,MATCH(T56,Gehaltsklassen!D$11:D$15,1),1),IF(Q56="III",INDEX(Gehaltsklassen!A$11:A$15,MATCH(T56,Gehaltsklassen!E$11:E$15,1),1),"Falsche Bodenart")))))</f>
        <v>C</v>
      </c>
      <c r="V56" s="52" t="str">
        <f>IF(OR(C56=""),"",SUM(F56,J56,N56)*VLOOKUP(S56,Gehaltsklassen!$B$34:$D$38,2,FALSE))</f>
        <v/>
      </c>
      <c r="W56" s="52" t="str">
        <f>IF(OR(C56=""),"",SUM(F56,J56,N56)*VLOOKUP(S56,Gehaltsklassen!$B$34:$D$38,2,FALSE)*C56)</f>
        <v/>
      </c>
      <c r="X56" s="52" t="str">
        <f>IF(OR(C56=""),"",SUM(F56,J56,N56)*VLOOKUP(S56,Gehaltsklassen!$B$34:$D$38,3,FALSE))</f>
        <v/>
      </c>
      <c r="Y56" s="52" t="str">
        <f>IF(OR(C56=""),"",SUM(F56,J56,N56)*VLOOKUP(S56,Gehaltsklassen!$B$34:$D$38,3,FALSE)*C56)</f>
        <v/>
      </c>
      <c r="Z56" s="54" t="str">
        <f>IF(OR(C56=""),"",(SUM(G56,K56,O56)*VLOOKUP(U56,Gehaltsklassen!$B$34:$D$38,2,FALSE)))</f>
        <v/>
      </c>
      <c r="AA56" s="54" t="str">
        <f>IF(OR(C56=""),"",(SUM(G56,K56,O56)*VLOOKUP(U56,Gehaltsklassen!$B$34:$D$38,2,FALSE))*C56)</f>
        <v/>
      </c>
      <c r="AB56" s="53" t="str">
        <f>IF(OR(C56=""),"",(SUM(G56,K56,O56)*VLOOKUP(U56,Gehaltsklassen!$B$34:$D$38,3,FALSE)))</f>
        <v/>
      </c>
      <c r="AC56" s="53" t="str">
        <f>IF(OR(C56=""),"",(SUM(G56,K56,O56)*VLOOKUP(U56,Gehaltsklassen!$B$34:$D$38,3,FALSE))*C56)</f>
        <v/>
      </c>
    </row>
    <row r="57" spans="1:29" ht="31.9" customHeight="1" x14ac:dyDescent="0.2">
      <c r="A57" s="74" t="str">
        <f>IF(C57="","",MAX($A$11:A56)+1)</f>
        <v/>
      </c>
      <c r="B57" s="75" t="str">
        <f>IF('N-Bedarf-SK §13a'!B55="","",'N-Bedarf-SK §13a'!B55)</f>
        <v/>
      </c>
      <c r="C57" s="49" t="str">
        <f>IF('N-Bedarf-SK §13a'!C55="","",'N-Bedarf-SK §13a'!C55)</f>
        <v/>
      </c>
      <c r="D57" s="88" t="str">
        <f>IF('N-Bedarf-SK §13a'!D55="","",'N-Bedarf-SK §13a'!D55)</f>
        <v/>
      </c>
      <c r="E57" s="49" t="str">
        <f>IF('N-Bedarf-SK §13a'!G55="","",'N-Bedarf-SK §13a'!G55)</f>
        <v/>
      </c>
      <c r="F57" s="50" t="str">
        <f>IF(OR(D57="Spargel 2. Standjahr",D57="Spargel 1. Standjahr"),78,IF(OR(D57="",D57="keine",E57=""),"",IF(D57="Wie Nbedarf",VLOOKUP('N-Bedarf SK'!D55,PSollSK,3,FALSE)*E57, VLOOKUP(D57,PSollSK,3,FALSE)*E57)))</f>
        <v/>
      </c>
      <c r="G57" s="50" t="str">
        <f>IF(OR(D57="",D57="keine",E57=""),"",IF(D57="Wie Nbedarf",VLOOKUP('N-Bedarf SK'!D55,PSollSK,4,FALSE)*E57, VLOOKUP(D57,PSollSK,4,FALSE)*E57))</f>
        <v/>
      </c>
      <c r="H57" s="88"/>
      <c r="I57" s="49"/>
      <c r="J57" s="50" t="str">
        <f t="shared" si="0"/>
        <v/>
      </c>
      <c r="K57" s="50" t="str">
        <f t="shared" si="2"/>
        <v/>
      </c>
      <c r="L57" s="88"/>
      <c r="M57" s="49"/>
      <c r="N57" s="50" t="str">
        <f t="shared" si="1"/>
        <v/>
      </c>
      <c r="O57" s="50" t="str">
        <f t="shared" si="3"/>
        <v/>
      </c>
      <c r="P57" s="51"/>
      <c r="Q57" s="78" t="s">
        <v>261</v>
      </c>
      <c r="R57" s="49"/>
      <c r="S57" s="32" t="str">
        <f>IF(R57="","C",INDEX(Gehaltsklassen!A$11:A$15,MATCH(R57,Gehaltsklassen!D$11:D$15,1),1))</f>
        <v>C</v>
      </c>
      <c r="T57" s="49"/>
      <c r="U57" s="32" t="str">
        <f>IF(T57="","C",IF(T57="","C",IF(Q57="I",INDEX(Gehaltsklassen!A$11:A$15,MATCH(T57,Gehaltsklassen!C$11:C$15,1),1),IF(Q57="II",INDEX(Gehaltsklassen!A$11:A$15,MATCH(T57,Gehaltsklassen!D$11:D$15,1),1),IF(Q57="III",INDEX(Gehaltsklassen!A$11:A$15,MATCH(T57,Gehaltsklassen!E$11:E$15,1),1),"Falsche Bodenart")))))</f>
        <v>C</v>
      </c>
      <c r="V57" s="52" t="str">
        <f>IF(OR(C57=""),"",SUM(F57,J57,N57)*VLOOKUP(S57,Gehaltsklassen!$B$34:$D$38,2,FALSE))</f>
        <v/>
      </c>
      <c r="W57" s="52" t="str">
        <f>IF(OR(C57=""),"",SUM(F57,J57,N57)*VLOOKUP(S57,Gehaltsklassen!$B$34:$D$38,2,FALSE)*C57)</f>
        <v/>
      </c>
      <c r="X57" s="52" t="str">
        <f>IF(OR(C57=""),"",SUM(F57,J57,N57)*VLOOKUP(S57,Gehaltsklassen!$B$34:$D$38,3,FALSE))</f>
        <v/>
      </c>
      <c r="Y57" s="52" t="str">
        <f>IF(OR(C57=""),"",SUM(F57,J57,N57)*VLOOKUP(S57,Gehaltsklassen!$B$34:$D$38,3,FALSE)*C57)</f>
        <v/>
      </c>
      <c r="Z57" s="54" t="str">
        <f>IF(OR(C57=""),"",(SUM(G57,K57,O57)*VLOOKUP(U57,Gehaltsklassen!$B$34:$D$38,2,FALSE)))</f>
        <v/>
      </c>
      <c r="AA57" s="54" t="str">
        <f>IF(OR(C57=""),"",(SUM(G57,K57,O57)*VLOOKUP(U57,Gehaltsklassen!$B$34:$D$38,2,FALSE))*C57)</f>
        <v/>
      </c>
      <c r="AB57" s="53" t="str">
        <f>IF(OR(C57=""),"",(SUM(G57,K57,O57)*VLOOKUP(U57,Gehaltsklassen!$B$34:$D$38,3,FALSE)))</f>
        <v/>
      </c>
      <c r="AC57" s="53" t="str">
        <f>IF(OR(C57=""),"",(SUM(G57,K57,O57)*VLOOKUP(U57,Gehaltsklassen!$B$34:$D$38,3,FALSE))*C57)</f>
        <v/>
      </c>
    </row>
    <row r="58" spans="1:29" ht="31.9" customHeight="1" x14ac:dyDescent="0.2">
      <c r="A58" s="74" t="str">
        <f>IF(C58="","",MAX($A$11:A57)+1)</f>
        <v/>
      </c>
      <c r="B58" s="75" t="str">
        <f>IF('N-Bedarf-SK §13a'!B56="","",'N-Bedarf-SK §13a'!B56)</f>
        <v/>
      </c>
      <c r="C58" s="49" t="str">
        <f>IF('N-Bedarf-SK §13a'!C56="","",'N-Bedarf-SK §13a'!C56)</f>
        <v/>
      </c>
      <c r="D58" s="88" t="str">
        <f>IF('N-Bedarf-SK §13a'!D56="","",'N-Bedarf-SK §13a'!D56)</f>
        <v/>
      </c>
      <c r="E58" s="49" t="str">
        <f>IF('N-Bedarf-SK §13a'!G56="","",'N-Bedarf-SK §13a'!G56)</f>
        <v/>
      </c>
      <c r="F58" s="50" t="str">
        <f>IF(OR(D58="Spargel 2. Standjahr",D58="Spargel 1. Standjahr"),78,IF(OR(D58="",D58="keine",E58=""),"",IF(D58="Wie Nbedarf",VLOOKUP('N-Bedarf SK'!D56,PSollSK,3,FALSE)*E58, VLOOKUP(D58,PSollSK,3,FALSE)*E58)))</f>
        <v/>
      </c>
      <c r="G58" s="50" t="str">
        <f>IF(OR(D58="",D58="keine",E58=""),"",IF(D58="Wie Nbedarf",VLOOKUP('N-Bedarf SK'!D56,PSollSK,4,FALSE)*E58, VLOOKUP(D58,PSollSK,4,FALSE)*E58))</f>
        <v/>
      </c>
      <c r="H58" s="88"/>
      <c r="I58" s="49"/>
      <c r="J58" s="50" t="str">
        <f t="shared" si="0"/>
        <v/>
      </c>
      <c r="K58" s="50" t="str">
        <f t="shared" si="2"/>
        <v/>
      </c>
      <c r="L58" s="88"/>
      <c r="M58" s="49"/>
      <c r="N58" s="50" t="str">
        <f t="shared" si="1"/>
        <v/>
      </c>
      <c r="O58" s="50" t="str">
        <f t="shared" si="3"/>
        <v/>
      </c>
      <c r="P58" s="51"/>
      <c r="Q58" s="78" t="s">
        <v>261</v>
      </c>
      <c r="R58" s="49"/>
      <c r="S58" s="32" t="str">
        <f>IF(R58="","C",INDEX(Gehaltsklassen!A$11:A$15,MATCH(R58,Gehaltsklassen!D$11:D$15,1),1))</f>
        <v>C</v>
      </c>
      <c r="T58" s="49"/>
      <c r="U58" s="32" t="str">
        <f>IF(T58="","C",IF(T58="","C",IF(Q58="I",INDEX(Gehaltsklassen!A$11:A$15,MATCH(T58,Gehaltsklassen!C$11:C$15,1),1),IF(Q58="II",INDEX(Gehaltsklassen!A$11:A$15,MATCH(T58,Gehaltsklassen!D$11:D$15,1),1),IF(Q58="III",INDEX(Gehaltsklassen!A$11:A$15,MATCH(T58,Gehaltsklassen!E$11:E$15,1),1),"Falsche Bodenart")))))</f>
        <v>C</v>
      </c>
      <c r="V58" s="52" t="str">
        <f>IF(OR(C58=""),"",SUM(F58,J58,N58)*VLOOKUP(S58,Gehaltsklassen!$B$34:$D$38,2,FALSE))</f>
        <v/>
      </c>
      <c r="W58" s="52" t="str">
        <f>IF(OR(C58=""),"",SUM(F58,J58,N58)*VLOOKUP(S58,Gehaltsklassen!$B$34:$D$38,2,FALSE)*C58)</f>
        <v/>
      </c>
      <c r="X58" s="52" t="str">
        <f>IF(OR(C58=""),"",SUM(F58,J58,N58)*VLOOKUP(S58,Gehaltsklassen!$B$34:$D$38,3,FALSE))</f>
        <v/>
      </c>
      <c r="Y58" s="52" t="str">
        <f>IF(OR(C58=""),"",SUM(F58,J58,N58)*VLOOKUP(S58,Gehaltsklassen!$B$34:$D$38,3,FALSE)*C58)</f>
        <v/>
      </c>
      <c r="Z58" s="54" t="str">
        <f>IF(OR(C58=""),"",(SUM(G58,K58,O58)*VLOOKUP(U58,Gehaltsklassen!$B$34:$D$38,2,FALSE)))</f>
        <v/>
      </c>
      <c r="AA58" s="54" t="str">
        <f>IF(OR(C58=""),"",(SUM(G58,K58,O58)*VLOOKUP(U58,Gehaltsklassen!$B$34:$D$38,2,FALSE))*C58)</f>
        <v/>
      </c>
      <c r="AB58" s="53" t="str">
        <f>IF(OR(C58=""),"",(SUM(G58,K58,O58)*VLOOKUP(U58,Gehaltsklassen!$B$34:$D$38,3,FALSE)))</f>
        <v/>
      </c>
      <c r="AC58" s="53" t="str">
        <f>IF(OR(C58=""),"",(SUM(G58,K58,O58)*VLOOKUP(U58,Gehaltsklassen!$B$34:$D$38,3,FALSE))*C58)</f>
        <v/>
      </c>
    </row>
    <row r="59" spans="1:29" ht="31.9" customHeight="1" x14ac:dyDescent="0.2">
      <c r="A59" s="74" t="str">
        <f>IF(C59="","",MAX($A$11:A58)+1)</f>
        <v/>
      </c>
      <c r="B59" s="75" t="str">
        <f>IF('N-Bedarf-SK §13a'!B57="","",'N-Bedarf-SK §13a'!B57)</f>
        <v/>
      </c>
      <c r="C59" s="49" t="str">
        <f>IF('N-Bedarf-SK §13a'!C57="","",'N-Bedarf-SK §13a'!C57)</f>
        <v/>
      </c>
      <c r="D59" s="88" t="str">
        <f>IF('N-Bedarf-SK §13a'!D57="","",'N-Bedarf-SK §13a'!D57)</f>
        <v/>
      </c>
      <c r="E59" s="49" t="str">
        <f>IF('N-Bedarf-SK §13a'!G57="","",'N-Bedarf-SK §13a'!G57)</f>
        <v/>
      </c>
      <c r="F59" s="50" t="str">
        <f>IF(OR(D59="Spargel 2. Standjahr",D59="Spargel 1. Standjahr"),78,IF(OR(D59="",D59="keine",E59=""),"",IF(D59="Wie Nbedarf",VLOOKUP('N-Bedarf SK'!D57,PSollSK,3,FALSE)*E59, VLOOKUP(D59,PSollSK,3,FALSE)*E59)))</f>
        <v/>
      </c>
      <c r="G59" s="50" t="str">
        <f>IF(OR(D59="",D59="keine",E59=""),"",IF(D59="Wie Nbedarf",VLOOKUP('N-Bedarf SK'!D57,PSollSK,4,FALSE)*E59, VLOOKUP(D59,PSollSK,4,FALSE)*E59))</f>
        <v/>
      </c>
      <c r="H59" s="88"/>
      <c r="I59" s="49"/>
      <c r="J59" s="50" t="str">
        <f t="shared" si="0"/>
        <v/>
      </c>
      <c r="K59" s="50" t="str">
        <f t="shared" si="2"/>
        <v/>
      </c>
      <c r="L59" s="88"/>
      <c r="M59" s="49"/>
      <c r="N59" s="50" t="str">
        <f t="shared" si="1"/>
        <v/>
      </c>
      <c r="O59" s="50" t="str">
        <f t="shared" si="3"/>
        <v/>
      </c>
      <c r="P59" s="51"/>
      <c r="Q59" s="78" t="s">
        <v>261</v>
      </c>
      <c r="R59" s="49"/>
      <c r="S59" s="32" t="str">
        <f>IF(R59="","C",INDEX(Gehaltsklassen!A$11:A$15,MATCH(R59,Gehaltsklassen!D$11:D$15,1),1))</f>
        <v>C</v>
      </c>
      <c r="T59" s="49"/>
      <c r="U59" s="32" t="str">
        <f>IF(T59="","C",IF(T59="","C",IF(Q59="I",INDEX(Gehaltsklassen!A$11:A$15,MATCH(T59,Gehaltsklassen!C$11:C$15,1),1),IF(Q59="II",INDEX(Gehaltsklassen!A$11:A$15,MATCH(T59,Gehaltsklassen!D$11:D$15,1),1),IF(Q59="III",INDEX(Gehaltsklassen!A$11:A$15,MATCH(T59,Gehaltsklassen!E$11:E$15,1),1),"Falsche Bodenart")))))</f>
        <v>C</v>
      </c>
      <c r="V59" s="52" t="str">
        <f>IF(OR(C59=""),"",SUM(F59,J59,N59)*VLOOKUP(S59,Gehaltsklassen!$B$34:$D$38,2,FALSE))</f>
        <v/>
      </c>
      <c r="W59" s="52" t="str">
        <f>IF(OR(C59=""),"",SUM(F59,J59,N59)*VLOOKUP(S59,Gehaltsklassen!$B$34:$D$38,2,FALSE)*C59)</f>
        <v/>
      </c>
      <c r="X59" s="52" t="str">
        <f>IF(OR(C59=""),"",SUM(F59,J59,N59)*VLOOKUP(S59,Gehaltsklassen!$B$34:$D$38,3,FALSE))</f>
        <v/>
      </c>
      <c r="Y59" s="52" t="str">
        <f>IF(OR(C59=""),"",SUM(F59,J59,N59)*VLOOKUP(S59,Gehaltsklassen!$B$34:$D$38,3,FALSE)*C59)</f>
        <v/>
      </c>
      <c r="Z59" s="54" t="str">
        <f>IF(OR(C59=""),"",(SUM(G59,K59,O59)*VLOOKUP(U59,Gehaltsklassen!$B$34:$D$38,2,FALSE)))</f>
        <v/>
      </c>
      <c r="AA59" s="54" t="str">
        <f>IF(OR(C59=""),"",(SUM(G59,K59,O59)*VLOOKUP(U59,Gehaltsklassen!$B$34:$D$38,2,FALSE))*C59)</f>
        <v/>
      </c>
      <c r="AB59" s="53" t="str">
        <f>IF(OR(C59=""),"",(SUM(G59,K59,O59)*VLOOKUP(U59,Gehaltsklassen!$B$34:$D$38,3,FALSE)))</f>
        <v/>
      </c>
      <c r="AC59" s="53" t="str">
        <f>IF(OR(C59=""),"",(SUM(G59,K59,O59)*VLOOKUP(U59,Gehaltsklassen!$B$34:$D$38,3,FALSE))*C59)</f>
        <v/>
      </c>
    </row>
    <row r="60" spans="1:29" ht="31.9" customHeight="1" x14ac:dyDescent="0.2">
      <c r="A60" s="74" t="str">
        <f>IF(C60="","",MAX($A$11:A59)+1)</f>
        <v/>
      </c>
      <c r="B60" s="75" t="str">
        <f>IF('N-Bedarf-SK §13a'!B58="","",'N-Bedarf-SK §13a'!B58)</f>
        <v/>
      </c>
      <c r="C60" s="49" t="str">
        <f>IF('N-Bedarf-SK §13a'!C58="","",'N-Bedarf-SK §13a'!C58)</f>
        <v/>
      </c>
      <c r="D60" s="88" t="str">
        <f>IF('N-Bedarf-SK §13a'!D58="","",'N-Bedarf-SK §13a'!D58)</f>
        <v/>
      </c>
      <c r="E60" s="49" t="str">
        <f>IF('N-Bedarf-SK §13a'!G58="","",'N-Bedarf-SK §13a'!G58)</f>
        <v/>
      </c>
      <c r="F60" s="50" t="str">
        <f>IF(OR(D60="Spargel 2. Standjahr",D60="Spargel 1. Standjahr"),78,IF(OR(D60="",D60="keine",E60=""),"",IF(D60="Wie Nbedarf",VLOOKUP('N-Bedarf SK'!D58,PSollSK,3,FALSE)*E60, VLOOKUP(D60,PSollSK,3,FALSE)*E60)))</f>
        <v/>
      </c>
      <c r="G60" s="50" t="str">
        <f>IF(OR(D60="",D60="keine",E60=""),"",IF(D60="Wie Nbedarf",VLOOKUP('N-Bedarf SK'!D58,PSollSK,4,FALSE)*E60, VLOOKUP(D60,PSollSK,4,FALSE)*E60))</f>
        <v/>
      </c>
      <c r="H60" s="88"/>
      <c r="I60" s="49"/>
      <c r="J60" s="50" t="str">
        <f t="shared" si="0"/>
        <v/>
      </c>
      <c r="K60" s="50" t="str">
        <f t="shared" si="2"/>
        <v/>
      </c>
      <c r="L60" s="88"/>
      <c r="M60" s="49"/>
      <c r="N60" s="50" t="str">
        <f t="shared" si="1"/>
        <v/>
      </c>
      <c r="O60" s="50" t="str">
        <f t="shared" si="3"/>
        <v/>
      </c>
      <c r="P60" s="51"/>
      <c r="Q60" s="78" t="s">
        <v>261</v>
      </c>
      <c r="R60" s="49"/>
      <c r="S60" s="32" t="str">
        <f>IF(R60="","C",INDEX(Gehaltsklassen!A$11:A$15,MATCH(R60,Gehaltsklassen!D$11:D$15,1),1))</f>
        <v>C</v>
      </c>
      <c r="T60" s="49"/>
      <c r="U60" s="32" t="str">
        <f>IF(T60="","C",IF(T60="","C",IF(Q60="I",INDEX(Gehaltsklassen!A$11:A$15,MATCH(T60,Gehaltsklassen!C$11:C$15,1),1),IF(Q60="II",INDEX(Gehaltsklassen!A$11:A$15,MATCH(T60,Gehaltsklassen!D$11:D$15,1),1),IF(Q60="III",INDEX(Gehaltsklassen!A$11:A$15,MATCH(T60,Gehaltsklassen!E$11:E$15,1),1),"Falsche Bodenart")))))</f>
        <v>C</v>
      </c>
      <c r="V60" s="52" t="str">
        <f>IF(OR(C60=""),"",SUM(F60,J60,N60)*VLOOKUP(S60,Gehaltsklassen!$B$34:$D$38,2,FALSE))</f>
        <v/>
      </c>
      <c r="W60" s="52" t="str">
        <f>IF(OR(C60=""),"",SUM(F60,J60,N60)*VLOOKUP(S60,Gehaltsklassen!$B$34:$D$38,2,FALSE)*C60)</f>
        <v/>
      </c>
      <c r="X60" s="52" t="str">
        <f>IF(OR(C60=""),"",SUM(F60,J60,N60)*VLOOKUP(S60,Gehaltsklassen!$B$34:$D$38,3,FALSE))</f>
        <v/>
      </c>
      <c r="Y60" s="52" t="str">
        <f>IF(OR(C60=""),"",SUM(F60,J60,N60)*VLOOKUP(S60,Gehaltsklassen!$B$34:$D$38,3,FALSE)*C60)</f>
        <v/>
      </c>
      <c r="Z60" s="54" t="str">
        <f>IF(OR(C60=""),"",(SUM(G60,K60,O60)*VLOOKUP(U60,Gehaltsklassen!$B$34:$D$38,2,FALSE)))</f>
        <v/>
      </c>
      <c r="AA60" s="54" t="str">
        <f>IF(OR(C60=""),"",(SUM(G60,K60,O60)*VLOOKUP(U60,Gehaltsklassen!$B$34:$D$38,2,FALSE))*C60)</f>
        <v/>
      </c>
      <c r="AB60" s="53" t="str">
        <f>IF(OR(C60=""),"",(SUM(G60,K60,O60)*VLOOKUP(U60,Gehaltsklassen!$B$34:$D$38,3,FALSE)))</f>
        <v/>
      </c>
      <c r="AC60" s="53" t="str">
        <f>IF(OR(C60=""),"",(SUM(G60,K60,O60)*VLOOKUP(U60,Gehaltsklassen!$B$34:$D$38,3,FALSE))*C60)</f>
        <v/>
      </c>
    </row>
    <row r="61" spans="1:29" ht="31.9" customHeight="1" x14ac:dyDescent="0.2">
      <c r="A61" s="74" t="str">
        <f>IF(C61="","",MAX($A$11:A60)+1)</f>
        <v/>
      </c>
      <c r="B61" s="75" t="str">
        <f>IF('N-Bedarf-SK §13a'!B59="","",'N-Bedarf-SK §13a'!B59)</f>
        <v/>
      </c>
      <c r="C61" s="49" t="str">
        <f>IF('N-Bedarf-SK §13a'!C59="","",'N-Bedarf-SK §13a'!C59)</f>
        <v/>
      </c>
      <c r="D61" s="88" t="str">
        <f>IF('N-Bedarf-SK §13a'!D59="","",'N-Bedarf-SK §13a'!D59)</f>
        <v/>
      </c>
      <c r="E61" s="49" t="str">
        <f>IF('N-Bedarf-SK §13a'!G59="","",'N-Bedarf-SK §13a'!G59)</f>
        <v/>
      </c>
      <c r="F61" s="50" t="str">
        <f>IF(OR(D61="Spargel 2. Standjahr",D61="Spargel 1. Standjahr"),78,IF(OR(D61="",D61="keine",E61=""),"",IF(D61="Wie Nbedarf",VLOOKUP('N-Bedarf SK'!D59,PSollSK,3,FALSE)*E61, VLOOKUP(D61,PSollSK,3,FALSE)*E61)))</f>
        <v/>
      </c>
      <c r="G61" s="50" t="str">
        <f>IF(OR(D61="",D61="keine",E61=""),"",IF(D61="Wie Nbedarf",VLOOKUP('N-Bedarf SK'!D59,PSollSK,4,FALSE)*E61, VLOOKUP(D61,PSollSK,4,FALSE)*E61))</f>
        <v/>
      </c>
      <c r="H61" s="88"/>
      <c r="I61" s="49"/>
      <c r="J61" s="50" t="str">
        <f t="shared" si="0"/>
        <v/>
      </c>
      <c r="K61" s="50" t="str">
        <f t="shared" si="2"/>
        <v/>
      </c>
      <c r="L61" s="88"/>
      <c r="M61" s="49"/>
      <c r="N61" s="50" t="str">
        <f t="shared" si="1"/>
        <v/>
      </c>
      <c r="O61" s="50" t="str">
        <f t="shared" si="3"/>
        <v/>
      </c>
      <c r="P61" s="51"/>
      <c r="Q61" s="78" t="s">
        <v>261</v>
      </c>
      <c r="R61" s="49"/>
      <c r="S61" s="32" t="str">
        <f>IF(R61="","C",INDEX(Gehaltsklassen!A$11:A$15,MATCH(R61,Gehaltsklassen!D$11:D$15,1),1))</f>
        <v>C</v>
      </c>
      <c r="T61" s="49"/>
      <c r="U61" s="32" t="str">
        <f>IF(T61="","C",IF(T61="","C",IF(Q61="I",INDEX(Gehaltsklassen!A$11:A$15,MATCH(T61,Gehaltsklassen!C$11:C$15,1),1),IF(Q61="II",INDEX(Gehaltsklassen!A$11:A$15,MATCH(T61,Gehaltsklassen!D$11:D$15,1),1),IF(Q61="III",INDEX(Gehaltsklassen!A$11:A$15,MATCH(T61,Gehaltsklassen!E$11:E$15,1),1),"Falsche Bodenart")))))</f>
        <v>C</v>
      </c>
      <c r="V61" s="52" t="str">
        <f>IF(OR(C61=""),"",SUM(F61,J61,N61)*VLOOKUP(S61,Gehaltsklassen!$B$34:$D$38,2,FALSE))</f>
        <v/>
      </c>
      <c r="W61" s="52" t="str">
        <f>IF(OR(C61=""),"",SUM(F61,J61,N61)*VLOOKUP(S61,Gehaltsklassen!$B$34:$D$38,2,FALSE)*C61)</f>
        <v/>
      </c>
      <c r="X61" s="52" t="str">
        <f>IF(OR(C61=""),"",SUM(F61,J61,N61)*VLOOKUP(S61,Gehaltsklassen!$B$34:$D$38,3,FALSE))</f>
        <v/>
      </c>
      <c r="Y61" s="52" t="str">
        <f>IF(OR(C61=""),"",SUM(F61,J61,N61)*VLOOKUP(S61,Gehaltsklassen!$B$34:$D$38,3,FALSE)*C61)</f>
        <v/>
      </c>
      <c r="Z61" s="54" t="str">
        <f>IF(OR(C61=""),"",(SUM(G61,K61,O61)*VLOOKUP(U61,Gehaltsklassen!$B$34:$D$38,2,FALSE)))</f>
        <v/>
      </c>
      <c r="AA61" s="54" t="str">
        <f>IF(OR(C61=""),"",(SUM(G61,K61,O61)*VLOOKUP(U61,Gehaltsklassen!$B$34:$D$38,2,FALSE))*C61)</f>
        <v/>
      </c>
      <c r="AB61" s="53" t="str">
        <f>IF(OR(C61=""),"",(SUM(G61,K61,O61)*VLOOKUP(U61,Gehaltsklassen!$B$34:$D$38,3,FALSE)))</f>
        <v/>
      </c>
      <c r="AC61" s="53" t="str">
        <f>IF(OR(C61=""),"",(SUM(G61,K61,O61)*VLOOKUP(U61,Gehaltsklassen!$B$34:$D$38,3,FALSE))*C61)</f>
        <v/>
      </c>
    </row>
    <row r="62" spans="1:29" ht="31.9" customHeight="1" x14ac:dyDescent="0.2">
      <c r="A62" s="74" t="str">
        <f>IF(C62="","",MAX($A$11:A61)+1)</f>
        <v/>
      </c>
      <c r="B62" s="75" t="str">
        <f>IF('N-Bedarf-SK §13a'!B60="","",'N-Bedarf-SK §13a'!B60)</f>
        <v/>
      </c>
      <c r="C62" s="49" t="str">
        <f>IF('N-Bedarf-SK §13a'!C60="","",'N-Bedarf-SK §13a'!C60)</f>
        <v/>
      </c>
      <c r="D62" s="88" t="str">
        <f>IF('N-Bedarf-SK §13a'!D60="","",'N-Bedarf-SK §13a'!D60)</f>
        <v/>
      </c>
      <c r="E62" s="49" t="str">
        <f>IF('N-Bedarf-SK §13a'!G60="","",'N-Bedarf-SK §13a'!G60)</f>
        <v/>
      </c>
      <c r="F62" s="50" t="str">
        <f>IF(OR(D62="Spargel 2. Standjahr",D62="Spargel 1. Standjahr"),78,IF(OR(D62="",D62="keine",E62=""),"",IF(D62="Wie Nbedarf",VLOOKUP('N-Bedarf SK'!D60,PSollSK,3,FALSE)*E62, VLOOKUP(D62,PSollSK,3,FALSE)*E62)))</f>
        <v/>
      </c>
      <c r="G62" s="50" t="str">
        <f>IF(OR(D62="",D62="keine",E62=""),"",IF(D62="Wie Nbedarf",VLOOKUP('N-Bedarf SK'!D60,PSollSK,4,FALSE)*E62, VLOOKUP(D62,PSollSK,4,FALSE)*E62))</f>
        <v/>
      </c>
      <c r="H62" s="88"/>
      <c r="I62" s="49"/>
      <c r="J62" s="50" t="str">
        <f t="shared" si="0"/>
        <v/>
      </c>
      <c r="K62" s="50" t="str">
        <f t="shared" si="2"/>
        <v/>
      </c>
      <c r="L62" s="88"/>
      <c r="M62" s="49"/>
      <c r="N62" s="50" t="str">
        <f t="shared" si="1"/>
        <v/>
      </c>
      <c r="O62" s="50" t="str">
        <f t="shared" si="3"/>
        <v/>
      </c>
      <c r="P62" s="51"/>
      <c r="Q62" s="78" t="s">
        <v>261</v>
      </c>
      <c r="R62" s="49"/>
      <c r="S62" s="32" t="str">
        <f>IF(R62="","C",INDEX(Gehaltsklassen!A$11:A$15,MATCH(R62,Gehaltsklassen!D$11:D$15,1),1))</f>
        <v>C</v>
      </c>
      <c r="T62" s="49"/>
      <c r="U62" s="32" t="str">
        <f>IF(T62="","C",IF(T62="","C",IF(Q62="I",INDEX(Gehaltsklassen!A$11:A$15,MATCH(T62,Gehaltsklassen!C$11:C$15,1),1),IF(Q62="II",INDEX(Gehaltsklassen!A$11:A$15,MATCH(T62,Gehaltsklassen!D$11:D$15,1),1),IF(Q62="III",INDEX(Gehaltsklassen!A$11:A$15,MATCH(T62,Gehaltsklassen!E$11:E$15,1),1),"Falsche Bodenart")))))</f>
        <v>C</v>
      </c>
      <c r="V62" s="52" t="str">
        <f>IF(OR(C62=""),"",SUM(F62,J62,N62)*VLOOKUP(S62,Gehaltsklassen!$B$34:$D$38,2,FALSE))</f>
        <v/>
      </c>
      <c r="W62" s="52" t="str">
        <f>IF(OR(C62=""),"",SUM(F62,J62,N62)*VLOOKUP(S62,Gehaltsklassen!$B$34:$D$38,2,FALSE)*C62)</f>
        <v/>
      </c>
      <c r="X62" s="52" t="str">
        <f>IF(OR(C62=""),"",SUM(F62,J62,N62)*VLOOKUP(S62,Gehaltsklassen!$B$34:$D$38,3,FALSE))</f>
        <v/>
      </c>
      <c r="Y62" s="52" t="str">
        <f>IF(OR(C62=""),"",SUM(F62,J62,N62)*VLOOKUP(S62,Gehaltsklassen!$B$34:$D$38,3,FALSE)*C62)</f>
        <v/>
      </c>
      <c r="Z62" s="54" t="str">
        <f>IF(OR(C62=""),"",(SUM(G62,K62,O62)*VLOOKUP(U62,Gehaltsklassen!$B$34:$D$38,2,FALSE)))</f>
        <v/>
      </c>
      <c r="AA62" s="54" t="str">
        <f>IF(OR(C62=""),"",(SUM(G62,K62,O62)*VLOOKUP(U62,Gehaltsklassen!$B$34:$D$38,2,FALSE))*C62)</f>
        <v/>
      </c>
      <c r="AB62" s="53" t="str">
        <f>IF(OR(C62=""),"",(SUM(G62,K62,O62)*VLOOKUP(U62,Gehaltsklassen!$B$34:$D$38,3,FALSE)))</f>
        <v/>
      </c>
      <c r="AC62" s="53" t="str">
        <f>IF(OR(C62=""),"",(SUM(G62,K62,O62)*VLOOKUP(U62,Gehaltsklassen!$B$34:$D$38,3,FALSE))*C62)</f>
        <v/>
      </c>
    </row>
    <row r="63" spans="1:29" ht="31.9" customHeight="1" x14ac:dyDescent="0.2">
      <c r="A63" s="74" t="str">
        <f>IF(C63="","",MAX($A$11:A62)+1)</f>
        <v/>
      </c>
      <c r="B63" s="75" t="str">
        <f>IF('N-Bedarf-SK §13a'!B61="","",'N-Bedarf-SK §13a'!B61)</f>
        <v/>
      </c>
      <c r="C63" s="49" t="str">
        <f>IF('N-Bedarf-SK §13a'!C61="","",'N-Bedarf-SK §13a'!C61)</f>
        <v/>
      </c>
      <c r="D63" s="88" t="str">
        <f>IF('N-Bedarf-SK §13a'!D61="","",'N-Bedarf-SK §13a'!D61)</f>
        <v/>
      </c>
      <c r="E63" s="49" t="str">
        <f>IF('N-Bedarf-SK §13a'!G61="","",'N-Bedarf-SK §13a'!G61)</f>
        <v/>
      </c>
      <c r="F63" s="50" t="str">
        <f>IF(OR(D63="Spargel 2. Standjahr",D63="Spargel 1. Standjahr"),78,IF(OR(D63="",D63="keine",E63=""),"",IF(D63="Wie Nbedarf",VLOOKUP('N-Bedarf SK'!D61,PSollSK,3,FALSE)*E63, VLOOKUP(D63,PSollSK,3,FALSE)*E63)))</f>
        <v/>
      </c>
      <c r="G63" s="50" t="str">
        <f>IF(OR(D63="",D63="keine",E63=""),"",IF(D63="Wie Nbedarf",VLOOKUP('N-Bedarf SK'!D61,PSollSK,4,FALSE)*E63, VLOOKUP(D63,PSollSK,4,FALSE)*E63))</f>
        <v/>
      </c>
      <c r="H63" s="88"/>
      <c r="I63" s="49"/>
      <c r="J63" s="50" t="str">
        <f t="shared" si="0"/>
        <v/>
      </c>
      <c r="K63" s="50" t="str">
        <f t="shared" si="2"/>
        <v/>
      </c>
      <c r="L63" s="88"/>
      <c r="M63" s="49"/>
      <c r="N63" s="50" t="str">
        <f t="shared" si="1"/>
        <v/>
      </c>
      <c r="O63" s="50" t="str">
        <f t="shared" si="3"/>
        <v/>
      </c>
      <c r="P63" s="51"/>
      <c r="Q63" s="78" t="s">
        <v>261</v>
      </c>
      <c r="R63" s="49"/>
      <c r="S63" s="32" t="str">
        <f>IF(R63="","C",INDEX(Gehaltsklassen!A$11:A$15,MATCH(R63,Gehaltsklassen!D$11:D$15,1),1))</f>
        <v>C</v>
      </c>
      <c r="T63" s="49"/>
      <c r="U63" s="32" t="str">
        <f>IF(T63="","C",IF(T63="","C",IF(Q63="I",INDEX(Gehaltsklassen!A$11:A$15,MATCH(T63,Gehaltsklassen!C$11:C$15,1),1),IF(Q63="II",INDEX(Gehaltsklassen!A$11:A$15,MATCH(T63,Gehaltsklassen!D$11:D$15,1),1),IF(Q63="III",INDEX(Gehaltsklassen!A$11:A$15,MATCH(T63,Gehaltsklassen!E$11:E$15,1),1),"Falsche Bodenart")))))</f>
        <v>C</v>
      </c>
      <c r="V63" s="52" t="str">
        <f>IF(OR(C63=""),"",SUM(F63,J63,N63)*VLOOKUP(S63,Gehaltsklassen!$B$34:$D$38,2,FALSE))</f>
        <v/>
      </c>
      <c r="W63" s="52" t="str">
        <f>IF(OR(C63=""),"",SUM(F63,J63,N63)*VLOOKUP(S63,Gehaltsklassen!$B$34:$D$38,2,FALSE)*C63)</f>
        <v/>
      </c>
      <c r="X63" s="52" t="str">
        <f>IF(OR(C63=""),"",SUM(F63,J63,N63)*VLOOKUP(S63,Gehaltsklassen!$B$34:$D$38,3,FALSE))</f>
        <v/>
      </c>
      <c r="Y63" s="52" t="str">
        <f>IF(OR(C63=""),"",SUM(F63,J63,N63)*VLOOKUP(S63,Gehaltsklassen!$B$34:$D$38,3,FALSE)*C63)</f>
        <v/>
      </c>
      <c r="Z63" s="54" t="str">
        <f>IF(OR(C63=""),"",(SUM(G63,K63,O63)*VLOOKUP(U63,Gehaltsklassen!$B$34:$D$38,2,FALSE)))</f>
        <v/>
      </c>
      <c r="AA63" s="54" t="str">
        <f>IF(OR(C63=""),"",(SUM(G63,K63,O63)*VLOOKUP(U63,Gehaltsklassen!$B$34:$D$38,2,FALSE))*C63)</f>
        <v/>
      </c>
      <c r="AB63" s="53" t="str">
        <f>IF(OR(C63=""),"",(SUM(G63,K63,O63)*VLOOKUP(U63,Gehaltsklassen!$B$34:$D$38,3,FALSE)))</f>
        <v/>
      </c>
      <c r="AC63" s="53" t="str">
        <f>IF(OR(C63=""),"",(SUM(G63,K63,O63)*VLOOKUP(U63,Gehaltsklassen!$B$34:$D$38,3,FALSE))*C63)</f>
        <v/>
      </c>
    </row>
    <row r="64" spans="1:29" ht="31.9" customHeight="1" x14ac:dyDescent="0.2">
      <c r="A64" s="74" t="str">
        <f>IF(C64="","",MAX($A$11:A63)+1)</f>
        <v/>
      </c>
      <c r="B64" s="75" t="str">
        <f>IF('N-Bedarf-SK §13a'!B62="","",'N-Bedarf-SK §13a'!B62)</f>
        <v/>
      </c>
      <c r="C64" s="49" t="str">
        <f>IF('N-Bedarf-SK §13a'!C62="","",'N-Bedarf-SK §13a'!C62)</f>
        <v/>
      </c>
      <c r="D64" s="88" t="str">
        <f>IF('N-Bedarf-SK §13a'!D62="","",'N-Bedarf-SK §13a'!D62)</f>
        <v/>
      </c>
      <c r="E64" s="49" t="str">
        <f>IF('N-Bedarf-SK §13a'!G62="","",'N-Bedarf-SK §13a'!G62)</f>
        <v/>
      </c>
      <c r="F64" s="50" t="str">
        <f>IF(OR(D64="Spargel 2. Standjahr",D64="Spargel 1. Standjahr"),78,IF(OR(D64="",D64="keine",E64=""),"",IF(D64="Wie Nbedarf",VLOOKUP('N-Bedarf SK'!D62,PSollSK,3,FALSE)*E64, VLOOKUP(D64,PSollSK,3,FALSE)*E64)))</f>
        <v/>
      </c>
      <c r="G64" s="50" t="str">
        <f>IF(OR(D64="",D64="keine",E64=""),"",IF(D64="Wie Nbedarf",VLOOKUP('N-Bedarf SK'!D62,PSollSK,4,FALSE)*E64, VLOOKUP(D64,PSollSK,4,FALSE)*E64))</f>
        <v/>
      </c>
      <c r="H64" s="88"/>
      <c r="I64" s="49"/>
      <c r="J64" s="50" t="str">
        <f t="shared" si="0"/>
        <v/>
      </c>
      <c r="K64" s="50" t="str">
        <f t="shared" si="2"/>
        <v/>
      </c>
      <c r="L64" s="88"/>
      <c r="M64" s="49"/>
      <c r="N64" s="50" t="str">
        <f t="shared" si="1"/>
        <v/>
      </c>
      <c r="O64" s="50" t="str">
        <f t="shared" si="3"/>
        <v/>
      </c>
      <c r="P64" s="51"/>
      <c r="Q64" s="78" t="s">
        <v>261</v>
      </c>
      <c r="R64" s="49"/>
      <c r="S64" s="32" t="str">
        <f>IF(R64="","C",INDEX(Gehaltsklassen!A$11:A$15,MATCH(R64,Gehaltsklassen!D$11:D$15,1),1))</f>
        <v>C</v>
      </c>
      <c r="T64" s="49"/>
      <c r="U64" s="32" t="str">
        <f>IF(T64="","C",IF(T64="","C",IF(Q64="I",INDEX(Gehaltsklassen!A$11:A$15,MATCH(T64,Gehaltsklassen!C$11:C$15,1),1),IF(Q64="II",INDEX(Gehaltsklassen!A$11:A$15,MATCH(T64,Gehaltsklassen!D$11:D$15,1),1),IF(Q64="III",INDEX(Gehaltsklassen!A$11:A$15,MATCH(T64,Gehaltsklassen!E$11:E$15,1),1),"Falsche Bodenart")))))</f>
        <v>C</v>
      </c>
      <c r="V64" s="52" t="str">
        <f>IF(OR(C64=""),"",SUM(F64,J64,N64)*VLOOKUP(S64,Gehaltsklassen!$B$34:$D$38,2,FALSE))</f>
        <v/>
      </c>
      <c r="W64" s="52" t="str">
        <f>IF(OR(C64=""),"",SUM(F64,J64,N64)*VLOOKUP(S64,Gehaltsklassen!$B$34:$D$38,2,FALSE)*C64)</f>
        <v/>
      </c>
      <c r="X64" s="52" t="str">
        <f>IF(OR(C64=""),"",SUM(F64,J64,N64)*VLOOKUP(S64,Gehaltsklassen!$B$34:$D$38,3,FALSE))</f>
        <v/>
      </c>
      <c r="Y64" s="52" t="str">
        <f>IF(OR(C64=""),"",SUM(F64,J64,N64)*VLOOKUP(S64,Gehaltsklassen!$B$34:$D$38,3,FALSE)*C64)</f>
        <v/>
      </c>
      <c r="Z64" s="54" t="str">
        <f>IF(OR(C64=""),"",(SUM(G64,K64,O64)*VLOOKUP(U64,Gehaltsklassen!$B$34:$D$38,2,FALSE)))</f>
        <v/>
      </c>
      <c r="AA64" s="54" t="str">
        <f>IF(OR(C64=""),"",(SUM(G64,K64,O64)*VLOOKUP(U64,Gehaltsklassen!$B$34:$D$38,2,FALSE))*C64)</f>
        <v/>
      </c>
      <c r="AB64" s="53" t="str">
        <f>IF(OR(C64=""),"",(SUM(G64,K64,O64)*VLOOKUP(U64,Gehaltsklassen!$B$34:$D$38,3,FALSE)))</f>
        <v/>
      </c>
      <c r="AC64" s="53" t="str">
        <f>IF(OR(C64=""),"",(SUM(G64,K64,O64)*VLOOKUP(U64,Gehaltsklassen!$B$34:$D$38,3,FALSE))*C64)</f>
        <v/>
      </c>
    </row>
    <row r="65" spans="1:29" ht="31.9" customHeight="1" x14ac:dyDescent="0.2">
      <c r="A65" s="74" t="str">
        <f>IF(C65="","",MAX($A$11:A64)+1)</f>
        <v/>
      </c>
      <c r="B65" s="75" t="str">
        <f>IF('N-Bedarf-SK §13a'!B63="","",'N-Bedarf-SK §13a'!B63)</f>
        <v/>
      </c>
      <c r="C65" s="49" t="str">
        <f>IF('N-Bedarf-SK §13a'!C63="","",'N-Bedarf-SK §13a'!C63)</f>
        <v/>
      </c>
      <c r="D65" s="88" t="str">
        <f>IF('N-Bedarf-SK §13a'!D63="","",'N-Bedarf-SK §13a'!D63)</f>
        <v/>
      </c>
      <c r="E65" s="49" t="str">
        <f>IF('N-Bedarf-SK §13a'!G63="","",'N-Bedarf-SK §13a'!G63)</f>
        <v/>
      </c>
      <c r="F65" s="50" t="str">
        <f>IF(OR(D65="Spargel 2. Standjahr",D65="Spargel 1. Standjahr"),78,IF(OR(D65="",D65="keine",E65=""),"",IF(D65="Wie Nbedarf",VLOOKUP('N-Bedarf SK'!D63,PSollSK,3,FALSE)*E65, VLOOKUP(D65,PSollSK,3,FALSE)*E65)))</f>
        <v/>
      </c>
      <c r="G65" s="50" t="str">
        <f>IF(OR(D65="",D65="keine",E65=""),"",IF(D65="Wie Nbedarf",VLOOKUP('N-Bedarf SK'!D63,PSollSK,4,FALSE)*E65, VLOOKUP(D65,PSollSK,4,FALSE)*E65))</f>
        <v/>
      </c>
      <c r="H65" s="88"/>
      <c r="I65" s="49"/>
      <c r="J65" s="50" t="str">
        <f t="shared" si="0"/>
        <v/>
      </c>
      <c r="K65" s="50" t="str">
        <f t="shared" si="2"/>
        <v/>
      </c>
      <c r="L65" s="88"/>
      <c r="M65" s="49"/>
      <c r="N65" s="50" t="str">
        <f t="shared" si="1"/>
        <v/>
      </c>
      <c r="O65" s="50" t="str">
        <f t="shared" si="3"/>
        <v/>
      </c>
      <c r="P65" s="51"/>
      <c r="Q65" s="78" t="s">
        <v>261</v>
      </c>
      <c r="R65" s="49"/>
      <c r="S65" s="32" t="str">
        <f>IF(R65="","C",INDEX(Gehaltsklassen!A$11:A$15,MATCH(R65,Gehaltsklassen!D$11:D$15,1),1))</f>
        <v>C</v>
      </c>
      <c r="T65" s="49"/>
      <c r="U65" s="32" t="str">
        <f>IF(T65="","C",IF(T65="","C",IF(Q65="I",INDEX(Gehaltsklassen!A$11:A$15,MATCH(T65,Gehaltsklassen!C$11:C$15,1),1),IF(Q65="II",INDEX(Gehaltsklassen!A$11:A$15,MATCH(T65,Gehaltsklassen!D$11:D$15,1),1),IF(Q65="III",INDEX(Gehaltsklassen!A$11:A$15,MATCH(T65,Gehaltsklassen!E$11:E$15,1),1),"Falsche Bodenart")))))</f>
        <v>C</v>
      </c>
      <c r="V65" s="52" t="str">
        <f>IF(OR(C65=""),"",SUM(F65,J65,N65)*VLOOKUP(S65,Gehaltsklassen!$B$34:$D$38,2,FALSE))</f>
        <v/>
      </c>
      <c r="W65" s="52" t="str">
        <f>IF(OR(C65=""),"",SUM(F65,J65,N65)*VLOOKUP(S65,Gehaltsklassen!$B$34:$D$38,2,FALSE)*C65)</f>
        <v/>
      </c>
      <c r="X65" s="52" t="str">
        <f>IF(OR(C65=""),"",SUM(F65,J65,N65)*VLOOKUP(S65,Gehaltsklassen!$B$34:$D$38,3,FALSE))</f>
        <v/>
      </c>
      <c r="Y65" s="52" t="str">
        <f>IF(OR(C65=""),"",SUM(F65,J65,N65)*VLOOKUP(S65,Gehaltsklassen!$B$34:$D$38,3,FALSE)*C65)</f>
        <v/>
      </c>
      <c r="Z65" s="54" t="str">
        <f>IF(OR(C65=""),"",(SUM(G65,K65,O65)*VLOOKUP(U65,Gehaltsklassen!$B$34:$D$38,2,FALSE)))</f>
        <v/>
      </c>
      <c r="AA65" s="54" t="str">
        <f>IF(OR(C65=""),"",(SUM(G65,K65,O65)*VLOOKUP(U65,Gehaltsklassen!$B$34:$D$38,2,FALSE))*C65)</f>
        <v/>
      </c>
      <c r="AB65" s="53" t="str">
        <f>IF(OR(C65=""),"",(SUM(G65,K65,O65)*VLOOKUP(U65,Gehaltsklassen!$B$34:$D$38,3,FALSE)))</f>
        <v/>
      </c>
      <c r="AC65" s="53" t="str">
        <f>IF(OR(C65=""),"",(SUM(G65,K65,O65)*VLOOKUP(U65,Gehaltsklassen!$B$34:$D$38,3,FALSE))*C65)</f>
        <v/>
      </c>
    </row>
    <row r="66" spans="1:29" ht="31.9" customHeight="1" x14ac:dyDescent="0.2">
      <c r="A66" s="74" t="str">
        <f>IF(C66="","",MAX($A$11:A65)+1)</f>
        <v/>
      </c>
      <c r="B66" s="75" t="str">
        <f>IF('N-Bedarf-SK §13a'!B64="","",'N-Bedarf-SK §13a'!B64)</f>
        <v/>
      </c>
      <c r="C66" s="49" t="str">
        <f>IF('N-Bedarf-SK §13a'!C64="","",'N-Bedarf-SK §13a'!C64)</f>
        <v/>
      </c>
      <c r="D66" s="88" t="str">
        <f>IF('N-Bedarf-SK §13a'!D64="","",'N-Bedarf-SK §13a'!D64)</f>
        <v/>
      </c>
      <c r="E66" s="49" t="str">
        <f>IF('N-Bedarf-SK §13a'!G64="","",'N-Bedarf-SK §13a'!G64)</f>
        <v/>
      </c>
      <c r="F66" s="50" t="str">
        <f>IF(OR(D66="Spargel 2. Standjahr",D66="Spargel 1. Standjahr"),78,IF(OR(D66="",D66="keine",E66=""),"",IF(D66="Wie Nbedarf",VLOOKUP('N-Bedarf SK'!D64,PSollSK,3,FALSE)*E66, VLOOKUP(D66,PSollSK,3,FALSE)*E66)))</f>
        <v/>
      </c>
      <c r="G66" s="50" t="str">
        <f>IF(OR(D66="",D66="keine",E66=""),"",IF(D66="Wie Nbedarf",VLOOKUP('N-Bedarf SK'!D64,PSollSK,4,FALSE)*E66, VLOOKUP(D66,PSollSK,4,FALSE)*E66))</f>
        <v/>
      </c>
      <c r="H66" s="88"/>
      <c r="I66" s="49"/>
      <c r="J66" s="50" t="str">
        <f t="shared" si="0"/>
        <v/>
      </c>
      <c r="K66" s="50" t="str">
        <f t="shared" si="2"/>
        <v/>
      </c>
      <c r="L66" s="88"/>
      <c r="M66" s="49"/>
      <c r="N66" s="50" t="str">
        <f t="shared" si="1"/>
        <v/>
      </c>
      <c r="O66" s="50" t="str">
        <f t="shared" si="3"/>
        <v/>
      </c>
      <c r="P66" s="51"/>
      <c r="Q66" s="78" t="s">
        <v>261</v>
      </c>
      <c r="R66" s="49"/>
      <c r="S66" s="32" t="str">
        <f>IF(R66="","C",INDEX(Gehaltsklassen!A$11:A$15,MATCH(R66,Gehaltsklassen!D$11:D$15,1),1))</f>
        <v>C</v>
      </c>
      <c r="T66" s="49"/>
      <c r="U66" s="32" t="str">
        <f>IF(T66="","C",IF(T66="","C",IF(Q66="I",INDEX(Gehaltsklassen!A$11:A$15,MATCH(T66,Gehaltsklassen!C$11:C$15,1),1),IF(Q66="II",INDEX(Gehaltsklassen!A$11:A$15,MATCH(T66,Gehaltsklassen!D$11:D$15,1),1),IF(Q66="III",INDEX(Gehaltsklassen!A$11:A$15,MATCH(T66,Gehaltsklassen!E$11:E$15,1),1),"Falsche Bodenart")))))</f>
        <v>C</v>
      </c>
      <c r="V66" s="52" t="str">
        <f>IF(OR(C66=""),"",SUM(F66,J66,N66)*VLOOKUP(S66,Gehaltsklassen!$B$34:$D$38,2,FALSE))</f>
        <v/>
      </c>
      <c r="W66" s="52" t="str">
        <f>IF(OR(C66=""),"",SUM(F66,J66,N66)*VLOOKUP(S66,Gehaltsklassen!$B$34:$D$38,2,FALSE)*C66)</f>
        <v/>
      </c>
      <c r="X66" s="52" t="str">
        <f>IF(OR(C66=""),"",SUM(F66,J66,N66)*VLOOKUP(S66,Gehaltsklassen!$B$34:$D$38,3,FALSE))</f>
        <v/>
      </c>
      <c r="Y66" s="52" t="str">
        <f>IF(OR(C66=""),"",SUM(F66,J66,N66)*VLOOKUP(S66,Gehaltsklassen!$B$34:$D$38,3,FALSE)*C66)</f>
        <v/>
      </c>
      <c r="Z66" s="54" t="str">
        <f>IF(OR(C66=""),"",(SUM(G66,K66,O66)*VLOOKUP(U66,Gehaltsklassen!$B$34:$D$38,2,FALSE)))</f>
        <v/>
      </c>
      <c r="AA66" s="54" t="str">
        <f>IF(OR(C66=""),"",(SUM(G66,K66,O66)*VLOOKUP(U66,Gehaltsklassen!$B$34:$D$38,2,FALSE))*C66)</f>
        <v/>
      </c>
      <c r="AB66" s="53" t="str">
        <f>IF(OR(C66=""),"",(SUM(G66,K66,O66)*VLOOKUP(U66,Gehaltsklassen!$B$34:$D$38,3,FALSE)))</f>
        <v/>
      </c>
      <c r="AC66" s="53" t="str">
        <f>IF(OR(C66=""),"",(SUM(G66,K66,O66)*VLOOKUP(U66,Gehaltsklassen!$B$34:$D$38,3,FALSE))*C66)</f>
        <v/>
      </c>
    </row>
    <row r="67" spans="1:29" ht="31.9" customHeight="1" x14ac:dyDescent="0.2">
      <c r="A67" s="74" t="str">
        <f>IF(C67="","",MAX($A$11:A66)+1)</f>
        <v/>
      </c>
      <c r="B67" s="75" t="str">
        <f>IF('N-Bedarf-SK §13a'!B65="","",'N-Bedarf-SK §13a'!B65)</f>
        <v/>
      </c>
      <c r="C67" s="49" t="str">
        <f>IF('N-Bedarf-SK §13a'!C65="","",'N-Bedarf-SK §13a'!C65)</f>
        <v/>
      </c>
      <c r="D67" s="88" t="str">
        <f>IF('N-Bedarf-SK §13a'!D65="","",'N-Bedarf-SK §13a'!D65)</f>
        <v/>
      </c>
      <c r="E67" s="49" t="str">
        <f>IF('N-Bedarf-SK §13a'!G65="","",'N-Bedarf-SK §13a'!G65)</f>
        <v/>
      </c>
      <c r="F67" s="50" t="str">
        <f>IF(OR(D67="Spargel 2. Standjahr",D67="Spargel 1. Standjahr"),78,IF(OR(D67="",D67="keine",E67=""),"",IF(D67="Wie Nbedarf",VLOOKUP('N-Bedarf SK'!D65,PSollSK,3,FALSE)*E67, VLOOKUP(D67,PSollSK,3,FALSE)*E67)))</f>
        <v/>
      </c>
      <c r="G67" s="50" t="str">
        <f>IF(OR(D67="",D67="keine",E67=""),"",IF(D67="Wie Nbedarf",VLOOKUP('N-Bedarf SK'!D65,PSollSK,4,FALSE)*E67, VLOOKUP(D67,PSollSK,4,FALSE)*E67))</f>
        <v/>
      </c>
      <c r="H67" s="88"/>
      <c r="I67" s="49"/>
      <c r="J67" s="50" t="str">
        <f t="shared" si="0"/>
        <v/>
      </c>
      <c r="K67" s="50" t="str">
        <f t="shared" si="2"/>
        <v/>
      </c>
      <c r="L67" s="88"/>
      <c r="M67" s="49"/>
      <c r="N67" s="50" t="str">
        <f t="shared" si="1"/>
        <v/>
      </c>
      <c r="O67" s="50" t="str">
        <f t="shared" si="3"/>
        <v/>
      </c>
      <c r="P67" s="51"/>
      <c r="Q67" s="78" t="s">
        <v>261</v>
      </c>
      <c r="R67" s="49"/>
      <c r="S67" s="32" t="str">
        <f>IF(R67="","C",INDEX(Gehaltsklassen!A$11:A$15,MATCH(R67,Gehaltsklassen!D$11:D$15,1),1))</f>
        <v>C</v>
      </c>
      <c r="T67" s="49"/>
      <c r="U67" s="32" t="str">
        <f>IF(T67="","C",IF(T67="","C",IF(Q67="I",INDEX(Gehaltsklassen!A$11:A$15,MATCH(T67,Gehaltsklassen!C$11:C$15,1),1),IF(Q67="II",INDEX(Gehaltsklassen!A$11:A$15,MATCH(T67,Gehaltsklassen!D$11:D$15,1),1),IF(Q67="III",INDEX(Gehaltsklassen!A$11:A$15,MATCH(T67,Gehaltsklassen!E$11:E$15,1),1),"Falsche Bodenart")))))</f>
        <v>C</v>
      </c>
      <c r="V67" s="52" t="str">
        <f>IF(OR(C67=""),"",SUM(F67,J67,N67)*VLOOKUP(S67,Gehaltsklassen!$B$34:$D$38,2,FALSE))</f>
        <v/>
      </c>
      <c r="W67" s="52" t="str">
        <f>IF(OR(C67=""),"",SUM(F67,J67,N67)*VLOOKUP(S67,Gehaltsklassen!$B$34:$D$38,2,FALSE)*C67)</f>
        <v/>
      </c>
      <c r="X67" s="52" t="str">
        <f>IF(OR(C67=""),"",SUM(F67,J67,N67)*VLOOKUP(S67,Gehaltsklassen!$B$34:$D$38,3,FALSE))</f>
        <v/>
      </c>
      <c r="Y67" s="52" t="str">
        <f>IF(OR(C67=""),"",SUM(F67,J67,N67)*VLOOKUP(S67,Gehaltsklassen!$B$34:$D$38,3,FALSE)*C67)</f>
        <v/>
      </c>
      <c r="Z67" s="54" t="str">
        <f>IF(OR(C67=""),"",(SUM(G67,K67,O67)*VLOOKUP(U67,Gehaltsklassen!$B$34:$D$38,2,FALSE)))</f>
        <v/>
      </c>
      <c r="AA67" s="54" t="str">
        <f>IF(OR(C67=""),"",(SUM(G67,K67,O67)*VLOOKUP(U67,Gehaltsklassen!$B$34:$D$38,2,FALSE))*C67)</f>
        <v/>
      </c>
      <c r="AB67" s="53" t="str">
        <f>IF(OR(C67=""),"",(SUM(G67,K67,O67)*VLOOKUP(U67,Gehaltsklassen!$B$34:$D$38,3,FALSE)))</f>
        <v/>
      </c>
      <c r="AC67" s="53" t="str">
        <f>IF(OR(C67=""),"",(SUM(G67,K67,O67)*VLOOKUP(U67,Gehaltsklassen!$B$34:$D$38,3,FALSE))*C67)</f>
        <v/>
      </c>
    </row>
    <row r="68" spans="1:29" ht="31.9" customHeight="1" x14ac:dyDescent="0.2">
      <c r="A68" s="74" t="str">
        <f>IF(C68="","",MAX($A$11:A67)+1)</f>
        <v/>
      </c>
      <c r="B68" s="75" t="str">
        <f>IF('N-Bedarf-SK §13a'!B66="","",'N-Bedarf-SK §13a'!B66)</f>
        <v/>
      </c>
      <c r="C68" s="49" t="str">
        <f>IF('N-Bedarf-SK §13a'!C66="","",'N-Bedarf-SK §13a'!C66)</f>
        <v/>
      </c>
      <c r="D68" s="88" t="str">
        <f>IF('N-Bedarf-SK §13a'!D66="","",'N-Bedarf-SK §13a'!D66)</f>
        <v/>
      </c>
      <c r="E68" s="49" t="str">
        <f>IF('N-Bedarf-SK §13a'!G66="","",'N-Bedarf-SK §13a'!G66)</f>
        <v/>
      </c>
      <c r="F68" s="50" t="str">
        <f>IF(OR(D68="Spargel 2. Standjahr",D68="Spargel 1. Standjahr"),78,IF(OR(D68="",D68="keine",E68=""),"",IF(D68="Wie Nbedarf",VLOOKUP('N-Bedarf SK'!D66,PSollSK,3,FALSE)*E68, VLOOKUP(D68,PSollSK,3,FALSE)*E68)))</f>
        <v/>
      </c>
      <c r="G68" s="50" t="str">
        <f>IF(OR(D68="",D68="keine",E68=""),"",IF(D68="Wie Nbedarf",VLOOKUP('N-Bedarf SK'!D66,PSollSK,4,FALSE)*E68, VLOOKUP(D68,PSollSK,4,FALSE)*E68))</f>
        <v/>
      </c>
      <c r="H68" s="88"/>
      <c r="I68" s="49"/>
      <c r="J68" s="50" t="str">
        <f t="shared" si="0"/>
        <v/>
      </c>
      <c r="K68" s="50" t="str">
        <f t="shared" si="2"/>
        <v/>
      </c>
      <c r="L68" s="88"/>
      <c r="M68" s="49"/>
      <c r="N68" s="50" t="str">
        <f t="shared" si="1"/>
        <v/>
      </c>
      <c r="O68" s="50" t="str">
        <f t="shared" si="3"/>
        <v/>
      </c>
      <c r="P68" s="51"/>
      <c r="Q68" s="78" t="s">
        <v>261</v>
      </c>
      <c r="R68" s="49"/>
      <c r="S68" s="32" t="str">
        <f>IF(R68="","C",INDEX(Gehaltsklassen!A$11:A$15,MATCH(R68,Gehaltsklassen!D$11:D$15,1),1))</f>
        <v>C</v>
      </c>
      <c r="T68" s="49"/>
      <c r="U68" s="32" t="str">
        <f>IF(T68="","C",IF(T68="","C",IF(Q68="I",INDEX(Gehaltsklassen!A$11:A$15,MATCH(T68,Gehaltsklassen!C$11:C$15,1),1),IF(Q68="II",INDEX(Gehaltsklassen!A$11:A$15,MATCH(T68,Gehaltsklassen!D$11:D$15,1),1),IF(Q68="III",INDEX(Gehaltsklassen!A$11:A$15,MATCH(T68,Gehaltsklassen!E$11:E$15,1),1),"Falsche Bodenart")))))</f>
        <v>C</v>
      </c>
      <c r="V68" s="52" t="str">
        <f>IF(OR(C68=""),"",SUM(F68,J68,N68)*VLOOKUP(S68,Gehaltsklassen!$B$34:$D$38,2,FALSE))</f>
        <v/>
      </c>
      <c r="W68" s="52" t="str">
        <f>IF(OR(C68=""),"",SUM(F68,J68,N68)*VLOOKUP(S68,Gehaltsklassen!$B$34:$D$38,2,FALSE)*C68)</f>
        <v/>
      </c>
      <c r="X68" s="52" t="str">
        <f>IF(OR(C68=""),"",SUM(F68,J68,N68)*VLOOKUP(S68,Gehaltsklassen!$B$34:$D$38,3,FALSE))</f>
        <v/>
      </c>
      <c r="Y68" s="52" t="str">
        <f>IF(OR(C68=""),"",SUM(F68,J68,N68)*VLOOKUP(S68,Gehaltsklassen!$B$34:$D$38,3,FALSE)*C68)</f>
        <v/>
      </c>
      <c r="Z68" s="54" t="str">
        <f>IF(OR(C68=""),"",(SUM(G68,K68,O68)*VLOOKUP(U68,Gehaltsklassen!$B$34:$D$38,2,FALSE)))</f>
        <v/>
      </c>
      <c r="AA68" s="54" t="str">
        <f>IF(OR(C68=""),"",(SUM(G68,K68,O68)*VLOOKUP(U68,Gehaltsklassen!$B$34:$D$38,2,FALSE))*C68)</f>
        <v/>
      </c>
      <c r="AB68" s="53" t="str">
        <f>IF(OR(C68=""),"",(SUM(G68,K68,O68)*VLOOKUP(U68,Gehaltsklassen!$B$34:$D$38,3,FALSE)))</f>
        <v/>
      </c>
      <c r="AC68" s="53" t="str">
        <f>IF(OR(C68=""),"",(SUM(G68,K68,O68)*VLOOKUP(U68,Gehaltsklassen!$B$34:$D$38,3,FALSE))*C68)</f>
        <v/>
      </c>
    </row>
    <row r="69" spans="1:29" ht="31.9" customHeight="1" x14ac:dyDescent="0.2">
      <c r="A69" s="74" t="str">
        <f>IF(C69="","",MAX($A$11:A68)+1)</f>
        <v/>
      </c>
      <c r="B69" s="75" t="str">
        <f>IF('N-Bedarf-SK §13a'!B67="","",'N-Bedarf-SK §13a'!B67)</f>
        <v/>
      </c>
      <c r="C69" s="49" t="str">
        <f>IF('N-Bedarf-SK §13a'!C67="","",'N-Bedarf-SK §13a'!C67)</f>
        <v/>
      </c>
      <c r="D69" s="88" t="str">
        <f>IF('N-Bedarf-SK §13a'!D67="","",'N-Bedarf-SK §13a'!D67)</f>
        <v/>
      </c>
      <c r="E69" s="49" t="str">
        <f>IF('N-Bedarf-SK §13a'!G67="","",'N-Bedarf-SK §13a'!G67)</f>
        <v/>
      </c>
      <c r="F69" s="50" t="str">
        <f>IF(OR(D69="Spargel 2. Standjahr",D69="Spargel 1. Standjahr"),78,IF(OR(D69="",D69="keine",E69=""),"",IF(D69="Wie Nbedarf",VLOOKUP('N-Bedarf SK'!D67,PSollSK,3,FALSE)*E69, VLOOKUP(D69,PSollSK,3,FALSE)*E69)))</f>
        <v/>
      </c>
      <c r="G69" s="50" t="str">
        <f>IF(OR(D69="",D69="keine",E69=""),"",IF(D69="Wie Nbedarf",VLOOKUP('N-Bedarf SK'!D67,PSollSK,4,FALSE)*E69, VLOOKUP(D69,PSollSK,4,FALSE)*E69))</f>
        <v/>
      </c>
      <c r="H69" s="88"/>
      <c r="I69" s="49"/>
      <c r="J69" s="50" t="str">
        <f t="shared" si="0"/>
        <v/>
      </c>
      <c r="K69" s="50" t="str">
        <f t="shared" si="2"/>
        <v/>
      </c>
      <c r="L69" s="88"/>
      <c r="M69" s="49"/>
      <c r="N69" s="50" t="str">
        <f t="shared" si="1"/>
        <v/>
      </c>
      <c r="O69" s="50" t="str">
        <f t="shared" si="3"/>
        <v/>
      </c>
      <c r="P69" s="51"/>
      <c r="Q69" s="78" t="s">
        <v>261</v>
      </c>
      <c r="R69" s="49"/>
      <c r="S69" s="32" t="str">
        <f>IF(R69="","C",INDEX(Gehaltsklassen!A$11:A$15,MATCH(R69,Gehaltsklassen!D$11:D$15,1),1))</f>
        <v>C</v>
      </c>
      <c r="T69" s="49"/>
      <c r="U69" s="32" t="str">
        <f>IF(T69="","C",IF(T69="","C",IF(Q69="I",INDEX(Gehaltsklassen!A$11:A$15,MATCH(T69,Gehaltsklassen!C$11:C$15,1),1),IF(Q69="II",INDEX(Gehaltsklassen!A$11:A$15,MATCH(T69,Gehaltsklassen!D$11:D$15,1),1),IF(Q69="III",INDEX(Gehaltsklassen!A$11:A$15,MATCH(T69,Gehaltsklassen!E$11:E$15,1),1),"Falsche Bodenart")))))</f>
        <v>C</v>
      </c>
      <c r="V69" s="52" t="str">
        <f>IF(OR(C69=""),"",SUM(F69,J69,N69)*VLOOKUP(S69,Gehaltsklassen!$B$34:$D$38,2,FALSE))</f>
        <v/>
      </c>
      <c r="W69" s="52" t="str">
        <f>IF(OR(C69=""),"",SUM(F69,J69,N69)*VLOOKUP(S69,Gehaltsklassen!$B$34:$D$38,2,FALSE)*C69)</f>
        <v/>
      </c>
      <c r="X69" s="52" t="str">
        <f>IF(OR(C69=""),"",SUM(F69,J69,N69)*VLOOKUP(S69,Gehaltsklassen!$B$34:$D$38,3,FALSE))</f>
        <v/>
      </c>
      <c r="Y69" s="52" t="str">
        <f>IF(OR(C69=""),"",SUM(F69,J69,N69)*VLOOKUP(S69,Gehaltsklassen!$B$34:$D$38,3,FALSE)*C69)</f>
        <v/>
      </c>
      <c r="Z69" s="54" t="str">
        <f>IF(OR(C69=""),"",(SUM(G69,K69,O69)*VLOOKUP(U69,Gehaltsklassen!$B$34:$D$38,2,FALSE)))</f>
        <v/>
      </c>
      <c r="AA69" s="54" t="str">
        <f>IF(OR(C69=""),"",(SUM(G69,K69,O69)*VLOOKUP(U69,Gehaltsklassen!$B$34:$D$38,2,FALSE))*C69)</f>
        <v/>
      </c>
      <c r="AB69" s="53" t="str">
        <f>IF(OR(C69=""),"",(SUM(G69,K69,O69)*VLOOKUP(U69,Gehaltsklassen!$B$34:$D$38,3,FALSE)))</f>
        <v/>
      </c>
      <c r="AC69" s="53" t="str">
        <f>IF(OR(C69=""),"",(SUM(G69,K69,O69)*VLOOKUP(U69,Gehaltsklassen!$B$34:$D$38,3,FALSE))*C69)</f>
        <v/>
      </c>
    </row>
    <row r="70" spans="1:29" ht="31.9" customHeight="1" x14ac:dyDescent="0.2">
      <c r="A70" s="74" t="str">
        <f>IF(C70="","",MAX($A$11:A69)+1)</f>
        <v/>
      </c>
      <c r="B70" s="75" t="str">
        <f>IF('N-Bedarf-SK §13a'!B68="","",'N-Bedarf-SK §13a'!B68)</f>
        <v/>
      </c>
      <c r="C70" s="49" t="str">
        <f>IF('N-Bedarf-SK §13a'!C68="","",'N-Bedarf-SK §13a'!C68)</f>
        <v/>
      </c>
      <c r="D70" s="88" t="str">
        <f>IF('N-Bedarf-SK §13a'!D68="","",'N-Bedarf-SK §13a'!D68)</f>
        <v/>
      </c>
      <c r="E70" s="49" t="str">
        <f>IF('N-Bedarf-SK §13a'!G68="","",'N-Bedarf-SK §13a'!G68)</f>
        <v/>
      </c>
      <c r="F70" s="50" t="str">
        <f>IF(OR(D70="Spargel 2. Standjahr",D70="Spargel 1. Standjahr"),78,IF(OR(D70="",D70="keine",E70=""),"",IF(D70="Wie Nbedarf",VLOOKUP('N-Bedarf SK'!D68,PSollSK,3,FALSE)*E70, VLOOKUP(D70,PSollSK,3,FALSE)*E70)))</f>
        <v/>
      </c>
      <c r="G70" s="50" t="str">
        <f>IF(OR(D70="",D70="keine",E70=""),"",IF(D70="Wie Nbedarf",VLOOKUP('N-Bedarf SK'!D68,PSollSK,4,FALSE)*E70, VLOOKUP(D70,PSollSK,4,FALSE)*E70))</f>
        <v/>
      </c>
      <c r="H70" s="88"/>
      <c r="I70" s="49"/>
      <c r="J70" s="50" t="str">
        <f t="shared" si="0"/>
        <v/>
      </c>
      <c r="K70" s="50" t="str">
        <f t="shared" si="2"/>
        <v/>
      </c>
      <c r="L70" s="88"/>
      <c r="M70" s="49"/>
      <c r="N70" s="50" t="str">
        <f t="shared" si="1"/>
        <v/>
      </c>
      <c r="O70" s="50" t="str">
        <f t="shared" si="3"/>
        <v/>
      </c>
      <c r="P70" s="51"/>
      <c r="Q70" s="78" t="s">
        <v>261</v>
      </c>
      <c r="R70" s="49"/>
      <c r="S70" s="32" t="str">
        <f>IF(R70="","C",INDEX(Gehaltsklassen!A$11:A$15,MATCH(R70,Gehaltsklassen!D$11:D$15,1),1))</f>
        <v>C</v>
      </c>
      <c r="T70" s="49"/>
      <c r="U70" s="32" t="str">
        <f>IF(T70="","C",IF(T70="","C",IF(Q70="I",INDEX(Gehaltsklassen!A$11:A$15,MATCH(T70,Gehaltsklassen!C$11:C$15,1),1),IF(Q70="II",INDEX(Gehaltsklassen!A$11:A$15,MATCH(T70,Gehaltsklassen!D$11:D$15,1),1),IF(Q70="III",INDEX(Gehaltsklassen!A$11:A$15,MATCH(T70,Gehaltsklassen!E$11:E$15,1),1),"Falsche Bodenart")))))</f>
        <v>C</v>
      </c>
      <c r="V70" s="52" t="str">
        <f>IF(OR(C70=""),"",SUM(F70,J70,N70)*VLOOKUP(S70,Gehaltsklassen!$B$34:$D$38,2,FALSE))</f>
        <v/>
      </c>
      <c r="W70" s="52" t="str">
        <f>IF(OR(C70=""),"",SUM(F70,J70,N70)*VLOOKUP(S70,Gehaltsklassen!$B$34:$D$38,2,FALSE)*C70)</f>
        <v/>
      </c>
      <c r="X70" s="52" t="str">
        <f>IF(OR(C70=""),"",SUM(F70,J70,N70)*VLOOKUP(S70,Gehaltsklassen!$B$34:$D$38,3,FALSE))</f>
        <v/>
      </c>
      <c r="Y70" s="52" t="str">
        <f>IF(OR(C70=""),"",SUM(F70,J70,N70)*VLOOKUP(S70,Gehaltsklassen!$B$34:$D$38,3,FALSE)*C70)</f>
        <v/>
      </c>
      <c r="Z70" s="54" t="str">
        <f>IF(OR(C70=""),"",(SUM(G70,K70,O70)*VLOOKUP(U70,Gehaltsklassen!$B$34:$D$38,2,FALSE)))</f>
        <v/>
      </c>
      <c r="AA70" s="54" t="str">
        <f>IF(OR(C70=""),"",(SUM(G70,K70,O70)*VLOOKUP(U70,Gehaltsklassen!$B$34:$D$38,2,FALSE))*C70)</f>
        <v/>
      </c>
      <c r="AB70" s="53" t="str">
        <f>IF(OR(C70=""),"",(SUM(G70,K70,O70)*VLOOKUP(U70,Gehaltsklassen!$B$34:$D$38,3,FALSE)))</f>
        <v/>
      </c>
      <c r="AC70" s="53" t="str">
        <f>IF(OR(C70=""),"",(SUM(G70,K70,O70)*VLOOKUP(U70,Gehaltsklassen!$B$34:$D$38,3,FALSE))*C70)</f>
        <v/>
      </c>
    </row>
    <row r="71" spans="1:29" ht="31.9" customHeight="1" x14ac:dyDescent="0.2">
      <c r="A71" s="74" t="str">
        <f>IF(C71="","",MAX($A$11:A70)+1)</f>
        <v/>
      </c>
      <c r="B71" s="75" t="str">
        <f>IF('N-Bedarf-SK §13a'!B69="","",'N-Bedarf-SK §13a'!B69)</f>
        <v/>
      </c>
      <c r="C71" s="49" t="str">
        <f>IF('N-Bedarf-SK §13a'!C69="","",'N-Bedarf-SK §13a'!C69)</f>
        <v/>
      </c>
      <c r="D71" s="88" t="str">
        <f>IF('N-Bedarf-SK §13a'!D69="","",'N-Bedarf-SK §13a'!D69)</f>
        <v/>
      </c>
      <c r="E71" s="49" t="str">
        <f>IF('N-Bedarf-SK §13a'!G69="","",'N-Bedarf-SK §13a'!G69)</f>
        <v/>
      </c>
      <c r="F71" s="50" t="str">
        <f>IF(OR(D71="Spargel 2. Standjahr",D71="Spargel 1. Standjahr"),78,IF(OR(D71="",D71="keine",E71=""),"",IF(D71="Wie Nbedarf",VLOOKUP('N-Bedarf SK'!D69,PSollSK,3,FALSE)*E71, VLOOKUP(D71,PSollSK,3,FALSE)*E71)))</f>
        <v/>
      </c>
      <c r="G71" s="50" t="str">
        <f>IF(OR(D71="",D71="keine",E71=""),"",IF(D71="Wie Nbedarf",VLOOKUP('N-Bedarf SK'!D69,PSollSK,4,FALSE)*E71, VLOOKUP(D71,PSollSK,4,FALSE)*E71))</f>
        <v/>
      </c>
      <c r="H71" s="88"/>
      <c r="I71" s="49"/>
      <c r="J71" s="50" t="str">
        <f t="shared" si="0"/>
        <v/>
      </c>
      <c r="K71" s="50" t="str">
        <f t="shared" si="2"/>
        <v/>
      </c>
      <c r="L71" s="88"/>
      <c r="M71" s="49"/>
      <c r="N71" s="50" t="str">
        <f t="shared" si="1"/>
        <v/>
      </c>
      <c r="O71" s="50" t="str">
        <f t="shared" si="3"/>
        <v/>
      </c>
      <c r="P71" s="51"/>
      <c r="Q71" s="78" t="s">
        <v>261</v>
      </c>
      <c r="R71" s="49"/>
      <c r="S71" s="32" t="str">
        <f>IF(R71="","C",INDEX(Gehaltsklassen!A$11:A$15,MATCH(R71,Gehaltsklassen!D$11:D$15,1),1))</f>
        <v>C</v>
      </c>
      <c r="T71" s="49"/>
      <c r="U71" s="32" t="str">
        <f>IF(T71="","C",IF(T71="","C",IF(Q71="I",INDEX(Gehaltsklassen!A$11:A$15,MATCH(T71,Gehaltsklassen!C$11:C$15,1),1),IF(Q71="II",INDEX(Gehaltsklassen!A$11:A$15,MATCH(T71,Gehaltsklassen!D$11:D$15,1),1),IF(Q71="III",INDEX(Gehaltsklassen!A$11:A$15,MATCH(T71,Gehaltsklassen!E$11:E$15,1),1),"Falsche Bodenart")))))</f>
        <v>C</v>
      </c>
      <c r="V71" s="52" t="str">
        <f>IF(OR(C71=""),"",SUM(F71,J71,N71)*VLOOKUP(S71,Gehaltsklassen!$B$34:$D$38,2,FALSE))</f>
        <v/>
      </c>
      <c r="W71" s="52" t="str">
        <f>IF(OR(C71=""),"",SUM(F71,J71,N71)*VLOOKUP(S71,Gehaltsklassen!$B$34:$D$38,2,FALSE)*C71)</f>
        <v/>
      </c>
      <c r="X71" s="52" t="str">
        <f>IF(OR(C71=""),"",SUM(F71,J71,N71)*VLOOKUP(S71,Gehaltsklassen!$B$34:$D$38,3,FALSE))</f>
        <v/>
      </c>
      <c r="Y71" s="52" t="str">
        <f>IF(OR(C71=""),"",SUM(F71,J71,N71)*VLOOKUP(S71,Gehaltsklassen!$B$34:$D$38,3,FALSE)*C71)</f>
        <v/>
      </c>
      <c r="Z71" s="54" t="str">
        <f>IF(OR(C71=""),"",(SUM(G71,K71,O71)*VLOOKUP(U71,Gehaltsklassen!$B$34:$D$38,2,FALSE)))</f>
        <v/>
      </c>
      <c r="AA71" s="54" t="str">
        <f>IF(OR(C71=""),"",(SUM(G71,K71,O71)*VLOOKUP(U71,Gehaltsklassen!$B$34:$D$38,2,FALSE))*C71)</f>
        <v/>
      </c>
      <c r="AB71" s="53" t="str">
        <f>IF(OR(C71=""),"",(SUM(G71,K71,O71)*VLOOKUP(U71,Gehaltsklassen!$B$34:$D$38,3,FALSE)))</f>
        <v/>
      </c>
      <c r="AC71" s="53" t="str">
        <f>IF(OR(C71=""),"",(SUM(G71,K71,O71)*VLOOKUP(U71,Gehaltsklassen!$B$34:$D$38,3,FALSE))*C71)</f>
        <v/>
      </c>
    </row>
    <row r="72" spans="1:29" ht="31.9" customHeight="1" x14ac:dyDescent="0.2">
      <c r="A72" s="74" t="str">
        <f>IF(C72="","",MAX($A$11:A71)+1)</f>
        <v/>
      </c>
      <c r="B72" s="75" t="str">
        <f>IF('N-Bedarf-SK §13a'!B70="","",'N-Bedarf-SK §13a'!B70)</f>
        <v/>
      </c>
      <c r="C72" s="49" t="str">
        <f>IF('N-Bedarf-SK §13a'!C70="","",'N-Bedarf-SK §13a'!C70)</f>
        <v/>
      </c>
      <c r="D72" s="88" t="str">
        <f>IF('N-Bedarf-SK §13a'!D70="","",'N-Bedarf-SK §13a'!D70)</f>
        <v/>
      </c>
      <c r="E72" s="49" t="str">
        <f>IF('N-Bedarf-SK §13a'!G70="","",'N-Bedarf-SK §13a'!G70)</f>
        <v/>
      </c>
      <c r="F72" s="50" t="str">
        <f>IF(OR(D72="Spargel 2. Standjahr",D72="Spargel 1. Standjahr"),78,IF(OR(D72="",D72="keine",E72=""),"",IF(D72="Wie Nbedarf",VLOOKUP('N-Bedarf SK'!D70,PSollSK,3,FALSE)*E72, VLOOKUP(D72,PSollSK,3,FALSE)*E72)))</f>
        <v/>
      </c>
      <c r="G72" s="50" t="str">
        <f>IF(OR(D72="",D72="keine",E72=""),"",IF(D72="Wie Nbedarf",VLOOKUP('N-Bedarf SK'!D70,PSollSK,4,FALSE)*E72, VLOOKUP(D72,PSollSK,4,FALSE)*E72))</f>
        <v/>
      </c>
      <c r="H72" s="88"/>
      <c r="I72" s="49"/>
      <c r="J72" s="50" t="str">
        <f t="shared" si="0"/>
        <v/>
      </c>
      <c r="K72" s="50" t="str">
        <f t="shared" si="2"/>
        <v/>
      </c>
      <c r="L72" s="88"/>
      <c r="M72" s="49"/>
      <c r="N72" s="50" t="str">
        <f t="shared" si="1"/>
        <v/>
      </c>
      <c r="O72" s="50" t="str">
        <f t="shared" si="3"/>
        <v/>
      </c>
      <c r="P72" s="51"/>
      <c r="Q72" s="78" t="s">
        <v>261</v>
      </c>
      <c r="R72" s="49"/>
      <c r="S72" s="32" t="str">
        <f>IF(R72="","C",INDEX(Gehaltsklassen!A$11:A$15,MATCH(R72,Gehaltsklassen!D$11:D$15,1),1))</f>
        <v>C</v>
      </c>
      <c r="T72" s="49"/>
      <c r="U72" s="32" t="str">
        <f>IF(T72="","C",IF(T72="","C",IF(Q72="I",INDEX(Gehaltsklassen!A$11:A$15,MATCH(T72,Gehaltsklassen!C$11:C$15,1),1),IF(Q72="II",INDEX(Gehaltsklassen!A$11:A$15,MATCH(T72,Gehaltsklassen!D$11:D$15,1),1),IF(Q72="III",INDEX(Gehaltsklassen!A$11:A$15,MATCH(T72,Gehaltsklassen!E$11:E$15,1),1),"Falsche Bodenart")))))</f>
        <v>C</v>
      </c>
      <c r="V72" s="52" t="str">
        <f>IF(OR(C72=""),"",SUM(F72,J72,N72)*VLOOKUP(S72,Gehaltsklassen!$B$34:$D$38,2,FALSE))</f>
        <v/>
      </c>
      <c r="W72" s="52" t="str">
        <f>IF(OR(C72=""),"",SUM(F72,J72,N72)*VLOOKUP(S72,Gehaltsklassen!$B$34:$D$38,2,FALSE)*C72)</f>
        <v/>
      </c>
      <c r="X72" s="52" t="str">
        <f>IF(OR(C72=""),"",SUM(F72,J72,N72)*VLOOKUP(S72,Gehaltsklassen!$B$34:$D$38,3,FALSE))</f>
        <v/>
      </c>
      <c r="Y72" s="52" t="str">
        <f>IF(OR(C72=""),"",SUM(F72,J72,N72)*VLOOKUP(S72,Gehaltsklassen!$B$34:$D$38,3,FALSE)*C72)</f>
        <v/>
      </c>
      <c r="Z72" s="54" t="str">
        <f>IF(OR(C72=""),"",(SUM(G72,K72,O72)*VLOOKUP(U72,Gehaltsklassen!$B$34:$D$38,2,FALSE)))</f>
        <v/>
      </c>
      <c r="AA72" s="54" t="str">
        <f>IF(OR(C72=""),"",(SUM(G72,K72,O72)*VLOOKUP(U72,Gehaltsklassen!$B$34:$D$38,2,FALSE))*C72)</f>
        <v/>
      </c>
      <c r="AB72" s="53" t="str">
        <f>IF(OR(C72=""),"",(SUM(G72,K72,O72)*VLOOKUP(U72,Gehaltsklassen!$B$34:$D$38,3,FALSE)))</f>
        <v/>
      </c>
      <c r="AC72" s="53" t="str">
        <f>IF(OR(C72=""),"",(SUM(G72,K72,O72)*VLOOKUP(U72,Gehaltsklassen!$B$34:$D$38,3,FALSE))*C72)</f>
        <v/>
      </c>
    </row>
    <row r="73" spans="1:29" ht="31.9" customHeight="1" x14ac:dyDescent="0.2">
      <c r="A73" s="74" t="str">
        <f>IF(C73="","",MAX($A$11:A72)+1)</f>
        <v/>
      </c>
      <c r="B73" s="75" t="str">
        <f>IF('N-Bedarf-SK §13a'!B71="","",'N-Bedarf-SK §13a'!B71)</f>
        <v/>
      </c>
      <c r="C73" s="49" t="str">
        <f>IF('N-Bedarf-SK §13a'!C71="","",'N-Bedarf-SK §13a'!C71)</f>
        <v/>
      </c>
      <c r="D73" s="88" t="str">
        <f>IF('N-Bedarf-SK §13a'!D71="","",'N-Bedarf-SK §13a'!D71)</f>
        <v/>
      </c>
      <c r="E73" s="49" t="str">
        <f>IF('N-Bedarf-SK §13a'!G71="","",'N-Bedarf-SK §13a'!G71)</f>
        <v/>
      </c>
      <c r="F73" s="50" t="str">
        <f>IF(OR(D73="Spargel 2. Standjahr",D73="Spargel 1. Standjahr"),78,IF(OR(D73="",D73="keine",E73=""),"",IF(D73="Wie Nbedarf",VLOOKUP('N-Bedarf SK'!D71,PSollSK,3,FALSE)*E73, VLOOKUP(D73,PSollSK,3,FALSE)*E73)))</f>
        <v/>
      </c>
      <c r="G73" s="50" t="str">
        <f>IF(OR(D73="",D73="keine",E73=""),"",IF(D73="Wie Nbedarf",VLOOKUP('N-Bedarf SK'!D71,PSollSK,4,FALSE)*E73, VLOOKUP(D73,PSollSK,4,FALSE)*E73))</f>
        <v/>
      </c>
      <c r="H73" s="88"/>
      <c r="I73" s="49"/>
      <c r="J73" s="50" t="str">
        <f t="shared" si="0"/>
        <v/>
      </c>
      <c r="K73" s="50" t="str">
        <f t="shared" si="2"/>
        <v/>
      </c>
      <c r="L73" s="88"/>
      <c r="M73" s="49"/>
      <c r="N73" s="50" t="str">
        <f t="shared" si="1"/>
        <v/>
      </c>
      <c r="O73" s="50" t="str">
        <f t="shared" si="3"/>
        <v/>
      </c>
      <c r="P73" s="51"/>
      <c r="Q73" s="78" t="s">
        <v>261</v>
      </c>
      <c r="R73" s="49"/>
      <c r="S73" s="32" t="str">
        <f>IF(R73="","C",INDEX(Gehaltsklassen!A$11:A$15,MATCH(R73,Gehaltsklassen!D$11:D$15,1),1))</f>
        <v>C</v>
      </c>
      <c r="T73" s="49"/>
      <c r="U73" s="32" t="str">
        <f>IF(T73="","C",IF(T73="","C",IF(Q73="I",INDEX(Gehaltsklassen!A$11:A$15,MATCH(T73,Gehaltsklassen!C$11:C$15,1),1),IF(Q73="II",INDEX(Gehaltsklassen!A$11:A$15,MATCH(T73,Gehaltsklassen!D$11:D$15,1),1),IF(Q73="III",INDEX(Gehaltsklassen!A$11:A$15,MATCH(T73,Gehaltsklassen!E$11:E$15,1),1),"Falsche Bodenart")))))</f>
        <v>C</v>
      </c>
      <c r="V73" s="52" t="str">
        <f>IF(OR(C73=""),"",SUM(F73,J73,N73)*VLOOKUP(S73,Gehaltsklassen!$B$34:$D$38,2,FALSE))</f>
        <v/>
      </c>
      <c r="W73" s="52" t="str">
        <f>IF(OR(C73=""),"",SUM(F73,J73,N73)*VLOOKUP(S73,Gehaltsklassen!$B$34:$D$38,2,FALSE)*C73)</f>
        <v/>
      </c>
      <c r="X73" s="52" t="str">
        <f>IF(OR(C73=""),"",SUM(F73,J73,N73)*VLOOKUP(S73,Gehaltsklassen!$B$34:$D$38,3,FALSE))</f>
        <v/>
      </c>
      <c r="Y73" s="52" t="str">
        <f>IF(OR(C73=""),"",SUM(F73,J73,N73)*VLOOKUP(S73,Gehaltsklassen!$B$34:$D$38,3,FALSE)*C73)</f>
        <v/>
      </c>
      <c r="Z73" s="54" t="str">
        <f>IF(OR(C73=""),"",(SUM(G73,K73,O73)*VLOOKUP(U73,Gehaltsklassen!$B$34:$D$38,2,FALSE)))</f>
        <v/>
      </c>
      <c r="AA73" s="54" t="str">
        <f>IF(OR(C73=""),"",(SUM(G73,K73,O73)*VLOOKUP(U73,Gehaltsklassen!$B$34:$D$38,2,FALSE))*C73)</f>
        <v/>
      </c>
      <c r="AB73" s="53" t="str">
        <f>IF(OR(C73=""),"",(SUM(G73,K73,O73)*VLOOKUP(U73,Gehaltsklassen!$B$34:$D$38,3,FALSE)))</f>
        <v/>
      </c>
      <c r="AC73" s="53" t="str">
        <f>IF(OR(C73=""),"",(SUM(G73,K73,O73)*VLOOKUP(U73,Gehaltsklassen!$B$34:$D$38,3,FALSE))*C73)</f>
        <v/>
      </c>
    </row>
    <row r="74" spans="1:29" ht="31.9" customHeight="1" x14ac:dyDescent="0.2">
      <c r="A74" s="74" t="str">
        <f>IF(C74="","",MAX($A$11:A73)+1)</f>
        <v/>
      </c>
      <c r="B74" s="75" t="str">
        <f>IF('N-Bedarf-SK §13a'!B72="","",'N-Bedarf-SK §13a'!B72)</f>
        <v/>
      </c>
      <c r="C74" s="49" t="str">
        <f>IF('N-Bedarf-SK §13a'!C72="","",'N-Bedarf-SK §13a'!C72)</f>
        <v/>
      </c>
      <c r="D74" s="88" t="str">
        <f>IF('N-Bedarf-SK §13a'!D72="","",'N-Bedarf-SK §13a'!D72)</f>
        <v/>
      </c>
      <c r="E74" s="49" t="str">
        <f>IF('N-Bedarf-SK §13a'!G72="","",'N-Bedarf-SK §13a'!G72)</f>
        <v/>
      </c>
      <c r="F74" s="50" t="str">
        <f>IF(OR(D74="Spargel 2. Standjahr",D74="Spargel 1. Standjahr"),78,IF(OR(D74="",D74="keine",E74=""),"",IF(D74="Wie Nbedarf",VLOOKUP('N-Bedarf SK'!D72,PSollSK,3,FALSE)*E74, VLOOKUP(D74,PSollSK,3,FALSE)*E74)))</f>
        <v/>
      </c>
      <c r="G74" s="50" t="str">
        <f>IF(OR(D74="",D74="keine",E74=""),"",IF(D74="Wie Nbedarf",VLOOKUP('N-Bedarf SK'!D72,PSollSK,4,FALSE)*E74, VLOOKUP(D74,PSollSK,4,FALSE)*E74))</f>
        <v/>
      </c>
      <c r="H74" s="88"/>
      <c r="I74" s="49"/>
      <c r="J74" s="50" t="str">
        <f t="shared" ref="J74:J137" si="4">IF(OR(H74="",H74="keine",I74=""),"",VLOOKUP(H74,PSollSK,3,FALSE)*I74)</f>
        <v/>
      </c>
      <c r="K74" s="50" t="str">
        <f t="shared" si="2"/>
        <v/>
      </c>
      <c r="L74" s="88"/>
      <c r="M74" s="49"/>
      <c r="N74" s="50" t="str">
        <f t="shared" ref="N74:N137" si="5">IF(OR(L74="",L74="keine",M74=""),"",VLOOKUP(L74,PSollSK,3,FALSE)*M74)</f>
        <v/>
      </c>
      <c r="O74" s="50" t="str">
        <f t="shared" si="3"/>
        <v/>
      </c>
      <c r="P74" s="51"/>
      <c r="Q74" s="78" t="s">
        <v>261</v>
      </c>
      <c r="R74" s="49"/>
      <c r="S74" s="32" t="str">
        <f>IF(R74="","C",INDEX(Gehaltsklassen!A$11:A$15,MATCH(R74,Gehaltsklassen!D$11:D$15,1),1))</f>
        <v>C</v>
      </c>
      <c r="T74" s="49"/>
      <c r="U74" s="32" t="str">
        <f>IF(T74="","C",IF(T74="","C",IF(Q74="I",INDEX(Gehaltsklassen!A$11:A$15,MATCH(T74,Gehaltsklassen!C$11:C$15,1),1),IF(Q74="II",INDEX(Gehaltsklassen!A$11:A$15,MATCH(T74,Gehaltsklassen!D$11:D$15,1),1),IF(Q74="III",INDEX(Gehaltsklassen!A$11:A$15,MATCH(T74,Gehaltsklassen!E$11:E$15,1),1),"Falsche Bodenart")))))</f>
        <v>C</v>
      </c>
      <c r="V74" s="52" t="str">
        <f>IF(OR(C74=""),"",SUM(F74,J74,N74)*VLOOKUP(S74,Gehaltsklassen!$B$34:$D$38,2,FALSE))</f>
        <v/>
      </c>
      <c r="W74" s="52" t="str">
        <f>IF(OR(C74=""),"",SUM(F74,J74,N74)*VLOOKUP(S74,Gehaltsklassen!$B$34:$D$38,2,FALSE)*C74)</f>
        <v/>
      </c>
      <c r="X74" s="52" t="str">
        <f>IF(OR(C74=""),"",SUM(F74,J74,N74)*VLOOKUP(S74,Gehaltsklassen!$B$34:$D$38,3,FALSE))</f>
        <v/>
      </c>
      <c r="Y74" s="52" t="str">
        <f>IF(OR(C74=""),"",SUM(F74,J74,N74)*VLOOKUP(S74,Gehaltsklassen!$B$34:$D$38,3,FALSE)*C74)</f>
        <v/>
      </c>
      <c r="Z74" s="54" t="str">
        <f>IF(OR(C74=""),"",(SUM(G74,K74,O74)*VLOOKUP(U74,Gehaltsklassen!$B$34:$D$38,2,FALSE)))</f>
        <v/>
      </c>
      <c r="AA74" s="54" t="str">
        <f>IF(OR(C74=""),"",(SUM(G74,K74,O74)*VLOOKUP(U74,Gehaltsklassen!$B$34:$D$38,2,FALSE))*C74)</f>
        <v/>
      </c>
      <c r="AB74" s="53" t="str">
        <f>IF(OR(C74=""),"",(SUM(G74,K74,O74)*VLOOKUP(U74,Gehaltsklassen!$B$34:$D$38,3,FALSE)))</f>
        <v/>
      </c>
      <c r="AC74" s="53" t="str">
        <f>IF(OR(C74=""),"",(SUM(G74,K74,O74)*VLOOKUP(U74,Gehaltsklassen!$B$34:$D$38,3,FALSE))*C74)</f>
        <v/>
      </c>
    </row>
    <row r="75" spans="1:29" ht="31.9" customHeight="1" x14ac:dyDescent="0.2">
      <c r="A75" s="74" t="str">
        <f>IF(C75="","",MAX($A$11:A74)+1)</f>
        <v/>
      </c>
      <c r="B75" s="75" t="str">
        <f>IF('N-Bedarf-SK §13a'!B73="","",'N-Bedarf-SK §13a'!B73)</f>
        <v/>
      </c>
      <c r="C75" s="49" t="str">
        <f>IF('N-Bedarf-SK §13a'!C73="","",'N-Bedarf-SK §13a'!C73)</f>
        <v/>
      </c>
      <c r="D75" s="88" t="str">
        <f>IF('N-Bedarf-SK §13a'!D73="","",'N-Bedarf-SK §13a'!D73)</f>
        <v/>
      </c>
      <c r="E75" s="49" t="str">
        <f>IF('N-Bedarf-SK §13a'!G73="","",'N-Bedarf-SK §13a'!G73)</f>
        <v/>
      </c>
      <c r="F75" s="50" t="str">
        <f>IF(OR(D75="Spargel 2. Standjahr",D75="Spargel 1. Standjahr"),78,IF(OR(D75="",D75="keine",E75=""),"",IF(D75="Wie Nbedarf",VLOOKUP('N-Bedarf SK'!D73,PSollSK,3,FALSE)*E75, VLOOKUP(D75,PSollSK,3,FALSE)*E75)))</f>
        <v/>
      </c>
      <c r="G75" s="50" t="str">
        <f>IF(OR(D75="",D75="keine",E75=""),"",IF(D75="Wie Nbedarf",VLOOKUP('N-Bedarf SK'!D73,PSollSK,4,FALSE)*E75, VLOOKUP(D75,PSollSK,4,FALSE)*E75))</f>
        <v/>
      </c>
      <c r="H75" s="88"/>
      <c r="I75" s="49"/>
      <c r="J75" s="50" t="str">
        <f t="shared" si="4"/>
        <v/>
      </c>
      <c r="K75" s="50" t="str">
        <f t="shared" ref="K75:K138" si="6">IF(OR(H75="",H75="keine",I75=""),"",VLOOKUP(H75,PSollSK,4,FALSE)*I75)</f>
        <v/>
      </c>
      <c r="L75" s="88"/>
      <c r="M75" s="49"/>
      <c r="N75" s="50" t="str">
        <f t="shared" si="5"/>
        <v/>
      </c>
      <c r="O75" s="50" t="str">
        <f t="shared" ref="O75:O138" si="7">IF(OR(L75="",L75="keine",M75=""),"",VLOOKUP(L75,PSollSK,4,FALSE)*M75)</f>
        <v/>
      </c>
      <c r="P75" s="51"/>
      <c r="Q75" s="78" t="s">
        <v>261</v>
      </c>
      <c r="R75" s="49"/>
      <c r="S75" s="32" t="str">
        <f>IF(R75="","C",INDEX(Gehaltsklassen!A$11:A$15,MATCH(R75,Gehaltsklassen!D$11:D$15,1),1))</f>
        <v>C</v>
      </c>
      <c r="T75" s="49"/>
      <c r="U75" s="32" t="str">
        <f>IF(T75="","C",IF(T75="","C",IF(Q75="I",INDEX(Gehaltsklassen!A$11:A$15,MATCH(T75,Gehaltsklassen!C$11:C$15,1),1),IF(Q75="II",INDEX(Gehaltsklassen!A$11:A$15,MATCH(T75,Gehaltsklassen!D$11:D$15,1),1),IF(Q75="III",INDEX(Gehaltsklassen!A$11:A$15,MATCH(T75,Gehaltsklassen!E$11:E$15,1),1),"Falsche Bodenart")))))</f>
        <v>C</v>
      </c>
      <c r="V75" s="52" t="str">
        <f>IF(OR(C75=""),"",SUM(F75,J75,N75)*VLOOKUP(S75,Gehaltsklassen!$B$34:$D$38,2,FALSE))</f>
        <v/>
      </c>
      <c r="W75" s="52" t="str">
        <f>IF(OR(C75=""),"",SUM(F75,J75,N75)*VLOOKUP(S75,Gehaltsklassen!$B$34:$D$38,2,FALSE)*C75)</f>
        <v/>
      </c>
      <c r="X75" s="52" t="str">
        <f>IF(OR(C75=""),"",SUM(F75,J75,N75)*VLOOKUP(S75,Gehaltsklassen!$B$34:$D$38,3,FALSE))</f>
        <v/>
      </c>
      <c r="Y75" s="52" t="str">
        <f>IF(OR(C75=""),"",SUM(F75,J75,N75)*VLOOKUP(S75,Gehaltsklassen!$B$34:$D$38,3,FALSE)*C75)</f>
        <v/>
      </c>
      <c r="Z75" s="54" t="str">
        <f>IF(OR(C75=""),"",(SUM(G75,K75,O75)*VLOOKUP(U75,Gehaltsklassen!$B$34:$D$38,2,FALSE)))</f>
        <v/>
      </c>
      <c r="AA75" s="54" t="str">
        <f>IF(OR(C75=""),"",(SUM(G75,K75,O75)*VLOOKUP(U75,Gehaltsklassen!$B$34:$D$38,2,FALSE))*C75)</f>
        <v/>
      </c>
      <c r="AB75" s="53" t="str">
        <f>IF(OR(C75=""),"",(SUM(G75,K75,O75)*VLOOKUP(U75,Gehaltsklassen!$B$34:$D$38,3,FALSE)))</f>
        <v/>
      </c>
      <c r="AC75" s="53" t="str">
        <f>IF(OR(C75=""),"",(SUM(G75,K75,O75)*VLOOKUP(U75,Gehaltsklassen!$B$34:$D$38,3,FALSE))*C75)</f>
        <v/>
      </c>
    </row>
    <row r="76" spans="1:29" ht="31.9" customHeight="1" x14ac:dyDescent="0.2">
      <c r="A76" s="74" t="str">
        <f>IF(C76="","",MAX($A$11:A75)+1)</f>
        <v/>
      </c>
      <c r="B76" s="75" t="str">
        <f>IF('N-Bedarf-SK §13a'!B74="","",'N-Bedarf-SK §13a'!B74)</f>
        <v/>
      </c>
      <c r="C76" s="49" t="str">
        <f>IF('N-Bedarf-SK §13a'!C74="","",'N-Bedarf-SK §13a'!C74)</f>
        <v/>
      </c>
      <c r="D76" s="88" t="str">
        <f>IF('N-Bedarf-SK §13a'!D74="","",'N-Bedarf-SK §13a'!D74)</f>
        <v/>
      </c>
      <c r="E76" s="49" t="str">
        <f>IF('N-Bedarf-SK §13a'!G74="","",'N-Bedarf-SK §13a'!G74)</f>
        <v/>
      </c>
      <c r="F76" s="50" t="str">
        <f>IF(OR(D76="Spargel 2. Standjahr",D76="Spargel 1. Standjahr"),78,IF(OR(D76="",D76="keine",E76=""),"",IF(D76="Wie Nbedarf",VLOOKUP('N-Bedarf SK'!D74,PSollSK,3,FALSE)*E76, VLOOKUP(D76,PSollSK,3,FALSE)*E76)))</f>
        <v/>
      </c>
      <c r="G76" s="50" t="str">
        <f>IF(OR(D76="",D76="keine",E76=""),"",IF(D76="Wie Nbedarf",VLOOKUP('N-Bedarf SK'!D74,PSollSK,4,FALSE)*E76, VLOOKUP(D76,PSollSK,4,FALSE)*E76))</f>
        <v/>
      </c>
      <c r="H76" s="88"/>
      <c r="I76" s="49"/>
      <c r="J76" s="50" t="str">
        <f t="shared" si="4"/>
        <v/>
      </c>
      <c r="K76" s="50" t="str">
        <f t="shared" si="6"/>
        <v/>
      </c>
      <c r="L76" s="88"/>
      <c r="M76" s="49"/>
      <c r="N76" s="50" t="str">
        <f t="shared" si="5"/>
        <v/>
      </c>
      <c r="O76" s="50" t="str">
        <f t="shared" si="7"/>
        <v/>
      </c>
      <c r="P76" s="51"/>
      <c r="Q76" s="78" t="s">
        <v>261</v>
      </c>
      <c r="R76" s="49"/>
      <c r="S76" s="32" t="str">
        <f>IF(R76="","C",INDEX(Gehaltsklassen!A$11:A$15,MATCH(R76,Gehaltsklassen!D$11:D$15,1),1))</f>
        <v>C</v>
      </c>
      <c r="T76" s="49"/>
      <c r="U76" s="32" t="str">
        <f>IF(T76="","C",IF(T76="","C",IF(Q76="I",INDEX(Gehaltsklassen!A$11:A$15,MATCH(T76,Gehaltsklassen!C$11:C$15,1),1),IF(Q76="II",INDEX(Gehaltsklassen!A$11:A$15,MATCH(T76,Gehaltsklassen!D$11:D$15,1),1),IF(Q76="III",INDEX(Gehaltsklassen!A$11:A$15,MATCH(T76,Gehaltsklassen!E$11:E$15,1),1),"Falsche Bodenart")))))</f>
        <v>C</v>
      </c>
      <c r="V76" s="52" t="str">
        <f>IF(OR(C76=""),"",SUM(F76,J76,N76)*VLOOKUP(S76,Gehaltsklassen!$B$34:$D$38,2,FALSE))</f>
        <v/>
      </c>
      <c r="W76" s="52" t="str">
        <f>IF(OR(C76=""),"",SUM(F76,J76,N76)*VLOOKUP(S76,Gehaltsklassen!$B$34:$D$38,2,FALSE)*C76)</f>
        <v/>
      </c>
      <c r="X76" s="52" t="str">
        <f>IF(OR(C76=""),"",SUM(F76,J76,N76)*VLOOKUP(S76,Gehaltsklassen!$B$34:$D$38,3,FALSE))</f>
        <v/>
      </c>
      <c r="Y76" s="52" t="str">
        <f>IF(OR(C76=""),"",SUM(F76,J76,N76)*VLOOKUP(S76,Gehaltsklassen!$B$34:$D$38,3,FALSE)*C76)</f>
        <v/>
      </c>
      <c r="Z76" s="54" t="str">
        <f>IF(OR(C76=""),"",(SUM(G76,K76,O76)*VLOOKUP(U76,Gehaltsklassen!$B$34:$D$38,2,FALSE)))</f>
        <v/>
      </c>
      <c r="AA76" s="54" t="str">
        <f>IF(OR(C76=""),"",(SUM(G76,K76,O76)*VLOOKUP(U76,Gehaltsklassen!$B$34:$D$38,2,FALSE))*C76)</f>
        <v/>
      </c>
      <c r="AB76" s="53" t="str">
        <f>IF(OR(C76=""),"",(SUM(G76,K76,O76)*VLOOKUP(U76,Gehaltsklassen!$B$34:$D$38,3,FALSE)))</f>
        <v/>
      </c>
      <c r="AC76" s="53" t="str">
        <f>IF(OR(C76=""),"",(SUM(G76,K76,O76)*VLOOKUP(U76,Gehaltsklassen!$B$34:$D$38,3,FALSE))*C76)</f>
        <v/>
      </c>
    </row>
    <row r="77" spans="1:29" ht="31.9" customHeight="1" x14ac:dyDescent="0.2">
      <c r="A77" s="74" t="str">
        <f>IF(C77="","",MAX($A$11:A76)+1)</f>
        <v/>
      </c>
      <c r="B77" s="75" t="str">
        <f>IF('N-Bedarf-SK §13a'!B75="","",'N-Bedarf-SK §13a'!B75)</f>
        <v/>
      </c>
      <c r="C77" s="49" t="str">
        <f>IF('N-Bedarf-SK §13a'!C75="","",'N-Bedarf-SK §13a'!C75)</f>
        <v/>
      </c>
      <c r="D77" s="88" t="str">
        <f>IF('N-Bedarf-SK §13a'!D75="","",'N-Bedarf-SK §13a'!D75)</f>
        <v/>
      </c>
      <c r="E77" s="49" t="str">
        <f>IF('N-Bedarf-SK §13a'!G75="","",'N-Bedarf-SK §13a'!G75)</f>
        <v/>
      </c>
      <c r="F77" s="50" t="str">
        <f>IF(OR(D77="Spargel 2. Standjahr",D77="Spargel 1. Standjahr"),78,IF(OR(D77="",D77="keine",E77=""),"",IF(D77="Wie Nbedarf",VLOOKUP('N-Bedarf SK'!D75,PSollSK,3,FALSE)*E77, VLOOKUP(D77,PSollSK,3,FALSE)*E77)))</f>
        <v/>
      </c>
      <c r="G77" s="50" t="str">
        <f>IF(OR(D77="",D77="keine",E77=""),"",IF(D77="Wie Nbedarf",VLOOKUP('N-Bedarf SK'!D75,PSollSK,4,FALSE)*E77, VLOOKUP(D77,PSollSK,4,FALSE)*E77))</f>
        <v/>
      </c>
      <c r="H77" s="88"/>
      <c r="I77" s="49"/>
      <c r="J77" s="50" t="str">
        <f t="shared" si="4"/>
        <v/>
      </c>
      <c r="K77" s="50" t="str">
        <f t="shared" si="6"/>
        <v/>
      </c>
      <c r="L77" s="88"/>
      <c r="M77" s="49"/>
      <c r="N77" s="50" t="str">
        <f t="shared" si="5"/>
        <v/>
      </c>
      <c r="O77" s="50" t="str">
        <f t="shared" si="7"/>
        <v/>
      </c>
      <c r="P77" s="51"/>
      <c r="Q77" s="78" t="s">
        <v>261</v>
      </c>
      <c r="R77" s="49"/>
      <c r="S77" s="32" t="str">
        <f>IF(R77="","C",INDEX(Gehaltsklassen!A$11:A$15,MATCH(R77,Gehaltsklassen!D$11:D$15,1),1))</f>
        <v>C</v>
      </c>
      <c r="T77" s="49"/>
      <c r="U77" s="32" t="str">
        <f>IF(T77="","C",IF(T77="","C",IF(Q77="I",INDEX(Gehaltsklassen!A$11:A$15,MATCH(T77,Gehaltsklassen!C$11:C$15,1),1),IF(Q77="II",INDEX(Gehaltsklassen!A$11:A$15,MATCH(T77,Gehaltsklassen!D$11:D$15,1),1),IF(Q77="III",INDEX(Gehaltsklassen!A$11:A$15,MATCH(T77,Gehaltsklassen!E$11:E$15,1),1),"Falsche Bodenart")))))</f>
        <v>C</v>
      </c>
      <c r="V77" s="52" t="str">
        <f>IF(OR(C77=""),"",SUM(F77,J77,N77)*VLOOKUP(S77,Gehaltsklassen!$B$34:$D$38,2,FALSE))</f>
        <v/>
      </c>
      <c r="W77" s="52" t="str">
        <f>IF(OR(C77=""),"",SUM(F77,J77,N77)*VLOOKUP(S77,Gehaltsklassen!$B$34:$D$38,2,FALSE)*C77)</f>
        <v/>
      </c>
      <c r="X77" s="52" t="str">
        <f>IF(OR(C77=""),"",SUM(F77,J77,N77)*VLOOKUP(S77,Gehaltsklassen!$B$34:$D$38,3,FALSE))</f>
        <v/>
      </c>
      <c r="Y77" s="52" t="str">
        <f>IF(OR(C77=""),"",SUM(F77,J77,N77)*VLOOKUP(S77,Gehaltsklassen!$B$34:$D$38,3,FALSE)*C77)</f>
        <v/>
      </c>
      <c r="Z77" s="54" t="str">
        <f>IF(OR(C77=""),"",(SUM(G77,K77,O77)*VLOOKUP(U77,Gehaltsklassen!$B$34:$D$38,2,FALSE)))</f>
        <v/>
      </c>
      <c r="AA77" s="54" t="str">
        <f>IF(OR(C77=""),"",(SUM(G77,K77,O77)*VLOOKUP(U77,Gehaltsklassen!$B$34:$D$38,2,FALSE))*C77)</f>
        <v/>
      </c>
      <c r="AB77" s="53" t="str">
        <f>IF(OR(C77=""),"",(SUM(G77,K77,O77)*VLOOKUP(U77,Gehaltsklassen!$B$34:$D$38,3,FALSE)))</f>
        <v/>
      </c>
      <c r="AC77" s="53" t="str">
        <f>IF(OR(C77=""),"",(SUM(G77,K77,O77)*VLOOKUP(U77,Gehaltsklassen!$B$34:$D$38,3,FALSE))*C77)</f>
        <v/>
      </c>
    </row>
    <row r="78" spans="1:29" ht="31.9" customHeight="1" x14ac:dyDescent="0.2">
      <c r="A78" s="74" t="str">
        <f>IF(C78="","",MAX($A$11:A77)+1)</f>
        <v/>
      </c>
      <c r="B78" s="75" t="str">
        <f>IF('N-Bedarf-SK §13a'!B76="","",'N-Bedarf-SK §13a'!B76)</f>
        <v/>
      </c>
      <c r="C78" s="49" t="str">
        <f>IF('N-Bedarf-SK §13a'!C76="","",'N-Bedarf-SK §13a'!C76)</f>
        <v/>
      </c>
      <c r="D78" s="88" t="str">
        <f>IF('N-Bedarf-SK §13a'!D76="","",'N-Bedarf-SK §13a'!D76)</f>
        <v/>
      </c>
      <c r="E78" s="49" t="str">
        <f>IF('N-Bedarf-SK §13a'!G76="","",'N-Bedarf-SK §13a'!G76)</f>
        <v/>
      </c>
      <c r="F78" s="50" t="str">
        <f>IF(OR(D78="Spargel 2. Standjahr",D78="Spargel 1. Standjahr"),78,IF(OR(D78="",D78="keine",E78=""),"",IF(D78="Wie Nbedarf",VLOOKUP('N-Bedarf SK'!D76,PSollSK,3,FALSE)*E78, VLOOKUP(D78,PSollSK,3,FALSE)*E78)))</f>
        <v/>
      </c>
      <c r="G78" s="50" t="str">
        <f>IF(OR(D78="",D78="keine",E78=""),"",IF(D78="Wie Nbedarf",VLOOKUP('N-Bedarf SK'!D76,PSollSK,4,FALSE)*E78, VLOOKUP(D78,PSollSK,4,FALSE)*E78))</f>
        <v/>
      </c>
      <c r="H78" s="88"/>
      <c r="I78" s="49"/>
      <c r="J78" s="50" t="str">
        <f t="shared" si="4"/>
        <v/>
      </c>
      <c r="K78" s="50" t="str">
        <f t="shared" si="6"/>
        <v/>
      </c>
      <c r="L78" s="88"/>
      <c r="M78" s="49"/>
      <c r="N78" s="50" t="str">
        <f t="shared" si="5"/>
        <v/>
      </c>
      <c r="O78" s="50" t="str">
        <f t="shared" si="7"/>
        <v/>
      </c>
      <c r="P78" s="51"/>
      <c r="Q78" s="78" t="s">
        <v>261</v>
      </c>
      <c r="R78" s="49"/>
      <c r="S78" s="32" t="str">
        <f>IF(R78="","C",INDEX(Gehaltsklassen!A$11:A$15,MATCH(R78,Gehaltsklassen!D$11:D$15,1),1))</f>
        <v>C</v>
      </c>
      <c r="T78" s="49"/>
      <c r="U78" s="32" t="str">
        <f>IF(T78="","C",IF(T78="","C",IF(Q78="I",INDEX(Gehaltsklassen!A$11:A$15,MATCH(T78,Gehaltsklassen!C$11:C$15,1),1),IF(Q78="II",INDEX(Gehaltsklassen!A$11:A$15,MATCH(T78,Gehaltsklassen!D$11:D$15,1),1),IF(Q78="III",INDEX(Gehaltsklassen!A$11:A$15,MATCH(T78,Gehaltsklassen!E$11:E$15,1),1),"Falsche Bodenart")))))</f>
        <v>C</v>
      </c>
      <c r="V78" s="52" t="str">
        <f>IF(OR(C78=""),"",SUM(F78,J78,N78)*VLOOKUP(S78,Gehaltsklassen!$B$34:$D$38,2,FALSE))</f>
        <v/>
      </c>
      <c r="W78" s="52" t="str">
        <f>IF(OR(C78=""),"",SUM(F78,J78,N78)*VLOOKUP(S78,Gehaltsklassen!$B$34:$D$38,2,FALSE)*C78)</f>
        <v/>
      </c>
      <c r="X78" s="52" t="str">
        <f>IF(OR(C78=""),"",SUM(F78,J78,N78)*VLOOKUP(S78,Gehaltsklassen!$B$34:$D$38,3,FALSE))</f>
        <v/>
      </c>
      <c r="Y78" s="52" t="str">
        <f>IF(OR(C78=""),"",SUM(F78,J78,N78)*VLOOKUP(S78,Gehaltsklassen!$B$34:$D$38,3,FALSE)*C78)</f>
        <v/>
      </c>
      <c r="Z78" s="54" t="str">
        <f>IF(OR(C78=""),"",(SUM(G78,K78,O78)*VLOOKUP(U78,Gehaltsklassen!$B$34:$D$38,2,FALSE)))</f>
        <v/>
      </c>
      <c r="AA78" s="54" t="str">
        <f>IF(OR(C78=""),"",(SUM(G78,K78,O78)*VLOOKUP(U78,Gehaltsklassen!$B$34:$D$38,2,FALSE))*C78)</f>
        <v/>
      </c>
      <c r="AB78" s="53" t="str">
        <f>IF(OR(C78=""),"",(SUM(G78,K78,O78)*VLOOKUP(U78,Gehaltsklassen!$B$34:$D$38,3,FALSE)))</f>
        <v/>
      </c>
      <c r="AC78" s="53" t="str">
        <f>IF(OR(C78=""),"",(SUM(G78,K78,O78)*VLOOKUP(U78,Gehaltsklassen!$B$34:$D$38,3,FALSE))*C78)</f>
        <v/>
      </c>
    </row>
    <row r="79" spans="1:29" ht="31.9" customHeight="1" x14ac:dyDescent="0.2">
      <c r="A79" s="74" t="str">
        <f>IF(C79="","",MAX($A$11:A78)+1)</f>
        <v/>
      </c>
      <c r="B79" s="75" t="str">
        <f>IF('N-Bedarf-SK §13a'!B77="","",'N-Bedarf-SK §13a'!B77)</f>
        <v/>
      </c>
      <c r="C79" s="49" t="str">
        <f>IF('N-Bedarf-SK §13a'!C77="","",'N-Bedarf-SK §13a'!C77)</f>
        <v/>
      </c>
      <c r="D79" s="88" t="str">
        <f>IF('N-Bedarf-SK §13a'!D77="","",'N-Bedarf-SK §13a'!D77)</f>
        <v/>
      </c>
      <c r="E79" s="49" t="str">
        <f>IF('N-Bedarf-SK §13a'!G77="","",'N-Bedarf-SK §13a'!G77)</f>
        <v/>
      </c>
      <c r="F79" s="50" t="str">
        <f>IF(OR(D79="Spargel 2. Standjahr",D79="Spargel 1. Standjahr"),78,IF(OR(D79="",D79="keine",E79=""),"",IF(D79="Wie Nbedarf",VLOOKUP('N-Bedarf SK'!D77,PSollSK,3,FALSE)*E79, VLOOKUP(D79,PSollSK,3,FALSE)*E79)))</f>
        <v/>
      </c>
      <c r="G79" s="50" t="str">
        <f>IF(OR(D79="",D79="keine",E79=""),"",IF(D79="Wie Nbedarf",VLOOKUP('N-Bedarf SK'!D77,PSollSK,4,FALSE)*E79, VLOOKUP(D79,PSollSK,4,FALSE)*E79))</f>
        <v/>
      </c>
      <c r="H79" s="88"/>
      <c r="I79" s="49"/>
      <c r="J79" s="50" t="str">
        <f t="shared" si="4"/>
        <v/>
      </c>
      <c r="K79" s="50" t="str">
        <f t="shared" si="6"/>
        <v/>
      </c>
      <c r="L79" s="88"/>
      <c r="M79" s="49"/>
      <c r="N79" s="50" t="str">
        <f t="shared" si="5"/>
        <v/>
      </c>
      <c r="O79" s="50" t="str">
        <f t="shared" si="7"/>
        <v/>
      </c>
      <c r="P79" s="51"/>
      <c r="Q79" s="78" t="s">
        <v>261</v>
      </c>
      <c r="R79" s="49"/>
      <c r="S79" s="32" t="str">
        <f>IF(R79="","C",INDEX(Gehaltsklassen!A$11:A$15,MATCH(R79,Gehaltsklassen!D$11:D$15,1),1))</f>
        <v>C</v>
      </c>
      <c r="T79" s="49"/>
      <c r="U79" s="32" t="str">
        <f>IF(T79="","C",IF(T79="","C",IF(Q79="I",INDEX(Gehaltsklassen!A$11:A$15,MATCH(T79,Gehaltsklassen!C$11:C$15,1),1),IF(Q79="II",INDEX(Gehaltsklassen!A$11:A$15,MATCH(T79,Gehaltsklassen!D$11:D$15,1),1),IF(Q79="III",INDEX(Gehaltsklassen!A$11:A$15,MATCH(T79,Gehaltsklassen!E$11:E$15,1),1),"Falsche Bodenart")))))</f>
        <v>C</v>
      </c>
      <c r="V79" s="52" t="str">
        <f>IF(OR(C79=""),"",SUM(F79,J79,N79)*VLOOKUP(S79,Gehaltsklassen!$B$34:$D$38,2,FALSE))</f>
        <v/>
      </c>
      <c r="W79" s="52" t="str">
        <f>IF(OR(C79=""),"",SUM(F79,J79,N79)*VLOOKUP(S79,Gehaltsklassen!$B$34:$D$38,2,FALSE)*C79)</f>
        <v/>
      </c>
      <c r="X79" s="52" t="str">
        <f>IF(OR(C79=""),"",SUM(F79,J79,N79)*VLOOKUP(S79,Gehaltsklassen!$B$34:$D$38,3,FALSE))</f>
        <v/>
      </c>
      <c r="Y79" s="52" t="str">
        <f>IF(OR(C79=""),"",SUM(F79,J79,N79)*VLOOKUP(S79,Gehaltsklassen!$B$34:$D$38,3,FALSE)*C79)</f>
        <v/>
      </c>
      <c r="Z79" s="54" t="str">
        <f>IF(OR(C79=""),"",(SUM(G79,K79,O79)*VLOOKUP(U79,Gehaltsklassen!$B$34:$D$38,2,FALSE)))</f>
        <v/>
      </c>
      <c r="AA79" s="54" t="str">
        <f>IF(OR(C79=""),"",(SUM(G79,K79,O79)*VLOOKUP(U79,Gehaltsklassen!$B$34:$D$38,2,FALSE))*C79)</f>
        <v/>
      </c>
      <c r="AB79" s="53" t="str">
        <f>IF(OR(C79=""),"",(SUM(G79,K79,O79)*VLOOKUP(U79,Gehaltsklassen!$B$34:$D$38,3,FALSE)))</f>
        <v/>
      </c>
      <c r="AC79" s="53" t="str">
        <f>IF(OR(C79=""),"",(SUM(G79,K79,O79)*VLOOKUP(U79,Gehaltsklassen!$B$34:$D$38,3,FALSE))*C79)</f>
        <v/>
      </c>
    </row>
    <row r="80" spans="1:29" ht="31.9" customHeight="1" x14ac:dyDescent="0.2">
      <c r="A80" s="74" t="str">
        <f>IF(C80="","",MAX($A$11:A79)+1)</f>
        <v/>
      </c>
      <c r="B80" s="75" t="str">
        <f>IF('N-Bedarf-SK §13a'!B78="","",'N-Bedarf-SK §13a'!B78)</f>
        <v/>
      </c>
      <c r="C80" s="49" t="str">
        <f>IF('N-Bedarf-SK §13a'!C78="","",'N-Bedarf-SK §13a'!C78)</f>
        <v/>
      </c>
      <c r="D80" s="88" t="str">
        <f>IF('N-Bedarf-SK §13a'!D78="","",'N-Bedarf-SK §13a'!D78)</f>
        <v/>
      </c>
      <c r="E80" s="49" t="str">
        <f>IF('N-Bedarf-SK §13a'!G78="","",'N-Bedarf-SK §13a'!G78)</f>
        <v/>
      </c>
      <c r="F80" s="50" t="str">
        <f>IF(OR(D80="Spargel 2. Standjahr",D80="Spargel 1. Standjahr"),78,IF(OR(D80="",D80="keine",E80=""),"",IF(D80="Wie Nbedarf",VLOOKUP('N-Bedarf SK'!D78,PSollSK,3,FALSE)*E80, VLOOKUP(D80,PSollSK,3,FALSE)*E80)))</f>
        <v/>
      </c>
      <c r="G80" s="50" t="str">
        <f>IF(OR(D80="",D80="keine",E80=""),"",IF(D80="Wie Nbedarf",VLOOKUP('N-Bedarf SK'!D78,PSollSK,4,FALSE)*E80, VLOOKUP(D80,PSollSK,4,FALSE)*E80))</f>
        <v/>
      </c>
      <c r="H80" s="88"/>
      <c r="I80" s="49"/>
      <c r="J80" s="50" t="str">
        <f t="shared" si="4"/>
        <v/>
      </c>
      <c r="K80" s="50" t="str">
        <f t="shared" si="6"/>
        <v/>
      </c>
      <c r="L80" s="88"/>
      <c r="M80" s="49"/>
      <c r="N80" s="50" t="str">
        <f t="shared" si="5"/>
        <v/>
      </c>
      <c r="O80" s="50" t="str">
        <f t="shared" si="7"/>
        <v/>
      </c>
      <c r="P80" s="51"/>
      <c r="Q80" s="78" t="s">
        <v>261</v>
      </c>
      <c r="R80" s="49"/>
      <c r="S80" s="32" t="str">
        <f>IF(R80="","C",INDEX(Gehaltsklassen!A$11:A$15,MATCH(R80,Gehaltsklassen!D$11:D$15,1),1))</f>
        <v>C</v>
      </c>
      <c r="T80" s="49"/>
      <c r="U80" s="32" t="str">
        <f>IF(T80="","C",IF(T80="","C",IF(Q80="I",INDEX(Gehaltsklassen!A$11:A$15,MATCH(T80,Gehaltsklassen!C$11:C$15,1),1),IF(Q80="II",INDEX(Gehaltsklassen!A$11:A$15,MATCH(T80,Gehaltsklassen!D$11:D$15,1),1),IF(Q80="III",INDEX(Gehaltsklassen!A$11:A$15,MATCH(T80,Gehaltsklassen!E$11:E$15,1),1),"Falsche Bodenart")))))</f>
        <v>C</v>
      </c>
      <c r="V80" s="52" t="str">
        <f>IF(OR(C80=""),"",SUM(F80,J80,N80)*VLOOKUP(S80,Gehaltsklassen!$B$34:$D$38,2,FALSE))</f>
        <v/>
      </c>
      <c r="W80" s="52" t="str">
        <f>IF(OR(C80=""),"",SUM(F80,J80,N80)*VLOOKUP(S80,Gehaltsklassen!$B$34:$D$38,2,FALSE)*C80)</f>
        <v/>
      </c>
      <c r="X80" s="52" t="str">
        <f>IF(OR(C80=""),"",SUM(F80,J80,N80)*VLOOKUP(S80,Gehaltsklassen!$B$34:$D$38,3,FALSE))</f>
        <v/>
      </c>
      <c r="Y80" s="52" t="str">
        <f>IF(OR(C80=""),"",SUM(F80,J80,N80)*VLOOKUP(S80,Gehaltsklassen!$B$34:$D$38,3,FALSE)*C80)</f>
        <v/>
      </c>
      <c r="Z80" s="54" t="str">
        <f>IF(OR(C80=""),"",(SUM(G80,K80,O80)*VLOOKUP(U80,Gehaltsklassen!$B$34:$D$38,2,FALSE)))</f>
        <v/>
      </c>
      <c r="AA80" s="54" t="str">
        <f>IF(OR(C80=""),"",(SUM(G80,K80,O80)*VLOOKUP(U80,Gehaltsklassen!$B$34:$D$38,2,FALSE))*C80)</f>
        <v/>
      </c>
      <c r="AB80" s="53" t="str">
        <f>IF(OR(C80=""),"",(SUM(G80,K80,O80)*VLOOKUP(U80,Gehaltsklassen!$B$34:$D$38,3,FALSE)))</f>
        <v/>
      </c>
      <c r="AC80" s="53" t="str">
        <f>IF(OR(C80=""),"",(SUM(G80,K80,O80)*VLOOKUP(U80,Gehaltsklassen!$B$34:$D$38,3,FALSE))*C80)</f>
        <v/>
      </c>
    </row>
    <row r="81" spans="1:29" ht="31.9" customHeight="1" x14ac:dyDescent="0.2">
      <c r="A81" s="74" t="str">
        <f>IF(C81="","",MAX($A$11:A80)+1)</f>
        <v/>
      </c>
      <c r="B81" s="75" t="str">
        <f>IF('N-Bedarf-SK §13a'!B79="","",'N-Bedarf-SK §13a'!B79)</f>
        <v/>
      </c>
      <c r="C81" s="49" t="str">
        <f>IF('N-Bedarf-SK §13a'!C79="","",'N-Bedarf-SK §13a'!C79)</f>
        <v/>
      </c>
      <c r="D81" s="88" t="str">
        <f>IF('N-Bedarf-SK §13a'!D79="","",'N-Bedarf-SK §13a'!D79)</f>
        <v/>
      </c>
      <c r="E81" s="49" t="str">
        <f>IF('N-Bedarf-SK §13a'!G79="","",'N-Bedarf-SK §13a'!G79)</f>
        <v/>
      </c>
      <c r="F81" s="50" t="str">
        <f>IF(OR(D81="Spargel 2. Standjahr",D81="Spargel 1. Standjahr"),78,IF(OR(D81="",D81="keine",E81=""),"",IF(D81="Wie Nbedarf",VLOOKUP('N-Bedarf SK'!D79,PSollSK,3,FALSE)*E81, VLOOKUP(D81,PSollSK,3,FALSE)*E81)))</f>
        <v/>
      </c>
      <c r="G81" s="50" t="str">
        <f>IF(OR(D81="",D81="keine",E81=""),"",IF(D81="Wie Nbedarf",VLOOKUP('N-Bedarf SK'!D79,PSollSK,4,FALSE)*E81, VLOOKUP(D81,PSollSK,4,FALSE)*E81))</f>
        <v/>
      </c>
      <c r="H81" s="88"/>
      <c r="I81" s="49"/>
      <c r="J81" s="50" t="str">
        <f t="shared" si="4"/>
        <v/>
      </c>
      <c r="K81" s="50" t="str">
        <f t="shared" si="6"/>
        <v/>
      </c>
      <c r="L81" s="88"/>
      <c r="M81" s="49"/>
      <c r="N81" s="50" t="str">
        <f t="shared" si="5"/>
        <v/>
      </c>
      <c r="O81" s="50" t="str">
        <f t="shared" si="7"/>
        <v/>
      </c>
      <c r="P81" s="51"/>
      <c r="Q81" s="78" t="s">
        <v>261</v>
      </c>
      <c r="R81" s="49"/>
      <c r="S81" s="32" t="str">
        <f>IF(R81="","C",INDEX(Gehaltsklassen!A$11:A$15,MATCH(R81,Gehaltsklassen!D$11:D$15,1),1))</f>
        <v>C</v>
      </c>
      <c r="T81" s="49"/>
      <c r="U81" s="32" t="str">
        <f>IF(T81="","C",IF(T81="","C",IF(Q81="I",INDEX(Gehaltsklassen!A$11:A$15,MATCH(T81,Gehaltsklassen!C$11:C$15,1),1),IF(Q81="II",INDEX(Gehaltsklassen!A$11:A$15,MATCH(T81,Gehaltsklassen!D$11:D$15,1),1),IF(Q81="III",INDEX(Gehaltsklassen!A$11:A$15,MATCH(T81,Gehaltsklassen!E$11:E$15,1),1),"Falsche Bodenart")))))</f>
        <v>C</v>
      </c>
      <c r="V81" s="52" t="str">
        <f>IF(OR(C81=""),"",SUM(F81,J81,N81)*VLOOKUP(S81,Gehaltsklassen!$B$34:$D$38,2,FALSE))</f>
        <v/>
      </c>
      <c r="W81" s="52" t="str">
        <f>IF(OR(C81=""),"",SUM(F81,J81,N81)*VLOOKUP(S81,Gehaltsklassen!$B$34:$D$38,2,FALSE)*C81)</f>
        <v/>
      </c>
      <c r="X81" s="52" t="str">
        <f>IF(OR(C81=""),"",SUM(F81,J81,N81)*VLOOKUP(S81,Gehaltsklassen!$B$34:$D$38,3,FALSE))</f>
        <v/>
      </c>
      <c r="Y81" s="52" t="str">
        <f>IF(OR(C81=""),"",SUM(F81,J81,N81)*VLOOKUP(S81,Gehaltsklassen!$B$34:$D$38,3,FALSE)*C81)</f>
        <v/>
      </c>
      <c r="Z81" s="54" t="str">
        <f>IF(OR(C81=""),"",(SUM(G81,K81,O81)*VLOOKUP(U81,Gehaltsklassen!$B$34:$D$38,2,FALSE)))</f>
        <v/>
      </c>
      <c r="AA81" s="54" t="str">
        <f>IF(OR(C81=""),"",(SUM(G81,K81,O81)*VLOOKUP(U81,Gehaltsklassen!$B$34:$D$38,2,FALSE))*C81)</f>
        <v/>
      </c>
      <c r="AB81" s="53" t="str">
        <f>IF(OR(C81=""),"",(SUM(G81,K81,O81)*VLOOKUP(U81,Gehaltsklassen!$B$34:$D$38,3,FALSE)))</f>
        <v/>
      </c>
      <c r="AC81" s="53" t="str">
        <f>IF(OR(C81=""),"",(SUM(G81,K81,O81)*VLOOKUP(U81,Gehaltsklassen!$B$34:$D$38,3,FALSE))*C81)</f>
        <v/>
      </c>
    </row>
    <row r="82" spans="1:29" ht="31.9" customHeight="1" x14ac:dyDescent="0.2">
      <c r="A82" s="74" t="str">
        <f>IF(C82="","",MAX($A$11:A81)+1)</f>
        <v/>
      </c>
      <c r="B82" s="75" t="str">
        <f>IF('N-Bedarf-SK §13a'!B80="","",'N-Bedarf-SK §13a'!B80)</f>
        <v/>
      </c>
      <c r="C82" s="49" t="str">
        <f>IF('N-Bedarf-SK §13a'!C80="","",'N-Bedarf-SK §13a'!C80)</f>
        <v/>
      </c>
      <c r="D82" s="88" t="str">
        <f>IF('N-Bedarf-SK §13a'!D80="","",'N-Bedarf-SK §13a'!D80)</f>
        <v/>
      </c>
      <c r="E82" s="49" t="str">
        <f>IF('N-Bedarf-SK §13a'!G80="","",'N-Bedarf-SK §13a'!G80)</f>
        <v/>
      </c>
      <c r="F82" s="50" t="str">
        <f>IF(OR(D82="Spargel 2. Standjahr",D82="Spargel 1. Standjahr"),78,IF(OR(D82="",D82="keine",E82=""),"",IF(D82="Wie Nbedarf",VLOOKUP('N-Bedarf SK'!D80,PSollSK,3,FALSE)*E82, VLOOKUP(D82,PSollSK,3,FALSE)*E82)))</f>
        <v/>
      </c>
      <c r="G82" s="50" t="str">
        <f>IF(OR(D82="",D82="keine",E82=""),"",IF(D82="Wie Nbedarf",VLOOKUP('N-Bedarf SK'!D80,PSollSK,4,FALSE)*E82, VLOOKUP(D82,PSollSK,4,FALSE)*E82))</f>
        <v/>
      </c>
      <c r="H82" s="88"/>
      <c r="I82" s="49"/>
      <c r="J82" s="50" t="str">
        <f t="shared" si="4"/>
        <v/>
      </c>
      <c r="K82" s="50" t="str">
        <f t="shared" si="6"/>
        <v/>
      </c>
      <c r="L82" s="88"/>
      <c r="M82" s="49"/>
      <c r="N82" s="50" t="str">
        <f t="shared" si="5"/>
        <v/>
      </c>
      <c r="O82" s="50" t="str">
        <f t="shared" si="7"/>
        <v/>
      </c>
      <c r="P82" s="51"/>
      <c r="Q82" s="78" t="s">
        <v>261</v>
      </c>
      <c r="R82" s="49"/>
      <c r="S82" s="32" t="str">
        <f>IF(R82="","C",INDEX(Gehaltsklassen!A$11:A$15,MATCH(R82,Gehaltsklassen!D$11:D$15,1),1))</f>
        <v>C</v>
      </c>
      <c r="T82" s="49"/>
      <c r="U82" s="32" t="str">
        <f>IF(T82="","C",IF(T82="","C",IF(Q82="I",INDEX(Gehaltsklassen!A$11:A$15,MATCH(T82,Gehaltsklassen!C$11:C$15,1),1),IF(Q82="II",INDEX(Gehaltsklassen!A$11:A$15,MATCH(T82,Gehaltsklassen!D$11:D$15,1),1),IF(Q82="III",INDEX(Gehaltsklassen!A$11:A$15,MATCH(T82,Gehaltsklassen!E$11:E$15,1),1),"Falsche Bodenart")))))</f>
        <v>C</v>
      </c>
      <c r="V82" s="52" t="str">
        <f>IF(OR(C82=""),"",SUM(F82,J82,N82)*VLOOKUP(S82,Gehaltsklassen!$B$34:$D$38,2,FALSE))</f>
        <v/>
      </c>
      <c r="W82" s="52" t="str">
        <f>IF(OR(C82=""),"",SUM(F82,J82,N82)*VLOOKUP(S82,Gehaltsklassen!$B$34:$D$38,2,FALSE)*C82)</f>
        <v/>
      </c>
      <c r="X82" s="52" t="str">
        <f>IF(OR(C82=""),"",SUM(F82,J82,N82)*VLOOKUP(S82,Gehaltsklassen!$B$34:$D$38,3,FALSE))</f>
        <v/>
      </c>
      <c r="Y82" s="52" t="str">
        <f>IF(OR(C82=""),"",SUM(F82,J82,N82)*VLOOKUP(S82,Gehaltsklassen!$B$34:$D$38,3,FALSE)*C82)</f>
        <v/>
      </c>
      <c r="Z82" s="54" t="str">
        <f>IF(OR(C82=""),"",(SUM(G82,K82,O82)*VLOOKUP(U82,Gehaltsklassen!$B$34:$D$38,2,FALSE)))</f>
        <v/>
      </c>
      <c r="AA82" s="54" t="str">
        <f>IF(OR(C82=""),"",(SUM(G82,K82,O82)*VLOOKUP(U82,Gehaltsklassen!$B$34:$D$38,2,FALSE))*C82)</f>
        <v/>
      </c>
      <c r="AB82" s="53" t="str">
        <f>IF(OR(C82=""),"",(SUM(G82,K82,O82)*VLOOKUP(U82,Gehaltsklassen!$B$34:$D$38,3,FALSE)))</f>
        <v/>
      </c>
      <c r="AC82" s="53" t="str">
        <f>IF(OR(C82=""),"",(SUM(G82,K82,O82)*VLOOKUP(U82,Gehaltsklassen!$B$34:$D$38,3,FALSE))*C82)</f>
        <v/>
      </c>
    </row>
    <row r="83" spans="1:29" ht="31.9" customHeight="1" x14ac:dyDescent="0.2">
      <c r="A83" s="74" t="str">
        <f>IF(C83="","",MAX($A$11:A82)+1)</f>
        <v/>
      </c>
      <c r="B83" s="75" t="str">
        <f>IF('N-Bedarf-SK §13a'!B81="","",'N-Bedarf-SK §13a'!B81)</f>
        <v/>
      </c>
      <c r="C83" s="49" t="str">
        <f>IF('N-Bedarf-SK §13a'!C81="","",'N-Bedarf-SK §13a'!C81)</f>
        <v/>
      </c>
      <c r="D83" s="88" t="str">
        <f>IF('N-Bedarf-SK §13a'!D81="","",'N-Bedarf-SK §13a'!D81)</f>
        <v/>
      </c>
      <c r="E83" s="49" t="str">
        <f>IF('N-Bedarf-SK §13a'!G81="","",'N-Bedarf-SK §13a'!G81)</f>
        <v/>
      </c>
      <c r="F83" s="50" t="str">
        <f>IF(OR(D83="Spargel 2. Standjahr",D83="Spargel 1. Standjahr"),78,IF(OR(D83="",D83="keine",E83=""),"",IF(D83="Wie Nbedarf",VLOOKUP('N-Bedarf SK'!D81,PSollSK,3,FALSE)*E83, VLOOKUP(D83,PSollSK,3,FALSE)*E83)))</f>
        <v/>
      </c>
      <c r="G83" s="50" t="str">
        <f>IF(OR(D83="",D83="keine",E83=""),"",IF(D83="Wie Nbedarf",VLOOKUP('N-Bedarf SK'!D81,PSollSK,4,FALSE)*E83, VLOOKUP(D83,PSollSK,4,FALSE)*E83))</f>
        <v/>
      </c>
      <c r="H83" s="88"/>
      <c r="I83" s="49"/>
      <c r="J83" s="50" t="str">
        <f t="shared" si="4"/>
        <v/>
      </c>
      <c r="K83" s="50" t="str">
        <f t="shared" si="6"/>
        <v/>
      </c>
      <c r="L83" s="88"/>
      <c r="M83" s="49"/>
      <c r="N83" s="50" t="str">
        <f t="shared" si="5"/>
        <v/>
      </c>
      <c r="O83" s="50" t="str">
        <f t="shared" si="7"/>
        <v/>
      </c>
      <c r="P83" s="51"/>
      <c r="Q83" s="78" t="s">
        <v>261</v>
      </c>
      <c r="R83" s="49"/>
      <c r="S83" s="32" t="str">
        <f>IF(R83="","C",INDEX(Gehaltsklassen!A$11:A$15,MATCH(R83,Gehaltsklassen!D$11:D$15,1),1))</f>
        <v>C</v>
      </c>
      <c r="T83" s="49"/>
      <c r="U83" s="32" t="str">
        <f>IF(T83="","C",IF(T83="","C",IF(Q83="I",INDEX(Gehaltsklassen!A$11:A$15,MATCH(T83,Gehaltsklassen!C$11:C$15,1),1),IF(Q83="II",INDEX(Gehaltsklassen!A$11:A$15,MATCH(T83,Gehaltsklassen!D$11:D$15,1),1),IF(Q83="III",INDEX(Gehaltsklassen!A$11:A$15,MATCH(T83,Gehaltsklassen!E$11:E$15,1),1),"Falsche Bodenart")))))</f>
        <v>C</v>
      </c>
      <c r="V83" s="52" t="str">
        <f>IF(OR(C83=""),"",SUM(F83,J83,N83)*VLOOKUP(S83,Gehaltsklassen!$B$34:$D$38,2,FALSE))</f>
        <v/>
      </c>
      <c r="W83" s="52" t="str">
        <f>IF(OR(C83=""),"",SUM(F83,J83,N83)*VLOOKUP(S83,Gehaltsklassen!$B$34:$D$38,2,FALSE)*C83)</f>
        <v/>
      </c>
      <c r="X83" s="52" t="str">
        <f>IF(OR(C83=""),"",SUM(F83,J83,N83)*VLOOKUP(S83,Gehaltsklassen!$B$34:$D$38,3,FALSE))</f>
        <v/>
      </c>
      <c r="Y83" s="52" t="str">
        <f>IF(OR(C83=""),"",SUM(F83,J83,N83)*VLOOKUP(S83,Gehaltsklassen!$B$34:$D$38,3,FALSE)*C83)</f>
        <v/>
      </c>
      <c r="Z83" s="54" t="str">
        <f>IF(OR(C83=""),"",(SUM(G83,K83,O83)*VLOOKUP(U83,Gehaltsklassen!$B$34:$D$38,2,FALSE)))</f>
        <v/>
      </c>
      <c r="AA83" s="54" t="str">
        <f>IF(OR(C83=""),"",(SUM(G83,K83,O83)*VLOOKUP(U83,Gehaltsklassen!$B$34:$D$38,2,FALSE))*C83)</f>
        <v/>
      </c>
      <c r="AB83" s="53" t="str">
        <f>IF(OR(C83=""),"",(SUM(G83,K83,O83)*VLOOKUP(U83,Gehaltsklassen!$B$34:$D$38,3,FALSE)))</f>
        <v/>
      </c>
      <c r="AC83" s="53" t="str">
        <f>IF(OR(C83=""),"",(SUM(G83,K83,O83)*VLOOKUP(U83,Gehaltsklassen!$B$34:$D$38,3,FALSE))*C83)</f>
        <v/>
      </c>
    </row>
    <row r="84" spans="1:29" ht="31.9" customHeight="1" x14ac:dyDescent="0.2">
      <c r="A84" s="74" t="str">
        <f>IF(C84="","",MAX($A$11:A83)+1)</f>
        <v/>
      </c>
      <c r="B84" s="75" t="str">
        <f>IF('N-Bedarf-SK §13a'!B82="","",'N-Bedarf-SK §13a'!B82)</f>
        <v/>
      </c>
      <c r="C84" s="49" t="str">
        <f>IF('N-Bedarf-SK §13a'!C82="","",'N-Bedarf-SK §13a'!C82)</f>
        <v/>
      </c>
      <c r="D84" s="88" t="str">
        <f>IF('N-Bedarf-SK §13a'!D82="","",'N-Bedarf-SK §13a'!D82)</f>
        <v/>
      </c>
      <c r="E84" s="49" t="str">
        <f>IF('N-Bedarf-SK §13a'!G82="","",'N-Bedarf-SK §13a'!G82)</f>
        <v/>
      </c>
      <c r="F84" s="50" t="str">
        <f>IF(OR(D84="Spargel 2. Standjahr",D84="Spargel 1. Standjahr"),78,IF(OR(D84="",D84="keine",E84=""),"",IF(D84="Wie Nbedarf",VLOOKUP('N-Bedarf SK'!D82,PSollSK,3,FALSE)*E84, VLOOKUP(D84,PSollSK,3,FALSE)*E84)))</f>
        <v/>
      </c>
      <c r="G84" s="50" t="str">
        <f>IF(OR(D84="",D84="keine",E84=""),"",IF(D84="Wie Nbedarf",VLOOKUP('N-Bedarf SK'!D82,PSollSK,4,FALSE)*E84, VLOOKUP(D84,PSollSK,4,FALSE)*E84))</f>
        <v/>
      </c>
      <c r="H84" s="88"/>
      <c r="I84" s="49"/>
      <c r="J84" s="50" t="str">
        <f t="shared" si="4"/>
        <v/>
      </c>
      <c r="K84" s="50" t="str">
        <f t="shared" si="6"/>
        <v/>
      </c>
      <c r="L84" s="88"/>
      <c r="M84" s="49"/>
      <c r="N84" s="50" t="str">
        <f t="shared" si="5"/>
        <v/>
      </c>
      <c r="O84" s="50" t="str">
        <f t="shared" si="7"/>
        <v/>
      </c>
      <c r="P84" s="51"/>
      <c r="Q84" s="78" t="s">
        <v>261</v>
      </c>
      <c r="R84" s="49"/>
      <c r="S84" s="32" t="str">
        <f>IF(R84="","C",INDEX(Gehaltsklassen!A$11:A$15,MATCH(R84,Gehaltsklassen!D$11:D$15,1),1))</f>
        <v>C</v>
      </c>
      <c r="T84" s="49"/>
      <c r="U84" s="32" t="str">
        <f>IF(T84="","C",IF(T84="","C",IF(Q84="I",INDEX(Gehaltsklassen!A$11:A$15,MATCH(T84,Gehaltsklassen!C$11:C$15,1),1),IF(Q84="II",INDEX(Gehaltsklassen!A$11:A$15,MATCH(T84,Gehaltsklassen!D$11:D$15,1),1),IF(Q84="III",INDEX(Gehaltsklassen!A$11:A$15,MATCH(T84,Gehaltsklassen!E$11:E$15,1),1),"Falsche Bodenart")))))</f>
        <v>C</v>
      </c>
      <c r="V84" s="52" t="str">
        <f>IF(OR(C84=""),"",SUM(F84,J84,N84)*VLOOKUP(S84,Gehaltsklassen!$B$34:$D$38,2,FALSE))</f>
        <v/>
      </c>
      <c r="W84" s="52" t="str">
        <f>IF(OR(C84=""),"",SUM(F84,J84,N84)*VLOOKUP(S84,Gehaltsklassen!$B$34:$D$38,2,FALSE)*C84)</f>
        <v/>
      </c>
      <c r="X84" s="52" t="str">
        <f>IF(OR(C84=""),"",SUM(F84,J84,N84)*VLOOKUP(S84,Gehaltsklassen!$B$34:$D$38,3,FALSE))</f>
        <v/>
      </c>
      <c r="Y84" s="52" t="str">
        <f>IF(OR(C84=""),"",SUM(F84,J84,N84)*VLOOKUP(S84,Gehaltsklassen!$B$34:$D$38,3,FALSE)*C84)</f>
        <v/>
      </c>
      <c r="Z84" s="54" t="str">
        <f>IF(OR(C84=""),"",(SUM(G84,K84,O84)*VLOOKUP(U84,Gehaltsklassen!$B$34:$D$38,2,FALSE)))</f>
        <v/>
      </c>
      <c r="AA84" s="54" t="str">
        <f>IF(OR(C84=""),"",(SUM(G84,K84,O84)*VLOOKUP(U84,Gehaltsklassen!$B$34:$D$38,2,FALSE))*C84)</f>
        <v/>
      </c>
      <c r="AB84" s="53" t="str">
        <f>IF(OR(C84=""),"",(SUM(G84,K84,O84)*VLOOKUP(U84,Gehaltsklassen!$B$34:$D$38,3,FALSE)))</f>
        <v/>
      </c>
      <c r="AC84" s="53" t="str">
        <f>IF(OR(C84=""),"",(SUM(G84,K84,O84)*VLOOKUP(U84,Gehaltsklassen!$B$34:$D$38,3,FALSE))*C84)</f>
        <v/>
      </c>
    </row>
    <row r="85" spans="1:29" ht="31.9" customHeight="1" x14ac:dyDescent="0.2">
      <c r="A85" s="74" t="str">
        <f>IF(C85="","",MAX($A$11:A84)+1)</f>
        <v/>
      </c>
      <c r="B85" s="75" t="str">
        <f>IF('N-Bedarf-SK §13a'!B83="","",'N-Bedarf-SK §13a'!B83)</f>
        <v/>
      </c>
      <c r="C85" s="49" t="str">
        <f>IF('N-Bedarf-SK §13a'!C83="","",'N-Bedarf-SK §13a'!C83)</f>
        <v/>
      </c>
      <c r="D85" s="88" t="str">
        <f>IF('N-Bedarf-SK §13a'!D83="","",'N-Bedarf-SK §13a'!D83)</f>
        <v/>
      </c>
      <c r="E85" s="49" t="str">
        <f>IF('N-Bedarf-SK §13a'!G83="","",'N-Bedarf-SK §13a'!G83)</f>
        <v/>
      </c>
      <c r="F85" s="50" t="str">
        <f>IF(OR(D85="Spargel 2. Standjahr",D85="Spargel 1. Standjahr"),78,IF(OR(D85="",D85="keine",E85=""),"",IF(D85="Wie Nbedarf",VLOOKUP('N-Bedarf SK'!D83,PSollSK,3,FALSE)*E85, VLOOKUP(D85,PSollSK,3,FALSE)*E85)))</f>
        <v/>
      </c>
      <c r="G85" s="50" t="str">
        <f>IF(OR(D85="",D85="keine",E85=""),"",IF(D85="Wie Nbedarf",VLOOKUP('N-Bedarf SK'!D83,PSollSK,4,FALSE)*E85, VLOOKUP(D85,PSollSK,4,FALSE)*E85))</f>
        <v/>
      </c>
      <c r="H85" s="88"/>
      <c r="I85" s="49"/>
      <c r="J85" s="50" t="str">
        <f t="shared" si="4"/>
        <v/>
      </c>
      <c r="K85" s="50" t="str">
        <f t="shared" si="6"/>
        <v/>
      </c>
      <c r="L85" s="88"/>
      <c r="M85" s="49"/>
      <c r="N85" s="50" t="str">
        <f t="shared" si="5"/>
        <v/>
      </c>
      <c r="O85" s="50" t="str">
        <f t="shared" si="7"/>
        <v/>
      </c>
      <c r="P85" s="51"/>
      <c r="Q85" s="78" t="s">
        <v>261</v>
      </c>
      <c r="R85" s="49"/>
      <c r="S85" s="32" t="str">
        <f>IF(R85="","C",INDEX(Gehaltsklassen!A$11:A$15,MATCH(R85,Gehaltsklassen!D$11:D$15,1),1))</f>
        <v>C</v>
      </c>
      <c r="T85" s="49"/>
      <c r="U85" s="32" t="str">
        <f>IF(T85="","C",IF(T85="","C",IF(Q85="I",INDEX(Gehaltsklassen!A$11:A$15,MATCH(T85,Gehaltsklassen!C$11:C$15,1),1),IF(Q85="II",INDEX(Gehaltsklassen!A$11:A$15,MATCH(T85,Gehaltsklassen!D$11:D$15,1),1),IF(Q85="III",INDEX(Gehaltsklassen!A$11:A$15,MATCH(T85,Gehaltsklassen!E$11:E$15,1),1),"Falsche Bodenart")))))</f>
        <v>C</v>
      </c>
      <c r="V85" s="52" t="str">
        <f>IF(OR(C85=""),"",SUM(F85,J85,N85)*VLOOKUP(S85,Gehaltsklassen!$B$34:$D$38,2,FALSE))</f>
        <v/>
      </c>
      <c r="W85" s="52" t="str">
        <f>IF(OR(C85=""),"",SUM(F85,J85,N85)*VLOOKUP(S85,Gehaltsklassen!$B$34:$D$38,2,FALSE)*C85)</f>
        <v/>
      </c>
      <c r="X85" s="52" t="str">
        <f>IF(OR(C85=""),"",SUM(F85,J85,N85)*VLOOKUP(S85,Gehaltsklassen!$B$34:$D$38,3,FALSE))</f>
        <v/>
      </c>
      <c r="Y85" s="52" t="str">
        <f>IF(OR(C85=""),"",SUM(F85,J85,N85)*VLOOKUP(S85,Gehaltsklassen!$B$34:$D$38,3,FALSE)*C85)</f>
        <v/>
      </c>
      <c r="Z85" s="54" t="str">
        <f>IF(OR(C85=""),"",(SUM(G85,K85,O85)*VLOOKUP(U85,Gehaltsklassen!$B$34:$D$38,2,FALSE)))</f>
        <v/>
      </c>
      <c r="AA85" s="54" t="str">
        <f>IF(OR(C85=""),"",(SUM(G85,K85,O85)*VLOOKUP(U85,Gehaltsklassen!$B$34:$D$38,2,FALSE))*C85)</f>
        <v/>
      </c>
      <c r="AB85" s="53" t="str">
        <f>IF(OR(C85=""),"",(SUM(G85,K85,O85)*VLOOKUP(U85,Gehaltsklassen!$B$34:$D$38,3,FALSE)))</f>
        <v/>
      </c>
      <c r="AC85" s="53" t="str">
        <f>IF(OR(C85=""),"",(SUM(G85,K85,O85)*VLOOKUP(U85,Gehaltsklassen!$B$34:$D$38,3,FALSE))*C85)</f>
        <v/>
      </c>
    </row>
    <row r="86" spans="1:29" ht="31.9" customHeight="1" x14ac:dyDescent="0.2">
      <c r="A86" s="74" t="str">
        <f>IF(C86="","",MAX($A$11:A85)+1)</f>
        <v/>
      </c>
      <c r="B86" s="75" t="str">
        <f>IF('N-Bedarf-SK §13a'!B84="","",'N-Bedarf-SK §13a'!B84)</f>
        <v/>
      </c>
      <c r="C86" s="49" t="str">
        <f>IF('N-Bedarf-SK §13a'!C84="","",'N-Bedarf-SK §13a'!C84)</f>
        <v/>
      </c>
      <c r="D86" s="88" t="str">
        <f>IF('N-Bedarf-SK §13a'!D84="","",'N-Bedarf-SK §13a'!D84)</f>
        <v/>
      </c>
      <c r="E86" s="49" t="str">
        <f>IF('N-Bedarf-SK §13a'!G84="","",'N-Bedarf-SK §13a'!G84)</f>
        <v/>
      </c>
      <c r="F86" s="50" t="str">
        <f>IF(OR(D86="Spargel 2. Standjahr",D86="Spargel 1. Standjahr"),78,IF(OR(D86="",D86="keine",E86=""),"",IF(D86="Wie Nbedarf",VLOOKUP('N-Bedarf SK'!D84,PSollSK,3,FALSE)*E86, VLOOKUP(D86,PSollSK,3,FALSE)*E86)))</f>
        <v/>
      </c>
      <c r="G86" s="50" t="str">
        <f>IF(OR(D86="",D86="keine",E86=""),"",IF(D86="Wie Nbedarf",VLOOKUP('N-Bedarf SK'!D84,PSollSK,4,FALSE)*E86, VLOOKUP(D86,PSollSK,4,FALSE)*E86))</f>
        <v/>
      </c>
      <c r="H86" s="88"/>
      <c r="I86" s="49"/>
      <c r="J86" s="50" t="str">
        <f t="shared" si="4"/>
        <v/>
      </c>
      <c r="K86" s="50" t="str">
        <f t="shared" si="6"/>
        <v/>
      </c>
      <c r="L86" s="88"/>
      <c r="M86" s="49"/>
      <c r="N86" s="50" t="str">
        <f t="shared" si="5"/>
        <v/>
      </c>
      <c r="O86" s="50" t="str">
        <f t="shared" si="7"/>
        <v/>
      </c>
      <c r="P86" s="51"/>
      <c r="Q86" s="78" t="s">
        <v>261</v>
      </c>
      <c r="R86" s="49"/>
      <c r="S86" s="32" t="str">
        <f>IF(R86="","C",INDEX(Gehaltsklassen!A$11:A$15,MATCH(R86,Gehaltsklassen!D$11:D$15,1),1))</f>
        <v>C</v>
      </c>
      <c r="T86" s="49"/>
      <c r="U86" s="32" t="str">
        <f>IF(T86="","C",IF(T86="","C",IF(Q86="I",INDEX(Gehaltsklassen!A$11:A$15,MATCH(T86,Gehaltsklassen!C$11:C$15,1),1),IF(Q86="II",INDEX(Gehaltsklassen!A$11:A$15,MATCH(T86,Gehaltsklassen!D$11:D$15,1),1),IF(Q86="III",INDEX(Gehaltsklassen!A$11:A$15,MATCH(T86,Gehaltsklassen!E$11:E$15,1),1),"Falsche Bodenart")))))</f>
        <v>C</v>
      </c>
      <c r="V86" s="52" t="str">
        <f>IF(OR(C86=""),"",SUM(F86,J86,N86)*VLOOKUP(S86,Gehaltsklassen!$B$34:$D$38,2,FALSE))</f>
        <v/>
      </c>
      <c r="W86" s="52" t="str">
        <f>IF(OR(C86=""),"",SUM(F86,J86,N86)*VLOOKUP(S86,Gehaltsklassen!$B$34:$D$38,2,FALSE)*C86)</f>
        <v/>
      </c>
      <c r="X86" s="52" t="str">
        <f>IF(OR(C86=""),"",SUM(F86,J86,N86)*VLOOKUP(S86,Gehaltsklassen!$B$34:$D$38,3,FALSE))</f>
        <v/>
      </c>
      <c r="Y86" s="52" t="str">
        <f>IF(OR(C86=""),"",SUM(F86,J86,N86)*VLOOKUP(S86,Gehaltsklassen!$B$34:$D$38,3,FALSE)*C86)</f>
        <v/>
      </c>
      <c r="Z86" s="54" t="str">
        <f>IF(OR(C86=""),"",(SUM(G86,K86,O86)*VLOOKUP(U86,Gehaltsklassen!$B$34:$D$38,2,FALSE)))</f>
        <v/>
      </c>
      <c r="AA86" s="54" t="str">
        <f>IF(OR(C86=""),"",(SUM(G86,K86,O86)*VLOOKUP(U86,Gehaltsklassen!$B$34:$D$38,2,FALSE))*C86)</f>
        <v/>
      </c>
      <c r="AB86" s="53" t="str">
        <f>IF(OR(C86=""),"",(SUM(G86,K86,O86)*VLOOKUP(U86,Gehaltsklassen!$B$34:$D$38,3,FALSE)))</f>
        <v/>
      </c>
      <c r="AC86" s="53" t="str">
        <f>IF(OR(C86=""),"",(SUM(G86,K86,O86)*VLOOKUP(U86,Gehaltsklassen!$B$34:$D$38,3,FALSE))*C86)</f>
        <v/>
      </c>
    </row>
    <row r="87" spans="1:29" ht="31.9" customHeight="1" x14ac:dyDescent="0.2">
      <c r="A87" s="74" t="str">
        <f>IF(C87="","",MAX($A$11:A86)+1)</f>
        <v/>
      </c>
      <c r="B87" s="75" t="str">
        <f>IF('N-Bedarf-SK §13a'!B85="","",'N-Bedarf-SK §13a'!B85)</f>
        <v/>
      </c>
      <c r="C87" s="49" t="str">
        <f>IF('N-Bedarf-SK §13a'!C85="","",'N-Bedarf-SK §13a'!C85)</f>
        <v/>
      </c>
      <c r="D87" s="88" t="str">
        <f>IF('N-Bedarf-SK §13a'!D85="","",'N-Bedarf-SK §13a'!D85)</f>
        <v/>
      </c>
      <c r="E87" s="49" t="str">
        <f>IF('N-Bedarf-SK §13a'!G85="","",'N-Bedarf-SK §13a'!G85)</f>
        <v/>
      </c>
      <c r="F87" s="50" t="str">
        <f>IF(OR(D87="Spargel 2. Standjahr",D87="Spargel 1. Standjahr"),78,IF(OR(D87="",D87="keine",E87=""),"",IF(D87="Wie Nbedarf",VLOOKUP('N-Bedarf SK'!D85,PSollSK,3,FALSE)*E87, VLOOKUP(D87,PSollSK,3,FALSE)*E87)))</f>
        <v/>
      </c>
      <c r="G87" s="50" t="str">
        <f>IF(OR(D87="",D87="keine",E87=""),"",IF(D87="Wie Nbedarf",VLOOKUP('N-Bedarf SK'!D85,PSollSK,4,FALSE)*E87, VLOOKUP(D87,PSollSK,4,FALSE)*E87))</f>
        <v/>
      </c>
      <c r="H87" s="88"/>
      <c r="I87" s="49"/>
      <c r="J87" s="50" t="str">
        <f t="shared" si="4"/>
        <v/>
      </c>
      <c r="K87" s="50" t="str">
        <f t="shared" si="6"/>
        <v/>
      </c>
      <c r="L87" s="88"/>
      <c r="M87" s="49"/>
      <c r="N87" s="50" t="str">
        <f t="shared" si="5"/>
        <v/>
      </c>
      <c r="O87" s="50" t="str">
        <f t="shared" si="7"/>
        <v/>
      </c>
      <c r="P87" s="51"/>
      <c r="Q87" s="78" t="s">
        <v>261</v>
      </c>
      <c r="R87" s="49"/>
      <c r="S87" s="32" t="str">
        <f>IF(R87="","C",INDEX(Gehaltsklassen!A$11:A$15,MATCH(R87,Gehaltsklassen!D$11:D$15,1),1))</f>
        <v>C</v>
      </c>
      <c r="T87" s="49"/>
      <c r="U87" s="32" t="str">
        <f>IF(T87="","C",IF(T87="","C",IF(Q87="I",INDEX(Gehaltsklassen!A$11:A$15,MATCH(T87,Gehaltsklassen!C$11:C$15,1),1),IF(Q87="II",INDEX(Gehaltsklassen!A$11:A$15,MATCH(T87,Gehaltsklassen!D$11:D$15,1),1),IF(Q87="III",INDEX(Gehaltsklassen!A$11:A$15,MATCH(T87,Gehaltsklassen!E$11:E$15,1),1),"Falsche Bodenart")))))</f>
        <v>C</v>
      </c>
      <c r="V87" s="52" t="str">
        <f>IF(OR(C87=""),"",SUM(F87,J87,N87)*VLOOKUP(S87,Gehaltsklassen!$B$34:$D$38,2,FALSE))</f>
        <v/>
      </c>
      <c r="W87" s="52" t="str">
        <f>IF(OR(C87=""),"",SUM(F87,J87,N87)*VLOOKUP(S87,Gehaltsklassen!$B$34:$D$38,2,FALSE)*C87)</f>
        <v/>
      </c>
      <c r="X87" s="52" t="str">
        <f>IF(OR(C87=""),"",SUM(F87,J87,N87)*VLOOKUP(S87,Gehaltsklassen!$B$34:$D$38,3,FALSE))</f>
        <v/>
      </c>
      <c r="Y87" s="52" t="str">
        <f>IF(OR(C87=""),"",SUM(F87,J87,N87)*VLOOKUP(S87,Gehaltsklassen!$B$34:$D$38,3,FALSE)*C87)</f>
        <v/>
      </c>
      <c r="Z87" s="54" t="str">
        <f>IF(OR(C87=""),"",(SUM(G87,K87,O87)*VLOOKUP(U87,Gehaltsklassen!$B$34:$D$38,2,FALSE)))</f>
        <v/>
      </c>
      <c r="AA87" s="54" t="str">
        <f>IF(OR(C87=""),"",(SUM(G87,K87,O87)*VLOOKUP(U87,Gehaltsklassen!$B$34:$D$38,2,FALSE))*C87)</f>
        <v/>
      </c>
      <c r="AB87" s="53" t="str">
        <f>IF(OR(C87=""),"",(SUM(G87,K87,O87)*VLOOKUP(U87,Gehaltsklassen!$B$34:$D$38,3,FALSE)))</f>
        <v/>
      </c>
      <c r="AC87" s="53" t="str">
        <f>IF(OR(C87=""),"",(SUM(G87,K87,O87)*VLOOKUP(U87,Gehaltsklassen!$B$34:$D$38,3,FALSE))*C87)</f>
        <v/>
      </c>
    </row>
    <row r="88" spans="1:29" ht="31.9" customHeight="1" x14ac:dyDescent="0.2">
      <c r="A88" s="74" t="str">
        <f>IF(C88="","",MAX($A$11:A87)+1)</f>
        <v/>
      </c>
      <c r="B88" s="75" t="str">
        <f>IF('N-Bedarf-SK §13a'!B86="","",'N-Bedarf-SK §13a'!B86)</f>
        <v/>
      </c>
      <c r="C88" s="49" t="str">
        <f>IF('N-Bedarf-SK §13a'!C86="","",'N-Bedarf-SK §13a'!C86)</f>
        <v/>
      </c>
      <c r="D88" s="88" t="str">
        <f>IF('N-Bedarf-SK §13a'!D86="","",'N-Bedarf-SK §13a'!D86)</f>
        <v/>
      </c>
      <c r="E88" s="49" t="str">
        <f>IF('N-Bedarf-SK §13a'!G86="","",'N-Bedarf-SK §13a'!G86)</f>
        <v/>
      </c>
      <c r="F88" s="50" t="str">
        <f>IF(OR(D88="Spargel 2. Standjahr",D88="Spargel 1. Standjahr"),78,IF(OR(D88="",D88="keine",E88=""),"",IF(D88="Wie Nbedarf",VLOOKUP('N-Bedarf SK'!D86,PSollSK,3,FALSE)*E88, VLOOKUP(D88,PSollSK,3,FALSE)*E88)))</f>
        <v/>
      </c>
      <c r="G88" s="50" t="str">
        <f>IF(OR(D88="",D88="keine",E88=""),"",IF(D88="Wie Nbedarf",VLOOKUP('N-Bedarf SK'!D86,PSollSK,4,FALSE)*E88, VLOOKUP(D88,PSollSK,4,FALSE)*E88))</f>
        <v/>
      </c>
      <c r="H88" s="88"/>
      <c r="I88" s="49"/>
      <c r="J88" s="50" t="str">
        <f t="shared" si="4"/>
        <v/>
      </c>
      <c r="K88" s="50" t="str">
        <f t="shared" si="6"/>
        <v/>
      </c>
      <c r="L88" s="88"/>
      <c r="M88" s="49"/>
      <c r="N88" s="50" t="str">
        <f t="shared" si="5"/>
        <v/>
      </c>
      <c r="O88" s="50" t="str">
        <f t="shared" si="7"/>
        <v/>
      </c>
      <c r="P88" s="51"/>
      <c r="Q88" s="78" t="s">
        <v>261</v>
      </c>
      <c r="R88" s="49"/>
      <c r="S88" s="32" t="str">
        <f>IF(R88="","C",INDEX(Gehaltsklassen!A$11:A$15,MATCH(R88,Gehaltsklassen!D$11:D$15,1),1))</f>
        <v>C</v>
      </c>
      <c r="T88" s="49"/>
      <c r="U88" s="32" t="str">
        <f>IF(T88="","C",IF(T88="","C",IF(Q88="I",INDEX(Gehaltsklassen!A$11:A$15,MATCH(T88,Gehaltsklassen!C$11:C$15,1),1),IF(Q88="II",INDEX(Gehaltsklassen!A$11:A$15,MATCH(T88,Gehaltsklassen!D$11:D$15,1),1),IF(Q88="III",INDEX(Gehaltsklassen!A$11:A$15,MATCH(T88,Gehaltsklassen!E$11:E$15,1),1),"Falsche Bodenart")))))</f>
        <v>C</v>
      </c>
      <c r="V88" s="52" t="str">
        <f>IF(OR(C88=""),"",SUM(F88,J88,N88)*VLOOKUP(S88,Gehaltsklassen!$B$34:$D$38,2,FALSE))</f>
        <v/>
      </c>
      <c r="W88" s="52" t="str">
        <f>IF(OR(C88=""),"",SUM(F88,J88,N88)*VLOOKUP(S88,Gehaltsklassen!$B$34:$D$38,2,FALSE)*C88)</f>
        <v/>
      </c>
      <c r="X88" s="52" t="str">
        <f>IF(OR(C88=""),"",SUM(F88,J88,N88)*VLOOKUP(S88,Gehaltsklassen!$B$34:$D$38,3,FALSE))</f>
        <v/>
      </c>
      <c r="Y88" s="52" t="str">
        <f>IF(OR(C88=""),"",SUM(F88,J88,N88)*VLOOKUP(S88,Gehaltsklassen!$B$34:$D$38,3,FALSE)*C88)</f>
        <v/>
      </c>
      <c r="Z88" s="54" t="str">
        <f>IF(OR(C88=""),"",(SUM(G88,K88,O88)*VLOOKUP(U88,Gehaltsklassen!$B$34:$D$38,2,FALSE)))</f>
        <v/>
      </c>
      <c r="AA88" s="54" t="str">
        <f>IF(OR(C88=""),"",(SUM(G88,K88,O88)*VLOOKUP(U88,Gehaltsklassen!$B$34:$D$38,2,FALSE))*C88)</f>
        <v/>
      </c>
      <c r="AB88" s="53" t="str">
        <f>IF(OR(C88=""),"",(SUM(G88,K88,O88)*VLOOKUP(U88,Gehaltsklassen!$B$34:$D$38,3,FALSE)))</f>
        <v/>
      </c>
      <c r="AC88" s="53" t="str">
        <f>IF(OR(C88=""),"",(SUM(G88,K88,O88)*VLOOKUP(U88,Gehaltsklassen!$B$34:$D$38,3,FALSE))*C88)</f>
        <v/>
      </c>
    </row>
    <row r="89" spans="1:29" ht="31.9" customHeight="1" x14ac:dyDescent="0.2">
      <c r="A89" s="74" t="str">
        <f>IF(C89="","",MAX($A$11:A88)+1)</f>
        <v/>
      </c>
      <c r="B89" s="75" t="str">
        <f>IF('N-Bedarf-SK §13a'!B87="","",'N-Bedarf-SK §13a'!B87)</f>
        <v/>
      </c>
      <c r="C89" s="49" t="str">
        <f>IF('N-Bedarf-SK §13a'!C87="","",'N-Bedarf-SK §13a'!C87)</f>
        <v/>
      </c>
      <c r="D89" s="88" t="str">
        <f>IF('N-Bedarf-SK §13a'!D87="","",'N-Bedarf-SK §13a'!D87)</f>
        <v/>
      </c>
      <c r="E89" s="49" t="str">
        <f>IF('N-Bedarf-SK §13a'!G87="","",'N-Bedarf-SK §13a'!G87)</f>
        <v/>
      </c>
      <c r="F89" s="50" t="str">
        <f>IF(OR(D89="Spargel 2. Standjahr",D89="Spargel 1. Standjahr"),78,IF(OR(D89="",D89="keine",E89=""),"",IF(D89="Wie Nbedarf",VLOOKUP('N-Bedarf SK'!D87,PSollSK,3,FALSE)*E89, VLOOKUP(D89,PSollSK,3,FALSE)*E89)))</f>
        <v/>
      </c>
      <c r="G89" s="50" t="str">
        <f>IF(OR(D89="",D89="keine",E89=""),"",IF(D89="Wie Nbedarf",VLOOKUP('N-Bedarf SK'!D87,PSollSK,4,FALSE)*E89, VLOOKUP(D89,PSollSK,4,FALSE)*E89))</f>
        <v/>
      </c>
      <c r="H89" s="88"/>
      <c r="I89" s="49"/>
      <c r="J89" s="50" t="str">
        <f t="shared" si="4"/>
        <v/>
      </c>
      <c r="K89" s="50" t="str">
        <f t="shared" si="6"/>
        <v/>
      </c>
      <c r="L89" s="88"/>
      <c r="M89" s="49"/>
      <c r="N89" s="50" t="str">
        <f t="shared" si="5"/>
        <v/>
      </c>
      <c r="O89" s="50" t="str">
        <f t="shared" si="7"/>
        <v/>
      </c>
      <c r="P89" s="51"/>
      <c r="Q89" s="78" t="s">
        <v>261</v>
      </c>
      <c r="R89" s="49"/>
      <c r="S89" s="32" t="str">
        <f>IF(R89="","C",INDEX(Gehaltsklassen!A$11:A$15,MATCH(R89,Gehaltsklassen!D$11:D$15,1),1))</f>
        <v>C</v>
      </c>
      <c r="T89" s="49"/>
      <c r="U89" s="32" t="str">
        <f>IF(T89="","C",IF(T89="","C",IF(Q89="I",INDEX(Gehaltsklassen!A$11:A$15,MATCH(T89,Gehaltsklassen!C$11:C$15,1),1),IF(Q89="II",INDEX(Gehaltsklassen!A$11:A$15,MATCH(T89,Gehaltsklassen!D$11:D$15,1),1),IF(Q89="III",INDEX(Gehaltsklassen!A$11:A$15,MATCH(T89,Gehaltsklassen!E$11:E$15,1),1),"Falsche Bodenart")))))</f>
        <v>C</v>
      </c>
      <c r="V89" s="52" t="str">
        <f>IF(OR(C89=""),"",SUM(F89,J89,N89)*VLOOKUP(S89,Gehaltsklassen!$B$34:$D$38,2,FALSE))</f>
        <v/>
      </c>
      <c r="W89" s="52" t="str">
        <f>IF(OR(C89=""),"",SUM(F89,J89,N89)*VLOOKUP(S89,Gehaltsklassen!$B$34:$D$38,2,FALSE)*C89)</f>
        <v/>
      </c>
      <c r="X89" s="52" t="str">
        <f>IF(OR(C89=""),"",SUM(F89,J89,N89)*VLOOKUP(S89,Gehaltsklassen!$B$34:$D$38,3,FALSE))</f>
        <v/>
      </c>
      <c r="Y89" s="52" t="str">
        <f>IF(OR(C89=""),"",SUM(F89,J89,N89)*VLOOKUP(S89,Gehaltsklassen!$B$34:$D$38,3,FALSE)*C89)</f>
        <v/>
      </c>
      <c r="Z89" s="54" t="str">
        <f>IF(OR(C89=""),"",(SUM(G89,K89,O89)*VLOOKUP(U89,Gehaltsklassen!$B$34:$D$38,2,FALSE)))</f>
        <v/>
      </c>
      <c r="AA89" s="54" t="str">
        <f>IF(OR(C89=""),"",(SUM(G89,K89,O89)*VLOOKUP(U89,Gehaltsklassen!$B$34:$D$38,2,FALSE))*C89)</f>
        <v/>
      </c>
      <c r="AB89" s="53" t="str">
        <f>IF(OR(C89=""),"",(SUM(G89,K89,O89)*VLOOKUP(U89,Gehaltsklassen!$B$34:$D$38,3,FALSE)))</f>
        <v/>
      </c>
      <c r="AC89" s="53" t="str">
        <f>IF(OR(C89=""),"",(SUM(G89,K89,O89)*VLOOKUP(U89,Gehaltsklassen!$B$34:$D$38,3,FALSE))*C89)</f>
        <v/>
      </c>
    </row>
    <row r="90" spans="1:29" ht="31.9" customHeight="1" x14ac:dyDescent="0.2">
      <c r="A90" s="74" t="str">
        <f>IF(C90="","",MAX($A$11:A89)+1)</f>
        <v/>
      </c>
      <c r="B90" s="75" t="str">
        <f>IF('N-Bedarf-SK §13a'!B88="","",'N-Bedarf-SK §13a'!B88)</f>
        <v/>
      </c>
      <c r="C90" s="49" t="str">
        <f>IF('N-Bedarf-SK §13a'!C88="","",'N-Bedarf-SK §13a'!C88)</f>
        <v/>
      </c>
      <c r="D90" s="88" t="str">
        <f>IF('N-Bedarf-SK §13a'!D88="","",'N-Bedarf-SK §13a'!D88)</f>
        <v/>
      </c>
      <c r="E90" s="49" t="str">
        <f>IF('N-Bedarf-SK §13a'!G88="","",'N-Bedarf-SK §13a'!G88)</f>
        <v/>
      </c>
      <c r="F90" s="50" t="str">
        <f>IF(OR(D90="Spargel 2. Standjahr",D90="Spargel 1. Standjahr"),78,IF(OR(D90="",D90="keine",E90=""),"",IF(D90="Wie Nbedarf",VLOOKUP('N-Bedarf SK'!D88,PSollSK,3,FALSE)*E90, VLOOKUP(D90,PSollSK,3,FALSE)*E90)))</f>
        <v/>
      </c>
      <c r="G90" s="50" t="str">
        <f>IF(OR(D90="",D90="keine",E90=""),"",IF(D90="Wie Nbedarf",VLOOKUP('N-Bedarf SK'!D88,PSollSK,4,FALSE)*E90, VLOOKUP(D90,PSollSK,4,FALSE)*E90))</f>
        <v/>
      </c>
      <c r="H90" s="88"/>
      <c r="I90" s="49"/>
      <c r="J90" s="50" t="str">
        <f t="shared" si="4"/>
        <v/>
      </c>
      <c r="K90" s="50" t="str">
        <f t="shared" si="6"/>
        <v/>
      </c>
      <c r="L90" s="88"/>
      <c r="M90" s="49"/>
      <c r="N90" s="50" t="str">
        <f t="shared" si="5"/>
        <v/>
      </c>
      <c r="O90" s="50" t="str">
        <f t="shared" si="7"/>
        <v/>
      </c>
      <c r="P90" s="51"/>
      <c r="Q90" s="78" t="s">
        <v>261</v>
      </c>
      <c r="R90" s="49"/>
      <c r="S90" s="32" t="str">
        <f>IF(R90="","C",INDEX(Gehaltsklassen!A$11:A$15,MATCH(R90,Gehaltsklassen!D$11:D$15,1),1))</f>
        <v>C</v>
      </c>
      <c r="T90" s="49"/>
      <c r="U90" s="32" t="str">
        <f>IF(T90="","C",IF(T90="","C",IF(Q90="I",INDEX(Gehaltsklassen!A$11:A$15,MATCH(T90,Gehaltsklassen!C$11:C$15,1),1),IF(Q90="II",INDEX(Gehaltsklassen!A$11:A$15,MATCH(T90,Gehaltsklassen!D$11:D$15,1),1),IF(Q90="III",INDEX(Gehaltsklassen!A$11:A$15,MATCH(T90,Gehaltsklassen!E$11:E$15,1),1),"Falsche Bodenart")))))</f>
        <v>C</v>
      </c>
      <c r="V90" s="52" t="str">
        <f>IF(OR(C90=""),"",SUM(F90,J90,N90)*VLOOKUP(S90,Gehaltsklassen!$B$34:$D$38,2,FALSE))</f>
        <v/>
      </c>
      <c r="W90" s="52" t="str">
        <f>IF(OR(C90=""),"",SUM(F90,J90,N90)*VLOOKUP(S90,Gehaltsklassen!$B$34:$D$38,2,FALSE)*C90)</f>
        <v/>
      </c>
      <c r="X90" s="52" t="str">
        <f>IF(OR(C90=""),"",SUM(F90,J90,N90)*VLOOKUP(S90,Gehaltsklassen!$B$34:$D$38,3,FALSE))</f>
        <v/>
      </c>
      <c r="Y90" s="52" t="str">
        <f>IF(OR(C90=""),"",SUM(F90,J90,N90)*VLOOKUP(S90,Gehaltsklassen!$B$34:$D$38,3,FALSE)*C90)</f>
        <v/>
      </c>
      <c r="Z90" s="54" t="str">
        <f>IF(OR(C90=""),"",(SUM(G90,K90,O90)*VLOOKUP(U90,Gehaltsklassen!$B$34:$D$38,2,FALSE)))</f>
        <v/>
      </c>
      <c r="AA90" s="54" t="str">
        <f>IF(OR(C90=""),"",(SUM(G90,K90,O90)*VLOOKUP(U90,Gehaltsklassen!$B$34:$D$38,2,FALSE))*C90)</f>
        <v/>
      </c>
      <c r="AB90" s="53" t="str">
        <f>IF(OR(C90=""),"",(SUM(G90,K90,O90)*VLOOKUP(U90,Gehaltsklassen!$B$34:$D$38,3,FALSE)))</f>
        <v/>
      </c>
      <c r="AC90" s="53" t="str">
        <f>IF(OR(C90=""),"",(SUM(G90,K90,O90)*VLOOKUP(U90,Gehaltsklassen!$B$34:$D$38,3,FALSE))*C90)</f>
        <v/>
      </c>
    </row>
    <row r="91" spans="1:29" ht="31.9" customHeight="1" x14ac:dyDescent="0.2">
      <c r="A91" s="74" t="str">
        <f>IF(C91="","",MAX($A$11:A90)+1)</f>
        <v/>
      </c>
      <c r="B91" s="75" t="str">
        <f>IF('N-Bedarf-SK §13a'!B89="","",'N-Bedarf-SK §13a'!B89)</f>
        <v/>
      </c>
      <c r="C91" s="49" t="str">
        <f>IF('N-Bedarf-SK §13a'!C89="","",'N-Bedarf-SK §13a'!C89)</f>
        <v/>
      </c>
      <c r="D91" s="88" t="str">
        <f>IF('N-Bedarf-SK §13a'!D89="","",'N-Bedarf-SK §13a'!D89)</f>
        <v/>
      </c>
      <c r="E91" s="49" t="str">
        <f>IF('N-Bedarf-SK §13a'!G89="","",'N-Bedarf-SK §13a'!G89)</f>
        <v/>
      </c>
      <c r="F91" s="50" t="str">
        <f>IF(OR(D91="Spargel 2. Standjahr",D91="Spargel 1. Standjahr"),78,IF(OR(D91="",D91="keine",E91=""),"",IF(D91="Wie Nbedarf",VLOOKUP('N-Bedarf SK'!D89,PSollSK,3,FALSE)*E91, VLOOKUP(D91,PSollSK,3,FALSE)*E91)))</f>
        <v/>
      </c>
      <c r="G91" s="50" t="str">
        <f>IF(OR(D91="",D91="keine",E91=""),"",IF(D91="Wie Nbedarf",VLOOKUP('N-Bedarf SK'!D89,PSollSK,4,FALSE)*E91, VLOOKUP(D91,PSollSK,4,FALSE)*E91))</f>
        <v/>
      </c>
      <c r="H91" s="88"/>
      <c r="I91" s="49"/>
      <c r="J91" s="50" t="str">
        <f t="shared" si="4"/>
        <v/>
      </c>
      <c r="K91" s="50" t="str">
        <f t="shared" si="6"/>
        <v/>
      </c>
      <c r="L91" s="88"/>
      <c r="M91" s="49"/>
      <c r="N91" s="50" t="str">
        <f t="shared" si="5"/>
        <v/>
      </c>
      <c r="O91" s="50" t="str">
        <f t="shared" si="7"/>
        <v/>
      </c>
      <c r="P91" s="51"/>
      <c r="Q91" s="78" t="s">
        <v>261</v>
      </c>
      <c r="R91" s="49"/>
      <c r="S91" s="32" t="str">
        <f>IF(R91="","C",INDEX(Gehaltsklassen!A$11:A$15,MATCH(R91,Gehaltsklassen!D$11:D$15,1),1))</f>
        <v>C</v>
      </c>
      <c r="T91" s="49"/>
      <c r="U91" s="32" t="str">
        <f>IF(T91="","C",IF(T91="","C",IF(Q91="I",INDEX(Gehaltsklassen!A$11:A$15,MATCH(T91,Gehaltsklassen!C$11:C$15,1),1),IF(Q91="II",INDEX(Gehaltsklassen!A$11:A$15,MATCH(T91,Gehaltsklassen!D$11:D$15,1),1),IF(Q91="III",INDEX(Gehaltsklassen!A$11:A$15,MATCH(T91,Gehaltsklassen!E$11:E$15,1),1),"Falsche Bodenart")))))</f>
        <v>C</v>
      </c>
      <c r="V91" s="52" t="str">
        <f>IF(OR(C91=""),"",SUM(F91,J91,N91)*VLOOKUP(S91,Gehaltsklassen!$B$34:$D$38,2,FALSE))</f>
        <v/>
      </c>
      <c r="W91" s="52" t="str">
        <f>IF(OR(C91=""),"",SUM(F91,J91,N91)*VLOOKUP(S91,Gehaltsklassen!$B$34:$D$38,2,FALSE)*C91)</f>
        <v/>
      </c>
      <c r="X91" s="52" t="str">
        <f>IF(OR(C91=""),"",SUM(F91,J91,N91)*VLOOKUP(S91,Gehaltsklassen!$B$34:$D$38,3,FALSE))</f>
        <v/>
      </c>
      <c r="Y91" s="52" t="str">
        <f>IF(OR(C91=""),"",SUM(F91,J91,N91)*VLOOKUP(S91,Gehaltsklassen!$B$34:$D$38,3,FALSE)*C91)</f>
        <v/>
      </c>
      <c r="Z91" s="54" t="str">
        <f>IF(OR(C91=""),"",(SUM(G91,K91,O91)*VLOOKUP(U91,Gehaltsklassen!$B$34:$D$38,2,FALSE)))</f>
        <v/>
      </c>
      <c r="AA91" s="54" t="str">
        <f>IF(OR(C91=""),"",(SUM(G91,K91,O91)*VLOOKUP(U91,Gehaltsklassen!$B$34:$D$38,2,FALSE))*C91)</f>
        <v/>
      </c>
      <c r="AB91" s="53" t="str">
        <f>IF(OR(C91=""),"",(SUM(G91,K91,O91)*VLOOKUP(U91,Gehaltsklassen!$B$34:$D$38,3,FALSE)))</f>
        <v/>
      </c>
      <c r="AC91" s="53" t="str">
        <f>IF(OR(C91=""),"",(SUM(G91,K91,O91)*VLOOKUP(U91,Gehaltsklassen!$B$34:$D$38,3,FALSE))*C91)</f>
        <v/>
      </c>
    </row>
    <row r="92" spans="1:29" ht="31.9" customHeight="1" x14ac:dyDescent="0.2">
      <c r="A92" s="74" t="str">
        <f>IF(C92="","",MAX($A$11:A91)+1)</f>
        <v/>
      </c>
      <c r="B92" s="75" t="str">
        <f>IF('N-Bedarf-SK §13a'!B90="","",'N-Bedarf-SK §13a'!B90)</f>
        <v/>
      </c>
      <c r="C92" s="49" t="str">
        <f>IF('N-Bedarf-SK §13a'!C90="","",'N-Bedarf-SK §13a'!C90)</f>
        <v/>
      </c>
      <c r="D92" s="88" t="str">
        <f>IF('N-Bedarf-SK §13a'!D90="","",'N-Bedarf-SK §13a'!D90)</f>
        <v/>
      </c>
      <c r="E92" s="49" t="str">
        <f>IF('N-Bedarf-SK §13a'!G90="","",'N-Bedarf-SK §13a'!G90)</f>
        <v/>
      </c>
      <c r="F92" s="50" t="str">
        <f>IF(OR(D92="Spargel 2. Standjahr",D92="Spargel 1. Standjahr"),78,IF(OR(D92="",D92="keine",E92=""),"",IF(D92="Wie Nbedarf",VLOOKUP('N-Bedarf SK'!D90,PSollSK,3,FALSE)*E92, VLOOKUP(D92,PSollSK,3,FALSE)*E92)))</f>
        <v/>
      </c>
      <c r="G92" s="50" t="str">
        <f>IF(OR(D92="",D92="keine",E92=""),"",IF(D92="Wie Nbedarf",VLOOKUP('N-Bedarf SK'!D90,PSollSK,4,FALSE)*E92, VLOOKUP(D92,PSollSK,4,FALSE)*E92))</f>
        <v/>
      </c>
      <c r="H92" s="88"/>
      <c r="I92" s="49"/>
      <c r="J92" s="50" t="str">
        <f t="shared" si="4"/>
        <v/>
      </c>
      <c r="K92" s="50" t="str">
        <f t="shared" si="6"/>
        <v/>
      </c>
      <c r="L92" s="88"/>
      <c r="M92" s="49"/>
      <c r="N92" s="50" t="str">
        <f t="shared" si="5"/>
        <v/>
      </c>
      <c r="O92" s="50" t="str">
        <f t="shared" si="7"/>
        <v/>
      </c>
      <c r="P92" s="51"/>
      <c r="Q92" s="78" t="s">
        <v>261</v>
      </c>
      <c r="R92" s="49"/>
      <c r="S92" s="32" t="str">
        <f>IF(R92="","C",INDEX(Gehaltsklassen!A$11:A$15,MATCH(R92,Gehaltsklassen!D$11:D$15,1),1))</f>
        <v>C</v>
      </c>
      <c r="T92" s="49"/>
      <c r="U92" s="32" t="str">
        <f>IF(T92="","C",IF(T92="","C",IF(Q92="I",INDEX(Gehaltsklassen!A$11:A$15,MATCH(T92,Gehaltsklassen!C$11:C$15,1),1),IF(Q92="II",INDEX(Gehaltsklassen!A$11:A$15,MATCH(T92,Gehaltsklassen!D$11:D$15,1),1),IF(Q92="III",INDEX(Gehaltsklassen!A$11:A$15,MATCH(T92,Gehaltsklassen!E$11:E$15,1),1),"Falsche Bodenart")))))</f>
        <v>C</v>
      </c>
      <c r="V92" s="52" t="str">
        <f>IF(OR(C92=""),"",SUM(F92,J92,N92)*VLOOKUP(S92,Gehaltsklassen!$B$34:$D$38,2,FALSE))</f>
        <v/>
      </c>
      <c r="W92" s="52" t="str">
        <f>IF(OR(C92=""),"",SUM(F92,J92,N92)*VLOOKUP(S92,Gehaltsklassen!$B$34:$D$38,2,FALSE)*C92)</f>
        <v/>
      </c>
      <c r="X92" s="52" t="str">
        <f>IF(OR(C92=""),"",SUM(F92,J92,N92)*VLOOKUP(S92,Gehaltsklassen!$B$34:$D$38,3,FALSE))</f>
        <v/>
      </c>
      <c r="Y92" s="52" t="str">
        <f>IF(OR(C92=""),"",SUM(F92,J92,N92)*VLOOKUP(S92,Gehaltsklassen!$B$34:$D$38,3,FALSE)*C92)</f>
        <v/>
      </c>
      <c r="Z92" s="54" t="str">
        <f>IF(OR(C92=""),"",(SUM(G92,K92,O92)*VLOOKUP(U92,Gehaltsklassen!$B$34:$D$38,2,FALSE)))</f>
        <v/>
      </c>
      <c r="AA92" s="54" t="str">
        <f>IF(OR(C92=""),"",(SUM(G92,K92,O92)*VLOOKUP(U92,Gehaltsklassen!$B$34:$D$38,2,FALSE))*C92)</f>
        <v/>
      </c>
      <c r="AB92" s="53" t="str">
        <f>IF(OR(C92=""),"",(SUM(G92,K92,O92)*VLOOKUP(U92,Gehaltsklassen!$B$34:$D$38,3,FALSE)))</f>
        <v/>
      </c>
      <c r="AC92" s="53" t="str">
        <f>IF(OR(C92=""),"",(SUM(G92,K92,O92)*VLOOKUP(U92,Gehaltsklassen!$B$34:$D$38,3,FALSE))*C92)</f>
        <v/>
      </c>
    </row>
    <row r="93" spans="1:29" ht="31.9" customHeight="1" x14ac:dyDescent="0.2">
      <c r="A93" s="74" t="str">
        <f>IF(C93="","",MAX($A$11:A92)+1)</f>
        <v/>
      </c>
      <c r="B93" s="75" t="str">
        <f>IF('N-Bedarf-SK §13a'!B91="","",'N-Bedarf-SK §13a'!B91)</f>
        <v/>
      </c>
      <c r="C93" s="49" t="str">
        <f>IF('N-Bedarf-SK §13a'!C91="","",'N-Bedarf-SK §13a'!C91)</f>
        <v/>
      </c>
      <c r="D93" s="88" t="str">
        <f>IF('N-Bedarf-SK §13a'!D91="","",'N-Bedarf-SK §13a'!D91)</f>
        <v/>
      </c>
      <c r="E93" s="49" t="str">
        <f>IF('N-Bedarf-SK §13a'!G91="","",'N-Bedarf-SK §13a'!G91)</f>
        <v/>
      </c>
      <c r="F93" s="50" t="str">
        <f>IF(OR(D93="Spargel 2. Standjahr",D93="Spargel 1. Standjahr"),78,IF(OR(D93="",D93="keine",E93=""),"",IF(D93="Wie Nbedarf",VLOOKUP('N-Bedarf SK'!D91,PSollSK,3,FALSE)*E93, VLOOKUP(D93,PSollSK,3,FALSE)*E93)))</f>
        <v/>
      </c>
      <c r="G93" s="50" t="str">
        <f>IF(OR(D93="",D93="keine",E93=""),"",IF(D93="Wie Nbedarf",VLOOKUP('N-Bedarf SK'!D91,PSollSK,4,FALSE)*E93, VLOOKUP(D93,PSollSK,4,FALSE)*E93))</f>
        <v/>
      </c>
      <c r="H93" s="88"/>
      <c r="I93" s="49"/>
      <c r="J93" s="50" t="str">
        <f t="shared" si="4"/>
        <v/>
      </c>
      <c r="K93" s="50" t="str">
        <f t="shared" si="6"/>
        <v/>
      </c>
      <c r="L93" s="88"/>
      <c r="M93" s="49"/>
      <c r="N93" s="50" t="str">
        <f t="shared" si="5"/>
        <v/>
      </c>
      <c r="O93" s="50" t="str">
        <f t="shared" si="7"/>
        <v/>
      </c>
      <c r="P93" s="51"/>
      <c r="Q93" s="78" t="s">
        <v>261</v>
      </c>
      <c r="R93" s="49"/>
      <c r="S93" s="32" t="str">
        <f>IF(R93="","C",INDEX(Gehaltsklassen!A$11:A$15,MATCH(R93,Gehaltsklassen!D$11:D$15,1),1))</f>
        <v>C</v>
      </c>
      <c r="T93" s="49"/>
      <c r="U93" s="32" t="str">
        <f>IF(T93="","C",IF(T93="","C",IF(Q93="I",INDEX(Gehaltsklassen!A$11:A$15,MATCH(T93,Gehaltsklassen!C$11:C$15,1),1),IF(Q93="II",INDEX(Gehaltsklassen!A$11:A$15,MATCH(T93,Gehaltsklassen!D$11:D$15,1),1),IF(Q93="III",INDEX(Gehaltsklassen!A$11:A$15,MATCH(T93,Gehaltsklassen!E$11:E$15,1),1),"Falsche Bodenart")))))</f>
        <v>C</v>
      </c>
      <c r="V93" s="52" t="str">
        <f>IF(OR(C93=""),"",SUM(F93,J93,N93)*VLOOKUP(S93,Gehaltsklassen!$B$34:$D$38,2,FALSE))</f>
        <v/>
      </c>
      <c r="W93" s="52" t="str">
        <f>IF(OR(C93=""),"",SUM(F93,J93,N93)*VLOOKUP(S93,Gehaltsklassen!$B$34:$D$38,2,FALSE)*C93)</f>
        <v/>
      </c>
      <c r="X93" s="52" t="str">
        <f>IF(OR(C93=""),"",SUM(F93,J93,N93)*VLOOKUP(S93,Gehaltsklassen!$B$34:$D$38,3,FALSE))</f>
        <v/>
      </c>
      <c r="Y93" s="52" t="str">
        <f>IF(OR(C93=""),"",SUM(F93,J93,N93)*VLOOKUP(S93,Gehaltsklassen!$B$34:$D$38,3,FALSE)*C93)</f>
        <v/>
      </c>
      <c r="Z93" s="54" t="str">
        <f>IF(OR(C93=""),"",(SUM(G93,K93,O93)*VLOOKUP(U93,Gehaltsklassen!$B$34:$D$38,2,FALSE)))</f>
        <v/>
      </c>
      <c r="AA93" s="54" t="str">
        <f>IF(OR(C93=""),"",(SUM(G93,K93,O93)*VLOOKUP(U93,Gehaltsklassen!$B$34:$D$38,2,FALSE))*C93)</f>
        <v/>
      </c>
      <c r="AB93" s="53" t="str">
        <f>IF(OR(C93=""),"",(SUM(G93,K93,O93)*VLOOKUP(U93,Gehaltsklassen!$B$34:$D$38,3,FALSE)))</f>
        <v/>
      </c>
      <c r="AC93" s="53" t="str">
        <f>IF(OR(C93=""),"",(SUM(G93,K93,O93)*VLOOKUP(U93,Gehaltsklassen!$B$34:$D$38,3,FALSE))*C93)</f>
        <v/>
      </c>
    </row>
    <row r="94" spans="1:29" ht="31.9" customHeight="1" x14ac:dyDescent="0.2">
      <c r="A94" s="74" t="str">
        <f>IF(C94="","",MAX($A$11:A93)+1)</f>
        <v/>
      </c>
      <c r="B94" s="75" t="str">
        <f>IF('N-Bedarf-SK §13a'!B92="","",'N-Bedarf-SK §13a'!B92)</f>
        <v/>
      </c>
      <c r="C94" s="49" t="str">
        <f>IF('N-Bedarf-SK §13a'!C92="","",'N-Bedarf-SK §13a'!C92)</f>
        <v/>
      </c>
      <c r="D94" s="88" t="str">
        <f>IF('N-Bedarf-SK §13a'!D92="","",'N-Bedarf-SK §13a'!D92)</f>
        <v/>
      </c>
      <c r="E94" s="49" t="str">
        <f>IF('N-Bedarf-SK §13a'!G92="","",'N-Bedarf-SK §13a'!G92)</f>
        <v/>
      </c>
      <c r="F94" s="50" t="str">
        <f>IF(OR(D94="Spargel 2. Standjahr",D94="Spargel 1. Standjahr"),78,IF(OR(D94="",D94="keine",E94=""),"",IF(D94="Wie Nbedarf",VLOOKUP('N-Bedarf SK'!D92,PSollSK,3,FALSE)*E94, VLOOKUP(D94,PSollSK,3,FALSE)*E94)))</f>
        <v/>
      </c>
      <c r="G94" s="50" t="str">
        <f>IF(OR(D94="",D94="keine",E94=""),"",IF(D94="Wie Nbedarf",VLOOKUP('N-Bedarf SK'!D92,PSollSK,4,FALSE)*E94, VLOOKUP(D94,PSollSK,4,FALSE)*E94))</f>
        <v/>
      </c>
      <c r="H94" s="88"/>
      <c r="I94" s="49"/>
      <c r="J94" s="50" t="str">
        <f t="shared" si="4"/>
        <v/>
      </c>
      <c r="K94" s="50" t="str">
        <f t="shared" si="6"/>
        <v/>
      </c>
      <c r="L94" s="88"/>
      <c r="M94" s="49"/>
      <c r="N94" s="50" t="str">
        <f t="shared" si="5"/>
        <v/>
      </c>
      <c r="O94" s="50" t="str">
        <f t="shared" si="7"/>
        <v/>
      </c>
      <c r="P94" s="51"/>
      <c r="Q94" s="78" t="s">
        <v>261</v>
      </c>
      <c r="R94" s="49"/>
      <c r="S94" s="32" t="str">
        <f>IF(R94="","C",INDEX(Gehaltsklassen!A$11:A$15,MATCH(R94,Gehaltsklassen!D$11:D$15,1),1))</f>
        <v>C</v>
      </c>
      <c r="T94" s="49"/>
      <c r="U94" s="32" t="str">
        <f>IF(T94="","C",IF(T94="","C",IF(Q94="I",INDEX(Gehaltsklassen!A$11:A$15,MATCH(T94,Gehaltsklassen!C$11:C$15,1),1),IF(Q94="II",INDEX(Gehaltsklassen!A$11:A$15,MATCH(T94,Gehaltsklassen!D$11:D$15,1),1),IF(Q94="III",INDEX(Gehaltsklassen!A$11:A$15,MATCH(T94,Gehaltsklassen!E$11:E$15,1),1),"Falsche Bodenart")))))</f>
        <v>C</v>
      </c>
      <c r="V94" s="52" t="str">
        <f>IF(OR(C94=""),"",SUM(F94,J94,N94)*VLOOKUP(S94,Gehaltsklassen!$B$34:$D$38,2,FALSE))</f>
        <v/>
      </c>
      <c r="W94" s="52" t="str">
        <f>IF(OR(C94=""),"",SUM(F94,J94,N94)*VLOOKUP(S94,Gehaltsklassen!$B$34:$D$38,2,FALSE)*C94)</f>
        <v/>
      </c>
      <c r="X94" s="52" t="str">
        <f>IF(OR(C94=""),"",SUM(F94,J94,N94)*VLOOKUP(S94,Gehaltsklassen!$B$34:$D$38,3,FALSE))</f>
        <v/>
      </c>
      <c r="Y94" s="52" t="str">
        <f>IF(OR(C94=""),"",SUM(F94,J94,N94)*VLOOKUP(S94,Gehaltsklassen!$B$34:$D$38,3,FALSE)*C94)</f>
        <v/>
      </c>
      <c r="Z94" s="54" t="str">
        <f>IF(OR(C94=""),"",(SUM(G94,K94,O94)*VLOOKUP(U94,Gehaltsklassen!$B$34:$D$38,2,FALSE)))</f>
        <v/>
      </c>
      <c r="AA94" s="54" t="str">
        <f>IF(OR(C94=""),"",(SUM(G94,K94,O94)*VLOOKUP(U94,Gehaltsklassen!$B$34:$D$38,2,FALSE))*C94)</f>
        <v/>
      </c>
      <c r="AB94" s="53" t="str">
        <f>IF(OR(C94=""),"",(SUM(G94,K94,O94)*VLOOKUP(U94,Gehaltsklassen!$B$34:$D$38,3,FALSE)))</f>
        <v/>
      </c>
      <c r="AC94" s="53" t="str">
        <f>IF(OR(C94=""),"",(SUM(G94,K94,O94)*VLOOKUP(U94,Gehaltsklassen!$B$34:$D$38,3,FALSE))*C94)</f>
        <v/>
      </c>
    </row>
    <row r="95" spans="1:29" ht="31.9" customHeight="1" x14ac:dyDescent="0.2">
      <c r="A95" s="74" t="str">
        <f>IF(C95="","",MAX($A$11:A94)+1)</f>
        <v/>
      </c>
      <c r="B95" s="75" t="str">
        <f>IF('N-Bedarf-SK §13a'!B93="","",'N-Bedarf-SK §13a'!B93)</f>
        <v/>
      </c>
      <c r="C95" s="49" t="str">
        <f>IF('N-Bedarf-SK §13a'!C93="","",'N-Bedarf-SK §13a'!C93)</f>
        <v/>
      </c>
      <c r="D95" s="88" t="str">
        <f>IF('N-Bedarf-SK §13a'!D93="","",'N-Bedarf-SK §13a'!D93)</f>
        <v/>
      </c>
      <c r="E95" s="49" t="str">
        <f>IF('N-Bedarf-SK §13a'!G93="","",'N-Bedarf-SK §13a'!G93)</f>
        <v/>
      </c>
      <c r="F95" s="50" t="str">
        <f>IF(OR(D95="Spargel 2. Standjahr",D95="Spargel 1. Standjahr"),78,IF(OR(D95="",D95="keine",E95=""),"",IF(D95="Wie Nbedarf",VLOOKUP('N-Bedarf SK'!D93,PSollSK,3,FALSE)*E95, VLOOKUP(D95,PSollSK,3,FALSE)*E95)))</f>
        <v/>
      </c>
      <c r="G95" s="50" t="str">
        <f>IF(OR(D95="",D95="keine",E95=""),"",IF(D95="Wie Nbedarf",VLOOKUP('N-Bedarf SK'!D93,PSollSK,4,FALSE)*E95, VLOOKUP(D95,PSollSK,4,FALSE)*E95))</f>
        <v/>
      </c>
      <c r="H95" s="88"/>
      <c r="I95" s="49"/>
      <c r="J95" s="50" t="str">
        <f t="shared" si="4"/>
        <v/>
      </c>
      <c r="K95" s="50" t="str">
        <f t="shared" si="6"/>
        <v/>
      </c>
      <c r="L95" s="88"/>
      <c r="M95" s="49"/>
      <c r="N95" s="50" t="str">
        <f t="shared" si="5"/>
        <v/>
      </c>
      <c r="O95" s="50" t="str">
        <f t="shared" si="7"/>
        <v/>
      </c>
      <c r="P95" s="51"/>
      <c r="Q95" s="78" t="s">
        <v>261</v>
      </c>
      <c r="R95" s="49"/>
      <c r="S95" s="32" t="str">
        <f>IF(R95="","C",INDEX(Gehaltsklassen!A$11:A$15,MATCH(R95,Gehaltsklassen!D$11:D$15,1),1))</f>
        <v>C</v>
      </c>
      <c r="T95" s="49"/>
      <c r="U95" s="32" t="str">
        <f>IF(T95="","C",IF(T95="","C",IF(Q95="I",INDEX(Gehaltsklassen!A$11:A$15,MATCH(T95,Gehaltsklassen!C$11:C$15,1),1),IF(Q95="II",INDEX(Gehaltsklassen!A$11:A$15,MATCH(T95,Gehaltsklassen!D$11:D$15,1),1),IF(Q95="III",INDEX(Gehaltsklassen!A$11:A$15,MATCH(T95,Gehaltsklassen!E$11:E$15,1),1),"Falsche Bodenart")))))</f>
        <v>C</v>
      </c>
      <c r="V95" s="52" t="str">
        <f>IF(OR(C95=""),"",SUM(F95,J95,N95)*VLOOKUP(S95,Gehaltsklassen!$B$34:$D$38,2,FALSE))</f>
        <v/>
      </c>
      <c r="W95" s="52" t="str">
        <f>IF(OR(C95=""),"",SUM(F95,J95,N95)*VLOOKUP(S95,Gehaltsklassen!$B$34:$D$38,2,FALSE)*C95)</f>
        <v/>
      </c>
      <c r="X95" s="52" t="str">
        <f>IF(OR(C95=""),"",SUM(F95,J95,N95)*VLOOKUP(S95,Gehaltsklassen!$B$34:$D$38,3,FALSE))</f>
        <v/>
      </c>
      <c r="Y95" s="52" t="str">
        <f>IF(OR(C95=""),"",SUM(F95,J95,N95)*VLOOKUP(S95,Gehaltsklassen!$B$34:$D$38,3,FALSE)*C95)</f>
        <v/>
      </c>
      <c r="Z95" s="54" t="str">
        <f>IF(OR(C95=""),"",(SUM(G95,K95,O95)*VLOOKUP(U95,Gehaltsklassen!$B$34:$D$38,2,FALSE)))</f>
        <v/>
      </c>
      <c r="AA95" s="54" t="str">
        <f>IF(OR(C95=""),"",(SUM(G95,K95,O95)*VLOOKUP(U95,Gehaltsklassen!$B$34:$D$38,2,FALSE))*C95)</f>
        <v/>
      </c>
      <c r="AB95" s="53" t="str">
        <f>IF(OR(C95=""),"",(SUM(G95,K95,O95)*VLOOKUP(U95,Gehaltsklassen!$B$34:$D$38,3,FALSE)))</f>
        <v/>
      </c>
      <c r="AC95" s="53" t="str">
        <f>IF(OR(C95=""),"",(SUM(G95,K95,O95)*VLOOKUP(U95,Gehaltsklassen!$B$34:$D$38,3,FALSE))*C95)</f>
        <v/>
      </c>
    </row>
    <row r="96" spans="1:29" ht="31.9" customHeight="1" x14ac:dyDescent="0.2">
      <c r="A96" s="74" t="str">
        <f>IF(C96="","",MAX($A$11:A95)+1)</f>
        <v/>
      </c>
      <c r="B96" s="75" t="str">
        <f>IF('N-Bedarf-SK §13a'!B94="","",'N-Bedarf-SK §13a'!B94)</f>
        <v/>
      </c>
      <c r="C96" s="49" t="str">
        <f>IF('N-Bedarf-SK §13a'!C94="","",'N-Bedarf-SK §13a'!C94)</f>
        <v/>
      </c>
      <c r="D96" s="88" t="str">
        <f>IF('N-Bedarf-SK §13a'!D94="","",'N-Bedarf-SK §13a'!D94)</f>
        <v/>
      </c>
      <c r="E96" s="49" t="str">
        <f>IF('N-Bedarf-SK §13a'!G94="","",'N-Bedarf-SK §13a'!G94)</f>
        <v/>
      </c>
      <c r="F96" s="50" t="str">
        <f>IF(OR(D96="Spargel 2. Standjahr",D96="Spargel 1. Standjahr"),78,IF(OR(D96="",D96="keine",E96=""),"",IF(D96="Wie Nbedarf",VLOOKUP('N-Bedarf SK'!D94,PSollSK,3,FALSE)*E96, VLOOKUP(D96,PSollSK,3,FALSE)*E96)))</f>
        <v/>
      </c>
      <c r="G96" s="50" t="str">
        <f>IF(OR(D96="",D96="keine",E96=""),"",IF(D96="Wie Nbedarf",VLOOKUP('N-Bedarf SK'!D94,PSollSK,4,FALSE)*E96, VLOOKUP(D96,PSollSK,4,FALSE)*E96))</f>
        <v/>
      </c>
      <c r="H96" s="88"/>
      <c r="I96" s="49"/>
      <c r="J96" s="50" t="str">
        <f t="shared" si="4"/>
        <v/>
      </c>
      <c r="K96" s="50" t="str">
        <f t="shared" si="6"/>
        <v/>
      </c>
      <c r="L96" s="88"/>
      <c r="M96" s="49"/>
      <c r="N96" s="50" t="str">
        <f t="shared" si="5"/>
        <v/>
      </c>
      <c r="O96" s="50" t="str">
        <f t="shared" si="7"/>
        <v/>
      </c>
      <c r="P96" s="51"/>
      <c r="Q96" s="78" t="s">
        <v>261</v>
      </c>
      <c r="R96" s="49"/>
      <c r="S96" s="32" t="str">
        <f>IF(R96="","C",INDEX(Gehaltsklassen!A$11:A$15,MATCH(R96,Gehaltsklassen!D$11:D$15,1),1))</f>
        <v>C</v>
      </c>
      <c r="T96" s="49"/>
      <c r="U96" s="32" t="str">
        <f>IF(T96="","C",IF(T96="","C",IF(Q96="I",INDEX(Gehaltsklassen!A$11:A$15,MATCH(T96,Gehaltsklassen!C$11:C$15,1),1),IF(Q96="II",INDEX(Gehaltsklassen!A$11:A$15,MATCH(T96,Gehaltsklassen!D$11:D$15,1),1),IF(Q96="III",INDEX(Gehaltsklassen!A$11:A$15,MATCH(T96,Gehaltsklassen!E$11:E$15,1),1),"Falsche Bodenart")))))</f>
        <v>C</v>
      </c>
      <c r="V96" s="52" t="str">
        <f>IF(OR(C96=""),"",SUM(F96,J96,N96)*VLOOKUP(S96,Gehaltsklassen!$B$34:$D$38,2,FALSE))</f>
        <v/>
      </c>
      <c r="W96" s="52" t="str">
        <f>IF(OR(C96=""),"",SUM(F96,J96,N96)*VLOOKUP(S96,Gehaltsklassen!$B$34:$D$38,2,FALSE)*C96)</f>
        <v/>
      </c>
      <c r="X96" s="52" t="str">
        <f>IF(OR(C96=""),"",SUM(F96,J96,N96)*VLOOKUP(S96,Gehaltsklassen!$B$34:$D$38,3,FALSE))</f>
        <v/>
      </c>
      <c r="Y96" s="52" t="str">
        <f>IF(OR(C96=""),"",SUM(F96,J96,N96)*VLOOKUP(S96,Gehaltsklassen!$B$34:$D$38,3,FALSE)*C96)</f>
        <v/>
      </c>
      <c r="Z96" s="54" t="str">
        <f>IF(OR(C96=""),"",(SUM(G96,K96,O96)*VLOOKUP(U96,Gehaltsklassen!$B$34:$D$38,2,FALSE)))</f>
        <v/>
      </c>
      <c r="AA96" s="54" t="str">
        <f>IF(OR(C96=""),"",(SUM(G96,K96,O96)*VLOOKUP(U96,Gehaltsklassen!$B$34:$D$38,2,FALSE))*C96)</f>
        <v/>
      </c>
      <c r="AB96" s="53" t="str">
        <f>IF(OR(C96=""),"",(SUM(G96,K96,O96)*VLOOKUP(U96,Gehaltsklassen!$B$34:$D$38,3,FALSE)))</f>
        <v/>
      </c>
      <c r="AC96" s="53" t="str">
        <f>IF(OR(C96=""),"",(SUM(G96,K96,O96)*VLOOKUP(U96,Gehaltsklassen!$B$34:$D$38,3,FALSE))*C96)</f>
        <v/>
      </c>
    </row>
    <row r="97" spans="1:29" ht="31.9" customHeight="1" x14ac:dyDescent="0.2">
      <c r="A97" s="74" t="str">
        <f>IF(C97="","",MAX($A$11:A96)+1)</f>
        <v/>
      </c>
      <c r="B97" s="75" t="str">
        <f>IF('N-Bedarf-SK §13a'!B95="","",'N-Bedarf-SK §13a'!B95)</f>
        <v/>
      </c>
      <c r="C97" s="49" t="str">
        <f>IF('N-Bedarf-SK §13a'!C95="","",'N-Bedarf-SK §13a'!C95)</f>
        <v/>
      </c>
      <c r="D97" s="88" t="str">
        <f>IF('N-Bedarf-SK §13a'!D95="","",'N-Bedarf-SK §13a'!D95)</f>
        <v/>
      </c>
      <c r="E97" s="49" t="str">
        <f>IF('N-Bedarf-SK §13a'!G95="","",'N-Bedarf-SK §13a'!G95)</f>
        <v/>
      </c>
      <c r="F97" s="50" t="str">
        <f>IF(OR(D97="Spargel 2. Standjahr",D97="Spargel 1. Standjahr"),78,IF(OR(D97="",D97="keine",E97=""),"",IF(D97="Wie Nbedarf",VLOOKUP('N-Bedarf SK'!D95,PSollSK,3,FALSE)*E97, VLOOKUP(D97,PSollSK,3,FALSE)*E97)))</f>
        <v/>
      </c>
      <c r="G97" s="50" t="str">
        <f>IF(OR(D97="",D97="keine",E97=""),"",IF(D97="Wie Nbedarf",VLOOKUP('N-Bedarf SK'!D95,PSollSK,4,FALSE)*E97, VLOOKUP(D97,PSollSK,4,FALSE)*E97))</f>
        <v/>
      </c>
      <c r="H97" s="88"/>
      <c r="I97" s="49"/>
      <c r="J97" s="50" t="str">
        <f t="shared" si="4"/>
        <v/>
      </c>
      <c r="K97" s="50" t="str">
        <f t="shared" si="6"/>
        <v/>
      </c>
      <c r="L97" s="88"/>
      <c r="M97" s="49"/>
      <c r="N97" s="50" t="str">
        <f t="shared" si="5"/>
        <v/>
      </c>
      <c r="O97" s="50" t="str">
        <f t="shared" si="7"/>
        <v/>
      </c>
      <c r="P97" s="51"/>
      <c r="Q97" s="78" t="s">
        <v>261</v>
      </c>
      <c r="R97" s="49"/>
      <c r="S97" s="32" t="str">
        <f>IF(R97="","C",INDEX(Gehaltsklassen!A$11:A$15,MATCH(R97,Gehaltsklassen!D$11:D$15,1),1))</f>
        <v>C</v>
      </c>
      <c r="T97" s="49"/>
      <c r="U97" s="32" t="str">
        <f>IF(T97="","C",IF(T97="","C",IF(Q97="I",INDEX(Gehaltsklassen!A$11:A$15,MATCH(T97,Gehaltsklassen!C$11:C$15,1),1),IF(Q97="II",INDEX(Gehaltsklassen!A$11:A$15,MATCH(T97,Gehaltsklassen!D$11:D$15,1),1),IF(Q97="III",INDEX(Gehaltsklassen!A$11:A$15,MATCH(T97,Gehaltsklassen!E$11:E$15,1),1),"Falsche Bodenart")))))</f>
        <v>C</v>
      </c>
      <c r="V97" s="52" t="str">
        <f>IF(OR(C97=""),"",SUM(F97,J97,N97)*VLOOKUP(S97,Gehaltsklassen!$B$34:$D$38,2,FALSE))</f>
        <v/>
      </c>
      <c r="W97" s="52" t="str">
        <f>IF(OR(C97=""),"",SUM(F97,J97,N97)*VLOOKUP(S97,Gehaltsklassen!$B$34:$D$38,2,FALSE)*C97)</f>
        <v/>
      </c>
      <c r="X97" s="52" t="str">
        <f>IF(OR(C97=""),"",SUM(F97,J97,N97)*VLOOKUP(S97,Gehaltsklassen!$B$34:$D$38,3,FALSE))</f>
        <v/>
      </c>
      <c r="Y97" s="52" t="str">
        <f>IF(OR(C97=""),"",SUM(F97,J97,N97)*VLOOKUP(S97,Gehaltsklassen!$B$34:$D$38,3,FALSE)*C97)</f>
        <v/>
      </c>
      <c r="Z97" s="54" t="str">
        <f>IF(OR(C97=""),"",(SUM(G97,K97,O97)*VLOOKUP(U97,Gehaltsklassen!$B$34:$D$38,2,FALSE)))</f>
        <v/>
      </c>
      <c r="AA97" s="54" t="str">
        <f>IF(OR(C97=""),"",(SUM(G97,K97,O97)*VLOOKUP(U97,Gehaltsklassen!$B$34:$D$38,2,FALSE))*C97)</f>
        <v/>
      </c>
      <c r="AB97" s="53" t="str">
        <f>IF(OR(C97=""),"",(SUM(G97,K97,O97)*VLOOKUP(U97,Gehaltsklassen!$B$34:$D$38,3,FALSE)))</f>
        <v/>
      </c>
      <c r="AC97" s="53" t="str">
        <f>IF(OR(C97=""),"",(SUM(G97,K97,O97)*VLOOKUP(U97,Gehaltsklassen!$B$34:$D$38,3,FALSE))*C97)</f>
        <v/>
      </c>
    </row>
    <row r="98" spans="1:29" ht="31.9" customHeight="1" x14ac:dyDescent="0.2">
      <c r="A98" s="74" t="str">
        <f>IF(C98="","",MAX($A$11:A97)+1)</f>
        <v/>
      </c>
      <c r="B98" s="75" t="str">
        <f>IF('N-Bedarf-SK §13a'!B96="","",'N-Bedarf-SK §13a'!B96)</f>
        <v/>
      </c>
      <c r="C98" s="49" t="str">
        <f>IF('N-Bedarf-SK §13a'!C96="","",'N-Bedarf-SK §13a'!C96)</f>
        <v/>
      </c>
      <c r="D98" s="88" t="str">
        <f>IF('N-Bedarf-SK §13a'!D96="","",'N-Bedarf-SK §13a'!D96)</f>
        <v/>
      </c>
      <c r="E98" s="49" t="str">
        <f>IF('N-Bedarf-SK §13a'!G96="","",'N-Bedarf-SK §13a'!G96)</f>
        <v/>
      </c>
      <c r="F98" s="50" t="str">
        <f>IF(OR(D98="Spargel 2. Standjahr",D98="Spargel 1. Standjahr"),78,IF(OR(D98="",D98="keine",E98=""),"",IF(D98="Wie Nbedarf",VLOOKUP('N-Bedarf SK'!D96,PSollSK,3,FALSE)*E98, VLOOKUP(D98,PSollSK,3,FALSE)*E98)))</f>
        <v/>
      </c>
      <c r="G98" s="50" t="str">
        <f>IF(OR(D98="",D98="keine",E98=""),"",IF(D98="Wie Nbedarf",VLOOKUP('N-Bedarf SK'!D96,PSollSK,4,FALSE)*E98, VLOOKUP(D98,PSollSK,4,FALSE)*E98))</f>
        <v/>
      </c>
      <c r="H98" s="88"/>
      <c r="I98" s="49"/>
      <c r="J98" s="50" t="str">
        <f t="shared" si="4"/>
        <v/>
      </c>
      <c r="K98" s="50" t="str">
        <f t="shared" si="6"/>
        <v/>
      </c>
      <c r="L98" s="88"/>
      <c r="M98" s="49"/>
      <c r="N98" s="50" t="str">
        <f t="shared" si="5"/>
        <v/>
      </c>
      <c r="O98" s="50" t="str">
        <f t="shared" si="7"/>
        <v/>
      </c>
      <c r="P98" s="51"/>
      <c r="Q98" s="78" t="s">
        <v>261</v>
      </c>
      <c r="R98" s="49"/>
      <c r="S98" s="32" t="str">
        <f>IF(R98="","C",INDEX(Gehaltsklassen!A$11:A$15,MATCH(R98,Gehaltsklassen!D$11:D$15,1),1))</f>
        <v>C</v>
      </c>
      <c r="T98" s="49"/>
      <c r="U98" s="32" t="str">
        <f>IF(T98="","C",IF(T98="","C",IF(Q98="I",INDEX(Gehaltsklassen!A$11:A$15,MATCH(T98,Gehaltsklassen!C$11:C$15,1),1),IF(Q98="II",INDEX(Gehaltsklassen!A$11:A$15,MATCH(T98,Gehaltsklassen!D$11:D$15,1),1),IF(Q98="III",INDEX(Gehaltsklassen!A$11:A$15,MATCH(T98,Gehaltsklassen!E$11:E$15,1),1),"Falsche Bodenart")))))</f>
        <v>C</v>
      </c>
      <c r="V98" s="52" t="str">
        <f>IF(OR(C98=""),"",SUM(F98,J98,N98)*VLOOKUP(S98,Gehaltsklassen!$B$34:$D$38,2,FALSE))</f>
        <v/>
      </c>
      <c r="W98" s="52" t="str">
        <f>IF(OR(C98=""),"",SUM(F98,J98,N98)*VLOOKUP(S98,Gehaltsklassen!$B$34:$D$38,2,FALSE)*C98)</f>
        <v/>
      </c>
      <c r="X98" s="52" t="str">
        <f>IF(OR(C98=""),"",SUM(F98,J98,N98)*VLOOKUP(S98,Gehaltsklassen!$B$34:$D$38,3,FALSE))</f>
        <v/>
      </c>
      <c r="Y98" s="52" t="str">
        <f>IF(OR(C98=""),"",SUM(F98,J98,N98)*VLOOKUP(S98,Gehaltsklassen!$B$34:$D$38,3,FALSE)*C98)</f>
        <v/>
      </c>
      <c r="Z98" s="54" t="str">
        <f>IF(OR(C98=""),"",(SUM(G98,K98,O98)*VLOOKUP(U98,Gehaltsklassen!$B$34:$D$38,2,FALSE)))</f>
        <v/>
      </c>
      <c r="AA98" s="54" t="str">
        <f>IF(OR(C98=""),"",(SUM(G98,K98,O98)*VLOOKUP(U98,Gehaltsklassen!$B$34:$D$38,2,FALSE))*C98)</f>
        <v/>
      </c>
      <c r="AB98" s="53" t="str">
        <f>IF(OR(C98=""),"",(SUM(G98,K98,O98)*VLOOKUP(U98,Gehaltsklassen!$B$34:$D$38,3,FALSE)))</f>
        <v/>
      </c>
      <c r="AC98" s="53" t="str">
        <f>IF(OR(C98=""),"",(SUM(G98,K98,O98)*VLOOKUP(U98,Gehaltsklassen!$B$34:$D$38,3,FALSE))*C98)</f>
        <v/>
      </c>
    </row>
    <row r="99" spans="1:29" ht="31.9" customHeight="1" x14ac:dyDescent="0.2">
      <c r="A99" s="74" t="str">
        <f>IF(C99="","",MAX($A$11:A98)+1)</f>
        <v/>
      </c>
      <c r="B99" s="75" t="str">
        <f>IF('N-Bedarf-SK §13a'!B97="","",'N-Bedarf-SK §13a'!B97)</f>
        <v/>
      </c>
      <c r="C99" s="49" t="str">
        <f>IF('N-Bedarf-SK §13a'!C97="","",'N-Bedarf-SK §13a'!C97)</f>
        <v/>
      </c>
      <c r="D99" s="88" t="str">
        <f>IF('N-Bedarf-SK §13a'!D97="","",'N-Bedarf-SK §13a'!D97)</f>
        <v/>
      </c>
      <c r="E99" s="49" t="str">
        <f>IF('N-Bedarf-SK §13a'!G97="","",'N-Bedarf-SK §13a'!G97)</f>
        <v/>
      </c>
      <c r="F99" s="50" t="str">
        <f>IF(OR(D99="Spargel 2. Standjahr",D99="Spargel 1. Standjahr"),78,IF(OR(D99="",D99="keine",E99=""),"",IF(D99="Wie Nbedarf",VLOOKUP('N-Bedarf SK'!D97,PSollSK,3,FALSE)*E99, VLOOKUP(D99,PSollSK,3,FALSE)*E99)))</f>
        <v/>
      </c>
      <c r="G99" s="50" t="str">
        <f>IF(OR(D99="",D99="keine",E99=""),"",IF(D99="Wie Nbedarf",VLOOKUP('N-Bedarf SK'!D97,PSollSK,4,FALSE)*E99, VLOOKUP(D99,PSollSK,4,FALSE)*E99))</f>
        <v/>
      </c>
      <c r="H99" s="88"/>
      <c r="I99" s="49"/>
      <c r="J99" s="50" t="str">
        <f t="shared" si="4"/>
        <v/>
      </c>
      <c r="K99" s="50" t="str">
        <f t="shared" si="6"/>
        <v/>
      </c>
      <c r="L99" s="88"/>
      <c r="M99" s="49"/>
      <c r="N99" s="50" t="str">
        <f t="shared" si="5"/>
        <v/>
      </c>
      <c r="O99" s="50" t="str">
        <f t="shared" si="7"/>
        <v/>
      </c>
      <c r="P99" s="51"/>
      <c r="Q99" s="78" t="s">
        <v>261</v>
      </c>
      <c r="R99" s="49"/>
      <c r="S99" s="32" t="str">
        <f>IF(R99="","C",INDEX(Gehaltsklassen!A$11:A$15,MATCH(R99,Gehaltsklassen!D$11:D$15,1),1))</f>
        <v>C</v>
      </c>
      <c r="T99" s="49"/>
      <c r="U99" s="32" t="str">
        <f>IF(T99="","C",IF(T99="","C",IF(Q99="I",INDEX(Gehaltsklassen!A$11:A$15,MATCH(T99,Gehaltsklassen!C$11:C$15,1),1),IF(Q99="II",INDEX(Gehaltsklassen!A$11:A$15,MATCH(T99,Gehaltsklassen!D$11:D$15,1),1),IF(Q99="III",INDEX(Gehaltsklassen!A$11:A$15,MATCH(T99,Gehaltsklassen!E$11:E$15,1),1),"Falsche Bodenart")))))</f>
        <v>C</v>
      </c>
      <c r="V99" s="52" t="str">
        <f>IF(OR(C99=""),"",SUM(F99,J99,N99)*VLOOKUP(S99,Gehaltsklassen!$B$34:$D$38,2,FALSE))</f>
        <v/>
      </c>
      <c r="W99" s="52" t="str">
        <f>IF(OR(C99=""),"",SUM(F99,J99,N99)*VLOOKUP(S99,Gehaltsklassen!$B$34:$D$38,2,FALSE)*C99)</f>
        <v/>
      </c>
      <c r="X99" s="52" t="str">
        <f>IF(OR(C99=""),"",SUM(F99,J99,N99)*VLOOKUP(S99,Gehaltsklassen!$B$34:$D$38,3,FALSE))</f>
        <v/>
      </c>
      <c r="Y99" s="52" t="str">
        <f>IF(OR(C99=""),"",SUM(F99,J99,N99)*VLOOKUP(S99,Gehaltsklassen!$B$34:$D$38,3,FALSE)*C99)</f>
        <v/>
      </c>
      <c r="Z99" s="54" t="str">
        <f>IF(OR(C99=""),"",(SUM(G99,K99,O99)*VLOOKUP(U99,Gehaltsklassen!$B$34:$D$38,2,FALSE)))</f>
        <v/>
      </c>
      <c r="AA99" s="54" t="str">
        <f>IF(OR(C99=""),"",(SUM(G99,K99,O99)*VLOOKUP(U99,Gehaltsklassen!$B$34:$D$38,2,FALSE))*C99)</f>
        <v/>
      </c>
      <c r="AB99" s="53" t="str">
        <f>IF(OR(C99=""),"",(SUM(G99,K99,O99)*VLOOKUP(U99,Gehaltsklassen!$B$34:$D$38,3,FALSE)))</f>
        <v/>
      </c>
      <c r="AC99" s="53" t="str">
        <f>IF(OR(C99=""),"",(SUM(G99,K99,O99)*VLOOKUP(U99,Gehaltsklassen!$B$34:$D$38,3,FALSE))*C99)</f>
        <v/>
      </c>
    </row>
    <row r="100" spans="1:29" ht="31.9" customHeight="1" x14ac:dyDescent="0.2">
      <c r="A100" s="74" t="str">
        <f>IF(C100="","",MAX($A$11:A99)+1)</f>
        <v/>
      </c>
      <c r="B100" s="75" t="str">
        <f>IF('N-Bedarf-SK §13a'!B98="","",'N-Bedarf-SK §13a'!B98)</f>
        <v/>
      </c>
      <c r="C100" s="49" t="str">
        <f>IF('N-Bedarf-SK §13a'!C98="","",'N-Bedarf-SK §13a'!C98)</f>
        <v/>
      </c>
      <c r="D100" s="88" t="str">
        <f>IF('N-Bedarf-SK §13a'!D98="","",'N-Bedarf-SK §13a'!D98)</f>
        <v/>
      </c>
      <c r="E100" s="49" t="str">
        <f>IF('N-Bedarf-SK §13a'!G98="","",'N-Bedarf-SK §13a'!G98)</f>
        <v/>
      </c>
      <c r="F100" s="50" t="str">
        <f>IF(OR(D100="Spargel 2. Standjahr",D100="Spargel 1. Standjahr"),78,IF(OR(D100="",D100="keine",E100=""),"",IF(D100="Wie Nbedarf",VLOOKUP('N-Bedarf SK'!D98,PSollSK,3,FALSE)*E100, VLOOKUP(D100,PSollSK,3,FALSE)*E100)))</f>
        <v/>
      </c>
      <c r="G100" s="50" t="str">
        <f>IF(OR(D100="",D100="keine",E100=""),"",IF(D100="Wie Nbedarf",VLOOKUP('N-Bedarf SK'!D98,PSollSK,4,FALSE)*E100, VLOOKUP(D100,PSollSK,4,FALSE)*E100))</f>
        <v/>
      </c>
      <c r="H100" s="88"/>
      <c r="I100" s="49"/>
      <c r="J100" s="50" t="str">
        <f t="shared" si="4"/>
        <v/>
      </c>
      <c r="K100" s="50" t="str">
        <f t="shared" si="6"/>
        <v/>
      </c>
      <c r="L100" s="88"/>
      <c r="M100" s="49"/>
      <c r="N100" s="50" t="str">
        <f t="shared" si="5"/>
        <v/>
      </c>
      <c r="O100" s="50" t="str">
        <f t="shared" si="7"/>
        <v/>
      </c>
      <c r="P100" s="51"/>
      <c r="Q100" s="78" t="s">
        <v>261</v>
      </c>
      <c r="R100" s="49"/>
      <c r="S100" s="32" t="str">
        <f>IF(R100="","C",INDEX(Gehaltsklassen!A$11:A$15,MATCH(R100,Gehaltsklassen!D$11:D$15,1),1))</f>
        <v>C</v>
      </c>
      <c r="T100" s="49"/>
      <c r="U100" s="32" t="str">
        <f>IF(T100="","C",IF(T100="","C",IF(Q100="I",INDEX(Gehaltsklassen!A$11:A$15,MATCH(T100,Gehaltsklassen!C$11:C$15,1),1),IF(Q100="II",INDEX(Gehaltsklassen!A$11:A$15,MATCH(T100,Gehaltsklassen!D$11:D$15,1),1),IF(Q100="III",INDEX(Gehaltsklassen!A$11:A$15,MATCH(T100,Gehaltsklassen!E$11:E$15,1),1),"Falsche Bodenart")))))</f>
        <v>C</v>
      </c>
      <c r="V100" s="52" t="str">
        <f>IF(OR(C100=""),"",SUM(F100,J100,N100)*VLOOKUP(S100,Gehaltsklassen!$B$34:$D$38,2,FALSE))</f>
        <v/>
      </c>
      <c r="W100" s="52" t="str">
        <f>IF(OR(C100=""),"",SUM(F100,J100,N100)*VLOOKUP(S100,Gehaltsklassen!$B$34:$D$38,2,FALSE)*C100)</f>
        <v/>
      </c>
      <c r="X100" s="52" t="str">
        <f>IF(OR(C100=""),"",SUM(F100,J100,N100)*VLOOKUP(S100,Gehaltsklassen!$B$34:$D$38,3,FALSE))</f>
        <v/>
      </c>
      <c r="Y100" s="52" t="str">
        <f>IF(OR(C100=""),"",SUM(F100,J100,N100)*VLOOKUP(S100,Gehaltsklassen!$B$34:$D$38,3,FALSE)*C100)</f>
        <v/>
      </c>
      <c r="Z100" s="54" t="str">
        <f>IF(OR(C100=""),"",(SUM(G100,K100,O100)*VLOOKUP(U100,Gehaltsklassen!$B$34:$D$38,2,FALSE)))</f>
        <v/>
      </c>
      <c r="AA100" s="54" t="str">
        <f>IF(OR(C100=""),"",(SUM(G100,K100,O100)*VLOOKUP(U100,Gehaltsklassen!$B$34:$D$38,2,FALSE))*C100)</f>
        <v/>
      </c>
      <c r="AB100" s="53" t="str">
        <f>IF(OR(C100=""),"",(SUM(G100,K100,O100)*VLOOKUP(U100,Gehaltsklassen!$B$34:$D$38,3,FALSE)))</f>
        <v/>
      </c>
      <c r="AC100" s="53" t="str">
        <f>IF(OR(C100=""),"",(SUM(G100,K100,O100)*VLOOKUP(U100,Gehaltsklassen!$B$34:$D$38,3,FALSE))*C100)</f>
        <v/>
      </c>
    </row>
    <row r="101" spans="1:29" ht="31.9" customHeight="1" x14ac:dyDescent="0.2">
      <c r="A101" s="74" t="str">
        <f>IF(C101="","",MAX($A$11:A100)+1)</f>
        <v/>
      </c>
      <c r="B101" s="75" t="str">
        <f>IF('N-Bedarf-SK §13a'!B99="","",'N-Bedarf-SK §13a'!B99)</f>
        <v/>
      </c>
      <c r="C101" s="49" t="str">
        <f>IF('N-Bedarf-SK §13a'!C99="","",'N-Bedarf-SK §13a'!C99)</f>
        <v/>
      </c>
      <c r="D101" s="88" t="str">
        <f>IF('N-Bedarf-SK §13a'!D99="","",'N-Bedarf-SK §13a'!D99)</f>
        <v/>
      </c>
      <c r="E101" s="49" t="str">
        <f>IF('N-Bedarf-SK §13a'!G99="","",'N-Bedarf-SK §13a'!G99)</f>
        <v/>
      </c>
      <c r="F101" s="50" t="str">
        <f>IF(OR(D101="Spargel 2. Standjahr",D101="Spargel 1. Standjahr"),78,IF(OR(D101="",D101="keine",E101=""),"",IF(D101="Wie Nbedarf",VLOOKUP('N-Bedarf SK'!D99,PSollSK,3,FALSE)*E101, VLOOKUP(D101,PSollSK,3,FALSE)*E101)))</f>
        <v/>
      </c>
      <c r="G101" s="50" t="str">
        <f>IF(OR(D101="",D101="keine",E101=""),"",IF(D101="Wie Nbedarf",VLOOKUP('N-Bedarf SK'!D99,PSollSK,4,FALSE)*E101, VLOOKUP(D101,PSollSK,4,FALSE)*E101))</f>
        <v/>
      </c>
      <c r="H101" s="88"/>
      <c r="I101" s="49"/>
      <c r="J101" s="50" t="str">
        <f t="shared" si="4"/>
        <v/>
      </c>
      <c r="K101" s="50" t="str">
        <f t="shared" si="6"/>
        <v/>
      </c>
      <c r="L101" s="88"/>
      <c r="M101" s="49"/>
      <c r="N101" s="50" t="str">
        <f t="shared" si="5"/>
        <v/>
      </c>
      <c r="O101" s="50" t="str">
        <f t="shared" si="7"/>
        <v/>
      </c>
      <c r="P101" s="51"/>
      <c r="Q101" s="78" t="s">
        <v>261</v>
      </c>
      <c r="R101" s="49"/>
      <c r="S101" s="32" t="str">
        <f>IF(R101="","C",INDEX(Gehaltsklassen!A$11:A$15,MATCH(R101,Gehaltsklassen!D$11:D$15,1),1))</f>
        <v>C</v>
      </c>
      <c r="T101" s="49"/>
      <c r="U101" s="32" t="str">
        <f>IF(T101="","C",IF(T101="","C",IF(Q101="I",INDEX(Gehaltsklassen!A$11:A$15,MATCH(T101,Gehaltsklassen!C$11:C$15,1),1),IF(Q101="II",INDEX(Gehaltsklassen!A$11:A$15,MATCH(T101,Gehaltsklassen!D$11:D$15,1),1),IF(Q101="III",INDEX(Gehaltsklassen!A$11:A$15,MATCH(T101,Gehaltsklassen!E$11:E$15,1),1),"Falsche Bodenart")))))</f>
        <v>C</v>
      </c>
      <c r="V101" s="52" t="str">
        <f>IF(OR(C101=""),"",SUM(F101,J101,N101)*VLOOKUP(S101,Gehaltsklassen!$B$34:$D$38,2,FALSE))</f>
        <v/>
      </c>
      <c r="W101" s="52" t="str">
        <f>IF(OR(C101=""),"",SUM(F101,J101,N101)*VLOOKUP(S101,Gehaltsklassen!$B$34:$D$38,2,FALSE)*C101)</f>
        <v/>
      </c>
      <c r="X101" s="52" t="str">
        <f>IF(OR(C101=""),"",SUM(F101,J101,N101)*VLOOKUP(S101,Gehaltsklassen!$B$34:$D$38,3,FALSE))</f>
        <v/>
      </c>
      <c r="Y101" s="52" t="str">
        <f>IF(OR(C101=""),"",SUM(F101,J101,N101)*VLOOKUP(S101,Gehaltsklassen!$B$34:$D$38,3,FALSE)*C101)</f>
        <v/>
      </c>
      <c r="Z101" s="54" t="str">
        <f>IF(OR(C101=""),"",(SUM(G101,K101,O101)*VLOOKUP(U101,Gehaltsklassen!$B$34:$D$38,2,FALSE)))</f>
        <v/>
      </c>
      <c r="AA101" s="54" t="str">
        <f>IF(OR(C101=""),"",(SUM(G101,K101,O101)*VLOOKUP(U101,Gehaltsklassen!$B$34:$D$38,2,FALSE))*C101)</f>
        <v/>
      </c>
      <c r="AB101" s="53" t="str">
        <f>IF(OR(C101=""),"",(SUM(G101,K101,O101)*VLOOKUP(U101,Gehaltsklassen!$B$34:$D$38,3,FALSE)))</f>
        <v/>
      </c>
      <c r="AC101" s="53" t="str">
        <f>IF(OR(C101=""),"",(SUM(G101,K101,O101)*VLOOKUP(U101,Gehaltsklassen!$B$34:$D$38,3,FALSE))*C101)</f>
        <v/>
      </c>
    </row>
    <row r="102" spans="1:29" ht="31.9" customHeight="1" x14ac:dyDescent="0.2">
      <c r="A102" s="74" t="str">
        <f>IF(C102="","",MAX($A$11:A101)+1)</f>
        <v/>
      </c>
      <c r="B102" s="75" t="str">
        <f>IF('N-Bedarf-SK §13a'!B100="","",'N-Bedarf-SK §13a'!B100)</f>
        <v/>
      </c>
      <c r="C102" s="49" t="str">
        <f>IF('N-Bedarf-SK §13a'!C100="","",'N-Bedarf-SK §13a'!C100)</f>
        <v/>
      </c>
      <c r="D102" s="88" t="str">
        <f>IF('N-Bedarf-SK §13a'!D100="","",'N-Bedarf-SK §13a'!D100)</f>
        <v/>
      </c>
      <c r="E102" s="49" t="str">
        <f>IF('N-Bedarf-SK §13a'!G100="","",'N-Bedarf-SK §13a'!G100)</f>
        <v/>
      </c>
      <c r="F102" s="50" t="str">
        <f>IF(OR(D102="Spargel 2. Standjahr",D102="Spargel 1. Standjahr"),78,IF(OR(D102="",D102="keine",E102=""),"",IF(D102="Wie Nbedarf",VLOOKUP('N-Bedarf SK'!D100,PSollSK,3,FALSE)*E102, VLOOKUP(D102,PSollSK,3,FALSE)*E102)))</f>
        <v/>
      </c>
      <c r="G102" s="50" t="str">
        <f>IF(OR(D102="",D102="keine",E102=""),"",IF(D102="Wie Nbedarf",VLOOKUP('N-Bedarf SK'!D100,PSollSK,4,FALSE)*E102, VLOOKUP(D102,PSollSK,4,FALSE)*E102))</f>
        <v/>
      </c>
      <c r="H102" s="88"/>
      <c r="I102" s="49"/>
      <c r="J102" s="50" t="str">
        <f t="shared" si="4"/>
        <v/>
      </c>
      <c r="K102" s="50" t="str">
        <f t="shared" si="6"/>
        <v/>
      </c>
      <c r="L102" s="88"/>
      <c r="M102" s="49"/>
      <c r="N102" s="50" t="str">
        <f t="shared" si="5"/>
        <v/>
      </c>
      <c r="O102" s="50" t="str">
        <f t="shared" si="7"/>
        <v/>
      </c>
      <c r="P102" s="51"/>
      <c r="Q102" s="78" t="s">
        <v>261</v>
      </c>
      <c r="R102" s="49"/>
      <c r="S102" s="32" t="str">
        <f>IF(R102="","C",INDEX(Gehaltsklassen!A$11:A$15,MATCH(R102,Gehaltsklassen!D$11:D$15,1),1))</f>
        <v>C</v>
      </c>
      <c r="T102" s="49"/>
      <c r="U102" s="32" t="str">
        <f>IF(T102="","C",IF(T102="","C",IF(Q102="I",INDEX(Gehaltsklassen!A$11:A$15,MATCH(T102,Gehaltsklassen!C$11:C$15,1),1),IF(Q102="II",INDEX(Gehaltsklassen!A$11:A$15,MATCH(T102,Gehaltsklassen!D$11:D$15,1),1),IF(Q102="III",INDEX(Gehaltsklassen!A$11:A$15,MATCH(T102,Gehaltsklassen!E$11:E$15,1),1),"Falsche Bodenart")))))</f>
        <v>C</v>
      </c>
      <c r="V102" s="52" t="str">
        <f>IF(OR(C102=""),"",SUM(F102,J102,N102)*VLOOKUP(S102,Gehaltsklassen!$B$34:$D$38,2,FALSE))</f>
        <v/>
      </c>
      <c r="W102" s="52" t="str">
        <f>IF(OR(C102=""),"",SUM(F102,J102,N102)*VLOOKUP(S102,Gehaltsklassen!$B$34:$D$38,2,FALSE)*C102)</f>
        <v/>
      </c>
      <c r="X102" s="52" t="str">
        <f>IF(OR(C102=""),"",SUM(F102,J102,N102)*VLOOKUP(S102,Gehaltsklassen!$B$34:$D$38,3,FALSE))</f>
        <v/>
      </c>
      <c r="Y102" s="52" t="str">
        <f>IF(OR(C102=""),"",SUM(F102,J102,N102)*VLOOKUP(S102,Gehaltsklassen!$B$34:$D$38,3,FALSE)*C102)</f>
        <v/>
      </c>
      <c r="Z102" s="54" t="str">
        <f>IF(OR(C102=""),"",(SUM(G102,K102,O102)*VLOOKUP(U102,Gehaltsklassen!$B$34:$D$38,2,FALSE)))</f>
        <v/>
      </c>
      <c r="AA102" s="54" t="str">
        <f>IF(OR(C102=""),"",(SUM(G102,K102,O102)*VLOOKUP(U102,Gehaltsklassen!$B$34:$D$38,2,FALSE))*C102)</f>
        <v/>
      </c>
      <c r="AB102" s="53" t="str">
        <f>IF(OR(C102=""),"",(SUM(G102,K102,O102)*VLOOKUP(U102,Gehaltsklassen!$B$34:$D$38,3,FALSE)))</f>
        <v/>
      </c>
      <c r="AC102" s="53" t="str">
        <f>IF(OR(C102=""),"",(SUM(G102,K102,O102)*VLOOKUP(U102,Gehaltsklassen!$B$34:$D$38,3,FALSE))*C102)</f>
        <v/>
      </c>
    </row>
    <row r="103" spans="1:29" ht="31.9" customHeight="1" x14ac:dyDescent="0.2">
      <c r="A103" s="74" t="str">
        <f>IF(C103="","",MAX($A$11:A102)+1)</f>
        <v/>
      </c>
      <c r="B103" s="75" t="str">
        <f>IF('N-Bedarf-SK §13a'!B101="","",'N-Bedarf-SK §13a'!B101)</f>
        <v/>
      </c>
      <c r="C103" s="49" t="str">
        <f>IF('N-Bedarf-SK §13a'!C101="","",'N-Bedarf-SK §13a'!C101)</f>
        <v/>
      </c>
      <c r="D103" s="88" t="str">
        <f>IF('N-Bedarf-SK §13a'!D101="","",'N-Bedarf-SK §13a'!D101)</f>
        <v/>
      </c>
      <c r="E103" s="49" t="str">
        <f>IF('N-Bedarf-SK §13a'!G101="","",'N-Bedarf-SK §13a'!G101)</f>
        <v/>
      </c>
      <c r="F103" s="50" t="str">
        <f>IF(OR(D103="Spargel 2. Standjahr",D103="Spargel 1. Standjahr"),78,IF(OR(D103="",D103="keine",E103=""),"",IF(D103="Wie Nbedarf",VLOOKUP('N-Bedarf SK'!D101,PSollSK,3,FALSE)*E103, VLOOKUP(D103,PSollSK,3,FALSE)*E103)))</f>
        <v/>
      </c>
      <c r="G103" s="50" t="str">
        <f>IF(OR(D103="",D103="keine",E103=""),"",IF(D103="Wie Nbedarf",VLOOKUP('N-Bedarf SK'!D101,PSollSK,4,FALSE)*E103, VLOOKUP(D103,PSollSK,4,FALSE)*E103))</f>
        <v/>
      </c>
      <c r="H103" s="88"/>
      <c r="I103" s="49"/>
      <c r="J103" s="50" t="str">
        <f t="shared" si="4"/>
        <v/>
      </c>
      <c r="K103" s="50" t="str">
        <f t="shared" si="6"/>
        <v/>
      </c>
      <c r="L103" s="88"/>
      <c r="M103" s="49"/>
      <c r="N103" s="50" t="str">
        <f t="shared" si="5"/>
        <v/>
      </c>
      <c r="O103" s="50" t="str">
        <f t="shared" si="7"/>
        <v/>
      </c>
      <c r="P103" s="51"/>
      <c r="Q103" s="78" t="s">
        <v>261</v>
      </c>
      <c r="R103" s="49"/>
      <c r="S103" s="32" t="str">
        <f>IF(R103="","C",INDEX(Gehaltsklassen!A$11:A$15,MATCH(R103,Gehaltsklassen!D$11:D$15,1),1))</f>
        <v>C</v>
      </c>
      <c r="T103" s="49"/>
      <c r="U103" s="32" t="str">
        <f>IF(T103="","C",IF(T103="","C",IF(Q103="I",INDEX(Gehaltsklassen!A$11:A$15,MATCH(T103,Gehaltsklassen!C$11:C$15,1),1),IF(Q103="II",INDEX(Gehaltsklassen!A$11:A$15,MATCH(T103,Gehaltsklassen!D$11:D$15,1),1),IF(Q103="III",INDEX(Gehaltsklassen!A$11:A$15,MATCH(T103,Gehaltsklassen!E$11:E$15,1),1),"Falsche Bodenart")))))</f>
        <v>C</v>
      </c>
      <c r="V103" s="52" t="str">
        <f>IF(OR(C103=""),"",SUM(F103,J103,N103)*VLOOKUP(S103,Gehaltsklassen!$B$34:$D$38,2,FALSE))</f>
        <v/>
      </c>
      <c r="W103" s="52" t="str">
        <f>IF(OR(C103=""),"",SUM(F103,J103,N103)*VLOOKUP(S103,Gehaltsklassen!$B$34:$D$38,2,FALSE)*C103)</f>
        <v/>
      </c>
      <c r="X103" s="52" t="str">
        <f>IF(OR(C103=""),"",SUM(F103,J103,N103)*VLOOKUP(S103,Gehaltsklassen!$B$34:$D$38,3,FALSE))</f>
        <v/>
      </c>
      <c r="Y103" s="52" t="str">
        <f>IF(OR(C103=""),"",SUM(F103,J103,N103)*VLOOKUP(S103,Gehaltsklassen!$B$34:$D$38,3,FALSE)*C103)</f>
        <v/>
      </c>
      <c r="Z103" s="54" t="str">
        <f>IF(OR(C103=""),"",(SUM(G103,K103,O103)*VLOOKUP(U103,Gehaltsklassen!$B$34:$D$38,2,FALSE)))</f>
        <v/>
      </c>
      <c r="AA103" s="54" t="str">
        <f>IF(OR(C103=""),"",(SUM(G103,K103,O103)*VLOOKUP(U103,Gehaltsklassen!$B$34:$D$38,2,FALSE))*C103)</f>
        <v/>
      </c>
      <c r="AB103" s="53" t="str">
        <f>IF(OR(C103=""),"",(SUM(G103,K103,O103)*VLOOKUP(U103,Gehaltsklassen!$B$34:$D$38,3,FALSE)))</f>
        <v/>
      </c>
      <c r="AC103" s="53" t="str">
        <f>IF(OR(C103=""),"",(SUM(G103,K103,O103)*VLOOKUP(U103,Gehaltsklassen!$B$34:$D$38,3,FALSE))*C103)</f>
        <v/>
      </c>
    </row>
    <row r="104" spans="1:29" ht="31.9" customHeight="1" x14ac:dyDescent="0.2">
      <c r="A104" s="74" t="str">
        <f>IF(C104="","",MAX($A$11:A103)+1)</f>
        <v/>
      </c>
      <c r="B104" s="75" t="str">
        <f>IF('N-Bedarf-SK §13a'!B102="","",'N-Bedarf-SK §13a'!B102)</f>
        <v/>
      </c>
      <c r="C104" s="49" t="str">
        <f>IF('N-Bedarf-SK §13a'!C102="","",'N-Bedarf-SK §13a'!C102)</f>
        <v/>
      </c>
      <c r="D104" s="88" t="str">
        <f>IF('N-Bedarf-SK §13a'!D102="","",'N-Bedarf-SK §13a'!D102)</f>
        <v/>
      </c>
      <c r="E104" s="49" t="str">
        <f>IF('N-Bedarf-SK §13a'!G102="","",'N-Bedarf-SK §13a'!G102)</f>
        <v/>
      </c>
      <c r="F104" s="50" t="str">
        <f>IF(OR(D104="Spargel 2. Standjahr",D104="Spargel 1. Standjahr"),78,IF(OR(D104="",D104="keine",E104=""),"",IF(D104="Wie Nbedarf",VLOOKUP('N-Bedarf SK'!D102,PSollSK,3,FALSE)*E104, VLOOKUP(D104,PSollSK,3,FALSE)*E104)))</f>
        <v/>
      </c>
      <c r="G104" s="50" t="str">
        <f>IF(OR(D104="",D104="keine",E104=""),"",IF(D104="Wie Nbedarf",VLOOKUP('N-Bedarf SK'!D102,PSollSK,4,FALSE)*E104, VLOOKUP(D104,PSollSK,4,FALSE)*E104))</f>
        <v/>
      </c>
      <c r="H104" s="88"/>
      <c r="I104" s="49"/>
      <c r="J104" s="50" t="str">
        <f t="shared" si="4"/>
        <v/>
      </c>
      <c r="K104" s="50" t="str">
        <f t="shared" si="6"/>
        <v/>
      </c>
      <c r="L104" s="88"/>
      <c r="M104" s="49"/>
      <c r="N104" s="50" t="str">
        <f t="shared" si="5"/>
        <v/>
      </c>
      <c r="O104" s="50" t="str">
        <f t="shared" si="7"/>
        <v/>
      </c>
      <c r="P104" s="51"/>
      <c r="Q104" s="78" t="s">
        <v>261</v>
      </c>
      <c r="R104" s="49"/>
      <c r="S104" s="32" t="str">
        <f>IF(R104="","C",INDEX(Gehaltsklassen!A$11:A$15,MATCH(R104,Gehaltsklassen!D$11:D$15,1),1))</f>
        <v>C</v>
      </c>
      <c r="T104" s="49"/>
      <c r="U104" s="32" t="str">
        <f>IF(T104="","C",IF(T104="","C",IF(Q104="I",INDEX(Gehaltsklassen!A$11:A$15,MATCH(T104,Gehaltsklassen!C$11:C$15,1),1),IF(Q104="II",INDEX(Gehaltsklassen!A$11:A$15,MATCH(T104,Gehaltsklassen!D$11:D$15,1),1),IF(Q104="III",INDEX(Gehaltsklassen!A$11:A$15,MATCH(T104,Gehaltsklassen!E$11:E$15,1),1),"Falsche Bodenart")))))</f>
        <v>C</v>
      </c>
      <c r="V104" s="52" t="str">
        <f>IF(OR(C104=""),"",SUM(F104,J104,N104)*VLOOKUP(S104,Gehaltsklassen!$B$34:$D$38,2,FALSE))</f>
        <v/>
      </c>
      <c r="W104" s="52" t="str">
        <f>IF(OR(C104=""),"",SUM(F104,J104,N104)*VLOOKUP(S104,Gehaltsklassen!$B$34:$D$38,2,FALSE)*C104)</f>
        <v/>
      </c>
      <c r="X104" s="52" t="str">
        <f>IF(OR(C104=""),"",SUM(F104,J104,N104)*VLOOKUP(S104,Gehaltsklassen!$B$34:$D$38,3,FALSE))</f>
        <v/>
      </c>
      <c r="Y104" s="52" t="str">
        <f>IF(OR(C104=""),"",SUM(F104,J104,N104)*VLOOKUP(S104,Gehaltsklassen!$B$34:$D$38,3,FALSE)*C104)</f>
        <v/>
      </c>
      <c r="Z104" s="54" t="str">
        <f>IF(OR(C104=""),"",(SUM(G104,K104,O104)*VLOOKUP(U104,Gehaltsklassen!$B$34:$D$38,2,FALSE)))</f>
        <v/>
      </c>
      <c r="AA104" s="54" t="str">
        <f>IF(OR(C104=""),"",(SUM(G104,K104,O104)*VLOOKUP(U104,Gehaltsklassen!$B$34:$D$38,2,FALSE))*C104)</f>
        <v/>
      </c>
      <c r="AB104" s="53" t="str">
        <f>IF(OR(C104=""),"",(SUM(G104,K104,O104)*VLOOKUP(U104,Gehaltsklassen!$B$34:$D$38,3,FALSE)))</f>
        <v/>
      </c>
      <c r="AC104" s="53" t="str">
        <f>IF(OR(C104=""),"",(SUM(G104,K104,O104)*VLOOKUP(U104,Gehaltsklassen!$B$34:$D$38,3,FALSE))*C104)</f>
        <v/>
      </c>
    </row>
    <row r="105" spans="1:29" ht="31.9" customHeight="1" x14ac:dyDescent="0.2">
      <c r="A105" s="74" t="str">
        <f>IF(C105="","",MAX($A$11:A104)+1)</f>
        <v/>
      </c>
      <c r="B105" s="75" t="str">
        <f>IF('N-Bedarf-SK §13a'!B103="","",'N-Bedarf-SK §13a'!B103)</f>
        <v/>
      </c>
      <c r="C105" s="49" t="str">
        <f>IF('N-Bedarf-SK §13a'!C103="","",'N-Bedarf-SK §13a'!C103)</f>
        <v/>
      </c>
      <c r="D105" s="88" t="str">
        <f>IF('N-Bedarf-SK §13a'!D103="","",'N-Bedarf-SK §13a'!D103)</f>
        <v/>
      </c>
      <c r="E105" s="49" t="str">
        <f>IF('N-Bedarf-SK §13a'!G103="","",'N-Bedarf-SK §13a'!G103)</f>
        <v/>
      </c>
      <c r="F105" s="50" t="str">
        <f>IF(OR(D105="Spargel 2. Standjahr",D105="Spargel 1. Standjahr"),78,IF(OR(D105="",D105="keine",E105=""),"",IF(D105="Wie Nbedarf",VLOOKUP('N-Bedarf SK'!D103,PSollSK,3,FALSE)*E105, VLOOKUP(D105,PSollSK,3,FALSE)*E105)))</f>
        <v/>
      </c>
      <c r="G105" s="50" t="str">
        <f>IF(OR(D105="",D105="keine",E105=""),"",IF(D105="Wie Nbedarf",VLOOKUP('N-Bedarf SK'!D103,PSollSK,4,FALSE)*E105, VLOOKUP(D105,PSollSK,4,FALSE)*E105))</f>
        <v/>
      </c>
      <c r="H105" s="88"/>
      <c r="I105" s="49"/>
      <c r="J105" s="50" t="str">
        <f t="shared" si="4"/>
        <v/>
      </c>
      <c r="K105" s="50" t="str">
        <f t="shared" si="6"/>
        <v/>
      </c>
      <c r="L105" s="88"/>
      <c r="M105" s="49"/>
      <c r="N105" s="50" t="str">
        <f t="shared" si="5"/>
        <v/>
      </c>
      <c r="O105" s="50" t="str">
        <f t="shared" si="7"/>
        <v/>
      </c>
      <c r="P105" s="51"/>
      <c r="Q105" s="78" t="s">
        <v>261</v>
      </c>
      <c r="R105" s="49"/>
      <c r="S105" s="32" t="str">
        <f>IF(R105="","C",INDEX(Gehaltsklassen!A$11:A$15,MATCH(R105,Gehaltsklassen!D$11:D$15,1),1))</f>
        <v>C</v>
      </c>
      <c r="T105" s="49"/>
      <c r="U105" s="32" t="str">
        <f>IF(T105="","C",IF(T105="","C",IF(Q105="I",INDEX(Gehaltsklassen!A$11:A$15,MATCH(T105,Gehaltsklassen!C$11:C$15,1),1),IF(Q105="II",INDEX(Gehaltsklassen!A$11:A$15,MATCH(T105,Gehaltsklassen!D$11:D$15,1),1),IF(Q105="III",INDEX(Gehaltsklassen!A$11:A$15,MATCH(T105,Gehaltsklassen!E$11:E$15,1),1),"Falsche Bodenart")))))</f>
        <v>C</v>
      </c>
      <c r="V105" s="52" t="str">
        <f>IF(OR(C105=""),"",SUM(F105,J105,N105)*VLOOKUP(S105,Gehaltsklassen!$B$34:$D$38,2,FALSE))</f>
        <v/>
      </c>
      <c r="W105" s="52" t="str">
        <f>IF(OR(C105=""),"",SUM(F105,J105,N105)*VLOOKUP(S105,Gehaltsklassen!$B$34:$D$38,2,FALSE)*C105)</f>
        <v/>
      </c>
      <c r="X105" s="52" t="str">
        <f>IF(OR(C105=""),"",SUM(F105,J105,N105)*VLOOKUP(S105,Gehaltsklassen!$B$34:$D$38,3,FALSE))</f>
        <v/>
      </c>
      <c r="Y105" s="52" t="str">
        <f>IF(OR(C105=""),"",SUM(F105,J105,N105)*VLOOKUP(S105,Gehaltsklassen!$B$34:$D$38,3,FALSE)*C105)</f>
        <v/>
      </c>
      <c r="Z105" s="54" t="str">
        <f>IF(OR(C105=""),"",(SUM(G105,K105,O105)*VLOOKUP(U105,Gehaltsklassen!$B$34:$D$38,2,FALSE)))</f>
        <v/>
      </c>
      <c r="AA105" s="54" t="str">
        <f>IF(OR(C105=""),"",(SUM(G105,K105,O105)*VLOOKUP(U105,Gehaltsklassen!$B$34:$D$38,2,FALSE))*C105)</f>
        <v/>
      </c>
      <c r="AB105" s="53" t="str">
        <f>IF(OR(C105=""),"",(SUM(G105,K105,O105)*VLOOKUP(U105,Gehaltsklassen!$B$34:$D$38,3,FALSE)))</f>
        <v/>
      </c>
      <c r="AC105" s="53" t="str">
        <f>IF(OR(C105=""),"",(SUM(G105,K105,O105)*VLOOKUP(U105,Gehaltsklassen!$B$34:$D$38,3,FALSE))*C105)</f>
        <v/>
      </c>
    </row>
    <row r="106" spans="1:29" ht="31.9" customHeight="1" x14ac:dyDescent="0.2">
      <c r="A106" s="74" t="str">
        <f>IF(C106="","",MAX($A$11:A105)+1)</f>
        <v/>
      </c>
      <c r="B106" s="75" t="str">
        <f>IF('N-Bedarf-SK §13a'!B104="","",'N-Bedarf-SK §13a'!B104)</f>
        <v/>
      </c>
      <c r="C106" s="49" t="str">
        <f>IF('N-Bedarf-SK §13a'!C104="","",'N-Bedarf-SK §13a'!C104)</f>
        <v/>
      </c>
      <c r="D106" s="88" t="str">
        <f>IF('N-Bedarf-SK §13a'!D104="","",'N-Bedarf-SK §13a'!D104)</f>
        <v/>
      </c>
      <c r="E106" s="49" t="str">
        <f>IF('N-Bedarf-SK §13a'!G104="","",'N-Bedarf-SK §13a'!G104)</f>
        <v/>
      </c>
      <c r="F106" s="50" t="str">
        <f>IF(OR(D106="Spargel 2. Standjahr",D106="Spargel 1. Standjahr"),78,IF(OR(D106="",D106="keine",E106=""),"",IF(D106="Wie Nbedarf",VLOOKUP('N-Bedarf SK'!D104,PSollSK,3,FALSE)*E106, VLOOKUP(D106,PSollSK,3,FALSE)*E106)))</f>
        <v/>
      </c>
      <c r="G106" s="50" t="str">
        <f>IF(OR(D106="",D106="keine",E106=""),"",IF(D106="Wie Nbedarf",VLOOKUP('N-Bedarf SK'!D104,PSollSK,4,FALSE)*E106, VLOOKUP(D106,PSollSK,4,FALSE)*E106))</f>
        <v/>
      </c>
      <c r="H106" s="88"/>
      <c r="I106" s="49"/>
      <c r="J106" s="50" t="str">
        <f t="shared" si="4"/>
        <v/>
      </c>
      <c r="K106" s="50" t="str">
        <f t="shared" si="6"/>
        <v/>
      </c>
      <c r="L106" s="88"/>
      <c r="M106" s="49"/>
      <c r="N106" s="50" t="str">
        <f t="shared" si="5"/>
        <v/>
      </c>
      <c r="O106" s="50" t="str">
        <f t="shared" si="7"/>
        <v/>
      </c>
      <c r="P106" s="51"/>
      <c r="Q106" s="78" t="s">
        <v>261</v>
      </c>
      <c r="R106" s="49"/>
      <c r="S106" s="32" t="str">
        <f>IF(R106="","C",INDEX(Gehaltsklassen!A$11:A$15,MATCH(R106,Gehaltsklassen!D$11:D$15,1),1))</f>
        <v>C</v>
      </c>
      <c r="T106" s="49"/>
      <c r="U106" s="32" t="str">
        <f>IF(T106="","C",IF(T106="","C",IF(Q106="I",INDEX(Gehaltsklassen!A$11:A$15,MATCH(T106,Gehaltsklassen!C$11:C$15,1),1),IF(Q106="II",INDEX(Gehaltsklassen!A$11:A$15,MATCH(T106,Gehaltsklassen!D$11:D$15,1),1),IF(Q106="III",INDEX(Gehaltsklassen!A$11:A$15,MATCH(T106,Gehaltsklassen!E$11:E$15,1),1),"Falsche Bodenart")))))</f>
        <v>C</v>
      </c>
      <c r="V106" s="52" t="str">
        <f>IF(OR(C106=""),"",SUM(F106,J106,N106)*VLOOKUP(S106,Gehaltsklassen!$B$34:$D$38,2,FALSE))</f>
        <v/>
      </c>
      <c r="W106" s="52" t="str">
        <f>IF(OR(C106=""),"",SUM(F106,J106,N106)*VLOOKUP(S106,Gehaltsklassen!$B$34:$D$38,2,FALSE)*C106)</f>
        <v/>
      </c>
      <c r="X106" s="52" t="str">
        <f>IF(OR(C106=""),"",SUM(F106,J106,N106)*VLOOKUP(S106,Gehaltsklassen!$B$34:$D$38,3,FALSE))</f>
        <v/>
      </c>
      <c r="Y106" s="52" t="str">
        <f>IF(OR(C106=""),"",SUM(F106,J106,N106)*VLOOKUP(S106,Gehaltsklassen!$B$34:$D$38,3,FALSE)*C106)</f>
        <v/>
      </c>
      <c r="Z106" s="54" t="str">
        <f>IF(OR(C106=""),"",(SUM(G106,K106,O106)*VLOOKUP(U106,Gehaltsklassen!$B$34:$D$38,2,FALSE)))</f>
        <v/>
      </c>
      <c r="AA106" s="54" t="str">
        <f>IF(OR(C106=""),"",(SUM(G106,K106,O106)*VLOOKUP(U106,Gehaltsklassen!$B$34:$D$38,2,FALSE))*C106)</f>
        <v/>
      </c>
      <c r="AB106" s="53" t="str">
        <f>IF(OR(C106=""),"",(SUM(G106,K106,O106)*VLOOKUP(U106,Gehaltsklassen!$B$34:$D$38,3,FALSE)))</f>
        <v/>
      </c>
      <c r="AC106" s="53" t="str">
        <f>IF(OR(C106=""),"",(SUM(G106,K106,O106)*VLOOKUP(U106,Gehaltsklassen!$B$34:$D$38,3,FALSE))*C106)</f>
        <v/>
      </c>
    </row>
    <row r="107" spans="1:29" ht="31.9" customHeight="1" x14ac:dyDescent="0.2">
      <c r="A107" s="74" t="str">
        <f>IF(C107="","",MAX($A$11:A106)+1)</f>
        <v/>
      </c>
      <c r="B107" s="75" t="str">
        <f>IF('N-Bedarf-SK §13a'!B105="","",'N-Bedarf-SK §13a'!B105)</f>
        <v/>
      </c>
      <c r="C107" s="49" t="str">
        <f>IF('N-Bedarf-SK §13a'!C105="","",'N-Bedarf-SK §13a'!C105)</f>
        <v/>
      </c>
      <c r="D107" s="88" t="str">
        <f>IF('N-Bedarf-SK §13a'!D105="","",'N-Bedarf-SK §13a'!D105)</f>
        <v/>
      </c>
      <c r="E107" s="49" t="str">
        <f>IF('N-Bedarf-SK §13a'!G105="","",'N-Bedarf-SK §13a'!G105)</f>
        <v/>
      </c>
      <c r="F107" s="50" t="str">
        <f>IF(OR(D107="Spargel 2. Standjahr",D107="Spargel 1. Standjahr"),78,IF(OR(D107="",D107="keine",E107=""),"",IF(D107="Wie Nbedarf",VLOOKUP('N-Bedarf SK'!D105,PSollSK,3,FALSE)*E107, VLOOKUP(D107,PSollSK,3,FALSE)*E107)))</f>
        <v/>
      </c>
      <c r="G107" s="50" t="str">
        <f>IF(OR(D107="",D107="keine",E107=""),"",IF(D107="Wie Nbedarf",VLOOKUP('N-Bedarf SK'!D105,PSollSK,4,FALSE)*E107, VLOOKUP(D107,PSollSK,4,FALSE)*E107))</f>
        <v/>
      </c>
      <c r="H107" s="88"/>
      <c r="I107" s="49"/>
      <c r="J107" s="50" t="str">
        <f t="shared" si="4"/>
        <v/>
      </c>
      <c r="K107" s="50" t="str">
        <f t="shared" si="6"/>
        <v/>
      </c>
      <c r="L107" s="88"/>
      <c r="M107" s="49"/>
      <c r="N107" s="50" t="str">
        <f t="shared" si="5"/>
        <v/>
      </c>
      <c r="O107" s="50" t="str">
        <f t="shared" si="7"/>
        <v/>
      </c>
      <c r="P107" s="51"/>
      <c r="Q107" s="78" t="s">
        <v>261</v>
      </c>
      <c r="R107" s="49"/>
      <c r="S107" s="32" t="str">
        <f>IF(R107="","C",INDEX(Gehaltsklassen!A$11:A$15,MATCH(R107,Gehaltsklassen!D$11:D$15,1),1))</f>
        <v>C</v>
      </c>
      <c r="T107" s="49"/>
      <c r="U107" s="32" t="str">
        <f>IF(T107="","C",IF(T107="","C",IF(Q107="I",INDEX(Gehaltsklassen!A$11:A$15,MATCH(T107,Gehaltsklassen!C$11:C$15,1),1),IF(Q107="II",INDEX(Gehaltsklassen!A$11:A$15,MATCH(T107,Gehaltsklassen!D$11:D$15,1),1),IF(Q107="III",INDEX(Gehaltsklassen!A$11:A$15,MATCH(T107,Gehaltsklassen!E$11:E$15,1),1),"Falsche Bodenart")))))</f>
        <v>C</v>
      </c>
      <c r="V107" s="52" t="str">
        <f>IF(OR(C107=""),"",SUM(F107,J107,N107)*VLOOKUP(S107,Gehaltsklassen!$B$34:$D$38,2,FALSE))</f>
        <v/>
      </c>
      <c r="W107" s="52" t="str">
        <f>IF(OR(C107=""),"",SUM(F107,J107,N107)*VLOOKUP(S107,Gehaltsklassen!$B$34:$D$38,2,FALSE)*C107)</f>
        <v/>
      </c>
      <c r="X107" s="52" t="str">
        <f>IF(OR(C107=""),"",SUM(F107,J107,N107)*VLOOKUP(S107,Gehaltsklassen!$B$34:$D$38,3,FALSE))</f>
        <v/>
      </c>
      <c r="Y107" s="52" t="str">
        <f>IF(OR(C107=""),"",SUM(F107,J107,N107)*VLOOKUP(S107,Gehaltsklassen!$B$34:$D$38,3,FALSE)*C107)</f>
        <v/>
      </c>
      <c r="Z107" s="54" t="str">
        <f>IF(OR(C107=""),"",(SUM(G107,K107,O107)*VLOOKUP(U107,Gehaltsklassen!$B$34:$D$38,2,FALSE)))</f>
        <v/>
      </c>
      <c r="AA107" s="54" t="str">
        <f>IF(OR(C107=""),"",(SUM(G107,K107,O107)*VLOOKUP(U107,Gehaltsklassen!$B$34:$D$38,2,FALSE))*C107)</f>
        <v/>
      </c>
      <c r="AB107" s="53" t="str">
        <f>IF(OR(C107=""),"",(SUM(G107,K107,O107)*VLOOKUP(U107,Gehaltsklassen!$B$34:$D$38,3,FALSE)))</f>
        <v/>
      </c>
      <c r="AC107" s="53" t="str">
        <f>IF(OR(C107=""),"",(SUM(G107,K107,O107)*VLOOKUP(U107,Gehaltsklassen!$B$34:$D$38,3,FALSE))*C107)</f>
        <v/>
      </c>
    </row>
    <row r="108" spans="1:29" ht="31.9" customHeight="1" x14ac:dyDescent="0.2">
      <c r="A108" s="74" t="str">
        <f>IF(C108="","",MAX($A$11:A107)+1)</f>
        <v/>
      </c>
      <c r="B108" s="75" t="str">
        <f>IF('N-Bedarf-SK §13a'!B106="","",'N-Bedarf-SK §13a'!B106)</f>
        <v/>
      </c>
      <c r="C108" s="49" t="str">
        <f>IF('N-Bedarf-SK §13a'!C106="","",'N-Bedarf-SK §13a'!C106)</f>
        <v/>
      </c>
      <c r="D108" s="88" t="str">
        <f>IF('N-Bedarf-SK §13a'!D106="","",'N-Bedarf-SK §13a'!D106)</f>
        <v/>
      </c>
      <c r="E108" s="49" t="str">
        <f>IF('N-Bedarf-SK §13a'!G106="","",'N-Bedarf-SK §13a'!G106)</f>
        <v/>
      </c>
      <c r="F108" s="50" t="str">
        <f>IF(OR(D108="Spargel 2. Standjahr",D108="Spargel 1. Standjahr"),78,IF(OR(D108="",D108="keine",E108=""),"",IF(D108="Wie Nbedarf",VLOOKUP('N-Bedarf SK'!D106,PSollSK,3,FALSE)*E108, VLOOKUP(D108,PSollSK,3,FALSE)*E108)))</f>
        <v/>
      </c>
      <c r="G108" s="50" t="str">
        <f>IF(OR(D108="",D108="keine",E108=""),"",IF(D108="Wie Nbedarf",VLOOKUP('N-Bedarf SK'!D106,PSollSK,4,FALSE)*E108, VLOOKUP(D108,PSollSK,4,FALSE)*E108))</f>
        <v/>
      </c>
      <c r="H108" s="88"/>
      <c r="I108" s="49"/>
      <c r="J108" s="50" t="str">
        <f t="shared" si="4"/>
        <v/>
      </c>
      <c r="K108" s="50" t="str">
        <f t="shared" si="6"/>
        <v/>
      </c>
      <c r="L108" s="88"/>
      <c r="M108" s="49"/>
      <c r="N108" s="50" t="str">
        <f t="shared" si="5"/>
        <v/>
      </c>
      <c r="O108" s="50" t="str">
        <f t="shared" si="7"/>
        <v/>
      </c>
      <c r="P108" s="51"/>
      <c r="Q108" s="78" t="s">
        <v>261</v>
      </c>
      <c r="R108" s="49"/>
      <c r="S108" s="32" t="str">
        <f>IF(R108="","C",INDEX(Gehaltsklassen!A$11:A$15,MATCH(R108,Gehaltsklassen!D$11:D$15,1),1))</f>
        <v>C</v>
      </c>
      <c r="T108" s="49"/>
      <c r="U108" s="32" t="str">
        <f>IF(T108="","C",IF(T108="","C",IF(Q108="I",INDEX(Gehaltsklassen!A$11:A$15,MATCH(T108,Gehaltsklassen!C$11:C$15,1),1),IF(Q108="II",INDEX(Gehaltsklassen!A$11:A$15,MATCH(T108,Gehaltsklassen!D$11:D$15,1),1),IF(Q108="III",INDEX(Gehaltsklassen!A$11:A$15,MATCH(T108,Gehaltsklassen!E$11:E$15,1),1),"Falsche Bodenart")))))</f>
        <v>C</v>
      </c>
      <c r="V108" s="52" t="str">
        <f>IF(OR(C108=""),"",SUM(F108,J108,N108)*VLOOKUP(S108,Gehaltsklassen!$B$34:$D$38,2,FALSE))</f>
        <v/>
      </c>
      <c r="W108" s="52" t="str">
        <f>IF(OR(C108=""),"",SUM(F108,J108,N108)*VLOOKUP(S108,Gehaltsklassen!$B$34:$D$38,2,FALSE)*C108)</f>
        <v/>
      </c>
      <c r="X108" s="52" t="str">
        <f>IF(OR(C108=""),"",SUM(F108,J108,N108)*VLOOKUP(S108,Gehaltsklassen!$B$34:$D$38,3,FALSE))</f>
        <v/>
      </c>
      <c r="Y108" s="52" t="str">
        <f>IF(OR(C108=""),"",SUM(F108,J108,N108)*VLOOKUP(S108,Gehaltsklassen!$B$34:$D$38,3,FALSE)*C108)</f>
        <v/>
      </c>
      <c r="Z108" s="54" t="str">
        <f>IF(OR(C108=""),"",(SUM(G108,K108,O108)*VLOOKUP(U108,Gehaltsklassen!$B$34:$D$38,2,FALSE)))</f>
        <v/>
      </c>
      <c r="AA108" s="54" t="str">
        <f>IF(OR(C108=""),"",(SUM(G108,K108,O108)*VLOOKUP(U108,Gehaltsklassen!$B$34:$D$38,2,FALSE))*C108)</f>
        <v/>
      </c>
      <c r="AB108" s="53" t="str">
        <f>IF(OR(C108=""),"",(SUM(G108,K108,O108)*VLOOKUP(U108,Gehaltsklassen!$B$34:$D$38,3,FALSE)))</f>
        <v/>
      </c>
      <c r="AC108" s="53" t="str">
        <f>IF(OR(C108=""),"",(SUM(G108,K108,O108)*VLOOKUP(U108,Gehaltsklassen!$B$34:$D$38,3,FALSE))*C108)</f>
        <v/>
      </c>
    </row>
    <row r="109" spans="1:29" ht="31.9" customHeight="1" x14ac:dyDescent="0.2">
      <c r="A109" s="74" t="str">
        <f>IF(C109="","",MAX($A$11:A108)+1)</f>
        <v/>
      </c>
      <c r="B109" s="75" t="str">
        <f>IF('N-Bedarf-SK §13a'!B107="","",'N-Bedarf-SK §13a'!B107)</f>
        <v/>
      </c>
      <c r="C109" s="49" t="str">
        <f>IF('N-Bedarf-SK §13a'!C107="","",'N-Bedarf-SK §13a'!C107)</f>
        <v/>
      </c>
      <c r="D109" s="88" t="str">
        <f>IF('N-Bedarf-SK §13a'!D107="","",'N-Bedarf-SK §13a'!D107)</f>
        <v/>
      </c>
      <c r="E109" s="49" t="str">
        <f>IF('N-Bedarf-SK §13a'!G107="","",'N-Bedarf-SK §13a'!G107)</f>
        <v/>
      </c>
      <c r="F109" s="50" t="str">
        <f>IF(OR(D109="Spargel 2. Standjahr",D109="Spargel 1. Standjahr"),78,IF(OR(D109="",D109="keine",E109=""),"",IF(D109="Wie Nbedarf",VLOOKUP('N-Bedarf SK'!D107,PSollSK,3,FALSE)*E109, VLOOKUP(D109,PSollSK,3,FALSE)*E109)))</f>
        <v/>
      </c>
      <c r="G109" s="50" t="str">
        <f>IF(OR(D109="",D109="keine",E109=""),"",IF(D109="Wie Nbedarf",VLOOKUP('N-Bedarf SK'!D107,PSollSK,4,FALSE)*E109, VLOOKUP(D109,PSollSK,4,FALSE)*E109))</f>
        <v/>
      </c>
      <c r="H109" s="88"/>
      <c r="I109" s="49"/>
      <c r="J109" s="50" t="str">
        <f t="shared" si="4"/>
        <v/>
      </c>
      <c r="K109" s="50" t="str">
        <f t="shared" si="6"/>
        <v/>
      </c>
      <c r="L109" s="88"/>
      <c r="M109" s="49"/>
      <c r="N109" s="50" t="str">
        <f t="shared" si="5"/>
        <v/>
      </c>
      <c r="O109" s="50" t="str">
        <f t="shared" si="7"/>
        <v/>
      </c>
      <c r="P109" s="51"/>
      <c r="Q109" s="78" t="s">
        <v>261</v>
      </c>
      <c r="R109" s="49"/>
      <c r="S109" s="32" t="str">
        <f>IF(R109="","C",INDEX(Gehaltsklassen!A$11:A$15,MATCH(R109,Gehaltsklassen!D$11:D$15,1),1))</f>
        <v>C</v>
      </c>
      <c r="T109" s="49"/>
      <c r="U109" s="32" t="str">
        <f>IF(T109="","C",IF(T109="","C",IF(Q109="I",INDEX(Gehaltsklassen!A$11:A$15,MATCH(T109,Gehaltsklassen!C$11:C$15,1),1),IF(Q109="II",INDEX(Gehaltsklassen!A$11:A$15,MATCH(T109,Gehaltsklassen!D$11:D$15,1),1),IF(Q109="III",INDEX(Gehaltsklassen!A$11:A$15,MATCH(T109,Gehaltsklassen!E$11:E$15,1),1),"Falsche Bodenart")))))</f>
        <v>C</v>
      </c>
      <c r="V109" s="52" t="str">
        <f>IF(OR(C109=""),"",SUM(F109,J109,N109)*VLOOKUP(S109,Gehaltsklassen!$B$34:$D$38,2,FALSE))</f>
        <v/>
      </c>
      <c r="W109" s="52" t="str">
        <f>IF(OR(C109=""),"",SUM(F109,J109,N109)*VLOOKUP(S109,Gehaltsklassen!$B$34:$D$38,2,FALSE)*C109)</f>
        <v/>
      </c>
      <c r="X109" s="52" t="str">
        <f>IF(OR(C109=""),"",SUM(F109,J109,N109)*VLOOKUP(S109,Gehaltsklassen!$B$34:$D$38,3,FALSE))</f>
        <v/>
      </c>
      <c r="Y109" s="52" t="str">
        <f>IF(OR(C109=""),"",SUM(F109,J109,N109)*VLOOKUP(S109,Gehaltsklassen!$B$34:$D$38,3,FALSE)*C109)</f>
        <v/>
      </c>
      <c r="Z109" s="54" t="str">
        <f>IF(OR(C109=""),"",(SUM(G109,K109,O109)*VLOOKUP(U109,Gehaltsklassen!$B$34:$D$38,2,FALSE)))</f>
        <v/>
      </c>
      <c r="AA109" s="54" t="str">
        <f>IF(OR(C109=""),"",(SUM(G109,K109,O109)*VLOOKUP(U109,Gehaltsklassen!$B$34:$D$38,2,FALSE))*C109)</f>
        <v/>
      </c>
      <c r="AB109" s="53" t="str">
        <f>IF(OR(C109=""),"",(SUM(G109,K109,O109)*VLOOKUP(U109,Gehaltsklassen!$B$34:$D$38,3,FALSE)))</f>
        <v/>
      </c>
      <c r="AC109" s="53" t="str">
        <f>IF(OR(C109=""),"",(SUM(G109,K109,O109)*VLOOKUP(U109,Gehaltsklassen!$B$34:$D$38,3,FALSE))*C109)</f>
        <v/>
      </c>
    </row>
    <row r="110" spans="1:29" ht="31.9" customHeight="1" x14ac:dyDescent="0.2">
      <c r="A110" s="74" t="str">
        <f>IF(C110="","",MAX($A$11:A109)+1)</f>
        <v/>
      </c>
      <c r="B110" s="75" t="str">
        <f>IF('N-Bedarf-SK §13a'!B108="","",'N-Bedarf-SK §13a'!B108)</f>
        <v/>
      </c>
      <c r="C110" s="49" t="str">
        <f>IF('N-Bedarf-SK §13a'!C108="","",'N-Bedarf-SK §13a'!C108)</f>
        <v/>
      </c>
      <c r="D110" s="88" t="str">
        <f>IF('N-Bedarf-SK §13a'!D108="","",'N-Bedarf-SK §13a'!D108)</f>
        <v/>
      </c>
      <c r="E110" s="49" t="str">
        <f>IF('N-Bedarf-SK §13a'!G108="","",'N-Bedarf-SK §13a'!G108)</f>
        <v/>
      </c>
      <c r="F110" s="50" t="str">
        <f>IF(OR(D110="Spargel 2. Standjahr",D110="Spargel 1. Standjahr"),78,IF(OR(D110="",D110="keine",E110=""),"",IF(D110="Wie Nbedarf",VLOOKUP('N-Bedarf SK'!D108,PSollSK,3,FALSE)*E110, VLOOKUP(D110,PSollSK,3,FALSE)*E110)))</f>
        <v/>
      </c>
      <c r="G110" s="50" t="str">
        <f>IF(OR(D110="",D110="keine",E110=""),"",IF(D110="Wie Nbedarf",VLOOKUP('N-Bedarf SK'!D108,PSollSK,4,FALSE)*E110, VLOOKUP(D110,PSollSK,4,FALSE)*E110))</f>
        <v/>
      </c>
      <c r="H110" s="88"/>
      <c r="I110" s="49"/>
      <c r="J110" s="50" t="str">
        <f t="shared" si="4"/>
        <v/>
      </c>
      <c r="K110" s="50" t="str">
        <f t="shared" si="6"/>
        <v/>
      </c>
      <c r="L110" s="88"/>
      <c r="M110" s="49"/>
      <c r="N110" s="50" t="str">
        <f t="shared" si="5"/>
        <v/>
      </c>
      <c r="O110" s="50" t="str">
        <f t="shared" si="7"/>
        <v/>
      </c>
      <c r="P110" s="51"/>
      <c r="Q110" s="78" t="s">
        <v>261</v>
      </c>
      <c r="R110" s="49"/>
      <c r="S110" s="32" t="str">
        <f>IF(R110="","C",INDEX(Gehaltsklassen!A$11:A$15,MATCH(R110,Gehaltsklassen!D$11:D$15,1),1))</f>
        <v>C</v>
      </c>
      <c r="T110" s="49"/>
      <c r="U110" s="32" t="str">
        <f>IF(T110="","C",IF(T110="","C",IF(Q110="I",INDEX(Gehaltsklassen!A$11:A$15,MATCH(T110,Gehaltsklassen!C$11:C$15,1),1),IF(Q110="II",INDEX(Gehaltsklassen!A$11:A$15,MATCH(T110,Gehaltsklassen!D$11:D$15,1),1),IF(Q110="III",INDEX(Gehaltsklassen!A$11:A$15,MATCH(T110,Gehaltsklassen!E$11:E$15,1),1),"Falsche Bodenart")))))</f>
        <v>C</v>
      </c>
      <c r="V110" s="52" t="str">
        <f>IF(OR(C110=""),"",SUM(F110,J110,N110)*VLOOKUP(S110,Gehaltsklassen!$B$34:$D$38,2,FALSE))</f>
        <v/>
      </c>
      <c r="W110" s="52" t="str">
        <f>IF(OR(C110=""),"",SUM(F110,J110,N110)*VLOOKUP(S110,Gehaltsklassen!$B$34:$D$38,2,FALSE)*C110)</f>
        <v/>
      </c>
      <c r="X110" s="52" t="str">
        <f>IF(OR(C110=""),"",SUM(F110,J110,N110)*VLOOKUP(S110,Gehaltsklassen!$B$34:$D$38,3,FALSE))</f>
        <v/>
      </c>
      <c r="Y110" s="52" t="str">
        <f>IF(OR(C110=""),"",SUM(F110,J110,N110)*VLOOKUP(S110,Gehaltsklassen!$B$34:$D$38,3,FALSE)*C110)</f>
        <v/>
      </c>
      <c r="Z110" s="54" t="str">
        <f>IF(OR(C110=""),"",(SUM(G110,K110,O110)*VLOOKUP(U110,Gehaltsklassen!$B$34:$D$38,2,FALSE)))</f>
        <v/>
      </c>
      <c r="AA110" s="54" t="str">
        <f>IF(OR(C110=""),"",(SUM(G110,K110,O110)*VLOOKUP(U110,Gehaltsklassen!$B$34:$D$38,2,FALSE))*C110)</f>
        <v/>
      </c>
      <c r="AB110" s="53" t="str">
        <f>IF(OR(C110=""),"",(SUM(G110,K110,O110)*VLOOKUP(U110,Gehaltsklassen!$B$34:$D$38,3,FALSE)))</f>
        <v/>
      </c>
      <c r="AC110" s="53" t="str">
        <f>IF(OR(C110=""),"",(SUM(G110,K110,O110)*VLOOKUP(U110,Gehaltsklassen!$B$34:$D$38,3,FALSE))*C110)</f>
        <v/>
      </c>
    </row>
    <row r="111" spans="1:29" ht="31.9" customHeight="1" x14ac:dyDescent="0.2">
      <c r="A111" s="74" t="str">
        <f>IF(C111="","",MAX($A$11:A110)+1)</f>
        <v/>
      </c>
      <c r="B111" s="75" t="str">
        <f>IF('N-Bedarf-SK §13a'!B109="","",'N-Bedarf-SK §13a'!B109)</f>
        <v/>
      </c>
      <c r="C111" s="49" t="str">
        <f>IF('N-Bedarf-SK §13a'!C109="","",'N-Bedarf-SK §13a'!C109)</f>
        <v/>
      </c>
      <c r="D111" s="88" t="str">
        <f>IF('N-Bedarf-SK §13a'!D109="","",'N-Bedarf-SK §13a'!D109)</f>
        <v/>
      </c>
      <c r="E111" s="49" t="str">
        <f>IF('N-Bedarf-SK §13a'!G109="","",'N-Bedarf-SK §13a'!G109)</f>
        <v/>
      </c>
      <c r="F111" s="50" t="str">
        <f>IF(OR(D111="Spargel 2. Standjahr",D111="Spargel 1. Standjahr"),78,IF(OR(D111="",D111="keine",E111=""),"",IF(D111="Wie Nbedarf",VLOOKUP('N-Bedarf SK'!D109,PSollSK,3,FALSE)*E111, VLOOKUP(D111,PSollSK,3,FALSE)*E111)))</f>
        <v/>
      </c>
      <c r="G111" s="50" t="str">
        <f>IF(OR(D111="",D111="keine",E111=""),"",IF(D111="Wie Nbedarf",VLOOKUP('N-Bedarf SK'!D109,PSollSK,4,FALSE)*E111, VLOOKUP(D111,PSollSK,4,FALSE)*E111))</f>
        <v/>
      </c>
      <c r="H111" s="88"/>
      <c r="I111" s="49"/>
      <c r="J111" s="50" t="str">
        <f t="shared" si="4"/>
        <v/>
      </c>
      <c r="K111" s="50" t="str">
        <f t="shared" si="6"/>
        <v/>
      </c>
      <c r="L111" s="88"/>
      <c r="M111" s="49"/>
      <c r="N111" s="50" t="str">
        <f t="shared" si="5"/>
        <v/>
      </c>
      <c r="O111" s="50" t="str">
        <f t="shared" si="7"/>
        <v/>
      </c>
      <c r="P111" s="51"/>
      <c r="Q111" s="78" t="s">
        <v>261</v>
      </c>
      <c r="R111" s="49"/>
      <c r="S111" s="32" t="str">
        <f>IF(R111="","C",INDEX(Gehaltsklassen!A$11:A$15,MATCH(R111,Gehaltsklassen!D$11:D$15,1),1))</f>
        <v>C</v>
      </c>
      <c r="T111" s="49"/>
      <c r="U111" s="32" t="str">
        <f>IF(T111="","C",IF(T111="","C",IF(Q111="I",INDEX(Gehaltsklassen!A$11:A$15,MATCH(T111,Gehaltsklassen!C$11:C$15,1),1),IF(Q111="II",INDEX(Gehaltsklassen!A$11:A$15,MATCH(T111,Gehaltsklassen!D$11:D$15,1),1),IF(Q111="III",INDEX(Gehaltsklassen!A$11:A$15,MATCH(T111,Gehaltsklassen!E$11:E$15,1),1),"Falsche Bodenart")))))</f>
        <v>C</v>
      </c>
      <c r="V111" s="52" t="str">
        <f>IF(OR(C111=""),"",SUM(F111,J111,N111)*VLOOKUP(S111,Gehaltsklassen!$B$34:$D$38,2,FALSE))</f>
        <v/>
      </c>
      <c r="W111" s="52" t="str">
        <f>IF(OR(C111=""),"",SUM(F111,J111,N111)*VLOOKUP(S111,Gehaltsklassen!$B$34:$D$38,2,FALSE)*C111)</f>
        <v/>
      </c>
      <c r="X111" s="52" t="str">
        <f>IF(OR(C111=""),"",SUM(F111,J111,N111)*VLOOKUP(S111,Gehaltsklassen!$B$34:$D$38,3,FALSE))</f>
        <v/>
      </c>
      <c r="Y111" s="52" t="str">
        <f>IF(OR(C111=""),"",SUM(F111,J111,N111)*VLOOKUP(S111,Gehaltsklassen!$B$34:$D$38,3,FALSE)*C111)</f>
        <v/>
      </c>
      <c r="Z111" s="54" t="str">
        <f>IF(OR(C111=""),"",(SUM(G111,K111,O111)*VLOOKUP(U111,Gehaltsklassen!$B$34:$D$38,2,FALSE)))</f>
        <v/>
      </c>
      <c r="AA111" s="54" t="str">
        <f>IF(OR(C111=""),"",(SUM(G111,K111,O111)*VLOOKUP(U111,Gehaltsklassen!$B$34:$D$38,2,FALSE))*C111)</f>
        <v/>
      </c>
      <c r="AB111" s="53" t="str">
        <f>IF(OR(C111=""),"",(SUM(G111,K111,O111)*VLOOKUP(U111,Gehaltsklassen!$B$34:$D$38,3,FALSE)))</f>
        <v/>
      </c>
      <c r="AC111" s="53" t="str">
        <f>IF(OR(C111=""),"",(SUM(G111,K111,O111)*VLOOKUP(U111,Gehaltsklassen!$B$34:$D$38,3,FALSE))*C111)</f>
        <v/>
      </c>
    </row>
    <row r="112" spans="1:29" ht="31.9" customHeight="1" x14ac:dyDescent="0.2">
      <c r="A112" s="74" t="str">
        <f>IF(C112="","",MAX($A$11:A111)+1)</f>
        <v/>
      </c>
      <c r="B112" s="75" t="str">
        <f>IF('N-Bedarf-SK §13a'!B110="","",'N-Bedarf-SK §13a'!B110)</f>
        <v/>
      </c>
      <c r="C112" s="49" t="str">
        <f>IF('N-Bedarf-SK §13a'!C110="","",'N-Bedarf-SK §13a'!C110)</f>
        <v/>
      </c>
      <c r="D112" s="88" t="str">
        <f>IF('N-Bedarf-SK §13a'!D110="","",'N-Bedarf-SK §13a'!D110)</f>
        <v/>
      </c>
      <c r="E112" s="49" t="str">
        <f>IF('N-Bedarf-SK §13a'!G110="","",'N-Bedarf-SK §13a'!G110)</f>
        <v/>
      </c>
      <c r="F112" s="50" t="str">
        <f>IF(OR(D112="Spargel 2. Standjahr",D112="Spargel 1. Standjahr"),78,IF(OR(D112="",D112="keine",E112=""),"",IF(D112="Wie Nbedarf",VLOOKUP('N-Bedarf SK'!D110,PSollSK,3,FALSE)*E112, VLOOKUP(D112,PSollSK,3,FALSE)*E112)))</f>
        <v/>
      </c>
      <c r="G112" s="50" t="str">
        <f>IF(OR(D112="",D112="keine",E112=""),"",IF(D112="Wie Nbedarf",VLOOKUP('N-Bedarf SK'!D110,PSollSK,4,FALSE)*E112, VLOOKUP(D112,PSollSK,4,FALSE)*E112))</f>
        <v/>
      </c>
      <c r="H112" s="88"/>
      <c r="I112" s="49"/>
      <c r="J112" s="50" t="str">
        <f t="shared" si="4"/>
        <v/>
      </c>
      <c r="K112" s="50" t="str">
        <f t="shared" si="6"/>
        <v/>
      </c>
      <c r="L112" s="88"/>
      <c r="M112" s="49"/>
      <c r="N112" s="50" t="str">
        <f t="shared" si="5"/>
        <v/>
      </c>
      <c r="O112" s="50" t="str">
        <f t="shared" si="7"/>
        <v/>
      </c>
      <c r="P112" s="51"/>
      <c r="Q112" s="78" t="s">
        <v>261</v>
      </c>
      <c r="R112" s="49"/>
      <c r="S112" s="32" t="str">
        <f>IF(R112="","C",INDEX(Gehaltsklassen!A$11:A$15,MATCH(R112,Gehaltsklassen!D$11:D$15,1),1))</f>
        <v>C</v>
      </c>
      <c r="T112" s="49"/>
      <c r="U112" s="32" t="str">
        <f>IF(T112="","C",IF(T112="","C",IF(Q112="I",INDEX(Gehaltsklassen!A$11:A$15,MATCH(T112,Gehaltsklassen!C$11:C$15,1),1),IF(Q112="II",INDEX(Gehaltsklassen!A$11:A$15,MATCH(T112,Gehaltsklassen!D$11:D$15,1),1),IF(Q112="III",INDEX(Gehaltsklassen!A$11:A$15,MATCH(T112,Gehaltsklassen!E$11:E$15,1),1),"Falsche Bodenart")))))</f>
        <v>C</v>
      </c>
      <c r="V112" s="52" t="str">
        <f>IF(OR(C112=""),"",SUM(F112,J112,N112)*VLOOKUP(S112,Gehaltsklassen!$B$34:$D$38,2,FALSE))</f>
        <v/>
      </c>
      <c r="W112" s="52" t="str">
        <f>IF(OR(C112=""),"",SUM(F112,J112,N112)*VLOOKUP(S112,Gehaltsklassen!$B$34:$D$38,2,FALSE)*C112)</f>
        <v/>
      </c>
      <c r="X112" s="52" t="str">
        <f>IF(OR(C112=""),"",SUM(F112,J112,N112)*VLOOKUP(S112,Gehaltsklassen!$B$34:$D$38,3,FALSE))</f>
        <v/>
      </c>
      <c r="Y112" s="52" t="str">
        <f>IF(OR(C112=""),"",SUM(F112,J112,N112)*VLOOKUP(S112,Gehaltsklassen!$B$34:$D$38,3,FALSE)*C112)</f>
        <v/>
      </c>
      <c r="Z112" s="54" t="str">
        <f>IF(OR(C112=""),"",(SUM(G112,K112,O112)*VLOOKUP(U112,Gehaltsklassen!$B$34:$D$38,2,FALSE)))</f>
        <v/>
      </c>
      <c r="AA112" s="54" t="str">
        <f>IF(OR(C112=""),"",(SUM(G112,K112,O112)*VLOOKUP(U112,Gehaltsklassen!$B$34:$D$38,2,FALSE))*C112)</f>
        <v/>
      </c>
      <c r="AB112" s="53" t="str">
        <f>IF(OR(C112=""),"",(SUM(G112,K112,O112)*VLOOKUP(U112,Gehaltsklassen!$B$34:$D$38,3,FALSE)))</f>
        <v/>
      </c>
      <c r="AC112" s="53" t="str">
        <f>IF(OR(C112=""),"",(SUM(G112,K112,O112)*VLOOKUP(U112,Gehaltsklassen!$B$34:$D$38,3,FALSE))*C112)</f>
        <v/>
      </c>
    </row>
    <row r="113" spans="1:29" ht="31.9" customHeight="1" x14ac:dyDescent="0.2">
      <c r="A113" s="74" t="str">
        <f>IF(C113="","",MAX($A$11:A112)+1)</f>
        <v/>
      </c>
      <c r="B113" s="75" t="str">
        <f>IF('N-Bedarf-SK §13a'!B111="","",'N-Bedarf-SK §13a'!B111)</f>
        <v/>
      </c>
      <c r="C113" s="49" t="str">
        <f>IF('N-Bedarf-SK §13a'!C111="","",'N-Bedarf-SK §13a'!C111)</f>
        <v/>
      </c>
      <c r="D113" s="88" t="str">
        <f>IF('N-Bedarf-SK §13a'!D111="","",'N-Bedarf-SK §13a'!D111)</f>
        <v/>
      </c>
      <c r="E113" s="49" t="str">
        <f>IF('N-Bedarf-SK §13a'!G111="","",'N-Bedarf-SK §13a'!G111)</f>
        <v/>
      </c>
      <c r="F113" s="50" t="str">
        <f>IF(OR(D113="Spargel 2. Standjahr",D113="Spargel 1. Standjahr"),78,IF(OR(D113="",D113="keine",E113=""),"",IF(D113="Wie Nbedarf",VLOOKUP('N-Bedarf SK'!D111,PSollSK,3,FALSE)*E113, VLOOKUP(D113,PSollSK,3,FALSE)*E113)))</f>
        <v/>
      </c>
      <c r="G113" s="50" t="str">
        <f>IF(OR(D113="",D113="keine",E113=""),"",IF(D113="Wie Nbedarf",VLOOKUP('N-Bedarf SK'!D111,PSollSK,4,FALSE)*E113, VLOOKUP(D113,PSollSK,4,FALSE)*E113))</f>
        <v/>
      </c>
      <c r="H113" s="88"/>
      <c r="I113" s="49"/>
      <c r="J113" s="50" t="str">
        <f t="shared" si="4"/>
        <v/>
      </c>
      <c r="K113" s="50" t="str">
        <f t="shared" si="6"/>
        <v/>
      </c>
      <c r="L113" s="88"/>
      <c r="M113" s="49"/>
      <c r="N113" s="50" t="str">
        <f t="shared" si="5"/>
        <v/>
      </c>
      <c r="O113" s="50" t="str">
        <f t="shared" si="7"/>
        <v/>
      </c>
      <c r="P113" s="51"/>
      <c r="Q113" s="78" t="s">
        <v>261</v>
      </c>
      <c r="R113" s="49"/>
      <c r="S113" s="32" t="str">
        <f>IF(R113="","C",INDEX(Gehaltsklassen!A$11:A$15,MATCH(R113,Gehaltsklassen!D$11:D$15,1),1))</f>
        <v>C</v>
      </c>
      <c r="T113" s="49"/>
      <c r="U113" s="32" t="str">
        <f>IF(T113="","C",IF(T113="","C",IF(Q113="I",INDEX(Gehaltsklassen!A$11:A$15,MATCH(T113,Gehaltsklassen!C$11:C$15,1),1),IF(Q113="II",INDEX(Gehaltsklassen!A$11:A$15,MATCH(T113,Gehaltsklassen!D$11:D$15,1),1),IF(Q113="III",INDEX(Gehaltsklassen!A$11:A$15,MATCH(T113,Gehaltsklassen!E$11:E$15,1),1),"Falsche Bodenart")))))</f>
        <v>C</v>
      </c>
      <c r="V113" s="52" t="str">
        <f>IF(OR(C113=""),"",SUM(F113,J113,N113)*VLOOKUP(S113,Gehaltsklassen!$B$34:$D$38,2,FALSE))</f>
        <v/>
      </c>
      <c r="W113" s="52" t="str">
        <f>IF(OR(C113=""),"",SUM(F113,J113,N113)*VLOOKUP(S113,Gehaltsklassen!$B$34:$D$38,2,FALSE)*C113)</f>
        <v/>
      </c>
      <c r="X113" s="52" t="str">
        <f>IF(OR(C113=""),"",SUM(F113,J113,N113)*VLOOKUP(S113,Gehaltsklassen!$B$34:$D$38,3,FALSE))</f>
        <v/>
      </c>
      <c r="Y113" s="52" t="str">
        <f>IF(OR(C113=""),"",SUM(F113,J113,N113)*VLOOKUP(S113,Gehaltsklassen!$B$34:$D$38,3,FALSE)*C113)</f>
        <v/>
      </c>
      <c r="Z113" s="54" t="str">
        <f>IF(OR(C113=""),"",(SUM(G113,K113,O113)*VLOOKUP(U113,Gehaltsklassen!$B$34:$D$38,2,FALSE)))</f>
        <v/>
      </c>
      <c r="AA113" s="54" t="str">
        <f>IF(OR(C113=""),"",(SUM(G113,K113,O113)*VLOOKUP(U113,Gehaltsklassen!$B$34:$D$38,2,FALSE))*C113)</f>
        <v/>
      </c>
      <c r="AB113" s="53" t="str">
        <f>IF(OR(C113=""),"",(SUM(G113,K113,O113)*VLOOKUP(U113,Gehaltsklassen!$B$34:$D$38,3,FALSE)))</f>
        <v/>
      </c>
      <c r="AC113" s="53" t="str">
        <f>IF(OR(C113=""),"",(SUM(G113,K113,O113)*VLOOKUP(U113,Gehaltsklassen!$B$34:$D$38,3,FALSE))*C113)</f>
        <v/>
      </c>
    </row>
    <row r="114" spans="1:29" ht="31.9" customHeight="1" x14ac:dyDescent="0.2">
      <c r="A114" s="74" t="str">
        <f>IF(C114="","",MAX($A$11:A113)+1)</f>
        <v/>
      </c>
      <c r="B114" s="75" t="str">
        <f>IF('N-Bedarf-SK §13a'!B112="","",'N-Bedarf-SK §13a'!B112)</f>
        <v/>
      </c>
      <c r="C114" s="49" t="str">
        <f>IF('N-Bedarf-SK §13a'!C112="","",'N-Bedarf-SK §13a'!C112)</f>
        <v/>
      </c>
      <c r="D114" s="88" t="str">
        <f>IF('N-Bedarf-SK §13a'!D112="","",'N-Bedarf-SK §13a'!D112)</f>
        <v/>
      </c>
      <c r="E114" s="49" t="str">
        <f>IF('N-Bedarf-SK §13a'!G112="","",'N-Bedarf-SK §13a'!G112)</f>
        <v/>
      </c>
      <c r="F114" s="50" t="str">
        <f>IF(OR(D114="Spargel 2. Standjahr",D114="Spargel 1. Standjahr"),78,IF(OR(D114="",D114="keine",E114=""),"",IF(D114="Wie Nbedarf",VLOOKUP('N-Bedarf SK'!D112,PSollSK,3,FALSE)*E114, VLOOKUP(D114,PSollSK,3,FALSE)*E114)))</f>
        <v/>
      </c>
      <c r="G114" s="50" t="str">
        <f>IF(OR(D114="",D114="keine",E114=""),"",IF(D114="Wie Nbedarf",VLOOKUP('N-Bedarf SK'!D112,PSollSK,4,FALSE)*E114, VLOOKUP(D114,PSollSK,4,FALSE)*E114))</f>
        <v/>
      </c>
      <c r="H114" s="88"/>
      <c r="I114" s="49"/>
      <c r="J114" s="50" t="str">
        <f t="shared" si="4"/>
        <v/>
      </c>
      <c r="K114" s="50" t="str">
        <f t="shared" si="6"/>
        <v/>
      </c>
      <c r="L114" s="88"/>
      <c r="M114" s="49"/>
      <c r="N114" s="50" t="str">
        <f t="shared" si="5"/>
        <v/>
      </c>
      <c r="O114" s="50" t="str">
        <f t="shared" si="7"/>
        <v/>
      </c>
      <c r="P114" s="51"/>
      <c r="Q114" s="78" t="s">
        <v>261</v>
      </c>
      <c r="R114" s="49"/>
      <c r="S114" s="32" t="str">
        <f>IF(R114="","C",INDEX(Gehaltsklassen!A$11:A$15,MATCH(R114,Gehaltsklassen!D$11:D$15,1),1))</f>
        <v>C</v>
      </c>
      <c r="T114" s="49"/>
      <c r="U114" s="32" t="str">
        <f>IF(T114="","C",IF(T114="","C",IF(Q114="I",INDEX(Gehaltsklassen!A$11:A$15,MATCH(T114,Gehaltsklassen!C$11:C$15,1),1),IF(Q114="II",INDEX(Gehaltsklassen!A$11:A$15,MATCH(T114,Gehaltsklassen!D$11:D$15,1),1),IF(Q114="III",INDEX(Gehaltsklassen!A$11:A$15,MATCH(T114,Gehaltsklassen!E$11:E$15,1),1),"Falsche Bodenart")))))</f>
        <v>C</v>
      </c>
      <c r="V114" s="52" t="str">
        <f>IF(OR(C114=""),"",SUM(F114,J114,N114)*VLOOKUP(S114,Gehaltsklassen!$B$34:$D$38,2,FALSE))</f>
        <v/>
      </c>
      <c r="W114" s="52" t="str">
        <f>IF(OR(C114=""),"",SUM(F114,J114,N114)*VLOOKUP(S114,Gehaltsklassen!$B$34:$D$38,2,FALSE)*C114)</f>
        <v/>
      </c>
      <c r="X114" s="52" t="str">
        <f>IF(OR(C114=""),"",SUM(F114,J114,N114)*VLOOKUP(S114,Gehaltsklassen!$B$34:$D$38,3,FALSE))</f>
        <v/>
      </c>
      <c r="Y114" s="52" t="str">
        <f>IF(OR(C114=""),"",SUM(F114,J114,N114)*VLOOKUP(S114,Gehaltsklassen!$B$34:$D$38,3,FALSE)*C114)</f>
        <v/>
      </c>
      <c r="Z114" s="54" t="str">
        <f>IF(OR(C114=""),"",(SUM(G114,K114,O114)*VLOOKUP(U114,Gehaltsklassen!$B$34:$D$38,2,FALSE)))</f>
        <v/>
      </c>
      <c r="AA114" s="54" t="str">
        <f>IF(OR(C114=""),"",(SUM(G114,K114,O114)*VLOOKUP(U114,Gehaltsklassen!$B$34:$D$38,2,FALSE))*C114)</f>
        <v/>
      </c>
      <c r="AB114" s="53" t="str">
        <f>IF(OR(C114=""),"",(SUM(G114,K114,O114)*VLOOKUP(U114,Gehaltsklassen!$B$34:$D$38,3,FALSE)))</f>
        <v/>
      </c>
      <c r="AC114" s="53" t="str">
        <f>IF(OR(C114=""),"",(SUM(G114,K114,O114)*VLOOKUP(U114,Gehaltsklassen!$B$34:$D$38,3,FALSE))*C114)</f>
        <v/>
      </c>
    </row>
    <row r="115" spans="1:29" ht="31.9" customHeight="1" x14ac:dyDescent="0.2">
      <c r="A115" s="74" t="str">
        <f>IF(C115="","",MAX($A$11:A114)+1)</f>
        <v/>
      </c>
      <c r="B115" s="75" t="str">
        <f>IF('N-Bedarf-SK §13a'!B113="","",'N-Bedarf-SK §13a'!B113)</f>
        <v/>
      </c>
      <c r="C115" s="49" t="str">
        <f>IF('N-Bedarf-SK §13a'!C113="","",'N-Bedarf-SK §13a'!C113)</f>
        <v/>
      </c>
      <c r="D115" s="88" t="str">
        <f>IF('N-Bedarf-SK §13a'!D113="","",'N-Bedarf-SK §13a'!D113)</f>
        <v/>
      </c>
      <c r="E115" s="49" t="str">
        <f>IF('N-Bedarf-SK §13a'!G113="","",'N-Bedarf-SK §13a'!G113)</f>
        <v/>
      </c>
      <c r="F115" s="50" t="str">
        <f>IF(OR(D115="Spargel 2. Standjahr",D115="Spargel 1. Standjahr"),78,IF(OR(D115="",D115="keine",E115=""),"",IF(D115="Wie Nbedarf",VLOOKUP('N-Bedarf SK'!D113,PSollSK,3,FALSE)*E115, VLOOKUP(D115,PSollSK,3,FALSE)*E115)))</f>
        <v/>
      </c>
      <c r="G115" s="50" t="str">
        <f>IF(OR(D115="",D115="keine",E115=""),"",IF(D115="Wie Nbedarf",VLOOKUP('N-Bedarf SK'!D113,PSollSK,4,FALSE)*E115, VLOOKUP(D115,PSollSK,4,FALSE)*E115))</f>
        <v/>
      </c>
      <c r="H115" s="88"/>
      <c r="I115" s="49"/>
      <c r="J115" s="50" t="str">
        <f t="shared" si="4"/>
        <v/>
      </c>
      <c r="K115" s="50" t="str">
        <f t="shared" si="6"/>
        <v/>
      </c>
      <c r="L115" s="88"/>
      <c r="M115" s="49"/>
      <c r="N115" s="50" t="str">
        <f t="shared" si="5"/>
        <v/>
      </c>
      <c r="O115" s="50" t="str">
        <f t="shared" si="7"/>
        <v/>
      </c>
      <c r="P115" s="51"/>
      <c r="Q115" s="78" t="s">
        <v>261</v>
      </c>
      <c r="R115" s="49"/>
      <c r="S115" s="32" t="str">
        <f>IF(R115="","C",INDEX(Gehaltsklassen!A$11:A$15,MATCH(R115,Gehaltsklassen!D$11:D$15,1),1))</f>
        <v>C</v>
      </c>
      <c r="T115" s="49"/>
      <c r="U115" s="32" t="str">
        <f>IF(T115="","C",IF(T115="","C",IF(Q115="I",INDEX(Gehaltsklassen!A$11:A$15,MATCH(T115,Gehaltsklassen!C$11:C$15,1),1),IF(Q115="II",INDEX(Gehaltsklassen!A$11:A$15,MATCH(T115,Gehaltsklassen!D$11:D$15,1),1),IF(Q115="III",INDEX(Gehaltsklassen!A$11:A$15,MATCH(T115,Gehaltsklassen!E$11:E$15,1),1),"Falsche Bodenart")))))</f>
        <v>C</v>
      </c>
      <c r="V115" s="52" t="str">
        <f>IF(OR(C115=""),"",SUM(F115,J115,N115)*VLOOKUP(S115,Gehaltsklassen!$B$34:$D$38,2,FALSE))</f>
        <v/>
      </c>
      <c r="W115" s="52" t="str">
        <f>IF(OR(C115=""),"",SUM(F115,J115,N115)*VLOOKUP(S115,Gehaltsklassen!$B$34:$D$38,2,FALSE)*C115)</f>
        <v/>
      </c>
      <c r="X115" s="52" t="str">
        <f>IF(OR(C115=""),"",SUM(F115,J115,N115)*VLOOKUP(S115,Gehaltsklassen!$B$34:$D$38,3,FALSE))</f>
        <v/>
      </c>
      <c r="Y115" s="52" t="str">
        <f>IF(OR(C115=""),"",SUM(F115,J115,N115)*VLOOKUP(S115,Gehaltsklassen!$B$34:$D$38,3,FALSE)*C115)</f>
        <v/>
      </c>
      <c r="Z115" s="54" t="str">
        <f>IF(OR(C115=""),"",(SUM(G115,K115,O115)*VLOOKUP(U115,Gehaltsklassen!$B$34:$D$38,2,FALSE)))</f>
        <v/>
      </c>
      <c r="AA115" s="54" t="str">
        <f>IF(OR(C115=""),"",(SUM(G115,K115,O115)*VLOOKUP(U115,Gehaltsklassen!$B$34:$D$38,2,FALSE))*C115)</f>
        <v/>
      </c>
      <c r="AB115" s="53" t="str">
        <f>IF(OR(C115=""),"",(SUM(G115,K115,O115)*VLOOKUP(U115,Gehaltsklassen!$B$34:$D$38,3,FALSE)))</f>
        <v/>
      </c>
      <c r="AC115" s="53" t="str">
        <f>IF(OR(C115=""),"",(SUM(G115,K115,O115)*VLOOKUP(U115,Gehaltsklassen!$B$34:$D$38,3,FALSE))*C115)</f>
        <v/>
      </c>
    </row>
    <row r="116" spans="1:29" ht="31.9" customHeight="1" x14ac:dyDescent="0.2">
      <c r="A116" s="74" t="str">
        <f>IF(C116="","",MAX($A$11:A115)+1)</f>
        <v/>
      </c>
      <c r="B116" s="75" t="str">
        <f>IF('N-Bedarf-SK §13a'!B114="","",'N-Bedarf-SK §13a'!B114)</f>
        <v/>
      </c>
      <c r="C116" s="49" t="str">
        <f>IF('N-Bedarf-SK §13a'!C114="","",'N-Bedarf-SK §13a'!C114)</f>
        <v/>
      </c>
      <c r="D116" s="88" t="str">
        <f>IF('N-Bedarf-SK §13a'!D114="","",'N-Bedarf-SK §13a'!D114)</f>
        <v/>
      </c>
      <c r="E116" s="49" t="str">
        <f>IF('N-Bedarf-SK §13a'!G114="","",'N-Bedarf-SK §13a'!G114)</f>
        <v/>
      </c>
      <c r="F116" s="50" t="str">
        <f>IF(OR(D116="Spargel 2. Standjahr",D116="Spargel 1. Standjahr"),78,IF(OR(D116="",D116="keine",E116=""),"",IF(D116="Wie Nbedarf",VLOOKUP('N-Bedarf SK'!D114,PSollSK,3,FALSE)*E116, VLOOKUP(D116,PSollSK,3,FALSE)*E116)))</f>
        <v/>
      </c>
      <c r="G116" s="50" t="str">
        <f>IF(OR(D116="",D116="keine",E116=""),"",IF(D116="Wie Nbedarf",VLOOKUP('N-Bedarf SK'!D114,PSollSK,4,FALSE)*E116, VLOOKUP(D116,PSollSK,4,FALSE)*E116))</f>
        <v/>
      </c>
      <c r="H116" s="88"/>
      <c r="I116" s="49"/>
      <c r="J116" s="50" t="str">
        <f t="shared" si="4"/>
        <v/>
      </c>
      <c r="K116" s="50" t="str">
        <f t="shared" si="6"/>
        <v/>
      </c>
      <c r="L116" s="88"/>
      <c r="M116" s="49"/>
      <c r="N116" s="50" t="str">
        <f t="shared" si="5"/>
        <v/>
      </c>
      <c r="O116" s="50" t="str">
        <f t="shared" si="7"/>
        <v/>
      </c>
      <c r="P116" s="51"/>
      <c r="Q116" s="78" t="s">
        <v>261</v>
      </c>
      <c r="R116" s="49"/>
      <c r="S116" s="32" t="str">
        <f>IF(R116="","C",INDEX(Gehaltsklassen!A$11:A$15,MATCH(R116,Gehaltsklassen!D$11:D$15,1),1))</f>
        <v>C</v>
      </c>
      <c r="T116" s="49"/>
      <c r="U116" s="32" t="str">
        <f>IF(T116="","C",IF(T116="","C",IF(Q116="I",INDEX(Gehaltsklassen!A$11:A$15,MATCH(T116,Gehaltsklassen!C$11:C$15,1),1),IF(Q116="II",INDEX(Gehaltsklassen!A$11:A$15,MATCH(T116,Gehaltsklassen!D$11:D$15,1),1),IF(Q116="III",INDEX(Gehaltsklassen!A$11:A$15,MATCH(T116,Gehaltsklassen!E$11:E$15,1),1),"Falsche Bodenart")))))</f>
        <v>C</v>
      </c>
      <c r="V116" s="52" t="str">
        <f>IF(OR(C116=""),"",SUM(F116,J116,N116)*VLOOKUP(S116,Gehaltsklassen!$B$34:$D$38,2,FALSE))</f>
        <v/>
      </c>
      <c r="W116" s="52" t="str">
        <f>IF(OR(C116=""),"",SUM(F116,J116,N116)*VLOOKUP(S116,Gehaltsklassen!$B$34:$D$38,2,FALSE)*C116)</f>
        <v/>
      </c>
      <c r="X116" s="52" t="str">
        <f>IF(OR(C116=""),"",SUM(F116,J116,N116)*VLOOKUP(S116,Gehaltsklassen!$B$34:$D$38,3,FALSE))</f>
        <v/>
      </c>
      <c r="Y116" s="52" t="str">
        <f>IF(OR(C116=""),"",SUM(F116,J116,N116)*VLOOKUP(S116,Gehaltsklassen!$B$34:$D$38,3,FALSE)*C116)</f>
        <v/>
      </c>
      <c r="Z116" s="54" t="str">
        <f>IF(OR(C116=""),"",(SUM(G116,K116,O116)*VLOOKUP(U116,Gehaltsklassen!$B$34:$D$38,2,FALSE)))</f>
        <v/>
      </c>
      <c r="AA116" s="54" t="str">
        <f>IF(OR(C116=""),"",(SUM(G116,K116,O116)*VLOOKUP(U116,Gehaltsklassen!$B$34:$D$38,2,FALSE))*C116)</f>
        <v/>
      </c>
      <c r="AB116" s="53" t="str">
        <f>IF(OR(C116=""),"",(SUM(G116,K116,O116)*VLOOKUP(U116,Gehaltsklassen!$B$34:$D$38,3,FALSE)))</f>
        <v/>
      </c>
      <c r="AC116" s="53" t="str">
        <f>IF(OR(C116=""),"",(SUM(G116,K116,O116)*VLOOKUP(U116,Gehaltsklassen!$B$34:$D$38,3,FALSE))*C116)</f>
        <v/>
      </c>
    </row>
    <row r="117" spans="1:29" ht="31.9" customHeight="1" x14ac:dyDescent="0.2">
      <c r="A117" s="74" t="str">
        <f>IF(C117="","",MAX($A$11:A116)+1)</f>
        <v/>
      </c>
      <c r="B117" s="75" t="str">
        <f>IF('N-Bedarf-SK §13a'!B115="","",'N-Bedarf-SK §13a'!B115)</f>
        <v/>
      </c>
      <c r="C117" s="49" t="str">
        <f>IF('N-Bedarf-SK §13a'!C115="","",'N-Bedarf-SK §13a'!C115)</f>
        <v/>
      </c>
      <c r="D117" s="88" t="str">
        <f>IF('N-Bedarf-SK §13a'!D115="","",'N-Bedarf-SK §13a'!D115)</f>
        <v/>
      </c>
      <c r="E117" s="49" t="str">
        <f>IF('N-Bedarf-SK §13a'!G115="","",'N-Bedarf-SK §13a'!G115)</f>
        <v/>
      </c>
      <c r="F117" s="50" t="str">
        <f>IF(OR(D117="Spargel 2. Standjahr",D117="Spargel 1. Standjahr"),78,IF(OR(D117="",D117="keine",E117=""),"",IF(D117="Wie Nbedarf",VLOOKUP('N-Bedarf SK'!D115,PSollSK,3,FALSE)*E117, VLOOKUP(D117,PSollSK,3,FALSE)*E117)))</f>
        <v/>
      </c>
      <c r="G117" s="50" t="str">
        <f>IF(OR(D117="",D117="keine",E117=""),"",IF(D117="Wie Nbedarf",VLOOKUP('N-Bedarf SK'!D115,PSollSK,4,FALSE)*E117, VLOOKUP(D117,PSollSK,4,FALSE)*E117))</f>
        <v/>
      </c>
      <c r="H117" s="88"/>
      <c r="I117" s="49"/>
      <c r="J117" s="50" t="str">
        <f t="shared" si="4"/>
        <v/>
      </c>
      <c r="K117" s="50" t="str">
        <f t="shared" si="6"/>
        <v/>
      </c>
      <c r="L117" s="88"/>
      <c r="M117" s="49"/>
      <c r="N117" s="50" t="str">
        <f t="shared" si="5"/>
        <v/>
      </c>
      <c r="O117" s="50" t="str">
        <f t="shared" si="7"/>
        <v/>
      </c>
      <c r="P117" s="51"/>
      <c r="Q117" s="78" t="s">
        <v>261</v>
      </c>
      <c r="R117" s="49"/>
      <c r="S117" s="32" t="str">
        <f>IF(R117="","C",INDEX(Gehaltsklassen!A$11:A$15,MATCH(R117,Gehaltsklassen!D$11:D$15,1),1))</f>
        <v>C</v>
      </c>
      <c r="T117" s="49"/>
      <c r="U117" s="32" t="str">
        <f>IF(T117="","C",IF(T117="","C",IF(Q117="I",INDEX(Gehaltsklassen!A$11:A$15,MATCH(T117,Gehaltsklassen!C$11:C$15,1),1),IF(Q117="II",INDEX(Gehaltsklassen!A$11:A$15,MATCH(T117,Gehaltsklassen!D$11:D$15,1),1),IF(Q117="III",INDEX(Gehaltsklassen!A$11:A$15,MATCH(T117,Gehaltsklassen!E$11:E$15,1),1),"Falsche Bodenart")))))</f>
        <v>C</v>
      </c>
      <c r="V117" s="52" t="str">
        <f>IF(OR(C117=""),"",SUM(F117,J117,N117)*VLOOKUP(S117,Gehaltsklassen!$B$34:$D$38,2,FALSE))</f>
        <v/>
      </c>
      <c r="W117" s="52" t="str">
        <f>IF(OR(C117=""),"",SUM(F117,J117,N117)*VLOOKUP(S117,Gehaltsklassen!$B$34:$D$38,2,FALSE)*C117)</f>
        <v/>
      </c>
      <c r="X117" s="52" t="str">
        <f>IF(OR(C117=""),"",SUM(F117,J117,N117)*VLOOKUP(S117,Gehaltsklassen!$B$34:$D$38,3,FALSE))</f>
        <v/>
      </c>
      <c r="Y117" s="52" t="str">
        <f>IF(OR(C117=""),"",SUM(F117,J117,N117)*VLOOKUP(S117,Gehaltsklassen!$B$34:$D$38,3,FALSE)*C117)</f>
        <v/>
      </c>
      <c r="Z117" s="54" t="str">
        <f>IF(OR(C117=""),"",(SUM(G117,K117,O117)*VLOOKUP(U117,Gehaltsklassen!$B$34:$D$38,2,FALSE)))</f>
        <v/>
      </c>
      <c r="AA117" s="54" t="str">
        <f>IF(OR(C117=""),"",(SUM(G117,K117,O117)*VLOOKUP(U117,Gehaltsklassen!$B$34:$D$38,2,FALSE))*C117)</f>
        <v/>
      </c>
      <c r="AB117" s="53" t="str">
        <f>IF(OR(C117=""),"",(SUM(G117,K117,O117)*VLOOKUP(U117,Gehaltsklassen!$B$34:$D$38,3,FALSE)))</f>
        <v/>
      </c>
      <c r="AC117" s="53" t="str">
        <f>IF(OR(C117=""),"",(SUM(G117,K117,O117)*VLOOKUP(U117,Gehaltsklassen!$B$34:$D$38,3,FALSE))*C117)</f>
        <v/>
      </c>
    </row>
    <row r="118" spans="1:29" ht="31.9" customHeight="1" x14ac:dyDescent="0.2">
      <c r="A118" s="74" t="str">
        <f>IF(C118="","",MAX($A$11:A117)+1)</f>
        <v/>
      </c>
      <c r="B118" s="75" t="str">
        <f>IF('N-Bedarf-SK §13a'!B116="","",'N-Bedarf-SK §13a'!B116)</f>
        <v/>
      </c>
      <c r="C118" s="49" t="str">
        <f>IF('N-Bedarf-SK §13a'!C116="","",'N-Bedarf-SK §13a'!C116)</f>
        <v/>
      </c>
      <c r="D118" s="88" t="str">
        <f>IF('N-Bedarf-SK §13a'!D116="","",'N-Bedarf-SK §13a'!D116)</f>
        <v/>
      </c>
      <c r="E118" s="49" t="str">
        <f>IF('N-Bedarf-SK §13a'!G116="","",'N-Bedarf-SK §13a'!G116)</f>
        <v/>
      </c>
      <c r="F118" s="50" t="str">
        <f>IF(OR(D118="Spargel 2. Standjahr",D118="Spargel 1. Standjahr"),78,IF(OR(D118="",D118="keine",E118=""),"",IF(D118="Wie Nbedarf",VLOOKUP('N-Bedarf SK'!D116,PSollSK,3,FALSE)*E118, VLOOKUP(D118,PSollSK,3,FALSE)*E118)))</f>
        <v/>
      </c>
      <c r="G118" s="50" t="str">
        <f>IF(OR(D118="",D118="keine",E118=""),"",IF(D118="Wie Nbedarf",VLOOKUP('N-Bedarf SK'!D116,PSollSK,4,FALSE)*E118, VLOOKUP(D118,PSollSK,4,FALSE)*E118))</f>
        <v/>
      </c>
      <c r="H118" s="88"/>
      <c r="I118" s="49"/>
      <c r="J118" s="50" t="str">
        <f t="shared" si="4"/>
        <v/>
      </c>
      <c r="K118" s="50" t="str">
        <f t="shared" si="6"/>
        <v/>
      </c>
      <c r="L118" s="88"/>
      <c r="M118" s="49"/>
      <c r="N118" s="50" t="str">
        <f t="shared" si="5"/>
        <v/>
      </c>
      <c r="O118" s="50" t="str">
        <f t="shared" si="7"/>
        <v/>
      </c>
      <c r="P118" s="51"/>
      <c r="Q118" s="78" t="s">
        <v>261</v>
      </c>
      <c r="R118" s="49"/>
      <c r="S118" s="32" t="str">
        <f>IF(R118="","C",INDEX(Gehaltsklassen!A$11:A$15,MATCH(R118,Gehaltsklassen!D$11:D$15,1),1))</f>
        <v>C</v>
      </c>
      <c r="T118" s="49"/>
      <c r="U118" s="32" t="str">
        <f>IF(T118="","C",IF(T118="","C",IF(Q118="I",INDEX(Gehaltsklassen!A$11:A$15,MATCH(T118,Gehaltsklassen!C$11:C$15,1),1),IF(Q118="II",INDEX(Gehaltsklassen!A$11:A$15,MATCH(T118,Gehaltsklassen!D$11:D$15,1),1),IF(Q118="III",INDEX(Gehaltsklassen!A$11:A$15,MATCH(T118,Gehaltsklassen!E$11:E$15,1),1),"Falsche Bodenart")))))</f>
        <v>C</v>
      </c>
      <c r="V118" s="52" t="str">
        <f>IF(OR(C118=""),"",SUM(F118,J118,N118)*VLOOKUP(S118,Gehaltsklassen!$B$34:$D$38,2,FALSE))</f>
        <v/>
      </c>
      <c r="W118" s="52" t="str">
        <f>IF(OR(C118=""),"",SUM(F118,J118,N118)*VLOOKUP(S118,Gehaltsklassen!$B$34:$D$38,2,FALSE)*C118)</f>
        <v/>
      </c>
      <c r="X118" s="52" t="str">
        <f>IF(OR(C118=""),"",SUM(F118,J118,N118)*VLOOKUP(S118,Gehaltsklassen!$B$34:$D$38,3,FALSE))</f>
        <v/>
      </c>
      <c r="Y118" s="52" t="str">
        <f>IF(OR(C118=""),"",SUM(F118,J118,N118)*VLOOKUP(S118,Gehaltsklassen!$B$34:$D$38,3,FALSE)*C118)</f>
        <v/>
      </c>
      <c r="Z118" s="54" t="str">
        <f>IF(OR(C118=""),"",(SUM(G118,K118,O118)*VLOOKUP(U118,Gehaltsklassen!$B$34:$D$38,2,FALSE)))</f>
        <v/>
      </c>
      <c r="AA118" s="54" t="str">
        <f>IF(OR(C118=""),"",(SUM(G118,K118,O118)*VLOOKUP(U118,Gehaltsklassen!$B$34:$D$38,2,FALSE))*C118)</f>
        <v/>
      </c>
      <c r="AB118" s="53" t="str">
        <f>IF(OR(C118=""),"",(SUM(G118,K118,O118)*VLOOKUP(U118,Gehaltsklassen!$B$34:$D$38,3,FALSE)))</f>
        <v/>
      </c>
      <c r="AC118" s="53" t="str">
        <f>IF(OR(C118=""),"",(SUM(G118,K118,O118)*VLOOKUP(U118,Gehaltsklassen!$B$34:$D$38,3,FALSE))*C118)</f>
        <v/>
      </c>
    </row>
    <row r="119" spans="1:29" ht="31.9" customHeight="1" x14ac:dyDescent="0.2">
      <c r="A119" s="74" t="str">
        <f>IF(C119="","",MAX($A$11:A118)+1)</f>
        <v/>
      </c>
      <c r="B119" s="75" t="str">
        <f>IF('N-Bedarf-SK §13a'!B117="","",'N-Bedarf-SK §13a'!B117)</f>
        <v/>
      </c>
      <c r="C119" s="49" t="str">
        <f>IF('N-Bedarf-SK §13a'!C117="","",'N-Bedarf-SK §13a'!C117)</f>
        <v/>
      </c>
      <c r="D119" s="88" t="str">
        <f>IF('N-Bedarf-SK §13a'!D117="","",'N-Bedarf-SK §13a'!D117)</f>
        <v/>
      </c>
      <c r="E119" s="49" t="str">
        <f>IF('N-Bedarf-SK §13a'!G117="","",'N-Bedarf-SK §13a'!G117)</f>
        <v/>
      </c>
      <c r="F119" s="50" t="str">
        <f>IF(OR(D119="Spargel 2. Standjahr",D119="Spargel 1. Standjahr"),78,IF(OR(D119="",D119="keine",E119=""),"",IF(D119="Wie Nbedarf",VLOOKUP('N-Bedarf SK'!D117,PSollSK,3,FALSE)*E119, VLOOKUP(D119,PSollSK,3,FALSE)*E119)))</f>
        <v/>
      </c>
      <c r="G119" s="50" t="str">
        <f>IF(OR(D119="",D119="keine",E119=""),"",IF(D119="Wie Nbedarf",VLOOKUP('N-Bedarf SK'!D117,PSollSK,4,FALSE)*E119, VLOOKUP(D119,PSollSK,4,FALSE)*E119))</f>
        <v/>
      </c>
      <c r="H119" s="88"/>
      <c r="I119" s="49"/>
      <c r="J119" s="50" t="str">
        <f t="shared" si="4"/>
        <v/>
      </c>
      <c r="K119" s="50" t="str">
        <f t="shared" si="6"/>
        <v/>
      </c>
      <c r="L119" s="88"/>
      <c r="M119" s="49"/>
      <c r="N119" s="50" t="str">
        <f t="shared" si="5"/>
        <v/>
      </c>
      <c r="O119" s="50" t="str">
        <f t="shared" si="7"/>
        <v/>
      </c>
      <c r="P119" s="51"/>
      <c r="Q119" s="78" t="s">
        <v>261</v>
      </c>
      <c r="R119" s="49"/>
      <c r="S119" s="32" t="str">
        <f>IF(R119="","C",INDEX(Gehaltsklassen!A$11:A$15,MATCH(R119,Gehaltsklassen!D$11:D$15,1),1))</f>
        <v>C</v>
      </c>
      <c r="T119" s="49"/>
      <c r="U119" s="32" t="str">
        <f>IF(T119="","C",IF(T119="","C",IF(Q119="I",INDEX(Gehaltsklassen!A$11:A$15,MATCH(T119,Gehaltsklassen!C$11:C$15,1),1),IF(Q119="II",INDEX(Gehaltsklassen!A$11:A$15,MATCH(T119,Gehaltsklassen!D$11:D$15,1),1),IF(Q119="III",INDEX(Gehaltsklassen!A$11:A$15,MATCH(T119,Gehaltsklassen!E$11:E$15,1),1),"Falsche Bodenart")))))</f>
        <v>C</v>
      </c>
      <c r="V119" s="52" t="str">
        <f>IF(OR(C119=""),"",SUM(F119,J119,N119)*VLOOKUP(S119,Gehaltsklassen!$B$34:$D$38,2,FALSE))</f>
        <v/>
      </c>
      <c r="W119" s="52" t="str">
        <f>IF(OR(C119=""),"",SUM(F119,J119,N119)*VLOOKUP(S119,Gehaltsklassen!$B$34:$D$38,2,FALSE)*C119)</f>
        <v/>
      </c>
      <c r="X119" s="52" t="str">
        <f>IF(OR(C119=""),"",SUM(F119,J119,N119)*VLOOKUP(S119,Gehaltsklassen!$B$34:$D$38,3,FALSE))</f>
        <v/>
      </c>
      <c r="Y119" s="52" t="str">
        <f>IF(OR(C119=""),"",SUM(F119,J119,N119)*VLOOKUP(S119,Gehaltsklassen!$B$34:$D$38,3,FALSE)*C119)</f>
        <v/>
      </c>
      <c r="Z119" s="54" t="str">
        <f>IF(OR(C119=""),"",(SUM(G119,K119,O119)*VLOOKUP(U119,Gehaltsklassen!$B$34:$D$38,2,FALSE)))</f>
        <v/>
      </c>
      <c r="AA119" s="54" t="str">
        <f>IF(OR(C119=""),"",(SUM(G119,K119,O119)*VLOOKUP(U119,Gehaltsklassen!$B$34:$D$38,2,FALSE))*C119)</f>
        <v/>
      </c>
      <c r="AB119" s="53" t="str">
        <f>IF(OR(C119=""),"",(SUM(G119,K119,O119)*VLOOKUP(U119,Gehaltsklassen!$B$34:$D$38,3,FALSE)))</f>
        <v/>
      </c>
      <c r="AC119" s="53" t="str">
        <f>IF(OR(C119=""),"",(SUM(G119,K119,O119)*VLOOKUP(U119,Gehaltsklassen!$B$34:$D$38,3,FALSE))*C119)</f>
        <v/>
      </c>
    </row>
    <row r="120" spans="1:29" ht="31.9" customHeight="1" x14ac:dyDescent="0.2">
      <c r="A120" s="74" t="str">
        <f>IF(C120="","",MAX($A$11:A119)+1)</f>
        <v/>
      </c>
      <c r="B120" s="75" t="str">
        <f>IF('N-Bedarf-SK §13a'!B118="","",'N-Bedarf-SK §13a'!B118)</f>
        <v/>
      </c>
      <c r="C120" s="49" t="str">
        <f>IF('N-Bedarf-SK §13a'!C118="","",'N-Bedarf-SK §13a'!C118)</f>
        <v/>
      </c>
      <c r="D120" s="88" t="str">
        <f>IF('N-Bedarf-SK §13a'!D118="","",'N-Bedarf-SK §13a'!D118)</f>
        <v/>
      </c>
      <c r="E120" s="49" t="str">
        <f>IF('N-Bedarf-SK §13a'!G118="","",'N-Bedarf-SK §13a'!G118)</f>
        <v/>
      </c>
      <c r="F120" s="50" t="str">
        <f>IF(OR(D120="Spargel 2. Standjahr",D120="Spargel 1. Standjahr"),78,IF(OR(D120="",D120="keine",E120=""),"",IF(D120="Wie Nbedarf",VLOOKUP('N-Bedarf SK'!D118,PSollSK,3,FALSE)*E120, VLOOKUP(D120,PSollSK,3,FALSE)*E120)))</f>
        <v/>
      </c>
      <c r="G120" s="50" t="str">
        <f>IF(OR(D120="",D120="keine",E120=""),"",IF(D120="Wie Nbedarf",VLOOKUP('N-Bedarf SK'!D118,PSollSK,4,FALSE)*E120, VLOOKUP(D120,PSollSK,4,FALSE)*E120))</f>
        <v/>
      </c>
      <c r="H120" s="88"/>
      <c r="I120" s="49"/>
      <c r="J120" s="50" t="str">
        <f t="shared" si="4"/>
        <v/>
      </c>
      <c r="K120" s="50" t="str">
        <f t="shared" si="6"/>
        <v/>
      </c>
      <c r="L120" s="88"/>
      <c r="M120" s="49"/>
      <c r="N120" s="50" t="str">
        <f t="shared" si="5"/>
        <v/>
      </c>
      <c r="O120" s="50" t="str">
        <f t="shared" si="7"/>
        <v/>
      </c>
      <c r="P120" s="51"/>
      <c r="Q120" s="78" t="s">
        <v>261</v>
      </c>
      <c r="R120" s="49"/>
      <c r="S120" s="32" t="str">
        <f>IF(R120="","C",INDEX(Gehaltsklassen!A$11:A$15,MATCH(R120,Gehaltsklassen!D$11:D$15,1),1))</f>
        <v>C</v>
      </c>
      <c r="T120" s="49"/>
      <c r="U120" s="32" t="str">
        <f>IF(T120="","C",IF(T120="","C",IF(Q120="I",INDEX(Gehaltsklassen!A$11:A$15,MATCH(T120,Gehaltsklassen!C$11:C$15,1),1),IF(Q120="II",INDEX(Gehaltsklassen!A$11:A$15,MATCH(T120,Gehaltsklassen!D$11:D$15,1),1),IF(Q120="III",INDEX(Gehaltsklassen!A$11:A$15,MATCH(T120,Gehaltsklassen!E$11:E$15,1),1),"Falsche Bodenart")))))</f>
        <v>C</v>
      </c>
      <c r="V120" s="52" t="str">
        <f>IF(OR(C120=""),"",SUM(F120,J120,N120)*VLOOKUP(S120,Gehaltsklassen!$B$34:$D$38,2,FALSE))</f>
        <v/>
      </c>
      <c r="W120" s="52" t="str">
        <f>IF(OR(C120=""),"",SUM(F120,J120,N120)*VLOOKUP(S120,Gehaltsklassen!$B$34:$D$38,2,FALSE)*C120)</f>
        <v/>
      </c>
      <c r="X120" s="52" t="str">
        <f>IF(OR(C120=""),"",SUM(F120,J120,N120)*VLOOKUP(S120,Gehaltsklassen!$B$34:$D$38,3,FALSE))</f>
        <v/>
      </c>
      <c r="Y120" s="52" t="str">
        <f>IF(OR(C120=""),"",SUM(F120,J120,N120)*VLOOKUP(S120,Gehaltsklassen!$B$34:$D$38,3,FALSE)*C120)</f>
        <v/>
      </c>
      <c r="Z120" s="54" t="str">
        <f>IF(OR(C120=""),"",(SUM(G120,K120,O120)*VLOOKUP(U120,Gehaltsklassen!$B$34:$D$38,2,FALSE)))</f>
        <v/>
      </c>
      <c r="AA120" s="54" t="str">
        <f>IF(OR(C120=""),"",(SUM(G120,K120,O120)*VLOOKUP(U120,Gehaltsklassen!$B$34:$D$38,2,FALSE))*C120)</f>
        <v/>
      </c>
      <c r="AB120" s="53" t="str">
        <f>IF(OR(C120=""),"",(SUM(G120,K120,O120)*VLOOKUP(U120,Gehaltsklassen!$B$34:$D$38,3,FALSE)))</f>
        <v/>
      </c>
      <c r="AC120" s="53" t="str">
        <f>IF(OR(C120=""),"",(SUM(G120,K120,O120)*VLOOKUP(U120,Gehaltsklassen!$B$34:$D$38,3,FALSE))*C120)</f>
        <v/>
      </c>
    </row>
    <row r="121" spans="1:29" ht="31.9" customHeight="1" x14ac:dyDescent="0.2">
      <c r="A121" s="74" t="str">
        <f>IF(C121="","",MAX($A$11:A120)+1)</f>
        <v/>
      </c>
      <c r="B121" s="75" t="str">
        <f>IF('N-Bedarf-SK §13a'!B119="","",'N-Bedarf-SK §13a'!B119)</f>
        <v/>
      </c>
      <c r="C121" s="49" t="str">
        <f>IF('N-Bedarf-SK §13a'!C119="","",'N-Bedarf-SK §13a'!C119)</f>
        <v/>
      </c>
      <c r="D121" s="88" t="str">
        <f>IF('N-Bedarf-SK §13a'!D119="","",'N-Bedarf-SK §13a'!D119)</f>
        <v/>
      </c>
      <c r="E121" s="49" t="str">
        <f>IF('N-Bedarf-SK §13a'!G119="","",'N-Bedarf-SK §13a'!G119)</f>
        <v/>
      </c>
      <c r="F121" s="50" t="str">
        <f>IF(OR(D121="Spargel 2. Standjahr",D121="Spargel 1. Standjahr"),78,IF(OR(D121="",D121="keine",E121=""),"",IF(D121="Wie Nbedarf",VLOOKUP('N-Bedarf SK'!D119,PSollSK,3,FALSE)*E121, VLOOKUP(D121,PSollSK,3,FALSE)*E121)))</f>
        <v/>
      </c>
      <c r="G121" s="50" t="str">
        <f>IF(OR(D121="",D121="keine",E121=""),"",IF(D121="Wie Nbedarf",VLOOKUP('N-Bedarf SK'!D119,PSollSK,4,FALSE)*E121, VLOOKUP(D121,PSollSK,4,FALSE)*E121))</f>
        <v/>
      </c>
      <c r="H121" s="88"/>
      <c r="I121" s="49"/>
      <c r="J121" s="50" t="str">
        <f t="shared" si="4"/>
        <v/>
      </c>
      <c r="K121" s="50" t="str">
        <f t="shared" si="6"/>
        <v/>
      </c>
      <c r="L121" s="88"/>
      <c r="M121" s="49"/>
      <c r="N121" s="50" t="str">
        <f t="shared" si="5"/>
        <v/>
      </c>
      <c r="O121" s="50" t="str">
        <f t="shared" si="7"/>
        <v/>
      </c>
      <c r="P121" s="51"/>
      <c r="Q121" s="78" t="s">
        <v>261</v>
      </c>
      <c r="R121" s="49"/>
      <c r="S121" s="32" t="str">
        <f>IF(R121="","C",INDEX(Gehaltsklassen!A$11:A$15,MATCH(R121,Gehaltsklassen!D$11:D$15,1),1))</f>
        <v>C</v>
      </c>
      <c r="T121" s="49"/>
      <c r="U121" s="32" t="str">
        <f>IF(T121="","C",IF(T121="","C",IF(Q121="I",INDEX(Gehaltsklassen!A$11:A$15,MATCH(T121,Gehaltsklassen!C$11:C$15,1),1),IF(Q121="II",INDEX(Gehaltsklassen!A$11:A$15,MATCH(T121,Gehaltsklassen!D$11:D$15,1),1),IF(Q121="III",INDEX(Gehaltsklassen!A$11:A$15,MATCH(T121,Gehaltsklassen!E$11:E$15,1),1),"Falsche Bodenart")))))</f>
        <v>C</v>
      </c>
      <c r="V121" s="52" t="str">
        <f>IF(OR(C121=""),"",SUM(F121,J121,N121)*VLOOKUP(S121,Gehaltsklassen!$B$34:$D$38,2,FALSE))</f>
        <v/>
      </c>
      <c r="W121" s="52" t="str">
        <f>IF(OR(C121=""),"",SUM(F121,J121,N121)*VLOOKUP(S121,Gehaltsklassen!$B$34:$D$38,2,FALSE)*C121)</f>
        <v/>
      </c>
      <c r="X121" s="52" t="str">
        <f>IF(OR(C121=""),"",SUM(F121,J121,N121)*VLOOKUP(S121,Gehaltsklassen!$B$34:$D$38,3,FALSE))</f>
        <v/>
      </c>
      <c r="Y121" s="52" t="str">
        <f>IF(OR(C121=""),"",SUM(F121,J121,N121)*VLOOKUP(S121,Gehaltsklassen!$B$34:$D$38,3,FALSE)*C121)</f>
        <v/>
      </c>
      <c r="Z121" s="54" t="str">
        <f>IF(OR(C121=""),"",(SUM(G121,K121,O121)*VLOOKUP(U121,Gehaltsklassen!$B$34:$D$38,2,FALSE)))</f>
        <v/>
      </c>
      <c r="AA121" s="54" t="str">
        <f>IF(OR(C121=""),"",(SUM(G121,K121,O121)*VLOOKUP(U121,Gehaltsklassen!$B$34:$D$38,2,FALSE))*C121)</f>
        <v/>
      </c>
      <c r="AB121" s="53" t="str">
        <f>IF(OR(C121=""),"",(SUM(G121,K121,O121)*VLOOKUP(U121,Gehaltsklassen!$B$34:$D$38,3,FALSE)))</f>
        <v/>
      </c>
      <c r="AC121" s="53" t="str">
        <f>IF(OR(C121=""),"",(SUM(G121,K121,O121)*VLOOKUP(U121,Gehaltsklassen!$B$34:$D$38,3,FALSE))*C121)</f>
        <v/>
      </c>
    </row>
    <row r="122" spans="1:29" ht="31.9" customHeight="1" x14ac:dyDescent="0.2">
      <c r="A122" s="74" t="str">
        <f>IF(C122="","",MAX($A$11:A121)+1)</f>
        <v/>
      </c>
      <c r="B122" s="75" t="str">
        <f>IF('N-Bedarf-SK §13a'!B120="","",'N-Bedarf-SK §13a'!B120)</f>
        <v/>
      </c>
      <c r="C122" s="49" t="str">
        <f>IF('N-Bedarf-SK §13a'!C120="","",'N-Bedarf-SK §13a'!C120)</f>
        <v/>
      </c>
      <c r="D122" s="88" t="str">
        <f>IF('N-Bedarf-SK §13a'!D120="","",'N-Bedarf-SK §13a'!D120)</f>
        <v/>
      </c>
      <c r="E122" s="49" t="str">
        <f>IF('N-Bedarf-SK §13a'!G120="","",'N-Bedarf-SK §13a'!G120)</f>
        <v/>
      </c>
      <c r="F122" s="50" t="str">
        <f>IF(OR(D122="Spargel 2. Standjahr",D122="Spargel 1. Standjahr"),78,IF(OR(D122="",D122="keine",E122=""),"",IF(D122="Wie Nbedarf",VLOOKUP('N-Bedarf SK'!D120,PSollSK,3,FALSE)*E122, VLOOKUP(D122,PSollSK,3,FALSE)*E122)))</f>
        <v/>
      </c>
      <c r="G122" s="50" t="str">
        <f>IF(OR(D122="",D122="keine",E122=""),"",IF(D122="Wie Nbedarf",VLOOKUP('N-Bedarf SK'!D120,PSollSK,4,FALSE)*E122, VLOOKUP(D122,PSollSK,4,FALSE)*E122))</f>
        <v/>
      </c>
      <c r="H122" s="88"/>
      <c r="I122" s="49"/>
      <c r="J122" s="50" t="str">
        <f t="shared" si="4"/>
        <v/>
      </c>
      <c r="K122" s="50" t="str">
        <f t="shared" si="6"/>
        <v/>
      </c>
      <c r="L122" s="88"/>
      <c r="M122" s="49"/>
      <c r="N122" s="50" t="str">
        <f t="shared" si="5"/>
        <v/>
      </c>
      <c r="O122" s="50" t="str">
        <f t="shared" si="7"/>
        <v/>
      </c>
      <c r="P122" s="51"/>
      <c r="Q122" s="78" t="s">
        <v>261</v>
      </c>
      <c r="R122" s="49"/>
      <c r="S122" s="32" t="str">
        <f>IF(R122="","C",INDEX(Gehaltsklassen!A$11:A$15,MATCH(R122,Gehaltsklassen!D$11:D$15,1),1))</f>
        <v>C</v>
      </c>
      <c r="T122" s="49"/>
      <c r="U122" s="32" t="str">
        <f>IF(T122="","C",IF(T122="","C",IF(Q122="I",INDEX(Gehaltsklassen!A$11:A$15,MATCH(T122,Gehaltsklassen!C$11:C$15,1),1),IF(Q122="II",INDEX(Gehaltsklassen!A$11:A$15,MATCH(T122,Gehaltsklassen!D$11:D$15,1),1),IF(Q122="III",INDEX(Gehaltsklassen!A$11:A$15,MATCH(T122,Gehaltsklassen!E$11:E$15,1),1),"Falsche Bodenart")))))</f>
        <v>C</v>
      </c>
      <c r="V122" s="52" t="str">
        <f>IF(OR(C122=""),"",SUM(F122,J122,N122)*VLOOKUP(S122,Gehaltsklassen!$B$34:$D$38,2,FALSE))</f>
        <v/>
      </c>
      <c r="W122" s="52" t="str">
        <f>IF(OR(C122=""),"",SUM(F122,J122,N122)*VLOOKUP(S122,Gehaltsklassen!$B$34:$D$38,2,FALSE)*C122)</f>
        <v/>
      </c>
      <c r="X122" s="52" t="str">
        <f>IF(OR(C122=""),"",SUM(F122,J122,N122)*VLOOKUP(S122,Gehaltsklassen!$B$34:$D$38,3,FALSE))</f>
        <v/>
      </c>
      <c r="Y122" s="52" t="str">
        <f>IF(OR(C122=""),"",SUM(F122,J122,N122)*VLOOKUP(S122,Gehaltsklassen!$B$34:$D$38,3,FALSE)*C122)</f>
        <v/>
      </c>
      <c r="Z122" s="54" t="str">
        <f>IF(OR(C122=""),"",(SUM(G122,K122,O122)*VLOOKUP(U122,Gehaltsklassen!$B$34:$D$38,2,FALSE)))</f>
        <v/>
      </c>
      <c r="AA122" s="54" t="str">
        <f>IF(OR(C122=""),"",(SUM(G122,K122,O122)*VLOOKUP(U122,Gehaltsklassen!$B$34:$D$38,2,FALSE))*C122)</f>
        <v/>
      </c>
      <c r="AB122" s="53" t="str">
        <f>IF(OR(C122=""),"",(SUM(G122,K122,O122)*VLOOKUP(U122,Gehaltsklassen!$B$34:$D$38,3,FALSE)))</f>
        <v/>
      </c>
      <c r="AC122" s="53" t="str">
        <f>IF(OR(C122=""),"",(SUM(G122,K122,O122)*VLOOKUP(U122,Gehaltsklassen!$B$34:$D$38,3,FALSE))*C122)</f>
        <v/>
      </c>
    </row>
    <row r="123" spans="1:29" ht="31.9" customHeight="1" x14ac:dyDescent="0.2">
      <c r="A123" s="74" t="str">
        <f>IF(C123="","",MAX($A$11:A122)+1)</f>
        <v/>
      </c>
      <c r="B123" s="75" t="str">
        <f>IF('N-Bedarf-SK §13a'!B121="","",'N-Bedarf-SK §13a'!B121)</f>
        <v/>
      </c>
      <c r="C123" s="49" t="str">
        <f>IF('N-Bedarf-SK §13a'!C121="","",'N-Bedarf-SK §13a'!C121)</f>
        <v/>
      </c>
      <c r="D123" s="88" t="str">
        <f>IF('N-Bedarf-SK §13a'!D121="","",'N-Bedarf-SK §13a'!D121)</f>
        <v/>
      </c>
      <c r="E123" s="49" t="str">
        <f>IF('N-Bedarf-SK §13a'!G121="","",'N-Bedarf-SK §13a'!G121)</f>
        <v/>
      </c>
      <c r="F123" s="50" t="str">
        <f>IF(OR(D123="Spargel 2. Standjahr",D123="Spargel 1. Standjahr"),78,IF(OR(D123="",D123="keine",E123=""),"",IF(D123="Wie Nbedarf",VLOOKUP('N-Bedarf SK'!D121,PSollSK,3,FALSE)*E123, VLOOKUP(D123,PSollSK,3,FALSE)*E123)))</f>
        <v/>
      </c>
      <c r="G123" s="50" t="str">
        <f>IF(OR(D123="",D123="keine",E123=""),"",IF(D123="Wie Nbedarf",VLOOKUP('N-Bedarf SK'!D121,PSollSK,4,FALSE)*E123, VLOOKUP(D123,PSollSK,4,FALSE)*E123))</f>
        <v/>
      </c>
      <c r="H123" s="88"/>
      <c r="I123" s="49"/>
      <c r="J123" s="50" t="str">
        <f t="shared" si="4"/>
        <v/>
      </c>
      <c r="K123" s="50" t="str">
        <f t="shared" si="6"/>
        <v/>
      </c>
      <c r="L123" s="88"/>
      <c r="M123" s="49"/>
      <c r="N123" s="50" t="str">
        <f t="shared" si="5"/>
        <v/>
      </c>
      <c r="O123" s="50" t="str">
        <f t="shared" si="7"/>
        <v/>
      </c>
      <c r="P123" s="51"/>
      <c r="Q123" s="78" t="s">
        <v>261</v>
      </c>
      <c r="R123" s="49"/>
      <c r="S123" s="32" t="str">
        <f>IF(R123="","C",INDEX(Gehaltsklassen!A$11:A$15,MATCH(R123,Gehaltsklassen!D$11:D$15,1),1))</f>
        <v>C</v>
      </c>
      <c r="T123" s="49"/>
      <c r="U123" s="32" t="str">
        <f>IF(T123="","C",IF(T123="","C",IF(Q123="I",INDEX(Gehaltsklassen!A$11:A$15,MATCH(T123,Gehaltsklassen!C$11:C$15,1),1),IF(Q123="II",INDEX(Gehaltsklassen!A$11:A$15,MATCH(T123,Gehaltsklassen!D$11:D$15,1),1),IF(Q123="III",INDEX(Gehaltsklassen!A$11:A$15,MATCH(T123,Gehaltsklassen!E$11:E$15,1),1),"Falsche Bodenart")))))</f>
        <v>C</v>
      </c>
      <c r="V123" s="52" t="str">
        <f>IF(OR(C123=""),"",SUM(F123,J123,N123)*VLOOKUP(S123,Gehaltsklassen!$B$34:$D$38,2,FALSE))</f>
        <v/>
      </c>
      <c r="W123" s="52" t="str">
        <f>IF(OR(C123=""),"",SUM(F123,J123,N123)*VLOOKUP(S123,Gehaltsklassen!$B$34:$D$38,2,FALSE)*C123)</f>
        <v/>
      </c>
      <c r="X123" s="52" t="str">
        <f>IF(OR(C123=""),"",SUM(F123,J123,N123)*VLOOKUP(S123,Gehaltsklassen!$B$34:$D$38,3,FALSE))</f>
        <v/>
      </c>
      <c r="Y123" s="52" t="str">
        <f>IF(OR(C123=""),"",SUM(F123,J123,N123)*VLOOKUP(S123,Gehaltsklassen!$B$34:$D$38,3,FALSE)*C123)</f>
        <v/>
      </c>
      <c r="Z123" s="54" t="str">
        <f>IF(OR(C123=""),"",(SUM(G123,K123,O123)*VLOOKUP(U123,Gehaltsklassen!$B$34:$D$38,2,FALSE)))</f>
        <v/>
      </c>
      <c r="AA123" s="54" t="str">
        <f>IF(OR(C123=""),"",(SUM(G123,K123,O123)*VLOOKUP(U123,Gehaltsklassen!$B$34:$D$38,2,FALSE))*C123)</f>
        <v/>
      </c>
      <c r="AB123" s="53" t="str">
        <f>IF(OR(C123=""),"",(SUM(G123,K123,O123)*VLOOKUP(U123,Gehaltsklassen!$B$34:$D$38,3,FALSE)))</f>
        <v/>
      </c>
      <c r="AC123" s="53" t="str">
        <f>IF(OR(C123=""),"",(SUM(G123,K123,O123)*VLOOKUP(U123,Gehaltsklassen!$B$34:$D$38,3,FALSE))*C123)</f>
        <v/>
      </c>
    </row>
    <row r="124" spans="1:29" ht="31.9" customHeight="1" x14ac:dyDescent="0.2">
      <c r="A124" s="74" t="str">
        <f>IF(C124="","",MAX($A$11:A123)+1)</f>
        <v/>
      </c>
      <c r="B124" s="75" t="str">
        <f>IF('N-Bedarf-SK §13a'!B122="","",'N-Bedarf-SK §13a'!B122)</f>
        <v/>
      </c>
      <c r="C124" s="49" t="str">
        <f>IF('N-Bedarf-SK §13a'!C122="","",'N-Bedarf-SK §13a'!C122)</f>
        <v/>
      </c>
      <c r="D124" s="88" t="str">
        <f>IF('N-Bedarf-SK §13a'!D122="","",'N-Bedarf-SK §13a'!D122)</f>
        <v/>
      </c>
      <c r="E124" s="49" t="str">
        <f>IF('N-Bedarf-SK §13a'!G122="","",'N-Bedarf-SK §13a'!G122)</f>
        <v/>
      </c>
      <c r="F124" s="50" t="str">
        <f>IF(OR(D124="Spargel 2. Standjahr",D124="Spargel 1. Standjahr"),78,IF(OR(D124="",D124="keine",E124=""),"",IF(D124="Wie Nbedarf",VLOOKUP('N-Bedarf SK'!D122,PSollSK,3,FALSE)*E124, VLOOKUP(D124,PSollSK,3,FALSE)*E124)))</f>
        <v/>
      </c>
      <c r="G124" s="50" t="str">
        <f>IF(OR(D124="",D124="keine",E124=""),"",IF(D124="Wie Nbedarf",VLOOKUP('N-Bedarf SK'!D122,PSollSK,4,FALSE)*E124, VLOOKUP(D124,PSollSK,4,FALSE)*E124))</f>
        <v/>
      </c>
      <c r="H124" s="88"/>
      <c r="I124" s="49"/>
      <c r="J124" s="50" t="str">
        <f t="shared" si="4"/>
        <v/>
      </c>
      <c r="K124" s="50" t="str">
        <f t="shared" si="6"/>
        <v/>
      </c>
      <c r="L124" s="88"/>
      <c r="M124" s="49"/>
      <c r="N124" s="50" t="str">
        <f t="shared" si="5"/>
        <v/>
      </c>
      <c r="O124" s="50" t="str">
        <f t="shared" si="7"/>
        <v/>
      </c>
      <c r="P124" s="51"/>
      <c r="Q124" s="78" t="s">
        <v>261</v>
      </c>
      <c r="R124" s="49"/>
      <c r="S124" s="32" t="str">
        <f>IF(R124="","C",INDEX(Gehaltsklassen!A$11:A$15,MATCH(R124,Gehaltsklassen!D$11:D$15,1),1))</f>
        <v>C</v>
      </c>
      <c r="T124" s="49"/>
      <c r="U124" s="32" t="str">
        <f>IF(T124="","C",IF(T124="","C",IF(Q124="I",INDEX(Gehaltsklassen!A$11:A$15,MATCH(T124,Gehaltsklassen!C$11:C$15,1),1),IF(Q124="II",INDEX(Gehaltsklassen!A$11:A$15,MATCH(T124,Gehaltsklassen!D$11:D$15,1),1),IF(Q124="III",INDEX(Gehaltsklassen!A$11:A$15,MATCH(T124,Gehaltsklassen!E$11:E$15,1),1),"Falsche Bodenart")))))</f>
        <v>C</v>
      </c>
      <c r="V124" s="52" t="str">
        <f>IF(OR(C124=""),"",SUM(F124,J124,N124)*VLOOKUP(S124,Gehaltsklassen!$B$34:$D$38,2,FALSE))</f>
        <v/>
      </c>
      <c r="W124" s="52" t="str">
        <f>IF(OR(C124=""),"",SUM(F124,J124,N124)*VLOOKUP(S124,Gehaltsklassen!$B$34:$D$38,2,FALSE)*C124)</f>
        <v/>
      </c>
      <c r="X124" s="52" t="str">
        <f>IF(OR(C124=""),"",SUM(F124,J124,N124)*VLOOKUP(S124,Gehaltsklassen!$B$34:$D$38,3,FALSE))</f>
        <v/>
      </c>
      <c r="Y124" s="52" t="str">
        <f>IF(OR(C124=""),"",SUM(F124,J124,N124)*VLOOKUP(S124,Gehaltsklassen!$B$34:$D$38,3,FALSE)*C124)</f>
        <v/>
      </c>
      <c r="Z124" s="54" t="str">
        <f>IF(OR(C124=""),"",(SUM(G124,K124,O124)*VLOOKUP(U124,Gehaltsklassen!$B$34:$D$38,2,FALSE)))</f>
        <v/>
      </c>
      <c r="AA124" s="54" t="str">
        <f>IF(OR(C124=""),"",(SUM(G124,K124,O124)*VLOOKUP(U124,Gehaltsklassen!$B$34:$D$38,2,FALSE))*C124)</f>
        <v/>
      </c>
      <c r="AB124" s="53" t="str">
        <f>IF(OR(C124=""),"",(SUM(G124,K124,O124)*VLOOKUP(U124,Gehaltsklassen!$B$34:$D$38,3,FALSE)))</f>
        <v/>
      </c>
      <c r="AC124" s="53" t="str">
        <f>IF(OR(C124=""),"",(SUM(G124,K124,O124)*VLOOKUP(U124,Gehaltsklassen!$B$34:$D$38,3,FALSE))*C124)</f>
        <v/>
      </c>
    </row>
    <row r="125" spans="1:29" ht="31.9" customHeight="1" x14ac:dyDescent="0.2">
      <c r="A125" s="74" t="str">
        <f>IF(C125="","",MAX($A$11:A124)+1)</f>
        <v/>
      </c>
      <c r="B125" s="75" t="str">
        <f>IF('N-Bedarf-SK §13a'!B123="","",'N-Bedarf-SK §13a'!B123)</f>
        <v/>
      </c>
      <c r="C125" s="49" t="str">
        <f>IF('N-Bedarf-SK §13a'!C123="","",'N-Bedarf-SK §13a'!C123)</f>
        <v/>
      </c>
      <c r="D125" s="88" t="str">
        <f>IF('N-Bedarf-SK §13a'!D123="","",'N-Bedarf-SK §13a'!D123)</f>
        <v/>
      </c>
      <c r="E125" s="49" t="str">
        <f>IF('N-Bedarf-SK §13a'!G123="","",'N-Bedarf-SK §13a'!G123)</f>
        <v/>
      </c>
      <c r="F125" s="50" t="str">
        <f>IF(OR(D125="Spargel 2. Standjahr",D125="Spargel 1. Standjahr"),78,IF(OR(D125="",D125="keine",E125=""),"",IF(D125="Wie Nbedarf",VLOOKUP('N-Bedarf SK'!D123,PSollSK,3,FALSE)*E125, VLOOKUP(D125,PSollSK,3,FALSE)*E125)))</f>
        <v/>
      </c>
      <c r="G125" s="50" t="str">
        <f>IF(OR(D125="",D125="keine",E125=""),"",IF(D125="Wie Nbedarf",VLOOKUP('N-Bedarf SK'!D123,PSollSK,4,FALSE)*E125, VLOOKUP(D125,PSollSK,4,FALSE)*E125))</f>
        <v/>
      </c>
      <c r="H125" s="88"/>
      <c r="I125" s="49"/>
      <c r="J125" s="50" t="str">
        <f t="shared" si="4"/>
        <v/>
      </c>
      <c r="K125" s="50" t="str">
        <f t="shared" si="6"/>
        <v/>
      </c>
      <c r="L125" s="88"/>
      <c r="M125" s="49"/>
      <c r="N125" s="50" t="str">
        <f t="shared" si="5"/>
        <v/>
      </c>
      <c r="O125" s="50" t="str">
        <f t="shared" si="7"/>
        <v/>
      </c>
      <c r="P125" s="51"/>
      <c r="Q125" s="78" t="s">
        <v>261</v>
      </c>
      <c r="R125" s="49"/>
      <c r="S125" s="32" t="str">
        <f>IF(R125="","C",INDEX(Gehaltsklassen!A$11:A$15,MATCH(R125,Gehaltsklassen!D$11:D$15,1),1))</f>
        <v>C</v>
      </c>
      <c r="T125" s="49"/>
      <c r="U125" s="32" t="str">
        <f>IF(T125="","C",IF(T125="","C",IF(Q125="I",INDEX(Gehaltsklassen!A$11:A$15,MATCH(T125,Gehaltsklassen!C$11:C$15,1),1),IF(Q125="II",INDEX(Gehaltsklassen!A$11:A$15,MATCH(T125,Gehaltsklassen!D$11:D$15,1),1),IF(Q125="III",INDEX(Gehaltsklassen!A$11:A$15,MATCH(T125,Gehaltsklassen!E$11:E$15,1),1),"Falsche Bodenart")))))</f>
        <v>C</v>
      </c>
      <c r="V125" s="52" t="str">
        <f>IF(OR(C125=""),"",SUM(F125,J125,N125)*VLOOKUP(S125,Gehaltsklassen!$B$34:$D$38,2,FALSE))</f>
        <v/>
      </c>
      <c r="W125" s="52" t="str">
        <f>IF(OR(C125=""),"",SUM(F125,J125,N125)*VLOOKUP(S125,Gehaltsklassen!$B$34:$D$38,2,FALSE)*C125)</f>
        <v/>
      </c>
      <c r="X125" s="52" t="str">
        <f>IF(OR(C125=""),"",SUM(F125,J125,N125)*VLOOKUP(S125,Gehaltsklassen!$B$34:$D$38,3,FALSE))</f>
        <v/>
      </c>
      <c r="Y125" s="52" t="str">
        <f>IF(OR(C125=""),"",SUM(F125,J125,N125)*VLOOKUP(S125,Gehaltsklassen!$B$34:$D$38,3,FALSE)*C125)</f>
        <v/>
      </c>
      <c r="Z125" s="54" t="str">
        <f>IF(OR(C125=""),"",(SUM(G125,K125,O125)*VLOOKUP(U125,Gehaltsklassen!$B$34:$D$38,2,FALSE)))</f>
        <v/>
      </c>
      <c r="AA125" s="54" t="str">
        <f>IF(OR(C125=""),"",(SUM(G125,K125,O125)*VLOOKUP(U125,Gehaltsklassen!$B$34:$D$38,2,FALSE))*C125)</f>
        <v/>
      </c>
      <c r="AB125" s="53" t="str">
        <f>IF(OR(C125=""),"",(SUM(G125,K125,O125)*VLOOKUP(U125,Gehaltsklassen!$B$34:$D$38,3,FALSE)))</f>
        <v/>
      </c>
      <c r="AC125" s="53" t="str">
        <f>IF(OR(C125=""),"",(SUM(G125,K125,O125)*VLOOKUP(U125,Gehaltsklassen!$B$34:$D$38,3,FALSE))*C125)</f>
        <v/>
      </c>
    </row>
    <row r="126" spans="1:29" ht="31.9" customHeight="1" x14ac:dyDescent="0.2">
      <c r="A126" s="74" t="str">
        <f>IF(C126="","",MAX($A$11:A125)+1)</f>
        <v/>
      </c>
      <c r="B126" s="75" t="str">
        <f>IF('N-Bedarf-SK §13a'!B124="","",'N-Bedarf-SK §13a'!B124)</f>
        <v/>
      </c>
      <c r="C126" s="49" t="str">
        <f>IF('N-Bedarf-SK §13a'!C124="","",'N-Bedarf-SK §13a'!C124)</f>
        <v/>
      </c>
      <c r="D126" s="88" t="str">
        <f>IF('N-Bedarf-SK §13a'!D124="","",'N-Bedarf-SK §13a'!D124)</f>
        <v/>
      </c>
      <c r="E126" s="49" t="str">
        <f>IF('N-Bedarf-SK §13a'!G124="","",'N-Bedarf-SK §13a'!G124)</f>
        <v/>
      </c>
      <c r="F126" s="50" t="str">
        <f>IF(OR(D126="Spargel 2. Standjahr",D126="Spargel 1. Standjahr"),78,IF(OR(D126="",D126="keine",E126=""),"",IF(D126="Wie Nbedarf",VLOOKUP('N-Bedarf SK'!D124,PSollSK,3,FALSE)*E126, VLOOKUP(D126,PSollSK,3,FALSE)*E126)))</f>
        <v/>
      </c>
      <c r="G126" s="50" t="str">
        <f>IF(OR(D126="",D126="keine",E126=""),"",IF(D126="Wie Nbedarf",VLOOKUP('N-Bedarf SK'!D124,PSollSK,4,FALSE)*E126, VLOOKUP(D126,PSollSK,4,FALSE)*E126))</f>
        <v/>
      </c>
      <c r="H126" s="88"/>
      <c r="I126" s="49"/>
      <c r="J126" s="50" t="str">
        <f t="shared" si="4"/>
        <v/>
      </c>
      <c r="K126" s="50" t="str">
        <f t="shared" si="6"/>
        <v/>
      </c>
      <c r="L126" s="88"/>
      <c r="M126" s="49"/>
      <c r="N126" s="50" t="str">
        <f t="shared" si="5"/>
        <v/>
      </c>
      <c r="O126" s="50" t="str">
        <f t="shared" si="7"/>
        <v/>
      </c>
      <c r="P126" s="51"/>
      <c r="Q126" s="78" t="s">
        <v>261</v>
      </c>
      <c r="R126" s="49"/>
      <c r="S126" s="32" t="str">
        <f>IF(R126="","C",INDEX(Gehaltsklassen!A$11:A$15,MATCH(R126,Gehaltsklassen!D$11:D$15,1),1))</f>
        <v>C</v>
      </c>
      <c r="T126" s="49"/>
      <c r="U126" s="32" t="str">
        <f>IF(T126="","C",IF(T126="","C",IF(Q126="I",INDEX(Gehaltsklassen!A$11:A$15,MATCH(T126,Gehaltsklassen!C$11:C$15,1),1),IF(Q126="II",INDEX(Gehaltsklassen!A$11:A$15,MATCH(T126,Gehaltsklassen!D$11:D$15,1),1),IF(Q126="III",INDEX(Gehaltsklassen!A$11:A$15,MATCH(T126,Gehaltsklassen!E$11:E$15,1),1),"Falsche Bodenart")))))</f>
        <v>C</v>
      </c>
      <c r="V126" s="52" t="str">
        <f>IF(OR(C126=""),"",SUM(F126,J126,N126)*VLOOKUP(S126,Gehaltsklassen!$B$34:$D$38,2,FALSE))</f>
        <v/>
      </c>
      <c r="W126" s="52" t="str">
        <f>IF(OR(C126=""),"",SUM(F126,J126,N126)*VLOOKUP(S126,Gehaltsklassen!$B$34:$D$38,2,FALSE)*C126)</f>
        <v/>
      </c>
      <c r="X126" s="52" t="str">
        <f>IF(OR(C126=""),"",SUM(F126,J126,N126)*VLOOKUP(S126,Gehaltsklassen!$B$34:$D$38,3,FALSE))</f>
        <v/>
      </c>
      <c r="Y126" s="52" t="str">
        <f>IF(OR(C126=""),"",SUM(F126,J126,N126)*VLOOKUP(S126,Gehaltsklassen!$B$34:$D$38,3,FALSE)*C126)</f>
        <v/>
      </c>
      <c r="Z126" s="54" t="str">
        <f>IF(OR(C126=""),"",(SUM(G126,K126,O126)*VLOOKUP(U126,Gehaltsklassen!$B$34:$D$38,2,FALSE)))</f>
        <v/>
      </c>
      <c r="AA126" s="54" t="str">
        <f>IF(OR(C126=""),"",(SUM(G126,K126,O126)*VLOOKUP(U126,Gehaltsklassen!$B$34:$D$38,2,FALSE))*C126)</f>
        <v/>
      </c>
      <c r="AB126" s="53" t="str">
        <f>IF(OR(C126=""),"",(SUM(G126,K126,O126)*VLOOKUP(U126,Gehaltsklassen!$B$34:$D$38,3,FALSE)))</f>
        <v/>
      </c>
      <c r="AC126" s="53" t="str">
        <f>IF(OR(C126=""),"",(SUM(G126,K126,O126)*VLOOKUP(U126,Gehaltsklassen!$B$34:$D$38,3,FALSE))*C126)</f>
        <v/>
      </c>
    </row>
    <row r="127" spans="1:29" ht="31.9" customHeight="1" x14ac:dyDescent="0.2">
      <c r="A127" s="74" t="str">
        <f>IF(C127="","",MAX($A$11:A126)+1)</f>
        <v/>
      </c>
      <c r="B127" s="75" t="str">
        <f>IF('N-Bedarf-SK §13a'!B125="","",'N-Bedarf-SK §13a'!B125)</f>
        <v/>
      </c>
      <c r="C127" s="49" t="str">
        <f>IF('N-Bedarf-SK §13a'!C125="","",'N-Bedarf-SK §13a'!C125)</f>
        <v/>
      </c>
      <c r="D127" s="88" t="str">
        <f>IF('N-Bedarf-SK §13a'!D125="","",'N-Bedarf-SK §13a'!D125)</f>
        <v/>
      </c>
      <c r="E127" s="49" t="str">
        <f>IF('N-Bedarf-SK §13a'!G125="","",'N-Bedarf-SK §13a'!G125)</f>
        <v/>
      </c>
      <c r="F127" s="50" t="str">
        <f>IF(OR(D127="Spargel 2. Standjahr",D127="Spargel 1. Standjahr"),78,IF(OR(D127="",D127="keine",E127=""),"",IF(D127="Wie Nbedarf",VLOOKUP('N-Bedarf SK'!D125,PSollSK,3,FALSE)*E127, VLOOKUP(D127,PSollSK,3,FALSE)*E127)))</f>
        <v/>
      </c>
      <c r="G127" s="50" t="str">
        <f>IF(OR(D127="",D127="keine",E127=""),"",IF(D127="Wie Nbedarf",VLOOKUP('N-Bedarf SK'!D125,PSollSK,4,FALSE)*E127, VLOOKUP(D127,PSollSK,4,FALSE)*E127))</f>
        <v/>
      </c>
      <c r="H127" s="88"/>
      <c r="I127" s="49"/>
      <c r="J127" s="50" t="str">
        <f t="shared" si="4"/>
        <v/>
      </c>
      <c r="K127" s="50" t="str">
        <f t="shared" si="6"/>
        <v/>
      </c>
      <c r="L127" s="88"/>
      <c r="M127" s="49"/>
      <c r="N127" s="50" t="str">
        <f t="shared" si="5"/>
        <v/>
      </c>
      <c r="O127" s="50" t="str">
        <f t="shared" si="7"/>
        <v/>
      </c>
      <c r="P127" s="51"/>
      <c r="Q127" s="78" t="s">
        <v>261</v>
      </c>
      <c r="R127" s="49"/>
      <c r="S127" s="32" t="str">
        <f>IF(R127="","C",INDEX(Gehaltsklassen!A$11:A$15,MATCH(R127,Gehaltsklassen!D$11:D$15,1),1))</f>
        <v>C</v>
      </c>
      <c r="T127" s="49"/>
      <c r="U127" s="32" t="str">
        <f>IF(T127="","C",IF(T127="","C",IF(Q127="I",INDEX(Gehaltsklassen!A$11:A$15,MATCH(T127,Gehaltsklassen!C$11:C$15,1),1),IF(Q127="II",INDEX(Gehaltsklassen!A$11:A$15,MATCH(T127,Gehaltsklassen!D$11:D$15,1),1),IF(Q127="III",INDEX(Gehaltsklassen!A$11:A$15,MATCH(T127,Gehaltsklassen!E$11:E$15,1),1),"Falsche Bodenart")))))</f>
        <v>C</v>
      </c>
      <c r="V127" s="52" t="str">
        <f>IF(OR(C127=""),"",SUM(F127,J127,N127)*VLOOKUP(S127,Gehaltsklassen!$B$34:$D$38,2,FALSE))</f>
        <v/>
      </c>
      <c r="W127" s="52" t="str">
        <f>IF(OR(C127=""),"",SUM(F127,J127,N127)*VLOOKUP(S127,Gehaltsklassen!$B$34:$D$38,2,FALSE)*C127)</f>
        <v/>
      </c>
      <c r="X127" s="52" t="str">
        <f>IF(OR(C127=""),"",SUM(F127,J127,N127)*VLOOKUP(S127,Gehaltsklassen!$B$34:$D$38,3,FALSE))</f>
        <v/>
      </c>
      <c r="Y127" s="52" t="str">
        <f>IF(OR(C127=""),"",SUM(F127,J127,N127)*VLOOKUP(S127,Gehaltsklassen!$B$34:$D$38,3,FALSE)*C127)</f>
        <v/>
      </c>
      <c r="Z127" s="54" t="str">
        <f>IF(OR(C127=""),"",(SUM(G127,K127,O127)*VLOOKUP(U127,Gehaltsklassen!$B$34:$D$38,2,FALSE)))</f>
        <v/>
      </c>
      <c r="AA127" s="54" t="str">
        <f>IF(OR(C127=""),"",(SUM(G127,K127,O127)*VLOOKUP(U127,Gehaltsklassen!$B$34:$D$38,2,FALSE))*C127)</f>
        <v/>
      </c>
      <c r="AB127" s="53" t="str">
        <f>IF(OR(C127=""),"",(SUM(G127,K127,O127)*VLOOKUP(U127,Gehaltsklassen!$B$34:$D$38,3,FALSE)))</f>
        <v/>
      </c>
      <c r="AC127" s="53" t="str">
        <f>IF(OR(C127=""),"",(SUM(G127,K127,O127)*VLOOKUP(U127,Gehaltsklassen!$B$34:$D$38,3,FALSE))*C127)</f>
        <v/>
      </c>
    </row>
    <row r="128" spans="1:29" ht="31.9" customHeight="1" x14ac:dyDescent="0.2">
      <c r="A128" s="74" t="str">
        <f>IF(C128="","",MAX($A$11:A127)+1)</f>
        <v/>
      </c>
      <c r="B128" s="75" t="str">
        <f>IF('N-Bedarf-SK §13a'!B126="","",'N-Bedarf-SK §13a'!B126)</f>
        <v/>
      </c>
      <c r="C128" s="49" t="str">
        <f>IF('N-Bedarf-SK §13a'!C126="","",'N-Bedarf-SK §13a'!C126)</f>
        <v/>
      </c>
      <c r="D128" s="88" t="str">
        <f>IF('N-Bedarf-SK §13a'!D126="","",'N-Bedarf-SK §13a'!D126)</f>
        <v/>
      </c>
      <c r="E128" s="49" t="str">
        <f>IF('N-Bedarf-SK §13a'!G126="","",'N-Bedarf-SK §13a'!G126)</f>
        <v/>
      </c>
      <c r="F128" s="50" t="str">
        <f>IF(OR(D128="Spargel 2. Standjahr",D128="Spargel 1. Standjahr"),78,IF(OR(D128="",D128="keine",E128=""),"",IF(D128="Wie Nbedarf",VLOOKUP('N-Bedarf SK'!D126,PSollSK,3,FALSE)*E128, VLOOKUP(D128,PSollSK,3,FALSE)*E128)))</f>
        <v/>
      </c>
      <c r="G128" s="50" t="str">
        <f>IF(OR(D128="",D128="keine",E128=""),"",IF(D128="Wie Nbedarf",VLOOKUP('N-Bedarf SK'!D126,PSollSK,4,FALSE)*E128, VLOOKUP(D128,PSollSK,4,FALSE)*E128))</f>
        <v/>
      </c>
      <c r="H128" s="88"/>
      <c r="I128" s="49"/>
      <c r="J128" s="50" t="str">
        <f t="shared" si="4"/>
        <v/>
      </c>
      <c r="K128" s="50" t="str">
        <f t="shared" si="6"/>
        <v/>
      </c>
      <c r="L128" s="88"/>
      <c r="M128" s="49"/>
      <c r="N128" s="50" t="str">
        <f t="shared" si="5"/>
        <v/>
      </c>
      <c r="O128" s="50" t="str">
        <f t="shared" si="7"/>
        <v/>
      </c>
      <c r="P128" s="51"/>
      <c r="Q128" s="78" t="s">
        <v>261</v>
      </c>
      <c r="R128" s="49"/>
      <c r="S128" s="32" t="str">
        <f>IF(R128="","C",INDEX(Gehaltsklassen!A$11:A$15,MATCH(R128,Gehaltsklassen!D$11:D$15,1),1))</f>
        <v>C</v>
      </c>
      <c r="T128" s="49"/>
      <c r="U128" s="32" t="str">
        <f>IF(T128="","C",IF(T128="","C",IF(Q128="I",INDEX(Gehaltsklassen!A$11:A$15,MATCH(T128,Gehaltsklassen!C$11:C$15,1),1),IF(Q128="II",INDEX(Gehaltsklassen!A$11:A$15,MATCH(T128,Gehaltsklassen!D$11:D$15,1),1),IF(Q128="III",INDEX(Gehaltsklassen!A$11:A$15,MATCH(T128,Gehaltsklassen!E$11:E$15,1),1),"Falsche Bodenart")))))</f>
        <v>C</v>
      </c>
      <c r="V128" s="52" t="str">
        <f>IF(OR(C128=""),"",SUM(F128,J128,N128)*VLOOKUP(S128,Gehaltsklassen!$B$34:$D$38,2,FALSE))</f>
        <v/>
      </c>
      <c r="W128" s="52" t="str">
        <f>IF(OR(C128=""),"",SUM(F128,J128,N128)*VLOOKUP(S128,Gehaltsklassen!$B$34:$D$38,2,FALSE)*C128)</f>
        <v/>
      </c>
      <c r="X128" s="52" t="str">
        <f>IF(OR(C128=""),"",SUM(F128,J128,N128)*VLOOKUP(S128,Gehaltsklassen!$B$34:$D$38,3,FALSE))</f>
        <v/>
      </c>
      <c r="Y128" s="52" t="str">
        <f>IF(OR(C128=""),"",SUM(F128,J128,N128)*VLOOKUP(S128,Gehaltsklassen!$B$34:$D$38,3,FALSE)*C128)</f>
        <v/>
      </c>
      <c r="Z128" s="54" t="str">
        <f>IF(OR(C128=""),"",(SUM(G128,K128,O128)*VLOOKUP(U128,Gehaltsklassen!$B$34:$D$38,2,FALSE)))</f>
        <v/>
      </c>
      <c r="AA128" s="54" t="str">
        <f>IF(OR(C128=""),"",(SUM(G128,K128,O128)*VLOOKUP(U128,Gehaltsklassen!$B$34:$D$38,2,FALSE))*C128)</f>
        <v/>
      </c>
      <c r="AB128" s="53" t="str">
        <f>IF(OR(C128=""),"",(SUM(G128,K128,O128)*VLOOKUP(U128,Gehaltsklassen!$B$34:$D$38,3,FALSE)))</f>
        <v/>
      </c>
      <c r="AC128" s="53" t="str">
        <f>IF(OR(C128=""),"",(SUM(G128,K128,O128)*VLOOKUP(U128,Gehaltsklassen!$B$34:$D$38,3,FALSE))*C128)</f>
        <v/>
      </c>
    </row>
    <row r="129" spans="1:29" ht="31.9" customHeight="1" x14ac:dyDescent="0.2">
      <c r="A129" s="74" t="str">
        <f>IF(C129="","",MAX($A$11:A128)+1)</f>
        <v/>
      </c>
      <c r="B129" s="75" t="str">
        <f>IF('N-Bedarf-SK §13a'!B127="","",'N-Bedarf-SK §13a'!B127)</f>
        <v/>
      </c>
      <c r="C129" s="49" t="str">
        <f>IF('N-Bedarf-SK §13a'!C127="","",'N-Bedarf-SK §13a'!C127)</f>
        <v/>
      </c>
      <c r="D129" s="88" t="str">
        <f>IF('N-Bedarf-SK §13a'!D127="","",'N-Bedarf-SK §13a'!D127)</f>
        <v/>
      </c>
      <c r="E129" s="49" t="str">
        <f>IF('N-Bedarf-SK §13a'!G127="","",'N-Bedarf-SK §13a'!G127)</f>
        <v/>
      </c>
      <c r="F129" s="50" t="str">
        <f>IF(OR(D129="Spargel 2. Standjahr",D129="Spargel 1. Standjahr"),78,IF(OR(D129="",D129="keine",E129=""),"",IF(D129="Wie Nbedarf",VLOOKUP('N-Bedarf SK'!D127,PSollSK,3,FALSE)*E129, VLOOKUP(D129,PSollSK,3,FALSE)*E129)))</f>
        <v/>
      </c>
      <c r="G129" s="50" t="str">
        <f>IF(OR(D129="",D129="keine",E129=""),"",IF(D129="Wie Nbedarf",VLOOKUP('N-Bedarf SK'!D127,PSollSK,4,FALSE)*E129, VLOOKUP(D129,PSollSK,4,FALSE)*E129))</f>
        <v/>
      </c>
      <c r="H129" s="88"/>
      <c r="I129" s="49"/>
      <c r="J129" s="50" t="str">
        <f t="shared" si="4"/>
        <v/>
      </c>
      <c r="K129" s="50" t="str">
        <f t="shared" si="6"/>
        <v/>
      </c>
      <c r="L129" s="88"/>
      <c r="M129" s="49"/>
      <c r="N129" s="50" t="str">
        <f t="shared" si="5"/>
        <v/>
      </c>
      <c r="O129" s="50" t="str">
        <f t="shared" si="7"/>
        <v/>
      </c>
      <c r="P129" s="51"/>
      <c r="Q129" s="78" t="s">
        <v>261</v>
      </c>
      <c r="R129" s="49"/>
      <c r="S129" s="32" t="str">
        <f>IF(R129="","C",INDEX(Gehaltsklassen!A$11:A$15,MATCH(R129,Gehaltsklassen!D$11:D$15,1),1))</f>
        <v>C</v>
      </c>
      <c r="T129" s="49"/>
      <c r="U129" s="32" t="str">
        <f>IF(T129="","C",IF(T129="","C",IF(Q129="I",INDEX(Gehaltsklassen!A$11:A$15,MATCH(T129,Gehaltsklassen!C$11:C$15,1),1),IF(Q129="II",INDEX(Gehaltsklassen!A$11:A$15,MATCH(T129,Gehaltsklassen!D$11:D$15,1),1),IF(Q129="III",INDEX(Gehaltsklassen!A$11:A$15,MATCH(T129,Gehaltsklassen!E$11:E$15,1),1),"Falsche Bodenart")))))</f>
        <v>C</v>
      </c>
      <c r="V129" s="52" t="str">
        <f>IF(OR(C129=""),"",SUM(F129,J129,N129)*VLOOKUP(S129,Gehaltsklassen!$B$34:$D$38,2,FALSE))</f>
        <v/>
      </c>
      <c r="W129" s="52" t="str">
        <f>IF(OR(C129=""),"",SUM(F129,J129,N129)*VLOOKUP(S129,Gehaltsklassen!$B$34:$D$38,2,FALSE)*C129)</f>
        <v/>
      </c>
      <c r="X129" s="52" t="str">
        <f>IF(OR(C129=""),"",SUM(F129,J129,N129)*VLOOKUP(S129,Gehaltsklassen!$B$34:$D$38,3,FALSE))</f>
        <v/>
      </c>
      <c r="Y129" s="52" t="str">
        <f>IF(OR(C129=""),"",SUM(F129,J129,N129)*VLOOKUP(S129,Gehaltsklassen!$B$34:$D$38,3,FALSE)*C129)</f>
        <v/>
      </c>
      <c r="Z129" s="54" t="str">
        <f>IF(OR(C129=""),"",(SUM(G129,K129,O129)*VLOOKUP(U129,Gehaltsklassen!$B$34:$D$38,2,FALSE)))</f>
        <v/>
      </c>
      <c r="AA129" s="54" t="str">
        <f>IF(OR(C129=""),"",(SUM(G129,K129,O129)*VLOOKUP(U129,Gehaltsklassen!$B$34:$D$38,2,FALSE))*C129)</f>
        <v/>
      </c>
      <c r="AB129" s="53" t="str">
        <f>IF(OR(C129=""),"",(SUM(G129,K129,O129)*VLOOKUP(U129,Gehaltsklassen!$B$34:$D$38,3,FALSE)))</f>
        <v/>
      </c>
      <c r="AC129" s="53" t="str">
        <f>IF(OR(C129=""),"",(SUM(G129,K129,O129)*VLOOKUP(U129,Gehaltsklassen!$B$34:$D$38,3,FALSE))*C129)</f>
        <v/>
      </c>
    </row>
    <row r="130" spans="1:29" ht="31.9" customHeight="1" x14ac:dyDescent="0.2">
      <c r="A130" s="74" t="str">
        <f>IF(C130="","",MAX($A$11:A129)+1)</f>
        <v/>
      </c>
      <c r="B130" s="75" t="str">
        <f>IF('N-Bedarf-SK §13a'!B128="","",'N-Bedarf-SK §13a'!B128)</f>
        <v/>
      </c>
      <c r="C130" s="49" t="str">
        <f>IF('N-Bedarf-SK §13a'!C128="","",'N-Bedarf-SK §13a'!C128)</f>
        <v/>
      </c>
      <c r="D130" s="88" t="str">
        <f>IF('N-Bedarf-SK §13a'!D128="","",'N-Bedarf-SK §13a'!D128)</f>
        <v/>
      </c>
      <c r="E130" s="49" t="str">
        <f>IF('N-Bedarf-SK §13a'!G128="","",'N-Bedarf-SK §13a'!G128)</f>
        <v/>
      </c>
      <c r="F130" s="50" t="str">
        <f>IF(OR(D130="Spargel 2. Standjahr",D130="Spargel 1. Standjahr"),78,IF(OR(D130="",D130="keine",E130=""),"",IF(D130="Wie Nbedarf",VLOOKUP('N-Bedarf SK'!D128,PSollSK,3,FALSE)*E130, VLOOKUP(D130,PSollSK,3,FALSE)*E130)))</f>
        <v/>
      </c>
      <c r="G130" s="50" t="str">
        <f>IF(OR(D130="",D130="keine",E130=""),"",IF(D130="Wie Nbedarf",VLOOKUP('N-Bedarf SK'!D128,PSollSK,4,FALSE)*E130, VLOOKUP(D130,PSollSK,4,FALSE)*E130))</f>
        <v/>
      </c>
      <c r="H130" s="88"/>
      <c r="I130" s="49"/>
      <c r="J130" s="50" t="str">
        <f t="shared" si="4"/>
        <v/>
      </c>
      <c r="K130" s="50" t="str">
        <f t="shared" si="6"/>
        <v/>
      </c>
      <c r="L130" s="88"/>
      <c r="M130" s="49"/>
      <c r="N130" s="50" t="str">
        <f t="shared" si="5"/>
        <v/>
      </c>
      <c r="O130" s="50" t="str">
        <f t="shared" si="7"/>
        <v/>
      </c>
      <c r="P130" s="51"/>
      <c r="Q130" s="78" t="s">
        <v>261</v>
      </c>
      <c r="R130" s="49"/>
      <c r="S130" s="32" t="str">
        <f>IF(R130="","C",INDEX(Gehaltsklassen!A$11:A$15,MATCH(R130,Gehaltsklassen!D$11:D$15,1),1))</f>
        <v>C</v>
      </c>
      <c r="T130" s="49"/>
      <c r="U130" s="32" t="str">
        <f>IF(T130="","C",IF(T130="","C",IF(Q130="I",INDEX(Gehaltsklassen!A$11:A$15,MATCH(T130,Gehaltsklassen!C$11:C$15,1),1),IF(Q130="II",INDEX(Gehaltsklassen!A$11:A$15,MATCH(T130,Gehaltsklassen!D$11:D$15,1),1),IF(Q130="III",INDEX(Gehaltsklassen!A$11:A$15,MATCH(T130,Gehaltsklassen!E$11:E$15,1),1),"Falsche Bodenart")))))</f>
        <v>C</v>
      </c>
      <c r="V130" s="52" t="str">
        <f>IF(OR(C130=""),"",SUM(F130,J130,N130)*VLOOKUP(S130,Gehaltsklassen!$B$34:$D$38,2,FALSE))</f>
        <v/>
      </c>
      <c r="W130" s="52" t="str">
        <f>IF(OR(C130=""),"",SUM(F130,J130,N130)*VLOOKUP(S130,Gehaltsklassen!$B$34:$D$38,2,FALSE)*C130)</f>
        <v/>
      </c>
      <c r="X130" s="52" t="str">
        <f>IF(OR(C130=""),"",SUM(F130,J130,N130)*VLOOKUP(S130,Gehaltsklassen!$B$34:$D$38,3,FALSE))</f>
        <v/>
      </c>
      <c r="Y130" s="52" t="str">
        <f>IF(OR(C130=""),"",SUM(F130,J130,N130)*VLOOKUP(S130,Gehaltsklassen!$B$34:$D$38,3,FALSE)*C130)</f>
        <v/>
      </c>
      <c r="Z130" s="54" t="str">
        <f>IF(OR(C130=""),"",(SUM(G130,K130,O130)*VLOOKUP(U130,Gehaltsklassen!$B$34:$D$38,2,FALSE)))</f>
        <v/>
      </c>
      <c r="AA130" s="54" t="str">
        <f>IF(OR(C130=""),"",(SUM(G130,K130,O130)*VLOOKUP(U130,Gehaltsklassen!$B$34:$D$38,2,FALSE))*C130)</f>
        <v/>
      </c>
      <c r="AB130" s="53" t="str">
        <f>IF(OR(C130=""),"",(SUM(G130,K130,O130)*VLOOKUP(U130,Gehaltsklassen!$B$34:$D$38,3,FALSE)))</f>
        <v/>
      </c>
      <c r="AC130" s="53" t="str">
        <f>IF(OR(C130=""),"",(SUM(G130,K130,O130)*VLOOKUP(U130,Gehaltsklassen!$B$34:$D$38,3,FALSE))*C130)</f>
        <v/>
      </c>
    </row>
    <row r="131" spans="1:29" ht="31.9" customHeight="1" x14ac:dyDescent="0.2">
      <c r="A131" s="74" t="str">
        <f>IF(C131="","",MAX($A$11:A130)+1)</f>
        <v/>
      </c>
      <c r="B131" s="75" t="str">
        <f>IF('N-Bedarf-SK §13a'!B129="","",'N-Bedarf-SK §13a'!B129)</f>
        <v/>
      </c>
      <c r="C131" s="49" t="str">
        <f>IF('N-Bedarf-SK §13a'!C129="","",'N-Bedarf-SK §13a'!C129)</f>
        <v/>
      </c>
      <c r="D131" s="88" t="str">
        <f>IF('N-Bedarf-SK §13a'!D129="","",'N-Bedarf-SK §13a'!D129)</f>
        <v/>
      </c>
      <c r="E131" s="49" t="str">
        <f>IF('N-Bedarf-SK §13a'!G129="","",'N-Bedarf-SK §13a'!G129)</f>
        <v/>
      </c>
      <c r="F131" s="50" t="str">
        <f>IF(OR(D131="Spargel 2. Standjahr",D131="Spargel 1. Standjahr"),78,IF(OR(D131="",D131="keine",E131=""),"",IF(D131="Wie Nbedarf",VLOOKUP('N-Bedarf SK'!D129,PSollSK,3,FALSE)*E131, VLOOKUP(D131,PSollSK,3,FALSE)*E131)))</f>
        <v/>
      </c>
      <c r="G131" s="50" t="str">
        <f>IF(OR(D131="",D131="keine",E131=""),"",IF(D131="Wie Nbedarf",VLOOKUP('N-Bedarf SK'!D129,PSollSK,4,FALSE)*E131, VLOOKUP(D131,PSollSK,4,FALSE)*E131))</f>
        <v/>
      </c>
      <c r="H131" s="88"/>
      <c r="I131" s="49"/>
      <c r="J131" s="50" t="str">
        <f t="shared" si="4"/>
        <v/>
      </c>
      <c r="K131" s="50" t="str">
        <f t="shared" si="6"/>
        <v/>
      </c>
      <c r="L131" s="88"/>
      <c r="M131" s="49"/>
      <c r="N131" s="50" t="str">
        <f t="shared" si="5"/>
        <v/>
      </c>
      <c r="O131" s="50" t="str">
        <f t="shared" si="7"/>
        <v/>
      </c>
      <c r="P131" s="51"/>
      <c r="Q131" s="78" t="s">
        <v>261</v>
      </c>
      <c r="R131" s="49"/>
      <c r="S131" s="32" t="str">
        <f>IF(R131="","C",INDEX(Gehaltsklassen!A$11:A$15,MATCH(R131,Gehaltsklassen!D$11:D$15,1),1))</f>
        <v>C</v>
      </c>
      <c r="T131" s="49"/>
      <c r="U131" s="32" t="str">
        <f>IF(T131="","C",IF(T131="","C",IF(Q131="I",INDEX(Gehaltsklassen!A$11:A$15,MATCH(T131,Gehaltsklassen!C$11:C$15,1),1),IF(Q131="II",INDEX(Gehaltsklassen!A$11:A$15,MATCH(T131,Gehaltsklassen!D$11:D$15,1),1),IF(Q131="III",INDEX(Gehaltsklassen!A$11:A$15,MATCH(T131,Gehaltsklassen!E$11:E$15,1),1),"Falsche Bodenart")))))</f>
        <v>C</v>
      </c>
      <c r="V131" s="52" t="str">
        <f>IF(OR(C131=""),"",SUM(F131,J131,N131)*VLOOKUP(S131,Gehaltsklassen!$B$34:$D$38,2,FALSE))</f>
        <v/>
      </c>
      <c r="W131" s="52" t="str">
        <f>IF(OR(C131=""),"",SUM(F131,J131,N131)*VLOOKUP(S131,Gehaltsklassen!$B$34:$D$38,2,FALSE)*C131)</f>
        <v/>
      </c>
      <c r="X131" s="52" t="str">
        <f>IF(OR(C131=""),"",SUM(F131,J131,N131)*VLOOKUP(S131,Gehaltsklassen!$B$34:$D$38,3,FALSE))</f>
        <v/>
      </c>
      <c r="Y131" s="52" t="str">
        <f>IF(OR(C131=""),"",SUM(F131,J131,N131)*VLOOKUP(S131,Gehaltsklassen!$B$34:$D$38,3,FALSE)*C131)</f>
        <v/>
      </c>
      <c r="Z131" s="54" t="str">
        <f>IF(OR(C131=""),"",(SUM(G131,K131,O131)*VLOOKUP(U131,Gehaltsklassen!$B$34:$D$38,2,FALSE)))</f>
        <v/>
      </c>
      <c r="AA131" s="54" t="str">
        <f>IF(OR(C131=""),"",(SUM(G131,K131,O131)*VLOOKUP(U131,Gehaltsklassen!$B$34:$D$38,2,FALSE))*C131)</f>
        <v/>
      </c>
      <c r="AB131" s="53" t="str">
        <f>IF(OR(C131=""),"",(SUM(G131,K131,O131)*VLOOKUP(U131,Gehaltsklassen!$B$34:$D$38,3,FALSE)))</f>
        <v/>
      </c>
      <c r="AC131" s="53" t="str">
        <f>IF(OR(C131=""),"",(SUM(G131,K131,O131)*VLOOKUP(U131,Gehaltsklassen!$B$34:$D$38,3,FALSE))*C131)</f>
        <v/>
      </c>
    </row>
    <row r="132" spans="1:29" ht="31.9" customHeight="1" x14ac:dyDescent="0.2">
      <c r="A132" s="74" t="str">
        <f>IF(C132="","",MAX($A$11:A131)+1)</f>
        <v/>
      </c>
      <c r="B132" s="75" t="str">
        <f>IF('N-Bedarf-SK §13a'!B130="","",'N-Bedarf-SK §13a'!B130)</f>
        <v/>
      </c>
      <c r="C132" s="49" t="str">
        <f>IF('N-Bedarf-SK §13a'!C130="","",'N-Bedarf-SK §13a'!C130)</f>
        <v/>
      </c>
      <c r="D132" s="88" t="str">
        <f>IF('N-Bedarf-SK §13a'!D130="","",'N-Bedarf-SK §13a'!D130)</f>
        <v/>
      </c>
      <c r="E132" s="49" t="str">
        <f>IF('N-Bedarf-SK §13a'!G130="","",'N-Bedarf-SK §13a'!G130)</f>
        <v/>
      </c>
      <c r="F132" s="50" t="str">
        <f>IF(OR(D132="Spargel 2. Standjahr",D132="Spargel 1. Standjahr"),78,IF(OR(D132="",D132="keine",E132=""),"",IF(D132="Wie Nbedarf",VLOOKUP('N-Bedarf SK'!D130,PSollSK,3,FALSE)*E132, VLOOKUP(D132,PSollSK,3,FALSE)*E132)))</f>
        <v/>
      </c>
      <c r="G132" s="50" t="str">
        <f>IF(OR(D132="",D132="keine",E132=""),"",IF(D132="Wie Nbedarf",VLOOKUP('N-Bedarf SK'!D130,PSollSK,4,FALSE)*E132, VLOOKUP(D132,PSollSK,4,FALSE)*E132))</f>
        <v/>
      </c>
      <c r="H132" s="88"/>
      <c r="I132" s="49"/>
      <c r="J132" s="50" t="str">
        <f t="shared" si="4"/>
        <v/>
      </c>
      <c r="K132" s="50" t="str">
        <f t="shared" si="6"/>
        <v/>
      </c>
      <c r="L132" s="88"/>
      <c r="M132" s="49"/>
      <c r="N132" s="50" t="str">
        <f t="shared" si="5"/>
        <v/>
      </c>
      <c r="O132" s="50" t="str">
        <f t="shared" si="7"/>
        <v/>
      </c>
      <c r="P132" s="51"/>
      <c r="Q132" s="78" t="s">
        <v>261</v>
      </c>
      <c r="R132" s="49"/>
      <c r="S132" s="32" t="str">
        <f>IF(R132="","C",INDEX(Gehaltsklassen!A$11:A$15,MATCH(R132,Gehaltsklassen!D$11:D$15,1),1))</f>
        <v>C</v>
      </c>
      <c r="T132" s="49"/>
      <c r="U132" s="32" t="str">
        <f>IF(T132="","C",IF(T132="","C",IF(Q132="I",INDEX(Gehaltsklassen!A$11:A$15,MATCH(T132,Gehaltsklassen!C$11:C$15,1),1),IF(Q132="II",INDEX(Gehaltsklassen!A$11:A$15,MATCH(T132,Gehaltsklassen!D$11:D$15,1),1),IF(Q132="III",INDEX(Gehaltsklassen!A$11:A$15,MATCH(T132,Gehaltsklassen!E$11:E$15,1),1),"Falsche Bodenart")))))</f>
        <v>C</v>
      </c>
      <c r="V132" s="52" t="str">
        <f>IF(OR(C132=""),"",SUM(F132,J132,N132)*VLOOKUP(S132,Gehaltsklassen!$B$34:$D$38,2,FALSE))</f>
        <v/>
      </c>
      <c r="W132" s="52" t="str">
        <f>IF(OR(C132=""),"",SUM(F132,J132,N132)*VLOOKUP(S132,Gehaltsklassen!$B$34:$D$38,2,FALSE)*C132)</f>
        <v/>
      </c>
      <c r="X132" s="52" t="str">
        <f>IF(OR(C132=""),"",SUM(F132,J132,N132)*VLOOKUP(S132,Gehaltsklassen!$B$34:$D$38,3,FALSE))</f>
        <v/>
      </c>
      <c r="Y132" s="52" t="str">
        <f>IF(OR(C132=""),"",SUM(F132,J132,N132)*VLOOKUP(S132,Gehaltsklassen!$B$34:$D$38,3,FALSE)*C132)</f>
        <v/>
      </c>
      <c r="Z132" s="54" t="str">
        <f>IF(OR(C132=""),"",(SUM(G132,K132,O132)*VLOOKUP(U132,Gehaltsklassen!$B$34:$D$38,2,FALSE)))</f>
        <v/>
      </c>
      <c r="AA132" s="54" t="str">
        <f>IF(OR(C132=""),"",(SUM(G132,K132,O132)*VLOOKUP(U132,Gehaltsklassen!$B$34:$D$38,2,FALSE))*C132)</f>
        <v/>
      </c>
      <c r="AB132" s="53" t="str">
        <f>IF(OR(C132=""),"",(SUM(G132,K132,O132)*VLOOKUP(U132,Gehaltsklassen!$B$34:$D$38,3,FALSE)))</f>
        <v/>
      </c>
      <c r="AC132" s="53" t="str">
        <f>IF(OR(C132=""),"",(SUM(G132,K132,O132)*VLOOKUP(U132,Gehaltsklassen!$B$34:$D$38,3,FALSE))*C132)</f>
        <v/>
      </c>
    </row>
    <row r="133" spans="1:29" ht="31.9" customHeight="1" x14ac:dyDescent="0.2">
      <c r="A133" s="74" t="str">
        <f>IF(C133="","",MAX($A$11:A132)+1)</f>
        <v/>
      </c>
      <c r="B133" s="75" t="str">
        <f>IF('N-Bedarf-SK §13a'!B131="","",'N-Bedarf-SK §13a'!B131)</f>
        <v/>
      </c>
      <c r="C133" s="49" t="str">
        <f>IF('N-Bedarf-SK §13a'!C131="","",'N-Bedarf-SK §13a'!C131)</f>
        <v/>
      </c>
      <c r="D133" s="88" t="str">
        <f>IF('N-Bedarf-SK §13a'!D131="","",'N-Bedarf-SK §13a'!D131)</f>
        <v/>
      </c>
      <c r="E133" s="49" t="str">
        <f>IF('N-Bedarf-SK §13a'!G131="","",'N-Bedarf-SK §13a'!G131)</f>
        <v/>
      </c>
      <c r="F133" s="50" t="str">
        <f>IF(OR(D133="Spargel 2. Standjahr",D133="Spargel 1. Standjahr"),78,IF(OR(D133="",D133="keine",E133=""),"",IF(D133="Wie Nbedarf",VLOOKUP('N-Bedarf SK'!D131,PSollSK,3,FALSE)*E133, VLOOKUP(D133,PSollSK,3,FALSE)*E133)))</f>
        <v/>
      </c>
      <c r="G133" s="50" t="str">
        <f>IF(OR(D133="",D133="keine",E133=""),"",IF(D133="Wie Nbedarf",VLOOKUP('N-Bedarf SK'!D131,PSollSK,4,FALSE)*E133, VLOOKUP(D133,PSollSK,4,FALSE)*E133))</f>
        <v/>
      </c>
      <c r="H133" s="88"/>
      <c r="I133" s="49"/>
      <c r="J133" s="50" t="str">
        <f t="shared" si="4"/>
        <v/>
      </c>
      <c r="K133" s="50" t="str">
        <f t="shared" si="6"/>
        <v/>
      </c>
      <c r="L133" s="88"/>
      <c r="M133" s="49"/>
      <c r="N133" s="50" t="str">
        <f t="shared" si="5"/>
        <v/>
      </c>
      <c r="O133" s="50" t="str">
        <f t="shared" si="7"/>
        <v/>
      </c>
      <c r="P133" s="51"/>
      <c r="Q133" s="78" t="s">
        <v>261</v>
      </c>
      <c r="R133" s="49"/>
      <c r="S133" s="32" t="str">
        <f>IF(R133="","C",INDEX(Gehaltsklassen!A$11:A$15,MATCH(R133,Gehaltsklassen!D$11:D$15,1),1))</f>
        <v>C</v>
      </c>
      <c r="T133" s="49"/>
      <c r="U133" s="32" t="str">
        <f>IF(T133="","C",IF(T133="","C",IF(Q133="I",INDEX(Gehaltsklassen!A$11:A$15,MATCH(T133,Gehaltsklassen!C$11:C$15,1),1),IF(Q133="II",INDEX(Gehaltsklassen!A$11:A$15,MATCH(T133,Gehaltsklassen!D$11:D$15,1),1),IF(Q133="III",INDEX(Gehaltsklassen!A$11:A$15,MATCH(T133,Gehaltsklassen!E$11:E$15,1),1),"Falsche Bodenart")))))</f>
        <v>C</v>
      </c>
      <c r="V133" s="52" t="str">
        <f>IF(OR(C133=""),"",SUM(F133,J133,N133)*VLOOKUP(S133,Gehaltsklassen!$B$34:$D$38,2,FALSE))</f>
        <v/>
      </c>
      <c r="W133" s="52" t="str">
        <f>IF(OR(C133=""),"",SUM(F133,J133,N133)*VLOOKUP(S133,Gehaltsklassen!$B$34:$D$38,2,FALSE)*C133)</f>
        <v/>
      </c>
      <c r="X133" s="52" t="str">
        <f>IF(OR(C133=""),"",SUM(F133,J133,N133)*VLOOKUP(S133,Gehaltsklassen!$B$34:$D$38,3,FALSE))</f>
        <v/>
      </c>
      <c r="Y133" s="52" t="str">
        <f>IF(OR(C133=""),"",SUM(F133,J133,N133)*VLOOKUP(S133,Gehaltsklassen!$B$34:$D$38,3,FALSE)*C133)</f>
        <v/>
      </c>
      <c r="Z133" s="54" t="str">
        <f>IF(OR(C133=""),"",(SUM(G133,K133,O133)*VLOOKUP(U133,Gehaltsklassen!$B$34:$D$38,2,FALSE)))</f>
        <v/>
      </c>
      <c r="AA133" s="54" t="str">
        <f>IF(OR(C133=""),"",(SUM(G133,K133,O133)*VLOOKUP(U133,Gehaltsklassen!$B$34:$D$38,2,FALSE))*C133)</f>
        <v/>
      </c>
      <c r="AB133" s="53" t="str">
        <f>IF(OR(C133=""),"",(SUM(G133,K133,O133)*VLOOKUP(U133,Gehaltsklassen!$B$34:$D$38,3,FALSE)))</f>
        <v/>
      </c>
      <c r="AC133" s="53" t="str">
        <f>IF(OR(C133=""),"",(SUM(G133,K133,O133)*VLOOKUP(U133,Gehaltsklassen!$B$34:$D$38,3,FALSE))*C133)</f>
        <v/>
      </c>
    </row>
    <row r="134" spans="1:29" ht="31.9" customHeight="1" x14ac:dyDescent="0.2">
      <c r="A134" s="74" t="str">
        <f>IF(C134="","",MAX($A$11:A133)+1)</f>
        <v/>
      </c>
      <c r="B134" s="75" t="str">
        <f>IF('N-Bedarf-SK §13a'!B132="","",'N-Bedarf-SK §13a'!B132)</f>
        <v/>
      </c>
      <c r="C134" s="49" t="str">
        <f>IF('N-Bedarf-SK §13a'!C132="","",'N-Bedarf-SK §13a'!C132)</f>
        <v/>
      </c>
      <c r="D134" s="88" t="str">
        <f>IF('N-Bedarf-SK §13a'!D132="","",'N-Bedarf-SK §13a'!D132)</f>
        <v/>
      </c>
      <c r="E134" s="49" t="str">
        <f>IF('N-Bedarf-SK §13a'!G132="","",'N-Bedarf-SK §13a'!G132)</f>
        <v/>
      </c>
      <c r="F134" s="50" t="str">
        <f>IF(OR(D134="Spargel 2. Standjahr",D134="Spargel 1. Standjahr"),78,IF(OR(D134="",D134="keine",E134=""),"",IF(D134="Wie Nbedarf",VLOOKUP('N-Bedarf SK'!D132,PSollSK,3,FALSE)*E134, VLOOKUP(D134,PSollSK,3,FALSE)*E134)))</f>
        <v/>
      </c>
      <c r="G134" s="50" t="str">
        <f>IF(OR(D134="",D134="keine",E134=""),"",IF(D134="Wie Nbedarf",VLOOKUP('N-Bedarf SK'!D132,PSollSK,4,FALSE)*E134, VLOOKUP(D134,PSollSK,4,FALSE)*E134))</f>
        <v/>
      </c>
      <c r="H134" s="88"/>
      <c r="I134" s="49"/>
      <c r="J134" s="50" t="str">
        <f t="shared" si="4"/>
        <v/>
      </c>
      <c r="K134" s="50" t="str">
        <f t="shared" si="6"/>
        <v/>
      </c>
      <c r="L134" s="88"/>
      <c r="M134" s="49"/>
      <c r="N134" s="50" t="str">
        <f t="shared" si="5"/>
        <v/>
      </c>
      <c r="O134" s="50" t="str">
        <f t="shared" si="7"/>
        <v/>
      </c>
      <c r="P134" s="51"/>
      <c r="Q134" s="78" t="s">
        <v>261</v>
      </c>
      <c r="R134" s="49"/>
      <c r="S134" s="32" t="str">
        <f>IF(R134="","C",INDEX(Gehaltsklassen!A$11:A$15,MATCH(R134,Gehaltsklassen!D$11:D$15,1),1))</f>
        <v>C</v>
      </c>
      <c r="T134" s="49"/>
      <c r="U134" s="32" t="str">
        <f>IF(T134="","C",IF(T134="","C",IF(Q134="I",INDEX(Gehaltsklassen!A$11:A$15,MATCH(T134,Gehaltsklassen!C$11:C$15,1),1),IF(Q134="II",INDEX(Gehaltsklassen!A$11:A$15,MATCH(T134,Gehaltsklassen!D$11:D$15,1),1),IF(Q134="III",INDEX(Gehaltsklassen!A$11:A$15,MATCH(T134,Gehaltsklassen!E$11:E$15,1),1),"Falsche Bodenart")))))</f>
        <v>C</v>
      </c>
      <c r="V134" s="52" t="str">
        <f>IF(OR(C134=""),"",SUM(F134,J134,N134)*VLOOKUP(S134,Gehaltsklassen!$B$34:$D$38,2,FALSE))</f>
        <v/>
      </c>
      <c r="W134" s="52" t="str">
        <f>IF(OR(C134=""),"",SUM(F134,J134,N134)*VLOOKUP(S134,Gehaltsklassen!$B$34:$D$38,2,FALSE)*C134)</f>
        <v/>
      </c>
      <c r="X134" s="52" t="str">
        <f>IF(OR(C134=""),"",SUM(F134,J134,N134)*VLOOKUP(S134,Gehaltsklassen!$B$34:$D$38,3,FALSE))</f>
        <v/>
      </c>
      <c r="Y134" s="52" t="str">
        <f>IF(OR(C134=""),"",SUM(F134,J134,N134)*VLOOKUP(S134,Gehaltsklassen!$B$34:$D$38,3,FALSE)*C134)</f>
        <v/>
      </c>
      <c r="Z134" s="54" t="str">
        <f>IF(OR(C134=""),"",(SUM(G134,K134,O134)*VLOOKUP(U134,Gehaltsklassen!$B$34:$D$38,2,FALSE)))</f>
        <v/>
      </c>
      <c r="AA134" s="54" t="str">
        <f>IF(OR(C134=""),"",(SUM(G134,K134,O134)*VLOOKUP(U134,Gehaltsklassen!$B$34:$D$38,2,FALSE))*C134)</f>
        <v/>
      </c>
      <c r="AB134" s="53" t="str">
        <f>IF(OR(C134=""),"",(SUM(G134,K134,O134)*VLOOKUP(U134,Gehaltsklassen!$B$34:$D$38,3,FALSE)))</f>
        <v/>
      </c>
      <c r="AC134" s="53" t="str">
        <f>IF(OR(C134=""),"",(SUM(G134,K134,O134)*VLOOKUP(U134,Gehaltsklassen!$B$34:$D$38,3,FALSE))*C134)</f>
        <v/>
      </c>
    </row>
    <row r="135" spans="1:29" ht="31.9" customHeight="1" x14ac:dyDescent="0.2">
      <c r="A135" s="74" t="str">
        <f>IF(C135="","",MAX($A$11:A134)+1)</f>
        <v/>
      </c>
      <c r="B135" s="75" t="str">
        <f>IF('N-Bedarf-SK §13a'!B133="","",'N-Bedarf-SK §13a'!B133)</f>
        <v/>
      </c>
      <c r="C135" s="49" t="str">
        <f>IF('N-Bedarf-SK §13a'!C133="","",'N-Bedarf-SK §13a'!C133)</f>
        <v/>
      </c>
      <c r="D135" s="88" t="str">
        <f>IF('N-Bedarf-SK §13a'!D133="","",'N-Bedarf-SK §13a'!D133)</f>
        <v/>
      </c>
      <c r="E135" s="49" t="str">
        <f>IF('N-Bedarf-SK §13a'!G133="","",'N-Bedarf-SK §13a'!G133)</f>
        <v/>
      </c>
      <c r="F135" s="50" t="str">
        <f>IF(OR(D135="Spargel 2. Standjahr",D135="Spargel 1. Standjahr"),78,IF(OR(D135="",D135="keine",E135=""),"",IF(D135="Wie Nbedarf",VLOOKUP('N-Bedarf SK'!D133,PSollSK,3,FALSE)*E135, VLOOKUP(D135,PSollSK,3,FALSE)*E135)))</f>
        <v/>
      </c>
      <c r="G135" s="50" t="str">
        <f>IF(OR(D135="",D135="keine",E135=""),"",IF(D135="Wie Nbedarf",VLOOKUP('N-Bedarf SK'!D133,PSollSK,4,FALSE)*E135, VLOOKUP(D135,PSollSK,4,FALSE)*E135))</f>
        <v/>
      </c>
      <c r="H135" s="88"/>
      <c r="I135" s="49"/>
      <c r="J135" s="50" t="str">
        <f t="shared" si="4"/>
        <v/>
      </c>
      <c r="K135" s="50" t="str">
        <f t="shared" si="6"/>
        <v/>
      </c>
      <c r="L135" s="88"/>
      <c r="M135" s="49"/>
      <c r="N135" s="50" t="str">
        <f t="shared" si="5"/>
        <v/>
      </c>
      <c r="O135" s="50" t="str">
        <f t="shared" si="7"/>
        <v/>
      </c>
      <c r="P135" s="51"/>
      <c r="Q135" s="78" t="s">
        <v>261</v>
      </c>
      <c r="R135" s="49"/>
      <c r="S135" s="32" t="str">
        <f>IF(R135="","C",INDEX(Gehaltsklassen!A$11:A$15,MATCH(R135,Gehaltsklassen!D$11:D$15,1),1))</f>
        <v>C</v>
      </c>
      <c r="T135" s="49"/>
      <c r="U135" s="32" t="str">
        <f>IF(T135="","C",IF(T135="","C",IF(Q135="I",INDEX(Gehaltsklassen!A$11:A$15,MATCH(T135,Gehaltsklassen!C$11:C$15,1),1),IF(Q135="II",INDEX(Gehaltsklassen!A$11:A$15,MATCH(T135,Gehaltsklassen!D$11:D$15,1),1),IF(Q135="III",INDEX(Gehaltsklassen!A$11:A$15,MATCH(T135,Gehaltsklassen!E$11:E$15,1),1),"Falsche Bodenart")))))</f>
        <v>C</v>
      </c>
      <c r="V135" s="52" t="str">
        <f>IF(OR(C135=""),"",SUM(F135,J135,N135)*VLOOKUP(S135,Gehaltsklassen!$B$34:$D$38,2,FALSE))</f>
        <v/>
      </c>
      <c r="W135" s="52" t="str">
        <f>IF(OR(C135=""),"",SUM(F135,J135,N135)*VLOOKUP(S135,Gehaltsklassen!$B$34:$D$38,2,FALSE)*C135)</f>
        <v/>
      </c>
      <c r="X135" s="52" t="str">
        <f>IF(OR(C135=""),"",SUM(F135,J135,N135)*VLOOKUP(S135,Gehaltsklassen!$B$34:$D$38,3,FALSE))</f>
        <v/>
      </c>
      <c r="Y135" s="52" t="str">
        <f>IF(OR(C135=""),"",SUM(F135,J135,N135)*VLOOKUP(S135,Gehaltsklassen!$B$34:$D$38,3,FALSE)*C135)</f>
        <v/>
      </c>
      <c r="Z135" s="54" t="str">
        <f>IF(OR(C135=""),"",(SUM(G135,K135,O135)*VLOOKUP(U135,Gehaltsklassen!$B$34:$D$38,2,FALSE)))</f>
        <v/>
      </c>
      <c r="AA135" s="54" t="str">
        <f>IF(OR(C135=""),"",(SUM(G135,K135,O135)*VLOOKUP(U135,Gehaltsklassen!$B$34:$D$38,2,FALSE))*C135)</f>
        <v/>
      </c>
      <c r="AB135" s="53" t="str">
        <f>IF(OR(C135=""),"",(SUM(G135,K135,O135)*VLOOKUP(U135,Gehaltsklassen!$B$34:$D$38,3,FALSE)))</f>
        <v/>
      </c>
      <c r="AC135" s="53" t="str">
        <f>IF(OR(C135=""),"",(SUM(G135,K135,O135)*VLOOKUP(U135,Gehaltsklassen!$B$34:$D$38,3,FALSE))*C135)</f>
        <v/>
      </c>
    </row>
    <row r="136" spans="1:29" ht="31.9" customHeight="1" x14ac:dyDescent="0.2">
      <c r="A136" s="74" t="str">
        <f>IF(C136="","",MAX($A$11:A135)+1)</f>
        <v/>
      </c>
      <c r="B136" s="75" t="str">
        <f>IF('N-Bedarf-SK §13a'!B134="","",'N-Bedarf-SK §13a'!B134)</f>
        <v/>
      </c>
      <c r="C136" s="49" t="str">
        <f>IF('N-Bedarf-SK §13a'!C134="","",'N-Bedarf-SK §13a'!C134)</f>
        <v/>
      </c>
      <c r="D136" s="88" t="str">
        <f>IF('N-Bedarf-SK §13a'!D134="","",'N-Bedarf-SK §13a'!D134)</f>
        <v/>
      </c>
      <c r="E136" s="49" t="str">
        <f>IF('N-Bedarf-SK §13a'!G134="","",'N-Bedarf-SK §13a'!G134)</f>
        <v/>
      </c>
      <c r="F136" s="50" t="str">
        <f>IF(OR(D136="Spargel 2. Standjahr",D136="Spargel 1. Standjahr"),78,IF(OR(D136="",D136="keine",E136=""),"",IF(D136="Wie Nbedarf",VLOOKUP('N-Bedarf SK'!D134,PSollSK,3,FALSE)*E136, VLOOKUP(D136,PSollSK,3,FALSE)*E136)))</f>
        <v/>
      </c>
      <c r="G136" s="50" t="str">
        <f>IF(OR(D136="",D136="keine",E136=""),"",IF(D136="Wie Nbedarf",VLOOKUP('N-Bedarf SK'!D134,PSollSK,4,FALSE)*E136, VLOOKUP(D136,PSollSK,4,FALSE)*E136))</f>
        <v/>
      </c>
      <c r="H136" s="88"/>
      <c r="I136" s="49"/>
      <c r="J136" s="50" t="str">
        <f t="shared" si="4"/>
        <v/>
      </c>
      <c r="K136" s="50" t="str">
        <f t="shared" si="6"/>
        <v/>
      </c>
      <c r="L136" s="88"/>
      <c r="M136" s="49"/>
      <c r="N136" s="50" t="str">
        <f t="shared" si="5"/>
        <v/>
      </c>
      <c r="O136" s="50" t="str">
        <f t="shared" si="7"/>
        <v/>
      </c>
      <c r="P136" s="51"/>
      <c r="Q136" s="78" t="s">
        <v>261</v>
      </c>
      <c r="R136" s="49"/>
      <c r="S136" s="32" t="str">
        <f>IF(R136="","C",INDEX(Gehaltsklassen!A$11:A$15,MATCH(R136,Gehaltsklassen!D$11:D$15,1),1))</f>
        <v>C</v>
      </c>
      <c r="T136" s="49"/>
      <c r="U136" s="32" t="str">
        <f>IF(T136="","C",IF(T136="","C",IF(Q136="I",INDEX(Gehaltsklassen!A$11:A$15,MATCH(T136,Gehaltsklassen!C$11:C$15,1),1),IF(Q136="II",INDEX(Gehaltsklassen!A$11:A$15,MATCH(T136,Gehaltsklassen!D$11:D$15,1),1),IF(Q136="III",INDEX(Gehaltsklassen!A$11:A$15,MATCH(T136,Gehaltsklassen!E$11:E$15,1),1),"Falsche Bodenart")))))</f>
        <v>C</v>
      </c>
      <c r="V136" s="52" t="str">
        <f>IF(OR(C136=""),"",SUM(F136,J136,N136)*VLOOKUP(S136,Gehaltsklassen!$B$34:$D$38,2,FALSE))</f>
        <v/>
      </c>
      <c r="W136" s="52" t="str">
        <f>IF(OR(C136=""),"",SUM(F136,J136,N136)*VLOOKUP(S136,Gehaltsklassen!$B$34:$D$38,2,FALSE)*C136)</f>
        <v/>
      </c>
      <c r="X136" s="52" t="str">
        <f>IF(OR(C136=""),"",SUM(F136,J136,N136)*VLOOKUP(S136,Gehaltsklassen!$B$34:$D$38,3,FALSE))</f>
        <v/>
      </c>
      <c r="Y136" s="52" t="str">
        <f>IF(OR(C136=""),"",SUM(F136,J136,N136)*VLOOKUP(S136,Gehaltsklassen!$B$34:$D$38,3,FALSE)*C136)</f>
        <v/>
      </c>
      <c r="Z136" s="54" t="str">
        <f>IF(OR(C136=""),"",(SUM(G136,K136,O136)*VLOOKUP(U136,Gehaltsklassen!$B$34:$D$38,2,FALSE)))</f>
        <v/>
      </c>
      <c r="AA136" s="54" t="str">
        <f>IF(OR(C136=""),"",(SUM(G136,K136,O136)*VLOOKUP(U136,Gehaltsklassen!$B$34:$D$38,2,FALSE))*C136)</f>
        <v/>
      </c>
      <c r="AB136" s="53" t="str">
        <f>IF(OR(C136=""),"",(SUM(G136,K136,O136)*VLOOKUP(U136,Gehaltsklassen!$B$34:$D$38,3,FALSE)))</f>
        <v/>
      </c>
      <c r="AC136" s="53" t="str">
        <f>IF(OR(C136=""),"",(SUM(G136,K136,O136)*VLOOKUP(U136,Gehaltsklassen!$B$34:$D$38,3,FALSE))*C136)</f>
        <v/>
      </c>
    </row>
    <row r="137" spans="1:29" ht="31.9" customHeight="1" x14ac:dyDescent="0.2">
      <c r="A137" s="74" t="str">
        <f>IF(C137="","",MAX($A$11:A136)+1)</f>
        <v/>
      </c>
      <c r="B137" s="75" t="str">
        <f>IF('N-Bedarf-SK §13a'!B135="","",'N-Bedarf-SK §13a'!B135)</f>
        <v/>
      </c>
      <c r="C137" s="49" t="str">
        <f>IF('N-Bedarf-SK §13a'!C135="","",'N-Bedarf-SK §13a'!C135)</f>
        <v/>
      </c>
      <c r="D137" s="88" t="str">
        <f>IF('N-Bedarf-SK §13a'!D135="","",'N-Bedarf-SK §13a'!D135)</f>
        <v/>
      </c>
      <c r="E137" s="49" t="str">
        <f>IF('N-Bedarf-SK §13a'!G135="","",'N-Bedarf-SK §13a'!G135)</f>
        <v/>
      </c>
      <c r="F137" s="50" t="str">
        <f>IF(OR(D137="Spargel 2. Standjahr",D137="Spargel 1. Standjahr"),78,IF(OR(D137="",D137="keine",E137=""),"",IF(D137="Wie Nbedarf",VLOOKUP('N-Bedarf SK'!D135,PSollSK,3,FALSE)*E137, VLOOKUP(D137,PSollSK,3,FALSE)*E137)))</f>
        <v/>
      </c>
      <c r="G137" s="50" t="str">
        <f>IF(OR(D137="",D137="keine",E137=""),"",IF(D137="Wie Nbedarf",VLOOKUP('N-Bedarf SK'!D135,PSollSK,4,FALSE)*E137, VLOOKUP(D137,PSollSK,4,FALSE)*E137))</f>
        <v/>
      </c>
      <c r="H137" s="88"/>
      <c r="I137" s="49"/>
      <c r="J137" s="50" t="str">
        <f t="shared" si="4"/>
        <v/>
      </c>
      <c r="K137" s="50" t="str">
        <f t="shared" si="6"/>
        <v/>
      </c>
      <c r="L137" s="88"/>
      <c r="M137" s="49"/>
      <c r="N137" s="50" t="str">
        <f t="shared" si="5"/>
        <v/>
      </c>
      <c r="O137" s="50" t="str">
        <f t="shared" si="7"/>
        <v/>
      </c>
      <c r="P137" s="51"/>
      <c r="Q137" s="78" t="s">
        <v>261</v>
      </c>
      <c r="R137" s="49"/>
      <c r="S137" s="32" t="str">
        <f>IF(R137="","C",INDEX(Gehaltsklassen!A$11:A$15,MATCH(R137,Gehaltsklassen!D$11:D$15,1),1))</f>
        <v>C</v>
      </c>
      <c r="T137" s="49"/>
      <c r="U137" s="32" t="str">
        <f>IF(T137="","C",IF(T137="","C",IF(Q137="I",INDEX(Gehaltsklassen!A$11:A$15,MATCH(T137,Gehaltsklassen!C$11:C$15,1),1),IF(Q137="II",INDEX(Gehaltsklassen!A$11:A$15,MATCH(T137,Gehaltsklassen!D$11:D$15,1),1),IF(Q137="III",INDEX(Gehaltsklassen!A$11:A$15,MATCH(T137,Gehaltsklassen!E$11:E$15,1),1),"Falsche Bodenart")))))</f>
        <v>C</v>
      </c>
      <c r="V137" s="52" t="str">
        <f>IF(OR(C137=""),"",SUM(F137,J137,N137)*VLOOKUP(S137,Gehaltsklassen!$B$34:$D$38,2,FALSE))</f>
        <v/>
      </c>
      <c r="W137" s="52" t="str">
        <f>IF(OR(C137=""),"",SUM(F137,J137,N137)*VLOOKUP(S137,Gehaltsklassen!$B$34:$D$38,2,FALSE)*C137)</f>
        <v/>
      </c>
      <c r="X137" s="52" t="str">
        <f>IF(OR(C137=""),"",SUM(F137,J137,N137)*VLOOKUP(S137,Gehaltsklassen!$B$34:$D$38,3,FALSE))</f>
        <v/>
      </c>
      <c r="Y137" s="52" t="str">
        <f>IF(OR(C137=""),"",SUM(F137,J137,N137)*VLOOKUP(S137,Gehaltsklassen!$B$34:$D$38,3,FALSE)*C137)</f>
        <v/>
      </c>
      <c r="Z137" s="54" t="str">
        <f>IF(OR(C137=""),"",(SUM(G137,K137,O137)*VLOOKUP(U137,Gehaltsklassen!$B$34:$D$38,2,FALSE)))</f>
        <v/>
      </c>
      <c r="AA137" s="54" t="str">
        <f>IF(OR(C137=""),"",(SUM(G137,K137,O137)*VLOOKUP(U137,Gehaltsklassen!$B$34:$D$38,2,FALSE))*C137)</f>
        <v/>
      </c>
      <c r="AB137" s="53" t="str">
        <f>IF(OR(C137=""),"",(SUM(G137,K137,O137)*VLOOKUP(U137,Gehaltsklassen!$B$34:$D$38,3,FALSE)))</f>
        <v/>
      </c>
      <c r="AC137" s="53" t="str">
        <f>IF(OR(C137=""),"",(SUM(G137,K137,O137)*VLOOKUP(U137,Gehaltsklassen!$B$34:$D$38,3,FALSE))*C137)</f>
        <v/>
      </c>
    </row>
    <row r="138" spans="1:29" ht="31.9" customHeight="1" x14ac:dyDescent="0.2">
      <c r="A138" s="74" t="str">
        <f>IF(C138="","",MAX($A$11:A137)+1)</f>
        <v/>
      </c>
      <c r="B138" s="75" t="str">
        <f>IF('N-Bedarf-SK §13a'!B136="","",'N-Bedarf-SK §13a'!B136)</f>
        <v/>
      </c>
      <c r="C138" s="49" t="str">
        <f>IF('N-Bedarf-SK §13a'!C136="","",'N-Bedarf-SK §13a'!C136)</f>
        <v/>
      </c>
      <c r="D138" s="88" t="str">
        <f>IF('N-Bedarf-SK §13a'!D136="","",'N-Bedarf-SK §13a'!D136)</f>
        <v/>
      </c>
      <c r="E138" s="49" t="str">
        <f>IF('N-Bedarf-SK §13a'!G136="","",'N-Bedarf-SK §13a'!G136)</f>
        <v/>
      </c>
      <c r="F138" s="50" t="str">
        <f>IF(OR(D138="Spargel 2. Standjahr",D138="Spargel 1. Standjahr"),78,IF(OR(D138="",D138="keine",E138=""),"",IF(D138="Wie Nbedarf",VLOOKUP('N-Bedarf SK'!D136,PSollSK,3,FALSE)*E138, VLOOKUP(D138,PSollSK,3,FALSE)*E138)))</f>
        <v/>
      </c>
      <c r="G138" s="50" t="str">
        <f>IF(OR(D138="",D138="keine",E138=""),"",IF(D138="Wie Nbedarf",VLOOKUP('N-Bedarf SK'!D136,PSollSK,4,FALSE)*E138, VLOOKUP(D138,PSollSK,4,FALSE)*E138))</f>
        <v/>
      </c>
      <c r="H138" s="88"/>
      <c r="I138" s="49"/>
      <c r="J138" s="50" t="str">
        <f t="shared" ref="J138:J201" si="8">IF(OR(H138="",H138="keine",I138=""),"",VLOOKUP(H138,PSollSK,3,FALSE)*I138)</f>
        <v/>
      </c>
      <c r="K138" s="50" t="str">
        <f t="shared" si="6"/>
        <v/>
      </c>
      <c r="L138" s="88"/>
      <c r="M138" s="49"/>
      <c r="N138" s="50" t="str">
        <f t="shared" ref="N138:N201" si="9">IF(OR(L138="",L138="keine",M138=""),"",VLOOKUP(L138,PSollSK,3,FALSE)*M138)</f>
        <v/>
      </c>
      <c r="O138" s="50" t="str">
        <f t="shared" si="7"/>
        <v/>
      </c>
      <c r="P138" s="51"/>
      <c r="Q138" s="78" t="s">
        <v>261</v>
      </c>
      <c r="R138" s="49"/>
      <c r="S138" s="32" t="str">
        <f>IF(R138="","C",INDEX(Gehaltsklassen!A$11:A$15,MATCH(R138,Gehaltsklassen!D$11:D$15,1),1))</f>
        <v>C</v>
      </c>
      <c r="T138" s="49"/>
      <c r="U138" s="32" t="str">
        <f>IF(T138="","C",IF(T138="","C",IF(Q138="I",INDEX(Gehaltsklassen!A$11:A$15,MATCH(T138,Gehaltsklassen!C$11:C$15,1),1),IF(Q138="II",INDEX(Gehaltsklassen!A$11:A$15,MATCH(T138,Gehaltsklassen!D$11:D$15,1),1),IF(Q138="III",INDEX(Gehaltsklassen!A$11:A$15,MATCH(T138,Gehaltsklassen!E$11:E$15,1),1),"Falsche Bodenart")))))</f>
        <v>C</v>
      </c>
      <c r="V138" s="52" t="str">
        <f>IF(OR(C138=""),"",SUM(F138,J138,N138)*VLOOKUP(S138,Gehaltsklassen!$B$34:$D$38,2,FALSE))</f>
        <v/>
      </c>
      <c r="W138" s="52" t="str">
        <f>IF(OR(C138=""),"",SUM(F138,J138,N138)*VLOOKUP(S138,Gehaltsklassen!$B$34:$D$38,2,FALSE)*C138)</f>
        <v/>
      </c>
      <c r="X138" s="52" t="str">
        <f>IF(OR(C138=""),"",SUM(F138,J138,N138)*VLOOKUP(S138,Gehaltsklassen!$B$34:$D$38,3,FALSE))</f>
        <v/>
      </c>
      <c r="Y138" s="52" t="str">
        <f>IF(OR(C138=""),"",SUM(F138,J138,N138)*VLOOKUP(S138,Gehaltsklassen!$B$34:$D$38,3,FALSE)*C138)</f>
        <v/>
      </c>
      <c r="Z138" s="54" t="str">
        <f>IF(OR(C138=""),"",(SUM(G138,K138,O138)*VLOOKUP(U138,Gehaltsklassen!$B$34:$D$38,2,FALSE)))</f>
        <v/>
      </c>
      <c r="AA138" s="54" t="str">
        <f>IF(OR(C138=""),"",(SUM(G138,K138,O138)*VLOOKUP(U138,Gehaltsklassen!$B$34:$D$38,2,FALSE))*C138)</f>
        <v/>
      </c>
      <c r="AB138" s="53" t="str">
        <f>IF(OR(C138=""),"",(SUM(G138,K138,O138)*VLOOKUP(U138,Gehaltsklassen!$B$34:$D$38,3,FALSE)))</f>
        <v/>
      </c>
      <c r="AC138" s="53" t="str">
        <f>IF(OR(C138=""),"",(SUM(G138,K138,O138)*VLOOKUP(U138,Gehaltsklassen!$B$34:$D$38,3,FALSE))*C138)</f>
        <v/>
      </c>
    </row>
    <row r="139" spans="1:29" ht="31.9" customHeight="1" x14ac:dyDescent="0.2">
      <c r="A139" s="74" t="str">
        <f>IF(C139="","",MAX($A$11:A138)+1)</f>
        <v/>
      </c>
      <c r="B139" s="75" t="str">
        <f>IF('N-Bedarf-SK §13a'!B137="","",'N-Bedarf-SK §13a'!B137)</f>
        <v/>
      </c>
      <c r="C139" s="49" t="str">
        <f>IF('N-Bedarf-SK §13a'!C137="","",'N-Bedarf-SK §13a'!C137)</f>
        <v/>
      </c>
      <c r="D139" s="88" t="str">
        <f>IF('N-Bedarf-SK §13a'!D137="","",'N-Bedarf-SK §13a'!D137)</f>
        <v/>
      </c>
      <c r="E139" s="49" t="str">
        <f>IF('N-Bedarf-SK §13a'!G137="","",'N-Bedarf-SK §13a'!G137)</f>
        <v/>
      </c>
      <c r="F139" s="50" t="str">
        <f>IF(OR(D139="Spargel 2. Standjahr",D139="Spargel 1. Standjahr"),78,IF(OR(D139="",D139="keine",E139=""),"",IF(D139="Wie Nbedarf",VLOOKUP('N-Bedarf SK'!D137,PSollSK,3,FALSE)*E139, VLOOKUP(D139,PSollSK,3,FALSE)*E139)))</f>
        <v/>
      </c>
      <c r="G139" s="50" t="str">
        <f>IF(OR(D139="",D139="keine",E139=""),"",IF(D139="Wie Nbedarf",VLOOKUP('N-Bedarf SK'!D137,PSollSK,4,FALSE)*E139, VLOOKUP(D139,PSollSK,4,FALSE)*E139))</f>
        <v/>
      </c>
      <c r="H139" s="88"/>
      <c r="I139" s="49"/>
      <c r="J139" s="50" t="str">
        <f t="shared" si="8"/>
        <v/>
      </c>
      <c r="K139" s="50" t="str">
        <f t="shared" ref="K139:K202" si="10">IF(OR(H139="",H139="keine",I139=""),"",VLOOKUP(H139,PSollSK,4,FALSE)*I139)</f>
        <v/>
      </c>
      <c r="L139" s="88"/>
      <c r="M139" s="49"/>
      <c r="N139" s="50" t="str">
        <f t="shared" si="9"/>
        <v/>
      </c>
      <c r="O139" s="50" t="str">
        <f t="shared" ref="O139:O202" si="11">IF(OR(L139="",L139="keine",M139=""),"",VLOOKUP(L139,PSollSK,4,FALSE)*M139)</f>
        <v/>
      </c>
      <c r="P139" s="51"/>
      <c r="Q139" s="78" t="s">
        <v>261</v>
      </c>
      <c r="R139" s="49"/>
      <c r="S139" s="32" t="str">
        <f>IF(R139="","C",INDEX(Gehaltsklassen!A$11:A$15,MATCH(R139,Gehaltsklassen!D$11:D$15,1),1))</f>
        <v>C</v>
      </c>
      <c r="T139" s="49"/>
      <c r="U139" s="32" t="str">
        <f>IF(T139="","C",IF(T139="","C",IF(Q139="I",INDEX(Gehaltsklassen!A$11:A$15,MATCH(T139,Gehaltsklassen!C$11:C$15,1),1),IF(Q139="II",INDEX(Gehaltsklassen!A$11:A$15,MATCH(T139,Gehaltsklassen!D$11:D$15,1),1),IF(Q139="III",INDEX(Gehaltsklassen!A$11:A$15,MATCH(T139,Gehaltsklassen!E$11:E$15,1),1),"Falsche Bodenart")))))</f>
        <v>C</v>
      </c>
      <c r="V139" s="52" t="str">
        <f>IF(OR(C139=""),"",SUM(F139,J139,N139)*VLOOKUP(S139,Gehaltsklassen!$B$34:$D$38,2,FALSE))</f>
        <v/>
      </c>
      <c r="W139" s="52" t="str">
        <f>IF(OR(C139=""),"",SUM(F139,J139,N139)*VLOOKUP(S139,Gehaltsklassen!$B$34:$D$38,2,FALSE)*C139)</f>
        <v/>
      </c>
      <c r="X139" s="52" t="str">
        <f>IF(OR(C139=""),"",SUM(F139,J139,N139)*VLOOKUP(S139,Gehaltsklassen!$B$34:$D$38,3,FALSE))</f>
        <v/>
      </c>
      <c r="Y139" s="52" t="str">
        <f>IF(OR(C139=""),"",SUM(F139,J139,N139)*VLOOKUP(S139,Gehaltsklassen!$B$34:$D$38,3,FALSE)*C139)</f>
        <v/>
      </c>
      <c r="Z139" s="54" t="str">
        <f>IF(OR(C139=""),"",(SUM(G139,K139,O139)*VLOOKUP(U139,Gehaltsklassen!$B$34:$D$38,2,FALSE)))</f>
        <v/>
      </c>
      <c r="AA139" s="54" t="str">
        <f>IF(OR(C139=""),"",(SUM(G139,K139,O139)*VLOOKUP(U139,Gehaltsklassen!$B$34:$D$38,2,FALSE))*C139)</f>
        <v/>
      </c>
      <c r="AB139" s="53" t="str">
        <f>IF(OR(C139=""),"",(SUM(G139,K139,O139)*VLOOKUP(U139,Gehaltsklassen!$B$34:$D$38,3,FALSE)))</f>
        <v/>
      </c>
      <c r="AC139" s="53" t="str">
        <f>IF(OR(C139=""),"",(SUM(G139,K139,O139)*VLOOKUP(U139,Gehaltsklassen!$B$34:$D$38,3,FALSE))*C139)</f>
        <v/>
      </c>
    </row>
    <row r="140" spans="1:29" ht="31.9" customHeight="1" x14ac:dyDescent="0.2">
      <c r="A140" s="74" t="str">
        <f>IF(C140="","",MAX($A$11:A139)+1)</f>
        <v/>
      </c>
      <c r="B140" s="75" t="str">
        <f>IF('N-Bedarf-SK §13a'!B138="","",'N-Bedarf-SK §13a'!B138)</f>
        <v/>
      </c>
      <c r="C140" s="49" t="str">
        <f>IF('N-Bedarf-SK §13a'!C138="","",'N-Bedarf-SK §13a'!C138)</f>
        <v/>
      </c>
      <c r="D140" s="88" t="str">
        <f>IF('N-Bedarf-SK §13a'!D138="","",'N-Bedarf-SK §13a'!D138)</f>
        <v/>
      </c>
      <c r="E140" s="49" t="str">
        <f>IF('N-Bedarf-SK §13a'!G138="","",'N-Bedarf-SK §13a'!G138)</f>
        <v/>
      </c>
      <c r="F140" s="50" t="str">
        <f>IF(OR(D140="Spargel 2. Standjahr",D140="Spargel 1. Standjahr"),78,IF(OR(D140="",D140="keine",E140=""),"",IF(D140="Wie Nbedarf",VLOOKUP('N-Bedarf SK'!D138,PSollSK,3,FALSE)*E140, VLOOKUP(D140,PSollSK,3,FALSE)*E140)))</f>
        <v/>
      </c>
      <c r="G140" s="50" t="str">
        <f>IF(OR(D140="",D140="keine",E140=""),"",IF(D140="Wie Nbedarf",VLOOKUP('N-Bedarf SK'!D138,PSollSK,4,FALSE)*E140, VLOOKUP(D140,PSollSK,4,FALSE)*E140))</f>
        <v/>
      </c>
      <c r="H140" s="88"/>
      <c r="I140" s="49"/>
      <c r="J140" s="50" t="str">
        <f t="shared" si="8"/>
        <v/>
      </c>
      <c r="K140" s="50" t="str">
        <f t="shared" si="10"/>
        <v/>
      </c>
      <c r="L140" s="88"/>
      <c r="M140" s="49"/>
      <c r="N140" s="50" t="str">
        <f t="shared" si="9"/>
        <v/>
      </c>
      <c r="O140" s="50" t="str">
        <f t="shared" si="11"/>
        <v/>
      </c>
      <c r="P140" s="51"/>
      <c r="Q140" s="78" t="s">
        <v>261</v>
      </c>
      <c r="R140" s="49"/>
      <c r="S140" s="32" t="str">
        <f>IF(R140="","C",INDEX(Gehaltsklassen!A$11:A$15,MATCH(R140,Gehaltsklassen!D$11:D$15,1),1))</f>
        <v>C</v>
      </c>
      <c r="T140" s="49"/>
      <c r="U140" s="32" t="str">
        <f>IF(T140="","C",IF(T140="","C",IF(Q140="I",INDEX(Gehaltsklassen!A$11:A$15,MATCH(T140,Gehaltsklassen!C$11:C$15,1),1),IF(Q140="II",INDEX(Gehaltsklassen!A$11:A$15,MATCH(T140,Gehaltsklassen!D$11:D$15,1),1),IF(Q140="III",INDEX(Gehaltsklassen!A$11:A$15,MATCH(T140,Gehaltsklassen!E$11:E$15,1),1),"Falsche Bodenart")))))</f>
        <v>C</v>
      </c>
      <c r="V140" s="52" t="str">
        <f>IF(OR(C140=""),"",SUM(F140,J140,N140)*VLOOKUP(S140,Gehaltsklassen!$B$34:$D$38,2,FALSE))</f>
        <v/>
      </c>
      <c r="W140" s="52" t="str">
        <f>IF(OR(C140=""),"",SUM(F140,J140,N140)*VLOOKUP(S140,Gehaltsklassen!$B$34:$D$38,2,FALSE)*C140)</f>
        <v/>
      </c>
      <c r="X140" s="52" t="str">
        <f>IF(OR(C140=""),"",SUM(F140,J140,N140)*VLOOKUP(S140,Gehaltsklassen!$B$34:$D$38,3,FALSE))</f>
        <v/>
      </c>
      <c r="Y140" s="52" t="str">
        <f>IF(OR(C140=""),"",SUM(F140,J140,N140)*VLOOKUP(S140,Gehaltsklassen!$B$34:$D$38,3,FALSE)*C140)</f>
        <v/>
      </c>
      <c r="Z140" s="54" t="str">
        <f>IF(OR(C140=""),"",(SUM(G140,K140,O140)*VLOOKUP(U140,Gehaltsklassen!$B$34:$D$38,2,FALSE)))</f>
        <v/>
      </c>
      <c r="AA140" s="54" t="str">
        <f>IF(OR(C140=""),"",(SUM(G140,K140,O140)*VLOOKUP(U140,Gehaltsklassen!$B$34:$D$38,2,FALSE))*C140)</f>
        <v/>
      </c>
      <c r="AB140" s="53" t="str">
        <f>IF(OR(C140=""),"",(SUM(G140,K140,O140)*VLOOKUP(U140,Gehaltsklassen!$B$34:$D$38,3,FALSE)))</f>
        <v/>
      </c>
      <c r="AC140" s="53" t="str">
        <f>IF(OR(C140=""),"",(SUM(G140,K140,O140)*VLOOKUP(U140,Gehaltsklassen!$B$34:$D$38,3,FALSE))*C140)</f>
        <v/>
      </c>
    </row>
    <row r="141" spans="1:29" ht="31.9" customHeight="1" x14ac:dyDescent="0.2">
      <c r="A141" s="74" t="str">
        <f>IF(C141="","",MAX($A$11:A140)+1)</f>
        <v/>
      </c>
      <c r="B141" s="75" t="str">
        <f>IF('N-Bedarf-SK §13a'!B139="","",'N-Bedarf-SK §13a'!B139)</f>
        <v/>
      </c>
      <c r="C141" s="49" t="str">
        <f>IF('N-Bedarf-SK §13a'!C139="","",'N-Bedarf-SK §13a'!C139)</f>
        <v/>
      </c>
      <c r="D141" s="88" t="str">
        <f>IF('N-Bedarf-SK §13a'!D139="","",'N-Bedarf-SK §13a'!D139)</f>
        <v/>
      </c>
      <c r="E141" s="49" t="str">
        <f>IF('N-Bedarf-SK §13a'!G139="","",'N-Bedarf-SK §13a'!G139)</f>
        <v/>
      </c>
      <c r="F141" s="50" t="str">
        <f>IF(OR(D141="Spargel 2. Standjahr",D141="Spargel 1. Standjahr"),78,IF(OR(D141="",D141="keine",E141=""),"",IF(D141="Wie Nbedarf",VLOOKUP('N-Bedarf SK'!D139,PSollSK,3,FALSE)*E141, VLOOKUP(D141,PSollSK,3,FALSE)*E141)))</f>
        <v/>
      </c>
      <c r="G141" s="50" t="str">
        <f>IF(OR(D141="",D141="keine",E141=""),"",IF(D141="Wie Nbedarf",VLOOKUP('N-Bedarf SK'!D139,PSollSK,4,FALSE)*E141, VLOOKUP(D141,PSollSK,4,FALSE)*E141))</f>
        <v/>
      </c>
      <c r="H141" s="88"/>
      <c r="I141" s="49"/>
      <c r="J141" s="50" t="str">
        <f t="shared" si="8"/>
        <v/>
      </c>
      <c r="K141" s="50" t="str">
        <f t="shared" si="10"/>
        <v/>
      </c>
      <c r="L141" s="88"/>
      <c r="M141" s="49"/>
      <c r="N141" s="50" t="str">
        <f t="shared" si="9"/>
        <v/>
      </c>
      <c r="O141" s="50" t="str">
        <f t="shared" si="11"/>
        <v/>
      </c>
      <c r="P141" s="51"/>
      <c r="Q141" s="78" t="s">
        <v>261</v>
      </c>
      <c r="R141" s="49"/>
      <c r="S141" s="32" t="str">
        <f>IF(R141="","C",INDEX(Gehaltsklassen!A$11:A$15,MATCH(R141,Gehaltsklassen!D$11:D$15,1),1))</f>
        <v>C</v>
      </c>
      <c r="T141" s="49"/>
      <c r="U141" s="32" t="str">
        <f>IF(T141="","C",IF(T141="","C",IF(Q141="I",INDEX(Gehaltsklassen!A$11:A$15,MATCH(T141,Gehaltsklassen!C$11:C$15,1),1),IF(Q141="II",INDEX(Gehaltsklassen!A$11:A$15,MATCH(T141,Gehaltsklassen!D$11:D$15,1),1),IF(Q141="III",INDEX(Gehaltsklassen!A$11:A$15,MATCH(T141,Gehaltsklassen!E$11:E$15,1),1),"Falsche Bodenart")))))</f>
        <v>C</v>
      </c>
      <c r="V141" s="52" t="str">
        <f>IF(OR(C141=""),"",SUM(F141,J141,N141)*VLOOKUP(S141,Gehaltsklassen!$B$34:$D$38,2,FALSE))</f>
        <v/>
      </c>
      <c r="W141" s="52" t="str">
        <f>IF(OR(C141=""),"",SUM(F141,J141,N141)*VLOOKUP(S141,Gehaltsklassen!$B$34:$D$38,2,FALSE)*C141)</f>
        <v/>
      </c>
      <c r="X141" s="52" t="str">
        <f>IF(OR(C141=""),"",SUM(F141,J141,N141)*VLOOKUP(S141,Gehaltsklassen!$B$34:$D$38,3,FALSE))</f>
        <v/>
      </c>
      <c r="Y141" s="52" t="str">
        <f>IF(OR(C141=""),"",SUM(F141,J141,N141)*VLOOKUP(S141,Gehaltsklassen!$B$34:$D$38,3,FALSE)*C141)</f>
        <v/>
      </c>
      <c r="Z141" s="54" t="str">
        <f>IF(OR(C141=""),"",(SUM(G141,K141,O141)*VLOOKUP(U141,Gehaltsklassen!$B$34:$D$38,2,FALSE)))</f>
        <v/>
      </c>
      <c r="AA141" s="54" t="str">
        <f>IF(OR(C141=""),"",(SUM(G141,K141,O141)*VLOOKUP(U141,Gehaltsklassen!$B$34:$D$38,2,FALSE))*C141)</f>
        <v/>
      </c>
      <c r="AB141" s="53" t="str">
        <f>IF(OR(C141=""),"",(SUM(G141,K141,O141)*VLOOKUP(U141,Gehaltsklassen!$B$34:$D$38,3,FALSE)))</f>
        <v/>
      </c>
      <c r="AC141" s="53" t="str">
        <f>IF(OR(C141=""),"",(SUM(G141,K141,O141)*VLOOKUP(U141,Gehaltsklassen!$B$34:$D$38,3,FALSE))*C141)</f>
        <v/>
      </c>
    </row>
    <row r="142" spans="1:29" ht="31.9" customHeight="1" x14ac:dyDescent="0.2">
      <c r="A142" s="74" t="str">
        <f>IF(C142="","",MAX($A$11:A141)+1)</f>
        <v/>
      </c>
      <c r="B142" s="75" t="str">
        <f>IF('N-Bedarf-SK §13a'!B140="","",'N-Bedarf-SK §13a'!B140)</f>
        <v/>
      </c>
      <c r="C142" s="49" t="str">
        <f>IF('N-Bedarf-SK §13a'!C140="","",'N-Bedarf-SK §13a'!C140)</f>
        <v/>
      </c>
      <c r="D142" s="88" t="str">
        <f>IF('N-Bedarf-SK §13a'!D140="","",'N-Bedarf-SK §13a'!D140)</f>
        <v/>
      </c>
      <c r="E142" s="49" t="str">
        <f>IF('N-Bedarf-SK §13a'!G140="","",'N-Bedarf-SK §13a'!G140)</f>
        <v/>
      </c>
      <c r="F142" s="50" t="str">
        <f>IF(OR(D142="Spargel 2. Standjahr",D142="Spargel 1. Standjahr"),78,IF(OR(D142="",D142="keine",E142=""),"",IF(D142="Wie Nbedarf",VLOOKUP('N-Bedarf SK'!D140,PSollSK,3,FALSE)*E142, VLOOKUP(D142,PSollSK,3,FALSE)*E142)))</f>
        <v/>
      </c>
      <c r="G142" s="50" t="str">
        <f>IF(OR(D142="",D142="keine",E142=""),"",IF(D142="Wie Nbedarf",VLOOKUP('N-Bedarf SK'!D140,PSollSK,4,FALSE)*E142, VLOOKUP(D142,PSollSK,4,FALSE)*E142))</f>
        <v/>
      </c>
      <c r="H142" s="88"/>
      <c r="I142" s="49"/>
      <c r="J142" s="50" t="str">
        <f t="shared" si="8"/>
        <v/>
      </c>
      <c r="K142" s="50" t="str">
        <f t="shared" si="10"/>
        <v/>
      </c>
      <c r="L142" s="88"/>
      <c r="M142" s="49"/>
      <c r="N142" s="50" t="str">
        <f t="shared" si="9"/>
        <v/>
      </c>
      <c r="O142" s="50" t="str">
        <f t="shared" si="11"/>
        <v/>
      </c>
      <c r="P142" s="51"/>
      <c r="Q142" s="78" t="s">
        <v>261</v>
      </c>
      <c r="R142" s="49"/>
      <c r="S142" s="32" t="str">
        <f>IF(R142="","C",INDEX(Gehaltsklassen!A$11:A$15,MATCH(R142,Gehaltsklassen!D$11:D$15,1),1))</f>
        <v>C</v>
      </c>
      <c r="T142" s="49"/>
      <c r="U142" s="32" t="str">
        <f>IF(T142="","C",IF(T142="","C",IF(Q142="I",INDEX(Gehaltsklassen!A$11:A$15,MATCH(T142,Gehaltsklassen!C$11:C$15,1),1),IF(Q142="II",INDEX(Gehaltsklassen!A$11:A$15,MATCH(T142,Gehaltsklassen!D$11:D$15,1),1),IF(Q142="III",INDEX(Gehaltsklassen!A$11:A$15,MATCH(T142,Gehaltsklassen!E$11:E$15,1),1),"Falsche Bodenart")))))</f>
        <v>C</v>
      </c>
      <c r="V142" s="52" t="str">
        <f>IF(OR(C142=""),"",SUM(F142,J142,N142)*VLOOKUP(S142,Gehaltsklassen!$B$34:$D$38,2,FALSE))</f>
        <v/>
      </c>
      <c r="W142" s="52" t="str">
        <f>IF(OR(C142=""),"",SUM(F142,J142,N142)*VLOOKUP(S142,Gehaltsklassen!$B$34:$D$38,2,FALSE)*C142)</f>
        <v/>
      </c>
      <c r="X142" s="52" t="str">
        <f>IF(OR(C142=""),"",SUM(F142,J142,N142)*VLOOKUP(S142,Gehaltsklassen!$B$34:$D$38,3,FALSE))</f>
        <v/>
      </c>
      <c r="Y142" s="52" t="str">
        <f>IF(OR(C142=""),"",SUM(F142,J142,N142)*VLOOKUP(S142,Gehaltsklassen!$B$34:$D$38,3,FALSE)*C142)</f>
        <v/>
      </c>
      <c r="Z142" s="54" t="str">
        <f>IF(OR(C142=""),"",(SUM(G142,K142,O142)*VLOOKUP(U142,Gehaltsklassen!$B$34:$D$38,2,FALSE)))</f>
        <v/>
      </c>
      <c r="AA142" s="54" t="str">
        <f>IF(OR(C142=""),"",(SUM(G142,K142,O142)*VLOOKUP(U142,Gehaltsklassen!$B$34:$D$38,2,FALSE))*C142)</f>
        <v/>
      </c>
      <c r="AB142" s="53" t="str">
        <f>IF(OR(C142=""),"",(SUM(G142,K142,O142)*VLOOKUP(U142,Gehaltsklassen!$B$34:$D$38,3,FALSE)))</f>
        <v/>
      </c>
      <c r="AC142" s="53" t="str">
        <f>IF(OR(C142=""),"",(SUM(G142,K142,O142)*VLOOKUP(U142,Gehaltsklassen!$B$34:$D$38,3,FALSE))*C142)</f>
        <v/>
      </c>
    </row>
    <row r="143" spans="1:29" ht="31.9" customHeight="1" x14ac:dyDescent="0.2">
      <c r="A143" s="74" t="str">
        <f>IF(C143="","",MAX($A$11:A142)+1)</f>
        <v/>
      </c>
      <c r="B143" s="75" t="str">
        <f>IF('N-Bedarf-SK §13a'!B141="","",'N-Bedarf-SK §13a'!B141)</f>
        <v/>
      </c>
      <c r="C143" s="49" t="str">
        <f>IF('N-Bedarf-SK §13a'!C141="","",'N-Bedarf-SK §13a'!C141)</f>
        <v/>
      </c>
      <c r="D143" s="88" t="str">
        <f>IF('N-Bedarf-SK §13a'!D141="","",'N-Bedarf-SK §13a'!D141)</f>
        <v/>
      </c>
      <c r="E143" s="49" t="str">
        <f>IF('N-Bedarf-SK §13a'!G141="","",'N-Bedarf-SK §13a'!G141)</f>
        <v/>
      </c>
      <c r="F143" s="50" t="str">
        <f>IF(OR(D143="Spargel 2. Standjahr",D143="Spargel 1. Standjahr"),78,IF(OR(D143="",D143="keine",E143=""),"",IF(D143="Wie Nbedarf",VLOOKUP('N-Bedarf SK'!D141,PSollSK,3,FALSE)*E143, VLOOKUP(D143,PSollSK,3,FALSE)*E143)))</f>
        <v/>
      </c>
      <c r="G143" s="50" t="str">
        <f>IF(OR(D143="",D143="keine",E143=""),"",IF(D143="Wie Nbedarf",VLOOKUP('N-Bedarf SK'!D141,PSollSK,4,FALSE)*E143, VLOOKUP(D143,PSollSK,4,FALSE)*E143))</f>
        <v/>
      </c>
      <c r="H143" s="88"/>
      <c r="I143" s="49"/>
      <c r="J143" s="50" t="str">
        <f t="shared" si="8"/>
        <v/>
      </c>
      <c r="K143" s="50" t="str">
        <f t="shared" si="10"/>
        <v/>
      </c>
      <c r="L143" s="88"/>
      <c r="M143" s="49"/>
      <c r="N143" s="50" t="str">
        <f t="shared" si="9"/>
        <v/>
      </c>
      <c r="O143" s="50" t="str">
        <f t="shared" si="11"/>
        <v/>
      </c>
      <c r="P143" s="51"/>
      <c r="Q143" s="78" t="s">
        <v>261</v>
      </c>
      <c r="R143" s="49"/>
      <c r="S143" s="32" t="str">
        <f>IF(R143="","C",INDEX(Gehaltsklassen!A$11:A$15,MATCH(R143,Gehaltsklassen!D$11:D$15,1),1))</f>
        <v>C</v>
      </c>
      <c r="T143" s="49"/>
      <c r="U143" s="32" t="str">
        <f>IF(T143="","C",IF(T143="","C",IF(Q143="I",INDEX(Gehaltsklassen!A$11:A$15,MATCH(T143,Gehaltsklassen!C$11:C$15,1),1),IF(Q143="II",INDEX(Gehaltsklassen!A$11:A$15,MATCH(T143,Gehaltsklassen!D$11:D$15,1),1),IF(Q143="III",INDEX(Gehaltsklassen!A$11:A$15,MATCH(T143,Gehaltsklassen!E$11:E$15,1),1),"Falsche Bodenart")))))</f>
        <v>C</v>
      </c>
      <c r="V143" s="52" t="str">
        <f>IF(OR(C143=""),"",SUM(F143,J143,N143)*VLOOKUP(S143,Gehaltsklassen!$B$34:$D$38,2,FALSE))</f>
        <v/>
      </c>
      <c r="W143" s="52" t="str">
        <f>IF(OR(C143=""),"",SUM(F143,J143,N143)*VLOOKUP(S143,Gehaltsklassen!$B$34:$D$38,2,FALSE)*C143)</f>
        <v/>
      </c>
      <c r="X143" s="52" t="str">
        <f>IF(OR(C143=""),"",SUM(F143,J143,N143)*VLOOKUP(S143,Gehaltsklassen!$B$34:$D$38,3,FALSE))</f>
        <v/>
      </c>
      <c r="Y143" s="52" t="str">
        <f>IF(OR(C143=""),"",SUM(F143,J143,N143)*VLOOKUP(S143,Gehaltsklassen!$B$34:$D$38,3,FALSE)*C143)</f>
        <v/>
      </c>
      <c r="Z143" s="54" t="str">
        <f>IF(OR(C143=""),"",(SUM(G143,K143,O143)*VLOOKUP(U143,Gehaltsklassen!$B$34:$D$38,2,FALSE)))</f>
        <v/>
      </c>
      <c r="AA143" s="54" t="str">
        <f>IF(OR(C143=""),"",(SUM(G143,K143,O143)*VLOOKUP(U143,Gehaltsklassen!$B$34:$D$38,2,FALSE))*C143)</f>
        <v/>
      </c>
      <c r="AB143" s="53" t="str">
        <f>IF(OR(C143=""),"",(SUM(G143,K143,O143)*VLOOKUP(U143,Gehaltsklassen!$B$34:$D$38,3,FALSE)))</f>
        <v/>
      </c>
      <c r="AC143" s="53" t="str">
        <f>IF(OR(C143=""),"",(SUM(G143,K143,O143)*VLOOKUP(U143,Gehaltsklassen!$B$34:$D$38,3,FALSE))*C143)</f>
        <v/>
      </c>
    </row>
    <row r="144" spans="1:29" ht="31.9" customHeight="1" x14ac:dyDescent="0.2">
      <c r="A144" s="74" t="str">
        <f>IF(C144="","",MAX($A$11:A143)+1)</f>
        <v/>
      </c>
      <c r="B144" s="75" t="str">
        <f>IF('N-Bedarf-SK §13a'!B142="","",'N-Bedarf-SK §13a'!B142)</f>
        <v/>
      </c>
      <c r="C144" s="49" t="str">
        <f>IF('N-Bedarf-SK §13a'!C142="","",'N-Bedarf-SK §13a'!C142)</f>
        <v/>
      </c>
      <c r="D144" s="88" t="str">
        <f>IF('N-Bedarf-SK §13a'!D142="","",'N-Bedarf-SK §13a'!D142)</f>
        <v/>
      </c>
      <c r="E144" s="49" t="str">
        <f>IF('N-Bedarf-SK §13a'!G142="","",'N-Bedarf-SK §13a'!G142)</f>
        <v/>
      </c>
      <c r="F144" s="50" t="str">
        <f>IF(OR(D144="Spargel 2. Standjahr",D144="Spargel 1. Standjahr"),78,IF(OR(D144="",D144="keine",E144=""),"",IF(D144="Wie Nbedarf",VLOOKUP('N-Bedarf SK'!D142,PSollSK,3,FALSE)*E144, VLOOKUP(D144,PSollSK,3,FALSE)*E144)))</f>
        <v/>
      </c>
      <c r="G144" s="50" t="str">
        <f>IF(OR(D144="",D144="keine",E144=""),"",IF(D144="Wie Nbedarf",VLOOKUP('N-Bedarf SK'!D142,PSollSK,4,FALSE)*E144, VLOOKUP(D144,PSollSK,4,FALSE)*E144))</f>
        <v/>
      </c>
      <c r="H144" s="88"/>
      <c r="I144" s="49"/>
      <c r="J144" s="50" t="str">
        <f t="shared" si="8"/>
        <v/>
      </c>
      <c r="K144" s="50" t="str">
        <f t="shared" si="10"/>
        <v/>
      </c>
      <c r="L144" s="88"/>
      <c r="M144" s="49"/>
      <c r="N144" s="50" t="str">
        <f t="shared" si="9"/>
        <v/>
      </c>
      <c r="O144" s="50" t="str">
        <f t="shared" si="11"/>
        <v/>
      </c>
      <c r="P144" s="51"/>
      <c r="Q144" s="78" t="s">
        <v>261</v>
      </c>
      <c r="R144" s="49"/>
      <c r="S144" s="32" t="str">
        <f>IF(R144="","C",INDEX(Gehaltsklassen!A$11:A$15,MATCH(R144,Gehaltsklassen!D$11:D$15,1),1))</f>
        <v>C</v>
      </c>
      <c r="T144" s="49"/>
      <c r="U144" s="32" t="str">
        <f>IF(T144="","C",IF(T144="","C",IF(Q144="I",INDEX(Gehaltsklassen!A$11:A$15,MATCH(T144,Gehaltsklassen!C$11:C$15,1),1),IF(Q144="II",INDEX(Gehaltsklassen!A$11:A$15,MATCH(T144,Gehaltsklassen!D$11:D$15,1),1),IF(Q144="III",INDEX(Gehaltsklassen!A$11:A$15,MATCH(T144,Gehaltsklassen!E$11:E$15,1),1),"Falsche Bodenart")))))</f>
        <v>C</v>
      </c>
      <c r="V144" s="52" t="str">
        <f>IF(OR(C144=""),"",SUM(F144,J144,N144)*VLOOKUP(S144,Gehaltsklassen!$B$34:$D$38,2,FALSE))</f>
        <v/>
      </c>
      <c r="W144" s="52" t="str">
        <f>IF(OR(C144=""),"",SUM(F144,J144,N144)*VLOOKUP(S144,Gehaltsklassen!$B$34:$D$38,2,FALSE)*C144)</f>
        <v/>
      </c>
      <c r="X144" s="52" t="str">
        <f>IF(OR(C144=""),"",SUM(F144,J144,N144)*VLOOKUP(S144,Gehaltsklassen!$B$34:$D$38,3,FALSE))</f>
        <v/>
      </c>
      <c r="Y144" s="52" t="str">
        <f>IF(OR(C144=""),"",SUM(F144,J144,N144)*VLOOKUP(S144,Gehaltsklassen!$B$34:$D$38,3,FALSE)*C144)</f>
        <v/>
      </c>
      <c r="Z144" s="54" t="str">
        <f>IF(OR(C144=""),"",(SUM(G144,K144,O144)*VLOOKUP(U144,Gehaltsklassen!$B$34:$D$38,2,FALSE)))</f>
        <v/>
      </c>
      <c r="AA144" s="54" t="str">
        <f>IF(OR(C144=""),"",(SUM(G144,K144,O144)*VLOOKUP(U144,Gehaltsklassen!$B$34:$D$38,2,FALSE))*C144)</f>
        <v/>
      </c>
      <c r="AB144" s="53" t="str">
        <f>IF(OR(C144=""),"",(SUM(G144,K144,O144)*VLOOKUP(U144,Gehaltsklassen!$B$34:$D$38,3,FALSE)))</f>
        <v/>
      </c>
      <c r="AC144" s="53" t="str">
        <f>IF(OR(C144=""),"",(SUM(G144,K144,O144)*VLOOKUP(U144,Gehaltsklassen!$B$34:$D$38,3,FALSE))*C144)</f>
        <v/>
      </c>
    </row>
    <row r="145" spans="1:29" ht="31.9" customHeight="1" x14ac:dyDescent="0.2">
      <c r="A145" s="74" t="str">
        <f>IF(C145="","",MAX($A$11:A144)+1)</f>
        <v/>
      </c>
      <c r="B145" s="75" t="str">
        <f>IF('N-Bedarf-SK §13a'!B143="","",'N-Bedarf-SK §13a'!B143)</f>
        <v/>
      </c>
      <c r="C145" s="49" t="str">
        <f>IF('N-Bedarf-SK §13a'!C143="","",'N-Bedarf-SK §13a'!C143)</f>
        <v/>
      </c>
      <c r="D145" s="88" t="str">
        <f>IF('N-Bedarf-SK §13a'!D143="","",'N-Bedarf-SK §13a'!D143)</f>
        <v/>
      </c>
      <c r="E145" s="49" t="str">
        <f>IF('N-Bedarf-SK §13a'!G143="","",'N-Bedarf-SK §13a'!G143)</f>
        <v/>
      </c>
      <c r="F145" s="50" t="str">
        <f>IF(OR(D145="Spargel 2. Standjahr",D145="Spargel 1. Standjahr"),78,IF(OR(D145="",D145="keine",E145=""),"",IF(D145="Wie Nbedarf",VLOOKUP('N-Bedarf SK'!D143,PSollSK,3,FALSE)*E145, VLOOKUP(D145,PSollSK,3,FALSE)*E145)))</f>
        <v/>
      </c>
      <c r="G145" s="50" t="str">
        <f>IF(OR(D145="",D145="keine",E145=""),"",IF(D145="Wie Nbedarf",VLOOKUP('N-Bedarf SK'!D143,PSollSK,4,FALSE)*E145, VLOOKUP(D145,PSollSK,4,FALSE)*E145))</f>
        <v/>
      </c>
      <c r="H145" s="88"/>
      <c r="I145" s="49"/>
      <c r="J145" s="50" t="str">
        <f t="shared" si="8"/>
        <v/>
      </c>
      <c r="K145" s="50" t="str">
        <f t="shared" si="10"/>
        <v/>
      </c>
      <c r="L145" s="88"/>
      <c r="M145" s="49"/>
      <c r="N145" s="50" t="str">
        <f t="shared" si="9"/>
        <v/>
      </c>
      <c r="O145" s="50" t="str">
        <f t="shared" si="11"/>
        <v/>
      </c>
      <c r="P145" s="51"/>
      <c r="Q145" s="78" t="s">
        <v>261</v>
      </c>
      <c r="R145" s="49"/>
      <c r="S145" s="32" t="str">
        <f>IF(R145="","C",INDEX(Gehaltsklassen!A$11:A$15,MATCH(R145,Gehaltsklassen!D$11:D$15,1),1))</f>
        <v>C</v>
      </c>
      <c r="T145" s="49"/>
      <c r="U145" s="32" t="str">
        <f>IF(T145="","C",IF(T145="","C",IF(Q145="I",INDEX(Gehaltsklassen!A$11:A$15,MATCH(T145,Gehaltsklassen!C$11:C$15,1),1),IF(Q145="II",INDEX(Gehaltsklassen!A$11:A$15,MATCH(T145,Gehaltsklassen!D$11:D$15,1),1),IF(Q145="III",INDEX(Gehaltsklassen!A$11:A$15,MATCH(T145,Gehaltsklassen!E$11:E$15,1),1),"Falsche Bodenart")))))</f>
        <v>C</v>
      </c>
      <c r="V145" s="52" t="str">
        <f>IF(OR(C145=""),"",SUM(F145,J145,N145)*VLOOKUP(S145,Gehaltsklassen!$B$34:$D$38,2,FALSE))</f>
        <v/>
      </c>
      <c r="W145" s="52" t="str">
        <f>IF(OR(C145=""),"",SUM(F145,J145,N145)*VLOOKUP(S145,Gehaltsklassen!$B$34:$D$38,2,FALSE)*C145)</f>
        <v/>
      </c>
      <c r="X145" s="52" t="str">
        <f>IF(OR(C145=""),"",SUM(F145,J145,N145)*VLOOKUP(S145,Gehaltsklassen!$B$34:$D$38,3,FALSE))</f>
        <v/>
      </c>
      <c r="Y145" s="52" t="str">
        <f>IF(OR(C145=""),"",SUM(F145,J145,N145)*VLOOKUP(S145,Gehaltsklassen!$B$34:$D$38,3,FALSE)*C145)</f>
        <v/>
      </c>
      <c r="Z145" s="54" t="str">
        <f>IF(OR(C145=""),"",(SUM(G145,K145,O145)*VLOOKUP(U145,Gehaltsklassen!$B$34:$D$38,2,FALSE)))</f>
        <v/>
      </c>
      <c r="AA145" s="54" t="str">
        <f>IF(OR(C145=""),"",(SUM(G145,K145,O145)*VLOOKUP(U145,Gehaltsklassen!$B$34:$D$38,2,FALSE))*C145)</f>
        <v/>
      </c>
      <c r="AB145" s="53" t="str">
        <f>IF(OR(C145=""),"",(SUM(G145,K145,O145)*VLOOKUP(U145,Gehaltsklassen!$B$34:$D$38,3,FALSE)))</f>
        <v/>
      </c>
      <c r="AC145" s="53" t="str">
        <f>IF(OR(C145=""),"",(SUM(G145,K145,O145)*VLOOKUP(U145,Gehaltsklassen!$B$34:$D$38,3,FALSE))*C145)</f>
        <v/>
      </c>
    </row>
    <row r="146" spans="1:29" ht="31.9" customHeight="1" x14ac:dyDescent="0.2">
      <c r="A146" s="74" t="str">
        <f>IF(C146="","",MAX($A$11:A145)+1)</f>
        <v/>
      </c>
      <c r="B146" s="75" t="str">
        <f>IF('N-Bedarf-SK §13a'!B144="","",'N-Bedarf-SK §13a'!B144)</f>
        <v/>
      </c>
      <c r="C146" s="49" t="str">
        <f>IF('N-Bedarf-SK §13a'!C144="","",'N-Bedarf-SK §13a'!C144)</f>
        <v/>
      </c>
      <c r="D146" s="88" t="str">
        <f>IF('N-Bedarf-SK §13a'!D144="","",'N-Bedarf-SK §13a'!D144)</f>
        <v/>
      </c>
      <c r="E146" s="49" t="str">
        <f>IF('N-Bedarf-SK §13a'!G144="","",'N-Bedarf-SK §13a'!G144)</f>
        <v/>
      </c>
      <c r="F146" s="50" t="str">
        <f>IF(OR(D146="Spargel 2. Standjahr",D146="Spargel 1. Standjahr"),78,IF(OR(D146="",D146="keine",E146=""),"",IF(D146="Wie Nbedarf",VLOOKUP('N-Bedarf SK'!D144,PSollSK,3,FALSE)*E146, VLOOKUP(D146,PSollSK,3,FALSE)*E146)))</f>
        <v/>
      </c>
      <c r="G146" s="50" t="str">
        <f>IF(OR(D146="",D146="keine",E146=""),"",IF(D146="Wie Nbedarf",VLOOKUP('N-Bedarf SK'!D144,PSollSK,4,FALSE)*E146, VLOOKUP(D146,PSollSK,4,FALSE)*E146))</f>
        <v/>
      </c>
      <c r="H146" s="88"/>
      <c r="I146" s="49"/>
      <c r="J146" s="50" t="str">
        <f t="shared" si="8"/>
        <v/>
      </c>
      <c r="K146" s="50" t="str">
        <f t="shared" si="10"/>
        <v/>
      </c>
      <c r="L146" s="88"/>
      <c r="M146" s="49"/>
      <c r="N146" s="50" t="str">
        <f t="shared" si="9"/>
        <v/>
      </c>
      <c r="O146" s="50" t="str">
        <f t="shared" si="11"/>
        <v/>
      </c>
      <c r="P146" s="51"/>
      <c r="Q146" s="78" t="s">
        <v>261</v>
      </c>
      <c r="R146" s="49"/>
      <c r="S146" s="32" t="str">
        <f>IF(R146="","C",INDEX(Gehaltsklassen!A$11:A$15,MATCH(R146,Gehaltsklassen!D$11:D$15,1),1))</f>
        <v>C</v>
      </c>
      <c r="T146" s="49"/>
      <c r="U146" s="32" t="str">
        <f>IF(T146="","C",IF(T146="","C",IF(Q146="I",INDEX(Gehaltsklassen!A$11:A$15,MATCH(T146,Gehaltsklassen!C$11:C$15,1),1),IF(Q146="II",INDEX(Gehaltsklassen!A$11:A$15,MATCH(T146,Gehaltsklassen!D$11:D$15,1),1),IF(Q146="III",INDEX(Gehaltsklassen!A$11:A$15,MATCH(T146,Gehaltsklassen!E$11:E$15,1),1),"Falsche Bodenart")))))</f>
        <v>C</v>
      </c>
      <c r="V146" s="52" t="str">
        <f>IF(OR(C146=""),"",SUM(F146,J146,N146)*VLOOKUP(S146,Gehaltsklassen!$B$34:$D$38,2,FALSE))</f>
        <v/>
      </c>
      <c r="W146" s="52" t="str">
        <f>IF(OR(C146=""),"",SUM(F146,J146,N146)*VLOOKUP(S146,Gehaltsklassen!$B$34:$D$38,2,FALSE)*C146)</f>
        <v/>
      </c>
      <c r="X146" s="52" t="str">
        <f>IF(OR(C146=""),"",SUM(F146,J146,N146)*VLOOKUP(S146,Gehaltsklassen!$B$34:$D$38,3,FALSE))</f>
        <v/>
      </c>
      <c r="Y146" s="52" t="str">
        <f>IF(OR(C146=""),"",SUM(F146,J146,N146)*VLOOKUP(S146,Gehaltsklassen!$B$34:$D$38,3,FALSE)*C146)</f>
        <v/>
      </c>
      <c r="Z146" s="54" t="str">
        <f>IF(OR(C146=""),"",(SUM(G146,K146,O146)*VLOOKUP(U146,Gehaltsklassen!$B$34:$D$38,2,FALSE)))</f>
        <v/>
      </c>
      <c r="AA146" s="54" t="str">
        <f>IF(OR(C146=""),"",(SUM(G146,K146,O146)*VLOOKUP(U146,Gehaltsklassen!$B$34:$D$38,2,FALSE))*C146)</f>
        <v/>
      </c>
      <c r="AB146" s="53" t="str">
        <f>IF(OR(C146=""),"",(SUM(G146,K146,O146)*VLOOKUP(U146,Gehaltsklassen!$B$34:$D$38,3,FALSE)))</f>
        <v/>
      </c>
      <c r="AC146" s="53" t="str">
        <f>IF(OR(C146=""),"",(SUM(G146,K146,O146)*VLOOKUP(U146,Gehaltsklassen!$B$34:$D$38,3,FALSE))*C146)</f>
        <v/>
      </c>
    </row>
    <row r="147" spans="1:29" ht="31.9" customHeight="1" x14ac:dyDescent="0.2">
      <c r="A147" s="74" t="str">
        <f>IF(C147="","",MAX($A$11:A146)+1)</f>
        <v/>
      </c>
      <c r="B147" s="75" t="str">
        <f>IF('N-Bedarf-SK §13a'!B145="","",'N-Bedarf-SK §13a'!B145)</f>
        <v/>
      </c>
      <c r="C147" s="49" t="str">
        <f>IF('N-Bedarf-SK §13a'!C145="","",'N-Bedarf-SK §13a'!C145)</f>
        <v/>
      </c>
      <c r="D147" s="88" t="str">
        <f>IF('N-Bedarf-SK §13a'!D145="","",'N-Bedarf-SK §13a'!D145)</f>
        <v/>
      </c>
      <c r="E147" s="49" t="str">
        <f>IF('N-Bedarf-SK §13a'!G145="","",'N-Bedarf-SK §13a'!G145)</f>
        <v/>
      </c>
      <c r="F147" s="50" t="str">
        <f>IF(OR(D147="Spargel 2. Standjahr",D147="Spargel 1. Standjahr"),78,IF(OR(D147="",D147="keine",E147=""),"",IF(D147="Wie Nbedarf",VLOOKUP('N-Bedarf SK'!D145,PSollSK,3,FALSE)*E147, VLOOKUP(D147,PSollSK,3,FALSE)*E147)))</f>
        <v/>
      </c>
      <c r="G147" s="50" t="str">
        <f>IF(OR(D147="",D147="keine",E147=""),"",IF(D147="Wie Nbedarf",VLOOKUP('N-Bedarf SK'!D145,PSollSK,4,FALSE)*E147, VLOOKUP(D147,PSollSK,4,FALSE)*E147))</f>
        <v/>
      </c>
      <c r="H147" s="88"/>
      <c r="I147" s="49"/>
      <c r="J147" s="50" t="str">
        <f t="shared" si="8"/>
        <v/>
      </c>
      <c r="K147" s="50" t="str">
        <f t="shared" si="10"/>
        <v/>
      </c>
      <c r="L147" s="88"/>
      <c r="M147" s="49"/>
      <c r="N147" s="50" t="str">
        <f t="shared" si="9"/>
        <v/>
      </c>
      <c r="O147" s="50" t="str">
        <f t="shared" si="11"/>
        <v/>
      </c>
      <c r="P147" s="51"/>
      <c r="Q147" s="78" t="s">
        <v>261</v>
      </c>
      <c r="R147" s="49"/>
      <c r="S147" s="32" t="str">
        <f>IF(R147="","C",INDEX(Gehaltsklassen!A$11:A$15,MATCH(R147,Gehaltsklassen!D$11:D$15,1),1))</f>
        <v>C</v>
      </c>
      <c r="T147" s="49"/>
      <c r="U147" s="32" t="str">
        <f>IF(T147="","C",IF(T147="","C",IF(Q147="I",INDEX(Gehaltsklassen!A$11:A$15,MATCH(T147,Gehaltsklassen!C$11:C$15,1),1),IF(Q147="II",INDEX(Gehaltsklassen!A$11:A$15,MATCH(T147,Gehaltsklassen!D$11:D$15,1),1),IF(Q147="III",INDEX(Gehaltsklassen!A$11:A$15,MATCH(T147,Gehaltsklassen!E$11:E$15,1),1),"Falsche Bodenart")))))</f>
        <v>C</v>
      </c>
      <c r="V147" s="52" t="str">
        <f>IF(OR(C147=""),"",SUM(F147,J147,N147)*VLOOKUP(S147,Gehaltsklassen!$B$34:$D$38,2,FALSE))</f>
        <v/>
      </c>
      <c r="W147" s="52" t="str">
        <f>IF(OR(C147=""),"",SUM(F147,J147,N147)*VLOOKUP(S147,Gehaltsklassen!$B$34:$D$38,2,FALSE)*C147)</f>
        <v/>
      </c>
      <c r="X147" s="52" t="str">
        <f>IF(OR(C147=""),"",SUM(F147,J147,N147)*VLOOKUP(S147,Gehaltsklassen!$B$34:$D$38,3,FALSE))</f>
        <v/>
      </c>
      <c r="Y147" s="52" t="str">
        <f>IF(OR(C147=""),"",SUM(F147,J147,N147)*VLOOKUP(S147,Gehaltsklassen!$B$34:$D$38,3,FALSE)*C147)</f>
        <v/>
      </c>
      <c r="Z147" s="54" t="str">
        <f>IF(OR(C147=""),"",(SUM(G147,K147,O147)*VLOOKUP(U147,Gehaltsklassen!$B$34:$D$38,2,FALSE)))</f>
        <v/>
      </c>
      <c r="AA147" s="54" t="str">
        <f>IF(OR(C147=""),"",(SUM(G147,K147,O147)*VLOOKUP(U147,Gehaltsklassen!$B$34:$D$38,2,FALSE))*C147)</f>
        <v/>
      </c>
      <c r="AB147" s="53" t="str">
        <f>IF(OR(C147=""),"",(SUM(G147,K147,O147)*VLOOKUP(U147,Gehaltsklassen!$B$34:$D$38,3,FALSE)))</f>
        <v/>
      </c>
      <c r="AC147" s="53" t="str">
        <f>IF(OR(C147=""),"",(SUM(G147,K147,O147)*VLOOKUP(U147,Gehaltsklassen!$B$34:$D$38,3,FALSE))*C147)</f>
        <v/>
      </c>
    </row>
    <row r="148" spans="1:29" ht="31.9" customHeight="1" x14ac:dyDescent="0.2">
      <c r="A148" s="74" t="str">
        <f>IF(C148="","",MAX($A$11:A147)+1)</f>
        <v/>
      </c>
      <c r="B148" s="75" t="str">
        <f>IF('N-Bedarf-SK §13a'!B146="","",'N-Bedarf-SK §13a'!B146)</f>
        <v/>
      </c>
      <c r="C148" s="49" t="str">
        <f>IF('N-Bedarf-SK §13a'!C146="","",'N-Bedarf-SK §13a'!C146)</f>
        <v/>
      </c>
      <c r="D148" s="88" t="str">
        <f>IF('N-Bedarf-SK §13a'!D146="","",'N-Bedarf-SK §13a'!D146)</f>
        <v/>
      </c>
      <c r="E148" s="49" t="str">
        <f>IF('N-Bedarf-SK §13a'!G146="","",'N-Bedarf-SK §13a'!G146)</f>
        <v/>
      </c>
      <c r="F148" s="50" t="str">
        <f>IF(OR(D148="Spargel 2. Standjahr",D148="Spargel 1. Standjahr"),78,IF(OR(D148="",D148="keine",E148=""),"",IF(D148="Wie Nbedarf",VLOOKUP('N-Bedarf SK'!D146,PSollSK,3,FALSE)*E148, VLOOKUP(D148,PSollSK,3,FALSE)*E148)))</f>
        <v/>
      </c>
      <c r="G148" s="50" t="str">
        <f>IF(OR(D148="",D148="keine",E148=""),"",IF(D148="Wie Nbedarf",VLOOKUP('N-Bedarf SK'!D146,PSollSK,4,FALSE)*E148, VLOOKUP(D148,PSollSK,4,FALSE)*E148))</f>
        <v/>
      </c>
      <c r="H148" s="88"/>
      <c r="I148" s="49"/>
      <c r="J148" s="50" t="str">
        <f t="shared" si="8"/>
        <v/>
      </c>
      <c r="K148" s="50" t="str">
        <f t="shared" si="10"/>
        <v/>
      </c>
      <c r="L148" s="88"/>
      <c r="M148" s="49"/>
      <c r="N148" s="50" t="str">
        <f t="shared" si="9"/>
        <v/>
      </c>
      <c r="O148" s="50" t="str">
        <f t="shared" si="11"/>
        <v/>
      </c>
      <c r="P148" s="51"/>
      <c r="Q148" s="78" t="s">
        <v>261</v>
      </c>
      <c r="R148" s="49"/>
      <c r="S148" s="32" t="str">
        <f>IF(R148="","C",INDEX(Gehaltsklassen!A$11:A$15,MATCH(R148,Gehaltsklassen!D$11:D$15,1),1))</f>
        <v>C</v>
      </c>
      <c r="T148" s="49"/>
      <c r="U148" s="32" t="str">
        <f>IF(T148="","C",IF(T148="","C",IF(Q148="I",INDEX(Gehaltsklassen!A$11:A$15,MATCH(T148,Gehaltsklassen!C$11:C$15,1),1),IF(Q148="II",INDEX(Gehaltsklassen!A$11:A$15,MATCH(T148,Gehaltsklassen!D$11:D$15,1),1),IF(Q148="III",INDEX(Gehaltsklassen!A$11:A$15,MATCH(T148,Gehaltsklassen!E$11:E$15,1),1),"Falsche Bodenart")))))</f>
        <v>C</v>
      </c>
      <c r="V148" s="52" t="str">
        <f>IF(OR(C148=""),"",SUM(F148,J148,N148)*VLOOKUP(S148,Gehaltsklassen!$B$34:$D$38,2,FALSE))</f>
        <v/>
      </c>
      <c r="W148" s="52" t="str">
        <f>IF(OR(C148=""),"",SUM(F148,J148,N148)*VLOOKUP(S148,Gehaltsklassen!$B$34:$D$38,2,FALSE)*C148)</f>
        <v/>
      </c>
      <c r="X148" s="52" t="str">
        <f>IF(OR(C148=""),"",SUM(F148,J148,N148)*VLOOKUP(S148,Gehaltsklassen!$B$34:$D$38,3,FALSE))</f>
        <v/>
      </c>
      <c r="Y148" s="52" t="str">
        <f>IF(OR(C148=""),"",SUM(F148,J148,N148)*VLOOKUP(S148,Gehaltsklassen!$B$34:$D$38,3,FALSE)*C148)</f>
        <v/>
      </c>
      <c r="Z148" s="54" t="str">
        <f>IF(OR(C148=""),"",(SUM(G148,K148,O148)*VLOOKUP(U148,Gehaltsklassen!$B$34:$D$38,2,FALSE)))</f>
        <v/>
      </c>
      <c r="AA148" s="54" t="str">
        <f>IF(OR(C148=""),"",(SUM(G148,K148,O148)*VLOOKUP(U148,Gehaltsklassen!$B$34:$D$38,2,FALSE))*C148)</f>
        <v/>
      </c>
      <c r="AB148" s="53" t="str">
        <f>IF(OR(C148=""),"",(SUM(G148,K148,O148)*VLOOKUP(U148,Gehaltsklassen!$B$34:$D$38,3,FALSE)))</f>
        <v/>
      </c>
      <c r="AC148" s="53" t="str">
        <f>IF(OR(C148=""),"",(SUM(G148,K148,O148)*VLOOKUP(U148,Gehaltsklassen!$B$34:$D$38,3,FALSE))*C148)</f>
        <v/>
      </c>
    </row>
    <row r="149" spans="1:29" ht="31.9" customHeight="1" x14ac:dyDescent="0.2">
      <c r="A149" s="74" t="str">
        <f>IF(C149="","",MAX($A$11:A148)+1)</f>
        <v/>
      </c>
      <c r="B149" s="75" t="str">
        <f>IF('N-Bedarf-SK §13a'!B147="","",'N-Bedarf-SK §13a'!B147)</f>
        <v/>
      </c>
      <c r="C149" s="49" t="str">
        <f>IF('N-Bedarf-SK §13a'!C147="","",'N-Bedarf-SK §13a'!C147)</f>
        <v/>
      </c>
      <c r="D149" s="88" t="str">
        <f>IF('N-Bedarf-SK §13a'!D147="","",'N-Bedarf-SK §13a'!D147)</f>
        <v/>
      </c>
      <c r="E149" s="49" t="str">
        <f>IF('N-Bedarf-SK §13a'!G147="","",'N-Bedarf-SK §13a'!G147)</f>
        <v/>
      </c>
      <c r="F149" s="50" t="str">
        <f>IF(OR(D149="Spargel 2. Standjahr",D149="Spargel 1. Standjahr"),78,IF(OR(D149="",D149="keine",E149=""),"",IF(D149="Wie Nbedarf",VLOOKUP('N-Bedarf SK'!D147,PSollSK,3,FALSE)*E149, VLOOKUP(D149,PSollSK,3,FALSE)*E149)))</f>
        <v/>
      </c>
      <c r="G149" s="50" t="str">
        <f>IF(OR(D149="",D149="keine",E149=""),"",IF(D149="Wie Nbedarf",VLOOKUP('N-Bedarf SK'!D147,PSollSK,4,FALSE)*E149, VLOOKUP(D149,PSollSK,4,FALSE)*E149))</f>
        <v/>
      </c>
      <c r="H149" s="88"/>
      <c r="I149" s="49"/>
      <c r="J149" s="50" t="str">
        <f t="shared" si="8"/>
        <v/>
      </c>
      <c r="K149" s="50" t="str">
        <f t="shared" si="10"/>
        <v/>
      </c>
      <c r="L149" s="88"/>
      <c r="M149" s="49"/>
      <c r="N149" s="50" t="str">
        <f t="shared" si="9"/>
        <v/>
      </c>
      <c r="O149" s="50" t="str">
        <f t="shared" si="11"/>
        <v/>
      </c>
      <c r="P149" s="51"/>
      <c r="Q149" s="78" t="s">
        <v>261</v>
      </c>
      <c r="R149" s="49"/>
      <c r="S149" s="32" t="str">
        <f>IF(R149="","C",INDEX(Gehaltsklassen!A$11:A$15,MATCH(R149,Gehaltsklassen!D$11:D$15,1),1))</f>
        <v>C</v>
      </c>
      <c r="T149" s="49"/>
      <c r="U149" s="32" t="str">
        <f>IF(T149="","C",IF(T149="","C",IF(Q149="I",INDEX(Gehaltsklassen!A$11:A$15,MATCH(T149,Gehaltsklassen!C$11:C$15,1),1),IF(Q149="II",INDEX(Gehaltsklassen!A$11:A$15,MATCH(T149,Gehaltsklassen!D$11:D$15,1),1),IF(Q149="III",INDEX(Gehaltsklassen!A$11:A$15,MATCH(T149,Gehaltsklassen!E$11:E$15,1),1),"Falsche Bodenart")))))</f>
        <v>C</v>
      </c>
      <c r="V149" s="52" t="str">
        <f>IF(OR(C149=""),"",SUM(F149,J149,N149)*VLOOKUP(S149,Gehaltsklassen!$B$34:$D$38,2,FALSE))</f>
        <v/>
      </c>
      <c r="W149" s="52" t="str">
        <f>IF(OR(C149=""),"",SUM(F149,J149,N149)*VLOOKUP(S149,Gehaltsklassen!$B$34:$D$38,2,FALSE)*C149)</f>
        <v/>
      </c>
      <c r="X149" s="52" t="str">
        <f>IF(OR(C149=""),"",SUM(F149,J149,N149)*VLOOKUP(S149,Gehaltsklassen!$B$34:$D$38,3,FALSE))</f>
        <v/>
      </c>
      <c r="Y149" s="52" t="str">
        <f>IF(OR(C149=""),"",SUM(F149,J149,N149)*VLOOKUP(S149,Gehaltsklassen!$B$34:$D$38,3,FALSE)*C149)</f>
        <v/>
      </c>
      <c r="Z149" s="54" t="str">
        <f>IF(OR(C149=""),"",(SUM(G149,K149,O149)*VLOOKUP(U149,Gehaltsklassen!$B$34:$D$38,2,FALSE)))</f>
        <v/>
      </c>
      <c r="AA149" s="54" t="str">
        <f>IF(OR(C149=""),"",(SUM(G149,K149,O149)*VLOOKUP(U149,Gehaltsklassen!$B$34:$D$38,2,FALSE))*C149)</f>
        <v/>
      </c>
      <c r="AB149" s="53" t="str">
        <f>IF(OR(C149=""),"",(SUM(G149,K149,O149)*VLOOKUP(U149,Gehaltsklassen!$B$34:$D$38,3,FALSE)))</f>
        <v/>
      </c>
      <c r="AC149" s="53" t="str">
        <f>IF(OR(C149=""),"",(SUM(G149,K149,O149)*VLOOKUP(U149,Gehaltsklassen!$B$34:$D$38,3,FALSE))*C149)</f>
        <v/>
      </c>
    </row>
    <row r="150" spans="1:29" ht="31.9" customHeight="1" x14ac:dyDescent="0.2">
      <c r="A150" s="74" t="str">
        <f>IF(C150="","",MAX($A$11:A149)+1)</f>
        <v/>
      </c>
      <c r="B150" s="75" t="str">
        <f>IF('N-Bedarf-SK §13a'!B148="","",'N-Bedarf-SK §13a'!B148)</f>
        <v/>
      </c>
      <c r="C150" s="49" t="str">
        <f>IF('N-Bedarf-SK §13a'!C148="","",'N-Bedarf-SK §13a'!C148)</f>
        <v/>
      </c>
      <c r="D150" s="88" t="str">
        <f>IF('N-Bedarf-SK §13a'!D148="","",'N-Bedarf-SK §13a'!D148)</f>
        <v/>
      </c>
      <c r="E150" s="49" t="str">
        <f>IF('N-Bedarf-SK §13a'!G148="","",'N-Bedarf-SK §13a'!G148)</f>
        <v/>
      </c>
      <c r="F150" s="50" t="str">
        <f>IF(OR(D150="Spargel 2. Standjahr",D150="Spargel 1. Standjahr"),78,IF(OR(D150="",D150="keine",E150=""),"",IF(D150="Wie Nbedarf",VLOOKUP('N-Bedarf SK'!D148,PSollSK,3,FALSE)*E150, VLOOKUP(D150,PSollSK,3,FALSE)*E150)))</f>
        <v/>
      </c>
      <c r="G150" s="50" t="str">
        <f>IF(OR(D150="",D150="keine",E150=""),"",IF(D150="Wie Nbedarf",VLOOKUP('N-Bedarf SK'!D148,PSollSK,4,FALSE)*E150, VLOOKUP(D150,PSollSK,4,FALSE)*E150))</f>
        <v/>
      </c>
      <c r="H150" s="88"/>
      <c r="I150" s="49"/>
      <c r="J150" s="50" t="str">
        <f t="shared" si="8"/>
        <v/>
      </c>
      <c r="K150" s="50" t="str">
        <f t="shared" si="10"/>
        <v/>
      </c>
      <c r="L150" s="88"/>
      <c r="M150" s="49"/>
      <c r="N150" s="50" t="str">
        <f t="shared" si="9"/>
        <v/>
      </c>
      <c r="O150" s="50" t="str">
        <f t="shared" si="11"/>
        <v/>
      </c>
      <c r="P150" s="51"/>
      <c r="Q150" s="78" t="s">
        <v>261</v>
      </c>
      <c r="R150" s="49"/>
      <c r="S150" s="32" t="str">
        <f>IF(R150="","C",INDEX(Gehaltsklassen!A$11:A$15,MATCH(R150,Gehaltsklassen!D$11:D$15,1),1))</f>
        <v>C</v>
      </c>
      <c r="T150" s="49"/>
      <c r="U150" s="32" t="str">
        <f>IF(T150="","C",IF(T150="","C",IF(Q150="I",INDEX(Gehaltsklassen!A$11:A$15,MATCH(T150,Gehaltsklassen!C$11:C$15,1),1),IF(Q150="II",INDEX(Gehaltsklassen!A$11:A$15,MATCH(T150,Gehaltsklassen!D$11:D$15,1),1),IF(Q150="III",INDEX(Gehaltsklassen!A$11:A$15,MATCH(T150,Gehaltsklassen!E$11:E$15,1),1),"Falsche Bodenart")))))</f>
        <v>C</v>
      </c>
      <c r="V150" s="52" t="str">
        <f>IF(OR(C150=""),"",SUM(F150,J150,N150)*VLOOKUP(S150,Gehaltsklassen!$B$34:$D$38,2,FALSE))</f>
        <v/>
      </c>
      <c r="W150" s="52" t="str">
        <f>IF(OR(C150=""),"",SUM(F150,J150,N150)*VLOOKUP(S150,Gehaltsklassen!$B$34:$D$38,2,FALSE)*C150)</f>
        <v/>
      </c>
      <c r="X150" s="52" t="str">
        <f>IF(OR(C150=""),"",SUM(F150,J150,N150)*VLOOKUP(S150,Gehaltsklassen!$B$34:$D$38,3,FALSE))</f>
        <v/>
      </c>
      <c r="Y150" s="52" t="str">
        <f>IF(OR(C150=""),"",SUM(F150,J150,N150)*VLOOKUP(S150,Gehaltsklassen!$B$34:$D$38,3,FALSE)*C150)</f>
        <v/>
      </c>
      <c r="Z150" s="54" t="str">
        <f>IF(OR(C150=""),"",(SUM(G150,K150,O150)*VLOOKUP(U150,Gehaltsklassen!$B$34:$D$38,2,FALSE)))</f>
        <v/>
      </c>
      <c r="AA150" s="54" t="str">
        <f>IF(OR(C150=""),"",(SUM(G150,K150,O150)*VLOOKUP(U150,Gehaltsklassen!$B$34:$D$38,2,FALSE))*C150)</f>
        <v/>
      </c>
      <c r="AB150" s="53" t="str">
        <f>IF(OR(C150=""),"",(SUM(G150,K150,O150)*VLOOKUP(U150,Gehaltsklassen!$B$34:$D$38,3,FALSE)))</f>
        <v/>
      </c>
      <c r="AC150" s="53" t="str">
        <f>IF(OR(C150=""),"",(SUM(G150,K150,O150)*VLOOKUP(U150,Gehaltsklassen!$B$34:$D$38,3,FALSE))*C150)</f>
        <v/>
      </c>
    </row>
    <row r="151" spans="1:29" ht="31.9" customHeight="1" x14ac:dyDescent="0.2">
      <c r="A151" s="74" t="str">
        <f>IF(C151="","",MAX($A$11:A150)+1)</f>
        <v/>
      </c>
      <c r="B151" s="75" t="str">
        <f>IF('N-Bedarf-SK §13a'!B149="","",'N-Bedarf-SK §13a'!B149)</f>
        <v/>
      </c>
      <c r="C151" s="49" t="str">
        <f>IF('N-Bedarf-SK §13a'!C149="","",'N-Bedarf-SK §13a'!C149)</f>
        <v/>
      </c>
      <c r="D151" s="88" t="str">
        <f>IF('N-Bedarf-SK §13a'!D149="","",'N-Bedarf-SK §13a'!D149)</f>
        <v/>
      </c>
      <c r="E151" s="49" t="str">
        <f>IF('N-Bedarf-SK §13a'!G149="","",'N-Bedarf-SK §13a'!G149)</f>
        <v/>
      </c>
      <c r="F151" s="50" t="str">
        <f>IF(OR(D151="Spargel 2. Standjahr",D151="Spargel 1. Standjahr"),78,IF(OR(D151="",D151="keine",E151=""),"",IF(D151="Wie Nbedarf",VLOOKUP('N-Bedarf SK'!D149,PSollSK,3,FALSE)*E151, VLOOKUP(D151,PSollSK,3,FALSE)*E151)))</f>
        <v/>
      </c>
      <c r="G151" s="50" t="str">
        <f>IF(OR(D151="",D151="keine",E151=""),"",IF(D151="Wie Nbedarf",VLOOKUP('N-Bedarf SK'!D149,PSollSK,4,FALSE)*E151, VLOOKUP(D151,PSollSK,4,FALSE)*E151))</f>
        <v/>
      </c>
      <c r="H151" s="88"/>
      <c r="I151" s="49"/>
      <c r="J151" s="50" t="str">
        <f t="shared" si="8"/>
        <v/>
      </c>
      <c r="K151" s="50" t="str">
        <f t="shared" si="10"/>
        <v/>
      </c>
      <c r="L151" s="88"/>
      <c r="M151" s="49"/>
      <c r="N151" s="50" t="str">
        <f t="shared" si="9"/>
        <v/>
      </c>
      <c r="O151" s="50" t="str">
        <f t="shared" si="11"/>
        <v/>
      </c>
      <c r="P151" s="51"/>
      <c r="Q151" s="78" t="s">
        <v>261</v>
      </c>
      <c r="R151" s="49"/>
      <c r="S151" s="32" t="str">
        <f>IF(R151="","C",INDEX(Gehaltsklassen!A$11:A$15,MATCH(R151,Gehaltsklassen!D$11:D$15,1),1))</f>
        <v>C</v>
      </c>
      <c r="T151" s="49"/>
      <c r="U151" s="32" t="str">
        <f>IF(T151="","C",IF(T151="","C",IF(Q151="I",INDEX(Gehaltsklassen!A$11:A$15,MATCH(T151,Gehaltsklassen!C$11:C$15,1),1),IF(Q151="II",INDEX(Gehaltsklassen!A$11:A$15,MATCH(T151,Gehaltsklassen!D$11:D$15,1),1),IF(Q151="III",INDEX(Gehaltsklassen!A$11:A$15,MATCH(T151,Gehaltsklassen!E$11:E$15,1),1),"Falsche Bodenart")))))</f>
        <v>C</v>
      </c>
      <c r="V151" s="52" t="str">
        <f>IF(OR(C151=""),"",SUM(F151,J151,N151)*VLOOKUP(S151,Gehaltsklassen!$B$34:$D$38,2,FALSE))</f>
        <v/>
      </c>
      <c r="W151" s="52" t="str">
        <f>IF(OR(C151=""),"",SUM(F151,J151,N151)*VLOOKUP(S151,Gehaltsklassen!$B$34:$D$38,2,FALSE)*C151)</f>
        <v/>
      </c>
      <c r="X151" s="52" t="str">
        <f>IF(OR(C151=""),"",SUM(F151,J151,N151)*VLOOKUP(S151,Gehaltsklassen!$B$34:$D$38,3,FALSE))</f>
        <v/>
      </c>
      <c r="Y151" s="52" t="str">
        <f>IF(OR(C151=""),"",SUM(F151,J151,N151)*VLOOKUP(S151,Gehaltsklassen!$B$34:$D$38,3,FALSE)*C151)</f>
        <v/>
      </c>
      <c r="Z151" s="54" t="str">
        <f>IF(OR(C151=""),"",(SUM(G151,K151,O151)*VLOOKUP(U151,Gehaltsklassen!$B$34:$D$38,2,FALSE)))</f>
        <v/>
      </c>
      <c r="AA151" s="54" t="str">
        <f>IF(OR(C151=""),"",(SUM(G151,K151,O151)*VLOOKUP(U151,Gehaltsklassen!$B$34:$D$38,2,FALSE))*C151)</f>
        <v/>
      </c>
      <c r="AB151" s="53" t="str">
        <f>IF(OR(C151=""),"",(SUM(G151,K151,O151)*VLOOKUP(U151,Gehaltsklassen!$B$34:$D$38,3,FALSE)))</f>
        <v/>
      </c>
      <c r="AC151" s="53" t="str">
        <f>IF(OR(C151=""),"",(SUM(G151,K151,O151)*VLOOKUP(U151,Gehaltsklassen!$B$34:$D$38,3,FALSE))*C151)</f>
        <v/>
      </c>
    </row>
    <row r="152" spans="1:29" ht="31.9" customHeight="1" x14ac:dyDescent="0.2">
      <c r="A152" s="74" t="str">
        <f>IF(C152="","",MAX($A$11:A151)+1)</f>
        <v/>
      </c>
      <c r="B152" s="75" t="str">
        <f>IF('N-Bedarf-SK §13a'!B150="","",'N-Bedarf-SK §13a'!B150)</f>
        <v/>
      </c>
      <c r="C152" s="49" t="str">
        <f>IF('N-Bedarf-SK §13a'!C150="","",'N-Bedarf-SK §13a'!C150)</f>
        <v/>
      </c>
      <c r="D152" s="88" t="str">
        <f>IF('N-Bedarf-SK §13a'!D150="","",'N-Bedarf-SK §13a'!D150)</f>
        <v/>
      </c>
      <c r="E152" s="49" t="str">
        <f>IF('N-Bedarf-SK §13a'!G150="","",'N-Bedarf-SK §13a'!G150)</f>
        <v/>
      </c>
      <c r="F152" s="50" t="str">
        <f>IF(OR(D152="Spargel 2. Standjahr",D152="Spargel 1. Standjahr"),78,IF(OR(D152="",D152="keine",E152=""),"",IF(D152="Wie Nbedarf",VLOOKUP('N-Bedarf SK'!D150,PSollSK,3,FALSE)*E152, VLOOKUP(D152,PSollSK,3,FALSE)*E152)))</f>
        <v/>
      </c>
      <c r="G152" s="50" t="str">
        <f>IF(OR(D152="",D152="keine",E152=""),"",IF(D152="Wie Nbedarf",VLOOKUP('N-Bedarf SK'!D150,PSollSK,4,FALSE)*E152, VLOOKUP(D152,PSollSK,4,FALSE)*E152))</f>
        <v/>
      </c>
      <c r="H152" s="88"/>
      <c r="I152" s="49"/>
      <c r="J152" s="50" t="str">
        <f t="shared" si="8"/>
        <v/>
      </c>
      <c r="K152" s="50" t="str">
        <f t="shared" si="10"/>
        <v/>
      </c>
      <c r="L152" s="88"/>
      <c r="M152" s="49"/>
      <c r="N152" s="50" t="str">
        <f t="shared" si="9"/>
        <v/>
      </c>
      <c r="O152" s="50" t="str">
        <f t="shared" si="11"/>
        <v/>
      </c>
      <c r="P152" s="51"/>
      <c r="Q152" s="78" t="s">
        <v>261</v>
      </c>
      <c r="R152" s="49"/>
      <c r="S152" s="32" t="str">
        <f>IF(R152="","C",INDEX(Gehaltsklassen!A$11:A$15,MATCH(R152,Gehaltsklassen!D$11:D$15,1),1))</f>
        <v>C</v>
      </c>
      <c r="T152" s="49"/>
      <c r="U152" s="32" t="str">
        <f>IF(T152="","C",IF(T152="","C",IF(Q152="I",INDEX(Gehaltsklassen!A$11:A$15,MATCH(T152,Gehaltsklassen!C$11:C$15,1),1),IF(Q152="II",INDEX(Gehaltsklassen!A$11:A$15,MATCH(T152,Gehaltsklassen!D$11:D$15,1),1),IF(Q152="III",INDEX(Gehaltsklassen!A$11:A$15,MATCH(T152,Gehaltsklassen!E$11:E$15,1),1),"Falsche Bodenart")))))</f>
        <v>C</v>
      </c>
      <c r="V152" s="52" t="str">
        <f>IF(OR(C152=""),"",SUM(F152,J152,N152)*VLOOKUP(S152,Gehaltsklassen!$B$34:$D$38,2,FALSE))</f>
        <v/>
      </c>
      <c r="W152" s="52" t="str">
        <f>IF(OR(C152=""),"",SUM(F152,J152,N152)*VLOOKUP(S152,Gehaltsklassen!$B$34:$D$38,2,FALSE)*C152)</f>
        <v/>
      </c>
      <c r="X152" s="52" t="str">
        <f>IF(OR(C152=""),"",SUM(F152,J152,N152)*VLOOKUP(S152,Gehaltsklassen!$B$34:$D$38,3,FALSE))</f>
        <v/>
      </c>
      <c r="Y152" s="52" t="str">
        <f>IF(OR(C152=""),"",SUM(F152,J152,N152)*VLOOKUP(S152,Gehaltsklassen!$B$34:$D$38,3,FALSE)*C152)</f>
        <v/>
      </c>
      <c r="Z152" s="54" t="str">
        <f>IF(OR(C152=""),"",(SUM(G152,K152,O152)*VLOOKUP(U152,Gehaltsklassen!$B$34:$D$38,2,FALSE)))</f>
        <v/>
      </c>
      <c r="AA152" s="54" t="str">
        <f>IF(OR(C152=""),"",(SUM(G152,K152,O152)*VLOOKUP(U152,Gehaltsklassen!$B$34:$D$38,2,FALSE))*C152)</f>
        <v/>
      </c>
      <c r="AB152" s="53" t="str">
        <f>IF(OR(C152=""),"",(SUM(G152,K152,O152)*VLOOKUP(U152,Gehaltsklassen!$B$34:$D$38,3,FALSE)))</f>
        <v/>
      </c>
      <c r="AC152" s="53" t="str">
        <f>IF(OR(C152=""),"",(SUM(G152,K152,O152)*VLOOKUP(U152,Gehaltsklassen!$B$34:$D$38,3,FALSE))*C152)</f>
        <v/>
      </c>
    </row>
    <row r="153" spans="1:29" ht="31.9" customHeight="1" x14ac:dyDescent="0.2">
      <c r="A153" s="74" t="str">
        <f>IF(C153="","",MAX($A$11:A152)+1)</f>
        <v/>
      </c>
      <c r="B153" s="75" t="str">
        <f>IF('N-Bedarf-SK §13a'!B151="","",'N-Bedarf-SK §13a'!B151)</f>
        <v/>
      </c>
      <c r="C153" s="49" t="str">
        <f>IF('N-Bedarf-SK §13a'!C151="","",'N-Bedarf-SK §13a'!C151)</f>
        <v/>
      </c>
      <c r="D153" s="88" t="str">
        <f>IF('N-Bedarf-SK §13a'!D151="","",'N-Bedarf-SK §13a'!D151)</f>
        <v/>
      </c>
      <c r="E153" s="49" t="str">
        <f>IF('N-Bedarf-SK §13a'!G151="","",'N-Bedarf-SK §13a'!G151)</f>
        <v/>
      </c>
      <c r="F153" s="50" t="str">
        <f>IF(OR(D153="Spargel 2. Standjahr",D153="Spargel 1. Standjahr"),78,IF(OR(D153="",D153="keine",E153=""),"",IF(D153="Wie Nbedarf",VLOOKUP('N-Bedarf SK'!D151,PSollSK,3,FALSE)*E153, VLOOKUP(D153,PSollSK,3,FALSE)*E153)))</f>
        <v/>
      </c>
      <c r="G153" s="50" t="str">
        <f>IF(OR(D153="",D153="keine",E153=""),"",IF(D153="Wie Nbedarf",VLOOKUP('N-Bedarf SK'!D151,PSollSK,4,FALSE)*E153, VLOOKUP(D153,PSollSK,4,FALSE)*E153))</f>
        <v/>
      </c>
      <c r="H153" s="88"/>
      <c r="I153" s="49"/>
      <c r="J153" s="50" t="str">
        <f t="shared" si="8"/>
        <v/>
      </c>
      <c r="K153" s="50" t="str">
        <f t="shared" si="10"/>
        <v/>
      </c>
      <c r="L153" s="88"/>
      <c r="M153" s="49"/>
      <c r="N153" s="50" t="str">
        <f t="shared" si="9"/>
        <v/>
      </c>
      <c r="O153" s="50" t="str">
        <f t="shared" si="11"/>
        <v/>
      </c>
      <c r="P153" s="51"/>
      <c r="Q153" s="78" t="s">
        <v>261</v>
      </c>
      <c r="R153" s="49"/>
      <c r="S153" s="32" t="str">
        <f>IF(R153="","C",INDEX(Gehaltsklassen!A$11:A$15,MATCH(R153,Gehaltsklassen!D$11:D$15,1),1))</f>
        <v>C</v>
      </c>
      <c r="T153" s="49"/>
      <c r="U153" s="32" t="str">
        <f>IF(T153="","C",IF(T153="","C",IF(Q153="I",INDEX(Gehaltsklassen!A$11:A$15,MATCH(T153,Gehaltsklassen!C$11:C$15,1),1),IF(Q153="II",INDEX(Gehaltsklassen!A$11:A$15,MATCH(T153,Gehaltsklassen!D$11:D$15,1),1),IF(Q153="III",INDEX(Gehaltsklassen!A$11:A$15,MATCH(T153,Gehaltsklassen!E$11:E$15,1),1),"Falsche Bodenart")))))</f>
        <v>C</v>
      </c>
      <c r="V153" s="52" t="str">
        <f>IF(OR(C153=""),"",SUM(F153,J153,N153)*VLOOKUP(S153,Gehaltsklassen!$B$34:$D$38,2,FALSE))</f>
        <v/>
      </c>
      <c r="W153" s="52" t="str">
        <f>IF(OR(C153=""),"",SUM(F153,J153,N153)*VLOOKUP(S153,Gehaltsklassen!$B$34:$D$38,2,FALSE)*C153)</f>
        <v/>
      </c>
      <c r="X153" s="52" t="str">
        <f>IF(OR(C153=""),"",SUM(F153,J153,N153)*VLOOKUP(S153,Gehaltsklassen!$B$34:$D$38,3,FALSE))</f>
        <v/>
      </c>
      <c r="Y153" s="52" t="str">
        <f>IF(OR(C153=""),"",SUM(F153,J153,N153)*VLOOKUP(S153,Gehaltsklassen!$B$34:$D$38,3,FALSE)*C153)</f>
        <v/>
      </c>
      <c r="Z153" s="54" t="str">
        <f>IF(OR(C153=""),"",(SUM(G153,K153,O153)*VLOOKUP(U153,Gehaltsklassen!$B$34:$D$38,2,FALSE)))</f>
        <v/>
      </c>
      <c r="AA153" s="54" t="str">
        <f>IF(OR(C153=""),"",(SUM(G153,K153,O153)*VLOOKUP(U153,Gehaltsklassen!$B$34:$D$38,2,FALSE))*C153)</f>
        <v/>
      </c>
      <c r="AB153" s="53" t="str">
        <f>IF(OR(C153=""),"",(SUM(G153,K153,O153)*VLOOKUP(U153,Gehaltsklassen!$B$34:$D$38,3,FALSE)))</f>
        <v/>
      </c>
      <c r="AC153" s="53" t="str">
        <f>IF(OR(C153=""),"",(SUM(G153,K153,O153)*VLOOKUP(U153,Gehaltsklassen!$B$34:$D$38,3,FALSE))*C153)</f>
        <v/>
      </c>
    </row>
    <row r="154" spans="1:29" ht="31.9" customHeight="1" x14ac:dyDescent="0.2">
      <c r="A154" s="74" t="str">
        <f>IF(C154="","",MAX($A$11:A153)+1)</f>
        <v/>
      </c>
      <c r="B154" s="75" t="str">
        <f>IF('N-Bedarf-SK §13a'!B152="","",'N-Bedarf-SK §13a'!B152)</f>
        <v/>
      </c>
      <c r="C154" s="49" t="str">
        <f>IF('N-Bedarf-SK §13a'!C152="","",'N-Bedarf-SK §13a'!C152)</f>
        <v/>
      </c>
      <c r="D154" s="88" t="str">
        <f>IF('N-Bedarf-SK §13a'!D152="","",'N-Bedarf-SK §13a'!D152)</f>
        <v/>
      </c>
      <c r="E154" s="49" t="str">
        <f>IF('N-Bedarf-SK §13a'!G152="","",'N-Bedarf-SK §13a'!G152)</f>
        <v/>
      </c>
      <c r="F154" s="50" t="str">
        <f>IF(OR(D154="Spargel 2. Standjahr",D154="Spargel 1. Standjahr"),78,IF(OR(D154="",D154="keine",E154=""),"",IF(D154="Wie Nbedarf",VLOOKUP('N-Bedarf SK'!D152,PSollSK,3,FALSE)*E154, VLOOKUP(D154,PSollSK,3,FALSE)*E154)))</f>
        <v/>
      </c>
      <c r="G154" s="50" t="str">
        <f>IF(OR(D154="",D154="keine",E154=""),"",IF(D154="Wie Nbedarf",VLOOKUP('N-Bedarf SK'!D152,PSollSK,4,FALSE)*E154, VLOOKUP(D154,PSollSK,4,FALSE)*E154))</f>
        <v/>
      </c>
      <c r="H154" s="88"/>
      <c r="I154" s="49"/>
      <c r="J154" s="50" t="str">
        <f t="shared" si="8"/>
        <v/>
      </c>
      <c r="K154" s="50" t="str">
        <f t="shared" si="10"/>
        <v/>
      </c>
      <c r="L154" s="88"/>
      <c r="M154" s="49"/>
      <c r="N154" s="50" t="str">
        <f t="shared" si="9"/>
        <v/>
      </c>
      <c r="O154" s="50" t="str">
        <f t="shared" si="11"/>
        <v/>
      </c>
      <c r="P154" s="51"/>
      <c r="Q154" s="78" t="s">
        <v>261</v>
      </c>
      <c r="R154" s="49"/>
      <c r="S154" s="32" t="str">
        <f>IF(R154="","C",INDEX(Gehaltsklassen!A$11:A$15,MATCH(R154,Gehaltsklassen!D$11:D$15,1),1))</f>
        <v>C</v>
      </c>
      <c r="T154" s="49"/>
      <c r="U154" s="32" t="str">
        <f>IF(T154="","C",IF(T154="","C",IF(Q154="I",INDEX(Gehaltsklassen!A$11:A$15,MATCH(T154,Gehaltsklassen!C$11:C$15,1),1),IF(Q154="II",INDEX(Gehaltsklassen!A$11:A$15,MATCH(T154,Gehaltsklassen!D$11:D$15,1),1),IF(Q154="III",INDEX(Gehaltsklassen!A$11:A$15,MATCH(T154,Gehaltsklassen!E$11:E$15,1),1),"Falsche Bodenart")))))</f>
        <v>C</v>
      </c>
      <c r="V154" s="52" t="str">
        <f>IF(OR(C154=""),"",SUM(F154,J154,N154)*VLOOKUP(S154,Gehaltsklassen!$B$34:$D$38,2,FALSE))</f>
        <v/>
      </c>
      <c r="W154" s="52" t="str">
        <f>IF(OR(C154=""),"",SUM(F154,J154,N154)*VLOOKUP(S154,Gehaltsklassen!$B$34:$D$38,2,FALSE)*C154)</f>
        <v/>
      </c>
      <c r="X154" s="52" t="str">
        <f>IF(OR(C154=""),"",SUM(F154,J154,N154)*VLOOKUP(S154,Gehaltsklassen!$B$34:$D$38,3,FALSE))</f>
        <v/>
      </c>
      <c r="Y154" s="52" t="str">
        <f>IF(OR(C154=""),"",SUM(F154,J154,N154)*VLOOKUP(S154,Gehaltsklassen!$B$34:$D$38,3,FALSE)*C154)</f>
        <v/>
      </c>
      <c r="Z154" s="54" t="str">
        <f>IF(OR(C154=""),"",(SUM(G154,K154,O154)*VLOOKUP(U154,Gehaltsklassen!$B$34:$D$38,2,FALSE)))</f>
        <v/>
      </c>
      <c r="AA154" s="54" t="str">
        <f>IF(OR(C154=""),"",(SUM(G154,K154,O154)*VLOOKUP(U154,Gehaltsklassen!$B$34:$D$38,2,FALSE))*C154)</f>
        <v/>
      </c>
      <c r="AB154" s="53" t="str">
        <f>IF(OR(C154=""),"",(SUM(G154,K154,O154)*VLOOKUP(U154,Gehaltsklassen!$B$34:$D$38,3,FALSE)))</f>
        <v/>
      </c>
      <c r="AC154" s="53" t="str">
        <f>IF(OR(C154=""),"",(SUM(G154,K154,O154)*VLOOKUP(U154,Gehaltsklassen!$B$34:$D$38,3,FALSE))*C154)</f>
        <v/>
      </c>
    </row>
    <row r="155" spans="1:29" ht="31.9" customHeight="1" x14ac:dyDescent="0.2">
      <c r="A155" s="74" t="str">
        <f>IF(C155="","",MAX($A$11:A154)+1)</f>
        <v/>
      </c>
      <c r="B155" s="75" t="str">
        <f>IF('N-Bedarf-SK §13a'!B153="","",'N-Bedarf-SK §13a'!B153)</f>
        <v/>
      </c>
      <c r="C155" s="49" t="str">
        <f>IF('N-Bedarf-SK §13a'!C153="","",'N-Bedarf-SK §13a'!C153)</f>
        <v/>
      </c>
      <c r="D155" s="88" t="str">
        <f>IF('N-Bedarf-SK §13a'!D153="","",'N-Bedarf-SK §13a'!D153)</f>
        <v/>
      </c>
      <c r="E155" s="49" t="str">
        <f>IF('N-Bedarf-SK §13a'!G153="","",'N-Bedarf-SK §13a'!G153)</f>
        <v/>
      </c>
      <c r="F155" s="50" t="str">
        <f>IF(OR(D155="Spargel 2. Standjahr",D155="Spargel 1. Standjahr"),78,IF(OR(D155="",D155="keine",E155=""),"",IF(D155="Wie Nbedarf",VLOOKUP('N-Bedarf SK'!D153,PSollSK,3,FALSE)*E155, VLOOKUP(D155,PSollSK,3,FALSE)*E155)))</f>
        <v/>
      </c>
      <c r="G155" s="50" t="str">
        <f>IF(OR(D155="",D155="keine",E155=""),"",IF(D155="Wie Nbedarf",VLOOKUP('N-Bedarf SK'!D153,PSollSK,4,FALSE)*E155, VLOOKUP(D155,PSollSK,4,FALSE)*E155))</f>
        <v/>
      </c>
      <c r="H155" s="88"/>
      <c r="I155" s="49"/>
      <c r="J155" s="50" t="str">
        <f t="shared" si="8"/>
        <v/>
      </c>
      <c r="K155" s="50" t="str">
        <f t="shared" si="10"/>
        <v/>
      </c>
      <c r="L155" s="88"/>
      <c r="M155" s="49"/>
      <c r="N155" s="50" t="str">
        <f t="shared" si="9"/>
        <v/>
      </c>
      <c r="O155" s="50" t="str">
        <f t="shared" si="11"/>
        <v/>
      </c>
      <c r="P155" s="51"/>
      <c r="Q155" s="78" t="s">
        <v>261</v>
      </c>
      <c r="R155" s="49"/>
      <c r="S155" s="32" t="str">
        <f>IF(R155="","C",INDEX(Gehaltsklassen!A$11:A$15,MATCH(R155,Gehaltsklassen!D$11:D$15,1),1))</f>
        <v>C</v>
      </c>
      <c r="T155" s="49"/>
      <c r="U155" s="32" t="str">
        <f>IF(T155="","C",IF(T155="","C",IF(Q155="I",INDEX(Gehaltsklassen!A$11:A$15,MATCH(T155,Gehaltsklassen!C$11:C$15,1),1),IF(Q155="II",INDEX(Gehaltsklassen!A$11:A$15,MATCH(T155,Gehaltsklassen!D$11:D$15,1),1),IF(Q155="III",INDEX(Gehaltsklassen!A$11:A$15,MATCH(T155,Gehaltsklassen!E$11:E$15,1),1),"Falsche Bodenart")))))</f>
        <v>C</v>
      </c>
      <c r="V155" s="52" t="str">
        <f>IF(OR(C155=""),"",SUM(F155,J155,N155)*VLOOKUP(S155,Gehaltsklassen!$B$34:$D$38,2,FALSE))</f>
        <v/>
      </c>
      <c r="W155" s="52" t="str">
        <f>IF(OR(C155=""),"",SUM(F155,J155,N155)*VLOOKUP(S155,Gehaltsklassen!$B$34:$D$38,2,FALSE)*C155)</f>
        <v/>
      </c>
      <c r="X155" s="52" t="str">
        <f>IF(OR(C155=""),"",SUM(F155,J155,N155)*VLOOKUP(S155,Gehaltsklassen!$B$34:$D$38,3,FALSE))</f>
        <v/>
      </c>
      <c r="Y155" s="52" t="str">
        <f>IF(OR(C155=""),"",SUM(F155,J155,N155)*VLOOKUP(S155,Gehaltsklassen!$B$34:$D$38,3,FALSE)*C155)</f>
        <v/>
      </c>
      <c r="Z155" s="54" t="str">
        <f>IF(OR(C155=""),"",(SUM(G155,K155,O155)*VLOOKUP(U155,Gehaltsklassen!$B$34:$D$38,2,FALSE)))</f>
        <v/>
      </c>
      <c r="AA155" s="54" t="str">
        <f>IF(OR(C155=""),"",(SUM(G155,K155,O155)*VLOOKUP(U155,Gehaltsklassen!$B$34:$D$38,2,FALSE))*C155)</f>
        <v/>
      </c>
      <c r="AB155" s="53" t="str">
        <f>IF(OR(C155=""),"",(SUM(G155,K155,O155)*VLOOKUP(U155,Gehaltsklassen!$B$34:$D$38,3,FALSE)))</f>
        <v/>
      </c>
      <c r="AC155" s="53" t="str">
        <f>IF(OR(C155=""),"",(SUM(G155,K155,O155)*VLOOKUP(U155,Gehaltsklassen!$B$34:$D$38,3,FALSE))*C155)</f>
        <v/>
      </c>
    </row>
    <row r="156" spans="1:29" ht="31.9" customHeight="1" x14ac:dyDescent="0.2">
      <c r="A156" s="74" t="str">
        <f>IF(C156="","",MAX($A$11:A155)+1)</f>
        <v/>
      </c>
      <c r="B156" s="75" t="str">
        <f>IF('N-Bedarf-SK §13a'!B154="","",'N-Bedarf-SK §13a'!B154)</f>
        <v/>
      </c>
      <c r="C156" s="49" t="str">
        <f>IF('N-Bedarf-SK §13a'!C154="","",'N-Bedarf-SK §13a'!C154)</f>
        <v/>
      </c>
      <c r="D156" s="88" t="str">
        <f>IF('N-Bedarf-SK §13a'!D154="","",'N-Bedarf-SK §13a'!D154)</f>
        <v/>
      </c>
      <c r="E156" s="49" t="str">
        <f>IF('N-Bedarf-SK §13a'!G154="","",'N-Bedarf-SK §13a'!G154)</f>
        <v/>
      </c>
      <c r="F156" s="50" t="str">
        <f>IF(OR(D156="Spargel 2. Standjahr",D156="Spargel 1. Standjahr"),78,IF(OR(D156="",D156="keine",E156=""),"",IF(D156="Wie Nbedarf",VLOOKUP('N-Bedarf SK'!D154,PSollSK,3,FALSE)*E156, VLOOKUP(D156,PSollSK,3,FALSE)*E156)))</f>
        <v/>
      </c>
      <c r="G156" s="50" t="str">
        <f>IF(OR(D156="",D156="keine",E156=""),"",IF(D156="Wie Nbedarf",VLOOKUP('N-Bedarf SK'!D154,PSollSK,4,FALSE)*E156, VLOOKUP(D156,PSollSK,4,FALSE)*E156))</f>
        <v/>
      </c>
      <c r="H156" s="88"/>
      <c r="I156" s="49"/>
      <c r="J156" s="50" t="str">
        <f t="shared" si="8"/>
        <v/>
      </c>
      <c r="K156" s="50" t="str">
        <f t="shared" si="10"/>
        <v/>
      </c>
      <c r="L156" s="88"/>
      <c r="M156" s="49"/>
      <c r="N156" s="50" t="str">
        <f t="shared" si="9"/>
        <v/>
      </c>
      <c r="O156" s="50" t="str">
        <f t="shared" si="11"/>
        <v/>
      </c>
      <c r="P156" s="51"/>
      <c r="Q156" s="78" t="s">
        <v>261</v>
      </c>
      <c r="R156" s="49"/>
      <c r="S156" s="32" t="str">
        <f>IF(R156="","C",INDEX(Gehaltsklassen!A$11:A$15,MATCH(R156,Gehaltsklassen!D$11:D$15,1),1))</f>
        <v>C</v>
      </c>
      <c r="T156" s="49"/>
      <c r="U156" s="32" t="str">
        <f>IF(T156="","C",IF(T156="","C",IF(Q156="I",INDEX(Gehaltsklassen!A$11:A$15,MATCH(T156,Gehaltsklassen!C$11:C$15,1),1),IF(Q156="II",INDEX(Gehaltsklassen!A$11:A$15,MATCH(T156,Gehaltsklassen!D$11:D$15,1),1),IF(Q156="III",INDEX(Gehaltsklassen!A$11:A$15,MATCH(T156,Gehaltsklassen!E$11:E$15,1),1),"Falsche Bodenart")))))</f>
        <v>C</v>
      </c>
      <c r="V156" s="52" t="str">
        <f>IF(OR(C156=""),"",SUM(F156,J156,N156)*VLOOKUP(S156,Gehaltsklassen!$B$34:$D$38,2,FALSE))</f>
        <v/>
      </c>
      <c r="W156" s="52" t="str">
        <f>IF(OR(C156=""),"",SUM(F156,J156,N156)*VLOOKUP(S156,Gehaltsklassen!$B$34:$D$38,2,FALSE)*C156)</f>
        <v/>
      </c>
      <c r="X156" s="52" t="str">
        <f>IF(OR(C156=""),"",SUM(F156,J156,N156)*VLOOKUP(S156,Gehaltsklassen!$B$34:$D$38,3,FALSE))</f>
        <v/>
      </c>
      <c r="Y156" s="52" t="str">
        <f>IF(OR(C156=""),"",SUM(F156,J156,N156)*VLOOKUP(S156,Gehaltsklassen!$B$34:$D$38,3,FALSE)*C156)</f>
        <v/>
      </c>
      <c r="Z156" s="54" t="str">
        <f>IF(OR(C156=""),"",(SUM(G156,K156,O156)*VLOOKUP(U156,Gehaltsklassen!$B$34:$D$38,2,FALSE)))</f>
        <v/>
      </c>
      <c r="AA156" s="54" t="str">
        <f>IF(OR(C156=""),"",(SUM(G156,K156,O156)*VLOOKUP(U156,Gehaltsklassen!$B$34:$D$38,2,FALSE))*C156)</f>
        <v/>
      </c>
      <c r="AB156" s="53" t="str">
        <f>IF(OR(C156=""),"",(SUM(G156,K156,O156)*VLOOKUP(U156,Gehaltsklassen!$B$34:$D$38,3,FALSE)))</f>
        <v/>
      </c>
      <c r="AC156" s="53" t="str">
        <f>IF(OR(C156=""),"",(SUM(G156,K156,O156)*VLOOKUP(U156,Gehaltsklassen!$B$34:$D$38,3,FALSE))*C156)</f>
        <v/>
      </c>
    </row>
    <row r="157" spans="1:29" ht="31.9" customHeight="1" x14ac:dyDescent="0.2">
      <c r="A157" s="74" t="str">
        <f>IF(C157="","",MAX($A$11:A156)+1)</f>
        <v/>
      </c>
      <c r="B157" s="75" t="str">
        <f>IF('N-Bedarf-SK §13a'!B155="","",'N-Bedarf-SK §13a'!B155)</f>
        <v/>
      </c>
      <c r="C157" s="49" t="str">
        <f>IF('N-Bedarf-SK §13a'!C155="","",'N-Bedarf-SK §13a'!C155)</f>
        <v/>
      </c>
      <c r="D157" s="88" t="str">
        <f>IF('N-Bedarf-SK §13a'!D155="","",'N-Bedarf-SK §13a'!D155)</f>
        <v/>
      </c>
      <c r="E157" s="49" t="str">
        <f>IF('N-Bedarf-SK §13a'!G155="","",'N-Bedarf-SK §13a'!G155)</f>
        <v/>
      </c>
      <c r="F157" s="50" t="str">
        <f>IF(OR(D157="Spargel 2. Standjahr",D157="Spargel 1. Standjahr"),78,IF(OR(D157="",D157="keine",E157=""),"",IF(D157="Wie Nbedarf",VLOOKUP('N-Bedarf SK'!D155,PSollSK,3,FALSE)*E157, VLOOKUP(D157,PSollSK,3,FALSE)*E157)))</f>
        <v/>
      </c>
      <c r="G157" s="50" t="str">
        <f>IF(OR(D157="",D157="keine",E157=""),"",IF(D157="Wie Nbedarf",VLOOKUP('N-Bedarf SK'!D155,PSollSK,4,FALSE)*E157, VLOOKUP(D157,PSollSK,4,FALSE)*E157))</f>
        <v/>
      </c>
      <c r="H157" s="88"/>
      <c r="I157" s="49"/>
      <c r="J157" s="50" t="str">
        <f t="shared" si="8"/>
        <v/>
      </c>
      <c r="K157" s="50" t="str">
        <f t="shared" si="10"/>
        <v/>
      </c>
      <c r="L157" s="88"/>
      <c r="M157" s="49"/>
      <c r="N157" s="50" t="str">
        <f t="shared" si="9"/>
        <v/>
      </c>
      <c r="O157" s="50" t="str">
        <f t="shared" si="11"/>
        <v/>
      </c>
      <c r="P157" s="51"/>
      <c r="Q157" s="78" t="s">
        <v>261</v>
      </c>
      <c r="R157" s="49"/>
      <c r="S157" s="32" t="str">
        <f>IF(R157="","C",INDEX(Gehaltsklassen!A$11:A$15,MATCH(R157,Gehaltsklassen!D$11:D$15,1),1))</f>
        <v>C</v>
      </c>
      <c r="T157" s="49"/>
      <c r="U157" s="32" t="str">
        <f>IF(T157="","C",IF(T157="","C",IF(Q157="I",INDEX(Gehaltsklassen!A$11:A$15,MATCH(T157,Gehaltsklassen!C$11:C$15,1),1),IF(Q157="II",INDEX(Gehaltsklassen!A$11:A$15,MATCH(T157,Gehaltsklassen!D$11:D$15,1),1),IF(Q157="III",INDEX(Gehaltsklassen!A$11:A$15,MATCH(T157,Gehaltsklassen!E$11:E$15,1),1),"Falsche Bodenart")))))</f>
        <v>C</v>
      </c>
      <c r="V157" s="52" t="str">
        <f>IF(OR(C157=""),"",SUM(F157,J157,N157)*VLOOKUP(S157,Gehaltsklassen!$B$34:$D$38,2,FALSE))</f>
        <v/>
      </c>
      <c r="W157" s="52" t="str">
        <f>IF(OR(C157=""),"",SUM(F157,J157,N157)*VLOOKUP(S157,Gehaltsklassen!$B$34:$D$38,2,FALSE)*C157)</f>
        <v/>
      </c>
      <c r="X157" s="52" t="str">
        <f>IF(OR(C157=""),"",SUM(F157,J157,N157)*VLOOKUP(S157,Gehaltsklassen!$B$34:$D$38,3,FALSE))</f>
        <v/>
      </c>
      <c r="Y157" s="52" t="str">
        <f>IF(OR(C157=""),"",SUM(F157,J157,N157)*VLOOKUP(S157,Gehaltsklassen!$B$34:$D$38,3,FALSE)*C157)</f>
        <v/>
      </c>
      <c r="Z157" s="54" t="str">
        <f>IF(OR(C157=""),"",(SUM(G157,K157,O157)*VLOOKUP(U157,Gehaltsklassen!$B$34:$D$38,2,FALSE)))</f>
        <v/>
      </c>
      <c r="AA157" s="54" t="str">
        <f>IF(OR(C157=""),"",(SUM(G157,K157,O157)*VLOOKUP(U157,Gehaltsklassen!$B$34:$D$38,2,FALSE))*C157)</f>
        <v/>
      </c>
      <c r="AB157" s="53" t="str">
        <f>IF(OR(C157=""),"",(SUM(G157,K157,O157)*VLOOKUP(U157,Gehaltsklassen!$B$34:$D$38,3,FALSE)))</f>
        <v/>
      </c>
      <c r="AC157" s="53" t="str">
        <f>IF(OR(C157=""),"",(SUM(G157,K157,O157)*VLOOKUP(U157,Gehaltsklassen!$B$34:$D$38,3,FALSE))*C157)</f>
        <v/>
      </c>
    </row>
    <row r="158" spans="1:29" ht="31.9" customHeight="1" x14ac:dyDescent="0.2">
      <c r="A158" s="74" t="str">
        <f>IF(C158="","",MAX($A$11:A157)+1)</f>
        <v/>
      </c>
      <c r="B158" s="75" t="str">
        <f>IF('N-Bedarf-SK §13a'!B156="","",'N-Bedarf-SK §13a'!B156)</f>
        <v/>
      </c>
      <c r="C158" s="49" t="str">
        <f>IF('N-Bedarf-SK §13a'!C156="","",'N-Bedarf-SK §13a'!C156)</f>
        <v/>
      </c>
      <c r="D158" s="88" t="str">
        <f>IF('N-Bedarf-SK §13a'!D156="","",'N-Bedarf-SK §13a'!D156)</f>
        <v/>
      </c>
      <c r="E158" s="49" t="str">
        <f>IF('N-Bedarf-SK §13a'!G156="","",'N-Bedarf-SK §13a'!G156)</f>
        <v/>
      </c>
      <c r="F158" s="50" t="str">
        <f>IF(OR(D158="Spargel 2. Standjahr",D158="Spargel 1. Standjahr"),78,IF(OR(D158="",D158="keine",E158=""),"",IF(D158="Wie Nbedarf",VLOOKUP('N-Bedarf SK'!D156,PSollSK,3,FALSE)*E158, VLOOKUP(D158,PSollSK,3,FALSE)*E158)))</f>
        <v/>
      </c>
      <c r="G158" s="50" t="str">
        <f>IF(OR(D158="",D158="keine",E158=""),"",IF(D158="Wie Nbedarf",VLOOKUP('N-Bedarf SK'!D156,PSollSK,4,FALSE)*E158, VLOOKUP(D158,PSollSK,4,FALSE)*E158))</f>
        <v/>
      </c>
      <c r="H158" s="88"/>
      <c r="I158" s="49"/>
      <c r="J158" s="50" t="str">
        <f t="shared" si="8"/>
        <v/>
      </c>
      <c r="K158" s="50" t="str">
        <f t="shared" si="10"/>
        <v/>
      </c>
      <c r="L158" s="88"/>
      <c r="M158" s="49"/>
      <c r="N158" s="50" t="str">
        <f t="shared" si="9"/>
        <v/>
      </c>
      <c r="O158" s="50" t="str">
        <f t="shared" si="11"/>
        <v/>
      </c>
      <c r="P158" s="51"/>
      <c r="Q158" s="78" t="s">
        <v>261</v>
      </c>
      <c r="R158" s="49"/>
      <c r="S158" s="32" t="str">
        <f>IF(R158="","C",INDEX(Gehaltsklassen!A$11:A$15,MATCH(R158,Gehaltsklassen!D$11:D$15,1),1))</f>
        <v>C</v>
      </c>
      <c r="T158" s="49"/>
      <c r="U158" s="32" t="str">
        <f>IF(T158="","C",IF(T158="","C",IF(Q158="I",INDEX(Gehaltsklassen!A$11:A$15,MATCH(T158,Gehaltsklassen!C$11:C$15,1),1),IF(Q158="II",INDEX(Gehaltsklassen!A$11:A$15,MATCH(T158,Gehaltsklassen!D$11:D$15,1),1),IF(Q158="III",INDEX(Gehaltsklassen!A$11:A$15,MATCH(T158,Gehaltsklassen!E$11:E$15,1),1),"Falsche Bodenart")))))</f>
        <v>C</v>
      </c>
      <c r="V158" s="52" t="str">
        <f>IF(OR(C158=""),"",SUM(F158,J158,N158)*VLOOKUP(S158,Gehaltsklassen!$B$34:$D$38,2,FALSE))</f>
        <v/>
      </c>
      <c r="W158" s="52" t="str">
        <f>IF(OR(C158=""),"",SUM(F158,J158,N158)*VLOOKUP(S158,Gehaltsklassen!$B$34:$D$38,2,FALSE)*C158)</f>
        <v/>
      </c>
      <c r="X158" s="52" t="str">
        <f>IF(OR(C158=""),"",SUM(F158,J158,N158)*VLOOKUP(S158,Gehaltsklassen!$B$34:$D$38,3,FALSE))</f>
        <v/>
      </c>
      <c r="Y158" s="52" t="str">
        <f>IF(OR(C158=""),"",SUM(F158,J158,N158)*VLOOKUP(S158,Gehaltsklassen!$B$34:$D$38,3,FALSE)*C158)</f>
        <v/>
      </c>
      <c r="Z158" s="54" t="str">
        <f>IF(OR(C158=""),"",(SUM(G158,K158,O158)*VLOOKUP(U158,Gehaltsklassen!$B$34:$D$38,2,FALSE)))</f>
        <v/>
      </c>
      <c r="AA158" s="54" t="str">
        <f>IF(OR(C158=""),"",(SUM(G158,K158,O158)*VLOOKUP(U158,Gehaltsklassen!$B$34:$D$38,2,FALSE))*C158)</f>
        <v/>
      </c>
      <c r="AB158" s="53" t="str">
        <f>IF(OR(C158=""),"",(SUM(G158,K158,O158)*VLOOKUP(U158,Gehaltsklassen!$B$34:$D$38,3,FALSE)))</f>
        <v/>
      </c>
      <c r="AC158" s="53" t="str">
        <f>IF(OR(C158=""),"",(SUM(G158,K158,O158)*VLOOKUP(U158,Gehaltsklassen!$B$34:$D$38,3,FALSE))*C158)</f>
        <v/>
      </c>
    </row>
    <row r="159" spans="1:29" ht="31.9" customHeight="1" x14ac:dyDescent="0.2">
      <c r="A159" s="74" t="str">
        <f>IF(C159="","",MAX($A$11:A158)+1)</f>
        <v/>
      </c>
      <c r="B159" s="75" t="str">
        <f>IF('N-Bedarf-SK §13a'!B157="","",'N-Bedarf-SK §13a'!B157)</f>
        <v/>
      </c>
      <c r="C159" s="49" t="str">
        <f>IF('N-Bedarf-SK §13a'!C157="","",'N-Bedarf-SK §13a'!C157)</f>
        <v/>
      </c>
      <c r="D159" s="88" t="str">
        <f>IF('N-Bedarf-SK §13a'!D157="","",'N-Bedarf-SK §13a'!D157)</f>
        <v/>
      </c>
      <c r="E159" s="49" t="str">
        <f>IF('N-Bedarf-SK §13a'!G157="","",'N-Bedarf-SK §13a'!G157)</f>
        <v/>
      </c>
      <c r="F159" s="50" t="str">
        <f>IF(OR(D159="Spargel 2. Standjahr",D159="Spargel 1. Standjahr"),78,IF(OR(D159="",D159="keine",E159=""),"",IF(D159="Wie Nbedarf",VLOOKUP('N-Bedarf SK'!D157,PSollSK,3,FALSE)*E159, VLOOKUP(D159,PSollSK,3,FALSE)*E159)))</f>
        <v/>
      </c>
      <c r="G159" s="50" t="str">
        <f>IF(OR(D159="",D159="keine",E159=""),"",IF(D159="Wie Nbedarf",VLOOKUP('N-Bedarf SK'!D157,PSollSK,4,FALSE)*E159, VLOOKUP(D159,PSollSK,4,FALSE)*E159))</f>
        <v/>
      </c>
      <c r="H159" s="88"/>
      <c r="I159" s="49"/>
      <c r="J159" s="50" t="str">
        <f t="shared" si="8"/>
        <v/>
      </c>
      <c r="K159" s="50" t="str">
        <f t="shared" si="10"/>
        <v/>
      </c>
      <c r="L159" s="88"/>
      <c r="M159" s="49"/>
      <c r="N159" s="50" t="str">
        <f t="shared" si="9"/>
        <v/>
      </c>
      <c r="O159" s="50" t="str">
        <f t="shared" si="11"/>
        <v/>
      </c>
      <c r="P159" s="51"/>
      <c r="Q159" s="78" t="s">
        <v>261</v>
      </c>
      <c r="R159" s="49"/>
      <c r="S159" s="32" t="str">
        <f>IF(R159="","C",INDEX(Gehaltsklassen!A$11:A$15,MATCH(R159,Gehaltsklassen!D$11:D$15,1),1))</f>
        <v>C</v>
      </c>
      <c r="T159" s="49"/>
      <c r="U159" s="32" t="str">
        <f>IF(T159="","C",IF(T159="","C",IF(Q159="I",INDEX(Gehaltsklassen!A$11:A$15,MATCH(T159,Gehaltsklassen!C$11:C$15,1),1),IF(Q159="II",INDEX(Gehaltsklassen!A$11:A$15,MATCH(T159,Gehaltsklassen!D$11:D$15,1),1),IF(Q159="III",INDEX(Gehaltsklassen!A$11:A$15,MATCH(T159,Gehaltsklassen!E$11:E$15,1),1),"Falsche Bodenart")))))</f>
        <v>C</v>
      </c>
      <c r="V159" s="52" t="str">
        <f>IF(OR(C159=""),"",SUM(F159,J159,N159)*VLOOKUP(S159,Gehaltsklassen!$B$34:$D$38,2,FALSE))</f>
        <v/>
      </c>
      <c r="W159" s="52" t="str">
        <f>IF(OR(C159=""),"",SUM(F159,J159,N159)*VLOOKUP(S159,Gehaltsklassen!$B$34:$D$38,2,FALSE)*C159)</f>
        <v/>
      </c>
      <c r="X159" s="52" t="str">
        <f>IF(OR(C159=""),"",SUM(F159,J159,N159)*VLOOKUP(S159,Gehaltsklassen!$B$34:$D$38,3,FALSE))</f>
        <v/>
      </c>
      <c r="Y159" s="52" t="str">
        <f>IF(OR(C159=""),"",SUM(F159,J159,N159)*VLOOKUP(S159,Gehaltsklassen!$B$34:$D$38,3,FALSE)*C159)</f>
        <v/>
      </c>
      <c r="Z159" s="54" t="str">
        <f>IF(OR(C159=""),"",(SUM(G159,K159,O159)*VLOOKUP(U159,Gehaltsklassen!$B$34:$D$38,2,FALSE)))</f>
        <v/>
      </c>
      <c r="AA159" s="54" t="str">
        <f>IF(OR(C159=""),"",(SUM(G159,K159,O159)*VLOOKUP(U159,Gehaltsklassen!$B$34:$D$38,2,FALSE))*C159)</f>
        <v/>
      </c>
      <c r="AB159" s="53" t="str">
        <f>IF(OR(C159=""),"",(SUM(G159,K159,O159)*VLOOKUP(U159,Gehaltsklassen!$B$34:$D$38,3,FALSE)))</f>
        <v/>
      </c>
      <c r="AC159" s="53" t="str">
        <f>IF(OR(C159=""),"",(SUM(G159,K159,O159)*VLOOKUP(U159,Gehaltsklassen!$B$34:$D$38,3,FALSE))*C159)</f>
        <v/>
      </c>
    </row>
    <row r="160" spans="1:29" ht="31.9" customHeight="1" x14ac:dyDescent="0.2">
      <c r="A160" s="74" t="str">
        <f>IF(C160="","",MAX($A$11:A159)+1)</f>
        <v/>
      </c>
      <c r="B160" s="75" t="str">
        <f>IF('N-Bedarf-SK §13a'!B158="","",'N-Bedarf-SK §13a'!B158)</f>
        <v/>
      </c>
      <c r="C160" s="49" t="str">
        <f>IF('N-Bedarf-SK §13a'!C158="","",'N-Bedarf-SK §13a'!C158)</f>
        <v/>
      </c>
      <c r="D160" s="88" t="str">
        <f>IF('N-Bedarf-SK §13a'!D158="","",'N-Bedarf-SK §13a'!D158)</f>
        <v/>
      </c>
      <c r="E160" s="49" t="str">
        <f>IF('N-Bedarf-SK §13a'!G158="","",'N-Bedarf-SK §13a'!G158)</f>
        <v/>
      </c>
      <c r="F160" s="50" t="str">
        <f>IF(OR(D160="Spargel 2. Standjahr",D160="Spargel 1. Standjahr"),78,IF(OR(D160="",D160="keine",E160=""),"",IF(D160="Wie Nbedarf",VLOOKUP('N-Bedarf SK'!D158,PSollSK,3,FALSE)*E160, VLOOKUP(D160,PSollSK,3,FALSE)*E160)))</f>
        <v/>
      </c>
      <c r="G160" s="50" t="str">
        <f>IF(OR(D160="",D160="keine",E160=""),"",IF(D160="Wie Nbedarf",VLOOKUP('N-Bedarf SK'!D158,PSollSK,4,FALSE)*E160, VLOOKUP(D160,PSollSK,4,FALSE)*E160))</f>
        <v/>
      </c>
      <c r="H160" s="88"/>
      <c r="I160" s="49"/>
      <c r="J160" s="50" t="str">
        <f t="shared" si="8"/>
        <v/>
      </c>
      <c r="K160" s="50" t="str">
        <f t="shared" si="10"/>
        <v/>
      </c>
      <c r="L160" s="88"/>
      <c r="M160" s="49"/>
      <c r="N160" s="50" t="str">
        <f t="shared" si="9"/>
        <v/>
      </c>
      <c r="O160" s="50" t="str">
        <f t="shared" si="11"/>
        <v/>
      </c>
      <c r="P160" s="51"/>
      <c r="Q160" s="78" t="s">
        <v>261</v>
      </c>
      <c r="R160" s="49"/>
      <c r="S160" s="32" t="str">
        <f>IF(R160="","C",INDEX(Gehaltsklassen!A$11:A$15,MATCH(R160,Gehaltsklassen!D$11:D$15,1),1))</f>
        <v>C</v>
      </c>
      <c r="T160" s="49"/>
      <c r="U160" s="32" t="str">
        <f>IF(T160="","C",IF(T160="","C",IF(Q160="I",INDEX(Gehaltsklassen!A$11:A$15,MATCH(T160,Gehaltsklassen!C$11:C$15,1),1),IF(Q160="II",INDEX(Gehaltsklassen!A$11:A$15,MATCH(T160,Gehaltsklassen!D$11:D$15,1),1),IF(Q160="III",INDEX(Gehaltsklassen!A$11:A$15,MATCH(T160,Gehaltsklassen!E$11:E$15,1),1),"Falsche Bodenart")))))</f>
        <v>C</v>
      </c>
      <c r="V160" s="52" t="str">
        <f>IF(OR(C160=""),"",SUM(F160,J160,N160)*VLOOKUP(S160,Gehaltsklassen!$B$34:$D$38,2,FALSE))</f>
        <v/>
      </c>
      <c r="W160" s="52" t="str">
        <f>IF(OR(C160=""),"",SUM(F160,J160,N160)*VLOOKUP(S160,Gehaltsklassen!$B$34:$D$38,2,FALSE)*C160)</f>
        <v/>
      </c>
      <c r="X160" s="52" t="str">
        <f>IF(OR(C160=""),"",SUM(F160,J160,N160)*VLOOKUP(S160,Gehaltsklassen!$B$34:$D$38,3,FALSE))</f>
        <v/>
      </c>
      <c r="Y160" s="52" t="str">
        <f>IF(OR(C160=""),"",SUM(F160,J160,N160)*VLOOKUP(S160,Gehaltsklassen!$B$34:$D$38,3,FALSE)*C160)</f>
        <v/>
      </c>
      <c r="Z160" s="54" t="str">
        <f>IF(OR(C160=""),"",(SUM(G160,K160,O160)*VLOOKUP(U160,Gehaltsklassen!$B$34:$D$38,2,FALSE)))</f>
        <v/>
      </c>
      <c r="AA160" s="54" t="str">
        <f>IF(OR(C160=""),"",(SUM(G160,K160,O160)*VLOOKUP(U160,Gehaltsklassen!$B$34:$D$38,2,FALSE))*C160)</f>
        <v/>
      </c>
      <c r="AB160" s="53" t="str">
        <f>IF(OR(C160=""),"",(SUM(G160,K160,O160)*VLOOKUP(U160,Gehaltsklassen!$B$34:$D$38,3,FALSE)))</f>
        <v/>
      </c>
      <c r="AC160" s="53" t="str">
        <f>IF(OR(C160=""),"",(SUM(G160,K160,O160)*VLOOKUP(U160,Gehaltsklassen!$B$34:$D$38,3,FALSE))*C160)</f>
        <v/>
      </c>
    </row>
    <row r="161" spans="1:29" ht="31.9" customHeight="1" x14ac:dyDescent="0.2">
      <c r="A161" s="74" t="str">
        <f>IF(C161="","",MAX($A$11:A160)+1)</f>
        <v/>
      </c>
      <c r="B161" s="75" t="str">
        <f>IF('N-Bedarf-SK §13a'!B159="","",'N-Bedarf-SK §13a'!B159)</f>
        <v/>
      </c>
      <c r="C161" s="49" t="str">
        <f>IF('N-Bedarf-SK §13a'!C159="","",'N-Bedarf-SK §13a'!C159)</f>
        <v/>
      </c>
      <c r="D161" s="88" t="str">
        <f>IF('N-Bedarf-SK §13a'!D159="","",'N-Bedarf-SK §13a'!D159)</f>
        <v/>
      </c>
      <c r="E161" s="49" t="str">
        <f>IF('N-Bedarf-SK §13a'!G159="","",'N-Bedarf-SK §13a'!G159)</f>
        <v/>
      </c>
      <c r="F161" s="50" t="str">
        <f>IF(OR(D161="Spargel 2. Standjahr",D161="Spargel 1. Standjahr"),78,IF(OR(D161="",D161="keine",E161=""),"",IF(D161="Wie Nbedarf",VLOOKUP('N-Bedarf SK'!D159,PSollSK,3,FALSE)*E161, VLOOKUP(D161,PSollSK,3,FALSE)*E161)))</f>
        <v/>
      </c>
      <c r="G161" s="50" t="str">
        <f>IF(OR(D161="",D161="keine",E161=""),"",IF(D161="Wie Nbedarf",VLOOKUP('N-Bedarf SK'!D159,PSollSK,4,FALSE)*E161, VLOOKUP(D161,PSollSK,4,FALSE)*E161))</f>
        <v/>
      </c>
      <c r="H161" s="88"/>
      <c r="I161" s="49"/>
      <c r="J161" s="50" t="str">
        <f t="shared" si="8"/>
        <v/>
      </c>
      <c r="K161" s="50" t="str">
        <f t="shared" si="10"/>
        <v/>
      </c>
      <c r="L161" s="88"/>
      <c r="M161" s="49"/>
      <c r="N161" s="50" t="str">
        <f t="shared" si="9"/>
        <v/>
      </c>
      <c r="O161" s="50" t="str">
        <f t="shared" si="11"/>
        <v/>
      </c>
      <c r="P161" s="51"/>
      <c r="Q161" s="78" t="s">
        <v>261</v>
      </c>
      <c r="R161" s="49"/>
      <c r="S161" s="32" t="str">
        <f>IF(R161="","C",INDEX(Gehaltsklassen!A$11:A$15,MATCH(R161,Gehaltsklassen!D$11:D$15,1),1))</f>
        <v>C</v>
      </c>
      <c r="T161" s="49"/>
      <c r="U161" s="32" t="str">
        <f>IF(T161="","C",IF(T161="","C",IF(Q161="I",INDEX(Gehaltsklassen!A$11:A$15,MATCH(T161,Gehaltsklassen!C$11:C$15,1),1),IF(Q161="II",INDEX(Gehaltsklassen!A$11:A$15,MATCH(T161,Gehaltsklassen!D$11:D$15,1),1),IF(Q161="III",INDEX(Gehaltsklassen!A$11:A$15,MATCH(T161,Gehaltsklassen!E$11:E$15,1),1),"Falsche Bodenart")))))</f>
        <v>C</v>
      </c>
      <c r="V161" s="52" t="str">
        <f>IF(OR(C161=""),"",SUM(F161,J161,N161)*VLOOKUP(S161,Gehaltsklassen!$B$34:$D$38,2,FALSE))</f>
        <v/>
      </c>
      <c r="W161" s="52" t="str">
        <f>IF(OR(C161=""),"",SUM(F161,J161,N161)*VLOOKUP(S161,Gehaltsklassen!$B$34:$D$38,2,FALSE)*C161)</f>
        <v/>
      </c>
      <c r="X161" s="52" t="str">
        <f>IF(OR(C161=""),"",SUM(F161,J161,N161)*VLOOKUP(S161,Gehaltsklassen!$B$34:$D$38,3,FALSE))</f>
        <v/>
      </c>
      <c r="Y161" s="52" t="str">
        <f>IF(OR(C161=""),"",SUM(F161,J161,N161)*VLOOKUP(S161,Gehaltsklassen!$B$34:$D$38,3,FALSE)*C161)</f>
        <v/>
      </c>
      <c r="Z161" s="54" t="str">
        <f>IF(OR(C161=""),"",(SUM(G161,K161,O161)*VLOOKUP(U161,Gehaltsklassen!$B$34:$D$38,2,FALSE)))</f>
        <v/>
      </c>
      <c r="AA161" s="54" t="str">
        <f>IF(OR(C161=""),"",(SUM(G161,K161,O161)*VLOOKUP(U161,Gehaltsklassen!$B$34:$D$38,2,FALSE))*C161)</f>
        <v/>
      </c>
      <c r="AB161" s="53" t="str">
        <f>IF(OR(C161=""),"",(SUM(G161,K161,O161)*VLOOKUP(U161,Gehaltsklassen!$B$34:$D$38,3,FALSE)))</f>
        <v/>
      </c>
      <c r="AC161" s="53" t="str">
        <f>IF(OR(C161=""),"",(SUM(G161,K161,O161)*VLOOKUP(U161,Gehaltsklassen!$B$34:$D$38,3,FALSE))*C161)</f>
        <v/>
      </c>
    </row>
    <row r="162" spans="1:29" ht="31.9" customHeight="1" x14ac:dyDescent="0.2">
      <c r="A162" s="74" t="str">
        <f>IF(C162="","",MAX($A$11:A161)+1)</f>
        <v/>
      </c>
      <c r="B162" s="75" t="str">
        <f>IF('N-Bedarf-SK §13a'!B160="","",'N-Bedarf-SK §13a'!B160)</f>
        <v/>
      </c>
      <c r="C162" s="49" t="str">
        <f>IF('N-Bedarf-SK §13a'!C160="","",'N-Bedarf-SK §13a'!C160)</f>
        <v/>
      </c>
      <c r="D162" s="88" t="str">
        <f>IF('N-Bedarf-SK §13a'!D160="","",'N-Bedarf-SK §13a'!D160)</f>
        <v/>
      </c>
      <c r="E162" s="49" t="str">
        <f>IF('N-Bedarf-SK §13a'!G160="","",'N-Bedarf-SK §13a'!G160)</f>
        <v/>
      </c>
      <c r="F162" s="50" t="str">
        <f>IF(OR(D162="Spargel 2. Standjahr",D162="Spargel 1. Standjahr"),78,IF(OR(D162="",D162="keine",E162=""),"",IF(D162="Wie Nbedarf",VLOOKUP('N-Bedarf SK'!D160,PSollSK,3,FALSE)*E162, VLOOKUP(D162,PSollSK,3,FALSE)*E162)))</f>
        <v/>
      </c>
      <c r="G162" s="50" t="str">
        <f>IF(OR(D162="",D162="keine",E162=""),"",IF(D162="Wie Nbedarf",VLOOKUP('N-Bedarf SK'!D160,PSollSK,4,FALSE)*E162, VLOOKUP(D162,PSollSK,4,FALSE)*E162))</f>
        <v/>
      </c>
      <c r="H162" s="88"/>
      <c r="I162" s="49"/>
      <c r="J162" s="50" t="str">
        <f t="shared" si="8"/>
        <v/>
      </c>
      <c r="K162" s="50" t="str">
        <f t="shared" si="10"/>
        <v/>
      </c>
      <c r="L162" s="88"/>
      <c r="M162" s="49"/>
      <c r="N162" s="50" t="str">
        <f t="shared" si="9"/>
        <v/>
      </c>
      <c r="O162" s="50" t="str">
        <f t="shared" si="11"/>
        <v/>
      </c>
      <c r="P162" s="51"/>
      <c r="Q162" s="78" t="s">
        <v>261</v>
      </c>
      <c r="R162" s="49"/>
      <c r="S162" s="32" t="str">
        <f>IF(R162="","C",INDEX(Gehaltsklassen!A$11:A$15,MATCH(R162,Gehaltsklassen!D$11:D$15,1),1))</f>
        <v>C</v>
      </c>
      <c r="T162" s="49"/>
      <c r="U162" s="32" t="str">
        <f>IF(T162="","C",IF(T162="","C",IF(Q162="I",INDEX(Gehaltsklassen!A$11:A$15,MATCH(T162,Gehaltsklassen!C$11:C$15,1),1),IF(Q162="II",INDEX(Gehaltsklassen!A$11:A$15,MATCH(T162,Gehaltsklassen!D$11:D$15,1),1),IF(Q162="III",INDEX(Gehaltsklassen!A$11:A$15,MATCH(T162,Gehaltsklassen!E$11:E$15,1),1),"Falsche Bodenart")))))</f>
        <v>C</v>
      </c>
      <c r="V162" s="52" t="str">
        <f>IF(OR(C162=""),"",SUM(F162,J162,N162)*VLOOKUP(S162,Gehaltsklassen!$B$34:$D$38,2,FALSE))</f>
        <v/>
      </c>
      <c r="W162" s="52" t="str">
        <f>IF(OR(C162=""),"",SUM(F162,J162,N162)*VLOOKUP(S162,Gehaltsklassen!$B$34:$D$38,2,FALSE)*C162)</f>
        <v/>
      </c>
      <c r="X162" s="52" t="str">
        <f>IF(OR(C162=""),"",SUM(F162,J162,N162)*VLOOKUP(S162,Gehaltsklassen!$B$34:$D$38,3,FALSE))</f>
        <v/>
      </c>
      <c r="Y162" s="52" t="str">
        <f>IF(OR(C162=""),"",SUM(F162,J162,N162)*VLOOKUP(S162,Gehaltsklassen!$B$34:$D$38,3,FALSE)*C162)</f>
        <v/>
      </c>
      <c r="Z162" s="54" t="str">
        <f>IF(OR(C162=""),"",(SUM(G162,K162,O162)*VLOOKUP(U162,Gehaltsklassen!$B$34:$D$38,2,FALSE)))</f>
        <v/>
      </c>
      <c r="AA162" s="54" t="str">
        <f>IF(OR(C162=""),"",(SUM(G162,K162,O162)*VLOOKUP(U162,Gehaltsklassen!$B$34:$D$38,2,FALSE))*C162)</f>
        <v/>
      </c>
      <c r="AB162" s="53" t="str">
        <f>IF(OR(C162=""),"",(SUM(G162,K162,O162)*VLOOKUP(U162,Gehaltsklassen!$B$34:$D$38,3,FALSE)))</f>
        <v/>
      </c>
      <c r="AC162" s="53" t="str">
        <f>IF(OR(C162=""),"",(SUM(G162,K162,O162)*VLOOKUP(U162,Gehaltsklassen!$B$34:$D$38,3,FALSE))*C162)</f>
        <v/>
      </c>
    </row>
    <row r="163" spans="1:29" ht="31.9" customHeight="1" x14ac:dyDescent="0.2">
      <c r="A163" s="74" t="str">
        <f>IF(C163="","",MAX($A$11:A162)+1)</f>
        <v/>
      </c>
      <c r="B163" s="75" t="str">
        <f>IF('N-Bedarf-SK §13a'!B161="","",'N-Bedarf-SK §13a'!B161)</f>
        <v/>
      </c>
      <c r="C163" s="49" t="str">
        <f>IF('N-Bedarf-SK §13a'!C161="","",'N-Bedarf-SK §13a'!C161)</f>
        <v/>
      </c>
      <c r="D163" s="88" t="str">
        <f>IF('N-Bedarf-SK §13a'!D161="","",'N-Bedarf-SK §13a'!D161)</f>
        <v/>
      </c>
      <c r="E163" s="49" t="str">
        <f>IF('N-Bedarf-SK §13a'!G161="","",'N-Bedarf-SK §13a'!G161)</f>
        <v/>
      </c>
      <c r="F163" s="50" t="str">
        <f>IF(OR(D163="Spargel 2. Standjahr",D163="Spargel 1. Standjahr"),78,IF(OR(D163="",D163="keine",E163=""),"",IF(D163="Wie Nbedarf",VLOOKUP('N-Bedarf SK'!D161,PSollSK,3,FALSE)*E163, VLOOKUP(D163,PSollSK,3,FALSE)*E163)))</f>
        <v/>
      </c>
      <c r="G163" s="50" t="str">
        <f>IF(OR(D163="",D163="keine",E163=""),"",IF(D163="Wie Nbedarf",VLOOKUP('N-Bedarf SK'!D161,PSollSK,4,FALSE)*E163, VLOOKUP(D163,PSollSK,4,FALSE)*E163))</f>
        <v/>
      </c>
      <c r="H163" s="88"/>
      <c r="I163" s="49"/>
      <c r="J163" s="50" t="str">
        <f t="shared" si="8"/>
        <v/>
      </c>
      <c r="K163" s="50" t="str">
        <f t="shared" si="10"/>
        <v/>
      </c>
      <c r="L163" s="88"/>
      <c r="M163" s="49"/>
      <c r="N163" s="50" t="str">
        <f t="shared" si="9"/>
        <v/>
      </c>
      <c r="O163" s="50" t="str">
        <f t="shared" si="11"/>
        <v/>
      </c>
      <c r="P163" s="51"/>
      <c r="Q163" s="78" t="s">
        <v>261</v>
      </c>
      <c r="R163" s="49"/>
      <c r="S163" s="32" t="str">
        <f>IF(R163="","C",INDEX(Gehaltsklassen!A$11:A$15,MATCH(R163,Gehaltsklassen!D$11:D$15,1),1))</f>
        <v>C</v>
      </c>
      <c r="T163" s="49"/>
      <c r="U163" s="32" t="str">
        <f>IF(T163="","C",IF(T163="","C",IF(Q163="I",INDEX(Gehaltsklassen!A$11:A$15,MATCH(T163,Gehaltsklassen!C$11:C$15,1),1),IF(Q163="II",INDEX(Gehaltsklassen!A$11:A$15,MATCH(T163,Gehaltsklassen!D$11:D$15,1),1),IF(Q163="III",INDEX(Gehaltsklassen!A$11:A$15,MATCH(T163,Gehaltsklassen!E$11:E$15,1),1),"Falsche Bodenart")))))</f>
        <v>C</v>
      </c>
      <c r="V163" s="52" t="str">
        <f>IF(OR(C163=""),"",SUM(F163,J163,N163)*VLOOKUP(S163,Gehaltsklassen!$B$34:$D$38,2,FALSE))</f>
        <v/>
      </c>
      <c r="W163" s="52" t="str">
        <f>IF(OR(C163=""),"",SUM(F163,J163,N163)*VLOOKUP(S163,Gehaltsklassen!$B$34:$D$38,2,FALSE)*C163)</f>
        <v/>
      </c>
      <c r="X163" s="52" t="str">
        <f>IF(OR(C163=""),"",SUM(F163,J163,N163)*VLOOKUP(S163,Gehaltsklassen!$B$34:$D$38,3,FALSE))</f>
        <v/>
      </c>
      <c r="Y163" s="52" t="str">
        <f>IF(OR(C163=""),"",SUM(F163,J163,N163)*VLOOKUP(S163,Gehaltsklassen!$B$34:$D$38,3,FALSE)*C163)</f>
        <v/>
      </c>
      <c r="Z163" s="54" t="str">
        <f>IF(OR(C163=""),"",(SUM(G163,K163,O163)*VLOOKUP(U163,Gehaltsklassen!$B$34:$D$38,2,FALSE)))</f>
        <v/>
      </c>
      <c r="AA163" s="54" t="str">
        <f>IF(OR(C163=""),"",(SUM(G163,K163,O163)*VLOOKUP(U163,Gehaltsklassen!$B$34:$D$38,2,FALSE))*C163)</f>
        <v/>
      </c>
      <c r="AB163" s="53" t="str">
        <f>IF(OR(C163=""),"",(SUM(G163,K163,O163)*VLOOKUP(U163,Gehaltsklassen!$B$34:$D$38,3,FALSE)))</f>
        <v/>
      </c>
      <c r="AC163" s="53" t="str">
        <f>IF(OR(C163=""),"",(SUM(G163,K163,O163)*VLOOKUP(U163,Gehaltsklassen!$B$34:$D$38,3,FALSE))*C163)</f>
        <v/>
      </c>
    </row>
    <row r="164" spans="1:29" ht="31.9" customHeight="1" x14ac:dyDescent="0.2">
      <c r="A164" s="74" t="str">
        <f>IF(C164="","",MAX($A$11:A163)+1)</f>
        <v/>
      </c>
      <c r="B164" s="75" t="str">
        <f>IF('N-Bedarf-SK §13a'!B162="","",'N-Bedarf-SK §13a'!B162)</f>
        <v/>
      </c>
      <c r="C164" s="49" t="str">
        <f>IF('N-Bedarf-SK §13a'!C162="","",'N-Bedarf-SK §13a'!C162)</f>
        <v/>
      </c>
      <c r="D164" s="88" t="str">
        <f>IF('N-Bedarf-SK §13a'!D162="","",'N-Bedarf-SK §13a'!D162)</f>
        <v/>
      </c>
      <c r="E164" s="49" t="str">
        <f>IF('N-Bedarf-SK §13a'!G162="","",'N-Bedarf-SK §13a'!G162)</f>
        <v/>
      </c>
      <c r="F164" s="50" t="str">
        <f>IF(OR(D164="Spargel 2. Standjahr",D164="Spargel 1. Standjahr"),78,IF(OR(D164="",D164="keine",E164=""),"",IF(D164="Wie Nbedarf",VLOOKUP('N-Bedarf SK'!D162,PSollSK,3,FALSE)*E164, VLOOKUP(D164,PSollSK,3,FALSE)*E164)))</f>
        <v/>
      </c>
      <c r="G164" s="50" t="str">
        <f>IF(OR(D164="",D164="keine",E164=""),"",IF(D164="Wie Nbedarf",VLOOKUP('N-Bedarf SK'!D162,PSollSK,4,FALSE)*E164, VLOOKUP(D164,PSollSK,4,FALSE)*E164))</f>
        <v/>
      </c>
      <c r="H164" s="88"/>
      <c r="I164" s="49"/>
      <c r="J164" s="50" t="str">
        <f t="shared" si="8"/>
        <v/>
      </c>
      <c r="K164" s="50" t="str">
        <f t="shared" si="10"/>
        <v/>
      </c>
      <c r="L164" s="88"/>
      <c r="M164" s="49"/>
      <c r="N164" s="50" t="str">
        <f t="shared" si="9"/>
        <v/>
      </c>
      <c r="O164" s="50" t="str">
        <f t="shared" si="11"/>
        <v/>
      </c>
      <c r="P164" s="51"/>
      <c r="Q164" s="78" t="s">
        <v>261</v>
      </c>
      <c r="R164" s="49"/>
      <c r="S164" s="32" t="str">
        <f>IF(R164="","C",INDEX(Gehaltsklassen!A$11:A$15,MATCH(R164,Gehaltsklassen!D$11:D$15,1),1))</f>
        <v>C</v>
      </c>
      <c r="T164" s="49"/>
      <c r="U164" s="32" t="str">
        <f>IF(T164="","C",IF(T164="","C",IF(Q164="I",INDEX(Gehaltsklassen!A$11:A$15,MATCH(T164,Gehaltsklassen!C$11:C$15,1),1),IF(Q164="II",INDEX(Gehaltsklassen!A$11:A$15,MATCH(T164,Gehaltsklassen!D$11:D$15,1),1),IF(Q164="III",INDEX(Gehaltsklassen!A$11:A$15,MATCH(T164,Gehaltsklassen!E$11:E$15,1),1),"Falsche Bodenart")))))</f>
        <v>C</v>
      </c>
      <c r="V164" s="52" t="str">
        <f>IF(OR(C164=""),"",SUM(F164,J164,N164)*VLOOKUP(S164,Gehaltsklassen!$B$34:$D$38,2,FALSE))</f>
        <v/>
      </c>
      <c r="W164" s="52" t="str">
        <f>IF(OR(C164=""),"",SUM(F164,J164,N164)*VLOOKUP(S164,Gehaltsklassen!$B$34:$D$38,2,FALSE)*C164)</f>
        <v/>
      </c>
      <c r="X164" s="52" t="str">
        <f>IF(OR(C164=""),"",SUM(F164,J164,N164)*VLOOKUP(S164,Gehaltsklassen!$B$34:$D$38,3,FALSE))</f>
        <v/>
      </c>
      <c r="Y164" s="52" t="str">
        <f>IF(OR(C164=""),"",SUM(F164,J164,N164)*VLOOKUP(S164,Gehaltsklassen!$B$34:$D$38,3,FALSE)*C164)</f>
        <v/>
      </c>
      <c r="Z164" s="54" t="str">
        <f>IF(OR(C164=""),"",(SUM(G164,K164,O164)*VLOOKUP(U164,Gehaltsklassen!$B$34:$D$38,2,FALSE)))</f>
        <v/>
      </c>
      <c r="AA164" s="54" t="str">
        <f>IF(OR(C164=""),"",(SUM(G164,K164,O164)*VLOOKUP(U164,Gehaltsklassen!$B$34:$D$38,2,FALSE))*C164)</f>
        <v/>
      </c>
      <c r="AB164" s="53" t="str">
        <f>IF(OR(C164=""),"",(SUM(G164,K164,O164)*VLOOKUP(U164,Gehaltsklassen!$B$34:$D$38,3,FALSE)))</f>
        <v/>
      </c>
      <c r="AC164" s="53" t="str">
        <f>IF(OR(C164=""),"",(SUM(G164,K164,O164)*VLOOKUP(U164,Gehaltsklassen!$B$34:$D$38,3,FALSE))*C164)</f>
        <v/>
      </c>
    </row>
    <row r="165" spans="1:29" ht="31.9" customHeight="1" x14ac:dyDescent="0.2">
      <c r="A165" s="74" t="str">
        <f>IF(C165="","",MAX($A$11:A164)+1)</f>
        <v/>
      </c>
      <c r="B165" s="75" t="str">
        <f>IF('N-Bedarf-SK §13a'!B163="","",'N-Bedarf-SK §13a'!B163)</f>
        <v/>
      </c>
      <c r="C165" s="49" t="str">
        <f>IF('N-Bedarf-SK §13a'!C163="","",'N-Bedarf-SK §13a'!C163)</f>
        <v/>
      </c>
      <c r="D165" s="88" t="str">
        <f>IF('N-Bedarf-SK §13a'!D163="","",'N-Bedarf-SK §13a'!D163)</f>
        <v/>
      </c>
      <c r="E165" s="49" t="str">
        <f>IF('N-Bedarf-SK §13a'!G163="","",'N-Bedarf-SK §13a'!G163)</f>
        <v/>
      </c>
      <c r="F165" s="50" t="str">
        <f>IF(OR(D165="Spargel 2. Standjahr",D165="Spargel 1. Standjahr"),78,IF(OR(D165="",D165="keine",E165=""),"",IF(D165="Wie Nbedarf",VLOOKUP('N-Bedarf SK'!D163,PSollSK,3,FALSE)*E165, VLOOKUP(D165,PSollSK,3,FALSE)*E165)))</f>
        <v/>
      </c>
      <c r="G165" s="50" t="str">
        <f>IF(OR(D165="",D165="keine",E165=""),"",IF(D165="Wie Nbedarf",VLOOKUP('N-Bedarf SK'!D163,PSollSK,4,FALSE)*E165, VLOOKUP(D165,PSollSK,4,FALSE)*E165))</f>
        <v/>
      </c>
      <c r="H165" s="88"/>
      <c r="I165" s="49"/>
      <c r="J165" s="50" t="str">
        <f t="shared" si="8"/>
        <v/>
      </c>
      <c r="K165" s="50" t="str">
        <f t="shared" si="10"/>
        <v/>
      </c>
      <c r="L165" s="88"/>
      <c r="M165" s="49"/>
      <c r="N165" s="50" t="str">
        <f t="shared" si="9"/>
        <v/>
      </c>
      <c r="O165" s="50" t="str">
        <f t="shared" si="11"/>
        <v/>
      </c>
      <c r="P165" s="51"/>
      <c r="Q165" s="78" t="s">
        <v>261</v>
      </c>
      <c r="R165" s="49"/>
      <c r="S165" s="32" t="str">
        <f>IF(R165="","C",INDEX(Gehaltsklassen!A$11:A$15,MATCH(R165,Gehaltsklassen!D$11:D$15,1),1))</f>
        <v>C</v>
      </c>
      <c r="T165" s="49"/>
      <c r="U165" s="32" t="str">
        <f>IF(T165="","C",IF(T165="","C",IF(Q165="I",INDEX(Gehaltsklassen!A$11:A$15,MATCH(T165,Gehaltsklassen!C$11:C$15,1),1),IF(Q165="II",INDEX(Gehaltsklassen!A$11:A$15,MATCH(T165,Gehaltsklassen!D$11:D$15,1),1),IF(Q165="III",INDEX(Gehaltsklassen!A$11:A$15,MATCH(T165,Gehaltsklassen!E$11:E$15,1),1),"Falsche Bodenart")))))</f>
        <v>C</v>
      </c>
      <c r="V165" s="52" t="str">
        <f>IF(OR(C165=""),"",SUM(F165,J165,N165)*VLOOKUP(S165,Gehaltsklassen!$B$34:$D$38,2,FALSE))</f>
        <v/>
      </c>
      <c r="W165" s="52" t="str">
        <f>IF(OR(C165=""),"",SUM(F165,J165,N165)*VLOOKUP(S165,Gehaltsklassen!$B$34:$D$38,2,FALSE)*C165)</f>
        <v/>
      </c>
      <c r="X165" s="52" t="str">
        <f>IF(OR(C165=""),"",SUM(F165,J165,N165)*VLOOKUP(S165,Gehaltsklassen!$B$34:$D$38,3,FALSE))</f>
        <v/>
      </c>
      <c r="Y165" s="52" t="str">
        <f>IF(OR(C165=""),"",SUM(F165,J165,N165)*VLOOKUP(S165,Gehaltsklassen!$B$34:$D$38,3,FALSE)*C165)</f>
        <v/>
      </c>
      <c r="Z165" s="54" t="str">
        <f>IF(OR(C165=""),"",(SUM(G165,K165,O165)*VLOOKUP(U165,Gehaltsklassen!$B$34:$D$38,2,FALSE)))</f>
        <v/>
      </c>
      <c r="AA165" s="54" t="str">
        <f>IF(OR(C165=""),"",(SUM(G165,K165,O165)*VLOOKUP(U165,Gehaltsklassen!$B$34:$D$38,2,FALSE))*C165)</f>
        <v/>
      </c>
      <c r="AB165" s="53" t="str">
        <f>IF(OR(C165=""),"",(SUM(G165,K165,O165)*VLOOKUP(U165,Gehaltsklassen!$B$34:$D$38,3,FALSE)))</f>
        <v/>
      </c>
      <c r="AC165" s="53" t="str">
        <f>IF(OR(C165=""),"",(SUM(G165,K165,O165)*VLOOKUP(U165,Gehaltsklassen!$B$34:$D$38,3,FALSE))*C165)</f>
        <v/>
      </c>
    </row>
    <row r="166" spans="1:29" ht="31.9" customHeight="1" x14ac:dyDescent="0.2">
      <c r="A166" s="74" t="str">
        <f>IF(C166="","",MAX($A$11:A165)+1)</f>
        <v/>
      </c>
      <c r="B166" s="75" t="str">
        <f>IF('N-Bedarf-SK §13a'!B164="","",'N-Bedarf-SK §13a'!B164)</f>
        <v/>
      </c>
      <c r="C166" s="49" t="str">
        <f>IF('N-Bedarf-SK §13a'!C164="","",'N-Bedarf-SK §13a'!C164)</f>
        <v/>
      </c>
      <c r="D166" s="88" t="str">
        <f>IF('N-Bedarf-SK §13a'!D164="","",'N-Bedarf-SK §13a'!D164)</f>
        <v/>
      </c>
      <c r="E166" s="49" t="str">
        <f>IF('N-Bedarf-SK §13a'!G164="","",'N-Bedarf-SK §13a'!G164)</f>
        <v/>
      </c>
      <c r="F166" s="50" t="str">
        <f>IF(OR(D166="Spargel 2. Standjahr",D166="Spargel 1. Standjahr"),78,IF(OR(D166="",D166="keine",E166=""),"",IF(D166="Wie Nbedarf",VLOOKUP('N-Bedarf SK'!D164,PSollSK,3,FALSE)*E166, VLOOKUP(D166,PSollSK,3,FALSE)*E166)))</f>
        <v/>
      </c>
      <c r="G166" s="50" t="str">
        <f>IF(OR(D166="",D166="keine",E166=""),"",IF(D166="Wie Nbedarf",VLOOKUP('N-Bedarf SK'!D164,PSollSK,4,FALSE)*E166, VLOOKUP(D166,PSollSK,4,FALSE)*E166))</f>
        <v/>
      </c>
      <c r="H166" s="88"/>
      <c r="I166" s="49"/>
      <c r="J166" s="50" t="str">
        <f t="shared" si="8"/>
        <v/>
      </c>
      <c r="K166" s="50" t="str">
        <f t="shared" si="10"/>
        <v/>
      </c>
      <c r="L166" s="88"/>
      <c r="M166" s="49"/>
      <c r="N166" s="50" t="str">
        <f t="shared" si="9"/>
        <v/>
      </c>
      <c r="O166" s="50" t="str">
        <f t="shared" si="11"/>
        <v/>
      </c>
      <c r="P166" s="51"/>
      <c r="Q166" s="78" t="s">
        <v>261</v>
      </c>
      <c r="R166" s="49"/>
      <c r="S166" s="32" t="str">
        <f>IF(R166="","C",INDEX(Gehaltsklassen!A$11:A$15,MATCH(R166,Gehaltsklassen!D$11:D$15,1),1))</f>
        <v>C</v>
      </c>
      <c r="T166" s="49"/>
      <c r="U166" s="32" t="str">
        <f>IF(T166="","C",IF(T166="","C",IF(Q166="I",INDEX(Gehaltsklassen!A$11:A$15,MATCH(T166,Gehaltsklassen!C$11:C$15,1),1),IF(Q166="II",INDEX(Gehaltsklassen!A$11:A$15,MATCH(T166,Gehaltsklassen!D$11:D$15,1),1),IF(Q166="III",INDEX(Gehaltsklassen!A$11:A$15,MATCH(T166,Gehaltsklassen!E$11:E$15,1),1),"Falsche Bodenart")))))</f>
        <v>C</v>
      </c>
      <c r="V166" s="52" t="str">
        <f>IF(OR(C166=""),"",SUM(F166,J166,N166)*VLOOKUP(S166,Gehaltsklassen!$B$34:$D$38,2,FALSE))</f>
        <v/>
      </c>
      <c r="W166" s="52" t="str">
        <f>IF(OR(C166=""),"",SUM(F166,J166,N166)*VLOOKUP(S166,Gehaltsklassen!$B$34:$D$38,2,FALSE)*C166)</f>
        <v/>
      </c>
      <c r="X166" s="52" t="str">
        <f>IF(OR(C166=""),"",SUM(F166,J166,N166)*VLOOKUP(S166,Gehaltsklassen!$B$34:$D$38,3,FALSE))</f>
        <v/>
      </c>
      <c r="Y166" s="52" t="str">
        <f>IF(OR(C166=""),"",SUM(F166,J166,N166)*VLOOKUP(S166,Gehaltsklassen!$B$34:$D$38,3,FALSE)*C166)</f>
        <v/>
      </c>
      <c r="Z166" s="54" t="str">
        <f>IF(OR(C166=""),"",(SUM(G166,K166,O166)*VLOOKUP(U166,Gehaltsklassen!$B$34:$D$38,2,FALSE)))</f>
        <v/>
      </c>
      <c r="AA166" s="54" t="str">
        <f>IF(OR(C166=""),"",(SUM(G166,K166,O166)*VLOOKUP(U166,Gehaltsklassen!$B$34:$D$38,2,FALSE))*C166)</f>
        <v/>
      </c>
      <c r="AB166" s="53" t="str">
        <f>IF(OR(C166=""),"",(SUM(G166,K166,O166)*VLOOKUP(U166,Gehaltsklassen!$B$34:$D$38,3,FALSE)))</f>
        <v/>
      </c>
      <c r="AC166" s="53" t="str">
        <f>IF(OR(C166=""),"",(SUM(G166,K166,O166)*VLOOKUP(U166,Gehaltsklassen!$B$34:$D$38,3,FALSE))*C166)</f>
        <v/>
      </c>
    </row>
    <row r="167" spans="1:29" ht="31.9" customHeight="1" x14ac:dyDescent="0.2">
      <c r="A167" s="74" t="str">
        <f>IF(C167="","",MAX($A$11:A166)+1)</f>
        <v/>
      </c>
      <c r="B167" s="75" t="str">
        <f>IF('N-Bedarf-SK §13a'!B165="","",'N-Bedarf-SK §13a'!B165)</f>
        <v/>
      </c>
      <c r="C167" s="49" t="str">
        <f>IF('N-Bedarf-SK §13a'!C165="","",'N-Bedarf-SK §13a'!C165)</f>
        <v/>
      </c>
      <c r="D167" s="88" t="str">
        <f>IF('N-Bedarf-SK §13a'!D165="","",'N-Bedarf-SK §13a'!D165)</f>
        <v/>
      </c>
      <c r="E167" s="49" t="str">
        <f>IF('N-Bedarf-SK §13a'!G165="","",'N-Bedarf-SK §13a'!G165)</f>
        <v/>
      </c>
      <c r="F167" s="50" t="str">
        <f>IF(OR(D167="Spargel 2. Standjahr",D167="Spargel 1. Standjahr"),78,IF(OR(D167="",D167="keine",E167=""),"",IF(D167="Wie Nbedarf",VLOOKUP('N-Bedarf SK'!D165,PSollSK,3,FALSE)*E167, VLOOKUP(D167,PSollSK,3,FALSE)*E167)))</f>
        <v/>
      </c>
      <c r="G167" s="50" t="str">
        <f>IF(OR(D167="",D167="keine",E167=""),"",IF(D167="Wie Nbedarf",VLOOKUP('N-Bedarf SK'!D165,PSollSK,4,FALSE)*E167, VLOOKUP(D167,PSollSK,4,FALSE)*E167))</f>
        <v/>
      </c>
      <c r="H167" s="88"/>
      <c r="I167" s="49"/>
      <c r="J167" s="50" t="str">
        <f t="shared" si="8"/>
        <v/>
      </c>
      <c r="K167" s="50" t="str">
        <f t="shared" si="10"/>
        <v/>
      </c>
      <c r="L167" s="88"/>
      <c r="M167" s="49"/>
      <c r="N167" s="50" t="str">
        <f t="shared" si="9"/>
        <v/>
      </c>
      <c r="O167" s="50" t="str">
        <f t="shared" si="11"/>
        <v/>
      </c>
      <c r="P167" s="51"/>
      <c r="Q167" s="78" t="s">
        <v>261</v>
      </c>
      <c r="R167" s="49"/>
      <c r="S167" s="32" t="str">
        <f>IF(R167="","C",INDEX(Gehaltsklassen!A$11:A$15,MATCH(R167,Gehaltsklassen!D$11:D$15,1),1))</f>
        <v>C</v>
      </c>
      <c r="T167" s="49"/>
      <c r="U167" s="32" t="str">
        <f>IF(T167="","C",IF(T167="","C",IF(Q167="I",INDEX(Gehaltsklassen!A$11:A$15,MATCH(T167,Gehaltsklassen!C$11:C$15,1),1),IF(Q167="II",INDEX(Gehaltsklassen!A$11:A$15,MATCH(T167,Gehaltsklassen!D$11:D$15,1),1),IF(Q167="III",INDEX(Gehaltsklassen!A$11:A$15,MATCH(T167,Gehaltsklassen!E$11:E$15,1),1),"Falsche Bodenart")))))</f>
        <v>C</v>
      </c>
      <c r="V167" s="52" t="str">
        <f>IF(OR(C167=""),"",SUM(F167,J167,N167)*VLOOKUP(S167,Gehaltsklassen!$B$34:$D$38,2,FALSE))</f>
        <v/>
      </c>
      <c r="W167" s="52" t="str">
        <f>IF(OR(C167=""),"",SUM(F167,J167,N167)*VLOOKUP(S167,Gehaltsklassen!$B$34:$D$38,2,FALSE)*C167)</f>
        <v/>
      </c>
      <c r="X167" s="52" t="str">
        <f>IF(OR(C167=""),"",SUM(F167,J167,N167)*VLOOKUP(S167,Gehaltsklassen!$B$34:$D$38,3,FALSE))</f>
        <v/>
      </c>
      <c r="Y167" s="52" t="str">
        <f>IF(OR(C167=""),"",SUM(F167,J167,N167)*VLOOKUP(S167,Gehaltsklassen!$B$34:$D$38,3,FALSE)*C167)</f>
        <v/>
      </c>
      <c r="Z167" s="54" t="str">
        <f>IF(OR(C167=""),"",(SUM(G167,K167,O167)*VLOOKUP(U167,Gehaltsklassen!$B$34:$D$38,2,FALSE)))</f>
        <v/>
      </c>
      <c r="AA167" s="54" t="str">
        <f>IF(OR(C167=""),"",(SUM(G167,K167,O167)*VLOOKUP(U167,Gehaltsklassen!$B$34:$D$38,2,FALSE))*C167)</f>
        <v/>
      </c>
      <c r="AB167" s="53" t="str">
        <f>IF(OR(C167=""),"",(SUM(G167,K167,O167)*VLOOKUP(U167,Gehaltsklassen!$B$34:$D$38,3,FALSE)))</f>
        <v/>
      </c>
      <c r="AC167" s="53" t="str">
        <f>IF(OR(C167=""),"",(SUM(G167,K167,O167)*VLOOKUP(U167,Gehaltsklassen!$B$34:$D$38,3,FALSE))*C167)</f>
        <v/>
      </c>
    </row>
    <row r="168" spans="1:29" ht="31.9" customHeight="1" x14ac:dyDescent="0.2">
      <c r="A168" s="74" t="str">
        <f>IF(C168="","",MAX($A$11:A167)+1)</f>
        <v/>
      </c>
      <c r="B168" s="75" t="str">
        <f>IF('N-Bedarf-SK §13a'!B166="","",'N-Bedarf-SK §13a'!B166)</f>
        <v/>
      </c>
      <c r="C168" s="49" t="str">
        <f>IF('N-Bedarf-SK §13a'!C166="","",'N-Bedarf-SK §13a'!C166)</f>
        <v/>
      </c>
      <c r="D168" s="88" t="str">
        <f>IF('N-Bedarf-SK §13a'!D166="","",'N-Bedarf-SK §13a'!D166)</f>
        <v/>
      </c>
      <c r="E168" s="49" t="str">
        <f>IF('N-Bedarf-SK §13a'!G166="","",'N-Bedarf-SK §13a'!G166)</f>
        <v/>
      </c>
      <c r="F168" s="50" t="str">
        <f>IF(OR(D168="Spargel 2. Standjahr",D168="Spargel 1. Standjahr"),78,IF(OR(D168="",D168="keine",E168=""),"",IF(D168="Wie Nbedarf",VLOOKUP('N-Bedarf SK'!D166,PSollSK,3,FALSE)*E168, VLOOKUP(D168,PSollSK,3,FALSE)*E168)))</f>
        <v/>
      </c>
      <c r="G168" s="50" t="str">
        <f>IF(OR(D168="",D168="keine",E168=""),"",IF(D168="Wie Nbedarf",VLOOKUP('N-Bedarf SK'!D166,PSollSK,4,FALSE)*E168, VLOOKUP(D168,PSollSK,4,FALSE)*E168))</f>
        <v/>
      </c>
      <c r="H168" s="88"/>
      <c r="I168" s="49"/>
      <c r="J168" s="50" t="str">
        <f t="shared" si="8"/>
        <v/>
      </c>
      <c r="K168" s="50" t="str">
        <f t="shared" si="10"/>
        <v/>
      </c>
      <c r="L168" s="88"/>
      <c r="M168" s="49"/>
      <c r="N168" s="50" t="str">
        <f t="shared" si="9"/>
        <v/>
      </c>
      <c r="O168" s="50" t="str">
        <f t="shared" si="11"/>
        <v/>
      </c>
      <c r="P168" s="51"/>
      <c r="Q168" s="78" t="s">
        <v>261</v>
      </c>
      <c r="R168" s="49"/>
      <c r="S168" s="32" t="str">
        <f>IF(R168="","C",INDEX(Gehaltsklassen!A$11:A$15,MATCH(R168,Gehaltsklassen!D$11:D$15,1),1))</f>
        <v>C</v>
      </c>
      <c r="T168" s="49"/>
      <c r="U168" s="32" t="str">
        <f>IF(T168="","C",IF(T168="","C",IF(Q168="I",INDEX(Gehaltsklassen!A$11:A$15,MATCH(T168,Gehaltsklassen!C$11:C$15,1),1),IF(Q168="II",INDEX(Gehaltsklassen!A$11:A$15,MATCH(T168,Gehaltsklassen!D$11:D$15,1),1),IF(Q168="III",INDEX(Gehaltsklassen!A$11:A$15,MATCH(T168,Gehaltsklassen!E$11:E$15,1),1),"Falsche Bodenart")))))</f>
        <v>C</v>
      </c>
      <c r="V168" s="52" t="str">
        <f>IF(OR(C168=""),"",SUM(F168,J168,N168)*VLOOKUP(S168,Gehaltsklassen!$B$34:$D$38,2,FALSE))</f>
        <v/>
      </c>
      <c r="W168" s="52" t="str">
        <f>IF(OR(C168=""),"",SUM(F168,J168,N168)*VLOOKUP(S168,Gehaltsklassen!$B$34:$D$38,2,FALSE)*C168)</f>
        <v/>
      </c>
      <c r="X168" s="52" t="str">
        <f>IF(OR(C168=""),"",SUM(F168,J168,N168)*VLOOKUP(S168,Gehaltsklassen!$B$34:$D$38,3,FALSE))</f>
        <v/>
      </c>
      <c r="Y168" s="52" t="str">
        <f>IF(OR(C168=""),"",SUM(F168,J168,N168)*VLOOKUP(S168,Gehaltsklassen!$B$34:$D$38,3,FALSE)*C168)</f>
        <v/>
      </c>
      <c r="Z168" s="54" t="str">
        <f>IF(OR(C168=""),"",(SUM(G168,K168,O168)*VLOOKUP(U168,Gehaltsklassen!$B$34:$D$38,2,FALSE)))</f>
        <v/>
      </c>
      <c r="AA168" s="54" t="str">
        <f>IF(OR(C168=""),"",(SUM(G168,K168,O168)*VLOOKUP(U168,Gehaltsklassen!$B$34:$D$38,2,FALSE))*C168)</f>
        <v/>
      </c>
      <c r="AB168" s="53" t="str">
        <f>IF(OR(C168=""),"",(SUM(G168,K168,O168)*VLOOKUP(U168,Gehaltsklassen!$B$34:$D$38,3,FALSE)))</f>
        <v/>
      </c>
      <c r="AC168" s="53" t="str">
        <f>IF(OR(C168=""),"",(SUM(G168,K168,O168)*VLOOKUP(U168,Gehaltsklassen!$B$34:$D$38,3,FALSE))*C168)</f>
        <v/>
      </c>
    </row>
    <row r="169" spans="1:29" ht="31.9" customHeight="1" x14ac:dyDescent="0.2">
      <c r="A169" s="74" t="str">
        <f>IF(C169="","",MAX($A$11:A168)+1)</f>
        <v/>
      </c>
      <c r="B169" s="75" t="str">
        <f>IF('N-Bedarf-SK §13a'!B167="","",'N-Bedarf-SK §13a'!B167)</f>
        <v/>
      </c>
      <c r="C169" s="49" t="str">
        <f>IF('N-Bedarf-SK §13a'!C167="","",'N-Bedarf-SK §13a'!C167)</f>
        <v/>
      </c>
      <c r="D169" s="88" t="str">
        <f>IF('N-Bedarf-SK §13a'!D167="","",'N-Bedarf-SK §13a'!D167)</f>
        <v/>
      </c>
      <c r="E169" s="49" t="str">
        <f>IF('N-Bedarf-SK §13a'!G167="","",'N-Bedarf-SK §13a'!G167)</f>
        <v/>
      </c>
      <c r="F169" s="50" t="str">
        <f>IF(OR(D169="Spargel 2. Standjahr",D169="Spargel 1. Standjahr"),78,IF(OR(D169="",D169="keine",E169=""),"",IF(D169="Wie Nbedarf",VLOOKUP('N-Bedarf SK'!D167,PSollSK,3,FALSE)*E169, VLOOKUP(D169,PSollSK,3,FALSE)*E169)))</f>
        <v/>
      </c>
      <c r="G169" s="50" t="str">
        <f>IF(OR(D169="",D169="keine",E169=""),"",IF(D169="Wie Nbedarf",VLOOKUP('N-Bedarf SK'!D167,PSollSK,4,FALSE)*E169, VLOOKUP(D169,PSollSK,4,FALSE)*E169))</f>
        <v/>
      </c>
      <c r="H169" s="88"/>
      <c r="I169" s="49"/>
      <c r="J169" s="50" t="str">
        <f t="shared" si="8"/>
        <v/>
      </c>
      <c r="K169" s="50" t="str">
        <f t="shared" si="10"/>
        <v/>
      </c>
      <c r="L169" s="88"/>
      <c r="M169" s="49"/>
      <c r="N169" s="50" t="str">
        <f t="shared" si="9"/>
        <v/>
      </c>
      <c r="O169" s="50" t="str">
        <f t="shared" si="11"/>
        <v/>
      </c>
      <c r="P169" s="51"/>
      <c r="Q169" s="78" t="s">
        <v>261</v>
      </c>
      <c r="R169" s="49"/>
      <c r="S169" s="32" t="str">
        <f>IF(R169="","C",INDEX(Gehaltsklassen!A$11:A$15,MATCH(R169,Gehaltsklassen!D$11:D$15,1),1))</f>
        <v>C</v>
      </c>
      <c r="T169" s="49"/>
      <c r="U169" s="32" t="str">
        <f>IF(T169="","C",IF(T169="","C",IF(Q169="I",INDEX(Gehaltsklassen!A$11:A$15,MATCH(T169,Gehaltsklassen!C$11:C$15,1),1),IF(Q169="II",INDEX(Gehaltsklassen!A$11:A$15,MATCH(T169,Gehaltsklassen!D$11:D$15,1),1),IF(Q169="III",INDEX(Gehaltsklassen!A$11:A$15,MATCH(T169,Gehaltsklassen!E$11:E$15,1),1),"Falsche Bodenart")))))</f>
        <v>C</v>
      </c>
      <c r="V169" s="52" t="str">
        <f>IF(OR(C169=""),"",SUM(F169,J169,N169)*VLOOKUP(S169,Gehaltsklassen!$B$34:$D$38,2,FALSE))</f>
        <v/>
      </c>
      <c r="W169" s="52" t="str">
        <f>IF(OR(C169=""),"",SUM(F169,J169,N169)*VLOOKUP(S169,Gehaltsklassen!$B$34:$D$38,2,FALSE)*C169)</f>
        <v/>
      </c>
      <c r="X169" s="52" t="str">
        <f>IF(OR(C169=""),"",SUM(F169,J169,N169)*VLOOKUP(S169,Gehaltsklassen!$B$34:$D$38,3,FALSE))</f>
        <v/>
      </c>
      <c r="Y169" s="52" t="str">
        <f>IF(OR(C169=""),"",SUM(F169,J169,N169)*VLOOKUP(S169,Gehaltsklassen!$B$34:$D$38,3,FALSE)*C169)</f>
        <v/>
      </c>
      <c r="Z169" s="54" t="str">
        <f>IF(OR(C169=""),"",(SUM(G169,K169,O169)*VLOOKUP(U169,Gehaltsklassen!$B$34:$D$38,2,FALSE)))</f>
        <v/>
      </c>
      <c r="AA169" s="54" t="str">
        <f>IF(OR(C169=""),"",(SUM(G169,K169,O169)*VLOOKUP(U169,Gehaltsklassen!$B$34:$D$38,2,FALSE))*C169)</f>
        <v/>
      </c>
      <c r="AB169" s="53" t="str">
        <f>IF(OR(C169=""),"",(SUM(G169,K169,O169)*VLOOKUP(U169,Gehaltsklassen!$B$34:$D$38,3,FALSE)))</f>
        <v/>
      </c>
      <c r="AC169" s="53" t="str">
        <f>IF(OR(C169=""),"",(SUM(G169,K169,O169)*VLOOKUP(U169,Gehaltsklassen!$B$34:$D$38,3,FALSE))*C169)</f>
        <v/>
      </c>
    </row>
    <row r="170" spans="1:29" ht="31.9" customHeight="1" x14ac:dyDescent="0.2">
      <c r="A170" s="74" t="str">
        <f>IF(C170="","",MAX($A$11:A169)+1)</f>
        <v/>
      </c>
      <c r="B170" s="75" t="str">
        <f>IF('N-Bedarf-SK §13a'!B168="","",'N-Bedarf-SK §13a'!B168)</f>
        <v/>
      </c>
      <c r="C170" s="49" t="str">
        <f>IF('N-Bedarf-SK §13a'!C168="","",'N-Bedarf-SK §13a'!C168)</f>
        <v/>
      </c>
      <c r="D170" s="88" t="str">
        <f>IF('N-Bedarf-SK §13a'!D168="","",'N-Bedarf-SK §13a'!D168)</f>
        <v/>
      </c>
      <c r="E170" s="49" t="str">
        <f>IF('N-Bedarf-SK §13a'!G168="","",'N-Bedarf-SK §13a'!G168)</f>
        <v/>
      </c>
      <c r="F170" s="50" t="str">
        <f>IF(OR(D170="Spargel 2. Standjahr",D170="Spargel 1. Standjahr"),78,IF(OR(D170="",D170="keine",E170=""),"",IF(D170="Wie Nbedarf",VLOOKUP('N-Bedarf SK'!D168,PSollSK,3,FALSE)*E170, VLOOKUP(D170,PSollSK,3,FALSE)*E170)))</f>
        <v/>
      </c>
      <c r="G170" s="50" t="str">
        <f>IF(OR(D170="",D170="keine",E170=""),"",IF(D170="Wie Nbedarf",VLOOKUP('N-Bedarf SK'!D168,PSollSK,4,FALSE)*E170, VLOOKUP(D170,PSollSK,4,FALSE)*E170))</f>
        <v/>
      </c>
      <c r="H170" s="88"/>
      <c r="I170" s="49"/>
      <c r="J170" s="50" t="str">
        <f t="shared" si="8"/>
        <v/>
      </c>
      <c r="K170" s="50" t="str">
        <f t="shared" si="10"/>
        <v/>
      </c>
      <c r="L170" s="88"/>
      <c r="M170" s="49"/>
      <c r="N170" s="50" t="str">
        <f t="shared" si="9"/>
        <v/>
      </c>
      <c r="O170" s="50" t="str">
        <f t="shared" si="11"/>
        <v/>
      </c>
      <c r="P170" s="51"/>
      <c r="Q170" s="78" t="s">
        <v>261</v>
      </c>
      <c r="R170" s="49"/>
      <c r="S170" s="32" t="str">
        <f>IF(R170="","C",INDEX(Gehaltsklassen!A$11:A$15,MATCH(R170,Gehaltsklassen!D$11:D$15,1),1))</f>
        <v>C</v>
      </c>
      <c r="T170" s="49"/>
      <c r="U170" s="32" t="str">
        <f>IF(T170="","C",IF(T170="","C",IF(Q170="I",INDEX(Gehaltsklassen!A$11:A$15,MATCH(T170,Gehaltsklassen!C$11:C$15,1),1),IF(Q170="II",INDEX(Gehaltsklassen!A$11:A$15,MATCH(T170,Gehaltsklassen!D$11:D$15,1),1),IF(Q170="III",INDEX(Gehaltsklassen!A$11:A$15,MATCH(T170,Gehaltsklassen!E$11:E$15,1),1),"Falsche Bodenart")))))</f>
        <v>C</v>
      </c>
      <c r="V170" s="52" t="str">
        <f>IF(OR(C170=""),"",SUM(F170,J170,N170)*VLOOKUP(S170,Gehaltsklassen!$B$34:$D$38,2,FALSE))</f>
        <v/>
      </c>
      <c r="W170" s="52" t="str">
        <f>IF(OR(C170=""),"",SUM(F170,J170,N170)*VLOOKUP(S170,Gehaltsklassen!$B$34:$D$38,2,FALSE)*C170)</f>
        <v/>
      </c>
      <c r="X170" s="52" t="str">
        <f>IF(OR(C170=""),"",SUM(F170,J170,N170)*VLOOKUP(S170,Gehaltsklassen!$B$34:$D$38,3,FALSE))</f>
        <v/>
      </c>
      <c r="Y170" s="52" t="str">
        <f>IF(OR(C170=""),"",SUM(F170,J170,N170)*VLOOKUP(S170,Gehaltsklassen!$B$34:$D$38,3,FALSE)*C170)</f>
        <v/>
      </c>
      <c r="Z170" s="54" t="str">
        <f>IF(OR(C170=""),"",(SUM(G170,K170,O170)*VLOOKUP(U170,Gehaltsklassen!$B$34:$D$38,2,FALSE)))</f>
        <v/>
      </c>
      <c r="AA170" s="54" t="str">
        <f>IF(OR(C170=""),"",(SUM(G170,K170,O170)*VLOOKUP(U170,Gehaltsklassen!$B$34:$D$38,2,FALSE))*C170)</f>
        <v/>
      </c>
      <c r="AB170" s="53" t="str">
        <f>IF(OR(C170=""),"",(SUM(G170,K170,O170)*VLOOKUP(U170,Gehaltsklassen!$B$34:$D$38,3,FALSE)))</f>
        <v/>
      </c>
      <c r="AC170" s="53" t="str">
        <f>IF(OR(C170=""),"",(SUM(G170,K170,O170)*VLOOKUP(U170,Gehaltsklassen!$B$34:$D$38,3,FALSE))*C170)</f>
        <v/>
      </c>
    </row>
    <row r="171" spans="1:29" ht="31.9" customHeight="1" x14ac:dyDescent="0.2">
      <c r="A171" s="74" t="str">
        <f>IF(C171="","",MAX($A$11:A170)+1)</f>
        <v/>
      </c>
      <c r="B171" s="75" t="str">
        <f>IF('N-Bedarf-SK §13a'!B169="","",'N-Bedarf-SK §13a'!B169)</f>
        <v/>
      </c>
      <c r="C171" s="49" t="str">
        <f>IF('N-Bedarf-SK §13a'!C169="","",'N-Bedarf-SK §13a'!C169)</f>
        <v/>
      </c>
      <c r="D171" s="88" t="str">
        <f>IF('N-Bedarf-SK §13a'!D169="","",'N-Bedarf-SK §13a'!D169)</f>
        <v/>
      </c>
      <c r="E171" s="49" t="str">
        <f>IF('N-Bedarf-SK §13a'!G169="","",'N-Bedarf-SK §13a'!G169)</f>
        <v/>
      </c>
      <c r="F171" s="50" t="str">
        <f>IF(OR(D171="Spargel 2. Standjahr",D171="Spargel 1. Standjahr"),78,IF(OR(D171="",D171="keine",E171=""),"",IF(D171="Wie Nbedarf",VLOOKUP('N-Bedarf SK'!D169,PSollSK,3,FALSE)*E171, VLOOKUP(D171,PSollSK,3,FALSE)*E171)))</f>
        <v/>
      </c>
      <c r="G171" s="50" t="str">
        <f>IF(OR(D171="",D171="keine",E171=""),"",IF(D171="Wie Nbedarf",VLOOKUP('N-Bedarf SK'!D169,PSollSK,4,FALSE)*E171, VLOOKUP(D171,PSollSK,4,FALSE)*E171))</f>
        <v/>
      </c>
      <c r="H171" s="88"/>
      <c r="I171" s="49"/>
      <c r="J171" s="50" t="str">
        <f t="shared" si="8"/>
        <v/>
      </c>
      <c r="K171" s="50" t="str">
        <f t="shared" si="10"/>
        <v/>
      </c>
      <c r="L171" s="88"/>
      <c r="M171" s="49"/>
      <c r="N171" s="50" t="str">
        <f t="shared" si="9"/>
        <v/>
      </c>
      <c r="O171" s="50" t="str">
        <f t="shared" si="11"/>
        <v/>
      </c>
      <c r="P171" s="51"/>
      <c r="Q171" s="78" t="s">
        <v>261</v>
      </c>
      <c r="R171" s="49"/>
      <c r="S171" s="32" t="str">
        <f>IF(R171="","C",INDEX(Gehaltsklassen!A$11:A$15,MATCH(R171,Gehaltsklassen!D$11:D$15,1),1))</f>
        <v>C</v>
      </c>
      <c r="T171" s="49"/>
      <c r="U171" s="32" t="str">
        <f>IF(T171="","C",IF(T171="","C",IF(Q171="I",INDEX(Gehaltsklassen!A$11:A$15,MATCH(T171,Gehaltsklassen!C$11:C$15,1),1),IF(Q171="II",INDEX(Gehaltsklassen!A$11:A$15,MATCH(T171,Gehaltsklassen!D$11:D$15,1),1),IF(Q171="III",INDEX(Gehaltsklassen!A$11:A$15,MATCH(T171,Gehaltsklassen!E$11:E$15,1),1),"Falsche Bodenart")))))</f>
        <v>C</v>
      </c>
      <c r="V171" s="52" t="str">
        <f>IF(OR(C171=""),"",SUM(F171,J171,N171)*VLOOKUP(S171,Gehaltsklassen!$B$34:$D$38,2,FALSE))</f>
        <v/>
      </c>
      <c r="W171" s="52" t="str">
        <f>IF(OR(C171=""),"",SUM(F171,J171,N171)*VLOOKUP(S171,Gehaltsklassen!$B$34:$D$38,2,FALSE)*C171)</f>
        <v/>
      </c>
      <c r="X171" s="52" t="str">
        <f>IF(OR(C171=""),"",SUM(F171,J171,N171)*VLOOKUP(S171,Gehaltsklassen!$B$34:$D$38,3,FALSE))</f>
        <v/>
      </c>
      <c r="Y171" s="52" t="str">
        <f>IF(OR(C171=""),"",SUM(F171,J171,N171)*VLOOKUP(S171,Gehaltsklassen!$B$34:$D$38,3,FALSE)*C171)</f>
        <v/>
      </c>
      <c r="Z171" s="54" t="str">
        <f>IF(OR(C171=""),"",(SUM(G171,K171,O171)*VLOOKUP(U171,Gehaltsklassen!$B$34:$D$38,2,FALSE)))</f>
        <v/>
      </c>
      <c r="AA171" s="54" t="str">
        <f>IF(OR(C171=""),"",(SUM(G171,K171,O171)*VLOOKUP(U171,Gehaltsklassen!$B$34:$D$38,2,FALSE))*C171)</f>
        <v/>
      </c>
      <c r="AB171" s="53" t="str">
        <f>IF(OR(C171=""),"",(SUM(G171,K171,O171)*VLOOKUP(U171,Gehaltsklassen!$B$34:$D$38,3,FALSE)))</f>
        <v/>
      </c>
      <c r="AC171" s="53" t="str">
        <f>IF(OR(C171=""),"",(SUM(G171,K171,O171)*VLOOKUP(U171,Gehaltsklassen!$B$34:$D$38,3,FALSE))*C171)</f>
        <v/>
      </c>
    </row>
    <row r="172" spans="1:29" ht="31.9" customHeight="1" x14ac:dyDescent="0.2">
      <c r="A172" s="74" t="str">
        <f>IF(C172="","",MAX($A$11:A171)+1)</f>
        <v/>
      </c>
      <c r="B172" s="75" t="str">
        <f>IF('N-Bedarf-SK §13a'!B170="","",'N-Bedarf-SK §13a'!B170)</f>
        <v/>
      </c>
      <c r="C172" s="49" t="str">
        <f>IF('N-Bedarf-SK §13a'!C170="","",'N-Bedarf-SK §13a'!C170)</f>
        <v/>
      </c>
      <c r="D172" s="88" t="str">
        <f>IF('N-Bedarf-SK §13a'!D170="","",'N-Bedarf-SK §13a'!D170)</f>
        <v/>
      </c>
      <c r="E172" s="49" t="str">
        <f>IF('N-Bedarf-SK §13a'!G170="","",'N-Bedarf-SK §13a'!G170)</f>
        <v/>
      </c>
      <c r="F172" s="50" t="str">
        <f>IF(OR(D172="Spargel 2. Standjahr",D172="Spargel 1. Standjahr"),78,IF(OR(D172="",D172="keine",E172=""),"",IF(D172="Wie Nbedarf",VLOOKUP('N-Bedarf SK'!D170,PSollSK,3,FALSE)*E172, VLOOKUP(D172,PSollSK,3,FALSE)*E172)))</f>
        <v/>
      </c>
      <c r="G172" s="50" t="str">
        <f>IF(OR(D172="",D172="keine",E172=""),"",IF(D172="Wie Nbedarf",VLOOKUP('N-Bedarf SK'!D170,PSollSK,4,FALSE)*E172, VLOOKUP(D172,PSollSK,4,FALSE)*E172))</f>
        <v/>
      </c>
      <c r="H172" s="88"/>
      <c r="I172" s="49"/>
      <c r="J172" s="50" t="str">
        <f t="shared" si="8"/>
        <v/>
      </c>
      <c r="K172" s="50" t="str">
        <f t="shared" si="10"/>
        <v/>
      </c>
      <c r="L172" s="88"/>
      <c r="M172" s="49"/>
      <c r="N172" s="50" t="str">
        <f t="shared" si="9"/>
        <v/>
      </c>
      <c r="O172" s="50" t="str">
        <f t="shared" si="11"/>
        <v/>
      </c>
      <c r="P172" s="51"/>
      <c r="Q172" s="78" t="s">
        <v>261</v>
      </c>
      <c r="R172" s="49"/>
      <c r="S172" s="32" t="str">
        <f>IF(R172="","C",INDEX(Gehaltsklassen!A$11:A$15,MATCH(R172,Gehaltsklassen!D$11:D$15,1),1))</f>
        <v>C</v>
      </c>
      <c r="T172" s="49"/>
      <c r="U172" s="32" t="str">
        <f>IF(T172="","C",IF(T172="","C",IF(Q172="I",INDEX(Gehaltsklassen!A$11:A$15,MATCH(T172,Gehaltsklassen!C$11:C$15,1),1),IF(Q172="II",INDEX(Gehaltsklassen!A$11:A$15,MATCH(T172,Gehaltsklassen!D$11:D$15,1),1),IF(Q172="III",INDEX(Gehaltsklassen!A$11:A$15,MATCH(T172,Gehaltsklassen!E$11:E$15,1),1),"Falsche Bodenart")))))</f>
        <v>C</v>
      </c>
      <c r="V172" s="52" t="str">
        <f>IF(OR(C172=""),"",SUM(F172,J172,N172)*VLOOKUP(S172,Gehaltsklassen!$B$34:$D$38,2,FALSE))</f>
        <v/>
      </c>
      <c r="W172" s="52" t="str">
        <f>IF(OR(C172=""),"",SUM(F172,J172,N172)*VLOOKUP(S172,Gehaltsklassen!$B$34:$D$38,2,FALSE)*C172)</f>
        <v/>
      </c>
      <c r="X172" s="52" t="str">
        <f>IF(OR(C172=""),"",SUM(F172,J172,N172)*VLOOKUP(S172,Gehaltsklassen!$B$34:$D$38,3,FALSE))</f>
        <v/>
      </c>
      <c r="Y172" s="52" t="str">
        <f>IF(OR(C172=""),"",SUM(F172,J172,N172)*VLOOKUP(S172,Gehaltsklassen!$B$34:$D$38,3,FALSE)*C172)</f>
        <v/>
      </c>
      <c r="Z172" s="54" t="str">
        <f>IF(OR(C172=""),"",(SUM(G172,K172,O172)*VLOOKUP(U172,Gehaltsklassen!$B$34:$D$38,2,FALSE)))</f>
        <v/>
      </c>
      <c r="AA172" s="54" t="str">
        <f>IF(OR(C172=""),"",(SUM(G172,K172,O172)*VLOOKUP(U172,Gehaltsklassen!$B$34:$D$38,2,FALSE))*C172)</f>
        <v/>
      </c>
      <c r="AB172" s="53" t="str">
        <f>IF(OR(C172=""),"",(SUM(G172,K172,O172)*VLOOKUP(U172,Gehaltsklassen!$B$34:$D$38,3,FALSE)))</f>
        <v/>
      </c>
      <c r="AC172" s="53" t="str">
        <f>IF(OR(C172=""),"",(SUM(G172,K172,O172)*VLOOKUP(U172,Gehaltsklassen!$B$34:$D$38,3,FALSE))*C172)</f>
        <v/>
      </c>
    </row>
    <row r="173" spans="1:29" ht="31.9" customHeight="1" x14ac:dyDescent="0.2">
      <c r="A173" s="74" t="str">
        <f>IF(C173="","",MAX($A$11:A172)+1)</f>
        <v/>
      </c>
      <c r="B173" s="75" t="str">
        <f>IF('N-Bedarf-SK §13a'!B171="","",'N-Bedarf-SK §13a'!B171)</f>
        <v/>
      </c>
      <c r="C173" s="49" t="str">
        <f>IF('N-Bedarf-SK §13a'!C171="","",'N-Bedarf-SK §13a'!C171)</f>
        <v/>
      </c>
      <c r="D173" s="88" t="str">
        <f>IF('N-Bedarf-SK §13a'!D171="","",'N-Bedarf-SK §13a'!D171)</f>
        <v/>
      </c>
      <c r="E173" s="49" t="str">
        <f>IF('N-Bedarf-SK §13a'!G171="","",'N-Bedarf-SK §13a'!G171)</f>
        <v/>
      </c>
      <c r="F173" s="50" t="str">
        <f>IF(OR(D173="Spargel 2. Standjahr",D173="Spargel 1. Standjahr"),78,IF(OR(D173="",D173="keine",E173=""),"",IF(D173="Wie Nbedarf",VLOOKUP('N-Bedarf SK'!D171,PSollSK,3,FALSE)*E173, VLOOKUP(D173,PSollSK,3,FALSE)*E173)))</f>
        <v/>
      </c>
      <c r="G173" s="50" t="str">
        <f>IF(OR(D173="",D173="keine",E173=""),"",IF(D173="Wie Nbedarf",VLOOKUP('N-Bedarf SK'!D171,PSollSK,4,FALSE)*E173, VLOOKUP(D173,PSollSK,4,FALSE)*E173))</f>
        <v/>
      </c>
      <c r="H173" s="88"/>
      <c r="I173" s="49"/>
      <c r="J173" s="50" t="str">
        <f t="shared" si="8"/>
        <v/>
      </c>
      <c r="K173" s="50" t="str">
        <f t="shared" si="10"/>
        <v/>
      </c>
      <c r="L173" s="88"/>
      <c r="M173" s="49"/>
      <c r="N173" s="50" t="str">
        <f t="shared" si="9"/>
        <v/>
      </c>
      <c r="O173" s="50" t="str">
        <f t="shared" si="11"/>
        <v/>
      </c>
      <c r="P173" s="51"/>
      <c r="Q173" s="78" t="s">
        <v>261</v>
      </c>
      <c r="R173" s="49"/>
      <c r="S173" s="32" t="str">
        <f>IF(R173="","C",INDEX(Gehaltsklassen!A$11:A$15,MATCH(R173,Gehaltsklassen!D$11:D$15,1),1))</f>
        <v>C</v>
      </c>
      <c r="T173" s="49"/>
      <c r="U173" s="32" t="str">
        <f>IF(T173="","C",IF(T173="","C",IF(Q173="I",INDEX(Gehaltsklassen!A$11:A$15,MATCH(T173,Gehaltsklassen!C$11:C$15,1),1),IF(Q173="II",INDEX(Gehaltsklassen!A$11:A$15,MATCH(T173,Gehaltsklassen!D$11:D$15,1),1),IF(Q173="III",INDEX(Gehaltsklassen!A$11:A$15,MATCH(T173,Gehaltsklassen!E$11:E$15,1),1),"Falsche Bodenart")))))</f>
        <v>C</v>
      </c>
      <c r="V173" s="52" t="str">
        <f>IF(OR(C173=""),"",SUM(F173,J173,N173)*VLOOKUP(S173,Gehaltsklassen!$B$34:$D$38,2,FALSE))</f>
        <v/>
      </c>
      <c r="W173" s="52" t="str">
        <f>IF(OR(C173=""),"",SUM(F173,J173,N173)*VLOOKUP(S173,Gehaltsklassen!$B$34:$D$38,2,FALSE)*C173)</f>
        <v/>
      </c>
      <c r="X173" s="52" t="str">
        <f>IF(OR(C173=""),"",SUM(F173,J173,N173)*VLOOKUP(S173,Gehaltsklassen!$B$34:$D$38,3,FALSE))</f>
        <v/>
      </c>
      <c r="Y173" s="52" t="str">
        <f>IF(OR(C173=""),"",SUM(F173,J173,N173)*VLOOKUP(S173,Gehaltsklassen!$B$34:$D$38,3,FALSE)*C173)</f>
        <v/>
      </c>
      <c r="Z173" s="54" t="str">
        <f>IF(OR(C173=""),"",(SUM(G173,K173,O173)*VLOOKUP(U173,Gehaltsklassen!$B$34:$D$38,2,FALSE)))</f>
        <v/>
      </c>
      <c r="AA173" s="54" t="str">
        <f>IF(OR(C173=""),"",(SUM(G173,K173,O173)*VLOOKUP(U173,Gehaltsklassen!$B$34:$D$38,2,FALSE))*C173)</f>
        <v/>
      </c>
      <c r="AB173" s="53" t="str">
        <f>IF(OR(C173=""),"",(SUM(G173,K173,O173)*VLOOKUP(U173,Gehaltsklassen!$B$34:$D$38,3,FALSE)))</f>
        <v/>
      </c>
      <c r="AC173" s="53" t="str">
        <f>IF(OR(C173=""),"",(SUM(G173,K173,O173)*VLOOKUP(U173,Gehaltsklassen!$B$34:$D$38,3,FALSE))*C173)</f>
        <v/>
      </c>
    </row>
    <row r="174" spans="1:29" ht="31.9" customHeight="1" x14ac:dyDescent="0.2">
      <c r="A174" s="74" t="str">
        <f>IF(C174="","",MAX($A$11:A173)+1)</f>
        <v/>
      </c>
      <c r="B174" s="75" t="str">
        <f>IF('N-Bedarf-SK §13a'!B172="","",'N-Bedarf-SK §13a'!B172)</f>
        <v/>
      </c>
      <c r="C174" s="49" t="str">
        <f>IF('N-Bedarf-SK §13a'!C172="","",'N-Bedarf-SK §13a'!C172)</f>
        <v/>
      </c>
      <c r="D174" s="88" t="str">
        <f>IF('N-Bedarf-SK §13a'!D172="","",'N-Bedarf-SK §13a'!D172)</f>
        <v/>
      </c>
      <c r="E174" s="49" t="str">
        <f>IF('N-Bedarf-SK §13a'!G172="","",'N-Bedarf-SK §13a'!G172)</f>
        <v/>
      </c>
      <c r="F174" s="50" t="str">
        <f>IF(OR(D174="Spargel 2. Standjahr",D174="Spargel 1. Standjahr"),78,IF(OR(D174="",D174="keine",E174=""),"",IF(D174="Wie Nbedarf",VLOOKUP('N-Bedarf SK'!D172,PSollSK,3,FALSE)*E174, VLOOKUP(D174,PSollSK,3,FALSE)*E174)))</f>
        <v/>
      </c>
      <c r="G174" s="50" t="str">
        <f>IF(OR(D174="",D174="keine",E174=""),"",IF(D174="Wie Nbedarf",VLOOKUP('N-Bedarf SK'!D172,PSollSK,4,FALSE)*E174, VLOOKUP(D174,PSollSK,4,FALSE)*E174))</f>
        <v/>
      </c>
      <c r="H174" s="88"/>
      <c r="I174" s="49"/>
      <c r="J174" s="50" t="str">
        <f t="shared" si="8"/>
        <v/>
      </c>
      <c r="K174" s="50" t="str">
        <f t="shared" si="10"/>
        <v/>
      </c>
      <c r="L174" s="88"/>
      <c r="M174" s="49"/>
      <c r="N174" s="50" t="str">
        <f t="shared" si="9"/>
        <v/>
      </c>
      <c r="O174" s="50" t="str">
        <f t="shared" si="11"/>
        <v/>
      </c>
      <c r="P174" s="51"/>
      <c r="Q174" s="78" t="s">
        <v>261</v>
      </c>
      <c r="R174" s="49"/>
      <c r="S174" s="32" t="str">
        <f>IF(R174="","C",INDEX(Gehaltsklassen!A$11:A$15,MATCH(R174,Gehaltsklassen!D$11:D$15,1),1))</f>
        <v>C</v>
      </c>
      <c r="T174" s="49"/>
      <c r="U174" s="32" t="str">
        <f>IF(T174="","C",IF(T174="","C",IF(Q174="I",INDEX(Gehaltsklassen!A$11:A$15,MATCH(T174,Gehaltsklassen!C$11:C$15,1),1),IF(Q174="II",INDEX(Gehaltsklassen!A$11:A$15,MATCH(T174,Gehaltsklassen!D$11:D$15,1),1),IF(Q174="III",INDEX(Gehaltsklassen!A$11:A$15,MATCH(T174,Gehaltsklassen!E$11:E$15,1),1),"Falsche Bodenart")))))</f>
        <v>C</v>
      </c>
      <c r="V174" s="52" t="str">
        <f>IF(OR(C174=""),"",SUM(F174,J174,N174)*VLOOKUP(S174,Gehaltsklassen!$B$34:$D$38,2,FALSE))</f>
        <v/>
      </c>
      <c r="W174" s="52" t="str">
        <f>IF(OR(C174=""),"",SUM(F174,J174,N174)*VLOOKUP(S174,Gehaltsklassen!$B$34:$D$38,2,FALSE)*C174)</f>
        <v/>
      </c>
      <c r="X174" s="52" t="str">
        <f>IF(OR(C174=""),"",SUM(F174,J174,N174)*VLOOKUP(S174,Gehaltsklassen!$B$34:$D$38,3,FALSE))</f>
        <v/>
      </c>
      <c r="Y174" s="52" t="str">
        <f>IF(OR(C174=""),"",SUM(F174,J174,N174)*VLOOKUP(S174,Gehaltsklassen!$B$34:$D$38,3,FALSE)*C174)</f>
        <v/>
      </c>
      <c r="Z174" s="54" t="str">
        <f>IF(OR(C174=""),"",(SUM(G174,K174,O174)*VLOOKUP(U174,Gehaltsklassen!$B$34:$D$38,2,FALSE)))</f>
        <v/>
      </c>
      <c r="AA174" s="54" t="str">
        <f>IF(OR(C174=""),"",(SUM(G174,K174,O174)*VLOOKUP(U174,Gehaltsklassen!$B$34:$D$38,2,FALSE))*C174)</f>
        <v/>
      </c>
      <c r="AB174" s="53" t="str">
        <f>IF(OR(C174=""),"",(SUM(G174,K174,O174)*VLOOKUP(U174,Gehaltsklassen!$B$34:$D$38,3,FALSE)))</f>
        <v/>
      </c>
      <c r="AC174" s="53" t="str">
        <f>IF(OR(C174=""),"",(SUM(G174,K174,O174)*VLOOKUP(U174,Gehaltsklassen!$B$34:$D$38,3,FALSE))*C174)</f>
        <v/>
      </c>
    </row>
    <row r="175" spans="1:29" ht="31.9" customHeight="1" x14ac:dyDescent="0.2">
      <c r="A175" s="74" t="str">
        <f>IF(C175="","",MAX($A$11:A174)+1)</f>
        <v/>
      </c>
      <c r="B175" s="75" t="str">
        <f>IF('N-Bedarf-SK §13a'!B173="","",'N-Bedarf-SK §13a'!B173)</f>
        <v/>
      </c>
      <c r="C175" s="49" t="str">
        <f>IF('N-Bedarf-SK §13a'!C173="","",'N-Bedarf-SK §13a'!C173)</f>
        <v/>
      </c>
      <c r="D175" s="88" t="str">
        <f>IF('N-Bedarf-SK §13a'!D173="","",'N-Bedarf-SK §13a'!D173)</f>
        <v/>
      </c>
      <c r="E175" s="49" t="str">
        <f>IF('N-Bedarf-SK §13a'!G173="","",'N-Bedarf-SK §13a'!G173)</f>
        <v/>
      </c>
      <c r="F175" s="50" t="str">
        <f>IF(OR(D175="Spargel 2. Standjahr",D175="Spargel 1. Standjahr"),78,IF(OR(D175="",D175="keine",E175=""),"",IF(D175="Wie Nbedarf",VLOOKUP('N-Bedarf SK'!D173,PSollSK,3,FALSE)*E175, VLOOKUP(D175,PSollSK,3,FALSE)*E175)))</f>
        <v/>
      </c>
      <c r="G175" s="50" t="str">
        <f>IF(OR(D175="",D175="keine",E175=""),"",IF(D175="Wie Nbedarf",VLOOKUP('N-Bedarf SK'!D173,PSollSK,4,FALSE)*E175, VLOOKUP(D175,PSollSK,4,FALSE)*E175))</f>
        <v/>
      </c>
      <c r="H175" s="88"/>
      <c r="I175" s="49"/>
      <c r="J175" s="50" t="str">
        <f t="shared" si="8"/>
        <v/>
      </c>
      <c r="K175" s="50" t="str">
        <f t="shared" si="10"/>
        <v/>
      </c>
      <c r="L175" s="88"/>
      <c r="M175" s="49"/>
      <c r="N175" s="50" t="str">
        <f t="shared" si="9"/>
        <v/>
      </c>
      <c r="O175" s="50" t="str">
        <f t="shared" si="11"/>
        <v/>
      </c>
      <c r="P175" s="51"/>
      <c r="Q175" s="78" t="s">
        <v>261</v>
      </c>
      <c r="R175" s="49"/>
      <c r="S175" s="32" t="str">
        <f>IF(R175="","C",INDEX(Gehaltsklassen!A$11:A$15,MATCH(R175,Gehaltsklassen!D$11:D$15,1),1))</f>
        <v>C</v>
      </c>
      <c r="T175" s="49"/>
      <c r="U175" s="32" t="str">
        <f>IF(T175="","C",IF(T175="","C",IF(Q175="I",INDEX(Gehaltsklassen!A$11:A$15,MATCH(T175,Gehaltsklassen!C$11:C$15,1),1),IF(Q175="II",INDEX(Gehaltsklassen!A$11:A$15,MATCH(T175,Gehaltsklassen!D$11:D$15,1),1),IF(Q175="III",INDEX(Gehaltsklassen!A$11:A$15,MATCH(T175,Gehaltsklassen!E$11:E$15,1),1),"Falsche Bodenart")))))</f>
        <v>C</v>
      </c>
      <c r="V175" s="52" t="str">
        <f>IF(OR(C175=""),"",SUM(F175,J175,N175)*VLOOKUP(S175,Gehaltsklassen!$B$34:$D$38,2,FALSE))</f>
        <v/>
      </c>
      <c r="W175" s="52" t="str">
        <f>IF(OR(C175=""),"",SUM(F175,J175,N175)*VLOOKUP(S175,Gehaltsklassen!$B$34:$D$38,2,FALSE)*C175)</f>
        <v/>
      </c>
      <c r="X175" s="52" t="str">
        <f>IF(OR(C175=""),"",SUM(F175,J175,N175)*VLOOKUP(S175,Gehaltsklassen!$B$34:$D$38,3,FALSE))</f>
        <v/>
      </c>
      <c r="Y175" s="52" t="str">
        <f>IF(OR(C175=""),"",SUM(F175,J175,N175)*VLOOKUP(S175,Gehaltsklassen!$B$34:$D$38,3,FALSE)*C175)</f>
        <v/>
      </c>
      <c r="Z175" s="54" t="str">
        <f>IF(OR(C175=""),"",(SUM(G175,K175,O175)*VLOOKUP(U175,Gehaltsklassen!$B$34:$D$38,2,FALSE)))</f>
        <v/>
      </c>
      <c r="AA175" s="54" t="str">
        <f>IF(OR(C175=""),"",(SUM(G175,K175,O175)*VLOOKUP(U175,Gehaltsklassen!$B$34:$D$38,2,FALSE))*C175)</f>
        <v/>
      </c>
      <c r="AB175" s="53" t="str">
        <f>IF(OR(C175=""),"",(SUM(G175,K175,O175)*VLOOKUP(U175,Gehaltsklassen!$B$34:$D$38,3,FALSE)))</f>
        <v/>
      </c>
      <c r="AC175" s="53" t="str">
        <f>IF(OR(C175=""),"",(SUM(G175,K175,O175)*VLOOKUP(U175,Gehaltsklassen!$B$34:$D$38,3,FALSE))*C175)</f>
        <v/>
      </c>
    </row>
    <row r="176" spans="1:29" ht="31.9" customHeight="1" x14ac:dyDescent="0.2">
      <c r="A176" s="74" t="str">
        <f>IF(C176="","",MAX($A$11:A175)+1)</f>
        <v/>
      </c>
      <c r="B176" s="75" t="str">
        <f>IF('N-Bedarf-SK §13a'!B174="","",'N-Bedarf-SK §13a'!B174)</f>
        <v/>
      </c>
      <c r="C176" s="49" t="str">
        <f>IF('N-Bedarf-SK §13a'!C174="","",'N-Bedarf-SK §13a'!C174)</f>
        <v/>
      </c>
      <c r="D176" s="88" t="str">
        <f>IF('N-Bedarf-SK §13a'!D174="","",'N-Bedarf-SK §13a'!D174)</f>
        <v/>
      </c>
      <c r="E176" s="49" t="str">
        <f>IF('N-Bedarf-SK §13a'!G174="","",'N-Bedarf-SK §13a'!G174)</f>
        <v/>
      </c>
      <c r="F176" s="50" t="str">
        <f>IF(OR(D176="Spargel 2. Standjahr",D176="Spargel 1. Standjahr"),78,IF(OR(D176="",D176="keine",E176=""),"",IF(D176="Wie Nbedarf",VLOOKUP('N-Bedarf SK'!D174,PSollSK,3,FALSE)*E176, VLOOKUP(D176,PSollSK,3,FALSE)*E176)))</f>
        <v/>
      </c>
      <c r="G176" s="50" t="str">
        <f>IF(OR(D176="",D176="keine",E176=""),"",IF(D176="Wie Nbedarf",VLOOKUP('N-Bedarf SK'!D174,PSollSK,4,FALSE)*E176, VLOOKUP(D176,PSollSK,4,FALSE)*E176))</f>
        <v/>
      </c>
      <c r="H176" s="88"/>
      <c r="I176" s="49"/>
      <c r="J176" s="50" t="str">
        <f t="shared" si="8"/>
        <v/>
      </c>
      <c r="K176" s="50" t="str">
        <f t="shared" si="10"/>
        <v/>
      </c>
      <c r="L176" s="88"/>
      <c r="M176" s="49"/>
      <c r="N176" s="50" t="str">
        <f t="shared" si="9"/>
        <v/>
      </c>
      <c r="O176" s="50" t="str">
        <f t="shared" si="11"/>
        <v/>
      </c>
      <c r="P176" s="51"/>
      <c r="Q176" s="78" t="s">
        <v>261</v>
      </c>
      <c r="R176" s="49"/>
      <c r="S176" s="32" t="str">
        <f>IF(R176="","C",INDEX(Gehaltsklassen!A$11:A$15,MATCH(R176,Gehaltsklassen!D$11:D$15,1),1))</f>
        <v>C</v>
      </c>
      <c r="T176" s="49"/>
      <c r="U176" s="32" t="str">
        <f>IF(T176="","C",IF(T176="","C",IF(Q176="I",INDEX(Gehaltsklassen!A$11:A$15,MATCH(T176,Gehaltsklassen!C$11:C$15,1),1),IF(Q176="II",INDEX(Gehaltsklassen!A$11:A$15,MATCH(T176,Gehaltsklassen!D$11:D$15,1),1),IF(Q176="III",INDEX(Gehaltsklassen!A$11:A$15,MATCH(T176,Gehaltsklassen!E$11:E$15,1),1),"Falsche Bodenart")))))</f>
        <v>C</v>
      </c>
      <c r="V176" s="52" t="str">
        <f>IF(OR(C176=""),"",SUM(F176,J176,N176)*VLOOKUP(S176,Gehaltsklassen!$B$34:$D$38,2,FALSE))</f>
        <v/>
      </c>
      <c r="W176" s="52" t="str">
        <f>IF(OR(C176=""),"",SUM(F176,J176,N176)*VLOOKUP(S176,Gehaltsklassen!$B$34:$D$38,2,FALSE)*C176)</f>
        <v/>
      </c>
      <c r="X176" s="52" t="str">
        <f>IF(OR(C176=""),"",SUM(F176,J176,N176)*VLOOKUP(S176,Gehaltsklassen!$B$34:$D$38,3,FALSE))</f>
        <v/>
      </c>
      <c r="Y176" s="52" t="str">
        <f>IF(OR(C176=""),"",SUM(F176,J176,N176)*VLOOKUP(S176,Gehaltsklassen!$B$34:$D$38,3,FALSE)*C176)</f>
        <v/>
      </c>
      <c r="Z176" s="54" t="str">
        <f>IF(OR(C176=""),"",(SUM(G176,K176,O176)*VLOOKUP(U176,Gehaltsklassen!$B$34:$D$38,2,FALSE)))</f>
        <v/>
      </c>
      <c r="AA176" s="54" t="str">
        <f>IF(OR(C176=""),"",(SUM(G176,K176,O176)*VLOOKUP(U176,Gehaltsklassen!$B$34:$D$38,2,FALSE))*C176)</f>
        <v/>
      </c>
      <c r="AB176" s="53" t="str">
        <f>IF(OR(C176=""),"",(SUM(G176,K176,O176)*VLOOKUP(U176,Gehaltsklassen!$B$34:$D$38,3,FALSE)))</f>
        <v/>
      </c>
      <c r="AC176" s="53" t="str">
        <f>IF(OR(C176=""),"",(SUM(G176,K176,O176)*VLOOKUP(U176,Gehaltsklassen!$B$34:$D$38,3,FALSE))*C176)</f>
        <v/>
      </c>
    </row>
    <row r="177" spans="1:29" ht="31.9" customHeight="1" x14ac:dyDescent="0.2">
      <c r="A177" s="74" t="str">
        <f>IF(C177="","",MAX($A$11:A176)+1)</f>
        <v/>
      </c>
      <c r="B177" s="75" t="str">
        <f>IF('N-Bedarf-SK §13a'!B175="","",'N-Bedarf-SK §13a'!B175)</f>
        <v/>
      </c>
      <c r="C177" s="49" t="str">
        <f>IF('N-Bedarf-SK §13a'!C175="","",'N-Bedarf-SK §13a'!C175)</f>
        <v/>
      </c>
      <c r="D177" s="88" t="str">
        <f>IF('N-Bedarf-SK §13a'!D175="","",'N-Bedarf-SK §13a'!D175)</f>
        <v/>
      </c>
      <c r="E177" s="49" t="str">
        <f>IF('N-Bedarf-SK §13a'!G175="","",'N-Bedarf-SK §13a'!G175)</f>
        <v/>
      </c>
      <c r="F177" s="50" t="str">
        <f>IF(OR(D177="Spargel 2. Standjahr",D177="Spargel 1. Standjahr"),78,IF(OR(D177="",D177="keine",E177=""),"",IF(D177="Wie Nbedarf",VLOOKUP('N-Bedarf SK'!D175,PSollSK,3,FALSE)*E177, VLOOKUP(D177,PSollSK,3,FALSE)*E177)))</f>
        <v/>
      </c>
      <c r="G177" s="50" t="str">
        <f>IF(OR(D177="",D177="keine",E177=""),"",IF(D177="Wie Nbedarf",VLOOKUP('N-Bedarf SK'!D175,PSollSK,4,FALSE)*E177, VLOOKUP(D177,PSollSK,4,FALSE)*E177))</f>
        <v/>
      </c>
      <c r="H177" s="88"/>
      <c r="I177" s="49"/>
      <c r="J177" s="50" t="str">
        <f t="shared" si="8"/>
        <v/>
      </c>
      <c r="K177" s="50" t="str">
        <f t="shared" si="10"/>
        <v/>
      </c>
      <c r="L177" s="88"/>
      <c r="M177" s="49"/>
      <c r="N177" s="50" t="str">
        <f t="shared" si="9"/>
        <v/>
      </c>
      <c r="O177" s="50" t="str">
        <f t="shared" si="11"/>
        <v/>
      </c>
      <c r="P177" s="51"/>
      <c r="Q177" s="78" t="s">
        <v>261</v>
      </c>
      <c r="R177" s="49"/>
      <c r="S177" s="32" t="str">
        <f>IF(R177="","C",INDEX(Gehaltsklassen!A$11:A$15,MATCH(R177,Gehaltsklassen!D$11:D$15,1),1))</f>
        <v>C</v>
      </c>
      <c r="T177" s="49"/>
      <c r="U177" s="32" t="str">
        <f>IF(T177="","C",IF(T177="","C",IF(Q177="I",INDEX(Gehaltsklassen!A$11:A$15,MATCH(T177,Gehaltsklassen!C$11:C$15,1),1),IF(Q177="II",INDEX(Gehaltsklassen!A$11:A$15,MATCH(T177,Gehaltsklassen!D$11:D$15,1),1),IF(Q177="III",INDEX(Gehaltsklassen!A$11:A$15,MATCH(T177,Gehaltsklassen!E$11:E$15,1),1),"Falsche Bodenart")))))</f>
        <v>C</v>
      </c>
      <c r="V177" s="52" t="str">
        <f>IF(OR(C177=""),"",SUM(F177,J177,N177)*VLOOKUP(S177,Gehaltsklassen!$B$34:$D$38,2,FALSE))</f>
        <v/>
      </c>
      <c r="W177" s="52" t="str">
        <f>IF(OR(C177=""),"",SUM(F177,J177,N177)*VLOOKUP(S177,Gehaltsklassen!$B$34:$D$38,2,FALSE)*C177)</f>
        <v/>
      </c>
      <c r="X177" s="52" t="str">
        <f>IF(OR(C177=""),"",SUM(F177,J177,N177)*VLOOKUP(S177,Gehaltsklassen!$B$34:$D$38,3,FALSE))</f>
        <v/>
      </c>
      <c r="Y177" s="52" t="str">
        <f>IF(OR(C177=""),"",SUM(F177,J177,N177)*VLOOKUP(S177,Gehaltsklassen!$B$34:$D$38,3,FALSE)*C177)</f>
        <v/>
      </c>
      <c r="Z177" s="54" t="str">
        <f>IF(OR(C177=""),"",(SUM(G177,K177,O177)*VLOOKUP(U177,Gehaltsklassen!$B$34:$D$38,2,FALSE)))</f>
        <v/>
      </c>
      <c r="AA177" s="54" t="str">
        <f>IF(OR(C177=""),"",(SUM(G177,K177,O177)*VLOOKUP(U177,Gehaltsklassen!$B$34:$D$38,2,FALSE))*C177)</f>
        <v/>
      </c>
      <c r="AB177" s="53" t="str">
        <f>IF(OR(C177=""),"",(SUM(G177,K177,O177)*VLOOKUP(U177,Gehaltsklassen!$B$34:$D$38,3,FALSE)))</f>
        <v/>
      </c>
      <c r="AC177" s="53" t="str">
        <f>IF(OR(C177=""),"",(SUM(G177,K177,O177)*VLOOKUP(U177,Gehaltsklassen!$B$34:$D$38,3,FALSE))*C177)</f>
        <v/>
      </c>
    </row>
    <row r="178" spans="1:29" ht="31.9" customHeight="1" x14ac:dyDescent="0.2">
      <c r="A178" s="74" t="str">
        <f>IF(C178="","",MAX($A$11:A177)+1)</f>
        <v/>
      </c>
      <c r="B178" s="75" t="str">
        <f>IF('N-Bedarf-SK §13a'!B176="","",'N-Bedarf-SK §13a'!B176)</f>
        <v/>
      </c>
      <c r="C178" s="49" t="str">
        <f>IF('N-Bedarf-SK §13a'!C176="","",'N-Bedarf-SK §13a'!C176)</f>
        <v/>
      </c>
      <c r="D178" s="88" t="str">
        <f>IF('N-Bedarf-SK §13a'!D176="","",'N-Bedarf-SK §13a'!D176)</f>
        <v/>
      </c>
      <c r="E178" s="49" t="str">
        <f>IF('N-Bedarf-SK §13a'!G176="","",'N-Bedarf-SK §13a'!G176)</f>
        <v/>
      </c>
      <c r="F178" s="50" t="str">
        <f>IF(OR(D178="Spargel 2. Standjahr",D178="Spargel 1. Standjahr"),78,IF(OR(D178="",D178="keine",E178=""),"",IF(D178="Wie Nbedarf",VLOOKUP('N-Bedarf SK'!D176,PSollSK,3,FALSE)*E178, VLOOKUP(D178,PSollSK,3,FALSE)*E178)))</f>
        <v/>
      </c>
      <c r="G178" s="50" t="str">
        <f>IF(OR(D178="",D178="keine",E178=""),"",IF(D178="Wie Nbedarf",VLOOKUP('N-Bedarf SK'!D176,PSollSK,4,FALSE)*E178, VLOOKUP(D178,PSollSK,4,FALSE)*E178))</f>
        <v/>
      </c>
      <c r="H178" s="88"/>
      <c r="I178" s="49"/>
      <c r="J178" s="50" t="str">
        <f t="shared" si="8"/>
        <v/>
      </c>
      <c r="K178" s="50" t="str">
        <f t="shared" si="10"/>
        <v/>
      </c>
      <c r="L178" s="88"/>
      <c r="M178" s="49"/>
      <c r="N178" s="50" t="str">
        <f t="shared" si="9"/>
        <v/>
      </c>
      <c r="O178" s="50" t="str">
        <f t="shared" si="11"/>
        <v/>
      </c>
      <c r="P178" s="51"/>
      <c r="Q178" s="78" t="s">
        <v>261</v>
      </c>
      <c r="R178" s="49"/>
      <c r="S178" s="32" t="str">
        <f>IF(R178="","C",INDEX(Gehaltsklassen!A$11:A$15,MATCH(R178,Gehaltsklassen!D$11:D$15,1),1))</f>
        <v>C</v>
      </c>
      <c r="T178" s="49"/>
      <c r="U178" s="32" t="str">
        <f>IF(T178="","C",IF(T178="","C",IF(Q178="I",INDEX(Gehaltsklassen!A$11:A$15,MATCH(T178,Gehaltsklassen!C$11:C$15,1),1),IF(Q178="II",INDEX(Gehaltsklassen!A$11:A$15,MATCH(T178,Gehaltsklassen!D$11:D$15,1),1),IF(Q178="III",INDEX(Gehaltsklassen!A$11:A$15,MATCH(T178,Gehaltsklassen!E$11:E$15,1),1),"Falsche Bodenart")))))</f>
        <v>C</v>
      </c>
      <c r="V178" s="52" t="str">
        <f>IF(OR(C178=""),"",SUM(F178,J178,N178)*VLOOKUP(S178,Gehaltsklassen!$B$34:$D$38,2,FALSE))</f>
        <v/>
      </c>
      <c r="W178" s="52" t="str">
        <f>IF(OR(C178=""),"",SUM(F178,J178,N178)*VLOOKUP(S178,Gehaltsklassen!$B$34:$D$38,2,FALSE)*C178)</f>
        <v/>
      </c>
      <c r="X178" s="52" t="str">
        <f>IF(OR(C178=""),"",SUM(F178,J178,N178)*VLOOKUP(S178,Gehaltsklassen!$B$34:$D$38,3,FALSE))</f>
        <v/>
      </c>
      <c r="Y178" s="52" t="str">
        <f>IF(OR(C178=""),"",SUM(F178,J178,N178)*VLOOKUP(S178,Gehaltsklassen!$B$34:$D$38,3,FALSE)*C178)</f>
        <v/>
      </c>
      <c r="Z178" s="54" t="str">
        <f>IF(OR(C178=""),"",(SUM(G178,K178,O178)*VLOOKUP(U178,Gehaltsklassen!$B$34:$D$38,2,FALSE)))</f>
        <v/>
      </c>
      <c r="AA178" s="54" t="str">
        <f>IF(OR(C178=""),"",(SUM(G178,K178,O178)*VLOOKUP(U178,Gehaltsklassen!$B$34:$D$38,2,FALSE))*C178)</f>
        <v/>
      </c>
      <c r="AB178" s="53" t="str">
        <f>IF(OR(C178=""),"",(SUM(G178,K178,O178)*VLOOKUP(U178,Gehaltsklassen!$B$34:$D$38,3,FALSE)))</f>
        <v/>
      </c>
      <c r="AC178" s="53" t="str">
        <f>IF(OR(C178=""),"",(SUM(G178,K178,O178)*VLOOKUP(U178,Gehaltsklassen!$B$34:$D$38,3,FALSE))*C178)</f>
        <v/>
      </c>
    </row>
    <row r="179" spans="1:29" ht="31.9" customHeight="1" x14ac:dyDescent="0.2">
      <c r="A179" s="74" t="str">
        <f>IF(C179="","",MAX($A$11:A178)+1)</f>
        <v/>
      </c>
      <c r="B179" s="75" t="str">
        <f>IF('N-Bedarf-SK §13a'!B177="","",'N-Bedarf-SK §13a'!B177)</f>
        <v/>
      </c>
      <c r="C179" s="49" t="str">
        <f>IF('N-Bedarf-SK §13a'!C177="","",'N-Bedarf-SK §13a'!C177)</f>
        <v/>
      </c>
      <c r="D179" s="88" t="str">
        <f>IF('N-Bedarf-SK §13a'!D177="","",'N-Bedarf-SK §13a'!D177)</f>
        <v/>
      </c>
      <c r="E179" s="49" t="str">
        <f>IF('N-Bedarf-SK §13a'!G177="","",'N-Bedarf-SK §13a'!G177)</f>
        <v/>
      </c>
      <c r="F179" s="50" t="str">
        <f>IF(OR(D179="Spargel 2. Standjahr",D179="Spargel 1. Standjahr"),78,IF(OR(D179="",D179="keine",E179=""),"",IF(D179="Wie Nbedarf",VLOOKUP('N-Bedarf SK'!D177,PSollSK,3,FALSE)*E179, VLOOKUP(D179,PSollSK,3,FALSE)*E179)))</f>
        <v/>
      </c>
      <c r="G179" s="50" t="str">
        <f>IF(OR(D179="",D179="keine",E179=""),"",IF(D179="Wie Nbedarf",VLOOKUP('N-Bedarf SK'!D177,PSollSK,4,FALSE)*E179, VLOOKUP(D179,PSollSK,4,FALSE)*E179))</f>
        <v/>
      </c>
      <c r="H179" s="88"/>
      <c r="I179" s="49"/>
      <c r="J179" s="50" t="str">
        <f t="shared" si="8"/>
        <v/>
      </c>
      <c r="K179" s="50" t="str">
        <f t="shared" si="10"/>
        <v/>
      </c>
      <c r="L179" s="88"/>
      <c r="M179" s="49"/>
      <c r="N179" s="50" t="str">
        <f t="shared" si="9"/>
        <v/>
      </c>
      <c r="O179" s="50" t="str">
        <f t="shared" si="11"/>
        <v/>
      </c>
      <c r="P179" s="51"/>
      <c r="Q179" s="78" t="s">
        <v>261</v>
      </c>
      <c r="R179" s="49"/>
      <c r="S179" s="32" t="str">
        <f>IF(R179="","C",INDEX(Gehaltsklassen!A$11:A$15,MATCH(R179,Gehaltsklassen!D$11:D$15,1),1))</f>
        <v>C</v>
      </c>
      <c r="T179" s="49"/>
      <c r="U179" s="32" t="str">
        <f>IF(T179="","C",IF(T179="","C",IF(Q179="I",INDEX(Gehaltsklassen!A$11:A$15,MATCH(T179,Gehaltsklassen!C$11:C$15,1),1),IF(Q179="II",INDEX(Gehaltsklassen!A$11:A$15,MATCH(T179,Gehaltsklassen!D$11:D$15,1),1),IF(Q179="III",INDEX(Gehaltsklassen!A$11:A$15,MATCH(T179,Gehaltsklassen!E$11:E$15,1),1),"Falsche Bodenart")))))</f>
        <v>C</v>
      </c>
      <c r="V179" s="52" t="str">
        <f>IF(OR(C179=""),"",SUM(F179,J179,N179)*VLOOKUP(S179,Gehaltsklassen!$B$34:$D$38,2,FALSE))</f>
        <v/>
      </c>
      <c r="W179" s="52" t="str">
        <f>IF(OR(C179=""),"",SUM(F179,J179,N179)*VLOOKUP(S179,Gehaltsklassen!$B$34:$D$38,2,FALSE)*C179)</f>
        <v/>
      </c>
      <c r="X179" s="52" t="str">
        <f>IF(OR(C179=""),"",SUM(F179,J179,N179)*VLOOKUP(S179,Gehaltsklassen!$B$34:$D$38,3,FALSE))</f>
        <v/>
      </c>
      <c r="Y179" s="52" t="str">
        <f>IF(OR(C179=""),"",SUM(F179,J179,N179)*VLOOKUP(S179,Gehaltsklassen!$B$34:$D$38,3,FALSE)*C179)</f>
        <v/>
      </c>
      <c r="Z179" s="54" t="str">
        <f>IF(OR(C179=""),"",(SUM(G179,K179,O179)*VLOOKUP(U179,Gehaltsklassen!$B$34:$D$38,2,FALSE)))</f>
        <v/>
      </c>
      <c r="AA179" s="54" t="str">
        <f>IF(OR(C179=""),"",(SUM(G179,K179,O179)*VLOOKUP(U179,Gehaltsklassen!$B$34:$D$38,2,FALSE))*C179)</f>
        <v/>
      </c>
      <c r="AB179" s="53" t="str">
        <f>IF(OR(C179=""),"",(SUM(G179,K179,O179)*VLOOKUP(U179,Gehaltsklassen!$B$34:$D$38,3,FALSE)))</f>
        <v/>
      </c>
      <c r="AC179" s="53" t="str">
        <f>IF(OR(C179=""),"",(SUM(G179,K179,O179)*VLOOKUP(U179,Gehaltsklassen!$B$34:$D$38,3,FALSE))*C179)</f>
        <v/>
      </c>
    </row>
    <row r="180" spans="1:29" ht="31.9" customHeight="1" x14ac:dyDescent="0.2">
      <c r="A180" s="74" t="str">
        <f>IF(C180="","",MAX($A$11:A179)+1)</f>
        <v/>
      </c>
      <c r="B180" s="75" t="str">
        <f>IF('N-Bedarf-SK §13a'!B178="","",'N-Bedarf-SK §13a'!B178)</f>
        <v/>
      </c>
      <c r="C180" s="49" t="str">
        <f>IF('N-Bedarf-SK §13a'!C178="","",'N-Bedarf-SK §13a'!C178)</f>
        <v/>
      </c>
      <c r="D180" s="88" t="str">
        <f>IF('N-Bedarf-SK §13a'!D178="","",'N-Bedarf-SK §13a'!D178)</f>
        <v/>
      </c>
      <c r="E180" s="49" t="str">
        <f>IF('N-Bedarf-SK §13a'!G178="","",'N-Bedarf-SK §13a'!G178)</f>
        <v/>
      </c>
      <c r="F180" s="50" t="str">
        <f>IF(OR(D180="Spargel 2. Standjahr",D180="Spargel 1. Standjahr"),78,IF(OR(D180="",D180="keine",E180=""),"",IF(D180="Wie Nbedarf",VLOOKUP('N-Bedarf SK'!D178,PSollSK,3,FALSE)*E180, VLOOKUP(D180,PSollSK,3,FALSE)*E180)))</f>
        <v/>
      </c>
      <c r="G180" s="50" t="str">
        <f>IF(OR(D180="",D180="keine",E180=""),"",IF(D180="Wie Nbedarf",VLOOKUP('N-Bedarf SK'!D178,PSollSK,4,FALSE)*E180, VLOOKUP(D180,PSollSK,4,FALSE)*E180))</f>
        <v/>
      </c>
      <c r="H180" s="88"/>
      <c r="I180" s="49"/>
      <c r="J180" s="50" t="str">
        <f t="shared" si="8"/>
        <v/>
      </c>
      <c r="K180" s="50" t="str">
        <f t="shared" si="10"/>
        <v/>
      </c>
      <c r="L180" s="88"/>
      <c r="M180" s="49"/>
      <c r="N180" s="50" t="str">
        <f t="shared" si="9"/>
        <v/>
      </c>
      <c r="O180" s="50" t="str">
        <f t="shared" si="11"/>
        <v/>
      </c>
      <c r="P180" s="51"/>
      <c r="Q180" s="78" t="s">
        <v>261</v>
      </c>
      <c r="R180" s="49"/>
      <c r="S180" s="32" t="str">
        <f>IF(R180="","C",INDEX(Gehaltsklassen!A$11:A$15,MATCH(R180,Gehaltsklassen!D$11:D$15,1),1))</f>
        <v>C</v>
      </c>
      <c r="T180" s="49"/>
      <c r="U180" s="32" t="str">
        <f>IF(T180="","C",IF(T180="","C",IF(Q180="I",INDEX(Gehaltsklassen!A$11:A$15,MATCH(T180,Gehaltsklassen!C$11:C$15,1),1),IF(Q180="II",INDEX(Gehaltsklassen!A$11:A$15,MATCH(T180,Gehaltsklassen!D$11:D$15,1),1),IF(Q180="III",INDEX(Gehaltsklassen!A$11:A$15,MATCH(T180,Gehaltsklassen!E$11:E$15,1),1),"Falsche Bodenart")))))</f>
        <v>C</v>
      </c>
      <c r="V180" s="52" t="str">
        <f>IF(OR(C180=""),"",SUM(F180,J180,N180)*VLOOKUP(S180,Gehaltsklassen!$B$34:$D$38,2,FALSE))</f>
        <v/>
      </c>
      <c r="W180" s="52" t="str">
        <f>IF(OR(C180=""),"",SUM(F180,J180,N180)*VLOOKUP(S180,Gehaltsklassen!$B$34:$D$38,2,FALSE)*C180)</f>
        <v/>
      </c>
      <c r="X180" s="52" t="str">
        <f>IF(OR(C180=""),"",SUM(F180,J180,N180)*VLOOKUP(S180,Gehaltsklassen!$B$34:$D$38,3,FALSE))</f>
        <v/>
      </c>
      <c r="Y180" s="52" t="str">
        <f>IF(OR(C180=""),"",SUM(F180,J180,N180)*VLOOKUP(S180,Gehaltsklassen!$B$34:$D$38,3,FALSE)*C180)</f>
        <v/>
      </c>
      <c r="Z180" s="54" t="str">
        <f>IF(OR(C180=""),"",(SUM(G180,K180,O180)*VLOOKUP(U180,Gehaltsklassen!$B$34:$D$38,2,FALSE)))</f>
        <v/>
      </c>
      <c r="AA180" s="54" t="str">
        <f>IF(OR(C180=""),"",(SUM(G180,K180,O180)*VLOOKUP(U180,Gehaltsklassen!$B$34:$D$38,2,FALSE))*C180)</f>
        <v/>
      </c>
      <c r="AB180" s="53" t="str">
        <f>IF(OR(C180=""),"",(SUM(G180,K180,O180)*VLOOKUP(U180,Gehaltsklassen!$B$34:$D$38,3,FALSE)))</f>
        <v/>
      </c>
      <c r="AC180" s="53" t="str">
        <f>IF(OR(C180=""),"",(SUM(G180,K180,O180)*VLOOKUP(U180,Gehaltsklassen!$B$34:$D$38,3,FALSE))*C180)</f>
        <v/>
      </c>
    </row>
    <row r="181" spans="1:29" ht="31.9" customHeight="1" x14ac:dyDescent="0.2">
      <c r="A181" s="74" t="str">
        <f>IF(C181="","",MAX($A$11:A180)+1)</f>
        <v/>
      </c>
      <c r="B181" s="75" t="str">
        <f>IF('N-Bedarf-SK §13a'!B179="","",'N-Bedarf-SK §13a'!B179)</f>
        <v/>
      </c>
      <c r="C181" s="49" t="str">
        <f>IF('N-Bedarf-SK §13a'!C179="","",'N-Bedarf-SK §13a'!C179)</f>
        <v/>
      </c>
      <c r="D181" s="88" t="str">
        <f>IF('N-Bedarf-SK §13a'!D179="","",'N-Bedarf-SK §13a'!D179)</f>
        <v/>
      </c>
      <c r="E181" s="49" t="str">
        <f>IF('N-Bedarf-SK §13a'!G179="","",'N-Bedarf-SK §13a'!G179)</f>
        <v/>
      </c>
      <c r="F181" s="50" t="str">
        <f>IF(OR(D181="Spargel 2. Standjahr",D181="Spargel 1. Standjahr"),78,IF(OR(D181="",D181="keine",E181=""),"",IF(D181="Wie Nbedarf",VLOOKUP('N-Bedarf SK'!D179,PSollSK,3,FALSE)*E181, VLOOKUP(D181,PSollSK,3,FALSE)*E181)))</f>
        <v/>
      </c>
      <c r="G181" s="50" t="str">
        <f>IF(OR(D181="",D181="keine",E181=""),"",IF(D181="Wie Nbedarf",VLOOKUP('N-Bedarf SK'!D179,PSollSK,4,FALSE)*E181, VLOOKUP(D181,PSollSK,4,FALSE)*E181))</f>
        <v/>
      </c>
      <c r="H181" s="88"/>
      <c r="I181" s="49"/>
      <c r="J181" s="50" t="str">
        <f t="shared" si="8"/>
        <v/>
      </c>
      <c r="K181" s="50" t="str">
        <f t="shared" si="10"/>
        <v/>
      </c>
      <c r="L181" s="88"/>
      <c r="M181" s="49"/>
      <c r="N181" s="50" t="str">
        <f t="shared" si="9"/>
        <v/>
      </c>
      <c r="O181" s="50" t="str">
        <f t="shared" si="11"/>
        <v/>
      </c>
      <c r="P181" s="51"/>
      <c r="Q181" s="78" t="s">
        <v>261</v>
      </c>
      <c r="R181" s="49"/>
      <c r="S181" s="32" t="str">
        <f>IF(R181="","C",INDEX(Gehaltsklassen!A$11:A$15,MATCH(R181,Gehaltsklassen!D$11:D$15,1),1))</f>
        <v>C</v>
      </c>
      <c r="T181" s="49"/>
      <c r="U181" s="32" t="str">
        <f>IF(T181="","C",IF(T181="","C",IF(Q181="I",INDEX(Gehaltsklassen!A$11:A$15,MATCH(T181,Gehaltsklassen!C$11:C$15,1),1),IF(Q181="II",INDEX(Gehaltsklassen!A$11:A$15,MATCH(T181,Gehaltsklassen!D$11:D$15,1),1),IF(Q181="III",INDEX(Gehaltsklassen!A$11:A$15,MATCH(T181,Gehaltsklassen!E$11:E$15,1),1),"Falsche Bodenart")))))</f>
        <v>C</v>
      </c>
      <c r="V181" s="52" t="str">
        <f>IF(OR(C181=""),"",SUM(F181,J181,N181)*VLOOKUP(S181,Gehaltsklassen!$B$34:$D$38,2,FALSE))</f>
        <v/>
      </c>
      <c r="W181" s="52" t="str">
        <f>IF(OR(C181=""),"",SUM(F181,J181,N181)*VLOOKUP(S181,Gehaltsklassen!$B$34:$D$38,2,FALSE)*C181)</f>
        <v/>
      </c>
      <c r="X181" s="52" t="str">
        <f>IF(OR(C181=""),"",SUM(F181,J181,N181)*VLOOKUP(S181,Gehaltsklassen!$B$34:$D$38,3,FALSE))</f>
        <v/>
      </c>
      <c r="Y181" s="52" t="str">
        <f>IF(OR(C181=""),"",SUM(F181,J181,N181)*VLOOKUP(S181,Gehaltsklassen!$B$34:$D$38,3,FALSE)*C181)</f>
        <v/>
      </c>
      <c r="Z181" s="54" t="str">
        <f>IF(OR(C181=""),"",(SUM(G181,K181,O181)*VLOOKUP(U181,Gehaltsklassen!$B$34:$D$38,2,FALSE)))</f>
        <v/>
      </c>
      <c r="AA181" s="54" t="str">
        <f>IF(OR(C181=""),"",(SUM(G181,K181,O181)*VLOOKUP(U181,Gehaltsklassen!$B$34:$D$38,2,FALSE))*C181)</f>
        <v/>
      </c>
      <c r="AB181" s="53" t="str">
        <f>IF(OR(C181=""),"",(SUM(G181,K181,O181)*VLOOKUP(U181,Gehaltsklassen!$B$34:$D$38,3,FALSE)))</f>
        <v/>
      </c>
      <c r="AC181" s="53" t="str">
        <f>IF(OR(C181=""),"",(SUM(G181,K181,O181)*VLOOKUP(U181,Gehaltsklassen!$B$34:$D$38,3,FALSE))*C181)</f>
        <v/>
      </c>
    </row>
    <row r="182" spans="1:29" ht="31.9" customHeight="1" x14ac:dyDescent="0.2">
      <c r="A182" s="74" t="str">
        <f>IF(C182="","",MAX($A$11:A181)+1)</f>
        <v/>
      </c>
      <c r="B182" s="75" t="str">
        <f>IF('N-Bedarf-SK §13a'!B180="","",'N-Bedarf-SK §13a'!B180)</f>
        <v/>
      </c>
      <c r="C182" s="49" t="str">
        <f>IF('N-Bedarf-SK §13a'!C180="","",'N-Bedarf-SK §13a'!C180)</f>
        <v/>
      </c>
      <c r="D182" s="88" t="str">
        <f>IF('N-Bedarf-SK §13a'!D180="","",'N-Bedarf-SK §13a'!D180)</f>
        <v/>
      </c>
      <c r="E182" s="49" t="str">
        <f>IF('N-Bedarf-SK §13a'!G180="","",'N-Bedarf-SK §13a'!G180)</f>
        <v/>
      </c>
      <c r="F182" s="50" t="str">
        <f>IF(OR(D182="Spargel 2. Standjahr",D182="Spargel 1. Standjahr"),78,IF(OR(D182="",D182="keine",E182=""),"",IF(D182="Wie Nbedarf",VLOOKUP('N-Bedarf SK'!D180,PSollSK,3,FALSE)*E182, VLOOKUP(D182,PSollSK,3,FALSE)*E182)))</f>
        <v/>
      </c>
      <c r="G182" s="50" t="str">
        <f>IF(OR(D182="",D182="keine",E182=""),"",IF(D182="Wie Nbedarf",VLOOKUP('N-Bedarf SK'!D180,PSollSK,4,FALSE)*E182, VLOOKUP(D182,PSollSK,4,FALSE)*E182))</f>
        <v/>
      </c>
      <c r="H182" s="88"/>
      <c r="I182" s="49"/>
      <c r="J182" s="50" t="str">
        <f t="shared" si="8"/>
        <v/>
      </c>
      <c r="K182" s="50" t="str">
        <f t="shared" si="10"/>
        <v/>
      </c>
      <c r="L182" s="88"/>
      <c r="M182" s="49"/>
      <c r="N182" s="50" t="str">
        <f t="shared" si="9"/>
        <v/>
      </c>
      <c r="O182" s="50" t="str">
        <f t="shared" si="11"/>
        <v/>
      </c>
      <c r="P182" s="51"/>
      <c r="Q182" s="78" t="s">
        <v>261</v>
      </c>
      <c r="R182" s="49"/>
      <c r="S182" s="32" t="str">
        <f>IF(R182="","C",INDEX(Gehaltsklassen!A$11:A$15,MATCH(R182,Gehaltsklassen!D$11:D$15,1),1))</f>
        <v>C</v>
      </c>
      <c r="T182" s="49"/>
      <c r="U182" s="32" t="str">
        <f>IF(T182="","C",IF(T182="","C",IF(Q182="I",INDEX(Gehaltsklassen!A$11:A$15,MATCH(T182,Gehaltsklassen!C$11:C$15,1),1),IF(Q182="II",INDEX(Gehaltsklassen!A$11:A$15,MATCH(T182,Gehaltsklassen!D$11:D$15,1),1),IF(Q182="III",INDEX(Gehaltsklassen!A$11:A$15,MATCH(T182,Gehaltsklassen!E$11:E$15,1),1),"Falsche Bodenart")))))</f>
        <v>C</v>
      </c>
      <c r="V182" s="52" t="str">
        <f>IF(OR(C182=""),"",SUM(F182,J182,N182)*VLOOKUP(S182,Gehaltsklassen!$B$34:$D$38,2,FALSE))</f>
        <v/>
      </c>
      <c r="W182" s="52" t="str">
        <f>IF(OR(C182=""),"",SUM(F182,J182,N182)*VLOOKUP(S182,Gehaltsklassen!$B$34:$D$38,2,FALSE)*C182)</f>
        <v/>
      </c>
      <c r="X182" s="52" t="str">
        <f>IF(OR(C182=""),"",SUM(F182,J182,N182)*VLOOKUP(S182,Gehaltsklassen!$B$34:$D$38,3,FALSE))</f>
        <v/>
      </c>
      <c r="Y182" s="52" t="str">
        <f>IF(OR(C182=""),"",SUM(F182,J182,N182)*VLOOKUP(S182,Gehaltsklassen!$B$34:$D$38,3,FALSE)*C182)</f>
        <v/>
      </c>
      <c r="Z182" s="54" t="str">
        <f>IF(OR(C182=""),"",(SUM(G182,K182,O182)*VLOOKUP(U182,Gehaltsklassen!$B$34:$D$38,2,FALSE)))</f>
        <v/>
      </c>
      <c r="AA182" s="54" t="str">
        <f>IF(OR(C182=""),"",(SUM(G182,K182,O182)*VLOOKUP(U182,Gehaltsklassen!$B$34:$D$38,2,FALSE))*C182)</f>
        <v/>
      </c>
      <c r="AB182" s="53" t="str">
        <f>IF(OR(C182=""),"",(SUM(G182,K182,O182)*VLOOKUP(U182,Gehaltsklassen!$B$34:$D$38,3,FALSE)))</f>
        <v/>
      </c>
      <c r="AC182" s="53" t="str">
        <f>IF(OR(C182=""),"",(SUM(G182,K182,O182)*VLOOKUP(U182,Gehaltsklassen!$B$34:$D$38,3,FALSE))*C182)</f>
        <v/>
      </c>
    </row>
    <row r="183" spans="1:29" ht="31.9" customHeight="1" x14ac:dyDescent="0.2">
      <c r="A183" s="74" t="str">
        <f>IF(C183="","",MAX($A$11:A182)+1)</f>
        <v/>
      </c>
      <c r="B183" s="75" t="str">
        <f>IF('N-Bedarf-SK §13a'!B181="","",'N-Bedarf-SK §13a'!B181)</f>
        <v/>
      </c>
      <c r="C183" s="49" t="str">
        <f>IF('N-Bedarf-SK §13a'!C181="","",'N-Bedarf-SK §13a'!C181)</f>
        <v/>
      </c>
      <c r="D183" s="88" t="str">
        <f>IF('N-Bedarf-SK §13a'!D181="","",'N-Bedarf-SK §13a'!D181)</f>
        <v/>
      </c>
      <c r="E183" s="49" t="str">
        <f>IF('N-Bedarf-SK §13a'!G181="","",'N-Bedarf-SK §13a'!G181)</f>
        <v/>
      </c>
      <c r="F183" s="50" t="str">
        <f>IF(OR(D183="Spargel 2. Standjahr",D183="Spargel 1. Standjahr"),78,IF(OR(D183="",D183="keine",E183=""),"",IF(D183="Wie Nbedarf",VLOOKUP('N-Bedarf SK'!D181,PSollSK,3,FALSE)*E183, VLOOKUP(D183,PSollSK,3,FALSE)*E183)))</f>
        <v/>
      </c>
      <c r="G183" s="50" t="str">
        <f>IF(OR(D183="",D183="keine",E183=""),"",IF(D183="Wie Nbedarf",VLOOKUP('N-Bedarf SK'!D181,PSollSK,4,FALSE)*E183, VLOOKUP(D183,PSollSK,4,FALSE)*E183))</f>
        <v/>
      </c>
      <c r="H183" s="88"/>
      <c r="I183" s="49"/>
      <c r="J183" s="50" t="str">
        <f t="shared" si="8"/>
        <v/>
      </c>
      <c r="K183" s="50" t="str">
        <f t="shared" si="10"/>
        <v/>
      </c>
      <c r="L183" s="88"/>
      <c r="M183" s="49"/>
      <c r="N183" s="50" t="str">
        <f t="shared" si="9"/>
        <v/>
      </c>
      <c r="O183" s="50" t="str">
        <f t="shared" si="11"/>
        <v/>
      </c>
      <c r="P183" s="51"/>
      <c r="Q183" s="78" t="s">
        <v>261</v>
      </c>
      <c r="R183" s="49"/>
      <c r="S183" s="32" t="str">
        <f>IF(R183="","C",INDEX(Gehaltsklassen!A$11:A$15,MATCH(R183,Gehaltsklassen!D$11:D$15,1),1))</f>
        <v>C</v>
      </c>
      <c r="T183" s="49"/>
      <c r="U183" s="32" t="str">
        <f>IF(T183="","C",IF(T183="","C",IF(Q183="I",INDEX(Gehaltsklassen!A$11:A$15,MATCH(T183,Gehaltsklassen!C$11:C$15,1),1),IF(Q183="II",INDEX(Gehaltsklassen!A$11:A$15,MATCH(T183,Gehaltsklassen!D$11:D$15,1),1),IF(Q183="III",INDEX(Gehaltsklassen!A$11:A$15,MATCH(T183,Gehaltsklassen!E$11:E$15,1),1),"Falsche Bodenart")))))</f>
        <v>C</v>
      </c>
      <c r="V183" s="52" t="str">
        <f>IF(OR(C183=""),"",SUM(F183,J183,N183)*VLOOKUP(S183,Gehaltsklassen!$B$34:$D$38,2,FALSE))</f>
        <v/>
      </c>
      <c r="W183" s="52" t="str">
        <f>IF(OR(C183=""),"",SUM(F183,J183,N183)*VLOOKUP(S183,Gehaltsklassen!$B$34:$D$38,2,FALSE)*C183)</f>
        <v/>
      </c>
      <c r="X183" s="52" t="str">
        <f>IF(OR(C183=""),"",SUM(F183,J183,N183)*VLOOKUP(S183,Gehaltsklassen!$B$34:$D$38,3,FALSE))</f>
        <v/>
      </c>
      <c r="Y183" s="52" t="str">
        <f>IF(OR(C183=""),"",SUM(F183,J183,N183)*VLOOKUP(S183,Gehaltsklassen!$B$34:$D$38,3,FALSE)*C183)</f>
        <v/>
      </c>
      <c r="Z183" s="54" t="str">
        <f>IF(OR(C183=""),"",(SUM(G183,K183,O183)*VLOOKUP(U183,Gehaltsklassen!$B$34:$D$38,2,FALSE)))</f>
        <v/>
      </c>
      <c r="AA183" s="54" t="str">
        <f>IF(OR(C183=""),"",(SUM(G183,K183,O183)*VLOOKUP(U183,Gehaltsklassen!$B$34:$D$38,2,FALSE))*C183)</f>
        <v/>
      </c>
      <c r="AB183" s="53" t="str">
        <f>IF(OR(C183=""),"",(SUM(G183,K183,O183)*VLOOKUP(U183,Gehaltsklassen!$B$34:$D$38,3,FALSE)))</f>
        <v/>
      </c>
      <c r="AC183" s="53" t="str">
        <f>IF(OR(C183=""),"",(SUM(G183,K183,O183)*VLOOKUP(U183,Gehaltsklassen!$B$34:$D$38,3,FALSE))*C183)</f>
        <v/>
      </c>
    </row>
    <row r="184" spans="1:29" ht="31.9" customHeight="1" x14ac:dyDescent="0.2">
      <c r="A184" s="74" t="str">
        <f>IF(C184="","",MAX($A$11:A183)+1)</f>
        <v/>
      </c>
      <c r="B184" s="75" t="str">
        <f>IF('N-Bedarf-SK §13a'!B182="","",'N-Bedarf-SK §13a'!B182)</f>
        <v/>
      </c>
      <c r="C184" s="49" t="str">
        <f>IF('N-Bedarf-SK §13a'!C182="","",'N-Bedarf-SK §13a'!C182)</f>
        <v/>
      </c>
      <c r="D184" s="88" t="str">
        <f>IF('N-Bedarf-SK §13a'!D182="","",'N-Bedarf-SK §13a'!D182)</f>
        <v/>
      </c>
      <c r="E184" s="49" t="str">
        <f>IF('N-Bedarf-SK §13a'!G182="","",'N-Bedarf-SK §13a'!G182)</f>
        <v/>
      </c>
      <c r="F184" s="50" t="str">
        <f>IF(OR(D184="Spargel 2. Standjahr",D184="Spargel 1. Standjahr"),78,IF(OR(D184="",D184="keine",E184=""),"",IF(D184="Wie Nbedarf",VLOOKUP('N-Bedarf SK'!D182,PSollSK,3,FALSE)*E184, VLOOKUP(D184,PSollSK,3,FALSE)*E184)))</f>
        <v/>
      </c>
      <c r="G184" s="50" t="str">
        <f>IF(OR(D184="",D184="keine",E184=""),"",IF(D184="Wie Nbedarf",VLOOKUP('N-Bedarf SK'!D182,PSollSK,4,FALSE)*E184, VLOOKUP(D184,PSollSK,4,FALSE)*E184))</f>
        <v/>
      </c>
      <c r="H184" s="88"/>
      <c r="I184" s="49"/>
      <c r="J184" s="50" t="str">
        <f t="shared" si="8"/>
        <v/>
      </c>
      <c r="K184" s="50" t="str">
        <f t="shared" si="10"/>
        <v/>
      </c>
      <c r="L184" s="88"/>
      <c r="M184" s="49"/>
      <c r="N184" s="50" t="str">
        <f t="shared" si="9"/>
        <v/>
      </c>
      <c r="O184" s="50" t="str">
        <f t="shared" si="11"/>
        <v/>
      </c>
      <c r="P184" s="51"/>
      <c r="Q184" s="78" t="s">
        <v>261</v>
      </c>
      <c r="R184" s="49"/>
      <c r="S184" s="32" t="str">
        <f>IF(R184="","C",INDEX(Gehaltsklassen!A$11:A$15,MATCH(R184,Gehaltsklassen!D$11:D$15,1),1))</f>
        <v>C</v>
      </c>
      <c r="T184" s="49"/>
      <c r="U184" s="32" t="str">
        <f>IF(T184="","C",IF(T184="","C",IF(Q184="I",INDEX(Gehaltsklassen!A$11:A$15,MATCH(T184,Gehaltsklassen!C$11:C$15,1),1),IF(Q184="II",INDEX(Gehaltsklassen!A$11:A$15,MATCH(T184,Gehaltsklassen!D$11:D$15,1),1),IF(Q184="III",INDEX(Gehaltsklassen!A$11:A$15,MATCH(T184,Gehaltsklassen!E$11:E$15,1),1),"Falsche Bodenart")))))</f>
        <v>C</v>
      </c>
      <c r="V184" s="52" t="str">
        <f>IF(OR(C184=""),"",SUM(F184,J184,N184)*VLOOKUP(S184,Gehaltsklassen!$B$34:$D$38,2,FALSE))</f>
        <v/>
      </c>
      <c r="W184" s="52" t="str">
        <f>IF(OR(C184=""),"",SUM(F184,J184,N184)*VLOOKUP(S184,Gehaltsklassen!$B$34:$D$38,2,FALSE)*C184)</f>
        <v/>
      </c>
      <c r="X184" s="52" t="str">
        <f>IF(OR(C184=""),"",SUM(F184,J184,N184)*VLOOKUP(S184,Gehaltsklassen!$B$34:$D$38,3,FALSE))</f>
        <v/>
      </c>
      <c r="Y184" s="52" t="str">
        <f>IF(OR(C184=""),"",SUM(F184,J184,N184)*VLOOKUP(S184,Gehaltsklassen!$B$34:$D$38,3,FALSE)*C184)</f>
        <v/>
      </c>
      <c r="Z184" s="54" t="str">
        <f>IF(OR(C184=""),"",(SUM(G184,K184,O184)*VLOOKUP(U184,Gehaltsklassen!$B$34:$D$38,2,FALSE)))</f>
        <v/>
      </c>
      <c r="AA184" s="54" t="str">
        <f>IF(OR(C184=""),"",(SUM(G184,K184,O184)*VLOOKUP(U184,Gehaltsklassen!$B$34:$D$38,2,FALSE))*C184)</f>
        <v/>
      </c>
      <c r="AB184" s="53" t="str">
        <f>IF(OR(C184=""),"",(SUM(G184,K184,O184)*VLOOKUP(U184,Gehaltsklassen!$B$34:$D$38,3,FALSE)))</f>
        <v/>
      </c>
      <c r="AC184" s="53" t="str">
        <f>IF(OR(C184=""),"",(SUM(G184,K184,O184)*VLOOKUP(U184,Gehaltsklassen!$B$34:$D$38,3,FALSE))*C184)</f>
        <v/>
      </c>
    </row>
    <row r="185" spans="1:29" ht="31.9" customHeight="1" x14ac:dyDescent="0.2">
      <c r="A185" s="74" t="str">
        <f>IF(C185="","",MAX($A$11:A184)+1)</f>
        <v/>
      </c>
      <c r="B185" s="75" t="str">
        <f>IF('N-Bedarf-SK §13a'!B183="","",'N-Bedarf-SK §13a'!B183)</f>
        <v/>
      </c>
      <c r="C185" s="49" t="str">
        <f>IF('N-Bedarf-SK §13a'!C183="","",'N-Bedarf-SK §13a'!C183)</f>
        <v/>
      </c>
      <c r="D185" s="88" t="str">
        <f>IF('N-Bedarf-SK §13a'!D183="","",'N-Bedarf-SK §13a'!D183)</f>
        <v/>
      </c>
      <c r="E185" s="49" t="str">
        <f>IF('N-Bedarf-SK §13a'!G183="","",'N-Bedarf-SK §13a'!G183)</f>
        <v/>
      </c>
      <c r="F185" s="50" t="str">
        <f>IF(OR(D185="Spargel 2. Standjahr",D185="Spargel 1. Standjahr"),78,IF(OR(D185="",D185="keine",E185=""),"",IF(D185="Wie Nbedarf",VLOOKUP('N-Bedarf SK'!D183,PSollSK,3,FALSE)*E185, VLOOKUP(D185,PSollSK,3,FALSE)*E185)))</f>
        <v/>
      </c>
      <c r="G185" s="50" t="str">
        <f>IF(OR(D185="",D185="keine",E185=""),"",IF(D185="Wie Nbedarf",VLOOKUP('N-Bedarf SK'!D183,PSollSK,4,FALSE)*E185, VLOOKUP(D185,PSollSK,4,FALSE)*E185))</f>
        <v/>
      </c>
      <c r="H185" s="88"/>
      <c r="I185" s="49"/>
      <c r="J185" s="50" t="str">
        <f t="shared" si="8"/>
        <v/>
      </c>
      <c r="K185" s="50" t="str">
        <f t="shared" si="10"/>
        <v/>
      </c>
      <c r="L185" s="88"/>
      <c r="M185" s="49"/>
      <c r="N185" s="50" t="str">
        <f t="shared" si="9"/>
        <v/>
      </c>
      <c r="O185" s="50" t="str">
        <f t="shared" si="11"/>
        <v/>
      </c>
      <c r="P185" s="51"/>
      <c r="Q185" s="78" t="s">
        <v>261</v>
      </c>
      <c r="R185" s="49"/>
      <c r="S185" s="32" t="str">
        <f>IF(R185="","C",INDEX(Gehaltsklassen!A$11:A$15,MATCH(R185,Gehaltsklassen!D$11:D$15,1),1))</f>
        <v>C</v>
      </c>
      <c r="T185" s="49"/>
      <c r="U185" s="32" t="str">
        <f>IF(T185="","C",IF(T185="","C",IF(Q185="I",INDEX(Gehaltsklassen!A$11:A$15,MATCH(T185,Gehaltsklassen!C$11:C$15,1),1),IF(Q185="II",INDEX(Gehaltsklassen!A$11:A$15,MATCH(T185,Gehaltsklassen!D$11:D$15,1),1),IF(Q185="III",INDEX(Gehaltsklassen!A$11:A$15,MATCH(T185,Gehaltsklassen!E$11:E$15,1),1),"Falsche Bodenart")))))</f>
        <v>C</v>
      </c>
      <c r="V185" s="52" t="str">
        <f>IF(OR(C185=""),"",SUM(F185,J185,N185)*VLOOKUP(S185,Gehaltsklassen!$B$34:$D$38,2,FALSE))</f>
        <v/>
      </c>
      <c r="W185" s="52" t="str">
        <f>IF(OR(C185=""),"",SUM(F185,J185,N185)*VLOOKUP(S185,Gehaltsklassen!$B$34:$D$38,2,FALSE)*C185)</f>
        <v/>
      </c>
      <c r="X185" s="52" t="str">
        <f>IF(OR(C185=""),"",SUM(F185,J185,N185)*VLOOKUP(S185,Gehaltsklassen!$B$34:$D$38,3,FALSE))</f>
        <v/>
      </c>
      <c r="Y185" s="52" t="str">
        <f>IF(OR(C185=""),"",SUM(F185,J185,N185)*VLOOKUP(S185,Gehaltsklassen!$B$34:$D$38,3,FALSE)*C185)</f>
        <v/>
      </c>
      <c r="Z185" s="54" t="str">
        <f>IF(OR(C185=""),"",(SUM(G185,K185,O185)*VLOOKUP(U185,Gehaltsklassen!$B$34:$D$38,2,FALSE)))</f>
        <v/>
      </c>
      <c r="AA185" s="54" t="str">
        <f>IF(OR(C185=""),"",(SUM(G185,K185,O185)*VLOOKUP(U185,Gehaltsklassen!$B$34:$D$38,2,FALSE))*C185)</f>
        <v/>
      </c>
      <c r="AB185" s="53" t="str">
        <f>IF(OR(C185=""),"",(SUM(G185,K185,O185)*VLOOKUP(U185,Gehaltsklassen!$B$34:$D$38,3,FALSE)))</f>
        <v/>
      </c>
      <c r="AC185" s="53" t="str">
        <f>IF(OR(C185=""),"",(SUM(G185,K185,O185)*VLOOKUP(U185,Gehaltsklassen!$B$34:$D$38,3,FALSE))*C185)</f>
        <v/>
      </c>
    </row>
    <row r="186" spans="1:29" ht="31.9" customHeight="1" x14ac:dyDescent="0.2">
      <c r="A186" s="74" t="str">
        <f>IF(C186="","",MAX($A$11:A185)+1)</f>
        <v/>
      </c>
      <c r="B186" s="75" t="str">
        <f>IF('N-Bedarf-SK §13a'!B184="","",'N-Bedarf-SK §13a'!B184)</f>
        <v/>
      </c>
      <c r="C186" s="49" t="str">
        <f>IF('N-Bedarf-SK §13a'!C184="","",'N-Bedarf-SK §13a'!C184)</f>
        <v/>
      </c>
      <c r="D186" s="88" t="str">
        <f>IF('N-Bedarf-SK §13a'!D184="","",'N-Bedarf-SK §13a'!D184)</f>
        <v/>
      </c>
      <c r="E186" s="49" t="str">
        <f>IF('N-Bedarf-SK §13a'!G184="","",'N-Bedarf-SK §13a'!G184)</f>
        <v/>
      </c>
      <c r="F186" s="50" t="str">
        <f>IF(OR(D186="Spargel 2. Standjahr",D186="Spargel 1. Standjahr"),78,IF(OR(D186="",D186="keine",E186=""),"",IF(D186="Wie Nbedarf",VLOOKUP('N-Bedarf SK'!D184,PSollSK,3,FALSE)*E186, VLOOKUP(D186,PSollSK,3,FALSE)*E186)))</f>
        <v/>
      </c>
      <c r="G186" s="50" t="str">
        <f>IF(OR(D186="",D186="keine",E186=""),"",IF(D186="Wie Nbedarf",VLOOKUP('N-Bedarf SK'!D184,PSollSK,4,FALSE)*E186, VLOOKUP(D186,PSollSK,4,FALSE)*E186))</f>
        <v/>
      </c>
      <c r="H186" s="88"/>
      <c r="I186" s="49"/>
      <c r="J186" s="50" t="str">
        <f t="shared" si="8"/>
        <v/>
      </c>
      <c r="K186" s="50" t="str">
        <f t="shared" si="10"/>
        <v/>
      </c>
      <c r="L186" s="88"/>
      <c r="M186" s="49"/>
      <c r="N186" s="50" t="str">
        <f t="shared" si="9"/>
        <v/>
      </c>
      <c r="O186" s="50" t="str">
        <f t="shared" si="11"/>
        <v/>
      </c>
      <c r="P186" s="51"/>
      <c r="Q186" s="78" t="s">
        <v>261</v>
      </c>
      <c r="R186" s="49"/>
      <c r="S186" s="32" t="str">
        <f>IF(R186="","C",INDEX(Gehaltsklassen!A$11:A$15,MATCH(R186,Gehaltsklassen!D$11:D$15,1),1))</f>
        <v>C</v>
      </c>
      <c r="T186" s="49"/>
      <c r="U186" s="32" t="str">
        <f>IF(T186="","C",IF(T186="","C",IF(Q186="I",INDEX(Gehaltsklassen!A$11:A$15,MATCH(T186,Gehaltsklassen!C$11:C$15,1),1),IF(Q186="II",INDEX(Gehaltsklassen!A$11:A$15,MATCH(T186,Gehaltsklassen!D$11:D$15,1),1),IF(Q186="III",INDEX(Gehaltsklassen!A$11:A$15,MATCH(T186,Gehaltsklassen!E$11:E$15,1),1),"Falsche Bodenart")))))</f>
        <v>C</v>
      </c>
      <c r="V186" s="52" t="str">
        <f>IF(OR(C186=""),"",SUM(F186,J186,N186)*VLOOKUP(S186,Gehaltsklassen!$B$34:$D$38,2,FALSE))</f>
        <v/>
      </c>
      <c r="W186" s="52" t="str">
        <f>IF(OR(C186=""),"",SUM(F186,J186,N186)*VLOOKUP(S186,Gehaltsklassen!$B$34:$D$38,2,FALSE)*C186)</f>
        <v/>
      </c>
      <c r="X186" s="52" t="str">
        <f>IF(OR(C186=""),"",SUM(F186,J186,N186)*VLOOKUP(S186,Gehaltsklassen!$B$34:$D$38,3,FALSE))</f>
        <v/>
      </c>
      <c r="Y186" s="52" t="str">
        <f>IF(OR(C186=""),"",SUM(F186,J186,N186)*VLOOKUP(S186,Gehaltsklassen!$B$34:$D$38,3,FALSE)*C186)</f>
        <v/>
      </c>
      <c r="Z186" s="54" t="str">
        <f>IF(OR(C186=""),"",(SUM(G186,K186,O186)*VLOOKUP(U186,Gehaltsklassen!$B$34:$D$38,2,FALSE)))</f>
        <v/>
      </c>
      <c r="AA186" s="54" t="str">
        <f>IF(OR(C186=""),"",(SUM(G186,K186,O186)*VLOOKUP(U186,Gehaltsklassen!$B$34:$D$38,2,FALSE))*C186)</f>
        <v/>
      </c>
      <c r="AB186" s="53" t="str">
        <f>IF(OR(C186=""),"",(SUM(G186,K186,O186)*VLOOKUP(U186,Gehaltsklassen!$B$34:$D$38,3,FALSE)))</f>
        <v/>
      </c>
      <c r="AC186" s="53" t="str">
        <f>IF(OR(C186=""),"",(SUM(G186,K186,O186)*VLOOKUP(U186,Gehaltsklassen!$B$34:$D$38,3,FALSE))*C186)</f>
        <v/>
      </c>
    </row>
    <row r="187" spans="1:29" ht="31.9" customHeight="1" x14ac:dyDescent="0.2">
      <c r="A187" s="74" t="str">
        <f>IF(C187="","",MAX($A$11:A186)+1)</f>
        <v/>
      </c>
      <c r="B187" s="75" t="str">
        <f>IF('N-Bedarf-SK §13a'!B185="","",'N-Bedarf-SK §13a'!B185)</f>
        <v/>
      </c>
      <c r="C187" s="49" t="str">
        <f>IF('N-Bedarf-SK §13a'!C185="","",'N-Bedarf-SK §13a'!C185)</f>
        <v/>
      </c>
      <c r="D187" s="88" t="str">
        <f>IF('N-Bedarf-SK §13a'!D185="","",'N-Bedarf-SK §13a'!D185)</f>
        <v/>
      </c>
      <c r="E187" s="49" t="str">
        <f>IF('N-Bedarf-SK §13a'!G185="","",'N-Bedarf-SK §13a'!G185)</f>
        <v/>
      </c>
      <c r="F187" s="50" t="str">
        <f>IF(OR(D187="Spargel 2. Standjahr",D187="Spargel 1. Standjahr"),78,IF(OR(D187="",D187="keine",E187=""),"",IF(D187="Wie Nbedarf",VLOOKUP('N-Bedarf SK'!D185,PSollSK,3,FALSE)*E187, VLOOKUP(D187,PSollSK,3,FALSE)*E187)))</f>
        <v/>
      </c>
      <c r="G187" s="50" t="str">
        <f>IF(OR(D187="",D187="keine",E187=""),"",IF(D187="Wie Nbedarf",VLOOKUP('N-Bedarf SK'!D185,PSollSK,4,FALSE)*E187, VLOOKUP(D187,PSollSK,4,FALSE)*E187))</f>
        <v/>
      </c>
      <c r="H187" s="88"/>
      <c r="I187" s="49"/>
      <c r="J187" s="50" t="str">
        <f t="shared" si="8"/>
        <v/>
      </c>
      <c r="K187" s="50" t="str">
        <f t="shared" si="10"/>
        <v/>
      </c>
      <c r="L187" s="88"/>
      <c r="M187" s="49"/>
      <c r="N187" s="50" t="str">
        <f t="shared" si="9"/>
        <v/>
      </c>
      <c r="O187" s="50" t="str">
        <f t="shared" si="11"/>
        <v/>
      </c>
      <c r="P187" s="51"/>
      <c r="Q187" s="78" t="s">
        <v>261</v>
      </c>
      <c r="R187" s="49"/>
      <c r="S187" s="32" t="str">
        <f>IF(R187="","C",INDEX(Gehaltsklassen!A$11:A$15,MATCH(R187,Gehaltsklassen!D$11:D$15,1),1))</f>
        <v>C</v>
      </c>
      <c r="T187" s="49"/>
      <c r="U187" s="32" t="str">
        <f>IF(T187="","C",IF(T187="","C",IF(Q187="I",INDEX(Gehaltsklassen!A$11:A$15,MATCH(T187,Gehaltsklassen!C$11:C$15,1),1),IF(Q187="II",INDEX(Gehaltsklassen!A$11:A$15,MATCH(T187,Gehaltsklassen!D$11:D$15,1),1),IF(Q187="III",INDEX(Gehaltsklassen!A$11:A$15,MATCH(T187,Gehaltsklassen!E$11:E$15,1),1),"Falsche Bodenart")))))</f>
        <v>C</v>
      </c>
      <c r="V187" s="52" t="str">
        <f>IF(OR(C187=""),"",SUM(F187,J187,N187)*VLOOKUP(S187,Gehaltsklassen!$B$34:$D$38,2,FALSE))</f>
        <v/>
      </c>
      <c r="W187" s="52" t="str">
        <f>IF(OR(C187=""),"",SUM(F187,J187,N187)*VLOOKUP(S187,Gehaltsklassen!$B$34:$D$38,2,FALSE)*C187)</f>
        <v/>
      </c>
      <c r="X187" s="52" t="str">
        <f>IF(OR(C187=""),"",SUM(F187,J187,N187)*VLOOKUP(S187,Gehaltsklassen!$B$34:$D$38,3,FALSE))</f>
        <v/>
      </c>
      <c r="Y187" s="52" t="str">
        <f>IF(OR(C187=""),"",SUM(F187,J187,N187)*VLOOKUP(S187,Gehaltsklassen!$B$34:$D$38,3,FALSE)*C187)</f>
        <v/>
      </c>
      <c r="Z187" s="54" t="str">
        <f>IF(OR(C187=""),"",(SUM(G187,K187,O187)*VLOOKUP(U187,Gehaltsklassen!$B$34:$D$38,2,FALSE)))</f>
        <v/>
      </c>
      <c r="AA187" s="54" t="str">
        <f>IF(OR(C187=""),"",(SUM(G187,K187,O187)*VLOOKUP(U187,Gehaltsklassen!$B$34:$D$38,2,FALSE))*C187)</f>
        <v/>
      </c>
      <c r="AB187" s="53" t="str">
        <f>IF(OR(C187=""),"",(SUM(G187,K187,O187)*VLOOKUP(U187,Gehaltsklassen!$B$34:$D$38,3,FALSE)))</f>
        <v/>
      </c>
      <c r="AC187" s="53" t="str">
        <f>IF(OR(C187=""),"",(SUM(G187,K187,O187)*VLOOKUP(U187,Gehaltsklassen!$B$34:$D$38,3,FALSE))*C187)</f>
        <v/>
      </c>
    </row>
    <row r="188" spans="1:29" ht="31.9" customHeight="1" x14ac:dyDescent="0.2">
      <c r="A188" s="74" t="str">
        <f>IF(C188="","",MAX($A$11:A187)+1)</f>
        <v/>
      </c>
      <c r="B188" s="75" t="str">
        <f>IF('N-Bedarf-SK §13a'!B186="","",'N-Bedarf-SK §13a'!B186)</f>
        <v/>
      </c>
      <c r="C188" s="49" t="str">
        <f>IF('N-Bedarf-SK §13a'!C186="","",'N-Bedarf-SK §13a'!C186)</f>
        <v/>
      </c>
      <c r="D188" s="88" t="str">
        <f>IF('N-Bedarf-SK §13a'!D186="","",'N-Bedarf-SK §13a'!D186)</f>
        <v/>
      </c>
      <c r="E188" s="49" t="str">
        <f>IF('N-Bedarf-SK §13a'!G186="","",'N-Bedarf-SK §13a'!G186)</f>
        <v/>
      </c>
      <c r="F188" s="50" t="str">
        <f>IF(OR(D188="Spargel 2. Standjahr",D188="Spargel 1. Standjahr"),78,IF(OR(D188="",D188="keine",E188=""),"",IF(D188="Wie Nbedarf",VLOOKUP('N-Bedarf SK'!D186,PSollSK,3,FALSE)*E188, VLOOKUP(D188,PSollSK,3,FALSE)*E188)))</f>
        <v/>
      </c>
      <c r="G188" s="50" t="str">
        <f>IF(OR(D188="",D188="keine",E188=""),"",IF(D188="Wie Nbedarf",VLOOKUP('N-Bedarf SK'!D186,PSollSK,4,FALSE)*E188, VLOOKUP(D188,PSollSK,4,FALSE)*E188))</f>
        <v/>
      </c>
      <c r="H188" s="88"/>
      <c r="I188" s="49"/>
      <c r="J188" s="50" t="str">
        <f t="shared" si="8"/>
        <v/>
      </c>
      <c r="K188" s="50" t="str">
        <f t="shared" si="10"/>
        <v/>
      </c>
      <c r="L188" s="88"/>
      <c r="M188" s="49"/>
      <c r="N188" s="50" t="str">
        <f t="shared" si="9"/>
        <v/>
      </c>
      <c r="O188" s="50" t="str">
        <f t="shared" si="11"/>
        <v/>
      </c>
      <c r="P188" s="51"/>
      <c r="Q188" s="78" t="s">
        <v>261</v>
      </c>
      <c r="R188" s="49"/>
      <c r="S188" s="32" t="str">
        <f>IF(R188="","C",INDEX(Gehaltsklassen!A$11:A$15,MATCH(R188,Gehaltsklassen!D$11:D$15,1),1))</f>
        <v>C</v>
      </c>
      <c r="T188" s="49"/>
      <c r="U188" s="32" t="str">
        <f>IF(T188="","C",IF(T188="","C",IF(Q188="I",INDEX(Gehaltsklassen!A$11:A$15,MATCH(T188,Gehaltsklassen!C$11:C$15,1),1),IF(Q188="II",INDEX(Gehaltsklassen!A$11:A$15,MATCH(T188,Gehaltsklassen!D$11:D$15,1),1),IF(Q188="III",INDEX(Gehaltsklassen!A$11:A$15,MATCH(T188,Gehaltsklassen!E$11:E$15,1),1),"Falsche Bodenart")))))</f>
        <v>C</v>
      </c>
      <c r="V188" s="52" t="str">
        <f>IF(OR(C188=""),"",SUM(F188,J188,N188)*VLOOKUP(S188,Gehaltsklassen!$B$34:$D$38,2,FALSE))</f>
        <v/>
      </c>
      <c r="W188" s="52" t="str">
        <f>IF(OR(C188=""),"",SUM(F188,J188,N188)*VLOOKUP(S188,Gehaltsklassen!$B$34:$D$38,2,FALSE)*C188)</f>
        <v/>
      </c>
      <c r="X188" s="52" t="str">
        <f>IF(OR(C188=""),"",SUM(F188,J188,N188)*VLOOKUP(S188,Gehaltsklassen!$B$34:$D$38,3,FALSE))</f>
        <v/>
      </c>
      <c r="Y188" s="52" t="str">
        <f>IF(OR(C188=""),"",SUM(F188,J188,N188)*VLOOKUP(S188,Gehaltsklassen!$B$34:$D$38,3,FALSE)*C188)</f>
        <v/>
      </c>
      <c r="Z188" s="54" t="str">
        <f>IF(OR(C188=""),"",(SUM(G188,K188,O188)*VLOOKUP(U188,Gehaltsklassen!$B$34:$D$38,2,FALSE)))</f>
        <v/>
      </c>
      <c r="AA188" s="54" t="str">
        <f>IF(OR(C188=""),"",(SUM(G188,K188,O188)*VLOOKUP(U188,Gehaltsklassen!$B$34:$D$38,2,FALSE))*C188)</f>
        <v/>
      </c>
      <c r="AB188" s="53" t="str">
        <f>IF(OR(C188=""),"",(SUM(G188,K188,O188)*VLOOKUP(U188,Gehaltsklassen!$B$34:$D$38,3,FALSE)))</f>
        <v/>
      </c>
      <c r="AC188" s="53" t="str">
        <f>IF(OR(C188=""),"",(SUM(G188,K188,O188)*VLOOKUP(U188,Gehaltsklassen!$B$34:$D$38,3,FALSE))*C188)</f>
        <v/>
      </c>
    </row>
    <row r="189" spans="1:29" ht="31.9" customHeight="1" x14ac:dyDescent="0.2">
      <c r="A189" s="74" t="str">
        <f>IF(C189="","",MAX($A$11:A188)+1)</f>
        <v/>
      </c>
      <c r="B189" s="75" t="str">
        <f>IF('N-Bedarf-SK §13a'!B187="","",'N-Bedarf-SK §13a'!B187)</f>
        <v/>
      </c>
      <c r="C189" s="49" t="str">
        <f>IF('N-Bedarf-SK §13a'!C187="","",'N-Bedarf-SK §13a'!C187)</f>
        <v/>
      </c>
      <c r="D189" s="88" t="str">
        <f>IF('N-Bedarf-SK §13a'!D187="","",'N-Bedarf-SK §13a'!D187)</f>
        <v/>
      </c>
      <c r="E189" s="49" t="str">
        <f>IF('N-Bedarf-SK §13a'!G187="","",'N-Bedarf-SK §13a'!G187)</f>
        <v/>
      </c>
      <c r="F189" s="50" t="str">
        <f>IF(OR(D189="Spargel 2. Standjahr",D189="Spargel 1. Standjahr"),78,IF(OR(D189="",D189="keine",E189=""),"",IF(D189="Wie Nbedarf",VLOOKUP('N-Bedarf SK'!D187,PSollSK,3,FALSE)*E189, VLOOKUP(D189,PSollSK,3,FALSE)*E189)))</f>
        <v/>
      </c>
      <c r="G189" s="50" t="str">
        <f>IF(OR(D189="",D189="keine",E189=""),"",IF(D189="Wie Nbedarf",VLOOKUP('N-Bedarf SK'!D187,PSollSK,4,FALSE)*E189, VLOOKUP(D189,PSollSK,4,FALSE)*E189))</f>
        <v/>
      </c>
      <c r="H189" s="88"/>
      <c r="I189" s="49"/>
      <c r="J189" s="50" t="str">
        <f t="shared" si="8"/>
        <v/>
      </c>
      <c r="K189" s="50" t="str">
        <f t="shared" si="10"/>
        <v/>
      </c>
      <c r="L189" s="88"/>
      <c r="M189" s="49"/>
      <c r="N189" s="50" t="str">
        <f t="shared" si="9"/>
        <v/>
      </c>
      <c r="O189" s="50" t="str">
        <f t="shared" si="11"/>
        <v/>
      </c>
      <c r="P189" s="51"/>
      <c r="Q189" s="78" t="s">
        <v>261</v>
      </c>
      <c r="R189" s="49"/>
      <c r="S189" s="32" t="str">
        <f>IF(R189="","C",INDEX(Gehaltsklassen!A$11:A$15,MATCH(R189,Gehaltsklassen!D$11:D$15,1),1))</f>
        <v>C</v>
      </c>
      <c r="T189" s="49"/>
      <c r="U189" s="32" t="str">
        <f>IF(T189="","C",IF(T189="","C",IF(Q189="I",INDEX(Gehaltsklassen!A$11:A$15,MATCH(T189,Gehaltsklassen!C$11:C$15,1),1),IF(Q189="II",INDEX(Gehaltsklassen!A$11:A$15,MATCH(T189,Gehaltsklassen!D$11:D$15,1),1),IF(Q189="III",INDEX(Gehaltsklassen!A$11:A$15,MATCH(T189,Gehaltsklassen!E$11:E$15,1),1),"Falsche Bodenart")))))</f>
        <v>C</v>
      </c>
      <c r="V189" s="52" t="str">
        <f>IF(OR(C189=""),"",SUM(F189,J189,N189)*VLOOKUP(S189,Gehaltsklassen!$B$34:$D$38,2,FALSE))</f>
        <v/>
      </c>
      <c r="W189" s="52" t="str">
        <f>IF(OR(C189=""),"",SUM(F189,J189,N189)*VLOOKUP(S189,Gehaltsklassen!$B$34:$D$38,2,FALSE)*C189)</f>
        <v/>
      </c>
      <c r="X189" s="52" t="str">
        <f>IF(OR(C189=""),"",SUM(F189,J189,N189)*VLOOKUP(S189,Gehaltsklassen!$B$34:$D$38,3,FALSE))</f>
        <v/>
      </c>
      <c r="Y189" s="52" t="str">
        <f>IF(OR(C189=""),"",SUM(F189,J189,N189)*VLOOKUP(S189,Gehaltsklassen!$B$34:$D$38,3,FALSE)*C189)</f>
        <v/>
      </c>
      <c r="Z189" s="54" t="str">
        <f>IF(OR(C189=""),"",(SUM(G189,K189,O189)*VLOOKUP(U189,Gehaltsklassen!$B$34:$D$38,2,FALSE)))</f>
        <v/>
      </c>
      <c r="AA189" s="54" t="str">
        <f>IF(OR(C189=""),"",(SUM(G189,K189,O189)*VLOOKUP(U189,Gehaltsklassen!$B$34:$D$38,2,FALSE))*C189)</f>
        <v/>
      </c>
      <c r="AB189" s="53" t="str">
        <f>IF(OR(C189=""),"",(SUM(G189,K189,O189)*VLOOKUP(U189,Gehaltsklassen!$B$34:$D$38,3,FALSE)))</f>
        <v/>
      </c>
      <c r="AC189" s="53" t="str">
        <f>IF(OR(C189=""),"",(SUM(G189,K189,O189)*VLOOKUP(U189,Gehaltsklassen!$B$34:$D$38,3,FALSE))*C189)</f>
        <v/>
      </c>
    </row>
    <row r="190" spans="1:29" ht="31.9" customHeight="1" x14ac:dyDescent="0.2">
      <c r="A190" s="74" t="str">
        <f>IF(C190="","",MAX($A$11:A189)+1)</f>
        <v/>
      </c>
      <c r="B190" s="75" t="str">
        <f>IF('N-Bedarf-SK §13a'!B188="","",'N-Bedarf-SK §13a'!B188)</f>
        <v/>
      </c>
      <c r="C190" s="49" t="str">
        <f>IF('N-Bedarf-SK §13a'!C188="","",'N-Bedarf-SK §13a'!C188)</f>
        <v/>
      </c>
      <c r="D190" s="88" t="str">
        <f>IF('N-Bedarf-SK §13a'!D188="","",'N-Bedarf-SK §13a'!D188)</f>
        <v/>
      </c>
      <c r="E190" s="49" t="str">
        <f>IF('N-Bedarf-SK §13a'!G188="","",'N-Bedarf-SK §13a'!G188)</f>
        <v/>
      </c>
      <c r="F190" s="50" t="str">
        <f>IF(OR(D190="Spargel 2. Standjahr",D190="Spargel 1. Standjahr"),78,IF(OR(D190="",D190="keine",E190=""),"",IF(D190="Wie Nbedarf",VLOOKUP('N-Bedarf SK'!D188,PSollSK,3,FALSE)*E190, VLOOKUP(D190,PSollSK,3,FALSE)*E190)))</f>
        <v/>
      </c>
      <c r="G190" s="50" t="str">
        <f>IF(OR(D190="",D190="keine",E190=""),"",IF(D190="Wie Nbedarf",VLOOKUP('N-Bedarf SK'!D188,PSollSK,4,FALSE)*E190, VLOOKUP(D190,PSollSK,4,FALSE)*E190))</f>
        <v/>
      </c>
      <c r="H190" s="88"/>
      <c r="I190" s="49"/>
      <c r="J190" s="50" t="str">
        <f t="shared" si="8"/>
        <v/>
      </c>
      <c r="K190" s="50" t="str">
        <f t="shared" si="10"/>
        <v/>
      </c>
      <c r="L190" s="88"/>
      <c r="M190" s="49"/>
      <c r="N190" s="50" t="str">
        <f t="shared" si="9"/>
        <v/>
      </c>
      <c r="O190" s="50" t="str">
        <f t="shared" si="11"/>
        <v/>
      </c>
      <c r="P190" s="51"/>
      <c r="Q190" s="78" t="s">
        <v>261</v>
      </c>
      <c r="R190" s="49"/>
      <c r="S190" s="32" t="str">
        <f>IF(R190="","C",INDEX(Gehaltsklassen!A$11:A$15,MATCH(R190,Gehaltsklassen!D$11:D$15,1),1))</f>
        <v>C</v>
      </c>
      <c r="T190" s="49"/>
      <c r="U190" s="32" t="str">
        <f>IF(T190="","C",IF(T190="","C",IF(Q190="I",INDEX(Gehaltsklassen!A$11:A$15,MATCH(T190,Gehaltsklassen!C$11:C$15,1),1),IF(Q190="II",INDEX(Gehaltsklassen!A$11:A$15,MATCH(T190,Gehaltsklassen!D$11:D$15,1),1),IF(Q190="III",INDEX(Gehaltsklassen!A$11:A$15,MATCH(T190,Gehaltsklassen!E$11:E$15,1),1),"Falsche Bodenart")))))</f>
        <v>C</v>
      </c>
      <c r="V190" s="52" t="str">
        <f>IF(OR(C190=""),"",SUM(F190,J190,N190)*VLOOKUP(S190,Gehaltsklassen!$B$34:$D$38,2,FALSE))</f>
        <v/>
      </c>
      <c r="W190" s="52" t="str">
        <f>IF(OR(C190=""),"",SUM(F190,J190,N190)*VLOOKUP(S190,Gehaltsklassen!$B$34:$D$38,2,FALSE)*C190)</f>
        <v/>
      </c>
      <c r="X190" s="52" t="str">
        <f>IF(OR(C190=""),"",SUM(F190,J190,N190)*VLOOKUP(S190,Gehaltsklassen!$B$34:$D$38,3,FALSE))</f>
        <v/>
      </c>
      <c r="Y190" s="52" t="str">
        <f>IF(OR(C190=""),"",SUM(F190,J190,N190)*VLOOKUP(S190,Gehaltsklassen!$B$34:$D$38,3,FALSE)*C190)</f>
        <v/>
      </c>
      <c r="Z190" s="54" t="str">
        <f>IF(OR(C190=""),"",(SUM(G190,K190,O190)*VLOOKUP(U190,Gehaltsklassen!$B$34:$D$38,2,FALSE)))</f>
        <v/>
      </c>
      <c r="AA190" s="54" t="str">
        <f>IF(OR(C190=""),"",(SUM(G190,K190,O190)*VLOOKUP(U190,Gehaltsklassen!$B$34:$D$38,2,FALSE))*C190)</f>
        <v/>
      </c>
      <c r="AB190" s="53" t="str">
        <f>IF(OR(C190=""),"",(SUM(G190,K190,O190)*VLOOKUP(U190,Gehaltsklassen!$B$34:$D$38,3,FALSE)))</f>
        <v/>
      </c>
      <c r="AC190" s="53" t="str">
        <f>IF(OR(C190=""),"",(SUM(G190,K190,O190)*VLOOKUP(U190,Gehaltsklassen!$B$34:$D$38,3,FALSE))*C190)</f>
        <v/>
      </c>
    </row>
    <row r="191" spans="1:29" ht="31.9" customHeight="1" x14ac:dyDescent="0.2">
      <c r="A191" s="74" t="str">
        <f>IF(C191="","",MAX($A$11:A190)+1)</f>
        <v/>
      </c>
      <c r="B191" s="75" t="str">
        <f>IF('N-Bedarf-SK §13a'!B189="","",'N-Bedarf-SK §13a'!B189)</f>
        <v/>
      </c>
      <c r="C191" s="49" t="str">
        <f>IF('N-Bedarf-SK §13a'!C189="","",'N-Bedarf-SK §13a'!C189)</f>
        <v/>
      </c>
      <c r="D191" s="88" t="str">
        <f>IF('N-Bedarf-SK §13a'!D189="","",'N-Bedarf-SK §13a'!D189)</f>
        <v/>
      </c>
      <c r="E191" s="49" t="str">
        <f>IF('N-Bedarf-SK §13a'!G189="","",'N-Bedarf-SK §13a'!G189)</f>
        <v/>
      </c>
      <c r="F191" s="50" t="str">
        <f>IF(OR(D191="Spargel 2. Standjahr",D191="Spargel 1. Standjahr"),78,IF(OR(D191="",D191="keine",E191=""),"",IF(D191="Wie Nbedarf",VLOOKUP('N-Bedarf SK'!D189,PSollSK,3,FALSE)*E191, VLOOKUP(D191,PSollSK,3,FALSE)*E191)))</f>
        <v/>
      </c>
      <c r="G191" s="50" t="str">
        <f>IF(OR(D191="",D191="keine",E191=""),"",IF(D191="Wie Nbedarf",VLOOKUP('N-Bedarf SK'!D189,PSollSK,4,FALSE)*E191, VLOOKUP(D191,PSollSK,4,FALSE)*E191))</f>
        <v/>
      </c>
      <c r="H191" s="88"/>
      <c r="I191" s="49"/>
      <c r="J191" s="50" t="str">
        <f t="shared" si="8"/>
        <v/>
      </c>
      <c r="K191" s="50" t="str">
        <f t="shared" si="10"/>
        <v/>
      </c>
      <c r="L191" s="88"/>
      <c r="M191" s="49"/>
      <c r="N191" s="50" t="str">
        <f t="shared" si="9"/>
        <v/>
      </c>
      <c r="O191" s="50" t="str">
        <f t="shared" si="11"/>
        <v/>
      </c>
      <c r="P191" s="51"/>
      <c r="Q191" s="78" t="s">
        <v>261</v>
      </c>
      <c r="R191" s="49"/>
      <c r="S191" s="32" t="str">
        <f>IF(R191="","C",INDEX(Gehaltsklassen!A$11:A$15,MATCH(R191,Gehaltsklassen!D$11:D$15,1),1))</f>
        <v>C</v>
      </c>
      <c r="T191" s="49"/>
      <c r="U191" s="32" t="str">
        <f>IF(T191="","C",IF(T191="","C",IF(Q191="I",INDEX(Gehaltsklassen!A$11:A$15,MATCH(T191,Gehaltsklassen!C$11:C$15,1),1),IF(Q191="II",INDEX(Gehaltsklassen!A$11:A$15,MATCH(T191,Gehaltsklassen!D$11:D$15,1),1),IF(Q191="III",INDEX(Gehaltsklassen!A$11:A$15,MATCH(T191,Gehaltsklassen!E$11:E$15,1),1),"Falsche Bodenart")))))</f>
        <v>C</v>
      </c>
      <c r="V191" s="52" t="str">
        <f>IF(OR(C191=""),"",SUM(F191,J191,N191)*VLOOKUP(S191,Gehaltsklassen!$B$34:$D$38,2,FALSE))</f>
        <v/>
      </c>
      <c r="W191" s="52" t="str">
        <f>IF(OR(C191=""),"",SUM(F191,J191,N191)*VLOOKUP(S191,Gehaltsklassen!$B$34:$D$38,2,FALSE)*C191)</f>
        <v/>
      </c>
      <c r="X191" s="52" t="str">
        <f>IF(OR(C191=""),"",SUM(F191,J191,N191)*VLOOKUP(S191,Gehaltsklassen!$B$34:$D$38,3,FALSE))</f>
        <v/>
      </c>
      <c r="Y191" s="52" t="str">
        <f>IF(OR(C191=""),"",SUM(F191,J191,N191)*VLOOKUP(S191,Gehaltsklassen!$B$34:$D$38,3,FALSE)*C191)</f>
        <v/>
      </c>
      <c r="Z191" s="54" t="str">
        <f>IF(OR(C191=""),"",(SUM(G191,K191,O191)*VLOOKUP(U191,Gehaltsklassen!$B$34:$D$38,2,FALSE)))</f>
        <v/>
      </c>
      <c r="AA191" s="54" t="str">
        <f>IF(OR(C191=""),"",(SUM(G191,K191,O191)*VLOOKUP(U191,Gehaltsklassen!$B$34:$D$38,2,FALSE))*C191)</f>
        <v/>
      </c>
      <c r="AB191" s="53" t="str">
        <f>IF(OR(C191=""),"",(SUM(G191,K191,O191)*VLOOKUP(U191,Gehaltsklassen!$B$34:$D$38,3,FALSE)))</f>
        <v/>
      </c>
      <c r="AC191" s="53" t="str">
        <f>IF(OR(C191=""),"",(SUM(G191,K191,O191)*VLOOKUP(U191,Gehaltsklassen!$B$34:$D$38,3,FALSE))*C191)</f>
        <v/>
      </c>
    </row>
    <row r="192" spans="1:29" ht="31.9" customHeight="1" x14ac:dyDescent="0.2">
      <c r="A192" s="74" t="str">
        <f>IF(C192="","",MAX($A$11:A191)+1)</f>
        <v/>
      </c>
      <c r="B192" s="75" t="str">
        <f>IF('N-Bedarf-SK §13a'!B190="","",'N-Bedarf-SK §13a'!B190)</f>
        <v/>
      </c>
      <c r="C192" s="49" t="str">
        <f>IF('N-Bedarf-SK §13a'!C190="","",'N-Bedarf-SK §13a'!C190)</f>
        <v/>
      </c>
      <c r="D192" s="88" t="str">
        <f>IF('N-Bedarf-SK §13a'!D190="","",'N-Bedarf-SK §13a'!D190)</f>
        <v/>
      </c>
      <c r="E192" s="49" t="str">
        <f>IF('N-Bedarf-SK §13a'!G190="","",'N-Bedarf-SK §13a'!G190)</f>
        <v/>
      </c>
      <c r="F192" s="50" t="str">
        <f>IF(OR(D192="Spargel 2. Standjahr",D192="Spargel 1. Standjahr"),78,IF(OR(D192="",D192="keine",E192=""),"",IF(D192="Wie Nbedarf",VLOOKUP('N-Bedarf SK'!D190,PSollSK,3,FALSE)*E192, VLOOKUP(D192,PSollSK,3,FALSE)*E192)))</f>
        <v/>
      </c>
      <c r="G192" s="50" t="str">
        <f>IF(OR(D192="",D192="keine",E192=""),"",IF(D192="Wie Nbedarf",VLOOKUP('N-Bedarf SK'!D190,PSollSK,4,FALSE)*E192, VLOOKUP(D192,PSollSK,4,FALSE)*E192))</f>
        <v/>
      </c>
      <c r="H192" s="88"/>
      <c r="I192" s="49"/>
      <c r="J192" s="50" t="str">
        <f t="shared" si="8"/>
        <v/>
      </c>
      <c r="K192" s="50" t="str">
        <f t="shared" si="10"/>
        <v/>
      </c>
      <c r="L192" s="88"/>
      <c r="M192" s="49"/>
      <c r="N192" s="50" t="str">
        <f t="shared" si="9"/>
        <v/>
      </c>
      <c r="O192" s="50" t="str">
        <f t="shared" si="11"/>
        <v/>
      </c>
      <c r="P192" s="51"/>
      <c r="Q192" s="78" t="s">
        <v>261</v>
      </c>
      <c r="R192" s="49"/>
      <c r="S192" s="32" t="str">
        <f>IF(R192="","C",INDEX(Gehaltsklassen!A$11:A$15,MATCH(R192,Gehaltsklassen!D$11:D$15,1),1))</f>
        <v>C</v>
      </c>
      <c r="T192" s="49"/>
      <c r="U192" s="32" t="str">
        <f>IF(T192="","C",IF(T192="","C",IF(Q192="I",INDEX(Gehaltsklassen!A$11:A$15,MATCH(T192,Gehaltsklassen!C$11:C$15,1),1),IF(Q192="II",INDEX(Gehaltsklassen!A$11:A$15,MATCH(T192,Gehaltsklassen!D$11:D$15,1),1),IF(Q192="III",INDEX(Gehaltsklassen!A$11:A$15,MATCH(T192,Gehaltsklassen!E$11:E$15,1),1),"Falsche Bodenart")))))</f>
        <v>C</v>
      </c>
      <c r="V192" s="52" t="str">
        <f>IF(OR(C192=""),"",SUM(F192,J192,N192)*VLOOKUP(S192,Gehaltsklassen!$B$34:$D$38,2,FALSE))</f>
        <v/>
      </c>
      <c r="W192" s="52" t="str">
        <f>IF(OR(C192=""),"",SUM(F192,J192,N192)*VLOOKUP(S192,Gehaltsklassen!$B$34:$D$38,2,FALSE)*C192)</f>
        <v/>
      </c>
      <c r="X192" s="52" t="str">
        <f>IF(OR(C192=""),"",SUM(F192,J192,N192)*VLOOKUP(S192,Gehaltsklassen!$B$34:$D$38,3,FALSE))</f>
        <v/>
      </c>
      <c r="Y192" s="52" t="str">
        <f>IF(OR(C192=""),"",SUM(F192,J192,N192)*VLOOKUP(S192,Gehaltsklassen!$B$34:$D$38,3,FALSE)*C192)</f>
        <v/>
      </c>
      <c r="Z192" s="54" t="str">
        <f>IF(OR(C192=""),"",(SUM(G192,K192,O192)*VLOOKUP(U192,Gehaltsklassen!$B$34:$D$38,2,FALSE)))</f>
        <v/>
      </c>
      <c r="AA192" s="54" t="str">
        <f>IF(OR(C192=""),"",(SUM(G192,K192,O192)*VLOOKUP(U192,Gehaltsklassen!$B$34:$D$38,2,FALSE))*C192)</f>
        <v/>
      </c>
      <c r="AB192" s="53" t="str">
        <f>IF(OR(C192=""),"",(SUM(G192,K192,O192)*VLOOKUP(U192,Gehaltsklassen!$B$34:$D$38,3,FALSE)))</f>
        <v/>
      </c>
      <c r="AC192" s="53" t="str">
        <f>IF(OR(C192=""),"",(SUM(G192,K192,O192)*VLOOKUP(U192,Gehaltsklassen!$B$34:$D$38,3,FALSE))*C192)</f>
        <v/>
      </c>
    </row>
    <row r="193" spans="1:29" ht="31.9" customHeight="1" x14ac:dyDescent="0.2">
      <c r="A193" s="74" t="str">
        <f>IF(C193="","",MAX($A$11:A192)+1)</f>
        <v/>
      </c>
      <c r="B193" s="75" t="str">
        <f>IF('N-Bedarf-SK §13a'!B191="","",'N-Bedarf-SK §13a'!B191)</f>
        <v/>
      </c>
      <c r="C193" s="49" t="str">
        <f>IF('N-Bedarf-SK §13a'!C191="","",'N-Bedarf-SK §13a'!C191)</f>
        <v/>
      </c>
      <c r="D193" s="88" t="str">
        <f>IF('N-Bedarf-SK §13a'!D191="","",'N-Bedarf-SK §13a'!D191)</f>
        <v/>
      </c>
      <c r="E193" s="49" t="str">
        <f>IF('N-Bedarf-SK §13a'!G191="","",'N-Bedarf-SK §13a'!G191)</f>
        <v/>
      </c>
      <c r="F193" s="50" t="str">
        <f>IF(OR(D193="Spargel 2. Standjahr",D193="Spargel 1. Standjahr"),78,IF(OR(D193="",D193="keine",E193=""),"",IF(D193="Wie Nbedarf",VLOOKUP('N-Bedarf SK'!D191,PSollSK,3,FALSE)*E193, VLOOKUP(D193,PSollSK,3,FALSE)*E193)))</f>
        <v/>
      </c>
      <c r="G193" s="50" t="str">
        <f>IF(OR(D193="",D193="keine",E193=""),"",IF(D193="Wie Nbedarf",VLOOKUP('N-Bedarf SK'!D191,PSollSK,4,FALSE)*E193, VLOOKUP(D193,PSollSK,4,FALSE)*E193))</f>
        <v/>
      </c>
      <c r="H193" s="88"/>
      <c r="I193" s="49"/>
      <c r="J193" s="50" t="str">
        <f t="shared" si="8"/>
        <v/>
      </c>
      <c r="K193" s="50" t="str">
        <f t="shared" si="10"/>
        <v/>
      </c>
      <c r="L193" s="88"/>
      <c r="M193" s="49"/>
      <c r="N193" s="50" t="str">
        <f t="shared" si="9"/>
        <v/>
      </c>
      <c r="O193" s="50" t="str">
        <f t="shared" si="11"/>
        <v/>
      </c>
      <c r="P193" s="51"/>
      <c r="Q193" s="78" t="s">
        <v>261</v>
      </c>
      <c r="R193" s="49"/>
      <c r="S193" s="32" t="str">
        <f>IF(R193="","C",INDEX(Gehaltsklassen!A$11:A$15,MATCH(R193,Gehaltsklassen!D$11:D$15,1),1))</f>
        <v>C</v>
      </c>
      <c r="T193" s="49"/>
      <c r="U193" s="32" t="str">
        <f>IF(T193="","C",IF(T193="","C",IF(Q193="I",INDEX(Gehaltsklassen!A$11:A$15,MATCH(T193,Gehaltsklassen!C$11:C$15,1),1),IF(Q193="II",INDEX(Gehaltsklassen!A$11:A$15,MATCH(T193,Gehaltsklassen!D$11:D$15,1),1),IF(Q193="III",INDEX(Gehaltsklassen!A$11:A$15,MATCH(T193,Gehaltsklassen!E$11:E$15,1),1),"Falsche Bodenart")))))</f>
        <v>C</v>
      </c>
      <c r="V193" s="52" t="str">
        <f>IF(OR(C193=""),"",SUM(F193,J193,N193)*VLOOKUP(S193,Gehaltsklassen!$B$34:$D$38,2,FALSE))</f>
        <v/>
      </c>
      <c r="W193" s="52" t="str">
        <f>IF(OR(C193=""),"",SUM(F193,J193,N193)*VLOOKUP(S193,Gehaltsklassen!$B$34:$D$38,2,FALSE)*C193)</f>
        <v/>
      </c>
      <c r="X193" s="52" t="str">
        <f>IF(OR(C193=""),"",SUM(F193,J193,N193)*VLOOKUP(S193,Gehaltsklassen!$B$34:$D$38,3,FALSE))</f>
        <v/>
      </c>
      <c r="Y193" s="52" t="str">
        <f>IF(OR(C193=""),"",SUM(F193,J193,N193)*VLOOKUP(S193,Gehaltsklassen!$B$34:$D$38,3,FALSE)*C193)</f>
        <v/>
      </c>
      <c r="Z193" s="54" t="str">
        <f>IF(OR(C193=""),"",(SUM(G193,K193,O193)*VLOOKUP(U193,Gehaltsklassen!$B$34:$D$38,2,FALSE)))</f>
        <v/>
      </c>
      <c r="AA193" s="54" t="str">
        <f>IF(OR(C193=""),"",(SUM(G193,K193,O193)*VLOOKUP(U193,Gehaltsklassen!$B$34:$D$38,2,FALSE))*C193)</f>
        <v/>
      </c>
      <c r="AB193" s="53" t="str">
        <f>IF(OR(C193=""),"",(SUM(G193,K193,O193)*VLOOKUP(U193,Gehaltsklassen!$B$34:$D$38,3,FALSE)))</f>
        <v/>
      </c>
      <c r="AC193" s="53" t="str">
        <f>IF(OR(C193=""),"",(SUM(G193,K193,O193)*VLOOKUP(U193,Gehaltsklassen!$B$34:$D$38,3,FALSE))*C193)</f>
        <v/>
      </c>
    </row>
    <row r="194" spans="1:29" ht="31.9" customHeight="1" x14ac:dyDescent="0.2">
      <c r="A194" s="74" t="str">
        <f>IF(C194="","",MAX($A$11:A193)+1)</f>
        <v/>
      </c>
      <c r="B194" s="75" t="str">
        <f>IF('N-Bedarf-SK §13a'!B192="","",'N-Bedarf-SK §13a'!B192)</f>
        <v/>
      </c>
      <c r="C194" s="49" t="str">
        <f>IF('N-Bedarf-SK §13a'!C192="","",'N-Bedarf-SK §13a'!C192)</f>
        <v/>
      </c>
      <c r="D194" s="88" t="str">
        <f>IF('N-Bedarf-SK §13a'!D192="","",'N-Bedarf-SK §13a'!D192)</f>
        <v/>
      </c>
      <c r="E194" s="49" t="str">
        <f>IF('N-Bedarf-SK §13a'!G192="","",'N-Bedarf-SK §13a'!G192)</f>
        <v/>
      </c>
      <c r="F194" s="50" t="str">
        <f>IF(OR(D194="Spargel 2. Standjahr",D194="Spargel 1. Standjahr"),78,IF(OR(D194="",D194="keine",E194=""),"",IF(D194="Wie Nbedarf",VLOOKUP('N-Bedarf SK'!D192,PSollSK,3,FALSE)*E194, VLOOKUP(D194,PSollSK,3,FALSE)*E194)))</f>
        <v/>
      </c>
      <c r="G194" s="50" t="str">
        <f>IF(OR(D194="",D194="keine",E194=""),"",IF(D194="Wie Nbedarf",VLOOKUP('N-Bedarf SK'!D192,PSollSK,4,FALSE)*E194, VLOOKUP(D194,PSollSK,4,FALSE)*E194))</f>
        <v/>
      </c>
      <c r="H194" s="88"/>
      <c r="I194" s="49"/>
      <c r="J194" s="50" t="str">
        <f t="shared" si="8"/>
        <v/>
      </c>
      <c r="K194" s="50" t="str">
        <f t="shared" si="10"/>
        <v/>
      </c>
      <c r="L194" s="88"/>
      <c r="M194" s="49"/>
      <c r="N194" s="50" t="str">
        <f t="shared" si="9"/>
        <v/>
      </c>
      <c r="O194" s="50" t="str">
        <f t="shared" si="11"/>
        <v/>
      </c>
      <c r="P194" s="51"/>
      <c r="Q194" s="78" t="s">
        <v>261</v>
      </c>
      <c r="R194" s="49"/>
      <c r="S194" s="32" t="str">
        <f>IF(R194="","C",INDEX(Gehaltsklassen!A$11:A$15,MATCH(R194,Gehaltsklassen!D$11:D$15,1),1))</f>
        <v>C</v>
      </c>
      <c r="T194" s="49"/>
      <c r="U194" s="32" t="str">
        <f>IF(T194="","C",IF(T194="","C",IF(Q194="I",INDEX(Gehaltsklassen!A$11:A$15,MATCH(T194,Gehaltsklassen!C$11:C$15,1),1),IF(Q194="II",INDEX(Gehaltsklassen!A$11:A$15,MATCH(T194,Gehaltsklassen!D$11:D$15,1),1),IF(Q194="III",INDEX(Gehaltsklassen!A$11:A$15,MATCH(T194,Gehaltsklassen!E$11:E$15,1),1),"Falsche Bodenart")))))</f>
        <v>C</v>
      </c>
      <c r="V194" s="52" t="str">
        <f>IF(OR(C194=""),"",SUM(F194,J194,N194)*VLOOKUP(S194,Gehaltsklassen!$B$34:$D$38,2,FALSE))</f>
        <v/>
      </c>
      <c r="W194" s="52" t="str">
        <f>IF(OR(C194=""),"",SUM(F194,J194,N194)*VLOOKUP(S194,Gehaltsklassen!$B$34:$D$38,2,FALSE)*C194)</f>
        <v/>
      </c>
      <c r="X194" s="52" t="str">
        <f>IF(OR(C194=""),"",SUM(F194,J194,N194)*VLOOKUP(S194,Gehaltsklassen!$B$34:$D$38,3,FALSE))</f>
        <v/>
      </c>
      <c r="Y194" s="52" t="str">
        <f>IF(OR(C194=""),"",SUM(F194,J194,N194)*VLOOKUP(S194,Gehaltsklassen!$B$34:$D$38,3,FALSE)*C194)</f>
        <v/>
      </c>
      <c r="Z194" s="54" t="str">
        <f>IF(OR(C194=""),"",(SUM(G194,K194,O194)*VLOOKUP(U194,Gehaltsklassen!$B$34:$D$38,2,FALSE)))</f>
        <v/>
      </c>
      <c r="AA194" s="54" t="str">
        <f>IF(OR(C194=""),"",(SUM(G194,K194,O194)*VLOOKUP(U194,Gehaltsklassen!$B$34:$D$38,2,FALSE))*C194)</f>
        <v/>
      </c>
      <c r="AB194" s="53" t="str">
        <f>IF(OR(C194=""),"",(SUM(G194,K194,O194)*VLOOKUP(U194,Gehaltsklassen!$B$34:$D$38,3,FALSE)))</f>
        <v/>
      </c>
      <c r="AC194" s="53" t="str">
        <f>IF(OR(C194=""),"",(SUM(G194,K194,O194)*VLOOKUP(U194,Gehaltsklassen!$B$34:$D$38,3,FALSE))*C194)</f>
        <v/>
      </c>
    </row>
    <row r="195" spans="1:29" ht="31.9" customHeight="1" x14ac:dyDescent="0.2">
      <c r="A195" s="74" t="str">
        <f>IF(C195="","",MAX($A$11:A194)+1)</f>
        <v/>
      </c>
      <c r="B195" s="75" t="str">
        <f>IF('N-Bedarf-SK §13a'!B193="","",'N-Bedarf-SK §13a'!B193)</f>
        <v/>
      </c>
      <c r="C195" s="49" t="str">
        <f>IF('N-Bedarf-SK §13a'!C193="","",'N-Bedarf-SK §13a'!C193)</f>
        <v/>
      </c>
      <c r="D195" s="88" t="str">
        <f>IF('N-Bedarf-SK §13a'!D193="","",'N-Bedarf-SK §13a'!D193)</f>
        <v/>
      </c>
      <c r="E195" s="49" t="str">
        <f>IF('N-Bedarf-SK §13a'!G193="","",'N-Bedarf-SK §13a'!G193)</f>
        <v/>
      </c>
      <c r="F195" s="50" t="str">
        <f>IF(OR(D195="Spargel 2. Standjahr",D195="Spargel 1. Standjahr"),78,IF(OR(D195="",D195="keine",E195=""),"",IF(D195="Wie Nbedarf",VLOOKUP('N-Bedarf SK'!D193,PSollSK,3,FALSE)*E195, VLOOKUP(D195,PSollSK,3,FALSE)*E195)))</f>
        <v/>
      </c>
      <c r="G195" s="50" t="str">
        <f>IF(OR(D195="",D195="keine",E195=""),"",IF(D195="Wie Nbedarf",VLOOKUP('N-Bedarf SK'!D193,PSollSK,4,FALSE)*E195, VLOOKUP(D195,PSollSK,4,FALSE)*E195))</f>
        <v/>
      </c>
      <c r="H195" s="88"/>
      <c r="I195" s="49"/>
      <c r="J195" s="50" t="str">
        <f t="shared" si="8"/>
        <v/>
      </c>
      <c r="K195" s="50" t="str">
        <f t="shared" si="10"/>
        <v/>
      </c>
      <c r="L195" s="88"/>
      <c r="M195" s="49"/>
      <c r="N195" s="50" t="str">
        <f t="shared" si="9"/>
        <v/>
      </c>
      <c r="O195" s="50" t="str">
        <f t="shared" si="11"/>
        <v/>
      </c>
      <c r="P195" s="51"/>
      <c r="Q195" s="78" t="s">
        <v>261</v>
      </c>
      <c r="R195" s="49"/>
      <c r="S195" s="32" t="str">
        <f>IF(R195="","C",INDEX(Gehaltsklassen!A$11:A$15,MATCH(R195,Gehaltsklassen!D$11:D$15,1),1))</f>
        <v>C</v>
      </c>
      <c r="T195" s="49"/>
      <c r="U195" s="32" t="str">
        <f>IF(T195="","C",IF(T195="","C",IF(Q195="I",INDEX(Gehaltsklassen!A$11:A$15,MATCH(T195,Gehaltsklassen!C$11:C$15,1),1),IF(Q195="II",INDEX(Gehaltsklassen!A$11:A$15,MATCH(T195,Gehaltsklassen!D$11:D$15,1),1),IF(Q195="III",INDEX(Gehaltsklassen!A$11:A$15,MATCH(T195,Gehaltsklassen!E$11:E$15,1),1),"Falsche Bodenart")))))</f>
        <v>C</v>
      </c>
      <c r="V195" s="52" t="str">
        <f>IF(OR(C195=""),"",SUM(F195,J195,N195)*VLOOKUP(S195,Gehaltsklassen!$B$34:$D$38,2,FALSE))</f>
        <v/>
      </c>
      <c r="W195" s="52" t="str">
        <f>IF(OR(C195=""),"",SUM(F195,J195,N195)*VLOOKUP(S195,Gehaltsklassen!$B$34:$D$38,2,FALSE)*C195)</f>
        <v/>
      </c>
      <c r="X195" s="52" t="str">
        <f>IF(OR(C195=""),"",SUM(F195,J195,N195)*VLOOKUP(S195,Gehaltsklassen!$B$34:$D$38,3,FALSE))</f>
        <v/>
      </c>
      <c r="Y195" s="52" t="str">
        <f>IF(OR(C195=""),"",SUM(F195,J195,N195)*VLOOKUP(S195,Gehaltsklassen!$B$34:$D$38,3,FALSE)*C195)</f>
        <v/>
      </c>
      <c r="Z195" s="54" t="str">
        <f>IF(OR(C195=""),"",(SUM(G195,K195,O195)*VLOOKUP(U195,Gehaltsklassen!$B$34:$D$38,2,FALSE)))</f>
        <v/>
      </c>
      <c r="AA195" s="54" t="str">
        <f>IF(OR(C195=""),"",(SUM(G195,K195,O195)*VLOOKUP(U195,Gehaltsklassen!$B$34:$D$38,2,FALSE))*C195)</f>
        <v/>
      </c>
      <c r="AB195" s="53" t="str">
        <f>IF(OR(C195=""),"",(SUM(G195,K195,O195)*VLOOKUP(U195,Gehaltsklassen!$B$34:$D$38,3,FALSE)))</f>
        <v/>
      </c>
      <c r="AC195" s="53" t="str">
        <f>IF(OR(C195=""),"",(SUM(G195,K195,O195)*VLOOKUP(U195,Gehaltsklassen!$B$34:$D$38,3,FALSE))*C195)</f>
        <v/>
      </c>
    </row>
    <row r="196" spans="1:29" ht="31.9" customHeight="1" x14ac:dyDescent="0.2">
      <c r="A196" s="74" t="str">
        <f>IF(C196="","",MAX($A$11:A195)+1)</f>
        <v/>
      </c>
      <c r="B196" s="75" t="str">
        <f>IF('N-Bedarf-SK §13a'!B194="","",'N-Bedarf-SK §13a'!B194)</f>
        <v/>
      </c>
      <c r="C196" s="49" t="str">
        <f>IF('N-Bedarf-SK §13a'!C194="","",'N-Bedarf-SK §13a'!C194)</f>
        <v/>
      </c>
      <c r="D196" s="88" t="str">
        <f>IF('N-Bedarf-SK §13a'!D194="","",'N-Bedarf-SK §13a'!D194)</f>
        <v/>
      </c>
      <c r="E196" s="49" t="str">
        <f>IF('N-Bedarf-SK §13a'!G194="","",'N-Bedarf-SK §13a'!G194)</f>
        <v/>
      </c>
      <c r="F196" s="50" t="str">
        <f>IF(OR(D196="Spargel 2. Standjahr",D196="Spargel 1. Standjahr"),78,IF(OR(D196="",D196="keine",E196=""),"",IF(D196="Wie Nbedarf",VLOOKUP('N-Bedarf SK'!D194,PSollSK,3,FALSE)*E196, VLOOKUP(D196,PSollSK,3,FALSE)*E196)))</f>
        <v/>
      </c>
      <c r="G196" s="50" t="str">
        <f>IF(OR(D196="",D196="keine",E196=""),"",IF(D196="Wie Nbedarf",VLOOKUP('N-Bedarf SK'!D194,PSollSK,4,FALSE)*E196, VLOOKUP(D196,PSollSK,4,FALSE)*E196))</f>
        <v/>
      </c>
      <c r="H196" s="88"/>
      <c r="I196" s="49"/>
      <c r="J196" s="50" t="str">
        <f t="shared" si="8"/>
        <v/>
      </c>
      <c r="K196" s="50" t="str">
        <f t="shared" si="10"/>
        <v/>
      </c>
      <c r="L196" s="88"/>
      <c r="M196" s="49"/>
      <c r="N196" s="50" t="str">
        <f t="shared" si="9"/>
        <v/>
      </c>
      <c r="O196" s="50" t="str">
        <f t="shared" si="11"/>
        <v/>
      </c>
      <c r="P196" s="51"/>
      <c r="Q196" s="78" t="s">
        <v>261</v>
      </c>
      <c r="R196" s="49"/>
      <c r="S196" s="32" t="str">
        <f>IF(R196="","C",INDEX(Gehaltsklassen!A$11:A$15,MATCH(R196,Gehaltsklassen!D$11:D$15,1),1))</f>
        <v>C</v>
      </c>
      <c r="T196" s="49"/>
      <c r="U196" s="32" t="str">
        <f>IF(T196="","C",IF(T196="","C",IF(Q196="I",INDEX(Gehaltsklassen!A$11:A$15,MATCH(T196,Gehaltsklassen!C$11:C$15,1),1),IF(Q196="II",INDEX(Gehaltsklassen!A$11:A$15,MATCH(T196,Gehaltsklassen!D$11:D$15,1),1),IF(Q196="III",INDEX(Gehaltsklassen!A$11:A$15,MATCH(T196,Gehaltsklassen!E$11:E$15,1),1),"Falsche Bodenart")))))</f>
        <v>C</v>
      </c>
      <c r="V196" s="52" t="str">
        <f>IF(OR(C196=""),"",SUM(F196,J196,N196)*VLOOKUP(S196,Gehaltsklassen!$B$34:$D$38,2,FALSE))</f>
        <v/>
      </c>
      <c r="W196" s="52" t="str">
        <f>IF(OR(C196=""),"",SUM(F196,J196,N196)*VLOOKUP(S196,Gehaltsklassen!$B$34:$D$38,2,FALSE)*C196)</f>
        <v/>
      </c>
      <c r="X196" s="52" t="str">
        <f>IF(OR(C196=""),"",SUM(F196,J196,N196)*VLOOKUP(S196,Gehaltsklassen!$B$34:$D$38,3,FALSE))</f>
        <v/>
      </c>
      <c r="Y196" s="52" t="str">
        <f>IF(OR(C196=""),"",SUM(F196,J196,N196)*VLOOKUP(S196,Gehaltsklassen!$B$34:$D$38,3,FALSE)*C196)</f>
        <v/>
      </c>
      <c r="Z196" s="54" t="str">
        <f>IF(OR(C196=""),"",(SUM(G196,K196,O196)*VLOOKUP(U196,Gehaltsklassen!$B$34:$D$38,2,FALSE)))</f>
        <v/>
      </c>
      <c r="AA196" s="54" t="str">
        <f>IF(OR(C196=""),"",(SUM(G196,K196,O196)*VLOOKUP(U196,Gehaltsklassen!$B$34:$D$38,2,FALSE))*C196)</f>
        <v/>
      </c>
      <c r="AB196" s="53" t="str">
        <f>IF(OR(C196=""),"",(SUM(G196,K196,O196)*VLOOKUP(U196,Gehaltsklassen!$B$34:$D$38,3,FALSE)))</f>
        <v/>
      </c>
      <c r="AC196" s="53" t="str">
        <f>IF(OR(C196=""),"",(SUM(G196,K196,O196)*VLOOKUP(U196,Gehaltsklassen!$B$34:$D$38,3,FALSE))*C196)</f>
        <v/>
      </c>
    </row>
    <row r="197" spans="1:29" ht="31.9" customHeight="1" x14ac:dyDescent="0.2">
      <c r="A197" s="74" t="str">
        <f>IF(C197="","",MAX($A$11:A196)+1)</f>
        <v/>
      </c>
      <c r="B197" s="75" t="str">
        <f>IF('N-Bedarf-SK §13a'!B195="","",'N-Bedarf-SK §13a'!B195)</f>
        <v/>
      </c>
      <c r="C197" s="49" t="str">
        <f>IF('N-Bedarf-SK §13a'!C195="","",'N-Bedarf-SK §13a'!C195)</f>
        <v/>
      </c>
      <c r="D197" s="88" t="str">
        <f>IF('N-Bedarf-SK §13a'!D195="","",'N-Bedarf-SK §13a'!D195)</f>
        <v/>
      </c>
      <c r="E197" s="49" t="str">
        <f>IF('N-Bedarf-SK §13a'!G195="","",'N-Bedarf-SK §13a'!G195)</f>
        <v/>
      </c>
      <c r="F197" s="50" t="str">
        <f>IF(OR(D197="Spargel 2. Standjahr",D197="Spargel 1. Standjahr"),78,IF(OR(D197="",D197="keine",E197=""),"",IF(D197="Wie Nbedarf",VLOOKUP('N-Bedarf SK'!D195,PSollSK,3,FALSE)*E197, VLOOKUP(D197,PSollSK,3,FALSE)*E197)))</f>
        <v/>
      </c>
      <c r="G197" s="50" t="str">
        <f>IF(OR(D197="",D197="keine",E197=""),"",IF(D197="Wie Nbedarf",VLOOKUP('N-Bedarf SK'!D195,PSollSK,4,FALSE)*E197, VLOOKUP(D197,PSollSK,4,FALSE)*E197))</f>
        <v/>
      </c>
      <c r="H197" s="88"/>
      <c r="I197" s="49"/>
      <c r="J197" s="50" t="str">
        <f t="shared" si="8"/>
        <v/>
      </c>
      <c r="K197" s="50" t="str">
        <f t="shared" si="10"/>
        <v/>
      </c>
      <c r="L197" s="88"/>
      <c r="M197" s="49"/>
      <c r="N197" s="50" t="str">
        <f t="shared" si="9"/>
        <v/>
      </c>
      <c r="O197" s="50" t="str">
        <f t="shared" si="11"/>
        <v/>
      </c>
      <c r="P197" s="51"/>
      <c r="Q197" s="78" t="s">
        <v>261</v>
      </c>
      <c r="R197" s="49"/>
      <c r="S197" s="32" t="str">
        <f>IF(R197="","C",INDEX(Gehaltsklassen!A$11:A$15,MATCH(R197,Gehaltsklassen!D$11:D$15,1),1))</f>
        <v>C</v>
      </c>
      <c r="T197" s="49"/>
      <c r="U197" s="32" t="str">
        <f>IF(T197="","C",IF(T197="","C",IF(Q197="I",INDEX(Gehaltsklassen!A$11:A$15,MATCH(T197,Gehaltsklassen!C$11:C$15,1),1),IF(Q197="II",INDEX(Gehaltsklassen!A$11:A$15,MATCH(T197,Gehaltsklassen!D$11:D$15,1),1),IF(Q197="III",INDEX(Gehaltsklassen!A$11:A$15,MATCH(T197,Gehaltsklassen!E$11:E$15,1),1),"Falsche Bodenart")))))</f>
        <v>C</v>
      </c>
      <c r="V197" s="52" t="str">
        <f>IF(OR(C197=""),"",SUM(F197,J197,N197)*VLOOKUP(S197,Gehaltsklassen!$B$34:$D$38,2,FALSE))</f>
        <v/>
      </c>
      <c r="W197" s="52" t="str">
        <f>IF(OR(C197=""),"",SUM(F197,J197,N197)*VLOOKUP(S197,Gehaltsklassen!$B$34:$D$38,2,FALSE)*C197)</f>
        <v/>
      </c>
      <c r="X197" s="52" t="str">
        <f>IF(OR(C197=""),"",SUM(F197,J197,N197)*VLOOKUP(S197,Gehaltsklassen!$B$34:$D$38,3,FALSE))</f>
        <v/>
      </c>
      <c r="Y197" s="52" t="str">
        <f>IF(OR(C197=""),"",SUM(F197,J197,N197)*VLOOKUP(S197,Gehaltsklassen!$B$34:$D$38,3,FALSE)*C197)</f>
        <v/>
      </c>
      <c r="Z197" s="54" t="str">
        <f>IF(OR(C197=""),"",(SUM(G197,K197,O197)*VLOOKUP(U197,Gehaltsklassen!$B$34:$D$38,2,FALSE)))</f>
        <v/>
      </c>
      <c r="AA197" s="54" t="str">
        <f>IF(OR(C197=""),"",(SUM(G197,K197,O197)*VLOOKUP(U197,Gehaltsklassen!$B$34:$D$38,2,FALSE))*C197)</f>
        <v/>
      </c>
      <c r="AB197" s="53" t="str">
        <f>IF(OR(C197=""),"",(SUM(G197,K197,O197)*VLOOKUP(U197,Gehaltsklassen!$B$34:$D$38,3,FALSE)))</f>
        <v/>
      </c>
      <c r="AC197" s="53" t="str">
        <f>IF(OR(C197=""),"",(SUM(G197,K197,O197)*VLOOKUP(U197,Gehaltsklassen!$B$34:$D$38,3,FALSE))*C197)</f>
        <v/>
      </c>
    </row>
    <row r="198" spans="1:29" ht="31.9" customHeight="1" x14ac:dyDescent="0.2">
      <c r="A198" s="74" t="str">
        <f>IF(C198="","",MAX($A$11:A197)+1)</f>
        <v/>
      </c>
      <c r="B198" s="75" t="str">
        <f>IF('N-Bedarf-SK §13a'!B196="","",'N-Bedarf-SK §13a'!B196)</f>
        <v/>
      </c>
      <c r="C198" s="49" t="str">
        <f>IF('N-Bedarf-SK §13a'!C196="","",'N-Bedarf-SK §13a'!C196)</f>
        <v/>
      </c>
      <c r="D198" s="88" t="str">
        <f>IF('N-Bedarf-SK §13a'!D196="","",'N-Bedarf-SK §13a'!D196)</f>
        <v/>
      </c>
      <c r="E198" s="49" t="str">
        <f>IF('N-Bedarf-SK §13a'!G196="","",'N-Bedarf-SK §13a'!G196)</f>
        <v/>
      </c>
      <c r="F198" s="50" t="str">
        <f>IF(OR(D198="Spargel 2. Standjahr",D198="Spargel 1. Standjahr"),78,IF(OR(D198="",D198="keine",E198=""),"",IF(D198="Wie Nbedarf",VLOOKUP('N-Bedarf SK'!D196,PSollSK,3,FALSE)*E198, VLOOKUP(D198,PSollSK,3,FALSE)*E198)))</f>
        <v/>
      </c>
      <c r="G198" s="50" t="str">
        <f>IF(OR(D198="",D198="keine",E198=""),"",IF(D198="Wie Nbedarf",VLOOKUP('N-Bedarf SK'!D196,PSollSK,4,FALSE)*E198, VLOOKUP(D198,PSollSK,4,FALSE)*E198))</f>
        <v/>
      </c>
      <c r="H198" s="88"/>
      <c r="I198" s="49"/>
      <c r="J198" s="50" t="str">
        <f t="shared" si="8"/>
        <v/>
      </c>
      <c r="K198" s="50" t="str">
        <f t="shared" si="10"/>
        <v/>
      </c>
      <c r="L198" s="88"/>
      <c r="M198" s="49"/>
      <c r="N198" s="50" t="str">
        <f t="shared" si="9"/>
        <v/>
      </c>
      <c r="O198" s="50" t="str">
        <f t="shared" si="11"/>
        <v/>
      </c>
      <c r="P198" s="51"/>
      <c r="Q198" s="78" t="s">
        <v>261</v>
      </c>
      <c r="R198" s="49"/>
      <c r="S198" s="32" t="str">
        <f>IF(R198="","C",INDEX(Gehaltsklassen!A$11:A$15,MATCH(R198,Gehaltsklassen!D$11:D$15,1),1))</f>
        <v>C</v>
      </c>
      <c r="T198" s="49"/>
      <c r="U198" s="32" t="str">
        <f>IF(T198="","C",IF(T198="","C",IF(Q198="I",INDEX(Gehaltsklassen!A$11:A$15,MATCH(T198,Gehaltsklassen!C$11:C$15,1),1),IF(Q198="II",INDEX(Gehaltsklassen!A$11:A$15,MATCH(T198,Gehaltsklassen!D$11:D$15,1),1),IF(Q198="III",INDEX(Gehaltsklassen!A$11:A$15,MATCH(T198,Gehaltsklassen!E$11:E$15,1),1),"Falsche Bodenart")))))</f>
        <v>C</v>
      </c>
      <c r="V198" s="52" t="str">
        <f>IF(OR(C198=""),"",SUM(F198,J198,N198)*VLOOKUP(S198,Gehaltsklassen!$B$34:$D$38,2,FALSE))</f>
        <v/>
      </c>
      <c r="W198" s="52" t="str">
        <f>IF(OR(C198=""),"",SUM(F198,J198,N198)*VLOOKUP(S198,Gehaltsklassen!$B$34:$D$38,2,FALSE)*C198)</f>
        <v/>
      </c>
      <c r="X198" s="52" t="str">
        <f>IF(OR(C198=""),"",SUM(F198,J198,N198)*VLOOKUP(S198,Gehaltsklassen!$B$34:$D$38,3,FALSE))</f>
        <v/>
      </c>
      <c r="Y198" s="52" t="str">
        <f>IF(OR(C198=""),"",SUM(F198,J198,N198)*VLOOKUP(S198,Gehaltsklassen!$B$34:$D$38,3,FALSE)*C198)</f>
        <v/>
      </c>
      <c r="Z198" s="54" t="str">
        <f>IF(OR(C198=""),"",(SUM(G198,K198,O198)*VLOOKUP(U198,Gehaltsklassen!$B$34:$D$38,2,FALSE)))</f>
        <v/>
      </c>
      <c r="AA198" s="54" t="str">
        <f>IF(OR(C198=""),"",(SUM(G198,K198,O198)*VLOOKUP(U198,Gehaltsklassen!$B$34:$D$38,2,FALSE))*C198)</f>
        <v/>
      </c>
      <c r="AB198" s="53" t="str">
        <f>IF(OR(C198=""),"",(SUM(G198,K198,O198)*VLOOKUP(U198,Gehaltsklassen!$B$34:$D$38,3,FALSE)))</f>
        <v/>
      </c>
      <c r="AC198" s="53" t="str">
        <f>IF(OR(C198=""),"",(SUM(G198,K198,O198)*VLOOKUP(U198,Gehaltsklassen!$B$34:$D$38,3,FALSE))*C198)</f>
        <v/>
      </c>
    </row>
    <row r="199" spans="1:29" ht="31.9" customHeight="1" x14ac:dyDescent="0.2">
      <c r="A199" s="74" t="str">
        <f>IF(C199="","",MAX($A$11:A198)+1)</f>
        <v/>
      </c>
      <c r="B199" s="75" t="str">
        <f>IF('N-Bedarf-SK §13a'!B197="","",'N-Bedarf-SK §13a'!B197)</f>
        <v/>
      </c>
      <c r="C199" s="49" t="str">
        <f>IF('N-Bedarf-SK §13a'!C197="","",'N-Bedarf-SK §13a'!C197)</f>
        <v/>
      </c>
      <c r="D199" s="88" t="str">
        <f>IF('N-Bedarf-SK §13a'!D197="","",'N-Bedarf-SK §13a'!D197)</f>
        <v/>
      </c>
      <c r="E199" s="49" t="str">
        <f>IF('N-Bedarf-SK §13a'!G197="","",'N-Bedarf-SK §13a'!G197)</f>
        <v/>
      </c>
      <c r="F199" s="50" t="str">
        <f>IF(OR(D199="Spargel 2. Standjahr",D199="Spargel 1. Standjahr"),78,IF(OR(D199="",D199="keine",E199=""),"",IF(D199="Wie Nbedarf",VLOOKUP('N-Bedarf SK'!D197,PSollSK,3,FALSE)*E199, VLOOKUP(D199,PSollSK,3,FALSE)*E199)))</f>
        <v/>
      </c>
      <c r="G199" s="50" t="str">
        <f>IF(OR(D199="",D199="keine",E199=""),"",IF(D199="Wie Nbedarf",VLOOKUP('N-Bedarf SK'!D197,PSollSK,4,FALSE)*E199, VLOOKUP(D199,PSollSK,4,FALSE)*E199))</f>
        <v/>
      </c>
      <c r="H199" s="88"/>
      <c r="I199" s="49"/>
      <c r="J199" s="50" t="str">
        <f t="shared" si="8"/>
        <v/>
      </c>
      <c r="K199" s="50" t="str">
        <f t="shared" si="10"/>
        <v/>
      </c>
      <c r="L199" s="88"/>
      <c r="M199" s="49"/>
      <c r="N199" s="50" t="str">
        <f t="shared" si="9"/>
        <v/>
      </c>
      <c r="O199" s="50" t="str">
        <f t="shared" si="11"/>
        <v/>
      </c>
      <c r="P199" s="51"/>
      <c r="Q199" s="78" t="s">
        <v>261</v>
      </c>
      <c r="R199" s="49"/>
      <c r="S199" s="32" t="str">
        <f>IF(R199="","C",INDEX(Gehaltsklassen!A$11:A$15,MATCH(R199,Gehaltsklassen!D$11:D$15,1),1))</f>
        <v>C</v>
      </c>
      <c r="T199" s="49"/>
      <c r="U199" s="32" t="str">
        <f>IF(T199="","C",IF(T199="","C",IF(Q199="I",INDEX(Gehaltsklassen!A$11:A$15,MATCH(T199,Gehaltsklassen!C$11:C$15,1),1),IF(Q199="II",INDEX(Gehaltsklassen!A$11:A$15,MATCH(T199,Gehaltsklassen!D$11:D$15,1),1),IF(Q199="III",INDEX(Gehaltsklassen!A$11:A$15,MATCH(T199,Gehaltsklassen!E$11:E$15,1),1),"Falsche Bodenart")))))</f>
        <v>C</v>
      </c>
      <c r="V199" s="52" t="str">
        <f>IF(OR(C199=""),"",SUM(F199,J199,N199)*VLOOKUP(S199,Gehaltsklassen!$B$34:$D$38,2,FALSE))</f>
        <v/>
      </c>
      <c r="W199" s="52" t="str">
        <f>IF(OR(C199=""),"",SUM(F199,J199,N199)*VLOOKUP(S199,Gehaltsklassen!$B$34:$D$38,2,FALSE)*C199)</f>
        <v/>
      </c>
      <c r="X199" s="52" t="str">
        <f>IF(OR(C199=""),"",SUM(F199,J199,N199)*VLOOKUP(S199,Gehaltsklassen!$B$34:$D$38,3,FALSE))</f>
        <v/>
      </c>
      <c r="Y199" s="52" t="str">
        <f>IF(OR(C199=""),"",SUM(F199,J199,N199)*VLOOKUP(S199,Gehaltsklassen!$B$34:$D$38,3,FALSE)*C199)</f>
        <v/>
      </c>
      <c r="Z199" s="54" t="str">
        <f>IF(OR(C199=""),"",(SUM(G199,K199,O199)*VLOOKUP(U199,Gehaltsklassen!$B$34:$D$38,2,FALSE)))</f>
        <v/>
      </c>
      <c r="AA199" s="54" t="str">
        <f>IF(OR(C199=""),"",(SUM(G199,K199,O199)*VLOOKUP(U199,Gehaltsklassen!$B$34:$D$38,2,FALSE))*C199)</f>
        <v/>
      </c>
      <c r="AB199" s="53" t="str">
        <f>IF(OR(C199=""),"",(SUM(G199,K199,O199)*VLOOKUP(U199,Gehaltsklassen!$B$34:$D$38,3,FALSE)))</f>
        <v/>
      </c>
      <c r="AC199" s="53" t="str">
        <f>IF(OR(C199=""),"",(SUM(G199,K199,O199)*VLOOKUP(U199,Gehaltsklassen!$B$34:$D$38,3,FALSE))*C199)</f>
        <v/>
      </c>
    </row>
    <row r="200" spans="1:29" ht="31.9" customHeight="1" x14ac:dyDescent="0.2">
      <c r="A200" s="74" t="str">
        <f>IF(C200="","",MAX($A$11:A199)+1)</f>
        <v/>
      </c>
      <c r="B200" s="75" t="str">
        <f>IF('N-Bedarf-SK §13a'!B198="","",'N-Bedarf-SK §13a'!B198)</f>
        <v/>
      </c>
      <c r="C200" s="49" t="str">
        <f>IF('N-Bedarf-SK §13a'!C198="","",'N-Bedarf-SK §13a'!C198)</f>
        <v/>
      </c>
      <c r="D200" s="88" t="str">
        <f>IF('N-Bedarf-SK §13a'!D198="","",'N-Bedarf-SK §13a'!D198)</f>
        <v/>
      </c>
      <c r="E200" s="49" t="str">
        <f>IF('N-Bedarf-SK §13a'!G198="","",'N-Bedarf-SK §13a'!G198)</f>
        <v/>
      </c>
      <c r="F200" s="50" t="str">
        <f>IF(OR(D200="Spargel 2. Standjahr",D200="Spargel 1. Standjahr"),78,IF(OR(D200="",D200="keine",E200=""),"",IF(D200="Wie Nbedarf",VLOOKUP('N-Bedarf SK'!D198,PSollSK,3,FALSE)*E200, VLOOKUP(D200,PSollSK,3,FALSE)*E200)))</f>
        <v/>
      </c>
      <c r="G200" s="50" t="str">
        <f>IF(OR(D200="",D200="keine",E200=""),"",IF(D200="Wie Nbedarf",VLOOKUP('N-Bedarf SK'!D198,PSollSK,4,FALSE)*E200, VLOOKUP(D200,PSollSK,4,FALSE)*E200))</f>
        <v/>
      </c>
      <c r="H200" s="88"/>
      <c r="I200" s="49"/>
      <c r="J200" s="50" t="str">
        <f t="shared" si="8"/>
        <v/>
      </c>
      <c r="K200" s="50" t="str">
        <f t="shared" si="10"/>
        <v/>
      </c>
      <c r="L200" s="88"/>
      <c r="M200" s="49"/>
      <c r="N200" s="50" t="str">
        <f t="shared" si="9"/>
        <v/>
      </c>
      <c r="O200" s="50" t="str">
        <f t="shared" si="11"/>
        <v/>
      </c>
      <c r="P200" s="51"/>
      <c r="Q200" s="78" t="s">
        <v>261</v>
      </c>
      <c r="R200" s="49"/>
      <c r="S200" s="32" t="str">
        <f>IF(R200="","C",INDEX(Gehaltsklassen!A$11:A$15,MATCH(R200,Gehaltsklassen!D$11:D$15,1),1))</f>
        <v>C</v>
      </c>
      <c r="T200" s="49"/>
      <c r="U200" s="32" t="str">
        <f>IF(T200="","C",IF(T200="","C",IF(Q200="I",INDEX(Gehaltsklassen!A$11:A$15,MATCH(T200,Gehaltsklassen!C$11:C$15,1),1),IF(Q200="II",INDEX(Gehaltsklassen!A$11:A$15,MATCH(T200,Gehaltsklassen!D$11:D$15,1),1),IF(Q200="III",INDEX(Gehaltsklassen!A$11:A$15,MATCH(T200,Gehaltsklassen!E$11:E$15,1),1),"Falsche Bodenart")))))</f>
        <v>C</v>
      </c>
      <c r="V200" s="52" t="str">
        <f>IF(OR(C200=""),"",SUM(F200,J200,N200)*VLOOKUP(S200,Gehaltsklassen!$B$34:$D$38,2,FALSE))</f>
        <v/>
      </c>
      <c r="W200" s="52" t="str">
        <f>IF(OR(C200=""),"",SUM(F200,J200,N200)*VLOOKUP(S200,Gehaltsklassen!$B$34:$D$38,2,FALSE)*C200)</f>
        <v/>
      </c>
      <c r="X200" s="52" t="str">
        <f>IF(OR(C200=""),"",SUM(F200,J200,N200)*VLOOKUP(S200,Gehaltsklassen!$B$34:$D$38,3,FALSE))</f>
        <v/>
      </c>
      <c r="Y200" s="52" t="str">
        <f>IF(OR(C200=""),"",SUM(F200,J200,N200)*VLOOKUP(S200,Gehaltsklassen!$B$34:$D$38,3,FALSE)*C200)</f>
        <v/>
      </c>
      <c r="Z200" s="54" t="str">
        <f>IF(OR(C200=""),"",(SUM(G200,K200,O200)*VLOOKUP(U200,Gehaltsklassen!$B$34:$D$38,2,FALSE)))</f>
        <v/>
      </c>
      <c r="AA200" s="54" t="str">
        <f>IF(OR(C200=""),"",(SUM(G200,K200,O200)*VLOOKUP(U200,Gehaltsklassen!$B$34:$D$38,2,FALSE))*C200)</f>
        <v/>
      </c>
      <c r="AB200" s="53" t="str">
        <f>IF(OR(C200=""),"",(SUM(G200,K200,O200)*VLOOKUP(U200,Gehaltsklassen!$B$34:$D$38,3,FALSE)))</f>
        <v/>
      </c>
      <c r="AC200" s="53" t="str">
        <f>IF(OR(C200=""),"",(SUM(G200,K200,O200)*VLOOKUP(U200,Gehaltsklassen!$B$34:$D$38,3,FALSE))*C200)</f>
        <v/>
      </c>
    </row>
    <row r="201" spans="1:29" ht="31.9" customHeight="1" x14ac:dyDescent="0.2">
      <c r="A201" s="74" t="str">
        <f>IF(C201="","",MAX($A$11:A200)+1)</f>
        <v/>
      </c>
      <c r="B201" s="75" t="str">
        <f>IF('N-Bedarf-SK §13a'!B199="","",'N-Bedarf-SK §13a'!B199)</f>
        <v/>
      </c>
      <c r="C201" s="49" t="str">
        <f>IF('N-Bedarf-SK §13a'!C199="","",'N-Bedarf-SK §13a'!C199)</f>
        <v/>
      </c>
      <c r="D201" s="88" t="str">
        <f>IF('N-Bedarf-SK §13a'!D199="","",'N-Bedarf-SK §13a'!D199)</f>
        <v/>
      </c>
      <c r="E201" s="49" t="str">
        <f>IF('N-Bedarf-SK §13a'!G199="","",'N-Bedarf-SK §13a'!G199)</f>
        <v/>
      </c>
      <c r="F201" s="50" t="str">
        <f>IF(OR(D201="Spargel 2. Standjahr",D201="Spargel 1. Standjahr"),78,IF(OR(D201="",D201="keine",E201=""),"",IF(D201="Wie Nbedarf",VLOOKUP('N-Bedarf SK'!D199,PSollSK,3,FALSE)*E201, VLOOKUP(D201,PSollSK,3,FALSE)*E201)))</f>
        <v/>
      </c>
      <c r="G201" s="50" t="str">
        <f>IF(OR(D201="",D201="keine",E201=""),"",IF(D201="Wie Nbedarf",VLOOKUP('N-Bedarf SK'!D199,PSollSK,4,FALSE)*E201, VLOOKUP(D201,PSollSK,4,FALSE)*E201))</f>
        <v/>
      </c>
      <c r="H201" s="88"/>
      <c r="I201" s="49"/>
      <c r="J201" s="50" t="str">
        <f t="shared" si="8"/>
        <v/>
      </c>
      <c r="K201" s="50" t="str">
        <f t="shared" si="10"/>
        <v/>
      </c>
      <c r="L201" s="88"/>
      <c r="M201" s="49"/>
      <c r="N201" s="50" t="str">
        <f t="shared" si="9"/>
        <v/>
      </c>
      <c r="O201" s="50" t="str">
        <f t="shared" si="11"/>
        <v/>
      </c>
      <c r="P201" s="51"/>
      <c r="Q201" s="78" t="s">
        <v>261</v>
      </c>
      <c r="R201" s="49"/>
      <c r="S201" s="32" t="str">
        <f>IF(R201="","C",INDEX(Gehaltsklassen!A$11:A$15,MATCH(R201,Gehaltsklassen!D$11:D$15,1),1))</f>
        <v>C</v>
      </c>
      <c r="T201" s="49"/>
      <c r="U201" s="32" t="str">
        <f>IF(T201="","C",IF(T201="","C",IF(Q201="I",INDEX(Gehaltsklassen!A$11:A$15,MATCH(T201,Gehaltsklassen!C$11:C$15,1),1),IF(Q201="II",INDEX(Gehaltsklassen!A$11:A$15,MATCH(T201,Gehaltsklassen!D$11:D$15,1),1),IF(Q201="III",INDEX(Gehaltsklassen!A$11:A$15,MATCH(T201,Gehaltsklassen!E$11:E$15,1),1),"Falsche Bodenart")))))</f>
        <v>C</v>
      </c>
      <c r="V201" s="52" t="str">
        <f>IF(OR(C201=""),"",SUM(F201,J201,N201)*VLOOKUP(S201,Gehaltsklassen!$B$34:$D$38,2,FALSE))</f>
        <v/>
      </c>
      <c r="W201" s="52" t="str">
        <f>IF(OR(C201=""),"",SUM(F201,J201,N201)*VLOOKUP(S201,Gehaltsklassen!$B$34:$D$38,2,FALSE)*C201)</f>
        <v/>
      </c>
      <c r="X201" s="52" t="str">
        <f>IF(OR(C201=""),"",SUM(F201,J201,N201)*VLOOKUP(S201,Gehaltsklassen!$B$34:$D$38,3,FALSE))</f>
        <v/>
      </c>
      <c r="Y201" s="52" t="str">
        <f>IF(OR(C201=""),"",SUM(F201,J201,N201)*VLOOKUP(S201,Gehaltsklassen!$B$34:$D$38,3,FALSE)*C201)</f>
        <v/>
      </c>
      <c r="Z201" s="54" t="str">
        <f>IF(OR(C201=""),"",(SUM(G201,K201,O201)*VLOOKUP(U201,Gehaltsklassen!$B$34:$D$38,2,FALSE)))</f>
        <v/>
      </c>
      <c r="AA201" s="54" t="str">
        <f>IF(OR(C201=""),"",(SUM(G201,K201,O201)*VLOOKUP(U201,Gehaltsklassen!$B$34:$D$38,2,FALSE))*C201)</f>
        <v/>
      </c>
      <c r="AB201" s="53" t="str">
        <f>IF(OR(C201=""),"",(SUM(G201,K201,O201)*VLOOKUP(U201,Gehaltsklassen!$B$34:$D$38,3,FALSE)))</f>
        <v/>
      </c>
      <c r="AC201" s="53" t="str">
        <f>IF(OR(C201=""),"",(SUM(G201,K201,O201)*VLOOKUP(U201,Gehaltsklassen!$B$34:$D$38,3,FALSE))*C201)</f>
        <v/>
      </c>
    </row>
    <row r="202" spans="1:29" ht="31.9" customHeight="1" x14ac:dyDescent="0.2">
      <c r="A202" s="74" t="str">
        <f>IF(C202="","",MAX($A$11:A201)+1)</f>
        <v/>
      </c>
      <c r="B202" s="75" t="str">
        <f>IF('N-Bedarf-SK §13a'!B200="","",'N-Bedarf-SK §13a'!B200)</f>
        <v/>
      </c>
      <c r="C202" s="49" t="str">
        <f>IF('N-Bedarf-SK §13a'!C200="","",'N-Bedarf-SK §13a'!C200)</f>
        <v/>
      </c>
      <c r="D202" s="88" t="str">
        <f>IF('N-Bedarf-SK §13a'!D200="","",'N-Bedarf-SK §13a'!D200)</f>
        <v/>
      </c>
      <c r="E202" s="49" t="str">
        <f>IF('N-Bedarf-SK §13a'!G200="","",'N-Bedarf-SK §13a'!G200)</f>
        <v/>
      </c>
      <c r="F202" s="50" t="str">
        <f>IF(OR(D202="Spargel 2. Standjahr",D202="Spargel 1. Standjahr"),78,IF(OR(D202="",D202="keine",E202=""),"",IF(D202="Wie Nbedarf",VLOOKUP('N-Bedarf SK'!D200,PSollSK,3,FALSE)*E202, VLOOKUP(D202,PSollSK,3,FALSE)*E202)))</f>
        <v/>
      </c>
      <c r="G202" s="50" t="str">
        <f>IF(OR(D202="",D202="keine",E202=""),"",IF(D202="Wie Nbedarf",VLOOKUP('N-Bedarf SK'!D200,PSollSK,4,FALSE)*E202, VLOOKUP(D202,PSollSK,4,FALSE)*E202))</f>
        <v/>
      </c>
      <c r="H202" s="88"/>
      <c r="I202" s="49"/>
      <c r="J202" s="50" t="str">
        <f t="shared" ref="J202:J265" si="12">IF(OR(H202="",H202="keine",I202=""),"",VLOOKUP(H202,PSollSK,3,FALSE)*I202)</f>
        <v/>
      </c>
      <c r="K202" s="50" t="str">
        <f t="shared" si="10"/>
        <v/>
      </c>
      <c r="L202" s="88"/>
      <c r="M202" s="49"/>
      <c r="N202" s="50" t="str">
        <f t="shared" ref="N202:N265" si="13">IF(OR(L202="",L202="keine",M202=""),"",VLOOKUP(L202,PSollSK,3,FALSE)*M202)</f>
        <v/>
      </c>
      <c r="O202" s="50" t="str">
        <f t="shared" si="11"/>
        <v/>
      </c>
      <c r="P202" s="51"/>
      <c r="Q202" s="78" t="s">
        <v>261</v>
      </c>
      <c r="R202" s="49"/>
      <c r="S202" s="32" t="str">
        <f>IF(R202="","C",INDEX(Gehaltsklassen!A$11:A$15,MATCH(R202,Gehaltsklassen!D$11:D$15,1),1))</f>
        <v>C</v>
      </c>
      <c r="T202" s="49"/>
      <c r="U202" s="32" t="str">
        <f>IF(T202="","C",IF(T202="","C",IF(Q202="I",INDEX(Gehaltsklassen!A$11:A$15,MATCH(T202,Gehaltsklassen!C$11:C$15,1),1),IF(Q202="II",INDEX(Gehaltsklassen!A$11:A$15,MATCH(T202,Gehaltsklassen!D$11:D$15,1),1),IF(Q202="III",INDEX(Gehaltsklassen!A$11:A$15,MATCH(T202,Gehaltsklassen!E$11:E$15,1),1),"Falsche Bodenart")))))</f>
        <v>C</v>
      </c>
      <c r="V202" s="52" t="str">
        <f>IF(OR(C202=""),"",SUM(F202,J202,N202)*VLOOKUP(S202,Gehaltsklassen!$B$34:$D$38,2,FALSE))</f>
        <v/>
      </c>
      <c r="W202" s="52" t="str">
        <f>IF(OR(C202=""),"",SUM(F202,J202,N202)*VLOOKUP(S202,Gehaltsklassen!$B$34:$D$38,2,FALSE)*C202)</f>
        <v/>
      </c>
      <c r="X202" s="52" t="str">
        <f>IF(OR(C202=""),"",SUM(F202,J202,N202)*VLOOKUP(S202,Gehaltsklassen!$B$34:$D$38,3,FALSE))</f>
        <v/>
      </c>
      <c r="Y202" s="52" t="str">
        <f>IF(OR(C202=""),"",SUM(F202,J202,N202)*VLOOKUP(S202,Gehaltsklassen!$B$34:$D$38,3,FALSE)*C202)</f>
        <v/>
      </c>
      <c r="Z202" s="54" t="str">
        <f>IF(OR(C202=""),"",(SUM(G202,K202,O202)*VLOOKUP(U202,Gehaltsklassen!$B$34:$D$38,2,FALSE)))</f>
        <v/>
      </c>
      <c r="AA202" s="54" t="str">
        <f>IF(OR(C202=""),"",(SUM(G202,K202,O202)*VLOOKUP(U202,Gehaltsklassen!$B$34:$D$38,2,FALSE))*C202)</f>
        <v/>
      </c>
      <c r="AB202" s="53" t="str">
        <f>IF(OR(C202=""),"",(SUM(G202,K202,O202)*VLOOKUP(U202,Gehaltsklassen!$B$34:$D$38,3,FALSE)))</f>
        <v/>
      </c>
      <c r="AC202" s="53" t="str">
        <f>IF(OR(C202=""),"",(SUM(G202,K202,O202)*VLOOKUP(U202,Gehaltsklassen!$B$34:$D$38,3,FALSE))*C202)</f>
        <v/>
      </c>
    </row>
    <row r="203" spans="1:29" ht="31.9" customHeight="1" x14ac:dyDescent="0.2">
      <c r="A203" s="74" t="str">
        <f>IF(C203="","",MAX($A$11:A202)+1)</f>
        <v/>
      </c>
      <c r="B203" s="75" t="str">
        <f>IF('N-Bedarf-SK §13a'!B201="","",'N-Bedarf-SK §13a'!B201)</f>
        <v/>
      </c>
      <c r="C203" s="49" t="str">
        <f>IF('N-Bedarf-SK §13a'!C201="","",'N-Bedarf-SK §13a'!C201)</f>
        <v/>
      </c>
      <c r="D203" s="88" t="str">
        <f>IF('N-Bedarf-SK §13a'!D201="","",'N-Bedarf-SK §13a'!D201)</f>
        <v/>
      </c>
      <c r="E203" s="49" t="str">
        <f>IF('N-Bedarf-SK §13a'!G201="","",'N-Bedarf-SK §13a'!G201)</f>
        <v/>
      </c>
      <c r="F203" s="50" t="str">
        <f>IF(OR(D203="Spargel 2. Standjahr",D203="Spargel 1. Standjahr"),78,IF(OR(D203="",D203="keine",E203=""),"",IF(D203="Wie Nbedarf",VLOOKUP('N-Bedarf SK'!D201,PSollSK,3,FALSE)*E203, VLOOKUP(D203,PSollSK,3,FALSE)*E203)))</f>
        <v/>
      </c>
      <c r="G203" s="50" t="str">
        <f>IF(OR(D203="",D203="keine",E203=""),"",IF(D203="Wie Nbedarf",VLOOKUP('N-Bedarf SK'!D201,PSollSK,4,FALSE)*E203, VLOOKUP(D203,PSollSK,4,FALSE)*E203))</f>
        <v/>
      </c>
      <c r="H203" s="88"/>
      <c r="I203" s="49"/>
      <c r="J203" s="50" t="str">
        <f t="shared" si="12"/>
        <v/>
      </c>
      <c r="K203" s="50" t="str">
        <f t="shared" ref="K203:K266" si="14">IF(OR(H203="",H203="keine",I203=""),"",VLOOKUP(H203,PSollSK,4,FALSE)*I203)</f>
        <v/>
      </c>
      <c r="L203" s="88"/>
      <c r="M203" s="49"/>
      <c r="N203" s="50" t="str">
        <f t="shared" si="13"/>
        <v/>
      </c>
      <c r="O203" s="50" t="str">
        <f t="shared" ref="O203:O266" si="15">IF(OR(L203="",L203="keine",M203=""),"",VLOOKUP(L203,PSollSK,4,FALSE)*M203)</f>
        <v/>
      </c>
      <c r="P203" s="51"/>
      <c r="Q203" s="78" t="s">
        <v>261</v>
      </c>
      <c r="R203" s="49"/>
      <c r="S203" s="32" t="str">
        <f>IF(R203="","C",INDEX(Gehaltsklassen!A$11:A$15,MATCH(R203,Gehaltsklassen!D$11:D$15,1),1))</f>
        <v>C</v>
      </c>
      <c r="T203" s="49"/>
      <c r="U203" s="32" t="str">
        <f>IF(T203="","C",IF(T203="","C",IF(Q203="I",INDEX(Gehaltsklassen!A$11:A$15,MATCH(T203,Gehaltsklassen!C$11:C$15,1),1),IF(Q203="II",INDEX(Gehaltsklassen!A$11:A$15,MATCH(T203,Gehaltsklassen!D$11:D$15,1),1),IF(Q203="III",INDEX(Gehaltsklassen!A$11:A$15,MATCH(T203,Gehaltsklassen!E$11:E$15,1),1),"Falsche Bodenart")))))</f>
        <v>C</v>
      </c>
      <c r="V203" s="52" t="str">
        <f>IF(OR(C203=""),"",SUM(F203,J203,N203)*VLOOKUP(S203,Gehaltsklassen!$B$34:$D$38,2,FALSE))</f>
        <v/>
      </c>
      <c r="W203" s="52" t="str">
        <f>IF(OR(C203=""),"",SUM(F203,J203,N203)*VLOOKUP(S203,Gehaltsklassen!$B$34:$D$38,2,FALSE)*C203)</f>
        <v/>
      </c>
      <c r="X203" s="52" t="str">
        <f>IF(OR(C203=""),"",SUM(F203,J203,N203)*VLOOKUP(S203,Gehaltsklassen!$B$34:$D$38,3,FALSE))</f>
        <v/>
      </c>
      <c r="Y203" s="52" t="str">
        <f>IF(OR(C203=""),"",SUM(F203,J203,N203)*VLOOKUP(S203,Gehaltsklassen!$B$34:$D$38,3,FALSE)*C203)</f>
        <v/>
      </c>
      <c r="Z203" s="54" t="str">
        <f>IF(OR(C203=""),"",(SUM(G203,K203,O203)*VLOOKUP(U203,Gehaltsklassen!$B$34:$D$38,2,FALSE)))</f>
        <v/>
      </c>
      <c r="AA203" s="54" t="str">
        <f>IF(OR(C203=""),"",(SUM(G203,K203,O203)*VLOOKUP(U203,Gehaltsklassen!$B$34:$D$38,2,FALSE))*C203)</f>
        <v/>
      </c>
      <c r="AB203" s="53" t="str">
        <f>IF(OR(C203=""),"",(SUM(G203,K203,O203)*VLOOKUP(U203,Gehaltsklassen!$B$34:$D$38,3,FALSE)))</f>
        <v/>
      </c>
      <c r="AC203" s="53" t="str">
        <f>IF(OR(C203=""),"",(SUM(G203,K203,O203)*VLOOKUP(U203,Gehaltsklassen!$B$34:$D$38,3,FALSE))*C203)</f>
        <v/>
      </c>
    </row>
    <row r="204" spans="1:29" ht="31.9" customHeight="1" x14ac:dyDescent="0.2">
      <c r="A204" s="74" t="str">
        <f>IF(C204="","",MAX($A$11:A203)+1)</f>
        <v/>
      </c>
      <c r="B204" s="75" t="str">
        <f>IF('N-Bedarf-SK §13a'!B202="","",'N-Bedarf-SK §13a'!B202)</f>
        <v/>
      </c>
      <c r="C204" s="49" t="str">
        <f>IF('N-Bedarf-SK §13a'!C202="","",'N-Bedarf-SK §13a'!C202)</f>
        <v/>
      </c>
      <c r="D204" s="88" t="str">
        <f>IF('N-Bedarf-SK §13a'!D202="","",'N-Bedarf-SK §13a'!D202)</f>
        <v/>
      </c>
      <c r="E204" s="49" t="str">
        <f>IF('N-Bedarf-SK §13a'!G202="","",'N-Bedarf-SK §13a'!G202)</f>
        <v/>
      </c>
      <c r="F204" s="50" t="str">
        <f>IF(OR(D204="Spargel 2. Standjahr",D204="Spargel 1. Standjahr"),78,IF(OR(D204="",D204="keine",E204=""),"",IF(D204="Wie Nbedarf",VLOOKUP('N-Bedarf SK'!D202,PSollSK,3,FALSE)*E204, VLOOKUP(D204,PSollSK,3,FALSE)*E204)))</f>
        <v/>
      </c>
      <c r="G204" s="50" t="str">
        <f>IF(OR(D204="",D204="keine",E204=""),"",IF(D204="Wie Nbedarf",VLOOKUP('N-Bedarf SK'!D202,PSollSK,4,FALSE)*E204, VLOOKUP(D204,PSollSK,4,FALSE)*E204))</f>
        <v/>
      </c>
      <c r="H204" s="88"/>
      <c r="I204" s="49"/>
      <c r="J204" s="50" t="str">
        <f t="shared" si="12"/>
        <v/>
      </c>
      <c r="K204" s="50" t="str">
        <f t="shared" si="14"/>
        <v/>
      </c>
      <c r="L204" s="88"/>
      <c r="M204" s="49"/>
      <c r="N204" s="50" t="str">
        <f t="shared" si="13"/>
        <v/>
      </c>
      <c r="O204" s="50" t="str">
        <f t="shared" si="15"/>
        <v/>
      </c>
      <c r="P204" s="51"/>
      <c r="Q204" s="78" t="s">
        <v>261</v>
      </c>
      <c r="R204" s="49"/>
      <c r="S204" s="32" t="str">
        <f>IF(R204="","C",INDEX(Gehaltsklassen!A$11:A$15,MATCH(R204,Gehaltsklassen!D$11:D$15,1),1))</f>
        <v>C</v>
      </c>
      <c r="T204" s="49"/>
      <c r="U204" s="32" t="str">
        <f>IF(T204="","C",IF(T204="","C",IF(Q204="I",INDEX(Gehaltsklassen!A$11:A$15,MATCH(T204,Gehaltsklassen!C$11:C$15,1),1),IF(Q204="II",INDEX(Gehaltsklassen!A$11:A$15,MATCH(T204,Gehaltsklassen!D$11:D$15,1),1),IF(Q204="III",INDEX(Gehaltsklassen!A$11:A$15,MATCH(T204,Gehaltsklassen!E$11:E$15,1),1),"Falsche Bodenart")))))</f>
        <v>C</v>
      </c>
      <c r="V204" s="52" t="str">
        <f>IF(OR(C204=""),"",SUM(F204,J204,N204)*VLOOKUP(S204,Gehaltsklassen!$B$34:$D$38,2,FALSE))</f>
        <v/>
      </c>
      <c r="W204" s="52" t="str">
        <f>IF(OR(C204=""),"",SUM(F204,J204,N204)*VLOOKUP(S204,Gehaltsklassen!$B$34:$D$38,2,FALSE)*C204)</f>
        <v/>
      </c>
      <c r="X204" s="52" t="str">
        <f>IF(OR(C204=""),"",SUM(F204,J204,N204)*VLOOKUP(S204,Gehaltsklassen!$B$34:$D$38,3,FALSE))</f>
        <v/>
      </c>
      <c r="Y204" s="52" t="str">
        <f>IF(OR(C204=""),"",SUM(F204,J204,N204)*VLOOKUP(S204,Gehaltsklassen!$B$34:$D$38,3,FALSE)*C204)</f>
        <v/>
      </c>
      <c r="Z204" s="54" t="str">
        <f>IF(OR(C204=""),"",(SUM(G204,K204,O204)*VLOOKUP(U204,Gehaltsklassen!$B$34:$D$38,2,FALSE)))</f>
        <v/>
      </c>
      <c r="AA204" s="54" t="str">
        <f>IF(OR(C204=""),"",(SUM(G204,K204,O204)*VLOOKUP(U204,Gehaltsklassen!$B$34:$D$38,2,FALSE))*C204)</f>
        <v/>
      </c>
      <c r="AB204" s="53" t="str">
        <f>IF(OR(C204=""),"",(SUM(G204,K204,O204)*VLOOKUP(U204,Gehaltsklassen!$B$34:$D$38,3,FALSE)))</f>
        <v/>
      </c>
      <c r="AC204" s="53" t="str">
        <f>IF(OR(C204=""),"",(SUM(G204,K204,O204)*VLOOKUP(U204,Gehaltsklassen!$B$34:$D$38,3,FALSE))*C204)</f>
        <v/>
      </c>
    </row>
    <row r="205" spans="1:29" ht="31.9" customHeight="1" x14ac:dyDescent="0.2">
      <c r="A205" s="74" t="str">
        <f>IF(C205="","",MAX($A$11:A204)+1)</f>
        <v/>
      </c>
      <c r="B205" s="75" t="str">
        <f>IF('N-Bedarf-SK §13a'!B203="","",'N-Bedarf-SK §13a'!B203)</f>
        <v/>
      </c>
      <c r="C205" s="49" t="str">
        <f>IF('N-Bedarf-SK §13a'!C203="","",'N-Bedarf-SK §13a'!C203)</f>
        <v/>
      </c>
      <c r="D205" s="88" t="str">
        <f>IF('N-Bedarf-SK §13a'!D203="","",'N-Bedarf-SK §13a'!D203)</f>
        <v/>
      </c>
      <c r="E205" s="49" t="str">
        <f>IF('N-Bedarf-SK §13a'!G203="","",'N-Bedarf-SK §13a'!G203)</f>
        <v/>
      </c>
      <c r="F205" s="50" t="str">
        <f>IF(OR(D205="Spargel 2. Standjahr",D205="Spargel 1. Standjahr"),78,IF(OR(D205="",D205="keine",E205=""),"",IF(D205="Wie Nbedarf",VLOOKUP('N-Bedarf SK'!D203,PSollSK,3,FALSE)*E205, VLOOKUP(D205,PSollSK,3,FALSE)*E205)))</f>
        <v/>
      </c>
      <c r="G205" s="50" t="str">
        <f>IF(OR(D205="",D205="keine",E205=""),"",IF(D205="Wie Nbedarf",VLOOKUP('N-Bedarf SK'!D203,PSollSK,4,FALSE)*E205, VLOOKUP(D205,PSollSK,4,FALSE)*E205))</f>
        <v/>
      </c>
      <c r="H205" s="88"/>
      <c r="I205" s="49"/>
      <c r="J205" s="50" t="str">
        <f t="shared" si="12"/>
        <v/>
      </c>
      <c r="K205" s="50" t="str">
        <f t="shared" si="14"/>
        <v/>
      </c>
      <c r="L205" s="88"/>
      <c r="M205" s="49"/>
      <c r="N205" s="50" t="str">
        <f t="shared" si="13"/>
        <v/>
      </c>
      <c r="O205" s="50" t="str">
        <f t="shared" si="15"/>
        <v/>
      </c>
      <c r="P205" s="51"/>
      <c r="Q205" s="78" t="s">
        <v>261</v>
      </c>
      <c r="R205" s="49"/>
      <c r="S205" s="32" t="str">
        <f>IF(R205="","C",INDEX(Gehaltsklassen!A$11:A$15,MATCH(R205,Gehaltsklassen!D$11:D$15,1),1))</f>
        <v>C</v>
      </c>
      <c r="T205" s="49"/>
      <c r="U205" s="32" t="str">
        <f>IF(T205="","C",IF(T205="","C",IF(Q205="I",INDEX(Gehaltsklassen!A$11:A$15,MATCH(T205,Gehaltsklassen!C$11:C$15,1),1),IF(Q205="II",INDEX(Gehaltsklassen!A$11:A$15,MATCH(T205,Gehaltsklassen!D$11:D$15,1),1),IF(Q205="III",INDEX(Gehaltsklassen!A$11:A$15,MATCH(T205,Gehaltsklassen!E$11:E$15,1),1),"Falsche Bodenart")))))</f>
        <v>C</v>
      </c>
      <c r="V205" s="52" t="str">
        <f>IF(OR(C205=""),"",SUM(F205,J205,N205)*VLOOKUP(S205,Gehaltsklassen!$B$34:$D$38,2,FALSE))</f>
        <v/>
      </c>
      <c r="W205" s="52" t="str">
        <f>IF(OR(C205=""),"",SUM(F205,J205,N205)*VLOOKUP(S205,Gehaltsklassen!$B$34:$D$38,2,FALSE)*C205)</f>
        <v/>
      </c>
      <c r="X205" s="52" t="str">
        <f>IF(OR(C205=""),"",SUM(F205,J205,N205)*VLOOKUP(S205,Gehaltsklassen!$B$34:$D$38,3,FALSE))</f>
        <v/>
      </c>
      <c r="Y205" s="52" t="str">
        <f>IF(OR(C205=""),"",SUM(F205,J205,N205)*VLOOKUP(S205,Gehaltsklassen!$B$34:$D$38,3,FALSE)*C205)</f>
        <v/>
      </c>
      <c r="Z205" s="54" t="str">
        <f>IF(OR(C205=""),"",(SUM(G205,K205,O205)*VLOOKUP(U205,Gehaltsklassen!$B$34:$D$38,2,FALSE)))</f>
        <v/>
      </c>
      <c r="AA205" s="54" t="str">
        <f>IF(OR(C205=""),"",(SUM(G205,K205,O205)*VLOOKUP(U205,Gehaltsklassen!$B$34:$D$38,2,FALSE))*C205)</f>
        <v/>
      </c>
      <c r="AB205" s="53" t="str">
        <f>IF(OR(C205=""),"",(SUM(G205,K205,O205)*VLOOKUP(U205,Gehaltsklassen!$B$34:$D$38,3,FALSE)))</f>
        <v/>
      </c>
      <c r="AC205" s="53" t="str">
        <f>IF(OR(C205=""),"",(SUM(G205,K205,O205)*VLOOKUP(U205,Gehaltsklassen!$B$34:$D$38,3,FALSE))*C205)</f>
        <v/>
      </c>
    </row>
    <row r="206" spans="1:29" ht="31.9" customHeight="1" x14ac:dyDescent="0.2">
      <c r="A206" s="74" t="str">
        <f>IF(C206="","",MAX($A$11:A205)+1)</f>
        <v/>
      </c>
      <c r="B206" s="75" t="str">
        <f>IF('N-Bedarf-SK §13a'!B204="","",'N-Bedarf-SK §13a'!B204)</f>
        <v/>
      </c>
      <c r="C206" s="49" t="str">
        <f>IF('N-Bedarf-SK §13a'!C204="","",'N-Bedarf-SK §13a'!C204)</f>
        <v/>
      </c>
      <c r="D206" s="88" t="str">
        <f>IF('N-Bedarf-SK §13a'!D204="","",'N-Bedarf-SK §13a'!D204)</f>
        <v/>
      </c>
      <c r="E206" s="49" t="str">
        <f>IF('N-Bedarf-SK §13a'!G204="","",'N-Bedarf-SK §13a'!G204)</f>
        <v/>
      </c>
      <c r="F206" s="50" t="str">
        <f>IF(OR(D206="Spargel 2. Standjahr",D206="Spargel 1. Standjahr"),78,IF(OR(D206="",D206="keine",E206=""),"",IF(D206="Wie Nbedarf",VLOOKUP('N-Bedarf SK'!D204,PSollSK,3,FALSE)*E206, VLOOKUP(D206,PSollSK,3,FALSE)*E206)))</f>
        <v/>
      </c>
      <c r="G206" s="50" t="str">
        <f>IF(OR(D206="",D206="keine",E206=""),"",IF(D206="Wie Nbedarf",VLOOKUP('N-Bedarf SK'!D204,PSollSK,4,FALSE)*E206, VLOOKUP(D206,PSollSK,4,FALSE)*E206))</f>
        <v/>
      </c>
      <c r="H206" s="88"/>
      <c r="I206" s="49"/>
      <c r="J206" s="50" t="str">
        <f t="shared" si="12"/>
        <v/>
      </c>
      <c r="K206" s="50" t="str">
        <f t="shared" si="14"/>
        <v/>
      </c>
      <c r="L206" s="88"/>
      <c r="M206" s="49"/>
      <c r="N206" s="50" t="str">
        <f t="shared" si="13"/>
        <v/>
      </c>
      <c r="O206" s="50" t="str">
        <f t="shared" si="15"/>
        <v/>
      </c>
      <c r="P206" s="51"/>
      <c r="Q206" s="78" t="s">
        <v>261</v>
      </c>
      <c r="R206" s="49"/>
      <c r="S206" s="32" t="str">
        <f>IF(R206="","C",INDEX(Gehaltsklassen!A$11:A$15,MATCH(R206,Gehaltsklassen!D$11:D$15,1),1))</f>
        <v>C</v>
      </c>
      <c r="T206" s="49"/>
      <c r="U206" s="32" t="str">
        <f>IF(T206="","C",IF(T206="","C",IF(Q206="I",INDEX(Gehaltsklassen!A$11:A$15,MATCH(T206,Gehaltsklassen!C$11:C$15,1),1),IF(Q206="II",INDEX(Gehaltsklassen!A$11:A$15,MATCH(T206,Gehaltsklassen!D$11:D$15,1),1),IF(Q206="III",INDEX(Gehaltsklassen!A$11:A$15,MATCH(T206,Gehaltsklassen!E$11:E$15,1),1),"Falsche Bodenart")))))</f>
        <v>C</v>
      </c>
      <c r="V206" s="52" t="str">
        <f>IF(OR(C206=""),"",SUM(F206,J206,N206)*VLOOKUP(S206,Gehaltsklassen!$B$34:$D$38,2,FALSE))</f>
        <v/>
      </c>
      <c r="W206" s="52" t="str">
        <f>IF(OR(C206=""),"",SUM(F206,J206,N206)*VLOOKUP(S206,Gehaltsklassen!$B$34:$D$38,2,FALSE)*C206)</f>
        <v/>
      </c>
      <c r="X206" s="52" t="str">
        <f>IF(OR(C206=""),"",SUM(F206,J206,N206)*VLOOKUP(S206,Gehaltsklassen!$B$34:$D$38,3,FALSE))</f>
        <v/>
      </c>
      <c r="Y206" s="52" t="str">
        <f>IF(OR(C206=""),"",SUM(F206,J206,N206)*VLOOKUP(S206,Gehaltsklassen!$B$34:$D$38,3,FALSE)*C206)</f>
        <v/>
      </c>
      <c r="Z206" s="54" t="str">
        <f>IF(OR(C206=""),"",(SUM(G206,K206,O206)*VLOOKUP(U206,Gehaltsklassen!$B$34:$D$38,2,FALSE)))</f>
        <v/>
      </c>
      <c r="AA206" s="54" t="str">
        <f>IF(OR(C206=""),"",(SUM(G206,K206,O206)*VLOOKUP(U206,Gehaltsklassen!$B$34:$D$38,2,FALSE))*C206)</f>
        <v/>
      </c>
      <c r="AB206" s="53" t="str">
        <f>IF(OR(C206=""),"",(SUM(G206,K206,O206)*VLOOKUP(U206,Gehaltsklassen!$B$34:$D$38,3,FALSE)))</f>
        <v/>
      </c>
      <c r="AC206" s="53" t="str">
        <f>IF(OR(C206=""),"",(SUM(G206,K206,O206)*VLOOKUP(U206,Gehaltsklassen!$B$34:$D$38,3,FALSE))*C206)</f>
        <v/>
      </c>
    </row>
    <row r="207" spans="1:29" ht="31.9" customHeight="1" x14ac:dyDescent="0.2">
      <c r="A207" s="74" t="str">
        <f>IF(C207="","",MAX($A$11:A206)+1)</f>
        <v/>
      </c>
      <c r="B207" s="75" t="str">
        <f>IF('N-Bedarf-SK §13a'!B205="","",'N-Bedarf-SK §13a'!B205)</f>
        <v/>
      </c>
      <c r="C207" s="49" t="str">
        <f>IF('N-Bedarf-SK §13a'!C205="","",'N-Bedarf-SK §13a'!C205)</f>
        <v/>
      </c>
      <c r="D207" s="88" t="str">
        <f>IF('N-Bedarf-SK §13a'!D205="","",'N-Bedarf-SK §13a'!D205)</f>
        <v/>
      </c>
      <c r="E207" s="49" t="str">
        <f>IF('N-Bedarf-SK §13a'!G205="","",'N-Bedarf-SK §13a'!G205)</f>
        <v/>
      </c>
      <c r="F207" s="50" t="str">
        <f>IF(OR(D207="Spargel 2. Standjahr",D207="Spargel 1. Standjahr"),78,IF(OR(D207="",D207="keine",E207=""),"",IF(D207="Wie Nbedarf",VLOOKUP('N-Bedarf SK'!D205,PSollSK,3,FALSE)*E207, VLOOKUP(D207,PSollSK,3,FALSE)*E207)))</f>
        <v/>
      </c>
      <c r="G207" s="50" t="str">
        <f>IF(OR(D207="",D207="keine",E207=""),"",IF(D207="Wie Nbedarf",VLOOKUP('N-Bedarf SK'!D205,PSollSK,4,FALSE)*E207, VLOOKUP(D207,PSollSK,4,FALSE)*E207))</f>
        <v/>
      </c>
      <c r="H207" s="88"/>
      <c r="I207" s="49"/>
      <c r="J207" s="50" t="str">
        <f t="shared" si="12"/>
        <v/>
      </c>
      <c r="K207" s="50" t="str">
        <f t="shared" si="14"/>
        <v/>
      </c>
      <c r="L207" s="88"/>
      <c r="M207" s="49"/>
      <c r="N207" s="50" t="str">
        <f t="shared" si="13"/>
        <v/>
      </c>
      <c r="O207" s="50" t="str">
        <f t="shared" si="15"/>
        <v/>
      </c>
      <c r="P207" s="51"/>
      <c r="Q207" s="78" t="s">
        <v>261</v>
      </c>
      <c r="R207" s="49"/>
      <c r="S207" s="32" t="str">
        <f>IF(R207="","C",INDEX(Gehaltsklassen!A$11:A$15,MATCH(R207,Gehaltsklassen!D$11:D$15,1),1))</f>
        <v>C</v>
      </c>
      <c r="T207" s="49"/>
      <c r="U207" s="32" t="str">
        <f>IF(T207="","C",IF(T207="","C",IF(Q207="I",INDEX(Gehaltsklassen!A$11:A$15,MATCH(T207,Gehaltsklassen!C$11:C$15,1),1),IF(Q207="II",INDEX(Gehaltsklassen!A$11:A$15,MATCH(T207,Gehaltsklassen!D$11:D$15,1),1),IF(Q207="III",INDEX(Gehaltsklassen!A$11:A$15,MATCH(T207,Gehaltsklassen!E$11:E$15,1),1),"Falsche Bodenart")))))</f>
        <v>C</v>
      </c>
      <c r="V207" s="52" t="str">
        <f>IF(OR(C207=""),"",SUM(F207,J207,N207)*VLOOKUP(S207,Gehaltsklassen!$B$34:$D$38,2,FALSE))</f>
        <v/>
      </c>
      <c r="W207" s="52" t="str">
        <f>IF(OR(C207=""),"",SUM(F207,J207,N207)*VLOOKUP(S207,Gehaltsklassen!$B$34:$D$38,2,FALSE)*C207)</f>
        <v/>
      </c>
      <c r="X207" s="52" t="str">
        <f>IF(OR(C207=""),"",SUM(F207,J207,N207)*VLOOKUP(S207,Gehaltsklassen!$B$34:$D$38,3,FALSE))</f>
        <v/>
      </c>
      <c r="Y207" s="52" t="str">
        <f>IF(OR(C207=""),"",SUM(F207,J207,N207)*VLOOKUP(S207,Gehaltsklassen!$B$34:$D$38,3,FALSE)*C207)</f>
        <v/>
      </c>
      <c r="Z207" s="54" t="str">
        <f>IF(OR(C207=""),"",(SUM(G207,K207,O207)*VLOOKUP(U207,Gehaltsklassen!$B$34:$D$38,2,FALSE)))</f>
        <v/>
      </c>
      <c r="AA207" s="54" t="str">
        <f>IF(OR(C207=""),"",(SUM(G207,K207,O207)*VLOOKUP(U207,Gehaltsklassen!$B$34:$D$38,2,FALSE))*C207)</f>
        <v/>
      </c>
      <c r="AB207" s="53" t="str">
        <f>IF(OR(C207=""),"",(SUM(G207,K207,O207)*VLOOKUP(U207,Gehaltsklassen!$B$34:$D$38,3,FALSE)))</f>
        <v/>
      </c>
      <c r="AC207" s="53" t="str">
        <f>IF(OR(C207=""),"",(SUM(G207,K207,O207)*VLOOKUP(U207,Gehaltsklassen!$B$34:$D$38,3,FALSE))*C207)</f>
        <v/>
      </c>
    </row>
    <row r="208" spans="1:29" ht="31.9" customHeight="1" x14ac:dyDescent="0.2">
      <c r="A208" s="74" t="str">
        <f>IF(C208="","",MAX($A$11:A207)+1)</f>
        <v/>
      </c>
      <c r="B208" s="75" t="str">
        <f>IF('N-Bedarf-SK §13a'!B206="","",'N-Bedarf-SK §13a'!B206)</f>
        <v/>
      </c>
      <c r="C208" s="49" t="str">
        <f>IF('N-Bedarf-SK §13a'!C206="","",'N-Bedarf-SK §13a'!C206)</f>
        <v/>
      </c>
      <c r="D208" s="88" t="str">
        <f>IF('N-Bedarf-SK §13a'!D206="","",'N-Bedarf-SK §13a'!D206)</f>
        <v/>
      </c>
      <c r="E208" s="49" t="str">
        <f>IF('N-Bedarf-SK §13a'!G206="","",'N-Bedarf-SK §13a'!G206)</f>
        <v/>
      </c>
      <c r="F208" s="50" t="str">
        <f>IF(OR(D208="Spargel 2. Standjahr",D208="Spargel 1. Standjahr"),78,IF(OR(D208="",D208="keine",E208=""),"",IF(D208="Wie Nbedarf",VLOOKUP('N-Bedarf SK'!D206,PSollSK,3,FALSE)*E208, VLOOKUP(D208,PSollSK,3,FALSE)*E208)))</f>
        <v/>
      </c>
      <c r="G208" s="50" t="str">
        <f>IF(OR(D208="",D208="keine",E208=""),"",IF(D208="Wie Nbedarf",VLOOKUP('N-Bedarf SK'!D206,PSollSK,4,FALSE)*E208, VLOOKUP(D208,PSollSK,4,FALSE)*E208))</f>
        <v/>
      </c>
      <c r="H208" s="88"/>
      <c r="I208" s="49"/>
      <c r="J208" s="50" t="str">
        <f t="shared" si="12"/>
        <v/>
      </c>
      <c r="K208" s="50" t="str">
        <f t="shared" si="14"/>
        <v/>
      </c>
      <c r="L208" s="88"/>
      <c r="M208" s="49"/>
      <c r="N208" s="50" t="str">
        <f t="shared" si="13"/>
        <v/>
      </c>
      <c r="O208" s="50" t="str">
        <f t="shared" si="15"/>
        <v/>
      </c>
      <c r="P208" s="51"/>
      <c r="Q208" s="78" t="s">
        <v>261</v>
      </c>
      <c r="R208" s="49"/>
      <c r="S208" s="32" t="str">
        <f>IF(R208="","C",INDEX(Gehaltsklassen!A$11:A$15,MATCH(R208,Gehaltsklassen!D$11:D$15,1),1))</f>
        <v>C</v>
      </c>
      <c r="T208" s="49"/>
      <c r="U208" s="32" t="str">
        <f>IF(T208="","C",IF(T208="","C",IF(Q208="I",INDEX(Gehaltsklassen!A$11:A$15,MATCH(T208,Gehaltsklassen!C$11:C$15,1),1),IF(Q208="II",INDEX(Gehaltsklassen!A$11:A$15,MATCH(T208,Gehaltsklassen!D$11:D$15,1),1),IF(Q208="III",INDEX(Gehaltsklassen!A$11:A$15,MATCH(T208,Gehaltsklassen!E$11:E$15,1),1),"Falsche Bodenart")))))</f>
        <v>C</v>
      </c>
      <c r="V208" s="52" t="str">
        <f>IF(OR(C208=""),"",SUM(F208,J208,N208)*VLOOKUP(S208,Gehaltsklassen!$B$34:$D$38,2,FALSE))</f>
        <v/>
      </c>
      <c r="W208" s="52" t="str">
        <f>IF(OR(C208=""),"",SUM(F208,J208,N208)*VLOOKUP(S208,Gehaltsklassen!$B$34:$D$38,2,FALSE)*C208)</f>
        <v/>
      </c>
      <c r="X208" s="52" t="str">
        <f>IF(OR(C208=""),"",SUM(F208,J208,N208)*VLOOKUP(S208,Gehaltsklassen!$B$34:$D$38,3,FALSE))</f>
        <v/>
      </c>
      <c r="Y208" s="52" t="str">
        <f>IF(OR(C208=""),"",SUM(F208,J208,N208)*VLOOKUP(S208,Gehaltsklassen!$B$34:$D$38,3,FALSE)*C208)</f>
        <v/>
      </c>
      <c r="Z208" s="54" t="str">
        <f>IF(OR(C208=""),"",(SUM(G208,K208,O208)*VLOOKUP(U208,Gehaltsklassen!$B$34:$D$38,2,FALSE)))</f>
        <v/>
      </c>
      <c r="AA208" s="54" t="str">
        <f>IF(OR(C208=""),"",(SUM(G208,K208,O208)*VLOOKUP(U208,Gehaltsklassen!$B$34:$D$38,2,FALSE))*C208)</f>
        <v/>
      </c>
      <c r="AB208" s="53" t="str">
        <f>IF(OR(C208=""),"",(SUM(G208,K208,O208)*VLOOKUP(U208,Gehaltsklassen!$B$34:$D$38,3,FALSE)))</f>
        <v/>
      </c>
      <c r="AC208" s="53" t="str">
        <f>IF(OR(C208=""),"",(SUM(G208,K208,O208)*VLOOKUP(U208,Gehaltsklassen!$B$34:$D$38,3,FALSE))*C208)</f>
        <v/>
      </c>
    </row>
    <row r="209" spans="1:29" ht="31.9" customHeight="1" x14ac:dyDescent="0.2">
      <c r="A209" s="74" t="str">
        <f>IF(C209="","",MAX($A$11:A208)+1)</f>
        <v/>
      </c>
      <c r="B209" s="75" t="str">
        <f>IF('N-Bedarf-SK §13a'!B207="","",'N-Bedarf-SK §13a'!B207)</f>
        <v/>
      </c>
      <c r="C209" s="49" t="str">
        <f>IF('N-Bedarf-SK §13a'!C207="","",'N-Bedarf-SK §13a'!C207)</f>
        <v/>
      </c>
      <c r="D209" s="88" t="str">
        <f>IF('N-Bedarf-SK §13a'!D207="","",'N-Bedarf-SK §13a'!D207)</f>
        <v/>
      </c>
      <c r="E209" s="49" t="str">
        <f>IF('N-Bedarf-SK §13a'!G207="","",'N-Bedarf-SK §13a'!G207)</f>
        <v/>
      </c>
      <c r="F209" s="50" t="str">
        <f>IF(OR(D209="Spargel 2. Standjahr",D209="Spargel 1. Standjahr"),78,IF(OR(D209="",D209="keine",E209=""),"",IF(D209="Wie Nbedarf",VLOOKUP('N-Bedarf SK'!D207,PSollSK,3,FALSE)*E209, VLOOKUP(D209,PSollSK,3,FALSE)*E209)))</f>
        <v/>
      </c>
      <c r="G209" s="50" t="str">
        <f>IF(OR(D209="",D209="keine",E209=""),"",IF(D209="Wie Nbedarf",VLOOKUP('N-Bedarf SK'!D207,PSollSK,4,FALSE)*E209, VLOOKUP(D209,PSollSK,4,FALSE)*E209))</f>
        <v/>
      </c>
      <c r="H209" s="88"/>
      <c r="I209" s="49"/>
      <c r="J209" s="50" t="str">
        <f t="shared" si="12"/>
        <v/>
      </c>
      <c r="K209" s="50" t="str">
        <f t="shared" si="14"/>
        <v/>
      </c>
      <c r="L209" s="88"/>
      <c r="M209" s="49"/>
      <c r="N209" s="50" t="str">
        <f t="shared" si="13"/>
        <v/>
      </c>
      <c r="O209" s="50" t="str">
        <f t="shared" si="15"/>
        <v/>
      </c>
      <c r="P209" s="51"/>
      <c r="Q209" s="78" t="s">
        <v>261</v>
      </c>
      <c r="R209" s="49"/>
      <c r="S209" s="32" t="str">
        <f>IF(R209="","C",INDEX(Gehaltsklassen!A$11:A$15,MATCH(R209,Gehaltsklassen!D$11:D$15,1),1))</f>
        <v>C</v>
      </c>
      <c r="T209" s="49"/>
      <c r="U209" s="32" t="str">
        <f>IF(T209="","C",IF(T209="","C",IF(Q209="I",INDEX(Gehaltsklassen!A$11:A$15,MATCH(T209,Gehaltsklassen!C$11:C$15,1),1),IF(Q209="II",INDEX(Gehaltsklassen!A$11:A$15,MATCH(T209,Gehaltsklassen!D$11:D$15,1),1),IF(Q209="III",INDEX(Gehaltsklassen!A$11:A$15,MATCH(T209,Gehaltsklassen!E$11:E$15,1),1),"Falsche Bodenart")))))</f>
        <v>C</v>
      </c>
      <c r="V209" s="52" t="str">
        <f>IF(OR(C209=""),"",SUM(F209,J209,N209)*VLOOKUP(S209,Gehaltsklassen!$B$34:$D$38,2,FALSE))</f>
        <v/>
      </c>
      <c r="W209" s="52" t="str">
        <f>IF(OR(C209=""),"",SUM(F209,J209,N209)*VLOOKUP(S209,Gehaltsklassen!$B$34:$D$38,2,FALSE)*C209)</f>
        <v/>
      </c>
      <c r="X209" s="52" t="str">
        <f>IF(OR(C209=""),"",SUM(F209,J209,N209)*VLOOKUP(S209,Gehaltsklassen!$B$34:$D$38,3,FALSE))</f>
        <v/>
      </c>
      <c r="Y209" s="52" t="str">
        <f>IF(OR(C209=""),"",SUM(F209,J209,N209)*VLOOKUP(S209,Gehaltsklassen!$B$34:$D$38,3,FALSE)*C209)</f>
        <v/>
      </c>
      <c r="Z209" s="54" t="str">
        <f>IF(OR(C209=""),"",(SUM(G209,K209,O209)*VLOOKUP(U209,Gehaltsklassen!$B$34:$D$38,2,FALSE)))</f>
        <v/>
      </c>
      <c r="AA209" s="54" t="str">
        <f>IF(OR(C209=""),"",(SUM(G209,K209,O209)*VLOOKUP(U209,Gehaltsklassen!$B$34:$D$38,2,FALSE))*C209)</f>
        <v/>
      </c>
      <c r="AB209" s="53" t="str">
        <f>IF(OR(C209=""),"",(SUM(G209,K209,O209)*VLOOKUP(U209,Gehaltsklassen!$B$34:$D$38,3,FALSE)))</f>
        <v/>
      </c>
      <c r="AC209" s="53" t="str">
        <f>IF(OR(C209=""),"",(SUM(G209,K209,O209)*VLOOKUP(U209,Gehaltsklassen!$B$34:$D$38,3,FALSE))*C209)</f>
        <v/>
      </c>
    </row>
    <row r="210" spans="1:29" ht="31.9" customHeight="1" x14ac:dyDescent="0.2">
      <c r="A210" s="74" t="str">
        <f>IF(C210="","",MAX($A$11:A209)+1)</f>
        <v/>
      </c>
      <c r="B210" s="75" t="str">
        <f>IF('N-Bedarf-SK §13a'!B208="","",'N-Bedarf-SK §13a'!B208)</f>
        <v/>
      </c>
      <c r="C210" s="49" t="str">
        <f>IF('N-Bedarf-SK §13a'!C208="","",'N-Bedarf-SK §13a'!C208)</f>
        <v/>
      </c>
      <c r="D210" s="88" t="str">
        <f>IF('N-Bedarf-SK §13a'!D208="","",'N-Bedarf-SK §13a'!D208)</f>
        <v/>
      </c>
      <c r="E210" s="49" t="str">
        <f>IF('N-Bedarf-SK §13a'!G208="","",'N-Bedarf-SK §13a'!G208)</f>
        <v/>
      </c>
      <c r="F210" s="50" t="str">
        <f>IF(OR(D210="Spargel 2. Standjahr",D210="Spargel 1. Standjahr"),78,IF(OR(D210="",D210="keine",E210=""),"",IF(D210="Wie Nbedarf",VLOOKUP('N-Bedarf SK'!D208,PSollSK,3,FALSE)*E210, VLOOKUP(D210,PSollSK,3,FALSE)*E210)))</f>
        <v/>
      </c>
      <c r="G210" s="50" t="str">
        <f>IF(OR(D210="",D210="keine",E210=""),"",IF(D210="Wie Nbedarf",VLOOKUP('N-Bedarf SK'!D208,PSollSK,4,FALSE)*E210, VLOOKUP(D210,PSollSK,4,FALSE)*E210))</f>
        <v/>
      </c>
      <c r="H210" s="88"/>
      <c r="I210" s="49"/>
      <c r="J210" s="50" t="str">
        <f t="shared" si="12"/>
        <v/>
      </c>
      <c r="K210" s="50" t="str">
        <f t="shared" si="14"/>
        <v/>
      </c>
      <c r="L210" s="88"/>
      <c r="M210" s="49"/>
      <c r="N210" s="50" t="str">
        <f t="shared" si="13"/>
        <v/>
      </c>
      <c r="O210" s="50" t="str">
        <f t="shared" si="15"/>
        <v/>
      </c>
      <c r="P210" s="51"/>
      <c r="Q210" s="78" t="s">
        <v>261</v>
      </c>
      <c r="R210" s="49"/>
      <c r="S210" s="32" t="str">
        <f>IF(R210="","C",INDEX(Gehaltsklassen!A$11:A$15,MATCH(R210,Gehaltsklassen!D$11:D$15,1),1))</f>
        <v>C</v>
      </c>
      <c r="T210" s="49"/>
      <c r="U210" s="32" t="str">
        <f>IF(T210="","C",IF(T210="","C",IF(Q210="I",INDEX(Gehaltsklassen!A$11:A$15,MATCH(T210,Gehaltsklassen!C$11:C$15,1),1),IF(Q210="II",INDEX(Gehaltsklassen!A$11:A$15,MATCH(T210,Gehaltsklassen!D$11:D$15,1),1),IF(Q210="III",INDEX(Gehaltsklassen!A$11:A$15,MATCH(T210,Gehaltsklassen!E$11:E$15,1),1),"Falsche Bodenart")))))</f>
        <v>C</v>
      </c>
      <c r="V210" s="52" t="str">
        <f>IF(OR(C210=""),"",SUM(F210,J210,N210)*VLOOKUP(S210,Gehaltsklassen!$B$34:$D$38,2,FALSE))</f>
        <v/>
      </c>
      <c r="W210" s="52" t="str">
        <f>IF(OR(C210=""),"",SUM(F210,J210,N210)*VLOOKUP(S210,Gehaltsklassen!$B$34:$D$38,2,FALSE)*C210)</f>
        <v/>
      </c>
      <c r="X210" s="52" t="str">
        <f>IF(OR(C210=""),"",SUM(F210,J210,N210)*VLOOKUP(S210,Gehaltsklassen!$B$34:$D$38,3,FALSE))</f>
        <v/>
      </c>
      <c r="Y210" s="52" t="str">
        <f>IF(OR(C210=""),"",SUM(F210,J210,N210)*VLOOKUP(S210,Gehaltsklassen!$B$34:$D$38,3,FALSE)*C210)</f>
        <v/>
      </c>
      <c r="Z210" s="54" t="str">
        <f>IF(OR(C210=""),"",(SUM(G210,K210,O210)*VLOOKUP(U210,Gehaltsklassen!$B$34:$D$38,2,FALSE)))</f>
        <v/>
      </c>
      <c r="AA210" s="54" t="str">
        <f>IF(OR(C210=""),"",(SUM(G210,K210,O210)*VLOOKUP(U210,Gehaltsklassen!$B$34:$D$38,2,FALSE))*C210)</f>
        <v/>
      </c>
      <c r="AB210" s="53" t="str">
        <f>IF(OR(C210=""),"",(SUM(G210,K210,O210)*VLOOKUP(U210,Gehaltsklassen!$B$34:$D$38,3,FALSE)))</f>
        <v/>
      </c>
      <c r="AC210" s="53" t="str">
        <f>IF(OR(C210=""),"",(SUM(G210,K210,O210)*VLOOKUP(U210,Gehaltsklassen!$B$34:$D$38,3,FALSE))*C210)</f>
        <v/>
      </c>
    </row>
    <row r="211" spans="1:29" ht="31.9" customHeight="1" x14ac:dyDescent="0.2">
      <c r="A211" s="74" t="str">
        <f>IF(C211="","",MAX($A$11:A210)+1)</f>
        <v/>
      </c>
      <c r="B211" s="75" t="str">
        <f>IF('N-Bedarf-SK §13a'!B209="","",'N-Bedarf-SK §13a'!B209)</f>
        <v/>
      </c>
      <c r="C211" s="49" t="str">
        <f>IF('N-Bedarf-SK §13a'!C209="","",'N-Bedarf-SK §13a'!C209)</f>
        <v/>
      </c>
      <c r="D211" s="88" t="str">
        <f>IF('N-Bedarf-SK §13a'!D209="","",'N-Bedarf-SK §13a'!D209)</f>
        <v/>
      </c>
      <c r="E211" s="49" t="str">
        <f>IF('N-Bedarf-SK §13a'!G209="","",'N-Bedarf-SK §13a'!G209)</f>
        <v/>
      </c>
      <c r="F211" s="50" t="str">
        <f>IF(OR(D211="Spargel 2. Standjahr",D211="Spargel 1. Standjahr"),78,IF(OR(D211="",D211="keine",E211=""),"",IF(D211="Wie Nbedarf",VLOOKUP('N-Bedarf SK'!D209,PSollSK,3,FALSE)*E211, VLOOKUP(D211,PSollSK,3,FALSE)*E211)))</f>
        <v/>
      </c>
      <c r="G211" s="50" t="str">
        <f>IF(OR(D211="",D211="keine",E211=""),"",IF(D211="Wie Nbedarf",VLOOKUP('N-Bedarf SK'!D209,PSollSK,4,FALSE)*E211, VLOOKUP(D211,PSollSK,4,FALSE)*E211))</f>
        <v/>
      </c>
      <c r="H211" s="88"/>
      <c r="I211" s="49"/>
      <c r="J211" s="50" t="str">
        <f t="shared" si="12"/>
        <v/>
      </c>
      <c r="K211" s="50" t="str">
        <f t="shared" si="14"/>
        <v/>
      </c>
      <c r="L211" s="88"/>
      <c r="M211" s="49"/>
      <c r="N211" s="50" t="str">
        <f t="shared" si="13"/>
        <v/>
      </c>
      <c r="O211" s="50" t="str">
        <f t="shared" si="15"/>
        <v/>
      </c>
      <c r="P211" s="51"/>
      <c r="Q211" s="78" t="s">
        <v>261</v>
      </c>
      <c r="R211" s="49"/>
      <c r="S211" s="32" t="str">
        <f>IF(R211="","C",INDEX(Gehaltsklassen!A$11:A$15,MATCH(R211,Gehaltsklassen!D$11:D$15,1),1))</f>
        <v>C</v>
      </c>
      <c r="T211" s="49"/>
      <c r="U211" s="32" t="str">
        <f>IF(T211="","C",IF(T211="","C",IF(Q211="I",INDEX(Gehaltsklassen!A$11:A$15,MATCH(T211,Gehaltsklassen!C$11:C$15,1),1),IF(Q211="II",INDEX(Gehaltsklassen!A$11:A$15,MATCH(T211,Gehaltsklassen!D$11:D$15,1),1),IF(Q211="III",INDEX(Gehaltsklassen!A$11:A$15,MATCH(T211,Gehaltsklassen!E$11:E$15,1),1),"Falsche Bodenart")))))</f>
        <v>C</v>
      </c>
      <c r="V211" s="52" t="str">
        <f>IF(OR(C211=""),"",SUM(F211,J211,N211)*VLOOKUP(S211,Gehaltsklassen!$B$34:$D$38,2,FALSE))</f>
        <v/>
      </c>
      <c r="W211" s="52" t="str">
        <f>IF(OR(C211=""),"",SUM(F211,J211,N211)*VLOOKUP(S211,Gehaltsklassen!$B$34:$D$38,2,FALSE)*C211)</f>
        <v/>
      </c>
      <c r="X211" s="52" t="str">
        <f>IF(OR(C211=""),"",SUM(F211,J211,N211)*VLOOKUP(S211,Gehaltsklassen!$B$34:$D$38,3,FALSE))</f>
        <v/>
      </c>
      <c r="Y211" s="52" t="str">
        <f>IF(OR(C211=""),"",SUM(F211,J211,N211)*VLOOKUP(S211,Gehaltsklassen!$B$34:$D$38,3,FALSE)*C211)</f>
        <v/>
      </c>
      <c r="Z211" s="54" t="str">
        <f>IF(OR(C211=""),"",(SUM(G211,K211,O211)*VLOOKUP(U211,Gehaltsklassen!$B$34:$D$38,2,FALSE)))</f>
        <v/>
      </c>
      <c r="AA211" s="54" t="str">
        <f>IF(OR(C211=""),"",(SUM(G211,K211,O211)*VLOOKUP(U211,Gehaltsklassen!$B$34:$D$38,2,FALSE))*C211)</f>
        <v/>
      </c>
      <c r="AB211" s="53" t="str">
        <f>IF(OR(C211=""),"",(SUM(G211,K211,O211)*VLOOKUP(U211,Gehaltsklassen!$B$34:$D$38,3,FALSE)))</f>
        <v/>
      </c>
      <c r="AC211" s="53" t="str">
        <f>IF(OR(C211=""),"",(SUM(G211,K211,O211)*VLOOKUP(U211,Gehaltsklassen!$B$34:$D$38,3,FALSE))*C211)</f>
        <v/>
      </c>
    </row>
    <row r="212" spans="1:29" ht="31.9" customHeight="1" x14ac:dyDescent="0.2">
      <c r="A212" s="74" t="str">
        <f>IF(C212="","",MAX($A$11:A211)+1)</f>
        <v/>
      </c>
      <c r="B212" s="75" t="str">
        <f>IF('N-Bedarf-SK §13a'!B210="","",'N-Bedarf-SK §13a'!B210)</f>
        <v/>
      </c>
      <c r="C212" s="49" t="str">
        <f>IF('N-Bedarf-SK §13a'!C210="","",'N-Bedarf-SK §13a'!C210)</f>
        <v/>
      </c>
      <c r="D212" s="88" t="str">
        <f>IF('N-Bedarf-SK §13a'!D210="","",'N-Bedarf-SK §13a'!D210)</f>
        <v/>
      </c>
      <c r="E212" s="49" t="str">
        <f>IF('N-Bedarf-SK §13a'!G210="","",'N-Bedarf-SK §13a'!G210)</f>
        <v/>
      </c>
      <c r="F212" s="50" t="str">
        <f>IF(OR(D212="Spargel 2. Standjahr",D212="Spargel 1. Standjahr"),78,IF(OR(D212="",D212="keine",E212=""),"",IF(D212="Wie Nbedarf",VLOOKUP('N-Bedarf SK'!D210,PSollSK,3,FALSE)*E212, VLOOKUP(D212,PSollSK,3,FALSE)*E212)))</f>
        <v/>
      </c>
      <c r="G212" s="50" t="str">
        <f>IF(OR(D212="",D212="keine",E212=""),"",IF(D212="Wie Nbedarf",VLOOKUP('N-Bedarf SK'!D210,PSollSK,4,FALSE)*E212, VLOOKUP(D212,PSollSK,4,FALSE)*E212))</f>
        <v/>
      </c>
      <c r="H212" s="88"/>
      <c r="I212" s="49"/>
      <c r="J212" s="50" t="str">
        <f t="shared" si="12"/>
        <v/>
      </c>
      <c r="K212" s="50" t="str">
        <f t="shared" si="14"/>
        <v/>
      </c>
      <c r="L212" s="88"/>
      <c r="M212" s="49"/>
      <c r="N212" s="50" t="str">
        <f t="shared" si="13"/>
        <v/>
      </c>
      <c r="O212" s="50" t="str">
        <f t="shared" si="15"/>
        <v/>
      </c>
      <c r="P212" s="51"/>
      <c r="Q212" s="78" t="s">
        <v>261</v>
      </c>
      <c r="R212" s="49"/>
      <c r="S212" s="32" t="str">
        <f>IF(R212="","C",INDEX(Gehaltsklassen!A$11:A$15,MATCH(R212,Gehaltsklassen!D$11:D$15,1),1))</f>
        <v>C</v>
      </c>
      <c r="T212" s="49"/>
      <c r="U212" s="32" t="str">
        <f>IF(T212="","C",IF(T212="","C",IF(Q212="I",INDEX(Gehaltsklassen!A$11:A$15,MATCH(T212,Gehaltsklassen!C$11:C$15,1),1),IF(Q212="II",INDEX(Gehaltsklassen!A$11:A$15,MATCH(T212,Gehaltsklassen!D$11:D$15,1),1),IF(Q212="III",INDEX(Gehaltsklassen!A$11:A$15,MATCH(T212,Gehaltsklassen!E$11:E$15,1),1),"Falsche Bodenart")))))</f>
        <v>C</v>
      </c>
      <c r="V212" s="52" t="str">
        <f>IF(OR(C212=""),"",SUM(F212,J212,N212)*VLOOKUP(S212,Gehaltsklassen!$B$34:$D$38,2,FALSE))</f>
        <v/>
      </c>
      <c r="W212" s="52" t="str">
        <f>IF(OR(C212=""),"",SUM(F212,J212,N212)*VLOOKUP(S212,Gehaltsklassen!$B$34:$D$38,2,FALSE)*C212)</f>
        <v/>
      </c>
      <c r="X212" s="52" t="str">
        <f>IF(OR(C212=""),"",SUM(F212,J212,N212)*VLOOKUP(S212,Gehaltsklassen!$B$34:$D$38,3,FALSE))</f>
        <v/>
      </c>
      <c r="Y212" s="52" t="str">
        <f>IF(OR(C212=""),"",SUM(F212,J212,N212)*VLOOKUP(S212,Gehaltsklassen!$B$34:$D$38,3,FALSE)*C212)</f>
        <v/>
      </c>
      <c r="Z212" s="54" t="str">
        <f>IF(OR(C212=""),"",(SUM(G212,K212,O212)*VLOOKUP(U212,Gehaltsklassen!$B$34:$D$38,2,FALSE)))</f>
        <v/>
      </c>
      <c r="AA212" s="54" t="str">
        <f>IF(OR(C212=""),"",(SUM(G212,K212,O212)*VLOOKUP(U212,Gehaltsklassen!$B$34:$D$38,2,FALSE))*C212)</f>
        <v/>
      </c>
      <c r="AB212" s="53" t="str">
        <f>IF(OR(C212=""),"",(SUM(G212,K212,O212)*VLOOKUP(U212,Gehaltsklassen!$B$34:$D$38,3,FALSE)))</f>
        <v/>
      </c>
      <c r="AC212" s="53" t="str">
        <f>IF(OR(C212=""),"",(SUM(G212,K212,O212)*VLOOKUP(U212,Gehaltsklassen!$B$34:$D$38,3,FALSE))*C212)</f>
        <v/>
      </c>
    </row>
    <row r="213" spans="1:29" ht="31.9" customHeight="1" x14ac:dyDescent="0.2">
      <c r="A213" s="74" t="str">
        <f>IF(C213="","",MAX($A$11:A212)+1)</f>
        <v/>
      </c>
      <c r="B213" s="75" t="str">
        <f>IF('N-Bedarf-SK §13a'!B211="","",'N-Bedarf-SK §13a'!B211)</f>
        <v/>
      </c>
      <c r="C213" s="49" t="str">
        <f>IF('N-Bedarf-SK §13a'!C211="","",'N-Bedarf-SK §13a'!C211)</f>
        <v/>
      </c>
      <c r="D213" s="88" t="str">
        <f>IF('N-Bedarf-SK §13a'!D211="","",'N-Bedarf-SK §13a'!D211)</f>
        <v/>
      </c>
      <c r="E213" s="49" t="str">
        <f>IF('N-Bedarf-SK §13a'!G211="","",'N-Bedarf-SK §13a'!G211)</f>
        <v/>
      </c>
      <c r="F213" s="50" t="str">
        <f>IF(OR(D213="Spargel 2. Standjahr",D213="Spargel 1. Standjahr"),78,IF(OR(D213="",D213="keine",E213=""),"",IF(D213="Wie Nbedarf",VLOOKUP('N-Bedarf SK'!D211,PSollSK,3,FALSE)*E213, VLOOKUP(D213,PSollSK,3,FALSE)*E213)))</f>
        <v/>
      </c>
      <c r="G213" s="50" t="str">
        <f>IF(OR(D213="",D213="keine",E213=""),"",IF(D213="Wie Nbedarf",VLOOKUP('N-Bedarf SK'!D211,PSollSK,4,FALSE)*E213, VLOOKUP(D213,PSollSK,4,FALSE)*E213))</f>
        <v/>
      </c>
      <c r="H213" s="88"/>
      <c r="I213" s="49"/>
      <c r="J213" s="50" t="str">
        <f t="shared" si="12"/>
        <v/>
      </c>
      <c r="K213" s="50" t="str">
        <f t="shared" si="14"/>
        <v/>
      </c>
      <c r="L213" s="88"/>
      <c r="M213" s="49"/>
      <c r="N213" s="50" t="str">
        <f t="shared" si="13"/>
        <v/>
      </c>
      <c r="O213" s="50" t="str">
        <f t="shared" si="15"/>
        <v/>
      </c>
      <c r="P213" s="51"/>
      <c r="Q213" s="78" t="s">
        <v>261</v>
      </c>
      <c r="R213" s="49"/>
      <c r="S213" s="32" t="str">
        <f>IF(R213="","C",INDEX(Gehaltsklassen!A$11:A$15,MATCH(R213,Gehaltsklassen!D$11:D$15,1),1))</f>
        <v>C</v>
      </c>
      <c r="T213" s="49"/>
      <c r="U213" s="32" t="str">
        <f>IF(T213="","C",IF(T213="","C",IF(Q213="I",INDEX(Gehaltsklassen!A$11:A$15,MATCH(T213,Gehaltsklassen!C$11:C$15,1),1),IF(Q213="II",INDEX(Gehaltsklassen!A$11:A$15,MATCH(T213,Gehaltsklassen!D$11:D$15,1),1),IF(Q213="III",INDEX(Gehaltsklassen!A$11:A$15,MATCH(T213,Gehaltsklassen!E$11:E$15,1),1),"Falsche Bodenart")))))</f>
        <v>C</v>
      </c>
      <c r="V213" s="52" t="str">
        <f>IF(OR(C213=""),"",SUM(F213,J213,N213)*VLOOKUP(S213,Gehaltsklassen!$B$34:$D$38,2,FALSE))</f>
        <v/>
      </c>
      <c r="W213" s="52" t="str">
        <f>IF(OR(C213=""),"",SUM(F213,J213,N213)*VLOOKUP(S213,Gehaltsklassen!$B$34:$D$38,2,FALSE)*C213)</f>
        <v/>
      </c>
      <c r="X213" s="52" t="str">
        <f>IF(OR(C213=""),"",SUM(F213,J213,N213)*VLOOKUP(S213,Gehaltsklassen!$B$34:$D$38,3,FALSE))</f>
        <v/>
      </c>
      <c r="Y213" s="52" t="str">
        <f>IF(OR(C213=""),"",SUM(F213,J213,N213)*VLOOKUP(S213,Gehaltsklassen!$B$34:$D$38,3,FALSE)*C213)</f>
        <v/>
      </c>
      <c r="Z213" s="54" t="str">
        <f>IF(OR(C213=""),"",(SUM(G213,K213,O213)*VLOOKUP(U213,Gehaltsklassen!$B$34:$D$38,2,FALSE)))</f>
        <v/>
      </c>
      <c r="AA213" s="54" t="str">
        <f>IF(OR(C213=""),"",(SUM(G213,K213,O213)*VLOOKUP(U213,Gehaltsklassen!$B$34:$D$38,2,FALSE))*C213)</f>
        <v/>
      </c>
      <c r="AB213" s="53" t="str">
        <f>IF(OR(C213=""),"",(SUM(G213,K213,O213)*VLOOKUP(U213,Gehaltsklassen!$B$34:$D$38,3,FALSE)))</f>
        <v/>
      </c>
      <c r="AC213" s="53" t="str">
        <f>IF(OR(C213=""),"",(SUM(G213,K213,O213)*VLOOKUP(U213,Gehaltsklassen!$B$34:$D$38,3,FALSE))*C213)</f>
        <v/>
      </c>
    </row>
    <row r="214" spans="1:29" ht="31.9" customHeight="1" x14ac:dyDescent="0.2">
      <c r="A214" s="74" t="str">
        <f>IF(C214="","",MAX($A$11:A213)+1)</f>
        <v/>
      </c>
      <c r="B214" s="75" t="str">
        <f>IF('N-Bedarf-SK §13a'!B212="","",'N-Bedarf-SK §13a'!B212)</f>
        <v/>
      </c>
      <c r="C214" s="49" t="str">
        <f>IF('N-Bedarf-SK §13a'!C212="","",'N-Bedarf-SK §13a'!C212)</f>
        <v/>
      </c>
      <c r="D214" s="88" t="str">
        <f>IF('N-Bedarf-SK §13a'!D212="","",'N-Bedarf-SK §13a'!D212)</f>
        <v/>
      </c>
      <c r="E214" s="49" t="str">
        <f>IF('N-Bedarf-SK §13a'!G212="","",'N-Bedarf-SK §13a'!G212)</f>
        <v/>
      </c>
      <c r="F214" s="50" t="str">
        <f>IF(OR(D214="Spargel 2. Standjahr",D214="Spargel 1. Standjahr"),78,IF(OR(D214="",D214="keine",E214=""),"",IF(D214="Wie Nbedarf",VLOOKUP('N-Bedarf SK'!D212,PSollSK,3,FALSE)*E214, VLOOKUP(D214,PSollSK,3,FALSE)*E214)))</f>
        <v/>
      </c>
      <c r="G214" s="50" t="str">
        <f>IF(OR(D214="",D214="keine",E214=""),"",IF(D214="Wie Nbedarf",VLOOKUP('N-Bedarf SK'!D212,PSollSK,4,FALSE)*E214, VLOOKUP(D214,PSollSK,4,FALSE)*E214))</f>
        <v/>
      </c>
      <c r="H214" s="88"/>
      <c r="I214" s="49"/>
      <c r="J214" s="50" t="str">
        <f t="shared" si="12"/>
        <v/>
      </c>
      <c r="K214" s="50" t="str">
        <f t="shared" si="14"/>
        <v/>
      </c>
      <c r="L214" s="88"/>
      <c r="M214" s="49"/>
      <c r="N214" s="50" t="str">
        <f t="shared" si="13"/>
        <v/>
      </c>
      <c r="O214" s="50" t="str">
        <f t="shared" si="15"/>
        <v/>
      </c>
      <c r="P214" s="51"/>
      <c r="Q214" s="78" t="s">
        <v>261</v>
      </c>
      <c r="R214" s="49"/>
      <c r="S214" s="32" t="str">
        <f>IF(R214="","C",INDEX(Gehaltsklassen!A$11:A$15,MATCH(R214,Gehaltsklassen!D$11:D$15,1),1))</f>
        <v>C</v>
      </c>
      <c r="T214" s="49"/>
      <c r="U214" s="32" t="str">
        <f>IF(T214="","C",IF(T214="","C",IF(Q214="I",INDEX(Gehaltsklassen!A$11:A$15,MATCH(T214,Gehaltsklassen!C$11:C$15,1),1),IF(Q214="II",INDEX(Gehaltsklassen!A$11:A$15,MATCH(T214,Gehaltsklassen!D$11:D$15,1),1),IF(Q214="III",INDEX(Gehaltsklassen!A$11:A$15,MATCH(T214,Gehaltsklassen!E$11:E$15,1),1),"Falsche Bodenart")))))</f>
        <v>C</v>
      </c>
      <c r="V214" s="52" t="str">
        <f>IF(OR(C214=""),"",SUM(F214,J214,N214)*VLOOKUP(S214,Gehaltsklassen!$B$34:$D$38,2,FALSE))</f>
        <v/>
      </c>
      <c r="W214" s="52" t="str">
        <f>IF(OR(C214=""),"",SUM(F214,J214,N214)*VLOOKUP(S214,Gehaltsklassen!$B$34:$D$38,2,FALSE)*C214)</f>
        <v/>
      </c>
      <c r="X214" s="52" t="str">
        <f>IF(OR(C214=""),"",SUM(F214,J214,N214)*VLOOKUP(S214,Gehaltsklassen!$B$34:$D$38,3,FALSE))</f>
        <v/>
      </c>
      <c r="Y214" s="52" t="str">
        <f>IF(OR(C214=""),"",SUM(F214,J214,N214)*VLOOKUP(S214,Gehaltsklassen!$B$34:$D$38,3,FALSE)*C214)</f>
        <v/>
      </c>
      <c r="Z214" s="54" t="str">
        <f>IF(OR(C214=""),"",(SUM(G214,K214,O214)*VLOOKUP(U214,Gehaltsklassen!$B$34:$D$38,2,FALSE)))</f>
        <v/>
      </c>
      <c r="AA214" s="54" t="str">
        <f>IF(OR(C214=""),"",(SUM(G214,K214,O214)*VLOOKUP(U214,Gehaltsklassen!$B$34:$D$38,2,FALSE))*C214)</f>
        <v/>
      </c>
      <c r="AB214" s="53" t="str">
        <f>IF(OR(C214=""),"",(SUM(G214,K214,O214)*VLOOKUP(U214,Gehaltsklassen!$B$34:$D$38,3,FALSE)))</f>
        <v/>
      </c>
      <c r="AC214" s="53" t="str">
        <f>IF(OR(C214=""),"",(SUM(G214,K214,O214)*VLOOKUP(U214,Gehaltsklassen!$B$34:$D$38,3,FALSE))*C214)</f>
        <v/>
      </c>
    </row>
    <row r="215" spans="1:29" ht="31.9" customHeight="1" x14ac:dyDescent="0.2">
      <c r="A215" s="74" t="str">
        <f>IF(C215="","",MAX($A$11:A214)+1)</f>
        <v/>
      </c>
      <c r="B215" s="75" t="str">
        <f>IF('N-Bedarf-SK §13a'!B213="","",'N-Bedarf-SK §13a'!B213)</f>
        <v/>
      </c>
      <c r="C215" s="49" t="str">
        <f>IF('N-Bedarf-SK §13a'!C213="","",'N-Bedarf-SK §13a'!C213)</f>
        <v/>
      </c>
      <c r="D215" s="88" t="str">
        <f>IF('N-Bedarf-SK §13a'!D213="","",'N-Bedarf-SK §13a'!D213)</f>
        <v/>
      </c>
      <c r="E215" s="49" t="str">
        <f>IF('N-Bedarf-SK §13a'!G213="","",'N-Bedarf-SK §13a'!G213)</f>
        <v/>
      </c>
      <c r="F215" s="50" t="str">
        <f>IF(OR(D215="Spargel 2. Standjahr",D215="Spargel 1. Standjahr"),78,IF(OR(D215="",D215="keine",E215=""),"",IF(D215="Wie Nbedarf",VLOOKUP('N-Bedarf SK'!D213,PSollSK,3,FALSE)*E215, VLOOKUP(D215,PSollSK,3,FALSE)*E215)))</f>
        <v/>
      </c>
      <c r="G215" s="50" t="str">
        <f>IF(OR(D215="",D215="keine",E215=""),"",IF(D215="Wie Nbedarf",VLOOKUP('N-Bedarf SK'!D213,PSollSK,4,FALSE)*E215, VLOOKUP(D215,PSollSK,4,FALSE)*E215))</f>
        <v/>
      </c>
      <c r="H215" s="88"/>
      <c r="I215" s="49"/>
      <c r="J215" s="50" t="str">
        <f t="shared" si="12"/>
        <v/>
      </c>
      <c r="K215" s="50" t="str">
        <f t="shared" si="14"/>
        <v/>
      </c>
      <c r="L215" s="88"/>
      <c r="M215" s="49"/>
      <c r="N215" s="50" t="str">
        <f t="shared" si="13"/>
        <v/>
      </c>
      <c r="O215" s="50" t="str">
        <f t="shared" si="15"/>
        <v/>
      </c>
      <c r="P215" s="51"/>
      <c r="Q215" s="78" t="s">
        <v>261</v>
      </c>
      <c r="R215" s="49"/>
      <c r="S215" s="32" t="str">
        <f>IF(R215="","C",INDEX(Gehaltsklassen!A$11:A$15,MATCH(R215,Gehaltsklassen!D$11:D$15,1),1))</f>
        <v>C</v>
      </c>
      <c r="T215" s="49"/>
      <c r="U215" s="32" t="str">
        <f>IF(T215="","C",IF(T215="","C",IF(Q215="I",INDEX(Gehaltsklassen!A$11:A$15,MATCH(T215,Gehaltsklassen!C$11:C$15,1),1),IF(Q215="II",INDEX(Gehaltsklassen!A$11:A$15,MATCH(T215,Gehaltsklassen!D$11:D$15,1),1),IF(Q215="III",INDEX(Gehaltsklassen!A$11:A$15,MATCH(T215,Gehaltsklassen!E$11:E$15,1),1),"Falsche Bodenart")))))</f>
        <v>C</v>
      </c>
      <c r="V215" s="52" t="str">
        <f>IF(OR(C215=""),"",SUM(F215,J215,N215)*VLOOKUP(S215,Gehaltsklassen!$B$34:$D$38,2,FALSE))</f>
        <v/>
      </c>
      <c r="W215" s="52" t="str">
        <f>IF(OR(C215=""),"",SUM(F215,J215,N215)*VLOOKUP(S215,Gehaltsklassen!$B$34:$D$38,2,FALSE)*C215)</f>
        <v/>
      </c>
      <c r="X215" s="52" t="str">
        <f>IF(OR(C215=""),"",SUM(F215,J215,N215)*VLOOKUP(S215,Gehaltsklassen!$B$34:$D$38,3,FALSE))</f>
        <v/>
      </c>
      <c r="Y215" s="52" t="str">
        <f>IF(OR(C215=""),"",SUM(F215,J215,N215)*VLOOKUP(S215,Gehaltsklassen!$B$34:$D$38,3,FALSE)*C215)</f>
        <v/>
      </c>
      <c r="Z215" s="54" t="str">
        <f>IF(OR(C215=""),"",(SUM(G215,K215,O215)*VLOOKUP(U215,Gehaltsklassen!$B$34:$D$38,2,FALSE)))</f>
        <v/>
      </c>
      <c r="AA215" s="54" t="str">
        <f>IF(OR(C215=""),"",(SUM(G215,K215,O215)*VLOOKUP(U215,Gehaltsklassen!$B$34:$D$38,2,FALSE))*C215)</f>
        <v/>
      </c>
      <c r="AB215" s="53" t="str">
        <f>IF(OR(C215=""),"",(SUM(G215,K215,O215)*VLOOKUP(U215,Gehaltsklassen!$B$34:$D$38,3,FALSE)))</f>
        <v/>
      </c>
      <c r="AC215" s="53" t="str">
        <f>IF(OR(C215=""),"",(SUM(G215,K215,O215)*VLOOKUP(U215,Gehaltsklassen!$B$34:$D$38,3,FALSE))*C215)</f>
        <v/>
      </c>
    </row>
    <row r="216" spans="1:29" ht="31.9" customHeight="1" x14ac:dyDescent="0.2">
      <c r="A216" s="74" t="str">
        <f>IF(C216="","",MAX($A$11:A215)+1)</f>
        <v/>
      </c>
      <c r="B216" s="75" t="str">
        <f>IF('N-Bedarf-SK §13a'!B214="","",'N-Bedarf-SK §13a'!B214)</f>
        <v/>
      </c>
      <c r="C216" s="49" t="str">
        <f>IF('N-Bedarf-SK §13a'!C214="","",'N-Bedarf-SK §13a'!C214)</f>
        <v/>
      </c>
      <c r="D216" s="88" t="str">
        <f>IF('N-Bedarf-SK §13a'!D214="","",'N-Bedarf-SK §13a'!D214)</f>
        <v/>
      </c>
      <c r="E216" s="49" t="str">
        <f>IF('N-Bedarf-SK §13a'!G214="","",'N-Bedarf-SK §13a'!G214)</f>
        <v/>
      </c>
      <c r="F216" s="50" t="str">
        <f>IF(OR(D216="Spargel 2. Standjahr",D216="Spargel 1. Standjahr"),78,IF(OR(D216="",D216="keine",E216=""),"",IF(D216="Wie Nbedarf",VLOOKUP('N-Bedarf SK'!D214,PSollSK,3,FALSE)*E216, VLOOKUP(D216,PSollSK,3,FALSE)*E216)))</f>
        <v/>
      </c>
      <c r="G216" s="50" t="str">
        <f>IF(OR(D216="",D216="keine",E216=""),"",IF(D216="Wie Nbedarf",VLOOKUP('N-Bedarf SK'!D214,PSollSK,4,FALSE)*E216, VLOOKUP(D216,PSollSK,4,FALSE)*E216))</f>
        <v/>
      </c>
      <c r="H216" s="88"/>
      <c r="I216" s="49"/>
      <c r="J216" s="50" t="str">
        <f t="shared" si="12"/>
        <v/>
      </c>
      <c r="K216" s="50" t="str">
        <f t="shared" si="14"/>
        <v/>
      </c>
      <c r="L216" s="88"/>
      <c r="M216" s="49"/>
      <c r="N216" s="50" t="str">
        <f t="shared" si="13"/>
        <v/>
      </c>
      <c r="O216" s="50" t="str">
        <f t="shared" si="15"/>
        <v/>
      </c>
      <c r="P216" s="51"/>
      <c r="Q216" s="78" t="s">
        <v>261</v>
      </c>
      <c r="R216" s="49"/>
      <c r="S216" s="32" t="str">
        <f>IF(R216="","C",INDEX(Gehaltsklassen!A$11:A$15,MATCH(R216,Gehaltsklassen!D$11:D$15,1),1))</f>
        <v>C</v>
      </c>
      <c r="T216" s="49"/>
      <c r="U216" s="32" t="str">
        <f>IF(T216="","C",IF(T216="","C",IF(Q216="I",INDEX(Gehaltsklassen!A$11:A$15,MATCH(T216,Gehaltsklassen!C$11:C$15,1),1),IF(Q216="II",INDEX(Gehaltsklassen!A$11:A$15,MATCH(T216,Gehaltsklassen!D$11:D$15,1),1),IF(Q216="III",INDEX(Gehaltsklassen!A$11:A$15,MATCH(T216,Gehaltsklassen!E$11:E$15,1),1),"Falsche Bodenart")))))</f>
        <v>C</v>
      </c>
      <c r="V216" s="52" t="str">
        <f>IF(OR(C216=""),"",SUM(F216,J216,N216)*VLOOKUP(S216,Gehaltsklassen!$B$34:$D$38,2,FALSE))</f>
        <v/>
      </c>
      <c r="W216" s="52" t="str">
        <f>IF(OR(C216=""),"",SUM(F216,J216,N216)*VLOOKUP(S216,Gehaltsklassen!$B$34:$D$38,2,FALSE)*C216)</f>
        <v/>
      </c>
      <c r="X216" s="52" t="str">
        <f>IF(OR(C216=""),"",SUM(F216,J216,N216)*VLOOKUP(S216,Gehaltsklassen!$B$34:$D$38,3,FALSE))</f>
        <v/>
      </c>
      <c r="Y216" s="52" t="str">
        <f>IF(OR(C216=""),"",SUM(F216,J216,N216)*VLOOKUP(S216,Gehaltsklassen!$B$34:$D$38,3,FALSE)*C216)</f>
        <v/>
      </c>
      <c r="Z216" s="54" t="str">
        <f>IF(OR(C216=""),"",(SUM(G216,K216,O216)*VLOOKUP(U216,Gehaltsklassen!$B$34:$D$38,2,FALSE)))</f>
        <v/>
      </c>
      <c r="AA216" s="54" t="str">
        <f>IF(OR(C216=""),"",(SUM(G216,K216,O216)*VLOOKUP(U216,Gehaltsklassen!$B$34:$D$38,2,FALSE))*C216)</f>
        <v/>
      </c>
      <c r="AB216" s="53" t="str">
        <f>IF(OR(C216=""),"",(SUM(G216,K216,O216)*VLOOKUP(U216,Gehaltsklassen!$B$34:$D$38,3,FALSE)))</f>
        <v/>
      </c>
      <c r="AC216" s="53" t="str">
        <f>IF(OR(C216=""),"",(SUM(G216,K216,O216)*VLOOKUP(U216,Gehaltsklassen!$B$34:$D$38,3,FALSE))*C216)</f>
        <v/>
      </c>
    </row>
    <row r="217" spans="1:29" ht="31.9" customHeight="1" x14ac:dyDescent="0.2">
      <c r="A217" s="74" t="str">
        <f>IF(C217="","",MAX($A$11:A216)+1)</f>
        <v/>
      </c>
      <c r="B217" s="75" t="str">
        <f>IF('N-Bedarf-SK §13a'!B215="","",'N-Bedarf-SK §13a'!B215)</f>
        <v/>
      </c>
      <c r="C217" s="49" t="str">
        <f>IF('N-Bedarf-SK §13a'!C215="","",'N-Bedarf-SK §13a'!C215)</f>
        <v/>
      </c>
      <c r="D217" s="88" t="str">
        <f>IF('N-Bedarf-SK §13a'!D215="","",'N-Bedarf-SK §13a'!D215)</f>
        <v/>
      </c>
      <c r="E217" s="49" t="str">
        <f>IF('N-Bedarf-SK §13a'!G215="","",'N-Bedarf-SK §13a'!G215)</f>
        <v/>
      </c>
      <c r="F217" s="50" t="str">
        <f>IF(OR(D217="Spargel 2. Standjahr",D217="Spargel 1. Standjahr"),78,IF(OR(D217="",D217="keine",E217=""),"",IF(D217="Wie Nbedarf",VLOOKUP('N-Bedarf SK'!D215,PSollSK,3,FALSE)*E217, VLOOKUP(D217,PSollSK,3,FALSE)*E217)))</f>
        <v/>
      </c>
      <c r="G217" s="50" t="str">
        <f>IF(OR(D217="",D217="keine",E217=""),"",IF(D217="Wie Nbedarf",VLOOKUP('N-Bedarf SK'!D215,PSollSK,4,FALSE)*E217, VLOOKUP(D217,PSollSK,4,FALSE)*E217))</f>
        <v/>
      </c>
      <c r="H217" s="88"/>
      <c r="I217" s="49"/>
      <c r="J217" s="50" t="str">
        <f t="shared" si="12"/>
        <v/>
      </c>
      <c r="K217" s="50" t="str">
        <f t="shared" si="14"/>
        <v/>
      </c>
      <c r="L217" s="88"/>
      <c r="M217" s="49"/>
      <c r="N217" s="50" t="str">
        <f t="shared" si="13"/>
        <v/>
      </c>
      <c r="O217" s="50" t="str">
        <f t="shared" si="15"/>
        <v/>
      </c>
      <c r="P217" s="51"/>
      <c r="Q217" s="78" t="s">
        <v>261</v>
      </c>
      <c r="R217" s="49"/>
      <c r="S217" s="32" t="str">
        <f>IF(R217="","C",INDEX(Gehaltsklassen!A$11:A$15,MATCH(R217,Gehaltsklassen!D$11:D$15,1),1))</f>
        <v>C</v>
      </c>
      <c r="T217" s="49"/>
      <c r="U217" s="32" t="str">
        <f>IF(T217="","C",IF(T217="","C",IF(Q217="I",INDEX(Gehaltsklassen!A$11:A$15,MATCH(T217,Gehaltsklassen!C$11:C$15,1),1),IF(Q217="II",INDEX(Gehaltsklassen!A$11:A$15,MATCH(T217,Gehaltsklassen!D$11:D$15,1),1),IF(Q217="III",INDEX(Gehaltsklassen!A$11:A$15,MATCH(T217,Gehaltsklassen!E$11:E$15,1),1),"Falsche Bodenart")))))</f>
        <v>C</v>
      </c>
      <c r="V217" s="52" t="str">
        <f>IF(OR(C217=""),"",SUM(F217,J217,N217)*VLOOKUP(S217,Gehaltsklassen!$B$34:$D$38,2,FALSE))</f>
        <v/>
      </c>
      <c r="W217" s="52" t="str">
        <f>IF(OR(C217=""),"",SUM(F217,J217,N217)*VLOOKUP(S217,Gehaltsklassen!$B$34:$D$38,2,FALSE)*C217)</f>
        <v/>
      </c>
      <c r="X217" s="52" t="str">
        <f>IF(OR(C217=""),"",SUM(F217,J217,N217)*VLOOKUP(S217,Gehaltsklassen!$B$34:$D$38,3,FALSE))</f>
        <v/>
      </c>
      <c r="Y217" s="52" t="str">
        <f>IF(OR(C217=""),"",SUM(F217,J217,N217)*VLOOKUP(S217,Gehaltsklassen!$B$34:$D$38,3,FALSE)*C217)</f>
        <v/>
      </c>
      <c r="Z217" s="54" t="str">
        <f>IF(OR(C217=""),"",(SUM(G217,K217,O217)*VLOOKUP(U217,Gehaltsklassen!$B$34:$D$38,2,FALSE)))</f>
        <v/>
      </c>
      <c r="AA217" s="54" t="str">
        <f>IF(OR(C217=""),"",(SUM(G217,K217,O217)*VLOOKUP(U217,Gehaltsklassen!$B$34:$D$38,2,FALSE))*C217)</f>
        <v/>
      </c>
      <c r="AB217" s="53" t="str">
        <f>IF(OR(C217=""),"",(SUM(G217,K217,O217)*VLOOKUP(U217,Gehaltsklassen!$B$34:$D$38,3,FALSE)))</f>
        <v/>
      </c>
      <c r="AC217" s="53" t="str">
        <f>IF(OR(C217=""),"",(SUM(G217,K217,O217)*VLOOKUP(U217,Gehaltsklassen!$B$34:$D$38,3,FALSE))*C217)</f>
        <v/>
      </c>
    </row>
    <row r="218" spans="1:29" ht="31.9" customHeight="1" x14ac:dyDescent="0.2">
      <c r="A218" s="74" t="str">
        <f>IF(C218="","",MAX($A$11:A217)+1)</f>
        <v/>
      </c>
      <c r="B218" s="75" t="str">
        <f>IF('N-Bedarf-SK §13a'!B216="","",'N-Bedarf-SK §13a'!B216)</f>
        <v/>
      </c>
      <c r="C218" s="49" t="str">
        <f>IF('N-Bedarf-SK §13a'!C216="","",'N-Bedarf-SK §13a'!C216)</f>
        <v/>
      </c>
      <c r="D218" s="88" t="str">
        <f>IF('N-Bedarf-SK §13a'!D216="","",'N-Bedarf-SK §13a'!D216)</f>
        <v/>
      </c>
      <c r="E218" s="49" t="str">
        <f>IF('N-Bedarf-SK §13a'!G216="","",'N-Bedarf-SK §13a'!G216)</f>
        <v/>
      </c>
      <c r="F218" s="50" t="str">
        <f>IF(OR(D218="Spargel 2. Standjahr",D218="Spargel 1. Standjahr"),78,IF(OR(D218="",D218="keine",E218=""),"",IF(D218="Wie Nbedarf",VLOOKUP('N-Bedarf SK'!D216,PSollSK,3,FALSE)*E218, VLOOKUP(D218,PSollSK,3,FALSE)*E218)))</f>
        <v/>
      </c>
      <c r="G218" s="50" t="str">
        <f>IF(OR(D218="",D218="keine",E218=""),"",IF(D218="Wie Nbedarf",VLOOKUP('N-Bedarf SK'!D216,PSollSK,4,FALSE)*E218, VLOOKUP(D218,PSollSK,4,FALSE)*E218))</f>
        <v/>
      </c>
      <c r="H218" s="88"/>
      <c r="I218" s="49"/>
      <c r="J218" s="50" t="str">
        <f t="shared" si="12"/>
        <v/>
      </c>
      <c r="K218" s="50" t="str">
        <f t="shared" si="14"/>
        <v/>
      </c>
      <c r="L218" s="88"/>
      <c r="M218" s="49"/>
      <c r="N218" s="50" t="str">
        <f t="shared" si="13"/>
        <v/>
      </c>
      <c r="O218" s="50" t="str">
        <f t="shared" si="15"/>
        <v/>
      </c>
      <c r="P218" s="51"/>
      <c r="Q218" s="78" t="s">
        <v>261</v>
      </c>
      <c r="R218" s="49"/>
      <c r="S218" s="32" t="str">
        <f>IF(R218="","C",INDEX(Gehaltsklassen!A$11:A$15,MATCH(R218,Gehaltsklassen!D$11:D$15,1),1))</f>
        <v>C</v>
      </c>
      <c r="T218" s="49"/>
      <c r="U218" s="32" t="str">
        <f>IF(T218="","C",IF(T218="","C",IF(Q218="I",INDEX(Gehaltsklassen!A$11:A$15,MATCH(T218,Gehaltsklassen!C$11:C$15,1),1),IF(Q218="II",INDEX(Gehaltsklassen!A$11:A$15,MATCH(T218,Gehaltsklassen!D$11:D$15,1),1),IF(Q218="III",INDEX(Gehaltsklassen!A$11:A$15,MATCH(T218,Gehaltsklassen!E$11:E$15,1),1),"Falsche Bodenart")))))</f>
        <v>C</v>
      </c>
      <c r="V218" s="52" t="str">
        <f>IF(OR(C218=""),"",SUM(F218,J218,N218)*VLOOKUP(S218,Gehaltsklassen!$B$34:$D$38,2,FALSE))</f>
        <v/>
      </c>
      <c r="W218" s="52" t="str">
        <f>IF(OR(C218=""),"",SUM(F218,J218,N218)*VLOOKUP(S218,Gehaltsklassen!$B$34:$D$38,2,FALSE)*C218)</f>
        <v/>
      </c>
      <c r="X218" s="52" t="str">
        <f>IF(OR(C218=""),"",SUM(F218,J218,N218)*VLOOKUP(S218,Gehaltsklassen!$B$34:$D$38,3,FALSE))</f>
        <v/>
      </c>
      <c r="Y218" s="52" t="str">
        <f>IF(OR(C218=""),"",SUM(F218,J218,N218)*VLOOKUP(S218,Gehaltsklassen!$B$34:$D$38,3,FALSE)*C218)</f>
        <v/>
      </c>
      <c r="Z218" s="54" t="str">
        <f>IF(OR(C218=""),"",(SUM(G218,K218,O218)*VLOOKUP(U218,Gehaltsklassen!$B$34:$D$38,2,FALSE)))</f>
        <v/>
      </c>
      <c r="AA218" s="54" t="str">
        <f>IF(OR(C218=""),"",(SUM(G218,K218,O218)*VLOOKUP(U218,Gehaltsklassen!$B$34:$D$38,2,FALSE))*C218)</f>
        <v/>
      </c>
      <c r="AB218" s="53" t="str">
        <f>IF(OR(C218=""),"",(SUM(G218,K218,O218)*VLOOKUP(U218,Gehaltsklassen!$B$34:$D$38,3,FALSE)))</f>
        <v/>
      </c>
      <c r="AC218" s="53" t="str">
        <f>IF(OR(C218=""),"",(SUM(G218,K218,O218)*VLOOKUP(U218,Gehaltsklassen!$B$34:$D$38,3,FALSE))*C218)</f>
        <v/>
      </c>
    </row>
    <row r="219" spans="1:29" ht="31.9" customHeight="1" x14ac:dyDescent="0.2">
      <c r="A219" s="74" t="str">
        <f>IF(C219="","",MAX($A$11:A218)+1)</f>
        <v/>
      </c>
      <c r="B219" s="75" t="str">
        <f>IF('N-Bedarf-SK §13a'!B217="","",'N-Bedarf-SK §13a'!B217)</f>
        <v/>
      </c>
      <c r="C219" s="49" t="str">
        <f>IF('N-Bedarf-SK §13a'!C217="","",'N-Bedarf-SK §13a'!C217)</f>
        <v/>
      </c>
      <c r="D219" s="88" t="str">
        <f>IF('N-Bedarf-SK §13a'!D217="","",'N-Bedarf-SK §13a'!D217)</f>
        <v/>
      </c>
      <c r="E219" s="49" t="str">
        <f>IF('N-Bedarf-SK §13a'!G217="","",'N-Bedarf-SK §13a'!G217)</f>
        <v/>
      </c>
      <c r="F219" s="50" t="str">
        <f>IF(OR(D219="Spargel 2. Standjahr",D219="Spargel 1. Standjahr"),78,IF(OR(D219="",D219="keine",E219=""),"",IF(D219="Wie Nbedarf",VLOOKUP('N-Bedarf SK'!D217,PSollSK,3,FALSE)*E219, VLOOKUP(D219,PSollSK,3,FALSE)*E219)))</f>
        <v/>
      </c>
      <c r="G219" s="50" t="str">
        <f>IF(OR(D219="",D219="keine",E219=""),"",IF(D219="Wie Nbedarf",VLOOKUP('N-Bedarf SK'!D217,PSollSK,4,FALSE)*E219, VLOOKUP(D219,PSollSK,4,FALSE)*E219))</f>
        <v/>
      </c>
      <c r="H219" s="88"/>
      <c r="I219" s="49"/>
      <c r="J219" s="50" t="str">
        <f t="shared" si="12"/>
        <v/>
      </c>
      <c r="K219" s="50" t="str">
        <f t="shared" si="14"/>
        <v/>
      </c>
      <c r="L219" s="88"/>
      <c r="M219" s="49"/>
      <c r="N219" s="50" t="str">
        <f t="shared" si="13"/>
        <v/>
      </c>
      <c r="O219" s="50" t="str">
        <f t="shared" si="15"/>
        <v/>
      </c>
      <c r="P219" s="51"/>
      <c r="Q219" s="78" t="s">
        <v>261</v>
      </c>
      <c r="R219" s="49"/>
      <c r="S219" s="32" t="str">
        <f>IF(R219="","C",INDEX(Gehaltsklassen!A$11:A$15,MATCH(R219,Gehaltsklassen!D$11:D$15,1),1))</f>
        <v>C</v>
      </c>
      <c r="T219" s="49"/>
      <c r="U219" s="32" t="str">
        <f>IF(T219="","C",IF(T219="","C",IF(Q219="I",INDEX(Gehaltsklassen!A$11:A$15,MATCH(T219,Gehaltsklassen!C$11:C$15,1),1),IF(Q219="II",INDEX(Gehaltsklassen!A$11:A$15,MATCH(T219,Gehaltsklassen!D$11:D$15,1),1),IF(Q219="III",INDEX(Gehaltsklassen!A$11:A$15,MATCH(T219,Gehaltsklassen!E$11:E$15,1),1),"Falsche Bodenart")))))</f>
        <v>C</v>
      </c>
      <c r="V219" s="52" t="str">
        <f>IF(OR(C219=""),"",SUM(F219,J219,N219)*VLOOKUP(S219,Gehaltsklassen!$B$34:$D$38,2,FALSE))</f>
        <v/>
      </c>
      <c r="W219" s="52" t="str">
        <f>IF(OR(C219=""),"",SUM(F219,J219,N219)*VLOOKUP(S219,Gehaltsklassen!$B$34:$D$38,2,FALSE)*C219)</f>
        <v/>
      </c>
      <c r="X219" s="52" t="str">
        <f>IF(OR(C219=""),"",SUM(F219,J219,N219)*VLOOKUP(S219,Gehaltsklassen!$B$34:$D$38,3,FALSE))</f>
        <v/>
      </c>
      <c r="Y219" s="52" t="str">
        <f>IF(OR(C219=""),"",SUM(F219,J219,N219)*VLOOKUP(S219,Gehaltsklassen!$B$34:$D$38,3,FALSE)*C219)</f>
        <v/>
      </c>
      <c r="Z219" s="54" t="str">
        <f>IF(OR(C219=""),"",(SUM(G219,K219,O219)*VLOOKUP(U219,Gehaltsklassen!$B$34:$D$38,2,FALSE)))</f>
        <v/>
      </c>
      <c r="AA219" s="54" t="str">
        <f>IF(OR(C219=""),"",(SUM(G219,K219,O219)*VLOOKUP(U219,Gehaltsklassen!$B$34:$D$38,2,FALSE))*C219)</f>
        <v/>
      </c>
      <c r="AB219" s="53" t="str">
        <f>IF(OR(C219=""),"",(SUM(G219,K219,O219)*VLOOKUP(U219,Gehaltsklassen!$B$34:$D$38,3,FALSE)))</f>
        <v/>
      </c>
      <c r="AC219" s="53" t="str">
        <f>IF(OR(C219=""),"",(SUM(G219,K219,O219)*VLOOKUP(U219,Gehaltsklassen!$B$34:$D$38,3,FALSE))*C219)</f>
        <v/>
      </c>
    </row>
    <row r="220" spans="1:29" ht="31.9" customHeight="1" x14ac:dyDescent="0.2">
      <c r="A220" s="74" t="str">
        <f>IF(C220="","",MAX($A$11:A219)+1)</f>
        <v/>
      </c>
      <c r="B220" s="75" t="str">
        <f>IF('N-Bedarf-SK §13a'!B218="","",'N-Bedarf-SK §13a'!B218)</f>
        <v/>
      </c>
      <c r="C220" s="49" t="str">
        <f>IF('N-Bedarf-SK §13a'!C218="","",'N-Bedarf-SK §13a'!C218)</f>
        <v/>
      </c>
      <c r="D220" s="88" t="str">
        <f>IF('N-Bedarf-SK §13a'!D218="","",'N-Bedarf-SK §13a'!D218)</f>
        <v/>
      </c>
      <c r="E220" s="49" t="str">
        <f>IF('N-Bedarf-SK §13a'!G218="","",'N-Bedarf-SK §13a'!G218)</f>
        <v/>
      </c>
      <c r="F220" s="50" t="str">
        <f>IF(OR(D220="Spargel 2. Standjahr",D220="Spargel 1. Standjahr"),78,IF(OR(D220="",D220="keine",E220=""),"",IF(D220="Wie Nbedarf",VLOOKUP('N-Bedarf SK'!D218,PSollSK,3,FALSE)*E220, VLOOKUP(D220,PSollSK,3,FALSE)*E220)))</f>
        <v/>
      </c>
      <c r="G220" s="50" t="str">
        <f>IF(OR(D220="",D220="keine",E220=""),"",IF(D220="Wie Nbedarf",VLOOKUP('N-Bedarf SK'!D218,PSollSK,4,FALSE)*E220, VLOOKUP(D220,PSollSK,4,FALSE)*E220))</f>
        <v/>
      </c>
      <c r="H220" s="88"/>
      <c r="I220" s="49"/>
      <c r="J220" s="50" t="str">
        <f t="shared" si="12"/>
        <v/>
      </c>
      <c r="K220" s="50" t="str">
        <f t="shared" si="14"/>
        <v/>
      </c>
      <c r="L220" s="88"/>
      <c r="M220" s="49"/>
      <c r="N220" s="50" t="str">
        <f t="shared" si="13"/>
        <v/>
      </c>
      <c r="O220" s="50" t="str">
        <f t="shared" si="15"/>
        <v/>
      </c>
      <c r="P220" s="51"/>
      <c r="Q220" s="78" t="s">
        <v>261</v>
      </c>
      <c r="R220" s="49"/>
      <c r="S220" s="32" t="str">
        <f>IF(R220="","C",INDEX(Gehaltsklassen!A$11:A$15,MATCH(R220,Gehaltsklassen!D$11:D$15,1),1))</f>
        <v>C</v>
      </c>
      <c r="T220" s="49"/>
      <c r="U220" s="32" t="str">
        <f>IF(T220="","C",IF(T220="","C",IF(Q220="I",INDEX(Gehaltsklassen!A$11:A$15,MATCH(T220,Gehaltsklassen!C$11:C$15,1),1),IF(Q220="II",INDEX(Gehaltsklassen!A$11:A$15,MATCH(T220,Gehaltsklassen!D$11:D$15,1),1),IF(Q220="III",INDEX(Gehaltsklassen!A$11:A$15,MATCH(T220,Gehaltsklassen!E$11:E$15,1),1),"Falsche Bodenart")))))</f>
        <v>C</v>
      </c>
      <c r="V220" s="52" t="str">
        <f>IF(OR(C220=""),"",SUM(F220,J220,N220)*VLOOKUP(S220,Gehaltsklassen!$B$34:$D$38,2,FALSE))</f>
        <v/>
      </c>
      <c r="W220" s="52" t="str">
        <f>IF(OR(C220=""),"",SUM(F220,J220,N220)*VLOOKUP(S220,Gehaltsklassen!$B$34:$D$38,2,FALSE)*C220)</f>
        <v/>
      </c>
      <c r="X220" s="52" t="str">
        <f>IF(OR(C220=""),"",SUM(F220,J220,N220)*VLOOKUP(S220,Gehaltsklassen!$B$34:$D$38,3,FALSE))</f>
        <v/>
      </c>
      <c r="Y220" s="52" t="str">
        <f>IF(OR(C220=""),"",SUM(F220,J220,N220)*VLOOKUP(S220,Gehaltsklassen!$B$34:$D$38,3,FALSE)*C220)</f>
        <v/>
      </c>
      <c r="Z220" s="54" t="str">
        <f>IF(OR(C220=""),"",(SUM(G220,K220,O220)*VLOOKUP(U220,Gehaltsklassen!$B$34:$D$38,2,FALSE)))</f>
        <v/>
      </c>
      <c r="AA220" s="54" t="str">
        <f>IF(OR(C220=""),"",(SUM(G220,K220,O220)*VLOOKUP(U220,Gehaltsklassen!$B$34:$D$38,2,FALSE))*C220)</f>
        <v/>
      </c>
      <c r="AB220" s="53" t="str">
        <f>IF(OR(C220=""),"",(SUM(G220,K220,O220)*VLOOKUP(U220,Gehaltsklassen!$B$34:$D$38,3,FALSE)))</f>
        <v/>
      </c>
      <c r="AC220" s="53" t="str">
        <f>IF(OR(C220=""),"",(SUM(G220,K220,O220)*VLOOKUP(U220,Gehaltsklassen!$B$34:$D$38,3,FALSE))*C220)</f>
        <v/>
      </c>
    </row>
    <row r="221" spans="1:29" ht="31.9" customHeight="1" x14ac:dyDescent="0.2">
      <c r="A221" s="74" t="str">
        <f>IF(C221="","",MAX($A$11:A220)+1)</f>
        <v/>
      </c>
      <c r="B221" s="75" t="str">
        <f>IF('N-Bedarf-SK §13a'!B219="","",'N-Bedarf-SK §13a'!B219)</f>
        <v/>
      </c>
      <c r="C221" s="49" t="str">
        <f>IF('N-Bedarf-SK §13a'!C219="","",'N-Bedarf-SK §13a'!C219)</f>
        <v/>
      </c>
      <c r="D221" s="88" t="str">
        <f>IF('N-Bedarf-SK §13a'!D219="","",'N-Bedarf-SK §13a'!D219)</f>
        <v/>
      </c>
      <c r="E221" s="49" t="str">
        <f>IF('N-Bedarf-SK §13a'!G219="","",'N-Bedarf-SK §13a'!G219)</f>
        <v/>
      </c>
      <c r="F221" s="50" t="str">
        <f>IF(OR(D221="Spargel 2. Standjahr",D221="Spargel 1. Standjahr"),78,IF(OR(D221="",D221="keine",E221=""),"",IF(D221="Wie Nbedarf",VLOOKUP('N-Bedarf SK'!D219,PSollSK,3,FALSE)*E221, VLOOKUP(D221,PSollSK,3,FALSE)*E221)))</f>
        <v/>
      </c>
      <c r="G221" s="50" t="str">
        <f>IF(OR(D221="",D221="keine",E221=""),"",IF(D221="Wie Nbedarf",VLOOKUP('N-Bedarf SK'!D219,PSollSK,4,FALSE)*E221, VLOOKUP(D221,PSollSK,4,FALSE)*E221))</f>
        <v/>
      </c>
      <c r="H221" s="88"/>
      <c r="I221" s="49"/>
      <c r="J221" s="50" t="str">
        <f t="shared" si="12"/>
        <v/>
      </c>
      <c r="K221" s="50" t="str">
        <f t="shared" si="14"/>
        <v/>
      </c>
      <c r="L221" s="88"/>
      <c r="M221" s="49"/>
      <c r="N221" s="50" t="str">
        <f t="shared" si="13"/>
        <v/>
      </c>
      <c r="O221" s="50" t="str">
        <f t="shared" si="15"/>
        <v/>
      </c>
      <c r="P221" s="51"/>
      <c r="Q221" s="78" t="s">
        <v>261</v>
      </c>
      <c r="R221" s="49"/>
      <c r="S221" s="32" t="str">
        <f>IF(R221="","C",INDEX(Gehaltsklassen!A$11:A$15,MATCH(R221,Gehaltsklassen!D$11:D$15,1),1))</f>
        <v>C</v>
      </c>
      <c r="T221" s="49"/>
      <c r="U221" s="32" t="str">
        <f>IF(T221="","C",IF(T221="","C",IF(Q221="I",INDEX(Gehaltsklassen!A$11:A$15,MATCH(T221,Gehaltsklassen!C$11:C$15,1),1),IF(Q221="II",INDEX(Gehaltsklassen!A$11:A$15,MATCH(T221,Gehaltsklassen!D$11:D$15,1),1),IF(Q221="III",INDEX(Gehaltsklassen!A$11:A$15,MATCH(T221,Gehaltsklassen!E$11:E$15,1),1),"Falsche Bodenart")))))</f>
        <v>C</v>
      </c>
      <c r="V221" s="52" t="str">
        <f>IF(OR(C221=""),"",SUM(F221,J221,N221)*VLOOKUP(S221,Gehaltsklassen!$B$34:$D$38,2,FALSE))</f>
        <v/>
      </c>
      <c r="W221" s="52" t="str">
        <f>IF(OR(C221=""),"",SUM(F221,J221,N221)*VLOOKUP(S221,Gehaltsklassen!$B$34:$D$38,2,FALSE)*C221)</f>
        <v/>
      </c>
      <c r="X221" s="52" t="str">
        <f>IF(OR(C221=""),"",SUM(F221,J221,N221)*VLOOKUP(S221,Gehaltsklassen!$B$34:$D$38,3,FALSE))</f>
        <v/>
      </c>
      <c r="Y221" s="52" t="str">
        <f>IF(OR(C221=""),"",SUM(F221,J221,N221)*VLOOKUP(S221,Gehaltsklassen!$B$34:$D$38,3,FALSE)*C221)</f>
        <v/>
      </c>
      <c r="Z221" s="54" t="str">
        <f>IF(OR(C221=""),"",(SUM(G221,K221,O221)*VLOOKUP(U221,Gehaltsklassen!$B$34:$D$38,2,FALSE)))</f>
        <v/>
      </c>
      <c r="AA221" s="54" t="str">
        <f>IF(OR(C221=""),"",(SUM(G221,K221,O221)*VLOOKUP(U221,Gehaltsklassen!$B$34:$D$38,2,FALSE))*C221)</f>
        <v/>
      </c>
      <c r="AB221" s="53" t="str">
        <f>IF(OR(C221=""),"",(SUM(G221,K221,O221)*VLOOKUP(U221,Gehaltsklassen!$B$34:$D$38,3,FALSE)))</f>
        <v/>
      </c>
      <c r="AC221" s="53" t="str">
        <f>IF(OR(C221=""),"",(SUM(G221,K221,O221)*VLOOKUP(U221,Gehaltsklassen!$B$34:$D$38,3,FALSE))*C221)</f>
        <v/>
      </c>
    </row>
    <row r="222" spans="1:29" ht="31.9" customHeight="1" x14ac:dyDescent="0.2">
      <c r="A222" s="74" t="str">
        <f>IF(C222="","",MAX($A$11:A221)+1)</f>
        <v/>
      </c>
      <c r="B222" s="75" t="str">
        <f>IF('N-Bedarf-SK §13a'!B220="","",'N-Bedarf-SK §13a'!B220)</f>
        <v/>
      </c>
      <c r="C222" s="49" t="str">
        <f>IF('N-Bedarf-SK §13a'!C220="","",'N-Bedarf-SK §13a'!C220)</f>
        <v/>
      </c>
      <c r="D222" s="88" t="str">
        <f>IF('N-Bedarf-SK §13a'!D220="","",'N-Bedarf-SK §13a'!D220)</f>
        <v/>
      </c>
      <c r="E222" s="49" t="str">
        <f>IF('N-Bedarf-SK §13a'!G220="","",'N-Bedarf-SK §13a'!G220)</f>
        <v/>
      </c>
      <c r="F222" s="50" t="str">
        <f>IF(OR(D222="Spargel 2. Standjahr",D222="Spargel 1. Standjahr"),78,IF(OR(D222="",D222="keine",E222=""),"",IF(D222="Wie Nbedarf",VLOOKUP('N-Bedarf SK'!D220,PSollSK,3,FALSE)*E222, VLOOKUP(D222,PSollSK,3,FALSE)*E222)))</f>
        <v/>
      </c>
      <c r="G222" s="50" t="str">
        <f>IF(OR(D222="",D222="keine",E222=""),"",IF(D222="Wie Nbedarf",VLOOKUP('N-Bedarf SK'!D220,PSollSK,4,FALSE)*E222, VLOOKUP(D222,PSollSK,4,FALSE)*E222))</f>
        <v/>
      </c>
      <c r="H222" s="88"/>
      <c r="I222" s="49"/>
      <c r="J222" s="50" t="str">
        <f t="shared" si="12"/>
        <v/>
      </c>
      <c r="K222" s="50" t="str">
        <f t="shared" si="14"/>
        <v/>
      </c>
      <c r="L222" s="88"/>
      <c r="M222" s="49"/>
      <c r="N222" s="50" t="str">
        <f t="shared" si="13"/>
        <v/>
      </c>
      <c r="O222" s="50" t="str">
        <f t="shared" si="15"/>
        <v/>
      </c>
      <c r="P222" s="51"/>
      <c r="Q222" s="78" t="s">
        <v>261</v>
      </c>
      <c r="R222" s="49"/>
      <c r="S222" s="32" t="str">
        <f>IF(R222="","C",INDEX(Gehaltsklassen!A$11:A$15,MATCH(R222,Gehaltsklassen!D$11:D$15,1),1))</f>
        <v>C</v>
      </c>
      <c r="T222" s="49"/>
      <c r="U222" s="32" t="str">
        <f>IF(T222="","C",IF(T222="","C",IF(Q222="I",INDEX(Gehaltsklassen!A$11:A$15,MATCH(T222,Gehaltsklassen!C$11:C$15,1),1),IF(Q222="II",INDEX(Gehaltsklassen!A$11:A$15,MATCH(T222,Gehaltsklassen!D$11:D$15,1),1),IF(Q222="III",INDEX(Gehaltsklassen!A$11:A$15,MATCH(T222,Gehaltsklassen!E$11:E$15,1),1),"Falsche Bodenart")))))</f>
        <v>C</v>
      </c>
      <c r="V222" s="52" t="str">
        <f>IF(OR(C222=""),"",SUM(F222,J222,N222)*VLOOKUP(S222,Gehaltsklassen!$B$34:$D$38,2,FALSE))</f>
        <v/>
      </c>
      <c r="W222" s="52" t="str">
        <f>IF(OR(C222=""),"",SUM(F222,J222,N222)*VLOOKUP(S222,Gehaltsklassen!$B$34:$D$38,2,FALSE)*C222)</f>
        <v/>
      </c>
      <c r="X222" s="52" t="str">
        <f>IF(OR(C222=""),"",SUM(F222,J222,N222)*VLOOKUP(S222,Gehaltsklassen!$B$34:$D$38,3,FALSE))</f>
        <v/>
      </c>
      <c r="Y222" s="52" t="str">
        <f>IF(OR(C222=""),"",SUM(F222,J222,N222)*VLOOKUP(S222,Gehaltsklassen!$B$34:$D$38,3,FALSE)*C222)</f>
        <v/>
      </c>
      <c r="Z222" s="54" t="str">
        <f>IF(OR(C222=""),"",(SUM(G222,K222,O222)*VLOOKUP(U222,Gehaltsklassen!$B$34:$D$38,2,FALSE)))</f>
        <v/>
      </c>
      <c r="AA222" s="54" t="str">
        <f>IF(OR(C222=""),"",(SUM(G222,K222,O222)*VLOOKUP(U222,Gehaltsklassen!$B$34:$D$38,2,FALSE))*C222)</f>
        <v/>
      </c>
      <c r="AB222" s="53" t="str">
        <f>IF(OR(C222=""),"",(SUM(G222,K222,O222)*VLOOKUP(U222,Gehaltsklassen!$B$34:$D$38,3,FALSE)))</f>
        <v/>
      </c>
      <c r="AC222" s="53" t="str">
        <f>IF(OR(C222=""),"",(SUM(G222,K222,O222)*VLOOKUP(U222,Gehaltsklassen!$B$34:$D$38,3,FALSE))*C222)</f>
        <v/>
      </c>
    </row>
    <row r="223" spans="1:29" ht="31.9" customHeight="1" x14ac:dyDescent="0.2">
      <c r="A223" s="74" t="str">
        <f>IF(C223="","",MAX($A$11:A222)+1)</f>
        <v/>
      </c>
      <c r="B223" s="75" t="str">
        <f>IF('N-Bedarf-SK §13a'!B221="","",'N-Bedarf-SK §13a'!B221)</f>
        <v/>
      </c>
      <c r="C223" s="49" t="str">
        <f>IF('N-Bedarf-SK §13a'!C221="","",'N-Bedarf-SK §13a'!C221)</f>
        <v/>
      </c>
      <c r="D223" s="88" t="str">
        <f>IF('N-Bedarf-SK §13a'!D221="","",'N-Bedarf-SK §13a'!D221)</f>
        <v/>
      </c>
      <c r="E223" s="49" t="str">
        <f>IF('N-Bedarf-SK §13a'!G221="","",'N-Bedarf-SK §13a'!G221)</f>
        <v/>
      </c>
      <c r="F223" s="50" t="str">
        <f>IF(OR(D223="Spargel 2. Standjahr",D223="Spargel 1. Standjahr"),78,IF(OR(D223="",D223="keine",E223=""),"",IF(D223="Wie Nbedarf",VLOOKUP('N-Bedarf SK'!D221,PSollSK,3,FALSE)*E223, VLOOKUP(D223,PSollSK,3,FALSE)*E223)))</f>
        <v/>
      </c>
      <c r="G223" s="50" t="str">
        <f>IF(OR(D223="",D223="keine",E223=""),"",IF(D223="Wie Nbedarf",VLOOKUP('N-Bedarf SK'!D221,PSollSK,4,FALSE)*E223, VLOOKUP(D223,PSollSK,4,FALSE)*E223))</f>
        <v/>
      </c>
      <c r="H223" s="88"/>
      <c r="I223" s="49"/>
      <c r="J223" s="50" t="str">
        <f t="shared" si="12"/>
        <v/>
      </c>
      <c r="K223" s="50" t="str">
        <f t="shared" si="14"/>
        <v/>
      </c>
      <c r="L223" s="88"/>
      <c r="M223" s="49"/>
      <c r="N223" s="50" t="str">
        <f t="shared" si="13"/>
        <v/>
      </c>
      <c r="O223" s="50" t="str">
        <f t="shared" si="15"/>
        <v/>
      </c>
      <c r="P223" s="51"/>
      <c r="Q223" s="78" t="s">
        <v>261</v>
      </c>
      <c r="R223" s="49"/>
      <c r="S223" s="32" t="str">
        <f>IF(R223="","C",INDEX(Gehaltsklassen!A$11:A$15,MATCH(R223,Gehaltsklassen!D$11:D$15,1),1))</f>
        <v>C</v>
      </c>
      <c r="T223" s="49"/>
      <c r="U223" s="32" t="str">
        <f>IF(T223="","C",IF(T223="","C",IF(Q223="I",INDEX(Gehaltsklassen!A$11:A$15,MATCH(T223,Gehaltsklassen!C$11:C$15,1),1),IF(Q223="II",INDEX(Gehaltsklassen!A$11:A$15,MATCH(T223,Gehaltsklassen!D$11:D$15,1),1),IF(Q223="III",INDEX(Gehaltsklassen!A$11:A$15,MATCH(T223,Gehaltsklassen!E$11:E$15,1),1),"Falsche Bodenart")))))</f>
        <v>C</v>
      </c>
      <c r="V223" s="52" t="str">
        <f>IF(OR(C223=""),"",SUM(F223,J223,N223)*VLOOKUP(S223,Gehaltsklassen!$B$34:$D$38,2,FALSE))</f>
        <v/>
      </c>
      <c r="W223" s="52" t="str">
        <f>IF(OR(C223=""),"",SUM(F223,J223,N223)*VLOOKUP(S223,Gehaltsklassen!$B$34:$D$38,2,FALSE)*C223)</f>
        <v/>
      </c>
      <c r="X223" s="52" t="str">
        <f>IF(OR(C223=""),"",SUM(F223,J223,N223)*VLOOKUP(S223,Gehaltsklassen!$B$34:$D$38,3,FALSE))</f>
        <v/>
      </c>
      <c r="Y223" s="52" t="str">
        <f>IF(OR(C223=""),"",SUM(F223,J223,N223)*VLOOKUP(S223,Gehaltsklassen!$B$34:$D$38,3,FALSE)*C223)</f>
        <v/>
      </c>
      <c r="Z223" s="54" t="str">
        <f>IF(OR(C223=""),"",(SUM(G223,K223,O223)*VLOOKUP(U223,Gehaltsklassen!$B$34:$D$38,2,FALSE)))</f>
        <v/>
      </c>
      <c r="AA223" s="54" t="str">
        <f>IF(OR(C223=""),"",(SUM(G223,K223,O223)*VLOOKUP(U223,Gehaltsklassen!$B$34:$D$38,2,FALSE))*C223)</f>
        <v/>
      </c>
      <c r="AB223" s="53" t="str">
        <f>IF(OR(C223=""),"",(SUM(G223,K223,O223)*VLOOKUP(U223,Gehaltsklassen!$B$34:$D$38,3,FALSE)))</f>
        <v/>
      </c>
      <c r="AC223" s="53" t="str">
        <f>IF(OR(C223=""),"",(SUM(G223,K223,O223)*VLOOKUP(U223,Gehaltsklassen!$B$34:$D$38,3,FALSE))*C223)</f>
        <v/>
      </c>
    </row>
    <row r="224" spans="1:29" ht="31.9" customHeight="1" x14ac:dyDescent="0.2">
      <c r="A224" s="74" t="str">
        <f>IF(C224="","",MAX($A$11:A223)+1)</f>
        <v/>
      </c>
      <c r="B224" s="75" t="str">
        <f>IF('N-Bedarf-SK §13a'!B222="","",'N-Bedarf-SK §13a'!B222)</f>
        <v/>
      </c>
      <c r="C224" s="49" t="str">
        <f>IF('N-Bedarf-SK §13a'!C222="","",'N-Bedarf-SK §13a'!C222)</f>
        <v/>
      </c>
      <c r="D224" s="88" t="str">
        <f>IF('N-Bedarf-SK §13a'!D222="","",'N-Bedarf-SK §13a'!D222)</f>
        <v/>
      </c>
      <c r="E224" s="49" t="str">
        <f>IF('N-Bedarf-SK §13a'!G222="","",'N-Bedarf-SK §13a'!G222)</f>
        <v/>
      </c>
      <c r="F224" s="50" t="str">
        <f>IF(OR(D224="Spargel 2. Standjahr",D224="Spargel 1. Standjahr"),78,IF(OR(D224="",D224="keine",E224=""),"",IF(D224="Wie Nbedarf",VLOOKUP('N-Bedarf SK'!D222,PSollSK,3,FALSE)*E224, VLOOKUP(D224,PSollSK,3,FALSE)*E224)))</f>
        <v/>
      </c>
      <c r="G224" s="50" t="str">
        <f>IF(OR(D224="",D224="keine",E224=""),"",IF(D224="Wie Nbedarf",VLOOKUP('N-Bedarf SK'!D222,PSollSK,4,FALSE)*E224, VLOOKUP(D224,PSollSK,4,FALSE)*E224))</f>
        <v/>
      </c>
      <c r="H224" s="88"/>
      <c r="I224" s="49"/>
      <c r="J224" s="50" t="str">
        <f t="shared" si="12"/>
        <v/>
      </c>
      <c r="K224" s="50" t="str">
        <f t="shared" si="14"/>
        <v/>
      </c>
      <c r="L224" s="88"/>
      <c r="M224" s="49"/>
      <c r="N224" s="50" t="str">
        <f t="shared" si="13"/>
        <v/>
      </c>
      <c r="O224" s="50" t="str">
        <f t="shared" si="15"/>
        <v/>
      </c>
      <c r="P224" s="51"/>
      <c r="Q224" s="78" t="s">
        <v>261</v>
      </c>
      <c r="R224" s="49"/>
      <c r="S224" s="32" t="str">
        <f>IF(R224="","C",INDEX(Gehaltsklassen!A$11:A$15,MATCH(R224,Gehaltsklassen!D$11:D$15,1),1))</f>
        <v>C</v>
      </c>
      <c r="T224" s="49"/>
      <c r="U224" s="32" t="str">
        <f>IF(T224="","C",IF(T224="","C",IF(Q224="I",INDEX(Gehaltsklassen!A$11:A$15,MATCH(T224,Gehaltsklassen!C$11:C$15,1),1),IF(Q224="II",INDEX(Gehaltsklassen!A$11:A$15,MATCH(T224,Gehaltsklassen!D$11:D$15,1),1),IF(Q224="III",INDEX(Gehaltsklassen!A$11:A$15,MATCH(T224,Gehaltsklassen!E$11:E$15,1),1),"Falsche Bodenart")))))</f>
        <v>C</v>
      </c>
      <c r="V224" s="52" t="str">
        <f>IF(OR(C224=""),"",SUM(F224,J224,N224)*VLOOKUP(S224,Gehaltsklassen!$B$34:$D$38,2,FALSE))</f>
        <v/>
      </c>
      <c r="W224" s="52" t="str">
        <f>IF(OR(C224=""),"",SUM(F224,J224,N224)*VLOOKUP(S224,Gehaltsklassen!$B$34:$D$38,2,FALSE)*C224)</f>
        <v/>
      </c>
      <c r="X224" s="52" t="str">
        <f>IF(OR(C224=""),"",SUM(F224,J224,N224)*VLOOKUP(S224,Gehaltsklassen!$B$34:$D$38,3,FALSE))</f>
        <v/>
      </c>
      <c r="Y224" s="52" t="str">
        <f>IF(OR(C224=""),"",SUM(F224,J224,N224)*VLOOKUP(S224,Gehaltsklassen!$B$34:$D$38,3,FALSE)*C224)</f>
        <v/>
      </c>
      <c r="Z224" s="54" t="str">
        <f>IF(OR(C224=""),"",(SUM(G224,K224,O224)*VLOOKUP(U224,Gehaltsklassen!$B$34:$D$38,2,FALSE)))</f>
        <v/>
      </c>
      <c r="AA224" s="54" t="str">
        <f>IF(OR(C224=""),"",(SUM(G224,K224,O224)*VLOOKUP(U224,Gehaltsklassen!$B$34:$D$38,2,FALSE))*C224)</f>
        <v/>
      </c>
      <c r="AB224" s="53" t="str">
        <f>IF(OR(C224=""),"",(SUM(G224,K224,O224)*VLOOKUP(U224,Gehaltsklassen!$B$34:$D$38,3,FALSE)))</f>
        <v/>
      </c>
      <c r="AC224" s="53" t="str">
        <f>IF(OR(C224=""),"",(SUM(G224,K224,O224)*VLOOKUP(U224,Gehaltsklassen!$B$34:$D$38,3,FALSE))*C224)</f>
        <v/>
      </c>
    </row>
    <row r="225" spans="1:29" ht="31.9" customHeight="1" x14ac:dyDescent="0.2">
      <c r="A225" s="74" t="str">
        <f>IF(C225="","",MAX($A$11:A224)+1)</f>
        <v/>
      </c>
      <c r="B225" s="75" t="str">
        <f>IF('N-Bedarf-SK §13a'!B223="","",'N-Bedarf-SK §13a'!B223)</f>
        <v/>
      </c>
      <c r="C225" s="49" t="str">
        <f>IF('N-Bedarf-SK §13a'!C223="","",'N-Bedarf-SK §13a'!C223)</f>
        <v/>
      </c>
      <c r="D225" s="88" t="str">
        <f>IF('N-Bedarf-SK §13a'!D223="","",'N-Bedarf-SK §13a'!D223)</f>
        <v/>
      </c>
      <c r="E225" s="49" t="str">
        <f>IF('N-Bedarf-SK §13a'!G223="","",'N-Bedarf-SK §13a'!G223)</f>
        <v/>
      </c>
      <c r="F225" s="50" t="str">
        <f>IF(OR(D225="Spargel 2. Standjahr",D225="Spargel 1. Standjahr"),78,IF(OR(D225="",D225="keine",E225=""),"",IF(D225="Wie Nbedarf",VLOOKUP('N-Bedarf SK'!D223,PSollSK,3,FALSE)*E225, VLOOKUP(D225,PSollSK,3,FALSE)*E225)))</f>
        <v/>
      </c>
      <c r="G225" s="50" t="str">
        <f>IF(OR(D225="",D225="keine",E225=""),"",IF(D225="Wie Nbedarf",VLOOKUP('N-Bedarf SK'!D223,PSollSK,4,FALSE)*E225, VLOOKUP(D225,PSollSK,4,FALSE)*E225))</f>
        <v/>
      </c>
      <c r="H225" s="88"/>
      <c r="I225" s="49"/>
      <c r="J225" s="50" t="str">
        <f t="shared" si="12"/>
        <v/>
      </c>
      <c r="K225" s="50" t="str">
        <f t="shared" si="14"/>
        <v/>
      </c>
      <c r="L225" s="88"/>
      <c r="M225" s="49"/>
      <c r="N225" s="50" t="str">
        <f t="shared" si="13"/>
        <v/>
      </c>
      <c r="O225" s="50" t="str">
        <f t="shared" si="15"/>
        <v/>
      </c>
      <c r="P225" s="51"/>
      <c r="Q225" s="78" t="s">
        <v>261</v>
      </c>
      <c r="R225" s="49"/>
      <c r="S225" s="32" t="str">
        <f>IF(R225="","C",INDEX(Gehaltsklassen!A$11:A$15,MATCH(R225,Gehaltsklassen!D$11:D$15,1),1))</f>
        <v>C</v>
      </c>
      <c r="T225" s="49"/>
      <c r="U225" s="32" t="str">
        <f>IF(T225="","C",IF(T225="","C",IF(Q225="I",INDEX(Gehaltsklassen!A$11:A$15,MATCH(T225,Gehaltsklassen!C$11:C$15,1),1),IF(Q225="II",INDEX(Gehaltsklassen!A$11:A$15,MATCH(T225,Gehaltsklassen!D$11:D$15,1),1),IF(Q225="III",INDEX(Gehaltsklassen!A$11:A$15,MATCH(T225,Gehaltsklassen!E$11:E$15,1),1),"Falsche Bodenart")))))</f>
        <v>C</v>
      </c>
      <c r="V225" s="52" t="str">
        <f>IF(OR(C225=""),"",SUM(F225,J225,N225)*VLOOKUP(S225,Gehaltsklassen!$B$34:$D$38,2,FALSE))</f>
        <v/>
      </c>
      <c r="W225" s="52" t="str">
        <f>IF(OR(C225=""),"",SUM(F225,J225,N225)*VLOOKUP(S225,Gehaltsklassen!$B$34:$D$38,2,FALSE)*C225)</f>
        <v/>
      </c>
      <c r="X225" s="52" t="str">
        <f>IF(OR(C225=""),"",SUM(F225,J225,N225)*VLOOKUP(S225,Gehaltsklassen!$B$34:$D$38,3,FALSE))</f>
        <v/>
      </c>
      <c r="Y225" s="52" t="str">
        <f>IF(OR(C225=""),"",SUM(F225,J225,N225)*VLOOKUP(S225,Gehaltsklassen!$B$34:$D$38,3,FALSE)*C225)</f>
        <v/>
      </c>
      <c r="Z225" s="54" t="str">
        <f>IF(OR(C225=""),"",(SUM(G225,K225,O225)*VLOOKUP(U225,Gehaltsklassen!$B$34:$D$38,2,FALSE)))</f>
        <v/>
      </c>
      <c r="AA225" s="54" t="str">
        <f>IF(OR(C225=""),"",(SUM(G225,K225,O225)*VLOOKUP(U225,Gehaltsklassen!$B$34:$D$38,2,FALSE))*C225)</f>
        <v/>
      </c>
      <c r="AB225" s="53" t="str">
        <f>IF(OR(C225=""),"",(SUM(G225,K225,O225)*VLOOKUP(U225,Gehaltsklassen!$B$34:$D$38,3,FALSE)))</f>
        <v/>
      </c>
      <c r="AC225" s="53" t="str">
        <f>IF(OR(C225=""),"",(SUM(G225,K225,O225)*VLOOKUP(U225,Gehaltsklassen!$B$34:$D$38,3,FALSE))*C225)</f>
        <v/>
      </c>
    </row>
    <row r="226" spans="1:29" ht="31.9" customHeight="1" x14ac:dyDescent="0.2">
      <c r="A226" s="74" t="str">
        <f>IF(C226="","",MAX($A$11:A225)+1)</f>
        <v/>
      </c>
      <c r="B226" s="75" t="str">
        <f>IF('N-Bedarf-SK §13a'!B224="","",'N-Bedarf-SK §13a'!B224)</f>
        <v/>
      </c>
      <c r="C226" s="49" t="str">
        <f>IF('N-Bedarf-SK §13a'!C224="","",'N-Bedarf-SK §13a'!C224)</f>
        <v/>
      </c>
      <c r="D226" s="88" t="str">
        <f>IF('N-Bedarf-SK §13a'!D224="","",'N-Bedarf-SK §13a'!D224)</f>
        <v/>
      </c>
      <c r="E226" s="49" t="str">
        <f>IF('N-Bedarf-SK §13a'!G224="","",'N-Bedarf-SK §13a'!G224)</f>
        <v/>
      </c>
      <c r="F226" s="50" t="str">
        <f>IF(OR(D226="Spargel 2. Standjahr",D226="Spargel 1. Standjahr"),78,IF(OR(D226="",D226="keine",E226=""),"",IF(D226="Wie Nbedarf",VLOOKUP('N-Bedarf SK'!D224,PSollSK,3,FALSE)*E226, VLOOKUP(D226,PSollSK,3,FALSE)*E226)))</f>
        <v/>
      </c>
      <c r="G226" s="50" t="str">
        <f>IF(OR(D226="",D226="keine",E226=""),"",IF(D226="Wie Nbedarf",VLOOKUP('N-Bedarf SK'!D224,PSollSK,4,FALSE)*E226, VLOOKUP(D226,PSollSK,4,FALSE)*E226))</f>
        <v/>
      </c>
      <c r="H226" s="88"/>
      <c r="I226" s="49"/>
      <c r="J226" s="50" t="str">
        <f t="shared" si="12"/>
        <v/>
      </c>
      <c r="K226" s="50" t="str">
        <f t="shared" si="14"/>
        <v/>
      </c>
      <c r="L226" s="88"/>
      <c r="M226" s="49"/>
      <c r="N226" s="50" t="str">
        <f t="shared" si="13"/>
        <v/>
      </c>
      <c r="O226" s="50" t="str">
        <f t="shared" si="15"/>
        <v/>
      </c>
      <c r="P226" s="51"/>
      <c r="Q226" s="78" t="s">
        <v>261</v>
      </c>
      <c r="R226" s="49"/>
      <c r="S226" s="32" t="str">
        <f>IF(R226="","C",INDEX(Gehaltsklassen!A$11:A$15,MATCH(R226,Gehaltsklassen!D$11:D$15,1),1))</f>
        <v>C</v>
      </c>
      <c r="T226" s="49"/>
      <c r="U226" s="32" t="str">
        <f>IF(T226="","C",IF(T226="","C",IF(Q226="I",INDEX(Gehaltsklassen!A$11:A$15,MATCH(T226,Gehaltsklassen!C$11:C$15,1),1),IF(Q226="II",INDEX(Gehaltsklassen!A$11:A$15,MATCH(T226,Gehaltsklassen!D$11:D$15,1),1),IF(Q226="III",INDEX(Gehaltsklassen!A$11:A$15,MATCH(T226,Gehaltsklassen!E$11:E$15,1),1),"Falsche Bodenart")))))</f>
        <v>C</v>
      </c>
      <c r="V226" s="52" t="str">
        <f>IF(OR(C226=""),"",SUM(F226,J226,N226)*VLOOKUP(S226,Gehaltsklassen!$B$34:$D$38,2,FALSE))</f>
        <v/>
      </c>
      <c r="W226" s="52" t="str">
        <f>IF(OR(C226=""),"",SUM(F226,J226,N226)*VLOOKUP(S226,Gehaltsklassen!$B$34:$D$38,2,FALSE)*C226)</f>
        <v/>
      </c>
      <c r="X226" s="52" t="str">
        <f>IF(OR(C226=""),"",SUM(F226,J226,N226)*VLOOKUP(S226,Gehaltsklassen!$B$34:$D$38,3,FALSE))</f>
        <v/>
      </c>
      <c r="Y226" s="52" t="str">
        <f>IF(OR(C226=""),"",SUM(F226,J226,N226)*VLOOKUP(S226,Gehaltsklassen!$B$34:$D$38,3,FALSE)*C226)</f>
        <v/>
      </c>
      <c r="Z226" s="54" t="str">
        <f>IF(OR(C226=""),"",(SUM(G226,K226,O226)*VLOOKUP(U226,Gehaltsklassen!$B$34:$D$38,2,FALSE)))</f>
        <v/>
      </c>
      <c r="AA226" s="54" t="str">
        <f>IF(OR(C226=""),"",(SUM(G226,K226,O226)*VLOOKUP(U226,Gehaltsklassen!$B$34:$D$38,2,FALSE))*C226)</f>
        <v/>
      </c>
      <c r="AB226" s="53" t="str">
        <f>IF(OR(C226=""),"",(SUM(G226,K226,O226)*VLOOKUP(U226,Gehaltsklassen!$B$34:$D$38,3,FALSE)))</f>
        <v/>
      </c>
      <c r="AC226" s="53" t="str">
        <f>IF(OR(C226=""),"",(SUM(G226,K226,O226)*VLOOKUP(U226,Gehaltsklassen!$B$34:$D$38,3,FALSE))*C226)</f>
        <v/>
      </c>
    </row>
    <row r="227" spans="1:29" ht="31.9" customHeight="1" x14ac:dyDescent="0.2">
      <c r="A227" s="74" t="str">
        <f>IF(C227="","",MAX($A$11:A226)+1)</f>
        <v/>
      </c>
      <c r="B227" s="75" t="str">
        <f>IF('N-Bedarf-SK §13a'!B225="","",'N-Bedarf-SK §13a'!B225)</f>
        <v/>
      </c>
      <c r="C227" s="49" t="str">
        <f>IF('N-Bedarf-SK §13a'!C225="","",'N-Bedarf-SK §13a'!C225)</f>
        <v/>
      </c>
      <c r="D227" s="88" t="str">
        <f>IF('N-Bedarf-SK §13a'!D225="","",'N-Bedarf-SK §13a'!D225)</f>
        <v/>
      </c>
      <c r="E227" s="49" t="str">
        <f>IF('N-Bedarf-SK §13a'!G225="","",'N-Bedarf-SK §13a'!G225)</f>
        <v/>
      </c>
      <c r="F227" s="50" t="str">
        <f>IF(OR(D227="Spargel 2. Standjahr",D227="Spargel 1. Standjahr"),78,IF(OR(D227="",D227="keine",E227=""),"",IF(D227="Wie Nbedarf",VLOOKUP('N-Bedarf SK'!D225,PSollSK,3,FALSE)*E227, VLOOKUP(D227,PSollSK,3,FALSE)*E227)))</f>
        <v/>
      </c>
      <c r="G227" s="50" t="str">
        <f>IF(OR(D227="",D227="keine",E227=""),"",IF(D227="Wie Nbedarf",VLOOKUP('N-Bedarf SK'!D225,PSollSK,4,FALSE)*E227, VLOOKUP(D227,PSollSK,4,FALSE)*E227))</f>
        <v/>
      </c>
      <c r="H227" s="88"/>
      <c r="I227" s="49"/>
      <c r="J227" s="50" t="str">
        <f t="shared" si="12"/>
        <v/>
      </c>
      <c r="K227" s="50" t="str">
        <f t="shared" si="14"/>
        <v/>
      </c>
      <c r="L227" s="88"/>
      <c r="M227" s="49"/>
      <c r="N227" s="50" t="str">
        <f t="shared" si="13"/>
        <v/>
      </c>
      <c r="O227" s="50" t="str">
        <f t="shared" si="15"/>
        <v/>
      </c>
      <c r="P227" s="51"/>
      <c r="Q227" s="78" t="s">
        <v>261</v>
      </c>
      <c r="R227" s="49"/>
      <c r="S227" s="32" t="str">
        <f>IF(R227="","C",INDEX(Gehaltsklassen!A$11:A$15,MATCH(R227,Gehaltsklassen!D$11:D$15,1),1))</f>
        <v>C</v>
      </c>
      <c r="T227" s="49"/>
      <c r="U227" s="32" t="str">
        <f>IF(T227="","C",IF(T227="","C",IF(Q227="I",INDEX(Gehaltsklassen!A$11:A$15,MATCH(T227,Gehaltsklassen!C$11:C$15,1),1),IF(Q227="II",INDEX(Gehaltsklassen!A$11:A$15,MATCH(T227,Gehaltsklassen!D$11:D$15,1),1),IF(Q227="III",INDEX(Gehaltsklassen!A$11:A$15,MATCH(T227,Gehaltsklassen!E$11:E$15,1),1),"Falsche Bodenart")))))</f>
        <v>C</v>
      </c>
      <c r="V227" s="52" t="str">
        <f>IF(OR(C227=""),"",SUM(F227,J227,N227)*VLOOKUP(S227,Gehaltsklassen!$B$34:$D$38,2,FALSE))</f>
        <v/>
      </c>
      <c r="W227" s="52" t="str">
        <f>IF(OR(C227=""),"",SUM(F227,J227,N227)*VLOOKUP(S227,Gehaltsklassen!$B$34:$D$38,2,FALSE)*C227)</f>
        <v/>
      </c>
      <c r="X227" s="52" t="str">
        <f>IF(OR(C227=""),"",SUM(F227,J227,N227)*VLOOKUP(S227,Gehaltsklassen!$B$34:$D$38,3,FALSE))</f>
        <v/>
      </c>
      <c r="Y227" s="52" t="str">
        <f>IF(OR(C227=""),"",SUM(F227,J227,N227)*VLOOKUP(S227,Gehaltsklassen!$B$34:$D$38,3,FALSE)*C227)</f>
        <v/>
      </c>
      <c r="Z227" s="54" t="str">
        <f>IF(OR(C227=""),"",(SUM(G227,K227,O227)*VLOOKUP(U227,Gehaltsklassen!$B$34:$D$38,2,FALSE)))</f>
        <v/>
      </c>
      <c r="AA227" s="54" t="str">
        <f>IF(OR(C227=""),"",(SUM(G227,K227,O227)*VLOOKUP(U227,Gehaltsklassen!$B$34:$D$38,2,FALSE))*C227)</f>
        <v/>
      </c>
      <c r="AB227" s="53" t="str">
        <f>IF(OR(C227=""),"",(SUM(G227,K227,O227)*VLOOKUP(U227,Gehaltsklassen!$B$34:$D$38,3,FALSE)))</f>
        <v/>
      </c>
      <c r="AC227" s="53" t="str">
        <f>IF(OR(C227=""),"",(SUM(G227,K227,O227)*VLOOKUP(U227,Gehaltsklassen!$B$34:$D$38,3,FALSE))*C227)</f>
        <v/>
      </c>
    </row>
    <row r="228" spans="1:29" ht="31.9" customHeight="1" x14ac:dyDescent="0.2">
      <c r="A228" s="74" t="str">
        <f>IF(C228="","",MAX($A$11:A227)+1)</f>
        <v/>
      </c>
      <c r="B228" s="75" t="str">
        <f>IF('N-Bedarf-SK §13a'!B226="","",'N-Bedarf-SK §13a'!B226)</f>
        <v/>
      </c>
      <c r="C228" s="49" t="str">
        <f>IF('N-Bedarf-SK §13a'!C226="","",'N-Bedarf-SK §13a'!C226)</f>
        <v/>
      </c>
      <c r="D228" s="88" t="str">
        <f>IF('N-Bedarf-SK §13a'!D226="","",'N-Bedarf-SK §13a'!D226)</f>
        <v/>
      </c>
      <c r="E228" s="49" t="str">
        <f>IF('N-Bedarf-SK §13a'!G226="","",'N-Bedarf-SK §13a'!G226)</f>
        <v/>
      </c>
      <c r="F228" s="50" t="str">
        <f>IF(OR(D228="Spargel 2. Standjahr",D228="Spargel 1. Standjahr"),78,IF(OR(D228="",D228="keine",E228=""),"",IF(D228="Wie Nbedarf",VLOOKUP('N-Bedarf SK'!D226,PSollSK,3,FALSE)*E228, VLOOKUP(D228,PSollSK,3,FALSE)*E228)))</f>
        <v/>
      </c>
      <c r="G228" s="50" t="str">
        <f>IF(OR(D228="",D228="keine",E228=""),"",IF(D228="Wie Nbedarf",VLOOKUP('N-Bedarf SK'!D226,PSollSK,4,FALSE)*E228, VLOOKUP(D228,PSollSK,4,FALSE)*E228))</f>
        <v/>
      </c>
      <c r="H228" s="88"/>
      <c r="I228" s="49"/>
      <c r="J228" s="50" t="str">
        <f t="shared" si="12"/>
        <v/>
      </c>
      <c r="K228" s="50" t="str">
        <f t="shared" si="14"/>
        <v/>
      </c>
      <c r="L228" s="88"/>
      <c r="M228" s="49"/>
      <c r="N228" s="50" t="str">
        <f t="shared" si="13"/>
        <v/>
      </c>
      <c r="O228" s="50" t="str">
        <f t="shared" si="15"/>
        <v/>
      </c>
      <c r="P228" s="51"/>
      <c r="Q228" s="78" t="s">
        <v>261</v>
      </c>
      <c r="R228" s="49"/>
      <c r="S228" s="32" t="str">
        <f>IF(R228="","C",INDEX(Gehaltsklassen!A$11:A$15,MATCH(R228,Gehaltsklassen!D$11:D$15,1),1))</f>
        <v>C</v>
      </c>
      <c r="T228" s="49"/>
      <c r="U228" s="32" t="str">
        <f>IF(T228="","C",IF(T228="","C",IF(Q228="I",INDEX(Gehaltsklassen!A$11:A$15,MATCH(T228,Gehaltsklassen!C$11:C$15,1),1),IF(Q228="II",INDEX(Gehaltsklassen!A$11:A$15,MATCH(T228,Gehaltsklassen!D$11:D$15,1),1),IF(Q228="III",INDEX(Gehaltsklassen!A$11:A$15,MATCH(T228,Gehaltsklassen!E$11:E$15,1),1),"Falsche Bodenart")))))</f>
        <v>C</v>
      </c>
      <c r="V228" s="52" t="str">
        <f>IF(OR(C228=""),"",SUM(F228,J228,N228)*VLOOKUP(S228,Gehaltsklassen!$B$34:$D$38,2,FALSE))</f>
        <v/>
      </c>
      <c r="W228" s="52" t="str">
        <f>IF(OR(C228=""),"",SUM(F228,J228,N228)*VLOOKUP(S228,Gehaltsklassen!$B$34:$D$38,2,FALSE)*C228)</f>
        <v/>
      </c>
      <c r="X228" s="52" t="str">
        <f>IF(OR(C228=""),"",SUM(F228,J228,N228)*VLOOKUP(S228,Gehaltsklassen!$B$34:$D$38,3,FALSE))</f>
        <v/>
      </c>
      <c r="Y228" s="52" t="str">
        <f>IF(OR(C228=""),"",SUM(F228,J228,N228)*VLOOKUP(S228,Gehaltsklassen!$B$34:$D$38,3,FALSE)*C228)</f>
        <v/>
      </c>
      <c r="Z228" s="54" t="str">
        <f>IF(OR(C228=""),"",(SUM(G228,K228,O228)*VLOOKUP(U228,Gehaltsklassen!$B$34:$D$38,2,FALSE)))</f>
        <v/>
      </c>
      <c r="AA228" s="54" t="str">
        <f>IF(OR(C228=""),"",(SUM(G228,K228,O228)*VLOOKUP(U228,Gehaltsklassen!$B$34:$D$38,2,FALSE))*C228)</f>
        <v/>
      </c>
      <c r="AB228" s="53" t="str">
        <f>IF(OR(C228=""),"",(SUM(G228,K228,O228)*VLOOKUP(U228,Gehaltsklassen!$B$34:$D$38,3,FALSE)))</f>
        <v/>
      </c>
      <c r="AC228" s="53" t="str">
        <f>IF(OR(C228=""),"",(SUM(G228,K228,O228)*VLOOKUP(U228,Gehaltsklassen!$B$34:$D$38,3,FALSE))*C228)</f>
        <v/>
      </c>
    </row>
    <row r="229" spans="1:29" ht="31.9" customHeight="1" x14ac:dyDescent="0.2">
      <c r="A229" s="74" t="str">
        <f>IF(C229="","",MAX($A$11:A228)+1)</f>
        <v/>
      </c>
      <c r="B229" s="75" t="str">
        <f>IF('N-Bedarf-SK §13a'!B227="","",'N-Bedarf-SK §13a'!B227)</f>
        <v/>
      </c>
      <c r="C229" s="49" t="str">
        <f>IF('N-Bedarf-SK §13a'!C227="","",'N-Bedarf-SK §13a'!C227)</f>
        <v/>
      </c>
      <c r="D229" s="88" t="str">
        <f>IF('N-Bedarf-SK §13a'!D227="","",'N-Bedarf-SK §13a'!D227)</f>
        <v/>
      </c>
      <c r="E229" s="49" t="str">
        <f>IF('N-Bedarf-SK §13a'!G227="","",'N-Bedarf-SK §13a'!G227)</f>
        <v/>
      </c>
      <c r="F229" s="50" t="str">
        <f>IF(OR(D229="Spargel 2. Standjahr",D229="Spargel 1. Standjahr"),78,IF(OR(D229="",D229="keine",E229=""),"",IF(D229="Wie Nbedarf",VLOOKUP('N-Bedarf SK'!D227,PSollSK,3,FALSE)*E229, VLOOKUP(D229,PSollSK,3,FALSE)*E229)))</f>
        <v/>
      </c>
      <c r="G229" s="50" t="str">
        <f>IF(OR(D229="",D229="keine",E229=""),"",IF(D229="Wie Nbedarf",VLOOKUP('N-Bedarf SK'!D227,PSollSK,4,FALSE)*E229, VLOOKUP(D229,PSollSK,4,FALSE)*E229))</f>
        <v/>
      </c>
      <c r="H229" s="88"/>
      <c r="I229" s="49"/>
      <c r="J229" s="50" t="str">
        <f t="shared" si="12"/>
        <v/>
      </c>
      <c r="K229" s="50" t="str">
        <f t="shared" si="14"/>
        <v/>
      </c>
      <c r="L229" s="88"/>
      <c r="M229" s="49"/>
      <c r="N229" s="50" t="str">
        <f t="shared" si="13"/>
        <v/>
      </c>
      <c r="O229" s="50" t="str">
        <f t="shared" si="15"/>
        <v/>
      </c>
      <c r="P229" s="51"/>
      <c r="Q229" s="78" t="s">
        <v>261</v>
      </c>
      <c r="R229" s="49"/>
      <c r="S229" s="32" t="str">
        <f>IF(R229="","C",INDEX(Gehaltsklassen!A$11:A$15,MATCH(R229,Gehaltsklassen!D$11:D$15,1),1))</f>
        <v>C</v>
      </c>
      <c r="T229" s="49"/>
      <c r="U229" s="32" t="str">
        <f>IF(T229="","C",IF(T229="","C",IF(Q229="I",INDEX(Gehaltsklassen!A$11:A$15,MATCH(T229,Gehaltsklassen!C$11:C$15,1),1),IF(Q229="II",INDEX(Gehaltsklassen!A$11:A$15,MATCH(T229,Gehaltsklassen!D$11:D$15,1),1),IF(Q229="III",INDEX(Gehaltsklassen!A$11:A$15,MATCH(T229,Gehaltsklassen!E$11:E$15,1),1),"Falsche Bodenart")))))</f>
        <v>C</v>
      </c>
      <c r="V229" s="52" t="str">
        <f>IF(OR(C229=""),"",SUM(F229,J229,N229)*VLOOKUP(S229,Gehaltsklassen!$B$34:$D$38,2,FALSE))</f>
        <v/>
      </c>
      <c r="W229" s="52" t="str">
        <f>IF(OR(C229=""),"",SUM(F229,J229,N229)*VLOOKUP(S229,Gehaltsklassen!$B$34:$D$38,2,FALSE)*C229)</f>
        <v/>
      </c>
      <c r="X229" s="52" t="str">
        <f>IF(OR(C229=""),"",SUM(F229,J229,N229)*VLOOKUP(S229,Gehaltsklassen!$B$34:$D$38,3,FALSE))</f>
        <v/>
      </c>
      <c r="Y229" s="52" t="str">
        <f>IF(OR(C229=""),"",SUM(F229,J229,N229)*VLOOKUP(S229,Gehaltsklassen!$B$34:$D$38,3,FALSE)*C229)</f>
        <v/>
      </c>
      <c r="Z229" s="54" t="str">
        <f>IF(OR(C229=""),"",(SUM(G229,K229,O229)*VLOOKUP(U229,Gehaltsklassen!$B$34:$D$38,2,FALSE)))</f>
        <v/>
      </c>
      <c r="AA229" s="54" t="str">
        <f>IF(OR(C229=""),"",(SUM(G229,K229,O229)*VLOOKUP(U229,Gehaltsklassen!$B$34:$D$38,2,FALSE))*C229)</f>
        <v/>
      </c>
      <c r="AB229" s="53" t="str">
        <f>IF(OR(C229=""),"",(SUM(G229,K229,O229)*VLOOKUP(U229,Gehaltsklassen!$B$34:$D$38,3,FALSE)))</f>
        <v/>
      </c>
      <c r="AC229" s="53" t="str">
        <f>IF(OR(C229=""),"",(SUM(G229,K229,O229)*VLOOKUP(U229,Gehaltsklassen!$B$34:$D$38,3,FALSE))*C229)</f>
        <v/>
      </c>
    </row>
    <row r="230" spans="1:29" ht="31.9" customHeight="1" x14ac:dyDescent="0.2">
      <c r="A230" s="74" t="str">
        <f>IF(C230="","",MAX($A$11:A229)+1)</f>
        <v/>
      </c>
      <c r="B230" s="75" t="str">
        <f>IF('N-Bedarf-SK §13a'!B228="","",'N-Bedarf-SK §13a'!B228)</f>
        <v/>
      </c>
      <c r="C230" s="49" t="str">
        <f>IF('N-Bedarf-SK §13a'!C228="","",'N-Bedarf-SK §13a'!C228)</f>
        <v/>
      </c>
      <c r="D230" s="88" t="str">
        <f>IF('N-Bedarf-SK §13a'!D228="","",'N-Bedarf-SK §13a'!D228)</f>
        <v/>
      </c>
      <c r="E230" s="49" t="str">
        <f>IF('N-Bedarf-SK §13a'!G228="","",'N-Bedarf-SK §13a'!G228)</f>
        <v/>
      </c>
      <c r="F230" s="50" t="str">
        <f>IF(OR(D230="Spargel 2. Standjahr",D230="Spargel 1. Standjahr"),78,IF(OR(D230="",D230="keine",E230=""),"",IF(D230="Wie Nbedarf",VLOOKUP('N-Bedarf SK'!D228,PSollSK,3,FALSE)*E230, VLOOKUP(D230,PSollSK,3,FALSE)*E230)))</f>
        <v/>
      </c>
      <c r="G230" s="50" t="str">
        <f>IF(OR(D230="",D230="keine",E230=""),"",IF(D230="Wie Nbedarf",VLOOKUP('N-Bedarf SK'!D228,PSollSK,4,FALSE)*E230, VLOOKUP(D230,PSollSK,4,FALSE)*E230))</f>
        <v/>
      </c>
      <c r="H230" s="88"/>
      <c r="I230" s="49"/>
      <c r="J230" s="50" t="str">
        <f t="shared" si="12"/>
        <v/>
      </c>
      <c r="K230" s="50" t="str">
        <f t="shared" si="14"/>
        <v/>
      </c>
      <c r="L230" s="88"/>
      <c r="M230" s="49"/>
      <c r="N230" s="50" t="str">
        <f t="shared" si="13"/>
        <v/>
      </c>
      <c r="O230" s="50" t="str">
        <f t="shared" si="15"/>
        <v/>
      </c>
      <c r="P230" s="51"/>
      <c r="Q230" s="78" t="s">
        <v>261</v>
      </c>
      <c r="R230" s="49"/>
      <c r="S230" s="32" t="str">
        <f>IF(R230="","C",INDEX(Gehaltsklassen!A$11:A$15,MATCH(R230,Gehaltsklassen!D$11:D$15,1),1))</f>
        <v>C</v>
      </c>
      <c r="T230" s="49"/>
      <c r="U230" s="32" t="str">
        <f>IF(T230="","C",IF(T230="","C",IF(Q230="I",INDEX(Gehaltsklassen!A$11:A$15,MATCH(T230,Gehaltsklassen!C$11:C$15,1),1),IF(Q230="II",INDEX(Gehaltsklassen!A$11:A$15,MATCH(T230,Gehaltsklassen!D$11:D$15,1),1),IF(Q230="III",INDEX(Gehaltsklassen!A$11:A$15,MATCH(T230,Gehaltsklassen!E$11:E$15,1),1),"Falsche Bodenart")))))</f>
        <v>C</v>
      </c>
      <c r="V230" s="52" t="str">
        <f>IF(OR(C230=""),"",SUM(F230,J230,N230)*VLOOKUP(S230,Gehaltsklassen!$B$34:$D$38,2,FALSE))</f>
        <v/>
      </c>
      <c r="W230" s="52" t="str">
        <f>IF(OR(C230=""),"",SUM(F230,J230,N230)*VLOOKUP(S230,Gehaltsklassen!$B$34:$D$38,2,FALSE)*C230)</f>
        <v/>
      </c>
      <c r="X230" s="52" t="str">
        <f>IF(OR(C230=""),"",SUM(F230,J230,N230)*VLOOKUP(S230,Gehaltsklassen!$B$34:$D$38,3,FALSE))</f>
        <v/>
      </c>
      <c r="Y230" s="52" t="str">
        <f>IF(OR(C230=""),"",SUM(F230,J230,N230)*VLOOKUP(S230,Gehaltsklassen!$B$34:$D$38,3,FALSE)*C230)</f>
        <v/>
      </c>
      <c r="Z230" s="54" t="str">
        <f>IF(OR(C230=""),"",(SUM(G230,K230,O230)*VLOOKUP(U230,Gehaltsklassen!$B$34:$D$38,2,FALSE)))</f>
        <v/>
      </c>
      <c r="AA230" s="54" t="str">
        <f>IF(OR(C230=""),"",(SUM(G230,K230,O230)*VLOOKUP(U230,Gehaltsklassen!$B$34:$D$38,2,FALSE))*C230)</f>
        <v/>
      </c>
      <c r="AB230" s="53" t="str">
        <f>IF(OR(C230=""),"",(SUM(G230,K230,O230)*VLOOKUP(U230,Gehaltsklassen!$B$34:$D$38,3,FALSE)))</f>
        <v/>
      </c>
      <c r="AC230" s="53" t="str">
        <f>IF(OR(C230=""),"",(SUM(G230,K230,O230)*VLOOKUP(U230,Gehaltsklassen!$B$34:$D$38,3,FALSE))*C230)</f>
        <v/>
      </c>
    </row>
    <row r="231" spans="1:29" ht="31.9" customHeight="1" x14ac:dyDescent="0.2">
      <c r="A231" s="74" t="str">
        <f>IF(C231="","",MAX($A$11:A230)+1)</f>
        <v/>
      </c>
      <c r="B231" s="75" t="str">
        <f>IF('N-Bedarf-SK §13a'!B229="","",'N-Bedarf-SK §13a'!B229)</f>
        <v/>
      </c>
      <c r="C231" s="49" t="str">
        <f>IF('N-Bedarf-SK §13a'!C229="","",'N-Bedarf-SK §13a'!C229)</f>
        <v/>
      </c>
      <c r="D231" s="88" t="str">
        <f>IF('N-Bedarf-SK §13a'!D229="","",'N-Bedarf-SK §13a'!D229)</f>
        <v/>
      </c>
      <c r="E231" s="49" t="str">
        <f>IF('N-Bedarf-SK §13a'!G229="","",'N-Bedarf-SK §13a'!G229)</f>
        <v/>
      </c>
      <c r="F231" s="50" t="str">
        <f>IF(OR(D231="Spargel 2. Standjahr",D231="Spargel 1. Standjahr"),78,IF(OR(D231="",D231="keine",E231=""),"",IF(D231="Wie Nbedarf",VLOOKUP('N-Bedarf SK'!D229,PSollSK,3,FALSE)*E231, VLOOKUP(D231,PSollSK,3,FALSE)*E231)))</f>
        <v/>
      </c>
      <c r="G231" s="50" t="str">
        <f>IF(OR(D231="",D231="keine",E231=""),"",IF(D231="Wie Nbedarf",VLOOKUP('N-Bedarf SK'!D229,PSollSK,4,FALSE)*E231, VLOOKUP(D231,PSollSK,4,FALSE)*E231))</f>
        <v/>
      </c>
      <c r="H231" s="88"/>
      <c r="I231" s="49"/>
      <c r="J231" s="50" t="str">
        <f t="shared" si="12"/>
        <v/>
      </c>
      <c r="K231" s="50" t="str">
        <f t="shared" si="14"/>
        <v/>
      </c>
      <c r="L231" s="88"/>
      <c r="M231" s="49"/>
      <c r="N231" s="50" t="str">
        <f t="shared" si="13"/>
        <v/>
      </c>
      <c r="O231" s="50" t="str">
        <f t="shared" si="15"/>
        <v/>
      </c>
      <c r="P231" s="51"/>
      <c r="Q231" s="78" t="s">
        <v>261</v>
      </c>
      <c r="R231" s="49"/>
      <c r="S231" s="32" t="str">
        <f>IF(R231="","C",INDEX(Gehaltsklassen!A$11:A$15,MATCH(R231,Gehaltsklassen!D$11:D$15,1),1))</f>
        <v>C</v>
      </c>
      <c r="T231" s="49"/>
      <c r="U231" s="32" t="str">
        <f>IF(T231="","C",IF(T231="","C",IF(Q231="I",INDEX(Gehaltsklassen!A$11:A$15,MATCH(T231,Gehaltsklassen!C$11:C$15,1),1),IF(Q231="II",INDEX(Gehaltsklassen!A$11:A$15,MATCH(T231,Gehaltsklassen!D$11:D$15,1),1),IF(Q231="III",INDEX(Gehaltsklassen!A$11:A$15,MATCH(T231,Gehaltsklassen!E$11:E$15,1),1),"Falsche Bodenart")))))</f>
        <v>C</v>
      </c>
      <c r="V231" s="52" t="str">
        <f>IF(OR(C231=""),"",SUM(F231,J231,N231)*VLOOKUP(S231,Gehaltsklassen!$B$34:$D$38,2,FALSE))</f>
        <v/>
      </c>
      <c r="W231" s="52" t="str">
        <f>IF(OR(C231=""),"",SUM(F231,J231,N231)*VLOOKUP(S231,Gehaltsklassen!$B$34:$D$38,2,FALSE)*C231)</f>
        <v/>
      </c>
      <c r="X231" s="52" t="str">
        <f>IF(OR(C231=""),"",SUM(F231,J231,N231)*VLOOKUP(S231,Gehaltsklassen!$B$34:$D$38,3,FALSE))</f>
        <v/>
      </c>
      <c r="Y231" s="52" t="str">
        <f>IF(OR(C231=""),"",SUM(F231,J231,N231)*VLOOKUP(S231,Gehaltsklassen!$B$34:$D$38,3,FALSE)*C231)</f>
        <v/>
      </c>
      <c r="Z231" s="54" t="str">
        <f>IF(OR(C231=""),"",(SUM(G231,K231,O231)*VLOOKUP(U231,Gehaltsklassen!$B$34:$D$38,2,FALSE)))</f>
        <v/>
      </c>
      <c r="AA231" s="54" t="str">
        <f>IF(OR(C231=""),"",(SUM(G231,K231,O231)*VLOOKUP(U231,Gehaltsklassen!$B$34:$D$38,2,FALSE))*C231)</f>
        <v/>
      </c>
      <c r="AB231" s="53" t="str">
        <f>IF(OR(C231=""),"",(SUM(G231,K231,O231)*VLOOKUP(U231,Gehaltsklassen!$B$34:$D$38,3,FALSE)))</f>
        <v/>
      </c>
      <c r="AC231" s="53" t="str">
        <f>IF(OR(C231=""),"",(SUM(G231,K231,O231)*VLOOKUP(U231,Gehaltsklassen!$B$34:$D$38,3,FALSE))*C231)</f>
        <v/>
      </c>
    </row>
    <row r="232" spans="1:29" ht="31.9" customHeight="1" x14ac:dyDescent="0.2">
      <c r="A232" s="74" t="str">
        <f>IF(C232="","",MAX($A$11:A231)+1)</f>
        <v/>
      </c>
      <c r="B232" s="75" t="str">
        <f>IF('N-Bedarf-SK §13a'!B230="","",'N-Bedarf-SK §13a'!B230)</f>
        <v/>
      </c>
      <c r="C232" s="49" t="str">
        <f>IF('N-Bedarf-SK §13a'!C230="","",'N-Bedarf-SK §13a'!C230)</f>
        <v/>
      </c>
      <c r="D232" s="88" t="str">
        <f>IF('N-Bedarf-SK §13a'!D230="","",'N-Bedarf-SK §13a'!D230)</f>
        <v/>
      </c>
      <c r="E232" s="49" t="str">
        <f>IF('N-Bedarf-SK §13a'!G230="","",'N-Bedarf-SK §13a'!G230)</f>
        <v/>
      </c>
      <c r="F232" s="50" t="str">
        <f>IF(OR(D232="Spargel 2. Standjahr",D232="Spargel 1. Standjahr"),78,IF(OR(D232="",D232="keine",E232=""),"",IF(D232="Wie Nbedarf",VLOOKUP('N-Bedarf SK'!D230,PSollSK,3,FALSE)*E232, VLOOKUP(D232,PSollSK,3,FALSE)*E232)))</f>
        <v/>
      </c>
      <c r="G232" s="50" t="str">
        <f>IF(OR(D232="",D232="keine",E232=""),"",IF(D232="Wie Nbedarf",VLOOKUP('N-Bedarf SK'!D230,PSollSK,4,FALSE)*E232, VLOOKUP(D232,PSollSK,4,FALSE)*E232))</f>
        <v/>
      </c>
      <c r="H232" s="88"/>
      <c r="I232" s="49"/>
      <c r="J232" s="50" t="str">
        <f t="shared" si="12"/>
        <v/>
      </c>
      <c r="K232" s="50" t="str">
        <f t="shared" si="14"/>
        <v/>
      </c>
      <c r="L232" s="88"/>
      <c r="M232" s="49"/>
      <c r="N232" s="50" t="str">
        <f t="shared" si="13"/>
        <v/>
      </c>
      <c r="O232" s="50" t="str">
        <f t="shared" si="15"/>
        <v/>
      </c>
      <c r="P232" s="51"/>
      <c r="Q232" s="78" t="s">
        <v>261</v>
      </c>
      <c r="R232" s="49"/>
      <c r="S232" s="32" t="str">
        <f>IF(R232="","C",INDEX(Gehaltsklassen!A$11:A$15,MATCH(R232,Gehaltsklassen!D$11:D$15,1),1))</f>
        <v>C</v>
      </c>
      <c r="T232" s="49"/>
      <c r="U232" s="32" t="str">
        <f>IF(T232="","C",IF(T232="","C",IF(Q232="I",INDEX(Gehaltsklassen!A$11:A$15,MATCH(T232,Gehaltsklassen!C$11:C$15,1),1),IF(Q232="II",INDEX(Gehaltsklassen!A$11:A$15,MATCH(T232,Gehaltsklassen!D$11:D$15,1),1),IF(Q232="III",INDEX(Gehaltsklassen!A$11:A$15,MATCH(T232,Gehaltsklassen!E$11:E$15,1),1),"Falsche Bodenart")))))</f>
        <v>C</v>
      </c>
      <c r="V232" s="52" t="str">
        <f>IF(OR(C232=""),"",SUM(F232,J232,N232)*VLOOKUP(S232,Gehaltsklassen!$B$34:$D$38,2,FALSE))</f>
        <v/>
      </c>
      <c r="W232" s="52" t="str">
        <f>IF(OR(C232=""),"",SUM(F232,J232,N232)*VLOOKUP(S232,Gehaltsklassen!$B$34:$D$38,2,FALSE)*C232)</f>
        <v/>
      </c>
      <c r="X232" s="52" t="str">
        <f>IF(OR(C232=""),"",SUM(F232,J232,N232)*VLOOKUP(S232,Gehaltsklassen!$B$34:$D$38,3,FALSE))</f>
        <v/>
      </c>
      <c r="Y232" s="52" t="str">
        <f>IF(OR(C232=""),"",SUM(F232,J232,N232)*VLOOKUP(S232,Gehaltsklassen!$B$34:$D$38,3,FALSE)*C232)</f>
        <v/>
      </c>
      <c r="Z232" s="54" t="str">
        <f>IF(OR(C232=""),"",(SUM(G232,K232,O232)*VLOOKUP(U232,Gehaltsklassen!$B$34:$D$38,2,FALSE)))</f>
        <v/>
      </c>
      <c r="AA232" s="54" t="str">
        <f>IF(OR(C232=""),"",(SUM(G232,K232,O232)*VLOOKUP(U232,Gehaltsklassen!$B$34:$D$38,2,FALSE))*C232)</f>
        <v/>
      </c>
      <c r="AB232" s="53" t="str">
        <f>IF(OR(C232=""),"",(SUM(G232,K232,O232)*VLOOKUP(U232,Gehaltsklassen!$B$34:$D$38,3,FALSE)))</f>
        <v/>
      </c>
      <c r="AC232" s="53" t="str">
        <f>IF(OR(C232=""),"",(SUM(G232,K232,O232)*VLOOKUP(U232,Gehaltsklassen!$B$34:$D$38,3,FALSE))*C232)</f>
        <v/>
      </c>
    </row>
    <row r="233" spans="1:29" ht="31.9" customHeight="1" x14ac:dyDescent="0.2">
      <c r="A233" s="74" t="str">
        <f>IF(C233="","",MAX($A$11:A232)+1)</f>
        <v/>
      </c>
      <c r="B233" s="75" t="str">
        <f>IF('N-Bedarf-SK §13a'!B231="","",'N-Bedarf-SK §13a'!B231)</f>
        <v/>
      </c>
      <c r="C233" s="49" t="str">
        <f>IF('N-Bedarf-SK §13a'!C231="","",'N-Bedarf-SK §13a'!C231)</f>
        <v/>
      </c>
      <c r="D233" s="88" t="str">
        <f>IF('N-Bedarf-SK §13a'!D231="","",'N-Bedarf-SK §13a'!D231)</f>
        <v/>
      </c>
      <c r="E233" s="49" t="str">
        <f>IF('N-Bedarf-SK §13a'!G231="","",'N-Bedarf-SK §13a'!G231)</f>
        <v/>
      </c>
      <c r="F233" s="50" t="str">
        <f>IF(OR(D233="Spargel 2. Standjahr",D233="Spargel 1. Standjahr"),78,IF(OR(D233="",D233="keine",E233=""),"",IF(D233="Wie Nbedarf",VLOOKUP('N-Bedarf SK'!D231,PSollSK,3,FALSE)*E233, VLOOKUP(D233,PSollSK,3,FALSE)*E233)))</f>
        <v/>
      </c>
      <c r="G233" s="50" t="str">
        <f>IF(OR(D233="",D233="keine",E233=""),"",IF(D233="Wie Nbedarf",VLOOKUP('N-Bedarf SK'!D231,PSollSK,4,FALSE)*E233, VLOOKUP(D233,PSollSK,4,FALSE)*E233))</f>
        <v/>
      </c>
      <c r="H233" s="88"/>
      <c r="I233" s="49"/>
      <c r="J233" s="50" t="str">
        <f t="shared" si="12"/>
        <v/>
      </c>
      <c r="K233" s="50" t="str">
        <f t="shared" si="14"/>
        <v/>
      </c>
      <c r="L233" s="88"/>
      <c r="M233" s="49"/>
      <c r="N233" s="50" t="str">
        <f t="shared" si="13"/>
        <v/>
      </c>
      <c r="O233" s="50" t="str">
        <f t="shared" si="15"/>
        <v/>
      </c>
      <c r="P233" s="51"/>
      <c r="Q233" s="78" t="s">
        <v>261</v>
      </c>
      <c r="R233" s="49"/>
      <c r="S233" s="32" t="str">
        <f>IF(R233="","C",INDEX(Gehaltsklassen!A$11:A$15,MATCH(R233,Gehaltsklassen!D$11:D$15,1),1))</f>
        <v>C</v>
      </c>
      <c r="T233" s="49"/>
      <c r="U233" s="32" t="str">
        <f>IF(T233="","C",IF(T233="","C",IF(Q233="I",INDEX(Gehaltsklassen!A$11:A$15,MATCH(T233,Gehaltsklassen!C$11:C$15,1),1),IF(Q233="II",INDEX(Gehaltsklassen!A$11:A$15,MATCH(T233,Gehaltsklassen!D$11:D$15,1),1),IF(Q233="III",INDEX(Gehaltsklassen!A$11:A$15,MATCH(T233,Gehaltsklassen!E$11:E$15,1),1),"Falsche Bodenart")))))</f>
        <v>C</v>
      </c>
      <c r="V233" s="52" t="str">
        <f>IF(OR(C233=""),"",SUM(F233,J233,N233)*VLOOKUP(S233,Gehaltsklassen!$B$34:$D$38,2,FALSE))</f>
        <v/>
      </c>
      <c r="W233" s="52" t="str">
        <f>IF(OR(C233=""),"",SUM(F233,J233,N233)*VLOOKUP(S233,Gehaltsklassen!$B$34:$D$38,2,FALSE)*C233)</f>
        <v/>
      </c>
      <c r="X233" s="52" t="str">
        <f>IF(OR(C233=""),"",SUM(F233,J233,N233)*VLOOKUP(S233,Gehaltsklassen!$B$34:$D$38,3,FALSE))</f>
        <v/>
      </c>
      <c r="Y233" s="52" t="str">
        <f>IF(OR(C233=""),"",SUM(F233,J233,N233)*VLOOKUP(S233,Gehaltsklassen!$B$34:$D$38,3,FALSE)*C233)</f>
        <v/>
      </c>
      <c r="Z233" s="54" t="str">
        <f>IF(OR(C233=""),"",(SUM(G233,K233,O233)*VLOOKUP(U233,Gehaltsklassen!$B$34:$D$38,2,FALSE)))</f>
        <v/>
      </c>
      <c r="AA233" s="54" t="str">
        <f>IF(OR(C233=""),"",(SUM(G233,K233,O233)*VLOOKUP(U233,Gehaltsklassen!$B$34:$D$38,2,FALSE))*C233)</f>
        <v/>
      </c>
      <c r="AB233" s="53" t="str">
        <f>IF(OR(C233=""),"",(SUM(G233,K233,O233)*VLOOKUP(U233,Gehaltsklassen!$B$34:$D$38,3,FALSE)))</f>
        <v/>
      </c>
      <c r="AC233" s="53" t="str">
        <f>IF(OR(C233=""),"",(SUM(G233,K233,O233)*VLOOKUP(U233,Gehaltsklassen!$B$34:$D$38,3,FALSE))*C233)</f>
        <v/>
      </c>
    </row>
    <row r="234" spans="1:29" ht="31.9" customHeight="1" x14ac:dyDescent="0.2">
      <c r="A234" s="74" t="str">
        <f>IF(C234="","",MAX($A$11:A233)+1)</f>
        <v/>
      </c>
      <c r="B234" s="75" t="str">
        <f>IF('N-Bedarf-SK §13a'!B232="","",'N-Bedarf-SK §13a'!B232)</f>
        <v/>
      </c>
      <c r="C234" s="49" t="str">
        <f>IF('N-Bedarf-SK §13a'!C232="","",'N-Bedarf-SK §13a'!C232)</f>
        <v/>
      </c>
      <c r="D234" s="88" t="str">
        <f>IF('N-Bedarf-SK §13a'!D232="","",'N-Bedarf-SK §13a'!D232)</f>
        <v/>
      </c>
      <c r="E234" s="49" t="str">
        <f>IF('N-Bedarf-SK §13a'!G232="","",'N-Bedarf-SK §13a'!G232)</f>
        <v/>
      </c>
      <c r="F234" s="50" t="str">
        <f>IF(OR(D234="Spargel 2. Standjahr",D234="Spargel 1. Standjahr"),78,IF(OR(D234="",D234="keine",E234=""),"",IF(D234="Wie Nbedarf",VLOOKUP('N-Bedarf SK'!D232,PSollSK,3,FALSE)*E234, VLOOKUP(D234,PSollSK,3,FALSE)*E234)))</f>
        <v/>
      </c>
      <c r="G234" s="50" t="str">
        <f>IF(OR(D234="",D234="keine",E234=""),"",IF(D234="Wie Nbedarf",VLOOKUP('N-Bedarf SK'!D232,PSollSK,4,FALSE)*E234, VLOOKUP(D234,PSollSK,4,FALSE)*E234))</f>
        <v/>
      </c>
      <c r="H234" s="88"/>
      <c r="I234" s="49"/>
      <c r="J234" s="50" t="str">
        <f t="shared" si="12"/>
        <v/>
      </c>
      <c r="K234" s="50" t="str">
        <f t="shared" si="14"/>
        <v/>
      </c>
      <c r="L234" s="88"/>
      <c r="M234" s="49"/>
      <c r="N234" s="50" t="str">
        <f t="shared" si="13"/>
        <v/>
      </c>
      <c r="O234" s="50" t="str">
        <f t="shared" si="15"/>
        <v/>
      </c>
      <c r="P234" s="51"/>
      <c r="Q234" s="78" t="s">
        <v>261</v>
      </c>
      <c r="R234" s="49"/>
      <c r="S234" s="32" t="str">
        <f>IF(R234="","C",INDEX(Gehaltsklassen!A$11:A$15,MATCH(R234,Gehaltsklassen!D$11:D$15,1),1))</f>
        <v>C</v>
      </c>
      <c r="T234" s="49"/>
      <c r="U234" s="32" t="str">
        <f>IF(T234="","C",IF(T234="","C",IF(Q234="I",INDEX(Gehaltsklassen!A$11:A$15,MATCH(T234,Gehaltsklassen!C$11:C$15,1),1),IF(Q234="II",INDEX(Gehaltsklassen!A$11:A$15,MATCH(T234,Gehaltsklassen!D$11:D$15,1),1),IF(Q234="III",INDEX(Gehaltsklassen!A$11:A$15,MATCH(T234,Gehaltsklassen!E$11:E$15,1),1),"Falsche Bodenart")))))</f>
        <v>C</v>
      </c>
      <c r="V234" s="52" t="str">
        <f>IF(OR(C234=""),"",SUM(F234,J234,N234)*VLOOKUP(S234,Gehaltsklassen!$B$34:$D$38,2,FALSE))</f>
        <v/>
      </c>
      <c r="W234" s="52" t="str">
        <f>IF(OR(C234=""),"",SUM(F234,J234,N234)*VLOOKUP(S234,Gehaltsklassen!$B$34:$D$38,2,FALSE)*C234)</f>
        <v/>
      </c>
      <c r="X234" s="52" t="str">
        <f>IF(OR(C234=""),"",SUM(F234,J234,N234)*VLOOKUP(S234,Gehaltsklassen!$B$34:$D$38,3,FALSE))</f>
        <v/>
      </c>
      <c r="Y234" s="52" t="str">
        <f>IF(OR(C234=""),"",SUM(F234,J234,N234)*VLOOKUP(S234,Gehaltsklassen!$B$34:$D$38,3,FALSE)*C234)</f>
        <v/>
      </c>
      <c r="Z234" s="54" t="str">
        <f>IF(OR(C234=""),"",(SUM(G234,K234,O234)*VLOOKUP(U234,Gehaltsklassen!$B$34:$D$38,2,FALSE)))</f>
        <v/>
      </c>
      <c r="AA234" s="54" t="str">
        <f>IF(OR(C234=""),"",(SUM(G234,K234,O234)*VLOOKUP(U234,Gehaltsklassen!$B$34:$D$38,2,FALSE))*C234)</f>
        <v/>
      </c>
      <c r="AB234" s="53" t="str">
        <f>IF(OR(C234=""),"",(SUM(G234,K234,O234)*VLOOKUP(U234,Gehaltsklassen!$B$34:$D$38,3,FALSE)))</f>
        <v/>
      </c>
      <c r="AC234" s="53" t="str">
        <f>IF(OR(C234=""),"",(SUM(G234,K234,O234)*VLOOKUP(U234,Gehaltsklassen!$B$34:$D$38,3,FALSE))*C234)</f>
        <v/>
      </c>
    </row>
    <row r="235" spans="1:29" ht="31.9" customHeight="1" x14ac:dyDescent="0.2">
      <c r="A235" s="74" t="str">
        <f>IF(C235="","",MAX($A$11:A234)+1)</f>
        <v/>
      </c>
      <c r="B235" s="75" t="str">
        <f>IF('N-Bedarf-SK §13a'!B233="","",'N-Bedarf-SK §13a'!B233)</f>
        <v/>
      </c>
      <c r="C235" s="49" t="str">
        <f>IF('N-Bedarf-SK §13a'!C233="","",'N-Bedarf-SK §13a'!C233)</f>
        <v/>
      </c>
      <c r="D235" s="88" t="str">
        <f>IF('N-Bedarf-SK §13a'!D233="","",'N-Bedarf-SK §13a'!D233)</f>
        <v/>
      </c>
      <c r="E235" s="49" t="str">
        <f>IF('N-Bedarf-SK §13a'!G233="","",'N-Bedarf-SK §13a'!G233)</f>
        <v/>
      </c>
      <c r="F235" s="50" t="str">
        <f>IF(OR(D235="Spargel 2. Standjahr",D235="Spargel 1. Standjahr"),78,IF(OR(D235="",D235="keine",E235=""),"",IF(D235="Wie Nbedarf",VLOOKUP('N-Bedarf SK'!D233,PSollSK,3,FALSE)*E235, VLOOKUP(D235,PSollSK,3,FALSE)*E235)))</f>
        <v/>
      </c>
      <c r="G235" s="50" t="str">
        <f>IF(OR(D235="",D235="keine",E235=""),"",IF(D235="Wie Nbedarf",VLOOKUP('N-Bedarf SK'!D233,PSollSK,4,FALSE)*E235, VLOOKUP(D235,PSollSK,4,FALSE)*E235))</f>
        <v/>
      </c>
      <c r="H235" s="88"/>
      <c r="I235" s="49"/>
      <c r="J235" s="50" t="str">
        <f t="shared" si="12"/>
        <v/>
      </c>
      <c r="K235" s="50" t="str">
        <f t="shared" si="14"/>
        <v/>
      </c>
      <c r="L235" s="88"/>
      <c r="M235" s="49"/>
      <c r="N235" s="50" t="str">
        <f t="shared" si="13"/>
        <v/>
      </c>
      <c r="O235" s="50" t="str">
        <f t="shared" si="15"/>
        <v/>
      </c>
      <c r="P235" s="51"/>
      <c r="Q235" s="78" t="s">
        <v>261</v>
      </c>
      <c r="R235" s="49"/>
      <c r="S235" s="32" t="str">
        <f>IF(R235="","C",INDEX(Gehaltsklassen!A$11:A$15,MATCH(R235,Gehaltsklassen!D$11:D$15,1),1))</f>
        <v>C</v>
      </c>
      <c r="T235" s="49"/>
      <c r="U235" s="32" t="str">
        <f>IF(T235="","C",IF(T235="","C",IF(Q235="I",INDEX(Gehaltsklassen!A$11:A$15,MATCH(T235,Gehaltsklassen!C$11:C$15,1),1),IF(Q235="II",INDEX(Gehaltsklassen!A$11:A$15,MATCH(T235,Gehaltsklassen!D$11:D$15,1),1),IF(Q235="III",INDEX(Gehaltsklassen!A$11:A$15,MATCH(T235,Gehaltsklassen!E$11:E$15,1),1),"Falsche Bodenart")))))</f>
        <v>C</v>
      </c>
      <c r="V235" s="52" t="str">
        <f>IF(OR(C235=""),"",SUM(F235,J235,N235)*VLOOKUP(S235,Gehaltsklassen!$B$34:$D$38,2,FALSE))</f>
        <v/>
      </c>
      <c r="W235" s="52" t="str">
        <f>IF(OR(C235=""),"",SUM(F235,J235,N235)*VLOOKUP(S235,Gehaltsklassen!$B$34:$D$38,2,FALSE)*C235)</f>
        <v/>
      </c>
      <c r="X235" s="52" t="str">
        <f>IF(OR(C235=""),"",SUM(F235,J235,N235)*VLOOKUP(S235,Gehaltsklassen!$B$34:$D$38,3,FALSE))</f>
        <v/>
      </c>
      <c r="Y235" s="52" t="str">
        <f>IF(OR(C235=""),"",SUM(F235,J235,N235)*VLOOKUP(S235,Gehaltsklassen!$B$34:$D$38,3,FALSE)*C235)</f>
        <v/>
      </c>
      <c r="Z235" s="54" t="str">
        <f>IF(OR(C235=""),"",(SUM(G235,K235,O235)*VLOOKUP(U235,Gehaltsklassen!$B$34:$D$38,2,FALSE)))</f>
        <v/>
      </c>
      <c r="AA235" s="54" t="str">
        <f>IF(OR(C235=""),"",(SUM(G235,K235,O235)*VLOOKUP(U235,Gehaltsklassen!$B$34:$D$38,2,FALSE))*C235)</f>
        <v/>
      </c>
      <c r="AB235" s="53" t="str">
        <f>IF(OR(C235=""),"",(SUM(G235,K235,O235)*VLOOKUP(U235,Gehaltsklassen!$B$34:$D$38,3,FALSE)))</f>
        <v/>
      </c>
      <c r="AC235" s="53" t="str">
        <f>IF(OR(C235=""),"",(SUM(G235,K235,O235)*VLOOKUP(U235,Gehaltsklassen!$B$34:$D$38,3,FALSE))*C235)</f>
        <v/>
      </c>
    </row>
    <row r="236" spans="1:29" ht="31.9" customHeight="1" x14ac:dyDescent="0.2">
      <c r="A236" s="74" t="str">
        <f>IF(C236="","",MAX($A$11:A235)+1)</f>
        <v/>
      </c>
      <c r="B236" s="75" t="str">
        <f>IF('N-Bedarf-SK §13a'!B234="","",'N-Bedarf-SK §13a'!B234)</f>
        <v/>
      </c>
      <c r="C236" s="49" t="str">
        <f>IF('N-Bedarf-SK §13a'!C234="","",'N-Bedarf-SK §13a'!C234)</f>
        <v/>
      </c>
      <c r="D236" s="88" t="str">
        <f>IF('N-Bedarf-SK §13a'!D234="","",'N-Bedarf-SK §13a'!D234)</f>
        <v/>
      </c>
      <c r="E236" s="49" t="str">
        <f>IF('N-Bedarf-SK §13a'!G234="","",'N-Bedarf-SK §13a'!G234)</f>
        <v/>
      </c>
      <c r="F236" s="50" t="str">
        <f>IF(OR(D236="Spargel 2. Standjahr",D236="Spargel 1. Standjahr"),78,IF(OR(D236="",D236="keine",E236=""),"",IF(D236="Wie Nbedarf",VLOOKUP('N-Bedarf SK'!D234,PSollSK,3,FALSE)*E236, VLOOKUP(D236,PSollSK,3,FALSE)*E236)))</f>
        <v/>
      </c>
      <c r="G236" s="50" t="str">
        <f>IF(OR(D236="",D236="keine",E236=""),"",IF(D236="Wie Nbedarf",VLOOKUP('N-Bedarf SK'!D234,PSollSK,4,FALSE)*E236, VLOOKUP(D236,PSollSK,4,FALSE)*E236))</f>
        <v/>
      </c>
      <c r="H236" s="88"/>
      <c r="I236" s="49"/>
      <c r="J236" s="50" t="str">
        <f t="shared" si="12"/>
        <v/>
      </c>
      <c r="K236" s="50" t="str">
        <f t="shared" si="14"/>
        <v/>
      </c>
      <c r="L236" s="88"/>
      <c r="M236" s="49"/>
      <c r="N236" s="50" t="str">
        <f t="shared" si="13"/>
        <v/>
      </c>
      <c r="O236" s="50" t="str">
        <f t="shared" si="15"/>
        <v/>
      </c>
      <c r="P236" s="51"/>
      <c r="Q236" s="78" t="s">
        <v>261</v>
      </c>
      <c r="R236" s="49"/>
      <c r="S236" s="32" t="str">
        <f>IF(R236="","C",INDEX(Gehaltsklassen!A$11:A$15,MATCH(R236,Gehaltsklassen!D$11:D$15,1),1))</f>
        <v>C</v>
      </c>
      <c r="T236" s="49"/>
      <c r="U236" s="32" t="str">
        <f>IF(T236="","C",IF(T236="","C",IF(Q236="I",INDEX(Gehaltsklassen!A$11:A$15,MATCH(T236,Gehaltsklassen!C$11:C$15,1),1),IF(Q236="II",INDEX(Gehaltsklassen!A$11:A$15,MATCH(T236,Gehaltsklassen!D$11:D$15,1),1),IF(Q236="III",INDEX(Gehaltsklassen!A$11:A$15,MATCH(T236,Gehaltsklassen!E$11:E$15,1),1),"Falsche Bodenart")))))</f>
        <v>C</v>
      </c>
      <c r="V236" s="52" t="str">
        <f>IF(OR(C236=""),"",SUM(F236,J236,N236)*VLOOKUP(S236,Gehaltsklassen!$B$34:$D$38,2,FALSE))</f>
        <v/>
      </c>
      <c r="W236" s="52" t="str">
        <f>IF(OR(C236=""),"",SUM(F236,J236,N236)*VLOOKUP(S236,Gehaltsklassen!$B$34:$D$38,2,FALSE)*C236)</f>
        <v/>
      </c>
      <c r="X236" s="52" t="str">
        <f>IF(OR(C236=""),"",SUM(F236,J236,N236)*VLOOKUP(S236,Gehaltsklassen!$B$34:$D$38,3,FALSE))</f>
        <v/>
      </c>
      <c r="Y236" s="52" t="str">
        <f>IF(OR(C236=""),"",SUM(F236,J236,N236)*VLOOKUP(S236,Gehaltsklassen!$B$34:$D$38,3,FALSE)*C236)</f>
        <v/>
      </c>
      <c r="Z236" s="54" t="str">
        <f>IF(OR(C236=""),"",(SUM(G236,K236,O236)*VLOOKUP(U236,Gehaltsklassen!$B$34:$D$38,2,FALSE)))</f>
        <v/>
      </c>
      <c r="AA236" s="54" t="str">
        <f>IF(OR(C236=""),"",(SUM(G236,K236,O236)*VLOOKUP(U236,Gehaltsklassen!$B$34:$D$38,2,FALSE))*C236)</f>
        <v/>
      </c>
      <c r="AB236" s="53" t="str">
        <f>IF(OR(C236=""),"",(SUM(G236,K236,O236)*VLOOKUP(U236,Gehaltsklassen!$B$34:$D$38,3,FALSE)))</f>
        <v/>
      </c>
      <c r="AC236" s="53" t="str">
        <f>IF(OR(C236=""),"",(SUM(G236,K236,O236)*VLOOKUP(U236,Gehaltsklassen!$B$34:$D$38,3,FALSE))*C236)</f>
        <v/>
      </c>
    </row>
    <row r="237" spans="1:29" ht="31.9" customHeight="1" x14ac:dyDescent="0.2">
      <c r="A237" s="74" t="str">
        <f>IF(C237="","",MAX($A$11:A236)+1)</f>
        <v/>
      </c>
      <c r="B237" s="75" t="str">
        <f>IF('N-Bedarf-SK §13a'!B235="","",'N-Bedarf-SK §13a'!B235)</f>
        <v/>
      </c>
      <c r="C237" s="49" t="str">
        <f>IF('N-Bedarf-SK §13a'!C235="","",'N-Bedarf-SK §13a'!C235)</f>
        <v/>
      </c>
      <c r="D237" s="88" t="str">
        <f>IF('N-Bedarf-SK §13a'!D235="","",'N-Bedarf-SK §13a'!D235)</f>
        <v/>
      </c>
      <c r="E237" s="49" t="str">
        <f>IF('N-Bedarf-SK §13a'!G235="","",'N-Bedarf-SK §13a'!G235)</f>
        <v/>
      </c>
      <c r="F237" s="50" t="str">
        <f>IF(OR(D237="Spargel 2. Standjahr",D237="Spargel 1. Standjahr"),78,IF(OR(D237="",D237="keine",E237=""),"",IF(D237="Wie Nbedarf",VLOOKUP('N-Bedarf SK'!D235,PSollSK,3,FALSE)*E237, VLOOKUP(D237,PSollSK,3,FALSE)*E237)))</f>
        <v/>
      </c>
      <c r="G237" s="50" t="str">
        <f>IF(OR(D237="",D237="keine",E237=""),"",IF(D237="Wie Nbedarf",VLOOKUP('N-Bedarf SK'!D235,PSollSK,4,FALSE)*E237, VLOOKUP(D237,PSollSK,4,FALSE)*E237))</f>
        <v/>
      </c>
      <c r="H237" s="88"/>
      <c r="I237" s="49"/>
      <c r="J237" s="50" t="str">
        <f t="shared" si="12"/>
        <v/>
      </c>
      <c r="K237" s="50" t="str">
        <f t="shared" si="14"/>
        <v/>
      </c>
      <c r="L237" s="88"/>
      <c r="M237" s="49"/>
      <c r="N237" s="50" t="str">
        <f t="shared" si="13"/>
        <v/>
      </c>
      <c r="O237" s="50" t="str">
        <f t="shared" si="15"/>
        <v/>
      </c>
      <c r="P237" s="51"/>
      <c r="Q237" s="78" t="s">
        <v>261</v>
      </c>
      <c r="R237" s="49"/>
      <c r="S237" s="32" t="str">
        <f>IF(R237="","C",INDEX(Gehaltsklassen!A$11:A$15,MATCH(R237,Gehaltsklassen!D$11:D$15,1),1))</f>
        <v>C</v>
      </c>
      <c r="T237" s="49"/>
      <c r="U237" s="32" t="str">
        <f>IF(T237="","C",IF(T237="","C",IF(Q237="I",INDEX(Gehaltsklassen!A$11:A$15,MATCH(T237,Gehaltsklassen!C$11:C$15,1),1),IF(Q237="II",INDEX(Gehaltsklassen!A$11:A$15,MATCH(T237,Gehaltsklassen!D$11:D$15,1),1),IF(Q237="III",INDEX(Gehaltsklassen!A$11:A$15,MATCH(T237,Gehaltsklassen!E$11:E$15,1),1),"Falsche Bodenart")))))</f>
        <v>C</v>
      </c>
      <c r="V237" s="52" t="str">
        <f>IF(OR(C237=""),"",SUM(F237,J237,N237)*VLOOKUP(S237,Gehaltsklassen!$B$34:$D$38,2,FALSE))</f>
        <v/>
      </c>
      <c r="W237" s="52" t="str">
        <f>IF(OR(C237=""),"",SUM(F237,J237,N237)*VLOOKUP(S237,Gehaltsklassen!$B$34:$D$38,2,FALSE)*C237)</f>
        <v/>
      </c>
      <c r="X237" s="52" t="str">
        <f>IF(OR(C237=""),"",SUM(F237,J237,N237)*VLOOKUP(S237,Gehaltsklassen!$B$34:$D$38,3,FALSE))</f>
        <v/>
      </c>
      <c r="Y237" s="52" t="str">
        <f>IF(OR(C237=""),"",SUM(F237,J237,N237)*VLOOKUP(S237,Gehaltsklassen!$B$34:$D$38,3,FALSE)*C237)</f>
        <v/>
      </c>
      <c r="Z237" s="54" t="str">
        <f>IF(OR(C237=""),"",(SUM(G237,K237,O237)*VLOOKUP(U237,Gehaltsklassen!$B$34:$D$38,2,FALSE)))</f>
        <v/>
      </c>
      <c r="AA237" s="54" t="str">
        <f>IF(OR(C237=""),"",(SUM(G237,K237,O237)*VLOOKUP(U237,Gehaltsklassen!$B$34:$D$38,2,FALSE))*C237)</f>
        <v/>
      </c>
      <c r="AB237" s="53" t="str">
        <f>IF(OR(C237=""),"",(SUM(G237,K237,O237)*VLOOKUP(U237,Gehaltsklassen!$B$34:$D$38,3,FALSE)))</f>
        <v/>
      </c>
      <c r="AC237" s="53" t="str">
        <f>IF(OR(C237=""),"",(SUM(G237,K237,O237)*VLOOKUP(U237,Gehaltsklassen!$B$34:$D$38,3,FALSE))*C237)</f>
        <v/>
      </c>
    </row>
    <row r="238" spans="1:29" ht="31.9" customHeight="1" x14ac:dyDescent="0.2">
      <c r="A238" s="74" t="str">
        <f>IF(C238="","",MAX($A$11:A237)+1)</f>
        <v/>
      </c>
      <c r="B238" s="75" t="str">
        <f>IF('N-Bedarf-SK §13a'!B236="","",'N-Bedarf-SK §13a'!B236)</f>
        <v/>
      </c>
      <c r="C238" s="49" t="str">
        <f>IF('N-Bedarf-SK §13a'!C236="","",'N-Bedarf-SK §13a'!C236)</f>
        <v/>
      </c>
      <c r="D238" s="88" t="str">
        <f>IF('N-Bedarf-SK §13a'!D236="","",'N-Bedarf-SK §13a'!D236)</f>
        <v/>
      </c>
      <c r="E238" s="49" t="str">
        <f>IF('N-Bedarf-SK §13a'!G236="","",'N-Bedarf-SK §13a'!G236)</f>
        <v/>
      </c>
      <c r="F238" s="50" t="str">
        <f>IF(OR(D238="Spargel 2. Standjahr",D238="Spargel 1. Standjahr"),78,IF(OR(D238="",D238="keine",E238=""),"",IF(D238="Wie Nbedarf",VLOOKUP('N-Bedarf SK'!D236,PSollSK,3,FALSE)*E238, VLOOKUP(D238,PSollSK,3,FALSE)*E238)))</f>
        <v/>
      </c>
      <c r="G238" s="50" t="str">
        <f>IF(OR(D238="",D238="keine",E238=""),"",IF(D238="Wie Nbedarf",VLOOKUP('N-Bedarf SK'!D236,PSollSK,4,FALSE)*E238, VLOOKUP(D238,PSollSK,4,FALSE)*E238))</f>
        <v/>
      </c>
      <c r="H238" s="88"/>
      <c r="I238" s="49"/>
      <c r="J238" s="50" t="str">
        <f t="shared" si="12"/>
        <v/>
      </c>
      <c r="K238" s="50" t="str">
        <f t="shared" si="14"/>
        <v/>
      </c>
      <c r="L238" s="88"/>
      <c r="M238" s="49"/>
      <c r="N238" s="50" t="str">
        <f t="shared" si="13"/>
        <v/>
      </c>
      <c r="O238" s="50" t="str">
        <f t="shared" si="15"/>
        <v/>
      </c>
      <c r="P238" s="51"/>
      <c r="Q238" s="78" t="s">
        <v>261</v>
      </c>
      <c r="R238" s="49"/>
      <c r="S238" s="32" t="str">
        <f>IF(R238="","C",INDEX(Gehaltsklassen!A$11:A$15,MATCH(R238,Gehaltsklassen!D$11:D$15,1),1))</f>
        <v>C</v>
      </c>
      <c r="T238" s="49"/>
      <c r="U238" s="32" t="str">
        <f>IF(T238="","C",IF(T238="","C",IF(Q238="I",INDEX(Gehaltsklassen!A$11:A$15,MATCH(T238,Gehaltsklassen!C$11:C$15,1),1),IF(Q238="II",INDEX(Gehaltsklassen!A$11:A$15,MATCH(T238,Gehaltsklassen!D$11:D$15,1),1),IF(Q238="III",INDEX(Gehaltsklassen!A$11:A$15,MATCH(T238,Gehaltsklassen!E$11:E$15,1),1),"Falsche Bodenart")))))</f>
        <v>C</v>
      </c>
      <c r="V238" s="52" t="str">
        <f>IF(OR(C238=""),"",SUM(F238,J238,N238)*VLOOKUP(S238,Gehaltsklassen!$B$34:$D$38,2,FALSE))</f>
        <v/>
      </c>
      <c r="W238" s="52" t="str">
        <f>IF(OR(C238=""),"",SUM(F238,J238,N238)*VLOOKUP(S238,Gehaltsklassen!$B$34:$D$38,2,FALSE)*C238)</f>
        <v/>
      </c>
      <c r="X238" s="52" t="str">
        <f>IF(OR(C238=""),"",SUM(F238,J238,N238)*VLOOKUP(S238,Gehaltsklassen!$B$34:$D$38,3,FALSE))</f>
        <v/>
      </c>
      <c r="Y238" s="52" t="str">
        <f>IF(OR(C238=""),"",SUM(F238,J238,N238)*VLOOKUP(S238,Gehaltsklassen!$B$34:$D$38,3,FALSE)*C238)</f>
        <v/>
      </c>
      <c r="Z238" s="54" t="str">
        <f>IF(OR(C238=""),"",(SUM(G238,K238,O238)*VLOOKUP(U238,Gehaltsklassen!$B$34:$D$38,2,FALSE)))</f>
        <v/>
      </c>
      <c r="AA238" s="54" t="str">
        <f>IF(OR(C238=""),"",(SUM(G238,K238,O238)*VLOOKUP(U238,Gehaltsklassen!$B$34:$D$38,2,FALSE))*C238)</f>
        <v/>
      </c>
      <c r="AB238" s="53" t="str">
        <f>IF(OR(C238=""),"",(SUM(G238,K238,O238)*VLOOKUP(U238,Gehaltsklassen!$B$34:$D$38,3,FALSE)))</f>
        <v/>
      </c>
      <c r="AC238" s="53" t="str">
        <f>IF(OR(C238=""),"",(SUM(G238,K238,O238)*VLOOKUP(U238,Gehaltsklassen!$B$34:$D$38,3,FALSE))*C238)</f>
        <v/>
      </c>
    </row>
    <row r="239" spans="1:29" ht="31.9" customHeight="1" x14ac:dyDescent="0.2">
      <c r="A239" s="74" t="str">
        <f>IF(C239="","",MAX($A$11:A238)+1)</f>
        <v/>
      </c>
      <c r="B239" s="75" t="str">
        <f>IF('N-Bedarf-SK §13a'!B237="","",'N-Bedarf-SK §13a'!B237)</f>
        <v/>
      </c>
      <c r="C239" s="49" t="str">
        <f>IF('N-Bedarf-SK §13a'!C237="","",'N-Bedarf-SK §13a'!C237)</f>
        <v/>
      </c>
      <c r="D239" s="88" t="str">
        <f>IF('N-Bedarf-SK §13a'!D237="","",'N-Bedarf-SK §13a'!D237)</f>
        <v/>
      </c>
      <c r="E239" s="49" t="str">
        <f>IF('N-Bedarf-SK §13a'!G237="","",'N-Bedarf-SK §13a'!G237)</f>
        <v/>
      </c>
      <c r="F239" s="50" t="str">
        <f>IF(OR(D239="Spargel 2. Standjahr",D239="Spargel 1. Standjahr"),78,IF(OR(D239="",D239="keine",E239=""),"",IF(D239="Wie Nbedarf",VLOOKUP('N-Bedarf SK'!D237,PSollSK,3,FALSE)*E239, VLOOKUP(D239,PSollSK,3,FALSE)*E239)))</f>
        <v/>
      </c>
      <c r="G239" s="50" t="str">
        <f>IF(OR(D239="",D239="keine",E239=""),"",IF(D239="Wie Nbedarf",VLOOKUP('N-Bedarf SK'!D237,PSollSK,4,FALSE)*E239, VLOOKUP(D239,PSollSK,4,FALSE)*E239))</f>
        <v/>
      </c>
      <c r="H239" s="88"/>
      <c r="I239" s="49"/>
      <c r="J239" s="50" t="str">
        <f t="shared" si="12"/>
        <v/>
      </c>
      <c r="K239" s="50" t="str">
        <f t="shared" si="14"/>
        <v/>
      </c>
      <c r="L239" s="88"/>
      <c r="M239" s="49"/>
      <c r="N239" s="50" t="str">
        <f t="shared" si="13"/>
        <v/>
      </c>
      <c r="O239" s="50" t="str">
        <f t="shared" si="15"/>
        <v/>
      </c>
      <c r="P239" s="51"/>
      <c r="Q239" s="78" t="s">
        <v>261</v>
      </c>
      <c r="R239" s="49"/>
      <c r="S239" s="32" t="str">
        <f>IF(R239="","C",INDEX(Gehaltsklassen!A$11:A$15,MATCH(R239,Gehaltsklassen!D$11:D$15,1),1))</f>
        <v>C</v>
      </c>
      <c r="T239" s="49"/>
      <c r="U239" s="32" t="str">
        <f>IF(T239="","C",IF(T239="","C",IF(Q239="I",INDEX(Gehaltsklassen!A$11:A$15,MATCH(T239,Gehaltsklassen!C$11:C$15,1),1),IF(Q239="II",INDEX(Gehaltsklassen!A$11:A$15,MATCH(T239,Gehaltsklassen!D$11:D$15,1),1),IF(Q239="III",INDEX(Gehaltsklassen!A$11:A$15,MATCH(T239,Gehaltsklassen!E$11:E$15,1),1),"Falsche Bodenart")))))</f>
        <v>C</v>
      </c>
      <c r="V239" s="52" t="str">
        <f>IF(OR(C239=""),"",SUM(F239,J239,N239)*VLOOKUP(S239,Gehaltsklassen!$B$34:$D$38,2,FALSE))</f>
        <v/>
      </c>
      <c r="W239" s="52" t="str">
        <f>IF(OR(C239=""),"",SUM(F239,J239,N239)*VLOOKUP(S239,Gehaltsklassen!$B$34:$D$38,2,FALSE)*C239)</f>
        <v/>
      </c>
      <c r="X239" s="52" t="str">
        <f>IF(OR(C239=""),"",SUM(F239,J239,N239)*VLOOKUP(S239,Gehaltsklassen!$B$34:$D$38,3,FALSE))</f>
        <v/>
      </c>
      <c r="Y239" s="52" t="str">
        <f>IF(OR(C239=""),"",SUM(F239,J239,N239)*VLOOKUP(S239,Gehaltsklassen!$B$34:$D$38,3,FALSE)*C239)</f>
        <v/>
      </c>
      <c r="Z239" s="54" t="str">
        <f>IF(OR(C239=""),"",(SUM(G239,K239,O239)*VLOOKUP(U239,Gehaltsklassen!$B$34:$D$38,2,FALSE)))</f>
        <v/>
      </c>
      <c r="AA239" s="54" t="str">
        <f>IF(OR(C239=""),"",(SUM(G239,K239,O239)*VLOOKUP(U239,Gehaltsklassen!$B$34:$D$38,2,FALSE))*C239)</f>
        <v/>
      </c>
      <c r="AB239" s="53" t="str">
        <f>IF(OR(C239=""),"",(SUM(G239,K239,O239)*VLOOKUP(U239,Gehaltsklassen!$B$34:$D$38,3,FALSE)))</f>
        <v/>
      </c>
      <c r="AC239" s="53" t="str">
        <f>IF(OR(C239=""),"",(SUM(G239,K239,O239)*VLOOKUP(U239,Gehaltsklassen!$B$34:$D$38,3,FALSE))*C239)</f>
        <v/>
      </c>
    </row>
    <row r="240" spans="1:29" ht="31.9" customHeight="1" x14ac:dyDescent="0.2">
      <c r="A240" s="74" t="str">
        <f>IF(C240="","",MAX($A$11:A239)+1)</f>
        <v/>
      </c>
      <c r="B240" s="75" t="str">
        <f>IF('N-Bedarf-SK §13a'!B238="","",'N-Bedarf-SK §13a'!B238)</f>
        <v/>
      </c>
      <c r="C240" s="49" t="str">
        <f>IF('N-Bedarf-SK §13a'!C238="","",'N-Bedarf-SK §13a'!C238)</f>
        <v/>
      </c>
      <c r="D240" s="88" t="str">
        <f>IF('N-Bedarf-SK §13a'!D238="","",'N-Bedarf-SK §13a'!D238)</f>
        <v/>
      </c>
      <c r="E240" s="49" t="str">
        <f>IF('N-Bedarf-SK §13a'!G238="","",'N-Bedarf-SK §13a'!G238)</f>
        <v/>
      </c>
      <c r="F240" s="50" t="str">
        <f>IF(OR(D240="Spargel 2. Standjahr",D240="Spargel 1. Standjahr"),78,IF(OR(D240="",D240="keine",E240=""),"",IF(D240="Wie Nbedarf",VLOOKUP('N-Bedarf SK'!D238,PSollSK,3,FALSE)*E240, VLOOKUP(D240,PSollSK,3,FALSE)*E240)))</f>
        <v/>
      </c>
      <c r="G240" s="50" t="str">
        <f>IF(OR(D240="",D240="keine",E240=""),"",IF(D240="Wie Nbedarf",VLOOKUP('N-Bedarf SK'!D238,PSollSK,4,FALSE)*E240, VLOOKUP(D240,PSollSK,4,FALSE)*E240))</f>
        <v/>
      </c>
      <c r="H240" s="88"/>
      <c r="I240" s="49"/>
      <c r="J240" s="50" t="str">
        <f t="shared" si="12"/>
        <v/>
      </c>
      <c r="K240" s="50" t="str">
        <f t="shared" si="14"/>
        <v/>
      </c>
      <c r="L240" s="88"/>
      <c r="M240" s="49"/>
      <c r="N240" s="50" t="str">
        <f t="shared" si="13"/>
        <v/>
      </c>
      <c r="O240" s="50" t="str">
        <f t="shared" si="15"/>
        <v/>
      </c>
      <c r="P240" s="51"/>
      <c r="Q240" s="78" t="s">
        <v>261</v>
      </c>
      <c r="R240" s="49"/>
      <c r="S240" s="32" t="str">
        <f>IF(R240="","C",INDEX(Gehaltsklassen!A$11:A$15,MATCH(R240,Gehaltsklassen!D$11:D$15,1),1))</f>
        <v>C</v>
      </c>
      <c r="T240" s="49"/>
      <c r="U240" s="32" t="str">
        <f>IF(T240="","C",IF(T240="","C",IF(Q240="I",INDEX(Gehaltsklassen!A$11:A$15,MATCH(T240,Gehaltsklassen!C$11:C$15,1),1),IF(Q240="II",INDEX(Gehaltsklassen!A$11:A$15,MATCH(T240,Gehaltsklassen!D$11:D$15,1),1),IF(Q240="III",INDEX(Gehaltsklassen!A$11:A$15,MATCH(T240,Gehaltsklassen!E$11:E$15,1),1),"Falsche Bodenart")))))</f>
        <v>C</v>
      </c>
      <c r="V240" s="52" t="str">
        <f>IF(OR(C240=""),"",SUM(F240,J240,N240)*VLOOKUP(S240,Gehaltsklassen!$B$34:$D$38,2,FALSE))</f>
        <v/>
      </c>
      <c r="W240" s="52" t="str">
        <f>IF(OR(C240=""),"",SUM(F240,J240,N240)*VLOOKUP(S240,Gehaltsklassen!$B$34:$D$38,2,FALSE)*C240)</f>
        <v/>
      </c>
      <c r="X240" s="52" t="str">
        <f>IF(OR(C240=""),"",SUM(F240,J240,N240)*VLOOKUP(S240,Gehaltsklassen!$B$34:$D$38,3,FALSE))</f>
        <v/>
      </c>
      <c r="Y240" s="52" t="str">
        <f>IF(OR(C240=""),"",SUM(F240,J240,N240)*VLOOKUP(S240,Gehaltsklassen!$B$34:$D$38,3,FALSE)*C240)</f>
        <v/>
      </c>
      <c r="Z240" s="54" t="str">
        <f>IF(OR(C240=""),"",(SUM(G240,K240,O240)*VLOOKUP(U240,Gehaltsklassen!$B$34:$D$38,2,FALSE)))</f>
        <v/>
      </c>
      <c r="AA240" s="54" t="str">
        <f>IF(OR(C240=""),"",(SUM(G240,K240,O240)*VLOOKUP(U240,Gehaltsklassen!$B$34:$D$38,2,FALSE))*C240)</f>
        <v/>
      </c>
      <c r="AB240" s="53" t="str">
        <f>IF(OR(C240=""),"",(SUM(G240,K240,O240)*VLOOKUP(U240,Gehaltsklassen!$B$34:$D$38,3,FALSE)))</f>
        <v/>
      </c>
      <c r="AC240" s="53" t="str">
        <f>IF(OR(C240=""),"",(SUM(G240,K240,O240)*VLOOKUP(U240,Gehaltsklassen!$B$34:$D$38,3,FALSE))*C240)</f>
        <v/>
      </c>
    </row>
    <row r="241" spans="1:29" ht="31.9" customHeight="1" x14ac:dyDescent="0.2">
      <c r="A241" s="74" t="str">
        <f>IF(C241="","",MAX($A$11:A240)+1)</f>
        <v/>
      </c>
      <c r="B241" s="75" t="str">
        <f>IF('N-Bedarf-SK §13a'!B239="","",'N-Bedarf-SK §13a'!B239)</f>
        <v/>
      </c>
      <c r="C241" s="49" t="str">
        <f>IF('N-Bedarf-SK §13a'!C239="","",'N-Bedarf-SK §13a'!C239)</f>
        <v/>
      </c>
      <c r="D241" s="88" t="str">
        <f>IF('N-Bedarf-SK §13a'!D239="","",'N-Bedarf-SK §13a'!D239)</f>
        <v/>
      </c>
      <c r="E241" s="49" t="str">
        <f>IF('N-Bedarf-SK §13a'!G239="","",'N-Bedarf-SK §13a'!G239)</f>
        <v/>
      </c>
      <c r="F241" s="50" t="str">
        <f>IF(OR(D241="Spargel 2. Standjahr",D241="Spargel 1. Standjahr"),78,IF(OR(D241="",D241="keine",E241=""),"",IF(D241="Wie Nbedarf",VLOOKUP('N-Bedarf SK'!D239,PSollSK,3,FALSE)*E241, VLOOKUP(D241,PSollSK,3,FALSE)*E241)))</f>
        <v/>
      </c>
      <c r="G241" s="50" t="str">
        <f>IF(OR(D241="",D241="keine",E241=""),"",IF(D241="Wie Nbedarf",VLOOKUP('N-Bedarf SK'!D239,PSollSK,4,FALSE)*E241, VLOOKUP(D241,PSollSK,4,FALSE)*E241))</f>
        <v/>
      </c>
      <c r="H241" s="88"/>
      <c r="I241" s="49"/>
      <c r="J241" s="50" t="str">
        <f t="shared" si="12"/>
        <v/>
      </c>
      <c r="K241" s="50" t="str">
        <f t="shared" si="14"/>
        <v/>
      </c>
      <c r="L241" s="88"/>
      <c r="M241" s="49"/>
      <c r="N241" s="50" t="str">
        <f t="shared" si="13"/>
        <v/>
      </c>
      <c r="O241" s="50" t="str">
        <f t="shared" si="15"/>
        <v/>
      </c>
      <c r="P241" s="51"/>
      <c r="Q241" s="78" t="s">
        <v>261</v>
      </c>
      <c r="R241" s="49"/>
      <c r="S241" s="32" t="str">
        <f>IF(R241="","C",INDEX(Gehaltsklassen!A$11:A$15,MATCH(R241,Gehaltsklassen!D$11:D$15,1),1))</f>
        <v>C</v>
      </c>
      <c r="T241" s="49"/>
      <c r="U241" s="32" t="str">
        <f>IF(T241="","C",IF(T241="","C",IF(Q241="I",INDEX(Gehaltsklassen!A$11:A$15,MATCH(T241,Gehaltsklassen!C$11:C$15,1),1),IF(Q241="II",INDEX(Gehaltsklassen!A$11:A$15,MATCH(T241,Gehaltsklassen!D$11:D$15,1),1),IF(Q241="III",INDEX(Gehaltsklassen!A$11:A$15,MATCH(T241,Gehaltsklassen!E$11:E$15,1),1),"Falsche Bodenart")))))</f>
        <v>C</v>
      </c>
      <c r="V241" s="52" t="str">
        <f>IF(OR(C241=""),"",SUM(F241,J241,N241)*VLOOKUP(S241,Gehaltsklassen!$B$34:$D$38,2,FALSE))</f>
        <v/>
      </c>
      <c r="W241" s="52" t="str">
        <f>IF(OR(C241=""),"",SUM(F241,J241,N241)*VLOOKUP(S241,Gehaltsklassen!$B$34:$D$38,2,FALSE)*C241)</f>
        <v/>
      </c>
      <c r="X241" s="52" t="str">
        <f>IF(OR(C241=""),"",SUM(F241,J241,N241)*VLOOKUP(S241,Gehaltsklassen!$B$34:$D$38,3,FALSE))</f>
        <v/>
      </c>
      <c r="Y241" s="52" t="str">
        <f>IF(OR(C241=""),"",SUM(F241,J241,N241)*VLOOKUP(S241,Gehaltsklassen!$B$34:$D$38,3,FALSE)*C241)</f>
        <v/>
      </c>
      <c r="Z241" s="54" t="str">
        <f>IF(OR(C241=""),"",(SUM(G241,K241,O241)*VLOOKUP(U241,Gehaltsklassen!$B$34:$D$38,2,FALSE)))</f>
        <v/>
      </c>
      <c r="AA241" s="54" t="str">
        <f>IF(OR(C241=""),"",(SUM(G241,K241,O241)*VLOOKUP(U241,Gehaltsklassen!$B$34:$D$38,2,FALSE))*C241)</f>
        <v/>
      </c>
      <c r="AB241" s="53" t="str">
        <f>IF(OR(C241=""),"",(SUM(G241,K241,O241)*VLOOKUP(U241,Gehaltsklassen!$B$34:$D$38,3,FALSE)))</f>
        <v/>
      </c>
      <c r="AC241" s="53" t="str">
        <f>IF(OR(C241=""),"",(SUM(G241,K241,O241)*VLOOKUP(U241,Gehaltsklassen!$B$34:$D$38,3,FALSE))*C241)</f>
        <v/>
      </c>
    </row>
    <row r="242" spans="1:29" ht="31.9" customHeight="1" x14ac:dyDescent="0.2">
      <c r="A242" s="74" t="str">
        <f>IF(C242="","",MAX($A$11:A241)+1)</f>
        <v/>
      </c>
      <c r="B242" s="75" t="str">
        <f>IF('N-Bedarf-SK §13a'!B240="","",'N-Bedarf-SK §13a'!B240)</f>
        <v/>
      </c>
      <c r="C242" s="49" t="str">
        <f>IF('N-Bedarf-SK §13a'!C240="","",'N-Bedarf-SK §13a'!C240)</f>
        <v/>
      </c>
      <c r="D242" s="88" t="str">
        <f>IF('N-Bedarf-SK §13a'!D240="","",'N-Bedarf-SK §13a'!D240)</f>
        <v/>
      </c>
      <c r="E242" s="49" t="str">
        <f>IF('N-Bedarf-SK §13a'!G240="","",'N-Bedarf-SK §13a'!G240)</f>
        <v/>
      </c>
      <c r="F242" s="50" t="str">
        <f>IF(OR(D242="Spargel 2. Standjahr",D242="Spargel 1. Standjahr"),78,IF(OR(D242="",D242="keine",E242=""),"",IF(D242="Wie Nbedarf",VLOOKUP('N-Bedarf SK'!D240,PSollSK,3,FALSE)*E242, VLOOKUP(D242,PSollSK,3,FALSE)*E242)))</f>
        <v/>
      </c>
      <c r="G242" s="50" t="str">
        <f>IF(OR(D242="",D242="keine",E242=""),"",IF(D242="Wie Nbedarf",VLOOKUP('N-Bedarf SK'!D240,PSollSK,4,FALSE)*E242, VLOOKUP(D242,PSollSK,4,FALSE)*E242))</f>
        <v/>
      </c>
      <c r="H242" s="88"/>
      <c r="I242" s="49"/>
      <c r="J242" s="50" t="str">
        <f t="shared" si="12"/>
        <v/>
      </c>
      <c r="K242" s="50" t="str">
        <f t="shared" si="14"/>
        <v/>
      </c>
      <c r="L242" s="88"/>
      <c r="M242" s="49"/>
      <c r="N242" s="50" t="str">
        <f t="shared" si="13"/>
        <v/>
      </c>
      <c r="O242" s="50" t="str">
        <f t="shared" si="15"/>
        <v/>
      </c>
      <c r="P242" s="51"/>
      <c r="Q242" s="78" t="s">
        <v>261</v>
      </c>
      <c r="R242" s="49"/>
      <c r="S242" s="32" t="str">
        <f>IF(R242="","C",INDEX(Gehaltsklassen!A$11:A$15,MATCH(R242,Gehaltsklassen!D$11:D$15,1),1))</f>
        <v>C</v>
      </c>
      <c r="T242" s="49"/>
      <c r="U242" s="32" t="str">
        <f>IF(T242="","C",IF(T242="","C",IF(Q242="I",INDEX(Gehaltsklassen!A$11:A$15,MATCH(T242,Gehaltsklassen!C$11:C$15,1),1),IF(Q242="II",INDEX(Gehaltsklassen!A$11:A$15,MATCH(T242,Gehaltsklassen!D$11:D$15,1),1),IF(Q242="III",INDEX(Gehaltsklassen!A$11:A$15,MATCH(T242,Gehaltsklassen!E$11:E$15,1),1),"Falsche Bodenart")))))</f>
        <v>C</v>
      </c>
      <c r="V242" s="52" t="str">
        <f>IF(OR(C242=""),"",SUM(F242,J242,N242)*VLOOKUP(S242,Gehaltsklassen!$B$34:$D$38,2,FALSE))</f>
        <v/>
      </c>
      <c r="W242" s="52" t="str">
        <f>IF(OR(C242=""),"",SUM(F242,J242,N242)*VLOOKUP(S242,Gehaltsklassen!$B$34:$D$38,2,FALSE)*C242)</f>
        <v/>
      </c>
      <c r="X242" s="52" t="str">
        <f>IF(OR(C242=""),"",SUM(F242,J242,N242)*VLOOKUP(S242,Gehaltsklassen!$B$34:$D$38,3,FALSE))</f>
        <v/>
      </c>
      <c r="Y242" s="52" t="str">
        <f>IF(OR(C242=""),"",SUM(F242,J242,N242)*VLOOKUP(S242,Gehaltsklassen!$B$34:$D$38,3,FALSE)*C242)</f>
        <v/>
      </c>
      <c r="Z242" s="54" t="str">
        <f>IF(OR(C242=""),"",(SUM(G242,K242,O242)*VLOOKUP(U242,Gehaltsklassen!$B$34:$D$38,2,FALSE)))</f>
        <v/>
      </c>
      <c r="AA242" s="54" t="str">
        <f>IF(OR(C242=""),"",(SUM(G242,K242,O242)*VLOOKUP(U242,Gehaltsklassen!$B$34:$D$38,2,FALSE))*C242)</f>
        <v/>
      </c>
      <c r="AB242" s="53" t="str">
        <f>IF(OR(C242=""),"",(SUM(G242,K242,O242)*VLOOKUP(U242,Gehaltsklassen!$B$34:$D$38,3,FALSE)))</f>
        <v/>
      </c>
      <c r="AC242" s="53" t="str">
        <f>IF(OR(C242=""),"",(SUM(G242,K242,O242)*VLOOKUP(U242,Gehaltsklassen!$B$34:$D$38,3,FALSE))*C242)</f>
        <v/>
      </c>
    </row>
    <row r="243" spans="1:29" ht="31.9" customHeight="1" x14ac:dyDescent="0.2">
      <c r="A243" s="74" t="str">
        <f>IF(C243="","",MAX($A$11:A242)+1)</f>
        <v/>
      </c>
      <c r="B243" s="75" t="str">
        <f>IF('N-Bedarf-SK §13a'!B241="","",'N-Bedarf-SK §13a'!B241)</f>
        <v/>
      </c>
      <c r="C243" s="49" t="str">
        <f>IF('N-Bedarf-SK §13a'!C241="","",'N-Bedarf-SK §13a'!C241)</f>
        <v/>
      </c>
      <c r="D243" s="88" t="str">
        <f>IF('N-Bedarf-SK §13a'!D241="","",'N-Bedarf-SK §13a'!D241)</f>
        <v/>
      </c>
      <c r="E243" s="49" t="str">
        <f>IF('N-Bedarf-SK §13a'!G241="","",'N-Bedarf-SK §13a'!G241)</f>
        <v/>
      </c>
      <c r="F243" s="50" t="str">
        <f>IF(OR(D243="Spargel 2. Standjahr",D243="Spargel 1. Standjahr"),78,IF(OR(D243="",D243="keine",E243=""),"",IF(D243="Wie Nbedarf",VLOOKUP('N-Bedarf SK'!D241,PSollSK,3,FALSE)*E243, VLOOKUP(D243,PSollSK,3,FALSE)*E243)))</f>
        <v/>
      </c>
      <c r="G243" s="50" t="str">
        <f>IF(OR(D243="",D243="keine",E243=""),"",IF(D243="Wie Nbedarf",VLOOKUP('N-Bedarf SK'!D241,PSollSK,4,FALSE)*E243, VLOOKUP(D243,PSollSK,4,FALSE)*E243))</f>
        <v/>
      </c>
      <c r="H243" s="88"/>
      <c r="I243" s="49"/>
      <c r="J243" s="50" t="str">
        <f t="shared" si="12"/>
        <v/>
      </c>
      <c r="K243" s="50" t="str">
        <f t="shared" si="14"/>
        <v/>
      </c>
      <c r="L243" s="88"/>
      <c r="M243" s="49"/>
      <c r="N243" s="50" t="str">
        <f t="shared" si="13"/>
        <v/>
      </c>
      <c r="O243" s="50" t="str">
        <f t="shared" si="15"/>
        <v/>
      </c>
      <c r="P243" s="51"/>
      <c r="Q243" s="78" t="s">
        <v>261</v>
      </c>
      <c r="R243" s="49"/>
      <c r="S243" s="32" t="str">
        <f>IF(R243="","C",INDEX(Gehaltsklassen!A$11:A$15,MATCH(R243,Gehaltsklassen!D$11:D$15,1),1))</f>
        <v>C</v>
      </c>
      <c r="T243" s="49"/>
      <c r="U243" s="32" t="str">
        <f>IF(T243="","C",IF(T243="","C",IF(Q243="I",INDEX(Gehaltsklassen!A$11:A$15,MATCH(T243,Gehaltsklassen!C$11:C$15,1),1),IF(Q243="II",INDEX(Gehaltsklassen!A$11:A$15,MATCH(T243,Gehaltsklassen!D$11:D$15,1),1),IF(Q243="III",INDEX(Gehaltsklassen!A$11:A$15,MATCH(T243,Gehaltsklassen!E$11:E$15,1),1),"Falsche Bodenart")))))</f>
        <v>C</v>
      </c>
      <c r="V243" s="52" t="str">
        <f>IF(OR(C243=""),"",SUM(F243,J243,N243)*VLOOKUP(S243,Gehaltsklassen!$B$34:$D$38,2,FALSE))</f>
        <v/>
      </c>
      <c r="W243" s="52" t="str">
        <f>IF(OR(C243=""),"",SUM(F243,J243,N243)*VLOOKUP(S243,Gehaltsklassen!$B$34:$D$38,2,FALSE)*C243)</f>
        <v/>
      </c>
      <c r="X243" s="52" t="str">
        <f>IF(OR(C243=""),"",SUM(F243,J243,N243)*VLOOKUP(S243,Gehaltsklassen!$B$34:$D$38,3,FALSE))</f>
        <v/>
      </c>
      <c r="Y243" s="52" t="str">
        <f>IF(OR(C243=""),"",SUM(F243,J243,N243)*VLOOKUP(S243,Gehaltsklassen!$B$34:$D$38,3,FALSE)*C243)</f>
        <v/>
      </c>
      <c r="Z243" s="54" t="str">
        <f>IF(OR(C243=""),"",(SUM(G243,K243,O243)*VLOOKUP(U243,Gehaltsklassen!$B$34:$D$38,2,FALSE)))</f>
        <v/>
      </c>
      <c r="AA243" s="54" t="str">
        <f>IF(OR(C243=""),"",(SUM(G243,K243,O243)*VLOOKUP(U243,Gehaltsklassen!$B$34:$D$38,2,FALSE))*C243)</f>
        <v/>
      </c>
      <c r="AB243" s="53" t="str">
        <f>IF(OR(C243=""),"",(SUM(G243,K243,O243)*VLOOKUP(U243,Gehaltsklassen!$B$34:$D$38,3,FALSE)))</f>
        <v/>
      </c>
      <c r="AC243" s="53" t="str">
        <f>IF(OR(C243=""),"",(SUM(G243,K243,O243)*VLOOKUP(U243,Gehaltsklassen!$B$34:$D$38,3,FALSE))*C243)</f>
        <v/>
      </c>
    </row>
    <row r="244" spans="1:29" ht="31.9" customHeight="1" x14ac:dyDescent="0.2">
      <c r="A244" s="74" t="str">
        <f>IF(C244="","",MAX($A$11:A243)+1)</f>
        <v/>
      </c>
      <c r="B244" s="75" t="str">
        <f>IF('N-Bedarf-SK §13a'!B242="","",'N-Bedarf-SK §13a'!B242)</f>
        <v/>
      </c>
      <c r="C244" s="49" t="str">
        <f>IF('N-Bedarf-SK §13a'!C242="","",'N-Bedarf-SK §13a'!C242)</f>
        <v/>
      </c>
      <c r="D244" s="88" t="str">
        <f>IF('N-Bedarf-SK §13a'!D242="","",'N-Bedarf-SK §13a'!D242)</f>
        <v/>
      </c>
      <c r="E244" s="49" t="str">
        <f>IF('N-Bedarf-SK §13a'!G242="","",'N-Bedarf-SK §13a'!G242)</f>
        <v/>
      </c>
      <c r="F244" s="50" t="str">
        <f>IF(OR(D244="Spargel 2. Standjahr",D244="Spargel 1. Standjahr"),78,IF(OR(D244="",D244="keine",E244=""),"",IF(D244="Wie Nbedarf",VLOOKUP('N-Bedarf SK'!D242,PSollSK,3,FALSE)*E244, VLOOKUP(D244,PSollSK,3,FALSE)*E244)))</f>
        <v/>
      </c>
      <c r="G244" s="50" t="str">
        <f>IF(OR(D244="",D244="keine",E244=""),"",IF(D244="Wie Nbedarf",VLOOKUP('N-Bedarf SK'!D242,PSollSK,4,FALSE)*E244, VLOOKUP(D244,PSollSK,4,FALSE)*E244))</f>
        <v/>
      </c>
      <c r="H244" s="88"/>
      <c r="I244" s="49"/>
      <c r="J244" s="50" t="str">
        <f t="shared" si="12"/>
        <v/>
      </c>
      <c r="K244" s="50" t="str">
        <f t="shared" si="14"/>
        <v/>
      </c>
      <c r="L244" s="88"/>
      <c r="M244" s="49"/>
      <c r="N244" s="50" t="str">
        <f t="shared" si="13"/>
        <v/>
      </c>
      <c r="O244" s="50" t="str">
        <f t="shared" si="15"/>
        <v/>
      </c>
      <c r="P244" s="51"/>
      <c r="Q244" s="78" t="s">
        <v>261</v>
      </c>
      <c r="R244" s="49"/>
      <c r="S244" s="32" t="str">
        <f>IF(R244="","C",INDEX(Gehaltsklassen!A$11:A$15,MATCH(R244,Gehaltsklassen!D$11:D$15,1),1))</f>
        <v>C</v>
      </c>
      <c r="T244" s="49"/>
      <c r="U244" s="32" t="str">
        <f>IF(T244="","C",IF(T244="","C",IF(Q244="I",INDEX(Gehaltsklassen!A$11:A$15,MATCH(T244,Gehaltsklassen!C$11:C$15,1),1),IF(Q244="II",INDEX(Gehaltsklassen!A$11:A$15,MATCH(T244,Gehaltsklassen!D$11:D$15,1),1),IF(Q244="III",INDEX(Gehaltsklassen!A$11:A$15,MATCH(T244,Gehaltsklassen!E$11:E$15,1),1),"Falsche Bodenart")))))</f>
        <v>C</v>
      </c>
      <c r="V244" s="52" t="str">
        <f>IF(OR(C244=""),"",SUM(F244,J244,N244)*VLOOKUP(S244,Gehaltsklassen!$B$34:$D$38,2,FALSE))</f>
        <v/>
      </c>
      <c r="W244" s="52" t="str">
        <f>IF(OR(C244=""),"",SUM(F244,J244,N244)*VLOOKUP(S244,Gehaltsklassen!$B$34:$D$38,2,FALSE)*C244)</f>
        <v/>
      </c>
      <c r="X244" s="52" t="str">
        <f>IF(OR(C244=""),"",SUM(F244,J244,N244)*VLOOKUP(S244,Gehaltsklassen!$B$34:$D$38,3,FALSE))</f>
        <v/>
      </c>
      <c r="Y244" s="52" t="str">
        <f>IF(OR(C244=""),"",SUM(F244,J244,N244)*VLOOKUP(S244,Gehaltsklassen!$B$34:$D$38,3,FALSE)*C244)</f>
        <v/>
      </c>
      <c r="Z244" s="54" t="str">
        <f>IF(OR(C244=""),"",(SUM(G244,K244,O244)*VLOOKUP(U244,Gehaltsklassen!$B$34:$D$38,2,FALSE)))</f>
        <v/>
      </c>
      <c r="AA244" s="54" t="str">
        <f>IF(OR(C244=""),"",(SUM(G244,K244,O244)*VLOOKUP(U244,Gehaltsklassen!$B$34:$D$38,2,FALSE))*C244)</f>
        <v/>
      </c>
      <c r="AB244" s="53" t="str">
        <f>IF(OR(C244=""),"",(SUM(G244,K244,O244)*VLOOKUP(U244,Gehaltsklassen!$B$34:$D$38,3,FALSE)))</f>
        <v/>
      </c>
      <c r="AC244" s="53" t="str">
        <f>IF(OR(C244=""),"",(SUM(G244,K244,O244)*VLOOKUP(U244,Gehaltsklassen!$B$34:$D$38,3,FALSE))*C244)</f>
        <v/>
      </c>
    </row>
    <row r="245" spans="1:29" ht="31.9" customHeight="1" x14ac:dyDescent="0.2">
      <c r="A245" s="74" t="str">
        <f>IF(C245="","",MAX($A$11:A244)+1)</f>
        <v/>
      </c>
      <c r="B245" s="75" t="str">
        <f>IF('N-Bedarf-SK §13a'!B243="","",'N-Bedarf-SK §13a'!B243)</f>
        <v/>
      </c>
      <c r="C245" s="49" t="str">
        <f>IF('N-Bedarf-SK §13a'!C243="","",'N-Bedarf-SK §13a'!C243)</f>
        <v/>
      </c>
      <c r="D245" s="88" t="str">
        <f>IF('N-Bedarf-SK §13a'!D243="","",'N-Bedarf-SK §13a'!D243)</f>
        <v/>
      </c>
      <c r="E245" s="49" t="str">
        <f>IF('N-Bedarf-SK §13a'!G243="","",'N-Bedarf-SK §13a'!G243)</f>
        <v/>
      </c>
      <c r="F245" s="50" t="str">
        <f>IF(OR(D245="Spargel 2. Standjahr",D245="Spargel 1. Standjahr"),78,IF(OR(D245="",D245="keine",E245=""),"",IF(D245="Wie Nbedarf",VLOOKUP('N-Bedarf SK'!D243,PSollSK,3,FALSE)*E245, VLOOKUP(D245,PSollSK,3,FALSE)*E245)))</f>
        <v/>
      </c>
      <c r="G245" s="50" t="str">
        <f>IF(OR(D245="",D245="keine",E245=""),"",IF(D245="Wie Nbedarf",VLOOKUP('N-Bedarf SK'!D243,PSollSK,4,FALSE)*E245, VLOOKUP(D245,PSollSK,4,FALSE)*E245))</f>
        <v/>
      </c>
      <c r="H245" s="88"/>
      <c r="I245" s="49"/>
      <c r="J245" s="50" t="str">
        <f t="shared" si="12"/>
        <v/>
      </c>
      <c r="K245" s="50" t="str">
        <f t="shared" si="14"/>
        <v/>
      </c>
      <c r="L245" s="88"/>
      <c r="M245" s="49"/>
      <c r="N245" s="50" t="str">
        <f t="shared" si="13"/>
        <v/>
      </c>
      <c r="O245" s="50" t="str">
        <f t="shared" si="15"/>
        <v/>
      </c>
      <c r="P245" s="51"/>
      <c r="Q245" s="78" t="s">
        <v>261</v>
      </c>
      <c r="R245" s="49"/>
      <c r="S245" s="32" t="str">
        <f>IF(R245="","C",INDEX(Gehaltsklassen!A$11:A$15,MATCH(R245,Gehaltsklassen!D$11:D$15,1),1))</f>
        <v>C</v>
      </c>
      <c r="T245" s="49"/>
      <c r="U245" s="32" t="str">
        <f>IF(T245="","C",IF(T245="","C",IF(Q245="I",INDEX(Gehaltsklassen!A$11:A$15,MATCH(T245,Gehaltsklassen!C$11:C$15,1),1),IF(Q245="II",INDEX(Gehaltsklassen!A$11:A$15,MATCH(T245,Gehaltsklassen!D$11:D$15,1),1),IF(Q245="III",INDEX(Gehaltsklassen!A$11:A$15,MATCH(T245,Gehaltsklassen!E$11:E$15,1),1),"Falsche Bodenart")))))</f>
        <v>C</v>
      </c>
      <c r="V245" s="52" t="str">
        <f>IF(OR(C245=""),"",SUM(F245,J245,N245)*VLOOKUP(S245,Gehaltsklassen!$B$34:$D$38,2,FALSE))</f>
        <v/>
      </c>
      <c r="W245" s="52" t="str">
        <f>IF(OR(C245=""),"",SUM(F245,J245,N245)*VLOOKUP(S245,Gehaltsklassen!$B$34:$D$38,2,FALSE)*C245)</f>
        <v/>
      </c>
      <c r="X245" s="52" t="str">
        <f>IF(OR(C245=""),"",SUM(F245,J245,N245)*VLOOKUP(S245,Gehaltsklassen!$B$34:$D$38,3,FALSE))</f>
        <v/>
      </c>
      <c r="Y245" s="52" t="str">
        <f>IF(OR(C245=""),"",SUM(F245,J245,N245)*VLOOKUP(S245,Gehaltsklassen!$B$34:$D$38,3,FALSE)*C245)</f>
        <v/>
      </c>
      <c r="Z245" s="54" t="str">
        <f>IF(OR(C245=""),"",(SUM(G245,K245,O245)*VLOOKUP(U245,Gehaltsklassen!$B$34:$D$38,2,FALSE)))</f>
        <v/>
      </c>
      <c r="AA245" s="54" t="str">
        <f>IF(OR(C245=""),"",(SUM(G245,K245,O245)*VLOOKUP(U245,Gehaltsklassen!$B$34:$D$38,2,FALSE))*C245)</f>
        <v/>
      </c>
      <c r="AB245" s="53" t="str">
        <f>IF(OR(C245=""),"",(SUM(G245,K245,O245)*VLOOKUP(U245,Gehaltsklassen!$B$34:$D$38,3,FALSE)))</f>
        <v/>
      </c>
      <c r="AC245" s="53" t="str">
        <f>IF(OR(C245=""),"",(SUM(G245,K245,O245)*VLOOKUP(U245,Gehaltsklassen!$B$34:$D$38,3,FALSE))*C245)</f>
        <v/>
      </c>
    </row>
    <row r="246" spans="1:29" ht="31.9" customHeight="1" x14ac:dyDescent="0.2">
      <c r="A246" s="74" t="str">
        <f>IF(C246="","",MAX($A$11:A245)+1)</f>
        <v/>
      </c>
      <c r="B246" s="75" t="str">
        <f>IF('N-Bedarf-SK §13a'!B244="","",'N-Bedarf-SK §13a'!B244)</f>
        <v/>
      </c>
      <c r="C246" s="49" t="str">
        <f>IF('N-Bedarf-SK §13a'!C244="","",'N-Bedarf-SK §13a'!C244)</f>
        <v/>
      </c>
      <c r="D246" s="88" t="str">
        <f>IF('N-Bedarf-SK §13a'!D244="","",'N-Bedarf-SK §13a'!D244)</f>
        <v/>
      </c>
      <c r="E246" s="49" t="str">
        <f>IF('N-Bedarf-SK §13a'!G244="","",'N-Bedarf-SK §13a'!G244)</f>
        <v/>
      </c>
      <c r="F246" s="50" t="str">
        <f>IF(OR(D246="Spargel 2. Standjahr",D246="Spargel 1. Standjahr"),78,IF(OR(D246="",D246="keine",E246=""),"",IF(D246="Wie Nbedarf",VLOOKUP('N-Bedarf SK'!D244,PSollSK,3,FALSE)*E246, VLOOKUP(D246,PSollSK,3,FALSE)*E246)))</f>
        <v/>
      </c>
      <c r="G246" s="50" t="str">
        <f>IF(OR(D246="",D246="keine",E246=""),"",IF(D246="Wie Nbedarf",VLOOKUP('N-Bedarf SK'!D244,PSollSK,4,FALSE)*E246, VLOOKUP(D246,PSollSK,4,FALSE)*E246))</f>
        <v/>
      </c>
      <c r="H246" s="88"/>
      <c r="I246" s="49"/>
      <c r="J246" s="50" t="str">
        <f t="shared" si="12"/>
        <v/>
      </c>
      <c r="K246" s="50" t="str">
        <f t="shared" si="14"/>
        <v/>
      </c>
      <c r="L246" s="88"/>
      <c r="M246" s="49"/>
      <c r="N246" s="50" t="str">
        <f t="shared" si="13"/>
        <v/>
      </c>
      <c r="O246" s="50" t="str">
        <f t="shared" si="15"/>
        <v/>
      </c>
      <c r="P246" s="51"/>
      <c r="Q246" s="78" t="s">
        <v>261</v>
      </c>
      <c r="R246" s="49"/>
      <c r="S246" s="32" t="str">
        <f>IF(R246="","C",INDEX(Gehaltsklassen!A$11:A$15,MATCH(R246,Gehaltsklassen!D$11:D$15,1),1))</f>
        <v>C</v>
      </c>
      <c r="T246" s="49"/>
      <c r="U246" s="32" t="str">
        <f>IF(T246="","C",IF(T246="","C",IF(Q246="I",INDEX(Gehaltsklassen!A$11:A$15,MATCH(T246,Gehaltsklassen!C$11:C$15,1),1),IF(Q246="II",INDEX(Gehaltsklassen!A$11:A$15,MATCH(T246,Gehaltsklassen!D$11:D$15,1),1),IF(Q246="III",INDEX(Gehaltsklassen!A$11:A$15,MATCH(T246,Gehaltsklassen!E$11:E$15,1),1),"Falsche Bodenart")))))</f>
        <v>C</v>
      </c>
      <c r="V246" s="52" t="str">
        <f>IF(OR(C246=""),"",SUM(F246,J246,N246)*VLOOKUP(S246,Gehaltsklassen!$B$34:$D$38,2,FALSE))</f>
        <v/>
      </c>
      <c r="W246" s="52" t="str">
        <f>IF(OR(C246=""),"",SUM(F246,J246,N246)*VLOOKUP(S246,Gehaltsklassen!$B$34:$D$38,2,FALSE)*C246)</f>
        <v/>
      </c>
      <c r="X246" s="52" t="str">
        <f>IF(OR(C246=""),"",SUM(F246,J246,N246)*VLOOKUP(S246,Gehaltsklassen!$B$34:$D$38,3,FALSE))</f>
        <v/>
      </c>
      <c r="Y246" s="52" t="str">
        <f>IF(OR(C246=""),"",SUM(F246,J246,N246)*VLOOKUP(S246,Gehaltsklassen!$B$34:$D$38,3,FALSE)*C246)</f>
        <v/>
      </c>
      <c r="Z246" s="54" t="str">
        <f>IF(OR(C246=""),"",(SUM(G246,K246,O246)*VLOOKUP(U246,Gehaltsklassen!$B$34:$D$38,2,FALSE)))</f>
        <v/>
      </c>
      <c r="AA246" s="54" t="str">
        <f>IF(OR(C246=""),"",(SUM(G246,K246,O246)*VLOOKUP(U246,Gehaltsklassen!$B$34:$D$38,2,FALSE))*C246)</f>
        <v/>
      </c>
      <c r="AB246" s="53" t="str">
        <f>IF(OR(C246=""),"",(SUM(G246,K246,O246)*VLOOKUP(U246,Gehaltsklassen!$B$34:$D$38,3,FALSE)))</f>
        <v/>
      </c>
      <c r="AC246" s="53" t="str">
        <f>IF(OR(C246=""),"",(SUM(G246,K246,O246)*VLOOKUP(U246,Gehaltsklassen!$B$34:$D$38,3,FALSE))*C246)</f>
        <v/>
      </c>
    </row>
    <row r="247" spans="1:29" ht="31.9" customHeight="1" x14ac:dyDescent="0.2">
      <c r="A247" s="74" t="str">
        <f>IF(C247="","",MAX($A$11:A246)+1)</f>
        <v/>
      </c>
      <c r="B247" s="75" t="str">
        <f>IF('N-Bedarf-SK §13a'!B245="","",'N-Bedarf-SK §13a'!B245)</f>
        <v/>
      </c>
      <c r="C247" s="49" t="str">
        <f>IF('N-Bedarf-SK §13a'!C245="","",'N-Bedarf-SK §13a'!C245)</f>
        <v/>
      </c>
      <c r="D247" s="88" t="str">
        <f>IF('N-Bedarf-SK §13a'!D245="","",'N-Bedarf-SK §13a'!D245)</f>
        <v/>
      </c>
      <c r="E247" s="49" t="str">
        <f>IF('N-Bedarf-SK §13a'!G245="","",'N-Bedarf-SK §13a'!G245)</f>
        <v/>
      </c>
      <c r="F247" s="50" t="str">
        <f>IF(OR(D247="Spargel 2. Standjahr",D247="Spargel 1. Standjahr"),78,IF(OR(D247="",D247="keine",E247=""),"",IF(D247="Wie Nbedarf",VLOOKUP('N-Bedarf SK'!D245,PSollSK,3,FALSE)*E247, VLOOKUP(D247,PSollSK,3,FALSE)*E247)))</f>
        <v/>
      </c>
      <c r="G247" s="50" t="str">
        <f>IF(OR(D247="",D247="keine",E247=""),"",IF(D247="Wie Nbedarf",VLOOKUP('N-Bedarf SK'!D245,PSollSK,4,FALSE)*E247, VLOOKUP(D247,PSollSK,4,FALSE)*E247))</f>
        <v/>
      </c>
      <c r="H247" s="88"/>
      <c r="I247" s="49"/>
      <c r="J247" s="50" t="str">
        <f t="shared" si="12"/>
        <v/>
      </c>
      <c r="K247" s="50" t="str">
        <f t="shared" si="14"/>
        <v/>
      </c>
      <c r="L247" s="88"/>
      <c r="M247" s="49"/>
      <c r="N247" s="50" t="str">
        <f t="shared" si="13"/>
        <v/>
      </c>
      <c r="O247" s="50" t="str">
        <f t="shared" si="15"/>
        <v/>
      </c>
      <c r="P247" s="51"/>
      <c r="Q247" s="78" t="s">
        <v>261</v>
      </c>
      <c r="R247" s="49"/>
      <c r="S247" s="32" t="str">
        <f>IF(R247="","C",INDEX(Gehaltsklassen!A$11:A$15,MATCH(R247,Gehaltsklassen!D$11:D$15,1),1))</f>
        <v>C</v>
      </c>
      <c r="T247" s="49"/>
      <c r="U247" s="32" t="str">
        <f>IF(T247="","C",IF(T247="","C",IF(Q247="I",INDEX(Gehaltsklassen!A$11:A$15,MATCH(T247,Gehaltsklassen!C$11:C$15,1),1),IF(Q247="II",INDEX(Gehaltsklassen!A$11:A$15,MATCH(T247,Gehaltsklassen!D$11:D$15,1),1),IF(Q247="III",INDEX(Gehaltsklassen!A$11:A$15,MATCH(T247,Gehaltsklassen!E$11:E$15,1),1),"Falsche Bodenart")))))</f>
        <v>C</v>
      </c>
      <c r="V247" s="52" t="str">
        <f>IF(OR(C247=""),"",SUM(F247,J247,N247)*VLOOKUP(S247,Gehaltsklassen!$B$34:$D$38,2,FALSE))</f>
        <v/>
      </c>
      <c r="W247" s="52" t="str">
        <f>IF(OR(C247=""),"",SUM(F247,J247,N247)*VLOOKUP(S247,Gehaltsklassen!$B$34:$D$38,2,FALSE)*C247)</f>
        <v/>
      </c>
      <c r="X247" s="52" t="str">
        <f>IF(OR(C247=""),"",SUM(F247,J247,N247)*VLOOKUP(S247,Gehaltsklassen!$B$34:$D$38,3,FALSE))</f>
        <v/>
      </c>
      <c r="Y247" s="52" t="str">
        <f>IF(OR(C247=""),"",SUM(F247,J247,N247)*VLOOKUP(S247,Gehaltsklassen!$B$34:$D$38,3,FALSE)*C247)</f>
        <v/>
      </c>
      <c r="Z247" s="54" t="str">
        <f>IF(OR(C247=""),"",(SUM(G247,K247,O247)*VLOOKUP(U247,Gehaltsklassen!$B$34:$D$38,2,FALSE)))</f>
        <v/>
      </c>
      <c r="AA247" s="54" t="str">
        <f>IF(OR(C247=""),"",(SUM(G247,K247,O247)*VLOOKUP(U247,Gehaltsklassen!$B$34:$D$38,2,FALSE))*C247)</f>
        <v/>
      </c>
      <c r="AB247" s="53" t="str">
        <f>IF(OR(C247=""),"",(SUM(G247,K247,O247)*VLOOKUP(U247,Gehaltsklassen!$B$34:$D$38,3,FALSE)))</f>
        <v/>
      </c>
      <c r="AC247" s="53" t="str">
        <f>IF(OR(C247=""),"",(SUM(G247,K247,O247)*VLOOKUP(U247,Gehaltsklassen!$B$34:$D$38,3,FALSE))*C247)</f>
        <v/>
      </c>
    </row>
    <row r="248" spans="1:29" ht="31.9" customHeight="1" x14ac:dyDescent="0.2">
      <c r="A248" s="74" t="str">
        <f>IF(C248="","",MAX($A$11:A247)+1)</f>
        <v/>
      </c>
      <c r="B248" s="75" t="str">
        <f>IF('N-Bedarf-SK §13a'!B246="","",'N-Bedarf-SK §13a'!B246)</f>
        <v/>
      </c>
      <c r="C248" s="49" t="str">
        <f>IF('N-Bedarf-SK §13a'!C246="","",'N-Bedarf-SK §13a'!C246)</f>
        <v/>
      </c>
      <c r="D248" s="88" t="str">
        <f>IF('N-Bedarf-SK §13a'!D246="","",'N-Bedarf-SK §13a'!D246)</f>
        <v/>
      </c>
      <c r="E248" s="49" t="str">
        <f>IF('N-Bedarf-SK §13a'!G246="","",'N-Bedarf-SK §13a'!G246)</f>
        <v/>
      </c>
      <c r="F248" s="50" t="str">
        <f>IF(OR(D248="Spargel 2. Standjahr",D248="Spargel 1. Standjahr"),78,IF(OR(D248="",D248="keine",E248=""),"",IF(D248="Wie Nbedarf",VLOOKUP('N-Bedarf SK'!D246,PSollSK,3,FALSE)*E248, VLOOKUP(D248,PSollSK,3,FALSE)*E248)))</f>
        <v/>
      </c>
      <c r="G248" s="50" t="str">
        <f>IF(OR(D248="",D248="keine",E248=""),"",IF(D248="Wie Nbedarf",VLOOKUP('N-Bedarf SK'!D246,PSollSK,4,FALSE)*E248, VLOOKUP(D248,PSollSK,4,FALSE)*E248))</f>
        <v/>
      </c>
      <c r="H248" s="88"/>
      <c r="I248" s="49"/>
      <c r="J248" s="50" t="str">
        <f t="shared" si="12"/>
        <v/>
      </c>
      <c r="K248" s="50" t="str">
        <f t="shared" si="14"/>
        <v/>
      </c>
      <c r="L248" s="88"/>
      <c r="M248" s="49"/>
      <c r="N248" s="50" t="str">
        <f t="shared" si="13"/>
        <v/>
      </c>
      <c r="O248" s="50" t="str">
        <f t="shared" si="15"/>
        <v/>
      </c>
      <c r="P248" s="51"/>
      <c r="Q248" s="78" t="s">
        <v>261</v>
      </c>
      <c r="R248" s="49"/>
      <c r="S248" s="32" t="str">
        <f>IF(R248="","C",INDEX(Gehaltsklassen!A$11:A$15,MATCH(R248,Gehaltsklassen!D$11:D$15,1),1))</f>
        <v>C</v>
      </c>
      <c r="T248" s="49"/>
      <c r="U248" s="32" t="str">
        <f>IF(T248="","C",IF(T248="","C",IF(Q248="I",INDEX(Gehaltsklassen!A$11:A$15,MATCH(T248,Gehaltsklassen!C$11:C$15,1),1),IF(Q248="II",INDEX(Gehaltsklassen!A$11:A$15,MATCH(T248,Gehaltsklassen!D$11:D$15,1),1),IF(Q248="III",INDEX(Gehaltsklassen!A$11:A$15,MATCH(T248,Gehaltsklassen!E$11:E$15,1),1),"Falsche Bodenart")))))</f>
        <v>C</v>
      </c>
      <c r="V248" s="52" t="str">
        <f>IF(OR(C248=""),"",SUM(F248,J248,N248)*VLOOKUP(S248,Gehaltsklassen!$B$34:$D$38,2,FALSE))</f>
        <v/>
      </c>
      <c r="W248" s="52" t="str">
        <f>IF(OR(C248=""),"",SUM(F248,J248,N248)*VLOOKUP(S248,Gehaltsklassen!$B$34:$D$38,2,FALSE)*C248)</f>
        <v/>
      </c>
      <c r="X248" s="52" t="str">
        <f>IF(OR(C248=""),"",SUM(F248,J248,N248)*VLOOKUP(S248,Gehaltsklassen!$B$34:$D$38,3,FALSE))</f>
        <v/>
      </c>
      <c r="Y248" s="52" t="str">
        <f>IF(OR(C248=""),"",SUM(F248,J248,N248)*VLOOKUP(S248,Gehaltsklassen!$B$34:$D$38,3,FALSE)*C248)</f>
        <v/>
      </c>
      <c r="Z248" s="54" t="str">
        <f>IF(OR(C248=""),"",(SUM(G248,K248,O248)*VLOOKUP(U248,Gehaltsklassen!$B$34:$D$38,2,FALSE)))</f>
        <v/>
      </c>
      <c r="AA248" s="54" t="str">
        <f>IF(OR(C248=""),"",(SUM(G248,K248,O248)*VLOOKUP(U248,Gehaltsklassen!$B$34:$D$38,2,FALSE))*C248)</f>
        <v/>
      </c>
      <c r="AB248" s="53" t="str">
        <f>IF(OR(C248=""),"",(SUM(G248,K248,O248)*VLOOKUP(U248,Gehaltsklassen!$B$34:$D$38,3,FALSE)))</f>
        <v/>
      </c>
      <c r="AC248" s="53" t="str">
        <f>IF(OR(C248=""),"",(SUM(G248,K248,O248)*VLOOKUP(U248,Gehaltsklassen!$B$34:$D$38,3,FALSE))*C248)</f>
        <v/>
      </c>
    </row>
    <row r="249" spans="1:29" ht="31.9" customHeight="1" x14ac:dyDescent="0.2">
      <c r="A249" s="74" t="str">
        <f>IF(C249="","",MAX($A$11:A248)+1)</f>
        <v/>
      </c>
      <c r="B249" s="75" t="str">
        <f>IF('N-Bedarf-SK §13a'!B247="","",'N-Bedarf-SK §13a'!B247)</f>
        <v/>
      </c>
      <c r="C249" s="49" t="str">
        <f>IF('N-Bedarf-SK §13a'!C247="","",'N-Bedarf-SK §13a'!C247)</f>
        <v/>
      </c>
      <c r="D249" s="88" t="str">
        <f>IF('N-Bedarf-SK §13a'!D247="","",'N-Bedarf-SK §13a'!D247)</f>
        <v/>
      </c>
      <c r="E249" s="49" t="str">
        <f>IF('N-Bedarf-SK §13a'!G247="","",'N-Bedarf-SK §13a'!G247)</f>
        <v/>
      </c>
      <c r="F249" s="50" t="str">
        <f>IF(OR(D249="Spargel 2. Standjahr",D249="Spargel 1. Standjahr"),78,IF(OR(D249="",D249="keine",E249=""),"",IF(D249="Wie Nbedarf",VLOOKUP('N-Bedarf SK'!D247,PSollSK,3,FALSE)*E249, VLOOKUP(D249,PSollSK,3,FALSE)*E249)))</f>
        <v/>
      </c>
      <c r="G249" s="50" t="str">
        <f>IF(OR(D249="",D249="keine",E249=""),"",IF(D249="Wie Nbedarf",VLOOKUP('N-Bedarf SK'!D247,PSollSK,4,FALSE)*E249, VLOOKUP(D249,PSollSK,4,FALSE)*E249))</f>
        <v/>
      </c>
      <c r="H249" s="88"/>
      <c r="I249" s="49"/>
      <c r="J249" s="50" t="str">
        <f t="shared" si="12"/>
        <v/>
      </c>
      <c r="K249" s="50" t="str">
        <f t="shared" si="14"/>
        <v/>
      </c>
      <c r="L249" s="88"/>
      <c r="M249" s="49"/>
      <c r="N249" s="50" t="str">
        <f t="shared" si="13"/>
        <v/>
      </c>
      <c r="O249" s="50" t="str">
        <f t="shared" si="15"/>
        <v/>
      </c>
      <c r="P249" s="51"/>
      <c r="Q249" s="78" t="s">
        <v>261</v>
      </c>
      <c r="R249" s="49"/>
      <c r="S249" s="32" t="str">
        <f>IF(R249="","C",INDEX(Gehaltsklassen!A$11:A$15,MATCH(R249,Gehaltsklassen!D$11:D$15,1),1))</f>
        <v>C</v>
      </c>
      <c r="T249" s="49"/>
      <c r="U249" s="32" t="str">
        <f>IF(T249="","C",IF(T249="","C",IF(Q249="I",INDEX(Gehaltsklassen!A$11:A$15,MATCH(T249,Gehaltsklassen!C$11:C$15,1),1),IF(Q249="II",INDEX(Gehaltsklassen!A$11:A$15,MATCH(T249,Gehaltsklassen!D$11:D$15,1),1),IF(Q249="III",INDEX(Gehaltsklassen!A$11:A$15,MATCH(T249,Gehaltsklassen!E$11:E$15,1),1),"Falsche Bodenart")))))</f>
        <v>C</v>
      </c>
      <c r="V249" s="52" t="str">
        <f>IF(OR(C249=""),"",SUM(F249,J249,N249)*VLOOKUP(S249,Gehaltsklassen!$B$34:$D$38,2,FALSE))</f>
        <v/>
      </c>
      <c r="W249" s="52" t="str">
        <f>IF(OR(C249=""),"",SUM(F249,J249,N249)*VLOOKUP(S249,Gehaltsklassen!$B$34:$D$38,2,FALSE)*C249)</f>
        <v/>
      </c>
      <c r="X249" s="52" t="str">
        <f>IF(OR(C249=""),"",SUM(F249,J249,N249)*VLOOKUP(S249,Gehaltsklassen!$B$34:$D$38,3,FALSE))</f>
        <v/>
      </c>
      <c r="Y249" s="52" t="str">
        <f>IF(OR(C249=""),"",SUM(F249,J249,N249)*VLOOKUP(S249,Gehaltsklassen!$B$34:$D$38,3,FALSE)*C249)</f>
        <v/>
      </c>
      <c r="Z249" s="54" t="str">
        <f>IF(OR(C249=""),"",(SUM(G249,K249,O249)*VLOOKUP(U249,Gehaltsklassen!$B$34:$D$38,2,FALSE)))</f>
        <v/>
      </c>
      <c r="AA249" s="54" t="str">
        <f>IF(OR(C249=""),"",(SUM(G249,K249,O249)*VLOOKUP(U249,Gehaltsklassen!$B$34:$D$38,2,FALSE))*C249)</f>
        <v/>
      </c>
      <c r="AB249" s="53" t="str">
        <f>IF(OR(C249=""),"",(SUM(G249,K249,O249)*VLOOKUP(U249,Gehaltsklassen!$B$34:$D$38,3,FALSE)))</f>
        <v/>
      </c>
      <c r="AC249" s="53" t="str">
        <f>IF(OR(C249=""),"",(SUM(G249,K249,O249)*VLOOKUP(U249,Gehaltsklassen!$B$34:$D$38,3,FALSE))*C249)</f>
        <v/>
      </c>
    </row>
    <row r="250" spans="1:29" ht="31.9" customHeight="1" x14ac:dyDescent="0.2">
      <c r="A250" s="74" t="str">
        <f>IF(C250="","",MAX($A$11:A249)+1)</f>
        <v/>
      </c>
      <c r="B250" s="75" t="str">
        <f>IF('N-Bedarf-SK §13a'!B248="","",'N-Bedarf-SK §13a'!B248)</f>
        <v/>
      </c>
      <c r="C250" s="49" t="str">
        <f>IF('N-Bedarf-SK §13a'!C248="","",'N-Bedarf-SK §13a'!C248)</f>
        <v/>
      </c>
      <c r="D250" s="88" t="str">
        <f>IF('N-Bedarf-SK §13a'!D248="","",'N-Bedarf-SK §13a'!D248)</f>
        <v/>
      </c>
      <c r="E250" s="49" t="str">
        <f>IF('N-Bedarf-SK §13a'!G248="","",'N-Bedarf-SK §13a'!G248)</f>
        <v/>
      </c>
      <c r="F250" s="50" t="str">
        <f>IF(OR(D250="Spargel 2. Standjahr",D250="Spargel 1. Standjahr"),78,IF(OR(D250="",D250="keine",E250=""),"",IF(D250="Wie Nbedarf",VLOOKUP('N-Bedarf SK'!D248,PSollSK,3,FALSE)*E250, VLOOKUP(D250,PSollSK,3,FALSE)*E250)))</f>
        <v/>
      </c>
      <c r="G250" s="50" t="str">
        <f>IF(OR(D250="",D250="keine",E250=""),"",IF(D250="Wie Nbedarf",VLOOKUP('N-Bedarf SK'!D248,PSollSK,4,FALSE)*E250, VLOOKUP(D250,PSollSK,4,FALSE)*E250))</f>
        <v/>
      </c>
      <c r="H250" s="88"/>
      <c r="I250" s="49"/>
      <c r="J250" s="50" t="str">
        <f t="shared" si="12"/>
        <v/>
      </c>
      <c r="K250" s="50" t="str">
        <f t="shared" si="14"/>
        <v/>
      </c>
      <c r="L250" s="88"/>
      <c r="M250" s="49"/>
      <c r="N250" s="50" t="str">
        <f t="shared" si="13"/>
        <v/>
      </c>
      <c r="O250" s="50" t="str">
        <f t="shared" si="15"/>
        <v/>
      </c>
      <c r="P250" s="51"/>
      <c r="Q250" s="78" t="s">
        <v>261</v>
      </c>
      <c r="R250" s="49"/>
      <c r="S250" s="32" t="str">
        <f>IF(R250="","C",INDEX(Gehaltsklassen!A$11:A$15,MATCH(R250,Gehaltsklassen!D$11:D$15,1),1))</f>
        <v>C</v>
      </c>
      <c r="T250" s="49"/>
      <c r="U250" s="32" t="str">
        <f>IF(T250="","C",IF(T250="","C",IF(Q250="I",INDEX(Gehaltsklassen!A$11:A$15,MATCH(T250,Gehaltsklassen!C$11:C$15,1),1),IF(Q250="II",INDEX(Gehaltsklassen!A$11:A$15,MATCH(T250,Gehaltsklassen!D$11:D$15,1),1),IF(Q250="III",INDEX(Gehaltsklassen!A$11:A$15,MATCH(T250,Gehaltsklassen!E$11:E$15,1),1),"Falsche Bodenart")))))</f>
        <v>C</v>
      </c>
      <c r="V250" s="52" t="str">
        <f>IF(OR(C250=""),"",SUM(F250,J250,N250)*VLOOKUP(S250,Gehaltsklassen!$B$34:$D$38,2,FALSE))</f>
        <v/>
      </c>
      <c r="W250" s="52" t="str">
        <f>IF(OR(C250=""),"",SUM(F250,J250,N250)*VLOOKUP(S250,Gehaltsklassen!$B$34:$D$38,2,FALSE)*C250)</f>
        <v/>
      </c>
      <c r="X250" s="52" t="str">
        <f>IF(OR(C250=""),"",SUM(F250,J250,N250)*VLOOKUP(S250,Gehaltsklassen!$B$34:$D$38,3,FALSE))</f>
        <v/>
      </c>
      <c r="Y250" s="52" t="str">
        <f>IF(OR(C250=""),"",SUM(F250,J250,N250)*VLOOKUP(S250,Gehaltsklassen!$B$34:$D$38,3,FALSE)*C250)</f>
        <v/>
      </c>
      <c r="Z250" s="54" t="str">
        <f>IF(OR(C250=""),"",(SUM(G250,K250,O250)*VLOOKUP(U250,Gehaltsklassen!$B$34:$D$38,2,FALSE)))</f>
        <v/>
      </c>
      <c r="AA250" s="54" t="str">
        <f>IF(OR(C250=""),"",(SUM(G250,K250,O250)*VLOOKUP(U250,Gehaltsklassen!$B$34:$D$38,2,FALSE))*C250)</f>
        <v/>
      </c>
      <c r="AB250" s="53" t="str">
        <f>IF(OR(C250=""),"",(SUM(G250,K250,O250)*VLOOKUP(U250,Gehaltsklassen!$B$34:$D$38,3,FALSE)))</f>
        <v/>
      </c>
      <c r="AC250" s="53" t="str">
        <f>IF(OR(C250=""),"",(SUM(G250,K250,O250)*VLOOKUP(U250,Gehaltsklassen!$B$34:$D$38,3,FALSE))*C250)</f>
        <v/>
      </c>
    </row>
    <row r="251" spans="1:29" ht="31.9" customHeight="1" x14ac:dyDescent="0.2">
      <c r="A251" s="74" t="str">
        <f>IF(C251="","",MAX($A$11:A250)+1)</f>
        <v/>
      </c>
      <c r="B251" s="75" t="str">
        <f>IF('N-Bedarf-SK §13a'!B249="","",'N-Bedarf-SK §13a'!B249)</f>
        <v/>
      </c>
      <c r="C251" s="49" t="str">
        <f>IF('N-Bedarf-SK §13a'!C249="","",'N-Bedarf-SK §13a'!C249)</f>
        <v/>
      </c>
      <c r="D251" s="88" t="str">
        <f>IF('N-Bedarf-SK §13a'!D249="","",'N-Bedarf-SK §13a'!D249)</f>
        <v/>
      </c>
      <c r="E251" s="49" t="str">
        <f>IF('N-Bedarf-SK §13a'!G249="","",'N-Bedarf-SK §13a'!G249)</f>
        <v/>
      </c>
      <c r="F251" s="50" t="str">
        <f>IF(OR(D251="Spargel 2. Standjahr",D251="Spargel 1. Standjahr"),78,IF(OR(D251="",D251="keine",E251=""),"",IF(D251="Wie Nbedarf",VLOOKUP('N-Bedarf SK'!D249,PSollSK,3,FALSE)*E251, VLOOKUP(D251,PSollSK,3,FALSE)*E251)))</f>
        <v/>
      </c>
      <c r="G251" s="50" t="str">
        <f>IF(OR(D251="",D251="keine",E251=""),"",IF(D251="Wie Nbedarf",VLOOKUP('N-Bedarf SK'!D249,PSollSK,4,FALSE)*E251, VLOOKUP(D251,PSollSK,4,FALSE)*E251))</f>
        <v/>
      </c>
      <c r="H251" s="88"/>
      <c r="I251" s="49"/>
      <c r="J251" s="50" t="str">
        <f t="shared" si="12"/>
        <v/>
      </c>
      <c r="K251" s="50" t="str">
        <f t="shared" si="14"/>
        <v/>
      </c>
      <c r="L251" s="88"/>
      <c r="M251" s="49"/>
      <c r="N251" s="50" t="str">
        <f t="shared" si="13"/>
        <v/>
      </c>
      <c r="O251" s="50" t="str">
        <f t="shared" si="15"/>
        <v/>
      </c>
      <c r="P251" s="51"/>
      <c r="Q251" s="78" t="s">
        <v>261</v>
      </c>
      <c r="R251" s="49"/>
      <c r="S251" s="32" t="str">
        <f>IF(R251="","C",INDEX(Gehaltsklassen!A$11:A$15,MATCH(R251,Gehaltsklassen!D$11:D$15,1),1))</f>
        <v>C</v>
      </c>
      <c r="T251" s="49"/>
      <c r="U251" s="32" t="str">
        <f>IF(T251="","C",IF(T251="","C",IF(Q251="I",INDEX(Gehaltsklassen!A$11:A$15,MATCH(T251,Gehaltsklassen!C$11:C$15,1),1),IF(Q251="II",INDEX(Gehaltsklassen!A$11:A$15,MATCH(T251,Gehaltsklassen!D$11:D$15,1),1),IF(Q251="III",INDEX(Gehaltsklassen!A$11:A$15,MATCH(T251,Gehaltsklassen!E$11:E$15,1),1),"Falsche Bodenart")))))</f>
        <v>C</v>
      </c>
      <c r="V251" s="52" t="str">
        <f>IF(OR(C251=""),"",SUM(F251,J251,N251)*VLOOKUP(S251,Gehaltsklassen!$B$34:$D$38,2,FALSE))</f>
        <v/>
      </c>
      <c r="W251" s="52" t="str">
        <f>IF(OR(C251=""),"",SUM(F251,J251,N251)*VLOOKUP(S251,Gehaltsklassen!$B$34:$D$38,2,FALSE)*C251)</f>
        <v/>
      </c>
      <c r="X251" s="52" t="str">
        <f>IF(OR(C251=""),"",SUM(F251,J251,N251)*VLOOKUP(S251,Gehaltsklassen!$B$34:$D$38,3,FALSE))</f>
        <v/>
      </c>
      <c r="Y251" s="52" t="str">
        <f>IF(OR(C251=""),"",SUM(F251,J251,N251)*VLOOKUP(S251,Gehaltsklassen!$B$34:$D$38,3,FALSE)*C251)</f>
        <v/>
      </c>
      <c r="Z251" s="54" t="str">
        <f>IF(OR(C251=""),"",(SUM(G251,K251,O251)*VLOOKUP(U251,Gehaltsklassen!$B$34:$D$38,2,FALSE)))</f>
        <v/>
      </c>
      <c r="AA251" s="54" t="str">
        <f>IF(OR(C251=""),"",(SUM(G251,K251,O251)*VLOOKUP(U251,Gehaltsklassen!$B$34:$D$38,2,FALSE))*C251)</f>
        <v/>
      </c>
      <c r="AB251" s="53" t="str">
        <f>IF(OR(C251=""),"",(SUM(G251,K251,O251)*VLOOKUP(U251,Gehaltsklassen!$B$34:$D$38,3,FALSE)))</f>
        <v/>
      </c>
      <c r="AC251" s="53" t="str">
        <f>IF(OR(C251=""),"",(SUM(G251,K251,O251)*VLOOKUP(U251,Gehaltsklassen!$B$34:$D$38,3,FALSE))*C251)</f>
        <v/>
      </c>
    </row>
    <row r="252" spans="1:29" ht="31.9" customHeight="1" x14ac:dyDescent="0.2">
      <c r="A252" s="74" t="str">
        <f>IF(C252="","",MAX($A$11:A251)+1)</f>
        <v/>
      </c>
      <c r="B252" s="75" t="str">
        <f>IF('N-Bedarf-SK §13a'!B250="","",'N-Bedarf-SK §13a'!B250)</f>
        <v/>
      </c>
      <c r="C252" s="49" t="str">
        <f>IF('N-Bedarf-SK §13a'!C250="","",'N-Bedarf-SK §13a'!C250)</f>
        <v/>
      </c>
      <c r="D252" s="88" t="str">
        <f>IF('N-Bedarf-SK §13a'!D250="","",'N-Bedarf-SK §13a'!D250)</f>
        <v/>
      </c>
      <c r="E252" s="49" t="str">
        <f>IF('N-Bedarf-SK §13a'!G250="","",'N-Bedarf-SK §13a'!G250)</f>
        <v/>
      </c>
      <c r="F252" s="50" t="str">
        <f>IF(OR(D252="Spargel 2. Standjahr",D252="Spargel 1. Standjahr"),78,IF(OR(D252="",D252="keine",E252=""),"",IF(D252="Wie Nbedarf",VLOOKUP('N-Bedarf SK'!D250,PSollSK,3,FALSE)*E252, VLOOKUP(D252,PSollSK,3,FALSE)*E252)))</f>
        <v/>
      </c>
      <c r="G252" s="50" t="str">
        <f>IF(OR(D252="",D252="keine",E252=""),"",IF(D252="Wie Nbedarf",VLOOKUP('N-Bedarf SK'!D250,PSollSK,4,FALSE)*E252, VLOOKUP(D252,PSollSK,4,FALSE)*E252))</f>
        <v/>
      </c>
      <c r="H252" s="88"/>
      <c r="I252" s="49"/>
      <c r="J252" s="50" t="str">
        <f t="shared" si="12"/>
        <v/>
      </c>
      <c r="K252" s="50" t="str">
        <f t="shared" si="14"/>
        <v/>
      </c>
      <c r="L252" s="88"/>
      <c r="M252" s="49"/>
      <c r="N252" s="50" t="str">
        <f t="shared" si="13"/>
        <v/>
      </c>
      <c r="O252" s="50" t="str">
        <f t="shared" si="15"/>
        <v/>
      </c>
      <c r="P252" s="51"/>
      <c r="Q252" s="78" t="s">
        <v>261</v>
      </c>
      <c r="R252" s="49"/>
      <c r="S252" s="32" t="str">
        <f>IF(R252="","C",INDEX(Gehaltsklassen!A$11:A$15,MATCH(R252,Gehaltsklassen!D$11:D$15,1),1))</f>
        <v>C</v>
      </c>
      <c r="T252" s="49"/>
      <c r="U252" s="32" t="str">
        <f>IF(T252="","C",IF(T252="","C",IF(Q252="I",INDEX(Gehaltsklassen!A$11:A$15,MATCH(T252,Gehaltsklassen!C$11:C$15,1),1),IF(Q252="II",INDEX(Gehaltsklassen!A$11:A$15,MATCH(T252,Gehaltsklassen!D$11:D$15,1),1),IF(Q252="III",INDEX(Gehaltsklassen!A$11:A$15,MATCH(T252,Gehaltsklassen!E$11:E$15,1),1),"Falsche Bodenart")))))</f>
        <v>C</v>
      </c>
      <c r="V252" s="52" t="str">
        <f>IF(OR(C252=""),"",SUM(F252,J252,N252)*VLOOKUP(S252,Gehaltsklassen!$B$34:$D$38,2,FALSE))</f>
        <v/>
      </c>
      <c r="W252" s="52" t="str">
        <f>IF(OR(C252=""),"",SUM(F252,J252,N252)*VLOOKUP(S252,Gehaltsklassen!$B$34:$D$38,2,FALSE)*C252)</f>
        <v/>
      </c>
      <c r="X252" s="52" t="str">
        <f>IF(OR(C252=""),"",SUM(F252,J252,N252)*VLOOKUP(S252,Gehaltsklassen!$B$34:$D$38,3,FALSE))</f>
        <v/>
      </c>
      <c r="Y252" s="52" t="str">
        <f>IF(OR(C252=""),"",SUM(F252,J252,N252)*VLOOKUP(S252,Gehaltsklassen!$B$34:$D$38,3,FALSE)*C252)</f>
        <v/>
      </c>
      <c r="Z252" s="54" t="str">
        <f>IF(OR(C252=""),"",(SUM(G252,K252,O252)*VLOOKUP(U252,Gehaltsklassen!$B$34:$D$38,2,FALSE)))</f>
        <v/>
      </c>
      <c r="AA252" s="54" t="str">
        <f>IF(OR(C252=""),"",(SUM(G252,K252,O252)*VLOOKUP(U252,Gehaltsklassen!$B$34:$D$38,2,FALSE))*C252)</f>
        <v/>
      </c>
      <c r="AB252" s="53" t="str">
        <f>IF(OR(C252=""),"",(SUM(G252,K252,O252)*VLOOKUP(U252,Gehaltsklassen!$B$34:$D$38,3,FALSE)))</f>
        <v/>
      </c>
      <c r="AC252" s="53" t="str">
        <f>IF(OR(C252=""),"",(SUM(G252,K252,O252)*VLOOKUP(U252,Gehaltsklassen!$B$34:$D$38,3,FALSE))*C252)</f>
        <v/>
      </c>
    </row>
    <row r="253" spans="1:29" ht="31.9" customHeight="1" x14ac:dyDescent="0.2">
      <c r="A253" s="74" t="str">
        <f>IF(C253="","",MAX($A$11:A252)+1)</f>
        <v/>
      </c>
      <c r="B253" s="75" t="str">
        <f>IF('N-Bedarf-SK §13a'!B251="","",'N-Bedarf-SK §13a'!B251)</f>
        <v/>
      </c>
      <c r="C253" s="49" t="str">
        <f>IF('N-Bedarf-SK §13a'!C251="","",'N-Bedarf-SK §13a'!C251)</f>
        <v/>
      </c>
      <c r="D253" s="88" t="str">
        <f>IF('N-Bedarf-SK §13a'!D251="","",'N-Bedarf-SK §13a'!D251)</f>
        <v/>
      </c>
      <c r="E253" s="49" t="str">
        <f>IF('N-Bedarf-SK §13a'!G251="","",'N-Bedarf-SK §13a'!G251)</f>
        <v/>
      </c>
      <c r="F253" s="50" t="str">
        <f>IF(OR(D253="Spargel 2. Standjahr",D253="Spargel 1. Standjahr"),78,IF(OR(D253="",D253="keine",E253=""),"",IF(D253="Wie Nbedarf",VLOOKUP('N-Bedarf SK'!D251,PSollSK,3,FALSE)*E253, VLOOKUP(D253,PSollSK,3,FALSE)*E253)))</f>
        <v/>
      </c>
      <c r="G253" s="50" t="str">
        <f>IF(OR(D253="",D253="keine",E253=""),"",IF(D253="Wie Nbedarf",VLOOKUP('N-Bedarf SK'!D251,PSollSK,4,FALSE)*E253, VLOOKUP(D253,PSollSK,4,FALSE)*E253))</f>
        <v/>
      </c>
      <c r="H253" s="88"/>
      <c r="I253" s="49"/>
      <c r="J253" s="50" t="str">
        <f t="shared" si="12"/>
        <v/>
      </c>
      <c r="K253" s="50" t="str">
        <f t="shared" si="14"/>
        <v/>
      </c>
      <c r="L253" s="88"/>
      <c r="M253" s="49"/>
      <c r="N253" s="50" t="str">
        <f t="shared" si="13"/>
        <v/>
      </c>
      <c r="O253" s="50" t="str">
        <f t="shared" si="15"/>
        <v/>
      </c>
      <c r="P253" s="51"/>
      <c r="Q253" s="78" t="s">
        <v>261</v>
      </c>
      <c r="R253" s="49"/>
      <c r="S253" s="32" t="str">
        <f>IF(R253="","C",INDEX(Gehaltsklassen!A$11:A$15,MATCH(R253,Gehaltsklassen!D$11:D$15,1),1))</f>
        <v>C</v>
      </c>
      <c r="T253" s="49"/>
      <c r="U253" s="32" t="str">
        <f>IF(T253="","C",IF(T253="","C",IF(Q253="I",INDEX(Gehaltsklassen!A$11:A$15,MATCH(T253,Gehaltsklassen!C$11:C$15,1),1),IF(Q253="II",INDEX(Gehaltsklassen!A$11:A$15,MATCH(T253,Gehaltsklassen!D$11:D$15,1),1),IF(Q253="III",INDEX(Gehaltsklassen!A$11:A$15,MATCH(T253,Gehaltsklassen!E$11:E$15,1),1),"Falsche Bodenart")))))</f>
        <v>C</v>
      </c>
      <c r="V253" s="52" t="str">
        <f>IF(OR(C253=""),"",SUM(F253,J253,N253)*VLOOKUP(S253,Gehaltsklassen!$B$34:$D$38,2,FALSE))</f>
        <v/>
      </c>
      <c r="W253" s="52" t="str">
        <f>IF(OR(C253=""),"",SUM(F253,J253,N253)*VLOOKUP(S253,Gehaltsklassen!$B$34:$D$38,2,FALSE)*C253)</f>
        <v/>
      </c>
      <c r="X253" s="52" t="str">
        <f>IF(OR(C253=""),"",SUM(F253,J253,N253)*VLOOKUP(S253,Gehaltsklassen!$B$34:$D$38,3,FALSE))</f>
        <v/>
      </c>
      <c r="Y253" s="52" t="str">
        <f>IF(OR(C253=""),"",SUM(F253,J253,N253)*VLOOKUP(S253,Gehaltsklassen!$B$34:$D$38,3,FALSE)*C253)</f>
        <v/>
      </c>
      <c r="Z253" s="54" t="str">
        <f>IF(OR(C253=""),"",(SUM(G253,K253,O253)*VLOOKUP(U253,Gehaltsklassen!$B$34:$D$38,2,FALSE)))</f>
        <v/>
      </c>
      <c r="AA253" s="54" t="str">
        <f>IF(OR(C253=""),"",(SUM(G253,K253,O253)*VLOOKUP(U253,Gehaltsklassen!$B$34:$D$38,2,FALSE))*C253)</f>
        <v/>
      </c>
      <c r="AB253" s="53" t="str">
        <f>IF(OR(C253=""),"",(SUM(G253,K253,O253)*VLOOKUP(U253,Gehaltsklassen!$B$34:$D$38,3,FALSE)))</f>
        <v/>
      </c>
      <c r="AC253" s="53" t="str">
        <f>IF(OR(C253=""),"",(SUM(G253,K253,O253)*VLOOKUP(U253,Gehaltsklassen!$B$34:$D$38,3,FALSE))*C253)</f>
        <v/>
      </c>
    </row>
    <row r="254" spans="1:29" ht="31.9" customHeight="1" x14ac:dyDescent="0.2">
      <c r="A254" s="74" t="str">
        <f>IF(C254="","",MAX($A$11:A253)+1)</f>
        <v/>
      </c>
      <c r="B254" s="75" t="str">
        <f>IF('N-Bedarf-SK §13a'!B252="","",'N-Bedarf-SK §13a'!B252)</f>
        <v/>
      </c>
      <c r="C254" s="49" t="str">
        <f>IF('N-Bedarf-SK §13a'!C252="","",'N-Bedarf-SK §13a'!C252)</f>
        <v/>
      </c>
      <c r="D254" s="88" t="str">
        <f>IF('N-Bedarf-SK §13a'!D252="","",'N-Bedarf-SK §13a'!D252)</f>
        <v/>
      </c>
      <c r="E254" s="49" t="str">
        <f>IF('N-Bedarf-SK §13a'!G252="","",'N-Bedarf-SK §13a'!G252)</f>
        <v/>
      </c>
      <c r="F254" s="50" t="str">
        <f>IF(OR(D254="Spargel 2. Standjahr",D254="Spargel 1. Standjahr"),78,IF(OR(D254="",D254="keine",E254=""),"",IF(D254="Wie Nbedarf",VLOOKUP('N-Bedarf SK'!D252,PSollSK,3,FALSE)*E254, VLOOKUP(D254,PSollSK,3,FALSE)*E254)))</f>
        <v/>
      </c>
      <c r="G254" s="50" t="str">
        <f>IF(OR(D254="",D254="keine",E254=""),"",IF(D254="Wie Nbedarf",VLOOKUP('N-Bedarf SK'!D252,PSollSK,4,FALSE)*E254, VLOOKUP(D254,PSollSK,4,FALSE)*E254))</f>
        <v/>
      </c>
      <c r="H254" s="88"/>
      <c r="I254" s="49"/>
      <c r="J254" s="50" t="str">
        <f t="shared" si="12"/>
        <v/>
      </c>
      <c r="K254" s="50" t="str">
        <f t="shared" si="14"/>
        <v/>
      </c>
      <c r="L254" s="88"/>
      <c r="M254" s="49"/>
      <c r="N254" s="50" t="str">
        <f t="shared" si="13"/>
        <v/>
      </c>
      <c r="O254" s="50" t="str">
        <f t="shared" si="15"/>
        <v/>
      </c>
      <c r="P254" s="51"/>
      <c r="Q254" s="78" t="s">
        <v>261</v>
      </c>
      <c r="R254" s="49"/>
      <c r="S254" s="32" t="str">
        <f>IF(R254="","C",INDEX(Gehaltsklassen!A$11:A$15,MATCH(R254,Gehaltsklassen!D$11:D$15,1),1))</f>
        <v>C</v>
      </c>
      <c r="T254" s="49"/>
      <c r="U254" s="32" t="str">
        <f>IF(T254="","C",IF(T254="","C",IF(Q254="I",INDEX(Gehaltsklassen!A$11:A$15,MATCH(T254,Gehaltsklassen!C$11:C$15,1),1),IF(Q254="II",INDEX(Gehaltsklassen!A$11:A$15,MATCH(T254,Gehaltsklassen!D$11:D$15,1),1),IF(Q254="III",INDEX(Gehaltsklassen!A$11:A$15,MATCH(T254,Gehaltsklassen!E$11:E$15,1),1),"Falsche Bodenart")))))</f>
        <v>C</v>
      </c>
      <c r="V254" s="52" t="str">
        <f>IF(OR(C254=""),"",SUM(F254,J254,N254)*VLOOKUP(S254,Gehaltsklassen!$B$34:$D$38,2,FALSE))</f>
        <v/>
      </c>
      <c r="W254" s="52" t="str">
        <f>IF(OR(C254=""),"",SUM(F254,J254,N254)*VLOOKUP(S254,Gehaltsklassen!$B$34:$D$38,2,FALSE)*C254)</f>
        <v/>
      </c>
      <c r="X254" s="52" t="str">
        <f>IF(OR(C254=""),"",SUM(F254,J254,N254)*VLOOKUP(S254,Gehaltsklassen!$B$34:$D$38,3,FALSE))</f>
        <v/>
      </c>
      <c r="Y254" s="52" t="str">
        <f>IF(OR(C254=""),"",SUM(F254,J254,N254)*VLOOKUP(S254,Gehaltsklassen!$B$34:$D$38,3,FALSE)*C254)</f>
        <v/>
      </c>
      <c r="Z254" s="54" t="str">
        <f>IF(OR(C254=""),"",(SUM(G254,K254,O254)*VLOOKUP(U254,Gehaltsklassen!$B$34:$D$38,2,FALSE)))</f>
        <v/>
      </c>
      <c r="AA254" s="54" t="str">
        <f>IF(OR(C254=""),"",(SUM(G254,K254,O254)*VLOOKUP(U254,Gehaltsklassen!$B$34:$D$38,2,FALSE))*C254)</f>
        <v/>
      </c>
      <c r="AB254" s="53" t="str">
        <f>IF(OR(C254=""),"",(SUM(G254,K254,O254)*VLOOKUP(U254,Gehaltsklassen!$B$34:$D$38,3,FALSE)))</f>
        <v/>
      </c>
      <c r="AC254" s="53" t="str">
        <f>IF(OR(C254=""),"",(SUM(G254,K254,O254)*VLOOKUP(U254,Gehaltsklassen!$B$34:$D$38,3,FALSE))*C254)</f>
        <v/>
      </c>
    </row>
    <row r="255" spans="1:29" ht="31.9" customHeight="1" x14ac:dyDescent="0.2">
      <c r="A255" s="74" t="str">
        <f>IF(C255="","",MAX($A$11:A254)+1)</f>
        <v/>
      </c>
      <c r="B255" s="75" t="str">
        <f>IF('N-Bedarf-SK §13a'!B253="","",'N-Bedarf-SK §13a'!B253)</f>
        <v/>
      </c>
      <c r="C255" s="49" t="str">
        <f>IF('N-Bedarf-SK §13a'!C253="","",'N-Bedarf-SK §13a'!C253)</f>
        <v/>
      </c>
      <c r="D255" s="88" t="str">
        <f>IF('N-Bedarf-SK §13a'!D253="","",'N-Bedarf-SK §13a'!D253)</f>
        <v/>
      </c>
      <c r="E255" s="49" t="str">
        <f>IF('N-Bedarf-SK §13a'!G253="","",'N-Bedarf-SK §13a'!G253)</f>
        <v/>
      </c>
      <c r="F255" s="50" t="str">
        <f>IF(OR(D255="Spargel 2. Standjahr",D255="Spargel 1. Standjahr"),78,IF(OR(D255="",D255="keine",E255=""),"",IF(D255="Wie Nbedarf",VLOOKUP('N-Bedarf SK'!D253,PSollSK,3,FALSE)*E255, VLOOKUP(D255,PSollSK,3,FALSE)*E255)))</f>
        <v/>
      </c>
      <c r="G255" s="50" t="str">
        <f>IF(OR(D255="",D255="keine",E255=""),"",IF(D255="Wie Nbedarf",VLOOKUP('N-Bedarf SK'!D253,PSollSK,4,FALSE)*E255, VLOOKUP(D255,PSollSK,4,FALSE)*E255))</f>
        <v/>
      </c>
      <c r="H255" s="88"/>
      <c r="I255" s="49"/>
      <c r="J255" s="50" t="str">
        <f t="shared" si="12"/>
        <v/>
      </c>
      <c r="K255" s="50" t="str">
        <f t="shared" si="14"/>
        <v/>
      </c>
      <c r="L255" s="88"/>
      <c r="M255" s="49"/>
      <c r="N255" s="50" t="str">
        <f t="shared" si="13"/>
        <v/>
      </c>
      <c r="O255" s="50" t="str">
        <f t="shared" si="15"/>
        <v/>
      </c>
      <c r="P255" s="51"/>
      <c r="Q255" s="78" t="s">
        <v>261</v>
      </c>
      <c r="R255" s="49"/>
      <c r="S255" s="32" t="str">
        <f>IF(R255="","C",INDEX(Gehaltsklassen!A$11:A$15,MATCH(R255,Gehaltsklassen!D$11:D$15,1),1))</f>
        <v>C</v>
      </c>
      <c r="T255" s="49"/>
      <c r="U255" s="32" t="str">
        <f>IF(T255="","C",IF(T255="","C",IF(Q255="I",INDEX(Gehaltsklassen!A$11:A$15,MATCH(T255,Gehaltsklassen!C$11:C$15,1),1),IF(Q255="II",INDEX(Gehaltsklassen!A$11:A$15,MATCH(T255,Gehaltsklassen!D$11:D$15,1),1),IF(Q255="III",INDEX(Gehaltsklassen!A$11:A$15,MATCH(T255,Gehaltsklassen!E$11:E$15,1),1),"Falsche Bodenart")))))</f>
        <v>C</v>
      </c>
      <c r="V255" s="52" t="str">
        <f>IF(OR(C255=""),"",SUM(F255,J255,N255)*VLOOKUP(S255,Gehaltsklassen!$B$34:$D$38,2,FALSE))</f>
        <v/>
      </c>
      <c r="W255" s="52" t="str">
        <f>IF(OR(C255=""),"",SUM(F255,J255,N255)*VLOOKUP(S255,Gehaltsklassen!$B$34:$D$38,2,FALSE)*C255)</f>
        <v/>
      </c>
      <c r="X255" s="52" t="str">
        <f>IF(OR(C255=""),"",SUM(F255,J255,N255)*VLOOKUP(S255,Gehaltsklassen!$B$34:$D$38,3,FALSE))</f>
        <v/>
      </c>
      <c r="Y255" s="52" t="str">
        <f>IF(OR(C255=""),"",SUM(F255,J255,N255)*VLOOKUP(S255,Gehaltsklassen!$B$34:$D$38,3,FALSE)*C255)</f>
        <v/>
      </c>
      <c r="Z255" s="54" t="str">
        <f>IF(OR(C255=""),"",(SUM(G255,K255,O255)*VLOOKUP(U255,Gehaltsklassen!$B$34:$D$38,2,FALSE)))</f>
        <v/>
      </c>
      <c r="AA255" s="54" t="str">
        <f>IF(OR(C255=""),"",(SUM(G255,K255,O255)*VLOOKUP(U255,Gehaltsklassen!$B$34:$D$38,2,FALSE))*C255)</f>
        <v/>
      </c>
      <c r="AB255" s="53" t="str">
        <f>IF(OR(C255=""),"",(SUM(G255,K255,O255)*VLOOKUP(U255,Gehaltsklassen!$B$34:$D$38,3,FALSE)))</f>
        <v/>
      </c>
      <c r="AC255" s="53" t="str">
        <f>IF(OR(C255=""),"",(SUM(G255,K255,O255)*VLOOKUP(U255,Gehaltsklassen!$B$34:$D$38,3,FALSE))*C255)</f>
        <v/>
      </c>
    </row>
    <row r="256" spans="1:29" ht="31.9" customHeight="1" x14ac:dyDescent="0.2">
      <c r="A256" s="74" t="str">
        <f>IF(C256="","",MAX($A$11:A255)+1)</f>
        <v/>
      </c>
      <c r="B256" s="75" t="str">
        <f>IF('N-Bedarf-SK §13a'!B254="","",'N-Bedarf-SK §13a'!B254)</f>
        <v/>
      </c>
      <c r="C256" s="49" t="str">
        <f>IF('N-Bedarf-SK §13a'!C254="","",'N-Bedarf-SK §13a'!C254)</f>
        <v/>
      </c>
      <c r="D256" s="88" t="str">
        <f>IF('N-Bedarf-SK §13a'!D254="","",'N-Bedarf-SK §13a'!D254)</f>
        <v/>
      </c>
      <c r="E256" s="49" t="str">
        <f>IF('N-Bedarf-SK §13a'!G254="","",'N-Bedarf-SK §13a'!G254)</f>
        <v/>
      </c>
      <c r="F256" s="50" t="str">
        <f>IF(OR(D256="Spargel 2. Standjahr",D256="Spargel 1. Standjahr"),78,IF(OR(D256="",D256="keine",E256=""),"",IF(D256="Wie Nbedarf",VLOOKUP('N-Bedarf SK'!D254,PSollSK,3,FALSE)*E256, VLOOKUP(D256,PSollSK,3,FALSE)*E256)))</f>
        <v/>
      </c>
      <c r="G256" s="50" t="str">
        <f>IF(OR(D256="",D256="keine",E256=""),"",IF(D256="Wie Nbedarf",VLOOKUP('N-Bedarf SK'!D254,PSollSK,4,FALSE)*E256, VLOOKUP(D256,PSollSK,4,FALSE)*E256))</f>
        <v/>
      </c>
      <c r="H256" s="88"/>
      <c r="I256" s="49"/>
      <c r="J256" s="50" t="str">
        <f t="shared" si="12"/>
        <v/>
      </c>
      <c r="K256" s="50" t="str">
        <f t="shared" si="14"/>
        <v/>
      </c>
      <c r="L256" s="88"/>
      <c r="M256" s="49"/>
      <c r="N256" s="50" t="str">
        <f t="shared" si="13"/>
        <v/>
      </c>
      <c r="O256" s="50" t="str">
        <f t="shared" si="15"/>
        <v/>
      </c>
      <c r="P256" s="51"/>
      <c r="Q256" s="78" t="s">
        <v>261</v>
      </c>
      <c r="R256" s="49"/>
      <c r="S256" s="32" t="str">
        <f>IF(R256="","C",INDEX(Gehaltsklassen!A$11:A$15,MATCH(R256,Gehaltsklassen!D$11:D$15,1),1))</f>
        <v>C</v>
      </c>
      <c r="T256" s="49"/>
      <c r="U256" s="32" t="str">
        <f>IF(T256="","C",IF(T256="","C",IF(Q256="I",INDEX(Gehaltsklassen!A$11:A$15,MATCH(T256,Gehaltsklassen!C$11:C$15,1),1),IF(Q256="II",INDEX(Gehaltsklassen!A$11:A$15,MATCH(T256,Gehaltsklassen!D$11:D$15,1),1),IF(Q256="III",INDEX(Gehaltsklassen!A$11:A$15,MATCH(T256,Gehaltsklassen!E$11:E$15,1),1),"Falsche Bodenart")))))</f>
        <v>C</v>
      </c>
      <c r="V256" s="52" t="str">
        <f>IF(OR(C256=""),"",SUM(F256,J256,N256)*VLOOKUP(S256,Gehaltsklassen!$B$34:$D$38,2,FALSE))</f>
        <v/>
      </c>
      <c r="W256" s="52" t="str">
        <f>IF(OR(C256=""),"",SUM(F256,J256,N256)*VLOOKUP(S256,Gehaltsklassen!$B$34:$D$38,2,FALSE)*C256)</f>
        <v/>
      </c>
      <c r="X256" s="52" t="str">
        <f>IF(OR(C256=""),"",SUM(F256,J256,N256)*VLOOKUP(S256,Gehaltsklassen!$B$34:$D$38,3,FALSE))</f>
        <v/>
      </c>
      <c r="Y256" s="52" t="str">
        <f>IF(OR(C256=""),"",SUM(F256,J256,N256)*VLOOKUP(S256,Gehaltsklassen!$B$34:$D$38,3,FALSE)*C256)</f>
        <v/>
      </c>
      <c r="Z256" s="54" t="str">
        <f>IF(OR(C256=""),"",(SUM(G256,K256,O256)*VLOOKUP(U256,Gehaltsklassen!$B$34:$D$38,2,FALSE)))</f>
        <v/>
      </c>
      <c r="AA256" s="54" t="str">
        <f>IF(OR(C256=""),"",(SUM(G256,K256,O256)*VLOOKUP(U256,Gehaltsklassen!$B$34:$D$38,2,FALSE))*C256)</f>
        <v/>
      </c>
      <c r="AB256" s="53" t="str">
        <f>IF(OR(C256=""),"",(SUM(G256,K256,O256)*VLOOKUP(U256,Gehaltsklassen!$B$34:$D$38,3,FALSE)))</f>
        <v/>
      </c>
      <c r="AC256" s="53" t="str">
        <f>IF(OR(C256=""),"",(SUM(G256,K256,O256)*VLOOKUP(U256,Gehaltsklassen!$B$34:$D$38,3,FALSE))*C256)</f>
        <v/>
      </c>
    </row>
    <row r="257" spans="1:29" ht="31.9" customHeight="1" x14ac:dyDescent="0.2">
      <c r="A257" s="74" t="str">
        <f>IF(C257="","",MAX($A$11:A256)+1)</f>
        <v/>
      </c>
      <c r="B257" s="75" t="str">
        <f>IF('N-Bedarf-SK §13a'!B255="","",'N-Bedarf-SK §13a'!B255)</f>
        <v/>
      </c>
      <c r="C257" s="49" t="str">
        <f>IF('N-Bedarf-SK §13a'!C255="","",'N-Bedarf-SK §13a'!C255)</f>
        <v/>
      </c>
      <c r="D257" s="88" t="str">
        <f>IF('N-Bedarf-SK §13a'!D255="","",'N-Bedarf-SK §13a'!D255)</f>
        <v/>
      </c>
      <c r="E257" s="49" t="str">
        <f>IF('N-Bedarf-SK §13a'!G255="","",'N-Bedarf-SK §13a'!G255)</f>
        <v/>
      </c>
      <c r="F257" s="50" t="str">
        <f>IF(OR(D257="Spargel 2. Standjahr",D257="Spargel 1. Standjahr"),78,IF(OR(D257="",D257="keine",E257=""),"",IF(D257="Wie Nbedarf",VLOOKUP('N-Bedarf SK'!D255,PSollSK,3,FALSE)*E257, VLOOKUP(D257,PSollSK,3,FALSE)*E257)))</f>
        <v/>
      </c>
      <c r="G257" s="50" t="str">
        <f>IF(OR(D257="",D257="keine",E257=""),"",IF(D257="Wie Nbedarf",VLOOKUP('N-Bedarf SK'!D255,PSollSK,4,FALSE)*E257, VLOOKUP(D257,PSollSK,4,FALSE)*E257))</f>
        <v/>
      </c>
      <c r="H257" s="88"/>
      <c r="I257" s="49"/>
      <c r="J257" s="50" t="str">
        <f t="shared" si="12"/>
        <v/>
      </c>
      <c r="K257" s="50" t="str">
        <f t="shared" si="14"/>
        <v/>
      </c>
      <c r="L257" s="88"/>
      <c r="M257" s="49"/>
      <c r="N257" s="50" t="str">
        <f t="shared" si="13"/>
        <v/>
      </c>
      <c r="O257" s="50" t="str">
        <f t="shared" si="15"/>
        <v/>
      </c>
      <c r="P257" s="51"/>
      <c r="Q257" s="78" t="s">
        <v>261</v>
      </c>
      <c r="R257" s="49"/>
      <c r="S257" s="32" t="str">
        <f>IF(R257="","C",INDEX(Gehaltsklassen!A$11:A$15,MATCH(R257,Gehaltsklassen!D$11:D$15,1),1))</f>
        <v>C</v>
      </c>
      <c r="T257" s="49"/>
      <c r="U257" s="32" t="str">
        <f>IF(T257="","C",IF(T257="","C",IF(Q257="I",INDEX(Gehaltsklassen!A$11:A$15,MATCH(T257,Gehaltsklassen!C$11:C$15,1),1),IF(Q257="II",INDEX(Gehaltsklassen!A$11:A$15,MATCH(T257,Gehaltsklassen!D$11:D$15,1),1),IF(Q257="III",INDEX(Gehaltsklassen!A$11:A$15,MATCH(T257,Gehaltsklassen!E$11:E$15,1),1),"Falsche Bodenart")))))</f>
        <v>C</v>
      </c>
      <c r="V257" s="52" t="str">
        <f>IF(OR(C257=""),"",SUM(F257,J257,N257)*VLOOKUP(S257,Gehaltsklassen!$B$34:$D$38,2,FALSE))</f>
        <v/>
      </c>
      <c r="W257" s="52" t="str">
        <f>IF(OR(C257=""),"",SUM(F257,J257,N257)*VLOOKUP(S257,Gehaltsklassen!$B$34:$D$38,2,FALSE)*C257)</f>
        <v/>
      </c>
      <c r="X257" s="52" t="str">
        <f>IF(OR(C257=""),"",SUM(F257,J257,N257)*VLOOKUP(S257,Gehaltsklassen!$B$34:$D$38,3,FALSE))</f>
        <v/>
      </c>
      <c r="Y257" s="52" t="str">
        <f>IF(OR(C257=""),"",SUM(F257,J257,N257)*VLOOKUP(S257,Gehaltsklassen!$B$34:$D$38,3,FALSE)*C257)</f>
        <v/>
      </c>
      <c r="Z257" s="54" t="str">
        <f>IF(OR(C257=""),"",(SUM(G257,K257,O257)*VLOOKUP(U257,Gehaltsklassen!$B$34:$D$38,2,FALSE)))</f>
        <v/>
      </c>
      <c r="AA257" s="54" t="str">
        <f>IF(OR(C257=""),"",(SUM(G257,K257,O257)*VLOOKUP(U257,Gehaltsklassen!$B$34:$D$38,2,FALSE))*C257)</f>
        <v/>
      </c>
      <c r="AB257" s="53" t="str">
        <f>IF(OR(C257=""),"",(SUM(G257,K257,O257)*VLOOKUP(U257,Gehaltsklassen!$B$34:$D$38,3,FALSE)))</f>
        <v/>
      </c>
      <c r="AC257" s="53" t="str">
        <f>IF(OR(C257=""),"",(SUM(G257,K257,O257)*VLOOKUP(U257,Gehaltsklassen!$B$34:$D$38,3,FALSE))*C257)</f>
        <v/>
      </c>
    </row>
    <row r="258" spans="1:29" ht="31.9" customHeight="1" x14ac:dyDescent="0.2">
      <c r="A258" s="74" t="str">
        <f>IF(C258="","",MAX($A$11:A257)+1)</f>
        <v/>
      </c>
      <c r="B258" s="75" t="str">
        <f>IF('N-Bedarf-SK §13a'!B256="","",'N-Bedarf-SK §13a'!B256)</f>
        <v/>
      </c>
      <c r="C258" s="49" t="str">
        <f>IF('N-Bedarf-SK §13a'!C256="","",'N-Bedarf-SK §13a'!C256)</f>
        <v/>
      </c>
      <c r="D258" s="88" t="str">
        <f>IF('N-Bedarf-SK §13a'!D256="","",'N-Bedarf-SK §13a'!D256)</f>
        <v/>
      </c>
      <c r="E258" s="49" t="str">
        <f>IF('N-Bedarf-SK §13a'!G256="","",'N-Bedarf-SK §13a'!G256)</f>
        <v/>
      </c>
      <c r="F258" s="50" t="str">
        <f>IF(OR(D258="Spargel 2. Standjahr",D258="Spargel 1. Standjahr"),78,IF(OR(D258="",D258="keine",E258=""),"",IF(D258="Wie Nbedarf",VLOOKUP('N-Bedarf SK'!D256,PSollSK,3,FALSE)*E258, VLOOKUP(D258,PSollSK,3,FALSE)*E258)))</f>
        <v/>
      </c>
      <c r="G258" s="50" t="str">
        <f>IF(OR(D258="",D258="keine",E258=""),"",IF(D258="Wie Nbedarf",VLOOKUP('N-Bedarf SK'!D256,PSollSK,4,FALSE)*E258, VLOOKUP(D258,PSollSK,4,FALSE)*E258))</f>
        <v/>
      </c>
      <c r="H258" s="88"/>
      <c r="I258" s="49"/>
      <c r="J258" s="50" t="str">
        <f t="shared" si="12"/>
        <v/>
      </c>
      <c r="K258" s="50" t="str">
        <f t="shared" si="14"/>
        <v/>
      </c>
      <c r="L258" s="88"/>
      <c r="M258" s="49"/>
      <c r="N258" s="50" t="str">
        <f t="shared" si="13"/>
        <v/>
      </c>
      <c r="O258" s="50" t="str">
        <f t="shared" si="15"/>
        <v/>
      </c>
      <c r="P258" s="51"/>
      <c r="Q258" s="78" t="s">
        <v>261</v>
      </c>
      <c r="R258" s="49"/>
      <c r="S258" s="32" t="str">
        <f>IF(R258="","C",INDEX(Gehaltsklassen!A$11:A$15,MATCH(R258,Gehaltsklassen!D$11:D$15,1),1))</f>
        <v>C</v>
      </c>
      <c r="T258" s="49"/>
      <c r="U258" s="32" t="str">
        <f>IF(T258="","C",IF(T258="","C",IF(Q258="I",INDEX(Gehaltsklassen!A$11:A$15,MATCH(T258,Gehaltsklassen!C$11:C$15,1),1),IF(Q258="II",INDEX(Gehaltsklassen!A$11:A$15,MATCH(T258,Gehaltsklassen!D$11:D$15,1),1),IF(Q258="III",INDEX(Gehaltsklassen!A$11:A$15,MATCH(T258,Gehaltsklassen!E$11:E$15,1),1),"Falsche Bodenart")))))</f>
        <v>C</v>
      </c>
      <c r="V258" s="52" t="str">
        <f>IF(OR(C258=""),"",SUM(F258,J258,N258)*VLOOKUP(S258,Gehaltsklassen!$B$34:$D$38,2,FALSE))</f>
        <v/>
      </c>
      <c r="W258" s="52" t="str">
        <f>IF(OR(C258=""),"",SUM(F258,J258,N258)*VLOOKUP(S258,Gehaltsklassen!$B$34:$D$38,2,FALSE)*C258)</f>
        <v/>
      </c>
      <c r="X258" s="52" t="str">
        <f>IF(OR(C258=""),"",SUM(F258,J258,N258)*VLOOKUP(S258,Gehaltsklassen!$B$34:$D$38,3,FALSE))</f>
        <v/>
      </c>
      <c r="Y258" s="52" t="str">
        <f>IF(OR(C258=""),"",SUM(F258,J258,N258)*VLOOKUP(S258,Gehaltsklassen!$B$34:$D$38,3,FALSE)*C258)</f>
        <v/>
      </c>
      <c r="Z258" s="54" t="str">
        <f>IF(OR(C258=""),"",(SUM(G258,K258,O258)*VLOOKUP(U258,Gehaltsklassen!$B$34:$D$38,2,FALSE)))</f>
        <v/>
      </c>
      <c r="AA258" s="54" t="str">
        <f>IF(OR(C258=""),"",(SUM(G258,K258,O258)*VLOOKUP(U258,Gehaltsklassen!$B$34:$D$38,2,FALSE))*C258)</f>
        <v/>
      </c>
      <c r="AB258" s="53" t="str">
        <f>IF(OR(C258=""),"",(SUM(G258,K258,O258)*VLOOKUP(U258,Gehaltsklassen!$B$34:$D$38,3,FALSE)))</f>
        <v/>
      </c>
      <c r="AC258" s="53" t="str">
        <f>IF(OR(C258=""),"",(SUM(G258,K258,O258)*VLOOKUP(U258,Gehaltsklassen!$B$34:$D$38,3,FALSE))*C258)</f>
        <v/>
      </c>
    </row>
    <row r="259" spans="1:29" ht="31.9" customHeight="1" x14ac:dyDescent="0.2">
      <c r="A259" s="74" t="str">
        <f>IF(C259="","",MAX($A$11:A258)+1)</f>
        <v/>
      </c>
      <c r="B259" s="75" t="str">
        <f>IF('N-Bedarf-SK §13a'!B257="","",'N-Bedarf-SK §13a'!B257)</f>
        <v/>
      </c>
      <c r="C259" s="49" t="str">
        <f>IF('N-Bedarf-SK §13a'!C257="","",'N-Bedarf-SK §13a'!C257)</f>
        <v/>
      </c>
      <c r="D259" s="88" t="str">
        <f>IF('N-Bedarf-SK §13a'!D257="","",'N-Bedarf-SK §13a'!D257)</f>
        <v/>
      </c>
      <c r="E259" s="49" t="str">
        <f>IF('N-Bedarf-SK §13a'!G257="","",'N-Bedarf-SK §13a'!G257)</f>
        <v/>
      </c>
      <c r="F259" s="50" t="str">
        <f>IF(OR(D259="Spargel 2. Standjahr",D259="Spargel 1. Standjahr"),78,IF(OR(D259="",D259="keine",E259=""),"",IF(D259="Wie Nbedarf",VLOOKUP('N-Bedarf SK'!D257,PSollSK,3,FALSE)*E259, VLOOKUP(D259,PSollSK,3,FALSE)*E259)))</f>
        <v/>
      </c>
      <c r="G259" s="50" t="str">
        <f>IF(OR(D259="",D259="keine",E259=""),"",IF(D259="Wie Nbedarf",VLOOKUP('N-Bedarf SK'!D257,PSollSK,4,FALSE)*E259, VLOOKUP(D259,PSollSK,4,FALSE)*E259))</f>
        <v/>
      </c>
      <c r="H259" s="88"/>
      <c r="I259" s="49"/>
      <c r="J259" s="50" t="str">
        <f t="shared" si="12"/>
        <v/>
      </c>
      <c r="K259" s="50" t="str">
        <f t="shared" si="14"/>
        <v/>
      </c>
      <c r="L259" s="88"/>
      <c r="M259" s="49"/>
      <c r="N259" s="50" t="str">
        <f t="shared" si="13"/>
        <v/>
      </c>
      <c r="O259" s="50" t="str">
        <f t="shared" si="15"/>
        <v/>
      </c>
      <c r="P259" s="51"/>
      <c r="Q259" s="78" t="s">
        <v>261</v>
      </c>
      <c r="R259" s="49"/>
      <c r="S259" s="32" t="str">
        <f>IF(R259="","C",INDEX(Gehaltsklassen!A$11:A$15,MATCH(R259,Gehaltsklassen!D$11:D$15,1),1))</f>
        <v>C</v>
      </c>
      <c r="T259" s="49"/>
      <c r="U259" s="32" t="str">
        <f>IF(T259="","C",IF(T259="","C",IF(Q259="I",INDEX(Gehaltsklassen!A$11:A$15,MATCH(T259,Gehaltsklassen!C$11:C$15,1),1),IF(Q259="II",INDEX(Gehaltsklassen!A$11:A$15,MATCH(T259,Gehaltsklassen!D$11:D$15,1),1),IF(Q259="III",INDEX(Gehaltsklassen!A$11:A$15,MATCH(T259,Gehaltsklassen!E$11:E$15,1),1),"Falsche Bodenart")))))</f>
        <v>C</v>
      </c>
      <c r="V259" s="52" t="str">
        <f>IF(OR(C259=""),"",SUM(F259,J259,N259)*VLOOKUP(S259,Gehaltsklassen!$B$34:$D$38,2,FALSE))</f>
        <v/>
      </c>
      <c r="W259" s="52" t="str">
        <f>IF(OR(C259=""),"",SUM(F259,J259,N259)*VLOOKUP(S259,Gehaltsklassen!$B$34:$D$38,2,FALSE)*C259)</f>
        <v/>
      </c>
      <c r="X259" s="52" t="str">
        <f>IF(OR(C259=""),"",SUM(F259,J259,N259)*VLOOKUP(S259,Gehaltsklassen!$B$34:$D$38,3,FALSE))</f>
        <v/>
      </c>
      <c r="Y259" s="52" t="str">
        <f>IF(OR(C259=""),"",SUM(F259,J259,N259)*VLOOKUP(S259,Gehaltsklassen!$B$34:$D$38,3,FALSE)*C259)</f>
        <v/>
      </c>
      <c r="Z259" s="54" t="str">
        <f>IF(OR(C259=""),"",(SUM(G259,K259,O259)*VLOOKUP(U259,Gehaltsklassen!$B$34:$D$38,2,FALSE)))</f>
        <v/>
      </c>
      <c r="AA259" s="54" t="str">
        <f>IF(OR(C259=""),"",(SUM(G259,K259,O259)*VLOOKUP(U259,Gehaltsklassen!$B$34:$D$38,2,FALSE))*C259)</f>
        <v/>
      </c>
      <c r="AB259" s="53" t="str">
        <f>IF(OR(C259=""),"",(SUM(G259,K259,O259)*VLOOKUP(U259,Gehaltsklassen!$B$34:$D$38,3,FALSE)))</f>
        <v/>
      </c>
      <c r="AC259" s="53" t="str">
        <f>IF(OR(C259=""),"",(SUM(G259,K259,O259)*VLOOKUP(U259,Gehaltsklassen!$B$34:$D$38,3,FALSE))*C259)</f>
        <v/>
      </c>
    </row>
    <row r="260" spans="1:29" ht="31.9" customHeight="1" x14ac:dyDescent="0.2">
      <c r="A260" s="74" t="str">
        <f>IF(C260="","",MAX($A$11:A259)+1)</f>
        <v/>
      </c>
      <c r="B260" s="75" t="str">
        <f>IF('N-Bedarf-SK §13a'!B258="","",'N-Bedarf-SK §13a'!B258)</f>
        <v/>
      </c>
      <c r="C260" s="49" t="str">
        <f>IF('N-Bedarf-SK §13a'!C258="","",'N-Bedarf-SK §13a'!C258)</f>
        <v/>
      </c>
      <c r="D260" s="88" t="str">
        <f>IF('N-Bedarf-SK §13a'!D258="","",'N-Bedarf-SK §13a'!D258)</f>
        <v/>
      </c>
      <c r="E260" s="49" t="str">
        <f>IF('N-Bedarf-SK §13a'!G258="","",'N-Bedarf-SK §13a'!G258)</f>
        <v/>
      </c>
      <c r="F260" s="50" t="str">
        <f>IF(OR(D260="Spargel 2. Standjahr",D260="Spargel 1. Standjahr"),78,IF(OR(D260="",D260="keine",E260=""),"",IF(D260="Wie Nbedarf",VLOOKUP('N-Bedarf SK'!D258,PSollSK,3,FALSE)*E260, VLOOKUP(D260,PSollSK,3,FALSE)*E260)))</f>
        <v/>
      </c>
      <c r="G260" s="50" t="str">
        <f>IF(OR(D260="",D260="keine",E260=""),"",IF(D260="Wie Nbedarf",VLOOKUP('N-Bedarf SK'!D258,PSollSK,4,FALSE)*E260, VLOOKUP(D260,PSollSK,4,FALSE)*E260))</f>
        <v/>
      </c>
      <c r="H260" s="88"/>
      <c r="I260" s="49"/>
      <c r="J260" s="50" t="str">
        <f t="shared" si="12"/>
        <v/>
      </c>
      <c r="K260" s="50" t="str">
        <f t="shared" si="14"/>
        <v/>
      </c>
      <c r="L260" s="88"/>
      <c r="M260" s="49"/>
      <c r="N260" s="50" t="str">
        <f t="shared" si="13"/>
        <v/>
      </c>
      <c r="O260" s="50" t="str">
        <f t="shared" si="15"/>
        <v/>
      </c>
      <c r="P260" s="51"/>
      <c r="Q260" s="78" t="s">
        <v>261</v>
      </c>
      <c r="R260" s="49"/>
      <c r="S260" s="32" t="str">
        <f>IF(R260="","C",INDEX(Gehaltsklassen!A$11:A$15,MATCH(R260,Gehaltsklassen!D$11:D$15,1),1))</f>
        <v>C</v>
      </c>
      <c r="T260" s="49"/>
      <c r="U260" s="32" t="str">
        <f>IF(T260="","C",IF(T260="","C",IF(Q260="I",INDEX(Gehaltsklassen!A$11:A$15,MATCH(T260,Gehaltsklassen!C$11:C$15,1),1),IF(Q260="II",INDEX(Gehaltsklassen!A$11:A$15,MATCH(T260,Gehaltsklassen!D$11:D$15,1),1),IF(Q260="III",INDEX(Gehaltsklassen!A$11:A$15,MATCH(T260,Gehaltsklassen!E$11:E$15,1),1),"Falsche Bodenart")))))</f>
        <v>C</v>
      </c>
      <c r="V260" s="52" t="str">
        <f>IF(OR(C260=""),"",SUM(F260,J260,N260)*VLOOKUP(S260,Gehaltsklassen!$B$34:$D$38,2,FALSE))</f>
        <v/>
      </c>
      <c r="W260" s="52" t="str">
        <f>IF(OR(C260=""),"",SUM(F260,J260,N260)*VLOOKUP(S260,Gehaltsklassen!$B$34:$D$38,2,FALSE)*C260)</f>
        <v/>
      </c>
      <c r="X260" s="52" t="str">
        <f>IF(OR(C260=""),"",SUM(F260,J260,N260)*VLOOKUP(S260,Gehaltsklassen!$B$34:$D$38,3,FALSE))</f>
        <v/>
      </c>
      <c r="Y260" s="52" t="str">
        <f>IF(OR(C260=""),"",SUM(F260,J260,N260)*VLOOKUP(S260,Gehaltsklassen!$B$34:$D$38,3,FALSE)*C260)</f>
        <v/>
      </c>
      <c r="Z260" s="54" t="str">
        <f>IF(OR(C260=""),"",(SUM(G260,K260,O260)*VLOOKUP(U260,Gehaltsklassen!$B$34:$D$38,2,FALSE)))</f>
        <v/>
      </c>
      <c r="AA260" s="54" t="str">
        <f>IF(OR(C260=""),"",(SUM(G260,K260,O260)*VLOOKUP(U260,Gehaltsklassen!$B$34:$D$38,2,FALSE))*C260)</f>
        <v/>
      </c>
      <c r="AB260" s="53" t="str">
        <f>IF(OR(C260=""),"",(SUM(G260,K260,O260)*VLOOKUP(U260,Gehaltsklassen!$B$34:$D$38,3,FALSE)))</f>
        <v/>
      </c>
      <c r="AC260" s="53" t="str">
        <f>IF(OR(C260=""),"",(SUM(G260,K260,O260)*VLOOKUP(U260,Gehaltsklassen!$B$34:$D$38,3,FALSE))*C260)</f>
        <v/>
      </c>
    </row>
    <row r="261" spans="1:29" ht="31.9" customHeight="1" x14ac:dyDescent="0.2">
      <c r="A261" s="74" t="str">
        <f>IF(C261="","",MAX($A$11:A260)+1)</f>
        <v/>
      </c>
      <c r="B261" s="75" t="str">
        <f>IF('N-Bedarf-SK §13a'!B259="","",'N-Bedarf-SK §13a'!B259)</f>
        <v/>
      </c>
      <c r="C261" s="49" t="str">
        <f>IF('N-Bedarf-SK §13a'!C259="","",'N-Bedarf-SK §13a'!C259)</f>
        <v/>
      </c>
      <c r="D261" s="88" t="str">
        <f>IF('N-Bedarf-SK §13a'!D259="","",'N-Bedarf-SK §13a'!D259)</f>
        <v/>
      </c>
      <c r="E261" s="49" t="str">
        <f>IF('N-Bedarf-SK §13a'!G259="","",'N-Bedarf-SK §13a'!G259)</f>
        <v/>
      </c>
      <c r="F261" s="50" t="str">
        <f>IF(OR(D261="Spargel 2. Standjahr",D261="Spargel 1. Standjahr"),78,IF(OR(D261="",D261="keine",E261=""),"",IF(D261="Wie Nbedarf",VLOOKUP('N-Bedarf SK'!D259,PSollSK,3,FALSE)*E261, VLOOKUP(D261,PSollSK,3,FALSE)*E261)))</f>
        <v/>
      </c>
      <c r="G261" s="50" t="str">
        <f>IF(OR(D261="",D261="keine",E261=""),"",IF(D261="Wie Nbedarf",VLOOKUP('N-Bedarf SK'!D259,PSollSK,4,FALSE)*E261, VLOOKUP(D261,PSollSK,4,FALSE)*E261))</f>
        <v/>
      </c>
      <c r="H261" s="88"/>
      <c r="I261" s="49"/>
      <c r="J261" s="50" t="str">
        <f t="shared" si="12"/>
        <v/>
      </c>
      <c r="K261" s="50" t="str">
        <f t="shared" si="14"/>
        <v/>
      </c>
      <c r="L261" s="88"/>
      <c r="M261" s="49"/>
      <c r="N261" s="50" t="str">
        <f t="shared" si="13"/>
        <v/>
      </c>
      <c r="O261" s="50" t="str">
        <f t="shared" si="15"/>
        <v/>
      </c>
      <c r="P261" s="51"/>
      <c r="Q261" s="78" t="s">
        <v>261</v>
      </c>
      <c r="R261" s="49"/>
      <c r="S261" s="32" t="str">
        <f>IF(R261="","C",INDEX(Gehaltsklassen!A$11:A$15,MATCH(R261,Gehaltsklassen!D$11:D$15,1),1))</f>
        <v>C</v>
      </c>
      <c r="T261" s="49"/>
      <c r="U261" s="32" t="str">
        <f>IF(T261="","C",IF(T261="","C",IF(Q261="I",INDEX(Gehaltsklassen!A$11:A$15,MATCH(T261,Gehaltsklassen!C$11:C$15,1),1),IF(Q261="II",INDEX(Gehaltsklassen!A$11:A$15,MATCH(T261,Gehaltsklassen!D$11:D$15,1),1),IF(Q261="III",INDEX(Gehaltsklassen!A$11:A$15,MATCH(T261,Gehaltsklassen!E$11:E$15,1),1),"Falsche Bodenart")))))</f>
        <v>C</v>
      </c>
      <c r="V261" s="52" t="str">
        <f>IF(OR(C261=""),"",SUM(F261,J261,N261)*VLOOKUP(S261,Gehaltsklassen!$B$34:$D$38,2,FALSE))</f>
        <v/>
      </c>
      <c r="W261" s="52" t="str">
        <f>IF(OR(C261=""),"",SUM(F261,J261,N261)*VLOOKUP(S261,Gehaltsklassen!$B$34:$D$38,2,FALSE)*C261)</f>
        <v/>
      </c>
      <c r="X261" s="52" t="str">
        <f>IF(OR(C261=""),"",SUM(F261,J261,N261)*VLOOKUP(S261,Gehaltsklassen!$B$34:$D$38,3,FALSE))</f>
        <v/>
      </c>
      <c r="Y261" s="52" t="str">
        <f>IF(OR(C261=""),"",SUM(F261,J261,N261)*VLOOKUP(S261,Gehaltsklassen!$B$34:$D$38,3,FALSE)*C261)</f>
        <v/>
      </c>
      <c r="Z261" s="54" t="str">
        <f>IF(OR(C261=""),"",(SUM(G261,K261,O261)*VLOOKUP(U261,Gehaltsklassen!$B$34:$D$38,2,FALSE)))</f>
        <v/>
      </c>
      <c r="AA261" s="54" t="str">
        <f>IF(OR(C261=""),"",(SUM(G261,K261,O261)*VLOOKUP(U261,Gehaltsklassen!$B$34:$D$38,2,FALSE))*C261)</f>
        <v/>
      </c>
      <c r="AB261" s="53" t="str">
        <f>IF(OR(C261=""),"",(SUM(G261,K261,O261)*VLOOKUP(U261,Gehaltsklassen!$B$34:$D$38,3,FALSE)))</f>
        <v/>
      </c>
      <c r="AC261" s="53" t="str">
        <f>IF(OR(C261=""),"",(SUM(G261,K261,O261)*VLOOKUP(U261,Gehaltsklassen!$B$34:$D$38,3,FALSE))*C261)</f>
        <v/>
      </c>
    </row>
    <row r="262" spans="1:29" ht="31.9" customHeight="1" x14ac:dyDescent="0.2">
      <c r="A262" s="74" t="str">
        <f>IF(C262="","",MAX($A$11:A261)+1)</f>
        <v/>
      </c>
      <c r="B262" s="75" t="str">
        <f>IF('N-Bedarf-SK §13a'!B260="","",'N-Bedarf-SK §13a'!B260)</f>
        <v/>
      </c>
      <c r="C262" s="49" t="str">
        <f>IF('N-Bedarf-SK §13a'!C260="","",'N-Bedarf-SK §13a'!C260)</f>
        <v/>
      </c>
      <c r="D262" s="88" t="str">
        <f>IF('N-Bedarf-SK §13a'!D260="","",'N-Bedarf-SK §13a'!D260)</f>
        <v/>
      </c>
      <c r="E262" s="49" t="str">
        <f>IF('N-Bedarf-SK §13a'!G260="","",'N-Bedarf-SK §13a'!G260)</f>
        <v/>
      </c>
      <c r="F262" s="50" t="str">
        <f>IF(OR(D262="Spargel 2. Standjahr",D262="Spargel 1. Standjahr"),78,IF(OR(D262="",D262="keine",E262=""),"",IF(D262="Wie Nbedarf",VLOOKUP('N-Bedarf SK'!D260,PSollSK,3,FALSE)*E262, VLOOKUP(D262,PSollSK,3,FALSE)*E262)))</f>
        <v/>
      </c>
      <c r="G262" s="50" t="str">
        <f>IF(OR(D262="",D262="keine",E262=""),"",IF(D262="Wie Nbedarf",VLOOKUP('N-Bedarf SK'!D260,PSollSK,4,FALSE)*E262, VLOOKUP(D262,PSollSK,4,FALSE)*E262))</f>
        <v/>
      </c>
      <c r="H262" s="88"/>
      <c r="I262" s="49"/>
      <c r="J262" s="50" t="str">
        <f t="shared" si="12"/>
        <v/>
      </c>
      <c r="K262" s="50" t="str">
        <f t="shared" si="14"/>
        <v/>
      </c>
      <c r="L262" s="88"/>
      <c r="M262" s="49"/>
      <c r="N262" s="50" t="str">
        <f t="shared" si="13"/>
        <v/>
      </c>
      <c r="O262" s="50" t="str">
        <f t="shared" si="15"/>
        <v/>
      </c>
      <c r="P262" s="51"/>
      <c r="Q262" s="78" t="s">
        <v>261</v>
      </c>
      <c r="R262" s="49"/>
      <c r="S262" s="32" t="str">
        <f>IF(R262="","C",INDEX(Gehaltsklassen!A$11:A$15,MATCH(R262,Gehaltsklassen!D$11:D$15,1),1))</f>
        <v>C</v>
      </c>
      <c r="T262" s="49"/>
      <c r="U262" s="32" t="str">
        <f>IF(T262="","C",IF(T262="","C",IF(Q262="I",INDEX(Gehaltsklassen!A$11:A$15,MATCH(T262,Gehaltsklassen!C$11:C$15,1),1),IF(Q262="II",INDEX(Gehaltsklassen!A$11:A$15,MATCH(T262,Gehaltsklassen!D$11:D$15,1),1),IF(Q262="III",INDEX(Gehaltsklassen!A$11:A$15,MATCH(T262,Gehaltsklassen!E$11:E$15,1),1),"Falsche Bodenart")))))</f>
        <v>C</v>
      </c>
      <c r="V262" s="52" t="str">
        <f>IF(OR(C262=""),"",SUM(F262,J262,N262)*VLOOKUP(S262,Gehaltsklassen!$B$34:$D$38,2,FALSE))</f>
        <v/>
      </c>
      <c r="W262" s="52" t="str">
        <f>IF(OR(C262=""),"",SUM(F262,J262,N262)*VLOOKUP(S262,Gehaltsklassen!$B$34:$D$38,2,FALSE)*C262)</f>
        <v/>
      </c>
      <c r="X262" s="52" t="str">
        <f>IF(OR(C262=""),"",SUM(F262,J262,N262)*VLOOKUP(S262,Gehaltsklassen!$B$34:$D$38,3,FALSE))</f>
        <v/>
      </c>
      <c r="Y262" s="52" t="str">
        <f>IF(OR(C262=""),"",SUM(F262,J262,N262)*VLOOKUP(S262,Gehaltsklassen!$B$34:$D$38,3,FALSE)*C262)</f>
        <v/>
      </c>
      <c r="Z262" s="54" t="str">
        <f>IF(OR(C262=""),"",(SUM(G262,K262,O262)*VLOOKUP(U262,Gehaltsklassen!$B$34:$D$38,2,FALSE)))</f>
        <v/>
      </c>
      <c r="AA262" s="54" t="str">
        <f>IF(OR(C262=""),"",(SUM(G262,K262,O262)*VLOOKUP(U262,Gehaltsklassen!$B$34:$D$38,2,FALSE))*C262)</f>
        <v/>
      </c>
      <c r="AB262" s="53" t="str">
        <f>IF(OR(C262=""),"",(SUM(G262,K262,O262)*VLOOKUP(U262,Gehaltsklassen!$B$34:$D$38,3,FALSE)))</f>
        <v/>
      </c>
      <c r="AC262" s="53" t="str">
        <f>IF(OR(C262=""),"",(SUM(G262,K262,O262)*VLOOKUP(U262,Gehaltsklassen!$B$34:$D$38,3,FALSE))*C262)</f>
        <v/>
      </c>
    </row>
    <row r="263" spans="1:29" ht="31.9" customHeight="1" x14ac:dyDescent="0.2">
      <c r="A263" s="74" t="str">
        <f>IF(C263="","",MAX($A$11:A262)+1)</f>
        <v/>
      </c>
      <c r="B263" s="75" t="str">
        <f>IF('N-Bedarf-SK §13a'!B261="","",'N-Bedarf-SK §13a'!B261)</f>
        <v/>
      </c>
      <c r="C263" s="49" t="str">
        <f>IF('N-Bedarf-SK §13a'!C261="","",'N-Bedarf-SK §13a'!C261)</f>
        <v/>
      </c>
      <c r="D263" s="88" t="str">
        <f>IF('N-Bedarf-SK §13a'!D261="","",'N-Bedarf-SK §13a'!D261)</f>
        <v/>
      </c>
      <c r="E263" s="49" t="str">
        <f>IF('N-Bedarf-SK §13a'!G261="","",'N-Bedarf-SK §13a'!G261)</f>
        <v/>
      </c>
      <c r="F263" s="50" t="str">
        <f>IF(OR(D263="Spargel 2. Standjahr",D263="Spargel 1. Standjahr"),78,IF(OR(D263="",D263="keine",E263=""),"",IF(D263="Wie Nbedarf",VLOOKUP('N-Bedarf SK'!D261,PSollSK,3,FALSE)*E263, VLOOKUP(D263,PSollSK,3,FALSE)*E263)))</f>
        <v/>
      </c>
      <c r="G263" s="50" t="str">
        <f>IF(OR(D263="",D263="keine",E263=""),"",IF(D263="Wie Nbedarf",VLOOKUP('N-Bedarf SK'!D261,PSollSK,4,FALSE)*E263, VLOOKUP(D263,PSollSK,4,FALSE)*E263))</f>
        <v/>
      </c>
      <c r="H263" s="88"/>
      <c r="I263" s="49"/>
      <c r="J263" s="50" t="str">
        <f t="shared" si="12"/>
        <v/>
      </c>
      <c r="K263" s="50" t="str">
        <f t="shared" si="14"/>
        <v/>
      </c>
      <c r="L263" s="88"/>
      <c r="M263" s="49"/>
      <c r="N263" s="50" t="str">
        <f t="shared" si="13"/>
        <v/>
      </c>
      <c r="O263" s="50" t="str">
        <f t="shared" si="15"/>
        <v/>
      </c>
      <c r="P263" s="51"/>
      <c r="Q263" s="78" t="s">
        <v>261</v>
      </c>
      <c r="R263" s="49"/>
      <c r="S263" s="32" t="str">
        <f>IF(R263="","C",INDEX(Gehaltsklassen!A$11:A$15,MATCH(R263,Gehaltsklassen!D$11:D$15,1),1))</f>
        <v>C</v>
      </c>
      <c r="T263" s="49"/>
      <c r="U263" s="32" t="str">
        <f>IF(T263="","C",IF(T263="","C",IF(Q263="I",INDEX(Gehaltsklassen!A$11:A$15,MATCH(T263,Gehaltsklassen!C$11:C$15,1),1),IF(Q263="II",INDEX(Gehaltsklassen!A$11:A$15,MATCH(T263,Gehaltsklassen!D$11:D$15,1),1),IF(Q263="III",INDEX(Gehaltsklassen!A$11:A$15,MATCH(T263,Gehaltsklassen!E$11:E$15,1),1),"Falsche Bodenart")))))</f>
        <v>C</v>
      </c>
      <c r="V263" s="52" t="str">
        <f>IF(OR(C263=""),"",SUM(F263,J263,N263)*VLOOKUP(S263,Gehaltsklassen!$B$34:$D$38,2,FALSE))</f>
        <v/>
      </c>
      <c r="W263" s="52" t="str">
        <f>IF(OR(C263=""),"",SUM(F263,J263,N263)*VLOOKUP(S263,Gehaltsklassen!$B$34:$D$38,2,FALSE)*C263)</f>
        <v/>
      </c>
      <c r="X263" s="52" t="str">
        <f>IF(OR(C263=""),"",SUM(F263,J263,N263)*VLOOKUP(S263,Gehaltsklassen!$B$34:$D$38,3,FALSE))</f>
        <v/>
      </c>
      <c r="Y263" s="52" t="str">
        <f>IF(OR(C263=""),"",SUM(F263,J263,N263)*VLOOKUP(S263,Gehaltsklassen!$B$34:$D$38,3,FALSE)*C263)</f>
        <v/>
      </c>
      <c r="Z263" s="54" t="str">
        <f>IF(OR(C263=""),"",(SUM(G263,K263,O263)*VLOOKUP(U263,Gehaltsklassen!$B$34:$D$38,2,FALSE)))</f>
        <v/>
      </c>
      <c r="AA263" s="54" t="str">
        <f>IF(OR(C263=""),"",(SUM(G263,K263,O263)*VLOOKUP(U263,Gehaltsklassen!$B$34:$D$38,2,FALSE))*C263)</f>
        <v/>
      </c>
      <c r="AB263" s="53" t="str">
        <f>IF(OR(C263=""),"",(SUM(G263,K263,O263)*VLOOKUP(U263,Gehaltsklassen!$B$34:$D$38,3,FALSE)))</f>
        <v/>
      </c>
      <c r="AC263" s="53" t="str">
        <f>IF(OR(C263=""),"",(SUM(G263,K263,O263)*VLOOKUP(U263,Gehaltsklassen!$B$34:$D$38,3,FALSE))*C263)</f>
        <v/>
      </c>
    </row>
    <row r="264" spans="1:29" ht="31.9" customHeight="1" x14ac:dyDescent="0.2">
      <c r="A264" s="74" t="str">
        <f>IF(C264="","",MAX($A$11:A263)+1)</f>
        <v/>
      </c>
      <c r="B264" s="75" t="str">
        <f>IF('N-Bedarf-SK §13a'!B262="","",'N-Bedarf-SK §13a'!B262)</f>
        <v/>
      </c>
      <c r="C264" s="49" t="str">
        <f>IF('N-Bedarf-SK §13a'!C262="","",'N-Bedarf-SK §13a'!C262)</f>
        <v/>
      </c>
      <c r="D264" s="88" t="str">
        <f>IF('N-Bedarf-SK §13a'!D262="","",'N-Bedarf-SK §13a'!D262)</f>
        <v/>
      </c>
      <c r="E264" s="49" t="str">
        <f>IF('N-Bedarf-SK §13a'!G262="","",'N-Bedarf-SK §13a'!G262)</f>
        <v/>
      </c>
      <c r="F264" s="50" t="str">
        <f>IF(OR(D264="Spargel 2. Standjahr",D264="Spargel 1. Standjahr"),78,IF(OR(D264="",D264="keine",E264=""),"",IF(D264="Wie Nbedarf",VLOOKUP('N-Bedarf SK'!D262,PSollSK,3,FALSE)*E264, VLOOKUP(D264,PSollSK,3,FALSE)*E264)))</f>
        <v/>
      </c>
      <c r="G264" s="50" t="str">
        <f>IF(OR(D264="",D264="keine",E264=""),"",IF(D264="Wie Nbedarf",VLOOKUP('N-Bedarf SK'!D262,PSollSK,4,FALSE)*E264, VLOOKUP(D264,PSollSK,4,FALSE)*E264))</f>
        <v/>
      </c>
      <c r="H264" s="88"/>
      <c r="I264" s="49"/>
      <c r="J264" s="50" t="str">
        <f t="shared" si="12"/>
        <v/>
      </c>
      <c r="K264" s="50" t="str">
        <f t="shared" si="14"/>
        <v/>
      </c>
      <c r="L264" s="88"/>
      <c r="M264" s="49"/>
      <c r="N264" s="50" t="str">
        <f t="shared" si="13"/>
        <v/>
      </c>
      <c r="O264" s="50" t="str">
        <f t="shared" si="15"/>
        <v/>
      </c>
      <c r="P264" s="51"/>
      <c r="Q264" s="78" t="s">
        <v>261</v>
      </c>
      <c r="R264" s="49"/>
      <c r="S264" s="32" t="str">
        <f>IF(R264="","C",INDEX(Gehaltsklassen!A$11:A$15,MATCH(R264,Gehaltsklassen!D$11:D$15,1),1))</f>
        <v>C</v>
      </c>
      <c r="T264" s="49"/>
      <c r="U264" s="32" t="str">
        <f>IF(T264="","C",IF(T264="","C",IF(Q264="I",INDEX(Gehaltsklassen!A$11:A$15,MATCH(T264,Gehaltsklassen!C$11:C$15,1),1),IF(Q264="II",INDEX(Gehaltsklassen!A$11:A$15,MATCH(T264,Gehaltsklassen!D$11:D$15,1),1),IF(Q264="III",INDEX(Gehaltsklassen!A$11:A$15,MATCH(T264,Gehaltsklassen!E$11:E$15,1),1),"Falsche Bodenart")))))</f>
        <v>C</v>
      </c>
      <c r="V264" s="52" t="str">
        <f>IF(OR(C264=""),"",SUM(F264,J264,N264)*VLOOKUP(S264,Gehaltsklassen!$B$34:$D$38,2,FALSE))</f>
        <v/>
      </c>
      <c r="W264" s="52" t="str">
        <f>IF(OR(C264=""),"",SUM(F264,J264,N264)*VLOOKUP(S264,Gehaltsklassen!$B$34:$D$38,2,FALSE)*C264)</f>
        <v/>
      </c>
      <c r="X264" s="52" t="str">
        <f>IF(OR(C264=""),"",SUM(F264,J264,N264)*VLOOKUP(S264,Gehaltsklassen!$B$34:$D$38,3,FALSE))</f>
        <v/>
      </c>
      <c r="Y264" s="52" t="str">
        <f>IF(OR(C264=""),"",SUM(F264,J264,N264)*VLOOKUP(S264,Gehaltsklassen!$B$34:$D$38,3,FALSE)*C264)</f>
        <v/>
      </c>
      <c r="Z264" s="54" t="str">
        <f>IF(OR(C264=""),"",(SUM(G264,K264,O264)*VLOOKUP(U264,Gehaltsklassen!$B$34:$D$38,2,FALSE)))</f>
        <v/>
      </c>
      <c r="AA264" s="54" t="str">
        <f>IF(OR(C264=""),"",(SUM(G264,K264,O264)*VLOOKUP(U264,Gehaltsklassen!$B$34:$D$38,2,FALSE))*C264)</f>
        <v/>
      </c>
      <c r="AB264" s="53" t="str">
        <f>IF(OR(C264=""),"",(SUM(G264,K264,O264)*VLOOKUP(U264,Gehaltsklassen!$B$34:$D$38,3,FALSE)))</f>
        <v/>
      </c>
      <c r="AC264" s="53" t="str">
        <f>IF(OR(C264=""),"",(SUM(G264,K264,O264)*VLOOKUP(U264,Gehaltsklassen!$B$34:$D$38,3,FALSE))*C264)</f>
        <v/>
      </c>
    </row>
    <row r="265" spans="1:29" ht="31.9" customHeight="1" x14ac:dyDescent="0.2">
      <c r="A265" s="74" t="str">
        <f>IF(C265="","",MAX($A$11:A264)+1)</f>
        <v/>
      </c>
      <c r="B265" s="75" t="str">
        <f>IF('N-Bedarf-SK §13a'!B263="","",'N-Bedarf-SK §13a'!B263)</f>
        <v/>
      </c>
      <c r="C265" s="49" t="str">
        <f>IF('N-Bedarf-SK §13a'!C263="","",'N-Bedarf-SK §13a'!C263)</f>
        <v/>
      </c>
      <c r="D265" s="88" t="str">
        <f>IF('N-Bedarf-SK §13a'!D263="","",'N-Bedarf-SK §13a'!D263)</f>
        <v/>
      </c>
      <c r="E265" s="49" t="str">
        <f>IF('N-Bedarf-SK §13a'!G263="","",'N-Bedarf-SK §13a'!G263)</f>
        <v/>
      </c>
      <c r="F265" s="50" t="str">
        <f>IF(OR(D265="Spargel 2. Standjahr",D265="Spargel 1. Standjahr"),78,IF(OR(D265="",D265="keine",E265=""),"",IF(D265="Wie Nbedarf",VLOOKUP('N-Bedarf SK'!D263,PSollSK,3,FALSE)*E265, VLOOKUP(D265,PSollSK,3,FALSE)*E265)))</f>
        <v/>
      </c>
      <c r="G265" s="50" t="str">
        <f>IF(OR(D265="",D265="keine",E265=""),"",IF(D265="Wie Nbedarf",VLOOKUP('N-Bedarf SK'!D263,PSollSK,4,FALSE)*E265, VLOOKUP(D265,PSollSK,4,FALSE)*E265))</f>
        <v/>
      </c>
      <c r="H265" s="88"/>
      <c r="I265" s="49"/>
      <c r="J265" s="50" t="str">
        <f t="shared" si="12"/>
        <v/>
      </c>
      <c r="K265" s="50" t="str">
        <f t="shared" si="14"/>
        <v/>
      </c>
      <c r="L265" s="88"/>
      <c r="M265" s="49"/>
      <c r="N265" s="50" t="str">
        <f t="shared" si="13"/>
        <v/>
      </c>
      <c r="O265" s="50" t="str">
        <f t="shared" si="15"/>
        <v/>
      </c>
      <c r="P265" s="51"/>
      <c r="Q265" s="78" t="s">
        <v>261</v>
      </c>
      <c r="R265" s="49"/>
      <c r="S265" s="32" t="str">
        <f>IF(R265="","C",INDEX(Gehaltsklassen!A$11:A$15,MATCH(R265,Gehaltsklassen!D$11:D$15,1),1))</f>
        <v>C</v>
      </c>
      <c r="T265" s="49"/>
      <c r="U265" s="32" t="str">
        <f>IF(T265="","C",IF(T265="","C",IF(Q265="I",INDEX(Gehaltsklassen!A$11:A$15,MATCH(T265,Gehaltsklassen!C$11:C$15,1),1),IF(Q265="II",INDEX(Gehaltsklassen!A$11:A$15,MATCH(T265,Gehaltsklassen!D$11:D$15,1),1),IF(Q265="III",INDEX(Gehaltsklassen!A$11:A$15,MATCH(T265,Gehaltsklassen!E$11:E$15,1),1),"Falsche Bodenart")))))</f>
        <v>C</v>
      </c>
      <c r="V265" s="52" t="str">
        <f>IF(OR(C265=""),"",SUM(F265,J265,N265)*VLOOKUP(S265,Gehaltsklassen!$B$34:$D$38,2,FALSE))</f>
        <v/>
      </c>
      <c r="W265" s="52" t="str">
        <f>IF(OR(C265=""),"",SUM(F265,J265,N265)*VLOOKUP(S265,Gehaltsklassen!$B$34:$D$38,2,FALSE)*C265)</f>
        <v/>
      </c>
      <c r="X265" s="52" t="str">
        <f>IF(OR(C265=""),"",SUM(F265,J265,N265)*VLOOKUP(S265,Gehaltsklassen!$B$34:$D$38,3,FALSE))</f>
        <v/>
      </c>
      <c r="Y265" s="52" t="str">
        <f>IF(OR(C265=""),"",SUM(F265,J265,N265)*VLOOKUP(S265,Gehaltsklassen!$B$34:$D$38,3,FALSE)*C265)</f>
        <v/>
      </c>
      <c r="Z265" s="54" t="str">
        <f>IF(OR(C265=""),"",(SUM(G265,K265,O265)*VLOOKUP(U265,Gehaltsklassen!$B$34:$D$38,2,FALSE)))</f>
        <v/>
      </c>
      <c r="AA265" s="54" t="str">
        <f>IF(OR(C265=""),"",(SUM(G265,K265,O265)*VLOOKUP(U265,Gehaltsklassen!$B$34:$D$38,2,FALSE))*C265)</f>
        <v/>
      </c>
      <c r="AB265" s="53" t="str">
        <f>IF(OR(C265=""),"",(SUM(G265,K265,O265)*VLOOKUP(U265,Gehaltsklassen!$B$34:$D$38,3,FALSE)))</f>
        <v/>
      </c>
      <c r="AC265" s="53" t="str">
        <f>IF(OR(C265=""),"",(SUM(G265,K265,O265)*VLOOKUP(U265,Gehaltsklassen!$B$34:$D$38,3,FALSE))*C265)</f>
        <v/>
      </c>
    </row>
    <row r="266" spans="1:29" ht="31.9" customHeight="1" x14ac:dyDescent="0.2">
      <c r="A266" s="74" t="str">
        <f>IF(C266="","",MAX($A$11:A265)+1)</f>
        <v/>
      </c>
      <c r="B266" s="75" t="str">
        <f>IF('N-Bedarf-SK §13a'!B264="","",'N-Bedarf-SK §13a'!B264)</f>
        <v/>
      </c>
      <c r="C266" s="49" t="str">
        <f>IF('N-Bedarf-SK §13a'!C264="","",'N-Bedarf-SK §13a'!C264)</f>
        <v/>
      </c>
      <c r="D266" s="88" t="str">
        <f>IF('N-Bedarf-SK §13a'!D264="","",'N-Bedarf-SK §13a'!D264)</f>
        <v/>
      </c>
      <c r="E266" s="49" t="str">
        <f>IF('N-Bedarf-SK §13a'!G264="","",'N-Bedarf-SK §13a'!G264)</f>
        <v/>
      </c>
      <c r="F266" s="50" t="str">
        <f>IF(OR(D266="Spargel 2. Standjahr",D266="Spargel 1. Standjahr"),78,IF(OR(D266="",D266="keine",E266=""),"",IF(D266="Wie Nbedarf",VLOOKUP('N-Bedarf SK'!D264,PSollSK,3,FALSE)*E266, VLOOKUP(D266,PSollSK,3,FALSE)*E266)))</f>
        <v/>
      </c>
      <c r="G266" s="50" t="str">
        <f>IF(OR(D266="",D266="keine",E266=""),"",IF(D266="Wie Nbedarf",VLOOKUP('N-Bedarf SK'!D264,PSollSK,4,FALSE)*E266, VLOOKUP(D266,PSollSK,4,FALSE)*E266))</f>
        <v/>
      </c>
      <c r="H266" s="88"/>
      <c r="I266" s="49"/>
      <c r="J266" s="50" t="str">
        <f t="shared" ref="J266:J313" si="16">IF(OR(H266="",H266="keine",I266=""),"",VLOOKUP(H266,PSollSK,3,FALSE)*I266)</f>
        <v/>
      </c>
      <c r="K266" s="50" t="str">
        <f t="shared" si="14"/>
        <v/>
      </c>
      <c r="L266" s="88"/>
      <c r="M266" s="49"/>
      <c r="N266" s="50" t="str">
        <f t="shared" ref="N266:N313" si="17">IF(OR(L266="",L266="keine",M266=""),"",VLOOKUP(L266,PSollSK,3,FALSE)*M266)</f>
        <v/>
      </c>
      <c r="O266" s="50" t="str">
        <f t="shared" si="15"/>
        <v/>
      </c>
      <c r="P266" s="51"/>
      <c r="Q266" s="78" t="s">
        <v>261</v>
      </c>
      <c r="R266" s="49"/>
      <c r="S266" s="32" t="str">
        <f>IF(R266="","C",INDEX(Gehaltsklassen!A$11:A$15,MATCH(R266,Gehaltsklassen!D$11:D$15,1),1))</f>
        <v>C</v>
      </c>
      <c r="T266" s="49"/>
      <c r="U266" s="32" t="str">
        <f>IF(T266="","C",IF(T266="","C",IF(Q266="I",INDEX(Gehaltsklassen!A$11:A$15,MATCH(T266,Gehaltsklassen!C$11:C$15,1),1),IF(Q266="II",INDEX(Gehaltsklassen!A$11:A$15,MATCH(T266,Gehaltsklassen!D$11:D$15,1),1),IF(Q266="III",INDEX(Gehaltsklassen!A$11:A$15,MATCH(T266,Gehaltsklassen!E$11:E$15,1),1),"Falsche Bodenart")))))</f>
        <v>C</v>
      </c>
      <c r="V266" s="52" t="str">
        <f>IF(OR(C266=""),"",SUM(F266,J266,N266)*VLOOKUP(S266,Gehaltsklassen!$B$34:$D$38,2,FALSE))</f>
        <v/>
      </c>
      <c r="W266" s="52" t="str">
        <f>IF(OR(C266=""),"",SUM(F266,J266,N266)*VLOOKUP(S266,Gehaltsklassen!$B$34:$D$38,2,FALSE)*C266)</f>
        <v/>
      </c>
      <c r="X266" s="52" t="str">
        <f>IF(OR(C266=""),"",SUM(F266,J266,N266)*VLOOKUP(S266,Gehaltsklassen!$B$34:$D$38,3,FALSE))</f>
        <v/>
      </c>
      <c r="Y266" s="52" t="str">
        <f>IF(OR(C266=""),"",SUM(F266,J266,N266)*VLOOKUP(S266,Gehaltsklassen!$B$34:$D$38,3,FALSE)*C266)</f>
        <v/>
      </c>
      <c r="Z266" s="54" t="str">
        <f>IF(OR(C266=""),"",(SUM(G266,K266,O266)*VLOOKUP(U266,Gehaltsklassen!$B$34:$D$38,2,FALSE)))</f>
        <v/>
      </c>
      <c r="AA266" s="54" t="str">
        <f>IF(OR(C266=""),"",(SUM(G266,K266,O266)*VLOOKUP(U266,Gehaltsklassen!$B$34:$D$38,2,FALSE))*C266)</f>
        <v/>
      </c>
      <c r="AB266" s="53" t="str">
        <f>IF(OR(C266=""),"",(SUM(G266,K266,O266)*VLOOKUP(U266,Gehaltsklassen!$B$34:$D$38,3,FALSE)))</f>
        <v/>
      </c>
      <c r="AC266" s="53" t="str">
        <f>IF(OR(C266=""),"",(SUM(G266,K266,O266)*VLOOKUP(U266,Gehaltsklassen!$B$34:$D$38,3,FALSE))*C266)</f>
        <v/>
      </c>
    </row>
    <row r="267" spans="1:29" ht="31.9" customHeight="1" x14ac:dyDescent="0.2">
      <c r="A267" s="74" t="str">
        <f>IF(C267="","",MAX($A$11:A266)+1)</f>
        <v/>
      </c>
      <c r="B267" s="75" t="str">
        <f>IF('N-Bedarf-SK §13a'!B265="","",'N-Bedarf-SK §13a'!B265)</f>
        <v/>
      </c>
      <c r="C267" s="49" t="str">
        <f>IF('N-Bedarf-SK §13a'!C265="","",'N-Bedarf-SK §13a'!C265)</f>
        <v/>
      </c>
      <c r="D267" s="88" t="str">
        <f>IF('N-Bedarf-SK §13a'!D265="","",'N-Bedarf-SK §13a'!D265)</f>
        <v/>
      </c>
      <c r="E267" s="49" t="str">
        <f>IF('N-Bedarf-SK §13a'!G265="","",'N-Bedarf-SK §13a'!G265)</f>
        <v/>
      </c>
      <c r="F267" s="50" t="str">
        <f>IF(OR(D267="Spargel 2. Standjahr",D267="Spargel 1. Standjahr"),78,IF(OR(D267="",D267="keine",E267=""),"",IF(D267="Wie Nbedarf",VLOOKUP('N-Bedarf SK'!D265,PSollSK,3,FALSE)*E267, VLOOKUP(D267,PSollSK,3,FALSE)*E267)))</f>
        <v/>
      </c>
      <c r="G267" s="50" t="str">
        <f>IF(OR(D267="",D267="keine",E267=""),"",IF(D267="Wie Nbedarf",VLOOKUP('N-Bedarf SK'!D265,PSollSK,4,FALSE)*E267, VLOOKUP(D267,PSollSK,4,FALSE)*E267))</f>
        <v/>
      </c>
      <c r="H267" s="88"/>
      <c r="I267" s="49"/>
      <c r="J267" s="50" t="str">
        <f t="shared" si="16"/>
        <v/>
      </c>
      <c r="K267" s="50" t="str">
        <f t="shared" ref="K267:K313" si="18">IF(OR(H267="",H267="keine",I267=""),"",VLOOKUP(H267,PSollSK,4,FALSE)*I267)</f>
        <v/>
      </c>
      <c r="L267" s="88"/>
      <c r="M267" s="49"/>
      <c r="N267" s="50" t="str">
        <f t="shared" si="17"/>
        <v/>
      </c>
      <c r="O267" s="50" t="str">
        <f t="shared" ref="O267:O313" si="19">IF(OR(L267="",L267="keine",M267=""),"",VLOOKUP(L267,PSollSK,4,FALSE)*M267)</f>
        <v/>
      </c>
      <c r="P267" s="51"/>
      <c r="Q267" s="78" t="s">
        <v>261</v>
      </c>
      <c r="R267" s="49"/>
      <c r="S267" s="32" t="str">
        <f>IF(R267="","C",INDEX(Gehaltsklassen!A$11:A$15,MATCH(R267,Gehaltsklassen!D$11:D$15,1),1))</f>
        <v>C</v>
      </c>
      <c r="T267" s="49"/>
      <c r="U267" s="32" t="str">
        <f>IF(T267="","C",IF(T267="","C",IF(Q267="I",INDEX(Gehaltsklassen!A$11:A$15,MATCH(T267,Gehaltsklassen!C$11:C$15,1),1),IF(Q267="II",INDEX(Gehaltsklassen!A$11:A$15,MATCH(T267,Gehaltsklassen!D$11:D$15,1),1),IF(Q267="III",INDEX(Gehaltsklassen!A$11:A$15,MATCH(T267,Gehaltsklassen!E$11:E$15,1),1),"Falsche Bodenart")))))</f>
        <v>C</v>
      </c>
      <c r="V267" s="52" t="str">
        <f>IF(OR(C267=""),"",SUM(F267,J267,N267)*VLOOKUP(S267,Gehaltsklassen!$B$34:$D$38,2,FALSE))</f>
        <v/>
      </c>
      <c r="W267" s="52" t="str">
        <f>IF(OR(C267=""),"",SUM(F267,J267,N267)*VLOOKUP(S267,Gehaltsklassen!$B$34:$D$38,2,FALSE)*C267)</f>
        <v/>
      </c>
      <c r="X267" s="52" t="str">
        <f>IF(OR(C267=""),"",SUM(F267,J267,N267)*VLOOKUP(S267,Gehaltsklassen!$B$34:$D$38,3,FALSE))</f>
        <v/>
      </c>
      <c r="Y267" s="52" t="str">
        <f>IF(OR(C267=""),"",SUM(F267,J267,N267)*VLOOKUP(S267,Gehaltsklassen!$B$34:$D$38,3,FALSE)*C267)</f>
        <v/>
      </c>
      <c r="Z267" s="54" t="str">
        <f>IF(OR(C267=""),"",(SUM(G267,K267,O267)*VLOOKUP(U267,Gehaltsklassen!$B$34:$D$38,2,FALSE)))</f>
        <v/>
      </c>
      <c r="AA267" s="54" t="str">
        <f>IF(OR(C267=""),"",(SUM(G267,K267,O267)*VLOOKUP(U267,Gehaltsklassen!$B$34:$D$38,2,FALSE))*C267)</f>
        <v/>
      </c>
      <c r="AB267" s="53" t="str">
        <f>IF(OR(C267=""),"",(SUM(G267,K267,O267)*VLOOKUP(U267,Gehaltsklassen!$B$34:$D$38,3,FALSE)))</f>
        <v/>
      </c>
      <c r="AC267" s="53" t="str">
        <f>IF(OR(C267=""),"",(SUM(G267,K267,O267)*VLOOKUP(U267,Gehaltsklassen!$B$34:$D$38,3,FALSE))*C267)</f>
        <v/>
      </c>
    </row>
    <row r="268" spans="1:29" ht="31.9" customHeight="1" x14ac:dyDescent="0.2">
      <c r="A268" s="74" t="str">
        <f>IF(C268="","",MAX($A$11:A267)+1)</f>
        <v/>
      </c>
      <c r="B268" s="75" t="str">
        <f>IF('N-Bedarf-SK §13a'!B266="","",'N-Bedarf-SK §13a'!B266)</f>
        <v/>
      </c>
      <c r="C268" s="49" t="str">
        <f>IF('N-Bedarf-SK §13a'!C266="","",'N-Bedarf-SK §13a'!C266)</f>
        <v/>
      </c>
      <c r="D268" s="88" t="str">
        <f>IF('N-Bedarf-SK §13a'!D266="","",'N-Bedarf-SK §13a'!D266)</f>
        <v/>
      </c>
      <c r="E268" s="49" t="str">
        <f>IF('N-Bedarf-SK §13a'!G266="","",'N-Bedarf-SK §13a'!G266)</f>
        <v/>
      </c>
      <c r="F268" s="50" t="str">
        <f>IF(OR(D268="Spargel 2. Standjahr",D268="Spargel 1. Standjahr"),78,IF(OR(D268="",D268="keine",E268=""),"",IF(D268="Wie Nbedarf",VLOOKUP('N-Bedarf SK'!D266,PSollSK,3,FALSE)*E268, VLOOKUP(D268,PSollSK,3,FALSE)*E268)))</f>
        <v/>
      </c>
      <c r="G268" s="50" t="str">
        <f>IF(OR(D268="",D268="keine",E268=""),"",IF(D268="Wie Nbedarf",VLOOKUP('N-Bedarf SK'!D266,PSollSK,4,FALSE)*E268, VLOOKUP(D268,PSollSK,4,FALSE)*E268))</f>
        <v/>
      </c>
      <c r="H268" s="88"/>
      <c r="I268" s="49"/>
      <c r="J268" s="50" t="str">
        <f t="shared" si="16"/>
        <v/>
      </c>
      <c r="K268" s="50" t="str">
        <f t="shared" si="18"/>
        <v/>
      </c>
      <c r="L268" s="88"/>
      <c r="M268" s="49"/>
      <c r="N268" s="50" t="str">
        <f t="shared" si="17"/>
        <v/>
      </c>
      <c r="O268" s="50" t="str">
        <f t="shared" si="19"/>
        <v/>
      </c>
      <c r="P268" s="51"/>
      <c r="Q268" s="78" t="s">
        <v>261</v>
      </c>
      <c r="R268" s="49"/>
      <c r="S268" s="32" t="str">
        <f>IF(R268="","C",INDEX(Gehaltsklassen!A$11:A$15,MATCH(R268,Gehaltsklassen!D$11:D$15,1),1))</f>
        <v>C</v>
      </c>
      <c r="T268" s="49"/>
      <c r="U268" s="32" t="str">
        <f>IF(T268="","C",IF(T268="","C",IF(Q268="I",INDEX(Gehaltsklassen!A$11:A$15,MATCH(T268,Gehaltsklassen!C$11:C$15,1),1),IF(Q268="II",INDEX(Gehaltsklassen!A$11:A$15,MATCH(T268,Gehaltsklassen!D$11:D$15,1),1),IF(Q268="III",INDEX(Gehaltsklassen!A$11:A$15,MATCH(T268,Gehaltsklassen!E$11:E$15,1),1),"Falsche Bodenart")))))</f>
        <v>C</v>
      </c>
      <c r="V268" s="52" t="str">
        <f>IF(OR(C268=""),"",SUM(F268,J268,N268)*VLOOKUP(S268,Gehaltsklassen!$B$34:$D$38,2,FALSE))</f>
        <v/>
      </c>
      <c r="W268" s="52" t="str">
        <f>IF(OR(C268=""),"",SUM(F268,J268,N268)*VLOOKUP(S268,Gehaltsklassen!$B$34:$D$38,2,FALSE)*C268)</f>
        <v/>
      </c>
      <c r="X268" s="52" t="str">
        <f>IF(OR(C268=""),"",SUM(F268,J268,N268)*VLOOKUP(S268,Gehaltsklassen!$B$34:$D$38,3,FALSE))</f>
        <v/>
      </c>
      <c r="Y268" s="52" t="str">
        <f>IF(OR(C268=""),"",SUM(F268,J268,N268)*VLOOKUP(S268,Gehaltsklassen!$B$34:$D$38,3,FALSE)*C268)</f>
        <v/>
      </c>
      <c r="Z268" s="54" t="str">
        <f>IF(OR(C268=""),"",(SUM(G268,K268,O268)*VLOOKUP(U268,Gehaltsklassen!$B$34:$D$38,2,FALSE)))</f>
        <v/>
      </c>
      <c r="AA268" s="54" t="str">
        <f>IF(OR(C268=""),"",(SUM(G268,K268,O268)*VLOOKUP(U268,Gehaltsklassen!$B$34:$D$38,2,FALSE))*C268)</f>
        <v/>
      </c>
      <c r="AB268" s="53" t="str">
        <f>IF(OR(C268=""),"",(SUM(G268,K268,O268)*VLOOKUP(U268,Gehaltsklassen!$B$34:$D$38,3,FALSE)))</f>
        <v/>
      </c>
      <c r="AC268" s="53" t="str">
        <f>IF(OR(C268=""),"",(SUM(G268,K268,O268)*VLOOKUP(U268,Gehaltsklassen!$B$34:$D$38,3,FALSE))*C268)</f>
        <v/>
      </c>
    </row>
    <row r="269" spans="1:29" ht="31.9" customHeight="1" x14ac:dyDescent="0.2">
      <c r="A269" s="74" t="str">
        <f>IF(C269="","",MAX($A$11:A268)+1)</f>
        <v/>
      </c>
      <c r="B269" s="75" t="str">
        <f>IF('N-Bedarf-SK §13a'!B267="","",'N-Bedarf-SK §13a'!B267)</f>
        <v/>
      </c>
      <c r="C269" s="49" t="str">
        <f>IF('N-Bedarf-SK §13a'!C267="","",'N-Bedarf-SK §13a'!C267)</f>
        <v/>
      </c>
      <c r="D269" s="88" t="str">
        <f>IF('N-Bedarf-SK §13a'!D267="","",'N-Bedarf-SK §13a'!D267)</f>
        <v/>
      </c>
      <c r="E269" s="49" t="str">
        <f>IF('N-Bedarf-SK §13a'!G267="","",'N-Bedarf-SK §13a'!G267)</f>
        <v/>
      </c>
      <c r="F269" s="50" t="str">
        <f>IF(OR(D269="Spargel 2. Standjahr",D269="Spargel 1. Standjahr"),78,IF(OR(D269="",D269="keine",E269=""),"",IF(D269="Wie Nbedarf",VLOOKUP('N-Bedarf SK'!D267,PSollSK,3,FALSE)*E269, VLOOKUP(D269,PSollSK,3,FALSE)*E269)))</f>
        <v/>
      </c>
      <c r="G269" s="50" t="str">
        <f>IF(OR(D269="",D269="keine",E269=""),"",IF(D269="Wie Nbedarf",VLOOKUP('N-Bedarf SK'!D267,PSollSK,4,FALSE)*E269, VLOOKUP(D269,PSollSK,4,FALSE)*E269))</f>
        <v/>
      </c>
      <c r="H269" s="88"/>
      <c r="I269" s="49"/>
      <c r="J269" s="50" t="str">
        <f t="shared" si="16"/>
        <v/>
      </c>
      <c r="K269" s="50" t="str">
        <f t="shared" si="18"/>
        <v/>
      </c>
      <c r="L269" s="88"/>
      <c r="M269" s="49"/>
      <c r="N269" s="50" t="str">
        <f t="shared" si="17"/>
        <v/>
      </c>
      <c r="O269" s="50" t="str">
        <f t="shared" si="19"/>
        <v/>
      </c>
      <c r="P269" s="51"/>
      <c r="Q269" s="78" t="s">
        <v>261</v>
      </c>
      <c r="R269" s="49"/>
      <c r="S269" s="32" t="str">
        <f>IF(R269="","C",INDEX(Gehaltsklassen!A$11:A$15,MATCH(R269,Gehaltsklassen!D$11:D$15,1),1))</f>
        <v>C</v>
      </c>
      <c r="T269" s="49"/>
      <c r="U269" s="32" t="str">
        <f>IF(T269="","C",IF(T269="","C",IF(Q269="I",INDEX(Gehaltsklassen!A$11:A$15,MATCH(T269,Gehaltsklassen!C$11:C$15,1),1),IF(Q269="II",INDEX(Gehaltsklassen!A$11:A$15,MATCH(T269,Gehaltsklassen!D$11:D$15,1),1),IF(Q269="III",INDEX(Gehaltsklassen!A$11:A$15,MATCH(T269,Gehaltsklassen!E$11:E$15,1),1),"Falsche Bodenart")))))</f>
        <v>C</v>
      </c>
      <c r="V269" s="52" t="str">
        <f>IF(OR(C269=""),"",SUM(F269,J269,N269)*VLOOKUP(S269,Gehaltsklassen!$B$34:$D$38,2,FALSE))</f>
        <v/>
      </c>
      <c r="W269" s="52" t="str">
        <f>IF(OR(C269=""),"",SUM(F269,J269,N269)*VLOOKUP(S269,Gehaltsklassen!$B$34:$D$38,2,FALSE)*C269)</f>
        <v/>
      </c>
      <c r="X269" s="52" t="str">
        <f>IF(OR(C269=""),"",SUM(F269,J269,N269)*VLOOKUP(S269,Gehaltsklassen!$B$34:$D$38,3,FALSE))</f>
        <v/>
      </c>
      <c r="Y269" s="52" t="str">
        <f>IF(OR(C269=""),"",SUM(F269,J269,N269)*VLOOKUP(S269,Gehaltsklassen!$B$34:$D$38,3,FALSE)*C269)</f>
        <v/>
      </c>
      <c r="Z269" s="54" t="str">
        <f>IF(OR(C269=""),"",(SUM(G269,K269,O269)*VLOOKUP(U269,Gehaltsklassen!$B$34:$D$38,2,FALSE)))</f>
        <v/>
      </c>
      <c r="AA269" s="54" t="str">
        <f>IF(OR(C269=""),"",(SUM(G269,K269,O269)*VLOOKUP(U269,Gehaltsklassen!$B$34:$D$38,2,FALSE))*C269)</f>
        <v/>
      </c>
      <c r="AB269" s="53" t="str">
        <f>IF(OR(C269=""),"",(SUM(G269,K269,O269)*VLOOKUP(U269,Gehaltsklassen!$B$34:$D$38,3,FALSE)))</f>
        <v/>
      </c>
      <c r="AC269" s="53" t="str">
        <f>IF(OR(C269=""),"",(SUM(G269,K269,O269)*VLOOKUP(U269,Gehaltsklassen!$B$34:$D$38,3,FALSE))*C269)</f>
        <v/>
      </c>
    </row>
    <row r="270" spans="1:29" ht="31.9" customHeight="1" x14ac:dyDescent="0.2">
      <c r="A270" s="74" t="str">
        <f>IF(C270="","",MAX($A$11:A269)+1)</f>
        <v/>
      </c>
      <c r="B270" s="75" t="str">
        <f>IF('N-Bedarf-SK §13a'!B268="","",'N-Bedarf-SK §13a'!B268)</f>
        <v/>
      </c>
      <c r="C270" s="49" t="str">
        <f>IF('N-Bedarf-SK §13a'!C268="","",'N-Bedarf-SK §13a'!C268)</f>
        <v/>
      </c>
      <c r="D270" s="88" t="str">
        <f>IF('N-Bedarf-SK §13a'!D268="","",'N-Bedarf-SK §13a'!D268)</f>
        <v/>
      </c>
      <c r="E270" s="49" t="str">
        <f>IF('N-Bedarf-SK §13a'!G268="","",'N-Bedarf-SK §13a'!G268)</f>
        <v/>
      </c>
      <c r="F270" s="50" t="str">
        <f>IF(OR(D270="Spargel 2. Standjahr",D270="Spargel 1. Standjahr"),78,IF(OR(D270="",D270="keine",E270=""),"",IF(D270="Wie Nbedarf",VLOOKUP('N-Bedarf SK'!D268,PSollSK,3,FALSE)*E270, VLOOKUP(D270,PSollSK,3,FALSE)*E270)))</f>
        <v/>
      </c>
      <c r="G270" s="50" t="str">
        <f>IF(OR(D270="",D270="keine",E270=""),"",IF(D270="Wie Nbedarf",VLOOKUP('N-Bedarf SK'!D268,PSollSK,4,FALSE)*E270, VLOOKUP(D270,PSollSK,4,FALSE)*E270))</f>
        <v/>
      </c>
      <c r="H270" s="88"/>
      <c r="I270" s="49"/>
      <c r="J270" s="50" t="str">
        <f t="shared" si="16"/>
        <v/>
      </c>
      <c r="K270" s="50" t="str">
        <f t="shared" si="18"/>
        <v/>
      </c>
      <c r="L270" s="88"/>
      <c r="M270" s="49"/>
      <c r="N270" s="50" t="str">
        <f t="shared" si="17"/>
        <v/>
      </c>
      <c r="O270" s="50" t="str">
        <f t="shared" si="19"/>
        <v/>
      </c>
      <c r="P270" s="51"/>
      <c r="Q270" s="78" t="s">
        <v>261</v>
      </c>
      <c r="R270" s="49"/>
      <c r="S270" s="32" t="str">
        <f>IF(R270="","C",INDEX(Gehaltsklassen!A$11:A$15,MATCH(R270,Gehaltsklassen!D$11:D$15,1),1))</f>
        <v>C</v>
      </c>
      <c r="T270" s="49"/>
      <c r="U270" s="32" t="str">
        <f>IF(T270="","C",IF(T270="","C",IF(Q270="I",INDEX(Gehaltsklassen!A$11:A$15,MATCH(T270,Gehaltsklassen!C$11:C$15,1),1),IF(Q270="II",INDEX(Gehaltsklassen!A$11:A$15,MATCH(T270,Gehaltsklassen!D$11:D$15,1),1),IF(Q270="III",INDEX(Gehaltsklassen!A$11:A$15,MATCH(T270,Gehaltsklassen!E$11:E$15,1),1),"Falsche Bodenart")))))</f>
        <v>C</v>
      </c>
      <c r="V270" s="52" t="str">
        <f>IF(OR(C270=""),"",SUM(F270,J270,N270)*VLOOKUP(S270,Gehaltsklassen!$B$34:$D$38,2,FALSE))</f>
        <v/>
      </c>
      <c r="W270" s="52" t="str">
        <f>IF(OR(C270=""),"",SUM(F270,J270,N270)*VLOOKUP(S270,Gehaltsklassen!$B$34:$D$38,2,FALSE)*C270)</f>
        <v/>
      </c>
      <c r="X270" s="52" t="str">
        <f>IF(OR(C270=""),"",SUM(F270,J270,N270)*VLOOKUP(S270,Gehaltsklassen!$B$34:$D$38,3,FALSE))</f>
        <v/>
      </c>
      <c r="Y270" s="52" t="str">
        <f>IF(OR(C270=""),"",SUM(F270,J270,N270)*VLOOKUP(S270,Gehaltsklassen!$B$34:$D$38,3,FALSE)*C270)</f>
        <v/>
      </c>
      <c r="Z270" s="54" t="str">
        <f>IF(OR(C270=""),"",(SUM(G270,K270,O270)*VLOOKUP(U270,Gehaltsklassen!$B$34:$D$38,2,FALSE)))</f>
        <v/>
      </c>
      <c r="AA270" s="54" t="str">
        <f>IF(OR(C270=""),"",(SUM(G270,K270,O270)*VLOOKUP(U270,Gehaltsklassen!$B$34:$D$38,2,FALSE))*C270)</f>
        <v/>
      </c>
      <c r="AB270" s="53" t="str">
        <f>IF(OR(C270=""),"",(SUM(G270,K270,O270)*VLOOKUP(U270,Gehaltsklassen!$B$34:$D$38,3,FALSE)))</f>
        <v/>
      </c>
      <c r="AC270" s="53" t="str">
        <f>IF(OR(C270=""),"",(SUM(G270,K270,O270)*VLOOKUP(U270,Gehaltsklassen!$B$34:$D$38,3,FALSE))*C270)</f>
        <v/>
      </c>
    </row>
    <row r="271" spans="1:29" ht="31.9" customHeight="1" x14ac:dyDescent="0.2">
      <c r="A271" s="74" t="str">
        <f>IF(C271="","",MAX($A$11:A270)+1)</f>
        <v/>
      </c>
      <c r="B271" s="75" t="str">
        <f>IF('N-Bedarf-SK §13a'!B269="","",'N-Bedarf-SK §13a'!B269)</f>
        <v/>
      </c>
      <c r="C271" s="49" t="str">
        <f>IF('N-Bedarf-SK §13a'!C269="","",'N-Bedarf-SK §13a'!C269)</f>
        <v/>
      </c>
      <c r="D271" s="88" t="str">
        <f>IF('N-Bedarf-SK §13a'!D269="","",'N-Bedarf-SK §13a'!D269)</f>
        <v/>
      </c>
      <c r="E271" s="49" t="str">
        <f>IF('N-Bedarf-SK §13a'!G269="","",'N-Bedarf-SK §13a'!G269)</f>
        <v/>
      </c>
      <c r="F271" s="50" t="str">
        <f>IF(OR(D271="Spargel 2. Standjahr",D271="Spargel 1. Standjahr"),78,IF(OR(D271="",D271="keine",E271=""),"",IF(D271="Wie Nbedarf",VLOOKUP('N-Bedarf SK'!D269,PSollSK,3,FALSE)*E271, VLOOKUP(D271,PSollSK,3,FALSE)*E271)))</f>
        <v/>
      </c>
      <c r="G271" s="50" t="str">
        <f>IF(OR(D271="",D271="keine",E271=""),"",IF(D271="Wie Nbedarf",VLOOKUP('N-Bedarf SK'!D269,PSollSK,4,FALSE)*E271, VLOOKUP(D271,PSollSK,4,FALSE)*E271))</f>
        <v/>
      </c>
      <c r="H271" s="88"/>
      <c r="I271" s="49"/>
      <c r="J271" s="50" t="str">
        <f t="shared" si="16"/>
        <v/>
      </c>
      <c r="K271" s="50" t="str">
        <f t="shared" si="18"/>
        <v/>
      </c>
      <c r="L271" s="88"/>
      <c r="M271" s="49"/>
      <c r="N271" s="50" t="str">
        <f t="shared" si="17"/>
        <v/>
      </c>
      <c r="O271" s="50" t="str">
        <f t="shared" si="19"/>
        <v/>
      </c>
      <c r="P271" s="51"/>
      <c r="Q271" s="78" t="s">
        <v>261</v>
      </c>
      <c r="R271" s="49"/>
      <c r="S271" s="32" t="str">
        <f>IF(R271="","C",INDEX(Gehaltsklassen!A$11:A$15,MATCH(R271,Gehaltsklassen!D$11:D$15,1),1))</f>
        <v>C</v>
      </c>
      <c r="T271" s="49"/>
      <c r="U271" s="32" t="str">
        <f>IF(T271="","C",IF(T271="","C",IF(Q271="I",INDEX(Gehaltsklassen!A$11:A$15,MATCH(T271,Gehaltsklassen!C$11:C$15,1),1),IF(Q271="II",INDEX(Gehaltsklassen!A$11:A$15,MATCH(T271,Gehaltsklassen!D$11:D$15,1),1),IF(Q271="III",INDEX(Gehaltsklassen!A$11:A$15,MATCH(T271,Gehaltsklassen!E$11:E$15,1),1),"Falsche Bodenart")))))</f>
        <v>C</v>
      </c>
      <c r="V271" s="52" t="str">
        <f>IF(OR(C271=""),"",SUM(F271,J271,N271)*VLOOKUP(S271,Gehaltsklassen!$B$34:$D$38,2,FALSE))</f>
        <v/>
      </c>
      <c r="W271" s="52" t="str">
        <f>IF(OR(C271=""),"",SUM(F271,J271,N271)*VLOOKUP(S271,Gehaltsklassen!$B$34:$D$38,2,FALSE)*C271)</f>
        <v/>
      </c>
      <c r="X271" s="52" t="str">
        <f>IF(OR(C271=""),"",SUM(F271,J271,N271)*VLOOKUP(S271,Gehaltsklassen!$B$34:$D$38,3,FALSE))</f>
        <v/>
      </c>
      <c r="Y271" s="52" t="str">
        <f>IF(OR(C271=""),"",SUM(F271,J271,N271)*VLOOKUP(S271,Gehaltsklassen!$B$34:$D$38,3,FALSE)*C271)</f>
        <v/>
      </c>
      <c r="Z271" s="54" t="str">
        <f>IF(OR(C271=""),"",(SUM(G271,K271,O271)*VLOOKUP(U271,Gehaltsklassen!$B$34:$D$38,2,FALSE)))</f>
        <v/>
      </c>
      <c r="AA271" s="54" t="str">
        <f>IF(OR(C271=""),"",(SUM(G271,K271,O271)*VLOOKUP(U271,Gehaltsklassen!$B$34:$D$38,2,FALSE))*C271)</f>
        <v/>
      </c>
      <c r="AB271" s="53" t="str">
        <f>IF(OR(C271=""),"",(SUM(G271,K271,O271)*VLOOKUP(U271,Gehaltsklassen!$B$34:$D$38,3,FALSE)))</f>
        <v/>
      </c>
      <c r="AC271" s="53" t="str">
        <f>IF(OR(C271=""),"",(SUM(G271,K271,O271)*VLOOKUP(U271,Gehaltsklassen!$B$34:$D$38,3,FALSE))*C271)</f>
        <v/>
      </c>
    </row>
    <row r="272" spans="1:29" ht="31.9" customHeight="1" x14ac:dyDescent="0.2">
      <c r="A272" s="74" t="str">
        <f>IF(C272="","",MAX($A$11:A271)+1)</f>
        <v/>
      </c>
      <c r="B272" s="75" t="str">
        <f>IF('N-Bedarf-SK §13a'!B270="","",'N-Bedarf-SK §13a'!B270)</f>
        <v/>
      </c>
      <c r="C272" s="49" t="str">
        <f>IF('N-Bedarf-SK §13a'!C270="","",'N-Bedarf-SK §13a'!C270)</f>
        <v/>
      </c>
      <c r="D272" s="88" t="str">
        <f>IF('N-Bedarf-SK §13a'!D270="","",'N-Bedarf-SK §13a'!D270)</f>
        <v/>
      </c>
      <c r="E272" s="49" t="str">
        <f>IF('N-Bedarf-SK §13a'!G270="","",'N-Bedarf-SK §13a'!G270)</f>
        <v/>
      </c>
      <c r="F272" s="50" t="str">
        <f>IF(OR(D272="Spargel 2. Standjahr",D272="Spargel 1. Standjahr"),78,IF(OR(D272="",D272="keine",E272=""),"",IF(D272="Wie Nbedarf",VLOOKUP('N-Bedarf SK'!D270,PSollSK,3,FALSE)*E272, VLOOKUP(D272,PSollSK,3,FALSE)*E272)))</f>
        <v/>
      </c>
      <c r="G272" s="50" t="str">
        <f>IF(OR(D272="",D272="keine",E272=""),"",IF(D272="Wie Nbedarf",VLOOKUP('N-Bedarf SK'!D270,PSollSK,4,FALSE)*E272, VLOOKUP(D272,PSollSK,4,FALSE)*E272))</f>
        <v/>
      </c>
      <c r="H272" s="88"/>
      <c r="I272" s="49"/>
      <c r="J272" s="50" t="str">
        <f t="shared" si="16"/>
        <v/>
      </c>
      <c r="K272" s="50" t="str">
        <f t="shared" si="18"/>
        <v/>
      </c>
      <c r="L272" s="88"/>
      <c r="M272" s="49"/>
      <c r="N272" s="50" t="str">
        <f t="shared" si="17"/>
        <v/>
      </c>
      <c r="O272" s="50" t="str">
        <f t="shared" si="19"/>
        <v/>
      </c>
      <c r="P272" s="51"/>
      <c r="Q272" s="78" t="s">
        <v>261</v>
      </c>
      <c r="R272" s="49"/>
      <c r="S272" s="32" t="str">
        <f>IF(R272="","C",INDEX(Gehaltsklassen!A$11:A$15,MATCH(R272,Gehaltsklassen!D$11:D$15,1),1))</f>
        <v>C</v>
      </c>
      <c r="T272" s="49"/>
      <c r="U272" s="32" t="str">
        <f>IF(T272="","C",IF(T272="","C",IF(Q272="I",INDEX(Gehaltsklassen!A$11:A$15,MATCH(T272,Gehaltsklassen!C$11:C$15,1),1),IF(Q272="II",INDEX(Gehaltsklassen!A$11:A$15,MATCH(T272,Gehaltsklassen!D$11:D$15,1),1),IF(Q272="III",INDEX(Gehaltsklassen!A$11:A$15,MATCH(T272,Gehaltsklassen!E$11:E$15,1),1),"Falsche Bodenart")))))</f>
        <v>C</v>
      </c>
      <c r="V272" s="52" t="str">
        <f>IF(OR(C272=""),"",SUM(F272,J272,N272)*VLOOKUP(S272,Gehaltsklassen!$B$34:$D$38,2,FALSE))</f>
        <v/>
      </c>
      <c r="W272" s="52" t="str">
        <f>IF(OR(C272=""),"",SUM(F272,J272,N272)*VLOOKUP(S272,Gehaltsklassen!$B$34:$D$38,2,FALSE)*C272)</f>
        <v/>
      </c>
      <c r="X272" s="52" t="str">
        <f>IF(OR(C272=""),"",SUM(F272,J272,N272)*VLOOKUP(S272,Gehaltsklassen!$B$34:$D$38,3,FALSE))</f>
        <v/>
      </c>
      <c r="Y272" s="52" t="str">
        <f>IF(OR(C272=""),"",SUM(F272,J272,N272)*VLOOKUP(S272,Gehaltsklassen!$B$34:$D$38,3,FALSE)*C272)</f>
        <v/>
      </c>
      <c r="Z272" s="54" t="str">
        <f>IF(OR(C272=""),"",(SUM(G272,K272,O272)*VLOOKUP(U272,Gehaltsklassen!$B$34:$D$38,2,FALSE)))</f>
        <v/>
      </c>
      <c r="AA272" s="54" t="str">
        <f>IF(OR(C272=""),"",(SUM(G272,K272,O272)*VLOOKUP(U272,Gehaltsklassen!$B$34:$D$38,2,FALSE))*C272)</f>
        <v/>
      </c>
      <c r="AB272" s="53" t="str">
        <f>IF(OR(C272=""),"",(SUM(G272,K272,O272)*VLOOKUP(U272,Gehaltsklassen!$B$34:$D$38,3,FALSE)))</f>
        <v/>
      </c>
      <c r="AC272" s="53" t="str">
        <f>IF(OR(C272=""),"",(SUM(G272,K272,O272)*VLOOKUP(U272,Gehaltsklassen!$B$34:$D$38,3,FALSE))*C272)</f>
        <v/>
      </c>
    </row>
    <row r="273" spans="1:29" ht="31.9" customHeight="1" x14ac:dyDescent="0.2">
      <c r="A273" s="74" t="str">
        <f>IF(C273="","",MAX($A$11:A272)+1)</f>
        <v/>
      </c>
      <c r="B273" s="75" t="str">
        <f>IF('N-Bedarf-SK §13a'!B271="","",'N-Bedarf-SK §13a'!B271)</f>
        <v/>
      </c>
      <c r="C273" s="49" t="str">
        <f>IF('N-Bedarf-SK §13a'!C271="","",'N-Bedarf-SK §13a'!C271)</f>
        <v/>
      </c>
      <c r="D273" s="88" t="str">
        <f>IF('N-Bedarf-SK §13a'!D271="","",'N-Bedarf-SK §13a'!D271)</f>
        <v/>
      </c>
      <c r="E273" s="49" t="str">
        <f>IF('N-Bedarf-SK §13a'!G271="","",'N-Bedarf-SK §13a'!G271)</f>
        <v/>
      </c>
      <c r="F273" s="50" t="str">
        <f>IF(OR(D273="Spargel 2. Standjahr",D273="Spargel 1. Standjahr"),78,IF(OR(D273="",D273="keine",E273=""),"",IF(D273="Wie Nbedarf",VLOOKUP('N-Bedarf SK'!D271,PSollSK,3,FALSE)*E273, VLOOKUP(D273,PSollSK,3,FALSE)*E273)))</f>
        <v/>
      </c>
      <c r="G273" s="50" t="str">
        <f>IF(OR(D273="",D273="keine",E273=""),"",IF(D273="Wie Nbedarf",VLOOKUP('N-Bedarf SK'!D271,PSollSK,4,FALSE)*E273, VLOOKUP(D273,PSollSK,4,FALSE)*E273))</f>
        <v/>
      </c>
      <c r="H273" s="88"/>
      <c r="I273" s="49"/>
      <c r="J273" s="50" t="str">
        <f t="shared" si="16"/>
        <v/>
      </c>
      <c r="K273" s="50" t="str">
        <f t="shared" si="18"/>
        <v/>
      </c>
      <c r="L273" s="88"/>
      <c r="M273" s="49"/>
      <c r="N273" s="50" t="str">
        <f t="shared" si="17"/>
        <v/>
      </c>
      <c r="O273" s="50" t="str">
        <f t="shared" si="19"/>
        <v/>
      </c>
      <c r="P273" s="51"/>
      <c r="Q273" s="78" t="s">
        <v>261</v>
      </c>
      <c r="R273" s="49"/>
      <c r="S273" s="32" t="str">
        <f>IF(R273="","C",INDEX(Gehaltsklassen!A$11:A$15,MATCH(R273,Gehaltsklassen!D$11:D$15,1),1))</f>
        <v>C</v>
      </c>
      <c r="T273" s="49"/>
      <c r="U273" s="32" t="str">
        <f>IF(T273="","C",IF(T273="","C",IF(Q273="I",INDEX(Gehaltsklassen!A$11:A$15,MATCH(T273,Gehaltsklassen!C$11:C$15,1),1),IF(Q273="II",INDEX(Gehaltsklassen!A$11:A$15,MATCH(T273,Gehaltsklassen!D$11:D$15,1),1),IF(Q273="III",INDEX(Gehaltsklassen!A$11:A$15,MATCH(T273,Gehaltsklassen!E$11:E$15,1),1),"Falsche Bodenart")))))</f>
        <v>C</v>
      </c>
      <c r="V273" s="52" t="str">
        <f>IF(OR(C273=""),"",SUM(F273,J273,N273)*VLOOKUP(S273,Gehaltsklassen!$B$34:$D$38,2,FALSE))</f>
        <v/>
      </c>
      <c r="W273" s="52" t="str">
        <f>IF(OR(C273=""),"",SUM(F273,J273,N273)*VLOOKUP(S273,Gehaltsklassen!$B$34:$D$38,2,FALSE)*C273)</f>
        <v/>
      </c>
      <c r="X273" s="52" t="str">
        <f>IF(OR(C273=""),"",SUM(F273,J273,N273)*VLOOKUP(S273,Gehaltsklassen!$B$34:$D$38,3,FALSE))</f>
        <v/>
      </c>
      <c r="Y273" s="52" t="str">
        <f>IF(OR(C273=""),"",SUM(F273,J273,N273)*VLOOKUP(S273,Gehaltsklassen!$B$34:$D$38,3,FALSE)*C273)</f>
        <v/>
      </c>
      <c r="Z273" s="54" t="str">
        <f>IF(OR(C273=""),"",(SUM(G273,K273,O273)*VLOOKUP(U273,Gehaltsklassen!$B$34:$D$38,2,FALSE)))</f>
        <v/>
      </c>
      <c r="AA273" s="54" t="str">
        <f>IF(OR(C273=""),"",(SUM(G273,K273,O273)*VLOOKUP(U273,Gehaltsklassen!$B$34:$D$38,2,FALSE))*C273)</f>
        <v/>
      </c>
      <c r="AB273" s="53" t="str">
        <f>IF(OR(C273=""),"",(SUM(G273,K273,O273)*VLOOKUP(U273,Gehaltsklassen!$B$34:$D$38,3,FALSE)))</f>
        <v/>
      </c>
      <c r="AC273" s="53" t="str">
        <f>IF(OR(C273=""),"",(SUM(G273,K273,O273)*VLOOKUP(U273,Gehaltsklassen!$B$34:$D$38,3,FALSE))*C273)</f>
        <v/>
      </c>
    </row>
    <row r="274" spans="1:29" ht="31.9" customHeight="1" x14ac:dyDescent="0.2">
      <c r="A274" s="74" t="str">
        <f>IF(C274="","",MAX($A$11:A273)+1)</f>
        <v/>
      </c>
      <c r="B274" s="75" t="str">
        <f>IF('N-Bedarf-SK §13a'!B272="","",'N-Bedarf-SK §13a'!B272)</f>
        <v/>
      </c>
      <c r="C274" s="49" t="str">
        <f>IF('N-Bedarf-SK §13a'!C272="","",'N-Bedarf-SK §13a'!C272)</f>
        <v/>
      </c>
      <c r="D274" s="88" t="str">
        <f>IF('N-Bedarf-SK §13a'!D272="","",'N-Bedarf-SK §13a'!D272)</f>
        <v/>
      </c>
      <c r="E274" s="49" t="str">
        <f>IF('N-Bedarf-SK §13a'!G272="","",'N-Bedarf-SK §13a'!G272)</f>
        <v/>
      </c>
      <c r="F274" s="50" t="str">
        <f>IF(OR(D274="Spargel 2. Standjahr",D274="Spargel 1. Standjahr"),78,IF(OR(D274="",D274="keine",E274=""),"",IF(D274="Wie Nbedarf",VLOOKUP('N-Bedarf SK'!D272,PSollSK,3,FALSE)*E274, VLOOKUP(D274,PSollSK,3,FALSE)*E274)))</f>
        <v/>
      </c>
      <c r="G274" s="50" t="str">
        <f>IF(OR(D274="",D274="keine",E274=""),"",IF(D274="Wie Nbedarf",VLOOKUP('N-Bedarf SK'!D272,PSollSK,4,FALSE)*E274, VLOOKUP(D274,PSollSK,4,FALSE)*E274))</f>
        <v/>
      </c>
      <c r="H274" s="88"/>
      <c r="I274" s="49"/>
      <c r="J274" s="50" t="str">
        <f t="shared" si="16"/>
        <v/>
      </c>
      <c r="K274" s="50" t="str">
        <f t="shared" si="18"/>
        <v/>
      </c>
      <c r="L274" s="88"/>
      <c r="M274" s="49"/>
      <c r="N274" s="50" t="str">
        <f t="shared" si="17"/>
        <v/>
      </c>
      <c r="O274" s="50" t="str">
        <f t="shared" si="19"/>
        <v/>
      </c>
      <c r="P274" s="51"/>
      <c r="Q274" s="78" t="s">
        <v>261</v>
      </c>
      <c r="R274" s="49"/>
      <c r="S274" s="32" t="str">
        <f>IF(R274="","C",INDEX(Gehaltsklassen!A$11:A$15,MATCH(R274,Gehaltsklassen!D$11:D$15,1),1))</f>
        <v>C</v>
      </c>
      <c r="T274" s="49"/>
      <c r="U274" s="32" t="str">
        <f>IF(T274="","C",IF(T274="","C",IF(Q274="I",INDEX(Gehaltsklassen!A$11:A$15,MATCH(T274,Gehaltsklassen!C$11:C$15,1),1),IF(Q274="II",INDEX(Gehaltsklassen!A$11:A$15,MATCH(T274,Gehaltsklassen!D$11:D$15,1),1),IF(Q274="III",INDEX(Gehaltsklassen!A$11:A$15,MATCH(T274,Gehaltsklassen!E$11:E$15,1),1),"Falsche Bodenart")))))</f>
        <v>C</v>
      </c>
      <c r="V274" s="52" t="str">
        <f>IF(OR(C274=""),"",SUM(F274,J274,N274)*VLOOKUP(S274,Gehaltsklassen!$B$34:$D$38,2,FALSE))</f>
        <v/>
      </c>
      <c r="W274" s="52" t="str">
        <f>IF(OR(C274=""),"",SUM(F274,J274,N274)*VLOOKUP(S274,Gehaltsklassen!$B$34:$D$38,2,FALSE)*C274)</f>
        <v/>
      </c>
      <c r="X274" s="52" t="str">
        <f>IF(OR(C274=""),"",SUM(F274,J274,N274)*VLOOKUP(S274,Gehaltsklassen!$B$34:$D$38,3,FALSE))</f>
        <v/>
      </c>
      <c r="Y274" s="52" t="str">
        <f>IF(OR(C274=""),"",SUM(F274,J274,N274)*VLOOKUP(S274,Gehaltsklassen!$B$34:$D$38,3,FALSE)*C274)</f>
        <v/>
      </c>
      <c r="Z274" s="54" t="str">
        <f>IF(OR(C274=""),"",(SUM(G274,K274,O274)*VLOOKUP(U274,Gehaltsklassen!$B$34:$D$38,2,FALSE)))</f>
        <v/>
      </c>
      <c r="AA274" s="54" t="str">
        <f>IF(OR(C274=""),"",(SUM(G274,K274,O274)*VLOOKUP(U274,Gehaltsklassen!$B$34:$D$38,2,FALSE))*C274)</f>
        <v/>
      </c>
      <c r="AB274" s="53" t="str">
        <f>IF(OR(C274=""),"",(SUM(G274,K274,O274)*VLOOKUP(U274,Gehaltsklassen!$B$34:$D$38,3,FALSE)))</f>
        <v/>
      </c>
      <c r="AC274" s="53" t="str">
        <f>IF(OR(C274=""),"",(SUM(G274,K274,O274)*VLOOKUP(U274,Gehaltsklassen!$B$34:$D$38,3,FALSE))*C274)</f>
        <v/>
      </c>
    </row>
    <row r="275" spans="1:29" ht="31.9" customHeight="1" x14ac:dyDescent="0.2">
      <c r="A275" s="74" t="str">
        <f>IF(C275="","",MAX($A$11:A274)+1)</f>
        <v/>
      </c>
      <c r="B275" s="75" t="str">
        <f>IF('N-Bedarf-SK §13a'!B273="","",'N-Bedarf-SK §13a'!B273)</f>
        <v/>
      </c>
      <c r="C275" s="49" t="str">
        <f>IF('N-Bedarf-SK §13a'!C273="","",'N-Bedarf-SK §13a'!C273)</f>
        <v/>
      </c>
      <c r="D275" s="88" t="str">
        <f>IF('N-Bedarf-SK §13a'!D273="","",'N-Bedarf-SK §13a'!D273)</f>
        <v/>
      </c>
      <c r="E275" s="49" t="str">
        <f>IF('N-Bedarf-SK §13a'!G273="","",'N-Bedarf-SK §13a'!G273)</f>
        <v/>
      </c>
      <c r="F275" s="50" t="str">
        <f>IF(OR(D275="Spargel 2. Standjahr",D275="Spargel 1. Standjahr"),78,IF(OR(D275="",D275="keine",E275=""),"",IF(D275="Wie Nbedarf",VLOOKUP('N-Bedarf SK'!D273,PSollSK,3,FALSE)*E275, VLOOKUP(D275,PSollSK,3,FALSE)*E275)))</f>
        <v/>
      </c>
      <c r="G275" s="50" t="str">
        <f>IF(OR(D275="",D275="keine",E275=""),"",IF(D275="Wie Nbedarf",VLOOKUP('N-Bedarf SK'!D273,PSollSK,4,FALSE)*E275, VLOOKUP(D275,PSollSK,4,FALSE)*E275))</f>
        <v/>
      </c>
      <c r="H275" s="88"/>
      <c r="I275" s="49"/>
      <c r="J275" s="50" t="str">
        <f t="shared" si="16"/>
        <v/>
      </c>
      <c r="K275" s="50" t="str">
        <f t="shared" si="18"/>
        <v/>
      </c>
      <c r="L275" s="88"/>
      <c r="M275" s="49"/>
      <c r="N275" s="50" t="str">
        <f t="shared" si="17"/>
        <v/>
      </c>
      <c r="O275" s="50" t="str">
        <f t="shared" si="19"/>
        <v/>
      </c>
      <c r="P275" s="51"/>
      <c r="Q275" s="78" t="s">
        <v>261</v>
      </c>
      <c r="R275" s="49"/>
      <c r="S275" s="32" t="str">
        <f>IF(R275="","C",INDEX(Gehaltsklassen!A$11:A$15,MATCH(R275,Gehaltsklassen!D$11:D$15,1),1))</f>
        <v>C</v>
      </c>
      <c r="T275" s="49"/>
      <c r="U275" s="32" t="str">
        <f>IF(T275="","C",IF(T275="","C",IF(Q275="I",INDEX(Gehaltsklassen!A$11:A$15,MATCH(T275,Gehaltsklassen!C$11:C$15,1),1),IF(Q275="II",INDEX(Gehaltsklassen!A$11:A$15,MATCH(T275,Gehaltsklassen!D$11:D$15,1),1),IF(Q275="III",INDEX(Gehaltsklassen!A$11:A$15,MATCH(T275,Gehaltsklassen!E$11:E$15,1),1),"Falsche Bodenart")))))</f>
        <v>C</v>
      </c>
      <c r="V275" s="52" t="str">
        <f>IF(OR(C275=""),"",SUM(F275,J275,N275)*VLOOKUP(S275,Gehaltsklassen!$B$34:$D$38,2,FALSE))</f>
        <v/>
      </c>
      <c r="W275" s="52" t="str">
        <f>IF(OR(C275=""),"",SUM(F275,J275,N275)*VLOOKUP(S275,Gehaltsklassen!$B$34:$D$38,2,FALSE)*C275)</f>
        <v/>
      </c>
      <c r="X275" s="52" t="str">
        <f>IF(OR(C275=""),"",SUM(F275,J275,N275)*VLOOKUP(S275,Gehaltsklassen!$B$34:$D$38,3,FALSE))</f>
        <v/>
      </c>
      <c r="Y275" s="52" t="str">
        <f>IF(OR(C275=""),"",SUM(F275,J275,N275)*VLOOKUP(S275,Gehaltsklassen!$B$34:$D$38,3,FALSE)*C275)</f>
        <v/>
      </c>
      <c r="Z275" s="54" t="str">
        <f>IF(OR(C275=""),"",(SUM(G275,K275,O275)*VLOOKUP(U275,Gehaltsklassen!$B$34:$D$38,2,FALSE)))</f>
        <v/>
      </c>
      <c r="AA275" s="54" t="str">
        <f>IF(OR(C275=""),"",(SUM(G275,K275,O275)*VLOOKUP(U275,Gehaltsklassen!$B$34:$D$38,2,FALSE))*C275)</f>
        <v/>
      </c>
      <c r="AB275" s="53" t="str">
        <f>IF(OR(C275=""),"",(SUM(G275,K275,O275)*VLOOKUP(U275,Gehaltsklassen!$B$34:$D$38,3,FALSE)))</f>
        <v/>
      </c>
      <c r="AC275" s="53" t="str">
        <f>IF(OR(C275=""),"",(SUM(G275,K275,O275)*VLOOKUP(U275,Gehaltsklassen!$B$34:$D$38,3,FALSE))*C275)</f>
        <v/>
      </c>
    </row>
    <row r="276" spans="1:29" ht="31.9" customHeight="1" x14ac:dyDescent="0.2">
      <c r="A276" s="74" t="str">
        <f>IF(C276="","",MAX($A$11:A275)+1)</f>
        <v/>
      </c>
      <c r="B276" s="75" t="str">
        <f>IF('N-Bedarf-SK §13a'!B274="","",'N-Bedarf-SK §13a'!B274)</f>
        <v/>
      </c>
      <c r="C276" s="49" t="str">
        <f>IF('N-Bedarf-SK §13a'!C274="","",'N-Bedarf-SK §13a'!C274)</f>
        <v/>
      </c>
      <c r="D276" s="88" t="str">
        <f>IF('N-Bedarf-SK §13a'!D274="","",'N-Bedarf-SK §13a'!D274)</f>
        <v/>
      </c>
      <c r="E276" s="49" t="str">
        <f>IF('N-Bedarf-SK §13a'!G274="","",'N-Bedarf-SK §13a'!G274)</f>
        <v/>
      </c>
      <c r="F276" s="50" t="str">
        <f>IF(OR(D276="Spargel 2. Standjahr",D276="Spargel 1. Standjahr"),78,IF(OR(D276="",D276="keine",E276=""),"",IF(D276="Wie Nbedarf",VLOOKUP('N-Bedarf SK'!D274,PSollSK,3,FALSE)*E276, VLOOKUP(D276,PSollSK,3,FALSE)*E276)))</f>
        <v/>
      </c>
      <c r="G276" s="50" t="str">
        <f>IF(OR(D276="",D276="keine",E276=""),"",IF(D276="Wie Nbedarf",VLOOKUP('N-Bedarf SK'!D274,PSollSK,4,FALSE)*E276, VLOOKUP(D276,PSollSK,4,FALSE)*E276))</f>
        <v/>
      </c>
      <c r="H276" s="88"/>
      <c r="I276" s="49"/>
      <c r="J276" s="50" t="str">
        <f t="shared" si="16"/>
        <v/>
      </c>
      <c r="K276" s="50" t="str">
        <f t="shared" si="18"/>
        <v/>
      </c>
      <c r="L276" s="88"/>
      <c r="M276" s="49"/>
      <c r="N276" s="50" t="str">
        <f t="shared" si="17"/>
        <v/>
      </c>
      <c r="O276" s="50" t="str">
        <f t="shared" si="19"/>
        <v/>
      </c>
      <c r="P276" s="51"/>
      <c r="Q276" s="78" t="s">
        <v>261</v>
      </c>
      <c r="R276" s="49"/>
      <c r="S276" s="32" t="str">
        <f>IF(R276="","C",INDEX(Gehaltsklassen!A$11:A$15,MATCH(R276,Gehaltsklassen!D$11:D$15,1),1))</f>
        <v>C</v>
      </c>
      <c r="T276" s="49"/>
      <c r="U276" s="32" t="str">
        <f>IF(T276="","C",IF(T276="","C",IF(Q276="I",INDEX(Gehaltsklassen!A$11:A$15,MATCH(T276,Gehaltsklassen!C$11:C$15,1),1),IF(Q276="II",INDEX(Gehaltsklassen!A$11:A$15,MATCH(T276,Gehaltsklassen!D$11:D$15,1),1),IF(Q276="III",INDEX(Gehaltsklassen!A$11:A$15,MATCH(T276,Gehaltsklassen!E$11:E$15,1),1),"Falsche Bodenart")))))</f>
        <v>C</v>
      </c>
      <c r="V276" s="52" t="str">
        <f>IF(OR(C276=""),"",SUM(F276,J276,N276)*VLOOKUP(S276,Gehaltsklassen!$B$34:$D$38,2,FALSE))</f>
        <v/>
      </c>
      <c r="W276" s="52" t="str">
        <f>IF(OR(C276=""),"",SUM(F276,J276,N276)*VLOOKUP(S276,Gehaltsklassen!$B$34:$D$38,2,FALSE)*C276)</f>
        <v/>
      </c>
      <c r="X276" s="52" t="str">
        <f>IF(OR(C276=""),"",SUM(F276,J276,N276)*VLOOKUP(S276,Gehaltsklassen!$B$34:$D$38,3,FALSE))</f>
        <v/>
      </c>
      <c r="Y276" s="52" t="str">
        <f>IF(OR(C276=""),"",SUM(F276,J276,N276)*VLOOKUP(S276,Gehaltsklassen!$B$34:$D$38,3,FALSE)*C276)</f>
        <v/>
      </c>
      <c r="Z276" s="54" t="str">
        <f>IF(OR(C276=""),"",(SUM(G276,K276,O276)*VLOOKUP(U276,Gehaltsklassen!$B$34:$D$38,2,FALSE)))</f>
        <v/>
      </c>
      <c r="AA276" s="54" t="str">
        <f>IF(OR(C276=""),"",(SUM(G276,K276,O276)*VLOOKUP(U276,Gehaltsklassen!$B$34:$D$38,2,FALSE))*C276)</f>
        <v/>
      </c>
      <c r="AB276" s="53" t="str">
        <f>IF(OR(C276=""),"",(SUM(G276,K276,O276)*VLOOKUP(U276,Gehaltsklassen!$B$34:$D$38,3,FALSE)))</f>
        <v/>
      </c>
      <c r="AC276" s="53" t="str">
        <f>IF(OR(C276=""),"",(SUM(G276,K276,O276)*VLOOKUP(U276,Gehaltsklassen!$B$34:$D$38,3,FALSE))*C276)</f>
        <v/>
      </c>
    </row>
    <row r="277" spans="1:29" ht="31.9" customHeight="1" x14ac:dyDescent="0.2">
      <c r="A277" s="74" t="str">
        <f>IF(C277="","",MAX($A$11:A276)+1)</f>
        <v/>
      </c>
      <c r="B277" s="75" t="str">
        <f>IF('N-Bedarf-SK §13a'!B275="","",'N-Bedarf-SK §13a'!B275)</f>
        <v/>
      </c>
      <c r="C277" s="49" t="str">
        <f>IF('N-Bedarf-SK §13a'!C275="","",'N-Bedarf-SK §13a'!C275)</f>
        <v/>
      </c>
      <c r="D277" s="88" t="str">
        <f>IF('N-Bedarf-SK §13a'!D275="","",'N-Bedarf-SK §13a'!D275)</f>
        <v/>
      </c>
      <c r="E277" s="49" t="str">
        <f>IF('N-Bedarf-SK §13a'!G275="","",'N-Bedarf-SK §13a'!G275)</f>
        <v/>
      </c>
      <c r="F277" s="50" t="str">
        <f>IF(OR(D277="Spargel 2. Standjahr",D277="Spargel 1. Standjahr"),78,IF(OR(D277="",D277="keine",E277=""),"",IF(D277="Wie Nbedarf",VLOOKUP('N-Bedarf SK'!D275,PSollSK,3,FALSE)*E277, VLOOKUP(D277,PSollSK,3,FALSE)*E277)))</f>
        <v/>
      </c>
      <c r="G277" s="50" t="str">
        <f>IF(OR(D277="",D277="keine",E277=""),"",IF(D277="Wie Nbedarf",VLOOKUP('N-Bedarf SK'!D275,PSollSK,4,FALSE)*E277, VLOOKUP(D277,PSollSK,4,FALSE)*E277))</f>
        <v/>
      </c>
      <c r="H277" s="88"/>
      <c r="I277" s="49"/>
      <c r="J277" s="50" t="str">
        <f t="shared" si="16"/>
        <v/>
      </c>
      <c r="K277" s="50" t="str">
        <f t="shared" si="18"/>
        <v/>
      </c>
      <c r="L277" s="88"/>
      <c r="M277" s="49"/>
      <c r="N277" s="50" t="str">
        <f t="shared" si="17"/>
        <v/>
      </c>
      <c r="O277" s="50" t="str">
        <f t="shared" si="19"/>
        <v/>
      </c>
      <c r="P277" s="51"/>
      <c r="Q277" s="78" t="s">
        <v>261</v>
      </c>
      <c r="R277" s="49"/>
      <c r="S277" s="32" t="str">
        <f>IF(R277="","C",INDEX(Gehaltsklassen!A$11:A$15,MATCH(R277,Gehaltsklassen!D$11:D$15,1),1))</f>
        <v>C</v>
      </c>
      <c r="T277" s="49"/>
      <c r="U277" s="32" t="str">
        <f>IF(T277="","C",IF(T277="","C",IF(Q277="I",INDEX(Gehaltsklassen!A$11:A$15,MATCH(T277,Gehaltsklassen!C$11:C$15,1),1),IF(Q277="II",INDEX(Gehaltsklassen!A$11:A$15,MATCH(T277,Gehaltsklassen!D$11:D$15,1),1),IF(Q277="III",INDEX(Gehaltsklassen!A$11:A$15,MATCH(T277,Gehaltsklassen!E$11:E$15,1),1),"Falsche Bodenart")))))</f>
        <v>C</v>
      </c>
      <c r="V277" s="52" t="str">
        <f>IF(OR(C277=""),"",SUM(F277,J277,N277)*VLOOKUP(S277,Gehaltsklassen!$B$34:$D$38,2,FALSE))</f>
        <v/>
      </c>
      <c r="W277" s="52" t="str">
        <f>IF(OR(C277=""),"",SUM(F277,J277,N277)*VLOOKUP(S277,Gehaltsklassen!$B$34:$D$38,2,FALSE)*C277)</f>
        <v/>
      </c>
      <c r="X277" s="52" t="str">
        <f>IF(OR(C277=""),"",SUM(F277,J277,N277)*VLOOKUP(S277,Gehaltsklassen!$B$34:$D$38,3,FALSE))</f>
        <v/>
      </c>
      <c r="Y277" s="52" t="str">
        <f>IF(OR(C277=""),"",SUM(F277,J277,N277)*VLOOKUP(S277,Gehaltsklassen!$B$34:$D$38,3,FALSE)*C277)</f>
        <v/>
      </c>
      <c r="Z277" s="54" t="str">
        <f>IF(OR(C277=""),"",(SUM(G277,K277,O277)*VLOOKUP(U277,Gehaltsklassen!$B$34:$D$38,2,FALSE)))</f>
        <v/>
      </c>
      <c r="AA277" s="54" t="str">
        <f>IF(OR(C277=""),"",(SUM(G277,K277,O277)*VLOOKUP(U277,Gehaltsklassen!$B$34:$D$38,2,FALSE))*C277)</f>
        <v/>
      </c>
      <c r="AB277" s="53" t="str">
        <f>IF(OR(C277=""),"",(SUM(G277,K277,O277)*VLOOKUP(U277,Gehaltsklassen!$B$34:$D$38,3,FALSE)))</f>
        <v/>
      </c>
      <c r="AC277" s="53" t="str">
        <f>IF(OR(C277=""),"",(SUM(G277,K277,O277)*VLOOKUP(U277,Gehaltsklassen!$B$34:$D$38,3,FALSE))*C277)</f>
        <v/>
      </c>
    </row>
    <row r="278" spans="1:29" ht="31.9" customHeight="1" x14ac:dyDescent="0.2">
      <c r="A278" s="74" t="str">
        <f>IF(C278="","",MAX($A$11:A277)+1)</f>
        <v/>
      </c>
      <c r="B278" s="75" t="str">
        <f>IF('N-Bedarf-SK §13a'!B276="","",'N-Bedarf-SK §13a'!B276)</f>
        <v/>
      </c>
      <c r="C278" s="49" t="str">
        <f>IF('N-Bedarf-SK §13a'!C276="","",'N-Bedarf-SK §13a'!C276)</f>
        <v/>
      </c>
      <c r="D278" s="88" t="str">
        <f>IF('N-Bedarf-SK §13a'!D276="","",'N-Bedarf-SK §13a'!D276)</f>
        <v/>
      </c>
      <c r="E278" s="49" t="str">
        <f>IF('N-Bedarf-SK §13a'!G276="","",'N-Bedarf-SK §13a'!G276)</f>
        <v/>
      </c>
      <c r="F278" s="50" t="str">
        <f>IF(OR(D278="Spargel 2. Standjahr",D278="Spargel 1. Standjahr"),78,IF(OR(D278="",D278="keine",E278=""),"",IF(D278="Wie Nbedarf",VLOOKUP('N-Bedarf SK'!D276,PSollSK,3,FALSE)*E278, VLOOKUP(D278,PSollSK,3,FALSE)*E278)))</f>
        <v/>
      </c>
      <c r="G278" s="50" t="str">
        <f>IF(OR(D278="",D278="keine",E278=""),"",IF(D278="Wie Nbedarf",VLOOKUP('N-Bedarf SK'!D276,PSollSK,4,FALSE)*E278, VLOOKUP(D278,PSollSK,4,FALSE)*E278))</f>
        <v/>
      </c>
      <c r="H278" s="88"/>
      <c r="I278" s="49"/>
      <c r="J278" s="50" t="str">
        <f t="shared" si="16"/>
        <v/>
      </c>
      <c r="K278" s="50" t="str">
        <f t="shared" si="18"/>
        <v/>
      </c>
      <c r="L278" s="88"/>
      <c r="M278" s="49"/>
      <c r="N278" s="50" t="str">
        <f t="shared" si="17"/>
        <v/>
      </c>
      <c r="O278" s="50" t="str">
        <f t="shared" si="19"/>
        <v/>
      </c>
      <c r="P278" s="51"/>
      <c r="Q278" s="78" t="s">
        <v>261</v>
      </c>
      <c r="R278" s="49"/>
      <c r="S278" s="32" t="str">
        <f>IF(R278="","C",INDEX(Gehaltsklassen!A$11:A$15,MATCH(R278,Gehaltsklassen!D$11:D$15,1),1))</f>
        <v>C</v>
      </c>
      <c r="T278" s="49"/>
      <c r="U278" s="32" t="str">
        <f>IF(T278="","C",IF(T278="","C",IF(Q278="I",INDEX(Gehaltsklassen!A$11:A$15,MATCH(T278,Gehaltsklassen!C$11:C$15,1),1),IF(Q278="II",INDEX(Gehaltsklassen!A$11:A$15,MATCH(T278,Gehaltsklassen!D$11:D$15,1),1),IF(Q278="III",INDEX(Gehaltsklassen!A$11:A$15,MATCH(T278,Gehaltsklassen!E$11:E$15,1),1),"Falsche Bodenart")))))</f>
        <v>C</v>
      </c>
      <c r="V278" s="52" t="str">
        <f>IF(OR(C278=""),"",SUM(F278,J278,N278)*VLOOKUP(S278,Gehaltsklassen!$B$34:$D$38,2,FALSE))</f>
        <v/>
      </c>
      <c r="W278" s="52" t="str">
        <f>IF(OR(C278=""),"",SUM(F278,J278,N278)*VLOOKUP(S278,Gehaltsklassen!$B$34:$D$38,2,FALSE)*C278)</f>
        <v/>
      </c>
      <c r="X278" s="52" t="str">
        <f>IF(OR(C278=""),"",SUM(F278,J278,N278)*VLOOKUP(S278,Gehaltsklassen!$B$34:$D$38,3,FALSE))</f>
        <v/>
      </c>
      <c r="Y278" s="52" t="str">
        <f>IF(OR(C278=""),"",SUM(F278,J278,N278)*VLOOKUP(S278,Gehaltsklassen!$B$34:$D$38,3,FALSE)*C278)</f>
        <v/>
      </c>
      <c r="Z278" s="54" t="str">
        <f>IF(OR(C278=""),"",(SUM(G278,K278,O278)*VLOOKUP(U278,Gehaltsklassen!$B$34:$D$38,2,FALSE)))</f>
        <v/>
      </c>
      <c r="AA278" s="54" t="str">
        <f>IF(OR(C278=""),"",(SUM(G278,K278,O278)*VLOOKUP(U278,Gehaltsklassen!$B$34:$D$38,2,FALSE))*C278)</f>
        <v/>
      </c>
      <c r="AB278" s="53" t="str">
        <f>IF(OR(C278=""),"",(SUM(G278,K278,O278)*VLOOKUP(U278,Gehaltsklassen!$B$34:$D$38,3,FALSE)))</f>
        <v/>
      </c>
      <c r="AC278" s="53" t="str">
        <f>IF(OR(C278=""),"",(SUM(G278,K278,O278)*VLOOKUP(U278,Gehaltsklassen!$B$34:$D$38,3,FALSE))*C278)</f>
        <v/>
      </c>
    </row>
    <row r="279" spans="1:29" ht="31.9" customHeight="1" x14ac:dyDescent="0.2">
      <c r="A279" s="74" t="str">
        <f>IF(C279="","",MAX($A$11:A278)+1)</f>
        <v/>
      </c>
      <c r="B279" s="75" t="str">
        <f>IF('N-Bedarf-SK §13a'!B277="","",'N-Bedarf-SK §13a'!B277)</f>
        <v/>
      </c>
      <c r="C279" s="49" t="str">
        <f>IF('N-Bedarf-SK §13a'!C277="","",'N-Bedarf-SK §13a'!C277)</f>
        <v/>
      </c>
      <c r="D279" s="88" t="str">
        <f>IF('N-Bedarf-SK §13a'!D277="","",'N-Bedarf-SK §13a'!D277)</f>
        <v/>
      </c>
      <c r="E279" s="49" t="str">
        <f>IF('N-Bedarf-SK §13a'!G277="","",'N-Bedarf-SK §13a'!G277)</f>
        <v/>
      </c>
      <c r="F279" s="50" t="str">
        <f>IF(OR(D279="Spargel 2. Standjahr",D279="Spargel 1. Standjahr"),78,IF(OR(D279="",D279="keine",E279=""),"",IF(D279="Wie Nbedarf",VLOOKUP('N-Bedarf SK'!D277,PSollSK,3,FALSE)*E279, VLOOKUP(D279,PSollSK,3,FALSE)*E279)))</f>
        <v/>
      </c>
      <c r="G279" s="50" t="str">
        <f>IF(OR(D279="",D279="keine",E279=""),"",IF(D279="Wie Nbedarf",VLOOKUP('N-Bedarf SK'!D277,PSollSK,4,FALSE)*E279, VLOOKUP(D279,PSollSK,4,FALSE)*E279))</f>
        <v/>
      </c>
      <c r="H279" s="88"/>
      <c r="I279" s="49"/>
      <c r="J279" s="50" t="str">
        <f t="shared" si="16"/>
        <v/>
      </c>
      <c r="K279" s="50" t="str">
        <f t="shared" si="18"/>
        <v/>
      </c>
      <c r="L279" s="88"/>
      <c r="M279" s="49"/>
      <c r="N279" s="50" t="str">
        <f t="shared" si="17"/>
        <v/>
      </c>
      <c r="O279" s="50" t="str">
        <f t="shared" si="19"/>
        <v/>
      </c>
      <c r="P279" s="51"/>
      <c r="Q279" s="78" t="s">
        <v>261</v>
      </c>
      <c r="R279" s="49"/>
      <c r="S279" s="32" t="str">
        <f>IF(R279="","C",INDEX(Gehaltsklassen!A$11:A$15,MATCH(R279,Gehaltsklassen!D$11:D$15,1),1))</f>
        <v>C</v>
      </c>
      <c r="T279" s="49"/>
      <c r="U279" s="32" t="str">
        <f>IF(T279="","C",IF(T279="","C",IF(Q279="I",INDEX(Gehaltsklassen!A$11:A$15,MATCH(T279,Gehaltsklassen!C$11:C$15,1),1),IF(Q279="II",INDEX(Gehaltsklassen!A$11:A$15,MATCH(T279,Gehaltsklassen!D$11:D$15,1),1),IF(Q279="III",INDEX(Gehaltsklassen!A$11:A$15,MATCH(T279,Gehaltsklassen!E$11:E$15,1),1),"Falsche Bodenart")))))</f>
        <v>C</v>
      </c>
      <c r="V279" s="52" t="str">
        <f>IF(OR(C279=""),"",SUM(F279,J279,N279)*VLOOKUP(S279,Gehaltsklassen!$B$34:$D$38,2,FALSE))</f>
        <v/>
      </c>
      <c r="W279" s="52" t="str">
        <f>IF(OR(C279=""),"",SUM(F279,J279,N279)*VLOOKUP(S279,Gehaltsklassen!$B$34:$D$38,2,FALSE)*C279)</f>
        <v/>
      </c>
      <c r="X279" s="52" t="str">
        <f>IF(OR(C279=""),"",SUM(F279,J279,N279)*VLOOKUP(S279,Gehaltsklassen!$B$34:$D$38,3,FALSE))</f>
        <v/>
      </c>
      <c r="Y279" s="52" t="str">
        <f>IF(OR(C279=""),"",SUM(F279,J279,N279)*VLOOKUP(S279,Gehaltsklassen!$B$34:$D$38,3,FALSE)*C279)</f>
        <v/>
      </c>
      <c r="Z279" s="54" t="str">
        <f>IF(OR(C279=""),"",(SUM(G279,K279,O279)*VLOOKUP(U279,Gehaltsklassen!$B$34:$D$38,2,FALSE)))</f>
        <v/>
      </c>
      <c r="AA279" s="54" t="str">
        <f>IF(OR(C279=""),"",(SUM(G279,K279,O279)*VLOOKUP(U279,Gehaltsklassen!$B$34:$D$38,2,FALSE))*C279)</f>
        <v/>
      </c>
      <c r="AB279" s="53" t="str">
        <f>IF(OR(C279=""),"",(SUM(G279,K279,O279)*VLOOKUP(U279,Gehaltsklassen!$B$34:$D$38,3,FALSE)))</f>
        <v/>
      </c>
      <c r="AC279" s="53" t="str">
        <f>IF(OR(C279=""),"",(SUM(G279,K279,O279)*VLOOKUP(U279,Gehaltsklassen!$B$34:$D$38,3,FALSE))*C279)</f>
        <v/>
      </c>
    </row>
    <row r="280" spans="1:29" ht="31.9" customHeight="1" x14ac:dyDescent="0.2">
      <c r="A280" s="74" t="str">
        <f>IF(C280="","",MAX($A$11:A279)+1)</f>
        <v/>
      </c>
      <c r="B280" s="75" t="str">
        <f>IF('N-Bedarf-SK §13a'!B278="","",'N-Bedarf-SK §13a'!B278)</f>
        <v/>
      </c>
      <c r="C280" s="49" t="str">
        <f>IF('N-Bedarf-SK §13a'!C278="","",'N-Bedarf-SK §13a'!C278)</f>
        <v/>
      </c>
      <c r="D280" s="88" t="str">
        <f>IF('N-Bedarf-SK §13a'!D278="","",'N-Bedarf-SK §13a'!D278)</f>
        <v/>
      </c>
      <c r="E280" s="49" t="str">
        <f>IF('N-Bedarf-SK §13a'!G278="","",'N-Bedarf-SK §13a'!G278)</f>
        <v/>
      </c>
      <c r="F280" s="50" t="str">
        <f>IF(OR(D280="Spargel 2. Standjahr",D280="Spargel 1. Standjahr"),78,IF(OR(D280="",D280="keine",E280=""),"",IF(D280="Wie Nbedarf",VLOOKUP('N-Bedarf SK'!D278,PSollSK,3,FALSE)*E280, VLOOKUP(D280,PSollSK,3,FALSE)*E280)))</f>
        <v/>
      </c>
      <c r="G280" s="50" t="str">
        <f>IF(OR(D280="",D280="keine",E280=""),"",IF(D280="Wie Nbedarf",VLOOKUP('N-Bedarf SK'!D278,PSollSK,4,FALSE)*E280, VLOOKUP(D280,PSollSK,4,FALSE)*E280))</f>
        <v/>
      </c>
      <c r="H280" s="88"/>
      <c r="I280" s="49"/>
      <c r="J280" s="50" t="str">
        <f t="shared" si="16"/>
        <v/>
      </c>
      <c r="K280" s="50" t="str">
        <f t="shared" si="18"/>
        <v/>
      </c>
      <c r="L280" s="88"/>
      <c r="M280" s="49"/>
      <c r="N280" s="50" t="str">
        <f t="shared" si="17"/>
        <v/>
      </c>
      <c r="O280" s="50" t="str">
        <f t="shared" si="19"/>
        <v/>
      </c>
      <c r="P280" s="51"/>
      <c r="Q280" s="78" t="s">
        <v>261</v>
      </c>
      <c r="R280" s="49"/>
      <c r="S280" s="32" t="str">
        <f>IF(R280="","C",INDEX(Gehaltsklassen!A$11:A$15,MATCH(R280,Gehaltsklassen!D$11:D$15,1),1))</f>
        <v>C</v>
      </c>
      <c r="T280" s="49"/>
      <c r="U280" s="32" t="str">
        <f>IF(T280="","C",IF(T280="","C",IF(Q280="I",INDEX(Gehaltsklassen!A$11:A$15,MATCH(T280,Gehaltsklassen!C$11:C$15,1),1),IF(Q280="II",INDEX(Gehaltsklassen!A$11:A$15,MATCH(T280,Gehaltsklassen!D$11:D$15,1),1),IF(Q280="III",INDEX(Gehaltsklassen!A$11:A$15,MATCH(T280,Gehaltsklassen!E$11:E$15,1),1),"Falsche Bodenart")))))</f>
        <v>C</v>
      </c>
      <c r="V280" s="52" t="str">
        <f>IF(OR(C280=""),"",SUM(F280,J280,N280)*VLOOKUP(S280,Gehaltsklassen!$B$34:$D$38,2,FALSE))</f>
        <v/>
      </c>
      <c r="W280" s="52" t="str">
        <f>IF(OR(C280=""),"",SUM(F280,J280,N280)*VLOOKUP(S280,Gehaltsklassen!$B$34:$D$38,2,FALSE)*C280)</f>
        <v/>
      </c>
      <c r="X280" s="52" t="str">
        <f>IF(OR(C280=""),"",SUM(F280,J280,N280)*VLOOKUP(S280,Gehaltsklassen!$B$34:$D$38,3,FALSE))</f>
        <v/>
      </c>
      <c r="Y280" s="52" t="str">
        <f>IF(OR(C280=""),"",SUM(F280,J280,N280)*VLOOKUP(S280,Gehaltsklassen!$B$34:$D$38,3,FALSE)*C280)</f>
        <v/>
      </c>
      <c r="Z280" s="54" t="str">
        <f>IF(OR(C280=""),"",(SUM(G280,K280,O280)*VLOOKUP(U280,Gehaltsklassen!$B$34:$D$38,2,FALSE)))</f>
        <v/>
      </c>
      <c r="AA280" s="54" t="str">
        <f>IF(OR(C280=""),"",(SUM(G280,K280,O280)*VLOOKUP(U280,Gehaltsklassen!$B$34:$D$38,2,FALSE))*C280)</f>
        <v/>
      </c>
      <c r="AB280" s="53" t="str">
        <f>IF(OR(C280=""),"",(SUM(G280,K280,O280)*VLOOKUP(U280,Gehaltsklassen!$B$34:$D$38,3,FALSE)))</f>
        <v/>
      </c>
      <c r="AC280" s="53" t="str">
        <f>IF(OR(C280=""),"",(SUM(G280,K280,O280)*VLOOKUP(U280,Gehaltsklassen!$B$34:$D$38,3,FALSE))*C280)</f>
        <v/>
      </c>
    </row>
    <row r="281" spans="1:29" ht="31.9" customHeight="1" x14ac:dyDescent="0.2">
      <c r="A281" s="74" t="str">
        <f>IF(C281="","",MAX($A$11:A280)+1)</f>
        <v/>
      </c>
      <c r="B281" s="75" t="str">
        <f>IF('N-Bedarf-SK §13a'!B279="","",'N-Bedarf-SK §13a'!B279)</f>
        <v/>
      </c>
      <c r="C281" s="49" t="str">
        <f>IF('N-Bedarf-SK §13a'!C279="","",'N-Bedarf-SK §13a'!C279)</f>
        <v/>
      </c>
      <c r="D281" s="88" t="str">
        <f>IF('N-Bedarf-SK §13a'!D279="","",'N-Bedarf-SK §13a'!D279)</f>
        <v/>
      </c>
      <c r="E281" s="49" t="str">
        <f>IF('N-Bedarf-SK §13a'!G279="","",'N-Bedarf-SK §13a'!G279)</f>
        <v/>
      </c>
      <c r="F281" s="50" t="str">
        <f>IF(OR(D281="Spargel 2. Standjahr",D281="Spargel 1. Standjahr"),78,IF(OR(D281="",D281="keine",E281=""),"",IF(D281="Wie Nbedarf",VLOOKUP('N-Bedarf SK'!D279,PSollSK,3,FALSE)*E281, VLOOKUP(D281,PSollSK,3,FALSE)*E281)))</f>
        <v/>
      </c>
      <c r="G281" s="50" t="str">
        <f>IF(OR(D281="",D281="keine",E281=""),"",IF(D281="Wie Nbedarf",VLOOKUP('N-Bedarf SK'!D279,PSollSK,4,FALSE)*E281, VLOOKUP(D281,PSollSK,4,FALSE)*E281))</f>
        <v/>
      </c>
      <c r="H281" s="88"/>
      <c r="I281" s="49"/>
      <c r="J281" s="50" t="str">
        <f t="shared" si="16"/>
        <v/>
      </c>
      <c r="K281" s="50" t="str">
        <f t="shared" si="18"/>
        <v/>
      </c>
      <c r="L281" s="88"/>
      <c r="M281" s="49"/>
      <c r="N281" s="50" t="str">
        <f t="shared" si="17"/>
        <v/>
      </c>
      <c r="O281" s="50" t="str">
        <f t="shared" si="19"/>
        <v/>
      </c>
      <c r="P281" s="51"/>
      <c r="Q281" s="78" t="s">
        <v>261</v>
      </c>
      <c r="R281" s="49"/>
      <c r="S281" s="32" t="str">
        <f>IF(R281="","C",INDEX(Gehaltsklassen!A$11:A$15,MATCH(R281,Gehaltsklassen!D$11:D$15,1),1))</f>
        <v>C</v>
      </c>
      <c r="T281" s="49"/>
      <c r="U281" s="32" t="str">
        <f>IF(T281="","C",IF(T281="","C",IF(Q281="I",INDEX(Gehaltsklassen!A$11:A$15,MATCH(T281,Gehaltsklassen!C$11:C$15,1),1),IF(Q281="II",INDEX(Gehaltsklassen!A$11:A$15,MATCH(T281,Gehaltsklassen!D$11:D$15,1),1),IF(Q281="III",INDEX(Gehaltsklassen!A$11:A$15,MATCH(T281,Gehaltsklassen!E$11:E$15,1),1),"Falsche Bodenart")))))</f>
        <v>C</v>
      </c>
      <c r="V281" s="52" t="str">
        <f>IF(OR(C281=""),"",SUM(F281,J281,N281)*VLOOKUP(S281,Gehaltsklassen!$B$34:$D$38,2,FALSE))</f>
        <v/>
      </c>
      <c r="W281" s="52" t="str">
        <f>IF(OR(C281=""),"",SUM(F281,J281,N281)*VLOOKUP(S281,Gehaltsklassen!$B$34:$D$38,2,FALSE)*C281)</f>
        <v/>
      </c>
      <c r="X281" s="52" t="str">
        <f>IF(OR(C281=""),"",SUM(F281,J281,N281)*VLOOKUP(S281,Gehaltsklassen!$B$34:$D$38,3,FALSE))</f>
        <v/>
      </c>
      <c r="Y281" s="52" t="str">
        <f>IF(OR(C281=""),"",SUM(F281,J281,N281)*VLOOKUP(S281,Gehaltsklassen!$B$34:$D$38,3,FALSE)*C281)</f>
        <v/>
      </c>
      <c r="Z281" s="54" t="str">
        <f>IF(OR(C281=""),"",(SUM(G281,K281,O281)*VLOOKUP(U281,Gehaltsklassen!$B$34:$D$38,2,FALSE)))</f>
        <v/>
      </c>
      <c r="AA281" s="54" t="str">
        <f>IF(OR(C281=""),"",(SUM(G281,K281,O281)*VLOOKUP(U281,Gehaltsklassen!$B$34:$D$38,2,FALSE))*C281)</f>
        <v/>
      </c>
      <c r="AB281" s="53" t="str">
        <f>IF(OR(C281=""),"",(SUM(G281,K281,O281)*VLOOKUP(U281,Gehaltsklassen!$B$34:$D$38,3,FALSE)))</f>
        <v/>
      </c>
      <c r="AC281" s="53" t="str">
        <f>IF(OR(C281=""),"",(SUM(G281,K281,O281)*VLOOKUP(U281,Gehaltsklassen!$B$34:$D$38,3,FALSE))*C281)</f>
        <v/>
      </c>
    </row>
    <row r="282" spans="1:29" ht="31.9" customHeight="1" x14ac:dyDescent="0.2">
      <c r="A282" s="74" t="str">
        <f>IF(C282="","",MAX($A$11:A281)+1)</f>
        <v/>
      </c>
      <c r="B282" s="75" t="str">
        <f>IF('N-Bedarf-SK §13a'!B280="","",'N-Bedarf-SK §13a'!B280)</f>
        <v/>
      </c>
      <c r="C282" s="49" t="str">
        <f>IF('N-Bedarf-SK §13a'!C280="","",'N-Bedarf-SK §13a'!C280)</f>
        <v/>
      </c>
      <c r="D282" s="88" t="str">
        <f>IF('N-Bedarf-SK §13a'!D280="","",'N-Bedarf-SK §13a'!D280)</f>
        <v/>
      </c>
      <c r="E282" s="49" t="str">
        <f>IF('N-Bedarf-SK §13a'!G280="","",'N-Bedarf-SK §13a'!G280)</f>
        <v/>
      </c>
      <c r="F282" s="50" t="str">
        <f>IF(OR(D282="Spargel 2. Standjahr",D282="Spargel 1. Standjahr"),78,IF(OR(D282="",D282="keine",E282=""),"",IF(D282="Wie Nbedarf",VLOOKUP('N-Bedarf SK'!D280,PSollSK,3,FALSE)*E282, VLOOKUP(D282,PSollSK,3,FALSE)*E282)))</f>
        <v/>
      </c>
      <c r="G282" s="50" t="str">
        <f>IF(OR(D282="",D282="keine",E282=""),"",IF(D282="Wie Nbedarf",VLOOKUP('N-Bedarf SK'!D280,PSollSK,4,FALSE)*E282, VLOOKUP(D282,PSollSK,4,FALSE)*E282))</f>
        <v/>
      </c>
      <c r="H282" s="88"/>
      <c r="I282" s="49"/>
      <c r="J282" s="50" t="str">
        <f t="shared" si="16"/>
        <v/>
      </c>
      <c r="K282" s="50" t="str">
        <f t="shared" si="18"/>
        <v/>
      </c>
      <c r="L282" s="88"/>
      <c r="M282" s="49"/>
      <c r="N282" s="50" t="str">
        <f t="shared" si="17"/>
        <v/>
      </c>
      <c r="O282" s="50" t="str">
        <f t="shared" si="19"/>
        <v/>
      </c>
      <c r="P282" s="51"/>
      <c r="Q282" s="78" t="s">
        <v>261</v>
      </c>
      <c r="R282" s="49"/>
      <c r="S282" s="32" t="str">
        <f>IF(R282="","C",INDEX(Gehaltsklassen!A$11:A$15,MATCH(R282,Gehaltsklassen!D$11:D$15,1),1))</f>
        <v>C</v>
      </c>
      <c r="T282" s="49"/>
      <c r="U282" s="32" t="str">
        <f>IF(T282="","C",IF(T282="","C",IF(Q282="I",INDEX(Gehaltsklassen!A$11:A$15,MATCH(T282,Gehaltsklassen!C$11:C$15,1),1),IF(Q282="II",INDEX(Gehaltsklassen!A$11:A$15,MATCH(T282,Gehaltsklassen!D$11:D$15,1),1),IF(Q282="III",INDEX(Gehaltsklassen!A$11:A$15,MATCH(T282,Gehaltsklassen!E$11:E$15,1),1),"Falsche Bodenart")))))</f>
        <v>C</v>
      </c>
      <c r="V282" s="52" t="str">
        <f>IF(OR(C282=""),"",SUM(F282,J282,N282)*VLOOKUP(S282,Gehaltsklassen!$B$34:$D$38,2,FALSE))</f>
        <v/>
      </c>
      <c r="W282" s="52" t="str">
        <f>IF(OR(C282=""),"",SUM(F282,J282,N282)*VLOOKUP(S282,Gehaltsklassen!$B$34:$D$38,2,FALSE)*C282)</f>
        <v/>
      </c>
      <c r="X282" s="52" t="str">
        <f>IF(OR(C282=""),"",SUM(F282,J282,N282)*VLOOKUP(S282,Gehaltsklassen!$B$34:$D$38,3,FALSE))</f>
        <v/>
      </c>
      <c r="Y282" s="52" t="str">
        <f>IF(OR(C282=""),"",SUM(F282,J282,N282)*VLOOKUP(S282,Gehaltsklassen!$B$34:$D$38,3,FALSE)*C282)</f>
        <v/>
      </c>
      <c r="Z282" s="54" t="str">
        <f>IF(OR(C282=""),"",(SUM(G282,K282,O282)*VLOOKUP(U282,Gehaltsklassen!$B$34:$D$38,2,FALSE)))</f>
        <v/>
      </c>
      <c r="AA282" s="54" t="str">
        <f>IF(OR(C282=""),"",(SUM(G282,K282,O282)*VLOOKUP(U282,Gehaltsklassen!$B$34:$D$38,2,FALSE))*C282)</f>
        <v/>
      </c>
      <c r="AB282" s="53" t="str">
        <f>IF(OR(C282=""),"",(SUM(G282,K282,O282)*VLOOKUP(U282,Gehaltsklassen!$B$34:$D$38,3,FALSE)))</f>
        <v/>
      </c>
      <c r="AC282" s="53" t="str">
        <f>IF(OR(C282=""),"",(SUM(G282,K282,O282)*VLOOKUP(U282,Gehaltsklassen!$B$34:$D$38,3,FALSE))*C282)</f>
        <v/>
      </c>
    </row>
    <row r="283" spans="1:29" ht="31.9" customHeight="1" x14ac:dyDescent="0.2">
      <c r="A283" s="74" t="str">
        <f>IF(C283="","",MAX($A$11:A282)+1)</f>
        <v/>
      </c>
      <c r="B283" s="75" t="str">
        <f>IF('N-Bedarf-SK §13a'!B281="","",'N-Bedarf-SK §13a'!B281)</f>
        <v/>
      </c>
      <c r="C283" s="49" t="str">
        <f>IF('N-Bedarf-SK §13a'!C281="","",'N-Bedarf-SK §13a'!C281)</f>
        <v/>
      </c>
      <c r="D283" s="88" t="str">
        <f>IF('N-Bedarf-SK §13a'!D281="","",'N-Bedarf-SK §13a'!D281)</f>
        <v/>
      </c>
      <c r="E283" s="49" t="str">
        <f>IF('N-Bedarf-SK §13a'!G281="","",'N-Bedarf-SK §13a'!G281)</f>
        <v/>
      </c>
      <c r="F283" s="50" t="str">
        <f>IF(OR(D283="Spargel 2. Standjahr",D283="Spargel 1. Standjahr"),78,IF(OR(D283="",D283="keine",E283=""),"",IF(D283="Wie Nbedarf",VLOOKUP('N-Bedarf SK'!D281,PSollSK,3,FALSE)*E283, VLOOKUP(D283,PSollSK,3,FALSE)*E283)))</f>
        <v/>
      </c>
      <c r="G283" s="50" t="str">
        <f>IF(OR(D283="",D283="keine",E283=""),"",IF(D283="Wie Nbedarf",VLOOKUP('N-Bedarf SK'!D281,PSollSK,4,FALSE)*E283, VLOOKUP(D283,PSollSK,4,FALSE)*E283))</f>
        <v/>
      </c>
      <c r="H283" s="88"/>
      <c r="I283" s="49"/>
      <c r="J283" s="50" t="str">
        <f t="shared" si="16"/>
        <v/>
      </c>
      <c r="K283" s="50" t="str">
        <f t="shared" si="18"/>
        <v/>
      </c>
      <c r="L283" s="88"/>
      <c r="M283" s="49"/>
      <c r="N283" s="50" t="str">
        <f t="shared" si="17"/>
        <v/>
      </c>
      <c r="O283" s="50" t="str">
        <f t="shared" si="19"/>
        <v/>
      </c>
      <c r="P283" s="51"/>
      <c r="Q283" s="78" t="s">
        <v>261</v>
      </c>
      <c r="R283" s="49"/>
      <c r="S283" s="32" t="str">
        <f>IF(R283="","C",INDEX(Gehaltsklassen!A$11:A$15,MATCH(R283,Gehaltsklassen!D$11:D$15,1),1))</f>
        <v>C</v>
      </c>
      <c r="T283" s="49"/>
      <c r="U283" s="32" t="str">
        <f>IF(T283="","C",IF(T283="","C",IF(Q283="I",INDEX(Gehaltsklassen!A$11:A$15,MATCH(T283,Gehaltsklassen!C$11:C$15,1),1),IF(Q283="II",INDEX(Gehaltsklassen!A$11:A$15,MATCH(T283,Gehaltsklassen!D$11:D$15,1),1),IF(Q283="III",INDEX(Gehaltsklassen!A$11:A$15,MATCH(T283,Gehaltsklassen!E$11:E$15,1),1),"Falsche Bodenart")))))</f>
        <v>C</v>
      </c>
      <c r="V283" s="52" t="str">
        <f>IF(OR(C283=""),"",SUM(F283,J283,N283)*VLOOKUP(S283,Gehaltsklassen!$B$34:$D$38,2,FALSE))</f>
        <v/>
      </c>
      <c r="W283" s="52" t="str">
        <f>IF(OR(C283=""),"",SUM(F283,J283,N283)*VLOOKUP(S283,Gehaltsklassen!$B$34:$D$38,2,FALSE)*C283)</f>
        <v/>
      </c>
      <c r="X283" s="52" t="str">
        <f>IF(OR(C283=""),"",SUM(F283,J283,N283)*VLOOKUP(S283,Gehaltsklassen!$B$34:$D$38,3,FALSE))</f>
        <v/>
      </c>
      <c r="Y283" s="52" t="str">
        <f>IF(OR(C283=""),"",SUM(F283,J283,N283)*VLOOKUP(S283,Gehaltsklassen!$B$34:$D$38,3,FALSE)*C283)</f>
        <v/>
      </c>
      <c r="Z283" s="54" t="str">
        <f>IF(OR(C283=""),"",(SUM(G283,K283,O283)*VLOOKUP(U283,Gehaltsklassen!$B$34:$D$38,2,FALSE)))</f>
        <v/>
      </c>
      <c r="AA283" s="54" t="str">
        <f>IF(OR(C283=""),"",(SUM(G283,K283,O283)*VLOOKUP(U283,Gehaltsklassen!$B$34:$D$38,2,FALSE))*C283)</f>
        <v/>
      </c>
      <c r="AB283" s="53" t="str">
        <f>IF(OR(C283=""),"",(SUM(G283,K283,O283)*VLOOKUP(U283,Gehaltsklassen!$B$34:$D$38,3,FALSE)))</f>
        <v/>
      </c>
      <c r="AC283" s="53" t="str">
        <f>IF(OR(C283=""),"",(SUM(G283,K283,O283)*VLOOKUP(U283,Gehaltsklassen!$B$34:$D$38,3,FALSE))*C283)</f>
        <v/>
      </c>
    </row>
    <row r="284" spans="1:29" ht="31.9" customHeight="1" x14ac:dyDescent="0.2">
      <c r="A284" s="74" t="str">
        <f>IF(C284="","",MAX($A$11:A283)+1)</f>
        <v/>
      </c>
      <c r="B284" s="75" t="str">
        <f>IF('N-Bedarf-SK §13a'!B282="","",'N-Bedarf-SK §13a'!B282)</f>
        <v/>
      </c>
      <c r="C284" s="49" t="str">
        <f>IF('N-Bedarf-SK §13a'!C282="","",'N-Bedarf-SK §13a'!C282)</f>
        <v/>
      </c>
      <c r="D284" s="88" t="str">
        <f>IF('N-Bedarf-SK §13a'!D282="","",'N-Bedarf-SK §13a'!D282)</f>
        <v/>
      </c>
      <c r="E284" s="49" t="str">
        <f>IF('N-Bedarf-SK §13a'!G282="","",'N-Bedarf-SK §13a'!G282)</f>
        <v/>
      </c>
      <c r="F284" s="50" t="str">
        <f>IF(OR(D284="Spargel 2. Standjahr",D284="Spargel 1. Standjahr"),78,IF(OR(D284="",D284="keine",E284=""),"",IF(D284="Wie Nbedarf",VLOOKUP('N-Bedarf SK'!D282,PSollSK,3,FALSE)*E284, VLOOKUP(D284,PSollSK,3,FALSE)*E284)))</f>
        <v/>
      </c>
      <c r="G284" s="50" t="str">
        <f>IF(OR(D284="",D284="keine",E284=""),"",IF(D284="Wie Nbedarf",VLOOKUP('N-Bedarf SK'!D282,PSollSK,4,FALSE)*E284, VLOOKUP(D284,PSollSK,4,FALSE)*E284))</f>
        <v/>
      </c>
      <c r="H284" s="88"/>
      <c r="I284" s="49"/>
      <c r="J284" s="50" t="str">
        <f t="shared" si="16"/>
        <v/>
      </c>
      <c r="K284" s="50" t="str">
        <f t="shared" si="18"/>
        <v/>
      </c>
      <c r="L284" s="88"/>
      <c r="M284" s="49"/>
      <c r="N284" s="50" t="str">
        <f t="shared" si="17"/>
        <v/>
      </c>
      <c r="O284" s="50" t="str">
        <f t="shared" si="19"/>
        <v/>
      </c>
      <c r="P284" s="51"/>
      <c r="Q284" s="78" t="s">
        <v>261</v>
      </c>
      <c r="R284" s="49"/>
      <c r="S284" s="32" t="str">
        <f>IF(R284="","C",INDEX(Gehaltsklassen!A$11:A$15,MATCH(R284,Gehaltsklassen!D$11:D$15,1),1))</f>
        <v>C</v>
      </c>
      <c r="T284" s="49"/>
      <c r="U284" s="32" t="str">
        <f>IF(T284="","C",IF(T284="","C",IF(Q284="I",INDEX(Gehaltsklassen!A$11:A$15,MATCH(T284,Gehaltsklassen!C$11:C$15,1),1),IF(Q284="II",INDEX(Gehaltsklassen!A$11:A$15,MATCH(T284,Gehaltsklassen!D$11:D$15,1),1),IF(Q284="III",INDEX(Gehaltsklassen!A$11:A$15,MATCH(T284,Gehaltsklassen!E$11:E$15,1),1),"Falsche Bodenart")))))</f>
        <v>C</v>
      </c>
      <c r="V284" s="52" t="str">
        <f>IF(OR(C284=""),"",SUM(F284,J284,N284)*VLOOKUP(S284,Gehaltsklassen!$B$34:$D$38,2,FALSE))</f>
        <v/>
      </c>
      <c r="W284" s="52" t="str">
        <f>IF(OR(C284=""),"",SUM(F284,J284,N284)*VLOOKUP(S284,Gehaltsklassen!$B$34:$D$38,2,FALSE)*C284)</f>
        <v/>
      </c>
      <c r="X284" s="52" t="str">
        <f>IF(OR(C284=""),"",SUM(F284,J284,N284)*VLOOKUP(S284,Gehaltsklassen!$B$34:$D$38,3,FALSE))</f>
        <v/>
      </c>
      <c r="Y284" s="52" t="str">
        <f>IF(OR(C284=""),"",SUM(F284,J284,N284)*VLOOKUP(S284,Gehaltsklassen!$B$34:$D$38,3,FALSE)*C284)</f>
        <v/>
      </c>
      <c r="Z284" s="54" t="str">
        <f>IF(OR(C284=""),"",(SUM(G284,K284,O284)*VLOOKUP(U284,Gehaltsklassen!$B$34:$D$38,2,FALSE)))</f>
        <v/>
      </c>
      <c r="AA284" s="54" t="str">
        <f>IF(OR(C284=""),"",(SUM(G284,K284,O284)*VLOOKUP(U284,Gehaltsklassen!$B$34:$D$38,2,FALSE))*C284)</f>
        <v/>
      </c>
      <c r="AB284" s="53" t="str">
        <f>IF(OR(C284=""),"",(SUM(G284,K284,O284)*VLOOKUP(U284,Gehaltsklassen!$B$34:$D$38,3,FALSE)))</f>
        <v/>
      </c>
      <c r="AC284" s="53" t="str">
        <f>IF(OR(C284=""),"",(SUM(G284,K284,O284)*VLOOKUP(U284,Gehaltsklassen!$B$34:$D$38,3,FALSE))*C284)</f>
        <v/>
      </c>
    </row>
    <row r="285" spans="1:29" ht="31.9" customHeight="1" x14ac:dyDescent="0.2">
      <c r="A285" s="74" t="str">
        <f>IF(C285="","",MAX($A$11:A284)+1)</f>
        <v/>
      </c>
      <c r="B285" s="75" t="str">
        <f>IF('N-Bedarf-SK §13a'!B283="","",'N-Bedarf-SK §13a'!B283)</f>
        <v/>
      </c>
      <c r="C285" s="49" t="str">
        <f>IF('N-Bedarf-SK §13a'!C283="","",'N-Bedarf-SK §13a'!C283)</f>
        <v/>
      </c>
      <c r="D285" s="88" t="str">
        <f>IF('N-Bedarf-SK §13a'!D283="","",'N-Bedarf-SK §13a'!D283)</f>
        <v/>
      </c>
      <c r="E285" s="49" t="str">
        <f>IF('N-Bedarf-SK §13a'!G283="","",'N-Bedarf-SK §13a'!G283)</f>
        <v/>
      </c>
      <c r="F285" s="50" t="str">
        <f>IF(OR(D285="Spargel 2. Standjahr",D285="Spargel 1. Standjahr"),78,IF(OR(D285="",D285="keine",E285=""),"",IF(D285="Wie Nbedarf",VLOOKUP('N-Bedarf SK'!D283,PSollSK,3,FALSE)*E285, VLOOKUP(D285,PSollSK,3,FALSE)*E285)))</f>
        <v/>
      </c>
      <c r="G285" s="50" t="str">
        <f>IF(OR(D285="",D285="keine",E285=""),"",IF(D285="Wie Nbedarf",VLOOKUP('N-Bedarf SK'!D283,PSollSK,4,FALSE)*E285, VLOOKUP(D285,PSollSK,4,FALSE)*E285))</f>
        <v/>
      </c>
      <c r="H285" s="88"/>
      <c r="I285" s="49"/>
      <c r="J285" s="50" t="str">
        <f t="shared" si="16"/>
        <v/>
      </c>
      <c r="K285" s="50" t="str">
        <f t="shared" si="18"/>
        <v/>
      </c>
      <c r="L285" s="88"/>
      <c r="M285" s="49"/>
      <c r="N285" s="50" t="str">
        <f t="shared" si="17"/>
        <v/>
      </c>
      <c r="O285" s="50" t="str">
        <f t="shared" si="19"/>
        <v/>
      </c>
      <c r="P285" s="51"/>
      <c r="Q285" s="78" t="s">
        <v>261</v>
      </c>
      <c r="R285" s="49"/>
      <c r="S285" s="32" t="str">
        <f>IF(R285="","C",INDEX(Gehaltsklassen!A$11:A$15,MATCH(R285,Gehaltsklassen!D$11:D$15,1),1))</f>
        <v>C</v>
      </c>
      <c r="T285" s="49"/>
      <c r="U285" s="32" t="str">
        <f>IF(T285="","C",IF(T285="","C",IF(Q285="I",INDEX(Gehaltsklassen!A$11:A$15,MATCH(T285,Gehaltsklassen!C$11:C$15,1),1),IF(Q285="II",INDEX(Gehaltsklassen!A$11:A$15,MATCH(T285,Gehaltsklassen!D$11:D$15,1),1),IF(Q285="III",INDEX(Gehaltsklassen!A$11:A$15,MATCH(T285,Gehaltsklassen!E$11:E$15,1),1),"Falsche Bodenart")))))</f>
        <v>C</v>
      </c>
      <c r="V285" s="52" t="str">
        <f>IF(OR(C285=""),"",SUM(F285,J285,N285)*VLOOKUP(S285,Gehaltsklassen!$B$34:$D$38,2,FALSE))</f>
        <v/>
      </c>
      <c r="W285" s="52" t="str">
        <f>IF(OR(C285=""),"",SUM(F285,J285,N285)*VLOOKUP(S285,Gehaltsklassen!$B$34:$D$38,2,FALSE)*C285)</f>
        <v/>
      </c>
      <c r="X285" s="52" t="str">
        <f>IF(OR(C285=""),"",SUM(F285,J285,N285)*VLOOKUP(S285,Gehaltsklassen!$B$34:$D$38,3,FALSE))</f>
        <v/>
      </c>
      <c r="Y285" s="52" t="str">
        <f>IF(OR(C285=""),"",SUM(F285,J285,N285)*VLOOKUP(S285,Gehaltsklassen!$B$34:$D$38,3,FALSE)*C285)</f>
        <v/>
      </c>
      <c r="Z285" s="54" t="str">
        <f>IF(OR(C285=""),"",(SUM(G285,K285,O285)*VLOOKUP(U285,Gehaltsklassen!$B$34:$D$38,2,FALSE)))</f>
        <v/>
      </c>
      <c r="AA285" s="54" t="str">
        <f>IF(OR(C285=""),"",(SUM(G285,K285,O285)*VLOOKUP(U285,Gehaltsklassen!$B$34:$D$38,2,FALSE))*C285)</f>
        <v/>
      </c>
      <c r="AB285" s="53" t="str">
        <f>IF(OR(C285=""),"",(SUM(G285,K285,O285)*VLOOKUP(U285,Gehaltsklassen!$B$34:$D$38,3,FALSE)))</f>
        <v/>
      </c>
      <c r="AC285" s="53" t="str">
        <f>IF(OR(C285=""),"",(SUM(G285,K285,O285)*VLOOKUP(U285,Gehaltsklassen!$B$34:$D$38,3,FALSE))*C285)</f>
        <v/>
      </c>
    </row>
    <row r="286" spans="1:29" ht="31.9" customHeight="1" x14ac:dyDescent="0.2">
      <c r="A286" s="74" t="str">
        <f>IF(C286="","",MAX($A$11:A285)+1)</f>
        <v/>
      </c>
      <c r="B286" s="75" t="str">
        <f>IF('N-Bedarf-SK §13a'!B284="","",'N-Bedarf-SK §13a'!B284)</f>
        <v/>
      </c>
      <c r="C286" s="49" t="str">
        <f>IF('N-Bedarf-SK §13a'!C284="","",'N-Bedarf-SK §13a'!C284)</f>
        <v/>
      </c>
      <c r="D286" s="88" t="str">
        <f>IF('N-Bedarf-SK §13a'!D284="","",'N-Bedarf-SK §13a'!D284)</f>
        <v/>
      </c>
      <c r="E286" s="49" t="str">
        <f>IF('N-Bedarf-SK §13a'!G284="","",'N-Bedarf-SK §13a'!G284)</f>
        <v/>
      </c>
      <c r="F286" s="50" t="str">
        <f>IF(OR(D286="Spargel 2. Standjahr",D286="Spargel 1. Standjahr"),78,IF(OR(D286="",D286="keine",E286=""),"",IF(D286="Wie Nbedarf",VLOOKUP('N-Bedarf SK'!D284,PSollSK,3,FALSE)*E286, VLOOKUP(D286,PSollSK,3,FALSE)*E286)))</f>
        <v/>
      </c>
      <c r="G286" s="50" t="str">
        <f>IF(OR(D286="",D286="keine",E286=""),"",IF(D286="Wie Nbedarf",VLOOKUP('N-Bedarf SK'!D284,PSollSK,4,FALSE)*E286, VLOOKUP(D286,PSollSK,4,FALSE)*E286))</f>
        <v/>
      </c>
      <c r="H286" s="88"/>
      <c r="I286" s="49"/>
      <c r="J286" s="50" t="str">
        <f t="shared" si="16"/>
        <v/>
      </c>
      <c r="K286" s="50" t="str">
        <f t="shared" si="18"/>
        <v/>
      </c>
      <c r="L286" s="88"/>
      <c r="M286" s="49"/>
      <c r="N286" s="50" t="str">
        <f t="shared" si="17"/>
        <v/>
      </c>
      <c r="O286" s="50" t="str">
        <f t="shared" si="19"/>
        <v/>
      </c>
      <c r="P286" s="51"/>
      <c r="Q286" s="78" t="s">
        <v>261</v>
      </c>
      <c r="R286" s="49"/>
      <c r="S286" s="32" t="str">
        <f>IF(R286="","C",INDEX(Gehaltsklassen!A$11:A$15,MATCH(R286,Gehaltsklassen!D$11:D$15,1),1))</f>
        <v>C</v>
      </c>
      <c r="T286" s="49"/>
      <c r="U286" s="32" t="str">
        <f>IF(T286="","C",IF(T286="","C",IF(Q286="I",INDEX(Gehaltsklassen!A$11:A$15,MATCH(T286,Gehaltsklassen!C$11:C$15,1),1),IF(Q286="II",INDEX(Gehaltsklassen!A$11:A$15,MATCH(T286,Gehaltsklassen!D$11:D$15,1),1),IF(Q286="III",INDEX(Gehaltsklassen!A$11:A$15,MATCH(T286,Gehaltsklassen!E$11:E$15,1),1),"Falsche Bodenart")))))</f>
        <v>C</v>
      </c>
      <c r="V286" s="52" t="str">
        <f>IF(OR(C286=""),"",SUM(F286,J286,N286)*VLOOKUP(S286,Gehaltsklassen!$B$34:$D$38,2,FALSE))</f>
        <v/>
      </c>
      <c r="W286" s="52" t="str">
        <f>IF(OR(C286=""),"",SUM(F286,J286,N286)*VLOOKUP(S286,Gehaltsklassen!$B$34:$D$38,2,FALSE)*C286)</f>
        <v/>
      </c>
      <c r="X286" s="52" t="str">
        <f>IF(OR(C286=""),"",SUM(F286,J286,N286)*VLOOKUP(S286,Gehaltsklassen!$B$34:$D$38,3,FALSE))</f>
        <v/>
      </c>
      <c r="Y286" s="52" t="str">
        <f>IF(OR(C286=""),"",SUM(F286,J286,N286)*VLOOKUP(S286,Gehaltsklassen!$B$34:$D$38,3,FALSE)*C286)</f>
        <v/>
      </c>
      <c r="Z286" s="54" t="str">
        <f>IF(OR(C286=""),"",(SUM(G286,K286,O286)*VLOOKUP(U286,Gehaltsklassen!$B$34:$D$38,2,FALSE)))</f>
        <v/>
      </c>
      <c r="AA286" s="54" t="str">
        <f>IF(OR(C286=""),"",(SUM(G286,K286,O286)*VLOOKUP(U286,Gehaltsklassen!$B$34:$D$38,2,FALSE))*C286)</f>
        <v/>
      </c>
      <c r="AB286" s="53" t="str">
        <f>IF(OR(C286=""),"",(SUM(G286,K286,O286)*VLOOKUP(U286,Gehaltsklassen!$B$34:$D$38,3,FALSE)))</f>
        <v/>
      </c>
      <c r="AC286" s="53" t="str">
        <f>IF(OR(C286=""),"",(SUM(G286,K286,O286)*VLOOKUP(U286,Gehaltsklassen!$B$34:$D$38,3,FALSE))*C286)</f>
        <v/>
      </c>
    </row>
    <row r="287" spans="1:29" ht="31.9" customHeight="1" x14ac:dyDescent="0.2">
      <c r="A287" s="74" t="str">
        <f>IF(C287="","",MAX($A$11:A286)+1)</f>
        <v/>
      </c>
      <c r="B287" s="75" t="str">
        <f>IF('N-Bedarf-SK §13a'!B285="","",'N-Bedarf-SK §13a'!B285)</f>
        <v/>
      </c>
      <c r="C287" s="49" t="str">
        <f>IF('N-Bedarf-SK §13a'!C285="","",'N-Bedarf-SK §13a'!C285)</f>
        <v/>
      </c>
      <c r="D287" s="88" t="str">
        <f>IF('N-Bedarf-SK §13a'!D285="","",'N-Bedarf-SK §13a'!D285)</f>
        <v/>
      </c>
      <c r="E287" s="49" t="str">
        <f>IF('N-Bedarf-SK §13a'!G285="","",'N-Bedarf-SK §13a'!G285)</f>
        <v/>
      </c>
      <c r="F287" s="50" t="str">
        <f>IF(OR(D287="Spargel 2. Standjahr",D287="Spargel 1. Standjahr"),78,IF(OR(D287="",D287="keine",E287=""),"",IF(D287="Wie Nbedarf",VLOOKUP('N-Bedarf SK'!D285,PSollSK,3,FALSE)*E287, VLOOKUP(D287,PSollSK,3,FALSE)*E287)))</f>
        <v/>
      </c>
      <c r="G287" s="50" t="str">
        <f>IF(OR(D287="",D287="keine",E287=""),"",IF(D287="Wie Nbedarf",VLOOKUP('N-Bedarf SK'!D285,PSollSK,4,FALSE)*E287, VLOOKUP(D287,PSollSK,4,FALSE)*E287))</f>
        <v/>
      </c>
      <c r="H287" s="88"/>
      <c r="I287" s="49"/>
      <c r="J287" s="50" t="str">
        <f t="shared" si="16"/>
        <v/>
      </c>
      <c r="K287" s="50" t="str">
        <f t="shared" si="18"/>
        <v/>
      </c>
      <c r="L287" s="88"/>
      <c r="M287" s="49"/>
      <c r="N287" s="50" t="str">
        <f t="shared" si="17"/>
        <v/>
      </c>
      <c r="O287" s="50" t="str">
        <f t="shared" si="19"/>
        <v/>
      </c>
      <c r="P287" s="51"/>
      <c r="Q287" s="78" t="s">
        <v>261</v>
      </c>
      <c r="R287" s="49"/>
      <c r="S287" s="32" t="str">
        <f>IF(R287="","C",INDEX(Gehaltsklassen!A$11:A$15,MATCH(R287,Gehaltsklassen!D$11:D$15,1),1))</f>
        <v>C</v>
      </c>
      <c r="T287" s="49"/>
      <c r="U287" s="32" t="str">
        <f>IF(T287="","C",IF(T287="","C",IF(Q287="I",INDEX(Gehaltsklassen!A$11:A$15,MATCH(T287,Gehaltsklassen!C$11:C$15,1),1),IF(Q287="II",INDEX(Gehaltsklassen!A$11:A$15,MATCH(T287,Gehaltsklassen!D$11:D$15,1),1),IF(Q287="III",INDEX(Gehaltsklassen!A$11:A$15,MATCH(T287,Gehaltsklassen!E$11:E$15,1),1),"Falsche Bodenart")))))</f>
        <v>C</v>
      </c>
      <c r="V287" s="52" t="str">
        <f>IF(OR(C287=""),"",SUM(F287,J287,N287)*VLOOKUP(S287,Gehaltsklassen!$B$34:$D$38,2,FALSE))</f>
        <v/>
      </c>
      <c r="W287" s="52" t="str">
        <f>IF(OR(C287=""),"",SUM(F287,J287,N287)*VLOOKUP(S287,Gehaltsklassen!$B$34:$D$38,2,FALSE)*C287)</f>
        <v/>
      </c>
      <c r="X287" s="52" t="str">
        <f>IF(OR(C287=""),"",SUM(F287,J287,N287)*VLOOKUP(S287,Gehaltsklassen!$B$34:$D$38,3,FALSE))</f>
        <v/>
      </c>
      <c r="Y287" s="52" t="str">
        <f>IF(OR(C287=""),"",SUM(F287,J287,N287)*VLOOKUP(S287,Gehaltsklassen!$B$34:$D$38,3,FALSE)*C287)</f>
        <v/>
      </c>
      <c r="Z287" s="54" t="str">
        <f>IF(OR(C287=""),"",(SUM(G287,K287,O287)*VLOOKUP(U287,Gehaltsklassen!$B$34:$D$38,2,FALSE)))</f>
        <v/>
      </c>
      <c r="AA287" s="54" t="str">
        <f>IF(OR(C287=""),"",(SUM(G287,K287,O287)*VLOOKUP(U287,Gehaltsklassen!$B$34:$D$38,2,FALSE))*C287)</f>
        <v/>
      </c>
      <c r="AB287" s="53" t="str">
        <f>IF(OR(C287=""),"",(SUM(G287,K287,O287)*VLOOKUP(U287,Gehaltsklassen!$B$34:$D$38,3,FALSE)))</f>
        <v/>
      </c>
      <c r="AC287" s="53" t="str">
        <f>IF(OR(C287=""),"",(SUM(G287,K287,O287)*VLOOKUP(U287,Gehaltsklassen!$B$34:$D$38,3,FALSE))*C287)</f>
        <v/>
      </c>
    </row>
    <row r="288" spans="1:29" ht="31.9" customHeight="1" x14ac:dyDescent="0.2">
      <c r="A288" s="74" t="str">
        <f>IF(C288="","",MAX($A$11:A287)+1)</f>
        <v/>
      </c>
      <c r="B288" s="75" t="str">
        <f>IF('N-Bedarf-SK §13a'!B286="","",'N-Bedarf-SK §13a'!B286)</f>
        <v/>
      </c>
      <c r="C288" s="49" t="str">
        <f>IF('N-Bedarf-SK §13a'!C286="","",'N-Bedarf-SK §13a'!C286)</f>
        <v/>
      </c>
      <c r="D288" s="88" t="str">
        <f>IF('N-Bedarf-SK §13a'!D286="","",'N-Bedarf-SK §13a'!D286)</f>
        <v/>
      </c>
      <c r="E288" s="49" t="str">
        <f>IF('N-Bedarf-SK §13a'!G286="","",'N-Bedarf-SK §13a'!G286)</f>
        <v/>
      </c>
      <c r="F288" s="50" t="str">
        <f>IF(OR(D288="Spargel 2. Standjahr",D288="Spargel 1. Standjahr"),78,IF(OR(D288="",D288="keine",E288=""),"",IF(D288="Wie Nbedarf",VLOOKUP('N-Bedarf SK'!D286,PSollSK,3,FALSE)*E288, VLOOKUP(D288,PSollSK,3,FALSE)*E288)))</f>
        <v/>
      </c>
      <c r="G288" s="50" t="str">
        <f>IF(OR(D288="",D288="keine",E288=""),"",IF(D288="Wie Nbedarf",VLOOKUP('N-Bedarf SK'!D286,PSollSK,4,FALSE)*E288, VLOOKUP(D288,PSollSK,4,FALSE)*E288))</f>
        <v/>
      </c>
      <c r="H288" s="88"/>
      <c r="I288" s="49"/>
      <c r="J288" s="50" t="str">
        <f t="shared" si="16"/>
        <v/>
      </c>
      <c r="K288" s="50" t="str">
        <f t="shared" si="18"/>
        <v/>
      </c>
      <c r="L288" s="88"/>
      <c r="M288" s="49"/>
      <c r="N288" s="50" t="str">
        <f t="shared" si="17"/>
        <v/>
      </c>
      <c r="O288" s="50" t="str">
        <f t="shared" si="19"/>
        <v/>
      </c>
      <c r="P288" s="51"/>
      <c r="Q288" s="78" t="s">
        <v>261</v>
      </c>
      <c r="R288" s="49"/>
      <c r="S288" s="32" t="str">
        <f>IF(R288="","C",INDEX(Gehaltsklassen!A$11:A$15,MATCH(R288,Gehaltsklassen!D$11:D$15,1),1))</f>
        <v>C</v>
      </c>
      <c r="T288" s="49"/>
      <c r="U288" s="32" t="str">
        <f>IF(T288="","C",IF(T288="","C",IF(Q288="I",INDEX(Gehaltsklassen!A$11:A$15,MATCH(T288,Gehaltsklassen!C$11:C$15,1),1),IF(Q288="II",INDEX(Gehaltsklassen!A$11:A$15,MATCH(T288,Gehaltsklassen!D$11:D$15,1),1),IF(Q288="III",INDEX(Gehaltsklassen!A$11:A$15,MATCH(T288,Gehaltsklassen!E$11:E$15,1),1),"Falsche Bodenart")))))</f>
        <v>C</v>
      </c>
      <c r="V288" s="52" t="str">
        <f>IF(OR(C288=""),"",SUM(F288,J288,N288)*VLOOKUP(S288,Gehaltsklassen!$B$34:$D$38,2,FALSE))</f>
        <v/>
      </c>
      <c r="W288" s="52" t="str">
        <f>IF(OR(C288=""),"",SUM(F288,J288,N288)*VLOOKUP(S288,Gehaltsklassen!$B$34:$D$38,2,FALSE)*C288)</f>
        <v/>
      </c>
      <c r="X288" s="52" t="str">
        <f>IF(OR(C288=""),"",SUM(F288,J288,N288)*VLOOKUP(S288,Gehaltsklassen!$B$34:$D$38,3,FALSE))</f>
        <v/>
      </c>
      <c r="Y288" s="52" t="str">
        <f>IF(OR(C288=""),"",SUM(F288,J288,N288)*VLOOKUP(S288,Gehaltsklassen!$B$34:$D$38,3,FALSE)*C288)</f>
        <v/>
      </c>
      <c r="Z288" s="54" t="str">
        <f>IF(OR(C288=""),"",(SUM(G288,K288,O288)*VLOOKUP(U288,Gehaltsklassen!$B$34:$D$38,2,FALSE)))</f>
        <v/>
      </c>
      <c r="AA288" s="54" t="str">
        <f>IF(OR(C288=""),"",(SUM(G288,K288,O288)*VLOOKUP(U288,Gehaltsklassen!$B$34:$D$38,2,FALSE))*C288)</f>
        <v/>
      </c>
      <c r="AB288" s="53" t="str">
        <f>IF(OR(C288=""),"",(SUM(G288,K288,O288)*VLOOKUP(U288,Gehaltsklassen!$B$34:$D$38,3,FALSE)))</f>
        <v/>
      </c>
      <c r="AC288" s="53" t="str">
        <f>IF(OR(C288=""),"",(SUM(G288,K288,O288)*VLOOKUP(U288,Gehaltsklassen!$B$34:$D$38,3,FALSE))*C288)</f>
        <v/>
      </c>
    </row>
    <row r="289" spans="1:29" ht="31.9" customHeight="1" x14ac:dyDescent="0.2">
      <c r="A289" s="74" t="str">
        <f>IF(C289="","",MAX($A$11:A288)+1)</f>
        <v/>
      </c>
      <c r="B289" s="75" t="str">
        <f>IF('N-Bedarf-SK §13a'!B287="","",'N-Bedarf-SK §13a'!B287)</f>
        <v/>
      </c>
      <c r="C289" s="49" t="str">
        <f>IF('N-Bedarf-SK §13a'!C287="","",'N-Bedarf-SK §13a'!C287)</f>
        <v/>
      </c>
      <c r="D289" s="88" t="str">
        <f>IF('N-Bedarf-SK §13a'!D287="","",'N-Bedarf-SK §13a'!D287)</f>
        <v/>
      </c>
      <c r="E289" s="49" t="str">
        <f>IF('N-Bedarf-SK §13a'!G287="","",'N-Bedarf-SK §13a'!G287)</f>
        <v/>
      </c>
      <c r="F289" s="50" t="str">
        <f>IF(OR(D289="Spargel 2. Standjahr",D289="Spargel 1. Standjahr"),78,IF(OR(D289="",D289="keine",E289=""),"",IF(D289="Wie Nbedarf",VLOOKUP('N-Bedarf SK'!D287,PSollSK,3,FALSE)*E289, VLOOKUP(D289,PSollSK,3,FALSE)*E289)))</f>
        <v/>
      </c>
      <c r="G289" s="50" t="str">
        <f>IF(OR(D289="",D289="keine",E289=""),"",IF(D289="Wie Nbedarf",VLOOKUP('N-Bedarf SK'!D287,PSollSK,4,FALSE)*E289, VLOOKUP(D289,PSollSK,4,FALSE)*E289))</f>
        <v/>
      </c>
      <c r="H289" s="88"/>
      <c r="I289" s="49"/>
      <c r="J289" s="50" t="str">
        <f t="shared" si="16"/>
        <v/>
      </c>
      <c r="K289" s="50" t="str">
        <f t="shared" si="18"/>
        <v/>
      </c>
      <c r="L289" s="88"/>
      <c r="M289" s="49"/>
      <c r="N289" s="50" t="str">
        <f t="shared" si="17"/>
        <v/>
      </c>
      <c r="O289" s="50" t="str">
        <f t="shared" si="19"/>
        <v/>
      </c>
      <c r="P289" s="51"/>
      <c r="Q289" s="78" t="s">
        <v>261</v>
      </c>
      <c r="R289" s="49"/>
      <c r="S289" s="32" t="str">
        <f>IF(R289="","C",INDEX(Gehaltsklassen!A$11:A$15,MATCH(R289,Gehaltsklassen!D$11:D$15,1),1))</f>
        <v>C</v>
      </c>
      <c r="T289" s="49"/>
      <c r="U289" s="32" t="str">
        <f>IF(T289="","C",IF(T289="","C",IF(Q289="I",INDEX(Gehaltsklassen!A$11:A$15,MATCH(T289,Gehaltsklassen!C$11:C$15,1),1),IF(Q289="II",INDEX(Gehaltsklassen!A$11:A$15,MATCH(T289,Gehaltsklassen!D$11:D$15,1),1),IF(Q289="III",INDEX(Gehaltsklassen!A$11:A$15,MATCH(T289,Gehaltsklassen!E$11:E$15,1),1),"Falsche Bodenart")))))</f>
        <v>C</v>
      </c>
      <c r="V289" s="52" t="str">
        <f>IF(OR(C289=""),"",SUM(F289,J289,N289)*VLOOKUP(S289,Gehaltsklassen!$B$34:$D$38,2,FALSE))</f>
        <v/>
      </c>
      <c r="W289" s="52" t="str">
        <f>IF(OR(C289=""),"",SUM(F289,J289,N289)*VLOOKUP(S289,Gehaltsklassen!$B$34:$D$38,2,FALSE)*C289)</f>
        <v/>
      </c>
      <c r="X289" s="52" t="str">
        <f>IF(OR(C289=""),"",SUM(F289,J289,N289)*VLOOKUP(S289,Gehaltsklassen!$B$34:$D$38,3,FALSE))</f>
        <v/>
      </c>
      <c r="Y289" s="52" t="str">
        <f>IF(OR(C289=""),"",SUM(F289,J289,N289)*VLOOKUP(S289,Gehaltsklassen!$B$34:$D$38,3,FALSE)*C289)</f>
        <v/>
      </c>
      <c r="Z289" s="54" t="str">
        <f>IF(OR(C289=""),"",(SUM(G289,K289,O289)*VLOOKUP(U289,Gehaltsklassen!$B$34:$D$38,2,FALSE)))</f>
        <v/>
      </c>
      <c r="AA289" s="54" t="str">
        <f>IF(OR(C289=""),"",(SUM(G289,K289,O289)*VLOOKUP(U289,Gehaltsklassen!$B$34:$D$38,2,FALSE))*C289)</f>
        <v/>
      </c>
      <c r="AB289" s="53" t="str">
        <f>IF(OR(C289=""),"",(SUM(G289,K289,O289)*VLOOKUP(U289,Gehaltsklassen!$B$34:$D$38,3,FALSE)))</f>
        <v/>
      </c>
      <c r="AC289" s="53" t="str">
        <f>IF(OR(C289=""),"",(SUM(G289,K289,O289)*VLOOKUP(U289,Gehaltsklassen!$B$34:$D$38,3,FALSE))*C289)</f>
        <v/>
      </c>
    </row>
    <row r="290" spans="1:29" ht="31.9" customHeight="1" x14ac:dyDescent="0.2">
      <c r="A290" s="74" t="str">
        <f>IF(C290="","",MAX($A$11:A289)+1)</f>
        <v/>
      </c>
      <c r="B290" s="75" t="str">
        <f>IF('N-Bedarf-SK §13a'!B288="","",'N-Bedarf-SK §13a'!B288)</f>
        <v/>
      </c>
      <c r="C290" s="49" t="str">
        <f>IF('N-Bedarf-SK §13a'!C288="","",'N-Bedarf-SK §13a'!C288)</f>
        <v/>
      </c>
      <c r="D290" s="88" t="str">
        <f>IF('N-Bedarf-SK §13a'!D288="","",'N-Bedarf-SK §13a'!D288)</f>
        <v/>
      </c>
      <c r="E290" s="49" t="str">
        <f>IF('N-Bedarf-SK §13a'!G288="","",'N-Bedarf-SK §13a'!G288)</f>
        <v/>
      </c>
      <c r="F290" s="50" t="str">
        <f>IF(OR(D290="Spargel 2. Standjahr",D290="Spargel 1. Standjahr"),78,IF(OR(D290="",D290="keine",E290=""),"",IF(D290="Wie Nbedarf",VLOOKUP('N-Bedarf SK'!D288,PSollSK,3,FALSE)*E290, VLOOKUP(D290,PSollSK,3,FALSE)*E290)))</f>
        <v/>
      </c>
      <c r="G290" s="50" t="str">
        <f>IF(OR(D290="",D290="keine",E290=""),"",IF(D290="Wie Nbedarf",VLOOKUP('N-Bedarf SK'!D288,PSollSK,4,FALSE)*E290, VLOOKUP(D290,PSollSK,4,FALSE)*E290))</f>
        <v/>
      </c>
      <c r="H290" s="88"/>
      <c r="I290" s="49"/>
      <c r="J290" s="50" t="str">
        <f t="shared" si="16"/>
        <v/>
      </c>
      <c r="K290" s="50" t="str">
        <f t="shared" si="18"/>
        <v/>
      </c>
      <c r="L290" s="88"/>
      <c r="M290" s="49"/>
      <c r="N290" s="50" t="str">
        <f t="shared" si="17"/>
        <v/>
      </c>
      <c r="O290" s="50" t="str">
        <f t="shared" si="19"/>
        <v/>
      </c>
      <c r="P290" s="51"/>
      <c r="Q290" s="78" t="s">
        <v>261</v>
      </c>
      <c r="R290" s="49"/>
      <c r="S290" s="32" t="str">
        <f>IF(R290="","C",INDEX(Gehaltsklassen!A$11:A$15,MATCH(R290,Gehaltsklassen!D$11:D$15,1),1))</f>
        <v>C</v>
      </c>
      <c r="T290" s="49"/>
      <c r="U290" s="32" t="str">
        <f>IF(T290="","C",IF(T290="","C",IF(Q290="I",INDEX(Gehaltsklassen!A$11:A$15,MATCH(T290,Gehaltsklassen!C$11:C$15,1),1),IF(Q290="II",INDEX(Gehaltsklassen!A$11:A$15,MATCH(T290,Gehaltsklassen!D$11:D$15,1),1),IF(Q290="III",INDEX(Gehaltsklassen!A$11:A$15,MATCH(T290,Gehaltsklassen!E$11:E$15,1),1),"Falsche Bodenart")))))</f>
        <v>C</v>
      </c>
      <c r="V290" s="52" t="str">
        <f>IF(OR(C290=""),"",SUM(F290,J290,N290)*VLOOKUP(S290,Gehaltsklassen!$B$34:$D$38,2,FALSE))</f>
        <v/>
      </c>
      <c r="W290" s="52" t="str">
        <f>IF(OR(C290=""),"",SUM(F290,J290,N290)*VLOOKUP(S290,Gehaltsklassen!$B$34:$D$38,2,FALSE)*C290)</f>
        <v/>
      </c>
      <c r="X290" s="52" t="str">
        <f>IF(OR(C290=""),"",SUM(F290,J290,N290)*VLOOKUP(S290,Gehaltsklassen!$B$34:$D$38,3,FALSE))</f>
        <v/>
      </c>
      <c r="Y290" s="52" t="str">
        <f>IF(OR(C290=""),"",SUM(F290,J290,N290)*VLOOKUP(S290,Gehaltsklassen!$B$34:$D$38,3,FALSE)*C290)</f>
        <v/>
      </c>
      <c r="Z290" s="54" t="str">
        <f>IF(OR(C290=""),"",(SUM(G290,K290,O290)*VLOOKUP(U290,Gehaltsklassen!$B$34:$D$38,2,FALSE)))</f>
        <v/>
      </c>
      <c r="AA290" s="54" t="str">
        <f>IF(OR(C290=""),"",(SUM(G290,K290,O290)*VLOOKUP(U290,Gehaltsklassen!$B$34:$D$38,2,FALSE))*C290)</f>
        <v/>
      </c>
      <c r="AB290" s="53" t="str">
        <f>IF(OR(C290=""),"",(SUM(G290,K290,O290)*VLOOKUP(U290,Gehaltsklassen!$B$34:$D$38,3,FALSE)))</f>
        <v/>
      </c>
      <c r="AC290" s="53" t="str">
        <f>IF(OR(C290=""),"",(SUM(G290,K290,O290)*VLOOKUP(U290,Gehaltsklassen!$B$34:$D$38,3,FALSE))*C290)</f>
        <v/>
      </c>
    </row>
    <row r="291" spans="1:29" ht="31.9" customHeight="1" x14ac:dyDescent="0.2">
      <c r="A291" s="74" t="str">
        <f>IF(C291="","",MAX($A$11:A290)+1)</f>
        <v/>
      </c>
      <c r="B291" s="75" t="str">
        <f>IF('N-Bedarf-SK §13a'!B289="","",'N-Bedarf-SK §13a'!B289)</f>
        <v/>
      </c>
      <c r="C291" s="49" t="str">
        <f>IF('N-Bedarf-SK §13a'!C289="","",'N-Bedarf-SK §13a'!C289)</f>
        <v/>
      </c>
      <c r="D291" s="88" t="str">
        <f>IF('N-Bedarf-SK §13a'!D289="","",'N-Bedarf-SK §13a'!D289)</f>
        <v/>
      </c>
      <c r="E291" s="49" t="str">
        <f>IF('N-Bedarf-SK §13a'!G289="","",'N-Bedarf-SK §13a'!G289)</f>
        <v/>
      </c>
      <c r="F291" s="50" t="str">
        <f>IF(OR(D291="Spargel 2. Standjahr",D291="Spargel 1. Standjahr"),78,IF(OR(D291="",D291="keine",E291=""),"",IF(D291="Wie Nbedarf",VLOOKUP('N-Bedarf SK'!D289,PSollSK,3,FALSE)*E291, VLOOKUP(D291,PSollSK,3,FALSE)*E291)))</f>
        <v/>
      </c>
      <c r="G291" s="50" t="str">
        <f>IF(OR(D291="",D291="keine",E291=""),"",IF(D291="Wie Nbedarf",VLOOKUP('N-Bedarf SK'!D289,PSollSK,4,FALSE)*E291, VLOOKUP(D291,PSollSK,4,FALSE)*E291))</f>
        <v/>
      </c>
      <c r="H291" s="88"/>
      <c r="I291" s="49"/>
      <c r="J291" s="50" t="str">
        <f t="shared" si="16"/>
        <v/>
      </c>
      <c r="K291" s="50" t="str">
        <f t="shared" si="18"/>
        <v/>
      </c>
      <c r="L291" s="88"/>
      <c r="M291" s="49"/>
      <c r="N291" s="50" t="str">
        <f t="shared" si="17"/>
        <v/>
      </c>
      <c r="O291" s="50" t="str">
        <f t="shared" si="19"/>
        <v/>
      </c>
      <c r="P291" s="51"/>
      <c r="Q291" s="78" t="s">
        <v>261</v>
      </c>
      <c r="R291" s="49"/>
      <c r="S291" s="32" t="str">
        <f>IF(R291="","C",INDEX(Gehaltsklassen!A$11:A$15,MATCH(R291,Gehaltsklassen!D$11:D$15,1),1))</f>
        <v>C</v>
      </c>
      <c r="T291" s="49"/>
      <c r="U291" s="32" t="str">
        <f>IF(T291="","C",IF(T291="","C",IF(Q291="I",INDEX(Gehaltsklassen!A$11:A$15,MATCH(T291,Gehaltsklassen!C$11:C$15,1),1),IF(Q291="II",INDEX(Gehaltsklassen!A$11:A$15,MATCH(T291,Gehaltsklassen!D$11:D$15,1),1),IF(Q291="III",INDEX(Gehaltsklassen!A$11:A$15,MATCH(T291,Gehaltsklassen!E$11:E$15,1),1),"Falsche Bodenart")))))</f>
        <v>C</v>
      </c>
      <c r="V291" s="52" t="str">
        <f>IF(OR(C291=""),"",SUM(F291,J291,N291)*VLOOKUP(S291,Gehaltsklassen!$B$34:$D$38,2,FALSE))</f>
        <v/>
      </c>
      <c r="W291" s="52" t="str">
        <f>IF(OR(C291=""),"",SUM(F291,J291,N291)*VLOOKUP(S291,Gehaltsklassen!$B$34:$D$38,2,FALSE)*C291)</f>
        <v/>
      </c>
      <c r="X291" s="52" t="str">
        <f>IF(OR(C291=""),"",SUM(F291,J291,N291)*VLOOKUP(S291,Gehaltsklassen!$B$34:$D$38,3,FALSE))</f>
        <v/>
      </c>
      <c r="Y291" s="52" t="str">
        <f>IF(OR(C291=""),"",SUM(F291,J291,N291)*VLOOKUP(S291,Gehaltsklassen!$B$34:$D$38,3,FALSE)*C291)</f>
        <v/>
      </c>
      <c r="Z291" s="54" t="str">
        <f>IF(OR(C291=""),"",(SUM(G291,K291,O291)*VLOOKUP(U291,Gehaltsklassen!$B$34:$D$38,2,FALSE)))</f>
        <v/>
      </c>
      <c r="AA291" s="54" t="str">
        <f>IF(OR(C291=""),"",(SUM(G291,K291,O291)*VLOOKUP(U291,Gehaltsklassen!$B$34:$D$38,2,FALSE))*C291)</f>
        <v/>
      </c>
      <c r="AB291" s="53" t="str">
        <f>IF(OR(C291=""),"",(SUM(G291,K291,O291)*VLOOKUP(U291,Gehaltsklassen!$B$34:$D$38,3,FALSE)))</f>
        <v/>
      </c>
      <c r="AC291" s="53" t="str">
        <f>IF(OR(C291=""),"",(SUM(G291,K291,O291)*VLOOKUP(U291,Gehaltsklassen!$B$34:$D$38,3,FALSE))*C291)</f>
        <v/>
      </c>
    </row>
    <row r="292" spans="1:29" ht="31.9" customHeight="1" x14ac:dyDescent="0.2">
      <c r="A292" s="74" t="str">
        <f>IF(C292="","",MAX($A$11:A291)+1)</f>
        <v/>
      </c>
      <c r="B292" s="75" t="str">
        <f>IF('N-Bedarf-SK §13a'!B290="","",'N-Bedarf-SK §13a'!B290)</f>
        <v/>
      </c>
      <c r="C292" s="49" t="str">
        <f>IF('N-Bedarf-SK §13a'!C290="","",'N-Bedarf-SK §13a'!C290)</f>
        <v/>
      </c>
      <c r="D292" s="88" t="str">
        <f>IF('N-Bedarf-SK §13a'!D290="","",'N-Bedarf-SK §13a'!D290)</f>
        <v/>
      </c>
      <c r="E292" s="49" t="str">
        <f>IF('N-Bedarf-SK §13a'!G290="","",'N-Bedarf-SK §13a'!G290)</f>
        <v/>
      </c>
      <c r="F292" s="50" t="str">
        <f>IF(OR(D292="Spargel 2. Standjahr",D292="Spargel 1. Standjahr"),78,IF(OR(D292="",D292="keine",E292=""),"",IF(D292="Wie Nbedarf",VLOOKUP('N-Bedarf SK'!D290,PSollSK,3,FALSE)*E292, VLOOKUP(D292,PSollSK,3,FALSE)*E292)))</f>
        <v/>
      </c>
      <c r="G292" s="50" t="str">
        <f>IF(OR(D292="",D292="keine",E292=""),"",IF(D292="Wie Nbedarf",VLOOKUP('N-Bedarf SK'!D290,PSollSK,4,FALSE)*E292, VLOOKUP(D292,PSollSK,4,FALSE)*E292))</f>
        <v/>
      </c>
      <c r="H292" s="88"/>
      <c r="I292" s="49"/>
      <c r="J292" s="50" t="str">
        <f t="shared" si="16"/>
        <v/>
      </c>
      <c r="K292" s="50" t="str">
        <f t="shared" si="18"/>
        <v/>
      </c>
      <c r="L292" s="88"/>
      <c r="M292" s="49"/>
      <c r="N292" s="50" t="str">
        <f t="shared" si="17"/>
        <v/>
      </c>
      <c r="O292" s="50" t="str">
        <f t="shared" si="19"/>
        <v/>
      </c>
      <c r="P292" s="51"/>
      <c r="Q292" s="78" t="s">
        <v>261</v>
      </c>
      <c r="R292" s="49"/>
      <c r="S292" s="32" t="str">
        <f>IF(R292="","C",INDEX(Gehaltsklassen!A$11:A$15,MATCH(R292,Gehaltsklassen!D$11:D$15,1),1))</f>
        <v>C</v>
      </c>
      <c r="T292" s="49"/>
      <c r="U292" s="32" t="str">
        <f>IF(T292="","C",IF(T292="","C",IF(Q292="I",INDEX(Gehaltsklassen!A$11:A$15,MATCH(T292,Gehaltsklassen!C$11:C$15,1),1),IF(Q292="II",INDEX(Gehaltsklassen!A$11:A$15,MATCH(T292,Gehaltsklassen!D$11:D$15,1),1),IF(Q292="III",INDEX(Gehaltsklassen!A$11:A$15,MATCH(T292,Gehaltsklassen!E$11:E$15,1),1),"Falsche Bodenart")))))</f>
        <v>C</v>
      </c>
      <c r="V292" s="52" t="str">
        <f>IF(OR(C292=""),"",SUM(F292,J292,N292)*VLOOKUP(S292,Gehaltsklassen!$B$34:$D$38,2,FALSE))</f>
        <v/>
      </c>
      <c r="W292" s="52" t="str">
        <f>IF(OR(C292=""),"",SUM(F292,J292,N292)*VLOOKUP(S292,Gehaltsklassen!$B$34:$D$38,2,FALSE)*C292)</f>
        <v/>
      </c>
      <c r="X292" s="52" t="str">
        <f>IF(OR(C292=""),"",SUM(F292,J292,N292)*VLOOKUP(S292,Gehaltsklassen!$B$34:$D$38,3,FALSE))</f>
        <v/>
      </c>
      <c r="Y292" s="52" t="str">
        <f>IF(OR(C292=""),"",SUM(F292,J292,N292)*VLOOKUP(S292,Gehaltsklassen!$B$34:$D$38,3,FALSE)*C292)</f>
        <v/>
      </c>
      <c r="Z292" s="54" t="str">
        <f>IF(OR(C292=""),"",(SUM(G292,K292,O292)*VLOOKUP(U292,Gehaltsklassen!$B$34:$D$38,2,FALSE)))</f>
        <v/>
      </c>
      <c r="AA292" s="54" t="str">
        <f>IF(OR(C292=""),"",(SUM(G292,K292,O292)*VLOOKUP(U292,Gehaltsklassen!$B$34:$D$38,2,FALSE))*C292)</f>
        <v/>
      </c>
      <c r="AB292" s="53" t="str">
        <f>IF(OR(C292=""),"",(SUM(G292,K292,O292)*VLOOKUP(U292,Gehaltsklassen!$B$34:$D$38,3,FALSE)))</f>
        <v/>
      </c>
      <c r="AC292" s="53" t="str">
        <f>IF(OR(C292=""),"",(SUM(G292,K292,O292)*VLOOKUP(U292,Gehaltsklassen!$B$34:$D$38,3,FALSE))*C292)</f>
        <v/>
      </c>
    </row>
    <row r="293" spans="1:29" ht="31.9" customHeight="1" x14ac:dyDescent="0.2">
      <c r="A293" s="74" t="str">
        <f>IF(C293="","",MAX($A$11:A292)+1)</f>
        <v/>
      </c>
      <c r="B293" s="75" t="str">
        <f>IF('N-Bedarf-SK §13a'!B291="","",'N-Bedarf-SK §13a'!B291)</f>
        <v/>
      </c>
      <c r="C293" s="49" t="str">
        <f>IF('N-Bedarf-SK §13a'!C291="","",'N-Bedarf-SK §13a'!C291)</f>
        <v/>
      </c>
      <c r="D293" s="88" t="str">
        <f>IF('N-Bedarf-SK §13a'!D291="","",'N-Bedarf-SK §13a'!D291)</f>
        <v/>
      </c>
      <c r="E293" s="49" t="str">
        <f>IF('N-Bedarf-SK §13a'!G291="","",'N-Bedarf-SK §13a'!G291)</f>
        <v/>
      </c>
      <c r="F293" s="50" t="str">
        <f>IF(OR(D293="Spargel 2. Standjahr",D293="Spargel 1. Standjahr"),78,IF(OR(D293="",D293="keine",E293=""),"",IF(D293="Wie Nbedarf",VLOOKUP('N-Bedarf SK'!D291,PSollSK,3,FALSE)*E293, VLOOKUP(D293,PSollSK,3,FALSE)*E293)))</f>
        <v/>
      </c>
      <c r="G293" s="50" t="str">
        <f>IF(OR(D293="",D293="keine",E293=""),"",IF(D293="Wie Nbedarf",VLOOKUP('N-Bedarf SK'!D291,PSollSK,4,FALSE)*E293, VLOOKUP(D293,PSollSK,4,FALSE)*E293))</f>
        <v/>
      </c>
      <c r="H293" s="88"/>
      <c r="I293" s="49"/>
      <c r="J293" s="50" t="str">
        <f t="shared" si="16"/>
        <v/>
      </c>
      <c r="K293" s="50" t="str">
        <f t="shared" si="18"/>
        <v/>
      </c>
      <c r="L293" s="88"/>
      <c r="M293" s="49"/>
      <c r="N293" s="50" t="str">
        <f t="shared" si="17"/>
        <v/>
      </c>
      <c r="O293" s="50" t="str">
        <f t="shared" si="19"/>
        <v/>
      </c>
      <c r="P293" s="51"/>
      <c r="Q293" s="78" t="s">
        <v>261</v>
      </c>
      <c r="R293" s="49"/>
      <c r="S293" s="32" t="str">
        <f>IF(R293="","C",INDEX(Gehaltsklassen!A$11:A$15,MATCH(R293,Gehaltsklassen!D$11:D$15,1),1))</f>
        <v>C</v>
      </c>
      <c r="T293" s="49"/>
      <c r="U293" s="32" t="str">
        <f>IF(T293="","C",IF(T293="","C",IF(Q293="I",INDEX(Gehaltsklassen!A$11:A$15,MATCH(T293,Gehaltsklassen!C$11:C$15,1),1),IF(Q293="II",INDEX(Gehaltsklassen!A$11:A$15,MATCH(T293,Gehaltsklassen!D$11:D$15,1),1),IF(Q293="III",INDEX(Gehaltsklassen!A$11:A$15,MATCH(T293,Gehaltsklassen!E$11:E$15,1),1),"Falsche Bodenart")))))</f>
        <v>C</v>
      </c>
      <c r="V293" s="52" t="str">
        <f>IF(OR(C293=""),"",SUM(F293,J293,N293)*VLOOKUP(S293,Gehaltsklassen!$B$34:$D$38,2,FALSE))</f>
        <v/>
      </c>
      <c r="W293" s="52" t="str">
        <f>IF(OR(C293=""),"",SUM(F293,J293,N293)*VLOOKUP(S293,Gehaltsklassen!$B$34:$D$38,2,FALSE)*C293)</f>
        <v/>
      </c>
      <c r="X293" s="52" t="str">
        <f>IF(OR(C293=""),"",SUM(F293,J293,N293)*VLOOKUP(S293,Gehaltsklassen!$B$34:$D$38,3,FALSE))</f>
        <v/>
      </c>
      <c r="Y293" s="52" t="str">
        <f>IF(OR(C293=""),"",SUM(F293,J293,N293)*VLOOKUP(S293,Gehaltsklassen!$B$34:$D$38,3,FALSE)*C293)</f>
        <v/>
      </c>
      <c r="Z293" s="54" t="str">
        <f>IF(OR(C293=""),"",(SUM(G293,K293,O293)*VLOOKUP(U293,Gehaltsklassen!$B$34:$D$38,2,FALSE)))</f>
        <v/>
      </c>
      <c r="AA293" s="54" t="str">
        <f>IF(OR(C293=""),"",(SUM(G293,K293,O293)*VLOOKUP(U293,Gehaltsklassen!$B$34:$D$38,2,FALSE))*C293)</f>
        <v/>
      </c>
      <c r="AB293" s="53" t="str">
        <f>IF(OR(C293=""),"",(SUM(G293,K293,O293)*VLOOKUP(U293,Gehaltsklassen!$B$34:$D$38,3,FALSE)))</f>
        <v/>
      </c>
      <c r="AC293" s="53" t="str">
        <f>IF(OR(C293=""),"",(SUM(G293,K293,O293)*VLOOKUP(U293,Gehaltsklassen!$B$34:$D$38,3,FALSE))*C293)</f>
        <v/>
      </c>
    </row>
    <row r="294" spans="1:29" ht="31.9" customHeight="1" x14ac:dyDescent="0.2">
      <c r="A294" s="74" t="str">
        <f>IF(C294="","",MAX($A$11:A293)+1)</f>
        <v/>
      </c>
      <c r="B294" s="75" t="str">
        <f>IF('N-Bedarf-SK §13a'!B292="","",'N-Bedarf-SK §13a'!B292)</f>
        <v/>
      </c>
      <c r="C294" s="49" t="str">
        <f>IF('N-Bedarf-SK §13a'!C292="","",'N-Bedarf-SK §13a'!C292)</f>
        <v/>
      </c>
      <c r="D294" s="88" t="str">
        <f>IF('N-Bedarf-SK §13a'!D292="","",'N-Bedarf-SK §13a'!D292)</f>
        <v/>
      </c>
      <c r="E294" s="49" t="str">
        <f>IF('N-Bedarf-SK §13a'!G292="","",'N-Bedarf-SK §13a'!G292)</f>
        <v/>
      </c>
      <c r="F294" s="50" t="str">
        <f>IF(OR(D294="Spargel 2. Standjahr",D294="Spargel 1. Standjahr"),78,IF(OR(D294="",D294="keine",E294=""),"",IF(D294="Wie Nbedarf",VLOOKUP('N-Bedarf SK'!D292,PSollSK,3,FALSE)*E294, VLOOKUP(D294,PSollSK,3,FALSE)*E294)))</f>
        <v/>
      </c>
      <c r="G294" s="50" t="str">
        <f>IF(OR(D294="",D294="keine",E294=""),"",IF(D294="Wie Nbedarf",VLOOKUP('N-Bedarf SK'!D292,PSollSK,4,FALSE)*E294, VLOOKUP(D294,PSollSK,4,FALSE)*E294))</f>
        <v/>
      </c>
      <c r="H294" s="88"/>
      <c r="I294" s="49"/>
      <c r="J294" s="50" t="str">
        <f t="shared" si="16"/>
        <v/>
      </c>
      <c r="K294" s="50" t="str">
        <f t="shared" si="18"/>
        <v/>
      </c>
      <c r="L294" s="88"/>
      <c r="M294" s="49"/>
      <c r="N294" s="50" t="str">
        <f t="shared" si="17"/>
        <v/>
      </c>
      <c r="O294" s="50" t="str">
        <f t="shared" si="19"/>
        <v/>
      </c>
      <c r="P294" s="51"/>
      <c r="Q294" s="78" t="s">
        <v>261</v>
      </c>
      <c r="R294" s="49"/>
      <c r="S294" s="32" t="str">
        <f>IF(R294="","C",INDEX(Gehaltsklassen!A$11:A$15,MATCH(R294,Gehaltsklassen!D$11:D$15,1),1))</f>
        <v>C</v>
      </c>
      <c r="T294" s="49"/>
      <c r="U294" s="32" t="str">
        <f>IF(T294="","C",IF(T294="","C",IF(Q294="I",INDEX(Gehaltsklassen!A$11:A$15,MATCH(T294,Gehaltsklassen!C$11:C$15,1),1),IF(Q294="II",INDEX(Gehaltsklassen!A$11:A$15,MATCH(T294,Gehaltsklassen!D$11:D$15,1),1),IF(Q294="III",INDEX(Gehaltsklassen!A$11:A$15,MATCH(T294,Gehaltsklassen!E$11:E$15,1),1),"Falsche Bodenart")))))</f>
        <v>C</v>
      </c>
      <c r="V294" s="52" t="str">
        <f>IF(OR(C294=""),"",SUM(F294,J294,N294)*VLOOKUP(S294,Gehaltsklassen!$B$34:$D$38,2,FALSE))</f>
        <v/>
      </c>
      <c r="W294" s="52" t="str">
        <f>IF(OR(C294=""),"",SUM(F294,J294,N294)*VLOOKUP(S294,Gehaltsklassen!$B$34:$D$38,2,FALSE)*C294)</f>
        <v/>
      </c>
      <c r="X294" s="52" t="str">
        <f>IF(OR(C294=""),"",SUM(F294,J294,N294)*VLOOKUP(S294,Gehaltsklassen!$B$34:$D$38,3,FALSE))</f>
        <v/>
      </c>
      <c r="Y294" s="52" t="str">
        <f>IF(OR(C294=""),"",SUM(F294,J294,N294)*VLOOKUP(S294,Gehaltsklassen!$B$34:$D$38,3,FALSE)*C294)</f>
        <v/>
      </c>
      <c r="Z294" s="54" t="str">
        <f>IF(OR(C294=""),"",(SUM(G294,K294,O294)*VLOOKUP(U294,Gehaltsklassen!$B$34:$D$38,2,FALSE)))</f>
        <v/>
      </c>
      <c r="AA294" s="54" t="str">
        <f>IF(OR(C294=""),"",(SUM(G294,K294,O294)*VLOOKUP(U294,Gehaltsklassen!$B$34:$D$38,2,FALSE))*C294)</f>
        <v/>
      </c>
      <c r="AB294" s="53" t="str">
        <f>IF(OR(C294=""),"",(SUM(G294,K294,O294)*VLOOKUP(U294,Gehaltsklassen!$B$34:$D$38,3,FALSE)))</f>
        <v/>
      </c>
      <c r="AC294" s="53" t="str">
        <f>IF(OR(C294=""),"",(SUM(G294,K294,O294)*VLOOKUP(U294,Gehaltsklassen!$B$34:$D$38,3,FALSE))*C294)</f>
        <v/>
      </c>
    </row>
    <row r="295" spans="1:29" ht="31.9" customHeight="1" x14ac:dyDescent="0.2">
      <c r="A295" s="74" t="str">
        <f>IF(C295="","",MAX($A$11:A294)+1)</f>
        <v/>
      </c>
      <c r="B295" s="75" t="str">
        <f>IF('N-Bedarf-SK §13a'!B293="","",'N-Bedarf-SK §13a'!B293)</f>
        <v/>
      </c>
      <c r="C295" s="49" t="str">
        <f>IF('N-Bedarf-SK §13a'!C293="","",'N-Bedarf-SK §13a'!C293)</f>
        <v/>
      </c>
      <c r="D295" s="88" t="str">
        <f>IF('N-Bedarf-SK §13a'!D293="","",'N-Bedarf-SK §13a'!D293)</f>
        <v/>
      </c>
      <c r="E295" s="49" t="str">
        <f>IF('N-Bedarf-SK §13a'!G293="","",'N-Bedarf-SK §13a'!G293)</f>
        <v/>
      </c>
      <c r="F295" s="50" t="str">
        <f>IF(OR(D295="Spargel 2. Standjahr",D295="Spargel 1. Standjahr"),78,IF(OR(D295="",D295="keine",E295=""),"",IF(D295="Wie Nbedarf",VLOOKUP('N-Bedarf SK'!D293,PSollSK,3,FALSE)*E295, VLOOKUP(D295,PSollSK,3,FALSE)*E295)))</f>
        <v/>
      </c>
      <c r="G295" s="50" t="str">
        <f>IF(OR(D295="",D295="keine",E295=""),"",IF(D295="Wie Nbedarf",VLOOKUP('N-Bedarf SK'!D293,PSollSK,4,FALSE)*E295, VLOOKUP(D295,PSollSK,4,FALSE)*E295))</f>
        <v/>
      </c>
      <c r="H295" s="88"/>
      <c r="I295" s="49"/>
      <c r="J295" s="50" t="str">
        <f t="shared" si="16"/>
        <v/>
      </c>
      <c r="K295" s="50" t="str">
        <f t="shared" si="18"/>
        <v/>
      </c>
      <c r="L295" s="88"/>
      <c r="M295" s="49"/>
      <c r="N295" s="50" t="str">
        <f t="shared" si="17"/>
        <v/>
      </c>
      <c r="O295" s="50" t="str">
        <f t="shared" si="19"/>
        <v/>
      </c>
      <c r="P295" s="51"/>
      <c r="Q295" s="78" t="s">
        <v>261</v>
      </c>
      <c r="R295" s="49"/>
      <c r="S295" s="32" t="str">
        <f>IF(R295="","C",INDEX(Gehaltsklassen!A$11:A$15,MATCH(R295,Gehaltsklassen!D$11:D$15,1),1))</f>
        <v>C</v>
      </c>
      <c r="T295" s="49"/>
      <c r="U295" s="32" t="str">
        <f>IF(T295="","C",IF(T295="","C",IF(Q295="I",INDEX(Gehaltsklassen!A$11:A$15,MATCH(T295,Gehaltsklassen!C$11:C$15,1),1),IF(Q295="II",INDEX(Gehaltsklassen!A$11:A$15,MATCH(T295,Gehaltsklassen!D$11:D$15,1),1),IF(Q295="III",INDEX(Gehaltsklassen!A$11:A$15,MATCH(T295,Gehaltsklassen!E$11:E$15,1),1),"Falsche Bodenart")))))</f>
        <v>C</v>
      </c>
      <c r="V295" s="52" t="str">
        <f>IF(OR(C295=""),"",SUM(F295,J295,N295)*VLOOKUP(S295,Gehaltsklassen!$B$34:$D$38,2,FALSE))</f>
        <v/>
      </c>
      <c r="W295" s="52" t="str">
        <f>IF(OR(C295=""),"",SUM(F295,J295,N295)*VLOOKUP(S295,Gehaltsklassen!$B$34:$D$38,2,FALSE)*C295)</f>
        <v/>
      </c>
      <c r="X295" s="52" t="str">
        <f>IF(OR(C295=""),"",SUM(F295,J295,N295)*VLOOKUP(S295,Gehaltsklassen!$B$34:$D$38,3,FALSE))</f>
        <v/>
      </c>
      <c r="Y295" s="52" t="str">
        <f>IF(OR(C295=""),"",SUM(F295,J295,N295)*VLOOKUP(S295,Gehaltsklassen!$B$34:$D$38,3,FALSE)*C295)</f>
        <v/>
      </c>
      <c r="Z295" s="54" t="str">
        <f>IF(OR(C295=""),"",(SUM(G295,K295,O295)*VLOOKUP(U295,Gehaltsklassen!$B$34:$D$38,2,FALSE)))</f>
        <v/>
      </c>
      <c r="AA295" s="54" t="str">
        <f>IF(OR(C295=""),"",(SUM(G295,K295,O295)*VLOOKUP(U295,Gehaltsklassen!$B$34:$D$38,2,FALSE))*C295)</f>
        <v/>
      </c>
      <c r="AB295" s="53" t="str">
        <f>IF(OR(C295=""),"",(SUM(G295,K295,O295)*VLOOKUP(U295,Gehaltsklassen!$B$34:$D$38,3,FALSE)))</f>
        <v/>
      </c>
      <c r="AC295" s="53" t="str">
        <f>IF(OR(C295=""),"",(SUM(G295,K295,O295)*VLOOKUP(U295,Gehaltsklassen!$B$34:$D$38,3,FALSE))*C295)</f>
        <v/>
      </c>
    </row>
    <row r="296" spans="1:29" ht="31.9" customHeight="1" x14ac:dyDescent="0.2">
      <c r="A296" s="74" t="str">
        <f>IF(C296="","",MAX($A$11:A295)+1)</f>
        <v/>
      </c>
      <c r="B296" s="75" t="str">
        <f>IF('N-Bedarf-SK §13a'!B294="","",'N-Bedarf-SK §13a'!B294)</f>
        <v/>
      </c>
      <c r="C296" s="49" t="str">
        <f>IF('N-Bedarf-SK §13a'!C294="","",'N-Bedarf-SK §13a'!C294)</f>
        <v/>
      </c>
      <c r="D296" s="88" t="str">
        <f>IF('N-Bedarf-SK §13a'!D294="","",'N-Bedarf-SK §13a'!D294)</f>
        <v/>
      </c>
      <c r="E296" s="49" t="str">
        <f>IF('N-Bedarf-SK §13a'!G294="","",'N-Bedarf-SK §13a'!G294)</f>
        <v/>
      </c>
      <c r="F296" s="50" t="str">
        <f>IF(OR(D296="Spargel 2. Standjahr",D296="Spargel 1. Standjahr"),78,IF(OR(D296="",D296="keine",E296=""),"",IF(D296="Wie Nbedarf",VLOOKUP('N-Bedarf SK'!D294,PSollSK,3,FALSE)*E296, VLOOKUP(D296,PSollSK,3,FALSE)*E296)))</f>
        <v/>
      </c>
      <c r="G296" s="50" t="str">
        <f>IF(OR(D296="",D296="keine",E296=""),"",IF(D296="Wie Nbedarf",VLOOKUP('N-Bedarf SK'!D294,PSollSK,4,FALSE)*E296, VLOOKUP(D296,PSollSK,4,FALSE)*E296))</f>
        <v/>
      </c>
      <c r="H296" s="88"/>
      <c r="I296" s="49"/>
      <c r="J296" s="50" t="str">
        <f t="shared" si="16"/>
        <v/>
      </c>
      <c r="K296" s="50" t="str">
        <f t="shared" si="18"/>
        <v/>
      </c>
      <c r="L296" s="88"/>
      <c r="M296" s="49"/>
      <c r="N296" s="50" t="str">
        <f t="shared" si="17"/>
        <v/>
      </c>
      <c r="O296" s="50" t="str">
        <f t="shared" si="19"/>
        <v/>
      </c>
      <c r="P296" s="51"/>
      <c r="Q296" s="78" t="s">
        <v>261</v>
      </c>
      <c r="R296" s="49"/>
      <c r="S296" s="32" t="str">
        <f>IF(R296="","C",INDEX(Gehaltsklassen!A$11:A$15,MATCH(R296,Gehaltsklassen!D$11:D$15,1),1))</f>
        <v>C</v>
      </c>
      <c r="T296" s="49"/>
      <c r="U296" s="32" t="str">
        <f>IF(T296="","C",IF(T296="","C",IF(Q296="I",INDEX(Gehaltsklassen!A$11:A$15,MATCH(T296,Gehaltsklassen!C$11:C$15,1),1),IF(Q296="II",INDEX(Gehaltsklassen!A$11:A$15,MATCH(T296,Gehaltsklassen!D$11:D$15,1),1),IF(Q296="III",INDEX(Gehaltsklassen!A$11:A$15,MATCH(T296,Gehaltsklassen!E$11:E$15,1),1),"Falsche Bodenart")))))</f>
        <v>C</v>
      </c>
      <c r="V296" s="52" t="str">
        <f>IF(OR(C296=""),"",SUM(F296,J296,N296)*VLOOKUP(S296,Gehaltsklassen!$B$34:$D$38,2,FALSE))</f>
        <v/>
      </c>
      <c r="W296" s="52" t="str">
        <f>IF(OR(C296=""),"",SUM(F296,J296,N296)*VLOOKUP(S296,Gehaltsklassen!$B$34:$D$38,2,FALSE)*C296)</f>
        <v/>
      </c>
      <c r="X296" s="52" t="str">
        <f>IF(OR(C296=""),"",SUM(F296,J296,N296)*VLOOKUP(S296,Gehaltsklassen!$B$34:$D$38,3,FALSE))</f>
        <v/>
      </c>
      <c r="Y296" s="52" t="str">
        <f>IF(OR(C296=""),"",SUM(F296,J296,N296)*VLOOKUP(S296,Gehaltsklassen!$B$34:$D$38,3,FALSE)*C296)</f>
        <v/>
      </c>
      <c r="Z296" s="54" t="str">
        <f>IF(OR(C296=""),"",(SUM(G296,K296,O296)*VLOOKUP(U296,Gehaltsklassen!$B$34:$D$38,2,FALSE)))</f>
        <v/>
      </c>
      <c r="AA296" s="54" t="str">
        <f>IF(OR(C296=""),"",(SUM(G296,K296,O296)*VLOOKUP(U296,Gehaltsklassen!$B$34:$D$38,2,FALSE))*C296)</f>
        <v/>
      </c>
      <c r="AB296" s="53" t="str">
        <f>IF(OR(C296=""),"",(SUM(G296,K296,O296)*VLOOKUP(U296,Gehaltsklassen!$B$34:$D$38,3,FALSE)))</f>
        <v/>
      </c>
      <c r="AC296" s="53" t="str">
        <f>IF(OR(C296=""),"",(SUM(G296,K296,O296)*VLOOKUP(U296,Gehaltsklassen!$B$34:$D$38,3,FALSE))*C296)</f>
        <v/>
      </c>
    </row>
    <row r="297" spans="1:29" ht="31.9" customHeight="1" x14ac:dyDescent="0.2">
      <c r="A297" s="74" t="str">
        <f>IF(C297="","",MAX($A$11:A296)+1)</f>
        <v/>
      </c>
      <c r="B297" s="75" t="str">
        <f>IF('N-Bedarf-SK §13a'!B295="","",'N-Bedarf-SK §13a'!B295)</f>
        <v/>
      </c>
      <c r="C297" s="49" t="str">
        <f>IF('N-Bedarf-SK §13a'!C295="","",'N-Bedarf-SK §13a'!C295)</f>
        <v/>
      </c>
      <c r="D297" s="88" t="str">
        <f>IF('N-Bedarf-SK §13a'!D295="","",'N-Bedarf-SK §13a'!D295)</f>
        <v/>
      </c>
      <c r="E297" s="49" t="str">
        <f>IF('N-Bedarf-SK §13a'!G295="","",'N-Bedarf-SK §13a'!G295)</f>
        <v/>
      </c>
      <c r="F297" s="50" t="str">
        <f>IF(OR(D297="Spargel 2. Standjahr",D297="Spargel 1. Standjahr"),78,IF(OR(D297="",D297="keine",E297=""),"",IF(D297="Wie Nbedarf",VLOOKUP('N-Bedarf SK'!D295,PSollSK,3,FALSE)*E297, VLOOKUP(D297,PSollSK,3,FALSE)*E297)))</f>
        <v/>
      </c>
      <c r="G297" s="50" t="str">
        <f>IF(OR(D297="",D297="keine",E297=""),"",IF(D297="Wie Nbedarf",VLOOKUP('N-Bedarf SK'!D295,PSollSK,4,FALSE)*E297, VLOOKUP(D297,PSollSK,4,FALSE)*E297))</f>
        <v/>
      </c>
      <c r="H297" s="88"/>
      <c r="I297" s="49"/>
      <c r="J297" s="50" t="str">
        <f t="shared" si="16"/>
        <v/>
      </c>
      <c r="K297" s="50" t="str">
        <f t="shared" si="18"/>
        <v/>
      </c>
      <c r="L297" s="88"/>
      <c r="M297" s="49"/>
      <c r="N297" s="50" t="str">
        <f t="shared" si="17"/>
        <v/>
      </c>
      <c r="O297" s="50" t="str">
        <f t="shared" si="19"/>
        <v/>
      </c>
      <c r="P297" s="51"/>
      <c r="Q297" s="78" t="s">
        <v>261</v>
      </c>
      <c r="R297" s="49"/>
      <c r="S297" s="32" t="str">
        <f>IF(R297="","C",INDEX(Gehaltsklassen!A$11:A$15,MATCH(R297,Gehaltsklassen!D$11:D$15,1),1))</f>
        <v>C</v>
      </c>
      <c r="T297" s="49"/>
      <c r="U297" s="32" t="str">
        <f>IF(T297="","C",IF(T297="","C",IF(Q297="I",INDEX(Gehaltsklassen!A$11:A$15,MATCH(T297,Gehaltsklassen!C$11:C$15,1),1),IF(Q297="II",INDEX(Gehaltsklassen!A$11:A$15,MATCH(T297,Gehaltsklassen!D$11:D$15,1),1),IF(Q297="III",INDEX(Gehaltsklassen!A$11:A$15,MATCH(T297,Gehaltsklassen!E$11:E$15,1),1),"Falsche Bodenart")))))</f>
        <v>C</v>
      </c>
      <c r="V297" s="52" t="str">
        <f>IF(OR(C297=""),"",SUM(F297,J297,N297)*VLOOKUP(S297,Gehaltsklassen!$B$34:$D$38,2,FALSE))</f>
        <v/>
      </c>
      <c r="W297" s="52" t="str">
        <f>IF(OR(C297=""),"",SUM(F297,J297,N297)*VLOOKUP(S297,Gehaltsklassen!$B$34:$D$38,2,FALSE)*C297)</f>
        <v/>
      </c>
      <c r="X297" s="52" t="str">
        <f>IF(OR(C297=""),"",SUM(F297,J297,N297)*VLOOKUP(S297,Gehaltsklassen!$B$34:$D$38,3,FALSE))</f>
        <v/>
      </c>
      <c r="Y297" s="52" t="str">
        <f>IF(OR(C297=""),"",SUM(F297,J297,N297)*VLOOKUP(S297,Gehaltsklassen!$B$34:$D$38,3,FALSE)*C297)</f>
        <v/>
      </c>
      <c r="Z297" s="54" t="str">
        <f>IF(OR(C297=""),"",(SUM(G297,K297,O297)*VLOOKUP(U297,Gehaltsklassen!$B$34:$D$38,2,FALSE)))</f>
        <v/>
      </c>
      <c r="AA297" s="54" t="str">
        <f>IF(OR(C297=""),"",(SUM(G297,K297,O297)*VLOOKUP(U297,Gehaltsklassen!$B$34:$D$38,2,FALSE))*C297)</f>
        <v/>
      </c>
      <c r="AB297" s="53" t="str">
        <f>IF(OR(C297=""),"",(SUM(G297,K297,O297)*VLOOKUP(U297,Gehaltsklassen!$B$34:$D$38,3,FALSE)))</f>
        <v/>
      </c>
      <c r="AC297" s="53" t="str">
        <f>IF(OR(C297=""),"",(SUM(G297,K297,O297)*VLOOKUP(U297,Gehaltsklassen!$B$34:$D$38,3,FALSE))*C297)</f>
        <v/>
      </c>
    </row>
    <row r="298" spans="1:29" ht="31.9" customHeight="1" x14ac:dyDescent="0.2">
      <c r="A298" s="74" t="str">
        <f>IF(C298="","",MAX($A$11:A297)+1)</f>
        <v/>
      </c>
      <c r="B298" s="75" t="str">
        <f>IF('N-Bedarf-SK §13a'!B296="","",'N-Bedarf-SK §13a'!B296)</f>
        <v/>
      </c>
      <c r="C298" s="49" t="str">
        <f>IF('N-Bedarf-SK §13a'!C296="","",'N-Bedarf-SK §13a'!C296)</f>
        <v/>
      </c>
      <c r="D298" s="88" t="str">
        <f>IF('N-Bedarf-SK §13a'!D296="","",'N-Bedarf-SK §13a'!D296)</f>
        <v/>
      </c>
      <c r="E298" s="49" t="str">
        <f>IF('N-Bedarf-SK §13a'!G296="","",'N-Bedarf-SK §13a'!G296)</f>
        <v/>
      </c>
      <c r="F298" s="50" t="str">
        <f>IF(OR(D298="Spargel 2. Standjahr",D298="Spargel 1. Standjahr"),78,IF(OR(D298="",D298="keine",E298=""),"",IF(D298="Wie Nbedarf",VLOOKUP('N-Bedarf SK'!D296,PSollSK,3,FALSE)*E298, VLOOKUP(D298,PSollSK,3,FALSE)*E298)))</f>
        <v/>
      </c>
      <c r="G298" s="50" t="str">
        <f>IF(OR(D298="",D298="keine",E298=""),"",IF(D298="Wie Nbedarf",VLOOKUP('N-Bedarf SK'!D296,PSollSK,4,FALSE)*E298, VLOOKUP(D298,PSollSK,4,FALSE)*E298))</f>
        <v/>
      </c>
      <c r="H298" s="88"/>
      <c r="I298" s="49"/>
      <c r="J298" s="50" t="str">
        <f t="shared" si="16"/>
        <v/>
      </c>
      <c r="K298" s="50" t="str">
        <f t="shared" si="18"/>
        <v/>
      </c>
      <c r="L298" s="88"/>
      <c r="M298" s="49"/>
      <c r="N298" s="50" t="str">
        <f t="shared" si="17"/>
        <v/>
      </c>
      <c r="O298" s="50" t="str">
        <f t="shared" si="19"/>
        <v/>
      </c>
      <c r="P298" s="51"/>
      <c r="Q298" s="78" t="s">
        <v>261</v>
      </c>
      <c r="R298" s="49"/>
      <c r="S298" s="32" t="str">
        <f>IF(R298="","C",INDEX(Gehaltsklassen!A$11:A$15,MATCH(R298,Gehaltsklassen!D$11:D$15,1),1))</f>
        <v>C</v>
      </c>
      <c r="T298" s="49"/>
      <c r="U298" s="32" t="str">
        <f>IF(T298="","C",IF(T298="","C",IF(Q298="I",INDEX(Gehaltsklassen!A$11:A$15,MATCH(T298,Gehaltsklassen!C$11:C$15,1),1),IF(Q298="II",INDEX(Gehaltsklassen!A$11:A$15,MATCH(T298,Gehaltsklassen!D$11:D$15,1),1),IF(Q298="III",INDEX(Gehaltsklassen!A$11:A$15,MATCH(T298,Gehaltsklassen!E$11:E$15,1),1),"Falsche Bodenart")))))</f>
        <v>C</v>
      </c>
      <c r="V298" s="52" t="str">
        <f>IF(OR(C298=""),"",SUM(F298,J298,N298)*VLOOKUP(S298,Gehaltsklassen!$B$34:$D$38,2,FALSE))</f>
        <v/>
      </c>
      <c r="W298" s="52" t="str">
        <f>IF(OR(C298=""),"",SUM(F298,J298,N298)*VLOOKUP(S298,Gehaltsklassen!$B$34:$D$38,2,FALSE)*C298)</f>
        <v/>
      </c>
      <c r="X298" s="52" t="str">
        <f>IF(OR(C298=""),"",SUM(F298,J298,N298)*VLOOKUP(S298,Gehaltsklassen!$B$34:$D$38,3,FALSE))</f>
        <v/>
      </c>
      <c r="Y298" s="52" t="str">
        <f>IF(OR(C298=""),"",SUM(F298,J298,N298)*VLOOKUP(S298,Gehaltsklassen!$B$34:$D$38,3,FALSE)*C298)</f>
        <v/>
      </c>
      <c r="Z298" s="54" t="str">
        <f>IF(OR(C298=""),"",(SUM(G298,K298,O298)*VLOOKUP(U298,Gehaltsklassen!$B$34:$D$38,2,FALSE)))</f>
        <v/>
      </c>
      <c r="AA298" s="54" t="str">
        <f>IF(OR(C298=""),"",(SUM(G298,K298,O298)*VLOOKUP(U298,Gehaltsklassen!$B$34:$D$38,2,FALSE))*C298)</f>
        <v/>
      </c>
      <c r="AB298" s="53" t="str">
        <f>IF(OR(C298=""),"",(SUM(G298,K298,O298)*VLOOKUP(U298,Gehaltsklassen!$B$34:$D$38,3,FALSE)))</f>
        <v/>
      </c>
      <c r="AC298" s="53" t="str">
        <f>IF(OR(C298=""),"",(SUM(G298,K298,O298)*VLOOKUP(U298,Gehaltsklassen!$B$34:$D$38,3,FALSE))*C298)</f>
        <v/>
      </c>
    </row>
    <row r="299" spans="1:29" ht="31.9" customHeight="1" x14ac:dyDescent="0.2">
      <c r="A299" s="74" t="str">
        <f>IF(C299="","",MAX($A$11:A298)+1)</f>
        <v/>
      </c>
      <c r="B299" s="75" t="str">
        <f>IF('N-Bedarf-SK §13a'!B297="","",'N-Bedarf-SK §13a'!B297)</f>
        <v/>
      </c>
      <c r="C299" s="49" t="str">
        <f>IF('N-Bedarf-SK §13a'!C297="","",'N-Bedarf-SK §13a'!C297)</f>
        <v/>
      </c>
      <c r="D299" s="88" t="str">
        <f>IF('N-Bedarf-SK §13a'!D297="","",'N-Bedarf-SK §13a'!D297)</f>
        <v/>
      </c>
      <c r="E299" s="49" t="str">
        <f>IF('N-Bedarf-SK §13a'!G297="","",'N-Bedarf-SK §13a'!G297)</f>
        <v/>
      </c>
      <c r="F299" s="50" t="str">
        <f>IF(OR(D299="Spargel 2. Standjahr",D299="Spargel 1. Standjahr"),78,IF(OR(D299="",D299="keine",E299=""),"",IF(D299="Wie Nbedarf",VLOOKUP('N-Bedarf SK'!D297,PSollSK,3,FALSE)*E299, VLOOKUP(D299,PSollSK,3,FALSE)*E299)))</f>
        <v/>
      </c>
      <c r="G299" s="50" t="str">
        <f>IF(OR(D299="",D299="keine",E299=""),"",IF(D299="Wie Nbedarf",VLOOKUP('N-Bedarf SK'!D297,PSollSK,4,FALSE)*E299, VLOOKUP(D299,PSollSK,4,FALSE)*E299))</f>
        <v/>
      </c>
      <c r="H299" s="88"/>
      <c r="I299" s="49"/>
      <c r="J299" s="50" t="str">
        <f t="shared" si="16"/>
        <v/>
      </c>
      <c r="K299" s="50" t="str">
        <f t="shared" si="18"/>
        <v/>
      </c>
      <c r="L299" s="88"/>
      <c r="M299" s="49"/>
      <c r="N299" s="50" t="str">
        <f t="shared" si="17"/>
        <v/>
      </c>
      <c r="O299" s="50" t="str">
        <f t="shared" si="19"/>
        <v/>
      </c>
      <c r="P299" s="51"/>
      <c r="Q299" s="78" t="s">
        <v>261</v>
      </c>
      <c r="R299" s="49"/>
      <c r="S299" s="32" t="str">
        <f>IF(R299="","C",INDEX(Gehaltsklassen!A$11:A$15,MATCH(R299,Gehaltsklassen!D$11:D$15,1),1))</f>
        <v>C</v>
      </c>
      <c r="T299" s="49"/>
      <c r="U299" s="32" t="str">
        <f>IF(T299="","C",IF(T299="","C",IF(Q299="I",INDEX(Gehaltsklassen!A$11:A$15,MATCH(T299,Gehaltsklassen!C$11:C$15,1),1),IF(Q299="II",INDEX(Gehaltsklassen!A$11:A$15,MATCH(T299,Gehaltsklassen!D$11:D$15,1),1),IF(Q299="III",INDEX(Gehaltsklassen!A$11:A$15,MATCH(T299,Gehaltsklassen!E$11:E$15,1),1),"Falsche Bodenart")))))</f>
        <v>C</v>
      </c>
      <c r="V299" s="52" t="str">
        <f>IF(OR(C299=""),"",SUM(F299,J299,N299)*VLOOKUP(S299,Gehaltsklassen!$B$34:$D$38,2,FALSE))</f>
        <v/>
      </c>
      <c r="W299" s="52" t="str">
        <f>IF(OR(C299=""),"",SUM(F299,J299,N299)*VLOOKUP(S299,Gehaltsklassen!$B$34:$D$38,2,FALSE)*C299)</f>
        <v/>
      </c>
      <c r="X299" s="52" t="str">
        <f>IF(OR(C299=""),"",SUM(F299,J299,N299)*VLOOKUP(S299,Gehaltsklassen!$B$34:$D$38,3,FALSE))</f>
        <v/>
      </c>
      <c r="Y299" s="52" t="str">
        <f>IF(OR(C299=""),"",SUM(F299,J299,N299)*VLOOKUP(S299,Gehaltsklassen!$B$34:$D$38,3,FALSE)*C299)</f>
        <v/>
      </c>
      <c r="Z299" s="54" t="str">
        <f>IF(OR(C299=""),"",(SUM(G299,K299,O299)*VLOOKUP(U299,Gehaltsklassen!$B$34:$D$38,2,FALSE)))</f>
        <v/>
      </c>
      <c r="AA299" s="54" t="str">
        <f>IF(OR(C299=""),"",(SUM(G299,K299,O299)*VLOOKUP(U299,Gehaltsklassen!$B$34:$D$38,2,FALSE))*C299)</f>
        <v/>
      </c>
      <c r="AB299" s="53" t="str">
        <f>IF(OR(C299=""),"",(SUM(G299,K299,O299)*VLOOKUP(U299,Gehaltsklassen!$B$34:$D$38,3,FALSE)))</f>
        <v/>
      </c>
      <c r="AC299" s="53" t="str">
        <f>IF(OR(C299=""),"",(SUM(G299,K299,O299)*VLOOKUP(U299,Gehaltsklassen!$B$34:$D$38,3,FALSE))*C299)</f>
        <v/>
      </c>
    </row>
    <row r="300" spans="1:29" ht="31.9" customHeight="1" x14ac:dyDescent="0.2">
      <c r="A300" s="74" t="str">
        <f>IF(C300="","",MAX($A$11:A299)+1)</f>
        <v/>
      </c>
      <c r="B300" s="75" t="str">
        <f>IF('N-Bedarf-SK §13a'!B298="","",'N-Bedarf-SK §13a'!B298)</f>
        <v/>
      </c>
      <c r="C300" s="49" t="str">
        <f>IF('N-Bedarf-SK §13a'!C298="","",'N-Bedarf-SK §13a'!C298)</f>
        <v/>
      </c>
      <c r="D300" s="88" t="str">
        <f>IF('N-Bedarf-SK §13a'!D298="","",'N-Bedarf-SK §13a'!D298)</f>
        <v/>
      </c>
      <c r="E300" s="49" t="str">
        <f>IF('N-Bedarf-SK §13a'!G298="","",'N-Bedarf-SK §13a'!G298)</f>
        <v/>
      </c>
      <c r="F300" s="50" t="str">
        <f>IF(OR(D300="Spargel 2. Standjahr",D300="Spargel 1. Standjahr"),78,IF(OR(D300="",D300="keine",E300=""),"",IF(D300="Wie Nbedarf",VLOOKUP('N-Bedarf SK'!D298,PSollSK,3,FALSE)*E300, VLOOKUP(D300,PSollSK,3,FALSE)*E300)))</f>
        <v/>
      </c>
      <c r="G300" s="50" t="str">
        <f>IF(OR(D300="",D300="keine",E300=""),"",IF(D300="Wie Nbedarf",VLOOKUP('N-Bedarf SK'!D298,PSollSK,4,FALSE)*E300, VLOOKUP(D300,PSollSK,4,FALSE)*E300))</f>
        <v/>
      </c>
      <c r="H300" s="88"/>
      <c r="I300" s="49"/>
      <c r="J300" s="50" t="str">
        <f t="shared" si="16"/>
        <v/>
      </c>
      <c r="K300" s="50" t="str">
        <f t="shared" si="18"/>
        <v/>
      </c>
      <c r="L300" s="88"/>
      <c r="M300" s="49"/>
      <c r="N300" s="50" t="str">
        <f t="shared" si="17"/>
        <v/>
      </c>
      <c r="O300" s="50" t="str">
        <f t="shared" si="19"/>
        <v/>
      </c>
      <c r="P300" s="51"/>
      <c r="Q300" s="78" t="s">
        <v>261</v>
      </c>
      <c r="R300" s="49"/>
      <c r="S300" s="32" t="str">
        <f>IF(R300="","C",INDEX(Gehaltsklassen!A$11:A$15,MATCH(R300,Gehaltsklassen!D$11:D$15,1),1))</f>
        <v>C</v>
      </c>
      <c r="T300" s="49"/>
      <c r="U300" s="32" t="str">
        <f>IF(T300="","C",IF(T300="","C",IF(Q300="I",INDEX(Gehaltsklassen!A$11:A$15,MATCH(T300,Gehaltsklassen!C$11:C$15,1),1),IF(Q300="II",INDEX(Gehaltsklassen!A$11:A$15,MATCH(T300,Gehaltsklassen!D$11:D$15,1),1),IF(Q300="III",INDEX(Gehaltsklassen!A$11:A$15,MATCH(T300,Gehaltsklassen!E$11:E$15,1),1),"Falsche Bodenart")))))</f>
        <v>C</v>
      </c>
      <c r="V300" s="52" t="str">
        <f>IF(OR(C300=""),"",SUM(F300,J300,N300)*VLOOKUP(S300,Gehaltsklassen!$B$34:$D$38,2,FALSE))</f>
        <v/>
      </c>
      <c r="W300" s="52" t="str">
        <f>IF(OR(C300=""),"",SUM(F300,J300,N300)*VLOOKUP(S300,Gehaltsklassen!$B$34:$D$38,2,FALSE)*C300)</f>
        <v/>
      </c>
      <c r="X300" s="52" t="str">
        <f>IF(OR(C300=""),"",SUM(F300,J300,N300)*VLOOKUP(S300,Gehaltsklassen!$B$34:$D$38,3,FALSE))</f>
        <v/>
      </c>
      <c r="Y300" s="52" t="str">
        <f>IF(OR(C300=""),"",SUM(F300,J300,N300)*VLOOKUP(S300,Gehaltsklassen!$B$34:$D$38,3,FALSE)*C300)</f>
        <v/>
      </c>
      <c r="Z300" s="54" t="str">
        <f>IF(OR(C300=""),"",(SUM(G300,K300,O300)*VLOOKUP(U300,Gehaltsklassen!$B$34:$D$38,2,FALSE)))</f>
        <v/>
      </c>
      <c r="AA300" s="54" t="str">
        <f>IF(OR(C300=""),"",(SUM(G300,K300,O300)*VLOOKUP(U300,Gehaltsklassen!$B$34:$D$38,2,FALSE))*C300)</f>
        <v/>
      </c>
      <c r="AB300" s="53" t="str">
        <f>IF(OR(C300=""),"",(SUM(G300,K300,O300)*VLOOKUP(U300,Gehaltsklassen!$B$34:$D$38,3,FALSE)))</f>
        <v/>
      </c>
      <c r="AC300" s="53" t="str">
        <f>IF(OR(C300=""),"",(SUM(G300,K300,O300)*VLOOKUP(U300,Gehaltsklassen!$B$34:$D$38,3,FALSE))*C300)</f>
        <v/>
      </c>
    </row>
    <row r="301" spans="1:29" ht="31.9" customHeight="1" x14ac:dyDescent="0.2">
      <c r="A301" s="74" t="str">
        <f>IF(C301="","",MAX($A$11:A300)+1)</f>
        <v/>
      </c>
      <c r="B301" s="75" t="str">
        <f>IF('N-Bedarf-SK §13a'!B299="","",'N-Bedarf-SK §13a'!B299)</f>
        <v/>
      </c>
      <c r="C301" s="49" t="str">
        <f>IF('N-Bedarf-SK §13a'!C299="","",'N-Bedarf-SK §13a'!C299)</f>
        <v/>
      </c>
      <c r="D301" s="88" t="str">
        <f>IF('N-Bedarf-SK §13a'!D299="","",'N-Bedarf-SK §13a'!D299)</f>
        <v/>
      </c>
      <c r="E301" s="49" t="str">
        <f>IF('N-Bedarf-SK §13a'!G299="","",'N-Bedarf-SK §13a'!G299)</f>
        <v/>
      </c>
      <c r="F301" s="50" t="str">
        <f>IF(OR(D301="Spargel 2. Standjahr",D301="Spargel 1. Standjahr"),78,IF(OR(D301="",D301="keine",E301=""),"",IF(D301="Wie Nbedarf",VLOOKUP('N-Bedarf SK'!D299,PSollSK,3,FALSE)*E301, VLOOKUP(D301,PSollSK,3,FALSE)*E301)))</f>
        <v/>
      </c>
      <c r="G301" s="50" t="str">
        <f>IF(OR(D301="",D301="keine",E301=""),"",IF(D301="Wie Nbedarf",VLOOKUP('N-Bedarf SK'!D299,PSollSK,4,FALSE)*E301, VLOOKUP(D301,PSollSK,4,FALSE)*E301))</f>
        <v/>
      </c>
      <c r="H301" s="88"/>
      <c r="I301" s="49"/>
      <c r="J301" s="50" t="str">
        <f t="shared" si="16"/>
        <v/>
      </c>
      <c r="K301" s="50" t="str">
        <f t="shared" si="18"/>
        <v/>
      </c>
      <c r="L301" s="88"/>
      <c r="M301" s="49"/>
      <c r="N301" s="50" t="str">
        <f t="shared" si="17"/>
        <v/>
      </c>
      <c r="O301" s="50" t="str">
        <f t="shared" si="19"/>
        <v/>
      </c>
      <c r="P301" s="51"/>
      <c r="Q301" s="78" t="s">
        <v>261</v>
      </c>
      <c r="R301" s="49"/>
      <c r="S301" s="32" t="str">
        <f>IF(R301="","C",INDEX(Gehaltsklassen!A$11:A$15,MATCH(R301,Gehaltsklassen!D$11:D$15,1),1))</f>
        <v>C</v>
      </c>
      <c r="T301" s="49"/>
      <c r="U301" s="32" t="str">
        <f>IF(T301="","C",IF(T301="","C",IF(Q301="I",INDEX(Gehaltsklassen!A$11:A$15,MATCH(T301,Gehaltsklassen!C$11:C$15,1),1),IF(Q301="II",INDEX(Gehaltsklassen!A$11:A$15,MATCH(T301,Gehaltsklassen!D$11:D$15,1),1),IF(Q301="III",INDEX(Gehaltsklassen!A$11:A$15,MATCH(T301,Gehaltsklassen!E$11:E$15,1),1),"Falsche Bodenart")))))</f>
        <v>C</v>
      </c>
      <c r="V301" s="52" t="str">
        <f>IF(OR(C301=""),"",SUM(F301,J301,N301)*VLOOKUP(S301,Gehaltsklassen!$B$34:$D$38,2,FALSE))</f>
        <v/>
      </c>
      <c r="W301" s="52" t="str">
        <f>IF(OR(C301=""),"",SUM(F301,J301,N301)*VLOOKUP(S301,Gehaltsklassen!$B$34:$D$38,2,FALSE)*C301)</f>
        <v/>
      </c>
      <c r="X301" s="52" t="str">
        <f>IF(OR(C301=""),"",SUM(F301,J301,N301)*VLOOKUP(S301,Gehaltsklassen!$B$34:$D$38,3,FALSE))</f>
        <v/>
      </c>
      <c r="Y301" s="52" t="str">
        <f>IF(OR(C301=""),"",SUM(F301,J301,N301)*VLOOKUP(S301,Gehaltsklassen!$B$34:$D$38,3,FALSE)*C301)</f>
        <v/>
      </c>
      <c r="Z301" s="54" t="str">
        <f>IF(OR(C301=""),"",(SUM(G301,K301,O301)*VLOOKUP(U301,Gehaltsklassen!$B$34:$D$38,2,FALSE)))</f>
        <v/>
      </c>
      <c r="AA301" s="54" t="str">
        <f>IF(OR(C301=""),"",(SUM(G301,K301,O301)*VLOOKUP(U301,Gehaltsklassen!$B$34:$D$38,2,FALSE))*C301)</f>
        <v/>
      </c>
      <c r="AB301" s="53" t="str">
        <f>IF(OR(C301=""),"",(SUM(G301,K301,O301)*VLOOKUP(U301,Gehaltsklassen!$B$34:$D$38,3,FALSE)))</f>
        <v/>
      </c>
      <c r="AC301" s="53" t="str">
        <f>IF(OR(C301=""),"",(SUM(G301,K301,O301)*VLOOKUP(U301,Gehaltsklassen!$B$34:$D$38,3,FALSE))*C301)</f>
        <v/>
      </c>
    </row>
    <row r="302" spans="1:29" ht="31.9" customHeight="1" x14ac:dyDescent="0.2">
      <c r="A302" s="74" t="str">
        <f>IF(C302="","",MAX($A$11:A301)+1)</f>
        <v/>
      </c>
      <c r="B302" s="75" t="str">
        <f>IF('N-Bedarf-SK §13a'!B300="","",'N-Bedarf-SK §13a'!B300)</f>
        <v/>
      </c>
      <c r="C302" s="49" t="str">
        <f>IF('N-Bedarf-SK §13a'!C300="","",'N-Bedarf-SK §13a'!C300)</f>
        <v/>
      </c>
      <c r="D302" s="88" t="str">
        <f>IF('N-Bedarf-SK §13a'!D300="","",'N-Bedarf-SK §13a'!D300)</f>
        <v/>
      </c>
      <c r="E302" s="49" t="str">
        <f>IF('N-Bedarf-SK §13a'!G300="","",'N-Bedarf-SK §13a'!G300)</f>
        <v/>
      </c>
      <c r="F302" s="50" t="str">
        <f>IF(OR(D302="Spargel 2. Standjahr",D302="Spargel 1. Standjahr"),78,IF(OR(D302="",D302="keine",E302=""),"",IF(D302="Wie Nbedarf",VLOOKUP('N-Bedarf SK'!D300,PSollSK,3,FALSE)*E302, VLOOKUP(D302,PSollSK,3,FALSE)*E302)))</f>
        <v/>
      </c>
      <c r="G302" s="50" t="str">
        <f>IF(OR(D302="",D302="keine",E302=""),"",IF(D302="Wie Nbedarf",VLOOKUP('N-Bedarf SK'!D300,PSollSK,4,FALSE)*E302, VLOOKUP(D302,PSollSK,4,FALSE)*E302))</f>
        <v/>
      </c>
      <c r="H302" s="88"/>
      <c r="I302" s="49"/>
      <c r="J302" s="50" t="str">
        <f t="shared" si="16"/>
        <v/>
      </c>
      <c r="K302" s="50" t="str">
        <f t="shared" si="18"/>
        <v/>
      </c>
      <c r="L302" s="88"/>
      <c r="M302" s="49"/>
      <c r="N302" s="50" t="str">
        <f t="shared" si="17"/>
        <v/>
      </c>
      <c r="O302" s="50" t="str">
        <f t="shared" si="19"/>
        <v/>
      </c>
      <c r="P302" s="51"/>
      <c r="Q302" s="78" t="s">
        <v>261</v>
      </c>
      <c r="R302" s="49"/>
      <c r="S302" s="32" t="str">
        <f>IF(R302="","C",INDEX(Gehaltsklassen!A$11:A$15,MATCH(R302,Gehaltsklassen!D$11:D$15,1),1))</f>
        <v>C</v>
      </c>
      <c r="T302" s="49"/>
      <c r="U302" s="32" t="str">
        <f>IF(T302="","C",IF(T302="","C",IF(Q302="I",INDEX(Gehaltsklassen!A$11:A$15,MATCH(T302,Gehaltsklassen!C$11:C$15,1),1),IF(Q302="II",INDEX(Gehaltsklassen!A$11:A$15,MATCH(T302,Gehaltsklassen!D$11:D$15,1),1),IF(Q302="III",INDEX(Gehaltsklassen!A$11:A$15,MATCH(T302,Gehaltsklassen!E$11:E$15,1),1),"Falsche Bodenart")))))</f>
        <v>C</v>
      </c>
      <c r="V302" s="52" t="str">
        <f>IF(OR(C302=""),"",SUM(F302,J302,N302)*VLOOKUP(S302,Gehaltsklassen!$B$34:$D$38,2,FALSE))</f>
        <v/>
      </c>
      <c r="W302" s="52" t="str">
        <f>IF(OR(C302=""),"",SUM(F302,J302,N302)*VLOOKUP(S302,Gehaltsklassen!$B$34:$D$38,2,FALSE)*C302)</f>
        <v/>
      </c>
      <c r="X302" s="52" t="str">
        <f>IF(OR(C302=""),"",SUM(F302,J302,N302)*VLOOKUP(S302,Gehaltsklassen!$B$34:$D$38,3,FALSE))</f>
        <v/>
      </c>
      <c r="Y302" s="52" t="str">
        <f>IF(OR(C302=""),"",SUM(F302,J302,N302)*VLOOKUP(S302,Gehaltsklassen!$B$34:$D$38,3,FALSE)*C302)</f>
        <v/>
      </c>
      <c r="Z302" s="54" t="str">
        <f>IF(OR(C302=""),"",(SUM(G302,K302,O302)*VLOOKUP(U302,Gehaltsklassen!$B$34:$D$38,2,FALSE)))</f>
        <v/>
      </c>
      <c r="AA302" s="54" t="str">
        <f>IF(OR(C302=""),"",(SUM(G302,K302,O302)*VLOOKUP(U302,Gehaltsklassen!$B$34:$D$38,2,FALSE))*C302)</f>
        <v/>
      </c>
      <c r="AB302" s="53" t="str">
        <f>IF(OR(C302=""),"",(SUM(G302,K302,O302)*VLOOKUP(U302,Gehaltsklassen!$B$34:$D$38,3,FALSE)))</f>
        <v/>
      </c>
      <c r="AC302" s="53" t="str">
        <f>IF(OR(C302=""),"",(SUM(G302,K302,O302)*VLOOKUP(U302,Gehaltsklassen!$B$34:$D$38,3,FALSE))*C302)</f>
        <v/>
      </c>
    </row>
    <row r="303" spans="1:29" ht="31.9" customHeight="1" x14ac:dyDescent="0.2">
      <c r="A303" s="74" t="str">
        <f>IF(C303="","",MAX($A$11:A302)+1)</f>
        <v/>
      </c>
      <c r="B303" s="75" t="str">
        <f>IF('N-Bedarf-SK §13a'!B301="","",'N-Bedarf-SK §13a'!B301)</f>
        <v/>
      </c>
      <c r="C303" s="49" t="str">
        <f>IF('N-Bedarf-SK §13a'!C301="","",'N-Bedarf-SK §13a'!C301)</f>
        <v/>
      </c>
      <c r="D303" s="88" t="str">
        <f>IF('N-Bedarf-SK §13a'!D301="","",'N-Bedarf-SK §13a'!D301)</f>
        <v/>
      </c>
      <c r="E303" s="49" t="str">
        <f>IF('N-Bedarf-SK §13a'!G301="","",'N-Bedarf-SK §13a'!G301)</f>
        <v/>
      </c>
      <c r="F303" s="50" t="str">
        <f>IF(OR(D303="Spargel 2. Standjahr",D303="Spargel 1. Standjahr"),78,IF(OR(D303="",D303="keine",E303=""),"",IF(D303="Wie Nbedarf",VLOOKUP('N-Bedarf SK'!D301,PSollSK,3,FALSE)*E303, VLOOKUP(D303,PSollSK,3,FALSE)*E303)))</f>
        <v/>
      </c>
      <c r="G303" s="50" t="str">
        <f>IF(OR(D303="",D303="keine",E303=""),"",IF(D303="Wie Nbedarf",VLOOKUP('N-Bedarf SK'!D301,PSollSK,4,FALSE)*E303, VLOOKUP(D303,PSollSK,4,FALSE)*E303))</f>
        <v/>
      </c>
      <c r="H303" s="88"/>
      <c r="I303" s="49"/>
      <c r="J303" s="50" t="str">
        <f t="shared" si="16"/>
        <v/>
      </c>
      <c r="K303" s="50" t="str">
        <f t="shared" si="18"/>
        <v/>
      </c>
      <c r="L303" s="88"/>
      <c r="M303" s="49"/>
      <c r="N303" s="50" t="str">
        <f t="shared" si="17"/>
        <v/>
      </c>
      <c r="O303" s="50" t="str">
        <f t="shared" si="19"/>
        <v/>
      </c>
      <c r="P303" s="51"/>
      <c r="Q303" s="78" t="s">
        <v>261</v>
      </c>
      <c r="R303" s="49"/>
      <c r="S303" s="32" t="str">
        <f>IF(R303="","C",INDEX(Gehaltsklassen!A$11:A$15,MATCH(R303,Gehaltsklassen!D$11:D$15,1),1))</f>
        <v>C</v>
      </c>
      <c r="T303" s="49"/>
      <c r="U303" s="32" t="str">
        <f>IF(T303="","C",IF(T303="","C",IF(Q303="I",INDEX(Gehaltsklassen!A$11:A$15,MATCH(T303,Gehaltsklassen!C$11:C$15,1),1),IF(Q303="II",INDEX(Gehaltsklassen!A$11:A$15,MATCH(T303,Gehaltsklassen!D$11:D$15,1),1),IF(Q303="III",INDEX(Gehaltsklassen!A$11:A$15,MATCH(T303,Gehaltsklassen!E$11:E$15,1),1),"Falsche Bodenart")))))</f>
        <v>C</v>
      </c>
      <c r="V303" s="52" t="str">
        <f>IF(OR(C303=""),"",SUM(F303,J303,N303)*VLOOKUP(S303,Gehaltsklassen!$B$34:$D$38,2,FALSE))</f>
        <v/>
      </c>
      <c r="W303" s="52" t="str">
        <f>IF(OR(C303=""),"",SUM(F303,J303,N303)*VLOOKUP(S303,Gehaltsklassen!$B$34:$D$38,2,FALSE)*C303)</f>
        <v/>
      </c>
      <c r="X303" s="52" t="str">
        <f>IF(OR(C303=""),"",SUM(F303,J303,N303)*VLOOKUP(S303,Gehaltsklassen!$B$34:$D$38,3,FALSE))</f>
        <v/>
      </c>
      <c r="Y303" s="52" t="str">
        <f>IF(OR(C303=""),"",SUM(F303,J303,N303)*VLOOKUP(S303,Gehaltsklassen!$B$34:$D$38,3,FALSE)*C303)</f>
        <v/>
      </c>
      <c r="Z303" s="54" t="str">
        <f>IF(OR(C303=""),"",(SUM(G303,K303,O303)*VLOOKUP(U303,Gehaltsklassen!$B$34:$D$38,2,FALSE)))</f>
        <v/>
      </c>
      <c r="AA303" s="54" t="str">
        <f>IF(OR(C303=""),"",(SUM(G303,K303,O303)*VLOOKUP(U303,Gehaltsklassen!$B$34:$D$38,2,FALSE))*C303)</f>
        <v/>
      </c>
      <c r="AB303" s="53" t="str">
        <f>IF(OR(C303=""),"",(SUM(G303,K303,O303)*VLOOKUP(U303,Gehaltsklassen!$B$34:$D$38,3,FALSE)))</f>
        <v/>
      </c>
      <c r="AC303" s="53" t="str">
        <f>IF(OR(C303=""),"",(SUM(G303,K303,O303)*VLOOKUP(U303,Gehaltsklassen!$B$34:$D$38,3,FALSE))*C303)</f>
        <v/>
      </c>
    </row>
    <row r="304" spans="1:29" ht="31.9" customHeight="1" x14ac:dyDescent="0.2">
      <c r="A304" s="74" t="str">
        <f>IF(C304="","",MAX($A$11:A303)+1)</f>
        <v/>
      </c>
      <c r="B304" s="75" t="str">
        <f>IF('N-Bedarf-SK §13a'!B302="","",'N-Bedarf-SK §13a'!B302)</f>
        <v/>
      </c>
      <c r="C304" s="49" t="str">
        <f>IF('N-Bedarf-SK §13a'!C302="","",'N-Bedarf-SK §13a'!C302)</f>
        <v/>
      </c>
      <c r="D304" s="88" t="str">
        <f>IF('N-Bedarf-SK §13a'!D302="","",'N-Bedarf-SK §13a'!D302)</f>
        <v/>
      </c>
      <c r="E304" s="49" t="str">
        <f>IF('N-Bedarf-SK §13a'!G302="","",'N-Bedarf-SK §13a'!G302)</f>
        <v/>
      </c>
      <c r="F304" s="50" t="str">
        <f>IF(OR(D304="Spargel 2. Standjahr",D304="Spargel 1. Standjahr"),78,IF(OR(D304="",D304="keine",E304=""),"",IF(D304="Wie Nbedarf",VLOOKUP('N-Bedarf SK'!D302,PSollSK,3,FALSE)*E304, VLOOKUP(D304,PSollSK,3,FALSE)*E304)))</f>
        <v/>
      </c>
      <c r="G304" s="50" t="str">
        <f>IF(OR(D304="",D304="keine",E304=""),"",IF(D304="Wie Nbedarf",VLOOKUP('N-Bedarf SK'!D302,PSollSK,4,FALSE)*E304, VLOOKUP(D304,PSollSK,4,FALSE)*E304))</f>
        <v/>
      </c>
      <c r="H304" s="88"/>
      <c r="I304" s="49"/>
      <c r="J304" s="50" t="str">
        <f t="shared" si="16"/>
        <v/>
      </c>
      <c r="K304" s="50" t="str">
        <f t="shared" si="18"/>
        <v/>
      </c>
      <c r="L304" s="88"/>
      <c r="M304" s="49"/>
      <c r="N304" s="50" t="str">
        <f t="shared" si="17"/>
        <v/>
      </c>
      <c r="O304" s="50" t="str">
        <f t="shared" si="19"/>
        <v/>
      </c>
      <c r="P304" s="51"/>
      <c r="Q304" s="78" t="s">
        <v>261</v>
      </c>
      <c r="R304" s="49"/>
      <c r="S304" s="32" t="str">
        <f>IF(R304="","C",INDEX(Gehaltsklassen!A$11:A$15,MATCH(R304,Gehaltsklassen!D$11:D$15,1),1))</f>
        <v>C</v>
      </c>
      <c r="T304" s="49"/>
      <c r="U304" s="32" t="str">
        <f>IF(T304="","C",IF(T304="","C",IF(Q304="I",INDEX(Gehaltsklassen!A$11:A$15,MATCH(T304,Gehaltsklassen!C$11:C$15,1),1),IF(Q304="II",INDEX(Gehaltsklassen!A$11:A$15,MATCH(T304,Gehaltsklassen!D$11:D$15,1),1),IF(Q304="III",INDEX(Gehaltsklassen!A$11:A$15,MATCH(T304,Gehaltsklassen!E$11:E$15,1),1),"Falsche Bodenart")))))</f>
        <v>C</v>
      </c>
      <c r="V304" s="52" t="str">
        <f>IF(OR(C304=""),"",SUM(F304,J304,N304)*VLOOKUP(S304,Gehaltsklassen!$B$34:$D$38,2,FALSE))</f>
        <v/>
      </c>
      <c r="W304" s="52" t="str">
        <f>IF(OR(C304=""),"",SUM(F304,J304,N304)*VLOOKUP(S304,Gehaltsklassen!$B$34:$D$38,2,FALSE)*C304)</f>
        <v/>
      </c>
      <c r="X304" s="52" t="str">
        <f>IF(OR(C304=""),"",SUM(F304,J304,N304)*VLOOKUP(S304,Gehaltsklassen!$B$34:$D$38,3,FALSE))</f>
        <v/>
      </c>
      <c r="Y304" s="52" t="str">
        <f>IF(OR(C304=""),"",SUM(F304,J304,N304)*VLOOKUP(S304,Gehaltsklassen!$B$34:$D$38,3,FALSE)*C304)</f>
        <v/>
      </c>
      <c r="Z304" s="54" t="str">
        <f>IF(OR(C304=""),"",(SUM(G304,K304,O304)*VLOOKUP(U304,Gehaltsklassen!$B$34:$D$38,2,FALSE)))</f>
        <v/>
      </c>
      <c r="AA304" s="54" t="str">
        <f>IF(OR(C304=""),"",(SUM(G304,K304,O304)*VLOOKUP(U304,Gehaltsklassen!$B$34:$D$38,2,FALSE))*C304)</f>
        <v/>
      </c>
      <c r="AB304" s="53" t="str">
        <f>IF(OR(C304=""),"",(SUM(G304,K304,O304)*VLOOKUP(U304,Gehaltsklassen!$B$34:$D$38,3,FALSE)))</f>
        <v/>
      </c>
      <c r="AC304" s="53" t="str">
        <f>IF(OR(C304=""),"",(SUM(G304,K304,O304)*VLOOKUP(U304,Gehaltsklassen!$B$34:$D$38,3,FALSE))*C304)</f>
        <v/>
      </c>
    </row>
    <row r="305" spans="1:29" ht="31.9" customHeight="1" x14ac:dyDescent="0.2">
      <c r="A305" s="74" t="str">
        <f>IF(C305="","",MAX($A$11:A304)+1)</f>
        <v/>
      </c>
      <c r="B305" s="75" t="str">
        <f>IF('N-Bedarf-SK §13a'!B303="","",'N-Bedarf-SK §13a'!B303)</f>
        <v/>
      </c>
      <c r="C305" s="49" t="str">
        <f>IF('N-Bedarf-SK §13a'!C303="","",'N-Bedarf-SK §13a'!C303)</f>
        <v/>
      </c>
      <c r="D305" s="88" t="str">
        <f>IF('N-Bedarf-SK §13a'!D303="","",'N-Bedarf-SK §13a'!D303)</f>
        <v/>
      </c>
      <c r="E305" s="49" t="str">
        <f>IF('N-Bedarf-SK §13a'!G303="","",'N-Bedarf-SK §13a'!G303)</f>
        <v/>
      </c>
      <c r="F305" s="50" t="str">
        <f>IF(OR(D305="Spargel 2. Standjahr",D305="Spargel 1. Standjahr"),78,IF(OR(D305="",D305="keine",E305=""),"",IF(D305="Wie Nbedarf",VLOOKUP('N-Bedarf SK'!D303,PSollSK,3,FALSE)*E305, VLOOKUP(D305,PSollSK,3,FALSE)*E305)))</f>
        <v/>
      </c>
      <c r="G305" s="50" t="str">
        <f>IF(OR(D305="",D305="keine",E305=""),"",IF(D305="Wie Nbedarf",VLOOKUP('N-Bedarf SK'!D303,PSollSK,4,FALSE)*E305, VLOOKUP(D305,PSollSK,4,FALSE)*E305))</f>
        <v/>
      </c>
      <c r="H305" s="88"/>
      <c r="I305" s="49"/>
      <c r="J305" s="50" t="str">
        <f t="shared" si="16"/>
        <v/>
      </c>
      <c r="K305" s="50" t="str">
        <f t="shared" si="18"/>
        <v/>
      </c>
      <c r="L305" s="88"/>
      <c r="M305" s="49"/>
      <c r="N305" s="50" t="str">
        <f t="shared" si="17"/>
        <v/>
      </c>
      <c r="O305" s="50" t="str">
        <f t="shared" si="19"/>
        <v/>
      </c>
      <c r="P305" s="51"/>
      <c r="Q305" s="78" t="s">
        <v>261</v>
      </c>
      <c r="R305" s="49"/>
      <c r="S305" s="32" t="str">
        <f>IF(R305="","C",INDEX(Gehaltsklassen!A$11:A$15,MATCH(R305,Gehaltsklassen!D$11:D$15,1),1))</f>
        <v>C</v>
      </c>
      <c r="T305" s="49"/>
      <c r="U305" s="32" t="str">
        <f>IF(T305="","C",IF(T305="","C",IF(Q305="I",INDEX(Gehaltsklassen!A$11:A$15,MATCH(T305,Gehaltsklassen!C$11:C$15,1),1),IF(Q305="II",INDEX(Gehaltsklassen!A$11:A$15,MATCH(T305,Gehaltsklassen!D$11:D$15,1),1),IF(Q305="III",INDEX(Gehaltsklassen!A$11:A$15,MATCH(T305,Gehaltsklassen!E$11:E$15,1),1),"Falsche Bodenart")))))</f>
        <v>C</v>
      </c>
      <c r="V305" s="52" t="str">
        <f>IF(OR(C305=""),"",SUM(F305,J305,N305)*VLOOKUP(S305,Gehaltsklassen!$B$34:$D$38,2,FALSE))</f>
        <v/>
      </c>
      <c r="W305" s="52" t="str">
        <f>IF(OR(C305=""),"",SUM(F305,J305,N305)*VLOOKUP(S305,Gehaltsklassen!$B$34:$D$38,2,FALSE)*C305)</f>
        <v/>
      </c>
      <c r="X305" s="52" t="str">
        <f>IF(OR(C305=""),"",SUM(F305,J305,N305)*VLOOKUP(S305,Gehaltsklassen!$B$34:$D$38,3,FALSE))</f>
        <v/>
      </c>
      <c r="Y305" s="52" t="str">
        <f>IF(OR(C305=""),"",SUM(F305,J305,N305)*VLOOKUP(S305,Gehaltsklassen!$B$34:$D$38,3,FALSE)*C305)</f>
        <v/>
      </c>
      <c r="Z305" s="54" t="str">
        <f>IF(OR(C305=""),"",(SUM(G305,K305,O305)*VLOOKUP(U305,Gehaltsklassen!$B$34:$D$38,2,FALSE)))</f>
        <v/>
      </c>
      <c r="AA305" s="54" t="str">
        <f>IF(OR(C305=""),"",(SUM(G305,K305,O305)*VLOOKUP(U305,Gehaltsklassen!$B$34:$D$38,2,FALSE))*C305)</f>
        <v/>
      </c>
      <c r="AB305" s="53" t="str">
        <f>IF(OR(C305=""),"",(SUM(G305,K305,O305)*VLOOKUP(U305,Gehaltsklassen!$B$34:$D$38,3,FALSE)))</f>
        <v/>
      </c>
      <c r="AC305" s="53" t="str">
        <f>IF(OR(C305=""),"",(SUM(G305,K305,O305)*VLOOKUP(U305,Gehaltsklassen!$B$34:$D$38,3,FALSE))*C305)</f>
        <v/>
      </c>
    </row>
    <row r="306" spans="1:29" ht="31.9" customHeight="1" x14ac:dyDescent="0.2">
      <c r="A306" s="74" t="str">
        <f>IF(C306="","",MAX($A$11:A305)+1)</f>
        <v/>
      </c>
      <c r="B306" s="75" t="str">
        <f>IF('N-Bedarf-SK §13a'!B304="","",'N-Bedarf-SK §13a'!B304)</f>
        <v/>
      </c>
      <c r="C306" s="49" t="str">
        <f>IF('N-Bedarf-SK §13a'!C304="","",'N-Bedarf-SK §13a'!C304)</f>
        <v/>
      </c>
      <c r="D306" s="88" t="str">
        <f>IF('N-Bedarf-SK §13a'!D304="","",'N-Bedarf-SK §13a'!D304)</f>
        <v/>
      </c>
      <c r="E306" s="49" t="str">
        <f>IF('N-Bedarf-SK §13a'!G304="","",'N-Bedarf-SK §13a'!G304)</f>
        <v/>
      </c>
      <c r="F306" s="50" t="str">
        <f>IF(OR(D306="Spargel 2. Standjahr",D306="Spargel 1. Standjahr"),78,IF(OR(D306="",D306="keine",E306=""),"",IF(D306="Wie Nbedarf",VLOOKUP('N-Bedarf SK'!D304,PSollSK,3,FALSE)*E306, VLOOKUP(D306,PSollSK,3,FALSE)*E306)))</f>
        <v/>
      </c>
      <c r="G306" s="50" t="str">
        <f>IF(OR(D306="",D306="keine",E306=""),"",IF(D306="Wie Nbedarf",VLOOKUP('N-Bedarf SK'!D304,PSollSK,4,FALSE)*E306, VLOOKUP(D306,PSollSK,4,FALSE)*E306))</f>
        <v/>
      </c>
      <c r="H306" s="88"/>
      <c r="I306" s="49"/>
      <c r="J306" s="50" t="str">
        <f t="shared" si="16"/>
        <v/>
      </c>
      <c r="K306" s="50" t="str">
        <f t="shared" si="18"/>
        <v/>
      </c>
      <c r="L306" s="88"/>
      <c r="M306" s="49"/>
      <c r="N306" s="50" t="str">
        <f t="shared" si="17"/>
        <v/>
      </c>
      <c r="O306" s="50" t="str">
        <f t="shared" si="19"/>
        <v/>
      </c>
      <c r="P306" s="51"/>
      <c r="Q306" s="78" t="s">
        <v>261</v>
      </c>
      <c r="R306" s="49"/>
      <c r="S306" s="32" t="str">
        <f>IF(R306="","C",INDEX(Gehaltsklassen!A$11:A$15,MATCH(R306,Gehaltsklassen!D$11:D$15,1),1))</f>
        <v>C</v>
      </c>
      <c r="T306" s="49"/>
      <c r="U306" s="32" t="str">
        <f>IF(T306="","C",IF(T306="","C",IF(Q306="I",INDEX(Gehaltsklassen!A$11:A$15,MATCH(T306,Gehaltsklassen!C$11:C$15,1),1),IF(Q306="II",INDEX(Gehaltsklassen!A$11:A$15,MATCH(T306,Gehaltsklassen!D$11:D$15,1),1),IF(Q306="III",INDEX(Gehaltsklassen!A$11:A$15,MATCH(T306,Gehaltsklassen!E$11:E$15,1),1),"Falsche Bodenart")))))</f>
        <v>C</v>
      </c>
      <c r="V306" s="52" t="str">
        <f>IF(OR(C306=""),"",SUM(F306,J306,N306)*VLOOKUP(S306,Gehaltsklassen!$B$34:$D$38,2,FALSE))</f>
        <v/>
      </c>
      <c r="W306" s="52" t="str">
        <f>IF(OR(C306=""),"",SUM(F306,J306,N306)*VLOOKUP(S306,Gehaltsklassen!$B$34:$D$38,2,FALSE)*C306)</f>
        <v/>
      </c>
      <c r="X306" s="52" t="str">
        <f>IF(OR(C306=""),"",SUM(F306,J306,N306)*VLOOKUP(S306,Gehaltsklassen!$B$34:$D$38,3,FALSE))</f>
        <v/>
      </c>
      <c r="Y306" s="52" t="str">
        <f>IF(OR(C306=""),"",SUM(F306,J306,N306)*VLOOKUP(S306,Gehaltsklassen!$B$34:$D$38,3,FALSE)*C306)</f>
        <v/>
      </c>
      <c r="Z306" s="54" t="str">
        <f>IF(OR(C306=""),"",(SUM(G306,K306,O306)*VLOOKUP(U306,Gehaltsklassen!$B$34:$D$38,2,FALSE)))</f>
        <v/>
      </c>
      <c r="AA306" s="54" t="str">
        <f>IF(OR(C306=""),"",(SUM(G306,K306,O306)*VLOOKUP(U306,Gehaltsklassen!$B$34:$D$38,2,FALSE))*C306)</f>
        <v/>
      </c>
      <c r="AB306" s="53" t="str">
        <f>IF(OR(C306=""),"",(SUM(G306,K306,O306)*VLOOKUP(U306,Gehaltsklassen!$B$34:$D$38,3,FALSE)))</f>
        <v/>
      </c>
      <c r="AC306" s="53" t="str">
        <f>IF(OR(C306=""),"",(SUM(G306,K306,O306)*VLOOKUP(U306,Gehaltsklassen!$B$34:$D$38,3,FALSE))*C306)</f>
        <v/>
      </c>
    </row>
    <row r="307" spans="1:29" ht="31.9" customHeight="1" x14ac:dyDescent="0.2">
      <c r="A307" s="74" t="str">
        <f>IF(C307="","",MAX($A$11:A306)+1)</f>
        <v/>
      </c>
      <c r="B307" s="75" t="str">
        <f>IF('N-Bedarf-SK §13a'!B305="","",'N-Bedarf-SK §13a'!B305)</f>
        <v/>
      </c>
      <c r="C307" s="49" t="str">
        <f>IF('N-Bedarf-SK §13a'!C305="","",'N-Bedarf-SK §13a'!C305)</f>
        <v/>
      </c>
      <c r="D307" s="88" t="str">
        <f>IF('N-Bedarf-SK §13a'!D305="","",'N-Bedarf-SK §13a'!D305)</f>
        <v/>
      </c>
      <c r="E307" s="49" t="str">
        <f>IF('N-Bedarf-SK §13a'!G305="","",'N-Bedarf-SK §13a'!G305)</f>
        <v/>
      </c>
      <c r="F307" s="50" t="str">
        <f>IF(OR(D307="Spargel 2. Standjahr",D307="Spargel 1. Standjahr"),78,IF(OR(D307="",D307="keine",E307=""),"",IF(D307="Wie Nbedarf",VLOOKUP('N-Bedarf SK'!D305,PSollSK,3,FALSE)*E307, VLOOKUP(D307,PSollSK,3,FALSE)*E307)))</f>
        <v/>
      </c>
      <c r="G307" s="50" t="str">
        <f>IF(OR(D307="",D307="keine",E307=""),"",IF(D307="Wie Nbedarf",VLOOKUP('N-Bedarf SK'!D305,PSollSK,4,FALSE)*E307, VLOOKUP(D307,PSollSK,4,FALSE)*E307))</f>
        <v/>
      </c>
      <c r="H307" s="88"/>
      <c r="I307" s="49"/>
      <c r="J307" s="50" t="str">
        <f t="shared" si="16"/>
        <v/>
      </c>
      <c r="K307" s="50" t="str">
        <f t="shared" si="18"/>
        <v/>
      </c>
      <c r="L307" s="88"/>
      <c r="M307" s="49"/>
      <c r="N307" s="50" t="str">
        <f t="shared" si="17"/>
        <v/>
      </c>
      <c r="O307" s="50" t="str">
        <f t="shared" si="19"/>
        <v/>
      </c>
      <c r="P307" s="51"/>
      <c r="Q307" s="78" t="s">
        <v>261</v>
      </c>
      <c r="R307" s="49"/>
      <c r="S307" s="32" t="str">
        <f>IF(R307="","C",INDEX(Gehaltsklassen!A$11:A$15,MATCH(R307,Gehaltsklassen!D$11:D$15,1),1))</f>
        <v>C</v>
      </c>
      <c r="T307" s="49"/>
      <c r="U307" s="32" t="str">
        <f>IF(T307="","C",IF(T307="","C",IF(Q307="I",INDEX(Gehaltsklassen!A$11:A$15,MATCH(T307,Gehaltsklassen!C$11:C$15,1),1),IF(Q307="II",INDEX(Gehaltsklassen!A$11:A$15,MATCH(T307,Gehaltsklassen!D$11:D$15,1),1),IF(Q307="III",INDEX(Gehaltsklassen!A$11:A$15,MATCH(T307,Gehaltsklassen!E$11:E$15,1),1),"Falsche Bodenart")))))</f>
        <v>C</v>
      </c>
      <c r="V307" s="52" t="str">
        <f>IF(OR(C307=""),"",SUM(F307,J307,N307)*VLOOKUP(S307,Gehaltsklassen!$B$34:$D$38,2,FALSE))</f>
        <v/>
      </c>
      <c r="W307" s="52" t="str">
        <f>IF(OR(C307=""),"",SUM(F307,J307,N307)*VLOOKUP(S307,Gehaltsklassen!$B$34:$D$38,2,FALSE)*C307)</f>
        <v/>
      </c>
      <c r="X307" s="52" t="str">
        <f>IF(OR(C307=""),"",SUM(F307,J307,N307)*VLOOKUP(S307,Gehaltsklassen!$B$34:$D$38,3,FALSE))</f>
        <v/>
      </c>
      <c r="Y307" s="52" t="str">
        <f>IF(OR(C307=""),"",SUM(F307,J307,N307)*VLOOKUP(S307,Gehaltsklassen!$B$34:$D$38,3,FALSE)*C307)</f>
        <v/>
      </c>
      <c r="Z307" s="54" t="str">
        <f>IF(OR(C307=""),"",(SUM(G307,K307,O307)*VLOOKUP(U307,Gehaltsklassen!$B$34:$D$38,2,FALSE)))</f>
        <v/>
      </c>
      <c r="AA307" s="54" t="str">
        <f>IF(OR(C307=""),"",(SUM(G307,K307,O307)*VLOOKUP(U307,Gehaltsklassen!$B$34:$D$38,2,FALSE))*C307)</f>
        <v/>
      </c>
      <c r="AB307" s="53" t="str">
        <f>IF(OR(C307=""),"",(SUM(G307,K307,O307)*VLOOKUP(U307,Gehaltsklassen!$B$34:$D$38,3,FALSE)))</f>
        <v/>
      </c>
      <c r="AC307" s="53" t="str">
        <f>IF(OR(C307=""),"",(SUM(G307,K307,O307)*VLOOKUP(U307,Gehaltsklassen!$B$34:$D$38,3,FALSE))*C307)</f>
        <v/>
      </c>
    </row>
    <row r="308" spans="1:29" ht="31.9" customHeight="1" x14ac:dyDescent="0.2">
      <c r="A308" s="74" t="str">
        <f>IF(C308="","",MAX($A$11:A307)+1)</f>
        <v/>
      </c>
      <c r="B308" s="75" t="str">
        <f>IF('N-Bedarf-SK §13a'!B306="","",'N-Bedarf-SK §13a'!B306)</f>
        <v/>
      </c>
      <c r="C308" s="49" t="str">
        <f>IF('N-Bedarf-SK §13a'!C306="","",'N-Bedarf-SK §13a'!C306)</f>
        <v/>
      </c>
      <c r="D308" s="88" t="str">
        <f>IF('N-Bedarf-SK §13a'!D306="","",'N-Bedarf-SK §13a'!D306)</f>
        <v/>
      </c>
      <c r="E308" s="49" t="str">
        <f>IF('N-Bedarf-SK §13a'!G306="","",'N-Bedarf-SK §13a'!G306)</f>
        <v/>
      </c>
      <c r="F308" s="50" t="str">
        <f>IF(OR(D308="Spargel 2. Standjahr",D308="Spargel 1. Standjahr"),78,IF(OR(D308="",D308="keine",E308=""),"",IF(D308="Wie Nbedarf",VLOOKUP('N-Bedarf SK'!D306,PSollSK,3,FALSE)*E308, VLOOKUP(D308,PSollSK,3,FALSE)*E308)))</f>
        <v/>
      </c>
      <c r="G308" s="50" t="str">
        <f>IF(OR(D308="",D308="keine",E308=""),"",IF(D308="Wie Nbedarf",VLOOKUP('N-Bedarf SK'!D306,PSollSK,4,FALSE)*E308, VLOOKUP(D308,PSollSK,4,FALSE)*E308))</f>
        <v/>
      </c>
      <c r="H308" s="88"/>
      <c r="I308" s="49"/>
      <c r="J308" s="50" t="str">
        <f t="shared" si="16"/>
        <v/>
      </c>
      <c r="K308" s="50" t="str">
        <f t="shared" si="18"/>
        <v/>
      </c>
      <c r="L308" s="88"/>
      <c r="M308" s="49"/>
      <c r="N308" s="50" t="str">
        <f t="shared" si="17"/>
        <v/>
      </c>
      <c r="O308" s="50" t="str">
        <f t="shared" si="19"/>
        <v/>
      </c>
      <c r="P308" s="51"/>
      <c r="Q308" s="78" t="s">
        <v>261</v>
      </c>
      <c r="R308" s="49"/>
      <c r="S308" s="32" t="str">
        <f>IF(R308="","C",INDEX(Gehaltsklassen!A$11:A$15,MATCH(R308,Gehaltsklassen!D$11:D$15,1),1))</f>
        <v>C</v>
      </c>
      <c r="T308" s="49"/>
      <c r="U308" s="32" t="str">
        <f>IF(T308="","C",IF(T308="","C",IF(Q308="I",INDEX(Gehaltsklassen!A$11:A$15,MATCH(T308,Gehaltsklassen!C$11:C$15,1),1),IF(Q308="II",INDEX(Gehaltsklassen!A$11:A$15,MATCH(T308,Gehaltsklassen!D$11:D$15,1),1),IF(Q308="III",INDEX(Gehaltsklassen!A$11:A$15,MATCH(T308,Gehaltsklassen!E$11:E$15,1),1),"Falsche Bodenart")))))</f>
        <v>C</v>
      </c>
      <c r="V308" s="52" t="str">
        <f>IF(OR(C308=""),"",SUM(F308,J308,N308)*VLOOKUP(S308,Gehaltsklassen!$B$34:$D$38,2,FALSE))</f>
        <v/>
      </c>
      <c r="W308" s="52" t="str">
        <f>IF(OR(C308=""),"",SUM(F308,J308,N308)*VLOOKUP(S308,Gehaltsklassen!$B$34:$D$38,2,FALSE)*C308)</f>
        <v/>
      </c>
      <c r="X308" s="52" t="str">
        <f>IF(OR(C308=""),"",SUM(F308,J308,N308)*VLOOKUP(S308,Gehaltsklassen!$B$34:$D$38,3,FALSE))</f>
        <v/>
      </c>
      <c r="Y308" s="52" t="str">
        <f>IF(OR(C308=""),"",SUM(F308,J308,N308)*VLOOKUP(S308,Gehaltsklassen!$B$34:$D$38,3,FALSE)*C308)</f>
        <v/>
      </c>
      <c r="Z308" s="54" t="str">
        <f>IF(OR(C308=""),"",(SUM(G308,K308,O308)*VLOOKUP(U308,Gehaltsklassen!$B$34:$D$38,2,FALSE)))</f>
        <v/>
      </c>
      <c r="AA308" s="54" t="str">
        <f>IF(OR(C308=""),"",(SUM(G308,K308,O308)*VLOOKUP(U308,Gehaltsklassen!$B$34:$D$38,2,FALSE))*C308)</f>
        <v/>
      </c>
      <c r="AB308" s="53" t="str">
        <f>IF(OR(C308=""),"",(SUM(G308,K308,O308)*VLOOKUP(U308,Gehaltsklassen!$B$34:$D$38,3,FALSE)))</f>
        <v/>
      </c>
      <c r="AC308" s="53" t="str">
        <f>IF(OR(C308=""),"",(SUM(G308,K308,O308)*VLOOKUP(U308,Gehaltsklassen!$B$34:$D$38,3,FALSE))*C308)</f>
        <v/>
      </c>
    </row>
    <row r="309" spans="1:29" ht="31.9" customHeight="1" x14ac:dyDescent="0.2">
      <c r="A309" s="74" t="str">
        <f>IF(C309="","",MAX($A$11:A308)+1)</f>
        <v/>
      </c>
      <c r="B309" s="75" t="str">
        <f>IF('N-Bedarf-SK §13a'!B307="","",'N-Bedarf-SK §13a'!B307)</f>
        <v/>
      </c>
      <c r="C309" s="49" t="str">
        <f>IF('N-Bedarf-SK §13a'!C307="","",'N-Bedarf-SK §13a'!C307)</f>
        <v/>
      </c>
      <c r="D309" s="88" t="str">
        <f>IF('N-Bedarf-SK §13a'!D307="","",'N-Bedarf-SK §13a'!D307)</f>
        <v/>
      </c>
      <c r="E309" s="49" t="str">
        <f>IF('N-Bedarf-SK §13a'!G307="","",'N-Bedarf-SK §13a'!G307)</f>
        <v/>
      </c>
      <c r="F309" s="50" t="str">
        <f>IF(OR(D309="Spargel 2. Standjahr",D309="Spargel 1. Standjahr"),78,IF(OR(D309="",D309="keine",E309=""),"",IF(D309="Wie Nbedarf",VLOOKUP('N-Bedarf SK'!D307,PSollSK,3,FALSE)*E309, VLOOKUP(D309,PSollSK,3,FALSE)*E309)))</f>
        <v/>
      </c>
      <c r="G309" s="50" t="str">
        <f>IF(OR(D309="",D309="keine",E309=""),"",IF(D309="Wie Nbedarf",VLOOKUP('N-Bedarf SK'!D307,PSollSK,4,FALSE)*E309, VLOOKUP(D309,PSollSK,4,FALSE)*E309))</f>
        <v/>
      </c>
      <c r="H309" s="88"/>
      <c r="I309" s="49"/>
      <c r="J309" s="50" t="str">
        <f t="shared" si="16"/>
        <v/>
      </c>
      <c r="K309" s="50" t="str">
        <f t="shared" si="18"/>
        <v/>
      </c>
      <c r="L309" s="88"/>
      <c r="M309" s="49"/>
      <c r="N309" s="50" t="str">
        <f t="shared" si="17"/>
        <v/>
      </c>
      <c r="O309" s="50" t="str">
        <f t="shared" si="19"/>
        <v/>
      </c>
      <c r="P309" s="51"/>
      <c r="Q309" s="78" t="s">
        <v>261</v>
      </c>
      <c r="R309" s="49"/>
      <c r="S309" s="32" t="str">
        <f>IF(R309="","C",INDEX(Gehaltsklassen!A$11:A$15,MATCH(R309,Gehaltsklassen!D$11:D$15,1),1))</f>
        <v>C</v>
      </c>
      <c r="T309" s="49"/>
      <c r="U309" s="32" t="str">
        <f>IF(T309="","C",IF(T309="","C",IF(Q309="I",INDEX(Gehaltsklassen!A$11:A$15,MATCH(T309,Gehaltsklassen!C$11:C$15,1),1),IF(Q309="II",INDEX(Gehaltsklassen!A$11:A$15,MATCH(T309,Gehaltsklassen!D$11:D$15,1),1),IF(Q309="III",INDEX(Gehaltsklassen!A$11:A$15,MATCH(T309,Gehaltsklassen!E$11:E$15,1),1),"Falsche Bodenart")))))</f>
        <v>C</v>
      </c>
      <c r="V309" s="52" t="str">
        <f>IF(OR(C309=""),"",SUM(F309,J309,N309)*VLOOKUP(S309,Gehaltsklassen!$B$34:$D$38,2,FALSE))</f>
        <v/>
      </c>
      <c r="W309" s="52" t="str">
        <f>IF(OR(C309=""),"",SUM(F309,J309,N309)*VLOOKUP(S309,Gehaltsklassen!$B$34:$D$38,2,FALSE)*C309)</f>
        <v/>
      </c>
      <c r="X309" s="52" t="str">
        <f>IF(OR(C309=""),"",SUM(F309,J309,N309)*VLOOKUP(S309,Gehaltsklassen!$B$34:$D$38,3,FALSE))</f>
        <v/>
      </c>
      <c r="Y309" s="52" t="str">
        <f>IF(OR(C309=""),"",SUM(F309,J309,N309)*VLOOKUP(S309,Gehaltsklassen!$B$34:$D$38,3,FALSE)*C309)</f>
        <v/>
      </c>
      <c r="Z309" s="54" t="str">
        <f>IF(OR(C309=""),"",(SUM(G309,K309,O309)*VLOOKUP(U309,Gehaltsklassen!$B$34:$D$38,2,FALSE)))</f>
        <v/>
      </c>
      <c r="AA309" s="54" t="str">
        <f>IF(OR(C309=""),"",(SUM(G309,K309,O309)*VLOOKUP(U309,Gehaltsklassen!$B$34:$D$38,2,FALSE))*C309)</f>
        <v/>
      </c>
      <c r="AB309" s="53" t="str">
        <f>IF(OR(C309=""),"",(SUM(G309,K309,O309)*VLOOKUP(U309,Gehaltsklassen!$B$34:$D$38,3,FALSE)))</f>
        <v/>
      </c>
      <c r="AC309" s="53" t="str">
        <f>IF(OR(C309=""),"",(SUM(G309,K309,O309)*VLOOKUP(U309,Gehaltsklassen!$B$34:$D$38,3,FALSE))*C309)</f>
        <v/>
      </c>
    </row>
    <row r="310" spans="1:29" ht="31.9" customHeight="1" x14ac:dyDescent="0.2">
      <c r="A310" s="74" t="str">
        <f>IF(C310="","",MAX($A$11:A309)+1)</f>
        <v/>
      </c>
      <c r="B310" s="75" t="str">
        <f>IF('N-Bedarf-SK §13a'!B308="","",'N-Bedarf-SK §13a'!B308)</f>
        <v/>
      </c>
      <c r="C310" s="49" t="str">
        <f>IF('N-Bedarf-SK §13a'!C308="","",'N-Bedarf-SK §13a'!C308)</f>
        <v/>
      </c>
      <c r="D310" s="88" t="str">
        <f>IF('N-Bedarf-SK §13a'!D308="","",'N-Bedarf-SK §13a'!D308)</f>
        <v/>
      </c>
      <c r="E310" s="49" t="str">
        <f>IF('N-Bedarf-SK §13a'!G308="","",'N-Bedarf-SK §13a'!G308)</f>
        <v/>
      </c>
      <c r="F310" s="50" t="str">
        <f>IF(OR(D310="Spargel 2. Standjahr",D310="Spargel 1. Standjahr"),78,IF(OR(D310="",D310="keine",E310=""),"",IF(D310="Wie Nbedarf",VLOOKUP('N-Bedarf SK'!D308,PSollSK,3,FALSE)*E310, VLOOKUP(D310,PSollSK,3,FALSE)*E310)))</f>
        <v/>
      </c>
      <c r="G310" s="50" t="str">
        <f>IF(OR(D310="",D310="keine",E310=""),"",IF(D310="Wie Nbedarf",VLOOKUP('N-Bedarf SK'!D308,PSollSK,4,FALSE)*E310, VLOOKUP(D310,PSollSK,4,FALSE)*E310))</f>
        <v/>
      </c>
      <c r="H310" s="88"/>
      <c r="I310" s="49"/>
      <c r="J310" s="50" t="str">
        <f t="shared" si="16"/>
        <v/>
      </c>
      <c r="K310" s="50" t="str">
        <f t="shared" si="18"/>
        <v/>
      </c>
      <c r="L310" s="88"/>
      <c r="M310" s="49"/>
      <c r="N310" s="50" t="str">
        <f t="shared" si="17"/>
        <v/>
      </c>
      <c r="O310" s="50" t="str">
        <f t="shared" si="19"/>
        <v/>
      </c>
      <c r="P310" s="51"/>
      <c r="Q310" s="78" t="s">
        <v>261</v>
      </c>
      <c r="R310" s="49"/>
      <c r="S310" s="32" t="str">
        <f>IF(R310="","C",INDEX(Gehaltsklassen!A$11:A$15,MATCH(R310,Gehaltsklassen!D$11:D$15,1),1))</f>
        <v>C</v>
      </c>
      <c r="T310" s="49"/>
      <c r="U310" s="32" t="str">
        <f>IF(T310="","C",IF(T310="","C",IF(Q310="I",INDEX(Gehaltsklassen!A$11:A$15,MATCH(T310,Gehaltsklassen!C$11:C$15,1),1),IF(Q310="II",INDEX(Gehaltsklassen!A$11:A$15,MATCH(T310,Gehaltsklassen!D$11:D$15,1),1),IF(Q310="III",INDEX(Gehaltsklassen!A$11:A$15,MATCH(T310,Gehaltsklassen!E$11:E$15,1),1),"Falsche Bodenart")))))</f>
        <v>C</v>
      </c>
      <c r="V310" s="52" t="str">
        <f>IF(OR(C310=""),"",SUM(F310,J310,N310)*VLOOKUP(S310,Gehaltsklassen!$B$34:$D$38,2,FALSE))</f>
        <v/>
      </c>
      <c r="W310" s="52" t="str">
        <f>IF(OR(C310=""),"",SUM(F310,J310,N310)*VLOOKUP(S310,Gehaltsklassen!$B$34:$D$38,2,FALSE)*C310)</f>
        <v/>
      </c>
      <c r="X310" s="52" t="str">
        <f>IF(OR(C310=""),"",SUM(F310,J310,N310)*VLOOKUP(S310,Gehaltsklassen!$B$34:$D$38,3,FALSE))</f>
        <v/>
      </c>
      <c r="Y310" s="52" t="str">
        <f>IF(OR(C310=""),"",SUM(F310,J310,N310)*VLOOKUP(S310,Gehaltsklassen!$B$34:$D$38,3,FALSE)*C310)</f>
        <v/>
      </c>
      <c r="Z310" s="54" t="str">
        <f>IF(OR(C310=""),"",(SUM(G310,K310,O310)*VLOOKUP(U310,Gehaltsklassen!$B$34:$D$38,2,FALSE)))</f>
        <v/>
      </c>
      <c r="AA310" s="54" t="str">
        <f>IF(OR(C310=""),"",(SUM(G310,K310,O310)*VLOOKUP(U310,Gehaltsklassen!$B$34:$D$38,2,FALSE))*C310)</f>
        <v/>
      </c>
      <c r="AB310" s="53" t="str">
        <f>IF(OR(C310=""),"",(SUM(G310,K310,O310)*VLOOKUP(U310,Gehaltsklassen!$B$34:$D$38,3,FALSE)))</f>
        <v/>
      </c>
      <c r="AC310" s="53" t="str">
        <f>IF(OR(C310=""),"",(SUM(G310,K310,O310)*VLOOKUP(U310,Gehaltsklassen!$B$34:$D$38,3,FALSE))*C310)</f>
        <v/>
      </c>
    </row>
    <row r="311" spans="1:29" ht="31.9" customHeight="1" x14ac:dyDescent="0.2">
      <c r="A311" s="74" t="str">
        <f>IF(C311="","",MAX($A$11:A310)+1)</f>
        <v/>
      </c>
      <c r="B311" s="75" t="str">
        <f>IF('N-Bedarf-SK §13a'!B309="","",'N-Bedarf-SK §13a'!B309)</f>
        <v/>
      </c>
      <c r="C311" s="49" t="str">
        <f>IF('N-Bedarf-SK §13a'!C309="","",'N-Bedarf-SK §13a'!C309)</f>
        <v/>
      </c>
      <c r="D311" s="88" t="str">
        <f>IF('N-Bedarf-SK §13a'!D309="","",'N-Bedarf-SK §13a'!D309)</f>
        <v/>
      </c>
      <c r="E311" s="49" t="str">
        <f>IF('N-Bedarf-SK §13a'!G309="","",'N-Bedarf-SK §13a'!G309)</f>
        <v/>
      </c>
      <c r="F311" s="50" t="str">
        <f>IF(OR(D311="Spargel 2. Standjahr",D311="Spargel 1. Standjahr"),78,IF(OR(D311="",D311="keine",E311=""),"",IF(D311="Wie Nbedarf",VLOOKUP('N-Bedarf SK'!D309,PSollSK,3,FALSE)*E311, VLOOKUP(D311,PSollSK,3,FALSE)*E311)))</f>
        <v/>
      </c>
      <c r="G311" s="50" t="str">
        <f>IF(OR(D311="",D311="keine",E311=""),"",IF(D311="Wie Nbedarf",VLOOKUP('N-Bedarf SK'!D309,PSollSK,4,FALSE)*E311, VLOOKUP(D311,PSollSK,4,FALSE)*E311))</f>
        <v/>
      </c>
      <c r="H311" s="88"/>
      <c r="I311" s="49"/>
      <c r="J311" s="50" t="str">
        <f t="shared" si="16"/>
        <v/>
      </c>
      <c r="K311" s="50" t="str">
        <f t="shared" si="18"/>
        <v/>
      </c>
      <c r="L311" s="88"/>
      <c r="M311" s="49"/>
      <c r="N311" s="50" t="str">
        <f t="shared" si="17"/>
        <v/>
      </c>
      <c r="O311" s="50" t="str">
        <f t="shared" si="19"/>
        <v/>
      </c>
      <c r="P311" s="51"/>
      <c r="Q311" s="78" t="s">
        <v>261</v>
      </c>
      <c r="R311" s="49"/>
      <c r="S311" s="32" t="str">
        <f>IF(R311="","C",INDEX(Gehaltsklassen!A$11:A$15,MATCH(R311,Gehaltsklassen!D$11:D$15,1),1))</f>
        <v>C</v>
      </c>
      <c r="T311" s="49"/>
      <c r="U311" s="32" t="str">
        <f>IF(T311="","C",IF(T311="","C",IF(Q311="I",INDEX(Gehaltsklassen!A$11:A$15,MATCH(T311,Gehaltsklassen!C$11:C$15,1),1),IF(Q311="II",INDEX(Gehaltsklassen!A$11:A$15,MATCH(T311,Gehaltsklassen!D$11:D$15,1),1),IF(Q311="III",INDEX(Gehaltsklassen!A$11:A$15,MATCH(T311,Gehaltsklassen!E$11:E$15,1),1),"Falsche Bodenart")))))</f>
        <v>C</v>
      </c>
      <c r="V311" s="52" t="str">
        <f>IF(OR(C311=""),"",SUM(F311,J311,N311)*VLOOKUP(S311,Gehaltsklassen!$B$34:$D$38,2,FALSE))</f>
        <v/>
      </c>
      <c r="W311" s="52" t="str">
        <f>IF(OR(C311=""),"",SUM(F311,J311,N311)*VLOOKUP(S311,Gehaltsklassen!$B$34:$D$38,2,FALSE)*C311)</f>
        <v/>
      </c>
      <c r="X311" s="52" t="str">
        <f>IF(OR(C311=""),"",SUM(F311,J311,N311)*VLOOKUP(S311,Gehaltsklassen!$B$34:$D$38,3,FALSE))</f>
        <v/>
      </c>
      <c r="Y311" s="52" t="str">
        <f>IF(OR(C311=""),"",SUM(F311,J311,N311)*VLOOKUP(S311,Gehaltsklassen!$B$34:$D$38,3,FALSE)*C311)</f>
        <v/>
      </c>
      <c r="Z311" s="54" t="str">
        <f>IF(OR(C311=""),"",(SUM(G311,K311,O311)*VLOOKUP(U311,Gehaltsklassen!$B$34:$D$38,2,FALSE)))</f>
        <v/>
      </c>
      <c r="AA311" s="54" t="str">
        <f>IF(OR(C311=""),"",(SUM(G311,K311,O311)*VLOOKUP(U311,Gehaltsklassen!$B$34:$D$38,2,FALSE))*C311)</f>
        <v/>
      </c>
      <c r="AB311" s="53" t="str">
        <f>IF(OR(C311=""),"",(SUM(G311,K311,O311)*VLOOKUP(U311,Gehaltsklassen!$B$34:$D$38,3,FALSE)))</f>
        <v/>
      </c>
      <c r="AC311" s="53" t="str">
        <f>IF(OR(C311=""),"",(SUM(G311,K311,O311)*VLOOKUP(U311,Gehaltsklassen!$B$34:$D$38,3,FALSE))*C311)</f>
        <v/>
      </c>
    </row>
    <row r="312" spans="1:29" ht="31.9" customHeight="1" x14ac:dyDescent="0.2">
      <c r="A312" s="74" t="str">
        <f>IF(C312="","",MAX($A$11:A311)+1)</f>
        <v/>
      </c>
      <c r="B312" s="75" t="str">
        <f>IF('N-Bedarf-SK §13a'!B310="","",'N-Bedarf-SK §13a'!B310)</f>
        <v/>
      </c>
      <c r="C312" s="49" t="str">
        <f>IF('N-Bedarf-SK §13a'!C310="","",'N-Bedarf-SK §13a'!C310)</f>
        <v/>
      </c>
      <c r="D312" s="88" t="str">
        <f>IF('N-Bedarf-SK §13a'!D310="","",'N-Bedarf-SK §13a'!D310)</f>
        <v/>
      </c>
      <c r="E312" s="49" t="str">
        <f>IF('N-Bedarf-SK §13a'!G310="","",'N-Bedarf-SK §13a'!G310)</f>
        <v/>
      </c>
      <c r="F312" s="50" t="str">
        <f>IF(OR(D312="Spargel 2. Standjahr",D312="Spargel 1. Standjahr"),78,IF(OR(D312="",D312="keine",E312=""),"",IF(D312="Wie Nbedarf",VLOOKUP('N-Bedarf SK'!D310,PSollSK,3,FALSE)*E312, VLOOKUP(D312,PSollSK,3,FALSE)*E312)))</f>
        <v/>
      </c>
      <c r="G312" s="50" t="str">
        <f>IF(OR(D312="",D312="keine",E312=""),"",IF(D312="Wie Nbedarf",VLOOKUP('N-Bedarf SK'!D310,PSollSK,4,FALSE)*E312, VLOOKUP(D312,PSollSK,4,FALSE)*E312))</f>
        <v/>
      </c>
      <c r="H312" s="88"/>
      <c r="I312" s="49"/>
      <c r="J312" s="50" t="str">
        <f t="shared" si="16"/>
        <v/>
      </c>
      <c r="K312" s="50" t="str">
        <f t="shared" si="18"/>
        <v/>
      </c>
      <c r="L312" s="88"/>
      <c r="M312" s="49"/>
      <c r="N312" s="50" t="str">
        <f t="shared" si="17"/>
        <v/>
      </c>
      <c r="O312" s="50" t="str">
        <f t="shared" si="19"/>
        <v/>
      </c>
      <c r="P312" s="51"/>
      <c r="Q312" s="78" t="s">
        <v>261</v>
      </c>
      <c r="R312" s="49"/>
      <c r="S312" s="32" t="str">
        <f>IF(R312="","C",INDEX(Gehaltsklassen!A$11:A$15,MATCH(R312,Gehaltsklassen!D$11:D$15,1),1))</f>
        <v>C</v>
      </c>
      <c r="T312" s="49"/>
      <c r="U312" s="32" t="str">
        <f>IF(T312="","C",IF(T312="","C",IF(Q312="I",INDEX(Gehaltsklassen!A$11:A$15,MATCH(T312,Gehaltsklassen!C$11:C$15,1),1),IF(Q312="II",INDEX(Gehaltsklassen!A$11:A$15,MATCH(T312,Gehaltsklassen!D$11:D$15,1),1),IF(Q312="III",INDEX(Gehaltsklassen!A$11:A$15,MATCH(T312,Gehaltsklassen!E$11:E$15,1),1),"Falsche Bodenart")))))</f>
        <v>C</v>
      </c>
      <c r="V312" s="52" t="str">
        <f>IF(OR(C312=""),"",SUM(F312,J312,N312)*VLOOKUP(S312,Gehaltsklassen!$B$34:$D$38,2,FALSE))</f>
        <v/>
      </c>
      <c r="W312" s="52" t="str">
        <f>IF(OR(C312=""),"",SUM(F312,J312,N312)*VLOOKUP(S312,Gehaltsklassen!$B$34:$D$38,2,FALSE)*C312)</f>
        <v/>
      </c>
      <c r="X312" s="52" t="str">
        <f>IF(OR(C312=""),"",SUM(F312,J312,N312)*VLOOKUP(S312,Gehaltsklassen!$B$34:$D$38,3,FALSE))</f>
        <v/>
      </c>
      <c r="Y312" s="52" t="str">
        <f>IF(OR(C312=""),"",SUM(F312,J312,N312)*VLOOKUP(S312,Gehaltsklassen!$B$34:$D$38,3,FALSE)*C312)</f>
        <v/>
      </c>
      <c r="Z312" s="54" t="str">
        <f>IF(OR(C312=""),"",(SUM(G312,K312,O312)*VLOOKUP(U312,Gehaltsklassen!$B$34:$D$38,2,FALSE)))</f>
        <v/>
      </c>
      <c r="AA312" s="54" t="str">
        <f>IF(OR(C312=""),"",(SUM(G312,K312,O312)*VLOOKUP(U312,Gehaltsklassen!$B$34:$D$38,2,FALSE))*C312)</f>
        <v/>
      </c>
      <c r="AB312" s="53" t="str">
        <f>IF(OR(C312=""),"",(SUM(G312,K312,O312)*VLOOKUP(U312,Gehaltsklassen!$B$34:$D$38,3,FALSE)))</f>
        <v/>
      </c>
      <c r="AC312" s="53" t="str">
        <f>IF(OR(C312=""),"",(SUM(G312,K312,O312)*VLOOKUP(U312,Gehaltsklassen!$B$34:$D$38,3,FALSE))*C312)</f>
        <v/>
      </c>
    </row>
    <row r="313" spans="1:29" ht="31.9" customHeight="1" x14ac:dyDescent="0.2">
      <c r="A313" s="74" t="str">
        <f>IF(C313="","",MAX($A$11:A312)+1)</f>
        <v/>
      </c>
      <c r="B313" s="75" t="str">
        <f>IF('N-Bedarf-SK §13a'!B311="","",'N-Bedarf-SK §13a'!B311)</f>
        <v/>
      </c>
      <c r="C313" s="49" t="str">
        <f>IF('N-Bedarf-SK §13a'!C311="","",'N-Bedarf-SK §13a'!C311)</f>
        <v/>
      </c>
      <c r="D313" s="88" t="str">
        <f>IF('N-Bedarf-SK §13a'!D311="","",'N-Bedarf-SK §13a'!D311)</f>
        <v/>
      </c>
      <c r="E313" s="49" t="str">
        <f>IF('N-Bedarf-SK §13a'!G311="","",'N-Bedarf-SK §13a'!G311)</f>
        <v/>
      </c>
      <c r="F313" s="50" t="str">
        <f>IF(OR(D313="Spargel 2. Standjahr",D313="Spargel 1. Standjahr"),78,IF(OR(D313="",D313="keine",E313=""),"",IF(D313="Wie Nbedarf",VLOOKUP('N-Bedarf SK'!D311,PSollSK,3,FALSE)*E313, VLOOKUP(D313,PSollSK,3,FALSE)*E313)))</f>
        <v/>
      </c>
      <c r="G313" s="50" t="str">
        <f>IF(OR(D313="",D313="keine",E313=""),"",IF(D313="Wie Nbedarf",VLOOKUP('N-Bedarf SK'!D311,PSollSK,4,FALSE)*E313, VLOOKUP(D313,PSollSK,4,FALSE)*E313))</f>
        <v/>
      </c>
      <c r="H313" s="88"/>
      <c r="I313" s="49"/>
      <c r="J313" s="50" t="str">
        <f t="shared" si="16"/>
        <v/>
      </c>
      <c r="K313" s="50" t="str">
        <f t="shared" si="18"/>
        <v/>
      </c>
      <c r="L313" s="88"/>
      <c r="M313" s="49"/>
      <c r="N313" s="50" t="str">
        <f t="shared" si="17"/>
        <v/>
      </c>
      <c r="O313" s="50" t="str">
        <f t="shared" si="19"/>
        <v/>
      </c>
      <c r="P313" s="51"/>
      <c r="Q313" s="78" t="s">
        <v>261</v>
      </c>
      <c r="R313" s="49"/>
      <c r="S313" s="32" t="str">
        <f>IF(R313="","C",INDEX(Gehaltsklassen!A$11:A$15,MATCH(R313,Gehaltsklassen!D$11:D$15,1),1))</f>
        <v>C</v>
      </c>
      <c r="T313" s="49"/>
      <c r="U313" s="32" t="str">
        <f>IF(T313="","C",IF(T313="","C",IF(Q313="I",INDEX(Gehaltsklassen!A$11:A$15,MATCH(T313,Gehaltsklassen!C$11:C$15,1),1),IF(Q313="II",INDEX(Gehaltsklassen!A$11:A$15,MATCH(T313,Gehaltsklassen!D$11:D$15,1),1),IF(Q313="III",INDEX(Gehaltsklassen!A$11:A$15,MATCH(T313,Gehaltsklassen!E$11:E$15,1),1),"Falsche Bodenart")))))</f>
        <v>C</v>
      </c>
      <c r="V313" s="52" t="str">
        <f>IF(OR(C313=""),"",SUM(F313,J313,N313)*VLOOKUP(S313,Gehaltsklassen!$B$34:$D$38,2,FALSE))</f>
        <v/>
      </c>
      <c r="W313" s="52" t="str">
        <f>IF(OR(C313=""),"",SUM(F313,J313,N313)*VLOOKUP(S313,Gehaltsklassen!$B$34:$D$38,2,FALSE)*C313)</f>
        <v/>
      </c>
      <c r="X313" s="52" t="str">
        <f>IF(OR(C313=""),"",SUM(F313,J313,N313)*VLOOKUP(S313,Gehaltsklassen!$B$34:$D$38,3,FALSE))</f>
        <v/>
      </c>
      <c r="Y313" s="52" t="str">
        <f>IF(OR(C313=""),"",SUM(F313,J313,N313)*VLOOKUP(S313,Gehaltsklassen!$B$34:$D$38,3,FALSE)*C313)</f>
        <v/>
      </c>
      <c r="Z313" s="54" t="str">
        <f>IF(OR(C313=""),"",(SUM(G313,K313,O313)*VLOOKUP(U313,Gehaltsklassen!$B$34:$D$38,2,FALSE)))</f>
        <v/>
      </c>
      <c r="AA313" s="54" t="str">
        <f>IF(OR(C313=""),"",(SUM(G313,K313,O313)*VLOOKUP(U313,Gehaltsklassen!$B$34:$D$38,2,FALSE))*C313)</f>
        <v/>
      </c>
      <c r="AB313" s="53" t="str">
        <f>IF(OR(C313=""),"",(SUM(G313,K313,O313)*VLOOKUP(U313,Gehaltsklassen!$B$34:$D$38,3,FALSE)))</f>
        <v/>
      </c>
      <c r="AC313" s="53" t="str">
        <f>IF(OR(C313=""),"",(SUM(G313,K313,O313)*VLOOKUP(U313,Gehaltsklassen!$B$34:$D$38,3,FALSE))*C313)</f>
        <v/>
      </c>
    </row>
    <row r="314" spans="1:29" ht="22.9" customHeight="1" x14ac:dyDescent="0.2"/>
    <row r="315" spans="1:29" ht="22.9" customHeight="1" x14ac:dyDescent="0.2"/>
    <row r="316" spans="1:29" ht="22.9" customHeight="1" x14ac:dyDescent="0.2"/>
    <row r="317" spans="1:29" ht="22.9" customHeight="1" x14ac:dyDescent="0.2"/>
    <row r="318" spans="1:29" ht="22.9" customHeight="1" x14ac:dyDescent="0.2"/>
    <row r="319" spans="1:29" ht="22.9" customHeight="1" x14ac:dyDescent="0.2"/>
    <row r="320" spans="1:29" ht="22.9" customHeight="1" x14ac:dyDescent="0.2"/>
    <row r="321" ht="22.9" customHeight="1" x14ac:dyDescent="0.2"/>
    <row r="322" ht="22.9" customHeight="1" x14ac:dyDescent="0.2"/>
    <row r="323" ht="22.9" customHeight="1" x14ac:dyDescent="0.2"/>
    <row r="324" ht="22.9" customHeight="1" x14ac:dyDescent="0.2"/>
    <row r="325" ht="22.9" customHeight="1" x14ac:dyDescent="0.2"/>
    <row r="326" ht="22.9" customHeight="1" x14ac:dyDescent="0.2"/>
    <row r="327" ht="22.9" customHeight="1" x14ac:dyDescent="0.2"/>
    <row r="328" ht="22.9" customHeight="1" x14ac:dyDescent="0.2"/>
    <row r="329" ht="22.9" customHeight="1" x14ac:dyDescent="0.2"/>
    <row r="330" ht="22.9" customHeight="1" x14ac:dyDescent="0.2"/>
    <row r="331" ht="22.9" customHeight="1" x14ac:dyDescent="0.2"/>
    <row r="332" ht="22.9" customHeight="1" x14ac:dyDescent="0.2"/>
    <row r="333" ht="22.9" customHeight="1" x14ac:dyDescent="0.2"/>
    <row r="334" ht="22.9" customHeight="1" x14ac:dyDescent="0.2"/>
    <row r="335" ht="22.9" customHeight="1" x14ac:dyDescent="0.2"/>
    <row r="336" ht="22.9" customHeight="1" x14ac:dyDescent="0.2"/>
    <row r="337" ht="22.9" customHeight="1" x14ac:dyDescent="0.2"/>
    <row r="338" ht="22.9" customHeight="1" x14ac:dyDescent="0.2"/>
    <row r="339" ht="22.9" customHeight="1" x14ac:dyDescent="0.2"/>
    <row r="340" ht="22.9" customHeight="1" x14ac:dyDescent="0.2"/>
    <row r="341" ht="22.9" customHeight="1" x14ac:dyDescent="0.2"/>
    <row r="342" ht="22.9" customHeight="1" x14ac:dyDescent="0.2"/>
    <row r="343" ht="22.9" customHeight="1" x14ac:dyDescent="0.2"/>
    <row r="344" ht="22.9" customHeight="1" x14ac:dyDescent="0.2"/>
    <row r="345" ht="22.9" customHeight="1" x14ac:dyDescent="0.2"/>
    <row r="346" ht="22.9" customHeight="1" x14ac:dyDescent="0.2"/>
    <row r="347" ht="22.9" customHeight="1" x14ac:dyDescent="0.2"/>
    <row r="348" ht="22.9" customHeight="1" x14ac:dyDescent="0.2"/>
    <row r="349" ht="22.9" customHeight="1" x14ac:dyDescent="0.2"/>
    <row r="350" ht="22.9" customHeight="1" x14ac:dyDescent="0.2"/>
    <row r="351" ht="22.9" customHeight="1" x14ac:dyDescent="0.2"/>
    <row r="352" ht="22.9" customHeight="1" x14ac:dyDescent="0.2"/>
    <row r="353" ht="22.9" customHeight="1" x14ac:dyDescent="0.2"/>
    <row r="354" ht="22.9" customHeight="1" x14ac:dyDescent="0.2"/>
    <row r="355" ht="22.9" customHeight="1" x14ac:dyDescent="0.2"/>
    <row r="356" ht="22.9" customHeight="1" x14ac:dyDescent="0.2"/>
    <row r="357" ht="22.9" customHeight="1" x14ac:dyDescent="0.2"/>
    <row r="358" ht="22.9" customHeight="1" x14ac:dyDescent="0.2"/>
    <row r="359" ht="22.9" customHeight="1" x14ac:dyDescent="0.2"/>
    <row r="360" ht="22.9" customHeight="1" x14ac:dyDescent="0.2"/>
    <row r="361" ht="22.9" customHeight="1" x14ac:dyDescent="0.2"/>
    <row r="362" ht="22.9" customHeight="1" x14ac:dyDescent="0.2"/>
    <row r="363" ht="22.9" customHeight="1" x14ac:dyDescent="0.2"/>
    <row r="364" ht="22.9" customHeight="1" x14ac:dyDescent="0.2"/>
    <row r="365" ht="22.9" customHeight="1" x14ac:dyDescent="0.2"/>
    <row r="366" ht="22.9" customHeight="1" x14ac:dyDescent="0.2"/>
    <row r="367" ht="22.9" customHeight="1" x14ac:dyDescent="0.2"/>
    <row r="368" ht="22.9" customHeight="1" x14ac:dyDescent="0.2"/>
    <row r="369" ht="22.9" customHeight="1" x14ac:dyDescent="0.2"/>
    <row r="370" ht="22.9" customHeight="1" x14ac:dyDescent="0.2"/>
    <row r="371" ht="22.9" customHeight="1" x14ac:dyDescent="0.2"/>
    <row r="372" ht="22.9" customHeight="1" x14ac:dyDescent="0.2"/>
    <row r="373" ht="22.9" customHeight="1" x14ac:dyDescent="0.2"/>
    <row r="374" ht="22.9" customHeight="1" x14ac:dyDescent="0.2"/>
    <row r="375" ht="22.9" customHeight="1" x14ac:dyDescent="0.2"/>
    <row r="376" ht="22.9" customHeight="1" x14ac:dyDescent="0.2"/>
    <row r="377" ht="22.9" customHeight="1" x14ac:dyDescent="0.2"/>
    <row r="378" ht="22.9" customHeight="1" x14ac:dyDescent="0.2"/>
    <row r="379" ht="22.9" customHeight="1" x14ac:dyDescent="0.2"/>
    <row r="380" ht="22.9" customHeight="1" x14ac:dyDescent="0.2"/>
    <row r="381" ht="22.9" customHeight="1" x14ac:dyDescent="0.2"/>
    <row r="382" ht="22.9" customHeight="1" x14ac:dyDescent="0.2"/>
    <row r="383" ht="22.9" customHeight="1" x14ac:dyDescent="0.2"/>
    <row r="384" ht="22.9" customHeight="1" x14ac:dyDescent="0.2"/>
    <row r="385" ht="22.9" customHeight="1" x14ac:dyDescent="0.2"/>
    <row r="386" ht="22.9" customHeight="1" x14ac:dyDescent="0.2"/>
    <row r="387" ht="22.9" customHeight="1" x14ac:dyDescent="0.2"/>
    <row r="388" ht="22.9" customHeight="1" x14ac:dyDescent="0.2"/>
    <row r="389" ht="22.9" customHeight="1" x14ac:dyDescent="0.2"/>
    <row r="390" ht="22.9" customHeight="1" x14ac:dyDescent="0.2"/>
    <row r="391" ht="22.9" customHeight="1" x14ac:dyDescent="0.2"/>
    <row r="392" ht="22.9" customHeight="1" x14ac:dyDescent="0.2"/>
    <row r="393" ht="22.9" customHeight="1" x14ac:dyDescent="0.2"/>
    <row r="394" ht="22.9" customHeight="1" x14ac:dyDescent="0.2"/>
  </sheetData>
  <sheetCalcPr fullCalcOnLoad="1"/>
  <sheetProtection password="A7DB" sheet="1" selectLockedCells="1"/>
  <protectedRanges>
    <protectedRange sqref="K1 T10:T313 B10:E313 P10:R313" name="P Bedarf Ackerbau"/>
    <protectedRange sqref="T3 U1:U2" name="N Bedarf Ackerbau"/>
    <protectedRange sqref="H10:I313" name="P Bedarf Ackerbau_1"/>
    <protectedRange sqref="L10:M313" name="P Bedarf Ackerbau_2"/>
  </protectedRanges>
  <mergeCells count="46">
    <mergeCell ref="T1:W1"/>
    <mergeCell ref="T2:W2"/>
    <mergeCell ref="T3:W3"/>
    <mergeCell ref="T4:W4"/>
    <mergeCell ref="P6:AC6"/>
    <mergeCell ref="AA1:AC1"/>
    <mergeCell ref="AA2:AC2"/>
    <mergeCell ref="AA3:AC3"/>
    <mergeCell ref="AA5:AC5"/>
    <mergeCell ref="X1:Z1"/>
    <mergeCell ref="X2:Z2"/>
    <mergeCell ref="X3:Z3"/>
    <mergeCell ref="X5:Z5"/>
    <mergeCell ref="X4:Z4"/>
    <mergeCell ref="AA4:AC4"/>
    <mergeCell ref="A4:B5"/>
    <mergeCell ref="K1:L1"/>
    <mergeCell ref="Q1:S1"/>
    <mergeCell ref="Q2:S2"/>
    <mergeCell ref="K3:L3"/>
    <mergeCell ref="Q3:S3"/>
    <mergeCell ref="K4:L4"/>
    <mergeCell ref="Q4:S4"/>
    <mergeCell ref="H6:O6"/>
    <mergeCell ref="A7:A9"/>
    <mergeCell ref="B7:B9"/>
    <mergeCell ref="C7:C9"/>
    <mergeCell ref="E7:E9"/>
    <mergeCell ref="F7:F9"/>
    <mergeCell ref="G7:G9"/>
    <mergeCell ref="I7:I9"/>
    <mergeCell ref="J7:J9"/>
    <mergeCell ref="K7:K9"/>
    <mergeCell ref="M7:M9"/>
    <mergeCell ref="N7:N9"/>
    <mergeCell ref="O7:O9"/>
    <mergeCell ref="Q7:Q9"/>
    <mergeCell ref="R7:R9"/>
    <mergeCell ref="P7:P8"/>
    <mergeCell ref="Z7:AA8"/>
    <mergeCell ref="AB7:AC8"/>
    <mergeCell ref="S7:S9"/>
    <mergeCell ref="T7:T9"/>
    <mergeCell ref="U7:U9"/>
    <mergeCell ref="V7:W8"/>
    <mergeCell ref="X7:Y8"/>
  </mergeCells>
  <dataValidations count="3">
    <dataValidation type="list" allowBlank="1" showInputMessage="1" showErrorMessage="1" sqref="L10:L313 H10:H313 D10:D313">
      <formula1>Kultur_SK_P</formula1>
    </dataValidation>
    <dataValidation type="decimal" allowBlank="1" showInputMessage="1" showErrorMessage="1" sqref="I10:I313 M10:M313 E10:E313">
      <formula1>0</formula1>
      <formula2>2000</formula2>
    </dataValidation>
    <dataValidation type="list" allowBlank="1" showInputMessage="1" showErrorMessage="1" sqref="Q10:Q313">
      <formula1>"I,II,III"</formula1>
    </dataValidation>
  </dataValidations>
  <pageMargins left="0.51181102362204722" right="0.47244094488188981" top="0.9055118110236221" bottom="0.78740157480314965" header="0.31496062992125984" footer="0.31496062992125984"/>
  <pageSetup paperSize="9" scale="57" orientation="landscape" horizontalDpi="1200" verticalDpi="1200" r:id="rId1"/>
  <headerFooter>
    <oddHeader>&amp;C&amp;G&amp;R&amp;G</oddHead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703125" defaultRowHeight="15" x14ac:dyDescent="0.25"/>
  <cols>
    <col min="1" max="1" width="4.42578125" style="7" bestFit="1" customWidth="1"/>
    <col min="2" max="2" width="16.85546875" style="7" customWidth="1"/>
    <col min="3" max="3" width="15.5703125" style="7" customWidth="1"/>
    <col min="4" max="4" width="7" style="7" customWidth="1"/>
    <col min="5" max="7" width="6.140625" style="7" customWidth="1"/>
    <col min="8" max="8" width="10.28515625" style="7" customWidth="1"/>
    <col min="9" max="9" width="7.85546875" style="7" customWidth="1"/>
    <col min="10" max="10" width="12.140625" style="206" customWidth="1"/>
    <col min="11" max="13" width="6.140625" style="7" customWidth="1"/>
    <col min="14" max="16" width="6.28515625" style="7" hidden="1" customWidth="1"/>
    <col min="17" max="17" width="12.42578125" style="7" customWidth="1"/>
    <col min="18" max="18" width="13.28515625" style="7" customWidth="1"/>
    <col min="19" max="19" width="8.7109375" style="7" customWidth="1"/>
    <col min="20" max="20" width="8.7109375" style="7" hidden="1" customWidth="1"/>
    <col min="21" max="24" width="6.140625" style="7" customWidth="1"/>
    <col min="25" max="25" width="13.28515625" style="7" customWidth="1"/>
    <col min="26" max="26" width="8.7109375" style="7" customWidth="1"/>
    <col min="27" max="27" width="8.7109375" style="7" hidden="1" customWidth="1"/>
    <col min="28" max="31" width="6.140625" style="7" customWidth="1"/>
    <col min="32" max="32" width="10.140625" style="7" customWidth="1"/>
    <col min="33" max="33" width="8.7109375" style="7" bestFit="1" customWidth="1"/>
    <col min="34" max="34" width="6.85546875" style="7" bestFit="1" customWidth="1"/>
    <col min="35" max="35" width="6.85546875" style="7" hidden="1" customWidth="1"/>
    <col min="36" max="38" width="6.140625" style="7" customWidth="1"/>
    <col min="39" max="39" width="9.140625" style="7" customWidth="1"/>
    <col min="40" max="40" width="6.85546875" style="7" customWidth="1"/>
    <col min="41" max="41" width="6.85546875" style="7" hidden="1" customWidth="1"/>
    <col min="42" max="43" width="6.140625" style="7" customWidth="1"/>
    <col min="44" max="44" width="6" style="7" customWidth="1"/>
    <col min="45" max="45" width="9.140625" style="7" customWidth="1"/>
    <col min="46" max="46" width="6.85546875" style="7" bestFit="1" customWidth="1"/>
    <col min="47" max="47" width="6.85546875" style="7" hidden="1" customWidth="1"/>
    <col min="48" max="50" width="6.140625" style="7" customWidth="1"/>
    <col min="54" max="56" width="11.5703125" style="206"/>
    <col min="57" max="16384" width="11.5703125" style="7"/>
  </cols>
  <sheetData>
    <row r="1" spans="1:60" ht="18" customHeight="1" x14ac:dyDescent="0.25">
      <c r="A1" s="56"/>
      <c r="B1" s="134" t="s">
        <v>411</v>
      </c>
      <c r="C1" s="131"/>
      <c r="D1" s="135"/>
      <c r="E1" s="136" t="s">
        <v>77</v>
      </c>
      <c r="F1" s="136"/>
      <c r="G1" s="136"/>
      <c r="H1" s="573">
        <f ca="1">YEAR(TODAY())</f>
        <v>2022</v>
      </c>
      <c r="I1" s="56"/>
      <c r="J1" s="344"/>
      <c r="K1" s="135"/>
      <c r="L1" s="135"/>
      <c r="M1" s="135"/>
      <c r="N1" s="56"/>
      <c r="O1" s="56"/>
      <c r="P1" s="56"/>
      <c r="Q1" s="56"/>
      <c r="R1" s="342"/>
      <c r="S1" s="640"/>
      <c r="T1" s="640"/>
      <c r="U1" s="640"/>
      <c r="V1" s="640"/>
      <c r="W1" s="640"/>
      <c r="X1" s="640"/>
      <c r="Y1" s="640"/>
      <c r="Z1" s="56"/>
      <c r="AA1" s="56"/>
      <c r="AB1" s="56"/>
      <c r="AC1" s="56"/>
      <c r="AD1" s="56"/>
      <c r="AE1" s="56"/>
      <c r="AF1" s="995" t="s">
        <v>78</v>
      </c>
      <c r="AG1" s="995"/>
      <c r="AH1" s="995"/>
      <c r="AI1" s="995"/>
      <c r="AJ1" s="995"/>
      <c r="AK1" s="891"/>
      <c r="AL1" s="892"/>
      <c r="AM1" s="892"/>
      <c r="AN1" s="892"/>
      <c r="AO1" s="892"/>
      <c r="AP1" s="893"/>
      <c r="AQ1" s="995" t="s">
        <v>877</v>
      </c>
      <c r="AR1" s="995"/>
      <c r="AS1" s="995"/>
      <c r="AT1" s="995"/>
      <c r="AU1" s="1028">
        <f>'N-Bedarf AL'!V1</f>
        <v>0</v>
      </c>
      <c r="AV1" s="1015"/>
      <c r="AW1" s="1015"/>
      <c r="AX1" s="1015"/>
    </row>
    <row r="2" spans="1:60" ht="14.45" customHeight="1" x14ac:dyDescent="0.25">
      <c r="A2" s="56"/>
      <c r="B2" s="176" t="str">
        <f>"$A$1:$AX$"&amp;COUNTA(S:S,AH:AH)+7</f>
        <v>$A$1:$AX$11</v>
      </c>
      <c r="C2" s="131"/>
      <c r="D2" s="129"/>
      <c r="E2" s="137"/>
      <c r="F2" s="137"/>
      <c r="G2" s="137"/>
      <c r="H2" s="56"/>
      <c r="I2" s="56"/>
      <c r="J2" s="344"/>
      <c r="K2" s="827" t="s">
        <v>15</v>
      </c>
      <c r="L2" s="827"/>
      <c r="M2" s="827"/>
      <c r="N2" s="827"/>
      <c r="O2" s="574"/>
      <c r="P2" s="574"/>
      <c r="Q2" s="56"/>
      <c r="R2" s="56"/>
      <c r="S2" s="640"/>
      <c r="T2" s="640"/>
      <c r="U2" s="640"/>
      <c r="V2" s="640"/>
      <c r="W2" s="640"/>
      <c r="X2" s="640"/>
      <c r="Y2" s="640"/>
      <c r="Z2" s="56"/>
      <c r="AA2" s="56"/>
      <c r="AB2" s="56"/>
      <c r="AC2" s="56"/>
      <c r="AD2" s="56"/>
      <c r="AE2" s="56"/>
      <c r="AF2" s="995" t="s">
        <v>79</v>
      </c>
      <c r="AG2" s="995"/>
      <c r="AH2" s="995"/>
      <c r="AI2" s="995"/>
      <c r="AJ2" s="995"/>
      <c r="AK2" s="891"/>
      <c r="AL2" s="892"/>
      <c r="AM2" s="892"/>
      <c r="AN2" s="892"/>
      <c r="AO2" s="892"/>
      <c r="AP2" s="893"/>
      <c r="AQ2" s="995" t="s">
        <v>878</v>
      </c>
      <c r="AR2" s="995"/>
      <c r="AS2" s="995"/>
      <c r="AT2" s="995"/>
      <c r="AU2" s="1014">
        <f>'N-Bedarf AL'!V2</f>
        <v>0</v>
      </c>
      <c r="AV2" s="1015"/>
      <c r="AW2" s="1015"/>
      <c r="AX2" s="1015"/>
    </row>
    <row r="3" spans="1:60" ht="18" x14ac:dyDescent="0.25">
      <c r="A3" s="133"/>
      <c r="B3" s="136" t="s">
        <v>81</v>
      </c>
      <c r="C3" s="133" t="s">
        <v>1048</v>
      </c>
      <c r="D3" s="135"/>
      <c r="E3" s="56"/>
      <c r="F3" s="56"/>
      <c r="G3" s="56"/>
      <c r="H3" s="56"/>
      <c r="I3" s="56"/>
      <c r="J3" s="344"/>
      <c r="K3" s="828" t="s">
        <v>16</v>
      </c>
      <c r="L3" s="828"/>
      <c r="M3" s="828"/>
      <c r="N3" s="828"/>
      <c r="O3" s="575"/>
      <c r="P3" s="575"/>
      <c r="Q3" s="56"/>
      <c r="R3" s="56"/>
      <c r="S3" s="640"/>
      <c r="T3" s="640"/>
      <c r="U3" s="640"/>
      <c r="V3" s="640"/>
      <c r="W3" s="640"/>
      <c r="X3" s="640"/>
      <c r="Y3" s="640"/>
      <c r="Z3" s="56"/>
      <c r="AA3" s="56"/>
      <c r="AB3" s="56"/>
      <c r="AC3" s="56"/>
      <c r="AD3" s="56"/>
      <c r="AE3" s="56"/>
      <c r="AF3" s="995" t="s">
        <v>80</v>
      </c>
      <c r="AG3" s="995"/>
      <c r="AH3" s="995"/>
      <c r="AI3" s="995"/>
      <c r="AJ3" s="995"/>
      <c r="AK3" s="894">
        <f ca="1">TODAY()</f>
        <v>44596</v>
      </c>
      <c r="AL3" s="895"/>
      <c r="AM3" s="895"/>
      <c r="AN3" s="895"/>
      <c r="AO3" s="895"/>
      <c r="AP3" s="896"/>
      <c r="AQ3" s="995" t="s">
        <v>361</v>
      </c>
      <c r="AR3" s="995"/>
      <c r="AS3" s="995"/>
      <c r="AT3" s="995"/>
      <c r="AU3" s="1014" t="str">
        <f>'N-Bedarf AL'!V4</f>
        <v>4.0</v>
      </c>
      <c r="AV3" s="1015"/>
      <c r="AW3" s="1015"/>
      <c r="AX3" s="1015"/>
    </row>
    <row r="4" spans="1:60" ht="14.45" customHeight="1" x14ac:dyDescent="0.25">
      <c r="A4" s="133"/>
      <c r="B4" s="145" t="s">
        <v>1259</v>
      </c>
      <c r="C4" s="133"/>
      <c r="D4" s="132"/>
      <c r="E4" s="56"/>
      <c r="F4" s="56"/>
      <c r="G4" s="56"/>
      <c r="H4" s="882" t="s">
        <v>1082</v>
      </c>
      <c r="I4" s="882"/>
      <c r="J4" s="882"/>
      <c r="K4" s="347"/>
      <c r="L4" s="347"/>
      <c r="M4" s="347"/>
      <c r="N4" s="56"/>
      <c r="O4" s="56"/>
      <c r="P4" s="56"/>
      <c r="Q4" s="56"/>
      <c r="R4" s="132"/>
      <c r="S4" s="132"/>
      <c r="T4" s="132"/>
      <c r="U4" s="132"/>
      <c r="V4" s="132"/>
      <c r="W4" s="132"/>
      <c r="X4" s="132"/>
      <c r="Y4" s="132"/>
      <c r="Z4" s="132"/>
      <c r="AA4" s="132"/>
      <c r="AB4" s="132"/>
      <c r="AC4" s="132"/>
      <c r="AD4" s="132"/>
      <c r="AE4" s="132"/>
      <c r="AF4" s="132"/>
      <c r="AG4" s="132"/>
      <c r="AH4" s="140"/>
      <c r="AI4" s="140"/>
      <c r="AJ4" s="140"/>
      <c r="AK4" s="140"/>
      <c r="AL4" s="140"/>
      <c r="AM4" s="146"/>
      <c r="AN4" s="56"/>
      <c r="AO4" s="56"/>
      <c r="AP4" s="56"/>
      <c r="AQ4" s="56"/>
      <c r="AR4" s="56"/>
      <c r="AS4" s="56"/>
      <c r="AT4" s="56"/>
      <c r="AU4" s="56"/>
      <c r="AV4" s="56"/>
      <c r="AW4" s="56"/>
      <c r="AX4" s="56"/>
      <c r="BB4" s="205"/>
      <c r="BC4" s="205"/>
      <c r="BD4" s="205"/>
    </row>
    <row r="5" spans="1:60" ht="27.95" customHeight="1" x14ac:dyDescent="0.25">
      <c r="A5" s="139"/>
      <c r="B5" s="139"/>
      <c r="C5" s="139"/>
      <c r="D5" s="139"/>
      <c r="E5" s="1029" t="s">
        <v>1053</v>
      </c>
      <c r="F5" s="1029"/>
      <c r="G5" s="1030"/>
      <c r="H5" s="1026" t="s">
        <v>1083</v>
      </c>
      <c r="I5" s="1027"/>
      <c r="J5" s="460" t="s">
        <v>1081</v>
      </c>
      <c r="K5" s="918" t="s">
        <v>402</v>
      </c>
      <c r="L5" s="984"/>
      <c r="M5" s="919"/>
      <c r="N5" s="914" t="s">
        <v>1054</v>
      </c>
      <c r="O5" s="1018"/>
      <c r="P5" s="1019"/>
      <c r="Q5" s="56"/>
      <c r="R5" s="1023" t="s">
        <v>405</v>
      </c>
      <c r="S5" s="1024"/>
      <c r="T5" s="1024"/>
      <c r="U5" s="1024"/>
      <c r="V5" s="1024"/>
      <c r="W5" s="1024"/>
      <c r="X5" s="1024"/>
      <c r="Y5" s="1024"/>
      <c r="Z5" s="1024"/>
      <c r="AA5" s="1024"/>
      <c r="AB5" s="1024"/>
      <c r="AC5" s="1024"/>
      <c r="AD5" s="1024"/>
      <c r="AE5" s="1025"/>
      <c r="AF5" s="177">
        <f ca="1">H1+1</f>
        <v>2023</v>
      </c>
      <c r="AG5" s="1020" t="s">
        <v>406</v>
      </c>
      <c r="AH5" s="1021"/>
      <c r="AI5" s="1021"/>
      <c r="AJ5" s="1021"/>
      <c r="AK5" s="1021"/>
      <c r="AL5" s="1021"/>
      <c r="AM5" s="1021"/>
      <c r="AN5" s="1021"/>
      <c r="AO5" s="1021"/>
      <c r="AP5" s="1021"/>
      <c r="AQ5" s="1021"/>
      <c r="AR5" s="1021"/>
      <c r="AS5" s="1021"/>
      <c r="AT5" s="1021"/>
      <c r="AU5" s="1021"/>
      <c r="AV5" s="1021"/>
      <c r="AW5" s="1021"/>
      <c r="AX5" s="1022"/>
    </row>
    <row r="6" spans="1:60" ht="39.6" customHeight="1" x14ac:dyDescent="0.25">
      <c r="A6" s="815" t="s">
        <v>54</v>
      </c>
      <c r="B6" s="815" t="s">
        <v>56</v>
      </c>
      <c r="C6" s="818" t="s">
        <v>55</v>
      </c>
      <c r="D6" s="182" t="s">
        <v>57</v>
      </c>
      <c r="E6" s="182" t="s">
        <v>1058</v>
      </c>
      <c r="F6" s="383" t="s">
        <v>367</v>
      </c>
      <c r="G6" s="383" t="s">
        <v>368</v>
      </c>
      <c r="H6" s="408" t="s">
        <v>869</v>
      </c>
      <c r="I6" s="408" t="s">
        <v>868</v>
      </c>
      <c r="J6" s="408" t="s">
        <v>868</v>
      </c>
      <c r="K6" s="182" t="s">
        <v>1052</v>
      </c>
      <c r="L6" s="383" t="s">
        <v>367</v>
      </c>
      <c r="M6" s="383" t="s">
        <v>368</v>
      </c>
      <c r="N6" s="383" t="s">
        <v>1052</v>
      </c>
      <c r="O6" s="383" t="s">
        <v>367</v>
      </c>
      <c r="P6" s="383" t="s">
        <v>368</v>
      </c>
      <c r="Q6" s="818" t="s">
        <v>401</v>
      </c>
      <c r="R6" s="191"/>
      <c r="S6" s="191" t="s">
        <v>399</v>
      </c>
      <c r="T6" s="151"/>
      <c r="U6" s="151" t="s">
        <v>1042</v>
      </c>
      <c r="V6" s="191" t="s">
        <v>1051</v>
      </c>
      <c r="W6" s="386" t="s">
        <v>367</v>
      </c>
      <c r="X6" s="386" t="s">
        <v>368</v>
      </c>
      <c r="Y6" s="191"/>
      <c r="Z6" s="191" t="s">
        <v>399</v>
      </c>
      <c r="AA6" s="208"/>
      <c r="AB6" s="151" t="s">
        <v>1042</v>
      </c>
      <c r="AC6" s="386" t="s">
        <v>1051</v>
      </c>
      <c r="AD6" s="386" t="s">
        <v>367</v>
      </c>
      <c r="AE6" s="386" t="s">
        <v>368</v>
      </c>
      <c r="AF6" s="1016" t="s">
        <v>410</v>
      </c>
      <c r="AG6" s="192"/>
      <c r="AH6" s="192" t="s">
        <v>399</v>
      </c>
      <c r="AI6" s="152"/>
      <c r="AJ6" s="152" t="s">
        <v>1042</v>
      </c>
      <c r="AK6" s="387" t="s">
        <v>367</v>
      </c>
      <c r="AL6" s="387" t="s">
        <v>368</v>
      </c>
      <c r="AM6" s="192"/>
      <c r="AN6" s="192" t="s">
        <v>399</v>
      </c>
      <c r="AO6" s="152"/>
      <c r="AP6" s="387" t="s">
        <v>1042</v>
      </c>
      <c r="AQ6" s="387" t="s">
        <v>367</v>
      </c>
      <c r="AR6" s="387" t="s">
        <v>368</v>
      </c>
      <c r="AS6" s="192"/>
      <c r="AT6" s="192" t="s">
        <v>399</v>
      </c>
      <c r="AU6" s="152"/>
      <c r="AV6" s="387" t="s">
        <v>1042</v>
      </c>
      <c r="AW6" s="387" t="s">
        <v>367</v>
      </c>
      <c r="AX6" s="456" t="s">
        <v>368</v>
      </c>
      <c r="BB6" s="210"/>
      <c r="BC6" s="210"/>
      <c r="BD6" s="210"/>
      <c r="BE6" s="210"/>
      <c r="BF6" s="210"/>
      <c r="BG6" s="210"/>
      <c r="BH6" s="210"/>
    </row>
    <row r="7" spans="1:60" ht="38.25" x14ac:dyDescent="0.25">
      <c r="A7" s="815"/>
      <c r="B7" s="815"/>
      <c r="C7" s="819"/>
      <c r="D7" s="182" t="s">
        <v>58</v>
      </c>
      <c r="E7" s="182" t="s">
        <v>49</v>
      </c>
      <c r="F7" s="319" t="s">
        <v>49</v>
      </c>
      <c r="G7" s="319" t="s">
        <v>49</v>
      </c>
      <c r="H7" s="319" t="s">
        <v>49</v>
      </c>
      <c r="I7" s="319" t="s">
        <v>49</v>
      </c>
      <c r="J7" s="319" t="s">
        <v>49</v>
      </c>
      <c r="K7" s="319" t="s">
        <v>49</v>
      </c>
      <c r="L7" s="319" t="s">
        <v>49</v>
      </c>
      <c r="M7" s="319" t="s">
        <v>49</v>
      </c>
      <c r="N7" s="319" t="s">
        <v>49</v>
      </c>
      <c r="O7" s="319" t="s">
        <v>49</v>
      </c>
      <c r="P7" s="319" t="s">
        <v>49</v>
      </c>
      <c r="Q7" s="819"/>
      <c r="R7" s="191" t="s">
        <v>363</v>
      </c>
      <c r="S7" s="191" t="s">
        <v>400</v>
      </c>
      <c r="T7" s="191"/>
      <c r="U7" s="150" t="s">
        <v>49</v>
      </c>
      <c r="V7" s="149" t="s">
        <v>49</v>
      </c>
      <c r="W7" s="149" t="s">
        <v>49</v>
      </c>
      <c r="X7" s="149" t="s">
        <v>49</v>
      </c>
      <c r="Y7" s="191" t="s">
        <v>363</v>
      </c>
      <c r="Z7" s="191" t="s">
        <v>400</v>
      </c>
      <c r="AA7" s="207"/>
      <c r="AB7" s="150" t="s">
        <v>49</v>
      </c>
      <c r="AC7" s="149" t="s">
        <v>49</v>
      </c>
      <c r="AD7" s="149" t="s">
        <v>49</v>
      </c>
      <c r="AE7" s="149" t="s">
        <v>49</v>
      </c>
      <c r="AF7" s="1017"/>
      <c r="AG7" s="192" t="s">
        <v>363</v>
      </c>
      <c r="AH7" s="192" t="s">
        <v>14</v>
      </c>
      <c r="AI7" s="192"/>
      <c r="AJ7" s="154" t="s">
        <v>49</v>
      </c>
      <c r="AK7" s="154" t="s">
        <v>49</v>
      </c>
      <c r="AL7" s="154" t="s">
        <v>49</v>
      </c>
      <c r="AM7" s="192" t="s">
        <v>363</v>
      </c>
      <c r="AN7" s="192" t="s">
        <v>14</v>
      </c>
      <c r="AO7" s="192"/>
      <c r="AP7" s="154" t="s">
        <v>49</v>
      </c>
      <c r="AQ7" s="154" t="s">
        <v>49</v>
      </c>
      <c r="AR7" s="154" t="s">
        <v>49</v>
      </c>
      <c r="AS7" s="192" t="s">
        <v>363</v>
      </c>
      <c r="AT7" s="192" t="s">
        <v>14</v>
      </c>
      <c r="AU7" s="192"/>
      <c r="AV7" s="154" t="s">
        <v>49</v>
      </c>
      <c r="AW7" s="154" t="s">
        <v>49</v>
      </c>
      <c r="AX7" s="154" t="s">
        <v>49</v>
      </c>
      <c r="BE7" s="206"/>
      <c r="BF7" s="206"/>
      <c r="BG7" s="206"/>
      <c r="BH7" s="206"/>
    </row>
    <row r="8" spans="1:60" ht="29.45" customHeight="1" x14ac:dyDescent="0.25">
      <c r="A8" s="354">
        <f>'N-Bedarf AL'!A8</f>
        <v>1</v>
      </c>
      <c r="B8" s="354" t="str">
        <f>IF('N-Bedarf AL'!B8="","",'N-Bedarf AL'!B8)</f>
        <v/>
      </c>
      <c r="C8" s="305" t="str">
        <f>IF('N-Bedarf AL'!D8="","",'N-Bedarf AL'!D8)</f>
        <v/>
      </c>
      <c r="D8" s="32" t="str">
        <f>IF('N-Bedarf AL'!C8="","",'N-Bedarf AL'!C8)</f>
        <v/>
      </c>
      <c r="E8" s="32" t="str">
        <f>IF('N-Bedarf AL'!W8="","",'N-Bedarf AL'!W8)</f>
        <v/>
      </c>
      <c r="F8" s="32" t="str">
        <f>IF('P-Bedarf AL'!V10="","",'P-Bedarf AL'!V10)</f>
        <v/>
      </c>
      <c r="G8" s="32" t="str">
        <f>IF('P-Bedarf AL'!AB10="","",'P-Bedarf AL'!AB10)</f>
        <v/>
      </c>
      <c r="H8" s="345" t="str">
        <f t="shared" ref="H8:H71" si="0">IF(OR(E8="",N8=""),"",SUM(V8,AC8))</f>
        <v/>
      </c>
      <c r="I8" s="345" t="str">
        <f t="shared" ref="I8:I71" si="1">IF(OR(E8="",N8=""),"",SUM(U8,AB8))</f>
        <v/>
      </c>
      <c r="J8" s="345" t="str">
        <f t="shared" ref="J8:J71" si="2">IF(OR(E8="",N8=""),"",SUM(AJ8,AP8,AV8))</f>
        <v/>
      </c>
      <c r="K8" s="321">
        <f>IF(V8="",0,V8)+IF(AC8="",0,AC8)+IF(AJ8="",0,AJ8)+IF(AP8="",0,AP8)+IF(AV8="",0,AV8)</f>
        <v>0</v>
      </c>
      <c r="L8" s="321">
        <f>IF(W8="",0,W8)+IF(AD8="",0,AD8)+IF(AK8="",0,AK8)+IF(AQ8="",0,AQ8)+IF(AW8="",0,AW8)</f>
        <v>0</v>
      </c>
      <c r="M8" s="321">
        <f>IF(X8="",0,X8)+IF(AE8="",0,AE8)+IF(AL8="",0,AL8)+IF(AR8="",0,AR8)+IF(AX8="",0,AX8)</f>
        <v>0</v>
      </c>
      <c r="N8" s="321" t="str">
        <f>IF(E8="","",K8-E8)</f>
        <v/>
      </c>
      <c r="O8" s="321" t="str">
        <f>IF(F8="","",L8-F8)</f>
        <v/>
      </c>
      <c r="P8" s="321" t="str">
        <f>IF(G8="","",M8-G8)</f>
        <v/>
      </c>
      <c r="Q8" s="214" t="str">
        <f t="shared" ref="Q8:Q71" si="3">IF(N8="","",IF(N8&gt;0,"Achtung: N-Überhang!",""))</f>
        <v/>
      </c>
      <c r="R8" s="141"/>
      <c r="S8" s="211"/>
      <c r="T8" s="211" t="str">
        <f t="shared" ref="T8:T71" si="4">IF(D8="","",S8*D8)</f>
        <v/>
      </c>
      <c r="U8" s="153" t="str">
        <f t="shared" ref="U8:U71" si="5">IF(OR(E8="",R8="",R8="keine"),"",(VLOOKUP(R8,Dünger_Formen,3,FALSE))*S8)</f>
        <v/>
      </c>
      <c r="V8" s="153" t="str">
        <f>IF(OR(E8="",R8="",R8="keine"),"",(VLOOKUP(R8,Dünger_Formen,7,FALSE))*S8)</f>
        <v/>
      </c>
      <c r="W8" s="153" t="str">
        <f t="shared" ref="W8:W71" si="6">IF(OR(F8="",R8="",R8="keine"),"",(VLOOKUP(R8,Dünger_Formen,8,FALSE))*S8)</f>
        <v/>
      </c>
      <c r="X8" s="153" t="str">
        <f t="shared" ref="X8:X71" si="7">IF(OR(G8="",R8="",R8="keine"),"",(VLOOKUP(R8,Dünger_Formen,9,FALSE))*S8)</f>
        <v/>
      </c>
      <c r="Y8" s="141"/>
      <c r="Z8" s="211"/>
      <c r="AA8" s="212" t="str">
        <f t="shared" ref="AA8:AA71" si="8">IF(D8="","",Z8*D8)</f>
        <v/>
      </c>
      <c r="AB8" s="153" t="str">
        <f t="shared" ref="AB8:AB71" si="9">IF(OR(E8="",Y8="",Y8="keine"),"",(VLOOKUP(Y8,Dünger_Formen,3,FALSE))*Z8)</f>
        <v/>
      </c>
      <c r="AC8" s="153" t="str">
        <f t="shared" ref="AC8:AC71" si="10">IF(OR(E8="",Y8="",Y8="keine"),"",(VLOOKUP(Y8,Dünger_Formen,7,FALSE))*Z8)</f>
        <v/>
      </c>
      <c r="AD8" s="153" t="str">
        <f t="shared" ref="AD8:AD71" si="11">IF(OR(F8="",Y8="",Y8="keine"),"",(VLOOKUP(Y8,Dünger_Formen,8,FALSE))*Z8)</f>
        <v/>
      </c>
      <c r="AE8" s="153" t="str">
        <f t="shared" ref="AE8:AE71" si="12">IF(OR(G8="",Y8="",Y8="keine"),"",(VLOOKUP(Y8,Dünger_Formen,9,FALSE))*Z8)</f>
        <v/>
      </c>
      <c r="AF8" s="213" t="str">
        <f>IF(AND(Y8="",R8=""),"",IF(Y8="",0,IF(OR(Y8="Kompost",Y8="Bioabfallkompost",Y8="Grüngutkompost"),(AB8)*4%,(AB8)*10%))+IF(R8="",0,IF(OR(R8="Kompost",R8="Bioabfallkompost",R8="Grüngutkompost"),(U8)*4%,(U8)*10%)))</f>
        <v/>
      </c>
      <c r="AG8" s="141"/>
      <c r="AH8" s="211"/>
      <c r="AI8" s="346" t="str">
        <f t="shared" ref="AI8:AI71" si="13">IF(D8="","",AH8*$D8)</f>
        <v/>
      </c>
      <c r="AJ8" s="153" t="str">
        <f t="shared" ref="AJ8:AJ71" si="14">IF(OR(E8="",AG8="",AG8="keine"),"",ROUND((VLOOKUP(AG8,Dünger_Formen,3,FALSE))*AH8,0))</f>
        <v/>
      </c>
      <c r="AK8" s="153" t="str">
        <f t="shared" ref="AK8:AK71" si="15">IF(OR(F8="",AG8="",AG8="keine"),"",ROUND((VLOOKUP(AG8,Dünger_Formen,8,FALSE))*AH8,0))</f>
        <v/>
      </c>
      <c r="AL8" s="153" t="str">
        <f t="shared" ref="AL8:AL71" si="16">IF(OR(G8="",AG8="",AG8="keine"),"",ROUND((VLOOKUP(AG8,Dünger_Formen,9,FALSE))*AH8,0))</f>
        <v/>
      </c>
      <c r="AM8" s="141"/>
      <c r="AN8" s="211"/>
      <c r="AO8" s="346" t="str">
        <f t="shared" ref="AO8:AO71" si="17">IF(D8="","",AN8*$D8)</f>
        <v/>
      </c>
      <c r="AP8" s="153" t="str">
        <f t="shared" ref="AP8:AP71" si="18">IF(OR(E8="",AM8="",AM8="keine"),"",ROUND((VLOOKUP(AM8,Dünger_Formen,3,FALSE))*AN8,0))</f>
        <v/>
      </c>
      <c r="AQ8" s="153" t="str">
        <f t="shared" ref="AQ8:AQ71" si="19">IF(OR(F8="",AM8="",AM8="keine"),"",ROUND((VLOOKUP(AM8,Dünger_Formen,8,FALSE))*AN8,0))</f>
        <v/>
      </c>
      <c r="AR8" s="153" t="str">
        <f t="shared" ref="AR8:AR71" si="20">IF(OR(G8="",AM8="",AM8="keine"),"",ROUND((VLOOKUP(AM8,Dünger_Formen,9,FALSE))*AN8,0))</f>
        <v/>
      </c>
      <c r="AS8" s="141"/>
      <c r="AT8" s="211"/>
      <c r="AU8" s="346" t="str">
        <f t="shared" ref="AU8:AU71" si="21">IF(D8="","",AT8*$D8)</f>
        <v/>
      </c>
      <c r="AV8" s="153" t="str">
        <f t="shared" ref="AV8:AV71" si="22">IF(OR(E8="",AS8="",AS8="keine"),"",ROUND((VLOOKUP(AS8,Dünger_Formen,3,FALSE))*AT8,0))</f>
        <v/>
      </c>
      <c r="AW8" s="153" t="str">
        <f t="shared" ref="AW8:AW71" si="23">IF(OR(F8="",AS8="",AS8="keine"),"",ROUND((VLOOKUP(AS8,Dünger_Formen,8,FALSE))*AT8,0))</f>
        <v/>
      </c>
      <c r="AX8" s="153" t="str">
        <f t="shared" ref="AX8:AX71" si="24">IF(OR(G8="",AS8="",AS8="keine"),"",ROUND((VLOOKUP(AS8,Dünger_Formen,9,FALSE))*AT8,0))</f>
        <v/>
      </c>
    </row>
    <row r="9" spans="1:60" ht="29.45" customHeight="1" x14ac:dyDescent="0.25">
      <c r="A9" s="354">
        <f>'N-Bedarf AL'!A9</f>
        <v>2</v>
      </c>
      <c r="B9" s="354" t="str">
        <f>IF('N-Bedarf AL'!B9="","",'N-Bedarf AL'!B9)</f>
        <v/>
      </c>
      <c r="C9" s="305" t="str">
        <f>IF('N-Bedarf AL'!D9="","",'N-Bedarf AL'!D9)</f>
        <v/>
      </c>
      <c r="D9" s="32" t="str">
        <f>IF('N-Bedarf AL'!C9="","",'N-Bedarf AL'!C9)</f>
        <v/>
      </c>
      <c r="E9" s="32" t="str">
        <f>IF('N-Bedarf AL'!T9="","",'N-Bedarf AL'!T9)</f>
        <v/>
      </c>
      <c r="F9" s="32" t="str">
        <f>IF('P-Bedarf AL'!V11="","",'P-Bedarf AL'!V11)</f>
        <v/>
      </c>
      <c r="G9" s="32" t="str">
        <f>IF('P-Bedarf AL'!AB11="","",'P-Bedarf AL'!AB11)</f>
        <v/>
      </c>
      <c r="H9" s="345" t="str">
        <f t="shared" si="0"/>
        <v/>
      </c>
      <c r="I9" s="345" t="str">
        <f t="shared" si="1"/>
        <v/>
      </c>
      <c r="J9" s="345" t="str">
        <f t="shared" si="2"/>
        <v/>
      </c>
      <c r="K9" s="321">
        <f>IF(V9="",0,V9)+IF(AC9="",0,AC9)+IF(AJ9="",0,AJ9)+IF(AP9="",0,AP9)+IF(AV9="",0,AV9)</f>
        <v>0</v>
      </c>
      <c r="L9" s="321">
        <f t="shared" ref="L9:L72" si="25">IF(W9="",0,W9)+IF(AD9="",0,AD9)+IF(AK9="",0,AK9)+IF(AQ9="",0,AQ9)+IF(AW9="",0,AW9)</f>
        <v>0</v>
      </c>
      <c r="M9" s="321">
        <f t="shared" ref="M9:M72" si="26">IF(X9="",0,X9)+IF(AE9="",0,AE9)+IF(AL9="",0,AL9)+IF(AR9="",0,AR9)+IF(AX9="",0,AX9)</f>
        <v>0</v>
      </c>
      <c r="N9" s="321" t="str">
        <f t="shared" ref="N9:N71" si="27">IF(E9="","",K9-E9)</f>
        <v/>
      </c>
      <c r="O9" s="321" t="str">
        <f t="shared" ref="O9:O72" si="28">IF(F9="","",L9-F9)</f>
        <v/>
      </c>
      <c r="P9" s="321" t="str">
        <f t="shared" ref="P9:P72" si="29">IF(G9="","",M9-G9)</f>
        <v/>
      </c>
      <c r="Q9" s="214" t="str">
        <f t="shared" si="3"/>
        <v/>
      </c>
      <c r="R9" s="141"/>
      <c r="S9" s="211"/>
      <c r="T9" s="211" t="str">
        <f t="shared" si="4"/>
        <v/>
      </c>
      <c r="U9" s="153" t="str">
        <f t="shared" si="5"/>
        <v/>
      </c>
      <c r="V9" s="153" t="str">
        <f t="shared" ref="V9:V71" si="30">IF(OR(E9="",R9="",R9="keine"),"",(VLOOKUP(R9,Dünger_Formen,7,FALSE))*S9)</f>
        <v/>
      </c>
      <c r="W9" s="153" t="str">
        <f t="shared" si="6"/>
        <v/>
      </c>
      <c r="X9" s="153" t="str">
        <f t="shared" si="7"/>
        <v/>
      </c>
      <c r="Y9" s="141"/>
      <c r="Z9" s="211"/>
      <c r="AA9" s="212" t="str">
        <f t="shared" si="8"/>
        <v/>
      </c>
      <c r="AB9" s="153" t="str">
        <f t="shared" si="9"/>
        <v/>
      </c>
      <c r="AC9" s="153" t="str">
        <f t="shared" si="10"/>
        <v/>
      </c>
      <c r="AD9" s="153" t="str">
        <f t="shared" si="11"/>
        <v/>
      </c>
      <c r="AE9" s="153" t="str">
        <f t="shared" si="12"/>
        <v/>
      </c>
      <c r="AF9" s="213" t="str">
        <f>IF(AND(Y9="",R9=""),"",IF(Y9="",0,IF(OR(Y9="Kompost",Y9="Bioabfallkompost",Y9="Grüngutkompost"),(AB9)*4%,(AB9)*10%))+IF(R9="",0,IF(OR(R9="Kompost",R9="Bioabfallkompost",R9="Grüngutkompost"),(U9)*4%,(U9)*10%)))</f>
        <v/>
      </c>
      <c r="AG9" s="141"/>
      <c r="AH9" s="211"/>
      <c r="AI9" s="346" t="str">
        <f t="shared" si="13"/>
        <v/>
      </c>
      <c r="AJ9" s="153" t="str">
        <f t="shared" si="14"/>
        <v/>
      </c>
      <c r="AK9" s="153" t="str">
        <f t="shared" si="15"/>
        <v/>
      </c>
      <c r="AL9" s="153" t="str">
        <f t="shared" si="16"/>
        <v/>
      </c>
      <c r="AM9" s="141"/>
      <c r="AN9" s="211"/>
      <c r="AO9" s="346" t="str">
        <f t="shared" si="17"/>
        <v/>
      </c>
      <c r="AP9" s="153" t="str">
        <f t="shared" si="18"/>
        <v/>
      </c>
      <c r="AQ9" s="153" t="str">
        <f t="shared" si="19"/>
        <v/>
      </c>
      <c r="AR9" s="153" t="str">
        <f t="shared" si="20"/>
        <v/>
      </c>
      <c r="AS9" s="141"/>
      <c r="AT9" s="211"/>
      <c r="AU9" s="346" t="str">
        <f t="shared" si="21"/>
        <v/>
      </c>
      <c r="AV9" s="153" t="str">
        <f t="shared" si="22"/>
        <v/>
      </c>
      <c r="AW9" s="153" t="str">
        <f t="shared" si="23"/>
        <v/>
      </c>
      <c r="AX9" s="153" t="str">
        <f t="shared" si="24"/>
        <v/>
      </c>
    </row>
    <row r="10" spans="1:60" ht="29.45" customHeight="1" x14ac:dyDescent="0.25">
      <c r="A10" s="354" t="str">
        <f>'N-Bedarf AL'!A10</f>
        <v/>
      </c>
      <c r="B10" s="354" t="str">
        <f>IF('N-Bedarf AL'!B10="","",'N-Bedarf AL'!B10)</f>
        <v/>
      </c>
      <c r="C10" s="305" t="str">
        <f>IF('N-Bedarf AL'!D10="","",'N-Bedarf AL'!D10)</f>
        <v/>
      </c>
      <c r="D10" s="32" t="str">
        <f>IF('N-Bedarf AL'!C10="","",'N-Bedarf AL'!C10)</f>
        <v/>
      </c>
      <c r="E10" s="32" t="str">
        <f>IF('N-Bedarf AL'!T10="","",'N-Bedarf AL'!T10)</f>
        <v/>
      </c>
      <c r="F10" s="32" t="str">
        <f>IF('P-Bedarf AL'!V12="","",'P-Bedarf AL'!V12)</f>
        <v/>
      </c>
      <c r="G10" s="32" t="str">
        <f>IF('P-Bedarf AL'!AB12="","",'P-Bedarf AL'!AB12)</f>
        <v/>
      </c>
      <c r="H10" s="345" t="str">
        <f t="shared" si="0"/>
        <v/>
      </c>
      <c r="I10" s="345" t="str">
        <f t="shared" si="1"/>
        <v/>
      </c>
      <c r="J10" s="345" t="str">
        <f t="shared" si="2"/>
        <v/>
      </c>
      <c r="K10" s="321">
        <f t="shared" ref="K10:K73" si="31">IF(V10="",0,V10)+IF(AC10="",0,AC10)+IF(AJ10="",0,AJ10)+IF(AP10="",0,AP10)+IF(AV10="",0,AV10)</f>
        <v>0</v>
      </c>
      <c r="L10" s="321">
        <f t="shared" si="25"/>
        <v>0</v>
      </c>
      <c r="M10" s="321">
        <f t="shared" si="26"/>
        <v>0</v>
      </c>
      <c r="N10" s="321" t="str">
        <f t="shared" si="27"/>
        <v/>
      </c>
      <c r="O10" s="321" t="str">
        <f t="shared" si="28"/>
        <v/>
      </c>
      <c r="P10" s="321" t="str">
        <f t="shared" si="29"/>
        <v/>
      </c>
      <c r="Q10" s="214" t="str">
        <f t="shared" si="3"/>
        <v/>
      </c>
      <c r="R10" s="141"/>
      <c r="S10" s="211"/>
      <c r="T10" s="211" t="str">
        <f t="shared" si="4"/>
        <v/>
      </c>
      <c r="U10" s="153" t="str">
        <f t="shared" si="5"/>
        <v/>
      </c>
      <c r="V10" s="153" t="str">
        <f>IF(OR(E10="",R10="",R10="keine"),"",(VLOOKUP(R10,Dünger_Formen,7,FALSE))*S10)</f>
        <v/>
      </c>
      <c r="W10" s="153" t="str">
        <f>IF(OR(F10="",R10="",R10="keine"),"",(VLOOKUP(R10,Dünger_Formen,8,FALSE))*S10)</f>
        <v/>
      </c>
      <c r="X10" s="153" t="str">
        <f>IF(OR(G10="",R10="",R10="keine"),"",(VLOOKUP(R10,Dünger_Formen,9,FALSE))*S10)</f>
        <v/>
      </c>
      <c r="Y10" s="141"/>
      <c r="Z10" s="211"/>
      <c r="AA10" s="212" t="str">
        <f t="shared" si="8"/>
        <v/>
      </c>
      <c r="AB10" s="153" t="str">
        <f t="shared" si="9"/>
        <v/>
      </c>
      <c r="AC10" s="153" t="str">
        <f t="shared" si="10"/>
        <v/>
      </c>
      <c r="AD10" s="153" t="str">
        <f t="shared" si="11"/>
        <v/>
      </c>
      <c r="AE10" s="153" t="str">
        <f t="shared" si="12"/>
        <v/>
      </c>
      <c r="AF10" s="213" t="str">
        <f t="shared" ref="AF10:AF73" si="32">IF(AND(Y10="",R10=""),"",IF(Y10="",0,IF(OR(Y10="Kompost",Y10="Bioabfallkompost",Y10="Grüngutkompost"),(AB10)*4%,(AB10)*10%))+IF(R10="",0,IF(OR(R10="Kompost",R10="Bioabfallkompost",R10="Grüngutkompost"),(U10)*4%,(U10)*10%)))</f>
        <v/>
      </c>
      <c r="AG10" s="141"/>
      <c r="AH10" s="211"/>
      <c r="AI10" s="346" t="str">
        <f t="shared" si="13"/>
        <v/>
      </c>
      <c r="AJ10" s="153" t="str">
        <f t="shared" si="14"/>
        <v/>
      </c>
      <c r="AK10" s="153" t="str">
        <f t="shared" si="15"/>
        <v/>
      </c>
      <c r="AL10" s="153" t="str">
        <f t="shared" si="16"/>
        <v/>
      </c>
      <c r="AM10" s="141"/>
      <c r="AN10" s="211"/>
      <c r="AO10" s="346" t="str">
        <f t="shared" si="17"/>
        <v/>
      </c>
      <c r="AP10" s="153" t="str">
        <f t="shared" si="18"/>
        <v/>
      </c>
      <c r="AQ10" s="153" t="str">
        <f t="shared" si="19"/>
        <v/>
      </c>
      <c r="AR10" s="153" t="str">
        <f t="shared" si="20"/>
        <v/>
      </c>
      <c r="AS10" s="141"/>
      <c r="AT10" s="211"/>
      <c r="AU10" s="346" t="str">
        <f t="shared" si="21"/>
        <v/>
      </c>
      <c r="AV10" s="153" t="str">
        <f t="shared" si="22"/>
        <v/>
      </c>
      <c r="AW10" s="153" t="str">
        <f t="shared" si="23"/>
        <v/>
      </c>
      <c r="AX10" s="153" t="str">
        <f t="shared" si="24"/>
        <v/>
      </c>
    </row>
    <row r="11" spans="1:60" ht="29.45" customHeight="1" x14ac:dyDescent="0.25">
      <c r="A11" s="354" t="str">
        <f>'N-Bedarf AL'!A11</f>
        <v/>
      </c>
      <c r="B11" s="354" t="str">
        <f>IF('N-Bedarf AL'!B11="","",'N-Bedarf AL'!B11)</f>
        <v/>
      </c>
      <c r="C11" s="305" t="str">
        <f>IF('N-Bedarf AL'!D11="","",'N-Bedarf AL'!D11)</f>
        <v/>
      </c>
      <c r="D11" s="32" t="str">
        <f>IF('N-Bedarf AL'!C11="","",'N-Bedarf AL'!C11)</f>
        <v/>
      </c>
      <c r="E11" s="32" t="str">
        <f>IF('N-Bedarf AL'!T11="","",'N-Bedarf AL'!T11)</f>
        <v/>
      </c>
      <c r="F11" s="32" t="str">
        <f>IF('P-Bedarf AL'!V13="","",'P-Bedarf AL'!V13)</f>
        <v/>
      </c>
      <c r="G11" s="32" t="str">
        <f>IF('P-Bedarf AL'!AB13="","",'P-Bedarf AL'!AB13)</f>
        <v/>
      </c>
      <c r="H11" s="345" t="str">
        <f t="shared" si="0"/>
        <v/>
      </c>
      <c r="I11" s="345" t="str">
        <f t="shared" si="1"/>
        <v/>
      </c>
      <c r="J11" s="345" t="str">
        <f t="shared" si="2"/>
        <v/>
      </c>
      <c r="K11" s="321">
        <f t="shared" si="31"/>
        <v>0</v>
      </c>
      <c r="L11" s="321">
        <f t="shared" si="25"/>
        <v>0</v>
      </c>
      <c r="M11" s="321">
        <f t="shared" si="26"/>
        <v>0</v>
      </c>
      <c r="N11" s="321" t="str">
        <f t="shared" si="27"/>
        <v/>
      </c>
      <c r="O11" s="321" t="str">
        <f t="shared" si="28"/>
        <v/>
      </c>
      <c r="P11" s="321" t="str">
        <f t="shared" si="29"/>
        <v/>
      </c>
      <c r="Q11" s="214" t="str">
        <f t="shared" si="3"/>
        <v/>
      </c>
      <c r="R11" s="141"/>
      <c r="S11" s="211"/>
      <c r="T11" s="211" t="str">
        <f t="shared" si="4"/>
        <v/>
      </c>
      <c r="U11" s="153" t="str">
        <f t="shared" si="5"/>
        <v/>
      </c>
      <c r="V11" s="153" t="str">
        <f t="shared" si="30"/>
        <v/>
      </c>
      <c r="W11" s="153" t="str">
        <f t="shared" si="6"/>
        <v/>
      </c>
      <c r="X11" s="153" t="str">
        <f t="shared" si="7"/>
        <v/>
      </c>
      <c r="Y11" s="141"/>
      <c r="Z11" s="211"/>
      <c r="AA11" s="212" t="str">
        <f t="shared" si="8"/>
        <v/>
      </c>
      <c r="AB11" s="153" t="str">
        <f t="shared" si="9"/>
        <v/>
      </c>
      <c r="AC11" s="153" t="str">
        <f t="shared" si="10"/>
        <v/>
      </c>
      <c r="AD11" s="153" t="str">
        <f t="shared" si="11"/>
        <v/>
      </c>
      <c r="AE11" s="153" t="str">
        <f t="shared" si="12"/>
        <v/>
      </c>
      <c r="AF11" s="213" t="str">
        <f t="shared" si="32"/>
        <v/>
      </c>
      <c r="AG11" s="141"/>
      <c r="AH11" s="211"/>
      <c r="AI11" s="346" t="str">
        <f t="shared" si="13"/>
        <v/>
      </c>
      <c r="AJ11" s="153" t="str">
        <f t="shared" si="14"/>
        <v/>
      </c>
      <c r="AK11" s="153" t="str">
        <f t="shared" si="15"/>
        <v/>
      </c>
      <c r="AL11" s="153" t="str">
        <f t="shared" si="16"/>
        <v/>
      </c>
      <c r="AM11" s="141"/>
      <c r="AN11" s="211"/>
      <c r="AO11" s="346" t="str">
        <f t="shared" si="17"/>
        <v/>
      </c>
      <c r="AP11" s="153" t="str">
        <f t="shared" si="18"/>
        <v/>
      </c>
      <c r="AQ11" s="153" t="str">
        <f t="shared" si="19"/>
        <v/>
      </c>
      <c r="AR11" s="153" t="str">
        <f t="shared" si="20"/>
        <v/>
      </c>
      <c r="AS11" s="141"/>
      <c r="AT11" s="211"/>
      <c r="AU11" s="346" t="str">
        <f t="shared" si="21"/>
        <v/>
      </c>
      <c r="AV11" s="153" t="str">
        <f t="shared" si="22"/>
        <v/>
      </c>
      <c r="AW11" s="153" t="str">
        <f t="shared" si="23"/>
        <v/>
      </c>
      <c r="AX11" s="153" t="str">
        <f t="shared" si="24"/>
        <v/>
      </c>
    </row>
    <row r="12" spans="1:60" ht="29.45" customHeight="1" x14ac:dyDescent="0.25">
      <c r="A12" s="354" t="str">
        <f>'N-Bedarf AL'!A12</f>
        <v/>
      </c>
      <c r="B12" s="354" t="str">
        <f>IF('N-Bedarf AL'!B12="","",'N-Bedarf AL'!B12)</f>
        <v/>
      </c>
      <c r="C12" s="305" t="str">
        <f>IF('N-Bedarf AL'!D12="","",'N-Bedarf AL'!D12)</f>
        <v/>
      </c>
      <c r="D12" s="32" t="str">
        <f>IF('N-Bedarf AL'!C12="","",'N-Bedarf AL'!C12)</f>
        <v/>
      </c>
      <c r="E12" s="32" t="str">
        <f>IF('N-Bedarf AL'!T12="","",'N-Bedarf AL'!T12)</f>
        <v/>
      </c>
      <c r="F12" s="32" t="str">
        <f>IF('P-Bedarf AL'!V14="","",'P-Bedarf AL'!V14)</f>
        <v/>
      </c>
      <c r="G12" s="32" t="str">
        <f>IF('P-Bedarf AL'!AB14="","",'P-Bedarf AL'!AB14)</f>
        <v/>
      </c>
      <c r="H12" s="345" t="str">
        <f t="shared" si="0"/>
        <v/>
      </c>
      <c r="I12" s="345" t="str">
        <f t="shared" si="1"/>
        <v/>
      </c>
      <c r="J12" s="345" t="str">
        <f t="shared" si="2"/>
        <v/>
      </c>
      <c r="K12" s="321">
        <f t="shared" si="31"/>
        <v>0</v>
      </c>
      <c r="L12" s="321">
        <f t="shared" si="25"/>
        <v>0</v>
      </c>
      <c r="M12" s="321">
        <f t="shared" si="26"/>
        <v>0</v>
      </c>
      <c r="N12" s="321" t="str">
        <f t="shared" si="27"/>
        <v/>
      </c>
      <c r="O12" s="321" t="str">
        <f t="shared" si="28"/>
        <v/>
      </c>
      <c r="P12" s="321" t="str">
        <f t="shared" si="29"/>
        <v/>
      </c>
      <c r="Q12" s="214" t="str">
        <f t="shared" si="3"/>
        <v/>
      </c>
      <c r="R12" s="141"/>
      <c r="S12" s="211"/>
      <c r="T12" s="211" t="str">
        <f t="shared" si="4"/>
        <v/>
      </c>
      <c r="U12" s="153" t="str">
        <f t="shared" si="5"/>
        <v/>
      </c>
      <c r="V12" s="153" t="str">
        <f t="shared" si="30"/>
        <v/>
      </c>
      <c r="W12" s="153" t="str">
        <f t="shared" si="6"/>
        <v/>
      </c>
      <c r="X12" s="153" t="str">
        <f t="shared" si="7"/>
        <v/>
      </c>
      <c r="Y12" s="141"/>
      <c r="Z12" s="211"/>
      <c r="AA12" s="212" t="str">
        <f t="shared" si="8"/>
        <v/>
      </c>
      <c r="AB12" s="153" t="str">
        <f t="shared" si="9"/>
        <v/>
      </c>
      <c r="AC12" s="153" t="str">
        <f t="shared" si="10"/>
        <v/>
      </c>
      <c r="AD12" s="153" t="str">
        <f t="shared" si="11"/>
        <v/>
      </c>
      <c r="AE12" s="153" t="str">
        <f t="shared" si="12"/>
        <v/>
      </c>
      <c r="AF12" s="213" t="str">
        <f t="shared" si="32"/>
        <v/>
      </c>
      <c r="AG12" s="141"/>
      <c r="AH12" s="211"/>
      <c r="AI12" s="346" t="str">
        <f t="shared" si="13"/>
        <v/>
      </c>
      <c r="AJ12" s="153" t="str">
        <f t="shared" si="14"/>
        <v/>
      </c>
      <c r="AK12" s="153" t="str">
        <f t="shared" si="15"/>
        <v/>
      </c>
      <c r="AL12" s="153" t="str">
        <f t="shared" si="16"/>
        <v/>
      </c>
      <c r="AM12" s="141"/>
      <c r="AN12" s="211"/>
      <c r="AO12" s="346" t="str">
        <f t="shared" si="17"/>
        <v/>
      </c>
      <c r="AP12" s="153" t="str">
        <f t="shared" si="18"/>
        <v/>
      </c>
      <c r="AQ12" s="153" t="str">
        <f t="shared" si="19"/>
        <v/>
      </c>
      <c r="AR12" s="153" t="str">
        <f t="shared" si="20"/>
        <v/>
      </c>
      <c r="AS12" s="141"/>
      <c r="AT12" s="211"/>
      <c r="AU12" s="346" t="str">
        <f t="shared" si="21"/>
        <v/>
      </c>
      <c r="AV12" s="153" t="str">
        <f t="shared" si="22"/>
        <v/>
      </c>
      <c r="AW12" s="153" t="str">
        <f t="shared" si="23"/>
        <v/>
      </c>
      <c r="AX12" s="153" t="str">
        <f t="shared" si="24"/>
        <v/>
      </c>
    </row>
    <row r="13" spans="1:60" ht="29.45" customHeight="1" x14ac:dyDescent="0.25">
      <c r="A13" s="354" t="str">
        <f>'N-Bedarf AL'!A13</f>
        <v/>
      </c>
      <c r="B13" s="354" t="str">
        <f>IF('N-Bedarf AL'!B13="","",'N-Bedarf AL'!B13)</f>
        <v/>
      </c>
      <c r="C13" s="305" t="str">
        <f>IF('N-Bedarf AL'!D13="","",'N-Bedarf AL'!D13)</f>
        <v/>
      </c>
      <c r="D13" s="32" t="str">
        <f>IF('N-Bedarf AL'!C13="","",'N-Bedarf AL'!C13)</f>
        <v/>
      </c>
      <c r="E13" s="32" t="str">
        <f>IF('N-Bedarf AL'!T13="","",'N-Bedarf AL'!T13)</f>
        <v/>
      </c>
      <c r="F13" s="32" t="str">
        <f>IF('P-Bedarf AL'!V15="","",'P-Bedarf AL'!V15)</f>
        <v/>
      </c>
      <c r="G13" s="32" t="str">
        <f>IF('P-Bedarf AL'!AB15="","",'P-Bedarf AL'!AB15)</f>
        <v/>
      </c>
      <c r="H13" s="345" t="str">
        <f t="shared" si="0"/>
        <v/>
      </c>
      <c r="I13" s="345" t="str">
        <f t="shared" si="1"/>
        <v/>
      </c>
      <c r="J13" s="345" t="str">
        <f t="shared" si="2"/>
        <v/>
      </c>
      <c r="K13" s="321">
        <f t="shared" si="31"/>
        <v>0</v>
      </c>
      <c r="L13" s="321">
        <f t="shared" si="25"/>
        <v>0</v>
      </c>
      <c r="M13" s="321">
        <f t="shared" si="26"/>
        <v>0</v>
      </c>
      <c r="N13" s="321" t="str">
        <f t="shared" si="27"/>
        <v/>
      </c>
      <c r="O13" s="321" t="str">
        <f t="shared" si="28"/>
        <v/>
      </c>
      <c r="P13" s="321" t="str">
        <f t="shared" si="29"/>
        <v/>
      </c>
      <c r="Q13" s="214" t="str">
        <f t="shared" si="3"/>
        <v/>
      </c>
      <c r="R13" s="141"/>
      <c r="S13" s="211"/>
      <c r="T13" s="211" t="str">
        <f t="shared" si="4"/>
        <v/>
      </c>
      <c r="U13" s="153" t="str">
        <f t="shared" si="5"/>
        <v/>
      </c>
      <c r="V13" s="153" t="str">
        <f t="shared" si="30"/>
        <v/>
      </c>
      <c r="W13" s="153" t="str">
        <f t="shared" si="6"/>
        <v/>
      </c>
      <c r="X13" s="153" t="str">
        <f t="shared" si="7"/>
        <v/>
      </c>
      <c r="Y13" s="141"/>
      <c r="Z13" s="211"/>
      <c r="AA13" s="212" t="str">
        <f t="shared" si="8"/>
        <v/>
      </c>
      <c r="AB13" s="153" t="str">
        <f t="shared" si="9"/>
        <v/>
      </c>
      <c r="AC13" s="153" t="str">
        <f t="shared" si="10"/>
        <v/>
      </c>
      <c r="AD13" s="153" t="str">
        <f t="shared" si="11"/>
        <v/>
      </c>
      <c r="AE13" s="153" t="str">
        <f t="shared" si="12"/>
        <v/>
      </c>
      <c r="AF13" s="213" t="str">
        <f t="shared" si="32"/>
        <v/>
      </c>
      <c r="AG13" s="141"/>
      <c r="AH13" s="211"/>
      <c r="AI13" s="346" t="str">
        <f t="shared" si="13"/>
        <v/>
      </c>
      <c r="AJ13" s="153" t="str">
        <f t="shared" si="14"/>
        <v/>
      </c>
      <c r="AK13" s="153" t="str">
        <f t="shared" si="15"/>
        <v/>
      </c>
      <c r="AL13" s="153" t="str">
        <f t="shared" si="16"/>
        <v/>
      </c>
      <c r="AM13" s="141"/>
      <c r="AN13" s="211"/>
      <c r="AO13" s="346" t="str">
        <f t="shared" si="17"/>
        <v/>
      </c>
      <c r="AP13" s="153" t="str">
        <f t="shared" si="18"/>
        <v/>
      </c>
      <c r="AQ13" s="153" t="str">
        <f t="shared" si="19"/>
        <v/>
      </c>
      <c r="AR13" s="153" t="str">
        <f t="shared" si="20"/>
        <v/>
      </c>
      <c r="AS13" s="141"/>
      <c r="AT13" s="211"/>
      <c r="AU13" s="346" t="str">
        <f t="shared" si="21"/>
        <v/>
      </c>
      <c r="AV13" s="153" t="str">
        <f t="shared" si="22"/>
        <v/>
      </c>
      <c r="AW13" s="153" t="str">
        <f t="shared" si="23"/>
        <v/>
      </c>
      <c r="AX13" s="153" t="str">
        <f t="shared" si="24"/>
        <v/>
      </c>
    </row>
    <row r="14" spans="1:60" ht="29.45" customHeight="1" x14ac:dyDescent="0.25">
      <c r="A14" s="354" t="str">
        <f>'N-Bedarf AL'!A14</f>
        <v/>
      </c>
      <c r="B14" s="354" t="str">
        <f>IF('N-Bedarf AL'!B14="","",'N-Bedarf AL'!B14)</f>
        <v/>
      </c>
      <c r="C14" s="305" t="str">
        <f>IF('N-Bedarf AL'!D14="","",'N-Bedarf AL'!D14)</f>
        <v/>
      </c>
      <c r="D14" s="32" t="str">
        <f>IF('N-Bedarf AL'!C14="","",'N-Bedarf AL'!C14)</f>
        <v/>
      </c>
      <c r="E14" s="32" t="str">
        <f>IF('N-Bedarf AL'!T14="","",'N-Bedarf AL'!T14)</f>
        <v/>
      </c>
      <c r="F14" s="32" t="str">
        <f>IF('P-Bedarf AL'!V16="","",'P-Bedarf AL'!V16)</f>
        <v/>
      </c>
      <c r="G14" s="32" t="str">
        <f>IF('P-Bedarf AL'!AB16="","",'P-Bedarf AL'!AB16)</f>
        <v/>
      </c>
      <c r="H14" s="345" t="str">
        <f t="shared" si="0"/>
        <v/>
      </c>
      <c r="I14" s="345" t="str">
        <f t="shared" si="1"/>
        <v/>
      </c>
      <c r="J14" s="345" t="str">
        <f t="shared" si="2"/>
        <v/>
      </c>
      <c r="K14" s="321">
        <f t="shared" si="31"/>
        <v>0</v>
      </c>
      <c r="L14" s="321">
        <f t="shared" si="25"/>
        <v>0</v>
      </c>
      <c r="M14" s="321">
        <f t="shared" si="26"/>
        <v>0</v>
      </c>
      <c r="N14" s="321" t="str">
        <f t="shared" si="27"/>
        <v/>
      </c>
      <c r="O14" s="321" t="str">
        <f t="shared" si="28"/>
        <v/>
      </c>
      <c r="P14" s="321" t="str">
        <f t="shared" si="29"/>
        <v/>
      </c>
      <c r="Q14" s="214" t="str">
        <f t="shared" si="3"/>
        <v/>
      </c>
      <c r="R14" s="141"/>
      <c r="S14" s="211"/>
      <c r="T14" s="211" t="str">
        <f t="shared" si="4"/>
        <v/>
      </c>
      <c r="U14" s="153" t="str">
        <f t="shared" si="5"/>
        <v/>
      </c>
      <c r="V14" s="153" t="str">
        <f t="shared" si="30"/>
        <v/>
      </c>
      <c r="W14" s="153" t="str">
        <f t="shared" si="6"/>
        <v/>
      </c>
      <c r="X14" s="153" t="str">
        <f t="shared" si="7"/>
        <v/>
      </c>
      <c r="Y14" s="141"/>
      <c r="Z14" s="211"/>
      <c r="AA14" s="212" t="str">
        <f t="shared" si="8"/>
        <v/>
      </c>
      <c r="AB14" s="153" t="str">
        <f t="shared" si="9"/>
        <v/>
      </c>
      <c r="AC14" s="153" t="str">
        <f t="shared" si="10"/>
        <v/>
      </c>
      <c r="AD14" s="153" t="str">
        <f t="shared" si="11"/>
        <v/>
      </c>
      <c r="AE14" s="153" t="str">
        <f t="shared" si="12"/>
        <v/>
      </c>
      <c r="AF14" s="213" t="str">
        <f t="shared" si="32"/>
        <v/>
      </c>
      <c r="AG14" s="141"/>
      <c r="AH14" s="211"/>
      <c r="AI14" s="346" t="str">
        <f t="shared" si="13"/>
        <v/>
      </c>
      <c r="AJ14" s="153" t="str">
        <f t="shared" si="14"/>
        <v/>
      </c>
      <c r="AK14" s="153" t="str">
        <f t="shared" si="15"/>
        <v/>
      </c>
      <c r="AL14" s="153" t="str">
        <f t="shared" si="16"/>
        <v/>
      </c>
      <c r="AM14" s="141"/>
      <c r="AN14" s="211"/>
      <c r="AO14" s="346" t="str">
        <f t="shared" si="17"/>
        <v/>
      </c>
      <c r="AP14" s="153" t="str">
        <f t="shared" si="18"/>
        <v/>
      </c>
      <c r="AQ14" s="153" t="str">
        <f t="shared" si="19"/>
        <v/>
      </c>
      <c r="AR14" s="153" t="str">
        <f t="shared" si="20"/>
        <v/>
      </c>
      <c r="AS14" s="141"/>
      <c r="AT14" s="211"/>
      <c r="AU14" s="346" t="str">
        <f t="shared" si="21"/>
        <v/>
      </c>
      <c r="AV14" s="153" t="str">
        <f t="shared" si="22"/>
        <v/>
      </c>
      <c r="AW14" s="153" t="str">
        <f t="shared" si="23"/>
        <v/>
      </c>
      <c r="AX14" s="153" t="str">
        <f t="shared" si="24"/>
        <v/>
      </c>
    </row>
    <row r="15" spans="1:60" ht="29.45" customHeight="1" x14ac:dyDescent="0.25">
      <c r="A15" s="354" t="str">
        <f>'N-Bedarf AL'!A15</f>
        <v/>
      </c>
      <c r="B15" s="354" t="str">
        <f>IF('N-Bedarf AL'!B15="","",'N-Bedarf AL'!B15)</f>
        <v/>
      </c>
      <c r="C15" s="305" t="str">
        <f>IF('N-Bedarf AL'!D15="","",'N-Bedarf AL'!D15)</f>
        <v/>
      </c>
      <c r="D15" s="32" t="str">
        <f>IF('N-Bedarf AL'!C15="","",'N-Bedarf AL'!C15)</f>
        <v/>
      </c>
      <c r="E15" s="32" t="str">
        <f>IF('N-Bedarf AL'!T15="","",'N-Bedarf AL'!T15)</f>
        <v/>
      </c>
      <c r="F15" s="32" t="str">
        <f>IF('P-Bedarf AL'!V17="","",'P-Bedarf AL'!V17)</f>
        <v/>
      </c>
      <c r="G15" s="32" t="str">
        <f>IF('P-Bedarf AL'!AB17="","",'P-Bedarf AL'!AB17)</f>
        <v/>
      </c>
      <c r="H15" s="345" t="str">
        <f t="shared" si="0"/>
        <v/>
      </c>
      <c r="I15" s="345" t="str">
        <f t="shared" si="1"/>
        <v/>
      </c>
      <c r="J15" s="345" t="str">
        <f t="shared" si="2"/>
        <v/>
      </c>
      <c r="K15" s="321">
        <f t="shared" si="31"/>
        <v>0</v>
      </c>
      <c r="L15" s="321">
        <f t="shared" si="25"/>
        <v>0</v>
      </c>
      <c r="M15" s="321">
        <f t="shared" si="26"/>
        <v>0</v>
      </c>
      <c r="N15" s="321" t="str">
        <f t="shared" si="27"/>
        <v/>
      </c>
      <c r="O15" s="321" t="str">
        <f t="shared" si="28"/>
        <v/>
      </c>
      <c r="P15" s="321" t="str">
        <f t="shared" si="29"/>
        <v/>
      </c>
      <c r="Q15" s="214" t="str">
        <f t="shared" si="3"/>
        <v/>
      </c>
      <c r="R15" s="141"/>
      <c r="S15" s="211"/>
      <c r="T15" s="211" t="str">
        <f t="shared" si="4"/>
        <v/>
      </c>
      <c r="U15" s="153" t="str">
        <f t="shared" si="5"/>
        <v/>
      </c>
      <c r="V15" s="153" t="str">
        <f t="shared" si="30"/>
        <v/>
      </c>
      <c r="W15" s="153" t="str">
        <f t="shared" si="6"/>
        <v/>
      </c>
      <c r="X15" s="153" t="str">
        <f t="shared" si="7"/>
        <v/>
      </c>
      <c r="Y15" s="141"/>
      <c r="Z15" s="211"/>
      <c r="AA15" s="212" t="str">
        <f t="shared" si="8"/>
        <v/>
      </c>
      <c r="AB15" s="153" t="str">
        <f t="shared" si="9"/>
        <v/>
      </c>
      <c r="AC15" s="153" t="str">
        <f t="shared" si="10"/>
        <v/>
      </c>
      <c r="AD15" s="153" t="str">
        <f t="shared" si="11"/>
        <v/>
      </c>
      <c r="AE15" s="153" t="str">
        <f t="shared" si="12"/>
        <v/>
      </c>
      <c r="AF15" s="213" t="str">
        <f t="shared" si="32"/>
        <v/>
      </c>
      <c r="AG15" s="141"/>
      <c r="AH15" s="211"/>
      <c r="AI15" s="346" t="str">
        <f t="shared" si="13"/>
        <v/>
      </c>
      <c r="AJ15" s="153" t="str">
        <f t="shared" si="14"/>
        <v/>
      </c>
      <c r="AK15" s="153" t="str">
        <f t="shared" si="15"/>
        <v/>
      </c>
      <c r="AL15" s="153" t="str">
        <f t="shared" si="16"/>
        <v/>
      </c>
      <c r="AM15" s="141"/>
      <c r="AN15" s="211"/>
      <c r="AO15" s="346" t="str">
        <f t="shared" si="17"/>
        <v/>
      </c>
      <c r="AP15" s="153" t="str">
        <f t="shared" si="18"/>
        <v/>
      </c>
      <c r="AQ15" s="153" t="str">
        <f t="shared" si="19"/>
        <v/>
      </c>
      <c r="AR15" s="153" t="str">
        <f t="shared" si="20"/>
        <v/>
      </c>
      <c r="AS15" s="141"/>
      <c r="AT15" s="211"/>
      <c r="AU15" s="346" t="str">
        <f t="shared" si="21"/>
        <v/>
      </c>
      <c r="AV15" s="153" t="str">
        <f t="shared" si="22"/>
        <v/>
      </c>
      <c r="AW15" s="153" t="str">
        <f t="shared" si="23"/>
        <v/>
      </c>
      <c r="AX15" s="153" t="str">
        <f t="shared" si="24"/>
        <v/>
      </c>
    </row>
    <row r="16" spans="1:60" ht="29.45" customHeight="1" x14ac:dyDescent="0.25">
      <c r="A16" s="354" t="str">
        <f>'N-Bedarf AL'!A16</f>
        <v/>
      </c>
      <c r="B16" s="354" t="str">
        <f>IF('N-Bedarf AL'!B16="","",'N-Bedarf AL'!B16)</f>
        <v/>
      </c>
      <c r="C16" s="305" t="str">
        <f>IF('N-Bedarf AL'!D16="","",'N-Bedarf AL'!D16)</f>
        <v/>
      </c>
      <c r="D16" s="32" t="str">
        <f>IF('N-Bedarf AL'!C16="","",'N-Bedarf AL'!C16)</f>
        <v/>
      </c>
      <c r="E16" s="32" t="str">
        <f>IF('N-Bedarf AL'!T16="","",'N-Bedarf AL'!T16)</f>
        <v/>
      </c>
      <c r="F16" s="32" t="str">
        <f>IF('P-Bedarf AL'!V18="","",'P-Bedarf AL'!V18)</f>
        <v/>
      </c>
      <c r="G16" s="32" t="str">
        <f>IF('P-Bedarf AL'!AB18="","",'P-Bedarf AL'!AB18)</f>
        <v/>
      </c>
      <c r="H16" s="345" t="str">
        <f t="shared" si="0"/>
        <v/>
      </c>
      <c r="I16" s="345" t="str">
        <f t="shared" si="1"/>
        <v/>
      </c>
      <c r="J16" s="345" t="str">
        <f t="shared" si="2"/>
        <v/>
      </c>
      <c r="K16" s="321">
        <f t="shared" si="31"/>
        <v>0</v>
      </c>
      <c r="L16" s="321">
        <f t="shared" si="25"/>
        <v>0</v>
      </c>
      <c r="M16" s="321">
        <f t="shared" si="26"/>
        <v>0</v>
      </c>
      <c r="N16" s="321" t="str">
        <f t="shared" si="27"/>
        <v/>
      </c>
      <c r="O16" s="321" t="str">
        <f t="shared" si="28"/>
        <v/>
      </c>
      <c r="P16" s="321" t="str">
        <f t="shared" si="29"/>
        <v/>
      </c>
      <c r="Q16" s="214" t="str">
        <f t="shared" si="3"/>
        <v/>
      </c>
      <c r="R16" s="141"/>
      <c r="S16" s="211"/>
      <c r="T16" s="211" t="str">
        <f t="shared" si="4"/>
        <v/>
      </c>
      <c r="U16" s="153" t="str">
        <f t="shared" si="5"/>
        <v/>
      </c>
      <c r="V16" s="153" t="str">
        <f t="shared" si="30"/>
        <v/>
      </c>
      <c r="W16" s="153" t="str">
        <f t="shared" si="6"/>
        <v/>
      </c>
      <c r="X16" s="153" t="str">
        <f t="shared" si="7"/>
        <v/>
      </c>
      <c r="Y16" s="141"/>
      <c r="Z16" s="211"/>
      <c r="AA16" s="212" t="str">
        <f t="shared" si="8"/>
        <v/>
      </c>
      <c r="AB16" s="153" t="str">
        <f t="shared" si="9"/>
        <v/>
      </c>
      <c r="AC16" s="153" t="str">
        <f t="shared" si="10"/>
        <v/>
      </c>
      <c r="AD16" s="153" t="str">
        <f t="shared" si="11"/>
        <v/>
      </c>
      <c r="AE16" s="153" t="str">
        <f t="shared" si="12"/>
        <v/>
      </c>
      <c r="AF16" s="213" t="str">
        <f t="shared" si="32"/>
        <v/>
      </c>
      <c r="AG16" s="141"/>
      <c r="AH16" s="211"/>
      <c r="AI16" s="346" t="str">
        <f t="shared" si="13"/>
        <v/>
      </c>
      <c r="AJ16" s="153" t="str">
        <f t="shared" si="14"/>
        <v/>
      </c>
      <c r="AK16" s="153" t="str">
        <f t="shared" si="15"/>
        <v/>
      </c>
      <c r="AL16" s="153" t="str">
        <f t="shared" si="16"/>
        <v/>
      </c>
      <c r="AM16" s="141"/>
      <c r="AN16" s="211"/>
      <c r="AO16" s="346" t="str">
        <f t="shared" si="17"/>
        <v/>
      </c>
      <c r="AP16" s="153" t="str">
        <f t="shared" si="18"/>
        <v/>
      </c>
      <c r="AQ16" s="153" t="str">
        <f t="shared" si="19"/>
        <v/>
      </c>
      <c r="AR16" s="153" t="str">
        <f t="shared" si="20"/>
        <v/>
      </c>
      <c r="AS16" s="141"/>
      <c r="AT16" s="211"/>
      <c r="AU16" s="346" t="str">
        <f t="shared" si="21"/>
        <v/>
      </c>
      <c r="AV16" s="153" t="str">
        <f t="shared" si="22"/>
        <v/>
      </c>
      <c r="AW16" s="153" t="str">
        <f t="shared" si="23"/>
        <v/>
      </c>
      <c r="AX16" s="153" t="str">
        <f t="shared" si="24"/>
        <v/>
      </c>
    </row>
    <row r="17" spans="1:50" ht="29.45" customHeight="1" x14ac:dyDescent="0.25">
      <c r="A17" s="354" t="str">
        <f>'N-Bedarf AL'!A17</f>
        <v/>
      </c>
      <c r="B17" s="354" t="str">
        <f>IF('N-Bedarf AL'!B17="","",'N-Bedarf AL'!B17)</f>
        <v/>
      </c>
      <c r="C17" s="305" t="str">
        <f>IF('N-Bedarf AL'!D17="","",'N-Bedarf AL'!D17)</f>
        <v/>
      </c>
      <c r="D17" s="32" t="str">
        <f>IF('N-Bedarf AL'!C17="","",'N-Bedarf AL'!C17)</f>
        <v/>
      </c>
      <c r="E17" s="32" t="str">
        <f>IF('N-Bedarf AL'!T17="","",'N-Bedarf AL'!T17)</f>
        <v/>
      </c>
      <c r="F17" s="32" t="str">
        <f>IF('P-Bedarf AL'!V19="","",'P-Bedarf AL'!V19)</f>
        <v/>
      </c>
      <c r="G17" s="32" t="str">
        <f>IF('P-Bedarf AL'!AB19="","",'P-Bedarf AL'!AB19)</f>
        <v/>
      </c>
      <c r="H17" s="345" t="str">
        <f t="shared" si="0"/>
        <v/>
      </c>
      <c r="I17" s="345" t="str">
        <f t="shared" si="1"/>
        <v/>
      </c>
      <c r="J17" s="345" t="str">
        <f t="shared" si="2"/>
        <v/>
      </c>
      <c r="K17" s="321">
        <f t="shared" si="31"/>
        <v>0</v>
      </c>
      <c r="L17" s="321">
        <f t="shared" si="25"/>
        <v>0</v>
      </c>
      <c r="M17" s="321">
        <f t="shared" si="26"/>
        <v>0</v>
      </c>
      <c r="N17" s="321" t="str">
        <f t="shared" si="27"/>
        <v/>
      </c>
      <c r="O17" s="321" t="str">
        <f t="shared" si="28"/>
        <v/>
      </c>
      <c r="P17" s="321" t="str">
        <f t="shared" si="29"/>
        <v/>
      </c>
      <c r="Q17" s="214" t="str">
        <f t="shared" si="3"/>
        <v/>
      </c>
      <c r="R17" s="141"/>
      <c r="S17" s="211"/>
      <c r="T17" s="211" t="str">
        <f t="shared" si="4"/>
        <v/>
      </c>
      <c r="U17" s="153" t="str">
        <f t="shared" si="5"/>
        <v/>
      </c>
      <c r="V17" s="153" t="str">
        <f t="shared" si="30"/>
        <v/>
      </c>
      <c r="W17" s="153" t="str">
        <f t="shared" si="6"/>
        <v/>
      </c>
      <c r="X17" s="153" t="str">
        <f t="shared" si="7"/>
        <v/>
      </c>
      <c r="Y17" s="141"/>
      <c r="Z17" s="211"/>
      <c r="AA17" s="212" t="str">
        <f t="shared" si="8"/>
        <v/>
      </c>
      <c r="AB17" s="153" t="str">
        <f t="shared" si="9"/>
        <v/>
      </c>
      <c r="AC17" s="153" t="str">
        <f t="shared" si="10"/>
        <v/>
      </c>
      <c r="AD17" s="153" t="str">
        <f t="shared" si="11"/>
        <v/>
      </c>
      <c r="AE17" s="153" t="str">
        <f t="shared" si="12"/>
        <v/>
      </c>
      <c r="AF17" s="213" t="str">
        <f t="shared" si="32"/>
        <v/>
      </c>
      <c r="AG17" s="141"/>
      <c r="AH17" s="211"/>
      <c r="AI17" s="346" t="str">
        <f t="shared" si="13"/>
        <v/>
      </c>
      <c r="AJ17" s="153" t="str">
        <f t="shared" si="14"/>
        <v/>
      </c>
      <c r="AK17" s="153" t="str">
        <f t="shared" si="15"/>
        <v/>
      </c>
      <c r="AL17" s="153" t="str">
        <f t="shared" si="16"/>
        <v/>
      </c>
      <c r="AM17" s="141"/>
      <c r="AN17" s="211"/>
      <c r="AO17" s="346" t="str">
        <f t="shared" si="17"/>
        <v/>
      </c>
      <c r="AP17" s="153" t="str">
        <f t="shared" si="18"/>
        <v/>
      </c>
      <c r="AQ17" s="153" t="str">
        <f t="shared" si="19"/>
        <v/>
      </c>
      <c r="AR17" s="153" t="str">
        <f t="shared" si="20"/>
        <v/>
      </c>
      <c r="AS17" s="141"/>
      <c r="AT17" s="211"/>
      <c r="AU17" s="346" t="str">
        <f t="shared" si="21"/>
        <v/>
      </c>
      <c r="AV17" s="153" t="str">
        <f t="shared" si="22"/>
        <v/>
      </c>
      <c r="AW17" s="153" t="str">
        <f t="shared" si="23"/>
        <v/>
      </c>
      <c r="AX17" s="153" t="str">
        <f t="shared" si="24"/>
        <v/>
      </c>
    </row>
    <row r="18" spans="1:50" ht="29.45" customHeight="1" x14ac:dyDescent="0.25">
      <c r="A18" s="354" t="str">
        <f>'N-Bedarf AL'!A18</f>
        <v/>
      </c>
      <c r="B18" s="354" t="str">
        <f>IF('N-Bedarf AL'!B18="","",'N-Bedarf AL'!B18)</f>
        <v/>
      </c>
      <c r="C18" s="305" t="str">
        <f>IF('N-Bedarf AL'!D18="","",'N-Bedarf AL'!D18)</f>
        <v/>
      </c>
      <c r="D18" s="32" t="str">
        <f>IF('N-Bedarf AL'!C18="","",'N-Bedarf AL'!C18)</f>
        <v/>
      </c>
      <c r="E18" s="32" t="str">
        <f>IF('N-Bedarf AL'!T18="","",'N-Bedarf AL'!T18)</f>
        <v/>
      </c>
      <c r="F18" s="32" t="str">
        <f>IF('P-Bedarf AL'!V20="","",'P-Bedarf AL'!V20)</f>
        <v/>
      </c>
      <c r="G18" s="32" t="str">
        <f>IF('P-Bedarf AL'!AB20="","",'P-Bedarf AL'!AB20)</f>
        <v/>
      </c>
      <c r="H18" s="345" t="str">
        <f t="shared" si="0"/>
        <v/>
      </c>
      <c r="I18" s="345" t="str">
        <f t="shared" si="1"/>
        <v/>
      </c>
      <c r="J18" s="345" t="str">
        <f t="shared" si="2"/>
        <v/>
      </c>
      <c r="K18" s="321">
        <f t="shared" si="31"/>
        <v>0</v>
      </c>
      <c r="L18" s="321">
        <f t="shared" si="25"/>
        <v>0</v>
      </c>
      <c r="M18" s="321">
        <f t="shared" si="26"/>
        <v>0</v>
      </c>
      <c r="N18" s="321" t="str">
        <f t="shared" si="27"/>
        <v/>
      </c>
      <c r="O18" s="321" t="str">
        <f t="shared" si="28"/>
        <v/>
      </c>
      <c r="P18" s="321" t="str">
        <f t="shared" si="29"/>
        <v/>
      </c>
      <c r="Q18" s="214" t="str">
        <f t="shared" si="3"/>
        <v/>
      </c>
      <c r="R18" s="141"/>
      <c r="S18" s="211"/>
      <c r="T18" s="211" t="str">
        <f t="shared" si="4"/>
        <v/>
      </c>
      <c r="U18" s="153" t="str">
        <f t="shared" si="5"/>
        <v/>
      </c>
      <c r="V18" s="153" t="str">
        <f t="shared" si="30"/>
        <v/>
      </c>
      <c r="W18" s="153" t="str">
        <f t="shared" si="6"/>
        <v/>
      </c>
      <c r="X18" s="153" t="str">
        <f t="shared" si="7"/>
        <v/>
      </c>
      <c r="Y18" s="141"/>
      <c r="Z18" s="211"/>
      <c r="AA18" s="212" t="str">
        <f t="shared" si="8"/>
        <v/>
      </c>
      <c r="AB18" s="153" t="str">
        <f t="shared" si="9"/>
        <v/>
      </c>
      <c r="AC18" s="153" t="str">
        <f t="shared" si="10"/>
        <v/>
      </c>
      <c r="AD18" s="153" t="str">
        <f t="shared" si="11"/>
        <v/>
      </c>
      <c r="AE18" s="153" t="str">
        <f t="shared" si="12"/>
        <v/>
      </c>
      <c r="AF18" s="213" t="str">
        <f t="shared" si="32"/>
        <v/>
      </c>
      <c r="AG18" s="141"/>
      <c r="AH18" s="211"/>
      <c r="AI18" s="346" t="str">
        <f t="shared" si="13"/>
        <v/>
      </c>
      <c r="AJ18" s="153" t="str">
        <f t="shared" si="14"/>
        <v/>
      </c>
      <c r="AK18" s="153" t="str">
        <f t="shared" si="15"/>
        <v/>
      </c>
      <c r="AL18" s="153" t="str">
        <f t="shared" si="16"/>
        <v/>
      </c>
      <c r="AM18" s="141"/>
      <c r="AN18" s="211"/>
      <c r="AO18" s="346" t="str">
        <f t="shared" si="17"/>
        <v/>
      </c>
      <c r="AP18" s="153" t="str">
        <f t="shared" si="18"/>
        <v/>
      </c>
      <c r="AQ18" s="153" t="str">
        <f t="shared" si="19"/>
        <v/>
      </c>
      <c r="AR18" s="153" t="str">
        <f t="shared" si="20"/>
        <v/>
      </c>
      <c r="AS18" s="141"/>
      <c r="AT18" s="211"/>
      <c r="AU18" s="346" t="str">
        <f t="shared" si="21"/>
        <v/>
      </c>
      <c r="AV18" s="153" t="str">
        <f t="shared" si="22"/>
        <v/>
      </c>
      <c r="AW18" s="153" t="str">
        <f t="shared" si="23"/>
        <v/>
      </c>
      <c r="AX18" s="153" t="str">
        <f t="shared" si="24"/>
        <v/>
      </c>
    </row>
    <row r="19" spans="1:50" ht="29.45" customHeight="1" x14ac:dyDescent="0.25">
      <c r="A19" s="354" t="str">
        <f>'N-Bedarf AL'!A19</f>
        <v/>
      </c>
      <c r="B19" s="354" t="str">
        <f>IF('N-Bedarf AL'!B19="","",'N-Bedarf AL'!B19)</f>
        <v/>
      </c>
      <c r="C19" s="305" t="str">
        <f>IF('N-Bedarf AL'!D19="","",'N-Bedarf AL'!D19)</f>
        <v/>
      </c>
      <c r="D19" s="32" t="str">
        <f>IF('N-Bedarf AL'!C19="","",'N-Bedarf AL'!C19)</f>
        <v/>
      </c>
      <c r="E19" s="32" t="str">
        <f>IF('N-Bedarf AL'!T19="","",'N-Bedarf AL'!T19)</f>
        <v/>
      </c>
      <c r="F19" s="32" t="str">
        <f>IF('P-Bedarf AL'!V21="","",'P-Bedarf AL'!V21)</f>
        <v/>
      </c>
      <c r="G19" s="32" t="str">
        <f>IF('P-Bedarf AL'!AB21="","",'P-Bedarf AL'!AB21)</f>
        <v/>
      </c>
      <c r="H19" s="345" t="str">
        <f t="shared" si="0"/>
        <v/>
      </c>
      <c r="I19" s="345" t="str">
        <f t="shared" si="1"/>
        <v/>
      </c>
      <c r="J19" s="345" t="str">
        <f t="shared" si="2"/>
        <v/>
      </c>
      <c r="K19" s="321">
        <f t="shared" si="31"/>
        <v>0</v>
      </c>
      <c r="L19" s="321">
        <f t="shared" si="25"/>
        <v>0</v>
      </c>
      <c r="M19" s="321">
        <f t="shared" si="26"/>
        <v>0</v>
      </c>
      <c r="N19" s="321" t="str">
        <f t="shared" si="27"/>
        <v/>
      </c>
      <c r="O19" s="321" t="str">
        <f t="shared" si="28"/>
        <v/>
      </c>
      <c r="P19" s="321" t="str">
        <f t="shared" si="29"/>
        <v/>
      </c>
      <c r="Q19" s="214" t="str">
        <f t="shared" si="3"/>
        <v/>
      </c>
      <c r="R19" s="141"/>
      <c r="S19" s="211"/>
      <c r="T19" s="211" t="str">
        <f t="shared" si="4"/>
        <v/>
      </c>
      <c r="U19" s="153" t="str">
        <f t="shared" si="5"/>
        <v/>
      </c>
      <c r="V19" s="153" t="str">
        <f t="shared" si="30"/>
        <v/>
      </c>
      <c r="W19" s="153" t="str">
        <f t="shared" si="6"/>
        <v/>
      </c>
      <c r="X19" s="153" t="str">
        <f t="shared" si="7"/>
        <v/>
      </c>
      <c r="Y19" s="141"/>
      <c r="Z19" s="211"/>
      <c r="AA19" s="212" t="str">
        <f t="shared" si="8"/>
        <v/>
      </c>
      <c r="AB19" s="153" t="str">
        <f t="shared" si="9"/>
        <v/>
      </c>
      <c r="AC19" s="153" t="str">
        <f t="shared" si="10"/>
        <v/>
      </c>
      <c r="AD19" s="153" t="str">
        <f t="shared" si="11"/>
        <v/>
      </c>
      <c r="AE19" s="153" t="str">
        <f t="shared" si="12"/>
        <v/>
      </c>
      <c r="AF19" s="213" t="str">
        <f t="shared" si="32"/>
        <v/>
      </c>
      <c r="AG19" s="141"/>
      <c r="AH19" s="211"/>
      <c r="AI19" s="346" t="str">
        <f t="shared" si="13"/>
        <v/>
      </c>
      <c r="AJ19" s="153" t="str">
        <f t="shared" si="14"/>
        <v/>
      </c>
      <c r="AK19" s="153" t="str">
        <f t="shared" si="15"/>
        <v/>
      </c>
      <c r="AL19" s="153" t="str">
        <f t="shared" si="16"/>
        <v/>
      </c>
      <c r="AM19" s="141"/>
      <c r="AN19" s="211"/>
      <c r="AO19" s="346" t="str">
        <f t="shared" si="17"/>
        <v/>
      </c>
      <c r="AP19" s="153" t="str">
        <f t="shared" si="18"/>
        <v/>
      </c>
      <c r="AQ19" s="153" t="str">
        <f t="shared" si="19"/>
        <v/>
      </c>
      <c r="AR19" s="153" t="str">
        <f t="shared" si="20"/>
        <v/>
      </c>
      <c r="AS19" s="141"/>
      <c r="AT19" s="211"/>
      <c r="AU19" s="346" t="str">
        <f t="shared" si="21"/>
        <v/>
      </c>
      <c r="AV19" s="153" t="str">
        <f t="shared" si="22"/>
        <v/>
      </c>
      <c r="AW19" s="153" t="str">
        <f t="shared" si="23"/>
        <v/>
      </c>
      <c r="AX19" s="153" t="str">
        <f t="shared" si="24"/>
        <v/>
      </c>
    </row>
    <row r="20" spans="1:50" ht="29.45" customHeight="1" x14ac:dyDescent="0.25">
      <c r="A20" s="354" t="str">
        <f>'N-Bedarf AL'!A20</f>
        <v/>
      </c>
      <c r="B20" s="354" t="str">
        <f>IF('N-Bedarf AL'!B20="","",'N-Bedarf AL'!B20)</f>
        <v/>
      </c>
      <c r="C20" s="305" t="str">
        <f>IF('N-Bedarf AL'!D20="","",'N-Bedarf AL'!D20)</f>
        <v/>
      </c>
      <c r="D20" s="32" t="str">
        <f>IF('N-Bedarf AL'!C20="","",'N-Bedarf AL'!C20)</f>
        <v/>
      </c>
      <c r="E20" s="32" t="str">
        <f>IF('N-Bedarf AL'!T20="","",'N-Bedarf AL'!T20)</f>
        <v/>
      </c>
      <c r="F20" s="32" t="str">
        <f>IF('P-Bedarf AL'!V22="","",'P-Bedarf AL'!V22)</f>
        <v/>
      </c>
      <c r="G20" s="32" t="str">
        <f>IF('P-Bedarf AL'!AB22="","",'P-Bedarf AL'!AB22)</f>
        <v/>
      </c>
      <c r="H20" s="345" t="str">
        <f t="shared" si="0"/>
        <v/>
      </c>
      <c r="I20" s="345" t="str">
        <f t="shared" si="1"/>
        <v/>
      </c>
      <c r="J20" s="345" t="str">
        <f t="shared" si="2"/>
        <v/>
      </c>
      <c r="K20" s="321">
        <f t="shared" si="31"/>
        <v>0</v>
      </c>
      <c r="L20" s="321">
        <f t="shared" si="25"/>
        <v>0</v>
      </c>
      <c r="M20" s="321">
        <f t="shared" si="26"/>
        <v>0</v>
      </c>
      <c r="N20" s="321" t="str">
        <f t="shared" si="27"/>
        <v/>
      </c>
      <c r="O20" s="321" t="str">
        <f t="shared" si="28"/>
        <v/>
      </c>
      <c r="P20" s="321" t="str">
        <f t="shared" si="29"/>
        <v/>
      </c>
      <c r="Q20" s="214" t="str">
        <f t="shared" si="3"/>
        <v/>
      </c>
      <c r="R20" s="141"/>
      <c r="S20" s="211"/>
      <c r="T20" s="211" t="str">
        <f t="shared" si="4"/>
        <v/>
      </c>
      <c r="U20" s="153" t="str">
        <f t="shared" si="5"/>
        <v/>
      </c>
      <c r="V20" s="153" t="str">
        <f t="shared" si="30"/>
        <v/>
      </c>
      <c r="W20" s="153" t="str">
        <f t="shared" si="6"/>
        <v/>
      </c>
      <c r="X20" s="153" t="str">
        <f t="shared" si="7"/>
        <v/>
      </c>
      <c r="Y20" s="141"/>
      <c r="Z20" s="211"/>
      <c r="AA20" s="212" t="str">
        <f t="shared" si="8"/>
        <v/>
      </c>
      <c r="AB20" s="153" t="str">
        <f t="shared" si="9"/>
        <v/>
      </c>
      <c r="AC20" s="153" t="str">
        <f t="shared" si="10"/>
        <v/>
      </c>
      <c r="AD20" s="153" t="str">
        <f t="shared" si="11"/>
        <v/>
      </c>
      <c r="AE20" s="153" t="str">
        <f t="shared" si="12"/>
        <v/>
      </c>
      <c r="AF20" s="213" t="str">
        <f t="shared" si="32"/>
        <v/>
      </c>
      <c r="AG20" s="141"/>
      <c r="AH20" s="211"/>
      <c r="AI20" s="346" t="str">
        <f t="shared" si="13"/>
        <v/>
      </c>
      <c r="AJ20" s="153" t="str">
        <f t="shared" si="14"/>
        <v/>
      </c>
      <c r="AK20" s="153" t="str">
        <f t="shared" si="15"/>
        <v/>
      </c>
      <c r="AL20" s="153" t="str">
        <f t="shared" si="16"/>
        <v/>
      </c>
      <c r="AM20" s="141"/>
      <c r="AN20" s="211"/>
      <c r="AO20" s="346" t="str">
        <f t="shared" si="17"/>
        <v/>
      </c>
      <c r="AP20" s="153" t="str">
        <f t="shared" si="18"/>
        <v/>
      </c>
      <c r="AQ20" s="153" t="str">
        <f t="shared" si="19"/>
        <v/>
      </c>
      <c r="AR20" s="153" t="str">
        <f t="shared" si="20"/>
        <v/>
      </c>
      <c r="AS20" s="141"/>
      <c r="AT20" s="211"/>
      <c r="AU20" s="346" t="str">
        <f t="shared" si="21"/>
        <v/>
      </c>
      <c r="AV20" s="153" t="str">
        <f t="shared" si="22"/>
        <v/>
      </c>
      <c r="AW20" s="153" t="str">
        <f t="shared" si="23"/>
        <v/>
      </c>
      <c r="AX20" s="153" t="str">
        <f t="shared" si="24"/>
        <v/>
      </c>
    </row>
    <row r="21" spans="1:50" ht="29.45" customHeight="1" x14ac:dyDescent="0.25">
      <c r="A21" s="354" t="str">
        <f>'N-Bedarf AL'!A21</f>
        <v/>
      </c>
      <c r="B21" s="354" t="str">
        <f>IF('N-Bedarf AL'!B21="","",'N-Bedarf AL'!B21)</f>
        <v/>
      </c>
      <c r="C21" s="305" t="str">
        <f>IF('N-Bedarf AL'!D21="","",'N-Bedarf AL'!D21)</f>
        <v/>
      </c>
      <c r="D21" s="32" t="str">
        <f>IF('N-Bedarf AL'!C21="","",'N-Bedarf AL'!C21)</f>
        <v/>
      </c>
      <c r="E21" s="32" t="str">
        <f>IF('N-Bedarf AL'!T21="","",'N-Bedarf AL'!T21)</f>
        <v/>
      </c>
      <c r="F21" s="32" t="str">
        <f>IF('P-Bedarf AL'!V23="","",'P-Bedarf AL'!V23)</f>
        <v/>
      </c>
      <c r="G21" s="32" t="str">
        <f>IF('P-Bedarf AL'!AB23="","",'P-Bedarf AL'!AB23)</f>
        <v/>
      </c>
      <c r="H21" s="345" t="str">
        <f t="shared" si="0"/>
        <v/>
      </c>
      <c r="I21" s="345" t="str">
        <f t="shared" si="1"/>
        <v/>
      </c>
      <c r="J21" s="345" t="str">
        <f t="shared" si="2"/>
        <v/>
      </c>
      <c r="K21" s="321">
        <f t="shared" si="31"/>
        <v>0</v>
      </c>
      <c r="L21" s="321">
        <f t="shared" si="25"/>
        <v>0</v>
      </c>
      <c r="M21" s="321">
        <f t="shared" si="26"/>
        <v>0</v>
      </c>
      <c r="N21" s="321" t="str">
        <f t="shared" si="27"/>
        <v/>
      </c>
      <c r="O21" s="321" t="str">
        <f t="shared" si="28"/>
        <v/>
      </c>
      <c r="P21" s="321" t="str">
        <f t="shared" si="29"/>
        <v/>
      </c>
      <c r="Q21" s="214" t="str">
        <f t="shared" si="3"/>
        <v/>
      </c>
      <c r="R21" s="141"/>
      <c r="S21" s="211"/>
      <c r="T21" s="211" t="str">
        <f t="shared" si="4"/>
        <v/>
      </c>
      <c r="U21" s="153" t="str">
        <f t="shared" si="5"/>
        <v/>
      </c>
      <c r="V21" s="153" t="str">
        <f t="shared" si="30"/>
        <v/>
      </c>
      <c r="W21" s="153" t="str">
        <f t="shared" si="6"/>
        <v/>
      </c>
      <c r="X21" s="153" t="str">
        <f t="shared" si="7"/>
        <v/>
      </c>
      <c r="Y21" s="141"/>
      <c r="Z21" s="211"/>
      <c r="AA21" s="212" t="str">
        <f t="shared" si="8"/>
        <v/>
      </c>
      <c r="AB21" s="153" t="str">
        <f t="shared" si="9"/>
        <v/>
      </c>
      <c r="AC21" s="153" t="str">
        <f t="shared" si="10"/>
        <v/>
      </c>
      <c r="AD21" s="153" t="str">
        <f t="shared" si="11"/>
        <v/>
      </c>
      <c r="AE21" s="153" t="str">
        <f t="shared" si="12"/>
        <v/>
      </c>
      <c r="AF21" s="213" t="str">
        <f t="shared" si="32"/>
        <v/>
      </c>
      <c r="AG21" s="141"/>
      <c r="AH21" s="211"/>
      <c r="AI21" s="346" t="str">
        <f t="shared" si="13"/>
        <v/>
      </c>
      <c r="AJ21" s="153" t="str">
        <f t="shared" si="14"/>
        <v/>
      </c>
      <c r="AK21" s="153" t="str">
        <f t="shared" si="15"/>
        <v/>
      </c>
      <c r="AL21" s="153" t="str">
        <f t="shared" si="16"/>
        <v/>
      </c>
      <c r="AM21" s="141"/>
      <c r="AN21" s="211"/>
      <c r="AO21" s="346" t="str">
        <f t="shared" si="17"/>
        <v/>
      </c>
      <c r="AP21" s="153" t="str">
        <f t="shared" si="18"/>
        <v/>
      </c>
      <c r="AQ21" s="153" t="str">
        <f t="shared" si="19"/>
        <v/>
      </c>
      <c r="AR21" s="153" t="str">
        <f t="shared" si="20"/>
        <v/>
      </c>
      <c r="AS21" s="141"/>
      <c r="AT21" s="211"/>
      <c r="AU21" s="346" t="str">
        <f t="shared" si="21"/>
        <v/>
      </c>
      <c r="AV21" s="153" t="str">
        <f t="shared" si="22"/>
        <v/>
      </c>
      <c r="AW21" s="153" t="str">
        <f t="shared" si="23"/>
        <v/>
      </c>
      <c r="AX21" s="153" t="str">
        <f t="shared" si="24"/>
        <v/>
      </c>
    </row>
    <row r="22" spans="1:50" ht="29.45" customHeight="1" x14ac:dyDescent="0.25">
      <c r="A22" s="354" t="str">
        <f>'N-Bedarf AL'!A22</f>
        <v/>
      </c>
      <c r="B22" s="354" t="str">
        <f>IF('N-Bedarf AL'!B22="","",'N-Bedarf AL'!B22)</f>
        <v/>
      </c>
      <c r="C22" s="305" t="str">
        <f>IF('N-Bedarf AL'!D22="","",'N-Bedarf AL'!D22)</f>
        <v/>
      </c>
      <c r="D22" s="32" t="str">
        <f>IF('N-Bedarf AL'!C22="","",'N-Bedarf AL'!C22)</f>
        <v/>
      </c>
      <c r="E22" s="32" t="str">
        <f>IF('N-Bedarf AL'!T22="","",'N-Bedarf AL'!T22)</f>
        <v/>
      </c>
      <c r="F22" s="32" t="str">
        <f>IF('P-Bedarf AL'!V24="","",'P-Bedarf AL'!V24)</f>
        <v/>
      </c>
      <c r="G22" s="32" t="str">
        <f>IF('P-Bedarf AL'!AB24="","",'P-Bedarf AL'!AB24)</f>
        <v/>
      </c>
      <c r="H22" s="345" t="str">
        <f t="shared" si="0"/>
        <v/>
      </c>
      <c r="I22" s="345" t="str">
        <f t="shared" si="1"/>
        <v/>
      </c>
      <c r="J22" s="345" t="str">
        <f t="shared" si="2"/>
        <v/>
      </c>
      <c r="K22" s="321">
        <f t="shared" si="31"/>
        <v>0</v>
      </c>
      <c r="L22" s="321">
        <f t="shared" si="25"/>
        <v>0</v>
      </c>
      <c r="M22" s="321">
        <f t="shared" si="26"/>
        <v>0</v>
      </c>
      <c r="N22" s="321" t="str">
        <f t="shared" si="27"/>
        <v/>
      </c>
      <c r="O22" s="321" t="str">
        <f t="shared" si="28"/>
        <v/>
      </c>
      <c r="P22" s="321" t="str">
        <f t="shared" si="29"/>
        <v/>
      </c>
      <c r="Q22" s="214" t="str">
        <f t="shared" si="3"/>
        <v/>
      </c>
      <c r="R22" s="141"/>
      <c r="S22" s="211"/>
      <c r="T22" s="211" t="str">
        <f t="shared" si="4"/>
        <v/>
      </c>
      <c r="U22" s="153" t="str">
        <f t="shared" si="5"/>
        <v/>
      </c>
      <c r="V22" s="153" t="str">
        <f t="shared" si="30"/>
        <v/>
      </c>
      <c r="W22" s="153" t="str">
        <f t="shared" si="6"/>
        <v/>
      </c>
      <c r="X22" s="153" t="str">
        <f t="shared" si="7"/>
        <v/>
      </c>
      <c r="Y22" s="141"/>
      <c r="Z22" s="211"/>
      <c r="AA22" s="212" t="str">
        <f t="shared" si="8"/>
        <v/>
      </c>
      <c r="AB22" s="153" t="str">
        <f t="shared" si="9"/>
        <v/>
      </c>
      <c r="AC22" s="153" t="str">
        <f t="shared" si="10"/>
        <v/>
      </c>
      <c r="AD22" s="153" t="str">
        <f t="shared" si="11"/>
        <v/>
      </c>
      <c r="AE22" s="153" t="str">
        <f t="shared" si="12"/>
        <v/>
      </c>
      <c r="AF22" s="213" t="str">
        <f t="shared" si="32"/>
        <v/>
      </c>
      <c r="AG22" s="141"/>
      <c r="AH22" s="211"/>
      <c r="AI22" s="346" t="str">
        <f t="shared" si="13"/>
        <v/>
      </c>
      <c r="AJ22" s="153" t="str">
        <f t="shared" si="14"/>
        <v/>
      </c>
      <c r="AK22" s="153" t="str">
        <f t="shared" si="15"/>
        <v/>
      </c>
      <c r="AL22" s="153" t="str">
        <f t="shared" si="16"/>
        <v/>
      </c>
      <c r="AM22" s="141"/>
      <c r="AN22" s="211"/>
      <c r="AO22" s="346" t="str">
        <f t="shared" si="17"/>
        <v/>
      </c>
      <c r="AP22" s="153" t="str">
        <f t="shared" si="18"/>
        <v/>
      </c>
      <c r="AQ22" s="153" t="str">
        <f t="shared" si="19"/>
        <v/>
      </c>
      <c r="AR22" s="153" t="str">
        <f t="shared" si="20"/>
        <v/>
      </c>
      <c r="AS22" s="141"/>
      <c r="AT22" s="211"/>
      <c r="AU22" s="346" t="str">
        <f t="shared" si="21"/>
        <v/>
      </c>
      <c r="AV22" s="153" t="str">
        <f t="shared" si="22"/>
        <v/>
      </c>
      <c r="AW22" s="153" t="str">
        <f t="shared" si="23"/>
        <v/>
      </c>
      <c r="AX22" s="153" t="str">
        <f t="shared" si="24"/>
        <v/>
      </c>
    </row>
    <row r="23" spans="1:50" ht="29.45" customHeight="1" x14ac:dyDescent="0.25">
      <c r="A23" s="354" t="str">
        <f>'N-Bedarf AL'!A23</f>
        <v/>
      </c>
      <c r="B23" s="354" t="str">
        <f>IF('N-Bedarf AL'!B23="","",'N-Bedarf AL'!B23)</f>
        <v/>
      </c>
      <c r="C23" s="305" t="str">
        <f>IF('N-Bedarf AL'!D23="","",'N-Bedarf AL'!D23)</f>
        <v/>
      </c>
      <c r="D23" s="32" t="str">
        <f>IF('N-Bedarf AL'!C23="","",'N-Bedarf AL'!C23)</f>
        <v/>
      </c>
      <c r="E23" s="32" t="str">
        <f>IF('N-Bedarf AL'!T23="","",'N-Bedarf AL'!T23)</f>
        <v/>
      </c>
      <c r="F23" s="32" t="str">
        <f>IF('P-Bedarf AL'!V25="","",'P-Bedarf AL'!V25)</f>
        <v/>
      </c>
      <c r="G23" s="32" t="str">
        <f>IF('P-Bedarf AL'!AB25="","",'P-Bedarf AL'!AB25)</f>
        <v/>
      </c>
      <c r="H23" s="345" t="str">
        <f t="shared" si="0"/>
        <v/>
      </c>
      <c r="I23" s="345" t="str">
        <f t="shared" si="1"/>
        <v/>
      </c>
      <c r="J23" s="345" t="str">
        <f t="shared" si="2"/>
        <v/>
      </c>
      <c r="K23" s="321">
        <f t="shared" si="31"/>
        <v>0</v>
      </c>
      <c r="L23" s="321">
        <f t="shared" si="25"/>
        <v>0</v>
      </c>
      <c r="M23" s="321">
        <f t="shared" si="26"/>
        <v>0</v>
      </c>
      <c r="N23" s="321" t="str">
        <f t="shared" si="27"/>
        <v/>
      </c>
      <c r="O23" s="321" t="str">
        <f t="shared" si="28"/>
        <v/>
      </c>
      <c r="P23" s="321" t="str">
        <f t="shared" si="29"/>
        <v/>
      </c>
      <c r="Q23" s="214" t="str">
        <f t="shared" si="3"/>
        <v/>
      </c>
      <c r="R23" s="141"/>
      <c r="S23" s="211"/>
      <c r="T23" s="211" t="str">
        <f t="shared" si="4"/>
        <v/>
      </c>
      <c r="U23" s="153" t="str">
        <f t="shared" si="5"/>
        <v/>
      </c>
      <c r="V23" s="153" t="str">
        <f t="shared" si="30"/>
        <v/>
      </c>
      <c r="W23" s="153" t="str">
        <f t="shared" si="6"/>
        <v/>
      </c>
      <c r="X23" s="153" t="str">
        <f t="shared" si="7"/>
        <v/>
      </c>
      <c r="Y23" s="141"/>
      <c r="Z23" s="211"/>
      <c r="AA23" s="212" t="str">
        <f t="shared" si="8"/>
        <v/>
      </c>
      <c r="AB23" s="153" t="str">
        <f t="shared" si="9"/>
        <v/>
      </c>
      <c r="AC23" s="153" t="str">
        <f t="shared" si="10"/>
        <v/>
      </c>
      <c r="AD23" s="153" t="str">
        <f t="shared" si="11"/>
        <v/>
      </c>
      <c r="AE23" s="153" t="str">
        <f t="shared" si="12"/>
        <v/>
      </c>
      <c r="AF23" s="213" t="str">
        <f t="shared" si="32"/>
        <v/>
      </c>
      <c r="AG23" s="141"/>
      <c r="AH23" s="211"/>
      <c r="AI23" s="346" t="str">
        <f t="shared" si="13"/>
        <v/>
      </c>
      <c r="AJ23" s="153" t="str">
        <f t="shared" si="14"/>
        <v/>
      </c>
      <c r="AK23" s="153" t="str">
        <f t="shared" si="15"/>
        <v/>
      </c>
      <c r="AL23" s="153" t="str">
        <f t="shared" si="16"/>
        <v/>
      </c>
      <c r="AM23" s="141"/>
      <c r="AN23" s="211"/>
      <c r="AO23" s="346" t="str">
        <f t="shared" si="17"/>
        <v/>
      </c>
      <c r="AP23" s="153" t="str">
        <f t="shared" si="18"/>
        <v/>
      </c>
      <c r="AQ23" s="153" t="str">
        <f t="shared" si="19"/>
        <v/>
      </c>
      <c r="AR23" s="153" t="str">
        <f t="shared" si="20"/>
        <v/>
      </c>
      <c r="AS23" s="141"/>
      <c r="AT23" s="211"/>
      <c r="AU23" s="346" t="str">
        <f t="shared" si="21"/>
        <v/>
      </c>
      <c r="AV23" s="153" t="str">
        <f t="shared" si="22"/>
        <v/>
      </c>
      <c r="AW23" s="153" t="str">
        <f t="shared" si="23"/>
        <v/>
      </c>
      <c r="AX23" s="153" t="str">
        <f t="shared" si="24"/>
        <v/>
      </c>
    </row>
    <row r="24" spans="1:50" ht="29.45" customHeight="1" x14ac:dyDescent="0.25">
      <c r="A24" s="354" t="str">
        <f>'N-Bedarf AL'!A24</f>
        <v/>
      </c>
      <c r="B24" s="354" t="str">
        <f>IF('N-Bedarf AL'!B24="","",'N-Bedarf AL'!B24)</f>
        <v/>
      </c>
      <c r="C24" s="305" t="str">
        <f>IF('N-Bedarf AL'!D24="","",'N-Bedarf AL'!D24)</f>
        <v/>
      </c>
      <c r="D24" s="32" t="str">
        <f>IF('N-Bedarf AL'!C24="","",'N-Bedarf AL'!C24)</f>
        <v/>
      </c>
      <c r="E24" s="32" t="str">
        <f>IF('N-Bedarf AL'!T24="","",'N-Bedarf AL'!T24)</f>
        <v/>
      </c>
      <c r="F24" s="32" t="str">
        <f>IF('P-Bedarf AL'!V26="","",'P-Bedarf AL'!V26)</f>
        <v/>
      </c>
      <c r="G24" s="32" t="str">
        <f>IF('P-Bedarf AL'!AB26="","",'P-Bedarf AL'!AB26)</f>
        <v/>
      </c>
      <c r="H24" s="345" t="str">
        <f t="shared" si="0"/>
        <v/>
      </c>
      <c r="I24" s="345" t="str">
        <f t="shared" si="1"/>
        <v/>
      </c>
      <c r="J24" s="345" t="str">
        <f t="shared" si="2"/>
        <v/>
      </c>
      <c r="K24" s="321">
        <f t="shared" si="31"/>
        <v>0</v>
      </c>
      <c r="L24" s="321">
        <f t="shared" si="25"/>
        <v>0</v>
      </c>
      <c r="M24" s="321">
        <f t="shared" si="26"/>
        <v>0</v>
      </c>
      <c r="N24" s="321" t="str">
        <f t="shared" si="27"/>
        <v/>
      </c>
      <c r="O24" s="321" t="str">
        <f t="shared" si="28"/>
        <v/>
      </c>
      <c r="P24" s="321" t="str">
        <f t="shared" si="29"/>
        <v/>
      </c>
      <c r="Q24" s="214" t="str">
        <f t="shared" si="3"/>
        <v/>
      </c>
      <c r="R24" s="141"/>
      <c r="S24" s="211"/>
      <c r="T24" s="211" t="str">
        <f t="shared" si="4"/>
        <v/>
      </c>
      <c r="U24" s="153" t="str">
        <f t="shared" si="5"/>
        <v/>
      </c>
      <c r="V24" s="153" t="str">
        <f t="shared" si="30"/>
        <v/>
      </c>
      <c r="W24" s="153" t="str">
        <f t="shared" si="6"/>
        <v/>
      </c>
      <c r="X24" s="153" t="str">
        <f t="shared" si="7"/>
        <v/>
      </c>
      <c r="Y24" s="141"/>
      <c r="Z24" s="211"/>
      <c r="AA24" s="212" t="str">
        <f t="shared" si="8"/>
        <v/>
      </c>
      <c r="AB24" s="153" t="str">
        <f t="shared" si="9"/>
        <v/>
      </c>
      <c r="AC24" s="153" t="str">
        <f t="shared" si="10"/>
        <v/>
      </c>
      <c r="AD24" s="153" t="str">
        <f t="shared" si="11"/>
        <v/>
      </c>
      <c r="AE24" s="153" t="str">
        <f t="shared" si="12"/>
        <v/>
      </c>
      <c r="AF24" s="213" t="str">
        <f t="shared" si="32"/>
        <v/>
      </c>
      <c r="AG24" s="141"/>
      <c r="AH24" s="211"/>
      <c r="AI24" s="346" t="str">
        <f t="shared" si="13"/>
        <v/>
      </c>
      <c r="AJ24" s="153" t="str">
        <f t="shared" si="14"/>
        <v/>
      </c>
      <c r="AK24" s="153" t="str">
        <f t="shared" si="15"/>
        <v/>
      </c>
      <c r="AL24" s="153" t="str">
        <f t="shared" si="16"/>
        <v/>
      </c>
      <c r="AM24" s="141"/>
      <c r="AN24" s="211"/>
      <c r="AO24" s="346" t="str">
        <f t="shared" si="17"/>
        <v/>
      </c>
      <c r="AP24" s="153" t="str">
        <f t="shared" si="18"/>
        <v/>
      </c>
      <c r="AQ24" s="153" t="str">
        <f t="shared" si="19"/>
        <v/>
      </c>
      <c r="AR24" s="153" t="str">
        <f t="shared" si="20"/>
        <v/>
      </c>
      <c r="AS24" s="141"/>
      <c r="AT24" s="211"/>
      <c r="AU24" s="346" t="str">
        <f t="shared" si="21"/>
        <v/>
      </c>
      <c r="AV24" s="153" t="str">
        <f t="shared" si="22"/>
        <v/>
      </c>
      <c r="AW24" s="153" t="str">
        <f t="shared" si="23"/>
        <v/>
      </c>
      <c r="AX24" s="153" t="str">
        <f t="shared" si="24"/>
        <v/>
      </c>
    </row>
    <row r="25" spans="1:50" ht="29.45" customHeight="1" x14ac:dyDescent="0.25">
      <c r="A25" s="354" t="str">
        <f>'N-Bedarf AL'!A25</f>
        <v/>
      </c>
      <c r="B25" s="354" t="str">
        <f>IF('N-Bedarf AL'!B25="","",'N-Bedarf AL'!B25)</f>
        <v/>
      </c>
      <c r="C25" s="305" t="str">
        <f>IF('N-Bedarf AL'!D25="","",'N-Bedarf AL'!D25)</f>
        <v/>
      </c>
      <c r="D25" s="32" t="str">
        <f>IF('N-Bedarf AL'!C25="","",'N-Bedarf AL'!C25)</f>
        <v/>
      </c>
      <c r="E25" s="32" t="str">
        <f>IF('N-Bedarf AL'!T25="","",'N-Bedarf AL'!T25)</f>
        <v/>
      </c>
      <c r="F25" s="32" t="str">
        <f>IF('P-Bedarf AL'!V27="","",'P-Bedarf AL'!V27)</f>
        <v/>
      </c>
      <c r="G25" s="32" t="str">
        <f>IF('P-Bedarf AL'!AB27="","",'P-Bedarf AL'!AB27)</f>
        <v/>
      </c>
      <c r="H25" s="345" t="str">
        <f t="shared" si="0"/>
        <v/>
      </c>
      <c r="I25" s="345" t="str">
        <f t="shared" si="1"/>
        <v/>
      </c>
      <c r="J25" s="345" t="str">
        <f t="shared" si="2"/>
        <v/>
      </c>
      <c r="K25" s="321">
        <f t="shared" si="31"/>
        <v>0</v>
      </c>
      <c r="L25" s="321">
        <f t="shared" si="25"/>
        <v>0</v>
      </c>
      <c r="M25" s="321">
        <f t="shared" si="26"/>
        <v>0</v>
      </c>
      <c r="N25" s="321" t="str">
        <f t="shared" si="27"/>
        <v/>
      </c>
      <c r="O25" s="321" t="str">
        <f t="shared" si="28"/>
        <v/>
      </c>
      <c r="P25" s="321" t="str">
        <f t="shared" si="29"/>
        <v/>
      </c>
      <c r="Q25" s="214" t="str">
        <f t="shared" si="3"/>
        <v/>
      </c>
      <c r="R25" s="141"/>
      <c r="S25" s="211"/>
      <c r="T25" s="211" t="str">
        <f t="shared" si="4"/>
        <v/>
      </c>
      <c r="U25" s="153" t="str">
        <f t="shared" si="5"/>
        <v/>
      </c>
      <c r="V25" s="153" t="str">
        <f t="shared" si="30"/>
        <v/>
      </c>
      <c r="W25" s="153" t="str">
        <f t="shared" si="6"/>
        <v/>
      </c>
      <c r="X25" s="153" t="str">
        <f t="shared" si="7"/>
        <v/>
      </c>
      <c r="Y25" s="141"/>
      <c r="Z25" s="211"/>
      <c r="AA25" s="212" t="str">
        <f t="shared" si="8"/>
        <v/>
      </c>
      <c r="AB25" s="153" t="str">
        <f t="shared" si="9"/>
        <v/>
      </c>
      <c r="AC25" s="153" t="str">
        <f t="shared" si="10"/>
        <v/>
      </c>
      <c r="AD25" s="153" t="str">
        <f t="shared" si="11"/>
        <v/>
      </c>
      <c r="AE25" s="153" t="str">
        <f t="shared" si="12"/>
        <v/>
      </c>
      <c r="AF25" s="213" t="str">
        <f t="shared" si="32"/>
        <v/>
      </c>
      <c r="AG25" s="141"/>
      <c r="AH25" s="211"/>
      <c r="AI25" s="346" t="str">
        <f t="shared" si="13"/>
        <v/>
      </c>
      <c r="AJ25" s="153" t="str">
        <f t="shared" si="14"/>
        <v/>
      </c>
      <c r="AK25" s="153" t="str">
        <f t="shared" si="15"/>
        <v/>
      </c>
      <c r="AL25" s="153" t="str">
        <f t="shared" si="16"/>
        <v/>
      </c>
      <c r="AM25" s="141"/>
      <c r="AN25" s="211"/>
      <c r="AO25" s="346" t="str">
        <f t="shared" si="17"/>
        <v/>
      </c>
      <c r="AP25" s="153" t="str">
        <f t="shared" si="18"/>
        <v/>
      </c>
      <c r="AQ25" s="153" t="str">
        <f t="shared" si="19"/>
        <v/>
      </c>
      <c r="AR25" s="153" t="str">
        <f t="shared" si="20"/>
        <v/>
      </c>
      <c r="AS25" s="141"/>
      <c r="AT25" s="211"/>
      <c r="AU25" s="346" t="str">
        <f t="shared" si="21"/>
        <v/>
      </c>
      <c r="AV25" s="153" t="str">
        <f t="shared" si="22"/>
        <v/>
      </c>
      <c r="AW25" s="153" t="str">
        <f t="shared" si="23"/>
        <v/>
      </c>
      <c r="AX25" s="153" t="str">
        <f t="shared" si="24"/>
        <v/>
      </c>
    </row>
    <row r="26" spans="1:50" ht="29.45" customHeight="1" x14ac:dyDescent="0.25">
      <c r="A26" s="354" t="str">
        <f>'N-Bedarf AL'!A26</f>
        <v/>
      </c>
      <c r="B26" s="354" t="str">
        <f>IF('N-Bedarf AL'!B26="","",'N-Bedarf AL'!B26)</f>
        <v/>
      </c>
      <c r="C26" s="305" t="str">
        <f>IF('N-Bedarf AL'!D26="","",'N-Bedarf AL'!D26)</f>
        <v/>
      </c>
      <c r="D26" s="32" t="str">
        <f>IF('N-Bedarf AL'!C26="","",'N-Bedarf AL'!C26)</f>
        <v/>
      </c>
      <c r="E26" s="32" t="str">
        <f>IF('N-Bedarf AL'!T26="","",'N-Bedarf AL'!T26)</f>
        <v/>
      </c>
      <c r="F26" s="32" t="str">
        <f>IF('P-Bedarf AL'!V28="","",'P-Bedarf AL'!V28)</f>
        <v/>
      </c>
      <c r="G26" s="32" t="str">
        <f>IF('P-Bedarf AL'!AB28="","",'P-Bedarf AL'!AB28)</f>
        <v/>
      </c>
      <c r="H26" s="345" t="str">
        <f t="shared" si="0"/>
        <v/>
      </c>
      <c r="I26" s="345" t="str">
        <f t="shared" si="1"/>
        <v/>
      </c>
      <c r="J26" s="345" t="str">
        <f t="shared" si="2"/>
        <v/>
      </c>
      <c r="K26" s="321">
        <f t="shared" si="31"/>
        <v>0</v>
      </c>
      <c r="L26" s="321">
        <f t="shared" si="25"/>
        <v>0</v>
      </c>
      <c r="M26" s="321">
        <f t="shared" si="26"/>
        <v>0</v>
      </c>
      <c r="N26" s="321" t="str">
        <f t="shared" si="27"/>
        <v/>
      </c>
      <c r="O26" s="321" t="str">
        <f t="shared" si="28"/>
        <v/>
      </c>
      <c r="P26" s="321" t="str">
        <f t="shared" si="29"/>
        <v/>
      </c>
      <c r="Q26" s="214" t="str">
        <f t="shared" si="3"/>
        <v/>
      </c>
      <c r="R26" s="141"/>
      <c r="S26" s="211"/>
      <c r="T26" s="211" t="str">
        <f t="shared" si="4"/>
        <v/>
      </c>
      <c r="U26" s="153" t="str">
        <f t="shared" si="5"/>
        <v/>
      </c>
      <c r="V26" s="153" t="str">
        <f t="shared" si="30"/>
        <v/>
      </c>
      <c r="W26" s="153" t="str">
        <f t="shared" si="6"/>
        <v/>
      </c>
      <c r="X26" s="153" t="str">
        <f t="shared" si="7"/>
        <v/>
      </c>
      <c r="Y26" s="141"/>
      <c r="Z26" s="211"/>
      <c r="AA26" s="212" t="str">
        <f t="shared" si="8"/>
        <v/>
      </c>
      <c r="AB26" s="153" t="str">
        <f t="shared" si="9"/>
        <v/>
      </c>
      <c r="AC26" s="153" t="str">
        <f t="shared" si="10"/>
        <v/>
      </c>
      <c r="AD26" s="153" t="str">
        <f t="shared" si="11"/>
        <v/>
      </c>
      <c r="AE26" s="153" t="str">
        <f t="shared" si="12"/>
        <v/>
      </c>
      <c r="AF26" s="213" t="str">
        <f t="shared" si="32"/>
        <v/>
      </c>
      <c r="AG26" s="141"/>
      <c r="AH26" s="211"/>
      <c r="AI26" s="346" t="str">
        <f t="shared" si="13"/>
        <v/>
      </c>
      <c r="AJ26" s="153" t="str">
        <f t="shared" si="14"/>
        <v/>
      </c>
      <c r="AK26" s="153" t="str">
        <f t="shared" si="15"/>
        <v/>
      </c>
      <c r="AL26" s="153" t="str">
        <f t="shared" si="16"/>
        <v/>
      </c>
      <c r="AM26" s="141"/>
      <c r="AN26" s="211"/>
      <c r="AO26" s="346" t="str">
        <f t="shared" si="17"/>
        <v/>
      </c>
      <c r="AP26" s="153" t="str">
        <f t="shared" si="18"/>
        <v/>
      </c>
      <c r="AQ26" s="153" t="str">
        <f t="shared" si="19"/>
        <v/>
      </c>
      <c r="AR26" s="153" t="str">
        <f t="shared" si="20"/>
        <v/>
      </c>
      <c r="AS26" s="141"/>
      <c r="AT26" s="211"/>
      <c r="AU26" s="346" t="str">
        <f t="shared" si="21"/>
        <v/>
      </c>
      <c r="AV26" s="153" t="str">
        <f t="shared" si="22"/>
        <v/>
      </c>
      <c r="AW26" s="153" t="str">
        <f t="shared" si="23"/>
        <v/>
      </c>
      <c r="AX26" s="153" t="str">
        <f t="shared" si="24"/>
        <v/>
      </c>
    </row>
    <row r="27" spans="1:50" ht="29.45" customHeight="1" x14ac:dyDescent="0.25">
      <c r="A27" s="354" t="str">
        <f>'N-Bedarf AL'!A27</f>
        <v/>
      </c>
      <c r="B27" s="354" t="str">
        <f>IF('N-Bedarf AL'!B27="","",'N-Bedarf AL'!B27)</f>
        <v/>
      </c>
      <c r="C27" s="305" t="str">
        <f>IF('N-Bedarf AL'!D27="","",'N-Bedarf AL'!D27)</f>
        <v/>
      </c>
      <c r="D27" s="32" t="str">
        <f>IF('N-Bedarf AL'!C27="","",'N-Bedarf AL'!C27)</f>
        <v/>
      </c>
      <c r="E27" s="32" t="str">
        <f>IF('N-Bedarf AL'!T27="","",'N-Bedarf AL'!T27)</f>
        <v/>
      </c>
      <c r="F27" s="32" t="str">
        <f>IF('P-Bedarf AL'!V29="","",'P-Bedarf AL'!V29)</f>
        <v/>
      </c>
      <c r="G27" s="32" t="str">
        <f>IF('P-Bedarf AL'!AB29="","",'P-Bedarf AL'!AB29)</f>
        <v/>
      </c>
      <c r="H27" s="345" t="str">
        <f t="shared" si="0"/>
        <v/>
      </c>
      <c r="I27" s="345" t="str">
        <f t="shared" si="1"/>
        <v/>
      </c>
      <c r="J27" s="345" t="str">
        <f t="shared" si="2"/>
        <v/>
      </c>
      <c r="K27" s="321">
        <f t="shared" si="31"/>
        <v>0</v>
      </c>
      <c r="L27" s="321">
        <f t="shared" si="25"/>
        <v>0</v>
      </c>
      <c r="M27" s="321">
        <f t="shared" si="26"/>
        <v>0</v>
      </c>
      <c r="N27" s="321" t="str">
        <f t="shared" si="27"/>
        <v/>
      </c>
      <c r="O27" s="321" t="str">
        <f t="shared" si="28"/>
        <v/>
      </c>
      <c r="P27" s="321" t="str">
        <f t="shared" si="29"/>
        <v/>
      </c>
      <c r="Q27" s="214" t="str">
        <f t="shared" si="3"/>
        <v/>
      </c>
      <c r="R27" s="141"/>
      <c r="S27" s="211"/>
      <c r="T27" s="211" t="str">
        <f t="shared" si="4"/>
        <v/>
      </c>
      <c r="U27" s="153" t="str">
        <f t="shared" si="5"/>
        <v/>
      </c>
      <c r="V27" s="153" t="str">
        <f t="shared" si="30"/>
        <v/>
      </c>
      <c r="W27" s="153" t="str">
        <f t="shared" si="6"/>
        <v/>
      </c>
      <c r="X27" s="153" t="str">
        <f t="shared" si="7"/>
        <v/>
      </c>
      <c r="Y27" s="141"/>
      <c r="Z27" s="211"/>
      <c r="AA27" s="212" t="str">
        <f t="shared" si="8"/>
        <v/>
      </c>
      <c r="AB27" s="153" t="str">
        <f t="shared" si="9"/>
        <v/>
      </c>
      <c r="AC27" s="153" t="str">
        <f t="shared" si="10"/>
        <v/>
      </c>
      <c r="AD27" s="153" t="str">
        <f t="shared" si="11"/>
        <v/>
      </c>
      <c r="AE27" s="153" t="str">
        <f t="shared" si="12"/>
        <v/>
      </c>
      <c r="AF27" s="213" t="str">
        <f t="shared" si="32"/>
        <v/>
      </c>
      <c r="AG27" s="141"/>
      <c r="AH27" s="211"/>
      <c r="AI27" s="346" t="str">
        <f t="shared" si="13"/>
        <v/>
      </c>
      <c r="AJ27" s="153" t="str">
        <f t="shared" si="14"/>
        <v/>
      </c>
      <c r="AK27" s="153" t="str">
        <f t="shared" si="15"/>
        <v/>
      </c>
      <c r="AL27" s="153" t="str">
        <f t="shared" si="16"/>
        <v/>
      </c>
      <c r="AM27" s="141"/>
      <c r="AN27" s="211"/>
      <c r="AO27" s="346" t="str">
        <f t="shared" si="17"/>
        <v/>
      </c>
      <c r="AP27" s="153" t="str">
        <f t="shared" si="18"/>
        <v/>
      </c>
      <c r="AQ27" s="153" t="str">
        <f t="shared" si="19"/>
        <v/>
      </c>
      <c r="AR27" s="153" t="str">
        <f t="shared" si="20"/>
        <v/>
      </c>
      <c r="AS27" s="141"/>
      <c r="AT27" s="211"/>
      <c r="AU27" s="346" t="str">
        <f t="shared" si="21"/>
        <v/>
      </c>
      <c r="AV27" s="153" t="str">
        <f t="shared" si="22"/>
        <v/>
      </c>
      <c r="AW27" s="153" t="str">
        <f t="shared" si="23"/>
        <v/>
      </c>
      <c r="AX27" s="153" t="str">
        <f t="shared" si="24"/>
        <v/>
      </c>
    </row>
    <row r="28" spans="1:50" ht="29.45" customHeight="1" x14ac:dyDescent="0.25">
      <c r="A28" s="354" t="str">
        <f>'N-Bedarf AL'!A28</f>
        <v/>
      </c>
      <c r="B28" s="354" t="str">
        <f>IF('N-Bedarf AL'!B28="","",'N-Bedarf AL'!B28)</f>
        <v/>
      </c>
      <c r="C28" s="305" t="str">
        <f>IF('N-Bedarf AL'!D28="","",'N-Bedarf AL'!D28)</f>
        <v/>
      </c>
      <c r="D28" s="32" t="str">
        <f>IF('N-Bedarf AL'!C28="","",'N-Bedarf AL'!C28)</f>
        <v/>
      </c>
      <c r="E28" s="32" t="str">
        <f>IF('N-Bedarf AL'!T28="","",'N-Bedarf AL'!T28)</f>
        <v/>
      </c>
      <c r="F28" s="32" t="str">
        <f>IF('P-Bedarf AL'!V30="","",'P-Bedarf AL'!V30)</f>
        <v/>
      </c>
      <c r="G28" s="32" t="str">
        <f>IF('P-Bedarf AL'!AB30="","",'P-Bedarf AL'!AB30)</f>
        <v/>
      </c>
      <c r="H28" s="345" t="str">
        <f t="shared" si="0"/>
        <v/>
      </c>
      <c r="I28" s="345" t="str">
        <f t="shared" si="1"/>
        <v/>
      </c>
      <c r="J28" s="345" t="str">
        <f t="shared" si="2"/>
        <v/>
      </c>
      <c r="K28" s="321">
        <f t="shared" si="31"/>
        <v>0</v>
      </c>
      <c r="L28" s="321">
        <f t="shared" si="25"/>
        <v>0</v>
      </c>
      <c r="M28" s="321">
        <f t="shared" si="26"/>
        <v>0</v>
      </c>
      <c r="N28" s="321" t="str">
        <f t="shared" si="27"/>
        <v/>
      </c>
      <c r="O28" s="321" t="str">
        <f t="shared" si="28"/>
        <v/>
      </c>
      <c r="P28" s="321" t="str">
        <f t="shared" si="29"/>
        <v/>
      </c>
      <c r="Q28" s="214" t="str">
        <f t="shared" si="3"/>
        <v/>
      </c>
      <c r="R28" s="141"/>
      <c r="S28" s="211"/>
      <c r="T28" s="211" t="str">
        <f t="shared" si="4"/>
        <v/>
      </c>
      <c r="U28" s="153" t="str">
        <f t="shared" si="5"/>
        <v/>
      </c>
      <c r="V28" s="153" t="str">
        <f t="shared" si="30"/>
        <v/>
      </c>
      <c r="W28" s="153" t="str">
        <f t="shared" si="6"/>
        <v/>
      </c>
      <c r="X28" s="153" t="str">
        <f t="shared" si="7"/>
        <v/>
      </c>
      <c r="Y28" s="141"/>
      <c r="Z28" s="211"/>
      <c r="AA28" s="212" t="str">
        <f t="shared" si="8"/>
        <v/>
      </c>
      <c r="AB28" s="153" t="str">
        <f t="shared" si="9"/>
        <v/>
      </c>
      <c r="AC28" s="153" t="str">
        <f t="shared" si="10"/>
        <v/>
      </c>
      <c r="AD28" s="153" t="str">
        <f t="shared" si="11"/>
        <v/>
      </c>
      <c r="AE28" s="153" t="str">
        <f t="shared" si="12"/>
        <v/>
      </c>
      <c r="AF28" s="213" t="str">
        <f t="shared" si="32"/>
        <v/>
      </c>
      <c r="AG28" s="141"/>
      <c r="AH28" s="211"/>
      <c r="AI28" s="346" t="str">
        <f t="shared" si="13"/>
        <v/>
      </c>
      <c r="AJ28" s="153" t="str">
        <f t="shared" si="14"/>
        <v/>
      </c>
      <c r="AK28" s="153" t="str">
        <f t="shared" si="15"/>
        <v/>
      </c>
      <c r="AL28" s="153" t="str">
        <f t="shared" si="16"/>
        <v/>
      </c>
      <c r="AM28" s="141"/>
      <c r="AN28" s="211"/>
      <c r="AO28" s="346" t="str">
        <f t="shared" si="17"/>
        <v/>
      </c>
      <c r="AP28" s="153" t="str">
        <f t="shared" si="18"/>
        <v/>
      </c>
      <c r="AQ28" s="153" t="str">
        <f t="shared" si="19"/>
        <v/>
      </c>
      <c r="AR28" s="153" t="str">
        <f t="shared" si="20"/>
        <v/>
      </c>
      <c r="AS28" s="141"/>
      <c r="AT28" s="211"/>
      <c r="AU28" s="346" t="str">
        <f t="shared" si="21"/>
        <v/>
      </c>
      <c r="AV28" s="153" t="str">
        <f t="shared" si="22"/>
        <v/>
      </c>
      <c r="AW28" s="153" t="str">
        <f t="shared" si="23"/>
        <v/>
      </c>
      <c r="AX28" s="153" t="str">
        <f t="shared" si="24"/>
        <v/>
      </c>
    </row>
    <row r="29" spans="1:50" ht="29.45" customHeight="1" x14ac:dyDescent="0.25">
      <c r="A29" s="354" t="str">
        <f>'N-Bedarf AL'!A29</f>
        <v/>
      </c>
      <c r="B29" s="354" t="str">
        <f>IF('N-Bedarf AL'!B29="","",'N-Bedarf AL'!B29)</f>
        <v/>
      </c>
      <c r="C29" s="305" t="str">
        <f>IF('N-Bedarf AL'!D29="","",'N-Bedarf AL'!D29)</f>
        <v/>
      </c>
      <c r="D29" s="32" t="str">
        <f>IF('N-Bedarf AL'!C29="","",'N-Bedarf AL'!C29)</f>
        <v/>
      </c>
      <c r="E29" s="32" t="str">
        <f>IF('N-Bedarf AL'!T29="","",'N-Bedarf AL'!T29)</f>
        <v/>
      </c>
      <c r="F29" s="32" t="str">
        <f>IF('P-Bedarf AL'!V31="","",'P-Bedarf AL'!V31)</f>
        <v/>
      </c>
      <c r="G29" s="32" t="str">
        <f>IF('P-Bedarf AL'!AB31="","",'P-Bedarf AL'!AB31)</f>
        <v/>
      </c>
      <c r="H29" s="345" t="str">
        <f t="shared" si="0"/>
        <v/>
      </c>
      <c r="I29" s="345" t="str">
        <f t="shared" si="1"/>
        <v/>
      </c>
      <c r="J29" s="345" t="str">
        <f t="shared" si="2"/>
        <v/>
      </c>
      <c r="K29" s="321">
        <f t="shared" si="31"/>
        <v>0</v>
      </c>
      <c r="L29" s="321">
        <f t="shared" si="25"/>
        <v>0</v>
      </c>
      <c r="M29" s="321">
        <f t="shared" si="26"/>
        <v>0</v>
      </c>
      <c r="N29" s="321" t="str">
        <f t="shared" si="27"/>
        <v/>
      </c>
      <c r="O29" s="321" t="str">
        <f t="shared" si="28"/>
        <v/>
      </c>
      <c r="P29" s="321" t="str">
        <f t="shared" si="29"/>
        <v/>
      </c>
      <c r="Q29" s="214" t="str">
        <f t="shared" si="3"/>
        <v/>
      </c>
      <c r="R29" s="141"/>
      <c r="S29" s="211"/>
      <c r="T29" s="211" t="str">
        <f t="shared" si="4"/>
        <v/>
      </c>
      <c r="U29" s="153" t="str">
        <f t="shared" si="5"/>
        <v/>
      </c>
      <c r="V29" s="153" t="str">
        <f t="shared" si="30"/>
        <v/>
      </c>
      <c r="W29" s="153" t="str">
        <f t="shared" si="6"/>
        <v/>
      </c>
      <c r="X29" s="153" t="str">
        <f t="shared" si="7"/>
        <v/>
      </c>
      <c r="Y29" s="141"/>
      <c r="Z29" s="211"/>
      <c r="AA29" s="212" t="str">
        <f t="shared" si="8"/>
        <v/>
      </c>
      <c r="AB29" s="153" t="str">
        <f t="shared" si="9"/>
        <v/>
      </c>
      <c r="AC29" s="153" t="str">
        <f t="shared" si="10"/>
        <v/>
      </c>
      <c r="AD29" s="153" t="str">
        <f t="shared" si="11"/>
        <v/>
      </c>
      <c r="AE29" s="153" t="str">
        <f t="shared" si="12"/>
        <v/>
      </c>
      <c r="AF29" s="213" t="str">
        <f t="shared" si="32"/>
        <v/>
      </c>
      <c r="AG29" s="141"/>
      <c r="AH29" s="211"/>
      <c r="AI29" s="346" t="str">
        <f t="shared" si="13"/>
        <v/>
      </c>
      <c r="AJ29" s="153" t="str">
        <f t="shared" si="14"/>
        <v/>
      </c>
      <c r="AK29" s="153" t="str">
        <f t="shared" si="15"/>
        <v/>
      </c>
      <c r="AL29" s="153" t="str">
        <f t="shared" si="16"/>
        <v/>
      </c>
      <c r="AM29" s="141"/>
      <c r="AN29" s="211"/>
      <c r="AO29" s="346" t="str">
        <f t="shared" si="17"/>
        <v/>
      </c>
      <c r="AP29" s="153" t="str">
        <f t="shared" si="18"/>
        <v/>
      </c>
      <c r="AQ29" s="153" t="str">
        <f t="shared" si="19"/>
        <v/>
      </c>
      <c r="AR29" s="153" t="str">
        <f t="shared" si="20"/>
        <v/>
      </c>
      <c r="AS29" s="141"/>
      <c r="AT29" s="211"/>
      <c r="AU29" s="346" t="str">
        <f t="shared" si="21"/>
        <v/>
      </c>
      <c r="AV29" s="153" t="str">
        <f t="shared" si="22"/>
        <v/>
      </c>
      <c r="AW29" s="153" t="str">
        <f t="shared" si="23"/>
        <v/>
      </c>
      <c r="AX29" s="153" t="str">
        <f t="shared" si="24"/>
        <v/>
      </c>
    </row>
    <row r="30" spans="1:50" ht="29.45" customHeight="1" x14ac:dyDescent="0.25">
      <c r="A30" s="354" t="str">
        <f>'N-Bedarf AL'!A30</f>
        <v/>
      </c>
      <c r="B30" s="354" t="str">
        <f>IF('N-Bedarf AL'!B30="","",'N-Bedarf AL'!B30)</f>
        <v/>
      </c>
      <c r="C30" s="305" t="str">
        <f>IF('N-Bedarf AL'!D30="","",'N-Bedarf AL'!D30)</f>
        <v/>
      </c>
      <c r="D30" s="32" t="str">
        <f>IF('N-Bedarf AL'!C30="","",'N-Bedarf AL'!C30)</f>
        <v/>
      </c>
      <c r="E30" s="32" t="str">
        <f>IF('N-Bedarf AL'!T30="","",'N-Bedarf AL'!T30)</f>
        <v/>
      </c>
      <c r="F30" s="32" t="str">
        <f>IF('P-Bedarf AL'!V32="","",'P-Bedarf AL'!V32)</f>
        <v/>
      </c>
      <c r="G30" s="32" t="str">
        <f>IF('P-Bedarf AL'!AB32="","",'P-Bedarf AL'!AB32)</f>
        <v/>
      </c>
      <c r="H30" s="345" t="str">
        <f t="shared" si="0"/>
        <v/>
      </c>
      <c r="I30" s="345" t="str">
        <f t="shared" si="1"/>
        <v/>
      </c>
      <c r="J30" s="345" t="str">
        <f t="shared" si="2"/>
        <v/>
      </c>
      <c r="K30" s="321">
        <f t="shared" si="31"/>
        <v>0</v>
      </c>
      <c r="L30" s="321">
        <f t="shared" si="25"/>
        <v>0</v>
      </c>
      <c r="M30" s="321">
        <f t="shared" si="26"/>
        <v>0</v>
      </c>
      <c r="N30" s="321" t="str">
        <f t="shared" si="27"/>
        <v/>
      </c>
      <c r="O30" s="321" t="str">
        <f t="shared" si="28"/>
        <v/>
      </c>
      <c r="P30" s="321" t="str">
        <f t="shared" si="29"/>
        <v/>
      </c>
      <c r="Q30" s="214" t="str">
        <f t="shared" si="3"/>
        <v/>
      </c>
      <c r="R30" s="141"/>
      <c r="S30" s="211"/>
      <c r="T30" s="211" t="str">
        <f t="shared" si="4"/>
        <v/>
      </c>
      <c r="U30" s="153" t="str">
        <f t="shared" si="5"/>
        <v/>
      </c>
      <c r="V30" s="153" t="str">
        <f t="shared" si="30"/>
        <v/>
      </c>
      <c r="W30" s="153" t="str">
        <f t="shared" si="6"/>
        <v/>
      </c>
      <c r="X30" s="153" t="str">
        <f t="shared" si="7"/>
        <v/>
      </c>
      <c r="Y30" s="141"/>
      <c r="Z30" s="211"/>
      <c r="AA30" s="212" t="str">
        <f t="shared" si="8"/>
        <v/>
      </c>
      <c r="AB30" s="153" t="str">
        <f t="shared" si="9"/>
        <v/>
      </c>
      <c r="AC30" s="153" t="str">
        <f t="shared" si="10"/>
        <v/>
      </c>
      <c r="AD30" s="153" t="str">
        <f t="shared" si="11"/>
        <v/>
      </c>
      <c r="AE30" s="153" t="str">
        <f t="shared" si="12"/>
        <v/>
      </c>
      <c r="AF30" s="213" t="str">
        <f t="shared" si="32"/>
        <v/>
      </c>
      <c r="AG30" s="141"/>
      <c r="AH30" s="211"/>
      <c r="AI30" s="346" t="str">
        <f t="shared" si="13"/>
        <v/>
      </c>
      <c r="AJ30" s="153" t="str">
        <f t="shared" si="14"/>
        <v/>
      </c>
      <c r="AK30" s="153" t="str">
        <f t="shared" si="15"/>
        <v/>
      </c>
      <c r="AL30" s="153" t="str">
        <f t="shared" si="16"/>
        <v/>
      </c>
      <c r="AM30" s="141"/>
      <c r="AN30" s="211"/>
      <c r="AO30" s="346" t="str">
        <f t="shared" si="17"/>
        <v/>
      </c>
      <c r="AP30" s="153" t="str">
        <f t="shared" si="18"/>
        <v/>
      </c>
      <c r="AQ30" s="153" t="str">
        <f t="shared" si="19"/>
        <v/>
      </c>
      <c r="AR30" s="153" t="str">
        <f t="shared" si="20"/>
        <v/>
      </c>
      <c r="AS30" s="141"/>
      <c r="AT30" s="211"/>
      <c r="AU30" s="346" t="str">
        <f t="shared" si="21"/>
        <v/>
      </c>
      <c r="AV30" s="153" t="str">
        <f t="shared" si="22"/>
        <v/>
      </c>
      <c r="AW30" s="153" t="str">
        <f t="shared" si="23"/>
        <v/>
      </c>
      <c r="AX30" s="153" t="str">
        <f t="shared" si="24"/>
        <v/>
      </c>
    </row>
    <row r="31" spans="1:50" ht="29.45" customHeight="1" x14ac:dyDescent="0.25">
      <c r="A31" s="354" t="str">
        <f>'N-Bedarf AL'!A31</f>
        <v/>
      </c>
      <c r="B31" s="354" t="str">
        <f>IF('N-Bedarf AL'!B31="","",'N-Bedarf AL'!B31)</f>
        <v/>
      </c>
      <c r="C31" s="305" t="str">
        <f>IF('N-Bedarf AL'!D31="","",'N-Bedarf AL'!D31)</f>
        <v/>
      </c>
      <c r="D31" s="32" t="str">
        <f>IF('N-Bedarf AL'!C31="","",'N-Bedarf AL'!C31)</f>
        <v/>
      </c>
      <c r="E31" s="32" t="str">
        <f>IF('N-Bedarf AL'!T31="","",'N-Bedarf AL'!T31)</f>
        <v/>
      </c>
      <c r="F31" s="32" t="str">
        <f>IF('P-Bedarf AL'!V33="","",'P-Bedarf AL'!V33)</f>
        <v/>
      </c>
      <c r="G31" s="32" t="str">
        <f>IF('P-Bedarf AL'!AB33="","",'P-Bedarf AL'!AB33)</f>
        <v/>
      </c>
      <c r="H31" s="345" t="str">
        <f t="shared" si="0"/>
        <v/>
      </c>
      <c r="I31" s="345" t="str">
        <f t="shared" si="1"/>
        <v/>
      </c>
      <c r="J31" s="345" t="str">
        <f t="shared" si="2"/>
        <v/>
      </c>
      <c r="K31" s="321">
        <f t="shared" si="31"/>
        <v>0</v>
      </c>
      <c r="L31" s="321">
        <f t="shared" si="25"/>
        <v>0</v>
      </c>
      <c r="M31" s="321">
        <f t="shared" si="26"/>
        <v>0</v>
      </c>
      <c r="N31" s="321" t="str">
        <f t="shared" si="27"/>
        <v/>
      </c>
      <c r="O31" s="321" t="str">
        <f t="shared" si="28"/>
        <v/>
      </c>
      <c r="P31" s="321" t="str">
        <f t="shared" si="29"/>
        <v/>
      </c>
      <c r="Q31" s="214" t="str">
        <f t="shared" si="3"/>
        <v/>
      </c>
      <c r="R31" s="141"/>
      <c r="S31" s="211"/>
      <c r="T31" s="211" t="str">
        <f t="shared" si="4"/>
        <v/>
      </c>
      <c r="U31" s="153" t="str">
        <f t="shared" si="5"/>
        <v/>
      </c>
      <c r="V31" s="153" t="str">
        <f t="shared" si="30"/>
        <v/>
      </c>
      <c r="W31" s="153" t="str">
        <f t="shared" si="6"/>
        <v/>
      </c>
      <c r="X31" s="153" t="str">
        <f t="shared" si="7"/>
        <v/>
      </c>
      <c r="Y31" s="141"/>
      <c r="Z31" s="211"/>
      <c r="AA31" s="212" t="str">
        <f t="shared" si="8"/>
        <v/>
      </c>
      <c r="AB31" s="153" t="str">
        <f t="shared" si="9"/>
        <v/>
      </c>
      <c r="AC31" s="153" t="str">
        <f t="shared" si="10"/>
        <v/>
      </c>
      <c r="AD31" s="153" t="str">
        <f t="shared" si="11"/>
        <v/>
      </c>
      <c r="AE31" s="153" t="str">
        <f t="shared" si="12"/>
        <v/>
      </c>
      <c r="AF31" s="213" t="str">
        <f t="shared" si="32"/>
        <v/>
      </c>
      <c r="AG31" s="141"/>
      <c r="AH31" s="211"/>
      <c r="AI31" s="346" t="str">
        <f t="shared" si="13"/>
        <v/>
      </c>
      <c r="AJ31" s="153" t="str">
        <f t="shared" si="14"/>
        <v/>
      </c>
      <c r="AK31" s="153" t="str">
        <f t="shared" si="15"/>
        <v/>
      </c>
      <c r="AL31" s="153" t="str">
        <f t="shared" si="16"/>
        <v/>
      </c>
      <c r="AM31" s="141"/>
      <c r="AN31" s="211"/>
      <c r="AO31" s="346" t="str">
        <f t="shared" si="17"/>
        <v/>
      </c>
      <c r="AP31" s="153" t="str">
        <f t="shared" si="18"/>
        <v/>
      </c>
      <c r="AQ31" s="153" t="str">
        <f t="shared" si="19"/>
        <v/>
      </c>
      <c r="AR31" s="153" t="str">
        <f t="shared" si="20"/>
        <v/>
      </c>
      <c r="AS31" s="141"/>
      <c r="AT31" s="211"/>
      <c r="AU31" s="346" t="str">
        <f t="shared" si="21"/>
        <v/>
      </c>
      <c r="AV31" s="153" t="str">
        <f t="shared" si="22"/>
        <v/>
      </c>
      <c r="AW31" s="153" t="str">
        <f t="shared" si="23"/>
        <v/>
      </c>
      <c r="AX31" s="153" t="str">
        <f t="shared" si="24"/>
        <v/>
      </c>
    </row>
    <row r="32" spans="1:50" ht="29.45" customHeight="1" x14ac:dyDescent="0.25">
      <c r="A32" s="354" t="str">
        <f>'N-Bedarf AL'!A32</f>
        <v/>
      </c>
      <c r="B32" s="354" t="str">
        <f>IF('N-Bedarf AL'!B32="","",'N-Bedarf AL'!B32)</f>
        <v/>
      </c>
      <c r="C32" s="305" t="str">
        <f>IF('N-Bedarf AL'!D32="","",'N-Bedarf AL'!D32)</f>
        <v/>
      </c>
      <c r="D32" s="32" t="str">
        <f>IF('N-Bedarf AL'!C32="","",'N-Bedarf AL'!C32)</f>
        <v/>
      </c>
      <c r="E32" s="32" t="str">
        <f>IF('N-Bedarf AL'!T32="","",'N-Bedarf AL'!T32)</f>
        <v/>
      </c>
      <c r="F32" s="32" t="str">
        <f>IF('P-Bedarf AL'!V34="","",'P-Bedarf AL'!V34)</f>
        <v/>
      </c>
      <c r="G32" s="32" t="str">
        <f>IF('P-Bedarf AL'!AB34="","",'P-Bedarf AL'!AB34)</f>
        <v/>
      </c>
      <c r="H32" s="345" t="str">
        <f t="shared" si="0"/>
        <v/>
      </c>
      <c r="I32" s="345" t="str">
        <f t="shared" si="1"/>
        <v/>
      </c>
      <c r="J32" s="345" t="str">
        <f t="shared" si="2"/>
        <v/>
      </c>
      <c r="K32" s="321">
        <f t="shared" si="31"/>
        <v>0</v>
      </c>
      <c r="L32" s="321">
        <f t="shared" si="25"/>
        <v>0</v>
      </c>
      <c r="M32" s="321">
        <f t="shared" si="26"/>
        <v>0</v>
      </c>
      <c r="N32" s="321" t="str">
        <f t="shared" si="27"/>
        <v/>
      </c>
      <c r="O32" s="321" t="str">
        <f t="shared" si="28"/>
        <v/>
      </c>
      <c r="P32" s="321" t="str">
        <f t="shared" si="29"/>
        <v/>
      </c>
      <c r="Q32" s="214" t="str">
        <f t="shared" si="3"/>
        <v/>
      </c>
      <c r="R32" s="141"/>
      <c r="S32" s="211"/>
      <c r="T32" s="211" t="str">
        <f t="shared" si="4"/>
        <v/>
      </c>
      <c r="U32" s="153" t="str">
        <f t="shared" si="5"/>
        <v/>
      </c>
      <c r="V32" s="153" t="str">
        <f t="shared" si="30"/>
        <v/>
      </c>
      <c r="W32" s="153" t="str">
        <f t="shared" si="6"/>
        <v/>
      </c>
      <c r="X32" s="153" t="str">
        <f t="shared" si="7"/>
        <v/>
      </c>
      <c r="Y32" s="141"/>
      <c r="Z32" s="211"/>
      <c r="AA32" s="212" t="str">
        <f t="shared" si="8"/>
        <v/>
      </c>
      <c r="AB32" s="153" t="str">
        <f t="shared" si="9"/>
        <v/>
      </c>
      <c r="AC32" s="153" t="str">
        <f t="shared" si="10"/>
        <v/>
      </c>
      <c r="AD32" s="153" t="str">
        <f t="shared" si="11"/>
        <v/>
      </c>
      <c r="AE32" s="153" t="str">
        <f t="shared" si="12"/>
        <v/>
      </c>
      <c r="AF32" s="213" t="str">
        <f t="shared" si="32"/>
        <v/>
      </c>
      <c r="AG32" s="141"/>
      <c r="AH32" s="211"/>
      <c r="AI32" s="346" t="str">
        <f t="shared" si="13"/>
        <v/>
      </c>
      <c r="AJ32" s="153" t="str">
        <f t="shared" si="14"/>
        <v/>
      </c>
      <c r="AK32" s="153" t="str">
        <f t="shared" si="15"/>
        <v/>
      </c>
      <c r="AL32" s="153" t="str">
        <f t="shared" si="16"/>
        <v/>
      </c>
      <c r="AM32" s="141"/>
      <c r="AN32" s="211"/>
      <c r="AO32" s="346" t="str">
        <f t="shared" si="17"/>
        <v/>
      </c>
      <c r="AP32" s="153" t="str">
        <f t="shared" si="18"/>
        <v/>
      </c>
      <c r="AQ32" s="153" t="str">
        <f t="shared" si="19"/>
        <v/>
      </c>
      <c r="AR32" s="153" t="str">
        <f t="shared" si="20"/>
        <v/>
      </c>
      <c r="AS32" s="141"/>
      <c r="AT32" s="211"/>
      <c r="AU32" s="346" t="str">
        <f t="shared" si="21"/>
        <v/>
      </c>
      <c r="AV32" s="153" t="str">
        <f t="shared" si="22"/>
        <v/>
      </c>
      <c r="AW32" s="153" t="str">
        <f t="shared" si="23"/>
        <v/>
      </c>
      <c r="AX32" s="153" t="str">
        <f t="shared" si="24"/>
        <v/>
      </c>
    </row>
    <row r="33" spans="1:50" ht="29.45" customHeight="1" x14ac:dyDescent="0.25">
      <c r="A33" s="354" t="str">
        <f>'N-Bedarf AL'!A33</f>
        <v/>
      </c>
      <c r="B33" s="354" t="str">
        <f>IF('N-Bedarf AL'!B33="","",'N-Bedarf AL'!B33)</f>
        <v/>
      </c>
      <c r="C33" s="305" t="str">
        <f>IF('N-Bedarf AL'!D33="","",'N-Bedarf AL'!D33)</f>
        <v/>
      </c>
      <c r="D33" s="32" t="str">
        <f>IF('N-Bedarf AL'!C33="","",'N-Bedarf AL'!C33)</f>
        <v/>
      </c>
      <c r="E33" s="32" t="str">
        <f>IF('N-Bedarf AL'!T33="","",'N-Bedarf AL'!T33)</f>
        <v/>
      </c>
      <c r="F33" s="32" t="str">
        <f>IF('P-Bedarf AL'!V35="","",'P-Bedarf AL'!V35)</f>
        <v/>
      </c>
      <c r="G33" s="32" t="str">
        <f>IF('P-Bedarf AL'!AB35="","",'P-Bedarf AL'!AB35)</f>
        <v/>
      </c>
      <c r="H33" s="345" t="str">
        <f t="shared" si="0"/>
        <v/>
      </c>
      <c r="I33" s="345" t="str">
        <f t="shared" si="1"/>
        <v/>
      </c>
      <c r="J33" s="345" t="str">
        <f t="shared" si="2"/>
        <v/>
      </c>
      <c r="K33" s="321">
        <f t="shared" si="31"/>
        <v>0</v>
      </c>
      <c r="L33" s="321">
        <f t="shared" si="25"/>
        <v>0</v>
      </c>
      <c r="M33" s="321">
        <f t="shared" si="26"/>
        <v>0</v>
      </c>
      <c r="N33" s="321" t="str">
        <f t="shared" si="27"/>
        <v/>
      </c>
      <c r="O33" s="321" t="str">
        <f t="shared" si="28"/>
        <v/>
      </c>
      <c r="P33" s="321" t="str">
        <f t="shared" si="29"/>
        <v/>
      </c>
      <c r="Q33" s="214" t="str">
        <f t="shared" si="3"/>
        <v/>
      </c>
      <c r="R33" s="141"/>
      <c r="S33" s="211"/>
      <c r="T33" s="211" t="str">
        <f t="shared" si="4"/>
        <v/>
      </c>
      <c r="U33" s="153" t="str">
        <f t="shared" si="5"/>
        <v/>
      </c>
      <c r="V33" s="153" t="str">
        <f t="shared" si="30"/>
        <v/>
      </c>
      <c r="W33" s="153" t="str">
        <f t="shared" si="6"/>
        <v/>
      </c>
      <c r="X33" s="153" t="str">
        <f t="shared" si="7"/>
        <v/>
      </c>
      <c r="Y33" s="141"/>
      <c r="Z33" s="211"/>
      <c r="AA33" s="212" t="str">
        <f t="shared" si="8"/>
        <v/>
      </c>
      <c r="AB33" s="153" t="str">
        <f t="shared" si="9"/>
        <v/>
      </c>
      <c r="AC33" s="153" t="str">
        <f t="shared" si="10"/>
        <v/>
      </c>
      <c r="AD33" s="153" t="str">
        <f t="shared" si="11"/>
        <v/>
      </c>
      <c r="AE33" s="153" t="str">
        <f t="shared" si="12"/>
        <v/>
      </c>
      <c r="AF33" s="213" t="str">
        <f t="shared" si="32"/>
        <v/>
      </c>
      <c r="AG33" s="141"/>
      <c r="AH33" s="211"/>
      <c r="AI33" s="346" t="str">
        <f t="shared" si="13"/>
        <v/>
      </c>
      <c r="AJ33" s="153" t="str">
        <f t="shared" si="14"/>
        <v/>
      </c>
      <c r="AK33" s="153" t="str">
        <f t="shared" si="15"/>
        <v/>
      </c>
      <c r="AL33" s="153" t="str">
        <f t="shared" si="16"/>
        <v/>
      </c>
      <c r="AM33" s="141"/>
      <c r="AN33" s="211"/>
      <c r="AO33" s="346" t="str">
        <f t="shared" si="17"/>
        <v/>
      </c>
      <c r="AP33" s="153" t="str">
        <f t="shared" si="18"/>
        <v/>
      </c>
      <c r="AQ33" s="153" t="str">
        <f t="shared" si="19"/>
        <v/>
      </c>
      <c r="AR33" s="153" t="str">
        <f t="shared" si="20"/>
        <v/>
      </c>
      <c r="AS33" s="141"/>
      <c r="AT33" s="211"/>
      <c r="AU33" s="346" t="str">
        <f t="shared" si="21"/>
        <v/>
      </c>
      <c r="AV33" s="153" t="str">
        <f t="shared" si="22"/>
        <v/>
      </c>
      <c r="AW33" s="153" t="str">
        <f t="shared" si="23"/>
        <v/>
      </c>
      <c r="AX33" s="153" t="str">
        <f t="shared" si="24"/>
        <v/>
      </c>
    </row>
    <row r="34" spans="1:50" ht="29.45" customHeight="1" x14ac:dyDescent="0.25">
      <c r="A34" s="354" t="str">
        <f>'N-Bedarf AL'!A34</f>
        <v/>
      </c>
      <c r="B34" s="354" t="str">
        <f>IF('N-Bedarf AL'!B34="","",'N-Bedarf AL'!B34)</f>
        <v/>
      </c>
      <c r="C34" s="305" t="str">
        <f>IF('N-Bedarf AL'!D34="","",'N-Bedarf AL'!D34)</f>
        <v/>
      </c>
      <c r="D34" s="32" t="str">
        <f>IF('N-Bedarf AL'!C34="","",'N-Bedarf AL'!C34)</f>
        <v/>
      </c>
      <c r="E34" s="32" t="str">
        <f>IF('N-Bedarf AL'!T34="","",'N-Bedarf AL'!T34)</f>
        <v/>
      </c>
      <c r="F34" s="32" t="str">
        <f>IF('P-Bedarf AL'!V36="","",'P-Bedarf AL'!V36)</f>
        <v/>
      </c>
      <c r="G34" s="32" t="str">
        <f>IF('P-Bedarf AL'!AB36="","",'P-Bedarf AL'!AB36)</f>
        <v/>
      </c>
      <c r="H34" s="345" t="str">
        <f t="shared" si="0"/>
        <v/>
      </c>
      <c r="I34" s="345" t="str">
        <f t="shared" si="1"/>
        <v/>
      </c>
      <c r="J34" s="345" t="str">
        <f t="shared" si="2"/>
        <v/>
      </c>
      <c r="K34" s="321">
        <f t="shared" si="31"/>
        <v>0</v>
      </c>
      <c r="L34" s="321">
        <f t="shared" si="25"/>
        <v>0</v>
      </c>
      <c r="M34" s="321">
        <f t="shared" si="26"/>
        <v>0</v>
      </c>
      <c r="N34" s="321" t="str">
        <f t="shared" si="27"/>
        <v/>
      </c>
      <c r="O34" s="321" t="str">
        <f t="shared" si="28"/>
        <v/>
      </c>
      <c r="P34" s="321" t="str">
        <f t="shared" si="29"/>
        <v/>
      </c>
      <c r="Q34" s="214" t="str">
        <f t="shared" si="3"/>
        <v/>
      </c>
      <c r="R34" s="141"/>
      <c r="S34" s="211"/>
      <c r="T34" s="211" t="str">
        <f t="shared" si="4"/>
        <v/>
      </c>
      <c r="U34" s="153" t="str">
        <f t="shared" si="5"/>
        <v/>
      </c>
      <c r="V34" s="153" t="str">
        <f t="shared" si="30"/>
        <v/>
      </c>
      <c r="W34" s="153" t="str">
        <f t="shared" si="6"/>
        <v/>
      </c>
      <c r="X34" s="153" t="str">
        <f t="shared" si="7"/>
        <v/>
      </c>
      <c r="Y34" s="141"/>
      <c r="Z34" s="211"/>
      <c r="AA34" s="212" t="str">
        <f t="shared" si="8"/>
        <v/>
      </c>
      <c r="AB34" s="153" t="str">
        <f t="shared" si="9"/>
        <v/>
      </c>
      <c r="AC34" s="153" t="str">
        <f t="shared" si="10"/>
        <v/>
      </c>
      <c r="AD34" s="153" t="str">
        <f t="shared" si="11"/>
        <v/>
      </c>
      <c r="AE34" s="153" t="str">
        <f t="shared" si="12"/>
        <v/>
      </c>
      <c r="AF34" s="213" t="str">
        <f t="shared" si="32"/>
        <v/>
      </c>
      <c r="AG34" s="141"/>
      <c r="AH34" s="211"/>
      <c r="AI34" s="346" t="str">
        <f t="shared" si="13"/>
        <v/>
      </c>
      <c r="AJ34" s="153" t="str">
        <f t="shared" si="14"/>
        <v/>
      </c>
      <c r="AK34" s="153" t="str">
        <f t="shared" si="15"/>
        <v/>
      </c>
      <c r="AL34" s="153" t="str">
        <f t="shared" si="16"/>
        <v/>
      </c>
      <c r="AM34" s="141"/>
      <c r="AN34" s="211"/>
      <c r="AO34" s="346" t="str">
        <f t="shared" si="17"/>
        <v/>
      </c>
      <c r="AP34" s="153" t="str">
        <f t="shared" si="18"/>
        <v/>
      </c>
      <c r="AQ34" s="153" t="str">
        <f t="shared" si="19"/>
        <v/>
      </c>
      <c r="AR34" s="153" t="str">
        <f t="shared" si="20"/>
        <v/>
      </c>
      <c r="AS34" s="141"/>
      <c r="AT34" s="211"/>
      <c r="AU34" s="346" t="str">
        <f t="shared" si="21"/>
        <v/>
      </c>
      <c r="AV34" s="153" t="str">
        <f t="shared" si="22"/>
        <v/>
      </c>
      <c r="AW34" s="153" t="str">
        <f t="shared" si="23"/>
        <v/>
      </c>
      <c r="AX34" s="153" t="str">
        <f t="shared" si="24"/>
        <v/>
      </c>
    </row>
    <row r="35" spans="1:50" ht="29.45" customHeight="1" x14ac:dyDescent="0.25">
      <c r="A35" s="354" t="str">
        <f>'N-Bedarf AL'!A35</f>
        <v/>
      </c>
      <c r="B35" s="354" t="str">
        <f>IF('N-Bedarf AL'!B35="","",'N-Bedarf AL'!B35)</f>
        <v/>
      </c>
      <c r="C35" s="305" t="str">
        <f>IF('N-Bedarf AL'!D35="","",'N-Bedarf AL'!D35)</f>
        <v/>
      </c>
      <c r="D35" s="32" t="str">
        <f>IF('N-Bedarf AL'!C35="","",'N-Bedarf AL'!C35)</f>
        <v/>
      </c>
      <c r="E35" s="32" t="str">
        <f>IF('N-Bedarf AL'!T35="","",'N-Bedarf AL'!T35)</f>
        <v/>
      </c>
      <c r="F35" s="32" t="str">
        <f>IF('P-Bedarf AL'!V37="","",'P-Bedarf AL'!V37)</f>
        <v/>
      </c>
      <c r="G35" s="32" t="str">
        <f>IF('P-Bedarf AL'!AB37="","",'P-Bedarf AL'!AB37)</f>
        <v/>
      </c>
      <c r="H35" s="345" t="str">
        <f t="shared" si="0"/>
        <v/>
      </c>
      <c r="I35" s="345" t="str">
        <f t="shared" si="1"/>
        <v/>
      </c>
      <c r="J35" s="345" t="str">
        <f t="shared" si="2"/>
        <v/>
      </c>
      <c r="K35" s="321">
        <f t="shared" si="31"/>
        <v>0</v>
      </c>
      <c r="L35" s="321">
        <f t="shared" si="25"/>
        <v>0</v>
      </c>
      <c r="M35" s="321">
        <f t="shared" si="26"/>
        <v>0</v>
      </c>
      <c r="N35" s="321" t="str">
        <f t="shared" si="27"/>
        <v/>
      </c>
      <c r="O35" s="321" t="str">
        <f t="shared" si="28"/>
        <v/>
      </c>
      <c r="P35" s="321" t="str">
        <f t="shared" si="29"/>
        <v/>
      </c>
      <c r="Q35" s="214" t="str">
        <f t="shared" si="3"/>
        <v/>
      </c>
      <c r="R35" s="141"/>
      <c r="S35" s="211"/>
      <c r="T35" s="211" t="str">
        <f t="shared" si="4"/>
        <v/>
      </c>
      <c r="U35" s="153" t="str">
        <f t="shared" si="5"/>
        <v/>
      </c>
      <c r="V35" s="153" t="str">
        <f t="shared" si="30"/>
        <v/>
      </c>
      <c r="W35" s="153" t="str">
        <f t="shared" si="6"/>
        <v/>
      </c>
      <c r="X35" s="153" t="str">
        <f t="shared" si="7"/>
        <v/>
      </c>
      <c r="Y35" s="141"/>
      <c r="Z35" s="211"/>
      <c r="AA35" s="212" t="str">
        <f t="shared" si="8"/>
        <v/>
      </c>
      <c r="AB35" s="153" t="str">
        <f t="shared" si="9"/>
        <v/>
      </c>
      <c r="AC35" s="153" t="str">
        <f t="shared" si="10"/>
        <v/>
      </c>
      <c r="AD35" s="153" t="str">
        <f t="shared" si="11"/>
        <v/>
      </c>
      <c r="AE35" s="153" t="str">
        <f t="shared" si="12"/>
        <v/>
      </c>
      <c r="AF35" s="213" t="str">
        <f t="shared" si="32"/>
        <v/>
      </c>
      <c r="AG35" s="141"/>
      <c r="AH35" s="211"/>
      <c r="AI35" s="346" t="str">
        <f t="shared" si="13"/>
        <v/>
      </c>
      <c r="AJ35" s="153" t="str">
        <f t="shared" si="14"/>
        <v/>
      </c>
      <c r="AK35" s="153" t="str">
        <f t="shared" si="15"/>
        <v/>
      </c>
      <c r="AL35" s="153" t="str">
        <f t="shared" si="16"/>
        <v/>
      </c>
      <c r="AM35" s="141"/>
      <c r="AN35" s="211"/>
      <c r="AO35" s="346" t="str">
        <f t="shared" si="17"/>
        <v/>
      </c>
      <c r="AP35" s="153" t="str">
        <f t="shared" si="18"/>
        <v/>
      </c>
      <c r="AQ35" s="153" t="str">
        <f t="shared" si="19"/>
        <v/>
      </c>
      <c r="AR35" s="153" t="str">
        <f t="shared" si="20"/>
        <v/>
      </c>
      <c r="AS35" s="141"/>
      <c r="AT35" s="211"/>
      <c r="AU35" s="346" t="str">
        <f t="shared" si="21"/>
        <v/>
      </c>
      <c r="AV35" s="153" t="str">
        <f t="shared" si="22"/>
        <v/>
      </c>
      <c r="AW35" s="153" t="str">
        <f t="shared" si="23"/>
        <v/>
      </c>
      <c r="AX35" s="153" t="str">
        <f t="shared" si="24"/>
        <v/>
      </c>
    </row>
    <row r="36" spans="1:50" ht="29.45" customHeight="1" x14ac:dyDescent="0.25">
      <c r="A36" s="354" t="str">
        <f>'N-Bedarf AL'!A36</f>
        <v/>
      </c>
      <c r="B36" s="354" t="str">
        <f>IF('N-Bedarf AL'!B36="","",'N-Bedarf AL'!B36)</f>
        <v/>
      </c>
      <c r="C36" s="305" t="str">
        <f>IF('N-Bedarf AL'!D36="","",'N-Bedarf AL'!D36)</f>
        <v/>
      </c>
      <c r="D36" s="32" t="str">
        <f>IF('N-Bedarf AL'!C36="","",'N-Bedarf AL'!C36)</f>
        <v/>
      </c>
      <c r="E36" s="32" t="str">
        <f>IF('N-Bedarf AL'!T36="","",'N-Bedarf AL'!T36)</f>
        <v/>
      </c>
      <c r="F36" s="32" t="str">
        <f>IF('P-Bedarf AL'!V38="","",'P-Bedarf AL'!V38)</f>
        <v/>
      </c>
      <c r="G36" s="32" t="str">
        <f>IF('P-Bedarf AL'!AB38="","",'P-Bedarf AL'!AB38)</f>
        <v/>
      </c>
      <c r="H36" s="345" t="str">
        <f t="shared" si="0"/>
        <v/>
      </c>
      <c r="I36" s="345" t="str">
        <f t="shared" si="1"/>
        <v/>
      </c>
      <c r="J36" s="345" t="str">
        <f t="shared" si="2"/>
        <v/>
      </c>
      <c r="K36" s="321">
        <f t="shared" si="31"/>
        <v>0</v>
      </c>
      <c r="L36" s="321">
        <f t="shared" si="25"/>
        <v>0</v>
      </c>
      <c r="M36" s="321">
        <f t="shared" si="26"/>
        <v>0</v>
      </c>
      <c r="N36" s="321" t="str">
        <f t="shared" si="27"/>
        <v/>
      </c>
      <c r="O36" s="321" t="str">
        <f t="shared" si="28"/>
        <v/>
      </c>
      <c r="P36" s="321" t="str">
        <f t="shared" si="29"/>
        <v/>
      </c>
      <c r="Q36" s="214" t="str">
        <f t="shared" si="3"/>
        <v/>
      </c>
      <c r="R36" s="141"/>
      <c r="S36" s="211"/>
      <c r="T36" s="211" t="str">
        <f t="shared" si="4"/>
        <v/>
      </c>
      <c r="U36" s="153" t="str">
        <f t="shared" si="5"/>
        <v/>
      </c>
      <c r="V36" s="153" t="str">
        <f t="shared" si="30"/>
        <v/>
      </c>
      <c r="W36" s="153" t="str">
        <f t="shared" si="6"/>
        <v/>
      </c>
      <c r="X36" s="153" t="str">
        <f t="shared" si="7"/>
        <v/>
      </c>
      <c r="Y36" s="141"/>
      <c r="Z36" s="211"/>
      <c r="AA36" s="212" t="str">
        <f t="shared" si="8"/>
        <v/>
      </c>
      <c r="AB36" s="153" t="str">
        <f t="shared" si="9"/>
        <v/>
      </c>
      <c r="AC36" s="153" t="str">
        <f t="shared" si="10"/>
        <v/>
      </c>
      <c r="AD36" s="153" t="str">
        <f t="shared" si="11"/>
        <v/>
      </c>
      <c r="AE36" s="153" t="str">
        <f t="shared" si="12"/>
        <v/>
      </c>
      <c r="AF36" s="213" t="str">
        <f t="shared" si="32"/>
        <v/>
      </c>
      <c r="AG36" s="141"/>
      <c r="AH36" s="211"/>
      <c r="AI36" s="346" t="str">
        <f t="shared" si="13"/>
        <v/>
      </c>
      <c r="AJ36" s="153" t="str">
        <f t="shared" si="14"/>
        <v/>
      </c>
      <c r="AK36" s="153" t="str">
        <f t="shared" si="15"/>
        <v/>
      </c>
      <c r="AL36" s="153" t="str">
        <f t="shared" si="16"/>
        <v/>
      </c>
      <c r="AM36" s="141"/>
      <c r="AN36" s="211"/>
      <c r="AO36" s="346" t="str">
        <f t="shared" si="17"/>
        <v/>
      </c>
      <c r="AP36" s="153" t="str">
        <f t="shared" si="18"/>
        <v/>
      </c>
      <c r="AQ36" s="153" t="str">
        <f t="shared" si="19"/>
        <v/>
      </c>
      <c r="AR36" s="153" t="str">
        <f t="shared" si="20"/>
        <v/>
      </c>
      <c r="AS36" s="141"/>
      <c r="AT36" s="211"/>
      <c r="AU36" s="346" t="str">
        <f t="shared" si="21"/>
        <v/>
      </c>
      <c r="AV36" s="153" t="str">
        <f t="shared" si="22"/>
        <v/>
      </c>
      <c r="AW36" s="153" t="str">
        <f t="shared" si="23"/>
        <v/>
      </c>
      <c r="AX36" s="153" t="str">
        <f t="shared" si="24"/>
        <v/>
      </c>
    </row>
    <row r="37" spans="1:50" ht="29.45" customHeight="1" x14ac:dyDescent="0.25">
      <c r="A37" s="354" t="str">
        <f>'N-Bedarf AL'!A37</f>
        <v/>
      </c>
      <c r="B37" s="354" t="str">
        <f>IF('N-Bedarf AL'!B37="","",'N-Bedarf AL'!B37)</f>
        <v/>
      </c>
      <c r="C37" s="305" t="str">
        <f>IF('N-Bedarf AL'!D37="","",'N-Bedarf AL'!D37)</f>
        <v/>
      </c>
      <c r="D37" s="32" t="str">
        <f>IF('N-Bedarf AL'!C37="","",'N-Bedarf AL'!C37)</f>
        <v/>
      </c>
      <c r="E37" s="32" t="str">
        <f>IF('N-Bedarf AL'!T37="","",'N-Bedarf AL'!T37)</f>
        <v/>
      </c>
      <c r="F37" s="32" t="str">
        <f>IF('P-Bedarf AL'!V39="","",'P-Bedarf AL'!V39)</f>
        <v/>
      </c>
      <c r="G37" s="32" t="str">
        <f>IF('P-Bedarf AL'!AB39="","",'P-Bedarf AL'!AB39)</f>
        <v/>
      </c>
      <c r="H37" s="345" t="str">
        <f t="shared" si="0"/>
        <v/>
      </c>
      <c r="I37" s="345" t="str">
        <f t="shared" si="1"/>
        <v/>
      </c>
      <c r="J37" s="345" t="str">
        <f t="shared" si="2"/>
        <v/>
      </c>
      <c r="K37" s="321">
        <f t="shared" si="31"/>
        <v>0</v>
      </c>
      <c r="L37" s="321">
        <f t="shared" si="25"/>
        <v>0</v>
      </c>
      <c r="M37" s="321">
        <f t="shared" si="26"/>
        <v>0</v>
      </c>
      <c r="N37" s="321" t="str">
        <f t="shared" si="27"/>
        <v/>
      </c>
      <c r="O37" s="321" t="str">
        <f t="shared" si="28"/>
        <v/>
      </c>
      <c r="P37" s="321" t="str">
        <f t="shared" si="29"/>
        <v/>
      </c>
      <c r="Q37" s="214" t="str">
        <f t="shared" si="3"/>
        <v/>
      </c>
      <c r="R37" s="141"/>
      <c r="S37" s="211"/>
      <c r="T37" s="211" t="str">
        <f t="shared" si="4"/>
        <v/>
      </c>
      <c r="U37" s="153" t="str">
        <f t="shared" si="5"/>
        <v/>
      </c>
      <c r="V37" s="153" t="str">
        <f t="shared" si="30"/>
        <v/>
      </c>
      <c r="W37" s="153" t="str">
        <f t="shared" si="6"/>
        <v/>
      </c>
      <c r="X37" s="153" t="str">
        <f t="shared" si="7"/>
        <v/>
      </c>
      <c r="Y37" s="141"/>
      <c r="Z37" s="211"/>
      <c r="AA37" s="212" t="str">
        <f t="shared" si="8"/>
        <v/>
      </c>
      <c r="AB37" s="153" t="str">
        <f t="shared" si="9"/>
        <v/>
      </c>
      <c r="AC37" s="153" t="str">
        <f t="shared" si="10"/>
        <v/>
      </c>
      <c r="AD37" s="153" t="str">
        <f t="shared" si="11"/>
        <v/>
      </c>
      <c r="AE37" s="153" t="str">
        <f t="shared" si="12"/>
        <v/>
      </c>
      <c r="AF37" s="213" t="str">
        <f t="shared" si="32"/>
        <v/>
      </c>
      <c r="AG37" s="141"/>
      <c r="AH37" s="211"/>
      <c r="AI37" s="346" t="str">
        <f t="shared" si="13"/>
        <v/>
      </c>
      <c r="AJ37" s="153" t="str">
        <f t="shared" si="14"/>
        <v/>
      </c>
      <c r="AK37" s="153" t="str">
        <f t="shared" si="15"/>
        <v/>
      </c>
      <c r="AL37" s="153" t="str">
        <f t="shared" si="16"/>
        <v/>
      </c>
      <c r="AM37" s="141"/>
      <c r="AN37" s="211"/>
      <c r="AO37" s="346" t="str">
        <f t="shared" si="17"/>
        <v/>
      </c>
      <c r="AP37" s="153" t="str">
        <f t="shared" si="18"/>
        <v/>
      </c>
      <c r="AQ37" s="153" t="str">
        <f t="shared" si="19"/>
        <v/>
      </c>
      <c r="AR37" s="153" t="str">
        <f t="shared" si="20"/>
        <v/>
      </c>
      <c r="AS37" s="141"/>
      <c r="AT37" s="211"/>
      <c r="AU37" s="346" t="str">
        <f t="shared" si="21"/>
        <v/>
      </c>
      <c r="AV37" s="153" t="str">
        <f t="shared" si="22"/>
        <v/>
      </c>
      <c r="AW37" s="153" t="str">
        <f t="shared" si="23"/>
        <v/>
      </c>
      <c r="AX37" s="153" t="str">
        <f t="shared" si="24"/>
        <v/>
      </c>
    </row>
    <row r="38" spans="1:50" ht="29.45" customHeight="1" x14ac:dyDescent="0.25">
      <c r="A38" s="354" t="str">
        <f>'N-Bedarf AL'!A38</f>
        <v/>
      </c>
      <c r="B38" s="354" t="str">
        <f>IF('N-Bedarf AL'!B38="","",'N-Bedarf AL'!B38)</f>
        <v/>
      </c>
      <c r="C38" s="305" t="str">
        <f>IF('N-Bedarf AL'!D38="","",'N-Bedarf AL'!D38)</f>
        <v/>
      </c>
      <c r="D38" s="32" t="str">
        <f>IF('N-Bedarf AL'!C38="","",'N-Bedarf AL'!C38)</f>
        <v/>
      </c>
      <c r="E38" s="32" t="str">
        <f>IF('N-Bedarf AL'!T38="","",'N-Bedarf AL'!T38)</f>
        <v/>
      </c>
      <c r="F38" s="32" t="str">
        <f>IF('P-Bedarf AL'!V40="","",'P-Bedarf AL'!V40)</f>
        <v/>
      </c>
      <c r="G38" s="32" t="str">
        <f>IF('P-Bedarf AL'!AB40="","",'P-Bedarf AL'!AB40)</f>
        <v/>
      </c>
      <c r="H38" s="345" t="str">
        <f t="shared" si="0"/>
        <v/>
      </c>
      <c r="I38" s="345" t="str">
        <f t="shared" si="1"/>
        <v/>
      </c>
      <c r="J38" s="345" t="str">
        <f t="shared" si="2"/>
        <v/>
      </c>
      <c r="K38" s="321">
        <f t="shared" si="31"/>
        <v>0</v>
      </c>
      <c r="L38" s="321">
        <f t="shared" si="25"/>
        <v>0</v>
      </c>
      <c r="M38" s="321">
        <f t="shared" si="26"/>
        <v>0</v>
      </c>
      <c r="N38" s="321" t="str">
        <f t="shared" si="27"/>
        <v/>
      </c>
      <c r="O38" s="321" t="str">
        <f t="shared" si="28"/>
        <v/>
      </c>
      <c r="P38" s="321" t="str">
        <f t="shared" si="29"/>
        <v/>
      </c>
      <c r="Q38" s="214" t="str">
        <f t="shared" si="3"/>
        <v/>
      </c>
      <c r="R38" s="141"/>
      <c r="S38" s="211"/>
      <c r="T38" s="211" t="str">
        <f t="shared" si="4"/>
        <v/>
      </c>
      <c r="U38" s="153" t="str">
        <f t="shared" si="5"/>
        <v/>
      </c>
      <c r="V38" s="153" t="str">
        <f t="shared" si="30"/>
        <v/>
      </c>
      <c r="W38" s="153" t="str">
        <f t="shared" si="6"/>
        <v/>
      </c>
      <c r="X38" s="153" t="str">
        <f t="shared" si="7"/>
        <v/>
      </c>
      <c r="Y38" s="141"/>
      <c r="Z38" s="211"/>
      <c r="AA38" s="212" t="str">
        <f t="shared" si="8"/>
        <v/>
      </c>
      <c r="AB38" s="153" t="str">
        <f t="shared" si="9"/>
        <v/>
      </c>
      <c r="AC38" s="153" t="str">
        <f t="shared" si="10"/>
        <v/>
      </c>
      <c r="AD38" s="153" t="str">
        <f t="shared" si="11"/>
        <v/>
      </c>
      <c r="AE38" s="153" t="str">
        <f t="shared" si="12"/>
        <v/>
      </c>
      <c r="AF38" s="213" t="str">
        <f t="shared" si="32"/>
        <v/>
      </c>
      <c r="AG38" s="141"/>
      <c r="AH38" s="211"/>
      <c r="AI38" s="346" t="str">
        <f t="shared" si="13"/>
        <v/>
      </c>
      <c r="AJ38" s="153" t="str">
        <f t="shared" si="14"/>
        <v/>
      </c>
      <c r="AK38" s="153" t="str">
        <f t="shared" si="15"/>
        <v/>
      </c>
      <c r="AL38" s="153" t="str">
        <f t="shared" si="16"/>
        <v/>
      </c>
      <c r="AM38" s="141"/>
      <c r="AN38" s="211"/>
      <c r="AO38" s="346" t="str">
        <f t="shared" si="17"/>
        <v/>
      </c>
      <c r="AP38" s="153" t="str">
        <f t="shared" si="18"/>
        <v/>
      </c>
      <c r="AQ38" s="153" t="str">
        <f t="shared" si="19"/>
        <v/>
      </c>
      <c r="AR38" s="153" t="str">
        <f t="shared" si="20"/>
        <v/>
      </c>
      <c r="AS38" s="141"/>
      <c r="AT38" s="211"/>
      <c r="AU38" s="346" t="str">
        <f t="shared" si="21"/>
        <v/>
      </c>
      <c r="AV38" s="153" t="str">
        <f t="shared" si="22"/>
        <v/>
      </c>
      <c r="AW38" s="153" t="str">
        <f t="shared" si="23"/>
        <v/>
      </c>
      <c r="AX38" s="153" t="str">
        <f t="shared" si="24"/>
        <v/>
      </c>
    </row>
    <row r="39" spans="1:50" ht="29.45" customHeight="1" x14ac:dyDescent="0.25">
      <c r="A39" s="354" t="str">
        <f>'N-Bedarf AL'!A39</f>
        <v/>
      </c>
      <c r="B39" s="354" t="str">
        <f>IF('N-Bedarf AL'!B39="","",'N-Bedarf AL'!B39)</f>
        <v/>
      </c>
      <c r="C39" s="305" t="str">
        <f>IF('N-Bedarf AL'!D39="","",'N-Bedarf AL'!D39)</f>
        <v/>
      </c>
      <c r="D39" s="32" t="str">
        <f>IF('N-Bedarf AL'!C39="","",'N-Bedarf AL'!C39)</f>
        <v/>
      </c>
      <c r="E39" s="32" t="str">
        <f>IF('N-Bedarf AL'!T39="","",'N-Bedarf AL'!T39)</f>
        <v/>
      </c>
      <c r="F39" s="32" t="str">
        <f>IF('P-Bedarf AL'!V41="","",'P-Bedarf AL'!V41)</f>
        <v/>
      </c>
      <c r="G39" s="32" t="str">
        <f>IF('P-Bedarf AL'!AB41="","",'P-Bedarf AL'!AB41)</f>
        <v/>
      </c>
      <c r="H39" s="345" t="str">
        <f t="shared" si="0"/>
        <v/>
      </c>
      <c r="I39" s="345" t="str">
        <f t="shared" si="1"/>
        <v/>
      </c>
      <c r="J39" s="345" t="str">
        <f t="shared" si="2"/>
        <v/>
      </c>
      <c r="K39" s="321">
        <f t="shared" si="31"/>
        <v>0</v>
      </c>
      <c r="L39" s="321">
        <f t="shared" si="25"/>
        <v>0</v>
      </c>
      <c r="M39" s="321">
        <f t="shared" si="26"/>
        <v>0</v>
      </c>
      <c r="N39" s="321" t="str">
        <f t="shared" si="27"/>
        <v/>
      </c>
      <c r="O39" s="321" t="str">
        <f t="shared" si="28"/>
        <v/>
      </c>
      <c r="P39" s="321" t="str">
        <f t="shared" si="29"/>
        <v/>
      </c>
      <c r="Q39" s="214" t="str">
        <f t="shared" si="3"/>
        <v/>
      </c>
      <c r="R39" s="141"/>
      <c r="S39" s="211"/>
      <c r="T39" s="211" t="str">
        <f t="shared" si="4"/>
        <v/>
      </c>
      <c r="U39" s="153" t="str">
        <f t="shared" si="5"/>
        <v/>
      </c>
      <c r="V39" s="153" t="str">
        <f t="shared" si="30"/>
        <v/>
      </c>
      <c r="W39" s="153" t="str">
        <f t="shared" si="6"/>
        <v/>
      </c>
      <c r="X39" s="153" t="str">
        <f t="shared" si="7"/>
        <v/>
      </c>
      <c r="Y39" s="141"/>
      <c r="Z39" s="211"/>
      <c r="AA39" s="212" t="str">
        <f t="shared" si="8"/>
        <v/>
      </c>
      <c r="AB39" s="153" t="str">
        <f t="shared" si="9"/>
        <v/>
      </c>
      <c r="AC39" s="153" t="str">
        <f t="shared" si="10"/>
        <v/>
      </c>
      <c r="AD39" s="153" t="str">
        <f t="shared" si="11"/>
        <v/>
      </c>
      <c r="AE39" s="153" t="str">
        <f t="shared" si="12"/>
        <v/>
      </c>
      <c r="AF39" s="213" t="str">
        <f t="shared" si="32"/>
        <v/>
      </c>
      <c r="AG39" s="141"/>
      <c r="AH39" s="211"/>
      <c r="AI39" s="346" t="str">
        <f t="shared" si="13"/>
        <v/>
      </c>
      <c r="AJ39" s="153" t="str">
        <f t="shared" si="14"/>
        <v/>
      </c>
      <c r="AK39" s="153" t="str">
        <f t="shared" si="15"/>
        <v/>
      </c>
      <c r="AL39" s="153" t="str">
        <f t="shared" si="16"/>
        <v/>
      </c>
      <c r="AM39" s="141"/>
      <c r="AN39" s="211"/>
      <c r="AO39" s="346" t="str">
        <f t="shared" si="17"/>
        <v/>
      </c>
      <c r="AP39" s="153" t="str">
        <f t="shared" si="18"/>
        <v/>
      </c>
      <c r="AQ39" s="153" t="str">
        <f t="shared" si="19"/>
        <v/>
      </c>
      <c r="AR39" s="153" t="str">
        <f t="shared" si="20"/>
        <v/>
      </c>
      <c r="AS39" s="141"/>
      <c r="AT39" s="211"/>
      <c r="AU39" s="346" t="str">
        <f t="shared" si="21"/>
        <v/>
      </c>
      <c r="AV39" s="153" t="str">
        <f t="shared" si="22"/>
        <v/>
      </c>
      <c r="AW39" s="153" t="str">
        <f t="shared" si="23"/>
        <v/>
      </c>
      <c r="AX39" s="153" t="str">
        <f t="shared" si="24"/>
        <v/>
      </c>
    </row>
    <row r="40" spans="1:50" ht="29.45" customHeight="1" x14ac:dyDescent="0.25">
      <c r="A40" s="354" t="str">
        <f>'N-Bedarf AL'!A40</f>
        <v/>
      </c>
      <c r="B40" s="354" t="str">
        <f>IF('N-Bedarf AL'!B40="","",'N-Bedarf AL'!B40)</f>
        <v/>
      </c>
      <c r="C40" s="305" t="str">
        <f>IF('N-Bedarf AL'!D40="","",'N-Bedarf AL'!D40)</f>
        <v/>
      </c>
      <c r="D40" s="32" t="str">
        <f>IF('N-Bedarf AL'!C40="","",'N-Bedarf AL'!C40)</f>
        <v/>
      </c>
      <c r="E40" s="32" t="str">
        <f>IF('N-Bedarf AL'!T40="","",'N-Bedarf AL'!T40)</f>
        <v/>
      </c>
      <c r="F40" s="32" t="str">
        <f>IF('P-Bedarf AL'!V42="","",'P-Bedarf AL'!V42)</f>
        <v/>
      </c>
      <c r="G40" s="32" t="str">
        <f>IF('P-Bedarf AL'!AB42="","",'P-Bedarf AL'!AB42)</f>
        <v/>
      </c>
      <c r="H40" s="345" t="str">
        <f t="shared" si="0"/>
        <v/>
      </c>
      <c r="I40" s="345" t="str">
        <f t="shared" si="1"/>
        <v/>
      </c>
      <c r="J40" s="345" t="str">
        <f t="shared" si="2"/>
        <v/>
      </c>
      <c r="K40" s="321">
        <f t="shared" si="31"/>
        <v>0</v>
      </c>
      <c r="L40" s="321">
        <f t="shared" si="25"/>
        <v>0</v>
      </c>
      <c r="M40" s="321">
        <f t="shared" si="26"/>
        <v>0</v>
      </c>
      <c r="N40" s="321" t="str">
        <f t="shared" si="27"/>
        <v/>
      </c>
      <c r="O40" s="321" t="str">
        <f t="shared" si="28"/>
        <v/>
      </c>
      <c r="P40" s="321" t="str">
        <f t="shared" si="29"/>
        <v/>
      </c>
      <c r="Q40" s="214" t="str">
        <f t="shared" si="3"/>
        <v/>
      </c>
      <c r="R40" s="141"/>
      <c r="S40" s="211"/>
      <c r="T40" s="211" t="str">
        <f t="shared" si="4"/>
        <v/>
      </c>
      <c r="U40" s="153" t="str">
        <f t="shared" si="5"/>
        <v/>
      </c>
      <c r="V40" s="153" t="str">
        <f t="shared" si="30"/>
        <v/>
      </c>
      <c r="W40" s="153" t="str">
        <f t="shared" si="6"/>
        <v/>
      </c>
      <c r="X40" s="153" t="str">
        <f t="shared" si="7"/>
        <v/>
      </c>
      <c r="Y40" s="141"/>
      <c r="Z40" s="211"/>
      <c r="AA40" s="212" t="str">
        <f t="shared" si="8"/>
        <v/>
      </c>
      <c r="AB40" s="153" t="str">
        <f t="shared" si="9"/>
        <v/>
      </c>
      <c r="AC40" s="153" t="str">
        <f t="shared" si="10"/>
        <v/>
      </c>
      <c r="AD40" s="153" t="str">
        <f t="shared" si="11"/>
        <v/>
      </c>
      <c r="AE40" s="153" t="str">
        <f t="shared" si="12"/>
        <v/>
      </c>
      <c r="AF40" s="213" t="str">
        <f t="shared" si="32"/>
        <v/>
      </c>
      <c r="AG40" s="141"/>
      <c r="AH40" s="211"/>
      <c r="AI40" s="346" t="str">
        <f t="shared" si="13"/>
        <v/>
      </c>
      <c r="AJ40" s="153" t="str">
        <f t="shared" si="14"/>
        <v/>
      </c>
      <c r="AK40" s="153" t="str">
        <f t="shared" si="15"/>
        <v/>
      </c>
      <c r="AL40" s="153" t="str">
        <f t="shared" si="16"/>
        <v/>
      </c>
      <c r="AM40" s="141"/>
      <c r="AN40" s="211"/>
      <c r="AO40" s="346" t="str">
        <f t="shared" si="17"/>
        <v/>
      </c>
      <c r="AP40" s="153" t="str">
        <f t="shared" si="18"/>
        <v/>
      </c>
      <c r="AQ40" s="153" t="str">
        <f t="shared" si="19"/>
        <v/>
      </c>
      <c r="AR40" s="153" t="str">
        <f t="shared" si="20"/>
        <v/>
      </c>
      <c r="AS40" s="141"/>
      <c r="AT40" s="211"/>
      <c r="AU40" s="346" t="str">
        <f t="shared" si="21"/>
        <v/>
      </c>
      <c r="AV40" s="153" t="str">
        <f t="shared" si="22"/>
        <v/>
      </c>
      <c r="AW40" s="153" t="str">
        <f t="shared" si="23"/>
        <v/>
      </c>
      <c r="AX40" s="153" t="str">
        <f t="shared" si="24"/>
        <v/>
      </c>
    </row>
    <row r="41" spans="1:50" ht="29.45" customHeight="1" x14ac:dyDescent="0.25">
      <c r="A41" s="354" t="str">
        <f>'N-Bedarf AL'!A41</f>
        <v/>
      </c>
      <c r="B41" s="354" t="str">
        <f>IF('N-Bedarf AL'!B41="","",'N-Bedarf AL'!B41)</f>
        <v/>
      </c>
      <c r="C41" s="305" t="str">
        <f>IF('N-Bedarf AL'!D41="","",'N-Bedarf AL'!D41)</f>
        <v/>
      </c>
      <c r="D41" s="32" t="str">
        <f>IF('N-Bedarf AL'!C41="","",'N-Bedarf AL'!C41)</f>
        <v/>
      </c>
      <c r="E41" s="32" t="str">
        <f>IF('N-Bedarf AL'!T41="","",'N-Bedarf AL'!T41)</f>
        <v/>
      </c>
      <c r="F41" s="32" t="str">
        <f>IF('P-Bedarf AL'!V43="","",'P-Bedarf AL'!V43)</f>
        <v/>
      </c>
      <c r="G41" s="32" t="str">
        <f>IF('P-Bedarf AL'!AB43="","",'P-Bedarf AL'!AB43)</f>
        <v/>
      </c>
      <c r="H41" s="345" t="str">
        <f t="shared" si="0"/>
        <v/>
      </c>
      <c r="I41" s="345" t="str">
        <f t="shared" si="1"/>
        <v/>
      </c>
      <c r="J41" s="345" t="str">
        <f t="shared" si="2"/>
        <v/>
      </c>
      <c r="K41" s="321">
        <f t="shared" si="31"/>
        <v>0</v>
      </c>
      <c r="L41" s="321">
        <f t="shared" si="25"/>
        <v>0</v>
      </c>
      <c r="M41" s="321">
        <f t="shared" si="26"/>
        <v>0</v>
      </c>
      <c r="N41" s="321" t="str">
        <f t="shared" si="27"/>
        <v/>
      </c>
      <c r="O41" s="321" t="str">
        <f t="shared" si="28"/>
        <v/>
      </c>
      <c r="P41" s="321" t="str">
        <f t="shared" si="29"/>
        <v/>
      </c>
      <c r="Q41" s="214" t="str">
        <f t="shared" si="3"/>
        <v/>
      </c>
      <c r="R41" s="141"/>
      <c r="S41" s="211"/>
      <c r="T41" s="211" t="str">
        <f t="shared" si="4"/>
        <v/>
      </c>
      <c r="U41" s="153" t="str">
        <f t="shared" si="5"/>
        <v/>
      </c>
      <c r="V41" s="153" t="str">
        <f t="shared" si="30"/>
        <v/>
      </c>
      <c r="W41" s="153" t="str">
        <f t="shared" si="6"/>
        <v/>
      </c>
      <c r="X41" s="153" t="str">
        <f t="shared" si="7"/>
        <v/>
      </c>
      <c r="Y41" s="141"/>
      <c r="Z41" s="211"/>
      <c r="AA41" s="212" t="str">
        <f t="shared" si="8"/>
        <v/>
      </c>
      <c r="AB41" s="153" t="str">
        <f t="shared" si="9"/>
        <v/>
      </c>
      <c r="AC41" s="153" t="str">
        <f t="shared" si="10"/>
        <v/>
      </c>
      <c r="AD41" s="153" t="str">
        <f t="shared" si="11"/>
        <v/>
      </c>
      <c r="AE41" s="153" t="str">
        <f t="shared" si="12"/>
        <v/>
      </c>
      <c r="AF41" s="213" t="str">
        <f t="shared" si="32"/>
        <v/>
      </c>
      <c r="AG41" s="141"/>
      <c r="AH41" s="211"/>
      <c r="AI41" s="346" t="str">
        <f t="shared" si="13"/>
        <v/>
      </c>
      <c r="AJ41" s="153" t="str">
        <f t="shared" si="14"/>
        <v/>
      </c>
      <c r="AK41" s="153" t="str">
        <f t="shared" si="15"/>
        <v/>
      </c>
      <c r="AL41" s="153" t="str">
        <f t="shared" si="16"/>
        <v/>
      </c>
      <c r="AM41" s="141"/>
      <c r="AN41" s="211"/>
      <c r="AO41" s="346" t="str">
        <f t="shared" si="17"/>
        <v/>
      </c>
      <c r="AP41" s="153" t="str">
        <f t="shared" si="18"/>
        <v/>
      </c>
      <c r="AQ41" s="153" t="str">
        <f t="shared" si="19"/>
        <v/>
      </c>
      <c r="AR41" s="153" t="str">
        <f t="shared" si="20"/>
        <v/>
      </c>
      <c r="AS41" s="141"/>
      <c r="AT41" s="211"/>
      <c r="AU41" s="346" t="str">
        <f t="shared" si="21"/>
        <v/>
      </c>
      <c r="AV41" s="153" t="str">
        <f t="shared" si="22"/>
        <v/>
      </c>
      <c r="AW41" s="153" t="str">
        <f t="shared" si="23"/>
        <v/>
      </c>
      <c r="AX41" s="153" t="str">
        <f t="shared" si="24"/>
        <v/>
      </c>
    </row>
    <row r="42" spans="1:50" ht="29.45" customHeight="1" x14ac:dyDescent="0.25">
      <c r="A42" s="354" t="str">
        <f>'N-Bedarf AL'!A42</f>
        <v/>
      </c>
      <c r="B42" s="354" t="str">
        <f>IF('N-Bedarf AL'!B42="","",'N-Bedarf AL'!B42)</f>
        <v/>
      </c>
      <c r="C42" s="305" t="str">
        <f>IF('N-Bedarf AL'!D42="","",'N-Bedarf AL'!D42)</f>
        <v/>
      </c>
      <c r="D42" s="32" t="str">
        <f>IF('N-Bedarf AL'!C42="","",'N-Bedarf AL'!C42)</f>
        <v/>
      </c>
      <c r="E42" s="32" t="str">
        <f>IF('N-Bedarf AL'!T42="","",'N-Bedarf AL'!T42)</f>
        <v/>
      </c>
      <c r="F42" s="32" t="str">
        <f>IF('P-Bedarf AL'!V44="","",'P-Bedarf AL'!V44)</f>
        <v/>
      </c>
      <c r="G42" s="32" t="str">
        <f>IF('P-Bedarf AL'!AB44="","",'P-Bedarf AL'!AB44)</f>
        <v/>
      </c>
      <c r="H42" s="345" t="str">
        <f t="shared" si="0"/>
        <v/>
      </c>
      <c r="I42" s="345" t="str">
        <f t="shared" si="1"/>
        <v/>
      </c>
      <c r="J42" s="345" t="str">
        <f t="shared" si="2"/>
        <v/>
      </c>
      <c r="K42" s="321">
        <f t="shared" si="31"/>
        <v>0</v>
      </c>
      <c r="L42" s="321">
        <f t="shared" si="25"/>
        <v>0</v>
      </c>
      <c r="M42" s="321">
        <f t="shared" si="26"/>
        <v>0</v>
      </c>
      <c r="N42" s="321" t="str">
        <f t="shared" si="27"/>
        <v/>
      </c>
      <c r="O42" s="321" t="str">
        <f t="shared" si="28"/>
        <v/>
      </c>
      <c r="P42" s="321" t="str">
        <f t="shared" si="29"/>
        <v/>
      </c>
      <c r="Q42" s="214" t="str">
        <f t="shared" si="3"/>
        <v/>
      </c>
      <c r="R42" s="141"/>
      <c r="S42" s="211"/>
      <c r="T42" s="211" t="str">
        <f t="shared" si="4"/>
        <v/>
      </c>
      <c r="U42" s="153" t="str">
        <f t="shared" si="5"/>
        <v/>
      </c>
      <c r="V42" s="153" t="str">
        <f t="shared" si="30"/>
        <v/>
      </c>
      <c r="W42" s="153" t="str">
        <f t="shared" si="6"/>
        <v/>
      </c>
      <c r="X42" s="153" t="str">
        <f t="shared" si="7"/>
        <v/>
      </c>
      <c r="Y42" s="141"/>
      <c r="Z42" s="211"/>
      <c r="AA42" s="212" t="str">
        <f t="shared" si="8"/>
        <v/>
      </c>
      <c r="AB42" s="153" t="str">
        <f t="shared" si="9"/>
        <v/>
      </c>
      <c r="AC42" s="153" t="str">
        <f t="shared" si="10"/>
        <v/>
      </c>
      <c r="AD42" s="153" t="str">
        <f t="shared" si="11"/>
        <v/>
      </c>
      <c r="AE42" s="153" t="str">
        <f t="shared" si="12"/>
        <v/>
      </c>
      <c r="AF42" s="213" t="str">
        <f t="shared" si="32"/>
        <v/>
      </c>
      <c r="AG42" s="141"/>
      <c r="AH42" s="211"/>
      <c r="AI42" s="346" t="str">
        <f t="shared" si="13"/>
        <v/>
      </c>
      <c r="AJ42" s="153" t="str">
        <f t="shared" si="14"/>
        <v/>
      </c>
      <c r="AK42" s="153" t="str">
        <f t="shared" si="15"/>
        <v/>
      </c>
      <c r="AL42" s="153" t="str">
        <f t="shared" si="16"/>
        <v/>
      </c>
      <c r="AM42" s="141"/>
      <c r="AN42" s="211"/>
      <c r="AO42" s="346" t="str">
        <f t="shared" si="17"/>
        <v/>
      </c>
      <c r="AP42" s="153" t="str">
        <f t="shared" si="18"/>
        <v/>
      </c>
      <c r="AQ42" s="153" t="str">
        <f t="shared" si="19"/>
        <v/>
      </c>
      <c r="AR42" s="153" t="str">
        <f t="shared" si="20"/>
        <v/>
      </c>
      <c r="AS42" s="141"/>
      <c r="AT42" s="211"/>
      <c r="AU42" s="346" t="str">
        <f t="shared" si="21"/>
        <v/>
      </c>
      <c r="AV42" s="153" t="str">
        <f t="shared" si="22"/>
        <v/>
      </c>
      <c r="AW42" s="153" t="str">
        <f t="shared" si="23"/>
        <v/>
      </c>
      <c r="AX42" s="153" t="str">
        <f t="shared" si="24"/>
        <v/>
      </c>
    </row>
    <row r="43" spans="1:50" ht="29.45" customHeight="1" x14ac:dyDescent="0.25">
      <c r="A43" s="354" t="str">
        <f>'N-Bedarf AL'!A43</f>
        <v/>
      </c>
      <c r="B43" s="354" t="str">
        <f>IF('N-Bedarf AL'!B43="","",'N-Bedarf AL'!B43)</f>
        <v/>
      </c>
      <c r="C43" s="305" t="str">
        <f>IF('N-Bedarf AL'!D43="","",'N-Bedarf AL'!D43)</f>
        <v/>
      </c>
      <c r="D43" s="32" t="str">
        <f>IF('N-Bedarf AL'!C43="","",'N-Bedarf AL'!C43)</f>
        <v/>
      </c>
      <c r="E43" s="32" t="str">
        <f>IF('N-Bedarf AL'!T43="","",'N-Bedarf AL'!T43)</f>
        <v/>
      </c>
      <c r="F43" s="32" t="str">
        <f>IF('P-Bedarf AL'!V45="","",'P-Bedarf AL'!V45)</f>
        <v/>
      </c>
      <c r="G43" s="32" t="str">
        <f>IF('P-Bedarf AL'!AB45="","",'P-Bedarf AL'!AB45)</f>
        <v/>
      </c>
      <c r="H43" s="345" t="str">
        <f t="shared" si="0"/>
        <v/>
      </c>
      <c r="I43" s="345" t="str">
        <f t="shared" si="1"/>
        <v/>
      </c>
      <c r="J43" s="345" t="str">
        <f t="shared" si="2"/>
        <v/>
      </c>
      <c r="K43" s="321">
        <f t="shared" si="31"/>
        <v>0</v>
      </c>
      <c r="L43" s="321">
        <f t="shared" si="25"/>
        <v>0</v>
      </c>
      <c r="M43" s="321">
        <f t="shared" si="26"/>
        <v>0</v>
      </c>
      <c r="N43" s="321" t="str">
        <f t="shared" si="27"/>
        <v/>
      </c>
      <c r="O43" s="321" t="str">
        <f t="shared" si="28"/>
        <v/>
      </c>
      <c r="P43" s="321" t="str">
        <f t="shared" si="29"/>
        <v/>
      </c>
      <c r="Q43" s="214" t="str">
        <f t="shared" si="3"/>
        <v/>
      </c>
      <c r="R43" s="141"/>
      <c r="S43" s="211"/>
      <c r="T43" s="211" t="str">
        <f t="shared" si="4"/>
        <v/>
      </c>
      <c r="U43" s="153" t="str">
        <f t="shared" si="5"/>
        <v/>
      </c>
      <c r="V43" s="153" t="str">
        <f t="shared" si="30"/>
        <v/>
      </c>
      <c r="W43" s="153" t="str">
        <f t="shared" si="6"/>
        <v/>
      </c>
      <c r="X43" s="153" t="str">
        <f t="shared" si="7"/>
        <v/>
      </c>
      <c r="Y43" s="141"/>
      <c r="Z43" s="211"/>
      <c r="AA43" s="212" t="str">
        <f t="shared" si="8"/>
        <v/>
      </c>
      <c r="AB43" s="153" t="str">
        <f t="shared" si="9"/>
        <v/>
      </c>
      <c r="AC43" s="153" t="str">
        <f t="shared" si="10"/>
        <v/>
      </c>
      <c r="AD43" s="153" t="str">
        <f t="shared" si="11"/>
        <v/>
      </c>
      <c r="AE43" s="153" t="str">
        <f t="shared" si="12"/>
        <v/>
      </c>
      <c r="AF43" s="213" t="str">
        <f t="shared" si="32"/>
        <v/>
      </c>
      <c r="AG43" s="141"/>
      <c r="AH43" s="211"/>
      <c r="AI43" s="346" t="str">
        <f t="shared" si="13"/>
        <v/>
      </c>
      <c r="AJ43" s="153" t="str">
        <f t="shared" si="14"/>
        <v/>
      </c>
      <c r="AK43" s="153" t="str">
        <f t="shared" si="15"/>
        <v/>
      </c>
      <c r="AL43" s="153" t="str">
        <f t="shared" si="16"/>
        <v/>
      </c>
      <c r="AM43" s="141"/>
      <c r="AN43" s="211"/>
      <c r="AO43" s="346" t="str">
        <f t="shared" si="17"/>
        <v/>
      </c>
      <c r="AP43" s="153" t="str">
        <f t="shared" si="18"/>
        <v/>
      </c>
      <c r="AQ43" s="153" t="str">
        <f t="shared" si="19"/>
        <v/>
      </c>
      <c r="AR43" s="153" t="str">
        <f t="shared" si="20"/>
        <v/>
      </c>
      <c r="AS43" s="141"/>
      <c r="AT43" s="211"/>
      <c r="AU43" s="346" t="str">
        <f t="shared" si="21"/>
        <v/>
      </c>
      <c r="AV43" s="153" t="str">
        <f t="shared" si="22"/>
        <v/>
      </c>
      <c r="AW43" s="153" t="str">
        <f t="shared" si="23"/>
        <v/>
      </c>
      <c r="AX43" s="153" t="str">
        <f t="shared" si="24"/>
        <v/>
      </c>
    </row>
    <row r="44" spans="1:50" ht="29.45" customHeight="1" x14ac:dyDescent="0.25">
      <c r="A44" s="354" t="str">
        <f>'N-Bedarf AL'!A44</f>
        <v/>
      </c>
      <c r="B44" s="354" t="str">
        <f>IF('N-Bedarf AL'!B44="","",'N-Bedarf AL'!B44)</f>
        <v/>
      </c>
      <c r="C44" s="305" t="str">
        <f>IF('N-Bedarf AL'!D44="","",'N-Bedarf AL'!D44)</f>
        <v/>
      </c>
      <c r="D44" s="32" t="str">
        <f>IF('N-Bedarf AL'!C44="","",'N-Bedarf AL'!C44)</f>
        <v/>
      </c>
      <c r="E44" s="32" t="str">
        <f>IF('N-Bedarf AL'!T44="","",'N-Bedarf AL'!T44)</f>
        <v/>
      </c>
      <c r="F44" s="32" t="str">
        <f>IF('P-Bedarf AL'!V46="","",'P-Bedarf AL'!V46)</f>
        <v/>
      </c>
      <c r="G44" s="32" t="str">
        <f>IF('P-Bedarf AL'!AB46="","",'P-Bedarf AL'!AB46)</f>
        <v/>
      </c>
      <c r="H44" s="345" t="str">
        <f t="shared" si="0"/>
        <v/>
      </c>
      <c r="I44" s="345" t="str">
        <f t="shared" si="1"/>
        <v/>
      </c>
      <c r="J44" s="345" t="str">
        <f t="shared" si="2"/>
        <v/>
      </c>
      <c r="K44" s="321">
        <f t="shared" si="31"/>
        <v>0</v>
      </c>
      <c r="L44" s="321">
        <f t="shared" si="25"/>
        <v>0</v>
      </c>
      <c r="M44" s="321">
        <f t="shared" si="26"/>
        <v>0</v>
      </c>
      <c r="N44" s="321" t="str">
        <f t="shared" si="27"/>
        <v/>
      </c>
      <c r="O44" s="321" t="str">
        <f t="shared" si="28"/>
        <v/>
      </c>
      <c r="P44" s="321" t="str">
        <f t="shared" si="29"/>
        <v/>
      </c>
      <c r="Q44" s="214" t="str">
        <f t="shared" si="3"/>
        <v/>
      </c>
      <c r="R44" s="141"/>
      <c r="S44" s="211"/>
      <c r="T44" s="211" t="str">
        <f t="shared" si="4"/>
        <v/>
      </c>
      <c r="U44" s="153" t="str">
        <f t="shared" si="5"/>
        <v/>
      </c>
      <c r="V44" s="153" t="str">
        <f t="shared" si="30"/>
        <v/>
      </c>
      <c r="W44" s="153" t="str">
        <f t="shared" si="6"/>
        <v/>
      </c>
      <c r="X44" s="153" t="str">
        <f t="shared" si="7"/>
        <v/>
      </c>
      <c r="Y44" s="141"/>
      <c r="Z44" s="211"/>
      <c r="AA44" s="212" t="str">
        <f t="shared" si="8"/>
        <v/>
      </c>
      <c r="AB44" s="153" t="str">
        <f t="shared" si="9"/>
        <v/>
      </c>
      <c r="AC44" s="153" t="str">
        <f t="shared" si="10"/>
        <v/>
      </c>
      <c r="AD44" s="153" t="str">
        <f t="shared" si="11"/>
        <v/>
      </c>
      <c r="AE44" s="153" t="str">
        <f t="shared" si="12"/>
        <v/>
      </c>
      <c r="AF44" s="213" t="str">
        <f t="shared" si="32"/>
        <v/>
      </c>
      <c r="AG44" s="141"/>
      <c r="AH44" s="211"/>
      <c r="AI44" s="346" t="str">
        <f t="shared" si="13"/>
        <v/>
      </c>
      <c r="AJ44" s="153" t="str">
        <f t="shared" si="14"/>
        <v/>
      </c>
      <c r="AK44" s="153" t="str">
        <f t="shared" si="15"/>
        <v/>
      </c>
      <c r="AL44" s="153" t="str">
        <f t="shared" si="16"/>
        <v/>
      </c>
      <c r="AM44" s="141"/>
      <c r="AN44" s="211"/>
      <c r="AO44" s="346" t="str">
        <f t="shared" si="17"/>
        <v/>
      </c>
      <c r="AP44" s="153" t="str">
        <f t="shared" si="18"/>
        <v/>
      </c>
      <c r="AQ44" s="153" t="str">
        <f t="shared" si="19"/>
        <v/>
      </c>
      <c r="AR44" s="153" t="str">
        <f t="shared" si="20"/>
        <v/>
      </c>
      <c r="AS44" s="141"/>
      <c r="AT44" s="211"/>
      <c r="AU44" s="346" t="str">
        <f t="shared" si="21"/>
        <v/>
      </c>
      <c r="AV44" s="153" t="str">
        <f t="shared" si="22"/>
        <v/>
      </c>
      <c r="AW44" s="153" t="str">
        <f t="shared" si="23"/>
        <v/>
      </c>
      <c r="AX44" s="153" t="str">
        <f t="shared" si="24"/>
        <v/>
      </c>
    </row>
    <row r="45" spans="1:50" ht="29.45" customHeight="1" x14ac:dyDescent="0.25">
      <c r="A45" s="354" t="str">
        <f>'N-Bedarf AL'!A45</f>
        <v/>
      </c>
      <c r="B45" s="354" t="str">
        <f>IF('N-Bedarf AL'!B45="","",'N-Bedarf AL'!B45)</f>
        <v/>
      </c>
      <c r="C45" s="305" t="str">
        <f>IF('N-Bedarf AL'!D45="","",'N-Bedarf AL'!D45)</f>
        <v/>
      </c>
      <c r="D45" s="32" t="str">
        <f>IF('N-Bedarf AL'!C45="","",'N-Bedarf AL'!C45)</f>
        <v/>
      </c>
      <c r="E45" s="32" t="str">
        <f>IF('N-Bedarf AL'!T45="","",'N-Bedarf AL'!T45)</f>
        <v/>
      </c>
      <c r="F45" s="32" t="str">
        <f>IF('P-Bedarf AL'!V47="","",'P-Bedarf AL'!V47)</f>
        <v/>
      </c>
      <c r="G45" s="32" t="str">
        <f>IF('P-Bedarf AL'!AB47="","",'P-Bedarf AL'!AB47)</f>
        <v/>
      </c>
      <c r="H45" s="345" t="str">
        <f t="shared" si="0"/>
        <v/>
      </c>
      <c r="I45" s="345" t="str">
        <f t="shared" si="1"/>
        <v/>
      </c>
      <c r="J45" s="345" t="str">
        <f t="shared" si="2"/>
        <v/>
      </c>
      <c r="K45" s="321">
        <f t="shared" si="31"/>
        <v>0</v>
      </c>
      <c r="L45" s="321">
        <f t="shared" si="25"/>
        <v>0</v>
      </c>
      <c r="M45" s="321">
        <f t="shared" si="26"/>
        <v>0</v>
      </c>
      <c r="N45" s="321" t="str">
        <f t="shared" si="27"/>
        <v/>
      </c>
      <c r="O45" s="321" t="str">
        <f t="shared" si="28"/>
        <v/>
      </c>
      <c r="P45" s="321" t="str">
        <f t="shared" si="29"/>
        <v/>
      </c>
      <c r="Q45" s="214" t="str">
        <f t="shared" si="3"/>
        <v/>
      </c>
      <c r="R45" s="141"/>
      <c r="S45" s="211"/>
      <c r="T45" s="211" t="str">
        <f t="shared" si="4"/>
        <v/>
      </c>
      <c r="U45" s="153" t="str">
        <f t="shared" si="5"/>
        <v/>
      </c>
      <c r="V45" s="153" t="str">
        <f t="shared" si="30"/>
        <v/>
      </c>
      <c r="W45" s="153" t="str">
        <f t="shared" si="6"/>
        <v/>
      </c>
      <c r="X45" s="153" t="str">
        <f t="shared" si="7"/>
        <v/>
      </c>
      <c r="Y45" s="141"/>
      <c r="Z45" s="211"/>
      <c r="AA45" s="212" t="str">
        <f t="shared" si="8"/>
        <v/>
      </c>
      <c r="AB45" s="153" t="str">
        <f t="shared" si="9"/>
        <v/>
      </c>
      <c r="AC45" s="153" t="str">
        <f t="shared" si="10"/>
        <v/>
      </c>
      <c r="AD45" s="153" t="str">
        <f t="shared" si="11"/>
        <v/>
      </c>
      <c r="AE45" s="153" t="str">
        <f t="shared" si="12"/>
        <v/>
      </c>
      <c r="AF45" s="213" t="str">
        <f t="shared" si="32"/>
        <v/>
      </c>
      <c r="AG45" s="141"/>
      <c r="AH45" s="211"/>
      <c r="AI45" s="346" t="str">
        <f t="shared" si="13"/>
        <v/>
      </c>
      <c r="AJ45" s="153" t="str">
        <f t="shared" si="14"/>
        <v/>
      </c>
      <c r="AK45" s="153" t="str">
        <f t="shared" si="15"/>
        <v/>
      </c>
      <c r="AL45" s="153" t="str">
        <f t="shared" si="16"/>
        <v/>
      </c>
      <c r="AM45" s="141"/>
      <c r="AN45" s="211"/>
      <c r="AO45" s="346" t="str">
        <f t="shared" si="17"/>
        <v/>
      </c>
      <c r="AP45" s="153" t="str">
        <f t="shared" si="18"/>
        <v/>
      </c>
      <c r="AQ45" s="153" t="str">
        <f t="shared" si="19"/>
        <v/>
      </c>
      <c r="AR45" s="153" t="str">
        <f t="shared" si="20"/>
        <v/>
      </c>
      <c r="AS45" s="141"/>
      <c r="AT45" s="211"/>
      <c r="AU45" s="346" t="str">
        <f t="shared" si="21"/>
        <v/>
      </c>
      <c r="AV45" s="153" t="str">
        <f t="shared" si="22"/>
        <v/>
      </c>
      <c r="AW45" s="153" t="str">
        <f t="shared" si="23"/>
        <v/>
      </c>
      <c r="AX45" s="153" t="str">
        <f t="shared" si="24"/>
        <v/>
      </c>
    </row>
    <row r="46" spans="1:50" ht="29.45" customHeight="1" x14ac:dyDescent="0.25">
      <c r="A46" s="354" t="str">
        <f>'N-Bedarf AL'!A46</f>
        <v/>
      </c>
      <c r="B46" s="354" t="str">
        <f>IF('N-Bedarf AL'!B46="","",'N-Bedarf AL'!B46)</f>
        <v/>
      </c>
      <c r="C46" s="305" t="str">
        <f>IF('N-Bedarf AL'!D46="","",'N-Bedarf AL'!D46)</f>
        <v/>
      </c>
      <c r="D46" s="32" t="str">
        <f>IF('N-Bedarf AL'!C46="","",'N-Bedarf AL'!C46)</f>
        <v/>
      </c>
      <c r="E46" s="32" t="str">
        <f>IF('N-Bedarf AL'!T46="","",'N-Bedarf AL'!T46)</f>
        <v/>
      </c>
      <c r="F46" s="32" t="str">
        <f>IF('P-Bedarf AL'!V48="","",'P-Bedarf AL'!V48)</f>
        <v/>
      </c>
      <c r="G46" s="32" t="str">
        <f>IF('P-Bedarf AL'!AB48="","",'P-Bedarf AL'!AB48)</f>
        <v/>
      </c>
      <c r="H46" s="345" t="str">
        <f t="shared" si="0"/>
        <v/>
      </c>
      <c r="I46" s="345" t="str">
        <f t="shared" si="1"/>
        <v/>
      </c>
      <c r="J46" s="345" t="str">
        <f t="shared" si="2"/>
        <v/>
      </c>
      <c r="K46" s="321">
        <f t="shared" si="31"/>
        <v>0</v>
      </c>
      <c r="L46" s="321">
        <f t="shared" si="25"/>
        <v>0</v>
      </c>
      <c r="M46" s="321">
        <f t="shared" si="26"/>
        <v>0</v>
      </c>
      <c r="N46" s="321" t="str">
        <f t="shared" si="27"/>
        <v/>
      </c>
      <c r="O46" s="321" t="str">
        <f t="shared" si="28"/>
        <v/>
      </c>
      <c r="P46" s="321" t="str">
        <f t="shared" si="29"/>
        <v/>
      </c>
      <c r="Q46" s="214" t="str">
        <f t="shared" si="3"/>
        <v/>
      </c>
      <c r="R46" s="141"/>
      <c r="S46" s="211"/>
      <c r="T46" s="211" t="str">
        <f t="shared" si="4"/>
        <v/>
      </c>
      <c r="U46" s="153" t="str">
        <f t="shared" si="5"/>
        <v/>
      </c>
      <c r="V46" s="153" t="str">
        <f t="shared" si="30"/>
        <v/>
      </c>
      <c r="W46" s="153" t="str">
        <f t="shared" si="6"/>
        <v/>
      </c>
      <c r="X46" s="153" t="str">
        <f t="shared" si="7"/>
        <v/>
      </c>
      <c r="Y46" s="141"/>
      <c r="Z46" s="211"/>
      <c r="AA46" s="212" t="str">
        <f t="shared" si="8"/>
        <v/>
      </c>
      <c r="AB46" s="153" t="str">
        <f t="shared" si="9"/>
        <v/>
      </c>
      <c r="AC46" s="153" t="str">
        <f t="shared" si="10"/>
        <v/>
      </c>
      <c r="AD46" s="153" t="str">
        <f t="shared" si="11"/>
        <v/>
      </c>
      <c r="AE46" s="153" t="str">
        <f t="shared" si="12"/>
        <v/>
      </c>
      <c r="AF46" s="213" t="str">
        <f t="shared" si="32"/>
        <v/>
      </c>
      <c r="AG46" s="141"/>
      <c r="AH46" s="211"/>
      <c r="AI46" s="346" t="str">
        <f t="shared" si="13"/>
        <v/>
      </c>
      <c r="AJ46" s="153" t="str">
        <f t="shared" si="14"/>
        <v/>
      </c>
      <c r="AK46" s="153" t="str">
        <f t="shared" si="15"/>
        <v/>
      </c>
      <c r="AL46" s="153" t="str">
        <f t="shared" si="16"/>
        <v/>
      </c>
      <c r="AM46" s="141"/>
      <c r="AN46" s="211"/>
      <c r="AO46" s="346" t="str">
        <f t="shared" si="17"/>
        <v/>
      </c>
      <c r="AP46" s="153" t="str">
        <f t="shared" si="18"/>
        <v/>
      </c>
      <c r="AQ46" s="153" t="str">
        <f t="shared" si="19"/>
        <v/>
      </c>
      <c r="AR46" s="153" t="str">
        <f t="shared" si="20"/>
        <v/>
      </c>
      <c r="AS46" s="141"/>
      <c r="AT46" s="211"/>
      <c r="AU46" s="346" t="str">
        <f t="shared" si="21"/>
        <v/>
      </c>
      <c r="AV46" s="153" t="str">
        <f t="shared" si="22"/>
        <v/>
      </c>
      <c r="AW46" s="153" t="str">
        <f t="shared" si="23"/>
        <v/>
      </c>
      <c r="AX46" s="153" t="str">
        <f t="shared" si="24"/>
        <v/>
      </c>
    </row>
    <row r="47" spans="1:50" ht="29.45" customHeight="1" x14ac:dyDescent="0.25">
      <c r="A47" s="354" t="str">
        <f>'N-Bedarf AL'!A47</f>
        <v/>
      </c>
      <c r="B47" s="354" t="str">
        <f>IF('N-Bedarf AL'!B47="","",'N-Bedarf AL'!B47)</f>
        <v/>
      </c>
      <c r="C47" s="305" t="str">
        <f>IF('N-Bedarf AL'!D47="","",'N-Bedarf AL'!D47)</f>
        <v/>
      </c>
      <c r="D47" s="32" t="str">
        <f>IF('N-Bedarf AL'!C47="","",'N-Bedarf AL'!C47)</f>
        <v/>
      </c>
      <c r="E47" s="32" t="str">
        <f>IF('N-Bedarf AL'!T47="","",'N-Bedarf AL'!T47)</f>
        <v/>
      </c>
      <c r="F47" s="32" t="str">
        <f>IF('P-Bedarf AL'!V49="","",'P-Bedarf AL'!V49)</f>
        <v/>
      </c>
      <c r="G47" s="32" t="str">
        <f>IF('P-Bedarf AL'!AB49="","",'P-Bedarf AL'!AB49)</f>
        <v/>
      </c>
      <c r="H47" s="345" t="str">
        <f t="shared" si="0"/>
        <v/>
      </c>
      <c r="I47" s="345" t="str">
        <f t="shared" si="1"/>
        <v/>
      </c>
      <c r="J47" s="345" t="str">
        <f t="shared" si="2"/>
        <v/>
      </c>
      <c r="K47" s="321">
        <f t="shared" si="31"/>
        <v>0</v>
      </c>
      <c r="L47" s="321">
        <f t="shared" si="25"/>
        <v>0</v>
      </c>
      <c r="M47" s="321">
        <f t="shared" si="26"/>
        <v>0</v>
      </c>
      <c r="N47" s="321" t="str">
        <f t="shared" si="27"/>
        <v/>
      </c>
      <c r="O47" s="321" t="str">
        <f t="shared" si="28"/>
        <v/>
      </c>
      <c r="P47" s="321" t="str">
        <f t="shared" si="29"/>
        <v/>
      </c>
      <c r="Q47" s="214" t="str">
        <f t="shared" si="3"/>
        <v/>
      </c>
      <c r="R47" s="141"/>
      <c r="S47" s="211"/>
      <c r="T47" s="211" t="str">
        <f t="shared" si="4"/>
        <v/>
      </c>
      <c r="U47" s="153" t="str">
        <f t="shared" si="5"/>
        <v/>
      </c>
      <c r="V47" s="153" t="str">
        <f t="shared" si="30"/>
        <v/>
      </c>
      <c r="W47" s="153" t="str">
        <f t="shared" si="6"/>
        <v/>
      </c>
      <c r="X47" s="153" t="str">
        <f t="shared" si="7"/>
        <v/>
      </c>
      <c r="Y47" s="141"/>
      <c r="Z47" s="211"/>
      <c r="AA47" s="212" t="str">
        <f t="shared" si="8"/>
        <v/>
      </c>
      <c r="AB47" s="153" t="str">
        <f t="shared" si="9"/>
        <v/>
      </c>
      <c r="AC47" s="153" t="str">
        <f t="shared" si="10"/>
        <v/>
      </c>
      <c r="AD47" s="153" t="str">
        <f t="shared" si="11"/>
        <v/>
      </c>
      <c r="AE47" s="153" t="str">
        <f t="shared" si="12"/>
        <v/>
      </c>
      <c r="AF47" s="213" t="str">
        <f t="shared" si="32"/>
        <v/>
      </c>
      <c r="AG47" s="141"/>
      <c r="AH47" s="211"/>
      <c r="AI47" s="346" t="str">
        <f t="shared" si="13"/>
        <v/>
      </c>
      <c r="AJ47" s="153" t="str">
        <f t="shared" si="14"/>
        <v/>
      </c>
      <c r="AK47" s="153" t="str">
        <f t="shared" si="15"/>
        <v/>
      </c>
      <c r="AL47" s="153" t="str">
        <f t="shared" si="16"/>
        <v/>
      </c>
      <c r="AM47" s="141"/>
      <c r="AN47" s="211"/>
      <c r="AO47" s="346" t="str">
        <f t="shared" si="17"/>
        <v/>
      </c>
      <c r="AP47" s="153" t="str">
        <f t="shared" si="18"/>
        <v/>
      </c>
      <c r="AQ47" s="153" t="str">
        <f t="shared" si="19"/>
        <v/>
      </c>
      <c r="AR47" s="153" t="str">
        <f t="shared" si="20"/>
        <v/>
      </c>
      <c r="AS47" s="141"/>
      <c r="AT47" s="211"/>
      <c r="AU47" s="346" t="str">
        <f t="shared" si="21"/>
        <v/>
      </c>
      <c r="AV47" s="153" t="str">
        <f t="shared" si="22"/>
        <v/>
      </c>
      <c r="AW47" s="153" t="str">
        <f t="shared" si="23"/>
        <v/>
      </c>
      <c r="AX47" s="153" t="str">
        <f t="shared" si="24"/>
        <v/>
      </c>
    </row>
    <row r="48" spans="1:50" ht="29.45" customHeight="1" x14ac:dyDescent="0.25">
      <c r="A48" s="354" t="str">
        <f>'N-Bedarf AL'!A48</f>
        <v/>
      </c>
      <c r="B48" s="354" t="str">
        <f>IF('N-Bedarf AL'!B48="","",'N-Bedarf AL'!B48)</f>
        <v/>
      </c>
      <c r="C48" s="305" t="str">
        <f>IF('N-Bedarf AL'!D48="","",'N-Bedarf AL'!D48)</f>
        <v/>
      </c>
      <c r="D48" s="32" t="str">
        <f>IF('N-Bedarf AL'!C48="","",'N-Bedarf AL'!C48)</f>
        <v/>
      </c>
      <c r="E48" s="32" t="str">
        <f>IF('N-Bedarf AL'!T48="","",'N-Bedarf AL'!T48)</f>
        <v/>
      </c>
      <c r="F48" s="32" t="str">
        <f>IF('P-Bedarf AL'!V50="","",'P-Bedarf AL'!V50)</f>
        <v/>
      </c>
      <c r="G48" s="32" t="str">
        <f>IF('P-Bedarf AL'!AB50="","",'P-Bedarf AL'!AB50)</f>
        <v/>
      </c>
      <c r="H48" s="345" t="str">
        <f t="shared" si="0"/>
        <v/>
      </c>
      <c r="I48" s="345" t="str">
        <f t="shared" si="1"/>
        <v/>
      </c>
      <c r="J48" s="345" t="str">
        <f t="shared" si="2"/>
        <v/>
      </c>
      <c r="K48" s="321">
        <f t="shared" si="31"/>
        <v>0</v>
      </c>
      <c r="L48" s="321">
        <f t="shared" si="25"/>
        <v>0</v>
      </c>
      <c r="M48" s="321">
        <f t="shared" si="26"/>
        <v>0</v>
      </c>
      <c r="N48" s="321" t="str">
        <f t="shared" si="27"/>
        <v/>
      </c>
      <c r="O48" s="321" t="str">
        <f t="shared" si="28"/>
        <v/>
      </c>
      <c r="P48" s="321" t="str">
        <f t="shared" si="29"/>
        <v/>
      </c>
      <c r="Q48" s="214" t="str">
        <f t="shared" si="3"/>
        <v/>
      </c>
      <c r="R48" s="141"/>
      <c r="S48" s="211"/>
      <c r="T48" s="211" t="str">
        <f t="shared" si="4"/>
        <v/>
      </c>
      <c r="U48" s="153" t="str">
        <f t="shared" si="5"/>
        <v/>
      </c>
      <c r="V48" s="153" t="str">
        <f t="shared" si="30"/>
        <v/>
      </c>
      <c r="W48" s="153" t="str">
        <f t="shared" si="6"/>
        <v/>
      </c>
      <c r="X48" s="153" t="str">
        <f t="shared" si="7"/>
        <v/>
      </c>
      <c r="Y48" s="141"/>
      <c r="Z48" s="211"/>
      <c r="AA48" s="212" t="str">
        <f t="shared" si="8"/>
        <v/>
      </c>
      <c r="AB48" s="153" t="str">
        <f t="shared" si="9"/>
        <v/>
      </c>
      <c r="AC48" s="153" t="str">
        <f t="shared" si="10"/>
        <v/>
      </c>
      <c r="AD48" s="153" t="str">
        <f t="shared" si="11"/>
        <v/>
      </c>
      <c r="AE48" s="153" t="str">
        <f t="shared" si="12"/>
        <v/>
      </c>
      <c r="AF48" s="213" t="str">
        <f t="shared" si="32"/>
        <v/>
      </c>
      <c r="AG48" s="141"/>
      <c r="AH48" s="211"/>
      <c r="AI48" s="346" t="str">
        <f t="shared" si="13"/>
        <v/>
      </c>
      <c r="AJ48" s="153" t="str">
        <f t="shared" si="14"/>
        <v/>
      </c>
      <c r="AK48" s="153" t="str">
        <f t="shared" si="15"/>
        <v/>
      </c>
      <c r="AL48" s="153" t="str">
        <f t="shared" si="16"/>
        <v/>
      </c>
      <c r="AM48" s="141"/>
      <c r="AN48" s="211"/>
      <c r="AO48" s="346" t="str">
        <f t="shared" si="17"/>
        <v/>
      </c>
      <c r="AP48" s="153" t="str">
        <f t="shared" si="18"/>
        <v/>
      </c>
      <c r="AQ48" s="153" t="str">
        <f t="shared" si="19"/>
        <v/>
      </c>
      <c r="AR48" s="153" t="str">
        <f t="shared" si="20"/>
        <v/>
      </c>
      <c r="AS48" s="141"/>
      <c r="AT48" s="211"/>
      <c r="AU48" s="346" t="str">
        <f t="shared" si="21"/>
        <v/>
      </c>
      <c r="AV48" s="153" t="str">
        <f t="shared" si="22"/>
        <v/>
      </c>
      <c r="AW48" s="153" t="str">
        <f t="shared" si="23"/>
        <v/>
      </c>
      <c r="AX48" s="153" t="str">
        <f t="shared" si="24"/>
        <v/>
      </c>
    </row>
    <row r="49" spans="1:50" ht="29.45" customHeight="1" x14ac:dyDescent="0.25">
      <c r="A49" s="354" t="str">
        <f>'N-Bedarf AL'!A49</f>
        <v/>
      </c>
      <c r="B49" s="354" t="str">
        <f>IF('N-Bedarf AL'!B49="","",'N-Bedarf AL'!B49)</f>
        <v/>
      </c>
      <c r="C49" s="305" t="str">
        <f>IF('N-Bedarf AL'!D49="","",'N-Bedarf AL'!D49)</f>
        <v/>
      </c>
      <c r="D49" s="32" t="str">
        <f>IF('N-Bedarf AL'!C49="","",'N-Bedarf AL'!C49)</f>
        <v/>
      </c>
      <c r="E49" s="32" t="str">
        <f>IF('N-Bedarf AL'!T49="","",'N-Bedarf AL'!T49)</f>
        <v/>
      </c>
      <c r="F49" s="32" t="str">
        <f>IF('P-Bedarf AL'!V51="","",'P-Bedarf AL'!V51)</f>
        <v/>
      </c>
      <c r="G49" s="32" t="str">
        <f>IF('P-Bedarf AL'!AB51="","",'P-Bedarf AL'!AB51)</f>
        <v/>
      </c>
      <c r="H49" s="345" t="str">
        <f t="shared" si="0"/>
        <v/>
      </c>
      <c r="I49" s="345" t="str">
        <f t="shared" si="1"/>
        <v/>
      </c>
      <c r="J49" s="345" t="str">
        <f t="shared" si="2"/>
        <v/>
      </c>
      <c r="K49" s="321">
        <f t="shared" si="31"/>
        <v>0</v>
      </c>
      <c r="L49" s="321">
        <f t="shared" si="25"/>
        <v>0</v>
      </c>
      <c r="M49" s="321">
        <f t="shared" si="26"/>
        <v>0</v>
      </c>
      <c r="N49" s="321" t="str">
        <f t="shared" si="27"/>
        <v/>
      </c>
      <c r="O49" s="321" t="str">
        <f t="shared" si="28"/>
        <v/>
      </c>
      <c r="P49" s="321" t="str">
        <f t="shared" si="29"/>
        <v/>
      </c>
      <c r="Q49" s="214" t="str">
        <f t="shared" si="3"/>
        <v/>
      </c>
      <c r="R49" s="141"/>
      <c r="S49" s="211"/>
      <c r="T49" s="211" t="str">
        <f t="shared" si="4"/>
        <v/>
      </c>
      <c r="U49" s="153" t="str">
        <f t="shared" si="5"/>
        <v/>
      </c>
      <c r="V49" s="153" t="str">
        <f t="shared" si="30"/>
        <v/>
      </c>
      <c r="W49" s="153" t="str">
        <f t="shared" si="6"/>
        <v/>
      </c>
      <c r="X49" s="153" t="str">
        <f t="shared" si="7"/>
        <v/>
      </c>
      <c r="Y49" s="141"/>
      <c r="Z49" s="211"/>
      <c r="AA49" s="212" t="str">
        <f t="shared" si="8"/>
        <v/>
      </c>
      <c r="AB49" s="153" t="str">
        <f t="shared" si="9"/>
        <v/>
      </c>
      <c r="AC49" s="153" t="str">
        <f t="shared" si="10"/>
        <v/>
      </c>
      <c r="AD49" s="153" t="str">
        <f t="shared" si="11"/>
        <v/>
      </c>
      <c r="AE49" s="153" t="str">
        <f t="shared" si="12"/>
        <v/>
      </c>
      <c r="AF49" s="213" t="str">
        <f t="shared" si="32"/>
        <v/>
      </c>
      <c r="AG49" s="141"/>
      <c r="AH49" s="211"/>
      <c r="AI49" s="346" t="str">
        <f t="shared" si="13"/>
        <v/>
      </c>
      <c r="AJ49" s="153" t="str">
        <f t="shared" si="14"/>
        <v/>
      </c>
      <c r="AK49" s="153" t="str">
        <f t="shared" si="15"/>
        <v/>
      </c>
      <c r="AL49" s="153" t="str">
        <f t="shared" si="16"/>
        <v/>
      </c>
      <c r="AM49" s="141"/>
      <c r="AN49" s="211"/>
      <c r="AO49" s="346" t="str">
        <f t="shared" si="17"/>
        <v/>
      </c>
      <c r="AP49" s="153" t="str">
        <f t="shared" si="18"/>
        <v/>
      </c>
      <c r="AQ49" s="153" t="str">
        <f t="shared" si="19"/>
        <v/>
      </c>
      <c r="AR49" s="153" t="str">
        <f t="shared" si="20"/>
        <v/>
      </c>
      <c r="AS49" s="141"/>
      <c r="AT49" s="211"/>
      <c r="AU49" s="346" t="str">
        <f t="shared" si="21"/>
        <v/>
      </c>
      <c r="AV49" s="153" t="str">
        <f t="shared" si="22"/>
        <v/>
      </c>
      <c r="AW49" s="153" t="str">
        <f t="shared" si="23"/>
        <v/>
      </c>
      <c r="AX49" s="153" t="str">
        <f t="shared" si="24"/>
        <v/>
      </c>
    </row>
    <row r="50" spans="1:50" ht="29.45" customHeight="1" x14ac:dyDescent="0.25">
      <c r="A50" s="354" t="str">
        <f>'N-Bedarf AL'!A50</f>
        <v/>
      </c>
      <c r="B50" s="354" t="str">
        <f>IF('N-Bedarf AL'!B50="","",'N-Bedarf AL'!B50)</f>
        <v/>
      </c>
      <c r="C50" s="305" t="str">
        <f>IF('N-Bedarf AL'!D50="","",'N-Bedarf AL'!D50)</f>
        <v/>
      </c>
      <c r="D50" s="32" t="str">
        <f>IF('N-Bedarf AL'!C50="","",'N-Bedarf AL'!C50)</f>
        <v/>
      </c>
      <c r="E50" s="32" t="str">
        <f>IF('N-Bedarf AL'!T50="","",'N-Bedarf AL'!T50)</f>
        <v/>
      </c>
      <c r="F50" s="32" t="str">
        <f>IF('P-Bedarf AL'!V52="","",'P-Bedarf AL'!V52)</f>
        <v/>
      </c>
      <c r="G50" s="32" t="str">
        <f>IF('P-Bedarf AL'!AB52="","",'P-Bedarf AL'!AB52)</f>
        <v/>
      </c>
      <c r="H50" s="345" t="str">
        <f t="shared" si="0"/>
        <v/>
      </c>
      <c r="I50" s="345" t="str">
        <f t="shared" si="1"/>
        <v/>
      </c>
      <c r="J50" s="345" t="str">
        <f t="shared" si="2"/>
        <v/>
      </c>
      <c r="K50" s="321">
        <f t="shared" si="31"/>
        <v>0</v>
      </c>
      <c r="L50" s="321">
        <f t="shared" si="25"/>
        <v>0</v>
      </c>
      <c r="M50" s="321">
        <f t="shared" si="26"/>
        <v>0</v>
      </c>
      <c r="N50" s="321" t="str">
        <f t="shared" si="27"/>
        <v/>
      </c>
      <c r="O50" s="321" t="str">
        <f t="shared" si="28"/>
        <v/>
      </c>
      <c r="P50" s="321" t="str">
        <f t="shared" si="29"/>
        <v/>
      </c>
      <c r="Q50" s="214" t="str">
        <f t="shared" si="3"/>
        <v/>
      </c>
      <c r="R50" s="141"/>
      <c r="S50" s="211"/>
      <c r="T50" s="211" t="str">
        <f t="shared" si="4"/>
        <v/>
      </c>
      <c r="U50" s="153" t="str">
        <f t="shared" si="5"/>
        <v/>
      </c>
      <c r="V50" s="153" t="str">
        <f t="shared" si="30"/>
        <v/>
      </c>
      <c r="W50" s="153" t="str">
        <f t="shared" si="6"/>
        <v/>
      </c>
      <c r="X50" s="153" t="str">
        <f t="shared" si="7"/>
        <v/>
      </c>
      <c r="Y50" s="141"/>
      <c r="Z50" s="211"/>
      <c r="AA50" s="212" t="str">
        <f t="shared" si="8"/>
        <v/>
      </c>
      <c r="AB50" s="153" t="str">
        <f t="shared" si="9"/>
        <v/>
      </c>
      <c r="AC50" s="153" t="str">
        <f t="shared" si="10"/>
        <v/>
      </c>
      <c r="AD50" s="153" t="str">
        <f t="shared" si="11"/>
        <v/>
      </c>
      <c r="AE50" s="153" t="str">
        <f t="shared" si="12"/>
        <v/>
      </c>
      <c r="AF50" s="213" t="str">
        <f t="shared" si="32"/>
        <v/>
      </c>
      <c r="AG50" s="141"/>
      <c r="AH50" s="211"/>
      <c r="AI50" s="346" t="str">
        <f t="shared" si="13"/>
        <v/>
      </c>
      <c r="AJ50" s="153" t="str">
        <f t="shared" si="14"/>
        <v/>
      </c>
      <c r="AK50" s="153" t="str">
        <f t="shared" si="15"/>
        <v/>
      </c>
      <c r="AL50" s="153" t="str">
        <f t="shared" si="16"/>
        <v/>
      </c>
      <c r="AM50" s="141"/>
      <c r="AN50" s="211"/>
      <c r="AO50" s="346" t="str">
        <f t="shared" si="17"/>
        <v/>
      </c>
      <c r="AP50" s="153" t="str">
        <f t="shared" si="18"/>
        <v/>
      </c>
      <c r="AQ50" s="153" t="str">
        <f t="shared" si="19"/>
        <v/>
      </c>
      <c r="AR50" s="153" t="str">
        <f t="shared" si="20"/>
        <v/>
      </c>
      <c r="AS50" s="141"/>
      <c r="AT50" s="211"/>
      <c r="AU50" s="346" t="str">
        <f t="shared" si="21"/>
        <v/>
      </c>
      <c r="AV50" s="153" t="str">
        <f t="shared" si="22"/>
        <v/>
      </c>
      <c r="AW50" s="153" t="str">
        <f t="shared" si="23"/>
        <v/>
      </c>
      <c r="AX50" s="153" t="str">
        <f t="shared" si="24"/>
        <v/>
      </c>
    </row>
    <row r="51" spans="1:50" ht="29.45" customHeight="1" x14ac:dyDescent="0.25">
      <c r="A51" s="354" t="str">
        <f>'N-Bedarf AL'!A51</f>
        <v/>
      </c>
      <c r="B51" s="354" t="str">
        <f>IF('N-Bedarf AL'!B51="","",'N-Bedarf AL'!B51)</f>
        <v/>
      </c>
      <c r="C51" s="305" t="str">
        <f>IF('N-Bedarf AL'!D51="","",'N-Bedarf AL'!D51)</f>
        <v/>
      </c>
      <c r="D51" s="32" t="str">
        <f>IF('N-Bedarf AL'!C51="","",'N-Bedarf AL'!C51)</f>
        <v/>
      </c>
      <c r="E51" s="32" t="str">
        <f>IF('N-Bedarf AL'!T51="","",'N-Bedarf AL'!T51)</f>
        <v/>
      </c>
      <c r="F51" s="32" t="str">
        <f>IF('P-Bedarf AL'!V53="","",'P-Bedarf AL'!V53)</f>
        <v/>
      </c>
      <c r="G51" s="32" t="str">
        <f>IF('P-Bedarf AL'!AB53="","",'P-Bedarf AL'!AB53)</f>
        <v/>
      </c>
      <c r="H51" s="345" t="str">
        <f t="shared" si="0"/>
        <v/>
      </c>
      <c r="I51" s="345" t="str">
        <f t="shared" si="1"/>
        <v/>
      </c>
      <c r="J51" s="345" t="str">
        <f t="shared" si="2"/>
        <v/>
      </c>
      <c r="K51" s="321">
        <f t="shared" si="31"/>
        <v>0</v>
      </c>
      <c r="L51" s="321">
        <f t="shared" si="25"/>
        <v>0</v>
      </c>
      <c r="M51" s="321">
        <f t="shared" si="26"/>
        <v>0</v>
      </c>
      <c r="N51" s="321" t="str">
        <f t="shared" si="27"/>
        <v/>
      </c>
      <c r="O51" s="321" t="str">
        <f t="shared" si="28"/>
        <v/>
      </c>
      <c r="P51" s="321" t="str">
        <f t="shared" si="29"/>
        <v/>
      </c>
      <c r="Q51" s="214" t="str">
        <f t="shared" si="3"/>
        <v/>
      </c>
      <c r="R51" s="141"/>
      <c r="S51" s="211"/>
      <c r="T51" s="211" t="str">
        <f t="shared" si="4"/>
        <v/>
      </c>
      <c r="U51" s="153" t="str">
        <f t="shared" si="5"/>
        <v/>
      </c>
      <c r="V51" s="153" t="str">
        <f t="shared" si="30"/>
        <v/>
      </c>
      <c r="W51" s="153" t="str">
        <f t="shared" si="6"/>
        <v/>
      </c>
      <c r="X51" s="153" t="str">
        <f t="shared" si="7"/>
        <v/>
      </c>
      <c r="Y51" s="141"/>
      <c r="Z51" s="211"/>
      <c r="AA51" s="212" t="str">
        <f t="shared" si="8"/>
        <v/>
      </c>
      <c r="AB51" s="153" t="str">
        <f t="shared" si="9"/>
        <v/>
      </c>
      <c r="AC51" s="153" t="str">
        <f t="shared" si="10"/>
        <v/>
      </c>
      <c r="AD51" s="153" t="str">
        <f t="shared" si="11"/>
        <v/>
      </c>
      <c r="AE51" s="153" t="str">
        <f t="shared" si="12"/>
        <v/>
      </c>
      <c r="AF51" s="213" t="str">
        <f t="shared" si="32"/>
        <v/>
      </c>
      <c r="AG51" s="141"/>
      <c r="AH51" s="211"/>
      <c r="AI51" s="346" t="str">
        <f t="shared" si="13"/>
        <v/>
      </c>
      <c r="AJ51" s="153" t="str">
        <f t="shared" si="14"/>
        <v/>
      </c>
      <c r="AK51" s="153" t="str">
        <f t="shared" si="15"/>
        <v/>
      </c>
      <c r="AL51" s="153" t="str">
        <f t="shared" si="16"/>
        <v/>
      </c>
      <c r="AM51" s="141"/>
      <c r="AN51" s="211"/>
      <c r="AO51" s="346" t="str">
        <f t="shared" si="17"/>
        <v/>
      </c>
      <c r="AP51" s="153" t="str">
        <f t="shared" si="18"/>
        <v/>
      </c>
      <c r="AQ51" s="153" t="str">
        <f t="shared" si="19"/>
        <v/>
      </c>
      <c r="AR51" s="153" t="str">
        <f t="shared" si="20"/>
        <v/>
      </c>
      <c r="AS51" s="141"/>
      <c r="AT51" s="211"/>
      <c r="AU51" s="346" t="str">
        <f t="shared" si="21"/>
        <v/>
      </c>
      <c r="AV51" s="153" t="str">
        <f t="shared" si="22"/>
        <v/>
      </c>
      <c r="AW51" s="153" t="str">
        <f t="shared" si="23"/>
        <v/>
      </c>
      <c r="AX51" s="153" t="str">
        <f t="shared" si="24"/>
        <v/>
      </c>
    </row>
    <row r="52" spans="1:50" ht="29.45" customHeight="1" x14ac:dyDescent="0.25">
      <c r="A52" s="354" t="str">
        <f>'N-Bedarf AL'!A52</f>
        <v/>
      </c>
      <c r="B52" s="354" t="str">
        <f>IF('N-Bedarf AL'!B52="","",'N-Bedarf AL'!B52)</f>
        <v/>
      </c>
      <c r="C52" s="305" t="str">
        <f>IF('N-Bedarf AL'!D52="","",'N-Bedarf AL'!D52)</f>
        <v/>
      </c>
      <c r="D52" s="32" t="str">
        <f>IF('N-Bedarf AL'!C52="","",'N-Bedarf AL'!C52)</f>
        <v/>
      </c>
      <c r="E52" s="32" t="str">
        <f>IF('N-Bedarf AL'!T52="","",'N-Bedarf AL'!T52)</f>
        <v/>
      </c>
      <c r="F52" s="32" t="str">
        <f>IF('P-Bedarf AL'!V54="","",'P-Bedarf AL'!V54)</f>
        <v/>
      </c>
      <c r="G52" s="32" t="str">
        <f>IF('P-Bedarf AL'!AB54="","",'P-Bedarf AL'!AB54)</f>
        <v/>
      </c>
      <c r="H52" s="345" t="str">
        <f t="shared" si="0"/>
        <v/>
      </c>
      <c r="I52" s="345" t="str">
        <f t="shared" si="1"/>
        <v/>
      </c>
      <c r="J52" s="345" t="str">
        <f t="shared" si="2"/>
        <v/>
      </c>
      <c r="K52" s="321">
        <f t="shared" si="31"/>
        <v>0</v>
      </c>
      <c r="L52" s="321">
        <f t="shared" si="25"/>
        <v>0</v>
      </c>
      <c r="M52" s="321">
        <f t="shared" si="26"/>
        <v>0</v>
      </c>
      <c r="N52" s="321" t="str">
        <f t="shared" si="27"/>
        <v/>
      </c>
      <c r="O52" s="321" t="str">
        <f t="shared" si="28"/>
        <v/>
      </c>
      <c r="P52" s="321" t="str">
        <f t="shared" si="29"/>
        <v/>
      </c>
      <c r="Q52" s="214" t="str">
        <f t="shared" si="3"/>
        <v/>
      </c>
      <c r="R52" s="141"/>
      <c r="S52" s="211"/>
      <c r="T52" s="211" t="str">
        <f t="shared" si="4"/>
        <v/>
      </c>
      <c r="U52" s="153" t="str">
        <f t="shared" si="5"/>
        <v/>
      </c>
      <c r="V52" s="153" t="str">
        <f t="shared" si="30"/>
        <v/>
      </c>
      <c r="W52" s="153" t="str">
        <f t="shared" si="6"/>
        <v/>
      </c>
      <c r="X52" s="153" t="str">
        <f t="shared" si="7"/>
        <v/>
      </c>
      <c r="Y52" s="141"/>
      <c r="Z52" s="211"/>
      <c r="AA52" s="212" t="str">
        <f t="shared" si="8"/>
        <v/>
      </c>
      <c r="AB52" s="153" t="str">
        <f t="shared" si="9"/>
        <v/>
      </c>
      <c r="AC52" s="153" t="str">
        <f t="shared" si="10"/>
        <v/>
      </c>
      <c r="AD52" s="153" t="str">
        <f t="shared" si="11"/>
        <v/>
      </c>
      <c r="AE52" s="153" t="str">
        <f t="shared" si="12"/>
        <v/>
      </c>
      <c r="AF52" s="213" t="str">
        <f t="shared" si="32"/>
        <v/>
      </c>
      <c r="AG52" s="141"/>
      <c r="AH52" s="211"/>
      <c r="AI52" s="346" t="str">
        <f t="shared" si="13"/>
        <v/>
      </c>
      <c r="AJ52" s="153" t="str">
        <f t="shared" si="14"/>
        <v/>
      </c>
      <c r="AK52" s="153" t="str">
        <f t="shared" si="15"/>
        <v/>
      </c>
      <c r="AL52" s="153" t="str">
        <f t="shared" si="16"/>
        <v/>
      </c>
      <c r="AM52" s="141"/>
      <c r="AN52" s="211"/>
      <c r="AO52" s="346" t="str">
        <f t="shared" si="17"/>
        <v/>
      </c>
      <c r="AP52" s="153" t="str">
        <f t="shared" si="18"/>
        <v/>
      </c>
      <c r="AQ52" s="153" t="str">
        <f t="shared" si="19"/>
        <v/>
      </c>
      <c r="AR52" s="153" t="str">
        <f t="shared" si="20"/>
        <v/>
      </c>
      <c r="AS52" s="141"/>
      <c r="AT52" s="211"/>
      <c r="AU52" s="346" t="str">
        <f t="shared" si="21"/>
        <v/>
      </c>
      <c r="AV52" s="153" t="str">
        <f t="shared" si="22"/>
        <v/>
      </c>
      <c r="AW52" s="153" t="str">
        <f t="shared" si="23"/>
        <v/>
      </c>
      <c r="AX52" s="153" t="str">
        <f t="shared" si="24"/>
        <v/>
      </c>
    </row>
    <row r="53" spans="1:50" ht="29.45" customHeight="1" x14ac:dyDescent="0.25">
      <c r="A53" s="354" t="str">
        <f>'N-Bedarf AL'!A53</f>
        <v/>
      </c>
      <c r="B53" s="354" t="str">
        <f>IF('N-Bedarf AL'!B53="","",'N-Bedarf AL'!B53)</f>
        <v/>
      </c>
      <c r="C53" s="305" t="str">
        <f>IF('N-Bedarf AL'!D53="","",'N-Bedarf AL'!D53)</f>
        <v/>
      </c>
      <c r="D53" s="32" t="str">
        <f>IF('N-Bedarf AL'!C53="","",'N-Bedarf AL'!C53)</f>
        <v/>
      </c>
      <c r="E53" s="32" t="str">
        <f>IF('N-Bedarf AL'!T53="","",'N-Bedarf AL'!T53)</f>
        <v/>
      </c>
      <c r="F53" s="32" t="str">
        <f>IF('P-Bedarf AL'!V55="","",'P-Bedarf AL'!V55)</f>
        <v/>
      </c>
      <c r="G53" s="32" t="str">
        <f>IF('P-Bedarf AL'!AB55="","",'P-Bedarf AL'!AB55)</f>
        <v/>
      </c>
      <c r="H53" s="345" t="str">
        <f t="shared" si="0"/>
        <v/>
      </c>
      <c r="I53" s="345" t="str">
        <f t="shared" si="1"/>
        <v/>
      </c>
      <c r="J53" s="345" t="str">
        <f t="shared" si="2"/>
        <v/>
      </c>
      <c r="K53" s="321">
        <f t="shared" si="31"/>
        <v>0</v>
      </c>
      <c r="L53" s="321">
        <f t="shared" si="25"/>
        <v>0</v>
      </c>
      <c r="M53" s="321">
        <f t="shared" si="26"/>
        <v>0</v>
      </c>
      <c r="N53" s="321" t="str">
        <f t="shared" si="27"/>
        <v/>
      </c>
      <c r="O53" s="321" t="str">
        <f t="shared" si="28"/>
        <v/>
      </c>
      <c r="P53" s="321" t="str">
        <f t="shared" si="29"/>
        <v/>
      </c>
      <c r="Q53" s="214" t="str">
        <f t="shared" si="3"/>
        <v/>
      </c>
      <c r="R53" s="141"/>
      <c r="S53" s="211"/>
      <c r="T53" s="211" t="str">
        <f t="shared" si="4"/>
        <v/>
      </c>
      <c r="U53" s="153" t="str">
        <f t="shared" si="5"/>
        <v/>
      </c>
      <c r="V53" s="153" t="str">
        <f t="shared" si="30"/>
        <v/>
      </c>
      <c r="W53" s="153" t="str">
        <f t="shared" si="6"/>
        <v/>
      </c>
      <c r="X53" s="153" t="str">
        <f t="shared" si="7"/>
        <v/>
      </c>
      <c r="Y53" s="141"/>
      <c r="Z53" s="211"/>
      <c r="AA53" s="212" t="str">
        <f t="shared" si="8"/>
        <v/>
      </c>
      <c r="AB53" s="153" t="str">
        <f t="shared" si="9"/>
        <v/>
      </c>
      <c r="AC53" s="153" t="str">
        <f t="shared" si="10"/>
        <v/>
      </c>
      <c r="AD53" s="153" t="str">
        <f t="shared" si="11"/>
        <v/>
      </c>
      <c r="AE53" s="153" t="str">
        <f t="shared" si="12"/>
        <v/>
      </c>
      <c r="AF53" s="213" t="str">
        <f t="shared" si="32"/>
        <v/>
      </c>
      <c r="AG53" s="141"/>
      <c r="AH53" s="211"/>
      <c r="AI53" s="346" t="str">
        <f t="shared" si="13"/>
        <v/>
      </c>
      <c r="AJ53" s="153" t="str">
        <f t="shared" si="14"/>
        <v/>
      </c>
      <c r="AK53" s="153" t="str">
        <f t="shared" si="15"/>
        <v/>
      </c>
      <c r="AL53" s="153" t="str">
        <f t="shared" si="16"/>
        <v/>
      </c>
      <c r="AM53" s="141"/>
      <c r="AN53" s="211"/>
      <c r="AO53" s="346" t="str">
        <f t="shared" si="17"/>
        <v/>
      </c>
      <c r="AP53" s="153" t="str">
        <f t="shared" si="18"/>
        <v/>
      </c>
      <c r="AQ53" s="153" t="str">
        <f t="shared" si="19"/>
        <v/>
      </c>
      <c r="AR53" s="153" t="str">
        <f t="shared" si="20"/>
        <v/>
      </c>
      <c r="AS53" s="141"/>
      <c r="AT53" s="211"/>
      <c r="AU53" s="346" t="str">
        <f t="shared" si="21"/>
        <v/>
      </c>
      <c r="AV53" s="153" t="str">
        <f t="shared" si="22"/>
        <v/>
      </c>
      <c r="AW53" s="153" t="str">
        <f t="shared" si="23"/>
        <v/>
      </c>
      <c r="AX53" s="153" t="str">
        <f t="shared" si="24"/>
        <v/>
      </c>
    </row>
    <row r="54" spans="1:50" ht="29.45" customHeight="1" x14ac:dyDescent="0.25">
      <c r="A54" s="354" t="str">
        <f>'N-Bedarf AL'!A54</f>
        <v/>
      </c>
      <c r="B54" s="354" t="str">
        <f>IF('N-Bedarf AL'!B54="","",'N-Bedarf AL'!B54)</f>
        <v/>
      </c>
      <c r="C54" s="305" t="str">
        <f>IF('N-Bedarf AL'!D54="","",'N-Bedarf AL'!D54)</f>
        <v/>
      </c>
      <c r="D54" s="32" t="str">
        <f>IF('N-Bedarf AL'!C54="","",'N-Bedarf AL'!C54)</f>
        <v/>
      </c>
      <c r="E54" s="32" t="str">
        <f>IF('N-Bedarf AL'!T54="","",'N-Bedarf AL'!T54)</f>
        <v/>
      </c>
      <c r="F54" s="32" t="str">
        <f>IF('P-Bedarf AL'!V56="","",'P-Bedarf AL'!V56)</f>
        <v/>
      </c>
      <c r="G54" s="32" t="str">
        <f>IF('P-Bedarf AL'!AB56="","",'P-Bedarf AL'!AB56)</f>
        <v/>
      </c>
      <c r="H54" s="345" t="str">
        <f t="shared" si="0"/>
        <v/>
      </c>
      <c r="I54" s="345" t="str">
        <f t="shared" si="1"/>
        <v/>
      </c>
      <c r="J54" s="345" t="str">
        <f t="shared" si="2"/>
        <v/>
      </c>
      <c r="K54" s="321">
        <f t="shared" si="31"/>
        <v>0</v>
      </c>
      <c r="L54" s="321">
        <f t="shared" si="25"/>
        <v>0</v>
      </c>
      <c r="M54" s="321">
        <f t="shared" si="26"/>
        <v>0</v>
      </c>
      <c r="N54" s="321" t="str">
        <f t="shared" si="27"/>
        <v/>
      </c>
      <c r="O54" s="321" t="str">
        <f t="shared" si="28"/>
        <v/>
      </c>
      <c r="P54" s="321" t="str">
        <f t="shared" si="29"/>
        <v/>
      </c>
      <c r="Q54" s="214" t="str">
        <f t="shared" si="3"/>
        <v/>
      </c>
      <c r="R54" s="141"/>
      <c r="S54" s="211"/>
      <c r="T54" s="211" t="str">
        <f t="shared" si="4"/>
        <v/>
      </c>
      <c r="U54" s="153" t="str">
        <f t="shared" si="5"/>
        <v/>
      </c>
      <c r="V54" s="153" t="str">
        <f t="shared" si="30"/>
        <v/>
      </c>
      <c r="W54" s="153" t="str">
        <f t="shared" si="6"/>
        <v/>
      </c>
      <c r="X54" s="153" t="str">
        <f t="shared" si="7"/>
        <v/>
      </c>
      <c r="Y54" s="141"/>
      <c r="Z54" s="211"/>
      <c r="AA54" s="212" t="str">
        <f t="shared" si="8"/>
        <v/>
      </c>
      <c r="AB54" s="153" t="str">
        <f t="shared" si="9"/>
        <v/>
      </c>
      <c r="AC54" s="153" t="str">
        <f t="shared" si="10"/>
        <v/>
      </c>
      <c r="AD54" s="153" t="str">
        <f t="shared" si="11"/>
        <v/>
      </c>
      <c r="AE54" s="153" t="str">
        <f t="shared" si="12"/>
        <v/>
      </c>
      <c r="AF54" s="213" t="str">
        <f t="shared" si="32"/>
        <v/>
      </c>
      <c r="AG54" s="141"/>
      <c r="AH54" s="211"/>
      <c r="AI54" s="346" t="str">
        <f t="shared" si="13"/>
        <v/>
      </c>
      <c r="AJ54" s="153" t="str">
        <f t="shared" si="14"/>
        <v/>
      </c>
      <c r="AK54" s="153" t="str">
        <f t="shared" si="15"/>
        <v/>
      </c>
      <c r="AL54" s="153" t="str">
        <f t="shared" si="16"/>
        <v/>
      </c>
      <c r="AM54" s="141"/>
      <c r="AN54" s="211"/>
      <c r="AO54" s="346" t="str">
        <f t="shared" si="17"/>
        <v/>
      </c>
      <c r="AP54" s="153" t="str">
        <f t="shared" si="18"/>
        <v/>
      </c>
      <c r="AQ54" s="153" t="str">
        <f t="shared" si="19"/>
        <v/>
      </c>
      <c r="AR54" s="153" t="str">
        <f t="shared" si="20"/>
        <v/>
      </c>
      <c r="AS54" s="141"/>
      <c r="AT54" s="211"/>
      <c r="AU54" s="346" t="str">
        <f t="shared" si="21"/>
        <v/>
      </c>
      <c r="AV54" s="153" t="str">
        <f t="shared" si="22"/>
        <v/>
      </c>
      <c r="AW54" s="153" t="str">
        <f t="shared" si="23"/>
        <v/>
      </c>
      <c r="AX54" s="153" t="str">
        <f t="shared" si="24"/>
        <v/>
      </c>
    </row>
    <row r="55" spans="1:50" ht="29.45" customHeight="1" x14ac:dyDescent="0.25">
      <c r="A55" s="354" t="str">
        <f>'N-Bedarf AL'!A55</f>
        <v/>
      </c>
      <c r="B55" s="354" t="str">
        <f>IF('N-Bedarf AL'!B55="","",'N-Bedarf AL'!B55)</f>
        <v/>
      </c>
      <c r="C55" s="305" t="str">
        <f>IF('N-Bedarf AL'!D55="","",'N-Bedarf AL'!D55)</f>
        <v/>
      </c>
      <c r="D55" s="32" t="str">
        <f>IF('N-Bedarf AL'!C55="","",'N-Bedarf AL'!C55)</f>
        <v/>
      </c>
      <c r="E55" s="32" t="str">
        <f>IF('N-Bedarf AL'!T55="","",'N-Bedarf AL'!T55)</f>
        <v/>
      </c>
      <c r="F55" s="32" t="str">
        <f>IF('P-Bedarf AL'!V57="","",'P-Bedarf AL'!V57)</f>
        <v/>
      </c>
      <c r="G55" s="32" t="str">
        <f>IF('P-Bedarf AL'!AB57="","",'P-Bedarf AL'!AB57)</f>
        <v/>
      </c>
      <c r="H55" s="345" t="str">
        <f t="shared" si="0"/>
        <v/>
      </c>
      <c r="I55" s="345" t="str">
        <f t="shared" si="1"/>
        <v/>
      </c>
      <c r="J55" s="345" t="str">
        <f t="shared" si="2"/>
        <v/>
      </c>
      <c r="K55" s="321">
        <f t="shared" si="31"/>
        <v>0</v>
      </c>
      <c r="L55" s="321">
        <f t="shared" si="25"/>
        <v>0</v>
      </c>
      <c r="M55" s="321">
        <f t="shared" si="26"/>
        <v>0</v>
      </c>
      <c r="N55" s="321" t="str">
        <f t="shared" si="27"/>
        <v/>
      </c>
      <c r="O55" s="321" t="str">
        <f t="shared" si="28"/>
        <v/>
      </c>
      <c r="P55" s="321" t="str">
        <f t="shared" si="29"/>
        <v/>
      </c>
      <c r="Q55" s="214" t="str">
        <f t="shared" si="3"/>
        <v/>
      </c>
      <c r="R55" s="141"/>
      <c r="S55" s="211"/>
      <c r="T55" s="211" t="str">
        <f t="shared" si="4"/>
        <v/>
      </c>
      <c r="U55" s="153" t="str">
        <f t="shared" si="5"/>
        <v/>
      </c>
      <c r="V55" s="153" t="str">
        <f t="shared" si="30"/>
        <v/>
      </c>
      <c r="W55" s="153" t="str">
        <f t="shared" si="6"/>
        <v/>
      </c>
      <c r="X55" s="153" t="str">
        <f t="shared" si="7"/>
        <v/>
      </c>
      <c r="Y55" s="141"/>
      <c r="Z55" s="211"/>
      <c r="AA55" s="212" t="str">
        <f t="shared" si="8"/>
        <v/>
      </c>
      <c r="AB55" s="153" t="str">
        <f t="shared" si="9"/>
        <v/>
      </c>
      <c r="AC55" s="153" t="str">
        <f t="shared" si="10"/>
        <v/>
      </c>
      <c r="AD55" s="153" t="str">
        <f t="shared" si="11"/>
        <v/>
      </c>
      <c r="AE55" s="153" t="str">
        <f t="shared" si="12"/>
        <v/>
      </c>
      <c r="AF55" s="213" t="str">
        <f t="shared" si="32"/>
        <v/>
      </c>
      <c r="AG55" s="141"/>
      <c r="AH55" s="211"/>
      <c r="AI55" s="346" t="str">
        <f t="shared" si="13"/>
        <v/>
      </c>
      <c r="AJ55" s="153" t="str">
        <f t="shared" si="14"/>
        <v/>
      </c>
      <c r="AK55" s="153" t="str">
        <f t="shared" si="15"/>
        <v/>
      </c>
      <c r="AL55" s="153" t="str">
        <f t="shared" si="16"/>
        <v/>
      </c>
      <c r="AM55" s="141"/>
      <c r="AN55" s="211"/>
      <c r="AO55" s="346" t="str">
        <f t="shared" si="17"/>
        <v/>
      </c>
      <c r="AP55" s="153" t="str">
        <f t="shared" si="18"/>
        <v/>
      </c>
      <c r="AQ55" s="153" t="str">
        <f t="shared" si="19"/>
        <v/>
      </c>
      <c r="AR55" s="153" t="str">
        <f t="shared" si="20"/>
        <v/>
      </c>
      <c r="AS55" s="141"/>
      <c r="AT55" s="211"/>
      <c r="AU55" s="346" t="str">
        <f t="shared" si="21"/>
        <v/>
      </c>
      <c r="AV55" s="153" t="str">
        <f t="shared" si="22"/>
        <v/>
      </c>
      <c r="AW55" s="153" t="str">
        <f t="shared" si="23"/>
        <v/>
      </c>
      <c r="AX55" s="153" t="str">
        <f t="shared" si="24"/>
        <v/>
      </c>
    </row>
    <row r="56" spans="1:50" ht="29.45" customHeight="1" x14ac:dyDescent="0.25">
      <c r="A56" s="354" t="str">
        <f>'N-Bedarf AL'!A56</f>
        <v/>
      </c>
      <c r="B56" s="354" t="str">
        <f>IF('N-Bedarf AL'!B56="","",'N-Bedarf AL'!B56)</f>
        <v/>
      </c>
      <c r="C56" s="305" t="str">
        <f>IF('N-Bedarf AL'!D56="","",'N-Bedarf AL'!D56)</f>
        <v/>
      </c>
      <c r="D56" s="32" t="str">
        <f>IF('N-Bedarf AL'!C56="","",'N-Bedarf AL'!C56)</f>
        <v/>
      </c>
      <c r="E56" s="32" t="str">
        <f>IF('N-Bedarf AL'!T56="","",'N-Bedarf AL'!T56)</f>
        <v/>
      </c>
      <c r="F56" s="32" t="str">
        <f>IF('P-Bedarf AL'!V58="","",'P-Bedarf AL'!V58)</f>
        <v/>
      </c>
      <c r="G56" s="32" t="str">
        <f>IF('P-Bedarf AL'!AB58="","",'P-Bedarf AL'!AB58)</f>
        <v/>
      </c>
      <c r="H56" s="345" t="str">
        <f t="shared" si="0"/>
        <v/>
      </c>
      <c r="I56" s="345" t="str">
        <f t="shared" si="1"/>
        <v/>
      </c>
      <c r="J56" s="345" t="str">
        <f t="shared" si="2"/>
        <v/>
      </c>
      <c r="K56" s="321">
        <f t="shared" si="31"/>
        <v>0</v>
      </c>
      <c r="L56" s="321">
        <f t="shared" si="25"/>
        <v>0</v>
      </c>
      <c r="M56" s="321">
        <f t="shared" si="26"/>
        <v>0</v>
      </c>
      <c r="N56" s="321" t="str">
        <f t="shared" si="27"/>
        <v/>
      </c>
      <c r="O56" s="321" t="str">
        <f t="shared" si="28"/>
        <v/>
      </c>
      <c r="P56" s="321" t="str">
        <f t="shared" si="29"/>
        <v/>
      </c>
      <c r="Q56" s="214" t="str">
        <f t="shared" si="3"/>
        <v/>
      </c>
      <c r="R56" s="141"/>
      <c r="S56" s="211"/>
      <c r="T56" s="211" t="str">
        <f t="shared" si="4"/>
        <v/>
      </c>
      <c r="U56" s="153" t="str">
        <f t="shared" si="5"/>
        <v/>
      </c>
      <c r="V56" s="153" t="str">
        <f t="shared" si="30"/>
        <v/>
      </c>
      <c r="W56" s="153" t="str">
        <f t="shared" si="6"/>
        <v/>
      </c>
      <c r="X56" s="153" t="str">
        <f t="shared" si="7"/>
        <v/>
      </c>
      <c r="Y56" s="141"/>
      <c r="Z56" s="211"/>
      <c r="AA56" s="212" t="str">
        <f t="shared" si="8"/>
        <v/>
      </c>
      <c r="AB56" s="153" t="str">
        <f t="shared" si="9"/>
        <v/>
      </c>
      <c r="AC56" s="153" t="str">
        <f t="shared" si="10"/>
        <v/>
      </c>
      <c r="AD56" s="153" t="str">
        <f t="shared" si="11"/>
        <v/>
      </c>
      <c r="AE56" s="153" t="str">
        <f t="shared" si="12"/>
        <v/>
      </c>
      <c r="AF56" s="213" t="str">
        <f t="shared" si="32"/>
        <v/>
      </c>
      <c r="AG56" s="141"/>
      <c r="AH56" s="211"/>
      <c r="AI56" s="346" t="str">
        <f t="shared" si="13"/>
        <v/>
      </c>
      <c r="AJ56" s="153" t="str">
        <f t="shared" si="14"/>
        <v/>
      </c>
      <c r="AK56" s="153" t="str">
        <f t="shared" si="15"/>
        <v/>
      </c>
      <c r="AL56" s="153" t="str">
        <f t="shared" si="16"/>
        <v/>
      </c>
      <c r="AM56" s="141"/>
      <c r="AN56" s="211"/>
      <c r="AO56" s="346" t="str">
        <f t="shared" si="17"/>
        <v/>
      </c>
      <c r="AP56" s="153" t="str">
        <f t="shared" si="18"/>
        <v/>
      </c>
      <c r="AQ56" s="153" t="str">
        <f t="shared" si="19"/>
        <v/>
      </c>
      <c r="AR56" s="153" t="str">
        <f t="shared" si="20"/>
        <v/>
      </c>
      <c r="AS56" s="141"/>
      <c r="AT56" s="211"/>
      <c r="AU56" s="346" t="str">
        <f t="shared" si="21"/>
        <v/>
      </c>
      <c r="AV56" s="153" t="str">
        <f t="shared" si="22"/>
        <v/>
      </c>
      <c r="AW56" s="153" t="str">
        <f t="shared" si="23"/>
        <v/>
      </c>
      <c r="AX56" s="153" t="str">
        <f t="shared" si="24"/>
        <v/>
      </c>
    </row>
    <row r="57" spans="1:50" ht="29.45" customHeight="1" x14ac:dyDescent="0.25">
      <c r="A57" s="354" t="str">
        <f>'N-Bedarf AL'!A57</f>
        <v/>
      </c>
      <c r="B57" s="354" t="str">
        <f>IF('N-Bedarf AL'!B57="","",'N-Bedarf AL'!B57)</f>
        <v/>
      </c>
      <c r="C57" s="305" t="str">
        <f>IF('N-Bedarf AL'!D57="","",'N-Bedarf AL'!D57)</f>
        <v/>
      </c>
      <c r="D57" s="32" t="str">
        <f>IF('N-Bedarf AL'!C57="","",'N-Bedarf AL'!C57)</f>
        <v/>
      </c>
      <c r="E57" s="32" t="str">
        <f>IF('N-Bedarf AL'!T57="","",'N-Bedarf AL'!T57)</f>
        <v/>
      </c>
      <c r="F57" s="32" t="str">
        <f>IF('P-Bedarf AL'!V59="","",'P-Bedarf AL'!V59)</f>
        <v/>
      </c>
      <c r="G57" s="32" t="str">
        <f>IF('P-Bedarf AL'!AB59="","",'P-Bedarf AL'!AB59)</f>
        <v/>
      </c>
      <c r="H57" s="345" t="str">
        <f t="shared" si="0"/>
        <v/>
      </c>
      <c r="I57" s="345" t="str">
        <f t="shared" si="1"/>
        <v/>
      </c>
      <c r="J57" s="345" t="str">
        <f t="shared" si="2"/>
        <v/>
      </c>
      <c r="K57" s="321">
        <f t="shared" si="31"/>
        <v>0</v>
      </c>
      <c r="L57" s="321">
        <f t="shared" si="25"/>
        <v>0</v>
      </c>
      <c r="M57" s="321">
        <f t="shared" si="26"/>
        <v>0</v>
      </c>
      <c r="N57" s="321" t="str">
        <f t="shared" si="27"/>
        <v/>
      </c>
      <c r="O57" s="321" t="str">
        <f t="shared" si="28"/>
        <v/>
      </c>
      <c r="P57" s="321" t="str">
        <f t="shared" si="29"/>
        <v/>
      </c>
      <c r="Q57" s="214" t="str">
        <f t="shared" si="3"/>
        <v/>
      </c>
      <c r="R57" s="141"/>
      <c r="S57" s="211"/>
      <c r="T57" s="211" t="str">
        <f t="shared" si="4"/>
        <v/>
      </c>
      <c r="U57" s="153" t="str">
        <f t="shared" si="5"/>
        <v/>
      </c>
      <c r="V57" s="153" t="str">
        <f t="shared" si="30"/>
        <v/>
      </c>
      <c r="W57" s="153" t="str">
        <f t="shared" si="6"/>
        <v/>
      </c>
      <c r="X57" s="153" t="str">
        <f t="shared" si="7"/>
        <v/>
      </c>
      <c r="Y57" s="141"/>
      <c r="Z57" s="211"/>
      <c r="AA57" s="212" t="str">
        <f t="shared" si="8"/>
        <v/>
      </c>
      <c r="AB57" s="153" t="str">
        <f t="shared" si="9"/>
        <v/>
      </c>
      <c r="AC57" s="153" t="str">
        <f t="shared" si="10"/>
        <v/>
      </c>
      <c r="AD57" s="153" t="str">
        <f t="shared" si="11"/>
        <v/>
      </c>
      <c r="AE57" s="153" t="str">
        <f t="shared" si="12"/>
        <v/>
      </c>
      <c r="AF57" s="213" t="str">
        <f t="shared" si="32"/>
        <v/>
      </c>
      <c r="AG57" s="141"/>
      <c r="AH57" s="211"/>
      <c r="AI57" s="346" t="str">
        <f t="shared" si="13"/>
        <v/>
      </c>
      <c r="AJ57" s="153" t="str">
        <f t="shared" si="14"/>
        <v/>
      </c>
      <c r="AK57" s="153" t="str">
        <f t="shared" si="15"/>
        <v/>
      </c>
      <c r="AL57" s="153" t="str">
        <f t="shared" si="16"/>
        <v/>
      </c>
      <c r="AM57" s="141"/>
      <c r="AN57" s="211"/>
      <c r="AO57" s="346" t="str">
        <f t="shared" si="17"/>
        <v/>
      </c>
      <c r="AP57" s="153" t="str">
        <f t="shared" si="18"/>
        <v/>
      </c>
      <c r="AQ57" s="153" t="str">
        <f t="shared" si="19"/>
        <v/>
      </c>
      <c r="AR57" s="153" t="str">
        <f t="shared" si="20"/>
        <v/>
      </c>
      <c r="AS57" s="141"/>
      <c r="AT57" s="211"/>
      <c r="AU57" s="346" t="str">
        <f t="shared" si="21"/>
        <v/>
      </c>
      <c r="AV57" s="153" t="str">
        <f t="shared" si="22"/>
        <v/>
      </c>
      <c r="AW57" s="153" t="str">
        <f t="shared" si="23"/>
        <v/>
      </c>
      <c r="AX57" s="153" t="str">
        <f t="shared" si="24"/>
        <v/>
      </c>
    </row>
    <row r="58" spans="1:50" ht="29.45" customHeight="1" x14ac:dyDescent="0.25">
      <c r="A58" s="354" t="str">
        <f>'N-Bedarf AL'!A58</f>
        <v/>
      </c>
      <c r="B58" s="354" t="str">
        <f>IF('N-Bedarf AL'!B58="","",'N-Bedarf AL'!B58)</f>
        <v/>
      </c>
      <c r="C58" s="305" t="str">
        <f>IF('N-Bedarf AL'!D58="","",'N-Bedarf AL'!D58)</f>
        <v/>
      </c>
      <c r="D58" s="32" t="str">
        <f>IF('N-Bedarf AL'!C58="","",'N-Bedarf AL'!C58)</f>
        <v/>
      </c>
      <c r="E58" s="32" t="str">
        <f>IF('N-Bedarf AL'!T58="","",'N-Bedarf AL'!T58)</f>
        <v/>
      </c>
      <c r="F58" s="32" t="str">
        <f>IF('P-Bedarf AL'!V60="","",'P-Bedarf AL'!V60)</f>
        <v/>
      </c>
      <c r="G58" s="32" t="str">
        <f>IF('P-Bedarf AL'!AB60="","",'P-Bedarf AL'!AB60)</f>
        <v/>
      </c>
      <c r="H58" s="345" t="str">
        <f t="shared" si="0"/>
        <v/>
      </c>
      <c r="I58" s="345" t="str">
        <f t="shared" si="1"/>
        <v/>
      </c>
      <c r="J58" s="345" t="str">
        <f t="shared" si="2"/>
        <v/>
      </c>
      <c r="K58" s="321">
        <f t="shared" si="31"/>
        <v>0</v>
      </c>
      <c r="L58" s="321">
        <f t="shared" si="25"/>
        <v>0</v>
      </c>
      <c r="M58" s="321">
        <f t="shared" si="26"/>
        <v>0</v>
      </c>
      <c r="N58" s="321" t="str">
        <f t="shared" si="27"/>
        <v/>
      </c>
      <c r="O58" s="321" t="str">
        <f t="shared" si="28"/>
        <v/>
      </c>
      <c r="P58" s="321" t="str">
        <f t="shared" si="29"/>
        <v/>
      </c>
      <c r="Q58" s="214" t="str">
        <f t="shared" si="3"/>
        <v/>
      </c>
      <c r="R58" s="141"/>
      <c r="S58" s="211"/>
      <c r="T58" s="211" t="str">
        <f t="shared" si="4"/>
        <v/>
      </c>
      <c r="U58" s="153" t="str">
        <f t="shared" si="5"/>
        <v/>
      </c>
      <c r="V58" s="153" t="str">
        <f t="shared" si="30"/>
        <v/>
      </c>
      <c r="W58" s="153" t="str">
        <f t="shared" si="6"/>
        <v/>
      </c>
      <c r="X58" s="153" t="str">
        <f t="shared" si="7"/>
        <v/>
      </c>
      <c r="Y58" s="141"/>
      <c r="Z58" s="211"/>
      <c r="AA58" s="212" t="str">
        <f t="shared" si="8"/>
        <v/>
      </c>
      <c r="AB58" s="153" t="str">
        <f t="shared" si="9"/>
        <v/>
      </c>
      <c r="AC58" s="153" t="str">
        <f t="shared" si="10"/>
        <v/>
      </c>
      <c r="AD58" s="153" t="str">
        <f t="shared" si="11"/>
        <v/>
      </c>
      <c r="AE58" s="153" t="str">
        <f t="shared" si="12"/>
        <v/>
      </c>
      <c r="AF58" s="213" t="str">
        <f t="shared" si="32"/>
        <v/>
      </c>
      <c r="AG58" s="141"/>
      <c r="AH58" s="211"/>
      <c r="AI58" s="346" t="str">
        <f t="shared" si="13"/>
        <v/>
      </c>
      <c r="AJ58" s="153" t="str">
        <f t="shared" si="14"/>
        <v/>
      </c>
      <c r="AK58" s="153" t="str">
        <f t="shared" si="15"/>
        <v/>
      </c>
      <c r="AL58" s="153" t="str">
        <f t="shared" si="16"/>
        <v/>
      </c>
      <c r="AM58" s="141"/>
      <c r="AN58" s="211"/>
      <c r="AO58" s="346" t="str">
        <f t="shared" si="17"/>
        <v/>
      </c>
      <c r="AP58" s="153" t="str">
        <f t="shared" si="18"/>
        <v/>
      </c>
      <c r="AQ58" s="153" t="str">
        <f t="shared" si="19"/>
        <v/>
      </c>
      <c r="AR58" s="153" t="str">
        <f t="shared" si="20"/>
        <v/>
      </c>
      <c r="AS58" s="141"/>
      <c r="AT58" s="211"/>
      <c r="AU58" s="346" t="str">
        <f t="shared" si="21"/>
        <v/>
      </c>
      <c r="AV58" s="153" t="str">
        <f t="shared" si="22"/>
        <v/>
      </c>
      <c r="AW58" s="153" t="str">
        <f t="shared" si="23"/>
        <v/>
      </c>
      <c r="AX58" s="153" t="str">
        <f t="shared" si="24"/>
        <v/>
      </c>
    </row>
    <row r="59" spans="1:50" ht="29.45" customHeight="1" x14ac:dyDescent="0.25">
      <c r="A59" s="354" t="str">
        <f>'N-Bedarf AL'!A59</f>
        <v/>
      </c>
      <c r="B59" s="354" t="str">
        <f>IF('N-Bedarf AL'!B59="","",'N-Bedarf AL'!B59)</f>
        <v/>
      </c>
      <c r="C59" s="305" t="str">
        <f>IF('N-Bedarf AL'!D59="","",'N-Bedarf AL'!D59)</f>
        <v/>
      </c>
      <c r="D59" s="32" t="str">
        <f>IF('N-Bedarf AL'!C59="","",'N-Bedarf AL'!C59)</f>
        <v/>
      </c>
      <c r="E59" s="32" t="str">
        <f>IF('N-Bedarf AL'!T59="","",'N-Bedarf AL'!T59)</f>
        <v/>
      </c>
      <c r="F59" s="32" t="str">
        <f>IF('P-Bedarf AL'!V61="","",'P-Bedarf AL'!V61)</f>
        <v/>
      </c>
      <c r="G59" s="32" t="str">
        <f>IF('P-Bedarf AL'!AB61="","",'P-Bedarf AL'!AB61)</f>
        <v/>
      </c>
      <c r="H59" s="345" t="str">
        <f t="shared" si="0"/>
        <v/>
      </c>
      <c r="I59" s="345" t="str">
        <f t="shared" si="1"/>
        <v/>
      </c>
      <c r="J59" s="345" t="str">
        <f t="shared" si="2"/>
        <v/>
      </c>
      <c r="K59" s="321">
        <f t="shared" si="31"/>
        <v>0</v>
      </c>
      <c r="L59" s="321">
        <f t="shared" si="25"/>
        <v>0</v>
      </c>
      <c r="M59" s="321">
        <f t="shared" si="26"/>
        <v>0</v>
      </c>
      <c r="N59" s="321" t="str">
        <f t="shared" si="27"/>
        <v/>
      </c>
      <c r="O59" s="321" t="str">
        <f t="shared" si="28"/>
        <v/>
      </c>
      <c r="P59" s="321" t="str">
        <f t="shared" si="29"/>
        <v/>
      </c>
      <c r="Q59" s="214" t="str">
        <f t="shared" si="3"/>
        <v/>
      </c>
      <c r="R59" s="141"/>
      <c r="S59" s="211"/>
      <c r="T59" s="211" t="str">
        <f t="shared" si="4"/>
        <v/>
      </c>
      <c r="U59" s="153" t="str">
        <f t="shared" si="5"/>
        <v/>
      </c>
      <c r="V59" s="153" t="str">
        <f t="shared" si="30"/>
        <v/>
      </c>
      <c r="W59" s="153" t="str">
        <f t="shared" si="6"/>
        <v/>
      </c>
      <c r="X59" s="153" t="str">
        <f t="shared" si="7"/>
        <v/>
      </c>
      <c r="Y59" s="141"/>
      <c r="Z59" s="211"/>
      <c r="AA59" s="212" t="str">
        <f t="shared" si="8"/>
        <v/>
      </c>
      <c r="AB59" s="153" t="str">
        <f t="shared" si="9"/>
        <v/>
      </c>
      <c r="AC59" s="153" t="str">
        <f t="shared" si="10"/>
        <v/>
      </c>
      <c r="AD59" s="153" t="str">
        <f t="shared" si="11"/>
        <v/>
      </c>
      <c r="AE59" s="153" t="str">
        <f t="shared" si="12"/>
        <v/>
      </c>
      <c r="AF59" s="213" t="str">
        <f t="shared" si="32"/>
        <v/>
      </c>
      <c r="AG59" s="141"/>
      <c r="AH59" s="211"/>
      <c r="AI59" s="346" t="str">
        <f t="shared" si="13"/>
        <v/>
      </c>
      <c r="AJ59" s="153" t="str">
        <f t="shared" si="14"/>
        <v/>
      </c>
      <c r="AK59" s="153" t="str">
        <f t="shared" si="15"/>
        <v/>
      </c>
      <c r="AL59" s="153" t="str">
        <f t="shared" si="16"/>
        <v/>
      </c>
      <c r="AM59" s="141"/>
      <c r="AN59" s="211"/>
      <c r="AO59" s="346" t="str">
        <f t="shared" si="17"/>
        <v/>
      </c>
      <c r="AP59" s="153" t="str">
        <f t="shared" si="18"/>
        <v/>
      </c>
      <c r="AQ59" s="153" t="str">
        <f t="shared" si="19"/>
        <v/>
      </c>
      <c r="AR59" s="153" t="str">
        <f t="shared" si="20"/>
        <v/>
      </c>
      <c r="AS59" s="141"/>
      <c r="AT59" s="211"/>
      <c r="AU59" s="346" t="str">
        <f t="shared" si="21"/>
        <v/>
      </c>
      <c r="AV59" s="153" t="str">
        <f t="shared" si="22"/>
        <v/>
      </c>
      <c r="AW59" s="153" t="str">
        <f t="shared" si="23"/>
        <v/>
      </c>
      <c r="AX59" s="153" t="str">
        <f t="shared" si="24"/>
        <v/>
      </c>
    </row>
    <row r="60" spans="1:50" ht="29.45" customHeight="1" x14ac:dyDescent="0.25">
      <c r="A60" s="354" t="str">
        <f>'N-Bedarf AL'!A60</f>
        <v/>
      </c>
      <c r="B60" s="354" t="str">
        <f>IF('N-Bedarf AL'!B60="","",'N-Bedarf AL'!B60)</f>
        <v/>
      </c>
      <c r="C60" s="305" t="str">
        <f>IF('N-Bedarf AL'!D60="","",'N-Bedarf AL'!D60)</f>
        <v/>
      </c>
      <c r="D60" s="32" t="str">
        <f>IF('N-Bedarf AL'!C60="","",'N-Bedarf AL'!C60)</f>
        <v/>
      </c>
      <c r="E60" s="32" t="str">
        <f>IF('N-Bedarf AL'!T60="","",'N-Bedarf AL'!T60)</f>
        <v/>
      </c>
      <c r="F60" s="32" t="str">
        <f>IF('P-Bedarf AL'!V62="","",'P-Bedarf AL'!V62)</f>
        <v/>
      </c>
      <c r="G60" s="32" t="str">
        <f>IF('P-Bedarf AL'!AB62="","",'P-Bedarf AL'!AB62)</f>
        <v/>
      </c>
      <c r="H60" s="345" t="str">
        <f t="shared" si="0"/>
        <v/>
      </c>
      <c r="I60" s="345" t="str">
        <f t="shared" si="1"/>
        <v/>
      </c>
      <c r="J60" s="345" t="str">
        <f t="shared" si="2"/>
        <v/>
      </c>
      <c r="K60" s="321">
        <f t="shared" si="31"/>
        <v>0</v>
      </c>
      <c r="L60" s="321">
        <f t="shared" si="25"/>
        <v>0</v>
      </c>
      <c r="M60" s="321">
        <f t="shared" si="26"/>
        <v>0</v>
      </c>
      <c r="N60" s="321" t="str">
        <f t="shared" si="27"/>
        <v/>
      </c>
      <c r="O60" s="321" t="str">
        <f t="shared" si="28"/>
        <v/>
      </c>
      <c r="P60" s="321" t="str">
        <f t="shared" si="29"/>
        <v/>
      </c>
      <c r="Q60" s="214" t="str">
        <f t="shared" si="3"/>
        <v/>
      </c>
      <c r="R60" s="141"/>
      <c r="S60" s="211"/>
      <c r="T60" s="211" t="str">
        <f t="shared" si="4"/>
        <v/>
      </c>
      <c r="U60" s="153" t="str">
        <f t="shared" si="5"/>
        <v/>
      </c>
      <c r="V60" s="153" t="str">
        <f t="shared" si="30"/>
        <v/>
      </c>
      <c r="W60" s="153" t="str">
        <f t="shared" si="6"/>
        <v/>
      </c>
      <c r="X60" s="153" t="str">
        <f t="shared" si="7"/>
        <v/>
      </c>
      <c r="Y60" s="141"/>
      <c r="Z60" s="211"/>
      <c r="AA60" s="212" t="str">
        <f t="shared" si="8"/>
        <v/>
      </c>
      <c r="AB60" s="153" t="str">
        <f t="shared" si="9"/>
        <v/>
      </c>
      <c r="AC60" s="153" t="str">
        <f t="shared" si="10"/>
        <v/>
      </c>
      <c r="AD60" s="153" t="str">
        <f t="shared" si="11"/>
        <v/>
      </c>
      <c r="AE60" s="153" t="str">
        <f t="shared" si="12"/>
        <v/>
      </c>
      <c r="AF60" s="213" t="str">
        <f t="shared" si="32"/>
        <v/>
      </c>
      <c r="AG60" s="141"/>
      <c r="AH60" s="211"/>
      <c r="AI60" s="346" t="str">
        <f t="shared" si="13"/>
        <v/>
      </c>
      <c r="AJ60" s="153" t="str">
        <f t="shared" si="14"/>
        <v/>
      </c>
      <c r="AK60" s="153" t="str">
        <f t="shared" si="15"/>
        <v/>
      </c>
      <c r="AL60" s="153" t="str">
        <f t="shared" si="16"/>
        <v/>
      </c>
      <c r="AM60" s="141"/>
      <c r="AN60" s="211"/>
      <c r="AO60" s="346" t="str">
        <f t="shared" si="17"/>
        <v/>
      </c>
      <c r="AP60" s="153" t="str">
        <f t="shared" si="18"/>
        <v/>
      </c>
      <c r="AQ60" s="153" t="str">
        <f t="shared" si="19"/>
        <v/>
      </c>
      <c r="AR60" s="153" t="str">
        <f t="shared" si="20"/>
        <v/>
      </c>
      <c r="AS60" s="141"/>
      <c r="AT60" s="211"/>
      <c r="AU60" s="346" t="str">
        <f t="shared" si="21"/>
        <v/>
      </c>
      <c r="AV60" s="153" t="str">
        <f t="shared" si="22"/>
        <v/>
      </c>
      <c r="AW60" s="153" t="str">
        <f t="shared" si="23"/>
        <v/>
      </c>
      <c r="AX60" s="153" t="str">
        <f t="shared" si="24"/>
        <v/>
      </c>
    </row>
    <row r="61" spans="1:50" ht="29.45" customHeight="1" x14ac:dyDescent="0.25">
      <c r="A61" s="354" t="str">
        <f>'N-Bedarf AL'!A61</f>
        <v/>
      </c>
      <c r="B61" s="354" t="str">
        <f>IF('N-Bedarf AL'!B61="","",'N-Bedarf AL'!B61)</f>
        <v/>
      </c>
      <c r="C61" s="305" t="str">
        <f>IF('N-Bedarf AL'!D61="","",'N-Bedarf AL'!D61)</f>
        <v/>
      </c>
      <c r="D61" s="32" t="str">
        <f>IF('N-Bedarf AL'!C61="","",'N-Bedarf AL'!C61)</f>
        <v/>
      </c>
      <c r="E61" s="32" t="str">
        <f>IF('N-Bedarf AL'!T61="","",'N-Bedarf AL'!T61)</f>
        <v/>
      </c>
      <c r="F61" s="32" t="str">
        <f>IF('P-Bedarf AL'!V63="","",'P-Bedarf AL'!V63)</f>
        <v/>
      </c>
      <c r="G61" s="32" t="str">
        <f>IF('P-Bedarf AL'!AB63="","",'P-Bedarf AL'!AB63)</f>
        <v/>
      </c>
      <c r="H61" s="345" t="str">
        <f t="shared" si="0"/>
        <v/>
      </c>
      <c r="I61" s="345" t="str">
        <f t="shared" si="1"/>
        <v/>
      </c>
      <c r="J61" s="345" t="str">
        <f t="shared" si="2"/>
        <v/>
      </c>
      <c r="K61" s="321">
        <f t="shared" si="31"/>
        <v>0</v>
      </c>
      <c r="L61" s="321">
        <f t="shared" si="25"/>
        <v>0</v>
      </c>
      <c r="M61" s="321">
        <f t="shared" si="26"/>
        <v>0</v>
      </c>
      <c r="N61" s="321" t="str">
        <f t="shared" si="27"/>
        <v/>
      </c>
      <c r="O61" s="321" t="str">
        <f t="shared" si="28"/>
        <v/>
      </c>
      <c r="P61" s="321" t="str">
        <f t="shared" si="29"/>
        <v/>
      </c>
      <c r="Q61" s="214" t="str">
        <f t="shared" si="3"/>
        <v/>
      </c>
      <c r="R61" s="141"/>
      <c r="S61" s="211"/>
      <c r="T61" s="211" t="str">
        <f t="shared" si="4"/>
        <v/>
      </c>
      <c r="U61" s="153" t="str">
        <f t="shared" si="5"/>
        <v/>
      </c>
      <c r="V61" s="153" t="str">
        <f t="shared" si="30"/>
        <v/>
      </c>
      <c r="W61" s="153" t="str">
        <f t="shared" si="6"/>
        <v/>
      </c>
      <c r="X61" s="153" t="str">
        <f t="shared" si="7"/>
        <v/>
      </c>
      <c r="Y61" s="141"/>
      <c r="Z61" s="211"/>
      <c r="AA61" s="212" t="str">
        <f t="shared" si="8"/>
        <v/>
      </c>
      <c r="AB61" s="153" t="str">
        <f t="shared" si="9"/>
        <v/>
      </c>
      <c r="AC61" s="153" t="str">
        <f t="shared" si="10"/>
        <v/>
      </c>
      <c r="AD61" s="153" t="str">
        <f t="shared" si="11"/>
        <v/>
      </c>
      <c r="AE61" s="153" t="str">
        <f t="shared" si="12"/>
        <v/>
      </c>
      <c r="AF61" s="213" t="str">
        <f t="shared" si="32"/>
        <v/>
      </c>
      <c r="AG61" s="141"/>
      <c r="AH61" s="211"/>
      <c r="AI61" s="346" t="str">
        <f t="shared" si="13"/>
        <v/>
      </c>
      <c r="AJ61" s="153" t="str">
        <f t="shared" si="14"/>
        <v/>
      </c>
      <c r="AK61" s="153" t="str">
        <f t="shared" si="15"/>
        <v/>
      </c>
      <c r="AL61" s="153" t="str">
        <f t="shared" si="16"/>
        <v/>
      </c>
      <c r="AM61" s="141"/>
      <c r="AN61" s="211"/>
      <c r="AO61" s="346" t="str">
        <f t="shared" si="17"/>
        <v/>
      </c>
      <c r="AP61" s="153" t="str">
        <f t="shared" si="18"/>
        <v/>
      </c>
      <c r="AQ61" s="153" t="str">
        <f t="shared" si="19"/>
        <v/>
      </c>
      <c r="AR61" s="153" t="str">
        <f t="shared" si="20"/>
        <v/>
      </c>
      <c r="AS61" s="141"/>
      <c r="AT61" s="211"/>
      <c r="AU61" s="346" t="str">
        <f t="shared" si="21"/>
        <v/>
      </c>
      <c r="AV61" s="153" t="str">
        <f t="shared" si="22"/>
        <v/>
      </c>
      <c r="AW61" s="153" t="str">
        <f t="shared" si="23"/>
        <v/>
      </c>
      <c r="AX61" s="153" t="str">
        <f t="shared" si="24"/>
        <v/>
      </c>
    </row>
    <row r="62" spans="1:50" ht="29.45" customHeight="1" x14ac:dyDescent="0.25">
      <c r="A62" s="354" t="str">
        <f>'N-Bedarf AL'!A62</f>
        <v/>
      </c>
      <c r="B62" s="354" t="str">
        <f>IF('N-Bedarf AL'!B62="","",'N-Bedarf AL'!B62)</f>
        <v/>
      </c>
      <c r="C62" s="305" t="str">
        <f>IF('N-Bedarf AL'!D62="","",'N-Bedarf AL'!D62)</f>
        <v/>
      </c>
      <c r="D62" s="32" t="str">
        <f>IF('N-Bedarf AL'!C62="","",'N-Bedarf AL'!C62)</f>
        <v/>
      </c>
      <c r="E62" s="32" t="str">
        <f>IF('N-Bedarf AL'!T62="","",'N-Bedarf AL'!T62)</f>
        <v/>
      </c>
      <c r="F62" s="32" t="str">
        <f>IF('P-Bedarf AL'!V64="","",'P-Bedarf AL'!V64)</f>
        <v/>
      </c>
      <c r="G62" s="32" t="str">
        <f>IF('P-Bedarf AL'!AB64="","",'P-Bedarf AL'!AB64)</f>
        <v/>
      </c>
      <c r="H62" s="345" t="str">
        <f t="shared" si="0"/>
        <v/>
      </c>
      <c r="I62" s="345" t="str">
        <f t="shared" si="1"/>
        <v/>
      </c>
      <c r="J62" s="345" t="str">
        <f t="shared" si="2"/>
        <v/>
      </c>
      <c r="K62" s="321">
        <f t="shared" si="31"/>
        <v>0</v>
      </c>
      <c r="L62" s="321">
        <f t="shared" si="25"/>
        <v>0</v>
      </c>
      <c r="M62" s="321">
        <f t="shared" si="26"/>
        <v>0</v>
      </c>
      <c r="N62" s="321" t="str">
        <f t="shared" si="27"/>
        <v/>
      </c>
      <c r="O62" s="321" t="str">
        <f t="shared" si="28"/>
        <v/>
      </c>
      <c r="P62" s="321" t="str">
        <f t="shared" si="29"/>
        <v/>
      </c>
      <c r="Q62" s="214" t="str">
        <f t="shared" si="3"/>
        <v/>
      </c>
      <c r="R62" s="141"/>
      <c r="S62" s="211"/>
      <c r="T62" s="211" t="str">
        <f t="shared" si="4"/>
        <v/>
      </c>
      <c r="U62" s="153" t="str">
        <f t="shared" si="5"/>
        <v/>
      </c>
      <c r="V62" s="153" t="str">
        <f t="shared" si="30"/>
        <v/>
      </c>
      <c r="W62" s="153" t="str">
        <f t="shared" si="6"/>
        <v/>
      </c>
      <c r="X62" s="153" t="str">
        <f t="shared" si="7"/>
        <v/>
      </c>
      <c r="Y62" s="141"/>
      <c r="Z62" s="211"/>
      <c r="AA62" s="212" t="str">
        <f t="shared" si="8"/>
        <v/>
      </c>
      <c r="AB62" s="153" t="str">
        <f t="shared" si="9"/>
        <v/>
      </c>
      <c r="AC62" s="153" t="str">
        <f t="shared" si="10"/>
        <v/>
      </c>
      <c r="AD62" s="153" t="str">
        <f t="shared" si="11"/>
        <v/>
      </c>
      <c r="AE62" s="153" t="str">
        <f t="shared" si="12"/>
        <v/>
      </c>
      <c r="AF62" s="213" t="str">
        <f t="shared" si="32"/>
        <v/>
      </c>
      <c r="AG62" s="141"/>
      <c r="AH62" s="211"/>
      <c r="AI62" s="346" t="str">
        <f t="shared" si="13"/>
        <v/>
      </c>
      <c r="AJ62" s="153" t="str">
        <f t="shared" si="14"/>
        <v/>
      </c>
      <c r="AK62" s="153" t="str">
        <f t="shared" si="15"/>
        <v/>
      </c>
      <c r="AL62" s="153" t="str">
        <f t="shared" si="16"/>
        <v/>
      </c>
      <c r="AM62" s="141"/>
      <c r="AN62" s="211"/>
      <c r="AO62" s="346" t="str">
        <f t="shared" si="17"/>
        <v/>
      </c>
      <c r="AP62" s="153" t="str">
        <f t="shared" si="18"/>
        <v/>
      </c>
      <c r="AQ62" s="153" t="str">
        <f t="shared" si="19"/>
        <v/>
      </c>
      <c r="AR62" s="153" t="str">
        <f t="shared" si="20"/>
        <v/>
      </c>
      <c r="AS62" s="141"/>
      <c r="AT62" s="211"/>
      <c r="AU62" s="346" t="str">
        <f t="shared" si="21"/>
        <v/>
      </c>
      <c r="AV62" s="153" t="str">
        <f t="shared" si="22"/>
        <v/>
      </c>
      <c r="AW62" s="153" t="str">
        <f t="shared" si="23"/>
        <v/>
      </c>
      <c r="AX62" s="153" t="str">
        <f t="shared" si="24"/>
        <v/>
      </c>
    </row>
    <row r="63" spans="1:50" ht="29.45" customHeight="1" x14ac:dyDescent="0.25">
      <c r="A63" s="354" t="str">
        <f>'N-Bedarf AL'!A63</f>
        <v/>
      </c>
      <c r="B63" s="354" t="str">
        <f>IF('N-Bedarf AL'!B63="","",'N-Bedarf AL'!B63)</f>
        <v/>
      </c>
      <c r="C63" s="305" t="str">
        <f>IF('N-Bedarf AL'!D63="","",'N-Bedarf AL'!D63)</f>
        <v/>
      </c>
      <c r="D63" s="32" t="str">
        <f>IF('N-Bedarf AL'!C63="","",'N-Bedarf AL'!C63)</f>
        <v/>
      </c>
      <c r="E63" s="32" t="str">
        <f>IF('N-Bedarf AL'!T63="","",'N-Bedarf AL'!T63)</f>
        <v/>
      </c>
      <c r="F63" s="32" t="str">
        <f>IF('P-Bedarf AL'!V65="","",'P-Bedarf AL'!V65)</f>
        <v/>
      </c>
      <c r="G63" s="32" t="str">
        <f>IF('P-Bedarf AL'!AB65="","",'P-Bedarf AL'!AB65)</f>
        <v/>
      </c>
      <c r="H63" s="345" t="str">
        <f t="shared" si="0"/>
        <v/>
      </c>
      <c r="I63" s="345" t="str">
        <f t="shared" si="1"/>
        <v/>
      </c>
      <c r="J63" s="345" t="str">
        <f t="shared" si="2"/>
        <v/>
      </c>
      <c r="K63" s="321">
        <f t="shared" si="31"/>
        <v>0</v>
      </c>
      <c r="L63" s="321">
        <f t="shared" si="25"/>
        <v>0</v>
      </c>
      <c r="M63" s="321">
        <f t="shared" si="26"/>
        <v>0</v>
      </c>
      <c r="N63" s="321" t="str">
        <f t="shared" si="27"/>
        <v/>
      </c>
      <c r="O63" s="321" t="str">
        <f t="shared" si="28"/>
        <v/>
      </c>
      <c r="P63" s="321" t="str">
        <f t="shared" si="29"/>
        <v/>
      </c>
      <c r="Q63" s="214" t="str">
        <f t="shared" si="3"/>
        <v/>
      </c>
      <c r="R63" s="141"/>
      <c r="S63" s="211"/>
      <c r="T63" s="211" t="str">
        <f t="shared" si="4"/>
        <v/>
      </c>
      <c r="U63" s="153" t="str">
        <f t="shared" si="5"/>
        <v/>
      </c>
      <c r="V63" s="153" t="str">
        <f t="shared" si="30"/>
        <v/>
      </c>
      <c r="W63" s="153" t="str">
        <f t="shared" si="6"/>
        <v/>
      </c>
      <c r="X63" s="153" t="str">
        <f t="shared" si="7"/>
        <v/>
      </c>
      <c r="Y63" s="141"/>
      <c r="Z63" s="211"/>
      <c r="AA63" s="212" t="str">
        <f t="shared" si="8"/>
        <v/>
      </c>
      <c r="AB63" s="153" t="str">
        <f t="shared" si="9"/>
        <v/>
      </c>
      <c r="AC63" s="153" t="str">
        <f t="shared" si="10"/>
        <v/>
      </c>
      <c r="AD63" s="153" t="str">
        <f t="shared" si="11"/>
        <v/>
      </c>
      <c r="AE63" s="153" t="str">
        <f t="shared" si="12"/>
        <v/>
      </c>
      <c r="AF63" s="213" t="str">
        <f t="shared" si="32"/>
        <v/>
      </c>
      <c r="AG63" s="141"/>
      <c r="AH63" s="211"/>
      <c r="AI63" s="346" t="str">
        <f t="shared" si="13"/>
        <v/>
      </c>
      <c r="AJ63" s="153" t="str">
        <f t="shared" si="14"/>
        <v/>
      </c>
      <c r="AK63" s="153" t="str">
        <f t="shared" si="15"/>
        <v/>
      </c>
      <c r="AL63" s="153" t="str">
        <f t="shared" si="16"/>
        <v/>
      </c>
      <c r="AM63" s="141"/>
      <c r="AN63" s="211"/>
      <c r="AO63" s="346" t="str">
        <f t="shared" si="17"/>
        <v/>
      </c>
      <c r="AP63" s="153" t="str">
        <f t="shared" si="18"/>
        <v/>
      </c>
      <c r="AQ63" s="153" t="str">
        <f t="shared" si="19"/>
        <v/>
      </c>
      <c r="AR63" s="153" t="str">
        <f t="shared" si="20"/>
        <v/>
      </c>
      <c r="AS63" s="141"/>
      <c r="AT63" s="211"/>
      <c r="AU63" s="346" t="str">
        <f t="shared" si="21"/>
        <v/>
      </c>
      <c r="AV63" s="153" t="str">
        <f t="shared" si="22"/>
        <v/>
      </c>
      <c r="AW63" s="153" t="str">
        <f t="shared" si="23"/>
        <v/>
      </c>
      <c r="AX63" s="153" t="str">
        <f t="shared" si="24"/>
        <v/>
      </c>
    </row>
    <row r="64" spans="1:50" ht="29.45" customHeight="1" x14ac:dyDescent="0.25">
      <c r="A64" s="354" t="str">
        <f>'N-Bedarf AL'!A64</f>
        <v/>
      </c>
      <c r="B64" s="354" t="str">
        <f>IF('N-Bedarf AL'!B64="","",'N-Bedarf AL'!B64)</f>
        <v/>
      </c>
      <c r="C64" s="305" t="str">
        <f>IF('N-Bedarf AL'!D64="","",'N-Bedarf AL'!D64)</f>
        <v/>
      </c>
      <c r="D64" s="32" t="str">
        <f>IF('N-Bedarf AL'!C64="","",'N-Bedarf AL'!C64)</f>
        <v/>
      </c>
      <c r="E64" s="32" t="str">
        <f>IF('N-Bedarf AL'!T64="","",'N-Bedarf AL'!T64)</f>
        <v/>
      </c>
      <c r="F64" s="32" t="str">
        <f>IF('P-Bedarf AL'!V66="","",'P-Bedarf AL'!V66)</f>
        <v/>
      </c>
      <c r="G64" s="32" t="str">
        <f>IF('P-Bedarf AL'!AB66="","",'P-Bedarf AL'!AB66)</f>
        <v/>
      </c>
      <c r="H64" s="345" t="str">
        <f t="shared" si="0"/>
        <v/>
      </c>
      <c r="I64" s="345" t="str">
        <f t="shared" si="1"/>
        <v/>
      </c>
      <c r="J64" s="345" t="str">
        <f t="shared" si="2"/>
        <v/>
      </c>
      <c r="K64" s="321">
        <f t="shared" si="31"/>
        <v>0</v>
      </c>
      <c r="L64" s="321">
        <f t="shared" si="25"/>
        <v>0</v>
      </c>
      <c r="M64" s="321">
        <f t="shared" si="26"/>
        <v>0</v>
      </c>
      <c r="N64" s="321" t="str">
        <f t="shared" si="27"/>
        <v/>
      </c>
      <c r="O64" s="321" t="str">
        <f t="shared" si="28"/>
        <v/>
      </c>
      <c r="P64" s="321" t="str">
        <f t="shared" si="29"/>
        <v/>
      </c>
      <c r="Q64" s="214" t="str">
        <f t="shared" si="3"/>
        <v/>
      </c>
      <c r="R64" s="141"/>
      <c r="S64" s="211"/>
      <c r="T64" s="211" t="str">
        <f t="shared" si="4"/>
        <v/>
      </c>
      <c r="U64" s="153" t="str">
        <f t="shared" si="5"/>
        <v/>
      </c>
      <c r="V64" s="153" t="str">
        <f t="shared" si="30"/>
        <v/>
      </c>
      <c r="W64" s="153" t="str">
        <f t="shared" si="6"/>
        <v/>
      </c>
      <c r="X64" s="153" t="str">
        <f t="shared" si="7"/>
        <v/>
      </c>
      <c r="Y64" s="141"/>
      <c r="Z64" s="211"/>
      <c r="AA64" s="212" t="str">
        <f t="shared" si="8"/>
        <v/>
      </c>
      <c r="AB64" s="153" t="str">
        <f t="shared" si="9"/>
        <v/>
      </c>
      <c r="AC64" s="153" t="str">
        <f t="shared" si="10"/>
        <v/>
      </c>
      <c r="AD64" s="153" t="str">
        <f t="shared" si="11"/>
        <v/>
      </c>
      <c r="AE64" s="153" t="str">
        <f t="shared" si="12"/>
        <v/>
      </c>
      <c r="AF64" s="213" t="str">
        <f t="shared" si="32"/>
        <v/>
      </c>
      <c r="AG64" s="141"/>
      <c r="AH64" s="211"/>
      <c r="AI64" s="346" t="str">
        <f t="shared" si="13"/>
        <v/>
      </c>
      <c r="AJ64" s="153" t="str">
        <f t="shared" si="14"/>
        <v/>
      </c>
      <c r="AK64" s="153" t="str">
        <f t="shared" si="15"/>
        <v/>
      </c>
      <c r="AL64" s="153" t="str">
        <f t="shared" si="16"/>
        <v/>
      </c>
      <c r="AM64" s="141"/>
      <c r="AN64" s="211"/>
      <c r="AO64" s="346" t="str">
        <f t="shared" si="17"/>
        <v/>
      </c>
      <c r="AP64" s="153" t="str">
        <f t="shared" si="18"/>
        <v/>
      </c>
      <c r="AQ64" s="153" t="str">
        <f t="shared" si="19"/>
        <v/>
      </c>
      <c r="AR64" s="153" t="str">
        <f t="shared" si="20"/>
        <v/>
      </c>
      <c r="AS64" s="141"/>
      <c r="AT64" s="211"/>
      <c r="AU64" s="346" t="str">
        <f t="shared" si="21"/>
        <v/>
      </c>
      <c r="AV64" s="153" t="str">
        <f t="shared" si="22"/>
        <v/>
      </c>
      <c r="AW64" s="153" t="str">
        <f t="shared" si="23"/>
        <v/>
      </c>
      <c r="AX64" s="153" t="str">
        <f t="shared" si="24"/>
        <v/>
      </c>
    </row>
    <row r="65" spans="1:50" ht="29.45" customHeight="1" x14ac:dyDescent="0.25">
      <c r="A65" s="354" t="str">
        <f>'N-Bedarf AL'!A65</f>
        <v/>
      </c>
      <c r="B65" s="354" t="str">
        <f>IF('N-Bedarf AL'!B65="","",'N-Bedarf AL'!B65)</f>
        <v/>
      </c>
      <c r="C65" s="305" t="str">
        <f>IF('N-Bedarf AL'!D65="","",'N-Bedarf AL'!D65)</f>
        <v/>
      </c>
      <c r="D65" s="32" t="str">
        <f>IF('N-Bedarf AL'!C65="","",'N-Bedarf AL'!C65)</f>
        <v/>
      </c>
      <c r="E65" s="32" t="str">
        <f>IF('N-Bedarf AL'!T65="","",'N-Bedarf AL'!T65)</f>
        <v/>
      </c>
      <c r="F65" s="32" t="str">
        <f>IF('P-Bedarf AL'!V67="","",'P-Bedarf AL'!V67)</f>
        <v/>
      </c>
      <c r="G65" s="32" t="str">
        <f>IF('P-Bedarf AL'!AB67="","",'P-Bedarf AL'!AB67)</f>
        <v/>
      </c>
      <c r="H65" s="345" t="str">
        <f t="shared" si="0"/>
        <v/>
      </c>
      <c r="I65" s="345" t="str">
        <f t="shared" si="1"/>
        <v/>
      </c>
      <c r="J65" s="345" t="str">
        <f t="shared" si="2"/>
        <v/>
      </c>
      <c r="K65" s="321">
        <f t="shared" si="31"/>
        <v>0</v>
      </c>
      <c r="L65" s="321">
        <f t="shared" si="25"/>
        <v>0</v>
      </c>
      <c r="M65" s="321">
        <f t="shared" si="26"/>
        <v>0</v>
      </c>
      <c r="N65" s="321" t="str">
        <f t="shared" si="27"/>
        <v/>
      </c>
      <c r="O65" s="321" t="str">
        <f t="shared" si="28"/>
        <v/>
      </c>
      <c r="P65" s="321" t="str">
        <f t="shared" si="29"/>
        <v/>
      </c>
      <c r="Q65" s="214" t="str">
        <f t="shared" si="3"/>
        <v/>
      </c>
      <c r="R65" s="141"/>
      <c r="S65" s="211"/>
      <c r="T65" s="211" t="str">
        <f t="shared" si="4"/>
        <v/>
      </c>
      <c r="U65" s="153" t="str">
        <f t="shared" si="5"/>
        <v/>
      </c>
      <c r="V65" s="153" t="str">
        <f t="shared" si="30"/>
        <v/>
      </c>
      <c r="W65" s="153" t="str">
        <f t="shared" si="6"/>
        <v/>
      </c>
      <c r="X65" s="153" t="str">
        <f t="shared" si="7"/>
        <v/>
      </c>
      <c r="Y65" s="141"/>
      <c r="Z65" s="211"/>
      <c r="AA65" s="212" t="str">
        <f t="shared" si="8"/>
        <v/>
      </c>
      <c r="AB65" s="153" t="str">
        <f t="shared" si="9"/>
        <v/>
      </c>
      <c r="AC65" s="153" t="str">
        <f t="shared" si="10"/>
        <v/>
      </c>
      <c r="AD65" s="153" t="str">
        <f t="shared" si="11"/>
        <v/>
      </c>
      <c r="AE65" s="153" t="str">
        <f t="shared" si="12"/>
        <v/>
      </c>
      <c r="AF65" s="213" t="str">
        <f t="shared" si="32"/>
        <v/>
      </c>
      <c r="AG65" s="141"/>
      <c r="AH65" s="211"/>
      <c r="AI65" s="346" t="str">
        <f t="shared" si="13"/>
        <v/>
      </c>
      <c r="AJ65" s="153" t="str">
        <f t="shared" si="14"/>
        <v/>
      </c>
      <c r="AK65" s="153" t="str">
        <f t="shared" si="15"/>
        <v/>
      </c>
      <c r="AL65" s="153" t="str">
        <f t="shared" si="16"/>
        <v/>
      </c>
      <c r="AM65" s="141"/>
      <c r="AN65" s="211"/>
      <c r="AO65" s="346" t="str">
        <f t="shared" si="17"/>
        <v/>
      </c>
      <c r="AP65" s="153" t="str">
        <f t="shared" si="18"/>
        <v/>
      </c>
      <c r="AQ65" s="153" t="str">
        <f t="shared" si="19"/>
        <v/>
      </c>
      <c r="AR65" s="153" t="str">
        <f t="shared" si="20"/>
        <v/>
      </c>
      <c r="AS65" s="141"/>
      <c r="AT65" s="211"/>
      <c r="AU65" s="346" t="str">
        <f t="shared" si="21"/>
        <v/>
      </c>
      <c r="AV65" s="153" t="str">
        <f t="shared" si="22"/>
        <v/>
      </c>
      <c r="AW65" s="153" t="str">
        <f t="shared" si="23"/>
        <v/>
      </c>
      <c r="AX65" s="153" t="str">
        <f t="shared" si="24"/>
        <v/>
      </c>
    </row>
    <row r="66" spans="1:50" ht="29.45" customHeight="1" x14ac:dyDescent="0.25">
      <c r="A66" s="354" t="str">
        <f>'N-Bedarf AL'!A66</f>
        <v/>
      </c>
      <c r="B66" s="354" t="str">
        <f>IF('N-Bedarf AL'!B66="","",'N-Bedarf AL'!B66)</f>
        <v/>
      </c>
      <c r="C66" s="305" t="str">
        <f>IF('N-Bedarf AL'!D66="","",'N-Bedarf AL'!D66)</f>
        <v/>
      </c>
      <c r="D66" s="32" t="str">
        <f>IF('N-Bedarf AL'!C66="","",'N-Bedarf AL'!C66)</f>
        <v/>
      </c>
      <c r="E66" s="32" t="str">
        <f>IF('N-Bedarf AL'!T66="","",'N-Bedarf AL'!T66)</f>
        <v/>
      </c>
      <c r="F66" s="32" t="str">
        <f>IF('P-Bedarf AL'!V68="","",'P-Bedarf AL'!V68)</f>
        <v/>
      </c>
      <c r="G66" s="32" t="str">
        <f>IF('P-Bedarf AL'!AB68="","",'P-Bedarf AL'!AB68)</f>
        <v/>
      </c>
      <c r="H66" s="345" t="str">
        <f t="shared" si="0"/>
        <v/>
      </c>
      <c r="I66" s="345" t="str">
        <f t="shared" si="1"/>
        <v/>
      </c>
      <c r="J66" s="345" t="str">
        <f t="shared" si="2"/>
        <v/>
      </c>
      <c r="K66" s="321">
        <f t="shared" si="31"/>
        <v>0</v>
      </c>
      <c r="L66" s="321">
        <f t="shared" si="25"/>
        <v>0</v>
      </c>
      <c r="M66" s="321">
        <f t="shared" si="26"/>
        <v>0</v>
      </c>
      <c r="N66" s="321" t="str">
        <f t="shared" si="27"/>
        <v/>
      </c>
      <c r="O66" s="321" t="str">
        <f t="shared" si="28"/>
        <v/>
      </c>
      <c r="P66" s="321" t="str">
        <f t="shared" si="29"/>
        <v/>
      </c>
      <c r="Q66" s="214" t="str">
        <f t="shared" si="3"/>
        <v/>
      </c>
      <c r="R66" s="141"/>
      <c r="S66" s="211"/>
      <c r="T66" s="211" t="str">
        <f t="shared" si="4"/>
        <v/>
      </c>
      <c r="U66" s="153" t="str">
        <f t="shared" si="5"/>
        <v/>
      </c>
      <c r="V66" s="153" t="str">
        <f t="shared" si="30"/>
        <v/>
      </c>
      <c r="W66" s="153" t="str">
        <f t="shared" si="6"/>
        <v/>
      </c>
      <c r="X66" s="153" t="str">
        <f t="shared" si="7"/>
        <v/>
      </c>
      <c r="Y66" s="141"/>
      <c r="Z66" s="211"/>
      <c r="AA66" s="212" t="str">
        <f t="shared" si="8"/>
        <v/>
      </c>
      <c r="AB66" s="153" t="str">
        <f t="shared" si="9"/>
        <v/>
      </c>
      <c r="AC66" s="153" t="str">
        <f t="shared" si="10"/>
        <v/>
      </c>
      <c r="AD66" s="153" t="str">
        <f t="shared" si="11"/>
        <v/>
      </c>
      <c r="AE66" s="153" t="str">
        <f t="shared" si="12"/>
        <v/>
      </c>
      <c r="AF66" s="213" t="str">
        <f t="shared" si="32"/>
        <v/>
      </c>
      <c r="AG66" s="141"/>
      <c r="AH66" s="211"/>
      <c r="AI66" s="346" t="str">
        <f t="shared" si="13"/>
        <v/>
      </c>
      <c r="AJ66" s="153" t="str">
        <f t="shared" si="14"/>
        <v/>
      </c>
      <c r="AK66" s="153" t="str">
        <f t="shared" si="15"/>
        <v/>
      </c>
      <c r="AL66" s="153" t="str">
        <f t="shared" si="16"/>
        <v/>
      </c>
      <c r="AM66" s="141"/>
      <c r="AN66" s="211"/>
      <c r="AO66" s="346" t="str">
        <f t="shared" si="17"/>
        <v/>
      </c>
      <c r="AP66" s="153" t="str">
        <f t="shared" si="18"/>
        <v/>
      </c>
      <c r="AQ66" s="153" t="str">
        <f t="shared" si="19"/>
        <v/>
      </c>
      <c r="AR66" s="153" t="str">
        <f t="shared" si="20"/>
        <v/>
      </c>
      <c r="AS66" s="141"/>
      <c r="AT66" s="211"/>
      <c r="AU66" s="346" t="str">
        <f t="shared" si="21"/>
        <v/>
      </c>
      <c r="AV66" s="153" t="str">
        <f t="shared" si="22"/>
        <v/>
      </c>
      <c r="AW66" s="153" t="str">
        <f t="shared" si="23"/>
        <v/>
      </c>
      <c r="AX66" s="153" t="str">
        <f t="shared" si="24"/>
        <v/>
      </c>
    </row>
    <row r="67" spans="1:50" ht="29.45" customHeight="1" x14ac:dyDescent="0.25">
      <c r="A67" s="354" t="str">
        <f>'N-Bedarf AL'!A67</f>
        <v/>
      </c>
      <c r="B67" s="354" t="str">
        <f>IF('N-Bedarf AL'!B67="","",'N-Bedarf AL'!B67)</f>
        <v/>
      </c>
      <c r="C67" s="305" t="str">
        <f>IF('N-Bedarf AL'!D67="","",'N-Bedarf AL'!D67)</f>
        <v/>
      </c>
      <c r="D67" s="32" t="str">
        <f>IF('N-Bedarf AL'!C67="","",'N-Bedarf AL'!C67)</f>
        <v/>
      </c>
      <c r="E67" s="32" t="str">
        <f>IF('N-Bedarf AL'!T67="","",'N-Bedarf AL'!T67)</f>
        <v/>
      </c>
      <c r="F67" s="32" t="str">
        <f>IF('P-Bedarf AL'!V69="","",'P-Bedarf AL'!V69)</f>
        <v/>
      </c>
      <c r="G67" s="32" t="str">
        <f>IF('P-Bedarf AL'!AB69="","",'P-Bedarf AL'!AB69)</f>
        <v/>
      </c>
      <c r="H67" s="345" t="str">
        <f t="shared" si="0"/>
        <v/>
      </c>
      <c r="I67" s="345" t="str">
        <f t="shared" si="1"/>
        <v/>
      </c>
      <c r="J67" s="345" t="str">
        <f t="shared" si="2"/>
        <v/>
      </c>
      <c r="K67" s="321">
        <f t="shared" si="31"/>
        <v>0</v>
      </c>
      <c r="L67" s="321">
        <f t="shared" si="25"/>
        <v>0</v>
      </c>
      <c r="M67" s="321">
        <f t="shared" si="26"/>
        <v>0</v>
      </c>
      <c r="N67" s="321" t="str">
        <f t="shared" si="27"/>
        <v/>
      </c>
      <c r="O67" s="321" t="str">
        <f t="shared" si="28"/>
        <v/>
      </c>
      <c r="P67" s="321" t="str">
        <f t="shared" si="29"/>
        <v/>
      </c>
      <c r="Q67" s="214" t="str">
        <f t="shared" si="3"/>
        <v/>
      </c>
      <c r="R67" s="141"/>
      <c r="S67" s="211"/>
      <c r="T67" s="211" t="str">
        <f t="shared" si="4"/>
        <v/>
      </c>
      <c r="U67" s="153" t="str">
        <f t="shared" si="5"/>
        <v/>
      </c>
      <c r="V67" s="153" t="str">
        <f t="shared" si="30"/>
        <v/>
      </c>
      <c r="W67" s="153" t="str">
        <f t="shared" si="6"/>
        <v/>
      </c>
      <c r="X67" s="153" t="str">
        <f t="shared" si="7"/>
        <v/>
      </c>
      <c r="Y67" s="141"/>
      <c r="Z67" s="211"/>
      <c r="AA67" s="212" t="str">
        <f t="shared" si="8"/>
        <v/>
      </c>
      <c r="AB67" s="153" t="str">
        <f t="shared" si="9"/>
        <v/>
      </c>
      <c r="AC67" s="153" t="str">
        <f t="shared" si="10"/>
        <v/>
      </c>
      <c r="AD67" s="153" t="str">
        <f t="shared" si="11"/>
        <v/>
      </c>
      <c r="AE67" s="153" t="str">
        <f t="shared" si="12"/>
        <v/>
      </c>
      <c r="AF67" s="213" t="str">
        <f t="shared" si="32"/>
        <v/>
      </c>
      <c r="AG67" s="141"/>
      <c r="AH67" s="211"/>
      <c r="AI67" s="346" t="str">
        <f t="shared" si="13"/>
        <v/>
      </c>
      <c r="AJ67" s="153" t="str">
        <f t="shared" si="14"/>
        <v/>
      </c>
      <c r="AK67" s="153" t="str">
        <f t="shared" si="15"/>
        <v/>
      </c>
      <c r="AL67" s="153" t="str">
        <f t="shared" si="16"/>
        <v/>
      </c>
      <c r="AM67" s="141"/>
      <c r="AN67" s="211"/>
      <c r="AO67" s="346" t="str">
        <f t="shared" si="17"/>
        <v/>
      </c>
      <c r="AP67" s="153" t="str">
        <f t="shared" si="18"/>
        <v/>
      </c>
      <c r="AQ67" s="153" t="str">
        <f t="shared" si="19"/>
        <v/>
      </c>
      <c r="AR67" s="153" t="str">
        <f t="shared" si="20"/>
        <v/>
      </c>
      <c r="AS67" s="141"/>
      <c r="AT67" s="211"/>
      <c r="AU67" s="346" t="str">
        <f t="shared" si="21"/>
        <v/>
      </c>
      <c r="AV67" s="153" t="str">
        <f t="shared" si="22"/>
        <v/>
      </c>
      <c r="AW67" s="153" t="str">
        <f t="shared" si="23"/>
        <v/>
      </c>
      <c r="AX67" s="153" t="str">
        <f t="shared" si="24"/>
        <v/>
      </c>
    </row>
    <row r="68" spans="1:50" ht="29.45" customHeight="1" x14ac:dyDescent="0.25">
      <c r="A68" s="354" t="str">
        <f>'N-Bedarf AL'!A68</f>
        <v/>
      </c>
      <c r="B68" s="354" t="str">
        <f>IF('N-Bedarf AL'!B68="","",'N-Bedarf AL'!B68)</f>
        <v/>
      </c>
      <c r="C68" s="305" t="str">
        <f>IF('N-Bedarf AL'!D68="","",'N-Bedarf AL'!D68)</f>
        <v/>
      </c>
      <c r="D68" s="32" t="str">
        <f>IF('N-Bedarf AL'!C68="","",'N-Bedarf AL'!C68)</f>
        <v/>
      </c>
      <c r="E68" s="32" t="str">
        <f>IF('N-Bedarf AL'!T68="","",'N-Bedarf AL'!T68)</f>
        <v/>
      </c>
      <c r="F68" s="32" t="str">
        <f>IF('P-Bedarf AL'!V70="","",'P-Bedarf AL'!V70)</f>
        <v/>
      </c>
      <c r="G68" s="32" t="str">
        <f>IF('P-Bedarf AL'!AB70="","",'P-Bedarf AL'!AB70)</f>
        <v/>
      </c>
      <c r="H68" s="345" t="str">
        <f t="shared" si="0"/>
        <v/>
      </c>
      <c r="I68" s="345" t="str">
        <f t="shared" si="1"/>
        <v/>
      </c>
      <c r="J68" s="345" t="str">
        <f t="shared" si="2"/>
        <v/>
      </c>
      <c r="K68" s="321">
        <f t="shared" si="31"/>
        <v>0</v>
      </c>
      <c r="L68" s="321">
        <f t="shared" si="25"/>
        <v>0</v>
      </c>
      <c r="M68" s="321">
        <f t="shared" si="26"/>
        <v>0</v>
      </c>
      <c r="N68" s="321" t="str">
        <f t="shared" si="27"/>
        <v/>
      </c>
      <c r="O68" s="321" t="str">
        <f t="shared" si="28"/>
        <v/>
      </c>
      <c r="P68" s="321" t="str">
        <f t="shared" si="29"/>
        <v/>
      </c>
      <c r="Q68" s="214" t="str">
        <f t="shared" si="3"/>
        <v/>
      </c>
      <c r="R68" s="141"/>
      <c r="S68" s="211"/>
      <c r="T68" s="211" t="str">
        <f t="shared" si="4"/>
        <v/>
      </c>
      <c r="U68" s="153" t="str">
        <f t="shared" si="5"/>
        <v/>
      </c>
      <c r="V68" s="153" t="str">
        <f t="shared" si="30"/>
        <v/>
      </c>
      <c r="W68" s="153" t="str">
        <f t="shared" si="6"/>
        <v/>
      </c>
      <c r="X68" s="153" t="str">
        <f t="shared" si="7"/>
        <v/>
      </c>
      <c r="Y68" s="141"/>
      <c r="Z68" s="211"/>
      <c r="AA68" s="212" t="str">
        <f t="shared" si="8"/>
        <v/>
      </c>
      <c r="AB68" s="153" t="str">
        <f t="shared" si="9"/>
        <v/>
      </c>
      <c r="AC68" s="153" t="str">
        <f t="shared" si="10"/>
        <v/>
      </c>
      <c r="AD68" s="153" t="str">
        <f t="shared" si="11"/>
        <v/>
      </c>
      <c r="AE68" s="153" t="str">
        <f t="shared" si="12"/>
        <v/>
      </c>
      <c r="AF68" s="213" t="str">
        <f t="shared" si="32"/>
        <v/>
      </c>
      <c r="AG68" s="141"/>
      <c r="AH68" s="211"/>
      <c r="AI68" s="346" t="str">
        <f t="shared" si="13"/>
        <v/>
      </c>
      <c r="AJ68" s="153" t="str">
        <f t="shared" si="14"/>
        <v/>
      </c>
      <c r="AK68" s="153" t="str">
        <f t="shared" si="15"/>
        <v/>
      </c>
      <c r="AL68" s="153" t="str">
        <f t="shared" si="16"/>
        <v/>
      </c>
      <c r="AM68" s="141"/>
      <c r="AN68" s="211"/>
      <c r="AO68" s="346" t="str">
        <f t="shared" si="17"/>
        <v/>
      </c>
      <c r="AP68" s="153" t="str">
        <f t="shared" si="18"/>
        <v/>
      </c>
      <c r="AQ68" s="153" t="str">
        <f t="shared" si="19"/>
        <v/>
      </c>
      <c r="AR68" s="153" t="str">
        <f t="shared" si="20"/>
        <v/>
      </c>
      <c r="AS68" s="141"/>
      <c r="AT68" s="211"/>
      <c r="AU68" s="346" t="str">
        <f t="shared" si="21"/>
        <v/>
      </c>
      <c r="AV68" s="153" t="str">
        <f t="shared" si="22"/>
        <v/>
      </c>
      <c r="AW68" s="153" t="str">
        <f t="shared" si="23"/>
        <v/>
      </c>
      <c r="AX68" s="153" t="str">
        <f t="shared" si="24"/>
        <v/>
      </c>
    </row>
    <row r="69" spans="1:50" ht="29.45" customHeight="1" x14ac:dyDescent="0.25">
      <c r="A69" s="354" t="str">
        <f>'N-Bedarf AL'!A69</f>
        <v/>
      </c>
      <c r="B69" s="354" t="str">
        <f>IF('N-Bedarf AL'!B69="","",'N-Bedarf AL'!B69)</f>
        <v/>
      </c>
      <c r="C69" s="305" t="str">
        <f>IF('N-Bedarf AL'!D69="","",'N-Bedarf AL'!D69)</f>
        <v/>
      </c>
      <c r="D69" s="32" t="str">
        <f>IF('N-Bedarf AL'!C69="","",'N-Bedarf AL'!C69)</f>
        <v/>
      </c>
      <c r="E69" s="32" t="str">
        <f>IF('N-Bedarf AL'!T69="","",'N-Bedarf AL'!T69)</f>
        <v/>
      </c>
      <c r="F69" s="32" t="str">
        <f>IF('P-Bedarf AL'!V71="","",'P-Bedarf AL'!V71)</f>
        <v/>
      </c>
      <c r="G69" s="32" t="str">
        <f>IF('P-Bedarf AL'!AB71="","",'P-Bedarf AL'!AB71)</f>
        <v/>
      </c>
      <c r="H69" s="345" t="str">
        <f t="shared" si="0"/>
        <v/>
      </c>
      <c r="I69" s="345" t="str">
        <f t="shared" si="1"/>
        <v/>
      </c>
      <c r="J69" s="345" t="str">
        <f t="shared" si="2"/>
        <v/>
      </c>
      <c r="K69" s="321">
        <f t="shared" si="31"/>
        <v>0</v>
      </c>
      <c r="L69" s="321">
        <f t="shared" si="25"/>
        <v>0</v>
      </c>
      <c r="M69" s="321">
        <f t="shared" si="26"/>
        <v>0</v>
      </c>
      <c r="N69" s="321" t="str">
        <f t="shared" si="27"/>
        <v/>
      </c>
      <c r="O69" s="321" t="str">
        <f t="shared" si="28"/>
        <v/>
      </c>
      <c r="P69" s="321" t="str">
        <f t="shared" si="29"/>
        <v/>
      </c>
      <c r="Q69" s="214" t="str">
        <f t="shared" si="3"/>
        <v/>
      </c>
      <c r="R69" s="141"/>
      <c r="S69" s="211"/>
      <c r="T69" s="211" t="str">
        <f t="shared" si="4"/>
        <v/>
      </c>
      <c r="U69" s="153" t="str">
        <f t="shared" si="5"/>
        <v/>
      </c>
      <c r="V69" s="153" t="str">
        <f t="shared" si="30"/>
        <v/>
      </c>
      <c r="W69" s="153" t="str">
        <f t="shared" si="6"/>
        <v/>
      </c>
      <c r="X69" s="153" t="str">
        <f t="shared" si="7"/>
        <v/>
      </c>
      <c r="Y69" s="141"/>
      <c r="Z69" s="211"/>
      <c r="AA69" s="212" t="str">
        <f t="shared" si="8"/>
        <v/>
      </c>
      <c r="AB69" s="153" t="str">
        <f t="shared" si="9"/>
        <v/>
      </c>
      <c r="AC69" s="153" t="str">
        <f t="shared" si="10"/>
        <v/>
      </c>
      <c r="AD69" s="153" t="str">
        <f t="shared" si="11"/>
        <v/>
      </c>
      <c r="AE69" s="153" t="str">
        <f t="shared" si="12"/>
        <v/>
      </c>
      <c r="AF69" s="213" t="str">
        <f t="shared" si="32"/>
        <v/>
      </c>
      <c r="AG69" s="141"/>
      <c r="AH69" s="211"/>
      <c r="AI69" s="346" t="str">
        <f t="shared" si="13"/>
        <v/>
      </c>
      <c r="AJ69" s="153" t="str">
        <f t="shared" si="14"/>
        <v/>
      </c>
      <c r="AK69" s="153" t="str">
        <f t="shared" si="15"/>
        <v/>
      </c>
      <c r="AL69" s="153" t="str">
        <f t="shared" si="16"/>
        <v/>
      </c>
      <c r="AM69" s="141"/>
      <c r="AN69" s="211"/>
      <c r="AO69" s="346" t="str">
        <f t="shared" si="17"/>
        <v/>
      </c>
      <c r="AP69" s="153" t="str">
        <f t="shared" si="18"/>
        <v/>
      </c>
      <c r="AQ69" s="153" t="str">
        <f t="shared" si="19"/>
        <v/>
      </c>
      <c r="AR69" s="153" t="str">
        <f t="shared" si="20"/>
        <v/>
      </c>
      <c r="AS69" s="141"/>
      <c r="AT69" s="211"/>
      <c r="AU69" s="346" t="str">
        <f t="shared" si="21"/>
        <v/>
      </c>
      <c r="AV69" s="153" t="str">
        <f t="shared" si="22"/>
        <v/>
      </c>
      <c r="AW69" s="153" t="str">
        <f t="shared" si="23"/>
        <v/>
      </c>
      <c r="AX69" s="153" t="str">
        <f t="shared" si="24"/>
        <v/>
      </c>
    </row>
    <row r="70" spans="1:50" ht="29.45" customHeight="1" x14ac:dyDescent="0.25">
      <c r="A70" s="354" t="str">
        <f>'N-Bedarf AL'!A70</f>
        <v/>
      </c>
      <c r="B70" s="354" t="str">
        <f>IF('N-Bedarf AL'!B70="","",'N-Bedarf AL'!B70)</f>
        <v/>
      </c>
      <c r="C70" s="305" t="str">
        <f>IF('N-Bedarf AL'!D70="","",'N-Bedarf AL'!D70)</f>
        <v/>
      </c>
      <c r="D70" s="32" t="str">
        <f>IF('N-Bedarf AL'!C70="","",'N-Bedarf AL'!C70)</f>
        <v/>
      </c>
      <c r="E70" s="32" t="str">
        <f>IF('N-Bedarf AL'!T70="","",'N-Bedarf AL'!T70)</f>
        <v/>
      </c>
      <c r="F70" s="32" t="str">
        <f>IF('P-Bedarf AL'!V72="","",'P-Bedarf AL'!V72)</f>
        <v/>
      </c>
      <c r="G70" s="32" t="str">
        <f>IF('P-Bedarf AL'!AB72="","",'P-Bedarf AL'!AB72)</f>
        <v/>
      </c>
      <c r="H70" s="345" t="str">
        <f t="shared" si="0"/>
        <v/>
      </c>
      <c r="I70" s="345" t="str">
        <f t="shared" si="1"/>
        <v/>
      </c>
      <c r="J70" s="345" t="str">
        <f t="shared" si="2"/>
        <v/>
      </c>
      <c r="K70" s="321">
        <f t="shared" si="31"/>
        <v>0</v>
      </c>
      <c r="L70" s="321">
        <f t="shared" si="25"/>
        <v>0</v>
      </c>
      <c r="M70" s="321">
        <f t="shared" si="26"/>
        <v>0</v>
      </c>
      <c r="N70" s="321" t="str">
        <f t="shared" si="27"/>
        <v/>
      </c>
      <c r="O70" s="321" t="str">
        <f t="shared" si="28"/>
        <v/>
      </c>
      <c r="P70" s="321" t="str">
        <f t="shared" si="29"/>
        <v/>
      </c>
      <c r="Q70" s="214" t="str">
        <f t="shared" si="3"/>
        <v/>
      </c>
      <c r="R70" s="141"/>
      <c r="S70" s="211"/>
      <c r="T70" s="211" t="str">
        <f t="shared" si="4"/>
        <v/>
      </c>
      <c r="U70" s="153" t="str">
        <f t="shared" si="5"/>
        <v/>
      </c>
      <c r="V70" s="153" t="str">
        <f t="shared" si="30"/>
        <v/>
      </c>
      <c r="W70" s="153" t="str">
        <f t="shared" si="6"/>
        <v/>
      </c>
      <c r="X70" s="153" t="str">
        <f t="shared" si="7"/>
        <v/>
      </c>
      <c r="Y70" s="141"/>
      <c r="Z70" s="211"/>
      <c r="AA70" s="212" t="str">
        <f t="shared" si="8"/>
        <v/>
      </c>
      <c r="AB70" s="153" t="str">
        <f t="shared" si="9"/>
        <v/>
      </c>
      <c r="AC70" s="153" t="str">
        <f t="shared" si="10"/>
        <v/>
      </c>
      <c r="AD70" s="153" t="str">
        <f t="shared" si="11"/>
        <v/>
      </c>
      <c r="AE70" s="153" t="str">
        <f t="shared" si="12"/>
        <v/>
      </c>
      <c r="AF70" s="213" t="str">
        <f t="shared" si="32"/>
        <v/>
      </c>
      <c r="AG70" s="141"/>
      <c r="AH70" s="211"/>
      <c r="AI70" s="346" t="str">
        <f t="shared" si="13"/>
        <v/>
      </c>
      <c r="AJ70" s="153" t="str">
        <f t="shared" si="14"/>
        <v/>
      </c>
      <c r="AK70" s="153" t="str">
        <f t="shared" si="15"/>
        <v/>
      </c>
      <c r="AL70" s="153" t="str">
        <f t="shared" si="16"/>
        <v/>
      </c>
      <c r="AM70" s="141"/>
      <c r="AN70" s="211"/>
      <c r="AO70" s="346" t="str">
        <f t="shared" si="17"/>
        <v/>
      </c>
      <c r="AP70" s="153" t="str">
        <f t="shared" si="18"/>
        <v/>
      </c>
      <c r="AQ70" s="153" t="str">
        <f t="shared" si="19"/>
        <v/>
      </c>
      <c r="AR70" s="153" t="str">
        <f t="shared" si="20"/>
        <v/>
      </c>
      <c r="AS70" s="141"/>
      <c r="AT70" s="211"/>
      <c r="AU70" s="346" t="str">
        <f t="shared" si="21"/>
        <v/>
      </c>
      <c r="AV70" s="153" t="str">
        <f t="shared" si="22"/>
        <v/>
      </c>
      <c r="AW70" s="153" t="str">
        <f t="shared" si="23"/>
        <v/>
      </c>
      <c r="AX70" s="153" t="str">
        <f t="shared" si="24"/>
        <v/>
      </c>
    </row>
    <row r="71" spans="1:50" ht="29.45" customHeight="1" x14ac:dyDescent="0.25">
      <c r="A71" s="354" t="str">
        <f>'N-Bedarf AL'!A71</f>
        <v/>
      </c>
      <c r="B71" s="354" t="str">
        <f>IF('N-Bedarf AL'!B71="","",'N-Bedarf AL'!B71)</f>
        <v/>
      </c>
      <c r="C71" s="305" t="str">
        <f>IF('N-Bedarf AL'!D71="","",'N-Bedarf AL'!D71)</f>
        <v/>
      </c>
      <c r="D71" s="32" t="str">
        <f>IF('N-Bedarf AL'!C71="","",'N-Bedarf AL'!C71)</f>
        <v/>
      </c>
      <c r="E71" s="32" t="str">
        <f>IF('N-Bedarf AL'!T71="","",'N-Bedarf AL'!T71)</f>
        <v/>
      </c>
      <c r="F71" s="32" t="str">
        <f>IF('P-Bedarf AL'!V73="","",'P-Bedarf AL'!V73)</f>
        <v/>
      </c>
      <c r="G71" s="32" t="str">
        <f>IF('P-Bedarf AL'!AB73="","",'P-Bedarf AL'!AB73)</f>
        <v/>
      </c>
      <c r="H71" s="345" t="str">
        <f t="shared" si="0"/>
        <v/>
      </c>
      <c r="I71" s="345" t="str">
        <f t="shared" si="1"/>
        <v/>
      </c>
      <c r="J71" s="345" t="str">
        <f t="shared" si="2"/>
        <v/>
      </c>
      <c r="K71" s="321">
        <f t="shared" si="31"/>
        <v>0</v>
      </c>
      <c r="L71" s="321">
        <f t="shared" si="25"/>
        <v>0</v>
      </c>
      <c r="M71" s="321">
        <f t="shared" si="26"/>
        <v>0</v>
      </c>
      <c r="N71" s="321" t="str">
        <f t="shared" si="27"/>
        <v/>
      </c>
      <c r="O71" s="321" t="str">
        <f t="shared" si="28"/>
        <v/>
      </c>
      <c r="P71" s="321" t="str">
        <f t="shared" si="29"/>
        <v/>
      </c>
      <c r="Q71" s="214" t="str">
        <f t="shared" si="3"/>
        <v/>
      </c>
      <c r="R71" s="141"/>
      <c r="S71" s="211"/>
      <c r="T71" s="211" t="str">
        <f t="shared" si="4"/>
        <v/>
      </c>
      <c r="U71" s="153" t="str">
        <f t="shared" si="5"/>
        <v/>
      </c>
      <c r="V71" s="153" t="str">
        <f t="shared" si="30"/>
        <v/>
      </c>
      <c r="W71" s="153" t="str">
        <f t="shared" si="6"/>
        <v/>
      </c>
      <c r="X71" s="153" t="str">
        <f t="shared" si="7"/>
        <v/>
      </c>
      <c r="Y71" s="141"/>
      <c r="Z71" s="211"/>
      <c r="AA71" s="212" t="str">
        <f t="shared" si="8"/>
        <v/>
      </c>
      <c r="AB71" s="153" t="str">
        <f t="shared" si="9"/>
        <v/>
      </c>
      <c r="AC71" s="153" t="str">
        <f t="shared" si="10"/>
        <v/>
      </c>
      <c r="AD71" s="153" t="str">
        <f t="shared" si="11"/>
        <v/>
      </c>
      <c r="AE71" s="153" t="str">
        <f t="shared" si="12"/>
        <v/>
      </c>
      <c r="AF71" s="213" t="str">
        <f t="shared" si="32"/>
        <v/>
      </c>
      <c r="AG71" s="141"/>
      <c r="AH71" s="211"/>
      <c r="AI71" s="346" t="str">
        <f t="shared" si="13"/>
        <v/>
      </c>
      <c r="AJ71" s="153" t="str">
        <f t="shared" si="14"/>
        <v/>
      </c>
      <c r="AK71" s="153" t="str">
        <f t="shared" si="15"/>
        <v/>
      </c>
      <c r="AL71" s="153" t="str">
        <f t="shared" si="16"/>
        <v/>
      </c>
      <c r="AM71" s="141"/>
      <c r="AN71" s="211"/>
      <c r="AO71" s="346" t="str">
        <f t="shared" si="17"/>
        <v/>
      </c>
      <c r="AP71" s="153" t="str">
        <f t="shared" si="18"/>
        <v/>
      </c>
      <c r="AQ71" s="153" t="str">
        <f t="shared" si="19"/>
        <v/>
      </c>
      <c r="AR71" s="153" t="str">
        <f t="shared" si="20"/>
        <v/>
      </c>
      <c r="AS71" s="141"/>
      <c r="AT71" s="211"/>
      <c r="AU71" s="346" t="str">
        <f t="shared" si="21"/>
        <v/>
      </c>
      <c r="AV71" s="153" t="str">
        <f t="shared" si="22"/>
        <v/>
      </c>
      <c r="AW71" s="153" t="str">
        <f t="shared" si="23"/>
        <v/>
      </c>
      <c r="AX71" s="153" t="str">
        <f t="shared" si="24"/>
        <v/>
      </c>
    </row>
    <row r="72" spans="1:50" ht="29.45" customHeight="1" x14ac:dyDescent="0.25">
      <c r="A72" s="354" t="str">
        <f>'N-Bedarf AL'!A72</f>
        <v/>
      </c>
      <c r="B72" s="354" t="str">
        <f>IF('N-Bedarf AL'!B72="","",'N-Bedarf AL'!B72)</f>
        <v/>
      </c>
      <c r="C72" s="305" t="str">
        <f>IF('N-Bedarf AL'!D72="","",'N-Bedarf AL'!D72)</f>
        <v/>
      </c>
      <c r="D72" s="32" t="str">
        <f>IF('N-Bedarf AL'!C72="","",'N-Bedarf AL'!C72)</f>
        <v/>
      </c>
      <c r="E72" s="32" t="str">
        <f>IF('N-Bedarf AL'!T72="","",'N-Bedarf AL'!T72)</f>
        <v/>
      </c>
      <c r="F72" s="32" t="str">
        <f>IF('P-Bedarf AL'!V74="","",'P-Bedarf AL'!V74)</f>
        <v/>
      </c>
      <c r="G72" s="32" t="str">
        <f>IF('P-Bedarf AL'!AB74="","",'P-Bedarf AL'!AB74)</f>
        <v/>
      </c>
      <c r="H72" s="345" t="str">
        <f t="shared" ref="H72:H135" si="33">IF(OR(E72="",N72=""),"",SUM(V72,AC72))</f>
        <v/>
      </c>
      <c r="I72" s="345" t="str">
        <f t="shared" ref="I72:I135" si="34">IF(OR(E72="",N72=""),"",SUM(U72,AB72))</f>
        <v/>
      </c>
      <c r="J72" s="345" t="str">
        <f t="shared" ref="J72:J135" si="35">IF(OR(E72="",N72=""),"",SUM(AJ72,AP72,AV72))</f>
        <v/>
      </c>
      <c r="K72" s="321">
        <f t="shared" si="31"/>
        <v>0</v>
      </c>
      <c r="L72" s="321">
        <f t="shared" si="25"/>
        <v>0</v>
      </c>
      <c r="M72" s="321">
        <f t="shared" si="26"/>
        <v>0</v>
      </c>
      <c r="N72" s="321" t="str">
        <f t="shared" ref="N72:N135" si="36">IF(E72="","",K72-E72)</f>
        <v/>
      </c>
      <c r="O72" s="321" t="str">
        <f t="shared" si="28"/>
        <v/>
      </c>
      <c r="P72" s="321" t="str">
        <f t="shared" si="29"/>
        <v/>
      </c>
      <c r="Q72" s="214" t="str">
        <f t="shared" ref="Q72:Q135" si="37">IF(N72="","",IF(N72&gt;0,"Achtung: N-Überhang!",""))</f>
        <v/>
      </c>
      <c r="R72" s="141"/>
      <c r="S72" s="211"/>
      <c r="T72" s="211" t="str">
        <f t="shared" ref="T72:T135" si="38">IF(D72="","",S72*D72)</f>
        <v/>
      </c>
      <c r="U72" s="153" t="str">
        <f t="shared" ref="U72:U135" si="39">IF(OR(E72="",R72="",R72="keine"),"",(VLOOKUP(R72,Dünger_Formen,3,FALSE))*S72)</f>
        <v/>
      </c>
      <c r="V72" s="153" t="str">
        <f t="shared" ref="V72:V135" si="40">IF(OR(E72="",R72="",R72="keine"),"",(VLOOKUP(R72,Dünger_Formen,7,FALSE))*S72)</f>
        <v/>
      </c>
      <c r="W72" s="153" t="str">
        <f t="shared" ref="W72:W135" si="41">IF(OR(F72="",R72="",R72="keine"),"",(VLOOKUP(R72,Dünger_Formen,8,FALSE))*S72)</f>
        <v/>
      </c>
      <c r="X72" s="153" t="str">
        <f t="shared" ref="X72:X135" si="42">IF(OR(G72="",R72="",R72="keine"),"",(VLOOKUP(R72,Dünger_Formen,9,FALSE))*S72)</f>
        <v/>
      </c>
      <c r="Y72" s="141"/>
      <c r="Z72" s="211"/>
      <c r="AA72" s="212" t="str">
        <f t="shared" ref="AA72:AA135" si="43">IF(D72="","",Z72*D72)</f>
        <v/>
      </c>
      <c r="AB72" s="153" t="str">
        <f t="shared" ref="AB72:AB135" si="44">IF(OR(E72="",Y72="",Y72="keine"),"",(VLOOKUP(Y72,Dünger_Formen,3,FALSE))*Z72)</f>
        <v/>
      </c>
      <c r="AC72" s="153" t="str">
        <f t="shared" ref="AC72:AC135" si="45">IF(OR(E72="",Y72="",Y72="keine"),"",(VLOOKUP(Y72,Dünger_Formen,7,FALSE))*Z72)</f>
        <v/>
      </c>
      <c r="AD72" s="153" t="str">
        <f t="shared" ref="AD72:AD135" si="46">IF(OR(F72="",Y72="",Y72="keine"),"",(VLOOKUP(Y72,Dünger_Formen,8,FALSE))*Z72)</f>
        <v/>
      </c>
      <c r="AE72" s="153" t="str">
        <f t="shared" ref="AE72:AE135" si="47">IF(OR(G72="",Y72="",Y72="keine"),"",(VLOOKUP(Y72,Dünger_Formen,9,FALSE))*Z72)</f>
        <v/>
      </c>
      <c r="AF72" s="213" t="str">
        <f t="shared" si="32"/>
        <v/>
      </c>
      <c r="AG72" s="141"/>
      <c r="AH72" s="211"/>
      <c r="AI72" s="346" t="str">
        <f t="shared" ref="AI72:AI135" si="48">IF(D72="","",AH72*$D72)</f>
        <v/>
      </c>
      <c r="AJ72" s="153" t="str">
        <f t="shared" ref="AJ72:AJ135" si="49">IF(OR(E72="",AG72="",AG72="keine"),"",ROUND((VLOOKUP(AG72,Dünger_Formen,3,FALSE))*AH72,0))</f>
        <v/>
      </c>
      <c r="AK72" s="153" t="str">
        <f t="shared" ref="AK72:AK135" si="50">IF(OR(F72="",AG72="",AG72="keine"),"",ROUND((VLOOKUP(AG72,Dünger_Formen,8,FALSE))*AH72,0))</f>
        <v/>
      </c>
      <c r="AL72" s="153" t="str">
        <f t="shared" ref="AL72:AL135" si="51">IF(OR(G72="",AG72="",AG72="keine"),"",ROUND((VLOOKUP(AG72,Dünger_Formen,9,FALSE))*AH72,0))</f>
        <v/>
      </c>
      <c r="AM72" s="141"/>
      <c r="AN72" s="211"/>
      <c r="AO72" s="346" t="str">
        <f t="shared" ref="AO72:AO135" si="52">IF(D72="","",AN72*$D72)</f>
        <v/>
      </c>
      <c r="AP72" s="153" t="str">
        <f t="shared" ref="AP72:AP135" si="53">IF(OR(E72="",AM72="",AM72="keine"),"",ROUND((VLOOKUP(AM72,Dünger_Formen,3,FALSE))*AN72,0))</f>
        <v/>
      </c>
      <c r="AQ72" s="153" t="str">
        <f t="shared" ref="AQ72:AQ135" si="54">IF(OR(F72="",AM72="",AM72="keine"),"",ROUND((VLOOKUP(AM72,Dünger_Formen,8,FALSE))*AN72,0))</f>
        <v/>
      </c>
      <c r="AR72" s="153" t="str">
        <f t="shared" ref="AR72:AR135" si="55">IF(OR(G72="",AM72="",AM72="keine"),"",ROUND((VLOOKUP(AM72,Dünger_Formen,9,FALSE))*AN72,0))</f>
        <v/>
      </c>
      <c r="AS72" s="141"/>
      <c r="AT72" s="211"/>
      <c r="AU72" s="346" t="str">
        <f t="shared" ref="AU72:AU135" si="56">IF(D72="","",AT72*$D72)</f>
        <v/>
      </c>
      <c r="AV72" s="153" t="str">
        <f t="shared" ref="AV72:AV135" si="57">IF(OR(E72="",AS72="",AS72="keine"),"",ROUND((VLOOKUP(AS72,Dünger_Formen,3,FALSE))*AT72,0))</f>
        <v/>
      </c>
      <c r="AW72" s="153" t="str">
        <f t="shared" ref="AW72:AW135" si="58">IF(OR(F72="",AS72="",AS72="keine"),"",ROUND((VLOOKUP(AS72,Dünger_Formen,8,FALSE))*AT72,0))</f>
        <v/>
      </c>
      <c r="AX72" s="153" t="str">
        <f t="shared" ref="AX72:AX135" si="59">IF(OR(G72="",AS72="",AS72="keine"),"",ROUND((VLOOKUP(AS72,Dünger_Formen,9,FALSE))*AT72,0))</f>
        <v/>
      </c>
    </row>
    <row r="73" spans="1:50" ht="29.45" customHeight="1" x14ac:dyDescent="0.25">
      <c r="A73" s="354" t="str">
        <f>'N-Bedarf AL'!A73</f>
        <v/>
      </c>
      <c r="B73" s="354" t="str">
        <f>IF('N-Bedarf AL'!B73="","",'N-Bedarf AL'!B73)</f>
        <v/>
      </c>
      <c r="C73" s="305" t="str">
        <f>IF('N-Bedarf AL'!D73="","",'N-Bedarf AL'!D73)</f>
        <v/>
      </c>
      <c r="D73" s="32" t="str">
        <f>IF('N-Bedarf AL'!C73="","",'N-Bedarf AL'!C73)</f>
        <v/>
      </c>
      <c r="E73" s="32" t="str">
        <f>IF('N-Bedarf AL'!T73="","",'N-Bedarf AL'!T73)</f>
        <v/>
      </c>
      <c r="F73" s="32" t="str">
        <f>IF('P-Bedarf AL'!V75="","",'P-Bedarf AL'!V75)</f>
        <v/>
      </c>
      <c r="G73" s="32" t="str">
        <f>IF('P-Bedarf AL'!AB75="","",'P-Bedarf AL'!AB75)</f>
        <v/>
      </c>
      <c r="H73" s="345" t="str">
        <f t="shared" si="33"/>
        <v/>
      </c>
      <c r="I73" s="345" t="str">
        <f t="shared" si="34"/>
        <v/>
      </c>
      <c r="J73" s="345" t="str">
        <f t="shared" si="35"/>
        <v/>
      </c>
      <c r="K73" s="321">
        <f t="shared" si="31"/>
        <v>0</v>
      </c>
      <c r="L73" s="321">
        <f t="shared" ref="L73:L136" si="60">IF(W73="",0,W73)+IF(AD73="",0,AD73)+IF(AK73="",0,AK73)+IF(AQ73="",0,AQ73)+IF(AW73="",0,AW73)</f>
        <v>0</v>
      </c>
      <c r="M73" s="321">
        <f t="shared" ref="M73:M136" si="61">IF(X73="",0,X73)+IF(AE73="",0,AE73)+IF(AL73="",0,AL73)+IF(AR73="",0,AR73)+IF(AX73="",0,AX73)</f>
        <v>0</v>
      </c>
      <c r="N73" s="321" t="str">
        <f t="shared" si="36"/>
        <v/>
      </c>
      <c r="O73" s="321" t="str">
        <f t="shared" ref="O73:O136" si="62">IF(F73="","",L73-F73)</f>
        <v/>
      </c>
      <c r="P73" s="321" t="str">
        <f t="shared" ref="P73:P136" si="63">IF(G73="","",M73-G73)</f>
        <v/>
      </c>
      <c r="Q73" s="214" t="str">
        <f t="shared" si="37"/>
        <v/>
      </c>
      <c r="R73" s="141"/>
      <c r="S73" s="211"/>
      <c r="T73" s="211" t="str">
        <f t="shared" si="38"/>
        <v/>
      </c>
      <c r="U73" s="153" t="str">
        <f t="shared" si="39"/>
        <v/>
      </c>
      <c r="V73" s="153" t="str">
        <f t="shared" si="40"/>
        <v/>
      </c>
      <c r="W73" s="153" t="str">
        <f t="shared" si="41"/>
        <v/>
      </c>
      <c r="X73" s="153" t="str">
        <f t="shared" si="42"/>
        <v/>
      </c>
      <c r="Y73" s="141"/>
      <c r="Z73" s="211"/>
      <c r="AA73" s="212" t="str">
        <f t="shared" si="43"/>
        <v/>
      </c>
      <c r="AB73" s="153" t="str">
        <f t="shared" si="44"/>
        <v/>
      </c>
      <c r="AC73" s="153" t="str">
        <f t="shared" si="45"/>
        <v/>
      </c>
      <c r="AD73" s="153" t="str">
        <f t="shared" si="46"/>
        <v/>
      </c>
      <c r="AE73" s="153" t="str">
        <f t="shared" si="47"/>
        <v/>
      </c>
      <c r="AF73" s="213" t="str">
        <f t="shared" si="32"/>
        <v/>
      </c>
      <c r="AG73" s="141"/>
      <c r="AH73" s="211"/>
      <c r="AI73" s="346" t="str">
        <f t="shared" si="48"/>
        <v/>
      </c>
      <c r="AJ73" s="153" t="str">
        <f t="shared" si="49"/>
        <v/>
      </c>
      <c r="AK73" s="153" t="str">
        <f t="shared" si="50"/>
        <v/>
      </c>
      <c r="AL73" s="153" t="str">
        <f t="shared" si="51"/>
        <v/>
      </c>
      <c r="AM73" s="141"/>
      <c r="AN73" s="211"/>
      <c r="AO73" s="346" t="str">
        <f t="shared" si="52"/>
        <v/>
      </c>
      <c r="AP73" s="153" t="str">
        <f t="shared" si="53"/>
        <v/>
      </c>
      <c r="AQ73" s="153" t="str">
        <f t="shared" si="54"/>
        <v/>
      </c>
      <c r="AR73" s="153" t="str">
        <f t="shared" si="55"/>
        <v/>
      </c>
      <c r="AS73" s="141"/>
      <c r="AT73" s="211"/>
      <c r="AU73" s="346" t="str">
        <f t="shared" si="56"/>
        <v/>
      </c>
      <c r="AV73" s="153" t="str">
        <f t="shared" si="57"/>
        <v/>
      </c>
      <c r="AW73" s="153" t="str">
        <f t="shared" si="58"/>
        <v/>
      </c>
      <c r="AX73" s="153" t="str">
        <f t="shared" si="59"/>
        <v/>
      </c>
    </row>
    <row r="74" spans="1:50" ht="29.45" customHeight="1" x14ac:dyDescent="0.25">
      <c r="A74" s="354" t="str">
        <f>'N-Bedarf AL'!A74</f>
        <v/>
      </c>
      <c r="B74" s="354" t="str">
        <f>IF('N-Bedarf AL'!B74="","",'N-Bedarf AL'!B74)</f>
        <v/>
      </c>
      <c r="C74" s="305" t="str">
        <f>IF('N-Bedarf AL'!D74="","",'N-Bedarf AL'!D74)</f>
        <v/>
      </c>
      <c r="D74" s="32" t="str">
        <f>IF('N-Bedarf AL'!C74="","",'N-Bedarf AL'!C74)</f>
        <v/>
      </c>
      <c r="E74" s="32" t="str">
        <f>IF('N-Bedarf AL'!T74="","",'N-Bedarf AL'!T74)</f>
        <v/>
      </c>
      <c r="F74" s="32" t="str">
        <f>IF('P-Bedarf AL'!V76="","",'P-Bedarf AL'!V76)</f>
        <v/>
      </c>
      <c r="G74" s="32" t="str">
        <f>IF('P-Bedarf AL'!AB76="","",'P-Bedarf AL'!AB76)</f>
        <v/>
      </c>
      <c r="H74" s="345" t="str">
        <f t="shared" si="33"/>
        <v/>
      </c>
      <c r="I74" s="345" t="str">
        <f t="shared" si="34"/>
        <v/>
      </c>
      <c r="J74" s="345" t="str">
        <f t="shared" si="35"/>
        <v/>
      </c>
      <c r="K74" s="321">
        <f t="shared" ref="K74:K137" si="64">IF(V74="",0,V74)+IF(AC74="",0,AC74)+IF(AJ74="",0,AJ74)+IF(AP74="",0,AP74)+IF(AV74="",0,AV74)</f>
        <v>0</v>
      </c>
      <c r="L74" s="321">
        <f t="shared" si="60"/>
        <v>0</v>
      </c>
      <c r="M74" s="321">
        <f t="shared" si="61"/>
        <v>0</v>
      </c>
      <c r="N74" s="321" t="str">
        <f t="shared" si="36"/>
        <v/>
      </c>
      <c r="O74" s="321" t="str">
        <f t="shared" si="62"/>
        <v/>
      </c>
      <c r="P74" s="321" t="str">
        <f t="shared" si="63"/>
        <v/>
      </c>
      <c r="Q74" s="214" t="str">
        <f t="shared" si="37"/>
        <v/>
      </c>
      <c r="R74" s="141"/>
      <c r="S74" s="211"/>
      <c r="T74" s="211" t="str">
        <f t="shared" si="38"/>
        <v/>
      </c>
      <c r="U74" s="153" t="str">
        <f t="shared" si="39"/>
        <v/>
      </c>
      <c r="V74" s="153" t="str">
        <f t="shared" si="40"/>
        <v/>
      </c>
      <c r="W74" s="153" t="str">
        <f t="shared" si="41"/>
        <v/>
      </c>
      <c r="X74" s="153" t="str">
        <f t="shared" si="42"/>
        <v/>
      </c>
      <c r="Y74" s="141"/>
      <c r="Z74" s="211"/>
      <c r="AA74" s="212" t="str">
        <f t="shared" si="43"/>
        <v/>
      </c>
      <c r="AB74" s="153" t="str">
        <f t="shared" si="44"/>
        <v/>
      </c>
      <c r="AC74" s="153" t="str">
        <f t="shared" si="45"/>
        <v/>
      </c>
      <c r="AD74" s="153" t="str">
        <f t="shared" si="46"/>
        <v/>
      </c>
      <c r="AE74" s="153" t="str">
        <f t="shared" si="47"/>
        <v/>
      </c>
      <c r="AF74" s="213" t="str">
        <f t="shared" ref="AF74:AF137" si="65">IF(AND(Y74="",R74=""),"",IF(Y74="",0,IF(OR(Y74="Kompost",Y74="Bioabfallkompost",Y74="Grüngutkompost"),(AB74)*4%,(AB74)*10%))+IF(R74="",0,IF(OR(R74="Kompost",R74="Bioabfallkompost",R74="Grüngutkompost"),(U74)*4%,(U74)*10%)))</f>
        <v/>
      </c>
      <c r="AG74" s="141"/>
      <c r="AH74" s="211"/>
      <c r="AI74" s="346" t="str">
        <f t="shared" si="48"/>
        <v/>
      </c>
      <c r="AJ74" s="153" t="str">
        <f t="shared" si="49"/>
        <v/>
      </c>
      <c r="AK74" s="153" t="str">
        <f t="shared" si="50"/>
        <v/>
      </c>
      <c r="AL74" s="153" t="str">
        <f t="shared" si="51"/>
        <v/>
      </c>
      <c r="AM74" s="141"/>
      <c r="AN74" s="211"/>
      <c r="AO74" s="346" t="str">
        <f t="shared" si="52"/>
        <v/>
      </c>
      <c r="AP74" s="153" t="str">
        <f t="shared" si="53"/>
        <v/>
      </c>
      <c r="AQ74" s="153" t="str">
        <f t="shared" si="54"/>
        <v/>
      </c>
      <c r="AR74" s="153" t="str">
        <f t="shared" si="55"/>
        <v/>
      </c>
      <c r="AS74" s="141"/>
      <c r="AT74" s="211"/>
      <c r="AU74" s="346" t="str">
        <f t="shared" si="56"/>
        <v/>
      </c>
      <c r="AV74" s="153" t="str">
        <f t="shared" si="57"/>
        <v/>
      </c>
      <c r="AW74" s="153" t="str">
        <f t="shared" si="58"/>
        <v/>
      </c>
      <c r="AX74" s="153" t="str">
        <f t="shared" si="59"/>
        <v/>
      </c>
    </row>
    <row r="75" spans="1:50" ht="29.45" customHeight="1" x14ac:dyDescent="0.25">
      <c r="A75" s="354" t="str">
        <f>'N-Bedarf AL'!A75</f>
        <v/>
      </c>
      <c r="B75" s="354" t="str">
        <f>IF('N-Bedarf AL'!B75="","",'N-Bedarf AL'!B75)</f>
        <v/>
      </c>
      <c r="C75" s="305" t="str">
        <f>IF('N-Bedarf AL'!D75="","",'N-Bedarf AL'!D75)</f>
        <v/>
      </c>
      <c r="D75" s="32" t="str">
        <f>IF('N-Bedarf AL'!C75="","",'N-Bedarf AL'!C75)</f>
        <v/>
      </c>
      <c r="E75" s="32" t="str">
        <f>IF('N-Bedarf AL'!T75="","",'N-Bedarf AL'!T75)</f>
        <v/>
      </c>
      <c r="F75" s="32" t="str">
        <f>IF('P-Bedarf AL'!V77="","",'P-Bedarf AL'!V77)</f>
        <v/>
      </c>
      <c r="G75" s="32" t="str">
        <f>IF('P-Bedarf AL'!AB77="","",'P-Bedarf AL'!AB77)</f>
        <v/>
      </c>
      <c r="H75" s="345" t="str">
        <f t="shared" si="33"/>
        <v/>
      </c>
      <c r="I75" s="345" t="str">
        <f t="shared" si="34"/>
        <v/>
      </c>
      <c r="J75" s="345" t="str">
        <f t="shared" si="35"/>
        <v/>
      </c>
      <c r="K75" s="321">
        <f t="shared" si="64"/>
        <v>0</v>
      </c>
      <c r="L75" s="321">
        <f t="shared" si="60"/>
        <v>0</v>
      </c>
      <c r="M75" s="321">
        <f t="shared" si="61"/>
        <v>0</v>
      </c>
      <c r="N75" s="321" t="str">
        <f t="shared" si="36"/>
        <v/>
      </c>
      <c r="O75" s="321" t="str">
        <f t="shared" si="62"/>
        <v/>
      </c>
      <c r="P75" s="321" t="str">
        <f t="shared" si="63"/>
        <v/>
      </c>
      <c r="Q75" s="214" t="str">
        <f t="shared" si="37"/>
        <v/>
      </c>
      <c r="R75" s="141"/>
      <c r="S75" s="211"/>
      <c r="T75" s="211" t="str">
        <f t="shared" si="38"/>
        <v/>
      </c>
      <c r="U75" s="153" t="str">
        <f t="shared" si="39"/>
        <v/>
      </c>
      <c r="V75" s="153" t="str">
        <f t="shared" si="40"/>
        <v/>
      </c>
      <c r="W75" s="153" t="str">
        <f t="shared" si="41"/>
        <v/>
      </c>
      <c r="X75" s="153" t="str">
        <f t="shared" si="42"/>
        <v/>
      </c>
      <c r="Y75" s="141"/>
      <c r="Z75" s="211"/>
      <c r="AA75" s="212" t="str">
        <f t="shared" si="43"/>
        <v/>
      </c>
      <c r="AB75" s="153" t="str">
        <f t="shared" si="44"/>
        <v/>
      </c>
      <c r="AC75" s="153" t="str">
        <f t="shared" si="45"/>
        <v/>
      </c>
      <c r="AD75" s="153" t="str">
        <f t="shared" si="46"/>
        <v/>
      </c>
      <c r="AE75" s="153" t="str">
        <f t="shared" si="47"/>
        <v/>
      </c>
      <c r="AF75" s="213" t="str">
        <f t="shared" si="65"/>
        <v/>
      </c>
      <c r="AG75" s="141"/>
      <c r="AH75" s="211"/>
      <c r="AI75" s="346" t="str">
        <f t="shared" si="48"/>
        <v/>
      </c>
      <c r="AJ75" s="153" t="str">
        <f t="shared" si="49"/>
        <v/>
      </c>
      <c r="AK75" s="153" t="str">
        <f t="shared" si="50"/>
        <v/>
      </c>
      <c r="AL75" s="153" t="str">
        <f t="shared" si="51"/>
        <v/>
      </c>
      <c r="AM75" s="141"/>
      <c r="AN75" s="211"/>
      <c r="AO75" s="346" t="str">
        <f t="shared" si="52"/>
        <v/>
      </c>
      <c r="AP75" s="153" t="str">
        <f t="shared" si="53"/>
        <v/>
      </c>
      <c r="AQ75" s="153" t="str">
        <f t="shared" si="54"/>
        <v/>
      </c>
      <c r="AR75" s="153" t="str">
        <f t="shared" si="55"/>
        <v/>
      </c>
      <c r="AS75" s="141"/>
      <c r="AT75" s="211"/>
      <c r="AU75" s="346" t="str">
        <f t="shared" si="56"/>
        <v/>
      </c>
      <c r="AV75" s="153" t="str">
        <f t="shared" si="57"/>
        <v/>
      </c>
      <c r="AW75" s="153" t="str">
        <f t="shared" si="58"/>
        <v/>
      </c>
      <c r="AX75" s="153" t="str">
        <f t="shared" si="59"/>
        <v/>
      </c>
    </row>
    <row r="76" spans="1:50" ht="29.45" customHeight="1" x14ac:dyDescent="0.25">
      <c r="A76" s="354" t="str">
        <f>'N-Bedarf AL'!A76</f>
        <v/>
      </c>
      <c r="B76" s="354" t="str">
        <f>IF('N-Bedarf AL'!B76="","",'N-Bedarf AL'!B76)</f>
        <v/>
      </c>
      <c r="C76" s="305" t="str">
        <f>IF('N-Bedarf AL'!D76="","",'N-Bedarf AL'!D76)</f>
        <v/>
      </c>
      <c r="D76" s="32" t="str">
        <f>IF('N-Bedarf AL'!C76="","",'N-Bedarf AL'!C76)</f>
        <v/>
      </c>
      <c r="E76" s="32" t="str">
        <f>IF('N-Bedarf AL'!T76="","",'N-Bedarf AL'!T76)</f>
        <v/>
      </c>
      <c r="F76" s="32" t="str">
        <f>IF('P-Bedarf AL'!V78="","",'P-Bedarf AL'!V78)</f>
        <v/>
      </c>
      <c r="G76" s="32" t="str">
        <f>IF('P-Bedarf AL'!AB78="","",'P-Bedarf AL'!AB78)</f>
        <v/>
      </c>
      <c r="H76" s="345" t="str">
        <f t="shared" si="33"/>
        <v/>
      </c>
      <c r="I76" s="345" t="str">
        <f t="shared" si="34"/>
        <v/>
      </c>
      <c r="J76" s="345" t="str">
        <f t="shared" si="35"/>
        <v/>
      </c>
      <c r="K76" s="321">
        <f t="shared" si="64"/>
        <v>0</v>
      </c>
      <c r="L76" s="321">
        <f t="shared" si="60"/>
        <v>0</v>
      </c>
      <c r="M76" s="321">
        <f t="shared" si="61"/>
        <v>0</v>
      </c>
      <c r="N76" s="321" t="str">
        <f t="shared" si="36"/>
        <v/>
      </c>
      <c r="O76" s="321" t="str">
        <f t="shared" si="62"/>
        <v/>
      </c>
      <c r="P76" s="321" t="str">
        <f t="shared" si="63"/>
        <v/>
      </c>
      <c r="Q76" s="214" t="str">
        <f t="shared" si="37"/>
        <v/>
      </c>
      <c r="R76" s="141"/>
      <c r="S76" s="211"/>
      <c r="T76" s="211" t="str">
        <f t="shared" si="38"/>
        <v/>
      </c>
      <c r="U76" s="153" t="str">
        <f t="shared" si="39"/>
        <v/>
      </c>
      <c r="V76" s="153" t="str">
        <f t="shared" si="40"/>
        <v/>
      </c>
      <c r="W76" s="153" t="str">
        <f t="shared" si="41"/>
        <v/>
      </c>
      <c r="X76" s="153" t="str">
        <f t="shared" si="42"/>
        <v/>
      </c>
      <c r="Y76" s="141"/>
      <c r="Z76" s="211"/>
      <c r="AA76" s="212" t="str">
        <f t="shared" si="43"/>
        <v/>
      </c>
      <c r="AB76" s="153" t="str">
        <f t="shared" si="44"/>
        <v/>
      </c>
      <c r="AC76" s="153" t="str">
        <f t="shared" si="45"/>
        <v/>
      </c>
      <c r="AD76" s="153" t="str">
        <f t="shared" si="46"/>
        <v/>
      </c>
      <c r="AE76" s="153" t="str">
        <f t="shared" si="47"/>
        <v/>
      </c>
      <c r="AF76" s="213" t="str">
        <f t="shared" si="65"/>
        <v/>
      </c>
      <c r="AG76" s="141"/>
      <c r="AH76" s="211"/>
      <c r="AI76" s="346" t="str">
        <f t="shared" si="48"/>
        <v/>
      </c>
      <c r="AJ76" s="153" t="str">
        <f t="shared" si="49"/>
        <v/>
      </c>
      <c r="AK76" s="153" t="str">
        <f t="shared" si="50"/>
        <v/>
      </c>
      <c r="AL76" s="153" t="str">
        <f t="shared" si="51"/>
        <v/>
      </c>
      <c r="AM76" s="141"/>
      <c r="AN76" s="211"/>
      <c r="AO76" s="346" t="str">
        <f t="shared" si="52"/>
        <v/>
      </c>
      <c r="AP76" s="153" t="str">
        <f t="shared" si="53"/>
        <v/>
      </c>
      <c r="AQ76" s="153" t="str">
        <f t="shared" si="54"/>
        <v/>
      </c>
      <c r="AR76" s="153" t="str">
        <f t="shared" si="55"/>
        <v/>
      </c>
      <c r="AS76" s="141"/>
      <c r="AT76" s="211"/>
      <c r="AU76" s="346" t="str">
        <f t="shared" si="56"/>
        <v/>
      </c>
      <c r="AV76" s="153" t="str">
        <f t="shared" si="57"/>
        <v/>
      </c>
      <c r="AW76" s="153" t="str">
        <f t="shared" si="58"/>
        <v/>
      </c>
      <c r="AX76" s="153" t="str">
        <f t="shared" si="59"/>
        <v/>
      </c>
    </row>
    <row r="77" spans="1:50" ht="29.45" customHeight="1" x14ac:dyDescent="0.25">
      <c r="A77" s="354" t="str">
        <f>'N-Bedarf AL'!A77</f>
        <v/>
      </c>
      <c r="B77" s="354" t="str">
        <f>IF('N-Bedarf AL'!B77="","",'N-Bedarf AL'!B77)</f>
        <v/>
      </c>
      <c r="C77" s="305" t="str">
        <f>IF('N-Bedarf AL'!D77="","",'N-Bedarf AL'!D77)</f>
        <v/>
      </c>
      <c r="D77" s="32" t="str">
        <f>IF('N-Bedarf AL'!C77="","",'N-Bedarf AL'!C77)</f>
        <v/>
      </c>
      <c r="E77" s="32" t="str">
        <f>IF('N-Bedarf AL'!T77="","",'N-Bedarf AL'!T77)</f>
        <v/>
      </c>
      <c r="F77" s="32" t="str">
        <f>IF('P-Bedarf AL'!V79="","",'P-Bedarf AL'!V79)</f>
        <v/>
      </c>
      <c r="G77" s="32" t="str">
        <f>IF('P-Bedarf AL'!AB79="","",'P-Bedarf AL'!AB79)</f>
        <v/>
      </c>
      <c r="H77" s="345" t="str">
        <f t="shared" si="33"/>
        <v/>
      </c>
      <c r="I77" s="345" t="str">
        <f t="shared" si="34"/>
        <v/>
      </c>
      <c r="J77" s="345" t="str">
        <f t="shared" si="35"/>
        <v/>
      </c>
      <c r="K77" s="321">
        <f t="shared" si="64"/>
        <v>0</v>
      </c>
      <c r="L77" s="321">
        <f t="shared" si="60"/>
        <v>0</v>
      </c>
      <c r="M77" s="321">
        <f t="shared" si="61"/>
        <v>0</v>
      </c>
      <c r="N77" s="321" t="str">
        <f t="shared" si="36"/>
        <v/>
      </c>
      <c r="O77" s="321" t="str">
        <f t="shared" si="62"/>
        <v/>
      </c>
      <c r="P77" s="321" t="str">
        <f t="shared" si="63"/>
        <v/>
      </c>
      <c r="Q77" s="214" t="str">
        <f t="shared" si="37"/>
        <v/>
      </c>
      <c r="R77" s="141"/>
      <c r="S77" s="211"/>
      <c r="T77" s="211" t="str">
        <f t="shared" si="38"/>
        <v/>
      </c>
      <c r="U77" s="153" t="str">
        <f t="shared" si="39"/>
        <v/>
      </c>
      <c r="V77" s="153" t="str">
        <f t="shared" si="40"/>
        <v/>
      </c>
      <c r="W77" s="153" t="str">
        <f t="shared" si="41"/>
        <v/>
      </c>
      <c r="X77" s="153" t="str">
        <f t="shared" si="42"/>
        <v/>
      </c>
      <c r="Y77" s="141"/>
      <c r="Z77" s="211"/>
      <c r="AA77" s="212" t="str">
        <f t="shared" si="43"/>
        <v/>
      </c>
      <c r="AB77" s="153" t="str">
        <f t="shared" si="44"/>
        <v/>
      </c>
      <c r="AC77" s="153" t="str">
        <f t="shared" si="45"/>
        <v/>
      </c>
      <c r="AD77" s="153" t="str">
        <f t="shared" si="46"/>
        <v/>
      </c>
      <c r="AE77" s="153" t="str">
        <f t="shared" si="47"/>
        <v/>
      </c>
      <c r="AF77" s="213" t="str">
        <f t="shared" si="65"/>
        <v/>
      </c>
      <c r="AG77" s="141"/>
      <c r="AH77" s="211"/>
      <c r="AI77" s="346" t="str">
        <f t="shared" si="48"/>
        <v/>
      </c>
      <c r="AJ77" s="153" t="str">
        <f t="shared" si="49"/>
        <v/>
      </c>
      <c r="AK77" s="153" t="str">
        <f t="shared" si="50"/>
        <v/>
      </c>
      <c r="AL77" s="153" t="str">
        <f t="shared" si="51"/>
        <v/>
      </c>
      <c r="AM77" s="141"/>
      <c r="AN77" s="211"/>
      <c r="AO77" s="346" t="str">
        <f t="shared" si="52"/>
        <v/>
      </c>
      <c r="AP77" s="153" t="str">
        <f t="shared" si="53"/>
        <v/>
      </c>
      <c r="AQ77" s="153" t="str">
        <f t="shared" si="54"/>
        <v/>
      </c>
      <c r="AR77" s="153" t="str">
        <f t="shared" si="55"/>
        <v/>
      </c>
      <c r="AS77" s="141"/>
      <c r="AT77" s="211"/>
      <c r="AU77" s="346" t="str">
        <f t="shared" si="56"/>
        <v/>
      </c>
      <c r="AV77" s="153" t="str">
        <f t="shared" si="57"/>
        <v/>
      </c>
      <c r="AW77" s="153" t="str">
        <f t="shared" si="58"/>
        <v/>
      </c>
      <c r="AX77" s="153" t="str">
        <f t="shared" si="59"/>
        <v/>
      </c>
    </row>
    <row r="78" spans="1:50" ht="29.45" customHeight="1" x14ac:dyDescent="0.25">
      <c r="A78" s="354" t="str">
        <f>'N-Bedarf AL'!A78</f>
        <v/>
      </c>
      <c r="B78" s="354" t="str">
        <f>IF('N-Bedarf AL'!B78="","",'N-Bedarf AL'!B78)</f>
        <v/>
      </c>
      <c r="C78" s="305" t="str">
        <f>IF('N-Bedarf AL'!D78="","",'N-Bedarf AL'!D78)</f>
        <v/>
      </c>
      <c r="D78" s="32" t="str">
        <f>IF('N-Bedarf AL'!C78="","",'N-Bedarf AL'!C78)</f>
        <v/>
      </c>
      <c r="E78" s="32" t="str">
        <f>IF('N-Bedarf AL'!T78="","",'N-Bedarf AL'!T78)</f>
        <v/>
      </c>
      <c r="F78" s="32" t="str">
        <f>IF('P-Bedarf AL'!V80="","",'P-Bedarf AL'!V80)</f>
        <v/>
      </c>
      <c r="G78" s="32" t="str">
        <f>IF('P-Bedarf AL'!AB80="","",'P-Bedarf AL'!AB80)</f>
        <v/>
      </c>
      <c r="H78" s="345" t="str">
        <f t="shared" si="33"/>
        <v/>
      </c>
      <c r="I78" s="345" t="str">
        <f t="shared" si="34"/>
        <v/>
      </c>
      <c r="J78" s="345" t="str">
        <f t="shared" si="35"/>
        <v/>
      </c>
      <c r="K78" s="321">
        <f t="shared" si="64"/>
        <v>0</v>
      </c>
      <c r="L78" s="321">
        <f t="shared" si="60"/>
        <v>0</v>
      </c>
      <c r="M78" s="321">
        <f t="shared" si="61"/>
        <v>0</v>
      </c>
      <c r="N78" s="321" t="str">
        <f t="shared" si="36"/>
        <v/>
      </c>
      <c r="O78" s="321" t="str">
        <f t="shared" si="62"/>
        <v/>
      </c>
      <c r="P78" s="321" t="str">
        <f t="shared" si="63"/>
        <v/>
      </c>
      <c r="Q78" s="214" t="str">
        <f t="shared" si="37"/>
        <v/>
      </c>
      <c r="R78" s="141"/>
      <c r="S78" s="211"/>
      <c r="T78" s="211" t="str">
        <f t="shared" si="38"/>
        <v/>
      </c>
      <c r="U78" s="153" t="str">
        <f t="shared" si="39"/>
        <v/>
      </c>
      <c r="V78" s="153" t="str">
        <f t="shared" si="40"/>
        <v/>
      </c>
      <c r="W78" s="153" t="str">
        <f t="shared" si="41"/>
        <v/>
      </c>
      <c r="X78" s="153" t="str">
        <f t="shared" si="42"/>
        <v/>
      </c>
      <c r="Y78" s="141"/>
      <c r="Z78" s="211"/>
      <c r="AA78" s="212" t="str">
        <f t="shared" si="43"/>
        <v/>
      </c>
      <c r="AB78" s="153" t="str">
        <f t="shared" si="44"/>
        <v/>
      </c>
      <c r="AC78" s="153" t="str">
        <f t="shared" si="45"/>
        <v/>
      </c>
      <c r="AD78" s="153" t="str">
        <f t="shared" si="46"/>
        <v/>
      </c>
      <c r="AE78" s="153" t="str">
        <f t="shared" si="47"/>
        <v/>
      </c>
      <c r="AF78" s="213" t="str">
        <f t="shared" si="65"/>
        <v/>
      </c>
      <c r="AG78" s="141"/>
      <c r="AH78" s="211"/>
      <c r="AI78" s="346" t="str">
        <f t="shared" si="48"/>
        <v/>
      </c>
      <c r="AJ78" s="153" t="str">
        <f t="shared" si="49"/>
        <v/>
      </c>
      <c r="AK78" s="153" t="str">
        <f t="shared" si="50"/>
        <v/>
      </c>
      <c r="AL78" s="153" t="str">
        <f t="shared" si="51"/>
        <v/>
      </c>
      <c r="AM78" s="141"/>
      <c r="AN78" s="211"/>
      <c r="AO78" s="346" t="str">
        <f t="shared" si="52"/>
        <v/>
      </c>
      <c r="AP78" s="153" t="str">
        <f t="shared" si="53"/>
        <v/>
      </c>
      <c r="AQ78" s="153" t="str">
        <f t="shared" si="54"/>
        <v/>
      </c>
      <c r="AR78" s="153" t="str">
        <f t="shared" si="55"/>
        <v/>
      </c>
      <c r="AS78" s="141"/>
      <c r="AT78" s="211"/>
      <c r="AU78" s="346" t="str">
        <f t="shared" si="56"/>
        <v/>
      </c>
      <c r="AV78" s="153" t="str">
        <f t="shared" si="57"/>
        <v/>
      </c>
      <c r="AW78" s="153" t="str">
        <f t="shared" si="58"/>
        <v/>
      </c>
      <c r="AX78" s="153" t="str">
        <f t="shared" si="59"/>
        <v/>
      </c>
    </row>
    <row r="79" spans="1:50" ht="29.45" customHeight="1" x14ac:dyDescent="0.25">
      <c r="A79" s="354" t="str">
        <f>'N-Bedarf AL'!A79</f>
        <v/>
      </c>
      <c r="B79" s="354" t="str">
        <f>IF('N-Bedarf AL'!B79="","",'N-Bedarf AL'!B79)</f>
        <v/>
      </c>
      <c r="C79" s="305" t="str">
        <f>IF('N-Bedarf AL'!D79="","",'N-Bedarf AL'!D79)</f>
        <v/>
      </c>
      <c r="D79" s="32" t="str">
        <f>IF('N-Bedarf AL'!C79="","",'N-Bedarf AL'!C79)</f>
        <v/>
      </c>
      <c r="E79" s="32" t="str">
        <f>IF('N-Bedarf AL'!T79="","",'N-Bedarf AL'!T79)</f>
        <v/>
      </c>
      <c r="F79" s="32" t="str">
        <f>IF('P-Bedarf AL'!V81="","",'P-Bedarf AL'!V81)</f>
        <v/>
      </c>
      <c r="G79" s="32" t="str">
        <f>IF('P-Bedarf AL'!AB81="","",'P-Bedarf AL'!AB81)</f>
        <v/>
      </c>
      <c r="H79" s="345" t="str">
        <f t="shared" si="33"/>
        <v/>
      </c>
      <c r="I79" s="345" t="str">
        <f t="shared" si="34"/>
        <v/>
      </c>
      <c r="J79" s="345" t="str">
        <f t="shared" si="35"/>
        <v/>
      </c>
      <c r="K79" s="321">
        <f t="shared" si="64"/>
        <v>0</v>
      </c>
      <c r="L79" s="321">
        <f t="shared" si="60"/>
        <v>0</v>
      </c>
      <c r="M79" s="321">
        <f t="shared" si="61"/>
        <v>0</v>
      </c>
      <c r="N79" s="321" t="str">
        <f t="shared" si="36"/>
        <v/>
      </c>
      <c r="O79" s="321" t="str">
        <f t="shared" si="62"/>
        <v/>
      </c>
      <c r="P79" s="321" t="str">
        <f t="shared" si="63"/>
        <v/>
      </c>
      <c r="Q79" s="214" t="str">
        <f t="shared" si="37"/>
        <v/>
      </c>
      <c r="R79" s="141"/>
      <c r="S79" s="211"/>
      <c r="T79" s="211" t="str">
        <f t="shared" si="38"/>
        <v/>
      </c>
      <c r="U79" s="153" t="str">
        <f t="shared" si="39"/>
        <v/>
      </c>
      <c r="V79" s="153" t="str">
        <f t="shared" si="40"/>
        <v/>
      </c>
      <c r="W79" s="153" t="str">
        <f t="shared" si="41"/>
        <v/>
      </c>
      <c r="X79" s="153" t="str">
        <f t="shared" si="42"/>
        <v/>
      </c>
      <c r="Y79" s="141"/>
      <c r="Z79" s="211"/>
      <c r="AA79" s="212" t="str">
        <f t="shared" si="43"/>
        <v/>
      </c>
      <c r="AB79" s="153" t="str">
        <f t="shared" si="44"/>
        <v/>
      </c>
      <c r="AC79" s="153" t="str">
        <f t="shared" si="45"/>
        <v/>
      </c>
      <c r="AD79" s="153" t="str">
        <f t="shared" si="46"/>
        <v/>
      </c>
      <c r="AE79" s="153" t="str">
        <f t="shared" si="47"/>
        <v/>
      </c>
      <c r="AF79" s="213" t="str">
        <f t="shared" si="65"/>
        <v/>
      </c>
      <c r="AG79" s="141"/>
      <c r="AH79" s="211"/>
      <c r="AI79" s="346" t="str">
        <f t="shared" si="48"/>
        <v/>
      </c>
      <c r="AJ79" s="153" t="str">
        <f t="shared" si="49"/>
        <v/>
      </c>
      <c r="AK79" s="153" t="str">
        <f t="shared" si="50"/>
        <v/>
      </c>
      <c r="AL79" s="153" t="str">
        <f t="shared" si="51"/>
        <v/>
      </c>
      <c r="AM79" s="141"/>
      <c r="AN79" s="211"/>
      <c r="AO79" s="346" t="str">
        <f t="shared" si="52"/>
        <v/>
      </c>
      <c r="AP79" s="153" t="str">
        <f t="shared" si="53"/>
        <v/>
      </c>
      <c r="AQ79" s="153" t="str">
        <f t="shared" si="54"/>
        <v/>
      </c>
      <c r="AR79" s="153" t="str">
        <f t="shared" si="55"/>
        <v/>
      </c>
      <c r="AS79" s="141"/>
      <c r="AT79" s="211"/>
      <c r="AU79" s="346" t="str">
        <f t="shared" si="56"/>
        <v/>
      </c>
      <c r="AV79" s="153" t="str">
        <f t="shared" si="57"/>
        <v/>
      </c>
      <c r="AW79" s="153" t="str">
        <f t="shared" si="58"/>
        <v/>
      </c>
      <c r="AX79" s="153" t="str">
        <f t="shared" si="59"/>
        <v/>
      </c>
    </row>
    <row r="80" spans="1:50" ht="29.45" customHeight="1" x14ac:dyDescent="0.25">
      <c r="A80" s="354" t="str">
        <f>'N-Bedarf AL'!A80</f>
        <v/>
      </c>
      <c r="B80" s="354" t="str">
        <f>IF('N-Bedarf AL'!B80="","",'N-Bedarf AL'!B80)</f>
        <v/>
      </c>
      <c r="C80" s="305" t="str">
        <f>IF('N-Bedarf AL'!D80="","",'N-Bedarf AL'!D80)</f>
        <v/>
      </c>
      <c r="D80" s="32" t="str">
        <f>IF('N-Bedarf AL'!C80="","",'N-Bedarf AL'!C80)</f>
        <v/>
      </c>
      <c r="E80" s="32" t="str">
        <f>IF('N-Bedarf AL'!T80="","",'N-Bedarf AL'!T80)</f>
        <v/>
      </c>
      <c r="F80" s="32" t="str">
        <f>IF('P-Bedarf AL'!V82="","",'P-Bedarf AL'!V82)</f>
        <v/>
      </c>
      <c r="G80" s="32" t="str">
        <f>IF('P-Bedarf AL'!AB82="","",'P-Bedarf AL'!AB82)</f>
        <v/>
      </c>
      <c r="H80" s="345" t="str">
        <f t="shared" si="33"/>
        <v/>
      </c>
      <c r="I80" s="345" t="str">
        <f t="shared" si="34"/>
        <v/>
      </c>
      <c r="J80" s="345" t="str">
        <f t="shared" si="35"/>
        <v/>
      </c>
      <c r="K80" s="321">
        <f t="shared" si="64"/>
        <v>0</v>
      </c>
      <c r="L80" s="321">
        <f t="shared" si="60"/>
        <v>0</v>
      </c>
      <c r="M80" s="321">
        <f t="shared" si="61"/>
        <v>0</v>
      </c>
      <c r="N80" s="321" t="str">
        <f t="shared" si="36"/>
        <v/>
      </c>
      <c r="O80" s="321" t="str">
        <f t="shared" si="62"/>
        <v/>
      </c>
      <c r="P80" s="321" t="str">
        <f t="shared" si="63"/>
        <v/>
      </c>
      <c r="Q80" s="214" t="str">
        <f t="shared" si="37"/>
        <v/>
      </c>
      <c r="R80" s="141"/>
      <c r="S80" s="211"/>
      <c r="T80" s="211" t="str">
        <f t="shared" si="38"/>
        <v/>
      </c>
      <c r="U80" s="153" t="str">
        <f t="shared" si="39"/>
        <v/>
      </c>
      <c r="V80" s="153" t="str">
        <f t="shared" si="40"/>
        <v/>
      </c>
      <c r="W80" s="153" t="str">
        <f t="shared" si="41"/>
        <v/>
      </c>
      <c r="X80" s="153" t="str">
        <f t="shared" si="42"/>
        <v/>
      </c>
      <c r="Y80" s="141"/>
      <c r="Z80" s="211"/>
      <c r="AA80" s="212" t="str">
        <f t="shared" si="43"/>
        <v/>
      </c>
      <c r="AB80" s="153" t="str">
        <f t="shared" si="44"/>
        <v/>
      </c>
      <c r="AC80" s="153" t="str">
        <f t="shared" si="45"/>
        <v/>
      </c>
      <c r="AD80" s="153" t="str">
        <f t="shared" si="46"/>
        <v/>
      </c>
      <c r="AE80" s="153" t="str">
        <f t="shared" si="47"/>
        <v/>
      </c>
      <c r="AF80" s="213" t="str">
        <f t="shared" si="65"/>
        <v/>
      </c>
      <c r="AG80" s="141"/>
      <c r="AH80" s="211"/>
      <c r="AI80" s="346" t="str">
        <f t="shared" si="48"/>
        <v/>
      </c>
      <c r="AJ80" s="153" t="str">
        <f t="shared" si="49"/>
        <v/>
      </c>
      <c r="AK80" s="153" t="str">
        <f t="shared" si="50"/>
        <v/>
      </c>
      <c r="AL80" s="153" t="str">
        <f t="shared" si="51"/>
        <v/>
      </c>
      <c r="AM80" s="141"/>
      <c r="AN80" s="211"/>
      <c r="AO80" s="346" t="str">
        <f t="shared" si="52"/>
        <v/>
      </c>
      <c r="AP80" s="153" t="str">
        <f t="shared" si="53"/>
        <v/>
      </c>
      <c r="AQ80" s="153" t="str">
        <f t="shared" si="54"/>
        <v/>
      </c>
      <c r="AR80" s="153" t="str">
        <f t="shared" si="55"/>
        <v/>
      </c>
      <c r="AS80" s="141"/>
      <c r="AT80" s="211"/>
      <c r="AU80" s="346" t="str">
        <f t="shared" si="56"/>
        <v/>
      </c>
      <c r="AV80" s="153" t="str">
        <f t="shared" si="57"/>
        <v/>
      </c>
      <c r="AW80" s="153" t="str">
        <f t="shared" si="58"/>
        <v/>
      </c>
      <c r="AX80" s="153" t="str">
        <f t="shared" si="59"/>
        <v/>
      </c>
    </row>
    <row r="81" spans="1:50" ht="29.45" customHeight="1" x14ac:dyDescent="0.25">
      <c r="A81" s="354" t="str">
        <f>'N-Bedarf AL'!A81</f>
        <v/>
      </c>
      <c r="B81" s="354" t="str">
        <f>IF('N-Bedarf AL'!B81="","",'N-Bedarf AL'!B81)</f>
        <v/>
      </c>
      <c r="C81" s="305" t="str">
        <f>IF('N-Bedarf AL'!D81="","",'N-Bedarf AL'!D81)</f>
        <v/>
      </c>
      <c r="D81" s="32" t="str">
        <f>IF('N-Bedarf AL'!C81="","",'N-Bedarf AL'!C81)</f>
        <v/>
      </c>
      <c r="E81" s="32" t="str">
        <f>IF('N-Bedarf AL'!T81="","",'N-Bedarf AL'!T81)</f>
        <v/>
      </c>
      <c r="F81" s="32" t="str">
        <f>IF('P-Bedarf AL'!V83="","",'P-Bedarf AL'!V83)</f>
        <v/>
      </c>
      <c r="G81" s="32" t="str">
        <f>IF('P-Bedarf AL'!AB83="","",'P-Bedarf AL'!AB83)</f>
        <v/>
      </c>
      <c r="H81" s="345" t="str">
        <f t="shared" si="33"/>
        <v/>
      </c>
      <c r="I81" s="345" t="str">
        <f t="shared" si="34"/>
        <v/>
      </c>
      <c r="J81" s="345" t="str">
        <f t="shared" si="35"/>
        <v/>
      </c>
      <c r="K81" s="321">
        <f t="shared" si="64"/>
        <v>0</v>
      </c>
      <c r="L81" s="321">
        <f t="shared" si="60"/>
        <v>0</v>
      </c>
      <c r="M81" s="321">
        <f t="shared" si="61"/>
        <v>0</v>
      </c>
      <c r="N81" s="321" t="str">
        <f t="shared" si="36"/>
        <v/>
      </c>
      <c r="O81" s="321" t="str">
        <f t="shared" si="62"/>
        <v/>
      </c>
      <c r="P81" s="321" t="str">
        <f t="shared" si="63"/>
        <v/>
      </c>
      <c r="Q81" s="214" t="str">
        <f t="shared" si="37"/>
        <v/>
      </c>
      <c r="R81" s="141"/>
      <c r="S81" s="211"/>
      <c r="T81" s="211" t="str">
        <f t="shared" si="38"/>
        <v/>
      </c>
      <c r="U81" s="153" t="str">
        <f t="shared" si="39"/>
        <v/>
      </c>
      <c r="V81" s="153" t="str">
        <f t="shared" si="40"/>
        <v/>
      </c>
      <c r="W81" s="153" t="str">
        <f t="shared" si="41"/>
        <v/>
      </c>
      <c r="X81" s="153" t="str">
        <f t="shared" si="42"/>
        <v/>
      </c>
      <c r="Y81" s="141"/>
      <c r="Z81" s="211"/>
      <c r="AA81" s="212" t="str">
        <f t="shared" si="43"/>
        <v/>
      </c>
      <c r="AB81" s="153" t="str">
        <f t="shared" si="44"/>
        <v/>
      </c>
      <c r="AC81" s="153" t="str">
        <f t="shared" si="45"/>
        <v/>
      </c>
      <c r="AD81" s="153" t="str">
        <f t="shared" si="46"/>
        <v/>
      </c>
      <c r="AE81" s="153" t="str">
        <f t="shared" si="47"/>
        <v/>
      </c>
      <c r="AF81" s="213" t="str">
        <f t="shared" si="65"/>
        <v/>
      </c>
      <c r="AG81" s="141"/>
      <c r="AH81" s="211"/>
      <c r="AI81" s="346" t="str">
        <f t="shared" si="48"/>
        <v/>
      </c>
      <c r="AJ81" s="153" t="str">
        <f t="shared" si="49"/>
        <v/>
      </c>
      <c r="AK81" s="153" t="str">
        <f t="shared" si="50"/>
        <v/>
      </c>
      <c r="AL81" s="153" t="str">
        <f t="shared" si="51"/>
        <v/>
      </c>
      <c r="AM81" s="141"/>
      <c r="AN81" s="211"/>
      <c r="AO81" s="346" t="str">
        <f t="shared" si="52"/>
        <v/>
      </c>
      <c r="AP81" s="153" t="str">
        <f t="shared" si="53"/>
        <v/>
      </c>
      <c r="AQ81" s="153" t="str">
        <f t="shared" si="54"/>
        <v/>
      </c>
      <c r="AR81" s="153" t="str">
        <f t="shared" si="55"/>
        <v/>
      </c>
      <c r="AS81" s="141"/>
      <c r="AT81" s="211"/>
      <c r="AU81" s="346" t="str">
        <f t="shared" si="56"/>
        <v/>
      </c>
      <c r="AV81" s="153" t="str">
        <f t="shared" si="57"/>
        <v/>
      </c>
      <c r="AW81" s="153" t="str">
        <f t="shared" si="58"/>
        <v/>
      </c>
      <c r="AX81" s="153" t="str">
        <f t="shared" si="59"/>
        <v/>
      </c>
    </row>
    <row r="82" spans="1:50" ht="29.45" customHeight="1" x14ac:dyDescent="0.25">
      <c r="A82" s="354" t="str">
        <f>'N-Bedarf AL'!A82</f>
        <v/>
      </c>
      <c r="B82" s="354" t="str">
        <f>IF('N-Bedarf AL'!B82="","",'N-Bedarf AL'!B82)</f>
        <v/>
      </c>
      <c r="C82" s="305" t="str">
        <f>IF('N-Bedarf AL'!D82="","",'N-Bedarf AL'!D82)</f>
        <v/>
      </c>
      <c r="D82" s="32" t="str">
        <f>IF('N-Bedarf AL'!C82="","",'N-Bedarf AL'!C82)</f>
        <v/>
      </c>
      <c r="E82" s="32" t="str">
        <f>IF('N-Bedarf AL'!T82="","",'N-Bedarf AL'!T82)</f>
        <v/>
      </c>
      <c r="F82" s="32" t="str">
        <f>IF('P-Bedarf AL'!V84="","",'P-Bedarf AL'!V84)</f>
        <v/>
      </c>
      <c r="G82" s="32" t="str">
        <f>IF('P-Bedarf AL'!AB84="","",'P-Bedarf AL'!AB84)</f>
        <v/>
      </c>
      <c r="H82" s="345" t="str">
        <f t="shared" si="33"/>
        <v/>
      </c>
      <c r="I82" s="345" t="str">
        <f t="shared" si="34"/>
        <v/>
      </c>
      <c r="J82" s="345" t="str">
        <f t="shared" si="35"/>
        <v/>
      </c>
      <c r="K82" s="321">
        <f t="shared" si="64"/>
        <v>0</v>
      </c>
      <c r="L82" s="321">
        <f t="shared" si="60"/>
        <v>0</v>
      </c>
      <c r="M82" s="321">
        <f t="shared" si="61"/>
        <v>0</v>
      </c>
      <c r="N82" s="321" t="str">
        <f t="shared" si="36"/>
        <v/>
      </c>
      <c r="O82" s="321" t="str">
        <f t="shared" si="62"/>
        <v/>
      </c>
      <c r="P82" s="321" t="str">
        <f t="shared" si="63"/>
        <v/>
      </c>
      <c r="Q82" s="214" t="str">
        <f t="shared" si="37"/>
        <v/>
      </c>
      <c r="R82" s="141"/>
      <c r="S82" s="211"/>
      <c r="T82" s="211" t="str">
        <f t="shared" si="38"/>
        <v/>
      </c>
      <c r="U82" s="153" t="str">
        <f t="shared" si="39"/>
        <v/>
      </c>
      <c r="V82" s="153" t="str">
        <f t="shared" si="40"/>
        <v/>
      </c>
      <c r="W82" s="153" t="str">
        <f t="shared" si="41"/>
        <v/>
      </c>
      <c r="X82" s="153" t="str">
        <f t="shared" si="42"/>
        <v/>
      </c>
      <c r="Y82" s="141"/>
      <c r="Z82" s="211"/>
      <c r="AA82" s="212" t="str">
        <f t="shared" si="43"/>
        <v/>
      </c>
      <c r="AB82" s="153" t="str">
        <f t="shared" si="44"/>
        <v/>
      </c>
      <c r="AC82" s="153" t="str">
        <f t="shared" si="45"/>
        <v/>
      </c>
      <c r="AD82" s="153" t="str">
        <f t="shared" si="46"/>
        <v/>
      </c>
      <c r="AE82" s="153" t="str">
        <f t="shared" si="47"/>
        <v/>
      </c>
      <c r="AF82" s="213" t="str">
        <f t="shared" si="65"/>
        <v/>
      </c>
      <c r="AG82" s="141"/>
      <c r="AH82" s="211"/>
      <c r="AI82" s="346" t="str">
        <f t="shared" si="48"/>
        <v/>
      </c>
      <c r="AJ82" s="153" t="str">
        <f t="shared" si="49"/>
        <v/>
      </c>
      <c r="AK82" s="153" t="str">
        <f t="shared" si="50"/>
        <v/>
      </c>
      <c r="AL82" s="153" t="str">
        <f t="shared" si="51"/>
        <v/>
      </c>
      <c r="AM82" s="141"/>
      <c r="AN82" s="211"/>
      <c r="AO82" s="346" t="str">
        <f t="shared" si="52"/>
        <v/>
      </c>
      <c r="AP82" s="153" t="str">
        <f t="shared" si="53"/>
        <v/>
      </c>
      <c r="AQ82" s="153" t="str">
        <f t="shared" si="54"/>
        <v/>
      </c>
      <c r="AR82" s="153" t="str">
        <f t="shared" si="55"/>
        <v/>
      </c>
      <c r="AS82" s="141"/>
      <c r="AT82" s="211"/>
      <c r="AU82" s="346" t="str">
        <f t="shared" si="56"/>
        <v/>
      </c>
      <c r="AV82" s="153" t="str">
        <f t="shared" si="57"/>
        <v/>
      </c>
      <c r="AW82" s="153" t="str">
        <f t="shared" si="58"/>
        <v/>
      </c>
      <c r="AX82" s="153" t="str">
        <f t="shared" si="59"/>
        <v/>
      </c>
    </row>
    <row r="83" spans="1:50" ht="29.45" customHeight="1" x14ac:dyDescent="0.25">
      <c r="A83" s="354" t="str">
        <f>'N-Bedarf AL'!A83</f>
        <v/>
      </c>
      <c r="B83" s="354" t="str">
        <f>IF('N-Bedarf AL'!B83="","",'N-Bedarf AL'!B83)</f>
        <v/>
      </c>
      <c r="C83" s="305" t="str">
        <f>IF('N-Bedarf AL'!D83="","",'N-Bedarf AL'!D83)</f>
        <v/>
      </c>
      <c r="D83" s="32" t="str">
        <f>IF('N-Bedarf AL'!C83="","",'N-Bedarf AL'!C83)</f>
        <v/>
      </c>
      <c r="E83" s="32" t="str">
        <f>IF('N-Bedarf AL'!T83="","",'N-Bedarf AL'!T83)</f>
        <v/>
      </c>
      <c r="F83" s="32" t="str">
        <f>IF('P-Bedarf AL'!V85="","",'P-Bedarf AL'!V85)</f>
        <v/>
      </c>
      <c r="G83" s="32" t="str">
        <f>IF('P-Bedarf AL'!AB85="","",'P-Bedarf AL'!AB85)</f>
        <v/>
      </c>
      <c r="H83" s="345" t="str">
        <f t="shared" si="33"/>
        <v/>
      </c>
      <c r="I83" s="345" t="str">
        <f t="shared" si="34"/>
        <v/>
      </c>
      <c r="J83" s="345" t="str">
        <f t="shared" si="35"/>
        <v/>
      </c>
      <c r="K83" s="321">
        <f t="shared" si="64"/>
        <v>0</v>
      </c>
      <c r="L83" s="321">
        <f t="shared" si="60"/>
        <v>0</v>
      </c>
      <c r="M83" s="321">
        <f t="shared" si="61"/>
        <v>0</v>
      </c>
      <c r="N83" s="321" t="str">
        <f t="shared" si="36"/>
        <v/>
      </c>
      <c r="O83" s="321" t="str">
        <f t="shared" si="62"/>
        <v/>
      </c>
      <c r="P83" s="321" t="str">
        <f t="shared" si="63"/>
        <v/>
      </c>
      <c r="Q83" s="214" t="str">
        <f t="shared" si="37"/>
        <v/>
      </c>
      <c r="R83" s="141"/>
      <c r="S83" s="211"/>
      <c r="T83" s="211" t="str">
        <f t="shared" si="38"/>
        <v/>
      </c>
      <c r="U83" s="153" t="str">
        <f t="shared" si="39"/>
        <v/>
      </c>
      <c r="V83" s="153" t="str">
        <f t="shared" si="40"/>
        <v/>
      </c>
      <c r="W83" s="153" t="str">
        <f t="shared" si="41"/>
        <v/>
      </c>
      <c r="X83" s="153" t="str">
        <f t="shared" si="42"/>
        <v/>
      </c>
      <c r="Y83" s="141"/>
      <c r="Z83" s="211"/>
      <c r="AA83" s="212" t="str">
        <f t="shared" si="43"/>
        <v/>
      </c>
      <c r="AB83" s="153" t="str">
        <f t="shared" si="44"/>
        <v/>
      </c>
      <c r="AC83" s="153" t="str">
        <f t="shared" si="45"/>
        <v/>
      </c>
      <c r="AD83" s="153" t="str">
        <f t="shared" si="46"/>
        <v/>
      </c>
      <c r="AE83" s="153" t="str">
        <f t="shared" si="47"/>
        <v/>
      </c>
      <c r="AF83" s="213" t="str">
        <f t="shared" si="65"/>
        <v/>
      </c>
      <c r="AG83" s="141"/>
      <c r="AH83" s="211"/>
      <c r="AI83" s="346" t="str">
        <f t="shared" si="48"/>
        <v/>
      </c>
      <c r="AJ83" s="153" t="str">
        <f t="shared" si="49"/>
        <v/>
      </c>
      <c r="AK83" s="153" t="str">
        <f t="shared" si="50"/>
        <v/>
      </c>
      <c r="AL83" s="153" t="str">
        <f t="shared" si="51"/>
        <v/>
      </c>
      <c r="AM83" s="141"/>
      <c r="AN83" s="211"/>
      <c r="AO83" s="346" t="str">
        <f t="shared" si="52"/>
        <v/>
      </c>
      <c r="AP83" s="153" t="str">
        <f t="shared" si="53"/>
        <v/>
      </c>
      <c r="AQ83" s="153" t="str">
        <f t="shared" si="54"/>
        <v/>
      </c>
      <c r="AR83" s="153" t="str">
        <f t="shared" si="55"/>
        <v/>
      </c>
      <c r="AS83" s="141"/>
      <c r="AT83" s="211"/>
      <c r="AU83" s="346" t="str">
        <f t="shared" si="56"/>
        <v/>
      </c>
      <c r="AV83" s="153" t="str">
        <f t="shared" si="57"/>
        <v/>
      </c>
      <c r="AW83" s="153" t="str">
        <f t="shared" si="58"/>
        <v/>
      </c>
      <c r="AX83" s="153" t="str">
        <f t="shared" si="59"/>
        <v/>
      </c>
    </row>
    <row r="84" spans="1:50" ht="29.45" customHeight="1" x14ac:dyDescent="0.25">
      <c r="A84" s="354" t="str">
        <f>'N-Bedarf AL'!A84</f>
        <v/>
      </c>
      <c r="B84" s="354" t="str">
        <f>IF('N-Bedarf AL'!B84="","",'N-Bedarf AL'!B84)</f>
        <v/>
      </c>
      <c r="C84" s="305" t="str">
        <f>IF('N-Bedarf AL'!D84="","",'N-Bedarf AL'!D84)</f>
        <v/>
      </c>
      <c r="D84" s="32" t="str">
        <f>IF('N-Bedarf AL'!C84="","",'N-Bedarf AL'!C84)</f>
        <v/>
      </c>
      <c r="E84" s="32" t="str">
        <f>IF('N-Bedarf AL'!T84="","",'N-Bedarf AL'!T84)</f>
        <v/>
      </c>
      <c r="F84" s="32" t="str">
        <f>IF('P-Bedarf AL'!V86="","",'P-Bedarf AL'!V86)</f>
        <v/>
      </c>
      <c r="G84" s="32" t="str">
        <f>IF('P-Bedarf AL'!AB86="","",'P-Bedarf AL'!AB86)</f>
        <v/>
      </c>
      <c r="H84" s="345" t="str">
        <f t="shared" si="33"/>
        <v/>
      </c>
      <c r="I84" s="345" t="str">
        <f t="shared" si="34"/>
        <v/>
      </c>
      <c r="J84" s="345" t="str">
        <f t="shared" si="35"/>
        <v/>
      </c>
      <c r="K84" s="321">
        <f t="shared" si="64"/>
        <v>0</v>
      </c>
      <c r="L84" s="321">
        <f t="shared" si="60"/>
        <v>0</v>
      </c>
      <c r="M84" s="321">
        <f t="shared" si="61"/>
        <v>0</v>
      </c>
      <c r="N84" s="321" t="str">
        <f t="shared" si="36"/>
        <v/>
      </c>
      <c r="O84" s="321" t="str">
        <f t="shared" si="62"/>
        <v/>
      </c>
      <c r="P84" s="321" t="str">
        <f t="shared" si="63"/>
        <v/>
      </c>
      <c r="Q84" s="214" t="str">
        <f t="shared" si="37"/>
        <v/>
      </c>
      <c r="R84" s="141"/>
      <c r="S84" s="211"/>
      <c r="T84" s="211" t="str">
        <f t="shared" si="38"/>
        <v/>
      </c>
      <c r="U84" s="153" t="str">
        <f t="shared" si="39"/>
        <v/>
      </c>
      <c r="V84" s="153" t="str">
        <f t="shared" si="40"/>
        <v/>
      </c>
      <c r="W84" s="153" t="str">
        <f t="shared" si="41"/>
        <v/>
      </c>
      <c r="X84" s="153" t="str">
        <f t="shared" si="42"/>
        <v/>
      </c>
      <c r="Y84" s="141"/>
      <c r="Z84" s="211"/>
      <c r="AA84" s="212" t="str">
        <f t="shared" si="43"/>
        <v/>
      </c>
      <c r="AB84" s="153" t="str">
        <f t="shared" si="44"/>
        <v/>
      </c>
      <c r="AC84" s="153" t="str">
        <f t="shared" si="45"/>
        <v/>
      </c>
      <c r="AD84" s="153" t="str">
        <f t="shared" si="46"/>
        <v/>
      </c>
      <c r="AE84" s="153" t="str">
        <f t="shared" si="47"/>
        <v/>
      </c>
      <c r="AF84" s="213" t="str">
        <f t="shared" si="65"/>
        <v/>
      </c>
      <c r="AG84" s="141"/>
      <c r="AH84" s="211"/>
      <c r="AI84" s="346" t="str">
        <f t="shared" si="48"/>
        <v/>
      </c>
      <c r="AJ84" s="153" t="str">
        <f t="shared" si="49"/>
        <v/>
      </c>
      <c r="AK84" s="153" t="str">
        <f t="shared" si="50"/>
        <v/>
      </c>
      <c r="AL84" s="153" t="str">
        <f t="shared" si="51"/>
        <v/>
      </c>
      <c r="AM84" s="141"/>
      <c r="AN84" s="211"/>
      <c r="AO84" s="346" t="str">
        <f t="shared" si="52"/>
        <v/>
      </c>
      <c r="AP84" s="153" t="str">
        <f t="shared" si="53"/>
        <v/>
      </c>
      <c r="AQ84" s="153" t="str">
        <f t="shared" si="54"/>
        <v/>
      </c>
      <c r="AR84" s="153" t="str">
        <f t="shared" si="55"/>
        <v/>
      </c>
      <c r="AS84" s="141"/>
      <c r="AT84" s="211"/>
      <c r="AU84" s="346" t="str">
        <f t="shared" si="56"/>
        <v/>
      </c>
      <c r="AV84" s="153" t="str">
        <f t="shared" si="57"/>
        <v/>
      </c>
      <c r="AW84" s="153" t="str">
        <f t="shared" si="58"/>
        <v/>
      </c>
      <c r="AX84" s="153" t="str">
        <f t="shared" si="59"/>
        <v/>
      </c>
    </row>
    <row r="85" spans="1:50" ht="29.45" customHeight="1" x14ac:dyDescent="0.25">
      <c r="A85" s="354" t="str">
        <f>'N-Bedarf AL'!A85</f>
        <v/>
      </c>
      <c r="B85" s="354" t="str">
        <f>IF('N-Bedarf AL'!B85="","",'N-Bedarf AL'!B85)</f>
        <v/>
      </c>
      <c r="C85" s="305" t="str">
        <f>IF('N-Bedarf AL'!D85="","",'N-Bedarf AL'!D85)</f>
        <v/>
      </c>
      <c r="D85" s="32" t="str">
        <f>IF('N-Bedarf AL'!C85="","",'N-Bedarf AL'!C85)</f>
        <v/>
      </c>
      <c r="E85" s="32" t="str">
        <f>IF('N-Bedarf AL'!T85="","",'N-Bedarf AL'!T85)</f>
        <v/>
      </c>
      <c r="F85" s="32" t="str">
        <f>IF('P-Bedarf AL'!V87="","",'P-Bedarf AL'!V87)</f>
        <v/>
      </c>
      <c r="G85" s="32" t="str">
        <f>IF('P-Bedarf AL'!AB87="","",'P-Bedarf AL'!AB87)</f>
        <v/>
      </c>
      <c r="H85" s="345" t="str">
        <f t="shared" si="33"/>
        <v/>
      </c>
      <c r="I85" s="345" t="str">
        <f t="shared" si="34"/>
        <v/>
      </c>
      <c r="J85" s="345" t="str">
        <f t="shared" si="35"/>
        <v/>
      </c>
      <c r="K85" s="321">
        <f t="shared" si="64"/>
        <v>0</v>
      </c>
      <c r="L85" s="321">
        <f t="shared" si="60"/>
        <v>0</v>
      </c>
      <c r="M85" s="321">
        <f t="shared" si="61"/>
        <v>0</v>
      </c>
      <c r="N85" s="321" t="str">
        <f t="shared" si="36"/>
        <v/>
      </c>
      <c r="O85" s="321" t="str">
        <f t="shared" si="62"/>
        <v/>
      </c>
      <c r="P85" s="321" t="str">
        <f t="shared" si="63"/>
        <v/>
      </c>
      <c r="Q85" s="214" t="str">
        <f t="shared" si="37"/>
        <v/>
      </c>
      <c r="R85" s="141"/>
      <c r="S85" s="211"/>
      <c r="T85" s="211" t="str">
        <f t="shared" si="38"/>
        <v/>
      </c>
      <c r="U85" s="153" t="str">
        <f t="shared" si="39"/>
        <v/>
      </c>
      <c r="V85" s="153" t="str">
        <f t="shared" si="40"/>
        <v/>
      </c>
      <c r="W85" s="153" t="str">
        <f t="shared" si="41"/>
        <v/>
      </c>
      <c r="X85" s="153" t="str">
        <f t="shared" si="42"/>
        <v/>
      </c>
      <c r="Y85" s="141"/>
      <c r="Z85" s="211"/>
      <c r="AA85" s="212" t="str">
        <f t="shared" si="43"/>
        <v/>
      </c>
      <c r="AB85" s="153" t="str">
        <f t="shared" si="44"/>
        <v/>
      </c>
      <c r="AC85" s="153" t="str">
        <f t="shared" si="45"/>
        <v/>
      </c>
      <c r="AD85" s="153" t="str">
        <f t="shared" si="46"/>
        <v/>
      </c>
      <c r="AE85" s="153" t="str">
        <f t="shared" si="47"/>
        <v/>
      </c>
      <c r="AF85" s="213" t="str">
        <f t="shared" si="65"/>
        <v/>
      </c>
      <c r="AG85" s="141"/>
      <c r="AH85" s="211"/>
      <c r="AI85" s="346" t="str">
        <f t="shared" si="48"/>
        <v/>
      </c>
      <c r="AJ85" s="153" t="str">
        <f t="shared" si="49"/>
        <v/>
      </c>
      <c r="AK85" s="153" t="str">
        <f t="shared" si="50"/>
        <v/>
      </c>
      <c r="AL85" s="153" t="str">
        <f t="shared" si="51"/>
        <v/>
      </c>
      <c r="AM85" s="141"/>
      <c r="AN85" s="211"/>
      <c r="AO85" s="346" t="str">
        <f t="shared" si="52"/>
        <v/>
      </c>
      <c r="AP85" s="153" t="str">
        <f t="shared" si="53"/>
        <v/>
      </c>
      <c r="AQ85" s="153" t="str">
        <f t="shared" si="54"/>
        <v/>
      </c>
      <c r="AR85" s="153" t="str">
        <f t="shared" si="55"/>
        <v/>
      </c>
      <c r="AS85" s="141"/>
      <c r="AT85" s="211"/>
      <c r="AU85" s="346" t="str">
        <f t="shared" si="56"/>
        <v/>
      </c>
      <c r="AV85" s="153" t="str">
        <f t="shared" si="57"/>
        <v/>
      </c>
      <c r="AW85" s="153" t="str">
        <f t="shared" si="58"/>
        <v/>
      </c>
      <c r="AX85" s="153" t="str">
        <f t="shared" si="59"/>
        <v/>
      </c>
    </row>
    <row r="86" spans="1:50" ht="29.45" customHeight="1" x14ac:dyDescent="0.25">
      <c r="A86" s="354" t="str">
        <f>'N-Bedarf AL'!A86</f>
        <v/>
      </c>
      <c r="B86" s="354" t="str">
        <f>IF('N-Bedarf AL'!B86="","",'N-Bedarf AL'!B86)</f>
        <v/>
      </c>
      <c r="C86" s="305" t="str">
        <f>IF('N-Bedarf AL'!D86="","",'N-Bedarf AL'!D86)</f>
        <v/>
      </c>
      <c r="D86" s="32" t="str">
        <f>IF('N-Bedarf AL'!C86="","",'N-Bedarf AL'!C86)</f>
        <v/>
      </c>
      <c r="E86" s="32" t="str">
        <f>IF('N-Bedarf AL'!T86="","",'N-Bedarf AL'!T86)</f>
        <v/>
      </c>
      <c r="F86" s="32" t="str">
        <f>IF('P-Bedarf AL'!V88="","",'P-Bedarf AL'!V88)</f>
        <v/>
      </c>
      <c r="G86" s="32" t="str">
        <f>IF('P-Bedarf AL'!AB88="","",'P-Bedarf AL'!AB88)</f>
        <v/>
      </c>
      <c r="H86" s="345" t="str">
        <f t="shared" si="33"/>
        <v/>
      </c>
      <c r="I86" s="345" t="str">
        <f t="shared" si="34"/>
        <v/>
      </c>
      <c r="J86" s="345" t="str">
        <f t="shared" si="35"/>
        <v/>
      </c>
      <c r="K86" s="321">
        <f t="shared" si="64"/>
        <v>0</v>
      </c>
      <c r="L86" s="321">
        <f t="shared" si="60"/>
        <v>0</v>
      </c>
      <c r="M86" s="321">
        <f t="shared" si="61"/>
        <v>0</v>
      </c>
      <c r="N86" s="321" t="str">
        <f t="shared" si="36"/>
        <v/>
      </c>
      <c r="O86" s="321" t="str">
        <f t="shared" si="62"/>
        <v/>
      </c>
      <c r="P86" s="321" t="str">
        <f t="shared" si="63"/>
        <v/>
      </c>
      <c r="Q86" s="214" t="str">
        <f t="shared" si="37"/>
        <v/>
      </c>
      <c r="R86" s="141"/>
      <c r="S86" s="211"/>
      <c r="T86" s="211" t="str">
        <f t="shared" si="38"/>
        <v/>
      </c>
      <c r="U86" s="153" t="str">
        <f t="shared" si="39"/>
        <v/>
      </c>
      <c r="V86" s="153" t="str">
        <f t="shared" si="40"/>
        <v/>
      </c>
      <c r="W86" s="153" t="str">
        <f t="shared" si="41"/>
        <v/>
      </c>
      <c r="X86" s="153" t="str">
        <f t="shared" si="42"/>
        <v/>
      </c>
      <c r="Y86" s="141"/>
      <c r="Z86" s="211"/>
      <c r="AA86" s="212" t="str">
        <f t="shared" si="43"/>
        <v/>
      </c>
      <c r="AB86" s="153" t="str">
        <f t="shared" si="44"/>
        <v/>
      </c>
      <c r="AC86" s="153" t="str">
        <f t="shared" si="45"/>
        <v/>
      </c>
      <c r="AD86" s="153" t="str">
        <f t="shared" si="46"/>
        <v/>
      </c>
      <c r="AE86" s="153" t="str">
        <f t="shared" si="47"/>
        <v/>
      </c>
      <c r="AF86" s="213" t="str">
        <f t="shared" si="65"/>
        <v/>
      </c>
      <c r="AG86" s="141"/>
      <c r="AH86" s="211"/>
      <c r="AI86" s="346" t="str">
        <f t="shared" si="48"/>
        <v/>
      </c>
      <c r="AJ86" s="153" t="str">
        <f t="shared" si="49"/>
        <v/>
      </c>
      <c r="AK86" s="153" t="str">
        <f t="shared" si="50"/>
        <v/>
      </c>
      <c r="AL86" s="153" t="str">
        <f t="shared" si="51"/>
        <v/>
      </c>
      <c r="AM86" s="141"/>
      <c r="AN86" s="211"/>
      <c r="AO86" s="346" t="str">
        <f t="shared" si="52"/>
        <v/>
      </c>
      <c r="AP86" s="153" t="str">
        <f t="shared" si="53"/>
        <v/>
      </c>
      <c r="AQ86" s="153" t="str">
        <f t="shared" si="54"/>
        <v/>
      </c>
      <c r="AR86" s="153" t="str">
        <f t="shared" si="55"/>
        <v/>
      </c>
      <c r="AS86" s="141"/>
      <c r="AT86" s="211"/>
      <c r="AU86" s="346" t="str">
        <f t="shared" si="56"/>
        <v/>
      </c>
      <c r="AV86" s="153" t="str">
        <f t="shared" si="57"/>
        <v/>
      </c>
      <c r="AW86" s="153" t="str">
        <f t="shared" si="58"/>
        <v/>
      </c>
      <c r="AX86" s="153" t="str">
        <f t="shared" si="59"/>
        <v/>
      </c>
    </row>
    <row r="87" spans="1:50" ht="29.45" customHeight="1" x14ac:dyDescent="0.25">
      <c r="A87" s="354" t="str">
        <f>'N-Bedarf AL'!A87</f>
        <v/>
      </c>
      <c r="B87" s="354" t="str">
        <f>IF('N-Bedarf AL'!B87="","",'N-Bedarf AL'!B87)</f>
        <v/>
      </c>
      <c r="C87" s="305" t="str">
        <f>IF('N-Bedarf AL'!D87="","",'N-Bedarf AL'!D87)</f>
        <v/>
      </c>
      <c r="D87" s="32" t="str">
        <f>IF('N-Bedarf AL'!C87="","",'N-Bedarf AL'!C87)</f>
        <v/>
      </c>
      <c r="E87" s="32" t="str">
        <f>IF('N-Bedarf AL'!T87="","",'N-Bedarf AL'!T87)</f>
        <v/>
      </c>
      <c r="F87" s="32" t="str">
        <f>IF('P-Bedarf AL'!V89="","",'P-Bedarf AL'!V89)</f>
        <v/>
      </c>
      <c r="G87" s="32" t="str">
        <f>IF('P-Bedarf AL'!AB89="","",'P-Bedarf AL'!AB89)</f>
        <v/>
      </c>
      <c r="H87" s="345" t="str">
        <f t="shared" si="33"/>
        <v/>
      </c>
      <c r="I87" s="345" t="str">
        <f t="shared" si="34"/>
        <v/>
      </c>
      <c r="J87" s="345" t="str">
        <f t="shared" si="35"/>
        <v/>
      </c>
      <c r="K87" s="321">
        <f t="shared" si="64"/>
        <v>0</v>
      </c>
      <c r="L87" s="321">
        <f t="shared" si="60"/>
        <v>0</v>
      </c>
      <c r="M87" s="321">
        <f t="shared" si="61"/>
        <v>0</v>
      </c>
      <c r="N87" s="321" t="str">
        <f t="shared" si="36"/>
        <v/>
      </c>
      <c r="O87" s="321" t="str">
        <f t="shared" si="62"/>
        <v/>
      </c>
      <c r="P87" s="321" t="str">
        <f t="shared" si="63"/>
        <v/>
      </c>
      <c r="Q87" s="214" t="str">
        <f t="shared" si="37"/>
        <v/>
      </c>
      <c r="R87" s="141"/>
      <c r="S87" s="211"/>
      <c r="T87" s="211" t="str">
        <f t="shared" si="38"/>
        <v/>
      </c>
      <c r="U87" s="153" t="str">
        <f t="shared" si="39"/>
        <v/>
      </c>
      <c r="V87" s="153" t="str">
        <f t="shared" si="40"/>
        <v/>
      </c>
      <c r="W87" s="153" t="str">
        <f t="shared" si="41"/>
        <v/>
      </c>
      <c r="X87" s="153" t="str">
        <f t="shared" si="42"/>
        <v/>
      </c>
      <c r="Y87" s="141"/>
      <c r="Z87" s="211"/>
      <c r="AA87" s="212" t="str">
        <f t="shared" si="43"/>
        <v/>
      </c>
      <c r="AB87" s="153" t="str">
        <f t="shared" si="44"/>
        <v/>
      </c>
      <c r="AC87" s="153" t="str">
        <f t="shared" si="45"/>
        <v/>
      </c>
      <c r="AD87" s="153" t="str">
        <f t="shared" si="46"/>
        <v/>
      </c>
      <c r="AE87" s="153" t="str">
        <f t="shared" si="47"/>
        <v/>
      </c>
      <c r="AF87" s="213" t="str">
        <f t="shared" si="65"/>
        <v/>
      </c>
      <c r="AG87" s="141"/>
      <c r="AH87" s="211"/>
      <c r="AI87" s="346" t="str">
        <f t="shared" si="48"/>
        <v/>
      </c>
      <c r="AJ87" s="153" t="str">
        <f t="shared" si="49"/>
        <v/>
      </c>
      <c r="AK87" s="153" t="str">
        <f t="shared" si="50"/>
        <v/>
      </c>
      <c r="AL87" s="153" t="str">
        <f t="shared" si="51"/>
        <v/>
      </c>
      <c r="AM87" s="141"/>
      <c r="AN87" s="211"/>
      <c r="AO87" s="346" t="str">
        <f t="shared" si="52"/>
        <v/>
      </c>
      <c r="AP87" s="153" t="str">
        <f t="shared" si="53"/>
        <v/>
      </c>
      <c r="AQ87" s="153" t="str">
        <f t="shared" si="54"/>
        <v/>
      </c>
      <c r="AR87" s="153" t="str">
        <f t="shared" si="55"/>
        <v/>
      </c>
      <c r="AS87" s="141"/>
      <c r="AT87" s="211"/>
      <c r="AU87" s="346" t="str">
        <f t="shared" si="56"/>
        <v/>
      </c>
      <c r="AV87" s="153" t="str">
        <f t="shared" si="57"/>
        <v/>
      </c>
      <c r="AW87" s="153" t="str">
        <f t="shared" si="58"/>
        <v/>
      </c>
      <c r="AX87" s="153" t="str">
        <f t="shared" si="59"/>
        <v/>
      </c>
    </row>
    <row r="88" spans="1:50" ht="29.45" customHeight="1" x14ac:dyDescent="0.25">
      <c r="A88" s="354" t="str">
        <f>'N-Bedarf AL'!A88</f>
        <v/>
      </c>
      <c r="B88" s="354" t="str">
        <f>IF('N-Bedarf AL'!B88="","",'N-Bedarf AL'!B88)</f>
        <v/>
      </c>
      <c r="C88" s="305" t="str">
        <f>IF('N-Bedarf AL'!D88="","",'N-Bedarf AL'!D88)</f>
        <v/>
      </c>
      <c r="D88" s="32" t="str">
        <f>IF('N-Bedarf AL'!C88="","",'N-Bedarf AL'!C88)</f>
        <v/>
      </c>
      <c r="E88" s="32" t="str">
        <f>IF('N-Bedarf AL'!T88="","",'N-Bedarf AL'!T88)</f>
        <v/>
      </c>
      <c r="F88" s="32" t="str">
        <f>IF('P-Bedarf AL'!V90="","",'P-Bedarf AL'!V90)</f>
        <v/>
      </c>
      <c r="G88" s="32" t="str">
        <f>IF('P-Bedarf AL'!AB90="","",'P-Bedarf AL'!AB90)</f>
        <v/>
      </c>
      <c r="H88" s="345" t="str">
        <f t="shared" si="33"/>
        <v/>
      </c>
      <c r="I88" s="345" t="str">
        <f t="shared" si="34"/>
        <v/>
      </c>
      <c r="J88" s="345" t="str">
        <f t="shared" si="35"/>
        <v/>
      </c>
      <c r="K88" s="321">
        <f t="shared" si="64"/>
        <v>0</v>
      </c>
      <c r="L88" s="321">
        <f t="shared" si="60"/>
        <v>0</v>
      </c>
      <c r="M88" s="321">
        <f t="shared" si="61"/>
        <v>0</v>
      </c>
      <c r="N88" s="321" t="str">
        <f t="shared" si="36"/>
        <v/>
      </c>
      <c r="O88" s="321" t="str">
        <f t="shared" si="62"/>
        <v/>
      </c>
      <c r="P88" s="321" t="str">
        <f t="shared" si="63"/>
        <v/>
      </c>
      <c r="Q88" s="214" t="str">
        <f t="shared" si="37"/>
        <v/>
      </c>
      <c r="R88" s="141"/>
      <c r="S88" s="211"/>
      <c r="T88" s="211" t="str">
        <f t="shared" si="38"/>
        <v/>
      </c>
      <c r="U88" s="153" t="str">
        <f t="shared" si="39"/>
        <v/>
      </c>
      <c r="V88" s="153" t="str">
        <f t="shared" si="40"/>
        <v/>
      </c>
      <c r="W88" s="153" t="str">
        <f t="shared" si="41"/>
        <v/>
      </c>
      <c r="X88" s="153" t="str">
        <f t="shared" si="42"/>
        <v/>
      </c>
      <c r="Y88" s="141"/>
      <c r="Z88" s="211"/>
      <c r="AA88" s="212" t="str">
        <f t="shared" si="43"/>
        <v/>
      </c>
      <c r="AB88" s="153" t="str">
        <f t="shared" si="44"/>
        <v/>
      </c>
      <c r="AC88" s="153" t="str">
        <f t="shared" si="45"/>
        <v/>
      </c>
      <c r="AD88" s="153" t="str">
        <f t="shared" si="46"/>
        <v/>
      </c>
      <c r="AE88" s="153" t="str">
        <f t="shared" si="47"/>
        <v/>
      </c>
      <c r="AF88" s="213" t="str">
        <f t="shared" si="65"/>
        <v/>
      </c>
      <c r="AG88" s="141"/>
      <c r="AH88" s="211"/>
      <c r="AI88" s="346" t="str">
        <f t="shared" si="48"/>
        <v/>
      </c>
      <c r="AJ88" s="153" t="str">
        <f t="shared" si="49"/>
        <v/>
      </c>
      <c r="AK88" s="153" t="str">
        <f t="shared" si="50"/>
        <v/>
      </c>
      <c r="AL88" s="153" t="str">
        <f t="shared" si="51"/>
        <v/>
      </c>
      <c r="AM88" s="141"/>
      <c r="AN88" s="211"/>
      <c r="AO88" s="346" t="str">
        <f t="shared" si="52"/>
        <v/>
      </c>
      <c r="AP88" s="153" t="str">
        <f t="shared" si="53"/>
        <v/>
      </c>
      <c r="AQ88" s="153" t="str">
        <f t="shared" si="54"/>
        <v/>
      </c>
      <c r="AR88" s="153" t="str">
        <f t="shared" si="55"/>
        <v/>
      </c>
      <c r="AS88" s="141"/>
      <c r="AT88" s="211"/>
      <c r="AU88" s="346" t="str">
        <f t="shared" si="56"/>
        <v/>
      </c>
      <c r="AV88" s="153" t="str">
        <f t="shared" si="57"/>
        <v/>
      </c>
      <c r="AW88" s="153" t="str">
        <f t="shared" si="58"/>
        <v/>
      </c>
      <c r="AX88" s="153" t="str">
        <f t="shared" si="59"/>
        <v/>
      </c>
    </row>
    <row r="89" spans="1:50" ht="29.45" customHeight="1" x14ac:dyDescent="0.25">
      <c r="A89" s="354" t="str">
        <f>'N-Bedarf AL'!A89</f>
        <v/>
      </c>
      <c r="B89" s="354" t="str">
        <f>IF('N-Bedarf AL'!B89="","",'N-Bedarf AL'!B89)</f>
        <v/>
      </c>
      <c r="C89" s="305" t="str">
        <f>IF('N-Bedarf AL'!D89="","",'N-Bedarf AL'!D89)</f>
        <v/>
      </c>
      <c r="D89" s="32" t="str">
        <f>IF('N-Bedarf AL'!C89="","",'N-Bedarf AL'!C89)</f>
        <v/>
      </c>
      <c r="E89" s="32" t="str">
        <f>IF('N-Bedarf AL'!T89="","",'N-Bedarf AL'!T89)</f>
        <v/>
      </c>
      <c r="F89" s="32" t="str">
        <f>IF('P-Bedarf AL'!V91="","",'P-Bedarf AL'!V91)</f>
        <v/>
      </c>
      <c r="G89" s="32" t="str">
        <f>IF('P-Bedarf AL'!AB91="","",'P-Bedarf AL'!AB91)</f>
        <v/>
      </c>
      <c r="H89" s="345" t="str">
        <f t="shared" si="33"/>
        <v/>
      </c>
      <c r="I89" s="345" t="str">
        <f t="shared" si="34"/>
        <v/>
      </c>
      <c r="J89" s="345" t="str">
        <f t="shared" si="35"/>
        <v/>
      </c>
      <c r="K89" s="321">
        <f t="shared" si="64"/>
        <v>0</v>
      </c>
      <c r="L89" s="321">
        <f t="shared" si="60"/>
        <v>0</v>
      </c>
      <c r="M89" s="321">
        <f t="shared" si="61"/>
        <v>0</v>
      </c>
      <c r="N89" s="321" t="str">
        <f t="shared" si="36"/>
        <v/>
      </c>
      <c r="O89" s="321" t="str">
        <f t="shared" si="62"/>
        <v/>
      </c>
      <c r="P89" s="321" t="str">
        <f t="shared" si="63"/>
        <v/>
      </c>
      <c r="Q89" s="214" t="str">
        <f t="shared" si="37"/>
        <v/>
      </c>
      <c r="R89" s="141"/>
      <c r="S89" s="211"/>
      <c r="T89" s="211" t="str">
        <f t="shared" si="38"/>
        <v/>
      </c>
      <c r="U89" s="153" t="str">
        <f t="shared" si="39"/>
        <v/>
      </c>
      <c r="V89" s="153" t="str">
        <f t="shared" si="40"/>
        <v/>
      </c>
      <c r="W89" s="153" t="str">
        <f t="shared" si="41"/>
        <v/>
      </c>
      <c r="X89" s="153" t="str">
        <f t="shared" si="42"/>
        <v/>
      </c>
      <c r="Y89" s="141"/>
      <c r="Z89" s="211"/>
      <c r="AA89" s="212" t="str">
        <f t="shared" si="43"/>
        <v/>
      </c>
      <c r="AB89" s="153" t="str">
        <f t="shared" si="44"/>
        <v/>
      </c>
      <c r="AC89" s="153" t="str">
        <f t="shared" si="45"/>
        <v/>
      </c>
      <c r="AD89" s="153" t="str">
        <f t="shared" si="46"/>
        <v/>
      </c>
      <c r="AE89" s="153" t="str">
        <f t="shared" si="47"/>
        <v/>
      </c>
      <c r="AF89" s="213" t="str">
        <f t="shared" si="65"/>
        <v/>
      </c>
      <c r="AG89" s="141"/>
      <c r="AH89" s="211"/>
      <c r="AI89" s="346" t="str">
        <f t="shared" si="48"/>
        <v/>
      </c>
      <c r="AJ89" s="153" t="str">
        <f t="shared" si="49"/>
        <v/>
      </c>
      <c r="AK89" s="153" t="str">
        <f t="shared" si="50"/>
        <v/>
      </c>
      <c r="AL89" s="153" t="str">
        <f t="shared" si="51"/>
        <v/>
      </c>
      <c r="AM89" s="141"/>
      <c r="AN89" s="211"/>
      <c r="AO89" s="346" t="str">
        <f t="shared" si="52"/>
        <v/>
      </c>
      <c r="AP89" s="153" t="str">
        <f t="shared" si="53"/>
        <v/>
      </c>
      <c r="AQ89" s="153" t="str">
        <f t="shared" si="54"/>
        <v/>
      </c>
      <c r="AR89" s="153" t="str">
        <f t="shared" si="55"/>
        <v/>
      </c>
      <c r="AS89" s="141"/>
      <c r="AT89" s="211"/>
      <c r="AU89" s="346" t="str">
        <f t="shared" si="56"/>
        <v/>
      </c>
      <c r="AV89" s="153" t="str">
        <f t="shared" si="57"/>
        <v/>
      </c>
      <c r="AW89" s="153" t="str">
        <f t="shared" si="58"/>
        <v/>
      </c>
      <c r="AX89" s="153" t="str">
        <f t="shared" si="59"/>
        <v/>
      </c>
    </row>
    <row r="90" spans="1:50" ht="29.45" customHeight="1" x14ac:dyDescent="0.25">
      <c r="A90" s="354" t="str">
        <f>'N-Bedarf AL'!A90</f>
        <v/>
      </c>
      <c r="B90" s="354" t="str">
        <f>IF('N-Bedarf AL'!B90="","",'N-Bedarf AL'!B90)</f>
        <v/>
      </c>
      <c r="C90" s="305" t="str">
        <f>IF('N-Bedarf AL'!D90="","",'N-Bedarf AL'!D90)</f>
        <v/>
      </c>
      <c r="D90" s="32" t="str">
        <f>IF('N-Bedarf AL'!C90="","",'N-Bedarf AL'!C90)</f>
        <v/>
      </c>
      <c r="E90" s="32" t="str">
        <f>IF('N-Bedarf AL'!T90="","",'N-Bedarf AL'!T90)</f>
        <v/>
      </c>
      <c r="F90" s="32" t="str">
        <f>IF('P-Bedarf AL'!V92="","",'P-Bedarf AL'!V92)</f>
        <v/>
      </c>
      <c r="G90" s="32" t="str">
        <f>IF('P-Bedarf AL'!AB92="","",'P-Bedarf AL'!AB92)</f>
        <v/>
      </c>
      <c r="H90" s="345" t="str">
        <f t="shared" si="33"/>
        <v/>
      </c>
      <c r="I90" s="345" t="str">
        <f t="shared" si="34"/>
        <v/>
      </c>
      <c r="J90" s="345" t="str">
        <f t="shared" si="35"/>
        <v/>
      </c>
      <c r="K90" s="321">
        <f t="shared" si="64"/>
        <v>0</v>
      </c>
      <c r="L90" s="321">
        <f t="shared" si="60"/>
        <v>0</v>
      </c>
      <c r="M90" s="321">
        <f t="shared" si="61"/>
        <v>0</v>
      </c>
      <c r="N90" s="321" t="str">
        <f t="shared" si="36"/>
        <v/>
      </c>
      <c r="O90" s="321" t="str">
        <f t="shared" si="62"/>
        <v/>
      </c>
      <c r="P90" s="321" t="str">
        <f t="shared" si="63"/>
        <v/>
      </c>
      <c r="Q90" s="214" t="str">
        <f t="shared" si="37"/>
        <v/>
      </c>
      <c r="R90" s="141"/>
      <c r="S90" s="211"/>
      <c r="T90" s="211" t="str">
        <f t="shared" si="38"/>
        <v/>
      </c>
      <c r="U90" s="153" t="str">
        <f t="shared" si="39"/>
        <v/>
      </c>
      <c r="V90" s="153" t="str">
        <f t="shared" si="40"/>
        <v/>
      </c>
      <c r="W90" s="153" t="str">
        <f t="shared" si="41"/>
        <v/>
      </c>
      <c r="X90" s="153" t="str">
        <f t="shared" si="42"/>
        <v/>
      </c>
      <c r="Y90" s="141"/>
      <c r="Z90" s="211"/>
      <c r="AA90" s="212" t="str">
        <f t="shared" si="43"/>
        <v/>
      </c>
      <c r="AB90" s="153" t="str">
        <f t="shared" si="44"/>
        <v/>
      </c>
      <c r="AC90" s="153" t="str">
        <f t="shared" si="45"/>
        <v/>
      </c>
      <c r="AD90" s="153" t="str">
        <f t="shared" si="46"/>
        <v/>
      </c>
      <c r="AE90" s="153" t="str">
        <f t="shared" si="47"/>
        <v/>
      </c>
      <c r="AF90" s="213" t="str">
        <f t="shared" si="65"/>
        <v/>
      </c>
      <c r="AG90" s="141"/>
      <c r="AH90" s="211"/>
      <c r="AI90" s="346" t="str">
        <f t="shared" si="48"/>
        <v/>
      </c>
      <c r="AJ90" s="153" t="str">
        <f t="shared" si="49"/>
        <v/>
      </c>
      <c r="AK90" s="153" t="str">
        <f t="shared" si="50"/>
        <v/>
      </c>
      <c r="AL90" s="153" t="str">
        <f t="shared" si="51"/>
        <v/>
      </c>
      <c r="AM90" s="141"/>
      <c r="AN90" s="211"/>
      <c r="AO90" s="346" t="str">
        <f t="shared" si="52"/>
        <v/>
      </c>
      <c r="AP90" s="153" t="str">
        <f t="shared" si="53"/>
        <v/>
      </c>
      <c r="AQ90" s="153" t="str">
        <f t="shared" si="54"/>
        <v/>
      </c>
      <c r="AR90" s="153" t="str">
        <f t="shared" si="55"/>
        <v/>
      </c>
      <c r="AS90" s="141"/>
      <c r="AT90" s="211"/>
      <c r="AU90" s="346" t="str">
        <f t="shared" si="56"/>
        <v/>
      </c>
      <c r="AV90" s="153" t="str">
        <f t="shared" si="57"/>
        <v/>
      </c>
      <c r="AW90" s="153" t="str">
        <f t="shared" si="58"/>
        <v/>
      </c>
      <c r="AX90" s="153" t="str">
        <f t="shared" si="59"/>
        <v/>
      </c>
    </row>
    <row r="91" spans="1:50" ht="29.45" customHeight="1" x14ac:dyDescent="0.25">
      <c r="A91" s="354" t="str">
        <f>'N-Bedarf AL'!A91</f>
        <v/>
      </c>
      <c r="B91" s="354" t="str">
        <f>IF('N-Bedarf AL'!B91="","",'N-Bedarf AL'!B91)</f>
        <v/>
      </c>
      <c r="C91" s="305" t="str">
        <f>IF('N-Bedarf AL'!D91="","",'N-Bedarf AL'!D91)</f>
        <v/>
      </c>
      <c r="D91" s="32" t="str">
        <f>IF('N-Bedarf AL'!C91="","",'N-Bedarf AL'!C91)</f>
        <v/>
      </c>
      <c r="E91" s="32" t="str">
        <f>IF('N-Bedarf AL'!T91="","",'N-Bedarf AL'!T91)</f>
        <v/>
      </c>
      <c r="F91" s="32" t="str">
        <f>IF('P-Bedarf AL'!V93="","",'P-Bedarf AL'!V93)</f>
        <v/>
      </c>
      <c r="G91" s="32" t="str">
        <f>IF('P-Bedarf AL'!AB93="","",'P-Bedarf AL'!AB93)</f>
        <v/>
      </c>
      <c r="H91" s="345" t="str">
        <f t="shared" si="33"/>
        <v/>
      </c>
      <c r="I91" s="345" t="str">
        <f t="shared" si="34"/>
        <v/>
      </c>
      <c r="J91" s="345" t="str">
        <f t="shared" si="35"/>
        <v/>
      </c>
      <c r="K91" s="321">
        <f t="shared" si="64"/>
        <v>0</v>
      </c>
      <c r="L91" s="321">
        <f t="shared" si="60"/>
        <v>0</v>
      </c>
      <c r="M91" s="321">
        <f t="shared" si="61"/>
        <v>0</v>
      </c>
      <c r="N91" s="321" t="str">
        <f t="shared" si="36"/>
        <v/>
      </c>
      <c r="O91" s="321" t="str">
        <f t="shared" si="62"/>
        <v/>
      </c>
      <c r="P91" s="321" t="str">
        <f t="shared" si="63"/>
        <v/>
      </c>
      <c r="Q91" s="214" t="str">
        <f t="shared" si="37"/>
        <v/>
      </c>
      <c r="R91" s="141"/>
      <c r="S91" s="211"/>
      <c r="T91" s="211" t="str">
        <f t="shared" si="38"/>
        <v/>
      </c>
      <c r="U91" s="153" t="str">
        <f t="shared" si="39"/>
        <v/>
      </c>
      <c r="V91" s="153" t="str">
        <f t="shared" si="40"/>
        <v/>
      </c>
      <c r="W91" s="153" t="str">
        <f t="shared" si="41"/>
        <v/>
      </c>
      <c r="X91" s="153" t="str">
        <f t="shared" si="42"/>
        <v/>
      </c>
      <c r="Y91" s="141"/>
      <c r="Z91" s="211"/>
      <c r="AA91" s="212" t="str">
        <f t="shared" si="43"/>
        <v/>
      </c>
      <c r="AB91" s="153" t="str">
        <f t="shared" si="44"/>
        <v/>
      </c>
      <c r="AC91" s="153" t="str">
        <f t="shared" si="45"/>
        <v/>
      </c>
      <c r="AD91" s="153" t="str">
        <f t="shared" si="46"/>
        <v/>
      </c>
      <c r="AE91" s="153" t="str">
        <f t="shared" si="47"/>
        <v/>
      </c>
      <c r="AF91" s="213" t="str">
        <f t="shared" si="65"/>
        <v/>
      </c>
      <c r="AG91" s="141"/>
      <c r="AH91" s="211"/>
      <c r="AI91" s="346" t="str">
        <f t="shared" si="48"/>
        <v/>
      </c>
      <c r="AJ91" s="153" t="str">
        <f t="shared" si="49"/>
        <v/>
      </c>
      <c r="AK91" s="153" t="str">
        <f t="shared" si="50"/>
        <v/>
      </c>
      <c r="AL91" s="153" t="str">
        <f t="shared" si="51"/>
        <v/>
      </c>
      <c r="AM91" s="141"/>
      <c r="AN91" s="211"/>
      <c r="AO91" s="346" t="str">
        <f t="shared" si="52"/>
        <v/>
      </c>
      <c r="AP91" s="153" t="str">
        <f t="shared" si="53"/>
        <v/>
      </c>
      <c r="AQ91" s="153" t="str">
        <f t="shared" si="54"/>
        <v/>
      </c>
      <c r="AR91" s="153" t="str">
        <f t="shared" si="55"/>
        <v/>
      </c>
      <c r="AS91" s="141"/>
      <c r="AT91" s="211"/>
      <c r="AU91" s="346" t="str">
        <f t="shared" si="56"/>
        <v/>
      </c>
      <c r="AV91" s="153" t="str">
        <f t="shared" si="57"/>
        <v/>
      </c>
      <c r="AW91" s="153" t="str">
        <f t="shared" si="58"/>
        <v/>
      </c>
      <c r="AX91" s="153" t="str">
        <f t="shared" si="59"/>
        <v/>
      </c>
    </row>
    <row r="92" spans="1:50" ht="29.45" customHeight="1" x14ac:dyDescent="0.25">
      <c r="A92" s="354" t="str">
        <f>'N-Bedarf AL'!A92</f>
        <v/>
      </c>
      <c r="B92" s="354" t="str">
        <f>IF('N-Bedarf AL'!B92="","",'N-Bedarf AL'!B92)</f>
        <v/>
      </c>
      <c r="C92" s="305" t="str">
        <f>IF('N-Bedarf AL'!D92="","",'N-Bedarf AL'!D92)</f>
        <v/>
      </c>
      <c r="D92" s="32" t="str">
        <f>IF('N-Bedarf AL'!C92="","",'N-Bedarf AL'!C92)</f>
        <v/>
      </c>
      <c r="E92" s="32" t="str">
        <f>IF('N-Bedarf AL'!T92="","",'N-Bedarf AL'!T92)</f>
        <v/>
      </c>
      <c r="F92" s="32" t="str">
        <f>IF('P-Bedarf AL'!V94="","",'P-Bedarf AL'!V94)</f>
        <v/>
      </c>
      <c r="G92" s="32" t="str">
        <f>IF('P-Bedarf AL'!AB94="","",'P-Bedarf AL'!AB94)</f>
        <v/>
      </c>
      <c r="H92" s="345" t="str">
        <f t="shared" si="33"/>
        <v/>
      </c>
      <c r="I92" s="345" t="str">
        <f t="shared" si="34"/>
        <v/>
      </c>
      <c r="J92" s="345" t="str">
        <f t="shared" si="35"/>
        <v/>
      </c>
      <c r="K92" s="321">
        <f t="shared" si="64"/>
        <v>0</v>
      </c>
      <c r="L92" s="321">
        <f t="shared" si="60"/>
        <v>0</v>
      </c>
      <c r="M92" s="321">
        <f t="shared" si="61"/>
        <v>0</v>
      </c>
      <c r="N92" s="321" t="str">
        <f t="shared" si="36"/>
        <v/>
      </c>
      <c r="O92" s="321" t="str">
        <f t="shared" si="62"/>
        <v/>
      </c>
      <c r="P92" s="321" t="str">
        <f t="shared" si="63"/>
        <v/>
      </c>
      <c r="Q92" s="214" t="str">
        <f t="shared" si="37"/>
        <v/>
      </c>
      <c r="R92" s="141"/>
      <c r="S92" s="211"/>
      <c r="T92" s="211" t="str">
        <f t="shared" si="38"/>
        <v/>
      </c>
      <c r="U92" s="153" t="str">
        <f t="shared" si="39"/>
        <v/>
      </c>
      <c r="V92" s="153" t="str">
        <f t="shared" si="40"/>
        <v/>
      </c>
      <c r="W92" s="153" t="str">
        <f t="shared" si="41"/>
        <v/>
      </c>
      <c r="X92" s="153" t="str">
        <f t="shared" si="42"/>
        <v/>
      </c>
      <c r="Y92" s="141"/>
      <c r="Z92" s="211"/>
      <c r="AA92" s="212" t="str">
        <f t="shared" si="43"/>
        <v/>
      </c>
      <c r="AB92" s="153" t="str">
        <f t="shared" si="44"/>
        <v/>
      </c>
      <c r="AC92" s="153" t="str">
        <f t="shared" si="45"/>
        <v/>
      </c>
      <c r="AD92" s="153" t="str">
        <f t="shared" si="46"/>
        <v/>
      </c>
      <c r="AE92" s="153" t="str">
        <f t="shared" si="47"/>
        <v/>
      </c>
      <c r="AF92" s="213" t="str">
        <f t="shared" si="65"/>
        <v/>
      </c>
      <c r="AG92" s="141"/>
      <c r="AH92" s="211"/>
      <c r="AI92" s="346" t="str">
        <f t="shared" si="48"/>
        <v/>
      </c>
      <c r="AJ92" s="153" t="str">
        <f t="shared" si="49"/>
        <v/>
      </c>
      <c r="AK92" s="153" t="str">
        <f t="shared" si="50"/>
        <v/>
      </c>
      <c r="AL92" s="153" t="str">
        <f t="shared" si="51"/>
        <v/>
      </c>
      <c r="AM92" s="141"/>
      <c r="AN92" s="211"/>
      <c r="AO92" s="346" t="str">
        <f t="shared" si="52"/>
        <v/>
      </c>
      <c r="AP92" s="153" t="str">
        <f t="shared" si="53"/>
        <v/>
      </c>
      <c r="AQ92" s="153" t="str">
        <f t="shared" si="54"/>
        <v/>
      </c>
      <c r="AR92" s="153" t="str">
        <f t="shared" si="55"/>
        <v/>
      </c>
      <c r="AS92" s="141"/>
      <c r="AT92" s="211"/>
      <c r="AU92" s="346" t="str">
        <f t="shared" si="56"/>
        <v/>
      </c>
      <c r="AV92" s="153" t="str">
        <f t="shared" si="57"/>
        <v/>
      </c>
      <c r="AW92" s="153" t="str">
        <f t="shared" si="58"/>
        <v/>
      </c>
      <c r="AX92" s="153" t="str">
        <f t="shared" si="59"/>
        <v/>
      </c>
    </row>
    <row r="93" spans="1:50" ht="29.45" customHeight="1" x14ac:dyDescent="0.25">
      <c r="A93" s="354" t="str">
        <f>'N-Bedarf AL'!A93</f>
        <v/>
      </c>
      <c r="B93" s="354" t="str">
        <f>IF('N-Bedarf AL'!B93="","",'N-Bedarf AL'!B93)</f>
        <v/>
      </c>
      <c r="C93" s="305" t="str">
        <f>IF('N-Bedarf AL'!D93="","",'N-Bedarf AL'!D93)</f>
        <v/>
      </c>
      <c r="D93" s="32" t="str">
        <f>IF('N-Bedarf AL'!C93="","",'N-Bedarf AL'!C93)</f>
        <v/>
      </c>
      <c r="E93" s="32" t="str">
        <f>IF('N-Bedarf AL'!T93="","",'N-Bedarf AL'!T93)</f>
        <v/>
      </c>
      <c r="F93" s="32" t="str">
        <f>IF('P-Bedarf AL'!V95="","",'P-Bedarf AL'!V95)</f>
        <v/>
      </c>
      <c r="G93" s="32" t="str">
        <f>IF('P-Bedarf AL'!AB95="","",'P-Bedarf AL'!AB95)</f>
        <v/>
      </c>
      <c r="H93" s="345" t="str">
        <f t="shared" si="33"/>
        <v/>
      </c>
      <c r="I93" s="345" t="str">
        <f t="shared" si="34"/>
        <v/>
      </c>
      <c r="J93" s="345" t="str">
        <f t="shared" si="35"/>
        <v/>
      </c>
      <c r="K93" s="321">
        <f t="shared" si="64"/>
        <v>0</v>
      </c>
      <c r="L93" s="321">
        <f t="shared" si="60"/>
        <v>0</v>
      </c>
      <c r="M93" s="321">
        <f t="shared" si="61"/>
        <v>0</v>
      </c>
      <c r="N93" s="321" t="str">
        <f t="shared" si="36"/>
        <v/>
      </c>
      <c r="O93" s="321" t="str">
        <f t="shared" si="62"/>
        <v/>
      </c>
      <c r="P93" s="321" t="str">
        <f t="shared" si="63"/>
        <v/>
      </c>
      <c r="Q93" s="214" t="str">
        <f t="shared" si="37"/>
        <v/>
      </c>
      <c r="R93" s="141"/>
      <c r="S93" s="211"/>
      <c r="T93" s="211" t="str">
        <f t="shared" si="38"/>
        <v/>
      </c>
      <c r="U93" s="153" t="str">
        <f t="shared" si="39"/>
        <v/>
      </c>
      <c r="V93" s="153" t="str">
        <f t="shared" si="40"/>
        <v/>
      </c>
      <c r="W93" s="153" t="str">
        <f t="shared" si="41"/>
        <v/>
      </c>
      <c r="X93" s="153" t="str">
        <f t="shared" si="42"/>
        <v/>
      </c>
      <c r="Y93" s="141"/>
      <c r="Z93" s="211"/>
      <c r="AA93" s="212" t="str">
        <f t="shared" si="43"/>
        <v/>
      </c>
      <c r="AB93" s="153" t="str">
        <f t="shared" si="44"/>
        <v/>
      </c>
      <c r="AC93" s="153" t="str">
        <f t="shared" si="45"/>
        <v/>
      </c>
      <c r="AD93" s="153" t="str">
        <f t="shared" si="46"/>
        <v/>
      </c>
      <c r="AE93" s="153" t="str">
        <f t="shared" si="47"/>
        <v/>
      </c>
      <c r="AF93" s="213" t="str">
        <f t="shared" si="65"/>
        <v/>
      </c>
      <c r="AG93" s="141"/>
      <c r="AH93" s="211"/>
      <c r="AI93" s="346" t="str">
        <f t="shared" si="48"/>
        <v/>
      </c>
      <c r="AJ93" s="153" t="str">
        <f t="shared" si="49"/>
        <v/>
      </c>
      <c r="AK93" s="153" t="str">
        <f t="shared" si="50"/>
        <v/>
      </c>
      <c r="AL93" s="153" t="str">
        <f t="shared" si="51"/>
        <v/>
      </c>
      <c r="AM93" s="141"/>
      <c r="AN93" s="211"/>
      <c r="AO93" s="346" t="str">
        <f t="shared" si="52"/>
        <v/>
      </c>
      <c r="AP93" s="153" t="str">
        <f t="shared" si="53"/>
        <v/>
      </c>
      <c r="AQ93" s="153" t="str">
        <f t="shared" si="54"/>
        <v/>
      </c>
      <c r="AR93" s="153" t="str">
        <f t="shared" si="55"/>
        <v/>
      </c>
      <c r="AS93" s="141"/>
      <c r="AT93" s="211"/>
      <c r="AU93" s="346" t="str">
        <f t="shared" si="56"/>
        <v/>
      </c>
      <c r="AV93" s="153" t="str">
        <f t="shared" si="57"/>
        <v/>
      </c>
      <c r="AW93" s="153" t="str">
        <f t="shared" si="58"/>
        <v/>
      </c>
      <c r="AX93" s="153" t="str">
        <f t="shared" si="59"/>
        <v/>
      </c>
    </row>
    <row r="94" spans="1:50" ht="29.45" customHeight="1" x14ac:dyDescent="0.25">
      <c r="A94" s="354" t="str">
        <f>'N-Bedarf AL'!A94</f>
        <v/>
      </c>
      <c r="B94" s="354" t="str">
        <f>IF('N-Bedarf AL'!B94="","",'N-Bedarf AL'!B94)</f>
        <v/>
      </c>
      <c r="C94" s="305" t="str">
        <f>IF('N-Bedarf AL'!D94="","",'N-Bedarf AL'!D94)</f>
        <v/>
      </c>
      <c r="D94" s="32" t="str">
        <f>IF('N-Bedarf AL'!C94="","",'N-Bedarf AL'!C94)</f>
        <v/>
      </c>
      <c r="E94" s="32" t="str">
        <f>IF('N-Bedarf AL'!T94="","",'N-Bedarf AL'!T94)</f>
        <v/>
      </c>
      <c r="F94" s="32" t="str">
        <f>IF('P-Bedarf AL'!V96="","",'P-Bedarf AL'!V96)</f>
        <v/>
      </c>
      <c r="G94" s="32" t="str">
        <f>IF('P-Bedarf AL'!AB96="","",'P-Bedarf AL'!AB96)</f>
        <v/>
      </c>
      <c r="H94" s="345" t="str">
        <f t="shared" si="33"/>
        <v/>
      </c>
      <c r="I94" s="345" t="str">
        <f t="shared" si="34"/>
        <v/>
      </c>
      <c r="J94" s="345" t="str">
        <f t="shared" si="35"/>
        <v/>
      </c>
      <c r="K94" s="321">
        <f t="shared" si="64"/>
        <v>0</v>
      </c>
      <c r="L94" s="321">
        <f t="shared" si="60"/>
        <v>0</v>
      </c>
      <c r="M94" s="321">
        <f t="shared" si="61"/>
        <v>0</v>
      </c>
      <c r="N94" s="321" t="str">
        <f t="shared" si="36"/>
        <v/>
      </c>
      <c r="O94" s="321" t="str">
        <f t="shared" si="62"/>
        <v/>
      </c>
      <c r="P94" s="321" t="str">
        <f t="shared" si="63"/>
        <v/>
      </c>
      <c r="Q94" s="214" t="str">
        <f t="shared" si="37"/>
        <v/>
      </c>
      <c r="R94" s="141"/>
      <c r="S94" s="211"/>
      <c r="T94" s="211" t="str">
        <f t="shared" si="38"/>
        <v/>
      </c>
      <c r="U94" s="153" t="str">
        <f t="shared" si="39"/>
        <v/>
      </c>
      <c r="V94" s="153" t="str">
        <f t="shared" si="40"/>
        <v/>
      </c>
      <c r="W94" s="153" t="str">
        <f t="shared" si="41"/>
        <v/>
      </c>
      <c r="X94" s="153" t="str">
        <f t="shared" si="42"/>
        <v/>
      </c>
      <c r="Y94" s="141"/>
      <c r="Z94" s="211"/>
      <c r="AA94" s="212" t="str">
        <f t="shared" si="43"/>
        <v/>
      </c>
      <c r="AB94" s="153" t="str">
        <f t="shared" si="44"/>
        <v/>
      </c>
      <c r="AC94" s="153" t="str">
        <f t="shared" si="45"/>
        <v/>
      </c>
      <c r="AD94" s="153" t="str">
        <f t="shared" si="46"/>
        <v/>
      </c>
      <c r="AE94" s="153" t="str">
        <f t="shared" si="47"/>
        <v/>
      </c>
      <c r="AF94" s="213" t="str">
        <f t="shared" si="65"/>
        <v/>
      </c>
      <c r="AG94" s="141"/>
      <c r="AH94" s="211"/>
      <c r="AI94" s="346" t="str">
        <f t="shared" si="48"/>
        <v/>
      </c>
      <c r="AJ94" s="153" t="str">
        <f t="shared" si="49"/>
        <v/>
      </c>
      <c r="AK94" s="153" t="str">
        <f t="shared" si="50"/>
        <v/>
      </c>
      <c r="AL94" s="153" t="str">
        <f t="shared" si="51"/>
        <v/>
      </c>
      <c r="AM94" s="141"/>
      <c r="AN94" s="211"/>
      <c r="AO94" s="346" t="str">
        <f t="shared" si="52"/>
        <v/>
      </c>
      <c r="AP94" s="153" t="str">
        <f t="shared" si="53"/>
        <v/>
      </c>
      <c r="AQ94" s="153" t="str">
        <f t="shared" si="54"/>
        <v/>
      </c>
      <c r="AR94" s="153" t="str">
        <f t="shared" si="55"/>
        <v/>
      </c>
      <c r="AS94" s="141"/>
      <c r="AT94" s="211"/>
      <c r="AU94" s="346" t="str">
        <f t="shared" si="56"/>
        <v/>
      </c>
      <c r="AV94" s="153" t="str">
        <f t="shared" si="57"/>
        <v/>
      </c>
      <c r="AW94" s="153" t="str">
        <f t="shared" si="58"/>
        <v/>
      </c>
      <c r="AX94" s="153" t="str">
        <f t="shared" si="59"/>
        <v/>
      </c>
    </row>
    <row r="95" spans="1:50" ht="29.45" customHeight="1" x14ac:dyDescent="0.25">
      <c r="A95" s="354" t="str">
        <f>'N-Bedarf AL'!A95</f>
        <v/>
      </c>
      <c r="B95" s="354" t="str">
        <f>IF('N-Bedarf AL'!B95="","",'N-Bedarf AL'!B95)</f>
        <v/>
      </c>
      <c r="C95" s="305" t="str">
        <f>IF('N-Bedarf AL'!D95="","",'N-Bedarf AL'!D95)</f>
        <v/>
      </c>
      <c r="D95" s="32" t="str">
        <f>IF('N-Bedarf AL'!C95="","",'N-Bedarf AL'!C95)</f>
        <v/>
      </c>
      <c r="E95" s="32" t="str">
        <f>IF('N-Bedarf AL'!T95="","",'N-Bedarf AL'!T95)</f>
        <v/>
      </c>
      <c r="F95" s="32" t="str">
        <f>IF('P-Bedarf AL'!V97="","",'P-Bedarf AL'!V97)</f>
        <v/>
      </c>
      <c r="G95" s="32" t="str">
        <f>IF('P-Bedarf AL'!AB97="","",'P-Bedarf AL'!AB97)</f>
        <v/>
      </c>
      <c r="H95" s="345" t="str">
        <f t="shared" si="33"/>
        <v/>
      </c>
      <c r="I95" s="345" t="str">
        <f t="shared" si="34"/>
        <v/>
      </c>
      <c r="J95" s="345" t="str">
        <f t="shared" si="35"/>
        <v/>
      </c>
      <c r="K95" s="321">
        <f t="shared" si="64"/>
        <v>0</v>
      </c>
      <c r="L95" s="321">
        <f t="shared" si="60"/>
        <v>0</v>
      </c>
      <c r="M95" s="321">
        <f t="shared" si="61"/>
        <v>0</v>
      </c>
      <c r="N95" s="321" t="str">
        <f t="shared" si="36"/>
        <v/>
      </c>
      <c r="O95" s="321" t="str">
        <f t="shared" si="62"/>
        <v/>
      </c>
      <c r="P95" s="321" t="str">
        <f t="shared" si="63"/>
        <v/>
      </c>
      <c r="Q95" s="214" t="str">
        <f t="shared" si="37"/>
        <v/>
      </c>
      <c r="R95" s="141"/>
      <c r="S95" s="211"/>
      <c r="T95" s="211" t="str">
        <f t="shared" si="38"/>
        <v/>
      </c>
      <c r="U95" s="153" t="str">
        <f t="shared" si="39"/>
        <v/>
      </c>
      <c r="V95" s="153" t="str">
        <f t="shared" si="40"/>
        <v/>
      </c>
      <c r="W95" s="153" t="str">
        <f t="shared" si="41"/>
        <v/>
      </c>
      <c r="X95" s="153" t="str">
        <f t="shared" si="42"/>
        <v/>
      </c>
      <c r="Y95" s="141"/>
      <c r="Z95" s="211"/>
      <c r="AA95" s="212" t="str">
        <f t="shared" si="43"/>
        <v/>
      </c>
      <c r="AB95" s="153" t="str">
        <f t="shared" si="44"/>
        <v/>
      </c>
      <c r="AC95" s="153" t="str">
        <f t="shared" si="45"/>
        <v/>
      </c>
      <c r="AD95" s="153" t="str">
        <f t="shared" si="46"/>
        <v/>
      </c>
      <c r="AE95" s="153" t="str">
        <f t="shared" si="47"/>
        <v/>
      </c>
      <c r="AF95" s="213" t="str">
        <f t="shared" si="65"/>
        <v/>
      </c>
      <c r="AG95" s="141"/>
      <c r="AH95" s="211"/>
      <c r="AI95" s="346" t="str">
        <f t="shared" si="48"/>
        <v/>
      </c>
      <c r="AJ95" s="153" t="str">
        <f t="shared" si="49"/>
        <v/>
      </c>
      <c r="AK95" s="153" t="str">
        <f t="shared" si="50"/>
        <v/>
      </c>
      <c r="AL95" s="153" t="str">
        <f t="shared" si="51"/>
        <v/>
      </c>
      <c r="AM95" s="141"/>
      <c r="AN95" s="211"/>
      <c r="AO95" s="346" t="str">
        <f t="shared" si="52"/>
        <v/>
      </c>
      <c r="AP95" s="153" t="str">
        <f t="shared" si="53"/>
        <v/>
      </c>
      <c r="AQ95" s="153" t="str">
        <f t="shared" si="54"/>
        <v/>
      </c>
      <c r="AR95" s="153" t="str">
        <f t="shared" si="55"/>
        <v/>
      </c>
      <c r="AS95" s="141"/>
      <c r="AT95" s="211"/>
      <c r="AU95" s="346" t="str">
        <f t="shared" si="56"/>
        <v/>
      </c>
      <c r="AV95" s="153" t="str">
        <f t="shared" si="57"/>
        <v/>
      </c>
      <c r="AW95" s="153" t="str">
        <f t="shared" si="58"/>
        <v/>
      </c>
      <c r="AX95" s="153" t="str">
        <f t="shared" si="59"/>
        <v/>
      </c>
    </row>
    <row r="96" spans="1:50" ht="29.45" customHeight="1" x14ac:dyDescent="0.25">
      <c r="A96" s="354" t="str">
        <f>'N-Bedarf AL'!A96</f>
        <v/>
      </c>
      <c r="B96" s="354" t="str">
        <f>IF('N-Bedarf AL'!B96="","",'N-Bedarf AL'!B96)</f>
        <v/>
      </c>
      <c r="C96" s="305" t="str">
        <f>IF('N-Bedarf AL'!D96="","",'N-Bedarf AL'!D96)</f>
        <v/>
      </c>
      <c r="D96" s="32" t="str">
        <f>IF('N-Bedarf AL'!C96="","",'N-Bedarf AL'!C96)</f>
        <v/>
      </c>
      <c r="E96" s="32" t="str">
        <f>IF('N-Bedarf AL'!T96="","",'N-Bedarf AL'!T96)</f>
        <v/>
      </c>
      <c r="F96" s="32" t="str">
        <f>IF('P-Bedarf AL'!V98="","",'P-Bedarf AL'!V98)</f>
        <v/>
      </c>
      <c r="G96" s="32" t="str">
        <f>IF('P-Bedarf AL'!AB98="","",'P-Bedarf AL'!AB98)</f>
        <v/>
      </c>
      <c r="H96" s="345" t="str">
        <f t="shared" si="33"/>
        <v/>
      </c>
      <c r="I96" s="345" t="str">
        <f t="shared" si="34"/>
        <v/>
      </c>
      <c r="J96" s="345" t="str">
        <f t="shared" si="35"/>
        <v/>
      </c>
      <c r="K96" s="321">
        <f t="shared" si="64"/>
        <v>0</v>
      </c>
      <c r="L96" s="321">
        <f t="shared" si="60"/>
        <v>0</v>
      </c>
      <c r="M96" s="321">
        <f t="shared" si="61"/>
        <v>0</v>
      </c>
      <c r="N96" s="321" t="str">
        <f t="shared" si="36"/>
        <v/>
      </c>
      <c r="O96" s="321" t="str">
        <f t="shared" si="62"/>
        <v/>
      </c>
      <c r="P96" s="321" t="str">
        <f t="shared" si="63"/>
        <v/>
      </c>
      <c r="Q96" s="214" t="str">
        <f t="shared" si="37"/>
        <v/>
      </c>
      <c r="R96" s="141"/>
      <c r="S96" s="211"/>
      <c r="T96" s="211" t="str">
        <f t="shared" si="38"/>
        <v/>
      </c>
      <c r="U96" s="153" t="str">
        <f t="shared" si="39"/>
        <v/>
      </c>
      <c r="V96" s="153" t="str">
        <f t="shared" si="40"/>
        <v/>
      </c>
      <c r="W96" s="153" t="str">
        <f t="shared" si="41"/>
        <v/>
      </c>
      <c r="X96" s="153" t="str">
        <f t="shared" si="42"/>
        <v/>
      </c>
      <c r="Y96" s="141"/>
      <c r="Z96" s="211"/>
      <c r="AA96" s="212" t="str">
        <f t="shared" si="43"/>
        <v/>
      </c>
      <c r="AB96" s="153" t="str">
        <f t="shared" si="44"/>
        <v/>
      </c>
      <c r="AC96" s="153" t="str">
        <f t="shared" si="45"/>
        <v/>
      </c>
      <c r="AD96" s="153" t="str">
        <f t="shared" si="46"/>
        <v/>
      </c>
      <c r="AE96" s="153" t="str">
        <f t="shared" si="47"/>
        <v/>
      </c>
      <c r="AF96" s="213" t="str">
        <f t="shared" si="65"/>
        <v/>
      </c>
      <c r="AG96" s="141"/>
      <c r="AH96" s="211"/>
      <c r="AI96" s="346" t="str">
        <f t="shared" si="48"/>
        <v/>
      </c>
      <c r="AJ96" s="153" t="str">
        <f t="shared" si="49"/>
        <v/>
      </c>
      <c r="AK96" s="153" t="str">
        <f t="shared" si="50"/>
        <v/>
      </c>
      <c r="AL96" s="153" t="str">
        <f t="shared" si="51"/>
        <v/>
      </c>
      <c r="AM96" s="141"/>
      <c r="AN96" s="211"/>
      <c r="AO96" s="346" t="str">
        <f t="shared" si="52"/>
        <v/>
      </c>
      <c r="AP96" s="153" t="str">
        <f t="shared" si="53"/>
        <v/>
      </c>
      <c r="AQ96" s="153" t="str">
        <f t="shared" si="54"/>
        <v/>
      </c>
      <c r="AR96" s="153" t="str">
        <f t="shared" si="55"/>
        <v/>
      </c>
      <c r="AS96" s="141"/>
      <c r="AT96" s="211"/>
      <c r="AU96" s="346" t="str">
        <f t="shared" si="56"/>
        <v/>
      </c>
      <c r="AV96" s="153" t="str">
        <f t="shared" si="57"/>
        <v/>
      </c>
      <c r="AW96" s="153" t="str">
        <f t="shared" si="58"/>
        <v/>
      </c>
      <c r="AX96" s="153" t="str">
        <f t="shared" si="59"/>
        <v/>
      </c>
    </row>
    <row r="97" spans="1:50" ht="29.45" customHeight="1" x14ac:dyDescent="0.25">
      <c r="A97" s="354" t="str">
        <f>'N-Bedarf AL'!A97</f>
        <v/>
      </c>
      <c r="B97" s="354" t="str">
        <f>IF('N-Bedarf AL'!B97="","",'N-Bedarf AL'!B97)</f>
        <v/>
      </c>
      <c r="C97" s="305" t="str">
        <f>IF('N-Bedarf AL'!D97="","",'N-Bedarf AL'!D97)</f>
        <v/>
      </c>
      <c r="D97" s="32" t="str">
        <f>IF('N-Bedarf AL'!C97="","",'N-Bedarf AL'!C97)</f>
        <v/>
      </c>
      <c r="E97" s="32" t="str">
        <f>IF('N-Bedarf AL'!T97="","",'N-Bedarf AL'!T97)</f>
        <v/>
      </c>
      <c r="F97" s="32" t="str">
        <f>IF('P-Bedarf AL'!V99="","",'P-Bedarf AL'!V99)</f>
        <v/>
      </c>
      <c r="G97" s="32" t="str">
        <f>IF('P-Bedarf AL'!AB99="","",'P-Bedarf AL'!AB99)</f>
        <v/>
      </c>
      <c r="H97" s="345" t="str">
        <f t="shared" si="33"/>
        <v/>
      </c>
      <c r="I97" s="345" t="str">
        <f t="shared" si="34"/>
        <v/>
      </c>
      <c r="J97" s="345" t="str">
        <f t="shared" si="35"/>
        <v/>
      </c>
      <c r="K97" s="321">
        <f t="shared" si="64"/>
        <v>0</v>
      </c>
      <c r="L97" s="321">
        <f t="shared" si="60"/>
        <v>0</v>
      </c>
      <c r="M97" s="321">
        <f t="shared" si="61"/>
        <v>0</v>
      </c>
      <c r="N97" s="321" t="str">
        <f t="shared" si="36"/>
        <v/>
      </c>
      <c r="O97" s="321" t="str">
        <f t="shared" si="62"/>
        <v/>
      </c>
      <c r="P97" s="321" t="str">
        <f t="shared" si="63"/>
        <v/>
      </c>
      <c r="Q97" s="214" t="str">
        <f t="shared" si="37"/>
        <v/>
      </c>
      <c r="R97" s="141"/>
      <c r="S97" s="211"/>
      <c r="T97" s="211" t="str">
        <f t="shared" si="38"/>
        <v/>
      </c>
      <c r="U97" s="153" t="str">
        <f t="shared" si="39"/>
        <v/>
      </c>
      <c r="V97" s="153" t="str">
        <f t="shared" si="40"/>
        <v/>
      </c>
      <c r="W97" s="153" t="str">
        <f t="shared" si="41"/>
        <v/>
      </c>
      <c r="X97" s="153" t="str">
        <f t="shared" si="42"/>
        <v/>
      </c>
      <c r="Y97" s="141"/>
      <c r="Z97" s="211"/>
      <c r="AA97" s="212" t="str">
        <f t="shared" si="43"/>
        <v/>
      </c>
      <c r="AB97" s="153" t="str">
        <f t="shared" si="44"/>
        <v/>
      </c>
      <c r="AC97" s="153" t="str">
        <f t="shared" si="45"/>
        <v/>
      </c>
      <c r="AD97" s="153" t="str">
        <f t="shared" si="46"/>
        <v/>
      </c>
      <c r="AE97" s="153" t="str">
        <f t="shared" si="47"/>
        <v/>
      </c>
      <c r="AF97" s="213" t="str">
        <f t="shared" si="65"/>
        <v/>
      </c>
      <c r="AG97" s="141"/>
      <c r="AH97" s="211"/>
      <c r="AI97" s="346" t="str">
        <f t="shared" si="48"/>
        <v/>
      </c>
      <c r="AJ97" s="153" t="str">
        <f t="shared" si="49"/>
        <v/>
      </c>
      <c r="AK97" s="153" t="str">
        <f t="shared" si="50"/>
        <v/>
      </c>
      <c r="AL97" s="153" t="str">
        <f t="shared" si="51"/>
        <v/>
      </c>
      <c r="AM97" s="141"/>
      <c r="AN97" s="211"/>
      <c r="AO97" s="346" t="str">
        <f t="shared" si="52"/>
        <v/>
      </c>
      <c r="AP97" s="153" t="str">
        <f t="shared" si="53"/>
        <v/>
      </c>
      <c r="AQ97" s="153" t="str">
        <f t="shared" si="54"/>
        <v/>
      </c>
      <c r="AR97" s="153" t="str">
        <f t="shared" si="55"/>
        <v/>
      </c>
      <c r="AS97" s="141"/>
      <c r="AT97" s="211"/>
      <c r="AU97" s="346" t="str">
        <f t="shared" si="56"/>
        <v/>
      </c>
      <c r="AV97" s="153" t="str">
        <f t="shared" si="57"/>
        <v/>
      </c>
      <c r="AW97" s="153" t="str">
        <f t="shared" si="58"/>
        <v/>
      </c>
      <c r="AX97" s="153" t="str">
        <f t="shared" si="59"/>
        <v/>
      </c>
    </row>
    <row r="98" spans="1:50" ht="29.45" customHeight="1" x14ac:dyDescent="0.25">
      <c r="A98" s="354" t="str">
        <f>'N-Bedarf AL'!A98</f>
        <v/>
      </c>
      <c r="B98" s="354" t="str">
        <f>IF('N-Bedarf AL'!B98="","",'N-Bedarf AL'!B98)</f>
        <v/>
      </c>
      <c r="C98" s="305" t="str">
        <f>IF('N-Bedarf AL'!D98="","",'N-Bedarf AL'!D98)</f>
        <v/>
      </c>
      <c r="D98" s="32" t="str">
        <f>IF('N-Bedarf AL'!C98="","",'N-Bedarf AL'!C98)</f>
        <v/>
      </c>
      <c r="E98" s="32" t="str">
        <f>IF('N-Bedarf AL'!T98="","",'N-Bedarf AL'!T98)</f>
        <v/>
      </c>
      <c r="F98" s="32" t="str">
        <f>IF('P-Bedarf AL'!V100="","",'P-Bedarf AL'!V100)</f>
        <v/>
      </c>
      <c r="G98" s="32" t="str">
        <f>IF('P-Bedarf AL'!AB100="","",'P-Bedarf AL'!AB100)</f>
        <v/>
      </c>
      <c r="H98" s="345" t="str">
        <f t="shared" si="33"/>
        <v/>
      </c>
      <c r="I98" s="345" t="str">
        <f t="shared" si="34"/>
        <v/>
      </c>
      <c r="J98" s="345" t="str">
        <f t="shared" si="35"/>
        <v/>
      </c>
      <c r="K98" s="321">
        <f t="shared" si="64"/>
        <v>0</v>
      </c>
      <c r="L98" s="321">
        <f t="shared" si="60"/>
        <v>0</v>
      </c>
      <c r="M98" s="321">
        <f t="shared" si="61"/>
        <v>0</v>
      </c>
      <c r="N98" s="321" t="str">
        <f t="shared" si="36"/>
        <v/>
      </c>
      <c r="O98" s="321" t="str">
        <f t="shared" si="62"/>
        <v/>
      </c>
      <c r="P98" s="321" t="str">
        <f t="shared" si="63"/>
        <v/>
      </c>
      <c r="Q98" s="214" t="str">
        <f t="shared" si="37"/>
        <v/>
      </c>
      <c r="R98" s="141"/>
      <c r="S98" s="211"/>
      <c r="T98" s="211" t="str">
        <f t="shared" si="38"/>
        <v/>
      </c>
      <c r="U98" s="153" t="str">
        <f t="shared" si="39"/>
        <v/>
      </c>
      <c r="V98" s="153" t="str">
        <f t="shared" si="40"/>
        <v/>
      </c>
      <c r="W98" s="153" t="str">
        <f t="shared" si="41"/>
        <v/>
      </c>
      <c r="X98" s="153" t="str">
        <f t="shared" si="42"/>
        <v/>
      </c>
      <c r="Y98" s="141"/>
      <c r="Z98" s="211"/>
      <c r="AA98" s="212" t="str">
        <f t="shared" si="43"/>
        <v/>
      </c>
      <c r="AB98" s="153" t="str">
        <f t="shared" si="44"/>
        <v/>
      </c>
      <c r="AC98" s="153" t="str">
        <f t="shared" si="45"/>
        <v/>
      </c>
      <c r="AD98" s="153" t="str">
        <f t="shared" si="46"/>
        <v/>
      </c>
      <c r="AE98" s="153" t="str">
        <f t="shared" si="47"/>
        <v/>
      </c>
      <c r="AF98" s="213" t="str">
        <f t="shared" si="65"/>
        <v/>
      </c>
      <c r="AG98" s="141"/>
      <c r="AH98" s="211"/>
      <c r="AI98" s="346" t="str">
        <f t="shared" si="48"/>
        <v/>
      </c>
      <c r="AJ98" s="153" t="str">
        <f t="shared" si="49"/>
        <v/>
      </c>
      <c r="AK98" s="153" t="str">
        <f t="shared" si="50"/>
        <v/>
      </c>
      <c r="AL98" s="153" t="str">
        <f t="shared" si="51"/>
        <v/>
      </c>
      <c r="AM98" s="141"/>
      <c r="AN98" s="211"/>
      <c r="AO98" s="346" t="str">
        <f t="shared" si="52"/>
        <v/>
      </c>
      <c r="AP98" s="153" t="str">
        <f t="shared" si="53"/>
        <v/>
      </c>
      <c r="AQ98" s="153" t="str">
        <f t="shared" si="54"/>
        <v/>
      </c>
      <c r="AR98" s="153" t="str">
        <f t="shared" si="55"/>
        <v/>
      </c>
      <c r="AS98" s="141"/>
      <c r="AT98" s="211"/>
      <c r="AU98" s="346" t="str">
        <f t="shared" si="56"/>
        <v/>
      </c>
      <c r="AV98" s="153" t="str">
        <f t="shared" si="57"/>
        <v/>
      </c>
      <c r="AW98" s="153" t="str">
        <f t="shared" si="58"/>
        <v/>
      </c>
      <c r="AX98" s="153" t="str">
        <f t="shared" si="59"/>
        <v/>
      </c>
    </row>
    <row r="99" spans="1:50" ht="29.45" customHeight="1" x14ac:dyDescent="0.25">
      <c r="A99" s="354" t="str">
        <f>'N-Bedarf AL'!A99</f>
        <v/>
      </c>
      <c r="B99" s="354" t="str">
        <f>IF('N-Bedarf AL'!B99="","",'N-Bedarf AL'!B99)</f>
        <v/>
      </c>
      <c r="C99" s="305" t="str">
        <f>IF('N-Bedarf AL'!D99="","",'N-Bedarf AL'!D99)</f>
        <v/>
      </c>
      <c r="D99" s="32" t="str">
        <f>IF('N-Bedarf AL'!C99="","",'N-Bedarf AL'!C99)</f>
        <v/>
      </c>
      <c r="E99" s="32" t="str">
        <f>IF('N-Bedarf AL'!T99="","",'N-Bedarf AL'!T99)</f>
        <v/>
      </c>
      <c r="F99" s="32" t="str">
        <f>IF('P-Bedarf AL'!V101="","",'P-Bedarf AL'!V101)</f>
        <v/>
      </c>
      <c r="G99" s="32" t="str">
        <f>IF('P-Bedarf AL'!AB101="","",'P-Bedarf AL'!AB101)</f>
        <v/>
      </c>
      <c r="H99" s="345" t="str">
        <f t="shared" si="33"/>
        <v/>
      </c>
      <c r="I99" s="345" t="str">
        <f t="shared" si="34"/>
        <v/>
      </c>
      <c r="J99" s="345" t="str">
        <f t="shared" si="35"/>
        <v/>
      </c>
      <c r="K99" s="321">
        <f t="shared" si="64"/>
        <v>0</v>
      </c>
      <c r="L99" s="321">
        <f t="shared" si="60"/>
        <v>0</v>
      </c>
      <c r="M99" s="321">
        <f t="shared" si="61"/>
        <v>0</v>
      </c>
      <c r="N99" s="321" t="str">
        <f t="shared" si="36"/>
        <v/>
      </c>
      <c r="O99" s="321" t="str">
        <f t="shared" si="62"/>
        <v/>
      </c>
      <c r="P99" s="321" t="str">
        <f t="shared" si="63"/>
        <v/>
      </c>
      <c r="Q99" s="214" t="str">
        <f t="shared" si="37"/>
        <v/>
      </c>
      <c r="R99" s="141"/>
      <c r="S99" s="211"/>
      <c r="T99" s="211" t="str">
        <f t="shared" si="38"/>
        <v/>
      </c>
      <c r="U99" s="153" t="str">
        <f t="shared" si="39"/>
        <v/>
      </c>
      <c r="V99" s="153" t="str">
        <f t="shared" si="40"/>
        <v/>
      </c>
      <c r="W99" s="153" t="str">
        <f t="shared" si="41"/>
        <v/>
      </c>
      <c r="X99" s="153" t="str">
        <f t="shared" si="42"/>
        <v/>
      </c>
      <c r="Y99" s="141"/>
      <c r="Z99" s="211"/>
      <c r="AA99" s="212" t="str">
        <f t="shared" si="43"/>
        <v/>
      </c>
      <c r="AB99" s="153" t="str">
        <f t="shared" si="44"/>
        <v/>
      </c>
      <c r="AC99" s="153" t="str">
        <f t="shared" si="45"/>
        <v/>
      </c>
      <c r="AD99" s="153" t="str">
        <f t="shared" si="46"/>
        <v/>
      </c>
      <c r="AE99" s="153" t="str">
        <f t="shared" si="47"/>
        <v/>
      </c>
      <c r="AF99" s="213" t="str">
        <f t="shared" si="65"/>
        <v/>
      </c>
      <c r="AG99" s="141"/>
      <c r="AH99" s="211"/>
      <c r="AI99" s="346" t="str">
        <f t="shared" si="48"/>
        <v/>
      </c>
      <c r="AJ99" s="153" t="str">
        <f t="shared" si="49"/>
        <v/>
      </c>
      <c r="AK99" s="153" t="str">
        <f t="shared" si="50"/>
        <v/>
      </c>
      <c r="AL99" s="153" t="str">
        <f t="shared" si="51"/>
        <v/>
      </c>
      <c r="AM99" s="141"/>
      <c r="AN99" s="211"/>
      <c r="AO99" s="346" t="str">
        <f t="shared" si="52"/>
        <v/>
      </c>
      <c r="AP99" s="153" t="str">
        <f t="shared" si="53"/>
        <v/>
      </c>
      <c r="AQ99" s="153" t="str">
        <f t="shared" si="54"/>
        <v/>
      </c>
      <c r="AR99" s="153" t="str">
        <f t="shared" si="55"/>
        <v/>
      </c>
      <c r="AS99" s="141"/>
      <c r="AT99" s="211"/>
      <c r="AU99" s="346" t="str">
        <f t="shared" si="56"/>
        <v/>
      </c>
      <c r="AV99" s="153" t="str">
        <f t="shared" si="57"/>
        <v/>
      </c>
      <c r="AW99" s="153" t="str">
        <f t="shared" si="58"/>
        <v/>
      </c>
      <c r="AX99" s="153" t="str">
        <f t="shared" si="59"/>
        <v/>
      </c>
    </row>
    <row r="100" spans="1:50" ht="29.45" customHeight="1" x14ac:dyDescent="0.25">
      <c r="A100" s="354" t="str">
        <f>'N-Bedarf AL'!A100</f>
        <v/>
      </c>
      <c r="B100" s="354" t="str">
        <f>IF('N-Bedarf AL'!B100="","",'N-Bedarf AL'!B100)</f>
        <v/>
      </c>
      <c r="C100" s="305" t="str">
        <f>IF('N-Bedarf AL'!D100="","",'N-Bedarf AL'!D100)</f>
        <v/>
      </c>
      <c r="D100" s="32" t="str">
        <f>IF('N-Bedarf AL'!C100="","",'N-Bedarf AL'!C100)</f>
        <v/>
      </c>
      <c r="E100" s="32" t="str">
        <f>IF('N-Bedarf AL'!T100="","",'N-Bedarf AL'!T100)</f>
        <v/>
      </c>
      <c r="F100" s="32" t="str">
        <f>IF('P-Bedarf AL'!V102="","",'P-Bedarf AL'!V102)</f>
        <v/>
      </c>
      <c r="G100" s="32" t="str">
        <f>IF('P-Bedarf AL'!AB102="","",'P-Bedarf AL'!AB102)</f>
        <v/>
      </c>
      <c r="H100" s="345" t="str">
        <f t="shared" si="33"/>
        <v/>
      </c>
      <c r="I100" s="345" t="str">
        <f t="shared" si="34"/>
        <v/>
      </c>
      <c r="J100" s="345" t="str">
        <f t="shared" si="35"/>
        <v/>
      </c>
      <c r="K100" s="321">
        <f t="shared" si="64"/>
        <v>0</v>
      </c>
      <c r="L100" s="321">
        <f t="shared" si="60"/>
        <v>0</v>
      </c>
      <c r="M100" s="321">
        <f t="shared" si="61"/>
        <v>0</v>
      </c>
      <c r="N100" s="321" t="str">
        <f t="shared" si="36"/>
        <v/>
      </c>
      <c r="O100" s="321" t="str">
        <f t="shared" si="62"/>
        <v/>
      </c>
      <c r="P100" s="321" t="str">
        <f t="shared" si="63"/>
        <v/>
      </c>
      <c r="Q100" s="214" t="str">
        <f t="shared" si="37"/>
        <v/>
      </c>
      <c r="R100" s="141"/>
      <c r="S100" s="211"/>
      <c r="T100" s="211" t="str">
        <f t="shared" si="38"/>
        <v/>
      </c>
      <c r="U100" s="153" t="str">
        <f t="shared" si="39"/>
        <v/>
      </c>
      <c r="V100" s="153" t="str">
        <f t="shared" si="40"/>
        <v/>
      </c>
      <c r="W100" s="153" t="str">
        <f t="shared" si="41"/>
        <v/>
      </c>
      <c r="X100" s="153" t="str">
        <f t="shared" si="42"/>
        <v/>
      </c>
      <c r="Y100" s="141"/>
      <c r="Z100" s="211"/>
      <c r="AA100" s="212" t="str">
        <f t="shared" si="43"/>
        <v/>
      </c>
      <c r="AB100" s="153" t="str">
        <f t="shared" si="44"/>
        <v/>
      </c>
      <c r="AC100" s="153" t="str">
        <f t="shared" si="45"/>
        <v/>
      </c>
      <c r="AD100" s="153" t="str">
        <f t="shared" si="46"/>
        <v/>
      </c>
      <c r="AE100" s="153" t="str">
        <f t="shared" si="47"/>
        <v/>
      </c>
      <c r="AF100" s="213" t="str">
        <f t="shared" si="65"/>
        <v/>
      </c>
      <c r="AG100" s="141"/>
      <c r="AH100" s="211"/>
      <c r="AI100" s="346" t="str">
        <f t="shared" si="48"/>
        <v/>
      </c>
      <c r="AJ100" s="153" t="str">
        <f t="shared" si="49"/>
        <v/>
      </c>
      <c r="AK100" s="153" t="str">
        <f t="shared" si="50"/>
        <v/>
      </c>
      <c r="AL100" s="153" t="str">
        <f t="shared" si="51"/>
        <v/>
      </c>
      <c r="AM100" s="141"/>
      <c r="AN100" s="211"/>
      <c r="AO100" s="346" t="str">
        <f t="shared" si="52"/>
        <v/>
      </c>
      <c r="AP100" s="153" t="str">
        <f t="shared" si="53"/>
        <v/>
      </c>
      <c r="AQ100" s="153" t="str">
        <f t="shared" si="54"/>
        <v/>
      </c>
      <c r="AR100" s="153" t="str">
        <f t="shared" si="55"/>
        <v/>
      </c>
      <c r="AS100" s="141"/>
      <c r="AT100" s="211"/>
      <c r="AU100" s="346" t="str">
        <f t="shared" si="56"/>
        <v/>
      </c>
      <c r="AV100" s="153" t="str">
        <f t="shared" si="57"/>
        <v/>
      </c>
      <c r="AW100" s="153" t="str">
        <f t="shared" si="58"/>
        <v/>
      </c>
      <c r="AX100" s="153" t="str">
        <f t="shared" si="59"/>
        <v/>
      </c>
    </row>
    <row r="101" spans="1:50" ht="29.45" customHeight="1" x14ac:dyDescent="0.25">
      <c r="A101" s="354" t="str">
        <f>'N-Bedarf AL'!A101</f>
        <v/>
      </c>
      <c r="B101" s="354" t="str">
        <f>IF('N-Bedarf AL'!B101="","",'N-Bedarf AL'!B101)</f>
        <v/>
      </c>
      <c r="C101" s="305" t="str">
        <f>IF('N-Bedarf AL'!D101="","",'N-Bedarf AL'!D101)</f>
        <v/>
      </c>
      <c r="D101" s="32" t="str">
        <f>IF('N-Bedarf AL'!C101="","",'N-Bedarf AL'!C101)</f>
        <v/>
      </c>
      <c r="E101" s="32" t="str">
        <f>IF('N-Bedarf AL'!T101="","",'N-Bedarf AL'!T101)</f>
        <v/>
      </c>
      <c r="F101" s="32" t="str">
        <f>IF('P-Bedarf AL'!V103="","",'P-Bedarf AL'!V103)</f>
        <v/>
      </c>
      <c r="G101" s="32" t="str">
        <f>IF('P-Bedarf AL'!AB103="","",'P-Bedarf AL'!AB103)</f>
        <v/>
      </c>
      <c r="H101" s="345" t="str">
        <f t="shared" si="33"/>
        <v/>
      </c>
      <c r="I101" s="345" t="str">
        <f t="shared" si="34"/>
        <v/>
      </c>
      <c r="J101" s="345" t="str">
        <f t="shared" si="35"/>
        <v/>
      </c>
      <c r="K101" s="321">
        <f t="shared" si="64"/>
        <v>0</v>
      </c>
      <c r="L101" s="321">
        <f t="shared" si="60"/>
        <v>0</v>
      </c>
      <c r="M101" s="321">
        <f t="shared" si="61"/>
        <v>0</v>
      </c>
      <c r="N101" s="321" t="str">
        <f t="shared" si="36"/>
        <v/>
      </c>
      <c r="O101" s="321" t="str">
        <f t="shared" si="62"/>
        <v/>
      </c>
      <c r="P101" s="321" t="str">
        <f t="shared" si="63"/>
        <v/>
      </c>
      <c r="Q101" s="214" t="str">
        <f t="shared" si="37"/>
        <v/>
      </c>
      <c r="R101" s="141"/>
      <c r="S101" s="211"/>
      <c r="T101" s="211" t="str">
        <f t="shared" si="38"/>
        <v/>
      </c>
      <c r="U101" s="153" t="str">
        <f t="shared" si="39"/>
        <v/>
      </c>
      <c r="V101" s="153" t="str">
        <f t="shared" si="40"/>
        <v/>
      </c>
      <c r="W101" s="153" t="str">
        <f t="shared" si="41"/>
        <v/>
      </c>
      <c r="X101" s="153" t="str">
        <f t="shared" si="42"/>
        <v/>
      </c>
      <c r="Y101" s="141"/>
      <c r="Z101" s="211"/>
      <c r="AA101" s="212" t="str">
        <f t="shared" si="43"/>
        <v/>
      </c>
      <c r="AB101" s="153" t="str">
        <f t="shared" si="44"/>
        <v/>
      </c>
      <c r="AC101" s="153" t="str">
        <f t="shared" si="45"/>
        <v/>
      </c>
      <c r="AD101" s="153" t="str">
        <f t="shared" si="46"/>
        <v/>
      </c>
      <c r="AE101" s="153" t="str">
        <f t="shared" si="47"/>
        <v/>
      </c>
      <c r="AF101" s="213" t="str">
        <f t="shared" si="65"/>
        <v/>
      </c>
      <c r="AG101" s="141"/>
      <c r="AH101" s="211"/>
      <c r="AI101" s="346" t="str">
        <f t="shared" si="48"/>
        <v/>
      </c>
      <c r="AJ101" s="153" t="str">
        <f t="shared" si="49"/>
        <v/>
      </c>
      <c r="AK101" s="153" t="str">
        <f t="shared" si="50"/>
        <v/>
      </c>
      <c r="AL101" s="153" t="str">
        <f t="shared" si="51"/>
        <v/>
      </c>
      <c r="AM101" s="141"/>
      <c r="AN101" s="211"/>
      <c r="AO101" s="346" t="str">
        <f t="shared" si="52"/>
        <v/>
      </c>
      <c r="AP101" s="153" t="str">
        <f t="shared" si="53"/>
        <v/>
      </c>
      <c r="AQ101" s="153" t="str">
        <f t="shared" si="54"/>
        <v/>
      </c>
      <c r="AR101" s="153" t="str">
        <f t="shared" si="55"/>
        <v/>
      </c>
      <c r="AS101" s="141"/>
      <c r="AT101" s="211"/>
      <c r="AU101" s="346" t="str">
        <f t="shared" si="56"/>
        <v/>
      </c>
      <c r="AV101" s="153" t="str">
        <f t="shared" si="57"/>
        <v/>
      </c>
      <c r="AW101" s="153" t="str">
        <f t="shared" si="58"/>
        <v/>
      </c>
      <c r="AX101" s="153" t="str">
        <f t="shared" si="59"/>
        <v/>
      </c>
    </row>
    <row r="102" spans="1:50" ht="29.45" customHeight="1" x14ac:dyDescent="0.25">
      <c r="A102" s="354" t="str">
        <f>'N-Bedarf AL'!A102</f>
        <v/>
      </c>
      <c r="B102" s="354" t="str">
        <f>IF('N-Bedarf AL'!B102="","",'N-Bedarf AL'!B102)</f>
        <v/>
      </c>
      <c r="C102" s="305" t="str">
        <f>IF('N-Bedarf AL'!D102="","",'N-Bedarf AL'!D102)</f>
        <v/>
      </c>
      <c r="D102" s="32" t="str">
        <f>IF('N-Bedarf AL'!C102="","",'N-Bedarf AL'!C102)</f>
        <v/>
      </c>
      <c r="E102" s="32" t="str">
        <f>IF('N-Bedarf AL'!T102="","",'N-Bedarf AL'!T102)</f>
        <v/>
      </c>
      <c r="F102" s="32" t="str">
        <f>IF('P-Bedarf AL'!V104="","",'P-Bedarf AL'!V104)</f>
        <v/>
      </c>
      <c r="G102" s="32" t="str">
        <f>IF('P-Bedarf AL'!AB104="","",'P-Bedarf AL'!AB104)</f>
        <v/>
      </c>
      <c r="H102" s="345" t="str">
        <f t="shared" si="33"/>
        <v/>
      </c>
      <c r="I102" s="345" t="str">
        <f t="shared" si="34"/>
        <v/>
      </c>
      <c r="J102" s="345" t="str">
        <f t="shared" si="35"/>
        <v/>
      </c>
      <c r="K102" s="321">
        <f t="shared" si="64"/>
        <v>0</v>
      </c>
      <c r="L102" s="321">
        <f t="shared" si="60"/>
        <v>0</v>
      </c>
      <c r="M102" s="321">
        <f t="shared" si="61"/>
        <v>0</v>
      </c>
      <c r="N102" s="321" t="str">
        <f t="shared" si="36"/>
        <v/>
      </c>
      <c r="O102" s="321" t="str">
        <f t="shared" si="62"/>
        <v/>
      </c>
      <c r="P102" s="321" t="str">
        <f t="shared" si="63"/>
        <v/>
      </c>
      <c r="Q102" s="214" t="str">
        <f t="shared" si="37"/>
        <v/>
      </c>
      <c r="R102" s="141"/>
      <c r="S102" s="211"/>
      <c r="T102" s="211" t="str">
        <f t="shared" si="38"/>
        <v/>
      </c>
      <c r="U102" s="153" t="str">
        <f t="shared" si="39"/>
        <v/>
      </c>
      <c r="V102" s="153" t="str">
        <f t="shared" si="40"/>
        <v/>
      </c>
      <c r="W102" s="153" t="str">
        <f t="shared" si="41"/>
        <v/>
      </c>
      <c r="X102" s="153" t="str">
        <f t="shared" si="42"/>
        <v/>
      </c>
      <c r="Y102" s="141"/>
      <c r="Z102" s="211"/>
      <c r="AA102" s="212" t="str">
        <f t="shared" si="43"/>
        <v/>
      </c>
      <c r="AB102" s="153" t="str">
        <f t="shared" si="44"/>
        <v/>
      </c>
      <c r="AC102" s="153" t="str">
        <f t="shared" si="45"/>
        <v/>
      </c>
      <c r="AD102" s="153" t="str">
        <f t="shared" si="46"/>
        <v/>
      </c>
      <c r="AE102" s="153" t="str">
        <f t="shared" si="47"/>
        <v/>
      </c>
      <c r="AF102" s="213" t="str">
        <f t="shared" si="65"/>
        <v/>
      </c>
      <c r="AG102" s="141"/>
      <c r="AH102" s="211"/>
      <c r="AI102" s="346" t="str">
        <f t="shared" si="48"/>
        <v/>
      </c>
      <c r="AJ102" s="153" t="str">
        <f t="shared" si="49"/>
        <v/>
      </c>
      <c r="AK102" s="153" t="str">
        <f t="shared" si="50"/>
        <v/>
      </c>
      <c r="AL102" s="153" t="str">
        <f t="shared" si="51"/>
        <v/>
      </c>
      <c r="AM102" s="141"/>
      <c r="AN102" s="211"/>
      <c r="AO102" s="346" t="str">
        <f t="shared" si="52"/>
        <v/>
      </c>
      <c r="AP102" s="153" t="str">
        <f t="shared" si="53"/>
        <v/>
      </c>
      <c r="AQ102" s="153" t="str">
        <f t="shared" si="54"/>
        <v/>
      </c>
      <c r="AR102" s="153" t="str">
        <f t="shared" si="55"/>
        <v/>
      </c>
      <c r="AS102" s="141"/>
      <c r="AT102" s="211"/>
      <c r="AU102" s="346" t="str">
        <f t="shared" si="56"/>
        <v/>
      </c>
      <c r="AV102" s="153" t="str">
        <f t="shared" si="57"/>
        <v/>
      </c>
      <c r="AW102" s="153" t="str">
        <f t="shared" si="58"/>
        <v/>
      </c>
      <c r="AX102" s="153" t="str">
        <f t="shared" si="59"/>
        <v/>
      </c>
    </row>
    <row r="103" spans="1:50" ht="29.45" customHeight="1" x14ac:dyDescent="0.25">
      <c r="A103" s="354" t="str">
        <f>'N-Bedarf AL'!A103</f>
        <v/>
      </c>
      <c r="B103" s="354" t="str">
        <f>IF('N-Bedarf AL'!B103="","",'N-Bedarf AL'!B103)</f>
        <v/>
      </c>
      <c r="C103" s="305" t="str">
        <f>IF('N-Bedarf AL'!D103="","",'N-Bedarf AL'!D103)</f>
        <v/>
      </c>
      <c r="D103" s="32" t="str">
        <f>IF('N-Bedarf AL'!C103="","",'N-Bedarf AL'!C103)</f>
        <v/>
      </c>
      <c r="E103" s="32" t="str">
        <f>IF('N-Bedarf AL'!T103="","",'N-Bedarf AL'!T103)</f>
        <v/>
      </c>
      <c r="F103" s="32" t="str">
        <f>IF('P-Bedarf AL'!V105="","",'P-Bedarf AL'!V105)</f>
        <v/>
      </c>
      <c r="G103" s="32" t="str">
        <f>IF('P-Bedarf AL'!AB105="","",'P-Bedarf AL'!AB105)</f>
        <v/>
      </c>
      <c r="H103" s="345" t="str">
        <f t="shared" si="33"/>
        <v/>
      </c>
      <c r="I103" s="345" t="str">
        <f t="shared" si="34"/>
        <v/>
      </c>
      <c r="J103" s="345" t="str">
        <f t="shared" si="35"/>
        <v/>
      </c>
      <c r="K103" s="321">
        <f t="shared" si="64"/>
        <v>0</v>
      </c>
      <c r="L103" s="321">
        <f t="shared" si="60"/>
        <v>0</v>
      </c>
      <c r="M103" s="321">
        <f t="shared" si="61"/>
        <v>0</v>
      </c>
      <c r="N103" s="321" t="str">
        <f t="shared" si="36"/>
        <v/>
      </c>
      <c r="O103" s="321" t="str">
        <f t="shared" si="62"/>
        <v/>
      </c>
      <c r="P103" s="321" t="str">
        <f t="shared" si="63"/>
        <v/>
      </c>
      <c r="Q103" s="214" t="str">
        <f t="shared" si="37"/>
        <v/>
      </c>
      <c r="R103" s="141"/>
      <c r="S103" s="211"/>
      <c r="T103" s="211" t="str">
        <f t="shared" si="38"/>
        <v/>
      </c>
      <c r="U103" s="153" t="str">
        <f t="shared" si="39"/>
        <v/>
      </c>
      <c r="V103" s="153" t="str">
        <f t="shared" si="40"/>
        <v/>
      </c>
      <c r="W103" s="153" t="str">
        <f t="shared" si="41"/>
        <v/>
      </c>
      <c r="X103" s="153" t="str">
        <f t="shared" si="42"/>
        <v/>
      </c>
      <c r="Y103" s="141"/>
      <c r="Z103" s="211"/>
      <c r="AA103" s="212" t="str">
        <f t="shared" si="43"/>
        <v/>
      </c>
      <c r="AB103" s="153" t="str">
        <f t="shared" si="44"/>
        <v/>
      </c>
      <c r="AC103" s="153" t="str">
        <f t="shared" si="45"/>
        <v/>
      </c>
      <c r="AD103" s="153" t="str">
        <f t="shared" si="46"/>
        <v/>
      </c>
      <c r="AE103" s="153" t="str">
        <f t="shared" si="47"/>
        <v/>
      </c>
      <c r="AF103" s="213" t="str">
        <f t="shared" si="65"/>
        <v/>
      </c>
      <c r="AG103" s="141"/>
      <c r="AH103" s="211"/>
      <c r="AI103" s="346" t="str">
        <f t="shared" si="48"/>
        <v/>
      </c>
      <c r="AJ103" s="153" t="str">
        <f t="shared" si="49"/>
        <v/>
      </c>
      <c r="AK103" s="153" t="str">
        <f t="shared" si="50"/>
        <v/>
      </c>
      <c r="AL103" s="153" t="str">
        <f t="shared" si="51"/>
        <v/>
      </c>
      <c r="AM103" s="141"/>
      <c r="AN103" s="211"/>
      <c r="AO103" s="346" t="str">
        <f t="shared" si="52"/>
        <v/>
      </c>
      <c r="AP103" s="153" t="str">
        <f t="shared" si="53"/>
        <v/>
      </c>
      <c r="AQ103" s="153" t="str">
        <f t="shared" si="54"/>
        <v/>
      </c>
      <c r="AR103" s="153" t="str">
        <f t="shared" si="55"/>
        <v/>
      </c>
      <c r="AS103" s="141"/>
      <c r="AT103" s="211"/>
      <c r="AU103" s="346" t="str">
        <f t="shared" si="56"/>
        <v/>
      </c>
      <c r="AV103" s="153" t="str">
        <f t="shared" si="57"/>
        <v/>
      </c>
      <c r="AW103" s="153" t="str">
        <f t="shared" si="58"/>
        <v/>
      </c>
      <c r="AX103" s="153" t="str">
        <f t="shared" si="59"/>
        <v/>
      </c>
    </row>
    <row r="104" spans="1:50" ht="29.45" customHeight="1" x14ac:dyDescent="0.25">
      <c r="A104" s="354" t="str">
        <f>'N-Bedarf AL'!A104</f>
        <v/>
      </c>
      <c r="B104" s="354" t="str">
        <f>IF('N-Bedarf AL'!B104="","",'N-Bedarf AL'!B104)</f>
        <v/>
      </c>
      <c r="C104" s="305" t="str">
        <f>IF('N-Bedarf AL'!D104="","",'N-Bedarf AL'!D104)</f>
        <v/>
      </c>
      <c r="D104" s="32" t="str">
        <f>IF('N-Bedarf AL'!C104="","",'N-Bedarf AL'!C104)</f>
        <v/>
      </c>
      <c r="E104" s="32" t="str">
        <f>IF('N-Bedarf AL'!T104="","",'N-Bedarf AL'!T104)</f>
        <v/>
      </c>
      <c r="F104" s="32" t="str">
        <f>IF('P-Bedarf AL'!V106="","",'P-Bedarf AL'!V106)</f>
        <v/>
      </c>
      <c r="G104" s="32" t="str">
        <f>IF('P-Bedarf AL'!AB106="","",'P-Bedarf AL'!AB106)</f>
        <v/>
      </c>
      <c r="H104" s="345" t="str">
        <f t="shared" si="33"/>
        <v/>
      </c>
      <c r="I104" s="345" t="str">
        <f t="shared" si="34"/>
        <v/>
      </c>
      <c r="J104" s="345" t="str">
        <f t="shared" si="35"/>
        <v/>
      </c>
      <c r="K104" s="321">
        <f t="shared" si="64"/>
        <v>0</v>
      </c>
      <c r="L104" s="321">
        <f t="shared" si="60"/>
        <v>0</v>
      </c>
      <c r="M104" s="321">
        <f t="shared" si="61"/>
        <v>0</v>
      </c>
      <c r="N104" s="321" t="str">
        <f t="shared" si="36"/>
        <v/>
      </c>
      <c r="O104" s="321" t="str">
        <f t="shared" si="62"/>
        <v/>
      </c>
      <c r="P104" s="321" t="str">
        <f t="shared" si="63"/>
        <v/>
      </c>
      <c r="Q104" s="214" t="str">
        <f t="shared" si="37"/>
        <v/>
      </c>
      <c r="R104" s="141"/>
      <c r="S104" s="211"/>
      <c r="T104" s="211" t="str">
        <f t="shared" si="38"/>
        <v/>
      </c>
      <c r="U104" s="153" t="str">
        <f t="shared" si="39"/>
        <v/>
      </c>
      <c r="V104" s="153" t="str">
        <f t="shared" si="40"/>
        <v/>
      </c>
      <c r="W104" s="153" t="str">
        <f t="shared" si="41"/>
        <v/>
      </c>
      <c r="X104" s="153" t="str">
        <f t="shared" si="42"/>
        <v/>
      </c>
      <c r="Y104" s="141"/>
      <c r="Z104" s="211"/>
      <c r="AA104" s="212" t="str">
        <f t="shared" si="43"/>
        <v/>
      </c>
      <c r="AB104" s="153" t="str">
        <f t="shared" si="44"/>
        <v/>
      </c>
      <c r="AC104" s="153" t="str">
        <f t="shared" si="45"/>
        <v/>
      </c>
      <c r="AD104" s="153" t="str">
        <f t="shared" si="46"/>
        <v/>
      </c>
      <c r="AE104" s="153" t="str">
        <f t="shared" si="47"/>
        <v/>
      </c>
      <c r="AF104" s="213" t="str">
        <f t="shared" si="65"/>
        <v/>
      </c>
      <c r="AG104" s="141"/>
      <c r="AH104" s="211"/>
      <c r="AI104" s="346" t="str">
        <f t="shared" si="48"/>
        <v/>
      </c>
      <c r="AJ104" s="153" t="str">
        <f t="shared" si="49"/>
        <v/>
      </c>
      <c r="AK104" s="153" t="str">
        <f t="shared" si="50"/>
        <v/>
      </c>
      <c r="AL104" s="153" t="str">
        <f t="shared" si="51"/>
        <v/>
      </c>
      <c r="AM104" s="141"/>
      <c r="AN104" s="211"/>
      <c r="AO104" s="346" t="str">
        <f t="shared" si="52"/>
        <v/>
      </c>
      <c r="AP104" s="153" t="str">
        <f t="shared" si="53"/>
        <v/>
      </c>
      <c r="AQ104" s="153" t="str">
        <f t="shared" si="54"/>
        <v/>
      </c>
      <c r="AR104" s="153" t="str">
        <f t="shared" si="55"/>
        <v/>
      </c>
      <c r="AS104" s="141"/>
      <c r="AT104" s="211"/>
      <c r="AU104" s="346" t="str">
        <f t="shared" si="56"/>
        <v/>
      </c>
      <c r="AV104" s="153" t="str">
        <f t="shared" si="57"/>
        <v/>
      </c>
      <c r="AW104" s="153" t="str">
        <f t="shared" si="58"/>
        <v/>
      </c>
      <c r="AX104" s="153" t="str">
        <f t="shared" si="59"/>
        <v/>
      </c>
    </row>
    <row r="105" spans="1:50" ht="29.45" customHeight="1" x14ac:dyDescent="0.25">
      <c r="A105" s="354" t="str">
        <f>'N-Bedarf AL'!A105</f>
        <v/>
      </c>
      <c r="B105" s="354" t="str">
        <f>IF('N-Bedarf AL'!B105="","",'N-Bedarf AL'!B105)</f>
        <v/>
      </c>
      <c r="C105" s="305" t="str">
        <f>IF('N-Bedarf AL'!D105="","",'N-Bedarf AL'!D105)</f>
        <v/>
      </c>
      <c r="D105" s="32" t="str">
        <f>IF('N-Bedarf AL'!C105="","",'N-Bedarf AL'!C105)</f>
        <v/>
      </c>
      <c r="E105" s="32" t="str">
        <f>IF('N-Bedarf AL'!T105="","",'N-Bedarf AL'!T105)</f>
        <v/>
      </c>
      <c r="F105" s="32" t="str">
        <f>IF('P-Bedarf AL'!V107="","",'P-Bedarf AL'!V107)</f>
        <v/>
      </c>
      <c r="G105" s="32" t="str">
        <f>IF('P-Bedarf AL'!AB107="","",'P-Bedarf AL'!AB107)</f>
        <v/>
      </c>
      <c r="H105" s="345" t="str">
        <f t="shared" si="33"/>
        <v/>
      </c>
      <c r="I105" s="345" t="str">
        <f t="shared" si="34"/>
        <v/>
      </c>
      <c r="J105" s="345" t="str">
        <f t="shared" si="35"/>
        <v/>
      </c>
      <c r="K105" s="321">
        <f t="shared" si="64"/>
        <v>0</v>
      </c>
      <c r="L105" s="321">
        <f t="shared" si="60"/>
        <v>0</v>
      </c>
      <c r="M105" s="321">
        <f t="shared" si="61"/>
        <v>0</v>
      </c>
      <c r="N105" s="321" t="str">
        <f t="shared" si="36"/>
        <v/>
      </c>
      <c r="O105" s="321" t="str">
        <f t="shared" si="62"/>
        <v/>
      </c>
      <c r="P105" s="321" t="str">
        <f t="shared" si="63"/>
        <v/>
      </c>
      <c r="Q105" s="214" t="str">
        <f t="shared" si="37"/>
        <v/>
      </c>
      <c r="R105" s="141"/>
      <c r="S105" s="211"/>
      <c r="T105" s="211" t="str">
        <f t="shared" si="38"/>
        <v/>
      </c>
      <c r="U105" s="153" t="str">
        <f t="shared" si="39"/>
        <v/>
      </c>
      <c r="V105" s="153" t="str">
        <f t="shared" si="40"/>
        <v/>
      </c>
      <c r="W105" s="153" t="str">
        <f t="shared" si="41"/>
        <v/>
      </c>
      <c r="X105" s="153" t="str">
        <f t="shared" si="42"/>
        <v/>
      </c>
      <c r="Y105" s="141"/>
      <c r="Z105" s="211"/>
      <c r="AA105" s="212" t="str">
        <f t="shared" si="43"/>
        <v/>
      </c>
      <c r="AB105" s="153" t="str">
        <f t="shared" si="44"/>
        <v/>
      </c>
      <c r="AC105" s="153" t="str">
        <f t="shared" si="45"/>
        <v/>
      </c>
      <c r="AD105" s="153" t="str">
        <f t="shared" si="46"/>
        <v/>
      </c>
      <c r="AE105" s="153" t="str">
        <f t="shared" si="47"/>
        <v/>
      </c>
      <c r="AF105" s="213" t="str">
        <f t="shared" si="65"/>
        <v/>
      </c>
      <c r="AG105" s="141"/>
      <c r="AH105" s="211"/>
      <c r="AI105" s="346" t="str">
        <f t="shared" si="48"/>
        <v/>
      </c>
      <c r="AJ105" s="153" t="str">
        <f t="shared" si="49"/>
        <v/>
      </c>
      <c r="AK105" s="153" t="str">
        <f t="shared" si="50"/>
        <v/>
      </c>
      <c r="AL105" s="153" t="str">
        <f t="shared" si="51"/>
        <v/>
      </c>
      <c r="AM105" s="141"/>
      <c r="AN105" s="211"/>
      <c r="AO105" s="346" t="str">
        <f t="shared" si="52"/>
        <v/>
      </c>
      <c r="AP105" s="153" t="str">
        <f t="shared" si="53"/>
        <v/>
      </c>
      <c r="AQ105" s="153" t="str">
        <f t="shared" si="54"/>
        <v/>
      </c>
      <c r="AR105" s="153" t="str">
        <f t="shared" si="55"/>
        <v/>
      </c>
      <c r="AS105" s="141"/>
      <c r="AT105" s="211"/>
      <c r="AU105" s="346" t="str">
        <f t="shared" si="56"/>
        <v/>
      </c>
      <c r="AV105" s="153" t="str">
        <f t="shared" si="57"/>
        <v/>
      </c>
      <c r="AW105" s="153" t="str">
        <f t="shared" si="58"/>
        <v/>
      </c>
      <c r="AX105" s="153" t="str">
        <f t="shared" si="59"/>
        <v/>
      </c>
    </row>
    <row r="106" spans="1:50" ht="29.45" customHeight="1" x14ac:dyDescent="0.25">
      <c r="A106" s="354" t="str">
        <f>'N-Bedarf AL'!A106</f>
        <v/>
      </c>
      <c r="B106" s="354" t="str">
        <f>IF('N-Bedarf AL'!B106="","",'N-Bedarf AL'!B106)</f>
        <v/>
      </c>
      <c r="C106" s="305" t="str">
        <f>IF('N-Bedarf AL'!D106="","",'N-Bedarf AL'!D106)</f>
        <v/>
      </c>
      <c r="D106" s="32" t="str">
        <f>IF('N-Bedarf AL'!C106="","",'N-Bedarf AL'!C106)</f>
        <v/>
      </c>
      <c r="E106" s="32" t="str">
        <f>IF('N-Bedarf AL'!T106="","",'N-Bedarf AL'!T106)</f>
        <v/>
      </c>
      <c r="F106" s="32" t="str">
        <f>IF('P-Bedarf AL'!V108="","",'P-Bedarf AL'!V108)</f>
        <v/>
      </c>
      <c r="G106" s="32" t="str">
        <f>IF('P-Bedarf AL'!AB108="","",'P-Bedarf AL'!AB108)</f>
        <v/>
      </c>
      <c r="H106" s="345" t="str">
        <f t="shared" si="33"/>
        <v/>
      </c>
      <c r="I106" s="345" t="str">
        <f t="shared" si="34"/>
        <v/>
      </c>
      <c r="J106" s="345" t="str">
        <f t="shared" si="35"/>
        <v/>
      </c>
      <c r="K106" s="321">
        <f t="shared" si="64"/>
        <v>0</v>
      </c>
      <c r="L106" s="321">
        <f t="shared" si="60"/>
        <v>0</v>
      </c>
      <c r="M106" s="321">
        <f t="shared" si="61"/>
        <v>0</v>
      </c>
      <c r="N106" s="321" t="str">
        <f t="shared" si="36"/>
        <v/>
      </c>
      <c r="O106" s="321" t="str">
        <f t="shared" si="62"/>
        <v/>
      </c>
      <c r="P106" s="321" t="str">
        <f t="shared" si="63"/>
        <v/>
      </c>
      <c r="Q106" s="214" t="str">
        <f t="shared" si="37"/>
        <v/>
      </c>
      <c r="R106" s="141"/>
      <c r="S106" s="211"/>
      <c r="T106" s="211" t="str">
        <f t="shared" si="38"/>
        <v/>
      </c>
      <c r="U106" s="153" t="str">
        <f t="shared" si="39"/>
        <v/>
      </c>
      <c r="V106" s="153" t="str">
        <f t="shared" si="40"/>
        <v/>
      </c>
      <c r="W106" s="153" t="str">
        <f t="shared" si="41"/>
        <v/>
      </c>
      <c r="X106" s="153" t="str">
        <f t="shared" si="42"/>
        <v/>
      </c>
      <c r="Y106" s="141"/>
      <c r="Z106" s="211"/>
      <c r="AA106" s="212" t="str">
        <f t="shared" si="43"/>
        <v/>
      </c>
      <c r="AB106" s="153" t="str">
        <f t="shared" si="44"/>
        <v/>
      </c>
      <c r="AC106" s="153" t="str">
        <f t="shared" si="45"/>
        <v/>
      </c>
      <c r="AD106" s="153" t="str">
        <f t="shared" si="46"/>
        <v/>
      </c>
      <c r="AE106" s="153" t="str">
        <f t="shared" si="47"/>
        <v/>
      </c>
      <c r="AF106" s="213" t="str">
        <f t="shared" si="65"/>
        <v/>
      </c>
      <c r="AG106" s="141"/>
      <c r="AH106" s="211"/>
      <c r="AI106" s="346" t="str">
        <f t="shared" si="48"/>
        <v/>
      </c>
      <c r="AJ106" s="153" t="str">
        <f t="shared" si="49"/>
        <v/>
      </c>
      <c r="AK106" s="153" t="str">
        <f t="shared" si="50"/>
        <v/>
      </c>
      <c r="AL106" s="153" t="str">
        <f t="shared" si="51"/>
        <v/>
      </c>
      <c r="AM106" s="141"/>
      <c r="AN106" s="211"/>
      <c r="AO106" s="346" t="str">
        <f t="shared" si="52"/>
        <v/>
      </c>
      <c r="AP106" s="153" t="str">
        <f t="shared" si="53"/>
        <v/>
      </c>
      <c r="AQ106" s="153" t="str">
        <f t="shared" si="54"/>
        <v/>
      </c>
      <c r="AR106" s="153" t="str">
        <f t="shared" si="55"/>
        <v/>
      </c>
      <c r="AS106" s="141"/>
      <c r="AT106" s="211"/>
      <c r="AU106" s="346" t="str">
        <f t="shared" si="56"/>
        <v/>
      </c>
      <c r="AV106" s="153" t="str">
        <f t="shared" si="57"/>
        <v/>
      </c>
      <c r="AW106" s="153" t="str">
        <f t="shared" si="58"/>
        <v/>
      </c>
      <c r="AX106" s="153" t="str">
        <f t="shared" si="59"/>
        <v/>
      </c>
    </row>
    <row r="107" spans="1:50" ht="29.45" customHeight="1" x14ac:dyDescent="0.25">
      <c r="A107" s="354" t="str">
        <f>'N-Bedarf AL'!A107</f>
        <v/>
      </c>
      <c r="B107" s="354" t="str">
        <f>IF('N-Bedarf AL'!B107="","",'N-Bedarf AL'!B107)</f>
        <v/>
      </c>
      <c r="C107" s="305" t="str">
        <f>IF('N-Bedarf AL'!D107="","",'N-Bedarf AL'!D107)</f>
        <v/>
      </c>
      <c r="D107" s="32" t="str">
        <f>IF('N-Bedarf AL'!C107="","",'N-Bedarf AL'!C107)</f>
        <v/>
      </c>
      <c r="E107" s="32" t="str">
        <f>IF('N-Bedarf AL'!T107="","",'N-Bedarf AL'!T107)</f>
        <v/>
      </c>
      <c r="F107" s="32" t="str">
        <f>IF('P-Bedarf AL'!V109="","",'P-Bedarf AL'!V109)</f>
        <v/>
      </c>
      <c r="G107" s="32" t="str">
        <f>IF('P-Bedarf AL'!AB109="","",'P-Bedarf AL'!AB109)</f>
        <v/>
      </c>
      <c r="H107" s="345" t="str">
        <f t="shared" si="33"/>
        <v/>
      </c>
      <c r="I107" s="345" t="str">
        <f t="shared" si="34"/>
        <v/>
      </c>
      <c r="J107" s="345" t="str">
        <f t="shared" si="35"/>
        <v/>
      </c>
      <c r="K107" s="321">
        <f t="shared" si="64"/>
        <v>0</v>
      </c>
      <c r="L107" s="321">
        <f t="shared" si="60"/>
        <v>0</v>
      </c>
      <c r="M107" s="321">
        <f t="shared" si="61"/>
        <v>0</v>
      </c>
      <c r="N107" s="321" t="str">
        <f t="shared" si="36"/>
        <v/>
      </c>
      <c r="O107" s="321" t="str">
        <f t="shared" si="62"/>
        <v/>
      </c>
      <c r="P107" s="321" t="str">
        <f t="shared" si="63"/>
        <v/>
      </c>
      <c r="Q107" s="214" t="str">
        <f t="shared" si="37"/>
        <v/>
      </c>
      <c r="R107" s="141"/>
      <c r="S107" s="211"/>
      <c r="T107" s="211" t="str">
        <f t="shared" si="38"/>
        <v/>
      </c>
      <c r="U107" s="153" t="str">
        <f t="shared" si="39"/>
        <v/>
      </c>
      <c r="V107" s="153" t="str">
        <f t="shared" si="40"/>
        <v/>
      </c>
      <c r="W107" s="153" t="str">
        <f t="shared" si="41"/>
        <v/>
      </c>
      <c r="X107" s="153" t="str">
        <f t="shared" si="42"/>
        <v/>
      </c>
      <c r="Y107" s="141"/>
      <c r="Z107" s="211"/>
      <c r="AA107" s="212" t="str">
        <f t="shared" si="43"/>
        <v/>
      </c>
      <c r="AB107" s="153" t="str">
        <f t="shared" si="44"/>
        <v/>
      </c>
      <c r="AC107" s="153" t="str">
        <f t="shared" si="45"/>
        <v/>
      </c>
      <c r="AD107" s="153" t="str">
        <f t="shared" si="46"/>
        <v/>
      </c>
      <c r="AE107" s="153" t="str">
        <f t="shared" si="47"/>
        <v/>
      </c>
      <c r="AF107" s="213" t="str">
        <f t="shared" si="65"/>
        <v/>
      </c>
      <c r="AG107" s="141"/>
      <c r="AH107" s="211"/>
      <c r="AI107" s="346" t="str">
        <f t="shared" si="48"/>
        <v/>
      </c>
      <c r="AJ107" s="153" t="str">
        <f t="shared" si="49"/>
        <v/>
      </c>
      <c r="AK107" s="153" t="str">
        <f t="shared" si="50"/>
        <v/>
      </c>
      <c r="AL107" s="153" t="str">
        <f t="shared" si="51"/>
        <v/>
      </c>
      <c r="AM107" s="141"/>
      <c r="AN107" s="211"/>
      <c r="AO107" s="346" t="str">
        <f t="shared" si="52"/>
        <v/>
      </c>
      <c r="AP107" s="153" t="str">
        <f t="shared" si="53"/>
        <v/>
      </c>
      <c r="AQ107" s="153" t="str">
        <f t="shared" si="54"/>
        <v/>
      </c>
      <c r="AR107" s="153" t="str">
        <f t="shared" si="55"/>
        <v/>
      </c>
      <c r="AS107" s="141"/>
      <c r="AT107" s="211"/>
      <c r="AU107" s="346" t="str">
        <f t="shared" si="56"/>
        <v/>
      </c>
      <c r="AV107" s="153" t="str">
        <f t="shared" si="57"/>
        <v/>
      </c>
      <c r="AW107" s="153" t="str">
        <f t="shared" si="58"/>
        <v/>
      </c>
      <c r="AX107" s="153" t="str">
        <f t="shared" si="59"/>
        <v/>
      </c>
    </row>
    <row r="108" spans="1:50" ht="29.45" customHeight="1" x14ac:dyDescent="0.25">
      <c r="A108" s="354" t="str">
        <f>'N-Bedarf AL'!A108</f>
        <v/>
      </c>
      <c r="B108" s="354" t="str">
        <f>IF('N-Bedarf AL'!B108="","",'N-Bedarf AL'!B108)</f>
        <v/>
      </c>
      <c r="C108" s="305" t="str">
        <f>IF('N-Bedarf AL'!D108="","",'N-Bedarf AL'!D108)</f>
        <v/>
      </c>
      <c r="D108" s="32" t="str">
        <f>IF('N-Bedarf AL'!C108="","",'N-Bedarf AL'!C108)</f>
        <v/>
      </c>
      <c r="E108" s="32" t="str">
        <f>IF('N-Bedarf AL'!T108="","",'N-Bedarf AL'!T108)</f>
        <v/>
      </c>
      <c r="F108" s="32" t="str">
        <f>IF('P-Bedarf AL'!V110="","",'P-Bedarf AL'!V110)</f>
        <v/>
      </c>
      <c r="G108" s="32" t="str">
        <f>IF('P-Bedarf AL'!AB110="","",'P-Bedarf AL'!AB110)</f>
        <v/>
      </c>
      <c r="H108" s="345" t="str">
        <f t="shared" si="33"/>
        <v/>
      </c>
      <c r="I108" s="345" t="str">
        <f t="shared" si="34"/>
        <v/>
      </c>
      <c r="J108" s="345" t="str">
        <f t="shared" si="35"/>
        <v/>
      </c>
      <c r="K108" s="321">
        <f t="shared" si="64"/>
        <v>0</v>
      </c>
      <c r="L108" s="321">
        <f t="shared" si="60"/>
        <v>0</v>
      </c>
      <c r="M108" s="321">
        <f t="shared" si="61"/>
        <v>0</v>
      </c>
      <c r="N108" s="321" t="str">
        <f t="shared" si="36"/>
        <v/>
      </c>
      <c r="O108" s="321" t="str">
        <f t="shared" si="62"/>
        <v/>
      </c>
      <c r="P108" s="321" t="str">
        <f t="shared" si="63"/>
        <v/>
      </c>
      <c r="Q108" s="214" t="str">
        <f t="shared" si="37"/>
        <v/>
      </c>
      <c r="R108" s="141"/>
      <c r="S108" s="211"/>
      <c r="T108" s="211" t="str">
        <f t="shared" si="38"/>
        <v/>
      </c>
      <c r="U108" s="153" t="str">
        <f t="shared" si="39"/>
        <v/>
      </c>
      <c r="V108" s="153" t="str">
        <f t="shared" si="40"/>
        <v/>
      </c>
      <c r="W108" s="153" t="str">
        <f t="shared" si="41"/>
        <v/>
      </c>
      <c r="X108" s="153" t="str">
        <f t="shared" si="42"/>
        <v/>
      </c>
      <c r="Y108" s="141"/>
      <c r="Z108" s="211"/>
      <c r="AA108" s="212" t="str">
        <f t="shared" si="43"/>
        <v/>
      </c>
      <c r="AB108" s="153" t="str">
        <f t="shared" si="44"/>
        <v/>
      </c>
      <c r="AC108" s="153" t="str">
        <f t="shared" si="45"/>
        <v/>
      </c>
      <c r="AD108" s="153" t="str">
        <f t="shared" si="46"/>
        <v/>
      </c>
      <c r="AE108" s="153" t="str">
        <f t="shared" si="47"/>
        <v/>
      </c>
      <c r="AF108" s="213" t="str">
        <f t="shared" si="65"/>
        <v/>
      </c>
      <c r="AG108" s="141"/>
      <c r="AH108" s="211"/>
      <c r="AI108" s="346" t="str">
        <f t="shared" si="48"/>
        <v/>
      </c>
      <c r="AJ108" s="153" t="str">
        <f t="shared" si="49"/>
        <v/>
      </c>
      <c r="AK108" s="153" t="str">
        <f t="shared" si="50"/>
        <v/>
      </c>
      <c r="AL108" s="153" t="str">
        <f t="shared" si="51"/>
        <v/>
      </c>
      <c r="AM108" s="141"/>
      <c r="AN108" s="211"/>
      <c r="AO108" s="346" t="str">
        <f t="shared" si="52"/>
        <v/>
      </c>
      <c r="AP108" s="153" t="str">
        <f t="shared" si="53"/>
        <v/>
      </c>
      <c r="AQ108" s="153" t="str">
        <f t="shared" si="54"/>
        <v/>
      </c>
      <c r="AR108" s="153" t="str">
        <f t="shared" si="55"/>
        <v/>
      </c>
      <c r="AS108" s="141"/>
      <c r="AT108" s="211"/>
      <c r="AU108" s="346" t="str">
        <f t="shared" si="56"/>
        <v/>
      </c>
      <c r="AV108" s="153" t="str">
        <f t="shared" si="57"/>
        <v/>
      </c>
      <c r="AW108" s="153" t="str">
        <f t="shared" si="58"/>
        <v/>
      </c>
      <c r="AX108" s="153" t="str">
        <f t="shared" si="59"/>
        <v/>
      </c>
    </row>
    <row r="109" spans="1:50" ht="29.45" customHeight="1" x14ac:dyDescent="0.25">
      <c r="A109" s="354" t="str">
        <f>'N-Bedarf AL'!A109</f>
        <v/>
      </c>
      <c r="B109" s="354" t="str">
        <f>IF('N-Bedarf AL'!B109="","",'N-Bedarf AL'!B109)</f>
        <v/>
      </c>
      <c r="C109" s="305" t="str">
        <f>IF('N-Bedarf AL'!D109="","",'N-Bedarf AL'!D109)</f>
        <v/>
      </c>
      <c r="D109" s="32" t="str">
        <f>IF('N-Bedarf AL'!C109="","",'N-Bedarf AL'!C109)</f>
        <v/>
      </c>
      <c r="E109" s="32" t="str">
        <f>IF('N-Bedarf AL'!T109="","",'N-Bedarf AL'!T109)</f>
        <v/>
      </c>
      <c r="F109" s="32" t="str">
        <f>IF('P-Bedarf AL'!V111="","",'P-Bedarf AL'!V111)</f>
        <v/>
      </c>
      <c r="G109" s="32" t="str">
        <f>IF('P-Bedarf AL'!AB111="","",'P-Bedarf AL'!AB111)</f>
        <v/>
      </c>
      <c r="H109" s="345" t="str">
        <f t="shared" si="33"/>
        <v/>
      </c>
      <c r="I109" s="345" t="str">
        <f t="shared" si="34"/>
        <v/>
      </c>
      <c r="J109" s="345" t="str">
        <f t="shared" si="35"/>
        <v/>
      </c>
      <c r="K109" s="321">
        <f t="shared" si="64"/>
        <v>0</v>
      </c>
      <c r="L109" s="321">
        <f t="shared" si="60"/>
        <v>0</v>
      </c>
      <c r="M109" s="321">
        <f t="shared" si="61"/>
        <v>0</v>
      </c>
      <c r="N109" s="321" t="str">
        <f t="shared" si="36"/>
        <v/>
      </c>
      <c r="O109" s="321" t="str">
        <f t="shared" si="62"/>
        <v/>
      </c>
      <c r="P109" s="321" t="str">
        <f t="shared" si="63"/>
        <v/>
      </c>
      <c r="Q109" s="214" t="str">
        <f t="shared" si="37"/>
        <v/>
      </c>
      <c r="R109" s="141"/>
      <c r="S109" s="211"/>
      <c r="T109" s="211" t="str">
        <f t="shared" si="38"/>
        <v/>
      </c>
      <c r="U109" s="153" t="str">
        <f t="shared" si="39"/>
        <v/>
      </c>
      <c r="V109" s="153" t="str">
        <f t="shared" si="40"/>
        <v/>
      </c>
      <c r="W109" s="153" t="str">
        <f t="shared" si="41"/>
        <v/>
      </c>
      <c r="X109" s="153" t="str">
        <f t="shared" si="42"/>
        <v/>
      </c>
      <c r="Y109" s="141"/>
      <c r="Z109" s="211"/>
      <c r="AA109" s="212" t="str">
        <f t="shared" si="43"/>
        <v/>
      </c>
      <c r="AB109" s="153" t="str">
        <f t="shared" si="44"/>
        <v/>
      </c>
      <c r="AC109" s="153" t="str">
        <f t="shared" si="45"/>
        <v/>
      </c>
      <c r="AD109" s="153" t="str">
        <f t="shared" si="46"/>
        <v/>
      </c>
      <c r="AE109" s="153" t="str">
        <f t="shared" si="47"/>
        <v/>
      </c>
      <c r="AF109" s="213" t="str">
        <f t="shared" si="65"/>
        <v/>
      </c>
      <c r="AG109" s="141"/>
      <c r="AH109" s="211"/>
      <c r="AI109" s="346" t="str">
        <f t="shared" si="48"/>
        <v/>
      </c>
      <c r="AJ109" s="153" t="str">
        <f t="shared" si="49"/>
        <v/>
      </c>
      <c r="AK109" s="153" t="str">
        <f t="shared" si="50"/>
        <v/>
      </c>
      <c r="AL109" s="153" t="str">
        <f t="shared" si="51"/>
        <v/>
      </c>
      <c r="AM109" s="141"/>
      <c r="AN109" s="211"/>
      <c r="AO109" s="346" t="str">
        <f t="shared" si="52"/>
        <v/>
      </c>
      <c r="AP109" s="153" t="str">
        <f t="shared" si="53"/>
        <v/>
      </c>
      <c r="AQ109" s="153" t="str">
        <f t="shared" si="54"/>
        <v/>
      </c>
      <c r="AR109" s="153" t="str">
        <f t="shared" si="55"/>
        <v/>
      </c>
      <c r="AS109" s="141"/>
      <c r="AT109" s="211"/>
      <c r="AU109" s="346" t="str">
        <f t="shared" si="56"/>
        <v/>
      </c>
      <c r="AV109" s="153" t="str">
        <f t="shared" si="57"/>
        <v/>
      </c>
      <c r="AW109" s="153" t="str">
        <f t="shared" si="58"/>
        <v/>
      </c>
      <c r="AX109" s="153" t="str">
        <f t="shared" si="59"/>
        <v/>
      </c>
    </row>
    <row r="110" spans="1:50" ht="29.45" customHeight="1" x14ac:dyDescent="0.25">
      <c r="A110" s="354" t="str">
        <f>'N-Bedarf AL'!A110</f>
        <v/>
      </c>
      <c r="B110" s="354" t="str">
        <f>IF('N-Bedarf AL'!B110="","",'N-Bedarf AL'!B110)</f>
        <v/>
      </c>
      <c r="C110" s="305" t="str">
        <f>IF('N-Bedarf AL'!D110="","",'N-Bedarf AL'!D110)</f>
        <v/>
      </c>
      <c r="D110" s="32" t="str">
        <f>IF('N-Bedarf AL'!C110="","",'N-Bedarf AL'!C110)</f>
        <v/>
      </c>
      <c r="E110" s="32" t="str">
        <f>IF('N-Bedarf AL'!T110="","",'N-Bedarf AL'!T110)</f>
        <v/>
      </c>
      <c r="F110" s="32" t="str">
        <f>IF('P-Bedarf AL'!V112="","",'P-Bedarf AL'!V112)</f>
        <v/>
      </c>
      <c r="G110" s="32" t="str">
        <f>IF('P-Bedarf AL'!AB112="","",'P-Bedarf AL'!AB112)</f>
        <v/>
      </c>
      <c r="H110" s="345" t="str">
        <f t="shared" si="33"/>
        <v/>
      </c>
      <c r="I110" s="345" t="str">
        <f t="shared" si="34"/>
        <v/>
      </c>
      <c r="J110" s="345" t="str">
        <f t="shared" si="35"/>
        <v/>
      </c>
      <c r="K110" s="321">
        <f t="shared" si="64"/>
        <v>0</v>
      </c>
      <c r="L110" s="321">
        <f t="shared" si="60"/>
        <v>0</v>
      </c>
      <c r="M110" s="321">
        <f t="shared" si="61"/>
        <v>0</v>
      </c>
      <c r="N110" s="321" t="str">
        <f t="shared" si="36"/>
        <v/>
      </c>
      <c r="O110" s="321" t="str">
        <f t="shared" si="62"/>
        <v/>
      </c>
      <c r="P110" s="321" t="str">
        <f t="shared" si="63"/>
        <v/>
      </c>
      <c r="Q110" s="214" t="str">
        <f t="shared" si="37"/>
        <v/>
      </c>
      <c r="R110" s="141"/>
      <c r="S110" s="211"/>
      <c r="T110" s="211" t="str">
        <f t="shared" si="38"/>
        <v/>
      </c>
      <c r="U110" s="153" t="str">
        <f t="shared" si="39"/>
        <v/>
      </c>
      <c r="V110" s="153" t="str">
        <f t="shared" si="40"/>
        <v/>
      </c>
      <c r="W110" s="153" t="str">
        <f t="shared" si="41"/>
        <v/>
      </c>
      <c r="X110" s="153" t="str">
        <f t="shared" si="42"/>
        <v/>
      </c>
      <c r="Y110" s="141"/>
      <c r="Z110" s="211"/>
      <c r="AA110" s="212" t="str">
        <f t="shared" si="43"/>
        <v/>
      </c>
      <c r="AB110" s="153" t="str">
        <f t="shared" si="44"/>
        <v/>
      </c>
      <c r="AC110" s="153" t="str">
        <f t="shared" si="45"/>
        <v/>
      </c>
      <c r="AD110" s="153" t="str">
        <f t="shared" si="46"/>
        <v/>
      </c>
      <c r="AE110" s="153" t="str">
        <f t="shared" si="47"/>
        <v/>
      </c>
      <c r="AF110" s="213" t="str">
        <f t="shared" si="65"/>
        <v/>
      </c>
      <c r="AG110" s="141"/>
      <c r="AH110" s="211"/>
      <c r="AI110" s="346" t="str">
        <f t="shared" si="48"/>
        <v/>
      </c>
      <c r="AJ110" s="153" t="str">
        <f t="shared" si="49"/>
        <v/>
      </c>
      <c r="AK110" s="153" t="str">
        <f t="shared" si="50"/>
        <v/>
      </c>
      <c r="AL110" s="153" t="str">
        <f t="shared" si="51"/>
        <v/>
      </c>
      <c r="AM110" s="141"/>
      <c r="AN110" s="211"/>
      <c r="AO110" s="346" t="str">
        <f t="shared" si="52"/>
        <v/>
      </c>
      <c r="AP110" s="153" t="str">
        <f t="shared" si="53"/>
        <v/>
      </c>
      <c r="AQ110" s="153" t="str">
        <f t="shared" si="54"/>
        <v/>
      </c>
      <c r="AR110" s="153" t="str">
        <f t="shared" si="55"/>
        <v/>
      </c>
      <c r="AS110" s="141"/>
      <c r="AT110" s="211"/>
      <c r="AU110" s="346" t="str">
        <f t="shared" si="56"/>
        <v/>
      </c>
      <c r="AV110" s="153" t="str">
        <f t="shared" si="57"/>
        <v/>
      </c>
      <c r="AW110" s="153" t="str">
        <f t="shared" si="58"/>
        <v/>
      </c>
      <c r="AX110" s="153" t="str">
        <f t="shared" si="59"/>
        <v/>
      </c>
    </row>
    <row r="111" spans="1:50" ht="29.45" customHeight="1" x14ac:dyDescent="0.25">
      <c r="A111" s="354" t="str">
        <f>'N-Bedarf AL'!A111</f>
        <v/>
      </c>
      <c r="B111" s="354" t="str">
        <f>IF('N-Bedarf AL'!B111="","",'N-Bedarf AL'!B111)</f>
        <v/>
      </c>
      <c r="C111" s="305" t="str">
        <f>IF('N-Bedarf AL'!D111="","",'N-Bedarf AL'!D111)</f>
        <v/>
      </c>
      <c r="D111" s="32" t="str">
        <f>IF('N-Bedarf AL'!C111="","",'N-Bedarf AL'!C111)</f>
        <v/>
      </c>
      <c r="E111" s="32" t="str">
        <f>IF('N-Bedarf AL'!T111="","",'N-Bedarf AL'!T111)</f>
        <v/>
      </c>
      <c r="F111" s="32" t="str">
        <f>IF('P-Bedarf AL'!V113="","",'P-Bedarf AL'!V113)</f>
        <v/>
      </c>
      <c r="G111" s="32" t="str">
        <f>IF('P-Bedarf AL'!AB113="","",'P-Bedarf AL'!AB113)</f>
        <v/>
      </c>
      <c r="H111" s="345" t="str">
        <f t="shared" si="33"/>
        <v/>
      </c>
      <c r="I111" s="345" t="str">
        <f t="shared" si="34"/>
        <v/>
      </c>
      <c r="J111" s="345" t="str">
        <f t="shared" si="35"/>
        <v/>
      </c>
      <c r="K111" s="321">
        <f t="shared" si="64"/>
        <v>0</v>
      </c>
      <c r="L111" s="321">
        <f t="shared" si="60"/>
        <v>0</v>
      </c>
      <c r="M111" s="321">
        <f t="shared" si="61"/>
        <v>0</v>
      </c>
      <c r="N111" s="321" t="str">
        <f t="shared" si="36"/>
        <v/>
      </c>
      <c r="O111" s="321" t="str">
        <f t="shared" si="62"/>
        <v/>
      </c>
      <c r="P111" s="321" t="str">
        <f t="shared" si="63"/>
        <v/>
      </c>
      <c r="Q111" s="214" t="str">
        <f t="shared" si="37"/>
        <v/>
      </c>
      <c r="R111" s="141"/>
      <c r="S111" s="211"/>
      <c r="T111" s="211" t="str">
        <f t="shared" si="38"/>
        <v/>
      </c>
      <c r="U111" s="153" t="str">
        <f t="shared" si="39"/>
        <v/>
      </c>
      <c r="V111" s="153" t="str">
        <f t="shared" si="40"/>
        <v/>
      </c>
      <c r="W111" s="153" t="str">
        <f t="shared" si="41"/>
        <v/>
      </c>
      <c r="X111" s="153" t="str">
        <f t="shared" si="42"/>
        <v/>
      </c>
      <c r="Y111" s="141"/>
      <c r="Z111" s="211"/>
      <c r="AA111" s="212" t="str">
        <f t="shared" si="43"/>
        <v/>
      </c>
      <c r="AB111" s="153" t="str">
        <f t="shared" si="44"/>
        <v/>
      </c>
      <c r="AC111" s="153" t="str">
        <f t="shared" si="45"/>
        <v/>
      </c>
      <c r="AD111" s="153" t="str">
        <f t="shared" si="46"/>
        <v/>
      </c>
      <c r="AE111" s="153" t="str">
        <f t="shared" si="47"/>
        <v/>
      </c>
      <c r="AF111" s="213" t="str">
        <f t="shared" si="65"/>
        <v/>
      </c>
      <c r="AG111" s="141"/>
      <c r="AH111" s="211"/>
      <c r="AI111" s="346" t="str">
        <f t="shared" si="48"/>
        <v/>
      </c>
      <c r="AJ111" s="153" t="str">
        <f t="shared" si="49"/>
        <v/>
      </c>
      <c r="AK111" s="153" t="str">
        <f t="shared" si="50"/>
        <v/>
      </c>
      <c r="AL111" s="153" t="str">
        <f t="shared" si="51"/>
        <v/>
      </c>
      <c r="AM111" s="141"/>
      <c r="AN111" s="211"/>
      <c r="AO111" s="346" t="str">
        <f t="shared" si="52"/>
        <v/>
      </c>
      <c r="AP111" s="153" t="str">
        <f t="shared" si="53"/>
        <v/>
      </c>
      <c r="AQ111" s="153" t="str">
        <f t="shared" si="54"/>
        <v/>
      </c>
      <c r="AR111" s="153" t="str">
        <f t="shared" si="55"/>
        <v/>
      </c>
      <c r="AS111" s="141"/>
      <c r="AT111" s="211"/>
      <c r="AU111" s="346" t="str">
        <f t="shared" si="56"/>
        <v/>
      </c>
      <c r="AV111" s="153" t="str">
        <f t="shared" si="57"/>
        <v/>
      </c>
      <c r="AW111" s="153" t="str">
        <f t="shared" si="58"/>
        <v/>
      </c>
      <c r="AX111" s="153" t="str">
        <f t="shared" si="59"/>
        <v/>
      </c>
    </row>
    <row r="112" spans="1:50" ht="29.45" customHeight="1" x14ac:dyDescent="0.25">
      <c r="A112" s="354" t="str">
        <f>'N-Bedarf AL'!A112</f>
        <v/>
      </c>
      <c r="B112" s="354" t="str">
        <f>IF('N-Bedarf AL'!B112="","",'N-Bedarf AL'!B112)</f>
        <v/>
      </c>
      <c r="C112" s="305" t="str">
        <f>IF('N-Bedarf AL'!D112="","",'N-Bedarf AL'!D112)</f>
        <v/>
      </c>
      <c r="D112" s="32" t="str">
        <f>IF('N-Bedarf AL'!C112="","",'N-Bedarf AL'!C112)</f>
        <v/>
      </c>
      <c r="E112" s="32" t="str">
        <f>IF('N-Bedarf AL'!T112="","",'N-Bedarf AL'!T112)</f>
        <v/>
      </c>
      <c r="F112" s="32" t="str">
        <f>IF('P-Bedarf AL'!V114="","",'P-Bedarf AL'!V114)</f>
        <v/>
      </c>
      <c r="G112" s="32" t="str">
        <f>IF('P-Bedarf AL'!AB114="","",'P-Bedarf AL'!AB114)</f>
        <v/>
      </c>
      <c r="H112" s="345" t="str">
        <f t="shared" si="33"/>
        <v/>
      </c>
      <c r="I112" s="345" t="str">
        <f t="shared" si="34"/>
        <v/>
      </c>
      <c r="J112" s="345" t="str">
        <f t="shared" si="35"/>
        <v/>
      </c>
      <c r="K112" s="321">
        <f t="shared" si="64"/>
        <v>0</v>
      </c>
      <c r="L112" s="321">
        <f t="shared" si="60"/>
        <v>0</v>
      </c>
      <c r="M112" s="321">
        <f t="shared" si="61"/>
        <v>0</v>
      </c>
      <c r="N112" s="321" t="str">
        <f t="shared" si="36"/>
        <v/>
      </c>
      <c r="O112" s="321" t="str">
        <f t="shared" si="62"/>
        <v/>
      </c>
      <c r="P112" s="321" t="str">
        <f t="shared" si="63"/>
        <v/>
      </c>
      <c r="Q112" s="214" t="str">
        <f t="shared" si="37"/>
        <v/>
      </c>
      <c r="R112" s="141"/>
      <c r="S112" s="211"/>
      <c r="T112" s="211" t="str">
        <f t="shared" si="38"/>
        <v/>
      </c>
      <c r="U112" s="153" t="str">
        <f t="shared" si="39"/>
        <v/>
      </c>
      <c r="V112" s="153" t="str">
        <f t="shared" si="40"/>
        <v/>
      </c>
      <c r="W112" s="153" t="str">
        <f t="shared" si="41"/>
        <v/>
      </c>
      <c r="X112" s="153" t="str">
        <f t="shared" si="42"/>
        <v/>
      </c>
      <c r="Y112" s="141"/>
      <c r="Z112" s="211"/>
      <c r="AA112" s="212" t="str">
        <f t="shared" si="43"/>
        <v/>
      </c>
      <c r="AB112" s="153" t="str">
        <f t="shared" si="44"/>
        <v/>
      </c>
      <c r="AC112" s="153" t="str">
        <f t="shared" si="45"/>
        <v/>
      </c>
      <c r="AD112" s="153" t="str">
        <f t="shared" si="46"/>
        <v/>
      </c>
      <c r="AE112" s="153" t="str">
        <f t="shared" si="47"/>
        <v/>
      </c>
      <c r="AF112" s="213" t="str">
        <f t="shared" si="65"/>
        <v/>
      </c>
      <c r="AG112" s="141"/>
      <c r="AH112" s="211"/>
      <c r="AI112" s="346" t="str">
        <f t="shared" si="48"/>
        <v/>
      </c>
      <c r="AJ112" s="153" t="str">
        <f t="shared" si="49"/>
        <v/>
      </c>
      <c r="AK112" s="153" t="str">
        <f t="shared" si="50"/>
        <v/>
      </c>
      <c r="AL112" s="153" t="str">
        <f t="shared" si="51"/>
        <v/>
      </c>
      <c r="AM112" s="141"/>
      <c r="AN112" s="211"/>
      <c r="AO112" s="346" t="str">
        <f t="shared" si="52"/>
        <v/>
      </c>
      <c r="AP112" s="153" t="str">
        <f t="shared" si="53"/>
        <v/>
      </c>
      <c r="AQ112" s="153" t="str">
        <f t="shared" si="54"/>
        <v/>
      </c>
      <c r="AR112" s="153" t="str">
        <f t="shared" si="55"/>
        <v/>
      </c>
      <c r="AS112" s="141"/>
      <c r="AT112" s="211"/>
      <c r="AU112" s="346" t="str">
        <f t="shared" si="56"/>
        <v/>
      </c>
      <c r="AV112" s="153" t="str">
        <f t="shared" si="57"/>
        <v/>
      </c>
      <c r="AW112" s="153" t="str">
        <f t="shared" si="58"/>
        <v/>
      </c>
      <c r="AX112" s="153" t="str">
        <f t="shared" si="59"/>
        <v/>
      </c>
    </row>
    <row r="113" spans="1:50" ht="29.45" customHeight="1" x14ac:dyDescent="0.25">
      <c r="A113" s="354" t="str">
        <f>'N-Bedarf AL'!A113</f>
        <v/>
      </c>
      <c r="B113" s="354" t="str">
        <f>IF('N-Bedarf AL'!B113="","",'N-Bedarf AL'!B113)</f>
        <v/>
      </c>
      <c r="C113" s="305" t="str">
        <f>IF('N-Bedarf AL'!D113="","",'N-Bedarf AL'!D113)</f>
        <v/>
      </c>
      <c r="D113" s="32" t="str">
        <f>IF('N-Bedarf AL'!C113="","",'N-Bedarf AL'!C113)</f>
        <v/>
      </c>
      <c r="E113" s="32" t="str">
        <f>IF('N-Bedarf AL'!T113="","",'N-Bedarf AL'!T113)</f>
        <v/>
      </c>
      <c r="F113" s="32" t="str">
        <f>IF('P-Bedarf AL'!V115="","",'P-Bedarf AL'!V115)</f>
        <v/>
      </c>
      <c r="G113" s="32" t="str">
        <f>IF('P-Bedarf AL'!AB115="","",'P-Bedarf AL'!AB115)</f>
        <v/>
      </c>
      <c r="H113" s="345" t="str">
        <f t="shared" si="33"/>
        <v/>
      </c>
      <c r="I113" s="345" t="str">
        <f t="shared" si="34"/>
        <v/>
      </c>
      <c r="J113" s="345" t="str">
        <f t="shared" si="35"/>
        <v/>
      </c>
      <c r="K113" s="321">
        <f t="shared" si="64"/>
        <v>0</v>
      </c>
      <c r="L113" s="321">
        <f t="shared" si="60"/>
        <v>0</v>
      </c>
      <c r="M113" s="321">
        <f t="shared" si="61"/>
        <v>0</v>
      </c>
      <c r="N113" s="321" t="str">
        <f t="shared" si="36"/>
        <v/>
      </c>
      <c r="O113" s="321" t="str">
        <f t="shared" si="62"/>
        <v/>
      </c>
      <c r="P113" s="321" t="str">
        <f t="shared" si="63"/>
        <v/>
      </c>
      <c r="Q113" s="214" t="str">
        <f t="shared" si="37"/>
        <v/>
      </c>
      <c r="R113" s="141"/>
      <c r="S113" s="211"/>
      <c r="T113" s="211" t="str">
        <f t="shared" si="38"/>
        <v/>
      </c>
      <c r="U113" s="153" t="str">
        <f t="shared" si="39"/>
        <v/>
      </c>
      <c r="V113" s="153" t="str">
        <f t="shared" si="40"/>
        <v/>
      </c>
      <c r="W113" s="153" t="str">
        <f t="shared" si="41"/>
        <v/>
      </c>
      <c r="X113" s="153" t="str">
        <f t="shared" si="42"/>
        <v/>
      </c>
      <c r="Y113" s="141"/>
      <c r="Z113" s="211"/>
      <c r="AA113" s="212" t="str">
        <f t="shared" si="43"/>
        <v/>
      </c>
      <c r="AB113" s="153" t="str">
        <f t="shared" si="44"/>
        <v/>
      </c>
      <c r="AC113" s="153" t="str">
        <f t="shared" si="45"/>
        <v/>
      </c>
      <c r="AD113" s="153" t="str">
        <f t="shared" si="46"/>
        <v/>
      </c>
      <c r="AE113" s="153" t="str">
        <f t="shared" si="47"/>
        <v/>
      </c>
      <c r="AF113" s="213" t="str">
        <f t="shared" si="65"/>
        <v/>
      </c>
      <c r="AG113" s="141"/>
      <c r="AH113" s="211"/>
      <c r="AI113" s="346" t="str">
        <f t="shared" si="48"/>
        <v/>
      </c>
      <c r="AJ113" s="153" t="str">
        <f t="shared" si="49"/>
        <v/>
      </c>
      <c r="AK113" s="153" t="str">
        <f t="shared" si="50"/>
        <v/>
      </c>
      <c r="AL113" s="153" t="str">
        <f t="shared" si="51"/>
        <v/>
      </c>
      <c r="AM113" s="141"/>
      <c r="AN113" s="211"/>
      <c r="AO113" s="346" t="str">
        <f t="shared" si="52"/>
        <v/>
      </c>
      <c r="AP113" s="153" t="str">
        <f t="shared" si="53"/>
        <v/>
      </c>
      <c r="AQ113" s="153" t="str">
        <f t="shared" si="54"/>
        <v/>
      </c>
      <c r="AR113" s="153" t="str">
        <f t="shared" si="55"/>
        <v/>
      </c>
      <c r="AS113" s="141"/>
      <c r="AT113" s="211"/>
      <c r="AU113" s="346" t="str">
        <f t="shared" si="56"/>
        <v/>
      </c>
      <c r="AV113" s="153" t="str">
        <f t="shared" si="57"/>
        <v/>
      </c>
      <c r="AW113" s="153" t="str">
        <f t="shared" si="58"/>
        <v/>
      </c>
      <c r="AX113" s="153" t="str">
        <f t="shared" si="59"/>
        <v/>
      </c>
    </row>
    <row r="114" spans="1:50" ht="29.45" customHeight="1" x14ac:dyDescent="0.25">
      <c r="A114" s="354" t="str">
        <f>'N-Bedarf AL'!A114</f>
        <v/>
      </c>
      <c r="B114" s="354" t="str">
        <f>IF('N-Bedarf AL'!B114="","",'N-Bedarf AL'!B114)</f>
        <v/>
      </c>
      <c r="C114" s="305" t="str">
        <f>IF('N-Bedarf AL'!D114="","",'N-Bedarf AL'!D114)</f>
        <v/>
      </c>
      <c r="D114" s="32" t="str">
        <f>IF('N-Bedarf AL'!C114="","",'N-Bedarf AL'!C114)</f>
        <v/>
      </c>
      <c r="E114" s="32" t="str">
        <f>IF('N-Bedarf AL'!T114="","",'N-Bedarf AL'!T114)</f>
        <v/>
      </c>
      <c r="F114" s="32" t="str">
        <f>IF('P-Bedarf AL'!V116="","",'P-Bedarf AL'!V116)</f>
        <v/>
      </c>
      <c r="G114" s="32" t="str">
        <f>IF('P-Bedarf AL'!AB116="","",'P-Bedarf AL'!AB116)</f>
        <v/>
      </c>
      <c r="H114" s="345" t="str">
        <f t="shared" si="33"/>
        <v/>
      </c>
      <c r="I114" s="345" t="str">
        <f t="shared" si="34"/>
        <v/>
      </c>
      <c r="J114" s="345" t="str">
        <f t="shared" si="35"/>
        <v/>
      </c>
      <c r="K114" s="321">
        <f t="shared" si="64"/>
        <v>0</v>
      </c>
      <c r="L114" s="321">
        <f t="shared" si="60"/>
        <v>0</v>
      </c>
      <c r="M114" s="321">
        <f t="shared" si="61"/>
        <v>0</v>
      </c>
      <c r="N114" s="321" t="str">
        <f t="shared" si="36"/>
        <v/>
      </c>
      <c r="O114" s="321" t="str">
        <f t="shared" si="62"/>
        <v/>
      </c>
      <c r="P114" s="321" t="str">
        <f t="shared" si="63"/>
        <v/>
      </c>
      <c r="Q114" s="214" t="str">
        <f t="shared" si="37"/>
        <v/>
      </c>
      <c r="R114" s="141"/>
      <c r="S114" s="211"/>
      <c r="T114" s="211" t="str">
        <f t="shared" si="38"/>
        <v/>
      </c>
      <c r="U114" s="153" t="str">
        <f t="shared" si="39"/>
        <v/>
      </c>
      <c r="V114" s="153" t="str">
        <f t="shared" si="40"/>
        <v/>
      </c>
      <c r="W114" s="153" t="str">
        <f t="shared" si="41"/>
        <v/>
      </c>
      <c r="X114" s="153" t="str">
        <f t="shared" si="42"/>
        <v/>
      </c>
      <c r="Y114" s="141"/>
      <c r="Z114" s="211"/>
      <c r="AA114" s="212" t="str">
        <f t="shared" si="43"/>
        <v/>
      </c>
      <c r="AB114" s="153" t="str">
        <f t="shared" si="44"/>
        <v/>
      </c>
      <c r="AC114" s="153" t="str">
        <f t="shared" si="45"/>
        <v/>
      </c>
      <c r="AD114" s="153" t="str">
        <f t="shared" si="46"/>
        <v/>
      </c>
      <c r="AE114" s="153" t="str">
        <f t="shared" si="47"/>
        <v/>
      </c>
      <c r="AF114" s="213" t="str">
        <f t="shared" si="65"/>
        <v/>
      </c>
      <c r="AG114" s="141"/>
      <c r="AH114" s="211"/>
      <c r="AI114" s="346" t="str">
        <f t="shared" si="48"/>
        <v/>
      </c>
      <c r="AJ114" s="153" t="str">
        <f t="shared" si="49"/>
        <v/>
      </c>
      <c r="AK114" s="153" t="str">
        <f t="shared" si="50"/>
        <v/>
      </c>
      <c r="AL114" s="153" t="str">
        <f t="shared" si="51"/>
        <v/>
      </c>
      <c r="AM114" s="141"/>
      <c r="AN114" s="211"/>
      <c r="AO114" s="346" t="str">
        <f t="shared" si="52"/>
        <v/>
      </c>
      <c r="AP114" s="153" t="str">
        <f t="shared" si="53"/>
        <v/>
      </c>
      <c r="AQ114" s="153" t="str">
        <f t="shared" si="54"/>
        <v/>
      </c>
      <c r="AR114" s="153" t="str">
        <f t="shared" si="55"/>
        <v/>
      </c>
      <c r="AS114" s="141"/>
      <c r="AT114" s="211"/>
      <c r="AU114" s="346" t="str">
        <f t="shared" si="56"/>
        <v/>
      </c>
      <c r="AV114" s="153" t="str">
        <f t="shared" si="57"/>
        <v/>
      </c>
      <c r="AW114" s="153" t="str">
        <f t="shared" si="58"/>
        <v/>
      </c>
      <c r="AX114" s="153" t="str">
        <f t="shared" si="59"/>
        <v/>
      </c>
    </row>
    <row r="115" spans="1:50" ht="29.45" customHeight="1" x14ac:dyDescent="0.25">
      <c r="A115" s="354" t="str">
        <f>'N-Bedarf AL'!A115</f>
        <v/>
      </c>
      <c r="B115" s="354" t="str">
        <f>IF('N-Bedarf AL'!B115="","",'N-Bedarf AL'!B115)</f>
        <v/>
      </c>
      <c r="C115" s="305" t="str">
        <f>IF('N-Bedarf AL'!D115="","",'N-Bedarf AL'!D115)</f>
        <v/>
      </c>
      <c r="D115" s="32" t="str">
        <f>IF('N-Bedarf AL'!C115="","",'N-Bedarf AL'!C115)</f>
        <v/>
      </c>
      <c r="E115" s="32" t="str">
        <f>IF('N-Bedarf AL'!T115="","",'N-Bedarf AL'!T115)</f>
        <v/>
      </c>
      <c r="F115" s="32" t="str">
        <f>IF('P-Bedarf AL'!V117="","",'P-Bedarf AL'!V117)</f>
        <v/>
      </c>
      <c r="G115" s="32" t="str">
        <f>IF('P-Bedarf AL'!AB117="","",'P-Bedarf AL'!AB117)</f>
        <v/>
      </c>
      <c r="H115" s="345" t="str">
        <f t="shared" si="33"/>
        <v/>
      </c>
      <c r="I115" s="345" t="str">
        <f t="shared" si="34"/>
        <v/>
      </c>
      <c r="J115" s="345" t="str">
        <f t="shared" si="35"/>
        <v/>
      </c>
      <c r="K115" s="321">
        <f t="shared" si="64"/>
        <v>0</v>
      </c>
      <c r="L115" s="321">
        <f t="shared" si="60"/>
        <v>0</v>
      </c>
      <c r="M115" s="321">
        <f t="shared" si="61"/>
        <v>0</v>
      </c>
      <c r="N115" s="321" t="str">
        <f t="shared" si="36"/>
        <v/>
      </c>
      <c r="O115" s="321" t="str">
        <f t="shared" si="62"/>
        <v/>
      </c>
      <c r="P115" s="321" t="str">
        <f t="shared" si="63"/>
        <v/>
      </c>
      <c r="Q115" s="214" t="str">
        <f t="shared" si="37"/>
        <v/>
      </c>
      <c r="R115" s="141"/>
      <c r="S115" s="211"/>
      <c r="T115" s="211" t="str">
        <f t="shared" si="38"/>
        <v/>
      </c>
      <c r="U115" s="153" t="str">
        <f t="shared" si="39"/>
        <v/>
      </c>
      <c r="V115" s="153" t="str">
        <f t="shared" si="40"/>
        <v/>
      </c>
      <c r="W115" s="153" t="str">
        <f t="shared" si="41"/>
        <v/>
      </c>
      <c r="X115" s="153" t="str">
        <f t="shared" si="42"/>
        <v/>
      </c>
      <c r="Y115" s="141"/>
      <c r="Z115" s="211"/>
      <c r="AA115" s="212" t="str">
        <f t="shared" si="43"/>
        <v/>
      </c>
      <c r="AB115" s="153" t="str">
        <f t="shared" si="44"/>
        <v/>
      </c>
      <c r="AC115" s="153" t="str">
        <f t="shared" si="45"/>
        <v/>
      </c>
      <c r="AD115" s="153" t="str">
        <f t="shared" si="46"/>
        <v/>
      </c>
      <c r="AE115" s="153" t="str">
        <f t="shared" si="47"/>
        <v/>
      </c>
      <c r="AF115" s="213" t="str">
        <f t="shared" si="65"/>
        <v/>
      </c>
      <c r="AG115" s="141"/>
      <c r="AH115" s="211"/>
      <c r="AI115" s="346" t="str">
        <f t="shared" si="48"/>
        <v/>
      </c>
      <c r="AJ115" s="153" t="str">
        <f t="shared" si="49"/>
        <v/>
      </c>
      <c r="AK115" s="153" t="str">
        <f t="shared" si="50"/>
        <v/>
      </c>
      <c r="AL115" s="153" t="str">
        <f t="shared" si="51"/>
        <v/>
      </c>
      <c r="AM115" s="141"/>
      <c r="AN115" s="211"/>
      <c r="AO115" s="346" t="str">
        <f t="shared" si="52"/>
        <v/>
      </c>
      <c r="AP115" s="153" t="str">
        <f t="shared" si="53"/>
        <v/>
      </c>
      <c r="AQ115" s="153" t="str">
        <f t="shared" si="54"/>
        <v/>
      </c>
      <c r="AR115" s="153" t="str">
        <f t="shared" si="55"/>
        <v/>
      </c>
      <c r="AS115" s="141"/>
      <c r="AT115" s="211"/>
      <c r="AU115" s="346" t="str">
        <f t="shared" si="56"/>
        <v/>
      </c>
      <c r="AV115" s="153" t="str">
        <f t="shared" si="57"/>
        <v/>
      </c>
      <c r="AW115" s="153" t="str">
        <f t="shared" si="58"/>
        <v/>
      </c>
      <c r="AX115" s="153" t="str">
        <f t="shared" si="59"/>
        <v/>
      </c>
    </row>
    <row r="116" spans="1:50" ht="29.45" customHeight="1" x14ac:dyDescent="0.25">
      <c r="A116" s="354" t="str">
        <f>'N-Bedarf AL'!A116</f>
        <v/>
      </c>
      <c r="B116" s="354" t="str">
        <f>IF('N-Bedarf AL'!B116="","",'N-Bedarf AL'!B116)</f>
        <v/>
      </c>
      <c r="C116" s="305" t="str">
        <f>IF('N-Bedarf AL'!D116="","",'N-Bedarf AL'!D116)</f>
        <v/>
      </c>
      <c r="D116" s="32" t="str">
        <f>IF('N-Bedarf AL'!C116="","",'N-Bedarf AL'!C116)</f>
        <v/>
      </c>
      <c r="E116" s="32" t="str">
        <f>IF('N-Bedarf AL'!T116="","",'N-Bedarf AL'!T116)</f>
        <v/>
      </c>
      <c r="F116" s="32" t="str">
        <f>IF('P-Bedarf AL'!V118="","",'P-Bedarf AL'!V118)</f>
        <v/>
      </c>
      <c r="G116" s="32" t="str">
        <f>IF('P-Bedarf AL'!AB118="","",'P-Bedarf AL'!AB118)</f>
        <v/>
      </c>
      <c r="H116" s="345" t="str">
        <f t="shared" si="33"/>
        <v/>
      </c>
      <c r="I116" s="345" t="str">
        <f t="shared" si="34"/>
        <v/>
      </c>
      <c r="J116" s="345" t="str">
        <f t="shared" si="35"/>
        <v/>
      </c>
      <c r="K116" s="321">
        <f t="shared" si="64"/>
        <v>0</v>
      </c>
      <c r="L116" s="321">
        <f t="shared" si="60"/>
        <v>0</v>
      </c>
      <c r="M116" s="321">
        <f t="shared" si="61"/>
        <v>0</v>
      </c>
      <c r="N116" s="321" t="str">
        <f t="shared" si="36"/>
        <v/>
      </c>
      <c r="O116" s="321" t="str">
        <f t="shared" si="62"/>
        <v/>
      </c>
      <c r="P116" s="321" t="str">
        <f t="shared" si="63"/>
        <v/>
      </c>
      <c r="Q116" s="214" t="str">
        <f t="shared" si="37"/>
        <v/>
      </c>
      <c r="R116" s="141"/>
      <c r="S116" s="211"/>
      <c r="T116" s="211" t="str">
        <f t="shared" si="38"/>
        <v/>
      </c>
      <c r="U116" s="153" t="str">
        <f t="shared" si="39"/>
        <v/>
      </c>
      <c r="V116" s="153" t="str">
        <f t="shared" si="40"/>
        <v/>
      </c>
      <c r="W116" s="153" t="str">
        <f t="shared" si="41"/>
        <v/>
      </c>
      <c r="X116" s="153" t="str">
        <f t="shared" si="42"/>
        <v/>
      </c>
      <c r="Y116" s="141"/>
      <c r="Z116" s="211"/>
      <c r="AA116" s="212" t="str">
        <f t="shared" si="43"/>
        <v/>
      </c>
      <c r="AB116" s="153" t="str">
        <f t="shared" si="44"/>
        <v/>
      </c>
      <c r="AC116" s="153" t="str">
        <f t="shared" si="45"/>
        <v/>
      </c>
      <c r="AD116" s="153" t="str">
        <f t="shared" si="46"/>
        <v/>
      </c>
      <c r="AE116" s="153" t="str">
        <f t="shared" si="47"/>
        <v/>
      </c>
      <c r="AF116" s="213" t="str">
        <f t="shared" si="65"/>
        <v/>
      </c>
      <c r="AG116" s="141"/>
      <c r="AH116" s="211"/>
      <c r="AI116" s="346" t="str">
        <f t="shared" si="48"/>
        <v/>
      </c>
      <c r="AJ116" s="153" t="str">
        <f t="shared" si="49"/>
        <v/>
      </c>
      <c r="AK116" s="153" t="str">
        <f t="shared" si="50"/>
        <v/>
      </c>
      <c r="AL116" s="153" t="str">
        <f t="shared" si="51"/>
        <v/>
      </c>
      <c r="AM116" s="141"/>
      <c r="AN116" s="211"/>
      <c r="AO116" s="346" t="str">
        <f t="shared" si="52"/>
        <v/>
      </c>
      <c r="AP116" s="153" t="str">
        <f t="shared" si="53"/>
        <v/>
      </c>
      <c r="AQ116" s="153" t="str">
        <f t="shared" si="54"/>
        <v/>
      </c>
      <c r="AR116" s="153" t="str">
        <f t="shared" si="55"/>
        <v/>
      </c>
      <c r="AS116" s="141"/>
      <c r="AT116" s="211"/>
      <c r="AU116" s="346" t="str">
        <f t="shared" si="56"/>
        <v/>
      </c>
      <c r="AV116" s="153" t="str">
        <f t="shared" si="57"/>
        <v/>
      </c>
      <c r="AW116" s="153" t="str">
        <f t="shared" si="58"/>
        <v/>
      </c>
      <c r="AX116" s="153" t="str">
        <f t="shared" si="59"/>
        <v/>
      </c>
    </row>
    <row r="117" spans="1:50" ht="29.45" customHeight="1" x14ac:dyDescent="0.25">
      <c r="A117" s="354" t="str">
        <f>'N-Bedarf AL'!A117</f>
        <v/>
      </c>
      <c r="B117" s="354" t="str">
        <f>IF('N-Bedarf AL'!B117="","",'N-Bedarf AL'!B117)</f>
        <v/>
      </c>
      <c r="C117" s="305" t="str">
        <f>IF('N-Bedarf AL'!D117="","",'N-Bedarf AL'!D117)</f>
        <v/>
      </c>
      <c r="D117" s="32" t="str">
        <f>IF('N-Bedarf AL'!C117="","",'N-Bedarf AL'!C117)</f>
        <v/>
      </c>
      <c r="E117" s="32" t="str">
        <f>IF('N-Bedarf AL'!T117="","",'N-Bedarf AL'!T117)</f>
        <v/>
      </c>
      <c r="F117" s="32" t="str">
        <f>IF('P-Bedarf AL'!V119="","",'P-Bedarf AL'!V119)</f>
        <v/>
      </c>
      <c r="G117" s="32" t="str">
        <f>IF('P-Bedarf AL'!AB119="","",'P-Bedarf AL'!AB119)</f>
        <v/>
      </c>
      <c r="H117" s="345" t="str">
        <f t="shared" si="33"/>
        <v/>
      </c>
      <c r="I117" s="345" t="str">
        <f t="shared" si="34"/>
        <v/>
      </c>
      <c r="J117" s="345" t="str">
        <f t="shared" si="35"/>
        <v/>
      </c>
      <c r="K117" s="321">
        <f t="shared" si="64"/>
        <v>0</v>
      </c>
      <c r="L117" s="321">
        <f t="shared" si="60"/>
        <v>0</v>
      </c>
      <c r="M117" s="321">
        <f t="shared" si="61"/>
        <v>0</v>
      </c>
      <c r="N117" s="321" t="str">
        <f t="shared" si="36"/>
        <v/>
      </c>
      <c r="O117" s="321" t="str">
        <f t="shared" si="62"/>
        <v/>
      </c>
      <c r="P117" s="321" t="str">
        <f t="shared" si="63"/>
        <v/>
      </c>
      <c r="Q117" s="214" t="str">
        <f t="shared" si="37"/>
        <v/>
      </c>
      <c r="R117" s="141"/>
      <c r="S117" s="211"/>
      <c r="T117" s="211" t="str">
        <f t="shared" si="38"/>
        <v/>
      </c>
      <c r="U117" s="153" t="str">
        <f t="shared" si="39"/>
        <v/>
      </c>
      <c r="V117" s="153" t="str">
        <f t="shared" si="40"/>
        <v/>
      </c>
      <c r="W117" s="153" t="str">
        <f t="shared" si="41"/>
        <v/>
      </c>
      <c r="X117" s="153" t="str">
        <f t="shared" si="42"/>
        <v/>
      </c>
      <c r="Y117" s="141"/>
      <c r="Z117" s="211"/>
      <c r="AA117" s="212" t="str">
        <f t="shared" si="43"/>
        <v/>
      </c>
      <c r="AB117" s="153" t="str">
        <f t="shared" si="44"/>
        <v/>
      </c>
      <c r="AC117" s="153" t="str">
        <f t="shared" si="45"/>
        <v/>
      </c>
      <c r="AD117" s="153" t="str">
        <f t="shared" si="46"/>
        <v/>
      </c>
      <c r="AE117" s="153" t="str">
        <f t="shared" si="47"/>
        <v/>
      </c>
      <c r="AF117" s="213" t="str">
        <f t="shared" si="65"/>
        <v/>
      </c>
      <c r="AG117" s="141"/>
      <c r="AH117" s="211"/>
      <c r="AI117" s="346" t="str">
        <f t="shared" si="48"/>
        <v/>
      </c>
      <c r="AJ117" s="153" t="str">
        <f t="shared" si="49"/>
        <v/>
      </c>
      <c r="AK117" s="153" t="str">
        <f t="shared" si="50"/>
        <v/>
      </c>
      <c r="AL117" s="153" t="str">
        <f t="shared" si="51"/>
        <v/>
      </c>
      <c r="AM117" s="141"/>
      <c r="AN117" s="211"/>
      <c r="AO117" s="346" t="str">
        <f t="shared" si="52"/>
        <v/>
      </c>
      <c r="AP117" s="153" t="str">
        <f t="shared" si="53"/>
        <v/>
      </c>
      <c r="AQ117" s="153" t="str">
        <f t="shared" si="54"/>
        <v/>
      </c>
      <c r="AR117" s="153" t="str">
        <f t="shared" si="55"/>
        <v/>
      </c>
      <c r="AS117" s="141"/>
      <c r="AT117" s="211"/>
      <c r="AU117" s="346" t="str">
        <f t="shared" si="56"/>
        <v/>
      </c>
      <c r="AV117" s="153" t="str">
        <f t="shared" si="57"/>
        <v/>
      </c>
      <c r="AW117" s="153" t="str">
        <f t="shared" si="58"/>
        <v/>
      </c>
      <c r="AX117" s="153" t="str">
        <f t="shared" si="59"/>
        <v/>
      </c>
    </row>
    <row r="118" spans="1:50" ht="29.45" customHeight="1" x14ac:dyDescent="0.25">
      <c r="A118" s="354" t="str">
        <f>'N-Bedarf AL'!A118</f>
        <v/>
      </c>
      <c r="B118" s="354" t="str">
        <f>IF('N-Bedarf AL'!B118="","",'N-Bedarf AL'!B118)</f>
        <v/>
      </c>
      <c r="C118" s="305" t="str">
        <f>IF('N-Bedarf AL'!D118="","",'N-Bedarf AL'!D118)</f>
        <v/>
      </c>
      <c r="D118" s="32" t="str">
        <f>IF('N-Bedarf AL'!C118="","",'N-Bedarf AL'!C118)</f>
        <v/>
      </c>
      <c r="E118" s="32" t="str">
        <f>IF('N-Bedarf AL'!T118="","",'N-Bedarf AL'!T118)</f>
        <v/>
      </c>
      <c r="F118" s="32" t="str">
        <f>IF('P-Bedarf AL'!V120="","",'P-Bedarf AL'!V120)</f>
        <v/>
      </c>
      <c r="G118" s="32" t="str">
        <f>IF('P-Bedarf AL'!AB120="","",'P-Bedarf AL'!AB120)</f>
        <v/>
      </c>
      <c r="H118" s="345" t="str">
        <f t="shared" si="33"/>
        <v/>
      </c>
      <c r="I118" s="345" t="str">
        <f t="shared" si="34"/>
        <v/>
      </c>
      <c r="J118" s="345" t="str">
        <f t="shared" si="35"/>
        <v/>
      </c>
      <c r="K118" s="321">
        <f t="shared" si="64"/>
        <v>0</v>
      </c>
      <c r="L118" s="321">
        <f t="shared" si="60"/>
        <v>0</v>
      </c>
      <c r="M118" s="321">
        <f t="shared" si="61"/>
        <v>0</v>
      </c>
      <c r="N118" s="321" t="str">
        <f t="shared" si="36"/>
        <v/>
      </c>
      <c r="O118" s="321" t="str">
        <f t="shared" si="62"/>
        <v/>
      </c>
      <c r="P118" s="321" t="str">
        <f t="shared" si="63"/>
        <v/>
      </c>
      <c r="Q118" s="214" t="str">
        <f t="shared" si="37"/>
        <v/>
      </c>
      <c r="R118" s="141"/>
      <c r="S118" s="211"/>
      <c r="T118" s="211" t="str">
        <f t="shared" si="38"/>
        <v/>
      </c>
      <c r="U118" s="153" t="str">
        <f t="shared" si="39"/>
        <v/>
      </c>
      <c r="V118" s="153" t="str">
        <f t="shared" si="40"/>
        <v/>
      </c>
      <c r="W118" s="153" t="str">
        <f t="shared" si="41"/>
        <v/>
      </c>
      <c r="X118" s="153" t="str">
        <f t="shared" si="42"/>
        <v/>
      </c>
      <c r="Y118" s="141"/>
      <c r="Z118" s="211"/>
      <c r="AA118" s="212" t="str">
        <f t="shared" si="43"/>
        <v/>
      </c>
      <c r="AB118" s="153" t="str">
        <f t="shared" si="44"/>
        <v/>
      </c>
      <c r="AC118" s="153" t="str">
        <f t="shared" si="45"/>
        <v/>
      </c>
      <c r="AD118" s="153" t="str">
        <f t="shared" si="46"/>
        <v/>
      </c>
      <c r="AE118" s="153" t="str">
        <f t="shared" si="47"/>
        <v/>
      </c>
      <c r="AF118" s="213" t="str">
        <f t="shared" si="65"/>
        <v/>
      </c>
      <c r="AG118" s="141"/>
      <c r="AH118" s="211"/>
      <c r="AI118" s="346" t="str">
        <f t="shared" si="48"/>
        <v/>
      </c>
      <c r="AJ118" s="153" t="str">
        <f t="shared" si="49"/>
        <v/>
      </c>
      <c r="AK118" s="153" t="str">
        <f t="shared" si="50"/>
        <v/>
      </c>
      <c r="AL118" s="153" t="str">
        <f t="shared" si="51"/>
        <v/>
      </c>
      <c r="AM118" s="141"/>
      <c r="AN118" s="211"/>
      <c r="AO118" s="346" t="str">
        <f t="shared" si="52"/>
        <v/>
      </c>
      <c r="AP118" s="153" t="str">
        <f t="shared" si="53"/>
        <v/>
      </c>
      <c r="AQ118" s="153" t="str">
        <f t="shared" si="54"/>
        <v/>
      </c>
      <c r="AR118" s="153" t="str">
        <f t="shared" si="55"/>
        <v/>
      </c>
      <c r="AS118" s="141"/>
      <c r="AT118" s="211"/>
      <c r="AU118" s="346" t="str">
        <f t="shared" si="56"/>
        <v/>
      </c>
      <c r="AV118" s="153" t="str">
        <f t="shared" si="57"/>
        <v/>
      </c>
      <c r="AW118" s="153" t="str">
        <f t="shared" si="58"/>
        <v/>
      </c>
      <c r="AX118" s="153" t="str">
        <f t="shared" si="59"/>
        <v/>
      </c>
    </row>
    <row r="119" spans="1:50" ht="29.45" customHeight="1" x14ac:dyDescent="0.25">
      <c r="A119" s="354" t="str">
        <f>'N-Bedarf AL'!A119</f>
        <v/>
      </c>
      <c r="B119" s="354" t="str">
        <f>IF('N-Bedarf AL'!B119="","",'N-Bedarf AL'!B119)</f>
        <v/>
      </c>
      <c r="C119" s="305" t="str">
        <f>IF('N-Bedarf AL'!D119="","",'N-Bedarf AL'!D119)</f>
        <v/>
      </c>
      <c r="D119" s="32" t="str">
        <f>IF('N-Bedarf AL'!C119="","",'N-Bedarf AL'!C119)</f>
        <v/>
      </c>
      <c r="E119" s="32" t="str">
        <f>IF('N-Bedarf AL'!T119="","",'N-Bedarf AL'!T119)</f>
        <v/>
      </c>
      <c r="F119" s="32" t="str">
        <f>IF('P-Bedarf AL'!V121="","",'P-Bedarf AL'!V121)</f>
        <v/>
      </c>
      <c r="G119" s="32" t="str">
        <f>IF('P-Bedarf AL'!AB121="","",'P-Bedarf AL'!AB121)</f>
        <v/>
      </c>
      <c r="H119" s="345" t="str">
        <f t="shared" si="33"/>
        <v/>
      </c>
      <c r="I119" s="345" t="str">
        <f t="shared" si="34"/>
        <v/>
      </c>
      <c r="J119" s="345" t="str">
        <f t="shared" si="35"/>
        <v/>
      </c>
      <c r="K119" s="321">
        <f t="shared" si="64"/>
        <v>0</v>
      </c>
      <c r="L119" s="321">
        <f t="shared" si="60"/>
        <v>0</v>
      </c>
      <c r="M119" s="321">
        <f t="shared" si="61"/>
        <v>0</v>
      </c>
      <c r="N119" s="321" t="str">
        <f t="shared" si="36"/>
        <v/>
      </c>
      <c r="O119" s="321" t="str">
        <f t="shared" si="62"/>
        <v/>
      </c>
      <c r="P119" s="321" t="str">
        <f t="shared" si="63"/>
        <v/>
      </c>
      <c r="Q119" s="214" t="str">
        <f t="shared" si="37"/>
        <v/>
      </c>
      <c r="R119" s="141"/>
      <c r="S119" s="211"/>
      <c r="T119" s="211" t="str">
        <f t="shared" si="38"/>
        <v/>
      </c>
      <c r="U119" s="153" t="str">
        <f t="shared" si="39"/>
        <v/>
      </c>
      <c r="V119" s="153" t="str">
        <f t="shared" si="40"/>
        <v/>
      </c>
      <c r="W119" s="153" t="str">
        <f t="shared" si="41"/>
        <v/>
      </c>
      <c r="X119" s="153" t="str">
        <f t="shared" si="42"/>
        <v/>
      </c>
      <c r="Y119" s="141"/>
      <c r="Z119" s="211"/>
      <c r="AA119" s="212" t="str">
        <f t="shared" si="43"/>
        <v/>
      </c>
      <c r="AB119" s="153" t="str">
        <f t="shared" si="44"/>
        <v/>
      </c>
      <c r="AC119" s="153" t="str">
        <f t="shared" si="45"/>
        <v/>
      </c>
      <c r="AD119" s="153" t="str">
        <f t="shared" si="46"/>
        <v/>
      </c>
      <c r="AE119" s="153" t="str">
        <f t="shared" si="47"/>
        <v/>
      </c>
      <c r="AF119" s="213" t="str">
        <f t="shared" si="65"/>
        <v/>
      </c>
      <c r="AG119" s="141"/>
      <c r="AH119" s="211"/>
      <c r="AI119" s="346" t="str">
        <f t="shared" si="48"/>
        <v/>
      </c>
      <c r="AJ119" s="153" t="str">
        <f t="shared" si="49"/>
        <v/>
      </c>
      <c r="AK119" s="153" t="str">
        <f t="shared" si="50"/>
        <v/>
      </c>
      <c r="AL119" s="153" t="str">
        <f t="shared" si="51"/>
        <v/>
      </c>
      <c r="AM119" s="141"/>
      <c r="AN119" s="211"/>
      <c r="AO119" s="346" t="str">
        <f t="shared" si="52"/>
        <v/>
      </c>
      <c r="AP119" s="153" t="str">
        <f t="shared" si="53"/>
        <v/>
      </c>
      <c r="AQ119" s="153" t="str">
        <f t="shared" si="54"/>
        <v/>
      </c>
      <c r="AR119" s="153" t="str">
        <f t="shared" si="55"/>
        <v/>
      </c>
      <c r="AS119" s="141"/>
      <c r="AT119" s="211"/>
      <c r="AU119" s="346" t="str">
        <f t="shared" si="56"/>
        <v/>
      </c>
      <c r="AV119" s="153" t="str">
        <f t="shared" si="57"/>
        <v/>
      </c>
      <c r="AW119" s="153" t="str">
        <f t="shared" si="58"/>
        <v/>
      </c>
      <c r="AX119" s="153" t="str">
        <f t="shared" si="59"/>
        <v/>
      </c>
    </row>
    <row r="120" spans="1:50" ht="29.45" customHeight="1" x14ac:dyDescent="0.25">
      <c r="A120" s="354" t="str">
        <f>'N-Bedarf AL'!A120</f>
        <v/>
      </c>
      <c r="B120" s="354" t="str">
        <f>IF('N-Bedarf AL'!B120="","",'N-Bedarf AL'!B120)</f>
        <v/>
      </c>
      <c r="C120" s="305" t="str">
        <f>IF('N-Bedarf AL'!D120="","",'N-Bedarf AL'!D120)</f>
        <v/>
      </c>
      <c r="D120" s="32" t="str">
        <f>IF('N-Bedarf AL'!C120="","",'N-Bedarf AL'!C120)</f>
        <v/>
      </c>
      <c r="E120" s="32" t="str">
        <f>IF('N-Bedarf AL'!T120="","",'N-Bedarf AL'!T120)</f>
        <v/>
      </c>
      <c r="F120" s="32" t="str">
        <f>IF('P-Bedarf AL'!V122="","",'P-Bedarf AL'!V122)</f>
        <v/>
      </c>
      <c r="G120" s="32" t="str">
        <f>IF('P-Bedarf AL'!AB122="","",'P-Bedarf AL'!AB122)</f>
        <v/>
      </c>
      <c r="H120" s="345" t="str">
        <f t="shared" si="33"/>
        <v/>
      </c>
      <c r="I120" s="345" t="str">
        <f t="shared" si="34"/>
        <v/>
      </c>
      <c r="J120" s="345" t="str">
        <f t="shared" si="35"/>
        <v/>
      </c>
      <c r="K120" s="321">
        <f t="shared" si="64"/>
        <v>0</v>
      </c>
      <c r="L120" s="321">
        <f t="shared" si="60"/>
        <v>0</v>
      </c>
      <c r="M120" s="321">
        <f t="shared" si="61"/>
        <v>0</v>
      </c>
      <c r="N120" s="321" t="str">
        <f t="shared" si="36"/>
        <v/>
      </c>
      <c r="O120" s="321" t="str">
        <f t="shared" si="62"/>
        <v/>
      </c>
      <c r="P120" s="321" t="str">
        <f t="shared" si="63"/>
        <v/>
      </c>
      <c r="Q120" s="214" t="str">
        <f t="shared" si="37"/>
        <v/>
      </c>
      <c r="R120" s="141"/>
      <c r="S120" s="211"/>
      <c r="T120" s="211" t="str">
        <f t="shared" si="38"/>
        <v/>
      </c>
      <c r="U120" s="153" t="str">
        <f t="shared" si="39"/>
        <v/>
      </c>
      <c r="V120" s="153" t="str">
        <f t="shared" si="40"/>
        <v/>
      </c>
      <c r="W120" s="153" t="str">
        <f t="shared" si="41"/>
        <v/>
      </c>
      <c r="X120" s="153" t="str">
        <f t="shared" si="42"/>
        <v/>
      </c>
      <c r="Y120" s="141"/>
      <c r="Z120" s="211"/>
      <c r="AA120" s="212" t="str">
        <f t="shared" si="43"/>
        <v/>
      </c>
      <c r="AB120" s="153" t="str">
        <f t="shared" si="44"/>
        <v/>
      </c>
      <c r="AC120" s="153" t="str">
        <f t="shared" si="45"/>
        <v/>
      </c>
      <c r="AD120" s="153" t="str">
        <f t="shared" si="46"/>
        <v/>
      </c>
      <c r="AE120" s="153" t="str">
        <f t="shared" si="47"/>
        <v/>
      </c>
      <c r="AF120" s="213" t="str">
        <f t="shared" si="65"/>
        <v/>
      </c>
      <c r="AG120" s="141"/>
      <c r="AH120" s="211"/>
      <c r="AI120" s="346" t="str">
        <f t="shared" si="48"/>
        <v/>
      </c>
      <c r="AJ120" s="153" t="str">
        <f t="shared" si="49"/>
        <v/>
      </c>
      <c r="AK120" s="153" t="str">
        <f t="shared" si="50"/>
        <v/>
      </c>
      <c r="AL120" s="153" t="str">
        <f t="shared" si="51"/>
        <v/>
      </c>
      <c r="AM120" s="141"/>
      <c r="AN120" s="211"/>
      <c r="AO120" s="346" t="str">
        <f t="shared" si="52"/>
        <v/>
      </c>
      <c r="AP120" s="153" t="str">
        <f t="shared" si="53"/>
        <v/>
      </c>
      <c r="AQ120" s="153" t="str">
        <f t="shared" si="54"/>
        <v/>
      </c>
      <c r="AR120" s="153" t="str">
        <f t="shared" si="55"/>
        <v/>
      </c>
      <c r="AS120" s="141"/>
      <c r="AT120" s="211"/>
      <c r="AU120" s="346" t="str">
        <f t="shared" si="56"/>
        <v/>
      </c>
      <c r="AV120" s="153" t="str">
        <f t="shared" si="57"/>
        <v/>
      </c>
      <c r="AW120" s="153" t="str">
        <f t="shared" si="58"/>
        <v/>
      </c>
      <c r="AX120" s="153" t="str">
        <f t="shared" si="59"/>
        <v/>
      </c>
    </row>
    <row r="121" spans="1:50" ht="29.45" customHeight="1" x14ac:dyDescent="0.25">
      <c r="A121" s="354" t="str">
        <f>'N-Bedarf AL'!A121</f>
        <v/>
      </c>
      <c r="B121" s="354" t="str">
        <f>IF('N-Bedarf AL'!B121="","",'N-Bedarf AL'!B121)</f>
        <v/>
      </c>
      <c r="C121" s="305" t="str">
        <f>IF('N-Bedarf AL'!D121="","",'N-Bedarf AL'!D121)</f>
        <v/>
      </c>
      <c r="D121" s="32" t="str">
        <f>IF('N-Bedarf AL'!C121="","",'N-Bedarf AL'!C121)</f>
        <v/>
      </c>
      <c r="E121" s="32" t="str">
        <f>IF('N-Bedarf AL'!T121="","",'N-Bedarf AL'!T121)</f>
        <v/>
      </c>
      <c r="F121" s="32" t="str">
        <f>IF('P-Bedarf AL'!V123="","",'P-Bedarf AL'!V123)</f>
        <v/>
      </c>
      <c r="G121" s="32" t="str">
        <f>IF('P-Bedarf AL'!AB123="","",'P-Bedarf AL'!AB123)</f>
        <v/>
      </c>
      <c r="H121" s="345" t="str">
        <f t="shared" si="33"/>
        <v/>
      </c>
      <c r="I121" s="345" t="str">
        <f t="shared" si="34"/>
        <v/>
      </c>
      <c r="J121" s="345" t="str">
        <f t="shared" si="35"/>
        <v/>
      </c>
      <c r="K121" s="321">
        <f t="shared" si="64"/>
        <v>0</v>
      </c>
      <c r="L121" s="321">
        <f t="shared" si="60"/>
        <v>0</v>
      </c>
      <c r="M121" s="321">
        <f t="shared" si="61"/>
        <v>0</v>
      </c>
      <c r="N121" s="321" t="str">
        <f t="shared" si="36"/>
        <v/>
      </c>
      <c r="O121" s="321" t="str">
        <f t="shared" si="62"/>
        <v/>
      </c>
      <c r="P121" s="321" t="str">
        <f t="shared" si="63"/>
        <v/>
      </c>
      <c r="Q121" s="214" t="str">
        <f t="shared" si="37"/>
        <v/>
      </c>
      <c r="R121" s="141"/>
      <c r="S121" s="211"/>
      <c r="T121" s="211" t="str">
        <f t="shared" si="38"/>
        <v/>
      </c>
      <c r="U121" s="153" t="str">
        <f t="shared" si="39"/>
        <v/>
      </c>
      <c r="V121" s="153" t="str">
        <f t="shared" si="40"/>
        <v/>
      </c>
      <c r="W121" s="153" t="str">
        <f t="shared" si="41"/>
        <v/>
      </c>
      <c r="X121" s="153" t="str">
        <f t="shared" si="42"/>
        <v/>
      </c>
      <c r="Y121" s="141"/>
      <c r="Z121" s="211"/>
      <c r="AA121" s="212" t="str">
        <f t="shared" si="43"/>
        <v/>
      </c>
      <c r="AB121" s="153" t="str">
        <f t="shared" si="44"/>
        <v/>
      </c>
      <c r="AC121" s="153" t="str">
        <f t="shared" si="45"/>
        <v/>
      </c>
      <c r="AD121" s="153" t="str">
        <f t="shared" si="46"/>
        <v/>
      </c>
      <c r="AE121" s="153" t="str">
        <f t="shared" si="47"/>
        <v/>
      </c>
      <c r="AF121" s="213" t="str">
        <f t="shared" si="65"/>
        <v/>
      </c>
      <c r="AG121" s="141"/>
      <c r="AH121" s="211"/>
      <c r="AI121" s="346" t="str">
        <f t="shared" si="48"/>
        <v/>
      </c>
      <c r="AJ121" s="153" t="str">
        <f t="shared" si="49"/>
        <v/>
      </c>
      <c r="AK121" s="153" t="str">
        <f t="shared" si="50"/>
        <v/>
      </c>
      <c r="AL121" s="153" t="str">
        <f t="shared" si="51"/>
        <v/>
      </c>
      <c r="AM121" s="141"/>
      <c r="AN121" s="211"/>
      <c r="AO121" s="346" t="str">
        <f t="shared" si="52"/>
        <v/>
      </c>
      <c r="AP121" s="153" t="str">
        <f t="shared" si="53"/>
        <v/>
      </c>
      <c r="AQ121" s="153" t="str">
        <f t="shared" si="54"/>
        <v/>
      </c>
      <c r="AR121" s="153" t="str">
        <f t="shared" si="55"/>
        <v/>
      </c>
      <c r="AS121" s="141"/>
      <c r="AT121" s="211"/>
      <c r="AU121" s="346" t="str">
        <f t="shared" si="56"/>
        <v/>
      </c>
      <c r="AV121" s="153" t="str">
        <f t="shared" si="57"/>
        <v/>
      </c>
      <c r="AW121" s="153" t="str">
        <f t="shared" si="58"/>
        <v/>
      </c>
      <c r="AX121" s="153" t="str">
        <f t="shared" si="59"/>
        <v/>
      </c>
    </row>
    <row r="122" spans="1:50" ht="29.45" customHeight="1" x14ac:dyDescent="0.25">
      <c r="A122" s="354" t="str">
        <f>'N-Bedarf AL'!A122</f>
        <v/>
      </c>
      <c r="B122" s="354" t="str">
        <f>IF('N-Bedarf AL'!B122="","",'N-Bedarf AL'!B122)</f>
        <v/>
      </c>
      <c r="C122" s="305" t="str">
        <f>IF('N-Bedarf AL'!D122="","",'N-Bedarf AL'!D122)</f>
        <v/>
      </c>
      <c r="D122" s="32" t="str">
        <f>IF('N-Bedarf AL'!C122="","",'N-Bedarf AL'!C122)</f>
        <v/>
      </c>
      <c r="E122" s="32" t="str">
        <f>IF('N-Bedarf AL'!T122="","",'N-Bedarf AL'!T122)</f>
        <v/>
      </c>
      <c r="F122" s="32" t="str">
        <f>IF('P-Bedarf AL'!V124="","",'P-Bedarf AL'!V124)</f>
        <v/>
      </c>
      <c r="G122" s="32" t="str">
        <f>IF('P-Bedarf AL'!AB124="","",'P-Bedarf AL'!AB124)</f>
        <v/>
      </c>
      <c r="H122" s="345" t="str">
        <f t="shared" si="33"/>
        <v/>
      </c>
      <c r="I122" s="345" t="str">
        <f t="shared" si="34"/>
        <v/>
      </c>
      <c r="J122" s="345" t="str">
        <f t="shared" si="35"/>
        <v/>
      </c>
      <c r="K122" s="321">
        <f t="shared" si="64"/>
        <v>0</v>
      </c>
      <c r="L122" s="321">
        <f t="shared" si="60"/>
        <v>0</v>
      </c>
      <c r="M122" s="321">
        <f t="shared" si="61"/>
        <v>0</v>
      </c>
      <c r="N122" s="321" t="str">
        <f t="shared" si="36"/>
        <v/>
      </c>
      <c r="O122" s="321" t="str">
        <f t="shared" si="62"/>
        <v/>
      </c>
      <c r="P122" s="321" t="str">
        <f t="shared" si="63"/>
        <v/>
      </c>
      <c r="Q122" s="214" t="str">
        <f t="shared" si="37"/>
        <v/>
      </c>
      <c r="R122" s="141"/>
      <c r="S122" s="211"/>
      <c r="T122" s="211" t="str">
        <f t="shared" si="38"/>
        <v/>
      </c>
      <c r="U122" s="153" t="str">
        <f t="shared" si="39"/>
        <v/>
      </c>
      <c r="V122" s="153" t="str">
        <f t="shared" si="40"/>
        <v/>
      </c>
      <c r="W122" s="153" t="str">
        <f t="shared" si="41"/>
        <v/>
      </c>
      <c r="X122" s="153" t="str">
        <f t="shared" si="42"/>
        <v/>
      </c>
      <c r="Y122" s="141"/>
      <c r="Z122" s="211"/>
      <c r="AA122" s="212" t="str">
        <f t="shared" si="43"/>
        <v/>
      </c>
      <c r="AB122" s="153" t="str">
        <f t="shared" si="44"/>
        <v/>
      </c>
      <c r="AC122" s="153" t="str">
        <f t="shared" si="45"/>
        <v/>
      </c>
      <c r="AD122" s="153" t="str">
        <f t="shared" si="46"/>
        <v/>
      </c>
      <c r="AE122" s="153" t="str">
        <f t="shared" si="47"/>
        <v/>
      </c>
      <c r="AF122" s="213" t="str">
        <f t="shared" si="65"/>
        <v/>
      </c>
      <c r="AG122" s="141"/>
      <c r="AH122" s="211"/>
      <c r="AI122" s="346" t="str">
        <f t="shared" si="48"/>
        <v/>
      </c>
      <c r="AJ122" s="153" t="str">
        <f t="shared" si="49"/>
        <v/>
      </c>
      <c r="AK122" s="153" t="str">
        <f t="shared" si="50"/>
        <v/>
      </c>
      <c r="AL122" s="153" t="str">
        <f t="shared" si="51"/>
        <v/>
      </c>
      <c r="AM122" s="141"/>
      <c r="AN122" s="211"/>
      <c r="AO122" s="346" t="str">
        <f t="shared" si="52"/>
        <v/>
      </c>
      <c r="AP122" s="153" t="str">
        <f t="shared" si="53"/>
        <v/>
      </c>
      <c r="AQ122" s="153" t="str">
        <f t="shared" si="54"/>
        <v/>
      </c>
      <c r="AR122" s="153" t="str">
        <f t="shared" si="55"/>
        <v/>
      </c>
      <c r="AS122" s="141"/>
      <c r="AT122" s="211"/>
      <c r="AU122" s="346" t="str">
        <f t="shared" si="56"/>
        <v/>
      </c>
      <c r="AV122" s="153" t="str">
        <f t="shared" si="57"/>
        <v/>
      </c>
      <c r="AW122" s="153" t="str">
        <f t="shared" si="58"/>
        <v/>
      </c>
      <c r="AX122" s="153" t="str">
        <f t="shared" si="59"/>
        <v/>
      </c>
    </row>
    <row r="123" spans="1:50" ht="29.45" customHeight="1" x14ac:dyDescent="0.25">
      <c r="A123" s="354" t="str">
        <f>'N-Bedarf AL'!A123</f>
        <v/>
      </c>
      <c r="B123" s="354" t="str">
        <f>IF('N-Bedarf AL'!B123="","",'N-Bedarf AL'!B123)</f>
        <v/>
      </c>
      <c r="C123" s="305" t="str">
        <f>IF('N-Bedarf AL'!D123="","",'N-Bedarf AL'!D123)</f>
        <v/>
      </c>
      <c r="D123" s="32" t="str">
        <f>IF('N-Bedarf AL'!C123="","",'N-Bedarf AL'!C123)</f>
        <v/>
      </c>
      <c r="E123" s="32" t="str">
        <f>IF('N-Bedarf AL'!T123="","",'N-Bedarf AL'!T123)</f>
        <v/>
      </c>
      <c r="F123" s="32" t="str">
        <f>IF('P-Bedarf AL'!V125="","",'P-Bedarf AL'!V125)</f>
        <v/>
      </c>
      <c r="G123" s="32" t="str">
        <f>IF('P-Bedarf AL'!AB125="","",'P-Bedarf AL'!AB125)</f>
        <v/>
      </c>
      <c r="H123" s="345" t="str">
        <f t="shared" si="33"/>
        <v/>
      </c>
      <c r="I123" s="345" t="str">
        <f t="shared" si="34"/>
        <v/>
      </c>
      <c r="J123" s="345" t="str">
        <f t="shared" si="35"/>
        <v/>
      </c>
      <c r="K123" s="321">
        <f t="shared" si="64"/>
        <v>0</v>
      </c>
      <c r="L123" s="321">
        <f t="shared" si="60"/>
        <v>0</v>
      </c>
      <c r="M123" s="321">
        <f t="shared" si="61"/>
        <v>0</v>
      </c>
      <c r="N123" s="321" t="str">
        <f t="shared" si="36"/>
        <v/>
      </c>
      <c r="O123" s="321" t="str">
        <f t="shared" si="62"/>
        <v/>
      </c>
      <c r="P123" s="321" t="str">
        <f t="shared" si="63"/>
        <v/>
      </c>
      <c r="Q123" s="214" t="str">
        <f t="shared" si="37"/>
        <v/>
      </c>
      <c r="R123" s="141"/>
      <c r="S123" s="211"/>
      <c r="T123" s="211" t="str">
        <f t="shared" si="38"/>
        <v/>
      </c>
      <c r="U123" s="153" t="str">
        <f t="shared" si="39"/>
        <v/>
      </c>
      <c r="V123" s="153" t="str">
        <f t="shared" si="40"/>
        <v/>
      </c>
      <c r="W123" s="153" t="str">
        <f t="shared" si="41"/>
        <v/>
      </c>
      <c r="X123" s="153" t="str">
        <f t="shared" si="42"/>
        <v/>
      </c>
      <c r="Y123" s="141"/>
      <c r="Z123" s="211"/>
      <c r="AA123" s="212" t="str">
        <f t="shared" si="43"/>
        <v/>
      </c>
      <c r="AB123" s="153" t="str">
        <f t="shared" si="44"/>
        <v/>
      </c>
      <c r="AC123" s="153" t="str">
        <f t="shared" si="45"/>
        <v/>
      </c>
      <c r="AD123" s="153" t="str">
        <f t="shared" si="46"/>
        <v/>
      </c>
      <c r="AE123" s="153" t="str">
        <f t="shared" si="47"/>
        <v/>
      </c>
      <c r="AF123" s="213" t="str">
        <f t="shared" si="65"/>
        <v/>
      </c>
      <c r="AG123" s="141"/>
      <c r="AH123" s="211"/>
      <c r="AI123" s="346" t="str">
        <f t="shared" si="48"/>
        <v/>
      </c>
      <c r="AJ123" s="153" t="str">
        <f t="shared" si="49"/>
        <v/>
      </c>
      <c r="AK123" s="153" t="str">
        <f t="shared" si="50"/>
        <v/>
      </c>
      <c r="AL123" s="153" t="str">
        <f t="shared" si="51"/>
        <v/>
      </c>
      <c r="AM123" s="141"/>
      <c r="AN123" s="211"/>
      <c r="AO123" s="346" t="str">
        <f t="shared" si="52"/>
        <v/>
      </c>
      <c r="AP123" s="153" t="str">
        <f t="shared" si="53"/>
        <v/>
      </c>
      <c r="AQ123" s="153" t="str">
        <f t="shared" si="54"/>
        <v/>
      </c>
      <c r="AR123" s="153" t="str">
        <f t="shared" si="55"/>
        <v/>
      </c>
      <c r="AS123" s="141"/>
      <c r="AT123" s="211"/>
      <c r="AU123" s="346" t="str">
        <f t="shared" si="56"/>
        <v/>
      </c>
      <c r="AV123" s="153" t="str">
        <f t="shared" si="57"/>
        <v/>
      </c>
      <c r="AW123" s="153" t="str">
        <f t="shared" si="58"/>
        <v/>
      </c>
      <c r="AX123" s="153" t="str">
        <f t="shared" si="59"/>
        <v/>
      </c>
    </row>
    <row r="124" spans="1:50" ht="29.45" customHeight="1" x14ac:dyDescent="0.25">
      <c r="A124" s="354" t="str">
        <f>'N-Bedarf AL'!A124</f>
        <v/>
      </c>
      <c r="B124" s="354" t="str">
        <f>IF('N-Bedarf AL'!B124="","",'N-Bedarf AL'!B124)</f>
        <v/>
      </c>
      <c r="C124" s="305" t="str">
        <f>IF('N-Bedarf AL'!D124="","",'N-Bedarf AL'!D124)</f>
        <v/>
      </c>
      <c r="D124" s="32" t="str">
        <f>IF('N-Bedarf AL'!C124="","",'N-Bedarf AL'!C124)</f>
        <v/>
      </c>
      <c r="E124" s="32" t="str">
        <f>IF('N-Bedarf AL'!T124="","",'N-Bedarf AL'!T124)</f>
        <v/>
      </c>
      <c r="F124" s="32" t="str">
        <f>IF('P-Bedarf AL'!V126="","",'P-Bedarf AL'!V126)</f>
        <v/>
      </c>
      <c r="G124" s="32" t="str">
        <f>IF('P-Bedarf AL'!AB126="","",'P-Bedarf AL'!AB126)</f>
        <v/>
      </c>
      <c r="H124" s="345" t="str">
        <f t="shared" si="33"/>
        <v/>
      </c>
      <c r="I124" s="345" t="str">
        <f t="shared" si="34"/>
        <v/>
      </c>
      <c r="J124" s="345" t="str">
        <f t="shared" si="35"/>
        <v/>
      </c>
      <c r="K124" s="321">
        <f t="shared" si="64"/>
        <v>0</v>
      </c>
      <c r="L124" s="321">
        <f t="shared" si="60"/>
        <v>0</v>
      </c>
      <c r="M124" s="321">
        <f t="shared" si="61"/>
        <v>0</v>
      </c>
      <c r="N124" s="321" t="str">
        <f t="shared" si="36"/>
        <v/>
      </c>
      <c r="O124" s="321" t="str">
        <f t="shared" si="62"/>
        <v/>
      </c>
      <c r="P124" s="321" t="str">
        <f t="shared" si="63"/>
        <v/>
      </c>
      <c r="Q124" s="214" t="str">
        <f t="shared" si="37"/>
        <v/>
      </c>
      <c r="R124" s="141"/>
      <c r="S124" s="211"/>
      <c r="T124" s="211" t="str">
        <f t="shared" si="38"/>
        <v/>
      </c>
      <c r="U124" s="153" t="str">
        <f t="shared" si="39"/>
        <v/>
      </c>
      <c r="V124" s="153" t="str">
        <f t="shared" si="40"/>
        <v/>
      </c>
      <c r="W124" s="153" t="str">
        <f t="shared" si="41"/>
        <v/>
      </c>
      <c r="X124" s="153" t="str">
        <f t="shared" si="42"/>
        <v/>
      </c>
      <c r="Y124" s="141"/>
      <c r="Z124" s="211"/>
      <c r="AA124" s="212" t="str">
        <f t="shared" si="43"/>
        <v/>
      </c>
      <c r="AB124" s="153" t="str">
        <f t="shared" si="44"/>
        <v/>
      </c>
      <c r="AC124" s="153" t="str">
        <f t="shared" si="45"/>
        <v/>
      </c>
      <c r="AD124" s="153" t="str">
        <f t="shared" si="46"/>
        <v/>
      </c>
      <c r="AE124" s="153" t="str">
        <f t="shared" si="47"/>
        <v/>
      </c>
      <c r="AF124" s="213" t="str">
        <f t="shared" si="65"/>
        <v/>
      </c>
      <c r="AG124" s="141"/>
      <c r="AH124" s="211"/>
      <c r="AI124" s="346" t="str">
        <f t="shared" si="48"/>
        <v/>
      </c>
      <c r="AJ124" s="153" t="str">
        <f t="shared" si="49"/>
        <v/>
      </c>
      <c r="AK124" s="153" t="str">
        <f t="shared" si="50"/>
        <v/>
      </c>
      <c r="AL124" s="153" t="str">
        <f t="shared" si="51"/>
        <v/>
      </c>
      <c r="AM124" s="141"/>
      <c r="AN124" s="211"/>
      <c r="AO124" s="346" t="str">
        <f t="shared" si="52"/>
        <v/>
      </c>
      <c r="AP124" s="153" t="str">
        <f t="shared" si="53"/>
        <v/>
      </c>
      <c r="AQ124" s="153" t="str">
        <f t="shared" si="54"/>
        <v/>
      </c>
      <c r="AR124" s="153" t="str">
        <f t="shared" si="55"/>
        <v/>
      </c>
      <c r="AS124" s="141"/>
      <c r="AT124" s="211"/>
      <c r="AU124" s="346" t="str">
        <f t="shared" si="56"/>
        <v/>
      </c>
      <c r="AV124" s="153" t="str">
        <f t="shared" si="57"/>
        <v/>
      </c>
      <c r="AW124" s="153" t="str">
        <f t="shared" si="58"/>
        <v/>
      </c>
      <c r="AX124" s="153" t="str">
        <f t="shared" si="59"/>
        <v/>
      </c>
    </row>
    <row r="125" spans="1:50" ht="29.45" customHeight="1" x14ac:dyDescent="0.25">
      <c r="A125" s="354" t="str">
        <f>'N-Bedarf AL'!A125</f>
        <v/>
      </c>
      <c r="B125" s="354" t="str">
        <f>IF('N-Bedarf AL'!B125="","",'N-Bedarf AL'!B125)</f>
        <v/>
      </c>
      <c r="C125" s="305" t="str">
        <f>IF('N-Bedarf AL'!D125="","",'N-Bedarf AL'!D125)</f>
        <v/>
      </c>
      <c r="D125" s="32" t="str">
        <f>IF('N-Bedarf AL'!C125="","",'N-Bedarf AL'!C125)</f>
        <v/>
      </c>
      <c r="E125" s="32" t="str">
        <f>IF('N-Bedarf AL'!T125="","",'N-Bedarf AL'!T125)</f>
        <v/>
      </c>
      <c r="F125" s="32" t="str">
        <f>IF('P-Bedarf AL'!V127="","",'P-Bedarf AL'!V127)</f>
        <v/>
      </c>
      <c r="G125" s="32" t="str">
        <f>IF('P-Bedarf AL'!AB127="","",'P-Bedarf AL'!AB127)</f>
        <v/>
      </c>
      <c r="H125" s="345" t="str">
        <f t="shared" si="33"/>
        <v/>
      </c>
      <c r="I125" s="345" t="str">
        <f t="shared" si="34"/>
        <v/>
      </c>
      <c r="J125" s="345" t="str">
        <f t="shared" si="35"/>
        <v/>
      </c>
      <c r="K125" s="321">
        <f t="shared" si="64"/>
        <v>0</v>
      </c>
      <c r="L125" s="321">
        <f t="shared" si="60"/>
        <v>0</v>
      </c>
      <c r="M125" s="321">
        <f t="shared" si="61"/>
        <v>0</v>
      </c>
      <c r="N125" s="321" t="str">
        <f t="shared" si="36"/>
        <v/>
      </c>
      <c r="O125" s="321" t="str">
        <f t="shared" si="62"/>
        <v/>
      </c>
      <c r="P125" s="321" t="str">
        <f t="shared" si="63"/>
        <v/>
      </c>
      <c r="Q125" s="214" t="str">
        <f t="shared" si="37"/>
        <v/>
      </c>
      <c r="R125" s="141"/>
      <c r="S125" s="211"/>
      <c r="T125" s="211" t="str">
        <f t="shared" si="38"/>
        <v/>
      </c>
      <c r="U125" s="153" t="str">
        <f t="shared" si="39"/>
        <v/>
      </c>
      <c r="V125" s="153" t="str">
        <f t="shared" si="40"/>
        <v/>
      </c>
      <c r="W125" s="153" t="str">
        <f t="shared" si="41"/>
        <v/>
      </c>
      <c r="X125" s="153" t="str">
        <f t="shared" si="42"/>
        <v/>
      </c>
      <c r="Y125" s="141"/>
      <c r="Z125" s="211"/>
      <c r="AA125" s="212" t="str">
        <f t="shared" si="43"/>
        <v/>
      </c>
      <c r="AB125" s="153" t="str">
        <f t="shared" si="44"/>
        <v/>
      </c>
      <c r="AC125" s="153" t="str">
        <f t="shared" si="45"/>
        <v/>
      </c>
      <c r="AD125" s="153" t="str">
        <f t="shared" si="46"/>
        <v/>
      </c>
      <c r="AE125" s="153" t="str">
        <f t="shared" si="47"/>
        <v/>
      </c>
      <c r="AF125" s="213" t="str">
        <f t="shared" si="65"/>
        <v/>
      </c>
      <c r="AG125" s="141"/>
      <c r="AH125" s="211"/>
      <c r="AI125" s="346" t="str">
        <f t="shared" si="48"/>
        <v/>
      </c>
      <c r="AJ125" s="153" t="str">
        <f t="shared" si="49"/>
        <v/>
      </c>
      <c r="AK125" s="153" t="str">
        <f t="shared" si="50"/>
        <v/>
      </c>
      <c r="AL125" s="153" t="str">
        <f t="shared" si="51"/>
        <v/>
      </c>
      <c r="AM125" s="141"/>
      <c r="AN125" s="211"/>
      <c r="AO125" s="346" t="str">
        <f t="shared" si="52"/>
        <v/>
      </c>
      <c r="AP125" s="153" t="str">
        <f t="shared" si="53"/>
        <v/>
      </c>
      <c r="AQ125" s="153" t="str">
        <f t="shared" si="54"/>
        <v/>
      </c>
      <c r="AR125" s="153" t="str">
        <f t="shared" si="55"/>
        <v/>
      </c>
      <c r="AS125" s="141"/>
      <c r="AT125" s="211"/>
      <c r="AU125" s="346" t="str">
        <f t="shared" si="56"/>
        <v/>
      </c>
      <c r="AV125" s="153" t="str">
        <f t="shared" si="57"/>
        <v/>
      </c>
      <c r="AW125" s="153" t="str">
        <f t="shared" si="58"/>
        <v/>
      </c>
      <c r="AX125" s="153" t="str">
        <f t="shared" si="59"/>
        <v/>
      </c>
    </row>
    <row r="126" spans="1:50" ht="29.45" customHeight="1" x14ac:dyDescent="0.25">
      <c r="A126" s="354" t="str">
        <f>'N-Bedarf AL'!A126</f>
        <v/>
      </c>
      <c r="B126" s="354" t="str">
        <f>IF('N-Bedarf AL'!B126="","",'N-Bedarf AL'!B126)</f>
        <v/>
      </c>
      <c r="C126" s="305" t="str">
        <f>IF('N-Bedarf AL'!D126="","",'N-Bedarf AL'!D126)</f>
        <v/>
      </c>
      <c r="D126" s="32" t="str">
        <f>IF('N-Bedarf AL'!C126="","",'N-Bedarf AL'!C126)</f>
        <v/>
      </c>
      <c r="E126" s="32" t="str">
        <f>IF('N-Bedarf AL'!T126="","",'N-Bedarf AL'!T126)</f>
        <v/>
      </c>
      <c r="F126" s="32" t="str">
        <f>IF('P-Bedarf AL'!V128="","",'P-Bedarf AL'!V128)</f>
        <v/>
      </c>
      <c r="G126" s="32" t="str">
        <f>IF('P-Bedarf AL'!AB128="","",'P-Bedarf AL'!AB128)</f>
        <v/>
      </c>
      <c r="H126" s="345" t="str">
        <f t="shared" si="33"/>
        <v/>
      </c>
      <c r="I126" s="345" t="str">
        <f t="shared" si="34"/>
        <v/>
      </c>
      <c r="J126" s="345" t="str">
        <f t="shared" si="35"/>
        <v/>
      </c>
      <c r="K126" s="321">
        <f t="shared" si="64"/>
        <v>0</v>
      </c>
      <c r="L126" s="321">
        <f t="shared" si="60"/>
        <v>0</v>
      </c>
      <c r="M126" s="321">
        <f t="shared" si="61"/>
        <v>0</v>
      </c>
      <c r="N126" s="321" t="str">
        <f t="shared" si="36"/>
        <v/>
      </c>
      <c r="O126" s="321" t="str">
        <f t="shared" si="62"/>
        <v/>
      </c>
      <c r="P126" s="321" t="str">
        <f t="shared" si="63"/>
        <v/>
      </c>
      <c r="Q126" s="214" t="str">
        <f t="shared" si="37"/>
        <v/>
      </c>
      <c r="R126" s="141"/>
      <c r="S126" s="211"/>
      <c r="T126" s="211" t="str">
        <f t="shared" si="38"/>
        <v/>
      </c>
      <c r="U126" s="153" t="str">
        <f t="shared" si="39"/>
        <v/>
      </c>
      <c r="V126" s="153" t="str">
        <f t="shared" si="40"/>
        <v/>
      </c>
      <c r="W126" s="153" t="str">
        <f t="shared" si="41"/>
        <v/>
      </c>
      <c r="X126" s="153" t="str">
        <f t="shared" si="42"/>
        <v/>
      </c>
      <c r="Y126" s="141"/>
      <c r="Z126" s="211"/>
      <c r="AA126" s="212" t="str">
        <f t="shared" si="43"/>
        <v/>
      </c>
      <c r="AB126" s="153" t="str">
        <f t="shared" si="44"/>
        <v/>
      </c>
      <c r="AC126" s="153" t="str">
        <f t="shared" si="45"/>
        <v/>
      </c>
      <c r="AD126" s="153" t="str">
        <f t="shared" si="46"/>
        <v/>
      </c>
      <c r="AE126" s="153" t="str">
        <f t="shared" si="47"/>
        <v/>
      </c>
      <c r="AF126" s="213" t="str">
        <f t="shared" si="65"/>
        <v/>
      </c>
      <c r="AG126" s="141"/>
      <c r="AH126" s="211"/>
      <c r="AI126" s="346" t="str">
        <f t="shared" si="48"/>
        <v/>
      </c>
      <c r="AJ126" s="153" t="str">
        <f t="shared" si="49"/>
        <v/>
      </c>
      <c r="AK126" s="153" t="str">
        <f t="shared" si="50"/>
        <v/>
      </c>
      <c r="AL126" s="153" t="str">
        <f t="shared" si="51"/>
        <v/>
      </c>
      <c r="AM126" s="141"/>
      <c r="AN126" s="211"/>
      <c r="AO126" s="346" t="str">
        <f t="shared" si="52"/>
        <v/>
      </c>
      <c r="AP126" s="153" t="str">
        <f t="shared" si="53"/>
        <v/>
      </c>
      <c r="AQ126" s="153" t="str">
        <f t="shared" si="54"/>
        <v/>
      </c>
      <c r="AR126" s="153" t="str">
        <f t="shared" si="55"/>
        <v/>
      </c>
      <c r="AS126" s="141"/>
      <c r="AT126" s="211"/>
      <c r="AU126" s="346" t="str">
        <f t="shared" si="56"/>
        <v/>
      </c>
      <c r="AV126" s="153" t="str">
        <f t="shared" si="57"/>
        <v/>
      </c>
      <c r="AW126" s="153" t="str">
        <f t="shared" si="58"/>
        <v/>
      </c>
      <c r="AX126" s="153" t="str">
        <f t="shared" si="59"/>
        <v/>
      </c>
    </row>
    <row r="127" spans="1:50" ht="29.45" customHeight="1" x14ac:dyDescent="0.25">
      <c r="A127" s="354" t="str">
        <f>'N-Bedarf AL'!A127</f>
        <v/>
      </c>
      <c r="B127" s="354" t="str">
        <f>IF('N-Bedarf AL'!B127="","",'N-Bedarf AL'!B127)</f>
        <v/>
      </c>
      <c r="C127" s="305" t="str">
        <f>IF('N-Bedarf AL'!D127="","",'N-Bedarf AL'!D127)</f>
        <v/>
      </c>
      <c r="D127" s="32" t="str">
        <f>IF('N-Bedarf AL'!C127="","",'N-Bedarf AL'!C127)</f>
        <v/>
      </c>
      <c r="E127" s="32" t="str">
        <f>IF('N-Bedarf AL'!T127="","",'N-Bedarf AL'!T127)</f>
        <v/>
      </c>
      <c r="F127" s="32" t="str">
        <f>IF('P-Bedarf AL'!V129="","",'P-Bedarf AL'!V129)</f>
        <v/>
      </c>
      <c r="G127" s="32" t="str">
        <f>IF('P-Bedarf AL'!AB129="","",'P-Bedarf AL'!AB129)</f>
        <v/>
      </c>
      <c r="H127" s="345" t="str">
        <f t="shared" si="33"/>
        <v/>
      </c>
      <c r="I127" s="345" t="str">
        <f t="shared" si="34"/>
        <v/>
      </c>
      <c r="J127" s="345" t="str">
        <f t="shared" si="35"/>
        <v/>
      </c>
      <c r="K127" s="321">
        <f t="shared" si="64"/>
        <v>0</v>
      </c>
      <c r="L127" s="321">
        <f t="shared" si="60"/>
        <v>0</v>
      </c>
      <c r="M127" s="321">
        <f t="shared" si="61"/>
        <v>0</v>
      </c>
      <c r="N127" s="321" t="str">
        <f t="shared" si="36"/>
        <v/>
      </c>
      <c r="O127" s="321" t="str">
        <f t="shared" si="62"/>
        <v/>
      </c>
      <c r="P127" s="321" t="str">
        <f t="shared" si="63"/>
        <v/>
      </c>
      <c r="Q127" s="214" t="str">
        <f t="shared" si="37"/>
        <v/>
      </c>
      <c r="R127" s="141"/>
      <c r="S127" s="211"/>
      <c r="T127" s="211" t="str">
        <f t="shared" si="38"/>
        <v/>
      </c>
      <c r="U127" s="153" t="str">
        <f t="shared" si="39"/>
        <v/>
      </c>
      <c r="V127" s="153" t="str">
        <f t="shared" si="40"/>
        <v/>
      </c>
      <c r="W127" s="153" t="str">
        <f t="shared" si="41"/>
        <v/>
      </c>
      <c r="X127" s="153" t="str">
        <f t="shared" si="42"/>
        <v/>
      </c>
      <c r="Y127" s="141"/>
      <c r="Z127" s="211"/>
      <c r="AA127" s="212" t="str">
        <f t="shared" si="43"/>
        <v/>
      </c>
      <c r="AB127" s="153" t="str">
        <f t="shared" si="44"/>
        <v/>
      </c>
      <c r="AC127" s="153" t="str">
        <f t="shared" si="45"/>
        <v/>
      </c>
      <c r="AD127" s="153" t="str">
        <f t="shared" si="46"/>
        <v/>
      </c>
      <c r="AE127" s="153" t="str">
        <f t="shared" si="47"/>
        <v/>
      </c>
      <c r="AF127" s="213" t="str">
        <f t="shared" si="65"/>
        <v/>
      </c>
      <c r="AG127" s="141"/>
      <c r="AH127" s="211"/>
      <c r="AI127" s="346" t="str">
        <f t="shared" si="48"/>
        <v/>
      </c>
      <c r="AJ127" s="153" t="str">
        <f t="shared" si="49"/>
        <v/>
      </c>
      <c r="AK127" s="153" t="str">
        <f t="shared" si="50"/>
        <v/>
      </c>
      <c r="AL127" s="153" t="str">
        <f t="shared" si="51"/>
        <v/>
      </c>
      <c r="AM127" s="141"/>
      <c r="AN127" s="211"/>
      <c r="AO127" s="346" t="str">
        <f t="shared" si="52"/>
        <v/>
      </c>
      <c r="AP127" s="153" t="str">
        <f t="shared" si="53"/>
        <v/>
      </c>
      <c r="AQ127" s="153" t="str">
        <f t="shared" si="54"/>
        <v/>
      </c>
      <c r="AR127" s="153" t="str">
        <f t="shared" si="55"/>
        <v/>
      </c>
      <c r="AS127" s="141"/>
      <c r="AT127" s="211"/>
      <c r="AU127" s="346" t="str">
        <f t="shared" si="56"/>
        <v/>
      </c>
      <c r="AV127" s="153" t="str">
        <f t="shared" si="57"/>
        <v/>
      </c>
      <c r="AW127" s="153" t="str">
        <f t="shared" si="58"/>
        <v/>
      </c>
      <c r="AX127" s="153" t="str">
        <f t="shared" si="59"/>
        <v/>
      </c>
    </row>
    <row r="128" spans="1:50" ht="29.45" customHeight="1" x14ac:dyDescent="0.25">
      <c r="A128" s="354" t="str">
        <f>'N-Bedarf AL'!A128</f>
        <v/>
      </c>
      <c r="B128" s="354" t="str">
        <f>IF('N-Bedarf AL'!B128="","",'N-Bedarf AL'!B128)</f>
        <v/>
      </c>
      <c r="C128" s="305" t="str">
        <f>IF('N-Bedarf AL'!D128="","",'N-Bedarf AL'!D128)</f>
        <v/>
      </c>
      <c r="D128" s="32" t="str">
        <f>IF('N-Bedarf AL'!C128="","",'N-Bedarf AL'!C128)</f>
        <v/>
      </c>
      <c r="E128" s="32" t="str">
        <f>IF('N-Bedarf AL'!T128="","",'N-Bedarf AL'!T128)</f>
        <v/>
      </c>
      <c r="F128" s="32" t="str">
        <f>IF('P-Bedarf AL'!V130="","",'P-Bedarf AL'!V130)</f>
        <v/>
      </c>
      <c r="G128" s="32" t="str">
        <f>IF('P-Bedarf AL'!AB130="","",'P-Bedarf AL'!AB130)</f>
        <v/>
      </c>
      <c r="H128" s="345" t="str">
        <f t="shared" si="33"/>
        <v/>
      </c>
      <c r="I128" s="345" t="str">
        <f t="shared" si="34"/>
        <v/>
      </c>
      <c r="J128" s="345" t="str">
        <f t="shared" si="35"/>
        <v/>
      </c>
      <c r="K128" s="321">
        <f t="shared" si="64"/>
        <v>0</v>
      </c>
      <c r="L128" s="321">
        <f t="shared" si="60"/>
        <v>0</v>
      </c>
      <c r="M128" s="321">
        <f t="shared" si="61"/>
        <v>0</v>
      </c>
      <c r="N128" s="321" t="str">
        <f t="shared" si="36"/>
        <v/>
      </c>
      <c r="O128" s="321" t="str">
        <f t="shared" si="62"/>
        <v/>
      </c>
      <c r="P128" s="321" t="str">
        <f t="shared" si="63"/>
        <v/>
      </c>
      <c r="Q128" s="214" t="str">
        <f t="shared" si="37"/>
        <v/>
      </c>
      <c r="R128" s="141"/>
      <c r="S128" s="211"/>
      <c r="T128" s="211" t="str">
        <f t="shared" si="38"/>
        <v/>
      </c>
      <c r="U128" s="153" t="str">
        <f t="shared" si="39"/>
        <v/>
      </c>
      <c r="V128" s="153" t="str">
        <f t="shared" si="40"/>
        <v/>
      </c>
      <c r="W128" s="153" t="str">
        <f t="shared" si="41"/>
        <v/>
      </c>
      <c r="X128" s="153" t="str">
        <f t="shared" si="42"/>
        <v/>
      </c>
      <c r="Y128" s="141"/>
      <c r="Z128" s="211"/>
      <c r="AA128" s="212" t="str">
        <f t="shared" si="43"/>
        <v/>
      </c>
      <c r="AB128" s="153" t="str">
        <f t="shared" si="44"/>
        <v/>
      </c>
      <c r="AC128" s="153" t="str">
        <f t="shared" si="45"/>
        <v/>
      </c>
      <c r="AD128" s="153" t="str">
        <f t="shared" si="46"/>
        <v/>
      </c>
      <c r="AE128" s="153" t="str">
        <f t="shared" si="47"/>
        <v/>
      </c>
      <c r="AF128" s="213" t="str">
        <f t="shared" si="65"/>
        <v/>
      </c>
      <c r="AG128" s="141"/>
      <c r="AH128" s="211"/>
      <c r="AI128" s="346" t="str">
        <f t="shared" si="48"/>
        <v/>
      </c>
      <c r="AJ128" s="153" t="str">
        <f t="shared" si="49"/>
        <v/>
      </c>
      <c r="AK128" s="153" t="str">
        <f t="shared" si="50"/>
        <v/>
      </c>
      <c r="AL128" s="153" t="str">
        <f t="shared" si="51"/>
        <v/>
      </c>
      <c r="AM128" s="141"/>
      <c r="AN128" s="211"/>
      <c r="AO128" s="346" t="str">
        <f t="shared" si="52"/>
        <v/>
      </c>
      <c r="AP128" s="153" t="str">
        <f t="shared" si="53"/>
        <v/>
      </c>
      <c r="AQ128" s="153" t="str">
        <f t="shared" si="54"/>
        <v/>
      </c>
      <c r="AR128" s="153" t="str">
        <f t="shared" si="55"/>
        <v/>
      </c>
      <c r="AS128" s="141"/>
      <c r="AT128" s="211"/>
      <c r="AU128" s="346" t="str">
        <f t="shared" si="56"/>
        <v/>
      </c>
      <c r="AV128" s="153" t="str">
        <f t="shared" si="57"/>
        <v/>
      </c>
      <c r="AW128" s="153" t="str">
        <f t="shared" si="58"/>
        <v/>
      </c>
      <c r="AX128" s="153" t="str">
        <f t="shared" si="59"/>
        <v/>
      </c>
    </row>
    <row r="129" spans="1:50" ht="29.45" customHeight="1" x14ac:dyDescent="0.25">
      <c r="A129" s="354" t="str">
        <f>'N-Bedarf AL'!A129</f>
        <v/>
      </c>
      <c r="B129" s="354" t="str">
        <f>IF('N-Bedarf AL'!B129="","",'N-Bedarf AL'!B129)</f>
        <v/>
      </c>
      <c r="C129" s="305" t="str">
        <f>IF('N-Bedarf AL'!D129="","",'N-Bedarf AL'!D129)</f>
        <v/>
      </c>
      <c r="D129" s="32" t="str">
        <f>IF('N-Bedarf AL'!C129="","",'N-Bedarf AL'!C129)</f>
        <v/>
      </c>
      <c r="E129" s="32" t="str">
        <f>IF('N-Bedarf AL'!T129="","",'N-Bedarf AL'!T129)</f>
        <v/>
      </c>
      <c r="F129" s="32" t="str">
        <f>IF('P-Bedarf AL'!V131="","",'P-Bedarf AL'!V131)</f>
        <v/>
      </c>
      <c r="G129" s="32" t="str">
        <f>IF('P-Bedarf AL'!AB131="","",'P-Bedarf AL'!AB131)</f>
        <v/>
      </c>
      <c r="H129" s="345" t="str">
        <f t="shared" si="33"/>
        <v/>
      </c>
      <c r="I129" s="345" t="str">
        <f t="shared" si="34"/>
        <v/>
      </c>
      <c r="J129" s="345" t="str">
        <f t="shared" si="35"/>
        <v/>
      </c>
      <c r="K129" s="321">
        <f t="shared" si="64"/>
        <v>0</v>
      </c>
      <c r="L129" s="321">
        <f t="shared" si="60"/>
        <v>0</v>
      </c>
      <c r="M129" s="321">
        <f t="shared" si="61"/>
        <v>0</v>
      </c>
      <c r="N129" s="321" t="str">
        <f t="shared" si="36"/>
        <v/>
      </c>
      <c r="O129" s="321" t="str">
        <f t="shared" si="62"/>
        <v/>
      </c>
      <c r="P129" s="321" t="str">
        <f t="shared" si="63"/>
        <v/>
      </c>
      <c r="Q129" s="214" t="str">
        <f t="shared" si="37"/>
        <v/>
      </c>
      <c r="R129" s="141"/>
      <c r="S129" s="211"/>
      <c r="T129" s="211" t="str">
        <f t="shared" si="38"/>
        <v/>
      </c>
      <c r="U129" s="153" t="str">
        <f t="shared" si="39"/>
        <v/>
      </c>
      <c r="V129" s="153" t="str">
        <f t="shared" si="40"/>
        <v/>
      </c>
      <c r="W129" s="153" t="str">
        <f t="shared" si="41"/>
        <v/>
      </c>
      <c r="X129" s="153" t="str">
        <f t="shared" si="42"/>
        <v/>
      </c>
      <c r="Y129" s="141"/>
      <c r="Z129" s="211"/>
      <c r="AA129" s="212" t="str">
        <f t="shared" si="43"/>
        <v/>
      </c>
      <c r="AB129" s="153" t="str">
        <f t="shared" si="44"/>
        <v/>
      </c>
      <c r="AC129" s="153" t="str">
        <f t="shared" si="45"/>
        <v/>
      </c>
      <c r="AD129" s="153" t="str">
        <f t="shared" si="46"/>
        <v/>
      </c>
      <c r="AE129" s="153" t="str">
        <f t="shared" si="47"/>
        <v/>
      </c>
      <c r="AF129" s="213" t="str">
        <f t="shared" si="65"/>
        <v/>
      </c>
      <c r="AG129" s="141"/>
      <c r="AH129" s="211"/>
      <c r="AI129" s="346" t="str">
        <f t="shared" si="48"/>
        <v/>
      </c>
      <c r="AJ129" s="153" t="str">
        <f t="shared" si="49"/>
        <v/>
      </c>
      <c r="AK129" s="153" t="str">
        <f t="shared" si="50"/>
        <v/>
      </c>
      <c r="AL129" s="153" t="str">
        <f t="shared" si="51"/>
        <v/>
      </c>
      <c r="AM129" s="141"/>
      <c r="AN129" s="211"/>
      <c r="AO129" s="346" t="str">
        <f t="shared" si="52"/>
        <v/>
      </c>
      <c r="AP129" s="153" t="str">
        <f t="shared" si="53"/>
        <v/>
      </c>
      <c r="AQ129" s="153" t="str">
        <f t="shared" si="54"/>
        <v/>
      </c>
      <c r="AR129" s="153" t="str">
        <f t="shared" si="55"/>
        <v/>
      </c>
      <c r="AS129" s="141"/>
      <c r="AT129" s="211"/>
      <c r="AU129" s="346" t="str">
        <f t="shared" si="56"/>
        <v/>
      </c>
      <c r="AV129" s="153" t="str">
        <f t="shared" si="57"/>
        <v/>
      </c>
      <c r="AW129" s="153" t="str">
        <f t="shared" si="58"/>
        <v/>
      </c>
      <c r="AX129" s="153" t="str">
        <f t="shared" si="59"/>
        <v/>
      </c>
    </row>
    <row r="130" spans="1:50" ht="29.45" customHeight="1" x14ac:dyDescent="0.25">
      <c r="A130" s="354" t="str">
        <f>'N-Bedarf AL'!A130</f>
        <v/>
      </c>
      <c r="B130" s="354" t="str">
        <f>IF('N-Bedarf AL'!B130="","",'N-Bedarf AL'!B130)</f>
        <v/>
      </c>
      <c r="C130" s="305" t="str">
        <f>IF('N-Bedarf AL'!D130="","",'N-Bedarf AL'!D130)</f>
        <v/>
      </c>
      <c r="D130" s="32" t="str">
        <f>IF('N-Bedarf AL'!C130="","",'N-Bedarf AL'!C130)</f>
        <v/>
      </c>
      <c r="E130" s="32" t="str">
        <f>IF('N-Bedarf AL'!T130="","",'N-Bedarf AL'!T130)</f>
        <v/>
      </c>
      <c r="F130" s="32" t="str">
        <f>IF('P-Bedarf AL'!V132="","",'P-Bedarf AL'!V132)</f>
        <v/>
      </c>
      <c r="G130" s="32" t="str">
        <f>IF('P-Bedarf AL'!AB132="","",'P-Bedarf AL'!AB132)</f>
        <v/>
      </c>
      <c r="H130" s="345" t="str">
        <f t="shared" si="33"/>
        <v/>
      </c>
      <c r="I130" s="345" t="str">
        <f t="shared" si="34"/>
        <v/>
      </c>
      <c r="J130" s="345" t="str">
        <f t="shared" si="35"/>
        <v/>
      </c>
      <c r="K130" s="321">
        <f t="shared" si="64"/>
        <v>0</v>
      </c>
      <c r="L130" s="321">
        <f t="shared" si="60"/>
        <v>0</v>
      </c>
      <c r="M130" s="321">
        <f t="shared" si="61"/>
        <v>0</v>
      </c>
      <c r="N130" s="321" t="str">
        <f t="shared" si="36"/>
        <v/>
      </c>
      <c r="O130" s="321" t="str">
        <f t="shared" si="62"/>
        <v/>
      </c>
      <c r="P130" s="321" t="str">
        <f t="shared" si="63"/>
        <v/>
      </c>
      <c r="Q130" s="214" t="str">
        <f t="shared" si="37"/>
        <v/>
      </c>
      <c r="R130" s="141"/>
      <c r="S130" s="211"/>
      <c r="T130" s="211" t="str">
        <f t="shared" si="38"/>
        <v/>
      </c>
      <c r="U130" s="153" t="str">
        <f t="shared" si="39"/>
        <v/>
      </c>
      <c r="V130" s="153" t="str">
        <f t="shared" si="40"/>
        <v/>
      </c>
      <c r="W130" s="153" t="str">
        <f t="shared" si="41"/>
        <v/>
      </c>
      <c r="X130" s="153" t="str">
        <f t="shared" si="42"/>
        <v/>
      </c>
      <c r="Y130" s="141"/>
      <c r="Z130" s="211"/>
      <c r="AA130" s="212" t="str">
        <f t="shared" si="43"/>
        <v/>
      </c>
      <c r="AB130" s="153" t="str">
        <f t="shared" si="44"/>
        <v/>
      </c>
      <c r="AC130" s="153" t="str">
        <f t="shared" si="45"/>
        <v/>
      </c>
      <c r="AD130" s="153" t="str">
        <f t="shared" si="46"/>
        <v/>
      </c>
      <c r="AE130" s="153" t="str">
        <f t="shared" si="47"/>
        <v/>
      </c>
      <c r="AF130" s="213" t="str">
        <f t="shared" si="65"/>
        <v/>
      </c>
      <c r="AG130" s="141"/>
      <c r="AH130" s="211"/>
      <c r="AI130" s="346" t="str">
        <f t="shared" si="48"/>
        <v/>
      </c>
      <c r="AJ130" s="153" t="str">
        <f t="shared" si="49"/>
        <v/>
      </c>
      <c r="AK130" s="153" t="str">
        <f t="shared" si="50"/>
        <v/>
      </c>
      <c r="AL130" s="153" t="str">
        <f t="shared" si="51"/>
        <v/>
      </c>
      <c r="AM130" s="141"/>
      <c r="AN130" s="211"/>
      <c r="AO130" s="346" t="str">
        <f t="shared" si="52"/>
        <v/>
      </c>
      <c r="AP130" s="153" t="str">
        <f t="shared" si="53"/>
        <v/>
      </c>
      <c r="AQ130" s="153" t="str">
        <f t="shared" si="54"/>
        <v/>
      </c>
      <c r="AR130" s="153" t="str">
        <f t="shared" si="55"/>
        <v/>
      </c>
      <c r="AS130" s="141"/>
      <c r="AT130" s="211"/>
      <c r="AU130" s="346" t="str">
        <f t="shared" si="56"/>
        <v/>
      </c>
      <c r="AV130" s="153" t="str">
        <f t="shared" si="57"/>
        <v/>
      </c>
      <c r="AW130" s="153" t="str">
        <f t="shared" si="58"/>
        <v/>
      </c>
      <c r="AX130" s="153" t="str">
        <f t="shared" si="59"/>
        <v/>
      </c>
    </row>
    <row r="131" spans="1:50" ht="29.45" customHeight="1" x14ac:dyDescent="0.25">
      <c r="A131" s="354" t="str">
        <f>'N-Bedarf AL'!A131</f>
        <v/>
      </c>
      <c r="B131" s="354" t="str">
        <f>IF('N-Bedarf AL'!B131="","",'N-Bedarf AL'!B131)</f>
        <v/>
      </c>
      <c r="C131" s="305" t="str">
        <f>IF('N-Bedarf AL'!D131="","",'N-Bedarf AL'!D131)</f>
        <v/>
      </c>
      <c r="D131" s="32" t="str">
        <f>IF('N-Bedarf AL'!C131="","",'N-Bedarf AL'!C131)</f>
        <v/>
      </c>
      <c r="E131" s="32" t="str">
        <f>IF('N-Bedarf AL'!T131="","",'N-Bedarf AL'!T131)</f>
        <v/>
      </c>
      <c r="F131" s="32" t="str">
        <f>IF('P-Bedarf AL'!V133="","",'P-Bedarf AL'!V133)</f>
        <v/>
      </c>
      <c r="G131" s="32" t="str">
        <f>IF('P-Bedarf AL'!AB133="","",'P-Bedarf AL'!AB133)</f>
        <v/>
      </c>
      <c r="H131" s="345" t="str">
        <f t="shared" si="33"/>
        <v/>
      </c>
      <c r="I131" s="345" t="str">
        <f t="shared" si="34"/>
        <v/>
      </c>
      <c r="J131" s="345" t="str">
        <f t="shared" si="35"/>
        <v/>
      </c>
      <c r="K131" s="321">
        <f t="shared" si="64"/>
        <v>0</v>
      </c>
      <c r="L131" s="321">
        <f t="shared" si="60"/>
        <v>0</v>
      </c>
      <c r="M131" s="321">
        <f t="shared" si="61"/>
        <v>0</v>
      </c>
      <c r="N131" s="321" t="str">
        <f t="shared" si="36"/>
        <v/>
      </c>
      <c r="O131" s="321" t="str">
        <f t="shared" si="62"/>
        <v/>
      </c>
      <c r="P131" s="321" t="str">
        <f t="shared" si="63"/>
        <v/>
      </c>
      <c r="Q131" s="214" t="str">
        <f t="shared" si="37"/>
        <v/>
      </c>
      <c r="R131" s="141"/>
      <c r="S131" s="211"/>
      <c r="T131" s="211" t="str">
        <f t="shared" si="38"/>
        <v/>
      </c>
      <c r="U131" s="153" t="str">
        <f t="shared" si="39"/>
        <v/>
      </c>
      <c r="V131" s="153" t="str">
        <f t="shared" si="40"/>
        <v/>
      </c>
      <c r="W131" s="153" t="str">
        <f t="shared" si="41"/>
        <v/>
      </c>
      <c r="X131" s="153" t="str">
        <f t="shared" si="42"/>
        <v/>
      </c>
      <c r="Y131" s="141"/>
      <c r="Z131" s="211"/>
      <c r="AA131" s="212" t="str">
        <f t="shared" si="43"/>
        <v/>
      </c>
      <c r="AB131" s="153" t="str">
        <f t="shared" si="44"/>
        <v/>
      </c>
      <c r="AC131" s="153" t="str">
        <f t="shared" si="45"/>
        <v/>
      </c>
      <c r="AD131" s="153" t="str">
        <f t="shared" si="46"/>
        <v/>
      </c>
      <c r="AE131" s="153" t="str">
        <f t="shared" si="47"/>
        <v/>
      </c>
      <c r="AF131" s="213" t="str">
        <f t="shared" si="65"/>
        <v/>
      </c>
      <c r="AG131" s="141"/>
      <c r="AH131" s="211"/>
      <c r="AI131" s="346" t="str">
        <f t="shared" si="48"/>
        <v/>
      </c>
      <c r="AJ131" s="153" t="str">
        <f t="shared" si="49"/>
        <v/>
      </c>
      <c r="AK131" s="153" t="str">
        <f t="shared" si="50"/>
        <v/>
      </c>
      <c r="AL131" s="153" t="str">
        <f t="shared" si="51"/>
        <v/>
      </c>
      <c r="AM131" s="141"/>
      <c r="AN131" s="211"/>
      <c r="AO131" s="346" t="str">
        <f t="shared" si="52"/>
        <v/>
      </c>
      <c r="AP131" s="153" t="str">
        <f t="shared" si="53"/>
        <v/>
      </c>
      <c r="AQ131" s="153" t="str">
        <f t="shared" si="54"/>
        <v/>
      </c>
      <c r="AR131" s="153" t="str">
        <f t="shared" si="55"/>
        <v/>
      </c>
      <c r="AS131" s="141"/>
      <c r="AT131" s="211"/>
      <c r="AU131" s="346" t="str">
        <f t="shared" si="56"/>
        <v/>
      </c>
      <c r="AV131" s="153" t="str">
        <f t="shared" si="57"/>
        <v/>
      </c>
      <c r="AW131" s="153" t="str">
        <f t="shared" si="58"/>
        <v/>
      </c>
      <c r="AX131" s="153" t="str">
        <f t="shared" si="59"/>
        <v/>
      </c>
    </row>
    <row r="132" spans="1:50" ht="29.45" customHeight="1" x14ac:dyDescent="0.25">
      <c r="A132" s="354" t="str">
        <f>'N-Bedarf AL'!A132</f>
        <v/>
      </c>
      <c r="B132" s="354" t="str">
        <f>IF('N-Bedarf AL'!B132="","",'N-Bedarf AL'!B132)</f>
        <v/>
      </c>
      <c r="C132" s="305" t="str">
        <f>IF('N-Bedarf AL'!D132="","",'N-Bedarf AL'!D132)</f>
        <v/>
      </c>
      <c r="D132" s="32" t="str">
        <f>IF('N-Bedarf AL'!C132="","",'N-Bedarf AL'!C132)</f>
        <v/>
      </c>
      <c r="E132" s="32" t="str">
        <f>IF('N-Bedarf AL'!T132="","",'N-Bedarf AL'!T132)</f>
        <v/>
      </c>
      <c r="F132" s="32" t="str">
        <f>IF('P-Bedarf AL'!V134="","",'P-Bedarf AL'!V134)</f>
        <v/>
      </c>
      <c r="G132" s="32" t="str">
        <f>IF('P-Bedarf AL'!AB134="","",'P-Bedarf AL'!AB134)</f>
        <v/>
      </c>
      <c r="H132" s="345" t="str">
        <f t="shared" si="33"/>
        <v/>
      </c>
      <c r="I132" s="345" t="str">
        <f t="shared" si="34"/>
        <v/>
      </c>
      <c r="J132" s="345" t="str">
        <f t="shared" si="35"/>
        <v/>
      </c>
      <c r="K132" s="321">
        <f t="shared" si="64"/>
        <v>0</v>
      </c>
      <c r="L132" s="321">
        <f t="shared" si="60"/>
        <v>0</v>
      </c>
      <c r="M132" s="321">
        <f t="shared" si="61"/>
        <v>0</v>
      </c>
      <c r="N132" s="321" t="str">
        <f t="shared" si="36"/>
        <v/>
      </c>
      <c r="O132" s="321" t="str">
        <f t="shared" si="62"/>
        <v/>
      </c>
      <c r="P132" s="321" t="str">
        <f t="shared" si="63"/>
        <v/>
      </c>
      <c r="Q132" s="214" t="str">
        <f t="shared" si="37"/>
        <v/>
      </c>
      <c r="R132" s="141"/>
      <c r="S132" s="211"/>
      <c r="T132" s="211" t="str">
        <f t="shared" si="38"/>
        <v/>
      </c>
      <c r="U132" s="153" t="str">
        <f t="shared" si="39"/>
        <v/>
      </c>
      <c r="V132" s="153" t="str">
        <f t="shared" si="40"/>
        <v/>
      </c>
      <c r="W132" s="153" t="str">
        <f t="shared" si="41"/>
        <v/>
      </c>
      <c r="X132" s="153" t="str">
        <f t="shared" si="42"/>
        <v/>
      </c>
      <c r="Y132" s="141"/>
      <c r="Z132" s="211"/>
      <c r="AA132" s="212" t="str">
        <f t="shared" si="43"/>
        <v/>
      </c>
      <c r="AB132" s="153" t="str">
        <f t="shared" si="44"/>
        <v/>
      </c>
      <c r="AC132" s="153" t="str">
        <f t="shared" si="45"/>
        <v/>
      </c>
      <c r="AD132" s="153" t="str">
        <f t="shared" si="46"/>
        <v/>
      </c>
      <c r="AE132" s="153" t="str">
        <f t="shared" si="47"/>
        <v/>
      </c>
      <c r="AF132" s="213" t="str">
        <f t="shared" si="65"/>
        <v/>
      </c>
      <c r="AG132" s="141"/>
      <c r="AH132" s="211"/>
      <c r="AI132" s="346" t="str">
        <f t="shared" si="48"/>
        <v/>
      </c>
      <c r="AJ132" s="153" t="str">
        <f t="shared" si="49"/>
        <v/>
      </c>
      <c r="AK132" s="153" t="str">
        <f t="shared" si="50"/>
        <v/>
      </c>
      <c r="AL132" s="153" t="str">
        <f t="shared" si="51"/>
        <v/>
      </c>
      <c r="AM132" s="141"/>
      <c r="AN132" s="211"/>
      <c r="AO132" s="346" t="str">
        <f t="shared" si="52"/>
        <v/>
      </c>
      <c r="AP132" s="153" t="str">
        <f t="shared" si="53"/>
        <v/>
      </c>
      <c r="AQ132" s="153" t="str">
        <f t="shared" si="54"/>
        <v/>
      </c>
      <c r="AR132" s="153" t="str">
        <f t="shared" si="55"/>
        <v/>
      </c>
      <c r="AS132" s="141"/>
      <c r="AT132" s="211"/>
      <c r="AU132" s="346" t="str">
        <f t="shared" si="56"/>
        <v/>
      </c>
      <c r="AV132" s="153" t="str">
        <f t="shared" si="57"/>
        <v/>
      </c>
      <c r="AW132" s="153" t="str">
        <f t="shared" si="58"/>
        <v/>
      </c>
      <c r="AX132" s="153" t="str">
        <f t="shared" si="59"/>
        <v/>
      </c>
    </row>
    <row r="133" spans="1:50" ht="29.45" customHeight="1" x14ac:dyDescent="0.25">
      <c r="A133" s="354" t="str">
        <f>'N-Bedarf AL'!A133</f>
        <v/>
      </c>
      <c r="B133" s="354" t="str">
        <f>IF('N-Bedarf AL'!B133="","",'N-Bedarf AL'!B133)</f>
        <v/>
      </c>
      <c r="C133" s="305" t="str">
        <f>IF('N-Bedarf AL'!D133="","",'N-Bedarf AL'!D133)</f>
        <v/>
      </c>
      <c r="D133" s="32" t="str">
        <f>IF('N-Bedarf AL'!C133="","",'N-Bedarf AL'!C133)</f>
        <v/>
      </c>
      <c r="E133" s="32" t="str">
        <f>IF('N-Bedarf AL'!T133="","",'N-Bedarf AL'!T133)</f>
        <v/>
      </c>
      <c r="F133" s="32" t="str">
        <f>IF('P-Bedarf AL'!V135="","",'P-Bedarf AL'!V135)</f>
        <v/>
      </c>
      <c r="G133" s="32" t="str">
        <f>IF('P-Bedarf AL'!AB135="","",'P-Bedarf AL'!AB135)</f>
        <v/>
      </c>
      <c r="H133" s="345" t="str">
        <f t="shared" si="33"/>
        <v/>
      </c>
      <c r="I133" s="345" t="str">
        <f t="shared" si="34"/>
        <v/>
      </c>
      <c r="J133" s="345" t="str">
        <f t="shared" si="35"/>
        <v/>
      </c>
      <c r="K133" s="321">
        <f t="shared" si="64"/>
        <v>0</v>
      </c>
      <c r="L133" s="321">
        <f t="shared" si="60"/>
        <v>0</v>
      </c>
      <c r="M133" s="321">
        <f t="shared" si="61"/>
        <v>0</v>
      </c>
      <c r="N133" s="321" t="str">
        <f t="shared" si="36"/>
        <v/>
      </c>
      <c r="O133" s="321" t="str">
        <f t="shared" si="62"/>
        <v/>
      </c>
      <c r="P133" s="321" t="str">
        <f t="shared" si="63"/>
        <v/>
      </c>
      <c r="Q133" s="214" t="str">
        <f t="shared" si="37"/>
        <v/>
      </c>
      <c r="R133" s="141"/>
      <c r="S133" s="211"/>
      <c r="T133" s="211" t="str">
        <f t="shared" si="38"/>
        <v/>
      </c>
      <c r="U133" s="153" t="str">
        <f t="shared" si="39"/>
        <v/>
      </c>
      <c r="V133" s="153" t="str">
        <f t="shared" si="40"/>
        <v/>
      </c>
      <c r="W133" s="153" t="str">
        <f t="shared" si="41"/>
        <v/>
      </c>
      <c r="X133" s="153" t="str">
        <f t="shared" si="42"/>
        <v/>
      </c>
      <c r="Y133" s="141"/>
      <c r="Z133" s="211"/>
      <c r="AA133" s="212" t="str">
        <f t="shared" si="43"/>
        <v/>
      </c>
      <c r="AB133" s="153" t="str">
        <f t="shared" si="44"/>
        <v/>
      </c>
      <c r="AC133" s="153" t="str">
        <f t="shared" si="45"/>
        <v/>
      </c>
      <c r="AD133" s="153" t="str">
        <f t="shared" si="46"/>
        <v/>
      </c>
      <c r="AE133" s="153" t="str">
        <f t="shared" si="47"/>
        <v/>
      </c>
      <c r="AF133" s="213" t="str">
        <f t="shared" si="65"/>
        <v/>
      </c>
      <c r="AG133" s="141"/>
      <c r="AH133" s="211"/>
      <c r="AI133" s="346" t="str">
        <f t="shared" si="48"/>
        <v/>
      </c>
      <c r="AJ133" s="153" t="str">
        <f t="shared" si="49"/>
        <v/>
      </c>
      <c r="AK133" s="153" t="str">
        <f t="shared" si="50"/>
        <v/>
      </c>
      <c r="AL133" s="153" t="str">
        <f t="shared" si="51"/>
        <v/>
      </c>
      <c r="AM133" s="141"/>
      <c r="AN133" s="211"/>
      <c r="AO133" s="346" t="str">
        <f t="shared" si="52"/>
        <v/>
      </c>
      <c r="AP133" s="153" t="str">
        <f t="shared" si="53"/>
        <v/>
      </c>
      <c r="AQ133" s="153" t="str">
        <f t="shared" si="54"/>
        <v/>
      </c>
      <c r="AR133" s="153" t="str">
        <f t="shared" si="55"/>
        <v/>
      </c>
      <c r="AS133" s="141"/>
      <c r="AT133" s="211"/>
      <c r="AU133" s="346" t="str">
        <f t="shared" si="56"/>
        <v/>
      </c>
      <c r="AV133" s="153" t="str">
        <f t="shared" si="57"/>
        <v/>
      </c>
      <c r="AW133" s="153" t="str">
        <f t="shared" si="58"/>
        <v/>
      </c>
      <c r="AX133" s="153" t="str">
        <f t="shared" si="59"/>
        <v/>
      </c>
    </row>
    <row r="134" spans="1:50" ht="29.45" customHeight="1" x14ac:dyDescent="0.25">
      <c r="A134" s="354" t="str">
        <f>'N-Bedarf AL'!A134</f>
        <v/>
      </c>
      <c r="B134" s="354" t="str">
        <f>IF('N-Bedarf AL'!B134="","",'N-Bedarf AL'!B134)</f>
        <v/>
      </c>
      <c r="C134" s="305" t="str">
        <f>IF('N-Bedarf AL'!D134="","",'N-Bedarf AL'!D134)</f>
        <v/>
      </c>
      <c r="D134" s="32" t="str">
        <f>IF('N-Bedarf AL'!C134="","",'N-Bedarf AL'!C134)</f>
        <v/>
      </c>
      <c r="E134" s="32" t="str">
        <f>IF('N-Bedarf AL'!T134="","",'N-Bedarf AL'!T134)</f>
        <v/>
      </c>
      <c r="F134" s="32" t="str">
        <f>IF('P-Bedarf AL'!V136="","",'P-Bedarf AL'!V136)</f>
        <v/>
      </c>
      <c r="G134" s="32" t="str">
        <f>IF('P-Bedarf AL'!AB136="","",'P-Bedarf AL'!AB136)</f>
        <v/>
      </c>
      <c r="H134" s="345" t="str">
        <f t="shared" si="33"/>
        <v/>
      </c>
      <c r="I134" s="345" t="str">
        <f t="shared" si="34"/>
        <v/>
      </c>
      <c r="J134" s="345" t="str">
        <f t="shared" si="35"/>
        <v/>
      </c>
      <c r="K134" s="321">
        <f t="shared" si="64"/>
        <v>0</v>
      </c>
      <c r="L134" s="321">
        <f t="shared" si="60"/>
        <v>0</v>
      </c>
      <c r="M134" s="321">
        <f t="shared" si="61"/>
        <v>0</v>
      </c>
      <c r="N134" s="321" t="str">
        <f t="shared" si="36"/>
        <v/>
      </c>
      <c r="O134" s="321" t="str">
        <f t="shared" si="62"/>
        <v/>
      </c>
      <c r="P134" s="321" t="str">
        <f t="shared" si="63"/>
        <v/>
      </c>
      <c r="Q134" s="214" t="str">
        <f t="shared" si="37"/>
        <v/>
      </c>
      <c r="R134" s="141"/>
      <c r="S134" s="211"/>
      <c r="T134" s="211" t="str">
        <f t="shared" si="38"/>
        <v/>
      </c>
      <c r="U134" s="153" t="str">
        <f t="shared" si="39"/>
        <v/>
      </c>
      <c r="V134" s="153" t="str">
        <f t="shared" si="40"/>
        <v/>
      </c>
      <c r="W134" s="153" t="str">
        <f t="shared" si="41"/>
        <v/>
      </c>
      <c r="X134" s="153" t="str">
        <f t="shared" si="42"/>
        <v/>
      </c>
      <c r="Y134" s="141"/>
      <c r="Z134" s="211"/>
      <c r="AA134" s="212" t="str">
        <f t="shared" si="43"/>
        <v/>
      </c>
      <c r="AB134" s="153" t="str">
        <f t="shared" si="44"/>
        <v/>
      </c>
      <c r="AC134" s="153" t="str">
        <f t="shared" si="45"/>
        <v/>
      </c>
      <c r="AD134" s="153" t="str">
        <f t="shared" si="46"/>
        <v/>
      </c>
      <c r="AE134" s="153" t="str">
        <f t="shared" si="47"/>
        <v/>
      </c>
      <c r="AF134" s="213" t="str">
        <f t="shared" si="65"/>
        <v/>
      </c>
      <c r="AG134" s="141"/>
      <c r="AH134" s="211"/>
      <c r="AI134" s="346" t="str">
        <f t="shared" si="48"/>
        <v/>
      </c>
      <c r="AJ134" s="153" t="str">
        <f t="shared" si="49"/>
        <v/>
      </c>
      <c r="AK134" s="153" t="str">
        <f t="shared" si="50"/>
        <v/>
      </c>
      <c r="AL134" s="153" t="str">
        <f t="shared" si="51"/>
        <v/>
      </c>
      <c r="AM134" s="141"/>
      <c r="AN134" s="211"/>
      <c r="AO134" s="346" t="str">
        <f t="shared" si="52"/>
        <v/>
      </c>
      <c r="AP134" s="153" t="str">
        <f t="shared" si="53"/>
        <v/>
      </c>
      <c r="AQ134" s="153" t="str">
        <f t="shared" si="54"/>
        <v/>
      </c>
      <c r="AR134" s="153" t="str">
        <f t="shared" si="55"/>
        <v/>
      </c>
      <c r="AS134" s="141"/>
      <c r="AT134" s="211"/>
      <c r="AU134" s="346" t="str">
        <f t="shared" si="56"/>
        <v/>
      </c>
      <c r="AV134" s="153" t="str">
        <f t="shared" si="57"/>
        <v/>
      </c>
      <c r="AW134" s="153" t="str">
        <f t="shared" si="58"/>
        <v/>
      </c>
      <c r="AX134" s="153" t="str">
        <f t="shared" si="59"/>
        <v/>
      </c>
    </row>
    <row r="135" spans="1:50" ht="29.45" customHeight="1" x14ac:dyDescent="0.25">
      <c r="A135" s="354" t="str">
        <f>'N-Bedarf AL'!A135</f>
        <v/>
      </c>
      <c r="B135" s="354" t="str">
        <f>IF('N-Bedarf AL'!B135="","",'N-Bedarf AL'!B135)</f>
        <v/>
      </c>
      <c r="C135" s="305" t="str">
        <f>IF('N-Bedarf AL'!D135="","",'N-Bedarf AL'!D135)</f>
        <v/>
      </c>
      <c r="D135" s="32" t="str">
        <f>IF('N-Bedarf AL'!C135="","",'N-Bedarf AL'!C135)</f>
        <v/>
      </c>
      <c r="E135" s="32" t="str">
        <f>IF('N-Bedarf AL'!T135="","",'N-Bedarf AL'!T135)</f>
        <v/>
      </c>
      <c r="F135" s="32" t="str">
        <f>IF('P-Bedarf AL'!V137="","",'P-Bedarf AL'!V137)</f>
        <v/>
      </c>
      <c r="G135" s="32" t="str">
        <f>IF('P-Bedarf AL'!AB137="","",'P-Bedarf AL'!AB137)</f>
        <v/>
      </c>
      <c r="H135" s="345" t="str">
        <f t="shared" si="33"/>
        <v/>
      </c>
      <c r="I135" s="345" t="str">
        <f t="shared" si="34"/>
        <v/>
      </c>
      <c r="J135" s="345" t="str">
        <f t="shared" si="35"/>
        <v/>
      </c>
      <c r="K135" s="321">
        <f t="shared" si="64"/>
        <v>0</v>
      </c>
      <c r="L135" s="321">
        <f t="shared" si="60"/>
        <v>0</v>
      </c>
      <c r="M135" s="321">
        <f t="shared" si="61"/>
        <v>0</v>
      </c>
      <c r="N135" s="321" t="str">
        <f t="shared" si="36"/>
        <v/>
      </c>
      <c r="O135" s="321" t="str">
        <f t="shared" si="62"/>
        <v/>
      </c>
      <c r="P135" s="321" t="str">
        <f t="shared" si="63"/>
        <v/>
      </c>
      <c r="Q135" s="214" t="str">
        <f t="shared" si="37"/>
        <v/>
      </c>
      <c r="R135" s="141"/>
      <c r="S135" s="211"/>
      <c r="T135" s="211" t="str">
        <f t="shared" si="38"/>
        <v/>
      </c>
      <c r="U135" s="153" t="str">
        <f t="shared" si="39"/>
        <v/>
      </c>
      <c r="V135" s="153" t="str">
        <f t="shared" si="40"/>
        <v/>
      </c>
      <c r="W135" s="153" t="str">
        <f t="shared" si="41"/>
        <v/>
      </c>
      <c r="X135" s="153" t="str">
        <f t="shared" si="42"/>
        <v/>
      </c>
      <c r="Y135" s="141"/>
      <c r="Z135" s="211"/>
      <c r="AA135" s="212" t="str">
        <f t="shared" si="43"/>
        <v/>
      </c>
      <c r="AB135" s="153" t="str">
        <f t="shared" si="44"/>
        <v/>
      </c>
      <c r="AC135" s="153" t="str">
        <f t="shared" si="45"/>
        <v/>
      </c>
      <c r="AD135" s="153" t="str">
        <f t="shared" si="46"/>
        <v/>
      </c>
      <c r="AE135" s="153" t="str">
        <f t="shared" si="47"/>
        <v/>
      </c>
      <c r="AF135" s="213" t="str">
        <f t="shared" si="65"/>
        <v/>
      </c>
      <c r="AG135" s="141"/>
      <c r="AH135" s="211"/>
      <c r="AI135" s="346" t="str">
        <f t="shared" si="48"/>
        <v/>
      </c>
      <c r="AJ135" s="153" t="str">
        <f t="shared" si="49"/>
        <v/>
      </c>
      <c r="AK135" s="153" t="str">
        <f t="shared" si="50"/>
        <v/>
      </c>
      <c r="AL135" s="153" t="str">
        <f t="shared" si="51"/>
        <v/>
      </c>
      <c r="AM135" s="141"/>
      <c r="AN135" s="211"/>
      <c r="AO135" s="346" t="str">
        <f t="shared" si="52"/>
        <v/>
      </c>
      <c r="AP135" s="153" t="str">
        <f t="shared" si="53"/>
        <v/>
      </c>
      <c r="AQ135" s="153" t="str">
        <f t="shared" si="54"/>
        <v/>
      </c>
      <c r="AR135" s="153" t="str">
        <f t="shared" si="55"/>
        <v/>
      </c>
      <c r="AS135" s="141"/>
      <c r="AT135" s="211"/>
      <c r="AU135" s="346" t="str">
        <f t="shared" si="56"/>
        <v/>
      </c>
      <c r="AV135" s="153" t="str">
        <f t="shared" si="57"/>
        <v/>
      </c>
      <c r="AW135" s="153" t="str">
        <f t="shared" si="58"/>
        <v/>
      </c>
      <c r="AX135" s="153" t="str">
        <f t="shared" si="59"/>
        <v/>
      </c>
    </row>
    <row r="136" spans="1:50" ht="29.45" customHeight="1" x14ac:dyDescent="0.25">
      <c r="A136" s="354" t="str">
        <f>'N-Bedarf AL'!A136</f>
        <v/>
      </c>
      <c r="B136" s="354" t="str">
        <f>IF('N-Bedarf AL'!B136="","",'N-Bedarf AL'!B136)</f>
        <v/>
      </c>
      <c r="C136" s="305" t="str">
        <f>IF('N-Bedarf AL'!D136="","",'N-Bedarf AL'!D136)</f>
        <v/>
      </c>
      <c r="D136" s="32" t="str">
        <f>IF('N-Bedarf AL'!C136="","",'N-Bedarf AL'!C136)</f>
        <v/>
      </c>
      <c r="E136" s="32" t="str">
        <f>IF('N-Bedarf AL'!T136="","",'N-Bedarf AL'!T136)</f>
        <v/>
      </c>
      <c r="F136" s="32" t="str">
        <f>IF('P-Bedarf AL'!V138="","",'P-Bedarf AL'!V138)</f>
        <v/>
      </c>
      <c r="G136" s="32" t="str">
        <f>IF('P-Bedarf AL'!AB138="","",'P-Bedarf AL'!AB138)</f>
        <v/>
      </c>
      <c r="H136" s="345" t="str">
        <f t="shared" ref="H136:H199" si="66">IF(OR(E136="",N136=""),"",SUM(V136,AC136))</f>
        <v/>
      </c>
      <c r="I136" s="345" t="str">
        <f t="shared" ref="I136:I199" si="67">IF(OR(E136="",N136=""),"",SUM(U136,AB136))</f>
        <v/>
      </c>
      <c r="J136" s="345" t="str">
        <f t="shared" ref="J136:J199" si="68">IF(OR(E136="",N136=""),"",SUM(AJ136,AP136,AV136))</f>
        <v/>
      </c>
      <c r="K136" s="321">
        <f t="shared" si="64"/>
        <v>0</v>
      </c>
      <c r="L136" s="321">
        <f t="shared" si="60"/>
        <v>0</v>
      </c>
      <c r="M136" s="321">
        <f t="shared" si="61"/>
        <v>0</v>
      </c>
      <c r="N136" s="321" t="str">
        <f t="shared" ref="N136:N199" si="69">IF(E136="","",K136-E136)</f>
        <v/>
      </c>
      <c r="O136" s="321" t="str">
        <f t="shared" si="62"/>
        <v/>
      </c>
      <c r="P136" s="321" t="str">
        <f t="shared" si="63"/>
        <v/>
      </c>
      <c r="Q136" s="214" t="str">
        <f t="shared" ref="Q136:Q199" si="70">IF(N136="","",IF(N136&gt;0,"Achtung: N-Überhang!",""))</f>
        <v/>
      </c>
      <c r="R136" s="141"/>
      <c r="S136" s="211"/>
      <c r="T136" s="211" t="str">
        <f t="shared" ref="T136:T199" si="71">IF(D136="","",S136*D136)</f>
        <v/>
      </c>
      <c r="U136" s="153" t="str">
        <f t="shared" ref="U136:U199" si="72">IF(OR(E136="",R136="",R136="keine"),"",(VLOOKUP(R136,Dünger_Formen,3,FALSE))*S136)</f>
        <v/>
      </c>
      <c r="V136" s="153" t="str">
        <f t="shared" ref="V136:V199" si="73">IF(OR(E136="",R136="",R136="keine"),"",(VLOOKUP(R136,Dünger_Formen,7,FALSE))*S136)</f>
        <v/>
      </c>
      <c r="W136" s="153" t="str">
        <f t="shared" ref="W136:W199" si="74">IF(OR(F136="",R136="",R136="keine"),"",(VLOOKUP(R136,Dünger_Formen,8,FALSE))*S136)</f>
        <v/>
      </c>
      <c r="X136" s="153" t="str">
        <f t="shared" ref="X136:X199" si="75">IF(OR(G136="",R136="",R136="keine"),"",(VLOOKUP(R136,Dünger_Formen,9,FALSE))*S136)</f>
        <v/>
      </c>
      <c r="Y136" s="141"/>
      <c r="Z136" s="211"/>
      <c r="AA136" s="212" t="str">
        <f t="shared" ref="AA136:AA199" si="76">IF(D136="","",Z136*D136)</f>
        <v/>
      </c>
      <c r="AB136" s="153" t="str">
        <f t="shared" ref="AB136:AB199" si="77">IF(OR(E136="",Y136="",Y136="keine"),"",(VLOOKUP(Y136,Dünger_Formen,3,FALSE))*Z136)</f>
        <v/>
      </c>
      <c r="AC136" s="153" t="str">
        <f t="shared" ref="AC136:AC199" si="78">IF(OR(E136="",Y136="",Y136="keine"),"",(VLOOKUP(Y136,Dünger_Formen,7,FALSE))*Z136)</f>
        <v/>
      </c>
      <c r="AD136" s="153" t="str">
        <f t="shared" ref="AD136:AD199" si="79">IF(OR(F136="",Y136="",Y136="keine"),"",(VLOOKUP(Y136,Dünger_Formen,8,FALSE))*Z136)</f>
        <v/>
      </c>
      <c r="AE136" s="153" t="str">
        <f t="shared" ref="AE136:AE199" si="80">IF(OR(G136="",Y136="",Y136="keine"),"",(VLOOKUP(Y136,Dünger_Formen,9,FALSE))*Z136)</f>
        <v/>
      </c>
      <c r="AF136" s="213" t="str">
        <f t="shared" si="65"/>
        <v/>
      </c>
      <c r="AG136" s="141"/>
      <c r="AH136" s="211"/>
      <c r="AI136" s="346" t="str">
        <f t="shared" ref="AI136:AI199" si="81">IF(D136="","",AH136*$D136)</f>
        <v/>
      </c>
      <c r="AJ136" s="153" t="str">
        <f t="shared" ref="AJ136:AJ199" si="82">IF(OR(E136="",AG136="",AG136="keine"),"",ROUND((VLOOKUP(AG136,Dünger_Formen,3,FALSE))*AH136,0))</f>
        <v/>
      </c>
      <c r="AK136" s="153" t="str">
        <f t="shared" ref="AK136:AK199" si="83">IF(OR(F136="",AG136="",AG136="keine"),"",ROUND((VLOOKUP(AG136,Dünger_Formen,8,FALSE))*AH136,0))</f>
        <v/>
      </c>
      <c r="AL136" s="153" t="str">
        <f t="shared" ref="AL136:AL199" si="84">IF(OR(G136="",AG136="",AG136="keine"),"",ROUND((VLOOKUP(AG136,Dünger_Formen,9,FALSE))*AH136,0))</f>
        <v/>
      </c>
      <c r="AM136" s="141"/>
      <c r="AN136" s="211"/>
      <c r="AO136" s="346" t="str">
        <f t="shared" ref="AO136:AO199" si="85">IF(D136="","",AN136*$D136)</f>
        <v/>
      </c>
      <c r="AP136" s="153" t="str">
        <f t="shared" ref="AP136:AP199" si="86">IF(OR(E136="",AM136="",AM136="keine"),"",ROUND((VLOOKUP(AM136,Dünger_Formen,3,FALSE))*AN136,0))</f>
        <v/>
      </c>
      <c r="AQ136" s="153" t="str">
        <f t="shared" ref="AQ136:AQ199" si="87">IF(OR(F136="",AM136="",AM136="keine"),"",ROUND((VLOOKUP(AM136,Dünger_Formen,8,FALSE))*AN136,0))</f>
        <v/>
      </c>
      <c r="AR136" s="153" t="str">
        <f t="shared" ref="AR136:AR199" si="88">IF(OR(G136="",AM136="",AM136="keine"),"",ROUND((VLOOKUP(AM136,Dünger_Formen,9,FALSE))*AN136,0))</f>
        <v/>
      </c>
      <c r="AS136" s="141"/>
      <c r="AT136" s="211"/>
      <c r="AU136" s="346" t="str">
        <f t="shared" ref="AU136:AU199" si="89">IF(D136="","",AT136*$D136)</f>
        <v/>
      </c>
      <c r="AV136" s="153" t="str">
        <f t="shared" ref="AV136:AV199" si="90">IF(OR(E136="",AS136="",AS136="keine"),"",ROUND((VLOOKUP(AS136,Dünger_Formen,3,FALSE))*AT136,0))</f>
        <v/>
      </c>
      <c r="AW136" s="153" t="str">
        <f t="shared" ref="AW136:AW199" si="91">IF(OR(F136="",AS136="",AS136="keine"),"",ROUND((VLOOKUP(AS136,Dünger_Formen,8,FALSE))*AT136,0))</f>
        <v/>
      </c>
      <c r="AX136" s="153" t="str">
        <f t="shared" ref="AX136:AX199" si="92">IF(OR(G136="",AS136="",AS136="keine"),"",ROUND((VLOOKUP(AS136,Dünger_Formen,9,FALSE))*AT136,0))</f>
        <v/>
      </c>
    </row>
    <row r="137" spans="1:50" ht="29.45" customHeight="1" x14ac:dyDescent="0.25">
      <c r="A137" s="354" t="str">
        <f>'N-Bedarf AL'!A137</f>
        <v/>
      </c>
      <c r="B137" s="354" t="str">
        <f>IF('N-Bedarf AL'!B137="","",'N-Bedarf AL'!B137)</f>
        <v/>
      </c>
      <c r="C137" s="305" t="str">
        <f>IF('N-Bedarf AL'!D137="","",'N-Bedarf AL'!D137)</f>
        <v/>
      </c>
      <c r="D137" s="32" t="str">
        <f>IF('N-Bedarf AL'!C137="","",'N-Bedarf AL'!C137)</f>
        <v/>
      </c>
      <c r="E137" s="32" t="str">
        <f>IF('N-Bedarf AL'!T137="","",'N-Bedarf AL'!T137)</f>
        <v/>
      </c>
      <c r="F137" s="32" t="str">
        <f>IF('P-Bedarf AL'!V139="","",'P-Bedarf AL'!V139)</f>
        <v/>
      </c>
      <c r="G137" s="32" t="str">
        <f>IF('P-Bedarf AL'!AB139="","",'P-Bedarf AL'!AB139)</f>
        <v/>
      </c>
      <c r="H137" s="345" t="str">
        <f t="shared" si="66"/>
        <v/>
      </c>
      <c r="I137" s="345" t="str">
        <f t="shared" si="67"/>
        <v/>
      </c>
      <c r="J137" s="345" t="str">
        <f t="shared" si="68"/>
        <v/>
      </c>
      <c r="K137" s="321">
        <f t="shared" si="64"/>
        <v>0</v>
      </c>
      <c r="L137" s="321">
        <f t="shared" ref="L137:L200" si="93">IF(W137="",0,W137)+IF(AD137="",0,AD137)+IF(AK137="",0,AK137)+IF(AQ137="",0,AQ137)+IF(AW137="",0,AW137)</f>
        <v>0</v>
      </c>
      <c r="M137" s="321">
        <f t="shared" ref="M137:M200" si="94">IF(X137="",0,X137)+IF(AE137="",0,AE137)+IF(AL137="",0,AL137)+IF(AR137="",0,AR137)+IF(AX137="",0,AX137)</f>
        <v>0</v>
      </c>
      <c r="N137" s="321" t="str">
        <f t="shared" si="69"/>
        <v/>
      </c>
      <c r="O137" s="321" t="str">
        <f t="shared" ref="O137:O200" si="95">IF(F137="","",L137-F137)</f>
        <v/>
      </c>
      <c r="P137" s="321" t="str">
        <f t="shared" ref="P137:P200" si="96">IF(G137="","",M137-G137)</f>
        <v/>
      </c>
      <c r="Q137" s="214" t="str">
        <f t="shared" si="70"/>
        <v/>
      </c>
      <c r="R137" s="141"/>
      <c r="S137" s="211"/>
      <c r="T137" s="211" t="str">
        <f t="shared" si="71"/>
        <v/>
      </c>
      <c r="U137" s="153" t="str">
        <f t="shared" si="72"/>
        <v/>
      </c>
      <c r="V137" s="153" t="str">
        <f t="shared" si="73"/>
        <v/>
      </c>
      <c r="W137" s="153" t="str">
        <f t="shared" si="74"/>
        <v/>
      </c>
      <c r="X137" s="153" t="str">
        <f t="shared" si="75"/>
        <v/>
      </c>
      <c r="Y137" s="141"/>
      <c r="Z137" s="211"/>
      <c r="AA137" s="212" t="str">
        <f t="shared" si="76"/>
        <v/>
      </c>
      <c r="AB137" s="153" t="str">
        <f t="shared" si="77"/>
        <v/>
      </c>
      <c r="AC137" s="153" t="str">
        <f t="shared" si="78"/>
        <v/>
      </c>
      <c r="AD137" s="153" t="str">
        <f t="shared" si="79"/>
        <v/>
      </c>
      <c r="AE137" s="153" t="str">
        <f t="shared" si="80"/>
        <v/>
      </c>
      <c r="AF137" s="213" t="str">
        <f t="shared" si="65"/>
        <v/>
      </c>
      <c r="AG137" s="141"/>
      <c r="AH137" s="211"/>
      <c r="AI137" s="346" t="str">
        <f t="shared" si="81"/>
        <v/>
      </c>
      <c r="AJ137" s="153" t="str">
        <f t="shared" si="82"/>
        <v/>
      </c>
      <c r="AK137" s="153" t="str">
        <f t="shared" si="83"/>
        <v/>
      </c>
      <c r="AL137" s="153" t="str">
        <f t="shared" si="84"/>
        <v/>
      </c>
      <c r="AM137" s="141"/>
      <c r="AN137" s="211"/>
      <c r="AO137" s="346" t="str">
        <f t="shared" si="85"/>
        <v/>
      </c>
      <c r="AP137" s="153" t="str">
        <f t="shared" si="86"/>
        <v/>
      </c>
      <c r="AQ137" s="153" t="str">
        <f t="shared" si="87"/>
        <v/>
      </c>
      <c r="AR137" s="153" t="str">
        <f t="shared" si="88"/>
        <v/>
      </c>
      <c r="AS137" s="141"/>
      <c r="AT137" s="211"/>
      <c r="AU137" s="346" t="str">
        <f t="shared" si="89"/>
        <v/>
      </c>
      <c r="AV137" s="153" t="str">
        <f t="shared" si="90"/>
        <v/>
      </c>
      <c r="AW137" s="153" t="str">
        <f t="shared" si="91"/>
        <v/>
      </c>
      <c r="AX137" s="153" t="str">
        <f t="shared" si="92"/>
        <v/>
      </c>
    </row>
    <row r="138" spans="1:50" ht="29.45" customHeight="1" x14ac:dyDescent="0.25">
      <c r="A138" s="354" t="str">
        <f>'N-Bedarf AL'!A138</f>
        <v/>
      </c>
      <c r="B138" s="354" t="str">
        <f>IF('N-Bedarf AL'!B138="","",'N-Bedarf AL'!B138)</f>
        <v/>
      </c>
      <c r="C138" s="305" t="str">
        <f>IF('N-Bedarf AL'!D138="","",'N-Bedarf AL'!D138)</f>
        <v/>
      </c>
      <c r="D138" s="32" t="str">
        <f>IF('N-Bedarf AL'!C138="","",'N-Bedarf AL'!C138)</f>
        <v/>
      </c>
      <c r="E138" s="32" t="str">
        <f>IF('N-Bedarf AL'!T138="","",'N-Bedarf AL'!T138)</f>
        <v/>
      </c>
      <c r="F138" s="32" t="str">
        <f>IF('P-Bedarf AL'!V140="","",'P-Bedarf AL'!V140)</f>
        <v/>
      </c>
      <c r="G138" s="32" t="str">
        <f>IF('P-Bedarf AL'!AB140="","",'P-Bedarf AL'!AB140)</f>
        <v/>
      </c>
      <c r="H138" s="345" t="str">
        <f t="shared" si="66"/>
        <v/>
      </c>
      <c r="I138" s="345" t="str">
        <f t="shared" si="67"/>
        <v/>
      </c>
      <c r="J138" s="345" t="str">
        <f t="shared" si="68"/>
        <v/>
      </c>
      <c r="K138" s="321">
        <f t="shared" ref="K138:K201" si="97">IF(V138="",0,V138)+IF(AC138="",0,AC138)+IF(AJ138="",0,AJ138)+IF(AP138="",0,AP138)+IF(AV138="",0,AV138)</f>
        <v>0</v>
      </c>
      <c r="L138" s="321">
        <f t="shared" si="93"/>
        <v>0</v>
      </c>
      <c r="M138" s="321">
        <f t="shared" si="94"/>
        <v>0</v>
      </c>
      <c r="N138" s="321" t="str">
        <f t="shared" si="69"/>
        <v/>
      </c>
      <c r="O138" s="321" t="str">
        <f t="shared" si="95"/>
        <v/>
      </c>
      <c r="P138" s="321" t="str">
        <f t="shared" si="96"/>
        <v/>
      </c>
      <c r="Q138" s="214" t="str">
        <f t="shared" si="70"/>
        <v/>
      </c>
      <c r="R138" s="141"/>
      <c r="S138" s="211"/>
      <c r="T138" s="211" t="str">
        <f t="shared" si="71"/>
        <v/>
      </c>
      <c r="U138" s="153" t="str">
        <f t="shared" si="72"/>
        <v/>
      </c>
      <c r="V138" s="153" t="str">
        <f t="shared" si="73"/>
        <v/>
      </c>
      <c r="W138" s="153" t="str">
        <f t="shared" si="74"/>
        <v/>
      </c>
      <c r="X138" s="153" t="str">
        <f t="shared" si="75"/>
        <v/>
      </c>
      <c r="Y138" s="141"/>
      <c r="Z138" s="211"/>
      <c r="AA138" s="212" t="str">
        <f t="shared" si="76"/>
        <v/>
      </c>
      <c r="AB138" s="153" t="str">
        <f t="shared" si="77"/>
        <v/>
      </c>
      <c r="AC138" s="153" t="str">
        <f t="shared" si="78"/>
        <v/>
      </c>
      <c r="AD138" s="153" t="str">
        <f t="shared" si="79"/>
        <v/>
      </c>
      <c r="AE138" s="153" t="str">
        <f t="shared" si="80"/>
        <v/>
      </c>
      <c r="AF138" s="213" t="str">
        <f t="shared" ref="AF138:AF201" si="98">IF(AND(Y138="",R138=""),"",IF(Y138="",0,IF(OR(Y138="Kompost",Y138="Bioabfallkompost",Y138="Grüngutkompost"),(AB138)*4%,(AB138)*10%))+IF(R138="",0,IF(OR(R138="Kompost",R138="Bioabfallkompost",R138="Grüngutkompost"),(U138)*4%,(U138)*10%)))</f>
        <v/>
      </c>
      <c r="AG138" s="141"/>
      <c r="AH138" s="211"/>
      <c r="AI138" s="346" t="str">
        <f t="shared" si="81"/>
        <v/>
      </c>
      <c r="AJ138" s="153" t="str">
        <f t="shared" si="82"/>
        <v/>
      </c>
      <c r="AK138" s="153" t="str">
        <f t="shared" si="83"/>
        <v/>
      </c>
      <c r="AL138" s="153" t="str">
        <f t="shared" si="84"/>
        <v/>
      </c>
      <c r="AM138" s="141"/>
      <c r="AN138" s="211"/>
      <c r="AO138" s="346" t="str">
        <f t="shared" si="85"/>
        <v/>
      </c>
      <c r="AP138" s="153" t="str">
        <f t="shared" si="86"/>
        <v/>
      </c>
      <c r="AQ138" s="153" t="str">
        <f t="shared" si="87"/>
        <v/>
      </c>
      <c r="AR138" s="153" t="str">
        <f t="shared" si="88"/>
        <v/>
      </c>
      <c r="AS138" s="141"/>
      <c r="AT138" s="211"/>
      <c r="AU138" s="346" t="str">
        <f t="shared" si="89"/>
        <v/>
      </c>
      <c r="AV138" s="153" t="str">
        <f t="shared" si="90"/>
        <v/>
      </c>
      <c r="AW138" s="153" t="str">
        <f t="shared" si="91"/>
        <v/>
      </c>
      <c r="AX138" s="153" t="str">
        <f t="shared" si="92"/>
        <v/>
      </c>
    </row>
    <row r="139" spans="1:50" ht="29.45" customHeight="1" x14ac:dyDescent="0.25">
      <c r="A139" s="354" t="str">
        <f>'N-Bedarf AL'!A139</f>
        <v/>
      </c>
      <c r="B139" s="354" t="str">
        <f>IF('N-Bedarf AL'!B139="","",'N-Bedarf AL'!B139)</f>
        <v/>
      </c>
      <c r="C139" s="305" t="str">
        <f>IF('N-Bedarf AL'!D139="","",'N-Bedarf AL'!D139)</f>
        <v/>
      </c>
      <c r="D139" s="32" t="str">
        <f>IF('N-Bedarf AL'!C139="","",'N-Bedarf AL'!C139)</f>
        <v/>
      </c>
      <c r="E139" s="32" t="str">
        <f>IF('N-Bedarf AL'!T139="","",'N-Bedarf AL'!T139)</f>
        <v/>
      </c>
      <c r="F139" s="32" t="str">
        <f>IF('P-Bedarf AL'!V141="","",'P-Bedarf AL'!V141)</f>
        <v/>
      </c>
      <c r="G139" s="32" t="str">
        <f>IF('P-Bedarf AL'!AB141="","",'P-Bedarf AL'!AB141)</f>
        <v/>
      </c>
      <c r="H139" s="345" t="str">
        <f t="shared" si="66"/>
        <v/>
      </c>
      <c r="I139" s="345" t="str">
        <f t="shared" si="67"/>
        <v/>
      </c>
      <c r="J139" s="345" t="str">
        <f t="shared" si="68"/>
        <v/>
      </c>
      <c r="K139" s="321">
        <f t="shared" si="97"/>
        <v>0</v>
      </c>
      <c r="L139" s="321">
        <f t="shared" si="93"/>
        <v>0</v>
      </c>
      <c r="M139" s="321">
        <f t="shared" si="94"/>
        <v>0</v>
      </c>
      <c r="N139" s="321" t="str">
        <f t="shared" si="69"/>
        <v/>
      </c>
      <c r="O139" s="321" t="str">
        <f t="shared" si="95"/>
        <v/>
      </c>
      <c r="P139" s="321" t="str">
        <f t="shared" si="96"/>
        <v/>
      </c>
      <c r="Q139" s="214" t="str">
        <f t="shared" si="70"/>
        <v/>
      </c>
      <c r="R139" s="141"/>
      <c r="S139" s="211"/>
      <c r="T139" s="211" t="str">
        <f t="shared" si="71"/>
        <v/>
      </c>
      <c r="U139" s="153" t="str">
        <f t="shared" si="72"/>
        <v/>
      </c>
      <c r="V139" s="153" t="str">
        <f t="shared" si="73"/>
        <v/>
      </c>
      <c r="W139" s="153" t="str">
        <f t="shared" si="74"/>
        <v/>
      </c>
      <c r="X139" s="153" t="str">
        <f t="shared" si="75"/>
        <v/>
      </c>
      <c r="Y139" s="141"/>
      <c r="Z139" s="211"/>
      <c r="AA139" s="212" t="str">
        <f t="shared" si="76"/>
        <v/>
      </c>
      <c r="AB139" s="153" t="str">
        <f t="shared" si="77"/>
        <v/>
      </c>
      <c r="AC139" s="153" t="str">
        <f t="shared" si="78"/>
        <v/>
      </c>
      <c r="AD139" s="153" t="str">
        <f t="shared" si="79"/>
        <v/>
      </c>
      <c r="AE139" s="153" t="str">
        <f t="shared" si="80"/>
        <v/>
      </c>
      <c r="AF139" s="213" t="str">
        <f t="shared" si="98"/>
        <v/>
      </c>
      <c r="AG139" s="141"/>
      <c r="AH139" s="211"/>
      <c r="AI139" s="346" t="str">
        <f t="shared" si="81"/>
        <v/>
      </c>
      <c r="AJ139" s="153" t="str">
        <f t="shared" si="82"/>
        <v/>
      </c>
      <c r="AK139" s="153" t="str">
        <f t="shared" si="83"/>
        <v/>
      </c>
      <c r="AL139" s="153" t="str">
        <f t="shared" si="84"/>
        <v/>
      </c>
      <c r="AM139" s="141"/>
      <c r="AN139" s="211"/>
      <c r="AO139" s="346" t="str">
        <f t="shared" si="85"/>
        <v/>
      </c>
      <c r="AP139" s="153" t="str">
        <f t="shared" si="86"/>
        <v/>
      </c>
      <c r="AQ139" s="153" t="str">
        <f t="shared" si="87"/>
        <v/>
      </c>
      <c r="AR139" s="153" t="str">
        <f t="shared" si="88"/>
        <v/>
      </c>
      <c r="AS139" s="141"/>
      <c r="AT139" s="211"/>
      <c r="AU139" s="346" t="str">
        <f t="shared" si="89"/>
        <v/>
      </c>
      <c r="AV139" s="153" t="str">
        <f t="shared" si="90"/>
        <v/>
      </c>
      <c r="AW139" s="153" t="str">
        <f t="shared" si="91"/>
        <v/>
      </c>
      <c r="AX139" s="153" t="str">
        <f t="shared" si="92"/>
        <v/>
      </c>
    </row>
    <row r="140" spans="1:50" ht="29.45" customHeight="1" x14ac:dyDescent="0.25">
      <c r="A140" s="354" t="str">
        <f>'N-Bedarf AL'!A140</f>
        <v/>
      </c>
      <c r="B140" s="354" t="str">
        <f>IF('N-Bedarf AL'!B140="","",'N-Bedarf AL'!B140)</f>
        <v/>
      </c>
      <c r="C140" s="305" t="str">
        <f>IF('N-Bedarf AL'!D140="","",'N-Bedarf AL'!D140)</f>
        <v/>
      </c>
      <c r="D140" s="32" t="str">
        <f>IF('N-Bedarf AL'!C140="","",'N-Bedarf AL'!C140)</f>
        <v/>
      </c>
      <c r="E140" s="32" t="str">
        <f>IF('N-Bedarf AL'!T140="","",'N-Bedarf AL'!T140)</f>
        <v/>
      </c>
      <c r="F140" s="32" t="str">
        <f>IF('P-Bedarf AL'!V142="","",'P-Bedarf AL'!V142)</f>
        <v/>
      </c>
      <c r="G140" s="32" t="str">
        <f>IF('P-Bedarf AL'!AB142="","",'P-Bedarf AL'!AB142)</f>
        <v/>
      </c>
      <c r="H140" s="345" t="str">
        <f t="shared" si="66"/>
        <v/>
      </c>
      <c r="I140" s="345" t="str">
        <f t="shared" si="67"/>
        <v/>
      </c>
      <c r="J140" s="345" t="str">
        <f t="shared" si="68"/>
        <v/>
      </c>
      <c r="K140" s="321">
        <f t="shared" si="97"/>
        <v>0</v>
      </c>
      <c r="L140" s="321">
        <f t="shared" si="93"/>
        <v>0</v>
      </c>
      <c r="M140" s="321">
        <f t="shared" si="94"/>
        <v>0</v>
      </c>
      <c r="N140" s="321" t="str">
        <f t="shared" si="69"/>
        <v/>
      </c>
      <c r="O140" s="321" t="str">
        <f t="shared" si="95"/>
        <v/>
      </c>
      <c r="P140" s="321" t="str">
        <f t="shared" si="96"/>
        <v/>
      </c>
      <c r="Q140" s="214" t="str">
        <f t="shared" si="70"/>
        <v/>
      </c>
      <c r="R140" s="141"/>
      <c r="S140" s="211"/>
      <c r="T140" s="211" t="str">
        <f t="shared" si="71"/>
        <v/>
      </c>
      <c r="U140" s="153" t="str">
        <f t="shared" si="72"/>
        <v/>
      </c>
      <c r="V140" s="153" t="str">
        <f t="shared" si="73"/>
        <v/>
      </c>
      <c r="W140" s="153" t="str">
        <f t="shared" si="74"/>
        <v/>
      </c>
      <c r="X140" s="153" t="str">
        <f t="shared" si="75"/>
        <v/>
      </c>
      <c r="Y140" s="141"/>
      <c r="Z140" s="211"/>
      <c r="AA140" s="212" t="str">
        <f t="shared" si="76"/>
        <v/>
      </c>
      <c r="AB140" s="153" t="str">
        <f t="shared" si="77"/>
        <v/>
      </c>
      <c r="AC140" s="153" t="str">
        <f t="shared" si="78"/>
        <v/>
      </c>
      <c r="AD140" s="153" t="str">
        <f t="shared" si="79"/>
        <v/>
      </c>
      <c r="AE140" s="153" t="str">
        <f t="shared" si="80"/>
        <v/>
      </c>
      <c r="AF140" s="213" t="str">
        <f t="shared" si="98"/>
        <v/>
      </c>
      <c r="AG140" s="141"/>
      <c r="AH140" s="211"/>
      <c r="AI140" s="346" t="str">
        <f t="shared" si="81"/>
        <v/>
      </c>
      <c r="AJ140" s="153" t="str">
        <f t="shared" si="82"/>
        <v/>
      </c>
      <c r="AK140" s="153" t="str">
        <f t="shared" si="83"/>
        <v/>
      </c>
      <c r="AL140" s="153" t="str">
        <f t="shared" si="84"/>
        <v/>
      </c>
      <c r="AM140" s="141"/>
      <c r="AN140" s="211"/>
      <c r="AO140" s="346" t="str">
        <f t="shared" si="85"/>
        <v/>
      </c>
      <c r="AP140" s="153" t="str">
        <f t="shared" si="86"/>
        <v/>
      </c>
      <c r="AQ140" s="153" t="str">
        <f t="shared" si="87"/>
        <v/>
      </c>
      <c r="AR140" s="153" t="str">
        <f t="shared" si="88"/>
        <v/>
      </c>
      <c r="AS140" s="141"/>
      <c r="AT140" s="211"/>
      <c r="AU140" s="346" t="str">
        <f t="shared" si="89"/>
        <v/>
      </c>
      <c r="AV140" s="153" t="str">
        <f t="shared" si="90"/>
        <v/>
      </c>
      <c r="AW140" s="153" t="str">
        <f t="shared" si="91"/>
        <v/>
      </c>
      <c r="AX140" s="153" t="str">
        <f t="shared" si="92"/>
        <v/>
      </c>
    </row>
    <row r="141" spans="1:50" ht="29.45" customHeight="1" x14ac:dyDescent="0.25">
      <c r="A141" s="354" t="str">
        <f>'N-Bedarf AL'!A141</f>
        <v/>
      </c>
      <c r="B141" s="354" t="str">
        <f>IF('N-Bedarf AL'!B141="","",'N-Bedarf AL'!B141)</f>
        <v/>
      </c>
      <c r="C141" s="305" t="str">
        <f>IF('N-Bedarf AL'!D141="","",'N-Bedarf AL'!D141)</f>
        <v/>
      </c>
      <c r="D141" s="32" t="str">
        <f>IF('N-Bedarf AL'!C141="","",'N-Bedarf AL'!C141)</f>
        <v/>
      </c>
      <c r="E141" s="32" t="str">
        <f>IF('N-Bedarf AL'!T141="","",'N-Bedarf AL'!T141)</f>
        <v/>
      </c>
      <c r="F141" s="32" t="str">
        <f>IF('P-Bedarf AL'!V143="","",'P-Bedarf AL'!V143)</f>
        <v/>
      </c>
      <c r="G141" s="32" t="str">
        <f>IF('P-Bedarf AL'!AB143="","",'P-Bedarf AL'!AB143)</f>
        <v/>
      </c>
      <c r="H141" s="345" t="str">
        <f t="shared" si="66"/>
        <v/>
      </c>
      <c r="I141" s="345" t="str">
        <f t="shared" si="67"/>
        <v/>
      </c>
      <c r="J141" s="345" t="str">
        <f t="shared" si="68"/>
        <v/>
      </c>
      <c r="K141" s="321">
        <f t="shared" si="97"/>
        <v>0</v>
      </c>
      <c r="L141" s="321">
        <f t="shared" si="93"/>
        <v>0</v>
      </c>
      <c r="M141" s="321">
        <f t="shared" si="94"/>
        <v>0</v>
      </c>
      <c r="N141" s="321" t="str">
        <f t="shared" si="69"/>
        <v/>
      </c>
      <c r="O141" s="321" t="str">
        <f t="shared" si="95"/>
        <v/>
      </c>
      <c r="P141" s="321" t="str">
        <f t="shared" si="96"/>
        <v/>
      </c>
      <c r="Q141" s="214" t="str">
        <f t="shared" si="70"/>
        <v/>
      </c>
      <c r="R141" s="141"/>
      <c r="S141" s="211"/>
      <c r="T141" s="211" t="str">
        <f t="shared" si="71"/>
        <v/>
      </c>
      <c r="U141" s="153" t="str">
        <f t="shared" si="72"/>
        <v/>
      </c>
      <c r="V141" s="153" t="str">
        <f t="shared" si="73"/>
        <v/>
      </c>
      <c r="W141" s="153" t="str">
        <f t="shared" si="74"/>
        <v/>
      </c>
      <c r="X141" s="153" t="str">
        <f t="shared" si="75"/>
        <v/>
      </c>
      <c r="Y141" s="141"/>
      <c r="Z141" s="211"/>
      <c r="AA141" s="212" t="str">
        <f t="shared" si="76"/>
        <v/>
      </c>
      <c r="AB141" s="153" t="str">
        <f t="shared" si="77"/>
        <v/>
      </c>
      <c r="AC141" s="153" t="str">
        <f t="shared" si="78"/>
        <v/>
      </c>
      <c r="AD141" s="153" t="str">
        <f t="shared" si="79"/>
        <v/>
      </c>
      <c r="AE141" s="153" t="str">
        <f t="shared" si="80"/>
        <v/>
      </c>
      <c r="AF141" s="213" t="str">
        <f t="shared" si="98"/>
        <v/>
      </c>
      <c r="AG141" s="141"/>
      <c r="AH141" s="211"/>
      <c r="AI141" s="346" t="str">
        <f t="shared" si="81"/>
        <v/>
      </c>
      <c r="AJ141" s="153" t="str">
        <f t="shared" si="82"/>
        <v/>
      </c>
      <c r="AK141" s="153" t="str">
        <f t="shared" si="83"/>
        <v/>
      </c>
      <c r="AL141" s="153" t="str">
        <f t="shared" si="84"/>
        <v/>
      </c>
      <c r="AM141" s="141"/>
      <c r="AN141" s="211"/>
      <c r="AO141" s="346" t="str">
        <f t="shared" si="85"/>
        <v/>
      </c>
      <c r="AP141" s="153" t="str">
        <f t="shared" si="86"/>
        <v/>
      </c>
      <c r="AQ141" s="153" t="str">
        <f t="shared" si="87"/>
        <v/>
      </c>
      <c r="AR141" s="153" t="str">
        <f t="shared" si="88"/>
        <v/>
      </c>
      <c r="AS141" s="141"/>
      <c r="AT141" s="211"/>
      <c r="AU141" s="346" t="str">
        <f t="shared" si="89"/>
        <v/>
      </c>
      <c r="AV141" s="153" t="str">
        <f t="shared" si="90"/>
        <v/>
      </c>
      <c r="AW141" s="153" t="str">
        <f t="shared" si="91"/>
        <v/>
      </c>
      <c r="AX141" s="153" t="str">
        <f t="shared" si="92"/>
        <v/>
      </c>
    </row>
    <row r="142" spans="1:50" ht="29.45" customHeight="1" x14ac:dyDescent="0.25">
      <c r="A142" s="354" t="str">
        <f>'N-Bedarf AL'!A142</f>
        <v/>
      </c>
      <c r="B142" s="354" t="str">
        <f>IF('N-Bedarf AL'!B142="","",'N-Bedarf AL'!B142)</f>
        <v/>
      </c>
      <c r="C142" s="305" t="str">
        <f>IF('N-Bedarf AL'!D142="","",'N-Bedarf AL'!D142)</f>
        <v/>
      </c>
      <c r="D142" s="32" t="str">
        <f>IF('N-Bedarf AL'!C142="","",'N-Bedarf AL'!C142)</f>
        <v/>
      </c>
      <c r="E142" s="32" t="str">
        <f>IF('N-Bedarf AL'!T142="","",'N-Bedarf AL'!T142)</f>
        <v/>
      </c>
      <c r="F142" s="32" t="str">
        <f>IF('P-Bedarf AL'!V144="","",'P-Bedarf AL'!V144)</f>
        <v/>
      </c>
      <c r="G142" s="32" t="str">
        <f>IF('P-Bedarf AL'!AB144="","",'P-Bedarf AL'!AB144)</f>
        <v/>
      </c>
      <c r="H142" s="345" t="str">
        <f t="shared" si="66"/>
        <v/>
      </c>
      <c r="I142" s="345" t="str">
        <f t="shared" si="67"/>
        <v/>
      </c>
      <c r="J142" s="345" t="str">
        <f t="shared" si="68"/>
        <v/>
      </c>
      <c r="K142" s="321">
        <f t="shared" si="97"/>
        <v>0</v>
      </c>
      <c r="L142" s="321">
        <f t="shared" si="93"/>
        <v>0</v>
      </c>
      <c r="M142" s="321">
        <f t="shared" si="94"/>
        <v>0</v>
      </c>
      <c r="N142" s="321" t="str">
        <f t="shared" si="69"/>
        <v/>
      </c>
      <c r="O142" s="321" t="str">
        <f t="shared" si="95"/>
        <v/>
      </c>
      <c r="P142" s="321" t="str">
        <f t="shared" si="96"/>
        <v/>
      </c>
      <c r="Q142" s="214" t="str">
        <f t="shared" si="70"/>
        <v/>
      </c>
      <c r="R142" s="141"/>
      <c r="S142" s="211"/>
      <c r="T142" s="211" t="str">
        <f t="shared" si="71"/>
        <v/>
      </c>
      <c r="U142" s="153" t="str">
        <f t="shared" si="72"/>
        <v/>
      </c>
      <c r="V142" s="153" t="str">
        <f t="shared" si="73"/>
        <v/>
      </c>
      <c r="W142" s="153" t="str">
        <f t="shared" si="74"/>
        <v/>
      </c>
      <c r="X142" s="153" t="str">
        <f t="shared" si="75"/>
        <v/>
      </c>
      <c r="Y142" s="141"/>
      <c r="Z142" s="211"/>
      <c r="AA142" s="212" t="str">
        <f t="shared" si="76"/>
        <v/>
      </c>
      <c r="AB142" s="153" t="str">
        <f t="shared" si="77"/>
        <v/>
      </c>
      <c r="AC142" s="153" t="str">
        <f t="shared" si="78"/>
        <v/>
      </c>
      <c r="AD142" s="153" t="str">
        <f t="shared" si="79"/>
        <v/>
      </c>
      <c r="AE142" s="153" t="str">
        <f t="shared" si="80"/>
        <v/>
      </c>
      <c r="AF142" s="213" t="str">
        <f t="shared" si="98"/>
        <v/>
      </c>
      <c r="AG142" s="141"/>
      <c r="AH142" s="211"/>
      <c r="AI142" s="346" t="str">
        <f t="shared" si="81"/>
        <v/>
      </c>
      <c r="AJ142" s="153" t="str">
        <f t="shared" si="82"/>
        <v/>
      </c>
      <c r="AK142" s="153" t="str">
        <f t="shared" si="83"/>
        <v/>
      </c>
      <c r="AL142" s="153" t="str">
        <f t="shared" si="84"/>
        <v/>
      </c>
      <c r="AM142" s="141"/>
      <c r="AN142" s="211"/>
      <c r="AO142" s="346" t="str">
        <f t="shared" si="85"/>
        <v/>
      </c>
      <c r="AP142" s="153" t="str">
        <f t="shared" si="86"/>
        <v/>
      </c>
      <c r="AQ142" s="153" t="str">
        <f t="shared" si="87"/>
        <v/>
      </c>
      <c r="AR142" s="153" t="str">
        <f t="shared" si="88"/>
        <v/>
      </c>
      <c r="AS142" s="141"/>
      <c r="AT142" s="211"/>
      <c r="AU142" s="346" t="str">
        <f t="shared" si="89"/>
        <v/>
      </c>
      <c r="AV142" s="153" t="str">
        <f t="shared" si="90"/>
        <v/>
      </c>
      <c r="AW142" s="153" t="str">
        <f t="shared" si="91"/>
        <v/>
      </c>
      <c r="AX142" s="153" t="str">
        <f t="shared" si="92"/>
        <v/>
      </c>
    </row>
    <row r="143" spans="1:50" ht="29.45" customHeight="1" x14ac:dyDescent="0.25">
      <c r="A143" s="354" t="str">
        <f>'N-Bedarf AL'!A143</f>
        <v/>
      </c>
      <c r="B143" s="354" t="str">
        <f>IF('N-Bedarf AL'!B143="","",'N-Bedarf AL'!B143)</f>
        <v/>
      </c>
      <c r="C143" s="305" t="str">
        <f>IF('N-Bedarf AL'!D143="","",'N-Bedarf AL'!D143)</f>
        <v/>
      </c>
      <c r="D143" s="32" t="str">
        <f>IF('N-Bedarf AL'!C143="","",'N-Bedarf AL'!C143)</f>
        <v/>
      </c>
      <c r="E143" s="32" t="str">
        <f>IF('N-Bedarf AL'!T143="","",'N-Bedarf AL'!T143)</f>
        <v/>
      </c>
      <c r="F143" s="32" t="str">
        <f>IF('P-Bedarf AL'!V145="","",'P-Bedarf AL'!V145)</f>
        <v/>
      </c>
      <c r="G143" s="32" t="str">
        <f>IF('P-Bedarf AL'!AB145="","",'P-Bedarf AL'!AB145)</f>
        <v/>
      </c>
      <c r="H143" s="345" t="str">
        <f t="shared" si="66"/>
        <v/>
      </c>
      <c r="I143" s="345" t="str">
        <f t="shared" si="67"/>
        <v/>
      </c>
      <c r="J143" s="345" t="str">
        <f t="shared" si="68"/>
        <v/>
      </c>
      <c r="K143" s="321">
        <f t="shared" si="97"/>
        <v>0</v>
      </c>
      <c r="L143" s="321">
        <f t="shared" si="93"/>
        <v>0</v>
      </c>
      <c r="M143" s="321">
        <f t="shared" si="94"/>
        <v>0</v>
      </c>
      <c r="N143" s="321" t="str">
        <f t="shared" si="69"/>
        <v/>
      </c>
      <c r="O143" s="321" t="str">
        <f t="shared" si="95"/>
        <v/>
      </c>
      <c r="P143" s="321" t="str">
        <f t="shared" si="96"/>
        <v/>
      </c>
      <c r="Q143" s="214" t="str">
        <f t="shared" si="70"/>
        <v/>
      </c>
      <c r="R143" s="141"/>
      <c r="S143" s="211"/>
      <c r="T143" s="211" t="str">
        <f t="shared" si="71"/>
        <v/>
      </c>
      <c r="U143" s="153" t="str">
        <f t="shared" si="72"/>
        <v/>
      </c>
      <c r="V143" s="153" t="str">
        <f t="shared" si="73"/>
        <v/>
      </c>
      <c r="W143" s="153" t="str">
        <f t="shared" si="74"/>
        <v/>
      </c>
      <c r="X143" s="153" t="str">
        <f t="shared" si="75"/>
        <v/>
      </c>
      <c r="Y143" s="141"/>
      <c r="Z143" s="211"/>
      <c r="AA143" s="212" t="str">
        <f t="shared" si="76"/>
        <v/>
      </c>
      <c r="AB143" s="153" t="str">
        <f t="shared" si="77"/>
        <v/>
      </c>
      <c r="AC143" s="153" t="str">
        <f t="shared" si="78"/>
        <v/>
      </c>
      <c r="AD143" s="153" t="str">
        <f t="shared" si="79"/>
        <v/>
      </c>
      <c r="AE143" s="153" t="str">
        <f t="shared" si="80"/>
        <v/>
      </c>
      <c r="AF143" s="213" t="str">
        <f t="shared" si="98"/>
        <v/>
      </c>
      <c r="AG143" s="141"/>
      <c r="AH143" s="211"/>
      <c r="AI143" s="346" t="str">
        <f t="shared" si="81"/>
        <v/>
      </c>
      <c r="AJ143" s="153" t="str">
        <f t="shared" si="82"/>
        <v/>
      </c>
      <c r="AK143" s="153" t="str">
        <f t="shared" si="83"/>
        <v/>
      </c>
      <c r="AL143" s="153" t="str">
        <f t="shared" si="84"/>
        <v/>
      </c>
      <c r="AM143" s="141"/>
      <c r="AN143" s="211"/>
      <c r="AO143" s="346" t="str">
        <f t="shared" si="85"/>
        <v/>
      </c>
      <c r="AP143" s="153" t="str">
        <f t="shared" si="86"/>
        <v/>
      </c>
      <c r="AQ143" s="153" t="str">
        <f t="shared" si="87"/>
        <v/>
      </c>
      <c r="AR143" s="153" t="str">
        <f t="shared" si="88"/>
        <v/>
      </c>
      <c r="AS143" s="141"/>
      <c r="AT143" s="211"/>
      <c r="AU143" s="346" t="str">
        <f t="shared" si="89"/>
        <v/>
      </c>
      <c r="AV143" s="153" t="str">
        <f t="shared" si="90"/>
        <v/>
      </c>
      <c r="AW143" s="153" t="str">
        <f t="shared" si="91"/>
        <v/>
      </c>
      <c r="AX143" s="153" t="str">
        <f t="shared" si="92"/>
        <v/>
      </c>
    </row>
    <row r="144" spans="1:50" ht="29.45" customHeight="1" x14ac:dyDescent="0.25">
      <c r="A144" s="354" t="str">
        <f>'N-Bedarf AL'!A144</f>
        <v/>
      </c>
      <c r="B144" s="354" t="str">
        <f>IF('N-Bedarf AL'!B144="","",'N-Bedarf AL'!B144)</f>
        <v/>
      </c>
      <c r="C144" s="305" t="str">
        <f>IF('N-Bedarf AL'!D144="","",'N-Bedarf AL'!D144)</f>
        <v/>
      </c>
      <c r="D144" s="32" t="str">
        <f>IF('N-Bedarf AL'!C144="","",'N-Bedarf AL'!C144)</f>
        <v/>
      </c>
      <c r="E144" s="32" t="str">
        <f>IF('N-Bedarf AL'!T144="","",'N-Bedarf AL'!T144)</f>
        <v/>
      </c>
      <c r="F144" s="32" t="str">
        <f>IF('P-Bedarf AL'!V146="","",'P-Bedarf AL'!V146)</f>
        <v/>
      </c>
      <c r="G144" s="32" t="str">
        <f>IF('P-Bedarf AL'!AB146="","",'P-Bedarf AL'!AB146)</f>
        <v/>
      </c>
      <c r="H144" s="345" t="str">
        <f t="shared" si="66"/>
        <v/>
      </c>
      <c r="I144" s="345" t="str">
        <f t="shared" si="67"/>
        <v/>
      </c>
      <c r="J144" s="345" t="str">
        <f t="shared" si="68"/>
        <v/>
      </c>
      <c r="K144" s="321">
        <f t="shared" si="97"/>
        <v>0</v>
      </c>
      <c r="L144" s="321">
        <f t="shared" si="93"/>
        <v>0</v>
      </c>
      <c r="M144" s="321">
        <f t="shared" si="94"/>
        <v>0</v>
      </c>
      <c r="N144" s="321" t="str">
        <f t="shared" si="69"/>
        <v/>
      </c>
      <c r="O144" s="321" t="str">
        <f t="shared" si="95"/>
        <v/>
      </c>
      <c r="P144" s="321" t="str">
        <f t="shared" si="96"/>
        <v/>
      </c>
      <c r="Q144" s="214" t="str">
        <f t="shared" si="70"/>
        <v/>
      </c>
      <c r="R144" s="141"/>
      <c r="S144" s="211"/>
      <c r="T144" s="211" t="str">
        <f t="shared" si="71"/>
        <v/>
      </c>
      <c r="U144" s="153" t="str">
        <f t="shared" si="72"/>
        <v/>
      </c>
      <c r="V144" s="153" t="str">
        <f t="shared" si="73"/>
        <v/>
      </c>
      <c r="W144" s="153" t="str">
        <f t="shared" si="74"/>
        <v/>
      </c>
      <c r="X144" s="153" t="str">
        <f t="shared" si="75"/>
        <v/>
      </c>
      <c r="Y144" s="141"/>
      <c r="Z144" s="211"/>
      <c r="AA144" s="212" t="str">
        <f t="shared" si="76"/>
        <v/>
      </c>
      <c r="AB144" s="153" t="str">
        <f t="shared" si="77"/>
        <v/>
      </c>
      <c r="AC144" s="153" t="str">
        <f t="shared" si="78"/>
        <v/>
      </c>
      <c r="AD144" s="153" t="str">
        <f t="shared" si="79"/>
        <v/>
      </c>
      <c r="AE144" s="153" t="str">
        <f t="shared" si="80"/>
        <v/>
      </c>
      <c r="AF144" s="213" t="str">
        <f t="shared" si="98"/>
        <v/>
      </c>
      <c r="AG144" s="141"/>
      <c r="AH144" s="211"/>
      <c r="AI144" s="346" t="str">
        <f t="shared" si="81"/>
        <v/>
      </c>
      <c r="AJ144" s="153" t="str">
        <f t="shared" si="82"/>
        <v/>
      </c>
      <c r="AK144" s="153" t="str">
        <f t="shared" si="83"/>
        <v/>
      </c>
      <c r="AL144" s="153" t="str">
        <f t="shared" si="84"/>
        <v/>
      </c>
      <c r="AM144" s="141"/>
      <c r="AN144" s="211"/>
      <c r="AO144" s="346" t="str">
        <f t="shared" si="85"/>
        <v/>
      </c>
      <c r="AP144" s="153" t="str">
        <f t="shared" si="86"/>
        <v/>
      </c>
      <c r="AQ144" s="153" t="str">
        <f t="shared" si="87"/>
        <v/>
      </c>
      <c r="AR144" s="153" t="str">
        <f t="shared" si="88"/>
        <v/>
      </c>
      <c r="AS144" s="141"/>
      <c r="AT144" s="211"/>
      <c r="AU144" s="346" t="str">
        <f t="shared" si="89"/>
        <v/>
      </c>
      <c r="AV144" s="153" t="str">
        <f t="shared" si="90"/>
        <v/>
      </c>
      <c r="AW144" s="153" t="str">
        <f t="shared" si="91"/>
        <v/>
      </c>
      <c r="AX144" s="153" t="str">
        <f t="shared" si="92"/>
        <v/>
      </c>
    </row>
    <row r="145" spans="1:50" ht="29.45" customHeight="1" x14ac:dyDescent="0.25">
      <c r="A145" s="354" t="str">
        <f>'N-Bedarf AL'!A145</f>
        <v/>
      </c>
      <c r="B145" s="354" t="str">
        <f>IF('N-Bedarf AL'!B145="","",'N-Bedarf AL'!B145)</f>
        <v/>
      </c>
      <c r="C145" s="305" t="str">
        <f>IF('N-Bedarf AL'!D145="","",'N-Bedarf AL'!D145)</f>
        <v/>
      </c>
      <c r="D145" s="32" t="str">
        <f>IF('N-Bedarf AL'!C145="","",'N-Bedarf AL'!C145)</f>
        <v/>
      </c>
      <c r="E145" s="32" t="str">
        <f>IF('N-Bedarf AL'!T145="","",'N-Bedarf AL'!T145)</f>
        <v/>
      </c>
      <c r="F145" s="32" t="str">
        <f>IF('P-Bedarf AL'!V147="","",'P-Bedarf AL'!V147)</f>
        <v/>
      </c>
      <c r="G145" s="32" t="str">
        <f>IF('P-Bedarf AL'!AB147="","",'P-Bedarf AL'!AB147)</f>
        <v/>
      </c>
      <c r="H145" s="345" t="str">
        <f t="shared" si="66"/>
        <v/>
      </c>
      <c r="I145" s="345" t="str">
        <f t="shared" si="67"/>
        <v/>
      </c>
      <c r="J145" s="345" t="str">
        <f t="shared" si="68"/>
        <v/>
      </c>
      <c r="K145" s="321">
        <f t="shared" si="97"/>
        <v>0</v>
      </c>
      <c r="L145" s="321">
        <f t="shared" si="93"/>
        <v>0</v>
      </c>
      <c r="M145" s="321">
        <f t="shared" si="94"/>
        <v>0</v>
      </c>
      <c r="N145" s="321" t="str">
        <f t="shared" si="69"/>
        <v/>
      </c>
      <c r="O145" s="321" t="str">
        <f t="shared" si="95"/>
        <v/>
      </c>
      <c r="P145" s="321" t="str">
        <f t="shared" si="96"/>
        <v/>
      </c>
      <c r="Q145" s="214" t="str">
        <f t="shared" si="70"/>
        <v/>
      </c>
      <c r="R145" s="141"/>
      <c r="S145" s="211"/>
      <c r="T145" s="211" t="str">
        <f t="shared" si="71"/>
        <v/>
      </c>
      <c r="U145" s="153" t="str">
        <f t="shared" si="72"/>
        <v/>
      </c>
      <c r="V145" s="153" t="str">
        <f t="shared" si="73"/>
        <v/>
      </c>
      <c r="W145" s="153" t="str">
        <f t="shared" si="74"/>
        <v/>
      </c>
      <c r="X145" s="153" t="str">
        <f t="shared" si="75"/>
        <v/>
      </c>
      <c r="Y145" s="141"/>
      <c r="Z145" s="211"/>
      <c r="AA145" s="212" t="str">
        <f t="shared" si="76"/>
        <v/>
      </c>
      <c r="AB145" s="153" t="str">
        <f t="shared" si="77"/>
        <v/>
      </c>
      <c r="AC145" s="153" t="str">
        <f t="shared" si="78"/>
        <v/>
      </c>
      <c r="AD145" s="153" t="str">
        <f t="shared" si="79"/>
        <v/>
      </c>
      <c r="AE145" s="153" t="str">
        <f t="shared" si="80"/>
        <v/>
      </c>
      <c r="AF145" s="213" t="str">
        <f t="shared" si="98"/>
        <v/>
      </c>
      <c r="AG145" s="141"/>
      <c r="AH145" s="211"/>
      <c r="AI145" s="346" t="str">
        <f t="shared" si="81"/>
        <v/>
      </c>
      <c r="AJ145" s="153" t="str">
        <f t="shared" si="82"/>
        <v/>
      </c>
      <c r="AK145" s="153" t="str">
        <f t="shared" si="83"/>
        <v/>
      </c>
      <c r="AL145" s="153" t="str">
        <f t="shared" si="84"/>
        <v/>
      </c>
      <c r="AM145" s="141"/>
      <c r="AN145" s="211"/>
      <c r="AO145" s="346" t="str">
        <f t="shared" si="85"/>
        <v/>
      </c>
      <c r="AP145" s="153" t="str">
        <f t="shared" si="86"/>
        <v/>
      </c>
      <c r="AQ145" s="153" t="str">
        <f t="shared" si="87"/>
        <v/>
      </c>
      <c r="AR145" s="153" t="str">
        <f t="shared" si="88"/>
        <v/>
      </c>
      <c r="AS145" s="141"/>
      <c r="AT145" s="211"/>
      <c r="AU145" s="346" t="str">
        <f t="shared" si="89"/>
        <v/>
      </c>
      <c r="AV145" s="153" t="str">
        <f t="shared" si="90"/>
        <v/>
      </c>
      <c r="AW145" s="153" t="str">
        <f t="shared" si="91"/>
        <v/>
      </c>
      <c r="AX145" s="153" t="str">
        <f t="shared" si="92"/>
        <v/>
      </c>
    </row>
    <row r="146" spans="1:50" ht="29.45" customHeight="1" x14ac:dyDescent="0.25">
      <c r="A146" s="354" t="str">
        <f>'N-Bedarf AL'!A146</f>
        <v/>
      </c>
      <c r="B146" s="354" t="str">
        <f>IF('N-Bedarf AL'!B146="","",'N-Bedarf AL'!B146)</f>
        <v/>
      </c>
      <c r="C146" s="305" t="str">
        <f>IF('N-Bedarf AL'!D146="","",'N-Bedarf AL'!D146)</f>
        <v/>
      </c>
      <c r="D146" s="32" t="str">
        <f>IF('N-Bedarf AL'!C146="","",'N-Bedarf AL'!C146)</f>
        <v/>
      </c>
      <c r="E146" s="32" t="str">
        <f>IF('N-Bedarf AL'!T146="","",'N-Bedarf AL'!T146)</f>
        <v/>
      </c>
      <c r="F146" s="32" t="str">
        <f>IF('P-Bedarf AL'!V148="","",'P-Bedarf AL'!V148)</f>
        <v/>
      </c>
      <c r="G146" s="32" t="str">
        <f>IF('P-Bedarf AL'!AB148="","",'P-Bedarf AL'!AB148)</f>
        <v/>
      </c>
      <c r="H146" s="345" t="str">
        <f t="shared" si="66"/>
        <v/>
      </c>
      <c r="I146" s="345" t="str">
        <f t="shared" si="67"/>
        <v/>
      </c>
      <c r="J146" s="345" t="str">
        <f t="shared" si="68"/>
        <v/>
      </c>
      <c r="K146" s="321">
        <f t="shared" si="97"/>
        <v>0</v>
      </c>
      <c r="L146" s="321">
        <f t="shared" si="93"/>
        <v>0</v>
      </c>
      <c r="M146" s="321">
        <f t="shared" si="94"/>
        <v>0</v>
      </c>
      <c r="N146" s="321" t="str">
        <f t="shared" si="69"/>
        <v/>
      </c>
      <c r="O146" s="321" t="str">
        <f t="shared" si="95"/>
        <v/>
      </c>
      <c r="P146" s="321" t="str">
        <f t="shared" si="96"/>
        <v/>
      </c>
      <c r="Q146" s="214" t="str">
        <f t="shared" si="70"/>
        <v/>
      </c>
      <c r="R146" s="141"/>
      <c r="S146" s="211"/>
      <c r="T146" s="211" t="str">
        <f t="shared" si="71"/>
        <v/>
      </c>
      <c r="U146" s="153" t="str">
        <f t="shared" si="72"/>
        <v/>
      </c>
      <c r="V146" s="153" t="str">
        <f t="shared" si="73"/>
        <v/>
      </c>
      <c r="W146" s="153" t="str">
        <f t="shared" si="74"/>
        <v/>
      </c>
      <c r="X146" s="153" t="str">
        <f t="shared" si="75"/>
        <v/>
      </c>
      <c r="Y146" s="141"/>
      <c r="Z146" s="211"/>
      <c r="AA146" s="212" t="str">
        <f t="shared" si="76"/>
        <v/>
      </c>
      <c r="AB146" s="153" t="str">
        <f t="shared" si="77"/>
        <v/>
      </c>
      <c r="AC146" s="153" t="str">
        <f t="shared" si="78"/>
        <v/>
      </c>
      <c r="AD146" s="153" t="str">
        <f t="shared" si="79"/>
        <v/>
      </c>
      <c r="AE146" s="153" t="str">
        <f t="shared" si="80"/>
        <v/>
      </c>
      <c r="AF146" s="213" t="str">
        <f t="shared" si="98"/>
        <v/>
      </c>
      <c r="AG146" s="141"/>
      <c r="AH146" s="211"/>
      <c r="AI146" s="346" t="str">
        <f t="shared" si="81"/>
        <v/>
      </c>
      <c r="AJ146" s="153" t="str">
        <f t="shared" si="82"/>
        <v/>
      </c>
      <c r="AK146" s="153" t="str">
        <f t="shared" si="83"/>
        <v/>
      </c>
      <c r="AL146" s="153" t="str">
        <f t="shared" si="84"/>
        <v/>
      </c>
      <c r="AM146" s="141"/>
      <c r="AN146" s="211"/>
      <c r="AO146" s="346" t="str">
        <f t="shared" si="85"/>
        <v/>
      </c>
      <c r="AP146" s="153" t="str">
        <f t="shared" si="86"/>
        <v/>
      </c>
      <c r="AQ146" s="153" t="str">
        <f t="shared" si="87"/>
        <v/>
      </c>
      <c r="AR146" s="153" t="str">
        <f t="shared" si="88"/>
        <v/>
      </c>
      <c r="AS146" s="141"/>
      <c r="AT146" s="211"/>
      <c r="AU146" s="346" t="str">
        <f t="shared" si="89"/>
        <v/>
      </c>
      <c r="AV146" s="153" t="str">
        <f t="shared" si="90"/>
        <v/>
      </c>
      <c r="AW146" s="153" t="str">
        <f t="shared" si="91"/>
        <v/>
      </c>
      <c r="AX146" s="153" t="str">
        <f t="shared" si="92"/>
        <v/>
      </c>
    </row>
    <row r="147" spans="1:50" ht="29.45" customHeight="1" x14ac:dyDescent="0.25">
      <c r="A147" s="354" t="str">
        <f>'N-Bedarf AL'!A147</f>
        <v/>
      </c>
      <c r="B147" s="354" t="str">
        <f>IF('N-Bedarf AL'!B147="","",'N-Bedarf AL'!B147)</f>
        <v/>
      </c>
      <c r="C147" s="305" t="str">
        <f>IF('N-Bedarf AL'!D147="","",'N-Bedarf AL'!D147)</f>
        <v/>
      </c>
      <c r="D147" s="32" t="str">
        <f>IF('N-Bedarf AL'!C147="","",'N-Bedarf AL'!C147)</f>
        <v/>
      </c>
      <c r="E147" s="32" t="str">
        <f>IF('N-Bedarf AL'!T147="","",'N-Bedarf AL'!T147)</f>
        <v/>
      </c>
      <c r="F147" s="32" t="str">
        <f>IF('P-Bedarf AL'!V149="","",'P-Bedarf AL'!V149)</f>
        <v/>
      </c>
      <c r="G147" s="32" t="str">
        <f>IF('P-Bedarf AL'!AB149="","",'P-Bedarf AL'!AB149)</f>
        <v/>
      </c>
      <c r="H147" s="345" t="str">
        <f t="shared" si="66"/>
        <v/>
      </c>
      <c r="I147" s="345" t="str">
        <f t="shared" si="67"/>
        <v/>
      </c>
      <c r="J147" s="345" t="str">
        <f t="shared" si="68"/>
        <v/>
      </c>
      <c r="K147" s="321">
        <f t="shared" si="97"/>
        <v>0</v>
      </c>
      <c r="L147" s="321">
        <f t="shared" si="93"/>
        <v>0</v>
      </c>
      <c r="M147" s="321">
        <f t="shared" si="94"/>
        <v>0</v>
      </c>
      <c r="N147" s="321" t="str">
        <f t="shared" si="69"/>
        <v/>
      </c>
      <c r="O147" s="321" t="str">
        <f t="shared" si="95"/>
        <v/>
      </c>
      <c r="P147" s="321" t="str">
        <f t="shared" si="96"/>
        <v/>
      </c>
      <c r="Q147" s="214" t="str">
        <f t="shared" si="70"/>
        <v/>
      </c>
      <c r="R147" s="141"/>
      <c r="S147" s="211"/>
      <c r="T147" s="211" t="str">
        <f t="shared" si="71"/>
        <v/>
      </c>
      <c r="U147" s="153" t="str">
        <f t="shared" si="72"/>
        <v/>
      </c>
      <c r="V147" s="153" t="str">
        <f t="shared" si="73"/>
        <v/>
      </c>
      <c r="W147" s="153" t="str">
        <f t="shared" si="74"/>
        <v/>
      </c>
      <c r="X147" s="153" t="str">
        <f t="shared" si="75"/>
        <v/>
      </c>
      <c r="Y147" s="141"/>
      <c r="Z147" s="211"/>
      <c r="AA147" s="212" t="str">
        <f t="shared" si="76"/>
        <v/>
      </c>
      <c r="AB147" s="153" t="str">
        <f t="shared" si="77"/>
        <v/>
      </c>
      <c r="AC147" s="153" t="str">
        <f t="shared" si="78"/>
        <v/>
      </c>
      <c r="AD147" s="153" t="str">
        <f t="shared" si="79"/>
        <v/>
      </c>
      <c r="AE147" s="153" t="str">
        <f t="shared" si="80"/>
        <v/>
      </c>
      <c r="AF147" s="213" t="str">
        <f t="shared" si="98"/>
        <v/>
      </c>
      <c r="AG147" s="141"/>
      <c r="AH147" s="211"/>
      <c r="AI147" s="346" t="str">
        <f t="shared" si="81"/>
        <v/>
      </c>
      <c r="AJ147" s="153" t="str">
        <f t="shared" si="82"/>
        <v/>
      </c>
      <c r="AK147" s="153" t="str">
        <f t="shared" si="83"/>
        <v/>
      </c>
      <c r="AL147" s="153" t="str">
        <f t="shared" si="84"/>
        <v/>
      </c>
      <c r="AM147" s="141"/>
      <c r="AN147" s="211"/>
      <c r="AO147" s="346" t="str">
        <f t="shared" si="85"/>
        <v/>
      </c>
      <c r="AP147" s="153" t="str">
        <f t="shared" si="86"/>
        <v/>
      </c>
      <c r="AQ147" s="153" t="str">
        <f t="shared" si="87"/>
        <v/>
      </c>
      <c r="AR147" s="153" t="str">
        <f t="shared" si="88"/>
        <v/>
      </c>
      <c r="AS147" s="141"/>
      <c r="AT147" s="211"/>
      <c r="AU147" s="346" t="str">
        <f t="shared" si="89"/>
        <v/>
      </c>
      <c r="AV147" s="153" t="str">
        <f t="shared" si="90"/>
        <v/>
      </c>
      <c r="AW147" s="153" t="str">
        <f t="shared" si="91"/>
        <v/>
      </c>
      <c r="AX147" s="153" t="str">
        <f t="shared" si="92"/>
        <v/>
      </c>
    </row>
    <row r="148" spans="1:50" ht="29.45" customHeight="1" x14ac:dyDescent="0.25">
      <c r="A148" s="354" t="str">
        <f>'N-Bedarf AL'!A148</f>
        <v/>
      </c>
      <c r="B148" s="354" t="str">
        <f>IF('N-Bedarf AL'!B148="","",'N-Bedarf AL'!B148)</f>
        <v/>
      </c>
      <c r="C148" s="305" t="str">
        <f>IF('N-Bedarf AL'!D148="","",'N-Bedarf AL'!D148)</f>
        <v/>
      </c>
      <c r="D148" s="32" t="str">
        <f>IF('N-Bedarf AL'!C148="","",'N-Bedarf AL'!C148)</f>
        <v/>
      </c>
      <c r="E148" s="32" t="str">
        <f>IF('N-Bedarf AL'!T148="","",'N-Bedarf AL'!T148)</f>
        <v/>
      </c>
      <c r="F148" s="32" t="str">
        <f>IF('P-Bedarf AL'!V150="","",'P-Bedarf AL'!V150)</f>
        <v/>
      </c>
      <c r="G148" s="32" t="str">
        <f>IF('P-Bedarf AL'!AB150="","",'P-Bedarf AL'!AB150)</f>
        <v/>
      </c>
      <c r="H148" s="345" t="str">
        <f t="shared" si="66"/>
        <v/>
      </c>
      <c r="I148" s="345" t="str">
        <f t="shared" si="67"/>
        <v/>
      </c>
      <c r="J148" s="345" t="str">
        <f t="shared" si="68"/>
        <v/>
      </c>
      <c r="K148" s="321">
        <f t="shared" si="97"/>
        <v>0</v>
      </c>
      <c r="L148" s="321">
        <f t="shared" si="93"/>
        <v>0</v>
      </c>
      <c r="M148" s="321">
        <f t="shared" si="94"/>
        <v>0</v>
      </c>
      <c r="N148" s="321" t="str">
        <f t="shared" si="69"/>
        <v/>
      </c>
      <c r="O148" s="321" t="str">
        <f t="shared" si="95"/>
        <v/>
      </c>
      <c r="P148" s="321" t="str">
        <f t="shared" si="96"/>
        <v/>
      </c>
      <c r="Q148" s="214" t="str">
        <f t="shared" si="70"/>
        <v/>
      </c>
      <c r="R148" s="141"/>
      <c r="S148" s="211"/>
      <c r="T148" s="211" t="str">
        <f t="shared" si="71"/>
        <v/>
      </c>
      <c r="U148" s="153" t="str">
        <f t="shared" si="72"/>
        <v/>
      </c>
      <c r="V148" s="153" t="str">
        <f t="shared" si="73"/>
        <v/>
      </c>
      <c r="W148" s="153" t="str">
        <f t="shared" si="74"/>
        <v/>
      </c>
      <c r="X148" s="153" t="str">
        <f t="shared" si="75"/>
        <v/>
      </c>
      <c r="Y148" s="141"/>
      <c r="Z148" s="211"/>
      <c r="AA148" s="212" t="str">
        <f t="shared" si="76"/>
        <v/>
      </c>
      <c r="AB148" s="153" t="str">
        <f t="shared" si="77"/>
        <v/>
      </c>
      <c r="AC148" s="153" t="str">
        <f t="shared" si="78"/>
        <v/>
      </c>
      <c r="AD148" s="153" t="str">
        <f t="shared" si="79"/>
        <v/>
      </c>
      <c r="AE148" s="153" t="str">
        <f t="shared" si="80"/>
        <v/>
      </c>
      <c r="AF148" s="213" t="str">
        <f t="shared" si="98"/>
        <v/>
      </c>
      <c r="AG148" s="141"/>
      <c r="AH148" s="211"/>
      <c r="AI148" s="346" t="str">
        <f t="shared" si="81"/>
        <v/>
      </c>
      <c r="AJ148" s="153" t="str">
        <f t="shared" si="82"/>
        <v/>
      </c>
      <c r="AK148" s="153" t="str">
        <f t="shared" si="83"/>
        <v/>
      </c>
      <c r="AL148" s="153" t="str">
        <f t="shared" si="84"/>
        <v/>
      </c>
      <c r="AM148" s="141"/>
      <c r="AN148" s="211"/>
      <c r="AO148" s="346" t="str">
        <f t="shared" si="85"/>
        <v/>
      </c>
      <c r="AP148" s="153" t="str">
        <f t="shared" si="86"/>
        <v/>
      </c>
      <c r="AQ148" s="153" t="str">
        <f t="shared" si="87"/>
        <v/>
      </c>
      <c r="AR148" s="153" t="str">
        <f t="shared" si="88"/>
        <v/>
      </c>
      <c r="AS148" s="141"/>
      <c r="AT148" s="211"/>
      <c r="AU148" s="346" t="str">
        <f t="shared" si="89"/>
        <v/>
      </c>
      <c r="AV148" s="153" t="str">
        <f t="shared" si="90"/>
        <v/>
      </c>
      <c r="AW148" s="153" t="str">
        <f t="shared" si="91"/>
        <v/>
      </c>
      <c r="AX148" s="153" t="str">
        <f t="shared" si="92"/>
        <v/>
      </c>
    </row>
    <row r="149" spans="1:50" ht="29.45" customHeight="1" x14ac:dyDescent="0.25">
      <c r="A149" s="354" t="str">
        <f>'N-Bedarf AL'!A149</f>
        <v/>
      </c>
      <c r="B149" s="354" t="str">
        <f>IF('N-Bedarf AL'!B149="","",'N-Bedarf AL'!B149)</f>
        <v/>
      </c>
      <c r="C149" s="305" t="str">
        <f>IF('N-Bedarf AL'!D149="","",'N-Bedarf AL'!D149)</f>
        <v/>
      </c>
      <c r="D149" s="32" t="str">
        <f>IF('N-Bedarf AL'!C149="","",'N-Bedarf AL'!C149)</f>
        <v/>
      </c>
      <c r="E149" s="32" t="str">
        <f>IF('N-Bedarf AL'!T149="","",'N-Bedarf AL'!T149)</f>
        <v/>
      </c>
      <c r="F149" s="32" t="str">
        <f>IF('P-Bedarf AL'!V151="","",'P-Bedarf AL'!V151)</f>
        <v/>
      </c>
      <c r="G149" s="32" t="str">
        <f>IF('P-Bedarf AL'!AB151="","",'P-Bedarf AL'!AB151)</f>
        <v/>
      </c>
      <c r="H149" s="345" t="str">
        <f t="shared" si="66"/>
        <v/>
      </c>
      <c r="I149" s="345" t="str">
        <f t="shared" si="67"/>
        <v/>
      </c>
      <c r="J149" s="345" t="str">
        <f t="shared" si="68"/>
        <v/>
      </c>
      <c r="K149" s="321">
        <f t="shared" si="97"/>
        <v>0</v>
      </c>
      <c r="L149" s="321">
        <f t="shared" si="93"/>
        <v>0</v>
      </c>
      <c r="M149" s="321">
        <f t="shared" si="94"/>
        <v>0</v>
      </c>
      <c r="N149" s="321" t="str">
        <f t="shared" si="69"/>
        <v/>
      </c>
      <c r="O149" s="321" t="str">
        <f t="shared" si="95"/>
        <v/>
      </c>
      <c r="P149" s="321" t="str">
        <f t="shared" si="96"/>
        <v/>
      </c>
      <c r="Q149" s="214" t="str">
        <f t="shared" si="70"/>
        <v/>
      </c>
      <c r="R149" s="141"/>
      <c r="S149" s="211"/>
      <c r="T149" s="211" t="str">
        <f t="shared" si="71"/>
        <v/>
      </c>
      <c r="U149" s="153" t="str">
        <f t="shared" si="72"/>
        <v/>
      </c>
      <c r="V149" s="153" t="str">
        <f t="shared" si="73"/>
        <v/>
      </c>
      <c r="W149" s="153" t="str">
        <f t="shared" si="74"/>
        <v/>
      </c>
      <c r="X149" s="153" t="str">
        <f t="shared" si="75"/>
        <v/>
      </c>
      <c r="Y149" s="141"/>
      <c r="Z149" s="211"/>
      <c r="AA149" s="212" t="str">
        <f t="shared" si="76"/>
        <v/>
      </c>
      <c r="AB149" s="153" t="str">
        <f t="shared" si="77"/>
        <v/>
      </c>
      <c r="AC149" s="153" t="str">
        <f t="shared" si="78"/>
        <v/>
      </c>
      <c r="AD149" s="153" t="str">
        <f t="shared" si="79"/>
        <v/>
      </c>
      <c r="AE149" s="153" t="str">
        <f t="shared" si="80"/>
        <v/>
      </c>
      <c r="AF149" s="213" t="str">
        <f t="shared" si="98"/>
        <v/>
      </c>
      <c r="AG149" s="141"/>
      <c r="AH149" s="211"/>
      <c r="AI149" s="346" t="str">
        <f t="shared" si="81"/>
        <v/>
      </c>
      <c r="AJ149" s="153" t="str">
        <f t="shared" si="82"/>
        <v/>
      </c>
      <c r="AK149" s="153" t="str">
        <f t="shared" si="83"/>
        <v/>
      </c>
      <c r="AL149" s="153" t="str">
        <f t="shared" si="84"/>
        <v/>
      </c>
      <c r="AM149" s="141"/>
      <c r="AN149" s="211"/>
      <c r="AO149" s="346" t="str">
        <f t="shared" si="85"/>
        <v/>
      </c>
      <c r="AP149" s="153" t="str">
        <f t="shared" si="86"/>
        <v/>
      </c>
      <c r="AQ149" s="153" t="str">
        <f t="shared" si="87"/>
        <v/>
      </c>
      <c r="AR149" s="153" t="str">
        <f t="shared" si="88"/>
        <v/>
      </c>
      <c r="AS149" s="141"/>
      <c r="AT149" s="211"/>
      <c r="AU149" s="346" t="str">
        <f t="shared" si="89"/>
        <v/>
      </c>
      <c r="AV149" s="153" t="str">
        <f t="shared" si="90"/>
        <v/>
      </c>
      <c r="AW149" s="153" t="str">
        <f t="shared" si="91"/>
        <v/>
      </c>
      <c r="AX149" s="153" t="str">
        <f t="shared" si="92"/>
        <v/>
      </c>
    </row>
    <row r="150" spans="1:50" ht="29.45" customHeight="1" x14ac:dyDescent="0.25">
      <c r="A150" s="354" t="str">
        <f>'N-Bedarf AL'!A150</f>
        <v/>
      </c>
      <c r="B150" s="354" t="str">
        <f>IF('N-Bedarf AL'!B150="","",'N-Bedarf AL'!B150)</f>
        <v/>
      </c>
      <c r="C150" s="305" t="str">
        <f>IF('N-Bedarf AL'!D150="","",'N-Bedarf AL'!D150)</f>
        <v/>
      </c>
      <c r="D150" s="32" t="str">
        <f>IF('N-Bedarf AL'!C150="","",'N-Bedarf AL'!C150)</f>
        <v/>
      </c>
      <c r="E150" s="32" t="str">
        <f>IF('N-Bedarf AL'!T150="","",'N-Bedarf AL'!T150)</f>
        <v/>
      </c>
      <c r="F150" s="32" t="str">
        <f>IF('P-Bedarf AL'!V152="","",'P-Bedarf AL'!V152)</f>
        <v/>
      </c>
      <c r="G150" s="32" t="str">
        <f>IF('P-Bedarf AL'!AB152="","",'P-Bedarf AL'!AB152)</f>
        <v/>
      </c>
      <c r="H150" s="345" t="str">
        <f t="shared" si="66"/>
        <v/>
      </c>
      <c r="I150" s="345" t="str">
        <f t="shared" si="67"/>
        <v/>
      </c>
      <c r="J150" s="345" t="str">
        <f t="shared" si="68"/>
        <v/>
      </c>
      <c r="K150" s="321">
        <f t="shared" si="97"/>
        <v>0</v>
      </c>
      <c r="L150" s="321">
        <f t="shared" si="93"/>
        <v>0</v>
      </c>
      <c r="M150" s="321">
        <f t="shared" si="94"/>
        <v>0</v>
      </c>
      <c r="N150" s="321" t="str">
        <f t="shared" si="69"/>
        <v/>
      </c>
      <c r="O150" s="321" t="str">
        <f t="shared" si="95"/>
        <v/>
      </c>
      <c r="P150" s="321" t="str">
        <f t="shared" si="96"/>
        <v/>
      </c>
      <c r="Q150" s="214" t="str">
        <f t="shared" si="70"/>
        <v/>
      </c>
      <c r="R150" s="141"/>
      <c r="S150" s="211"/>
      <c r="T150" s="211" t="str">
        <f t="shared" si="71"/>
        <v/>
      </c>
      <c r="U150" s="153" t="str">
        <f t="shared" si="72"/>
        <v/>
      </c>
      <c r="V150" s="153" t="str">
        <f t="shared" si="73"/>
        <v/>
      </c>
      <c r="W150" s="153" t="str">
        <f t="shared" si="74"/>
        <v/>
      </c>
      <c r="X150" s="153" t="str">
        <f t="shared" si="75"/>
        <v/>
      </c>
      <c r="Y150" s="141"/>
      <c r="Z150" s="211"/>
      <c r="AA150" s="212" t="str">
        <f t="shared" si="76"/>
        <v/>
      </c>
      <c r="AB150" s="153" t="str">
        <f t="shared" si="77"/>
        <v/>
      </c>
      <c r="AC150" s="153" t="str">
        <f t="shared" si="78"/>
        <v/>
      </c>
      <c r="AD150" s="153" t="str">
        <f t="shared" si="79"/>
        <v/>
      </c>
      <c r="AE150" s="153" t="str">
        <f t="shared" si="80"/>
        <v/>
      </c>
      <c r="AF150" s="213" t="str">
        <f t="shared" si="98"/>
        <v/>
      </c>
      <c r="AG150" s="141"/>
      <c r="AH150" s="211"/>
      <c r="AI150" s="346" t="str">
        <f t="shared" si="81"/>
        <v/>
      </c>
      <c r="AJ150" s="153" t="str">
        <f t="shared" si="82"/>
        <v/>
      </c>
      <c r="AK150" s="153" t="str">
        <f t="shared" si="83"/>
        <v/>
      </c>
      <c r="AL150" s="153" t="str">
        <f t="shared" si="84"/>
        <v/>
      </c>
      <c r="AM150" s="141"/>
      <c r="AN150" s="211"/>
      <c r="AO150" s="346" t="str">
        <f t="shared" si="85"/>
        <v/>
      </c>
      <c r="AP150" s="153" t="str">
        <f t="shared" si="86"/>
        <v/>
      </c>
      <c r="AQ150" s="153" t="str">
        <f t="shared" si="87"/>
        <v/>
      </c>
      <c r="AR150" s="153" t="str">
        <f t="shared" si="88"/>
        <v/>
      </c>
      <c r="AS150" s="141"/>
      <c r="AT150" s="211"/>
      <c r="AU150" s="346" t="str">
        <f t="shared" si="89"/>
        <v/>
      </c>
      <c r="AV150" s="153" t="str">
        <f t="shared" si="90"/>
        <v/>
      </c>
      <c r="AW150" s="153" t="str">
        <f t="shared" si="91"/>
        <v/>
      </c>
      <c r="AX150" s="153" t="str">
        <f t="shared" si="92"/>
        <v/>
      </c>
    </row>
    <row r="151" spans="1:50" ht="29.45" customHeight="1" x14ac:dyDescent="0.25">
      <c r="A151" s="354" t="str">
        <f>'N-Bedarf AL'!A151</f>
        <v/>
      </c>
      <c r="B151" s="354" t="str">
        <f>IF('N-Bedarf AL'!B151="","",'N-Bedarf AL'!B151)</f>
        <v/>
      </c>
      <c r="C151" s="305" t="str">
        <f>IF('N-Bedarf AL'!D151="","",'N-Bedarf AL'!D151)</f>
        <v/>
      </c>
      <c r="D151" s="32" t="str">
        <f>IF('N-Bedarf AL'!C151="","",'N-Bedarf AL'!C151)</f>
        <v/>
      </c>
      <c r="E151" s="32" t="str">
        <f>IF('N-Bedarf AL'!T151="","",'N-Bedarf AL'!T151)</f>
        <v/>
      </c>
      <c r="F151" s="32" t="str">
        <f>IF('P-Bedarf AL'!V153="","",'P-Bedarf AL'!V153)</f>
        <v/>
      </c>
      <c r="G151" s="32" t="str">
        <f>IF('P-Bedarf AL'!AB153="","",'P-Bedarf AL'!AB153)</f>
        <v/>
      </c>
      <c r="H151" s="345" t="str">
        <f t="shared" si="66"/>
        <v/>
      </c>
      <c r="I151" s="345" t="str">
        <f t="shared" si="67"/>
        <v/>
      </c>
      <c r="J151" s="345" t="str">
        <f t="shared" si="68"/>
        <v/>
      </c>
      <c r="K151" s="321">
        <f t="shared" si="97"/>
        <v>0</v>
      </c>
      <c r="L151" s="321">
        <f t="shared" si="93"/>
        <v>0</v>
      </c>
      <c r="M151" s="321">
        <f t="shared" si="94"/>
        <v>0</v>
      </c>
      <c r="N151" s="321" t="str">
        <f t="shared" si="69"/>
        <v/>
      </c>
      <c r="O151" s="321" t="str">
        <f t="shared" si="95"/>
        <v/>
      </c>
      <c r="P151" s="321" t="str">
        <f t="shared" si="96"/>
        <v/>
      </c>
      <c r="Q151" s="214" t="str">
        <f t="shared" si="70"/>
        <v/>
      </c>
      <c r="R151" s="141"/>
      <c r="S151" s="211"/>
      <c r="T151" s="211" t="str">
        <f t="shared" si="71"/>
        <v/>
      </c>
      <c r="U151" s="153" t="str">
        <f t="shared" si="72"/>
        <v/>
      </c>
      <c r="V151" s="153" t="str">
        <f t="shared" si="73"/>
        <v/>
      </c>
      <c r="W151" s="153" t="str">
        <f t="shared" si="74"/>
        <v/>
      </c>
      <c r="X151" s="153" t="str">
        <f t="shared" si="75"/>
        <v/>
      </c>
      <c r="Y151" s="141"/>
      <c r="Z151" s="211"/>
      <c r="AA151" s="212" t="str">
        <f t="shared" si="76"/>
        <v/>
      </c>
      <c r="AB151" s="153" t="str">
        <f t="shared" si="77"/>
        <v/>
      </c>
      <c r="AC151" s="153" t="str">
        <f t="shared" si="78"/>
        <v/>
      </c>
      <c r="AD151" s="153" t="str">
        <f t="shared" si="79"/>
        <v/>
      </c>
      <c r="AE151" s="153" t="str">
        <f t="shared" si="80"/>
        <v/>
      </c>
      <c r="AF151" s="213" t="str">
        <f t="shared" si="98"/>
        <v/>
      </c>
      <c r="AG151" s="141"/>
      <c r="AH151" s="211"/>
      <c r="AI151" s="346" t="str">
        <f t="shared" si="81"/>
        <v/>
      </c>
      <c r="AJ151" s="153" t="str">
        <f t="shared" si="82"/>
        <v/>
      </c>
      <c r="AK151" s="153" t="str">
        <f t="shared" si="83"/>
        <v/>
      </c>
      <c r="AL151" s="153" t="str">
        <f t="shared" si="84"/>
        <v/>
      </c>
      <c r="AM151" s="141"/>
      <c r="AN151" s="211"/>
      <c r="AO151" s="346" t="str">
        <f t="shared" si="85"/>
        <v/>
      </c>
      <c r="AP151" s="153" t="str">
        <f t="shared" si="86"/>
        <v/>
      </c>
      <c r="AQ151" s="153" t="str">
        <f t="shared" si="87"/>
        <v/>
      </c>
      <c r="AR151" s="153" t="str">
        <f t="shared" si="88"/>
        <v/>
      </c>
      <c r="AS151" s="141"/>
      <c r="AT151" s="211"/>
      <c r="AU151" s="346" t="str">
        <f t="shared" si="89"/>
        <v/>
      </c>
      <c r="AV151" s="153" t="str">
        <f t="shared" si="90"/>
        <v/>
      </c>
      <c r="AW151" s="153" t="str">
        <f t="shared" si="91"/>
        <v/>
      </c>
      <c r="AX151" s="153" t="str">
        <f t="shared" si="92"/>
        <v/>
      </c>
    </row>
    <row r="152" spans="1:50" ht="29.45" customHeight="1" x14ac:dyDescent="0.25">
      <c r="A152" s="354" t="str">
        <f>'N-Bedarf AL'!A152</f>
        <v/>
      </c>
      <c r="B152" s="354" t="str">
        <f>IF('N-Bedarf AL'!B152="","",'N-Bedarf AL'!B152)</f>
        <v/>
      </c>
      <c r="C152" s="305" t="str">
        <f>IF('N-Bedarf AL'!D152="","",'N-Bedarf AL'!D152)</f>
        <v/>
      </c>
      <c r="D152" s="32" t="str">
        <f>IF('N-Bedarf AL'!C152="","",'N-Bedarf AL'!C152)</f>
        <v/>
      </c>
      <c r="E152" s="32" t="str">
        <f>IF('N-Bedarf AL'!T152="","",'N-Bedarf AL'!T152)</f>
        <v/>
      </c>
      <c r="F152" s="32" t="str">
        <f>IF('P-Bedarf AL'!V154="","",'P-Bedarf AL'!V154)</f>
        <v/>
      </c>
      <c r="G152" s="32" t="str">
        <f>IF('P-Bedarf AL'!AB154="","",'P-Bedarf AL'!AB154)</f>
        <v/>
      </c>
      <c r="H152" s="345" t="str">
        <f t="shared" si="66"/>
        <v/>
      </c>
      <c r="I152" s="345" t="str">
        <f t="shared" si="67"/>
        <v/>
      </c>
      <c r="J152" s="345" t="str">
        <f t="shared" si="68"/>
        <v/>
      </c>
      <c r="K152" s="321">
        <f t="shared" si="97"/>
        <v>0</v>
      </c>
      <c r="L152" s="321">
        <f t="shared" si="93"/>
        <v>0</v>
      </c>
      <c r="M152" s="321">
        <f t="shared" si="94"/>
        <v>0</v>
      </c>
      <c r="N152" s="321" t="str">
        <f t="shared" si="69"/>
        <v/>
      </c>
      <c r="O152" s="321" t="str">
        <f t="shared" si="95"/>
        <v/>
      </c>
      <c r="P152" s="321" t="str">
        <f t="shared" si="96"/>
        <v/>
      </c>
      <c r="Q152" s="214" t="str">
        <f t="shared" si="70"/>
        <v/>
      </c>
      <c r="R152" s="141"/>
      <c r="S152" s="211"/>
      <c r="T152" s="211" t="str">
        <f t="shared" si="71"/>
        <v/>
      </c>
      <c r="U152" s="153" t="str">
        <f t="shared" si="72"/>
        <v/>
      </c>
      <c r="V152" s="153" t="str">
        <f t="shared" si="73"/>
        <v/>
      </c>
      <c r="W152" s="153" t="str">
        <f t="shared" si="74"/>
        <v/>
      </c>
      <c r="X152" s="153" t="str">
        <f t="shared" si="75"/>
        <v/>
      </c>
      <c r="Y152" s="141"/>
      <c r="Z152" s="211"/>
      <c r="AA152" s="212" t="str">
        <f t="shared" si="76"/>
        <v/>
      </c>
      <c r="AB152" s="153" t="str">
        <f t="shared" si="77"/>
        <v/>
      </c>
      <c r="AC152" s="153" t="str">
        <f t="shared" si="78"/>
        <v/>
      </c>
      <c r="AD152" s="153" t="str">
        <f t="shared" si="79"/>
        <v/>
      </c>
      <c r="AE152" s="153" t="str">
        <f t="shared" si="80"/>
        <v/>
      </c>
      <c r="AF152" s="213" t="str">
        <f t="shared" si="98"/>
        <v/>
      </c>
      <c r="AG152" s="141"/>
      <c r="AH152" s="211"/>
      <c r="AI152" s="346" t="str">
        <f t="shared" si="81"/>
        <v/>
      </c>
      <c r="AJ152" s="153" t="str">
        <f t="shared" si="82"/>
        <v/>
      </c>
      <c r="AK152" s="153" t="str">
        <f t="shared" si="83"/>
        <v/>
      </c>
      <c r="AL152" s="153" t="str">
        <f t="shared" si="84"/>
        <v/>
      </c>
      <c r="AM152" s="141"/>
      <c r="AN152" s="211"/>
      <c r="AO152" s="346" t="str">
        <f t="shared" si="85"/>
        <v/>
      </c>
      <c r="AP152" s="153" t="str">
        <f t="shared" si="86"/>
        <v/>
      </c>
      <c r="AQ152" s="153" t="str">
        <f t="shared" si="87"/>
        <v/>
      </c>
      <c r="AR152" s="153" t="str">
        <f t="shared" si="88"/>
        <v/>
      </c>
      <c r="AS152" s="141"/>
      <c r="AT152" s="211"/>
      <c r="AU152" s="346" t="str">
        <f t="shared" si="89"/>
        <v/>
      </c>
      <c r="AV152" s="153" t="str">
        <f t="shared" si="90"/>
        <v/>
      </c>
      <c r="AW152" s="153" t="str">
        <f t="shared" si="91"/>
        <v/>
      </c>
      <c r="AX152" s="153" t="str">
        <f t="shared" si="92"/>
        <v/>
      </c>
    </row>
    <row r="153" spans="1:50" ht="29.45" customHeight="1" x14ac:dyDescent="0.25">
      <c r="A153" s="354" t="str">
        <f>'N-Bedarf AL'!A153</f>
        <v/>
      </c>
      <c r="B153" s="354" t="str">
        <f>IF('N-Bedarf AL'!B153="","",'N-Bedarf AL'!B153)</f>
        <v/>
      </c>
      <c r="C153" s="305" t="str">
        <f>IF('N-Bedarf AL'!D153="","",'N-Bedarf AL'!D153)</f>
        <v/>
      </c>
      <c r="D153" s="32" t="str">
        <f>IF('N-Bedarf AL'!C153="","",'N-Bedarf AL'!C153)</f>
        <v/>
      </c>
      <c r="E153" s="32" t="str">
        <f>IF('N-Bedarf AL'!T153="","",'N-Bedarf AL'!T153)</f>
        <v/>
      </c>
      <c r="F153" s="32" t="str">
        <f>IF('P-Bedarf AL'!V155="","",'P-Bedarf AL'!V155)</f>
        <v/>
      </c>
      <c r="G153" s="32" t="str">
        <f>IF('P-Bedarf AL'!AB155="","",'P-Bedarf AL'!AB155)</f>
        <v/>
      </c>
      <c r="H153" s="345" t="str">
        <f t="shared" si="66"/>
        <v/>
      </c>
      <c r="I153" s="345" t="str">
        <f t="shared" si="67"/>
        <v/>
      </c>
      <c r="J153" s="345" t="str">
        <f t="shared" si="68"/>
        <v/>
      </c>
      <c r="K153" s="321">
        <f t="shared" si="97"/>
        <v>0</v>
      </c>
      <c r="L153" s="321">
        <f t="shared" si="93"/>
        <v>0</v>
      </c>
      <c r="M153" s="321">
        <f t="shared" si="94"/>
        <v>0</v>
      </c>
      <c r="N153" s="321" t="str">
        <f t="shared" si="69"/>
        <v/>
      </c>
      <c r="O153" s="321" t="str">
        <f t="shared" si="95"/>
        <v/>
      </c>
      <c r="P153" s="321" t="str">
        <f t="shared" si="96"/>
        <v/>
      </c>
      <c r="Q153" s="214" t="str">
        <f t="shared" si="70"/>
        <v/>
      </c>
      <c r="R153" s="141"/>
      <c r="S153" s="211"/>
      <c r="T153" s="211" t="str">
        <f t="shared" si="71"/>
        <v/>
      </c>
      <c r="U153" s="153" t="str">
        <f t="shared" si="72"/>
        <v/>
      </c>
      <c r="V153" s="153" t="str">
        <f t="shared" si="73"/>
        <v/>
      </c>
      <c r="W153" s="153" t="str">
        <f t="shared" si="74"/>
        <v/>
      </c>
      <c r="X153" s="153" t="str">
        <f t="shared" si="75"/>
        <v/>
      </c>
      <c r="Y153" s="141"/>
      <c r="Z153" s="211"/>
      <c r="AA153" s="212" t="str">
        <f t="shared" si="76"/>
        <v/>
      </c>
      <c r="AB153" s="153" t="str">
        <f t="shared" si="77"/>
        <v/>
      </c>
      <c r="AC153" s="153" t="str">
        <f t="shared" si="78"/>
        <v/>
      </c>
      <c r="AD153" s="153" t="str">
        <f t="shared" si="79"/>
        <v/>
      </c>
      <c r="AE153" s="153" t="str">
        <f t="shared" si="80"/>
        <v/>
      </c>
      <c r="AF153" s="213" t="str">
        <f t="shared" si="98"/>
        <v/>
      </c>
      <c r="AG153" s="141"/>
      <c r="AH153" s="211"/>
      <c r="AI153" s="346" t="str">
        <f t="shared" si="81"/>
        <v/>
      </c>
      <c r="AJ153" s="153" t="str">
        <f t="shared" si="82"/>
        <v/>
      </c>
      <c r="AK153" s="153" t="str">
        <f t="shared" si="83"/>
        <v/>
      </c>
      <c r="AL153" s="153" t="str">
        <f t="shared" si="84"/>
        <v/>
      </c>
      <c r="AM153" s="141"/>
      <c r="AN153" s="211"/>
      <c r="AO153" s="346" t="str">
        <f t="shared" si="85"/>
        <v/>
      </c>
      <c r="AP153" s="153" t="str">
        <f t="shared" si="86"/>
        <v/>
      </c>
      <c r="AQ153" s="153" t="str">
        <f t="shared" si="87"/>
        <v/>
      </c>
      <c r="AR153" s="153" t="str">
        <f t="shared" si="88"/>
        <v/>
      </c>
      <c r="AS153" s="141"/>
      <c r="AT153" s="211"/>
      <c r="AU153" s="346" t="str">
        <f t="shared" si="89"/>
        <v/>
      </c>
      <c r="AV153" s="153" t="str">
        <f t="shared" si="90"/>
        <v/>
      </c>
      <c r="AW153" s="153" t="str">
        <f t="shared" si="91"/>
        <v/>
      </c>
      <c r="AX153" s="153" t="str">
        <f t="shared" si="92"/>
        <v/>
      </c>
    </row>
    <row r="154" spans="1:50" ht="29.45" customHeight="1" x14ac:dyDescent="0.25">
      <c r="A154" s="354" t="str">
        <f>'N-Bedarf AL'!A154</f>
        <v/>
      </c>
      <c r="B154" s="354" t="str">
        <f>IF('N-Bedarf AL'!B154="","",'N-Bedarf AL'!B154)</f>
        <v/>
      </c>
      <c r="C154" s="305" t="str">
        <f>IF('N-Bedarf AL'!D154="","",'N-Bedarf AL'!D154)</f>
        <v/>
      </c>
      <c r="D154" s="32" t="str">
        <f>IF('N-Bedarf AL'!C154="","",'N-Bedarf AL'!C154)</f>
        <v/>
      </c>
      <c r="E154" s="32" t="str">
        <f>IF('N-Bedarf AL'!T154="","",'N-Bedarf AL'!T154)</f>
        <v/>
      </c>
      <c r="F154" s="32" t="str">
        <f>IF('P-Bedarf AL'!V156="","",'P-Bedarf AL'!V156)</f>
        <v/>
      </c>
      <c r="G154" s="32" t="str">
        <f>IF('P-Bedarf AL'!AB156="","",'P-Bedarf AL'!AB156)</f>
        <v/>
      </c>
      <c r="H154" s="345" t="str">
        <f t="shared" si="66"/>
        <v/>
      </c>
      <c r="I154" s="345" t="str">
        <f t="shared" si="67"/>
        <v/>
      </c>
      <c r="J154" s="345" t="str">
        <f t="shared" si="68"/>
        <v/>
      </c>
      <c r="K154" s="321">
        <f t="shared" si="97"/>
        <v>0</v>
      </c>
      <c r="L154" s="321">
        <f t="shared" si="93"/>
        <v>0</v>
      </c>
      <c r="M154" s="321">
        <f t="shared" si="94"/>
        <v>0</v>
      </c>
      <c r="N154" s="321" t="str">
        <f t="shared" si="69"/>
        <v/>
      </c>
      <c r="O154" s="321" t="str">
        <f t="shared" si="95"/>
        <v/>
      </c>
      <c r="P154" s="321" t="str">
        <f t="shared" si="96"/>
        <v/>
      </c>
      <c r="Q154" s="214" t="str">
        <f t="shared" si="70"/>
        <v/>
      </c>
      <c r="R154" s="141"/>
      <c r="S154" s="211"/>
      <c r="T154" s="211" t="str">
        <f t="shared" si="71"/>
        <v/>
      </c>
      <c r="U154" s="153" t="str">
        <f t="shared" si="72"/>
        <v/>
      </c>
      <c r="V154" s="153" t="str">
        <f t="shared" si="73"/>
        <v/>
      </c>
      <c r="W154" s="153" t="str">
        <f t="shared" si="74"/>
        <v/>
      </c>
      <c r="X154" s="153" t="str">
        <f t="shared" si="75"/>
        <v/>
      </c>
      <c r="Y154" s="141"/>
      <c r="Z154" s="211"/>
      <c r="AA154" s="212" t="str">
        <f t="shared" si="76"/>
        <v/>
      </c>
      <c r="AB154" s="153" t="str">
        <f t="shared" si="77"/>
        <v/>
      </c>
      <c r="AC154" s="153" t="str">
        <f t="shared" si="78"/>
        <v/>
      </c>
      <c r="AD154" s="153" t="str">
        <f t="shared" si="79"/>
        <v/>
      </c>
      <c r="AE154" s="153" t="str">
        <f t="shared" si="80"/>
        <v/>
      </c>
      <c r="AF154" s="213" t="str">
        <f t="shared" si="98"/>
        <v/>
      </c>
      <c r="AG154" s="141"/>
      <c r="AH154" s="211"/>
      <c r="AI154" s="346" t="str">
        <f t="shared" si="81"/>
        <v/>
      </c>
      <c r="AJ154" s="153" t="str">
        <f t="shared" si="82"/>
        <v/>
      </c>
      <c r="AK154" s="153" t="str">
        <f t="shared" si="83"/>
        <v/>
      </c>
      <c r="AL154" s="153" t="str">
        <f t="shared" si="84"/>
        <v/>
      </c>
      <c r="AM154" s="141"/>
      <c r="AN154" s="211"/>
      <c r="AO154" s="346" t="str">
        <f t="shared" si="85"/>
        <v/>
      </c>
      <c r="AP154" s="153" t="str">
        <f t="shared" si="86"/>
        <v/>
      </c>
      <c r="AQ154" s="153" t="str">
        <f t="shared" si="87"/>
        <v/>
      </c>
      <c r="AR154" s="153" t="str">
        <f t="shared" si="88"/>
        <v/>
      </c>
      <c r="AS154" s="141"/>
      <c r="AT154" s="211"/>
      <c r="AU154" s="346" t="str">
        <f t="shared" si="89"/>
        <v/>
      </c>
      <c r="AV154" s="153" t="str">
        <f t="shared" si="90"/>
        <v/>
      </c>
      <c r="AW154" s="153" t="str">
        <f t="shared" si="91"/>
        <v/>
      </c>
      <c r="AX154" s="153" t="str">
        <f t="shared" si="92"/>
        <v/>
      </c>
    </row>
    <row r="155" spans="1:50" ht="29.45" customHeight="1" x14ac:dyDescent="0.25">
      <c r="A155" s="354" t="str">
        <f>'N-Bedarf AL'!A155</f>
        <v/>
      </c>
      <c r="B155" s="354" t="str">
        <f>IF('N-Bedarf AL'!B155="","",'N-Bedarf AL'!B155)</f>
        <v/>
      </c>
      <c r="C155" s="305" t="str">
        <f>IF('N-Bedarf AL'!D155="","",'N-Bedarf AL'!D155)</f>
        <v/>
      </c>
      <c r="D155" s="32" t="str">
        <f>IF('N-Bedarf AL'!C155="","",'N-Bedarf AL'!C155)</f>
        <v/>
      </c>
      <c r="E155" s="32" t="str">
        <f>IF('N-Bedarf AL'!T155="","",'N-Bedarf AL'!T155)</f>
        <v/>
      </c>
      <c r="F155" s="32" t="str">
        <f>IF('P-Bedarf AL'!V157="","",'P-Bedarf AL'!V157)</f>
        <v/>
      </c>
      <c r="G155" s="32" t="str">
        <f>IF('P-Bedarf AL'!AB157="","",'P-Bedarf AL'!AB157)</f>
        <v/>
      </c>
      <c r="H155" s="345" t="str">
        <f t="shared" si="66"/>
        <v/>
      </c>
      <c r="I155" s="345" t="str">
        <f t="shared" si="67"/>
        <v/>
      </c>
      <c r="J155" s="345" t="str">
        <f t="shared" si="68"/>
        <v/>
      </c>
      <c r="K155" s="321">
        <f t="shared" si="97"/>
        <v>0</v>
      </c>
      <c r="L155" s="321">
        <f t="shared" si="93"/>
        <v>0</v>
      </c>
      <c r="M155" s="321">
        <f t="shared" si="94"/>
        <v>0</v>
      </c>
      <c r="N155" s="321" t="str">
        <f t="shared" si="69"/>
        <v/>
      </c>
      <c r="O155" s="321" t="str">
        <f t="shared" si="95"/>
        <v/>
      </c>
      <c r="P155" s="321" t="str">
        <f t="shared" si="96"/>
        <v/>
      </c>
      <c r="Q155" s="214" t="str">
        <f t="shared" si="70"/>
        <v/>
      </c>
      <c r="R155" s="141"/>
      <c r="S155" s="211"/>
      <c r="T155" s="211" t="str">
        <f t="shared" si="71"/>
        <v/>
      </c>
      <c r="U155" s="153" t="str">
        <f t="shared" si="72"/>
        <v/>
      </c>
      <c r="V155" s="153" t="str">
        <f t="shared" si="73"/>
        <v/>
      </c>
      <c r="W155" s="153" t="str">
        <f t="shared" si="74"/>
        <v/>
      </c>
      <c r="X155" s="153" t="str">
        <f t="shared" si="75"/>
        <v/>
      </c>
      <c r="Y155" s="141"/>
      <c r="Z155" s="211"/>
      <c r="AA155" s="212" t="str">
        <f t="shared" si="76"/>
        <v/>
      </c>
      <c r="AB155" s="153" t="str">
        <f t="shared" si="77"/>
        <v/>
      </c>
      <c r="AC155" s="153" t="str">
        <f t="shared" si="78"/>
        <v/>
      </c>
      <c r="AD155" s="153" t="str">
        <f t="shared" si="79"/>
        <v/>
      </c>
      <c r="AE155" s="153" t="str">
        <f t="shared" si="80"/>
        <v/>
      </c>
      <c r="AF155" s="213" t="str">
        <f t="shared" si="98"/>
        <v/>
      </c>
      <c r="AG155" s="141"/>
      <c r="AH155" s="211"/>
      <c r="AI155" s="346" t="str">
        <f t="shared" si="81"/>
        <v/>
      </c>
      <c r="AJ155" s="153" t="str">
        <f t="shared" si="82"/>
        <v/>
      </c>
      <c r="AK155" s="153" t="str">
        <f t="shared" si="83"/>
        <v/>
      </c>
      <c r="AL155" s="153" t="str">
        <f t="shared" si="84"/>
        <v/>
      </c>
      <c r="AM155" s="141"/>
      <c r="AN155" s="211"/>
      <c r="AO155" s="346" t="str">
        <f t="shared" si="85"/>
        <v/>
      </c>
      <c r="AP155" s="153" t="str">
        <f t="shared" si="86"/>
        <v/>
      </c>
      <c r="AQ155" s="153" t="str">
        <f t="shared" si="87"/>
        <v/>
      </c>
      <c r="AR155" s="153" t="str">
        <f t="shared" si="88"/>
        <v/>
      </c>
      <c r="AS155" s="141"/>
      <c r="AT155" s="211"/>
      <c r="AU155" s="346" t="str">
        <f t="shared" si="89"/>
        <v/>
      </c>
      <c r="AV155" s="153" t="str">
        <f t="shared" si="90"/>
        <v/>
      </c>
      <c r="AW155" s="153" t="str">
        <f t="shared" si="91"/>
        <v/>
      </c>
      <c r="AX155" s="153" t="str">
        <f t="shared" si="92"/>
        <v/>
      </c>
    </row>
    <row r="156" spans="1:50" ht="29.45" customHeight="1" x14ac:dyDescent="0.25">
      <c r="A156" s="354" t="str">
        <f>'N-Bedarf AL'!A156</f>
        <v/>
      </c>
      <c r="B156" s="354" t="str">
        <f>IF('N-Bedarf AL'!B156="","",'N-Bedarf AL'!B156)</f>
        <v/>
      </c>
      <c r="C156" s="305" t="str">
        <f>IF('N-Bedarf AL'!D156="","",'N-Bedarf AL'!D156)</f>
        <v/>
      </c>
      <c r="D156" s="32" t="str">
        <f>IF('N-Bedarf AL'!C156="","",'N-Bedarf AL'!C156)</f>
        <v/>
      </c>
      <c r="E156" s="32" t="str">
        <f>IF('N-Bedarf AL'!T156="","",'N-Bedarf AL'!T156)</f>
        <v/>
      </c>
      <c r="F156" s="32" t="str">
        <f>IF('P-Bedarf AL'!V158="","",'P-Bedarf AL'!V158)</f>
        <v/>
      </c>
      <c r="G156" s="32" t="str">
        <f>IF('P-Bedarf AL'!AB158="","",'P-Bedarf AL'!AB158)</f>
        <v/>
      </c>
      <c r="H156" s="345" t="str">
        <f t="shared" si="66"/>
        <v/>
      </c>
      <c r="I156" s="345" t="str">
        <f t="shared" si="67"/>
        <v/>
      </c>
      <c r="J156" s="345" t="str">
        <f t="shared" si="68"/>
        <v/>
      </c>
      <c r="K156" s="321">
        <f t="shared" si="97"/>
        <v>0</v>
      </c>
      <c r="L156" s="321">
        <f t="shared" si="93"/>
        <v>0</v>
      </c>
      <c r="M156" s="321">
        <f t="shared" si="94"/>
        <v>0</v>
      </c>
      <c r="N156" s="321" t="str">
        <f t="shared" si="69"/>
        <v/>
      </c>
      <c r="O156" s="321" t="str">
        <f t="shared" si="95"/>
        <v/>
      </c>
      <c r="P156" s="321" t="str">
        <f t="shared" si="96"/>
        <v/>
      </c>
      <c r="Q156" s="214" t="str">
        <f t="shared" si="70"/>
        <v/>
      </c>
      <c r="R156" s="141"/>
      <c r="S156" s="211"/>
      <c r="T156" s="211" t="str">
        <f t="shared" si="71"/>
        <v/>
      </c>
      <c r="U156" s="153" t="str">
        <f t="shared" si="72"/>
        <v/>
      </c>
      <c r="V156" s="153" t="str">
        <f t="shared" si="73"/>
        <v/>
      </c>
      <c r="W156" s="153" t="str">
        <f t="shared" si="74"/>
        <v/>
      </c>
      <c r="X156" s="153" t="str">
        <f t="shared" si="75"/>
        <v/>
      </c>
      <c r="Y156" s="141"/>
      <c r="Z156" s="211"/>
      <c r="AA156" s="212" t="str">
        <f t="shared" si="76"/>
        <v/>
      </c>
      <c r="AB156" s="153" t="str">
        <f t="shared" si="77"/>
        <v/>
      </c>
      <c r="AC156" s="153" t="str">
        <f t="shared" si="78"/>
        <v/>
      </c>
      <c r="AD156" s="153" t="str">
        <f t="shared" si="79"/>
        <v/>
      </c>
      <c r="AE156" s="153" t="str">
        <f t="shared" si="80"/>
        <v/>
      </c>
      <c r="AF156" s="213" t="str">
        <f t="shared" si="98"/>
        <v/>
      </c>
      <c r="AG156" s="141"/>
      <c r="AH156" s="211"/>
      <c r="AI156" s="346" t="str">
        <f t="shared" si="81"/>
        <v/>
      </c>
      <c r="AJ156" s="153" t="str">
        <f t="shared" si="82"/>
        <v/>
      </c>
      <c r="AK156" s="153" t="str">
        <f t="shared" si="83"/>
        <v/>
      </c>
      <c r="AL156" s="153" t="str">
        <f t="shared" si="84"/>
        <v/>
      </c>
      <c r="AM156" s="141"/>
      <c r="AN156" s="211"/>
      <c r="AO156" s="346" t="str">
        <f t="shared" si="85"/>
        <v/>
      </c>
      <c r="AP156" s="153" t="str">
        <f t="shared" si="86"/>
        <v/>
      </c>
      <c r="AQ156" s="153" t="str">
        <f t="shared" si="87"/>
        <v/>
      </c>
      <c r="AR156" s="153" t="str">
        <f t="shared" si="88"/>
        <v/>
      </c>
      <c r="AS156" s="141"/>
      <c r="AT156" s="211"/>
      <c r="AU156" s="346" t="str">
        <f t="shared" si="89"/>
        <v/>
      </c>
      <c r="AV156" s="153" t="str">
        <f t="shared" si="90"/>
        <v/>
      </c>
      <c r="AW156" s="153" t="str">
        <f t="shared" si="91"/>
        <v/>
      </c>
      <c r="AX156" s="153" t="str">
        <f t="shared" si="92"/>
        <v/>
      </c>
    </row>
    <row r="157" spans="1:50" ht="29.45" customHeight="1" x14ac:dyDescent="0.25">
      <c r="A157" s="354" t="str">
        <f>'N-Bedarf AL'!A157</f>
        <v/>
      </c>
      <c r="B157" s="354" t="str">
        <f>IF('N-Bedarf AL'!B157="","",'N-Bedarf AL'!B157)</f>
        <v/>
      </c>
      <c r="C157" s="305" t="str">
        <f>IF('N-Bedarf AL'!D157="","",'N-Bedarf AL'!D157)</f>
        <v/>
      </c>
      <c r="D157" s="32" t="str">
        <f>IF('N-Bedarf AL'!C157="","",'N-Bedarf AL'!C157)</f>
        <v/>
      </c>
      <c r="E157" s="32" t="str">
        <f>IF('N-Bedarf AL'!T157="","",'N-Bedarf AL'!T157)</f>
        <v/>
      </c>
      <c r="F157" s="32" t="str">
        <f>IF('P-Bedarf AL'!V159="","",'P-Bedarf AL'!V159)</f>
        <v/>
      </c>
      <c r="G157" s="32" t="str">
        <f>IF('P-Bedarf AL'!AB159="","",'P-Bedarf AL'!AB159)</f>
        <v/>
      </c>
      <c r="H157" s="345" t="str">
        <f t="shared" si="66"/>
        <v/>
      </c>
      <c r="I157" s="345" t="str">
        <f t="shared" si="67"/>
        <v/>
      </c>
      <c r="J157" s="345" t="str">
        <f t="shared" si="68"/>
        <v/>
      </c>
      <c r="K157" s="321">
        <f t="shared" si="97"/>
        <v>0</v>
      </c>
      <c r="L157" s="321">
        <f t="shared" si="93"/>
        <v>0</v>
      </c>
      <c r="M157" s="321">
        <f t="shared" si="94"/>
        <v>0</v>
      </c>
      <c r="N157" s="321" t="str">
        <f t="shared" si="69"/>
        <v/>
      </c>
      <c r="O157" s="321" t="str">
        <f t="shared" si="95"/>
        <v/>
      </c>
      <c r="P157" s="321" t="str">
        <f t="shared" si="96"/>
        <v/>
      </c>
      <c r="Q157" s="214" t="str">
        <f t="shared" si="70"/>
        <v/>
      </c>
      <c r="R157" s="141"/>
      <c r="S157" s="211"/>
      <c r="T157" s="211" t="str">
        <f t="shared" si="71"/>
        <v/>
      </c>
      <c r="U157" s="153" t="str">
        <f t="shared" si="72"/>
        <v/>
      </c>
      <c r="V157" s="153" t="str">
        <f t="shared" si="73"/>
        <v/>
      </c>
      <c r="W157" s="153" t="str">
        <f t="shared" si="74"/>
        <v/>
      </c>
      <c r="X157" s="153" t="str">
        <f t="shared" si="75"/>
        <v/>
      </c>
      <c r="Y157" s="141"/>
      <c r="Z157" s="211"/>
      <c r="AA157" s="212" t="str">
        <f t="shared" si="76"/>
        <v/>
      </c>
      <c r="AB157" s="153" t="str">
        <f t="shared" si="77"/>
        <v/>
      </c>
      <c r="AC157" s="153" t="str">
        <f t="shared" si="78"/>
        <v/>
      </c>
      <c r="AD157" s="153" t="str">
        <f t="shared" si="79"/>
        <v/>
      </c>
      <c r="AE157" s="153" t="str">
        <f t="shared" si="80"/>
        <v/>
      </c>
      <c r="AF157" s="213" t="str">
        <f t="shared" si="98"/>
        <v/>
      </c>
      <c r="AG157" s="141"/>
      <c r="AH157" s="211"/>
      <c r="AI157" s="346" t="str">
        <f t="shared" si="81"/>
        <v/>
      </c>
      <c r="AJ157" s="153" t="str">
        <f t="shared" si="82"/>
        <v/>
      </c>
      <c r="AK157" s="153" t="str">
        <f t="shared" si="83"/>
        <v/>
      </c>
      <c r="AL157" s="153" t="str">
        <f t="shared" si="84"/>
        <v/>
      </c>
      <c r="AM157" s="141"/>
      <c r="AN157" s="211"/>
      <c r="AO157" s="346" t="str">
        <f t="shared" si="85"/>
        <v/>
      </c>
      <c r="AP157" s="153" t="str">
        <f t="shared" si="86"/>
        <v/>
      </c>
      <c r="AQ157" s="153" t="str">
        <f t="shared" si="87"/>
        <v/>
      </c>
      <c r="AR157" s="153" t="str">
        <f t="shared" si="88"/>
        <v/>
      </c>
      <c r="AS157" s="141"/>
      <c r="AT157" s="211"/>
      <c r="AU157" s="346" t="str">
        <f t="shared" si="89"/>
        <v/>
      </c>
      <c r="AV157" s="153" t="str">
        <f t="shared" si="90"/>
        <v/>
      </c>
      <c r="AW157" s="153" t="str">
        <f t="shared" si="91"/>
        <v/>
      </c>
      <c r="AX157" s="153" t="str">
        <f t="shared" si="92"/>
        <v/>
      </c>
    </row>
    <row r="158" spans="1:50" ht="29.45" customHeight="1" x14ac:dyDescent="0.25">
      <c r="A158" s="354" t="str">
        <f>'N-Bedarf AL'!A158</f>
        <v/>
      </c>
      <c r="B158" s="354" t="str">
        <f>IF('N-Bedarf AL'!B158="","",'N-Bedarf AL'!B158)</f>
        <v/>
      </c>
      <c r="C158" s="305" t="str">
        <f>IF('N-Bedarf AL'!D158="","",'N-Bedarf AL'!D158)</f>
        <v/>
      </c>
      <c r="D158" s="32" t="str">
        <f>IF('N-Bedarf AL'!C158="","",'N-Bedarf AL'!C158)</f>
        <v/>
      </c>
      <c r="E158" s="32" t="str">
        <f>IF('N-Bedarf AL'!T158="","",'N-Bedarf AL'!T158)</f>
        <v/>
      </c>
      <c r="F158" s="32" t="str">
        <f>IF('P-Bedarf AL'!V160="","",'P-Bedarf AL'!V160)</f>
        <v/>
      </c>
      <c r="G158" s="32" t="str">
        <f>IF('P-Bedarf AL'!AB160="","",'P-Bedarf AL'!AB160)</f>
        <v/>
      </c>
      <c r="H158" s="345" t="str">
        <f t="shared" si="66"/>
        <v/>
      </c>
      <c r="I158" s="345" t="str">
        <f t="shared" si="67"/>
        <v/>
      </c>
      <c r="J158" s="345" t="str">
        <f t="shared" si="68"/>
        <v/>
      </c>
      <c r="K158" s="321">
        <f t="shared" si="97"/>
        <v>0</v>
      </c>
      <c r="L158" s="321">
        <f t="shared" si="93"/>
        <v>0</v>
      </c>
      <c r="M158" s="321">
        <f t="shared" si="94"/>
        <v>0</v>
      </c>
      <c r="N158" s="321" t="str">
        <f t="shared" si="69"/>
        <v/>
      </c>
      <c r="O158" s="321" t="str">
        <f t="shared" si="95"/>
        <v/>
      </c>
      <c r="P158" s="321" t="str">
        <f t="shared" si="96"/>
        <v/>
      </c>
      <c r="Q158" s="214" t="str">
        <f t="shared" si="70"/>
        <v/>
      </c>
      <c r="R158" s="141"/>
      <c r="S158" s="211"/>
      <c r="T158" s="211" t="str">
        <f t="shared" si="71"/>
        <v/>
      </c>
      <c r="U158" s="153" t="str">
        <f t="shared" si="72"/>
        <v/>
      </c>
      <c r="V158" s="153" t="str">
        <f t="shared" si="73"/>
        <v/>
      </c>
      <c r="W158" s="153" t="str">
        <f t="shared" si="74"/>
        <v/>
      </c>
      <c r="X158" s="153" t="str">
        <f t="shared" si="75"/>
        <v/>
      </c>
      <c r="Y158" s="141"/>
      <c r="Z158" s="211"/>
      <c r="AA158" s="212" t="str">
        <f t="shared" si="76"/>
        <v/>
      </c>
      <c r="AB158" s="153" t="str">
        <f t="shared" si="77"/>
        <v/>
      </c>
      <c r="AC158" s="153" t="str">
        <f t="shared" si="78"/>
        <v/>
      </c>
      <c r="AD158" s="153" t="str">
        <f t="shared" si="79"/>
        <v/>
      </c>
      <c r="AE158" s="153" t="str">
        <f t="shared" si="80"/>
        <v/>
      </c>
      <c r="AF158" s="213" t="str">
        <f t="shared" si="98"/>
        <v/>
      </c>
      <c r="AG158" s="141"/>
      <c r="AH158" s="211"/>
      <c r="AI158" s="346" t="str">
        <f t="shared" si="81"/>
        <v/>
      </c>
      <c r="AJ158" s="153" t="str">
        <f t="shared" si="82"/>
        <v/>
      </c>
      <c r="AK158" s="153" t="str">
        <f t="shared" si="83"/>
        <v/>
      </c>
      <c r="AL158" s="153" t="str">
        <f t="shared" si="84"/>
        <v/>
      </c>
      <c r="AM158" s="141"/>
      <c r="AN158" s="211"/>
      <c r="AO158" s="346" t="str">
        <f t="shared" si="85"/>
        <v/>
      </c>
      <c r="AP158" s="153" t="str">
        <f t="shared" si="86"/>
        <v/>
      </c>
      <c r="AQ158" s="153" t="str">
        <f t="shared" si="87"/>
        <v/>
      </c>
      <c r="AR158" s="153" t="str">
        <f t="shared" si="88"/>
        <v/>
      </c>
      <c r="AS158" s="141"/>
      <c r="AT158" s="211"/>
      <c r="AU158" s="346" t="str">
        <f t="shared" si="89"/>
        <v/>
      </c>
      <c r="AV158" s="153" t="str">
        <f t="shared" si="90"/>
        <v/>
      </c>
      <c r="AW158" s="153" t="str">
        <f t="shared" si="91"/>
        <v/>
      </c>
      <c r="AX158" s="153" t="str">
        <f t="shared" si="92"/>
        <v/>
      </c>
    </row>
    <row r="159" spans="1:50" ht="29.45" customHeight="1" x14ac:dyDescent="0.25">
      <c r="A159" s="354" t="str">
        <f>'N-Bedarf AL'!A159</f>
        <v/>
      </c>
      <c r="B159" s="354" t="str">
        <f>IF('N-Bedarf AL'!B159="","",'N-Bedarf AL'!B159)</f>
        <v/>
      </c>
      <c r="C159" s="305" t="str">
        <f>IF('N-Bedarf AL'!D159="","",'N-Bedarf AL'!D159)</f>
        <v/>
      </c>
      <c r="D159" s="32" t="str">
        <f>IF('N-Bedarf AL'!C159="","",'N-Bedarf AL'!C159)</f>
        <v/>
      </c>
      <c r="E159" s="32" t="str">
        <f>IF('N-Bedarf AL'!T159="","",'N-Bedarf AL'!T159)</f>
        <v/>
      </c>
      <c r="F159" s="32" t="str">
        <f>IF('P-Bedarf AL'!V161="","",'P-Bedarf AL'!V161)</f>
        <v/>
      </c>
      <c r="G159" s="32" t="str">
        <f>IF('P-Bedarf AL'!AB161="","",'P-Bedarf AL'!AB161)</f>
        <v/>
      </c>
      <c r="H159" s="345" t="str">
        <f t="shared" si="66"/>
        <v/>
      </c>
      <c r="I159" s="345" t="str">
        <f t="shared" si="67"/>
        <v/>
      </c>
      <c r="J159" s="345" t="str">
        <f t="shared" si="68"/>
        <v/>
      </c>
      <c r="K159" s="321">
        <f t="shared" si="97"/>
        <v>0</v>
      </c>
      <c r="L159" s="321">
        <f t="shared" si="93"/>
        <v>0</v>
      </c>
      <c r="M159" s="321">
        <f t="shared" si="94"/>
        <v>0</v>
      </c>
      <c r="N159" s="321" t="str">
        <f t="shared" si="69"/>
        <v/>
      </c>
      <c r="O159" s="321" t="str">
        <f t="shared" si="95"/>
        <v/>
      </c>
      <c r="P159" s="321" t="str">
        <f t="shared" si="96"/>
        <v/>
      </c>
      <c r="Q159" s="214" t="str">
        <f t="shared" si="70"/>
        <v/>
      </c>
      <c r="R159" s="141"/>
      <c r="S159" s="211"/>
      <c r="T159" s="211" t="str">
        <f t="shared" si="71"/>
        <v/>
      </c>
      <c r="U159" s="153" t="str">
        <f t="shared" si="72"/>
        <v/>
      </c>
      <c r="V159" s="153" t="str">
        <f t="shared" si="73"/>
        <v/>
      </c>
      <c r="W159" s="153" t="str">
        <f t="shared" si="74"/>
        <v/>
      </c>
      <c r="X159" s="153" t="str">
        <f t="shared" si="75"/>
        <v/>
      </c>
      <c r="Y159" s="141"/>
      <c r="Z159" s="211"/>
      <c r="AA159" s="212" t="str">
        <f t="shared" si="76"/>
        <v/>
      </c>
      <c r="AB159" s="153" t="str">
        <f t="shared" si="77"/>
        <v/>
      </c>
      <c r="AC159" s="153" t="str">
        <f t="shared" si="78"/>
        <v/>
      </c>
      <c r="AD159" s="153" t="str">
        <f t="shared" si="79"/>
        <v/>
      </c>
      <c r="AE159" s="153" t="str">
        <f t="shared" si="80"/>
        <v/>
      </c>
      <c r="AF159" s="213" t="str">
        <f t="shared" si="98"/>
        <v/>
      </c>
      <c r="AG159" s="141"/>
      <c r="AH159" s="211"/>
      <c r="AI159" s="346" t="str">
        <f t="shared" si="81"/>
        <v/>
      </c>
      <c r="AJ159" s="153" t="str">
        <f t="shared" si="82"/>
        <v/>
      </c>
      <c r="AK159" s="153" t="str">
        <f t="shared" si="83"/>
        <v/>
      </c>
      <c r="AL159" s="153" t="str">
        <f t="shared" si="84"/>
        <v/>
      </c>
      <c r="AM159" s="141"/>
      <c r="AN159" s="211"/>
      <c r="AO159" s="346" t="str">
        <f t="shared" si="85"/>
        <v/>
      </c>
      <c r="AP159" s="153" t="str">
        <f t="shared" si="86"/>
        <v/>
      </c>
      <c r="AQ159" s="153" t="str">
        <f t="shared" si="87"/>
        <v/>
      </c>
      <c r="AR159" s="153" t="str">
        <f t="shared" si="88"/>
        <v/>
      </c>
      <c r="AS159" s="141"/>
      <c r="AT159" s="211"/>
      <c r="AU159" s="346" t="str">
        <f t="shared" si="89"/>
        <v/>
      </c>
      <c r="AV159" s="153" t="str">
        <f t="shared" si="90"/>
        <v/>
      </c>
      <c r="AW159" s="153" t="str">
        <f t="shared" si="91"/>
        <v/>
      </c>
      <c r="AX159" s="153" t="str">
        <f t="shared" si="92"/>
        <v/>
      </c>
    </row>
    <row r="160" spans="1:50" ht="29.45" customHeight="1" x14ac:dyDescent="0.25">
      <c r="A160" s="354" t="str">
        <f>'N-Bedarf AL'!A160</f>
        <v/>
      </c>
      <c r="B160" s="354" t="str">
        <f>IF('N-Bedarf AL'!B160="","",'N-Bedarf AL'!B160)</f>
        <v/>
      </c>
      <c r="C160" s="305" t="str">
        <f>IF('N-Bedarf AL'!D160="","",'N-Bedarf AL'!D160)</f>
        <v/>
      </c>
      <c r="D160" s="32" t="str">
        <f>IF('N-Bedarf AL'!C160="","",'N-Bedarf AL'!C160)</f>
        <v/>
      </c>
      <c r="E160" s="32" t="str">
        <f>IF('N-Bedarf AL'!T160="","",'N-Bedarf AL'!T160)</f>
        <v/>
      </c>
      <c r="F160" s="32" t="str">
        <f>IF('P-Bedarf AL'!V162="","",'P-Bedarf AL'!V162)</f>
        <v/>
      </c>
      <c r="G160" s="32" t="str">
        <f>IF('P-Bedarf AL'!AB162="","",'P-Bedarf AL'!AB162)</f>
        <v/>
      </c>
      <c r="H160" s="345" t="str">
        <f t="shared" si="66"/>
        <v/>
      </c>
      <c r="I160" s="345" t="str">
        <f t="shared" si="67"/>
        <v/>
      </c>
      <c r="J160" s="345" t="str">
        <f t="shared" si="68"/>
        <v/>
      </c>
      <c r="K160" s="321">
        <f t="shared" si="97"/>
        <v>0</v>
      </c>
      <c r="L160" s="321">
        <f t="shared" si="93"/>
        <v>0</v>
      </c>
      <c r="M160" s="321">
        <f t="shared" si="94"/>
        <v>0</v>
      </c>
      <c r="N160" s="321" t="str">
        <f t="shared" si="69"/>
        <v/>
      </c>
      <c r="O160" s="321" t="str">
        <f t="shared" si="95"/>
        <v/>
      </c>
      <c r="P160" s="321" t="str">
        <f t="shared" si="96"/>
        <v/>
      </c>
      <c r="Q160" s="214" t="str">
        <f t="shared" si="70"/>
        <v/>
      </c>
      <c r="R160" s="141"/>
      <c r="S160" s="211"/>
      <c r="T160" s="211" t="str">
        <f t="shared" si="71"/>
        <v/>
      </c>
      <c r="U160" s="153" t="str">
        <f t="shared" si="72"/>
        <v/>
      </c>
      <c r="V160" s="153" t="str">
        <f t="shared" si="73"/>
        <v/>
      </c>
      <c r="W160" s="153" t="str">
        <f t="shared" si="74"/>
        <v/>
      </c>
      <c r="X160" s="153" t="str">
        <f t="shared" si="75"/>
        <v/>
      </c>
      <c r="Y160" s="141"/>
      <c r="Z160" s="211"/>
      <c r="AA160" s="212" t="str">
        <f t="shared" si="76"/>
        <v/>
      </c>
      <c r="AB160" s="153" t="str">
        <f t="shared" si="77"/>
        <v/>
      </c>
      <c r="AC160" s="153" t="str">
        <f t="shared" si="78"/>
        <v/>
      </c>
      <c r="AD160" s="153" t="str">
        <f t="shared" si="79"/>
        <v/>
      </c>
      <c r="AE160" s="153" t="str">
        <f t="shared" si="80"/>
        <v/>
      </c>
      <c r="AF160" s="213" t="str">
        <f t="shared" si="98"/>
        <v/>
      </c>
      <c r="AG160" s="141"/>
      <c r="AH160" s="211"/>
      <c r="AI160" s="346" t="str">
        <f t="shared" si="81"/>
        <v/>
      </c>
      <c r="AJ160" s="153" t="str">
        <f t="shared" si="82"/>
        <v/>
      </c>
      <c r="AK160" s="153" t="str">
        <f t="shared" si="83"/>
        <v/>
      </c>
      <c r="AL160" s="153" t="str">
        <f t="shared" si="84"/>
        <v/>
      </c>
      <c r="AM160" s="141"/>
      <c r="AN160" s="211"/>
      <c r="AO160" s="346" t="str">
        <f t="shared" si="85"/>
        <v/>
      </c>
      <c r="AP160" s="153" t="str">
        <f t="shared" si="86"/>
        <v/>
      </c>
      <c r="AQ160" s="153" t="str">
        <f t="shared" si="87"/>
        <v/>
      </c>
      <c r="AR160" s="153" t="str">
        <f t="shared" si="88"/>
        <v/>
      </c>
      <c r="AS160" s="141"/>
      <c r="AT160" s="211"/>
      <c r="AU160" s="346" t="str">
        <f t="shared" si="89"/>
        <v/>
      </c>
      <c r="AV160" s="153" t="str">
        <f t="shared" si="90"/>
        <v/>
      </c>
      <c r="AW160" s="153" t="str">
        <f t="shared" si="91"/>
        <v/>
      </c>
      <c r="AX160" s="153" t="str">
        <f t="shared" si="92"/>
        <v/>
      </c>
    </row>
    <row r="161" spans="1:50" ht="29.45" customHeight="1" x14ac:dyDescent="0.25">
      <c r="A161" s="354" t="str">
        <f>'N-Bedarf AL'!A161</f>
        <v/>
      </c>
      <c r="B161" s="354" t="str">
        <f>IF('N-Bedarf AL'!B161="","",'N-Bedarf AL'!B161)</f>
        <v/>
      </c>
      <c r="C161" s="305" t="str">
        <f>IF('N-Bedarf AL'!D161="","",'N-Bedarf AL'!D161)</f>
        <v/>
      </c>
      <c r="D161" s="32" t="str">
        <f>IF('N-Bedarf AL'!C161="","",'N-Bedarf AL'!C161)</f>
        <v/>
      </c>
      <c r="E161" s="32" t="str">
        <f>IF('N-Bedarf AL'!T161="","",'N-Bedarf AL'!T161)</f>
        <v/>
      </c>
      <c r="F161" s="32" t="str">
        <f>IF('P-Bedarf AL'!V163="","",'P-Bedarf AL'!V163)</f>
        <v/>
      </c>
      <c r="G161" s="32" t="str">
        <f>IF('P-Bedarf AL'!AB163="","",'P-Bedarf AL'!AB163)</f>
        <v/>
      </c>
      <c r="H161" s="345" t="str">
        <f t="shared" si="66"/>
        <v/>
      </c>
      <c r="I161" s="345" t="str">
        <f t="shared" si="67"/>
        <v/>
      </c>
      <c r="J161" s="345" t="str">
        <f t="shared" si="68"/>
        <v/>
      </c>
      <c r="K161" s="321">
        <f t="shared" si="97"/>
        <v>0</v>
      </c>
      <c r="L161" s="321">
        <f t="shared" si="93"/>
        <v>0</v>
      </c>
      <c r="M161" s="321">
        <f t="shared" si="94"/>
        <v>0</v>
      </c>
      <c r="N161" s="321" t="str">
        <f t="shared" si="69"/>
        <v/>
      </c>
      <c r="O161" s="321" t="str">
        <f t="shared" si="95"/>
        <v/>
      </c>
      <c r="P161" s="321" t="str">
        <f t="shared" si="96"/>
        <v/>
      </c>
      <c r="Q161" s="214" t="str">
        <f t="shared" si="70"/>
        <v/>
      </c>
      <c r="R161" s="141"/>
      <c r="S161" s="211"/>
      <c r="T161" s="211" t="str">
        <f t="shared" si="71"/>
        <v/>
      </c>
      <c r="U161" s="153" t="str">
        <f t="shared" si="72"/>
        <v/>
      </c>
      <c r="V161" s="153" t="str">
        <f t="shared" si="73"/>
        <v/>
      </c>
      <c r="W161" s="153" t="str">
        <f t="shared" si="74"/>
        <v/>
      </c>
      <c r="X161" s="153" t="str">
        <f t="shared" si="75"/>
        <v/>
      </c>
      <c r="Y161" s="141"/>
      <c r="Z161" s="211"/>
      <c r="AA161" s="212" t="str">
        <f t="shared" si="76"/>
        <v/>
      </c>
      <c r="AB161" s="153" t="str">
        <f t="shared" si="77"/>
        <v/>
      </c>
      <c r="AC161" s="153" t="str">
        <f t="shared" si="78"/>
        <v/>
      </c>
      <c r="AD161" s="153" t="str">
        <f t="shared" si="79"/>
        <v/>
      </c>
      <c r="AE161" s="153" t="str">
        <f t="shared" si="80"/>
        <v/>
      </c>
      <c r="AF161" s="213" t="str">
        <f t="shared" si="98"/>
        <v/>
      </c>
      <c r="AG161" s="141"/>
      <c r="AH161" s="211"/>
      <c r="AI161" s="346" t="str">
        <f t="shared" si="81"/>
        <v/>
      </c>
      <c r="AJ161" s="153" t="str">
        <f t="shared" si="82"/>
        <v/>
      </c>
      <c r="AK161" s="153" t="str">
        <f t="shared" si="83"/>
        <v/>
      </c>
      <c r="AL161" s="153" t="str">
        <f t="shared" si="84"/>
        <v/>
      </c>
      <c r="AM161" s="141"/>
      <c r="AN161" s="211"/>
      <c r="AO161" s="346" t="str">
        <f t="shared" si="85"/>
        <v/>
      </c>
      <c r="AP161" s="153" t="str">
        <f t="shared" si="86"/>
        <v/>
      </c>
      <c r="AQ161" s="153" t="str">
        <f t="shared" si="87"/>
        <v/>
      </c>
      <c r="AR161" s="153" t="str">
        <f t="shared" si="88"/>
        <v/>
      </c>
      <c r="AS161" s="141"/>
      <c r="AT161" s="211"/>
      <c r="AU161" s="346" t="str">
        <f t="shared" si="89"/>
        <v/>
      </c>
      <c r="AV161" s="153" t="str">
        <f t="shared" si="90"/>
        <v/>
      </c>
      <c r="AW161" s="153" t="str">
        <f t="shared" si="91"/>
        <v/>
      </c>
      <c r="AX161" s="153" t="str">
        <f t="shared" si="92"/>
        <v/>
      </c>
    </row>
    <row r="162" spans="1:50" ht="29.45" customHeight="1" x14ac:dyDescent="0.25">
      <c r="A162" s="354" t="str">
        <f>'N-Bedarf AL'!A162</f>
        <v/>
      </c>
      <c r="B162" s="354" t="str">
        <f>IF('N-Bedarf AL'!B162="","",'N-Bedarf AL'!B162)</f>
        <v/>
      </c>
      <c r="C162" s="305" t="str">
        <f>IF('N-Bedarf AL'!D162="","",'N-Bedarf AL'!D162)</f>
        <v/>
      </c>
      <c r="D162" s="32" t="str">
        <f>IF('N-Bedarf AL'!C162="","",'N-Bedarf AL'!C162)</f>
        <v/>
      </c>
      <c r="E162" s="32" t="str">
        <f>IF('N-Bedarf AL'!T162="","",'N-Bedarf AL'!T162)</f>
        <v/>
      </c>
      <c r="F162" s="32" t="str">
        <f>IF('P-Bedarf AL'!V164="","",'P-Bedarf AL'!V164)</f>
        <v/>
      </c>
      <c r="G162" s="32" t="str">
        <f>IF('P-Bedarf AL'!AB164="","",'P-Bedarf AL'!AB164)</f>
        <v/>
      </c>
      <c r="H162" s="345" t="str">
        <f t="shared" si="66"/>
        <v/>
      </c>
      <c r="I162" s="345" t="str">
        <f t="shared" si="67"/>
        <v/>
      </c>
      <c r="J162" s="345" t="str">
        <f t="shared" si="68"/>
        <v/>
      </c>
      <c r="K162" s="321">
        <f t="shared" si="97"/>
        <v>0</v>
      </c>
      <c r="L162" s="321">
        <f t="shared" si="93"/>
        <v>0</v>
      </c>
      <c r="M162" s="321">
        <f t="shared" si="94"/>
        <v>0</v>
      </c>
      <c r="N162" s="321" t="str">
        <f t="shared" si="69"/>
        <v/>
      </c>
      <c r="O162" s="321" t="str">
        <f t="shared" si="95"/>
        <v/>
      </c>
      <c r="P162" s="321" t="str">
        <f t="shared" si="96"/>
        <v/>
      </c>
      <c r="Q162" s="214" t="str">
        <f t="shared" si="70"/>
        <v/>
      </c>
      <c r="R162" s="141"/>
      <c r="S162" s="211"/>
      <c r="T162" s="211" t="str">
        <f t="shared" si="71"/>
        <v/>
      </c>
      <c r="U162" s="153" t="str">
        <f t="shared" si="72"/>
        <v/>
      </c>
      <c r="V162" s="153" t="str">
        <f t="shared" si="73"/>
        <v/>
      </c>
      <c r="W162" s="153" t="str">
        <f t="shared" si="74"/>
        <v/>
      </c>
      <c r="X162" s="153" t="str">
        <f t="shared" si="75"/>
        <v/>
      </c>
      <c r="Y162" s="141"/>
      <c r="Z162" s="211"/>
      <c r="AA162" s="212" t="str">
        <f t="shared" si="76"/>
        <v/>
      </c>
      <c r="AB162" s="153" t="str">
        <f t="shared" si="77"/>
        <v/>
      </c>
      <c r="AC162" s="153" t="str">
        <f t="shared" si="78"/>
        <v/>
      </c>
      <c r="AD162" s="153" t="str">
        <f t="shared" si="79"/>
        <v/>
      </c>
      <c r="AE162" s="153" t="str">
        <f t="shared" si="80"/>
        <v/>
      </c>
      <c r="AF162" s="213" t="str">
        <f t="shared" si="98"/>
        <v/>
      </c>
      <c r="AG162" s="141"/>
      <c r="AH162" s="211"/>
      <c r="AI162" s="346" t="str">
        <f t="shared" si="81"/>
        <v/>
      </c>
      <c r="AJ162" s="153" t="str">
        <f t="shared" si="82"/>
        <v/>
      </c>
      <c r="AK162" s="153" t="str">
        <f t="shared" si="83"/>
        <v/>
      </c>
      <c r="AL162" s="153" t="str">
        <f t="shared" si="84"/>
        <v/>
      </c>
      <c r="AM162" s="141"/>
      <c r="AN162" s="211"/>
      <c r="AO162" s="346" t="str">
        <f t="shared" si="85"/>
        <v/>
      </c>
      <c r="AP162" s="153" t="str">
        <f t="shared" si="86"/>
        <v/>
      </c>
      <c r="AQ162" s="153" t="str">
        <f t="shared" si="87"/>
        <v/>
      </c>
      <c r="AR162" s="153" t="str">
        <f t="shared" si="88"/>
        <v/>
      </c>
      <c r="AS162" s="141"/>
      <c r="AT162" s="211"/>
      <c r="AU162" s="346" t="str">
        <f t="shared" si="89"/>
        <v/>
      </c>
      <c r="AV162" s="153" t="str">
        <f t="shared" si="90"/>
        <v/>
      </c>
      <c r="AW162" s="153" t="str">
        <f t="shared" si="91"/>
        <v/>
      </c>
      <c r="AX162" s="153" t="str">
        <f t="shared" si="92"/>
        <v/>
      </c>
    </row>
    <row r="163" spans="1:50" ht="29.45" customHeight="1" x14ac:dyDescent="0.25">
      <c r="A163" s="354" t="str">
        <f>'N-Bedarf AL'!A163</f>
        <v/>
      </c>
      <c r="B163" s="354" t="str">
        <f>IF('N-Bedarf AL'!B163="","",'N-Bedarf AL'!B163)</f>
        <v/>
      </c>
      <c r="C163" s="305" t="str">
        <f>IF('N-Bedarf AL'!D163="","",'N-Bedarf AL'!D163)</f>
        <v/>
      </c>
      <c r="D163" s="32" t="str">
        <f>IF('N-Bedarf AL'!C163="","",'N-Bedarf AL'!C163)</f>
        <v/>
      </c>
      <c r="E163" s="32" t="str">
        <f>IF('N-Bedarf AL'!T163="","",'N-Bedarf AL'!T163)</f>
        <v/>
      </c>
      <c r="F163" s="32" t="str">
        <f>IF('P-Bedarf AL'!V165="","",'P-Bedarf AL'!V165)</f>
        <v/>
      </c>
      <c r="G163" s="32" t="str">
        <f>IF('P-Bedarf AL'!AB165="","",'P-Bedarf AL'!AB165)</f>
        <v/>
      </c>
      <c r="H163" s="345" t="str">
        <f t="shared" si="66"/>
        <v/>
      </c>
      <c r="I163" s="345" t="str">
        <f t="shared" si="67"/>
        <v/>
      </c>
      <c r="J163" s="345" t="str">
        <f t="shared" si="68"/>
        <v/>
      </c>
      <c r="K163" s="321">
        <f t="shared" si="97"/>
        <v>0</v>
      </c>
      <c r="L163" s="321">
        <f t="shared" si="93"/>
        <v>0</v>
      </c>
      <c r="M163" s="321">
        <f t="shared" si="94"/>
        <v>0</v>
      </c>
      <c r="N163" s="321" t="str">
        <f t="shared" si="69"/>
        <v/>
      </c>
      <c r="O163" s="321" t="str">
        <f t="shared" si="95"/>
        <v/>
      </c>
      <c r="P163" s="321" t="str">
        <f t="shared" si="96"/>
        <v/>
      </c>
      <c r="Q163" s="214" t="str">
        <f t="shared" si="70"/>
        <v/>
      </c>
      <c r="R163" s="141"/>
      <c r="S163" s="211"/>
      <c r="T163" s="211" t="str">
        <f t="shared" si="71"/>
        <v/>
      </c>
      <c r="U163" s="153" t="str">
        <f t="shared" si="72"/>
        <v/>
      </c>
      <c r="V163" s="153" t="str">
        <f t="shared" si="73"/>
        <v/>
      </c>
      <c r="W163" s="153" t="str">
        <f t="shared" si="74"/>
        <v/>
      </c>
      <c r="X163" s="153" t="str">
        <f t="shared" si="75"/>
        <v/>
      </c>
      <c r="Y163" s="141"/>
      <c r="Z163" s="211"/>
      <c r="AA163" s="212" t="str">
        <f t="shared" si="76"/>
        <v/>
      </c>
      <c r="AB163" s="153" t="str">
        <f t="shared" si="77"/>
        <v/>
      </c>
      <c r="AC163" s="153" t="str">
        <f t="shared" si="78"/>
        <v/>
      </c>
      <c r="AD163" s="153" t="str">
        <f t="shared" si="79"/>
        <v/>
      </c>
      <c r="AE163" s="153" t="str">
        <f t="shared" si="80"/>
        <v/>
      </c>
      <c r="AF163" s="213" t="str">
        <f t="shared" si="98"/>
        <v/>
      </c>
      <c r="AG163" s="141"/>
      <c r="AH163" s="211"/>
      <c r="AI163" s="346" t="str">
        <f t="shared" si="81"/>
        <v/>
      </c>
      <c r="AJ163" s="153" t="str">
        <f t="shared" si="82"/>
        <v/>
      </c>
      <c r="AK163" s="153" t="str">
        <f t="shared" si="83"/>
        <v/>
      </c>
      <c r="AL163" s="153" t="str">
        <f t="shared" si="84"/>
        <v/>
      </c>
      <c r="AM163" s="141"/>
      <c r="AN163" s="211"/>
      <c r="AO163" s="346" t="str">
        <f t="shared" si="85"/>
        <v/>
      </c>
      <c r="AP163" s="153" t="str">
        <f t="shared" si="86"/>
        <v/>
      </c>
      <c r="AQ163" s="153" t="str">
        <f t="shared" si="87"/>
        <v/>
      </c>
      <c r="AR163" s="153" t="str">
        <f t="shared" si="88"/>
        <v/>
      </c>
      <c r="AS163" s="141"/>
      <c r="AT163" s="211"/>
      <c r="AU163" s="346" t="str">
        <f t="shared" si="89"/>
        <v/>
      </c>
      <c r="AV163" s="153" t="str">
        <f t="shared" si="90"/>
        <v/>
      </c>
      <c r="AW163" s="153" t="str">
        <f t="shared" si="91"/>
        <v/>
      </c>
      <c r="AX163" s="153" t="str">
        <f t="shared" si="92"/>
        <v/>
      </c>
    </row>
    <row r="164" spans="1:50" ht="29.45" customHeight="1" x14ac:dyDescent="0.25">
      <c r="A164" s="354" t="str">
        <f>'N-Bedarf AL'!A164</f>
        <v/>
      </c>
      <c r="B164" s="354" t="str">
        <f>IF('N-Bedarf AL'!B164="","",'N-Bedarf AL'!B164)</f>
        <v/>
      </c>
      <c r="C164" s="305" t="str">
        <f>IF('N-Bedarf AL'!D164="","",'N-Bedarf AL'!D164)</f>
        <v/>
      </c>
      <c r="D164" s="32" t="str">
        <f>IF('N-Bedarf AL'!C164="","",'N-Bedarf AL'!C164)</f>
        <v/>
      </c>
      <c r="E164" s="32" t="str">
        <f>IF('N-Bedarf AL'!T164="","",'N-Bedarf AL'!T164)</f>
        <v/>
      </c>
      <c r="F164" s="32" t="str">
        <f>IF('P-Bedarf AL'!V166="","",'P-Bedarf AL'!V166)</f>
        <v/>
      </c>
      <c r="G164" s="32" t="str">
        <f>IF('P-Bedarf AL'!AB166="","",'P-Bedarf AL'!AB166)</f>
        <v/>
      </c>
      <c r="H164" s="345" t="str">
        <f t="shared" si="66"/>
        <v/>
      </c>
      <c r="I164" s="345" t="str">
        <f t="shared" si="67"/>
        <v/>
      </c>
      <c r="J164" s="345" t="str">
        <f t="shared" si="68"/>
        <v/>
      </c>
      <c r="K164" s="321">
        <f t="shared" si="97"/>
        <v>0</v>
      </c>
      <c r="L164" s="321">
        <f t="shared" si="93"/>
        <v>0</v>
      </c>
      <c r="M164" s="321">
        <f t="shared" si="94"/>
        <v>0</v>
      </c>
      <c r="N164" s="321" t="str">
        <f t="shared" si="69"/>
        <v/>
      </c>
      <c r="O164" s="321" t="str">
        <f t="shared" si="95"/>
        <v/>
      </c>
      <c r="P164" s="321" t="str">
        <f t="shared" si="96"/>
        <v/>
      </c>
      <c r="Q164" s="214" t="str">
        <f t="shared" si="70"/>
        <v/>
      </c>
      <c r="R164" s="141"/>
      <c r="S164" s="211"/>
      <c r="T164" s="211" t="str">
        <f t="shared" si="71"/>
        <v/>
      </c>
      <c r="U164" s="153" t="str">
        <f t="shared" si="72"/>
        <v/>
      </c>
      <c r="V164" s="153" t="str">
        <f t="shared" si="73"/>
        <v/>
      </c>
      <c r="W164" s="153" t="str">
        <f t="shared" si="74"/>
        <v/>
      </c>
      <c r="X164" s="153" t="str">
        <f t="shared" si="75"/>
        <v/>
      </c>
      <c r="Y164" s="141"/>
      <c r="Z164" s="211"/>
      <c r="AA164" s="212" t="str">
        <f t="shared" si="76"/>
        <v/>
      </c>
      <c r="AB164" s="153" t="str">
        <f t="shared" si="77"/>
        <v/>
      </c>
      <c r="AC164" s="153" t="str">
        <f t="shared" si="78"/>
        <v/>
      </c>
      <c r="AD164" s="153" t="str">
        <f t="shared" si="79"/>
        <v/>
      </c>
      <c r="AE164" s="153" t="str">
        <f t="shared" si="80"/>
        <v/>
      </c>
      <c r="AF164" s="213" t="str">
        <f t="shared" si="98"/>
        <v/>
      </c>
      <c r="AG164" s="141"/>
      <c r="AH164" s="211"/>
      <c r="AI164" s="346" t="str">
        <f t="shared" si="81"/>
        <v/>
      </c>
      <c r="AJ164" s="153" t="str">
        <f t="shared" si="82"/>
        <v/>
      </c>
      <c r="AK164" s="153" t="str">
        <f t="shared" si="83"/>
        <v/>
      </c>
      <c r="AL164" s="153" t="str">
        <f t="shared" si="84"/>
        <v/>
      </c>
      <c r="AM164" s="141"/>
      <c r="AN164" s="211"/>
      <c r="AO164" s="346" t="str">
        <f t="shared" si="85"/>
        <v/>
      </c>
      <c r="AP164" s="153" t="str">
        <f t="shared" si="86"/>
        <v/>
      </c>
      <c r="AQ164" s="153" t="str">
        <f t="shared" si="87"/>
        <v/>
      </c>
      <c r="AR164" s="153" t="str">
        <f t="shared" si="88"/>
        <v/>
      </c>
      <c r="AS164" s="141"/>
      <c r="AT164" s="211"/>
      <c r="AU164" s="346" t="str">
        <f t="shared" si="89"/>
        <v/>
      </c>
      <c r="AV164" s="153" t="str">
        <f t="shared" si="90"/>
        <v/>
      </c>
      <c r="AW164" s="153" t="str">
        <f t="shared" si="91"/>
        <v/>
      </c>
      <c r="AX164" s="153" t="str">
        <f t="shared" si="92"/>
        <v/>
      </c>
    </row>
    <row r="165" spans="1:50" ht="29.45" customHeight="1" x14ac:dyDescent="0.25">
      <c r="A165" s="354" t="str">
        <f>'N-Bedarf AL'!A165</f>
        <v/>
      </c>
      <c r="B165" s="354" t="str">
        <f>IF('N-Bedarf AL'!B165="","",'N-Bedarf AL'!B165)</f>
        <v/>
      </c>
      <c r="C165" s="305" t="str">
        <f>IF('N-Bedarf AL'!D165="","",'N-Bedarf AL'!D165)</f>
        <v/>
      </c>
      <c r="D165" s="32" t="str">
        <f>IF('N-Bedarf AL'!C165="","",'N-Bedarf AL'!C165)</f>
        <v/>
      </c>
      <c r="E165" s="32" t="str">
        <f>IF('N-Bedarf AL'!T165="","",'N-Bedarf AL'!T165)</f>
        <v/>
      </c>
      <c r="F165" s="32" t="str">
        <f>IF('P-Bedarf AL'!V167="","",'P-Bedarf AL'!V167)</f>
        <v/>
      </c>
      <c r="G165" s="32" t="str">
        <f>IF('P-Bedarf AL'!AB167="","",'P-Bedarf AL'!AB167)</f>
        <v/>
      </c>
      <c r="H165" s="345" t="str">
        <f t="shared" si="66"/>
        <v/>
      </c>
      <c r="I165" s="345" t="str">
        <f t="shared" si="67"/>
        <v/>
      </c>
      <c r="J165" s="345" t="str">
        <f t="shared" si="68"/>
        <v/>
      </c>
      <c r="K165" s="321">
        <f t="shared" si="97"/>
        <v>0</v>
      </c>
      <c r="L165" s="321">
        <f t="shared" si="93"/>
        <v>0</v>
      </c>
      <c r="M165" s="321">
        <f t="shared" si="94"/>
        <v>0</v>
      </c>
      <c r="N165" s="321" t="str">
        <f t="shared" si="69"/>
        <v/>
      </c>
      <c r="O165" s="321" t="str">
        <f t="shared" si="95"/>
        <v/>
      </c>
      <c r="P165" s="321" t="str">
        <f t="shared" si="96"/>
        <v/>
      </c>
      <c r="Q165" s="214" t="str">
        <f t="shared" si="70"/>
        <v/>
      </c>
      <c r="R165" s="141"/>
      <c r="S165" s="211"/>
      <c r="T165" s="211" t="str">
        <f t="shared" si="71"/>
        <v/>
      </c>
      <c r="U165" s="153" t="str">
        <f t="shared" si="72"/>
        <v/>
      </c>
      <c r="V165" s="153" t="str">
        <f t="shared" si="73"/>
        <v/>
      </c>
      <c r="W165" s="153" t="str">
        <f t="shared" si="74"/>
        <v/>
      </c>
      <c r="X165" s="153" t="str">
        <f t="shared" si="75"/>
        <v/>
      </c>
      <c r="Y165" s="141"/>
      <c r="Z165" s="211"/>
      <c r="AA165" s="212" t="str">
        <f t="shared" si="76"/>
        <v/>
      </c>
      <c r="AB165" s="153" t="str">
        <f t="shared" si="77"/>
        <v/>
      </c>
      <c r="AC165" s="153" t="str">
        <f t="shared" si="78"/>
        <v/>
      </c>
      <c r="AD165" s="153" t="str">
        <f t="shared" si="79"/>
        <v/>
      </c>
      <c r="AE165" s="153" t="str">
        <f t="shared" si="80"/>
        <v/>
      </c>
      <c r="AF165" s="213" t="str">
        <f t="shared" si="98"/>
        <v/>
      </c>
      <c r="AG165" s="141"/>
      <c r="AH165" s="211"/>
      <c r="AI165" s="346" t="str">
        <f t="shared" si="81"/>
        <v/>
      </c>
      <c r="AJ165" s="153" t="str">
        <f t="shared" si="82"/>
        <v/>
      </c>
      <c r="AK165" s="153" t="str">
        <f t="shared" si="83"/>
        <v/>
      </c>
      <c r="AL165" s="153" t="str">
        <f t="shared" si="84"/>
        <v/>
      </c>
      <c r="AM165" s="141"/>
      <c r="AN165" s="211"/>
      <c r="AO165" s="346" t="str">
        <f t="shared" si="85"/>
        <v/>
      </c>
      <c r="AP165" s="153" t="str">
        <f t="shared" si="86"/>
        <v/>
      </c>
      <c r="AQ165" s="153" t="str">
        <f t="shared" si="87"/>
        <v/>
      </c>
      <c r="AR165" s="153" t="str">
        <f t="shared" si="88"/>
        <v/>
      </c>
      <c r="AS165" s="141"/>
      <c r="AT165" s="211"/>
      <c r="AU165" s="346" t="str">
        <f t="shared" si="89"/>
        <v/>
      </c>
      <c r="AV165" s="153" t="str">
        <f t="shared" si="90"/>
        <v/>
      </c>
      <c r="AW165" s="153" t="str">
        <f t="shared" si="91"/>
        <v/>
      </c>
      <c r="AX165" s="153" t="str">
        <f t="shared" si="92"/>
        <v/>
      </c>
    </row>
    <row r="166" spans="1:50" ht="29.45" customHeight="1" x14ac:dyDescent="0.25">
      <c r="A166" s="354" t="str">
        <f>'N-Bedarf AL'!A166</f>
        <v/>
      </c>
      <c r="B166" s="354" t="str">
        <f>IF('N-Bedarf AL'!B166="","",'N-Bedarf AL'!B166)</f>
        <v/>
      </c>
      <c r="C166" s="305" t="str">
        <f>IF('N-Bedarf AL'!D166="","",'N-Bedarf AL'!D166)</f>
        <v/>
      </c>
      <c r="D166" s="32" t="str">
        <f>IF('N-Bedarf AL'!C166="","",'N-Bedarf AL'!C166)</f>
        <v/>
      </c>
      <c r="E166" s="32" t="str">
        <f>IF('N-Bedarf AL'!T166="","",'N-Bedarf AL'!T166)</f>
        <v/>
      </c>
      <c r="F166" s="32" t="str">
        <f>IF('P-Bedarf AL'!V168="","",'P-Bedarf AL'!V168)</f>
        <v/>
      </c>
      <c r="G166" s="32" t="str">
        <f>IF('P-Bedarf AL'!AB168="","",'P-Bedarf AL'!AB168)</f>
        <v/>
      </c>
      <c r="H166" s="345" t="str">
        <f t="shared" si="66"/>
        <v/>
      </c>
      <c r="I166" s="345" t="str">
        <f t="shared" si="67"/>
        <v/>
      </c>
      <c r="J166" s="345" t="str">
        <f t="shared" si="68"/>
        <v/>
      </c>
      <c r="K166" s="321">
        <f t="shared" si="97"/>
        <v>0</v>
      </c>
      <c r="L166" s="321">
        <f t="shared" si="93"/>
        <v>0</v>
      </c>
      <c r="M166" s="321">
        <f t="shared" si="94"/>
        <v>0</v>
      </c>
      <c r="N166" s="321" t="str">
        <f t="shared" si="69"/>
        <v/>
      </c>
      <c r="O166" s="321" t="str">
        <f t="shared" si="95"/>
        <v/>
      </c>
      <c r="P166" s="321" t="str">
        <f t="shared" si="96"/>
        <v/>
      </c>
      <c r="Q166" s="214" t="str">
        <f t="shared" si="70"/>
        <v/>
      </c>
      <c r="R166" s="141"/>
      <c r="S166" s="211"/>
      <c r="T166" s="211" t="str">
        <f t="shared" si="71"/>
        <v/>
      </c>
      <c r="U166" s="153" t="str">
        <f t="shared" si="72"/>
        <v/>
      </c>
      <c r="V166" s="153" t="str">
        <f t="shared" si="73"/>
        <v/>
      </c>
      <c r="W166" s="153" t="str">
        <f t="shared" si="74"/>
        <v/>
      </c>
      <c r="X166" s="153" t="str">
        <f t="shared" si="75"/>
        <v/>
      </c>
      <c r="Y166" s="141"/>
      <c r="Z166" s="211"/>
      <c r="AA166" s="212" t="str">
        <f t="shared" si="76"/>
        <v/>
      </c>
      <c r="AB166" s="153" t="str">
        <f t="shared" si="77"/>
        <v/>
      </c>
      <c r="AC166" s="153" t="str">
        <f t="shared" si="78"/>
        <v/>
      </c>
      <c r="AD166" s="153" t="str">
        <f t="shared" si="79"/>
        <v/>
      </c>
      <c r="AE166" s="153" t="str">
        <f t="shared" si="80"/>
        <v/>
      </c>
      <c r="AF166" s="213" t="str">
        <f t="shared" si="98"/>
        <v/>
      </c>
      <c r="AG166" s="141"/>
      <c r="AH166" s="211"/>
      <c r="AI166" s="346" t="str">
        <f t="shared" si="81"/>
        <v/>
      </c>
      <c r="AJ166" s="153" t="str">
        <f t="shared" si="82"/>
        <v/>
      </c>
      <c r="AK166" s="153" t="str">
        <f t="shared" si="83"/>
        <v/>
      </c>
      <c r="AL166" s="153" t="str">
        <f t="shared" si="84"/>
        <v/>
      </c>
      <c r="AM166" s="141"/>
      <c r="AN166" s="211"/>
      <c r="AO166" s="346" t="str">
        <f t="shared" si="85"/>
        <v/>
      </c>
      <c r="AP166" s="153" t="str">
        <f t="shared" si="86"/>
        <v/>
      </c>
      <c r="AQ166" s="153" t="str">
        <f t="shared" si="87"/>
        <v/>
      </c>
      <c r="AR166" s="153" t="str">
        <f t="shared" si="88"/>
        <v/>
      </c>
      <c r="AS166" s="141"/>
      <c r="AT166" s="211"/>
      <c r="AU166" s="346" t="str">
        <f t="shared" si="89"/>
        <v/>
      </c>
      <c r="AV166" s="153" t="str">
        <f t="shared" si="90"/>
        <v/>
      </c>
      <c r="AW166" s="153" t="str">
        <f t="shared" si="91"/>
        <v/>
      </c>
      <c r="AX166" s="153" t="str">
        <f t="shared" si="92"/>
        <v/>
      </c>
    </row>
    <row r="167" spans="1:50" ht="29.45" customHeight="1" x14ac:dyDescent="0.25">
      <c r="A167" s="354" t="str">
        <f>'N-Bedarf AL'!A167</f>
        <v/>
      </c>
      <c r="B167" s="354" t="str">
        <f>IF('N-Bedarf AL'!B167="","",'N-Bedarf AL'!B167)</f>
        <v/>
      </c>
      <c r="C167" s="305" t="str">
        <f>IF('N-Bedarf AL'!D167="","",'N-Bedarf AL'!D167)</f>
        <v/>
      </c>
      <c r="D167" s="32" t="str">
        <f>IF('N-Bedarf AL'!C167="","",'N-Bedarf AL'!C167)</f>
        <v/>
      </c>
      <c r="E167" s="32" t="str">
        <f>IF('N-Bedarf AL'!T167="","",'N-Bedarf AL'!T167)</f>
        <v/>
      </c>
      <c r="F167" s="32" t="str">
        <f>IF('P-Bedarf AL'!V169="","",'P-Bedarf AL'!V169)</f>
        <v/>
      </c>
      <c r="G167" s="32" t="str">
        <f>IF('P-Bedarf AL'!AB169="","",'P-Bedarf AL'!AB169)</f>
        <v/>
      </c>
      <c r="H167" s="345" t="str">
        <f t="shared" si="66"/>
        <v/>
      </c>
      <c r="I167" s="345" t="str">
        <f t="shared" si="67"/>
        <v/>
      </c>
      <c r="J167" s="345" t="str">
        <f t="shared" si="68"/>
        <v/>
      </c>
      <c r="K167" s="321">
        <f t="shared" si="97"/>
        <v>0</v>
      </c>
      <c r="L167" s="321">
        <f t="shared" si="93"/>
        <v>0</v>
      </c>
      <c r="M167" s="321">
        <f t="shared" si="94"/>
        <v>0</v>
      </c>
      <c r="N167" s="321" t="str">
        <f t="shared" si="69"/>
        <v/>
      </c>
      <c r="O167" s="321" t="str">
        <f t="shared" si="95"/>
        <v/>
      </c>
      <c r="P167" s="321" t="str">
        <f t="shared" si="96"/>
        <v/>
      </c>
      <c r="Q167" s="214" t="str">
        <f t="shared" si="70"/>
        <v/>
      </c>
      <c r="R167" s="141"/>
      <c r="S167" s="211"/>
      <c r="T167" s="211" t="str">
        <f t="shared" si="71"/>
        <v/>
      </c>
      <c r="U167" s="153" t="str">
        <f t="shared" si="72"/>
        <v/>
      </c>
      <c r="V167" s="153" t="str">
        <f t="shared" si="73"/>
        <v/>
      </c>
      <c r="W167" s="153" t="str">
        <f t="shared" si="74"/>
        <v/>
      </c>
      <c r="X167" s="153" t="str">
        <f t="shared" si="75"/>
        <v/>
      </c>
      <c r="Y167" s="141"/>
      <c r="Z167" s="211"/>
      <c r="AA167" s="212" t="str">
        <f t="shared" si="76"/>
        <v/>
      </c>
      <c r="AB167" s="153" t="str">
        <f t="shared" si="77"/>
        <v/>
      </c>
      <c r="AC167" s="153" t="str">
        <f t="shared" si="78"/>
        <v/>
      </c>
      <c r="AD167" s="153" t="str">
        <f t="shared" si="79"/>
        <v/>
      </c>
      <c r="AE167" s="153" t="str">
        <f t="shared" si="80"/>
        <v/>
      </c>
      <c r="AF167" s="213" t="str">
        <f t="shared" si="98"/>
        <v/>
      </c>
      <c r="AG167" s="141"/>
      <c r="AH167" s="211"/>
      <c r="AI167" s="346" t="str">
        <f t="shared" si="81"/>
        <v/>
      </c>
      <c r="AJ167" s="153" t="str">
        <f t="shared" si="82"/>
        <v/>
      </c>
      <c r="AK167" s="153" t="str">
        <f t="shared" si="83"/>
        <v/>
      </c>
      <c r="AL167" s="153" t="str">
        <f t="shared" si="84"/>
        <v/>
      </c>
      <c r="AM167" s="141"/>
      <c r="AN167" s="211"/>
      <c r="AO167" s="346" t="str">
        <f t="shared" si="85"/>
        <v/>
      </c>
      <c r="AP167" s="153" t="str">
        <f t="shared" si="86"/>
        <v/>
      </c>
      <c r="AQ167" s="153" t="str">
        <f t="shared" si="87"/>
        <v/>
      </c>
      <c r="AR167" s="153" t="str">
        <f t="shared" si="88"/>
        <v/>
      </c>
      <c r="AS167" s="141"/>
      <c r="AT167" s="211"/>
      <c r="AU167" s="346" t="str">
        <f t="shared" si="89"/>
        <v/>
      </c>
      <c r="AV167" s="153" t="str">
        <f t="shared" si="90"/>
        <v/>
      </c>
      <c r="AW167" s="153" t="str">
        <f t="shared" si="91"/>
        <v/>
      </c>
      <c r="AX167" s="153" t="str">
        <f t="shared" si="92"/>
        <v/>
      </c>
    </row>
    <row r="168" spans="1:50" ht="29.45" customHeight="1" x14ac:dyDescent="0.25">
      <c r="A168" s="354" t="str">
        <f>'N-Bedarf AL'!A168</f>
        <v/>
      </c>
      <c r="B168" s="354" t="str">
        <f>IF('N-Bedarf AL'!B168="","",'N-Bedarf AL'!B168)</f>
        <v/>
      </c>
      <c r="C168" s="305" t="str">
        <f>IF('N-Bedarf AL'!D168="","",'N-Bedarf AL'!D168)</f>
        <v/>
      </c>
      <c r="D168" s="32" t="str">
        <f>IF('N-Bedarf AL'!C168="","",'N-Bedarf AL'!C168)</f>
        <v/>
      </c>
      <c r="E168" s="32" t="str">
        <f>IF('N-Bedarf AL'!T168="","",'N-Bedarf AL'!T168)</f>
        <v/>
      </c>
      <c r="F168" s="32" t="str">
        <f>IF('P-Bedarf AL'!V170="","",'P-Bedarf AL'!V170)</f>
        <v/>
      </c>
      <c r="G168" s="32" t="str">
        <f>IF('P-Bedarf AL'!AB170="","",'P-Bedarf AL'!AB170)</f>
        <v/>
      </c>
      <c r="H168" s="345" t="str">
        <f t="shared" si="66"/>
        <v/>
      </c>
      <c r="I168" s="345" t="str">
        <f t="shared" si="67"/>
        <v/>
      </c>
      <c r="J168" s="345" t="str">
        <f t="shared" si="68"/>
        <v/>
      </c>
      <c r="K168" s="321">
        <f t="shared" si="97"/>
        <v>0</v>
      </c>
      <c r="L168" s="321">
        <f t="shared" si="93"/>
        <v>0</v>
      </c>
      <c r="M168" s="321">
        <f t="shared" si="94"/>
        <v>0</v>
      </c>
      <c r="N168" s="321" t="str">
        <f t="shared" si="69"/>
        <v/>
      </c>
      <c r="O168" s="321" t="str">
        <f t="shared" si="95"/>
        <v/>
      </c>
      <c r="P168" s="321" t="str">
        <f t="shared" si="96"/>
        <v/>
      </c>
      <c r="Q168" s="214" t="str">
        <f t="shared" si="70"/>
        <v/>
      </c>
      <c r="R168" s="141"/>
      <c r="S168" s="211"/>
      <c r="T168" s="211" t="str">
        <f t="shared" si="71"/>
        <v/>
      </c>
      <c r="U168" s="153" t="str">
        <f t="shared" si="72"/>
        <v/>
      </c>
      <c r="V168" s="153" t="str">
        <f t="shared" si="73"/>
        <v/>
      </c>
      <c r="W168" s="153" t="str">
        <f t="shared" si="74"/>
        <v/>
      </c>
      <c r="X168" s="153" t="str">
        <f t="shared" si="75"/>
        <v/>
      </c>
      <c r="Y168" s="141"/>
      <c r="Z168" s="211"/>
      <c r="AA168" s="212" t="str">
        <f t="shared" si="76"/>
        <v/>
      </c>
      <c r="AB168" s="153" t="str">
        <f t="shared" si="77"/>
        <v/>
      </c>
      <c r="AC168" s="153" t="str">
        <f t="shared" si="78"/>
        <v/>
      </c>
      <c r="AD168" s="153" t="str">
        <f t="shared" si="79"/>
        <v/>
      </c>
      <c r="AE168" s="153" t="str">
        <f t="shared" si="80"/>
        <v/>
      </c>
      <c r="AF168" s="213" t="str">
        <f t="shared" si="98"/>
        <v/>
      </c>
      <c r="AG168" s="141"/>
      <c r="AH168" s="211"/>
      <c r="AI168" s="346" t="str">
        <f t="shared" si="81"/>
        <v/>
      </c>
      <c r="AJ168" s="153" t="str">
        <f t="shared" si="82"/>
        <v/>
      </c>
      <c r="AK168" s="153" t="str">
        <f t="shared" si="83"/>
        <v/>
      </c>
      <c r="AL168" s="153" t="str">
        <f t="shared" si="84"/>
        <v/>
      </c>
      <c r="AM168" s="141"/>
      <c r="AN168" s="211"/>
      <c r="AO168" s="346" t="str">
        <f t="shared" si="85"/>
        <v/>
      </c>
      <c r="AP168" s="153" t="str">
        <f t="shared" si="86"/>
        <v/>
      </c>
      <c r="AQ168" s="153" t="str">
        <f t="shared" si="87"/>
        <v/>
      </c>
      <c r="AR168" s="153" t="str">
        <f t="shared" si="88"/>
        <v/>
      </c>
      <c r="AS168" s="141"/>
      <c r="AT168" s="211"/>
      <c r="AU168" s="346" t="str">
        <f t="shared" si="89"/>
        <v/>
      </c>
      <c r="AV168" s="153" t="str">
        <f t="shared" si="90"/>
        <v/>
      </c>
      <c r="AW168" s="153" t="str">
        <f t="shared" si="91"/>
        <v/>
      </c>
      <c r="AX168" s="153" t="str">
        <f t="shared" si="92"/>
        <v/>
      </c>
    </row>
    <row r="169" spans="1:50" ht="29.45" customHeight="1" x14ac:dyDescent="0.25">
      <c r="A169" s="354" t="str">
        <f>'N-Bedarf AL'!A169</f>
        <v/>
      </c>
      <c r="B169" s="354" t="str">
        <f>IF('N-Bedarf AL'!B169="","",'N-Bedarf AL'!B169)</f>
        <v/>
      </c>
      <c r="C169" s="305" t="str">
        <f>IF('N-Bedarf AL'!D169="","",'N-Bedarf AL'!D169)</f>
        <v/>
      </c>
      <c r="D169" s="32" t="str">
        <f>IF('N-Bedarf AL'!C169="","",'N-Bedarf AL'!C169)</f>
        <v/>
      </c>
      <c r="E169" s="32" t="str">
        <f>IF('N-Bedarf AL'!T169="","",'N-Bedarf AL'!T169)</f>
        <v/>
      </c>
      <c r="F169" s="32" t="str">
        <f>IF('P-Bedarf AL'!V171="","",'P-Bedarf AL'!V171)</f>
        <v/>
      </c>
      <c r="G169" s="32" t="str">
        <f>IF('P-Bedarf AL'!AB171="","",'P-Bedarf AL'!AB171)</f>
        <v/>
      </c>
      <c r="H169" s="345" t="str">
        <f t="shared" si="66"/>
        <v/>
      </c>
      <c r="I169" s="345" t="str">
        <f t="shared" si="67"/>
        <v/>
      </c>
      <c r="J169" s="345" t="str">
        <f t="shared" si="68"/>
        <v/>
      </c>
      <c r="K169" s="321">
        <f t="shared" si="97"/>
        <v>0</v>
      </c>
      <c r="L169" s="321">
        <f t="shared" si="93"/>
        <v>0</v>
      </c>
      <c r="M169" s="321">
        <f t="shared" si="94"/>
        <v>0</v>
      </c>
      <c r="N169" s="321" t="str">
        <f t="shared" si="69"/>
        <v/>
      </c>
      <c r="O169" s="321" t="str">
        <f t="shared" si="95"/>
        <v/>
      </c>
      <c r="P169" s="321" t="str">
        <f t="shared" si="96"/>
        <v/>
      </c>
      <c r="Q169" s="214" t="str">
        <f t="shared" si="70"/>
        <v/>
      </c>
      <c r="R169" s="141"/>
      <c r="S169" s="211"/>
      <c r="T169" s="211" t="str">
        <f t="shared" si="71"/>
        <v/>
      </c>
      <c r="U169" s="153" t="str">
        <f t="shared" si="72"/>
        <v/>
      </c>
      <c r="V169" s="153" t="str">
        <f t="shared" si="73"/>
        <v/>
      </c>
      <c r="W169" s="153" t="str">
        <f t="shared" si="74"/>
        <v/>
      </c>
      <c r="X169" s="153" t="str">
        <f t="shared" si="75"/>
        <v/>
      </c>
      <c r="Y169" s="141"/>
      <c r="Z169" s="211"/>
      <c r="AA169" s="212" t="str">
        <f t="shared" si="76"/>
        <v/>
      </c>
      <c r="AB169" s="153" t="str">
        <f t="shared" si="77"/>
        <v/>
      </c>
      <c r="AC169" s="153" t="str">
        <f t="shared" si="78"/>
        <v/>
      </c>
      <c r="AD169" s="153" t="str">
        <f t="shared" si="79"/>
        <v/>
      </c>
      <c r="AE169" s="153" t="str">
        <f t="shared" si="80"/>
        <v/>
      </c>
      <c r="AF169" s="213" t="str">
        <f t="shared" si="98"/>
        <v/>
      </c>
      <c r="AG169" s="141"/>
      <c r="AH169" s="211"/>
      <c r="AI169" s="346" t="str">
        <f t="shared" si="81"/>
        <v/>
      </c>
      <c r="AJ169" s="153" t="str">
        <f t="shared" si="82"/>
        <v/>
      </c>
      <c r="AK169" s="153" t="str">
        <f t="shared" si="83"/>
        <v/>
      </c>
      <c r="AL169" s="153" t="str">
        <f t="shared" si="84"/>
        <v/>
      </c>
      <c r="AM169" s="141"/>
      <c r="AN169" s="211"/>
      <c r="AO169" s="346" t="str">
        <f t="shared" si="85"/>
        <v/>
      </c>
      <c r="AP169" s="153" t="str">
        <f t="shared" si="86"/>
        <v/>
      </c>
      <c r="AQ169" s="153" t="str">
        <f t="shared" si="87"/>
        <v/>
      </c>
      <c r="AR169" s="153" t="str">
        <f t="shared" si="88"/>
        <v/>
      </c>
      <c r="AS169" s="141"/>
      <c r="AT169" s="211"/>
      <c r="AU169" s="346" t="str">
        <f t="shared" si="89"/>
        <v/>
      </c>
      <c r="AV169" s="153" t="str">
        <f t="shared" si="90"/>
        <v/>
      </c>
      <c r="AW169" s="153" t="str">
        <f t="shared" si="91"/>
        <v/>
      </c>
      <c r="AX169" s="153" t="str">
        <f t="shared" si="92"/>
        <v/>
      </c>
    </row>
    <row r="170" spans="1:50" ht="29.45" customHeight="1" x14ac:dyDescent="0.25">
      <c r="A170" s="354" t="str">
        <f>'N-Bedarf AL'!A170</f>
        <v/>
      </c>
      <c r="B170" s="354" t="str">
        <f>IF('N-Bedarf AL'!B170="","",'N-Bedarf AL'!B170)</f>
        <v/>
      </c>
      <c r="C170" s="305" t="str">
        <f>IF('N-Bedarf AL'!D170="","",'N-Bedarf AL'!D170)</f>
        <v/>
      </c>
      <c r="D170" s="32" t="str">
        <f>IF('N-Bedarf AL'!C170="","",'N-Bedarf AL'!C170)</f>
        <v/>
      </c>
      <c r="E170" s="32" t="str">
        <f>IF('N-Bedarf AL'!T170="","",'N-Bedarf AL'!T170)</f>
        <v/>
      </c>
      <c r="F170" s="32" t="str">
        <f>IF('P-Bedarf AL'!V172="","",'P-Bedarf AL'!V172)</f>
        <v/>
      </c>
      <c r="G170" s="32" t="str">
        <f>IF('P-Bedarf AL'!AB172="","",'P-Bedarf AL'!AB172)</f>
        <v/>
      </c>
      <c r="H170" s="345" t="str">
        <f t="shared" si="66"/>
        <v/>
      </c>
      <c r="I170" s="345" t="str">
        <f t="shared" si="67"/>
        <v/>
      </c>
      <c r="J170" s="345" t="str">
        <f t="shared" si="68"/>
        <v/>
      </c>
      <c r="K170" s="321">
        <f t="shared" si="97"/>
        <v>0</v>
      </c>
      <c r="L170" s="321">
        <f t="shared" si="93"/>
        <v>0</v>
      </c>
      <c r="M170" s="321">
        <f t="shared" si="94"/>
        <v>0</v>
      </c>
      <c r="N170" s="321" t="str">
        <f t="shared" si="69"/>
        <v/>
      </c>
      <c r="O170" s="321" t="str">
        <f t="shared" si="95"/>
        <v/>
      </c>
      <c r="P170" s="321" t="str">
        <f t="shared" si="96"/>
        <v/>
      </c>
      <c r="Q170" s="214" t="str">
        <f t="shared" si="70"/>
        <v/>
      </c>
      <c r="R170" s="141"/>
      <c r="S170" s="211"/>
      <c r="T170" s="211" t="str">
        <f t="shared" si="71"/>
        <v/>
      </c>
      <c r="U170" s="153" t="str">
        <f t="shared" si="72"/>
        <v/>
      </c>
      <c r="V170" s="153" t="str">
        <f t="shared" si="73"/>
        <v/>
      </c>
      <c r="W170" s="153" t="str">
        <f t="shared" si="74"/>
        <v/>
      </c>
      <c r="X170" s="153" t="str">
        <f t="shared" si="75"/>
        <v/>
      </c>
      <c r="Y170" s="141"/>
      <c r="Z170" s="211"/>
      <c r="AA170" s="212" t="str">
        <f t="shared" si="76"/>
        <v/>
      </c>
      <c r="AB170" s="153" t="str">
        <f t="shared" si="77"/>
        <v/>
      </c>
      <c r="AC170" s="153" t="str">
        <f t="shared" si="78"/>
        <v/>
      </c>
      <c r="AD170" s="153" t="str">
        <f t="shared" si="79"/>
        <v/>
      </c>
      <c r="AE170" s="153" t="str">
        <f t="shared" si="80"/>
        <v/>
      </c>
      <c r="AF170" s="213" t="str">
        <f t="shared" si="98"/>
        <v/>
      </c>
      <c r="AG170" s="141"/>
      <c r="AH170" s="211"/>
      <c r="AI170" s="346" t="str">
        <f t="shared" si="81"/>
        <v/>
      </c>
      <c r="AJ170" s="153" t="str">
        <f t="shared" si="82"/>
        <v/>
      </c>
      <c r="AK170" s="153" t="str">
        <f t="shared" si="83"/>
        <v/>
      </c>
      <c r="AL170" s="153" t="str">
        <f t="shared" si="84"/>
        <v/>
      </c>
      <c r="AM170" s="141"/>
      <c r="AN170" s="211"/>
      <c r="AO170" s="346" t="str">
        <f t="shared" si="85"/>
        <v/>
      </c>
      <c r="AP170" s="153" t="str">
        <f t="shared" si="86"/>
        <v/>
      </c>
      <c r="AQ170" s="153" t="str">
        <f t="shared" si="87"/>
        <v/>
      </c>
      <c r="AR170" s="153" t="str">
        <f t="shared" si="88"/>
        <v/>
      </c>
      <c r="AS170" s="141"/>
      <c r="AT170" s="211"/>
      <c r="AU170" s="346" t="str">
        <f t="shared" si="89"/>
        <v/>
      </c>
      <c r="AV170" s="153" t="str">
        <f t="shared" si="90"/>
        <v/>
      </c>
      <c r="AW170" s="153" t="str">
        <f t="shared" si="91"/>
        <v/>
      </c>
      <c r="AX170" s="153" t="str">
        <f t="shared" si="92"/>
        <v/>
      </c>
    </row>
    <row r="171" spans="1:50" ht="29.45" customHeight="1" x14ac:dyDescent="0.25">
      <c r="A171" s="354" t="str">
        <f>'N-Bedarf AL'!A171</f>
        <v/>
      </c>
      <c r="B171" s="354" t="str">
        <f>IF('N-Bedarf AL'!B171="","",'N-Bedarf AL'!B171)</f>
        <v/>
      </c>
      <c r="C171" s="305" t="str">
        <f>IF('N-Bedarf AL'!D171="","",'N-Bedarf AL'!D171)</f>
        <v/>
      </c>
      <c r="D171" s="32" t="str">
        <f>IF('N-Bedarf AL'!C171="","",'N-Bedarf AL'!C171)</f>
        <v/>
      </c>
      <c r="E171" s="32" t="str">
        <f>IF('N-Bedarf AL'!T171="","",'N-Bedarf AL'!T171)</f>
        <v/>
      </c>
      <c r="F171" s="32" t="str">
        <f>IF('P-Bedarf AL'!V173="","",'P-Bedarf AL'!V173)</f>
        <v/>
      </c>
      <c r="G171" s="32" t="str">
        <f>IF('P-Bedarf AL'!AB173="","",'P-Bedarf AL'!AB173)</f>
        <v/>
      </c>
      <c r="H171" s="345" t="str">
        <f t="shared" si="66"/>
        <v/>
      </c>
      <c r="I171" s="345" t="str">
        <f t="shared" si="67"/>
        <v/>
      </c>
      <c r="J171" s="345" t="str">
        <f t="shared" si="68"/>
        <v/>
      </c>
      <c r="K171" s="321">
        <f t="shared" si="97"/>
        <v>0</v>
      </c>
      <c r="L171" s="321">
        <f t="shared" si="93"/>
        <v>0</v>
      </c>
      <c r="M171" s="321">
        <f t="shared" si="94"/>
        <v>0</v>
      </c>
      <c r="N171" s="321" t="str">
        <f t="shared" si="69"/>
        <v/>
      </c>
      <c r="O171" s="321" t="str">
        <f t="shared" si="95"/>
        <v/>
      </c>
      <c r="P171" s="321" t="str">
        <f t="shared" si="96"/>
        <v/>
      </c>
      <c r="Q171" s="214" t="str">
        <f t="shared" si="70"/>
        <v/>
      </c>
      <c r="R171" s="141"/>
      <c r="S171" s="211"/>
      <c r="T171" s="211" t="str">
        <f t="shared" si="71"/>
        <v/>
      </c>
      <c r="U171" s="153" t="str">
        <f t="shared" si="72"/>
        <v/>
      </c>
      <c r="V171" s="153" t="str">
        <f t="shared" si="73"/>
        <v/>
      </c>
      <c r="W171" s="153" t="str">
        <f t="shared" si="74"/>
        <v/>
      </c>
      <c r="X171" s="153" t="str">
        <f t="shared" si="75"/>
        <v/>
      </c>
      <c r="Y171" s="141"/>
      <c r="Z171" s="211"/>
      <c r="AA171" s="212" t="str">
        <f t="shared" si="76"/>
        <v/>
      </c>
      <c r="AB171" s="153" t="str">
        <f t="shared" si="77"/>
        <v/>
      </c>
      <c r="AC171" s="153" t="str">
        <f t="shared" si="78"/>
        <v/>
      </c>
      <c r="AD171" s="153" t="str">
        <f t="shared" si="79"/>
        <v/>
      </c>
      <c r="AE171" s="153" t="str">
        <f t="shared" si="80"/>
        <v/>
      </c>
      <c r="AF171" s="213" t="str">
        <f t="shared" si="98"/>
        <v/>
      </c>
      <c r="AG171" s="141"/>
      <c r="AH171" s="211"/>
      <c r="AI171" s="346" t="str">
        <f t="shared" si="81"/>
        <v/>
      </c>
      <c r="AJ171" s="153" t="str">
        <f t="shared" si="82"/>
        <v/>
      </c>
      <c r="AK171" s="153" t="str">
        <f t="shared" si="83"/>
        <v/>
      </c>
      <c r="AL171" s="153" t="str">
        <f t="shared" si="84"/>
        <v/>
      </c>
      <c r="AM171" s="141"/>
      <c r="AN171" s="211"/>
      <c r="AO171" s="346" t="str">
        <f t="shared" si="85"/>
        <v/>
      </c>
      <c r="AP171" s="153" t="str">
        <f t="shared" si="86"/>
        <v/>
      </c>
      <c r="AQ171" s="153" t="str">
        <f t="shared" si="87"/>
        <v/>
      </c>
      <c r="AR171" s="153" t="str">
        <f t="shared" si="88"/>
        <v/>
      </c>
      <c r="AS171" s="141"/>
      <c r="AT171" s="211"/>
      <c r="AU171" s="346" t="str">
        <f t="shared" si="89"/>
        <v/>
      </c>
      <c r="AV171" s="153" t="str">
        <f t="shared" si="90"/>
        <v/>
      </c>
      <c r="AW171" s="153" t="str">
        <f t="shared" si="91"/>
        <v/>
      </c>
      <c r="AX171" s="153" t="str">
        <f t="shared" si="92"/>
        <v/>
      </c>
    </row>
    <row r="172" spans="1:50" ht="29.45" customHeight="1" x14ac:dyDescent="0.25">
      <c r="A172" s="354" t="str">
        <f>'N-Bedarf AL'!A172</f>
        <v/>
      </c>
      <c r="B172" s="354" t="str">
        <f>IF('N-Bedarf AL'!B172="","",'N-Bedarf AL'!B172)</f>
        <v/>
      </c>
      <c r="C172" s="305" t="str">
        <f>IF('N-Bedarf AL'!D172="","",'N-Bedarf AL'!D172)</f>
        <v/>
      </c>
      <c r="D172" s="32" t="str">
        <f>IF('N-Bedarf AL'!C172="","",'N-Bedarf AL'!C172)</f>
        <v/>
      </c>
      <c r="E172" s="32" t="str">
        <f>IF('N-Bedarf AL'!T172="","",'N-Bedarf AL'!T172)</f>
        <v/>
      </c>
      <c r="F172" s="32" t="str">
        <f>IF('P-Bedarf AL'!V174="","",'P-Bedarf AL'!V174)</f>
        <v/>
      </c>
      <c r="G172" s="32" t="str">
        <f>IF('P-Bedarf AL'!AB174="","",'P-Bedarf AL'!AB174)</f>
        <v/>
      </c>
      <c r="H172" s="345" t="str">
        <f t="shared" si="66"/>
        <v/>
      </c>
      <c r="I172" s="345" t="str">
        <f t="shared" si="67"/>
        <v/>
      </c>
      <c r="J172" s="345" t="str">
        <f t="shared" si="68"/>
        <v/>
      </c>
      <c r="K172" s="321">
        <f t="shared" si="97"/>
        <v>0</v>
      </c>
      <c r="L172" s="321">
        <f t="shared" si="93"/>
        <v>0</v>
      </c>
      <c r="M172" s="321">
        <f t="shared" si="94"/>
        <v>0</v>
      </c>
      <c r="N172" s="321" t="str">
        <f t="shared" si="69"/>
        <v/>
      </c>
      <c r="O172" s="321" t="str">
        <f t="shared" si="95"/>
        <v/>
      </c>
      <c r="P172" s="321" t="str">
        <f t="shared" si="96"/>
        <v/>
      </c>
      <c r="Q172" s="214" t="str">
        <f t="shared" si="70"/>
        <v/>
      </c>
      <c r="R172" s="141"/>
      <c r="S172" s="211"/>
      <c r="T172" s="211" t="str">
        <f t="shared" si="71"/>
        <v/>
      </c>
      <c r="U172" s="153" t="str">
        <f t="shared" si="72"/>
        <v/>
      </c>
      <c r="V172" s="153" t="str">
        <f t="shared" si="73"/>
        <v/>
      </c>
      <c r="W172" s="153" t="str">
        <f t="shared" si="74"/>
        <v/>
      </c>
      <c r="X172" s="153" t="str">
        <f t="shared" si="75"/>
        <v/>
      </c>
      <c r="Y172" s="141"/>
      <c r="Z172" s="211"/>
      <c r="AA172" s="212" t="str">
        <f t="shared" si="76"/>
        <v/>
      </c>
      <c r="AB172" s="153" t="str">
        <f t="shared" si="77"/>
        <v/>
      </c>
      <c r="AC172" s="153" t="str">
        <f t="shared" si="78"/>
        <v/>
      </c>
      <c r="AD172" s="153" t="str">
        <f t="shared" si="79"/>
        <v/>
      </c>
      <c r="AE172" s="153" t="str">
        <f t="shared" si="80"/>
        <v/>
      </c>
      <c r="AF172" s="213" t="str">
        <f t="shared" si="98"/>
        <v/>
      </c>
      <c r="AG172" s="141"/>
      <c r="AH172" s="211"/>
      <c r="AI172" s="346" t="str">
        <f t="shared" si="81"/>
        <v/>
      </c>
      <c r="AJ172" s="153" t="str">
        <f t="shared" si="82"/>
        <v/>
      </c>
      <c r="AK172" s="153" t="str">
        <f t="shared" si="83"/>
        <v/>
      </c>
      <c r="AL172" s="153" t="str">
        <f t="shared" si="84"/>
        <v/>
      </c>
      <c r="AM172" s="141"/>
      <c r="AN172" s="211"/>
      <c r="AO172" s="346" t="str">
        <f t="shared" si="85"/>
        <v/>
      </c>
      <c r="AP172" s="153" t="str">
        <f t="shared" si="86"/>
        <v/>
      </c>
      <c r="AQ172" s="153" t="str">
        <f t="shared" si="87"/>
        <v/>
      </c>
      <c r="AR172" s="153" t="str">
        <f t="shared" si="88"/>
        <v/>
      </c>
      <c r="AS172" s="141"/>
      <c r="AT172" s="211"/>
      <c r="AU172" s="346" t="str">
        <f t="shared" si="89"/>
        <v/>
      </c>
      <c r="AV172" s="153" t="str">
        <f t="shared" si="90"/>
        <v/>
      </c>
      <c r="AW172" s="153" t="str">
        <f t="shared" si="91"/>
        <v/>
      </c>
      <c r="AX172" s="153" t="str">
        <f t="shared" si="92"/>
        <v/>
      </c>
    </row>
    <row r="173" spans="1:50" ht="29.45" customHeight="1" x14ac:dyDescent="0.25">
      <c r="A173" s="354" t="str">
        <f>'N-Bedarf AL'!A173</f>
        <v/>
      </c>
      <c r="B173" s="354" t="str">
        <f>IF('N-Bedarf AL'!B173="","",'N-Bedarf AL'!B173)</f>
        <v/>
      </c>
      <c r="C173" s="305" t="str">
        <f>IF('N-Bedarf AL'!D173="","",'N-Bedarf AL'!D173)</f>
        <v/>
      </c>
      <c r="D173" s="32" t="str">
        <f>IF('N-Bedarf AL'!C173="","",'N-Bedarf AL'!C173)</f>
        <v/>
      </c>
      <c r="E173" s="32" t="str">
        <f>IF('N-Bedarf AL'!T173="","",'N-Bedarf AL'!T173)</f>
        <v/>
      </c>
      <c r="F173" s="32" t="str">
        <f>IF('P-Bedarf AL'!V175="","",'P-Bedarf AL'!V175)</f>
        <v/>
      </c>
      <c r="G173" s="32" t="str">
        <f>IF('P-Bedarf AL'!AB175="","",'P-Bedarf AL'!AB175)</f>
        <v/>
      </c>
      <c r="H173" s="345" t="str">
        <f t="shared" si="66"/>
        <v/>
      </c>
      <c r="I173" s="345" t="str">
        <f t="shared" si="67"/>
        <v/>
      </c>
      <c r="J173" s="345" t="str">
        <f t="shared" si="68"/>
        <v/>
      </c>
      <c r="K173" s="321">
        <f t="shared" si="97"/>
        <v>0</v>
      </c>
      <c r="L173" s="321">
        <f t="shared" si="93"/>
        <v>0</v>
      </c>
      <c r="M173" s="321">
        <f t="shared" si="94"/>
        <v>0</v>
      </c>
      <c r="N173" s="321" t="str">
        <f t="shared" si="69"/>
        <v/>
      </c>
      <c r="O173" s="321" t="str">
        <f t="shared" si="95"/>
        <v/>
      </c>
      <c r="P173" s="321" t="str">
        <f t="shared" si="96"/>
        <v/>
      </c>
      <c r="Q173" s="214" t="str">
        <f t="shared" si="70"/>
        <v/>
      </c>
      <c r="R173" s="141"/>
      <c r="S173" s="211"/>
      <c r="T173" s="211" t="str">
        <f t="shared" si="71"/>
        <v/>
      </c>
      <c r="U173" s="153" t="str">
        <f t="shared" si="72"/>
        <v/>
      </c>
      <c r="V173" s="153" t="str">
        <f t="shared" si="73"/>
        <v/>
      </c>
      <c r="W173" s="153" t="str">
        <f t="shared" si="74"/>
        <v/>
      </c>
      <c r="X173" s="153" t="str">
        <f t="shared" si="75"/>
        <v/>
      </c>
      <c r="Y173" s="141"/>
      <c r="Z173" s="211"/>
      <c r="AA173" s="212" t="str">
        <f t="shared" si="76"/>
        <v/>
      </c>
      <c r="AB173" s="153" t="str">
        <f t="shared" si="77"/>
        <v/>
      </c>
      <c r="AC173" s="153" t="str">
        <f t="shared" si="78"/>
        <v/>
      </c>
      <c r="AD173" s="153" t="str">
        <f t="shared" si="79"/>
        <v/>
      </c>
      <c r="AE173" s="153" t="str">
        <f t="shared" si="80"/>
        <v/>
      </c>
      <c r="AF173" s="213" t="str">
        <f t="shared" si="98"/>
        <v/>
      </c>
      <c r="AG173" s="141"/>
      <c r="AH173" s="211"/>
      <c r="AI173" s="346" t="str">
        <f t="shared" si="81"/>
        <v/>
      </c>
      <c r="AJ173" s="153" t="str">
        <f t="shared" si="82"/>
        <v/>
      </c>
      <c r="AK173" s="153" t="str">
        <f t="shared" si="83"/>
        <v/>
      </c>
      <c r="AL173" s="153" t="str">
        <f t="shared" si="84"/>
        <v/>
      </c>
      <c r="AM173" s="141"/>
      <c r="AN173" s="211"/>
      <c r="AO173" s="346" t="str">
        <f t="shared" si="85"/>
        <v/>
      </c>
      <c r="AP173" s="153" t="str">
        <f t="shared" si="86"/>
        <v/>
      </c>
      <c r="AQ173" s="153" t="str">
        <f t="shared" si="87"/>
        <v/>
      </c>
      <c r="AR173" s="153" t="str">
        <f t="shared" si="88"/>
        <v/>
      </c>
      <c r="AS173" s="141"/>
      <c r="AT173" s="211"/>
      <c r="AU173" s="346" t="str">
        <f t="shared" si="89"/>
        <v/>
      </c>
      <c r="AV173" s="153" t="str">
        <f t="shared" si="90"/>
        <v/>
      </c>
      <c r="AW173" s="153" t="str">
        <f t="shared" si="91"/>
        <v/>
      </c>
      <c r="AX173" s="153" t="str">
        <f t="shared" si="92"/>
        <v/>
      </c>
    </row>
    <row r="174" spans="1:50" ht="29.45" customHeight="1" x14ac:dyDescent="0.25">
      <c r="A174" s="354" t="str">
        <f>'N-Bedarf AL'!A174</f>
        <v/>
      </c>
      <c r="B174" s="354" t="str">
        <f>IF('N-Bedarf AL'!B174="","",'N-Bedarf AL'!B174)</f>
        <v/>
      </c>
      <c r="C174" s="305" t="str">
        <f>IF('N-Bedarf AL'!D174="","",'N-Bedarf AL'!D174)</f>
        <v/>
      </c>
      <c r="D174" s="32" t="str">
        <f>IF('N-Bedarf AL'!C174="","",'N-Bedarf AL'!C174)</f>
        <v/>
      </c>
      <c r="E174" s="32" t="str">
        <f>IF('N-Bedarf AL'!T174="","",'N-Bedarf AL'!T174)</f>
        <v/>
      </c>
      <c r="F174" s="32" t="str">
        <f>IF('P-Bedarf AL'!V176="","",'P-Bedarf AL'!V176)</f>
        <v/>
      </c>
      <c r="G174" s="32" t="str">
        <f>IF('P-Bedarf AL'!AB176="","",'P-Bedarf AL'!AB176)</f>
        <v/>
      </c>
      <c r="H174" s="345" t="str">
        <f t="shared" si="66"/>
        <v/>
      </c>
      <c r="I174" s="345" t="str">
        <f t="shared" si="67"/>
        <v/>
      </c>
      <c r="J174" s="345" t="str">
        <f t="shared" si="68"/>
        <v/>
      </c>
      <c r="K174" s="321">
        <f t="shared" si="97"/>
        <v>0</v>
      </c>
      <c r="L174" s="321">
        <f t="shared" si="93"/>
        <v>0</v>
      </c>
      <c r="M174" s="321">
        <f t="shared" si="94"/>
        <v>0</v>
      </c>
      <c r="N174" s="321" t="str">
        <f t="shared" si="69"/>
        <v/>
      </c>
      <c r="O174" s="321" t="str">
        <f t="shared" si="95"/>
        <v/>
      </c>
      <c r="P174" s="321" t="str">
        <f t="shared" si="96"/>
        <v/>
      </c>
      <c r="Q174" s="214" t="str">
        <f t="shared" si="70"/>
        <v/>
      </c>
      <c r="R174" s="141"/>
      <c r="S174" s="211"/>
      <c r="T174" s="211" t="str">
        <f t="shared" si="71"/>
        <v/>
      </c>
      <c r="U174" s="153" t="str">
        <f t="shared" si="72"/>
        <v/>
      </c>
      <c r="V174" s="153" t="str">
        <f t="shared" si="73"/>
        <v/>
      </c>
      <c r="W174" s="153" t="str">
        <f t="shared" si="74"/>
        <v/>
      </c>
      <c r="X174" s="153" t="str">
        <f t="shared" si="75"/>
        <v/>
      </c>
      <c r="Y174" s="141"/>
      <c r="Z174" s="211"/>
      <c r="AA174" s="212" t="str">
        <f t="shared" si="76"/>
        <v/>
      </c>
      <c r="AB174" s="153" t="str">
        <f t="shared" si="77"/>
        <v/>
      </c>
      <c r="AC174" s="153" t="str">
        <f t="shared" si="78"/>
        <v/>
      </c>
      <c r="AD174" s="153" t="str">
        <f t="shared" si="79"/>
        <v/>
      </c>
      <c r="AE174" s="153" t="str">
        <f t="shared" si="80"/>
        <v/>
      </c>
      <c r="AF174" s="213" t="str">
        <f t="shared" si="98"/>
        <v/>
      </c>
      <c r="AG174" s="141"/>
      <c r="AH174" s="211"/>
      <c r="AI174" s="346" t="str">
        <f t="shared" si="81"/>
        <v/>
      </c>
      <c r="AJ174" s="153" t="str">
        <f t="shared" si="82"/>
        <v/>
      </c>
      <c r="AK174" s="153" t="str">
        <f t="shared" si="83"/>
        <v/>
      </c>
      <c r="AL174" s="153" t="str">
        <f t="shared" si="84"/>
        <v/>
      </c>
      <c r="AM174" s="141"/>
      <c r="AN174" s="211"/>
      <c r="AO174" s="346" t="str">
        <f t="shared" si="85"/>
        <v/>
      </c>
      <c r="AP174" s="153" t="str">
        <f t="shared" si="86"/>
        <v/>
      </c>
      <c r="AQ174" s="153" t="str">
        <f t="shared" si="87"/>
        <v/>
      </c>
      <c r="AR174" s="153" t="str">
        <f t="shared" si="88"/>
        <v/>
      </c>
      <c r="AS174" s="141"/>
      <c r="AT174" s="211"/>
      <c r="AU174" s="346" t="str">
        <f t="shared" si="89"/>
        <v/>
      </c>
      <c r="AV174" s="153" t="str">
        <f t="shared" si="90"/>
        <v/>
      </c>
      <c r="AW174" s="153" t="str">
        <f t="shared" si="91"/>
        <v/>
      </c>
      <c r="AX174" s="153" t="str">
        <f t="shared" si="92"/>
        <v/>
      </c>
    </row>
    <row r="175" spans="1:50" ht="29.45" customHeight="1" x14ac:dyDescent="0.25">
      <c r="A175" s="354" t="str">
        <f>'N-Bedarf AL'!A175</f>
        <v/>
      </c>
      <c r="B175" s="354" t="str">
        <f>IF('N-Bedarf AL'!B175="","",'N-Bedarf AL'!B175)</f>
        <v/>
      </c>
      <c r="C175" s="305" t="str">
        <f>IF('N-Bedarf AL'!D175="","",'N-Bedarf AL'!D175)</f>
        <v/>
      </c>
      <c r="D175" s="32" t="str">
        <f>IF('N-Bedarf AL'!C175="","",'N-Bedarf AL'!C175)</f>
        <v/>
      </c>
      <c r="E175" s="32" t="str">
        <f>IF('N-Bedarf AL'!T175="","",'N-Bedarf AL'!T175)</f>
        <v/>
      </c>
      <c r="F175" s="32" t="str">
        <f>IF('P-Bedarf AL'!V177="","",'P-Bedarf AL'!V177)</f>
        <v/>
      </c>
      <c r="G175" s="32" t="str">
        <f>IF('P-Bedarf AL'!AB177="","",'P-Bedarf AL'!AB177)</f>
        <v/>
      </c>
      <c r="H175" s="345" t="str">
        <f t="shared" si="66"/>
        <v/>
      </c>
      <c r="I175" s="345" t="str">
        <f t="shared" si="67"/>
        <v/>
      </c>
      <c r="J175" s="345" t="str">
        <f t="shared" si="68"/>
        <v/>
      </c>
      <c r="K175" s="321">
        <f t="shared" si="97"/>
        <v>0</v>
      </c>
      <c r="L175" s="321">
        <f t="shared" si="93"/>
        <v>0</v>
      </c>
      <c r="M175" s="321">
        <f t="shared" si="94"/>
        <v>0</v>
      </c>
      <c r="N175" s="321" t="str">
        <f t="shared" si="69"/>
        <v/>
      </c>
      <c r="O175" s="321" t="str">
        <f t="shared" si="95"/>
        <v/>
      </c>
      <c r="P175" s="321" t="str">
        <f t="shared" si="96"/>
        <v/>
      </c>
      <c r="Q175" s="214" t="str">
        <f t="shared" si="70"/>
        <v/>
      </c>
      <c r="R175" s="141"/>
      <c r="S175" s="211"/>
      <c r="T175" s="211" t="str">
        <f t="shared" si="71"/>
        <v/>
      </c>
      <c r="U175" s="153" t="str">
        <f t="shared" si="72"/>
        <v/>
      </c>
      <c r="V175" s="153" t="str">
        <f t="shared" si="73"/>
        <v/>
      </c>
      <c r="W175" s="153" t="str">
        <f t="shared" si="74"/>
        <v/>
      </c>
      <c r="X175" s="153" t="str">
        <f t="shared" si="75"/>
        <v/>
      </c>
      <c r="Y175" s="141"/>
      <c r="Z175" s="211"/>
      <c r="AA175" s="212" t="str">
        <f t="shared" si="76"/>
        <v/>
      </c>
      <c r="AB175" s="153" t="str">
        <f t="shared" si="77"/>
        <v/>
      </c>
      <c r="AC175" s="153" t="str">
        <f t="shared" si="78"/>
        <v/>
      </c>
      <c r="AD175" s="153" t="str">
        <f t="shared" si="79"/>
        <v/>
      </c>
      <c r="AE175" s="153" t="str">
        <f t="shared" si="80"/>
        <v/>
      </c>
      <c r="AF175" s="213" t="str">
        <f t="shared" si="98"/>
        <v/>
      </c>
      <c r="AG175" s="141"/>
      <c r="AH175" s="211"/>
      <c r="AI175" s="346" t="str">
        <f t="shared" si="81"/>
        <v/>
      </c>
      <c r="AJ175" s="153" t="str">
        <f t="shared" si="82"/>
        <v/>
      </c>
      <c r="AK175" s="153" t="str">
        <f t="shared" si="83"/>
        <v/>
      </c>
      <c r="AL175" s="153" t="str">
        <f t="shared" si="84"/>
        <v/>
      </c>
      <c r="AM175" s="141"/>
      <c r="AN175" s="211"/>
      <c r="AO175" s="346" t="str">
        <f t="shared" si="85"/>
        <v/>
      </c>
      <c r="AP175" s="153" t="str">
        <f t="shared" si="86"/>
        <v/>
      </c>
      <c r="AQ175" s="153" t="str">
        <f t="shared" si="87"/>
        <v/>
      </c>
      <c r="AR175" s="153" t="str">
        <f t="shared" si="88"/>
        <v/>
      </c>
      <c r="AS175" s="141"/>
      <c r="AT175" s="211"/>
      <c r="AU175" s="346" t="str">
        <f t="shared" si="89"/>
        <v/>
      </c>
      <c r="AV175" s="153" t="str">
        <f t="shared" si="90"/>
        <v/>
      </c>
      <c r="AW175" s="153" t="str">
        <f t="shared" si="91"/>
        <v/>
      </c>
      <c r="AX175" s="153" t="str">
        <f t="shared" si="92"/>
        <v/>
      </c>
    </row>
    <row r="176" spans="1:50" ht="29.45" customHeight="1" x14ac:dyDescent="0.25">
      <c r="A176" s="354" t="str">
        <f>'N-Bedarf AL'!A176</f>
        <v/>
      </c>
      <c r="B176" s="354" t="str">
        <f>IF('N-Bedarf AL'!B176="","",'N-Bedarf AL'!B176)</f>
        <v/>
      </c>
      <c r="C176" s="305" t="str">
        <f>IF('N-Bedarf AL'!D176="","",'N-Bedarf AL'!D176)</f>
        <v/>
      </c>
      <c r="D176" s="32" t="str">
        <f>IF('N-Bedarf AL'!C176="","",'N-Bedarf AL'!C176)</f>
        <v/>
      </c>
      <c r="E176" s="32" t="str">
        <f>IF('N-Bedarf AL'!T176="","",'N-Bedarf AL'!T176)</f>
        <v/>
      </c>
      <c r="F176" s="32" t="str">
        <f>IF('P-Bedarf AL'!V178="","",'P-Bedarf AL'!V178)</f>
        <v/>
      </c>
      <c r="G176" s="32" t="str">
        <f>IF('P-Bedarf AL'!AB178="","",'P-Bedarf AL'!AB178)</f>
        <v/>
      </c>
      <c r="H176" s="345" t="str">
        <f t="shared" si="66"/>
        <v/>
      </c>
      <c r="I176" s="345" t="str">
        <f t="shared" si="67"/>
        <v/>
      </c>
      <c r="J176" s="345" t="str">
        <f t="shared" si="68"/>
        <v/>
      </c>
      <c r="K176" s="321">
        <f t="shared" si="97"/>
        <v>0</v>
      </c>
      <c r="L176" s="321">
        <f t="shared" si="93"/>
        <v>0</v>
      </c>
      <c r="M176" s="321">
        <f t="shared" si="94"/>
        <v>0</v>
      </c>
      <c r="N176" s="321" t="str">
        <f t="shared" si="69"/>
        <v/>
      </c>
      <c r="O176" s="321" t="str">
        <f t="shared" si="95"/>
        <v/>
      </c>
      <c r="P176" s="321" t="str">
        <f t="shared" si="96"/>
        <v/>
      </c>
      <c r="Q176" s="214" t="str">
        <f t="shared" si="70"/>
        <v/>
      </c>
      <c r="R176" s="141"/>
      <c r="S176" s="211"/>
      <c r="T176" s="211" t="str">
        <f t="shared" si="71"/>
        <v/>
      </c>
      <c r="U176" s="153" t="str">
        <f t="shared" si="72"/>
        <v/>
      </c>
      <c r="V176" s="153" t="str">
        <f t="shared" si="73"/>
        <v/>
      </c>
      <c r="W176" s="153" t="str">
        <f t="shared" si="74"/>
        <v/>
      </c>
      <c r="X176" s="153" t="str">
        <f t="shared" si="75"/>
        <v/>
      </c>
      <c r="Y176" s="141"/>
      <c r="Z176" s="211"/>
      <c r="AA176" s="212" t="str">
        <f t="shared" si="76"/>
        <v/>
      </c>
      <c r="AB176" s="153" t="str">
        <f t="shared" si="77"/>
        <v/>
      </c>
      <c r="AC176" s="153" t="str">
        <f t="shared" si="78"/>
        <v/>
      </c>
      <c r="AD176" s="153" t="str">
        <f t="shared" si="79"/>
        <v/>
      </c>
      <c r="AE176" s="153" t="str">
        <f t="shared" si="80"/>
        <v/>
      </c>
      <c r="AF176" s="213" t="str">
        <f t="shared" si="98"/>
        <v/>
      </c>
      <c r="AG176" s="141"/>
      <c r="AH176" s="211"/>
      <c r="AI176" s="346" t="str">
        <f t="shared" si="81"/>
        <v/>
      </c>
      <c r="AJ176" s="153" t="str">
        <f t="shared" si="82"/>
        <v/>
      </c>
      <c r="AK176" s="153" t="str">
        <f t="shared" si="83"/>
        <v/>
      </c>
      <c r="AL176" s="153" t="str">
        <f t="shared" si="84"/>
        <v/>
      </c>
      <c r="AM176" s="141"/>
      <c r="AN176" s="211"/>
      <c r="AO176" s="346" t="str">
        <f t="shared" si="85"/>
        <v/>
      </c>
      <c r="AP176" s="153" t="str">
        <f t="shared" si="86"/>
        <v/>
      </c>
      <c r="AQ176" s="153" t="str">
        <f t="shared" si="87"/>
        <v/>
      </c>
      <c r="AR176" s="153" t="str">
        <f t="shared" si="88"/>
        <v/>
      </c>
      <c r="AS176" s="141"/>
      <c r="AT176" s="211"/>
      <c r="AU176" s="346" t="str">
        <f t="shared" si="89"/>
        <v/>
      </c>
      <c r="AV176" s="153" t="str">
        <f t="shared" si="90"/>
        <v/>
      </c>
      <c r="AW176" s="153" t="str">
        <f t="shared" si="91"/>
        <v/>
      </c>
      <c r="AX176" s="153" t="str">
        <f t="shared" si="92"/>
        <v/>
      </c>
    </row>
    <row r="177" spans="1:50" ht="29.45" customHeight="1" x14ac:dyDescent="0.25">
      <c r="A177" s="354" t="str">
        <f>'N-Bedarf AL'!A177</f>
        <v/>
      </c>
      <c r="B177" s="354" t="str">
        <f>IF('N-Bedarf AL'!B177="","",'N-Bedarf AL'!B177)</f>
        <v/>
      </c>
      <c r="C177" s="305" t="str">
        <f>IF('N-Bedarf AL'!D177="","",'N-Bedarf AL'!D177)</f>
        <v/>
      </c>
      <c r="D177" s="32" t="str">
        <f>IF('N-Bedarf AL'!C177="","",'N-Bedarf AL'!C177)</f>
        <v/>
      </c>
      <c r="E177" s="32" t="str">
        <f>IF('N-Bedarf AL'!T177="","",'N-Bedarf AL'!T177)</f>
        <v/>
      </c>
      <c r="F177" s="32" t="str">
        <f>IF('P-Bedarf AL'!V179="","",'P-Bedarf AL'!V179)</f>
        <v/>
      </c>
      <c r="G177" s="32" t="str">
        <f>IF('P-Bedarf AL'!AB179="","",'P-Bedarf AL'!AB179)</f>
        <v/>
      </c>
      <c r="H177" s="345" t="str">
        <f t="shared" si="66"/>
        <v/>
      </c>
      <c r="I177" s="345" t="str">
        <f t="shared" si="67"/>
        <v/>
      </c>
      <c r="J177" s="345" t="str">
        <f t="shared" si="68"/>
        <v/>
      </c>
      <c r="K177" s="321">
        <f t="shared" si="97"/>
        <v>0</v>
      </c>
      <c r="L177" s="321">
        <f t="shared" si="93"/>
        <v>0</v>
      </c>
      <c r="M177" s="321">
        <f t="shared" si="94"/>
        <v>0</v>
      </c>
      <c r="N177" s="321" t="str">
        <f t="shared" si="69"/>
        <v/>
      </c>
      <c r="O177" s="321" t="str">
        <f t="shared" si="95"/>
        <v/>
      </c>
      <c r="P177" s="321" t="str">
        <f t="shared" si="96"/>
        <v/>
      </c>
      <c r="Q177" s="214" t="str">
        <f t="shared" si="70"/>
        <v/>
      </c>
      <c r="R177" s="141"/>
      <c r="S177" s="211"/>
      <c r="T177" s="211" t="str">
        <f t="shared" si="71"/>
        <v/>
      </c>
      <c r="U177" s="153" t="str">
        <f t="shared" si="72"/>
        <v/>
      </c>
      <c r="V177" s="153" t="str">
        <f t="shared" si="73"/>
        <v/>
      </c>
      <c r="W177" s="153" t="str">
        <f t="shared" si="74"/>
        <v/>
      </c>
      <c r="X177" s="153" t="str">
        <f t="shared" si="75"/>
        <v/>
      </c>
      <c r="Y177" s="141"/>
      <c r="Z177" s="211"/>
      <c r="AA177" s="212" t="str">
        <f t="shared" si="76"/>
        <v/>
      </c>
      <c r="AB177" s="153" t="str">
        <f t="shared" si="77"/>
        <v/>
      </c>
      <c r="AC177" s="153" t="str">
        <f t="shared" si="78"/>
        <v/>
      </c>
      <c r="AD177" s="153" t="str">
        <f t="shared" si="79"/>
        <v/>
      </c>
      <c r="AE177" s="153" t="str">
        <f t="shared" si="80"/>
        <v/>
      </c>
      <c r="AF177" s="213" t="str">
        <f t="shared" si="98"/>
        <v/>
      </c>
      <c r="AG177" s="141"/>
      <c r="AH177" s="211"/>
      <c r="AI177" s="346" t="str">
        <f t="shared" si="81"/>
        <v/>
      </c>
      <c r="AJ177" s="153" t="str">
        <f t="shared" si="82"/>
        <v/>
      </c>
      <c r="AK177" s="153" t="str">
        <f t="shared" si="83"/>
        <v/>
      </c>
      <c r="AL177" s="153" t="str">
        <f t="shared" si="84"/>
        <v/>
      </c>
      <c r="AM177" s="141"/>
      <c r="AN177" s="211"/>
      <c r="AO177" s="346" t="str">
        <f t="shared" si="85"/>
        <v/>
      </c>
      <c r="AP177" s="153" t="str">
        <f t="shared" si="86"/>
        <v/>
      </c>
      <c r="AQ177" s="153" t="str">
        <f t="shared" si="87"/>
        <v/>
      </c>
      <c r="AR177" s="153" t="str">
        <f t="shared" si="88"/>
        <v/>
      </c>
      <c r="AS177" s="141"/>
      <c r="AT177" s="211"/>
      <c r="AU177" s="346" t="str">
        <f t="shared" si="89"/>
        <v/>
      </c>
      <c r="AV177" s="153" t="str">
        <f t="shared" si="90"/>
        <v/>
      </c>
      <c r="AW177" s="153" t="str">
        <f t="shared" si="91"/>
        <v/>
      </c>
      <c r="AX177" s="153" t="str">
        <f t="shared" si="92"/>
        <v/>
      </c>
    </row>
    <row r="178" spans="1:50" ht="29.45" customHeight="1" x14ac:dyDescent="0.25">
      <c r="A178" s="354" t="str">
        <f>'N-Bedarf AL'!A178</f>
        <v/>
      </c>
      <c r="B178" s="354" t="str">
        <f>IF('N-Bedarf AL'!B178="","",'N-Bedarf AL'!B178)</f>
        <v/>
      </c>
      <c r="C178" s="305" t="str">
        <f>IF('N-Bedarf AL'!D178="","",'N-Bedarf AL'!D178)</f>
        <v/>
      </c>
      <c r="D178" s="32" t="str">
        <f>IF('N-Bedarf AL'!C178="","",'N-Bedarf AL'!C178)</f>
        <v/>
      </c>
      <c r="E178" s="32" t="str">
        <f>IF('N-Bedarf AL'!T178="","",'N-Bedarf AL'!T178)</f>
        <v/>
      </c>
      <c r="F178" s="32" t="str">
        <f>IF('P-Bedarf AL'!V180="","",'P-Bedarf AL'!V180)</f>
        <v/>
      </c>
      <c r="G178" s="32" t="str">
        <f>IF('P-Bedarf AL'!AB180="","",'P-Bedarf AL'!AB180)</f>
        <v/>
      </c>
      <c r="H178" s="345" t="str">
        <f t="shared" si="66"/>
        <v/>
      </c>
      <c r="I178" s="345" t="str">
        <f t="shared" si="67"/>
        <v/>
      </c>
      <c r="J178" s="345" t="str">
        <f t="shared" si="68"/>
        <v/>
      </c>
      <c r="K178" s="321">
        <f t="shared" si="97"/>
        <v>0</v>
      </c>
      <c r="L178" s="321">
        <f t="shared" si="93"/>
        <v>0</v>
      </c>
      <c r="M178" s="321">
        <f t="shared" si="94"/>
        <v>0</v>
      </c>
      <c r="N178" s="321" t="str">
        <f t="shared" si="69"/>
        <v/>
      </c>
      <c r="O178" s="321" t="str">
        <f t="shared" si="95"/>
        <v/>
      </c>
      <c r="P178" s="321" t="str">
        <f t="shared" si="96"/>
        <v/>
      </c>
      <c r="Q178" s="214" t="str">
        <f t="shared" si="70"/>
        <v/>
      </c>
      <c r="R178" s="141"/>
      <c r="S178" s="211"/>
      <c r="T178" s="211" t="str">
        <f t="shared" si="71"/>
        <v/>
      </c>
      <c r="U178" s="153" t="str">
        <f t="shared" si="72"/>
        <v/>
      </c>
      <c r="V178" s="153" t="str">
        <f t="shared" si="73"/>
        <v/>
      </c>
      <c r="W178" s="153" t="str">
        <f t="shared" si="74"/>
        <v/>
      </c>
      <c r="X178" s="153" t="str">
        <f t="shared" si="75"/>
        <v/>
      </c>
      <c r="Y178" s="141"/>
      <c r="Z178" s="211"/>
      <c r="AA178" s="212" t="str">
        <f t="shared" si="76"/>
        <v/>
      </c>
      <c r="AB178" s="153" t="str">
        <f t="shared" si="77"/>
        <v/>
      </c>
      <c r="AC178" s="153" t="str">
        <f t="shared" si="78"/>
        <v/>
      </c>
      <c r="AD178" s="153" t="str">
        <f t="shared" si="79"/>
        <v/>
      </c>
      <c r="AE178" s="153" t="str">
        <f t="shared" si="80"/>
        <v/>
      </c>
      <c r="AF178" s="213" t="str">
        <f t="shared" si="98"/>
        <v/>
      </c>
      <c r="AG178" s="141"/>
      <c r="AH178" s="211"/>
      <c r="AI178" s="346" t="str">
        <f t="shared" si="81"/>
        <v/>
      </c>
      <c r="AJ178" s="153" t="str">
        <f t="shared" si="82"/>
        <v/>
      </c>
      <c r="AK178" s="153" t="str">
        <f t="shared" si="83"/>
        <v/>
      </c>
      <c r="AL178" s="153" t="str">
        <f t="shared" si="84"/>
        <v/>
      </c>
      <c r="AM178" s="141"/>
      <c r="AN178" s="211"/>
      <c r="AO178" s="346" t="str">
        <f t="shared" si="85"/>
        <v/>
      </c>
      <c r="AP178" s="153" t="str">
        <f t="shared" si="86"/>
        <v/>
      </c>
      <c r="AQ178" s="153" t="str">
        <f t="shared" si="87"/>
        <v/>
      </c>
      <c r="AR178" s="153" t="str">
        <f t="shared" si="88"/>
        <v/>
      </c>
      <c r="AS178" s="141"/>
      <c r="AT178" s="211"/>
      <c r="AU178" s="346" t="str">
        <f t="shared" si="89"/>
        <v/>
      </c>
      <c r="AV178" s="153" t="str">
        <f t="shared" si="90"/>
        <v/>
      </c>
      <c r="AW178" s="153" t="str">
        <f t="shared" si="91"/>
        <v/>
      </c>
      <c r="AX178" s="153" t="str">
        <f t="shared" si="92"/>
        <v/>
      </c>
    </row>
    <row r="179" spans="1:50" ht="29.45" customHeight="1" x14ac:dyDescent="0.25">
      <c r="A179" s="354" t="str">
        <f>'N-Bedarf AL'!A179</f>
        <v/>
      </c>
      <c r="B179" s="354" t="str">
        <f>IF('N-Bedarf AL'!B179="","",'N-Bedarf AL'!B179)</f>
        <v/>
      </c>
      <c r="C179" s="305" t="str">
        <f>IF('N-Bedarf AL'!D179="","",'N-Bedarf AL'!D179)</f>
        <v/>
      </c>
      <c r="D179" s="32" t="str">
        <f>IF('N-Bedarf AL'!C179="","",'N-Bedarf AL'!C179)</f>
        <v/>
      </c>
      <c r="E179" s="32" t="str">
        <f>IF('N-Bedarf AL'!T179="","",'N-Bedarf AL'!T179)</f>
        <v/>
      </c>
      <c r="F179" s="32" t="str">
        <f>IF('P-Bedarf AL'!V181="","",'P-Bedarf AL'!V181)</f>
        <v/>
      </c>
      <c r="G179" s="32" t="str">
        <f>IF('P-Bedarf AL'!AB181="","",'P-Bedarf AL'!AB181)</f>
        <v/>
      </c>
      <c r="H179" s="345" t="str">
        <f t="shared" si="66"/>
        <v/>
      </c>
      <c r="I179" s="345" t="str">
        <f t="shared" si="67"/>
        <v/>
      </c>
      <c r="J179" s="345" t="str">
        <f t="shared" si="68"/>
        <v/>
      </c>
      <c r="K179" s="321">
        <f t="shared" si="97"/>
        <v>0</v>
      </c>
      <c r="L179" s="321">
        <f t="shared" si="93"/>
        <v>0</v>
      </c>
      <c r="M179" s="321">
        <f t="shared" si="94"/>
        <v>0</v>
      </c>
      <c r="N179" s="321" t="str">
        <f t="shared" si="69"/>
        <v/>
      </c>
      <c r="O179" s="321" t="str">
        <f t="shared" si="95"/>
        <v/>
      </c>
      <c r="P179" s="321" t="str">
        <f t="shared" si="96"/>
        <v/>
      </c>
      <c r="Q179" s="214" t="str">
        <f t="shared" si="70"/>
        <v/>
      </c>
      <c r="R179" s="141"/>
      <c r="S179" s="211"/>
      <c r="T179" s="211" t="str">
        <f t="shared" si="71"/>
        <v/>
      </c>
      <c r="U179" s="153" t="str">
        <f t="shared" si="72"/>
        <v/>
      </c>
      <c r="V179" s="153" t="str">
        <f t="shared" si="73"/>
        <v/>
      </c>
      <c r="W179" s="153" t="str">
        <f t="shared" si="74"/>
        <v/>
      </c>
      <c r="X179" s="153" t="str">
        <f t="shared" si="75"/>
        <v/>
      </c>
      <c r="Y179" s="141"/>
      <c r="Z179" s="211"/>
      <c r="AA179" s="212" t="str">
        <f t="shared" si="76"/>
        <v/>
      </c>
      <c r="AB179" s="153" t="str">
        <f t="shared" si="77"/>
        <v/>
      </c>
      <c r="AC179" s="153" t="str">
        <f t="shared" si="78"/>
        <v/>
      </c>
      <c r="AD179" s="153" t="str">
        <f t="shared" si="79"/>
        <v/>
      </c>
      <c r="AE179" s="153" t="str">
        <f t="shared" si="80"/>
        <v/>
      </c>
      <c r="AF179" s="213" t="str">
        <f t="shared" si="98"/>
        <v/>
      </c>
      <c r="AG179" s="141"/>
      <c r="AH179" s="211"/>
      <c r="AI179" s="346" t="str">
        <f t="shared" si="81"/>
        <v/>
      </c>
      <c r="AJ179" s="153" t="str">
        <f t="shared" si="82"/>
        <v/>
      </c>
      <c r="AK179" s="153" t="str">
        <f t="shared" si="83"/>
        <v/>
      </c>
      <c r="AL179" s="153" t="str">
        <f t="shared" si="84"/>
        <v/>
      </c>
      <c r="AM179" s="141"/>
      <c r="AN179" s="211"/>
      <c r="AO179" s="346" t="str">
        <f t="shared" si="85"/>
        <v/>
      </c>
      <c r="AP179" s="153" t="str">
        <f t="shared" si="86"/>
        <v/>
      </c>
      <c r="AQ179" s="153" t="str">
        <f t="shared" si="87"/>
        <v/>
      </c>
      <c r="AR179" s="153" t="str">
        <f t="shared" si="88"/>
        <v/>
      </c>
      <c r="AS179" s="141"/>
      <c r="AT179" s="211"/>
      <c r="AU179" s="346" t="str">
        <f t="shared" si="89"/>
        <v/>
      </c>
      <c r="AV179" s="153" t="str">
        <f t="shared" si="90"/>
        <v/>
      </c>
      <c r="AW179" s="153" t="str">
        <f t="shared" si="91"/>
        <v/>
      </c>
      <c r="AX179" s="153" t="str">
        <f t="shared" si="92"/>
        <v/>
      </c>
    </row>
    <row r="180" spans="1:50" ht="29.45" customHeight="1" x14ac:dyDescent="0.25">
      <c r="A180" s="354" t="str">
        <f>'N-Bedarf AL'!A180</f>
        <v/>
      </c>
      <c r="B180" s="354" t="str">
        <f>IF('N-Bedarf AL'!B180="","",'N-Bedarf AL'!B180)</f>
        <v/>
      </c>
      <c r="C180" s="305" t="str">
        <f>IF('N-Bedarf AL'!D180="","",'N-Bedarf AL'!D180)</f>
        <v/>
      </c>
      <c r="D180" s="32" t="str">
        <f>IF('N-Bedarf AL'!C180="","",'N-Bedarf AL'!C180)</f>
        <v/>
      </c>
      <c r="E180" s="32" t="str">
        <f>IF('N-Bedarf AL'!T180="","",'N-Bedarf AL'!T180)</f>
        <v/>
      </c>
      <c r="F180" s="32" t="str">
        <f>IF('P-Bedarf AL'!V182="","",'P-Bedarf AL'!V182)</f>
        <v/>
      </c>
      <c r="G180" s="32" t="str">
        <f>IF('P-Bedarf AL'!AB182="","",'P-Bedarf AL'!AB182)</f>
        <v/>
      </c>
      <c r="H180" s="345" t="str">
        <f t="shared" si="66"/>
        <v/>
      </c>
      <c r="I180" s="345" t="str">
        <f t="shared" si="67"/>
        <v/>
      </c>
      <c r="J180" s="345" t="str">
        <f t="shared" si="68"/>
        <v/>
      </c>
      <c r="K180" s="321">
        <f t="shared" si="97"/>
        <v>0</v>
      </c>
      <c r="L180" s="321">
        <f t="shared" si="93"/>
        <v>0</v>
      </c>
      <c r="M180" s="321">
        <f t="shared" si="94"/>
        <v>0</v>
      </c>
      <c r="N180" s="321" t="str">
        <f t="shared" si="69"/>
        <v/>
      </c>
      <c r="O180" s="321" t="str">
        <f t="shared" si="95"/>
        <v/>
      </c>
      <c r="P180" s="321" t="str">
        <f t="shared" si="96"/>
        <v/>
      </c>
      <c r="Q180" s="214" t="str">
        <f t="shared" si="70"/>
        <v/>
      </c>
      <c r="R180" s="141"/>
      <c r="S180" s="211"/>
      <c r="T180" s="211" t="str">
        <f t="shared" si="71"/>
        <v/>
      </c>
      <c r="U180" s="153" t="str">
        <f t="shared" si="72"/>
        <v/>
      </c>
      <c r="V180" s="153" t="str">
        <f t="shared" si="73"/>
        <v/>
      </c>
      <c r="W180" s="153" t="str">
        <f t="shared" si="74"/>
        <v/>
      </c>
      <c r="X180" s="153" t="str">
        <f t="shared" si="75"/>
        <v/>
      </c>
      <c r="Y180" s="141"/>
      <c r="Z180" s="211"/>
      <c r="AA180" s="212" t="str">
        <f t="shared" si="76"/>
        <v/>
      </c>
      <c r="AB180" s="153" t="str">
        <f t="shared" si="77"/>
        <v/>
      </c>
      <c r="AC180" s="153" t="str">
        <f t="shared" si="78"/>
        <v/>
      </c>
      <c r="AD180" s="153" t="str">
        <f t="shared" si="79"/>
        <v/>
      </c>
      <c r="AE180" s="153" t="str">
        <f t="shared" si="80"/>
        <v/>
      </c>
      <c r="AF180" s="213" t="str">
        <f t="shared" si="98"/>
        <v/>
      </c>
      <c r="AG180" s="141"/>
      <c r="AH180" s="211"/>
      <c r="AI180" s="346" t="str">
        <f t="shared" si="81"/>
        <v/>
      </c>
      <c r="AJ180" s="153" t="str">
        <f t="shared" si="82"/>
        <v/>
      </c>
      <c r="AK180" s="153" t="str">
        <f t="shared" si="83"/>
        <v/>
      </c>
      <c r="AL180" s="153" t="str">
        <f t="shared" si="84"/>
        <v/>
      </c>
      <c r="AM180" s="141"/>
      <c r="AN180" s="211"/>
      <c r="AO180" s="346" t="str">
        <f t="shared" si="85"/>
        <v/>
      </c>
      <c r="AP180" s="153" t="str">
        <f t="shared" si="86"/>
        <v/>
      </c>
      <c r="AQ180" s="153" t="str">
        <f t="shared" si="87"/>
        <v/>
      </c>
      <c r="AR180" s="153" t="str">
        <f t="shared" si="88"/>
        <v/>
      </c>
      <c r="AS180" s="141"/>
      <c r="AT180" s="211"/>
      <c r="AU180" s="346" t="str">
        <f t="shared" si="89"/>
        <v/>
      </c>
      <c r="AV180" s="153" t="str">
        <f t="shared" si="90"/>
        <v/>
      </c>
      <c r="AW180" s="153" t="str">
        <f t="shared" si="91"/>
        <v/>
      </c>
      <c r="AX180" s="153" t="str">
        <f t="shared" si="92"/>
        <v/>
      </c>
    </row>
    <row r="181" spans="1:50" ht="29.45" customHeight="1" x14ac:dyDescent="0.25">
      <c r="A181" s="354" t="str">
        <f>'N-Bedarf AL'!A181</f>
        <v/>
      </c>
      <c r="B181" s="354" t="str">
        <f>IF('N-Bedarf AL'!B181="","",'N-Bedarf AL'!B181)</f>
        <v/>
      </c>
      <c r="C181" s="305" t="str">
        <f>IF('N-Bedarf AL'!D181="","",'N-Bedarf AL'!D181)</f>
        <v/>
      </c>
      <c r="D181" s="32" t="str">
        <f>IF('N-Bedarf AL'!C181="","",'N-Bedarf AL'!C181)</f>
        <v/>
      </c>
      <c r="E181" s="32" t="str">
        <f>IF('N-Bedarf AL'!T181="","",'N-Bedarf AL'!T181)</f>
        <v/>
      </c>
      <c r="F181" s="32" t="str">
        <f>IF('P-Bedarf AL'!V183="","",'P-Bedarf AL'!V183)</f>
        <v/>
      </c>
      <c r="G181" s="32" t="str">
        <f>IF('P-Bedarf AL'!AB183="","",'P-Bedarf AL'!AB183)</f>
        <v/>
      </c>
      <c r="H181" s="345" t="str">
        <f t="shared" si="66"/>
        <v/>
      </c>
      <c r="I181" s="345" t="str">
        <f t="shared" si="67"/>
        <v/>
      </c>
      <c r="J181" s="345" t="str">
        <f t="shared" si="68"/>
        <v/>
      </c>
      <c r="K181" s="321">
        <f t="shared" si="97"/>
        <v>0</v>
      </c>
      <c r="L181" s="321">
        <f t="shared" si="93"/>
        <v>0</v>
      </c>
      <c r="M181" s="321">
        <f t="shared" si="94"/>
        <v>0</v>
      </c>
      <c r="N181" s="321" t="str">
        <f t="shared" si="69"/>
        <v/>
      </c>
      <c r="O181" s="321" t="str">
        <f t="shared" si="95"/>
        <v/>
      </c>
      <c r="P181" s="321" t="str">
        <f t="shared" si="96"/>
        <v/>
      </c>
      <c r="Q181" s="214" t="str">
        <f t="shared" si="70"/>
        <v/>
      </c>
      <c r="R181" s="141"/>
      <c r="S181" s="211"/>
      <c r="T181" s="211" t="str">
        <f t="shared" si="71"/>
        <v/>
      </c>
      <c r="U181" s="153" t="str">
        <f t="shared" si="72"/>
        <v/>
      </c>
      <c r="V181" s="153" t="str">
        <f t="shared" si="73"/>
        <v/>
      </c>
      <c r="W181" s="153" t="str">
        <f t="shared" si="74"/>
        <v/>
      </c>
      <c r="X181" s="153" t="str">
        <f t="shared" si="75"/>
        <v/>
      </c>
      <c r="Y181" s="141"/>
      <c r="Z181" s="211"/>
      <c r="AA181" s="212" t="str">
        <f t="shared" si="76"/>
        <v/>
      </c>
      <c r="AB181" s="153" t="str">
        <f t="shared" si="77"/>
        <v/>
      </c>
      <c r="AC181" s="153" t="str">
        <f t="shared" si="78"/>
        <v/>
      </c>
      <c r="AD181" s="153" t="str">
        <f t="shared" si="79"/>
        <v/>
      </c>
      <c r="AE181" s="153" t="str">
        <f t="shared" si="80"/>
        <v/>
      </c>
      <c r="AF181" s="213" t="str">
        <f t="shared" si="98"/>
        <v/>
      </c>
      <c r="AG181" s="141"/>
      <c r="AH181" s="211"/>
      <c r="AI181" s="346" t="str">
        <f t="shared" si="81"/>
        <v/>
      </c>
      <c r="AJ181" s="153" t="str">
        <f t="shared" si="82"/>
        <v/>
      </c>
      <c r="AK181" s="153" t="str">
        <f t="shared" si="83"/>
        <v/>
      </c>
      <c r="AL181" s="153" t="str">
        <f t="shared" si="84"/>
        <v/>
      </c>
      <c r="AM181" s="141"/>
      <c r="AN181" s="211"/>
      <c r="AO181" s="346" t="str">
        <f t="shared" si="85"/>
        <v/>
      </c>
      <c r="AP181" s="153" t="str">
        <f t="shared" si="86"/>
        <v/>
      </c>
      <c r="AQ181" s="153" t="str">
        <f t="shared" si="87"/>
        <v/>
      </c>
      <c r="AR181" s="153" t="str">
        <f t="shared" si="88"/>
        <v/>
      </c>
      <c r="AS181" s="141"/>
      <c r="AT181" s="211"/>
      <c r="AU181" s="346" t="str">
        <f t="shared" si="89"/>
        <v/>
      </c>
      <c r="AV181" s="153" t="str">
        <f t="shared" si="90"/>
        <v/>
      </c>
      <c r="AW181" s="153" t="str">
        <f t="shared" si="91"/>
        <v/>
      </c>
      <c r="AX181" s="153" t="str">
        <f t="shared" si="92"/>
        <v/>
      </c>
    </row>
    <row r="182" spans="1:50" ht="29.45" customHeight="1" x14ac:dyDescent="0.25">
      <c r="A182" s="354" t="str">
        <f>'N-Bedarf AL'!A182</f>
        <v/>
      </c>
      <c r="B182" s="354" t="str">
        <f>IF('N-Bedarf AL'!B182="","",'N-Bedarf AL'!B182)</f>
        <v/>
      </c>
      <c r="C182" s="305" t="str">
        <f>IF('N-Bedarf AL'!D182="","",'N-Bedarf AL'!D182)</f>
        <v/>
      </c>
      <c r="D182" s="32" t="str">
        <f>IF('N-Bedarf AL'!C182="","",'N-Bedarf AL'!C182)</f>
        <v/>
      </c>
      <c r="E182" s="32" t="str">
        <f>IF('N-Bedarf AL'!T182="","",'N-Bedarf AL'!T182)</f>
        <v/>
      </c>
      <c r="F182" s="32" t="str">
        <f>IF('P-Bedarf AL'!V184="","",'P-Bedarf AL'!V184)</f>
        <v/>
      </c>
      <c r="G182" s="32" t="str">
        <f>IF('P-Bedarf AL'!AB184="","",'P-Bedarf AL'!AB184)</f>
        <v/>
      </c>
      <c r="H182" s="345" t="str">
        <f t="shared" si="66"/>
        <v/>
      </c>
      <c r="I182" s="345" t="str">
        <f t="shared" si="67"/>
        <v/>
      </c>
      <c r="J182" s="345" t="str">
        <f t="shared" si="68"/>
        <v/>
      </c>
      <c r="K182" s="321">
        <f t="shared" si="97"/>
        <v>0</v>
      </c>
      <c r="L182" s="321">
        <f t="shared" si="93"/>
        <v>0</v>
      </c>
      <c r="M182" s="321">
        <f t="shared" si="94"/>
        <v>0</v>
      </c>
      <c r="N182" s="321" t="str">
        <f t="shared" si="69"/>
        <v/>
      </c>
      <c r="O182" s="321" t="str">
        <f t="shared" si="95"/>
        <v/>
      </c>
      <c r="P182" s="321" t="str">
        <f t="shared" si="96"/>
        <v/>
      </c>
      <c r="Q182" s="214" t="str">
        <f t="shared" si="70"/>
        <v/>
      </c>
      <c r="R182" s="141"/>
      <c r="S182" s="211"/>
      <c r="T182" s="211" t="str">
        <f t="shared" si="71"/>
        <v/>
      </c>
      <c r="U182" s="153" t="str">
        <f t="shared" si="72"/>
        <v/>
      </c>
      <c r="V182" s="153" t="str">
        <f t="shared" si="73"/>
        <v/>
      </c>
      <c r="W182" s="153" t="str">
        <f t="shared" si="74"/>
        <v/>
      </c>
      <c r="X182" s="153" t="str">
        <f t="shared" si="75"/>
        <v/>
      </c>
      <c r="Y182" s="141"/>
      <c r="Z182" s="211"/>
      <c r="AA182" s="212" t="str">
        <f t="shared" si="76"/>
        <v/>
      </c>
      <c r="AB182" s="153" t="str">
        <f t="shared" si="77"/>
        <v/>
      </c>
      <c r="AC182" s="153" t="str">
        <f t="shared" si="78"/>
        <v/>
      </c>
      <c r="AD182" s="153" t="str">
        <f t="shared" si="79"/>
        <v/>
      </c>
      <c r="AE182" s="153" t="str">
        <f t="shared" si="80"/>
        <v/>
      </c>
      <c r="AF182" s="213" t="str">
        <f t="shared" si="98"/>
        <v/>
      </c>
      <c r="AG182" s="141"/>
      <c r="AH182" s="211"/>
      <c r="AI182" s="346" t="str">
        <f t="shared" si="81"/>
        <v/>
      </c>
      <c r="AJ182" s="153" t="str">
        <f t="shared" si="82"/>
        <v/>
      </c>
      <c r="AK182" s="153" t="str">
        <f t="shared" si="83"/>
        <v/>
      </c>
      <c r="AL182" s="153" t="str">
        <f t="shared" si="84"/>
        <v/>
      </c>
      <c r="AM182" s="141"/>
      <c r="AN182" s="211"/>
      <c r="AO182" s="346" t="str">
        <f t="shared" si="85"/>
        <v/>
      </c>
      <c r="AP182" s="153" t="str">
        <f t="shared" si="86"/>
        <v/>
      </c>
      <c r="AQ182" s="153" t="str">
        <f t="shared" si="87"/>
        <v/>
      </c>
      <c r="AR182" s="153" t="str">
        <f t="shared" si="88"/>
        <v/>
      </c>
      <c r="AS182" s="141"/>
      <c r="AT182" s="211"/>
      <c r="AU182" s="346" t="str">
        <f t="shared" si="89"/>
        <v/>
      </c>
      <c r="AV182" s="153" t="str">
        <f t="shared" si="90"/>
        <v/>
      </c>
      <c r="AW182" s="153" t="str">
        <f t="shared" si="91"/>
        <v/>
      </c>
      <c r="AX182" s="153" t="str">
        <f t="shared" si="92"/>
        <v/>
      </c>
    </row>
    <row r="183" spans="1:50" ht="29.45" customHeight="1" x14ac:dyDescent="0.25">
      <c r="A183" s="354" t="str">
        <f>'N-Bedarf AL'!A183</f>
        <v/>
      </c>
      <c r="B183" s="354" t="str">
        <f>IF('N-Bedarf AL'!B183="","",'N-Bedarf AL'!B183)</f>
        <v/>
      </c>
      <c r="C183" s="305" t="str">
        <f>IF('N-Bedarf AL'!D183="","",'N-Bedarf AL'!D183)</f>
        <v/>
      </c>
      <c r="D183" s="32" t="str">
        <f>IF('N-Bedarf AL'!C183="","",'N-Bedarf AL'!C183)</f>
        <v/>
      </c>
      <c r="E183" s="32" t="str">
        <f>IF('N-Bedarf AL'!T183="","",'N-Bedarf AL'!T183)</f>
        <v/>
      </c>
      <c r="F183" s="32" t="str">
        <f>IF('P-Bedarf AL'!V185="","",'P-Bedarf AL'!V185)</f>
        <v/>
      </c>
      <c r="G183" s="32" t="str">
        <f>IF('P-Bedarf AL'!AB185="","",'P-Bedarf AL'!AB185)</f>
        <v/>
      </c>
      <c r="H183" s="345" t="str">
        <f t="shared" si="66"/>
        <v/>
      </c>
      <c r="I183" s="345" t="str">
        <f t="shared" si="67"/>
        <v/>
      </c>
      <c r="J183" s="345" t="str">
        <f t="shared" si="68"/>
        <v/>
      </c>
      <c r="K183" s="321">
        <f t="shared" si="97"/>
        <v>0</v>
      </c>
      <c r="L183" s="321">
        <f t="shared" si="93"/>
        <v>0</v>
      </c>
      <c r="M183" s="321">
        <f t="shared" si="94"/>
        <v>0</v>
      </c>
      <c r="N183" s="321" t="str">
        <f t="shared" si="69"/>
        <v/>
      </c>
      <c r="O183" s="321" t="str">
        <f t="shared" si="95"/>
        <v/>
      </c>
      <c r="P183" s="321" t="str">
        <f t="shared" si="96"/>
        <v/>
      </c>
      <c r="Q183" s="214" t="str">
        <f t="shared" si="70"/>
        <v/>
      </c>
      <c r="R183" s="141"/>
      <c r="S183" s="211"/>
      <c r="T183" s="211" t="str">
        <f t="shared" si="71"/>
        <v/>
      </c>
      <c r="U183" s="153" t="str">
        <f t="shared" si="72"/>
        <v/>
      </c>
      <c r="V183" s="153" t="str">
        <f t="shared" si="73"/>
        <v/>
      </c>
      <c r="W183" s="153" t="str">
        <f t="shared" si="74"/>
        <v/>
      </c>
      <c r="X183" s="153" t="str">
        <f t="shared" si="75"/>
        <v/>
      </c>
      <c r="Y183" s="141"/>
      <c r="Z183" s="211"/>
      <c r="AA183" s="212" t="str">
        <f t="shared" si="76"/>
        <v/>
      </c>
      <c r="AB183" s="153" t="str">
        <f t="shared" si="77"/>
        <v/>
      </c>
      <c r="AC183" s="153" t="str">
        <f t="shared" si="78"/>
        <v/>
      </c>
      <c r="AD183" s="153" t="str">
        <f t="shared" si="79"/>
        <v/>
      </c>
      <c r="AE183" s="153" t="str">
        <f t="shared" si="80"/>
        <v/>
      </c>
      <c r="AF183" s="213" t="str">
        <f t="shared" si="98"/>
        <v/>
      </c>
      <c r="AG183" s="141"/>
      <c r="AH183" s="211"/>
      <c r="AI183" s="346" t="str">
        <f t="shared" si="81"/>
        <v/>
      </c>
      <c r="AJ183" s="153" t="str">
        <f t="shared" si="82"/>
        <v/>
      </c>
      <c r="AK183" s="153" t="str">
        <f t="shared" si="83"/>
        <v/>
      </c>
      <c r="AL183" s="153" t="str">
        <f t="shared" si="84"/>
        <v/>
      </c>
      <c r="AM183" s="141"/>
      <c r="AN183" s="211"/>
      <c r="AO183" s="346" t="str">
        <f t="shared" si="85"/>
        <v/>
      </c>
      <c r="AP183" s="153" t="str">
        <f t="shared" si="86"/>
        <v/>
      </c>
      <c r="AQ183" s="153" t="str">
        <f t="shared" si="87"/>
        <v/>
      </c>
      <c r="AR183" s="153" t="str">
        <f t="shared" si="88"/>
        <v/>
      </c>
      <c r="AS183" s="141"/>
      <c r="AT183" s="211"/>
      <c r="AU183" s="346" t="str">
        <f t="shared" si="89"/>
        <v/>
      </c>
      <c r="AV183" s="153" t="str">
        <f t="shared" si="90"/>
        <v/>
      </c>
      <c r="AW183" s="153" t="str">
        <f t="shared" si="91"/>
        <v/>
      </c>
      <c r="AX183" s="153" t="str">
        <f t="shared" si="92"/>
        <v/>
      </c>
    </row>
    <row r="184" spans="1:50" ht="29.45" customHeight="1" x14ac:dyDescent="0.25">
      <c r="A184" s="354" t="str">
        <f>'N-Bedarf AL'!A184</f>
        <v/>
      </c>
      <c r="B184" s="354" t="str">
        <f>IF('N-Bedarf AL'!B184="","",'N-Bedarf AL'!B184)</f>
        <v/>
      </c>
      <c r="C184" s="305" t="str">
        <f>IF('N-Bedarf AL'!D184="","",'N-Bedarf AL'!D184)</f>
        <v/>
      </c>
      <c r="D184" s="32" t="str">
        <f>IF('N-Bedarf AL'!C184="","",'N-Bedarf AL'!C184)</f>
        <v/>
      </c>
      <c r="E184" s="32" t="str">
        <f>IF('N-Bedarf AL'!T184="","",'N-Bedarf AL'!T184)</f>
        <v/>
      </c>
      <c r="F184" s="32" t="str">
        <f>IF('P-Bedarf AL'!V186="","",'P-Bedarf AL'!V186)</f>
        <v/>
      </c>
      <c r="G184" s="32" t="str">
        <f>IF('P-Bedarf AL'!AB186="","",'P-Bedarf AL'!AB186)</f>
        <v/>
      </c>
      <c r="H184" s="345" t="str">
        <f t="shared" si="66"/>
        <v/>
      </c>
      <c r="I184" s="345" t="str">
        <f t="shared" si="67"/>
        <v/>
      </c>
      <c r="J184" s="345" t="str">
        <f t="shared" si="68"/>
        <v/>
      </c>
      <c r="K184" s="321">
        <f t="shared" si="97"/>
        <v>0</v>
      </c>
      <c r="L184" s="321">
        <f t="shared" si="93"/>
        <v>0</v>
      </c>
      <c r="M184" s="321">
        <f t="shared" si="94"/>
        <v>0</v>
      </c>
      <c r="N184" s="321" t="str">
        <f t="shared" si="69"/>
        <v/>
      </c>
      <c r="O184" s="321" t="str">
        <f t="shared" si="95"/>
        <v/>
      </c>
      <c r="P184" s="321" t="str">
        <f t="shared" si="96"/>
        <v/>
      </c>
      <c r="Q184" s="214" t="str">
        <f t="shared" si="70"/>
        <v/>
      </c>
      <c r="R184" s="141"/>
      <c r="S184" s="211"/>
      <c r="T184" s="211" t="str">
        <f t="shared" si="71"/>
        <v/>
      </c>
      <c r="U184" s="153" t="str">
        <f t="shared" si="72"/>
        <v/>
      </c>
      <c r="V184" s="153" t="str">
        <f t="shared" si="73"/>
        <v/>
      </c>
      <c r="W184" s="153" t="str">
        <f t="shared" si="74"/>
        <v/>
      </c>
      <c r="X184" s="153" t="str">
        <f t="shared" si="75"/>
        <v/>
      </c>
      <c r="Y184" s="141"/>
      <c r="Z184" s="211"/>
      <c r="AA184" s="212" t="str">
        <f t="shared" si="76"/>
        <v/>
      </c>
      <c r="AB184" s="153" t="str">
        <f t="shared" si="77"/>
        <v/>
      </c>
      <c r="AC184" s="153" t="str">
        <f t="shared" si="78"/>
        <v/>
      </c>
      <c r="AD184" s="153" t="str">
        <f t="shared" si="79"/>
        <v/>
      </c>
      <c r="AE184" s="153" t="str">
        <f t="shared" si="80"/>
        <v/>
      </c>
      <c r="AF184" s="213" t="str">
        <f t="shared" si="98"/>
        <v/>
      </c>
      <c r="AG184" s="141"/>
      <c r="AH184" s="211"/>
      <c r="AI184" s="346" t="str">
        <f t="shared" si="81"/>
        <v/>
      </c>
      <c r="AJ184" s="153" t="str">
        <f t="shared" si="82"/>
        <v/>
      </c>
      <c r="AK184" s="153" t="str">
        <f t="shared" si="83"/>
        <v/>
      </c>
      <c r="AL184" s="153" t="str">
        <f t="shared" si="84"/>
        <v/>
      </c>
      <c r="AM184" s="141"/>
      <c r="AN184" s="211"/>
      <c r="AO184" s="346" t="str">
        <f t="shared" si="85"/>
        <v/>
      </c>
      <c r="AP184" s="153" t="str">
        <f t="shared" si="86"/>
        <v/>
      </c>
      <c r="AQ184" s="153" t="str">
        <f t="shared" si="87"/>
        <v/>
      </c>
      <c r="AR184" s="153" t="str">
        <f t="shared" si="88"/>
        <v/>
      </c>
      <c r="AS184" s="141"/>
      <c r="AT184" s="211"/>
      <c r="AU184" s="346" t="str">
        <f t="shared" si="89"/>
        <v/>
      </c>
      <c r="AV184" s="153" t="str">
        <f t="shared" si="90"/>
        <v/>
      </c>
      <c r="AW184" s="153" t="str">
        <f t="shared" si="91"/>
        <v/>
      </c>
      <c r="AX184" s="153" t="str">
        <f t="shared" si="92"/>
        <v/>
      </c>
    </row>
    <row r="185" spans="1:50" ht="29.45" customHeight="1" x14ac:dyDescent="0.25">
      <c r="A185" s="354" t="str">
        <f>'N-Bedarf AL'!A185</f>
        <v/>
      </c>
      <c r="B185" s="354" t="str">
        <f>IF('N-Bedarf AL'!B185="","",'N-Bedarf AL'!B185)</f>
        <v/>
      </c>
      <c r="C185" s="305" t="str">
        <f>IF('N-Bedarf AL'!D185="","",'N-Bedarf AL'!D185)</f>
        <v/>
      </c>
      <c r="D185" s="32" t="str">
        <f>IF('N-Bedarf AL'!C185="","",'N-Bedarf AL'!C185)</f>
        <v/>
      </c>
      <c r="E185" s="32" t="str">
        <f>IF('N-Bedarf AL'!T185="","",'N-Bedarf AL'!T185)</f>
        <v/>
      </c>
      <c r="F185" s="32" t="str">
        <f>IF('P-Bedarf AL'!V187="","",'P-Bedarf AL'!V187)</f>
        <v/>
      </c>
      <c r="G185" s="32" t="str">
        <f>IF('P-Bedarf AL'!AB187="","",'P-Bedarf AL'!AB187)</f>
        <v/>
      </c>
      <c r="H185" s="345" t="str">
        <f t="shared" si="66"/>
        <v/>
      </c>
      <c r="I185" s="345" t="str">
        <f t="shared" si="67"/>
        <v/>
      </c>
      <c r="J185" s="345" t="str">
        <f t="shared" si="68"/>
        <v/>
      </c>
      <c r="K185" s="321">
        <f t="shared" si="97"/>
        <v>0</v>
      </c>
      <c r="L185" s="321">
        <f t="shared" si="93"/>
        <v>0</v>
      </c>
      <c r="M185" s="321">
        <f t="shared" si="94"/>
        <v>0</v>
      </c>
      <c r="N185" s="321" t="str">
        <f t="shared" si="69"/>
        <v/>
      </c>
      <c r="O185" s="321" t="str">
        <f t="shared" si="95"/>
        <v/>
      </c>
      <c r="P185" s="321" t="str">
        <f t="shared" si="96"/>
        <v/>
      </c>
      <c r="Q185" s="214" t="str">
        <f t="shared" si="70"/>
        <v/>
      </c>
      <c r="R185" s="141"/>
      <c r="S185" s="211"/>
      <c r="T185" s="211" t="str">
        <f t="shared" si="71"/>
        <v/>
      </c>
      <c r="U185" s="153" t="str">
        <f t="shared" si="72"/>
        <v/>
      </c>
      <c r="V185" s="153" t="str">
        <f t="shared" si="73"/>
        <v/>
      </c>
      <c r="W185" s="153" t="str">
        <f t="shared" si="74"/>
        <v/>
      </c>
      <c r="X185" s="153" t="str">
        <f t="shared" si="75"/>
        <v/>
      </c>
      <c r="Y185" s="141"/>
      <c r="Z185" s="211"/>
      <c r="AA185" s="212" t="str">
        <f t="shared" si="76"/>
        <v/>
      </c>
      <c r="AB185" s="153" t="str">
        <f t="shared" si="77"/>
        <v/>
      </c>
      <c r="AC185" s="153" t="str">
        <f t="shared" si="78"/>
        <v/>
      </c>
      <c r="AD185" s="153" t="str">
        <f t="shared" si="79"/>
        <v/>
      </c>
      <c r="AE185" s="153" t="str">
        <f t="shared" si="80"/>
        <v/>
      </c>
      <c r="AF185" s="213" t="str">
        <f t="shared" si="98"/>
        <v/>
      </c>
      <c r="AG185" s="141"/>
      <c r="AH185" s="211"/>
      <c r="AI185" s="346" t="str">
        <f t="shared" si="81"/>
        <v/>
      </c>
      <c r="AJ185" s="153" t="str">
        <f t="shared" si="82"/>
        <v/>
      </c>
      <c r="AK185" s="153" t="str">
        <f t="shared" si="83"/>
        <v/>
      </c>
      <c r="AL185" s="153" t="str">
        <f t="shared" si="84"/>
        <v/>
      </c>
      <c r="AM185" s="141"/>
      <c r="AN185" s="211"/>
      <c r="AO185" s="346" t="str">
        <f t="shared" si="85"/>
        <v/>
      </c>
      <c r="AP185" s="153" t="str">
        <f t="shared" si="86"/>
        <v/>
      </c>
      <c r="AQ185" s="153" t="str">
        <f t="shared" si="87"/>
        <v/>
      </c>
      <c r="AR185" s="153" t="str">
        <f t="shared" si="88"/>
        <v/>
      </c>
      <c r="AS185" s="141"/>
      <c r="AT185" s="211"/>
      <c r="AU185" s="346" t="str">
        <f t="shared" si="89"/>
        <v/>
      </c>
      <c r="AV185" s="153" t="str">
        <f t="shared" si="90"/>
        <v/>
      </c>
      <c r="AW185" s="153" t="str">
        <f t="shared" si="91"/>
        <v/>
      </c>
      <c r="AX185" s="153" t="str">
        <f t="shared" si="92"/>
        <v/>
      </c>
    </row>
    <row r="186" spans="1:50" ht="29.45" customHeight="1" x14ac:dyDescent="0.25">
      <c r="A186" s="354" t="str">
        <f>'N-Bedarf AL'!A186</f>
        <v/>
      </c>
      <c r="B186" s="354" t="str">
        <f>IF('N-Bedarf AL'!B186="","",'N-Bedarf AL'!B186)</f>
        <v/>
      </c>
      <c r="C186" s="305" t="str">
        <f>IF('N-Bedarf AL'!D186="","",'N-Bedarf AL'!D186)</f>
        <v/>
      </c>
      <c r="D186" s="32" t="str">
        <f>IF('N-Bedarf AL'!C186="","",'N-Bedarf AL'!C186)</f>
        <v/>
      </c>
      <c r="E186" s="32" t="str">
        <f>IF('N-Bedarf AL'!T186="","",'N-Bedarf AL'!T186)</f>
        <v/>
      </c>
      <c r="F186" s="32" t="str">
        <f>IF('P-Bedarf AL'!V188="","",'P-Bedarf AL'!V188)</f>
        <v/>
      </c>
      <c r="G186" s="32" t="str">
        <f>IF('P-Bedarf AL'!AB188="","",'P-Bedarf AL'!AB188)</f>
        <v/>
      </c>
      <c r="H186" s="345" t="str">
        <f t="shared" si="66"/>
        <v/>
      </c>
      <c r="I186" s="345" t="str">
        <f t="shared" si="67"/>
        <v/>
      </c>
      <c r="J186" s="345" t="str">
        <f t="shared" si="68"/>
        <v/>
      </c>
      <c r="K186" s="321">
        <f t="shared" si="97"/>
        <v>0</v>
      </c>
      <c r="L186" s="321">
        <f t="shared" si="93"/>
        <v>0</v>
      </c>
      <c r="M186" s="321">
        <f t="shared" si="94"/>
        <v>0</v>
      </c>
      <c r="N186" s="321" t="str">
        <f t="shared" si="69"/>
        <v/>
      </c>
      <c r="O186" s="321" t="str">
        <f t="shared" si="95"/>
        <v/>
      </c>
      <c r="P186" s="321" t="str">
        <f t="shared" si="96"/>
        <v/>
      </c>
      <c r="Q186" s="214" t="str">
        <f t="shared" si="70"/>
        <v/>
      </c>
      <c r="R186" s="141"/>
      <c r="S186" s="211"/>
      <c r="T186" s="211" t="str">
        <f t="shared" si="71"/>
        <v/>
      </c>
      <c r="U186" s="153" t="str">
        <f t="shared" si="72"/>
        <v/>
      </c>
      <c r="V186" s="153" t="str">
        <f t="shared" si="73"/>
        <v/>
      </c>
      <c r="W186" s="153" t="str">
        <f t="shared" si="74"/>
        <v/>
      </c>
      <c r="X186" s="153" t="str">
        <f t="shared" si="75"/>
        <v/>
      </c>
      <c r="Y186" s="141"/>
      <c r="Z186" s="211"/>
      <c r="AA186" s="212" t="str">
        <f t="shared" si="76"/>
        <v/>
      </c>
      <c r="AB186" s="153" t="str">
        <f t="shared" si="77"/>
        <v/>
      </c>
      <c r="AC186" s="153" t="str">
        <f t="shared" si="78"/>
        <v/>
      </c>
      <c r="AD186" s="153" t="str">
        <f t="shared" si="79"/>
        <v/>
      </c>
      <c r="AE186" s="153" t="str">
        <f t="shared" si="80"/>
        <v/>
      </c>
      <c r="AF186" s="213" t="str">
        <f t="shared" si="98"/>
        <v/>
      </c>
      <c r="AG186" s="141"/>
      <c r="AH186" s="211"/>
      <c r="AI186" s="346" t="str">
        <f t="shared" si="81"/>
        <v/>
      </c>
      <c r="AJ186" s="153" t="str">
        <f t="shared" si="82"/>
        <v/>
      </c>
      <c r="AK186" s="153" t="str">
        <f t="shared" si="83"/>
        <v/>
      </c>
      <c r="AL186" s="153" t="str">
        <f t="shared" si="84"/>
        <v/>
      </c>
      <c r="AM186" s="141"/>
      <c r="AN186" s="211"/>
      <c r="AO186" s="346" t="str">
        <f t="shared" si="85"/>
        <v/>
      </c>
      <c r="AP186" s="153" t="str">
        <f t="shared" si="86"/>
        <v/>
      </c>
      <c r="AQ186" s="153" t="str">
        <f t="shared" si="87"/>
        <v/>
      </c>
      <c r="AR186" s="153" t="str">
        <f t="shared" si="88"/>
        <v/>
      </c>
      <c r="AS186" s="141"/>
      <c r="AT186" s="211"/>
      <c r="AU186" s="346" t="str">
        <f t="shared" si="89"/>
        <v/>
      </c>
      <c r="AV186" s="153" t="str">
        <f t="shared" si="90"/>
        <v/>
      </c>
      <c r="AW186" s="153" t="str">
        <f t="shared" si="91"/>
        <v/>
      </c>
      <c r="AX186" s="153" t="str">
        <f t="shared" si="92"/>
        <v/>
      </c>
    </row>
    <row r="187" spans="1:50" ht="29.45" customHeight="1" x14ac:dyDescent="0.25">
      <c r="A187" s="354" t="str">
        <f>'N-Bedarf AL'!A187</f>
        <v/>
      </c>
      <c r="B187" s="354" t="str">
        <f>IF('N-Bedarf AL'!B187="","",'N-Bedarf AL'!B187)</f>
        <v/>
      </c>
      <c r="C187" s="305" t="str">
        <f>IF('N-Bedarf AL'!D187="","",'N-Bedarf AL'!D187)</f>
        <v/>
      </c>
      <c r="D187" s="32" t="str">
        <f>IF('N-Bedarf AL'!C187="","",'N-Bedarf AL'!C187)</f>
        <v/>
      </c>
      <c r="E187" s="32" t="str">
        <f>IF('N-Bedarf AL'!T187="","",'N-Bedarf AL'!T187)</f>
        <v/>
      </c>
      <c r="F187" s="32" t="str">
        <f>IF('P-Bedarf AL'!V189="","",'P-Bedarf AL'!V189)</f>
        <v/>
      </c>
      <c r="G187" s="32" t="str">
        <f>IF('P-Bedarf AL'!AB189="","",'P-Bedarf AL'!AB189)</f>
        <v/>
      </c>
      <c r="H187" s="345" t="str">
        <f t="shared" si="66"/>
        <v/>
      </c>
      <c r="I187" s="345" t="str">
        <f t="shared" si="67"/>
        <v/>
      </c>
      <c r="J187" s="345" t="str">
        <f t="shared" si="68"/>
        <v/>
      </c>
      <c r="K187" s="321">
        <f t="shared" si="97"/>
        <v>0</v>
      </c>
      <c r="L187" s="321">
        <f t="shared" si="93"/>
        <v>0</v>
      </c>
      <c r="M187" s="321">
        <f t="shared" si="94"/>
        <v>0</v>
      </c>
      <c r="N187" s="321" t="str">
        <f t="shared" si="69"/>
        <v/>
      </c>
      <c r="O187" s="321" t="str">
        <f t="shared" si="95"/>
        <v/>
      </c>
      <c r="P187" s="321" t="str">
        <f t="shared" si="96"/>
        <v/>
      </c>
      <c r="Q187" s="214" t="str">
        <f t="shared" si="70"/>
        <v/>
      </c>
      <c r="R187" s="141"/>
      <c r="S187" s="211"/>
      <c r="T187" s="211" t="str">
        <f t="shared" si="71"/>
        <v/>
      </c>
      <c r="U187" s="153" t="str">
        <f t="shared" si="72"/>
        <v/>
      </c>
      <c r="V187" s="153" t="str">
        <f t="shared" si="73"/>
        <v/>
      </c>
      <c r="W187" s="153" t="str">
        <f t="shared" si="74"/>
        <v/>
      </c>
      <c r="X187" s="153" t="str">
        <f t="shared" si="75"/>
        <v/>
      </c>
      <c r="Y187" s="141"/>
      <c r="Z187" s="211"/>
      <c r="AA187" s="212" t="str">
        <f t="shared" si="76"/>
        <v/>
      </c>
      <c r="AB187" s="153" t="str">
        <f t="shared" si="77"/>
        <v/>
      </c>
      <c r="AC187" s="153" t="str">
        <f t="shared" si="78"/>
        <v/>
      </c>
      <c r="AD187" s="153" t="str">
        <f t="shared" si="79"/>
        <v/>
      </c>
      <c r="AE187" s="153" t="str">
        <f t="shared" si="80"/>
        <v/>
      </c>
      <c r="AF187" s="213" t="str">
        <f t="shared" si="98"/>
        <v/>
      </c>
      <c r="AG187" s="141"/>
      <c r="AH187" s="211"/>
      <c r="AI187" s="346" t="str">
        <f t="shared" si="81"/>
        <v/>
      </c>
      <c r="AJ187" s="153" t="str">
        <f t="shared" si="82"/>
        <v/>
      </c>
      <c r="AK187" s="153" t="str">
        <f t="shared" si="83"/>
        <v/>
      </c>
      <c r="AL187" s="153" t="str">
        <f t="shared" si="84"/>
        <v/>
      </c>
      <c r="AM187" s="141"/>
      <c r="AN187" s="211"/>
      <c r="AO187" s="346" t="str">
        <f t="shared" si="85"/>
        <v/>
      </c>
      <c r="AP187" s="153" t="str">
        <f t="shared" si="86"/>
        <v/>
      </c>
      <c r="AQ187" s="153" t="str">
        <f t="shared" si="87"/>
        <v/>
      </c>
      <c r="AR187" s="153" t="str">
        <f t="shared" si="88"/>
        <v/>
      </c>
      <c r="AS187" s="141"/>
      <c r="AT187" s="211"/>
      <c r="AU187" s="346" t="str">
        <f t="shared" si="89"/>
        <v/>
      </c>
      <c r="AV187" s="153" t="str">
        <f t="shared" si="90"/>
        <v/>
      </c>
      <c r="AW187" s="153" t="str">
        <f t="shared" si="91"/>
        <v/>
      </c>
      <c r="AX187" s="153" t="str">
        <f t="shared" si="92"/>
        <v/>
      </c>
    </row>
    <row r="188" spans="1:50" ht="29.45" customHeight="1" x14ac:dyDescent="0.25">
      <c r="A188" s="354" t="str">
        <f>'N-Bedarf AL'!A188</f>
        <v/>
      </c>
      <c r="B188" s="354" t="str">
        <f>IF('N-Bedarf AL'!B188="","",'N-Bedarf AL'!B188)</f>
        <v/>
      </c>
      <c r="C188" s="305" t="str">
        <f>IF('N-Bedarf AL'!D188="","",'N-Bedarf AL'!D188)</f>
        <v/>
      </c>
      <c r="D188" s="32" t="str">
        <f>IF('N-Bedarf AL'!C188="","",'N-Bedarf AL'!C188)</f>
        <v/>
      </c>
      <c r="E188" s="32" t="str">
        <f>IF('N-Bedarf AL'!T188="","",'N-Bedarf AL'!T188)</f>
        <v/>
      </c>
      <c r="F188" s="32" t="str">
        <f>IF('P-Bedarf AL'!V190="","",'P-Bedarf AL'!V190)</f>
        <v/>
      </c>
      <c r="G188" s="32" t="str">
        <f>IF('P-Bedarf AL'!AB190="","",'P-Bedarf AL'!AB190)</f>
        <v/>
      </c>
      <c r="H188" s="345" t="str">
        <f t="shared" si="66"/>
        <v/>
      </c>
      <c r="I188" s="345" t="str">
        <f t="shared" si="67"/>
        <v/>
      </c>
      <c r="J188" s="345" t="str">
        <f t="shared" si="68"/>
        <v/>
      </c>
      <c r="K188" s="321">
        <f t="shared" si="97"/>
        <v>0</v>
      </c>
      <c r="L188" s="321">
        <f t="shared" si="93"/>
        <v>0</v>
      </c>
      <c r="M188" s="321">
        <f t="shared" si="94"/>
        <v>0</v>
      </c>
      <c r="N188" s="321" t="str">
        <f t="shared" si="69"/>
        <v/>
      </c>
      <c r="O188" s="321" t="str">
        <f t="shared" si="95"/>
        <v/>
      </c>
      <c r="P188" s="321" t="str">
        <f t="shared" si="96"/>
        <v/>
      </c>
      <c r="Q188" s="214" t="str">
        <f t="shared" si="70"/>
        <v/>
      </c>
      <c r="R188" s="141"/>
      <c r="S188" s="211"/>
      <c r="T188" s="211" t="str">
        <f t="shared" si="71"/>
        <v/>
      </c>
      <c r="U188" s="153" t="str">
        <f t="shared" si="72"/>
        <v/>
      </c>
      <c r="V188" s="153" t="str">
        <f t="shared" si="73"/>
        <v/>
      </c>
      <c r="W188" s="153" t="str">
        <f t="shared" si="74"/>
        <v/>
      </c>
      <c r="X188" s="153" t="str">
        <f t="shared" si="75"/>
        <v/>
      </c>
      <c r="Y188" s="141"/>
      <c r="Z188" s="211"/>
      <c r="AA188" s="212" t="str">
        <f t="shared" si="76"/>
        <v/>
      </c>
      <c r="AB188" s="153" t="str">
        <f t="shared" si="77"/>
        <v/>
      </c>
      <c r="AC188" s="153" t="str">
        <f t="shared" si="78"/>
        <v/>
      </c>
      <c r="AD188" s="153" t="str">
        <f t="shared" si="79"/>
        <v/>
      </c>
      <c r="AE188" s="153" t="str">
        <f t="shared" si="80"/>
        <v/>
      </c>
      <c r="AF188" s="213" t="str">
        <f t="shared" si="98"/>
        <v/>
      </c>
      <c r="AG188" s="141"/>
      <c r="AH188" s="211"/>
      <c r="AI188" s="346" t="str">
        <f t="shared" si="81"/>
        <v/>
      </c>
      <c r="AJ188" s="153" t="str">
        <f t="shared" si="82"/>
        <v/>
      </c>
      <c r="AK188" s="153" t="str">
        <f t="shared" si="83"/>
        <v/>
      </c>
      <c r="AL188" s="153" t="str">
        <f t="shared" si="84"/>
        <v/>
      </c>
      <c r="AM188" s="141"/>
      <c r="AN188" s="211"/>
      <c r="AO188" s="346" t="str">
        <f t="shared" si="85"/>
        <v/>
      </c>
      <c r="AP188" s="153" t="str">
        <f t="shared" si="86"/>
        <v/>
      </c>
      <c r="AQ188" s="153" t="str">
        <f t="shared" si="87"/>
        <v/>
      </c>
      <c r="AR188" s="153" t="str">
        <f t="shared" si="88"/>
        <v/>
      </c>
      <c r="AS188" s="141"/>
      <c r="AT188" s="211"/>
      <c r="AU188" s="346" t="str">
        <f t="shared" si="89"/>
        <v/>
      </c>
      <c r="AV188" s="153" t="str">
        <f t="shared" si="90"/>
        <v/>
      </c>
      <c r="AW188" s="153" t="str">
        <f t="shared" si="91"/>
        <v/>
      </c>
      <c r="AX188" s="153" t="str">
        <f t="shared" si="92"/>
        <v/>
      </c>
    </row>
    <row r="189" spans="1:50" ht="29.45" customHeight="1" x14ac:dyDescent="0.25">
      <c r="A189" s="354" t="str">
        <f>'N-Bedarf AL'!A189</f>
        <v/>
      </c>
      <c r="B189" s="354" t="str">
        <f>IF('N-Bedarf AL'!B189="","",'N-Bedarf AL'!B189)</f>
        <v/>
      </c>
      <c r="C189" s="305" t="str">
        <f>IF('N-Bedarf AL'!D189="","",'N-Bedarf AL'!D189)</f>
        <v/>
      </c>
      <c r="D189" s="32" t="str">
        <f>IF('N-Bedarf AL'!C189="","",'N-Bedarf AL'!C189)</f>
        <v/>
      </c>
      <c r="E189" s="32" t="str">
        <f>IF('N-Bedarf AL'!T189="","",'N-Bedarf AL'!T189)</f>
        <v/>
      </c>
      <c r="F189" s="32" t="str">
        <f>IF('P-Bedarf AL'!V191="","",'P-Bedarf AL'!V191)</f>
        <v/>
      </c>
      <c r="G189" s="32" t="str">
        <f>IF('P-Bedarf AL'!AB191="","",'P-Bedarf AL'!AB191)</f>
        <v/>
      </c>
      <c r="H189" s="345" t="str">
        <f t="shared" si="66"/>
        <v/>
      </c>
      <c r="I189" s="345" t="str">
        <f t="shared" si="67"/>
        <v/>
      </c>
      <c r="J189" s="345" t="str">
        <f t="shared" si="68"/>
        <v/>
      </c>
      <c r="K189" s="321">
        <f t="shared" si="97"/>
        <v>0</v>
      </c>
      <c r="L189" s="321">
        <f t="shared" si="93"/>
        <v>0</v>
      </c>
      <c r="M189" s="321">
        <f t="shared" si="94"/>
        <v>0</v>
      </c>
      <c r="N189" s="321" t="str">
        <f t="shared" si="69"/>
        <v/>
      </c>
      <c r="O189" s="321" t="str">
        <f t="shared" si="95"/>
        <v/>
      </c>
      <c r="P189" s="321" t="str">
        <f t="shared" si="96"/>
        <v/>
      </c>
      <c r="Q189" s="214" t="str">
        <f t="shared" si="70"/>
        <v/>
      </c>
      <c r="R189" s="141"/>
      <c r="S189" s="211"/>
      <c r="T189" s="211" t="str">
        <f t="shared" si="71"/>
        <v/>
      </c>
      <c r="U189" s="153" t="str">
        <f t="shared" si="72"/>
        <v/>
      </c>
      <c r="V189" s="153" t="str">
        <f t="shared" si="73"/>
        <v/>
      </c>
      <c r="W189" s="153" t="str">
        <f t="shared" si="74"/>
        <v/>
      </c>
      <c r="X189" s="153" t="str">
        <f t="shared" si="75"/>
        <v/>
      </c>
      <c r="Y189" s="141"/>
      <c r="Z189" s="211"/>
      <c r="AA189" s="212" t="str">
        <f t="shared" si="76"/>
        <v/>
      </c>
      <c r="AB189" s="153" t="str">
        <f t="shared" si="77"/>
        <v/>
      </c>
      <c r="AC189" s="153" t="str">
        <f t="shared" si="78"/>
        <v/>
      </c>
      <c r="AD189" s="153" t="str">
        <f t="shared" si="79"/>
        <v/>
      </c>
      <c r="AE189" s="153" t="str">
        <f t="shared" si="80"/>
        <v/>
      </c>
      <c r="AF189" s="213" t="str">
        <f t="shared" si="98"/>
        <v/>
      </c>
      <c r="AG189" s="141"/>
      <c r="AH189" s="211"/>
      <c r="AI189" s="346" t="str">
        <f t="shared" si="81"/>
        <v/>
      </c>
      <c r="AJ189" s="153" t="str">
        <f t="shared" si="82"/>
        <v/>
      </c>
      <c r="AK189" s="153" t="str">
        <f t="shared" si="83"/>
        <v/>
      </c>
      <c r="AL189" s="153" t="str">
        <f t="shared" si="84"/>
        <v/>
      </c>
      <c r="AM189" s="141"/>
      <c r="AN189" s="211"/>
      <c r="AO189" s="346" t="str">
        <f t="shared" si="85"/>
        <v/>
      </c>
      <c r="AP189" s="153" t="str">
        <f t="shared" si="86"/>
        <v/>
      </c>
      <c r="AQ189" s="153" t="str">
        <f t="shared" si="87"/>
        <v/>
      </c>
      <c r="AR189" s="153" t="str">
        <f t="shared" si="88"/>
        <v/>
      </c>
      <c r="AS189" s="141"/>
      <c r="AT189" s="211"/>
      <c r="AU189" s="346" t="str">
        <f t="shared" si="89"/>
        <v/>
      </c>
      <c r="AV189" s="153" t="str">
        <f t="shared" si="90"/>
        <v/>
      </c>
      <c r="AW189" s="153" t="str">
        <f t="shared" si="91"/>
        <v/>
      </c>
      <c r="AX189" s="153" t="str">
        <f t="shared" si="92"/>
        <v/>
      </c>
    </row>
    <row r="190" spans="1:50" ht="29.45" customHeight="1" x14ac:dyDescent="0.25">
      <c r="A190" s="354" t="str">
        <f>'N-Bedarf AL'!A190</f>
        <v/>
      </c>
      <c r="B190" s="354" t="str">
        <f>IF('N-Bedarf AL'!B190="","",'N-Bedarf AL'!B190)</f>
        <v/>
      </c>
      <c r="C190" s="305" t="str">
        <f>IF('N-Bedarf AL'!D190="","",'N-Bedarf AL'!D190)</f>
        <v/>
      </c>
      <c r="D190" s="32" t="str">
        <f>IF('N-Bedarf AL'!C190="","",'N-Bedarf AL'!C190)</f>
        <v/>
      </c>
      <c r="E190" s="32" t="str">
        <f>IF('N-Bedarf AL'!T190="","",'N-Bedarf AL'!T190)</f>
        <v/>
      </c>
      <c r="F190" s="32" t="str">
        <f>IF('P-Bedarf AL'!V192="","",'P-Bedarf AL'!V192)</f>
        <v/>
      </c>
      <c r="G190" s="32" t="str">
        <f>IF('P-Bedarf AL'!AB192="","",'P-Bedarf AL'!AB192)</f>
        <v/>
      </c>
      <c r="H190" s="345" t="str">
        <f t="shared" si="66"/>
        <v/>
      </c>
      <c r="I190" s="345" t="str">
        <f t="shared" si="67"/>
        <v/>
      </c>
      <c r="J190" s="345" t="str">
        <f t="shared" si="68"/>
        <v/>
      </c>
      <c r="K190" s="321">
        <f t="shared" si="97"/>
        <v>0</v>
      </c>
      <c r="L190" s="321">
        <f t="shared" si="93"/>
        <v>0</v>
      </c>
      <c r="M190" s="321">
        <f t="shared" si="94"/>
        <v>0</v>
      </c>
      <c r="N190" s="321" t="str">
        <f t="shared" si="69"/>
        <v/>
      </c>
      <c r="O190" s="321" t="str">
        <f t="shared" si="95"/>
        <v/>
      </c>
      <c r="P190" s="321" t="str">
        <f t="shared" si="96"/>
        <v/>
      </c>
      <c r="Q190" s="214" t="str">
        <f t="shared" si="70"/>
        <v/>
      </c>
      <c r="R190" s="141"/>
      <c r="S190" s="211"/>
      <c r="T190" s="211" t="str">
        <f t="shared" si="71"/>
        <v/>
      </c>
      <c r="U190" s="153" t="str">
        <f t="shared" si="72"/>
        <v/>
      </c>
      <c r="V190" s="153" t="str">
        <f t="shared" si="73"/>
        <v/>
      </c>
      <c r="W190" s="153" t="str">
        <f t="shared" si="74"/>
        <v/>
      </c>
      <c r="X190" s="153" t="str">
        <f t="shared" si="75"/>
        <v/>
      </c>
      <c r="Y190" s="141"/>
      <c r="Z190" s="211"/>
      <c r="AA190" s="212" t="str">
        <f t="shared" si="76"/>
        <v/>
      </c>
      <c r="AB190" s="153" t="str">
        <f t="shared" si="77"/>
        <v/>
      </c>
      <c r="AC190" s="153" t="str">
        <f t="shared" si="78"/>
        <v/>
      </c>
      <c r="AD190" s="153" t="str">
        <f t="shared" si="79"/>
        <v/>
      </c>
      <c r="AE190" s="153" t="str">
        <f t="shared" si="80"/>
        <v/>
      </c>
      <c r="AF190" s="213" t="str">
        <f t="shared" si="98"/>
        <v/>
      </c>
      <c r="AG190" s="141"/>
      <c r="AH190" s="211"/>
      <c r="AI190" s="346" t="str">
        <f t="shared" si="81"/>
        <v/>
      </c>
      <c r="AJ190" s="153" t="str">
        <f t="shared" si="82"/>
        <v/>
      </c>
      <c r="AK190" s="153" t="str">
        <f t="shared" si="83"/>
        <v/>
      </c>
      <c r="AL190" s="153" t="str">
        <f t="shared" si="84"/>
        <v/>
      </c>
      <c r="AM190" s="141"/>
      <c r="AN190" s="211"/>
      <c r="AO190" s="346" t="str">
        <f t="shared" si="85"/>
        <v/>
      </c>
      <c r="AP190" s="153" t="str">
        <f t="shared" si="86"/>
        <v/>
      </c>
      <c r="AQ190" s="153" t="str">
        <f t="shared" si="87"/>
        <v/>
      </c>
      <c r="AR190" s="153" t="str">
        <f t="shared" si="88"/>
        <v/>
      </c>
      <c r="AS190" s="141"/>
      <c r="AT190" s="211"/>
      <c r="AU190" s="346" t="str">
        <f t="shared" si="89"/>
        <v/>
      </c>
      <c r="AV190" s="153" t="str">
        <f t="shared" si="90"/>
        <v/>
      </c>
      <c r="AW190" s="153" t="str">
        <f t="shared" si="91"/>
        <v/>
      </c>
      <c r="AX190" s="153" t="str">
        <f t="shared" si="92"/>
        <v/>
      </c>
    </row>
    <row r="191" spans="1:50" ht="29.45" customHeight="1" x14ac:dyDescent="0.25">
      <c r="A191" s="354" t="str">
        <f>'N-Bedarf AL'!A191</f>
        <v/>
      </c>
      <c r="B191" s="354" t="str">
        <f>IF('N-Bedarf AL'!B191="","",'N-Bedarf AL'!B191)</f>
        <v/>
      </c>
      <c r="C191" s="305" t="str">
        <f>IF('N-Bedarf AL'!D191="","",'N-Bedarf AL'!D191)</f>
        <v/>
      </c>
      <c r="D191" s="32" t="str">
        <f>IF('N-Bedarf AL'!C191="","",'N-Bedarf AL'!C191)</f>
        <v/>
      </c>
      <c r="E191" s="32" t="str">
        <f>IF('N-Bedarf AL'!T191="","",'N-Bedarf AL'!T191)</f>
        <v/>
      </c>
      <c r="F191" s="32" t="str">
        <f>IF('P-Bedarf AL'!V193="","",'P-Bedarf AL'!V193)</f>
        <v/>
      </c>
      <c r="G191" s="32" t="str">
        <f>IF('P-Bedarf AL'!AB193="","",'P-Bedarf AL'!AB193)</f>
        <v/>
      </c>
      <c r="H191" s="345" t="str">
        <f t="shared" si="66"/>
        <v/>
      </c>
      <c r="I191" s="345" t="str">
        <f t="shared" si="67"/>
        <v/>
      </c>
      <c r="J191" s="345" t="str">
        <f t="shared" si="68"/>
        <v/>
      </c>
      <c r="K191" s="321">
        <f t="shared" si="97"/>
        <v>0</v>
      </c>
      <c r="L191" s="321">
        <f t="shared" si="93"/>
        <v>0</v>
      </c>
      <c r="M191" s="321">
        <f t="shared" si="94"/>
        <v>0</v>
      </c>
      <c r="N191" s="321" t="str">
        <f t="shared" si="69"/>
        <v/>
      </c>
      <c r="O191" s="321" t="str">
        <f t="shared" si="95"/>
        <v/>
      </c>
      <c r="P191" s="321" t="str">
        <f t="shared" si="96"/>
        <v/>
      </c>
      <c r="Q191" s="214" t="str">
        <f t="shared" si="70"/>
        <v/>
      </c>
      <c r="R191" s="141"/>
      <c r="S191" s="211"/>
      <c r="T191" s="211" t="str">
        <f t="shared" si="71"/>
        <v/>
      </c>
      <c r="U191" s="153" t="str">
        <f t="shared" si="72"/>
        <v/>
      </c>
      <c r="V191" s="153" t="str">
        <f t="shared" si="73"/>
        <v/>
      </c>
      <c r="W191" s="153" t="str">
        <f t="shared" si="74"/>
        <v/>
      </c>
      <c r="X191" s="153" t="str">
        <f t="shared" si="75"/>
        <v/>
      </c>
      <c r="Y191" s="141"/>
      <c r="Z191" s="211"/>
      <c r="AA191" s="212" t="str">
        <f t="shared" si="76"/>
        <v/>
      </c>
      <c r="AB191" s="153" t="str">
        <f t="shared" si="77"/>
        <v/>
      </c>
      <c r="AC191" s="153" t="str">
        <f t="shared" si="78"/>
        <v/>
      </c>
      <c r="AD191" s="153" t="str">
        <f t="shared" si="79"/>
        <v/>
      </c>
      <c r="AE191" s="153" t="str">
        <f t="shared" si="80"/>
        <v/>
      </c>
      <c r="AF191" s="213" t="str">
        <f t="shared" si="98"/>
        <v/>
      </c>
      <c r="AG191" s="141"/>
      <c r="AH191" s="211"/>
      <c r="AI191" s="346" t="str">
        <f t="shared" si="81"/>
        <v/>
      </c>
      <c r="AJ191" s="153" t="str">
        <f t="shared" si="82"/>
        <v/>
      </c>
      <c r="AK191" s="153" t="str">
        <f t="shared" si="83"/>
        <v/>
      </c>
      <c r="AL191" s="153" t="str">
        <f t="shared" si="84"/>
        <v/>
      </c>
      <c r="AM191" s="141"/>
      <c r="AN191" s="211"/>
      <c r="AO191" s="346" t="str">
        <f t="shared" si="85"/>
        <v/>
      </c>
      <c r="AP191" s="153" t="str">
        <f t="shared" si="86"/>
        <v/>
      </c>
      <c r="AQ191" s="153" t="str">
        <f t="shared" si="87"/>
        <v/>
      </c>
      <c r="AR191" s="153" t="str">
        <f t="shared" si="88"/>
        <v/>
      </c>
      <c r="AS191" s="141"/>
      <c r="AT191" s="211"/>
      <c r="AU191" s="346" t="str">
        <f t="shared" si="89"/>
        <v/>
      </c>
      <c r="AV191" s="153" t="str">
        <f t="shared" si="90"/>
        <v/>
      </c>
      <c r="AW191" s="153" t="str">
        <f t="shared" si="91"/>
        <v/>
      </c>
      <c r="AX191" s="153" t="str">
        <f t="shared" si="92"/>
        <v/>
      </c>
    </row>
    <row r="192" spans="1:50" ht="29.45" customHeight="1" x14ac:dyDescent="0.25">
      <c r="A192" s="354" t="str">
        <f>'N-Bedarf AL'!A192</f>
        <v/>
      </c>
      <c r="B192" s="354" t="str">
        <f>IF('N-Bedarf AL'!B192="","",'N-Bedarf AL'!B192)</f>
        <v/>
      </c>
      <c r="C192" s="305" t="str">
        <f>IF('N-Bedarf AL'!D192="","",'N-Bedarf AL'!D192)</f>
        <v/>
      </c>
      <c r="D192" s="32" t="str">
        <f>IF('N-Bedarf AL'!C192="","",'N-Bedarf AL'!C192)</f>
        <v/>
      </c>
      <c r="E192" s="32" t="str">
        <f>IF('N-Bedarf AL'!T192="","",'N-Bedarf AL'!T192)</f>
        <v/>
      </c>
      <c r="F192" s="32" t="str">
        <f>IF('P-Bedarf AL'!V194="","",'P-Bedarf AL'!V194)</f>
        <v/>
      </c>
      <c r="G192" s="32" t="str">
        <f>IF('P-Bedarf AL'!AB194="","",'P-Bedarf AL'!AB194)</f>
        <v/>
      </c>
      <c r="H192" s="345" t="str">
        <f t="shared" si="66"/>
        <v/>
      </c>
      <c r="I192" s="345" t="str">
        <f t="shared" si="67"/>
        <v/>
      </c>
      <c r="J192" s="345" t="str">
        <f t="shared" si="68"/>
        <v/>
      </c>
      <c r="K192" s="321">
        <f t="shared" si="97"/>
        <v>0</v>
      </c>
      <c r="L192" s="321">
        <f t="shared" si="93"/>
        <v>0</v>
      </c>
      <c r="M192" s="321">
        <f t="shared" si="94"/>
        <v>0</v>
      </c>
      <c r="N192" s="321" t="str">
        <f t="shared" si="69"/>
        <v/>
      </c>
      <c r="O192" s="321" t="str">
        <f t="shared" si="95"/>
        <v/>
      </c>
      <c r="P192" s="321" t="str">
        <f t="shared" si="96"/>
        <v/>
      </c>
      <c r="Q192" s="214" t="str">
        <f t="shared" si="70"/>
        <v/>
      </c>
      <c r="R192" s="141"/>
      <c r="S192" s="211"/>
      <c r="T192" s="211" t="str">
        <f t="shared" si="71"/>
        <v/>
      </c>
      <c r="U192" s="153" t="str">
        <f t="shared" si="72"/>
        <v/>
      </c>
      <c r="V192" s="153" t="str">
        <f t="shared" si="73"/>
        <v/>
      </c>
      <c r="W192" s="153" t="str">
        <f t="shared" si="74"/>
        <v/>
      </c>
      <c r="X192" s="153" t="str">
        <f t="shared" si="75"/>
        <v/>
      </c>
      <c r="Y192" s="141"/>
      <c r="Z192" s="211"/>
      <c r="AA192" s="212" t="str">
        <f t="shared" si="76"/>
        <v/>
      </c>
      <c r="AB192" s="153" t="str">
        <f t="shared" si="77"/>
        <v/>
      </c>
      <c r="AC192" s="153" t="str">
        <f t="shared" si="78"/>
        <v/>
      </c>
      <c r="AD192" s="153" t="str">
        <f t="shared" si="79"/>
        <v/>
      </c>
      <c r="AE192" s="153" t="str">
        <f t="shared" si="80"/>
        <v/>
      </c>
      <c r="AF192" s="213" t="str">
        <f t="shared" si="98"/>
        <v/>
      </c>
      <c r="AG192" s="141"/>
      <c r="AH192" s="211"/>
      <c r="AI192" s="346" t="str">
        <f t="shared" si="81"/>
        <v/>
      </c>
      <c r="AJ192" s="153" t="str">
        <f t="shared" si="82"/>
        <v/>
      </c>
      <c r="AK192" s="153" t="str">
        <f t="shared" si="83"/>
        <v/>
      </c>
      <c r="AL192" s="153" t="str">
        <f t="shared" si="84"/>
        <v/>
      </c>
      <c r="AM192" s="141"/>
      <c r="AN192" s="211"/>
      <c r="AO192" s="346" t="str">
        <f t="shared" si="85"/>
        <v/>
      </c>
      <c r="AP192" s="153" t="str">
        <f t="shared" si="86"/>
        <v/>
      </c>
      <c r="AQ192" s="153" t="str">
        <f t="shared" si="87"/>
        <v/>
      </c>
      <c r="AR192" s="153" t="str">
        <f t="shared" si="88"/>
        <v/>
      </c>
      <c r="AS192" s="141"/>
      <c r="AT192" s="211"/>
      <c r="AU192" s="346" t="str">
        <f t="shared" si="89"/>
        <v/>
      </c>
      <c r="AV192" s="153" t="str">
        <f t="shared" si="90"/>
        <v/>
      </c>
      <c r="AW192" s="153" t="str">
        <f t="shared" si="91"/>
        <v/>
      </c>
      <c r="AX192" s="153" t="str">
        <f t="shared" si="92"/>
        <v/>
      </c>
    </row>
    <row r="193" spans="1:50" ht="29.45" customHeight="1" x14ac:dyDescent="0.25">
      <c r="A193" s="354" t="str">
        <f>'N-Bedarf AL'!A193</f>
        <v/>
      </c>
      <c r="B193" s="354" t="str">
        <f>IF('N-Bedarf AL'!B193="","",'N-Bedarf AL'!B193)</f>
        <v/>
      </c>
      <c r="C193" s="305" t="str">
        <f>IF('N-Bedarf AL'!D193="","",'N-Bedarf AL'!D193)</f>
        <v/>
      </c>
      <c r="D193" s="32" t="str">
        <f>IF('N-Bedarf AL'!C193="","",'N-Bedarf AL'!C193)</f>
        <v/>
      </c>
      <c r="E193" s="32" t="str">
        <f>IF('N-Bedarf AL'!T193="","",'N-Bedarf AL'!T193)</f>
        <v/>
      </c>
      <c r="F193" s="32" t="str">
        <f>IF('P-Bedarf AL'!V195="","",'P-Bedarf AL'!V195)</f>
        <v/>
      </c>
      <c r="G193" s="32" t="str">
        <f>IF('P-Bedarf AL'!AB195="","",'P-Bedarf AL'!AB195)</f>
        <v/>
      </c>
      <c r="H193" s="345" t="str">
        <f t="shared" si="66"/>
        <v/>
      </c>
      <c r="I193" s="345" t="str">
        <f t="shared" si="67"/>
        <v/>
      </c>
      <c r="J193" s="345" t="str">
        <f t="shared" si="68"/>
        <v/>
      </c>
      <c r="K193" s="321">
        <f t="shared" si="97"/>
        <v>0</v>
      </c>
      <c r="L193" s="321">
        <f t="shared" si="93"/>
        <v>0</v>
      </c>
      <c r="M193" s="321">
        <f t="shared" si="94"/>
        <v>0</v>
      </c>
      <c r="N193" s="321" t="str">
        <f t="shared" si="69"/>
        <v/>
      </c>
      <c r="O193" s="321" t="str">
        <f t="shared" si="95"/>
        <v/>
      </c>
      <c r="P193" s="321" t="str">
        <f t="shared" si="96"/>
        <v/>
      </c>
      <c r="Q193" s="214" t="str">
        <f t="shared" si="70"/>
        <v/>
      </c>
      <c r="R193" s="141"/>
      <c r="S193" s="211"/>
      <c r="T193" s="211" t="str">
        <f t="shared" si="71"/>
        <v/>
      </c>
      <c r="U193" s="153" t="str">
        <f t="shared" si="72"/>
        <v/>
      </c>
      <c r="V193" s="153" t="str">
        <f t="shared" si="73"/>
        <v/>
      </c>
      <c r="W193" s="153" t="str">
        <f t="shared" si="74"/>
        <v/>
      </c>
      <c r="X193" s="153" t="str">
        <f t="shared" si="75"/>
        <v/>
      </c>
      <c r="Y193" s="141"/>
      <c r="Z193" s="211"/>
      <c r="AA193" s="212" t="str">
        <f t="shared" si="76"/>
        <v/>
      </c>
      <c r="AB193" s="153" t="str">
        <f t="shared" si="77"/>
        <v/>
      </c>
      <c r="AC193" s="153" t="str">
        <f t="shared" si="78"/>
        <v/>
      </c>
      <c r="AD193" s="153" t="str">
        <f t="shared" si="79"/>
        <v/>
      </c>
      <c r="AE193" s="153" t="str">
        <f t="shared" si="80"/>
        <v/>
      </c>
      <c r="AF193" s="213" t="str">
        <f t="shared" si="98"/>
        <v/>
      </c>
      <c r="AG193" s="141"/>
      <c r="AH193" s="211"/>
      <c r="AI193" s="346" t="str">
        <f t="shared" si="81"/>
        <v/>
      </c>
      <c r="AJ193" s="153" t="str">
        <f t="shared" si="82"/>
        <v/>
      </c>
      <c r="AK193" s="153" t="str">
        <f t="shared" si="83"/>
        <v/>
      </c>
      <c r="AL193" s="153" t="str">
        <f t="shared" si="84"/>
        <v/>
      </c>
      <c r="AM193" s="141"/>
      <c r="AN193" s="211"/>
      <c r="AO193" s="346" t="str">
        <f t="shared" si="85"/>
        <v/>
      </c>
      <c r="AP193" s="153" t="str">
        <f t="shared" si="86"/>
        <v/>
      </c>
      <c r="AQ193" s="153" t="str">
        <f t="shared" si="87"/>
        <v/>
      </c>
      <c r="AR193" s="153" t="str">
        <f t="shared" si="88"/>
        <v/>
      </c>
      <c r="AS193" s="141"/>
      <c r="AT193" s="211"/>
      <c r="AU193" s="346" t="str">
        <f t="shared" si="89"/>
        <v/>
      </c>
      <c r="AV193" s="153" t="str">
        <f t="shared" si="90"/>
        <v/>
      </c>
      <c r="AW193" s="153" t="str">
        <f t="shared" si="91"/>
        <v/>
      </c>
      <c r="AX193" s="153" t="str">
        <f t="shared" si="92"/>
        <v/>
      </c>
    </row>
    <row r="194" spans="1:50" ht="29.45" customHeight="1" x14ac:dyDescent="0.25">
      <c r="A194" s="354" t="str">
        <f>'N-Bedarf AL'!A194</f>
        <v/>
      </c>
      <c r="B194" s="354" t="str">
        <f>IF('N-Bedarf AL'!B194="","",'N-Bedarf AL'!B194)</f>
        <v/>
      </c>
      <c r="C194" s="305" t="str">
        <f>IF('N-Bedarf AL'!D194="","",'N-Bedarf AL'!D194)</f>
        <v/>
      </c>
      <c r="D194" s="32" t="str">
        <f>IF('N-Bedarf AL'!C194="","",'N-Bedarf AL'!C194)</f>
        <v/>
      </c>
      <c r="E194" s="32" t="str">
        <f>IF('N-Bedarf AL'!T194="","",'N-Bedarf AL'!T194)</f>
        <v/>
      </c>
      <c r="F194" s="32" t="str">
        <f>IF('P-Bedarf AL'!V196="","",'P-Bedarf AL'!V196)</f>
        <v/>
      </c>
      <c r="G194" s="32" t="str">
        <f>IF('P-Bedarf AL'!AB196="","",'P-Bedarf AL'!AB196)</f>
        <v/>
      </c>
      <c r="H194" s="345" t="str">
        <f t="shared" si="66"/>
        <v/>
      </c>
      <c r="I194" s="345" t="str">
        <f t="shared" si="67"/>
        <v/>
      </c>
      <c r="J194" s="345" t="str">
        <f t="shared" si="68"/>
        <v/>
      </c>
      <c r="K194" s="321">
        <f t="shared" si="97"/>
        <v>0</v>
      </c>
      <c r="L194" s="321">
        <f t="shared" si="93"/>
        <v>0</v>
      </c>
      <c r="M194" s="321">
        <f t="shared" si="94"/>
        <v>0</v>
      </c>
      <c r="N194" s="321" t="str">
        <f t="shared" si="69"/>
        <v/>
      </c>
      <c r="O194" s="321" t="str">
        <f t="shared" si="95"/>
        <v/>
      </c>
      <c r="P194" s="321" t="str">
        <f t="shared" si="96"/>
        <v/>
      </c>
      <c r="Q194" s="214" t="str">
        <f t="shared" si="70"/>
        <v/>
      </c>
      <c r="R194" s="141"/>
      <c r="S194" s="211"/>
      <c r="T194" s="211" t="str">
        <f t="shared" si="71"/>
        <v/>
      </c>
      <c r="U194" s="153" t="str">
        <f t="shared" si="72"/>
        <v/>
      </c>
      <c r="V194" s="153" t="str">
        <f t="shared" si="73"/>
        <v/>
      </c>
      <c r="W194" s="153" t="str">
        <f t="shared" si="74"/>
        <v/>
      </c>
      <c r="X194" s="153" t="str">
        <f t="shared" si="75"/>
        <v/>
      </c>
      <c r="Y194" s="141"/>
      <c r="Z194" s="211"/>
      <c r="AA194" s="212" t="str">
        <f t="shared" si="76"/>
        <v/>
      </c>
      <c r="AB194" s="153" t="str">
        <f t="shared" si="77"/>
        <v/>
      </c>
      <c r="AC194" s="153" t="str">
        <f t="shared" si="78"/>
        <v/>
      </c>
      <c r="AD194" s="153" t="str">
        <f t="shared" si="79"/>
        <v/>
      </c>
      <c r="AE194" s="153" t="str">
        <f t="shared" si="80"/>
        <v/>
      </c>
      <c r="AF194" s="213" t="str">
        <f t="shared" si="98"/>
        <v/>
      </c>
      <c r="AG194" s="141"/>
      <c r="AH194" s="211"/>
      <c r="AI194" s="346" t="str">
        <f t="shared" si="81"/>
        <v/>
      </c>
      <c r="AJ194" s="153" t="str">
        <f t="shared" si="82"/>
        <v/>
      </c>
      <c r="AK194" s="153" t="str">
        <f t="shared" si="83"/>
        <v/>
      </c>
      <c r="AL194" s="153" t="str">
        <f t="shared" si="84"/>
        <v/>
      </c>
      <c r="AM194" s="141"/>
      <c r="AN194" s="211"/>
      <c r="AO194" s="346" t="str">
        <f t="shared" si="85"/>
        <v/>
      </c>
      <c r="AP194" s="153" t="str">
        <f t="shared" si="86"/>
        <v/>
      </c>
      <c r="AQ194" s="153" t="str">
        <f t="shared" si="87"/>
        <v/>
      </c>
      <c r="AR194" s="153" t="str">
        <f t="shared" si="88"/>
        <v/>
      </c>
      <c r="AS194" s="141"/>
      <c r="AT194" s="211"/>
      <c r="AU194" s="346" t="str">
        <f t="shared" si="89"/>
        <v/>
      </c>
      <c r="AV194" s="153" t="str">
        <f t="shared" si="90"/>
        <v/>
      </c>
      <c r="AW194" s="153" t="str">
        <f t="shared" si="91"/>
        <v/>
      </c>
      <c r="AX194" s="153" t="str">
        <f t="shared" si="92"/>
        <v/>
      </c>
    </row>
    <row r="195" spans="1:50" ht="29.45" customHeight="1" x14ac:dyDescent="0.25">
      <c r="A195" s="354" t="str">
        <f>'N-Bedarf AL'!A195</f>
        <v/>
      </c>
      <c r="B195" s="354" t="str">
        <f>IF('N-Bedarf AL'!B195="","",'N-Bedarf AL'!B195)</f>
        <v/>
      </c>
      <c r="C195" s="305" t="str">
        <f>IF('N-Bedarf AL'!D195="","",'N-Bedarf AL'!D195)</f>
        <v/>
      </c>
      <c r="D195" s="32" t="str">
        <f>IF('N-Bedarf AL'!C195="","",'N-Bedarf AL'!C195)</f>
        <v/>
      </c>
      <c r="E195" s="32" t="str">
        <f>IF('N-Bedarf AL'!T195="","",'N-Bedarf AL'!T195)</f>
        <v/>
      </c>
      <c r="F195" s="32" t="str">
        <f>IF('P-Bedarf AL'!V197="","",'P-Bedarf AL'!V197)</f>
        <v/>
      </c>
      <c r="G195" s="32" t="str">
        <f>IF('P-Bedarf AL'!AB197="","",'P-Bedarf AL'!AB197)</f>
        <v/>
      </c>
      <c r="H195" s="345" t="str">
        <f t="shared" si="66"/>
        <v/>
      </c>
      <c r="I195" s="345" t="str">
        <f t="shared" si="67"/>
        <v/>
      </c>
      <c r="J195" s="345" t="str">
        <f t="shared" si="68"/>
        <v/>
      </c>
      <c r="K195" s="321">
        <f t="shared" si="97"/>
        <v>0</v>
      </c>
      <c r="L195" s="321">
        <f t="shared" si="93"/>
        <v>0</v>
      </c>
      <c r="M195" s="321">
        <f t="shared" si="94"/>
        <v>0</v>
      </c>
      <c r="N195" s="321" t="str">
        <f t="shared" si="69"/>
        <v/>
      </c>
      <c r="O195" s="321" t="str">
        <f t="shared" si="95"/>
        <v/>
      </c>
      <c r="P195" s="321" t="str">
        <f t="shared" si="96"/>
        <v/>
      </c>
      <c r="Q195" s="214" t="str">
        <f t="shared" si="70"/>
        <v/>
      </c>
      <c r="R195" s="141"/>
      <c r="S195" s="211"/>
      <c r="T195" s="211" t="str">
        <f t="shared" si="71"/>
        <v/>
      </c>
      <c r="U195" s="153" t="str">
        <f t="shared" si="72"/>
        <v/>
      </c>
      <c r="V195" s="153" t="str">
        <f t="shared" si="73"/>
        <v/>
      </c>
      <c r="W195" s="153" t="str">
        <f t="shared" si="74"/>
        <v/>
      </c>
      <c r="X195" s="153" t="str">
        <f t="shared" si="75"/>
        <v/>
      </c>
      <c r="Y195" s="141"/>
      <c r="Z195" s="211"/>
      <c r="AA195" s="212" t="str">
        <f t="shared" si="76"/>
        <v/>
      </c>
      <c r="AB195" s="153" t="str">
        <f t="shared" si="77"/>
        <v/>
      </c>
      <c r="AC195" s="153" t="str">
        <f t="shared" si="78"/>
        <v/>
      </c>
      <c r="AD195" s="153" t="str">
        <f t="shared" si="79"/>
        <v/>
      </c>
      <c r="AE195" s="153" t="str">
        <f t="shared" si="80"/>
        <v/>
      </c>
      <c r="AF195" s="213" t="str">
        <f t="shared" si="98"/>
        <v/>
      </c>
      <c r="AG195" s="141"/>
      <c r="AH195" s="211"/>
      <c r="AI195" s="346" t="str">
        <f t="shared" si="81"/>
        <v/>
      </c>
      <c r="AJ195" s="153" t="str">
        <f t="shared" si="82"/>
        <v/>
      </c>
      <c r="AK195" s="153" t="str">
        <f t="shared" si="83"/>
        <v/>
      </c>
      <c r="AL195" s="153" t="str">
        <f t="shared" si="84"/>
        <v/>
      </c>
      <c r="AM195" s="141"/>
      <c r="AN195" s="211"/>
      <c r="AO195" s="346" t="str">
        <f t="shared" si="85"/>
        <v/>
      </c>
      <c r="AP195" s="153" t="str">
        <f t="shared" si="86"/>
        <v/>
      </c>
      <c r="AQ195" s="153" t="str">
        <f t="shared" si="87"/>
        <v/>
      </c>
      <c r="AR195" s="153" t="str">
        <f t="shared" si="88"/>
        <v/>
      </c>
      <c r="AS195" s="141"/>
      <c r="AT195" s="211"/>
      <c r="AU195" s="346" t="str">
        <f t="shared" si="89"/>
        <v/>
      </c>
      <c r="AV195" s="153" t="str">
        <f t="shared" si="90"/>
        <v/>
      </c>
      <c r="AW195" s="153" t="str">
        <f t="shared" si="91"/>
        <v/>
      </c>
      <c r="AX195" s="153" t="str">
        <f t="shared" si="92"/>
        <v/>
      </c>
    </row>
    <row r="196" spans="1:50" ht="29.45" customHeight="1" x14ac:dyDescent="0.25">
      <c r="A196" s="354" t="str">
        <f>'N-Bedarf AL'!A196</f>
        <v/>
      </c>
      <c r="B196" s="354" t="str">
        <f>IF('N-Bedarf AL'!B196="","",'N-Bedarf AL'!B196)</f>
        <v/>
      </c>
      <c r="C196" s="305" t="str">
        <f>IF('N-Bedarf AL'!D196="","",'N-Bedarf AL'!D196)</f>
        <v/>
      </c>
      <c r="D196" s="32" t="str">
        <f>IF('N-Bedarf AL'!C196="","",'N-Bedarf AL'!C196)</f>
        <v/>
      </c>
      <c r="E196" s="32" t="str">
        <f>IF('N-Bedarf AL'!T196="","",'N-Bedarf AL'!T196)</f>
        <v/>
      </c>
      <c r="F196" s="32" t="str">
        <f>IF('P-Bedarf AL'!V198="","",'P-Bedarf AL'!V198)</f>
        <v/>
      </c>
      <c r="G196" s="32" t="str">
        <f>IF('P-Bedarf AL'!AB198="","",'P-Bedarf AL'!AB198)</f>
        <v/>
      </c>
      <c r="H196" s="345" t="str">
        <f t="shared" si="66"/>
        <v/>
      </c>
      <c r="I196" s="345" t="str">
        <f t="shared" si="67"/>
        <v/>
      </c>
      <c r="J196" s="345" t="str">
        <f t="shared" si="68"/>
        <v/>
      </c>
      <c r="K196" s="321">
        <f t="shared" si="97"/>
        <v>0</v>
      </c>
      <c r="L196" s="321">
        <f t="shared" si="93"/>
        <v>0</v>
      </c>
      <c r="M196" s="321">
        <f t="shared" si="94"/>
        <v>0</v>
      </c>
      <c r="N196" s="321" t="str">
        <f t="shared" si="69"/>
        <v/>
      </c>
      <c r="O196" s="321" t="str">
        <f t="shared" si="95"/>
        <v/>
      </c>
      <c r="P196" s="321" t="str">
        <f t="shared" si="96"/>
        <v/>
      </c>
      <c r="Q196" s="214" t="str">
        <f t="shared" si="70"/>
        <v/>
      </c>
      <c r="R196" s="141"/>
      <c r="S196" s="211"/>
      <c r="T196" s="211" t="str">
        <f t="shared" si="71"/>
        <v/>
      </c>
      <c r="U196" s="153" t="str">
        <f t="shared" si="72"/>
        <v/>
      </c>
      <c r="V196" s="153" t="str">
        <f t="shared" si="73"/>
        <v/>
      </c>
      <c r="W196" s="153" t="str">
        <f t="shared" si="74"/>
        <v/>
      </c>
      <c r="X196" s="153" t="str">
        <f t="shared" si="75"/>
        <v/>
      </c>
      <c r="Y196" s="141"/>
      <c r="Z196" s="211"/>
      <c r="AA196" s="212" t="str">
        <f t="shared" si="76"/>
        <v/>
      </c>
      <c r="AB196" s="153" t="str">
        <f t="shared" si="77"/>
        <v/>
      </c>
      <c r="AC196" s="153" t="str">
        <f t="shared" si="78"/>
        <v/>
      </c>
      <c r="AD196" s="153" t="str">
        <f t="shared" si="79"/>
        <v/>
      </c>
      <c r="AE196" s="153" t="str">
        <f t="shared" si="80"/>
        <v/>
      </c>
      <c r="AF196" s="213" t="str">
        <f t="shared" si="98"/>
        <v/>
      </c>
      <c r="AG196" s="141"/>
      <c r="AH196" s="211"/>
      <c r="AI196" s="346" t="str">
        <f t="shared" si="81"/>
        <v/>
      </c>
      <c r="AJ196" s="153" t="str">
        <f t="shared" si="82"/>
        <v/>
      </c>
      <c r="AK196" s="153" t="str">
        <f t="shared" si="83"/>
        <v/>
      </c>
      <c r="AL196" s="153" t="str">
        <f t="shared" si="84"/>
        <v/>
      </c>
      <c r="AM196" s="141"/>
      <c r="AN196" s="211"/>
      <c r="AO196" s="346" t="str">
        <f t="shared" si="85"/>
        <v/>
      </c>
      <c r="AP196" s="153" t="str">
        <f t="shared" si="86"/>
        <v/>
      </c>
      <c r="AQ196" s="153" t="str">
        <f t="shared" si="87"/>
        <v/>
      </c>
      <c r="AR196" s="153" t="str">
        <f t="shared" si="88"/>
        <v/>
      </c>
      <c r="AS196" s="141"/>
      <c r="AT196" s="211"/>
      <c r="AU196" s="346" t="str">
        <f t="shared" si="89"/>
        <v/>
      </c>
      <c r="AV196" s="153" t="str">
        <f t="shared" si="90"/>
        <v/>
      </c>
      <c r="AW196" s="153" t="str">
        <f t="shared" si="91"/>
        <v/>
      </c>
      <c r="AX196" s="153" t="str">
        <f t="shared" si="92"/>
        <v/>
      </c>
    </row>
    <row r="197" spans="1:50" ht="29.45" customHeight="1" x14ac:dyDescent="0.25">
      <c r="A197" s="354" t="str">
        <f>'N-Bedarf AL'!A197</f>
        <v/>
      </c>
      <c r="B197" s="354" t="str">
        <f>IF('N-Bedarf AL'!B197="","",'N-Bedarf AL'!B197)</f>
        <v/>
      </c>
      <c r="C197" s="305" t="str">
        <f>IF('N-Bedarf AL'!D197="","",'N-Bedarf AL'!D197)</f>
        <v/>
      </c>
      <c r="D197" s="32" t="str">
        <f>IF('N-Bedarf AL'!C197="","",'N-Bedarf AL'!C197)</f>
        <v/>
      </c>
      <c r="E197" s="32" t="str">
        <f>IF('N-Bedarf AL'!T197="","",'N-Bedarf AL'!T197)</f>
        <v/>
      </c>
      <c r="F197" s="32" t="str">
        <f>IF('P-Bedarf AL'!V199="","",'P-Bedarf AL'!V199)</f>
        <v/>
      </c>
      <c r="G197" s="32" t="str">
        <f>IF('P-Bedarf AL'!AB199="","",'P-Bedarf AL'!AB199)</f>
        <v/>
      </c>
      <c r="H197" s="345" t="str">
        <f t="shared" si="66"/>
        <v/>
      </c>
      <c r="I197" s="345" t="str">
        <f t="shared" si="67"/>
        <v/>
      </c>
      <c r="J197" s="345" t="str">
        <f t="shared" si="68"/>
        <v/>
      </c>
      <c r="K197" s="321">
        <f t="shared" si="97"/>
        <v>0</v>
      </c>
      <c r="L197" s="321">
        <f t="shared" si="93"/>
        <v>0</v>
      </c>
      <c r="M197" s="321">
        <f t="shared" si="94"/>
        <v>0</v>
      </c>
      <c r="N197" s="321" t="str">
        <f t="shared" si="69"/>
        <v/>
      </c>
      <c r="O197" s="321" t="str">
        <f t="shared" si="95"/>
        <v/>
      </c>
      <c r="P197" s="321" t="str">
        <f t="shared" si="96"/>
        <v/>
      </c>
      <c r="Q197" s="214" t="str">
        <f t="shared" si="70"/>
        <v/>
      </c>
      <c r="R197" s="141"/>
      <c r="S197" s="211"/>
      <c r="T197" s="211" t="str">
        <f t="shared" si="71"/>
        <v/>
      </c>
      <c r="U197" s="153" t="str">
        <f t="shared" si="72"/>
        <v/>
      </c>
      <c r="V197" s="153" t="str">
        <f t="shared" si="73"/>
        <v/>
      </c>
      <c r="W197" s="153" t="str">
        <f t="shared" si="74"/>
        <v/>
      </c>
      <c r="X197" s="153" t="str">
        <f t="shared" si="75"/>
        <v/>
      </c>
      <c r="Y197" s="141"/>
      <c r="Z197" s="211"/>
      <c r="AA197" s="212" t="str">
        <f t="shared" si="76"/>
        <v/>
      </c>
      <c r="AB197" s="153" t="str">
        <f t="shared" si="77"/>
        <v/>
      </c>
      <c r="AC197" s="153" t="str">
        <f t="shared" si="78"/>
        <v/>
      </c>
      <c r="AD197" s="153" t="str">
        <f t="shared" si="79"/>
        <v/>
      </c>
      <c r="AE197" s="153" t="str">
        <f t="shared" si="80"/>
        <v/>
      </c>
      <c r="AF197" s="213" t="str">
        <f t="shared" si="98"/>
        <v/>
      </c>
      <c r="AG197" s="141"/>
      <c r="AH197" s="211"/>
      <c r="AI197" s="346" t="str">
        <f t="shared" si="81"/>
        <v/>
      </c>
      <c r="AJ197" s="153" t="str">
        <f t="shared" si="82"/>
        <v/>
      </c>
      <c r="AK197" s="153" t="str">
        <f t="shared" si="83"/>
        <v/>
      </c>
      <c r="AL197" s="153" t="str">
        <f t="shared" si="84"/>
        <v/>
      </c>
      <c r="AM197" s="141"/>
      <c r="AN197" s="211"/>
      <c r="AO197" s="346" t="str">
        <f t="shared" si="85"/>
        <v/>
      </c>
      <c r="AP197" s="153" t="str">
        <f t="shared" si="86"/>
        <v/>
      </c>
      <c r="AQ197" s="153" t="str">
        <f t="shared" si="87"/>
        <v/>
      </c>
      <c r="AR197" s="153" t="str">
        <f t="shared" si="88"/>
        <v/>
      </c>
      <c r="AS197" s="141"/>
      <c r="AT197" s="211"/>
      <c r="AU197" s="346" t="str">
        <f t="shared" si="89"/>
        <v/>
      </c>
      <c r="AV197" s="153" t="str">
        <f t="shared" si="90"/>
        <v/>
      </c>
      <c r="AW197" s="153" t="str">
        <f t="shared" si="91"/>
        <v/>
      </c>
      <c r="AX197" s="153" t="str">
        <f t="shared" si="92"/>
        <v/>
      </c>
    </row>
    <row r="198" spans="1:50" ht="29.45" customHeight="1" x14ac:dyDescent="0.25">
      <c r="A198" s="354" t="str">
        <f>'N-Bedarf AL'!A198</f>
        <v/>
      </c>
      <c r="B198" s="354" t="str">
        <f>IF('N-Bedarf AL'!B198="","",'N-Bedarf AL'!B198)</f>
        <v/>
      </c>
      <c r="C198" s="305" t="str">
        <f>IF('N-Bedarf AL'!D198="","",'N-Bedarf AL'!D198)</f>
        <v/>
      </c>
      <c r="D198" s="32" t="str">
        <f>IF('N-Bedarf AL'!C198="","",'N-Bedarf AL'!C198)</f>
        <v/>
      </c>
      <c r="E198" s="32" t="str">
        <f>IF('N-Bedarf AL'!T198="","",'N-Bedarf AL'!T198)</f>
        <v/>
      </c>
      <c r="F198" s="32" t="str">
        <f>IF('P-Bedarf AL'!V200="","",'P-Bedarf AL'!V200)</f>
        <v/>
      </c>
      <c r="G198" s="32" t="str">
        <f>IF('P-Bedarf AL'!AB200="","",'P-Bedarf AL'!AB200)</f>
        <v/>
      </c>
      <c r="H198" s="345" t="str">
        <f t="shared" si="66"/>
        <v/>
      </c>
      <c r="I198" s="345" t="str">
        <f t="shared" si="67"/>
        <v/>
      </c>
      <c r="J198" s="345" t="str">
        <f t="shared" si="68"/>
        <v/>
      </c>
      <c r="K198" s="321">
        <f t="shared" si="97"/>
        <v>0</v>
      </c>
      <c r="L198" s="321">
        <f t="shared" si="93"/>
        <v>0</v>
      </c>
      <c r="M198" s="321">
        <f t="shared" si="94"/>
        <v>0</v>
      </c>
      <c r="N198" s="321" t="str">
        <f t="shared" si="69"/>
        <v/>
      </c>
      <c r="O198" s="321" t="str">
        <f t="shared" si="95"/>
        <v/>
      </c>
      <c r="P198" s="321" t="str">
        <f t="shared" si="96"/>
        <v/>
      </c>
      <c r="Q198" s="214" t="str">
        <f t="shared" si="70"/>
        <v/>
      </c>
      <c r="R198" s="141"/>
      <c r="S198" s="211"/>
      <c r="T198" s="211" t="str">
        <f t="shared" si="71"/>
        <v/>
      </c>
      <c r="U198" s="153" t="str">
        <f t="shared" si="72"/>
        <v/>
      </c>
      <c r="V198" s="153" t="str">
        <f t="shared" si="73"/>
        <v/>
      </c>
      <c r="W198" s="153" t="str">
        <f t="shared" si="74"/>
        <v/>
      </c>
      <c r="X198" s="153" t="str">
        <f t="shared" si="75"/>
        <v/>
      </c>
      <c r="Y198" s="141"/>
      <c r="Z198" s="211"/>
      <c r="AA198" s="212" t="str">
        <f t="shared" si="76"/>
        <v/>
      </c>
      <c r="AB198" s="153" t="str">
        <f t="shared" si="77"/>
        <v/>
      </c>
      <c r="AC198" s="153" t="str">
        <f t="shared" si="78"/>
        <v/>
      </c>
      <c r="AD198" s="153" t="str">
        <f t="shared" si="79"/>
        <v/>
      </c>
      <c r="AE198" s="153" t="str">
        <f t="shared" si="80"/>
        <v/>
      </c>
      <c r="AF198" s="213" t="str">
        <f t="shared" si="98"/>
        <v/>
      </c>
      <c r="AG198" s="141"/>
      <c r="AH198" s="211"/>
      <c r="AI198" s="346" t="str">
        <f t="shared" si="81"/>
        <v/>
      </c>
      <c r="AJ198" s="153" t="str">
        <f t="shared" si="82"/>
        <v/>
      </c>
      <c r="AK198" s="153" t="str">
        <f t="shared" si="83"/>
        <v/>
      </c>
      <c r="AL198" s="153" t="str">
        <f t="shared" si="84"/>
        <v/>
      </c>
      <c r="AM198" s="141"/>
      <c r="AN198" s="211"/>
      <c r="AO198" s="346" t="str">
        <f t="shared" si="85"/>
        <v/>
      </c>
      <c r="AP198" s="153" t="str">
        <f t="shared" si="86"/>
        <v/>
      </c>
      <c r="AQ198" s="153" t="str">
        <f t="shared" si="87"/>
        <v/>
      </c>
      <c r="AR198" s="153" t="str">
        <f t="shared" si="88"/>
        <v/>
      </c>
      <c r="AS198" s="141"/>
      <c r="AT198" s="211"/>
      <c r="AU198" s="346" t="str">
        <f t="shared" si="89"/>
        <v/>
      </c>
      <c r="AV198" s="153" t="str">
        <f t="shared" si="90"/>
        <v/>
      </c>
      <c r="AW198" s="153" t="str">
        <f t="shared" si="91"/>
        <v/>
      </c>
      <c r="AX198" s="153" t="str">
        <f t="shared" si="92"/>
        <v/>
      </c>
    </row>
    <row r="199" spans="1:50" ht="29.45" customHeight="1" x14ac:dyDescent="0.25">
      <c r="A199" s="354" t="str">
        <f>'N-Bedarf AL'!A199</f>
        <v/>
      </c>
      <c r="B199" s="354" t="str">
        <f>IF('N-Bedarf AL'!B199="","",'N-Bedarf AL'!B199)</f>
        <v/>
      </c>
      <c r="C199" s="305" t="str">
        <f>IF('N-Bedarf AL'!D199="","",'N-Bedarf AL'!D199)</f>
        <v/>
      </c>
      <c r="D199" s="32" t="str">
        <f>IF('N-Bedarf AL'!C199="","",'N-Bedarf AL'!C199)</f>
        <v/>
      </c>
      <c r="E199" s="32" t="str">
        <f>IF('N-Bedarf AL'!T199="","",'N-Bedarf AL'!T199)</f>
        <v/>
      </c>
      <c r="F199" s="32" t="str">
        <f>IF('P-Bedarf AL'!V201="","",'P-Bedarf AL'!V201)</f>
        <v/>
      </c>
      <c r="G199" s="32" t="str">
        <f>IF('P-Bedarf AL'!AB201="","",'P-Bedarf AL'!AB201)</f>
        <v/>
      </c>
      <c r="H199" s="345" t="str">
        <f t="shared" si="66"/>
        <v/>
      </c>
      <c r="I199" s="345" t="str">
        <f t="shared" si="67"/>
        <v/>
      </c>
      <c r="J199" s="345" t="str">
        <f t="shared" si="68"/>
        <v/>
      </c>
      <c r="K199" s="321">
        <f t="shared" si="97"/>
        <v>0</v>
      </c>
      <c r="L199" s="321">
        <f t="shared" si="93"/>
        <v>0</v>
      </c>
      <c r="M199" s="321">
        <f t="shared" si="94"/>
        <v>0</v>
      </c>
      <c r="N199" s="321" t="str">
        <f t="shared" si="69"/>
        <v/>
      </c>
      <c r="O199" s="321" t="str">
        <f t="shared" si="95"/>
        <v/>
      </c>
      <c r="P199" s="321" t="str">
        <f t="shared" si="96"/>
        <v/>
      </c>
      <c r="Q199" s="214" t="str">
        <f t="shared" si="70"/>
        <v/>
      </c>
      <c r="R199" s="141"/>
      <c r="S199" s="211"/>
      <c r="T199" s="211" t="str">
        <f t="shared" si="71"/>
        <v/>
      </c>
      <c r="U199" s="153" t="str">
        <f t="shared" si="72"/>
        <v/>
      </c>
      <c r="V199" s="153" t="str">
        <f t="shared" si="73"/>
        <v/>
      </c>
      <c r="W199" s="153" t="str">
        <f t="shared" si="74"/>
        <v/>
      </c>
      <c r="X199" s="153" t="str">
        <f t="shared" si="75"/>
        <v/>
      </c>
      <c r="Y199" s="141"/>
      <c r="Z199" s="211"/>
      <c r="AA199" s="212" t="str">
        <f t="shared" si="76"/>
        <v/>
      </c>
      <c r="AB199" s="153" t="str">
        <f t="shared" si="77"/>
        <v/>
      </c>
      <c r="AC199" s="153" t="str">
        <f t="shared" si="78"/>
        <v/>
      </c>
      <c r="AD199" s="153" t="str">
        <f t="shared" si="79"/>
        <v/>
      </c>
      <c r="AE199" s="153" t="str">
        <f t="shared" si="80"/>
        <v/>
      </c>
      <c r="AF199" s="213" t="str">
        <f t="shared" si="98"/>
        <v/>
      </c>
      <c r="AG199" s="141"/>
      <c r="AH199" s="211"/>
      <c r="AI199" s="346" t="str">
        <f t="shared" si="81"/>
        <v/>
      </c>
      <c r="AJ199" s="153" t="str">
        <f t="shared" si="82"/>
        <v/>
      </c>
      <c r="AK199" s="153" t="str">
        <f t="shared" si="83"/>
        <v/>
      </c>
      <c r="AL199" s="153" t="str">
        <f t="shared" si="84"/>
        <v/>
      </c>
      <c r="AM199" s="141"/>
      <c r="AN199" s="211"/>
      <c r="AO199" s="346" t="str">
        <f t="shared" si="85"/>
        <v/>
      </c>
      <c r="AP199" s="153" t="str">
        <f t="shared" si="86"/>
        <v/>
      </c>
      <c r="AQ199" s="153" t="str">
        <f t="shared" si="87"/>
        <v/>
      </c>
      <c r="AR199" s="153" t="str">
        <f t="shared" si="88"/>
        <v/>
      </c>
      <c r="AS199" s="141"/>
      <c r="AT199" s="211"/>
      <c r="AU199" s="346" t="str">
        <f t="shared" si="89"/>
        <v/>
      </c>
      <c r="AV199" s="153" t="str">
        <f t="shared" si="90"/>
        <v/>
      </c>
      <c r="AW199" s="153" t="str">
        <f t="shared" si="91"/>
        <v/>
      </c>
      <c r="AX199" s="153" t="str">
        <f t="shared" si="92"/>
        <v/>
      </c>
    </row>
    <row r="200" spans="1:50" ht="29.45" customHeight="1" x14ac:dyDescent="0.25">
      <c r="A200" s="354" t="str">
        <f>'N-Bedarf AL'!A200</f>
        <v/>
      </c>
      <c r="B200" s="354" t="str">
        <f>IF('N-Bedarf AL'!B200="","",'N-Bedarf AL'!B200)</f>
        <v/>
      </c>
      <c r="C200" s="305" t="str">
        <f>IF('N-Bedarf AL'!D200="","",'N-Bedarf AL'!D200)</f>
        <v/>
      </c>
      <c r="D200" s="32" t="str">
        <f>IF('N-Bedarf AL'!C200="","",'N-Bedarf AL'!C200)</f>
        <v/>
      </c>
      <c r="E200" s="32" t="str">
        <f>IF('N-Bedarf AL'!T200="","",'N-Bedarf AL'!T200)</f>
        <v/>
      </c>
      <c r="F200" s="32" t="str">
        <f>IF('P-Bedarf AL'!V202="","",'P-Bedarf AL'!V202)</f>
        <v/>
      </c>
      <c r="G200" s="32" t="str">
        <f>IF('P-Bedarf AL'!AB202="","",'P-Bedarf AL'!AB202)</f>
        <v/>
      </c>
      <c r="H200" s="345" t="str">
        <f t="shared" ref="H200:H263" si="99">IF(OR(E200="",N200=""),"",SUM(V200,AC200))</f>
        <v/>
      </c>
      <c r="I200" s="345" t="str">
        <f t="shared" ref="I200:I263" si="100">IF(OR(E200="",N200=""),"",SUM(U200,AB200))</f>
        <v/>
      </c>
      <c r="J200" s="345" t="str">
        <f t="shared" ref="J200:J263" si="101">IF(OR(E200="",N200=""),"",SUM(AJ200,AP200,AV200))</f>
        <v/>
      </c>
      <c r="K200" s="321">
        <f t="shared" si="97"/>
        <v>0</v>
      </c>
      <c r="L200" s="321">
        <f t="shared" si="93"/>
        <v>0</v>
      </c>
      <c r="M200" s="321">
        <f t="shared" si="94"/>
        <v>0</v>
      </c>
      <c r="N200" s="321" t="str">
        <f t="shared" ref="N200:N263" si="102">IF(E200="","",K200-E200)</f>
        <v/>
      </c>
      <c r="O200" s="321" t="str">
        <f t="shared" si="95"/>
        <v/>
      </c>
      <c r="P200" s="321" t="str">
        <f t="shared" si="96"/>
        <v/>
      </c>
      <c r="Q200" s="214" t="str">
        <f t="shared" ref="Q200:Q263" si="103">IF(N200="","",IF(N200&gt;0,"Achtung: N-Überhang!",""))</f>
        <v/>
      </c>
      <c r="R200" s="141"/>
      <c r="S200" s="211"/>
      <c r="T200" s="211" t="str">
        <f t="shared" ref="T200:T263" si="104">IF(D200="","",S200*D200)</f>
        <v/>
      </c>
      <c r="U200" s="153" t="str">
        <f t="shared" ref="U200:U263" si="105">IF(OR(E200="",R200="",R200="keine"),"",(VLOOKUP(R200,Dünger_Formen,3,FALSE))*S200)</f>
        <v/>
      </c>
      <c r="V200" s="153" t="str">
        <f t="shared" ref="V200:V263" si="106">IF(OR(E200="",R200="",R200="keine"),"",(VLOOKUP(R200,Dünger_Formen,7,FALSE))*S200)</f>
        <v/>
      </c>
      <c r="W200" s="153" t="str">
        <f t="shared" ref="W200:W263" si="107">IF(OR(F200="",R200="",R200="keine"),"",(VLOOKUP(R200,Dünger_Formen,8,FALSE))*S200)</f>
        <v/>
      </c>
      <c r="X200" s="153" t="str">
        <f t="shared" ref="X200:X263" si="108">IF(OR(G200="",R200="",R200="keine"),"",(VLOOKUP(R200,Dünger_Formen,9,FALSE))*S200)</f>
        <v/>
      </c>
      <c r="Y200" s="141"/>
      <c r="Z200" s="211"/>
      <c r="AA200" s="212" t="str">
        <f t="shared" ref="AA200:AA263" si="109">IF(D200="","",Z200*D200)</f>
        <v/>
      </c>
      <c r="AB200" s="153" t="str">
        <f t="shared" ref="AB200:AB263" si="110">IF(OR(E200="",Y200="",Y200="keine"),"",(VLOOKUP(Y200,Dünger_Formen,3,FALSE))*Z200)</f>
        <v/>
      </c>
      <c r="AC200" s="153" t="str">
        <f t="shared" ref="AC200:AC263" si="111">IF(OR(E200="",Y200="",Y200="keine"),"",(VLOOKUP(Y200,Dünger_Formen,7,FALSE))*Z200)</f>
        <v/>
      </c>
      <c r="AD200" s="153" t="str">
        <f t="shared" ref="AD200:AD263" si="112">IF(OR(F200="",Y200="",Y200="keine"),"",(VLOOKUP(Y200,Dünger_Formen,8,FALSE))*Z200)</f>
        <v/>
      </c>
      <c r="AE200" s="153" t="str">
        <f t="shared" ref="AE200:AE263" si="113">IF(OR(G200="",Y200="",Y200="keine"),"",(VLOOKUP(Y200,Dünger_Formen,9,FALSE))*Z200)</f>
        <v/>
      </c>
      <c r="AF200" s="213" t="str">
        <f t="shared" si="98"/>
        <v/>
      </c>
      <c r="AG200" s="141"/>
      <c r="AH200" s="211"/>
      <c r="AI200" s="346" t="str">
        <f t="shared" ref="AI200:AI263" si="114">IF(D200="","",AH200*$D200)</f>
        <v/>
      </c>
      <c r="AJ200" s="153" t="str">
        <f t="shared" ref="AJ200:AJ263" si="115">IF(OR(E200="",AG200="",AG200="keine"),"",ROUND((VLOOKUP(AG200,Dünger_Formen,3,FALSE))*AH200,0))</f>
        <v/>
      </c>
      <c r="AK200" s="153" t="str">
        <f t="shared" ref="AK200:AK263" si="116">IF(OR(F200="",AG200="",AG200="keine"),"",ROUND((VLOOKUP(AG200,Dünger_Formen,8,FALSE))*AH200,0))</f>
        <v/>
      </c>
      <c r="AL200" s="153" t="str">
        <f t="shared" ref="AL200:AL263" si="117">IF(OR(G200="",AG200="",AG200="keine"),"",ROUND((VLOOKUP(AG200,Dünger_Formen,9,FALSE))*AH200,0))</f>
        <v/>
      </c>
      <c r="AM200" s="141"/>
      <c r="AN200" s="211"/>
      <c r="AO200" s="346" t="str">
        <f t="shared" ref="AO200:AO263" si="118">IF(D200="","",AN200*$D200)</f>
        <v/>
      </c>
      <c r="AP200" s="153" t="str">
        <f t="shared" ref="AP200:AP263" si="119">IF(OR(E200="",AM200="",AM200="keine"),"",ROUND((VLOOKUP(AM200,Dünger_Formen,3,FALSE))*AN200,0))</f>
        <v/>
      </c>
      <c r="AQ200" s="153" t="str">
        <f t="shared" ref="AQ200:AQ263" si="120">IF(OR(F200="",AM200="",AM200="keine"),"",ROUND((VLOOKUP(AM200,Dünger_Formen,8,FALSE))*AN200,0))</f>
        <v/>
      </c>
      <c r="AR200" s="153" t="str">
        <f t="shared" ref="AR200:AR263" si="121">IF(OR(G200="",AM200="",AM200="keine"),"",ROUND((VLOOKUP(AM200,Dünger_Formen,9,FALSE))*AN200,0))</f>
        <v/>
      </c>
      <c r="AS200" s="141"/>
      <c r="AT200" s="211"/>
      <c r="AU200" s="346" t="str">
        <f t="shared" ref="AU200:AU263" si="122">IF(D200="","",AT200*$D200)</f>
        <v/>
      </c>
      <c r="AV200" s="153" t="str">
        <f t="shared" ref="AV200:AV263" si="123">IF(OR(E200="",AS200="",AS200="keine"),"",ROUND((VLOOKUP(AS200,Dünger_Formen,3,FALSE))*AT200,0))</f>
        <v/>
      </c>
      <c r="AW200" s="153" t="str">
        <f t="shared" ref="AW200:AW263" si="124">IF(OR(F200="",AS200="",AS200="keine"),"",ROUND((VLOOKUP(AS200,Dünger_Formen,8,FALSE))*AT200,0))</f>
        <v/>
      </c>
      <c r="AX200" s="153" t="str">
        <f t="shared" ref="AX200:AX263" si="125">IF(OR(G200="",AS200="",AS200="keine"),"",ROUND((VLOOKUP(AS200,Dünger_Formen,9,FALSE))*AT200,0))</f>
        <v/>
      </c>
    </row>
    <row r="201" spans="1:50" ht="29.45" customHeight="1" x14ac:dyDescent="0.25">
      <c r="A201" s="354" t="str">
        <f>'N-Bedarf AL'!A201</f>
        <v/>
      </c>
      <c r="B201" s="354" t="str">
        <f>IF('N-Bedarf AL'!B201="","",'N-Bedarf AL'!B201)</f>
        <v/>
      </c>
      <c r="C201" s="305" t="str">
        <f>IF('N-Bedarf AL'!D201="","",'N-Bedarf AL'!D201)</f>
        <v/>
      </c>
      <c r="D201" s="32" t="str">
        <f>IF('N-Bedarf AL'!C201="","",'N-Bedarf AL'!C201)</f>
        <v/>
      </c>
      <c r="E201" s="32" t="str">
        <f>IF('N-Bedarf AL'!T201="","",'N-Bedarf AL'!T201)</f>
        <v/>
      </c>
      <c r="F201" s="32" t="str">
        <f>IF('P-Bedarf AL'!V203="","",'P-Bedarf AL'!V203)</f>
        <v/>
      </c>
      <c r="G201" s="32" t="str">
        <f>IF('P-Bedarf AL'!AB203="","",'P-Bedarf AL'!AB203)</f>
        <v/>
      </c>
      <c r="H201" s="345" t="str">
        <f t="shared" si="99"/>
        <v/>
      </c>
      <c r="I201" s="345" t="str">
        <f t="shared" si="100"/>
        <v/>
      </c>
      <c r="J201" s="345" t="str">
        <f t="shared" si="101"/>
        <v/>
      </c>
      <c r="K201" s="321">
        <f t="shared" si="97"/>
        <v>0</v>
      </c>
      <c r="L201" s="321">
        <f t="shared" ref="L201:L264" si="126">IF(W201="",0,W201)+IF(AD201="",0,AD201)+IF(AK201="",0,AK201)+IF(AQ201="",0,AQ201)+IF(AW201="",0,AW201)</f>
        <v>0</v>
      </c>
      <c r="M201" s="321">
        <f t="shared" ref="M201:M264" si="127">IF(X201="",0,X201)+IF(AE201="",0,AE201)+IF(AL201="",0,AL201)+IF(AR201="",0,AR201)+IF(AX201="",0,AX201)</f>
        <v>0</v>
      </c>
      <c r="N201" s="321" t="str">
        <f t="shared" si="102"/>
        <v/>
      </c>
      <c r="O201" s="321" t="str">
        <f t="shared" ref="O201:O264" si="128">IF(F201="","",L201-F201)</f>
        <v/>
      </c>
      <c r="P201" s="321" t="str">
        <f t="shared" ref="P201:P264" si="129">IF(G201="","",M201-G201)</f>
        <v/>
      </c>
      <c r="Q201" s="214" t="str">
        <f t="shared" si="103"/>
        <v/>
      </c>
      <c r="R201" s="141"/>
      <c r="S201" s="211"/>
      <c r="T201" s="211" t="str">
        <f t="shared" si="104"/>
        <v/>
      </c>
      <c r="U201" s="153" t="str">
        <f t="shared" si="105"/>
        <v/>
      </c>
      <c r="V201" s="153" t="str">
        <f t="shared" si="106"/>
        <v/>
      </c>
      <c r="W201" s="153" t="str">
        <f t="shared" si="107"/>
        <v/>
      </c>
      <c r="X201" s="153" t="str">
        <f t="shared" si="108"/>
        <v/>
      </c>
      <c r="Y201" s="141"/>
      <c r="Z201" s="211"/>
      <c r="AA201" s="212" t="str">
        <f t="shared" si="109"/>
        <v/>
      </c>
      <c r="AB201" s="153" t="str">
        <f t="shared" si="110"/>
        <v/>
      </c>
      <c r="AC201" s="153" t="str">
        <f t="shared" si="111"/>
        <v/>
      </c>
      <c r="AD201" s="153" t="str">
        <f t="shared" si="112"/>
        <v/>
      </c>
      <c r="AE201" s="153" t="str">
        <f t="shared" si="113"/>
        <v/>
      </c>
      <c r="AF201" s="213" t="str">
        <f t="shared" si="98"/>
        <v/>
      </c>
      <c r="AG201" s="141"/>
      <c r="AH201" s="211"/>
      <c r="AI201" s="346" t="str">
        <f t="shared" si="114"/>
        <v/>
      </c>
      <c r="AJ201" s="153" t="str">
        <f t="shared" si="115"/>
        <v/>
      </c>
      <c r="AK201" s="153" t="str">
        <f t="shared" si="116"/>
        <v/>
      </c>
      <c r="AL201" s="153" t="str">
        <f t="shared" si="117"/>
        <v/>
      </c>
      <c r="AM201" s="141"/>
      <c r="AN201" s="211"/>
      <c r="AO201" s="346" t="str">
        <f t="shared" si="118"/>
        <v/>
      </c>
      <c r="AP201" s="153" t="str">
        <f t="shared" si="119"/>
        <v/>
      </c>
      <c r="AQ201" s="153" t="str">
        <f t="shared" si="120"/>
        <v/>
      </c>
      <c r="AR201" s="153" t="str">
        <f t="shared" si="121"/>
        <v/>
      </c>
      <c r="AS201" s="141"/>
      <c r="AT201" s="211"/>
      <c r="AU201" s="346" t="str">
        <f t="shared" si="122"/>
        <v/>
      </c>
      <c r="AV201" s="153" t="str">
        <f t="shared" si="123"/>
        <v/>
      </c>
      <c r="AW201" s="153" t="str">
        <f t="shared" si="124"/>
        <v/>
      </c>
      <c r="AX201" s="153" t="str">
        <f t="shared" si="125"/>
        <v/>
      </c>
    </row>
    <row r="202" spans="1:50" ht="29.45" customHeight="1" x14ac:dyDescent="0.25">
      <c r="A202" s="354" t="str">
        <f>'N-Bedarf AL'!A202</f>
        <v/>
      </c>
      <c r="B202" s="354" t="str">
        <f>IF('N-Bedarf AL'!B202="","",'N-Bedarf AL'!B202)</f>
        <v/>
      </c>
      <c r="C202" s="305" t="str">
        <f>IF('N-Bedarf AL'!D202="","",'N-Bedarf AL'!D202)</f>
        <v/>
      </c>
      <c r="D202" s="32" t="str">
        <f>IF('N-Bedarf AL'!C202="","",'N-Bedarf AL'!C202)</f>
        <v/>
      </c>
      <c r="E202" s="32" t="str">
        <f>IF('N-Bedarf AL'!T202="","",'N-Bedarf AL'!T202)</f>
        <v/>
      </c>
      <c r="F202" s="32" t="str">
        <f>IF('P-Bedarf AL'!V204="","",'P-Bedarf AL'!V204)</f>
        <v/>
      </c>
      <c r="G202" s="32" t="str">
        <f>IF('P-Bedarf AL'!AB204="","",'P-Bedarf AL'!AB204)</f>
        <v/>
      </c>
      <c r="H202" s="345" t="str">
        <f t="shared" si="99"/>
        <v/>
      </c>
      <c r="I202" s="345" t="str">
        <f t="shared" si="100"/>
        <v/>
      </c>
      <c r="J202" s="345" t="str">
        <f t="shared" si="101"/>
        <v/>
      </c>
      <c r="K202" s="321">
        <f t="shared" ref="K202:K248" si="130">IF(V202="",0,V202)+IF(AC202="",0,AC202)+IF(AJ202="",0,AJ202)+IF(AP202="",0,AP202)+IF(AV202="",0,AV202)</f>
        <v>0</v>
      </c>
      <c r="L202" s="321">
        <f t="shared" si="126"/>
        <v>0</v>
      </c>
      <c r="M202" s="321">
        <f t="shared" si="127"/>
        <v>0</v>
      </c>
      <c r="N202" s="321" t="str">
        <f t="shared" si="102"/>
        <v/>
      </c>
      <c r="O202" s="321" t="str">
        <f t="shared" si="128"/>
        <v/>
      </c>
      <c r="P202" s="321" t="str">
        <f t="shared" si="129"/>
        <v/>
      </c>
      <c r="Q202" s="214" t="str">
        <f t="shared" si="103"/>
        <v/>
      </c>
      <c r="R202" s="141"/>
      <c r="S202" s="211"/>
      <c r="T202" s="211" t="str">
        <f t="shared" si="104"/>
        <v/>
      </c>
      <c r="U202" s="153" t="str">
        <f t="shared" si="105"/>
        <v/>
      </c>
      <c r="V202" s="153" t="str">
        <f t="shared" si="106"/>
        <v/>
      </c>
      <c r="W202" s="153" t="str">
        <f t="shared" si="107"/>
        <v/>
      </c>
      <c r="X202" s="153" t="str">
        <f t="shared" si="108"/>
        <v/>
      </c>
      <c r="Y202" s="141"/>
      <c r="Z202" s="211"/>
      <c r="AA202" s="212" t="str">
        <f t="shared" si="109"/>
        <v/>
      </c>
      <c r="AB202" s="153" t="str">
        <f t="shared" si="110"/>
        <v/>
      </c>
      <c r="AC202" s="153" t="str">
        <f t="shared" si="111"/>
        <v/>
      </c>
      <c r="AD202" s="153" t="str">
        <f t="shared" si="112"/>
        <v/>
      </c>
      <c r="AE202" s="153" t="str">
        <f t="shared" si="113"/>
        <v/>
      </c>
      <c r="AF202" s="213" t="str">
        <f t="shared" ref="AF202:AF248" si="131">IF(AND(Y202="",R202=""),"",IF(Y202="",0,IF(OR(Y202="Kompost",Y202="Bioabfallkompost",Y202="Grüngutkompost"),(AB202)*4%,(AB202)*10%))+IF(R202="",0,IF(OR(R202="Kompost",R202="Bioabfallkompost",R202="Grüngutkompost"),(U202)*4%,(U202)*10%)))</f>
        <v/>
      </c>
      <c r="AG202" s="141"/>
      <c r="AH202" s="211"/>
      <c r="AI202" s="346" t="str">
        <f t="shared" si="114"/>
        <v/>
      </c>
      <c r="AJ202" s="153" t="str">
        <f t="shared" si="115"/>
        <v/>
      </c>
      <c r="AK202" s="153" t="str">
        <f t="shared" si="116"/>
        <v/>
      </c>
      <c r="AL202" s="153" t="str">
        <f t="shared" si="117"/>
        <v/>
      </c>
      <c r="AM202" s="141"/>
      <c r="AN202" s="211"/>
      <c r="AO202" s="346" t="str">
        <f t="shared" si="118"/>
        <v/>
      </c>
      <c r="AP202" s="153" t="str">
        <f t="shared" si="119"/>
        <v/>
      </c>
      <c r="AQ202" s="153" t="str">
        <f t="shared" si="120"/>
        <v/>
      </c>
      <c r="AR202" s="153" t="str">
        <f t="shared" si="121"/>
        <v/>
      </c>
      <c r="AS202" s="141"/>
      <c r="AT202" s="211"/>
      <c r="AU202" s="346" t="str">
        <f t="shared" si="122"/>
        <v/>
      </c>
      <c r="AV202" s="153" t="str">
        <f t="shared" si="123"/>
        <v/>
      </c>
      <c r="AW202" s="153" t="str">
        <f t="shared" si="124"/>
        <v/>
      </c>
      <c r="AX202" s="153" t="str">
        <f t="shared" si="125"/>
        <v/>
      </c>
    </row>
    <row r="203" spans="1:50" ht="29.45" customHeight="1" x14ac:dyDescent="0.25">
      <c r="A203" s="354" t="str">
        <f>'N-Bedarf AL'!A203</f>
        <v/>
      </c>
      <c r="B203" s="354" t="str">
        <f>IF('N-Bedarf AL'!B203="","",'N-Bedarf AL'!B203)</f>
        <v/>
      </c>
      <c r="C203" s="305" t="str">
        <f>IF('N-Bedarf AL'!D203="","",'N-Bedarf AL'!D203)</f>
        <v/>
      </c>
      <c r="D203" s="32" t="str">
        <f>IF('N-Bedarf AL'!C203="","",'N-Bedarf AL'!C203)</f>
        <v/>
      </c>
      <c r="E203" s="32" t="str">
        <f>IF('N-Bedarf AL'!T203="","",'N-Bedarf AL'!T203)</f>
        <v/>
      </c>
      <c r="F203" s="32" t="str">
        <f>IF('P-Bedarf AL'!V205="","",'P-Bedarf AL'!V205)</f>
        <v/>
      </c>
      <c r="G203" s="32" t="str">
        <f>IF('P-Bedarf AL'!AB205="","",'P-Bedarf AL'!AB205)</f>
        <v/>
      </c>
      <c r="H203" s="345" t="str">
        <f t="shared" si="99"/>
        <v/>
      </c>
      <c r="I203" s="345" t="str">
        <f t="shared" si="100"/>
        <v/>
      </c>
      <c r="J203" s="345" t="str">
        <f t="shared" si="101"/>
        <v/>
      </c>
      <c r="K203" s="321">
        <f t="shared" si="130"/>
        <v>0</v>
      </c>
      <c r="L203" s="321">
        <f t="shared" si="126"/>
        <v>0</v>
      </c>
      <c r="M203" s="321">
        <f t="shared" si="127"/>
        <v>0</v>
      </c>
      <c r="N203" s="321" t="str">
        <f t="shared" si="102"/>
        <v/>
      </c>
      <c r="O203" s="321" t="str">
        <f t="shared" si="128"/>
        <v/>
      </c>
      <c r="P203" s="321" t="str">
        <f t="shared" si="129"/>
        <v/>
      </c>
      <c r="Q203" s="214" t="str">
        <f t="shared" si="103"/>
        <v/>
      </c>
      <c r="R203" s="141"/>
      <c r="S203" s="211"/>
      <c r="T203" s="211" t="str">
        <f t="shared" si="104"/>
        <v/>
      </c>
      <c r="U203" s="153" t="str">
        <f t="shared" si="105"/>
        <v/>
      </c>
      <c r="V203" s="153" t="str">
        <f t="shared" si="106"/>
        <v/>
      </c>
      <c r="W203" s="153" t="str">
        <f t="shared" si="107"/>
        <v/>
      </c>
      <c r="X203" s="153" t="str">
        <f t="shared" si="108"/>
        <v/>
      </c>
      <c r="Y203" s="141"/>
      <c r="Z203" s="211"/>
      <c r="AA203" s="212" t="str">
        <f t="shared" si="109"/>
        <v/>
      </c>
      <c r="AB203" s="153" t="str">
        <f t="shared" si="110"/>
        <v/>
      </c>
      <c r="AC203" s="153" t="str">
        <f t="shared" si="111"/>
        <v/>
      </c>
      <c r="AD203" s="153" t="str">
        <f t="shared" si="112"/>
        <v/>
      </c>
      <c r="AE203" s="153" t="str">
        <f t="shared" si="113"/>
        <v/>
      </c>
      <c r="AF203" s="213" t="str">
        <f t="shared" si="131"/>
        <v/>
      </c>
      <c r="AG203" s="141"/>
      <c r="AH203" s="211"/>
      <c r="AI203" s="346" t="str">
        <f t="shared" si="114"/>
        <v/>
      </c>
      <c r="AJ203" s="153" t="str">
        <f t="shared" si="115"/>
        <v/>
      </c>
      <c r="AK203" s="153" t="str">
        <f t="shared" si="116"/>
        <v/>
      </c>
      <c r="AL203" s="153" t="str">
        <f t="shared" si="117"/>
        <v/>
      </c>
      <c r="AM203" s="141"/>
      <c r="AN203" s="211"/>
      <c r="AO203" s="346" t="str">
        <f t="shared" si="118"/>
        <v/>
      </c>
      <c r="AP203" s="153" t="str">
        <f t="shared" si="119"/>
        <v/>
      </c>
      <c r="AQ203" s="153" t="str">
        <f t="shared" si="120"/>
        <v/>
      </c>
      <c r="AR203" s="153" t="str">
        <f t="shared" si="121"/>
        <v/>
      </c>
      <c r="AS203" s="141"/>
      <c r="AT203" s="211"/>
      <c r="AU203" s="346" t="str">
        <f t="shared" si="122"/>
        <v/>
      </c>
      <c r="AV203" s="153" t="str">
        <f t="shared" si="123"/>
        <v/>
      </c>
      <c r="AW203" s="153" t="str">
        <f t="shared" si="124"/>
        <v/>
      </c>
      <c r="AX203" s="153" t="str">
        <f t="shared" si="125"/>
        <v/>
      </c>
    </row>
    <row r="204" spans="1:50" ht="29.45" customHeight="1" x14ac:dyDescent="0.25">
      <c r="A204" s="354" t="str">
        <f>'N-Bedarf AL'!A204</f>
        <v/>
      </c>
      <c r="B204" s="354" t="str">
        <f>IF('N-Bedarf AL'!B204="","",'N-Bedarf AL'!B204)</f>
        <v/>
      </c>
      <c r="C204" s="305" t="str">
        <f>IF('N-Bedarf AL'!D204="","",'N-Bedarf AL'!D204)</f>
        <v/>
      </c>
      <c r="D204" s="32" t="str">
        <f>IF('N-Bedarf AL'!C204="","",'N-Bedarf AL'!C204)</f>
        <v/>
      </c>
      <c r="E204" s="32" t="str">
        <f>IF('N-Bedarf AL'!T204="","",'N-Bedarf AL'!T204)</f>
        <v/>
      </c>
      <c r="F204" s="32" t="str">
        <f>IF('P-Bedarf AL'!V206="","",'P-Bedarf AL'!V206)</f>
        <v/>
      </c>
      <c r="G204" s="32" t="str">
        <f>IF('P-Bedarf AL'!AB206="","",'P-Bedarf AL'!AB206)</f>
        <v/>
      </c>
      <c r="H204" s="345" t="str">
        <f t="shared" si="99"/>
        <v/>
      </c>
      <c r="I204" s="345" t="str">
        <f t="shared" si="100"/>
        <v/>
      </c>
      <c r="J204" s="345" t="str">
        <f t="shared" si="101"/>
        <v/>
      </c>
      <c r="K204" s="321">
        <f t="shared" si="130"/>
        <v>0</v>
      </c>
      <c r="L204" s="321">
        <f t="shared" si="126"/>
        <v>0</v>
      </c>
      <c r="M204" s="321">
        <f t="shared" si="127"/>
        <v>0</v>
      </c>
      <c r="N204" s="321" t="str">
        <f t="shared" si="102"/>
        <v/>
      </c>
      <c r="O204" s="321" t="str">
        <f t="shared" si="128"/>
        <v/>
      </c>
      <c r="P204" s="321" t="str">
        <f t="shared" si="129"/>
        <v/>
      </c>
      <c r="Q204" s="214" t="str">
        <f t="shared" si="103"/>
        <v/>
      </c>
      <c r="R204" s="141"/>
      <c r="S204" s="211"/>
      <c r="T204" s="211" t="str">
        <f t="shared" si="104"/>
        <v/>
      </c>
      <c r="U204" s="153" t="str">
        <f t="shared" si="105"/>
        <v/>
      </c>
      <c r="V204" s="153" t="str">
        <f t="shared" si="106"/>
        <v/>
      </c>
      <c r="W204" s="153" t="str">
        <f t="shared" si="107"/>
        <v/>
      </c>
      <c r="X204" s="153" t="str">
        <f t="shared" si="108"/>
        <v/>
      </c>
      <c r="Y204" s="141"/>
      <c r="Z204" s="211"/>
      <c r="AA204" s="212" t="str">
        <f t="shared" si="109"/>
        <v/>
      </c>
      <c r="AB204" s="153" t="str">
        <f t="shared" si="110"/>
        <v/>
      </c>
      <c r="AC204" s="153" t="str">
        <f t="shared" si="111"/>
        <v/>
      </c>
      <c r="AD204" s="153" t="str">
        <f t="shared" si="112"/>
        <v/>
      </c>
      <c r="AE204" s="153" t="str">
        <f t="shared" si="113"/>
        <v/>
      </c>
      <c r="AF204" s="213" t="str">
        <f t="shared" si="131"/>
        <v/>
      </c>
      <c r="AG204" s="141"/>
      <c r="AH204" s="211"/>
      <c r="AI204" s="346" t="str">
        <f t="shared" si="114"/>
        <v/>
      </c>
      <c r="AJ204" s="153" t="str">
        <f t="shared" si="115"/>
        <v/>
      </c>
      <c r="AK204" s="153" t="str">
        <f t="shared" si="116"/>
        <v/>
      </c>
      <c r="AL204" s="153" t="str">
        <f t="shared" si="117"/>
        <v/>
      </c>
      <c r="AM204" s="141"/>
      <c r="AN204" s="211"/>
      <c r="AO204" s="346" t="str">
        <f t="shared" si="118"/>
        <v/>
      </c>
      <c r="AP204" s="153" t="str">
        <f t="shared" si="119"/>
        <v/>
      </c>
      <c r="AQ204" s="153" t="str">
        <f t="shared" si="120"/>
        <v/>
      </c>
      <c r="AR204" s="153" t="str">
        <f t="shared" si="121"/>
        <v/>
      </c>
      <c r="AS204" s="141"/>
      <c r="AT204" s="211"/>
      <c r="AU204" s="346" t="str">
        <f t="shared" si="122"/>
        <v/>
      </c>
      <c r="AV204" s="153" t="str">
        <f t="shared" si="123"/>
        <v/>
      </c>
      <c r="AW204" s="153" t="str">
        <f t="shared" si="124"/>
        <v/>
      </c>
      <c r="AX204" s="153" t="str">
        <f t="shared" si="125"/>
        <v/>
      </c>
    </row>
    <row r="205" spans="1:50" ht="29.45" customHeight="1" x14ac:dyDescent="0.25">
      <c r="A205" s="354" t="str">
        <f>'N-Bedarf AL'!A205</f>
        <v/>
      </c>
      <c r="B205" s="354" t="str">
        <f>IF('N-Bedarf AL'!B205="","",'N-Bedarf AL'!B205)</f>
        <v/>
      </c>
      <c r="C205" s="305" t="str">
        <f>IF('N-Bedarf AL'!D205="","",'N-Bedarf AL'!D205)</f>
        <v/>
      </c>
      <c r="D205" s="32" t="str">
        <f>IF('N-Bedarf AL'!C205="","",'N-Bedarf AL'!C205)</f>
        <v/>
      </c>
      <c r="E205" s="32" t="str">
        <f>IF('N-Bedarf AL'!T205="","",'N-Bedarf AL'!T205)</f>
        <v/>
      </c>
      <c r="F205" s="32" t="str">
        <f>IF('P-Bedarf AL'!V207="","",'P-Bedarf AL'!V207)</f>
        <v/>
      </c>
      <c r="G205" s="32" t="str">
        <f>IF('P-Bedarf AL'!AB207="","",'P-Bedarf AL'!AB207)</f>
        <v/>
      </c>
      <c r="H205" s="345" t="str">
        <f t="shared" si="99"/>
        <v/>
      </c>
      <c r="I205" s="345" t="str">
        <f t="shared" si="100"/>
        <v/>
      </c>
      <c r="J205" s="345" t="str">
        <f t="shared" si="101"/>
        <v/>
      </c>
      <c r="K205" s="321">
        <f t="shared" si="130"/>
        <v>0</v>
      </c>
      <c r="L205" s="321">
        <f t="shared" si="126"/>
        <v>0</v>
      </c>
      <c r="M205" s="321">
        <f t="shared" si="127"/>
        <v>0</v>
      </c>
      <c r="N205" s="321" t="str">
        <f t="shared" si="102"/>
        <v/>
      </c>
      <c r="O205" s="321" t="str">
        <f t="shared" si="128"/>
        <v/>
      </c>
      <c r="P205" s="321" t="str">
        <f t="shared" si="129"/>
        <v/>
      </c>
      <c r="Q205" s="214" t="str">
        <f t="shared" si="103"/>
        <v/>
      </c>
      <c r="R205" s="141"/>
      <c r="S205" s="211"/>
      <c r="T205" s="211" t="str">
        <f t="shared" si="104"/>
        <v/>
      </c>
      <c r="U205" s="153" t="str">
        <f t="shared" si="105"/>
        <v/>
      </c>
      <c r="V205" s="153" t="str">
        <f t="shared" si="106"/>
        <v/>
      </c>
      <c r="W205" s="153" t="str">
        <f t="shared" si="107"/>
        <v/>
      </c>
      <c r="X205" s="153" t="str">
        <f t="shared" si="108"/>
        <v/>
      </c>
      <c r="Y205" s="141"/>
      <c r="Z205" s="211"/>
      <c r="AA205" s="212" t="str">
        <f t="shared" si="109"/>
        <v/>
      </c>
      <c r="AB205" s="153" t="str">
        <f t="shared" si="110"/>
        <v/>
      </c>
      <c r="AC205" s="153" t="str">
        <f t="shared" si="111"/>
        <v/>
      </c>
      <c r="AD205" s="153" t="str">
        <f t="shared" si="112"/>
        <v/>
      </c>
      <c r="AE205" s="153" t="str">
        <f t="shared" si="113"/>
        <v/>
      </c>
      <c r="AF205" s="213" t="str">
        <f t="shared" si="131"/>
        <v/>
      </c>
      <c r="AG205" s="141"/>
      <c r="AH205" s="211"/>
      <c r="AI205" s="346" t="str">
        <f t="shared" si="114"/>
        <v/>
      </c>
      <c r="AJ205" s="153" t="str">
        <f t="shared" si="115"/>
        <v/>
      </c>
      <c r="AK205" s="153" t="str">
        <f t="shared" si="116"/>
        <v/>
      </c>
      <c r="AL205" s="153" t="str">
        <f t="shared" si="117"/>
        <v/>
      </c>
      <c r="AM205" s="141"/>
      <c r="AN205" s="211"/>
      <c r="AO205" s="346" t="str">
        <f t="shared" si="118"/>
        <v/>
      </c>
      <c r="AP205" s="153" t="str">
        <f t="shared" si="119"/>
        <v/>
      </c>
      <c r="AQ205" s="153" t="str">
        <f t="shared" si="120"/>
        <v/>
      </c>
      <c r="AR205" s="153" t="str">
        <f t="shared" si="121"/>
        <v/>
      </c>
      <c r="AS205" s="141"/>
      <c r="AT205" s="211"/>
      <c r="AU205" s="346" t="str">
        <f t="shared" si="122"/>
        <v/>
      </c>
      <c r="AV205" s="153" t="str">
        <f t="shared" si="123"/>
        <v/>
      </c>
      <c r="AW205" s="153" t="str">
        <f t="shared" si="124"/>
        <v/>
      </c>
      <c r="AX205" s="153" t="str">
        <f t="shared" si="125"/>
        <v/>
      </c>
    </row>
    <row r="206" spans="1:50" ht="29.45" customHeight="1" x14ac:dyDescent="0.25">
      <c r="A206" s="354" t="str">
        <f>'N-Bedarf AL'!A206</f>
        <v/>
      </c>
      <c r="B206" s="354" t="str">
        <f>IF('N-Bedarf AL'!B206="","",'N-Bedarf AL'!B206)</f>
        <v/>
      </c>
      <c r="C206" s="305" t="str">
        <f>IF('N-Bedarf AL'!D206="","",'N-Bedarf AL'!D206)</f>
        <v/>
      </c>
      <c r="D206" s="32" t="str">
        <f>IF('N-Bedarf AL'!C206="","",'N-Bedarf AL'!C206)</f>
        <v/>
      </c>
      <c r="E206" s="32" t="str">
        <f>IF('N-Bedarf AL'!T206="","",'N-Bedarf AL'!T206)</f>
        <v/>
      </c>
      <c r="F206" s="32" t="str">
        <f>IF('P-Bedarf AL'!V208="","",'P-Bedarf AL'!V208)</f>
        <v/>
      </c>
      <c r="G206" s="32" t="str">
        <f>IF('P-Bedarf AL'!AB208="","",'P-Bedarf AL'!AB208)</f>
        <v/>
      </c>
      <c r="H206" s="345" t="str">
        <f t="shared" si="99"/>
        <v/>
      </c>
      <c r="I206" s="345" t="str">
        <f t="shared" si="100"/>
        <v/>
      </c>
      <c r="J206" s="345" t="str">
        <f t="shared" si="101"/>
        <v/>
      </c>
      <c r="K206" s="321">
        <f t="shared" si="130"/>
        <v>0</v>
      </c>
      <c r="L206" s="321">
        <f t="shared" si="126"/>
        <v>0</v>
      </c>
      <c r="M206" s="321">
        <f t="shared" si="127"/>
        <v>0</v>
      </c>
      <c r="N206" s="321" t="str">
        <f t="shared" si="102"/>
        <v/>
      </c>
      <c r="O206" s="321" t="str">
        <f t="shared" si="128"/>
        <v/>
      </c>
      <c r="P206" s="321" t="str">
        <f t="shared" si="129"/>
        <v/>
      </c>
      <c r="Q206" s="214" t="str">
        <f t="shared" si="103"/>
        <v/>
      </c>
      <c r="R206" s="141"/>
      <c r="S206" s="211"/>
      <c r="T206" s="211" t="str">
        <f t="shared" si="104"/>
        <v/>
      </c>
      <c r="U206" s="153" t="str">
        <f t="shared" si="105"/>
        <v/>
      </c>
      <c r="V206" s="153" t="str">
        <f t="shared" si="106"/>
        <v/>
      </c>
      <c r="W206" s="153" t="str">
        <f t="shared" si="107"/>
        <v/>
      </c>
      <c r="X206" s="153" t="str">
        <f t="shared" si="108"/>
        <v/>
      </c>
      <c r="Y206" s="141"/>
      <c r="Z206" s="211"/>
      <c r="AA206" s="212" t="str">
        <f t="shared" si="109"/>
        <v/>
      </c>
      <c r="AB206" s="153" t="str">
        <f t="shared" si="110"/>
        <v/>
      </c>
      <c r="AC206" s="153" t="str">
        <f t="shared" si="111"/>
        <v/>
      </c>
      <c r="AD206" s="153" t="str">
        <f t="shared" si="112"/>
        <v/>
      </c>
      <c r="AE206" s="153" t="str">
        <f t="shared" si="113"/>
        <v/>
      </c>
      <c r="AF206" s="213" t="str">
        <f t="shared" si="131"/>
        <v/>
      </c>
      <c r="AG206" s="141"/>
      <c r="AH206" s="211"/>
      <c r="AI206" s="346" t="str">
        <f t="shared" si="114"/>
        <v/>
      </c>
      <c r="AJ206" s="153" t="str">
        <f t="shared" si="115"/>
        <v/>
      </c>
      <c r="AK206" s="153" t="str">
        <f t="shared" si="116"/>
        <v/>
      </c>
      <c r="AL206" s="153" t="str">
        <f t="shared" si="117"/>
        <v/>
      </c>
      <c r="AM206" s="141"/>
      <c r="AN206" s="211"/>
      <c r="AO206" s="346" t="str">
        <f t="shared" si="118"/>
        <v/>
      </c>
      <c r="AP206" s="153" t="str">
        <f t="shared" si="119"/>
        <v/>
      </c>
      <c r="AQ206" s="153" t="str">
        <f t="shared" si="120"/>
        <v/>
      </c>
      <c r="AR206" s="153" t="str">
        <f t="shared" si="121"/>
        <v/>
      </c>
      <c r="AS206" s="141"/>
      <c r="AT206" s="211"/>
      <c r="AU206" s="346" t="str">
        <f t="shared" si="122"/>
        <v/>
      </c>
      <c r="AV206" s="153" t="str">
        <f t="shared" si="123"/>
        <v/>
      </c>
      <c r="AW206" s="153" t="str">
        <f t="shared" si="124"/>
        <v/>
      </c>
      <c r="AX206" s="153" t="str">
        <f t="shared" si="125"/>
        <v/>
      </c>
    </row>
    <row r="207" spans="1:50" ht="29.45" customHeight="1" x14ac:dyDescent="0.25">
      <c r="A207" s="354" t="str">
        <f>'N-Bedarf AL'!A207</f>
        <v/>
      </c>
      <c r="B207" s="354" t="str">
        <f>IF('N-Bedarf AL'!B207="","",'N-Bedarf AL'!B207)</f>
        <v/>
      </c>
      <c r="C207" s="305" t="str">
        <f>IF('N-Bedarf AL'!D207="","",'N-Bedarf AL'!D207)</f>
        <v/>
      </c>
      <c r="D207" s="32" t="str">
        <f>IF('N-Bedarf AL'!C207="","",'N-Bedarf AL'!C207)</f>
        <v/>
      </c>
      <c r="E207" s="32" t="str">
        <f>IF('N-Bedarf AL'!T207="","",'N-Bedarf AL'!T207)</f>
        <v/>
      </c>
      <c r="F207" s="32" t="str">
        <f>IF('P-Bedarf AL'!V209="","",'P-Bedarf AL'!V209)</f>
        <v/>
      </c>
      <c r="G207" s="32" t="str">
        <f>IF('P-Bedarf AL'!AB209="","",'P-Bedarf AL'!AB209)</f>
        <v/>
      </c>
      <c r="H207" s="345" t="str">
        <f t="shared" si="99"/>
        <v/>
      </c>
      <c r="I207" s="345" t="str">
        <f t="shared" si="100"/>
        <v/>
      </c>
      <c r="J207" s="345" t="str">
        <f t="shared" si="101"/>
        <v/>
      </c>
      <c r="K207" s="321">
        <f t="shared" si="130"/>
        <v>0</v>
      </c>
      <c r="L207" s="321">
        <f t="shared" si="126"/>
        <v>0</v>
      </c>
      <c r="M207" s="321">
        <f t="shared" si="127"/>
        <v>0</v>
      </c>
      <c r="N207" s="321" t="str">
        <f t="shared" si="102"/>
        <v/>
      </c>
      <c r="O207" s="321" t="str">
        <f t="shared" si="128"/>
        <v/>
      </c>
      <c r="P207" s="321" t="str">
        <f t="shared" si="129"/>
        <v/>
      </c>
      <c r="Q207" s="214" t="str">
        <f t="shared" si="103"/>
        <v/>
      </c>
      <c r="R207" s="141"/>
      <c r="S207" s="211"/>
      <c r="T207" s="211" t="str">
        <f t="shared" si="104"/>
        <v/>
      </c>
      <c r="U207" s="153" t="str">
        <f t="shared" si="105"/>
        <v/>
      </c>
      <c r="V207" s="153" t="str">
        <f t="shared" si="106"/>
        <v/>
      </c>
      <c r="W207" s="153" t="str">
        <f t="shared" si="107"/>
        <v/>
      </c>
      <c r="X207" s="153" t="str">
        <f t="shared" si="108"/>
        <v/>
      </c>
      <c r="Y207" s="141"/>
      <c r="Z207" s="211"/>
      <c r="AA207" s="212" t="str">
        <f t="shared" si="109"/>
        <v/>
      </c>
      <c r="AB207" s="153" t="str">
        <f t="shared" si="110"/>
        <v/>
      </c>
      <c r="AC207" s="153" t="str">
        <f t="shared" si="111"/>
        <v/>
      </c>
      <c r="AD207" s="153" t="str">
        <f t="shared" si="112"/>
        <v/>
      </c>
      <c r="AE207" s="153" t="str">
        <f t="shared" si="113"/>
        <v/>
      </c>
      <c r="AF207" s="213" t="str">
        <f t="shared" si="131"/>
        <v/>
      </c>
      <c r="AG207" s="141"/>
      <c r="AH207" s="211"/>
      <c r="AI207" s="346" t="str">
        <f t="shared" si="114"/>
        <v/>
      </c>
      <c r="AJ207" s="153" t="str">
        <f t="shared" si="115"/>
        <v/>
      </c>
      <c r="AK207" s="153" t="str">
        <f t="shared" si="116"/>
        <v/>
      </c>
      <c r="AL207" s="153" t="str">
        <f t="shared" si="117"/>
        <v/>
      </c>
      <c r="AM207" s="141"/>
      <c r="AN207" s="211"/>
      <c r="AO207" s="346" t="str">
        <f t="shared" si="118"/>
        <v/>
      </c>
      <c r="AP207" s="153" t="str">
        <f t="shared" si="119"/>
        <v/>
      </c>
      <c r="AQ207" s="153" t="str">
        <f t="shared" si="120"/>
        <v/>
      </c>
      <c r="AR207" s="153" t="str">
        <f t="shared" si="121"/>
        <v/>
      </c>
      <c r="AS207" s="141"/>
      <c r="AT207" s="211"/>
      <c r="AU207" s="346" t="str">
        <f t="shared" si="122"/>
        <v/>
      </c>
      <c r="AV207" s="153" t="str">
        <f t="shared" si="123"/>
        <v/>
      </c>
      <c r="AW207" s="153" t="str">
        <f t="shared" si="124"/>
        <v/>
      </c>
      <c r="AX207" s="153" t="str">
        <f t="shared" si="125"/>
        <v/>
      </c>
    </row>
    <row r="208" spans="1:50" ht="29.45" customHeight="1" x14ac:dyDescent="0.25">
      <c r="A208" s="354" t="str">
        <f>'N-Bedarf AL'!A208</f>
        <v/>
      </c>
      <c r="B208" s="354" t="str">
        <f>IF('N-Bedarf AL'!B208="","",'N-Bedarf AL'!B208)</f>
        <v/>
      </c>
      <c r="C208" s="305" t="str">
        <f>IF('N-Bedarf AL'!D208="","",'N-Bedarf AL'!D208)</f>
        <v/>
      </c>
      <c r="D208" s="32" t="str">
        <f>IF('N-Bedarf AL'!C208="","",'N-Bedarf AL'!C208)</f>
        <v/>
      </c>
      <c r="E208" s="32" t="str">
        <f>IF('N-Bedarf AL'!T208="","",'N-Bedarf AL'!T208)</f>
        <v/>
      </c>
      <c r="F208" s="32" t="str">
        <f>IF('P-Bedarf AL'!V210="","",'P-Bedarf AL'!V210)</f>
        <v/>
      </c>
      <c r="G208" s="32" t="str">
        <f>IF('P-Bedarf AL'!AB210="","",'P-Bedarf AL'!AB210)</f>
        <v/>
      </c>
      <c r="H208" s="345" t="str">
        <f t="shared" si="99"/>
        <v/>
      </c>
      <c r="I208" s="345" t="str">
        <f t="shared" si="100"/>
        <v/>
      </c>
      <c r="J208" s="345" t="str">
        <f t="shared" si="101"/>
        <v/>
      </c>
      <c r="K208" s="321">
        <f t="shared" si="130"/>
        <v>0</v>
      </c>
      <c r="L208" s="321">
        <f t="shared" si="126"/>
        <v>0</v>
      </c>
      <c r="M208" s="321">
        <f t="shared" si="127"/>
        <v>0</v>
      </c>
      <c r="N208" s="321" t="str">
        <f t="shared" si="102"/>
        <v/>
      </c>
      <c r="O208" s="321" t="str">
        <f t="shared" si="128"/>
        <v/>
      </c>
      <c r="P208" s="321" t="str">
        <f t="shared" si="129"/>
        <v/>
      </c>
      <c r="Q208" s="214" t="str">
        <f t="shared" si="103"/>
        <v/>
      </c>
      <c r="R208" s="141"/>
      <c r="S208" s="211"/>
      <c r="T208" s="211" t="str">
        <f t="shared" si="104"/>
        <v/>
      </c>
      <c r="U208" s="153" t="str">
        <f t="shared" si="105"/>
        <v/>
      </c>
      <c r="V208" s="153" t="str">
        <f t="shared" si="106"/>
        <v/>
      </c>
      <c r="W208" s="153" t="str">
        <f t="shared" si="107"/>
        <v/>
      </c>
      <c r="X208" s="153" t="str">
        <f t="shared" si="108"/>
        <v/>
      </c>
      <c r="Y208" s="141"/>
      <c r="Z208" s="211"/>
      <c r="AA208" s="212" t="str">
        <f t="shared" si="109"/>
        <v/>
      </c>
      <c r="AB208" s="153" t="str">
        <f t="shared" si="110"/>
        <v/>
      </c>
      <c r="AC208" s="153" t="str">
        <f t="shared" si="111"/>
        <v/>
      </c>
      <c r="AD208" s="153" t="str">
        <f t="shared" si="112"/>
        <v/>
      </c>
      <c r="AE208" s="153" t="str">
        <f t="shared" si="113"/>
        <v/>
      </c>
      <c r="AF208" s="213" t="str">
        <f t="shared" si="131"/>
        <v/>
      </c>
      <c r="AG208" s="141"/>
      <c r="AH208" s="211"/>
      <c r="AI208" s="346" t="str">
        <f t="shared" si="114"/>
        <v/>
      </c>
      <c r="AJ208" s="153" t="str">
        <f t="shared" si="115"/>
        <v/>
      </c>
      <c r="AK208" s="153" t="str">
        <f t="shared" si="116"/>
        <v/>
      </c>
      <c r="AL208" s="153" t="str">
        <f t="shared" si="117"/>
        <v/>
      </c>
      <c r="AM208" s="141"/>
      <c r="AN208" s="211"/>
      <c r="AO208" s="346" t="str">
        <f t="shared" si="118"/>
        <v/>
      </c>
      <c r="AP208" s="153" t="str">
        <f t="shared" si="119"/>
        <v/>
      </c>
      <c r="AQ208" s="153" t="str">
        <f t="shared" si="120"/>
        <v/>
      </c>
      <c r="AR208" s="153" t="str">
        <f t="shared" si="121"/>
        <v/>
      </c>
      <c r="AS208" s="141"/>
      <c r="AT208" s="211"/>
      <c r="AU208" s="346" t="str">
        <f t="shared" si="122"/>
        <v/>
      </c>
      <c r="AV208" s="153" t="str">
        <f t="shared" si="123"/>
        <v/>
      </c>
      <c r="AW208" s="153" t="str">
        <f t="shared" si="124"/>
        <v/>
      </c>
      <c r="AX208" s="153" t="str">
        <f t="shared" si="125"/>
        <v/>
      </c>
    </row>
    <row r="209" spans="1:50" ht="29.45" customHeight="1" x14ac:dyDescent="0.25">
      <c r="A209" s="354" t="str">
        <f>'N-Bedarf AL'!A209</f>
        <v/>
      </c>
      <c r="B209" s="354" t="str">
        <f>IF('N-Bedarf AL'!B209="","",'N-Bedarf AL'!B209)</f>
        <v/>
      </c>
      <c r="C209" s="305" t="str">
        <f>IF('N-Bedarf AL'!D209="","",'N-Bedarf AL'!D209)</f>
        <v/>
      </c>
      <c r="D209" s="32" t="str">
        <f>IF('N-Bedarf AL'!C209="","",'N-Bedarf AL'!C209)</f>
        <v/>
      </c>
      <c r="E209" s="32" t="str">
        <f>IF('N-Bedarf AL'!T209="","",'N-Bedarf AL'!T209)</f>
        <v/>
      </c>
      <c r="F209" s="32" t="str">
        <f>IF('P-Bedarf AL'!V211="","",'P-Bedarf AL'!V211)</f>
        <v/>
      </c>
      <c r="G209" s="32" t="str">
        <f>IF('P-Bedarf AL'!AB211="","",'P-Bedarf AL'!AB211)</f>
        <v/>
      </c>
      <c r="H209" s="345" t="str">
        <f t="shared" si="99"/>
        <v/>
      </c>
      <c r="I209" s="345" t="str">
        <f t="shared" si="100"/>
        <v/>
      </c>
      <c r="J209" s="345" t="str">
        <f t="shared" si="101"/>
        <v/>
      </c>
      <c r="K209" s="321">
        <f t="shared" si="130"/>
        <v>0</v>
      </c>
      <c r="L209" s="321">
        <f t="shared" si="126"/>
        <v>0</v>
      </c>
      <c r="M209" s="321">
        <f t="shared" si="127"/>
        <v>0</v>
      </c>
      <c r="N209" s="321" t="str">
        <f t="shared" si="102"/>
        <v/>
      </c>
      <c r="O209" s="321" t="str">
        <f t="shared" si="128"/>
        <v/>
      </c>
      <c r="P209" s="321" t="str">
        <f t="shared" si="129"/>
        <v/>
      </c>
      <c r="Q209" s="214" t="str">
        <f t="shared" si="103"/>
        <v/>
      </c>
      <c r="R209" s="141"/>
      <c r="S209" s="211"/>
      <c r="T209" s="211" t="str">
        <f t="shared" si="104"/>
        <v/>
      </c>
      <c r="U209" s="153" t="str">
        <f t="shared" si="105"/>
        <v/>
      </c>
      <c r="V209" s="153" t="str">
        <f t="shared" si="106"/>
        <v/>
      </c>
      <c r="W209" s="153" t="str">
        <f t="shared" si="107"/>
        <v/>
      </c>
      <c r="X209" s="153" t="str">
        <f t="shared" si="108"/>
        <v/>
      </c>
      <c r="Y209" s="141"/>
      <c r="Z209" s="211"/>
      <c r="AA209" s="212" t="str">
        <f t="shared" si="109"/>
        <v/>
      </c>
      <c r="AB209" s="153" t="str">
        <f t="shared" si="110"/>
        <v/>
      </c>
      <c r="AC209" s="153" t="str">
        <f t="shared" si="111"/>
        <v/>
      </c>
      <c r="AD209" s="153" t="str">
        <f t="shared" si="112"/>
        <v/>
      </c>
      <c r="AE209" s="153" t="str">
        <f t="shared" si="113"/>
        <v/>
      </c>
      <c r="AF209" s="213" t="str">
        <f t="shared" si="131"/>
        <v/>
      </c>
      <c r="AG209" s="141"/>
      <c r="AH209" s="211"/>
      <c r="AI209" s="346" t="str">
        <f t="shared" si="114"/>
        <v/>
      </c>
      <c r="AJ209" s="153" t="str">
        <f t="shared" si="115"/>
        <v/>
      </c>
      <c r="AK209" s="153" t="str">
        <f t="shared" si="116"/>
        <v/>
      </c>
      <c r="AL209" s="153" t="str">
        <f t="shared" si="117"/>
        <v/>
      </c>
      <c r="AM209" s="141"/>
      <c r="AN209" s="211"/>
      <c r="AO209" s="346" t="str">
        <f t="shared" si="118"/>
        <v/>
      </c>
      <c r="AP209" s="153" t="str">
        <f t="shared" si="119"/>
        <v/>
      </c>
      <c r="AQ209" s="153" t="str">
        <f t="shared" si="120"/>
        <v/>
      </c>
      <c r="AR209" s="153" t="str">
        <f t="shared" si="121"/>
        <v/>
      </c>
      <c r="AS209" s="141"/>
      <c r="AT209" s="211"/>
      <c r="AU209" s="346" t="str">
        <f t="shared" si="122"/>
        <v/>
      </c>
      <c r="AV209" s="153" t="str">
        <f t="shared" si="123"/>
        <v/>
      </c>
      <c r="AW209" s="153" t="str">
        <f t="shared" si="124"/>
        <v/>
      </c>
      <c r="AX209" s="153" t="str">
        <f t="shared" si="125"/>
        <v/>
      </c>
    </row>
    <row r="210" spans="1:50" ht="29.45" customHeight="1" x14ac:dyDescent="0.25">
      <c r="A210" s="354" t="str">
        <f>'N-Bedarf AL'!A210</f>
        <v/>
      </c>
      <c r="B210" s="354" t="str">
        <f>IF('N-Bedarf AL'!B210="","",'N-Bedarf AL'!B210)</f>
        <v/>
      </c>
      <c r="C210" s="305" t="str">
        <f>IF('N-Bedarf AL'!D210="","",'N-Bedarf AL'!D210)</f>
        <v/>
      </c>
      <c r="D210" s="32" t="str">
        <f>IF('N-Bedarf AL'!C210="","",'N-Bedarf AL'!C210)</f>
        <v/>
      </c>
      <c r="E210" s="32" t="str">
        <f>IF('N-Bedarf AL'!T210="","",'N-Bedarf AL'!T210)</f>
        <v/>
      </c>
      <c r="F210" s="32" t="str">
        <f>IF('P-Bedarf AL'!V212="","",'P-Bedarf AL'!V212)</f>
        <v/>
      </c>
      <c r="G210" s="32" t="str">
        <f>IF('P-Bedarf AL'!AB212="","",'P-Bedarf AL'!AB212)</f>
        <v/>
      </c>
      <c r="H210" s="345" t="str">
        <f t="shared" si="99"/>
        <v/>
      </c>
      <c r="I210" s="345" t="str">
        <f t="shared" si="100"/>
        <v/>
      </c>
      <c r="J210" s="345" t="str">
        <f t="shared" si="101"/>
        <v/>
      </c>
      <c r="K210" s="321">
        <f t="shared" si="130"/>
        <v>0</v>
      </c>
      <c r="L210" s="321">
        <f t="shared" si="126"/>
        <v>0</v>
      </c>
      <c r="M210" s="321">
        <f t="shared" si="127"/>
        <v>0</v>
      </c>
      <c r="N210" s="321" t="str">
        <f t="shared" si="102"/>
        <v/>
      </c>
      <c r="O210" s="321" t="str">
        <f t="shared" si="128"/>
        <v/>
      </c>
      <c r="P210" s="321" t="str">
        <f t="shared" si="129"/>
        <v/>
      </c>
      <c r="Q210" s="214" t="str">
        <f t="shared" si="103"/>
        <v/>
      </c>
      <c r="R210" s="141"/>
      <c r="S210" s="211"/>
      <c r="T210" s="211" t="str">
        <f t="shared" si="104"/>
        <v/>
      </c>
      <c r="U210" s="153" t="str">
        <f t="shared" si="105"/>
        <v/>
      </c>
      <c r="V210" s="153" t="str">
        <f t="shared" si="106"/>
        <v/>
      </c>
      <c r="W210" s="153" t="str">
        <f t="shared" si="107"/>
        <v/>
      </c>
      <c r="X210" s="153" t="str">
        <f t="shared" si="108"/>
        <v/>
      </c>
      <c r="Y210" s="141"/>
      <c r="Z210" s="211"/>
      <c r="AA210" s="212" t="str">
        <f t="shared" si="109"/>
        <v/>
      </c>
      <c r="AB210" s="153" t="str">
        <f t="shared" si="110"/>
        <v/>
      </c>
      <c r="AC210" s="153" t="str">
        <f t="shared" si="111"/>
        <v/>
      </c>
      <c r="AD210" s="153" t="str">
        <f t="shared" si="112"/>
        <v/>
      </c>
      <c r="AE210" s="153" t="str">
        <f t="shared" si="113"/>
        <v/>
      </c>
      <c r="AF210" s="213" t="str">
        <f t="shared" si="131"/>
        <v/>
      </c>
      <c r="AG210" s="141"/>
      <c r="AH210" s="211"/>
      <c r="AI210" s="346" t="str">
        <f t="shared" si="114"/>
        <v/>
      </c>
      <c r="AJ210" s="153" t="str">
        <f t="shared" si="115"/>
        <v/>
      </c>
      <c r="AK210" s="153" t="str">
        <f t="shared" si="116"/>
        <v/>
      </c>
      <c r="AL210" s="153" t="str">
        <f t="shared" si="117"/>
        <v/>
      </c>
      <c r="AM210" s="141"/>
      <c r="AN210" s="211"/>
      <c r="AO210" s="346" t="str">
        <f t="shared" si="118"/>
        <v/>
      </c>
      <c r="AP210" s="153" t="str">
        <f t="shared" si="119"/>
        <v/>
      </c>
      <c r="AQ210" s="153" t="str">
        <f t="shared" si="120"/>
        <v/>
      </c>
      <c r="AR210" s="153" t="str">
        <f t="shared" si="121"/>
        <v/>
      </c>
      <c r="AS210" s="141"/>
      <c r="AT210" s="211"/>
      <c r="AU210" s="346" t="str">
        <f t="shared" si="122"/>
        <v/>
      </c>
      <c r="AV210" s="153" t="str">
        <f t="shared" si="123"/>
        <v/>
      </c>
      <c r="AW210" s="153" t="str">
        <f t="shared" si="124"/>
        <v/>
      </c>
      <c r="AX210" s="153" t="str">
        <f t="shared" si="125"/>
        <v/>
      </c>
    </row>
    <row r="211" spans="1:50" ht="29.45" customHeight="1" x14ac:dyDescent="0.25">
      <c r="A211" s="354" t="str">
        <f>'N-Bedarf AL'!A211</f>
        <v/>
      </c>
      <c r="B211" s="354" t="str">
        <f>IF('N-Bedarf AL'!B211="","",'N-Bedarf AL'!B211)</f>
        <v/>
      </c>
      <c r="C211" s="305" t="str">
        <f>IF('N-Bedarf AL'!D211="","",'N-Bedarf AL'!D211)</f>
        <v/>
      </c>
      <c r="D211" s="32" t="str">
        <f>IF('N-Bedarf AL'!C211="","",'N-Bedarf AL'!C211)</f>
        <v/>
      </c>
      <c r="E211" s="32" t="str">
        <f>IF('N-Bedarf AL'!T211="","",'N-Bedarf AL'!T211)</f>
        <v/>
      </c>
      <c r="F211" s="32" t="str">
        <f>IF('P-Bedarf AL'!V213="","",'P-Bedarf AL'!V213)</f>
        <v/>
      </c>
      <c r="G211" s="32" t="str">
        <f>IF('P-Bedarf AL'!AB213="","",'P-Bedarf AL'!AB213)</f>
        <v/>
      </c>
      <c r="H211" s="345" t="str">
        <f t="shared" si="99"/>
        <v/>
      </c>
      <c r="I211" s="345" t="str">
        <f t="shared" si="100"/>
        <v/>
      </c>
      <c r="J211" s="345" t="str">
        <f t="shared" si="101"/>
        <v/>
      </c>
      <c r="K211" s="321">
        <f t="shared" si="130"/>
        <v>0</v>
      </c>
      <c r="L211" s="321">
        <f t="shared" si="126"/>
        <v>0</v>
      </c>
      <c r="M211" s="321">
        <f t="shared" si="127"/>
        <v>0</v>
      </c>
      <c r="N211" s="321" t="str">
        <f t="shared" si="102"/>
        <v/>
      </c>
      <c r="O211" s="321" t="str">
        <f t="shared" si="128"/>
        <v/>
      </c>
      <c r="P211" s="321" t="str">
        <f t="shared" si="129"/>
        <v/>
      </c>
      <c r="Q211" s="214" t="str">
        <f t="shared" si="103"/>
        <v/>
      </c>
      <c r="R211" s="141"/>
      <c r="S211" s="211"/>
      <c r="T211" s="211" t="str">
        <f t="shared" si="104"/>
        <v/>
      </c>
      <c r="U211" s="153" t="str">
        <f t="shared" si="105"/>
        <v/>
      </c>
      <c r="V211" s="153" t="str">
        <f t="shared" si="106"/>
        <v/>
      </c>
      <c r="W211" s="153" t="str">
        <f t="shared" si="107"/>
        <v/>
      </c>
      <c r="X211" s="153" t="str">
        <f t="shared" si="108"/>
        <v/>
      </c>
      <c r="Y211" s="141"/>
      <c r="Z211" s="211"/>
      <c r="AA211" s="212" t="str">
        <f t="shared" si="109"/>
        <v/>
      </c>
      <c r="AB211" s="153" t="str">
        <f t="shared" si="110"/>
        <v/>
      </c>
      <c r="AC211" s="153" t="str">
        <f t="shared" si="111"/>
        <v/>
      </c>
      <c r="AD211" s="153" t="str">
        <f t="shared" si="112"/>
        <v/>
      </c>
      <c r="AE211" s="153" t="str">
        <f t="shared" si="113"/>
        <v/>
      </c>
      <c r="AF211" s="213" t="str">
        <f t="shared" si="131"/>
        <v/>
      </c>
      <c r="AG211" s="141"/>
      <c r="AH211" s="211"/>
      <c r="AI211" s="346" t="str">
        <f t="shared" si="114"/>
        <v/>
      </c>
      <c r="AJ211" s="153" t="str">
        <f t="shared" si="115"/>
        <v/>
      </c>
      <c r="AK211" s="153" t="str">
        <f t="shared" si="116"/>
        <v/>
      </c>
      <c r="AL211" s="153" t="str">
        <f t="shared" si="117"/>
        <v/>
      </c>
      <c r="AM211" s="141"/>
      <c r="AN211" s="211"/>
      <c r="AO211" s="346" t="str">
        <f t="shared" si="118"/>
        <v/>
      </c>
      <c r="AP211" s="153" t="str">
        <f t="shared" si="119"/>
        <v/>
      </c>
      <c r="AQ211" s="153" t="str">
        <f t="shared" si="120"/>
        <v/>
      </c>
      <c r="AR211" s="153" t="str">
        <f t="shared" si="121"/>
        <v/>
      </c>
      <c r="AS211" s="141"/>
      <c r="AT211" s="211"/>
      <c r="AU211" s="346" t="str">
        <f t="shared" si="122"/>
        <v/>
      </c>
      <c r="AV211" s="153" t="str">
        <f t="shared" si="123"/>
        <v/>
      </c>
      <c r="AW211" s="153" t="str">
        <f t="shared" si="124"/>
        <v/>
      </c>
      <c r="AX211" s="153" t="str">
        <f t="shared" si="125"/>
        <v/>
      </c>
    </row>
    <row r="212" spans="1:50" ht="29.45" customHeight="1" x14ac:dyDescent="0.25">
      <c r="A212" s="354" t="str">
        <f>'N-Bedarf AL'!A212</f>
        <v/>
      </c>
      <c r="B212" s="354" t="str">
        <f>IF('N-Bedarf AL'!B212="","",'N-Bedarf AL'!B212)</f>
        <v/>
      </c>
      <c r="C212" s="305" t="str">
        <f>IF('N-Bedarf AL'!D212="","",'N-Bedarf AL'!D212)</f>
        <v/>
      </c>
      <c r="D212" s="32" t="str">
        <f>IF('N-Bedarf AL'!C212="","",'N-Bedarf AL'!C212)</f>
        <v/>
      </c>
      <c r="E212" s="32" t="str">
        <f>IF('N-Bedarf AL'!T212="","",'N-Bedarf AL'!T212)</f>
        <v/>
      </c>
      <c r="F212" s="32" t="str">
        <f>IF('P-Bedarf AL'!V214="","",'P-Bedarf AL'!V214)</f>
        <v/>
      </c>
      <c r="G212" s="32" t="str">
        <f>IF('P-Bedarf AL'!AB214="","",'P-Bedarf AL'!AB214)</f>
        <v/>
      </c>
      <c r="H212" s="345" t="str">
        <f t="shared" si="99"/>
        <v/>
      </c>
      <c r="I212" s="345" t="str">
        <f t="shared" si="100"/>
        <v/>
      </c>
      <c r="J212" s="345" t="str">
        <f t="shared" si="101"/>
        <v/>
      </c>
      <c r="K212" s="321">
        <f t="shared" si="130"/>
        <v>0</v>
      </c>
      <c r="L212" s="321">
        <f t="shared" si="126"/>
        <v>0</v>
      </c>
      <c r="M212" s="321">
        <f t="shared" si="127"/>
        <v>0</v>
      </c>
      <c r="N212" s="321" t="str">
        <f t="shared" si="102"/>
        <v/>
      </c>
      <c r="O212" s="321" t="str">
        <f t="shared" si="128"/>
        <v/>
      </c>
      <c r="P212" s="321" t="str">
        <f t="shared" si="129"/>
        <v/>
      </c>
      <c r="Q212" s="214" t="str">
        <f t="shared" si="103"/>
        <v/>
      </c>
      <c r="R212" s="141"/>
      <c r="S212" s="211"/>
      <c r="T212" s="211" t="str">
        <f t="shared" si="104"/>
        <v/>
      </c>
      <c r="U212" s="153" t="str">
        <f t="shared" si="105"/>
        <v/>
      </c>
      <c r="V212" s="153" t="str">
        <f t="shared" si="106"/>
        <v/>
      </c>
      <c r="W212" s="153" t="str">
        <f t="shared" si="107"/>
        <v/>
      </c>
      <c r="X212" s="153" t="str">
        <f t="shared" si="108"/>
        <v/>
      </c>
      <c r="Y212" s="141"/>
      <c r="Z212" s="211"/>
      <c r="AA212" s="212" t="str">
        <f t="shared" si="109"/>
        <v/>
      </c>
      <c r="AB212" s="153" t="str">
        <f t="shared" si="110"/>
        <v/>
      </c>
      <c r="AC212" s="153" t="str">
        <f t="shared" si="111"/>
        <v/>
      </c>
      <c r="AD212" s="153" t="str">
        <f t="shared" si="112"/>
        <v/>
      </c>
      <c r="AE212" s="153" t="str">
        <f t="shared" si="113"/>
        <v/>
      </c>
      <c r="AF212" s="213" t="str">
        <f t="shared" si="131"/>
        <v/>
      </c>
      <c r="AG212" s="141"/>
      <c r="AH212" s="211"/>
      <c r="AI212" s="346" t="str">
        <f t="shared" si="114"/>
        <v/>
      </c>
      <c r="AJ212" s="153" t="str">
        <f t="shared" si="115"/>
        <v/>
      </c>
      <c r="AK212" s="153" t="str">
        <f t="shared" si="116"/>
        <v/>
      </c>
      <c r="AL212" s="153" t="str">
        <f t="shared" si="117"/>
        <v/>
      </c>
      <c r="AM212" s="141"/>
      <c r="AN212" s="211"/>
      <c r="AO212" s="346" t="str">
        <f t="shared" si="118"/>
        <v/>
      </c>
      <c r="AP212" s="153" t="str">
        <f t="shared" si="119"/>
        <v/>
      </c>
      <c r="AQ212" s="153" t="str">
        <f t="shared" si="120"/>
        <v/>
      </c>
      <c r="AR212" s="153" t="str">
        <f t="shared" si="121"/>
        <v/>
      </c>
      <c r="AS212" s="141"/>
      <c r="AT212" s="211"/>
      <c r="AU212" s="346" t="str">
        <f t="shared" si="122"/>
        <v/>
      </c>
      <c r="AV212" s="153" t="str">
        <f t="shared" si="123"/>
        <v/>
      </c>
      <c r="AW212" s="153" t="str">
        <f t="shared" si="124"/>
        <v/>
      </c>
      <c r="AX212" s="153" t="str">
        <f t="shared" si="125"/>
        <v/>
      </c>
    </row>
    <row r="213" spans="1:50" ht="29.45" customHeight="1" x14ac:dyDescent="0.25">
      <c r="A213" s="354" t="str">
        <f>'N-Bedarf AL'!A213</f>
        <v/>
      </c>
      <c r="B213" s="354" t="str">
        <f>IF('N-Bedarf AL'!B213="","",'N-Bedarf AL'!B213)</f>
        <v/>
      </c>
      <c r="C213" s="305" t="str">
        <f>IF('N-Bedarf AL'!D213="","",'N-Bedarf AL'!D213)</f>
        <v/>
      </c>
      <c r="D213" s="32" t="str">
        <f>IF('N-Bedarf AL'!C213="","",'N-Bedarf AL'!C213)</f>
        <v/>
      </c>
      <c r="E213" s="32" t="str">
        <f>IF('N-Bedarf AL'!T213="","",'N-Bedarf AL'!T213)</f>
        <v/>
      </c>
      <c r="F213" s="32" t="str">
        <f>IF('P-Bedarf AL'!V215="","",'P-Bedarf AL'!V215)</f>
        <v/>
      </c>
      <c r="G213" s="32" t="str">
        <f>IF('P-Bedarf AL'!AB215="","",'P-Bedarf AL'!AB215)</f>
        <v/>
      </c>
      <c r="H213" s="345" t="str">
        <f t="shared" si="99"/>
        <v/>
      </c>
      <c r="I213" s="345" t="str">
        <f t="shared" si="100"/>
        <v/>
      </c>
      <c r="J213" s="345" t="str">
        <f t="shared" si="101"/>
        <v/>
      </c>
      <c r="K213" s="321">
        <f t="shared" si="130"/>
        <v>0</v>
      </c>
      <c r="L213" s="321">
        <f t="shared" si="126"/>
        <v>0</v>
      </c>
      <c r="M213" s="321">
        <f t="shared" si="127"/>
        <v>0</v>
      </c>
      <c r="N213" s="321" t="str">
        <f t="shared" si="102"/>
        <v/>
      </c>
      <c r="O213" s="321" t="str">
        <f t="shared" si="128"/>
        <v/>
      </c>
      <c r="P213" s="321" t="str">
        <f t="shared" si="129"/>
        <v/>
      </c>
      <c r="Q213" s="214" t="str">
        <f t="shared" si="103"/>
        <v/>
      </c>
      <c r="R213" s="141"/>
      <c r="S213" s="211"/>
      <c r="T213" s="211" t="str">
        <f t="shared" si="104"/>
        <v/>
      </c>
      <c r="U213" s="153" t="str">
        <f t="shared" si="105"/>
        <v/>
      </c>
      <c r="V213" s="153" t="str">
        <f t="shared" si="106"/>
        <v/>
      </c>
      <c r="W213" s="153" t="str">
        <f t="shared" si="107"/>
        <v/>
      </c>
      <c r="X213" s="153" t="str">
        <f t="shared" si="108"/>
        <v/>
      </c>
      <c r="Y213" s="141"/>
      <c r="Z213" s="211"/>
      <c r="AA213" s="212" t="str">
        <f t="shared" si="109"/>
        <v/>
      </c>
      <c r="AB213" s="153" t="str">
        <f t="shared" si="110"/>
        <v/>
      </c>
      <c r="AC213" s="153" t="str">
        <f t="shared" si="111"/>
        <v/>
      </c>
      <c r="AD213" s="153" t="str">
        <f t="shared" si="112"/>
        <v/>
      </c>
      <c r="AE213" s="153" t="str">
        <f t="shared" si="113"/>
        <v/>
      </c>
      <c r="AF213" s="213" t="str">
        <f t="shared" si="131"/>
        <v/>
      </c>
      <c r="AG213" s="141"/>
      <c r="AH213" s="211"/>
      <c r="AI213" s="346" t="str">
        <f t="shared" si="114"/>
        <v/>
      </c>
      <c r="AJ213" s="153" t="str">
        <f t="shared" si="115"/>
        <v/>
      </c>
      <c r="AK213" s="153" t="str">
        <f t="shared" si="116"/>
        <v/>
      </c>
      <c r="AL213" s="153" t="str">
        <f t="shared" si="117"/>
        <v/>
      </c>
      <c r="AM213" s="141"/>
      <c r="AN213" s="211"/>
      <c r="AO213" s="346" t="str">
        <f t="shared" si="118"/>
        <v/>
      </c>
      <c r="AP213" s="153" t="str">
        <f t="shared" si="119"/>
        <v/>
      </c>
      <c r="AQ213" s="153" t="str">
        <f t="shared" si="120"/>
        <v/>
      </c>
      <c r="AR213" s="153" t="str">
        <f t="shared" si="121"/>
        <v/>
      </c>
      <c r="AS213" s="141"/>
      <c r="AT213" s="211"/>
      <c r="AU213" s="346" t="str">
        <f t="shared" si="122"/>
        <v/>
      </c>
      <c r="AV213" s="153" t="str">
        <f t="shared" si="123"/>
        <v/>
      </c>
      <c r="AW213" s="153" t="str">
        <f t="shared" si="124"/>
        <v/>
      </c>
      <c r="AX213" s="153" t="str">
        <f t="shared" si="125"/>
        <v/>
      </c>
    </row>
    <row r="214" spans="1:50" ht="29.45" customHeight="1" x14ac:dyDescent="0.25">
      <c r="A214" s="354" t="str">
        <f>'N-Bedarf AL'!A214</f>
        <v/>
      </c>
      <c r="B214" s="354" t="str">
        <f>IF('N-Bedarf AL'!B214="","",'N-Bedarf AL'!B214)</f>
        <v/>
      </c>
      <c r="C214" s="305" t="str">
        <f>IF('N-Bedarf AL'!D214="","",'N-Bedarf AL'!D214)</f>
        <v/>
      </c>
      <c r="D214" s="32" t="str">
        <f>IF('N-Bedarf AL'!C214="","",'N-Bedarf AL'!C214)</f>
        <v/>
      </c>
      <c r="E214" s="32" t="str">
        <f>IF('N-Bedarf AL'!T214="","",'N-Bedarf AL'!T214)</f>
        <v/>
      </c>
      <c r="F214" s="32" t="str">
        <f>IF('P-Bedarf AL'!V216="","",'P-Bedarf AL'!V216)</f>
        <v/>
      </c>
      <c r="G214" s="32" t="str">
        <f>IF('P-Bedarf AL'!AB216="","",'P-Bedarf AL'!AB216)</f>
        <v/>
      </c>
      <c r="H214" s="345" t="str">
        <f t="shared" si="99"/>
        <v/>
      </c>
      <c r="I214" s="345" t="str">
        <f t="shared" si="100"/>
        <v/>
      </c>
      <c r="J214" s="345" t="str">
        <f t="shared" si="101"/>
        <v/>
      </c>
      <c r="K214" s="321">
        <f t="shared" si="130"/>
        <v>0</v>
      </c>
      <c r="L214" s="321">
        <f t="shared" si="126"/>
        <v>0</v>
      </c>
      <c r="M214" s="321">
        <f t="shared" si="127"/>
        <v>0</v>
      </c>
      <c r="N214" s="321" t="str">
        <f t="shared" si="102"/>
        <v/>
      </c>
      <c r="O214" s="321" t="str">
        <f t="shared" si="128"/>
        <v/>
      </c>
      <c r="P214" s="321" t="str">
        <f t="shared" si="129"/>
        <v/>
      </c>
      <c r="Q214" s="214" t="str">
        <f t="shared" si="103"/>
        <v/>
      </c>
      <c r="R214" s="141"/>
      <c r="S214" s="211"/>
      <c r="T214" s="211" t="str">
        <f t="shared" si="104"/>
        <v/>
      </c>
      <c r="U214" s="153" t="str">
        <f t="shared" si="105"/>
        <v/>
      </c>
      <c r="V214" s="153" t="str">
        <f t="shared" si="106"/>
        <v/>
      </c>
      <c r="W214" s="153" t="str">
        <f t="shared" si="107"/>
        <v/>
      </c>
      <c r="X214" s="153" t="str">
        <f t="shared" si="108"/>
        <v/>
      </c>
      <c r="Y214" s="141"/>
      <c r="Z214" s="211"/>
      <c r="AA214" s="212" t="str">
        <f t="shared" si="109"/>
        <v/>
      </c>
      <c r="AB214" s="153" t="str">
        <f t="shared" si="110"/>
        <v/>
      </c>
      <c r="AC214" s="153" t="str">
        <f t="shared" si="111"/>
        <v/>
      </c>
      <c r="AD214" s="153" t="str">
        <f t="shared" si="112"/>
        <v/>
      </c>
      <c r="AE214" s="153" t="str">
        <f t="shared" si="113"/>
        <v/>
      </c>
      <c r="AF214" s="213" t="str">
        <f t="shared" si="131"/>
        <v/>
      </c>
      <c r="AG214" s="141"/>
      <c r="AH214" s="211"/>
      <c r="AI214" s="346" t="str">
        <f t="shared" si="114"/>
        <v/>
      </c>
      <c r="AJ214" s="153" t="str">
        <f t="shared" si="115"/>
        <v/>
      </c>
      <c r="AK214" s="153" t="str">
        <f t="shared" si="116"/>
        <v/>
      </c>
      <c r="AL214" s="153" t="str">
        <f t="shared" si="117"/>
        <v/>
      </c>
      <c r="AM214" s="141"/>
      <c r="AN214" s="211"/>
      <c r="AO214" s="346" t="str">
        <f t="shared" si="118"/>
        <v/>
      </c>
      <c r="AP214" s="153" t="str">
        <f t="shared" si="119"/>
        <v/>
      </c>
      <c r="AQ214" s="153" t="str">
        <f t="shared" si="120"/>
        <v/>
      </c>
      <c r="AR214" s="153" t="str">
        <f t="shared" si="121"/>
        <v/>
      </c>
      <c r="AS214" s="141"/>
      <c r="AT214" s="211"/>
      <c r="AU214" s="346" t="str">
        <f t="shared" si="122"/>
        <v/>
      </c>
      <c r="AV214" s="153" t="str">
        <f t="shared" si="123"/>
        <v/>
      </c>
      <c r="AW214" s="153" t="str">
        <f t="shared" si="124"/>
        <v/>
      </c>
      <c r="AX214" s="153" t="str">
        <f t="shared" si="125"/>
        <v/>
      </c>
    </row>
    <row r="215" spans="1:50" ht="29.45" customHeight="1" x14ac:dyDescent="0.25">
      <c r="A215" s="354" t="str">
        <f>'N-Bedarf AL'!A215</f>
        <v/>
      </c>
      <c r="B215" s="354" t="str">
        <f>IF('N-Bedarf AL'!B215="","",'N-Bedarf AL'!B215)</f>
        <v/>
      </c>
      <c r="C215" s="305" t="str">
        <f>IF('N-Bedarf AL'!D215="","",'N-Bedarf AL'!D215)</f>
        <v/>
      </c>
      <c r="D215" s="32" t="str">
        <f>IF('N-Bedarf AL'!C215="","",'N-Bedarf AL'!C215)</f>
        <v/>
      </c>
      <c r="E215" s="32" t="str">
        <f>IF('N-Bedarf AL'!T215="","",'N-Bedarf AL'!T215)</f>
        <v/>
      </c>
      <c r="F215" s="32" t="str">
        <f>IF('P-Bedarf AL'!V217="","",'P-Bedarf AL'!V217)</f>
        <v/>
      </c>
      <c r="G215" s="32" t="str">
        <f>IF('P-Bedarf AL'!AB217="","",'P-Bedarf AL'!AB217)</f>
        <v/>
      </c>
      <c r="H215" s="345" t="str">
        <f t="shared" si="99"/>
        <v/>
      </c>
      <c r="I215" s="345" t="str">
        <f t="shared" si="100"/>
        <v/>
      </c>
      <c r="J215" s="345" t="str">
        <f t="shared" si="101"/>
        <v/>
      </c>
      <c r="K215" s="321">
        <f t="shared" si="130"/>
        <v>0</v>
      </c>
      <c r="L215" s="321">
        <f t="shared" si="126"/>
        <v>0</v>
      </c>
      <c r="M215" s="321">
        <f t="shared" si="127"/>
        <v>0</v>
      </c>
      <c r="N215" s="321" t="str">
        <f t="shared" si="102"/>
        <v/>
      </c>
      <c r="O215" s="321" t="str">
        <f t="shared" si="128"/>
        <v/>
      </c>
      <c r="P215" s="321" t="str">
        <f t="shared" si="129"/>
        <v/>
      </c>
      <c r="Q215" s="214" t="str">
        <f t="shared" si="103"/>
        <v/>
      </c>
      <c r="R215" s="141"/>
      <c r="S215" s="211"/>
      <c r="T215" s="211" t="str">
        <f t="shared" si="104"/>
        <v/>
      </c>
      <c r="U215" s="153" t="str">
        <f t="shared" si="105"/>
        <v/>
      </c>
      <c r="V215" s="153" t="str">
        <f t="shared" si="106"/>
        <v/>
      </c>
      <c r="W215" s="153" t="str">
        <f t="shared" si="107"/>
        <v/>
      </c>
      <c r="X215" s="153" t="str">
        <f t="shared" si="108"/>
        <v/>
      </c>
      <c r="Y215" s="141"/>
      <c r="Z215" s="211"/>
      <c r="AA215" s="212" t="str">
        <f t="shared" si="109"/>
        <v/>
      </c>
      <c r="AB215" s="153" t="str">
        <f t="shared" si="110"/>
        <v/>
      </c>
      <c r="AC215" s="153" t="str">
        <f t="shared" si="111"/>
        <v/>
      </c>
      <c r="AD215" s="153" t="str">
        <f t="shared" si="112"/>
        <v/>
      </c>
      <c r="AE215" s="153" t="str">
        <f t="shared" si="113"/>
        <v/>
      </c>
      <c r="AF215" s="213" t="str">
        <f t="shared" si="131"/>
        <v/>
      </c>
      <c r="AG215" s="141"/>
      <c r="AH215" s="211"/>
      <c r="AI215" s="346" t="str">
        <f t="shared" si="114"/>
        <v/>
      </c>
      <c r="AJ215" s="153" t="str">
        <f t="shared" si="115"/>
        <v/>
      </c>
      <c r="AK215" s="153" t="str">
        <f t="shared" si="116"/>
        <v/>
      </c>
      <c r="AL215" s="153" t="str">
        <f t="shared" si="117"/>
        <v/>
      </c>
      <c r="AM215" s="141"/>
      <c r="AN215" s="211"/>
      <c r="AO215" s="346" t="str">
        <f t="shared" si="118"/>
        <v/>
      </c>
      <c r="AP215" s="153" t="str">
        <f t="shared" si="119"/>
        <v/>
      </c>
      <c r="AQ215" s="153" t="str">
        <f t="shared" si="120"/>
        <v/>
      </c>
      <c r="AR215" s="153" t="str">
        <f t="shared" si="121"/>
        <v/>
      </c>
      <c r="AS215" s="141"/>
      <c r="AT215" s="211"/>
      <c r="AU215" s="346" t="str">
        <f t="shared" si="122"/>
        <v/>
      </c>
      <c r="AV215" s="153" t="str">
        <f t="shared" si="123"/>
        <v/>
      </c>
      <c r="AW215" s="153" t="str">
        <f t="shared" si="124"/>
        <v/>
      </c>
      <c r="AX215" s="153" t="str">
        <f t="shared" si="125"/>
        <v/>
      </c>
    </row>
    <row r="216" spans="1:50" ht="29.45" customHeight="1" x14ac:dyDescent="0.25">
      <c r="A216" s="354" t="str">
        <f>'N-Bedarf AL'!A216</f>
        <v/>
      </c>
      <c r="B216" s="354" t="str">
        <f>IF('N-Bedarf AL'!B216="","",'N-Bedarf AL'!B216)</f>
        <v/>
      </c>
      <c r="C216" s="305" t="str">
        <f>IF('N-Bedarf AL'!D216="","",'N-Bedarf AL'!D216)</f>
        <v/>
      </c>
      <c r="D216" s="32" t="str">
        <f>IF('N-Bedarf AL'!C216="","",'N-Bedarf AL'!C216)</f>
        <v/>
      </c>
      <c r="E216" s="32" t="str">
        <f>IF('N-Bedarf AL'!T216="","",'N-Bedarf AL'!T216)</f>
        <v/>
      </c>
      <c r="F216" s="32" t="str">
        <f>IF('P-Bedarf AL'!V218="","",'P-Bedarf AL'!V218)</f>
        <v/>
      </c>
      <c r="G216" s="32" t="str">
        <f>IF('P-Bedarf AL'!AB218="","",'P-Bedarf AL'!AB218)</f>
        <v/>
      </c>
      <c r="H216" s="345" t="str">
        <f t="shared" si="99"/>
        <v/>
      </c>
      <c r="I216" s="345" t="str">
        <f t="shared" si="100"/>
        <v/>
      </c>
      <c r="J216" s="345" t="str">
        <f t="shared" si="101"/>
        <v/>
      </c>
      <c r="K216" s="321">
        <f t="shared" si="130"/>
        <v>0</v>
      </c>
      <c r="L216" s="321">
        <f t="shared" si="126"/>
        <v>0</v>
      </c>
      <c r="M216" s="321">
        <f t="shared" si="127"/>
        <v>0</v>
      </c>
      <c r="N216" s="321" t="str">
        <f t="shared" si="102"/>
        <v/>
      </c>
      <c r="O216" s="321" t="str">
        <f t="shared" si="128"/>
        <v/>
      </c>
      <c r="P216" s="321" t="str">
        <f t="shared" si="129"/>
        <v/>
      </c>
      <c r="Q216" s="214" t="str">
        <f t="shared" si="103"/>
        <v/>
      </c>
      <c r="R216" s="141"/>
      <c r="S216" s="211"/>
      <c r="T216" s="211" t="str">
        <f t="shared" si="104"/>
        <v/>
      </c>
      <c r="U216" s="153" t="str">
        <f t="shared" si="105"/>
        <v/>
      </c>
      <c r="V216" s="153" t="str">
        <f t="shared" si="106"/>
        <v/>
      </c>
      <c r="W216" s="153" t="str">
        <f t="shared" si="107"/>
        <v/>
      </c>
      <c r="X216" s="153" t="str">
        <f t="shared" si="108"/>
        <v/>
      </c>
      <c r="Y216" s="141"/>
      <c r="Z216" s="211"/>
      <c r="AA216" s="212" t="str">
        <f t="shared" si="109"/>
        <v/>
      </c>
      <c r="AB216" s="153" t="str">
        <f t="shared" si="110"/>
        <v/>
      </c>
      <c r="AC216" s="153" t="str">
        <f t="shared" si="111"/>
        <v/>
      </c>
      <c r="AD216" s="153" t="str">
        <f t="shared" si="112"/>
        <v/>
      </c>
      <c r="AE216" s="153" t="str">
        <f t="shared" si="113"/>
        <v/>
      </c>
      <c r="AF216" s="213" t="str">
        <f t="shared" si="131"/>
        <v/>
      </c>
      <c r="AG216" s="141"/>
      <c r="AH216" s="211"/>
      <c r="AI216" s="346" t="str">
        <f t="shared" si="114"/>
        <v/>
      </c>
      <c r="AJ216" s="153" t="str">
        <f t="shared" si="115"/>
        <v/>
      </c>
      <c r="AK216" s="153" t="str">
        <f t="shared" si="116"/>
        <v/>
      </c>
      <c r="AL216" s="153" t="str">
        <f t="shared" si="117"/>
        <v/>
      </c>
      <c r="AM216" s="141"/>
      <c r="AN216" s="211"/>
      <c r="AO216" s="346" t="str">
        <f t="shared" si="118"/>
        <v/>
      </c>
      <c r="AP216" s="153" t="str">
        <f t="shared" si="119"/>
        <v/>
      </c>
      <c r="AQ216" s="153" t="str">
        <f t="shared" si="120"/>
        <v/>
      </c>
      <c r="AR216" s="153" t="str">
        <f t="shared" si="121"/>
        <v/>
      </c>
      <c r="AS216" s="141"/>
      <c r="AT216" s="211"/>
      <c r="AU216" s="346" t="str">
        <f t="shared" si="122"/>
        <v/>
      </c>
      <c r="AV216" s="153" t="str">
        <f t="shared" si="123"/>
        <v/>
      </c>
      <c r="AW216" s="153" t="str">
        <f t="shared" si="124"/>
        <v/>
      </c>
      <c r="AX216" s="153" t="str">
        <f t="shared" si="125"/>
        <v/>
      </c>
    </row>
    <row r="217" spans="1:50" ht="29.45" customHeight="1" x14ac:dyDescent="0.25">
      <c r="A217" s="354" t="str">
        <f>'N-Bedarf AL'!A217</f>
        <v/>
      </c>
      <c r="B217" s="354" t="str">
        <f>IF('N-Bedarf AL'!B217="","",'N-Bedarf AL'!B217)</f>
        <v/>
      </c>
      <c r="C217" s="305" t="str">
        <f>IF('N-Bedarf AL'!D217="","",'N-Bedarf AL'!D217)</f>
        <v/>
      </c>
      <c r="D217" s="32" t="str">
        <f>IF('N-Bedarf AL'!C217="","",'N-Bedarf AL'!C217)</f>
        <v/>
      </c>
      <c r="E217" s="32" t="str">
        <f>IF('N-Bedarf AL'!T217="","",'N-Bedarf AL'!T217)</f>
        <v/>
      </c>
      <c r="F217" s="32" t="str">
        <f>IF('P-Bedarf AL'!V219="","",'P-Bedarf AL'!V219)</f>
        <v/>
      </c>
      <c r="G217" s="32" t="str">
        <f>IF('P-Bedarf AL'!AB219="","",'P-Bedarf AL'!AB219)</f>
        <v/>
      </c>
      <c r="H217" s="345" t="str">
        <f t="shared" si="99"/>
        <v/>
      </c>
      <c r="I217" s="345" t="str">
        <f t="shared" si="100"/>
        <v/>
      </c>
      <c r="J217" s="345" t="str">
        <f t="shared" si="101"/>
        <v/>
      </c>
      <c r="K217" s="321">
        <f t="shared" si="130"/>
        <v>0</v>
      </c>
      <c r="L217" s="321">
        <f t="shared" si="126"/>
        <v>0</v>
      </c>
      <c r="M217" s="321">
        <f t="shared" si="127"/>
        <v>0</v>
      </c>
      <c r="N217" s="321" t="str">
        <f t="shared" si="102"/>
        <v/>
      </c>
      <c r="O217" s="321" t="str">
        <f t="shared" si="128"/>
        <v/>
      </c>
      <c r="P217" s="321" t="str">
        <f t="shared" si="129"/>
        <v/>
      </c>
      <c r="Q217" s="214" t="str">
        <f t="shared" si="103"/>
        <v/>
      </c>
      <c r="R217" s="141"/>
      <c r="S217" s="211"/>
      <c r="T217" s="211" t="str">
        <f t="shared" si="104"/>
        <v/>
      </c>
      <c r="U217" s="153" t="str">
        <f t="shared" si="105"/>
        <v/>
      </c>
      <c r="V217" s="153" t="str">
        <f t="shared" si="106"/>
        <v/>
      </c>
      <c r="W217" s="153" t="str">
        <f t="shared" si="107"/>
        <v/>
      </c>
      <c r="X217" s="153" t="str">
        <f t="shared" si="108"/>
        <v/>
      </c>
      <c r="Y217" s="141"/>
      <c r="Z217" s="211"/>
      <c r="AA217" s="212" t="str">
        <f t="shared" si="109"/>
        <v/>
      </c>
      <c r="AB217" s="153" t="str">
        <f t="shared" si="110"/>
        <v/>
      </c>
      <c r="AC217" s="153" t="str">
        <f t="shared" si="111"/>
        <v/>
      </c>
      <c r="AD217" s="153" t="str">
        <f t="shared" si="112"/>
        <v/>
      </c>
      <c r="AE217" s="153" t="str">
        <f t="shared" si="113"/>
        <v/>
      </c>
      <c r="AF217" s="213" t="str">
        <f t="shared" si="131"/>
        <v/>
      </c>
      <c r="AG217" s="141"/>
      <c r="AH217" s="211"/>
      <c r="AI217" s="346" t="str">
        <f t="shared" si="114"/>
        <v/>
      </c>
      <c r="AJ217" s="153" t="str">
        <f t="shared" si="115"/>
        <v/>
      </c>
      <c r="AK217" s="153" t="str">
        <f t="shared" si="116"/>
        <v/>
      </c>
      <c r="AL217" s="153" t="str">
        <f t="shared" si="117"/>
        <v/>
      </c>
      <c r="AM217" s="141"/>
      <c r="AN217" s="211"/>
      <c r="AO217" s="346" t="str">
        <f t="shared" si="118"/>
        <v/>
      </c>
      <c r="AP217" s="153" t="str">
        <f t="shared" si="119"/>
        <v/>
      </c>
      <c r="AQ217" s="153" t="str">
        <f t="shared" si="120"/>
        <v/>
      </c>
      <c r="AR217" s="153" t="str">
        <f t="shared" si="121"/>
        <v/>
      </c>
      <c r="AS217" s="141"/>
      <c r="AT217" s="211"/>
      <c r="AU217" s="346" t="str">
        <f t="shared" si="122"/>
        <v/>
      </c>
      <c r="AV217" s="153" t="str">
        <f t="shared" si="123"/>
        <v/>
      </c>
      <c r="AW217" s="153" t="str">
        <f t="shared" si="124"/>
        <v/>
      </c>
      <c r="AX217" s="153" t="str">
        <f t="shared" si="125"/>
        <v/>
      </c>
    </row>
    <row r="218" spans="1:50" ht="29.45" customHeight="1" x14ac:dyDescent="0.25">
      <c r="A218" s="354" t="str">
        <f>'N-Bedarf AL'!A218</f>
        <v/>
      </c>
      <c r="B218" s="354" t="str">
        <f>IF('N-Bedarf AL'!B218="","",'N-Bedarf AL'!B218)</f>
        <v/>
      </c>
      <c r="C218" s="305" t="str">
        <f>IF('N-Bedarf AL'!D218="","",'N-Bedarf AL'!D218)</f>
        <v/>
      </c>
      <c r="D218" s="32" t="str">
        <f>IF('N-Bedarf AL'!C218="","",'N-Bedarf AL'!C218)</f>
        <v/>
      </c>
      <c r="E218" s="32" t="str">
        <f>IF('N-Bedarf AL'!T218="","",'N-Bedarf AL'!T218)</f>
        <v/>
      </c>
      <c r="F218" s="32" t="str">
        <f>IF('P-Bedarf AL'!V220="","",'P-Bedarf AL'!V220)</f>
        <v/>
      </c>
      <c r="G218" s="32" t="str">
        <f>IF('P-Bedarf AL'!AB220="","",'P-Bedarf AL'!AB220)</f>
        <v/>
      </c>
      <c r="H218" s="345" t="str">
        <f t="shared" si="99"/>
        <v/>
      </c>
      <c r="I218" s="345" t="str">
        <f t="shared" si="100"/>
        <v/>
      </c>
      <c r="J218" s="345" t="str">
        <f t="shared" si="101"/>
        <v/>
      </c>
      <c r="K218" s="321">
        <f t="shared" si="130"/>
        <v>0</v>
      </c>
      <c r="L218" s="321">
        <f t="shared" si="126"/>
        <v>0</v>
      </c>
      <c r="M218" s="321">
        <f t="shared" si="127"/>
        <v>0</v>
      </c>
      <c r="N218" s="321" t="str">
        <f t="shared" si="102"/>
        <v/>
      </c>
      <c r="O218" s="321" t="str">
        <f t="shared" si="128"/>
        <v/>
      </c>
      <c r="P218" s="321" t="str">
        <f t="shared" si="129"/>
        <v/>
      </c>
      <c r="Q218" s="214" t="str">
        <f t="shared" si="103"/>
        <v/>
      </c>
      <c r="R218" s="141"/>
      <c r="S218" s="211"/>
      <c r="T218" s="211" t="str">
        <f t="shared" si="104"/>
        <v/>
      </c>
      <c r="U218" s="153" t="str">
        <f t="shared" si="105"/>
        <v/>
      </c>
      <c r="V218" s="153" t="str">
        <f t="shared" si="106"/>
        <v/>
      </c>
      <c r="W218" s="153" t="str">
        <f t="shared" si="107"/>
        <v/>
      </c>
      <c r="X218" s="153" t="str">
        <f t="shared" si="108"/>
        <v/>
      </c>
      <c r="Y218" s="141"/>
      <c r="Z218" s="211"/>
      <c r="AA218" s="212" t="str">
        <f t="shared" si="109"/>
        <v/>
      </c>
      <c r="AB218" s="153" t="str">
        <f t="shared" si="110"/>
        <v/>
      </c>
      <c r="AC218" s="153" t="str">
        <f t="shared" si="111"/>
        <v/>
      </c>
      <c r="AD218" s="153" t="str">
        <f t="shared" si="112"/>
        <v/>
      </c>
      <c r="AE218" s="153" t="str">
        <f t="shared" si="113"/>
        <v/>
      </c>
      <c r="AF218" s="213" t="str">
        <f t="shared" si="131"/>
        <v/>
      </c>
      <c r="AG218" s="141"/>
      <c r="AH218" s="211"/>
      <c r="AI218" s="346" t="str">
        <f t="shared" si="114"/>
        <v/>
      </c>
      <c r="AJ218" s="153" t="str">
        <f t="shared" si="115"/>
        <v/>
      </c>
      <c r="AK218" s="153" t="str">
        <f t="shared" si="116"/>
        <v/>
      </c>
      <c r="AL218" s="153" t="str">
        <f t="shared" si="117"/>
        <v/>
      </c>
      <c r="AM218" s="141"/>
      <c r="AN218" s="211"/>
      <c r="AO218" s="346" t="str">
        <f t="shared" si="118"/>
        <v/>
      </c>
      <c r="AP218" s="153" t="str">
        <f t="shared" si="119"/>
        <v/>
      </c>
      <c r="AQ218" s="153" t="str">
        <f t="shared" si="120"/>
        <v/>
      </c>
      <c r="AR218" s="153" t="str">
        <f t="shared" si="121"/>
        <v/>
      </c>
      <c r="AS218" s="141"/>
      <c r="AT218" s="211"/>
      <c r="AU218" s="346" t="str">
        <f t="shared" si="122"/>
        <v/>
      </c>
      <c r="AV218" s="153" t="str">
        <f t="shared" si="123"/>
        <v/>
      </c>
      <c r="AW218" s="153" t="str">
        <f t="shared" si="124"/>
        <v/>
      </c>
      <c r="AX218" s="153" t="str">
        <f t="shared" si="125"/>
        <v/>
      </c>
    </row>
    <row r="219" spans="1:50" ht="29.45" customHeight="1" x14ac:dyDescent="0.25">
      <c r="A219" s="354" t="str">
        <f>'N-Bedarf AL'!A219</f>
        <v/>
      </c>
      <c r="B219" s="354" t="str">
        <f>IF('N-Bedarf AL'!B219="","",'N-Bedarf AL'!B219)</f>
        <v/>
      </c>
      <c r="C219" s="305" t="str">
        <f>IF('N-Bedarf AL'!D219="","",'N-Bedarf AL'!D219)</f>
        <v/>
      </c>
      <c r="D219" s="32" t="str">
        <f>IF('N-Bedarf AL'!C219="","",'N-Bedarf AL'!C219)</f>
        <v/>
      </c>
      <c r="E219" s="32" t="str">
        <f>IF('N-Bedarf AL'!T219="","",'N-Bedarf AL'!T219)</f>
        <v/>
      </c>
      <c r="F219" s="32" t="str">
        <f>IF('P-Bedarf AL'!V221="","",'P-Bedarf AL'!V221)</f>
        <v/>
      </c>
      <c r="G219" s="32" t="str">
        <f>IF('P-Bedarf AL'!AB221="","",'P-Bedarf AL'!AB221)</f>
        <v/>
      </c>
      <c r="H219" s="345" t="str">
        <f t="shared" si="99"/>
        <v/>
      </c>
      <c r="I219" s="345" t="str">
        <f t="shared" si="100"/>
        <v/>
      </c>
      <c r="J219" s="345" t="str">
        <f t="shared" si="101"/>
        <v/>
      </c>
      <c r="K219" s="321">
        <f t="shared" si="130"/>
        <v>0</v>
      </c>
      <c r="L219" s="321">
        <f t="shared" si="126"/>
        <v>0</v>
      </c>
      <c r="M219" s="321">
        <f t="shared" si="127"/>
        <v>0</v>
      </c>
      <c r="N219" s="321" t="str">
        <f t="shared" si="102"/>
        <v/>
      </c>
      <c r="O219" s="321" t="str">
        <f t="shared" si="128"/>
        <v/>
      </c>
      <c r="P219" s="321" t="str">
        <f t="shared" si="129"/>
        <v/>
      </c>
      <c r="Q219" s="214" t="str">
        <f t="shared" si="103"/>
        <v/>
      </c>
      <c r="R219" s="141"/>
      <c r="S219" s="211"/>
      <c r="T219" s="211" t="str">
        <f t="shared" si="104"/>
        <v/>
      </c>
      <c r="U219" s="153" t="str">
        <f t="shared" si="105"/>
        <v/>
      </c>
      <c r="V219" s="153" t="str">
        <f t="shared" si="106"/>
        <v/>
      </c>
      <c r="W219" s="153" t="str">
        <f t="shared" si="107"/>
        <v/>
      </c>
      <c r="X219" s="153" t="str">
        <f t="shared" si="108"/>
        <v/>
      </c>
      <c r="Y219" s="141"/>
      <c r="Z219" s="211"/>
      <c r="AA219" s="212" t="str">
        <f t="shared" si="109"/>
        <v/>
      </c>
      <c r="AB219" s="153" t="str">
        <f t="shared" si="110"/>
        <v/>
      </c>
      <c r="AC219" s="153" t="str">
        <f t="shared" si="111"/>
        <v/>
      </c>
      <c r="AD219" s="153" t="str">
        <f t="shared" si="112"/>
        <v/>
      </c>
      <c r="AE219" s="153" t="str">
        <f t="shared" si="113"/>
        <v/>
      </c>
      <c r="AF219" s="213" t="str">
        <f t="shared" si="131"/>
        <v/>
      </c>
      <c r="AG219" s="141"/>
      <c r="AH219" s="211"/>
      <c r="AI219" s="346" t="str">
        <f t="shared" si="114"/>
        <v/>
      </c>
      <c r="AJ219" s="153" t="str">
        <f t="shared" si="115"/>
        <v/>
      </c>
      <c r="AK219" s="153" t="str">
        <f t="shared" si="116"/>
        <v/>
      </c>
      <c r="AL219" s="153" t="str">
        <f t="shared" si="117"/>
        <v/>
      </c>
      <c r="AM219" s="141"/>
      <c r="AN219" s="211"/>
      <c r="AO219" s="346" t="str">
        <f t="shared" si="118"/>
        <v/>
      </c>
      <c r="AP219" s="153" t="str">
        <f t="shared" si="119"/>
        <v/>
      </c>
      <c r="AQ219" s="153" t="str">
        <f t="shared" si="120"/>
        <v/>
      </c>
      <c r="AR219" s="153" t="str">
        <f t="shared" si="121"/>
        <v/>
      </c>
      <c r="AS219" s="141"/>
      <c r="AT219" s="211"/>
      <c r="AU219" s="346" t="str">
        <f t="shared" si="122"/>
        <v/>
      </c>
      <c r="AV219" s="153" t="str">
        <f t="shared" si="123"/>
        <v/>
      </c>
      <c r="AW219" s="153" t="str">
        <f t="shared" si="124"/>
        <v/>
      </c>
      <c r="AX219" s="153" t="str">
        <f t="shared" si="125"/>
        <v/>
      </c>
    </row>
    <row r="220" spans="1:50" ht="29.45" customHeight="1" x14ac:dyDescent="0.25">
      <c r="A220" s="354" t="str">
        <f>'N-Bedarf AL'!A220</f>
        <v/>
      </c>
      <c r="B220" s="354" t="str">
        <f>IF('N-Bedarf AL'!B220="","",'N-Bedarf AL'!B220)</f>
        <v/>
      </c>
      <c r="C220" s="305" t="str">
        <f>IF('N-Bedarf AL'!D220="","",'N-Bedarf AL'!D220)</f>
        <v/>
      </c>
      <c r="D220" s="32" t="str">
        <f>IF('N-Bedarf AL'!C220="","",'N-Bedarf AL'!C220)</f>
        <v/>
      </c>
      <c r="E220" s="32" t="str">
        <f>IF('N-Bedarf AL'!T220="","",'N-Bedarf AL'!T220)</f>
        <v/>
      </c>
      <c r="F220" s="32" t="str">
        <f>IF('P-Bedarf AL'!V222="","",'P-Bedarf AL'!V222)</f>
        <v/>
      </c>
      <c r="G220" s="32" t="str">
        <f>IF('P-Bedarf AL'!AB222="","",'P-Bedarf AL'!AB222)</f>
        <v/>
      </c>
      <c r="H220" s="345" t="str">
        <f t="shared" si="99"/>
        <v/>
      </c>
      <c r="I220" s="345" t="str">
        <f t="shared" si="100"/>
        <v/>
      </c>
      <c r="J220" s="345" t="str">
        <f t="shared" si="101"/>
        <v/>
      </c>
      <c r="K220" s="321">
        <f t="shared" si="130"/>
        <v>0</v>
      </c>
      <c r="L220" s="321">
        <f t="shared" si="126"/>
        <v>0</v>
      </c>
      <c r="M220" s="321">
        <f t="shared" si="127"/>
        <v>0</v>
      </c>
      <c r="N220" s="321" t="str">
        <f t="shared" si="102"/>
        <v/>
      </c>
      <c r="O220" s="321" t="str">
        <f t="shared" si="128"/>
        <v/>
      </c>
      <c r="P220" s="321" t="str">
        <f t="shared" si="129"/>
        <v/>
      </c>
      <c r="Q220" s="214" t="str">
        <f t="shared" si="103"/>
        <v/>
      </c>
      <c r="R220" s="141"/>
      <c r="S220" s="211"/>
      <c r="T220" s="211" t="str">
        <f t="shared" si="104"/>
        <v/>
      </c>
      <c r="U220" s="153" t="str">
        <f t="shared" si="105"/>
        <v/>
      </c>
      <c r="V220" s="153" t="str">
        <f t="shared" si="106"/>
        <v/>
      </c>
      <c r="W220" s="153" t="str">
        <f t="shared" si="107"/>
        <v/>
      </c>
      <c r="X220" s="153" t="str">
        <f t="shared" si="108"/>
        <v/>
      </c>
      <c r="Y220" s="141"/>
      <c r="Z220" s="211"/>
      <c r="AA220" s="212" t="str">
        <f t="shared" si="109"/>
        <v/>
      </c>
      <c r="AB220" s="153" t="str">
        <f t="shared" si="110"/>
        <v/>
      </c>
      <c r="AC220" s="153" t="str">
        <f t="shared" si="111"/>
        <v/>
      </c>
      <c r="AD220" s="153" t="str">
        <f t="shared" si="112"/>
        <v/>
      </c>
      <c r="AE220" s="153" t="str">
        <f t="shared" si="113"/>
        <v/>
      </c>
      <c r="AF220" s="213" t="str">
        <f t="shared" si="131"/>
        <v/>
      </c>
      <c r="AG220" s="141"/>
      <c r="AH220" s="211"/>
      <c r="AI220" s="346" t="str">
        <f t="shared" si="114"/>
        <v/>
      </c>
      <c r="AJ220" s="153" t="str">
        <f t="shared" si="115"/>
        <v/>
      </c>
      <c r="AK220" s="153" t="str">
        <f t="shared" si="116"/>
        <v/>
      </c>
      <c r="AL220" s="153" t="str">
        <f t="shared" si="117"/>
        <v/>
      </c>
      <c r="AM220" s="141"/>
      <c r="AN220" s="211"/>
      <c r="AO220" s="346" t="str">
        <f t="shared" si="118"/>
        <v/>
      </c>
      <c r="AP220" s="153" t="str">
        <f t="shared" si="119"/>
        <v/>
      </c>
      <c r="AQ220" s="153" t="str">
        <f t="shared" si="120"/>
        <v/>
      </c>
      <c r="AR220" s="153" t="str">
        <f t="shared" si="121"/>
        <v/>
      </c>
      <c r="AS220" s="141"/>
      <c r="AT220" s="211"/>
      <c r="AU220" s="346" t="str">
        <f t="shared" si="122"/>
        <v/>
      </c>
      <c r="AV220" s="153" t="str">
        <f t="shared" si="123"/>
        <v/>
      </c>
      <c r="AW220" s="153" t="str">
        <f t="shared" si="124"/>
        <v/>
      </c>
      <c r="AX220" s="153" t="str">
        <f t="shared" si="125"/>
        <v/>
      </c>
    </row>
    <row r="221" spans="1:50" ht="29.45" customHeight="1" x14ac:dyDescent="0.25">
      <c r="A221" s="354" t="str">
        <f>'N-Bedarf AL'!A221</f>
        <v/>
      </c>
      <c r="B221" s="354" t="str">
        <f>IF('N-Bedarf AL'!B221="","",'N-Bedarf AL'!B221)</f>
        <v/>
      </c>
      <c r="C221" s="305" t="str">
        <f>IF('N-Bedarf AL'!D221="","",'N-Bedarf AL'!D221)</f>
        <v/>
      </c>
      <c r="D221" s="32" t="str">
        <f>IF('N-Bedarf AL'!C221="","",'N-Bedarf AL'!C221)</f>
        <v/>
      </c>
      <c r="E221" s="32" t="str">
        <f>IF('N-Bedarf AL'!T221="","",'N-Bedarf AL'!T221)</f>
        <v/>
      </c>
      <c r="F221" s="32" t="str">
        <f>IF('P-Bedarf AL'!V223="","",'P-Bedarf AL'!V223)</f>
        <v/>
      </c>
      <c r="G221" s="32" t="str">
        <f>IF('P-Bedarf AL'!AB223="","",'P-Bedarf AL'!AB223)</f>
        <v/>
      </c>
      <c r="H221" s="345" t="str">
        <f t="shared" si="99"/>
        <v/>
      </c>
      <c r="I221" s="345" t="str">
        <f t="shared" si="100"/>
        <v/>
      </c>
      <c r="J221" s="345" t="str">
        <f t="shared" si="101"/>
        <v/>
      </c>
      <c r="K221" s="321">
        <f t="shared" si="130"/>
        <v>0</v>
      </c>
      <c r="L221" s="321">
        <f t="shared" si="126"/>
        <v>0</v>
      </c>
      <c r="M221" s="321">
        <f t="shared" si="127"/>
        <v>0</v>
      </c>
      <c r="N221" s="321" t="str">
        <f t="shared" si="102"/>
        <v/>
      </c>
      <c r="O221" s="321" t="str">
        <f t="shared" si="128"/>
        <v/>
      </c>
      <c r="P221" s="321" t="str">
        <f t="shared" si="129"/>
        <v/>
      </c>
      <c r="Q221" s="214" t="str">
        <f t="shared" si="103"/>
        <v/>
      </c>
      <c r="R221" s="141"/>
      <c r="S221" s="211"/>
      <c r="T221" s="211" t="str">
        <f t="shared" si="104"/>
        <v/>
      </c>
      <c r="U221" s="153" t="str">
        <f t="shared" si="105"/>
        <v/>
      </c>
      <c r="V221" s="153" t="str">
        <f t="shared" si="106"/>
        <v/>
      </c>
      <c r="W221" s="153" t="str">
        <f t="shared" si="107"/>
        <v/>
      </c>
      <c r="X221" s="153" t="str">
        <f t="shared" si="108"/>
        <v/>
      </c>
      <c r="Y221" s="141"/>
      <c r="Z221" s="211"/>
      <c r="AA221" s="212" t="str">
        <f t="shared" si="109"/>
        <v/>
      </c>
      <c r="AB221" s="153" t="str">
        <f t="shared" si="110"/>
        <v/>
      </c>
      <c r="AC221" s="153" t="str">
        <f t="shared" si="111"/>
        <v/>
      </c>
      <c r="AD221" s="153" t="str">
        <f t="shared" si="112"/>
        <v/>
      </c>
      <c r="AE221" s="153" t="str">
        <f t="shared" si="113"/>
        <v/>
      </c>
      <c r="AF221" s="213" t="str">
        <f t="shared" si="131"/>
        <v/>
      </c>
      <c r="AG221" s="141"/>
      <c r="AH221" s="211"/>
      <c r="AI221" s="346" t="str">
        <f t="shared" si="114"/>
        <v/>
      </c>
      <c r="AJ221" s="153" t="str">
        <f t="shared" si="115"/>
        <v/>
      </c>
      <c r="AK221" s="153" t="str">
        <f t="shared" si="116"/>
        <v/>
      </c>
      <c r="AL221" s="153" t="str">
        <f t="shared" si="117"/>
        <v/>
      </c>
      <c r="AM221" s="141"/>
      <c r="AN221" s="211"/>
      <c r="AO221" s="346" t="str">
        <f t="shared" si="118"/>
        <v/>
      </c>
      <c r="AP221" s="153" t="str">
        <f t="shared" si="119"/>
        <v/>
      </c>
      <c r="AQ221" s="153" t="str">
        <f t="shared" si="120"/>
        <v/>
      </c>
      <c r="AR221" s="153" t="str">
        <f t="shared" si="121"/>
        <v/>
      </c>
      <c r="AS221" s="141"/>
      <c r="AT221" s="211"/>
      <c r="AU221" s="346" t="str">
        <f t="shared" si="122"/>
        <v/>
      </c>
      <c r="AV221" s="153" t="str">
        <f t="shared" si="123"/>
        <v/>
      </c>
      <c r="AW221" s="153" t="str">
        <f t="shared" si="124"/>
        <v/>
      </c>
      <c r="AX221" s="153" t="str">
        <f t="shared" si="125"/>
        <v/>
      </c>
    </row>
    <row r="222" spans="1:50" ht="29.45" customHeight="1" x14ac:dyDescent="0.25">
      <c r="A222" s="354" t="str">
        <f>'N-Bedarf AL'!A222</f>
        <v/>
      </c>
      <c r="B222" s="354" t="str">
        <f>IF('N-Bedarf AL'!B222="","",'N-Bedarf AL'!B222)</f>
        <v/>
      </c>
      <c r="C222" s="305" t="str">
        <f>IF('N-Bedarf AL'!D222="","",'N-Bedarf AL'!D222)</f>
        <v/>
      </c>
      <c r="D222" s="32" t="str">
        <f>IF('N-Bedarf AL'!C222="","",'N-Bedarf AL'!C222)</f>
        <v/>
      </c>
      <c r="E222" s="32" t="str">
        <f>IF('N-Bedarf AL'!T222="","",'N-Bedarf AL'!T222)</f>
        <v/>
      </c>
      <c r="F222" s="32" t="str">
        <f>IF('P-Bedarf AL'!V224="","",'P-Bedarf AL'!V224)</f>
        <v/>
      </c>
      <c r="G222" s="32" t="str">
        <f>IF('P-Bedarf AL'!AB224="","",'P-Bedarf AL'!AB224)</f>
        <v/>
      </c>
      <c r="H222" s="345" t="str">
        <f t="shared" si="99"/>
        <v/>
      </c>
      <c r="I222" s="345" t="str">
        <f t="shared" si="100"/>
        <v/>
      </c>
      <c r="J222" s="345" t="str">
        <f t="shared" si="101"/>
        <v/>
      </c>
      <c r="K222" s="321">
        <f t="shared" si="130"/>
        <v>0</v>
      </c>
      <c r="L222" s="321">
        <f t="shared" si="126"/>
        <v>0</v>
      </c>
      <c r="M222" s="321">
        <f t="shared" si="127"/>
        <v>0</v>
      </c>
      <c r="N222" s="321" t="str">
        <f t="shared" si="102"/>
        <v/>
      </c>
      <c r="O222" s="321" t="str">
        <f t="shared" si="128"/>
        <v/>
      </c>
      <c r="P222" s="321" t="str">
        <f t="shared" si="129"/>
        <v/>
      </c>
      <c r="Q222" s="214" t="str">
        <f t="shared" si="103"/>
        <v/>
      </c>
      <c r="R222" s="141"/>
      <c r="S222" s="211"/>
      <c r="T222" s="211" t="str">
        <f t="shared" si="104"/>
        <v/>
      </c>
      <c r="U222" s="153" t="str">
        <f t="shared" si="105"/>
        <v/>
      </c>
      <c r="V222" s="153" t="str">
        <f t="shared" si="106"/>
        <v/>
      </c>
      <c r="W222" s="153" t="str">
        <f t="shared" si="107"/>
        <v/>
      </c>
      <c r="X222" s="153" t="str">
        <f t="shared" si="108"/>
        <v/>
      </c>
      <c r="Y222" s="141"/>
      <c r="Z222" s="211"/>
      <c r="AA222" s="212" t="str">
        <f t="shared" si="109"/>
        <v/>
      </c>
      <c r="AB222" s="153" t="str">
        <f t="shared" si="110"/>
        <v/>
      </c>
      <c r="AC222" s="153" t="str">
        <f t="shared" si="111"/>
        <v/>
      </c>
      <c r="AD222" s="153" t="str">
        <f t="shared" si="112"/>
        <v/>
      </c>
      <c r="AE222" s="153" t="str">
        <f t="shared" si="113"/>
        <v/>
      </c>
      <c r="AF222" s="213" t="str">
        <f t="shared" si="131"/>
        <v/>
      </c>
      <c r="AG222" s="141"/>
      <c r="AH222" s="211"/>
      <c r="AI222" s="346" t="str">
        <f t="shared" si="114"/>
        <v/>
      </c>
      <c r="AJ222" s="153" t="str">
        <f t="shared" si="115"/>
        <v/>
      </c>
      <c r="AK222" s="153" t="str">
        <f t="shared" si="116"/>
        <v/>
      </c>
      <c r="AL222" s="153" t="str">
        <f t="shared" si="117"/>
        <v/>
      </c>
      <c r="AM222" s="141"/>
      <c r="AN222" s="211"/>
      <c r="AO222" s="346" t="str">
        <f t="shared" si="118"/>
        <v/>
      </c>
      <c r="AP222" s="153" t="str">
        <f t="shared" si="119"/>
        <v/>
      </c>
      <c r="AQ222" s="153" t="str">
        <f t="shared" si="120"/>
        <v/>
      </c>
      <c r="AR222" s="153" t="str">
        <f t="shared" si="121"/>
        <v/>
      </c>
      <c r="AS222" s="141"/>
      <c r="AT222" s="211"/>
      <c r="AU222" s="346" t="str">
        <f t="shared" si="122"/>
        <v/>
      </c>
      <c r="AV222" s="153" t="str">
        <f t="shared" si="123"/>
        <v/>
      </c>
      <c r="AW222" s="153" t="str">
        <f t="shared" si="124"/>
        <v/>
      </c>
      <c r="AX222" s="153" t="str">
        <f t="shared" si="125"/>
        <v/>
      </c>
    </row>
    <row r="223" spans="1:50" ht="29.45" customHeight="1" x14ac:dyDescent="0.25">
      <c r="A223" s="354" t="str">
        <f>'N-Bedarf AL'!A223</f>
        <v/>
      </c>
      <c r="B223" s="354" t="str">
        <f>IF('N-Bedarf AL'!B223="","",'N-Bedarf AL'!B223)</f>
        <v/>
      </c>
      <c r="C223" s="305" t="str">
        <f>IF('N-Bedarf AL'!D223="","",'N-Bedarf AL'!D223)</f>
        <v/>
      </c>
      <c r="D223" s="32" t="str">
        <f>IF('N-Bedarf AL'!C223="","",'N-Bedarf AL'!C223)</f>
        <v/>
      </c>
      <c r="E223" s="32" t="str">
        <f>IF('N-Bedarf AL'!T223="","",'N-Bedarf AL'!T223)</f>
        <v/>
      </c>
      <c r="F223" s="32" t="str">
        <f>IF('P-Bedarf AL'!V225="","",'P-Bedarf AL'!V225)</f>
        <v/>
      </c>
      <c r="G223" s="32" t="str">
        <f>IF('P-Bedarf AL'!AB225="","",'P-Bedarf AL'!AB225)</f>
        <v/>
      </c>
      <c r="H223" s="345" t="str">
        <f t="shared" si="99"/>
        <v/>
      </c>
      <c r="I223" s="345" t="str">
        <f t="shared" si="100"/>
        <v/>
      </c>
      <c r="J223" s="345" t="str">
        <f t="shared" si="101"/>
        <v/>
      </c>
      <c r="K223" s="321">
        <f t="shared" si="130"/>
        <v>0</v>
      </c>
      <c r="L223" s="321">
        <f t="shared" si="126"/>
        <v>0</v>
      </c>
      <c r="M223" s="321">
        <f t="shared" si="127"/>
        <v>0</v>
      </c>
      <c r="N223" s="321" t="str">
        <f t="shared" si="102"/>
        <v/>
      </c>
      <c r="O223" s="321" t="str">
        <f t="shared" si="128"/>
        <v/>
      </c>
      <c r="P223" s="321" t="str">
        <f t="shared" si="129"/>
        <v/>
      </c>
      <c r="Q223" s="214" t="str">
        <f t="shared" si="103"/>
        <v/>
      </c>
      <c r="R223" s="141"/>
      <c r="S223" s="211"/>
      <c r="T223" s="211" t="str">
        <f t="shared" si="104"/>
        <v/>
      </c>
      <c r="U223" s="153" t="str">
        <f t="shared" si="105"/>
        <v/>
      </c>
      <c r="V223" s="153" t="str">
        <f t="shared" si="106"/>
        <v/>
      </c>
      <c r="W223" s="153" t="str">
        <f t="shared" si="107"/>
        <v/>
      </c>
      <c r="X223" s="153" t="str">
        <f t="shared" si="108"/>
        <v/>
      </c>
      <c r="Y223" s="141"/>
      <c r="Z223" s="211"/>
      <c r="AA223" s="212" t="str">
        <f t="shared" si="109"/>
        <v/>
      </c>
      <c r="AB223" s="153" t="str">
        <f t="shared" si="110"/>
        <v/>
      </c>
      <c r="AC223" s="153" t="str">
        <f t="shared" si="111"/>
        <v/>
      </c>
      <c r="AD223" s="153" t="str">
        <f t="shared" si="112"/>
        <v/>
      </c>
      <c r="AE223" s="153" t="str">
        <f t="shared" si="113"/>
        <v/>
      </c>
      <c r="AF223" s="213" t="str">
        <f t="shared" si="131"/>
        <v/>
      </c>
      <c r="AG223" s="141"/>
      <c r="AH223" s="211"/>
      <c r="AI223" s="346" t="str">
        <f t="shared" si="114"/>
        <v/>
      </c>
      <c r="AJ223" s="153" t="str">
        <f t="shared" si="115"/>
        <v/>
      </c>
      <c r="AK223" s="153" t="str">
        <f t="shared" si="116"/>
        <v/>
      </c>
      <c r="AL223" s="153" t="str">
        <f t="shared" si="117"/>
        <v/>
      </c>
      <c r="AM223" s="141"/>
      <c r="AN223" s="211"/>
      <c r="AO223" s="346" t="str">
        <f t="shared" si="118"/>
        <v/>
      </c>
      <c r="AP223" s="153" t="str">
        <f t="shared" si="119"/>
        <v/>
      </c>
      <c r="AQ223" s="153" t="str">
        <f t="shared" si="120"/>
        <v/>
      </c>
      <c r="AR223" s="153" t="str">
        <f t="shared" si="121"/>
        <v/>
      </c>
      <c r="AS223" s="141"/>
      <c r="AT223" s="211"/>
      <c r="AU223" s="346" t="str">
        <f t="shared" si="122"/>
        <v/>
      </c>
      <c r="AV223" s="153" t="str">
        <f t="shared" si="123"/>
        <v/>
      </c>
      <c r="AW223" s="153" t="str">
        <f t="shared" si="124"/>
        <v/>
      </c>
      <c r="AX223" s="153" t="str">
        <f t="shared" si="125"/>
        <v/>
      </c>
    </row>
    <row r="224" spans="1:50" ht="29.45" customHeight="1" x14ac:dyDescent="0.25">
      <c r="A224" s="354" t="str">
        <f>'N-Bedarf AL'!A224</f>
        <v/>
      </c>
      <c r="B224" s="354" t="str">
        <f>IF('N-Bedarf AL'!B224="","",'N-Bedarf AL'!B224)</f>
        <v/>
      </c>
      <c r="C224" s="305" t="str">
        <f>IF('N-Bedarf AL'!D224="","",'N-Bedarf AL'!D224)</f>
        <v/>
      </c>
      <c r="D224" s="32" t="str">
        <f>IF('N-Bedarf AL'!C224="","",'N-Bedarf AL'!C224)</f>
        <v/>
      </c>
      <c r="E224" s="32" t="str">
        <f>IF('N-Bedarf AL'!T224="","",'N-Bedarf AL'!T224)</f>
        <v/>
      </c>
      <c r="F224" s="32" t="str">
        <f>IF('P-Bedarf AL'!V226="","",'P-Bedarf AL'!V226)</f>
        <v/>
      </c>
      <c r="G224" s="32" t="str">
        <f>IF('P-Bedarf AL'!AB226="","",'P-Bedarf AL'!AB226)</f>
        <v/>
      </c>
      <c r="H224" s="345" t="str">
        <f t="shared" si="99"/>
        <v/>
      </c>
      <c r="I224" s="345" t="str">
        <f t="shared" si="100"/>
        <v/>
      </c>
      <c r="J224" s="345" t="str">
        <f t="shared" si="101"/>
        <v/>
      </c>
      <c r="K224" s="321">
        <f t="shared" si="130"/>
        <v>0</v>
      </c>
      <c r="L224" s="321">
        <f t="shared" si="126"/>
        <v>0</v>
      </c>
      <c r="M224" s="321">
        <f t="shared" si="127"/>
        <v>0</v>
      </c>
      <c r="N224" s="321" t="str">
        <f t="shared" si="102"/>
        <v/>
      </c>
      <c r="O224" s="321" t="str">
        <f t="shared" si="128"/>
        <v/>
      </c>
      <c r="P224" s="321" t="str">
        <f t="shared" si="129"/>
        <v/>
      </c>
      <c r="Q224" s="214" t="str">
        <f t="shared" si="103"/>
        <v/>
      </c>
      <c r="R224" s="141"/>
      <c r="S224" s="211"/>
      <c r="T224" s="211" t="str">
        <f t="shared" si="104"/>
        <v/>
      </c>
      <c r="U224" s="153" t="str">
        <f t="shared" si="105"/>
        <v/>
      </c>
      <c r="V224" s="153" t="str">
        <f t="shared" si="106"/>
        <v/>
      </c>
      <c r="W224" s="153" t="str">
        <f t="shared" si="107"/>
        <v/>
      </c>
      <c r="X224" s="153" t="str">
        <f t="shared" si="108"/>
        <v/>
      </c>
      <c r="Y224" s="141"/>
      <c r="Z224" s="211"/>
      <c r="AA224" s="212" t="str">
        <f t="shared" si="109"/>
        <v/>
      </c>
      <c r="AB224" s="153" t="str">
        <f t="shared" si="110"/>
        <v/>
      </c>
      <c r="AC224" s="153" t="str">
        <f t="shared" si="111"/>
        <v/>
      </c>
      <c r="AD224" s="153" t="str">
        <f t="shared" si="112"/>
        <v/>
      </c>
      <c r="AE224" s="153" t="str">
        <f t="shared" si="113"/>
        <v/>
      </c>
      <c r="AF224" s="213" t="str">
        <f t="shared" si="131"/>
        <v/>
      </c>
      <c r="AG224" s="141"/>
      <c r="AH224" s="211"/>
      <c r="AI224" s="346" t="str">
        <f t="shared" si="114"/>
        <v/>
      </c>
      <c r="AJ224" s="153" t="str">
        <f t="shared" si="115"/>
        <v/>
      </c>
      <c r="AK224" s="153" t="str">
        <f t="shared" si="116"/>
        <v/>
      </c>
      <c r="AL224" s="153" t="str">
        <f t="shared" si="117"/>
        <v/>
      </c>
      <c r="AM224" s="141"/>
      <c r="AN224" s="211"/>
      <c r="AO224" s="346" t="str">
        <f t="shared" si="118"/>
        <v/>
      </c>
      <c r="AP224" s="153" t="str">
        <f t="shared" si="119"/>
        <v/>
      </c>
      <c r="AQ224" s="153" t="str">
        <f t="shared" si="120"/>
        <v/>
      </c>
      <c r="AR224" s="153" t="str">
        <f t="shared" si="121"/>
        <v/>
      </c>
      <c r="AS224" s="141"/>
      <c r="AT224" s="211"/>
      <c r="AU224" s="346" t="str">
        <f t="shared" si="122"/>
        <v/>
      </c>
      <c r="AV224" s="153" t="str">
        <f t="shared" si="123"/>
        <v/>
      </c>
      <c r="AW224" s="153" t="str">
        <f t="shared" si="124"/>
        <v/>
      </c>
      <c r="AX224" s="153" t="str">
        <f t="shared" si="125"/>
        <v/>
      </c>
    </row>
    <row r="225" spans="1:50" ht="29.45" customHeight="1" x14ac:dyDescent="0.25">
      <c r="A225" s="354" t="str">
        <f>'N-Bedarf AL'!A225</f>
        <v/>
      </c>
      <c r="B225" s="354" t="str">
        <f>IF('N-Bedarf AL'!B225="","",'N-Bedarf AL'!B225)</f>
        <v/>
      </c>
      <c r="C225" s="305" t="str">
        <f>IF('N-Bedarf AL'!D225="","",'N-Bedarf AL'!D225)</f>
        <v/>
      </c>
      <c r="D225" s="32" t="str">
        <f>IF('N-Bedarf AL'!C225="","",'N-Bedarf AL'!C225)</f>
        <v/>
      </c>
      <c r="E225" s="32" t="str">
        <f>IF('N-Bedarf AL'!T225="","",'N-Bedarf AL'!T225)</f>
        <v/>
      </c>
      <c r="F225" s="32" t="str">
        <f>IF('P-Bedarf AL'!V227="","",'P-Bedarf AL'!V227)</f>
        <v/>
      </c>
      <c r="G225" s="32" t="str">
        <f>IF('P-Bedarf AL'!AB227="","",'P-Bedarf AL'!AB227)</f>
        <v/>
      </c>
      <c r="H225" s="345" t="str">
        <f t="shared" si="99"/>
        <v/>
      </c>
      <c r="I225" s="345" t="str">
        <f t="shared" si="100"/>
        <v/>
      </c>
      <c r="J225" s="345" t="str">
        <f t="shared" si="101"/>
        <v/>
      </c>
      <c r="K225" s="321">
        <f t="shared" si="130"/>
        <v>0</v>
      </c>
      <c r="L225" s="321">
        <f t="shared" si="126"/>
        <v>0</v>
      </c>
      <c r="M225" s="321">
        <f t="shared" si="127"/>
        <v>0</v>
      </c>
      <c r="N225" s="321" t="str">
        <f t="shared" si="102"/>
        <v/>
      </c>
      <c r="O225" s="321" t="str">
        <f t="shared" si="128"/>
        <v/>
      </c>
      <c r="P225" s="321" t="str">
        <f t="shared" si="129"/>
        <v/>
      </c>
      <c r="Q225" s="214" t="str">
        <f t="shared" si="103"/>
        <v/>
      </c>
      <c r="R225" s="141"/>
      <c r="S225" s="211"/>
      <c r="T225" s="211" t="str">
        <f t="shared" si="104"/>
        <v/>
      </c>
      <c r="U225" s="153" t="str">
        <f t="shared" si="105"/>
        <v/>
      </c>
      <c r="V225" s="153" t="str">
        <f t="shared" si="106"/>
        <v/>
      </c>
      <c r="W225" s="153" t="str">
        <f t="shared" si="107"/>
        <v/>
      </c>
      <c r="X225" s="153" t="str">
        <f t="shared" si="108"/>
        <v/>
      </c>
      <c r="Y225" s="141"/>
      <c r="Z225" s="211"/>
      <c r="AA225" s="212" t="str">
        <f t="shared" si="109"/>
        <v/>
      </c>
      <c r="AB225" s="153" t="str">
        <f t="shared" si="110"/>
        <v/>
      </c>
      <c r="AC225" s="153" t="str">
        <f t="shared" si="111"/>
        <v/>
      </c>
      <c r="AD225" s="153" t="str">
        <f t="shared" si="112"/>
        <v/>
      </c>
      <c r="AE225" s="153" t="str">
        <f t="shared" si="113"/>
        <v/>
      </c>
      <c r="AF225" s="213" t="str">
        <f t="shared" si="131"/>
        <v/>
      </c>
      <c r="AG225" s="141"/>
      <c r="AH225" s="211"/>
      <c r="AI225" s="346" t="str">
        <f t="shared" si="114"/>
        <v/>
      </c>
      <c r="AJ225" s="153" t="str">
        <f t="shared" si="115"/>
        <v/>
      </c>
      <c r="AK225" s="153" t="str">
        <f t="shared" si="116"/>
        <v/>
      </c>
      <c r="AL225" s="153" t="str">
        <f t="shared" si="117"/>
        <v/>
      </c>
      <c r="AM225" s="141"/>
      <c r="AN225" s="211"/>
      <c r="AO225" s="346" t="str">
        <f t="shared" si="118"/>
        <v/>
      </c>
      <c r="AP225" s="153" t="str">
        <f t="shared" si="119"/>
        <v/>
      </c>
      <c r="AQ225" s="153" t="str">
        <f t="shared" si="120"/>
        <v/>
      </c>
      <c r="AR225" s="153" t="str">
        <f t="shared" si="121"/>
        <v/>
      </c>
      <c r="AS225" s="141"/>
      <c r="AT225" s="211"/>
      <c r="AU225" s="346" t="str">
        <f t="shared" si="122"/>
        <v/>
      </c>
      <c r="AV225" s="153" t="str">
        <f t="shared" si="123"/>
        <v/>
      </c>
      <c r="AW225" s="153" t="str">
        <f t="shared" si="124"/>
        <v/>
      </c>
      <c r="AX225" s="153" t="str">
        <f t="shared" si="125"/>
        <v/>
      </c>
    </row>
    <row r="226" spans="1:50" ht="29.45" customHeight="1" x14ac:dyDescent="0.25">
      <c r="A226" s="354" t="str">
        <f>'N-Bedarf AL'!A226</f>
        <v/>
      </c>
      <c r="B226" s="354" t="str">
        <f>IF('N-Bedarf AL'!B226="","",'N-Bedarf AL'!B226)</f>
        <v/>
      </c>
      <c r="C226" s="305" t="str">
        <f>IF('N-Bedarf AL'!D226="","",'N-Bedarf AL'!D226)</f>
        <v/>
      </c>
      <c r="D226" s="32" t="str">
        <f>IF('N-Bedarf AL'!C226="","",'N-Bedarf AL'!C226)</f>
        <v/>
      </c>
      <c r="E226" s="32" t="str">
        <f>IF('N-Bedarf AL'!T226="","",'N-Bedarf AL'!T226)</f>
        <v/>
      </c>
      <c r="F226" s="32" t="str">
        <f>IF('P-Bedarf AL'!V228="","",'P-Bedarf AL'!V228)</f>
        <v/>
      </c>
      <c r="G226" s="32" t="str">
        <f>IF('P-Bedarf AL'!AB228="","",'P-Bedarf AL'!AB228)</f>
        <v/>
      </c>
      <c r="H226" s="345" t="str">
        <f t="shared" si="99"/>
        <v/>
      </c>
      <c r="I226" s="345" t="str">
        <f t="shared" si="100"/>
        <v/>
      </c>
      <c r="J226" s="345" t="str">
        <f t="shared" si="101"/>
        <v/>
      </c>
      <c r="K226" s="321">
        <f t="shared" si="130"/>
        <v>0</v>
      </c>
      <c r="L226" s="321">
        <f t="shared" si="126"/>
        <v>0</v>
      </c>
      <c r="M226" s="321">
        <f t="shared" si="127"/>
        <v>0</v>
      </c>
      <c r="N226" s="321" t="str">
        <f t="shared" si="102"/>
        <v/>
      </c>
      <c r="O226" s="321" t="str">
        <f t="shared" si="128"/>
        <v/>
      </c>
      <c r="P226" s="321" t="str">
        <f t="shared" si="129"/>
        <v/>
      </c>
      <c r="Q226" s="214" t="str">
        <f t="shared" si="103"/>
        <v/>
      </c>
      <c r="R226" s="141"/>
      <c r="S226" s="211"/>
      <c r="T226" s="211" t="str">
        <f t="shared" si="104"/>
        <v/>
      </c>
      <c r="U226" s="153" t="str">
        <f t="shared" si="105"/>
        <v/>
      </c>
      <c r="V226" s="153" t="str">
        <f t="shared" si="106"/>
        <v/>
      </c>
      <c r="W226" s="153" t="str">
        <f t="shared" si="107"/>
        <v/>
      </c>
      <c r="X226" s="153" t="str">
        <f t="shared" si="108"/>
        <v/>
      </c>
      <c r="Y226" s="141"/>
      <c r="Z226" s="211"/>
      <c r="AA226" s="212" t="str">
        <f t="shared" si="109"/>
        <v/>
      </c>
      <c r="AB226" s="153" t="str">
        <f t="shared" si="110"/>
        <v/>
      </c>
      <c r="AC226" s="153" t="str">
        <f t="shared" si="111"/>
        <v/>
      </c>
      <c r="AD226" s="153" t="str">
        <f t="shared" si="112"/>
        <v/>
      </c>
      <c r="AE226" s="153" t="str">
        <f t="shared" si="113"/>
        <v/>
      </c>
      <c r="AF226" s="213" t="str">
        <f t="shared" si="131"/>
        <v/>
      </c>
      <c r="AG226" s="141"/>
      <c r="AH226" s="211"/>
      <c r="AI226" s="346" t="str">
        <f t="shared" si="114"/>
        <v/>
      </c>
      <c r="AJ226" s="153" t="str">
        <f t="shared" si="115"/>
        <v/>
      </c>
      <c r="AK226" s="153" t="str">
        <f t="shared" si="116"/>
        <v/>
      </c>
      <c r="AL226" s="153" t="str">
        <f t="shared" si="117"/>
        <v/>
      </c>
      <c r="AM226" s="141"/>
      <c r="AN226" s="211"/>
      <c r="AO226" s="346" t="str">
        <f t="shared" si="118"/>
        <v/>
      </c>
      <c r="AP226" s="153" t="str">
        <f t="shared" si="119"/>
        <v/>
      </c>
      <c r="AQ226" s="153" t="str">
        <f t="shared" si="120"/>
        <v/>
      </c>
      <c r="AR226" s="153" t="str">
        <f t="shared" si="121"/>
        <v/>
      </c>
      <c r="AS226" s="141"/>
      <c r="AT226" s="211"/>
      <c r="AU226" s="346" t="str">
        <f t="shared" si="122"/>
        <v/>
      </c>
      <c r="AV226" s="153" t="str">
        <f t="shared" si="123"/>
        <v/>
      </c>
      <c r="AW226" s="153" t="str">
        <f t="shared" si="124"/>
        <v/>
      </c>
      <c r="AX226" s="153" t="str">
        <f t="shared" si="125"/>
        <v/>
      </c>
    </row>
    <row r="227" spans="1:50" ht="29.45" customHeight="1" x14ac:dyDescent="0.25">
      <c r="A227" s="354" t="str">
        <f>'N-Bedarf AL'!A227</f>
        <v/>
      </c>
      <c r="B227" s="354" t="str">
        <f>IF('N-Bedarf AL'!B227="","",'N-Bedarf AL'!B227)</f>
        <v/>
      </c>
      <c r="C227" s="305" t="str">
        <f>IF('N-Bedarf AL'!D227="","",'N-Bedarf AL'!D227)</f>
        <v/>
      </c>
      <c r="D227" s="32" t="str">
        <f>IF('N-Bedarf AL'!C227="","",'N-Bedarf AL'!C227)</f>
        <v/>
      </c>
      <c r="E227" s="32" t="str">
        <f>IF('N-Bedarf AL'!T227="","",'N-Bedarf AL'!T227)</f>
        <v/>
      </c>
      <c r="F227" s="32" t="str">
        <f>IF('P-Bedarf AL'!V229="","",'P-Bedarf AL'!V229)</f>
        <v/>
      </c>
      <c r="G227" s="32" t="str">
        <f>IF('P-Bedarf AL'!AB229="","",'P-Bedarf AL'!AB229)</f>
        <v/>
      </c>
      <c r="H227" s="345" t="str">
        <f t="shared" si="99"/>
        <v/>
      </c>
      <c r="I227" s="345" t="str">
        <f t="shared" si="100"/>
        <v/>
      </c>
      <c r="J227" s="345" t="str">
        <f t="shared" si="101"/>
        <v/>
      </c>
      <c r="K227" s="321">
        <f t="shared" si="130"/>
        <v>0</v>
      </c>
      <c r="L227" s="321">
        <f t="shared" si="126"/>
        <v>0</v>
      </c>
      <c r="M227" s="321">
        <f t="shared" si="127"/>
        <v>0</v>
      </c>
      <c r="N227" s="321" t="str">
        <f t="shared" si="102"/>
        <v/>
      </c>
      <c r="O227" s="321" t="str">
        <f t="shared" si="128"/>
        <v/>
      </c>
      <c r="P227" s="321" t="str">
        <f t="shared" si="129"/>
        <v/>
      </c>
      <c r="Q227" s="214" t="str">
        <f t="shared" si="103"/>
        <v/>
      </c>
      <c r="R227" s="141"/>
      <c r="S227" s="211"/>
      <c r="T227" s="211" t="str">
        <f t="shared" si="104"/>
        <v/>
      </c>
      <c r="U227" s="153" t="str">
        <f t="shared" si="105"/>
        <v/>
      </c>
      <c r="V227" s="153" t="str">
        <f t="shared" si="106"/>
        <v/>
      </c>
      <c r="W227" s="153" t="str">
        <f t="shared" si="107"/>
        <v/>
      </c>
      <c r="X227" s="153" t="str">
        <f t="shared" si="108"/>
        <v/>
      </c>
      <c r="Y227" s="141"/>
      <c r="Z227" s="211"/>
      <c r="AA227" s="212" t="str">
        <f t="shared" si="109"/>
        <v/>
      </c>
      <c r="AB227" s="153" t="str">
        <f t="shared" si="110"/>
        <v/>
      </c>
      <c r="AC227" s="153" t="str">
        <f t="shared" si="111"/>
        <v/>
      </c>
      <c r="AD227" s="153" t="str">
        <f t="shared" si="112"/>
        <v/>
      </c>
      <c r="AE227" s="153" t="str">
        <f t="shared" si="113"/>
        <v/>
      </c>
      <c r="AF227" s="213" t="str">
        <f t="shared" si="131"/>
        <v/>
      </c>
      <c r="AG227" s="141"/>
      <c r="AH227" s="211"/>
      <c r="AI227" s="346" t="str">
        <f t="shared" si="114"/>
        <v/>
      </c>
      <c r="AJ227" s="153" t="str">
        <f t="shared" si="115"/>
        <v/>
      </c>
      <c r="AK227" s="153" t="str">
        <f t="shared" si="116"/>
        <v/>
      </c>
      <c r="AL227" s="153" t="str">
        <f t="shared" si="117"/>
        <v/>
      </c>
      <c r="AM227" s="141"/>
      <c r="AN227" s="211"/>
      <c r="AO227" s="346" t="str">
        <f t="shared" si="118"/>
        <v/>
      </c>
      <c r="AP227" s="153" t="str">
        <f t="shared" si="119"/>
        <v/>
      </c>
      <c r="AQ227" s="153" t="str">
        <f t="shared" si="120"/>
        <v/>
      </c>
      <c r="AR227" s="153" t="str">
        <f t="shared" si="121"/>
        <v/>
      </c>
      <c r="AS227" s="141"/>
      <c r="AT227" s="211"/>
      <c r="AU227" s="346" t="str">
        <f t="shared" si="122"/>
        <v/>
      </c>
      <c r="AV227" s="153" t="str">
        <f t="shared" si="123"/>
        <v/>
      </c>
      <c r="AW227" s="153" t="str">
        <f t="shared" si="124"/>
        <v/>
      </c>
      <c r="AX227" s="153" t="str">
        <f t="shared" si="125"/>
        <v/>
      </c>
    </row>
    <row r="228" spans="1:50" ht="29.45" customHeight="1" x14ac:dyDescent="0.25">
      <c r="A228" s="354" t="str">
        <f>'N-Bedarf AL'!A228</f>
        <v/>
      </c>
      <c r="B228" s="354" t="str">
        <f>IF('N-Bedarf AL'!B228="","",'N-Bedarf AL'!B228)</f>
        <v/>
      </c>
      <c r="C228" s="305" t="str">
        <f>IF('N-Bedarf AL'!D228="","",'N-Bedarf AL'!D228)</f>
        <v/>
      </c>
      <c r="D228" s="32" t="str">
        <f>IF('N-Bedarf AL'!C228="","",'N-Bedarf AL'!C228)</f>
        <v/>
      </c>
      <c r="E228" s="32" t="str">
        <f>IF('N-Bedarf AL'!T228="","",'N-Bedarf AL'!T228)</f>
        <v/>
      </c>
      <c r="F228" s="32" t="str">
        <f>IF('P-Bedarf AL'!V230="","",'P-Bedarf AL'!V230)</f>
        <v/>
      </c>
      <c r="G228" s="32" t="str">
        <f>IF('P-Bedarf AL'!AB230="","",'P-Bedarf AL'!AB230)</f>
        <v/>
      </c>
      <c r="H228" s="345" t="str">
        <f t="shared" si="99"/>
        <v/>
      </c>
      <c r="I228" s="345" t="str">
        <f t="shared" si="100"/>
        <v/>
      </c>
      <c r="J228" s="345" t="str">
        <f t="shared" si="101"/>
        <v/>
      </c>
      <c r="K228" s="321">
        <f t="shared" si="130"/>
        <v>0</v>
      </c>
      <c r="L228" s="321">
        <f t="shared" si="126"/>
        <v>0</v>
      </c>
      <c r="M228" s="321">
        <f t="shared" si="127"/>
        <v>0</v>
      </c>
      <c r="N228" s="321" t="str">
        <f t="shared" si="102"/>
        <v/>
      </c>
      <c r="O228" s="321" t="str">
        <f t="shared" si="128"/>
        <v/>
      </c>
      <c r="P228" s="321" t="str">
        <f t="shared" si="129"/>
        <v/>
      </c>
      <c r="Q228" s="214" t="str">
        <f t="shared" si="103"/>
        <v/>
      </c>
      <c r="R228" s="141"/>
      <c r="S228" s="211"/>
      <c r="T228" s="211" t="str">
        <f t="shared" si="104"/>
        <v/>
      </c>
      <c r="U228" s="153" t="str">
        <f t="shared" si="105"/>
        <v/>
      </c>
      <c r="V228" s="153" t="str">
        <f t="shared" si="106"/>
        <v/>
      </c>
      <c r="W228" s="153" t="str">
        <f t="shared" si="107"/>
        <v/>
      </c>
      <c r="X228" s="153" t="str">
        <f t="shared" si="108"/>
        <v/>
      </c>
      <c r="Y228" s="141"/>
      <c r="Z228" s="211"/>
      <c r="AA228" s="212" t="str">
        <f t="shared" si="109"/>
        <v/>
      </c>
      <c r="AB228" s="153" t="str">
        <f t="shared" si="110"/>
        <v/>
      </c>
      <c r="AC228" s="153" t="str">
        <f t="shared" si="111"/>
        <v/>
      </c>
      <c r="AD228" s="153" t="str">
        <f t="shared" si="112"/>
        <v/>
      </c>
      <c r="AE228" s="153" t="str">
        <f t="shared" si="113"/>
        <v/>
      </c>
      <c r="AF228" s="213" t="str">
        <f t="shared" si="131"/>
        <v/>
      </c>
      <c r="AG228" s="141"/>
      <c r="AH228" s="211"/>
      <c r="AI228" s="346" t="str">
        <f t="shared" si="114"/>
        <v/>
      </c>
      <c r="AJ228" s="153" t="str">
        <f t="shared" si="115"/>
        <v/>
      </c>
      <c r="AK228" s="153" t="str">
        <f t="shared" si="116"/>
        <v/>
      </c>
      <c r="AL228" s="153" t="str">
        <f t="shared" si="117"/>
        <v/>
      </c>
      <c r="AM228" s="141"/>
      <c r="AN228" s="211"/>
      <c r="AO228" s="346" t="str">
        <f t="shared" si="118"/>
        <v/>
      </c>
      <c r="AP228" s="153" t="str">
        <f t="shared" si="119"/>
        <v/>
      </c>
      <c r="AQ228" s="153" t="str">
        <f t="shared" si="120"/>
        <v/>
      </c>
      <c r="AR228" s="153" t="str">
        <f t="shared" si="121"/>
        <v/>
      </c>
      <c r="AS228" s="141"/>
      <c r="AT228" s="211"/>
      <c r="AU228" s="346" t="str">
        <f t="shared" si="122"/>
        <v/>
      </c>
      <c r="AV228" s="153" t="str">
        <f t="shared" si="123"/>
        <v/>
      </c>
      <c r="AW228" s="153" t="str">
        <f t="shared" si="124"/>
        <v/>
      </c>
      <c r="AX228" s="153" t="str">
        <f t="shared" si="125"/>
        <v/>
      </c>
    </row>
    <row r="229" spans="1:50" ht="29.45" customHeight="1" x14ac:dyDescent="0.25">
      <c r="A229" s="354" t="str">
        <f>'N-Bedarf AL'!A229</f>
        <v/>
      </c>
      <c r="B229" s="354" t="str">
        <f>IF('N-Bedarf AL'!B229="","",'N-Bedarf AL'!B229)</f>
        <v/>
      </c>
      <c r="C229" s="305" t="str">
        <f>IF('N-Bedarf AL'!D229="","",'N-Bedarf AL'!D229)</f>
        <v/>
      </c>
      <c r="D229" s="32" t="str">
        <f>IF('N-Bedarf AL'!C229="","",'N-Bedarf AL'!C229)</f>
        <v/>
      </c>
      <c r="E229" s="32" t="str">
        <f>IF('N-Bedarf AL'!T229="","",'N-Bedarf AL'!T229)</f>
        <v/>
      </c>
      <c r="F229" s="32" t="str">
        <f>IF('P-Bedarf AL'!V231="","",'P-Bedarf AL'!V231)</f>
        <v/>
      </c>
      <c r="G229" s="32" t="str">
        <f>IF('P-Bedarf AL'!AB231="","",'P-Bedarf AL'!AB231)</f>
        <v/>
      </c>
      <c r="H229" s="345" t="str">
        <f t="shared" si="99"/>
        <v/>
      </c>
      <c r="I229" s="345" t="str">
        <f t="shared" si="100"/>
        <v/>
      </c>
      <c r="J229" s="345" t="str">
        <f t="shared" si="101"/>
        <v/>
      </c>
      <c r="K229" s="321">
        <f t="shared" si="130"/>
        <v>0</v>
      </c>
      <c r="L229" s="321">
        <f t="shared" si="126"/>
        <v>0</v>
      </c>
      <c r="M229" s="321">
        <f t="shared" si="127"/>
        <v>0</v>
      </c>
      <c r="N229" s="321" t="str">
        <f t="shared" si="102"/>
        <v/>
      </c>
      <c r="O229" s="321" t="str">
        <f t="shared" si="128"/>
        <v/>
      </c>
      <c r="P229" s="321" t="str">
        <f t="shared" si="129"/>
        <v/>
      </c>
      <c r="Q229" s="214" t="str">
        <f t="shared" si="103"/>
        <v/>
      </c>
      <c r="R229" s="141"/>
      <c r="S229" s="211"/>
      <c r="T229" s="211" t="str">
        <f t="shared" si="104"/>
        <v/>
      </c>
      <c r="U229" s="153" t="str">
        <f t="shared" si="105"/>
        <v/>
      </c>
      <c r="V229" s="153" t="str">
        <f t="shared" si="106"/>
        <v/>
      </c>
      <c r="W229" s="153" t="str">
        <f t="shared" si="107"/>
        <v/>
      </c>
      <c r="X229" s="153" t="str">
        <f t="shared" si="108"/>
        <v/>
      </c>
      <c r="Y229" s="141"/>
      <c r="Z229" s="211"/>
      <c r="AA229" s="212" t="str">
        <f t="shared" si="109"/>
        <v/>
      </c>
      <c r="AB229" s="153" t="str">
        <f t="shared" si="110"/>
        <v/>
      </c>
      <c r="AC229" s="153" t="str">
        <f t="shared" si="111"/>
        <v/>
      </c>
      <c r="AD229" s="153" t="str">
        <f t="shared" si="112"/>
        <v/>
      </c>
      <c r="AE229" s="153" t="str">
        <f t="shared" si="113"/>
        <v/>
      </c>
      <c r="AF229" s="213" t="str">
        <f t="shared" si="131"/>
        <v/>
      </c>
      <c r="AG229" s="141"/>
      <c r="AH229" s="211"/>
      <c r="AI229" s="346" t="str">
        <f t="shared" si="114"/>
        <v/>
      </c>
      <c r="AJ229" s="153" t="str">
        <f t="shared" si="115"/>
        <v/>
      </c>
      <c r="AK229" s="153" t="str">
        <f t="shared" si="116"/>
        <v/>
      </c>
      <c r="AL229" s="153" t="str">
        <f t="shared" si="117"/>
        <v/>
      </c>
      <c r="AM229" s="141"/>
      <c r="AN229" s="211"/>
      <c r="AO229" s="346" t="str">
        <f t="shared" si="118"/>
        <v/>
      </c>
      <c r="AP229" s="153" t="str">
        <f t="shared" si="119"/>
        <v/>
      </c>
      <c r="AQ229" s="153" t="str">
        <f t="shared" si="120"/>
        <v/>
      </c>
      <c r="AR229" s="153" t="str">
        <f t="shared" si="121"/>
        <v/>
      </c>
      <c r="AS229" s="141"/>
      <c r="AT229" s="211"/>
      <c r="AU229" s="346" t="str">
        <f t="shared" si="122"/>
        <v/>
      </c>
      <c r="AV229" s="153" t="str">
        <f t="shared" si="123"/>
        <v/>
      </c>
      <c r="AW229" s="153" t="str">
        <f t="shared" si="124"/>
        <v/>
      </c>
      <c r="AX229" s="153" t="str">
        <f t="shared" si="125"/>
        <v/>
      </c>
    </row>
    <row r="230" spans="1:50" ht="29.45" customHeight="1" x14ac:dyDescent="0.25">
      <c r="A230" s="354" t="str">
        <f>'N-Bedarf AL'!A230</f>
        <v/>
      </c>
      <c r="B230" s="354" t="str">
        <f>IF('N-Bedarf AL'!B230="","",'N-Bedarf AL'!B230)</f>
        <v/>
      </c>
      <c r="C230" s="305" t="str">
        <f>IF('N-Bedarf AL'!D230="","",'N-Bedarf AL'!D230)</f>
        <v/>
      </c>
      <c r="D230" s="32" t="str">
        <f>IF('N-Bedarf AL'!C230="","",'N-Bedarf AL'!C230)</f>
        <v/>
      </c>
      <c r="E230" s="32" t="str">
        <f>IF('N-Bedarf AL'!T230="","",'N-Bedarf AL'!T230)</f>
        <v/>
      </c>
      <c r="F230" s="32" t="str">
        <f>IF('P-Bedarf AL'!V232="","",'P-Bedarf AL'!V232)</f>
        <v/>
      </c>
      <c r="G230" s="32" t="str">
        <f>IF('P-Bedarf AL'!AB232="","",'P-Bedarf AL'!AB232)</f>
        <v/>
      </c>
      <c r="H230" s="345" t="str">
        <f t="shared" si="99"/>
        <v/>
      </c>
      <c r="I230" s="345" t="str">
        <f t="shared" si="100"/>
        <v/>
      </c>
      <c r="J230" s="345" t="str">
        <f t="shared" si="101"/>
        <v/>
      </c>
      <c r="K230" s="321">
        <f t="shared" si="130"/>
        <v>0</v>
      </c>
      <c r="L230" s="321">
        <f t="shared" si="126"/>
        <v>0</v>
      </c>
      <c r="M230" s="321">
        <f t="shared" si="127"/>
        <v>0</v>
      </c>
      <c r="N230" s="321" t="str">
        <f t="shared" si="102"/>
        <v/>
      </c>
      <c r="O230" s="321" t="str">
        <f t="shared" si="128"/>
        <v/>
      </c>
      <c r="P230" s="321" t="str">
        <f t="shared" si="129"/>
        <v/>
      </c>
      <c r="Q230" s="214" t="str">
        <f t="shared" si="103"/>
        <v/>
      </c>
      <c r="R230" s="141"/>
      <c r="S230" s="211"/>
      <c r="T230" s="211" t="str">
        <f t="shared" si="104"/>
        <v/>
      </c>
      <c r="U230" s="153" t="str">
        <f t="shared" si="105"/>
        <v/>
      </c>
      <c r="V230" s="153" t="str">
        <f t="shared" si="106"/>
        <v/>
      </c>
      <c r="W230" s="153" t="str">
        <f t="shared" si="107"/>
        <v/>
      </c>
      <c r="X230" s="153" t="str">
        <f t="shared" si="108"/>
        <v/>
      </c>
      <c r="Y230" s="141"/>
      <c r="Z230" s="211"/>
      <c r="AA230" s="212" t="str">
        <f t="shared" si="109"/>
        <v/>
      </c>
      <c r="AB230" s="153" t="str">
        <f t="shared" si="110"/>
        <v/>
      </c>
      <c r="AC230" s="153" t="str">
        <f t="shared" si="111"/>
        <v/>
      </c>
      <c r="AD230" s="153" t="str">
        <f t="shared" si="112"/>
        <v/>
      </c>
      <c r="AE230" s="153" t="str">
        <f t="shared" si="113"/>
        <v/>
      </c>
      <c r="AF230" s="213" t="str">
        <f t="shared" si="131"/>
        <v/>
      </c>
      <c r="AG230" s="141"/>
      <c r="AH230" s="211"/>
      <c r="AI230" s="346" t="str">
        <f t="shared" si="114"/>
        <v/>
      </c>
      <c r="AJ230" s="153" t="str">
        <f t="shared" si="115"/>
        <v/>
      </c>
      <c r="AK230" s="153" t="str">
        <f t="shared" si="116"/>
        <v/>
      </c>
      <c r="AL230" s="153" t="str">
        <f t="shared" si="117"/>
        <v/>
      </c>
      <c r="AM230" s="141"/>
      <c r="AN230" s="211"/>
      <c r="AO230" s="346" t="str">
        <f t="shared" si="118"/>
        <v/>
      </c>
      <c r="AP230" s="153" t="str">
        <f t="shared" si="119"/>
        <v/>
      </c>
      <c r="AQ230" s="153" t="str">
        <f t="shared" si="120"/>
        <v/>
      </c>
      <c r="AR230" s="153" t="str">
        <f t="shared" si="121"/>
        <v/>
      </c>
      <c r="AS230" s="141"/>
      <c r="AT230" s="211"/>
      <c r="AU230" s="346" t="str">
        <f t="shared" si="122"/>
        <v/>
      </c>
      <c r="AV230" s="153" t="str">
        <f t="shared" si="123"/>
        <v/>
      </c>
      <c r="AW230" s="153" t="str">
        <f t="shared" si="124"/>
        <v/>
      </c>
      <c r="AX230" s="153" t="str">
        <f t="shared" si="125"/>
        <v/>
      </c>
    </row>
    <row r="231" spans="1:50" ht="29.45" customHeight="1" x14ac:dyDescent="0.25">
      <c r="A231" s="354" t="str">
        <f>'N-Bedarf AL'!A231</f>
        <v/>
      </c>
      <c r="B231" s="354" t="str">
        <f>IF('N-Bedarf AL'!B231="","",'N-Bedarf AL'!B231)</f>
        <v/>
      </c>
      <c r="C231" s="305" t="str">
        <f>IF('N-Bedarf AL'!D231="","",'N-Bedarf AL'!D231)</f>
        <v/>
      </c>
      <c r="D231" s="32" t="str">
        <f>IF('N-Bedarf AL'!C231="","",'N-Bedarf AL'!C231)</f>
        <v/>
      </c>
      <c r="E231" s="32" t="str">
        <f>IF('N-Bedarf AL'!T231="","",'N-Bedarf AL'!T231)</f>
        <v/>
      </c>
      <c r="F231" s="32" t="str">
        <f>IF('P-Bedarf AL'!V233="","",'P-Bedarf AL'!V233)</f>
        <v/>
      </c>
      <c r="G231" s="32" t="str">
        <f>IF('P-Bedarf AL'!AB233="","",'P-Bedarf AL'!AB233)</f>
        <v/>
      </c>
      <c r="H231" s="345" t="str">
        <f t="shared" si="99"/>
        <v/>
      </c>
      <c r="I231" s="345" t="str">
        <f t="shared" si="100"/>
        <v/>
      </c>
      <c r="J231" s="345" t="str">
        <f t="shared" si="101"/>
        <v/>
      </c>
      <c r="K231" s="321">
        <f t="shared" si="130"/>
        <v>0</v>
      </c>
      <c r="L231" s="321">
        <f t="shared" si="126"/>
        <v>0</v>
      </c>
      <c r="M231" s="321">
        <f t="shared" si="127"/>
        <v>0</v>
      </c>
      <c r="N231" s="321" t="str">
        <f t="shared" si="102"/>
        <v/>
      </c>
      <c r="O231" s="321" t="str">
        <f t="shared" si="128"/>
        <v/>
      </c>
      <c r="P231" s="321" t="str">
        <f t="shared" si="129"/>
        <v/>
      </c>
      <c r="Q231" s="214" t="str">
        <f t="shared" si="103"/>
        <v/>
      </c>
      <c r="R231" s="141"/>
      <c r="S231" s="211"/>
      <c r="T231" s="211" t="str">
        <f t="shared" si="104"/>
        <v/>
      </c>
      <c r="U231" s="153" t="str">
        <f t="shared" si="105"/>
        <v/>
      </c>
      <c r="V231" s="153" t="str">
        <f t="shared" si="106"/>
        <v/>
      </c>
      <c r="W231" s="153" t="str">
        <f t="shared" si="107"/>
        <v/>
      </c>
      <c r="X231" s="153" t="str">
        <f t="shared" si="108"/>
        <v/>
      </c>
      <c r="Y231" s="141"/>
      <c r="Z231" s="211"/>
      <c r="AA231" s="212" t="str">
        <f t="shared" si="109"/>
        <v/>
      </c>
      <c r="AB231" s="153" t="str">
        <f t="shared" si="110"/>
        <v/>
      </c>
      <c r="AC231" s="153" t="str">
        <f t="shared" si="111"/>
        <v/>
      </c>
      <c r="AD231" s="153" t="str">
        <f t="shared" si="112"/>
        <v/>
      </c>
      <c r="AE231" s="153" t="str">
        <f t="shared" si="113"/>
        <v/>
      </c>
      <c r="AF231" s="213" t="str">
        <f t="shared" si="131"/>
        <v/>
      </c>
      <c r="AG231" s="141"/>
      <c r="AH231" s="211"/>
      <c r="AI231" s="346" t="str">
        <f t="shared" si="114"/>
        <v/>
      </c>
      <c r="AJ231" s="153" t="str">
        <f t="shared" si="115"/>
        <v/>
      </c>
      <c r="AK231" s="153" t="str">
        <f t="shared" si="116"/>
        <v/>
      </c>
      <c r="AL231" s="153" t="str">
        <f t="shared" si="117"/>
        <v/>
      </c>
      <c r="AM231" s="141"/>
      <c r="AN231" s="211"/>
      <c r="AO231" s="346" t="str">
        <f t="shared" si="118"/>
        <v/>
      </c>
      <c r="AP231" s="153" t="str">
        <f t="shared" si="119"/>
        <v/>
      </c>
      <c r="AQ231" s="153" t="str">
        <f t="shared" si="120"/>
        <v/>
      </c>
      <c r="AR231" s="153" t="str">
        <f t="shared" si="121"/>
        <v/>
      </c>
      <c r="AS231" s="141"/>
      <c r="AT231" s="211"/>
      <c r="AU231" s="346" t="str">
        <f t="shared" si="122"/>
        <v/>
      </c>
      <c r="AV231" s="153" t="str">
        <f t="shared" si="123"/>
        <v/>
      </c>
      <c r="AW231" s="153" t="str">
        <f t="shared" si="124"/>
        <v/>
      </c>
      <c r="AX231" s="153" t="str">
        <f t="shared" si="125"/>
        <v/>
      </c>
    </row>
    <row r="232" spans="1:50" ht="29.45" customHeight="1" x14ac:dyDescent="0.25">
      <c r="A232" s="354" t="str">
        <f>'N-Bedarf AL'!A232</f>
        <v/>
      </c>
      <c r="B232" s="354" t="str">
        <f>IF('N-Bedarf AL'!B232="","",'N-Bedarf AL'!B232)</f>
        <v/>
      </c>
      <c r="C232" s="305" t="str">
        <f>IF('N-Bedarf AL'!D232="","",'N-Bedarf AL'!D232)</f>
        <v/>
      </c>
      <c r="D232" s="32" t="str">
        <f>IF('N-Bedarf AL'!C232="","",'N-Bedarf AL'!C232)</f>
        <v/>
      </c>
      <c r="E232" s="32" t="str">
        <f>IF('N-Bedarf AL'!T232="","",'N-Bedarf AL'!T232)</f>
        <v/>
      </c>
      <c r="F232" s="32" t="str">
        <f>IF('P-Bedarf AL'!V234="","",'P-Bedarf AL'!V234)</f>
        <v/>
      </c>
      <c r="G232" s="32" t="str">
        <f>IF('P-Bedarf AL'!AB234="","",'P-Bedarf AL'!AB234)</f>
        <v/>
      </c>
      <c r="H232" s="345" t="str">
        <f t="shared" si="99"/>
        <v/>
      </c>
      <c r="I232" s="345" t="str">
        <f t="shared" si="100"/>
        <v/>
      </c>
      <c r="J232" s="345" t="str">
        <f t="shared" si="101"/>
        <v/>
      </c>
      <c r="K232" s="321">
        <f t="shared" si="130"/>
        <v>0</v>
      </c>
      <c r="L232" s="321">
        <f t="shared" si="126"/>
        <v>0</v>
      </c>
      <c r="M232" s="321">
        <f t="shared" si="127"/>
        <v>0</v>
      </c>
      <c r="N232" s="321" t="str">
        <f t="shared" si="102"/>
        <v/>
      </c>
      <c r="O232" s="321" t="str">
        <f t="shared" si="128"/>
        <v/>
      </c>
      <c r="P232" s="321" t="str">
        <f t="shared" si="129"/>
        <v/>
      </c>
      <c r="Q232" s="214" t="str">
        <f t="shared" si="103"/>
        <v/>
      </c>
      <c r="R232" s="141"/>
      <c r="S232" s="211"/>
      <c r="T232" s="211" t="str">
        <f t="shared" si="104"/>
        <v/>
      </c>
      <c r="U232" s="153" t="str">
        <f t="shared" si="105"/>
        <v/>
      </c>
      <c r="V232" s="153" t="str">
        <f t="shared" si="106"/>
        <v/>
      </c>
      <c r="W232" s="153" t="str">
        <f t="shared" si="107"/>
        <v/>
      </c>
      <c r="X232" s="153" t="str">
        <f t="shared" si="108"/>
        <v/>
      </c>
      <c r="Y232" s="141"/>
      <c r="Z232" s="211"/>
      <c r="AA232" s="212" t="str">
        <f t="shared" si="109"/>
        <v/>
      </c>
      <c r="AB232" s="153" t="str">
        <f t="shared" si="110"/>
        <v/>
      </c>
      <c r="AC232" s="153" t="str">
        <f t="shared" si="111"/>
        <v/>
      </c>
      <c r="AD232" s="153" t="str">
        <f t="shared" si="112"/>
        <v/>
      </c>
      <c r="AE232" s="153" t="str">
        <f t="shared" si="113"/>
        <v/>
      </c>
      <c r="AF232" s="213" t="str">
        <f t="shared" si="131"/>
        <v/>
      </c>
      <c r="AG232" s="141"/>
      <c r="AH232" s="211"/>
      <c r="AI232" s="346" t="str">
        <f t="shared" si="114"/>
        <v/>
      </c>
      <c r="AJ232" s="153" t="str">
        <f t="shared" si="115"/>
        <v/>
      </c>
      <c r="AK232" s="153" t="str">
        <f t="shared" si="116"/>
        <v/>
      </c>
      <c r="AL232" s="153" t="str">
        <f t="shared" si="117"/>
        <v/>
      </c>
      <c r="AM232" s="141"/>
      <c r="AN232" s="211"/>
      <c r="AO232" s="346" t="str">
        <f t="shared" si="118"/>
        <v/>
      </c>
      <c r="AP232" s="153" t="str">
        <f t="shared" si="119"/>
        <v/>
      </c>
      <c r="AQ232" s="153" t="str">
        <f t="shared" si="120"/>
        <v/>
      </c>
      <c r="AR232" s="153" t="str">
        <f t="shared" si="121"/>
        <v/>
      </c>
      <c r="AS232" s="141"/>
      <c r="AT232" s="211"/>
      <c r="AU232" s="346" t="str">
        <f t="shared" si="122"/>
        <v/>
      </c>
      <c r="AV232" s="153" t="str">
        <f t="shared" si="123"/>
        <v/>
      </c>
      <c r="AW232" s="153" t="str">
        <f t="shared" si="124"/>
        <v/>
      </c>
      <c r="AX232" s="153" t="str">
        <f t="shared" si="125"/>
        <v/>
      </c>
    </row>
    <row r="233" spans="1:50" ht="29.45" customHeight="1" x14ac:dyDescent="0.25">
      <c r="A233" s="354" t="str">
        <f>'N-Bedarf AL'!A233</f>
        <v/>
      </c>
      <c r="B233" s="354" t="str">
        <f>IF('N-Bedarf AL'!B233="","",'N-Bedarf AL'!B233)</f>
        <v/>
      </c>
      <c r="C233" s="305" t="str">
        <f>IF('N-Bedarf AL'!D233="","",'N-Bedarf AL'!D233)</f>
        <v/>
      </c>
      <c r="D233" s="32" t="str">
        <f>IF('N-Bedarf AL'!C233="","",'N-Bedarf AL'!C233)</f>
        <v/>
      </c>
      <c r="E233" s="32" t="str">
        <f>IF('N-Bedarf AL'!T233="","",'N-Bedarf AL'!T233)</f>
        <v/>
      </c>
      <c r="F233" s="32" t="str">
        <f>IF('P-Bedarf AL'!V235="","",'P-Bedarf AL'!V235)</f>
        <v/>
      </c>
      <c r="G233" s="32" t="str">
        <f>IF('P-Bedarf AL'!AB235="","",'P-Bedarf AL'!AB235)</f>
        <v/>
      </c>
      <c r="H233" s="345" t="str">
        <f t="shared" si="99"/>
        <v/>
      </c>
      <c r="I233" s="345" t="str">
        <f t="shared" si="100"/>
        <v/>
      </c>
      <c r="J233" s="345" t="str">
        <f t="shared" si="101"/>
        <v/>
      </c>
      <c r="K233" s="321">
        <f t="shared" si="130"/>
        <v>0</v>
      </c>
      <c r="L233" s="321">
        <f t="shared" si="126"/>
        <v>0</v>
      </c>
      <c r="M233" s="321">
        <f t="shared" si="127"/>
        <v>0</v>
      </c>
      <c r="N233" s="321" t="str">
        <f t="shared" si="102"/>
        <v/>
      </c>
      <c r="O233" s="321" t="str">
        <f t="shared" si="128"/>
        <v/>
      </c>
      <c r="P233" s="321" t="str">
        <f t="shared" si="129"/>
        <v/>
      </c>
      <c r="Q233" s="214" t="str">
        <f t="shared" si="103"/>
        <v/>
      </c>
      <c r="R233" s="141"/>
      <c r="S233" s="211"/>
      <c r="T233" s="211" t="str">
        <f t="shared" si="104"/>
        <v/>
      </c>
      <c r="U233" s="153" t="str">
        <f t="shared" si="105"/>
        <v/>
      </c>
      <c r="V233" s="153" t="str">
        <f t="shared" si="106"/>
        <v/>
      </c>
      <c r="W233" s="153" t="str">
        <f t="shared" si="107"/>
        <v/>
      </c>
      <c r="X233" s="153" t="str">
        <f t="shared" si="108"/>
        <v/>
      </c>
      <c r="Y233" s="141"/>
      <c r="Z233" s="211"/>
      <c r="AA233" s="212" t="str">
        <f t="shared" si="109"/>
        <v/>
      </c>
      <c r="AB233" s="153" t="str">
        <f t="shared" si="110"/>
        <v/>
      </c>
      <c r="AC233" s="153" t="str">
        <f t="shared" si="111"/>
        <v/>
      </c>
      <c r="AD233" s="153" t="str">
        <f t="shared" si="112"/>
        <v/>
      </c>
      <c r="AE233" s="153" t="str">
        <f t="shared" si="113"/>
        <v/>
      </c>
      <c r="AF233" s="213" t="str">
        <f t="shared" si="131"/>
        <v/>
      </c>
      <c r="AG233" s="141"/>
      <c r="AH233" s="211"/>
      <c r="AI233" s="346" t="str">
        <f t="shared" si="114"/>
        <v/>
      </c>
      <c r="AJ233" s="153" t="str">
        <f t="shared" si="115"/>
        <v/>
      </c>
      <c r="AK233" s="153" t="str">
        <f t="shared" si="116"/>
        <v/>
      </c>
      <c r="AL233" s="153" t="str">
        <f t="shared" si="117"/>
        <v/>
      </c>
      <c r="AM233" s="141"/>
      <c r="AN233" s="211"/>
      <c r="AO233" s="346" t="str">
        <f t="shared" si="118"/>
        <v/>
      </c>
      <c r="AP233" s="153" t="str">
        <f t="shared" si="119"/>
        <v/>
      </c>
      <c r="AQ233" s="153" t="str">
        <f t="shared" si="120"/>
        <v/>
      </c>
      <c r="AR233" s="153" t="str">
        <f t="shared" si="121"/>
        <v/>
      </c>
      <c r="AS233" s="141"/>
      <c r="AT233" s="211"/>
      <c r="AU233" s="346" t="str">
        <f t="shared" si="122"/>
        <v/>
      </c>
      <c r="AV233" s="153" t="str">
        <f t="shared" si="123"/>
        <v/>
      </c>
      <c r="AW233" s="153" t="str">
        <f t="shared" si="124"/>
        <v/>
      </c>
      <c r="AX233" s="153" t="str">
        <f t="shared" si="125"/>
        <v/>
      </c>
    </row>
    <row r="234" spans="1:50" ht="29.45" customHeight="1" x14ac:dyDescent="0.25">
      <c r="A234" s="354" t="str">
        <f>'N-Bedarf AL'!A234</f>
        <v/>
      </c>
      <c r="B234" s="354" t="str">
        <f>IF('N-Bedarf AL'!B234="","",'N-Bedarf AL'!B234)</f>
        <v/>
      </c>
      <c r="C234" s="305" t="str">
        <f>IF('N-Bedarf AL'!D234="","",'N-Bedarf AL'!D234)</f>
        <v/>
      </c>
      <c r="D234" s="32" t="str">
        <f>IF('N-Bedarf AL'!C234="","",'N-Bedarf AL'!C234)</f>
        <v/>
      </c>
      <c r="E234" s="32" t="str">
        <f>IF('N-Bedarf AL'!T234="","",'N-Bedarf AL'!T234)</f>
        <v/>
      </c>
      <c r="F234" s="32" t="str">
        <f>IF('P-Bedarf AL'!V236="","",'P-Bedarf AL'!V236)</f>
        <v/>
      </c>
      <c r="G234" s="32" t="str">
        <f>IF('P-Bedarf AL'!AB236="","",'P-Bedarf AL'!AB236)</f>
        <v/>
      </c>
      <c r="H234" s="345" t="str">
        <f t="shared" si="99"/>
        <v/>
      </c>
      <c r="I234" s="345" t="str">
        <f t="shared" si="100"/>
        <v/>
      </c>
      <c r="J234" s="345" t="str">
        <f t="shared" si="101"/>
        <v/>
      </c>
      <c r="K234" s="321">
        <f t="shared" si="130"/>
        <v>0</v>
      </c>
      <c r="L234" s="321">
        <f t="shared" si="126"/>
        <v>0</v>
      </c>
      <c r="M234" s="321">
        <f t="shared" si="127"/>
        <v>0</v>
      </c>
      <c r="N234" s="321" t="str">
        <f t="shared" si="102"/>
        <v/>
      </c>
      <c r="O234" s="321" t="str">
        <f t="shared" si="128"/>
        <v/>
      </c>
      <c r="P234" s="321" t="str">
        <f t="shared" si="129"/>
        <v/>
      </c>
      <c r="Q234" s="214" t="str">
        <f t="shared" si="103"/>
        <v/>
      </c>
      <c r="R234" s="141"/>
      <c r="S234" s="211"/>
      <c r="T234" s="211" t="str">
        <f t="shared" si="104"/>
        <v/>
      </c>
      <c r="U234" s="153" t="str">
        <f t="shared" si="105"/>
        <v/>
      </c>
      <c r="V234" s="153" t="str">
        <f t="shared" si="106"/>
        <v/>
      </c>
      <c r="W234" s="153" t="str">
        <f t="shared" si="107"/>
        <v/>
      </c>
      <c r="X234" s="153" t="str">
        <f t="shared" si="108"/>
        <v/>
      </c>
      <c r="Y234" s="141"/>
      <c r="Z234" s="211"/>
      <c r="AA234" s="212" t="str">
        <f t="shared" si="109"/>
        <v/>
      </c>
      <c r="AB234" s="153" t="str">
        <f t="shared" si="110"/>
        <v/>
      </c>
      <c r="AC234" s="153" t="str">
        <f t="shared" si="111"/>
        <v/>
      </c>
      <c r="AD234" s="153" t="str">
        <f t="shared" si="112"/>
        <v/>
      </c>
      <c r="AE234" s="153" t="str">
        <f t="shared" si="113"/>
        <v/>
      </c>
      <c r="AF234" s="213" t="str">
        <f t="shared" si="131"/>
        <v/>
      </c>
      <c r="AG234" s="141"/>
      <c r="AH234" s="211"/>
      <c r="AI234" s="346" t="str">
        <f t="shared" si="114"/>
        <v/>
      </c>
      <c r="AJ234" s="153" t="str">
        <f t="shared" si="115"/>
        <v/>
      </c>
      <c r="AK234" s="153" t="str">
        <f t="shared" si="116"/>
        <v/>
      </c>
      <c r="AL234" s="153" t="str">
        <f t="shared" si="117"/>
        <v/>
      </c>
      <c r="AM234" s="141"/>
      <c r="AN234" s="211"/>
      <c r="AO234" s="346" t="str">
        <f t="shared" si="118"/>
        <v/>
      </c>
      <c r="AP234" s="153" t="str">
        <f t="shared" si="119"/>
        <v/>
      </c>
      <c r="AQ234" s="153" t="str">
        <f t="shared" si="120"/>
        <v/>
      </c>
      <c r="AR234" s="153" t="str">
        <f t="shared" si="121"/>
        <v/>
      </c>
      <c r="AS234" s="141"/>
      <c r="AT234" s="211"/>
      <c r="AU234" s="346" t="str">
        <f t="shared" si="122"/>
        <v/>
      </c>
      <c r="AV234" s="153" t="str">
        <f t="shared" si="123"/>
        <v/>
      </c>
      <c r="AW234" s="153" t="str">
        <f t="shared" si="124"/>
        <v/>
      </c>
      <c r="AX234" s="153" t="str">
        <f t="shared" si="125"/>
        <v/>
      </c>
    </row>
    <row r="235" spans="1:50" ht="29.45" customHeight="1" x14ac:dyDescent="0.25">
      <c r="A235" s="354" t="str">
        <f>'N-Bedarf AL'!A235</f>
        <v/>
      </c>
      <c r="B235" s="354" t="str">
        <f>IF('N-Bedarf AL'!B235="","",'N-Bedarf AL'!B235)</f>
        <v/>
      </c>
      <c r="C235" s="305" t="str">
        <f>IF('N-Bedarf AL'!D235="","",'N-Bedarf AL'!D235)</f>
        <v/>
      </c>
      <c r="D235" s="32" t="str">
        <f>IF('N-Bedarf AL'!C235="","",'N-Bedarf AL'!C235)</f>
        <v/>
      </c>
      <c r="E235" s="32" t="str">
        <f>IF('N-Bedarf AL'!T235="","",'N-Bedarf AL'!T235)</f>
        <v/>
      </c>
      <c r="F235" s="32" t="str">
        <f>IF('P-Bedarf AL'!V237="","",'P-Bedarf AL'!V237)</f>
        <v/>
      </c>
      <c r="G235" s="32" t="str">
        <f>IF('P-Bedarf AL'!AB237="","",'P-Bedarf AL'!AB237)</f>
        <v/>
      </c>
      <c r="H235" s="345" t="str">
        <f t="shared" si="99"/>
        <v/>
      </c>
      <c r="I235" s="345" t="str">
        <f t="shared" si="100"/>
        <v/>
      </c>
      <c r="J235" s="345" t="str">
        <f t="shared" si="101"/>
        <v/>
      </c>
      <c r="K235" s="321">
        <f t="shared" si="130"/>
        <v>0</v>
      </c>
      <c r="L235" s="321">
        <f t="shared" si="126"/>
        <v>0</v>
      </c>
      <c r="M235" s="321">
        <f t="shared" si="127"/>
        <v>0</v>
      </c>
      <c r="N235" s="321" t="str">
        <f t="shared" si="102"/>
        <v/>
      </c>
      <c r="O235" s="321" t="str">
        <f t="shared" si="128"/>
        <v/>
      </c>
      <c r="P235" s="321" t="str">
        <f t="shared" si="129"/>
        <v/>
      </c>
      <c r="Q235" s="214" t="str">
        <f t="shared" si="103"/>
        <v/>
      </c>
      <c r="R235" s="141"/>
      <c r="S235" s="211"/>
      <c r="T235" s="211" t="str">
        <f t="shared" si="104"/>
        <v/>
      </c>
      <c r="U235" s="153" t="str">
        <f t="shared" si="105"/>
        <v/>
      </c>
      <c r="V235" s="153" t="str">
        <f t="shared" si="106"/>
        <v/>
      </c>
      <c r="W235" s="153" t="str">
        <f t="shared" si="107"/>
        <v/>
      </c>
      <c r="X235" s="153" t="str">
        <f t="shared" si="108"/>
        <v/>
      </c>
      <c r="Y235" s="141"/>
      <c r="Z235" s="211"/>
      <c r="AA235" s="212" t="str">
        <f t="shared" si="109"/>
        <v/>
      </c>
      <c r="AB235" s="153" t="str">
        <f t="shared" si="110"/>
        <v/>
      </c>
      <c r="AC235" s="153" t="str">
        <f t="shared" si="111"/>
        <v/>
      </c>
      <c r="AD235" s="153" t="str">
        <f t="shared" si="112"/>
        <v/>
      </c>
      <c r="AE235" s="153" t="str">
        <f t="shared" si="113"/>
        <v/>
      </c>
      <c r="AF235" s="213" t="str">
        <f t="shared" si="131"/>
        <v/>
      </c>
      <c r="AG235" s="141"/>
      <c r="AH235" s="211"/>
      <c r="AI235" s="346" t="str">
        <f t="shared" si="114"/>
        <v/>
      </c>
      <c r="AJ235" s="153" t="str">
        <f t="shared" si="115"/>
        <v/>
      </c>
      <c r="AK235" s="153" t="str">
        <f t="shared" si="116"/>
        <v/>
      </c>
      <c r="AL235" s="153" t="str">
        <f t="shared" si="117"/>
        <v/>
      </c>
      <c r="AM235" s="141"/>
      <c r="AN235" s="211"/>
      <c r="AO235" s="346" t="str">
        <f t="shared" si="118"/>
        <v/>
      </c>
      <c r="AP235" s="153" t="str">
        <f t="shared" si="119"/>
        <v/>
      </c>
      <c r="AQ235" s="153" t="str">
        <f t="shared" si="120"/>
        <v/>
      </c>
      <c r="AR235" s="153" t="str">
        <f t="shared" si="121"/>
        <v/>
      </c>
      <c r="AS235" s="141"/>
      <c r="AT235" s="211"/>
      <c r="AU235" s="346" t="str">
        <f t="shared" si="122"/>
        <v/>
      </c>
      <c r="AV235" s="153" t="str">
        <f t="shared" si="123"/>
        <v/>
      </c>
      <c r="AW235" s="153" t="str">
        <f t="shared" si="124"/>
        <v/>
      </c>
      <c r="AX235" s="153" t="str">
        <f t="shared" si="125"/>
        <v/>
      </c>
    </row>
    <row r="236" spans="1:50" ht="29.45" customHeight="1" x14ac:dyDescent="0.25">
      <c r="A236" s="354" t="str">
        <f>'N-Bedarf AL'!A236</f>
        <v/>
      </c>
      <c r="B236" s="354" t="str">
        <f>IF('N-Bedarf AL'!B236="","",'N-Bedarf AL'!B236)</f>
        <v/>
      </c>
      <c r="C236" s="305" t="str">
        <f>IF('N-Bedarf AL'!D236="","",'N-Bedarf AL'!D236)</f>
        <v/>
      </c>
      <c r="D236" s="32" t="str">
        <f>IF('N-Bedarf AL'!C236="","",'N-Bedarf AL'!C236)</f>
        <v/>
      </c>
      <c r="E236" s="32" t="str">
        <f>IF('N-Bedarf AL'!T236="","",'N-Bedarf AL'!T236)</f>
        <v/>
      </c>
      <c r="F236" s="32" t="str">
        <f>IF('P-Bedarf AL'!V238="","",'P-Bedarf AL'!V238)</f>
        <v/>
      </c>
      <c r="G236" s="32" t="str">
        <f>IF('P-Bedarf AL'!AB238="","",'P-Bedarf AL'!AB238)</f>
        <v/>
      </c>
      <c r="H236" s="345" t="str">
        <f t="shared" si="99"/>
        <v/>
      </c>
      <c r="I236" s="345" t="str">
        <f t="shared" si="100"/>
        <v/>
      </c>
      <c r="J236" s="345" t="str">
        <f t="shared" si="101"/>
        <v/>
      </c>
      <c r="K236" s="321">
        <f t="shared" si="130"/>
        <v>0</v>
      </c>
      <c r="L236" s="321">
        <f t="shared" si="126"/>
        <v>0</v>
      </c>
      <c r="M236" s="321">
        <f t="shared" si="127"/>
        <v>0</v>
      </c>
      <c r="N236" s="321" t="str">
        <f t="shared" si="102"/>
        <v/>
      </c>
      <c r="O236" s="321" t="str">
        <f t="shared" si="128"/>
        <v/>
      </c>
      <c r="P236" s="321" t="str">
        <f t="shared" si="129"/>
        <v/>
      </c>
      <c r="Q236" s="214" t="str">
        <f t="shared" si="103"/>
        <v/>
      </c>
      <c r="R236" s="141"/>
      <c r="S236" s="211"/>
      <c r="T236" s="211" t="str">
        <f t="shared" si="104"/>
        <v/>
      </c>
      <c r="U236" s="153" t="str">
        <f t="shared" si="105"/>
        <v/>
      </c>
      <c r="V236" s="153" t="str">
        <f t="shared" si="106"/>
        <v/>
      </c>
      <c r="W236" s="153" t="str">
        <f t="shared" si="107"/>
        <v/>
      </c>
      <c r="X236" s="153" t="str">
        <f t="shared" si="108"/>
        <v/>
      </c>
      <c r="Y236" s="141"/>
      <c r="Z236" s="211"/>
      <c r="AA236" s="212" t="str">
        <f t="shared" si="109"/>
        <v/>
      </c>
      <c r="AB236" s="153" t="str">
        <f t="shared" si="110"/>
        <v/>
      </c>
      <c r="AC236" s="153" t="str">
        <f t="shared" si="111"/>
        <v/>
      </c>
      <c r="AD236" s="153" t="str">
        <f t="shared" si="112"/>
        <v/>
      </c>
      <c r="AE236" s="153" t="str">
        <f t="shared" si="113"/>
        <v/>
      </c>
      <c r="AF236" s="213" t="str">
        <f t="shared" si="131"/>
        <v/>
      </c>
      <c r="AG236" s="141"/>
      <c r="AH236" s="211"/>
      <c r="AI236" s="346" t="str">
        <f t="shared" si="114"/>
        <v/>
      </c>
      <c r="AJ236" s="153" t="str">
        <f t="shared" si="115"/>
        <v/>
      </c>
      <c r="AK236" s="153" t="str">
        <f t="shared" si="116"/>
        <v/>
      </c>
      <c r="AL236" s="153" t="str">
        <f t="shared" si="117"/>
        <v/>
      </c>
      <c r="AM236" s="141"/>
      <c r="AN236" s="211"/>
      <c r="AO236" s="346" t="str">
        <f t="shared" si="118"/>
        <v/>
      </c>
      <c r="AP236" s="153" t="str">
        <f t="shared" si="119"/>
        <v/>
      </c>
      <c r="AQ236" s="153" t="str">
        <f t="shared" si="120"/>
        <v/>
      </c>
      <c r="AR236" s="153" t="str">
        <f t="shared" si="121"/>
        <v/>
      </c>
      <c r="AS236" s="141"/>
      <c r="AT236" s="211"/>
      <c r="AU236" s="346" t="str">
        <f t="shared" si="122"/>
        <v/>
      </c>
      <c r="AV236" s="153" t="str">
        <f t="shared" si="123"/>
        <v/>
      </c>
      <c r="AW236" s="153" t="str">
        <f t="shared" si="124"/>
        <v/>
      </c>
      <c r="AX236" s="153" t="str">
        <f t="shared" si="125"/>
        <v/>
      </c>
    </row>
    <row r="237" spans="1:50" ht="29.45" customHeight="1" x14ac:dyDescent="0.25">
      <c r="A237" s="354" t="str">
        <f>'N-Bedarf AL'!A237</f>
        <v/>
      </c>
      <c r="B237" s="354" t="str">
        <f>IF('N-Bedarf AL'!B237="","",'N-Bedarf AL'!B237)</f>
        <v/>
      </c>
      <c r="C237" s="305" t="str">
        <f>IF('N-Bedarf AL'!D237="","",'N-Bedarf AL'!D237)</f>
        <v/>
      </c>
      <c r="D237" s="32" t="str">
        <f>IF('N-Bedarf AL'!C237="","",'N-Bedarf AL'!C237)</f>
        <v/>
      </c>
      <c r="E237" s="32" t="str">
        <f>IF('N-Bedarf AL'!T237="","",'N-Bedarf AL'!T237)</f>
        <v/>
      </c>
      <c r="F237" s="32" t="str">
        <f>IF('P-Bedarf AL'!V239="","",'P-Bedarf AL'!V239)</f>
        <v/>
      </c>
      <c r="G237" s="32" t="str">
        <f>IF('P-Bedarf AL'!AB239="","",'P-Bedarf AL'!AB239)</f>
        <v/>
      </c>
      <c r="H237" s="345" t="str">
        <f t="shared" si="99"/>
        <v/>
      </c>
      <c r="I237" s="345" t="str">
        <f t="shared" si="100"/>
        <v/>
      </c>
      <c r="J237" s="345" t="str">
        <f t="shared" si="101"/>
        <v/>
      </c>
      <c r="K237" s="321">
        <f t="shared" si="130"/>
        <v>0</v>
      </c>
      <c r="L237" s="321">
        <f t="shared" si="126"/>
        <v>0</v>
      </c>
      <c r="M237" s="321">
        <f t="shared" si="127"/>
        <v>0</v>
      </c>
      <c r="N237" s="321" t="str">
        <f t="shared" si="102"/>
        <v/>
      </c>
      <c r="O237" s="321" t="str">
        <f t="shared" si="128"/>
        <v/>
      </c>
      <c r="P237" s="321" t="str">
        <f t="shared" si="129"/>
        <v/>
      </c>
      <c r="Q237" s="214" t="str">
        <f t="shared" si="103"/>
        <v/>
      </c>
      <c r="R237" s="141"/>
      <c r="S237" s="211"/>
      <c r="T237" s="211" t="str">
        <f t="shared" si="104"/>
        <v/>
      </c>
      <c r="U237" s="153" t="str">
        <f t="shared" si="105"/>
        <v/>
      </c>
      <c r="V237" s="153" t="str">
        <f t="shared" si="106"/>
        <v/>
      </c>
      <c r="W237" s="153" t="str">
        <f t="shared" si="107"/>
        <v/>
      </c>
      <c r="X237" s="153" t="str">
        <f t="shared" si="108"/>
        <v/>
      </c>
      <c r="Y237" s="141"/>
      <c r="Z237" s="211"/>
      <c r="AA237" s="212" t="str">
        <f t="shared" si="109"/>
        <v/>
      </c>
      <c r="AB237" s="153" t="str">
        <f t="shared" si="110"/>
        <v/>
      </c>
      <c r="AC237" s="153" t="str">
        <f t="shared" si="111"/>
        <v/>
      </c>
      <c r="AD237" s="153" t="str">
        <f t="shared" si="112"/>
        <v/>
      </c>
      <c r="AE237" s="153" t="str">
        <f t="shared" si="113"/>
        <v/>
      </c>
      <c r="AF237" s="213" t="str">
        <f t="shared" si="131"/>
        <v/>
      </c>
      <c r="AG237" s="141"/>
      <c r="AH237" s="211"/>
      <c r="AI237" s="346" t="str">
        <f t="shared" si="114"/>
        <v/>
      </c>
      <c r="AJ237" s="153" t="str">
        <f t="shared" si="115"/>
        <v/>
      </c>
      <c r="AK237" s="153" t="str">
        <f t="shared" si="116"/>
        <v/>
      </c>
      <c r="AL237" s="153" t="str">
        <f t="shared" si="117"/>
        <v/>
      </c>
      <c r="AM237" s="141"/>
      <c r="AN237" s="211"/>
      <c r="AO237" s="346" t="str">
        <f t="shared" si="118"/>
        <v/>
      </c>
      <c r="AP237" s="153" t="str">
        <f t="shared" si="119"/>
        <v/>
      </c>
      <c r="AQ237" s="153" t="str">
        <f t="shared" si="120"/>
        <v/>
      </c>
      <c r="AR237" s="153" t="str">
        <f t="shared" si="121"/>
        <v/>
      </c>
      <c r="AS237" s="141"/>
      <c r="AT237" s="211"/>
      <c r="AU237" s="346" t="str">
        <f t="shared" si="122"/>
        <v/>
      </c>
      <c r="AV237" s="153" t="str">
        <f t="shared" si="123"/>
        <v/>
      </c>
      <c r="AW237" s="153" t="str">
        <f t="shared" si="124"/>
        <v/>
      </c>
      <c r="AX237" s="153" t="str">
        <f t="shared" si="125"/>
        <v/>
      </c>
    </row>
    <row r="238" spans="1:50" ht="29.45" customHeight="1" x14ac:dyDescent="0.25">
      <c r="A238" s="354" t="str">
        <f>'N-Bedarf AL'!A238</f>
        <v/>
      </c>
      <c r="B238" s="354" t="str">
        <f>IF('N-Bedarf AL'!B238="","",'N-Bedarf AL'!B238)</f>
        <v/>
      </c>
      <c r="C238" s="305" t="str">
        <f>IF('N-Bedarf AL'!D238="","",'N-Bedarf AL'!D238)</f>
        <v/>
      </c>
      <c r="D238" s="32" t="str">
        <f>IF('N-Bedarf AL'!C238="","",'N-Bedarf AL'!C238)</f>
        <v/>
      </c>
      <c r="E238" s="32" t="str">
        <f>IF('N-Bedarf AL'!T238="","",'N-Bedarf AL'!T238)</f>
        <v/>
      </c>
      <c r="F238" s="32" t="str">
        <f>IF('P-Bedarf AL'!V240="","",'P-Bedarf AL'!V240)</f>
        <v/>
      </c>
      <c r="G238" s="32" t="str">
        <f>IF('P-Bedarf AL'!AB240="","",'P-Bedarf AL'!AB240)</f>
        <v/>
      </c>
      <c r="H238" s="345" t="str">
        <f t="shared" si="99"/>
        <v/>
      </c>
      <c r="I238" s="345" t="str">
        <f t="shared" si="100"/>
        <v/>
      </c>
      <c r="J238" s="345" t="str">
        <f t="shared" si="101"/>
        <v/>
      </c>
      <c r="K238" s="321">
        <f t="shared" si="130"/>
        <v>0</v>
      </c>
      <c r="L238" s="321">
        <f t="shared" si="126"/>
        <v>0</v>
      </c>
      <c r="M238" s="321">
        <f t="shared" si="127"/>
        <v>0</v>
      </c>
      <c r="N238" s="321" t="str">
        <f t="shared" si="102"/>
        <v/>
      </c>
      <c r="O238" s="321" t="str">
        <f t="shared" si="128"/>
        <v/>
      </c>
      <c r="P238" s="321" t="str">
        <f t="shared" si="129"/>
        <v/>
      </c>
      <c r="Q238" s="214" t="str">
        <f t="shared" si="103"/>
        <v/>
      </c>
      <c r="R238" s="141"/>
      <c r="S238" s="211"/>
      <c r="T238" s="211" t="str">
        <f t="shared" si="104"/>
        <v/>
      </c>
      <c r="U238" s="153" t="str">
        <f t="shared" si="105"/>
        <v/>
      </c>
      <c r="V238" s="153" t="str">
        <f t="shared" si="106"/>
        <v/>
      </c>
      <c r="W238" s="153" t="str">
        <f t="shared" si="107"/>
        <v/>
      </c>
      <c r="X238" s="153" t="str">
        <f t="shared" si="108"/>
        <v/>
      </c>
      <c r="Y238" s="141"/>
      <c r="Z238" s="211"/>
      <c r="AA238" s="212" t="str">
        <f t="shared" si="109"/>
        <v/>
      </c>
      <c r="AB238" s="153" t="str">
        <f t="shared" si="110"/>
        <v/>
      </c>
      <c r="AC238" s="153" t="str">
        <f t="shared" si="111"/>
        <v/>
      </c>
      <c r="AD238" s="153" t="str">
        <f t="shared" si="112"/>
        <v/>
      </c>
      <c r="AE238" s="153" t="str">
        <f t="shared" si="113"/>
        <v/>
      </c>
      <c r="AF238" s="213" t="str">
        <f t="shared" si="131"/>
        <v/>
      </c>
      <c r="AG238" s="141"/>
      <c r="AH238" s="211"/>
      <c r="AI238" s="346" t="str">
        <f t="shared" si="114"/>
        <v/>
      </c>
      <c r="AJ238" s="153" t="str">
        <f t="shared" si="115"/>
        <v/>
      </c>
      <c r="AK238" s="153" t="str">
        <f t="shared" si="116"/>
        <v/>
      </c>
      <c r="AL238" s="153" t="str">
        <f t="shared" si="117"/>
        <v/>
      </c>
      <c r="AM238" s="141"/>
      <c r="AN238" s="211"/>
      <c r="AO238" s="346" t="str">
        <f t="shared" si="118"/>
        <v/>
      </c>
      <c r="AP238" s="153" t="str">
        <f t="shared" si="119"/>
        <v/>
      </c>
      <c r="AQ238" s="153" t="str">
        <f t="shared" si="120"/>
        <v/>
      </c>
      <c r="AR238" s="153" t="str">
        <f t="shared" si="121"/>
        <v/>
      </c>
      <c r="AS238" s="141"/>
      <c r="AT238" s="211"/>
      <c r="AU238" s="346" t="str">
        <f t="shared" si="122"/>
        <v/>
      </c>
      <c r="AV238" s="153" t="str">
        <f t="shared" si="123"/>
        <v/>
      </c>
      <c r="AW238" s="153" t="str">
        <f t="shared" si="124"/>
        <v/>
      </c>
      <c r="AX238" s="153" t="str">
        <f t="shared" si="125"/>
        <v/>
      </c>
    </row>
    <row r="239" spans="1:50" ht="29.45" customHeight="1" x14ac:dyDescent="0.25">
      <c r="A239" s="354" t="str">
        <f>'N-Bedarf AL'!A239</f>
        <v/>
      </c>
      <c r="B239" s="354" t="str">
        <f>IF('N-Bedarf AL'!B239="","",'N-Bedarf AL'!B239)</f>
        <v/>
      </c>
      <c r="C239" s="305" t="str">
        <f>IF('N-Bedarf AL'!D239="","",'N-Bedarf AL'!D239)</f>
        <v/>
      </c>
      <c r="D239" s="32" t="str">
        <f>IF('N-Bedarf AL'!C239="","",'N-Bedarf AL'!C239)</f>
        <v/>
      </c>
      <c r="E239" s="32" t="str">
        <f>IF('N-Bedarf AL'!T239="","",'N-Bedarf AL'!T239)</f>
        <v/>
      </c>
      <c r="F239" s="32" t="str">
        <f>IF('P-Bedarf AL'!V241="","",'P-Bedarf AL'!V241)</f>
        <v/>
      </c>
      <c r="G239" s="32" t="str">
        <f>IF('P-Bedarf AL'!AB241="","",'P-Bedarf AL'!AB241)</f>
        <v/>
      </c>
      <c r="H239" s="345" t="str">
        <f t="shared" si="99"/>
        <v/>
      </c>
      <c r="I239" s="345" t="str">
        <f t="shared" si="100"/>
        <v/>
      </c>
      <c r="J239" s="345" t="str">
        <f t="shared" si="101"/>
        <v/>
      </c>
      <c r="K239" s="321">
        <f t="shared" si="130"/>
        <v>0</v>
      </c>
      <c r="L239" s="321">
        <f t="shared" si="126"/>
        <v>0</v>
      </c>
      <c r="M239" s="321">
        <f t="shared" si="127"/>
        <v>0</v>
      </c>
      <c r="N239" s="321" t="str">
        <f t="shared" si="102"/>
        <v/>
      </c>
      <c r="O239" s="321" t="str">
        <f t="shared" si="128"/>
        <v/>
      </c>
      <c r="P239" s="321" t="str">
        <f t="shared" si="129"/>
        <v/>
      </c>
      <c r="Q239" s="214" t="str">
        <f t="shared" si="103"/>
        <v/>
      </c>
      <c r="R239" s="141"/>
      <c r="S239" s="211"/>
      <c r="T239" s="211" t="str">
        <f t="shared" si="104"/>
        <v/>
      </c>
      <c r="U239" s="153" t="str">
        <f t="shared" si="105"/>
        <v/>
      </c>
      <c r="V239" s="153" t="str">
        <f t="shared" si="106"/>
        <v/>
      </c>
      <c r="W239" s="153" t="str">
        <f t="shared" si="107"/>
        <v/>
      </c>
      <c r="X239" s="153" t="str">
        <f t="shared" si="108"/>
        <v/>
      </c>
      <c r="Y239" s="141"/>
      <c r="Z239" s="211"/>
      <c r="AA239" s="212" t="str">
        <f t="shared" si="109"/>
        <v/>
      </c>
      <c r="AB239" s="153" t="str">
        <f t="shared" si="110"/>
        <v/>
      </c>
      <c r="AC239" s="153" t="str">
        <f t="shared" si="111"/>
        <v/>
      </c>
      <c r="AD239" s="153" t="str">
        <f t="shared" si="112"/>
        <v/>
      </c>
      <c r="AE239" s="153" t="str">
        <f t="shared" si="113"/>
        <v/>
      </c>
      <c r="AF239" s="213" t="str">
        <f t="shared" si="131"/>
        <v/>
      </c>
      <c r="AG239" s="141"/>
      <c r="AH239" s="211"/>
      <c r="AI239" s="346" t="str">
        <f t="shared" si="114"/>
        <v/>
      </c>
      <c r="AJ239" s="153" t="str">
        <f t="shared" si="115"/>
        <v/>
      </c>
      <c r="AK239" s="153" t="str">
        <f t="shared" si="116"/>
        <v/>
      </c>
      <c r="AL239" s="153" t="str">
        <f t="shared" si="117"/>
        <v/>
      </c>
      <c r="AM239" s="141"/>
      <c r="AN239" s="211"/>
      <c r="AO239" s="346" t="str">
        <f t="shared" si="118"/>
        <v/>
      </c>
      <c r="AP239" s="153" t="str">
        <f t="shared" si="119"/>
        <v/>
      </c>
      <c r="AQ239" s="153" t="str">
        <f t="shared" si="120"/>
        <v/>
      </c>
      <c r="AR239" s="153" t="str">
        <f t="shared" si="121"/>
        <v/>
      </c>
      <c r="AS239" s="141"/>
      <c r="AT239" s="211"/>
      <c r="AU239" s="346" t="str">
        <f t="shared" si="122"/>
        <v/>
      </c>
      <c r="AV239" s="153" t="str">
        <f t="shared" si="123"/>
        <v/>
      </c>
      <c r="AW239" s="153" t="str">
        <f t="shared" si="124"/>
        <v/>
      </c>
      <c r="AX239" s="153" t="str">
        <f t="shared" si="125"/>
        <v/>
      </c>
    </row>
    <row r="240" spans="1:50" ht="29.45" customHeight="1" x14ac:dyDescent="0.25">
      <c r="A240" s="354" t="str">
        <f>'N-Bedarf AL'!A240</f>
        <v/>
      </c>
      <c r="B240" s="354" t="str">
        <f>IF('N-Bedarf AL'!B240="","",'N-Bedarf AL'!B240)</f>
        <v/>
      </c>
      <c r="C240" s="305" t="str">
        <f>IF('N-Bedarf AL'!D240="","",'N-Bedarf AL'!D240)</f>
        <v/>
      </c>
      <c r="D240" s="32" t="str">
        <f>IF('N-Bedarf AL'!C240="","",'N-Bedarf AL'!C240)</f>
        <v/>
      </c>
      <c r="E240" s="32" t="str">
        <f>IF('N-Bedarf AL'!T240="","",'N-Bedarf AL'!T240)</f>
        <v/>
      </c>
      <c r="F240" s="32" t="str">
        <f>IF('P-Bedarf AL'!V242="","",'P-Bedarf AL'!V242)</f>
        <v/>
      </c>
      <c r="G240" s="32" t="str">
        <f>IF('P-Bedarf AL'!AB242="","",'P-Bedarf AL'!AB242)</f>
        <v/>
      </c>
      <c r="H240" s="345" t="str">
        <f t="shared" si="99"/>
        <v/>
      </c>
      <c r="I240" s="345" t="str">
        <f t="shared" si="100"/>
        <v/>
      </c>
      <c r="J240" s="345" t="str">
        <f t="shared" si="101"/>
        <v/>
      </c>
      <c r="K240" s="321">
        <f t="shared" si="130"/>
        <v>0</v>
      </c>
      <c r="L240" s="321">
        <f t="shared" si="126"/>
        <v>0</v>
      </c>
      <c r="M240" s="321">
        <f t="shared" si="127"/>
        <v>0</v>
      </c>
      <c r="N240" s="321" t="str">
        <f t="shared" si="102"/>
        <v/>
      </c>
      <c r="O240" s="321" t="str">
        <f t="shared" si="128"/>
        <v/>
      </c>
      <c r="P240" s="321" t="str">
        <f t="shared" si="129"/>
        <v/>
      </c>
      <c r="Q240" s="214" t="str">
        <f t="shared" si="103"/>
        <v/>
      </c>
      <c r="R240" s="141"/>
      <c r="S240" s="211"/>
      <c r="T240" s="211" t="str">
        <f t="shared" si="104"/>
        <v/>
      </c>
      <c r="U240" s="153" t="str">
        <f t="shared" si="105"/>
        <v/>
      </c>
      <c r="V240" s="153" t="str">
        <f t="shared" si="106"/>
        <v/>
      </c>
      <c r="W240" s="153" t="str">
        <f t="shared" si="107"/>
        <v/>
      </c>
      <c r="X240" s="153" t="str">
        <f t="shared" si="108"/>
        <v/>
      </c>
      <c r="Y240" s="141"/>
      <c r="Z240" s="211"/>
      <c r="AA240" s="212" t="str">
        <f t="shared" si="109"/>
        <v/>
      </c>
      <c r="AB240" s="153" t="str">
        <f t="shared" si="110"/>
        <v/>
      </c>
      <c r="AC240" s="153" t="str">
        <f t="shared" si="111"/>
        <v/>
      </c>
      <c r="AD240" s="153" t="str">
        <f t="shared" si="112"/>
        <v/>
      </c>
      <c r="AE240" s="153" t="str">
        <f t="shared" si="113"/>
        <v/>
      </c>
      <c r="AF240" s="213" t="str">
        <f t="shared" si="131"/>
        <v/>
      </c>
      <c r="AG240" s="141"/>
      <c r="AH240" s="211"/>
      <c r="AI240" s="346" t="str">
        <f t="shared" si="114"/>
        <v/>
      </c>
      <c r="AJ240" s="153" t="str">
        <f t="shared" si="115"/>
        <v/>
      </c>
      <c r="AK240" s="153" t="str">
        <f t="shared" si="116"/>
        <v/>
      </c>
      <c r="AL240" s="153" t="str">
        <f t="shared" si="117"/>
        <v/>
      </c>
      <c r="AM240" s="141"/>
      <c r="AN240" s="211"/>
      <c r="AO240" s="346" t="str">
        <f t="shared" si="118"/>
        <v/>
      </c>
      <c r="AP240" s="153" t="str">
        <f t="shared" si="119"/>
        <v/>
      </c>
      <c r="AQ240" s="153" t="str">
        <f t="shared" si="120"/>
        <v/>
      </c>
      <c r="AR240" s="153" t="str">
        <f t="shared" si="121"/>
        <v/>
      </c>
      <c r="AS240" s="141"/>
      <c r="AT240" s="211"/>
      <c r="AU240" s="346" t="str">
        <f t="shared" si="122"/>
        <v/>
      </c>
      <c r="AV240" s="153" t="str">
        <f t="shared" si="123"/>
        <v/>
      </c>
      <c r="AW240" s="153" t="str">
        <f t="shared" si="124"/>
        <v/>
      </c>
      <c r="AX240" s="153" t="str">
        <f t="shared" si="125"/>
        <v/>
      </c>
    </row>
    <row r="241" spans="1:50" ht="29.45" customHeight="1" x14ac:dyDescent="0.25">
      <c r="A241" s="354" t="str">
        <f>'N-Bedarf AL'!A241</f>
        <v/>
      </c>
      <c r="B241" s="354" t="str">
        <f>IF('N-Bedarf AL'!B241="","",'N-Bedarf AL'!B241)</f>
        <v/>
      </c>
      <c r="C241" s="305" t="str">
        <f>IF('N-Bedarf AL'!D241="","",'N-Bedarf AL'!D241)</f>
        <v/>
      </c>
      <c r="D241" s="32" t="str">
        <f>IF('N-Bedarf AL'!C241="","",'N-Bedarf AL'!C241)</f>
        <v/>
      </c>
      <c r="E241" s="32" t="str">
        <f>IF('N-Bedarf AL'!T241="","",'N-Bedarf AL'!T241)</f>
        <v/>
      </c>
      <c r="F241" s="32" t="str">
        <f>IF('P-Bedarf AL'!V243="","",'P-Bedarf AL'!V243)</f>
        <v/>
      </c>
      <c r="G241" s="32" t="str">
        <f>IF('P-Bedarf AL'!AB243="","",'P-Bedarf AL'!AB243)</f>
        <v/>
      </c>
      <c r="H241" s="345" t="str">
        <f t="shared" si="99"/>
        <v/>
      </c>
      <c r="I241" s="345" t="str">
        <f t="shared" si="100"/>
        <v/>
      </c>
      <c r="J241" s="345" t="str">
        <f t="shared" si="101"/>
        <v/>
      </c>
      <c r="K241" s="321">
        <f t="shared" si="130"/>
        <v>0</v>
      </c>
      <c r="L241" s="321">
        <f t="shared" si="126"/>
        <v>0</v>
      </c>
      <c r="M241" s="321">
        <f t="shared" si="127"/>
        <v>0</v>
      </c>
      <c r="N241" s="321" t="str">
        <f t="shared" si="102"/>
        <v/>
      </c>
      <c r="O241" s="321" t="str">
        <f t="shared" si="128"/>
        <v/>
      </c>
      <c r="P241" s="321" t="str">
        <f t="shared" si="129"/>
        <v/>
      </c>
      <c r="Q241" s="214" t="str">
        <f t="shared" si="103"/>
        <v/>
      </c>
      <c r="R241" s="141"/>
      <c r="S241" s="211"/>
      <c r="T241" s="211" t="str">
        <f t="shared" si="104"/>
        <v/>
      </c>
      <c r="U241" s="153" t="str">
        <f t="shared" si="105"/>
        <v/>
      </c>
      <c r="V241" s="153" t="str">
        <f t="shared" si="106"/>
        <v/>
      </c>
      <c r="W241" s="153" t="str">
        <f t="shared" si="107"/>
        <v/>
      </c>
      <c r="X241" s="153" t="str">
        <f t="shared" si="108"/>
        <v/>
      </c>
      <c r="Y241" s="141"/>
      <c r="Z241" s="211"/>
      <c r="AA241" s="212" t="str">
        <f t="shared" si="109"/>
        <v/>
      </c>
      <c r="AB241" s="153" t="str">
        <f t="shared" si="110"/>
        <v/>
      </c>
      <c r="AC241" s="153" t="str">
        <f t="shared" si="111"/>
        <v/>
      </c>
      <c r="AD241" s="153" t="str">
        <f t="shared" si="112"/>
        <v/>
      </c>
      <c r="AE241" s="153" t="str">
        <f t="shared" si="113"/>
        <v/>
      </c>
      <c r="AF241" s="213" t="str">
        <f t="shared" si="131"/>
        <v/>
      </c>
      <c r="AG241" s="141"/>
      <c r="AH241" s="211"/>
      <c r="AI241" s="346" t="str">
        <f t="shared" si="114"/>
        <v/>
      </c>
      <c r="AJ241" s="153" t="str">
        <f t="shared" si="115"/>
        <v/>
      </c>
      <c r="AK241" s="153" t="str">
        <f t="shared" si="116"/>
        <v/>
      </c>
      <c r="AL241" s="153" t="str">
        <f t="shared" si="117"/>
        <v/>
      </c>
      <c r="AM241" s="141"/>
      <c r="AN241" s="211"/>
      <c r="AO241" s="346" t="str">
        <f t="shared" si="118"/>
        <v/>
      </c>
      <c r="AP241" s="153" t="str">
        <f t="shared" si="119"/>
        <v/>
      </c>
      <c r="AQ241" s="153" t="str">
        <f t="shared" si="120"/>
        <v/>
      </c>
      <c r="AR241" s="153" t="str">
        <f t="shared" si="121"/>
        <v/>
      </c>
      <c r="AS241" s="141"/>
      <c r="AT241" s="211"/>
      <c r="AU241" s="346" t="str">
        <f t="shared" si="122"/>
        <v/>
      </c>
      <c r="AV241" s="153" t="str">
        <f t="shared" si="123"/>
        <v/>
      </c>
      <c r="AW241" s="153" t="str">
        <f t="shared" si="124"/>
        <v/>
      </c>
      <c r="AX241" s="153" t="str">
        <f t="shared" si="125"/>
        <v/>
      </c>
    </row>
    <row r="242" spans="1:50" ht="29.45" customHeight="1" x14ac:dyDescent="0.25">
      <c r="A242" s="354" t="str">
        <f>'N-Bedarf AL'!A242</f>
        <v/>
      </c>
      <c r="B242" s="354" t="str">
        <f>IF('N-Bedarf AL'!B242="","",'N-Bedarf AL'!B242)</f>
        <v/>
      </c>
      <c r="C242" s="305" t="str">
        <f>IF('N-Bedarf AL'!D242="","",'N-Bedarf AL'!D242)</f>
        <v/>
      </c>
      <c r="D242" s="32" t="str">
        <f>IF('N-Bedarf AL'!C242="","",'N-Bedarf AL'!C242)</f>
        <v/>
      </c>
      <c r="E242" s="32" t="str">
        <f>IF('N-Bedarf AL'!T242="","",'N-Bedarf AL'!T242)</f>
        <v/>
      </c>
      <c r="F242" s="32" t="str">
        <f>IF('P-Bedarf AL'!V244="","",'P-Bedarf AL'!V244)</f>
        <v/>
      </c>
      <c r="G242" s="32" t="str">
        <f>IF('P-Bedarf AL'!AB244="","",'P-Bedarf AL'!AB244)</f>
        <v/>
      </c>
      <c r="H242" s="345" t="str">
        <f t="shared" si="99"/>
        <v/>
      </c>
      <c r="I242" s="345" t="str">
        <f t="shared" si="100"/>
        <v/>
      </c>
      <c r="J242" s="345" t="str">
        <f t="shared" si="101"/>
        <v/>
      </c>
      <c r="K242" s="321">
        <f t="shared" si="130"/>
        <v>0</v>
      </c>
      <c r="L242" s="321">
        <f t="shared" si="126"/>
        <v>0</v>
      </c>
      <c r="M242" s="321">
        <f t="shared" si="127"/>
        <v>0</v>
      </c>
      <c r="N242" s="321" t="str">
        <f t="shared" si="102"/>
        <v/>
      </c>
      <c r="O242" s="321" t="str">
        <f t="shared" si="128"/>
        <v/>
      </c>
      <c r="P242" s="321" t="str">
        <f t="shared" si="129"/>
        <v/>
      </c>
      <c r="Q242" s="214" t="str">
        <f t="shared" si="103"/>
        <v/>
      </c>
      <c r="R242" s="141"/>
      <c r="S242" s="211"/>
      <c r="T242" s="211" t="str">
        <f t="shared" si="104"/>
        <v/>
      </c>
      <c r="U242" s="153" t="str">
        <f t="shared" si="105"/>
        <v/>
      </c>
      <c r="V242" s="153" t="str">
        <f t="shared" si="106"/>
        <v/>
      </c>
      <c r="W242" s="153" t="str">
        <f t="shared" si="107"/>
        <v/>
      </c>
      <c r="X242" s="153" t="str">
        <f t="shared" si="108"/>
        <v/>
      </c>
      <c r="Y242" s="141"/>
      <c r="Z242" s="211"/>
      <c r="AA242" s="212" t="str">
        <f t="shared" si="109"/>
        <v/>
      </c>
      <c r="AB242" s="153" t="str">
        <f t="shared" si="110"/>
        <v/>
      </c>
      <c r="AC242" s="153" t="str">
        <f t="shared" si="111"/>
        <v/>
      </c>
      <c r="AD242" s="153" t="str">
        <f t="shared" si="112"/>
        <v/>
      </c>
      <c r="AE242" s="153" t="str">
        <f t="shared" si="113"/>
        <v/>
      </c>
      <c r="AF242" s="213" t="str">
        <f t="shared" si="131"/>
        <v/>
      </c>
      <c r="AG242" s="141"/>
      <c r="AH242" s="211"/>
      <c r="AI242" s="346" t="str">
        <f t="shared" si="114"/>
        <v/>
      </c>
      <c r="AJ242" s="153" t="str">
        <f t="shared" si="115"/>
        <v/>
      </c>
      <c r="AK242" s="153" t="str">
        <f t="shared" si="116"/>
        <v/>
      </c>
      <c r="AL242" s="153" t="str">
        <f t="shared" si="117"/>
        <v/>
      </c>
      <c r="AM242" s="141"/>
      <c r="AN242" s="211"/>
      <c r="AO242" s="346" t="str">
        <f t="shared" si="118"/>
        <v/>
      </c>
      <c r="AP242" s="153" t="str">
        <f t="shared" si="119"/>
        <v/>
      </c>
      <c r="AQ242" s="153" t="str">
        <f t="shared" si="120"/>
        <v/>
      </c>
      <c r="AR242" s="153" t="str">
        <f t="shared" si="121"/>
        <v/>
      </c>
      <c r="AS242" s="141"/>
      <c r="AT242" s="211"/>
      <c r="AU242" s="346" t="str">
        <f t="shared" si="122"/>
        <v/>
      </c>
      <c r="AV242" s="153" t="str">
        <f t="shared" si="123"/>
        <v/>
      </c>
      <c r="AW242" s="153" t="str">
        <f t="shared" si="124"/>
        <v/>
      </c>
      <c r="AX242" s="153" t="str">
        <f t="shared" si="125"/>
        <v/>
      </c>
    </row>
    <row r="243" spans="1:50" ht="29.45" customHeight="1" x14ac:dyDescent="0.25">
      <c r="A243" s="354" t="str">
        <f>'N-Bedarf AL'!A243</f>
        <v/>
      </c>
      <c r="B243" s="354" t="str">
        <f>IF('N-Bedarf AL'!B243="","",'N-Bedarf AL'!B243)</f>
        <v/>
      </c>
      <c r="C243" s="305" t="str">
        <f>IF('N-Bedarf AL'!D243="","",'N-Bedarf AL'!D243)</f>
        <v/>
      </c>
      <c r="D243" s="32" t="str">
        <f>IF('N-Bedarf AL'!C243="","",'N-Bedarf AL'!C243)</f>
        <v/>
      </c>
      <c r="E243" s="32" t="str">
        <f>IF('N-Bedarf AL'!T243="","",'N-Bedarf AL'!T243)</f>
        <v/>
      </c>
      <c r="F243" s="32" t="str">
        <f>IF('P-Bedarf AL'!V245="","",'P-Bedarf AL'!V245)</f>
        <v/>
      </c>
      <c r="G243" s="32" t="str">
        <f>IF('P-Bedarf AL'!AB245="","",'P-Bedarf AL'!AB245)</f>
        <v/>
      </c>
      <c r="H243" s="345" t="str">
        <f t="shared" si="99"/>
        <v/>
      </c>
      <c r="I243" s="345" t="str">
        <f t="shared" si="100"/>
        <v/>
      </c>
      <c r="J243" s="345" t="str">
        <f t="shared" si="101"/>
        <v/>
      </c>
      <c r="K243" s="321">
        <f t="shared" si="130"/>
        <v>0</v>
      </c>
      <c r="L243" s="321">
        <f t="shared" si="126"/>
        <v>0</v>
      </c>
      <c r="M243" s="321">
        <f t="shared" si="127"/>
        <v>0</v>
      </c>
      <c r="N243" s="321" t="str">
        <f t="shared" si="102"/>
        <v/>
      </c>
      <c r="O243" s="321" t="str">
        <f t="shared" si="128"/>
        <v/>
      </c>
      <c r="P243" s="321" t="str">
        <f t="shared" si="129"/>
        <v/>
      </c>
      <c r="Q243" s="214" t="str">
        <f t="shared" si="103"/>
        <v/>
      </c>
      <c r="R243" s="141"/>
      <c r="S243" s="211"/>
      <c r="T243" s="211" t="str">
        <f t="shared" si="104"/>
        <v/>
      </c>
      <c r="U243" s="153" t="str">
        <f t="shared" si="105"/>
        <v/>
      </c>
      <c r="V243" s="153" t="str">
        <f t="shared" si="106"/>
        <v/>
      </c>
      <c r="W243" s="153" t="str">
        <f t="shared" si="107"/>
        <v/>
      </c>
      <c r="X243" s="153" t="str">
        <f t="shared" si="108"/>
        <v/>
      </c>
      <c r="Y243" s="141"/>
      <c r="Z243" s="211"/>
      <c r="AA243" s="212" t="str">
        <f t="shared" si="109"/>
        <v/>
      </c>
      <c r="AB243" s="153" t="str">
        <f t="shared" si="110"/>
        <v/>
      </c>
      <c r="AC243" s="153" t="str">
        <f t="shared" si="111"/>
        <v/>
      </c>
      <c r="AD243" s="153" t="str">
        <f t="shared" si="112"/>
        <v/>
      </c>
      <c r="AE243" s="153" t="str">
        <f t="shared" si="113"/>
        <v/>
      </c>
      <c r="AF243" s="213" t="str">
        <f t="shared" si="131"/>
        <v/>
      </c>
      <c r="AG243" s="141"/>
      <c r="AH243" s="211"/>
      <c r="AI243" s="346" t="str">
        <f t="shared" si="114"/>
        <v/>
      </c>
      <c r="AJ243" s="153" t="str">
        <f t="shared" si="115"/>
        <v/>
      </c>
      <c r="AK243" s="153" t="str">
        <f t="shared" si="116"/>
        <v/>
      </c>
      <c r="AL243" s="153" t="str">
        <f t="shared" si="117"/>
        <v/>
      </c>
      <c r="AM243" s="141"/>
      <c r="AN243" s="211"/>
      <c r="AO243" s="346" t="str">
        <f t="shared" si="118"/>
        <v/>
      </c>
      <c r="AP243" s="153" t="str">
        <f t="shared" si="119"/>
        <v/>
      </c>
      <c r="AQ243" s="153" t="str">
        <f t="shared" si="120"/>
        <v/>
      </c>
      <c r="AR243" s="153" t="str">
        <f t="shared" si="121"/>
        <v/>
      </c>
      <c r="AS243" s="141"/>
      <c r="AT243" s="211"/>
      <c r="AU243" s="346" t="str">
        <f t="shared" si="122"/>
        <v/>
      </c>
      <c r="AV243" s="153" t="str">
        <f t="shared" si="123"/>
        <v/>
      </c>
      <c r="AW243" s="153" t="str">
        <f t="shared" si="124"/>
        <v/>
      </c>
      <c r="AX243" s="153" t="str">
        <f t="shared" si="125"/>
        <v/>
      </c>
    </row>
    <row r="244" spans="1:50" ht="29.45" customHeight="1" x14ac:dyDescent="0.25">
      <c r="A244" s="354" t="str">
        <f>'N-Bedarf AL'!A244</f>
        <v/>
      </c>
      <c r="B244" s="354" t="str">
        <f>IF('N-Bedarf AL'!B244="","",'N-Bedarf AL'!B244)</f>
        <v/>
      </c>
      <c r="C244" s="305" t="str">
        <f>IF('N-Bedarf AL'!D244="","",'N-Bedarf AL'!D244)</f>
        <v/>
      </c>
      <c r="D244" s="32" t="str">
        <f>IF('N-Bedarf AL'!C244="","",'N-Bedarf AL'!C244)</f>
        <v/>
      </c>
      <c r="E244" s="32" t="str">
        <f>IF('N-Bedarf AL'!T244="","",'N-Bedarf AL'!T244)</f>
        <v/>
      </c>
      <c r="F244" s="32" t="str">
        <f>IF('P-Bedarf AL'!V246="","",'P-Bedarf AL'!V246)</f>
        <v/>
      </c>
      <c r="G244" s="32" t="str">
        <f>IF('P-Bedarf AL'!AB246="","",'P-Bedarf AL'!AB246)</f>
        <v/>
      </c>
      <c r="H244" s="345" t="str">
        <f t="shared" si="99"/>
        <v/>
      </c>
      <c r="I244" s="345" t="str">
        <f t="shared" si="100"/>
        <v/>
      </c>
      <c r="J244" s="345" t="str">
        <f t="shared" si="101"/>
        <v/>
      </c>
      <c r="K244" s="321">
        <f t="shared" si="130"/>
        <v>0</v>
      </c>
      <c r="L244" s="321">
        <f t="shared" si="126"/>
        <v>0</v>
      </c>
      <c r="M244" s="321">
        <f t="shared" si="127"/>
        <v>0</v>
      </c>
      <c r="N244" s="321" t="str">
        <f t="shared" si="102"/>
        <v/>
      </c>
      <c r="O244" s="321" t="str">
        <f t="shared" si="128"/>
        <v/>
      </c>
      <c r="P244" s="321" t="str">
        <f t="shared" si="129"/>
        <v/>
      </c>
      <c r="Q244" s="214" t="str">
        <f t="shared" si="103"/>
        <v/>
      </c>
      <c r="R244" s="141"/>
      <c r="S244" s="211"/>
      <c r="T244" s="211" t="str">
        <f t="shared" si="104"/>
        <v/>
      </c>
      <c r="U244" s="153" t="str">
        <f t="shared" si="105"/>
        <v/>
      </c>
      <c r="V244" s="153" t="str">
        <f t="shared" si="106"/>
        <v/>
      </c>
      <c r="W244" s="153" t="str">
        <f t="shared" si="107"/>
        <v/>
      </c>
      <c r="X244" s="153" t="str">
        <f t="shared" si="108"/>
        <v/>
      </c>
      <c r="Y244" s="141"/>
      <c r="Z244" s="211"/>
      <c r="AA244" s="212" t="str">
        <f t="shared" si="109"/>
        <v/>
      </c>
      <c r="AB244" s="153" t="str">
        <f t="shared" si="110"/>
        <v/>
      </c>
      <c r="AC244" s="153" t="str">
        <f t="shared" si="111"/>
        <v/>
      </c>
      <c r="AD244" s="153" t="str">
        <f t="shared" si="112"/>
        <v/>
      </c>
      <c r="AE244" s="153" t="str">
        <f t="shared" si="113"/>
        <v/>
      </c>
      <c r="AF244" s="213" t="str">
        <f t="shared" si="131"/>
        <v/>
      </c>
      <c r="AG244" s="141"/>
      <c r="AH244" s="211"/>
      <c r="AI244" s="346" t="str">
        <f t="shared" si="114"/>
        <v/>
      </c>
      <c r="AJ244" s="153" t="str">
        <f t="shared" si="115"/>
        <v/>
      </c>
      <c r="AK244" s="153" t="str">
        <f t="shared" si="116"/>
        <v/>
      </c>
      <c r="AL244" s="153" t="str">
        <f t="shared" si="117"/>
        <v/>
      </c>
      <c r="AM244" s="141"/>
      <c r="AN244" s="211"/>
      <c r="AO244" s="346" t="str">
        <f t="shared" si="118"/>
        <v/>
      </c>
      <c r="AP244" s="153" t="str">
        <f t="shared" si="119"/>
        <v/>
      </c>
      <c r="AQ244" s="153" t="str">
        <f t="shared" si="120"/>
        <v/>
      </c>
      <c r="AR244" s="153" t="str">
        <f t="shared" si="121"/>
        <v/>
      </c>
      <c r="AS244" s="141"/>
      <c r="AT244" s="211"/>
      <c r="AU244" s="346" t="str">
        <f t="shared" si="122"/>
        <v/>
      </c>
      <c r="AV244" s="153" t="str">
        <f t="shared" si="123"/>
        <v/>
      </c>
      <c r="AW244" s="153" t="str">
        <f t="shared" si="124"/>
        <v/>
      </c>
      <c r="AX244" s="153" t="str">
        <f t="shared" si="125"/>
        <v/>
      </c>
    </row>
    <row r="245" spans="1:50" ht="29.45" customHeight="1" x14ac:dyDescent="0.25">
      <c r="A245" s="354" t="str">
        <f>'N-Bedarf AL'!A245</f>
        <v/>
      </c>
      <c r="B245" s="354" t="str">
        <f>IF('N-Bedarf AL'!B245="","",'N-Bedarf AL'!B245)</f>
        <v/>
      </c>
      <c r="C245" s="305" t="str">
        <f>IF('N-Bedarf AL'!D245="","",'N-Bedarf AL'!D245)</f>
        <v/>
      </c>
      <c r="D245" s="32" t="str">
        <f>IF('N-Bedarf AL'!C245="","",'N-Bedarf AL'!C245)</f>
        <v/>
      </c>
      <c r="E245" s="32" t="str">
        <f>IF('N-Bedarf AL'!T245="","",'N-Bedarf AL'!T245)</f>
        <v/>
      </c>
      <c r="F245" s="32" t="str">
        <f>IF('P-Bedarf AL'!V247="","",'P-Bedarf AL'!V247)</f>
        <v/>
      </c>
      <c r="G245" s="32" t="str">
        <f>IF('P-Bedarf AL'!AB247="","",'P-Bedarf AL'!AB247)</f>
        <v/>
      </c>
      <c r="H245" s="345" t="str">
        <f t="shared" si="99"/>
        <v/>
      </c>
      <c r="I245" s="345" t="str">
        <f t="shared" si="100"/>
        <v/>
      </c>
      <c r="J245" s="345" t="str">
        <f t="shared" si="101"/>
        <v/>
      </c>
      <c r="K245" s="321">
        <f t="shared" si="130"/>
        <v>0</v>
      </c>
      <c r="L245" s="321">
        <f t="shared" si="126"/>
        <v>0</v>
      </c>
      <c r="M245" s="321">
        <f t="shared" si="127"/>
        <v>0</v>
      </c>
      <c r="N245" s="321" t="str">
        <f t="shared" si="102"/>
        <v/>
      </c>
      <c r="O245" s="321" t="str">
        <f t="shared" si="128"/>
        <v/>
      </c>
      <c r="P245" s="321" t="str">
        <f t="shared" si="129"/>
        <v/>
      </c>
      <c r="Q245" s="214" t="str">
        <f t="shared" si="103"/>
        <v/>
      </c>
      <c r="R245" s="141"/>
      <c r="S245" s="211"/>
      <c r="T245" s="211" t="str">
        <f t="shared" si="104"/>
        <v/>
      </c>
      <c r="U245" s="153" t="str">
        <f t="shared" si="105"/>
        <v/>
      </c>
      <c r="V245" s="153" t="str">
        <f t="shared" si="106"/>
        <v/>
      </c>
      <c r="W245" s="153" t="str">
        <f t="shared" si="107"/>
        <v/>
      </c>
      <c r="X245" s="153" t="str">
        <f t="shared" si="108"/>
        <v/>
      </c>
      <c r="Y245" s="141"/>
      <c r="Z245" s="211"/>
      <c r="AA245" s="212" t="str">
        <f t="shared" si="109"/>
        <v/>
      </c>
      <c r="AB245" s="153" t="str">
        <f t="shared" si="110"/>
        <v/>
      </c>
      <c r="AC245" s="153" t="str">
        <f t="shared" si="111"/>
        <v/>
      </c>
      <c r="AD245" s="153" t="str">
        <f t="shared" si="112"/>
        <v/>
      </c>
      <c r="AE245" s="153" t="str">
        <f t="shared" si="113"/>
        <v/>
      </c>
      <c r="AF245" s="213" t="str">
        <f t="shared" si="131"/>
        <v/>
      </c>
      <c r="AG245" s="141"/>
      <c r="AH245" s="211"/>
      <c r="AI245" s="346" t="str">
        <f t="shared" si="114"/>
        <v/>
      </c>
      <c r="AJ245" s="153" t="str">
        <f t="shared" si="115"/>
        <v/>
      </c>
      <c r="AK245" s="153" t="str">
        <f t="shared" si="116"/>
        <v/>
      </c>
      <c r="AL245" s="153" t="str">
        <f t="shared" si="117"/>
        <v/>
      </c>
      <c r="AM245" s="141"/>
      <c r="AN245" s="211"/>
      <c r="AO245" s="346" t="str">
        <f t="shared" si="118"/>
        <v/>
      </c>
      <c r="AP245" s="153" t="str">
        <f t="shared" si="119"/>
        <v/>
      </c>
      <c r="AQ245" s="153" t="str">
        <f t="shared" si="120"/>
        <v/>
      </c>
      <c r="AR245" s="153" t="str">
        <f t="shared" si="121"/>
        <v/>
      </c>
      <c r="AS245" s="141"/>
      <c r="AT245" s="211"/>
      <c r="AU245" s="346" t="str">
        <f t="shared" si="122"/>
        <v/>
      </c>
      <c r="AV245" s="153" t="str">
        <f t="shared" si="123"/>
        <v/>
      </c>
      <c r="AW245" s="153" t="str">
        <f t="shared" si="124"/>
        <v/>
      </c>
      <c r="AX245" s="153" t="str">
        <f t="shared" si="125"/>
        <v/>
      </c>
    </row>
    <row r="246" spans="1:50" ht="29.45" customHeight="1" x14ac:dyDescent="0.25">
      <c r="A246" s="354" t="str">
        <f>'N-Bedarf AL'!A246</f>
        <v/>
      </c>
      <c r="B246" s="354" t="str">
        <f>IF('N-Bedarf AL'!B246="","",'N-Bedarf AL'!B246)</f>
        <v/>
      </c>
      <c r="C246" s="305" t="str">
        <f>IF('N-Bedarf AL'!D246="","",'N-Bedarf AL'!D246)</f>
        <v/>
      </c>
      <c r="D246" s="32" t="str">
        <f>IF('N-Bedarf AL'!C246="","",'N-Bedarf AL'!C246)</f>
        <v/>
      </c>
      <c r="E246" s="32" t="str">
        <f>IF('N-Bedarf AL'!T246="","",'N-Bedarf AL'!T246)</f>
        <v/>
      </c>
      <c r="F246" s="32" t="str">
        <f>IF('P-Bedarf AL'!V248="","",'P-Bedarf AL'!V248)</f>
        <v/>
      </c>
      <c r="G246" s="32" t="str">
        <f>IF('P-Bedarf AL'!AB248="","",'P-Bedarf AL'!AB248)</f>
        <v/>
      </c>
      <c r="H246" s="345" t="str">
        <f t="shared" si="99"/>
        <v/>
      </c>
      <c r="I246" s="345" t="str">
        <f t="shared" si="100"/>
        <v/>
      </c>
      <c r="J246" s="345" t="str">
        <f t="shared" si="101"/>
        <v/>
      </c>
      <c r="K246" s="321">
        <f t="shared" si="130"/>
        <v>0</v>
      </c>
      <c r="L246" s="321">
        <f t="shared" si="126"/>
        <v>0</v>
      </c>
      <c r="M246" s="321">
        <f t="shared" si="127"/>
        <v>0</v>
      </c>
      <c r="N246" s="321" t="str">
        <f t="shared" si="102"/>
        <v/>
      </c>
      <c r="O246" s="321" t="str">
        <f t="shared" si="128"/>
        <v/>
      </c>
      <c r="P246" s="321" t="str">
        <f t="shared" si="129"/>
        <v/>
      </c>
      <c r="Q246" s="214" t="str">
        <f t="shared" si="103"/>
        <v/>
      </c>
      <c r="R246" s="141"/>
      <c r="S246" s="211"/>
      <c r="T246" s="211" t="str">
        <f t="shared" si="104"/>
        <v/>
      </c>
      <c r="U246" s="153" t="str">
        <f t="shared" si="105"/>
        <v/>
      </c>
      <c r="V246" s="153" t="str">
        <f t="shared" si="106"/>
        <v/>
      </c>
      <c r="W246" s="153" t="str">
        <f t="shared" si="107"/>
        <v/>
      </c>
      <c r="X246" s="153" t="str">
        <f t="shared" si="108"/>
        <v/>
      </c>
      <c r="Y246" s="141"/>
      <c r="Z246" s="211"/>
      <c r="AA246" s="212" t="str">
        <f t="shared" si="109"/>
        <v/>
      </c>
      <c r="AB246" s="153" t="str">
        <f t="shared" si="110"/>
        <v/>
      </c>
      <c r="AC246" s="153" t="str">
        <f t="shared" si="111"/>
        <v/>
      </c>
      <c r="AD246" s="153" t="str">
        <f t="shared" si="112"/>
        <v/>
      </c>
      <c r="AE246" s="153" t="str">
        <f t="shared" si="113"/>
        <v/>
      </c>
      <c r="AF246" s="213" t="str">
        <f t="shared" si="131"/>
        <v/>
      </c>
      <c r="AG246" s="141"/>
      <c r="AH246" s="211"/>
      <c r="AI246" s="346" t="str">
        <f t="shared" si="114"/>
        <v/>
      </c>
      <c r="AJ246" s="153" t="str">
        <f t="shared" si="115"/>
        <v/>
      </c>
      <c r="AK246" s="153" t="str">
        <f t="shared" si="116"/>
        <v/>
      </c>
      <c r="AL246" s="153" t="str">
        <f t="shared" si="117"/>
        <v/>
      </c>
      <c r="AM246" s="141"/>
      <c r="AN246" s="211"/>
      <c r="AO246" s="346" t="str">
        <f t="shared" si="118"/>
        <v/>
      </c>
      <c r="AP246" s="153" t="str">
        <f t="shared" si="119"/>
        <v/>
      </c>
      <c r="AQ246" s="153" t="str">
        <f t="shared" si="120"/>
        <v/>
      </c>
      <c r="AR246" s="153" t="str">
        <f t="shared" si="121"/>
        <v/>
      </c>
      <c r="AS246" s="141"/>
      <c r="AT246" s="211"/>
      <c r="AU246" s="346" t="str">
        <f t="shared" si="122"/>
        <v/>
      </c>
      <c r="AV246" s="153" t="str">
        <f t="shared" si="123"/>
        <v/>
      </c>
      <c r="AW246" s="153" t="str">
        <f t="shared" si="124"/>
        <v/>
      </c>
      <c r="AX246" s="153" t="str">
        <f t="shared" si="125"/>
        <v/>
      </c>
    </row>
    <row r="247" spans="1:50" ht="29.45" customHeight="1" x14ac:dyDescent="0.25">
      <c r="A247" s="354" t="str">
        <f>'N-Bedarf AL'!A247</f>
        <v/>
      </c>
      <c r="B247" s="354" t="str">
        <f>IF('N-Bedarf AL'!B247="","",'N-Bedarf AL'!B247)</f>
        <v/>
      </c>
      <c r="C247" s="305" t="str">
        <f>IF('N-Bedarf AL'!D247="","",'N-Bedarf AL'!D247)</f>
        <v/>
      </c>
      <c r="D247" s="32" t="str">
        <f>IF('N-Bedarf AL'!C247="","",'N-Bedarf AL'!C247)</f>
        <v/>
      </c>
      <c r="E247" s="32" t="str">
        <f>IF('N-Bedarf AL'!T247="","",'N-Bedarf AL'!T247)</f>
        <v/>
      </c>
      <c r="F247" s="32" t="str">
        <f>IF('P-Bedarf AL'!V249="","",'P-Bedarf AL'!V249)</f>
        <v/>
      </c>
      <c r="G247" s="32" t="str">
        <f>IF('P-Bedarf AL'!AB249="","",'P-Bedarf AL'!AB249)</f>
        <v/>
      </c>
      <c r="H247" s="345" t="str">
        <f t="shared" si="99"/>
        <v/>
      </c>
      <c r="I247" s="345" t="str">
        <f t="shared" si="100"/>
        <v/>
      </c>
      <c r="J247" s="345" t="str">
        <f t="shared" si="101"/>
        <v/>
      </c>
      <c r="K247" s="321">
        <f t="shared" si="130"/>
        <v>0</v>
      </c>
      <c r="L247" s="321">
        <f t="shared" si="126"/>
        <v>0</v>
      </c>
      <c r="M247" s="321">
        <f t="shared" si="127"/>
        <v>0</v>
      </c>
      <c r="N247" s="321" t="str">
        <f t="shared" si="102"/>
        <v/>
      </c>
      <c r="O247" s="321" t="str">
        <f t="shared" si="128"/>
        <v/>
      </c>
      <c r="P247" s="321" t="str">
        <f t="shared" si="129"/>
        <v/>
      </c>
      <c r="Q247" s="214" t="str">
        <f t="shared" si="103"/>
        <v/>
      </c>
      <c r="R247" s="141"/>
      <c r="S247" s="211"/>
      <c r="T247" s="211" t="str">
        <f t="shared" si="104"/>
        <v/>
      </c>
      <c r="U247" s="153" t="str">
        <f t="shared" si="105"/>
        <v/>
      </c>
      <c r="V247" s="153" t="str">
        <f t="shared" si="106"/>
        <v/>
      </c>
      <c r="W247" s="153" t="str">
        <f t="shared" si="107"/>
        <v/>
      </c>
      <c r="X247" s="153" t="str">
        <f t="shared" si="108"/>
        <v/>
      </c>
      <c r="Y247" s="141"/>
      <c r="Z247" s="211"/>
      <c r="AA247" s="212" t="str">
        <f t="shared" si="109"/>
        <v/>
      </c>
      <c r="AB247" s="153" t="str">
        <f t="shared" si="110"/>
        <v/>
      </c>
      <c r="AC247" s="153" t="str">
        <f t="shared" si="111"/>
        <v/>
      </c>
      <c r="AD247" s="153" t="str">
        <f t="shared" si="112"/>
        <v/>
      </c>
      <c r="AE247" s="153" t="str">
        <f t="shared" si="113"/>
        <v/>
      </c>
      <c r="AF247" s="213" t="str">
        <f t="shared" si="131"/>
        <v/>
      </c>
      <c r="AG247" s="141"/>
      <c r="AH247" s="211"/>
      <c r="AI247" s="346" t="str">
        <f t="shared" si="114"/>
        <v/>
      </c>
      <c r="AJ247" s="153" t="str">
        <f t="shared" si="115"/>
        <v/>
      </c>
      <c r="AK247" s="153" t="str">
        <f t="shared" si="116"/>
        <v/>
      </c>
      <c r="AL247" s="153" t="str">
        <f t="shared" si="117"/>
        <v/>
      </c>
      <c r="AM247" s="141"/>
      <c r="AN247" s="211"/>
      <c r="AO247" s="346" t="str">
        <f t="shared" si="118"/>
        <v/>
      </c>
      <c r="AP247" s="153" t="str">
        <f t="shared" si="119"/>
        <v/>
      </c>
      <c r="AQ247" s="153" t="str">
        <f t="shared" si="120"/>
        <v/>
      </c>
      <c r="AR247" s="153" t="str">
        <f t="shared" si="121"/>
        <v/>
      </c>
      <c r="AS247" s="141"/>
      <c r="AT247" s="211"/>
      <c r="AU247" s="346" t="str">
        <f t="shared" si="122"/>
        <v/>
      </c>
      <c r="AV247" s="153" t="str">
        <f t="shared" si="123"/>
        <v/>
      </c>
      <c r="AW247" s="153" t="str">
        <f t="shared" si="124"/>
        <v/>
      </c>
      <c r="AX247" s="153" t="str">
        <f t="shared" si="125"/>
        <v/>
      </c>
    </row>
    <row r="248" spans="1:50" ht="29.45" customHeight="1" x14ac:dyDescent="0.25">
      <c r="A248" s="354" t="str">
        <f>'N-Bedarf AL'!A248</f>
        <v/>
      </c>
      <c r="B248" s="354" t="str">
        <f>IF('N-Bedarf AL'!B248="","",'N-Bedarf AL'!B248)</f>
        <v/>
      </c>
      <c r="C248" s="305" t="str">
        <f>IF('N-Bedarf AL'!D248="","",'N-Bedarf AL'!D248)</f>
        <v/>
      </c>
      <c r="D248" s="32" t="str">
        <f>IF('N-Bedarf AL'!C248="","",'N-Bedarf AL'!C248)</f>
        <v/>
      </c>
      <c r="E248" s="32" t="str">
        <f>IF('N-Bedarf AL'!T248="","",'N-Bedarf AL'!T248)</f>
        <v/>
      </c>
      <c r="F248" s="32" t="str">
        <f>IF('P-Bedarf AL'!V250="","",'P-Bedarf AL'!V250)</f>
        <v/>
      </c>
      <c r="G248" s="32" t="str">
        <f>IF('P-Bedarf AL'!AB250="","",'P-Bedarf AL'!AB250)</f>
        <v/>
      </c>
      <c r="H248" s="345" t="str">
        <f t="shared" si="99"/>
        <v/>
      </c>
      <c r="I248" s="345" t="str">
        <f t="shared" si="100"/>
        <v/>
      </c>
      <c r="J248" s="345" t="str">
        <f t="shared" si="101"/>
        <v/>
      </c>
      <c r="K248" s="321">
        <f t="shared" si="130"/>
        <v>0</v>
      </c>
      <c r="L248" s="321">
        <f t="shared" si="126"/>
        <v>0</v>
      </c>
      <c r="M248" s="321">
        <f t="shared" si="127"/>
        <v>0</v>
      </c>
      <c r="N248" s="321" t="str">
        <f t="shared" si="102"/>
        <v/>
      </c>
      <c r="O248" s="321" t="str">
        <f t="shared" si="128"/>
        <v/>
      </c>
      <c r="P248" s="321" t="str">
        <f t="shared" si="129"/>
        <v/>
      </c>
      <c r="Q248" s="214" t="str">
        <f t="shared" si="103"/>
        <v/>
      </c>
      <c r="R248" s="141"/>
      <c r="S248" s="211"/>
      <c r="T248" s="211" t="str">
        <f t="shared" si="104"/>
        <v/>
      </c>
      <c r="U248" s="153" t="str">
        <f t="shared" si="105"/>
        <v/>
      </c>
      <c r="V248" s="153" t="str">
        <f t="shared" si="106"/>
        <v/>
      </c>
      <c r="W248" s="153" t="str">
        <f t="shared" si="107"/>
        <v/>
      </c>
      <c r="X248" s="153" t="str">
        <f t="shared" si="108"/>
        <v/>
      </c>
      <c r="Y248" s="141"/>
      <c r="Z248" s="211"/>
      <c r="AA248" s="212" t="str">
        <f t="shared" si="109"/>
        <v/>
      </c>
      <c r="AB248" s="153" t="str">
        <f t="shared" si="110"/>
        <v/>
      </c>
      <c r="AC248" s="153" t="str">
        <f t="shared" si="111"/>
        <v/>
      </c>
      <c r="AD248" s="153" t="str">
        <f t="shared" si="112"/>
        <v/>
      </c>
      <c r="AE248" s="153" t="str">
        <f t="shared" si="113"/>
        <v/>
      </c>
      <c r="AF248" s="213" t="str">
        <f t="shared" si="131"/>
        <v/>
      </c>
      <c r="AG248" s="141"/>
      <c r="AH248" s="211"/>
      <c r="AI248" s="346" t="str">
        <f t="shared" si="114"/>
        <v/>
      </c>
      <c r="AJ248" s="153" t="str">
        <f t="shared" si="115"/>
        <v/>
      </c>
      <c r="AK248" s="153" t="str">
        <f t="shared" si="116"/>
        <v/>
      </c>
      <c r="AL248" s="153" t="str">
        <f t="shared" si="117"/>
        <v/>
      </c>
      <c r="AM248" s="141"/>
      <c r="AN248" s="211"/>
      <c r="AO248" s="346" t="str">
        <f t="shared" si="118"/>
        <v/>
      </c>
      <c r="AP248" s="153" t="str">
        <f t="shared" si="119"/>
        <v/>
      </c>
      <c r="AQ248" s="153" t="str">
        <f t="shared" si="120"/>
        <v/>
      </c>
      <c r="AR248" s="153" t="str">
        <f t="shared" si="121"/>
        <v/>
      </c>
      <c r="AS248" s="141"/>
      <c r="AT248" s="211"/>
      <c r="AU248" s="346" t="str">
        <f t="shared" si="122"/>
        <v/>
      </c>
      <c r="AV248" s="153" t="str">
        <f t="shared" si="123"/>
        <v/>
      </c>
      <c r="AW248" s="153" t="str">
        <f t="shared" si="124"/>
        <v/>
      </c>
      <c r="AX248" s="153" t="str">
        <f t="shared" si="125"/>
        <v/>
      </c>
    </row>
    <row r="249" spans="1:50" ht="29.45" customHeight="1" x14ac:dyDescent="0.25">
      <c r="A249" s="354" t="str">
        <f>'N-Bedarf AL'!A249</f>
        <v/>
      </c>
      <c r="B249" s="354" t="str">
        <f>IF('N-Bedarf AL'!B249="","",'N-Bedarf AL'!B249)</f>
        <v/>
      </c>
      <c r="C249" s="305" t="str">
        <f>IF('N-Bedarf AL'!D249="","",'N-Bedarf AL'!D249)</f>
        <v/>
      </c>
      <c r="D249" s="32" t="str">
        <f>IF('N-Bedarf AL'!C249="","",'N-Bedarf AL'!C249)</f>
        <v/>
      </c>
      <c r="E249" s="32" t="str">
        <f>IF('N-Bedarf AL'!T249="","",'N-Bedarf AL'!T249)</f>
        <v/>
      </c>
      <c r="F249" s="32" t="str">
        <f>IF('P-Bedarf AL'!V251="","",'P-Bedarf AL'!V251)</f>
        <v/>
      </c>
      <c r="G249" s="32" t="str">
        <f>IF('P-Bedarf AL'!AB251="","",'P-Bedarf AL'!AB251)</f>
        <v/>
      </c>
      <c r="H249" s="345" t="str">
        <f t="shared" si="99"/>
        <v/>
      </c>
      <c r="I249" s="345" t="str">
        <f t="shared" si="100"/>
        <v/>
      </c>
      <c r="J249" s="345" t="str">
        <f t="shared" si="101"/>
        <v/>
      </c>
      <c r="K249" s="321">
        <f t="shared" ref="K249:K280" si="132">IF(V249="",0,V249)+IF(AC249="",0,AC249)+IF(AJ249="",0,AJ249)+IF(AP249="",0,AP249)+IF(AV249="",0,AV249)</f>
        <v>0</v>
      </c>
      <c r="L249" s="321">
        <f t="shared" si="126"/>
        <v>0</v>
      </c>
      <c r="M249" s="321">
        <f t="shared" si="127"/>
        <v>0</v>
      </c>
      <c r="N249" s="321" t="str">
        <f t="shared" si="102"/>
        <v/>
      </c>
      <c r="O249" s="321" t="str">
        <f t="shared" si="128"/>
        <v/>
      </c>
      <c r="P249" s="321" t="str">
        <f t="shared" si="129"/>
        <v/>
      </c>
      <c r="Q249" s="214" t="str">
        <f t="shared" si="103"/>
        <v/>
      </c>
      <c r="R249" s="141"/>
      <c r="S249" s="211"/>
      <c r="T249" s="211" t="str">
        <f t="shared" si="104"/>
        <v/>
      </c>
      <c r="U249" s="153" t="str">
        <f t="shared" si="105"/>
        <v/>
      </c>
      <c r="V249" s="153" t="str">
        <f t="shared" si="106"/>
        <v/>
      </c>
      <c r="W249" s="153" t="str">
        <f t="shared" si="107"/>
        <v/>
      </c>
      <c r="X249" s="153" t="str">
        <f t="shared" si="108"/>
        <v/>
      </c>
      <c r="Y249" s="141"/>
      <c r="Z249" s="211"/>
      <c r="AA249" s="212" t="str">
        <f t="shared" si="109"/>
        <v/>
      </c>
      <c r="AB249" s="153" t="str">
        <f t="shared" si="110"/>
        <v/>
      </c>
      <c r="AC249" s="153" t="str">
        <f t="shared" si="111"/>
        <v/>
      </c>
      <c r="AD249" s="153" t="str">
        <f t="shared" si="112"/>
        <v/>
      </c>
      <c r="AE249" s="153" t="str">
        <f t="shared" si="113"/>
        <v/>
      </c>
      <c r="AF249" s="213" t="str">
        <f t="shared" ref="AF249:AF280" si="133">IF(AND(Y249="",R249=""),"",IF(Y249="",0,IF(OR(Y249="Kompost",Y249="Bioabfallkompost",Y249="Grüngutkompost"),(AB249)*4%,(AB249)*10%))+IF(R249="",0,IF(OR(R249="Kompost",R249="Bioabfallkompost",R249="Grüngutkompost"),(U249)*4%,(U249)*10%)))</f>
        <v/>
      </c>
      <c r="AG249" s="141"/>
      <c r="AH249" s="211"/>
      <c r="AI249" s="346" t="str">
        <f t="shared" si="114"/>
        <v/>
      </c>
      <c r="AJ249" s="153" t="str">
        <f t="shared" si="115"/>
        <v/>
      </c>
      <c r="AK249" s="153" t="str">
        <f t="shared" si="116"/>
        <v/>
      </c>
      <c r="AL249" s="153" t="str">
        <f t="shared" si="117"/>
        <v/>
      </c>
      <c r="AM249" s="141"/>
      <c r="AN249" s="211"/>
      <c r="AO249" s="346" t="str">
        <f t="shared" si="118"/>
        <v/>
      </c>
      <c r="AP249" s="153" t="str">
        <f t="shared" si="119"/>
        <v/>
      </c>
      <c r="AQ249" s="153" t="str">
        <f t="shared" si="120"/>
        <v/>
      </c>
      <c r="AR249" s="153" t="str">
        <f t="shared" si="121"/>
        <v/>
      </c>
      <c r="AS249" s="141"/>
      <c r="AT249" s="211"/>
      <c r="AU249" s="346" t="str">
        <f t="shared" si="122"/>
        <v/>
      </c>
      <c r="AV249" s="153" t="str">
        <f t="shared" si="123"/>
        <v/>
      </c>
      <c r="AW249" s="153" t="str">
        <f t="shared" si="124"/>
        <v/>
      </c>
      <c r="AX249" s="153" t="str">
        <f t="shared" si="125"/>
        <v/>
      </c>
    </row>
    <row r="250" spans="1:50" ht="29.45" customHeight="1" x14ac:dyDescent="0.25">
      <c r="A250" s="354" t="str">
        <f>'N-Bedarf AL'!A250</f>
        <v/>
      </c>
      <c r="B250" s="354" t="str">
        <f>IF('N-Bedarf AL'!B250="","",'N-Bedarf AL'!B250)</f>
        <v/>
      </c>
      <c r="C250" s="305" t="str">
        <f>IF('N-Bedarf AL'!D250="","",'N-Bedarf AL'!D250)</f>
        <v/>
      </c>
      <c r="D250" s="32" t="str">
        <f>IF('N-Bedarf AL'!C250="","",'N-Bedarf AL'!C250)</f>
        <v/>
      </c>
      <c r="E250" s="32" t="str">
        <f>IF('N-Bedarf AL'!T250="","",'N-Bedarf AL'!T250)</f>
        <v/>
      </c>
      <c r="F250" s="32" t="str">
        <f>IF('P-Bedarf AL'!V252="","",'P-Bedarf AL'!V252)</f>
        <v/>
      </c>
      <c r="G250" s="32" t="str">
        <f>IF('P-Bedarf AL'!AB252="","",'P-Bedarf AL'!AB252)</f>
        <v/>
      </c>
      <c r="H250" s="345" t="str">
        <f t="shared" si="99"/>
        <v/>
      </c>
      <c r="I250" s="345" t="str">
        <f t="shared" si="100"/>
        <v/>
      </c>
      <c r="J250" s="345" t="str">
        <f t="shared" si="101"/>
        <v/>
      </c>
      <c r="K250" s="321">
        <f t="shared" si="132"/>
        <v>0</v>
      </c>
      <c r="L250" s="321">
        <f t="shared" si="126"/>
        <v>0</v>
      </c>
      <c r="M250" s="321">
        <f t="shared" si="127"/>
        <v>0</v>
      </c>
      <c r="N250" s="321" t="str">
        <f t="shared" si="102"/>
        <v/>
      </c>
      <c r="O250" s="321" t="str">
        <f t="shared" si="128"/>
        <v/>
      </c>
      <c r="P250" s="321" t="str">
        <f t="shared" si="129"/>
        <v/>
      </c>
      <c r="Q250" s="214" t="str">
        <f t="shared" si="103"/>
        <v/>
      </c>
      <c r="R250" s="141"/>
      <c r="S250" s="211"/>
      <c r="T250" s="211" t="str">
        <f t="shared" si="104"/>
        <v/>
      </c>
      <c r="U250" s="153" t="str">
        <f t="shared" si="105"/>
        <v/>
      </c>
      <c r="V250" s="153" t="str">
        <f t="shared" si="106"/>
        <v/>
      </c>
      <c r="W250" s="153" t="str">
        <f t="shared" si="107"/>
        <v/>
      </c>
      <c r="X250" s="153" t="str">
        <f t="shared" si="108"/>
        <v/>
      </c>
      <c r="Y250" s="141"/>
      <c r="Z250" s="211"/>
      <c r="AA250" s="212" t="str">
        <f t="shared" si="109"/>
        <v/>
      </c>
      <c r="AB250" s="153" t="str">
        <f t="shared" si="110"/>
        <v/>
      </c>
      <c r="AC250" s="153" t="str">
        <f t="shared" si="111"/>
        <v/>
      </c>
      <c r="AD250" s="153" t="str">
        <f t="shared" si="112"/>
        <v/>
      </c>
      <c r="AE250" s="153" t="str">
        <f t="shared" si="113"/>
        <v/>
      </c>
      <c r="AF250" s="213" t="str">
        <f t="shared" si="133"/>
        <v/>
      </c>
      <c r="AG250" s="141"/>
      <c r="AH250" s="211"/>
      <c r="AI250" s="346" t="str">
        <f t="shared" si="114"/>
        <v/>
      </c>
      <c r="AJ250" s="153" t="str">
        <f t="shared" si="115"/>
        <v/>
      </c>
      <c r="AK250" s="153" t="str">
        <f t="shared" si="116"/>
        <v/>
      </c>
      <c r="AL250" s="153" t="str">
        <f t="shared" si="117"/>
        <v/>
      </c>
      <c r="AM250" s="141"/>
      <c r="AN250" s="211"/>
      <c r="AO250" s="346" t="str">
        <f t="shared" si="118"/>
        <v/>
      </c>
      <c r="AP250" s="153" t="str">
        <f t="shared" si="119"/>
        <v/>
      </c>
      <c r="AQ250" s="153" t="str">
        <f t="shared" si="120"/>
        <v/>
      </c>
      <c r="AR250" s="153" t="str">
        <f t="shared" si="121"/>
        <v/>
      </c>
      <c r="AS250" s="141"/>
      <c r="AT250" s="211"/>
      <c r="AU250" s="346" t="str">
        <f t="shared" si="122"/>
        <v/>
      </c>
      <c r="AV250" s="153" t="str">
        <f t="shared" si="123"/>
        <v/>
      </c>
      <c r="AW250" s="153" t="str">
        <f t="shared" si="124"/>
        <v/>
      </c>
      <c r="AX250" s="153" t="str">
        <f t="shared" si="125"/>
        <v/>
      </c>
    </row>
    <row r="251" spans="1:50" ht="29.45" customHeight="1" x14ac:dyDescent="0.25">
      <c r="A251" s="354" t="str">
        <f>'N-Bedarf AL'!A251</f>
        <v/>
      </c>
      <c r="B251" s="354" t="str">
        <f>IF('N-Bedarf AL'!B251="","",'N-Bedarf AL'!B251)</f>
        <v/>
      </c>
      <c r="C251" s="305" t="str">
        <f>IF('N-Bedarf AL'!D251="","",'N-Bedarf AL'!D251)</f>
        <v/>
      </c>
      <c r="D251" s="32" t="str">
        <f>IF('N-Bedarf AL'!C251="","",'N-Bedarf AL'!C251)</f>
        <v/>
      </c>
      <c r="E251" s="32" t="str">
        <f>IF('N-Bedarf AL'!T251="","",'N-Bedarf AL'!T251)</f>
        <v/>
      </c>
      <c r="F251" s="32" t="str">
        <f>IF('P-Bedarf AL'!V253="","",'P-Bedarf AL'!V253)</f>
        <v/>
      </c>
      <c r="G251" s="32" t="str">
        <f>IF('P-Bedarf AL'!AB253="","",'P-Bedarf AL'!AB253)</f>
        <v/>
      </c>
      <c r="H251" s="345" t="str">
        <f t="shared" si="99"/>
        <v/>
      </c>
      <c r="I251" s="345" t="str">
        <f t="shared" si="100"/>
        <v/>
      </c>
      <c r="J251" s="345" t="str">
        <f t="shared" si="101"/>
        <v/>
      </c>
      <c r="K251" s="321">
        <f t="shared" si="132"/>
        <v>0</v>
      </c>
      <c r="L251" s="321">
        <f t="shared" si="126"/>
        <v>0</v>
      </c>
      <c r="M251" s="321">
        <f t="shared" si="127"/>
        <v>0</v>
      </c>
      <c r="N251" s="321" t="str">
        <f t="shared" si="102"/>
        <v/>
      </c>
      <c r="O251" s="321" t="str">
        <f t="shared" si="128"/>
        <v/>
      </c>
      <c r="P251" s="321" t="str">
        <f t="shared" si="129"/>
        <v/>
      </c>
      <c r="Q251" s="214" t="str">
        <f t="shared" si="103"/>
        <v/>
      </c>
      <c r="R251" s="141"/>
      <c r="S251" s="211"/>
      <c r="T251" s="211" t="str">
        <f t="shared" si="104"/>
        <v/>
      </c>
      <c r="U251" s="153" t="str">
        <f t="shared" si="105"/>
        <v/>
      </c>
      <c r="V251" s="153" t="str">
        <f t="shared" si="106"/>
        <v/>
      </c>
      <c r="W251" s="153" t="str">
        <f t="shared" si="107"/>
        <v/>
      </c>
      <c r="X251" s="153" t="str">
        <f t="shared" si="108"/>
        <v/>
      </c>
      <c r="Y251" s="141"/>
      <c r="Z251" s="211"/>
      <c r="AA251" s="212" t="str">
        <f t="shared" si="109"/>
        <v/>
      </c>
      <c r="AB251" s="153" t="str">
        <f t="shared" si="110"/>
        <v/>
      </c>
      <c r="AC251" s="153" t="str">
        <f t="shared" si="111"/>
        <v/>
      </c>
      <c r="AD251" s="153" t="str">
        <f t="shared" si="112"/>
        <v/>
      </c>
      <c r="AE251" s="153" t="str">
        <f t="shared" si="113"/>
        <v/>
      </c>
      <c r="AF251" s="213" t="str">
        <f t="shared" si="133"/>
        <v/>
      </c>
      <c r="AG251" s="141"/>
      <c r="AH251" s="211"/>
      <c r="AI251" s="346" t="str">
        <f t="shared" si="114"/>
        <v/>
      </c>
      <c r="AJ251" s="153" t="str">
        <f t="shared" si="115"/>
        <v/>
      </c>
      <c r="AK251" s="153" t="str">
        <f t="shared" si="116"/>
        <v/>
      </c>
      <c r="AL251" s="153" t="str">
        <f t="shared" si="117"/>
        <v/>
      </c>
      <c r="AM251" s="141"/>
      <c r="AN251" s="211"/>
      <c r="AO251" s="346" t="str">
        <f t="shared" si="118"/>
        <v/>
      </c>
      <c r="AP251" s="153" t="str">
        <f t="shared" si="119"/>
        <v/>
      </c>
      <c r="AQ251" s="153" t="str">
        <f t="shared" si="120"/>
        <v/>
      </c>
      <c r="AR251" s="153" t="str">
        <f t="shared" si="121"/>
        <v/>
      </c>
      <c r="AS251" s="141"/>
      <c r="AT251" s="211"/>
      <c r="AU251" s="346" t="str">
        <f t="shared" si="122"/>
        <v/>
      </c>
      <c r="AV251" s="153" t="str">
        <f t="shared" si="123"/>
        <v/>
      </c>
      <c r="AW251" s="153" t="str">
        <f t="shared" si="124"/>
        <v/>
      </c>
      <c r="AX251" s="153" t="str">
        <f t="shared" si="125"/>
        <v/>
      </c>
    </row>
    <row r="252" spans="1:50" ht="29.45" customHeight="1" x14ac:dyDescent="0.25">
      <c r="A252" s="354" t="str">
        <f>'N-Bedarf AL'!A252</f>
        <v/>
      </c>
      <c r="B252" s="354" t="str">
        <f>IF('N-Bedarf AL'!B252="","",'N-Bedarf AL'!B252)</f>
        <v/>
      </c>
      <c r="C252" s="305" t="str">
        <f>IF('N-Bedarf AL'!D252="","",'N-Bedarf AL'!D252)</f>
        <v/>
      </c>
      <c r="D252" s="32" t="str">
        <f>IF('N-Bedarf AL'!C252="","",'N-Bedarf AL'!C252)</f>
        <v/>
      </c>
      <c r="E252" s="32" t="str">
        <f>IF('N-Bedarf AL'!T252="","",'N-Bedarf AL'!T252)</f>
        <v/>
      </c>
      <c r="F252" s="32" t="str">
        <f>IF('P-Bedarf AL'!V254="","",'P-Bedarf AL'!V254)</f>
        <v/>
      </c>
      <c r="G252" s="32" t="str">
        <f>IF('P-Bedarf AL'!AB254="","",'P-Bedarf AL'!AB254)</f>
        <v/>
      </c>
      <c r="H252" s="345" t="str">
        <f t="shared" si="99"/>
        <v/>
      </c>
      <c r="I252" s="345" t="str">
        <f t="shared" si="100"/>
        <v/>
      </c>
      <c r="J252" s="345" t="str">
        <f t="shared" si="101"/>
        <v/>
      </c>
      <c r="K252" s="321">
        <f t="shared" si="132"/>
        <v>0</v>
      </c>
      <c r="L252" s="321">
        <f t="shared" si="126"/>
        <v>0</v>
      </c>
      <c r="M252" s="321">
        <f t="shared" si="127"/>
        <v>0</v>
      </c>
      <c r="N252" s="321" t="str">
        <f t="shared" si="102"/>
        <v/>
      </c>
      <c r="O252" s="321" t="str">
        <f t="shared" si="128"/>
        <v/>
      </c>
      <c r="P252" s="321" t="str">
        <f t="shared" si="129"/>
        <v/>
      </c>
      <c r="Q252" s="214" t="str">
        <f t="shared" si="103"/>
        <v/>
      </c>
      <c r="R252" s="141"/>
      <c r="S252" s="211"/>
      <c r="T252" s="211" t="str">
        <f t="shared" si="104"/>
        <v/>
      </c>
      <c r="U252" s="153" t="str">
        <f t="shared" si="105"/>
        <v/>
      </c>
      <c r="V252" s="153" t="str">
        <f t="shared" si="106"/>
        <v/>
      </c>
      <c r="W252" s="153" t="str">
        <f t="shared" si="107"/>
        <v/>
      </c>
      <c r="X252" s="153" t="str">
        <f t="shared" si="108"/>
        <v/>
      </c>
      <c r="Y252" s="141"/>
      <c r="Z252" s="211"/>
      <c r="AA252" s="212" t="str">
        <f t="shared" si="109"/>
        <v/>
      </c>
      <c r="AB252" s="153" t="str">
        <f t="shared" si="110"/>
        <v/>
      </c>
      <c r="AC252" s="153" t="str">
        <f t="shared" si="111"/>
        <v/>
      </c>
      <c r="AD252" s="153" t="str">
        <f t="shared" si="112"/>
        <v/>
      </c>
      <c r="AE252" s="153" t="str">
        <f t="shared" si="113"/>
        <v/>
      </c>
      <c r="AF252" s="213" t="str">
        <f t="shared" si="133"/>
        <v/>
      </c>
      <c r="AG252" s="141"/>
      <c r="AH252" s="211"/>
      <c r="AI252" s="346" t="str">
        <f t="shared" si="114"/>
        <v/>
      </c>
      <c r="AJ252" s="153" t="str">
        <f t="shared" si="115"/>
        <v/>
      </c>
      <c r="AK252" s="153" t="str">
        <f t="shared" si="116"/>
        <v/>
      </c>
      <c r="AL252" s="153" t="str">
        <f t="shared" si="117"/>
        <v/>
      </c>
      <c r="AM252" s="141"/>
      <c r="AN252" s="211"/>
      <c r="AO252" s="346" t="str">
        <f t="shared" si="118"/>
        <v/>
      </c>
      <c r="AP252" s="153" t="str">
        <f t="shared" si="119"/>
        <v/>
      </c>
      <c r="AQ252" s="153" t="str">
        <f t="shared" si="120"/>
        <v/>
      </c>
      <c r="AR252" s="153" t="str">
        <f t="shared" si="121"/>
        <v/>
      </c>
      <c r="AS252" s="141"/>
      <c r="AT252" s="211"/>
      <c r="AU252" s="346" t="str">
        <f t="shared" si="122"/>
        <v/>
      </c>
      <c r="AV252" s="153" t="str">
        <f t="shared" si="123"/>
        <v/>
      </c>
      <c r="AW252" s="153" t="str">
        <f t="shared" si="124"/>
        <v/>
      </c>
      <c r="AX252" s="153" t="str">
        <f t="shared" si="125"/>
        <v/>
      </c>
    </row>
    <row r="253" spans="1:50" ht="29.45" customHeight="1" x14ac:dyDescent="0.25">
      <c r="A253" s="354" t="str">
        <f>'N-Bedarf AL'!A253</f>
        <v/>
      </c>
      <c r="B253" s="354" t="str">
        <f>IF('N-Bedarf AL'!B253="","",'N-Bedarf AL'!B253)</f>
        <v/>
      </c>
      <c r="C253" s="305" t="str">
        <f>IF('N-Bedarf AL'!D253="","",'N-Bedarf AL'!D253)</f>
        <v/>
      </c>
      <c r="D253" s="32" t="str">
        <f>IF('N-Bedarf AL'!C253="","",'N-Bedarf AL'!C253)</f>
        <v/>
      </c>
      <c r="E253" s="32" t="str">
        <f>IF('N-Bedarf AL'!T253="","",'N-Bedarf AL'!T253)</f>
        <v/>
      </c>
      <c r="F253" s="32" t="str">
        <f>IF('P-Bedarf AL'!V255="","",'P-Bedarf AL'!V255)</f>
        <v/>
      </c>
      <c r="G253" s="32" t="str">
        <f>IF('P-Bedarf AL'!AB255="","",'P-Bedarf AL'!AB255)</f>
        <v/>
      </c>
      <c r="H253" s="345" t="str">
        <f t="shared" si="99"/>
        <v/>
      </c>
      <c r="I253" s="345" t="str">
        <f t="shared" si="100"/>
        <v/>
      </c>
      <c r="J253" s="345" t="str">
        <f t="shared" si="101"/>
        <v/>
      </c>
      <c r="K253" s="321">
        <f t="shared" si="132"/>
        <v>0</v>
      </c>
      <c r="L253" s="321">
        <f t="shared" si="126"/>
        <v>0</v>
      </c>
      <c r="M253" s="321">
        <f t="shared" si="127"/>
        <v>0</v>
      </c>
      <c r="N253" s="321" t="str">
        <f t="shared" si="102"/>
        <v/>
      </c>
      <c r="O253" s="321" t="str">
        <f t="shared" si="128"/>
        <v/>
      </c>
      <c r="P253" s="321" t="str">
        <f t="shared" si="129"/>
        <v/>
      </c>
      <c r="Q253" s="214" t="str">
        <f t="shared" si="103"/>
        <v/>
      </c>
      <c r="R253" s="141"/>
      <c r="S253" s="211"/>
      <c r="T253" s="211" t="str">
        <f t="shared" si="104"/>
        <v/>
      </c>
      <c r="U253" s="153" t="str">
        <f t="shared" si="105"/>
        <v/>
      </c>
      <c r="V253" s="153" t="str">
        <f t="shared" si="106"/>
        <v/>
      </c>
      <c r="W253" s="153" t="str">
        <f t="shared" si="107"/>
        <v/>
      </c>
      <c r="X253" s="153" t="str">
        <f t="shared" si="108"/>
        <v/>
      </c>
      <c r="Y253" s="141"/>
      <c r="Z253" s="211"/>
      <c r="AA253" s="212" t="str">
        <f t="shared" si="109"/>
        <v/>
      </c>
      <c r="AB253" s="153" t="str">
        <f t="shared" si="110"/>
        <v/>
      </c>
      <c r="AC253" s="153" t="str">
        <f t="shared" si="111"/>
        <v/>
      </c>
      <c r="AD253" s="153" t="str">
        <f t="shared" si="112"/>
        <v/>
      </c>
      <c r="AE253" s="153" t="str">
        <f t="shared" si="113"/>
        <v/>
      </c>
      <c r="AF253" s="213" t="str">
        <f t="shared" si="133"/>
        <v/>
      </c>
      <c r="AG253" s="141"/>
      <c r="AH253" s="211"/>
      <c r="AI253" s="346" t="str">
        <f t="shared" si="114"/>
        <v/>
      </c>
      <c r="AJ253" s="153" t="str">
        <f t="shared" si="115"/>
        <v/>
      </c>
      <c r="AK253" s="153" t="str">
        <f t="shared" si="116"/>
        <v/>
      </c>
      <c r="AL253" s="153" t="str">
        <f t="shared" si="117"/>
        <v/>
      </c>
      <c r="AM253" s="141"/>
      <c r="AN253" s="211"/>
      <c r="AO253" s="346" t="str">
        <f t="shared" si="118"/>
        <v/>
      </c>
      <c r="AP253" s="153" t="str">
        <f t="shared" si="119"/>
        <v/>
      </c>
      <c r="AQ253" s="153" t="str">
        <f t="shared" si="120"/>
        <v/>
      </c>
      <c r="AR253" s="153" t="str">
        <f t="shared" si="121"/>
        <v/>
      </c>
      <c r="AS253" s="141"/>
      <c r="AT253" s="211"/>
      <c r="AU253" s="346" t="str">
        <f t="shared" si="122"/>
        <v/>
      </c>
      <c r="AV253" s="153" t="str">
        <f t="shared" si="123"/>
        <v/>
      </c>
      <c r="AW253" s="153" t="str">
        <f t="shared" si="124"/>
        <v/>
      </c>
      <c r="AX253" s="153" t="str">
        <f t="shared" si="125"/>
        <v/>
      </c>
    </row>
    <row r="254" spans="1:50" ht="29.45" customHeight="1" x14ac:dyDescent="0.25">
      <c r="A254" s="354" t="str">
        <f>'N-Bedarf AL'!A254</f>
        <v/>
      </c>
      <c r="B254" s="354" t="str">
        <f>IF('N-Bedarf AL'!B254="","",'N-Bedarf AL'!B254)</f>
        <v/>
      </c>
      <c r="C254" s="305" t="str">
        <f>IF('N-Bedarf AL'!D254="","",'N-Bedarf AL'!D254)</f>
        <v/>
      </c>
      <c r="D254" s="32" t="str">
        <f>IF('N-Bedarf AL'!C254="","",'N-Bedarf AL'!C254)</f>
        <v/>
      </c>
      <c r="E254" s="32" t="str">
        <f>IF('N-Bedarf AL'!T254="","",'N-Bedarf AL'!T254)</f>
        <v/>
      </c>
      <c r="F254" s="32" t="str">
        <f>IF('P-Bedarf AL'!V256="","",'P-Bedarf AL'!V256)</f>
        <v/>
      </c>
      <c r="G254" s="32" t="str">
        <f>IF('P-Bedarf AL'!AB256="","",'P-Bedarf AL'!AB256)</f>
        <v/>
      </c>
      <c r="H254" s="345" t="str">
        <f t="shared" si="99"/>
        <v/>
      </c>
      <c r="I254" s="345" t="str">
        <f t="shared" si="100"/>
        <v/>
      </c>
      <c r="J254" s="345" t="str">
        <f t="shared" si="101"/>
        <v/>
      </c>
      <c r="K254" s="321">
        <f t="shared" si="132"/>
        <v>0</v>
      </c>
      <c r="L254" s="321">
        <f t="shared" si="126"/>
        <v>0</v>
      </c>
      <c r="M254" s="321">
        <f t="shared" si="127"/>
        <v>0</v>
      </c>
      <c r="N254" s="321" t="str">
        <f t="shared" si="102"/>
        <v/>
      </c>
      <c r="O254" s="321" t="str">
        <f t="shared" si="128"/>
        <v/>
      </c>
      <c r="P254" s="321" t="str">
        <f t="shared" si="129"/>
        <v/>
      </c>
      <c r="Q254" s="214" t="str">
        <f t="shared" si="103"/>
        <v/>
      </c>
      <c r="R254" s="141"/>
      <c r="S254" s="211"/>
      <c r="T254" s="211" t="str">
        <f t="shared" si="104"/>
        <v/>
      </c>
      <c r="U254" s="153" t="str">
        <f t="shared" si="105"/>
        <v/>
      </c>
      <c r="V254" s="153" t="str">
        <f t="shared" si="106"/>
        <v/>
      </c>
      <c r="W254" s="153" t="str">
        <f t="shared" si="107"/>
        <v/>
      </c>
      <c r="X254" s="153" t="str">
        <f t="shared" si="108"/>
        <v/>
      </c>
      <c r="Y254" s="141"/>
      <c r="Z254" s="211"/>
      <c r="AA254" s="212" t="str">
        <f t="shared" si="109"/>
        <v/>
      </c>
      <c r="AB254" s="153" t="str">
        <f t="shared" si="110"/>
        <v/>
      </c>
      <c r="AC254" s="153" t="str">
        <f t="shared" si="111"/>
        <v/>
      </c>
      <c r="AD254" s="153" t="str">
        <f t="shared" si="112"/>
        <v/>
      </c>
      <c r="AE254" s="153" t="str">
        <f t="shared" si="113"/>
        <v/>
      </c>
      <c r="AF254" s="213" t="str">
        <f t="shared" si="133"/>
        <v/>
      </c>
      <c r="AG254" s="141"/>
      <c r="AH254" s="211"/>
      <c r="AI254" s="346" t="str">
        <f t="shared" si="114"/>
        <v/>
      </c>
      <c r="AJ254" s="153" t="str">
        <f t="shared" si="115"/>
        <v/>
      </c>
      <c r="AK254" s="153" t="str">
        <f t="shared" si="116"/>
        <v/>
      </c>
      <c r="AL254" s="153" t="str">
        <f t="shared" si="117"/>
        <v/>
      </c>
      <c r="AM254" s="141"/>
      <c r="AN254" s="211"/>
      <c r="AO254" s="346" t="str">
        <f t="shared" si="118"/>
        <v/>
      </c>
      <c r="AP254" s="153" t="str">
        <f t="shared" si="119"/>
        <v/>
      </c>
      <c r="AQ254" s="153" t="str">
        <f t="shared" si="120"/>
        <v/>
      </c>
      <c r="AR254" s="153" t="str">
        <f t="shared" si="121"/>
        <v/>
      </c>
      <c r="AS254" s="141"/>
      <c r="AT254" s="211"/>
      <c r="AU254" s="346" t="str">
        <f t="shared" si="122"/>
        <v/>
      </c>
      <c r="AV254" s="153" t="str">
        <f t="shared" si="123"/>
        <v/>
      </c>
      <c r="AW254" s="153" t="str">
        <f t="shared" si="124"/>
        <v/>
      </c>
      <c r="AX254" s="153" t="str">
        <f t="shared" si="125"/>
        <v/>
      </c>
    </row>
    <row r="255" spans="1:50" ht="29.45" customHeight="1" x14ac:dyDescent="0.25">
      <c r="A255" s="354" t="str">
        <f>'N-Bedarf AL'!A255</f>
        <v/>
      </c>
      <c r="B255" s="354" t="str">
        <f>IF('N-Bedarf AL'!B255="","",'N-Bedarf AL'!B255)</f>
        <v/>
      </c>
      <c r="C255" s="305" t="str">
        <f>IF('N-Bedarf AL'!D255="","",'N-Bedarf AL'!D255)</f>
        <v/>
      </c>
      <c r="D255" s="32" t="str">
        <f>IF('N-Bedarf AL'!C255="","",'N-Bedarf AL'!C255)</f>
        <v/>
      </c>
      <c r="E255" s="32" t="str">
        <f>IF('N-Bedarf AL'!T255="","",'N-Bedarf AL'!T255)</f>
        <v/>
      </c>
      <c r="F255" s="32" t="str">
        <f>IF('P-Bedarf AL'!V257="","",'P-Bedarf AL'!V257)</f>
        <v/>
      </c>
      <c r="G255" s="32" t="str">
        <f>IF('P-Bedarf AL'!AB257="","",'P-Bedarf AL'!AB257)</f>
        <v/>
      </c>
      <c r="H255" s="345" t="str">
        <f t="shared" si="99"/>
        <v/>
      </c>
      <c r="I255" s="345" t="str">
        <f t="shared" si="100"/>
        <v/>
      </c>
      <c r="J255" s="345" t="str">
        <f t="shared" si="101"/>
        <v/>
      </c>
      <c r="K255" s="321">
        <f t="shared" si="132"/>
        <v>0</v>
      </c>
      <c r="L255" s="321">
        <f t="shared" si="126"/>
        <v>0</v>
      </c>
      <c r="M255" s="321">
        <f t="shared" si="127"/>
        <v>0</v>
      </c>
      <c r="N255" s="321" t="str">
        <f t="shared" si="102"/>
        <v/>
      </c>
      <c r="O255" s="321" t="str">
        <f t="shared" si="128"/>
        <v/>
      </c>
      <c r="P255" s="321" t="str">
        <f t="shared" si="129"/>
        <v/>
      </c>
      <c r="Q255" s="214" t="str">
        <f t="shared" si="103"/>
        <v/>
      </c>
      <c r="R255" s="141"/>
      <c r="S255" s="211"/>
      <c r="T255" s="211" t="str">
        <f t="shared" si="104"/>
        <v/>
      </c>
      <c r="U255" s="153" t="str">
        <f t="shared" si="105"/>
        <v/>
      </c>
      <c r="V255" s="153" t="str">
        <f t="shared" si="106"/>
        <v/>
      </c>
      <c r="W255" s="153" t="str">
        <f t="shared" si="107"/>
        <v/>
      </c>
      <c r="X255" s="153" t="str">
        <f t="shared" si="108"/>
        <v/>
      </c>
      <c r="Y255" s="141"/>
      <c r="Z255" s="211"/>
      <c r="AA255" s="212" t="str">
        <f t="shared" si="109"/>
        <v/>
      </c>
      <c r="AB255" s="153" t="str">
        <f t="shared" si="110"/>
        <v/>
      </c>
      <c r="AC255" s="153" t="str">
        <f t="shared" si="111"/>
        <v/>
      </c>
      <c r="AD255" s="153" t="str">
        <f t="shared" si="112"/>
        <v/>
      </c>
      <c r="AE255" s="153" t="str">
        <f t="shared" si="113"/>
        <v/>
      </c>
      <c r="AF255" s="213" t="str">
        <f t="shared" si="133"/>
        <v/>
      </c>
      <c r="AG255" s="141"/>
      <c r="AH255" s="211"/>
      <c r="AI255" s="346" t="str">
        <f t="shared" si="114"/>
        <v/>
      </c>
      <c r="AJ255" s="153" t="str">
        <f t="shared" si="115"/>
        <v/>
      </c>
      <c r="AK255" s="153" t="str">
        <f t="shared" si="116"/>
        <v/>
      </c>
      <c r="AL255" s="153" t="str">
        <f t="shared" si="117"/>
        <v/>
      </c>
      <c r="AM255" s="141"/>
      <c r="AN255" s="211"/>
      <c r="AO255" s="346" t="str">
        <f t="shared" si="118"/>
        <v/>
      </c>
      <c r="AP255" s="153" t="str">
        <f t="shared" si="119"/>
        <v/>
      </c>
      <c r="AQ255" s="153" t="str">
        <f t="shared" si="120"/>
        <v/>
      </c>
      <c r="AR255" s="153" t="str">
        <f t="shared" si="121"/>
        <v/>
      </c>
      <c r="AS255" s="141"/>
      <c r="AT255" s="211"/>
      <c r="AU255" s="346" t="str">
        <f t="shared" si="122"/>
        <v/>
      </c>
      <c r="AV255" s="153" t="str">
        <f t="shared" si="123"/>
        <v/>
      </c>
      <c r="AW255" s="153" t="str">
        <f t="shared" si="124"/>
        <v/>
      </c>
      <c r="AX255" s="153" t="str">
        <f t="shared" si="125"/>
        <v/>
      </c>
    </row>
    <row r="256" spans="1:50" ht="29.45" customHeight="1" x14ac:dyDescent="0.25">
      <c r="A256" s="354" t="str">
        <f>'N-Bedarf AL'!A256</f>
        <v/>
      </c>
      <c r="B256" s="354" t="str">
        <f>IF('N-Bedarf AL'!B256="","",'N-Bedarf AL'!B256)</f>
        <v/>
      </c>
      <c r="C256" s="305" t="str">
        <f>IF('N-Bedarf AL'!D256="","",'N-Bedarf AL'!D256)</f>
        <v/>
      </c>
      <c r="D256" s="32" t="str">
        <f>IF('N-Bedarf AL'!C256="","",'N-Bedarf AL'!C256)</f>
        <v/>
      </c>
      <c r="E256" s="32" t="str">
        <f>IF('N-Bedarf AL'!T256="","",'N-Bedarf AL'!T256)</f>
        <v/>
      </c>
      <c r="F256" s="32" t="str">
        <f>IF('P-Bedarf AL'!V258="","",'P-Bedarf AL'!V258)</f>
        <v/>
      </c>
      <c r="G256" s="32" t="str">
        <f>IF('P-Bedarf AL'!AB258="","",'P-Bedarf AL'!AB258)</f>
        <v/>
      </c>
      <c r="H256" s="345" t="str">
        <f t="shared" si="99"/>
        <v/>
      </c>
      <c r="I256" s="345" t="str">
        <f t="shared" si="100"/>
        <v/>
      </c>
      <c r="J256" s="345" t="str">
        <f t="shared" si="101"/>
        <v/>
      </c>
      <c r="K256" s="321">
        <f t="shared" si="132"/>
        <v>0</v>
      </c>
      <c r="L256" s="321">
        <f t="shared" si="126"/>
        <v>0</v>
      </c>
      <c r="M256" s="321">
        <f t="shared" si="127"/>
        <v>0</v>
      </c>
      <c r="N256" s="321" t="str">
        <f t="shared" si="102"/>
        <v/>
      </c>
      <c r="O256" s="321" t="str">
        <f t="shared" si="128"/>
        <v/>
      </c>
      <c r="P256" s="321" t="str">
        <f t="shared" si="129"/>
        <v/>
      </c>
      <c r="Q256" s="214" t="str">
        <f t="shared" si="103"/>
        <v/>
      </c>
      <c r="R256" s="141"/>
      <c r="S256" s="211"/>
      <c r="T256" s="211" t="str">
        <f t="shared" si="104"/>
        <v/>
      </c>
      <c r="U256" s="153" t="str">
        <f t="shared" si="105"/>
        <v/>
      </c>
      <c r="V256" s="153" t="str">
        <f t="shared" si="106"/>
        <v/>
      </c>
      <c r="W256" s="153" t="str">
        <f t="shared" si="107"/>
        <v/>
      </c>
      <c r="X256" s="153" t="str">
        <f t="shared" si="108"/>
        <v/>
      </c>
      <c r="Y256" s="141"/>
      <c r="Z256" s="211"/>
      <c r="AA256" s="212" t="str">
        <f t="shared" si="109"/>
        <v/>
      </c>
      <c r="AB256" s="153" t="str">
        <f t="shared" si="110"/>
        <v/>
      </c>
      <c r="AC256" s="153" t="str">
        <f t="shared" si="111"/>
        <v/>
      </c>
      <c r="AD256" s="153" t="str">
        <f t="shared" si="112"/>
        <v/>
      </c>
      <c r="AE256" s="153" t="str">
        <f t="shared" si="113"/>
        <v/>
      </c>
      <c r="AF256" s="213" t="str">
        <f t="shared" si="133"/>
        <v/>
      </c>
      <c r="AG256" s="141"/>
      <c r="AH256" s="211"/>
      <c r="AI256" s="346" t="str">
        <f t="shared" si="114"/>
        <v/>
      </c>
      <c r="AJ256" s="153" t="str">
        <f t="shared" si="115"/>
        <v/>
      </c>
      <c r="AK256" s="153" t="str">
        <f t="shared" si="116"/>
        <v/>
      </c>
      <c r="AL256" s="153" t="str">
        <f t="shared" si="117"/>
        <v/>
      </c>
      <c r="AM256" s="141"/>
      <c r="AN256" s="211"/>
      <c r="AO256" s="346" t="str">
        <f t="shared" si="118"/>
        <v/>
      </c>
      <c r="AP256" s="153" t="str">
        <f t="shared" si="119"/>
        <v/>
      </c>
      <c r="AQ256" s="153" t="str">
        <f t="shared" si="120"/>
        <v/>
      </c>
      <c r="AR256" s="153" t="str">
        <f t="shared" si="121"/>
        <v/>
      </c>
      <c r="AS256" s="141"/>
      <c r="AT256" s="211"/>
      <c r="AU256" s="346" t="str">
        <f t="shared" si="122"/>
        <v/>
      </c>
      <c r="AV256" s="153" t="str">
        <f t="shared" si="123"/>
        <v/>
      </c>
      <c r="AW256" s="153" t="str">
        <f t="shared" si="124"/>
        <v/>
      </c>
      <c r="AX256" s="153" t="str">
        <f t="shared" si="125"/>
        <v/>
      </c>
    </row>
    <row r="257" spans="1:50" ht="29.45" customHeight="1" x14ac:dyDescent="0.25">
      <c r="A257" s="354" t="str">
        <f>'N-Bedarf AL'!A257</f>
        <v/>
      </c>
      <c r="B257" s="354" t="str">
        <f>IF('N-Bedarf AL'!B257="","",'N-Bedarf AL'!B257)</f>
        <v/>
      </c>
      <c r="C257" s="305" t="str">
        <f>IF('N-Bedarf AL'!D257="","",'N-Bedarf AL'!D257)</f>
        <v/>
      </c>
      <c r="D257" s="32" t="str">
        <f>IF('N-Bedarf AL'!C257="","",'N-Bedarf AL'!C257)</f>
        <v/>
      </c>
      <c r="E257" s="32" t="str">
        <f>IF('N-Bedarf AL'!T257="","",'N-Bedarf AL'!T257)</f>
        <v/>
      </c>
      <c r="F257" s="32" t="str">
        <f>IF('P-Bedarf AL'!V259="","",'P-Bedarf AL'!V259)</f>
        <v/>
      </c>
      <c r="G257" s="32" t="str">
        <f>IF('P-Bedarf AL'!AB259="","",'P-Bedarf AL'!AB259)</f>
        <v/>
      </c>
      <c r="H257" s="345" t="str">
        <f t="shared" si="99"/>
        <v/>
      </c>
      <c r="I257" s="345" t="str">
        <f t="shared" si="100"/>
        <v/>
      </c>
      <c r="J257" s="345" t="str">
        <f t="shared" si="101"/>
        <v/>
      </c>
      <c r="K257" s="321">
        <f t="shared" si="132"/>
        <v>0</v>
      </c>
      <c r="L257" s="321">
        <f t="shared" si="126"/>
        <v>0</v>
      </c>
      <c r="M257" s="321">
        <f t="shared" si="127"/>
        <v>0</v>
      </c>
      <c r="N257" s="321" t="str">
        <f t="shared" si="102"/>
        <v/>
      </c>
      <c r="O257" s="321" t="str">
        <f t="shared" si="128"/>
        <v/>
      </c>
      <c r="P257" s="321" t="str">
        <f t="shared" si="129"/>
        <v/>
      </c>
      <c r="Q257" s="214" t="str">
        <f t="shared" si="103"/>
        <v/>
      </c>
      <c r="R257" s="141"/>
      <c r="S257" s="211"/>
      <c r="T257" s="211" t="str">
        <f t="shared" si="104"/>
        <v/>
      </c>
      <c r="U257" s="153" t="str">
        <f t="shared" si="105"/>
        <v/>
      </c>
      <c r="V257" s="153" t="str">
        <f t="shared" si="106"/>
        <v/>
      </c>
      <c r="W257" s="153" t="str">
        <f t="shared" si="107"/>
        <v/>
      </c>
      <c r="X257" s="153" t="str">
        <f t="shared" si="108"/>
        <v/>
      </c>
      <c r="Y257" s="141"/>
      <c r="Z257" s="211"/>
      <c r="AA257" s="212" t="str">
        <f t="shared" si="109"/>
        <v/>
      </c>
      <c r="AB257" s="153" t="str">
        <f t="shared" si="110"/>
        <v/>
      </c>
      <c r="AC257" s="153" t="str">
        <f t="shared" si="111"/>
        <v/>
      </c>
      <c r="AD257" s="153" t="str">
        <f t="shared" si="112"/>
        <v/>
      </c>
      <c r="AE257" s="153" t="str">
        <f t="shared" si="113"/>
        <v/>
      </c>
      <c r="AF257" s="213" t="str">
        <f t="shared" si="133"/>
        <v/>
      </c>
      <c r="AG257" s="141"/>
      <c r="AH257" s="211"/>
      <c r="AI257" s="346" t="str">
        <f t="shared" si="114"/>
        <v/>
      </c>
      <c r="AJ257" s="153" t="str">
        <f t="shared" si="115"/>
        <v/>
      </c>
      <c r="AK257" s="153" t="str">
        <f t="shared" si="116"/>
        <v/>
      </c>
      <c r="AL257" s="153" t="str">
        <f t="shared" si="117"/>
        <v/>
      </c>
      <c r="AM257" s="141"/>
      <c r="AN257" s="211"/>
      <c r="AO257" s="346" t="str">
        <f t="shared" si="118"/>
        <v/>
      </c>
      <c r="AP257" s="153" t="str">
        <f t="shared" si="119"/>
        <v/>
      </c>
      <c r="AQ257" s="153" t="str">
        <f t="shared" si="120"/>
        <v/>
      </c>
      <c r="AR257" s="153" t="str">
        <f t="shared" si="121"/>
        <v/>
      </c>
      <c r="AS257" s="141"/>
      <c r="AT257" s="211"/>
      <c r="AU257" s="346" t="str">
        <f t="shared" si="122"/>
        <v/>
      </c>
      <c r="AV257" s="153" t="str">
        <f t="shared" si="123"/>
        <v/>
      </c>
      <c r="AW257" s="153" t="str">
        <f t="shared" si="124"/>
        <v/>
      </c>
      <c r="AX257" s="153" t="str">
        <f t="shared" si="125"/>
        <v/>
      </c>
    </row>
    <row r="258" spans="1:50" ht="29.45" customHeight="1" x14ac:dyDescent="0.25">
      <c r="A258" s="354" t="str">
        <f>'N-Bedarf AL'!A258</f>
        <v/>
      </c>
      <c r="B258" s="354" t="str">
        <f>IF('N-Bedarf AL'!B258="","",'N-Bedarf AL'!B258)</f>
        <v/>
      </c>
      <c r="C258" s="305" t="str">
        <f>IF('N-Bedarf AL'!D258="","",'N-Bedarf AL'!D258)</f>
        <v/>
      </c>
      <c r="D258" s="32" t="str">
        <f>IF('N-Bedarf AL'!C258="","",'N-Bedarf AL'!C258)</f>
        <v/>
      </c>
      <c r="E258" s="32" t="str">
        <f>IF('N-Bedarf AL'!T258="","",'N-Bedarf AL'!T258)</f>
        <v/>
      </c>
      <c r="F258" s="32" t="str">
        <f>IF('P-Bedarf AL'!V260="","",'P-Bedarf AL'!V260)</f>
        <v/>
      </c>
      <c r="G258" s="32" t="str">
        <f>IF('P-Bedarf AL'!AB260="","",'P-Bedarf AL'!AB260)</f>
        <v/>
      </c>
      <c r="H258" s="345" t="str">
        <f t="shared" si="99"/>
        <v/>
      </c>
      <c r="I258" s="345" t="str">
        <f t="shared" si="100"/>
        <v/>
      </c>
      <c r="J258" s="345" t="str">
        <f t="shared" si="101"/>
        <v/>
      </c>
      <c r="K258" s="321">
        <f t="shared" si="132"/>
        <v>0</v>
      </c>
      <c r="L258" s="321">
        <f t="shared" si="126"/>
        <v>0</v>
      </c>
      <c r="M258" s="321">
        <f t="shared" si="127"/>
        <v>0</v>
      </c>
      <c r="N258" s="321" t="str">
        <f t="shared" si="102"/>
        <v/>
      </c>
      <c r="O258" s="321" t="str">
        <f t="shared" si="128"/>
        <v/>
      </c>
      <c r="P258" s="321" t="str">
        <f t="shared" si="129"/>
        <v/>
      </c>
      <c r="Q258" s="214" t="str">
        <f t="shared" si="103"/>
        <v/>
      </c>
      <c r="R258" s="141"/>
      <c r="S258" s="211"/>
      <c r="T258" s="211" t="str">
        <f t="shared" si="104"/>
        <v/>
      </c>
      <c r="U258" s="153" t="str">
        <f t="shared" si="105"/>
        <v/>
      </c>
      <c r="V258" s="153" t="str">
        <f t="shared" si="106"/>
        <v/>
      </c>
      <c r="W258" s="153" t="str">
        <f t="shared" si="107"/>
        <v/>
      </c>
      <c r="X258" s="153" t="str">
        <f t="shared" si="108"/>
        <v/>
      </c>
      <c r="Y258" s="141"/>
      <c r="Z258" s="211"/>
      <c r="AA258" s="212" t="str">
        <f t="shared" si="109"/>
        <v/>
      </c>
      <c r="AB258" s="153" t="str">
        <f t="shared" si="110"/>
        <v/>
      </c>
      <c r="AC258" s="153" t="str">
        <f t="shared" si="111"/>
        <v/>
      </c>
      <c r="AD258" s="153" t="str">
        <f t="shared" si="112"/>
        <v/>
      </c>
      <c r="AE258" s="153" t="str">
        <f t="shared" si="113"/>
        <v/>
      </c>
      <c r="AF258" s="213" t="str">
        <f t="shared" si="133"/>
        <v/>
      </c>
      <c r="AG258" s="141"/>
      <c r="AH258" s="211"/>
      <c r="AI258" s="346" t="str">
        <f t="shared" si="114"/>
        <v/>
      </c>
      <c r="AJ258" s="153" t="str">
        <f t="shared" si="115"/>
        <v/>
      </c>
      <c r="AK258" s="153" t="str">
        <f t="shared" si="116"/>
        <v/>
      </c>
      <c r="AL258" s="153" t="str">
        <f t="shared" si="117"/>
        <v/>
      </c>
      <c r="AM258" s="141"/>
      <c r="AN258" s="211"/>
      <c r="AO258" s="346" t="str">
        <f t="shared" si="118"/>
        <v/>
      </c>
      <c r="AP258" s="153" t="str">
        <f t="shared" si="119"/>
        <v/>
      </c>
      <c r="AQ258" s="153" t="str">
        <f t="shared" si="120"/>
        <v/>
      </c>
      <c r="AR258" s="153" t="str">
        <f t="shared" si="121"/>
        <v/>
      </c>
      <c r="AS258" s="141"/>
      <c r="AT258" s="211"/>
      <c r="AU258" s="346" t="str">
        <f t="shared" si="122"/>
        <v/>
      </c>
      <c r="AV258" s="153" t="str">
        <f t="shared" si="123"/>
        <v/>
      </c>
      <c r="AW258" s="153" t="str">
        <f t="shared" si="124"/>
        <v/>
      </c>
      <c r="AX258" s="153" t="str">
        <f t="shared" si="125"/>
        <v/>
      </c>
    </row>
    <row r="259" spans="1:50" ht="29.45" customHeight="1" x14ac:dyDescent="0.25">
      <c r="A259" s="354" t="str">
        <f>'N-Bedarf AL'!A259</f>
        <v/>
      </c>
      <c r="B259" s="354" t="str">
        <f>IF('N-Bedarf AL'!B259="","",'N-Bedarf AL'!B259)</f>
        <v/>
      </c>
      <c r="C259" s="305" t="str">
        <f>IF('N-Bedarf AL'!D259="","",'N-Bedarf AL'!D259)</f>
        <v/>
      </c>
      <c r="D259" s="32" t="str">
        <f>IF('N-Bedarf AL'!C259="","",'N-Bedarf AL'!C259)</f>
        <v/>
      </c>
      <c r="E259" s="32" t="str">
        <f>IF('N-Bedarf AL'!T259="","",'N-Bedarf AL'!T259)</f>
        <v/>
      </c>
      <c r="F259" s="32" t="str">
        <f>IF('P-Bedarf AL'!V261="","",'P-Bedarf AL'!V261)</f>
        <v/>
      </c>
      <c r="G259" s="32" t="str">
        <f>IF('P-Bedarf AL'!AB261="","",'P-Bedarf AL'!AB261)</f>
        <v/>
      </c>
      <c r="H259" s="345" t="str">
        <f t="shared" si="99"/>
        <v/>
      </c>
      <c r="I259" s="345" t="str">
        <f t="shared" si="100"/>
        <v/>
      </c>
      <c r="J259" s="345" t="str">
        <f t="shared" si="101"/>
        <v/>
      </c>
      <c r="K259" s="321">
        <f t="shared" si="132"/>
        <v>0</v>
      </c>
      <c r="L259" s="321">
        <f t="shared" si="126"/>
        <v>0</v>
      </c>
      <c r="M259" s="321">
        <f t="shared" si="127"/>
        <v>0</v>
      </c>
      <c r="N259" s="321" t="str">
        <f t="shared" si="102"/>
        <v/>
      </c>
      <c r="O259" s="321" t="str">
        <f t="shared" si="128"/>
        <v/>
      </c>
      <c r="P259" s="321" t="str">
        <f t="shared" si="129"/>
        <v/>
      </c>
      <c r="Q259" s="214" t="str">
        <f t="shared" si="103"/>
        <v/>
      </c>
      <c r="R259" s="141"/>
      <c r="S259" s="211"/>
      <c r="T259" s="211" t="str">
        <f t="shared" si="104"/>
        <v/>
      </c>
      <c r="U259" s="153" t="str">
        <f t="shared" si="105"/>
        <v/>
      </c>
      <c r="V259" s="153" t="str">
        <f t="shared" si="106"/>
        <v/>
      </c>
      <c r="W259" s="153" t="str">
        <f t="shared" si="107"/>
        <v/>
      </c>
      <c r="X259" s="153" t="str">
        <f t="shared" si="108"/>
        <v/>
      </c>
      <c r="Y259" s="141"/>
      <c r="Z259" s="211"/>
      <c r="AA259" s="212" t="str">
        <f t="shared" si="109"/>
        <v/>
      </c>
      <c r="AB259" s="153" t="str">
        <f t="shared" si="110"/>
        <v/>
      </c>
      <c r="AC259" s="153" t="str">
        <f t="shared" si="111"/>
        <v/>
      </c>
      <c r="AD259" s="153" t="str">
        <f t="shared" si="112"/>
        <v/>
      </c>
      <c r="AE259" s="153" t="str">
        <f t="shared" si="113"/>
        <v/>
      </c>
      <c r="AF259" s="213" t="str">
        <f t="shared" si="133"/>
        <v/>
      </c>
      <c r="AG259" s="141"/>
      <c r="AH259" s="211"/>
      <c r="AI259" s="346" t="str">
        <f t="shared" si="114"/>
        <v/>
      </c>
      <c r="AJ259" s="153" t="str">
        <f t="shared" si="115"/>
        <v/>
      </c>
      <c r="AK259" s="153" t="str">
        <f t="shared" si="116"/>
        <v/>
      </c>
      <c r="AL259" s="153" t="str">
        <f t="shared" si="117"/>
        <v/>
      </c>
      <c r="AM259" s="141"/>
      <c r="AN259" s="211"/>
      <c r="AO259" s="346" t="str">
        <f t="shared" si="118"/>
        <v/>
      </c>
      <c r="AP259" s="153" t="str">
        <f t="shared" si="119"/>
        <v/>
      </c>
      <c r="AQ259" s="153" t="str">
        <f t="shared" si="120"/>
        <v/>
      </c>
      <c r="AR259" s="153" t="str">
        <f t="shared" si="121"/>
        <v/>
      </c>
      <c r="AS259" s="141"/>
      <c r="AT259" s="211"/>
      <c r="AU259" s="346" t="str">
        <f t="shared" si="122"/>
        <v/>
      </c>
      <c r="AV259" s="153" t="str">
        <f t="shared" si="123"/>
        <v/>
      </c>
      <c r="AW259" s="153" t="str">
        <f t="shared" si="124"/>
        <v/>
      </c>
      <c r="AX259" s="153" t="str">
        <f t="shared" si="125"/>
        <v/>
      </c>
    </row>
    <row r="260" spans="1:50" ht="29.45" customHeight="1" x14ac:dyDescent="0.25">
      <c r="A260" s="354" t="str">
        <f>'N-Bedarf AL'!A260</f>
        <v/>
      </c>
      <c r="B260" s="354" t="str">
        <f>IF('N-Bedarf AL'!B260="","",'N-Bedarf AL'!B260)</f>
        <v/>
      </c>
      <c r="C260" s="305" t="str">
        <f>IF('N-Bedarf AL'!D260="","",'N-Bedarf AL'!D260)</f>
        <v/>
      </c>
      <c r="D260" s="32" t="str">
        <f>IF('N-Bedarf AL'!C260="","",'N-Bedarf AL'!C260)</f>
        <v/>
      </c>
      <c r="E260" s="32" t="str">
        <f>IF('N-Bedarf AL'!T260="","",'N-Bedarf AL'!T260)</f>
        <v/>
      </c>
      <c r="F260" s="32" t="str">
        <f>IF('P-Bedarf AL'!V262="","",'P-Bedarf AL'!V262)</f>
        <v/>
      </c>
      <c r="G260" s="32" t="str">
        <f>IF('P-Bedarf AL'!AB262="","",'P-Bedarf AL'!AB262)</f>
        <v/>
      </c>
      <c r="H260" s="345" t="str">
        <f t="shared" si="99"/>
        <v/>
      </c>
      <c r="I260" s="345" t="str">
        <f t="shared" si="100"/>
        <v/>
      </c>
      <c r="J260" s="345" t="str">
        <f t="shared" si="101"/>
        <v/>
      </c>
      <c r="K260" s="321">
        <f t="shared" si="132"/>
        <v>0</v>
      </c>
      <c r="L260" s="321">
        <f t="shared" si="126"/>
        <v>0</v>
      </c>
      <c r="M260" s="321">
        <f t="shared" si="127"/>
        <v>0</v>
      </c>
      <c r="N260" s="321" t="str">
        <f t="shared" si="102"/>
        <v/>
      </c>
      <c r="O260" s="321" t="str">
        <f t="shared" si="128"/>
        <v/>
      </c>
      <c r="P260" s="321" t="str">
        <f t="shared" si="129"/>
        <v/>
      </c>
      <c r="Q260" s="214" t="str">
        <f t="shared" si="103"/>
        <v/>
      </c>
      <c r="R260" s="141"/>
      <c r="S260" s="211"/>
      <c r="T260" s="211" t="str">
        <f t="shared" si="104"/>
        <v/>
      </c>
      <c r="U260" s="153" t="str">
        <f t="shared" si="105"/>
        <v/>
      </c>
      <c r="V260" s="153" t="str">
        <f t="shared" si="106"/>
        <v/>
      </c>
      <c r="W260" s="153" t="str">
        <f t="shared" si="107"/>
        <v/>
      </c>
      <c r="X260" s="153" t="str">
        <f t="shared" si="108"/>
        <v/>
      </c>
      <c r="Y260" s="141"/>
      <c r="Z260" s="211"/>
      <c r="AA260" s="212" t="str">
        <f t="shared" si="109"/>
        <v/>
      </c>
      <c r="AB260" s="153" t="str">
        <f t="shared" si="110"/>
        <v/>
      </c>
      <c r="AC260" s="153" t="str">
        <f t="shared" si="111"/>
        <v/>
      </c>
      <c r="AD260" s="153" t="str">
        <f t="shared" si="112"/>
        <v/>
      </c>
      <c r="AE260" s="153" t="str">
        <f t="shared" si="113"/>
        <v/>
      </c>
      <c r="AF260" s="213" t="str">
        <f t="shared" si="133"/>
        <v/>
      </c>
      <c r="AG260" s="141"/>
      <c r="AH260" s="211"/>
      <c r="AI260" s="346" t="str">
        <f t="shared" si="114"/>
        <v/>
      </c>
      <c r="AJ260" s="153" t="str">
        <f t="shared" si="115"/>
        <v/>
      </c>
      <c r="AK260" s="153" t="str">
        <f t="shared" si="116"/>
        <v/>
      </c>
      <c r="AL260" s="153" t="str">
        <f t="shared" si="117"/>
        <v/>
      </c>
      <c r="AM260" s="141"/>
      <c r="AN260" s="211"/>
      <c r="AO260" s="346" t="str">
        <f t="shared" si="118"/>
        <v/>
      </c>
      <c r="AP260" s="153" t="str">
        <f t="shared" si="119"/>
        <v/>
      </c>
      <c r="AQ260" s="153" t="str">
        <f t="shared" si="120"/>
        <v/>
      </c>
      <c r="AR260" s="153" t="str">
        <f t="shared" si="121"/>
        <v/>
      </c>
      <c r="AS260" s="141"/>
      <c r="AT260" s="211"/>
      <c r="AU260" s="346" t="str">
        <f t="shared" si="122"/>
        <v/>
      </c>
      <c r="AV260" s="153" t="str">
        <f t="shared" si="123"/>
        <v/>
      </c>
      <c r="AW260" s="153" t="str">
        <f t="shared" si="124"/>
        <v/>
      </c>
      <c r="AX260" s="153" t="str">
        <f t="shared" si="125"/>
        <v/>
      </c>
    </row>
    <row r="261" spans="1:50" ht="29.45" customHeight="1" x14ac:dyDescent="0.25">
      <c r="A261" s="354" t="str">
        <f>'N-Bedarf AL'!A261</f>
        <v/>
      </c>
      <c r="B261" s="354" t="str">
        <f>IF('N-Bedarf AL'!B261="","",'N-Bedarf AL'!B261)</f>
        <v/>
      </c>
      <c r="C261" s="305" t="str">
        <f>IF('N-Bedarf AL'!D261="","",'N-Bedarf AL'!D261)</f>
        <v/>
      </c>
      <c r="D261" s="32" t="str">
        <f>IF('N-Bedarf AL'!C261="","",'N-Bedarf AL'!C261)</f>
        <v/>
      </c>
      <c r="E261" s="32" t="str">
        <f>IF('N-Bedarf AL'!T261="","",'N-Bedarf AL'!T261)</f>
        <v/>
      </c>
      <c r="F261" s="32" t="str">
        <f>IF('P-Bedarf AL'!V263="","",'P-Bedarf AL'!V263)</f>
        <v/>
      </c>
      <c r="G261" s="32" t="str">
        <f>IF('P-Bedarf AL'!AB263="","",'P-Bedarf AL'!AB263)</f>
        <v/>
      </c>
      <c r="H261" s="345" t="str">
        <f t="shared" si="99"/>
        <v/>
      </c>
      <c r="I261" s="345" t="str">
        <f t="shared" si="100"/>
        <v/>
      </c>
      <c r="J261" s="345" t="str">
        <f t="shared" si="101"/>
        <v/>
      </c>
      <c r="K261" s="321">
        <f t="shared" si="132"/>
        <v>0</v>
      </c>
      <c r="L261" s="321">
        <f t="shared" si="126"/>
        <v>0</v>
      </c>
      <c r="M261" s="321">
        <f t="shared" si="127"/>
        <v>0</v>
      </c>
      <c r="N261" s="321" t="str">
        <f t="shared" si="102"/>
        <v/>
      </c>
      <c r="O261" s="321" t="str">
        <f t="shared" si="128"/>
        <v/>
      </c>
      <c r="P261" s="321" t="str">
        <f t="shared" si="129"/>
        <v/>
      </c>
      <c r="Q261" s="214" t="str">
        <f t="shared" si="103"/>
        <v/>
      </c>
      <c r="R261" s="141"/>
      <c r="S261" s="211"/>
      <c r="T261" s="211" t="str">
        <f t="shared" si="104"/>
        <v/>
      </c>
      <c r="U261" s="153" t="str">
        <f t="shared" si="105"/>
        <v/>
      </c>
      <c r="V261" s="153" t="str">
        <f t="shared" si="106"/>
        <v/>
      </c>
      <c r="W261" s="153" t="str">
        <f t="shared" si="107"/>
        <v/>
      </c>
      <c r="X261" s="153" t="str">
        <f t="shared" si="108"/>
        <v/>
      </c>
      <c r="Y261" s="141"/>
      <c r="Z261" s="211"/>
      <c r="AA261" s="212" t="str">
        <f t="shared" si="109"/>
        <v/>
      </c>
      <c r="AB261" s="153" t="str">
        <f t="shared" si="110"/>
        <v/>
      </c>
      <c r="AC261" s="153" t="str">
        <f t="shared" si="111"/>
        <v/>
      </c>
      <c r="AD261" s="153" t="str">
        <f t="shared" si="112"/>
        <v/>
      </c>
      <c r="AE261" s="153" t="str">
        <f t="shared" si="113"/>
        <v/>
      </c>
      <c r="AF261" s="213" t="str">
        <f t="shared" si="133"/>
        <v/>
      </c>
      <c r="AG261" s="141"/>
      <c r="AH261" s="211"/>
      <c r="AI261" s="346" t="str">
        <f t="shared" si="114"/>
        <v/>
      </c>
      <c r="AJ261" s="153" t="str">
        <f t="shared" si="115"/>
        <v/>
      </c>
      <c r="AK261" s="153" t="str">
        <f t="shared" si="116"/>
        <v/>
      </c>
      <c r="AL261" s="153" t="str">
        <f t="shared" si="117"/>
        <v/>
      </c>
      <c r="AM261" s="141"/>
      <c r="AN261" s="211"/>
      <c r="AO261" s="346" t="str">
        <f t="shared" si="118"/>
        <v/>
      </c>
      <c r="AP261" s="153" t="str">
        <f t="shared" si="119"/>
        <v/>
      </c>
      <c r="AQ261" s="153" t="str">
        <f t="shared" si="120"/>
        <v/>
      </c>
      <c r="AR261" s="153" t="str">
        <f t="shared" si="121"/>
        <v/>
      </c>
      <c r="AS261" s="141"/>
      <c r="AT261" s="211"/>
      <c r="AU261" s="346" t="str">
        <f t="shared" si="122"/>
        <v/>
      </c>
      <c r="AV261" s="153" t="str">
        <f t="shared" si="123"/>
        <v/>
      </c>
      <c r="AW261" s="153" t="str">
        <f t="shared" si="124"/>
        <v/>
      </c>
      <c r="AX261" s="153" t="str">
        <f t="shared" si="125"/>
        <v/>
      </c>
    </row>
    <row r="262" spans="1:50" ht="29.45" customHeight="1" x14ac:dyDescent="0.25">
      <c r="A262" s="354" t="str">
        <f>'N-Bedarf AL'!A262</f>
        <v/>
      </c>
      <c r="B262" s="354" t="str">
        <f>IF('N-Bedarf AL'!B262="","",'N-Bedarf AL'!B262)</f>
        <v/>
      </c>
      <c r="C262" s="305" t="str">
        <f>IF('N-Bedarf AL'!D262="","",'N-Bedarf AL'!D262)</f>
        <v/>
      </c>
      <c r="D262" s="32" t="str">
        <f>IF('N-Bedarf AL'!C262="","",'N-Bedarf AL'!C262)</f>
        <v/>
      </c>
      <c r="E262" s="32" t="str">
        <f>IF('N-Bedarf AL'!T262="","",'N-Bedarf AL'!T262)</f>
        <v/>
      </c>
      <c r="F262" s="32" t="str">
        <f>IF('P-Bedarf AL'!V264="","",'P-Bedarf AL'!V264)</f>
        <v/>
      </c>
      <c r="G262" s="32" t="str">
        <f>IF('P-Bedarf AL'!AB264="","",'P-Bedarf AL'!AB264)</f>
        <v/>
      </c>
      <c r="H262" s="345" t="str">
        <f t="shared" si="99"/>
        <v/>
      </c>
      <c r="I262" s="345" t="str">
        <f t="shared" si="100"/>
        <v/>
      </c>
      <c r="J262" s="345" t="str">
        <f t="shared" si="101"/>
        <v/>
      </c>
      <c r="K262" s="321">
        <f t="shared" si="132"/>
        <v>0</v>
      </c>
      <c r="L262" s="321">
        <f t="shared" si="126"/>
        <v>0</v>
      </c>
      <c r="M262" s="321">
        <f t="shared" si="127"/>
        <v>0</v>
      </c>
      <c r="N262" s="321" t="str">
        <f t="shared" si="102"/>
        <v/>
      </c>
      <c r="O262" s="321" t="str">
        <f t="shared" si="128"/>
        <v/>
      </c>
      <c r="P262" s="321" t="str">
        <f t="shared" si="129"/>
        <v/>
      </c>
      <c r="Q262" s="214" t="str">
        <f t="shared" si="103"/>
        <v/>
      </c>
      <c r="R262" s="141"/>
      <c r="S262" s="211"/>
      <c r="T262" s="211" t="str">
        <f t="shared" si="104"/>
        <v/>
      </c>
      <c r="U262" s="153" t="str">
        <f t="shared" si="105"/>
        <v/>
      </c>
      <c r="V262" s="153" t="str">
        <f t="shared" si="106"/>
        <v/>
      </c>
      <c r="W262" s="153" t="str">
        <f t="shared" si="107"/>
        <v/>
      </c>
      <c r="X262" s="153" t="str">
        <f t="shared" si="108"/>
        <v/>
      </c>
      <c r="Y262" s="141"/>
      <c r="Z262" s="211"/>
      <c r="AA262" s="212" t="str">
        <f t="shared" si="109"/>
        <v/>
      </c>
      <c r="AB262" s="153" t="str">
        <f t="shared" si="110"/>
        <v/>
      </c>
      <c r="AC262" s="153" t="str">
        <f t="shared" si="111"/>
        <v/>
      </c>
      <c r="AD262" s="153" t="str">
        <f t="shared" si="112"/>
        <v/>
      </c>
      <c r="AE262" s="153" t="str">
        <f t="shared" si="113"/>
        <v/>
      </c>
      <c r="AF262" s="213" t="str">
        <f t="shared" si="133"/>
        <v/>
      </c>
      <c r="AG262" s="141"/>
      <c r="AH262" s="211"/>
      <c r="AI262" s="346" t="str">
        <f t="shared" si="114"/>
        <v/>
      </c>
      <c r="AJ262" s="153" t="str">
        <f t="shared" si="115"/>
        <v/>
      </c>
      <c r="AK262" s="153" t="str">
        <f t="shared" si="116"/>
        <v/>
      </c>
      <c r="AL262" s="153" t="str">
        <f t="shared" si="117"/>
        <v/>
      </c>
      <c r="AM262" s="141"/>
      <c r="AN262" s="211"/>
      <c r="AO262" s="346" t="str">
        <f t="shared" si="118"/>
        <v/>
      </c>
      <c r="AP262" s="153" t="str">
        <f t="shared" si="119"/>
        <v/>
      </c>
      <c r="AQ262" s="153" t="str">
        <f t="shared" si="120"/>
        <v/>
      </c>
      <c r="AR262" s="153" t="str">
        <f t="shared" si="121"/>
        <v/>
      </c>
      <c r="AS262" s="141"/>
      <c r="AT262" s="211"/>
      <c r="AU262" s="346" t="str">
        <f t="shared" si="122"/>
        <v/>
      </c>
      <c r="AV262" s="153" t="str">
        <f t="shared" si="123"/>
        <v/>
      </c>
      <c r="AW262" s="153" t="str">
        <f t="shared" si="124"/>
        <v/>
      </c>
      <c r="AX262" s="153" t="str">
        <f t="shared" si="125"/>
        <v/>
      </c>
    </row>
    <row r="263" spans="1:50" ht="29.45" customHeight="1" x14ac:dyDescent="0.25">
      <c r="A263" s="354" t="str">
        <f>'N-Bedarf AL'!A263</f>
        <v/>
      </c>
      <c r="B263" s="354" t="str">
        <f>IF('N-Bedarf AL'!B263="","",'N-Bedarf AL'!B263)</f>
        <v/>
      </c>
      <c r="C263" s="305" t="str">
        <f>IF('N-Bedarf AL'!D263="","",'N-Bedarf AL'!D263)</f>
        <v/>
      </c>
      <c r="D263" s="32" t="str">
        <f>IF('N-Bedarf AL'!C263="","",'N-Bedarf AL'!C263)</f>
        <v/>
      </c>
      <c r="E263" s="32" t="str">
        <f>IF('N-Bedarf AL'!T263="","",'N-Bedarf AL'!T263)</f>
        <v/>
      </c>
      <c r="F263" s="32" t="str">
        <f>IF('P-Bedarf AL'!V265="","",'P-Bedarf AL'!V265)</f>
        <v/>
      </c>
      <c r="G263" s="32" t="str">
        <f>IF('P-Bedarf AL'!AB265="","",'P-Bedarf AL'!AB265)</f>
        <v/>
      </c>
      <c r="H263" s="345" t="str">
        <f t="shared" si="99"/>
        <v/>
      </c>
      <c r="I263" s="345" t="str">
        <f t="shared" si="100"/>
        <v/>
      </c>
      <c r="J263" s="345" t="str">
        <f t="shared" si="101"/>
        <v/>
      </c>
      <c r="K263" s="321">
        <f t="shared" si="132"/>
        <v>0</v>
      </c>
      <c r="L263" s="321">
        <f t="shared" si="126"/>
        <v>0</v>
      </c>
      <c r="M263" s="321">
        <f t="shared" si="127"/>
        <v>0</v>
      </c>
      <c r="N263" s="321" t="str">
        <f t="shared" si="102"/>
        <v/>
      </c>
      <c r="O263" s="321" t="str">
        <f t="shared" si="128"/>
        <v/>
      </c>
      <c r="P263" s="321" t="str">
        <f t="shared" si="129"/>
        <v/>
      </c>
      <c r="Q263" s="214" t="str">
        <f t="shared" si="103"/>
        <v/>
      </c>
      <c r="R263" s="141"/>
      <c r="S263" s="211"/>
      <c r="T263" s="211" t="str">
        <f t="shared" si="104"/>
        <v/>
      </c>
      <c r="U263" s="153" t="str">
        <f t="shared" si="105"/>
        <v/>
      </c>
      <c r="V263" s="153" t="str">
        <f t="shared" si="106"/>
        <v/>
      </c>
      <c r="W263" s="153" t="str">
        <f t="shared" si="107"/>
        <v/>
      </c>
      <c r="X263" s="153" t="str">
        <f t="shared" si="108"/>
        <v/>
      </c>
      <c r="Y263" s="141"/>
      <c r="Z263" s="211"/>
      <c r="AA263" s="212" t="str">
        <f t="shared" si="109"/>
        <v/>
      </c>
      <c r="AB263" s="153" t="str">
        <f t="shared" si="110"/>
        <v/>
      </c>
      <c r="AC263" s="153" t="str">
        <f t="shared" si="111"/>
        <v/>
      </c>
      <c r="AD263" s="153" t="str">
        <f t="shared" si="112"/>
        <v/>
      </c>
      <c r="AE263" s="153" t="str">
        <f t="shared" si="113"/>
        <v/>
      </c>
      <c r="AF263" s="213" t="str">
        <f t="shared" si="133"/>
        <v/>
      </c>
      <c r="AG263" s="141"/>
      <c r="AH263" s="211"/>
      <c r="AI263" s="346" t="str">
        <f t="shared" si="114"/>
        <v/>
      </c>
      <c r="AJ263" s="153" t="str">
        <f t="shared" si="115"/>
        <v/>
      </c>
      <c r="AK263" s="153" t="str">
        <f t="shared" si="116"/>
        <v/>
      </c>
      <c r="AL263" s="153" t="str">
        <f t="shared" si="117"/>
        <v/>
      </c>
      <c r="AM263" s="141"/>
      <c r="AN263" s="211"/>
      <c r="AO263" s="346" t="str">
        <f t="shared" si="118"/>
        <v/>
      </c>
      <c r="AP263" s="153" t="str">
        <f t="shared" si="119"/>
        <v/>
      </c>
      <c r="AQ263" s="153" t="str">
        <f t="shared" si="120"/>
        <v/>
      </c>
      <c r="AR263" s="153" t="str">
        <f t="shared" si="121"/>
        <v/>
      </c>
      <c r="AS263" s="141"/>
      <c r="AT263" s="211"/>
      <c r="AU263" s="346" t="str">
        <f t="shared" si="122"/>
        <v/>
      </c>
      <c r="AV263" s="153" t="str">
        <f t="shared" si="123"/>
        <v/>
      </c>
      <c r="AW263" s="153" t="str">
        <f t="shared" si="124"/>
        <v/>
      </c>
      <c r="AX263" s="153" t="str">
        <f t="shared" si="125"/>
        <v/>
      </c>
    </row>
    <row r="264" spans="1:50" ht="29.45" customHeight="1" x14ac:dyDescent="0.25">
      <c r="A264" s="354" t="str">
        <f>'N-Bedarf AL'!A264</f>
        <v/>
      </c>
      <c r="B264" s="354" t="str">
        <f>IF('N-Bedarf AL'!B264="","",'N-Bedarf AL'!B264)</f>
        <v/>
      </c>
      <c r="C264" s="305" t="str">
        <f>IF('N-Bedarf AL'!D264="","",'N-Bedarf AL'!D264)</f>
        <v/>
      </c>
      <c r="D264" s="32" t="str">
        <f>IF('N-Bedarf AL'!C264="","",'N-Bedarf AL'!C264)</f>
        <v/>
      </c>
      <c r="E264" s="32" t="str">
        <f>IF('N-Bedarf AL'!T264="","",'N-Bedarf AL'!T264)</f>
        <v/>
      </c>
      <c r="F264" s="32" t="str">
        <f>IF('P-Bedarf AL'!V266="","",'P-Bedarf AL'!V266)</f>
        <v/>
      </c>
      <c r="G264" s="32" t="str">
        <f>IF('P-Bedarf AL'!AB266="","",'P-Bedarf AL'!AB266)</f>
        <v/>
      </c>
      <c r="H264" s="345" t="str">
        <f t="shared" ref="H264:H310" si="134">IF(OR(E264="",N264=""),"",SUM(V264,AC264))</f>
        <v/>
      </c>
      <c r="I264" s="345" t="str">
        <f t="shared" ref="I264:I310" si="135">IF(OR(E264="",N264=""),"",SUM(U264,AB264))</f>
        <v/>
      </c>
      <c r="J264" s="345" t="str">
        <f t="shared" ref="J264:J310" si="136">IF(OR(E264="",N264=""),"",SUM(AJ264,AP264,AV264))</f>
        <v/>
      </c>
      <c r="K264" s="321">
        <f t="shared" si="132"/>
        <v>0</v>
      </c>
      <c r="L264" s="321">
        <f t="shared" si="126"/>
        <v>0</v>
      </c>
      <c r="M264" s="321">
        <f t="shared" si="127"/>
        <v>0</v>
      </c>
      <c r="N264" s="321" t="str">
        <f t="shared" ref="N264:N310" si="137">IF(E264="","",K264-E264)</f>
        <v/>
      </c>
      <c r="O264" s="321" t="str">
        <f t="shared" si="128"/>
        <v/>
      </c>
      <c r="P264" s="321" t="str">
        <f t="shared" si="129"/>
        <v/>
      </c>
      <c r="Q264" s="214" t="str">
        <f t="shared" ref="Q264:Q310" si="138">IF(N264="","",IF(N264&gt;0,"Achtung: N-Überhang!",""))</f>
        <v/>
      </c>
      <c r="R264" s="141"/>
      <c r="S264" s="211"/>
      <c r="T264" s="211" t="str">
        <f t="shared" ref="T264:T310" si="139">IF(D264="","",S264*D264)</f>
        <v/>
      </c>
      <c r="U264" s="153" t="str">
        <f t="shared" ref="U264:U310" si="140">IF(OR(E264="",R264="",R264="keine"),"",(VLOOKUP(R264,Dünger_Formen,3,FALSE))*S264)</f>
        <v/>
      </c>
      <c r="V264" s="153" t="str">
        <f t="shared" ref="V264:V310" si="141">IF(OR(E264="",R264="",R264="keine"),"",(VLOOKUP(R264,Dünger_Formen,7,FALSE))*S264)</f>
        <v/>
      </c>
      <c r="W264" s="153" t="str">
        <f t="shared" ref="W264:W310" si="142">IF(OR(F264="",R264="",R264="keine"),"",(VLOOKUP(R264,Dünger_Formen,8,FALSE))*S264)</f>
        <v/>
      </c>
      <c r="X264" s="153" t="str">
        <f t="shared" ref="X264:X310" si="143">IF(OR(G264="",R264="",R264="keine"),"",(VLOOKUP(R264,Dünger_Formen,9,FALSE))*S264)</f>
        <v/>
      </c>
      <c r="Y264" s="141"/>
      <c r="Z264" s="211"/>
      <c r="AA264" s="212" t="str">
        <f t="shared" ref="AA264:AA310" si="144">IF(D264="","",Z264*D264)</f>
        <v/>
      </c>
      <c r="AB264" s="153" t="str">
        <f t="shared" ref="AB264:AB310" si="145">IF(OR(E264="",Y264="",Y264="keine"),"",(VLOOKUP(Y264,Dünger_Formen,3,FALSE))*Z264)</f>
        <v/>
      </c>
      <c r="AC264" s="153" t="str">
        <f t="shared" ref="AC264:AC310" si="146">IF(OR(E264="",Y264="",Y264="keine"),"",(VLOOKUP(Y264,Dünger_Formen,7,FALSE))*Z264)</f>
        <v/>
      </c>
      <c r="AD264" s="153" t="str">
        <f t="shared" ref="AD264:AD310" si="147">IF(OR(F264="",Y264="",Y264="keine"),"",(VLOOKUP(Y264,Dünger_Formen,8,FALSE))*Z264)</f>
        <v/>
      </c>
      <c r="AE264" s="153" t="str">
        <f t="shared" ref="AE264:AE310" si="148">IF(OR(G264="",Y264="",Y264="keine"),"",(VLOOKUP(Y264,Dünger_Formen,9,FALSE))*Z264)</f>
        <v/>
      </c>
      <c r="AF264" s="213" t="str">
        <f t="shared" si="133"/>
        <v/>
      </c>
      <c r="AG264" s="141"/>
      <c r="AH264" s="211"/>
      <c r="AI264" s="346" t="str">
        <f t="shared" ref="AI264:AI310" si="149">IF(D264="","",AH264*$D264)</f>
        <v/>
      </c>
      <c r="AJ264" s="153" t="str">
        <f t="shared" ref="AJ264:AJ310" si="150">IF(OR(E264="",AG264="",AG264="keine"),"",ROUND((VLOOKUP(AG264,Dünger_Formen,3,FALSE))*AH264,0))</f>
        <v/>
      </c>
      <c r="AK264" s="153" t="str">
        <f t="shared" ref="AK264:AK310" si="151">IF(OR(F264="",AG264="",AG264="keine"),"",ROUND((VLOOKUP(AG264,Dünger_Formen,8,FALSE))*AH264,0))</f>
        <v/>
      </c>
      <c r="AL264" s="153" t="str">
        <f t="shared" ref="AL264:AL310" si="152">IF(OR(G264="",AG264="",AG264="keine"),"",ROUND((VLOOKUP(AG264,Dünger_Formen,9,FALSE))*AH264,0))</f>
        <v/>
      </c>
      <c r="AM264" s="141"/>
      <c r="AN264" s="211"/>
      <c r="AO264" s="346" t="str">
        <f t="shared" ref="AO264:AO310" si="153">IF(D264="","",AN264*$D264)</f>
        <v/>
      </c>
      <c r="AP264" s="153" t="str">
        <f t="shared" ref="AP264:AP310" si="154">IF(OR(E264="",AM264="",AM264="keine"),"",ROUND((VLOOKUP(AM264,Dünger_Formen,3,FALSE))*AN264,0))</f>
        <v/>
      </c>
      <c r="AQ264" s="153" t="str">
        <f t="shared" ref="AQ264:AQ310" si="155">IF(OR(F264="",AM264="",AM264="keine"),"",ROUND((VLOOKUP(AM264,Dünger_Formen,8,FALSE))*AN264,0))</f>
        <v/>
      </c>
      <c r="AR264" s="153" t="str">
        <f t="shared" ref="AR264:AR310" si="156">IF(OR(G264="",AM264="",AM264="keine"),"",ROUND((VLOOKUP(AM264,Dünger_Formen,9,FALSE))*AN264,0))</f>
        <v/>
      </c>
      <c r="AS264" s="141"/>
      <c r="AT264" s="211"/>
      <c r="AU264" s="346" t="str">
        <f t="shared" ref="AU264:AU310" si="157">IF(D264="","",AT264*$D264)</f>
        <v/>
      </c>
      <c r="AV264" s="153" t="str">
        <f t="shared" ref="AV264:AV310" si="158">IF(OR(E264="",AS264="",AS264="keine"),"",ROUND((VLOOKUP(AS264,Dünger_Formen,3,FALSE))*AT264,0))</f>
        <v/>
      </c>
      <c r="AW264" s="153" t="str">
        <f t="shared" ref="AW264:AW310" si="159">IF(OR(F264="",AS264="",AS264="keine"),"",ROUND((VLOOKUP(AS264,Dünger_Formen,8,FALSE))*AT264,0))</f>
        <v/>
      </c>
      <c r="AX264" s="153" t="str">
        <f t="shared" ref="AX264:AX310" si="160">IF(OR(G264="",AS264="",AS264="keine"),"",ROUND((VLOOKUP(AS264,Dünger_Formen,9,FALSE))*AT264,0))</f>
        <v/>
      </c>
    </row>
    <row r="265" spans="1:50" ht="29.45" customHeight="1" x14ac:dyDescent="0.25">
      <c r="A265" s="354" t="str">
        <f>'N-Bedarf AL'!A265</f>
        <v/>
      </c>
      <c r="B265" s="354" t="str">
        <f>IF('N-Bedarf AL'!B265="","",'N-Bedarf AL'!B265)</f>
        <v/>
      </c>
      <c r="C265" s="305" t="str">
        <f>IF('N-Bedarf AL'!D265="","",'N-Bedarf AL'!D265)</f>
        <v/>
      </c>
      <c r="D265" s="32" t="str">
        <f>IF('N-Bedarf AL'!C265="","",'N-Bedarf AL'!C265)</f>
        <v/>
      </c>
      <c r="E265" s="32" t="str">
        <f>IF('N-Bedarf AL'!T265="","",'N-Bedarf AL'!T265)</f>
        <v/>
      </c>
      <c r="F265" s="32" t="str">
        <f>IF('P-Bedarf AL'!V267="","",'P-Bedarf AL'!V267)</f>
        <v/>
      </c>
      <c r="G265" s="32" t="str">
        <f>IF('P-Bedarf AL'!AB267="","",'P-Bedarf AL'!AB267)</f>
        <v/>
      </c>
      <c r="H265" s="345" t="str">
        <f t="shared" si="134"/>
        <v/>
      </c>
      <c r="I265" s="345" t="str">
        <f t="shared" si="135"/>
        <v/>
      </c>
      <c r="J265" s="345" t="str">
        <f t="shared" si="136"/>
        <v/>
      </c>
      <c r="K265" s="321">
        <f t="shared" si="132"/>
        <v>0</v>
      </c>
      <c r="L265" s="321">
        <f t="shared" ref="L265:L310" si="161">IF(W265="",0,W265)+IF(AD265="",0,AD265)+IF(AK265="",0,AK265)+IF(AQ265="",0,AQ265)+IF(AW265="",0,AW265)</f>
        <v>0</v>
      </c>
      <c r="M265" s="321">
        <f t="shared" ref="M265:M310" si="162">IF(X265="",0,X265)+IF(AE265="",0,AE265)+IF(AL265="",0,AL265)+IF(AR265="",0,AR265)+IF(AX265="",0,AX265)</f>
        <v>0</v>
      </c>
      <c r="N265" s="321" t="str">
        <f t="shared" si="137"/>
        <v/>
      </c>
      <c r="O265" s="321" t="str">
        <f t="shared" ref="O265:O310" si="163">IF(F265="","",L265-F265)</f>
        <v/>
      </c>
      <c r="P265" s="321" t="str">
        <f t="shared" ref="P265:P310" si="164">IF(G265="","",M265-G265)</f>
        <v/>
      </c>
      <c r="Q265" s="214" t="str">
        <f t="shared" si="138"/>
        <v/>
      </c>
      <c r="R265" s="141"/>
      <c r="S265" s="211"/>
      <c r="T265" s="211" t="str">
        <f t="shared" si="139"/>
        <v/>
      </c>
      <c r="U265" s="153" t="str">
        <f t="shared" si="140"/>
        <v/>
      </c>
      <c r="V265" s="153" t="str">
        <f t="shared" si="141"/>
        <v/>
      </c>
      <c r="W265" s="153" t="str">
        <f t="shared" si="142"/>
        <v/>
      </c>
      <c r="X265" s="153" t="str">
        <f t="shared" si="143"/>
        <v/>
      </c>
      <c r="Y265" s="141"/>
      <c r="Z265" s="211"/>
      <c r="AA265" s="212" t="str">
        <f t="shared" si="144"/>
        <v/>
      </c>
      <c r="AB265" s="153" t="str">
        <f t="shared" si="145"/>
        <v/>
      </c>
      <c r="AC265" s="153" t="str">
        <f t="shared" si="146"/>
        <v/>
      </c>
      <c r="AD265" s="153" t="str">
        <f t="shared" si="147"/>
        <v/>
      </c>
      <c r="AE265" s="153" t="str">
        <f t="shared" si="148"/>
        <v/>
      </c>
      <c r="AF265" s="213" t="str">
        <f t="shared" si="133"/>
        <v/>
      </c>
      <c r="AG265" s="141"/>
      <c r="AH265" s="211"/>
      <c r="AI265" s="346" t="str">
        <f t="shared" si="149"/>
        <v/>
      </c>
      <c r="AJ265" s="153" t="str">
        <f t="shared" si="150"/>
        <v/>
      </c>
      <c r="AK265" s="153" t="str">
        <f t="shared" si="151"/>
        <v/>
      </c>
      <c r="AL265" s="153" t="str">
        <f t="shared" si="152"/>
        <v/>
      </c>
      <c r="AM265" s="141"/>
      <c r="AN265" s="211"/>
      <c r="AO265" s="346" t="str">
        <f t="shared" si="153"/>
        <v/>
      </c>
      <c r="AP265" s="153" t="str">
        <f t="shared" si="154"/>
        <v/>
      </c>
      <c r="AQ265" s="153" t="str">
        <f t="shared" si="155"/>
        <v/>
      </c>
      <c r="AR265" s="153" t="str">
        <f t="shared" si="156"/>
        <v/>
      </c>
      <c r="AS265" s="141"/>
      <c r="AT265" s="211"/>
      <c r="AU265" s="346" t="str">
        <f t="shared" si="157"/>
        <v/>
      </c>
      <c r="AV265" s="153" t="str">
        <f t="shared" si="158"/>
        <v/>
      </c>
      <c r="AW265" s="153" t="str">
        <f t="shared" si="159"/>
        <v/>
      </c>
      <c r="AX265" s="153" t="str">
        <f t="shared" si="160"/>
        <v/>
      </c>
    </row>
    <row r="266" spans="1:50" ht="29.45" customHeight="1" x14ac:dyDescent="0.25">
      <c r="A266" s="354" t="str">
        <f>'N-Bedarf AL'!A266</f>
        <v/>
      </c>
      <c r="B266" s="354" t="str">
        <f>IF('N-Bedarf AL'!B266="","",'N-Bedarf AL'!B266)</f>
        <v/>
      </c>
      <c r="C266" s="305" t="str">
        <f>IF('N-Bedarf AL'!D266="","",'N-Bedarf AL'!D266)</f>
        <v/>
      </c>
      <c r="D266" s="32" t="str">
        <f>IF('N-Bedarf AL'!C266="","",'N-Bedarf AL'!C266)</f>
        <v/>
      </c>
      <c r="E266" s="32" t="str">
        <f>IF('N-Bedarf AL'!T266="","",'N-Bedarf AL'!T266)</f>
        <v/>
      </c>
      <c r="F266" s="32" t="str">
        <f>IF('P-Bedarf AL'!V268="","",'P-Bedarf AL'!V268)</f>
        <v/>
      </c>
      <c r="G266" s="32" t="str">
        <f>IF('P-Bedarf AL'!AB268="","",'P-Bedarf AL'!AB268)</f>
        <v/>
      </c>
      <c r="H266" s="345" t="str">
        <f t="shared" si="134"/>
        <v/>
      </c>
      <c r="I266" s="345" t="str">
        <f t="shared" si="135"/>
        <v/>
      </c>
      <c r="J266" s="345" t="str">
        <f t="shared" si="136"/>
        <v/>
      </c>
      <c r="K266" s="321">
        <f t="shared" si="132"/>
        <v>0</v>
      </c>
      <c r="L266" s="321">
        <f t="shared" si="161"/>
        <v>0</v>
      </c>
      <c r="M266" s="321">
        <f t="shared" si="162"/>
        <v>0</v>
      </c>
      <c r="N266" s="321" t="str">
        <f t="shared" si="137"/>
        <v/>
      </c>
      <c r="O266" s="321" t="str">
        <f t="shared" si="163"/>
        <v/>
      </c>
      <c r="P266" s="321" t="str">
        <f t="shared" si="164"/>
        <v/>
      </c>
      <c r="Q266" s="214" t="str">
        <f t="shared" si="138"/>
        <v/>
      </c>
      <c r="R266" s="141"/>
      <c r="S266" s="211"/>
      <c r="T266" s="211" t="str">
        <f t="shared" si="139"/>
        <v/>
      </c>
      <c r="U266" s="153" t="str">
        <f t="shared" si="140"/>
        <v/>
      </c>
      <c r="V266" s="153" t="str">
        <f t="shared" si="141"/>
        <v/>
      </c>
      <c r="W266" s="153" t="str">
        <f t="shared" si="142"/>
        <v/>
      </c>
      <c r="X266" s="153" t="str">
        <f t="shared" si="143"/>
        <v/>
      </c>
      <c r="Y266" s="141"/>
      <c r="Z266" s="211"/>
      <c r="AA266" s="212" t="str">
        <f t="shared" si="144"/>
        <v/>
      </c>
      <c r="AB266" s="153" t="str">
        <f t="shared" si="145"/>
        <v/>
      </c>
      <c r="AC266" s="153" t="str">
        <f t="shared" si="146"/>
        <v/>
      </c>
      <c r="AD266" s="153" t="str">
        <f t="shared" si="147"/>
        <v/>
      </c>
      <c r="AE266" s="153" t="str">
        <f t="shared" si="148"/>
        <v/>
      </c>
      <c r="AF266" s="213" t="str">
        <f t="shared" si="133"/>
        <v/>
      </c>
      <c r="AG266" s="141"/>
      <c r="AH266" s="211"/>
      <c r="AI266" s="346" t="str">
        <f t="shared" si="149"/>
        <v/>
      </c>
      <c r="AJ266" s="153" t="str">
        <f t="shared" si="150"/>
        <v/>
      </c>
      <c r="AK266" s="153" t="str">
        <f t="shared" si="151"/>
        <v/>
      </c>
      <c r="AL266" s="153" t="str">
        <f t="shared" si="152"/>
        <v/>
      </c>
      <c r="AM266" s="141"/>
      <c r="AN266" s="211"/>
      <c r="AO266" s="346" t="str">
        <f t="shared" si="153"/>
        <v/>
      </c>
      <c r="AP266" s="153" t="str">
        <f t="shared" si="154"/>
        <v/>
      </c>
      <c r="AQ266" s="153" t="str">
        <f t="shared" si="155"/>
        <v/>
      </c>
      <c r="AR266" s="153" t="str">
        <f t="shared" si="156"/>
        <v/>
      </c>
      <c r="AS266" s="141"/>
      <c r="AT266" s="211"/>
      <c r="AU266" s="346" t="str">
        <f t="shared" si="157"/>
        <v/>
      </c>
      <c r="AV266" s="153" t="str">
        <f t="shared" si="158"/>
        <v/>
      </c>
      <c r="AW266" s="153" t="str">
        <f t="shared" si="159"/>
        <v/>
      </c>
      <c r="AX266" s="153" t="str">
        <f t="shared" si="160"/>
        <v/>
      </c>
    </row>
    <row r="267" spans="1:50" ht="29.45" customHeight="1" x14ac:dyDescent="0.25">
      <c r="A267" s="354" t="str">
        <f>'N-Bedarf AL'!A267</f>
        <v/>
      </c>
      <c r="B267" s="354" t="str">
        <f>IF('N-Bedarf AL'!B267="","",'N-Bedarf AL'!B267)</f>
        <v/>
      </c>
      <c r="C267" s="305" t="str">
        <f>IF('N-Bedarf AL'!D267="","",'N-Bedarf AL'!D267)</f>
        <v/>
      </c>
      <c r="D267" s="32" t="str">
        <f>IF('N-Bedarf AL'!C267="","",'N-Bedarf AL'!C267)</f>
        <v/>
      </c>
      <c r="E267" s="32" t="str">
        <f>IF('N-Bedarf AL'!T267="","",'N-Bedarf AL'!T267)</f>
        <v/>
      </c>
      <c r="F267" s="32" t="str">
        <f>IF('P-Bedarf AL'!V269="","",'P-Bedarf AL'!V269)</f>
        <v/>
      </c>
      <c r="G267" s="32" t="str">
        <f>IF('P-Bedarf AL'!AB269="","",'P-Bedarf AL'!AB269)</f>
        <v/>
      </c>
      <c r="H267" s="345" t="str">
        <f t="shared" si="134"/>
        <v/>
      </c>
      <c r="I267" s="345" t="str">
        <f t="shared" si="135"/>
        <v/>
      </c>
      <c r="J267" s="345" t="str">
        <f t="shared" si="136"/>
        <v/>
      </c>
      <c r="K267" s="321">
        <f t="shared" si="132"/>
        <v>0</v>
      </c>
      <c r="L267" s="321">
        <f t="shared" si="161"/>
        <v>0</v>
      </c>
      <c r="M267" s="321">
        <f t="shared" si="162"/>
        <v>0</v>
      </c>
      <c r="N267" s="321" t="str">
        <f t="shared" si="137"/>
        <v/>
      </c>
      <c r="O267" s="321" t="str">
        <f t="shared" si="163"/>
        <v/>
      </c>
      <c r="P267" s="321" t="str">
        <f t="shared" si="164"/>
        <v/>
      </c>
      <c r="Q267" s="214" t="str">
        <f t="shared" si="138"/>
        <v/>
      </c>
      <c r="R267" s="141"/>
      <c r="S267" s="211"/>
      <c r="T267" s="211" t="str">
        <f t="shared" si="139"/>
        <v/>
      </c>
      <c r="U267" s="153" t="str">
        <f t="shared" si="140"/>
        <v/>
      </c>
      <c r="V267" s="153" t="str">
        <f t="shared" si="141"/>
        <v/>
      </c>
      <c r="W267" s="153" t="str">
        <f t="shared" si="142"/>
        <v/>
      </c>
      <c r="X267" s="153" t="str">
        <f t="shared" si="143"/>
        <v/>
      </c>
      <c r="Y267" s="141"/>
      <c r="Z267" s="211"/>
      <c r="AA267" s="212" t="str">
        <f t="shared" si="144"/>
        <v/>
      </c>
      <c r="AB267" s="153" t="str">
        <f t="shared" si="145"/>
        <v/>
      </c>
      <c r="AC267" s="153" t="str">
        <f t="shared" si="146"/>
        <v/>
      </c>
      <c r="AD267" s="153" t="str">
        <f t="shared" si="147"/>
        <v/>
      </c>
      <c r="AE267" s="153" t="str">
        <f t="shared" si="148"/>
        <v/>
      </c>
      <c r="AF267" s="213" t="str">
        <f t="shared" si="133"/>
        <v/>
      </c>
      <c r="AG267" s="141"/>
      <c r="AH267" s="211"/>
      <c r="AI267" s="346" t="str">
        <f t="shared" si="149"/>
        <v/>
      </c>
      <c r="AJ267" s="153" t="str">
        <f t="shared" si="150"/>
        <v/>
      </c>
      <c r="AK267" s="153" t="str">
        <f t="shared" si="151"/>
        <v/>
      </c>
      <c r="AL267" s="153" t="str">
        <f t="shared" si="152"/>
        <v/>
      </c>
      <c r="AM267" s="141"/>
      <c r="AN267" s="211"/>
      <c r="AO267" s="346" t="str">
        <f t="shared" si="153"/>
        <v/>
      </c>
      <c r="AP267" s="153" t="str">
        <f t="shared" si="154"/>
        <v/>
      </c>
      <c r="AQ267" s="153" t="str">
        <f t="shared" si="155"/>
        <v/>
      </c>
      <c r="AR267" s="153" t="str">
        <f t="shared" si="156"/>
        <v/>
      </c>
      <c r="AS267" s="141"/>
      <c r="AT267" s="211"/>
      <c r="AU267" s="346" t="str">
        <f t="shared" si="157"/>
        <v/>
      </c>
      <c r="AV267" s="153" t="str">
        <f t="shared" si="158"/>
        <v/>
      </c>
      <c r="AW267" s="153" t="str">
        <f t="shared" si="159"/>
        <v/>
      </c>
      <c r="AX267" s="153" t="str">
        <f t="shared" si="160"/>
        <v/>
      </c>
    </row>
    <row r="268" spans="1:50" ht="29.45" customHeight="1" x14ac:dyDescent="0.25">
      <c r="A268" s="354" t="str">
        <f>'N-Bedarf AL'!A268</f>
        <v/>
      </c>
      <c r="B268" s="354" t="str">
        <f>IF('N-Bedarf AL'!B268="","",'N-Bedarf AL'!B268)</f>
        <v/>
      </c>
      <c r="C268" s="305" t="str">
        <f>IF('N-Bedarf AL'!D268="","",'N-Bedarf AL'!D268)</f>
        <v/>
      </c>
      <c r="D268" s="32" t="str">
        <f>IF('N-Bedarf AL'!C268="","",'N-Bedarf AL'!C268)</f>
        <v/>
      </c>
      <c r="E268" s="32" t="str">
        <f>IF('N-Bedarf AL'!T268="","",'N-Bedarf AL'!T268)</f>
        <v/>
      </c>
      <c r="F268" s="32" t="str">
        <f>IF('P-Bedarf AL'!V270="","",'P-Bedarf AL'!V270)</f>
        <v/>
      </c>
      <c r="G268" s="32" t="str">
        <f>IF('P-Bedarf AL'!AB270="","",'P-Bedarf AL'!AB270)</f>
        <v/>
      </c>
      <c r="H268" s="345" t="str">
        <f t="shared" si="134"/>
        <v/>
      </c>
      <c r="I268" s="345" t="str">
        <f t="shared" si="135"/>
        <v/>
      </c>
      <c r="J268" s="345" t="str">
        <f t="shared" si="136"/>
        <v/>
      </c>
      <c r="K268" s="321">
        <f t="shared" si="132"/>
        <v>0</v>
      </c>
      <c r="L268" s="321">
        <f t="shared" si="161"/>
        <v>0</v>
      </c>
      <c r="M268" s="321">
        <f t="shared" si="162"/>
        <v>0</v>
      </c>
      <c r="N268" s="321" t="str">
        <f t="shared" si="137"/>
        <v/>
      </c>
      <c r="O268" s="321" t="str">
        <f t="shared" si="163"/>
        <v/>
      </c>
      <c r="P268" s="321" t="str">
        <f t="shared" si="164"/>
        <v/>
      </c>
      <c r="Q268" s="214" t="str">
        <f t="shared" si="138"/>
        <v/>
      </c>
      <c r="R268" s="141"/>
      <c r="S268" s="211"/>
      <c r="T268" s="211" t="str">
        <f t="shared" si="139"/>
        <v/>
      </c>
      <c r="U268" s="153" t="str">
        <f t="shared" si="140"/>
        <v/>
      </c>
      <c r="V268" s="153" t="str">
        <f t="shared" si="141"/>
        <v/>
      </c>
      <c r="W268" s="153" t="str">
        <f t="shared" si="142"/>
        <v/>
      </c>
      <c r="X268" s="153" t="str">
        <f t="shared" si="143"/>
        <v/>
      </c>
      <c r="Y268" s="141"/>
      <c r="Z268" s="211"/>
      <c r="AA268" s="212" t="str">
        <f t="shared" si="144"/>
        <v/>
      </c>
      <c r="AB268" s="153" t="str">
        <f t="shared" si="145"/>
        <v/>
      </c>
      <c r="AC268" s="153" t="str">
        <f t="shared" si="146"/>
        <v/>
      </c>
      <c r="AD268" s="153" t="str">
        <f t="shared" si="147"/>
        <v/>
      </c>
      <c r="AE268" s="153" t="str">
        <f t="shared" si="148"/>
        <v/>
      </c>
      <c r="AF268" s="213" t="str">
        <f t="shared" si="133"/>
        <v/>
      </c>
      <c r="AG268" s="141"/>
      <c r="AH268" s="211"/>
      <c r="AI268" s="346" t="str">
        <f t="shared" si="149"/>
        <v/>
      </c>
      <c r="AJ268" s="153" t="str">
        <f t="shared" si="150"/>
        <v/>
      </c>
      <c r="AK268" s="153" t="str">
        <f t="shared" si="151"/>
        <v/>
      </c>
      <c r="AL268" s="153" t="str">
        <f t="shared" si="152"/>
        <v/>
      </c>
      <c r="AM268" s="141"/>
      <c r="AN268" s="211"/>
      <c r="AO268" s="346" t="str">
        <f t="shared" si="153"/>
        <v/>
      </c>
      <c r="AP268" s="153" t="str">
        <f t="shared" si="154"/>
        <v/>
      </c>
      <c r="AQ268" s="153" t="str">
        <f t="shared" si="155"/>
        <v/>
      </c>
      <c r="AR268" s="153" t="str">
        <f t="shared" si="156"/>
        <v/>
      </c>
      <c r="AS268" s="141"/>
      <c r="AT268" s="211"/>
      <c r="AU268" s="346" t="str">
        <f t="shared" si="157"/>
        <v/>
      </c>
      <c r="AV268" s="153" t="str">
        <f t="shared" si="158"/>
        <v/>
      </c>
      <c r="AW268" s="153" t="str">
        <f t="shared" si="159"/>
        <v/>
      </c>
      <c r="AX268" s="153" t="str">
        <f t="shared" si="160"/>
        <v/>
      </c>
    </row>
    <row r="269" spans="1:50" ht="29.45" customHeight="1" x14ac:dyDescent="0.25">
      <c r="A269" s="354" t="str">
        <f>'N-Bedarf AL'!A269</f>
        <v/>
      </c>
      <c r="B269" s="354" t="str">
        <f>IF('N-Bedarf AL'!B269="","",'N-Bedarf AL'!B269)</f>
        <v/>
      </c>
      <c r="C269" s="305" t="str">
        <f>IF('N-Bedarf AL'!D269="","",'N-Bedarf AL'!D269)</f>
        <v/>
      </c>
      <c r="D269" s="32" t="str">
        <f>IF('N-Bedarf AL'!C269="","",'N-Bedarf AL'!C269)</f>
        <v/>
      </c>
      <c r="E269" s="32" t="str">
        <f>IF('N-Bedarf AL'!T269="","",'N-Bedarf AL'!T269)</f>
        <v/>
      </c>
      <c r="F269" s="32" t="str">
        <f>IF('P-Bedarf AL'!V271="","",'P-Bedarf AL'!V271)</f>
        <v/>
      </c>
      <c r="G269" s="32" t="str">
        <f>IF('P-Bedarf AL'!AB271="","",'P-Bedarf AL'!AB271)</f>
        <v/>
      </c>
      <c r="H269" s="345" t="str">
        <f t="shared" si="134"/>
        <v/>
      </c>
      <c r="I269" s="345" t="str">
        <f t="shared" si="135"/>
        <v/>
      </c>
      <c r="J269" s="345" t="str">
        <f t="shared" si="136"/>
        <v/>
      </c>
      <c r="K269" s="321">
        <f t="shared" si="132"/>
        <v>0</v>
      </c>
      <c r="L269" s="321">
        <f t="shared" si="161"/>
        <v>0</v>
      </c>
      <c r="M269" s="321">
        <f t="shared" si="162"/>
        <v>0</v>
      </c>
      <c r="N269" s="321" t="str">
        <f t="shared" si="137"/>
        <v/>
      </c>
      <c r="O269" s="321" t="str">
        <f t="shared" si="163"/>
        <v/>
      </c>
      <c r="P269" s="321" t="str">
        <f t="shared" si="164"/>
        <v/>
      </c>
      <c r="Q269" s="214" t="str">
        <f t="shared" si="138"/>
        <v/>
      </c>
      <c r="R269" s="141"/>
      <c r="S269" s="211"/>
      <c r="T269" s="211" t="str">
        <f t="shared" si="139"/>
        <v/>
      </c>
      <c r="U269" s="153" t="str">
        <f t="shared" si="140"/>
        <v/>
      </c>
      <c r="V269" s="153" t="str">
        <f t="shared" si="141"/>
        <v/>
      </c>
      <c r="W269" s="153" t="str">
        <f t="shared" si="142"/>
        <v/>
      </c>
      <c r="X269" s="153" t="str">
        <f t="shared" si="143"/>
        <v/>
      </c>
      <c r="Y269" s="141"/>
      <c r="Z269" s="211"/>
      <c r="AA269" s="212" t="str">
        <f t="shared" si="144"/>
        <v/>
      </c>
      <c r="AB269" s="153" t="str">
        <f t="shared" si="145"/>
        <v/>
      </c>
      <c r="AC269" s="153" t="str">
        <f t="shared" si="146"/>
        <v/>
      </c>
      <c r="AD269" s="153" t="str">
        <f t="shared" si="147"/>
        <v/>
      </c>
      <c r="AE269" s="153" t="str">
        <f t="shared" si="148"/>
        <v/>
      </c>
      <c r="AF269" s="213" t="str">
        <f t="shared" si="133"/>
        <v/>
      </c>
      <c r="AG269" s="141"/>
      <c r="AH269" s="211"/>
      <c r="AI269" s="346" t="str">
        <f t="shared" si="149"/>
        <v/>
      </c>
      <c r="AJ269" s="153" t="str">
        <f t="shared" si="150"/>
        <v/>
      </c>
      <c r="AK269" s="153" t="str">
        <f t="shared" si="151"/>
        <v/>
      </c>
      <c r="AL269" s="153" t="str">
        <f t="shared" si="152"/>
        <v/>
      </c>
      <c r="AM269" s="141"/>
      <c r="AN269" s="211"/>
      <c r="AO269" s="346" t="str">
        <f t="shared" si="153"/>
        <v/>
      </c>
      <c r="AP269" s="153" t="str">
        <f t="shared" si="154"/>
        <v/>
      </c>
      <c r="AQ269" s="153" t="str">
        <f t="shared" si="155"/>
        <v/>
      </c>
      <c r="AR269" s="153" t="str">
        <f t="shared" si="156"/>
        <v/>
      </c>
      <c r="AS269" s="141"/>
      <c r="AT269" s="211"/>
      <c r="AU269" s="346" t="str">
        <f t="shared" si="157"/>
        <v/>
      </c>
      <c r="AV269" s="153" t="str">
        <f t="shared" si="158"/>
        <v/>
      </c>
      <c r="AW269" s="153" t="str">
        <f t="shared" si="159"/>
        <v/>
      </c>
      <c r="AX269" s="153" t="str">
        <f t="shared" si="160"/>
        <v/>
      </c>
    </row>
    <row r="270" spans="1:50" ht="29.45" customHeight="1" x14ac:dyDescent="0.25">
      <c r="A270" s="354" t="str">
        <f>'N-Bedarf AL'!A270</f>
        <v/>
      </c>
      <c r="B270" s="354" t="str">
        <f>IF('N-Bedarf AL'!B270="","",'N-Bedarf AL'!B270)</f>
        <v/>
      </c>
      <c r="C270" s="305" t="str">
        <f>IF('N-Bedarf AL'!D270="","",'N-Bedarf AL'!D270)</f>
        <v/>
      </c>
      <c r="D270" s="32" t="str">
        <f>IF('N-Bedarf AL'!C270="","",'N-Bedarf AL'!C270)</f>
        <v/>
      </c>
      <c r="E270" s="32" t="str">
        <f>IF('N-Bedarf AL'!T270="","",'N-Bedarf AL'!T270)</f>
        <v/>
      </c>
      <c r="F270" s="32" t="str">
        <f>IF('P-Bedarf AL'!V272="","",'P-Bedarf AL'!V272)</f>
        <v/>
      </c>
      <c r="G270" s="32" t="str">
        <f>IF('P-Bedarf AL'!AB272="","",'P-Bedarf AL'!AB272)</f>
        <v/>
      </c>
      <c r="H270" s="345" t="str">
        <f t="shared" si="134"/>
        <v/>
      </c>
      <c r="I270" s="345" t="str">
        <f t="shared" si="135"/>
        <v/>
      </c>
      <c r="J270" s="345" t="str">
        <f t="shared" si="136"/>
        <v/>
      </c>
      <c r="K270" s="321">
        <f t="shared" si="132"/>
        <v>0</v>
      </c>
      <c r="L270" s="321">
        <f t="shared" si="161"/>
        <v>0</v>
      </c>
      <c r="M270" s="321">
        <f t="shared" si="162"/>
        <v>0</v>
      </c>
      <c r="N270" s="321" t="str">
        <f t="shared" si="137"/>
        <v/>
      </c>
      <c r="O270" s="321" t="str">
        <f t="shared" si="163"/>
        <v/>
      </c>
      <c r="P270" s="321" t="str">
        <f t="shared" si="164"/>
        <v/>
      </c>
      <c r="Q270" s="214" t="str">
        <f t="shared" si="138"/>
        <v/>
      </c>
      <c r="R270" s="141"/>
      <c r="S270" s="211"/>
      <c r="T270" s="211" t="str">
        <f t="shared" si="139"/>
        <v/>
      </c>
      <c r="U270" s="153" t="str">
        <f t="shared" si="140"/>
        <v/>
      </c>
      <c r="V270" s="153" t="str">
        <f t="shared" si="141"/>
        <v/>
      </c>
      <c r="W270" s="153" t="str">
        <f t="shared" si="142"/>
        <v/>
      </c>
      <c r="X270" s="153" t="str">
        <f t="shared" si="143"/>
        <v/>
      </c>
      <c r="Y270" s="141"/>
      <c r="Z270" s="211"/>
      <c r="AA270" s="212" t="str">
        <f t="shared" si="144"/>
        <v/>
      </c>
      <c r="AB270" s="153" t="str">
        <f t="shared" si="145"/>
        <v/>
      </c>
      <c r="AC270" s="153" t="str">
        <f t="shared" si="146"/>
        <v/>
      </c>
      <c r="AD270" s="153" t="str">
        <f t="shared" si="147"/>
        <v/>
      </c>
      <c r="AE270" s="153" t="str">
        <f t="shared" si="148"/>
        <v/>
      </c>
      <c r="AF270" s="213" t="str">
        <f t="shared" si="133"/>
        <v/>
      </c>
      <c r="AG270" s="141"/>
      <c r="AH270" s="211"/>
      <c r="AI270" s="346" t="str">
        <f t="shared" si="149"/>
        <v/>
      </c>
      <c r="AJ270" s="153" t="str">
        <f t="shared" si="150"/>
        <v/>
      </c>
      <c r="AK270" s="153" t="str">
        <f t="shared" si="151"/>
        <v/>
      </c>
      <c r="AL270" s="153" t="str">
        <f t="shared" si="152"/>
        <v/>
      </c>
      <c r="AM270" s="141"/>
      <c r="AN270" s="211"/>
      <c r="AO270" s="346" t="str">
        <f t="shared" si="153"/>
        <v/>
      </c>
      <c r="AP270" s="153" t="str">
        <f t="shared" si="154"/>
        <v/>
      </c>
      <c r="AQ270" s="153" t="str">
        <f t="shared" si="155"/>
        <v/>
      </c>
      <c r="AR270" s="153" t="str">
        <f t="shared" si="156"/>
        <v/>
      </c>
      <c r="AS270" s="141"/>
      <c r="AT270" s="211"/>
      <c r="AU270" s="346" t="str">
        <f t="shared" si="157"/>
        <v/>
      </c>
      <c r="AV270" s="153" t="str">
        <f t="shared" si="158"/>
        <v/>
      </c>
      <c r="AW270" s="153" t="str">
        <f t="shared" si="159"/>
        <v/>
      </c>
      <c r="AX270" s="153" t="str">
        <f t="shared" si="160"/>
        <v/>
      </c>
    </row>
    <row r="271" spans="1:50" ht="29.45" customHeight="1" x14ac:dyDescent="0.25">
      <c r="A271" s="354" t="str">
        <f>'N-Bedarf AL'!A271</f>
        <v/>
      </c>
      <c r="B271" s="354" t="str">
        <f>IF('N-Bedarf AL'!B271="","",'N-Bedarf AL'!B271)</f>
        <v/>
      </c>
      <c r="C271" s="305" t="str">
        <f>IF('N-Bedarf AL'!D271="","",'N-Bedarf AL'!D271)</f>
        <v/>
      </c>
      <c r="D271" s="32" t="str">
        <f>IF('N-Bedarf AL'!C271="","",'N-Bedarf AL'!C271)</f>
        <v/>
      </c>
      <c r="E271" s="32" t="str">
        <f>IF('N-Bedarf AL'!T271="","",'N-Bedarf AL'!T271)</f>
        <v/>
      </c>
      <c r="F271" s="32" t="str">
        <f>IF('P-Bedarf AL'!V273="","",'P-Bedarf AL'!V273)</f>
        <v/>
      </c>
      <c r="G271" s="32" t="str">
        <f>IF('P-Bedarf AL'!AB273="","",'P-Bedarf AL'!AB273)</f>
        <v/>
      </c>
      <c r="H271" s="345" t="str">
        <f t="shared" si="134"/>
        <v/>
      </c>
      <c r="I271" s="345" t="str">
        <f t="shared" si="135"/>
        <v/>
      </c>
      <c r="J271" s="345" t="str">
        <f t="shared" si="136"/>
        <v/>
      </c>
      <c r="K271" s="321">
        <f t="shared" si="132"/>
        <v>0</v>
      </c>
      <c r="L271" s="321">
        <f t="shared" si="161"/>
        <v>0</v>
      </c>
      <c r="M271" s="321">
        <f t="shared" si="162"/>
        <v>0</v>
      </c>
      <c r="N271" s="321" t="str">
        <f t="shared" si="137"/>
        <v/>
      </c>
      <c r="O271" s="321" t="str">
        <f t="shared" si="163"/>
        <v/>
      </c>
      <c r="P271" s="321" t="str">
        <f t="shared" si="164"/>
        <v/>
      </c>
      <c r="Q271" s="214" t="str">
        <f t="shared" si="138"/>
        <v/>
      </c>
      <c r="R271" s="141"/>
      <c r="S271" s="211"/>
      <c r="T271" s="211" t="str">
        <f t="shared" si="139"/>
        <v/>
      </c>
      <c r="U271" s="153" t="str">
        <f t="shared" si="140"/>
        <v/>
      </c>
      <c r="V271" s="153" t="str">
        <f t="shared" si="141"/>
        <v/>
      </c>
      <c r="W271" s="153" t="str">
        <f t="shared" si="142"/>
        <v/>
      </c>
      <c r="X271" s="153" t="str">
        <f t="shared" si="143"/>
        <v/>
      </c>
      <c r="Y271" s="141"/>
      <c r="Z271" s="211"/>
      <c r="AA271" s="212" t="str">
        <f t="shared" si="144"/>
        <v/>
      </c>
      <c r="AB271" s="153" t="str">
        <f t="shared" si="145"/>
        <v/>
      </c>
      <c r="AC271" s="153" t="str">
        <f t="shared" si="146"/>
        <v/>
      </c>
      <c r="AD271" s="153" t="str">
        <f t="shared" si="147"/>
        <v/>
      </c>
      <c r="AE271" s="153" t="str">
        <f t="shared" si="148"/>
        <v/>
      </c>
      <c r="AF271" s="213" t="str">
        <f t="shared" si="133"/>
        <v/>
      </c>
      <c r="AG271" s="141"/>
      <c r="AH271" s="211"/>
      <c r="AI271" s="346" t="str">
        <f t="shared" si="149"/>
        <v/>
      </c>
      <c r="AJ271" s="153" t="str">
        <f t="shared" si="150"/>
        <v/>
      </c>
      <c r="AK271" s="153" t="str">
        <f t="shared" si="151"/>
        <v/>
      </c>
      <c r="AL271" s="153" t="str">
        <f t="shared" si="152"/>
        <v/>
      </c>
      <c r="AM271" s="141"/>
      <c r="AN271" s="211"/>
      <c r="AO271" s="346" t="str">
        <f t="shared" si="153"/>
        <v/>
      </c>
      <c r="AP271" s="153" t="str">
        <f t="shared" si="154"/>
        <v/>
      </c>
      <c r="AQ271" s="153" t="str">
        <f t="shared" si="155"/>
        <v/>
      </c>
      <c r="AR271" s="153" t="str">
        <f t="shared" si="156"/>
        <v/>
      </c>
      <c r="AS271" s="141"/>
      <c r="AT271" s="211"/>
      <c r="AU271" s="346" t="str">
        <f t="shared" si="157"/>
        <v/>
      </c>
      <c r="AV271" s="153" t="str">
        <f t="shared" si="158"/>
        <v/>
      </c>
      <c r="AW271" s="153" t="str">
        <f t="shared" si="159"/>
        <v/>
      </c>
      <c r="AX271" s="153" t="str">
        <f t="shared" si="160"/>
        <v/>
      </c>
    </row>
    <row r="272" spans="1:50" ht="29.45" customHeight="1" x14ac:dyDescent="0.25">
      <c r="A272" s="354" t="str">
        <f>'N-Bedarf AL'!A272</f>
        <v/>
      </c>
      <c r="B272" s="354" t="str">
        <f>IF('N-Bedarf AL'!B272="","",'N-Bedarf AL'!B272)</f>
        <v/>
      </c>
      <c r="C272" s="305" t="str">
        <f>IF('N-Bedarf AL'!D272="","",'N-Bedarf AL'!D272)</f>
        <v/>
      </c>
      <c r="D272" s="32" t="str">
        <f>IF('N-Bedarf AL'!C272="","",'N-Bedarf AL'!C272)</f>
        <v/>
      </c>
      <c r="E272" s="32" t="str">
        <f>IF('N-Bedarf AL'!T272="","",'N-Bedarf AL'!T272)</f>
        <v/>
      </c>
      <c r="F272" s="32" t="str">
        <f>IF('P-Bedarf AL'!V274="","",'P-Bedarf AL'!V274)</f>
        <v/>
      </c>
      <c r="G272" s="32" t="str">
        <f>IF('P-Bedarf AL'!AB274="","",'P-Bedarf AL'!AB274)</f>
        <v/>
      </c>
      <c r="H272" s="345" t="str">
        <f t="shared" si="134"/>
        <v/>
      </c>
      <c r="I272" s="345" t="str">
        <f t="shared" si="135"/>
        <v/>
      </c>
      <c r="J272" s="345" t="str">
        <f t="shared" si="136"/>
        <v/>
      </c>
      <c r="K272" s="321">
        <f t="shared" si="132"/>
        <v>0</v>
      </c>
      <c r="L272" s="321">
        <f t="shared" si="161"/>
        <v>0</v>
      </c>
      <c r="M272" s="321">
        <f t="shared" si="162"/>
        <v>0</v>
      </c>
      <c r="N272" s="321" t="str">
        <f t="shared" si="137"/>
        <v/>
      </c>
      <c r="O272" s="321" t="str">
        <f t="shared" si="163"/>
        <v/>
      </c>
      <c r="P272" s="321" t="str">
        <f t="shared" si="164"/>
        <v/>
      </c>
      <c r="Q272" s="214" t="str">
        <f t="shared" si="138"/>
        <v/>
      </c>
      <c r="R272" s="141"/>
      <c r="S272" s="211"/>
      <c r="T272" s="211" t="str">
        <f t="shared" si="139"/>
        <v/>
      </c>
      <c r="U272" s="153" t="str">
        <f t="shared" si="140"/>
        <v/>
      </c>
      <c r="V272" s="153" t="str">
        <f t="shared" si="141"/>
        <v/>
      </c>
      <c r="W272" s="153" t="str">
        <f t="shared" si="142"/>
        <v/>
      </c>
      <c r="X272" s="153" t="str">
        <f t="shared" si="143"/>
        <v/>
      </c>
      <c r="Y272" s="141"/>
      <c r="Z272" s="211"/>
      <c r="AA272" s="212" t="str">
        <f t="shared" si="144"/>
        <v/>
      </c>
      <c r="AB272" s="153" t="str">
        <f t="shared" si="145"/>
        <v/>
      </c>
      <c r="AC272" s="153" t="str">
        <f t="shared" si="146"/>
        <v/>
      </c>
      <c r="AD272" s="153" t="str">
        <f t="shared" si="147"/>
        <v/>
      </c>
      <c r="AE272" s="153" t="str">
        <f t="shared" si="148"/>
        <v/>
      </c>
      <c r="AF272" s="213" t="str">
        <f t="shared" si="133"/>
        <v/>
      </c>
      <c r="AG272" s="141"/>
      <c r="AH272" s="211"/>
      <c r="AI272" s="346" t="str">
        <f t="shared" si="149"/>
        <v/>
      </c>
      <c r="AJ272" s="153" t="str">
        <f t="shared" si="150"/>
        <v/>
      </c>
      <c r="AK272" s="153" t="str">
        <f t="shared" si="151"/>
        <v/>
      </c>
      <c r="AL272" s="153" t="str">
        <f t="shared" si="152"/>
        <v/>
      </c>
      <c r="AM272" s="141"/>
      <c r="AN272" s="211"/>
      <c r="AO272" s="346" t="str">
        <f t="shared" si="153"/>
        <v/>
      </c>
      <c r="AP272" s="153" t="str">
        <f t="shared" si="154"/>
        <v/>
      </c>
      <c r="AQ272" s="153" t="str">
        <f t="shared" si="155"/>
        <v/>
      </c>
      <c r="AR272" s="153" t="str">
        <f t="shared" si="156"/>
        <v/>
      </c>
      <c r="AS272" s="141"/>
      <c r="AT272" s="211"/>
      <c r="AU272" s="346" t="str">
        <f t="shared" si="157"/>
        <v/>
      </c>
      <c r="AV272" s="153" t="str">
        <f t="shared" si="158"/>
        <v/>
      </c>
      <c r="AW272" s="153" t="str">
        <f t="shared" si="159"/>
        <v/>
      </c>
      <c r="AX272" s="153" t="str">
        <f t="shared" si="160"/>
        <v/>
      </c>
    </row>
    <row r="273" spans="1:50" ht="29.45" customHeight="1" x14ac:dyDescent="0.25">
      <c r="A273" s="354" t="str">
        <f>'N-Bedarf AL'!A273</f>
        <v/>
      </c>
      <c r="B273" s="354" t="str">
        <f>IF('N-Bedarf AL'!B273="","",'N-Bedarf AL'!B273)</f>
        <v/>
      </c>
      <c r="C273" s="305" t="str">
        <f>IF('N-Bedarf AL'!D273="","",'N-Bedarf AL'!D273)</f>
        <v/>
      </c>
      <c r="D273" s="32" t="str">
        <f>IF('N-Bedarf AL'!C273="","",'N-Bedarf AL'!C273)</f>
        <v/>
      </c>
      <c r="E273" s="32" t="str">
        <f>IF('N-Bedarf AL'!T273="","",'N-Bedarf AL'!T273)</f>
        <v/>
      </c>
      <c r="F273" s="32" t="str">
        <f>IF('P-Bedarf AL'!V275="","",'P-Bedarf AL'!V275)</f>
        <v/>
      </c>
      <c r="G273" s="32" t="str">
        <f>IF('P-Bedarf AL'!AB275="","",'P-Bedarf AL'!AB275)</f>
        <v/>
      </c>
      <c r="H273" s="345" t="str">
        <f t="shared" si="134"/>
        <v/>
      </c>
      <c r="I273" s="345" t="str">
        <f t="shared" si="135"/>
        <v/>
      </c>
      <c r="J273" s="345" t="str">
        <f t="shared" si="136"/>
        <v/>
      </c>
      <c r="K273" s="321">
        <f t="shared" si="132"/>
        <v>0</v>
      </c>
      <c r="L273" s="321">
        <f t="shared" si="161"/>
        <v>0</v>
      </c>
      <c r="M273" s="321">
        <f t="shared" si="162"/>
        <v>0</v>
      </c>
      <c r="N273" s="321" t="str">
        <f t="shared" si="137"/>
        <v/>
      </c>
      <c r="O273" s="321" t="str">
        <f t="shared" si="163"/>
        <v/>
      </c>
      <c r="P273" s="321" t="str">
        <f t="shared" si="164"/>
        <v/>
      </c>
      <c r="Q273" s="214" t="str">
        <f t="shared" si="138"/>
        <v/>
      </c>
      <c r="R273" s="141"/>
      <c r="S273" s="211"/>
      <c r="T273" s="211" t="str">
        <f t="shared" si="139"/>
        <v/>
      </c>
      <c r="U273" s="153" t="str">
        <f t="shared" si="140"/>
        <v/>
      </c>
      <c r="V273" s="153" t="str">
        <f t="shared" si="141"/>
        <v/>
      </c>
      <c r="W273" s="153" t="str">
        <f t="shared" si="142"/>
        <v/>
      </c>
      <c r="X273" s="153" t="str">
        <f t="shared" si="143"/>
        <v/>
      </c>
      <c r="Y273" s="141"/>
      <c r="Z273" s="211"/>
      <c r="AA273" s="212" t="str">
        <f t="shared" si="144"/>
        <v/>
      </c>
      <c r="AB273" s="153" t="str">
        <f t="shared" si="145"/>
        <v/>
      </c>
      <c r="AC273" s="153" t="str">
        <f t="shared" si="146"/>
        <v/>
      </c>
      <c r="AD273" s="153" t="str">
        <f t="shared" si="147"/>
        <v/>
      </c>
      <c r="AE273" s="153" t="str">
        <f t="shared" si="148"/>
        <v/>
      </c>
      <c r="AF273" s="213" t="str">
        <f t="shared" si="133"/>
        <v/>
      </c>
      <c r="AG273" s="141"/>
      <c r="AH273" s="211"/>
      <c r="AI273" s="346" t="str">
        <f t="shared" si="149"/>
        <v/>
      </c>
      <c r="AJ273" s="153" t="str">
        <f t="shared" si="150"/>
        <v/>
      </c>
      <c r="AK273" s="153" t="str">
        <f t="shared" si="151"/>
        <v/>
      </c>
      <c r="AL273" s="153" t="str">
        <f t="shared" si="152"/>
        <v/>
      </c>
      <c r="AM273" s="141"/>
      <c r="AN273" s="211"/>
      <c r="AO273" s="346" t="str">
        <f t="shared" si="153"/>
        <v/>
      </c>
      <c r="AP273" s="153" t="str">
        <f t="shared" si="154"/>
        <v/>
      </c>
      <c r="AQ273" s="153" t="str">
        <f t="shared" si="155"/>
        <v/>
      </c>
      <c r="AR273" s="153" t="str">
        <f t="shared" si="156"/>
        <v/>
      </c>
      <c r="AS273" s="141"/>
      <c r="AT273" s="211"/>
      <c r="AU273" s="346" t="str">
        <f t="shared" si="157"/>
        <v/>
      </c>
      <c r="AV273" s="153" t="str">
        <f t="shared" si="158"/>
        <v/>
      </c>
      <c r="AW273" s="153" t="str">
        <f t="shared" si="159"/>
        <v/>
      </c>
      <c r="AX273" s="153" t="str">
        <f t="shared" si="160"/>
        <v/>
      </c>
    </row>
    <row r="274" spans="1:50" ht="29.45" customHeight="1" x14ac:dyDescent="0.25">
      <c r="A274" s="354" t="str">
        <f>'N-Bedarf AL'!A274</f>
        <v/>
      </c>
      <c r="B274" s="354" t="str">
        <f>IF('N-Bedarf AL'!B274="","",'N-Bedarf AL'!B274)</f>
        <v/>
      </c>
      <c r="C274" s="305" t="str">
        <f>IF('N-Bedarf AL'!D274="","",'N-Bedarf AL'!D274)</f>
        <v/>
      </c>
      <c r="D274" s="32" t="str">
        <f>IF('N-Bedarf AL'!C274="","",'N-Bedarf AL'!C274)</f>
        <v/>
      </c>
      <c r="E274" s="32" t="str">
        <f>IF('N-Bedarf AL'!T274="","",'N-Bedarf AL'!T274)</f>
        <v/>
      </c>
      <c r="F274" s="32" t="str">
        <f>IF('P-Bedarf AL'!V276="","",'P-Bedarf AL'!V276)</f>
        <v/>
      </c>
      <c r="G274" s="32" t="str">
        <f>IF('P-Bedarf AL'!AB276="","",'P-Bedarf AL'!AB276)</f>
        <v/>
      </c>
      <c r="H274" s="345" t="str">
        <f t="shared" si="134"/>
        <v/>
      </c>
      <c r="I274" s="345" t="str">
        <f t="shared" si="135"/>
        <v/>
      </c>
      <c r="J274" s="345" t="str">
        <f t="shared" si="136"/>
        <v/>
      </c>
      <c r="K274" s="321">
        <f t="shared" si="132"/>
        <v>0</v>
      </c>
      <c r="L274" s="321">
        <f t="shared" si="161"/>
        <v>0</v>
      </c>
      <c r="M274" s="321">
        <f t="shared" si="162"/>
        <v>0</v>
      </c>
      <c r="N274" s="321" t="str">
        <f t="shared" si="137"/>
        <v/>
      </c>
      <c r="O274" s="321" t="str">
        <f t="shared" si="163"/>
        <v/>
      </c>
      <c r="P274" s="321" t="str">
        <f t="shared" si="164"/>
        <v/>
      </c>
      <c r="Q274" s="214" t="str">
        <f t="shared" si="138"/>
        <v/>
      </c>
      <c r="R274" s="141"/>
      <c r="S274" s="211"/>
      <c r="T274" s="211" t="str">
        <f t="shared" si="139"/>
        <v/>
      </c>
      <c r="U274" s="153" t="str">
        <f t="shared" si="140"/>
        <v/>
      </c>
      <c r="V274" s="153" t="str">
        <f t="shared" si="141"/>
        <v/>
      </c>
      <c r="W274" s="153" t="str">
        <f t="shared" si="142"/>
        <v/>
      </c>
      <c r="X274" s="153" t="str">
        <f t="shared" si="143"/>
        <v/>
      </c>
      <c r="Y274" s="141"/>
      <c r="Z274" s="211"/>
      <c r="AA274" s="212" t="str">
        <f t="shared" si="144"/>
        <v/>
      </c>
      <c r="AB274" s="153" t="str">
        <f t="shared" si="145"/>
        <v/>
      </c>
      <c r="AC274" s="153" t="str">
        <f t="shared" si="146"/>
        <v/>
      </c>
      <c r="AD274" s="153" t="str">
        <f t="shared" si="147"/>
        <v/>
      </c>
      <c r="AE274" s="153" t="str">
        <f t="shared" si="148"/>
        <v/>
      </c>
      <c r="AF274" s="213" t="str">
        <f t="shared" si="133"/>
        <v/>
      </c>
      <c r="AG274" s="141"/>
      <c r="AH274" s="211"/>
      <c r="AI274" s="346" t="str">
        <f t="shared" si="149"/>
        <v/>
      </c>
      <c r="AJ274" s="153" t="str">
        <f t="shared" si="150"/>
        <v/>
      </c>
      <c r="AK274" s="153" t="str">
        <f t="shared" si="151"/>
        <v/>
      </c>
      <c r="AL274" s="153" t="str">
        <f t="shared" si="152"/>
        <v/>
      </c>
      <c r="AM274" s="141"/>
      <c r="AN274" s="211"/>
      <c r="AO274" s="346" t="str">
        <f t="shared" si="153"/>
        <v/>
      </c>
      <c r="AP274" s="153" t="str">
        <f t="shared" si="154"/>
        <v/>
      </c>
      <c r="AQ274" s="153" t="str">
        <f t="shared" si="155"/>
        <v/>
      </c>
      <c r="AR274" s="153" t="str">
        <f t="shared" si="156"/>
        <v/>
      </c>
      <c r="AS274" s="141"/>
      <c r="AT274" s="211"/>
      <c r="AU274" s="346" t="str">
        <f t="shared" si="157"/>
        <v/>
      </c>
      <c r="AV274" s="153" t="str">
        <f t="shared" si="158"/>
        <v/>
      </c>
      <c r="AW274" s="153" t="str">
        <f t="shared" si="159"/>
        <v/>
      </c>
      <c r="AX274" s="153" t="str">
        <f t="shared" si="160"/>
        <v/>
      </c>
    </row>
    <row r="275" spans="1:50" ht="29.45" customHeight="1" x14ac:dyDescent="0.25">
      <c r="A275" s="354" t="str">
        <f>'N-Bedarf AL'!A275</f>
        <v/>
      </c>
      <c r="B275" s="354" t="str">
        <f>IF('N-Bedarf AL'!B275="","",'N-Bedarf AL'!B275)</f>
        <v/>
      </c>
      <c r="C275" s="305" t="str">
        <f>IF('N-Bedarf AL'!D275="","",'N-Bedarf AL'!D275)</f>
        <v/>
      </c>
      <c r="D275" s="32" t="str">
        <f>IF('N-Bedarf AL'!C275="","",'N-Bedarf AL'!C275)</f>
        <v/>
      </c>
      <c r="E275" s="32" t="str">
        <f>IF('N-Bedarf AL'!T275="","",'N-Bedarf AL'!T275)</f>
        <v/>
      </c>
      <c r="F275" s="32" t="str">
        <f>IF('P-Bedarf AL'!V277="","",'P-Bedarf AL'!V277)</f>
        <v/>
      </c>
      <c r="G275" s="32" t="str">
        <f>IF('P-Bedarf AL'!AB277="","",'P-Bedarf AL'!AB277)</f>
        <v/>
      </c>
      <c r="H275" s="345" t="str">
        <f t="shared" si="134"/>
        <v/>
      </c>
      <c r="I275" s="345" t="str">
        <f t="shared" si="135"/>
        <v/>
      </c>
      <c r="J275" s="345" t="str">
        <f t="shared" si="136"/>
        <v/>
      </c>
      <c r="K275" s="321">
        <f t="shared" si="132"/>
        <v>0</v>
      </c>
      <c r="L275" s="321">
        <f t="shared" si="161"/>
        <v>0</v>
      </c>
      <c r="M275" s="321">
        <f t="shared" si="162"/>
        <v>0</v>
      </c>
      <c r="N275" s="321" t="str">
        <f t="shared" si="137"/>
        <v/>
      </c>
      <c r="O275" s="321" t="str">
        <f t="shared" si="163"/>
        <v/>
      </c>
      <c r="P275" s="321" t="str">
        <f t="shared" si="164"/>
        <v/>
      </c>
      <c r="Q275" s="214" t="str">
        <f t="shared" si="138"/>
        <v/>
      </c>
      <c r="R275" s="141"/>
      <c r="S275" s="211"/>
      <c r="T275" s="211" t="str">
        <f t="shared" si="139"/>
        <v/>
      </c>
      <c r="U275" s="153" t="str">
        <f t="shared" si="140"/>
        <v/>
      </c>
      <c r="V275" s="153" t="str">
        <f t="shared" si="141"/>
        <v/>
      </c>
      <c r="W275" s="153" t="str">
        <f t="shared" si="142"/>
        <v/>
      </c>
      <c r="X275" s="153" t="str">
        <f t="shared" si="143"/>
        <v/>
      </c>
      <c r="Y275" s="141"/>
      <c r="Z275" s="211"/>
      <c r="AA275" s="212" t="str">
        <f t="shared" si="144"/>
        <v/>
      </c>
      <c r="AB275" s="153" t="str">
        <f t="shared" si="145"/>
        <v/>
      </c>
      <c r="AC275" s="153" t="str">
        <f t="shared" si="146"/>
        <v/>
      </c>
      <c r="AD275" s="153" t="str">
        <f t="shared" si="147"/>
        <v/>
      </c>
      <c r="AE275" s="153" t="str">
        <f t="shared" si="148"/>
        <v/>
      </c>
      <c r="AF275" s="213" t="str">
        <f t="shared" si="133"/>
        <v/>
      </c>
      <c r="AG275" s="141"/>
      <c r="AH275" s="211"/>
      <c r="AI275" s="346" t="str">
        <f t="shared" si="149"/>
        <v/>
      </c>
      <c r="AJ275" s="153" t="str">
        <f t="shared" si="150"/>
        <v/>
      </c>
      <c r="AK275" s="153" t="str">
        <f t="shared" si="151"/>
        <v/>
      </c>
      <c r="AL275" s="153" t="str">
        <f t="shared" si="152"/>
        <v/>
      </c>
      <c r="AM275" s="141"/>
      <c r="AN275" s="211"/>
      <c r="AO275" s="346" t="str">
        <f t="shared" si="153"/>
        <v/>
      </c>
      <c r="AP275" s="153" t="str">
        <f t="shared" si="154"/>
        <v/>
      </c>
      <c r="AQ275" s="153" t="str">
        <f t="shared" si="155"/>
        <v/>
      </c>
      <c r="AR275" s="153" t="str">
        <f t="shared" si="156"/>
        <v/>
      </c>
      <c r="AS275" s="141"/>
      <c r="AT275" s="211"/>
      <c r="AU275" s="346" t="str">
        <f t="shared" si="157"/>
        <v/>
      </c>
      <c r="AV275" s="153" t="str">
        <f t="shared" si="158"/>
        <v/>
      </c>
      <c r="AW275" s="153" t="str">
        <f t="shared" si="159"/>
        <v/>
      </c>
      <c r="AX275" s="153" t="str">
        <f t="shared" si="160"/>
        <v/>
      </c>
    </row>
    <row r="276" spans="1:50" ht="29.45" customHeight="1" x14ac:dyDescent="0.25">
      <c r="A276" s="354" t="str">
        <f>'N-Bedarf AL'!A276</f>
        <v/>
      </c>
      <c r="B276" s="354" t="str">
        <f>IF('N-Bedarf AL'!B276="","",'N-Bedarf AL'!B276)</f>
        <v/>
      </c>
      <c r="C276" s="305" t="str">
        <f>IF('N-Bedarf AL'!D276="","",'N-Bedarf AL'!D276)</f>
        <v/>
      </c>
      <c r="D276" s="32" t="str">
        <f>IF('N-Bedarf AL'!C276="","",'N-Bedarf AL'!C276)</f>
        <v/>
      </c>
      <c r="E276" s="32" t="str">
        <f>IF('N-Bedarf AL'!T276="","",'N-Bedarf AL'!T276)</f>
        <v/>
      </c>
      <c r="F276" s="32" t="str">
        <f>IF('P-Bedarf AL'!V278="","",'P-Bedarf AL'!V278)</f>
        <v/>
      </c>
      <c r="G276" s="32" t="str">
        <f>IF('P-Bedarf AL'!AB278="","",'P-Bedarf AL'!AB278)</f>
        <v/>
      </c>
      <c r="H276" s="345" t="str">
        <f t="shared" si="134"/>
        <v/>
      </c>
      <c r="I276" s="345" t="str">
        <f t="shared" si="135"/>
        <v/>
      </c>
      <c r="J276" s="345" t="str">
        <f t="shared" si="136"/>
        <v/>
      </c>
      <c r="K276" s="321">
        <f t="shared" si="132"/>
        <v>0</v>
      </c>
      <c r="L276" s="321">
        <f t="shared" si="161"/>
        <v>0</v>
      </c>
      <c r="M276" s="321">
        <f t="shared" si="162"/>
        <v>0</v>
      </c>
      <c r="N276" s="321" t="str">
        <f t="shared" si="137"/>
        <v/>
      </c>
      <c r="O276" s="321" t="str">
        <f t="shared" si="163"/>
        <v/>
      </c>
      <c r="P276" s="321" t="str">
        <f t="shared" si="164"/>
        <v/>
      </c>
      <c r="Q276" s="214" t="str">
        <f t="shared" si="138"/>
        <v/>
      </c>
      <c r="R276" s="141"/>
      <c r="S276" s="211"/>
      <c r="T276" s="211" t="str">
        <f t="shared" si="139"/>
        <v/>
      </c>
      <c r="U276" s="153" t="str">
        <f t="shared" si="140"/>
        <v/>
      </c>
      <c r="V276" s="153" t="str">
        <f t="shared" si="141"/>
        <v/>
      </c>
      <c r="W276" s="153" t="str">
        <f t="shared" si="142"/>
        <v/>
      </c>
      <c r="X276" s="153" t="str">
        <f t="shared" si="143"/>
        <v/>
      </c>
      <c r="Y276" s="141"/>
      <c r="Z276" s="211"/>
      <c r="AA276" s="212" t="str">
        <f t="shared" si="144"/>
        <v/>
      </c>
      <c r="AB276" s="153" t="str">
        <f t="shared" si="145"/>
        <v/>
      </c>
      <c r="AC276" s="153" t="str">
        <f t="shared" si="146"/>
        <v/>
      </c>
      <c r="AD276" s="153" t="str">
        <f t="shared" si="147"/>
        <v/>
      </c>
      <c r="AE276" s="153" t="str">
        <f t="shared" si="148"/>
        <v/>
      </c>
      <c r="AF276" s="213" t="str">
        <f t="shared" si="133"/>
        <v/>
      </c>
      <c r="AG276" s="141"/>
      <c r="AH276" s="211"/>
      <c r="AI276" s="346" t="str">
        <f t="shared" si="149"/>
        <v/>
      </c>
      <c r="AJ276" s="153" t="str">
        <f t="shared" si="150"/>
        <v/>
      </c>
      <c r="AK276" s="153" t="str">
        <f t="shared" si="151"/>
        <v/>
      </c>
      <c r="AL276" s="153" t="str">
        <f t="shared" si="152"/>
        <v/>
      </c>
      <c r="AM276" s="141"/>
      <c r="AN276" s="211"/>
      <c r="AO276" s="346" t="str">
        <f t="shared" si="153"/>
        <v/>
      </c>
      <c r="AP276" s="153" t="str">
        <f t="shared" si="154"/>
        <v/>
      </c>
      <c r="AQ276" s="153" t="str">
        <f t="shared" si="155"/>
        <v/>
      </c>
      <c r="AR276" s="153" t="str">
        <f t="shared" si="156"/>
        <v/>
      </c>
      <c r="AS276" s="141"/>
      <c r="AT276" s="211"/>
      <c r="AU276" s="346" t="str">
        <f t="shared" si="157"/>
        <v/>
      </c>
      <c r="AV276" s="153" t="str">
        <f t="shared" si="158"/>
        <v/>
      </c>
      <c r="AW276" s="153" t="str">
        <f t="shared" si="159"/>
        <v/>
      </c>
      <c r="AX276" s="153" t="str">
        <f t="shared" si="160"/>
        <v/>
      </c>
    </row>
    <row r="277" spans="1:50" ht="29.45" customHeight="1" x14ac:dyDescent="0.25">
      <c r="A277" s="354" t="str">
        <f>'N-Bedarf AL'!A277</f>
        <v/>
      </c>
      <c r="B277" s="354" t="str">
        <f>IF('N-Bedarf AL'!B277="","",'N-Bedarf AL'!B277)</f>
        <v/>
      </c>
      <c r="C277" s="305" t="str">
        <f>IF('N-Bedarf AL'!D277="","",'N-Bedarf AL'!D277)</f>
        <v/>
      </c>
      <c r="D277" s="32" t="str">
        <f>IF('N-Bedarf AL'!C277="","",'N-Bedarf AL'!C277)</f>
        <v/>
      </c>
      <c r="E277" s="32" t="str">
        <f>IF('N-Bedarf AL'!T277="","",'N-Bedarf AL'!T277)</f>
        <v/>
      </c>
      <c r="F277" s="32" t="str">
        <f>IF('P-Bedarf AL'!V279="","",'P-Bedarf AL'!V279)</f>
        <v/>
      </c>
      <c r="G277" s="32" t="str">
        <f>IF('P-Bedarf AL'!AB279="","",'P-Bedarf AL'!AB279)</f>
        <v/>
      </c>
      <c r="H277" s="345" t="str">
        <f t="shared" si="134"/>
        <v/>
      </c>
      <c r="I277" s="345" t="str">
        <f t="shared" si="135"/>
        <v/>
      </c>
      <c r="J277" s="345" t="str">
        <f t="shared" si="136"/>
        <v/>
      </c>
      <c r="K277" s="321">
        <f t="shared" si="132"/>
        <v>0</v>
      </c>
      <c r="L277" s="321">
        <f t="shared" si="161"/>
        <v>0</v>
      </c>
      <c r="M277" s="321">
        <f t="shared" si="162"/>
        <v>0</v>
      </c>
      <c r="N277" s="321" t="str">
        <f t="shared" si="137"/>
        <v/>
      </c>
      <c r="O277" s="321" t="str">
        <f t="shared" si="163"/>
        <v/>
      </c>
      <c r="P277" s="321" t="str">
        <f t="shared" si="164"/>
        <v/>
      </c>
      <c r="Q277" s="214" t="str">
        <f t="shared" si="138"/>
        <v/>
      </c>
      <c r="R277" s="141"/>
      <c r="S277" s="211"/>
      <c r="T277" s="211" t="str">
        <f t="shared" si="139"/>
        <v/>
      </c>
      <c r="U277" s="153" t="str">
        <f t="shared" si="140"/>
        <v/>
      </c>
      <c r="V277" s="153" t="str">
        <f t="shared" si="141"/>
        <v/>
      </c>
      <c r="W277" s="153" t="str">
        <f t="shared" si="142"/>
        <v/>
      </c>
      <c r="X277" s="153" t="str">
        <f t="shared" si="143"/>
        <v/>
      </c>
      <c r="Y277" s="141"/>
      <c r="Z277" s="211"/>
      <c r="AA277" s="212" t="str">
        <f t="shared" si="144"/>
        <v/>
      </c>
      <c r="AB277" s="153" t="str">
        <f t="shared" si="145"/>
        <v/>
      </c>
      <c r="AC277" s="153" t="str">
        <f t="shared" si="146"/>
        <v/>
      </c>
      <c r="AD277" s="153" t="str">
        <f t="shared" si="147"/>
        <v/>
      </c>
      <c r="AE277" s="153" t="str">
        <f t="shared" si="148"/>
        <v/>
      </c>
      <c r="AF277" s="213" t="str">
        <f t="shared" si="133"/>
        <v/>
      </c>
      <c r="AG277" s="141"/>
      <c r="AH277" s="211"/>
      <c r="AI277" s="346" t="str">
        <f t="shared" si="149"/>
        <v/>
      </c>
      <c r="AJ277" s="153" t="str">
        <f t="shared" si="150"/>
        <v/>
      </c>
      <c r="AK277" s="153" t="str">
        <f t="shared" si="151"/>
        <v/>
      </c>
      <c r="AL277" s="153" t="str">
        <f t="shared" si="152"/>
        <v/>
      </c>
      <c r="AM277" s="141"/>
      <c r="AN277" s="211"/>
      <c r="AO277" s="346" t="str">
        <f t="shared" si="153"/>
        <v/>
      </c>
      <c r="AP277" s="153" t="str">
        <f t="shared" si="154"/>
        <v/>
      </c>
      <c r="AQ277" s="153" t="str">
        <f t="shared" si="155"/>
        <v/>
      </c>
      <c r="AR277" s="153" t="str">
        <f t="shared" si="156"/>
        <v/>
      </c>
      <c r="AS277" s="141"/>
      <c r="AT277" s="211"/>
      <c r="AU277" s="346" t="str">
        <f t="shared" si="157"/>
        <v/>
      </c>
      <c r="AV277" s="153" t="str">
        <f t="shared" si="158"/>
        <v/>
      </c>
      <c r="AW277" s="153" t="str">
        <f t="shared" si="159"/>
        <v/>
      </c>
      <c r="AX277" s="153" t="str">
        <f t="shared" si="160"/>
        <v/>
      </c>
    </row>
    <row r="278" spans="1:50" ht="29.45" customHeight="1" x14ac:dyDescent="0.25">
      <c r="A278" s="354" t="str">
        <f>'N-Bedarf AL'!A278</f>
        <v/>
      </c>
      <c r="B278" s="354" t="str">
        <f>IF('N-Bedarf AL'!B278="","",'N-Bedarf AL'!B278)</f>
        <v/>
      </c>
      <c r="C278" s="305" t="str">
        <f>IF('N-Bedarf AL'!D278="","",'N-Bedarf AL'!D278)</f>
        <v/>
      </c>
      <c r="D278" s="32" t="str">
        <f>IF('N-Bedarf AL'!C278="","",'N-Bedarf AL'!C278)</f>
        <v/>
      </c>
      <c r="E278" s="32" t="str">
        <f>IF('N-Bedarf AL'!T278="","",'N-Bedarf AL'!T278)</f>
        <v/>
      </c>
      <c r="F278" s="32" t="str">
        <f>IF('P-Bedarf AL'!V280="","",'P-Bedarf AL'!V280)</f>
        <v/>
      </c>
      <c r="G278" s="32" t="str">
        <f>IF('P-Bedarf AL'!AB280="","",'P-Bedarf AL'!AB280)</f>
        <v/>
      </c>
      <c r="H278" s="345" t="str">
        <f t="shared" si="134"/>
        <v/>
      </c>
      <c r="I278" s="345" t="str">
        <f t="shared" si="135"/>
        <v/>
      </c>
      <c r="J278" s="345" t="str">
        <f t="shared" si="136"/>
        <v/>
      </c>
      <c r="K278" s="321">
        <f t="shared" si="132"/>
        <v>0</v>
      </c>
      <c r="L278" s="321">
        <f t="shared" si="161"/>
        <v>0</v>
      </c>
      <c r="M278" s="321">
        <f t="shared" si="162"/>
        <v>0</v>
      </c>
      <c r="N278" s="321" t="str">
        <f t="shared" si="137"/>
        <v/>
      </c>
      <c r="O278" s="321" t="str">
        <f t="shared" si="163"/>
        <v/>
      </c>
      <c r="P278" s="321" t="str">
        <f t="shared" si="164"/>
        <v/>
      </c>
      <c r="Q278" s="214" t="str">
        <f t="shared" si="138"/>
        <v/>
      </c>
      <c r="R278" s="141"/>
      <c r="S278" s="211"/>
      <c r="T278" s="211" t="str">
        <f t="shared" si="139"/>
        <v/>
      </c>
      <c r="U278" s="153" t="str">
        <f t="shared" si="140"/>
        <v/>
      </c>
      <c r="V278" s="153" t="str">
        <f t="shared" si="141"/>
        <v/>
      </c>
      <c r="W278" s="153" t="str">
        <f t="shared" si="142"/>
        <v/>
      </c>
      <c r="X278" s="153" t="str">
        <f t="shared" si="143"/>
        <v/>
      </c>
      <c r="Y278" s="141"/>
      <c r="Z278" s="211"/>
      <c r="AA278" s="212" t="str">
        <f t="shared" si="144"/>
        <v/>
      </c>
      <c r="AB278" s="153" t="str">
        <f t="shared" si="145"/>
        <v/>
      </c>
      <c r="AC278" s="153" t="str">
        <f t="shared" si="146"/>
        <v/>
      </c>
      <c r="AD278" s="153" t="str">
        <f t="shared" si="147"/>
        <v/>
      </c>
      <c r="AE278" s="153" t="str">
        <f t="shared" si="148"/>
        <v/>
      </c>
      <c r="AF278" s="213" t="str">
        <f t="shared" si="133"/>
        <v/>
      </c>
      <c r="AG278" s="141"/>
      <c r="AH278" s="211"/>
      <c r="AI278" s="346" t="str">
        <f t="shared" si="149"/>
        <v/>
      </c>
      <c r="AJ278" s="153" t="str">
        <f t="shared" si="150"/>
        <v/>
      </c>
      <c r="AK278" s="153" t="str">
        <f t="shared" si="151"/>
        <v/>
      </c>
      <c r="AL278" s="153" t="str">
        <f t="shared" si="152"/>
        <v/>
      </c>
      <c r="AM278" s="141"/>
      <c r="AN278" s="211"/>
      <c r="AO278" s="346" t="str">
        <f t="shared" si="153"/>
        <v/>
      </c>
      <c r="AP278" s="153" t="str">
        <f t="shared" si="154"/>
        <v/>
      </c>
      <c r="AQ278" s="153" t="str">
        <f t="shared" si="155"/>
        <v/>
      </c>
      <c r="AR278" s="153" t="str">
        <f t="shared" si="156"/>
        <v/>
      </c>
      <c r="AS278" s="141"/>
      <c r="AT278" s="211"/>
      <c r="AU278" s="346" t="str">
        <f t="shared" si="157"/>
        <v/>
      </c>
      <c r="AV278" s="153" t="str">
        <f t="shared" si="158"/>
        <v/>
      </c>
      <c r="AW278" s="153" t="str">
        <f t="shared" si="159"/>
        <v/>
      </c>
      <c r="AX278" s="153" t="str">
        <f t="shared" si="160"/>
        <v/>
      </c>
    </row>
    <row r="279" spans="1:50" ht="29.45" customHeight="1" x14ac:dyDescent="0.25">
      <c r="A279" s="354" t="str">
        <f>'N-Bedarf AL'!A279</f>
        <v/>
      </c>
      <c r="B279" s="354" t="str">
        <f>IF('N-Bedarf AL'!B279="","",'N-Bedarf AL'!B279)</f>
        <v/>
      </c>
      <c r="C279" s="305" t="str">
        <f>IF('N-Bedarf AL'!D279="","",'N-Bedarf AL'!D279)</f>
        <v/>
      </c>
      <c r="D279" s="32" t="str">
        <f>IF('N-Bedarf AL'!C279="","",'N-Bedarf AL'!C279)</f>
        <v/>
      </c>
      <c r="E279" s="32" t="str">
        <f>IF('N-Bedarf AL'!T279="","",'N-Bedarf AL'!T279)</f>
        <v/>
      </c>
      <c r="F279" s="32" t="str">
        <f>IF('P-Bedarf AL'!V281="","",'P-Bedarf AL'!V281)</f>
        <v/>
      </c>
      <c r="G279" s="32" t="str">
        <f>IF('P-Bedarf AL'!AB281="","",'P-Bedarf AL'!AB281)</f>
        <v/>
      </c>
      <c r="H279" s="345" t="str">
        <f t="shared" si="134"/>
        <v/>
      </c>
      <c r="I279" s="345" t="str">
        <f t="shared" si="135"/>
        <v/>
      </c>
      <c r="J279" s="345" t="str">
        <f t="shared" si="136"/>
        <v/>
      </c>
      <c r="K279" s="321">
        <f t="shared" si="132"/>
        <v>0</v>
      </c>
      <c r="L279" s="321">
        <f t="shared" si="161"/>
        <v>0</v>
      </c>
      <c r="M279" s="321">
        <f t="shared" si="162"/>
        <v>0</v>
      </c>
      <c r="N279" s="321" t="str">
        <f t="shared" si="137"/>
        <v/>
      </c>
      <c r="O279" s="321" t="str">
        <f t="shared" si="163"/>
        <v/>
      </c>
      <c r="P279" s="321" t="str">
        <f t="shared" si="164"/>
        <v/>
      </c>
      <c r="Q279" s="214" t="str">
        <f t="shared" si="138"/>
        <v/>
      </c>
      <c r="R279" s="141"/>
      <c r="S279" s="211"/>
      <c r="T279" s="211" t="str">
        <f t="shared" si="139"/>
        <v/>
      </c>
      <c r="U279" s="153" t="str">
        <f t="shared" si="140"/>
        <v/>
      </c>
      <c r="V279" s="153" t="str">
        <f t="shared" si="141"/>
        <v/>
      </c>
      <c r="W279" s="153" t="str">
        <f t="shared" si="142"/>
        <v/>
      </c>
      <c r="X279" s="153" t="str">
        <f t="shared" si="143"/>
        <v/>
      </c>
      <c r="Y279" s="141"/>
      <c r="Z279" s="211"/>
      <c r="AA279" s="212" t="str">
        <f t="shared" si="144"/>
        <v/>
      </c>
      <c r="AB279" s="153" t="str">
        <f t="shared" si="145"/>
        <v/>
      </c>
      <c r="AC279" s="153" t="str">
        <f t="shared" si="146"/>
        <v/>
      </c>
      <c r="AD279" s="153" t="str">
        <f t="shared" si="147"/>
        <v/>
      </c>
      <c r="AE279" s="153" t="str">
        <f t="shared" si="148"/>
        <v/>
      </c>
      <c r="AF279" s="213" t="str">
        <f t="shared" si="133"/>
        <v/>
      </c>
      <c r="AG279" s="141"/>
      <c r="AH279" s="211"/>
      <c r="AI279" s="346" t="str">
        <f t="shared" si="149"/>
        <v/>
      </c>
      <c r="AJ279" s="153" t="str">
        <f t="shared" si="150"/>
        <v/>
      </c>
      <c r="AK279" s="153" t="str">
        <f t="shared" si="151"/>
        <v/>
      </c>
      <c r="AL279" s="153" t="str">
        <f t="shared" si="152"/>
        <v/>
      </c>
      <c r="AM279" s="141"/>
      <c r="AN279" s="211"/>
      <c r="AO279" s="346" t="str">
        <f t="shared" si="153"/>
        <v/>
      </c>
      <c r="AP279" s="153" t="str">
        <f t="shared" si="154"/>
        <v/>
      </c>
      <c r="AQ279" s="153" t="str">
        <f t="shared" si="155"/>
        <v/>
      </c>
      <c r="AR279" s="153" t="str">
        <f t="shared" si="156"/>
        <v/>
      </c>
      <c r="AS279" s="141"/>
      <c r="AT279" s="211"/>
      <c r="AU279" s="346" t="str">
        <f t="shared" si="157"/>
        <v/>
      </c>
      <c r="AV279" s="153" t="str">
        <f t="shared" si="158"/>
        <v/>
      </c>
      <c r="AW279" s="153" t="str">
        <f t="shared" si="159"/>
        <v/>
      </c>
      <c r="AX279" s="153" t="str">
        <f t="shared" si="160"/>
        <v/>
      </c>
    </row>
    <row r="280" spans="1:50" ht="29.45" customHeight="1" x14ac:dyDescent="0.25">
      <c r="A280" s="354" t="str">
        <f>'N-Bedarf AL'!A280</f>
        <v/>
      </c>
      <c r="B280" s="354" t="str">
        <f>IF('N-Bedarf AL'!B280="","",'N-Bedarf AL'!B280)</f>
        <v/>
      </c>
      <c r="C280" s="305" t="str">
        <f>IF('N-Bedarf AL'!D280="","",'N-Bedarf AL'!D280)</f>
        <v/>
      </c>
      <c r="D280" s="32" t="str">
        <f>IF('N-Bedarf AL'!C280="","",'N-Bedarf AL'!C280)</f>
        <v/>
      </c>
      <c r="E280" s="32" t="str">
        <f>IF('N-Bedarf AL'!T280="","",'N-Bedarf AL'!T280)</f>
        <v/>
      </c>
      <c r="F280" s="32" t="str">
        <f>IF('P-Bedarf AL'!V282="","",'P-Bedarf AL'!V282)</f>
        <v/>
      </c>
      <c r="G280" s="32" t="str">
        <f>IF('P-Bedarf AL'!AB282="","",'P-Bedarf AL'!AB282)</f>
        <v/>
      </c>
      <c r="H280" s="345" t="str">
        <f t="shared" si="134"/>
        <v/>
      </c>
      <c r="I280" s="345" t="str">
        <f t="shared" si="135"/>
        <v/>
      </c>
      <c r="J280" s="345" t="str">
        <f t="shared" si="136"/>
        <v/>
      </c>
      <c r="K280" s="321">
        <f t="shared" si="132"/>
        <v>0</v>
      </c>
      <c r="L280" s="321">
        <f t="shared" si="161"/>
        <v>0</v>
      </c>
      <c r="M280" s="321">
        <f t="shared" si="162"/>
        <v>0</v>
      </c>
      <c r="N280" s="321" t="str">
        <f t="shared" si="137"/>
        <v/>
      </c>
      <c r="O280" s="321" t="str">
        <f t="shared" si="163"/>
        <v/>
      </c>
      <c r="P280" s="321" t="str">
        <f t="shared" si="164"/>
        <v/>
      </c>
      <c r="Q280" s="214" t="str">
        <f t="shared" si="138"/>
        <v/>
      </c>
      <c r="R280" s="141"/>
      <c r="S280" s="211"/>
      <c r="T280" s="211" t="str">
        <f t="shared" si="139"/>
        <v/>
      </c>
      <c r="U280" s="153" t="str">
        <f t="shared" si="140"/>
        <v/>
      </c>
      <c r="V280" s="153" t="str">
        <f t="shared" si="141"/>
        <v/>
      </c>
      <c r="W280" s="153" t="str">
        <f t="shared" si="142"/>
        <v/>
      </c>
      <c r="X280" s="153" t="str">
        <f t="shared" si="143"/>
        <v/>
      </c>
      <c r="Y280" s="141"/>
      <c r="Z280" s="211"/>
      <c r="AA280" s="212" t="str">
        <f t="shared" si="144"/>
        <v/>
      </c>
      <c r="AB280" s="153" t="str">
        <f t="shared" si="145"/>
        <v/>
      </c>
      <c r="AC280" s="153" t="str">
        <f t="shared" si="146"/>
        <v/>
      </c>
      <c r="AD280" s="153" t="str">
        <f t="shared" si="147"/>
        <v/>
      </c>
      <c r="AE280" s="153" t="str">
        <f t="shared" si="148"/>
        <v/>
      </c>
      <c r="AF280" s="213" t="str">
        <f t="shared" si="133"/>
        <v/>
      </c>
      <c r="AG280" s="141"/>
      <c r="AH280" s="211"/>
      <c r="AI280" s="346" t="str">
        <f t="shared" si="149"/>
        <v/>
      </c>
      <c r="AJ280" s="153" t="str">
        <f t="shared" si="150"/>
        <v/>
      </c>
      <c r="AK280" s="153" t="str">
        <f t="shared" si="151"/>
        <v/>
      </c>
      <c r="AL280" s="153" t="str">
        <f t="shared" si="152"/>
        <v/>
      </c>
      <c r="AM280" s="141"/>
      <c r="AN280" s="211"/>
      <c r="AO280" s="346" t="str">
        <f t="shared" si="153"/>
        <v/>
      </c>
      <c r="AP280" s="153" t="str">
        <f t="shared" si="154"/>
        <v/>
      </c>
      <c r="AQ280" s="153" t="str">
        <f t="shared" si="155"/>
        <v/>
      </c>
      <c r="AR280" s="153" t="str">
        <f t="shared" si="156"/>
        <v/>
      </c>
      <c r="AS280" s="141"/>
      <c r="AT280" s="211"/>
      <c r="AU280" s="346" t="str">
        <f t="shared" si="157"/>
        <v/>
      </c>
      <c r="AV280" s="153" t="str">
        <f t="shared" si="158"/>
        <v/>
      </c>
      <c r="AW280" s="153" t="str">
        <f t="shared" si="159"/>
        <v/>
      </c>
      <c r="AX280" s="153" t="str">
        <f t="shared" si="160"/>
        <v/>
      </c>
    </row>
    <row r="281" spans="1:50" ht="29.45" customHeight="1" x14ac:dyDescent="0.25">
      <c r="A281" s="354" t="str">
        <f>'N-Bedarf AL'!A281</f>
        <v/>
      </c>
      <c r="B281" s="354" t="str">
        <f>IF('N-Bedarf AL'!B281="","",'N-Bedarf AL'!B281)</f>
        <v/>
      </c>
      <c r="C281" s="305" t="str">
        <f>IF('N-Bedarf AL'!D281="","",'N-Bedarf AL'!D281)</f>
        <v/>
      </c>
      <c r="D281" s="32" t="str">
        <f>IF('N-Bedarf AL'!C281="","",'N-Bedarf AL'!C281)</f>
        <v/>
      </c>
      <c r="E281" s="32" t="str">
        <f>IF('N-Bedarf AL'!T281="","",'N-Bedarf AL'!T281)</f>
        <v/>
      </c>
      <c r="F281" s="32" t="str">
        <f>IF('P-Bedarf AL'!V283="","",'P-Bedarf AL'!V283)</f>
        <v/>
      </c>
      <c r="G281" s="32" t="str">
        <f>IF('P-Bedarf AL'!AB283="","",'P-Bedarf AL'!AB283)</f>
        <v/>
      </c>
      <c r="H281" s="345" t="str">
        <f t="shared" si="134"/>
        <v/>
      </c>
      <c r="I281" s="345" t="str">
        <f t="shared" si="135"/>
        <v/>
      </c>
      <c r="J281" s="345" t="str">
        <f t="shared" si="136"/>
        <v/>
      </c>
      <c r="K281" s="321">
        <f t="shared" ref="K281:K310" si="165">IF(V281="",0,V281)+IF(AC281="",0,AC281)+IF(AJ281="",0,AJ281)+IF(AP281="",0,AP281)+IF(AV281="",0,AV281)</f>
        <v>0</v>
      </c>
      <c r="L281" s="321">
        <f t="shared" si="161"/>
        <v>0</v>
      </c>
      <c r="M281" s="321">
        <f t="shared" si="162"/>
        <v>0</v>
      </c>
      <c r="N281" s="321" t="str">
        <f t="shared" si="137"/>
        <v/>
      </c>
      <c r="O281" s="321" t="str">
        <f t="shared" si="163"/>
        <v/>
      </c>
      <c r="P281" s="321" t="str">
        <f t="shared" si="164"/>
        <v/>
      </c>
      <c r="Q281" s="214" t="str">
        <f t="shared" si="138"/>
        <v/>
      </c>
      <c r="R281" s="141"/>
      <c r="S281" s="211"/>
      <c r="T281" s="211" t="str">
        <f t="shared" si="139"/>
        <v/>
      </c>
      <c r="U281" s="153" t="str">
        <f t="shared" si="140"/>
        <v/>
      </c>
      <c r="V281" s="153" t="str">
        <f t="shared" si="141"/>
        <v/>
      </c>
      <c r="W281" s="153" t="str">
        <f t="shared" si="142"/>
        <v/>
      </c>
      <c r="X281" s="153" t="str">
        <f t="shared" si="143"/>
        <v/>
      </c>
      <c r="Y281" s="141"/>
      <c r="Z281" s="211"/>
      <c r="AA281" s="212" t="str">
        <f t="shared" si="144"/>
        <v/>
      </c>
      <c r="AB281" s="153" t="str">
        <f t="shared" si="145"/>
        <v/>
      </c>
      <c r="AC281" s="153" t="str">
        <f t="shared" si="146"/>
        <v/>
      </c>
      <c r="AD281" s="153" t="str">
        <f t="shared" si="147"/>
        <v/>
      </c>
      <c r="AE281" s="153" t="str">
        <f t="shared" si="148"/>
        <v/>
      </c>
      <c r="AF281" s="213" t="str">
        <f t="shared" ref="AF281:AF310" si="166">IF(AND(Y281="",R281=""),"",IF(Y281="",0,IF(OR(Y281="Kompost",Y281="Bioabfallkompost",Y281="Grüngutkompost"),(AB281)*4%,(AB281)*10%))+IF(R281="",0,IF(OR(R281="Kompost",R281="Bioabfallkompost",R281="Grüngutkompost"),(U281)*4%,(U281)*10%)))</f>
        <v/>
      </c>
      <c r="AG281" s="141"/>
      <c r="AH281" s="211"/>
      <c r="AI281" s="346" t="str">
        <f t="shared" si="149"/>
        <v/>
      </c>
      <c r="AJ281" s="153" t="str">
        <f t="shared" si="150"/>
        <v/>
      </c>
      <c r="AK281" s="153" t="str">
        <f t="shared" si="151"/>
        <v/>
      </c>
      <c r="AL281" s="153" t="str">
        <f t="shared" si="152"/>
        <v/>
      </c>
      <c r="AM281" s="141"/>
      <c r="AN281" s="211"/>
      <c r="AO281" s="346" t="str">
        <f t="shared" si="153"/>
        <v/>
      </c>
      <c r="AP281" s="153" t="str">
        <f t="shared" si="154"/>
        <v/>
      </c>
      <c r="AQ281" s="153" t="str">
        <f t="shared" si="155"/>
        <v/>
      </c>
      <c r="AR281" s="153" t="str">
        <f t="shared" si="156"/>
        <v/>
      </c>
      <c r="AS281" s="141"/>
      <c r="AT281" s="211"/>
      <c r="AU281" s="346" t="str">
        <f t="shared" si="157"/>
        <v/>
      </c>
      <c r="AV281" s="153" t="str">
        <f t="shared" si="158"/>
        <v/>
      </c>
      <c r="AW281" s="153" t="str">
        <f t="shared" si="159"/>
        <v/>
      </c>
      <c r="AX281" s="153" t="str">
        <f t="shared" si="160"/>
        <v/>
      </c>
    </row>
    <row r="282" spans="1:50" ht="29.45" customHeight="1" x14ac:dyDescent="0.25">
      <c r="A282" s="354" t="str">
        <f>'N-Bedarf AL'!A282</f>
        <v/>
      </c>
      <c r="B282" s="354" t="str">
        <f>IF('N-Bedarf AL'!B282="","",'N-Bedarf AL'!B282)</f>
        <v/>
      </c>
      <c r="C282" s="305" t="str">
        <f>IF('N-Bedarf AL'!D282="","",'N-Bedarf AL'!D282)</f>
        <v/>
      </c>
      <c r="D282" s="32" t="str">
        <f>IF('N-Bedarf AL'!C282="","",'N-Bedarf AL'!C282)</f>
        <v/>
      </c>
      <c r="E282" s="32" t="str">
        <f>IF('N-Bedarf AL'!T282="","",'N-Bedarf AL'!T282)</f>
        <v/>
      </c>
      <c r="F282" s="32" t="str">
        <f>IF('P-Bedarf AL'!V284="","",'P-Bedarf AL'!V284)</f>
        <v/>
      </c>
      <c r="G282" s="32" t="str">
        <f>IF('P-Bedarf AL'!AB284="","",'P-Bedarf AL'!AB284)</f>
        <v/>
      </c>
      <c r="H282" s="345" t="str">
        <f t="shared" si="134"/>
        <v/>
      </c>
      <c r="I282" s="345" t="str">
        <f t="shared" si="135"/>
        <v/>
      </c>
      <c r="J282" s="345" t="str">
        <f t="shared" si="136"/>
        <v/>
      </c>
      <c r="K282" s="321">
        <f t="shared" si="165"/>
        <v>0</v>
      </c>
      <c r="L282" s="321">
        <f t="shared" si="161"/>
        <v>0</v>
      </c>
      <c r="M282" s="321">
        <f t="shared" si="162"/>
        <v>0</v>
      </c>
      <c r="N282" s="321" t="str">
        <f t="shared" si="137"/>
        <v/>
      </c>
      <c r="O282" s="321" t="str">
        <f t="shared" si="163"/>
        <v/>
      </c>
      <c r="P282" s="321" t="str">
        <f t="shared" si="164"/>
        <v/>
      </c>
      <c r="Q282" s="214" t="str">
        <f t="shared" si="138"/>
        <v/>
      </c>
      <c r="R282" s="141"/>
      <c r="S282" s="211"/>
      <c r="T282" s="211" t="str">
        <f t="shared" si="139"/>
        <v/>
      </c>
      <c r="U282" s="153" t="str">
        <f t="shared" si="140"/>
        <v/>
      </c>
      <c r="V282" s="153" t="str">
        <f t="shared" si="141"/>
        <v/>
      </c>
      <c r="W282" s="153" t="str">
        <f t="shared" si="142"/>
        <v/>
      </c>
      <c r="X282" s="153" t="str">
        <f t="shared" si="143"/>
        <v/>
      </c>
      <c r="Y282" s="141"/>
      <c r="Z282" s="211"/>
      <c r="AA282" s="212" t="str">
        <f t="shared" si="144"/>
        <v/>
      </c>
      <c r="AB282" s="153" t="str">
        <f t="shared" si="145"/>
        <v/>
      </c>
      <c r="AC282" s="153" t="str">
        <f t="shared" si="146"/>
        <v/>
      </c>
      <c r="AD282" s="153" t="str">
        <f t="shared" si="147"/>
        <v/>
      </c>
      <c r="AE282" s="153" t="str">
        <f t="shared" si="148"/>
        <v/>
      </c>
      <c r="AF282" s="213" t="str">
        <f t="shared" si="166"/>
        <v/>
      </c>
      <c r="AG282" s="141"/>
      <c r="AH282" s="211"/>
      <c r="AI282" s="346" t="str">
        <f t="shared" si="149"/>
        <v/>
      </c>
      <c r="AJ282" s="153" t="str">
        <f t="shared" si="150"/>
        <v/>
      </c>
      <c r="AK282" s="153" t="str">
        <f t="shared" si="151"/>
        <v/>
      </c>
      <c r="AL282" s="153" t="str">
        <f t="shared" si="152"/>
        <v/>
      </c>
      <c r="AM282" s="141"/>
      <c r="AN282" s="211"/>
      <c r="AO282" s="346" t="str">
        <f t="shared" si="153"/>
        <v/>
      </c>
      <c r="AP282" s="153" t="str">
        <f t="shared" si="154"/>
        <v/>
      </c>
      <c r="AQ282" s="153" t="str">
        <f t="shared" si="155"/>
        <v/>
      </c>
      <c r="AR282" s="153" t="str">
        <f t="shared" si="156"/>
        <v/>
      </c>
      <c r="AS282" s="141"/>
      <c r="AT282" s="211"/>
      <c r="AU282" s="346" t="str">
        <f t="shared" si="157"/>
        <v/>
      </c>
      <c r="AV282" s="153" t="str">
        <f t="shared" si="158"/>
        <v/>
      </c>
      <c r="AW282" s="153" t="str">
        <f t="shared" si="159"/>
        <v/>
      </c>
      <c r="AX282" s="153" t="str">
        <f t="shared" si="160"/>
        <v/>
      </c>
    </row>
    <row r="283" spans="1:50" ht="29.45" customHeight="1" x14ac:dyDescent="0.25">
      <c r="A283" s="354" t="str">
        <f>'N-Bedarf AL'!A283</f>
        <v/>
      </c>
      <c r="B283" s="354" t="str">
        <f>IF('N-Bedarf AL'!B283="","",'N-Bedarf AL'!B283)</f>
        <v/>
      </c>
      <c r="C283" s="305" t="str">
        <f>IF('N-Bedarf AL'!D283="","",'N-Bedarf AL'!D283)</f>
        <v/>
      </c>
      <c r="D283" s="32" t="str">
        <f>IF('N-Bedarf AL'!C283="","",'N-Bedarf AL'!C283)</f>
        <v/>
      </c>
      <c r="E283" s="32" t="str">
        <f>IF('N-Bedarf AL'!T283="","",'N-Bedarf AL'!T283)</f>
        <v/>
      </c>
      <c r="F283" s="32" t="str">
        <f>IF('P-Bedarf AL'!V285="","",'P-Bedarf AL'!V285)</f>
        <v/>
      </c>
      <c r="G283" s="32" t="str">
        <f>IF('P-Bedarf AL'!AB285="","",'P-Bedarf AL'!AB285)</f>
        <v/>
      </c>
      <c r="H283" s="345" t="str">
        <f t="shared" si="134"/>
        <v/>
      </c>
      <c r="I283" s="345" t="str">
        <f t="shared" si="135"/>
        <v/>
      </c>
      <c r="J283" s="345" t="str">
        <f t="shared" si="136"/>
        <v/>
      </c>
      <c r="K283" s="321">
        <f t="shared" si="165"/>
        <v>0</v>
      </c>
      <c r="L283" s="321">
        <f t="shared" si="161"/>
        <v>0</v>
      </c>
      <c r="M283" s="321">
        <f t="shared" si="162"/>
        <v>0</v>
      </c>
      <c r="N283" s="321" t="str">
        <f t="shared" si="137"/>
        <v/>
      </c>
      <c r="O283" s="321" t="str">
        <f t="shared" si="163"/>
        <v/>
      </c>
      <c r="P283" s="321" t="str">
        <f t="shared" si="164"/>
        <v/>
      </c>
      <c r="Q283" s="214" t="str">
        <f t="shared" si="138"/>
        <v/>
      </c>
      <c r="R283" s="141"/>
      <c r="S283" s="211"/>
      <c r="T283" s="211" t="str">
        <f t="shared" si="139"/>
        <v/>
      </c>
      <c r="U283" s="153" t="str">
        <f t="shared" si="140"/>
        <v/>
      </c>
      <c r="V283" s="153" t="str">
        <f t="shared" si="141"/>
        <v/>
      </c>
      <c r="W283" s="153" t="str">
        <f t="shared" si="142"/>
        <v/>
      </c>
      <c r="X283" s="153" t="str">
        <f t="shared" si="143"/>
        <v/>
      </c>
      <c r="Y283" s="141"/>
      <c r="Z283" s="211"/>
      <c r="AA283" s="212" t="str">
        <f t="shared" si="144"/>
        <v/>
      </c>
      <c r="AB283" s="153" t="str">
        <f t="shared" si="145"/>
        <v/>
      </c>
      <c r="AC283" s="153" t="str">
        <f t="shared" si="146"/>
        <v/>
      </c>
      <c r="AD283" s="153" t="str">
        <f t="shared" si="147"/>
        <v/>
      </c>
      <c r="AE283" s="153" t="str">
        <f t="shared" si="148"/>
        <v/>
      </c>
      <c r="AF283" s="213" t="str">
        <f t="shared" si="166"/>
        <v/>
      </c>
      <c r="AG283" s="141"/>
      <c r="AH283" s="211"/>
      <c r="AI283" s="346" t="str">
        <f t="shared" si="149"/>
        <v/>
      </c>
      <c r="AJ283" s="153" t="str">
        <f t="shared" si="150"/>
        <v/>
      </c>
      <c r="AK283" s="153" t="str">
        <f t="shared" si="151"/>
        <v/>
      </c>
      <c r="AL283" s="153" t="str">
        <f t="shared" si="152"/>
        <v/>
      </c>
      <c r="AM283" s="141"/>
      <c r="AN283" s="211"/>
      <c r="AO283" s="346" t="str">
        <f t="shared" si="153"/>
        <v/>
      </c>
      <c r="AP283" s="153" t="str">
        <f t="shared" si="154"/>
        <v/>
      </c>
      <c r="AQ283" s="153" t="str">
        <f t="shared" si="155"/>
        <v/>
      </c>
      <c r="AR283" s="153" t="str">
        <f t="shared" si="156"/>
        <v/>
      </c>
      <c r="AS283" s="141"/>
      <c r="AT283" s="211"/>
      <c r="AU283" s="346" t="str">
        <f t="shared" si="157"/>
        <v/>
      </c>
      <c r="AV283" s="153" t="str">
        <f t="shared" si="158"/>
        <v/>
      </c>
      <c r="AW283" s="153" t="str">
        <f t="shared" si="159"/>
        <v/>
      </c>
      <c r="AX283" s="153" t="str">
        <f t="shared" si="160"/>
        <v/>
      </c>
    </row>
    <row r="284" spans="1:50" ht="29.45" customHeight="1" x14ac:dyDescent="0.25">
      <c r="A284" s="354" t="str">
        <f>'N-Bedarf AL'!A284</f>
        <v/>
      </c>
      <c r="B284" s="354" t="str">
        <f>IF('N-Bedarf AL'!B284="","",'N-Bedarf AL'!B284)</f>
        <v/>
      </c>
      <c r="C284" s="305" t="str">
        <f>IF('N-Bedarf AL'!D284="","",'N-Bedarf AL'!D284)</f>
        <v/>
      </c>
      <c r="D284" s="32" t="str">
        <f>IF('N-Bedarf AL'!C284="","",'N-Bedarf AL'!C284)</f>
        <v/>
      </c>
      <c r="E284" s="32" t="str">
        <f>IF('N-Bedarf AL'!T284="","",'N-Bedarf AL'!T284)</f>
        <v/>
      </c>
      <c r="F284" s="32" t="str">
        <f>IF('P-Bedarf AL'!V286="","",'P-Bedarf AL'!V286)</f>
        <v/>
      </c>
      <c r="G284" s="32" t="str">
        <f>IF('P-Bedarf AL'!AB286="","",'P-Bedarf AL'!AB286)</f>
        <v/>
      </c>
      <c r="H284" s="345" t="str">
        <f t="shared" si="134"/>
        <v/>
      </c>
      <c r="I284" s="345" t="str">
        <f t="shared" si="135"/>
        <v/>
      </c>
      <c r="J284" s="345" t="str">
        <f t="shared" si="136"/>
        <v/>
      </c>
      <c r="K284" s="321">
        <f t="shared" si="165"/>
        <v>0</v>
      </c>
      <c r="L284" s="321">
        <f t="shared" si="161"/>
        <v>0</v>
      </c>
      <c r="M284" s="321">
        <f t="shared" si="162"/>
        <v>0</v>
      </c>
      <c r="N284" s="321" t="str">
        <f t="shared" si="137"/>
        <v/>
      </c>
      <c r="O284" s="321" t="str">
        <f t="shared" si="163"/>
        <v/>
      </c>
      <c r="P284" s="321" t="str">
        <f t="shared" si="164"/>
        <v/>
      </c>
      <c r="Q284" s="214" t="str">
        <f t="shared" si="138"/>
        <v/>
      </c>
      <c r="R284" s="141"/>
      <c r="S284" s="211"/>
      <c r="T284" s="211" t="str">
        <f t="shared" si="139"/>
        <v/>
      </c>
      <c r="U284" s="153" t="str">
        <f t="shared" si="140"/>
        <v/>
      </c>
      <c r="V284" s="153" t="str">
        <f t="shared" si="141"/>
        <v/>
      </c>
      <c r="W284" s="153" t="str">
        <f t="shared" si="142"/>
        <v/>
      </c>
      <c r="X284" s="153" t="str">
        <f t="shared" si="143"/>
        <v/>
      </c>
      <c r="Y284" s="141"/>
      <c r="Z284" s="211"/>
      <c r="AA284" s="212" t="str">
        <f t="shared" si="144"/>
        <v/>
      </c>
      <c r="AB284" s="153" t="str">
        <f t="shared" si="145"/>
        <v/>
      </c>
      <c r="AC284" s="153" t="str">
        <f t="shared" si="146"/>
        <v/>
      </c>
      <c r="AD284" s="153" t="str">
        <f t="shared" si="147"/>
        <v/>
      </c>
      <c r="AE284" s="153" t="str">
        <f t="shared" si="148"/>
        <v/>
      </c>
      <c r="AF284" s="213" t="str">
        <f t="shared" si="166"/>
        <v/>
      </c>
      <c r="AG284" s="141"/>
      <c r="AH284" s="211"/>
      <c r="AI284" s="346" t="str">
        <f t="shared" si="149"/>
        <v/>
      </c>
      <c r="AJ284" s="153" t="str">
        <f t="shared" si="150"/>
        <v/>
      </c>
      <c r="AK284" s="153" t="str">
        <f t="shared" si="151"/>
        <v/>
      </c>
      <c r="AL284" s="153" t="str">
        <f t="shared" si="152"/>
        <v/>
      </c>
      <c r="AM284" s="141"/>
      <c r="AN284" s="211"/>
      <c r="AO284" s="346" t="str">
        <f t="shared" si="153"/>
        <v/>
      </c>
      <c r="AP284" s="153" t="str">
        <f t="shared" si="154"/>
        <v/>
      </c>
      <c r="AQ284" s="153" t="str">
        <f t="shared" si="155"/>
        <v/>
      </c>
      <c r="AR284" s="153" t="str">
        <f t="shared" si="156"/>
        <v/>
      </c>
      <c r="AS284" s="141"/>
      <c r="AT284" s="211"/>
      <c r="AU284" s="346" t="str">
        <f t="shared" si="157"/>
        <v/>
      </c>
      <c r="AV284" s="153" t="str">
        <f t="shared" si="158"/>
        <v/>
      </c>
      <c r="AW284" s="153" t="str">
        <f t="shared" si="159"/>
        <v/>
      </c>
      <c r="AX284" s="153" t="str">
        <f t="shared" si="160"/>
        <v/>
      </c>
    </row>
    <row r="285" spans="1:50" ht="29.45" customHeight="1" x14ac:dyDescent="0.25">
      <c r="A285" s="354" t="str">
        <f>'N-Bedarf AL'!A285</f>
        <v/>
      </c>
      <c r="B285" s="354" t="str">
        <f>IF('N-Bedarf AL'!B285="","",'N-Bedarf AL'!B285)</f>
        <v/>
      </c>
      <c r="C285" s="305" t="str">
        <f>IF('N-Bedarf AL'!D285="","",'N-Bedarf AL'!D285)</f>
        <v/>
      </c>
      <c r="D285" s="32" t="str">
        <f>IF('N-Bedarf AL'!C285="","",'N-Bedarf AL'!C285)</f>
        <v/>
      </c>
      <c r="E285" s="32" t="str">
        <f>IF('N-Bedarf AL'!T285="","",'N-Bedarf AL'!T285)</f>
        <v/>
      </c>
      <c r="F285" s="32" t="str">
        <f>IF('P-Bedarf AL'!V287="","",'P-Bedarf AL'!V287)</f>
        <v/>
      </c>
      <c r="G285" s="32" t="str">
        <f>IF('P-Bedarf AL'!AB287="","",'P-Bedarf AL'!AB287)</f>
        <v/>
      </c>
      <c r="H285" s="345" t="str">
        <f t="shared" si="134"/>
        <v/>
      </c>
      <c r="I285" s="345" t="str">
        <f t="shared" si="135"/>
        <v/>
      </c>
      <c r="J285" s="345" t="str">
        <f t="shared" si="136"/>
        <v/>
      </c>
      <c r="K285" s="321">
        <f t="shared" si="165"/>
        <v>0</v>
      </c>
      <c r="L285" s="321">
        <f t="shared" si="161"/>
        <v>0</v>
      </c>
      <c r="M285" s="321">
        <f t="shared" si="162"/>
        <v>0</v>
      </c>
      <c r="N285" s="321" t="str">
        <f t="shared" si="137"/>
        <v/>
      </c>
      <c r="O285" s="321" t="str">
        <f t="shared" si="163"/>
        <v/>
      </c>
      <c r="P285" s="321" t="str">
        <f t="shared" si="164"/>
        <v/>
      </c>
      <c r="Q285" s="214" t="str">
        <f t="shared" si="138"/>
        <v/>
      </c>
      <c r="R285" s="141"/>
      <c r="S285" s="211"/>
      <c r="T285" s="211" t="str">
        <f t="shared" si="139"/>
        <v/>
      </c>
      <c r="U285" s="153" t="str">
        <f t="shared" si="140"/>
        <v/>
      </c>
      <c r="V285" s="153" t="str">
        <f t="shared" si="141"/>
        <v/>
      </c>
      <c r="W285" s="153" t="str">
        <f t="shared" si="142"/>
        <v/>
      </c>
      <c r="X285" s="153" t="str">
        <f t="shared" si="143"/>
        <v/>
      </c>
      <c r="Y285" s="141"/>
      <c r="Z285" s="211"/>
      <c r="AA285" s="212" t="str">
        <f t="shared" si="144"/>
        <v/>
      </c>
      <c r="AB285" s="153" t="str">
        <f t="shared" si="145"/>
        <v/>
      </c>
      <c r="AC285" s="153" t="str">
        <f t="shared" si="146"/>
        <v/>
      </c>
      <c r="AD285" s="153" t="str">
        <f t="shared" si="147"/>
        <v/>
      </c>
      <c r="AE285" s="153" t="str">
        <f t="shared" si="148"/>
        <v/>
      </c>
      <c r="AF285" s="213" t="str">
        <f t="shared" si="166"/>
        <v/>
      </c>
      <c r="AG285" s="141"/>
      <c r="AH285" s="211"/>
      <c r="AI285" s="346" t="str">
        <f t="shared" si="149"/>
        <v/>
      </c>
      <c r="AJ285" s="153" t="str">
        <f t="shared" si="150"/>
        <v/>
      </c>
      <c r="AK285" s="153" t="str">
        <f t="shared" si="151"/>
        <v/>
      </c>
      <c r="AL285" s="153" t="str">
        <f t="shared" si="152"/>
        <v/>
      </c>
      <c r="AM285" s="141"/>
      <c r="AN285" s="211"/>
      <c r="AO285" s="346" t="str">
        <f t="shared" si="153"/>
        <v/>
      </c>
      <c r="AP285" s="153" t="str">
        <f t="shared" si="154"/>
        <v/>
      </c>
      <c r="AQ285" s="153" t="str">
        <f t="shared" si="155"/>
        <v/>
      </c>
      <c r="AR285" s="153" t="str">
        <f t="shared" si="156"/>
        <v/>
      </c>
      <c r="AS285" s="141"/>
      <c r="AT285" s="211"/>
      <c r="AU285" s="346" t="str">
        <f t="shared" si="157"/>
        <v/>
      </c>
      <c r="AV285" s="153" t="str">
        <f t="shared" si="158"/>
        <v/>
      </c>
      <c r="AW285" s="153" t="str">
        <f t="shared" si="159"/>
        <v/>
      </c>
      <c r="AX285" s="153" t="str">
        <f t="shared" si="160"/>
        <v/>
      </c>
    </row>
    <row r="286" spans="1:50" ht="29.45" customHeight="1" x14ac:dyDescent="0.25">
      <c r="A286" s="354" t="str">
        <f>'N-Bedarf AL'!A286</f>
        <v/>
      </c>
      <c r="B286" s="354" t="str">
        <f>IF('N-Bedarf AL'!B286="","",'N-Bedarf AL'!B286)</f>
        <v/>
      </c>
      <c r="C286" s="305" t="str">
        <f>IF('N-Bedarf AL'!D286="","",'N-Bedarf AL'!D286)</f>
        <v/>
      </c>
      <c r="D286" s="32" t="str">
        <f>IF('N-Bedarf AL'!C286="","",'N-Bedarf AL'!C286)</f>
        <v/>
      </c>
      <c r="E286" s="32" t="str">
        <f>IF('N-Bedarf AL'!T286="","",'N-Bedarf AL'!T286)</f>
        <v/>
      </c>
      <c r="F286" s="32" t="str">
        <f>IF('P-Bedarf AL'!V288="","",'P-Bedarf AL'!V288)</f>
        <v/>
      </c>
      <c r="G286" s="32" t="str">
        <f>IF('P-Bedarf AL'!AB288="","",'P-Bedarf AL'!AB288)</f>
        <v/>
      </c>
      <c r="H286" s="345" t="str">
        <f t="shared" si="134"/>
        <v/>
      </c>
      <c r="I286" s="345" t="str">
        <f t="shared" si="135"/>
        <v/>
      </c>
      <c r="J286" s="345" t="str">
        <f t="shared" si="136"/>
        <v/>
      </c>
      <c r="K286" s="321">
        <f t="shared" si="165"/>
        <v>0</v>
      </c>
      <c r="L286" s="321">
        <f t="shared" si="161"/>
        <v>0</v>
      </c>
      <c r="M286" s="321">
        <f t="shared" si="162"/>
        <v>0</v>
      </c>
      <c r="N286" s="321" t="str">
        <f t="shared" si="137"/>
        <v/>
      </c>
      <c r="O286" s="321" t="str">
        <f t="shared" si="163"/>
        <v/>
      </c>
      <c r="P286" s="321" t="str">
        <f t="shared" si="164"/>
        <v/>
      </c>
      <c r="Q286" s="214" t="str">
        <f t="shared" si="138"/>
        <v/>
      </c>
      <c r="R286" s="141"/>
      <c r="S286" s="211"/>
      <c r="T286" s="211" t="str">
        <f t="shared" si="139"/>
        <v/>
      </c>
      <c r="U286" s="153" t="str">
        <f t="shared" si="140"/>
        <v/>
      </c>
      <c r="V286" s="153" t="str">
        <f t="shared" si="141"/>
        <v/>
      </c>
      <c r="W286" s="153" t="str">
        <f t="shared" si="142"/>
        <v/>
      </c>
      <c r="X286" s="153" t="str">
        <f t="shared" si="143"/>
        <v/>
      </c>
      <c r="Y286" s="141"/>
      <c r="Z286" s="211"/>
      <c r="AA286" s="212" t="str">
        <f t="shared" si="144"/>
        <v/>
      </c>
      <c r="AB286" s="153" t="str">
        <f t="shared" si="145"/>
        <v/>
      </c>
      <c r="AC286" s="153" t="str">
        <f t="shared" si="146"/>
        <v/>
      </c>
      <c r="AD286" s="153" t="str">
        <f t="shared" si="147"/>
        <v/>
      </c>
      <c r="AE286" s="153" t="str">
        <f t="shared" si="148"/>
        <v/>
      </c>
      <c r="AF286" s="213" t="str">
        <f t="shared" si="166"/>
        <v/>
      </c>
      <c r="AG286" s="141"/>
      <c r="AH286" s="211"/>
      <c r="AI286" s="346" t="str">
        <f t="shared" si="149"/>
        <v/>
      </c>
      <c r="AJ286" s="153" t="str">
        <f t="shared" si="150"/>
        <v/>
      </c>
      <c r="AK286" s="153" t="str">
        <f t="shared" si="151"/>
        <v/>
      </c>
      <c r="AL286" s="153" t="str">
        <f t="shared" si="152"/>
        <v/>
      </c>
      <c r="AM286" s="141"/>
      <c r="AN286" s="211"/>
      <c r="AO286" s="346" t="str">
        <f t="shared" si="153"/>
        <v/>
      </c>
      <c r="AP286" s="153" t="str">
        <f t="shared" si="154"/>
        <v/>
      </c>
      <c r="AQ286" s="153" t="str">
        <f t="shared" si="155"/>
        <v/>
      </c>
      <c r="AR286" s="153" t="str">
        <f t="shared" si="156"/>
        <v/>
      </c>
      <c r="AS286" s="141"/>
      <c r="AT286" s="211"/>
      <c r="AU286" s="346" t="str">
        <f t="shared" si="157"/>
        <v/>
      </c>
      <c r="AV286" s="153" t="str">
        <f t="shared" si="158"/>
        <v/>
      </c>
      <c r="AW286" s="153" t="str">
        <f t="shared" si="159"/>
        <v/>
      </c>
      <c r="AX286" s="153" t="str">
        <f t="shared" si="160"/>
        <v/>
      </c>
    </row>
    <row r="287" spans="1:50" ht="29.45" customHeight="1" x14ac:dyDescent="0.25">
      <c r="A287" s="354" t="str">
        <f>'N-Bedarf AL'!A287</f>
        <v/>
      </c>
      <c r="B287" s="354" t="str">
        <f>IF('N-Bedarf AL'!B287="","",'N-Bedarf AL'!B287)</f>
        <v/>
      </c>
      <c r="C287" s="305" t="str">
        <f>IF('N-Bedarf AL'!D287="","",'N-Bedarf AL'!D287)</f>
        <v/>
      </c>
      <c r="D287" s="32" t="str">
        <f>IF('N-Bedarf AL'!C287="","",'N-Bedarf AL'!C287)</f>
        <v/>
      </c>
      <c r="E287" s="32" t="str">
        <f>IF('N-Bedarf AL'!T287="","",'N-Bedarf AL'!T287)</f>
        <v/>
      </c>
      <c r="F287" s="32" t="str">
        <f>IF('P-Bedarf AL'!V289="","",'P-Bedarf AL'!V289)</f>
        <v/>
      </c>
      <c r="G287" s="32" t="str">
        <f>IF('P-Bedarf AL'!AB289="","",'P-Bedarf AL'!AB289)</f>
        <v/>
      </c>
      <c r="H287" s="345" t="str">
        <f t="shared" si="134"/>
        <v/>
      </c>
      <c r="I287" s="345" t="str">
        <f t="shared" si="135"/>
        <v/>
      </c>
      <c r="J287" s="345" t="str">
        <f t="shared" si="136"/>
        <v/>
      </c>
      <c r="K287" s="321">
        <f t="shared" si="165"/>
        <v>0</v>
      </c>
      <c r="L287" s="321">
        <f t="shared" si="161"/>
        <v>0</v>
      </c>
      <c r="M287" s="321">
        <f t="shared" si="162"/>
        <v>0</v>
      </c>
      <c r="N287" s="321" t="str">
        <f t="shared" si="137"/>
        <v/>
      </c>
      <c r="O287" s="321" t="str">
        <f t="shared" si="163"/>
        <v/>
      </c>
      <c r="P287" s="321" t="str">
        <f t="shared" si="164"/>
        <v/>
      </c>
      <c r="Q287" s="214" t="str">
        <f t="shared" si="138"/>
        <v/>
      </c>
      <c r="R287" s="141"/>
      <c r="S287" s="211"/>
      <c r="T287" s="211" t="str">
        <f t="shared" si="139"/>
        <v/>
      </c>
      <c r="U287" s="153" t="str">
        <f t="shared" si="140"/>
        <v/>
      </c>
      <c r="V287" s="153" t="str">
        <f t="shared" si="141"/>
        <v/>
      </c>
      <c r="W287" s="153" t="str">
        <f t="shared" si="142"/>
        <v/>
      </c>
      <c r="X287" s="153" t="str">
        <f t="shared" si="143"/>
        <v/>
      </c>
      <c r="Y287" s="141"/>
      <c r="Z287" s="211"/>
      <c r="AA287" s="212" t="str">
        <f t="shared" si="144"/>
        <v/>
      </c>
      <c r="AB287" s="153" t="str">
        <f t="shared" si="145"/>
        <v/>
      </c>
      <c r="AC287" s="153" t="str">
        <f t="shared" si="146"/>
        <v/>
      </c>
      <c r="AD287" s="153" t="str">
        <f t="shared" si="147"/>
        <v/>
      </c>
      <c r="AE287" s="153" t="str">
        <f t="shared" si="148"/>
        <v/>
      </c>
      <c r="AF287" s="213" t="str">
        <f t="shared" si="166"/>
        <v/>
      </c>
      <c r="AG287" s="141"/>
      <c r="AH287" s="211"/>
      <c r="AI287" s="346" t="str">
        <f t="shared" si="149"/>
        <v/>
      </c>
      <c r="AJ287" s="153" t="str">
        <f t="shared" si="150"/>
        <v/>
      </c>
      <c r="AK287" s="153" t="str">
        <f t="shared" si="151"/>
        <v/>
      </c>
      <c r="AL287" s="153" t="str">
        <f t="shared" si="152"/>
        <v/>
      </c>
      <c r="AM287" s="141"/>
      <c r="AN287" s="211"/>
      <c r="AO287" s="346" t="str">
        <f t="shared" si="153"/>
        <v/>
      </c>
      <c r="AP287" s="153" t="str">
        <f t="shared" si="154"/>
        <v/>
      </c>
      <c r="AQ287" s="153" t="str">
        <f t="shared" si="155"/>
        <v/>
      </c>
      <c r="AR287" s="153" t="str">
        <f t="shared" si="156"/>
        <v/>
      </c>
      <c r="AS287" s="141"/>
      <c r="AT287" s="211"/>
      <c r="AU287" s="346" t="str">
        <f t="shared" si="157"/>
        <v/>
      </c>
      <c r="AV287" s="153" t="str">
        <f t="shared" si="158"/>
        <v/>
      </c>
      <c r="AW287" s="153" t="str">
        <f t="shared" si="159"/>
        <v/>
      </c>
      <c r="AX287" s="153" t="str">
        <f t="shared" si="160"/>
        <v/>
      </c>
    </row>
    <row r="288" spans="1:50" ht="29.45" customHeight="1" x14ac:dyDescent="0.25">
      <c r="A288" s="354" t="str">
        <f>'N-Bedarf AL'!A288</f>
        <v/>
      </c>
      <c r="B288" s="354" t="str">
        <f>IF('N-Bedarf AL'!B288="","",'N-Bedarf AL'!B288)</f>
        <v/>
      </c>
      <c r="C288" s="305" t="str">
        <f>IF('N-Bedarf AL'!D288="","",'N-Bedarf AL'!D288)</f>
        <v/>
      </c>
      <c r="D288" s="32" t="str">
        <f>IF('N-Bedarf AL'!C288="","",'N-Bedarf AL'!C288)</f>
        <v/>
      </c>
      <c r="E288" s="32" t="str">
        <f>IF('N-Bedarf AL'!T288="","",'N-Bedarf AL'!T288)</f>
        <v/>
      </c>
      <c r="F288" s="32" t="str">
        <f>IF('P-Bedarf AL'!V290="","",'P-Bedarf AL'!V290)</f>
        <v/>
      </c>
      <c r="G288" s="32" t="str">
        <f>IF('P-Bedarf AL'!AB290="","",'P-Bedarf AL'!AB290)</f>
        <v/>
      </c>
      <c r="H288" s="345" t="str">
        <f t="shared" si="134"/>
        <v/>
      </c>
      <c r="I288" s="345" t="str">
        <f t="shared" si="135"/>
        <v/>
      </c>
      <c r="J288" s="345" t="str">
        <f t="shared" si="136"/>
        <v/>
      </c>
      <c r="K288" s="321">
        <f t="shared" si="165"/>
        <v>0</v>
      </c>
      <c r="L288" s="321">
        <f t="shared" si="161"/>
        <v>0</v>
      </c>
      <c r="M288" s="321">
        <f t="shared" si="162"/>
        <v>0</v>
      </c>
      <c r="N288" s="321" t="str">
        <f t="shared" si="137"/>
        <v/>
      </c>
      <c r="O288" s="321" t="str">
        <f t="shared" si="163"/>
        <v/>
      </c>
      <c r="P288" s="321" t="str">
        <f t="shared" si="164"/>
        <v/>
      </c>
      <c r="Q288" s="214" t="str">
        <f t="shared" si="138"/>
        <v/>
      </c>
      <c r="R288" s="141"/>
      <c r="S288" s="211"/>
      <c r="T288" s="211" t="str">
        <f t="shared" si="139"/>
        <v/>
      </c>
      <c r="U288" s="153" t="str">
        <f t="shared" si="140"/>
        <v/>
      </c>
      <c r="V288" s="153" t="str">
        <f t="shared" si="141"/>
        <v/>
      </c>
      <c r="W288" s="153" t="str">
        <f t="shared" si="142"/>
        <v/>
      </c>
      <c r="X288" s="153" t="str">
        <f t="shared" si="143"/>
        <v/>
      </c>
      <c r="Y288" s="141"/>
      <c r="Z288" s="211"/>
      <c r="AA288" s="212" t="str">
        <f t="shared" si="144"/>
        <v/>
      </c>
      <c r="AB288" s="153" t="str">
        <f t="shared" si="145"/>
        <v/>
      </c>
      <c r="AC288" s="153" t="str">
        <f t="shared" si="146"/>
        <v/>
      </c>
      <c r="AD288" s="153" t="str">
        <f t="shared" si="147"/>
        <v/>
      </c>
      <c r="AE288" s="153" t="str">
        <f t="shared" si="148"/>
        <v/>
      </c>
      <c r="AF288" s="213" t="str">
        <f t="shared" si="166"/>
        <v/>
      </c>
      <c r="AG288" s="141"/>
      <c r="AH288" s="211"/>
      <c r="AI288" s="346" t="str">
        <f t="shared" si="149"/>
        <v/>
      </c>
      <c r="AJ288" s="153" t="str">
        <f t="shared" si="150"/>
        <v/>
      </c>
      <c r="AK288" s="153" t="str">
        <f t="shared" si="151"/>
        <v/>
      </c>
      <c r="AL288" s="153" t="str">
        <f t="shared" si="152"/>
        <v/>
      </c>
      <c r="AM288" s="141"/>
      <c r="AN288" s="211"/>
      <c r="AO288" s="346" t="str">
        <f t="shared" si="153"/>
        <v/>
      </c>
      <c r="AP288" s="153" t="str">
        <f t="shared" si="154"/>
        <v/>
      </c>
      <c r="AQ288" s="153" t="str">
        <f t="shared" si="155"/>
        <v/>
      </c>
      <c r="AR288" s="153" t="str">
        <f t="shared" si="156"/>
        <v/>
      </c>
      <c r="AS288" s="141"/>
      <c r="AT288" s="211"/>
      <c r="AU288" s="346" t="str">
        <f t="shared" si="157"/>
        <v/>
      </c>
      <c r="AV288" s="153" t="str">
        <f t="shared" si="158"/>
        <v/>
      </c>
      <c r="AW288" s="153" t="str">
        <f t="shared" si="159"/>
        <v/>
      </c>
      <c r="AX288" s="153" t="str">
        <f t="shared" si="160"/>
        <v/>
      </c>
    </row>
    <row r="289" spans="1:50" ht="29.45" customHeight="1" x14ac:dyDescent="0.25">
      <c r="A289" s="354" t="str">
        <f>'N-Bedarf AL'!A289</f>
        <v/>
      </c>
      <c r="B289" s="354" t="str">
        <f>IF('N-Bedarf AL'!B289="","",'N-Bedarf AL'!B289)</f>
        <v/>
      </c>
      <c r="C289" s="305" t="str">
        <f>IF('N-Bedarf AL'!D289="","",'N-Bedarf AL'!D289)</f>
        <v/>
      </c>
      <c r="D289" s="32" t="str">
        <f>IF('N-Bedarf AL'!C289="","",'N-Bedarf AL'!C289)</f>
        <v/>
      </c>
      <c r="E289" s="32" t="str">
        <f>IF('N-Bedarf AL'!T289="","",'N-Bedarf AL'!T289)</f>
        <v/>
      </c>
      <c r="F289" s="32" t="str">
        <f>IF('P-Bedarf AL'!V291="","",'P-Bedarf AL'!V291)</f>
        <v/>
      </c>
      <c r="G289" s="32" t="str">
        <f>IF('P-Bedarf AL'!AB291="","",'P-Bedarf AL'!AB291)</f>
        <v/>
      </c>
      <c r="H289" s="345" t="str">
        <f t="shared" si="134"/>
        <v/>
      </c>
      <c r="I289" s="345" t="str">
        <f t="shared" si="135"/>
        <v/>
      </c>
      <c r="J289" s="345" t="str">
        <f t="shared" si="136"/>
        <v/>
      </c>
      <c r="K289" s="321">
        <f t="shared" si="165"/>
        <v>0</v>
      </c>
      <c r="L289" s="321">
        <f t="shared" si="161"/>
        <v>0</v>
      </c>
      <c r="M289" s="321">
        <f t="shared" si="162"/>
        <v>0</v>
      </c>
      <c r="N289" s="321" t="str">
        <f t="shared" si="137"/>
        <v/>
      </c>
      <c r="O289" s="321" t="str">
        <f t="shared" si="163"/>
        <v/>
      </c>
      <c r="P289" s="321" t="str">
        <f t="shared" si="164"/>
        <v/>
      </c>
      <c r="Q289" s="214" t="str">
        <f t="shared" si="138"/>
        <v/>
      </c>
      <c r="R289" s="141"/>
      <c r="S289" s="211"/>
      <c r="T289" s="211" t="str">
        <f t="shared" si="139"/>
        <v/>
      </c>
      <c r="U289" s="153" t="str">
        <f t="shared" si="140"/>
        <v/>
      </c>
      <c r="V289" s="153" t="str">
        <f t="shared" si="141"/>
        <v/>
      </c>
      <c r="W289" s="153" t="str">
        <f t="shared" si="142"/>
        <v/>
      </c>
      <c r="X289" s="153" t="str">
        <f t="shared" si="143"/>
        <v/>
      </c>
      <c r="Y289" s="141"/>
      <c r="Z289" s="211"/>
      <c r="AA289" s="212" t="str">
        <f t="shared" si="144"/>
        <v/>
      </c>
      <c r="AB289" s="153" t="str">
        <f t="shared" si="145"/>
        <v/>
      </c>
      <c r="AC289" s="153" t="str">
        <f t="shared" si="146"/>
        <v/>
      </c>
      <c r="AD289" s="153" t="str">
        <f t="shared" si="147"/>
        <v/>
      </c>
      <c r="AE289" s="153" t="str">
        <f t="shared" si="148"/>
        <v/>
      </c>
      <c r="AF289" s="213" t="str">
        <f t="shared" si="166"/>
        <v/>
      </c>
      <c r="AG289" s="141"/>
      <c r="AH289" s="211"/>
      <c r="AI289" s="346" t="str">
        <f t="shared" si="149"/>
        <v/>
      </c>
      <c r="AJ289" s="153" t="str">
        <f t="shared" si="150"/>
        <v/>
      </c>
      <c r="AK289" s="153" t="str">
        <f t="shared" si="151"/>
        <v/>
      </c>
      <c r="AL289" s="153" t="str">
        <f t="shared" si="152"/>
        <v/>
      </c>
      <c r="AM289" s="141"/>
      <c r="AN289" s="211"/>
      <c r="AO289" s="346" t="str">
        <f t="shared" si="153"/>
        <v/>
      </c>
      <c r="AP289" s="153" t="str">
        <f t="shared" si="154"/>
        <v/>
      </c>
      <c r="AQ289" s="153" t="str">
        <f t="shared" si="155"/>
        <v/>
      </c>
      <c r="AR289" s="153" t="str">
        <f t="shared" si="156"/>
        <v/>
      </c>
      <c r="AS289" s="141"/>
      <c r="AT289" s="211"/>
      <c r="AU289" s="346" t="str">
        <f t="shared" si="157"/>
        <v/>
      </c>
      <c r="AV289" s="153" t="str">
        <f t="shared" si="158"/>
        <v/>
      </c>
      <c r="AW289" s="153" t="str">
        <f t="shared" si="159"/>
        <v/>
      </c>
      <c r="AX289" s="153" t="str">
        <f t="shared" si="160"/>
        <v/>
      </c>
    </row>
    <row r="290" spans="1:50" ht="29.45" customHeight="1" x14ac:dyDescent="0.25">
      <c r="A290" s="354" t="str">
        <f>'N-Bedarf AL'!A290</f>
        <v/>
      </c>
      <c r="B290" s="354" t="str">
        <f>IF('N-Bedarf AL'!B290="","",'N-Bedarf AL'!B290)</f>
        <v/>
      </c>
      <c r="C290" s="305" t="str">
        <f>IF('N-Bedarf AL'!D290="","",'N-Bedarf AL'!D290)</f>
        <v/>
      </c>
      <c r="D290" s="32" t="str">
        <f>IF('N-Bedarf AL'!C290="","",'N-Bedarf AL'!C290)</f>
        <v/>
      </c>
      <c r="E290" s="32" t="str">
        <f>IF('N-Bedarf AL'!T290="","",'N-Bedarf AL'!T290)</f>
        <v/>
      </c>
      <c r="F290" s="32" t="str">
        <f>IF('P-Bedarf AL'!V292="","",'P-Bedarf AL'!V292)</f>
        <v/>
      </c>
      <c r="G290" s="32" t="str">
        <f>IF('P-Bedarf AL'!AB292="","",'P-Bedarf AL'!AB292)</f>
        <v/>
      </c>
      <c r="H290" s="345" t="str">
        <f t="shared" si="134"/>
        <v/>
      </c>
      <c r="I290" s="345" t="str">
        <f t="shared" si="135"/>
        <v/>
      </c>
      <c r="J290" s="345" t="str">
        <f t="shared" si="136"/>
        <v/>
      </c>
      <c r="K290" s="321">
        <f t="shared" si="165"/>
        <v>0</v>
      </c>
      <c r="L290" s="321">
        <f t="shared" si="161"/>
        <v>0</v>
      </c>
      <c r="M290" s="321">
        <f t="shared" si="162"/>
        <v>0</v>
      </c>
      <c r="N290" s="321" t="str">
        <f t="shared" si="137"/>
        <v/>
      </c>
      <c r="O290" s="321" t="str">
        <f t="shared" si="163"/>
        <v/>
      </c>
      <c r="P290" s="321" t="str">
        <f t="shared" si="164"/>
        <v/>
      </c>
      <c r="Q290" s="214" t="str">
        <f t="shared" si="138"/>
        <v/>
      </c>
      <c r="R290" s="141"/>
      <c r="S290" s="211"/>
      <c r="T290" s="211" t="str">
        <f t="shared" si="139"/>
        <v/>
      </c>
      <c r="U290" s="153" t="str">
        <f t="shared" si="140"/>
        <v/>
      </c>
      <c r="V290" s="153" t="str">
        <f t="shared" si="141"/>
        <v/>
      </c>
      <c r="W290" s="153" t="str">
        <f t="shared" si="142"/>
        <v/>
      </c>
      <c r="X290" s="153" t="str">
        <f t="shared" si="143"/>
        <v/>
      </c>
      <c r="Y290" s="141"/>
      <c r="Z290" s="211"/>
      <c r="AA290" s="212" t="str">
        <f t="shared" si="144"/>
        <v/>
      </c>
      <c r="AB290" s="153" t="str">
        <f t="shared" si="145"/>
        <v/>
      </c>
      <c r="AC290" s="153" t="str">
        <f t="shared" si="146"/>
        <v/>
      </c>
      <c r="AD290" s="153" t="str">
        <f t="shared" si="147"/>
        <v/>
      </c>
      <c r="AE290" s="153" t="str">
        <f t="shared" si="148"/>
        <v/>
      </c>
      <c r="AF290" s="213" t="str">
        <f t="shared" si="166"/>
        <v/>
      </c>
      <c r="AG290" s="141"/>
      <c r="AH290" s="211"/>
      <c r="AI290" s="346" t="str">
        <f t="shared" si="149"/>
        <v/>
      </c>
      <c r="AJ290" s="153" t="str">
        <f t="shared" si="150"/>
        <v/>
      </c>
      <c r="AK290" s="153" t="str">
        <f t="shared" si="151"/>
        <v/>
      </c>
      <c r="AL290" s="153" t="str">
        <f t="shared" si="152"/>
        <v/>
      </c>
      <c r="AM290" s="141"/>
      <c r="AN290" s="211"/>
      <c r="AO290" s="346" t="str">
        <f t="shared" si="153"/>
        <v/>
      </c>
      <c r="AP290" s="153" t="str">
        <f t="shared" si="154"/>
        <v/>
      </c>
      <c r="AQ290" s="153" t="str">
        <f t="shared" si="155"/>
        <v/>
      </c>
      <c r="AR290" s="153" t="str">
        <f t="shared" si="156"/>
        <v/>
      </c>
      <c r="AS290" s="141"/>
      <c r="AT290" s="211"/>
      <c r="AU290" s="346" t="str">
        <f t="shared" si="157"/>
        <v/>
      </c>
      <c r="AV290" s="153" t="str">
        <f t="shared" si="158"/>
        <v/>
      </c>
      <c r="AW290" s="153" t="str">
        <f t="shared" si="159"/>
        <v/>
      </c>
      <c r="AX290" s="153" t="str">
        <f t="shared" si="160"/>
        <v/>
      </c>
    </row>
    <row r="291" spans="1:50" ht="29.45" customHeight="1" x14ac:dyDescent="0.25">
      <c r="A291" s="354" t="str">
        <f>'N-Bedarf AL'!A291</f>
        <v/>
      </c>
      <c r="B291" s="354" t="str">
        <f>IF('N-Bedarf AL'!B291="","",'N-Bedarf AL'!B291)</f>
        <v/>
      </c>
      <c r="C291" s="305" t="str">
        <f>IF('N-Bedarf AL'!D291="","",'N-Bedarf AL'!D291)</f>
        <v/>
      </c>
      <c r="D291" s="32" t="str">
        <f>IF('N-Bedarf AL'!C291="","",'N-Bedarf AL'!C291)</f>
        <v/>
      </c>
      <c r="E291" s="32" t="str">
        <f>IF('N-Bedarf AL'!T291="","",'N-Bedarf AL'!T291)</f>
        <v/>
      </c>
      <c r="F291" s="32" t="str">
        <f>IF('P-Bedarf AL'!V293="","",'P-Bedarf AL'!V293)</f>
        <v/>
      </c>
      <c r="G291" s="32" t="str">
        <f>IF('P-Bedarf AL'!AB293="","",'P-Bedarf AL'!AB293)</f>
        <v/>
      </c>
      <c r="H291" s="345" t="str">
        <f t="shared" si="134"/>
        <v/>
      </c>
      <c r="I291" s="345" t="str">
        <f t="shared" si="135"/>
        <v/>
      </c>
      <c r="J291" s="345" t="str">
        <f t="shared" si="136"/>
        <v/>
      </c>
      <c r="K291" s="321">
        <f t="shared" si="165"/>
        <v>0</v>
      </c>
      <c r="L291" s="321">
        <f t="shared" si="161"/>
        <v>0</v>
      </c>
      <c r="M291" s="321">
        <f t="shared" si="162"/>
        <v>0</v>
      </c>
      <c r="N291" s="321" t="str">
        <f t="shared" si="137"/>
        <v/>
      </c>
      <c r="O291" s="321" t="str">
        <f t="shared" si="163"/>
        <v/>
      </c>
      <c r="P291" s="321" t="str">
        <f t="shared" si="164"/>
        <v/>
      </c>
      <c r="Q291" s="214" t="str">
        <f t="shared" si="138"/>
        <v/>
      </c>
      <c r="R291" s="141"/>
      <c r="S291" s="211"/>
      <c r="T291" s="211" t="str">
        <f t="shared" si="139"/>
        <v/>
      </c>
      <c r="U291" s="153" t="str">
        <f t="shared" si="140"/>
        <v/>
      </c>
      <c r="V291" s="153" t="str">
        <f t="shared" si="141"/>
        <v/>
      </c>
      <c r="W291" s="153" t="str">
        <f t="shared" si="142"/>
        <v/>
      </c>
      <c r="X291" s="153" t="str">
        <f t="shared" si="143"/>
        <v/>
      </c>
      <c r="Y291" s="141"/>
      <c r="Z291" s="211"/>
      <c r="AA291" s="212" t="str">
        <f t="shared" si="144"/>
        <v/>
      </c>
      <c r="AB291" s="153" t="str">
        <f t="shared" si="145"/>
        <v/>
      </c>
      <c r="AC291" s="153" t="str">
        <f t="shared" si="146"/>
        <v/>
      </c>
      <c r="AD291" s="153" t="str">
        <f t="shared" si="147"/>
        <v/>
      </c>
      <c r="AE291" s="153" t="str">
        <f t="shared" si="148"/>
        <v/>
      </c>
      <c r="AF291" s="213" t="str">
        <f t="shared" si="166"/>
        <v/>
      </c>
      <c r="AG291" s="141"/>
      <c r="AH291" s="211"/>
      <c r="AI291" s="346" t="str">
        <f t="shared" si="149"/>
        <v/>
      </c>
      <c r="AJ291" s="153" t="str">
        <f t="shared" si="150"/>
        <v/>
      </c>
      <c r="AK291" s="153" t="str">
        <f t="shared" si="151"/>
        <v/>
      </c>
      <c r="AL291" s="153" t="str">
        <f t="shared" si="152"/>
        <v/>
      </c>
      <c r="AM291" s="141"/>
      <c r="AN291" s="211"/>
      <c r="AO291" s="346" t="str">
        <f t="shared" si="153"/>
        <v/>
      </c>
      <c r="AP291" s="153" t="str">
        <f t="shared" si="154"/>
        <v/>
      </c>
      <c r="AQ291" s="153" t="str">
        <f t="shared" si="155"/>
        <v/>
      </c>
      <c r="AR291" s="153" t="str">
        <f t="shared" si="156"/>
        <v/>
      </c>
      <c r="AS291" s="141"/>
      <c r="AT291" s="211"/>
      <c r="AU291" s="346" t="str">
        <f t="shared" si="157"/>
        <v/>
      </c>
      <c r="AV291" s="153" t="str">
        <f t="shared" si="158"/>
        <v/>
      </c>
      <c r="AW291" s="153" t="str">
        <f t="shared" si="159"/>
        <v/>
      </c>
      <c r="AX291" s="153" t="str">
        <f t="shared" si="160"/>
        <v/>
      </c>
    </row>
    <row r="292" spans="1:50" ht="29.45" customHeight="1" x14ac:dyDescent="0.25">
      <c r="A292" s="354" t="str">
        <f>'N-Bedarf AL'!A292</f>
        <v/>
      </c>
      <c r="B292" s="354" t="str">
        <f>IF('N-Bedarf AL'!B292="","",'N-Bedarf AL'!B292)</f>
        <v/>
      </c>
      <c r="C292" s="305" t="str">
        <f>IF('N-Bedarf AL'!D292="","",'N-Bedarf AL'!D292)</f>
        <v/>
      </c>
      <c r="D292" s="32" t="str">
        <f>IF('N-Bedarf AL'!C292="","",'N-Bedarf AL'!C292)</f>
        <v/>
      </c>
      <c r="E292" s="32" t="str">
        <f>IF('N-Bedarf AL'!T292="","",'N-Bedarf AL'!T292)</f>
        <v/>
      </c>
      <c r="F292" s="32" t="str">
        <f>IF('P-Bedarf AL'!V294="","",'P-Bedarf AL'!V294)</f>
        <v/>
      </c>
      <c r="G292" s="32" t="str">
        <f>IF('P-Bedarf AL'!AB294="","",'P-Bedarf AL'!AB294)</f>
        <v/>
      </c>
      <c r="H292" s="345" t="str">
        <f t="shared" si="134"/>
        <v/>
      </c>
      <c r="I292" s="345" t="str">
        <f t="shared" si="135"/>
        <v/>
      </c>
      <c r="J292" s="345" t="str">
        <f t="shared" si="136"/>
        <v/>
      </c>
      <c r="K292" s="321">
        <f t="shared" si="165"/>
        <v>0</v>
      </c>
      <c r="L292" s="321">
        <f t="shared" si="161"/>
        <v>0</v>
      </c>
      <c r="M292" s="321">
        <f t="shared" si="162"/>
        <v>0</v>
      </c>
      <c r="N292" s="321" t="str">
        <f t="shared" si="137"/>
        <v/>
      </c>
      <c r="O292" s="321" t="str">
        <f t="shared" si="163"/>
        <v/>
      </c>
      <c r="P292" s="321" t="str">
        <f t="shared" si="164"/>
        <v/>
      </c>
      <c r="Q292" s="214" t="str">
        <f t="shared" si="138"/>
        <v/>
      </c>
      <c r="R292" s="141"/>
      <c r="S292" s="211"/>
      <c r="T292" s="211" t="str">
        <f t="shared" si="139"/>
        <v/>
      </c>
      <c r="U292" s="153" t="str">
        <f t="shared" si="140"/>
        <v/>
      </c>
      <c r="V292" s="153" t="str">
        <f t="shared" si="141"/>
        <v/>
      </c>
      <c r="W292" s="153" t="str">
        <f t="shared" si="142"/>
        <v/>
      </c>
      <c r="X292" s="153" t="str">
        <f t="shared" si="143"/>
        <v/>
      </c>
      <c r="Y292" s="141"/>
      <c r="Z292" s="211"/>
      <c r="AA292" s="212" t="str">
        <f t="shared" si="144"/>
        <v/>
      </c>
      <c r="AB292" s="153" t="str">
        <f t="shared" si="145"/>
        <v/>
      </c>
      <c r="AC292" s="153" t="str">
        <f t="shared" si="146"/>
        <v/>
      </c>
      <c r="AD292" s="153" t="str">
        <f t="shared" si="147"/>
        <v/>
      </c>
      <c r="AE292" s="153" t="str">
        <f t="shared" si="148"/>
        <v/>
      </c>
      <c r="AF292" s="213" t="str">
        <f t="shared" si="166"/>
        <v/>
      </c>
      <c r="AG292" s="141"/>
      <c r="AH292" s="211"/>
      <c r="AI292" s="346" t="str">
        <f t="shared" si="149"/>
        <v/>
      </c>
      <c r="AJ292" s="153" t="str">
        <f t="shared" si="150"/>
        <v/>
      </c>
      <c r="AK292" s="153" t="str">
        <f t="shared" si="151"/>
        <v/>
      </c>
      <c r="AL292" s="153" t="str">
        <f t="shared" si="152"/>
        <v/>
      </c>
      <c r="AM292" s="141"/>
      <c r="AN292" s="211"/>
      <c r="AO292" s="346" t="str">
        <f t="shared" si="153"/>
        <v/>
      </c>
      <c r="AP292" s="153" t="str">
        <f t="shared" si="154"/>
        <v/>
      </c>
      <c r="AQ292" s="153" t="str">
        <f t="shared" si="155"/>
        <v/>
      </c>
      <c r="AR292" s="153" t="str">
        <f t="shared" si="156"/>
        <v/>
      </c>
      <c r="AS292" s="141"/>
      <c r="AT292" s="211"/>
      <c r="AU292" s="346" t="str">
        <f t="shared" si="157"/>
        <v/>
      </c>
      <c r="AV292" s="153" t="str">
        <f t="shared" si="158"/>
        <v/>
      </c>
      <c r="AW292" s="153" t="str">
        <f t="shared" si="159"/>
        <v/>
      </c>
      <c r="AX292" s="153" t="str">
        <f t="shared" si="160"/>
        <v/>
      </c>
    </row>
    <row r="293" spans="1:50" ht="29.45" customHeight="1" x14ac:dyDescent="0.25">
      <c r="A293" s="354" t="str">
        <f>'N-Bedarf AL'!A293</f>
        <v/>
      </c>
      <c r="B293" s="354" t="str">
        <f>IF('N-Bedarf AL'!B293="","",'N-Bedarf AL'!B293)</f>
        <v/>
      </c>
      <c r="C293" s="305" t="str">
        <f>IF('N-Bedarf AL'!D293="","",'N-Bedarf AL'!D293)</f>
        <v/>
      </c>
      <c r="D293" s="32" t="str">
        <f>IF('N-Bedarf AL'!C293="","",'N-Bedarf AL'!C293)</f>
        <v/>
      </c>
      <c r="E293" s="32" t="str">
        <f>IF('N-Bedarf AL'!T293="","",'N-Bedarf AL'!T293)</f>
        <v/>
      </c>
      <c r="F293" s="32" t="str">
        <f>IF('P-Bedarf AL'!V295="","",'P-Bedarf AL'!V295)</f>
        <v/>
      </c>
      <c r="G293" s="32" t="str">
        <f>IF('P-Bedarf AL'!AB295="","",'P-Bedarf AL'!AB295)</f>
        <v/>
      </c>
      <c r="H293" s="345" t="str">
        <f t="shared" si="134"/>
        <v/>
      </c>
      <c r="I293" s="345" t="str">
        <f t="shared" si="135"/>
        <v/>
      </c>
      <c r="J293" s="345" t="str">
        <f t="shared" si="136"/>
        <v/>
      </c>
      <c r="K293" s="321">
        <f t="shared" si="165"/>
        <v>0</v>
      </c>
      <c r="L293" s="321">
        <f t="shared" si="161"/>
        <v>0</v>
      </c>
      <c r="M293" s="321">
        <f t="shared" si="162"/>
        <v>0</v>
      </c>
      <c r="N293" s="321" t="str">
        <f t="shared" si="137"/>
        <v/>
      </c>
      <c r="O293" s="321" t="str">
        <f t="shared" si="163"/>
        <v/>
      </c>
      <c r="P293" s="321" t="str">
        <f t="shared" si="164"/>
        <v/>
      </c>
      <c r="Q293" s="214" t="str">
        <f t="shared" si="138"/>
        <v/>
      </c>
      <c r="R293" s="141"/>
      <c r="S293" s="211"/>
      <c r="T293" s="211" t="str">
        <f t="shared" si="139"/>
        <v/>
      </c>
      <c r="U293" s="153" t="str">
        <f t="shared" si="140"/>
        <v/>
      </c>
      <c r="V293" s="153" t="str">
        <f t="shared" si="141"/>
        <v/>
      </c>
      <c r="W293" s="153" t="str">
        <f t="shared" si="142"/>
        <v/>
      </c>
      <c r="X293" s="153" t="str">
        <f t="shared" si="143"/>
        <v/>
      </c>
      <c r="Y293" s="141"/>
      <c r="Z293" s="211"/>
      <c r="AA293" s="212" t="str">
        <f t="shared" si="144"/>
        <v/>
      </c>
      <c r="AB293" s="153" t="str">
        <f t="shared" si="145"/>
        <v/>
      </c>
      <c r="AC293" s="153" t="str">
        <f t="shared" si="146"/>
        <v/>
      </c>
      <c r="AD293" s="153" t="str">
        <f t="shared" si="147"/>
        <v/>
      </c>
      <c r="AE293" s="153" t="str">
        <f t="shared" si="148"/>
        <v/>
      </c>
      <c r="AF293" s="213" t="str">
        <f t="shared" si="166"/>
        <v/>
      </c>
      <c r="AG293" s="141"/>
      <c r="AH293" s="211"/>
      <c r="AI293" s="346" t="str">
        <f t="shared" si="149"/>
        <v/>
      </c>
      <c r="AJ293" s="153" t="str">
        <f t="shared" si="150"/>
        <v/>
      </c>
      <c r="AK293" s="153" t="str">
        <f t="shared" si="151"/>
        <v/>
      </c>
      <c r="AL293" s="153" t="str">
        <f t="shared" si="152"/>
        <v/>
      </c>
      <c r="AM293" s="141"/>
      <c r="AN293" s="211"/>
      <c r="AO293" s="346" t="str">
        <f t="shared" si="153"/>
        <v/>
      </c>
      <c r="AP293" s="153" t="str">
        <f t="shared" si="154"/>
        <v/>
      </c>
      <c r="AQ293" s="153" t="str">
        <f t="shared" si="155"/>
        <v/>
      </c>
      <c r="AR293" s="153" t="str">
        <f t="shared" si="156"/>
        <v/>
      </c>
      <c r="AS293" s="141"/>
      <c r="AT293" s="211"/>
      <c r="AU293" s="346" t="str">
        <f t="shared" si="157"/>
        <v/>
      </c>
      <c r="AV293" s="153" t="str">
        <f t="shared" si="158"/>
        <v/>
      </c>
      <c r="AW293" s="153" t="str">
        <f t="shared" si="159"/>
        <v/>
      </c>
      <c r="AX293" s="153" t="str">
        <f t="shared" si="160"/>
        <v/>
      </c>
    </row>
    <row r="294" spans="1:50" ht="29.45" customHeight="1" x14ac:dyDescent="0.25">
      <c r="A294" s="354" t="str">
        <f>'N-Bedarf AL'!A294</f>
        <v/>
      </c>
      <c r="B294" s="354" t="str">
        <f>IF('N-Bedarf AL'!B294="","",'N-Bedarf AL'!B294)</f>
        <v/>
      </c>
      <c r="C294" s="305" t="str">
        <f>IF('N-Bedarf AL'!D294="","",'N-Bedarf AL'!D294)</f>
        <v/>
      </c>
      <c r="D294" s="32" t="str">
        <f>IF('N-Bedarf AL'!C294="","",'N-Bedarf AL'!C294)</f>
        <v/>
      </c>
      <c r="E294" s="32" t="str">
        <f>IF('N-Bedarf AL'!T294="","",'N-Bedarf AL'!T294)</f>
        <v/>
      </c>
      <c r="F294" s="32" t="str">
        <f>IF('P-Bedarf AL'!V296="","",'P-Bedarf AL'!V296)</f>
        <v/>
      </c>
      <c r="G294" s="32" t="str">
        <f>IF('P-Bedarf AL'!AB296="","",'P-Bedarf AL'!AB296)</f>
        <v/>
      </c>
      <c r="H294" s="345" t="str">
        <f t="shared" si="134"/>
        <v/>
      </c>
      <c r="I294" s="345" t="str">
        <f t="shared" si="135"/>
        <v/>
      </c>
      <c r="J294" s="345" t="str">
        <f t="shared" si="136"/>
        <v/>
      </c>
      <c r="K294" s="321">
        <f t="shared" si="165"/>
        <v>0</v>
      </c>
      <c r="L294" s="321">
        <f t="shared" si="161"/>
        <v>0</v>
      </c>
      <c r="M294" s="321">
        <f t="shared" si="162"/>
        <v>0</v>
      </c>
      <c r="N294" s="321" t="str">
        <f t="shared" si="137"/>
        <v/>
      </c>
      <c r="O294" s="321" t="str">
        <f t="shared" si="163"/>
        <v/>
      </c>
      <c r="P294" s="321" t="str">
        <f t="shared" si="164"/>
        <v/>
      </c>
      <c r="Q294" s="214" t="str">
        <f t="shared" si="138"/>
        <v/>
      </c>
      <c r="R294" s="141"/>
      <c r="S294" s="211"/>
      <c r="T294" s="211" t="str">
        <f t="shared" si="139"/>
        <v/>
      </c>
      <c r="U294" s="153" t="str">
        <f t="shared" si="140"/>
        <v/>
      </c>
      <c r="V294" s="153" t="str">
        <f t="shared" si="141"/>
        <v/>
      </c>
      <c r="W294" s="153" t="str">
        <f t="shared" si="142"/>
        <v/>
      </c>
      <c r="X294" s="153" t="str">
        <f t="shared" si="143"/>
        <v/>
      </c>
      <c r="Y294" s="141"/>
      <c r="Z294" s="211"/>
      <c r="AA294" s="212" t="str">
        <f t="shared" si="144"/>
        <v/>
      </c>
      <c r="AB294" s="153" t="str">
        <f t="shared" si="145"/>
        <v/>
      </c>
      <c r="AC294" s="153" t="str">
        <f t="shared" si="146"/>
        <v/>
      </c>
      <c r="AD294" s="153" t="str">
        <f t="shared" si="147"/>
        <v/>
      </c>
      <c r="AE294" s="153" t="str">
        <f t="shared" si="148"/>
        <v/>
      </c>
      <c r="AF294" s="213" t="str">
        <f t="shared" si="166"/>
        <v/>
      </c>
      <c r="AG294" s="141"/>
      <c r="AH294" s="211"/>
      <c r="AI294" s="346" t="str">
        <f t="shared" si="149"/>
        <v/>
      </c>
      <c r="AJ294" s="153" t="str">
        <f t="shared" si="150"/>
        <v/>
      </c>
      <c r="AK294" s="153" t="str">
        <f t="shared" si="151"/>
        <v/>
      </c>
      <c r="AL294" s="153" t="str">
        <f t="shared" si="152"/>
        <v/>
      </c>
      <c r="AM294" s="141"/>
      <c r="AN294" s="211"/>
      <c r="AO294" s="346" t="str">
        <f t="shared" si="153"/>
        <v/>
      </c>
      <c r="AP294" s="153" t="str">
        <f t="shared" si="154"/>
        <v/>
      </c>
      <c r="AQ294" s="153" t="str">
        <f t="shared" si="155"/>
        <v/>
      </c>
      <c r="AR294" s="153" t="str">
        <f t="shared" si="156"/>
        <v/>
      </c>
      <c r="AS294" s="141"/>
      <c r="AT294" s="211"/>
      <c r="AU294" s="346" t="str">
        <f t="shared" si="157"/>
        <v/>
      </c>
      <c r="AV294" s="153" t="str">
        <f t="shared" si="158"/>
        <v/>
      </c>
      <c r="AW294" s="153" t="str">
        <f t="shared" si="159"/>
        <v/>
      </c>
      <c r="AX294" s="153" t="str">
        <f t="shared" si="160"/>
        <v/>
      </c>
    </row>
    <row r="295" spans="1:50" ht="29.45" customHeight="1" x14ac:dyDescent="0.25">
      <c r="A295" s="354" t="str">
        <f>'N-Bedarf AL'!A295</f>
        <v/>
      </c>
      <c r="B295" s="354" t="str">
        <f>IF('N-Bedarf AL'!B295="","",'N-Bedarf AL'!B295)</f>
        <v/>
      </c>
      <c r="C295" s="305" t="str">
        <f>IF('N-Bedarf AL'!D295="","",'N-Bedarf AL'!D295)</f>
        <v/>
      </c>
      <c r="D295" s="32" t="str">
        <f>IF('N-Bedarf AL'!C295="","",'N-Bedarf AL'!C295)</f>
        <v/>
      </c>
      <c r="E295" s="32" t="str">
        <f>IF('N-Bedarf AL'!T295="","",'N-Bedarf AL'!T295)</f>
        <v/>
      </c>
      <c r="F295" s="32" t="str">
        <f>IF('P-Bedarf AL'!V297="","",'P-Bedarf AL'!V297)</f>
        <v/>
      </c>
      <c r="G295" s="32" t="str">
        <f>IF('P-Bedarf AL'!AB297="","",'P-Bedarf AL'!AB297)</f>
        <v/>
      </c>
      <c r="H295" s="345" t="str">
        <f t="shared" si="134"/>
        <v/>
      </c>
      <c r="I295" s="345" t="str">
        <f t="shared" si="135"/>
        <v/>
      </c>
      <c r="J295" s="345" t="str">
        <f t="shared" si="136"/>
        <v/>
      </c>
      <c r="K295" s="321">
        <f t="shared" si="165"/>
        <v>0</v>
      </c>
      <c r="L295" s="321">
        <f t="shared" si="161"/>
        <v>0</v>
      </c>
      <c r="M295" s="321">
        <f t="shared" si="162"/>
        <v>0</v>
      </c>
      <c r="N295" s="321" t="str">
        <f t="shared" si="137"/>
        <v/>
      </c>
      <c r="O295" s="321" t="str">
        <f t="shared" si="163"/>
        <v/>
      </c>
      <c r="P295" s="321" t="str">
        <f t="shared" si="164"/>
        <v/>
      </c>
      <c r="Q295" s="214" t="str">
        <f t="shared" si="138"/>
        <v/>
      </c>
      <c r="R295" s="141"/>
      <c r="S295" s="211"/>
      <c r="T295" s="211" t="str">
        <f t="shared" si="139"/>
        <v/>
      </c>
      <c r="U295" s="153" t="str">
        <f t="shared" si="140"/>
        <v/>
      </c>
      <c r="V295" s="153" t="str">
        <f t="shared" si="141"/>
        <v/>
      </c>
      <c r="W295" s="153" t="str">
        <f t="shared" si="142"/>
        <v/>
      </c>
      <c r="X295" s="153" t="str">
        <f t="shared" si="143"/>
        <v/>
      </c>
      <c r="Y295" s="141"/>
      <c r="Z295" s="211"/>
      <c r="AA295" s="212" t="str">
        <f t="shared" si="144"/>
        <v/>
      </c>
      <c r="AB295" s="153" t="str">
        <f t="shared" si="145"/>
        <v/>
      </c>
      <c r="AC295" s="153" t="str">
        <f t="shared" si="146"/>
        <v/>
      </c>
      <c r="AD295" s="153" t="str">
        <f t="shared" si="147"/>
        <v/>
      </c>
      <c r="AE295" s="153" t="str">
        <f t="shared" si="148"/>
        <v/>
      </c>
      <c r="AF295" s="213" t="str">
        <f t="shared" si="166"/>
        <v/>
      </c>
      <c r="AG295" s="141"/>
      <c r="AH295" s="211"/>
      <c r="AI295" s="346" t="str">
        <f t="shared" si="149"/>
        <v/>
      </c>
      <c r="AJ295" s="153" t="str">
        <f t="shared" si="150"/>
        <v/>
      </c>
      <c r="AK295" s="153" t="str">
        <f t="shared" si="151"/>
        <v/>
      </c>
      <c r="AL295" s="153" t="str">
        <f t="shared" si="152"/>
        <v/>
      </c>
      <c r="AM295" s="141"/>
      <c r="AN295" s="211"/>
      <c r="AO295" s="346" t="str">
        <f t="shared" si="153"/>
        <v/>
      </c>
      <c r="AP295" s="153" t="str">
        <f t="shared" si="154"/>
        <v/>
      </c>
      <c r="AQ295" s="153" t="str">
        <f t="shared" si="155"/>
        <v/>
      </c>
      <c r="AR295" s="153" t="str">
        <f t="shared" si="156"/>
        <v/>
      </c>
      <c r="AS295" s="141"/>
      <c r="AT295" s="211"/>
      <c r="AU295" s="346" t="str">
        <f t="shared" si="157"/>
        <v/>
      </c>
      <c r="AV295" s="153" t="str">
        <f t="shared" si="158"/>
        <v/>
      </c>
      <c r="AW295" s="153" t="str">
        <f t="shared" si="159"/>
        <v/>
      </c>
      <c r="AX295" s="153" t="str">
        <f t="shared" si="160"/>
        <v/>
      </c>
    </row>
    <row r="296" spans="1:50" ht="29.45" customHeight="1" x14ac:dyDescent="0.25">
      <c r="A296" s="354" t="str">
        <f>'N-Bedarf AL'!A296</f>
        <v/>
      </c>
      <c r="B296" s="354" t="str">
        <f>IF('N-Bedarf AL'!B296="","",'N-Bedarf AL'!B296)</f>
        <v/>
      </c>
      <c r="C296" s="305" t="str">
        <f>IF('N-Bedarf AL'!D296="","",'N-Bedarf AL'!D296)</f>
        <v/>
      </c>
      <c r="D296" s="32" t="str">
        <f>IF('N-Bedarf AL'!C296="","",'N-Bedarf AL'!C296)</f>
        <v/>
      </c>
      <c r="E296" s="32" t="str">
        <f>IF('N-Bedarf AL'!T296="","",'N-Bedarf AL'!T296)</f>
        <v/>
      </c>
      <c r="F296" s="32" t="str">
        <f>IF('P-Bedarf AL'!V298="","",'P-Bedarf AL'!V298)</f>
        <v/>
      </c>
      <c r="G296" s="32" t="str">
        <f>IF('P-Bedarf AL'!AB298="","",'P-Bedarf AL'!AB298)</f>
        <v/>
      </c>
      <c r="H296" s="345" t="str">
        <f t="shared" si="134"/>
        <v/>
      </c>
      <c r="I296" s="345" t="str">
        <f t="shared" si="135"/>
        <v/>
      </c>
      <c r="J296" s="345" t="str">
        <f t="shared" si="136"/>
        <v/>
      </c>
      <c r="K296" s="321">
        <f t="shared" si="165"/>
        <v>0</v>
      </c>
      <c r="L296" s="321">
        <f t="shared" si="161"/>
        <v>0</v>
      </c>
      <c r="M296" s="321">
        <f t="shared" si="162"/>
        <v>0</v>
      </c>
      <c r="N296" s="321" t="str">
        <f t="shared" si="137"/>
        <v/>
      </c>
      <c r="O296" s="321" t="str">
        <f t="shared" si="163"/>
        <v/>
      </c>
      <c r="P296" s="321" t="str">
        <f t="shared" si="164"/>
        <v/>
      </c>
      <c r="Q296" s="214" t="str">
        <f t="shared" si="138"/>
        <v/>
      </c>
      <c r="R296" s="141"/>
      <c r="S296" s="211"/>
      <c r="T296" s="211" t="str">
        <f t="shared" si="139"/>
        <v/>
      </c>
      <c r="U296" s="153" t="str">
        <f t="shared" si="140"/>
        <v/>
      </c>
      <c r="V296" s="153" t="str">
        <f t="shared" si="141"/>
        <v/>
      </c>
      <c r="W296" s="153" t="str">
        <f t="shared" si="142"/>
        <v/>
      </c>
      <c r="X296" s="153" t="str">
        <f t="shared" si="143"/>
        <v/>
      </c>
      <c r="Y296" s="141"/>
      <c r="Z296" s="211"/>
      <c r="AA296" s="212" t="str">
        <f t="shared" si="144"/>
        <v/>
      </c>
      <c r="AB296" s="153" t="str">
        <f t="shared" si="145"/>
        <v/>
      </c>
      <c r="AC296" s="153" t="str">
        <f t="shared" si="146"/>
        <v/>
      </c>
      <c r="AD296" s="153" t="str">
        <f t="shared" si="147"/>
        <v/>
      </c>
      <c r="AE296" s="153" t="str">
        <f t="shared" si="148"/>
        <v/>
      </c>
      <c r="AF296" s="213" t="str">
        <f t="shared" si="166"/>
        <v/>
      </c>
      <c r="AG296" s="141"/>
      <c r="AH296" s="211"/>
      <c r="AI296" s="346" t="str">
        <f t="shared" si="149"/>
        <v/>
      </c>
      <c r="AJ296" s="153" t="str">
        <f t="shared" si="150"/>
        <v/>
      </c>
      <c r="AK296" s="153" t="str">
        <f t="shared" si="151"/>
        <v/>
      </c>
      <c r="AL296" s="153" t="str">
        <f t="shared" si="152"/>
        <v/>
      </c>
      <c r="AM296" s="141"/>
      <c r="AN296" s="211"/>
      <c r="AO296" s="346" t="str">
        <f t="shared" si="153"/>
        <v/>
      </c>
      <c r="AP296" s="153" t="str">
        <f t="shared" si="154"/>
        <v/>
      </c>
      <c r="AQ296" s="153" t="str">
        <f t="shared" si="155"/>
        <v/>
      </c>
      <c r="AR296" s="153" t="str">
        <f t="shared" si="156"/>
        <v/>
      </c>
      <c r="AS296" s="141"/>
      <c r="AT296" s="211"/>
      <c r="AU296" s="346" t="str">
        <f t="shared" si="157"/>
        <v/>
      </c>
      <c r="AV296" s="153" t="str">
        <f t="shared" si="158"/>
        <v/>
      </c>
      <c r="AW296" s="153" t="str">
        <f t="shared" si="159"/>
        <v/>
      </c>
      <c r="AX296" s="153" t="str">
        <f t="shared" si="160"/>
        <v/>
      </c>
    </row>
    <row r="297" spans="1:50" ht="29.45" customHeight="1" x14ac:dyDescent="0.25">
      <c r="A297" s="354" t="str">
        <f>'N-Bedarf AL'!A297</f>
        <v/>
      </c>
      <c r="B297" s="354" t="str">
        <f>IF('N-Bedarf AL'!B297="","",'N-Bedarf AL'!B297)</f>
        <v/>
      </c>
      <c r="C297" s="305" t="str">
        <f>IF('N-Bedarf AL'!D297="","",'N-Bedarf AL'!D297)</f>
        <v/>
      </c>
      <c r="D297" s="32" t="str">
        <f>IF('N-Bedarf AL'!C297="","",'N-Bedarf AL'!C297)</f>
        <v/>
      </c>
      <c r="E297" s="32" t="str">
        <f>IF('N-Bedarf AL'!T297="","",'N-Bedarf AL'!T297)</f>
        <v/>
      </c>
      <c r="F297" s="32" t="str">
        <f>IF('P-Bedarf AL'!V299="","",'P-Bedarf AL'!V299)</f>
        <v/>
      </c>
      <c r="G297" s="32" t="str">
        <f>IF('P-Bedarf AL'!AB299="","",'P-Bedarf AL'!AB299)</f>
        <v/>
      </c>
      <c r="H297" s="345" t="str">
        <f t="shared" si="134"/>
        <v/>
      </c>
      <c r="I297" s="345" t="str">
        <f t="shared" si="135"/>
        <v/>
      </c>
      <c r="J297" s="345" t="str">
        <f t="shared" si="136"/>
        <v/>
      </c>
      <c r="K297" s="321">
        <f t="shared" si="165"/>
        <v>0</v>
      </c>
      <c r="L297" s="321">
        <f t="shared" si="161"/>
        <v>0</v>
      </c>
      <c r="M297" s="321">
        <f t="shared" si="162"/>
        <v>0</v>
      </c>
      <c r="N297" s="321" t="str">
        <f t="shared" si="137"/>
        <v/>
      </c>
      <c r="O297" s="321" t="str">
        <f t="shared" si="163"/>
        <v/>
      </c>
      <c r="P297" s="321" t="str">
        <f t="shared" si="164"/>
        <v/>
      </c>
      <c r="Q297" s="214" t="str">
        <f t="shared" si="138"/>
        <v/>
      </c>
      <c r="R297" s="141"/>
      <c r="S297" s="211"/>
      <c r="T297" s="211" t="str">
        <f t="shared" si="139"/>
        <v/>
      </c>
      <c r="U297" s="153" t="str">
        <f t="shared" si="140"/>
        <v/>
      </c>
      <c r="V297" s="153" t="str">
        <f t="shared" si="141"/>
        <v/>
      </c>
      <c r="W297" s="153" t="str">
        <f t="shared" si="142"/>
        <v/>
      </c>
      <c r="X297" s="153" t="str">
        <f t="shared" si="143"/>
        <v/>
      </c>
      <c r="Y297" s="141"/>
      <c r="Z297" s="211"/>
      <c r="AA297" s="212" t="str">
        <f t="shared" si="144"/>
        <v/>
      </c>
      <c r="AB297" s="153" t="str">
        <f t="shared" si="145"/>
        <v/>
      </c>
      <c r="AC297" s="153" t="str">
        <f t="shared" si="146"/>
        <v/>
      </c>
      <c r="AD297" s="153" t="str">
        <f t="shared" si="147"/>
        <v/>
      </c>
      <c r="AE297" s="153" t="str">
        <f t="shared" si="148"/>
        <v/>
      </c>
      <c r="AF297" s="213" t="str">
        <f t="shared" si="166"/>
        <v/>
      </c>
      <c r="AG297" s="141"/>
      <c r="AH297" s="211"/>
      <c r="AI297" s="346" t="str">
        <f t="shared" si="149"/>
        <v/>
      </c>
      <c r="AJ297" s="153" t="str">
        <f t="shared" si="150"/>
        <v/>
      </c>
      <c r="AK297" s="153" t="str">
        <f t="shared" si="151"/>
        <v/>
      </c>
      <c r="AL297" s="153" t="str">
        <f t="shared" si="152"/>
        <v/>
      </c>
      <c r="AM297" s="141"/>
      <c r="AN297" s="211"/>
      <c r="AO297" s="346" t="str">
        <f t="shared" si="153"/>
        <v/>
      </c>
      <c r="AP297" s="153" t="str">
        <f t="shared" si="154"/>
        <v/>
      </c>
      <c r="AQ297" s="153" t="str">
        <f t="shared" si="155"/>
        <v/>
      </c>
      <c r="AR297" s="153" t="str">
        <f t="shared" si="156"/>
        <v/>
      </c>
      <c r="AS297" s="141"/>
      <c r="AT297" s="211"/>
      <c r="AU297" s="346" t="str">
        <f t="shared" si="157"/>
        <v/>
      </c>
      <c r="AV297" s="153" t="str">
        <f t="shared" si="158"/>
        <v/>
      </c>
      <c r="AW297" s="153" t="str">
        <f t="shared" si="159"/>
        <v/>
      </c>
      <c r="AX297" s="153" t="str">
        <f t="shared" si="160"/>
        <v/>
      </c>
    </row>
    <row r="298" spans="1:50" ht="29.45" customHeight="1" x14ac:dyDescent="0.25">
      <c r="A298" s="354" t="str">
        <f>'N-Bedarf AL'!A298</f>
        <v/>
      </c>
      <c r="B298" s="354" t="str">
        <f>IF('N-Bedarf AL'!B298="","",'N-Bedarf AL'!B298)</f>
        <v/>
      </c>
      <c r="C298" s="305" t="str">
        <f>IF('N-Bedarf AL'!D298="","",'N-Bedarf AL'!D298)</f>
        <v/>
      </c>
      <c r="D298" s="32" t="str">
        <f>IF('N-Bedarf AL'!C298="","",'N-Bedarf AL'!C298)</f>
        <v/>
      </c>
      <c r="E298" s="32" t="str">
        <f>IF('N-Bedarf AL'!T298="","",'N-Bedarf AL'!T298)</f>
        <v/>
      </c>
      <c r="F298" s="32" t="str">
        <f>IF('P-Bedarf AL'!V300="","",'P-Bedarf AL'!V300)</f>
        <v/>
      </c>
      <c r="G298" s="32" t="str">
        <f>IF('P-Bedarf AL'!AB300="","",'P-Bedarf AL'!AB300)</f>
        <v/>
      </c>
      <c r="H298" s="345" t="str">
        <f t="shared" si="134"/>
        <v/>
      </c>
      <c r="I298" s="345" t="str">
        <f t="shared" si="135"/>
        <v/>
      </c>
      <c r="J298" s="345" t="str">
        <f t="shared" si="136"/>
        <v/>
      </c>
      <c r="K298" s="321">
        <f t="shared" si="165"/>
        <v>0</v>
      </c>
      <c r="L298" s="321">
        <f t="shared" si="161"/>
        <v>0</v>
      </c>
      <c r="M298" s="321">
        <f t="shared" si="162"/>
        <v>0</v>
      </c>
      <c r="N298" s="321" t="str">
        <f t="shared" si="137"/>
        <v/>
      </c>
      <c r="O298" s="321" t="str">
        <f t="shared" si="163"/>
        <v/>
      </c>
      <c r="P298" s="321" t="str">
        <f t="shared" si="164"/>
        <v/>
      </c>
      <c r="Q298" s="214" t="str">
        <f t="shared" si="138"/>
        <v/>
      </c>
      <c r="R298" s="141"/>
      <c r="S298" s="211"/>
      <c r="T298" s="211" t="str">
        <f t="shared" si="139"/>
        <v/>
      </c>
      <c r="U298" s="153" t="str">
        <f t="shared" si="140"/>
        <v/>
      </c>
      <c r="V298" s="153" t="str">
        <f t="shared" si="141"/>
        <v/>
      </c>
      <c r="W298" s="153" t="str">
        <f t="shared" si="142"/>
        <v/>
      </c>
      <c r="X298" s="153" t="str">
        <f t="shared" si="143"/>
        <v/>
      </c>
      <c r="Y298" s="141"/>
      <c r="Z298" s="211"/>
      <c r="AA298" s="212" t="str">
        <f t="shared" si="144"/>
        <v/>
      </c>
      <c r="AB298" s="153" t="str">
        <f t="shared" si="145"/>
        <v/>
      </c>
      <c r="AC298" s="153" t="str">
        <f t="shared" si="146"/>
        <v/>
      </c>
      <c r="AD298" s="153" t="str">
        <f t="shared" si="147"/>
        <v/>
      </c>
      <c r="AE298" s="153" t="str">
        <f t="shared" si="148"/>
        <v/>
      </c>
      <c r="AF298" s="213" t="str">
        <f t="shared" si="166"/>
        <v/>
      </c>
      <c r="AG298" s="141"/>
      <c r="AH298" s="211"/>
      <c r="AI298" s="346" t="str">
        <f t="shared" si="149"/>
        <v/>
      </c>
      <c r="AJ298" s="153" t="str">
        <f t="shared" si="150"/>
        <v/>
      </c>
      <c r="AK298" s="153" t="str">
        <f t="shared" si="151"/>
        <v/>
      </c>
      <c r="AL298" s="153" t="str">
        <f t="shared" si="152"/>
        <v/>
      </c>
      <c r="AM298" s="141"/>
      <c r="AN298" s="211"/>
      <c r="AO298" s="346" t="str">
        <f t="shared" si="153"/>
        <v/>
      </c>
      <c r="AP298" s="153" t="str">
        <f t="shared" si="154"/>
        <v/>
      </c>
      <c r="AQ298" s="153" t="str">
        <f t="shared" si="155"/>
        <v/>
      </c>
      <c r="AR298" s="153" t="str">
        <f t="shared" si="156"/>
        <v/>
      </c>
      <c r="AS298" s="141"/>
      <c r="AT298" s="211"/>
      <c r="AU298" s="346" t="str">
        <f t="shared" si="157"/>
        <v/>
      </c>
      <c r="AV298" s="153" t="str">
        <f t="shared" si="158"/>
        <v/>
      </c>
      <c r="AW298" s="153" t="str">
        <f t="shared" si="159"/>
        <v/>
      </c>
      <c r="AX298" s="153" t="str">
        <f t="shared" si="160"/>
        <v/>
      </c>
    </row>
    <row r="299" spans="1:50" ht="29.45" customHeight="1" x14ac:dyDescent="0.25">
      <c r="A299" s="354" t="str">
        <f>'N-Bedarf AL'!A299</f>
        <v/>
      </c>
      <c r="B299" s="354" t="str">
        <f>IF('N-Bedarf AL'!B299="","",'N-Bedarf AL'!B299)</f>
        <v/>
      </c>
      <c r="C299" s="305" t="str">
        <f>IF('N-Bedarf AL'!D299="","",'N-Bedarf AL'!D299)</f>
        <v/>
      </c>
      <c r="D299" s="32" t="str">
        <f>IF('N-Bedarf AL'!C299="","",'N-Bedarf AL'!C299)</f>
        <v/>
      </c>
      <c r="E299" s="32" t="str">
        <f>IF('N-Bedarf AL'!T299="","",'N-Bedarf AL'!T299)</f>
        <v/>
      </c>
      <c r="F299" s="32" t="str">
        <f>IF('P-Bedarf AL'!V301="","",'P-Bedarf AL'!V301)</f>
        <v/>
      </c>
      <c r="G299" s="32" t="str">
        <f>IF('P-Bedarf AL'!AB301="","",'P-Bedarf AL'!AB301)</f>
        <v/>
      </c>
      <c r="H299" s="345" t="str">
        <f t="shared" si="134"/>
        <v/>
      </c>
      <c r="I299" s="345" t="str">
        <f t="shared" si="135"/>
        <v/>
      </c>
      <c r="J299" s="345" t="str">
        <f t="shared" si="136"/>
        <v/>
      </c>
      <c r="K299" s="321">
        <f t="shared" si="165"/>
        <v>0</v>
      </c>
      <c r="L299" s="321">
        <f t="shared" si="161"/>
        <v>0</v>
      </c>
      <c r="M299" s="321">
        <f t="shared" si="162"/>
        <v>0</v>
      </c>
      <c r="N299" s="321" t="str">
        <f t="shared" si="137"/>
        <v/>
      </c>
      <c r="O299" s="321" t="str">
        <f t="shared" si="163"/>
        <v/>
      </c>
      <c r="P299" s="321" t="str">
        <f t="shared" si="164"/>
        <v/>
      </c>
      <c r="Q299" s="214" t="str">
        <f t="shared" si="138"/>
        <v/>
      </c>
      <c r="R299" s="141"/>
      <c r="S299" s="211"/>
      <c r="T299" s="211" t="str">
        <f t="shared" si="139"/>
        <v/>
      </c>
      <c r="U299" s="153" t="str">
        <f t="shared" si="140"/>
        <v/>
      </c>
      <c r="V299" s="153" t="str">
        <f t="shared" si="141"/>
        <v/>
      </c>
      <c r="W299" s="153" t="str">
        <f t="shared" si="142"/>
        <v/>
      </c>
      <c r="X299" s="153" t="str">
        <f t="shared" si="143"/>
        <v/>
      </c>
      <c r="Y299" s="141"/>
      <c r="Z299" s="211"/>
      <c r="AA299" s="212" t="str">
        <f t="shared" si="144"/>
        <v/>
      </c>
      <c r="AB299" s="153" t="str">
        <f t="shared" si="145"/>
        <v/>
      </c>
      <c r="AC299" s="153" t="str">
        <f t="shared" si="146"/>
        <v/>
      </c>
      <c r="AD299" s="153" t="str">
        <f t="shared" si="147"/>
        <v/>
      </c>
      <c r="AE299" s="153" t="str">
        <f t="shared" si="148"/>
        <v/>
      </c>
      <c r="AF299" s="213" t="str">
        <f t="shared" si="166"/>
        <v/>
      </c>
      <c r="AG299" s="141"/>
      <c r="AH299" s="211"/>
      <c r="AI299" s="346" t="str">
        <f t="shared" si="149"/>
        <v/>
      </c>
      <c r="AJ299" s="153" t="str">
        <f t="shared" si="150"/>
        <v/>
      </c>
      <c r="AK299" s="153" t="str">
        <f t="shared" si="151"/>
        <v/>
      </c>
      <c r="AL299" s="153" t="str">
        <f t="shared" si="152"/>
        <v/>
      </c>
      <c r="AM299" s="141"/>
      <c r="AN299" s="211"/>
      <c r="AO299" s="346" t="str">
        <f t="shared" si="153"/>
        <v/>
      </c>
      <c r="AP299" s="153" t="str">
        <f t="shared" si="154"/>
        <v/>
      </c>
      <c r="AQ299" s="153" t="str">
        <f t="shared" si="155"/>
        <v/>
      </c>
      <c r="AR299" s="153" t="str">
        <f t="shared" si="156"/>
        <v/>
      </c>
      <c r="AS299" s="141"/>
      <c r="AT299" s="211"/>
      <c r="AU299" s="346" t="str">
        <f t="shared" si="157"/>
        <v/>
      </c>
      <c r="AV299" s="153" t="str">
        <f t="shared" si="158"/>
        <v/>
      </c>
      <c r="AW299" s="153" t="str">
        <f t="shared" si="159"/>
        <v/>
      </c>
      <c r="AX299" s="153" t="str">
        <f t="shared" si="160"/>
        <v/>
      </c>
    </row>
    <row r="300" spans="1:50" ht="29.45" customHeight="1" x14ac:dyDescent="0.25">
      <c r="A300" s="354" t="str">
        <f>'N-Bedarf AL'!A300</f>
        <v/>
      </c>
      <c r="B300" s="354" t="str">
        <f>IF('N-Bedarf AL'!B300="","",'N-Bedarf AL'!B300)</f>
        <v/>
      </c>
      <c r="C300" s="305" t="str">
        <f>IF('N-Bedarf AL'!D300="","",'N-Bedarf AL'!D300)</f>
        <v/>
      </c>
      <c r="D300" s="32" t="str">
        <f>IF('N-Bedarf AL'!C300="","",'N-Bedarf AL'!C300)</f>
        <v/>
      </c>
      <c r="E300" s="32" t="str">
        <f>IF('N-Bedarf AL'!T300="","",'N-Bedarf AL'!T300)</f>
        <v/>
      </c>
      <c r="F300" s="32" t="str">
        <f>IF('P-Bedarf AL'!V302="","",'P-Bedarf AL'!V302)</f>
        <v/>
      </c>
      <c r="G300" s="32" t="str">
        <f>IF('P-Bedarf AL'!AB302="","",'P-Bedarf AL'!AB302)</f>
        <v/>
      </c>
      <c r="H300" s="345" t="str">
        <f t="shared" si="134"/>
        <v/>
      </c>
      <c r="I300" s="345" t="str">
        <f t="shared" si="135"/>
        <v/>
      </c>
      <c r="J300" s="345" t="str">
        <f t="shared" si="136"/>
        <v/>
      </c>
      <c r="K300" s="321">
        <f t="shared" si="165"/>
        <v>0</v>
      </c>
      <c r="L300" s="321">
        <f t="shared" si="161"/>
        <v>0</v>
      </c>
      <c r="M300" s="321">
        <f t="shared" si="162"/>
        <v>0</v>
      </c>
      <c r="N300" s="321" t="str">
        <f t="shared" si="137"/>
        <v/>
      </c>
      <c r="O300" s="321" t="str">
        <f t="shared" si="163"/>
        <v/>
      </c>
      <c r="P300" s="321" t="str">
        <f t="shared" si="164"/>
        <v/>
      </c>
      <c r="Q300" s="214" t="str">
        <f t="shared" si="138"/>
        <v/>
      </c>
      <c r="R300" s="141"/>
      <c r="S300" s="211"/>
      <c r="T300" s="211" t="str">
        <f t="shared" si="139"/>
        <v/>
      </c>
      <c r="U300" s="153" t="str">
        <f t="shared" si="140"/>
        <v/>
      </c>
      <c r="V300" s="153" t="str">
        <f t="shared" si="141"/>
        <v/>
      </c>
      <c r="W300" s="153" t="str">
        <f t="shared" si="142"/>
        <v/>
      </c>
      <c r="X300" s="153" t="str">
        <f t="shared" si="143"/>
        <v/>
      </c>
      <c r="Y300" s="141"/>
      <c r="Z300" s="211"/>
      <c r="AA300" s="212" t="str">
        <f t="shared" si="144"/>
        <v/>
      </c>
      <c r="AB300" s="153" t="str">
        <f t="shared" si="145"/>
        <v/>
      </c>
      <c r="AC300" s="153" t="str">
        <f t="shared" si="146"/>
        <v/>
      </c>
      <c r="AD300" s="153" t="str">
        <f t="shared" si="147"/>
        <v/>
      </c>
      <c r="AE300" s="153" t="str">
        <f t="shared" si="148"/>
        <v/>
      </c>
      <c r="AF300" s="213" t="str">
        <f t="shared" si="166"/>
        <v/>
      </c>
      <c r="AG300" s="141"/>
      <c r="AH300" s="211"/>
      <c r="AI300" s="346" t="str">
        <f t="shared" si="149"/>
        <v/>
      </c>
      <c r="AJ300" s="153" t="str">
        <f t="shared" si="150"/>
        <v/>
      </c>
      <c r="AK300" s="153" t="str">
        <f t="shared" si="151"/>
        <v/>
      </c>
      <c r="AL300" s="153" t="str">
        <f t="shared" si="152"/>
        <v/>
      </c>
      <c r="AM300" s="141"/>
      <c r="AN300" s="211"/>
      <c r="AO300" s="346" t="str">
        <f t="shared" si="153"/>
        <v/>
      </c>
      <c r="AP300" s="153" t="str">
        <f t="shared" si="154"/>
        <v/>
      </c>
      <c r="AQ300" s="153" t="str">
        <f t="shared" si="155"/>
        <v/>
      </c>
      <c r="AR300" s="153" t="str">
        <f t="shared" si="156"/>
        <v/>
      </c>
      <c r="AS300" s="141"/>
      <c r="AT300" s="211"/>
      <c r="AU300" s="346" t="str">
        <f t="shared" si="157"/>
        <v/>
      </c>
      <c r="AV300" s="153" t="str">
        <f t="shared" si="158"/>
        <v/>
      </c>
      <c r="AW300" s="153" t="str">
        <f t="shared" si="159"/>
        <v/>
      </c>
      <c r="AX300" s="153" t="str">
        <f t="shared" si="160"/>
        <v/>
      </c>
    </row>
    <row r="301" spans="1:50" ht="29.45" customHeight="1" x14ac:dyDescent="0.25">
      <c r="A301" s="354" t="str">
        <f>'N-Bedarf AL'!A301</f>
        <v/>
      </c>
      <c r="B301" s="354" t="str">
        <f>IF('N-Bedarf AL'!B301="","",'N-Bedarf AL'!B301)</f>
        <v/>
      </c>
      <c r="C301" s="305" t="str">
        <f>IF('N-Bedarf AL'!D301="","",'N-Bedarf AL'!D301)</f>
        <v/>
      </c>
      <c r="D301" s="32" t="str">
        <f>IF('N-Bedarf AL'!C301="","",'N-Bedarf AL'!C301)</f>
        <v/>
      </c>
      <c r="E301" s="32" t="str">
        <f>IF('N-Bedarf AL'!T301="","",'N-Bedarf AL'!T301)</f>
        <v/>
      </c>
      <c r="F301" s="32" t="str">
        <f>IF('P-Bedarf AL'!V303="","",'P-Bedarf AL'!V303)</f>
        <v/>
      </c>
      <c r="G301" s="32" t="str">
        <f>IF('P-Bedarf AL'!AB303="","",'P-Bedarf AL'!AB303)</f>
        <v/>
      </c>
      <c r="H301" s="345" t="str">
        <f t="shared" si="134"/>
        <v/>
      </c>
      <c r="I301" s="345" t="str">
        <f t="shared" si="135"/>
        <v/>
      </c>
      <c r="J301" s="345" t="str">
        <f t="shared" si="136"/>
        <v/>
      </c>
      <c r="K301" s="321">
        <f t="shared" si="165"/>
        <v>0</v>
      </c>
      <c r="L301" s="321">
        <f t="shared" si="161"/>
        <v>0</v>
      </c>
      <c r="M301" s="321">
        <f t="shared" si="162"/>
        <v>0</v>
      </c>
      <c r="N301" s="321" t="str">
        <f t="shared" si="137"/>
        <v/>
      </c>
      <c r="O301" s="321" t="str">
        <f t="shared" si="163"/>
        <v/>
      </c>
      <c r="P301" s="321" t="str">
        <f t="shared" si="164"/>
        <v/>
      </c>
      <c r="Q301" s="214" t="str">
        <f t="shared" si="138"/>
        <v/>
      </c>
      <c r="R301" s="141"/>
      <c r="S301" s="211"/>
      <c r="T301" s="211" t="str">
        <f t="shared" si="139"/>
        <v/>
      </c>
      <c r="U301" s="153" t="str">
        <f t="shared" si="140"/>
        <v/>
      </c>
      <c r="V301" s="153" t="str">
        <f t="shared" si="141"/>
        <v/>
      </c>
      <c r="W301" s="153" t="str">
        <f t="shared" si="142"/>
        <v/>
      </c>
      <c r="X301" s="153" t="str">
        <f t="shared" si="143"/>
        <v/>
      </c>
      <c r="Y301" s="141"/>
      <c r="Z301" s="211"/>
      <c r="AA301" s="212" t="str">
        <f t="shared" si="144"/>
        <v/>
      </c>
      <c r="AB301" s="153" t="str">
        <f t="shared" si="145"/>
        <v/>
      </c>
      <c r="AC301" s="153" t="str">
        <f t="shared" si="146"/>
        <v/>
      </c>
      <c r="AD301" s="153" t="str">
        <f t="shared" si="147"/>
        <v/>
      </c>
      <c r="AE301" s="153" t="str">
        <f t="shared" si="148"/>
        <v/>
      </c>
      <c r="AF301" s="213" t="str">
        <f t="shared" si="166"/>
        <v/>
      </c>
      <c r="AG301" s="141"/>
      <c r="AH301" s="211"/>
      <c r="AI301" s="346" t="str">
        <f t="shared" si="149"/>
        <v/>
      </c>
      <c r="AJ301" s="153" t="str">
        <f t="shared" si="150"/>
        <v/>
      </c>
      <c r="AK301" s="153" t="str">
        <f t="shared" si="151"/>
        <v/>
      </c>
      <c r="AL301" s="153" t="str">
        <f t="shared" si="152"/>
        <v/>
      </c>
      <c r="AM301" s="141"/>
      <c r="AN301" s="211"/>
      <c r="AO301" s="346" t="str">
        <f t="shared" si="153"/>
        <v/>
      </c>
      <c r="AP301" s="153" t="str">
        <f t="shared" si="154"/>
        <v/>
      </c>
      <c r="AQ301" s="153" t="str">
        <f t="shared" si="155"/>
        <v/>
      </c>
      <c r="AR301" s="153" t="str">
        <f t="shared" si="156"/>
        <v/>
      </c>
      <c r="AS301" s="141"/>
      <c r="AT301" s="211"/>
      <c r="AU301" s="346" t="str">
        <f t="shared" si="157"/>
        <v/>
      </c>
      <c r="AV301" s="153" t="str">
        <f t="shared" si="158"/>
        <v/>
      </c>
      <c r="AW301" s="153" t="str">
        <f t="shared" si="159"/>
        <v/>
      </c>
      <c r="AX301" s="153" t="str">
        <f t="shared" si="160"/>
        <v/>
      </c>
    </row>
    <row r="302" spans="1:50" ht="29.45" customHeight="1" x14ac:dyDescent="0.25">
      <c r="A302" s="354" t="str">
        <f>'N-Bedarf AL'!A302</f>
        <v/>
      </c>
      <c r="B302" s="354" t="str">
        <f>IF('N-Bedarf AL'!B302="","",'N-Bedarf AL'!B302)</f>
        <v/>
      </c>
      <c r="C302" s="305" t="str">
        <f>IF('N-Bedarf AL'!D302="","",'N-Bedarf AL'!D302)</f>
        <v/>
      </c>
      <c r="D302" s="32" t="str">
        <f>IF('N-Bedarf AL'!C302="","",'N-Bedarf AL'!C302)</f>
        <v/>
      </c>
      <c r="E302" s="32" t="str">
        <f>IF('N-Bedarf AL'!T302="","",'N-Bedarf AL'!T302)</f>
        <v/>
      </c>
      <c r="F302" s="32" t="str">
        <f>IF('P-Bedarf AL'!V304="","",'P-Bedarf AL'!V304)</f>
        <v/>
      </c>
      <c r="G302" s="32" t="str">
        <f>IF('P-Bedarf AL'!AB304="","",'P-Bedarf AL'!AB304)</f>
        <v/>
      </c>
      <c r="H302" s="345" t="str">
        <f t="shared" si="134"/>
        <v/>
      </c>
      <c r="I302" s="345" t="str">
        <f t="shared" si="135"/>
        <v/>
      </c>
      <c r="J302" s="345" t="str">
        <f t="shared" si="136"/>
        <v/>
      </c>
      <c r="K302" s="321">
        <f t="shared" si="165"/>
        <v>0</v>
      </c>
      <c r="L302" s="321">
        <f t="shared" si="161"/>
        <v>0</v>
      </c>
      <c r="M302" s="321">
        <f t="shared" si="162"/>
        <v>0</v>
      </c>
      <c r="N302" s="321" t="str">
        <f t="shared" si="137"/>
        <v/>
      </c>
      <c r="O302" s="321" t="str">
        <f t="shared" si="163"/>
        <v/>
      </c>
      <c r="P302" s="321" t="str">
        <f t="shared" si="164"/>
        <v/>
      </c>
      <c r="Q302" s="214" t="str">
        <f t="shared" si="138"/>
        <v/>
      </c>
      <c r="R302" s="141"/>
      <c r="S302" s="211"/>
      <c r="T302" s="211" t="str">
        <f t="shared" si="139"/>
        <v/>
      </c>
      <c r="U302" s="153" t="str">
        <f t="shared" si="140"/>
        <v/>
      </c>
      <c r="V302" s="153" t="str">
        <f t="shared" si="141"/>
        <v/>
      </c>
      <c r="W302" s="153" t="str">
        <f t="shared" si="142"/>
        <v/>
      </c>
      <c r="X302" s="153" t="str">
        <f t="shared" si="143"/>
        <v/>
      </c>
      <c r="Y302" s="141"/>
      <c r="Z302" s="211"/>
      <c r="AA302" s="212" t="str">
        <f t="shared" si="144"/>
        <v/>
      </c>
      <c r="AB302" s="153" t="str">
        <f t="shared" si="145"/>
        <v/>
      </c>
      <c r="AC302" s="153" t="str">
        <f t="shared" si="146"/>
        <v/>
      </c>
      <c r="AD302" s="153" t="str">
        <f t="shared" si="147"/>
        <v/>
      </c>
      <c r="AE302" s="153" t="str">
        <f t="shared" si="148"/>
        <v/>
      </c>
      <c r="AF302" s="213" t="str">
        <f t="shared" si="166"/>
        <v/>
      </c>
      <c r="AG302" s="141"/>
      <c r="AH302" s="211"/>
      <c r="AI302" s="346" t="str">
        <f t="shared" si="149"/>
        <v/>
      </c>
      <c r="AJ302" s="153" t="str">
        <f t="shared" si="150"/>
        <v/>
      </c>
      <c r="AK302" s="153" t="str">
        <f t="shared" si="151"/>
        <v/>
      </c>
      <c r="AL302" s="153" t="str">
        <f t="shared" si="152"/>
        <v/>
      </c>
      <c r="AM302" s="141"/>
      <c r="AN302" s="211"/>
      <c r="AO302" s="346" t="str">
        <f t="shared" si="153"/>
        <v/>
      </c>
      <c r="AP302" s="153" t="str">
        <f t="shared" si="154"/>
        <v/>
      </c>
      <c r="AQ302" s="153" t="str">
        <f t="shared" si="155"/>
        <v/>
      </c>
      <c r="AR302" s="153" t="str">
        <f t="shared" si="156"/>
        <v/>
      </c>
      <c r="AS302" s="141"/>
      <c r="AT302" s="211"/>
      <c r="AU302" s="346" t="str">
        <f t="shared" si="157"/>
        <v/>
      </c>
      <c r="AV302" s="153" t="str">
        <f t="shared" si="158"/>
        <v/>
      </c>
      <c r="AW302" s="153" t="str">
        <f t="shared" si="159"/>
        <v/>
      </c>
      <c r="AX302" s="153" t="str">
        <f t="shared" si="160"/>
        <v/>
      </c>
    </row>
    <row r="303" spans="1:50" ht="29.45" customHeight="1" x14ac:dyDescent="0.25">
      <c r="A303" s="354" t="str">
        <f>'N-Bedarf AL'!A303</f>
        <v/>
      </c>
      <c r="B303" s="354" t="str">
        <f>IF('N-Bedarf AL'!B303="","",'N-Bedarf AL'!B303)</f>
        <v/>
      </c>
      <c r="C303" s="305" t="str">
        <f>IF('N-Bedarf AL'!D303="","",'N-Bedarf AL'!D303)</f>
        <v/>
      </c>
      <c r="D303" s="32" t="str">
        <f>IF('N-Bedarf AL'!C303="","",'N-Bedarf AL'!C303)</f>
        <v/>
      </c>
      <c r="E303" s="32" t="str">
        <f>IF('N-Bedarf AL'!T303="","",'N-Bedarf AL'!T303)</f>
        <v/>
      </c>
      <c r="F303" s="32" t="str">
        <f>IF('P-Bedarf AL'!V305="","",'P-Bedarf AL'!V305)</f>
        <v/>
      </c>
      <c r="G303" s="32" t="str">
        <f>IF('P-Bedarf AL'!AB305="","",'P-Bedarf AL'!AB305)</f>
        <v/>
      </c>
      <c r="H303" s="345" t="str">
        <f t="shared" si="134"/>
        <v/>
      </c>
      <c r="I303" s="345" t="str">
        <f t="shared" si="135"/>
        <v/>
      </c>
      <c r="J303" s="345" t="str">
        <f t="shared" si="136"/>
        <v/>
      </c>
      <c r="K303" s="321">
        <f t="shared" si="165"/>
        <v>0</v>
      </c>
      <c r="L303" s="321">
        <f t="shared" si="161"/>
        <v>0</v>
      </c>
      <c r="M303" s="321">
        <f t="shared" si="162"/>
        <v>0</v>
      </c>
      <c r="N303" s="321" t="str">
        <f t="shared" si="137"/>
        <v/>
      </c>
      <c r="O303" s="321" t="str">
        <f t="shared" si="163"/>
        <v/>
      </c>
      <c r="P303" s="321" t="str">
        <f t="shared" si="164"/>
        <v/>
      </c>
      <c r="Q303" s="214" t="str">
        <f t="shared" si="138"/>
        <v/>
      </c>
      <c r="R303" s="141"/>
      <c r="S303" s="211"/>
      <c r="T303" s="211" t="str">
        <f t="shared" si="139"/>
        <v/>
      </c>
      <c r="U303" s="153" t="str">
        <f t="shared" si="140"/>
        <v/>
      </c>
      <c r="V303" s="153" t="str">
        <f t="shared" si="141"/>
        <v/>
      </c>
      <c r="W303" s="153" t="str">
        <f t="shared" si="142"/>
        <v/>
      </c>
      <c r="X303" s="153" t="str">
        <f t="shared" si="143"/>
        <v/>
      </c>
      <c r="Y303" s="141"/>
      <c r="Z303" s="211"/>
      <c r="AA303" s="212" t="str">
        <f t="shared" si="144"/>
        <v/>
      </c>
      <c r="AB303" s="153" t="str">
        <f t="shared" si="145"/>
        <v/>
      </c>
      <c r="AC303" s="153" t="str">
        <f t="shared" si="146"/>
        <v/>
      </c>
      <c r="AD303" s="153" t="str">
        <f t="shared" si="147"/>
        <v/>
      </c>
      <c r="AE303" s="153" t="str">
        <f t="shared" si="148"/>
        <v/>
      </c>
      <c r="AF303" s="213" t="str">
        <f t="shared" si="166"/>
        <v/>
      </c>
      <c r="AG303" s="141"/>
      <c r="AH303" s="211"/>
      <c r="AI303" s="346" t="str">
        <f t="shared" si="149"/>
        <v/>
      </c>
      <c r="AJ303" s="153" t="str">
        <f t="shared" si="150"/>
        <v/>
      </c>
      <c r="AK303" s="153" t="str">
        <f t="shared" si="151"/>
        <v/>
      </c>
      <c r="AL303" s="153" t="str">
        <f t="shared" si="152"/>
        <v/>
      </c>
      <c r="AM303" s="141"/>
      <c r="AN303" s="211"/>
      <c r="AO303" s="346" t="str">
        <f t="shared" si="153"/>
        <v/>
      </c>
      <c r="AP303" s="153" t="str">
        <f t="shared" si="154"/>
        <v/>
      </c>
      <c r="AQ303" s="153" t="str">
        <f t="shared" si="155"/>
        <v/>
      </c>
      <c r="AR303" s="153" t="str">
        <f t="shared" si="156"/>
        <v/>
      </c>
      <c r="AS303" s="141"/>
      <c r="AT303" s="211"/>
      <c r="AU303" s="346" t="str">
        <f t="shared" si="157"/>
        <v/>
      </c>
      <c r="AV303" s="153" t="str">
        <f t="shared" si="158"/>
        <v/>
      </c>
      <c r="AW303" s="153" t="str">
        <f t="shared" si="159"/>
        <v/>
      </c>
      <c r="AX303" s="153" t="str">
        <f t="shared" si="160"/>
        <v/>
      </c>
    </row>
    <row r="304" spans="1:50" ht="29.45" customHeight="1" x14ac:dyDescent="0.25">
      <c r="A304" s="354" t="str">
        <f>'N-Bedarf AL'!A304</f>
        <v/>
      </c>
      <c r="B304" s="354" t="str">
        <f>IF('N-Bedarf AL'!B304="","",'N-Bedarf AL'!B304)</f>
        <v/>
      </c>
      <c r="C304" s="305" t="str">
        <f>IF('N-Bedarf AL'!D304="","",'N-Bedarf AL'!D304)</f>
        <v/>
      </c>
      <c r="D304" s="32" t="str">
        <f>IF('N-Bedarf AL'!C304="","",'N-Bedarf AL'!C304)</f>
        <v/>
      </c>
      <c r="E304" s="32" t="str">
        <f>IF('N-Bedarf AL'!T304="","",'N-Bedarf AL'!T304)</f>
        <v/>
      </c>
      <c r="F304" s="32" t="str">
        <f>IF('P-Bedarf AL'!V306="","",'P-Bedarf AL'!V306)</f>
        <v/>
      </c>
      <c r="G304" s="32" t="str">
        <f>IF('P-Bedarf AL'!AB306="","",'P-Bedarf AL'!AB306)</f>
        <v/>
      </c>
      <c r="H304" s="345" t="str">
        <f t="shared" si="134"/>
        <v/>
      </c>
      <c r="I304" s="345" t="str">
        <f t="shared" si="135"/>
        <v/>
      </c>
      <c r="J304" s="345" t="str">
        <f t="shared" si="136"/>
        <v/>
      </c>
      <c r="K304" s="321">
        <f t="shared" si="165"/>
        <v>0</v>
      </c>
      <c r="L304" s="321">
        <f t="shared" si="161"/>
        <v>0</v>
      </c>
      <c r="M304" s="321">
        <f t="shared" si="162"/>
        <v>0</v>
      </c>
      <c r="N304" s="321" t="str">
        <f t="shared" si="137"/>
        <v/>
      </c>
      <c r="O304" s="321" t="str">
        <f t="shared" si="163"/>
        <v/>
      </c>
      <c r="P304" s="321" t="str">
        <f t="shared" si="164"/>
        <v/>
      </c>
      <c r="Q304" s="214" t="str">
        <f t="shared" si="138"/>
        <v/>
      </c>
      <c r="R304" s="141"/>
      <c r="S304" s="211"/>
      <c r="T304" s="211" t="str">
        <f t="shared" si="139"/>
        <v/>
      </c>
      <c r="U304" s="153" t="str">
        <f t="shared" si="140"/>
        <v/>
      </c>
      <c r="V304" s="153" t="str">
        <f t="shared" si="141"/>
        <v/>
      </c>
      <c r="W304" s="153" t="str">
        <f t="shared" si="142"/>
        <v/>
      </c>
      <c r="X304" s="153" t="str">
        <f t="shared" si="143"/>
        <v/>
      </c>
      <c r="Y304" s="141"/>
      <c r="Z304" s="211"/>
      <c r="AA304" s="212" t="str">
        <f t="shared" si="144"/>
        <v/>
      </c>
      <c r="AB304" s="153" t="str">
        <f t="shared" si="145"/>
        <v/>
      </c>
      <c r="AC304" s="153" t="str">
        <f t="shared" si="146"/>
        <v/>
      </c>
      <c r="AD304" s="153" t="str">
        <f t="shared" si="147"/>
        <v/>
      </c>
      <c r="AE304" s="153" t="str">
        <f t="shared" si="148"/>
        <v/>
      </c>
      <c r="AF304" s="213" t="str">
        <f t="shared" si="166"/>
        <v/>
      </c>
      <c r="AG304" s="141"/>
      <c r="AH304" s="211"/>
      <c r="AI304" s="346" t="str">
        <f t="shared" si="149"/>
        <v/>
      </c>
      <c r="AJ304" s="153" t="str">
        <f t="shared" si="150"/>
        <v/>
      </c>
      <c r="AK304" s="153" t="str">
        <f t="shared" si="151"/>
        <v/>
      </c>
      <c r="AL304" s="153" t="str">
        <f t="shared" si="152"/>
        <v/>
      </c>
      <c r="AM304" s="141"/>
      <c r="AN304" s="211"/>
      <c r="AO304" s="346" t="str">
        <f t="shared" si="153"/>
        <v/>
      </c>
      <c r="AP304" s="153" t="str">
        <f t="shared" si="154"/>
        <v/>
      </c>
      <c r="AQ304" s="153" t="str">
        <f t="shared" si="155"/>
        <v/>
      </c>
      <c r="AR304" s="153" t="str">
        <f t="shared" si="156"/>
        <v/>
      </c>
      <c r="AS304" s="141"/>
      <c r="AT304" s="211"/>
      <c r="AU304" s="346" t="str">
        <f t="shared" si="157"/>
        <v/>
      </c>
      <c r="AV304" s="153" t="str">
        <f t="shared" si="158"/>
        <v/>
      </c>
      <c r="AW304" s="153" t="str">
        <f t="shared" si="159"/>
        <v/>
      </c>
      <c r="AX304" s="153" t="str">
        <f t="shared" si="160"/>
        <v/>
      </c>
    </row>
    <row r="305" spans="1:50" ht="29.45" customHeight="1" x14ac:dyDescent="0.25">
      <c r="A305" s="354" t="str">
        <f>'N-Bedarf AL'!A305</f>
        <v/>
      </c>
      <c r="B305" s="354" t="str">
        <f>IF('N-Bedarf AL'!B305="","",'N-Bedarf AL'!B305)</f>
        <v/>
      </c>
      <c r="C305" s="305" t="str">
        <f>IF('N-Bedarf AL'!D305="","",'N-Bedarf AL'!D305)</f>
        <v/>
      </c>
      <c r="D305" s="32" t="str">
        <f>IF('N-Bedarf AL'!C305="","",'N-Bedarf AL'!C305)</f>
        <v/>
      </c>
      <c r="E305" s="32" t="str">
        <f>IF('N-Bedarf AL'!T305="","",'N-Bedarf AL'!T305)</f>
        <v/>
      </c>
      <c r="F305" s="32" t="str">
        <f>IF('P-Bedarf AL'!V307="","",'P-Bedarf AL'!V307)</f>
        <v/>
      </c>
      <c r="G305" s="32" t="str">
        <f>IF('P-Bedarf AL'!AB307="","",'P-Bedarf AL'!AB307)</f>
        <v/>
      </c>
      <c r="H305" s="345" t="str">
        <f t="shared" si="134"/>
        <v/>
      </c>
      <c r="I305" s="345" t="str">
        <f t="shared" si="135"/>
        <v/>
      </c>
      <c r="J305" s="345" t="str">
        <f t="shared" si="136"/>
        <v/>
      </c>
      <c r="K305" s="321">
        <f t="shared" si="165"/>
        <v>0</v>
      </c>
      <c r="L305" s="321">
        <f t="shared" si="161"/>
        <v>0</v>
      </c>
      <c r="M305" s="321">
        <f t="shared" si="162"/>
        <v>0</v>
      </c>
      <c r="N305" s="321" t="str">
        <f t="shared" si="137"/>
        <v/>
      </c>
      <c r="O305" s="321" t="str">
        <f t="shared" si="163"/>
        <v/>
      </c>
      <c r="P305" s="321" t="str">
        <f t="shared" si="164"/>
        <v/>
      </c>
      <c r="Q305" s="214" t="str">
        <f t="shared" si="138"/>
        <v/>
      </c>
      <c r="R305" s="141"/>
      <c r="S305" s="211"/>
      <c r="T305" s="211" t="str">
        <f t="shared" si="139"/>
        <v/>
      </c>
      <c r="U305" s="153" t="str">
        <f t="shared" si="140"/>
        <v/>
      </c>
      <c r="V305" s="153" t="str">
        <f t="shared" si="141"/>
        <v/>
      </c>
      <c r="W305" s="153" t="str">
        <f t="shared" si="142"/>
        <v/>
      </c>
      <c r="X305" s="153" t="str">
        <f t="shared" si="143"/>
        <v/>
      </c>
      <c r="Y305" s="141"/>
      <c r="Z305" s="211"/>
      <c r="AA305" s="212" t="str">
        <f t="shared" si="144"/>
        <v/>
      </c>
      <c r="AB305" s="153" t="str">
        <f t="shared" si="145"/>
        <v/>
      </c>
      <c r="AC305" s="153" t="str">
        <f t="shared" si="146"/>
        <v/>
      </c>
      <c r="AD305" s="153" t="str">
        <f t="shared" si="147"/>
        <v/>
      </c>
      <c r="AE305" s="153" t="str">
        <f t="shared" si="148"/>
        <v/>
      </c>
      <c r="AF305" s="213" t="str">
        <f t="shared" si="166"/>
        <v/>
      </c>
      <c r="AG305" s="141"/>
      <c r="AH305" s="211"/>
      <c r="AI305" s="346" t="str">
        <f t="shared" si="149"/>
        <v/>
      </c>
      <c r="AJ305" s="153" t="str">
        <f t="shared" si="150"/>
        <v/>
      </c>
      <c r="AK305" s="153" t="str">
        <f t="shared" si="151"/>
        <v/>
      </c>
      <c r="AL305" s="153" t="str">
        <f t="shared" si="152"/>
        <v/>
      </c>
      <c r="AM305" s="141"/>
      <c r="AN305" s="211"/>
      <c r="AO305" s="346" t="str">
        <f t="shared" si="153"/>
        <v/>
      </c>
      <c r="AP305" s="153" t="str">
        <f t="shared" si="154"/>
        <v/>
      </c>
      <c r="AQ305" s="153" t="str">
        <f t="shared" si="155"/>
        <v/>
      </c>
      <c r="AR305" s="153" t="str">
        <f t="shared" si="156"/>
        <v/>
      </c>
      <c r="AS305" s="141"/>
      <c r="AT305" s="211"/>
      <c r="AU305" s="346" t="str">
        <f t="shared" si="157"/>
        <v/>
      </c>
      <c r="AV305" s="153" t="str">
        <f t="shared" si="158"/>
        <v/>
      </c>
      <c r="AW305" s="153" t="str">
        <f t="shared" si="159"/>
        <v/>
      </c>
      <c r="AX305" s="153" t="str">
        <f t="shared" si="160"/>
        <v/>
      </c>
    </row>
    <row r="306" spans="1:50" ht="29.45" customHeight="1" x14ac:dyDescent="0.25">
      <c r="A306" s="354" t="str">
        <f>'N-Bedarf AL'!A306</f>
        <v/>
      </c>
      <c r="B306" s="354" t="str">
        <f>IF('N-Bedarf AL'!B306="","",'N-Bedarf AL'!B306)</f>
        <v/>
      </c>
      <c r="C306" s="305" t="str">
        <f>IF('N-Bedarf AL'!D306="","",'N-Bedarf AL'!D306)</f>
        <v/>
      </c>
      <c r="D306" s="32" t="str">
        <f>IF('N-Bedarf AL'!C306="","",'N-Bedarf AL'!C306)</f>
        <v/>
      </c>
      <c r="E306" s="32" t="str">
        <f>IF('N-Bedarf AL'!T306="","",'N-Bedarf AL'!T306)</f>
        <v/>
      </c>
      <c r="F306" s="32" t="str">
        <f>IF('P-Bedarf AL'!V308="","",'P-Bedarf AL'!V308)</f>
        <v/>
      </c>
      <c r="G306" s="32" t="str">
        <f>IF('P-Bedarf AL'!AB308="","",'P-Bedarf AL'!AB308)</f>
        <v/>
      </c>
      <c r="H306" s="345" t="str">
        <f t="shared" si="134"/>
        <v/>
      </c>
      <c r="I306" s="345" t="str">
        <f t="shared" si="135"/>
        <v/>
      </c>
      <c r="J306" s="345" t="str">
        <f t="shared" si="136"/>
        <v/>
      </c>
      <c r="K306" s="321">
        <f t="shared" si="165"/>
        <v>0</v>
      </c>
      <c r="L306" s="321">
        <f t="shared" si="161"/>
        <v>0</v>
      </c>
      <c r="M306" s="321">
        <f t="shared" si="162"/>
        <v>0</v>
      </c>
      <c r="N306" s="321" t="str">
        <f t="shared" si="137"/>
        <v/>
      </c>
      <c r="O306" s="321" t="str">
        <f t="shared" si="163"/>
        <v/>
      </c>
      <c r="P306" s="321" t="str">
        <f t="shared" si="164"/>
        <v/>
      </c>
      <c r="Q306" s="214" t="str">
        <f t="shared" si="138"/>
        <v/>
      </c>
      <c r="R306" s="141"/>
      <c r="S306" s="211"/>
      <c r="T306" s="211" t="str">
        <f t="shared" si="139"/>
        <v/>
      </c>
      <c r="U306" s="153" t="str">
        <f t="shared" si="140"/>
        <v/>
      </c>
      <c r="V306" s="153" t="str">
        <f t="shared" si="141"/>
        <v/>
      </c>
      <c r="W306" s="153" t="str">
        <f t="shared" si="142"/>
        <v/>
      </c>
      <c r="X306" s="153" t="str">
        <f t="shared" si="143"/>
        <v/>
      </c>
      <c r="Y306" s="141"/>
      <c r="Z306" s="211"/>
      <c r="AA306" s="212" t="str">
        <f t="shared" si="144"/>
        <v/>
      </c>
      <c r="AB306" s="153" t="str">
        <f t="shared" si="145"/>
        <v/>
      </c>
      <c r="AC306" s="153" t="str">
        <f t="shared" si="146"/>
        <v/>
      </c>
      <c r="AD306" s="153" t="str">
        <f t="shared" si="147"/>
        <v/>
      </c>
      <c r="AE306" s="153" t="str">
        <f t="shared" si="148"/>
        <v/>
      </c>
      <c r="AF306" s="213" t="str">
        <f t="shared" si="166"/>
        <v/>
      </c>
      <c r="AG306" s="141"/>
      <c r="AH306" s="211"/>
      <c r="AI306" s="346" t="str">
        <f t="shared" si="149"/>
        <v/>
      </c>
      <c r="AJ306" s="153" t="str">
        <f t="shared" si="150"/>
        <v/>
      </c>
      <c r="AK306" s="153" t="str">
        <f t="shared" si="151"/>
        <v/>
      </c>
      <c r="AL306" s="153" t="str">
        <f t="shared" si="152"/>
        <v/>
      </c>
      <c r="AM306" s="141"/>
      <c r="AN306" s="211"/>
      <c r="AO306" s="346" t="str">
        <f t="shared" si="153"/>
        <v/>
      </c>
      <c r="AP306" s="153" t="str">
        <f t="shared" si="154"/>
        <v/>
      </c>
      <c r="AQ306" s="153" t="str">
        <f t="shared" si="155"/>
        <v/>
      </c>
      <c r="AR306" s="153" t="str">
        <f t="shared" si="156"/>
        <v/>
      </c>
      <c r="AS306" s="141"/>
      <c r="AT306" s="211"/>
      <c r="AU306" s="346" t="str">
        <f t="shared" si="157"/>
        <v/>
      </c>
      <c r="AV306" s="153" t="str">
        <f t="shared" si="158"/>
        <v/>
      </c>
      <c r="AW306" s="153" t="str">
        <f t="shared" si="159"/>
        <v/>
      </c>
      <c r="AX306" s="153" t="str">
        <f t="shared" si="160"/>
        <v/>
      </c>
    </row>
    <row r="307" spans="1:50" ht="29.45" customHeight="1" x14ac:dyDescent="0.25">
      <c r="A307" s="354" t="str">
        <f>'N-Bedarf AL'!A307</f>
        <v/>
      </c>
      <c r="B307" s="354" t="str">
        <f>IF('N-Bedarf AL'!B307="","",'N-Bedarf AL'!B307)</f>
        <v/>
      </c>
      <c r="C307" s="305" t="str">
        <f>IF('N-Bedarf AL'!D307="","",'N-Bedarf AL'!D307)</f>
        <v/>
      </c>
      <c r="D307" s="32" t="str">
        <f>IF('N-Bedarf AL'!C307="","",'N-Bedarf AL'!C307)</f>
        <v/>
      </c>
      <c r="E307" s="32" t="str">
        <f>IF('N-Bedarf AL'!T307="","",'N-Bedarf AL'!T307)</f>
        <v/>
      </c>
      <c r="F307" s="32" t="str">
        <f>IF('P-Bedarf AL'!V309="","",'P-Bedarf AL'!V309)</f>
        <v/>
      </c>
      <c r="G307" s="32" t="str">
        <f>IF('P-Bedarf AL'!AB309="","",'P-Bedarf AL'!AB309)</f>
        <v/>
      </c>
      <c r="H307" s="345" t="str">
        <f t="shared" si="134"/>
        <v/>
      </c>
      <c r="I307" s="345" t="str">
        <f t="shared" si="135"/>
        <v/>
      </c>
      <c r="J307" s="345" t="str">
        <f t="shared" si="136"/>
        <v/>
      </c>
      <c r="K307" s="321">
        <f t="shared" si="165"/>
        <v>0</v>
      </c>
      <c r="L307" s="321">
        <f t="shared" si="161"/>
        <v>0</v>
      </c>
      <c r="M307" s="321">
        <f t="shared" si="162"/>
        <v>0</v>
      </c>
      <c r="N307" s="321" t="str">
        <f t="shared" si="137"/>
        <v/>
      </c>
      <c r="O307" s="321" t="str">
        <f t="shared" si="163"/>
        <v/>
      </c>
      <c r="P307" s="321" t="str">
        <f t="shared" si="164"/>
        <v/>
      </c>
      <c r="Q307" s="214" t="str">
        <f t="shared" si="138"/>
        <v/>
      </c>
      <c r="R307" s="141"/>
      <c r="S307" s="211"/>
      <c r="T307" s="211" t="str">
        <f t="shared" si="139"/>
        <v/>
      </c>
      <c r="U307" s="153" t="str">
        <f t="shared" si="140"/>
        <v/>
      </c>
      <c r="V307" s="153" t="str">
        <f t="shared" si="141"/>
        <v/>
      </c>
      <c r="W307" s="153" t="str">
        <f t="shared" si="142"/>
        <v/>
      </c>
      <c r="X307" s="153" t="str">
        <f t="shared" si="143"/>
        <v/>
      </c>
      <c r="Y307" s="141"/>
      <c r="Z307" s="211"/>
      <c r="AA307" s="212" t="str">
        <f t="shared" si="144"/>
        <v/>
      </c>
      <c r="AB307" s="153" t="str">
        <f t="shared" si="145"/>
        <v/>
      </c>
      <c r="AC307" s="153" t="str">
        <f t="shared" si="146"/>
        <v/>
      </c>
      <c r="AD307" s="153" t="str">
        <f t="shared" si="147"/>
        <v/>
      </c>
      <c r="AE307" s="153" t="str">
        <f t="shared" si="148"/>
        <v/>
      </c>
      <c r="AF307" s="213" t="str">
        <f t="shared" si="166"/>
        <v/>
      </c>
      <c r="AG307" s="141"/>
      <c r="AH307" s="211"/>
      <c r="AI307" s="346" t="str">
        <f t="shared" si="149"/>
        <v/>
      </c>
      <c r="AJ307" s="153" t="str">
        <f t="shared" si="150"/>
        <v/>
      </c>
      <c r="AK307" s="153" t="str">
        <f t="shared" si="151"/>
        <v/>
      </c>
      <c r="AL307" s="153" t="str">
        <f t="shared" si="152"/>
        <v/>
      </c>
      <c r="AM307" s="141"/>
      <c r="AN307" s="211"/>
      <c r="AO307" s="346" t="str">
        <f t="shared" si="153"/>
        <v/>
      </c>
      <c r="AP307" s="153" t="str">
        <f t="shared" si="154"/>
        <v/>
      </c>
      <c r="AQ307" s="153" t="str">
        <f t="shared" si="155"/>
        <v/>
      </c>
      <c r="AR307" s="153" t="str">
        <f t="shared" si="156"/>
        <v/>
      </c>
      <c r="AS307" s="141"/>
      <c r="AT307" s="211"/>
      <c r="AU307" s="346" t="str">
        <f t="shared" si="157"/>
        <v/>
      </c>
      <c r="AV307" s="153" t="str">
        <f t="shared" si="158"/>
        <v/>
      </c>
      <c r="AW307" s="153" t="str">
        <f t="shared" si="159"/>
        <v/>
      </c>
      <c r="AX307" s="153" t="str">
        <f t="shared" si="160"/>
        <v/>
      </c>
    </row>
    <row r="308" spans="1:50" ht="29.45" customHeight="1" x14ac:dyDescent="0.25">
      <c r="A308" s="354" t="str">
        <f>'N-Bedarf AL'!A308</f>
        <v/>
      </c>
      <c r="B308" s="354" t="str">
        <f>IF('N-Bedarf AL'!B308="","",'N-Bedarf AL'!B308)</f>
        <v/>
      </c>
      <c r="C308" s="305" t="str">
        <f>IF('N-Bedarf AL'!D308="","",'N-Bedarf AL'!D308)</f>
        <v/>
      </c>
      <c r="D308" s="32" t="str">
        <f>IF('N-Bedarf AL'!C308="","",'N-Bedarf AL'!C308)</f>
        <v/>
      </c>
      <c r="E308" s="32" t="str">
        <f>IF('N-Bedarf AL'!T308="","",'N-Bedarf AL'!T308)</f>
        <v/>
      </c>
      <c r="F308" s="32" t="str">
        <f>IF('P-Bedarf AL'!V310="","",'P-Bedarf AL'!V310)</f>
        <v/>
      </c>
      <c r="G308" s="32" t="str">
        <f>IF('P-Bedarf AL'!AB310="","",'P-Bedarf AL'!AB310)</f>
        <v/>
      </c>
      <c r="H308" s="345" t="str">
        <f t="shared" si="134"/>
        <v/>
      </c>
      <c r="I308" s="345" t="str">
        <f t="shared" si="135"/>
        <v/>
      </c>
      <c r="J308" s="345" t="str">
        <f t="shared" si="136"/>
        <v/>
      </c>
      <c r="K308" s="321">
        <f t="shared" si="165"/>
        <v>0</v>
      </c>
      <c r="L308" s="321">
        <f t="shared" si="161"/>
        <v>0</v>
      </c>
      <c r="M308" s="321">
        <f t="shared" si="162"/>
        <v>0</v>
      </c>
      <c r="N308" s="321" t="str">
        <f t="shared" si="137"/>
        <v/>
      </c>
      <c r="O308" s="321" t="str">
        <f t="shared" si="163"/>
        <v/>
      </c>
      <c r="P308" s="321" t="str">
        <f t="shared" si="164"/>
        <v/>
      </c>
      <c r="Q308" s="214" t="str">
        <f t="shared" si="138"/>
        <v/>
      </c>
      <c r="R308" s="141"/>
      <c r="S308" s="211"/>
      <c r="T308" s="211" t="str">
        <f t="shared" si="139"/>
        <v/>
      </c>
      <c r="U308" s="153" t="str">
        <f t="shared" si="140"/>
        <v/>
      </c>
      <c r="V308" s="153" t="str">
        <f t="shared" si="141"/>
        <v/>
      </c>
      <c r="W308" s="153" t="str">
        <f t="shared" si="142"/>
        <v/>
      </c>
      <c r="X308" s="153" t="str">
        <f t="shared" si="143"/>
        <v/>
      </c>
      <c r="Y308" s="141"/>
      <c r="Z308" s="211"/>
      <c r="AA308" s="212" t="str">
        <f t="shared" si="144"/>
        <v/>
      </c>
      <c r="AB308" s="153" t="str">
        <f t="shared" si="145"/>
        <v/>
      </c>
      <c r="AC308" s="153" t="str">
        <f t="shared" si="146"/>
        <v/>
      </c>
      <c r="AD308" s="153" t="str">
        <f t="shared" si="147"/>
        <v/>
      </c>
      <c r="AE308" s="153" t="str">
        <f t="shared" si="148"/>
        <v/>
      </c>
      <c r="AF308" s="213" t="str">
        <f t="shared" si="166"/>
        <v/>
      </c>
      <c r="AG308" s="141"/>
      <c r="AH308" s="211"/>
      <c r="AI308" s="346" t="str">
        <f t="shared" si="149"/>
        <v/>
      </c>
      <c r="AJ308" s="153" t="str">
        <f t="shared" si="150"/>
        <v/>
      </c>
      <c r="AK308" s="153" t="str">
        <f t="shared" si="151"/>
        <v/>
      </c>
      <c r="AL308" s="153" t="str">
        <f t="shared" si="152"/>
        <v/>
      </c>
      <c r="AM308" s="141"/>
      <c r="AN308" s="211"/>
      <c r="AO308" s="346" t="str">
        <f t="shared" si="153"/>
        <v/>
      </c>
      <c r="AP308" s="153" t="str">
        <f t="shared" si="154"/>
        <v/>
      </c>
      <c r="AQ308" s="153" t="str">
        <f t="shared" si="155"/>
        <v/>
      </c>
      <c r="AR308" s="153" t="str">
        <f t="shared" si="156"/>
        <v/>
      </c>
      <c r="AS308" s="141"/>
      <c r="AT308" s="211"/>
      <c r="AU308" s="346" t="str">
        <f t="shared" si="157"/>
        <v/>
      </c>
      <c r="AV308" s="153" t="str">
        <f t="shared" si="158"/>
        <v/>
      </c>
      <c r="AW308" s="153" t="str">
        <f t="shared" si="159"/>
        <v/>
      </c>
      <c r="AX308" s="153" t="str">
        <f t="shared" si="160"/>
        <v/>
      </c>
    </row>
    <row r="309" spans="1:50" ht="29.45" customHeight="1" x14ac:dyDescent="0.25">
      <c r="A309" s="354" t="str">
        <f>'N-Bedarf AL'!A309</f>
        <v/>
      </c>
      <c r="B309" s="354" t="str">
        <f>IF('N-Bedarf AL'!B309="","",'N-Bedarf AL'!B309)</f>
        <v/>
      </c>
      <c r="C309" s="305" t="str">
        <f>IF('N-Bedarf AL'!D309="","",'N-Bedarf AL'!D309)</f>
        <v/>
      </c>
      <c r="D309" s="32" t="str">
        <f>IF('N-Bedarf AL'!C309="","",'N-Bedarf AL'!C309)</f>
        <v/>
      </c>
      <c r="E309" s="32" t="str">
        <f>IF('N-Bedarf AL'!T309="","",'N-Bedarf AL'!T309)</f>
        <v/>
      </c>
      <c r="F309" s="32" t="str">
        <f>IF('P-Bedarf AL'!V311="","",'P-Bedarf AL'!V311)</f>
        <v/>
      </c>
      <c r="G309" s="32" t="str">
        <f>IF('P-Bedarf AL'!AB311="","",'P-Bedarf AL'!AB311)</f>
        <v/>
      </c>
      <c r="H309" s="345" t="str">
        <f t="shared" si="134"/>
        <v/>
      </c>
      <c r="I309" s="345" t="str">
        <f t="shared" si="135"/>
        <v/>
      </c>
      <c r="J309" s="345" t="str">
        <f t="shared" si="136"/>
        <v/>
      </c>
      <c r="K309" s="321">
        <f t="shared" si="165"/>
        <v>0</v>
      </c>
      <c r="L309" s="321">
        <f t="shared" si="161"/>
        <v>0</v>
      </c>
      <c r="M309" s="321">
        <f t="shared" si="162"/>
        <v>0</v>
      </c>
      <c r="N309" s="321" t="str">
        <f t="shared" si="137"/>
        <v/>
      </c>
      <c r="O309" s="321" t="str">
        <f t="shared" si="163"/>
        <v/>
      </c>
      <c r="P309" s="321" t="str">
        <f t="shared" si="164"/>
        <v/>
      </c>
      <c r="Q309" s="214" t="str">
        <f t="shared" si="138"/>
        <v/>
      </c>
      <c r="R309" s="141"/>
      <c r="S309" s="211"/>
      <c r="T309" s="211" t="str">
        <f t="shared" si="139"/>
        <v/>
      </c>
      <c r="U309" s="153" t="str">
        <f t="shared" si="140"/>
        <v/>
      </c>
      <c r="V309" s="153" t="str">
        <f t="shared" si="141"/>
        <v/>
      </c>
      <c r="W309" s="153" t="str">
        <f t="shared" si="142"/>
        <v/>
      </c>
      <c r="X309" s="153" t="str">
        <f t="shared" si="143"/>
        <v/>
      </c>
      <c r="Y309" s="141"/>
      <c r="Z309" s="211"/>
      <c r="AA309" s="212" t="str">
        <f t="shared" si="144"/>
        <v/>
      </c>
      <c r="AB309" s="153" t="str">
        <f t="shared" si="145"/>
        <v/>
      </c>
      <c r="AC309" s="153" t="str">
        <f t="shared" si="146"/>
        <v/>
      </c>
      <c r="AD309" s="153" t="str">
        <f t="shared" si="147"/>
        <v/>
      </c>
      <c r="AE309" s="153" t="str">
        <f t="shared" si="148"/>
        <v/>
      </c>
      <c r="AF309" s="213" t="str">
        <f t="shared" si="166"/>
        <v/>
      </c>
      <c r="AG309" s="141"/>
      <c r="AH309" s="211"/>
      <c r="AI309" s="346" t="str">
        <f t="shared" si="149"/>
        <v/>
      </c>
      <c r="AJ309" s="153" t="str">
        <f t="shared" si="150"/>
        <v/>
      </c>
      <c r="AK309" s="153" t="str">
        <f t="shared" si="151"/>
        <v/>
      </c>
      <c r="AL309" s="153" t="str">
        <f t="shared" si="152"/>
        <v/>
      </c>
      <c r="AM309" s="141"/>
      <c r="AN309" s="211"/>
      <c r="AO309" s="346" t="str">
        <f t="shared" si="153"/>
        <v/>
      </c>
      <c r="AP309" s="153" t="str">
        <f t="shared" si="154"/>
        <v/>
      </c>
      <c r="AQ309" s="153" t="str">
        <f t="shared" si="155"/>
        <v/>
      </c>
      <c r="AR309" s="153" t="str">
        <f t="shared" si="156"/>
        <v/>
      </c>
      <c r="AS309" s="141"/>
      <c r="AT309" s="211"/>
      <c r="AU309" s="346" t="str">
        <f t="shared" si="157"/>
        <v/>
      </c>
      <c r="AV309" s="153" t="str">
        <f t="shared" si="158"/>
        <v/>
      </c>
      <c r="AW309" s="153" t="str">
        <f t="shared" si="159"/>
        <v/>
      </c>
      <c r="AX309" s="153" t="str">
        <f t="shared" si="160"/>
        <v/>
      </c>
    </row>
    <row r="310" spans="1:50" ht="29.45" customHeight="1" x14ac:dyDescent="0.25">
      <c r="A310" s="354" t="str">
        <f>'N-Bedarf AL'!A310</f>
        <v/>
      </c>
      <c r="B310" s="354" t="str">
        <f>IF('N-Bedarf AL'!B310="","",'N-Bedarf AL'!B310)</f>
        <v/>
      </c>
      <c r="C310" s="305" t="str">
        <f>IF('N-Bedarf AL'!D310="","",'N-Bedarf AL'!D310)</f>
        <v/>
      </c>
      <c r="D310" s="32" t="str">
        <f>IF('N-Bedarf AL'!C310="","",'N-Bedarf AL'!C310)</f>
        <v/>
      </c>
      <c r="E310" s="32" t="str">
        <f>IF('N-Bedarf AL'!T310="","",'N-Bedarf AL'!T310)</f>
        <v/>
      </c>
      <c r="F310" s="32" t="str">
        <f>IF('P-Bedarf AL'!V312="","",'P-Bedarf AL'!V312)</f>
        <v/>
      </c>
      <c r="G310" s="32" t="str">
        <f>IF('P-Bedarf AL'!AB312="","",'P-Bedarf AL'!AB312)</f>
        <v/>
      </c>
      <c r="H310" s="345" t="str">
        <f t="shared" si="134"/>
        <v/>
      </c>
      <c r="I310" s="345" t="str">
        <f t="shared" si="135"/>
        <v/>
      </c>
      <c r="J310" s="345" t="str">
        <f t="shared" si="136"/>
        <v/>
      </c>
      <c r="K310" s="321">
        <f t="shared" si="165"/>
        <v>0</v>
      </c>
      <c r="L310" s="321">
        <f t="shared" si="161"/>
        <v>0</v>
      </c>
      <c r="M310" s="321">
        <f t="shared" si="162"/>
        <v>0</v>
      </c>
      <c r="N310" s="321" t="str">
        <f t="shared" si="137"/>
        <v/>
      </c>
      <c r="O310" s="321" t="str">
        <f t="shared" si="163"/>
        <v/>
      </c>
      <c r="P310" s="321" t="str">
        <f t="shared" si="164"/>
        <v/>
      </c>
      <c r="Q310" s="214" t="str">
        <f t="shared" si="138"/>
        <v/>
      </c>
      <c r="R310" s="141"/>
      <c r="S310" s="211"/>
      <c r="T310" s="211" t="str">
        <f t="shared" si="139"/>
        <v/>
      </c>
      <c r="U310" s="153" t="str">
        <f t="shared" si="140"/>
        <v/>
      </c>
      <c r="V310" s="153" t="str">
        <f t="shared" si="141"/>
        <v/>
      </c>
      <c r="W310" s="153" t="str">
        <f t="shared" si="142"/>
        <v/>
      </c>
      <c r="X310" s="153" t="str">
        <f t="shared" si="143"/>
        <v/>
      </c>
      <c r="Y310" s="141"/>
      <c r="Z310" s="211"/>
      <c r="AA310" s="212" t="str">
        <f t="shared" si="144"/>
        <v/>
      </c>
      <c r="AB310" s="153" t="str">
        <f t="shared" si="145"/>
        <v/>
      </c>
      <c r="AC310" s="153" t="str">
        <f t="shared" si="146"/>
        <v/>
      </c>
      <c r="AD310" s="153" t="str">
        <f t="shared" si="147"/>
        <v/>
      </c>
      <c r="AE310" s="153" t="str">
        <f t="shared" si="148"/>
        <v/>
      </c>
      <c r="AF310" s="213" t="str">
        <f t="shared" si="166"/>
        <v/>
      </c>
      <c r="AG310" s="141"/>
      <c r="AH310" s="211"/>
      <c r="AI310" s="346" t="str">
        <f t="shared" si="149"/>
        <v/>
      </c>
      <c r="AJ310" s="153" t="str">
        <f t="shared" si="150"/>
        <v/>
      </c>
      <c r="AK310" s="153" t="str">
        <f t="shared" si="151"/>
        <v/>
      </c>
      <c r="AL310" s="153" t="str">
        <f t="shared" si="152"/>
        <v/>
      </c>
      <c r="AM310" s="141"/>
      <c r="AN310" s="211"/>
      <c r="AO310" s="346" t="str">
        <f t="shared" si="153"/>
        <v/>
      </c>
      <c r="AP310" s="153" t="str">
        <f t="shared" si="154"/>
        <v/>
      </c>
      <c r="AQ310" s="153" t="str">
        <f t="shared" si="155"/>
        <v/>
      </c>
      <c r="AR310" s="153" t="str">
        <f t="shared" si="156"/>
        <v/>
      </c>
      <c r="AS310" s="141"/>
      <c r="AT310" s="211"/>
      <c r="AU310" s="346" t="str">
        <f t="shared" si="157"/>
        <v/>
      </c>
      <c r="AV310" s="153" t="str">
        <f t="shared" si="158"/>
        <v/>
      </c>
      <c r="AW310" s="153" t="str">
        <f t="shared" si="159"/>
        <v/>
      </c>
      <c r="AX310" s="153" t="str">
        <f t="shared" si="160"/>
        <v/>
      </c>
    </row>
  </sheetData>
  <sheetCalcPr fullCalcOnLoad="1"/>
  <sheetProtection password="A7DB" sheet="1" selectLockedCells="1"/>
  <protectedRanges>
    <protectedRange sqref="AK3 H1" name="N Bedarf Ackerbau"/>
  </protectedRanges>
  <mergeCells count="26">
    <mergeCell ref="AU1:AX1"/>
    <mergeCell ref="AU2:AX2"/>
    <mergeCell ref="AF2:AJ2"/>
    <mergeCell ref="AQ1:AT1"/>
    <mergeCell ref="E5:G5"/>
    <mergeCell ref="AQ3:AT3"/>
    <mergeCell ref="AF1:AJ1"/>
    <mergeCell ref="AK1:AP1"/>
    <mergeCell ref="AK2:AP2"/>
    <mergeCell ref="AK3:AP3"/>
    <mergeCell ref="A6:A7"/>
    <mergeCell ref="B6:B7"/>
    <mergeCell ref="C6:C7"/>
    <mergeCell ref="Q6:Q7"/>
    <mergeCell ref="H5:I5"/>
    <mergeCell ref="H4:J4"/>
    <mergeCell ref="K3:N3"/>
    <mergeCell ref="AF3:AJ3"/>
    <mergeCell ref="AU3:AX3"/>
    <mergeCell ref="AQ2:AT2"/>
    <mergeCell ref="AF6:AF7"/>
    <mergeCell ref="K2:N2"/>
    <mergeCell ref="K5:M5"/>
    <mergeCell ref="N5:P5"/>
    <mergeCell ref="AG5:AX5"/>
    <mergeCell ref="R5:AE5"/>
  </mergeCells>
  <dataValidations count="2">
    <dataValidation type="list" allowBlank="1" showInputMessage="1" showErrorMessage="1" sqref="Y8:Y310 R8:R310">
      <formula1>org_Dünger</formula1>
    </dataValidation>
    <dataValidation type="list" allowBlank="1" showInputMessage="1" showErrorMessage="1" sqref="AM8:AM310 AS8:AS310 AG8:AG310">
      <formula1>min_Dünger</formula1>
    </dataValidation>
  </dataValidations>
  <pageMargins left="0.43307086614173229" right="0.43307086614173229" top="0.98425196850393704" bottom="0.78740157480314965" header="0.31496062992125984" footer="0.31496062992125984"/>
  <pageSetup paperSize="9" scale="41" orientation="landscape" r:id="rId1"/>
  <headerFooter>
    <oddHeader>&amp;C&amp;G&amp;R&amp;G</oddHead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I310"/>
  <sheetViews>
    <sheetView zoomScale="70" zoomScaleNormal="70" workbookViewId="0">
      <pane xSplit="18" ySplit="7" topLeftCell="S8" activePane="bottomRight" state="frozen"/>
      <selection pane="topRight" activeCell="S1" sqref="S1"/>
      <selection pane="bottomLeft" activeCell="A8" sqref="A8"/>
      <selection pane="bottomRight" activeCell="S8" sqref="S8"/>
    </sheetView>
  </sheetViews>
  <sheetFormatPr baseColWidth="10" defaultColWidth="11.5703125" defaultRowHeight="15" x14ac:dyDescent="0.25"/>
  <cols>
    <col min="1" max="1" width="4.5703125" style="56" customWidth="1"/>
    <col min="2" max="2" width="16.7109375" style="56" customWidth="1"/>
    <col min="3" max="3" width="22" style="56" customWidth="1"/>
    <col min="4" max="4" width="6.7109375" style="56" bestFit="1" customWidth="1"/>
    <col min="5" max="7" width="5.7109375" style="56" bestFit="1" customWidth="1"/>
    <col min="8" max="10" width="8.28515625" style="56" customWidth="1"/>
    <col min="11" max="11" width="11" style="56" customWidth="1"/>
    <col min="12" max="14" width="6.28515625" style="56" bestFit="1" customWidth="1"/>
    <col min="15" max="15" width="10.28515625" style="7" hidden="1" customWidth="1"/>
    <col min="16" max="17" width="6.28515625" style="7" hidden="1" customWidth="1"/>
    <col min="18" max="18" width="11.5703125" style="56"/>
    <col min="19" max="19" width="15.85546875" style="7" customWidth="1"/>
    <col min="20" max="20" width="8.7109375" style="7" customWidth="1"/>
    <col min="21" max="21" width="11.5703125" style="7" hidden="1" customWidth="1"/>
    <col min="22" max="23" width="6.5703125" style="7" customWidth="1"/>
    <col min="24" max="25" width="6.28515625" style="7" customWidth="1"/>
    <col min="26" max="26" width="15.85546875" style="7" customWidth="1"/>
    <col min="27" max="27" width="8.7109375" style="7" customWidth="1"/>
    <col min="28" max="28" width="11.5703125" style="7" hidden="1" customWidth="1"/>
    <col min="29" max="30" width="6.5703125" style="7" customWidth="1"/>
    <col min="31" max="32" width="6.28515625" style="7" customWidth="1"/>
    <col min="33" max="33" width="10.140625" style="7" customWidth="1"/>
    <col min="34" max="34" width="9" style="7" customWidth="1"/>
    <col min="35" max="35" width="7.140625" style="7" customWidth="1"/>
    <col min="36" max="36" width="11.5703125" style="7" hidden="1" customWidth="1"/>
    <col min="37" max="39" width="7.7109375" style="7" customWidth="1"/>
    <col min="40" max="40" width="9" style="7" customWidth="1"/>
    <col min="41" max="41" width="6.85546875" style="7" customWidth="1"/>
    <col min="42" max="42" width="11.5703125" style="7" hidden="1" customWidth="1"/>
    <col min="43" max="45" width="7.7109375" style="7" customWidth="1"/>
    <col min="46" max="46" width="9" style="7" customWidth="1"/>
    <col min="47" max="47" width="6.7109375" style="7" customWidth="1"/>
    <col min="48" max="48" width="11.42578125" style="7" hidden="1" customWidth="1"/>
    <col min="49" max="51" width="7.7109375" style="7" customWidth="1"/>
    <col min="52" max="16384" width="11.5703125" style="7"/>
  </cols>
  <sheetData>
    <row r="1" spans="1:61" ht="18" x14ac:dyDescent="0.25">
      <c r="A1" s="133"/>
      <c r="B1" s="134" t="s">
        <v>411</v>
      </c>
      <c r="C1" s="131"/>
      <c r="D1" s="135"/>
      <c r="E1" s="904" t="s">
        <v>77</v>
      </c>
      <c r="F1" s="904"/>
      <c r="G1" s="904"/>
      <c r="H1" s="573">
        <f ca="1">YEAR(TODAY())</f>
        <v>2022</v>
      </c>
      <c r="I1" s="135"/>
      <c r="J1" s="135"/>
      <c r="K1" s="135"/>
      <c r="L1" s="135"/>
      <c r="M1" s="135"/>
      <c r="N1" s="135"/>
      <c r="O1" s="56"/>
      <c r="P1" s="56"/>
      <c r="Q1" s="56"/>
      <c r="R1" s="130"/>
      <c r="S1" s="827" t="s">
        <v>15</v>
      </c>
      <c r="T1" s="827"/>
      <c r="U1" s="56"/>
      <c r="V1" s="56"/>
      <c r="W1" s="342"/>
      <c r="X1" s="342"/>
      <c r="Y1" s="342"/>
      <c r="Z1" s="56"/>
      <c r="AA1" s="56"/>
      <c r="AB1" s="56"/>
      <c r="AC1" s="56"/>
      <c r="AD1" s="344"/>
      <c r="AE1" s="344"/>
      <c r="AF1" s="995" t="s">
        <v>78</v>
      </c>
      <c r="AG1" s="995"/>
      <c r="AH1" s="995"/>
      <c r="AI1" s="995"/>
      <c r="AJ1" s="891"/>
      <c r="AK1" s="892"/>
      <c r="AL1" s="892"/>
      <c r="AM1" s="892"/>
      <c r="AN1" s="892"/>
      <c r="AO1" s="893"/>
      <c r="AQ1" s="995" t="s">
        <v>879</v>
      </c>
      <c r="AR1" s="995"/>
      <c r="AS1" s="995"/>
      <c r="AT1" s="995"/>
      <c r="AU1" s="1032">
        <f>'N-Bedarf GL'!S1</f>
        <v>0</v>
      </c>
      <c r="AV1" s="1032"/>
      <c r="AW1" s="1032"/>
      <c r="AX1" s="1032"/>
      <c r="AY1" s="1032"/>
      <c r="BB1" s="165"/>
      <c r="BC1" s="165"/>
      <c r="BD1" s="165"/>
      <c r="BE1" s="165"/>
    </row>
    <row r="2" spans="1:61" x14ac:dyDescent="0.25">
      <c r="A2" s="133"/>
      <c r="B2" s="176" t="str">
        <f>"$A$1:$AY$"&amp;COUNTA(T:T,AI:AI)+7</f>
        <v>$A$1:$AY$11</v>
      </c>
      <c r="C2" s="131"/>
      <c r="D2" s="129"/>
      <c r="E2" s="137"/>
      <c r="F2" s="137"/>
      <c r="G2" s="137"/>
      <c r="H2" s="129"/>
      <c r="I2" s="129"/>
      <c r="J2" s="129"/>
      <c r="K2" s="129"/>
      <c r="L2" s="129"/>
      <c r="M2" s="129"/>
      <c r="N2" s="129"/>
      <c r="O2" s="143" t="str">
        <f>"$A$1:$U$"&amp;COUNTA(T:T)+5</f>
        <v>$A$1:$U$7</v>
      </c>
      <c r="P2" s="143"/>
      <c r="Q2" s="143"/>
      <c r="R2" s="130"/>
      <c r="S2" s="828" t="s">
        <v>16</v>
      </c>
      <c r="T2" s="828"/>
      <c r="U2" s="56"/>
      <c r="V2" s="56"/>
      <c r="W2" s="131"/>
      <c r="X2" s="131"/>
      <c r="Y2" s="131"/>
      <c r="Z2" s="56"/>
      <c r="AA2" s="56"/>
      <c r="AB2" s="56"/>
      <c r="AC2" s="56"/>
      <c r="AD2" s="165"/>
      <c r="AE2" s="165"/>
      <c r="AF2" s="995" t="s">
        <v>79</v>
      </c>
      <c r="AG2" s="995"/>
      <c r="AH2" s="995"/>
      <c r="AI2" s="995"/>
      <c r="AJ2" s="891"/>
      <c r="AK2" s="892"/>
      <c r="AL2" s="892"/>
      <c r="AM2" s="892"/>
      <c r="AN2" s="892"/>
      <c r="AO2" s="893"/>
      <c r="AQ2" s="995" t="s">
        <v>713</v>
      </c>
      <c r="AR2" s="995"/>
      <c r="AS2" s="995"/>
      <c r="AT2" s="995"/>
      <c r="AU2" s="994">
        <f>'N-Bedarf GL'!S2</f>
        <v>0</v>
      </c>
      <c r="AV2" s="994"/>
      <c r="AW2" s="994"/>
      <c r="AX2" s="994"/>
      <c r="AY2" s="994"/>
      <c r="BB2" s="206"/>
      <c r="BC2" s="206"/>
      <c r="BD2" s="206"/>
      <c r="BE2" s="206"/>
    </row>
    <row r="3" spans="1:61" ht="18" x14ac:dyDescent="0.25">
      <c r="A3" s="133"/>
      <c r="B3" s="136" t="s">
        <v>42</v>
      </c>
      <c r="C3" s="133" t="str">
        <f>IF($A3="","",SUMIF('N-Plan_GL'!S8:S310,$A3,'N-Plan_GL'!U8:U310)+SUMIF('N-Plan_AL '!$Y$8:$Y$310,$A3,'N-Plan_AL '!$AA$8:$AA$310))</f>
        <v/>
      </c>
      <c r="D3" s="135"/>
      <c r="I3" s="130"/>
      <c r="J3" s="130"/>
      <c r="K3" s="130"/>
      <c r="L3" s="130"/>
      <c r="M3" s="130"/>
      <c r="N3" s="130"/>
      <c r="O3" s="140"/>
      <c r="P3" s="140"/>
      <c r="Q3" s="140"/>
      <c r="R3" s="140"/>
      <c r="S3" s="56"/>
      <c r="T3" s="56"/>
      <c r="U3" s="56"/>
      <c r="V3" s="56"/>
      <c r="W3" s="131"/>
      <c r="X3" s="131"/>
      <c r="Y3" s="131"/>
      <c r="Z3" s="56"/>
      <c r="AA3" s="56"/>
      <c r="AB3" s="56"/>
      <c r="AC3" s="56"/>
      <c r="AD3" s="165"/>
      <c r="AE3" s="165"/>
      <c r="AF3" s="995" t="s">
        <v>80</v>
      </c>
      <c r="AG3" s="995"/>
      <c r="AH3" s="995"/>
      <c r="AI3" s="995"/>
      <c r="AJ3" s="894">
        <f ca="1">TODAY()</f>
        <v>44596</v>
      </c>
      <c r="AK3" s="895"/>
      <c r="AL3" s="895"/>
      <c r="AM3" s="895"/>
      <c r="AN3" s="895"/>
      <c r="AO3" s="896"/>
      <c r="AQ3" s="995" t="s">
        <v>361</v>
      </c>
      <c r="AR3" s="995"/>
      <c r="AS3" s="995"/>
      <c r="AT3" s="995"/>
      <c r="AU3" s="997" t="str">
        <f>'N-Bedarf GL'!S3</f>
        <v>4.0</v>
      </c>
      <c r="AV3" s="997"/>
      <c r="AW3" s="997"/>
      <c r="AX3" s="997"/>
      <c r="AY3" s="997"/>
    </row>
    <row r="4" spans="1:61" ht="14.45" customHeight="1" x14ac:dyDescent="0.25">
      <c r="A4" s="132"/>
      <c r="B4" s="145"/>
      <c r="C4" s="133"/>
      <c r="D4" s="132"/>
      <c r="I4" s="882" t="s">
        <v>1082</v>
      </c>
      <c r="J4" s="882"/>
      <c r="K4" s="882"/>
      <c r="L4" s="571"/>
      <c r="M4" s="571"/>
      <c r="N4" s="571"/>
      <c r="O4" s="140"/>
      <c r="P4" s="140"/>
      <c r="Q4" s="140"/>
      <c r="R4" s="140"/>
      <c r="S4" s="132"/>
      <c r="T4" s="132"/>
      <c r="U4" s="132"/>
      <c r="V4" s="132"/>
      <c r="W4" s="132"/>
      <c r="X4" s="132"/>
      <c r="Y4" s="132"/>
      <c r="Z4" s="132"/>
      <c r="AA4" s="132"/>
      <c r="AB4" s="132"/>
      <c r="AC4" s="132"/>
      <c r="AD4" s="132"/>
      <c r="AE4" s="132"/>
      <c r="AF4" s="132"/>
      <c r="AG4" s="132"/>
      <c r="AH4" s="132"/>
      <c r="AI4" s="140"/>
      <c r="AJ4" s="10"/>
      <c r="AK4" s="140"/>
      <c r="AL4" s="140"/>
      <c r="AM4" s="140"/>
      <c r="AN4" s="146"/>
      <c r="AO4" s="56"/>
      <c r="AQ4" s="56"/>
      <c r="AR4" s="56"/>
      <c r="AS4" s="56"/>
      <c r="AT4" s="56"/>
      <c r="AU4" s="56"/>
      <c r="AV4" s="56"/>
      <c r="AW4" s="56"/>
      <c r="AX4" s="56"/>
      <c r="AY4" s="56"/>
    </row>
    <row r="5" spans="1:61" ht="14.45" customHeight="1" x14ac:dyDescent="0.25">
      <c r="A5" s="139"/>
      <c r="B5" s="139"/>
      <c r="C5" s="139"/>
      <c r="D5" s="139"/>
      <c r="E5" s="139"/>
      <c r="F5" s="139"/>
      <c r="G5" s="139"/>
      <c r="H5" s="148"/>
      <c r="I5" s="1026" t="s">
        <v>1083</v>
      </c>
      <c r="J5" s="1027"/>
      <c r="K5" s="460" t="s">
        <v>1081</v>
      </c>
      <c r="L5" s="918" t="s">
        <v>402</v>
      </c>
      <c r="M5" s="984"/>
      <c r="N5" s="919"/>
      <c r="O5" s="914" t="s">
        <v>1054</v>
      </c>
      <c r="P5" s="1018"/>
      <c r="Q5" s="1019"/>
      <c r="R5" s="139"/>
      <c r="S5" s="1023" t="s">
        <v>405</v>
      </c>
      <c r="T5" s="1024"/>
      <c r="U5" s="1024"/>
      <c r="V5" s="1024"/>
      <c r="W5" s="1024"/>
      <c r="X5" s="1024"/>
      <c r="Y5" s="1024"/>
      <c r="Z5" s="1024"/>
      <c r="AA5" s="1024"/>
      <c r="AB5" s="1024"/>
      <c r="AC5" s="1024"/>
      <c r="AD5" s="1024"/>
      <c r="AE5" s="1024"/>
      <c r="AF5" s="1025"/>
      <c r="AG5" s="177">
        <f ca="1">H1+1</f>
        <v>2023</v>
      </c>
      <c r="AH5" s="1031" t="s">
        <v>406</v>
      </c>
      <c r="AI5" s="1031"/>
      <c r="AJ5" s="1031"/>
      <c r="AK5" s="1031"/>
      <c r="AL5" s="1031"/>
      <c r="AM5" s="1031"/>
      <c r="AN5" s="1031"/>
      <c r="AO5" s="1031"/>
      <c r="AP5" s="1031"/>
      <c r="AQ5" s="1031"/>
      <c r="AR5" s="1031"/>
      <c r="AS5" s="1031"/>
      <c r="AT5" s="1031"/>
      <c r="AU5" s="1031"/>
      <c r="AV5" s="1031"/>
      <c r="AW5" s="1031"/>
      <c r="AX5" s="1031"/>
      <c r="AY5" s="1031"/>
    </row>
    <row r="6" spans="1:61" ht="39.6" customHeight="1" x14ac:dyDescent="0.25">
      <c r="A6" s="815" t="s">
        <v>54</v>
      </c>
      <c r="B6" s="815" t="s">
        <v>56</v>
      </c>
      <c r="C6" s="818" t="s">
        <v>55</v>
      </c>
      <c r="D6" s="182" t="s">
        <v>57</v>
      </c>
      <c r="E6" s="400" t="s">
        <v>1052</v>
      </c>
      <c r="F6" s="400" t="s">
        <v>367</v>
      </c>
      <c r="G6" s="400" t="s">
        <v>368</v>
      </c>
      <c r="H6" s="182" t="s">
        <v>402</v>
      </c>
      <c r="I6" s="339" t="s">
        <v>869</v>
      </c>
      <c r="J6" s="339" t="s">
        <v>868</v>
      </c>
      <c r="K6" s="408" t="s">
        <v>868</v>
      </c>
      <c r="L6" s="400" t="s">
        <v>1052</v>
      </c>
      <c r="M6" s="400" t="s">
        <v>367</v>
      </c>
      <c r="N6" s="400" t="s">
        <v>368</v>
      </c>
      <c r="O6" s="408" t="s">
        <v>1052</v>
      </c>
      <c r="P6" s="408" t="s">
        <v>367</v>
      </c>
      <c r="Q6" s="408" t="s">
        <v>368</v>
      </c>
      <c r="R6" s="818" t="s">
        <v>401</v>
      </c>
      <c r="S6" s="191"/>
      <c r="T6" s="191" t="s">
        <v>399</v>
      </c>
      <c r="U6" s="151" t="s">
        <v>520</v>
      </c>
      <c r="V6" s="403" t="s">
        <v>1042</v>
      </c>
      <c r="W6" s="405" t="s">
        <v>1051</v>
      </c>
      <c r="X6" s="405" t="s">
        <v>367</v>
      </c>
      <c r="Y6" s="405" t="s">
        <v>368</v>
      </c>
      <c r="Z6" s="191"/>
      <c r="AA6" s="191" t="s">
        <v>399</v>
      </c>
      <c r="AB6" s="151" t="s">
        <v>520</v>
      </c>
      <c r="AC6" s="403" t="s">
        <v>1042</v>
      </c>
      <c r="AD6" s="405" t="s">
        <v>1051</v>
      </c>
      <c r="AE6" s="405" t="s">
        <v>367</v>
      </c>
      <c r="AF6" s="405" t="s">
        <v>368</v>
      </c>
      <c r="AG6" s="1016" t="s">
        <v>410</v>
      </c>
      <c r="AH6" s="192"/>
      <c r="AI6" s="192" t="s">
        <v>399</v>
      </c>
      <c r="AJ6" s="152" t="s">
        <v>520</v>
      </c>
      <c r="AK6" s="404" t="s">
        <v>1042</v>
      </c>
      <c r="AL6" s="404" t="s">
        <v>367</v>
      </c>
      <c r="AM6" s="404" t="s">
        <v>368</v>
      </c>
      <c r="AN6" s="192"/>
      <c r="AO6" s="192" t="s">
        <v>399</v>
      </c>
      <c r="AP6" s="152" t="s">
        <v>520</v>
      </c>
      <c r="AQ6" s="404" t="s">
        <v>1042</v>
      </c>
      <c r="AR6" s="404" t="s">
        <v>367</v>
      </c>
      <c r="AS6" s="404" t="s">
        <v>368</v>
      </c>
      <c r="AT6" s="192"/>
      <c r="AU6" s="192" t="s">
        <v>399</v>
      </c>
      <c r="AV6" s="152" t="s">
        <v>520</v>
      </c>
      <c r="AW6" s="404" t="s">
        <v>1042</v>
      </c>
      <c r="AX6" s="404" t="s">
        <v>367</v>
      </c>
      <c r="AY6" s="404" t="s">
        <v>368</v>
      </c>
      <c r="AZ6" s="209"/>
      <c r="BA6" s="210"/>
      <c r="BB6" s="210"/>
      <c r="BC6" s="210"/>
      <c r="BD6" s="210"/>
      <c r="BE6" s="210"/>
      <c r="BF6" s="210"/>
      <c r="BG6" s="210"/>
      <c r="BH6" s="210"/>
      <c r="BI6" s="210"/>
    </row>
    <row r="7" spans="1:61" ht="38.25" x14ac:dyDescent="0.25">
      <c r="A7" s="815"/>
      <c r="B7" s="815"/>
      <c r="C7" s="819"/>
      <c r="D7" s="182" t="s">
        <v>58</v>
      </c>
      <c r="E7" s="182" t="s">
        <v>49</v>
      </c>
      <c r="F7" s="400" t="s">
        <v>49</v>
      </c>
      <c r="G7" s="400" t="s">
        <v>49</v>
      </c>
      <c r="H7" s="182" t="s">
        <v>403</v>
      </c>
      <c r="I7" s="319" t="s">
        <v>49</v>
      </c>
      <c r="J7" s="319" t="s">
        <v>49</v>
      </c>
      <c r="K7" s="319" t="s">
        <v>49</v>
      </c>
      <c r="L7" s="319" t="s">
        <v>49</v>
      </c>
      <c r="M7" s="319" t="s">
        <v>49</v>
      </c>
      <c r="N7" s="319" t="s">
        <v>49</v>
      </c>
      <c r="O7" s="319" t="s">
        <v>49</v>
      </c>
      <c r="P7" s="319" t="s">
        <v>49</v>
      </c>
      <c r="Q7" s="319" t="s">
        <v>49</v>
      </c>
      <c r="R7" s="819"/>
      <c r="S7" s="191" t="s">
        <v>363</v>
      </c>
      <c r="T7" s="191" t="s">
        <v>400</v>
      </c>
      <c r="U7" s="191" t="s">
        <v>521</v>
      </c>
      <c r="V7" s="150" t="s">
        <v>49</v>
      </c>
      <c r="W7" s="149" t="s">
        <v>49</v>
      </c>
      <c r="X7" s="149" t="s">
        <v>49</v>
      </c>
      <c r="Y7" s="149" t="s">
        <v>49</v>
      </c>
      <c r="Z7" s="191" t="s">
        <v>363</v>
      </c>
      <c r="AA7" s="191" t="s">
        <v>400</v>
      </c>
      <c r="AB7" s="191" t="s">
        <v>521</v>
      </c>
      <c r="AC7" s="150" t="s">
        <v>49</v>
      </c>
      <c r="AD7" s="149" t="s">
        <v>49</v>
      </c>
      <c r="AE7" s="149" t="s">
        <v>49</v>
      </c>
      <c r="AF7" s="149" t="s">
        <v>49</v>
      </c>
      <c r="AG7" s="1017"/>
      <c r="AH7" s="192" t="s">
        <v>363</v>
      </c>
      <c r="AI7" s="192" t="s">
        <v>14</v>
      </c>
      <c r="AJ7" s="192" t="s">
        <v>522</v>
      </c>
      <c r="AK7" s="154" t="s">
        <v>49</v>
      </c>
      <c r="AL7" s="154" t="s">
        <v>49</v>
      </c>
      <c r="AM7" s="154" t="s">
        <v>49</v>
      </c>
      <c r="AN7" s="192" t="s">
        <v>363</v>
      </c>
      <c r="AO7" s="192" t="s">
        <v>14</v>
      </c>
      <c r="AP7" s="192" t="s">
        <v>522</v>
      </c>
      <c r="AQ7" s="154" t="s">
        <v>49</v>
      </c>
      <c r="AR7" s="154" t="s">
        <v>49</v>
      </c>
      <c r="AS7" s="154" t="s">
        <v>49</v>
      </c>
      <c r="AT7" s="192" t="s">
        <v>363</v>
      </c>
      <c r="AU7" s="192" t="s">
        <v>14</v>
      </c>
      <c r="AV7" s="192" t="s">
        <v>522</v>
      </c>
      <c r="AW7" s="154" t="s">
        <v>49</v>
      </c>
      <c r="AX7" s="154" t="s">
        <v>49</v>
      </c>
      <c r="AY7" s="154" t="s">
        <v>49</v>
      </c>
      <c r="AZ7" s="209"/>
      <c r="BA7" s="206"/>
      <c r="BB7" s="206"/>
      <c r="BC7" s="206"/>
      <c r="BD7" s="206"/>
      <c r="BE7" s="206"/>
      <c r="BF7" s="206"/>
      <c r="BG7" s="206"/>
      <c r="BH7" s="206"/>
      <c r="BI7" s="206"/>
    </row>
    <row r="8" spans="1:61" ht="29.45" customHeight="1" x14ac:dyDescent="0.25">
      <c r="A8" s="354">
        <f>IF('N-Bedarf GL'!A8="","",'N-Bedarf GL'!A8)</f>
        <v>1</v>
      </c>
      <c r="B8" s="354" t="str">
        <f>IF('N-Bedarf GL'!B8="","",'N-Bedarf GL'!B8)</f>
        <v/>
      </c>
      <c r="C8" s="305" t="str">
        <f>IF('N-Bedarf GL'!D8="","",'N-Bedarf GL'!D8)</f>
        <v/>
      </c>
      <c r="D8" s="32" t="str">
        <f>IF('N-Bedarf GL'!C8="","",'N-Bedarf GL'!C8)</f>
        <v/>
      </c>
      <c r="E8" s="321" t="str">
        <f>IF('N-Bedarf GL'!R8="","",'N-Bedarf GL'!R8)</f>
        <v/>
      </c>
      <c r="F8" s="321" t="str">
        <f>IF('P-Bedarf GL'!N9="","",'P-Bedarf GL'!N9)</f>
        <v/>
      </c>
      <c r="G8" s="321" t="str">
        <f>IF('P-Bedarf GL'!R9="","",'P-Bedarf GL'!R9)</f>
        <v/>
      </c>
      <c r="H8" s="321">
        <f>IF(W8="",0,W8)+IF(AD8="",0,AD8)+IF(AK8="",0,AK8)+IF(AQ8="",0,AQ8)+IF(AW8="",0,AW8)</f>
        <v>0</v>
      </c>
      <c r="I8" s="345" t="str">
        <f>IF(OR($E8="",$O8=""),"",SUM(W8,AD8))</f>
        <v/>
      </c>
      <c r="J8" s="345" t="str">
        <f>IF(OR($E8="",$O8=""),"",SUM(V8,AC8))</f>
        <v/>
      </c>
      <c r="K8" s="345" t="str">
        <f>IF(OR($E8="",$O8=""),"",SUM(AK8,AQ8,AW8))</f>
        <v/>
      </c>
      <c r="L8" s="345">
        <f>IF(W8="",0,W8)+IF(AD8="",0,AD8)+IF(AK8="",0,AK8)+IF(AQ8="",0,AQ8)+IF(AW8="",0,AW8)</f>
        <v>0</v>
      </c>
      <c r="M8" s="345">
        <f>IF(X8="",0,X8)+IF(AE8="",0,AE8)+IF(AL8="",0,AL8)+IF(AR8="",0,AR8)+IF(AX8="",0,AX8)</f>
        <v>0</v>
      </c>
      <c r="N8" s="345">
        <f>IF(Y8="",0,Y8)+IF(AF8="",0,AF8)+IF(AM8="",0,AM8)+IF(AS8="",0,AS8)+IF(AY8="",0,AY8)</f>
        <v>0</v>
      </c>
      <c r="O8" s="321" t="str">
        <f>IF(E8="","",H8-E8)</f>
        <v/>
      </c>
      <c r="P8" s="321" t="str">
        <f>IF(F8="","",M8-F8)</f>
        <v/>
      </c>
      <c r="Q8" s="321" t="str">
        <f>IF(G8="","",N8-G8)</f>
        <v/>
      </c>
      <c r="R8" s="214" t="str">
        <f>IF(O8="","",IF(O8&gt;0,"Achtung: N-Überhang!",""))</f>
        <v/>
      </c>
      <c r="S8" s="141"/>
      <c r="T8" s="211"/>
      <c r="U8" s="215" t="str">
        <f t="shared" ref="U8:U71" si="0">IF(D8="","",T8*D8)</f>
        <v/>
      </c>
      <c r="V8" s="153" t="str">
        <f>IF(OR(E8="",S8="",S8="keine"),"",(VLOOKUP(S8,Dünger_Formen,3,FALSE))*T8)</f>
        <v/>
      </c>
      <c r="W8" s="153" t="str">
        <f>IF(OR(E8="",S8="",S8="keine"),"",(VLOOKUP(S8,Dünger_Formen,7,FALSE))*T8)</f>
        <v/>
      </c>
      <c r="X8" s="153" t="str">
        <f t="shared" ref="X8:X71" si="1">IF(OR(F8="",S8="",S8="keine"),"",(VLOOKUP(S8,Dünger_Formen,8,FALSE))*T8)</f>
        <v/>
      </c>
      <c r="Y8" s="153" t="str">
        <f t="shared" ref="Y8:Y71" si="2">IF(OR(G8="",S8="",S8="keine"),"",(VLOOKUP(S8,Dünger_Formen,9,FALSE))*T8)</f>
        <v/>
      </c>
      <c r="Z8" s="141"/>
      <c r="AA8" s="211"/>
      <c r="AB8" s="215" t="str">
        <f>IF(D8="","",AA8*D8)</f>
        <v/>
      </c>
      <c r="AC8" s="153" t="str">
        <f>IF(OR(E8="",Z8="",Z8="keine"),"",(VLOOKUP(Z8,Dünger_Formen,3,FALSE))*AA8)</f>
        <v/>
      </c>
      <c r="AD8" s="153" t="str">
        <f>IF(OR(E8="",Z8="",Z8="keine"),"",(VLOOKUP(Z8,Dünger_Formen,7,FALSE))*AA8)</f>
        <v/>
      </c>
      <c r="AE8" s="153" t="str">
        <f t="shared" ref="AE8:AE71" si="3">IF(OR(F8="",Z8="",Z8="keine"),"",(VLOOKUP(Z8,Dünger_Formen,8,FALSE))*AA8)</f>
        <v/>
      </c>
      <c r="AF8" s="153" t="str">
        <f t="shared" ref="AF8:AF71" si="4">IF(OR(G8="",Z8="",Z8="keine"),"",(VLOOKUP(Z8,Dünger_Formen,9,FALSE))*AA8)</f>
        <v/>
      </c>
      <c r="AG8" s="213" t="str">
        <f>IF(AND(Z8="",S8=""),"",IF(Z8="",0,IF(OR(Z8="Kompost",Z8="Bioabfallkompost",Z8="Grüngutkompost"),(AC8)*4%,(AC8)*10%))+IF(S8="",0,IF(OR(S8="Kompost",S8="Bioabfallkompost",S8="Grüngutkompost"),(V8)*4%,(V8)*10%)))</f>
        <v/>
      </c>
      <c r="AH8" s="141"/>
      <c r="AI8" s="211"/>
      <c r="AJ8" s="215" t="str">
        <f>IF(D8="","",AI8*$D8)</f>
        <v/>
      </c>
      <c r="AK8" s="153" t="str">
        <f>IF(OR(E8="",AH8="",AH8="keine"),"",ROUND((VLOOKUP(AH8,Dünger_Formen,3,FALSE))*AI8,0))</f>
        <v/>
      </c>
      <c r="AL8" s="153" t="str">
        <f t="shared" ref="AL8:AL71" si="5">IF(OR(E8="",AH8="",AH8="keine"),"",ROUND((VLOOKUP(AH8,Dünger_Formen,8,FALSE))*AI8,0))</f>
        <v/>
      </c>
      <c r="AM8" s="153" t="str">
        <f t="shared" ref="AM8:AM71" si="6">IF(OR(E8="",AH8="",AH8="keine"),"",ROUND((VLOOKUP(AH8,Dünger_Formen,9,FALSE))*AI8,0))</f>
        <v/>
      </c>
      <c r="AN8" s="141"/>
      <c r="AO8" s="211"/>
      <c r="AP8" s="215" t="str">
        <f>IF(D8="","",AO8*$D8)</f>
        <v/>
      </c>
      <c r="AQ8" s="153" t="str">
        <f>IF(OR(E8="",AN8="",AN8="keine"),"",ROUND((VLOOKUP(AN8,Dünger_Formen,3,FALSE))*AO8,0))</f>
        <v/>
      </c>
      <c r="AR8" s="153" t="str">
        <f t="shared" ref="AR8:AR71" si="7">IF(OR(E8="",AN8="",AN8="keine"),"",ROUND((VLOOKUP(AN8,Dünger_Formen,8,FALSE))*AO8,0))</f>
        <v/>
      </c>
      <c r="AS8" s="153" t="str">
        <f t="shared" ref="AS8:AS71" si="8">IF(OR(E8="",AN8="",AN8="keine"),"",ROUND((VLOOKUP(AN8,Dünger_Formen,9,FALSE))*AO8,0))</f>
        <v/>
      </c>
      <c r="AT8" s="141"/>
      <c r="AU8" s="211"/>
      <c r="AV8" s="215" t="str">
        <f>IF(D8="","",AU8*$D8)</f>
        <v/>
      </c>
      <c r="AW8" s="153" t="str">
        <f>IF(OR(E8="",AT8="",AT8="keine"),"",ROUND((VLOOKUP(AT8,Dünger_Formen,3,FALSE))*AU8,0))</f>
        <v/>
      </c>
      <c r="AX8" s="153" t="str">
        <f t="shared" ref="AX8:AX71" si="9">IF(OR(E8="",AT8="",AT8="keine"),"",ROUND((VLOOKUP(AT8,Dünger_Formen,8,FALSE))*AU8,0))</f>
        <v/>
      </c>
      <c r="AY8" s="153" t="str">
        <f t="shared" ref="AY8:AY71" si="10">IF(OR(E8="",AT8="",AT8="keine"),"",ROUND((VLOOKUP(AT8,Dünger_Formen,9,FALSE))*AU8,0))</f>
        <v/>
      </c>
      <c r="AZ8" s="206"/>
      <c r="BC8" s="206"/>
      <c r="BD8" s="206"/>
    </row>
    <row r="9" spans="1:61" ht="29.45" customHeight="1" x14ac:dyDescent="0.25">
      <c r="A9" s="354">
        <f>IF('N-Bedarf GL'!A9="","",'N-Bedarf GL'!A9)</f>
        <v>2</v>
      </c>
      <c r="B9" s="354" t="str">
        <f>IF('N-Bedarf GL'!B9="","",'N-Bedarf GL'!B9)</f>
        <v/>
      </c>
      <c r="C9" s="305" t="str">
        <f>IF('N-Bedarf GL'!D9="","",'N-Bedarf GL'!D9)</f>
        <v/>
      </c>
      <c r="D9" s="32" t="str">
        <f>IF('N-Bedarf GL'!C9="","",'N-Bedarf GL'!C9)</f>
        <v/>
      </c>
      <c r="E9" s="321" t="str">
        <f>IF('N-Bedarf GL'!R9="","",'N-Bedarf GL'!R9)</f>
        <v/>
      </c>
      <c r="F9" s="321" t="str">
        <f>IF('P-Bedarf GL'!N10="","",'P-Bedarf GL'!N10)</f>
        <v/>
      </c>
      <c r="G9" s="321" t="str">
        <f>IF('P-Bedarf GL'!R10="","",'P-Bedarf GL'!R10)</f>
        <v/>
      </c>
      <c r="H9" s="321">
        <f t="shared" ref="H9:H72" si="11">IF(W9="",0,W9)+IF(AD9="",0,AD9)+IF(AK9="",0,AK9)+IF(AQ9="",0,AQ9)+IF(AW9="",0,AW9)</f>
        <v>0</v>
      </c>
      <c r="I9" s="345" t="str">
        <f t="shared" ref="I9:I72" si="12">IF(OR($E9="",$O9=""),"",SUM(W9,AD9))</f>
        <v/>
      </c>
      <c r="J9" s="345" t="str">
        <f t="shared" ref="J9:J72" si="13">IF(OR($E9="",$O9=""),"",SUM(V9,AC9))</f>
        <v/>
      </c>
      <c r="K9" s="345" t="str">
        <f t="shared" ref="K9:K72" si="14">IF(OR($E9="",$O9=""),"",SUM(AK9,AQ9,AW9))</f>
        <v/>
      </c>
      <c r="L9" s="345">
        <f t="shared" ref="L9:L72" si="15">IF(W9="",0,W9)+IF(AD9="",0,AD9)+IF(AK9="",0,AK9)+IF(AQ9="",0,AQ9)+IF(AW9="",0,AW9)</f>
        <v>0</v>
      </c>
      <c r="M9" s="345">
        <f t="shared" ref="M9:M72" si="16">IF(X9="",0,X9)+IF(AE9="",0,AE9)+IF(AL9="",0,AL9)+IF(AR9="",0,AR9)+IF(AX9="",0,AX9)</f>
        <v>0</v>
      </c>
      <c r="N9" s="345">
        <f t="shared" ref="N9:N72" si="17">IF(Y9="",0,Y9)+IF(AF9="",0,AF9)+IF(AM9="",0,AM9)+IF(AS9="",0,AS9)+IF(AY9="",0,AY9)</f>
        <v>0</v>
      </c>
      <c r="O9" s="321" t="str">
        <f t="shared" ref="O9:O72" si="18">IF(E9="","",H9-E9)</f>
        <v/>
      </c>
      <c r="P9" s="321" t="str">
        <f t="shared" ref="P9:P72" si="19">IF(F9="","",M9-F9)</f>
        <v/>
      </c>
      <c r="Q9" s="321" t="str">
        <f t="shared" ref="Q9:Q72" si="20">IF(G9="","",N9-G9)</f>
        <v/>
      </c>
      <c r="R9" s="214" t="str">
        <f>IF(O9="","",IF(O9&gt;0,"Achtung: N-Überhang!",""))</f>
        <v/>
      </c>
      <c r="S9" s="141"/>
      <c r="T9" s="211"/>
      <c r="U9" s="215" t="str">
        <f t="shared" si="0"/>
        <v/>
      </c>
      <c r="V9" s="153" t="str">
        <f t="shared" ref="V9:V72" si="21">IF(OR(E9="",S9="",S9="keine"),"",(VLOOKUP(S9,Dünger_Formen,3,FALSE))*T9)</f>
        <v/>
      </c>
      <c r="W9" s="153" t="str">
        <f t="shared" ref="W9:W72" si="22">IF(OR(E9="",S9="",S9="keine"),"",(VLOOKUP(S9,Dünger_Formen,7,FALSE))*T9)</f>
        <v/>
      </c>
      <c r="X9" s="153" t="str">
        <f t="shared" si="1"/>
        <v/>
      </c>
      <c r="Y9" s="153" t="str">
        <f t="shared" si="2"/>
        <v/>
      </c>
      <c r="Z9" s="141"/>
      <c r="AA9" s="211"/>
      <c r="AB9" s="215" t="str">
        <f>IF(D9="","",AA9*D9)</f>
        <v/>
      </c>
      <c r="AC9" s="153" t="str">
        <f t="shared" ref="AC9:AC72" si="23">IF(OR(E9="",Z9="",Z9="keine"),"",(VLOOKUP(Z9,Dünger_Formen,3,FALSE))*AA9)</f>
        <v/>
      </c>
      <c r="AD9" s="153" t="str">
        <f t="shared" ref="AD9:AD72" si="24">IF(OR(E9="",Z9="",Z9="keine"),"",(VLOOKUP(Z9,Dünger_Formen,7,FALSE))*AA9)</f>
        <v/>
      </c>
      <c r="AE9" s="153" t="str">
        <f t="shared" si="3"/>
        <v/>
      </c>
      <c r="AF9" s="153" t="str">
        <f t="shared" si="4"/>
        <v/>
      </c>
      <c r="AG9" s="213" t="str">
        <f>IF(AND(Z9="",S9=""),"",IF(Z9="",0,IF(OR(Z9="Kompost",Z9="Bioabfallkompost",Z9="Grüngutkompost"),(AC9)*4%,(AC9)*10%))+IF(S9="",0,IF(OR(S9="Kompost",S9="Bioabfallkompost",S9="Grüngutkompost"),(V9)*4%,(V9)*10%)))</f>
        <v/>
      </c>
      <c r="AH9" s="141"/>
      <c r="AI9" s="211"/>
      <c r="AJ9" s="215" t="str">
        <f>IF(D9="","",AI9*$D9)</f>
        <v/>
      </c>
      <c r="AK9" s="153" t="str">
        <f t="shared" ref="AK9:AK72" si="25">IF(OR(E9="",AH9="",AH9="keine"),"",ROUND((VLOOKUP(AH9,Dünger_Formen,3,FALSE))*AI9,0))</f>
        <v/>
      </c>
      <c r="AL9" s="153" t="str">
        <f t="shared" si="5"/>
        <v/>
      </c>
      <c r="AM9" s="153" t="str">
        <f t="shared" si="6"/>
        <v/>
      </c>
      <c r="AN9" s="141"/>
      <c r="AO9" s="211"/>
      <c r="AP9" s="215" t="str">
        <f>IF(D9="","",AO9*$D9)</f>
        <v/>
      </c>
      <c r="AQ9" s="153" t="str">
        <f t="shared" ref="AQ9:AQ72" si="26">IF(OR(E9="",AN9="",AN9="keine"),"",ROUND((VLOOKUP(AN9,Dünger_Formen,3,FALSE))*AO9,0))</f>
        <v/>
      </c>
      <c r="AR9" s="153" t="str">
        <f t="shared" si="7"/>
        <v/>
      </c>
      <c r="AS9" s="153" t="str">
        <f t="shared" si="8"/>
        <v/>
      </c>
      <c r="AT9" s="141"/>
      <c r="AU9" s="211"/>
      <c r="AV9" s="215" t="str">
        <f>IF(D9="","",AU9*$D9)</f>
        <v/>
      </c>
      <c r="AW9" s="153" t="str">
        <f t="shared" ref="AW9:AW72" si="27">IF(OR(E9="",AT9="",AT9="keine"),"",ROUND((VLOOKUP(AT9,Dünger_Formen,3,FALSE))*AU9,0))</f>
        <v/>
      </c>
      <c r="AX9" s="153" t="str">
        <f t="shared" si="9"/>
        <v/>
      </c>
      <c r="AY9" s="153" t="str">
        <f t="shared" si="10"/>
        <v/>
      </c>
    </row>
    <row r="10" spans="1:61" ht="29.45" customHeight="1" x14ac:dyDescent="0.25">
      <c r="A10" s="354" t="str">
        <f>IF('N-Bedarf GL'!A10="","",'N-Bedarf GL'!A10)</f>
        <v/>
      </c>
      <c r="B10" s="354" t="str">
        <f>IF('N-Bedarf GL'!B10="","",'N-Bedarf GL'!B10)</f>
        <v/>
      </c>
      <c r="C10" s="305" t="str">
        <f>IF('N-Bedarf GL'!D10="","",'N-Bedarf GL'!D10)</f>
        <v/>
      </c>
      <c r="D10" s="32" t="str">
        <f>IF('N-Bedarf GL'!C10="","",'N-Bedarf GL'!C10)</f>
        <v/>
      </c>
      <c r="E10" s="321" t="str">
        <f>IF('N-Bedarf GL'!R10="","",'N-Bedarf GL'!R10)</f>
        <v/>
      </c>
      <c r="F10" s="321" t="str">
        <f>IF('P-Bedarf GL'!N11="","",'P-Bedarf GL'!N11)</f>
        <v/>
      </c>
      <c r="G10" s="321" t="str">
        <f>IF('P-Bedarf GL'!R11="","",'P-Bedarf GL'!R11)</f>
        <v/>
      </c>
      <c r="H10" s="321">
        <f t="shared" si="11"/>
        <v>0</v>
      </c>
      <c r="I10" s="345" t="str">
        <f t="shared" si="12"/>
        <v/>
      </c>
      <c r="J10" s="345" t="str">
        <f t="shared" si="13"/>
        <v/>
      </c>
      <c r="K10" s="345" t="str">
        <f t="shared" si="14"/>
        <v/>
      </c>
      <c r="L10" s="345">
        <f t="shared" si="15"/>
        <v>0</v>
      </c>
      <c r="M10" s="345">
        <f t="shared" si="16"/>
        <v>0</v>
      </c>
      <c r="N10" s="345">
        <f t="shared" si="17"/>
        <v>0</v>
      </c>
      <c r="O10" s="321" t="str">
        <f t="shared" si="18"/>
        <v/>
      </c>
      <c r="P10" s="321" t="str">
        <f t="shared" si="19"/>
        <v/>
      </c>
      <c r="Q10" s="321" t="str">
        <f t="shared" si="20"/>
        <v/>
      </c>
      <c r="R10" s="214" t="str">
        <f>IF(O10="","",IF(O10&gt;0,"Achtung: N-Überhang!",""))</f>
        <v/>
      </c>
      <c r="S10" s="141"/>
      <c r="T10" s="211"/>
      <c r="U10" s="215" t="str">
        <f>IF(D10="","",T10*D10)</f>
        <v/>
      </c>
      <c r="V10" s="153" t="str">
        <f t="shared" si="21"/>
        <v/>
      </c>
      <c r="W10" s="153" t="str">
        <f t="shared" si="22"/>
        <v/>
      </c>
      <c r="X10" s="153" t="str">
        <f t="shared" si="1"/>
        <v/>
      </c>
      <c r="Y10" s="153" t="str">
        <f t="shared" si="2"/>
        <v/>
      </c>
      <c r="Z10" s="141"/>
      <c r="AA10" s="211"/>
      <c r="AB10" s="215" t="str">
        <f>IF(D10="","",AA10*D10)</f>
        <v/>
      </c>
      <c r="AC10" s="153" t="str">
        <f t="shared" si="23"/>
        <v/>
      </c>
      <c r="AD10" s="153" t="str">
        <f t="shared" si="24"/>
        <v/>
      </c>
      <c r="AE10" s="153" t="str">
        <f t="shared" si="3"/>
        <v/>
      </c>
      <c r="AF10" s="153" t="str">
        <f t="shared" si="4"/>
        <v/>
      </c>
      <c r="AG10" s="213" t="str">
        <f>IF(AND(Z10="",S10=""),"",IF(Z10="",0,IF(OR(Z10="Kompost",Z10="Bioabfallkompost",Z10="Grüngutkompost"),(AC10)*4%,(AC10)*10%))+IF(S10="",0,IF(OR(S10="Kompost",S10="Bioabfallkompost",S10="Grüngutkompost"),(V10)*4%,(V10)*10%)))</f>
        <v/>
      </c>
      <c r="AH10" s="141"/>
      <c r="AI10" s="211"/>
      <c r="AJ10" s="215" t="str">
        <f>IF(D10="","",AI10*$D10)</f>
        <v/>
      </c>
      <c r="AK10" s="153" t="str">
        <f t="shared" si="25"/>
        <v/>
      </c>
      <c r="AL10" s="153" t="str">
        <f t="shared" si="5"/>
        <v/>
      </c>
      <c r="AM10" s="153" t="str">
        <f t="shared" si="6"/>
        <v/>
      </c>
      <c r="AN10" s="141"/>
      <c r="AO10" s="211"/>
      <c r="AP10" s="215" t="str">
        <f>IF(D10="","",AO10*$D10)</f>
        <v/>
      </c>
      <c r="AQ10" s="153" t="str">
        <f t="shared" si="26"/>
        <v/>
      </c>
      <c r="AR10" s="153" t="str">
        <f t="shared" si="7"/>
        <v/>
      </c>
      <c r="AS10" s="153" t="str">
        <f t="shared" si="8"/>
        <v/>
      </c>
      <c r="AT10" s="141"/>
      <c r="AU10" s="211"/>
      <c r="AV10" s="215" t="str">
        <f>IF(D10="","",AU10*$D10)</f>
        <v/>
      </c>
      <c r="AW10" s="153" t="str">
        <f t="shared" si="27"/>
        <v/>
      </c>
      <c r="AX10" s="153" t="str">
        <f t="shared" si="9"/>
        <v/>
      </c>
      <c r="AY10" s="153" t="str">
        <f t="shared" si="10"/>
        <v/>
      </c>
    </row>
    <row r="11" spans="1:61" ht="29.45" customHeight="1" x14ac:dyDescent="0.25">
      <c r="A11" s="354" t="str">
        <f>IF('N-Bedarf GL'!A11="","",'N-Bedarf GL'!A11)</f>
        <v/>
      </c>
      <c r="B11" s="354" t="str">
        <f>IF('N-Bedarf GL'!B11="","",'N-Bedarf GL'!B11)</f>
        <v/>
      </c>
      <c r="C11" s="305" t="str">
        <f>IF('N-Bedarf GL'!D11="","",'N-Bedarf GL'!D11)</f>
        <v/>
      </c>
      <c r="D11" s="32" t="str">
        <f>IF('N-Bedarf GL'!C11="","",'N-Bedarf GL'!C11)</f>
        <v/>
      </c>
      <c r="E11" s="321" t="str">
        <f>IF('N-Bedarf GL'!R11="","",'N-Bedarf GL'!R11)</f>
        <v/>
      </c>
      <c r="F11" s="321" t="str">
        <f>IF('P-Bedarf GL'!N12="","",'P-Bedarf GL'!N12)</f>
        <v/>
      </c>
      <c r="G11" s="321" t="str">
        <f>IF('P-Bedarf GL'!R12="","",'P-Bedarf GL'!R12)</f>
        <v/>
      </c>
      <c r="H11" s="321">
        <f t="shared" si="11"/>
        <v>0</v>
      </c>
      <c r="I11" s="345" t="str">
        <f t="shared" si="12"/>
        <v/>
      </c>
      <c r="J11" s="345" t="str">
        <f t="shared" si="13"/>
        <v/>
      </c>
      <c r="K11" s="345" t="str">
        <f t="shared" si="14"/>
        <v/>
      </c>
      <c r="L11" s="345">
        <f t="shared" si="15"/>
        <v>0</v>
      </c>
      <c r="M11" s="345">
        <f t="shared" si="16"/>
        <v>0</v>
      </c>
      <c r="N11" s="345">
        <f t="shared" si="17"/>
        <v>0</v>
      </c>
      <c r="O11" s="321" t="str">
        <f t="shared" si="18"/>
        <v/>
      </c>
      <c r="P11" s="321" t="str">
        <f t="shared" si="19"/>
        <v/>
      </c>
      <c r="Q11" s="321" t="str">
        <f t="shared" si="20"/>
        <v/>
      </c>
      <c r="R11" s="214" t="str">
        <f t="shared" ref="R11:R74" si="28">IF(O11="","",IF(O11&gt;0,"Achtung: N-Überhang!",""))</f>
        <v/>
      </c>
      <c r="S11" s="141"/>
      <c r="T11" s="211"/>
      <c r="U11" s="215" t="str">
        <f t="shared" si="0"/>
        <v/>
      </c>
      <c r="V11" s="153" t="str">
        <f t="shared" si="21"/>
        <v/>
      </c>
      <c r="W11" s="153" t="str">
        <f t="shared" si="22"/>
        <v/>
      </c>
      <c r="X11" s="153" t="str">
        <f t="shared" si="1"/>
        <v/>
      </c>
      <c r="Y11" s="153" t="str">
        <f t="shared" si="2"/>
        <v/>
      </c>
      <c r="Z11" s="141"/>
      <c r="AA11" s="211"/>
      <c r="AB11" s="215" t="str">
        <f t="shared" ref="AB11:AB74" si="29">IF(D11="","",AA11*D11)</f>
        <v/>
      </c>
      <c r="AC11" s="153" t="str">
        <f t="shared" si="23"/>
        <v/>
      </c>
      <c r="AD11" s="153" t="str">
        <f t="shared" si="24"/>
        <v/>
      </c>
      <c r="AE11" s="153" t="str">
        <f t="shared" si="3"/>
        <v/>
      </c>
      <c r="AF11" s="153" t="str">
        <f t="shared" si="4"/>
        <v/>
      </c>
      <c r="AG11" s="213" t="str">
        <f t="shared" ref="AG11:AG74" si="30">IF(AND(Z11="",S11=""),"",IF(Z11="",0,IF(OR(Z11="Kompost",Z11="Bioabfallkompost",Z11="Grüngutkompost"),(AC11)*4%,(AC11)*10%))+IF(S11="",0,IF(OR(S11="Kompost",S11="Bioabfallkompost",S11="Grüngutkompost"),(V11)*4%,(V11)*10%)))</f>
        <v/>
      </c>
      <c r="AH11" s="141"/>
      <c r="AI11" s="211"/>
      <c r="AJ11" s="215" t="str">
        <f t="shared" ref="AJ11:AJ74" si="31">IF(D11="","",AI11*$D11)</f>
        <v/>
      </c>
      <c r="AK11" s="153" t="str">
        <f t="shared" si="25"/>
        <v/>
      </c>
      <c r="AL11" s="153" t="str">
        <f t="shared" si="5"/>
        <v/>
      </c>
      <c r="AM11" s="153" t="str">
        <f t="shared" si="6"/>
        <v/>
      </c>
      <c r="AN11" s="141"/>
      <c r="AO11" s="211"/>
      <c r="AP11" s="215" t="str">
        <f t="shared" ref="AP11:AP74" si="32">IF(D11="","",AO11*$D11)</f>
        <v/>
      </c>
      <c r="AQ11" s="153" t="str">
        <f t="shared" si="26"/>
        <v/>
      </c>
      <c r="AR11" s="153" t="str">
        <f t="shared" si="7"/>
        <v/>
      </c>
      <c r="AS11" s="153" t="str">
        <f t="shared" si="8"/>
        <v/>
      </c>
      <c r="AT11" s="141"/>
      <c r="AU11" s="211"/>
      <c r="AV11" s="215" t="str">
        <f t="shared" ref="AV11:AV74" si="33">IF(D11="","",AU11*$D11)</f>
        <v/>
      </c>
      <c r="AW11" s="153" t="str">
        <f t="shared" si="27"/>
        <v/>
      </c>
      <c r="AX11" s="153" t="str">
        <f t="shared" si="9"/>
        <v/>
      </c>
      <c r="AY11" s="153" t="str">
        <f t="shared" si="10"/>
        <v/>
      </c>
    </row>
    <row r="12" spans="1:61" ht="29.45" customHeight="1" x14ac:dyDescent="0.25">
      <c r="A12" s="354" t="str">
        <f>IF('N-Bedarf GL'!A12="","",'N-Bedarf GL'!A12)</f>
        <v/>
      </c>
      <c r="B12" s="354" t="str">
        <f>IF('N-Bedarf GL'!B12="","",'N-Bedarf GL'!B12)</f>
        <v/>
      </c>
      <c r="C12" s="305" t="str">
        <f>IF('N-Bedarf GL'!D12="","",'N-Bedarf GL'!D12)</f>
        <v/>
      </c>
      <c r="D12" s="32" t="str">
        <f>IF('N-Bedarf GL'!C12="","",'N-Bedarf GL'!C12)</f>
        <v/>
      </c>
      <c r="E12" s="321" t="str">
        <f>IF('N-Bedarf GL'!R12="","",'N-Bedarf GL'!R12)</f>
        <v/>
      </c>
      <c r="F12" s="321" t="str">
        <f>IF('P-Bedarf GL'!N13="","",'P-Bedarf GL'!N13)</f>
        <v/>
      </c>
      <c r="G12" s="321" t="str">
        <f>IF('P-Bedarf GL'!R13="","",'P-Bedarf GL'!R13)</f>
        <v/>
      </c>
      <c r="H12" s="321">
        <f t="shared" si="11"/>
        <v>0</v>
      </c>
      <c r="I12" s="345" t="str">
        <f t="shared" si="12"/>
        <v/>
      </c>
      <c r="J12" s="345" t="str">
        <f t="shared" si="13"/>
        <v/>
      </c>
      <c r="K12" s="345" t="str">
        <f t="shared" si="14"/>
        <v/>
      </c>
      <c r="L12" s="345">
        <f t="shared" si="15"/>
        <v>0</v>
      </c>
      <c r="M12" s="345">
        <f t="shared" si="16"/>
        <v>0</v>
      </c>
      <c r="N12" s="345">
        <f t="shared" si="17"/>
        <v>0</v>
      </c>
      <c r="O12" s="321" t="str">
        <f t="shared" si="18"/>
        <v/>
      </c>
      <c r="P12" s="321" t="str">
        <f t="shared" si="19"/>
        <v/>
      </c>
      <c r="Q12" s="321" t="str">
        <f t="shared" si="20"/>
        <v/>
      </c>
      <c r="R12" s="214" t="str">
        <f t="shared" si="28"/>
        <v/>
      </c>
      <c r="S12" s="141"/>
      <c r="T12" s="211"/>
      <c r="U12" s="215" t="str">
        <f t="shared" si="0"/>
        <v/>
      </c>
      <c r="V12" s="153" t="str">
        <f t="shared" si="21"/>
        <v/>
      </c>
      <c r="W12" s="153" t="str">
        <f t="shared" si="22"/>
        <v/>
      </c>
      <c r="X12" s="153" t="str">
        <f t="shared" si="1"/>
        <v/>
      </c>
      <c r="Y12" s="153" t="str">
        <f t="shared" si="2"/>
        <v/>
      </c>
      <c r="Z12" s="141"/>
      <c r="AA12" s="211"/>
      <c r="AB12" s="215" t="str">
        <f t="shared" si="29"/>
        <v/>
      </c>
      <c r="AC12" s="153" t="str">
        <f t="shared" si="23"/>
        <v/>
      </c>
      <c r="AD12" s="153" t="str">
        <f t="shared" si="24"/>
        <v/>
      </c>
      <c r="AE12" s="153" t="str">
        <f t="shared" si="3"/>
        <v/>
      </c>
      <c r="AF12" s="153" t="str">
        <f t="shared" si="4"/>
        <v/>
      </c>
      <c r="AG12" s="213" t="str">
        <f t="shared" si="30"/>
        <v/>
      </c>
      <c r="AH12" s="141"/>
      <c r="AI12" s="211"/>
      <c r="AJ12" s="215" t="str">
        <f t="shared" si="31"/>
        <v/>
      </c>
      <c r="AK12" s="153" t="str">
        <f t="shared" si="25"/>
        <v/>
      </c>
      <c r="AL12" s="153" t="str">
        <f t="shared" si="5"/>
        <v/>
      </c>
      <c r="AM12" s="153" t="str">
        <f t="shared" si="6"/>
        <v/>
      </c>
      <c r="AN12" s="141"/>
      <c r="AO12" s="211"/>
      <c r="AP12" s="215" t="str">
        <f t="shared" si="32"/>
        <v/>
      </c>
      <c r="AQ12" s="153" t="str">
        <f t="shared" si="26"/>
        <v/>
      </c>
      <c r="AR12" s="153" t="str">
        <f t="shared" si="7"/>
        <v/>
      </c>
      <c r="AS12" s="153" t="str">
        <f t="shared" si="8"/>
        <v/>
      </c>
      <c r="AT12" s="141"/>
      <c r="AU12" s="211"/>
      <c r="AV12" s="215" t="str">
        <f t="shared" si="33"/>
        <v/>
      </c>
      <c r="AW12" s="153" t="str">
        <f t="shared" si="27"/>
        <v/>
      </c>
      <c r="AX12" s="153" t="str">
        <f t="shared" si="9"/>
        <v/>
      </c>
      <c r="AY12" s="153" t="str">
        <f t="shared" si="10"/>
        <v/>
      </c>
    </row>
    <row r="13" spans="1:61" ht="29.45" customHeight="1" x14ac:dyDescent="0.25">
      <c r="A13" s="354" t="str">
        <f>IF('N-Bedarf GL'!A13="","",'N-Bedarf GL'!A13)</f>
        <v/>
      </c>
      <c r="B13" s="354" t="str">
        <f>IF('N-Bedarf GL'!B13="","",'N-Bedarf GL'!B13)</f>
        <v/>
      </c>
      <c r="C13" s="305" t="str">
        <f>IF('N-Bedarf GL'!D13="","",'N-Bedarf GL'!D13)</f>
        <v/>
      </c>
      <c r="D13" s="32" t="str">
        <f>IF('N-Bedarf GL'!C13="","",'N-Bedarf GL'!C13)</f>
        <v/>
      </c>
      <c r="E13" s="321" t="str">
        <f>IF('N-Bedarf GL'!R13="","",'N-Bedarf GL'!R13)</f>
        <v/>
      </c>
      <c r="F13" s="321" t="str">
        <f>IF('P-Bedarf GL'!N14="","",'P-Bedarf GL'!N14)</f>
        <v/>
      </c>
      <c r="G13" s="321" t="str">
        <f>IF('P-Bedarf GL'!R14="","",'P-Bedarf GL'!R14)</f>
        <v/>
      </c>
      <c r="H13" s="321">
        <f t="shared" si="11"/>
        <v>0</v>
      </c>
      <c r="I13" s="345" t="str">
        <f t="shared" si="12"/>
        <v/>
      </c>
      <c r="J13" s="345" t="str">
        <f t="shared" si="13"/>
        <v/>
      </c>
      <c r="K13" s="345" t="str">
        <f t="shared" si="14"/>
        <v/>
      </c>
      <c r="L13" s="345">
        <f t="shared" si="15"/>
        <v>0</v>
      </c>
      <c r="M13" s="345">
        <f t="shared" si="16"/>
        <v>0</v>
      </c>
      <c r="N13" s="345">
        <f t="shared" si="17"/>
        <v>0</v>
      </c>
      <c r="O13" s="321" t="str">
        <f t="shared" si="18"/>
        <v/>
      </c>
      <c r="P13" s="321" t="str">
        <f t="shared" si="19"/>
        <v/>
      </c>
      <c r="Q13" s="321" t="str">
        <f t="shared" si="20"/>
        <v/>
      </c>
      <c r="R13" s="214" t="str">
        <f t="shared" si="28"/>
        <v/>
      </c>
      <c r="S13" s="141"/>
      <c r="T13" s="211"/>
      <c r="U13" s="215" t="str">
        <f t="shared" si="0"/>
        <v/>
      </c>
      <c r="V13" s="153" t="str">
        <f t="shared" si="21"/>
        <v/>
      </c>
      <c r="W13" s="153" t="str">
        <f t="shared" si="22"/>
        <v/>
      </c>
      <c r="X13" s="153" t="str">
        <f t="shared" si="1"/>
        <v/>
      </c>
      <c r="Y13" s="153" t="str">
        <f t="shared" si="2"/>
        <v/>
      </c>
      <c r="Z13" s="141"/>
      <c r="AA13" s="211"/>
      <c r="AB13" s="215" t="str">
        <f t="shared" si="29"/>
        <v/>
      </c>
      <c r="AC13" s="153" t="str">
        <f t="shared" si="23"/>
        <v/>
      </c>
      <c r="AD13" s="153" t="str">
        <f t="shared" si="24"/>
        <v/>
      </c>
      <c r="AE13" s="153" t="str">
        <f t="shared" si="3"/>
        <v/>
      </c>
      <c r="AF13" s="153" t="str">
        <f t="shared" si="4"/>
        <v/>
      </c>
      <c r="AG13" s="213" t="str">
        <f t="shared" si="30"/>
        <v/>
      </c>
      <c r="AH13" s="141"/>
      <c r="AI13" s="211"/>
      <c r="AJ13" s="215" t="str">
        <f t="shared" si="31"/>
        <v/>
      </c>
      <c r="AK13" s="153" t="str">
        <f t="shared" si="25"/>
        <v/>
      </c>
      <c r="AL13" s="153" t="str">
        <f t="shared" si="5"/>
        <v/>
      </c>
      <c r="AM13" s="153" t="str">
        <f t="shared" si="6"/>
        <v/>
      </c>
      <c r="AN13" s="141"/>
      <c r="AO13" s="211"/>
      <c r="AP13" s="215" t="str">
        <f t="shared" si="32"/>
        <v/>
      </c>
      <c r="AQ13" s="153" t="str">
        <f t="shared" si="26"/>
        <v/>
      </c>
      <c r="AR13" s="153" t="str">
        <f t="shared" si="7"/>
        <v/>
      </c>
      <c r="AS13" s="153" t="str">
        <f t="shared" si="8"/>
        <v/>
      </c>
      <c r="AT13" s="141"/>
      <c r="AU13" s="211"/>
      <c r="AV13" s="215" t="str">
        <f t="shared" si="33"/>
        <v/>
      </c>
      <c r="AW13" s="153" t="str">
        <f t="shared" si="27"/>
        <v/>
      </c>
      <c r="AX13" s="153" t="str">
        <f t="shared" si="9"/>
        <v/>
      </c>
      <c r="AY13" s="153" t="str">
        <f t="shared" si="10"/>
        <v/>
      </c>
    </row>
    <row r="14" spans="1:61" ht="29.45" customHeight="1" x14ac:dyDescent="0.25">
      <c r="A14" s="354" t="str">
        <f>IF('N-Bedarf GL'!A14="","",'N-Bedarf GL'!A14)</f>
        <v/>
      </c>
      <c r="B14" s="354" t="str">
        <f>IF('N-Bedarf GL'!B14="","",'N-Bedarf GL'!B14)</f>
        <v/>
      </c>
      <c r="C14" s="305" t="str">
        <f>IF('N-Bedarf GL'!D14="","",'N-Bedarf GL'!D14)</f>
        <v/>
      </c>
      <c r="D14" s="32" t="str">
        <f>IF('N-Bedarf GL'!C14="","",'N-Bedarf GL'!C14)</f>
        <v/>
      </c>
      <c r="E14" s="321" t="str">
        <f>IF('N-Bedarf GL'!R14="","",'N-Bedarf GL'!R14)</f>
        <v/>
      </c>
      <c r="F14" s="321" t="str">
        <f>IF('P-Bedarf GL'!N15="","",'P-Bedarf GL'!N15)</f>
        <v/>
      </c>
      <c r="G14" s="321" t="str">
        <f>IF('P-Bedarf GL'!R15="","",'P-Bedarf GL'!R15)</f>
        <v/>
      </c>
      <c r="H14" s="321">
        <f t="shared" si="11"/>
        <v>0</v>
      </c>
      <c r="I14" s="345" t="str">
        <f t="shared" si="12"/>
        <v/>
      </c>
      <c r="J14" s="345" t="str">
        <f t="shared" si="13"/>
        <v/>
      </c>
      <c r="K14" s="345" t="str">
        <f t="shared" si="14"/>
        <v/>
      </c>
      <c r="L14" s="345">
        <f t="shared" si="15"/>
        <v>0</v>
      </c>
      <c r="M14" s="345">
        <f t="shared" si="16"/>
        <v>0</v>
      </c>
      <c r="N14" s="345">
        <f t="shared" si="17"/>
        <v>0</v>
      </c>
      <c r="O14" s="321" t="str">
        <f t="shared" si="18"/>
        <v/>
      </c>
      <c r="P14" s="321" t="str">
        <f t="shared" si="19"/>
        <v/>
      </c>
      <c r="Q14" s="321" t="str">
        <f t="shared" si="20"/>
        <v/>
      </c>
      <c r="R14" s="214" t="str">
        <f t="shared" si="28"/>
        <v/>
      </c>
      <c r="S14" s="141"/>
      <c r="T14" s="211"/>
      <c r="U14" s="215" t="str">
        <f t="shared" si="0"/>
        <v/>
      </c>
      <c r="V14" s="153" t="str">
        <f t="shared" si="21"/>
        <v/>
      </c>
      <c r="W14" s="153" t="str">
        <f t="shared" si="22"/>
        <v/>
      </c>
      <c r="X14" s="153" t="str">
        <f t="shared" si="1"/>
        <v/>
      </c>
      <c r="Y14" s="153" t="str">
        <f t="shared" si="2"/>
        <v/>
      </c>
      <c r="Z14" s="141"/>
      <c r="AA14" s="211"/>
      <c r="AB14" s="215" t="str">
        <f t="shared" si="29"/>
        <v/>
      </c>
      <c r="AC14" s="153" t="str">
        <f t="shared" si="23"/>
        <v/>
      </c>
      <c r="AD14" s="153" t="str">
        <f t="shared" si="24"/>
        <v/>
      </c>
      <c r="AE14" s="153" t="str">
        <f t="shared" si="3"/>
        <v/>
      </c>
      <c r="AF14" s="153" t="str">
        <f t="shared" si="4"/>
        <v/>
      </c>
      <c r="AG14" s="213" t="str">
        <f t="shared" si="30"/>
        <v/>
      </c>
      <c r="AH14" s="141"/>
      <c r="AI14" s="211"/>
      <c r="AJ14" s="215" t="str">
        <f t="shared" si="31"/>
        <v/>
      </c>
      <c r="AK14" s="153" t="str">
        <f t="shared" si="25"/>
        <v/>
      </c>
      <c r="AL14" s="153" t="str">
        <f t="shared" si="5"/>
        <v/>
      </c>
      <c r="AM14" s="153" t="str">
        <f t="shared" si="6"/>
        <v/>
      </c>
      <c r="AN14" s="141"/>
      <c r="AO14" s="211"/>
      <c r="AP14" s="215" t="str">
        <f t="shared" si="32"/>
        <v/>
      </c>
      <c r="AQ14" s="153" t="str">
        <f t="shared" si="26"/>
        <v/>
      </c>
      <c r="AR14" s="153" t="str">
        <f t="shared" si="7"/>
        <v/>
      </c>
      <c r="AS14" s="153" t="str">
        <f t="shared" si="8"/>
        <v/>
      </c>
      <c r="AT14" s="141"/>
      <c r="AU14" s="211"/>
      <c r="AV14" s="215" t="str">
        <f t="shared" si="33"/>
        <v/>
      </c>
      <c r="AW14" s="153" t="str">
        <f t="shared" si="27"/>
        <v/>
      </c>
      <c r="AX14" s="153" t="str">
        <f t="shared" si="9"/>
        <v/>
      </c>
      <c r="AY14" s="153" t="str">
        <f t="shared" si="10"/>
        <v/>
      </c>
    </row>
    <row r="15" spans="1:61" ht="29.45" customHeight="1" x14ac:dyDescent="0.25">
      <c r="A15" s="354" t="str">
        <f>IF('N-Bedarf GL'!A15="","",'N-Bedarf GL'!A15)</f>
        <v/>
      </c>
      <c r="B15" s="354" t="str">
        <f>IF('N-Bedarf GL'!B15="","",'N-Bedarf GL'!B15)</f>
        <v/>
      </c>
      <c r="C15" s="305" t="str">
        <f>IF('N-Bedarf GL'!D15="","",'N-Bedarf GL'!D15)</f>
        <v/>
      </c>
      <c r="D15" s="32" t="str">
        <f>IF('N-Bedarf GL'!C15="","",'N-Bedarf GL'!C15)</f>
        <v/>
      </c>
      <c r="E15" s="321" t="str">
        <f>IF('N-Bedarf GL'!R15="","",'N-Bedarf GL'!R15)</f>
        <v/>
      </c>
      <c r="F15" s="321" t="str">
        <f>IF('P-Bedarf GL'!N16="","",'P-Bedarf GL'!N16)</f>
        <v/>
      </c>
      <c r="G15" s="321" t="str">
        <f>IF('P-Bedarf GL'!R16="","",'P-Bedarf GL'!R16)</f>
        <v/>
      </c>
      <c r="H15" s="321">
        <f t="shared" si="11"/>
        <v>0</v>
      </c>
      <c r="I15" s="345" t="str">
        <f t="shared" si="12"/>
        <v/>
      </c>
      <c r="J15" s="345" t="str">
        <f t="shared" si="13"/>
        <v/>
      </c>
      <c r="K15" s="345" t="str">
        <f t="shared" si="14"/>
        <v/>
      </c>
      <c r="L15" s="345">
        <f t="shared" si="15"/>
        <v>0</v>
      </c>
      <c r="M15" s="345">
        <f t="shared" si="16"/>
        <v>0</v>
      </c>
      <c r="N15" s="345">
        <f t="shared" si="17"/>
        <v>0</v>
      </c>
      <c r="O15" s="321" t="str">
        <f t="shared" si="18"/>
        <v/>
      </c>
      <c r="P15" s="321" t="str">
        <f t="shared" si="19"/>
        <v/>
      </c>
      <c r="Q15" s="321" t="str">
        <f t="shared" si="20"/>
        <v/>
      </c>
      <c r="R15" s="214" t="str">
        <f t="shared" si="28"/>
        <v/>
      </c>
      <c r="S15" s="141"/>
      <c r="T15" s="211"/>
      <c r="U15" s="215" t="str">
        <f t="shared" si="0"/>
        <v/>
      </c>
      <c r="V15" s="153" t="str">
        <f t="shared" si="21"/>
        <v/>
      </c>
      <c r="W15" s="153" t="str">
        <f t="shared" si="22"/>
        <v/>
      </c>
      <c r="X15" s="153" t="str">
        <f t="shared" si="1"/>
        <v/>
      </c>
      <c r="Y15" s="153" t="str">
        <f t="shared" si="2"/>
        <v/>
      </c>
      <c r="Z15" s="141"/>
      <c r="AA15" s="211"/>
      <c r="AB15" s="215" t="str">
        <f t="shared" si="29"/>
        <v/>
      </c>
      <c r="AC15" s="153" t="str">
        <f t="shared" si="23"/>
        <v/>
      </c>
      <c r="AD15" s="153" t="str">
        <f t="shared" si="24"/>
        <v/>
      </c>
      <c r="AE15" s="153" t="str">
        <f t="shared" si="3"/>
        <v/>
      </c>
      <c r="AF15" s="153" t="str">
        <f t="shared" si="4"/>
        <v/>
      </c>
      <c r="AG15" s="213" t="str">
        <f t="shared" si="30"/>
        <v/>
      </c>
      <c r="AH15" s="141"/>
      <c r="AI15" s="211"/>
      <c r="AJ15" s="215" t="str">
        <f t="shared" si="31"/>
        <v/>
      </c>
      <c r="AK15" s="153" t="str">
        <f t="shared" si="25"/>
        <v/>
      </c>
      <c r="AL15" s="153" t="str">
        <f t="shared" si="5"/>
        <v/>
      </c>
      <c r="AM15" s="153" t="str">
        <f t="shared" si="6"/>
        <v/>
      </c>
      <c r="AN15" s="141"/>
      <c r="AO15" s="211"/>
      <c r="AP15" s="215" t="str">
        <f t="shared" si="32"/>
        <v/>
      </c>
      <c r="AQ15" s="153" t="str">
        <f t="shared" si="26"/>
        <v/>
      </c>
      <c r="AR15" s="153" t="str">
        <f t="shared" si="7"/>
        <v/>
      </c>
      <c r="AS15" s="153" t="str">
        <f t="shared" si="8"/>
        <v/>
      </c>
      <c r="AT15" s="141"/>
      <c r="AU15" s="211"/>
      <c r="AV15" s="215" t="str">
        <f t="shared" si="33"/>
        <v/>
      </c>
      <c r="AW15" s="153" t="str">
        <f t="shared" si="27"/>
        <v/>
      </c>
      <c r="AX15" s="153" t="str">
        <f t="shared" si="9"/>
        <v/>
      </c>
      <c r="AY15" s="153" t="str">
        <f t="shared" si="10"/>
        <v/>
      </c>
    </row>
    <row r="16" spans="1:61" ht="29.45" customHeight="1" x14ac:dyDescent="0.25">
      <c r="A16" s="354" t="str">
        <f>IF('N-Bedarf GL'!A16="","",'N-Bedarf GL'!A16)</f>
        <v/>
      </c>
      <c r="B16" s="354" t="str">
        <f>IF('N-Bedarf GL'!B16="","",'N-Bedarf GL'!B16)</f>
        <v/>
      </c>
      <c r="C16" s="305" t="str">
        <f>IF('N-Bedarf GL'!D16="","",'N-Bedarf GL'!D16)</f>
        <v/>
      </c>
      <c r="D16" s="32" t="str">
        <f>IF('N-Bedarf GL'!C16="","",'N-Bedarf GL'!C16)</f>
        <v/>
      </c>
      <c r="E16" s="321" t="str">
        <f>IF('N-Bedarf GL'!R16="","",'N-Bedarf GL'!R16)</f>
        <v/>
      </c>
      <c r="F16" s="321" t="str">
        <f>IF('P-Bedarf GL'!N17="","",'P-Bedarf GL'!N17)</f>
        <v/>
      </c>
      <c r="G16" s="321" t="str">
        <f>IF('P-Bedarf GL'!R17="","",'P-Bedarf GL'!R17)</f>
        <v/>
      </c>
      <c r="H16" s="321">
        <f t="shared" si="11"/>
        <v>0</v>
      </c>
      <c r="I16" s="345" t="str">
        <f t="shared" si="12"/>
        <v/>
      </c>
      <c r="J16" s="345" t="str">
        <f t="shared" si="13"/>
        <v/>
      </c>
      <c r="K16" s="345" t="str">
        <f t="shared" si="14"/>
        <v/>
      </c>
      <c r="L16" s="345">
        <f t="shared" si="15"/>
        <v>0</v>
      </c>
      <c r="M16" s="345">
        <f t="shared" si="16"/>
        <v>0</v>
      </c>
      <c r="N16" s="345">
        <f t="shared" si="17"/>
        <v>0</v>
      </c>
      <c r="O16" s="321" t="str">
        <f t="shared" si="18"/>
        <v/>
      </c>
      <c r="P16" s="321" t="str">
        <f t="shared" si="19"/>
        <v/>
      </c>
      <c r="Q16" s="321" t="str">
        <f t="shared" si="20"/>
        <v/>
      </c>
      <c r="R16" s="214" t="str">
        <f t="shared" si="28"/>
        <v/>
      </c>
      <c r="S16" s="141"/>
      <c r="T16" s="211"/>
      <c r="U16" s="215" t="str">
        <f t="shared" si="0"/>
        <v/>
      </c>
      <c r="V16" s="153" t="str">
        <f t="shared" si="21"/>
        <v/>
      </c>
      <c r="W16" s="153" t="str">
        <f t="shared" si="22"/>
        <v/>
      </c>
      <c r="X16" s="153" t="str">
        <f t="shared" si="1"/>
        <v/>
      </c>
      <c r="Y16" s="153" t="str">
        <f t="shared" si="2"/>
        <v/>
      </c>
      <c r="Z16" s="141"/>
      <c r="AA16" s="211"/>
      <c r="AB16" s="215" t="str">
        <f t="shared" si="29"/>
        <v/>
      </c>
      <c r="AC16" s="153" t="str">
        <f t="shared" si="23"/>
        <v/>
      </c>
      <c r="AD16" s="153" t="str">
        <f t="shared" si="24"/>
        <v/>
      </c>
      <c r="AE16" s="153" t="str">
        <f t="shared" si="3"/>
        <v/>
      </c>
      <c r="AF16" s="153" t="str">
        <f t="shared" si="4"/>
        <v/>
      </c>
      <c r="AG16" s="213" t="str">
        <f t="shared" si="30"/>
        <v/>
      </c>
      <c r="AH16" s="141"/>
      <c r="AI16" s="211"/>
      <c r="AJ16" s="215" t="str">
        <f t="shared" si="31"/>
        <v/>
      </c>
      <c r="AK16" s="153" t="str">
        <f t="shared" si="25"/>
        <v/>
      </c>
      <c r="AL16" s="153" t="str">
        <f t="shared" si="5"/>
        <v/>
      </c>
      <c r="AM16" s="153" t="str">
        <f t="shared" si="6"/>
        <v/>
      </c>
      <c r="AN16" s="141"/>
      <c r="AO16" s="211"/>
      <c r="AP16" s="215" t="str">
        <f t="shared" si="32"/>
        <v/>
      </c>
      <c r="AQ16" s="153" t="str">
        <f t="shared" si="26"/>
        <v/>
      </c>
      <c r="AR16" s="153" t="str">
        <f t="shared" si="7"/>
        <v/>
      </c>
      <c r="AS16" s="153" t="str">
        <f t="shared" si="8"/>
        <v/>
      </c>
      <c r="AT16" s="141"/>
      <c r="AU16" s="211"/>
      <c r="AV16" s="215" t="str">
        <f t="shared" si="33"/>
        <v/>
      </c>
      <c r="AW16" s="153" t="str">
        <f t="shared" si="27"/>
        <v/>
      </c>
      <c r="AX16" s="153" t="str">
        <f t="shared" si="9"/>
        <v/>
      </c>
      <c r="AY16" s="153" t="str">
        <f t="shared" si="10"/>
        <v/>
      </c>
    </row>
    <row r="17" spans="1:51" ht="29.45" customHeight="1" x14ac:dyDescent="0.25">
      <c r="A17" s="354" t="str">
        <f>IF('N-Bedarf GL'!A17="","",'N-Bedarf GL'!A17)</f>
        <v/>
      </c>
      <c r="B17" s="354" t="str">
        <f>IF('N-Bedarf GL'!B17="","",'N-Bedarf GL'!B17)</f>
        <v/>
      </c>
      <c r="C17" s="305" t="str">
        <f>IF('N-Bedarf GL'!D17="","",'N-Bedarf GL'!D17)</f>
        <v/>
      </c>
      <c r="D17" s="32" t="str">
        <f>IF('N-Bedarf GL'!C17="","",'N-Bedarf GL'!C17)</f>
        <v/>
      </c>
      <c r="E17" s="321" t="str">
        <f>IF('N-Bedarf GL'!R17="","",'N-Bedarf GL'!R17)</f>
        <v/>
      </c>
      <c r="F17" s="321" t="str">
        <f>IF('P-Bedarf GL'!N18="","",'P-Bedarf GL'!N18)</f>
        <v/>
      </c>
      <c r="G17" s="321" t="str">
        <f>IF('P-Bedarf GL'!R18="","",'P-Bedarf GL'!R18)</f>
        <v/>
      </c>
      <c r="H17" s="321">
        <f t="shared" si="11"/>
        <v>0</v>
      </c>
      <c r="I17" s="345" t="str">
        <f t="shared" si="12"/>
        <v/>
      </c>
      <c r="J17" s="345" t="str">
        <f t="shared" si="13"/>
        <v/>
      </c>
      <c r="K17" s="345" t="str">
        <f t="shared" si="14"/>
        <v/>
      </c>
      <c r="L17" s="345">
        <f t="shared" si="15"/>
        <v>0</v>
      </c>
      <c r="M17" s="345">
        <f t="shared" si="16"/>
        <v>0</v>
      </c>
      <c r="N17" s="345">
        <f t="shared" si="17"/>
        <v>0</v>
      </c>
      <c r="O17" s="321" t="str">
        <f t="shared" si="18"/>
        <v/>
      </c>
      <c r="P17" s="321" t="str">
        <f t="shared" si="19"/>
        <v/>
      </c>
      <c r="Q17" s="321" t="str">
        <f t="shared" si="20"/>
        <v/>
      </c>
      <c r="R17" s="214" t="str">
        <f t="shared" si="28"/>
        <v/>
      </c>
      <c r="S17" s="141"/>
      <c r="T17" s="211"/>
      <c r="U17" s="215" t="str">
        <f t="shared" si="0"/>
        <v/>
      </c>
      <c r="V17" s="153" t="str">
        <f t="shared" si="21"/>
        <v/>
      </c>
      <c r="W17" s="153" t="str">
        <f t="shared" si="22"/>
        <v/>
      </c>
      <c r="X17" s="153" t="str">
        <f t="shared" si="1"/>
        <v/>
      </c>
      <c r="Y17" s="153" t="str">
        <f t="shared" si="2"/>
        <v/>
      </c>
      <c r="Z17" s="141"/>
      <c r="AA17" s="211"/>
      <c r="AB17" s="215" t="str">
        <f t="shared" si="29"/>
        <v/>
      </c>
      <c r="AC17" s="153" t="str">
        <f t="shared" si="23"/>
        <v/>
      </c>
      <c r="AD17" s="153" t="str">
        <f t="shared" si="24"/>
        <v/>
      </c>
      <c r="AE17" s="153" t="str">
        <f t="shared" si="3"/>
        <v/>
      </c>
      <c r="AF17" s="153" t="str">
        <f t="shared" si="4"/>
        <v/>
      </c>
      <c r="AG17" s="213" t="str">
        <f t="shared" si="30"/>
        <v/>
      </c>
      <c r="AH17" s="141"/>
      <c r="AI17" s="211"/>
      <c r="AJ17" s="215" t="str">
        <f t="shared" si="31"/>
        <v/>
      </c>
      <c r="AK17" s="153" t="str">
        <f t="shared" si="25"/>
        <v/>
      </c>
      <c r="AL17" s="153" t="str">
        <f t="shared" si="5"/>
        <v/>
      </c>
      <c r="AM17" s="153" t="str">
        <f t="shared" si="6"/>
        <v/>
      </c>
      <c r="AN17" s="141"/>
      <c r="AO17" s="211"/>
      <c r="AP17" s="215" t="str">
        <f t="shared" si="32"/>
        <v/>
      </c>
      <c r="AQ17" s="153" t="str">
        <f t="shared" si="26"/>
        <v/>
      </c>
      <c r="AR17" s="153" t="str">
        <f t="shared" si="7"/>
        <v/>
      </c>
      <c r="AS17" s="153" t="str">
        <f t="shared" si="8"/>
        <v/>
      </c>
      <c r="AT17" s="141"/>
      <c r="AU17" s="211"/>
      <c r="AV17" s="215" t="str">
        <f t="shared" si="33"/>
        <v/>
      </c>
      <c r="AW17" s="153" t="str">
        <f t="shared" si="27"/>
        <v/>
      </c>
      <c r="AX17" s="153" t="str">
        <f t="shared" si="9"/>
        <v/>
      </c>
      <c r="AY17" s="153" t="str">
        <f t="shared" si="10"/>
        <v/>
      </c>
    </row>
    <row r="18" spans="1:51" ht="29.45" customHeight="1" x14ac:dyDescent="0.25">
      <c r="A18" s="354" t="str">
        <f>IF('N-Bedarf GL'!A18="","",'N-Bedarf GL'!A18)</f>
        <v/>
      </c>
      <c r="B18" s="354" t="str">
        <f>IF('N-Bedarf GL'!B18="","",'N-Bedarf GL'!B18)</f>
        <v/>
      </c>
      <c r="C18" s="305" t="str">
        <f>IF('N-Bedarf GL'!D18="","",'N-Bedarf GL'!D18)</f>
        <v/>
      </c>
      <c r="D18" s="32" t="str">
        <f>IF('N-Bedarf GL'!C18="","",'N-Bedarf GL'!C18)</f>
        <v/>
      </c>
      <c r="E18" s="321" t="str">
        <f>IF('N-Bedarf GL'!R18="","",'N-Bedarf GL'!R18)</f>
        <v/>
      </c>
      <c r="F18" s="321" t="str">
        <f>IF('P-Bedarf GL'!N19="","",'P-Bedarf GL'!N19)</f>
        <v/>
      </c>
      <c r="G18" s="321" t="str">
        <f>IF('P-Bedarf GL'!R19="","",'P-Bedarf GL'!R19)</f>
        <v/>
      </c>
      <c r="H18" s="321">
        <f t="shared" si="11"/>
        <v>0</v>
      </c>
      <c r="I18" s="345" t="str">
        <f t="shared" si="12"/>
        <v/>
      </c>
      <c r="J18" s="345" t="str">
        <f t="shared" si="13"/>
        <v/>
      </c>
      <c r="K18" s="345" t="str">
        <f t="shared" si="14"/>
        <v/>
      </c>
      <c r="L18" s="345">
        <f t="shared" si="15"/>
        <v>0</v>
      </c>
      <c r="M18" s="345">
        <f t="shared" si="16"/>
        <v>0</v>
      </c>
      <c r="N18" s="345">
        <f t="shared" si="17"/>
        <v>0</v>
      </c>
      <c r="O18" s="321" t="str">
        <f t="shared" si="18"/>
        <v/>
      </c>
      <c r="P18" s="321" t="str">
        <f t="shared" si="19"/>
        <v/>
      </c>
      <c r="Q18" s="321" t="str">
        <f t="shared" si="20"/>
        <v/>
      </c>
      <c r="R18" s="214" t="str">
        <f t="shared" si="28"/>
        <v/>
      </c>
      <c r="S18" s="141"/>
      <c r="T18" s="211"/>
      <c r="U18" s="215" t="str">
        <f t="shared" si="0"/>
        <v/>
      </c>
      <c r="V18" s="153" t="str">
        <f t="shared" si="21"/>
        <v/>
      </c>
      <c r="W18" s="153" t="str">
        <f t="shared" si="22"/>
        <v/>
      </c>
      <c r="X18" s="153" t="str">
        <f t="shared" si="1"/>
        <v/>
      </c>
      <c r="Y18" s="153" t="str">
        <f t="shared" si="2"/>
        <v/>
      </c>
      <c r="Z18" s="141"/>
      <c r="AA18" s="211"/>
      <c r="AB18" s="215" t="str">
        <f t="shared" si="29"/>
        <v/>
      </c>
      <c r="AC18" s="153" t="str">
        <f t="shared" si="23"/>
        <v/>
      </c>
      <c r="AD18" s="153" t="str">
        <f t="shared" si="24"/>
        <v/>
      </c>
      <c r="AE18" s="153" t="str">
        <f t="shared" si="3"/>
        <v/>
      </c>
      <c r="AF18" s="153" t="str">
        <f t="shared" si="4"/>
        <v/>
      </c>
      <c r="AG18" s="213" t="str">
        <f t="shared" si="30"/>
        <v/>
      </c>
      <c r="AH18" s="141"/>
      <c r="AI18" s="211"/>
      <c r="AJ18" s="215" t="str">
        <f t="shared" si="31"/>
        <v/>
      </c>
      <c r="AK18" s="153" t="str">
        <f t="shared" si="25"/>
        <v/>
      </c>
      <c r="AL18" s="153" t="str">
        <f t="shared" si="5"/>
        <v/>
      </c>
      <c r="AM18" s="153" t="str">
        <f t="shared" si="6"/>
        <v/>
      </c>
      <c r="AN18" s="141"/>
      <c r="AO18" s="211"/>
      <c r="AP18" s="215" t="str">
        <f t="shared" si="32"/>
        <v/>
      </c>
      <c r="AQ18" s="153" t="str">
        <f t="shared" si="26"/>
        <v/>
      </c>
      <c r="AR18" s="153" t="str">
        <f t="shared" si="7"/>
        <v/>
      </c>
      <c r="AS18" s="153" t="str">
        <f t="shared" si="8"/>
        <v/>
      </c>
      <c r="AT18" s="141"/>
      <c r="AU18" s="211"/>
      <c r="AV18" s="215" t="str">
        <f t="shared" si="33"/>
        <v/>
      </c>
      <c r="AW18" s="153" t="str">
        <f t="shared" si="27"/>
        <v/>
      </c>
      <c r="AX18" s="153" t="str">
        <f t="shared" si="9"/>
        <v/>
      </c>
      <c r="AY18" s="153" t="str">
        <f t="shared" si="10"/>
        <v/>
      </c>
    </row>
    <row r="19" spans="1:51" ht="29.45" customHeight="1" x14ac:dyDescent="0.25">
      <c r="A19" s="354" t="str">
        <f>IF('N-Bedarf GL'!A19="","",'N-Bedarf GL'!A19)</f>
        <v/>
      </c>
      <c r="B19" s="354" t="str">
        <f>IF('N-Bedarf GL'!B19="","",'N-Bedarf GL'!B19)</f>
        <v/>
      </c>
      <c r="C19" s="305" t="str">
        <f>IF('N-Bedarf GL'!D19="","",'N-Bedarf GL'!D19)</f>
        <v/>
      </c>
      <c r="D19" s="32" t="str">
        <f>IF('N-Bedarf GL'!C19="","",'N-Bedarf GL'!C19)</f>
        <v/>
      </c>
      <c r="E19" s="321" t="str">
        <f>IF('N-Bedarf GL'!R19="","",'N-Bedarf GL'!R19)</f>
        <v/>
      </c>
      <c r="F19" s="321" t="str">
        <f>IF('P-Bedarf GL'!N20="","",'P-Bedarf GL'!N20)</f>
        <v/>
      </c>
      <c r="G19" s="321" t="str">
        <f>IF('P-Bedarf GL'!R20="","",'P-Bedarf GL'!R20)</f>
        <v/>
      </c>
      <c r="H19" s="321">
        <f t="shared" si="11"/>
        <v>0</v>
      </c>
      <c r="I19" s="345" t="str">
        <f t="shared" si="12"/>
        <v/>
      </c>
      <c r="J19" s="345" t="str">
        <f t="shared" si="13"/>
        <v/>
      </c>
      <c r="K19" s="345" t="str">
        <f t="shared" si="14"/>
        <v/>
      </c>
      <c r="L19" s="345">
        <f t="shared" si="15"/>
        <v>0</v>
      </c>
      <c r="M19" s="345">
        <f t="shared" si="16"/>
        <v>0</v>
      </c>
      <c r="N19" s="345">
        <f t="shared" si="17"/>
        <v>0</v>
      </c>
      <c r="O19" s="321" t="str">
        <f t="shared" si="18"/>
        <v/>
      </c>
      <c r="P19" s="321" t="str">
        <f t="shared" si="19"/>
        <v/>
      </c>
      <c r="Q19" s="321" t="str">
        <f t="shared" si="20"/>
        <v/>
      </c>
      <c r="R19" s="214" t="str">
        <f t="shared" si="28"/>
        <v/>
      </c>
      <c r="S19" s="141"/>
      <c r="T19" s="211"/>
      <c r="U19" s="215" t="str">
        <f t="shared" si="0"/>
        <v/>
      </c>
      <c r="V19" s="153" t="str">
        <f t="shared" si="21"/>
        <v/>
      </c>
      <c r="W19" s="153" t="str">
        <f t="shared" si="22"/>
        <v/>
      </c>
      <c r="X19" s="153" t="str">
        <f t="shared" si="1"/>
        <v/>
      </c>
      <c r="Y19" s="153" t="str">
        <f t="shared" si="2"/>
        <v/>
      </c>
      <c r="Z19" s="141"/>
      <c r="AA19" s="211"/>
      <c r="AB19" s="215" t="str">
        <f t="shared" si="29"/>
        <v/>
      </c>
      <c r="AC19" s="153" t="str">
        <f t="shared" si="23"/>
        <v/>
      </c>
      <c r="AD19" s="153" t="str">
        <f t="shared" si="24"/>
        <v/>
      </c>
      <c r="AE19" s="153" t="str">
        <f t="shared" si="3"/>
        <v/>
      </c>
      <c r="AF19" s="153" t="str">
        <f t="shared" si="4"/>
        <v/>
      </c>
      <c r="AG19" s="213" t="str">
        <f t="shared" si="30"/>
        <v/>
      </c>
      <c r="AH19" s="141"/>
      <c r="AI19" s="211"/>
      <c r="AJ19" s="215" t="str">
        <f t="shared" si="31"/>
        <v/>
      </c>
      <c r="AK19" s="153" t="str">
        <f t="shared" si="25"/>
        <v/>
      </c>
      <c r="AL19" s="153" t="str">
        <f t="shared" si="5"/>
        <v/>
      </c>
      <c r="AM19" s="153" t="str">
        <f t="shared" si="6"/>
        <v/>
      </c>
      <c r="AN19" s="141"/>
      <c r="AO19" s="211"/>
      <c r="AP19" s="215" t="str">
        <f t="shared" si="32"/>
        <v/>
      </c>
      <c r="AQ19" s="153" t="str">
        <f t="shared" si="26"/>
        <v/>
      </c>
      <c r="AR19" s="153" t="str">
        <f t="shared" si="7"/>
        <v/>
      </c>
      <c r="AS19" s="153" t="str">
        <f t="shared" si="8"/>
        <v/>
      </c>
      <c r="AT19" s="141"/>
      <c r="AU19" s="211"/>
      <c r="AV19" s="215" t="str">
        <f t="shared" si="33"/>
        <v/>
      </c>
      <c r="AW19" s="153" t="str">
        <f t="shared" si="27"/>
        <v/>
      </c>
      <c r="AX19" s="153" t="str">
        <f t="shared" si="9"/>
        <v/>
      </c>
      <c r="AY19" s="153" t="str">
        <f t="shared" si="10"/>
        <v/>
      </c>
    </row>
    <row r="20" spans="1:51" ht="29.45" customHeight="1" x14ac:dyDescent="0.25">
      <c r="A20" s="354" t="str">
        <f>IF('N-Bedarf GL'!A20="","",'N-Bedarf GL'!A20)</f>
        <v/>
      </c>
      <c r="B20" s="354" t="str">
        <f>IF('N-Bedarf GL'!B20="","",'N-Bedarf GL'!B20)</f>
        <v/>
      </c>
      <c r="C20" s="305" t="str">
        <f>IF('N-Bedarf GL'!D20="","",'N-Bedarf GL'!D20)</f>
        <v/>
      </c>
      <c r="D20" s="32" t="str">
        <f>IF('N-Bedarf GL'!C20="","",'N-Bedarf GL'!C20)</f>
        <v/>
      </c>
      <c r="E20" s="321" t="str">
        <f>IF('N-Bedarf GL'!R20="","",'N-Bedarf GL'!R20)</f>
        <v/>
      </c>
      <c r="F20" s="321" t="str">
        <f>IF('P-Bedarf GL'!N21="","",'P-Bedarf GL'!N21)</f>
        <v/>
      </c>
      <c r="G20" s="321" t="str">
        <f>IF('P-Bedarf GL'!R21="","",'P-Bedarf GL'!R21)</f>
        <v/>
      </c>
      <c r="H20" s="321">
        <f t="shared" si="11"/>
        <v>0</v>
      </c>
      <c r="I20" s="345" t="str">
        <f t="shared" si="12"/>
        <v/>
      </c>
      <c r="J20" s="345" t="str">
        <f t="shared" si="13"/>
        <v/>
      </c>
      <c r="K20" s="345" t="str">
        <f t="shared" si="14"/>
        <v/>
      </c>
      <c r="L20" s="345">
        <f t="shared" si="15"/>
        <v>0</v>
      </c>
      <c r="M20" s="345">
        <f t="shared" si="16"/>
        <v>0</v>
      </c>
      <c r="N20" s="345">
        <f t="shared" si="17"/>
        <v>0</v>
      </c>
      <c r="O20" s="321" t="str">
        <f t="shared" si="18"/>
        <v/>
      </c>
      <c r="P20" s="321" t="str">
        <f t="shared" si="19"/>
        <v/>
      </c>
      <c r="Q20" s="321" t="str">
        <f t="shared" si="20"/>
        <v/>
      </c>
      <c r="R20" s="214" t="str">
        <f t="shared" si="28"/>
        <v/>
      </c>
      <c r="S20" s="141"/>
      <c r="T20" s="211"/>
      <c r="U20" s="215" t="str">
        <f t="shared" si="0"/>
        <v/>
      </c>
      <c r="V20" s="153" t="str">
        <f t="shared" si="21"/>
        <v/>
      </c>
      <c r="W20" s="153" t="str">
        <f t="shared" si="22"/>
        <v/>
      </c>
      <c r="X20" s="153" t="str">
        <f t="shared" si="1"/>
        <v/>
      </c>
      <c r="Y20" s="153" t="str">
        <f t="shared" si="2"/>
        <v/>
      </c>
      <c r="Z20" s="141"/>
      <c r="AA20" s="211"/>
      <c r="AB20" s="215" t="str">
        <f t="shared" si="29"/>
        <v/>
      </c>
      <c r="AC20" s="153" t="str">
        <f t="shared" si="23"/>
        <v/>
      </c>
      <c r="AD20" s="153" t="str">
        <f t="shared" si="24"/>
        <v/>
      </c>
      <c r="AE20" s="153" t="str">
        <f t="shared" si="3"/>
        <v/>
      </c>
      <c r="AF20" s="153" t="str">
        <f t="shared" si="4"/>
        <v/>
      </c>
      <c r="AG20" s="213" t="str">
        <f t="shared" si="30"/>
        <v/>
      </c>
      <c r="AH20" s="141"/>
      <c r="AI20" s="211"/>
      <c r="AJ20" s="215" t="str">
        <f t="shared" si="31"/>
        <v/>
      </c>
      <c r="AK20" s="153" t="str">
        <f t="shared" si="25"/>
        <v/>
      </c>
      <c r="AL20" s="153" t="str">
        <f t="shared" si="5"/>
        <v/>
      </c>
      <c r="AM20" s="153" t="str">
        <f t="shared" si="6"/>
        <v/>
      </c>
      <c r="AN20" s="141"/>
      <c r="AO20" s="211"/>
      <c r="AP20" s="215" t="str">
        <f t="shared" si="32"/>
        <v/>
      </c>
      <c r="AQ20" s="153" t="str">
        <f t="shared" si="26"/>
        <v/>
      </c>
      <c r="AR20" s="153" t="str">
        <f t="shared" si="7"/>
        <v/>
      </c>
      <c r="AS20" s="153" t="str">
        <f t="shared" si="8"/>
        <v/>
      </c>
      <c r="AT20" s="141"/>
      <c r="AU20" s="211"/>
      <c r="AV20" s="215" t="str">
        <f t="shared" si="33"/>
        <v/>
      </c>
      <c r="AW20" s="153" t="str">
        <f t="shared" si="27"/>
        <v/>
      </c>
      <c r="AX20" s="153" t="str">
        <f t="shared" si="9"/>
        <v/>
      </c>
      <c r="AY20" s="153" t="str">
        <f t="shared" si="10"/>
        <v/>
      </c>
    </row>
    <row r="21" spans="1:51" ht="29.45" customHeight="1" x14ac:dyDescent="0.25">
      <c r="A21" s="354" t="str">
        <f>IF('N-Bedarf GL'!A21="","",'N-Bedarf GL'!A21)</f>
        <v/>
      </c>
      <c r="B21" s="354" t="str">
        <f>IF('N-Bedarf GL'!B21="","",'N-Bedarf GL'!B21)</f>
        <v/>
      </c>
      <c r="C21" s="305" t="str">
        <f>IF('N-Bedarf GL'!D21="","",'N-Bedarf GL'!D21)</f>
        <v/>
      </c>
      <c r="D21" s="32" t="str">
        <f>IF('N-Bedarf GL'!C21="","",'N-Bedarf GL'!C21)</f>
        <v/>
      </c>
      <c r="E21" s="321" t="str">
        <f>IF('N-Bedarf GL'!R21="","",'N-Bedarf GL'!R21)</f>
        <v/>
      </c>
      <c r="F21" s="321" t="str">
        <f>IF('P-Bedarf GL'!N22="","",'P-Bedarf GL'!N22)</f>
        <v/>
      </c>
      <c r="G21" s="321" t="str">
        <f>IF('P-Bedarf GL'!R22="","",'P-Bedarf GL'!R22)</f>
        <v/>
      </c>
      <c r="H21" s="321">
        <f t="shared" si="11"/>
        <v>0</v>
      </c>
      <c r="I21" s="345" t="str">
        <f t="shared" si="12"/>
        <v/>
      </c>
      <c r="J21" s="345" t="str">
        <f t="shared" si="13"/>
        <v/>
      </c>
      <c r="K21" s="345" t="str">
        <f t="shared" si="14"/>
        <v/>
      </c>
      <c r="L21" s="345">
        <f t="shared" si="15"/>
        <v>0</v>
      </c>
      <c r="M21" s="345">
        <f t="shared" si="16"/>
        <v>0</v>
      </c>
      <c r="N21" s="345">
        <f t="shared" si="17"/>
        <v>0</v>
      </c>
      <c r="O21" s="321" t="str">
        <f t="shared" si="18"/>
        <v/>
      </c>
      <c r="P21" s="321" t="str">
        <f t="shared" si="19"/>
        <v/>
      </c>
      <c r="Q21" s="321" t="str">
        <f t="shared" si="20"/>
        <v/>
      </c>
      <c r="R21" s="214" t="str">
        <f t="shared" si="28"/>
        <v/>
      </c>
      <c r="S21" s="141"/>
      <c r="T21" s="211"/>
      <c r="U21" s="215" t="str">
        <f t="shared" si="0"/>
        <v/>
      </c>
      <c r="V21" s="153" t="str">
        <f t="shared" si="21"/>
        <v/>
      </c>
      <c r="W21" s="153" t="str">
        <f t="shared" si="22"/>
        <v/>
      </c>
      <c r="X21" s="153" t="str">
        <f t="shared" si="1"/>
        <v/>
      </c>
      <c r="Y21" s="153" t="str">
        <f t="shared" si="2"/>
        <v/>
      </c>
      <c r="Z21" s="141"/>
      <c r="AA21" s="211"/>
      <c r="AB21" s="215" t="str">
        <f t="shared" si="29"/>
        <v/>
      </c>
      <c r="AC21" s="153" t="str">
        <f t="shared" si="23"/>
        <v/>
      </c>
      <c r="AD21" s="153" t="str">
        <f t="shared" si="24"/>
        <v/>
      </c>
      <c r="AE21" s="153" t="str">
        <f t="shared" si="3"/>
        <v/>
      </c>
      <c r="AF21" s="153" t="str">
        <f t="shared" si="4"/>
        <v/>
      </c>
      <c r="AG21" s="213" t="str">
        <f t="shared" si="30"/>
        <v/>
      </c>
      <c r="AH21" s="141"/>
      <c r="AI21" s="211"/>
      <c r="AJ21" s="215" t="str">
        <f t="shared" si="31"/>
        <v/>
      </c>
      <c r="AK21" s="153" t="str">
        <f t="shared" si="25"/>
        <v/>
      </c>
      <c r="AL21" s="153" t="str">
        <f t="shared" si="5"/>
        <v/>
      </c>
      <c r="AM21" s="153" t="str">
        <f t="shared" si="6"/>
        <v/>
      </c>
      <c r="AN21" s="141"/>
      <c r="AO21" s="211"/>
      <c r="AP21" s="215" t="str">
        <f t="shared" si="32"/>
        <v/>
      </c>
      <c r="AQ21" s="153" t="str">
        <f t="shared" si="26"/>
        <v/>
      </c>
      <c r="AR21" s="153" t="str">
        <f t="shared" si="7"/>
        <v/>
      </c>
      <c r="AS21" s="153" t="str">
        <f t="shared" si="8"/>
        <v/>
      </c>
      <c r="AT21" s="141"/>
      <c r="AU21" s="211"/>
      <c r="AV21" s="215" t="str">
        <f t="shared" si="33"/>
        <v/>
      </c>
      <c r="AW21" s="153" t="str">
        <f t="shared" si="27"/>
        <v/>
      </c>
      <c r="AX21" s="153" t="str">
        <f t="shared" si="9"/>
        <v/>
      </c>
      <c r="AY21" s="153" t="str">
        <f t="shared" si="10"/>
        <v/>
      </c>
    </row>
    <row r="22" spans="1:51" ht="29.45" customHeight="1" x14ac:dyDescent="0.25">
      <c r="A22" s="354" t="str">
        <f>IF('N-Bedarf GL'!A22="","",'N-Bedarf GL'!A22)</f>
        <v/>
      </c>
      <c r="B22" s="354" t="str">
        <f>IF('N-Bedarf GL'!B22="","",'N-Bedarf GL'!B22)</f>
        <v/>
      </c>
      <c r="C22" s="305" t="str">
        <f>IF('N-Bedarf GL'!D22="","",'N-Bedarf GL'!D22)</f>
        <v/>
      </c>
      <c r="D22" s="32" t="str">
        <f>IF('N-Bedarf GL'!C22="","",'N-Bedarf GL'!C22)</f>
        <v/>
      </c>
      <c r="E22" s="321" t="str">
        <f>IF('N-Bedarf GL'!R22="","",'N-Bedarf GL'!R22)</f>
        <v/>
      </c>
      <c r="F22" s="321" t="str">
        <f>IF('P-Bedarf GL'!N23="","",'P-Bedarf GL'!N23)</f>
        <v/>
      </c>
      <c r="G22" s="321" t="str">
        <f>IF('P-Bedarf GL'!R23="","",'P-Bedarf GL'!R23)</f>
        <v/>
      </c>
      <c r="H22" s="321">
        <f t="shared" si="11"/>
        <v>0</v>
      </c>
      <c r="I22" s="345" t="str">
        <f t="shared" si="12"/>
        <v/>
      </c>
      <c r="J22" s="345" t="str">
        <f t="shared" si="13"/>
        <v/>
      </c>
      <c r="K22" s="345" t="str">
        <f t="shared" si="14"/>
        <v/>
      </c>
      <c r="L22" s="345">
        <f t="shared" si="15"/>
        <v>0</v>
      </c>
      <c r="M22" s="345">
        <f t="shared" si="16"/>
        <v>0</v>
      </c>
      <c r="N22" s="345">
        <f t="shared" si="17"/>
        <v>0</v>
      </c>
      <c r="O22" s="321" t="str">
        <f t="shared" si="18"/>
        <v/>
      </c>
      <c r="P22" s="321" t="str">
        <f t="shared" si="19"/>
        <v/>
      </c>
      <c r="Q22" s="321" t="str">
        <f t="shared" si="20"/>
        <v/>
      </c>
      <c r="R22" s="214" t="str">
        <f t="shared" si="28"/>
        <v/>
      </c>
      <c r="S22" s="141"/>
      <c r="T22" s="211"/>
      <c r="U22" s="215" t="str">
        <f t="shared" si="0"/>
        <v/>
      </c>
      <c r="V22" s="153" t="str">
        <f t="shared" si="21"/>
        <v/>
      </c>
      <c r="W22" s="153" t="str">
        <f t="shared" si="22"/>
        <v/>
      </c>
      <c r="X22" s="153" t="str">
        <f t="shared" si="1"/>
        <v/>
      </c>
      <c r="Y22" s="153" t="str">
        <f t="shared" si="2"/>
        <v/>
      </c>
      <c r="Z22" s="141"/>
      <c r="AA22" s="211"/>
      <c r="AB22" s="215" t="str">
        <f t="shared" si="29"/>
        <v/>
      </c>
      <c r="AC22" s="153" t="str">
        <f t="shared" si="23"/>
        <v/>
      </c>
      <c r="AD22" s="153" t="str">
        <f t="shared" si="24"/>
        <v/>
      </c>
      <c r="AE22" s="153" t="str">
        <f t="shared" si="3"/>
        <v/>
      </c>
      <c r="AF22" s="153" t="str">
        <f t="shared" si="4"/>
        <v/>
      </c>
      <c r="AG22" s="213" t="str">
        <f t="shared" si="30"/>
        <v/>
      </c>
      <c r="AH22" s="141"/>
      <c r="AI22" s="211"/>
      <c r="AJ22" s="215" t="str">
        <f t="shared" si="31"/>
        <v/>
      </c>
      <c r="AK22" s="153" t="str">
        <f t="shared" si="25"/>
        <v/>
      </c>
      <c r="AL22" s="153" t="str">
        <f t="shared" si="5"/>
        <v/>
      </c>
      <c r="AM22" s="153" t="str">
        <f t="shared" si="6"/>
        <v/>
      </c>
      <c r="AN22" s="141"/>
      <c r="AO22" s="211"/>
      <c r="AP22" s="215" t="str">
        <f t="shared" si="32"/>
        <v/>
      </c>
      <c r="AQ22" s="153" t="str">
        <f t="shared" si="26"/>
        <v/>
      </c>
      <c r="AR22" s="153" t="str">
        <f t="shared" si="7"/>
        <v/>
      </c>
      <c r="AS22" s="153" t="str">
        <f t="shared" si="8"/>
        <v/>
      </c>
      <c r="AT22" s="141"/>
      <c r="AU22" s="211"/>
      <c r="AV22" s="215" t="str">
        <f t="shared" si="33"/>
        <v/>
      </c>
      <c r="AW22" s="153" t="str">
        <f t="shared" si="27"/>
        <v/>
      </c>
      <c r="AX22" s="153" t="str">
        <f t="shared" si="9"/>
        <v/>
      </c>
      <c r="AY22" s="153" t="str">
        <f t="shared" si="10"/>
        <v/>
      </c>
    </row>
    <row r="23" spans="1:51" ht="29.45" customHeight="1" x14ac:dyDescent="0.25">
      <c r="A23" s="354" t="str">
        <f>IF('N-Bedarf GL'!A23="","",'N-Bedarf GL'!A23)</f>
        <v/>
      </c>
      <c r="B23" s="354" t="str">
        <f>IF('N-Bedarf GL'!B23="","",'N-Bedarf GL'!B23)</f>
        <v/>
      </c>
      <c r="C23" s="305" t="str">
        <f>IF('N-Bedarf GL'!D23="","",'N-Bedarf GL'!D23)</f>
        <v/>
      </c>
      <c r="D23" s="32" t="str">
        <f>IF('N-Bedarf GL'!C23="","",'N-Bedarf GL'!C23)</f>
        <v/>
      </c>
      <c r="E23" s="321" t="str">
        <f>IF('N-Bedarf GL'!R23="","",'N-Bedarf GL'!R23)</f>
        <v/>
      </c>
      <c r="F23" s="321" t="str">
        <f>IF('P-Bedarf GL'!N24="","",'P-Bedarf GL'!N24)</f>
        <v/>
      </c>
      <c r="G23" s="321" t="str">
        <f>IF('P-Bedarf GL'!R24="","",'P-Bedarf GL'!R24)</f>
        <v/>
      </c>
      <c r="H23" s="321">
        <f t="shared" si="11"/>
        <v>0</v>
      </c>
      <c r="I23" s="345" t="str">
        <f t="shared" si="12"/>
        <v/>
      </c>
      <c r="J23" s="345" t="str">
        <f t="shared" si="13"/>
        <v/>
      </c>
      <c r="K23" s="345" t="str">
        <f t="shared" si="14"/>
        <v/>
      </c>
      <c r="L23" s="345">
        <f t="shared" si="15"/>
        <v>0</v>
      </c>
      <c r="M23" s="345">
        <f t="shared" si="16"/>
        <v>0</v>
      </c>
      <c r="N23" s="345">
        <f t="shared" si="17"/>
        <v>0</v>
      </c>
      <c r="O23" s="321" t="str">
        <f t="shared" si="18"/>
        <v/>
      </c>
      <c r="P23" s="321" t="str">
        <f t="shared" si="19"/>
        <v/>
      </c>
      <c r="Q23" s="321" t="str">
        <f t="shared" si="20"/>
        <v/>
      </c>
      <c r="R23" s="214" t="str">
        <f t="shared" si="28"/>
        <v/>
      </c>
      <c r="S23" s="141"/>
      <c r="T23" s="211"/>
      <c r="U23" s="215" t="str">
        <f t="shared" si="0"/>
        <v/>
      </c>
      <c r="V23" s="153" t="str">
        <f t="shared" si="21"/>
        <v/>
      </c>
      <c r="W23" s="153" t="str">
        <f t="shared" si="22"/>
        <v/>
      </c>
      <c r="X23" s="153" t="str">
        <f t="shared" si="1"/>
        <v/>
      </c>
      <c r="Y23" s="153" t="str">
        <f t="shared" si="2"/>
        <v/>
      </c>
      <c r="Z23" s="141"/>
      <c r="AA23" s="211"/>
      <c r="AB23" s="215" t="str">
        <f t="shared" si="29"/>
        <v/>
      </c>
      <c r="AC23" s="153" t="str">
        <f t="shared" si="23"/>
        <v/>
      </c>
      <c r="AD23" s="153" t="str">
        <f t="shared" si="24"/>
        <v/>
      </c>
      <c r="AE23" s="153" t="str">
        <f t="shared" si="3"/>
        <v/>
      </c>
      <c r="AF23" s="153" t="str">
        <f t="shared" si="4"/>
        <v/>
      </c>
      <c r="AG23" s="213" t="str">
        <f t="shared" si="30"/>
        <v/>
      </c>
      <c r="AH23" s="141"/>
      <c r="AI23" s="211"/>
      <c r="AJ23" s="215" t="str">
        <f t="shared" si="31"/>
        <v/>
      </c>
      <c r="AK23" s="153" t="str">
        <f t="shared" si="25"/>
        <v/>
      </c>
      <c r="AL23" s="153" t="str">
        <f t="shared" si="5"/>
        <v/>
      </c>
      <c r="AM23" s="153" t="str">
        <f t="shared" si="6"/>
        <v/>
      </c>
      <c r="AN23" s="141"/>
      <c r="AO23" s="211"/>
      <c r="AP23" s="215" t="str">
        <f t="shared" si="32"/>
        <v/>
      </c>
      <c r="AQ23" s="153" t="str">
        <f t="shared" si="26"/>
        <v/>
      </c>
      <c r="AR23" s="153" t="str">
        <f t="shared" si="7"/>
        <v/>
      </c>
      <c r="AS23" s="153" t="str">
        <f t="shared" si="8"/>
        <v/>
      </c>
      <c r="AT23" s="141"/>
      <c r="AU23" s="211"/>
      <c r="AV23" s="215" t="str">
        <f t="shared" si="33"/>
        <v/>
      </c>
      <c r="AW23" s="153" t="str">
        <f t="shared" si="27"/>
        <v/>
      </c>
      <c r="AX23" s="153" t="str">
        <f t="shared" si="9"/>
        <v/>
      </c>
      <c r="AY23" s="153" t="str">
        <f t="shared" si="10"/>
        <v/>
      </c>
    </row>
    <row r="24" spans="1:51" ht="29.45" customHeight="1" x14ac:dyDescent="0.25">
      <c r="A24" s="354" t="str">
        <f>IF('N-Bedarf GL'!A24="","",'N-Bedarf GL'!A24)</f>
        <v/>
      </c>
      <c r="B24" s="354" t="str">
        <f>IF('N-Bedarf GL'!B24="","",'N-Bedarf GL'!B24)</f>
        <v/>
      </c>
      <c r="C24" s="305" t="str">
        <f>IF('N-Bedarf GL'!D24="","",'N-Bedarf GL'!D24)</f>
        <v/>
      </c>
      <c r="D24" s="32" t="str">
        <f>IF('N-Bedarf GL'!C24="","",'N-Bedarf GL'!C24)</f>
        <v/>
      </c>
      <c r="E24" s="321" t="str">
        <f>IF('N-Bedarf GL'!R24="","",'N-Bedarf GL'!R24)</f>
        <v/>
      </c>
      <c r="F24" s="321" t="str">
        <f>IF('P-Bedarf GL'!N25="","",'P-Bedarf GL'!N25)</f>
        <v/>
      </c>
      <c r="G24" s="321" t="str">
        <f>IF('P-Bedarf GL'!R25="","",'P-Bedarf GL'!R25)</f>
        <v/>
      </c>
      <c r="H24" s="321">
        <f t="shared" si="11"/>
        <v>0</v>
      </c>
      <c r="I24" s="345" t="str">
        <f t="shared" si="12"/>
        <v/>
      </c>
      <c r="J24" s="345" t="str">
        <f t="shared" si="13"/>
        <v/>
      </c>
      <c r="K24" s="345" t="str">
        <f t="shared" si="14"/>
        <v/>
      </c>
      <c r="L24" s="345">
        <f t="shared" si="15"/>
        <v>0</v>
      </c>
      <c r="M24" s="345">
        <f t="shared" si="16"/>
        <v>0</v>
      </c>
      <c r="N24" s="345">
        <f t="shared" si="17"/>
        <v>0</v>
      </c>
      <c r="O24" s="321" t="str">
        <f t="shared" si="18"/>
        <v/>
      </c>
      <c r="P24" s="321" t="str">
        <f t="shared" si="19"/>
        <v/>
      </c>
      <c r="Q24" s="321" t="str">
        <f t="shared" si="20"/>
        <v/>
      </c>
      <c r="R24" s="214" t="str">
        <f t="shared" si="28"/>
        <v/>
      </c>
      <c r="S24" s="141"/>
      <c r="T24" s="211"/>
      <c r="U24" s="215" t="str">
        <f t="shared" si="0"/>
        <v/>
      </c>
      <c r="V24" s="153" t="str">
        <f t="shared" si="21"/>
        <v/>
      </c>
      <c r="W24" s="153" t="str">
        <f t="shared" si="22"/>
        <v/>
      </c>
      <c r="X24" s="153" t="str">
        <f t="shared" si="1"/>
        <v/>
      </c>
      <c r="Y24" s="153" t="str">
        <f t="shared" si="2"/>
        <v/>
      </c>
      <c r="Z24" s="141"/>
      <c r="AA24" s="211"/>
      <c r="AB24" s="215" t="str">
        <f t="shared" si="29"/>
        <v/>
      </c>
      <c r="AC24" s="153" t="str">
        <f t="shared" si="23"/>
        <v/>
      </c>
      <c r="AD24" s="153" t="str">
        <f t="shared" si="24"/>
        <v/>
      </c>
      <c r="AE24" s="153" t="str">
        <f t="shared" si="3"/>
        <v/>
      </c>
      <c r="AF24" s="153" t="str">
        <f t="shared" si="4"/>
        <v/>
      </c>
      <c r="AG24" s="213" t="str">
        <f t="shared" si="30"/>
        <v/>
      </c>
      <c r="AH24" s="141"/>
      <c r="AI24" s="211"/>
      <c r="AJ24" s="215" t="str">
        <f t="shared" si="31"/>
        <v/>
      </c>
      <c r="AK24" s="153" t="str">
        <f t="shared" si="25"/>
        <v/>
      </c>
      <c r="AL24" s="153" t="str">
        <f t="shared" si="5"/>
        <v/>
      </c>
      <c r="AM24" s="153" t="str">
        <f t="shared" si="6"/>
        <v/>
      </c>
      <c r="AN24" s="141"/>
      <c r="AO24" s="211"/>
      <c r="AP24" s="215" t="str">
        <f t="shared" si="32"/>
        <v/>
      </c>
      <c r="AQ24" s="153" t="str">
        <f t="shared" si="26"/>
        <v/>
      </c>
      <c r="AR24" s="153" t="str">
        <f t="shared" si="7"/>
        <v/>
      </c>
      <c r="AS24" s="153" t="str">
        <f t="shared" si="8"/>
        <v/>
      </c>
      <c r="AT24" s="141"/>
      <c r="AU24" s="211"/>
      <c r="AV24" s="215" t="str">
        <f t="shared" si="33"/>
        <v/>
      </c>
      <c r="AW24" s="153" t="str">
        <f t="shared" si="27"/>
        <v/>
      </c>
      <c r="AX24" s="153" t="str">
        <f t="shared" si="9"/>
        <v/>
      </c>
      <c r="AY24" s="153" t="str">
        <f t="shared" si="10"/>
        <v/>
      </c>
    </row>
    <row r="25" spans="1:51" ht="29.45" customHeight="1" x14ac:dyDescent="0.25">
      <c r="A25" s="354" t="str">
        <f>IF('N-Bedarf GL'!A25="","",'N-Bedarf GL'!A25)</f>
        <v/>
      </c>
      <c r="B25" s="354" t="str">
        <f>IF('N-Bedarf GL'!B25="","",'N-Bedarf GL'!B25)</f>
        <v/>
      </c>
      <c r="C25" s="305" t="str">
        <f>IF('N-Bedarf GL'!D25="","",'N-Bedarf GL'!D25)</f>
        <v/>
      </c>
      <c r="D25" s="32" t="str">
        <f>IF('N-Bedarf GL'!C25="","",'N-Bedarf GL'!C25)</f>
        <v/>
      </c>
      <c r="E25" s="321" t="str">
        <f>IF('N-Bedarf GL'!R25="","",'N-Bedarf GL'!R25)</f>
        <v/>
      </c>
      <c r="F25" s="321" t="str">
        <f>IF('P-Bedarf GL'!N26="","",'P-Bedarf GL'!N26)</f>
        <v/>
      </c>
      <c r="G25" s="321" t="str">
        <f>IF('P-Bedarf GL'!R26="","",'P-Bedarf GL'!R26)</f>
        <v/>
      </c>
      <c r="H25" s="321">
        <f t="shared" si="11"/>
        <v>0</v>
      </c>
      <c r="I25" s="345" t="str">
        <f t="shared" si="12"/>
        <v/>
      </c>
      <c r="J25" s="345" t="str">
        <f t="shared" si="13"/>
        <v/>
      </c>
      <c r="K25" s="345" t="str">
        <f t="shared" si="14"/>
        <v/>
      </c>
      <c r="L25" s="345">
        <f t="shared" si="15"/>
        <v>0</v>
      </c>
      <c r="M25" s="345">
        <f t="shared" si="16"/>
        <v>0</v>
      </c>
      <c r="N25" s="345">
        <f t="shared" si="17"/>
        <v>0</v>
      </c>
      <c r="O25" s="321" t="str">
        <f t="shared" si="18"/>
        <v/>
      </c>
      <c r="P25" s="321" t="str">
        <f t="shared" si="19"/>
        <v/>
      </c>
      <c r="Q25" s="321" t="str">
        <f t="shared" si="20"/>
        <v/>
      </c>
      <c r="R25" s="214" t="str">
        <f t="shared" si="28"/>
        <v/>
      </c>
      <c r="S25" s="141"/>
      <c r="T25" s="211"/>
      <c r="U25" s="215" t="str">
        <f t="shared" si="0"/>
        <v/>
      </c>
      <c r="V25" s="153" t="str">
        <f t="shared" si="21"/>
        <v/>
      </c>
      <c r="W25" s="153" t="str">
        <f t="shared" si="22"/>
        <v/>
      </c>
      <c r="X25" s="153" t="str">
        <f t="shared" si="1"/>
        <v/>
      </c>
      <c r="Y25" s="153" t="str">
        <f t="shared" si="2"/>
        <v/>
      </c>
      <c r="Z25" s="141"/>
      <c r="AA25" s="211"/>
      <c r="AB25" s="215" t="str">
        <f t="shared" si="29"/>
        <v/>
      </c>
      <c r="AC25" s="153" t="str">
        <f t="shared" si="23"/>
        <v/>
      </c>
      <c r="AD25" s="153" t="str">
        <f t="shared" si="24"/>
        <v/>
      </c>
      <c r="AE25" s="153" t="str">
        <f t="shared" si="3"/>
        <v/>
      </c>
      <c r="AF25" s="153" t="str">
        <f t="shared" si="4"/>
        <v/>
      </c>
      <c r="AG25" s="213" t="str">
        <f t="shared" si="30"/>
        <v/>
      </c>
      <c r="AH25" s="141"/>
      <c r="AI25" s="211"/>
      <c r="AJ25" s="215" t="str">
        <f t="shared" si="31"/>
        <v/>
      </c>
      <c r="AK25" s="153" t="str">
        <f t="shared" si="25"/>
        <v/>
      </c>
      <c r="AL25" s="153" t="str">
        <f t="shared" si="5"/>
        <v/>
      </c>
      <c r="AM25" s="153" t="str">
        <f t="shared" si="6"/>
        <v/>
      </c>
      <c r="AN25" s="141"/>
      <c r="AO25" s="211"/>
      <c r="AP25" s="215" t="str">
        <f t="shared" si="32"/>
        <v/>
      </c>
      <c r="AQ25" s="153" t="str">
        <f t="shared" si="26"/>
        <v/>
      </c>
      <c r="AR25" s="153" t="str">
        <f t="shared" si="7"/>
        <v/>
      </c>
      <c r="AS25" s="153" t="str">
        <f t="shared" si="8"/>
        <v/>
      </c>
      <c r="AT25" s="141"/>
      <c r="AU25" s="211"/>
      <c r="AV25" s="215" t="str">
        <f t="shared" si="33"/>
        <v/>
      </c>
      <c r="AW25" s="153" t="str">
        <f t="shared" si="27"/>
        <v/>
      </c>
      <c r="AX25" s="153" t="str">
        <f t="shared" si="9"/>
        <v/>
      </c>
      <c r="AY25" s="153" t="str">
        <f t="shared" si="10"/>
        <v/>
      </c>
    </row>
    <row r="26" spans="1:51" ht="29.45" customHeight="1" x14ac:dyDescent="0.25">
      <c r="A26" s="354" t="str">
        <f>IF('N-Bedarf GL'!A26="","",'N-Bedarf GL'!A26)</f>
        <v/>
      </c>
      <c r="B26" s="354" t="str">
        <f>IF('N-Bedarf GL'!B26="","",'N-Bedarf GL'!B26)</f>
        <v/>
      </c>
      <c r="C26" s="305" t="str">
        <f>IF('N-Bedarf GL'!D26="","",'N-Bedarf GL'!D26)</f>
        <v/>
      </c>
      <c r="D26" s="32" t="str">
        <f>IF('N-Bedarf GL'!C26="","",'N-Bedarf GL'!C26)</f>
        <v/>
      </c>
      <c r="E26" s="321" t="str">
        <f>IF('N-Bedarf GL'!R26="","",'N-Bedarf GL'!R26)</f>
        <v/>
      </c>
      <c r="F26" s="321" t="str">
        <f>IF('P-Bedarf GL'!N27="","",'P-Bedarf GL'!N27)</f>
        <v/>
      </c>
      <c r="G26" s="321" t="str">
        <f>IF('P-Bedarf GL'!R27="","",'P-Bedarf GL'!R27)</f>
        <v/>
      </c>
      <c r="H26" s="321">
        <f t="shared" si="11"/>
        <v>0</v>
      </c>
      <c r="I26" s="345" t="str">
        <f t="shared" si="12"/>
        <v/>
      </c>
      <c r="J26" s="345" t="str">
        <f t="shared" si="13"/>
        <v/>
      </c>
      <c r="K26" s="345" t="str">
        <f t="shared" si="14"/>
        <v/>
      </c>
      <c r="L26" s="345">
        <f t="shared" si="15"/>
        <v>0</v>
      </c>
      <c r="M26" s="345">
        <f t="shared" si="16"/>
        <v>0</v>
      </c>
      <c r="N26" s="345">
        <f t="shared" si="17"/>
        <v>0</v>
      </c>
      <c r="O26" s="321" t="str">
        <f t="shared" si="18"/>
        <v/>
      </c>
      <c r="P26" s="321" t="str">
        <f t="shared" si="19"/>
        <v/>
      </c>
      <c r="Q26" s="321" t="str">
        <f t="shared" si="20"/>
        <v/>
      </c>
      <c r="R26" s="214" t="str">
        <f t="shared" si="28"/>
        <v/>
      </c>
      <c r="S26" s="141"/>
      <c r="T26" s="211"/>
      <c r="U26" s="215" t="str">
        <f t="shared" si="0"/>
        <v/>
      </c>
      <c r="V26" s="153" t="str">
        <f t="shared" si="21"/>
        <v/>
      </c>
      <c r="W26" s="153" t="str">
        <f t="shared" si="22"/>
        <v/>
      </c>
      <c r="X26" s="153" t="str">
        <f t="shared" si="1"/>
        <v/>
      </c>
      <c r="Y26" s="153" t="str">
        <f t="shared" si="2"/>
        <v/>
      </c>
      <c r="Z26" s="141"/>
      <c r="AA26" s="211"/>
      <c r="AB26" s="215" t="str">
        <f t="shared" si="29"/>
        <v/>
      </c>
      <c r="AC26" s="153" t="str">
        <f t="shared" si="23"/>
        <v/>
      </c>
      <c r="AD26" s="153" t="str">
        <f t="shared" si="24"/>
        <v/>
      </c>
      <c r="AE26" s="153" t="str">
        <f t="shared" si="3"/>
        <v/>
      </c>
      <c r="AF26" s="153" t="str">
        <f t="shared" si="4"/>
        <v/>
      </c>
      <c r="AG26" s="213" t="str">
        <f t="shared" si="30"/>
        <v/>
      </c>
      <c r="AH26" s="141"/>
      <c r="AI26" s="211"/>
      <c r="AJ26" s="215" t="str">
        <f t="shared" si="31"/>
        <v/>
      </c>
      <c r="AK26" s="153" t="str">
        <f t="shared" si="25"/>
        <v/>
      </c>
      <c r="AL26" s="153" t="str">
        <f t="shared" si="5"/>
        <v/>
      </c>
      <c r="AM26" s="153" t="str">
        <f t="shared" si="6"/>
        <v/>
      </c>
      <c r="AN26" s="141"/>
      <c r="AO26" s="211"/>
      <c r="AP26" s="215" t="str">
        <f t="shared" si="32"/>
        <v/>
      </c>
      <c r="AQ26" s="153" t="str">
        <f t="shared" si="26"/>
        <v/>
      </c>
      <c r="AR26" s="153" t="str">
        <f t="shared" si="7"/>
        <v/>
      </c>
      <c r="AS26" s="153" t="str">
        <f t="shared" si="8"/>
        <v/>
      </c>
      <c r="AT26" s="141"/>
      <c r="AU26" s="211"/>
      <c r="AV26" s="215" t="str">
        <f t="shared" si="33"/>
        <v/>
      </c>
      <c r="AW26" s="153" t="str">
        <f t="shared" si="27"/>
        <v/>
      </c>
      <c r="AX26" s="153" t="str">
        <f t="shared" si="9"/>
        <v/>
      </c>
      <c r="AY26" s="153" t="str">
        <f t="shared" si="10"/>
        <v/>
      </c>
    </row>
    <row r="27" spans="1:51" ht="29.45" customHeight="1" x14ac:dyDescent="0.25">
      <c r="A27" s="354" t="str">
        <f>IF('N-Bedarf GL'!A27="","",'N-Bedarf GL'!A27)</f>
        <v/>
      </c>
      <c r="B27" s="354" t="str">
        <f>IF('N-Bedarf GL'!B27="","",'N-Bedarf GL'!B27)</f>
        <v/>
      </c>
      <c r="C27" s="305" t="str">
        <f>IF('N-Bedarf GL'!D27="","",'N-Bedarf GL'!D27)</f>
        <v/>
      </c>
      <c r="D27" s="32" t="str">
        <f>IF('N-Bedarf GL'!C27="","",'N-Bedarf GL'!C27)</f>
        <v/>
      </c>
      <c r="E27" s="321" t="str">
        <f>IF('N-Bedarf GL'!R27="","",'N-Bedarf GL'!R27)</f>
        <v/>
      </c>
      <c r="F27" s="321" t="str">
        <f>IF('P-Bedarf GL'!N28="","",'P-Bedarf GL'!N28)</f>
        <v/>
      </c>
      <c r="G27" s="321" t="str">
        <f>IF('P-Bedarf GL'!R28="","",'P-Bedarf GL'!R28)</f>
        <v/>
      </c>
      <c r="H27" s="321">
        <f t="shared" si="11"/>
        <v>0</v>
      </c>
      <c r="I27" s="345" t="str">
        <f t="shared" si="12"/>
        <v/>
      </c>
      <c r="J27" s="345" t="str">
        <f t="shared" si="13"/>
        <v/>
      </c>
      <c r="K27" s="345" t="str">
        <f t="shared" si="14"/>
        <v/>
      </c>
      <c r="L27" s="345">
        <f t="shared" si="15"/>
        <v>0</v>
      </c>
      <c r="M27" s="345">
        <f t="shared" si="16"/>
        <v>0</v>
      </c>
      <c r="N27" s="345">
        <f t="shared" si="17"/>
        <v>0</v>
      </c>
      <c r="O27" s="321" t="str">
        <f t="shared" si="18"/>
        <v/>
      </c>
      <c r="P27" s="321" t="str">
        <f t="shared" si="19"/>
        <v/>
      </c>
      <c r="Q27" s="321" t="str">
        <f t="shared" si="20"/>
        <v/>
      </c>
      <c r="R27" s="214" t="str">
        <f t="shared" si="28"/>
        <v/>
      </c>
      <c r="S27" s="141"/>
      <c r="T27" s="211"/>
      <c r="U27" s="215" t="str">
        <f t="shared" si="0"/>
        <v/>
      </c>
      <c r="V27" s="153" t="str">
        <f t="shared" si="21"/>
        <v/>
      </c>
      <c r="W27" s="153" t="str">
        <f t="shared" si="22"/>
        <v/>
      </c>
      <c r="X27" s="153" t="str">
        <f t="shared" si="1"/>
        <v/>
      </c>
      <c r="Y27" s="153" t="str">
        <f t="shared" si="2"/>
        <v/>
      </c>
      <c r="Z27" s="141"/>
      <c r="AA27" s="211"/>
      <c r="AB27" s="215" t="str">
        <f t="shared" si="29"/>
        <v/>
      </c>
      <c r="AC27" s="153" t="str">
        <f t="shared" si="23"/>
        <v/>
      </c>
      <c r="AD27" s="153" t="str">
        <f t="shared" si="24"/>
        <v/>
      </c>
      <c r="AE27" s="153" t="str">
        <f t="shared" si="3"/>
        <v/>
      </c>
      <c r="AF27" s="153" t="str">
        <f t="shared" si="4"/>
        <v/>
      </c>
      <c r="AG27" s="213" t="str">
        <f t="shared" si="30"/>
        <v/>
      </c>
      <c r="AH27" s="141"/>
      <c r="AI27" s="211"/>
      <c r="AJ27" s="215" t="str">
        <f t="shared" si="31"/>
        <v/>
      </c>
      <c r="AK27" s="153" t="str">
        <f t="shared" si="25"/>
        <v/>
      </c>
      <c r="AL27" s="153" t="str">
        <f t="shared" si="5"/>
        <v/>
      </c>
      <c r="AM27" s="153" t="str">
        <f t="shared" si="6"/>
        <v/>
      </c>
      <c r="AN27" s="141"/>
      <c r="AO27" s="211"/>
      <c r="AP27" s="215" t="str">
        <f t="shared" si="32"/>
        <v/>
      </c>
      <c r="AQ27" s="153" t="str">
        <f t="shared" si="26"/>
        <v/>
      </c>
      <c r="AR27" s="153" t="str">
        <f t="shared" si="7"/>
        <v/>
      </c>
      <c r="AS27" s="153" t="str">
        <f t="shared" si="8"/>
        <v/>
      </c>
      <c r="AT27" s="141"/>
      <c r="AU27" s="211"/>
      <c r="AV27" s="215" t="str">
        <f t="shared" si="33"/>
        <v/>
      </c>
      <c r="AW27" s="153" t="str">
        <f t="shared" si="27"/>
        <v/>
      </c>
      <c r="AX27" s="153" t="str">
        <f t="shared" si="9"/>
        <v/>
      </c>
      <c r="AY27" s="153" t="str">
        <f t="shared" si="10"/>
        <v/>
      </c>
    </row>
    <row r="28" spans="1:51" ht="29.45" customHeight="1" x14ac:dyDescent="0.25">
      <c r="A28" s="354" t="str">
        <f>IF('N-Bedarf GL'!A28="","",'N-Bedarf GL'!A28)</f>
        <v/>
      </c>
      <c r="B28" s="354" t="str">
        <f>IF('N-Bedarf GL'!B28="","",'N-Bedarf GL'!B28)</f>
        <v/>
      </c>
      <c r="C28" s="305" t="str">
        <f>IF('N-Bedarf GL'!D28="","",'N-Bedarf GL'!D28)</f>
        <v/>
      </c>
      <c r="D28" s="32" t="str">
        <f>IF('N-Bedarf GL'!C28="","",'N-Bedarf GL'!C28)</f>
        <v/>
      </c>
      <c r="E28" s="321" t="str">
        <f>IF('N-Bedarf GL'!R28="","",'N-Bedarf GL'!R28)</f>
        <v/>
      </c>
      <c r="F28" s="321" t="str">
        <f>IF('P-Bedarf GL'!N29="","",'P-Bedarf GL'!N29)</f>
        <v/>
      </c>
      <c r="G28" s="321" t="str">
        <f>IF('P-Bedarf GL'!R29="","",'P-Bedarf GL'!R29)</f>
        <v/>
      </c>
      <c r="H28" s="321">
        <f t="shared" si="11"/>
        <v>0</v>
      </c>
      <c r="I28" s="345" t="str">
        <f t="shared" si="12"/>
        <v/>
      </c>
      <c r="J28" s="345" t="str">
        <f t="shared" si="13"/>
        <v/>
      </c>
      <c r="K28" s="345" t="str">
        <f t="shared" si="14"/>
        <v/>
      </c>
      <c r="L28" s="345">
        <f t="shared" si="15"/>
        <v>0</v>
      </c>
      <c r="M28" s="345">
        <f t="shared" si="16"/>
        <v>0</v>
      </c>
      <c r="N28" s="345">
        <f t="shared" si="17"/>
        <v>0</v>
      </c>
      <c r="O28" s="321" t="str">
        <f t="shared" si="18"/>
        <v/>
      </c>
      <c r="P28" s="321" t="str">
        <f t="shared" si="19"/>
        <v/>
      </c>
      <c r="Q28" s="321" t="str">
        <f t="shared" si="20"/>
        <v/>
      </c>
      <c r="R28" s="214" t="str">
        <f t="shared" si="28"/>
        <v/>
      </c>
      <c r="S28" s="141"/>
      <c r="T28" s="211"/>
      <c r="U28" s="215" t="str">
        <f t="shared" si="0"/>
        <v/>
      </c>
      <c r="V28" s="153" t="str">
        <f t="shared" si="21"/>
        <v/>
      </c>
      <c r="W28" s="153" t="str">
        <f t="shared" si="22"/>
        <v/>
      </c>
      <c r="X28" s="153" t="str">
        <f t="shared" si="1"/>
        <v/>
      </c>
      <c r="Y28" s="153" t="str">
        <f t="shared" si="2"/>
        <v/>
      </c>
      <c r="Z28" s="141"/>
      <c r="AA28" s="211"/>
      <c r="AB28" s="215" t="str">
        <f t="shared" si="29"/>
        <v/>
      </c>
      <c r="AC28" s="153" t="str">
        <f t="shared" si="23"/>
        <v/>
      </c>
      <c r="AD28" s="153" t="str">
        <f t="shared" si="24"/>
        <v/>
      </c>
      <c r="AE28" s="153" t="str">
        <f t="shared" si="3"/>
        <v/>
      </c>
      <c r="AF28" s="153" t="str">
        <f t="shared" si="4"/>
        <v/>
      </c>
      <c r="AG28" s="213" t="str">
        <f t="shared" si="30"/>
        <v/>
      </c>
      <c r="AH28" s="141"/>
      <c r="AI28" s="211"/>
      <c r="AJ28" s="215" t="str">
        <f t="shared" si="31"/>
        <v/>
      </c>
      <c r="AK28" s="153" t="str">
        <f t="shared" si="25"/>
        <v/>
      </c>
      <c r="AL28" s="153" t="str">
        <f t="shared" si="5"/>
        <v/>
      </c>
      <c r="AM28" s="153" t="str">
        <f t="shared" si="6"/>
        <v/>
      </c>
      <c r="AN28" s="141"/>
      <c r="AO28" s="211"/>
      <c r="AP28" s="215" t="str">
        <f t="shared" si="32"/>
        <v/>
      </c>
      <c r="AQ28" s="153" t="str">
        <f t="shared" si="26"/>
        <v/>
      </c>
      <c r="AR28" s="153" t="str">
        <f t="shared" si="7"/>
        <v/>
      </c>
      <c r="AS28" s="153" t="str">
        <f t="shared" si="8"/>
        <v/>
      </c>
      <c r="AT28" s="141"/>
      <c r="AU28" s="211"/>
      <c r="AV28" s="215" t="str">
        <f t="shared" si="33"/>
        <v/>
      </c>
      <c r="AW28" s="153" t="str">
        <f t="shared" si="27"/>
        <v/>
      </c>
      <c r="AX28" s="153" t="str">
        <f t="shared" si="9"/>
        <v/>
      </c>
      <c r="AY28" s="153" t="str">
        <f t="shared" si="10"/>
        <v/>
      </c>
    </row>
    <row r="29" spans="1:51" ht="29.45" customHeight="1" x14ac:dyDescent="0.25">
      <c r="A29" s="354" t="str">
        <f>IF('N-Bedarf GL'!A29="","",'N-Bedarf GL'!A29)</f>
        <v/>
      </c>
      <c r="B29" s="354" t="str">
        <f>IF('N-Bedarf GL'!B29="","",'N-Bedarf GL'!B29)</f>
        <v/>
      </c>
      <c r="C29" s="305" t="str">
        <f>IF('N-Bedarf GL'!D29="","",'N-Bedarf GL'!D29)</f>
        <v/>
      </c>
      <c r="D29" s="32" t="str">
        <f>IF('N-Bedarf GL'!C29="","",'N-Bedarf GL'!C29)</f>
        <v/>
      </c>
      <c r="E29" s="321" t="str">
        <f>IF('N-Bedarf GL'!R29="","",'N-Bedarf GL'!R29)</f>
        <v/>
      </c>
      <c r="F29" s="321" t="str">
        <f>IF('P-Bedarf GL'!N30="","",'P-Bedarf GL'!N30)</f>
        <v/>
      </c>
      <c r="G29" s="321" t="str">
        <f>IF('P-Bedarf GL'!R30="","",'P-Bedarf GL'!R30)</f>
        <v/>
      </c>
      <c r="H29" s="321">
        <f t="shared" si="11"/>
        <v>0</v>
      </c>
      <c r="I29" s="345" t="str">
        <f t="shared" si="12"/>
        <v/>
      </c>
      <c r="J29" s="345" t="str">
        <f t="shared" si="13"/>
        <v/>
      </c>
      <c r="K29" s="345" t="str">
        <f t="shared" si="14"/>
        <v/>
      </c>
      <c r="L29" s="345">
        <f t="shared" si="15"/>
        <v>0</v>
      </c>
      <c r="M29" s="345">
        <f t="shared" si="16"/>
        <v>0</v>
      </c>
      <c r="N29" s="345">
        <f t="shared" si="17"/>
        <v>0</v>
      </c>
      <c r="O29" s="321" t="str">
        <f t="shared" si="18"/>
        <v/>
      </c>
      <c r="P29" s="321" t="str">
        <f t="shared" si="19"/>
        <v/>
      </c>
      <c r="Q29" s="321" t="str">
        <f t="shared" si="20"/>
        <v/>
      </c>
      <c r="R29" s="214" t="str">
        <f t="shared" si="28"/>
        <v/>
      </c>
      <c r="S29" s="141"/>
      <c r="T29" s="211"/>
      <c r="U29" s="215" t="str">
        <f t="shared" si="0"/>
        <v/>
      </c>
      <c r="V29" s="153" t="str">
        <f t="shared" si="21"/>
        <v/>
      </c>
      <c r="W29" s="153" t="str">
        <f t="shared" si="22"/>
        <v/>
      </c>
      <c r="X29" s="153" t="str">
        <f t="shared" si="1"/>
        <v/>
      </c>
      <c r="Y29" s="153" t="str">
        <f t="shared" si="2"/>
        <v/>
      </c>
      <c r="Z29" s="141"/>
      <c r="AA29" s="211"/>
      <c r="AB29" s="215" t="str">
        <f t="shared" si="29"/>
        <v/>
      </c>
      <c r="AC29" s="153" t="str">
        <f t="shared" si="23"/>
        <v/>
      </c>
      <c r="AD29" s="153" t="str">
        <f t="shared" si="24"/>
        <v/>
      </c>
      <c r="AE29" s="153" t="str">
        <f t="shared" si="3"/>
        <v/>
      </c>
      <c r="AF29" s="153" t="str">
        <f t="shared" si="4"/>
        <v/>
      </c>
      <c r="AG29" s="213" t="str">
        <f t="shared" si="30"/>
        <v/>
      </c>
      <c r="AH29" s="141"/>
      <c r="AI29" s="211"/>
      <c r="AJ29" s="215" t="str">
        <f t="shared" si="31"/>
        <v/>
      </c>
      <c r="AK29" s="153" t="str">
        <f t="shared" si="25"/>
        <v/>
      </c>
      <c r="AL29" s="153" t="str">
        <f t="shared" si="5"/>
        <v/>
      </c>
      <c r="AM29" s="153" t="str">
        <f t="shared" si="6"/>
        <v/>
      </c>
      <c r="AN29" s="141"/>
      <c r="AO29" s="211"/>
      <c r="AP29" s="215" t="str">
        <f t="shared" si="32"/>
        <v/>
      </c>
      <c r="AQ29" s="153" t="str">
        <f t="shared" si="26"/>
        <v/>
      </c>
      <c r="AR29" s="153" t="str">
        <f t="shared" si="7"/>
        <v/>
      </c>
      <c r="AS29" s="153" t="str">
        <f t="shared" si="8"/>
        <v/>
      </c>
      <c r="AT29" s="141"/>
      <c r="AU29" s="211"/>
      <c r="AV29" s="215" t="str">
        <f t="shared" si="33"/>
        <v/>
      </c>
      <c r="AW29" s="153" t="str">
        <f t="shared" si="27"/>
        <v/>
      </c>
      <c r="AX29" s="153" t="str">
        <f t="shared" si="9"/>
        <v/>
      </c>
      <c r="AY29" s="153" t="str">
        <f t="shared" si="10"/>
        <v/>
      </c>
    </row>
    <row r="30" spans="1:51" ht="29.45" customHeight="1" x14ac:dyDescent="0.25">
      <c r="A30" s="354" t="str">
        <f>IF('N-Bedarf GL'!A30="","",'N-Bedarf GL'!A30)</f>
        <v/>
      </c>
      <c r="B30" s="354" t="str">
        <f>IF('N-Bedarf GL'!B30="","",'N-Bedarf GL'!B30)</f>
        <v/>
      </c>
      <c r="C30" s="305" t="str">
        <f>IF('N-Bedarf GL'!D30="","",'N-Bedarf GL'!D30)</f>
        <v/>
      </c>
      <c r="D30" s="32" t="str">
        <f>IF('N-Bedarf GL'!C30="","",'N-Bedarf GL'!C30)</f>
        <v/>
      </c>
      <c r="E30" s="321" t="str">
        <f>IF('N-Bedarf GL'!R30="","",'N-Bedarf GL'!R30)</f>
        <v/>
      </c>
      <c r="F30" s="321" t="str">
        <f>IF('P-Bedarf GL'!N31="","",'P-Bedarf GL'!N31)</f>
        <v/>
      </c>
      <c r="G30" s="321" t="str">
        <f>IF('P-Bedarf GL'!R31="","",'P-Bedarf GL'!R31)</f>
        <v/>
      </c>
      <c r="H30" s="321">
        <f t="shared" si="11"/>
        <v>0</v>
      </c>
      <c r="I30" s="345" t="str">
        <f t="shared" si="12"/>
        <v/>
      </c>
      <c r="J30" s="345" t="str">
        <f t="shared" si="13"/>
        <v/>
      </c>
      <c r="K30" s="345" t="str">
        <f t="shared" si="14"/>
        <v/>
      </c>
      <c r="L30" s="345">
        <f t="shared" si="15"/>
        <v>0</v>
      </c>
      <c r="M30" s="345">
        <f t="shared" si="16"/>
        <v>0</v>
      </c>
      <c r="N30" s="345">
        <f t="shared" si="17"/>
        <v>0</v>
      </c>
      <c r="O30" s="321" t="str">
        <f t="shared" si="18"/>
        <v/>
      </c>
      <c r="P30" s="321" t="str">
        <f t="shared" si="19"/>
        <v/>
      </c>
      <c r="Q30" s="321" t="str">
        <f t="shared" si="20"/>
        <v/>
      </c>
      <c r="R30" s="214" t="str">
        <f t="shared" si="28"/>
        <v/>
      </c>
      <c r="S30" s="141"/>
      <c r="T30" s="211"/>
      <c r="U30" s="215" t="str">
        <f t="shared" si="0"/>
        <v/>
      </c>
      <c r="V30" s="153" t="str">
        <f t="shared" si="21"/>
        <v/>
      </c>
      <c r="W30" s="153" t="str">
        <f t="shared" si="22"/>
        <v/>
      </c>
      <c r="X30" s="153" t="str">
        <f t="shared" si="1"/>
        <v/>
      </c>
      <c r="Y30" s="153" t="str">
        <f t="shared" si="2"/>
        <v/>
      </c>
      <c r="Z30" s="141"/>
      <c r="AA30" s="211"/>
      <c r="AB30" s="215" t="str">
        <f t="shared" si="29"/>
        <v/>
      </c>
      <c r="AC30" s="153" t="str">
        <f t="shared" si="23"/>
        <v/>
      </c>
      <c r="AD30" s="153" t="str">
        <f t="shared" si="24"/>
        <v/>
      </c>
      <c r="AE30" s="153" t="str">
        <f t="shared" si="3"/>
        <v/>
      </c>
      <c r="AF30" s="153" t="str">
        <f t="shared" si="4"/>
        <v/>
      </c>
      <c r="AG30" s="213" t="str">
        <f t="shared" si="30"/>
        <v/>
      </c>
      <c r="AH30" s="141"/>
      <c r="AI30" s="211"/>
      <c r="AJ30" s="215" t="str">
        <f t="shared" si="31"/>
        <v/>
      </c>
      <c r="AK30" s="153" t="str">
        <f t="shared" si="25"/>
        <v/>
      </c>
      <c r="AL30" s="153" t="str">
        <f t="shared" si="5"/>
        <v/>
      </c>
      <c r="AM30" s="153" t="str">
        <f t="shared" si="6"/>
        <v/>
      </c>
      <c r="AN30" s="141"/>
      <c r="AO30" s="211"/>
      <c r="AP30" s="215" t="str">
        <f t="shared" si="32"/>
        <v/>
      </c>
      <c r="AQ30" s="153" t="str">
        <f t="shared" si="26"/>
        <v/>
      </c>
      <c r="AR30" s="153" t="str">
        <f t="shared" si="7"/>
        <v/>
      </c>
      <c r="AS30" s="153" t="str">
        <f t="shared" si="8"/>
        <v/>
      </c>
      <c r="AT30" s="141"/>
      <c r="AU30" s="211"/>
      <c r="AV30" s="215" t="str">
        <f t="shared" si="33"/>
        <v/>
      </c>
      <c r="AW30" s="153" t="str">
        <f t="shared" si="27"/>
        <v/>
      </c>
      <c r="AX30" s="153" t="str">
        <f t="shared" si="9"/>
        <v/>
      </c>
      <c r="AY30" s="153" t="str">
        <f t="shared" si="10"/>
        <v/>
      </c>
    </row>
    <row r="31" spans="1:51" ht="29.45" customHeight="1" x14ac:dyDescent="0.25">
      <c r="A31" s="354" t="str">
        <f>IF('N-Bedarf GL'!A31="","",'N-Bedarf GL'!A31)</f>
        <v/>
      </c>
      <c r="B31" s="354" t="str">
        <f>IF('N-Bedarf GL'!B31="","",'N-Bedarf GL'!B31)</f>
        <v/>
      </c>
      <c r="C31" s="305" t="str">
        <f>IF('N-Bedarf GL'!D31="","",'N-Bedarf GL'!D31)</f>
        <v/>
      </c>
      <c r="D31" s="32" t="str">
        <f>IF('N-Bedarf GL'!C31="","",'N-Bedarf GL'!C31)</f>
        <v/>
      </c>
      <c r="E31" s="321" t="str">
        <f>IF('N-Bedarf GL'!R31="","",'N-Bedarf GL'!R31)</f>
        <v/>
      </c>
      <c r="F31" s="321" t="str">
        <f>IF('P-Bedarf GL'!N32="","",'P-Bedarf GL'!N32)</f>
        <v/>
      </c>
      <c r="G31" s="321" t="str">
        <f>IF('P-Bedarf GL'!R32="","",'P-Bedarf GL'!R32)</f>
        <v/>
      </c>
      <c r="H31" s="321">
        <f t="shared" si="11"/>
        <v>0</v>
      </c>
      <c r="I31" s="345" t="str">
        <f t="shared" si="12"/>
        <v/>
      </c>
      <c r="J31" s="345" t="str">
        <f t="shared" si="13"/>
        <v/>
      </c>
      <c r="K31" s="345" t="str">
        <f t="shared" si="14"/>
        <v/>
      </c>
      <c r="L31" s="345">
        <f t="shared" si="15"/>
        <v>0</v>
      </c>
      <c r="M31" s="345">
        <f t="shared" si="16"/>
        <v>0</v>
      </c>
      <c r="N31" s="345">
        <f t="shared" si="17"/>
        <v>0</v>
      </c>
      <c r="O31" s="321" t="str">
        <f t="shared" si="18"/>
        <v/>
      </c>
      <c r="P31" s="321" t="str">
        <f t="shared" si="19"/>
        <v/>
      </c>
      <c r="Q31" s="321" t="str">
        <f t="shared" si="20"/>
        <v/>
      </c>
      <c r="R31" s="214" t="str">
        <f t="shared" si="28"/>
        <v/>
      </c>
      <c r="S31" s="141"/>
      <c r="T31" s="211"/>
      <c r="U31" s="215" t="str">
        <f t="shared" si="0"/>
        <v/>
      </c>
      <c r="V31" s="153" t="str">
        <f t="shared" si="21"/>
        <v/>
      </c>
      <c r="W31" s="153" t="str">
        <f t="shared" si="22"/>
        <v/>
      </c>
      <c r="X31" s="153" t="str">
        <f t="shared" si="1"/>
        <v/>
      </c>
      <c r="Y31" s="153" t="str">
        <f t="shared" si="2"/>
        <v/>
      </c>
      <c r="Z31" s="141"/>
      <c r="AA31" s="211"/>
      <c r="AB31" s="215" t="str">
        <f t="shared" si="29"/>
        <v/>
      </c>
      <c r="AC31" s="153" t="str">
        <f t="shared" si="23"/>
        <v/>
      </c>
      <c r="AD31" s="153" t="str">
        <f t="shared" si="24"/>
        <v/>
      </c>
      <c r="AE31" s="153" t="str">
        <f t="shared" si="3"/>
        <v/>
      </c>
      <c r="AF31" s="153" t="str">
        <f t="shared" si="4"/>
        <v/>
      </c>
      <c r="AG31" s="213" t="str">
        <f t="shared" si="30"/>
        <v/>
      </c>
      <c r="AH31" s="141"/>
      <c r="AI31" s="211"/>
      <c r="AJ31" s="215" t="str">
        <f t="shared" si="31"/>
        <v/>
      </c>
      <c r="AK31" s="153" t="str">
        <f t="shared" si="25"/>
        <v/>
      </c>
      <c r="AL31" s="153" t="str">
        <f t="shared" si="5"/>
        <v/>
      </c>
      <c r="AM31" s="153" t="str">
        <f t="shared" si="6"/>
        <v/>
      </c>
      <c r="AN31" s="141"/>
      <c r="AO31" s="211"/>
      <c r="AP31" s="215" t="str">
        <f t="shared" si="32"/>
        <v/>
      </c>
      <c r="AQ31" s="153" t="str">
        <f t="shared" si="26"/>
        <v/>
      </c>
      <c r="AR31" s="153" t="str">
        <f t="shared" si="7"/>
        <v/>
      </c>
      <c r="AS31" s="153" t="str">
        <f t="shared" si="8"/>
        <v/>
      </c>
      <c r="AT31" s="141"/>
      <c r="AU31" s="211"/>
      <c r="AV31" s="215" t="str">
        <f t="shared" si="33"/>
        <v/>
      </c>
      <c r="AW31" s="153" t="str">
        <f t="shared" si="27"/>
        <v/>
      </c>
      <c r="AX31" s="153" t="str">
        <f t="shared" si="9"/>
        <v/>
      </c>
      <c r="AY31" s="153" t="str">
        <f t="shared" si="10"/>
        <v/>
      </c>
    </row>
    <row r="32" spans="1:51" ht="29.45" customHeight="1" x14ac:dyDescent="0.25">
      <c r="A32" s="354" t="str">
        <f>IF('N-Bedarf GL'!A32="","",'N-Bedarf GL'!A32)</f>
        <v/>
      </c>
      <c r="B32" s="354" t="str">
        <f>IF('N-Bedarf GL'!B32="","",'N-Bedarf GL'!B32)</f>
        <v/>
      </c>
      <c r="C32" s="305" t="str">
        <f>IF('N-Bedarf GL'!D32="","",'N-Bedarf GL'!D32)</f>
        <v/>
      </c>
      <c r="D32" s="32" t="str">
        <f>IF('N-Bedarf GL'!C32="","",'N-Bedarf GL'!C32)</f>
        <v/>
      </c>
      <c r="E32" s="321" t="str">
        <f>IF('N-Bedarf GL'!R32="","",'N-Bedarf GL'!R32)</f>
        <v/>
      </c>
      <c r="F32" s="321" t="str">
        <f>IF('P-Bedarf GL'!N33="","",'P-Bedarf GL'!N33)</f>
        <v/>
      </c>
      <c r="G32" s="321" t="str">
        <f>IF('P-Bedarf GL'!R33="","",'P-Bedarf GL'!R33)</f>
        <v/>
      </c>
      <c r="H32" s="321">
        <f t="shared" si="11"/>
        <v>0</v>
      </c>
      <c r="I32" s="345" t="str">
        <f t="shared" si="12"/>
        <v/>
      </c>
      <c r="J32" s="345" t="str">
        <f t="shared" si="13"/>
        <v/>
      </c>
      <c r="K32" s="345" t="str">
        <f t="shared" si="14"/>
        <v/>
      </c>
      <c r="L32" s="345">
        <f t="shared" si="15"/>
        <v>0</v>
      </c>
      <c r="M32" s="345">
        <f t="shared" si="16"/>
        <v>0</v>
      </c>
      <c r="N32" s="345">
        <f t="shared" si="17"/>
        <v>0</v>
      </c>
      <c r="O32" s="321" t="str">
        <f t="shared" si="18"/>
        <v/>
      </c>
      <c r="P32" s="321" t="str">
        <f t="shared" si="19"/>
        <v/>
      </c>
      <c r="Q32" s="321" t="str">
        <f t="shared" si="20"/>
        <v/>
      </c>
      <c r="R32" s="214" t="str">
        <f t="shared" si="28"/>
        <v/>
      </c>
      <c r="S32" s="141"/>
      <c r="T32" s="211"/>
      <c r="U32" s="215" t="str">
        <f t="shared" si="0"/>
        <v/>
      </c>
      <c r="V32" s="153" t="str">
        <f t="shared" si="21"/>
        <v/>
      </c>
      <c r="W32" s="153" t="str">
        <f t="shared" si="22"/>
        <v/>
      </c>
      <c r="X32" s="153" t="str">
        <f t="shared" si="1"/>
        <v/>
      </c>
      <c r="Y32" s="153" t="str">
        <f t="shared" si="2"/>
        <v/>
      </c>
      <c r="Z32" s="141"/>
      <c r="AA32" s="211"/>
      <c r="AB32" s="215" t="str">
        <f t="shared" si="29"/>
        <v/>
      </c>
      <c r="AC32" s="153" t="str">
        <f t="shared" si="23"/>
        <v/>
      </c>
      <c r="AD32" s="153" t="str">
        <f t="shared" si="24"/>
        <v/>
      </c>
      <c r="AE32" s="153" t="str">
        <f t="shared" si="3"/>
        <v/>
      </c>
      <c r="AF32" s="153" t="str">
        <f t="shared" si="4"/>
        <v/>
      </c>
      <c r="AG32" s="213" t="str">
        <f t="shared" si="30"/>
        <v/>
      </c>
      <c r="AH32" s="141"/>
      <c r="AI32" s="211"/>
      <c r="AJ32" s="215" t="str">
        <f t="shared" si="31"/>
        <v/>
      </c>
      <c r="AK32" s="153" t="str">
        <f t="shared" si="25"/>
        <v/>
      </c>
      <c r="AL32" s="153" t="str">
        <f t="shared" si="5"/>
        <v/>
      </c>
      <c r="AM32" s="153" t="str">
        <f t="shared" si="6"/>
        <v/>
      </c>
      <c r="AN32" s="141"/>
      <c r="AO32" s="211"/>
      <c r="AP32" s="215" t="str">
        <f t="shared" si="32"/>
        <v/>
      </c>
      <c r="AQ32" s="153" t="str">
        <f t="shared" si="26"/>
        <v/>
      </c>
      <c r="AR32" s="153" t="str">
        <f t="shared" si="7"/>
        <v/>
      </c>
      <c r="AS32" s="153" t="str">
        <f t="shared" si="8"/>
        <v/>
      </c>
      <c r="AT32" s="141"/>
      <c r="AU32" s="211"/>
      <c r="AV32" s="215" t="str">
        <f t="shared" si="33"/>
        <v/>
      </c>
      <c r="AW32" s="153" t="str">
        <f t="shared" si="27"/>
        <v/>
      </c>
      <c r="AX32" s="153" t="str">
        <f t="shared" si="9"/>
        <v/>
      </c>
      <c r="AY32" s="153" t="str">
        <f t="shared" si="10"/>
        <v/>
      </c>
    </row>
    <row r="33" spans="1:51" ht="29.45" customHeight="1" x14ac:dyDescent="0.25">
      <c r="A33" s="354" t="str">
        <f>IF('N-Bedarf GL'!A33="","",'N-Bedarf GL'!A33)</f>
        <v/>
      </c>
      <c r="B33" s="354" t="str">
        <f>IF('N-Bedarf GL'!B33="","",'N-Bedarf GL'!B33)</f>
        <v/>
      </c>
      <c r="C33" s="305" t="str">
        <f>IF('N-Bedarf GL'!D33="","",'N-Bedarf GL'!D33)</f>
        <v/>
      </c>
      <c r="D33" s="32" t="str">
        <f>IF('N-Bedarf GL'!C33="","",'N-Bedarf GL'!C33)</f>
        <v/>
      </c>
      <c r="E33" s="321" t="str">
        <f>IF('N-Bedarf GL'!R33="","",'N-Bedarf GL'!R33)</f>
        <v/>
      </c>
      <c r="F33" s="321" t="str">
        <f>IF('P-Bedarf GL'!N34="","",'P-Bedarf GL'!N34)</f>
        <v/>
      </c>
      <c r="G33" s="321" t="str">
        <f>IF('P-Bedarf GL'!R34="","",'P-Bedarf GL'!R34)</f>
        <v/>
      </c>
      <c r="H33" s="321">
        <f t="shared" si="11"/>
        <v>0</v>
      </c>
      <c r="I33" s="345" t="str">
        <f t="shared" si="12"/>
        <v/>
      </c>
      <c r="J33" s="345" t="str">
        <f t="shared" si="13"/>
        <v/>
      </c>
      <c r="K33" s="345" t="str">
        <f t="shared" si="14"/>
        <v/>
      </c>
      <c r="L33" s="345">
        <f t="shared" si="15"/>
        <v>0</v>
      </c>
      <c r="M33" s="345">
        <f t="shared" si="16"/>
        <v>0</v>
      </c>
      <c r="N33" s="345">
        <f t="shared" si="17"/>
        <v>0</v>
      </c>
      <c r="O33" s="321" t="str">
        <f t="shared" si="18"/>
        <v/>
      </c>
      <c r="P33" s="321" t="str">
        <f t="shared" si="19"/>
        <v/>
      </c>
      <c r="Q33" s="321" t="str">
        <f t="shared" si="20"/>
        <v/>
      </c>
      <c r="R33" s="214" t="str">
        <f t="shared" si="28"/>
        <v/>
      </c>
      <c r="S33" s="141"/>
      <c r="T33" s="211"/>
      <c r="U33" s="215" t="str">
        <f t="shared" si="0"/>
        <v/>
      </c>
      <c r="V33" s="153" t="str">
        <f t="shared" si="21"/>
        <v/>
      </c>
      <c r="W33" s="153" t="str">
        <f t="shared" si="22"/>
        <v/>
      </c>
      <c r="X33" s="153" t="str">
        <f t="shared" si="1"/>
        <v/>
      </c>
      <c r="Y33" s="153" t="str">
        <f t="shared" si="2"/>
        <v/>
      </c>
      <c r="Z33" s="141"/>
      <c r="AA33" s="211"/>
      <c r="AB33" s="215" t="str">
        <f t="shared" si="29"/>
        <v/>
      </c>
      <c r="AC33" s="153" t="str">
        <f t="shared" si="23"/>
        <v/>
      </c>
      <c r="AD33" s="153" t="str">
        <f t="shared" si="24"/>
        <v/>
      </c>
      <c r="AE33" s="153" t="str">
        <f t="shared" si="3"/>
        <v/>
      </c>
      <c r="AF33" s="153" t="str">
        <f t="shared" si="4"/>
        <v/>
      </c>
      <c r="AG33" s="213" t="str">
        <f t="shared" si="30"/>
        <v/>
      </c>
      <c r="AH33" s="141"/>
      <c r="AI33" s="211"/>
      <c r="AJ33" s="215" t="str">
        <f t="shared" si="31"/>
        <v/>
      </c>
      <c r="AK33" s="153" t="str">
        <f t="shared" si="25"/>
        <v/>
      </c>
      <c r="AL33" s="153" t="str">
        <f t="shared" si="5"/>
        <v/>
      </c>
      <c r="AM33" s="153" t="str">
        <f t="shared" si="6"/>
        <v/>
      </c>
      <c r="AN33" s="141"/>
      <c r="AO33" s="211"/>
      <c r="AP33" s="215" t="str">
        <f t="shared" si="32"/>
        <v/>
      </c>
      <c r="AQ33" s="153" t="str">
        <f t="shared" si="26"/>
        <v/>
      </c>
      <c r="AR33" s="153" t="str">
        <f t="shared" si="7"/>
        <v/>
      </c>
      <c r="AS33" s="153" t="str">
        <f t="shared" si="8"/>
        <v/>
      </c>
      <c r="AT33" s="141"/>
      <c r="AU33" s="211"/>
      <c r="AV33" s="215" t="str">
        <f t="shared" si="33"/>
        <v/>
      </c>
      <c r="AW33" s="153" t="str">
        <f t="shared" si="27"/>
        <v/>
      </c>
      <c r="AX33" s="153" t="str">
        <f t="shared" si="9"/>
        <v/>
      </c>
      <c r="AY33" s="153" t="str">
        <f t="shared" si="10"/>
        <v/>
      </c>
    </row>
    <row r="34" spans="1:51" ht="29.45" customHeight="1" x14ac:dyDescent="0.25">
      <c r="A34" s="354" t="str">
        <f>IF('N-Bedarf GL'!A34="","",'N-Bedarf GL'!A34)</f>
        <v/>
      </c>
      <c r="B34" s="354" t="str">
        <f>IF('N-Bedarf GL'!B34="","",'N-Bedarf GL'!B34)</f>
        <v/>
      </c>
      <c r="C34" s="305" t="str">
        <f>IF('N-Bedarf GL'!D34="","",'N-Bedarf GL'!D34)</f>
        <v/>
      </c>
      <c r="D34" s="32" t="str">
        <f>IF('N-Bedarf GL'!C34="","",'N-Bedarf GL'!C34)</f>
        <v/>
      </c>
      <c r="E34" s="321" t="str">
        <f>IF('N-Bedarf GL'!R34="","",'N-Bedarf GL'!R34)</f>
        <v/>
      </c>
      <c r="F34" s="321" t="str">
        <f>IF('P-Bedarf GL'!N35="","",'P-Bedarf GL'!N35)</f>
        <v/>
      </c>
      <c r="G34" s="321" t="str">
        <f>IF('P-Bedarf GL'!R35="","",'P-Bedarf GL'!R35)</f>
        <v/>
      </c>
      <c r="H34" s="321">
        <f t="shared" si="11"/>
        <v>0</v>
      </c>
      <c r="I34" s="345" t="str">
        <f t="shared" si="12"/>
        <v/>
      </c>
      <c r="J34" s="345" t="str">
        <f t="shared" si="13"/>
        <v/>
      </c>
      <c r="K34" s="345" t="str">
        <f t="shared" si="14"/>
        <v/>
      </c>
      <c r="L34" s="345">
        <f t="shared" si="15"/>
        <v>0</v>
      </c>
      <c r="M34" s="345">
        <f t="shared" si="16"/>
        <v>0</v>
      </c>
      <c r="N34" s="345">
        <f t="shared" si="17"/>
        <v>0</v>
      </c>
      <c r="O34" s="321" t="str">
        <f t="shared" si="18"/>
        <v/>
      </c>
      <c r="P34" s="321" t="str">
        <f t="shared" si="19"/>
        <v/>
      </c>
      <c r="Q34" s="321" t="str">
        <f t="shared" si="20"/>
        <v/>
      </c>
      <c r="R34" s="214" t="str">
        <f t="shared" si="28"/>
        <v/>
      </c>
      <c r="S34" s="141"/>
      <c r="T34" s="211"/>
      <c r="U34" s="215" t="str">
        <f t="shared" si="0"/>
        <v/>
      </c>
      <c r="V34" s="153" t="str">
        <f t="shared" si="21"/>
        <v/>
      </c>
      <c r="W34" s="153" t="str">
        <f t="shared" si="22"/>
        <v/>
      </c>
      <c r="X34" s="153" t="str">
        <f t="shared" si="1"/>
        <v/>
      </c>
      <c r="Y34" s="153" t="str">
        <f t="shared" si="2"/>
        <v/>
      </c>
      <c r="Z34" s="141"/>
      <c r="AA34" s="211"/>
      <c r="AB34" s="215" t="str">
        <f t="shared" si="29"/>
        <v/>
      </c>
      <c r="AC34" s="153" t="str">
        <f t="shared" si="23"/>
        <v/>
      </c>
      <c r="AD34" s="153" t="str">
        <f t="shared" si="24"/>
        <v/>
      </c>
      <c r="AE34" s="153" t="str">
        <f t="shared" si="3"/>
        <v/>
      </c>
      <c r="AF34" s="153" t="str">
        <f t="shared" si="4"/>
        <v/>
      </c>
      <c r="AG34" s="213" t="str">
        <f t="shared" si="30"/>
        <v/>
      </c>
      <c r="AH34" s="141"/>
      <c r="AI34" s="211"/>
      <c r="AJ34" s="215" t="str">
        <f t="shared" si="31"/>
        <v/>
      </c>
      <c r="AK34" s="153" t="str">
        <f t="shared" si="25"/>
        <v/>
      </c>
      <c r="AL34" s="153" t="str">
        <f t="shared" si="5"/>
        <v/>
      </c>
      <c r="AM34" s="153" t="str">
        <f t="shared" si="6"/>
        <v/>
      </c>
      <c r="AN34" s="141"/>
      <c r="AO34" s="211"/>
      <c r="AP34" s="215" t="str">
        <f t="shared" si="32"/>
        <v/>
      </c>
      <c r="AQ34" s="153" t="str">
        <f t="shared" si="26"/>
        <v/>
      </c>
      <c r="AR34" s="153" t="str">
        <f t="shared" si="7"/>
        <v/>
      </c>
      <c r="AS34" s="153" t="str">
        <f t="shared" si="8"/>
        <v/>
      </c>
      <c r="AT34" s="141"/>
      <c r="AU34" s="211"/>
      <c r="AV34" s="215" t="str">
        <f t="shared" si="33"/>
        <v/>
      </c>
      <c r="AW34" s="153" t="str">
        <f t="shared" si="27"/>
        <v/>
      </c>
      <c r="AX34" s="153" t="str">
        <f t="shared" si="9"/>
        <v/>
      </c>
      <c r="AY34" s="153" t="str">
        <f t="shared" si="10"/>
        <v/>
      </c>
    </row>
    <row r="35" spans="1:51" ht="29.45" customHeight="1" x14ac:dyDescent="0.25">
      <c r="A35" s="354" t="str">
        <f>IF('N-Bedarf GL'!A35="","",'N-Bedarf GL'!A35)</f>
        <v/>
      </c>
      <c r="B35" s="354" t="str">
        <f>IF('N-Bedarf GL'!B35="","",'N-Bedarf GL'!B35)</f>
        <v/>
      </c>
      <c r="C35" s="305" t="str">
        <f>IF('N-Bedarf GL'!D35="","",'N-Bedarf GL'!D35)</f>
        <v/>
      </c>
      <c r="D35" s="32" t="str">
        <f>IF('N-Bedarf GL'!C35="","",'N-Bedarf GL'!C35)</f>
        <v/>
      </c>
      <c r="E35" s="321" t="str">
        <f>IF('N-Bedarf GL'!R35="","",'N-Bedarf GL'!R35)</f>
        <v/>
      </c>
      <c r="F35" s="321" t="str">
        <f>IF('P-Bedarf GL'!N36="","",'P-Bedarf GL'!N36)</f>
        <v/>
      </c>
      <c r="G35" s="321" t="str">
        <f>IF('P-Bedarf GL'!R36="","",'P-Bedarf GL'!R36)</f>
        <v/>
      </c>
      <c r="H35" s="321">
        <f t="shared" si="11"/>
        <v>0</v>
      </c>
      <c r="I35" s="345" t="str">
        <f t="shared" si="12"/>
        <v/>
      </c>
      <c r="J35" s="345" t="str">
        <f t="shared" si="13"/>
        <v/>
      </c>
      <c r="K35" s="345" t="str">
        <f t="shared" si="14"/>
        <v/>
      </c>
      <c r="L35" s="345">
        <f t="shared" si="15"/>
        <v>0</v>
      </c>
      <c r="M35" s="345">
        <f t="shared" si="16"/>
        <v>0</v>
      </c>
      <c r="N35" s="345">
        <f t="shared" si="17"/>
        <v>0</v>
      </c>
      <c r="O35" s="321" t="str">
        <f t="shared" si="18"/>
        <v/>
      </c>
      <c r="P35" s="321" t="str">
        <f t="shared" si="19"/>
        <v/>
      </c>
      <c r="Q35" s="321" t="str">
        <f t="shared" si="20"/>
        <v/>
      </c>
      <c r="R35" s="214" t="str">
        <f t="shared" si="28"/>
        <v/>
      </c>
      <c r="S35" s="141"/>
      <c r="T35" s="211"/>
      <c r="U35" s="215" t="str">
        <f t="shared" si="0"/>
        <v/>
      </c>
      <c r="V35" s="153" t="str">
        <f t="shared" si="21"/>
        <v/>
      </c>
      <c r="W35" s="153" t="str">
        <f t="shared" si="22"/>
        <v/>
      </c>
      <c r="X35" s="153" t="str">
        <f t="shared" si="1"/>
        <v/>
      </c>
      <c r="Y35" s="153" t="str">
        <f t="shared" si="2"/>
        <v/>
      </c>
      <c r="Z35" s="141"/>
      <c r="AA35" s="211"/>
      <c r="AB35" s="215" t="str">
        <f t="shared" si="29"/>
        <v/>
      </c>
      <c r="AC35" s="153" t="str">
        <f t="shared" si="23"/>
        <v/>
      </c>
      <c r="AD35" s="153" t="str">
        <f t="shared" si="24"/>
        <v/>
      </c>
      <c r="AE35" s="153" t="str">
        <f t="shared" si="3"/>
        <v/>
      </c>
      <c r="AF35" s="153" t="str">
        <f t="shared" si="4"/>
        <v/>
      </c>
      <c r="AG35" s="213" t="str">
        <f t="shared" si="30"/>
        <v/>
      </c>
      <c r="AH35" s="141"/>
      <c r="AI35" s="211"/>
      <c r="AJ35" s="215" t="str">
        <f t="shared" si="31"/>
        <v/>
      </c>
      <c r="AK35" s="153" t="str">
        <f t="shared" si="25"/>
        <v/>
      </c>
      <c r="AL35" s="153" t="str">
        <f t="shared" si="5"/>
        <v/>
      </c>
      <c r="AM35" s="153" t="str">
        <f t="shared" si="6"/>
        <v/>
      </c>
      <c r="AN35" s="141"/>
      <c r="AO35" s="211"/>
      <c r="AP35" s="215" t="str">
        <f t="shared" si="32"/>
        <v/>
      </c>
      <c r="AQ35" s="153" t="str">
        <f t="shared" si="26"/>
        <v/>
      </c>
      <c r="AR35" s="153" t="str">
        <f t="shared" si="7"/>
        <v/>
      </c>
      <c r="AS35" s="153" t="str">
        <f t="shared" si="8"/>
        <v/>
      </c>
      <c r="AT35" s="141"/>
      <c r="AU35" s="211"/>
      <c r="AV35" s="215" t="str">
        <f t="shared" si="33"/>
        <v/>
      </c>
      <c r="AW35" s="153" t="str">
        <f t="shared" si="27"/>
        <v/>
      </c>
      <c r="AX35" s="153" t="str">
        <f t="shared" si="9"/>
        <v/>
      </c>
      <c r="AY35" s="153" t="str">
        <f t="shared" si="10"/>
        <v/>
      </c>
    </row>
    <row r="36" spans="1:51" ht="29.45" customHeight="1" x14ac:dyDescent="0.25">
      <c r="A36" s="354" t="str">
        <f>IF('N-Bedarf GL'!A36="","",'N-Bedarf GL'!A36)</f>
        <v/>
      </c>
      <c r="B36" s="354" t="str">
        <f>IF('N-Bedarf GL'!B36="","",'N-Bedarf GL'!B36)</f>
        <v/>
      </c>
      <c r="C36" s="305" t="str">
        <f>IF('N-Bedarf GL'!D36="","",'N-Bedarf GL'!D36)</f>
        <v/>
      </c>
      <c r="D36" s="32" t="str">
        <f>IF('N-Bedarf GL'!C36="","",'N-Bedarf GL'!C36)</f>
        <v/>
      </c>
      <c r="E36" s="321" t="str">
        <f>IF('N-Bedarf GL'!R36="","",'N-Bedarf GL'!R36)</f>
        <v/>
      </c>
      <c r="F36" s="321" t="str">
        <f>IF('P-Bedarf GL'!N37="","",'P-Bedarf GL'!N37)</f>
        <v/>
      </c>
      <c r="G36" s="321" t="str">
        <f>IF('P-Bedarf GL'!R37="","",'P-Bedarf GL'!R37)</f>
        <v/>
      </c>
      <c r="H36" s="321">
        <f t="shared" si="11"/>
        <v>0</v>
      </c>
      <c r="I36" s="345" t="str">
        <f t="shared" si="12"/>
        <v/>
      </c>
      <c r="J36" s="345" t="str">
        <f t="shared" si="13"/>
        <v/>
      </c>
      <c r="K36" s="345" t="str">
        <f t="shared" si="14"/>
        <v/>
      </c>
      <c r="L36" s="345">
        <f t="shared" si="15"/>
        <v>0</v>
      </c>
      <c r="M36" s="345">
        <f t="shared" si="16"/>
        <v>0</v>
      </c>
      <c r="N36" s="345">
        <f t="shared" si="17"/>
        <v>0</v>
      </c>
      <c r="O36" s="321" t="str">
        <f t="shared" si="18"/>
        <v/>
      </c>
      <c r="P36" s="321" t="str">
        <f t="shared" si="19"/>
        <v/>
      </c>
      <c r="Q36" s="321" t="str">
        <f t="shared" si="20"/>
        <v/>
      </c>
      <c r="R36" s="214" t="str">
        <f t="shared" si="28"/>
        <v/>
      </c>
      <c r="S36" s="141"/>
      <c r="T36" s="211"/>
      <c r="U36" s="215" t="str">
        <f t="shared" si="0"/>
        <v/>
      </c>
      <c r="V36" s="153" t="str">
        <f t="shared" si="21"/>
        <v/>
      </c>
      <c r="W36" s="153" t="str">
        <f t="shared" si="22"/>
        <v/>
      </c>
      <c r="X36" s="153" t="str">
        <f t="shared" si="1"/>
        <v/>
      </c>
      <c r="Y36" s="153" t="str">
        <f t="shared" si="2"/>
        <v/>
      </c>
      <c r="Z36" s="141"/>
      <c r="AA36" s="211"/>
      <c r="AB36" s="215" t="str">
        <f t="shared" si="29"/>
        <v/>
      </c>
      <c r="AC36" s="153" t="str">
        <f t="shared" si="23"/>
        <v/>
      </c>
      <c r="AD36" s="153" t="str">
        <f t="shared" si="24"/>
        <v/>
      </c>
      <c r="AE36" s="153" t="str">
        <f t="shared" si="3"/>
        <v/>
      </c>
      <c r="AF36" s="153" t="str">
        <f t="shared" si="4"/>
        <v/>
      </c>
      <c r="AG36" s="213" t="str">
        <f t="shared" si="30"/>
        <v/>
      </c>
      <c r="AH36" s="141"/>
      <c r="AI36" s="211"/>
      <c r="AJ36" s="215" t="str">
        <f t="shared" si="31"/>
        <v/>
      </c>
      <c r="AK36" s="153" t="str">
        <f t="shared" si="25"/>
        <v/>
      </c>
      <c r="AL36" s="153" t="str">
        <f t="shared" si="5"/>
        <v/>
      </c>
      <c r="AM36" s="153" t="str">
        <f t="shared" si="6"/>
        <v/>
      </c>
      <c r="AN36" s="141"/>
      <c r="AO36" s="211"/>
      <c r="AP36" s="215" t="str">
        <f t="shared" si="32"/>
        <v/>
      </c>
      <c r="AQ36" s="153" t="str">
        <f t="shared" si="26"/>
        <v/>
      </c>
      <c r="AR36" s="153" t="str">
        <f t="shared" si="7"/>
        <v/>
      </c>
      <c r="AS36" s="153" t="str">
        <f t="shared" si="8"/>
        <v/>
      </c>
      <c r="AT36" s="141"/>
      <c r="AU36" s="211"/>
      <c r="AV36" s="215" t="str">
        <f t="shared" si="33"/>
        <v/>
      </c>
      <c r="AW36" s="153" t="str">
        <f t="shared" si="27"/>
        <v/>
      </c>
      <c r="AX36" s="153" t="str">
        <f t="shared" si="9"/>
        <v/>
      </c>
      <c r="AY36" s="153" t="str">
        <f t="shared" si="10"/>
        <v/>
      </c>
    </row>
    <row r="37" spans="1:51" ht="29.45" customHeight="1" x14ac:dyDescent="0.25">
      <c r="A37" s="354" t="str">
        <f>IF('N-Bedarf GL'!A37="","",'N-Bedarf GL'!A37)</f>
        <v/>
      </c>
      <c r="B37" s="354" t="str">
        <f>IF('N-Bedarf GL'!B37="","",'N-Bedarf GL'!B37)</f>
        <v/>
      </c>
      <c r="C37" s="305" t="str">
        <f>IF('N-Bedarf GL'!D37="","",'N-Bedarf GL'!D37)</f>
        <v/>
      </c>
      <c r="D37" s="32" t="str">
        <f>IF('N-Bedarf GL'!C37="","",'N-Bedarf GL'!C37)</f>
        <v/>
      </c>
      <c r="E37" s="321" t="str">
        <f>IF('N-Bedarf GL'!R37="","",'N-Bedarf GL'!R37)</f>
        <v/>
      </c>
      <c r="F37" s="321" t="str">
        <f>IF('P-Bedarf GL'!N38="","",'P-Bedarf GL'!N38)</f>
        <v/>
      </c>
      <c r="G37" s="321" t="str">
        <f>IF('P-Bedarf GL'!R38="","",'P-Bedarf GL'!R38)</f>
        <v/>
      </c>
      <c r="H37" s="321">
        <f t="shared" si="11"/>
        <v>0</v>
      </c>
      <c r="I37" s="345" t="str">
        <f t="shared" si="12"/>
        <v/>
      </c>
      <c r="J37" s="345" t="str">
        <f t="shared" si="13"/>
        <v/>
      </c>
      <c r="K37" s="345" t="str">
        <f t="shared" si="14"/>
        <v/>
      </c>
      <c r="L37" s="345">
        <f t="shared" si="15"/>
        <v>0</v>
      </c>
      <c r="M37" s="345">
        <f t="shared" si="16"/>
        <v>0</v>
      </c>
      <c r="N37" s="345">
        <f t="shared" si="17"/>
        <v>0</v>
      </c>
      <c r="O37" s="321" t="str">
        <f t="shared" si="18"/>
        <v/>
      </c>
      <c r="P37" s="321" t="str">
        <f t="shared" si="19"/>
        <v/>
      </c>
      <c r="Q37" s="321" t="str">
        <f t="shared" si="20"/>
        <v/>
      </c>
      <c r="R37" s="214" t="str">
        <f t="shared" si="28"/>
        <v/>
      </c>
      <c r="S37" s="141"/>
      <c r="T37" s="211"/>
      <c r="U37" s="215" t="str">
        <f t="shared" si="0"/>
        <v/>
      </c>
      <c r="V37" s="153" t="str">
        <f t="shared" si="21"/>
        <v/>
      </c>
      <c r="W37" s="153" t="str">
        <f t="shared" si="22"/>
        <v/>
      </c>
      <c r="X37" s="153" t="str">
        <f t="shared" si="1"/>
        <v/>
      </c>
      <c r="Y37" s="153" t="str">
        <f t="shared" si="2"/>
        <v/>
      </c>
      <c r="Z37" s="141"/>
      <c r="AA37" s="211"/>
      <c r="AB37" s="215" t="str">
        <f t="shared" si="29"/>
        <v/>
      </c>
      <c r="AC37" s="153" t="str">
        <f t="shared" si="23"/>
        <v/>
      </c>
      <c r="AD37" s="153" t="str">
        <f t="shared" si="24"/>
        <v/>
      </c>
      <c r="AE37" s="153" t="str">
        <f t="shared" si="3"/>
        <v/>
      </c>
      <c r="AF37" s="153" t="str">
        <f t="shared" si="4"/>
        <v/>
      </c>
      <c r="AG37" s="213" t="str">
        <f t="shared" si="30"/>
        <v/>
      </c>
      <c r="AH37" s="141"/>
      <c r="AI37" s="211"/>
      <c r="AJ37" s="215" t="str">
        <f t="shared" si="31"/>
        <v/>
      </c>
      <c r="AK37" s="153" t="str">
        <f t="shared" si="25"/>
        <v/>
      </c>
      <c r="AL37" s="153" t="str">
        <f t="shared" si="5"/>
        <v/>
      </c>
      <c r="AM37" s="153" t="str">
        <f t="shared" si="6"/>
        <v/>
      </c>
      <c r="AN37" s="141"/>
      <c r="AO37" s="211"/>
      <c r="AP37" s="215" t="str">
        <f t="shared" si="32"/>
        <v/>
      </c>
      <c r="AQ37" s="153" t="str">
        <f t="shared" si="26"/>
        <v/>
      </c>
      <c r="AR37" s="153" t="str">
        <f t="shared" si="7"/>
        <v/>
      </c>
      <c r="AS37" s="153" t="str">
        <f t="shared" si="8"/>
        <v/>
      </c>
      <c r="AT37" s="141"/>
      <c r="AU37" s="211"/>
      <c r="AV37" s="215" t="str">
        <f t="shared" si="33"/>
        <v/>
      </c>
      <c r="AW37" s="153" t="str">
        <f t="shared" si="27"/>
        <v/>
      </c>
      <c r="AX37" s="153" t="str">
        <f t="shared" si="9"/>
        <v/>
      </c>
      <c r="AY37" s="153" t="str">
        <f t="shared" si="10"/>
        <v/>
      </c>
    </row>
    <row r="38" spans="1:51" ht="29.45" customHeight="1" x14ac:dyDescent="0.25">
      <c r="A38" s="354" t="str">
        <f>IF('N-Bedarf GL'!A38="","",'N-Bedarf GL'!A38)</f>
        <v/>
      </c>
      <c r="B38" s="354" t="str">
        <f>IF('N-Bedarf GL'!B38="","",'N-Bedarf GL'!B38)</f>
        <v/>
      </c>
      <c r="C38" s="305" t="str">
        <f>IF('N-Bedarf GL'!D38="","",'N-Bedarf GL'!D38)</f>
        <v/>
      </c>
      <c r="D38" s="32" t="str">
        <f>IF('N-Bedarf GL'!C38="","",'N-Bedarf GL'!C38)</f>
        <v/>
      </c>
      <c r="E38" s="321" t="str">
        <f>IF('N-Bedarf GL'!R38="","",'N-Bedarf GL'!R38)</f>
        <v/>
      </c>
      <c r="F38" s="321" t="str">
        <f>IF('P-Bedarf GL'!N39="","",'P-Bedarf GL'!N39)</f>
        <v/>
      </c>
      <c r="G38" s="321" t="str">
        <f>IF('P-Bedarf GL'!R39="","",'P-Bedarf GL'!R39)</f>
        <v/>
      </c>
      <c r="H38" s="321">
        <f t="shared" si="11"/>
        <v>0</v>
      </c>
      <c r="I38" s="345" t="str">
        <f t="shared" si="12"/>
        <v/>
      </c>
      <c r="J38" s="345" t="str">
        <f t="shared" si="13"/>
        <v/>
      </c>
      <c r="K38" s="345" t="str">
        <f t="shared" si="14"/>
        <v/>
      </c>
      <c r="L38" s="345">
        <f t="shared" si="15"/>
        <v>0</v>
      </c>
      <c r="M38" s="345">
        <f t="shared" si="16"/>
        <v>0</v>
      </c>
      <c r="N38" s="345">
        <f t="shared" si="17"/>
        <v>0</v>
      </c>
      <c r="O38" s="321" t="str">
        <f t="shared" si="18"/>
        <v/>
      </c>
      <c r="P38" s="321" t="str">
        <f t="shared" si="19"/>
        <v/>
      </c>
      <c r="Q38" s="321" t="str">
        <f t="shared" si="20"/>
        <v/>
      </c>
      <c r="R38" s="214" t="str">
        <f t="shared" si="28"/>
        <v/>
      </c>
      <c r="S38" s="141"/>
      <c r="T38" s="211"/>
      <c r="U38" s="215" t="str">
        <f t="shared" si="0"/>
        <v/>
      </c>
      <c r="V38" s="153" t="str">
        <f t="shared" si="21"/>
        <v/>
      </c>
      <c r="W38" s="153" t="str">
        <f t="shared" si="22"/>
        <v/>
      </c>
      <c r="X38" s="153" t="str">
        <f t="shared" si="1"/>
        <v/>
      </c>
      <c r="Y38" s="153" t="str">
        <f t="shared" si="2"/>
        <v/>
      </c>
      <c r="Z38" s="141"/>
      <c r="AA38" s="211"/>
      <c r="AB38" s="215" t="str">
        <f t="shared" si="29"/>
        <v/>
      </c>
      <c r="AC38" s="153" t="str">
        <f t="shared" si="23"/>
        <v/>
      </c>
      <c r="AD38" s="153" t="str">
        <f t="shared" si="24"/>
        <v/>
      </c>
      <c r="AE38" s="153" t="str">
        <f t="shared" si="3"/>
        <v/>
      </c>
      <c r="AF38" s="153" t="str">
        <f t="shared" si="4"/>
        <v/>
      </c>
      <c r="AG38" s="213" t="str">
        <f t="shared" si="30"/>
        <v/>
      </c>
      <c r="AH38" s="141"/>
      <c r="AI38" s="211"/>
      <c r="AJ38" s="215" t="str">
        <f t="shared" si="31"/>
        <v/>
      </c>
      <c r="AK38" s="153" t="str">
        <f t="shared" si="25"/>
        <v/>
      </c>
      <c r="AL38" s="153" t="str">
        <f t="shared" si="5"/>
        <v/>
      </c>
      <c r="AM38" s="153" t="str">
        <f t="shared" si="6"/>
        <v/>
      </c>
      <c r="AN38" s="141"/>
      <c r="AO38" s="211"/>
      <c r="AP38" s="215" t="str">
        <f t="shared" si="32"/>
        <v/>
      </c>
      <c r="AQ38" s="153" t="str">
        <f t="shared" si="26"/>
        <v/>
      </c>
      <c r="AR38" s="153" t="str">
        <f t="shared" si="7"/>
        <v/>
      </c>
      <c r="AS38" s="153" t="str">
        <f t="shared" si="8"/>
        <v/>
      </c>
      <c r="AT38" s="141"/>
      <c r="AU38" s="211"/>
      <c r="AV38" s="215" t="str">
        <f t="shared" si="33"/>
        <v/>
      </c>
      <c r="AW38" s="153" t="str">
        <f t="shared" si="27"/>
        <v/>
      </c>
      <c r="AX38" s="153" t="str">
        <f t="shared" si="9"/>
        <v/>
      </c>
      <c r="AY38" s="153" t="str">
        <f t="shared" si="10"/>
        <v/>
      </c>
    </row>
    <row r="39" spans="1:51" ht="29.45" customHeight="1" x14ac:dyDescent="0.25">
      <c r="A39" s="354" t="str">
        <f>IF('N-Bedarf GL'!A39="","",'N-Bedarf GL'!A39)</f>
        <v/>
      </c>
      <c r="B39" s="354" t="str">
        <f>IF('N-Bedarf GL'!B39="","",'N-Bedarf GL'!B39)</f>
        <v/>
      </c>
      <c r="C39" s="305" t="str">
        <f>IF('N-Bedarf GL'!D39="","",'N-Bedarf GL'!D39)</f>
        <v/>
      </c>
      <c r="D39" s="32" t="str">
        <f>IF('N-Bedarf GL'!C39="","",'N-Bedarf GL'!C39)</f>
        <v/>
      </c>
      <c r="E39" s="321" t="str">
        <f>IF('N-Bedarf GL'!R39="","",'N-Bedarf GL'!R39)</f>
        <v/>
      </c>
      <c r="F39" s="321" t="str">
        <f>IF('P-Bedarf GL'!N40="","",'P-Bedarf GL'!N40)</f>
        <v/>
      </c>
      <c r="G39" s="321" t="str">
        <f>IF('P-Bedarf GL'!R40="","",'P-Bedarf GL'!R40)</f>
        <v/>
      </c>
      <c r="H39" s="321">
        <f t="shared" si="11"/>
        <v>0</v>
      </c>
      <c r="I39" s="345" t="str">
        <f t="shared" si="12"/>
        <v/>
      </c>
      <c r="J39" s="345" t="str">
        <f t="shared" si="13"/>
        <v/>
      </c>
      <c r="K39" s="345" t="str">
        <f t="shared" si="14"/>
        <v/>
      </c>
      <c r="L39" s="345">
        <f t="shared" si="15"/>
        <v>0</v>
      </c>
      <c r="M39" s="345">
        <f t="shared" si="16"/>
        <v>0</v>
      </c>
      <c r="N39" s="345">
        <f t="shared" si="17"/>
        <v>0</v>
      </c>
      <c r="O39" s="321" t="str">
        <f t="shared" si="18"/>
        <v/>
      </c>
      <c r="P39" s="321" t="str">
        <f t="shared" si="19"/>
        <v/>
      </c>
      <c r="Q39" s="321" t="str">
        <f t="shared" si="20"/>
        <v/>
      </c>
      <c r="R39" s="214" t="str">
        <f t="shared" si="28"/>
        <v/>
      </c>
      <c r="S39" s="141"/>
      <c r="T39" s="211"/>
      <c r="U39" s="215" t="str">
        <f t="shared" si="0"/>
        <v/>
      </c>
      <c r="V39" s="153" t="str">
        <f t="shared" si="21"/>
        <v/>
      </c>
      <c r="W39" s="153" t="str">
        <f t="shared" si="22"/>
        <v/>
      </c>
      <c r="X39" s="153" t="str">
        <f t="shared" si="1"/>
        <v/>
      </c>
      <c r="Y39" s="153" t="str">
        <f t="shared" si="2"/>
        <v/>
      </c>
      <c r="Z39" s="141"/>
      <c r="AA39" s="211"/>
      <c r="AB39" s="215" t="str">
        <f t="shared" si="29"/>
        <v/>
      </c>
      <c r="AC39" s="153" t="str">
        <f t="shared" si="23"/>
        <v/>
      </c>
      <c r="AD39" s="153" t="str">
        <f t="shared" si="24"/>
        <v/>
      </c>
      <c r="AE39" s="153" t="str">
        <f t="shared" si="3"/>
        <v/>
      </c>
      <c r="AF39" s="153" t="str">
        <f t="shared" si="4"/>
        <v/>
      </c>
      <c r="AG39" s="213" t="str">
        <f t="shared" si="30"/>
        <v/>
      </c>
      <c r="AH39" s="141"/>
      <c r="AI39" s="211"/>
      <c r="AJ39" s="215" t="str">
        <f t="shared" si="31"/>
        <v/>
      </c>
      <c r="AK39" s="153" t="str">
        <f t="shared" si="25"/>
        <v/>
      </c>
      <c r="AL39" s="153" t="str">
        <f t="shared" si="5"/>
        <v/>
      </c>
      <c r="AM39" s="153" t="str">
        <f t="shared" si="6"/>
        <v/>
      </c>
      <c r="AN39" s="141"/>
      <c r="AO39" s="211"/>
      <c r="AP39" s="215" t="str">
        <f t="shared" si="32"/>
        <v/>
      </c>
      <c r="AQ39" s="153" t="str">
        <f t="shared" si="26"/>
        <v/>
      </c>
      <c r="AR39" s="153" t="str">
        <f t="shared" si="7"/>
        <v/>
      </c>
      <c r="AS39" s="153" t="str">
        <f t="shared" si="8"/>
        <v/>
      </c>
      <c r="AT39" s="141"/>
      <c r="AU39" s="211"/>
      <c r="AV39" s="215" t="str">
        <f t="shared" si="33"/>
        <v/>
      </c>
      <c r="AW39" s="153" t="str">
        <f t="shared" si="27"/>
        <v/>
      </c>
      <c r="AX39" s="153" t="str">
        <f t="shared" si="9"/>
        <v/>
      </c>
      <c r="AY39" s="153" t="str">
        <f t="shared" si="10"/>
        <v/>
      </c>
    </row>
    <row r="40" spans="1:51" ht="29.45" customHeight="1" x14ac:dyDescent="0.25">
      <c r="A40" s="354" t="str">
        <f>IF('N-Bedarf GL'!A40="","",'N-Bedarf GL'!A40)</f>
        <v/>
      </c>
      <c r="B40" s="354" t="str">
        <f>IF('N-Bedarf GL'!B40="","",'N-Bedarf GL'!B40)</f>
        <v/>
      </c>
      <c r="C40" s="305" t="str">
        <f>IF('N-Bedarf GL'!D40="","",'N-Bedarf GL'!D40)</f>
        <v/>
      </c>
      <c r="D40" s="32" t="str">
        <f>IF('N-Bedarf GL'!C40="","",'N-Bedarf GL'!C40)</f>
        <v/>
      </c>
      <c r="E40" s="321" t="str">
        <f>IF('N-Bedarf GL'!R40="","",'N-Bedarf GL'!R40)</f>
        <v/>
      </c>
      <c r="F40" s="321" t="str">
        <f>IF('P-Bedarf GL'!N41="","",'P-Bedarf GL'!N41)</f>
        <v/>
      </c>
      <c r="G40" s="321" t="str">
        <f>IF('P-Bedarf GL'!R41="","",'P-Bedarf GL'!R41)</f>
        <v/>
      </c>
      <c r="H40" s="321">
        <f t="shared" si="11"/>
        <v>0</v>
      </c>
      <c r="I40" s="345" t="str">
        <f t="shared" si="12"/>
        <v/>
      </c>
      <c r="J40" s="345" t="str">
        <f t="shared" si="13"/>
        <v/>
      </c>
      <c r="K40" s="345" t="str">
        <f t="shared" si="14"/>
        <v/>
      </c>
      <c r="L40" s="345">
        <f t="shared" si="15"/>
        <v>0</v>
      </c>
      <c r="M40" s="345">
        <f t="shared" si="16"/>
        <v>0</v>
      </c>
      <c r="N40" s="345">
        <f t="shared" si="17"/>
        <v>0</v>
      </c>
      <c r="O40" s="321" t="str">
        <f t="shared" si="18"/>
        <v/>
      </c>
      <c r="P40" s="321" t="str">
        <f t="shared" si="19"/>
        <v/>
      </c>
      <c r="Q40" s="321" t="str">
        <f t="shared" si="20"/>
        <v/>
      </c>
      <c r="R40" s="214" t="str">
        <f t="shared" si="28"/>
        <v/>
      </c>
      <c r="S40" s="141"/>
      <c r="T40" s="211"/>
      <c r="U40" s="215" t="str">
        <f t="shared" si="0"/>
        <v/>
      </c>
      <c r="V40" s="153" t="str">
        <f t="shared" si="21"/>
        <v/>
      </c>
      <c r="W40" s="153" t="str">
        <f t="shared" si="22"/>
        <v/>
      </c>
      <c r="X40" s="153" t="str">
        <f t="shared" si="1"/>
        <v/>
      </c>
      <c r="Y40" s="153" t="str">
        <f t="shared" si="2"/>
        <v/>
      </c>
      <c r="Z40" s="141"/>
      <c r="AA40" s="211"/>
      <c r="AB40" s="215" t="str">
        <f t="shared" si="29"/>
        <v/>
      </c>
      <c r="AC40" s="153" t="str">
        <f t="shared" si="23"/>
        <v/>
      </c>
      <c r="AD40" s="153" t="str">
        <f t="shared" si="24"/>
        <v/>
      </c>
      <c r="AE40" s="153" t="str">
        <f t="shared" si="3"/>
        <v/>
      </c>
      <c r="AF40" s="153" t="str">
        <f t="shared" si="4"/>
        <v/>
      </c>
      <c r="AG40" s="213" t="str">
        <f t="shared" si="30"/>
        <v/>
      </c>
      <c r="AH40" s="141"/>
      <c r="AI40" s="211"/>
      <c r="AJ40" s="215" t="str">
        <f t="shared" si="31"/>
        <v/>
      </c>
      <c r="AK40" s="153" t="str">
        <f t="shared" si="25"/>
        <v/>
      </c>
      <c r="AL40" s="153" t="str">
        <f t="shared" si="5"/>
        <v/>
      </c>
      <c r="AM40" s="153" t="str">
        <f t="shared" si="6"/>
        <v/>
      </c>
      <c r="AN40" s="141"/>
      <c r="AO40" s="211"/>
      <c r="AP40" s="215" t="str">
        <f t="shared" si="32"/>
        <v/>
      </c>
      <c r="AQ40" s="153" t="str">
        <f t="shared" si="26"/>
        <v/>
      </c>
      <c r="AR40" s="153" t="str">
        <f t="shared" si="7"/>
        <v/>
      </c>
      <c r="AS40" s="153" t="str">
        <f t="shared" si="8"/>
        <v/>
      </c>
      <c r="AT40" s="141"/>
      <c r="AU40" s="211"/>
      <c r="AV40" s="215" t="str">
        <f t="shared" si="33"/>
        <v/>
      </c>
      <c r="AW40" s="153" t="str">
        <f t="shared" si="27"/>
        <v/>
      </c>
      <c r="AX40" s="153" t="str">
        <f t="shared" si="9"/>
        <v/>
      </c>
      <c r="AY40" s="153" t="str">
        <f t="shared" si="10"/>
        <v/>
      </c>
    </row>
    <row r="41" spans="1:51" ht="29.45" customHeight="1" x14ac:dyDescent="0.25">
      <c r="A41" s="354" t="str">
        <f>IF('N-Bedarf GL'!A41="","",'N-Bedarf GL'!A41)</f>
        <v/>
      </c>
      <c r="B41" s="354" t="str">
        <f>IF('N-Bedarf GL'!B41="","",'N-Bedarf GL'!B41)</f>
        <v/>
      </c>
      <c r="C41" s="305" t="str">
        <f>IF('N-Bedarf GL'!D41="","",'N-Bedarf GL'!D41)</f>
        <v/>
      </c>
      <c r="D41" s="32" t="str">
        <f>IF('N-Bedarf GL'!C41="","",'N-Bedarf GL'!C41)</f>
        <v/>
      </c>
      <c r="E41" s="321" t="str">
        <f>IF('N-Bedarf GL'!R41="","",'N-Bedarf GL'!R41)</f>
        <v/>
      </c>
      <c r="F41" s="321" t="str">
        <f>IF('P-Bedarf GL'!N42="","",'P-Bedarf GL'!N42)</f>
        <v/>
      </c>
      <c r="G41" s="321" t="str">
        <f>IF('P-Bedarf GL'!R42="","",'P-Bedarf GL'!R42)</f>
        <v/>
      </c>
      <c r="H41" s="321">
        <f t="shared" si="11"/>
        <v>0</v>
      </c>
      <c r="I41" s="345" t="str">
        <f t="shared" si="12"/>
        <v/>
      </c>
      <c r="J41" s="345" t="str">
        <f t="shared" si="13"/>
        <v/>
      </c>
      <c r="K41" s="345" t="str">
        <f t="shared" si="14"/>
        <v/>
      </c>
      <c r="L41" s="345">
        <f t="shared" si="15"/>
        <v>0</v>
      </c>
      <c r="M41" s="345">
        <f t="shared" si="16"/>
        <v>0</v>
      </c>
      <c r="N41" s="345">
        <f t="shared" si="17"/>
        <v>0</v>
      </c>
      <c r="O41" s="321" t="str">
        <f t="shared" si="18"/>
        <v/>
      </c>
      <c r="P41" s="321" t="str">
        <f t="shared" si="19"/>
        <v/>
      </c>
      <c r="Q41" s="321" t="str">
        <f t="shared" si="20"/>
        <v/>
      </c>
      <c r="R41" s="214" t="str">
        <f t="shared" si="28"/>
        <v/>
      </c>
      <c r="S41" s="141"/>
      <c r="T41" s="211"/>
      <c r="U41" s="215" t="str">
        <f t="shared" si="0"/>
        <v/>
      </c>
      <c r="V41" s="153" t="str">
        <f t="shared" si="21"/>
        <v/>
      </c>
      <c r="W41" s="153" t="str">
        <f t="shared" si="22"/>
        <v/>
      </c>
      <c r="X41" s="153" t="str">
        <f t="shared" si="1"/>
        <v/>
      </c>
      <c r="Y41" s="153" t="str">
        <f t="shared" si="2"/>
        <v/>
      </c>
      <c r="Z41" s="141"/>
      <c r="AA41" s="211"/>
      <c r="AB41" s="215" t="str">
        <f t="shared" si="29"/>
        <v/>
      </c>
      <c r="AC41" s="153" t="str">
        <f t="shared" si="23"/>
        <v/>
      </c>
      <c r="AD41" s="153" t="str">
        <f t="shared" si="24"/>
        <v/>
      </c>
      <c r="AE41" s="153" t="str">
        <f t="shared" si="3"/>
        <v/>
      </c>
      <c r="AF41" s="153" t="str">
        <f t="shared" si="4"/>
        <v/>
      </c>
      <c r="AG41" s="213" t="str">
        <f t="shared" si="30"/>
        <v/>
      </c>
      <c r="AH41" s="141"/>
      <c r="AI41" s="211"/>
      <c r="AJ41" s="215" t="str">
        <f t="shared" si="31"/>
        <v/>
      </c>
      <c r="AK41" s="153" t="str">
        <f t="shared" si="25"/>
        <v/>
      </c>
      <c r="AL41" s="153" t="str">
        <f t="shared" si="5"/>
        <v/>
      </c>
      <c r="AM41" s="153" t="str">
        <f t="shared" si="6"/>
        <v/>
      </c>
      <c r="AN41" s="141"/>
      <c r="AO41" s="211"/>
      <c r="AP41" s="215" t="str">
        <f t="shared" si="32"/>
        <v/>
      </c>
      <c r="AQ41" s="153" t="str">
        <f t="shared" si="26"/>
        <v/>
      </c>
      <c r="AR41" s="153" t="str">
        <f t="shared" si="7"/>
        <v/>
      </c>
      <c r="AS41" s="153" t="str">
        <f t="shared" si="8"/>
        <v/>
      </c>
      <c r="AT41" s="141"/>
      <c r="AU41" s="211"/>
      <c r="AV41" s="215" t="str">
        <f t="shared" si="33"/>
        <v/>
      </c>
      <c r="AW41" s="153" t="str">
        <f t="shared" si="27"/>
        <v/>
      </c>
      <c r="AX41" s="153" t="str">
        <f t="shared" si="9"/>
        <v/>
      </c>
      <c r="AY41" s="153" t="str">
        <f t="shared" si="10"/>
        <v/>
      </c>
    </row>
    <row r="42" spans="1:51" ht="29.45" customHeight="1" x14ac:dyDescent="0.25">
      <c r="A42" s="354" t="str">
        <f>IF('N-Bedarf GL'!A42="","",'N-Bedarf GL'!A42)</f>
        <v/>
      </c>
      <c r="B42" s="354" t="str">
        <f>IF('N-Bedarf GL'!B42="","",'N-Bedarf GL'!B42)</f>
        <v/>
      </c>
      <c r="C42" s="305" t="str">
        <f>IF('N-Bedarf GL'!D42="","",'N-Bedarf GL'!D42)</f>
        <v/>
      </c>
      <c r="D42" s="32" t="str">
        <f>IF('N-Bedarf GL'!C42="","",'N-Bedarf GL'!C42)</f>
        <v/>
      </c>
      <c r="E42" s="321" t="str">
        <f>IF('N-Bedarf GL'!R42="","",'N-Bedarf GL'!R42)</f>
        <v/>
      </c>
      <c r="F42" s="321" t="str">
        <f>IF('P-Bedarf GL'!N43="","",'P-Bedarf GL'!N43)</f>
        <v/>
      </c>
      <c r="G42" s="321" t="str">
        <f>IF('P-Bedarf GL'!R43="","",'P-Bedarf GL'!R43)</f>
        <v/>
      </c>
      <c r="H42" s="321">
        <f t="shared" si="11"/>
        <v>0</v>
      </c>
      <c r="I42" s="345" t="str">
        <f t="shared" si="12"/>
        <v/>
      </c>
      <c r="J42" s="345" t="str">
        <f t="shared" si="13"/>
        <v/>
      </c>
      <c r="K42" s="345" t="str">
        <f t="shared" si="14"/>
        <v/>
      </c>
      <c r="L42" s="345">
        <f t="shared" si="15"/>
        <v>0</v>
      </c>
      <c r="M42" s="345">
        <f t="shared" si="16"/>
        <v>0</v>
      </c>
      <c r="N42" s="345">
        <f t="shared" si="17"/>
        <v>0</v>
      </c>
      <c r="O42" s="321" t="str">
        <f t="shared" si="18"/>
        <v/>
      </c>
      <c r="P42" s="321" t="str">
        <f t="shared" si="19"/>
        <v/>
      </c>
      <c r="Q42" s="321" t="str">
        <f t="shared" si="20"/>
        <v/>
      </c>
      <c r="R42" s="214" t="str">
        <f t="shared" si="28"/>
        <v/>
      </c>
      <c r="S42" s="141"/>
      <c r="T42" s="211"/>
      <c r="U42" s="215" t="str">
        <f t="shared" si="0"/>
        <v/>
      </c>
      <c r="V42" s="153" t="str">
        <f t="shared" si="21"/>
        <v/>
      </c>
      <c r="W42" s="153" t="str">
        <f t="shared" si="22"/>
        <v/>
      </c>
      <c r="X42" s="153" t="str">
        <f t="shared" si="1"/>
        <v/>
      </c>
      <c r="Y42" s="153" t="str">
        <f t="shared" si="2"/>
        <v/>
      </c>
      <c r="Z42" s="141"/>
      <c r="AA42" s="211"/>
      <c r="AB42" s="215" t="str">
        <f t="shared" si="29"/>
        <v/>
      </c>
      <c r="AC42" s="153" t="str">
        <f t="shared" si="23"/>
        <v/>
      </c>
      <c r="AD42" s="153" t="str">
        <f t="shared" si="24"/>
        <v/>
      </c>
      <c r="AE42" s="153" t="str">
        <f t="shared" si="3"/>
        <v/>
      </c>
      <c r="AF42" s="153" t="str">
        <f t="shared" si="4"/>
        <v/>
      </c>
      <c r="AG42" s="213" t="str">
        <f t="shared" si="30"/>
        <v/>
      </c>
      <c r="AH42" s="141"/>
      <c r="AI42" s="211"/>
      <c r="AJ42" s="215" t="str">
        <f t="shared" si="31"/>
        <v/>
      </c>
      <c r="AK42" s="153" t="str">
        <f t="shared" si="25"/>
        <v/>
      </c>
      <c r="AL42" s="153" t="str">
        <f t="shared" si="5"/>
        <v/>
      </c>
      <c r="AM42" s="153" t="str">
        <f t="shared" si="6"/>
        <v/>
      </c>
      <c r="AN42" s="141"/>
      <c r="AO42" s="211"/>
      <c r="AP42" s="215" t="str">
        <f t="shared" si="32"/>
        <v/>
      </c>
      <c r="AQ42" s="153" t="str">
        <f t="shared" si="26"/>
        <v/>
      </c>
      <c r="AR42" s="153" t="str">
        <f t="shared" si="7"/>
        <v/>
      </c>
      <c r="AS42" s="153" t="str">
        <f t="shared" si="8"/>
        <v/>
      </c>
      <c r="AT42" s="141"/>
      <c r="AU42" s="211"/>
      <c r="AV42" s="215" t="str">
        <f t="shared" si="33"/>
        <v/>
      </c>
      <c r="AW42" s="153" t="str">
        <f t="shared" si="27"/>
        <v/>
      </c>
      <c r="AX42" s="153" t="str">
        <f t="shared" si="9"/>
        <v/>
      </c>
      <c r="AY42" s="153" t="str">
        <f t="shared" si="10"/>
        <v/>
      </c>
    </row>
    <row r="43" spans="1:51" ht="29.45" customHeight="1" x14ac:dyDescent="0.25">
      <c r="A43" s="354" t="str">
        <f>IF('N-Bedarf GL'!A43="","",'N-Bedarf GL'!A43)</f>
        <v/>
      </c>
      <c r="B43" s="354" t="str">
        <f>IF('N-Bedarf GL'!B43="","",'N-Bedarf GL'!B43)</f>
        <v/>
      </c>
      <c r="C43" s="305" t="str">
        <f>IF('N-Bedarf GL'!D43="","",'N-Bedarf GL'!D43)</f>
        <v/>
      </c>
      <c r="D43" s="32" t="str">
        <f>IF('N-Bedarf GL'!C43="","",'N-Bedarf GL'!C43)</f>
        <v/>
      </c>
      <c r="E43" s="321" t="str">
        <f>IF('N-Bedarf GL'!R43="","",'N-Bedarf GL'!R43)</f>
        <v/>
      </c>
      <c r="F43" s="321" t="str">
        <f>IF('P-Bedarf GL'!N44="","",'P-Bedarf GL'!N44)</f>
        <v/>
      </c>
      <c r="G43" s="321" t="str">
        <f>IF('P-Bedarf GL'!R44="","",'P-Bedarf GL'!R44)</f>
        <v/>
      </c>
      <c r="H43" s="321">
        <f t="shared" si="11"/>
        <v>0</v>
      </c>
      <c r="I43" s="345" t="str">
        <f t="shared" si="12"/>
        <v/>
      </c>
      <c r="J43" s="345" t="str">
        <f t="shared" si="13"/>
        <v/>
      </c>
      <c r="K43" s="345" t="str">
        <f t="shared" si="14"/>
        <v/>
      </c>
      <c r="L43" s="345">
        <f t="shared" si="15"/>
        <v>0</v>
      </c>
      <c r="M43" s="345">
        <f t="shared" si="16"/>
        <v>0</v>
      </c>
      <c r="N43" s="345">
        <f t="shared" si="17"/>
        <v>0</v>
      </c>
      <c r="O43" s="321" t="str">
        <f t="shared" si="18"/>
        <v/>
      </c>
      <c r="P43" s="321" t="str">
        <f t="shared" si="19"/>
        <v/>
      </c>
      <c r="Q43" s="321" t="str">
        <f t="shared" si="20"/>
        <v/>
      </c>
      <c r="R43" s="214" t="str">
        <f t="shared" si="28"/>
        <v/>
      </c>
      <c r="S43" s="141"/>
      <c r="T43" s="211"/>
      <c r="U43" s="215" t="str">
        <f t="shared" si="0"/>
        <v/>
      </c>
      <c r="V43" s="153" t="str">
        <f t="shared" si="21"/>
        <v/>
      </c>
      <c r="W43" s="153" t="str">
        <f t="shared" si="22"/>
        <v/>
      </c>
      <c r="X43" s="153" t="str">
        <f t="shared" si="1"/>
        <v/>
      </c>
      <c r="Y43" s="153" t="str">
        <f t="shared" si="2"/>
        <v/>
      </c>
      <c r="Z43" s="141"/>
      <c r="AA43" s="211"/>
      <c r="AB43" s="215" t="str">
        <f t="shared" si="29"/>
        <v/>
      </c>
      <c r="AC43" s="153" t="str">
        <f t="shared" si="23"/>
        <v/>
      </c>
      <c r="AD43" s="153" t="str">
        <f t="shared" si="24"/>
        <v/>
      </c>
      <c r="AE43" s="153" t="str">
        <f t="shared" si="3"/>
        <v/>
      </c>
      <c r="AF43" s="153" t="str">
        <f t="shared" si="4"/>
        <v/>
      </c>
      <c r="AG43" s="213" t="str">
        <f t="shared" si="30"/>
        <v/>
      </c>
      <c r="AH43" s="141"/>
      <c r="AI43" s="211"/>
      <c r="AJ43" s="215" t="str">
        <f t="shared" si="31"/>
        <v/>
      </c>
      <c r="AK43" s="153" t="str">
        <f t="shared" si="25"/>
        <v/>
      </c>
      <c r="AL43" s="153" t="str">
        <f t="shared" si="5"/>
        <v/>
      </c>
      <c r="AM43" s="153" t="str">
        <f t="shared" si="6"/>
        <v/>
      </c>
      <c r="AN43" s="141"/>
      <c r="AO43" s="211"/>
      <c r="AP43" s="215" t="str">
        <f t="shared" si="32"/>
        <v/>
      </c>
      <c r="AQ43" s="153" t="str">
        <f t="shared" si="26"/>
        <v/>
      </c>
      <c r="AR43" s="153" t="str">
        <f t="shared" si="7"/>
        <v/>
      </c>
      <c r="AS43" s="153" t="str">
        <f t="shared" si="8"/>
        <v/>
      </c>
      <c r="AT43" s="141"/>
      <c r="AU43" s="211"/>
      <c r="AV43" s="215" t="str">
        <f t="shared" si="33"/>
        <v/>
      </c>
      <c r="AW43" s="153" t="str">
        <f t="shared" si="27"/>
        <v/>
      </c>
      <c r="AX43" s="153" t="str">
        <f t="shared" si="9"/>
        <v/>
      </c>
      <c r="AY43" s="153" t="str">
        <f t="shared" si="10"/>
        <v/>
      </c>
    </row>
    <row r="44" spans="1:51" ht="29.45" customHeight="1" x14ac:dyDescent="0.25">
      <c r="A44" s="354" t="str">
        <f>IF('N-Bedarf GL'!A44="","",'N-Bedarf GL'!A44)</f>
        <v/>
      </c>
      <c r="B44" s="354" t="str">
        <f>IF('N-Bedarf GL'!B44="","",'N-Bedarf GL'!B44)</f>
        <v/>
      </c>
      <c r="C44" s="305" t="str">
        <f>IF('N-Bedarf GL'!D44="","",'N-Bedarf GL'!D44)</f>
        <v/>
      </c>
      <c r="D44" s="32" t="str">
        <f>IF('N-Bedarf GL'!C44="","",'N-Bedarf GL'!C44)</f>
        <v/>
      </c>
      <c r="E44" s="321" t="str">
        <f>IF('N-Bedarf GL'!R44="","",'N-Bedarf GL'!R44)</f>
        <v/>
      </c>
      <c r="F44" s="321" t="str">
        <f>IF('P-Bedarf GL'!N45="","",'P-Bedarf GL'!N45)</f>
        <v/>
      </c>
      <c r="G44" s="321" t="str">
        <f>IF('P-Bedarf GL'!R45="","",'P-Bedarf GL'!R45)</f>
        <v/>
      </c>
      <c r="H44" s="321">
        <f t="shared" si="11"/>
        <v>0</v>
      </c>
      <c r="I44" s="345" t="str">
        <f t="shared" si="12"/>
        <v/>
      </c>
      <c r="J44" s="345" t="str">
        <f t="shared" si="13"/>
        <v/>
      </c>
      <c r="K44" s="345" t="str">
        <f t="shared" si="14"/>
        <v/>
      </c>
      <c r="L44" s="345">
        <f t="shared" si="15"/>
        <v>0</v>
      </c>
      <c r="M44" s="345">
        <f t="shared" si="16"/>
        <v>0</v>
      </c>
      <c r="N44" s="345">
        <f t="shared" si="17"/>
        <v>0</v>
      </c>
      <c r="O44" s="321" t="str">
        <f t="shared" si="18"/>
        <v/>
      </c>
      <c r="P44" s="321" t="str">
        <f t="shared" si="19"/>
        <v/>
      </c>
      <c r="Q44" s="321" t="str">
        <f t="shared" si="20"/>
        <v/>
      </c>
      <c r="R44" s="214" t="str">
        <f t="shared" si="28"/>
        <v/>
      </c>
      <c r="S44" s="141"/>
      <c r="T44" s="211"/>
      <c r="U44" s="215" t="str">
        <f t="shared" si="0"/>
        <v/>
      </c>
      <c r="V44" s="153" t="str">
        <f t="shared" si="21"/>
        <v/>
      </c>
      <c r="W44" s="153" t="str">
        <f t="shared" si="22"/>
        <v/>
      </c>
      <c r="X44" s="153" t="str">
        <f t="shared" si="1"/>
        <v/>
      </c>
      <c r="Y44" s="153" t="str">
        <f t="shared" si="2"/>
        <v/>
      </c>
      <c r="Z44" s="141"/>
      <c r="AA44" s="211"/>
      <c r="AB44" s="215" t="str">
        <f t="shared" si="29"/>
        <v/>
      </c>
      <c r="AC44" s="153" t="str">
        <f t="shared" si="23"/>
        <v/>
      </c>
      <c r="AD44" s="153" t="str">
        <f t="shared" si="24"/>
        <v/>
      </c>
      <c r="AE44" s="153" t="str">
        <f t="shared" si="3"/>
        <v/>
      </c>
      <c r="AF44" s="153" t="str">
        <f t="shared" si="4"/>
        <v/>
      </c>
      <c r="AG44" s="213" t="str">
        <f t="shared" si="30"/>
        <v/>
      </c>
      <c r="AH44" s="141"/>
      <c r="AI44" s="211"/>
      <c r="AJ44" s="215" t="str">
        <f t="shared" si="31"/>
        <v/>
      </c>
      <c r="AK44" s="153" t="str">
        <f t="shared" si="25"/>
        <v/>
      </c>
      <c r="AL44" s="153" t="str">
        <f t="shared" si="5"/>
        <v/>
      </c>
      <c r="AM44" s="153" t="str">
        <f t="shared" si="6"/>
        <v/>
      </c>
      <c r="AN44" s="141"/>
      <c r="AO44" s="211"/>
      <c r="AP44" s="215" t="str">
        <f t="shared" si="32"/>
        <v/>
      </c>
      <c r="AQ44" s="153" t="str">
        <f t="shared" si="26"/>
        <v/>
      </c>
      <c r="AR44" s="153" t="str">
        <f t="shared" si="7"/>
        <v/>
      </c>
      <c r="AS44" s="153" t="str">
        <f t="shared" si="8"/>
        <v/>
      </c>
      <c r="AT44" s="141"/>
      <c r="AU44" s="211"/>
      <c r="AV44" s="215" t="str">
        <f t="shared" si="33"/>
        <v/>
      </c>
      <c r="AW44" s="153" t="str">
        <f t="shared" si="27"/>
        <v/>
      </c>
      <c r="AX44" s="153" t="str">
        <f t="shared" si="9"/>
        <v/>
      </c>
      <c r="AY44" s="153" t="str">
        <f t="shared" si="10"/>
        <v/>
      </c>
    </row>
    <row r="45" spans="1:51" ht="29.45" customHeight="1" x14ac:dyDescent="0.25">
      <c r="A45" s="354" t="str">
        <f>IF('N-Bedarf GL'!A45="","",'N-Bedarf GL'!A45)</f>
        <v/>
      </c>
      <c r="B45" s="354" t="str">
        <f>IF('N-Bedarf GL'!B45="","",'N-Bedarf GL'!B45)</f>
        <v/>
      </c>
      <c r="C45" s="305" t="str">
        <f>IF('N-Bedarf GL'!D45="","",'N-Bedarf GL'!D45)</f>
        <v/>
      </c>
      <c r="D45" s="32" t="str">
        <f>IF('N-Bedarf GL'!C45="","",'N-Bedarf GL'!C45)</f>
        <v/>
      </c>
      <c r="E45" s="321" t="str">
        <f>IF('N-Bedarf GL'!R45="","",'N-Bedarf GL'!R45)</f>
        <v/>
      </c>
      <c r="F45" s="321" t="str">
        <f>IF('P-Bedarf GL'!N46="","",'P-Bedarf GL'!N46)</f>
        <v/>
      </c>
      <c r="G45" s="321" t="str">
        <f>IF('P-Bedarf GL'!R46="","",'P-Bedarf GL'!R46)</f>
        <v/>
      </c>
      <c r="H45" s="321">
        <f t="shared" si="11"/>
        <v>0</v>
      </c>
      <c r="I45" s="345" t="str">
        <f t="shared" si="12"/>
        <v/>
      </c>
      <c r="J45" s="345" t="str">
        <f t="shared" si="13"/>
        <v/>
      </c>
      <c r="K45" s="345" t="str">
        <f t="shared" si="14"/>
        <v/>
      </c>
      <c r="L45" s="345">
        <f t="shared" si="15"/>
        <v>0</v>
      </c>
      <c r="M45" s="345">
        <f t="shared" si="16"/>
        <v>0</v>
      </c>
      <c r="N45" s="345">
        <f t="shared" si="17"/>
        <v>0</v>
      </c>
      <c r="O45" s="321" t="str">
        <f t="shared" si="18"/>
        <v/>
      </c>
      <c r="P45" s="321" t="str">
        <f t="shared" si="19"/>
        <v/>
      </c>
      <c r="Q45" s="321" t="str">
        <f t="shared" si="20"/>
        <v/>
      </c>
      <c r="R45" s="214" t="str">
        <f t="shared" si="28"/>
        <v/>
      </c>
      <c r="S45" s="141"/>
      <c r="T45" s="211"/>
      <c r="U45" s="215" t="str">
        <f t="shared" si="0"/>
        <v/>
      </c>
      <c r="V45" s="153" t="str">
        <f t="shared" si="21"/>
        <v/>
      </c>
      <c r="W45" s="153" t="str">
        <f t="shared" si="22"/>
        <v/>
      </c>
      <c r="X45" s="153" t="str">
        <f t="shared" si="1"/>
        <v/>
      </c>
      <c r="Y45" s="153" t="str">
        <f t="shared" si="2"/>
        <v/>
      </c>
      <c r="Z45" s="141"/>
      <c r="AA45" s="211"/>
      <c r="AB45" s="215" t="str">
        <f t="shared" si="29"/>
        <v/>
      </c>
      <c r="AC45" s="153" t="str">
        <f t="shared" si="23"/>
        <v/>
      </c>
      <c r="AD45" s="153" t="str">
        <f t="shared" si="24"/>
        <v/>
      </c>
      <c r="AE45" s="153" t="str">
        <f t="shared" si="3"/>
        <v/>
      </c>
      <c r="AF45" s="153" t="str">
        <f t="shared" si="4"/>
        <v/>
      </c>
      <c r="AG45" s="213" t="str">
        <f t="shared" si="30"/>
        <v/>
      </c>
      <c r="AH45" s="141"/>
      <c r="AI45" s="211"/>
      <c r="AJ45" s="215" t="str">
        <f t="shared" si="31"/>
        <v/>
      </c>
      <c r="AK45" s="153" t="str">
        <f t="shared" si="25"/>
        <v/>
      </c>
      <c r="AL45" s="153" t="str">
        <f t="shared" si="5"/>
        <v/>
      </c>
      <c r="AM45" s="153" t="str">
        <f t="shared" si="6"/>
        <v/>
      </c>
      <c r="AN45" s="141"/>
      <c r="AO45" s="211"/>
      <c r="AP45" s="215" t="str">
        <f t="shared" si="32"/>
        <v/>
      </c>
      <c r="AQ45" s="153" t="str">
        <f t="shared" si="26"/>
        <v/>
      </c>
      <c r="AR45" s="153" t="str">
        <f t="shared" si="7"/>
        <v/>
      </c>
      <c r="AS45" s="153" t="str">
        <f t="shared" si="8"/>
        <v/>
      </c>
      <c r="AT45" s="141"/>
      <c r="AU45" s="211"/>
      <c r="AV45" s="215" t="str">
        <f t="shared" si="33"/>
        <v/>
      </c>
      <c r="AW45" s="153" t="str">
        <f t="shared" si="27"/>
        <v/>
      </c>
      <c r="AX45" s="153" t="str">
        <f t="shared" si="9"/>
        <v/>
      </c>
      <c r="AY45" s="153" t="str">
        <f t="shared" si="10"/>
        <v/>
      </c>
    </row>
    <row r="46" spans="1:51" ht="29.45" customHeight="1" x14ac:dyDescent="0.25">
      <c r="A46" s="354" t="str">
        <f>IF('N-Bedarf GL'!A46="","",'N-Bedarf GL'!A46)</f>
        <v/>
      </c>
      <c r="B46" s="354" t="str">
        <f>IF('N-Bedarf GL'!B46="","",'N-Bedarf GL'!B46)</f>
        <v/>
      </c>
      <c r="C46" s="305" t="str">
        <f>IF('N-Bedarf GL'!D46="","",'N-Bedarf GL'!D46)</f>
        <v/>
      </c>
      <c r="D46" s="32" t="str">
        <f>IF('N-Bedarf GL'!C46="","",'N-Bedarf GL'!C46)</f>
        <v/>
      </c>
      <c r="E46" s="321" t="str">
        <f>IF('N-Bedarf GL'!R46="","",'N-Bedarf GL'!R46)</f>
        <v/>
      </c>
      <c r="F46" s="321" t="str">
        <f>IF('P-Bedarf GL'!N47="","",'P-Bedarf GL'!N47)</f>
        <v/>
      </c>
      <c r="G46" s="321" t="str">
        <f>IF('P-Bedarf GL'!R47="","",'P-Bedarf GL'!R47)</f>
        <v/>
      </c>
      <c r="H46" s="321">
        <f t="shared" si="11"/>
        <v>0</v>
      </c>
      <c r="I46" s="345" t="str">
        <f t="shared" si="12"/>
        <v/>
      </c>
      <c r="J46" s="345" t="str">
        <f t="shared" si="13"/>
        <v/>
      </c>
      <c r="K46" s="345" t="str">
        <f t="shared" si="14"/>
        <v/>
      </c>
      <c r="L46" s="345">
        <f t="shared" si="15"/>
        <v>0</v>
      </c>
      <c r="M46" s="345">
        <f t="shared" si="16"/>
        <v>0</v>
      </c>
      <c r="N46" s="345">
        <f t="shared" si="17"/>
        <v>0</v>
      </c>
      <c r="O46" s="321" t="str">
        <f t="shared" si="18"/>
        <v/>
      </c>
      <c r="P46" s="321" t="str">
        <f t="shared" si="19"/>
        <v/>
      </c>
      <c r="Q46" s="321" t="str">
        <f t="shared" si="20"/>
        <v/>
      </c>
      <c r="R46" s="214" t="str">
        <f t="shared" si="28"/>
        <v/>
      </c>
      <c r="S46" s="141"/>
      <c r="T46" s="211"/>
      <c r="U46" s="215" t="str">
        <f t="shared" si="0"/>
        <v/>
      </c>
      <c r="V46" s="153" t="str">
        <f t="shared" si="21"/>
        <v/>
      </c>
      <c r="W46" s="153" t="str">
        <f t="shared" si="22"/>
        <v/>
      </c>
      <c r="X46" s="153" t="str">
        <f t="shared" si="1"/>
        <v/>
      </c>
      <c r="Y46" s="153" t="str">
        <f t="shared" si="2"/>
        <v/>
      </c>
      <c r="Z46" s="141"/>
      <c r="AA46" s="211"/>
      <c r="AB46" s="215" t="str">
        <f t="shared" si="29"/>
        <v/>
      </c>
      <c r="AC46" s="153" t="str">
        <f t="shared" si="23"/>
        <v/>
      </c>
      <c r="AD46" s="153" t="str">
        <f t="shared" si="24"/>
        <v/>
      </c>
      <c r="AE46" s="153" t="str">
        <f t="shared" si="3"/>
        <v/>
      </c>
      <c r="AF46" s="153" t="str">
        <f t="shared" si="4"/>
        <v/>
      </c>
      <c r="AG46" s="213" t="str">
        <f t="shared" si="30"/>
        <v/>
      </c>
      <c r="AH46" s="141"/>
      <c r="AI46" s="211"/>
      <c r="AJ46" s="215" t="str">
        <f t="shared" si="31"/>
        <v/>
      </c>
      <c r="AK46" s="153" t="str">
        <f t="shared" si="25"/>
        <v/>
      </c>
      <c r="AL46" s="153" t="str">
        <f t="shared" si="5"/>
        <v/>
      </c>
      <c r="AM46" s="153" t="str">
        <f t="shared" si="6"/>
        <v/>
      </c>
      <c r="AN46" s="141"/>
      <c r="AO46" s="211"/>
      <c r="AP46" s="215" t="str">
        <f t="shared" si="32"/>
        <v/>
      </c>
      <c r="AQ46" s="153" t="str">
        <f t="shared" si="26"/>
        <v/>
      </c>
      <c r="AR46" s="153" t="str">
        <f t="shared" si="7"/>
        <v/>
      </c>
      <c r="AS46" s="153" t="str">
        <f t="shared" si="8"/>
        <v/>
      </c>
      <c r="AT46" s="141"/>
      <c r="AU46" s="211"/>
      <c r="AV46" s="215" t="str">
        <f t="shared" si="33"/>
        <v/>
      </c>
      <c r="AW46" s="153" t="str">
        <f t="shared" si="27"/>
        <v/>
      </c>
      <c r="AX46" s="153" t="str">
        <f t="shared" si="9"/>
        <v/>
      </c>
      <c r="AY46" s="153" t="str">
        <f t="shared" si="10"/>
        <v/>
      </c>
    </row>
    <row r="47" spans="1:51" ht="29.45" customHeight="1" x14ac:dyDescent="0.25">
      <c r="A47" s="354" t="str">
        <f>IF('N-Bedarf GL'!A47="","",'N-Bedarf GL'!A47)</f>
        <v/>
      </c>
      <c r="B47" s="354" t="str">
        <f>IF('N-Bedarf GL'!B47="","",'N-Bedarf GL'!B47)</f>
        <v/>
      </c>
      <c r="C47" s="305" t="str">
        <f>IF('N-Bedarf GL'!D47="","",'N-Bedarf GL'!D47)</f>
        <v/>
      </c>
      <c r="D47" s="32" t="str">
        <f>IF('N-Bedarf GL'!C47="","",'N-Bedarf GL'!C47)</f>
        <v/>
      </c>
      <c r="E47" s="321" t="str">
        <f>IF('N-Bedarf GL'!R47="","",'N-Bedarf GL'!R47)</f>
        <v/>
      </c>
      <c r="F47" s="321" t="str">
        <f>IF('P-Bedarf GL'!N48="","",'P-Bedarf GL'!N48)</f>
        <v/>
      </c>
      <c r="G47" s="321" t="str">
        <f>IF('P-Bedarf GL'!R48="","",'P-Bedarf GL'!R48)</f>
        <v/>
      </c>
      <c r="H47" s="321">
        <f t="shared" si="11"/>
        <v>0</v>
      </c>
      <c r="I47" s="345" t="str">
        <f t="shared" si="12"/>
        <v/>
      </c>
      <c r="J47" s="345" t="str">
        <f t="shared" si="13"/>
        <v/>
      </c>
      <c r="K47" s="345" t="str">
        <f t="shared" si="14"/>
        <v/>
      </c>
      <c r="L47" s="345">
        <f t="shared" si="15"/>
        <v>0</v>
      </c>
      <c r="M47" s="345">
        <f t="shared" si="16"/>
        <v>0</v>
      </c>
      <c r="N47" s="345">
        <f t="shared" si="17"/>
        <v>0</v>
      </c>
      <c r="O47" s="321" t="str">
        <f t="shared" si="18"/>
        <v/>
      </c>
      <c r="P47" s="321" t="str">
        <f t="shared" si="19"/>
        <v/>
      </c>
      <c r="Q47" s="321" t="str">
        <f t="shared" si="20"/>
        <v/>
      </c>
      <c r="R47" s="214" t="str">
        <f t="shared" si="28"/>
        <v/>
      </c>
      <c r="S47" s="141"/>
      <c r="T47" s="211"/>
      <c r="U47" s="215" t="str">
        <f t="shared" si="0"/>
        <v/>
      </c>
      <c r="V47" s="153" t="str">
        <f t="shared" si="21"/>
        <v/>
      </c>
      <c r="W47" s="153" t="str">
        <f t="shared" si="22"/>
        <v/>
      </c>
      <c r="X47" s="153" t="str">
        <f t="shared" si="1"/>
        <v/>
      </c>
      <c r="Y47" s="153" t="str">
        <f t="shared" si="2"/>
        <v/>
      </c>
      <c r="Z47" s="141"/>
      <c r="AA47" s="211"/>
      <c r="AB47" s="215" t="str">
        <f t="shared" si="29"/>
        <v/>
      </c>
      <c r="AC47" s="153" t="str">
        <f t="shared" si="23"/>
        <v/>
      </c>
      <c r="AD47" s="153" t="str">
        <f t="shared" si="24"/>
        <v/>
      </c>
      <c r="AE47" s="153" t="str">
        <f t="shared" si="3"/>
        <v/>
      </c>
      <c r="AF47" s="153" t="str">
        <f t="shared" si="4"/>
        <v/>
      </c>
      <c r="AG47" s="213" t="str">
        <f t="shared" si="30"/>
        <v/>
      </c>
      <c r="AH47" s="141"/>
      <c r="AI47" s="211"/>
      <c r="AJ47" s="215" t="str">
        <f t="shared" si="31"/>
        <v/>
      </c>
      <c r="AK47" s="153" t="str">
        <f t="shared" si="25"/>
        <v/>
      </c>
      <c r="AL47" s="153" t="str">
        <f t="shared" si="5"/>
        <v/>
      </c>
      <c r="AM47" s="153" t="str">
        <f t="shared" si="6"/>
        <v/>
      </c>
      <c r="AN47" s="141"/>
      <c r="AO47" s="211"/>
      <c r="AP47" s="215" t="str">
        <f t="shared" si="32"/>
        <v/>
      </c>
      <c r="AQ47" s="153" t="str">
        <f t="shared" si="26"/>
        <v/>
      </c>
      <c r="AR47" s="153" t="str">
        <f t="shared" si="7"/>
        <v/>
      </c>
      <c r="AS47" s="153" t="str">
        <f t="shared" si="8"/>
        <v/>
      </c>
      <c r="AT47" s="141"/>
      <c r="AU47" s="211"/>
      <c r="AV47" s="215" t="str">
        <f t="shared" si="33"/>
        <v/>
      </c>
      <c r="AW47" s="153" t="str">
        <f t="shared" si="27"/>
        <v/>
      </c>
      <c r="AX47" s="153" t="str">
        <f t="shared" si="9"/>
        <v/>
      </c>
      <c r="AY47" s="153" t="str">
        <f t="shared" si="10"/>
        <v/>
      </c>
    </row>
    <row r="48" spans="1:51" ht="29.45" customHeight="1" x14ac:dyDescent="0.25">
      <c r="A48" s="354" t="str">
        <f>IF('N-Bedarf GL'!A48="","",'N-Bedarf GL'!A48)</f>
        <v/>
      </c>
      <c r="B48" s="354" t="str">
        <f>IF('N-Bedarf GL'!B48="","",'N-Bedarf GL'!B48)</f>
        <v/>
      </c>
      <c r="C48" s="305" t="str">
        <f>IF('N-Bedarf GL'!D48="","",'N-Bedarf GL'!D48)</f>
        <v/>
      </c>
      <c r="D48" s="32" t="str">
        <f>IF('N-Bedarf GL'!C48="","",'N-Bedarf GL'!C48)</f>
        <v/>
      </c>
      <c r="E48" s="321" t="str">
        <f>IF('N-Bedarf GL'!R48="","",'N-Bedarf GL'!R48)</f>
        <v/>
      </c>
      <c r="F48" s="321" t="str">
        <f>IF('P-Bedarf GL'!N49="","",'P-Bedarf GL'!N49)</f>
        <v/>
      </c>
      <c r="G48" s="321" t="str">
        <f>IF('P-Bedarf GL'!R49="","",'P-Bedarf GL'!R49)</f>
        <v/>
      </c>
      <c r="H48" s="321">
        <f t="shared" si="11"/>
        <v>0</v>
      </c>
      <c r="I48" s="345" t="str">
        <f t="shared" si="12"/>
        <v/>
      </c>
      <c r="J48" s="345" t="str">
        <f t="shared" si="13"/>
        <v/>
      </c>
      <c r="K48" s="345" t="str">
        <f t="shared" si="14"/>
        <v/>
      </c>
      <c r="L48" s="345">
        <f t="shared" si="15"/>
        <v>0</v>
      </c>
      <c r="M48" s="345">
        <f t="shared" si="16"/>
        <v>0</v>
      </c>
      <c r="N48" s="345">
        <f t="shared" si="17"/>
        <v>0</v>
      </c>
      <c r="O48" s="321" t="str">
        <f t="shared" si="18"/>
        <v/>
      </c>
      <c r="P48" s="321" t="str">
        <f t="shared" si="19"/>
        <v/>
      </c>
      <c r="Q48" s="321" t="str">
        <f t="shared" si="20"/>
        <v/>
      </c>
      <c r="R48" s="214" t="str">
        <f t="shared" si="28"/>
        <v/>
      </c>
      <c r="S48" s="141"/>
      <c r="T48" s="211"/>
      <c r="U48" s="215" t="str">
        <f t="shared" si="0"/>
        <v/>
      </c>
      <c r="V48" s="153" t="str">
        <f t="shared" si="21"/>
        <v/>
      </c>
      <c r="W48" s="153" t="str">
        <f t="shared" si="22"/>
        <v/>
      </c>
      <c r="X48" s="153" t="str">
        <f t="shared" si="1"/>
        <v/>
      </c>
      <c r="Y48" s="153" t="str">
        <f t="shared" si="2"/>
        <v/>
      </c>
      <c r="Z48" s="141"/>
      <c r="AA48" s="211"/>
      <c r="AB48" s="215" t="str">
        <f t="shared" si="29"/>
        <v/>
      </c>
      <c r="AC48" s="153" t="str">
        <f t="shared" si="23"/>
        <v/>
      </c>
      <c r="AD48" s="153" t="str">
        <f t="shared" si="24"/>
        <v/>
      </c>
      <c r="AE48" s="153" t="str">
        <f t="shared" si="3"/>
        <v/>
      </c>
      <c r="AF48" s="153" t="str">
        <f t="shared" si="4"/>
        <v/>
      </c>
      <c r="AG48" s="213" t="str">
        <f t="shared" si="30"/>
        <v/>
      </c>
      <c r="AH48" s="141"/>
      <c r="AI48" s="211"/>
      <c r="AJ48" s="215" t="str">
        <f t="shared" si="31"/>
        <v/>
      </c>
      <c r="AK48" s="153" t="str">
        <f t="shared" si="25"/>
        <v/>
      </c>
      <c r="AL48" s="153" t="str">
        <f t="shared" si="5"/>
        <v/>
      </c>
      <c r="AM48" s="153" t="str">
        <f t="shared" si="6"/>
        <v/>
      </c>
      <c r="AN48" s="141"/>
      <c r="AO48" s="211"/>
      <c r="AP48" s="215" t="str">
        <f t="shared" si="32"/>
        <v/>
      </c>
      <c r="AQ48" s="153" t="str">
        <f t="shared" si="26"/>
        <v/>
      </c>
      <c r="AR48" s="153" t="str">
        <f t="shared" si="7"/>
        <v/>
      </c>
      <c r="AS48" s="153" t="str">
        <f t="shared" si="8"/>
        <v/>
      </c>
      <c r="AT48" s="141"/>
      <c r="AU48" s="211"/>
      <c r="AV48" s="215" t="str">
        <f t="shared" si="33"/>
        <v/>
      </c>
      <c r="AW48" s="153" t="str">
        <f t="shared" si="27"/>
        <v/>
      </c>
      <c r="AX48" s="153" t="str">
        <f t="shared" si="9"/>
        <v/>
      </c>
      <c r="AY48" s="153" t="str">
        <f t="shared" si="10"/>
        <v/>
      </c>
    </row>
    <row r="49" spans="1:51" ht="29.45" customHeight="1" x14ac:dyDescent="0.25">
      <c r="A49" s="354" t="str">
        <f>IF('N-Bedarf GL'!A49="","",'N-Bedarf GL'!A49)</f>
        <v/>
      </c>
      <c r="B49" s="354" t="str">
        <f>IF('N-Bedarf GL'!B49="","",'N-Bedarf GL'!B49)</f>
        <v/>
      </c>
      <c r="C49" s="305" t="str">
        <f>IF('N-Bedarf GL'!D49="","",'N-Bedarf GL'!D49)</f>
        <v/>
      </c>
      <c r="D49" s="32" t="str">
        <f>IF('N-Bedarf GL'!C49="","",'N-Bedarf GL'!C49)</f>
        <v/>
      </c>
      <c r="E49" s="321" t="str">
        <f>IF('N-Bedarf GL'!R49="","",'N-Bedarf GL'!R49)</f>
        <v/>
      </c>
      <c r="F49" s="321" t="str">
        <f>IF('P-Bedarf GL'!N50="","",'P-Bedarf GL'!N50)</f>
        <v/>
      </c>
      <c r="G49" s="321" t="str">
        <f>IF('P-Bedarf GL'!R50="","",'P-Bedarf GL'!R50)</f>
        <v/>
      </c>
      <c r="H49" s="321">
        <f t="shared" si="11"/>
        <v>0</v>
      </c>
      <c r="I49" s="345" t="str">
        <f t="shared" si="12"/>
        <v/>
      </c>
      <c r="J49" s="345" t="str">
        <f t="shared" si="13"/>
        <v/>
      </c>
      <c r="K49" s="345" t="str">
        <f t="shared" si="14"/>
        <v/>
      </c>
      <c r="L49" s="345">
        <f t="shared" si="15"/>
        <v>0</v>
      </c>
      <c r="M49" s="345">
        <f t="shared" si="16"/>
        <v>0</v>
      </c>
      <c r="N49" s="345">
        <f t="shared" si="17"/>
        <v>0</v>
      </c>
      <c r="O49" s="321" t="str">
        <f t="shared" si="18"/>
        <v/>
      </c>
      <c r="P49" s="321" t="str">
        <f t="shared" si="19"/>
        <v/>
      </c>
      <c r="Q49" s="321" t="str">
        <f t="shared" si="20"/>
        <v/>
      </c>
      <c r="R49" s="214" t="str">
        <f t="shared" si="28"/>
        <v/>
      </c>
      <c r="S49" s="141"/>
      <c r="T49" s="211"/>
      <c r="U49" s="215" t="str">
        <f t="shared" si="0"/>
        <v/>
      </c>
      <c r="V49" s="153" t="str">
        <f t="shared" si="21"/>
        <v/>
      </c>
      <c r="W49" s="153" t="str">
        <f t="shared" si="22"/>
        <v/>
      </c>
      <c r="X49" s="153" t="str">
        <f t="shared" si="1"/>
        <v/>
      </c>
      <c r="Y49" s="153" t="str">
        <f t="shared" si="2"/>
        <v/>
      </c>
      <c r="Z49" s="141"/>
      <c r="AA49" s="211"/>
      <c r="AB49" s="215" t="str">
        <f t="shared" si="29"/>
        <v/>
      </c>
      <c r="AC49" s="153" t="str">
        <f t="shared" si="23"/>
        <v/>
      </c>
      <c r="AD49" s="153" t="str">
        <f t="shared" si="24"/>
        <v/>
      </c>
      <c r="AE49" s="153" t="str">
        <f t="shared" si="3"/>
        <v/>
      </c>
      <c r="AF49" s="153" t="str">
        <f t="shared" si="4"/>
        <v/>
      </c>
      <c r="AG49" s="213" t="str">
        <f t="shared" si="30"/>
        <v/>
      </c>
      <c r="AH49" s="141"/>
      <c r="AI49" s="211"/>
      <c r="AJ49" s="215" t="str">
        <f t="shared" si="31"/>
        <v/>
      </c>
      <c r="AK49" s="153" t="str">
        <f t="shared" si="25"/>
        <v/>
      </c>
      <c r="AL49" s="153" t="str">
        <f t="shared" si="5"/>
        <v/>
      </c>
      <c r="AM49" s="153" t="str">
        <f t="shared" si="6"/>
        <v/>
      </c>
      <c r="AN49" s="141"/>
      <c r="AO49" s="211"/>
      <c r="AP49" s="215" t="str">
        <f t="shared" si="32"/>
        <v/>
      </c>
      <c r="AQ49" s="153" t="str">
        <f t="shared" si="26"/>
        <v/>
      </c>
      <c r="AR49" s="153" t="str">
        <f t="shared" si="7"/>
        <v/>
      </c>
      <c r="AS49" s="153" t="str">
        <f t="shared" si="8"/>
        <v/>
      </c>
      <c r="AT49" s="141"/>
      <c r="AU49" s="211"/>
      <c r="AV49" s="215" t="str">
        <f t="shared" si="33"/>
        <v/>
      </c>
      <c r="AW49" s="153" t="str">
        <f t="shared" si="27"/>
        <v/>
      </c>
      <c r="AX49" s="153" t="str">
        <f t="shared" si="9"/>
        <v/>
      </c>
      <c r="AY49" s="153" t="str">
        <f t="shared" si="10"/>
        <v/>
      </c>
    </row>
    <row r="50" spans="1:51" ht="29.45" customHeight="1" x14ac:dyDescent="0.25">
      <c r="A50" s="354" t="str">
        <f>IF('N-Bedarf GL'!A50="","",'N-Bedarf GL'!A50)</f>
        <v/>
      </c>
      <c r="B50" s="354" t="str">
        <f>IF('N-Bedarf GL'!B50="","",'N-Bedarf GL'!B50)</f>
        <v/>
      </c>
      <c r="C50" s="305" t="str">
        <f>IF('N-Bedarf GL'!D50="","",'N-Bedarf GL'!D50)</f>
        <v/>
      </c>
      <c r="D50" s="32" t="str">
        <f>IF('N-Bedarf GL'!C50="","",'N-Bedarf GL'!C50)</f>
        <v/>
      </c>
      <c r="E50" s="321" t="str">
        <f>IF('N-Bedarf GL'!R50="","",'N-Bedarf GL'!R50)</f>
        <v/>
      </c>
      <c r="F50" s="321" t="str">
        <f>IF('P-Bedarf GL'!N51="","",'P-Bedarf GL'!N51)</f>
        <v/>
      </c>
      <c r="G50" s="321" t="str">
        <f>IF('P-Bedarf GL'!R51="","",'P-Bedarf GL'!R51)</f>
        <v/>
      </c>
      <c r="H50" s="321">
        <f t="shared" si="11"/>
        <v>0</v>
      </c>
      <c r="I50" s="345" t="str">
        <f t="shared" si="12"/>
        <v/>
      </c>
      <c r="J50" s="345" t="str">
        <f t="shared" si="13"/>
        <v/>
      </c>
      <c r="K50" s="345" t="str">
        <f t="shared" si="14"/>
        <v/>
      </c>
      <c r="L50" s="345">
        <f t="shared" si="15"/>
        <v>0</v>
      </c>
      <c r="M50" s="345">
        <f t="shared" si="16"/>
        <v>0</v>
      </c>
      <c r="N50" s="345">
        <f t="shared" si="17"/>
        <v>0</v>
      </c>
      <c r="O50" s="321" t="str">
        <f t="shared" si="18"/>
        <v/>
      </c>
      <c r="P50" s="321" t="str">
        <f t="shared" si="19"/>
        <v/>
      </c>
      <c r="Q50" s="321" t="str">
        <f t="shared" si="20"/>
        <v/>
      </c>
      <c r="R50" s="214" t="str">
        <f t="shared" si="28"/>
        <v/>
      </c>
      <c r="S50" s="141"/>
      <c r="T50" s="211"/>
      <c r="U50" s="215" t="str">
        <f t="shared" si="0"/>
        <v/>
      </c>
      <c r="V50" s="153" t="str">
        <f t="shared" si="21"/>
        <v/>
      </c>
      <c r="W50" s="153" t="str">
        <f t="shared" si="22"/>
        <v/>
      </c>
      <c r="X50" s="153" t="str">
        <f t="shared" si="1"/>
        <v/>
      </c>
      <c r="Y50" s="153" t="str">
        <f t="shared" si="2"/>
        <v/>
      </c>
      <c r="Z50" s="141"/>
      <c r="AA50" s="211"/>
      <c r="AB50" s="215" t="str">
        <f t="shared" si="29"/>
        <v/>
      </c>
      <c r="AC50" s="153" t="str">
        <f t="shared" si="23"/>
        <v/>
      </c>
      <c r="AD50" s="153" t="str">
        <f t="shared" si="24"/>
        <v/>
      </c>
      <c r="AE50" s="153" t="str">
        <f t="shared" si="3"/>
        <v/>
      </c>
      <c r="AF50" s="153" t="str">
        <f t="shared" si="4"/>
        <v/>
      </c>
      <c r="AG50" s="213" t="str">
        <f t="shared" si="30"/>
        <v/>
      </c>
      <c r="AH50" s="141"/>
      <c r="AI50" s="211"/>
      <c r="AJ50" s="215" t="str">
        <f t="shared" si="31"/>
        <v/>
      </c>
      <c r="AK50" s="153" t="str">
        <f t="shared" si="25"/>
        <v/>
      </c>
      <c r="AL50" s="153" t="str">
        <f t="shared" si="5"/>
        <v/>
      </c>
      <c r="AM50" s="153" t="str">
        <f t="shared" si="6"/>
        <v/>
      </c>
      <c r="AN50" s="141"/>
      <c r="AO50" s="211"/>
      <c r="AP50" s="215" t="str">
        <f t="shared" si="32"/>
        <v/>
      </c>
      <c r="AQ50" s="153" t="str">
        <f t="shared" si="26"/>
        <v/>
      </c>
      <c r="AR50" s="153" t="str">
        <f t="shared" si="7"/>
        <v/>
      </c>
      <c r="AS50" s="153" t="str">
        <f t="shared" si="8"/>
        <v/>
      </c>
      <c r="AT50" s="141"/>
      <c r="AU50" s="211"/>
      <c r="AV50" s="215" t="str">
        <f t="shared" si="33"/>
        <v/>
      </c>
      <c r="AW50" s="153" t="str">
        <f t="shared" si="27"/>
        <v/>
      </c>
      <c r="AX50" s="153" t="str">
        <f t="shared" si="9"/>
        <v/>
      </c>
      <c r="AY50" s="153" t="str">
        <f t="shared" si="10"/>
        <v/>
      </c>
    </row>
    <row r="51" spans="1:51" ht="29.45" customHeight="1" x14ac:dyDescent="0.25">
      <c r="A51" s="354" t="str">
        <f>IF('N-Bedarf GL'!A51="","",'N-Bedarf GL'!A51)</f>
        <v/>
      </c>
      <c r="B51" s="354" t="str">
        <f>IF('N-Bedarf GL'!B51="","",'N-Bedarf GL'!B51)</f>
        <v/>
      </c>
      <c r="C51" s="305" t="str">
        <f>IF('N-Bedarf GL'!D51="","",'N-Bedarf GL'!D51)</f>
        <v/>
      </c>
      <c r="D51" s="32" t="str">
        <f>IF('N-Bedarf GL'!C51="","",'N-Bedarf GL'!C51)</f>
        <v/>
      </c>
      <c r="E51" s="321" t="str">
        <f>IF('N-Bedarf GL'!R51="","",'N-Bedarf GL'!R51)</f>
        <v/>
      </c>
      <c r="F51" s="321" t="str">
        <f>IF('P-Bedarf GL'!N52="","",'P-Bedarf GL'!N52)</f>
        <v/>
      </c>
      <c r="G51" s="321" t="str">
        <f>IF('P-Bedarf GL'!R52="","",'P-Bedarf GL'!R52)</f>
        <v/>
      </c>
      <c r="H51" s="321">
        <f t="shared" si="11"/>
        <v>0</v>
      </c>
      <c r="I51" s="345" t="str">
        <f t="shared" si="12"/>
        <v/>
      </c>
      <c r="J51" s="345" t="str">
        <f t="shared" si="13"/>
        <v/>
      </c>
      <c r="K51" s="345" t="str">
        <f t="shared" si="14"/>
        <v/>
      </c>
      <c r="L51" s="345">
        <f t="shared" si="15"/>
        <v>0</v>
      </c>
      <c r="M51" s="345">
        <f t="shared" si="16"/>
        <v>0</v>
      </c>
      <c r="N51" s="345">
        <f t="shared" si="17"/>
        <v>0</v>
      </c>
      <c r="O51" s="321" t="str">
        <f t="shared" si="18"/>
        <v/>
      </c>
      <c r="P51" s="321" t="str">
        <f t="shared" si="19"/>
        <v/>
      </c>
      <c r="Q51" s="321" t="str">
        <f t="shared" si="20"/>
        <v/>
      </c>
      <c r="R51" s="214" t="str">
        <f t="shared" si="28"/>
        <v/>
      </c>
      <c r="S51" s="141"/>
      <c r="T51" s="211"/>
      <c r="U51" s="215" t="str">
        <f t="shared" si="0"/>
        <v/>
      </c>
      <c r="V51" s="153" t="str">
        <f t="shared" si="21"/>
        <v/>
      </c>
      <c r="W51" s="153" t="str">
        <f t="shared" si="22"/>
        <v/>
      </c>
      <c r="X51" s="153" t="str">
        <f t="shared" si="1"/>
        <v/>
      </c>
      <c r="Y51" s="153" t="str">
        <f t="shared" si="2"/>
        <v/>
      </c>
      <c r="Z51" s="141"/>
      <c r="AA51" s="211"/>
      <c r="AB51" s="215" t="str">
        <f t="shared" si="29"/>
        <v/>
      </c>
      <c r="AC51" s="153" t="str">
        <f t="shared" si="23"/>
        <v/>
      </c>
      <c r="AD51" s="153" t="str">
        <f t="shared" si="24"/>
        <v/>
      </c>
      <c r="AE51" s="153" t="str">
        <f t="shared" si="3"/>
        <v/>
      </c>
      <c r="AF51" s="153" t="str">
        <f t="shared" si="4"/>
        <v/>
      </c>
      <c r="AG51" s="213" t="str">
        <f t="shared" si="30"/>
        <v/>
      </c>
      <c r="AH51" s="141"/>
      <c r="AI51" s="211"/>
      <c r="AJ51" s="215" t="str">
        <f t="shared" si="31"/>
        <v/>
      </c>
      <c r="AK51" s="153" t="str">
        <f t="shared" si="25"/>
        <v/>
      </c>
      <c r="AL51" s="153" t="str">
        <f t="shared" si="5"/>
        <v/>
      </c>
      <c r="AM51" s="153" t="str">
        <f t="shared" si="6"/>
        <v/>
      </c>
      <c r="AN51" s="141"/>
      <c r="AO51" s="211"/>
      <c r="AP51" s="215" t="str">
        <f t="shared" si="32"/>
        <v/>
      </c>
      <c r="AQ51" s="153" t="str">
        <f t="shared" si="26"/>
        <v/>
      </c>
      <c r="AR51" s="153" t="str">
        <f t="shared" si="7"/>
        <v/>
      </c>
      <c r="AS51" s="153" t="str">
        <f t="shared" si="8"/>
        <v/>
      </c>
      <c r="AT51" s="141"/>
      <c r="AU51" s="211"/>
      <c r="AV51" s="215" t="str">
        <f t="shared" si="33"/>
        <v/>
      </c>
      <c r="AW51" s="153" t="str">
        <f t="shared" si="27"/>
        <v/>
      </c>
      <c r="AX51" s="153" t="str">
        <f t="shared" si="9"/>
        <v/>
      </c>
      <c r="AY51" s="153" t="str">
        <f t="shared" si="10"/>
        <v/>
      </c>
    </row>
    <row r="52" spans="1:51" ht="29.45" customHeight="1" x14ac:dyDescent="0.25">
      <c r="A52" s="354" t="str">
        <f>IF('N-Bedarf GL'!A52="","",'N-Bedarf GL'!A52)</f>
        <v/>
      </c>
      <c r="B52" s="354" t="str">
        <f>IF('N-Bedarf GL'!B52="","",'N-Bedarf GL'!B52)</f>
        <v/>
      </c>
      <c r="C52" s="305" t="str">
        <f>IF('N-Bedarf GL'!D52="","",'N-Bedarf GL'!D52)</f>
        <v/>
      </c>
      <c r="D52" s="32" t="str">
        <f>IF('N-Bedarf GL'!C52="","",'N-Bedarf GL'!C52)</f>
        <v/>
      </c>
      <c r="E52" s="321" t="str">
        <f>IF('N-Bedarf GL'!R52="","",'N-Bedarf GL'!R52)</f>
        <v/>
      </c>
      <c r="F52" s="321" t="str">
        <f>IF('P-Bedarf GL'!N53="","",'P-Bedarf GL'!N53)</f>
        <v/>
      </c>
      <c r="G52" s="321" t="str">
        <f>IF('P-Bedarf GL'!R53="","",'P-Bedarf GL'!R53)</f>
        <v/>
      </c>
      <c r="H52" s="321">
        <f t="shared" si="11"/>
        <v>0</v>
      </c>
      <c r="I52" s="345" t="str">
        <f t="shared" si="12"/>
        <v/>
      </c>
      <c r="J52" s="345" t="str">
        <f t="shared" si="13"/>
        <v/>
      </c>
      <c r="K52" s="345" t="str">
        <f t="shared" si="14"/>
        <v/>
      </c>
      <c r="L52" s="345">
        <f t="shared" si="15"/>
        <v>0</v>
      </c>
      <c r="M52" s="345">
        <f t="shared" si="16"/>
        <v>0</v>
      </c>
      <c r="N52" s="345">
        <f t="shared" si="17"/>
        <v>0</v>
      </c>
      <c r="O52" s="321" t="str">
        <f t="shared" si="18"/>
        <v/>
      </c>
      <c r="P52" s="321" t="str">
        <f t="shared" si="19"/>
        <v/>
      </c>
      <c r="Q52" s="321" t="str">
        <f t="shared" si="20"/>
        <v/>
      </c>
      <c r="R52" s="214" t="str">
        <f t="shared" si="28"/>
        <v/>
      </c>
      <c r="S52" s="141"/>
      <c r="T52" s="211"/>
      <c r="U52" s="215" t="str">
        <f t="shared" si="0"/>
        <v/>
      </c>
      <c r="V52" s="153" t="str">
        <f t="shared" si="21"/>
        <v/>
      </c>
      <c r="W52" s="153" t="str">
        <f t="shared" si="22"/>
        <v/>
      </c>
      <c r="X52" s="153" t="str">
        <f t="shared" si="1"/>
        <v/>
      </c>
      <c r="Y52" s="153" t="str">
        <f t="shared" si="2"/>
        <v/>
      </c>
      <c r="Z52" s="141"/>
      <c r="AA52" s="211"/>
      <c r="AB52" s="215" t="str">
        <f t="shared" si="29"/>
        <v/>
      </c>
      <c r="AC52" s="153" t="str">
        <f t="shared" si="23"/>
        <v/>
      </c>
      <c r="AD52" s="153" t="str">
        <f t="shared" si="24"/>
        <v/>
      </c>
      <c r="AE52" s="153" t="str">
        <f t="shared" si="3"/>
        <v/>
      </c>
      <c r="AF52" s="153" t="str">
        <f t="shared" si="4"/>
        <v/>
      </c>
      <c r="AG52" s="213" t="str">
        <f t="shared" si="30"/>
        <v/>
      </c>
      <c r="AH52" s="141"/>
      <c r="AI52" s="211"/>
      <c r="AJ52" s="215" t="str">
        <f t="shared" si="31"/>
        <v/>
      </c>
      <c r="AK52" s="153" t="str">
        <f t="shared" si="25"/>
        <v/>
      </c>
      <c r="AL52" s="153" t="str">
        <f t="shared" si="5"/>
        <v/>
      </c>
      <c r="AM52" s="153" t="str">
        <f t="shared" si="6"/>
        <v/>
      </c>
      <c r="AN52" s="141"/>
      <c r="AO52" s="211"/>
      <c r="AP52" s="215" t="str">
        <f t="shared" si="32"/>
        <v/>
      </c>
      <c r="AQ52" s="153" t="str">
        <f t="shared" si="26"/>
        <v/>
      </c>
      <c r="AR52" s="153" t="str">
        <f t="shared" si="7"/>
        <v/>
      </c>
      <c r="AS52" s="153" t="str">
        <f t="shared" si="8"/>
        <v/>
      </c>
      <c r="AT52" s="141"/>
      <c r="AU52" s="211"/>
      <c r="AV52" s="215" t="str">
        <f t="shared" si="33"/>
        <v/>
      </c>
      <c r="AW52" s="153" t="str">
        <f t="shared" si="27"/>
        <v/>
      </c>
      <c r="AX52" s="153" t="str">
        <f t="shared" si="9"/>
        <v/>
      </c>
      <c r="AY52" s="153" t="str">
        <f t="shared" si="10"/>
        <v/>
      </c>
    </row>
    <row r="53" spans="1:51" ht="29.45" customHeight="1" x14ac:dyDescent="0.25">
      <c r="A53" s="354" t="str">
        <f>IF('N-Bedarf GL'!A53="","",'N-Bedarf GL'!A53)</f>
        <v/>
      </c>
      <c r="B53" s="354" t="str">
        <f>IF('N-Bedarf GL'!B53="","",'N-Bedarf GL'!B53)</f>
        <v/>
      </c>
      <c r="C53" s="305" t="str">
        <f>IF('N-Bedarf GL'!D53="","",'N-Bedarf GL'!D53)</f>
        <v/>
      </c>
      <c r="D53" s="32" t="str">
        <f>IF('N-Bedarf GL'!C53="","",'N-Bedarf GL'!C53)</f>
        <v/>
      </c>
      <c r="E53" s="321" t="str">
        <f>IF('N-Bedarf GL'!R53="","",'N-Bedarf GL'!R53)</f>
        <v/>
      </c>
      <c r="F53" s="321" t="str">
        <f>IF('P-Bedarf GL'!N54="","",'P-Bedarf GL'!N54)</f>
        <v/>
      </c>
      <c r="G53" s="321" t="str">
        <f>IF('P-Bedarf GL'!R54="","",'P-Bedarf GL'!R54)</f>
        <v/>
      </c>
      <c r="H53" s="321">
        <f t="shared" si="11"/>
        <v>0</v>
      </c>
      <c r="I53" s="345" t="str">
        <f t="shared" si="12"/>
        <v/>
      </c>
      <c r="J53" s="345" t="str">
        <f t="shared" si="13"/>
        <v/>
      </c>
      <c r="K53" s="345" t="str">
        <f t="shared" si="14"/>
        <v/>
      </c>
      <c r="L53" s="345">
        <f t="shared" si="15"/>
        <v>0</v>
      </c>
      <c r="M53" s="345">
        <f t="shared" si="16"/>
        <v>0</v>
      </c>
      <c r="N53" s="345">
        <f t="shared" si="17"/>
        <v>0</v>
      </c>
      <c r="O53" s="321" t="str">
        <f t="shared" si="18"/>
        <v/>
      </c>
      <c r="P53" s="321" t="str">
        <f t="shared" si="19"/>
        <v/>
      </c>
      <c r="Q53" s="321" t="str">
        <f t="shared" si="20"/>
        <v/>
      </c>
      <c r="R53" s="214" t="str">
        <f t="shared" si="28"/>
        <v/>
      </c>
      <c r="S53" s="141"/>
      <c r="T53" s="211"/>
      <c r="U53" s="215" t="str">
        <f t="shared" si="0"/>
        <v/>
      </c>
      <c r="V53" s="153" t="str">
        <f t="shared" si="21"/>
        <v/>
      </c>
      <c r="W53" s="153" t="str">
        <f t="shared" si="22"/>
        <v/>
      </c>
      <c r="X53" s="153" t="str">
        <f t="shared" si="1"/>
        <v/>
      </c>
      <c r="Y53" s="153" t="str">
        <f t="shared" si="2"/>
        <v/>
      </c>
      <c r="Z53" s="141"/>
      <c r="AA53" s="211"/>
      <c r="AB53" s="215" t="str">
        <f t="shared" si="29"/>
        <v/>
      </c>
      <c r="AC53" s="153" t="str">
        <f t="shared" si="23"/>
        <v/>
      </c>
      <c r="AD53" s="153" t="str">
        <f t="shared" si="24"/>
        <v/>
      </c>
      <c r="AE53" s="153" t="str">
        <f t="shared" si="3"/>
        <v/>
      </c>
      <c r="AF53" s="153" t="str">
        <f t="shared" si="4"/>
        <v/>
      </c>
      <c r="AG53" s="213" t="str">
        <f t="shared" si="30"/>
        <v/>
      </c>
      <c r="AH53" s="141"/>
      <c r="AI53" s="211"/>
      <c r="AJ53" s="215" t="str">
        <f t="shared" si="31"/>
        <v/>
      </c>
      <c r="AK53" s="153" t="str">
        <f t="shared" si="25"/>
        <v/>
      </c>
      <c r="AL53" s="153" t="str">
        <f t="shared" si="5"/>
        <v/>
      </c>
      <c r="AM53" s="153" t="str">
        <f t="shared" si="6"/>
        <v/>
      </c>
      <c r="AN53" s="141"/>
      <c r="AO53" s="211"/>
      <c r="AP53" s="215" t="str">
        <f t="shared" si="32"/>
        <v/>
      </c>
      <c r="AQ53" s="153" t="str">
        <f t="shared" si="26"/>
        <v/>
      </c>
      <c r="AR53" s="153" t="str">
        <f t="shared" si="7"/>
        <v/>
      </c>
      <c r="AS53" s="153" t="str">
        <f t="shared" si="8"/>
        <v/>
      </c>
      <c r="AT53" s="141"/>
      <c r="AU53" s="211"/>
      <c r="AV53" s="215" t="str">
        <f t="shared" si="33"/>
        <v/>
      </c>
      <c r="AW53" s="153" t="str">
        <f t="shared" si="27"/>
        <v/>
      </c>
      <c r="AX53" s="153" t="str">
        <f t="shared" si="9"/>
        <v/>
      </c>
      <c r="AY53" s="153" t="str">
        <f t="shared" si="10"/>
        <v/>
      </c>
    </row>
    <row r="54" spans="1:51" ht="29.45" customHeight="1" x14ac:dyDescent="0.25">
      <c r="A54" s="354" t="str">
        <f>IF('N-Bedarf GL'!A54="","",'N-Bedarf GL'!A54)</f>
        <v/>
      </c>
      <c r="B54" s="354" t="str">
        <f>IF('N-Bedarf GL'!B54="","",'N-Bedarf GL'!B54)</f>
        <v/>
      </c>
      <c r="C54" s="305" t="str">
        <f>IF('N-Bedarf GL'!D54="","",'N-Bedarf GL'!D54)</f>
        <v/>
      </c>
      <c r="D54" s="32" t="str">
        <f>IF('N-Bedarf GL'!C54="","",'N-Bedarf GL'!C54)</f>
        <v/>
      </c>
      <c r="E54" s="321" t="str">
        <f>IF('N-Bedarf GL'!R54="","",'N-Bedarf GL'!R54)</f>
        <v/>
      </c>
      <c r="F54" s="321" t="str">
        <f>IF('P-Bedarf GL'!N55="","",'P-Bedarf GL'!N55)</f>
        <v/>
      </c>
      <c r="G54" s="321" t="str">
        <f>IF('P-Bedarf GL'!R55="","",'P-Bedarf GL'!R55)</f>
        <v/>
      </c>
      <c r="H54" s="321">
        <f t="shared" si="11"/>
        <v>0</v>
      </c>
      <c r="I54" s="345" t="str">
        <f t="shared" si="12"/>
        <v/>
      </c>
      <c r="J54" s="345" t="str">
        <f t="shared" si="13"/>
        <v/>
      </c>
      <c r="K54" s="345" t="str">
        <f t="shared" si="14"/>
        <v/>
      </c>
      <c r="L54" s="345">
        <f t="shared" si="15"/>
        <v>0</v>
      </c>
      <c r="M54" s="345">
        <f t="shared" si="16"/>
        <v>0</v>
      </c>
      <c r="N54" s="345">
        <f t="shared" si="17"/>
        <v>0</v>
      </c>
      <c r="O54" s="321" t="str">
        <f t="shared" si="18"/>
        <v/>
      </c>
      <c r="P54" s="321" t="str">
        <f t="shared" si="19"/>
        <v/>
      </c>
      <c r="Q54" s="321" t="str">
        <f t="shared" si="20"/>
        <v/>
      </c>
      <c r="R54" s="214" t="str">
        <f t="shared" si="28"/>
        <v/>
      </c>
      <c r="S54" s="141"/>
      <c r="T54" s="211"/>
      <c r="U54" s="215" t="str">
        <f t="shared" si="0"/>
        <v/>
      </c>
      <c r="V54" s="153" t="str">
        <f t="shared" si="21"/>
        <v/>
      </c>
      <c r="W54" s="153" t="str">
        <f t="shared" si="22"/>
        <v/>
      </c>
      <c r="X54" s="153" t="str">
        <f t="shared" si="1"/>
        <v/>
      </c>
      <c r="Y54" s="153" t="str">
        <f t="shared" si="2"/>
        <v/>
      </c>
      <c r="Z54" s="141"/>
      <c r="AA54" s="211"/>
      <c r="AB54" s="215" t="str">
        <f t="shared" si="29"/>
        <v/>
      </c>
      <c r="AC54" s="153" t="str">
        <f t="shared" si="23"/>
        <v/>
      </c>
      <c r="AD54" s="153" t="str">
        <f t="shared" si="24"/>
        <v/>
      </c>
      <c r="AE54" s="153" t="str">
        <f t="shared" si="3"/>
        <v/>
      </c>
      <c r="AF54" s="153" t="str">
        <f t="shared" si="4"/>
        <v/>
      </c>
      <c r="AG54" s="213" t="str">
        <f t="shared" si="30"/>
        <v/>
      </c>
      <c r="AH54" s="141"/>
      <c r="AI54" s="211"/>
      <c r="AJ54" s="215" t="str">
        <f t="shared" si="31"/>
        <v/>
      </c>
      <c r="AK54" s="153" t="str">
        <f t="shared" si="25"/>
        <v/>
      </c>
      <c r="AL54" s="153" t="str">
        <f t="shared" si="5"/>
        <v/>
      </c>
      <c r="AM54" s="153" t="str">
        <f t="shared" si="6"/>
        <v/>
      </c>
      <c r="AN54" s="141"/>
      <c r="AO54" s="211"/>
      <c r="AP54" s="215" t="str">
        <f t="shared" si="32"/>
        <v/>
      </c>
      <c r="AQ54" s="153" t="str">
        <f t="shared" si="26"/>
        <v/>
      </c>
      <c r="AR54" s="153" t="str">
        <f t="shared" si="7"/>
        <v/>
      </c>
      <c r="AS54" s="153" t="str">
        <f t="shared" si="8"/>
        <v/>
      </c>
      <c r="AT54" s="141"/>
      <c r="AU54" s="211"/>
      <c r="AV54" s="215" t="str">
        <f t="shared" si="33"/>
        <v/>
      </c>
      <c r="AW54" s="153" t="str">
        <f t="shared" si="27"/>
        <v/>
      </c>
      <c r="AX54" s="153" t="str">
        <f t="shared" si="9"/>
        <v/>
      </c>
      <c r="AY54" s="153" t="str">
        <f t="shared" si="10"/>
        <v/>
      </c>
    </row>
    <row r="55" spans="1:51" ht="29.45" customHeight="1" x14ac:dyDescent="0.25">
      <c r="A55" s="354" t="str">
        <f>IF('N-Bedarf GL'!A55="","",'N-Bedarf GL'!A55)</f>
        <v/>
      </c>
      <c r="B55" s="354" t="str">
        <f>IF('N-Bedarf GL'!B55="","",'N-Bedarf GL'!B55)</f>
        <v/>
      </c>
      <c r="C55" s="305" t="str">
        <f>IF('N-Bedarf GL'!D55="","",'N-Bedarf GL'!D55)</f>
        <v/>
      </c>
      <c r="D55" s="32" t="str">
        <f>IF('N-Bedarf GL'!C55="","",'N-Bedarf GL'!C55)</f>
        <v/>
      </c>
      <c r="E55" s="321" t="str">
        <f>IF('N-Bedarf GL'!R55="","",'N-Bedarf GL'!R55)</f>
        <v/>
      </c>
      <c r="F55" s="321" t="str">
        <f>IF('P-Bedarf GL'!N56="","",'P-Bedarf GL'!N56)</f>
        <v/>
      </c>
      <c r="G55" s="321" t="str">
        <f>IF('P-Bedarf GL'!R56="","",'P-Bedarf GL'!R56)</f>
        <v/>
      </c>
      <c r="H55" s="321">
        <f t="shared" si="11"/>
        <v>0</v>
      </c>
      <c r="I55" s="345" t="str">
        <f t="shared" si="12"/>
        <v/>
      </c>
      <c r="J55" s="345" t="str">
        <f t="shared" si="13"/>
        <v/>
      </c>
      <c r="K55" s="345" t="str">
        <f t="shared" si="14"/>
        <v/>
      </c>
      <c r="L55" s="345">
        <f t="shared" si="15"/>
        <v>0</v>
      </c>
      <c r="M55" s="345">
        <f t="shared" si="16"/>
        <v>0</v>
      </c>
      <c r="N55" s="345">
        <f t="shared" si="17"/>
        <v>0</v>
      </c>
      <c r="O55" s="321" t="str">
        <f t="shared" si="18"/>
        <v/>
      </c>
      <c r="P55" s="321" t="str">
        <f t="shared" si="19"/>
        <v/>
      </c>
      <c r="Q55" s="321" t="str">
        <f t="shared" si="20"/>
        <v/>
      </c>
      <c r="R55" s="214" t="str">
        <f t="shared" si="28"/>
        <v/>
      </c>
      <c r="S55" s="141"/>
      <c r="T55" s="211"/>
      <c r="U55" s="215" t="str">
        <f t="shared" si="0"/>
        <v/>
      </c>
      <c r="V55" s="153" t="str">
        <f t="shared" si="21"/>
        <v/>
      </c>
      <c r="W55" s="153" t="str">
        <f t="shared" si="22"/>
        <v/>
      </c>
      <c r="X55" s="153" t="str">
        <f t="shared" si="1"/>
        <v/>
      </c>
      <c r="Y55" s="153" t="str">
        <f t="shared" si="2"/>
        <v/>
      </c>
      <c r="Z55" s="141"/>
      <c r="AA55" s="211"/>
      <c r="AB55" s="215" t="str">
        <f t="shared" si="29"/>
        <v/>
      </c>
      <c r="AC55" s="153" t="str">
        <f t="shared" si="23"/>
        <v/>
      </c>
      <c r="AD55" s="153" t="str">
        <f t="shared" si="24"/>
        <v/>
      </c>
      <c r="AE55" s="153" t="str">
        <f t="shared" si="3"/>
        <v/>
      </c>
      <c r="AF55" s="153" t="str">
        <f t="shared" si="4"/>
        <v/>
      </c>
      <c r="AG55" s="213" t="str">
        <f t="shared" si="30"/>
        <v/>
      </c>
      <c r="AH55" s="141"/>
      <c r="AI55" s="211"/>
      <c r="AJ55" s="215" t="str">
        <f t="shared" si="31"/>
        <v/>
      </c>
      <c r="AK55" s="153" t="str">
        <f t="shared" si="25"/>
        <v/>
      </c>
      <c r="AL55" s="153" t="str">
        <f t="shared" si="5"/>
        <v/>
      </c>
      <c r="AM55" s="153" t="str">
        <f t="shared" si="6"/>
        <v/>
      </c>
      <c r="AN55" s="141"/>
      <c r="AO55" s="211"/>
      <c r="AP55" s="215" t="str">
        <f t="shared" si="32"/>
        <v/>
      </c>
      <c r="AQ55" s="153" t="str">
        <f t="shared" si="26"/>
        <v/>
      </c>
      <c r="AR55" s="153" t="str">
        <f t="shared" si="7"/>
        <v/>
      </c>
      <c r="AS55" s="153" t="str">
        <f t="shared" si="8"/>
        <v/>
      </c>
      <c r="AT55" s="141"/>
      <c r="AU55" s="211"/>
      <c r="AV55" s="215" t="str">
        <f t="shared" si="33"/>
        <v/>
      </c>
      <c r="AW55" s="153" t="str">
        <f t="shared" si="27"/>
        <v/>
      </c>
      <c r="AX55" s="153" t="str">
        <f t="shared" si="9"/>
        <v/>
      </c>
      <c r="AY55" s="153" t="str">
        <f t="shared" si="10"/>
        <v/>
      </c>
    </row>
    <row r="56" spans="1:51" ht="29.45" customHeight="1" x14ac:dyDescent="0.25">
      <c r="A56" s="354" t="str">
        <f>IF('N-Bedarf GL'!A56="","",'N-Bedarf GL'!A56)</f>
        <v/>
      </c>
      <c r="B56" s="354" t="str">
        <f>IF('N-Bedarf GL'!B56="","",'N-Bedarf GL'!B56)</f>
        <v/>
      </c>
      <c r="C56" s="305" t="str">
        <f>IF('N-Bedarf GL'!D56="","",'N-Bedarf GL'!D56)</f>
        <v/>
      </c>
      <c r="D56" s="32" t="str">
        <f>IF('N-Bedarf GL'!C56="","",'N-Bedarf GL'!C56)</f>
        <v/>
      </c>
      <c r="E56" s="321" t="str">
        <f>IF('N-Bedarf GL'!R56="","",'N-Bedarf GL'!R56)</f>
        <v/>
      </c>
      <c r="F56" s="321" t="str">
        <f>IF('P-Bedarf GL'!N57="","",'P-Bedarf GL'!N57)</f>
        <v/>
      </c>
      <c r="G56" s="321" t="str">
        <f>IF('P-Bedarf GL'!R57="","",'P-Bedarf GL'!R57)</f>
        <v/>
      </c>
      <c r="H56" s="321">
        <f t="shared" si="11"/>
        <v>0</v>
      </c>
      <c r="I56" s="345" t="str">
        <f t="shared" si="12"/>
        <v/>
      </c>
      <c r="J56" s="345" t="str">
        <f t="shared" si="13"/>
        <v/>
      </c>
      <c r="K56" s="345" t="str">
        <f t="shared" si="14"/>
        <v/>
      </c>
      <c r="L56" s="345">
        <f t="shared" si="15"/>
        <v>0</v>
      </c>
      <c r="M56" s="345">
        <f t="shared" si="16"/>
        <v>0</v>
      </c>
      <c r="N56" s="345">
        <f t="shared" si="17"/>
        <v>0</v>
      </c>
      <c r="O56" s="321" t="str">
        <f t="shared" si="18"/>
        <v/>
      </c>
      <c r="P56" s="321" t="str">
        <f t="shared" si="19"/>
        <v/>
      </c>
      <c r="Q56" s="321" t="str">
        <f t="shared" si="20"/>
        <v/>
      </c>
      <c r="R56" s="214" t="str">
        <f t="shared" si="28"/>
        <v/>
      </c>
      <c r="S56" s="141"/>
      <c r="T56" s="211"/>
      <c r="U56" s="215" t="str">
        <f t="shared" si="0"/>
        <v/>
      </c>
      <c r="V56" s="153" t="str">
        <f t="shared" si="21"/>
        <v/>
      </c>
      <c r="W56" s="153" t="str">
        <f t="shared" si="22"/>
        <v/>
      </c>
      <c r="X56" s="153" t="str">
        <f t="shared" si="1"/>
        <v/>
      </c>
      <c r="Y56" s="153" t="str">
        <f t="shared" si="2"/>
        <v/>
      </c>
      <c r="Z56" s="141"/>
      <c r="AA56" s="211"/>
      <c r="AB56" s="215" t="str">
        <f t="shared" si="29"/>
        <v/>
      </c>
      <c r="AC56" s="153" t="str">
        <f t="shared" si="23"/>
        <v/>
      </c>
      <c r="AD56" s="153" t="str">
        <f t="shared" si="24"/>
        <v/>
      </c>
      <c r="AE56" s="153" t="str">
        <f t="shared" si="3"/>
        <v/>
      </c>
      <c r="AF56" s="153" t="str">
        <f t="shared" si="4"/>
        <v/>
      </c>
      <c r="AG56" s="213" t="str">
        <f t="shared" si="30"/>
        <v/>
      </c>
      <c r="AH56" s="141"/>
      <c r="AI56" s="211"/>
      <c r="AJ56" s="215" t="str">
        <f t="shared" si="31"/>
        <v/>
      </c>
      <c r="AK56" s="153" t="str">
        <f t="shared" si="25"/>
        <v/>
      </c>
      <c r="AL56" s="153" t="str">
        <f t="shared" si="5"/>
        <v/>
      </c>
      <c r="AM56" s="153" t="str">
        <f t="shared" si="6"/>
        <v/>
      </c>
      <c r="AN56" s="141"/>
      <c r="AO56" s="211"/>
      <c r="AP56" s="215" t="str">
        <f t="shared" si="32"/>
        <v/>
      </c>
      <c r="AQ56" s="153" t="str">
        <f t="shared" si="26"/>
        <v/>
      </c>
      <c r="AR56" s="153" t="str">
        <f t="shared" si="7"/>
        <v/>
      </c>
      <c r="AS56" s="153" t="str">
        <f t="shared" si="8"/>
        <v/>
      </c>
      <c r="AT56" s="141"/>
      <c r="AU56" s="211"/>
      <c r="AV56" s="215" t="str">
        <f t="shared" si="33"/>
        <v/>
      </c>
      <c r="AW56" s="153" t="str">
        <f t="shared" si="27"/>
        <v/>
      </c>
      <c r="AX56" s="153" t="str">
        <f t="shared" si="9"/>
        <v/>
      </c>
      <c r="AY56" s="153" t="str">
        <f t="shared" si="10"/>
        <v/>
      </c>
    </row>
    <row r="57" spans="1:51" ht="29.45" customHeight="1" x14ac:dyDescent="0.25">
      <c r="A57" s="354" t="str">
        <f>IF('N-Bedarf GL'!A57="","",'N-Bedarf GL'!A57)</f>
        <v/>
      </c>
      <c r="B57" s="354" t="str">
        <f>IF('N-Bedarf GL'!B57="","",'N-Bedarf GL'!B57)</f>
        <v/>
      </c>
      <c r="C57" s="305" t="str">
        <f>IF('N-Bedarf GL'!D57="","",'N-Bedarf GL'!D57)</f>
        <v/>
      </c>
      <c r="D57" s="32" t="str">
        <f>IF('N-Bedarf GL'!C57="","",'N-Bedarf GL'!C57)</f>
        <v/>
      </c>
      <c r="E57" s="321" t="str">
        <f>IF('N-Bedarf GL'!R57="","",'N-Bedarf GL'!R57)</f>
        <v/>
      </c>
      <c r="F57" s="321" t="str">
        <f>IF('P-Bedarf GL'!N58="","",'P-Bedarf GL'!N58)</f>
        <v/>
      </c>
      <c r="G57" s="321" t="str">
        <f>IF('P-Bedarf GL'!R58="","",'P-Bedarf GL'!R58)</f>
        <v/>
      </c>
      <c r="H57" s="321">
        <f t="shared" si="11"/>
        <v>0</v>
      </c>
      <c r="I57" s="345" t="str">
        <f t="shared" si="12"/>
        <v/>
      </c>
      <c r="J57" s="345" t="str">
        <f t="shared" si="13"/>
        <v/>
      </c>
      <c r="K57" s="345" t="str">
        <f t="shared" si="14"/>
        <v/>
      </c>
      <c r="L57" s="345">
        <f t="shared" si="15"/>
        <v>0</v>
      </c>
      <c r="M57" s="345">
        <f t="shared" si="16"/>
        <v>0</v>
      </c>
      <c r="N57" s="345">
        <f t="shared" si="17"/>
        <v>0</v>
      </c>
      <c r="O57" s="321" t="str">
        <f t="shared" si="18"/>
        <v/>
      </c>
      <c r="P57" s="321" t="str">
        <f t="shared" si="19"/>
        <v/>
      </c>
      <c r="Q57" s="321" t="str">
        <f t="shared" si="20"/>
        <v/>
      </c>
      <c r="R57" s="214" t="str">
        <f t="shared" si="28"/>
        <v/>
      </c>
      <c r="S57" s="141"/>
      <c r="T57" s="211"/>
      <c r="U57" s="215" t="str">
        <f t="shared" si="0"/>
        <v/>
      </c>
      <c r="V57" s="153" t="str">
        <f t="shared" si="21"/>
        <v/>
      </c>
      <c r="W57" s="153" t="str">
        <f t="shared" si="22"/>
        <v/>
      </c>
      <c r="X57" s="153" t="str">
        <f t="shared" si="1"/>
        <v/>
      </c>
      <c r="Y57" s="153" t="str">
        <f t="shared" si="2"/>
        <v/>
      </c>
      <c r="Z57" s="141"/>
      <c r="AA57" s="211"/>
      <c r="AB57" s="215" t="str">
        <f t="shared" si="29"/>
        <v/>
      </c>
      <c r="AC57" s="153" t="str">
        <f t="shared" si="23"/>
        <v/>
      </c>
      <c r="AD57" s="153" t="str">
        <f t="shared" si="24"/>
        <v/>
      </c>
      <c r="AE57" s="153" t="str">
        <f t="shared" si="3"/>
        <v/>
      </c>
      <c r="AF57" s="153" t="str">
        <f t="shared" si="4"/>
        <v/>
      </c>
      <c r="AG57" s="213" t="str">
        <f t="shared" si="30"/>
        <v/>
      </c>
      <c r="AH57" s="141"/>
      <c r="AI57" s="211"/>
      <c r="AJ57" s="215" t="str">
        <f t="shared" si="31"/>
        <v/>
      </c>
      <c r="AK57" s="153" t="str">
        <f t="shared" si="25"/>
        <v/>
      </c>
      <c r="AL57" s="153" t="str">
        <f t="shared" si="5"/>
        <v/>
      </c>
      <c r="AM57" s="153" t="str">
        <f t="shared" si="6"/>
        <v/>
      </c>
      <c r="AN57" s="141"/>
      <c r="AO57" s="211"/>
      <c r="AP57" s="215" t="str">
        <f t="shared" si="32"/>
        <v/>
      </c>
      <c r="AQ57" s="153" t="str">
        <f t="shared" si="26"/>
        <v/>
      </c>
      <c r="AR57" s="153" t="str">
        <f t="shared" si="7"/>
        <v/>
      </c>
      <c r="AS57" s="153" t="str">
        <f t="shared" si="8"/>
        <v/>
      </c>
      <c r="AT57" s="141"/>
      <c r="AU57" s="211"/>
      <c r="AV57" s="215" t="str">
        <f t="shared" si="33"/>
        <v/>
      </c>
      <c r="AW57" s="153" t="str">
        <f t="shared" si="27"/>
        <v/>
      </c>
      <c r="AX57" s="153" t="str">
        <f t="shared" si="9"/>
        <v/>
      </c>
      <c r="AY57" s="153" t="str">
        <f t="shared" si="10"/>
        <v/>
      </c>
    </row>
    <row r="58" spans="1:51" ht="29.45" customHeight="1" x14ac:dyDescent="0.25">
      <c r="A58" s="354" t="str">
        <f>IF('N-Bedarf GL'!A58="","",'N-Bedarf GL'!A58)</f>
        <v/>
      </c>
      <c r="B58" s="354" t="str">
        <f>IF('N-Bedarf GL'!B58="","",'N-Bedarf GL'!B58)</f>
        <v/>
      </c>
      <c r="C58" s="305" t="str">
        <f>IF('N-Bedarf GL'!D58="","",'N-Bedarf GL'!D58)</f>
        <v/>
      </c>
      <c r="D58" s="32" t="str">
        <f>IF('N-Bedarf GL'!C58="","",'N-Bedarf GL'!C58)</f>
        <v/>
      </c>
      <c r="E58" s="321" t="str">
        <f>IF('N-Bedarf GL'!R58="","",'N-Bedarf GL'!R58)</f>
        <v/>
      </c>
      <c r="F58" s="321" t="str">
        <f>IF('P-Bedarf GL'!N59="","",'P-Bedarf GL'!N59)</f>
        <v/>
      </c>
      <c r="G58" s="321" t="str">
        <f>IF('P-Bedarf GL'!R59="","",'P-Bedarf GL'!R59)</f>
        <v/>
      </c>
      <c r="H58" s="321">
        <f t="shared" si="11"/>
        <v>0</v>
      </c>
      <c r="I58" s="345" t="str">
        <f t="shared" si="12"/>
        <v/>
      </c>
      <c r="J58" s="345" t="str">
        <f t="shared" si="13"/>
        <v/>
      </c>
      <c r="K58" s="345" t="str">
        <f t="shared" si="14"/>
        <v/>
      </c>
      <c r="L58" s="345">
        <f t="shared" si="15"/>
        <v>0</v>
      </c>
      <c r="M58" s="345">
        <f t="shared" si="16"/>
        <v>0</v>
      </c>
      <c r="N58" s="345">
        <f t="shared" si="17"/>
        <v>0</v>
      </c>
      <c r="O58" s="321" t="str">
        <f t="shared" si="18"/>
        <v/>
      </c>
      <c r="P58" s="321" t="str">
        <f t="shared" si="19"/>
        <v/>
      </c>
      <c r="Q58" s="321" t="str">
        <f t="shared" si="20"/>
        <v/>
      </c>
      <c r="R58" s="214" t="str">
        <f t="shared" si="28"/>
        <v/>
      </c>
      <c r="S58" s="141"/>
      <c r="T58" s="211"/>
      <c r="U58" s="215" t="str">
        <f t="shared" si="0"/>
        <v/>
      </c>
      <c r="V58" s="153" t="str">
        <f t="shared" si="21"/>
        <v/>
      </c>
      <c r="W58" s="153" t="str">
        <f t="shared" si="22"/>
        <v/>
      </c>
      <c r="X58" s="153" t="str">
        <f t="shared" si="1"/>
        <v/>
      </c>
      <c r="Y58" s="153" t="str">
        <f t="shared" si="2"/>
        <v/>
      </c>
      <c r="Z58" s="141"/>
      <c r="AA58" s="211"/>
      <c r="AB58" s="215" t="str">
        <f t="shared" si="29"/>
        <v/>
      </c>
      <c r="AC58" s="153" t="str">
        <f t="shared" si="23"/>
        <v/>
      </c>
      <c r="AD58" s="153" t="str">
        <f t="shared" si="24"/>
        <v/>
      </c>
      <c r="AE58" s="153" t="str">
        <f t="shared" si="3"/>
        <v/>
      </c>
      <c r="AF58" s="153" t="str">
        <f t="shared" si="4"/>
        <v/>
      </c>
      <c r="AG58" s="213" t="str">
        <f t="shared" si="30"/>
        <v/>
      </c>
      <c r="AH58" s="141"/>
      <c r="AI58" s="211"/>
      <c r="AJ58" s="215" t="str">
        <f t="shared" si="31"/>
        <v/>
      </c>
      <c r="AK58" s="153" t="str">
        <f t="shared" si="25"/>
        <v/>
      </c>
      <c r="AL58" s="153" t="str">
        <f t="shared" si="5"/>
        <v/>
      </c>
      <c r="AM58" s="153" t="str">
        <f t="shared" si="6"/>
        <v/>
      </c>
      <c r="AN58" s="141"/>
      <c r="AO58" s="211"/>
      <c r="AP58" s="215" t="str">
        <f t="shared" si="32"/>
        <v/>
      </c>
      <c r="AQ58" s="153" t="str">
        <f t="shared" si="26"/>
        <v/>
      </c>
      <c r="AR58" s="153" t="str">
        <f t="shared" si="7"/>
        <v/>
      </c>
      <c r="AS58" s="153" t="str">
        <f t="shared" si="8"/>
        <v/>
      </c>
      <c r="AT58" s="141"/>
      <c r="AU58" s="211"/>
      <c r="AV58" s="215" t="str">
        <f t="shared" si="33"/>
        <v/>
      </c>
      <c r="AW58" s="153" t="str">
        <f t="shared" si="27"/>
        <v/>
      </c>
      <c r="AX58" s="153" t="str">
        <f t="shared" si="9"/>
        <v/>
      </c>
      <c r="AY58" s="153" t="str">
        <f t="shared" si="10"/>
        <v/>
      </c>
    </row>
    <row r="59" spans="1:51" ht="29.45" customHeight="1" x14ac:dyDescent="0.25">
      <c r="A59" s="354" t="str">
        <f>IF('N-Bedarf GL'!A59="","",'N-Bedarf GL'!A59)</f>
        <v/>
      </c>
      <c r="B59" s="354" t="str">
        <f>IF('N-Bedarf GL'!B59="","",'N-Bedarf GL'!B59)</f>
        <v/>
      </c>
      <c r="C59" s="305" t="str">
        <f>IF('N-Bedarf GL'!D59="","",'N-Bedarf GL'!D59)</f>
        <v/>
      </c>
      <c r="D59" s="32" t="str">
        <f>IF('N-Bedarf GL'!C59="","",'N-Bedarf GL'!C59)</f>
        <v/>
      </c>
      <c r="E59" s="321" t="str">
        <f>IF('N-Bedarf GL'!R59="","",'N-Bedarf GL'!R59)</f>
        <v/>
      </c>
      <c r="F59" s="321" t="str">
        <f>IF('P-Bedarf GL'!N60="","",'P-Bedarf GL'!N60)</f>
        <v/>
      </c>
      <c r="G59" s="321" t="str">
        <f>IF('P-Bedarf GL'!R60="","",'P-Bedarf GL'!R60)</f>
        <v/>
      </c>
      <c r="H59" s="321">
        <f t="shared" si="11"/>
        <v>0</v>
      </c>
      <c r="I59" s="345" t="str">
        <f t="shared" si="12"/>
        <v/>
      </c>
      <c r="J59" s="345" t="str">
        <f t="shared" si="13"/>
        <v/>
      </c>
      <c r="K59" s="345" t="str">
        <f t="shared" si="14"/>
        <v/>
      </c>
      <c r="L59" s="345">
        <f t="shared" si="15"/>
        <v>0</v>
      </c>
      <c r="M59" s="345">
        <f t="shared" si="16"/>
        <v>0</v>
      </c>
      <c r="N59" s="345">
        <f t="shared" si="17"/>
        <v>0</v>
      </c>
      <c r="O59" s="321" t="str">
        <f t="shared" si="18"/>
        <v/>
      </c>
      <c r="P59" s="321" t="str">
        <f t="shared" si="19"/>
        <v/>
      </c>
      <c r="Q59" s="321" t="str">
        <f t="shared" si="20"/>
        <v/>
      </c>
      <c r="R59" s="214" t="str">
        <f t="shared" si="28"/>
        <v/>
      </c>
      <c r="S59" s="141"/>
      <c r="T59" s="211"/>
      <c r="U59" s="215" t="str">
        <f t="shared" si="0"/>
        <v/>
      </c>
      <c r="V59" s="153" t="str">
        <f t="shared" si="21"/>
        <v/>
      </c>
      <c r="W59" s="153" t="str">
        <f t="shared" si="22"/>
        <v/>
      </c>
      <c r="X59" s="153" t="str">
        <f t="shared" si="1"/>
        <v/>
      </c>
      <c r="Y59" s="153" t="str">
        <f t="shared" si="2"/>
        <v/>
      </c>
      <c r="Z59" s="141"/>
      <c r="AA59" s="211"/>
      <c r="AB59" s="215" t="str">
        <f t="shared" si="29"/>
        <v/>
      </c>
      <c r="AC59" s="153" t="str">
        <f t="shared" si="23"/>
        <v/>
      </c>
      <c r="AD59" s="153" t="str">
        <f t="shared" si="24"/>
        <v/>
      </c>
      <c r="AE59" s="153" t="str">
        <f t="shared" si="3"/>
        <v/>
      </c>
      <c r="AF59" s="153" t="str">
        <f t="shared" si="4"/>
        <v/>
      </c>
      <c r="AG59" s="213" t="str">
        <f t="shared" si="30"/>
        <v/>
      </c>
      <c r="AH59" s="141"/>
      <c r="AI59" s="211"/>
      <c r="AJ59" s="215" t="str">
        <f t="shared" si="31"/>
        <v/>
      </c>
      <c r="AK59" s="153" t="str">
        <f t="shared" si="25"/>
        <v/>
      </c>
      <c r="AL59" s="153" t="str">
        <f t="shared" si="5"/>
        <v/>
      </c>
      <c r="AM59" s="153" t="str">
        <f t="shared" si="6"/>
        <v/>
      </c>
      <c r="AN59" s="141"/>
      <c r="AO59" s="211"/>
      <c r="AP59" s="215" t="str">
        <f t="shared" si="32"/>
        <v/>
      </c>
      <c r="AQ59" s="153" t="str">
        <f t="shared" si="26"/>
        <v/>
      </c>
      <c r="AR59" s="153" t="str">
        <f t="shared" si="7"/>
        <v/>
      </c>
      <c r="AS59" s="153" t="str">
        <f t="shared" si="8"/>
        <v/>
      </c>
      <c r="AT59" s="141"/>
      <c r="AU59" s="211"/>
      <c r="AV59" s="215" t="str">
        <f t="shared" si="33"/>
        <v/>
      </c>
      <c r="AW59" s="153" t="str">
        <f t="shared" si="27"/>
        <v/>
      </c>
      <c r="AX59" s="153" t="str">
        <f t="shared" si="9"/>
        <v/>
      </c>
      <c r="AY59" s="153" t="str">
        <f t="shared" si="10"/>
        <v/>
      </c>
    </row>
    <row r="60" spans="1:51" ht="29.45" customHeight="1" x14ac:dyDescent="0.25">
      <c r="A60" s="354" t="str">
        <f>IF('N-Bedarf GL'!A60="","",'N-Bedarf GL'!A60)</f>
        <v/>
      </c>
      <c r="B60" s="354" t="str">
        <f>IF('N-Bedarf GL'!B60="","",'N-Bedarf GL'!B60)</f>
        <v/>
      </c>
      <c r="C60" s="305" t="str">
        <f>IF('N-Bedarf GL'!D60="","",'N-Bedarf GL'!D60)</f>
        <v/>
      </c>
      <c r="D60" s="32" t="str">
        <f>IF('N-Bedarf GL'!C60="","",'N-Bedarf GL'!C60)</f>
        <v/>
      </c>
      <c r="E60" s="321" t="str">
        <f>IF('N-Bedarf GL'!R60="","",'N-Bedarf GL'!R60)</f>
        <v/>
      </c>
      <c r="F60" s="321" t="str">
        <f>IF('P-Bedarf GL'!N61="","",'P-Bedarf GL'!N61)</f>
        <v/>
      </c>
      <c r="G60" s="321" t="str">
        <f>IF('P-Bedarf GL'!R61="","",'P-Bedarf GL'!R61)</f>
        <v/>
      </c>
      <c r="H60" s="321">
        <f t="shared" si="11"/>
        <v>0</v>
      </c>
      <c r="I60" s="345" t="str">
        <f t="shared" si="12"/>
        <v/>
      </c>
      <c r="J60" s="345" t="str">
        <f t="shared" si="13"/>
        <v/>
      </c>
      <c r="K60" s="345" t="str">
        <f t="shared" si="14"/>
        <v/>
      </c>
      <c r="L60" s="345">
        <f t="shared" si="15"/>
        <v>0</v>
      </c>
      <c r="M60" s="345">
        <f t="shared" si="16"/>
        <v>0</v>
      </c>
      <c r="N60" s="345">
        <f t="shared" si="17"/>
        <v>0</v>
      </c>
      <c r="O60" s="321" t="str">
        <f t="shared" si="18"/>
        <v/>
      </c>
      <c r="P60" s="321" t="str">
        <f t="shared" si="19"/>
        <v/>
      </c>
      <c r="Q60" s="321" t="str">
        <f t="shared" si="20"/>
        <v/>
      </c>
      <c r="R60" s="214" t="str">
        <f t="shared" si="28"/>
        <v/>
      </c>
      <c r="S60" s="141"/>
      <c r="T60" s="211"/>
      <c r="U60" s="215" t="str">
        <f t="shared" si="0"/>
        <v/>
      </c>
      <c r="V60" s="153" t="str">
        <f t="shared" si="21"/>
        <v/>
      </c>
      <c r="W60" s="153" t="str">
        <f t="shared" si="22"/>
        <v/>
      </c>
      <c r="X60" s="153" t="str">
        <f t="shared" si="1"/>
        <v/>
      </c>
      <c r="Y60" s="153" t="str">
        <f t="shared" si="2"/>
        <v/>
      </c>
      <c r="Z60" s="141"/>
      <c r="AA60" s="211"/>
      <c r="AB60" s="215" t="str">
        <f t="shared" si="29"/>
        <v/>
      </c>
      <c r="AC60" s="153" t="str">
        <f t="shared" si="23"/>
        <v/>
      </c>
      <c r="AD60" s="153" t="str">
        <f t="shared" si="24"/>
        <v/>
      </c>
      <c r="AE60" s="153" t="str">
        <f t="shared" si="3"/>
        <v/>
      </c>
      <c r="AF60" s="153" t="str">
        <f t="shared" si="4"/>
        <v/>
      </c>
      <c r="AG60" s="213" t="str">
        <f t="shared" si="30"/>
        <v/>
      </c>
      <c r="AH60" s="141"/>
      <c r="AI60" s="211"/>
      <c r="AJ60" s="215" t="str">
        <f t="shared" si="31"/>
        <v/>
      </c>
      <c r="AK60" s="153" t="str">
        <f t="shared" si="25"/>
        <v/>
      </c>
      <c r="AL60" s="153" t="str">
        <f t="shared" si="5"/>
        <v/>
      </c>
      <c r="AM60" s="153" t="str">
        <f t="shared" si="6"/>
        <v/>
      </c>
      <c r="AN60" s="141"/>
      <c r="AO60" s="211"/>
      <c r="AP60" s="215" t="str">
        <f t="shared" si="32"/>
        <v/>
      </c>
      <c r="AQ60" s="153" t="str">
        <f t="shared" si="26"/>
        <v/>
      </c>
      <c r="AR60" s="153" t="str">
        <f t="shared" si="7"/>
        <v/>
      </c>
      <c r="AS60" s="153" t="str">
        <f t="shared" si="8"/>
        <v/>
      </c>
      <c r="AT60" s="141"/>
      <c r="AU60" s="211"/>
      <c r="AV60" s="215" t="str">
        <f t="shared" si="33"/>
        <v/>
      </c>
      <c r="AW60" s="153" t="str">
        <f t="shared" si="27"/>
        <v/>
      </c>
      <c r="AX60" s="153" t="str">
        <f t="shared" si="9"/>
        <v/>
      </c>
      <c r="AY60" s="153" t="str">
        <f t="shared" si="10"/>
        <v/>
      </c>
    </row>
    <row r="61" spans="1:51" ht="29.45" customHeight="1" x14ac:dyDescent="0.25">
      <c r="A61" s="354" t="str">
        <f>IF('N-Bedarf GL'!A61="","",'N-Bedarf GL'!A61)</f>
        <v/>
      </c>
      <c r="B61" s="354" t="str">
        <f>IF('N-Bedarf GL'!B61="","",'N-Bedarf GL'!B61)</f>
        <v/>
      </c>
      <c r="C61" s="305" t="str">
        <f>IF('N-Bedarf GL'!D61="","",'N-Bedarf GL'!D61)</f>
        <v/>
      </c>
      <c r="D61" s="32" t="str">
        <f>IF('N-Bedarf GL'!C61="","",'N-Bedarf GL'!C61)</f>
        <v/>
      </c>
      <c r="E61" s="321" t="str">
        <f>IF('N-Bedarf GL'!R61="","",'N-Bedarf GL'!R61)</f>
        <v/>
      </c>
      <c r="F61" s="321" t="str">
        <f>IF('P-Bedarf GL'!N62="","",'P-Bedarf GL'!N62)</f>
        <v/>
      </c>
      <c r="G61" s="321" t="str">
        <f>IF('P-Bedarf GL'!R62="","",'P-Bedarf GL'!R62)</f>
        <v/>
      </c>
      <c r="H61" s="321">
        <f t="shared" si="11"/>
        <v>0</v>
      </c>
      <c r="I61" s="345" t="str">
        <f t="shared" si="12"/>
        <v/>
      </c>
      <c r="J61" s="345" t="str">
        <f t="shared" si="13"/>
        <v/>
      </c>
      <c r="K61" s="345" t="str">
        <f t="shared" si="14"/>
        <v/>
      </c>
      <c r="L61" s="345">
        <f t="shared" si="15"/>
        <v>0</v>
      </c>
      <c r="M61" s="345">
        <f t="shared" si="16"/>
        <v>0</v>
      </c>
      <c r="N61" s="345">
        <f t="shared" si="17"/>
        <v>0</v>
      </c>
      <c r="O61" s="321" t="str">
        <f t="shared" si="18"/>
        <v/>
      </c>
      <c r="P61" s="321" t="str">
        <f t="shared" si="19"/>
        <v/>
      </c>
      <c r="Q61" s="321" t="str">
        <f t="shared" si="20"/>
        <v/>
      </c>
      <c r="R61" s="214" t="str">
        <f t="shared" si="28"/>
        <v/>
      </c>
      <c r="S61" s="141"/>
      <c r="T61" s="211"/>
      <c r="U61" s="215" t="str">
        <f t="shared" si="0"/>
        <v/>
      </c>
      <c r="V61" s="153" t="str">
        <f t="shared" si="21"/>
        <v/>
      </c>
      <c r="W61" s="153" t="str">
        <f t="shared" si="22"/>
        <v/>
      </c>
      <c r="X61" s="153" t="str">
        <f t="shared" si="1"/>
        <v/>
      </c>
      <c r="Y61" s="153" t="str">
        <f t="shared" si="2"/>
        <v/>
      </c>
      <c r="Z61" s="141"/>
      <c r="AA61" s="211"/>
      <c r="AB61" s="215" t="str">
        <f t="shared" si="29"/>
        <v/>
      </c>
      <c r="AC61" s="153" t="str">
        <f t="shared" si="23"/>
        <v/>
      </c>
      <c r="AD61" s="153" t="str">
        <f t="shared" si="24"/>
        <v/>
      </c>
      <c r="AE61" s="153" t="str">
        <f t="shared" si="3"/>
        <v/>
      </c>
      <c r="AF61" s="153" t="str">
        <f t="shared" si="4"/>
        <v/>
      </c>
      <c r="AG61" s="213" t="str">
        <f t="shared" si="30"/>
        <v/>
      </c>
      <c r="AH61" s="141"/>
      <c r="AI61" s="211"/>
      <c r="AJ61" s="215" t="str">
        <f t="shared" si="31"/>
        <v/>
      </c>
      <c r="AK61" s="153" t="str">
        <f t="shared" si="25"/>
        <v/>
      </c>
      <c r="AL61" s="153" t="str">
        <f t="shared" si="5"/>
        <v/>
      </c>
      <c r="AM61" s="153" t="str">
        <f t="shared" si="6"/>
        <v/>
      </c>
      <c r="AN61" s="141"/>
      <c r="AO61" s="211"/>
      <c r="AP61" s="215" t="str">
        <f t="shared" si="32"/>
        <v/>
      </c>
      <c r="AQ61" s="153" t="str">
        <f t="shared" si="26"/>
        <v/>
      </c>
      <c r="AR61" s="153" t="str">
        <f t="shared" si="7"/>
        <v/>
      </c>
      <c r="AS61" s="153" t="str">
        <f t="shared" si="8"/>
        <v/>
      </c>
      <c r="AT61" s="141"/>
      <c r="AU61" s="211"/>
      <c r="AV61" s="215" t="str">
        <f t="shared" si="33"/>
        <v/>
      </c>
      <c r="AW61" s="153" t="str">
        <f t="shared" si="27"/>
        <v/>
      </c>
      <c r="AX61" s="153" t="str">
        <f t="shared" si="9"/>
        <v/>
      </c>
      <c r="AY61" s="153" t="str">
        <f t="shared" si="10"/>
        <v/>
      </c>
    </row>
    <row r="62" spans="1:51" ht="29.45" customHeight="1" x14ac:dyDescent="0.25">
      <c r="A62" s="354" t="str">
        <f>IF('N-Bedarf GL'!A62="","",'N-Bedarf GL'!A62)</f>
        <v/>
      </c>
      <c r="B62" s="354" t="str">
        <f>IF('N-Bedarf GL'!B62="","",'N-Bedarf GL'!B62)</f>
        <v/>
      </c>
      <c r="C62" s="305" t="str">
        <f>IF('N-Bedarf GL'!D62="","",'N-Bedarf GL'!D62)</f>
        <v/>
      </c>
      <c r="D62" s="32" t="str">
        <f>IF('N-Bedarf GL'!C62="","",'N-Bedarf GL'!C62)</f>
        <v/>
      </c>
      <c r="E62" s="321" t="str">
        <f>IF('N-Bedarf GL'!R62="","",'N-Bedarf GL'!R62)</f>
        <v/>
      </c>
      <c r="F62" s="321" t="str">
        <f>IF('P-Bedarf GL'!N63="","",'P-Bedarf GL'!N63)</f>
        <v/>
      </c>
      <c r="G62" s="321" t="str">
        <f>IF('P-Bedarf GL'!R63="","",'P-Bedarf GL'!R63)</f>
        <v/>
      </c>
      <c r="H62" s="321">
        <f t="shared" si="11"/>
        <v>0</v>
      </c>
      <c r="I62" s="345" t="str">
        <f t="shared" si="12"/>
        <v/>
      </c>
      <c r="J62" s="345" t="str">
        <f t="shared" si="13"/>
        <v/>
      </c>
      <c r="K62" s="345" t="str">
        <f t="shared" si="14"/>
        <v/>
      </c>
      <c r="L62" s="345">
        <f t="shared" si="15"/>
        <v>0</v>
      </c>
      <c r="M62" s="345">
        <f t="shared" si="16"/>
        <v>0</v>
      </c>
      <c r="N62" s="345">
        <f t="shared" si="17"/>
        <v>0</v>
      </c>
      <c r="O62" s="321" t="str">
        <f t="shared" si="18"/>
        <v/>
      </c>
      <c r="P62" s="321" t="str">
        <f t="shared" si="19"/>
        <v/>
      </c>
      <c r="Q62" s="321" t="str">
        <f t="shared" si="20"/>
        <v/>
      </c>
      <c r="R62" s="214" t="str">
        <f t="shared" si="28"/>
        <v/>
      </c>
      <c r="S62" s="141"/>
      <c r="T62" s="211"/>
      <c r="U62" s="215" t="str">
        <f t="shared" si="0"/>
        <v/>
      </c>
      <c r="V62" s="153" t="str">
        <f t="shared" si="21"/>
        <v/>
      </c>
      <c r="W62" s="153" t="str">
        <f t="shared" si="22"/>
        <v/>
      </c>
      <c r="X62" s="153" t="str">
        <f t="shared" si="1"/>
        <v/>
      </c>
      <c r="Y62" s="153" t="str">
        <f t="shared" si="2"/>
        <v/>
      </c>
      <c r="Z62" s="141"/>
      <c r="AA62" s="211"/>
      <c r="AB62" s="215" t="str">
        <f t="shared" si="29"/>
        <v/>
      </c>
      <c r="AC62" s="153" t="str">
        <f t="shared" si="23"/>
        <v/>
      </c>
      <c r="AD62" s="153" t="str">
        <f t="shared" si="24"/>
        <v/>
      </c>
      <c r="AE62" s="153" t="str">
        <f t="shared" si="3"/>
        <v/>
      </c>
      <c r="AF62" s="153" t="str">
        <f t="shared" si="4"/>
        <v/>
      </c>
      <c r="AG62" s="213" t="str">
        <f t="shared" si="30"/>
        <v/>
      </c>
      <c r="AH62" s="141"/>
      <c r="AI62" s="211"/>
      <c r="AJ62" s="215" t="str">
        <f t="shared" si="31"/>
        <v/>
      </c>
      <c r="AK62" s="153" t="str">
        <f t="shared" si="25"/>
        <v/>
      </c>
      <c r="AL62" s="153" t="str">
        <f t="shared" si="5"/>
        <v/>
      </c>
      <c r="AM62" s="153" t="str">
        <f t="shared" si="6"/>
        <v/>
      </c>
      <c r="AN62" s="141"/>
      <c r="AO62" s="211"/>
      <c r="AP62" s="215" t="str">
        <f t="shared" si="32"/>
        <v/>
      </c>
      <c r="AQ62" s="153" t="str">
        <f t="shared" si="26"/>
        <v/>
      </c>
      <c r="AR62" s="153" t="str">
        <f t="shared" si="7"/>
        <v/>
      </c>
      <c r="AS62" s="153" t="str">
        <f t="shared" si="8"/>
        <v/>
      </c>
      <c r="AT62" s="141"/>
      <c r="AU62" s="211"/>
      <c r="AV62" s="215" t="str">
        <f t="shared" si="33"/>
        <v/>
      </c>
      <c r="AW62" s="153" t="str">
        <f t="shared" si="27"/>
        <v/>
      </c>
      <c r="AX62" s="153" t="str">
        <f t="shared" si="9"/>
        <v/>
      </c>
      <c r="AY62" s="153" t="str">
        <f t="shared" si="10"/>
        <v/>
      </c>
    </row>
    <row r="63" spans="1:51" ht="29.45" customHeight="1" x14ac:dyDescent="0.25">
      <c r="A63" s="354" t="str">
        <f>IF('N-Bedarf GL'!A63="","",'N-Bedarf GL'!A63)</f>
        <v/>
      </c>
      <c r="B63" s="354" t="str">
        <f>IF('N-Bedarf GL'!B63="","",'N-Bedarf GL'!B63)</f>
        <v/>
      </c>
      <c r="C63" s="305" t="str">
        <f>IF('N-Bedarf GL'!D63="","",'N-Bedarf GL'!D63)</f>
        <v/>
      </c>
      <c r="D63" s="32" t="str">
        <f>IF('N-Bedarf GL'!C63="","",'N-Bedarf GL'!C63)</f>
        <v/>
      </c>
      <c r="E63" s="321" t="str">
        <f>IF('N-Bedarf GL'!R63="","",'N-Bedarf GL'!R63)</f>
        <v/>
      </c>
      <c r="F63" s="321" t="str">
        <f>IF('P-Bedarf GL'!N64="","",'P-Bedarf GL'!N64)</f>
        <v/>
      </c>
      <c r="G63" s="321" t="str">
        <f>IF('P-Bedarf GL'!R64="","",'P-Bedarf GL'!R64)</f>
        <v/>
      </c>
      <c r="H63" s="321">
        <f t="shared" si="11"/>
        <v>0</v>
      </c>
      <c r="I63" s="345" t="str">
        <f t="shared" si="12"/>
        <v/>
      </c>
      <c r="J63" s="345" t="str">
        <f t="shared" si="13"/>
        <v/>
      </c>
      <c r="K63" s="345" t="str">
        <f t="shared" si="14"/>
        <v/>
      </c>
      <c r="L63" s="345">
        <f t="shared" si="15"/>
        <v>0</v>
      </c>
      <c r="M63" s="345">
        <f t="shared" si="16"/>
        <v>0</v>
      </c>
      <c r="N63" s="345">
        <f t="shared" si="17"/>
        <v>0</v>
      </c>
      <c r="O63" s="321" t="str">
        <f t="shared" si="18"/>
        <v/>
      </c>
      <c r="P63" s="321" t="str">
        <f t="shared" si="19"/>
        <v/>
      </c>
      <c r="Q63" s="321" t="str">
        <f t="shared" si="20"/>
        <v/>
      </c>
      <c r="R63" s="214" t="str">
        <f t="shared" si="28"/>
        <v/>
      </c>
      <c r="S63" s="141"/>
      <c r="T63" s="211"/>
      <c r="U63" s="215" t="str">
        <f t="shared" si="0"/>
        <v/>
      </c>
      <c r="V63" s="153" t="str">
        <f t="shared" si="21"/>
        <v/>
      </c>
      <c r="W63" s="153" t="str">
        <f t="shared" si="22"/>
        <v/>
      </c>
      <c r="X63" s="153" t="str">
        <f t="shared" si="1"/>
        <v/>
      </c>
      <c r="Y63" s="153" t="str">
        <f t="shared" si="2"/>
        <v/>
      </c>
      <c r="Z63" s="141"/>
      <c r="AA63" s="211"/>
      <c r="AB63" s="215" t="str">
        <f t="shared" si="29"/>
        <v/>
      </c>
      <c r="AC63" s="153" t="str">
        <f t="shared" si="23"/>
        <v/>
      </c>
      <c r="AD63" s="153" t="str">
        <f t="shared" si="24"/>
        <v/>
      </c>
      <c r="AE63" s="153" t="str">
        <f t="shared" si="3"/>
        <v/>
      </c>
      <c r="AF63" s="153" t="str">
        <f t="shared" si="4"/>
        <v/>
      </c>
      <c r="AG63" s="213" t="str">
        <f t="shared" si="30"/>
        <v/>
      </c>
      <c r="AH63" s="141"/>
      <c r="AI63" s="211"/>
      <c r="AJ63" s="215" t="str">
        <f t="shared" si="31"/>
        <v/>
      </c>
      <c r="AK63" s="153" t="str">
        <f t="shared" si="25"/>
        <v/>
      </c>
      <c r="AL63" s="153" t="str">
        <f t="shared" si="5"/>
        <v/>
      </c>
      <c r="AM63" s="153" t="str">
        <f t="shared" si="6"/>
        <v/>
      </c>
      <c r="AN63" s="141"/>
      <c r="AO63" s="211"/>
      <c r="AP63" s="215" t="str">
        <f t="shared" si="32"/>
        <v/>
      </c>
      <c r="AQ63" s="153" t="str">
        <f t="shared" si="26"/>
        <v/>
      </c>
      <c r="AR63" s="153" t="str">
        <f t="shared" si="7"/>
        <v/>
      </c>
      <c r="AS63" s="153" t="str">
        <f t="shared" si="8"/>
        <v/>
      </c>
      <c r="AT63" s="141"/>
      <c r="AU63" s="211"/>
      <c r="AV63" s="215" t="str">
        <f t="shared" si="33"/>
        <v/>
      </c>
      <c r="AW63" s="153" t="str">
        <f t="shared" si="27"/>
        <v/>
      </c>
      <c r="AX63" s="153" t="str">
        <f t="shared" si="9"/>
        <v/>
      </c>
      <c r="AY63" s="153" t="str">
        <f t="shared" si="10"/>
        <v/>
      </c>
    </row>
    <row r="64" spans="1:51" ht="29.45" customHeight="1" x14ac:dyDescent="0.25">
      <c r="A64" s="354" t="str">
        <f>IF('N-Bedarf GL'!A64="","",'N-Bedarf GL'!A64)</f>
        <v/>
      </c>
      <c r="B64" s="354" t="str">
        <f>IF('N-Bedarf GL'!B64="","",'N-Bedarf GL'!B64)</f>
        <v/>
      </c>
      <c r="C64" s="305" t="str">
        <f>IF('N-Bedarf GL'!D64="","",'N-Bedarf GL'!D64)</f>
        <v/>
      </c>
      <c r="D64" s="32" t="str">
        <f>IF('N-Bedarf GL'!C64="","",'N-Bedarf GL'!C64)</f>
        <v/>
      </c>
      <c r="E64" s="321" t="str">
        <f>IF('N-Bedarf GL'!R64="","",'N-Bedarf GL'!R64)</f>
        <v/>
      </c>
      <c r="F64" s="321" t="str">
        <f>IF('P-Bedarf GL'!N65="","",'P-Bedarf GL'!N65)</f>
        <v/>
      </c>
      <c r="G64" s="321" t="str">
        <f>IF('P-Bedarf GL'!R65="","",'P-Bedarf GL'!R65)</f>
        <v/>
      </c>
      <c r="H64" s="321">
        <f t="shared" si="11"/>
        <v>0</v>
      </c>
      <c r="I64" s="345" t="str">
        <f t="shared" si="12"/>
        <v/>
      </c>
      <c r="J64" s="345" t="str">
        <f t="shared" si="13"/>
        <v/>
      </c>
      <c r="K64" s="345" t="str">
        <f t="shared" si="14"/>
        <v/>
      </c>
      <c r="L64" s="345">
        <f t="shared" si="15"/>
        <v>0</v>
      </c>
      <c r="M64" s="345">
        <f t="shared" si="16"/>
        <v>0</v>
      </c>
      <c r="N64" s="345">
        <f t="shared" si="17"/>
        <v>0</v>
      </c>
      <c r="O64" s="321" t="str">
        <f t="shared" si="18"/>
        <v/>
      </c>
      <c r="P64" s="321" t="str">
        <f t="shared" si="19"/>
        <v/>
      </c>
      <c r="Q64" s="321" t="str">
        <f t="shared" si="20"/>
        <v/>
      </c>
      <c r="R64" s="214" t="str">
        <f t="shared" si="28"/>
        <v/>
      </c>
      <c r="S64" s="141"/>
      <c r="T64" s="211"/>
      <c r="U64" s="215" t="str">
        <f t="shared" si="0"/>
        <v/>
      </c>
      <c r="V64" s="153" t="str">
        <f t="shared" si="21"/>
        <v/>
      </c>
      <c r="W64" s="153" t="str">
        <f t="shared" si="22"/>
        <v/>
      </c>
      <c r="X64" s="153" t="str">
        <f t="shared" si="1"/>
        <v/>
      </c>
      <c r="Y64" s="153" t="str">
        <f t="shared" si="2"/>
        <v/>
      </c>
      <c r="Z64" s="141"/>
      <c r="AA64" s="211"/>
      <c r="AB64" s="215" t="str">
        <f t="shared" si="29"/>
        <v/>
      </c>
      <c r="AC64" s="153" t="str">
        <f t="shared" si="23"/>
        <v/>
      </c>
      <c r="AD64" s="153" t="str">
        <f t="shared" si="24"/>
        <v/>
      </c>
      <c r="AE64" s="153" t="str">
        <f t="shared" si="3"/>
        <v/>
      </c>
      <c r="AF64" s="153" t="str">
        <f t="shared" si="4"/>
        <v/>
      </c>
      <c r="AG64" s="213" t="str">
        <f t="shared" si="30"/>
        <v/>
      </c>
      <c r="AH64" s="141"/>
      <c r="AI64" s="211"/>
      <c r="AJ64" s="215" t="str">
        <f t="shared" si="31"/>
        <v/>
      </c>
      <c r="AK64" s="153" t="str">
        <f t="shared" si="25"/>
        <v/>
      </c>
      <c r="AL64" s="153" t="str">
        <f t="shared" si="5"/>
        <v/>
      </c>
      <c r="AM64" s="153" t="str">
        <f t="shared" si="6"/>
        <v/>
      </c>
      <c r="AN64" s="141"/>
      <c r="AO64" s="211"/>
      <c r="AP64" s="215" t="str">
        <f t="shared" si="32"/>
        <v/>
      </c>
      <c r="AQ64" s="153" t="str">
        <f t="shared" si="26"/>
        <v/>
      </c>
      <c r="AR64" s="153" t="str">
        <f t="shared" si="7"/>
        <v/>
      </c>
      <c r="AS64" s="153" t="str">
        <f t="shared" si="8"/>
        <v/>
      </c>
      <c r="AT64" s="141"/>
      <c r="AU64" s="211"/>
      <c r="AV64" s="215" t="str">
        <f t="shared" si="33"/>
        <v/>
      </c>
      <c r="AW64" s="153" t="str">
        <f t="shared" si="27"/>
        <v/>
      </c>
      <c r="AX64" s="153" t="str">
        <f t="shared" si="9"/>
        <v/>
      </c>
      <c r="AY64" s="153" t="str">
        <f t="shared" si="10"/>
        <v/>
      </c>
    </row>
    <row r="65" spans="1:51" ht="29.45" customHeight="1" x14ac:dyDescent="0.25">
      <c r="A65" s="354" t="str">
        <f>IF('N-Bedarf GL'!A65="","",'N-Bedarf GL'!A65)</f>
        <v/>
      </c>
      <c r="B65" s="354" t="str">
        <f>IF('N-Bedarf GL'!B65="","",'N-Bedarf GL'!B65)</f>
        <v/>
      </c>
      <c r="C65" s="305" t="str">
        <f>IF('N-Bedarf GL'!D65="","",'N-Bedarf GL'!D65)</f>
        <v/>
      </c>
      <c r="D65" s="32" t="str">
        <f>IF('N-Bedarf GL'!C65="","",'N-Bedarf GL'!C65)</f>
        <v/>
      </c>
      <c r="E65" s="321" t="str">
        <f>IF('N-Bedarf GL'!R65="","",'N-Bedarf GL'!R65)</f>
        <v/>
      </c>
      <c r="F65" s="321" t="str">
        <f>IF('P-Bedarf GL'!N66="","",'P-Bedarf GL'!N66)</f>
        <v/>
      </c>
      <c r="G65" s="321" t="str">
        <f>IF('P-Bedarf GL'!R66="","",'P-Bedarf GL'!R66)</f>
        <v/>
      </c>
      <c r="H65" s="321">
        <f t="shared" si="11"/>
        <v>0</v>
      </c>
      <c r="I65" s="345" t="str">
        <f t="shared" si="12"/>
        <v/>
      </c>
      <c r="J65" s="345" t="str">
        <f t="shared" si="13"/>
        <v/>
      </c>
      <c r="K65" s="345" t="str">
        <f t="shared" si="14"/>
        <v/>
      </c>
      <c r="L65" s="345">
        <f t="shared" si="15"/>
        <v>0</v>
      </c>
      <c r="M65" s="345">
        <f t="shared" si="16"/>
        <v>0</v>
      </c>
      <c r="N65" s="345">
        <f t="shared" si="17"/>
        <v>0</v>
      </c>
      <c r="O65" s="321" t="str">
        <f t="shared" si="18"/>
        <v/>
      </c>
      <c r="P65" s="321" t="str">
        <f t="shared" si="19"/>
        <v/>
      </c>
      <c r="Q65" s="321" t="str">
        <f t="shared" si="20"/>
        <v/>
      </c>
      <c r="R65" s="214" t="str">
        <f t="shared" si="28"/>
        <v/>
      </c>
      <c r="S65" s="141"/>
      <c r="T65" s="211"/>
      <c r="U65" s="215" t="str">
        <f t="shared" si="0"/>
        <v/>
      </c>
      <c r="V65" s="153" t="str">
        <f t="shared" si="21"/>
        <v/>
      </c>
      <c r="W65" s="153" t="str">
        <f t="shared" si="22"/>
        <v/>
      </c>
      <c r="X65" s="153" t="str">
        <f t="shared" si="1"/>
        <v/>
      </c>
      <c r="Y65" s="153" t="str">
        <f t="shared" si="2"/>
        <v/>
      </c>
      <c r="Z65" s="141"/>
      <c r="AA65" s="211"/>
      <c r="AB65" s="215" t="str">
        <f t="shared" si="29"/>
        <v/>
      </c>
      <c r="AC65" s="153" t="str">
        <f t="shared" si="23"/>
        <v/>
      </c>
      <c r="AD65" s="153" t="str">
        <f t="shared" si="24"/>
        <v/>
      </c>
      <c r="AE65" s="153" t="str">
        <f t="shared" si="3"/>
        <v/>
      </c>
      <c r="AF65" s="153" t="str">
        <f t="shared" si="4"/>
        <v/>
      </c>
      <c r="AG65" s="213" t="str">
        <f t="shared" si="30"/>
        <v/>
      </c>
      <c r="AH65" s="141"/>
      <c r="AI65" s="211"/>
      <c r="AJ65" s="215" t="str">
        <f t="shared" si="31"/>
        <v/>
      </c>
      <c r="AK65" s="153" t="str">
        <f t="shared" si="25"/>
        <v/>
      </c>
      <c r="AL65" s="153" t="str">
        <f t="shared" si="5"/>
        <v/>
      </c>
      <c r="AM65" s="153" t="str">
        <f t="shared" si="6"/>
        <v/>
      </c>
      <c r="AN65" s="141"/>
      <c r="AO65" s="211"/>
      <c r="AP65" s="215" t="str">
        <f t="shared" si="32"/>
        <v/>
      </c>
      <c r="AQ65" s="153" t="str">
        <f t="shared" si="26"/>
        <v/>
      </c>
      <c r="AR65" s="153" t="str">
        <f t="shared" si="7"/>
        <v/>
      </c>
      <c r="AS65" s="153" t="str">
        <f t="shared" si="8"/>
        <v/>
      </c>
      <c r="AT65" s="141"/>
      <c r="AU65" s="211"/>
      <c r="AV65" s="215" t="str">
        <f t="shared" si="33"/>
        <v/>
      </c>
      <c r="AW65" s="153" t="str">
        <f t="shared" si="27"/>
        <v/>
      </c>
      <c r="AX65" s="153" t="str">
        <f t="shared" si="9"/>
        <v/>
      </c>
      <c r="AY65" s="153" t="str">
        <f t="shared" si="10"/>
        <v/>
      </c>
    </row>
    <row r="66" spans="1:51" ht="29.45" customHeight="1" x14ac:dyDescent="0.25">
      <c r="A66" s="354" t="str">
        <f>IF('N-Bedarf GL'!A66="","",'N-Bedarf GL'!A66)</f>
        <v/>
      </c>
      <c r="B66" s="354" t="str">
        <f>IF('N-Bedarf GL'!B66="","",'N-Bedarf GL'!B66)</f>
        <v/>
      </c>
      <c r="C66" s="305" t="str">
        <f>IF('N-Bedarf GL'!D66="","",'N-Bedarf GL'!D66)</f>
        <v/>
      </c>
      <c r="D66" s="32" t="str">
        <f>IF('N-Bedarf GL'!C66="","",'N-Bedarf GL'!C66)</f>
        <v/>
      </c>
      <c r="E66" s="321" t="str">
        <f>IF('N-Bedarf GL'!R66="","",'N-Bedarf GL'!R66)</f>
        <v/>
      </c>
      <c r="F66" s="321" t="str">
        <f>IF('P-Bedarf GL'!N67="","",'P-Bedarf GL'!N67)</f>
        <v/>
      </c>
      <c r="G66" s="321" t="str">
        <f>IF('P-Bedarf GL'!R67="","",'P-Bedarf GL'!R67)</f>
        <v/>
      </c>
      <c r="H66" s="321">
        <f t="shared" si="11"/>
        <v>0</v>
      </c>
      <c r="I66" s="345" t="str">
        <f t="shared" si="12"/>
        <v/>
      </c>
      <c r="J66" s="345" t="str">
        <f t="shared" si="13"/>
        <v/>
      </c>
      <c r="K66" s="345" t="str">
        <f t="shared" si="14"/>
        <v/>
      </c>
      <c r="L66" s="345">
        <f t="shared" si="15"/>
        <v>0</v>
      </c>
      <c r="M66" s="345">
        <f t="shared" si="16"/>
        <v>0</v>
      </c>
      <c r="N66" s="345">
        <f t="shared" si="17"/>
        <v>0</v>
      </c>
      <c r="O66" s="321" t="str">
        <f t="shared" si="18"/>
        <v/>
      </c>
      <c r="P66" s="321" t="str">
        <f t="shared" si="19"/>
        <v/>
      </c>
      <c r="Q66" s="321" t="str">
        <f t="shared" si="20"/>
        <v/>
      </c>
      <c r="R66" s="214" t="str">
        <f t="shared" si="28"/>
        <v/>
      </c>
      <c r="S66" s="141"/>
      <c r="T66" s="211"/>
      <c r="U66" s="215" t="str">
        <f t="shared" si="0"/>
        <v/>
      </c>
      <c r="V66" s="153" t="str">
        <f t="shared" si="21"/>
        <v/>
      </c>
      <c r="W66" s="153" t="str">
        <f t="shared" si="22"/>
        <v/>
      </c>
      <c r="X66" s="153" t="str">
        <f t="shared" si="1"/>
        <v/>
      </c>
      <c r="Y66" s="153" t="str">
        <f t="shared" si="2"/>
        <v/>
      </c>
      <c r="Z66" s="141"/>
      <c r="AA66" s="211"/>
      <c r="AB66" s="215" t="str">
        <f t="shared" si="29"/>
        <v/>
      </c>
      <c r="AC66" s="153" t="str">
        <f t="shared" si="23"/>
        <v/>
      </c>
      <c r="AD66" s="153" t="str">
        <f t="shared" si="24"/>
        <v/>
      </c>
      <c r="AE66" s="153" t="str">
        <f t="shared" si="3"/>
        <v/>
      </c>
      <c r="AF66" s="153" t="str">
        <f t="shared" si="4"/>
        <v/>
      </c>
      <c r="AG66" s="213" t="str">
        <f t="shared" si="30"/>
        <v/>
      </c>
      <c r="AH66" s="141"/>
      <c r="AI66" s="211"/>
      <c r="AJ66" s="215" t="str">
        <f t="shared" si="31"/>
        <v/>
      </c>
      <c r="AK66" s="153" t="str">
        <f t="shared" si="25"/>
        <v/>
      </c>
      <c r="AL66" s="153" t="str">
        <f t="shared" si="5"/>
        <v/>
      </c>
      <c r="AM66" s="153" t="str">
        <f t="shared" si="6"/>
        <v/>
      </c>
      <c r="AN66" s="141"/>
      <c r="AO66" s="211"/>
      <c r="AP66" s="215" t="str">
        <f t="shared" si="32"/>
        <v/>
      </c>
      <c r="AQ66" s="153" t="str">
        <f t="shared" si="26"/>
        <v/>
      </c>
      <c r="AR66" s="153" t="str">
        <f t="shared" si="7"/>
        <v/>
      </c>
      <c r="AS66" s="153" t="str">
        <f t="shared" si="8"/>
        <v/>
      </c>
      <c r="AT66" s="141"/>
      <c r="AU66" s="211"/>
      <c r="AV66" s="215" t="str">
        <f t="shared" si="33"/>
        <v/>
      </c>
      <c r="AW66" s="153" t="str">
        <f t="shared" si="27"/>
        <v/>
      </c>
      <c r="AX66" s="153" t="str">
        <f t="shared" si="9"/>
        <v/>
      </c>
      <c r="AY66" s="153" t="str">
        <f t="shared" si="10"/>
        <v/>
      </c>
    </row>
    <row r="67" spans="1:51" ht="29.45" customHeight="1" x14ac:dyDescent="0.25">
      <c r="A67" s="354" t="str">
        <f>IF('N-Bedarf GL'!A67="","",'N-Bedarf GL'!A67)</f>
        <v/>
      </c>
      <c r="B67" s="354" t="str">
        <f>IF('N-Bedarf GL'!B67="","",'N-Bedarf GL'!B67)</f>
        <v/>
      </c>
      <c r="C67" s="305" t="str">
        <f>IF('N-Bedarf GL'!D67="","",'N-Bedarf GL'!D67)</f>
        <v/>
      </c>
      <c r="D67" s="32" t="str">
        <f>IF('N-Bedarf GL'!C67="","",'N-Bedarf GL'!C67)</f>
        <v/>
      </c>
      <c r="E67" s="321" t="str">
        <f>IF('N-Bedarf GL'!R67="","",'N-Bedarf GL'!R67)</f>
        <v/>
      </c>
      <c r="F67" s="321" t="str">
        <f>IF('P-Bedarf GL'!N68="","",'P-Bedarf GL'!N68)</f>
        <v/>
      </c>
      <c r="G67" s="321" t="str">
        <f>IF('P-Bedarf GL'!R68="","",'P-Bedarf GL'!R68)</f>
        <v/>
      </c>
      <c r="H67" s="321">
        <f t="shared" si="11"/>
        <v>0</v>
      </c>
      <c r="I67" s="345" t="str">
        <f t="shared" si="12"/>
        <v/>
      </c>
      <c r="J67" s="345" t="str">
        <f t="shared" si="13"/>
        <v/>
      </c>
      <c r="K67" s="345" t="str">
        <f t="shared" si="14"/>
        <v/>
      </c>
      <c r="L67" s="345">
        <f t="shared" si="15"/>
        <v>0</v>
      </c>
      <c r="M67" s="345">
        <f t="shared" si="16"/>
        <v>0</v>
      </c>
      <c r="N67" s="345">
        <f t="shared" si="17"/>
        <v>0</v>
      </c>
      <c r="O67" s="321" t="str">
        <f t="shared" si="18"/>
        <v/>
      </c>
      <c r="P67" s="321" t="str">
        <f t="shared" si="19"/>
        <v/>
      </c>
      <c r="Q67" s="321" t="str">
        <f t="shared" si="20"/>
        <v/>
      </c>
      <c r="R67" s="214" t="str">
        <f t="shared" si="28"/>
        <v/>
      </c>
      <c r="S67" s="141"/>
      <c r="T67" s="211"/>
      <c r="U67" s="215" t="str">
        <f t="shared" si="0"/>
        <v/>
      </c>
      <c r="V67" s="153" t="str">
        <f t="shared" si="21"/>
        <v/>
      </c>
      <c r="W67" s="153" t="str">
        <f t="shared" si="22"/>
        <v/>
      </c>
      <c r="X67" s="153" t="str">
        <f t="shared" si="1"/>
        <v/>
      </c>
      <c r="Y67" s="153" t="str">
        <f t="shared" si="2"/>
        <v/>
      </c>
      <c r="Z67" s="141"/>
      <c r="AA67" s="211"/>
      <c r="AB67" s="215" t="str">
        <f t="shared" si="29"/>
        <v/>
      </c>
      <c r="AC67" s="153" t="str">
        <f t="shared" si="23"/>
        <v/>
      </c>
      <c r="AD67" s="153" t="str">
        <f t="shared" si="24"/>
        <v/>
      </c>
      <c r="AE67" s="153" t="str">
        <f t="shared" si="3"/>
        <v/>
      </c>
      <c r="AF67" s="153" t="str">
        <f t="shared" si="4"/>
        <v/>
      </c>
      <c r="AG67" s="213" t="str">
        <f t="shared" si="30"/>
        <v/>
      </c>
      <c r="AH67" s="141"/>
      <c r="AI67" s="211"/>
      <c r="AJ67" s="215" t="str">
        <f t="shared" si="31"/>
        <v/>
      </c>
      <c r="AK67" s="153" t="str">
        <f t="shared" si="25"/>
        <v/>
      </c>
      <c r="AL67" s="153" t="str">
        <f t="shared" si="5"/>
        <v/>
      </c>
      <c r="AM67" s="153" t="str">
        <f t="shared" si="6"/>
        <v/>
      </c>
      <c r="AN67" s="141"/>
      <c r="AO67" s="211"/>
      <c r="AP67" s="215" t="str">
        <f t="shared" si="32"/>
        <v/>
      </c>
      <c r="AQ67" s="153" t="str">
        <f t="shared" si="26"/>
        <v/>
      </c>
      <c r="AR67" s="153" t="str">
        <f t="shared" si="7"/>
        <v/>
      </c>
      <c r="AS67" s="153" t="str">
        <f t="shared" si="8"/>
        <v/>
      </c>
      <c r="AT67" s="141"/>
      <c r="AU67" s="211"/>
      <c r="AV67" s="215" t="str">
        <f t="shared" si="33"/>
        <v/>
      </c>
      <c r="AW67" s="153" t="str">
        <f t="shared" si="27"/>
        <v/>
      </c>
      <c r="AX67" s="153" t="str">
        <f t="shared" si="9"/>
        <v/>
      </c>
      <c r="AY67" s="153" t="str">
        <f t="shared" si="10"/>
        <v/>
      </c>
    </row>
    <row r="68" spans="1:51" ht="29.45" customHeight="1" x14ac:dyDescent="0.25">
      <c r="A68" s="354" t="str">
        <f>IF('N-Bedarf GL'!A68="","",'N-Bedarf GL'!A68)</f>
        <v/>
      </c>
      <c r="B68" s="354" t="str">
        <f>IF('N-Bedarf GL'!B68="","",'N-Bedarf GL'!B68)</f>
        <v/>
      </c>
      <c r="C68" s="305" t="str">
        <f>IF('N-Bedarf GL'!D68="","",'N-Bedarf GL'!D68)</f>
        <v/>
      </c>
      <c r="D68" s="32" t="str">
        <f>IF('N-Bedarf GL'!C68="","",'N-Bedarf GL'!C68)</f>
        <v/>
      </c>
      <c r="E68" s="321" t="str">
        <f>IF('N-Bedarf GL'!R68="","",'N-Bedarf GL'!R68)</f>
        <v/>
      </c>
      <c r="F68" s="321" t="str">
        <f>IF('P-Bedarf GL'!N69="","",'P-Bedarf GL'!N69)</f>
        <v/>
      </c>
      <c r="G68" s="321" t="str">
        <f>IF('P-Bedarf GL'!R69="","",'P-Bedarf GL'!R69)</f>
        <v/>
      </c>
      <c r="H68" s="321">
        <f t="shared" si="11"/>
        <v>0</v>
      </c>
      <c r="I68" s="345" t="str">
        <f t="shared" si="12"/>
        <v/>
      </c>
      <c r="J68" s="345" t="str">
        <f t="shared" si="13"/>
        <v/>
      </c>
      <c r="K68" s="345" t="str">
        <f t="shared" si="14"/>
        <v/>
      </c>
      <c r="L68" s="345">
        <f t="shared" si="15"/>
        <v>0</v>
      </c>
      <c r="M68" s="345">
        <f t="shared" si="16"/>
        <v>0</v>
      </c>
      <c r="N68" s="345">
        <f t="shared" si="17"/>
        <v>0</v>
      </c>
      <c r="O68" s="321" t="str">
        <f t="shared" si="18"/>
        <v/>
      </c>
      <c r="P68" s="321" t="str">
        <f t="shared" si="19"/>
        <v/>
      </c>
      <c r="Q68" s="321" t="str">
        <f t="shared" si="20"/>
        <v/>
      </c>
      <c r="R68" s="214" t="str">
        <f t="shared" si="28"/>
        <v/>
      </c>
      <c r="S68" s="141"/>
      <c r="T68" s="211"/>
      <c r="U68" s="215" t="str">
        <f t="shared" si="0"/>
        <v/>
      </c>
      <c r="V68" s="153" t="str">
        <f t="shared" si="21"/>
        <v/>
      </c>
      <c r="W68" s="153" t="str">
        <f t="shared" si="22"/>
        <v/>
      </c>
      <c r="X68" s="153" t="str">
        <f t="shared" si="1"/>
        <v/>
      </c>
      <c r="Y68" s="153" t="str">
        <f t="shared" si="2"/>
        <v/>
      </c>
      <c r="Z68" s="141"/>
      <c r="AA68" s="211"/>
      <c r="AB68" s="215" t="str">
        <f t="shared" si="29"/>
        <v/>
      </c>
      <c r="AC68" s="153" t="str">
        <f t="shared" si="23"/>
        <v/>
      </c>
      <c r="AD68" s="153" t="str">
        <f t="shared" si="24"/>
        <v/>
      </c>
      <c r="AE68" s="153" t="str">
        <f t="shared" si="3"/>
        <v/>
      </c>
      <c r="AF68" s="153" t="str">
        <f t="shared" si="4"/>
        <v/>
      </c>
      <c r="AG68" s="213" t="str">
        <f t="shared" si="30"/>
        <v/>
      </c>
      <c r="AH68" s="141"/>
      <c r="AI68" s="211"/>
      <c r="AJ68" s="215" t="str">
        <f t="shared" si="31"/>
        <v/>
      </c>
      <c r="AK68" s="153" t="str">
        <f t="shared" si="25"/>
        <v/>
      </c>
      <c r="AL68" s="153" t="str">
        <f t="shared" si="5"/>
        <v/>
      </c>
      <c r="AM68" s="153" t="str">
        <f t="shared" si="6"/>
        <v/>
      </c>
      <c r="AN68" s="141"/>
      <c r="AO68" s="211"/>
      <c r="AP68" s="215" t="str">
        <f t="shared" si="32"/>
        <v/>
      </c>
      <c r="AQ68" s="153" t="str">
        <f t="shared" si="26"/>
        <v/>
      </c>
      <c r="AR68" s="153" t="str">
        <f t="shared" si="7"/>
        <v/>
      </c>
      <c r="AS68" s="153" t="str">
        <f t="shared" si="8"/>
        <v/>
      </c>
      <c r="AT68" s="141"/>
      <c r="AU68" s="211"/>
      <c r="AV68" s="215" t="str">
        <f t="shared" si="33"/>
        <v/>
      </c>
      <c r="AW68" s="153" t="str">
        <f t="shared" si="27"/>
        <v/>
      </c>
      <c r="AX68" s="153" t="str">
        <f t="shared" si="9"/>
        <v/>
      </c>
      <c r="AY68" s="153" t="str">
        <f t="shared" si="10"/>
        <v/>
      </c>
    </row>
    <row r="69" spans="1:51" ht="29.45" customHeight="1" x14ac:dyDescent="0.25">
      <c r="A69" s="354" t="str">
        <f>IF('N-Bedarf GL'!A69="","",'N-Bedarf GL'!A69)</f>
        <v/>
      </c>
      <c r="B69" s="354" t="str">
        <f>IF('N-Bedarf GL'!B69="","",'N-Bedarf GL'!B69)</f>
        <v/>
      </c>
      <c r="C69" s="305" t="str">
        <f>IF('N-Bedarf GL'!D69="","",'N-Bedarf GL'!D69)</f>
        <v/>
      </c>
      <c r="D69" s="32" t="str">
        <f>IF('N-Bedarf GL'!C69="","",'N-Bedarf GL'!C69)</f>
        <v/>
      </c>
      <c r="E69" s="321" t="str">
        <f>IF('N-Bedarf GL'!R69="","",'N-Bedarf GL'!R69)</f>
        <v/>
      </c>
      <c r="F69" s="321" t="str">
        <f>IF('P-Bedarf GL'!N70="","",'P-Bedarf GL'!N70)</f>
        <v/>
      </c>
      <c r="G69" s="321" t="str">
        <f>IF('P-Bedarf GL'!R70="","",'P-Bedarf GL'!R70)</f>
        <v/>
      </c>
      <c r="H69" s="321">
        <f t="shared" si="11"/>
        <v>0</v>
      </c>
      <c r="I69" s="345" t="str">
        <f t="shared" si="12"/>
        <v/>
      </c>
      <c r="J69" s="345" t="str">
        <f t="shared" si="13"/>
        <v/>
      </c>
      <c r="K69" s="345" t="str">
        <f t="shared" si="14"/>
        <v/>
      </c>
      <c r="L69" s="345">
        <f t="shared" si="15"/>
        <v>0</v>
      </c>
      <c r="M69" s="345">
        <f t="shared" si="16"/>
        <v>0</v>
      </c>
      <c r="N69" s="345">
        <f t="shared" si="17"/>
        <v>0</v>
      </c>
      <c r="O69" s="321" t="str">
        <f t="shared" si="18"/>
        <v/>
      </c>
      <c r="P69" s="321" t="str">
        <f t="shared" si="19"/>
        <v/>
      </c>
      <c r="Q69" s="321" t="str">
        <f t="shared" si="20"/>
        <v/>
      </c>
      <c r="R69" s="214" t="str">
        <f t="shared" si="28"/>
        <v/>
      </c>
      <c r="S69" s="141"/>
      <c r="T69" s="211"/>
      <c r="U69" s="215" t="str">
        <f t="shared" si="0"/>
        <v/>
      </c>
      <c r="V69" s="153" t="str">
        <f t="shared" si="21"/>
        <v/>
      </c>
      <c r="W69" s="153" t="str">
        <f t="shared" si="22"/>
        <v/>
      </c>
      <c r="X69" s="153" t="str">
        <f t="shared" si="1"/>
        <v/>
      </c>
      <c r="Y69" s="153" t="str">
        <f t="shared" si="2"/>
        <v/>
      </c>
      <c r="Z69" s="141"/>
      <c r="AA69" s="211"/>
      <c r="AB69" s="215" t="str">
        <f t="shared" si="29"/>
        <v/>
      </c>
      <c r="AC69" s="153" t="str">
        <f t="shared" si="23"/>
        <v/>
      </c>
      <c r="AD69" s="153" t="str">
        <f t="shared" si="24"/>
        <v/>
      </c>
      <c r="AE69" s="153" t="str">
        <f t="shared" si="3"/>
        <v/>
      </c>
      <c r="AF69" s="153" t="str">
        <f t="shared" si="4"/>
        <v/>
      </c>
      <c r="AG69" s="213" t="str">
        <f t="shared" si="30"/>
        <v/>
      </c>
      <c r="AH69" s="141"/>
      <c r="AI69" s="211"/>
      <c r="AJ69" s="215" t="str">
        <f t="shared" si="31"/>
        <v/>
      </c>
      <c r="AK69" s="153" t="str">
        <f t="shared" si="25"/>
        <v/>
      </c>
      <c r="AL69" s="153" t="str">
        <f t="shared" si="5"/>
        <v/>
      </c>
      <c r="AM69" s="153" t="str">
        <f t="shared" si="6"/>
        <v/>
      </c>
      <c r="AN69" s="141"/>
      <c r="AO69" s="211"/>
      <c r="AP69" s="215" t="str">
        <f t="shared" si="32"/>
        <v/>
      </c>
      <c r="AQ69" s="153" t="str">
        <f t="shared" si="26"/>
        <v/>
      </c>
      <c r="AR69" s="153" t="str">
        <f t="shared" si="7"/>
        <v/>
      </c>
      <c r="AS69" s="153" t="str">
        <f t="shared" si="8"/>
        <v/>
      </c>
      <c r="AT69" s="141"/>
      <c r="AU69" s="211"/>
      <c r="AV69" s="215" t="str">
        <f t="shared" si="33"/>
        <v/>
      </c>
      <c r="AW69" s="153" t="str">
        <f t="shared" si="27"/>
        <v/>
      </c>
      <c r="AX69" s="153" t="str">
        <f t="shared" si="9"/>
        <v/>
      </c>
      <c r="AY69" s="153" t="str">
        <f t="shared" si="10"/>
        <v/>
      </c>
    </row>
    <row r="70" spans="1:51" ht="29.45" customHeight="1" x14ac:dyDescent="0.25">
      <c r="A70" s="354" t="str">
        <f>IF('N-Bedarf GL'!A70="","",'N-Bedarf GL'!A70)</f>
        <v/>
      </c>
      <c r="B70" s="354" t="str">
        <f>IF('N-Bedarf GL'!B70="","",'N-Bedarf GL'!B70)</f>
        <v/>
      </c>
      <c r="C70" s="305" t="str">
        <f>IF('N-Bedarf GL'!D70="","",'N-Bedarf GL'!D70)</f>
        <v/>
      </c>
      <c r="D70" s="32" t="str">
        <f>IF('N-Bedarf GL'!C70="","",'N-Bedarf GL'!C70)</f>
        <v/>
      </c>
      <c r="E70" s="321" t="str">
        <f>IF('N-Bedarf GL'!R70="","",'N-Bedarf GL'!R70)</f>
        <v/>
      </c>
      <c r="F70" s="321" t="str">
        <f>IF('P-Bedarf GL'!N71="","",'P-Bedarf GL'!N71)</f>
        <v/>
      </c>
      <c r="G70" s="321" t="str">
        <f>IF('P-Bedarf GL'!R71="","",'P-Bedarf GL'!R71)</f>
        <v/>
      </c>
      <c r="H70" s="321">
        <f t="shared" si="11"/>
        <v>0</v>
      </c>
      <c r="I70" s="345" t="str">
        <f t="shared" si="12"/>
        <v/>
      </c>
      <c r="J70" s="345" t="str">
        <f t="shared" si="13"/>
        <v/>
      </c>
      <c r="K70" s="345" t="str">
        <f t="shared" si="14"/>
        <v/>
      </c>
      <c r="L70" s="345">
        <f t="shared" si="15"/>
        <v>0</v>
      </c>
      <c r="M70" s="345">
        <f t="shared" si="16"/>
        <v>0</v>
      </c>
      <c r="N70" s="345">
        <f t="shared" si="17"/>
        <v>0</v>
      </c>
      <c r="O70" s="321" t="str">
        <f t="shared" si="18"/>
        <v/>
      </c>
      <c r="P70" s="321" t="str">
        <f t="shared" si="19"/>
        <v/>
      </c>
      <c r="Q70" s="321" t="str">
        <f t="shared" si="20"/>
        <v/>
      </c>
      <c r="R70" s="214" t="str">
        <f t="shared" si="28"/>
        <v/>
      </c>
      <c r="S70" s="141"/>
      <c r="T70" s="211"/>
      <c r="U70" s="215" t="str">
        <f t="shared" si="0"/>
        <v/>
      </c>
      <c r="V70" s="153" t="str">
        <f t="shared" si="21"/>
        <v/>
      </c>
      <c r="W70" s="153" t="str">
        <f t="shared" si="22"/>
        <v/>
      </c>
      <c r="X70" s="153" t="str">
        <f t="shared" si="1"/>
        <v/>
      </c>
      <c r="Y70" s="153" t="str">
        <f t="shared" si="2"/>
        <v/>
      </c>
      <c r="Z70" s="141"/>
      <c r="AA70" s="211"/>
      <c r="AB70" s="215" t="str">
        <f t="shared" si="29"/>
        <v/>
      </c>
      <c r="AC70" s="153" t="str">
        <f t="shared" si="23"/>
        <v/>
      </c>
      <c r="AD70" s="153" t="str">
        <f t="shared" si="24"/>
        <v/>
      </c>
      <c r="AE70" s="153" t="str">
        <f t="shared" si="3"/>
        <v/>
      </c>
      <c r="AF70" s="153" t="str">
        <f t="shared" si="4"/>
        <v/>
      </c>
      <c r="AG70" s="213" t="str">
        <f t="shared" si="30"/>
        <v/>
      </c>
      <c r="AH70" s="141"/>
      <c r="AI70" s="211"/>
      <c r="AJ70" s="215" t="str">
        <f t="shared" si="31"/>
        <v/>
      </c>
      <c r="AK70" s="153" t="str">
        <f t="shared" si="25"/>
        <v/>
      </c>
      <c r="AL70" s="153" t="str">
        <f t="shared" si="5"/>
        <v/>
      </c>
      <c r="AM70" s="153" t="str">
        <f t="shared" si="6"/>
        <v/>
      </c>
      <c r="AN70" s="141"/>
      <c r="AO70" s="211"/>
      <c r="AP70" s="215" t="str">
        <f t="shared" si="32"/>
        <v/>
      </c>
      <c r="AQ70" s="153" t="str">
        <f t="shared" si="26"/>
        <v/>
      </c>
      <c r="AR70" s="153" t="str">
        <f t="shared" si="7"/>
        <v/>
      </c>
      <c r="AS70" s="153" t="str">
        <f t="shared" si="8"/>
        <v/>
      </c>
      <c r="AT70" s="141"/>
      <c r="AU70" s="211"/>
      <c r="AV70" s="215" t="str">
        <f t="shared" si="33"/>
        <v/>
      </c>
      <c r="AW70" s="153" t="str">
        <f t="shared" si="27"/>
        <v/>
      </c>
      <c r="AX70" s="153" t="str">
        <f t="shared" si="9"/>
        <v/>
      </c>
      <c r="AY70" s="153" t="str">
        <f t="shared" si="10"/>
        <v/>
      </c>
    </row>
    <row r="71" spans="1:51" ht="29.45" customHeight="1" x14ac:dyDescent="0.25">
      <c r="A71" s="354" t="str">
        <f>IF('N-Bedarf GL'!A71="","",'N-Bedarf GL'!A71)</f>
        <v/>
      </c>
      <c r="B71" s="354" t="str">
        <f>IF('N-Bedarf GL'!B71="","",'N-Bedarf GL'!B71)</f>
        <v/>
      </c>
      <c r="C71" s="305" t="str">
        <f>IF('N-Bedarf GL'!D71="","",'N-Bedarf GL'!D71)</f>
        <v/>
      </c>
      <c r="D71" s="32" t="str">
        <f>IF('N-Bedarf GL'!C71="","",'N-Bedarf GL'!C71)</f>
        <v/>
      </c>
      <c r="E71" s="321" t="str">
        <f>IF('N-Bedarf GL'!R71="","",'N-Bedarf GL'!R71)</f>
        <v/>
      </c>
      <c r="F71" s="321" t="str">
        <f>IF('P-Bedarf GL'!N72="","",'P-Bedarf GL'!N72)</f>
        <v/>
      </c>
      <c r="G71" s="321" t="str">
        <f>IF('P-Bedarf GL'!R72="","",'P-Bedarf GL'!R72)</f>
        <v/>
      </c>
      <c r="H71" s="321">
        <f t="shared" si="11"/>
        <v>0</v>
      </c>
      <c r="I71" s="345" t="str">
        <f t="shared" si="12"/>
        <v/>
      </c>
      <c r="J71" s="345" t="str">
        <f t="shared" si="13"/>
        <v/>
      </c>
      <c r="K71" s="345" t="str">
        <f t="shared" si="14"/>
        <v/>
      </c>
      <c r="L71" s="345">
        <f t="shared" si="15"/>
        <v>0</v>
      </c>
      <c r="M71" s="345">
        <f t="shared" si="16"/>
        <v>0</v>
      </c>
      <c r="N71" s="345">
        <f t="shared" si="17"/>
        <v>0</v>
      </c>
      <c r="O71" s="321" t="str">
        <f t="shared" si="18"/>
        <v/>
      </c>
      <c r="P71" s="321" t="str">
        <f t="shared" si="19"/>
        <v/>
      </c>
      <c r="Q71" s="321" t="str">
        <f t="shared" si="20"/>
        <v/>
      </c>
      <c r="R71" s="214" t="str">
        <f t="shared" si="28"/>
        <v/>
      </c>
      <c r="S71" s="141"/>
      <c r="T71" s="211"/>
      <c r="U71" s="215" t="str">
        <f t="shared" si="0"/>
        <v/>
      </c>
      <c r="V71" s="153" t="str">
        <f t="shared" si="21"/>
        <v/>
      </c>
      <c r="W71" s="153" t="str">
        <f t="shared" si="22"/>
        <v/>
      </c>
      <c r="X71" s="153" t="str">
        <f t="shared" si="1"/>
        <v/>
      </c>
      <c r="Y71" s="153" t="str">
        <f t="shared" si="2"/>
        <v/>
      </c>
      <c r="Z71" s="141"/>
      <c r="AA71" s="211"/>
      <c r="AB71" s="215" t="str">
        <f t="shared" si="29"/>
        <v/>
      </c>
      <c r="AC71" s="153" t="str">
        <f t="shared" si="23"/>
        <v/>
      </c>
      <c r="AD71" s="153" t="str">
        <f t="shared" si="24"/>
        <v/>
      </c>
      <c r="AE71" s="153" t="str">
        <f t="shared" si="3"/>
        <v/>
      </c>
      <c r="AF71" s="153" t="str">
        <f t="shared" si="4"/>
        <v/>
      </c>
      <c r="AG71" s="213" t="str">
        <f t="shared" si="30"/>
        <v/>
      </c>
      <c r="AH71" s="141"/>
      <c r="AI71" s="211"/>
      <c r="AJ71" s="215" t="str">
        <f t="shared" si="31"/>
        <v/>
      </c>
      <c r="AK71" s="153" t="str">
        <f t="shared" si="25"/>
        <v/>
      </c>
      <c r="AL71" s="153" t="str">
        <f t="shared" si="5"/>
        <v/>
      </c>
      <c r="AM71" s="153" t="str">
        <f t="shared" si="6"/>
        <v/>
      </c>
      <c r="AN71" s="141"/>
      <c r="AO71" s="211"/>
      <c r="AP71" s="215" t="str">
        <f t="shared" si="32"/>
        <v/>
      </c>
      <c r="AQ71" s="153" t="str">
        <f t="shared" si="26"/>
        <v/>
      </c>
      <c r="AR71" s="153" t="str">
        <f t="shared" si="7"/>
        <v/>
      </c>
      <c r="AS71" s="153" t="str">
        <f t="shared" si="8"/>
        <v/>
      </c>
      <c r="AT71" s="141"/>
      <c r="AU71" s="211"/>
      <c r="AV71" s="215" t="str">
        <f t="shared" si="33"/>
        <v/>
      </c>
      <c r="AW71" s="153" t="str">
        <f t="shared" si="27"/>
        <v/>
      </c>
      <c r="AX71" s="153" t="str">
        <f t="shared" si="9"/>
        <v/>
      </c>
      <c r="AY71" s="153" t="str">
        <f t="shared" si="10"/>
        <v/>
      </c>
    </row>
    <row r="72" spans="1:51" ht="29.45" customHeight="1" x14ac:dyDescent="0.25">
      <c r="A72" s="354" t="str">
        <f>IF('N-Bedarf GL'!A72="","",'N-Bedarf GL'!A72)</f>
        <v/>
      </c>
      <c r="B72" s="354" t="str">
        <f>IF('N-Bedarf GL'!B72="","",'N-Bedarf GL'!B72)</f>
        <v/>
      </c>
      <c r="C72" s="305" t="str">
        <f>IF('N-Bedarf GL'!D72="","",'N-Bedarf GL'!D72)</f>
        <v/>
      </c>
      <c r="D72" s="32" t="str">
        <f>IF('N-Bedarf GL'!C72="","",'N-Bedarf GL'!C72)</f>
        <v/>
      </c>
      <c r="E72" s="321" t="str">
        <f>IF('N-Bedarf GL'!R72="","",'N-Bedarf GL'!R72)</f>
        <v/>
      </c>
      <c r="F72" s="321" t="str">
        <f>IF('P-Bedarf GL'!N73="","",'P-Bedarf GL'!N73)</f>
        <v/>
      </c>
      <c r="G72" s="321" t="str">
        <f>IF('P-Bedarf GL'!R73="","",'P-Bedarf GL'!R73)</f>
        <v/>
      </c>
      <c r="H72" s="321">
        <f t="shared" si="11"/>
        <v>0</v>
      </c>
      <c r="I72" s="345" t="str">
        <f t="shared" si="12"/>
        <v/>
      </c>
      <c r="J72" s="345" t="str">
        <f t="shared" si="13"/>
        <v/>
      </c>
      <c r="K72" s="345" t="str">
        <f t="shared" si="14"/>
        <v/>
      </c>
      <c r="L72" s="345">
        <f t="shared" si="15"/>
        <v>0</v>
      </c>
      <c r="M72" s="345">
        <f t="shared" si="16"/>
        <v>0</v>
      </c>
      <c r="N72" s="345">
        <f t="shared" si="17"/>
        <v>0</v>
      </c>
      <c r="O72" s="321" t="str">
        <f t="shared" si="18"/>
        <v/>
      </c>
      <c r="P72" s="321" t="str">
        <f t="shared" si="19"/>
        <v/>
      </c>
      <c r="Q72" s="321" t="str">
        <f t="shared" si="20"/>
        <v/>
      </c>
      <c r="R72" s="214" t="str">
        <f t="shared" si="28"/>
        <v/>
      </c>
      <c r="S72" s="141"/>
      <c r="T72" s="211"/>
      <c r="U72" s="215" t="str">
        <f t="shared" ref="U72:U135" si="34">IF(D72="","",T72*D72)</f>
        <v/>
      </c>
      <c r="V72" s="153" t="str">
        <f t="shared" si="21"/>
        <v/>
      </c>
      <c r="W72" s="153" t="str">
        <f t="shared" si="22"/>
        <v/>
      </c>
      <c r="X72" s="153" t="str">
        <f t="shared" ref="X72:X135" si="35">IF(OR(F72="",S72="",S72="keine"),"",(VLOOKUP(S72,Dünger_Formen,8,FALSE))*T72)</f>
        <v/>
      </c>
      <c r="Y72" s="153" t="str">
        <f t="shared" ref="Y72:Y135" si="36">IF(OR(G72="",S72="",S72="keine"),"",(VLOOKUP(S72,Dünger_Formen,9,FALSE))*T72)</f>
        <v/>
      </c>
      <c r="Z72" s="141"/>
      <c r="AA72" s="211"/>
      <c r="AB72" s="215" t="str">
        <f t="shared" si="29"/>
        <v/>
      </c>
      <c r="AC72" s="153" t="str">
        <f t="shared" si="23"/>
        <v/>
      </c>
      <c r="AD72" s="153" t="str">
        <f t="shared" si="24"/>
        <v/>
      </c>
      <c r="AE72" s="153" t="str">
        <f t="shared" ref="AE72:AE135" si="37">IF(OR(F72="",Z72="",Z72="keine"),"",(VLOOKUP(Z72,Dünger_Formen,8,FALSE))*AA72)</f>
        <v/>
      </c>
      <c r="AF72" s="153" t="str">
        <f t="shared" ref="AF72:AF135" si="38">IF(OR(G72="",Z72="",Z72="keine"),"",(VLOOKUP(Z72,Dünger_Formen,9,FALSE))*AA72)</f>
        <v/>
      </c>
      <c r="AG72" s="213" t="str">
        <f t="shared" si="30"/>
        <v/>
      </c>
      <c r="AH72" s="141"/>
      <c r="AI72" s="211"/>
      <c r="AJ72" s="215" t="str">
        <f t="shared" si="31"/>
        <v/>
      </c>
      <c r="AK72" s="153" t="str">
        <f t="shared" si="25"/>
        <v/>
      </c>
      <c r="AL72" s="153" t="str">
        <f t="shared" ref="AL72:AL135" si="39">IF(OR(E72="",AH72="",AH72="keine"),"",ROUND((VLOOKUP(AH72,Dünger_Formen,8,FALSE))*AI72,0))</f>
        <v/>
      </c>
      <c r="AM72" s="153" t="str">
        <f t="shared" ref="AM72:AM135" si="40">IF(OR(E72="",AH72="",AH72="keine"),"",ROUND((VLOOKUP(AH72,Dünger_Formen,9,FALSE))*AI72,0))</f>
        <v/>
      </c>
      <c r="AN72" s="141"/>
      <c r="AO72" s="211"/>
      <c r="AP72" s="215" t="str">
        <f t="shared" si="32"/>
        <v/>
      </c>
      <c r="AQ72" s="153" t="str">
        <f t="shared" si="26"/>
        <v/>
      </c>
      <c r="AR72" s="153" t="str">
        <f t="shared" ref="AR72:AR135" si="41">IF(OR(E72="",AN72="",AN72="keine"),"",ROUND((VLOOKUP(AN72,Dünger_Formen,8,FALSE))*AO72,0))</f>
        <v/>
      </c>
      <c r="AS72" s="153" t="str">
        <f t="shared" ref="AS72:AS135" si="42">IF(OR(E72="",AN72="",AN72="keine"),"",ROUND((VLOOKUP(AN72,Dünger_Formen,9,FALSE))*AO72,0))</f>
        <v/>
      </c>
      <c r="AT72" s="141"/>
      <c r="AU72" s="211"/>
      <c r="AV72" s="215" t="str">
        <f t="shared" si="33"/>
        <v/>
      </c>
      <c r="AW72" s="153" t="str">
        <f t="shared" si="27"/>
        <v/>
      </c>
      <c r="AX72" s="153" t="str">
        <f t="shared" ref="AX72:AX135" si="43">IF(OR(E72="",AT72="",AT72="keine"),"",ROUND((VLOOKUP(AT72,Dünger_Formen,8,FALSE))*AU72,0))</f>
        <v/>
      </c>
      <c r="AY72" s="153" t="str">
        <f t="shared" ref="AY72:AY135" si="44">IF(OR(E72="",AT72="",AT72="keine"),"",ROUND((VLOOKUP(AT72,Dünger_Formen,9,FALSE))*AU72,0))</f>
        <v/>
      </c>
    </row>
    <row r="73" spans="1:51" ht="29.45" customHeight="1" x14ac:dyDescent="0.25">
      <c r="A73" s="354" t="str">
        <f>IF('N-Bedarf GL'!A73="","",'N-Bedarf GL'!A73)</f>
        <v/>
      </c>
      <c r="B73" s="354" t="str">
        <f>IF('N-Bedarf GL'!B73="","",'N-Bedarf GL'!B73)</f>
        <v/>
      </c>
      <c r="C73" s="305" t="str">
        <f>IF('N-Bedarf GL'!D73="","",'N-Bedarf GL'!D73)</f>
        <v/>
      </c>
      <c r="D73" s="32" t="str">
        <f>IF('N-Bedarf GL'!C73="","",'N-Bedarf GL'!C73)</f>
        <v/>
      </c>
      <c r="E73" s="321" t="str">
        <f>IF('N-Bedarf GL'!R73="","",'N-Bedarf GL'!R73)</f>
        <v/>
      </c>
      <c r="F73" s="321" t="str">
        <f>IF('P-Bedarf GL'!N74="","",'P-Bedarf GL'!N74)</f>
        <v/>
      </c>
      <c r="G73" s="321" t="str">
        <f>IF('P-Bedarf GL'!R74="","",'P-Bedarf GL'!R74)</f>
        <v/>
      </c>
      <c r="H73" s="321">
        <f t="shared" ref="H73:H136" si="45">IF(W73="",0,W73)+IF(AD73="",0,AD73)+IF(AK73="",0,AK73)+IF(AQ73="",0,AQ73)+IF(AW73="",0,AW73)</f>
        <v>0</v>
      </c>
      <c r="I73" s="345" t="str">
        <f t="shared" ref="I73:I136" si="46">IF(OR($E73="",$O73=""),"",SUM(W73,AD73))</f>
        <v/>
      </c>
      <c r="J73" s="345" t="str">
        <f t="shared" ref="J73:J136" si="47">IF(OR($E73="",$O73=""),"",SUM(V73,AC73))</f>
        <v/>
      </c>
      <c r="K73" s="345" t="str">
        <f t="shared" ref="K73:K136" si="48">IF(OR($E73="",$O73=""),"",SUM(AK73,AQ73,AW73))</f>
        <v/>
      </c>
      <c r="L73" s="345">
        <f t="shared" ref="L73:L136" si="49">IF(W73="",0,W73)+IF(AD73="",0,AD73)+IF(AK73="",0,AK73)+IF(AQ73="",0,AQ73)+IF(AW73="",0,AW73)</f>
        <v>0</v>
      </c>
      <c r="M73" s="345">
        <f t="shared" ref="M73:M136" si="50">IF(X73="",0,X73)+IF(AE73="",0,AE73)+IF(AL73="",0,AL73)+IF(AR73="",0,AR73)+IF(AX73="",0,AX73)</f>
        <v>0</v>
      </c>
      <c r="N73" s="345">
        <f t="shared" ref="N73:N136" si="51">IF(Y73="",0,Y73)+IF(AF73="",0,AF73)+IF(AM73="",0,AM73)+IF(AS73="",0,AS73)+IF(AY73="",0,AY73)</f>
        <v>0</v>
      </c>
      <c r="O73" s="321" t="str">
        <f t="shared" ref="O73:O136" si="52">IF(E73="","",H73-E73)</f>
        <v/>
      </c>
      <c r="P73" s="321" t="str">
        <f t="shared" ref="P73:P136" si="53">IF(F73="","",M73-F73)</f>
        <v/>
      </c>
      <c r="Q73" s="321" t="str">
        <f t="shared" ref="Q73:Q136" si="54">IF(G73="","",N73-G73)</f>
        <v/>
      </c>
      <c r="R73" s="214" t="str">
        <f t="shared" si="28"/>
        <v/>
      </c>
      <c r="S73" s="141"/>
      <c r="T73" s="211"/>
      <c r="U73" s="215" t="str">
        <f t="shared" si="34"/>
        <v/>
      </c>
      <c r="V73" s="153" t="str">
        <f t="shared" ref="V73:V136" si="55">IF(OR(E73="",S73="",S73="keine"),"",(VLOOKUP(S73,Dünger_Formen,3,FALSE))*T73)</f>
        <v/>
      </c>
      <c r="W73" s="153" t="str">
        <f t="shared" ref="W73:W136" si="56">IF(OR(E73="",S73="",S73="keine"),"",(VLOOKUP(S73,Dünger_Formen,7,FALSE))*T73)</f>
        <v/>
      </c>
      <c r="X73" s="153" t="str">
        <f t="shared" si="35"/>
        <v/>
      </c>
      <c r="Y73" s="153" t="str">
        <f t="shared" si="36"/>
        <v/>
      </c>
      <c r="Z73" s="141"/>
      <c r="AA73" s="211"/>
      <c r="AB73" s="215" t="str">
        <f t="shared" si="29"/>
        <v/>
      </c>
      <c r="AC73" s="153" t="str">
        <f t="shared" ref="AC73:AC136" si="57">IF(OR(E73="",Z73="",Z73="keine"),"",(VLOOKUP(Z73,Dünger_Formen,3,FALSE))*AA73)</f>
        <v/>
      </c>
      <c r="AD73" s="153" t="str">
        <f t="shared" ref="AD73:AD136" si="58">IF(OR(E73="",Z73="",Z73="keine"),"",(VLOOKUP(Z73,Dünger_Formen,7,FALSE))*AA73)</f>
        <v/>
      </c>
      <c r="AE73" s="153" t="str">
        <f t="shared" si="37"/>
        <v/>
      </c>
      <c r="AF73" s="153" t="str">
        <f t="shared" si="38"/>
        <v/>
      </c>
      <c r="AG73" s="213" t="str">
        <f t="shared" si="30"/>
        <v/>
      </c>
      <c r="AH73" s="141"/>
      <c r="AI73" s="211"/>
      <c r="AJ73" s="215" t="str">
        <f t="shared" si="31"/>
        <v/>
      </c>
      <c r="AK73" s="153" t="str">
        <f t="shared" ref="AK73:AK136" si="59">IF(OR(E73="",AH73="",AH73="keine"),"",ROUND((VLOOKUP(AH73,Dünger_Formen,3,FALSE))*AI73,0))</f>
        <v/>
      </c>
      <c r="AL73" s="153" t="str">
        <f t="shared" si="39"/>
        <v/>
      </c>
      <c r="AM73" s="153" t="str">
        <f t="shared" si="40"/>
        <v/>
      </c>
      <c r="AN73" s="141"/>
      <c r="AO73" s="211"/>
      <c r="AP73" s="215" t="str">
        <f t="shared" si="32"/>
        <v/>
      </c>
      <c r="AQ73" s="153" t="str">
        <f t="shared" ref="AQ73:AQ136" si="60">IF(OR(E73="",AN73="",AN73="keine"),"",ROUND((VLOOKUP(AN73,Dünger_Formen,3,FALSE))*AO73,0))</f>
        <v/>
      </c>
      <c r="AR73" s="153" t="str">
        <f t="shared" si="41"/>
        <v/>
      </c>
      <c r="AS73" s="153" t="str">
        <f t="shared" si="42"/>
        <v/>
      </c>
      <c r="AT73" s="141"/>
      <c r="AU73" s="211"/>
      <c r="AV73" s="215" t="str">
        <f t="shared" si="33"/>
        <v/>
      </c>
      <c r="AW73" s="153" t="str">
        <f t="shared" ref="AW73:AW136" si="61">IF(OR(E73="",AT73="",AT73="keine"),"",ROUND((VLOOKUP(AT73,Dünger_Formen,3,FALSE))*AU73,0))</f>
        <v/>
      </c>
      <c r="AX73" s="153" t="str">
        <f t="shared" si="43"/>
        <v/>
      </c>
      <c r="AY73" s="153" t="str">
        <f t="shared" si="44"/>
        <v/>
      </c>
    </row>
    <row r="74" spans="1:51" ht="29.45" customHeight="1" x14ac:dyDescent="0.25">
      <c r="A74" s="354" t="str">
        <f>IF('N-Bedarf GL'!A74="","",'N-Bedarf GL'!A74)</f>
        <v/>
      </c>
      <c r="B74" s="354" t="str">
        <f>IF('N-Bedarf GL'!B74="","",'N-Bedarf GL'!B74)</f>
        <v/>
      </c>
      <c r="C74" s="305" t="str">
        <f>IF('N-Bedarf GL'!D74="","",'N-Bedarf GL'!D74)</f>
        <v/>
      </c>
      <c r="D74" s="32" t="str">
        <f>IF('N-Bedarf GL'!C74="","",'N-Bedarf GL'!C74)</f>
        <v/>
      </c>
      <c r="E74" s="321" t="str">
        <f>IF('N-Bedarf GL'!R74="","",'N-Bedarf GL'!R74)</f>
        <v/>
      </c>
      <c r="F74" s="321" t="str">
        <f>IF('P-Bedarf GL'!N75="","",'P-Bedarf GL'!N75)</f>
        <v/>
      </c>
      <c r="G74" s="321" t="str">
        <f>IF('P-Bedarf GL'!R75="","",'P-Bedarf GL'!R75)</f>
        <v/>
      </c>
      <c r="H74" s="321">
        <f t="shared" si="45"/>
        <v>0</v>
      </c>
      <c r="I74" s="345" t="str">
        <f t="shared" si="46"/>
        <v/>
      </c>
      <c r="J74" s="345" t="str">
        <f t="shared" si="47"/>
        <v/>
      </c>
      <c r="K74" s="345" t="str">
        <f t="shared" si="48"/>
        <v/>
      </c>
      <c r="L74" s="345">
        <f t="shared" si="49"/>
        <v>0</v>
      </c>
      <c r="M74" s="345">
        <f t="shared" si="50"/>
        <v>0</v>
      </c>
      <c r="N74" s="345">
        <f t="shared" si="51"/>
        <v>0</v>
      </c>
      <c r="O74" s="321" t="str">
        <f t="shared" si="52"/>
        <v/>
      </c>
      <c r="P74" s="321" t="str">
        <f t="shared" si="53"/>
        <v/>
      </c>
      <c r="Q74" s="321" t="str">
        <f t="shared" si="54"/>
        <v/>
      </c>
      <c r="R74" s="214" t="str">
        <f t="shared" si="28"/>
        <v/>
      </c>
      <c r="S74" s="141"/>
      <c r="T74" s="211"/>
      <c r="U74" s="215" t="str">
        <f t="shared" si="34"/>
        <v/>
      </c>
      <c r="V74" s="153" t="str">
        <f t="shared" si="55"/>
        <v/>
      </c>
      <c r="W74" s="153" t="str">
        <f t="shared" si="56"/>
        <v/>
      </c>
      <c r="X74" s="153" t="str">
        <f t="shared" si="35"/>
        <v/>
      </c>
      <c r="Y74" s="153" t="str">
        <f t="shared" si="36"/>
        <v/>
      </c>
      <c r="Z74" s="141"/>
      <c r="AA74" s="211"/>
      <c r="AB74" s="215" t="str">
        <f t="shared" si="29"/>
        <v/>
      </c>
      <c r="AC74" s="153" t="str">
        <f t="shared" si="57"/>
        <v/>
      </c>
      <c r="AD74" s="153" t="str">
        <f t="shared" si="58"/>
        <v/>
      </c>
      <c r="AE74" s="153" t="str">
        <f t="shared" si="37"/>
        <v/>
      </c>
      <c r="AF74" s="153" t="str">
        <f t="shared" si="38"/>
        <v/>
      </c>
      <c r="AG74" s="213" t="str">
        <f t="shared" si="30"/>
        <v/>
      </c>
      <c r="AH74" s="141"/>
      <c r="AI74" s="211"/>
      <c r="AJ74" s="215" t="str">
        <f t="shared" si="31"/>
        <v/>
      </c>
      <c r="AK74" s="153" t="str">
        <f t="shared" si="59"/>
        <v/>
      </c>
      <c r="AL74" s="153" t="str">
        <f t="shared" si="39"/>
        <v/>
      </c>
      <c r="AM74" s="153" t="str">
        <f t="shared" si="40"/>
        <v/>
      </c>
      <c r="AN74" s="141"/>
      <c r="AO74" s="211"/>
      <c r="AP74" s="215" t="str">
        <f t="shared" si="32"/>
        <v/>
      </c>
      <c r="AQ74" s="153" t="str">
        <f t="shared" si="60"/>
        <v/>
      </c>
      <c r="AR74" s="153" t="str">
        <f t="shared" si="41"/>
        <v/>
      </c>
      <c r="AS74" s="153" t="str">
        <f t="shared" si="42"/>
        <v/>
      </c>
      <c r="AT74" s="141"/>
      <c r="AU74" s="211"/>
      <c r="AV74" s="215" t="str">
        <f t="shared" si="33"/>
        <v/>
      </c>
      <c r="AW74" s="153" t="str">
        <f t="shared" si="61"/>
        <v/>
      </c>
      <c r="AX74" s="153" t="str">
        <f t="shared" si="43"/>
        <v/>
      </c>
      <c r="AY74" s="153" t="str">
        <f t="shared" si="44"/>
        <v/>
      </c>
    </row>
    <row r="75" spans="1:51" ht="29.45" customHeight="1" x14ac:dyDescent="0.25">
      <c r="A75" s="354" t="str">
        <f>IF('N-Bedarf GL'!A75="","",'N-Bedarf GL'!A75)</f>
        <v/>
      </c>
      <c r="B75" s="354" t="str">
        <f>IF('N-Bedarf GL'!B75="","",'N-Bedarf GL'!B75)</f>
        <v/>
      </c>
      <c r="C75" s="305" t="str">
        <f>IF('N-Bedarf GL'!D75="","",'N-Bedarf GL'!D75)</f>
        <v/>
      </c>
      <c r="D75" s="32" t="str">
        <f>IF('N-Bedarf GL'!C75="","",'N-Bedarf GL'!C75)</f>
        <v/>
      </c>
      <c r="E75" s="321" t="str">
        <f>IF('N-Bedarf GL'!R75="","",'N-Bedarf GL'!R75)</f>
        <v/>
      </c>
      <c r="F75" s="321" t="str">
        <f>IF('P-Bedarf GL'!N76="","",'P-Bedarf GL'!N76)</f>
        <v/>
      </c>
      <c r="G75" s="321" t="str">
        <f>IF('P-Bedarf GL'!R76="","",'P-Bedarf GL'!R76)</f>
        <v/>
      </c>
      <c r="H75" s="321">
        <f t="shared" si="45"/>
        <v>0</v>
      </c>
      <c r="I75" s="345" t="str">
        <f t="shared" si="46"/>
        <v/>
      </c>
      <c r="J75" s="345" t="str">
        <f t="shared" si="47"/>
        <v/>
      </c>
      <c r="K75" s="345" t="str">
        <f t="shared" si="48"/>
        <v/>
      </c>
      <c r="L75" s="345">
        <f t="shared" si="49"/>
        <v>0</v>
      </c>
      <c r="M75" s="345">
        <f t="shared" si="50"/>
        <v>0</v>
      </c>
      <c r="N75" s="345">
        <f t="shared" si="51"/>
        <v>0</v>
      </c>
      <c r="O75" s="321" t="str">
        <f t="shared" si="52"/>
        <v/>
      </c>
      <c r="P75" s="321" t="str">
        <f t="shared" si="53"/>
        <v/>
      </c>
      <c r="Q75" s="321" t="str">
        <f t="shared" si="54"/>
        <v/>
      </c>
      <c r="R75" s="214" t="str">
        <f t="shared" ref="R75:R138" si="62">IF(O75="","",IF(O75&gt;0,"Achtung: N-Überhang!",""))</f>
        <v/>
      </c>
      <c r="S75" s="141"/>
      <c r="T75" s="211"/>
      <c r="U75" s="215" t="str">
        <f t="shared" si="34"/>
        <v/>
      </c>
      <c r="V75" s="153" t="str">
        <f t="shared" si="55"/>
        <v/>
      </c>
      <c r="W75" s="153" t="str">
        <f t="shared" si="56"/>
        <v/>
      </c>
      <c r="X75" s="153" t="str">
        <f t="shared" si="35"/>
        <v/>
      </c>
      <c r="Y75" s="153" t="str">
        <f t="shared" si="36"/>
        <v/>
      </c>
      <c r="Z75" s="141"/>
      <c r="AA75" s="211"/>
      <c r="AB75" s="215" t="str">
        <f t="shared" ref="AB75:AB138" si="63">IF(D75="","",AA75*D75)</f>
        <v/>
      </c>
      <c r="AC75" s="153" t="str">
        <f t="shared" si="57"/>
        <v/>
      </c>
      <c r="AD75" s="153" t="str">
        <f t="shared" si="58"/>
        <v/>
      </c>
      <c r="AE75" s="153" t="str">
        <f t="shared" si="37"/>
        <v/>
      </c>
      <c r="AF75" s="153" t="str">
        <f t="shared" si="38"/>
        <v/>
      </c>
      <c r="AG75" s="213" t="str">
        <f t="shared" ref="AG75:AG138" si="64">IF(AND(Z75="",S75=""),"",IF(Z75="",0,IF(OR(Z75="Kompost",Z75="Bioabfallkompost",Z75="Grüngutkompost"),(AC75)*4%,(AC75)*10%))+IF(S75="",0,IF(OR(S75="Kompost",S75="Bioabfallkompost",S75="Grüngutkompost"),(V75)*4%,(V75)*10%)))</f>
        <v/>
      </c>
      <c r="AH75" s="141"/>
      <c r="AI75" s="211"/>
      <c r="AJ75" s="215" t="str">
        <f t="shared" ref="AJ75:AJ138" si="65">IF(D75="","",AI75*$D75)</f>
        <v/>
      </c>
      <c r="AK75" s="153" t="str">
        <f t="shared" si="59"/>
        <v/>
      </c>
      <c r="AL75" s="153" t="str">
        <f t="shared" si="39"/>
        <v/>
      </c>
      <c r="AM75" s="153" t="str">
        <f t="shared" si="40"/>
        <v/>
      </c>
      <c r="AN75" s="141"/>
      <c r="AO75" s="211"/>
      <c r="AP75" s="215" t="str">
        <f t="shared" ref="AP75:AP138" si="66">IF(D75="","",AO75*$D75)</f>
        <v/>
      </c>
      <c r="AQ75" s="153" t="str">
        <f t="shared" si="60"/>
        <v/>
      </c>
      <c r="AR75" s="153" t="str">
        <f t="shared" si="41"/>
        <v/>
      </c>
      <c r="AS75" s="153" t="str">
        <f t="shared" si="42"/>
        <v/>
      </c>
      <c r="AT75" s="141"/>
      <c r="AU75" s="211"/>
      <c r="AV75" s="215" t="str">
        <f t="shared" ref="AV75:AV138" si="67">IF(D75="","",AU75*$D75)</f>
        <v/>
      </c>
      <c r="AW75" s="153" t="str">
        <f t="shared" si="61"/>
        <v/>
      </c>
      <c r="AX75" s="153" t="str">
        <f t="shared" si="43"/>
        <v/>
      </c>
      <c r="AY75" s="153" t="str">
        <f t="shared" si="44"/>
        <v/>
      </c>
    </row>
    <row r="76" spans="1:51" ht="29.45" customHeight="1" x14ac:dyDescent="0.25">
      <c r="A76" s="354" t="str">
        <f>IF('N-Bedarf GL'!A76="","",'N-Bedarf GL'!A76)</f>
        <v/>
      </c>
      <c r="B76" s="354" t="str">
        <f>IF('N-Bedarf GL'!B76="","",'N-Bedarf GL'!B76)</f>
        <v/>
      </c>
      <c r="C76" s="305" t="str">
        <f>IF('N-Bedarf GL'!D76="","",'N-Bedarf GL'!D76)</f>
        <v/>
      </c>
      <c r="D76" s="32" t="str">
        <f>IF('N-Bedarf GL'!C76="","",'N-Bedarf GL'!C76)</f>
        <v/>
      </c>
      <c r="E76" s="321" t="str">
        <f>IF('N-Bedarf GL'!R76="","",'N-Bedarf GL'!R76)</f>
        <v/>
      </c>
      <c r="F76" s="321" t="str">
        <f>IF('P-Bedarf GL'!N77="","",'P-Bedarf GL'!N77)</f>
        <v/>
      </c>
      <c r="G76" s="321" t="str">
        <f>IF('P-Bedarf GL'!R77="","",'P-Bedarf GL'!R77)</f>
        <v/>
      </c>
      <c r="H76" s="321">
        <f t="shared" si="45"/>
        <v>0</v>
      </c>
      <c r="I76" s="345" t="str">
        <f t="shared" si="46"/>
        <v/>
      </c>
      <c r="J76" s="345" t="str">
        <f t="shared" si="47"/>
        <v/>
      </c>
      <c r="K76" s="345" t="str">
        <f t="shared" si="48"/>
        <v/>
      </c>
      <c r="L76" s="345">
        <f t="shared" si="49"/>
        <v>0</v>
      </c>
      <c r="M76" s="345">
        <f t="shared" si="50"/>
        <v>0</v>
      </c>
      <c r="N76" s="345">
        <f t="shared" si="51"/>
        <v>0</v>
      </c>
      <c r="O76" s="321" t="str">
        <f t="shared" si="52"/>
        <v/>
      </c>
      <c r="P76" s="321" t="str">
        <f t="shared" si="53"/>
        <v/>
      </c>
      <c r="Q76" s="321" t="str">
        <f t="shared" si="54"/>
        <v/>
      </c>
      <c r="R76" s="214" t="str">
        <f t="shared" si="62"/>
        <v/>
      </c>
      <c r="S76" s="141"/>
      <c r="T76" s="211"/>
      <c r="U76" s="215" t="str">
        <f t="shared" si="34"/>
        <v/>
      </c>
      <c r="V76" s="153" t="str">
        <f t="shared" si="55"/>
        <v/>
      </c>
      <c r="W76" s="153" t="str">
        <f t="shared" si="56"/>
        <v/>
      </c>
      <c r="X76" s="153" t="str">
        <f t="shared" si="35"/>
        <v/>
      </c>
      <c r="Y76" s="153" t="str">
        <f t="shared" si="36"/>
        <v/>
      </c>
      <c r="Z76" s="141"/>
      <c r="AA76" s="211"/>
      <c r="AB76" s="215" t="str">
        <f t="shared" si="63"/>
        <v/>
      </c>
      <c r="AC76" s="153" t="str">
        <f t="shared" si="57"/>
        <v/>
      </c>
      <c r="AD76" s="153" t="str">
        <f t="shared" si="58"/>
        <v/>
      </c>
      <c r="AE76" s="153" t="str">
        <f t="shared" si="37"/>
        <v/>
      </c>
      <c r="AF76" s="153" t="str">
        <f t="shared" si="38"/>
        <v/>
      </c>
      <c r="AG76" s="213" t="str">
        <f t="shared" si="64"/>
        <v/>
      </c>
      <c r="AH76" s="141"/>
      <c r="AI76" s="211"/>
      <c r="AJ76" s="215" t="str">
        <f t="shared" si="65"/>
        <v/>
      </c>
      <c r="AK76" s="153" t="str">
        <f t="shared" si="59"/>
        <v/>
      </c>
      <c r="AL76" s="153" t="str">
        <f t="shared" si="39"/>
        <v/>
      </c>
      <c r="AM76" s="153" t="str">
        <f t="shared" si="40"/>
        <v/>
      </c>
      <c r="AN76" s="141"/>
      <c r="AO76" s="211"/>
      <c r="AP76" s="215" t="str">
        <f t="shared" si="66"/>
        <v/>
      </c>
      <c r="AQ76" s="153" t="str">
        <f t="shared" si="60"/>
        <v/>
      </c>
      <c r="AR76" s="153" t="str">
        <f t="shared" si="41"/>
        <v/>
      </c>
      <c r="AS76" s="153" t="str">
        <f t="shared" si="42"/>
        <v/>
      </c>
      <c r="AT76" s="141"/>
      <c r="AU76" s="211"/>
      <c r="AV76" s="215" t="str">
        <f t="shared" si="67"/>
        <v/>
      </c>
      <c r="AW76" s="153" t="str">
        <f t="shared" si="61"/>
        <v/>
      </c>
      <c r="AX76" s="153" t="str">
        <f t="shared" si="43"/>
        <v/>
      </c>
      <c r="AY76" s="153" t="str">
        <f t="shared" si="44"/>
        <v/>
      </c>
    </row>
    <row r="77" spans="1:51" ht="29.45" customHeight="1" x14ac:dyDescent="0.25">
      <c r="A77" s="354" t="str">
        <f>IF('N-Bedarf GL'!A77="","",'N-Bedarf GL'!A77)</f>
        <v/>
      </c>
      <c r="B77" s="354" t="str">
        <f>IF('N-Bedarf GL'!B77="","",'N-Bedarf GL'!B77)</f>
        <v/>
      </c>
      <c r="C77" s="305" t="str">
        <f>IF('N-Bedarf GL'!D77="","",'N-Bedarf GL'!D77)</f>
        <v/>
      </c>
      <c r="D77" s="32" t="str">
        <f>IF('N-Bedarf GL'!C77="","",'N-Bedarf GL'!C77)</f>
        <v/>
      </c>
      <c r="E77" s="321" t="str">
        <f>IF('N-Bedarf GL'!R77="","",'N-Bedarf GL'!R77)</f>
        <v/>
      </c>
      <c r="F77" s="321" t="str">
        <f>IF('P-Bedarf GL'!N78="","",'P-Bedarf GL'!N78)</f>
        <v/>
      </c>
      <c r="G77" s="321" t="str">
        <f>IF('P-Bedarf GL'!R78="","",'P-Bedarf GL'!R78)</f>
        <v/>
      </c>
      <c r="H77" s="321">
        <f t="shared" si="45"/>
        <v>0</v>
      </c>
      <c r="I77" s="345" t="str">
        <f t="shared" si="46"/>
        <v/>
      </c>
      <c r="J77" s="345" t="str">
        <f t="shared" si="47"/>
        <v/>
      </c>
      <c r="K77" s="345" t="str">
        <f t="shared" si="48"/>
        <v/>
      </c>
      <c r="L77" s="345">
        <f t="shared" si="49"/>
        <v>0</v>
      </c>
      <c r="M77" s="345">
        <f t="shared" si="50"/>
        <v>0</v>
      </c>
      <c r="N77" s="345">
        <f t="shared" si="51"/>
        <v>0</v>
      </c>
      <c r="O77" s="321" t="str">
        <f t="shared" si="52"/>
        <v/>
      </c>
      <c r="P77" s="321" t="str">
        <f t="shared" si="53"/>
        <v/>
      </c>
      <c r="Q77" s="321" t="str">
        <f t="shared" si="54"/>
        <v/>
      </c>
      <c r="R77" s="214" t="str">
        <f t="shared" si="62"/>
        <v/>
      </c>
      <c r="S77" s="141"/>
      <c r="T77" s="211"/>
      <c r="U77" s="215" t="str">
        <f t="shared" si="34"/>
        <v/>
      </c>
      <c r="V77" s="153" t="str">
        <f t="shared" si="55"/>
        <v/>
      </c>
      <c r="W77" s="153" t="str">
        <f t="shared" si="56"/>
        <v/>
      </c>
      <c r="X77" s="153" t="str">
        <f t="shared" si="35"/>
        <v/>
      </c>
      <c r="Y77" s="153" t="str">
        <f t="shared" si="36"/>
        <v/>
      </c>
      <c r="Z77" s="141"/>
      <c r="AA77" s="211"/>
      <c r="AB77" s="215" t="str">
        <f t="shared" si="63"/>
        <v/>
      </c>
      <c r="AC77" s="153" t="str">
        <f t="shared" si="57"/>
        <v/>
      </c>
      <c r="AD77" s="153" t="str">
        <f t="shared" si="58"/>
        <v/>
      </c>
      <c r="AE77" s="153" t="str">
        <f t="shared" si="37"/>
        <v/>
      </c>
      <c r="AF77" s="153" t="str">
        <f t="shared" si="38"/>
        <v/>
      </c>
      <c r="AG77" s="213" t="str">
        <f t="shared" si="64"/>
        <v/>
      </c>
      <c r="AH77" s="141"/>
      <c r="AI77" s="211"/>
      <c r="AJ77" s="215" t="str">
        <f t="shared" si="65"/>
        <v/>
      </c>
      <c r="AK77" s="153" t="str">
        <f t="shared" si="59"/>
        <v/>
      </c>
      <c r="AL77" s="153" t="str">
        <f t="shared" si="39"/>
        <v/>
      </c>
      <c r="AM77" s="153" t="str">
        <f t="shared" si="40"/>
        <v/>
      </c>
      <c r="AN77" s="141"/>
      <c r="AO77" s="211"/>
      <c r="AP77" s="215" t="str">
        <f t="shared" si="66"/>
        <v/>
      </c>
      <c r="AQ77" s="153" t="str">
        <f t="shared" si="60"/>
        <v/>
      </c>
      <c r="AR77" s="153" t="str">
        <f t="shared" si="41"/>
        <v/>
      </c>
      <c r="AS77" s="153" t="str">
        <f t="shared" si="42"/>
        <v/>
      </c>
      <c r="AT77" s="141"/>
      <c r="AU77" s="211"/>
      <c r="AV77" s="215" t="str">
        <f t="shared" si="67"/>
        <v/>
      </c>
      <c r="AW77" s="153" t="str">
        <f t="shared" si="61"/>
        <v/>
      </c>
      <c r="AX77" s="153" t="str">
        <f t="shared" si="43"/>
        <v/>
      </c>
      <c r="AY77" s="153" t="str">
        <f t="shared" si="44"/>
        <v/>
      </c>
    </row>
    <row r="78" spans="1:51" ht="29.45" customHeight="1" x14ac:dyDescent="0.25">
      <c r="A78" s="354" t="str">
        <f>IF('N-Bedarf GL'!A78="","",'N-Bedarf GL'!A78)</f>
        <v/>
      </c>
      <c r="B78" s="354" t="str">
        <f>IF('N-Bedarf GL'!B78="","",'N-Bedarf GL'!B78)</f>
        <v/>
      </c>
      <c r="C78" s="305" t="str">
        <f>IF('N-Bedarf GL'!D78="","",'N-Bedarf GL'!D78)</f>
        <v/>
      </c>
      <c r="D78" s="32" t="str">
        <f>IF('N-Bedarf GL'!C78="","",'N-Bedarf GL'!C78)</f>
        <v/>
      </c>
      <c r="E78" s="321" t="str">
        <f>IF('N-Bedarf GL'!R78="","",'N-Bedarf GL'!R78)</f>
        <v/>
      </c>
      <c r="F78" s="321" t="str">
        <f>IF('P-Bedarf GL'!N79="","",'P-Bedarf GL'!N79)</f>
        <v/>
      </c>
      <c r="G78" s="321" t="str">
        <f>IF('P-Bedarf GL'!R79="","",'P-Bedarf GL'!R79)</f>
        <v/>
      </c>
      <c r="H78" s="321">
        <f t="shared" si="45"/>
        <v>0</v>
      </c>
      <c r="I78" s="345" t="str">
        <f t="shared" si="46"/>
        <v/>
      </c>
      <c r="J78" s="345" t="str">
        <f t="shared" si="47"/>
        <v/>
      </c>
      <c r="K78" s="345" t="str">
        <f t="shared" si="48"/>
        <v/>
      </c>
      <c r="L78" s="345">
        <f t="shared" si="49"/>
        <v>0</v>
      </c>
      <c r="M78" s="345">
        <f t="shared" si="50"/>
        <v>0</v>
      </c>
      <c r="N78" s="345">
        <f t="shared" si="51"/>
        <v>0</v>
      </c>
      <c r="O78" s="321" t="str">
        <f t="shared" si="52"/>
        <v/>
      </c>
      <c r="P78" s="321" t="str">
        <f t="shared" si="53"/>
        <v/>
      </c>
      <c r="Q78" s="321" t="str">
        <f t="shared" si="54"/>
        <v/>
      </c>
      <c r="R78" s="214" t="str">
        <f t="shared" si="62"/>
        <v/>
      </c>
      <c r="S78" s="141"/>
      <c r="T78" s="211"/>
      <c r="U78" s="215" t="str">
        <f t="shared" si="34"/>
        <v/>
      </c>
      <c r="V78" s="153" t="str">
        <f t="shared" si="55"/>
        <v/>
      </c>
      <c r="W78" s="153" t="str">
        <f t="shared" si="56"/>
        <v/>
      </c>
      <c r="X78" s="153" t="str">
        <f t="shared" si="35"/>
        <v/>
      </c>
      <c r="Y78" s="153" t="str">
        <f t="shared" si="36"/>
        <v/>
      </c>
      <c r="Z78" s="141"/>
      <c r="AA78" s="211"/>
      <c r="AB78" s="215" t="str">
        <f t="shared" si="63"/>
        <v/>
      </c>
      <c r="AC78" s="153" t="str">
        <f t="shared" si="57"/>
        <v/>
      </c>
      <c r="AD78" s="153" t="str">
        <f t="shared" si="58"/>
        <v/>
      </c>
      <c r="AE78" s="153" t="str">
        <f t="shared" si="37"/>
        <v/>
      </c>
      <c r="AF78" s="153" t="str">
        <f t="shared" si="38"/>
        <v/>
      </c>
      <c r="AG78" s="213" t="str">
        <f t="shared" si="64"/>
        <v/>
      </c>
      <c r="AH78" s="141"/>
      <c r="AI78" s="211"/>
      <c r="AJ78" s="215" t="str">
        <f t="shared" si="65"/>
        <v/>
      </c>
      <c r="AK78" s="153" t="str">
        <f t="shared" si="59"/>
        <v/>
      </c>
      <c r="AL78" s="153" t="str">
        <f t="shared" si="39"/>
        <v/>
      </c>
      <c r="AM78" s="153" t="str">
        <f t="shared" si="40"/>
        <v/>
      </c>
      <c r="AN78" s="141"/>
      <c r="AO78" s="211"/>
      <c r="AP78" s="215" t="str">
        <f t="shared" si="66"/>
        <v/>
      </c>
      <c r="AQ78" s="153" t="str">
        <f t="shared" si="60"/>
        <v/>
      </c>
      <c r="AR78" s="153" t="str">
        <f t="shared" si="41"/>
        <v/>
      </c>
      <c r="AS78" s="153" t="str">
        <f t="shared" si="42"/>
        <v/>
      </c>
      <c r="AT78" s="141"/>
      <c r="AU78" s="211"/>
      <c r="AV78" s="215" t="str">
        <f t="shared" si="67"/>
        <v/>
      </c>
      <c r="AW78" s="153" t="str">
        <f t="shared" si="61"/>
        <v/>
      </c>
      <c r="AX78" s="153" t="str">
        <f t="shared" si="43"/>
        <v/>
      </c>
      <c r="AY78" s="153" t="str">
        <f t="shared" si="44"/>
        <v/>
      </c>
    </row>
    <row r="79" spans="1:51" ht="29.45" customHeight="1" x14ac:dyDescent="0.25">
      <c r="A79" s="354" t="str">
        <f>IF('N-Bedarf GL'!A79="","",'N-Bedarf GL'!A79)</f>
        <v/>
      </c>
      <c r="B79" s="354" t="str">
        <f>IF('N-Bedarf GL'!B79="","",'N-Bedarf GL'!B79)</f>
        <v/>
      </c>
      <c r="C79" s="305" t="str">
        <f>IF('N-Bedarf GL'!D79="","",'N-Bedarf GL'!D79)</f>
        <v/>
      </c>
      <c r="D79" s="32" t="str">
        <f>IF('N-Bedarf GL'!C79="","",'N-Bedarf GL'!C79)</f>
        <v/>
      </c>
      <c r="E79" s="321" t="str">
        <f>IF('N-Bedarf GL'!R79="","",'N-Bedarf GL'!R79)</f>
        <v/>
      </c>
      <c r="F79" s="321" t="str">
        <f>IF('P-Bedarf GL'!N80="","",'P-Bedarf GL'!N80)</f>
        <v/>
      </c>
      <c r="G79" s="321" t="str">
        <f>IF('P-Bedarf GL'!R80="","",'P-Bedarf GL'!R80)</f>
        <v/>
      </c>
      <c r="H79" s="321">
        <f t="shared" si="45"/>
        <v>0</v>
      </c>
      <c r="I79" s="345" t="str">
        <f t="shared" si="46"/>
        <v/>
      </c>
      <c r="J79" s="345" t="str">
        <f t="shared" si="47"/>
        <v/>
      </c>
      <c r="K79" s="345" t="str">
        <f t="shared" si="48"/>
        <v/>
      </c>
      <c r="L79" s="345">
        <f t="shared" si="49"/>
        <v>0</v>
      </c>
      <c r="M79" s="345">
        <f t="shared" si="50"/>
        <v>0</v>
      </c>
      <c r="N79" s="345">
        <f t="shared" si="51"/>
        <v>0</v>
      </c>
      <c r="O79" s="321" t="str">
        <f t="shared" si="52"/>
        <v/>
      </c>
      <c r="P79" s="321" t="str">
        <f t="shared" si="53"/>
        <v/>
      </c>
      <c r="Q79" s="321" t="str">
        <f t="shared" si="54"/>
        <v/>
      </c>
      <c r="R79" s="214" t="str">
        <f t="shared" si="62"/>
        <v/>
      </c>
      <c r="S79" s="141"/>
      <c r="T79" s="211"/>
      <c r="U79" s="215" t="str">
        <f t="shared" si="34"/>
        <v/>
      </c>
      <c r="V79" s="153" t="str">
        <f t="shared" si="55"/>
        <v/>
      </c>
      <c r="W79" s="153" t="str">
        <f t="shared" si="56"/>
        <v/>
      </c>
      <c r="X79" s="153" t="str">
        <f t="shared" si="35"/>
        <v/>
      </c>
      <c r="Y79" s="153" t="str">
        <f t="shared" si="36"/>
        <v/>
      </c>
      <c r="Z79" s="141"/>
      <c r="AA79" s="211"/>
      <c r="AB79" s="215" t="str">
        <f t="shared" si="63"/>
        <v/>
      </c>
      <c r="AC79" s="153" t="str">
        <f t="shared" si="57"/>
        <v/>
      </c>
      <c r="AD79" s="153" t="str">
        <f t="shared" si="58"/>
        <v/>
      </c>
      <c r="AE79" s="153" t="str">
        <f t="shared" si="37"/>
        <v/>
      </c>
      <c r="AF79" s="153" t="str">
        <f t="shared" si="38"/>
        <v/>
      </c>
      <c r="AG79" s="213" t="str">
        <f t="shared" si="64"/>
        <v/>
      </c>
      <c r="AH79" s="141"/>
      <c r="AI79" s="211"/>
      <c r="AJ79" s="215" t="str">
        <f t="shared" si="65"/>
        <v/>
      </c>
      <c r="AK79" s="153" t="str">
        <f t="shared" si="59"/>
        <v/>
      </c>
      <c r="AL79" s="153" t="str">
        <f t="shared" si="39"/>
        <v/>
      </c>
      <c r="AM79" s="153" t="str">
        <f t="shared" si="40"/>
        <v/>
      </c>
      <c r="AN79" s="141"/>
      <c r="AO79" s="211"/>
      <c r="AP79" s="215" t="str">
        <f t="shared" si="66"/>
        <v/>
      </c>
      <c r="AQ79" s="153" t="str">
        <f t="shared" si="60"/>
        <v/>
      </c>
      <c r="AR79" s="153" t="str">
        <f t="shared" si="41"/>
        <v/>
      </c>
      <c r="AS79" s="153" t="str">
        <f t="shared" si="42"/>
        <v/>
      </c>
      <c r="AT79" s="141"/>
      <c r="AU79" s="211"/>
      <c r="AV79" s="215" t="str">
        <f t="shared" si="67"/>
        <v/>
      </c>
      <c r="AW79" s="153" t="str">
        <f t="shared" si="61"/>
        <v/>
      </c>
      <c r="AX79" s="153" t="str">
        <f t="shared" si="43"/>
        <v/>
      </c>
      <c r="AY79" s="153" t="str">
        <f t="shared" si="44"/>
        <v/>
      </c>
    </row>
    <row r="80" spans="1:51" ht="29.45" customHeight="1" x14ac:dyDescent="0.25">
      <c r="A80" s="354" t="str">
        <f>IF('N-Bedarf GL'!A80="","",'N-Bedarf GL'!A80)</f>
        <v/>
      </c>
      <c r="B80" s="354" t="str">
        <f>IF('N-Bedarf GL'!B80="","",'N-Bedarf GL'!B80)</f>
        <v/>
      </c>
      <c r="C80" s="305" t="str">
        <f>IF('N-Bedarf GL'!D80="","",'N-Bedarf GL'!D80)</f>
        <v/>
      </c>
      <c r="D80" s="32" t="str">
        <f>IF('N-Bedarf GL'!C80="","",'N-Bedarf GL'!C80)</f>
        <v/>
      </c>
      <c r="E80" s="321" t="str">
        <f>IF('N-Bedarf GL'!R80="","",'N-Bedarf GL'!R80)</f>
        <v/>
      </c>
      <c r="F80" s="321" t="str">
        <f>IF('P-Bedarf GL'!N81="","",'P-Bedarf GL'!N81)</f>
        <v/>
      </c>
      <c r="G80" s="321" t="str">
        <f>IF('P-Bedarf GL'!R81="","",'P-Bedarf GL'!R81)</f>
        <v/>
      </c>
      <c r="H80" s="321">
        <f t="shared" si="45"/>
        <v>0</v>
      </c>
      <c r="I80" s="345" t="str">
        <f t="shared" si="46"/>
        <v/>
      </c>
      <c r="J80" s="345" t="str">
        <f t="shared" si="47"/>
        <v/>
      </c>
      <c r="K80" s="345" t="str">
        <f t="shared" si="48"/>
        <v/>
      </c>
      <c r="L80" s="345">
        <f t="shared" si="49"/>
        <v>0</v>
      </c>
      <c r="M80" s="345">
        <f t="shared" si="50"/>
        <v>0</v>
      </c>
      <c r="N80" s="345">
        <f t="shared" si="51"/>
        <v>0</v>
      </c>
      <c r="O80" s="321" t="str">
        <f t="shared" si="52"/>
        <v/>
      </c>
      <c r="P80" s="321" t="str">
        <f t="shared" si="53"/>
        <v/>
      </c>
      <c r="Q80" s="321" t="str">
        <f t="shared" si="54"/>
        <v/>
      </c>
      <c r="R80" s="214" t="str">
        <f t="shared" si="62"/>
        <v/>
      </c>
      <c r="S80" s="141"/>
      <c r="T80" s="211"/>
      <c r="U80" s="215" t="str">
        <f t="shared" si="34"/>
        <v/>
      </c>
      <c r="V80" s="153" t="str">
        <f t="shared" si="55"/>
        <v/>
      </c>
      <c r="W80" s="153" t="str">
        <f t="shared" si="56"/>
        <v/>
      </c>
      <c r="X80" s="153" t="str">
        <f t="shared" si="35"/>
        <v/>
      </c>
      <c r="Y80" s="153" t="str">
        <f t="shared" si="36"/>
        <v/>
      </c>
      <c r="Z80" s="141"/>
      <c r="AA80" s="211"/>
      <c r="AB80" s="215" t="str">
        <f t="shared" si="63"/>
        <v/>
      </c>
      <c r="AC80" s="153" t="str">
        <f t="shared" si="57"/>
        <v/>
      </c>
      <c r="AD80" s="153" t="str">
        <f t="shared" si="58"/>
        <v/>
      </c>
      <c r="AE80" s="153" t="str">
        <f t="shared" si="37"/>
        <v/>
      </c>
      <c r="AF80" s="153" t="str">
        <f t="shared" si="38"/>
        <v/>
      </c>
      <c r="AG80" s="213" t="str">
        <f t="shared" si="64"/>
        <v/>
      </c>
      <c r="AH80" s="141"/>
      <c r="AI80" s="211"/>
      <c r="AJ80" s="215" t="str">
        <f t="shared" si="65"/>
        <v/>
      </c>
      <c r="AK80" s="153" t="str">
        <f t="shared" si="59"/>
        <v/>
      </c>
      <c r="AL80" s="153" t="str">
        <f t="shared" si="39"/>
        <v/>
      </c>
      <c r="AM80" s="153" t="str">
        <f t="shared" si="40"/>
        <v/>
      </c>
      <c r="AN80" s="141"/>
      <c r="AO80" s="211"/>
      <c r="AP80" s="215" t="str">
        <f t="shared" si="66"/>
        <v/>
      </c>
      <c r="AQ80" s="153" t="str">
        <f t="shared" si="60"/>
        <v/>
      </c>
      <c r="AR80" s="153" t="str">
        <f t="shared" si="41"/>
        <v/>
      </c>
      <c r="AS80" s="153" t="str">
        <f t="shared" si="42"/>
        <v/>
      </c>
      <c r="AT80" s="141"/>
      <c r="AU80" s="211"/>
      <c r="AV80" s="215" t="str">
        <f t="shared" si="67"/>
        <v/>
      </c>
      <c r="AW80" s="153" t="str">
        <f t="shared" si="61"/>
        <v/>
      </c>
      <c r="AX80" s="153" t="str">
        <f t="shared" si="43"/>
        <v/>
      </c>
      <c r="AY80" s="153" t="str">
        <f t="shared" si="44"/>
        <v/>
      </c>
    </row>
    <row r="81" spans="1:51" ht="29.45" customHeight="1" x14ac:dyDescent="0.25">
      <c r="A81" s="354" t="str">
        <f>IF('N-Bedarf GL'!A81="","",'N-Bedarf GL'!A81)</f>
        <v/>
      </c>
      <c r="B81" s="354" t="str">
        <f>IF('N-Bedarf GL'!B81="","",'N-Bedarf GL'!B81)</f>
        <v/>
      </c>
      <c r="C81" s="305" t="str">
        <f>IF('N-Bedarf GL'!D81="","",'N-Bedarf GL'!D81)</f>
        <v/>
      </c>
      <c r="D81" s="32" t="str">
        <f>IF('N-Bedarf GL'!C81="","",'N-Bedarf GL'!C81)</f>
        <v/>
      </c>
      <c r="E81" s="321" t="str">
        <f>IF('N-Bedarf GL'!R81="","",'N-Bedarf GL'!R81)</f>
        <v/>
      </c>
      <c r="F81" s="321" t="str">
        <f>IF('P-Bedarf GL'!N82="","",'P-Bedarf GL'!N82)</f>
        <v/>
      </c>
      <c r="G81" s="321" t="str">
        <f>IF('P-Bedarf GL'!R82="","",'P-Bedarf GL'!R82)</f>
        <v/>
      </c>
      <c r="H81" s="321">
        <f t="shared" si="45"/>
        <v>0</v>
      </c>
      <c r="I81" s="345" t="str">
        <f t="shared" si="46"/>
        <v/>
      </c>
      <c r="J81" s="345" t="str">
        <f t="shared" si="47"/>
        <v/>
      </c>
      <c r="K81" s="345" t="str">
        <f t="shared" si="48"/>
        <v/>
      </c>
      <c r="L81" s="345">
        <f t="shared" si="49"/>
        <v>0</v>
      </c>
      <c r="M81" s="345">
        <f t="shared" si="50"/>
        <v>0</v>
      </c>
      <c r="N81" s="345">
        <f t="shared" si="51"/>
        <v>0</v>
      </c>
      <c r="O81" s="321" t="str">
        <f t="shared" si="52"/>
        <v/>
      </c>
      <c r="P81" s="321" t="str">
        <f t="shared" si="53"/>
        <v/>
      </c>
      <c r="Q81" s="321" t="str">
        <f t="shared" si="54"/>
        <v/>
      </c>
      <c r="R81" s="214" t="str">
        <f t="shared" si="62"/>
        <v/>
      </c>
      <c r="S81" s="141"/>
      <c r="T81" s="211"/>
      <c r="U81" s="215" t="str">
        <f t="shared" si="34"/>
        <v/>
      </c>
      <c r="V81" s="153" t="str">
        <f t="shared" si="55"/>
        <v/>
      </c>
      <c r="W81" s="153" t="str">
        <f t="shared" si="56"/>
        <v/>
      </c>
      <c r="X81" s="153" t="str">
        <f t="shared" si="35"/>
        <v/>
      </c>
      <c r="Y81" s="153" t="str">
        <f t="shared" si="36"/>
        <v/>
      </c>
      <c r="Z81" s="141"/>
      <c r="AA81" s="211"/>
      <c r="AB81" s="215" t="str">
        <f t="shared" si="63"/>
        <v/>
      </c>
      <c r="AC81" s="153" t="str">
        <f t="shared" si="57"/>
        <v/>
      </c>
      <c r="AD81" s="153" t="str">
        <f t="shared" si="58"/>
        <v/>
      </c>
      <c r="AE81" s="153" t="str">
        <f t="shared" si="37"/>
        <v/>
      </c>
      <c r="AF81" s="153" t="str">
        <f t="shared" si="38"/>
        <v/>
      </c>
      <c r="AG81" s="213" t="str">
        <f t="shared" si="64"/>
        <v/>
      </c>
      <c r="AH81" s="141"/>
      <c r="AI81" s="211"/>
      <c r="AJ81" s="215" t="str">
        <f t="shared" si="65"/>
        <v/>
      </c>
      <c r="AK81" s="153" t="str">
        <f t="shared" si="59"/>
        <v/>
      </c>
      <c r="AL81" s="153" t="str">
        <f t="shared" si="39"/>
        <v/>
      </c>
      <c r="AM81" s="153" t="str">
        <f t="shared" si="40"/>
        <v/>
      </c>
      <c r="AN81" s="141"/>
      <c r="AO81" s="211"/>
      <c r="AP81" s="215" t="str">
        <f t="shared" si="66"/>
        <v/>
      </c>
      <c r="AQ81" s="153" t="str">
        <f t="shared" si="60"/>
        <v/>
      </c>
      <c r="AR81" s="153" t="str">
        <f t="shared" si="41"/>
        <v/>
      </c>
      <c r="AS81" s="153" t="str">
        <f t="shared" si="42"/>
        <v/>
      </c>
      <c r="AT81" s="141"/>
      <c r="AU81" s="211"/>
      <c r="AV81" s="215" t="str">
        <f t="shared" si="67"/>
        <v/>
      </c>
      <c r="AW81" s="153" t="str">
        <f t="shared" si="61"/>
        <v/>
      </c>
      <c r="AX81" s="153" t="str">
        <f t="shared" si="43"/>
        <v/>
      </c>
      <c r="AY81" s="153" t="str">
        <f t="shared" si="44"/>
        <v/>
      </c>
    </row>
    <row r="82" spans="1:51" ht="29.45" customHeight="1" x14ac:dyDescent="0.25">
      <c r="A82" s="354" t="str">
        <f>IF('N-Bedarf GL'!A82="","",'N-Bedarf GL'!A82)</f>
        <v/>
      </c>
      <c r="B82" s="354" t="str">
        <f>IF('N-Bedarf GL'!B82="","",'N-Bedarf GL'!B82)</f>
        <v/>
      </c>
      <c r="C82" s="305" t="str">
        <f>IF('N-Bedarf GL'!D82="","",'N-Bedarf GL'!D82)</f>
        <v/>
      </c>
      <c r="D82" s="32" t="str">
        <f>IF('N-Bedarf GL'!C82="","",'N-Bedarf GL'!C82)</f>
        <v/>
      </c>
      <c r="E82" s="321" t="str">
        <f>IF('N-Bedarf GL'!R82="","",'N-Bedarf GL'!R82)</f>
        <v/>
      </c>
      <c r="F82" s="321" t="str">
        <f>IF('P-Bedarf GL'!N83="","",'P-Bedarf GL'!N83)</f>
        <v/>
      </c>
      <c r="G82" s="321" t="str">
        <f>IF('P-Bedarf GL'!R83="","",'P-Bedarf GL'!R83)</f>
        <v/>
      </c>
      <c r="H82" s="321">
        <f t="shared" si="45"/>
        <v>0</v>
      </c>
      <c r="I82" s="345" t="str">
        <f t="shared" si="46"/>
        <v/>
      </c>
      <c r="J82" s="345" t="str">
        <f t="shared" si="47"/>
        <v/>
      </c>
      <c r="K82" s="345" t="str">
        <f t="shared" si="48"/>
        <v/>
      </c>
      <c r="L82" s="345">
        <f t="shared" si="49"/>
        <v>0</v>
      </c>
      <c r="M82" s="345">
        <f t="shared" si="50"/>
        <v>0</v>
      </c>
      <c r="N82" s="345">
        <f t="shared" si="51"/>
        <v>0</v>
      </c>
      <c r="O82" s="321" t="str">
        <f t="shared" si="52"/>
        <v/>
      </c>
      <c r="P82" s="321" t="str">
        <f t="shared" si="53"/>
        <v/>
      </c>
      <c r="Q82" s="321" t="str">
        <f t="shared" si="54"/>
        <v/>
      </c>
      <c r="R82" s="214" t="str">
        <f t="shared" si="62"/>
        <v/>
      </c>
      <c r="S82" s="141"/>
      <c r="T82" s="211"/>
      <c r="U82" s="215" t="str">
        <f t="shared" si="34"/>
        <v/>
      </c>
      <c r="V82" s="153" t="str">
        <f t="shared" si="55"/>
        <v/>
      </c>
      <c r="W82" s="153" t="str">
        <f t="shared" si="56"/>
        <v/>
      </c>
      <c r="X82" s="153" t="str">
        <f t="shared" si="35"/>
        <v/>
      </c>
      <c r="Y82" s="153" t="str">
        <f t="shared" si="36"/>
        <v/>
      </c>
      <c r="Z82" s="141"/>
      <c r="AA82" s="211"/>
      <c r="AB82" s="215" t="str">
        <f t="shared" si="63"/>
        <v/>
      </c>
      <c r="AC82" s="153" t="str">
        <f t="shared" si="57"/>
        <v/>
      </c>
      <c r="AD82" s="153" t="str">
        <f t="shared" si="58"/>
        <v/>
      </c>
      <c r="AE82" s="153" t="str">
        <f t="shared" si="37"/>
        <v/>
      </c>
      <c r="AF82" s="153" t="str">
        <f t="shared" si="38"/>
        <v/>
      </c>
      <c r="AG82" s="213" t="str">
        <f t="shared" si="64"/>
        <v/>
      </c>
      <c r="AH82" s="141"/>
      <c r="AI82" s="211"/>
      <c r="AJ82" s="215" t="str">
        <f t="shared" si="65"/>
        <v/>
      </c>
      <c r="AK82" s="153" t="str">
        <f t="shared" si="59"/>
        <v/>
      </c>
      <c r="AL82" s="153" t="str">
        <f t="shared" si="39"/>
        <v/>
      </c>
      <c r="AM82" s="153" t="str">
        <f t="shared" si="40"/>
        <v/>
      </c>
      <c r="AN82" s="141"/>
      <c r="AO82" s="211"/>
      <c r="AP82" s="215" t="str">
        <f t="shared" si="66"/>
        <v/>
      </c>
      <c r="AQ82" s="153" t="str">
        <f t="shared" si="60"/>
        <v/>
      </c>
      <c r="AR82" s="153" t="str">
        <f t="shared" si="41"/>
        <v/>
      </c>
      <c r="AS82" s="153" t="str">
        <f t="shared" si="42"/>
        <v/>
      </c>
      <c r="AT82" s="141"/>
      <c r="AU82" s="211"/>
      <c r="AV82" s="215" t="str">
        <f t="shared" si="67"/>
        <v/>
      </c>
      <c r="AW82" s="153" t="str">
        <f t="shared" si="61"/>
        <v/>
      </c>
      <c r="AX82" s="153" t="str">
        <f t="shared" si="43"/>
        <v/>
      </c>
      <c r="AY82" s="153" t="str">
        <f t="shared" si="44"/>
        <v/>
      </c>
    </row>
    <row r="83" spans="1:51" ht="29.45" customHeight="1" x14ac:dyDescent="0.25">
      <c r="A83" s="354" t="str">
        <f>IF('N-Bedarf GL'!A83="","",'N-Bedarf GL'!A83)</f>
        <v/>
      </c>
      <c r="B83" s="354" t="str">
        <f>IF('N-Bedarf GL'!B83="","",'N-Bedarf GL'!B83)</f>
        <v/>
      </c>
      <c r="C83" s="305" t="str">
        <f>IF('N-Bedarf GL'!D83="","",'N-Bedarf GL'!D83)</f>
        <v/>
      </c>
      <c r="D83" s="32" t="str">
        <f>IF('N-Bedarf GL'!C83="","",'N-Bedarf GL'!C83)</f>
        <v/>
      </c>
      <c r="E83" s="321" t="str">
        <f>IF('N-Bedarf GL'!R83="","",'N-Bedarf GL'!R83)</f>
        <v/>
      </c>
      <c r="F83" s="321" t="str">
        <f>IF('P-Bedarf GL'!N84="","",'P-Bedarf GL'!N84)</f>
        <v/>
      </c>
      <c r="G83" s="321" t="str">
        <f>IF('P-Bedarf GL'!R84="","",'P-Bedarf GL'!R84)</f>
        <v/>
      </c>
      <c r="H83" s="321">
        <f t="shared" si="45"/>
        <v>0</v>
      </c>
      <c r="I83" s="345" t="str">
        <f t="shared" si="46"/>
        <v/>
      </c>
      <c r="J83" s="345" t="str">
        <f t="shared" si="47"/>
        <v/>
      </c>
      <c r="K83" s="345" t="str">
        <f t="shared" si="48"/>
        <v/>
      </c>
      <c r="L83" s="345">
        <f t="shared" si="49"/>
        <v>0</v>
      </c>
      <c r="M83" s="345">
        <f t="shared" si="50"/>
        <v>0</v>
      </c>
      <c r="N83" s="345">
        <f t="shared" si="51"/>
        <v>0</v>
      </c>
      <c r="O83" s="321" t="str">
        <f t="shared" si="52"/>
        <v/>
      </c>
      <c r="P83" s="321" t="str">
        <f t="shared" si="53"/>
        <v/>
      </c>
      <c r="Q83" s="321" t="str">
        <f t="shared" si="54"/>
        <v/>
      </c>
      <c r="R83" s="214" t="str">
        <f t="shared" si="62"/>
        <v/>
      </c>
      <c r="S83" s="141"/>
      <c r="T83" s="211"/>
      <c r="U83" s="215" t="str">
        <f t="shared" si="34"/>
        <v/>
      </c>
      <c r="V83" s="153" t="str">
        <f t="shared" si="55"/>
        <v/>
      </c>
      <c r="W83" s="153" t="str">
        <f t="shared" si="56"/>
        <v/>
      </c>
      <c r="X83" s="153" t="str">
        <f t="shared" si="35"/>
        <v/>
      </c>
      <c r="Y83" s="153" t="str">
        <f t="shared" si="36"/>
        <v/>
      </c>
      <c r="Z83" s="141"/>
      <c r="AA83" s="211"/>
      <c r="AB83" s="215" t="str">
        <f t="shared" si="63"/>
        <v/>
      </c>
      <c r="AC83" s="153" t="str">
        <f t="shared" si="57"/>
        <v/>
      </c>
      <c r="AD83" s="153" t="str">
        <f t="shared" si="58"/>
        <v/>
      </c>
      <c r="AE83" s="153" t="str">
        <f t="shared" si="37"/>
        <v/>
      </c>
      <c r="AF83" s="153" t="str">
        <f t="shared" si="38"/>
        <v/>
      </c>
      <c r="AG83" s="213" t="str">
        <f t="shared" si="64"/>
        <v/>
      </c>
      <c r="AH83" s="141"/>
      <c r="AI83" s="211"/>
      <c r="AJ83" s="215" t="str">
        <f t="shared" si="65"/>
        <v/>
      </c>
      <c r="AK83" s="153" t="str">
        <f t="shared" si="59"/>
        <v/>
      </c>
      <c r="AL83" s="153" t="str">
        <f t="shared" si="39"/>
        <v/>
      </c>
      <c r="AM83" s="153" t="str">
        <f t="shared" si="40"/>
        <v/>
      </c>
      <c r="AN83" s="141"/>
      <c r="AO83" s="211"/>
      <c r="AP83" s="215" t="str">
        <f t="shared" si="66"/>
        <v/>
      </c>
      <c r="AQ83" s="153" t="str">
        <f t="shared" si="60"/>
        <v/>
      </c>
      <c r="AR83" s="153" t="str">
        <f t="shared" si="41"/>
        <v/>
      </c>
      <c r="AS83" s="153" t="str">
        <f t="shared" si="42"/>
        <v/>
      </c>
      <c r="AT83" s="141"/>
      <c r="AU83" s="211"/>
      <c r="AV83" s="215" t="str">
        <f t="shared" si="67"/>
        <v/>
      </c>
      <c r="AW83" s="153" t="str">
        <f t="shared" si="61"/>
        <v/>
      </c>
      <c r="AX83" s="153" t="str">
        <f t="shared" si="43"/>
        <v/>
      </c>
      <c r="AY83" s="153" t="str">
        <f t="shared" si="44"/>
        <v/>
      </c>
    </row>
    <row r="84" spans="1:51" ht="29.45" customHeight="1" x14ac:dyDescent="0.25">
      <c r="A84" s="354" t="str">
        <f>IF('N-Bedarf GL'!A84="","",'N-Bedarf GL'!A84)</f>
        <v/>
      </c>
      <c r="B84" s="354" t="str">
        <f>IF('N-Bedarf GL'!B84="","",'N-Bedarf GL'!B84)</f>
        <v/>
      </c>
      <c r="C84" s="305" t="str">
        <f>IF('N-Bedarf GL'!D84="","",'N-Bedarf GL'!D84)</f>
        <v/>
      </c>
      <c r="D84" s="32" t="str">
        <f>IF('N-Bedarf GL'!C84="","",'N-Bedarf GL'!C84)</f>
        <v/>
      </c>
      <c r="E84" s="321" t="str">
        <f>IF('N-Bedarf GL'!R84="","",'N-Bedarf GL'!R84)</f>
        <v/>
      </c>
      <c r="F84" s="321" t="str">
        <f>IF('P-Bedarf GL'!N85="","",'P-Bedarf GL'!N85)</f>
        <v/>
      </c>
      <c r="G84" s="321" t="str">
        <f>IF('P-Bedarf GL'!R85="","",'P-Bedarf GL'!R85)</f>
        <v/>
      </c>
      <c r="H84" s="321">
        <f t="shared" si="45"/>
        <v>0</v>
      </c>
      <c r="I84" s="345" t="str">
        <f t="shared" si="46"/>
        <v/>
      </c>
      <c r="J84" s="345" t="str">
        <f t="shared" si="47"/>
        <v/>
      </c>
      <c r="K84" s="345" t="str">
        <f t="shared" si="48"/>
        <v/>
      </c>
      <c r="L84" s="345">
        <f t="shared" si="49"/>
        <v>0</v>
      </c>
      <c r="M84" s="345">
        <f t="shared" si="50"/>
        <v>0</v>
      </c>
      <c r="N84" s="345">
        <f t="shared" si="51"/>
        <v>0</v>
      </c>
      <c r="O84" s="321" t="str">
        <f t="shared" si="52"/>
        <v/>
      </c>
      <c r="P84" s="321" t="str">
        <f t="shared" si="53"/>
        <v/>
      </c>
      <c r="Q84" s="321" t="str">
        <f t="shared" si="54"/>
        <v/>
      </c>
      <c r="R84" s="214" t="str">
        <f t="shared" si="62"/>
        <v/>
      </c>
      <c r="S84" s="141"/>
      <c r="T84" s="211"/>
      <c r="U84" s="215" t="str">
        <f t="shared" si="34"/>
        <v/>
      </c>
      <c r="V84" s="153" t="str">
        <f t="shared" si="55"/>
        <v/>
      </c>
      <c r="W84" s="153" t="str">
        <f t="shared" si="56"/>
        <v/>
      </c>
      <c r="X84" s="153" t="str">
        <f t="shared" si="35"/>
        <v/>
      </c>
      <c r="Y84" s="153" t="str">
        <f t="shared" si="36"/>
        <v/>
      </c>
      <c r="Z84" s="141"/>
      <c r="AA84" s="211"/>
      <c r="AB84" s="215" t="str">
        <f t="shared" si="63"/>
        <v/>
      </c>
      <c r="AC84" s="153" t="str">
        <f t="shared" si="57"/>
        <v/>
      </c>
      <c r="AD84" s="153" t="str">
        <f t="shared" si="58"/>
        <v/>
      </c>
      <c r="AE84" s="153" t="str">
        <f t="shared" si="37"/>
        <v/>
      </c>
      <c r="AF84" s="153" t="str">
        <f t="shared" si="38"/>
        <v/>
      </c>
      <c r="AG84" s="213" t="str">
        <f t="shared" si="64"/>
        <v/>
      </c>
      <c r="AH84" s="141"/>
      <c r="AI84" s="211"/>
      <c r="AJ84" s="215" t="str">
        <f t="shared" si="65"/>
        <v/>
      </c>
      <c r="AK84" s="153" t="str">
        <f t="shared" si="59"/>
        <v/>
      </c>
      <c r="AL84" s="153" t="str">
        <f t="shared" si="39"/>
        <v/>
      </c>
      <c r="AM84" s="153" t="str">
        <f t="shared" si="40"/>
        <v/>
      </c>
      <c r="AN84" s="141"/>
      <c r="AO84" s="211"/>
      <c r="AP84" s="215" t="str">
        <f t="shared" si="66"/>
        <v/>
      </c>
      <c r="AQ84" s="153" t="str">
        <f t="shared" si="60"/>
        <v/>
      </c>
      <c r="AR84" s="153" t="str">
        <f t="shared" si="41"/>
        <v/>
      </c>
      <c r="AS84" s="153" t="str">
        <f t="shared" si="42"/>
        <v/>
      </c>
      <c r="AT84" s="141"/>
      <c r="AU84" s="211"/>
      <c r="AV84" s="215" t="str">
        <f t="shared" si="67"/>
        <v/>
      </c>
      <c r="AW84" s="153" t="str">
        <f t="shared" si="61"/>
        <v/>
      </c>
      <c r="AX84" s="153" t="str">
        <f t="shared" si="43"/>
        <v/>
      </c>
      <c r="AY84" s="153" t="str">
        <f t="shared" si="44"/>
        <v/>
      </c>
    </row>
    <row r="85" spans="1:51" ht="29.45" customHeight="1" x14ac:dyDescent="0.25">
      <c r="A85" s="354" t="str">
        <f>IF('N-Bedarf GL'!A85="","",'N-Bedarf GL'!A85)</f>
        <v/>
      </c>
      <c r="B85" s="354" t="str">
        <f>IF('N-Bedarf GL'!B85="","",'N-Bedarf GL'!B85)</f>
        <v/>
      </c>
      <c r="C85" s="305" t="str">
        <f>IF('N-Bedarf GL'!D85="","",'N-Bedarf GL'!D85)</f>
        <v/>
      </c>
      <c r="D85" s="32" t="str">
        <f>IF('N-Bedarf GL'!C85="","",'N-Bedarf GL'!C85)</f>
        <v/>
      </c>
      <c r="E85" s="321" t="str">
        <f>IF('N-Bedarf GL'!R85="","",'N-Bedarf GL'!R85)</f>
        <v/>
      </c>
      <c r="F85" s="321" t="str">
        <f>IF('P-Bedarf GL'!N86="","",'P-Bedarf GL'!N86)</f>
        <v/>
      </c>
      <c r="G85" s="321" t="str">
        <f>IF('P-Bedarf GL'!R86="","",'P-Bedarf GL'!R86)</f>
        <v/>
      </c>
      <c r="H85" s="321">
        <f t="shared" si="45"/>
        <v>0</v>
      </c>
      <c r="I85" s="345" t="str">
        <f t="shared" si="46"/>
        <v/>
      </c>
      <c r="J85" s="345" t="str">
        <f t="shared" si="47"/>
        <v/>
      </c>
      <c r="K85" s="345" t="str">
        <f t="shared" si="48"/>
        <v/>
      </c>
      <c r="L85" s="345">
        <f t="shared" si="49"/>
        <v>0</v>
      </c>
      <c r="M85" s="345">
        <f t="shared" si="50"/>
        <v>0</v>
      </c>
      <c r="N85" s="345">
        <f t="shared" si="51"/>
        <v>0</v>
      </c>
      <c r="O85" s="321" t="str">
        <f t="shared" si="52"/>
        <v/>
      </c>
      <c r="P85" s="321" t="str">
        <f t="shared" si="53"/>
        <v/>
      </c>
      <c r="Q85" s="321" t="str">
        <f t="shared" si="54"/>
        <v/>
      </c>
      <c r="R85" s="214" t="str">
        <f t="shared" si="62"/>
        <v/>
      </c>
      <c r="S85" s="141"/>
      <c r="T85" s="211"/>
      <c r="U85" s="215" t="str">
        <f t="shared" si="34"/>
        <v/>
      </c>
      <c r="V85" s="153" t="str">
        <f t="shared" si="55"/>
        <v/>
      </c>
      <c r="W85" s="153" t="str">
        <f t="shared" si="56"/>
        <v/>
      </c>
      <c r="X85" s="153" t="str">
        <f t="shared" si="35"/>
        <v/>
      </c>
      <c r="Y85" s="153" t="str">
        <f t="shared" si="36"/>
        <v/>
      </c>
      <c r="Z85" s="141"/>
      <c r="AA85" s="211"/>
      <c r="AB85" s="215" t="str">
        <f t="shared" si="63"/>
        <v/>
      </c>
      <c r="AC85" s="153" t="str">
        <f t="shared" si="57"/>
        <v/>
      </c>
      <c r="AD85" s="153" t="str">
        <f t="shared" si="58"/>
        <v/>
      </c>
      <c r="AE85" s="153" t="str">
        <f t="shared" si="37"/>
        <v/>
      </c>
      <c r="AF85" s="153" t="str">
        <f t="shared" si="38"/>
        <v/>
      </c>
      <c r="AG85" s="213" t="str">
        <f t="shared" si="64"/>
        <v/>
      </c>
      <c r="AH85" s="141"/>
      <c r="AI85" s="211"/>
      <c r="AJ85" s="215" t="str">
        <f t="shared" si="65"/>
        <v/>
      </c>
      <c r="AK85" s="153" t="str">
        <f t="shared" si="59"/>
        <v/>
      </c>
      <c r="AL85" s="153" t="str">
        <f t="shared" si="39"/>
        <v/>
      </c>
      <c r="AM85" s="153" t="str">
        <f t="shared" si="40"/>
        <v/>
      </c>
      <c r="AN85" s="141"/>
      <c r="AO85" s="211"/>
      <c r="AP85" s="215" t="str">
        <f t="shared" si="66"/>
        <v/>
      </c>
      <c r="AQ85" s="153" t="str">
        <f t="shared" si="60"/>
        <v/>
      </c>
      <c r="AR85" s="153" t="str">
        <f t="shared" si="41"/>
        <v/>
      </c>
      <c r="AS85" s="153" t="str">
        <f t="shared" si="42"/>
        <v/>
      </c>
      <c r="AT85" s="141"/>
      <c r="AU85" s="211"/>
      <c r="AV85" s="215" t="str">
        <f t="shared" si="67"/>
        <v/>
      </c>
      <c r="AW85" s="153" t="str">
        <f t="shared" si="61"/>
        <v/>
      </c>
      <c r="AX85" s="153" t="str">
        <f t="shared" si="43"/>
        <v/>
      </c>
      <c r="AY85" s="153" t="str">
        <f t="shared" si="44"/>
        <v/>
      </c>
    </row>
    <row r="86" spans="1:51" ht="29.45" customHeight="1" x14ac:dyDescent="0.25">
      <c r="A86" s="354" t="str">
        <f>IF('N-Bedarf GL'!A86="","",'N-Bedarf GL'!A86)</f>
        <v/>
      </c>
      <c r="B86" s="354" t="str">
        <f>IF('N-Bedarf GL'!B86="","",'N-Bedarf GL'!B86)</f>
        <v/>
      </c>
      <c r="C86" s="305" t="str">
        <f>IF('N-Bedarf GL'!D86="","",'N-Bedarf GL'!D86)</f>
        <v/>
      </c>
      <c r="D86" s="32" t="str">
        <f>IF('N-Bedarf GL'!C86="","",'N-Bedarf GL'!C86)</f>
        <v/>
      </c>
      <c r="E86" s="321" t="str">
        <f>IF('N-Bedarf GL'!R86="","",'N-Bedarf GL'!R86)</f>
        <v/>
      </c>
      <c r="F86" s="321" t="str">
        <f>IF('P-Bedarf GL'!N87="","",'P-Bedarf GL'!N87)</f>
        <v/>
      </c>
      <c r="G86" s="321" t="str">
        <f>IF('P-Bedarf GL'!R87="","",'P-Bedarf GL'!R87)</f>
        <v/>
      </c>
      <c r="H86" s="321">
        <f t="shared" si="45"/>
        <v>0</v>
      </c>
      <c r="I86" s="345" t="str">
        <f t="shared" si="46"/>
        <v/>
      </c>
      <c r="J86" s="345" t="str">
        <f t="shared" si="47"/>
        <v/>
      </c>
      <c r="K86" s="345" t="str">
        <f t="shared" si="48"/>
        <v/>
      </c>
      <c r="L86" s="345">
        <f t="shared" si="49"/>
        <v>0</v>
      </c>
      <c r="M86" s="345">
        <f t="shared" si="50"/>
        <v>0</v>
      </c>
      <c r="N86" s="345">
        <f t="shared" si="51"/>
        <v>0</v>
      </c>
      <c r="O86" s="321" t="str">
        <f t="shared" si="52"/>
        <v/>
      </c>
      <c r="P86" s="321" t="str">
        <f t="shared" si="53"/>
        <v/>
      </c>
      <c r="Q86" s="321" t="str">
        <f t="shared" si="54"/>
        <v/>
      </c>
      <c r="R86" s="214" t="str">
        <f t="shared" si="62"/>
        <v/>
      </c>
      <c r="S86" s="141"/>
      <c r="T86" s="211"/>
      <c r="U86" s="215" t="str">
        <f t="shared" si="34"/>
        <v/>
      </c>
      <c r="V86" s="153" t="str">
        <f t="shared" si="55"/>
        <v/>
      </c>
      <c r="W86" s="153" t="str">
        <f t="shared" si="56"/>
        <v/>
      </c>
      <c r="X86" s="153" t="str">
        <f t="shared" si="35"/>
        <v/>
      </c>
      <c r="Y86" s="153" t="str">
        <f t="shared" si="36"/>
        <v/>
      </c>
      <c r="Z86" s="141"/>
      <c r="AA86" s="211"/>
      <c r="AB86" s="215" t="str">
        <f t="shared" si="63"/>
        <v/>
      </c>
      <c r="AC86" s="153" t="str">
        <f t="shared" si="57"/>
        <v/>
      </c>
      <c r="AD86" s="153" t="str">
        <f t="shared" si="58"/>
        <v/>
      </c>
      <c r="AE86" s="153" t="str">
        <f t="shared" si="37"/>
        <v/>
      </c>
      <c r="AF86" s="153" t="str">
        <f t="shared" si="38"/>
        <v/>
      </c>
      <c r="AG86" s="213" t="str">
        <f t="shared" si="64"/>
        <v/>
      </c>
      <c r="AH86" s="141"/>
      <c r="AI86" s="211"/>
      <c r="AJ86" s="215" t="str">
        <f t="shared" si="65"/>
        <v/>
      </c>
      <c r="AK86" s="153" t="str">
        <f t="shared" si="59"/>
        <v/>
      </c>
      <c r="AL86" s="153" t="str">
        <f t="shared" si="39"/>
        <v/>
      </c>
      <c r="AM86" s="153" t="str">
        <f t="shared" si="40"/>
        <v/>
      </c>
      <c r="AN86" s="141"/>
      <c r="AO86" s="211"/>
      <c r="AP86" s="215" t="str">
        <f t="shared" si="66"/>
        <v/>
      </c>
      <c r="AQ86" s="153" t="str">
        <f t="shared" si="60"/>
        <v/>
      </c>
      <c r="AR86" s="153" t="str">
        <f t="shared" si="41"/>
        <v/>
      </c>
      <c r="AS86" s="153" t="str">
        <f t="shared" si="42"/>
        <v/>
      </c>
      <c r="AT86" s="141"/>
      <c r="AU86" s="211"/>
      <c r="AV86" s="215" t="str">
        <f t="shared" si="67"/>
        <v/>
      </c>
      <c r="AW86" s="153" t="str">
        <f t="shared" si="61"/>
        <v/>
      </c>
      <c r="AX86" s="153" t="str">
        <f t="shared" si="43"/>
        <v/>
      </c>
      <c r="AY86" s="153" t="str">
        <f t="shared" si="44"/>
        <v/>
      </c>
    </row>
    <row r="87" spans="1:51" ht="29.45" customHeight="1" x14ac:dyDescent="0.25">
      <c r="A87" s="354" t="str">
        <f>IF('N-Bedarf GL'!A87="","",'N-Bedarf GL'!A87)</f>
        <v/>
      </c>
      <c r="B87" s="354" t="str">
        <f>IF('N-Bedarf GL'!B87="","",'N-Bedarf GL'!B87)</f>
        <v/>
      </c>
      <c r="C87" s="305" t="str">
        <f>IF('N-Bedarf GL'!D87="","",'N-Bedarf GL'!D87)</f>
        <v/>
      </c>
      <c r="D87" s="32" t="str">
        <f>IF('N-Bedarf GL'!C87="","",'N-Bedarf GL'!C87)</f>
        <v/>
      </c>
      <c r="E87" s="321" t="str">
        <f>IF('N-Bedarf GL'!R87="","",'N-Bedarf GL'!R87)</f>
        <v/>
      </c>
      <c r="F87" s="321" t="str">
        <f>IF('P-Bedarf GL'!N88="","",'P-Bedarf GL'!N88)</f>
        <v/>
      </c>
      <c r="G87" s="321" t="str">
        <f>IF('P-Bedarf GL'!R88="","",'P-Bedarf GL'!R88)</f>
        <v/>
      </c>
      <c r="H87" s="321">
        <f t="shared" si="45"/>
        <v>0</v>
      </c>
      <c r="I87" s="345" t="str">
        <f t="shared" si="46"/>
        <v/>
      </c>
      <c r="J87" s="345" t="str">
        <f t="shared" si="47"/>
        <v/>
      </c>
      <c r="K87" s="345" t="str">
        <f t="shared" si="48"/>
        <v/>
      </c>
      <c r="L87" s="345">
        <f t="shared" si="49"/>
        <v>0</v>
      </c>
      <c r="M87" s="345">
        <f t="shared" si="50"/>
        <v>0</v>
      </c>
      <c r="N87" s="345">
        <f t="shared" si="51"/>
        <v>0</v>
      </c>
      <c r="O87" s="321" t="str">
        <f t="shared" si="52"/>
        <v/>
      </c>
      <c r="P87" s="321" t="str">
        <f t="shared" si="53"/>
        <v/>
      </c>
      <c r="Q87" s="321" t="str">
        <f t="shared" si="54"/>
        <v/>
      </c>
      <c r="R87" s="214" t="str">
        <f t="shared" si="62"/>
        <v/>
      </c>
      <c r="S87" s="141"/>
      <c r="T87" s="211"/>
      <c r="U87" s="215" t="str">
        <f t="shared" si="34"/>
        <v/>
      </c>
      <c r="V87" s="153" t="str">
        <f t="shared" si="55"/>
        <v/>
      </c>
      <c r="W87" s="153" t="str">
        <f t="shared" si="56"/>
        <v/>
      </c>
      <c r="X87" s="153" t="str">
        <f t="shared" si="35"/>
        <v/>
      </c>
      <c r="Y87" s="153" t="str">
        <f t="shared" si="36"/>
        <v/>
      </c>
      <c r="Z87" s="141"/>
      <c r="AA87" s="211"/>
      <c r="AB87" s="215" t="str">
        <f t="shared" si="63"/>
        <v/>
      </c>
      <c r="AC87" s="153" t="str">
        <f t="shared" si="57"/>
        <v/>
      </c>
      <c r="AD87" s="153" t="str">
        <f t="shared" si="58"/>
        <v/>
      </c>
      <c r="AE87" s="153" t="str">
        <f t="shared" si="37"/>
        <v/>
      </c>
      <c r="AF87" s="153" t="str">
        <f t="shared" si="38"/>
        <v/>
      </c>
      <c r="AG87" s="213" t="str">
        <f t="shared" si="64"/>
        <v/>
      </c>
      <c r="AH87" s="141"/>
      <c r="AI87" s="211"/>
      <c r="AJ87" s="215" t="str">
        <f t="shared" si="65"/>
        <v/>
      </c>
      <c r="AK87" s="153" t="str">
        <f t="shared" si="59"/>
        <v/>
      </c>
      <c r="AL87" s="153" t="str">
        <f t="shared" si="39"/>
        <v/>
      </c>
      <c r="AM87" s="153" t="str">
        <f t="shared" si="40"/>
        <v/>
      </c>
      <c r="AN87" s="141"/>
      <c r="AO87" s="211"/>
      <c r="AP87" s="215" t="str">
        <f t="shared" si="66"/>
        <v/>
      </c>
      <c r="AQ87" s="153" t="str">
        <f t="shared" si="60"/>
        <v/>
      </c>
      <c r="AR87" s="153" t="str">
        <f t="shared" si="41"/>
        <v/>
      </c>
      <c r="AS87" s="153" t="str">
        <f t="shared" si="42"/>
        <v/>
      </c>
      <c r="AT87" s="141"/>
      <c r="AU87" s="211"/>
      <c r="AV87" s="215" t="str">
        <f t="shared" si="67"/>
        <v/>
      </c>
      <c r="AW87" s="153" t="str">
        <f t="shared" si="61"/>
        <v/>
      </c>
      <c r="AX87" s="153" t="str">
        <f t="shared" si="43"/>
        <v/>
      </c>
      <c r="AY87" s="153" t="str">
        <f t="shared" si="44"/>
        <v/>
      </c>
    </row>
    <row r="88" spans="1:51" ht="29.45" customHeight="1" x14ac:dyDescent="0.25">
      <c r="A88" s="354" t="str">
        <f>IF('N-Bedarf GL'!A88="","",'N-Bedarf GL'!A88)</f>
        <v/>
      </c>
      <c r="B88" s="354" t="str">
        <f>IF('N-Bedarf GL'!B88="","",'N-Bedarf GL'!B88)</f>
        <v/>
      </c>
      <c r="C88" s="305" t="str">
        <f>IF('N-Bedarf GL'!D88="","",'N-Bedarf GL'!D88)</f>
        <v/>
      </c>
      <c r="D88" s="32" t="str">
        <f>IF('N-Bedarf GL'!C88="","",'N-Bedarf GL'!C88)</f>
        <v/>
      </c>
      <c r="E88" s="321" t="str">
        <f>IF('N-Bedarf GL'!R88="","",'N-Bedarf GL'!R88)</f>
        <v/>
      </c>
      <c r="F88" s="321" t="str">
        <f>IF('P-Bedarf GL'!N89="","",'P-Bedarf GL'!N89)</f>
        <v/>
      </c>
      <c r="G88" s="321" t="str">
        <f>IF('P-Bedarf GL'!R89="","",'P-Bedarf GL'!R89)</f>
        <v/>
      </c>
      <c r="H88" s="321">
        <f t="shared" si="45"/>
        <v>0</v>
      </c>
      <c r="I88" s="345" t="str">
        <f t="shared" si="46"/>
        <v/>
      </c>
      <c r="J88" s="345" t="str">
        <f t="shared" si="47"/>
        <v/>
      </c>
      <c r="K88" s="345" t="str">
        <f t="shared" si="48"/>
        <v/>
      </c>
      <c r="L88" s="345">
        <f t="shared" si="49"/>
        <v>0</v>
      </c>
      <c r="M88" s="345">
        <f t="shared" si="50"/>
        <v>0</v>
      </c>
      <c r="N88" s="345">
        <f t="shared" si="51"/>
        <v>0</v>
      </c>
      <c r="O88" s="321" t="str">
        <f t="shared" si="52"/>
        <v/>
      </c>
      <c r="P88" s="321" t="str">
        <f t="shared" si="53"/>
        <v/>
      </c>
      <c r="Q88" s="321" t="str">
        <f t="shared" si="54"/>
        <v/>
      </c>
      <c r="R88" s="214" t="str">
        <f t="shared" si="62"/>
        <v/>
      </c>
      <c r="S88" s="141"/>
      <c r="T88" s="211"/>
      <c r="U88" s="215" t="str">
        <f t="shared" si="34"/>
        <v/>
      </c>
      <c r="V88" s="153" t="str">
        <f t="shared" si="55"/>
        <v/>
      </c>
      <c r="W88" s="153" t="str">
        <f t="shared" si="56"/>
        <v/>
      </c>
      <c r="X88" s="153" t="str">
        <f t="shared" si="35"/>
        <v/>
      </c>
      <c r="Y88" s="153" t="str">
        <f t="shared" si="36"/>
        <v/>
      </c>
      <c r="Z88" s="141"/>
      <c r="AA88" s="211"/>
      <c r="AB88" s="215" t="str">
        <f t="shared" si="63"/>
        <v/>
      </c>
      <c r="AC88" s="153" t="str">
        <f t="shared" si="57"/>
        <v/>
      </c>
      <c r="AD88" s="153" t="str">
        <f t="shared" si="58"/>
        <v/>
      </c>
      <c r="AE88" s="153" t="str">
        <f t="shared" si="37"/>
        <v/>
      </c>
      <c r="AF88" s="153" t="str">
        <f t="shared" si="38"/>
        <v/>
      </c>
      <c r="AG88" s="213" t="str">
        <f t="shared" si="64"/>
        <v/>
      </c>
      <c r="AH88" s="141"/>
      <c r="AI88" s="211"/>
      <c r="AJ88" s="215" t="str">
        <f t="shared" si="65"/>
        <v/>
      </c>
      <c r="AK88" s="153" t="str">
        <f t="shared" si="59"/>
        <v/>
      </c>
      <c r="AL88" s="153" t="str">
        <f t="shared" si="39"/>
        <v/>
      </c>
      <c r="AM88" s="153" t="str">
        <f t="shared" si="40"/>
        <v/>
      </c>
      <c r="AN88" s="141"/>
      <c r="AO88" s="211"/>
      <c r="AP88" s="215" t="str">
        <f t="shared" si="66"/>
        <v/>
      </c>
      <c r="AQ88" s="153" t="str">
        <f t="shared" si="60"/>
        <v/>
      </c>
      <c r="AR88" s="153" t="str">
        <f t="shared" si="41"/>
        <v/>
      </c>
      <c r="AS88" s="153" t="str">
        <f t="shared" si="42"/>
        <v/>
      </c>
      <c r="AT88" s="141"/>
      <c r="AU88" s="211"/>
      <c r="AV88" s="215" t="str">
        <f t="shared" si="67"/>
        <v/>
      </c>
      <c r="AW88" s="153" t="str">
        <f t="shared" si="61"/>
        <v/>
      </c>
      <c r="AX88" s="153" t="str">
        <f t="shared" si="43"/>
        <v/>
      </c>
      <c r="AY88" s="153" t="str">
        <f t="shared" si="44"/>
        <v/>
      </c>
    </row>
    <row r="89" spans="1:51" ht="29.45" customHeight="1" x14ac:dyDescent="0.25">
      <c r="A89" s="354" t="str">
        <f>IF('N-Bedarf GL'!A89="","",'N-Bedarf GL'!A89)</f>
        <v/>
      </c>
      <c r="B89" s="354" t="str">
        <f>IF('N-Bedarf GL'!B89="","",'N-Bedarf GL'!B89)</f>
        <v/>
      </c>
      <c r="C89" s="305" t="str">
        <f>IF('N-Bedarf GL'!D89="","",'N-Bedarf GL'!D89)</f>
        <v/>
      </c>
      <c r="D89" s="32" t="str">
        <f>IF('N-Bedarf GL'!C89="","",'N-Bedarf GL'!C89)</f>
        <v/>
      </c>
      <c r="E89" s="321" t="str">
        <f>IF('N-Bedarf GL'!R89="","",'N-Bedarf GL'!R89)</f>
        <v/>
      </c>
      <c r="F89" s="321" t="str">
        <f>IF('P-Bedarf GL'!N90="","",'P-Bedarf GL'!N90)</f>
        <v/>
      </c>
      <c r="G89" s="321" t="str">
        <f>IF('P-Bedarf GL'!R90="","",'P-Bedarf GL'!R90)</f>
        <v/>
      </c>
      <c r="H89" s="321">
        <f t="shared" si="45"/>
        <v>0</v>
      </c>
      <c r="I89" s="345" t="str">
        <f t="shared" si="46"/>
        <v/>
      </c>
      <c r="J89" s="345" t="str">
        <f t="shared" si="47"/>
        <v/>
      </c>
      <c r="K89" s="345" t="str">
        <f t="shared" si="48"/>
        <v/>
      </c>
      <c r="L89" s="345">
        <f t="shared" si="49"/>
        <v>0</v>
      </c>
      <c r="M89" s="345">
        <f t="shared" si="50"/>
        <v>0</v>
      </c>
      <c r="N89" s="345">
        <f t="shared" si="51"/>
        <v>0</v>
      </c>
      <c r="O89" s="321" t="str">
        <f t="shared" si="52"/>
        <v/>
      </c>
      <c r="P89" s="321" t="str">
        <f t="shared" si="53"/>
        <v/>
      </c>
      <c r="Q89" s="321" t="str">
        <f t="shared" si="54"/>
        <v/>
      </c>
      <c r="R89" s="214" t="str">
        <f t="shared" si="62"/>
        <v/>
      </c>
      <c r="S89" s="141"/>
      <c r="T89" s="211"/>
      <c r="U89" s="215" t="str">
        <f t="shared" si="34"/>
        <v/>
      </c>
      <c r="V89" s="153" t="str">
        <f t="shared" si="55"/>
        <v/>
      </c>
      <c r="W89" s="153" t="str">
        <f t="shared" si="56"/>
        <v/>
      </c>
      <c r="X89" s="153" t="str">
        <f t="shared" si="35"/>
        <v/>
      </c>
      <c r="Y89" s="153" t="str">
        <f t="shared" si="36"/>
        <v/>
      </c>
      <c r="Z89" s="141"/>
      <c r="AA89" s="211"/>
      <c r="AB89" s="215" t="str">
        <f t="shared" si="63"/>
        <v/>
      </c>
      <c r="AC89" s="153" t="str">
        <f t="shared" si="57"/>
        <v/>
      </c>
      <c r="AD89" s="153" t="str">
        <f t="shared" si="58"/>
        <v/>
      </c>
      <c r="AE89" s="153" t="str">
        <f t="shared" si="37"/>
        <v/>
      </c>
      <c r="AF89" s="153" t="str">
        <f t="shared" si="38"/>
        <v/>
      </c>
      <c r="AG89" s="213" t="str">
        <f t="shared" si="64"/>
        <v/>
      </c>
      <c r="AH89" s="141"/>
      <c r="AI89" s="211"/>
      <c r="AJ89" s="215" t="str">
        <f t="shared" si="65"/>
        <v/>
      </c>
      <c r="AK89" s="153" t="str">
        <f t="shared" si="59"/>
        <v/>
      </c>
      <c r="AL89" s="153" t="str">
        <f t="shared" si="39"/>
        <v/>
      </c>
      <c r="AM89" s="153" t="str">
        <f t="shared" si="40"/>
        <v/>
      </c>
      <c r="AN89" s="141"/>
      <c r="AO89" s="211"/>
      <c r="AP89" s="215" t="str">
        <f t="shared" si="66"/>
        <v/>
      </c>
      <c r="AQ89" s="153" t="str">
        <f t="shared" si="60"/>
        <v/>
      </c>
      <c r="AR89" s="153" t="str">
        <f t="shared" si="41"/>
        <v/>
      </c>
      <c r="AS89" s="153" t="str">
        <f t="shared" si="42"/>
        <v/>
      </c>
      <c r="AT89" s="141"/>
      <c r="AU89" s="211"/>
      <c r="AV89" s="215" t="str">
        <f t="shared" si="67"/>
        <v/>
      </c>
      <c r="AW89" s="153" t="str">
        <f t="shared" si="61"/>
        <v/>
      </c>
      <c r="AX89" s="153" t="str">
        <f t="shared" si="43"/>
        <v/>
      </c>
      <c r="AY89" s="153" t="str">
        <f t="shared" si="44"/>
        <v/>
      </c>
    </row>
    <row r="90" spans="1:51" ht="29.45" customHeight="1" x14ac:dyDescent="0.25">
      <c r="A90" s="354" t="str">
        <f>IF('N-Bedarf GL'!A90="","",'N-Bedarf GL'!A90)</f>
        <v/>
      </c>
      <c r="B90" s="354" t="str">
        <f>IF('N-Bedarf GL'!B90="","",'N-Bedarf GL'!B90)</f>
        <v/>
      </c>
      <c r="C90" s="305" t="str">
        <f>IF('N-Bedarf GL'!D90="","",'N-Bedarf GL'!D90)</f>
        <v/>
      </c>
      <c r="D90" s="32" t="str">
        <f>IF('N-Bedarf GL'!C90="","",'N-Bedarf GL'!C90)</f>
        <v/>
      </c>
      <c r="E90" s="321" t="str">
        <f>IF('N-Bedarf GL'!R90="","",'N-Bedarf GL'!R90)</f>
        <v/>
      </c>
      <c r="F90" s="321" t="str">
        <f>IF('P-Bedarf GL'!N91="","",'P-Bedarf GL'!N91)</f>
        <v/>
      </c>
      <c r="G90" s="321" t="str">
        <f>IF('P-Bedarf GL'!R91="","",'P-Bedarf GL'!R91)</f>
        <v/>
      </c>
      <c r="H90" s="321">
        <f t="shared" si="45"/>
        <v>0</v>
      </c>
      <c r="I90" s="345" t="str">
        <f t="shared" si="46"/>
        <v/>
      </c>
      <c r="J90" s="345" t="str">
        <f t="shared" si="47"/>
        <v/>
      </c>
      <c r="K90" s="345" t="str">
        <f t="shared" si="48"/>
        <v/>
      </c>
      <c r="L90" s="345">
        <f t="shared" si="49"/>
        <v>0</v>
      </c>
      <c r="M90" s="345">
        <f t="shared" si="50"/>
        <v>0</v>
      </c>
      <c r="N90" s="345">
        <f t="shared" si="51"/>
        <v>0</v>
      </c>
      <c r="O90" s="321" t="str">
        <f t="shared" si="52"/>
        <v/>
      </c>
      <c r="P90" s="321" t="str">
        <f t="shared" si="53"/>
        <v/>
      </c>
      <c r="Q90" s="321" t="str">
        <f t="shared" si="54"/>
        <v/>
      </c>
      <c r="R90" s="214" t="str">
        <f t="shared" si="62"/>
        <v/>
      </c>
      <c r="S90" s="141"/>
      <c r="T90" s="211"/>
      <c r="U90" s="215" t="str">
        <f t="shared" si="34"/>
        <v/>
      </c>
      <c r="V90" s="153" t="str">
        <f t="shared" si="55"/>
        <v/>
      </c>
      <c r="W90" s="153" t="str">
        <f t="shared" si="56"/>
        <v/>
      </c>
      <c r="X90" s="153" t="str">
        <f t="shared" si="35"/>
        <v/>
      </c>
      <c r="Y90" s="153" t="str">
        <f t="shared" si="36"/>
        <v/>
      </c>
      <c r="Z90" s="141"/>
      <c r="AA90" s="211"/>
      <c r="AB90" s="215" t="str">
        <f t="shared" si="63"/>
        <v/>
      </c>
      <c r="AC90" s="153" t="str">
        <f t="shared" si="57"/>
        <v/>
      </c>
      <c r="AD90" s="153" t="str">
        <f t="shared" si="58"/>
        <v/>
      </c>
      <c r="AE90" s="153" t="str">
        <f t="shared" si="37"/>
        <v/>
      </c>
      <c r="AF90" s="153" t="str">
        <f t="shared" si="38"/>
        <v/>
      </c>
      <c r="AG90" s="213" t="str">
        <f t="shared" si="64"/>
        <v/>
      </c>
      <c r="AH90" s="141"/>
      <c r="AI90" s="211"/>
      <c r="AJ90" s="215" t="str">
        <f t="shared" si="65"/>
        <v/>
      </c>
      <c r="AK90" s="153" t="str">
        <f t="shared" si="59"/>
        <v/>
      </c>
      <c r="AL90" s="153" t="str">
        <f t="shared" si="39"/>
        <v/>
      </c>
      <c r="AM90" s="153" t="str">
        <f t="shared" si="40"/>
        <v/>
      </c>
      <c r="AN90" s="141"/>
      <c r="AO90" s="211"/>
      <c r="AP90" s="215" t="str">
        <f t="shared" si="66"/>
        <v/>
      </c>
      <c r="AQ90" s="153" t="str">
        <f t="shared" si="60"/>
        <v/>
      </c>
      <c r="AR90" s="153" t="str">
        <f t="shared" si="41"/>
        <v/>
      </c>
      <c r="AS90" s="153" t="str">
        <f t="shared" si="42"/>
        <v/>
      </c>
      <c r="AT90" s="141"/>
      <c r="AU90" s="211"/>
      <c r="AV90" s="215" t="str">
        <f t="shared" si="67"/>
        <v/>
      </c>
      <c r="AW90" s="153" t="str">
        <f t="shared" si="61"/>
        <v/>
      </c>
      <c r="AX90" s="153" t="str">
        <f t="shared" si="43"/>
        <v/>
      </c>
      <c r="AY90" s="153" t="str">
        <f t="shared" si="44"/>
        <v/>
      </c>
    </row>
    <row r="91" spans="1:51" ht="29.45" customHeight="1" x14ac:dyDescent="0.25">
      <c r="A91" s="354" t="str">
        <f>IF('N-Bedarf GL'!A91="","",'N-Bedarf GL'!A91)</f>
        <v/>
      </c>
      <c r="B91" s="354" t="str">
        <f>IF('N-Bedarf GL'!B91="","",'N-Bedarf GL'!B91)</f>
        <v/>
      </c>
      <c r="C91" s="305" t="str">
        <f>IF('N-Bedarf GL'!D91="","",'N-Bedarf GL'!D91)</f>
        <v/>
      </c>
      <c r="D91" s="32" t="str">
        <f>IF('N-Bedarf GL'!C91="","",'N-Bedarf GL'!C91)</f>
        <v/>
      </c>
      <c r="E91" s="321" t="str">
        <f>IF('N-Bedarf GL'!R91="","",'N-Bedarf GL'!R91)</f>
        <v/>
      </c>
      <c r="F91" s="321" t="str">
        <f>IF('P-Bedarf GL'!N92="","",'P-Bedarf GL'!N92)</f>
        <v/>
      </c>
      <c r="G91" s="321" t="str">
        <f>IF('P-Bedarf GL'!R92="","",'P-Bedarf GL'!R92)</f>
        <v/>
      </c>
      <c r="H91" s="321">
        <f t="shared" si="45"/>
        <v>0</v>
      </c>
      <c r="I91" s="345" t="str">
        <f t="shared" si="46"/>
        <v/>
      </c>
      <c r="J91" s="345" t="str">
        <f t="shared" si="47"/>
        <v/>
      </c>
      <c r="K91" s="345" t="str">
        <f t="shared" si="48"/>
        <v/>
      </c>
      <c r="L91" s="345">
        <f t="shared" si="49"/>
        <v>0</v>
      </c>
      <c r="M91" s="345">
        <f t="shared" si="50"/>
        <v>0</v>
      </c>
      <c r="N91" s="345">
        <f t="shared" si="51"/>
        <v>0</v>
      </c>
      <c r="O91" s="321" t="str">
        <f t="shared" si="52"/>
        <v/>
      </c>
      <c r="P91" s="321" t="str">
        <f t="shared" si="53"/>
        <v/>
      </c>
      <c r="Q91" s="321" t="str">
        <f t="shared" si="54"/>
        <v/>
      </c>
      <c r="R91" s="214" t="str">
        <f t="shared" si="62"/>
        <v/>
      </c>
      <c r="S91" s="141"/>
      <c r="T91" s="211"/>
      <c r="U91" s="215" t="str">
        <f t="shared" si="34"/>
        <v/>
      </c>
      <c r="V91" s="153" t="str">
        <f t="shared" si="55"/>
        <v/>
      </c>
      <c r="W91" s="153" t="str">
        <f t="shared" si="56"/>
        <v/>
      </c>
      <c r="X91" s="153" t="str">
        <f t="shared" si="35"/>
        <v/>
      </c>
      <c r="Y91" s="153" t="str">
        <f t="shared" si="36"/>
        <v/>
      </c>
      <c r="Z91" s="141"/>
      <c r="AA91" s="211"/>
      <c r="AB91" s="215" t="str">
        <f t="shared" si="63"/>
        <v/>
      </c>
      <c r="AC91" s="153" t="str">
        <f t="shared" si="57"/>
        <v/>
      </c>
      <c r="AD91" s="153" t="str">
        <f t="shared" si="58"/>
        <v/>
      </c>
      <c r="AE91" s="153" t="str">
        <f t="shared" si="37"/>
        <v/>
      </c>
      <c r="AF91" s="153" t="str">
        <f t="shared" si="38"/>
        <v/>
      </c>
      <c r="AG91" s="213" t="str">
        <f t="shared" si="64"/>
        <v/>
      </c>
      <c r="AH91" s="141"/>
      <c r="AI91" s="211"/>
      <c r="AJ91" s="215" t="str">
        <f t="shared" si="65"/>
        <v/>
      </c>
      <c r="AK91" s="153" t="str">
        <f t="shared" si="59"/>
        <v/>
      </c>
      <c r="AL91" s="153" t="str">
        <f t="shared" si="39"/>
        <v/>
      </c>
      <c r="AM91" s="153" t="str">
        <f t="shared" si="40"/>
        <v/>
      </c>
      <c r="AN91" s="141"/>
      <c r="AO91" s="211"/>
      <c r="AP91" s="215" t="str">
        <f t="shared" si="66"/>
        <v/>
      </c>
      <c r="AQ91" s="153" t="str">
        <f t="shared" si="60"/>
        <v/>
      </c>
      <c r="AR91" s="153" t="str">
        <f t="shared" si="41"/>
        <v/>
      </c>
      <c r="AS91" s="153" t="str">
        <f t="shared" si="42"/>
        <v/>
      </c>
      <c r="AT91" s="141"/>
      <c r="AU91" s="211"/>
      <c r="AV91" s="215" t="str">
        <f t="shared" si="67"/>
        <v/>
      </c>
      <c r="AW91" s="153" t="str">
        <f t="shared" si="61"/>
        <v/>
      </c>
      <c r="AX91" s="153" t="str">
        <f t="shared" si="43"/>
        <v/>
      </c>
      <c r="AY91" s="153" t="str">
        <f t="shared" si="44"/>
        <v/>
      </c>
    </row>
    <row r="92" spans="1:51" ht="29.45" customHeight="1" x14ac:dyDescent="0.25">
      <c r="A92" s="354" t="str">
        <f>IF('N-Bedarf GL'!A92="","",'N-Bedarf GL'!A92)</f>
        <v/>
      </c>
      <c r="B92" s="354" t="str">
        <f>IF('N-Bedarf GL'!B92="","",'N-Bedarf GL'!B92)</f>
        <v/>
      </c>
      <c r="C92" s="305" t="str">
        <f>IF('N-Bedarf GL'!D92="","",'N-Bedarf GL'!D92)</f>
        <v/>
      </c>
      <c r="D92" s="32" t="str">
        <f>IF('N-Bedarf GL'!C92="","",'N-Bedarf GL'!C92)</f>
        <v/>
      </c>
      <c r="E92" s="321" t="str">
        <f>IF('N-Bedarf GL'!R92="","",'N-Bedarf GL'!R92)</f>
        <v/>
      </c>
      <c r="F92" s="321" t="str">
        <f>IF('P-Bedarf GL'!N93="","",'P-Bedarf GL'!N93)</f>
        <v/>
      </c>
      <c r="G92" s="321" t="str">
        <f>IF('P-Bedarf GL'!R93="","",'P-Bedarf GL'!R93)</f>
        <v/>
      </c>
      <c r="H92" s="321">
        <f t="shared" si="45"/>
        <v>0</v>
      </c>
      <c r="I92" s="345" t="str">
        <f t="shared" si="46"/>
        <v/>
      </c>
      <c r="J92" s="345" t="str">
        <f t="shared" si="47"/>
        <v/>
      </c>
      <c r="K92" s="345" t="str">
        <f t="shared" si="48"/>
        <v/>
      </c>
      <c r="L92" s="345">
        <f t="shared" si="49"/>
        <v>0</v>
      </c>
      <c r="M92" s="345">
        <f t="shared" si="50"/>
        <v>0</v>
      </c>
      <c r="N92" s="345">
        <f t="shared" si="51"/>
        <v>0</v>
      </c>
      <c r="O92" s="321" t="str">
        <f t="shared" si="52"/>
        <v/>
      </c>
      <c r="P92" s="321" t="str">
        <f t="shared" si="53"/>
        <v/>
      </c>
      <c r="Q92" s="321" t="str">
        <f t="shared" si="54"/>
        <v/>
      </c>
      <c r="R92" s="214" t="str">
        <f t="shared" si="62"/>
        <v/>
      </c>
      <c r="S92" s="141"/>
      <c r="T92" s="211"/>
      <c r="U92" s="215" t="str">
        <f t="shared" si="34"/>
        <v/>
      </c>
      <c r="V92" s="153" t="str">
        <f t="shared" si="55"/>
        <v/>
      </c>
      <c r="W92" s="153" t="str">
        <f t="shared" si="56"/>
        <v/>
      </c>
      <c r="X92" s="153" t="str">
        <f t="shared" si="35"/>
        <v/>
      </c>
      <c r="Y92" s="153" t="str">
        <f t="shared" si="36"/>
        <v/>
      </c>
      <c r="Z92" s="141"/>
      <c r="AA92" s="211"/>
      <c r="AB92" s="215" t="str">
        <f t="shared" si="63"/>
        <v/>
      </c>
      <c r="AC92" s="153" t="str">
        <f t="shared" si="57"/>
        <v/>
      </c>
      <c r="AD92" s="153" t="str">
        <f t="shared" si="58"/>
        <v/>
      </c>
      <c r="AE92" s="153" t="str">
        <f t="shared" si="37"/>
        <v/>
      </c>
      <c r="AF92" s="153" t="str">
        <f t="shared" si="38"/>
        <v/>
      </c>
      <c r="AG92" s="213" t="str">
        <f t="shared" si="64"/>
        <v/>
      </c>
      <c r="AH92" s="141"/>
      <c r="AI92" s="211"/>
      <c r="AJ92" s="215" t="str">
        <f t="shared" si="65"/>
        <v/>
      </c>
      <c r="AK92" s="153" t="str">
        <f t="shared" si="59"/>
        <v/>
      </c>
      <c r="AL92" s="153" t="str">
        <f t="shared" si="39"/>
        <v/>
      </c>
      <c r="AM92" s="153" t="str">
        <f t="shared" si="40"/>
        <v/>
      </c>
      <c r="AN92" s="141"/>
      <c r="AO92" s="211"/>
      <c r="AP92" s="215" t="str">
        <f t="shared" si="66"/>
        <v/>
      </c>
      <c r="AQ92" s="153" t="str">
        <f t="shared" si="60"/>
        <v/>
      </c>
      <c r="AR92" s="153" t="str">
        <f t="shared" si="41"/>
        <v/>
      </c>
      <c r="AS92" s="153" t="str">
        <f t="shared" si="42"/>
        <v/>
      </c>
      <c r="AT92" s="141"/>
      <c r="AU92" s="211"/>
      <c r="AV92" s="215" t="str">
        <f t="shared" si="67"/>
        <v/>
      </c>
      <c r="AW92" s="153" t="str">
        <f t="shared" si="61"/>
        <v/>
      </c>
      <c r="AX92" s="153" t="str">
        <f t="shared" si="43"/>
        <v/>
      </c>
      <c r="AY92" s="153" t="str">
        <f t="shared" si="44"/>
        <v/>
      </c>
    </row>
    <row r="93" spans="1:51" ht="29.45" customHeight="1" x14ac:dyDescent="0.25">
      <c r="A93" s="354" t="str">
        <f>IF('N-Bedarf GL'!A93="","",'N-Bedarf GL'!A93)</f>
        <v/>
      </c>
      <c r="B93" s="354" t="str">
        <f>IF('N-Bedarf GL'!B93="","",'N-Bedarf GL'!B93)</f>
        <v/>
      </c>
      <c r="C93" s="305" t="str">
        <f>IF('N-Bedarf GL'!D93="","",'N-Bedarf GL'!D93)</f>
        <v/>
      </c>
      <c r="D93" s="32" t="str">
        <f>IF('N-Bedarf GL'!C93="","",'N-Bedarf GL'!C93)</f>
        <v/>
      </c>
      <c r="E93" s="321" t="str">
        <f>IF('N-Bedarf GL'!R93="","",'N-Bedarf GL'!R93)</f>
        <v/>
      </c>
      <c r="F93" s="321" t="str">
        <f>IF('P-Bedarf GL'!N94="","",'P-Bedarf GL'!N94)</f>
        <v/>
      </c>
      <c r="G93" s="321" t="str">
        <f>IF('P-Bedarf GL'!R94="","",'P-Bedarf GL'!R94)</f>
        <v/>
      </c>
      <c r="H93" s="321">
        <f t="shared" si="45"/>
        <v>0</v>
      </c>
      <c r="I93" s="345" t="str">
        <f t="shared" si="46"/>
        <v/>
      </c>
      <c r="J93" s="345" t="str">
        <f t="shared" si="47"/>
        <v/>
      </c>
      <c r="K93" s="345" t="str">
        <f t="shared" si="48"/>
        <v/>
      </c>
      <c r="L93" s="345">
        <f t="shared" si="49"/>
        <v>0</v>
      </c>
      <c r="M93" s="345">
        <f t="shared" si="50"/>
        <v>0</v>
      </c>
      <c r="N93" s="345">
        <f t="shared" si="51"/>
        <v>0</v>
      </c>
      <c r="O93" s="321" t="str">
        <f t="shared" si="52"/>
        <v/>
      </c>
      <c r="P93" s="321" t="str">
        <f t="shared" si="53"/>
        <v/>
      </c>
      <c r="Q93" s="321" t="str">
        <f t="shared" si="54"/>
        <v/>
      </c>
      <c r="R93" s="214" t="str">
        <f t="shared" si="62"/>
        <v/>
      </c>
      <c r="S93" s="141"/>
      <c r="T93" s="211"/>
      <c r="U93" s="215" t="str">
        <f t="shared" si="34"/>
        <v/>
      </c>
      <c r="V93" s="153" t="str">
        <f t="shared" si="55"/>
        <v/>
      </c>
      <c r="W93" s="153" t="str">
        <f t="shared" si="56"/>
        <v/>
      </c>
      <c r="X93" s="153" t="str">
        <f t="shared" si="35"/>
        <v/>
      </c>
      <c r="Y93" s="153" t="str">
        <f t="shared" si="36"/>
        <v/>
      </c>
      <c r="Z93" s="141"/>
      <c r="AA93" s="211"/>
      <c r="AB93" s="215" t="str">
        <f t="shared" si="63"/>
        <v/>
      </c>
      <c r="AC93" s="153" t="str">
        <f t="shared" si="57"/>
        <v/>
      </c>
      <c r="AD93" s="153" t="str">
        <f t="shared" si="58"/>
        <v/>
      </c>
      <c r="AE93" s="153" t="str">
        <f t="shared" si="37"/>
        <v/>
      </c>
      <c r="AF93" s="153" t="str">
        <f t="shared" si="38"/>
        <v/>
      </c>
      <c r="AG93" s="213" t="str">
        <f t="shared" si="64"/>
        <v/>
      </c>
      <c r="AH93" s="141"/>
      <c r="AI93" s="211"/>
      <c r="AJ93" s="215" t="str">
        <f t="shared" si="65"/>
        <v/>
      </c>
      <c r="AK93" s="153" t="str">
        <f t="shared" si="59"/>
        <v/>
      </c>
      <c r="AL93" s="153" t="str">
        <f t="shared" si="39"/>
        <v/>
      </c>
      <c r="AM93" s="153" t="str">
        <f t="shared" si="40"/>
        <v/>
      </c>
      <c r="AN93" s="141"/>
      <c r="AO93" s="211"/>
      <c r="AP93" s="215" t="str">
        <f t="shared" si="66"/>
        <v/>
      </c>
      <c r="AQ93" s="153" t="str">
        <f t="shared" si="60"/>
        <v/>
      </c>
      <c r="AR93" s="153" t="str">
        <f t="shared" si="41"/>
        <v/>
      </c>
      <c r="AS93" s="153" t="str">
        <f t="shared" si="42"/>
        <v/>
      </c>
      <c r="AT93" s="141"/>
      <c r="AU93" s="211"/>
      <c r="AV93" s="215" t="str">
        <f t="shared" si="67"/>
        <v/>
      </c>
      <c r="AW93" s="153" t="str">
        <f t="shared" si="61"/>
        <v/>
      </c>
      <c r="AX93" s="153" t="str">
        <f t="shared" si="43"/>
        <v/>
      </c>
      <c r="AY93" s="153" t="str">
        <f t="shared" si="44"/>
        <v/>
      </c>
    </row>
    <row r="94" spans="1:51" ht="29.45" customHeight="1" x14ac:dyDescent="0.25">
      <c r="A94" s="354" t="str">
        <f>IF('N-Bedarf GL'!A94="","",'N-Bedarf GL'!A94)</f>
        <v/>
      </c>
      <c r="B94" s="354" t="str">
        <f>IF('N-Bedarf GL'!B94="","",'N-Bedarf GL'!B94)</f>
        <v/>
      </c>
      <c r="C94" s="305" t="str">
        <f>IF('N-Bedarf GL'!D94="","",'N-Bedarf GL'!D94)</f>
        <v/>
      </c>
      <c r="D94" s="32" t="str">
        <f>IF('N-Bedarf GL'!C94="","",'N-Bedarf GL'!C94)</f>
        <v/>
      </c>
      <c r="E94" s="321" t="str">
        <f>IF('N-Bedarf GL'!R94="","",'N-Bedarf GL'!R94)</f>
        <v/>
      </c>
      <c r="F94" s="321" t="str">
        <f>IF('P-Bedarf GL'!N95="","",'P-Bedarf GL'!N95)</f>
        <v/>
      </c>
      <c r="G94" s="321" t="str">
        <f>IF('P-Bedarf GL'!R95="","",'P-Bedarf GL'!R95)</f>
        <v/>
      </c>
      <c r="H94" s="321">
        <f t="shared" si="45"/>
        <v>0</v>
      </c>
      <c r="I94" s="345" t="str">
        <f t="shared" si="46"/>
        <v/>
      </c>
      <c r="J94" s="345" t="str">
        <f t="shared" si="47"/>
        <v/>
      </c>
      <c r="K94" s="345" t="str">
        <f t="shared" si="48"/>
        <v/>
      </c>
      <c r="L94" s="345">
        <f t="shared" si="49"/>
        <v>0</v>
      </c>
      <c r="M94" s="345">
        <f t="shared" si="50"/>
        <v>0</v>
      </c>
      <c r="N94" s="345">
        <f t="shared" si="51"/>
        <v>0</v>
      </c>
      <c r="O94" s="321" t="str">
        <f t="shared" si="52"/>
        <v/>
      </c>
      <c r="P94" s="321" t="str">
        <f t="shared" si="53"/>
        <v/>
      </c>
      <c r="Q94" s="321" t="str">
        <f t="shared" si="54"/>
        <v/>
      </c>
      <c r="R94" s="214" t="str">
        <f t="shared" si="62"/>
        <v/>
      </c>
      <c r="S94" s="141"/>
      <c r="T94" s="211"/>
      <c r="U94" s="215" t="str">
        <f t="shared" si="34"/>
        <v/>
      </c>
      <c r="V94" s="153" t="str">
        <f t="shared" si="55"/>
        <v/>
      </c>
      <c r="W94" s="153" t="str">
        <f t="shared" si="56"/>
        <v/>
      </c>
      <c r="X94" s="153" t="str">
        <f t="shared" si="35"/>
        <v/>
      </c>
      <c r="Y94" s="153" t="str">
        <f t="shared" si="36"/>
        <v/>
      </c>
      <c r="Z94" s="141"/>
      <c r="AA94" s="211"/>
      <c r="AB94" s="215" t="str">
        <f t="shared" si="63"/>
        <v/>
      </c>
      <c r="AC94" s="153" t="str">
        <f t="shared" si="57"/>
        <v/>
      </c>
      <c r="AD94" s="153" t="str">
        <f t="shared" si="58"/>
        <v/>
      </c>
      <c r="AE94" s="153" t="str">
        <f t="shared" si="37"/>
        <v/>
      </c>
      <c r="AF94" s="153" t="str">
        <f t="shared" si="38"/>
        <v/>
      </c>
      <c r="AG94" s="213" t="str">
        <f t="shared" si="64"/>
        <v/>
      </c>
      <c r="AH94" s="141"/>
      <c r="AI94" s="211"/>
      <c r="AJ94" s="215" t="str">
        <f t="shared" si="65"/>
        <v/>
      </c>
      <c r="AK94" s="153" t="str">
        <f t="shared" si="59"/>
        <v/>
      </c>
      <c r="AL94" s="153" t="str">
        <f t="shared" si="39"/>
        <v/>
      </c>
      <c r="AM94" s="153" t="str">
        <f t="shared" si="40"/>
        <v/>
      </c>
      <c r="AN94" s="141"/>
      <c r="AO94" s="211"/>
      <c r="AP94" s="215" t="str">
        <f t="shared" si="66"/>
        <v/>
      </c>
      <c r="AQ94" s="153" t="str">
        <f t="shared" si="60"/>
        <v/>
      </c>
      <c r="AR94" s="153" t="str">
        <f t="shared" si="41"/>
        <v/>
      </c>
      <c r="AS94" s="153" t="str">
        <f t="shared" si="42"/>
        <v/>
      </c>
      <c r="AT94" s="141"/>
      <c r="AU94" s="211"/>
      <c r="AV94" s="215" t="str">
        <f t="shared" si="67"/>
        <v/>
      </c>
      <c r="AW94" s="153" t="str">
        <f t="shared" si="61"/>
        <v/>
      </c>
      <c r="AX94" s="153" t="str">
        <f t="shared" si="43"/>
        <v/>
      </c>
      <c r="AY94" s="153" t="str">
        <f t="shared" si="44"/>
        <v/>
      </c>
    </row>
    <row r="95" spans="1:51" ht="29.45" customHeight="1" x14ac:dyDescent="0.25">
      <c r="A95" s="354" t="str">
        <f>IF('N-Bedarf GL'!A95="","",'N-Bedarf GL'!A95)</f>
        <v/>
      </c>
      <c r="B95" s="354" t="str">
        <f>IF('N-Bedarf GL'!B95="","",'N-Bedarf GL'!B95)</f>
        <v/>
      </c>
      <c r="C95" s="305" t="str">
        <f>IF('N-Bedarf GL'!D95="","",'N-Bedarf GL'!D95)</f>
        <v/>
      </c>
      <c r="D95" s="32" t="str">
        <f>IF('N-Bedarf GL'!C95="","",'N-Bedarf GL'!C95)</f>
        <v/>
      </c>
      <c r="E95" s="321" t="str">
        <f>IF('N-Bedarf GL'!R95="","",'N-Bedarf GL'!R95)</f>
        <v/>
      </c>
      <c r="F95" s="321" t="str">
        <f>IF('P-Bedarf GL'!N96="","",'P-Bedarf GL'!N96)</f>
        <v/>
      </c>
      <c r="G95" s="321" t="str">
        <f>IF('P-Bedarf GL'!R96="","",'P-Bedarf GL'!R96)</f>
        <v/>
      </c>
      <c r="H95" s="321">
        <f t="shared" si="45"/>
        <v>0</v>
      </c>
      <c r="I95" s="345" t="str">
        <f t="shared" si="46"/>
        <v/>
      </c>
      <c r="J95" s="345" t="str">
        <f t="shared" si="47"/>
        <v/>
      </c>
      <c r="K95" s="345" t="str">
        <f t="shared" si="48"/>
        <v/>
      </c>
      <c r="L95" s="345">
        <f t="shared" si="49"/>
        <v>0</v>
      </c>
      <c r="M95" s="345">
        <f t="shared" si="50"/>
        <v>0</v>
      </c>
      <c r="N95" s="345">
        <f t="shared" si="51"/>
        <v>0</v>
      </c>
      <c r="O95" s="321" t="str">
        <f t="shared" si="52"/>
        <v/>
      </c>
      <c r="P95" s="321" t="str">
        <f t="shared" si="53"/>
        <v/>
      </c>
      <c r="Q95" s="321" t="str">
        <f t="shared" si="54"/>
        <v/>
      </c>
      <c r="R95" s="214" t="str">
        <f t="shared" si="62"/>
        <v/>
      </c>
      <c r="S95" s="141"/>
      <c r="T95" s="211"/>
      <c r="U95" s="215" t="str">
        <f t="shared" si="34"/>
        <v/>
      </c>
      <c r="V95" s="153" t="str">
        <f t="shared" si="55"/>
        <v/>
      </c>
      <c r="W95" s="153" t="str">
        <f t="shared" si="56"/>
        <v/>
      </c>
      <c r="X95" s="153" t="str">
        <f t="shared" si="35"/>
        <v/>
      </c>
      <c r="Y95" s="153" t="str">
        <f t="shared" si="36"/>
        <v/>
      </c>
      <c r="Z95" s="141"/>
      <c r="AA95" s="211"/>
      <c r="AB95" s="215" t="str">
        <f t="shared" si="63"/>
        <v/>
      </c>
      <c r="AC95" s="153" t="str">
        <f t="shared" si="57"/>
        <v/>
      </c>
      <c r="AD95" s="153" t="str">
        <f t="shared" si="58"/>
        <v/>
      </c>
      <c r="AE95" s="153" t="str">
        <f t="shared" si="37"/>
        <v/>
      </c>
      <c r="AF95" s="153" t="str">
        <f t="shared" si="38"/>
        <v/>
      </c>
      <c r="AG95" s="213" t="str">
        <f t="shared" si="64"/>
        <v/>
      </c>
      <c r="AH95" s="141"/>
      <c r="AI95" s="211"/>
      <c r="AJ95" s="215" t="str">
        <f t="shared" si="65"/>
        <v/>
      </c>
      <c r="AK95" s="153" t="str">
        <f t="shared" si="59"/>
        <v/>
      </c>
      <c r="AL95" s="153" t="str">
        <f t="shared" si="39"/>
        <v/>
      </c>
      <c r="AM95" s="153" t="str">
        <f t="shared" si="40"/>
        <v/>
      </c>
      <c r="AN95" s="141"/>
      <c r="AO95" s="211"/>
      <c r="AP95" s="215" t="str">
        <f t="shared" si="66"/>
        <v/>
      </c>
      <c r="AQ95" s="153" t="str">
        <f t="shared" si="60"/>
        <v/>
      </c>
      <c r="AR95" s="153" t="str">
        <f t="shared" si="41"/>
        <v/>
      </c>
      <c r="AS95" s="153" t="str">
        <f t="shared" si="42"/>
        <v/>
      </c>
      <c r="AT95" s="141"/>
      <c r="AU95" s="211"/>
      <c r="AV95" s="215" t="str">
        <f t="shared" si="67"/>
        <v/>
      </c>
      <c r="AW95" s="153" t="str">
        <f t="shared" si="61"/>
        <v/>
      </c>
      <c r="AX95" s="153" t="str">
        <f t="shared" si="43"/>
        <v/>
      </c>
      <c r="AY95" s="153" t="str">
        <f t="shared" si="44"/>
        <v/>
      </c>
    </row>
    <row r="96" spans="1:51" ht="29.45" customHeight="1" x14ac:dyDescent="0.25">
      <c r="A96" s="354" t="str">
        <f>IF('N-Bedarf GL'!A96="","",'N-Bedarf GL'!A96)</f>
        <v/>
      </c>
      <c r="B96" s="354" t="str">
        <f>IF('N-Bedarf GL'!B96="","",'N-Bedarf GL'!B96)</f>
        <v/>
      </c>
      <c r="C96" s="305" t="str">
        <f>IF('N-Bedarf GL'!D96="","",'N-Bedarf GL'!D96)</f>
        <v/>
      </c>
      <c r="D96" s="32" t="str">
        <f>IF('N-Bedarf GL'!C96="","",'N-Bedarf GL'!C96)</f>
        <v/>
      </c>
      <c r="E96" s="321" t="str">
        <f>IF('N-Bedarf GL'!R96="","",'N-Bedarf GL'!R96)</f>
        <v/>
      </c>
      <c r="F96" s="321" t="str">
        <f>IF('P-Bedarf GL'!N97="","",'P-Bedarf GL'!N97)</f>
        <v/>
      </c>
      <c r="G96" s="321" t="str">
        <f>IF('P-Bedarf GL'!R97="","",'P-Bedarf GL'!R97)</f>
        <v/>
      </c>
      <c r="H96" s="321">
        <f t="shared" si="45"/>
        <v>0</v>
      </c>
      <c r="I96" s="345" t="str">
        <f t="shared" si="46"/>
        <v/>
      </c>
      <c r="J96" s="345" t="str">
        <f t="shared" si="47"/>
        <v/>
      </c>
      <c r="K96" s="345" t="str">
        <f t="shared" si="48"/>
        <v/>
      </c>
      <c r="L96" s="345">
        <f t="shared" si="49"/>
        <v>0</v>
      </c>
      <c r="M96" s="345">
        <f t="shared" si="50"/>
        <v>0</v>
      </c>
      <c r="N96" s="345">
        <f t="shared" si="51"/>
        <v>0</v>
      </c>
      <c r="O96" s="321" t="str">
        <f t="shared" si="52"/>
        <v/>
      </c>
      <c r="P96" s="321" t="str">
        <f t="shared" si="53"/>
        <v/>
      </c>
      <c r="Q96" s="321" t="str">
        <f t="shared" si="54"/>
        <v/>
      </c>
      <c r="R96" s="214" t="str">
        <f t="shared" si="62"/>
        <v/>
      </c>
      <c r="S96" s="141"/>
      <c r="T96" s="211"/>
      <c r="U96" s="215" t="str">
        <f t="shared" si="34"/>
        <v/>
      </c>
      <c r="V96" s="153" t="str">
        <f t="shared" si="55"/>
        <v/>
      </c>
      <c r="W96" s="153" t="str">
        <f t="shared" si="56"/>
        <v/>
      </c>
      <c r="X96" s="153" t="str">
        <f t="shared" si="35"/>
        <v/>
      </c>
      <c r="Y96" s="153" t="str">
        <f t="shared" si="36"/>
        <v/>
      </c>
      <c r="Z96" s="141"/>
      <c r="AA96" s="211"/>
      <c r="AB96" s="215" t="str">
        <f t="shared" si="63"/>
        <v/>
      </c>
      <c r="AC96" s="153" t="str">
        <f t="shared" si="57"/>
        <v/>
      </c>
      <c r="AD96" s="153" t="str">
        <f t="shared" si="58"/>
        <v/>
      </c>
      <c r="AE96" s="153" t="str">
        <f t="shared" si="37"/>
        <v/>
      </c>
      <c r="AF96" s="153" t="str">
        <f t="shared" si="38"/>
        <v/>
      </c>
      <c r="AG96" s="213" t="str">
        <f t="shared" si="64"/>
        <v/>
      </c>
      <c r="AH96" s="141"/>
      <c r="AI96" s="211"/>
      <c r="AJ96" s="215" t="str">
        <f t="shared" si="65"/>
        <v/>
      </c>
      <c r="AK96" s="153" t="str">
        <f t="shared" si="59"/>
        <v/>
      </c>
      <c r="AL96" s="153" t="str">
        <f t="shared" si="39"/>
        <v/>
      </c>
      <c r="AM96" s="153" t="str">
        <f t="shared" si="40"/>
        <v/>
      </c>
      <c r="AN96" s="141"/>
      <c r="AO96" s="211"/>
      <c r="AP96" s="215" t="str">
        <f t="shared" si="66"/>
        <v/>
      </c>
      <c r="AQ96" s="153" t="str">
        <f t="shared" si="60"/>
        <v/>
      </c>
      <c r="AR96" s="153" t="str">
        <f t="shared" si="41"/>
        <v/>
      </c>
      <c r="AS96" s="153" t="str">
        <f t="shared" si="42"/>
        <v/>
      </c>
      <c r="AT96" s="141"/>
      <c r="AU96" s="211"/>
      <c r="AV96" s="215" t="str">
        <f t="shared" si="67"/>
        <v/>
      </c>
      <c r="AW96" s="153" t="str">
        <f t="shared" si="61"/>
        <v/>
      </c>
      <c r="AX96" s="153" t="str">
        <f t="shared" si="43"/>
        <v/>
      </c>
      <c r="AY96" s="153" t="str">
        <f t="shared" si="44"/>
        <v/>
      </c>
    </row>
    <row r="97" spans="1:51" ht="29.45" customHeight="1" x14ac:dyDescent="0.25">
      <c r="A97" s="354" t="str">
        <f>IF('N-Bedarf GL'!A97="","",'N-Bedarf GL'!A97)</f>
        <v/>
      </c>
      <c r="B97" s="354" t="str">
        <f>IF('N-Bedarf GL'!B97="","",'N-Bedarf GL'!B97)</f>
        <v/>
      </c>
      <c r="C97" s="305" t="str">
        <f>IF('N-Bedarf GL'!D97="","",'N-Bedarf GL'!D97)</f>
        <v/>
      </c>
      <c r="D97" s="32" t="str">
        <f>IF('N-Bedarf GL'!C97="","",'N-Bedarf GL'!C97)</f>
        <v/>
      </c>
      <c r="E97" s="321" t="str">
        <f>IF('N-Bedarf GL'!R97="","",'N-Bedarf GL'!R97)</f>
        <v/>
      </c>
      <c r="F97" s="321" t="str">
        <f>IF('P-Bedarf GL'!N98="","",'P-Bedarf GL'!N98)</f>
        <v/>
      </c>
      <c r="G97" s="321" t="str">
        <f>IF('P-Bedarf GL'!R98="","",'P-Bedarf GL'!R98)</f>
        <v/>
      </c>
      <c r="H97" s="321">
        <f t="shared" si="45"/>
        <v>0</v>
      </c>
      <c r="I97" s="345" t="str">
        <f t="shared" si="46"/>
        <v/>
      </c>
      <c r="J97" s="345" t="str">
        <f t="shared" si="47"/>
        <v/>
      </c>
      <c r="K97" s="345" t="str">
        <f t="shared" si="48"/>
        <v/>
      </c>
      <c r="L97" s="345">
        <f t="shared" si="49"/>
        <v>0</v>
      </c>
      <c r="M97" s="345">
        <f t="shared" si="50"/>
        <v>0</v>
      </c>
      <c r="N97" s="345">
        <f t="shared" si="51"/>
        <v>0</v>
      </c>
      <c r="O97" s="321" t="str">
        <f t="shared" si="52"/>
        <v/>
      </c>
      <c r="P97" s="321" t="str">
        <f t="shared" si="53"/>
        <v/>
      </c>
      <c r="Q97" s="321" t="str">
        <f t="shared" si="54"/>
        <v/>
      </c>
      <c r="R97" s="214" t="str">
        <f t="shared" si="62"/>
        <v/>
      </c>
      <c r="S97" s="141"/>
      <c r="T97" s="211"/>
      <c r="U97" s="215" t="str">
        <f t="shared" si="34"/>
        <v/>
      </c>
      <c r="V97" s="153" t="str">
        <f t="shared" si="55"/>
        <v/>
      </c>
      <c r="W97" s="153" t="str">
        <f t="shared" si="56"/>
        <v/>
      </c>
      <c r="X97" s="153" t="str">
        <f t="shared" si="35"/>
        <v/>
      </c>
      <c r="Y97" s="153" t="str">
        <f t="shared" si="36"/>
        <v/>
      </c>
      <c r="Z97" s="141"/>
      <c r="AA97" s="211"/>
      <c r="AB97" s="215" t="str">
        <f t="shared" si="63"/>
        <v/>
      </c>
      <c r="AC97" s="153" t="str">
        <f t="shared" si="57"/>
        <v/>
      </c>
      <c r="AD97" s="153" t="str">
        <f t="shared" si="58"/>
        <v/>
      </c>
      <c r="AE97" s="153" t="str">
        <f t="shared" si="37"/>
        <v/>
      </c>
      <c r="AF97" s="153" t="str">
        <f t="shared" si="38"/>
        <v/>
      </c>
      <c r="AG97" s="213" t="str">
        <f t="shared" si="64"/>
        <v/>
      </c>
      <c r="AH97" s="141"/>
      <c r="AI97" s="211"/>
      <c r="AJ97" s="215" t="str">
        <f t="shared" si="65"/>
        <v/>
      </c>
      <c r="AK97" s="153" t="str">
        <f t="shared" si="59"/>
        <v/>
      </c>
      <c r="AL97" s="153" t="str">
        <f t="shared" si="39"/>
        <v/>
      </c>
      <c r="AM97" s="153" t="str">
        <f t="shared" si="40"/>
        <v/>
      </c>
      <c r="AN97" s="141"/>
      <c r="AO97" s="211"/>
      <c r="AP97" s="215" t="str">
        <f t="shared" si="66"/>
        <v/>
      </c>
      <c r="AQ97" s="153" t="str">
        <f t="shared" si="60"/>
        <v/>
      </c>
      <c r="AR97" s="153" t="str">
        <f t="shared" si="41"/>
        <v/>
      </c>
      <c r="AS97" s="153" t="str">
        <f t="shared" si="42"/>
        <v/>
      </c>
      <c r="AT97" s="141"/>
      <c r="AU97" s="211"/>
      <c r="AV97" s="215" t="str">
        <f t="shared" si="67"/>
        <v/>
      </c>
      <c r="AW97" s="153" t="str">
        <f t="shared" si="61"/>
        <v/>
      </c>
      <c r="AX97" s="153" t="str">
        <f t="shared" si="43"/>
        <v/>
      </c>
      <c r="AY97" s="153" t="str">
        <f t="shared" si="44"/>
        <v/>
      </c>
    </row>
    <row r="98" spans="1:51" ht="29.45" customHeight="1" x14ac:dyDescent="0.25">
      <c r="A98" s="354" t="str">
        <f>IF('N-Bedarf GL'!A98="","",'N-Bedarf GL'!A98)</f>
        <v/>
      </c>
      <c r="B98" s="354" t="str">
        <f>IF('N-Bedarf GL'!B98="","",'N-Bedarf GL'!B98)</f>
        <v/>
      </c>
      <c r="C98" s="305" t="str">
        <f>IF('N-Bedarf GL'!D98="","",'N-Bedarf GL'!D98)</f>
        <v/>
      </c>
      <c r="D98" s="32" t="str">
        <f>IF('N-Bedarf GL'!C98="","",'N-Bedarf GL'!C98)</f>
        <v/>
      </c>
      <c r="E98" s="321" t="str">
        <f>IF('N-Bedarf GL'!R98="","",'N-Bedarf GL'!R98)</f>
        <v/>
      </c>
      <c r="F98" s="321" t="str">
        <f>IF('P-Bedarf GL'!N99="","",'P-Bedarf GL'!N99)</f>
        <v/>
      </c>
      <c r="G98" s="321" t="str">
        <f>IF('P-Bedarf GL'!R99="","",'P-Bedarf GL'!R99)</f>
        <v/>
      </c>
      <c r="H98" s="321">
        <f t="shared" si="45"/>
        <v>0</v>
      </c>
      <c r="I98" s="345" t="str">
        <f t="shared" si="46"/>
        <v/>
      </c>
      <c r="J98" s="345" t="str">
        <f t="shared" si="47"/>
        <v/>
      </c>
      <c r="K98" s="345" t="str">
        <f t="shared" si="48"/>
        <v/>
      </c>
      <c r="L98" s="345">
        <f t="shared" si="49"/>
        <v>0</v>
      </c>
      <c r="M98" s="345">
        <f t="shared" si="50"/>
        <v>0</v>
      </c>
      <c r="N98" s="345">
        <f t="shared" si="51"/>
        <v>0</v>
      </c>
      <c r="O98" s="321" t="str">
        <f t="shared" si="52"/>
        <v/>
      </c>
      <c r="P98" s="321" t="str">
        <f t="shared" si="53"/>
        <v/>
      </c>
      <c r="Q98" s="321" t="str">
        <f t="shared" si="54"/>
        <v/>
      </c>
      <c r="R98" s="214" t="str">
        <f t="shared" si="62"/>
        <v/>
      </c>
      <c r="S98" s="141"/>
      <c r="T98" s="211"/>
      <c r="U98" s="215" t="str">
        <f t="shared" si="34"/>
        <v/>
      </c>
      <c r="V98" s="153" t="str">
        <f t="shared" si="55"/>
        <v/>
      </c>
      <c r="W98" s="153" t="str">
        <f t="shared" si="56"/>
        <v/>
      </c>
      <c r="X98" s="153" t="str">
        <f t="shared" si="35"/>
        <v/>
      </c>
      <c r="Y98" s="153" t="str">
        <f t="shared" si="36"/>
        <v/>
      </c>
      <c r="Z98" s="141"/>
      <c r="AA98" s="211"/>
      <c r="AB98" s="215" t="str">
        <f t="shared" si="63"/>
        <v/>
      </c>
      <c r="AC98" s="153" t="str">
        <f t="shared" si="57"/>
        <v/>
      </c>
      <c r="AD98" s="153" t="str">
        <f t="shared" si="58"/>
        <v/>
      </c>
      <c r="AE98" s="153" t="str">
        <f t="shared" si="37"/>
        <v/>
      </c>
      <c r="AF98" s="153" t="str">
        <f t="shared" si="38"/>
        <v/>
      </c>
      <c r="AG98" s="213" t="str">
        <f t="shared" si="64"/>
        <v/>
      </c>
      <c r="AH98" s="141"/>
      <c r="AI98" s="211"/>
      <c r="AJ98" s="215" t="str">
        <f t="shared" si="65"/>
        <v/>
      </c>
      <c r="AK98" s="153" t="str">
        <f t="shared" si="59"/>
        <v/>
      </c>
      <c r="AL98" s="153" t="str">
        <f t="shared" si="39"/>
        <v/>
      </c>
      <c r="AM98" s="153" t="str">
        <f t="shared" si="40"/>
        <v/>
      </c>
      <c r="AN98" s="141"/>
      <c r="AO98" s="211"/>
      <c r="AP98" s="215" t="str">
        <f t="shared" si="66"/>
        <v/>
      </c>
      <c r="AQ98" s="153" t="str">
        <f t="shared" si="60"/>
        <v/>
      </c>
      <c r="AR98" s="153" t="str">
        <f t="shared" si="41"/>
        <v/>
      </c>
      <c r="AS98" s="153" t="str">
        <f t="shared" si="42"/>
        <v/>
      </c>
      <c r="AT98" s="141"/>
      <c r="AU98" s="211"/>
      <c r="AV98" s="215" t="str">
        <f t="shared" si="67"/>
        <v/>
      </c>
      <c r="AW98" s="153" t="str">
        <f t="shared" si="61"/>
        <v/>
      </c>
      <c r="AX98" s="153" t="str">
        <f t="shared" si="43"/>
        <v/>
      </c>
      <c r="AY98" s="153" t="str">
        <f t="shared" si="44"/>
        <v/>
      </c>
    </row>
    <row r="99" spans="1:51" ht="29.45" customHeight="1" x14ac:dyDescent="0.25">
      <c r="A99" s="354" t="str">
        <f>IF('N-Bedarf GL'!A99="","",'N-Bedarf GL'!A99)</f>
        <v/>
      </c>
      <c r="B99" s="354" t="str">
        <f>IF('N-Bedarf GL'!B99="","",'N-Bedarf GL'!B99)</f>
        <v/>
      </c>
      <c r="C99" s="305" t="str">
        <f>IF('N-Bedarf GL'!D99="","",'N-Bedarf GL'!D99)</f>
        <v/>
      </c>
      <c r="D99" s="32" t="str">
        <f>IF('N-Bedarf GL'!C99="","",'N-Bedarf GL'!C99)</f>
        <v/>
      </c>
      <c r="E99" s="321" t="str">
        <f>IF('N-Bedarf GL'!R99="","",'N-Bedarf GL'!R99)</f>
        <v/>
      </c>
      <c r="F99" s="321" t="str">
        <f>IF('P-Bedarf GL'!N100="","",'P-Bedarf GL'!N100)</f>
        <v/>
      </c>
      <c r="G99" s="321" t="str">
        <f>IF('P-Bedarf GL'!R100="","",'P-Bedarf GL'!R100)</f>
        <v/>
      </c>
      <c r="H99" s="321">
        <f t="shared" si="45"/>
        <v>0</v>
      </c>
      <c r="I99" s="345" t="str">
        <f t="shared" si="46"/>
        <v/>
      </c>
      <c r="J99" s="345" t="str">
        <f t="shared" si="47"/>
        <v/>
      </c>
      <c r="K99" s="345" t="str">
        <f t="shared" si="48"/>
        <v/>
      </c>
      <c r="L99" s="345">
        <f t="shared" si="49"/>
        <v>0</v>
      </c>
      <c r="M99" s="345">
        <f t="shared" si="50"/>
        <v>0</v>
      </c>
      <c r="N99" s="345">
        <f t="shared" si="51"/>
        <v>0</v>
      </c>
      <c r="O99" s="321" t="str">
        <f t="shared" si="52"/>
        <v/>
      </c>
      <c r="P99" s="321" t="str">
        <f t="shared" si="53"/>
        <v/>
      </c>
      <c r="Q99" s="321" t="str">
        <f t="shared" si="54"/>
        <v/>
      </c>
      <c r="R99" s="214" t="str">
        <f t="shared" si="62"/>
        <v/>
      </c>
      <c r="S99" s="141"/>
      <c r="T99" s="211"/>
      <c r="U99" s="215" t="str">
        <f t="shared" si="34"/>
        <v/>
      </c>
      <c r="V99" s="153" t="str">
        <f t="shared" si="55"/>
        <v/>
      </c>
      <c r="W99" s="153" t="str">
        <f t="shared" si="56"/>
        <v/>
      </c>
      <c r="X99" s="153" t="str">
        <f t="shared" si="35"/>
        <v/>
      </c>
      <c r="Y99" s="153" t="str">
        <f t="shared" si="36"/>
        <v/>
      </c>
      <c r="Z99" s="141"/>
      <c r="AA99" s="211"/>
      <c r="AB99" s="215" t="str">
        <f t="shared" si="63"/>
        <v/>
      </c>
      <c r="AC99" s="153" t="str">
        <f t="shared" si="57"/>
        <v/>
      </c>
      <c r="AD99" s="153" t="str">
        <f t="shared" si="58"/>
        <v/>
      </c>
      <c r="AE99" s="153" t="str">
        <f t="shared" si="37"/>
        <v/>
      </c>
      <c r="AF99" s="153" t="str">
        <f t="shared" si="38"/>
        <v/>
      </c>
      <c r="AG99" s="213" t="str">
        <f t="shared" si="64"/>
        <v/>
      </c>
      <c r="AH99" s="141"/>
      <c r="AI99" s="211"/>
      <c r="AJ99" s="215" t="str">
        <f t="shared" si="65"/>
        <v/>
      </c>
      <c r="AK99" s="153" t="str">
        <f t="shared" si="59"/>
        <v/>
      </c>
      <c r="AL99" s="153" t="str">
        <f t="shared" si="39"/>
        <v/>
      </c>
      <c r="AM99" s="153" t="str">
        <f t="shared" si="40"/>
        <v/>
      </c>
      <c r="AN99" s="141"/>
      <c r="AO99" s="211"/>
      <c r="AP99" s="215" t="str">
        <f t="shared" si="66"/>
        <v/>
      </c>
      <c r="AQ99" s="153" t="str">
        <f t="shared" si="60"/>
        <v/>
      </c>
      <c r="AR99" s="153" t="str">
        <f t="shared" si="41"/>
        <v/>
      </c>
      <c r="AS99" s="153" t="str">
        <f t="shared" si="42"/>
        <v/>
      </c>
      <c r="AT99" s="141"/>
      <c r="AU99" s="211"/>
      <c r="AV99" s="215" t="str">
        <f t="shared" si="67"/>
        <v/>
      </c>
      <c r="AW99" s="153" t="str">
        <f t="shared" si="61"/>
        <v/>
      </c>
      <c r="AX99" s="153" t="str">
        <f t="shared" si="43"/>
        <v/>
      </c>
      <c r="AY99" s="153" t="str">
        <f t="shared" si="44"/>
        <v/>
      </c>
    </row>
    <row r="100" spans="1:51" ht="29.45" customHeight="1" x14ac:dyDescent="0.25">
      <c r="A100" s="354" t="str">
        <f>IF('N-Bedarf GL'!A100="","",'N-Bedarf GL'!A100)</f>
        <v/>
      </c>
      <c r="B100" s="354" t="str">
        <f>IF('N-Bedarf GL'!B100="","",'N-Bedarf GL'!B100)</f>
        <v/>
      </c>
      <c r="C100" s="305" t="str">
        <f>IF('N-Bedarf GL'!D100="","",'N-Bedarf GL'!D100)</f>
        <v/>
      </c>
      <c r="D100" s="32" t="str">
        <f>IF('N-Bedarf GL'!C100="","",'N-Bedarf GL'!C100)</f>
        <v/>
      </c>
      <c r="E100" s="321" t="str">
        <f>IF('N-Bedarf GL'!R100="","",'N-Bedarf GL'!R100)</f>
        <v/>
      </c>
      <c r="F100" s="321" t="str">
        <f>IF('P-Bedarf GL'!N101="","",'P-Bedarf GL'!N101)</f>
        <v/>
      </c>
      <c r="G100" s="321" t="str">
        <f>IF('P-Bedarf GL'!R101="","",'P-Bedarf GL'!R101)</f>
        <v/>
      </c>
      <c r="H100" s="321">
        <f t="shared" si="45"/>
        <v>0</v>
      </c>
      <c r="I100" s="345" t="str">
        <f t="shared" si="46"/>
        <v/>
      </c>
      <c r="J100" s="345" t="str">
        <f t="shared" si="47"/>
        <v/>
      </c>
      <c r="K100" s="345" t="str">
        <f t="shared" si="48"/>
        <v/>
      </c>
      <c r="L100" s="345">
        <f t="shared" si="49"/>
        <v>0</v>
      </c>
      <c r="M100" s="345">
        <f t="shared" si="50"/>
        <v>0</v>
      </c>
      <c r="N100" s="345">
        <f t="shared" si="51"/>
        <v>0</v>
      </c>
      <c r="O100" s="321" t="str">
        <f t="shared" si="52"/>
        <v/>
      </c>
      <c r="P100" s="321" t="str">
        <f t="shared" si="53"/>
        <v/>
      </c>
      <c r="Q100" s="321" t="str">
        <f t="shared" si="54"/>
        <v/>
      </c>
      <c r="R100" s="214" t="str">
        <f t="shared" si="62"/>
        <v/>
      </c>
      <c r="S100" s="141"/>
      <c r="T100" s="211"/>
      <c r="U100" s="215" t="str">
        <f t="shared" si="34"/>
        <v/>
      </c>
      <c r="V100" s="153" t="str">
        <f t="shared" si="55"/>
        <v/>
      </c>
      <c r="W100" s="153" t="str">
        <f t="shared" si="56"/>
        <v/>
      </c>
      <c r="X100" s="153" t="str">
        <f t="shared" si="35"/>
        <v/>
      </c>
      <c r="Y100" s="153" t="str">
        <f t="shared" si="36"/>
        <v/>
      </c>
      <c r="Z100" s="141"/>
      <c r="AA100" s="211"/>
      <c r="AB100" s="215" t="str">
        <f t="shared" si="63"/>
        <v/>
      </c>
      <c r="AC100" s="153" t="str">
        <f t="shared" si="57"/>
        <v/>
      </c>
      <c r="AD100" s="153" t="str">
        <f t="shared" si="58"/>
        <v/>
      </c>
      <c r="AE100" s="153" t="str">
        <f t="shared" si="37"/>
        <v/>
      </c>
      <c r="AF100" s="153" t="str">
        <f t="shared" si="38"/>
        <v/>
      </c>
      <c r="AG100" s="213" t="str">
        <f t="shared" si="64"/>
        <v/>
      </c>
      <c r="AH100" s="141"/>
      <c r="AI100" s="211"/>
      <c r="AJ100" s="215" t="str">
        <f t="shared" si="65"/>
        <v/>
      </c>
      <c r="AK100" s="153" t="str">
        <f t="shared" si="59"/>
        <v/>
      </c>
      <c r="AL100" s="153" t="str">
        <f t="shared" si="39"/>
        <v/>
      </c>
      <c r="AM100" s="153" t="str">
        <f t="shared" si="40"/>
        <v/>
      </c>
      <c r="AN100" s="141"/>
      <c r="AO100" s="211"/>
      <c r="AP100" s="215" t="str">
        <f t="shared" si="66"/>
        <v/>
      </c>
      <c r="AQ100" s="153" t="str">
        <f t="shared" si="60"/>
        <v/>
      </c>
      <c r="AR100" s="153" t="str">
        <f t="shared" si="41"/>
        <v/>
      </c>
      <c r="AS100" s="153" t="str">
        <f t="shared" si="42"/>
        <v/>
      </c>
      <c r="AT100" s="141"/>
      <c r="AU100" s="211"/>
      <c r="AV100" s="215" t="str">
        <f t="shared" si="67"/>
        <v/>
      </c>
      <c r="AW100" s="153" t="str">
        <f t="shared" si="61"/>
        <v/>
      </c>
      <c r="AX100" s="153" t="str">
        <f t="shared" si="43"/>
        <v/>
      </c>
      <c r="AY100" s="153" t="str">
        <f t="shared" si="44"/>
        <v/>
      </c>
    </row>
    <row r="101" spans="1:51" ht="29.45" customHeight="1" x14ac:dyDescent="0.25">
      <c r="A101" s="354" t="str">
        <f>IF('N-Bedarf GL'!A101="","",'N-Bedarf GL'!A101)</f>
        <v/>
      </c>
      <c r="B101" s="354" t="str">
        <f>IF('N-Bedarf GL'!B101="","",'N-Bedarf GL'!B101)</f>
        <v/>
      </c>
      <c r="C101" s="305" t="str">
        <f>IF('N-Bedarf GL'!D101="","",'N-Bedarf GL'!D101)</f>
        <v/>
      </c>
      <c r="D101" s="32" t="str">
        <f>IF('N-Bedarf GL'!C101="","",'N-Bedarf GL'!C101)</f>
        <v/>
      </c>
      <c r="E101" s="321" t="str">
        <f>IF('N-Bedarf GL'!R101="","",'N-Bedarf GL'!R101)</f>
        <v/>
      </c>
      <c r="F101" s="321" t="str">
        <f>IF('P-Bedarf GL'!N102="","",'P-Bedarf GL'!N102)</f>
        <v/>
      </c>
      <c r="G101" s="321" t="str">
        <f>IF('P-Bedarf GL'!R102="","",'P-Bedarf GL'!R102)</f>
        <v/>
      </c>
      <c r="H101" s="321">
        <f t="shared" si="45"/>
        <v>0</v>
      </c>
      <c r="I101" s="345" t="str">
        <f t="shared" si="46"/>
        <v/>
      </c>
      <c r="J101" s="345" t="str">
        <f t="shared" si="47"/>
        <v/>
      </c>
      <c r="K101" s="345" t="str">
        <f t="shared" si="48"/>
        <v/>
      </c>
      <c r="L101" s="345">
        <f t="shared" si="49"/>
        <v>0</v>
      </c>
      <c r="M101" s="345">
        <f t="shared" si="50"/>
        <v>0</v>
      </c>
      <c r="N101" s="345">
        <f t="shared" si="51"/>
        <v>0</v>
      </c>
      <c r="O101" s="321" t="str">
        <f t="shared" si="52"/>
        <v/>
      </c>
      <c r="P101" s="321" t="str">
        <f t="shared" si="53"/>
        <v/>
      </c>
      <c r="Q101" s="321" t="str">
        <f t="shared" si="54"/>
        <v/>
      </c>
      <c r="R101" s="214" t="str">
        <f t="shared" si="62"/>
        <v/>
      </c>
      <c r="S101" s="141"/>
      <c r="T101" s="211"/>
      <c r="U101" s="215" t="str">
        <f t="shared" si="34"/>
        <v/>
      </c>
      <c r="V101" s="153" t="str">
        <f t="shared" si="55"/>
        <v/>
      </c>
      <c r="W101" s="153" t="str">
        <f t="shared" si="56"/>
        <v/>
      </c>
      <c r="X101" s="153" t="str">
        <f t="shared" si="35"/>
        <v/>
      </c>
      <c r="Y101" s="153" t="str">
        <f t="shared" si="36"/>
        <v/>
      </c>
      <c r="Z101" s="141"/>
      <c r="AA101" s="211"/>
      <c r="AB101" s="215" t="str">
        <f t="shared" si="63"/>
        <v/>
      </c>
      <c r="AC101" s="153" t="str">
        <f t="shared" si="57"/>
        <v/>
      </c>
      <c r="AD101" s="153" t="str">
        <f t="shared" si="58"/>
        <v/>
      </c>
      <c r="AE101" s="153" t="str">
        <f t="shared" si="37"/>
        <v/>
      </c>
      <c r="AF101" s="153" t="str">
        <f t="shared" si="38"/>
        <v/>
      </c>
      <c r="AG101" s="213" t="str">
        <f t="shared" si="64"/>
        <v/>
      </c>
      <c r="AH101" s="141"/>
      <c r="AI101" s="211"/>
      <c r="AJ101" s="215" t="str">
        <f t="shared" si="65"/>
        <v/>
      </c>
      <c r="AK101" s="153" t="str">
        <f t="shared" si="59"/>
        <v/>
      </c>
      <c r="AL101" s="153" t="str">
        <f t="shared" si="39"/>
        <v/>
      </c>
      <c r="AM101" s="153" t="str">
        <f t="shared" si="40"/>
        <v/>
      </c>
      <c r="AN101" s="141"/>
      <c r="AO101" s="211"/>
      <c r="AP101" s="215" t="str">
        <f t="shared" si="66"/>
        <v/>
      </c>
      <c r="AQ101" s="153" t="str">
        <f t="shared" si="60"/>
        <v/>
      </c>
      <c r="AR101" s="153" t="str">
        <f t="shared" si="41"/>
        <v/>
      </c>
      <c r="AS101" s="153" t="str">
        <f t="shared" si="42"/>
        <v/>
      </c>
      <c r="AT101" s="141"/>
      <c r="AU101" s="211"/>
      <c r="AV101" s="215" t="str">
        <f t="shared" si="67"/>
        <v/>
      </c>
      <c r="AW101" s="153" t="str">
        <f t="shared" si="61"/>
        <v/>
      </c>
      <c r="AX101" s="153" t="str">
        <f t="shared" si="43"/>
        <v/>
      </c>
      <c r="AY101" s="153" t="str">
        <f t="shared" si="44"/>
        <v/>
      </c>
    </row>
    <row r="102" spans="1:51" ht="29.45" customHeight="1" x14ac:dyDescent="0.25">
      <c r="A102" s="354" t="str">
        <f>IF('N-Bedarf GL'!A102="","",'N-Bedarf GL'!A102)</f>
        <v/>
      </c>
      <c r="B102" s="354" t="str">
        <f>IF('N-Bedarf GL'!B102="","",'N-Bedarf GL'!B102)</f>
        <v/>
      </c>
      <c r="C102" s="305" t="str">
        <f>IF('N-Bedarf GL'!D102="","",'N-Bedarf GL'!D102)</f>
        <v/>
      </c>
      <c r="D102" s="32" t="str">
        <f>IF('N-Bedarf GL'!C102="","",'N-Bedarf GL'!C102)</f>
        <v/>
      </c>
      <c r="E102" s="321" t="str">
        <f>IF('N-Bedarf GL'!R102="","",'N-Bedarf GL'!R102)</f>
        <v/>
      </c>
      <c r="F102" s="321" t="str">
        <f>IF('P-Bedarf GL'!N103="","",'P-Bedarf GL'!N103)</f>
        <v/>
      </c>
      <c r="G102" s="321" t="str">
        <f>IF('P-Bedarf GL'!R103="","",'P-Bedarf GL'!R103)</f>
        <v/>
      </c>
      <c r="H102" s="321">
        <f t="shared" si="45"/>
        <v>0</v>
      </c>
      <c r="I102" s="345" t="str">
        <f t="shared" si="46"/>
        <v/>
      </c>
      <c r="J102" s="345" t="str">
        <f t="shared" si="47"/>
        <v/>
      </c>
      <c r="K102" s="345" t="str">
        <f t="shared" si="48"/>
        <v/>
      </c>
      <c r="L102" s="345">
        <f t="shared" si="49"/>
        <v>0</v>
      </c>
      <c r="M102" s="345">
        <f t="shared" si="50"/>
        <v>0</v>
      </c>
      <c r="N102" s="345">
        <f t="shared" si="51"/>
        <v>0</v>
      </c>
      <c r="O102" s="321" t="str">
        <f t="shared" si="52"/>
        <v/>
      </c>
      <c r="P102" s="321" t="str">
        <f t="shared" si="53"/>
        <v/>
      </c>
      <c r="Q102" s="321" t="str">
        <f t="shared" si="54"/>
        <v/>
      </c>
      <c r="R102" s="214" t="str">
        <f t="shared" si="62"/>
        <v/>
      </c>
      <c r="S102" s="141"/>
      <c r="T102" s="211"/>
      <c r="U102" s="215" t="str">
        <f t="shared" si="34"/>
        <v/>
      </c>
      <c r="V102" s="153" t="str">
        <f t="shared" si="55"/>
        <v/>
      </c>
      <c r="W102" s="153" t="str">
        <f t="shared" si="56"/>
        <v/>
      </c>
      <c r="X102" s="153" t="str">
        <f t="shared" si="35"/>
        <v/>
      </c>
      <c r="Y102" s="153" t="str">
        <f t="shared" si="36"/>
        <v/>
      </c>
      <c r="Z102" s="141"/>
      <c r="AA102" s="211"/>
      <c r="AB102" s="215" t="str">
        <f t="shared" si="63"/>
        <v/>
      </c>
      <c r="AC102" s="153" t="str">
        <f t="shared" si="57"/>
        <v/>
      </c>
      <c r="AD102" s="153" t="str">
        <f t="shared" si="58"/>
        <v/>
      </c>
      <c r="AE102" s="153" t="str">
        <f t="shared" si="37"/>
        <v/>
      </c>
      <c r="AF102" s="153" t="str">
        <f t="shared" si="38"/>
        <v/>
      </c>
      <c r="AG102" s="213" t="str">
        <f t="shared" si="64"/>
        <v/>
      </c>
      <c r="AH102" s="141"/>
      <c r="AI102" s="211"/>
      <c r="AJ102" s="215" t="str">
        <f t="shared" si="65"/>
        <v/>
      </c>
      <c r="AK102" s="153" t="str">
        <f t="shared" si="59"/>
        <v/>
      </c>
      <c r="AL102" s="153" t="str">
        <f t="shared" si="39"/>
        <v/>
      </c>
      <c r="AM102" s="153" t="str">
        <f t="shared" si="40"/>
        <v/>
      </c>
      <c r="AN102" s="141"/>
      <c r="AO102" s="211"/>
      <c r="AP102" s="215" t="str">
        <f t="shared" si="66"/>
        <v/>
      </c>
      <c r="AQ102" s="153" t="str">
        <f t="shared" si="60"/>
        <v/>
      </c>
      <c r="AR102" s="153" t="str">
        <f t="shared" si="41"/>
        <v/>
      </c>
      <c r="AS102" s="153" t="str">
        <f t="shared" si="42"/>
        <v/>
      </c>
      <c r="AT102" s="141"/>
      <c r="AU102" s="211"/>
      <c r="AV102" s="215" t="str">
        <f t="shared" si="67"/>
        <v/>
      </c>
      <c r="AW102" s="153" t="str">
        <f t="shared" si="61"/>
        <v/>
      </c>
      <c r="AX102" s="153" t="str">
        <f t="shared" si="43"/>
        <v/>
      </c>
      <c r="AY102" s="153" t="str">
        <f t="shared" si="44"/>
        <v/>
      </c>
    </row>
    <row r="103" spans="1:51" ht="29.45" customHeight="1" x14ac:dyDescent="0.25">
      <c r="A103" s="354" t="str">
        <f>IF('N-Bedarf GL'!A103="","",'N-Bedarf GL'!A103)</f>
        <v/>
      </c>
      <c r="B103" s="354" t="str">
        <f>IF('N-Bedarf GL'!B103="","",'N-Bedarf GL'!B103)</f>
        <v/>
      </c>
      <c r="C103" s="305" t="str">
        <f>IF('N-Bedarf GL'!D103="","",'N-Bedarf GL'!D103)</f>
        <v/>
      </c>
      <c r="D103" s="32" t="str">
        <f>IF('N-Bedarf GL'!C103="","",'N-Bedarf GL'!C103)</f>
        <v/>
      </c>
      <c r="E103" s="321" t="str">
        <f>IF('N-Bedarf GL'!R103="","",'N-Bedarf GL'!R103)</f>
        <v/>
      </c>
      <c r="F103" s="321" t="str">
        <f>IF('P-Bedarf GL'!N104="","",'P-Bedarf GL'!N104)</f>
        <v/>
      </c>
      <c r="G103" s="321" t="str">
        <f>IF('P-Bedarf GL'!R104="","",'P-Bedarf GL'!R104)</f>
        <v/>
      </c>
      <c r="H103" s="321">
        <f t="shared" si="45"/>
        <v>0</v>
      </c>
      <c r="I103" s="345" t="str">
        <f t="shared" si="46"/>
        <v/>
      </c>
      <c r="J103" s="345" t="str">
        <f t="shared" si="47"/>
        <v/>
      </c>
      <c r="K103" s="345" t="str">
        <f t="shared" si="48"/>
        <v/>
      </c>
      <c r="L103" s="345">
        <f t="shared" si="49"/>
        <v>0</v>
      </c>
      <c r="M103" s="345">
        <f t="shared" si="50"/>
        <v>0</v>
      </c>
      <c r="N103" s="345">
        <f t="shared" si="51"/>
        <v>0</v>
      </c>
      <c r="O103" s="321" t="str">
        <f t="shared" si="52"/>
        <v/>
      </c>
      <c r="P103" s="321" t="str">
        <f t="shared" si="53"/>
        <v/>
      </c>
      <c r="Q103" s="321" t="str">
        <f t="shared" si="54"/>
        <v/>
      </c>
      <c r="R103" s="214" t="str">
        <f t="shared" si="62"/>
        <v/>
      </c>
      <c r="S103" s="141"/>
      <c r="T103" s="211"/>
      <c r="U103" s="215" t="str">
        <f t="shared" si="34"/>
        <v/>
      </c>
      <c r="V103" s="153" t="str">
        <f t="shared" si="55"/>
        <v/>
      </c>
      <c r="W103" s="153" t="str">
        <f t="shared" si="56"/>
        <v/>
      </c>
      <c r="X103" s="153" t="str">
        <f t="shared" si="35"/>
        <v/>
      </c>
      <c r="Y103" s="153" t="str">
        <f t="shared" si="36"/>
        <v/>
      </c>
      <c r="Z103" s="141"/>
      <c r="AA103" s="211"/>
      <c r="AB103" s="215" t="str">
        <f t="shared" si="63"/>
        <v/>
      </c>
      <c r="AC103" s="153" t="str">
        <f t="shared" si="57"/>
        <v/>
      </c>
      <c r="AD103" s="153" t="str">
        <f t="shared" si="58"/>
        <v/>
      </c>
      <c r="AE103" s="153" t="str">
        <f t="shared" si="37"/>
        <v/>
      </c>
      <c r="AF103" s="153" t="str">
        <f t="shared" si="38"/>
        <v/>
      </c>
      <c r="AG103" s="213" t="str">
        <f t="shared" si="64"/>
        <v/>
      </c>
      <c r="AH103" s="141"/>
      <c r="AI103" s="211"/>
      <c r="AJ103" s="215" t="str">
        <f t="shared" si="65"/>
        <v/>
      </c>
      <c r="AK103" s="153" t="str">
        <f t="shared" si="59"/>
        <v/>
      </c>
      <c r="AL103" s="153" t="str">
        <f t="shared" si="39"/>
        <v/>
      </c>
      <c r="AM103" s="153" t="str">
        <f t="shared" si="40"/>
        <v/>
      </c>
      <c r="AN103" s="141"/>
      <c r="AO103" s="211"/>
      <c r="AP103" s="215" t="str">
        <f t="shared" si="66"/>
        <v/>
      </c>
      <c r="AQ103" s="153" t="str">
        <f t="shared" si="60"/>
        <v/>
      </c>
      <c r="AR103" s="153" t="str">
        <f t="shared" si="41"/>
        <v/>
      </c>
      <c r="AS103" s="153" t="str">
        <f t="shared" si="42"/>
        <v/>
      </c>
      <c r="AT103" s="141"/>
      <c r="AU103" s="211"/>
      <c r="AV103" s="215" t="str">
        <f t="shared" si="67"/>
        <v/>
      </c>
      <c r="AW103" s="153" t="str">
        <f t="shared" si="61"/>
        <v/>
      </c>
      <c r="AX103" s="153" t="str">
        <f t="shared" si="43"/>
        <v/>
      </c>
      <c r="AY103" s="153" t="str">
        <f t="shared" si="44"/>
        <v/>
      </c>
    </row>
    <row r="104" spans="1:51" ht="29.45" customHeight="1" x14ac:dyDescent="0.25">
      <c r="A104" s="354" t="str">
        <f>IF('N-Bedarf GL'!A104="","",'N-Bedarf GL'!A104)</f>
        <v/>
      </c>
      <c r="B104" s="354" t="str">
        <f>IF('N-Bedarf GL'!B104="","",'N-Bedarf GL'!B104)</f>
        <v/>
      </c>
      <c r="C104" s="305" t="str">
        <f>IF('N-Bedarf GL'!D104="","",'N-Bedarf GL'!D104)</f>
        <v/>
      </c>
      <c r="D104" s="32" t="str">
        <f>IF('N-Bedarf GL'!C104="","",'N-Bedarf GL'!C104)</f>
        <v/>
      </c>
      <c r="E104" s="321" t="str">
        <f>IF('N-Bedarf GL'!R104="","",'N-Bedarf GL'!R104)</f>
        <v/>
      </c>
      <c r="F104" s="321" t="str">
        <f>IF('P-Bedarf GL'!N105="","",'P-Bedarf GL'!N105)</f>
        <v/>
      </c>
      <c r="G104" s="321" t="str">
        <f>IF('P-Bedarf GL'!R105="","",'P-Bedarf GL'!R105)</f>
        <v/>
      </c>
      <c r="H104" s="321">
        <f t="shared" si="45"/>
        <v>0</v>
      </c>
      <c r="I104" s="345" t="str">
        <f t="shared" si="46"/>
        <v/>
      </c>
      <c r="J104" s="345" t="str">
        <f t="shared" si="47"/>
        <v/>
      </c>
      <c r="K104" s="345" t="str">
        <f t="shared" si="48"/>
        <v/>
      </c>
      <c r="L104" s="345">
        <f t="shared" si="49"/>
        <v>0</v>
      </c>
      <c r="M104" s="345">
        <f t="shared" si="50"/>
        <v>0</v>
      </c>
      <c r="N104" s="345">
        <f t="shared" si="51"/>
        <v>0</v>
      </c>
      <c r="O104" s="321" t="str">
        <f t="shared" si="52"/>
        <v/>
      </c>
      <c r="P104" s="321" t="str">
        <f t="shared" si="53"/>
        <v/>
      </c>
      <c r="Q104" s="321" t="str">
        <f t="shared" si="54"/>
        <v/>
      </c>
      <c r="R104" s="214" t="str">
        <f t="shared" si="62"/>
        <v/>
      </c>
      <c r="S104" s="141"/>
      <c r="T104" s="211"/>
      <c r="U104" s="215" t="str">
        <f t="shared" si="34"/>
        <v/>
      </c>
      <c r="V104" s="153" t="str">
        <f t="shared" si="55"/>
        <v/>
      </c>
      <c r="W104" s="153" t="str">
        <f t="shared" si="56"/>
        <v/>
      </c>
      <c r="X104" s="153" t="str">
        <f t="shared" si="35"/>
        <v/>
      </c>
      <c r="Y104" s="153" t="str">
        <f t="shared" si="36"/>
        <v/>
      </c>
      <c r="Z104" s="141"/>
      <c r="AA104" s="211"/>
      <c r="AB104" s="215" t="str">
        <f t="shared" si="63"/>
        <v/>
      </c>
      <c r="AC104" s="153" t="str">
        <f t="shared" si="57"/>
        <v/>
      </c>
      <c r="AD104" s="153" t="str">
        <f t="shared" si="58"/>
        <v/>
      </c>
      <c r="AE104" s="153" t="str">
        <f t="shared" si="37"/>
        <v/>
      </c>
      <c r="AF104" s="153" t="str">
        <f t="shared" si="38"/>
        <v/>
      </c>
      <c r="AG104" s="213" t="str">
        <f t="shared" si="64"/>
        <v/>
      </c>
      <c r="AH104" s="141"/>
      <c r="AI104" s="211"/>
      <c r="AJ104" s="215" t="str">
        <f t="shared" si="65"/>
        <v/>
      </c>
      <c r="AK104" s="153" t="str">
        <f t="shared" si="59"/>
        <v/>
      </c>
      <c r="AL104" s="153" t="str">
        <f t="shared" si="39"/>
        <v/>
      </c>
      <c r="AM104" s="153" t="str">
        <f t="shared" si="40"/>
        <v/>
      </c>
      <c r="AN104" s="141"/>
      <c r="AO104" s="211"/>
      <c r="AP104" s="215" t="str">
        <f t="shared" si="66"/>
        <v/>
      </c>
      <c r="AQ104" s="153" t="str">
        <f t="shared" si="60"/>
        <v/>
      </c>
      <c r="AR104" s="153" t="str">
        <f t="shared" si="41"/>
        <v/>
      </c>
      <c r="AS104" s="153" t="str">
        <f t="shared" si="42"/>
        <v/>
      </c>
      <c r="AT104" s="141"/>
      <c r="AU104" s="211"/>
      <c r="AV104" s="215" t="str">
        <f t="shared" si="67"/>
        <v/>
      </c>
      <c r="AW104" s="153" t="str">
        <f t="shared" si="61"/>
        <v/>
      </c>
      <c r="AX104" s="153" t="str">
        <f t="shared" si="43"/>
        <v/>
      </c>
      <c r="AY104" s="153" t="str">
        <f t="shared" si="44"/>
        <v/>
      </c>
    </row>
    <row r="105" spans="1:51" ht="29.45" customHeight="1" x14ac:dyDescent="0.25">
      <c r="A105" s="354" t="str">
        <f>IF('N-Bedarf GL'!A105="","",'N-Bedarf GL'!A105)</f>
        <v/>
      </c>
      <c r="B105" s="354" t="str">
        <f>IF('N-Bedarf GL'!B105="","",'N-Bedarf GL'!B105)</f>
        <v/>
      </c>
      <c r="C105" s="305" t="str">
        <f>IF('N-Bedarf GL'!D105="","",'N-Bedarf GL'!D105)</f>
        <v/>
      </c>
      <c r="D105" s="32" t="str">
        <f>IF('N-Bedarf GL'!C105="","",'N-Bedarf GL'!C105)</f>
        <v/>
      </c>
      <c r="E105" s="321" t="str">
        <f>IF('N-Bedarf GL'!R105="","",'N-Bedarf GL'!R105)</f>
        <v/>
      </c>
      <c r="F105" s="321" t="str">
        <f>IF('P-Bedarf GL'!N106="","",'P-Bedarf GL'!N106)</f>
        <v/>
      </c>
      <c r="G105" s="321" t="str">
        <f>IF('P-Bedarf GL'!R106="","",'P-Bedarf GL'!R106)</f>
        <v/>
      </c>
      <c r="H105" s="321">
        <f t="shared" si="45"/>
        <v>0</v>
      </c>
      <c r="I105" s="345" t="str">
        <f t="shared" si="46"/>
        <v/>
      </c>
      <c r="J105" s="345" t="str">
        <f t="shared" si="47"/>
        <v/>
      </c>
      <c r="K105" s="345" t="str">
        <f t="shared" si="48"/>
        <v/>
      </c>
      <c r="L105" s="345">
        <f t="shared" si="49"/>
        <v>0</v>
      </c>
      <c r="M105" s="345">
        <f t="shared" si="50"/>
        <v>0</v>
      </c>
      <c r="N105" s="345">
        <f t="shared" si="51"/>
        <v>0</v>
      </c>
      <c r="O105" s="321" t="str">
        <f t="shared" si="52"/>
        <v/>
      </c>
      <c r="P105" s="321" t="str">
        <f t="shared" si="53"/>
        <v/>
      </c>
      <c r="Q105" s="321" t="str">
        <f t="shared" si="54"/>
        <v/>
      </c>
      <c r="R105" s="214" t="str">
        <f t="shared" si="62"/>
        <v/>
      </c>
      <c r="S105" s="141"/>
      <c r="T105" s="211"/>
      <c r="U105" s="215" t="str">
        <f t="shared" si="34"/>
        <v/>
      </c>
      <c r="V105" s="153" t="str">
        <f t="shared" si="55"/>
        <v/>
      </c>
      <c r="W105" s="153" t="str">
        <f t="shared" si="56"/>
        <v/>
      </c>
      <c r="X105" s="153" t="str">
        <f t="shared" si="35"/>
        <v/>
      </c>
      <c r="Y105" s="153" t="str">
        <f t="shared" si="36"/>
        <v/>
      </c>
      <c r="Z105" s="141"/>
      <c r="AA105" s="211"/>
      <c r="AB105" s="215" t="str">
        <f t="shared" si="63"/>
        <v/>
      </c>
      <c r="AC105" s="153" t="str">
        <f t="shared" si="57"/>
        <v/>
      </c>
      <c r="AD105" s="153" t="str">
        <f t="shared" si="58"/>
        <v/>
      </c>
      <c r="AE105" s="153" t="str">
        <f t="shared" si="37"/>
        <v/>
      </c>
      <c r="AF105" s="153" t="str">
        <f t="shared" si="38"/>
        <v/>
      </c>
      <c r="AG105" s="213" t="str">
        <f t="shared" si="64"/>
        <v/>
      </c>
      <c r="AH105" s="141"/>
      <c r="AI105" s="211"/>
      <c r="AJ105" s="215" t="str">
        <f t="shared" si="65"/>
        <v/>
      </c>
      <c r="AK105" s="153" t="str">
        <f t="shared" si="59"/>
        <v/>
      </c>
      <c r="AL105" s="153" t="str">
        <f t="shared" si="39"/>
        <v/>
      </c>
      <c r="AM105" s="153" t="str">
        <f t="shared" si="40"/>
        <v/>
      </c>
      <c r="AN105" s="141"/>
      <c r="AO105" s="211"/>
      <c r="AP105" s="215" t="str">
        <f t="shared" si="66"/>
        <v/>
      </c>
      <c r="AQ105" s="153" t="str">
        <f t="shared" si="60"/>
        <v/>
      </c>
      <c r="AR105" s="153" t="str">
        <f t="shared" si="41"/>
        <v/>
      </c>
      <c r="AS105" s="153" t="str">
        <f t="shared" si="42"/>
        <v/>
      </c>
      <c r="AT105" s="141"/>
      <c r="AU105" s="211"/>
      <c r="AV105" s="215" t="str">
        <f t="shared" si="67"/>
        <v/>
      </c>
      <c r="AW105" s="153" t="str">
        <f t="shared" si="61"/>
        <v/>
      </c>
      <c r="AX105" s="153" t="str">
        <f t="shared" si="43"/>
        <v/>
      </c>
      <c r="AY105" s="153" t="str">
        <f t="shared" si="44"/>
        <v/>
      </c>
    </row>
    <row r="106" spans="1:51" ht="29.45" customHeight="1" x14ac:dyDescent="0.25">
      <c r="A106" s="354" t="str">
        <f>IF('N-Bedarf GL'!A106="","",'N-Bedarf GL'!A106)</f>
        <v/>
      </c>
      <c r="B106" s="354" t="str">
        <f>IF('N-Bedarf GL'!B106="","",'N-Bedarf GL'!B106)</f>
        <v/>
      </c>
      <c r="C106" s="305" t="str">
        <f>IF('N-Bedarf GL'!D106="","",'N-Bedarf GL'!D106)</f>
        <v/>
      </c>
      <c r="D106" s="32" t="str">
        <f>IF('N-Bedarf GL'!C106="","",'N-Bedarf GL'!C106)</f>
        <v/>
      </c>
      <c r="E106" s="321" t="str">
        <f>IF('N-Bedarf GL'!R106="","",'N-Bedarf GL'!R106)</f>
        <v/>
      </c>
      <c r="F106" s="321" t="str">
        <f>IF('P-Bedarf GL'!N107="","",'P-Bedarf GL'!N107)</f>
        <v/>
      </c>
      <c r="G106" s="321" t="str">
        <f>IF('P-Bedarf GL'!R107="","",'P-Bedarf GL'!R107)</f>
        <v/>
      </c>
      <c r="H106" s="321">
        <f t="shared" si="45"/>
        <v>0</v>
      </c>
      <c r="I106" s="345" t="str">
        <f t="shared" si="46"/>
        <v/>
      </c>
      <c r="J106" s="345" t="str">
        <f t="shared" si="47"/>
        <v/>
      </c>
      <c r="K106" s="345" t="str">
        <f t="shared" si="48"/>
        <v/>
      </c>
      <c r="L106" s="345">
        <f t="shared" si="49"/>
        <v>0</v>
      </c>
      <c r="M106" s="345">
        <f t="shared" si="50"/>
        <v>0</v>
      </c>
      <c r="N106" s="345">
        <f t="shared" si="51"/>
        <v>0</v>
      </c>
      <c r="O106" s="321" t="str">
        <f t="shared" si="52"/>
        <v/>
      </c>
      <c r="P106" s="321" t="str">
        <f t="shared" si="53"/>
        <v/>
      </c>
      <c r="Q106" s="321" t="str">
        <f t="shared" si="54"/>
        <v/>
      </c>
      <c r="R106" s="214" t="str">
        <f t="shared" si="62"/>
        <v/>
      </c>
      <c r="S106" s="141"/>
      <c r="T106" s="211"/>
      <c r="U106" s="215" t="str">
        <f t="shared" si="34"/>
        <v/>
      </c>
      <c r="V106" s="153" t="str">
        <f t="shared" si="55"/>
        <v/>
      </c>
      <c r="W106" s="153" t="str">
        <f t="shared" si="56"/>
        <v/>
      </c>
      <c r="X106" s="153" t="str">
        <f t="shared" si="35"/>
        <v/>
      </c>
      <c r="Y106" s="153" t="str">
        <f t="shared" si="36"/>
        <v/>
      </c>
      <c r="Z106" s="141"/>
      <c r="AA106" s="211"/>
      <c r="AB106" s="215" t="str">
        <f t="shared" si="63"/>
        <v/>
      </c>
      <c r="AC106" s="153" t="str">
        <f t="shared" si="57"/>
        <v/>
      </c>
      <c r="AD106" s="153" t="str">
        <f t="shared" si="58"/>
        <v/>
      </c>
      <c r="AE106" s="153" t="str">
        <f t="shared" si="37"/>
        <v/>
      </c>
      <c r="AF106" s="153" t="str">
        <f t="shared" si="38"/>
        <v/>
      </c>
      <c r="AG106" s="213" t="str">
        <f t="shared" si="64"/>
        <v/>
      </c>
      <c r="AH106" s="141"/>
      <c r="AI106" s="211"/>
      <c r="AJ106" s="215" t="str">
        <f t="shared" si="65"/>
        <v/>
      </c>
      <c r="AK106" s="153" t="str">
        <f t="shared" si="59"/>
        <v/>
      </c>
      <c r="AL106" s="153" t="str">
        <f t="shared" si="39"/>
        <v/>
      </c>
      <c r="AM106" s="153" t="str">
        <f t="shared" si="40"/>
        <v/>
      </c>
      <c r="AN106" s="141"/>
      <c r="AO106" s="211"/>
      <c r="AP106" s="215" t="str">
        <f t="shared" si="66"/>
        <v/>
      </c>
      <c r="AQ106" s="153" t="str">
        <f t="shared" si="60"/>
        <v/>
      </c>
      <c r="AR106" s="153" t="str">
        <f t="shared" si="41"/>
        <v/>
      </c>
      <c r="AS106" s="153" t="str">
        <f t="shared" si="42"/>
        <v/>
      </c>
      <c r="AT106" s="141"/>
      <c r="AU106" s="211"/>
      <c r="AV106" s="215" t="str">
        <f t="shared" si="67"/>
        <v/>
      </c>
      <c r="AW106" s="153" t="str">
        <f t="shared" si="61"/>
        <v/>
      </c>
      <c r="AX106" s="153" t="str">
        <f t="shared" si="43"/>
        <v/>
      </c>
      <c r="AY106" s="153" t="str">
        <f t="shared" si="44"/>
        <v/>
      </c>
    </row>
    <row r="107" spans="1:51" ht="29.45" customHeight="1" x14ac:dyDescent="0.25">
      <c r="A107" s="354" t="str">
        <f>IF('N-Bedarf GL'!A107="","",'N-Bedarf GL'!A107)</f>
        <v/>
      </c>
      <c r="B107" s="354" t="str">
        <f>IF('N-Bedarf GL'!B107="","",'N-Bedarf GL'!B107)</f>
        <v/>
      </c>
      <c r="C107" s="305" t="str">
        <f>IF('N-Bedarf GL'!D107="","",'N-Bedarf GL'!D107)</f>
        <v/>
      </c>
      <c r="D107" s="32" t="str">
        <f>IF('N-Bedarf GL'!C107="","",'N-Bedarf GL'!C107)</f>
        <v/>
      </c>
      <c r="E107" s="321" t="str">
        <f>IF('N-Bedarf GL'!R107="","",'N-Bedarf GL'!R107)</f>
        <v/>
      </c>
      <c r="F107" s="321" t="str">
        <f>IF('P-Bedarf GL'!N108="","",'P-Bedarf GL'!N108)</f>
        <v/>
      </c>
      <c r="G107" s="321" t="str">
        <f>IF('P-Bedarf GL'!R108="","",'P-Bedarf GL'!R108)</f>
        <v/>
      </c>
      <c r="H107" s="321">
        <f t="shared" si="45"/>
        <v>0</v>
      </c>
      <c r="I107" s="345" t="str">
        <f t="shared" si="46"/>
        <v/>
      </c>
      <c r="J107" s="345" t="str">
        <f t="shared" si="47"/>
        <v/>
      </c>
      <c r="K107" s="345" t="str">
        <f t="shared" si="48"/>
        <v/>
      </c>
      <c r="L107" s="345">
        <f t="shared" si="49"/>
        <v>0</v>
      </c>
      <c r="M107" s="345">
        <f t="shared" si="50"/>
        <v>0</v>
      </c>
      <c r="N107" s="345">
        <f t="shared" si="51"/>
        <v>0</v>
      </c>
      <c r="O107" s="321" t="str">
        <f t="shared" si="52"/>
        <v/>
      </c>
      <c r="P107" s="321" t="str">
        <f t="shared" si="53"/>
        <v/>
      </c>
      <c r="Q107" s="321" t="str">
        <f t="shared" si="54"/>
        <v/>
      </c>
      <c r="R107" s="214" t="str">
        <f t="shared" si="62"/>
        <v/>
      </c>
      <c r="S107" s="141"/>
      <c r="T107" s="211"/>
      <c r="U107" s="215" t="str">
        <f t="shared" si="34"/>
        <v/>
      </c>
      <c r="V107" s="153" t="str">
        <f t="shared" si="55"/>
        <v/>
      </c>
      <c r="W107" s="153" t="str">
        <f t="shared" si="56"/>
        <v/>
      </c>
      <c r="X107" s="153" t="str">
        <f t="shared" si="35"/>
        <v/>
      </c>
      <c r="Y107" s="153" t="str">
        <f t="shared" si="36"/>
        <v/>
      </c>
      <c r="Z107" s="141"/>
      <c r="AA107" s="211"/>
      <c r="AB107" s="215" t="str">
        <f t="shared" si="63"/>
        <v/>
      </c>
      <c r="AC107" s="153" t="str">
        <f t="shared" si="57"/>
        <v/>
      </c>
      <c r="AD107" s="153" t="str">
        <f t="shared" si="58"/>
        <v/>
      </c>
      <c r="AE107" s="153" t="str">
        <f t="shared" si="37"/>
        <v/>
      </c>
      <c r="AF107" s="153" t="str">
        <f t="shared" si="38"/>
        <v/>
      </c>
      <c r="AG107" s="213" t="str">
        <f t="shared" si="64"/>
        <v/>
      </c>
      <c r="AH107" s="141"/>
      <c r="AI107" s="211"/>
      <c r="AJ107" s="215" t="str">
        <f t="shared" si="65"/>
        <v/>
      </c>
      <c r="AK107" s="153" t="str">
        <f t="shared" si="59"/>
        <v/>
      </c>
      <c r="AL107" s="153" t="str">
        <f t="shared" si="39"/>
        <v/>
      </c>
      <c r="AM107" s="153" t="str">
        <f t="shared" si="40"/>
        <v/>
      </c>
      <c r="AN107" s="141"/>
      <c r="AO107" s="211"/>
      <c r="AP107" s="215" t="str">
        <f t="shared" si="66"/>
        <v/>
      </c>
      <c r="AQ107" s="153" t="str">
        <f t="shared" si="60"/>
        <v/>
      </c>
      <c r="AR107" s="153" t="str">
        <f t="shared" si="41"/>
        <v/>
      </c>
      <c r="AS107" s="153" t="str">
        <f t="shared" si="42"/>
        <v/>
      </c>
      <c r="AT107" s="141"/>
      <c r="AU107" s="211"/>
      <c r="AV107" s="215" t="str">
        <f t="shared" si="67"/>
        <v/>
      </c>
      <c r="AW107" s="153" t="str">
        <f t="shared" si="61"/>
        <v/>
      </c>
      <c r="AX107" s="153" t="str">
        <f t="shared" si="43"/>
        <v/>
      </c>
      <c r="AY107" s="153" t="str">
        <f t="shared" si="44"/>
        <v/>
      </c>
    </row>
    <row r="108" spans="1:51" ht="29.45" customHeight="1" x14ac:dyDescent="0.25">
      <c r="A108" s="354" t="str">
        <f>IF('N-Bedarf GL'!A108="","",'N-Bedarf GL'!A108)</f>
        <v/>
      </c>
      <c r="B108" s="354" t="str">
        <f>IF('N-Bedarf GL'!B108="","",'N-Bedarf GL'!B108)</f>
        <v/>
      </c>
      <c r="C108" s="305" t="str">
        <f>IF('N-Bedarf GL'!D108="","",'N-Bedarf GL'!D108)</f>
        <v/>
      </c>
      <c r="D108" s="32" t="str">
        <f>IF('N-Bedarf GL'!C108="","",'N-Bedarf GL'!C108)</f>
        <v/>
      </c>
      <c r="E108" s="321" t="str">
        <f>IF('N-Bedarf GL'!R108="","",'N-Bedarf GL'!R108)</f>
        <v/>
      </c>
      <c r="F108" s="321" t="str">
        <f>IF('P-Bedarf GL'!N109="","",'P-Bedarf GL'!N109)</f>
        <v/>
      </c>
      <c r="G108" s="321" t="str">
        <f>IF('P-Bedarf GL'!R109="","",'P-Bedarf GL'!R109)</f>
        <v/>
      </c>
      <c r="H108" s="321">
        <f t="shared" si="45"/>
        <v>0</v>
      </c>
      <c r="I108" s="345" t="str">
        <f t="shared" si="46"/>
        <v/>
      </c>
      <c r="J108" s="345" t="str">
        <f t="shared" si="47"/>
        <v/>
      </c>
      <c r="K108" s="345" t="str">
        <f t="shared" si="48"/>
        <v/>
      </c>
      <c r="L108" s="345">
        <f t="shared" si="49"/>
        <v>0</v>
      </c>
      <c r="M108" s="345">
        <f t="shared" si="50"/>
        <v>0</v>
      </c>
      <c r="N108" s="345">
        <f t="shared" si="51"/>
        <v>0</v>
      </c>
      <c r="O108" s="321" t="str">
        <f t="shared" si="52"/>
        <v/>
      </c>
      <c r="P108" s="321" t="str">
        <f t="shared" si="53"/>
        <v/>
      </c>
      <c r="Q108" s="321" t="str">
        <f t="shared" si="54"/>
        <v/>
      </c>
      <c r="R108" s="214" t="str">
        <f t="shared" si="62"/>
        <v/>
      </c>
      <c r="S108" s="141"/>
      <c r="T108" s="211"/>
      <c r="U108" s="215" t="str">
        <f t="shared" si="34"/>
        <v/>
      </c>
      <c r="V108" s="153" t="str">
        <f t="shared" si="55"/>
        <v/>
      </c>
      <c r="W108" s="153" t="str">
        <f t="shared" si="56"/>
        <v/>
      </c>
      <c r="X108" s="153" t="str">
        <f t="shared" si="35"/>
        <v/>
      </c>
      <c r="Y108" s="153" t="str">
        <f t="shared" si="36"/>
        <v/>
      </c>
      <c r="Z108" s="141"/>
      <c r="AA108" s="211"/>
      <c r="AB108" s="215" t="str">
        <f t="shared" si="63"/>
        <v/>
      </c>
      <c r="AC108" s="153" t="str">
        <f t="shared" si="57"/>
        <v/>
      </c>
      <c r="AD108" s="153" t="str">
        <f t="shared" si="58"/>
        <v/>
      </c>
      <c r="AE108" s="153" t="str">
        <f t="shared" si="37"/>
        <v/>
      </c>
      <c r="AF108" s="153" t="str">
        <f t="shared" si="38"/>
        <v/>
      </c>
      <c r="AG108" s="213" t="str">
        <f t="shared" si="64"/>
        <v/>
      </c>
      <c r="AH108" s="141"/>
      <c r="AI108" s="211"/>
      <c r="AJ108" s="215" t="str">
        <f t="shared" si="65"/>
        <v/>
      </c>
      <c r="AK108" s="153" t="str">
        <f t="shared" si="59"/>
        <v/>
      </c>
      <c r="AL108" s="153" t="str">
        <f t="shared" si="39"/>
        <v/>
      </c>
      <c r="AM108" s="153" t="str">
        <f t="shared" si="40"/>
        <v/>
      </c>
      <c r="AN108" s="141"/>
      <c r="AO108" s="211"/>
      <c r="AP108" s="215" t="str">
        <f t="shared" si="66"/>
        <v/>
      </c>
      <c r="AQ108" s="153" t="str">
        <f t="shared" si="60"/>
        <v/>
      </c>
      <c r="AR108" s="153" t="str">
        <f t="shared" si="41"/>
        <v/>
      </c>
      <c r="AS108" s="153" t="str">
        <f t="shared" si="42"/>
        <v/>
      </c>
      <c r="AT108" s="141"/>
      <c r="AU108" s="211"/>
      <c r="AV108" s="215" t="str">
        <f t="shared" si="67"/>
        <v/>
      </c>
      <c r="AW108" s="153" t="str">
        <f t="shared" si="61"/>
        <v/>
      </c>
      <c r="AX108" s="153" t="str">
        <f t="shared" si="43"/>
        <v/>
      </c>
      <c r="AY108" s="153" t="str">
        <f t="shared" si="44"/>
        <v/>
      </c>
    </row>
    <row r="109" spans="1:51" ht="29.45" customHeight="1" x14ac:dyDescent="0.25">
      <c r="A109" s="354" t="str">
        <f>IF('N-Bedarf GL'!A109="","",'N-Bedarf GL'!A109)</f>
        <v/>
      </c>
      <c r="B109" s="354" t="str">
        <f>IF('N-Bedarf GL'!B109="","",'N-Bedarf GL'!B109)</f>
        <v/>
      </c>
      <c r="C109" s="305" t="str">
        <f>IF('N-Bedarf GL'!D109="","",'N-Bedarf GL'!D109)</f>
        <v/>
      </c>
      <c r="D109" s="32" t="str">
        <f>IF('N-Bedarf GL'!C109="","",'N-Bedarf GL'!C109)</f>
        <v/>
      </c>
      <c r="E109" s="321" t="str">
        <f>IF('N-Bedarf GL'!R109="","",'N-Bedarf GL'!R109)</f>
        <v/>
      </c>
      <c r="F109" s="321" t="str">
        <f>IF('P-Bedarf GL'!N110="","",'P-Bedarf GL'!N110)</f>
        <v/>
      </c>
      <c r="G109" s="321" t="str">
        <f>IF('P-Bedarf GL'!R110="","",'P-Bedarf GL'!R110)</f>
        <v/>
      </c>
      <c r="H109" s="321">
        <f t="shared" si="45"/>
        <v>0</v>
      </c>
      <c r="I109" s="345" t="str">
        <f t="shared" si="46"/>
        <v/>
      </c>
      <c r="J109" s="345" t="str">
        <f t="shared" si="47"/>
        <v/>
      </c>
      <c r="K109" s="345" t="str">
        <f t="shared" si="48"/>
        <v/>
      </c>
      <c r="L109" s="345">
        <f t="shared" si="49"/>
        <v>0</v>
      </c>
      <c r="M109" s="345">
        <f t="shared" si="50"/>
        <v>0</v>
      </c>
      <c r="N109" s="345">
        <f t="shared" si="51"/>
        <v>0</v>
      </c>
      <c r="O109" s="321" t="str">
        <f t="shared" si="52"/>
        <v/>
      </c>
      <c r="P109" s="321" t="str">
        <f t="shared" si="53"/>
        <v/>
      </c>
      <c r="Q109" s="321" t="str">
        <f t="shared" si="54"/>
        <v/>
      </c>
      <c r="R109" s="214" t="str">
        <f t="shared" si="62"/>
        <v/>
      </c>
      <c r="S109" s="141"/>
      <c r="T109" s="211"/>
      <c r="U109" s="215" t="str">
        <f t="shared" si="34"/>
        <v/>
      </c>
      <c r="V109" s="153" t="str">
        <f t="shared" si="55"/>
        <v/>
      </c>
      <c r="W109" s="153" t="str">
        <f t="shared" si="56"/>
        <v/>
      </c>
      <c r="X109" s="153" t="str">
        <f t="shared" si="35"/>
        <v/>
      </c>
      <c r="Y109" s="153" t="str">
        <f t="shared" si="36"/>
        <v/>
      </c>
      <c r="Z109" s="141"/>
      <c r="AA109" s="211"/>
      <c r="AB109" s="215" t="str">
        <f t="shared" si="63"/>
        <v/>
      </c>
      <c r="AC109" s="153" t="str">
        <f t="shared" si="57"/>
        <v/>
      </c>
      <c r="AD109" s="153" t="str">
        <f t="shared" si="58"/>
        <v/>
      </c>
      <c r="AE109" s="153" t="str">
        <f t="shared" si="37"/>
        <v/>
      </c>
      <c r="AF109" s="153" t="str">
        <f t="shared" si="38"/>
        <v/>
      </c>
      <c r="AG109" s="213" t="str">
        <f t="shared" si="64"/>
        <v/>
      </c>
      <c r="AH109" s="141"/>
      <c r="AI109" s="211"/>
      <c r="AJ109" s="215" t="str">
        <f t="shared" si="65"/>
        <v/>
      </c>
      <c r="AK109" s="153" t="str">
        <f t="shared" si="59"/>
        <v/>
      </c>
      <c r="AL109" s="153" t="str">
        <f t="shared" si="39"/>
        <v/>
      </c>
      <c r="AM109" s="153" t="str">
        <f t="shared" si="40"/>
        <v/>
      </c>
      <c r="AN109" s="141"/>
      <c r="AO109" s="211"/>
      <c r="AP109" s="215" t="str">
        <f t="shared" si="66"/>
        <v/>
      </c>
      <c r="AQ109" s="153" t="str">
        <f t="shared" si="60"/>
        <v/>
      </c>
      <c r="AR109" s="153" t="str">
        <f t="shared" si="41"/>
        <v/>
      </c>
      <c r="AS109" s="153" t="str">
        <f t="shared" si="42"/>
        <v/>
      </c>
      <c r="AT109" s="141"/>
      <c r="AU109" s="211"/>
      <c r="AV109" s="215" t="str">
        <f t="shared" si="67"/>
        <v/>
      </c>
      <c r="AW109" s="153" t="str">
        <f t="shared" si="61"/>
        <v/>
      </c>
      <c r="AX109" s="153" t="str">
        <f t="shared" si="43"/>
        <v/>
      </c>
      <c r="AY109" s="153" t="str">
        <f t="shared" si="44"/>
        <v/>
      </c>
    </row>
    <row r="110" spans="1:51" ht="29.45" customHeight="1" x14ac:dyDescent="0.25">
      <c r="A110" s="354" t="str">
        <f>IF('N-Bedarf GL'!A110="","",'N-Bedarf GL'!A110)</f>
        <v/>
      </c>
      <c r="B110" s="354" t="str">
        <f>IF('N-Bedarf GL'!B110="","",'N-Bedarf GL'!B110)</f>
        <v/>
      </c>
      <c r="C110" s="305" t="str">
        <f>IF('N-Bedarf GL'!D110="","",'N-Bedarf GL'!D110)</f>
        <v/>
      </c>
      <c r="D110" s="32" t="str">
        <f>IF('N-Bedarf GL'!C110="","",'N-Bedarf GL'!C110)</f>
        <v/>
      </c>
      <c r="E110" s="321" t="str">
        <f>IF('N-Bedarf GL'!R110="","",'N-Bedarf GL'!R110)</f>
        <v/>
      </c>
      <c r="F110" s="321" t="str">
        <f>IF('P-Bedarf GL'!N111="","",'P-Bedarf GL'!N111)</f>
        <v/>
      </c>
      <c r="G110" s="321" t="str">
        <f>IF('P-Bedarf GL'!R111="","",'P-Bedarf GL'!R111)</f>
        <v/>
      </c>
      <c r="H110" s="321">
        <f t="shared" si="45"/>
        <v>0</v>
      </c>
      <c r="I110" s="345" t="str">
        <f t="shared" si="46"/>
        <v/>
      </c>
      <c r="J110" s="345" t="str">
        <f t="shared" si="47"/>
        <v/>
      </c>
      <c r="K110" s="345" t="str">
        <f t="shared" si="48"/>
        <v/>
      </c>
      <c r="L110" s="345">
        <f t="shared" si="49"/>
        <v>0</v>
      </c>
      <c r="M110" s="345">
        <f t="shared" si="50"/>
        <v>0</v>
      </c>
      <c r="N110" s="345">
        <f t="shared" si="51"/>
        <v>0</v>
      </c>
      <c r="O110" s="321" t="str">
        <f t="shared" si="52"/>
        <v/>
      </c>
      <c r="P110" s="321" t="str">
        <f t="shared" si="53"/>
        <v/>
      </c>
      <c r="Q110" s="321" t="str">
        <f t="shared" si="54"/>
        <v/>
      </c>
      <c r="R110" s="214" t="str">
        <f t="shared" si="62"/>
        <v/>
      </c>
      <c r="S110" s="141"/>
      <c r="T110" s="211"/>
      <c r="U110" s="215" t="str">
        <f t="shared" si="34"/>
        <v/>
      </c>
      <c r="V110" s="153" t="str">
        <f t="shared" si="55"/>
        <v/>
      </c>
      <c r="W110" s="153" t="str">
        <f t="shared" si="56"/>
        <v/>
      </c>
      <c r="X110" s="153" t="str">
        <f t="shared" si="35"/>
        <v/>
      </c>
      <c r="Y110" s="153" t="str">
        <f t="shared" si="36"/>
        <v/>
      </c>
      <c r="Z110" s="141"/>
      <c r="AA110" s="211"/>
      <c r="AB110" s="215" t="str">
        <f t="shared" si="63"/>
        <v/>
      </c>
      <c r="AC110" s="153" t="str">
        <f t="shared" si="57"/>
        <v/>
      </c>
      <c r="AD110" s="153" t="str">
        <f t="shared" si="58"/>
        <v/>
      </c>
      <c r="AE110" s="153" t="str">
        <f t="shared" si="37"/>
        <v/>
      </c>
      <c r="AF110" s="153" t="str">
        <f t="shared" si="38"/>
        <v/>
      </c>
      <c r="AG110" s="213" t="str">
        <f t="shared" si="64"/>
        <v/>
      </c>
      <c r="AH110" s="141"/>
      <c r="AI110" s="211"/>
      <c r="AJ110" s="215" t="str">
        <f t="shared" si="65"/>
        <v/>
      </c>
      <c r="AK110" s="153" t="str">
        <f t="shared" si="59"/>
        <v/>
      </c>
      <c r="AL110" s="153" t="str">
        <f t="shared" si="39"/>
        <v/>
      </c>
      <c r="AM110" s="153" t="str">
        <f t="shared" si="40"/>
        <v/>
      </c>
      <c r="AN110" s="141"/>
      <c r="AO110" s="211"/>
      <c r="AP110" s="215" t="str">
        <f t="shared" si="66"/>
        <v/>
      </c>
      <c r="AQ110" s="153" t="str">
        <f t="shared" si="60"/>
        <v/>
      </c>
      <c r="AR110" s="153" t="str">
        <f t="shared" si="41"/>
        <v/>
      </c>
      <c r="AS110" s="153" t="str">
        <f t="shared" si="42"/>
        <v/>
      </c>
      <c r="AT110" s="141"/>
      <c r="AU110" s="211"/>
      <c r="AV110" s="215" t="str">
        <f t="shared" si="67"/>
        <v/>
      </c>
      <c r="AW110" s="153" t="str">
        <f t="shared" si="61"/>
        <v/>
      </c>
      <c r="AX110" s="153" t="str">
        <f t="shared" si="43"/>
        <v/>
      </c>
      <c r="AY110" s="153" t="str">
        <f t="shared" si="44"/>
        <v/>
      </c>
    </row>
    <row r="111" spans="1:51" ht="29.45" customHeight="1" x14ac:dyDescent="0.25">
      <c r="A111" s="354" t="str">
        <f>IF('N-Bedarf GL'!A111="","",'N-Bedarf GL'!A111)</f>
        <v/>
      </c>
      <c r="B111" s="354" t="str">
        <f>IF('N-Bedarf GL'!B111="","",'N-Bedarf GL'!B111)</f>
        <v/>
      </c>
      <c r="C111" s="305" t="str">
        <f>IF('N-Bedarf GL'!D111="","",'N-Bedarf GL'!D111)</f>
        <v/>
      </c>
      <c r="D111" s="32" t="str">
        <f>IF('N-Bedarf GL'!C111="","",'N-Bedarf GL'!C111)</f>
        <v/>
      </c>
      <c r="E111" s="321" t="str">
        <f>IF('N-Bedarf GL'!R111="","",'N-Bedarf GL'!R111)</f>
        <v/>
      </c>
      <c r="F111" s="321" t="str">
        <f>IF('P-Bedarf GL'!N112="","",'P-Bedarf GL'!N112)</f>
        <v/>
      </c>
      <c r="G111" s="321" t="str">
        <f>IF('P-Bedarf GL'!R112="","",'P-Bedarf GL'!R112)</f>
        <v/>
      </c>
      <c r="H111" s="321">
        <f t="shared" si="45"/>
        <v>0</v>
      </c>
      <c r="I111" s="345" t="str">
        <f t="shared" si="46"/>
        <v/>
      </c>
      <c r="J111" s="345" t="str">
        <f t="shared" si="47"/>
        <v/>
      </c>
      <c r="K111" s="345" t="str">
        <f t="shared" si="48"/>
        <v/>
      </c>
      <c r="L111" s="345">
        <f t="shared" si="49"/>
        <v>0</v>
      </c>
      <c r="M111" s="345">
        <f t="shared" si="50"/>
        <v>0</v>
      </c>
      <c r="N111" s="345">
        <f t="shared" si="51"/>
        <v>0</v>
      </c>
      <c r="O111" s="321" t="str">
        <f t="shared" si="52"/>
        <v/>
      </c>
      <c r="P111" s="321" t="str">
        <f t="shared" si="53"/>
        <v/>
      </c>
      <c r="Q111" s="321" t="str">
        <f t="shared" si="54"/>
        <v/>
      </c>
      <c r="R111" s="214" t="str">
        <f t="shared" si="62"/>
        <v/>
      </c>
      <c r="S111" s="141"/>
      <c r="T111" s="211"/>
      <c r="U111" s="215" t="str">
        <f t="shared" si="34"/>
        <v/>
      </c>
      <c r="V111" s="153" t="str">
        <f t="shared" si="55"/>
        <v/>
      </c>
      <c r="W111" s="153" t="str">
        <f t="shared" si="56"/>
        <v/>
      </c>
      <c r="X111" s="153" t="str">
        <f t="shared" si="35"/>
        <v/>
      </c>
      <c r="Y111" s="153" t="str">
        <f t="shared" si="36"/>
        <v/>
      </c>
      <c r="Z111" s="141"/>
      <c r="AA111" s="211"/>
      <c r="AB111" s="215" t="str">
        <f t="shared" si="63"/>
        <v/>
      </c>
      <c r="AC111" s="153" t="str">
        <f t="shared" si="57"/>
        <v/>
      </c>
      <c r="AD111" s="153" t="str">
        <f t="shared" si="58"/>
        <v/>
      </c>
      <c r="AE111" s="153" t="str">
        <f t="shared" si="37"/>
        <v/>
      </c>
      <c r="AF111" s="153" t="str">
        <f t="shared" si="38"/>
        <v/>
      </c>
      <c r="AG111" s="213" t="str">
        <f t="shared" si="64"/>
        <v/>
      </c>
      <c r="AH111" s="141"/>
      <c r="AI111" s="211"/>
      <c r="AJ111" s="215" t="str">
        <f t="shared" si="65"/>
        <v/>
      </c>
      <c r="AK111" s="153" t="str">
        <f t="shared" si="59"/>
        <v/>
      </c>
      <c r="AL111" s="153" t="str">
        <f t="shared" si="39"/>
        <v/>
      </c>
      <c r="AM111" s="153" t="str">
        <f t="shared" si="40"/>
        <v/>
      </c>
      <c r="AN111" s="141"/>
      <c r="AO111" s="211"/>
      <c r="AP111" s="215" t="str">
        <f t="shared" si="66"/>
        <v/>
      </c>
      <c r="AQ111" s="153" t="str">
        <f t="shared" si="60"/>
        <v/>
      </c>
      <c r="AR111" s="153" t="str">
        <f t="shared" si="41"/>
        <v/>
      </c>
      <c r="AS111" s="153" t="str">
        <f t="shared" si="42"/>
        <v/>
      </c>
      <c r="AT111" s="141"/>
      <c r="AU111" s="211"/>
      <c r="AV111" s="215" t="str">
        <f t="shared" si="67"/>
        <v/>
      </c>
      <c r="AW111" s="153" t="str">
        <f t="shared" si="61"/>
        <v/>
      </c>
      <c r="AX111" s="153" t="str">
        <f t="shared" si="43"/>
        <v/>
      </c>
      <c r="AY111" s="153" t="str">
        <f t="shared" si="44"/>
        <v/>
      </c>
    </row>
    <row r="112" spans="1:51" ht="29.45" customHeight="1" x14ac:dyDescent="0.25">
      <c r="A112" s="354" t="str">
        <f>IF('N-Bedarf GL'!A112="","",'N-Bedarf GL'!A112)</f>
        <v/>
      </c>
      <c r="B112" s="354" t="str">
        <f>IF('N-Bedarf GL'!B112="","",'N-Bedarf GL'!B112)</f>
        <v/>
      </c>
      <c r="C112" s="305" t="str">
        <f>IF('N-Bedarf GL'!D112="","",'N-Bedarf GL'!D112)</f>
        <v/>
      </c>
      <c r="D112" s="32" t="str">
        <f>IF('N-Bedarf GL'!C112="","",'N-Bedarf GL'!C112)</f>
        <v/>
      </c>
      <c r="E112" s="321" t="str">
        <f>IF('N-Bedarf GL'!R112="","",'N-Bedarf GL'!R112)</f>
        <v/>
      </c>
      <c r="F112" s="321" t="str">
        <f>IF('P-Bedarf GL'!N113="","",'P-Bedarf GL'!N113)</f>
        <v/>
      </c>
      <c r="G112" s="321" t="str">
        <f>IF('P-Bedarf GL'!R113="","",'P-Bedarf GL'!R113)</f>
        <v/>
      </c>
      <c r="H112" s="321">
        <f t="shared" si="45"/>
        <v>0</v>
      </c>
      <c r="I112" s="345" t="str">
        <f t="shared" si="46"/>
        <v/>
      </c>
      <c r="J112" s="345" t="str">
        <f t="shared" si="47"/>
        <v/>
      </c>
      <c r="K112" s="345" t="str">
        <f t="shared" si="48"/>
        <v/>
      </c>
      <c r="L112" s="345">
        <f t="shared" si="49"/>
        <v>0</v>
      </c>
      <c r="M112" s="345">
        <f t="shared" si="50"/>
        <v>0</v>
      </c>
      <c r="N112" s="345">
        <f t="shared" si="51"/>
        <v>0</v>
      </c>
      <c r="O112" s="321" t="str">
        <f t="shared" si="52"/>
        <v/>
      </c>
      <c r="P112" s="321" t="str">
        <f t="shared" si="53"/>
        <v/>
      </c>
      <c r="Q112" s="321" t="str">
        <f t="shared" si="54"/>
        <v/>
      </c>
      <c r="R112" s="214" t="str">
        <f t="shared" si="62"/>
        <v/>
      </c>
      <c r="S112" s="141"/>
      <c r="T112" s="211"/>
      <c r="U112" s="215" t="str">
        <f t="shared" si="34"/>
        <v/>
      </c>
      <c r="V112" s="153" t="str">
        <f t="shared" si="55"/>
        <v/>
      </c>
      <c r="W112" s="153" t="str">
        <f t="shared" si="56"/>
        <v/>
      </c>
      <c r="X112" s="153" t="str">
        <f t="shared" si="35"/>
        <v/>
      </c>
      <c r="Y112" s="153" t="str">
        <f t="shared" si="36"/>
        <v/>
      </c>
      <c r="Z112" s="141"/>
      <c r="AA112" s="211"/>
      <c r="AB112" s="215" t="str">
        <f t="shared" si="63"/>
        <v/>
      </c>
      <c r="AC112" s="153" t="str">
        <f t="shared" si="57"/>
        <v/>
      </c>
      <c r="AD112" s="153" t="str">
        <f t="shared" si="58"/>
        <v/>
      </c>
      <c r="AE112" s="153" t="str">
        <f t="shared" si="37"/>
        <v/>
      </c>
      <c r="AF112" s="153" t="str">
        <f t="shared" si="38"/>
        <v/>
      </c>
      <c r="AG112" s="213" t="str">
        <f t="shared" si="64"/>
        <v/>
      </c>
      <c r="AH112" s="141"/>
      <c r="AI112" s="211"/>
      <c r="AJ112" s="215" t="str">
        <f t="shared" si="65"/>
        <v/>
      </c>
      <c r="AK112" s="153" t="str">
        <f t="shared" si="59"/>
        <v/>
      </c>
      <c r="AL112" s="153" t="str">
        <f t="shared" si="39"/>
        <v/>
      </c>
      <c r="AM112" s="153" t="str">
        <f t="shared" si="40"/>
        <v/>
      </c>
      <c r="AN112" s="141"/>
      <c r="AO112" s="211"/>
      <c r="AP112" s="215" t="str">
        <f t="shared" si="66"/>
        <v/>
      </c>
      <c r="AQ112" s="153" t="str">
        <f t="shared" si="60"/>
        <v/>
      </c>
      <c r="AR112" s="153" t="str">
        <f t="shared" si="41"/>
        <v/>
      </c>
      <c r="AS112" s="153" t="str">
        <f t="shared" si="42"/>
        <v/>
      </c>
      <c r="AT112" s="141"/>
      <c r="AU112" s="211"/>
      <c r="AV112" s="215" t="str">
        <f t="shared" si="67"/>
        <v/>
      </c>
      <c r="AW112" s="153" t="str">
        <f t="shared" si="61"/>
        <v/>
      </c>
      <c r="AX112" s="153" t="str">
        <f t="shared" si="43"/>
        <v/>
      </c>
      <c r="AY112" s="153" t="str">
        <f t="shared" si="44"/>
        <v/>
      </c>
    </row>
    <row r="113" spans="1:51" ht="29.45" customHeight="1" x14ac:dyDescent="0.25">
      <c r="A113" s="354" t="str">
        <f>IF('N-Bedarf GL'!A113="","",'N-Bedarf GL'!A113)</f>
        <v/>
      </c>
      <c r="B113" s="354" t="str">
        <f>IF('N-Bedarf GL'!B113="","",'N-Bedarf GL'!B113)</f>
        <v/>
      </c>
      <c r="C113" s="305" t="str">
        <f>IF('N-Bedarf GL'!D113="","",'N-Bedarf GL'!D113)</f>
        <v/>
      </c>
      <c r="D113" s="32" t="str">
        <f>IF('N-Bedarf GL'!C113="","",'N-Bedarf GL'!C113)</f>
        <v/>
      </c>
      <c r="E113" s="321" t="str">
        <f>IF('N-Bedarf GL'!R113="","",'N-Bedarf GL'!R113)</f>
        <v/>
      </c>
      <c r="F113" s="321" t="str">
        <f>IF('P-Bedarf GL'!N114="","",'P-Bedarf GL'!N114)</f>
        <v/>
      </c>
      <c r="G113" s="321" t="str">
        <f>IF('P-Bedarf GL'!R114="","",'P-Bedarf GL'!R114)</f>
        <v/>
      </c>
      <c r="H113" s="321">
        <f t="shared" si="45"/>
        <v>0</v>
      </c>
      <c r="I113" s="345" t="str">
        <f t="shared" si="46"/>
        <v/>
      </c>
      <c r="J113" s="345" t="str">
        <f t="shared" si="47"/>
        <v/>
      </c>
      <c r="K113" s="345" t="str">
        <f t="shared" si="48"/>
        <v/>
      </c>
      <c r="L113" s="345">
        <f t="shared" si="49"/>
        <v>0</v>
      </c>
      <c r="M113" s="345">
        <f t="shared" si="50"/>
        <v>0</v>
      </c>
      <c r="N113" s="345">
        <f t="shared" si="51"/>
        <v>0</v>
      </c>
      <c r="O113" s="321" t="str">
        <f t="shared" si="52"/>
        <v/>
      </c>
      <c r="P113" s="321" t="str">
        <f t="shared" si="53"/>
        <v/>
      </c>
      <c r="Q113" s="321" t="str">
        <f t="shared" si="54"/>
        <v/>
      </c>
      <c r="R113" s="214" t="str">
        <f t="shared" si="62"/>
        <v/>
      </c>
      <c r="S113" s="141"/>
      <c r="T113" s="211"/>
      <c r="U113" s="215" t="str">
        <f t="shared" si="34"/>
        <v/>
      </c>
      <c r="V113" s="153" t="str">
        <f t="shared" si="55"/>
        <v/>
      </c>
      <c r="W113" s="153" t="str">
        <f t="shared" si="56"/>
        <v/>
      </c>
      <c r="X113" s="153" t="str">
        <f t="shared" si="35"/>
        <v/>
      </c>
      <c r="Y113" s="153" t="str">
        <f t="shared" si="36"/>
        <v/>
      </c>
      <c r="Z113" s="141"/>
      <c r="AA113" s="211"/>
      <c r="AB113" s="215" t="str">
        <f t="shared" si="63"/>
        <v/>
      </c>
      <c r="AC113" s="153" t="str">
        <f t="shared" si="57"/>
        <v/>
      </c>
      <c r="AD113" s="153" t="str">
        <f t="shared" si="58"/>
        <v/>
      </c>
      <c r="AE113" s="153" t="str">
        <f t="shared" si="37"/>
        <v/>
      </c>
      <c r="AF113" s="153" t="str">
        <f t="shared" si="38"/>
        <v/>
      </c>
      <c r="AG113" s="213" t="str">
        <f t="shared" si="64"/>
        <v/>
      </c>
      <c r="AH113" s="141"/>
      <c r="AI113" s="211"/>
      <c r="AJ113" s="215" t="str">
        <f t="shared" si="65"/>
        <v/>
      </c>
      <c r="AK113" s="153" t="str">
        <f t="shared" si="59"/>
        <v/>
      </c>
      <c r="AL113" s="153" t="str">
        <f t="shared" si="39"/>
        <v/>
      </c>
      <c r="AM113" s="153" t="str">
        <f t="shared" si="40"/>
        <v/>
      </c>
      <c r="AN113" s="141"/>
      <c r="AO113" s="211"/>
      <c r="AP113" s="215" t="str">
        <f t="shared" si="66"/>
        <v/>
      </c>
      <c r="AQ113" s="153" t="str">
        <f t="shared" si="60"/>
        <v/>
      </c>
      <c r="AR113" s="153" t="str">
        <f t="shared" si="41"/>
        <v/>
      </c>
      <c r="AS113" s="153" t="str">
        <f t="shared" si="42"/>
        <v/>
      </c>
      <c r="AT113" s="141"/>
      <c r="AU113" s="211"/>
      <c r="AV113" s="215" t="str">
        <f t="shared" si="67"/>
        <v/>
      </c>
      <c r="AW113" s="153" t="str">
        <f t="shared" si="61"/>
        <v/>
      </c>
      <c r="AX113" s="153" t="str">
        <f t="shared" si="43"/>
        <v/>
      </c>
      <c r="AY113" s="153" t="str">
        <f t="shared" si="44"/>
        <v/>
      </c>
    </row>
    <row r="114" spans="1:51" ht="29.45" customHeight="1" x14ac:dyDescent="0.25">
      <c r="A114" s="354" t="str">
        <f>IF('N-Bedarf GL'!A114="","",'N-Bedarf GL'!A114)</f>
        <v/>
      </c>
      <c r="B114" s="354" t="str">
        <f>IF('N-Bedarf GL'!B114="","",'N-Bedarf GL'!B114)</f>
        <v/>
      </c>
      <c r="C114" s="305" t="str">
        <f>IF('N-Bedarf GL'!D114="","",'N-Bedarf GL'!D114)</f>
        <v/>
      </c>
      <c r="D114" s="32" t="str">
        <f>IF('N-Bedarf GL'!C114="","",'N-Bedarf GL'!C114)</f>
        <v/>
      </c>
      <c r="E114" s="321" t="str">
        <f>IF('N-Bedarf GL'!R114="","",'N-Bedarf GL'!R114)</f>
        <v/>
      </c>
      <c r="F114" s="321" t="str">
        <f>IF('P-Bedarf GL'!N115="","",'P-Bedarf GL'!N115)</f>
        <v/>
      </c>
      <c r="G114" s="321" t="str">
        <f>IF('P-Bedarf GL'!R115="","",'P-Bedarf GL'!R115)</f>
        <v/>
      </c>
      <c r="H114" s="321">
        <f t="shared" si="45"/>
        <v>0</v>
      </c>
      <c r="I114" s="345" t="str">
        <f t="shared" si="46"/>
        <v/>
      </c>
      <c r="J114" s="345" t="str">
        <f t="shared" si="47"/>
        <v/>
      </c>
      <c r="K114" s="345" t="str">
        <f t="shared" si="48"/>
        <v/>
      </c>
      <c r="L114" s="345">
        <f t="shared" si="49"/>
        <v>0</v>
      </c>
      <c r="M114" s="345">
        <f t="shared" si="50"/>
        <v>0</v>
      </c>
      <c r="N114" s="345">
        <f t="shared" si="51"/>
        <v>0</v>
      </c>
      <c r="O114" s="321" t="str">
        <f t="shared" si="52"/>
        <v/>
      </c>
      <c r="P114" s="321" t="str">
        <f t="shared" si="53"/>
        <v/>
      </c>
      <c r="Q114" s="321" t="str">
        <f t="shared" si="54"/>
        <v/>
      </c>
      <c r="R114" s="214" t="str">
        <f t="shared" si="62"/>
        <v/>
      </c>
      <c r="S114" s="141"/>
      <c r="T114" s="211"/>
      <c r="U114" s="215" t="str">
        <f t="shared" si="34"/>
        <v/>
      </c>
      <c r="V114" s="153" t="str">
        <f t="shared" si="55"/>
        <v/>
      </c>
      <c r="W114" s="153" t="str">
        <f t="shared" si="56"/>
        <v/>
      </c>
      <c r="X114" s="153" t="str">
        <f t="shared" si="35"/>
        <v/>
      </c>
      <c r="Y114" s="153" t="str">
        <f t="shared" si="36"/>
        <v/>
      </c>
      <c r="Z114" s="141"/>
      <c r="AA114" s="211"/>
      <c r="AB114" s="215" t="str">
        <f t="shared" si="63"/>
        <v/>
      </c>
      <c r="AC114" s="153" t="str">
        <f t="shared" si="57"/>
        <v/>
      </c>
      <c r="AD114" s="153" t="str">
        <f t="shared" si="58"/>
        <v/>
      </c>
      <c r="AE114" s="153" t="str">
        <f t="shared" si="37"/>
        <v/>
      </c>
      <c r="AF114" s="153" t="str">
        <f t="shared" si="38"/>
        <v/>
      </c>
      <c r="AG114" s="213" t="str">
        <f t="shared" si="64"/>
        <v/>
      </c>
      <c r="AH114" s="141"/>
      <c r="AI114" s="211"/>
      <c r="AJ114" s="215" t="str">
        <f t="shared" si="65"/>
        <v/>
      </c>
      <c r="AK114" s="153" t="str">
        <f t="shared" si="59"/>
        <v/>
      </c>
      <c r="AL114" s="153" t="str">
        <f t="shared" si="39"/>
        <v/>
      </c>
      <c r="AM114" s="153" t="str">
        <f t="shared" si="40"/>
        <v/>
      </c>
      <c r="AN114" s="141"/>
      <c r="AO114" s="211"/>
      <c r="AP114" s="215" t="str">
        <f t="shared" si="66"/>
        <v/>
      </c>
      <c r="AQ114" s="153" t="str">
        <f t="shared" si="60"/>
        <v/>
      </c>
      <c r="AR114" s="153" t="str">
        <f t="shared" si="41"/>
        <v/>
      </c>
      <c r="AS114" s="153" t="str">
        <f t="shared" si="42"/>
        <v/>
      </c>
      <c r="AT114" s="141"/>
      <c r="AU114" s="211"/>
      <c r="AV114" s="215" t="str">
        <f t="shared" si="67"/>
        <v/>
      </c>
      <c r="AW114" s="153" t="str">
        <f t="shared" si="61"/>
        <v/>
      </c>
      <c r="AX114" s="153" t="str">
        <f t="shared" si="43"/>
        <v/>
      </c>
      <c r="AY114" s="153" t="str">
        <f t="shared" si="44"/>
        <v/>
      </c>
    </row>
    <row r="115" spans="1:51" ht="29.45" customHeight="1" x14ac:dyDescent="0.25">
      <c r="A115" s="354" t="str">
        <f>IF('N-Bedarf GL'!A115="","",'N-Bedarf GL'!A115)</f>
        <v/>
      </c>
      <c r="B115" s="354" t="str">
        <f>IF('N-Bedarf GL'!B115="","",'N-Bedarf GL'!B115)</f>
        <v/>
      </c>
      <c r="C115" s="305" t="str">
        <f>IF('N-Bedarf GL'!D115="","",'N-Bedarf GL'!D115)</f>
        <v/>
      </c>
      <c r="D115" s="32" t="str">
        <f>IF('N-Bedarf GL'!C115="","",'N-Bedarf GL'!C115)</f>
        <v/>
      </c>
      <c r="E115" s="321" t="str">
        <f>IF('N-Bedarf GL'!R115="","",'N-Bedarf GL'!R115)</f>
        <v/>
      </c>
      <c r="F115" s="321" t="str">
        <f>IF('P-Bedarf GL'!N116="","",'P-Bedarf GL'!N116)</f>
        <v/>
      </c>
      <c r="G115" s="321" t="str">
        <f>IF('P-Bedarf GL'!R116="","",'P-Bedarf GL'!R116)</f>
        <v/>
      </c>
      <c r="H115" s="321">
        <f t="shared" si="45"/>
        <v>0</v>
      </c>
      <c r="I115" s="345" t="str">
        <f t="shared" si="46"/>
        <v/>
      </c>
      <c r="J115" s="345" t="str">
        <f t="shared" si="47"/>
        <v/>
      </c>
      <c r="K115" s="345" t="str">
        <f t="shared" si="48"/>
        <v/>
      </c>
      <c r="L115" s="345">
        <f t="shared" si="49"/>
        <v>0</v>
      </c>
      <c r="M115" s="345">
        <f t="shared" si="50"/>
        <v>0</v>
      </c>
      <c r="N115" s="345">
        <f t="shared" si="51"/>
        <v>0</v>
      </c>
      <c r="O115" s="321" t="str">
        <f t="shared" si="52"/>
        <v/>
      </c>
      <c r="P115" s="321" t="str">
        <f t="shared" si="53"/>
        <v/>
      </c>
      <c r="Q115" s="321" t="str">
        <f t="shared" si="54"/>
        <v/>
      </c>
      <c r="R115" s="214" t="str">
        <f t="shared" si="62"/>
        <v/>
      </c>
      <c r="S115" s="141"/>
      <c r="T115" s="211"/>
      <c r="U115" s="215" t="str">
        <f t="shared" si="34"/>
        <v/>
      </c>
      <c r="V115" s="153" t="str">
        <f t="shared" si="55"/>
        <v/>
      </c>
      <c r="W115" s="153" t="str">
        <f t="shared" si="56"/>
        <v/>
      </c>
      <c r="X115" s="153" t="str">
        <f t="shared" si="35"/>
        <v/>
      </c>
      <c r="Y115" s="153" t="str">
        <f t="shared" si="36"/>
        <v/>
      </c>
      <c r="Z115" s="141"/>
      <c r="AA115" s="211"/>
      <c r="AB115" s="215" t="str">
        <f t="shared" si="63"/>
        <v/>
      </c>
      <c r="AC115" s="153" t="str">
        <f t="shared" si="57"/>
        <v/>
      </c>
      <c r="AD115" s="153" t="str">
        <f t="shared" si="58"/>
        <v/>
      </c>
      <c r="AE115" s="153" t="str">
        <f t="shared" si="37"/>
        <v/>
      </c>
      <c r="AF115" s="153" t="str">
        <f t="shared" si="38"/>
        <v/>
      </c>
      <c r="AG115" s="213" t="str">
        <f t="shared" si="64"/>
        <v/>
      </c>
      <c r="AH115" s="141"/>
      <c r="AI115" s="211"/>
      <c r="AJ115" s="215" t="str">
        <f t="shared" si="65"/>
        <v/>
      </c>
      <c r="AK115" s="153" t="str">
        <f t="shared" si="59"/>
        <v/>
      </c>
      <c r="AL115" s="153" t="str">
        <f t="shared" si="39"/>
        <v/>
      </c>
      <c r="AM115" s="153" t="str">
        <f t="shared" si="40"/>
        <v/>
      </c>
      <c r="AN115" s="141"/>
      <c r="AO115" s="211"/>
      <c r="AP115" s="215" t="str">
        <f t="shared" si="66"/>
        <v/>
      </c>
      <c r="AQ115" s="153" t="str">
        <f t="shared" si="60"/>
        <v/>
      </c>
      <c r="AR115" s="153" t="str">
        <f t="shared" si="41"/>
        <v/>
      </c>
      <c r="AS115" s="153" t="str">
        <f t="shared" si="42"/>
        <v/>
      </c>
      <c r="AT115" s="141"/>
      <c r="AU115" s="211"/>
      <c r="AV115" s="215" t="str">
        <f t="shared" si="67"/>
        <v/>
      </c>
      <c r="AW115" s="153" t="str">
        <f t="shared" si="61"/>
        <v/>
      </c>
      <c r="AX115" s="153" t="str">
        <f t="shared" si="43"/>
        <v/>
      </c>
      <c r="AY115" s="153" t="str">
        <f t="shared" si="44"/>
        <v/>
      </c>
    </row>
    <row r="116" spans="1:51" ht="29.45" customHeight="1" x14ac:dyDescent="0.25">
      <c r="A116" s="354" t="str">
        <f>IF('N-Bedarf GL'!A116="","",'N-Bedarf GL'!A116)</f>
        <v/>
      </c>
      <c r="B116" s="354" t="str">
        <f>IF('N-Bedarf GL'!B116="","",'N-Bedarf GL'!B116)</f>
        <v/>
      </c>
      <c r="C116" s="305" t="str">
        <f>IF('N-Bedarf GL'!D116="","",'N-Bedarf GL'!D116)</f>
        <v/>
      </c>
      <c r="D116" s="32" t="str">
        <f>IF('N-Bedarf GL'!C116="","",'N-Bedarf GL'!C116)</f>
        <v/>
      </c>
      <c r="E116" s="321" t="str">
        <f>IF('N-Bedarf GL'!R116="","",'N-Bedarf GL'!R116)</f>
        <v/>
      </c>
      <c r="F116" s="321" t="str">
        <f>IF('P-Bedarf GL'!N117="","",'P-Bedarf GL'!N117)</f>
        <v/>
      </c>
      <c r="G116" s="321" t="str">
        <f>IF('P-Bedarf GL'!R117="","",'P-Bedarf GL'!R117)</f>
        <v/>
      </c>
      <c r="H116" s="321">
        <f t="shared" si="45"/>
        <v>0</v>
      </c>
      <c r="I116" s="345" t="str">
        <f t="shared" si="46"/>
        <v/>
      </c>
      <c r="J116" s="345" t="str">
        <f t="shared" si="47"/>
        <v/>
      </c>
      <c r="K116" s="345" t="str">
        <f t="shared" si="48"/>
        <v/>
      </c>
      <c r="L116" s="345">
        <f t="shared" si="49"/>
        <v>0</v>
      </c>
      <c r="M116" s="345">
        <f t="shared" si="50"/>
        <v>0</v>
      </c>
      <c r="N116" s="345">
        <f t="shared" si="51"/>
        <v>0</v>
      </c>
      <c r="O116" s="321" t="str">
        <f t="shared" si="52"/>
        <v/>
      </c>
      <c r="P116" s="321" t="str">
        <f t="shared" si="53"/>
        <v/>
      </c>
      <c r="Q116" s="321" t="str">
        <f t="shared" si="54"/>
        <v/>
      </c>
      <c r="R116" s="214" t="str">
        <f t="shared" si="62"/>
        <v/>
      </c>
      <c r="S116" s="141"/>
      <c r="T116" s="211"/>
      <c r="U116" s="215" t="str">
        <f t="shared" si="34"/>
        <v/>
      </c>
      <c r="V116" s="153" t="str">
        <f t="shared" si="55"/>
        <v/>
      </c>
      <c r="W116" s="153" t="str">
        <f t="shared" si="56"/>
        <v/>
      </c>
      <c r="X116" s="153" t="str">
        <f t="shared" si="35"/>
        <v/>
      </c>
      <c r="Y116" s="153" t="str">
        <f t="shared" si="36"/>
        <v/>
      </c>
      <c r="Z116" s="141"/>
      <c r="AA116" s="211"/>
      <c r="AB116" s="215" t="str">
        <f t="shared" si="63"/>
        <v/>
      </c>
      <c r="AC116" s="153" t="str">
        <f t="shared" si="57"/>
        <v/>
      </c>
      <c r="AD116" s="153" t="str">
        <f t="shared" si="58"/>
        <v/>
      </c>
      <c r="AE116" s="153" t="str">
        <f t="shared" si="37"/>
        <v/>
      </c>
      <c r="AF116" s="153" t="str">
        <f t="shared" si="38"/>
        <v/>
      </c>
      <c r="AG116" s="213" t="str">
        <f t="shared" si="64"/>
        <v/>
      </c>
      <c r="AH116" s="141"/>
      <c r="AI116" s="211"/>
      <c r="AJ116" s="215" t="str">
        <f t="shared" si="65"/>
        <v/>
      </c>
      <c r="AK116" s="153" t="str">
        <f t="shared" si="59"/>
        <v/>
      </c>
      <c r="AL116" s="153" t="str">
        <f t="shared" si="39"/>
        <v/>
      </c>
      <c r="AM116" s="153" t="str">
        <f t="shared" si="40"/>
        <v/>
      </c>
      <c r="AN116" s="141"/>
      <c r="AO116" s="211"/>
      <c r="AP116" s="215" t="str">
        <f t="shared" si="66"/>
        <v/>
      </c>
      <c r="AQ116" s="153" t="str">
        <f t="shared" si="60"/>
        <v/>
      </c>
      <c r="AR116" s="153" t="str">
        <f t="shared" si="41"/>
        <v/>
      </c>
      <c r="AS116" s="153" t="str">
        <f t="shared" si="42"/>
        <v/>
      </c>
      <c r="AT116" s="141"/>
      <c r="AU116" s="211"/>
      <c r="AV116" s="215" t="str">
        <f t="shared" si="67"/>
        <v/>
      </c>
      <c r="AW116" s="153" t="str">
        <f t="shared" si="61"/>
        <v/>
      </c>
      <c r="AX116" s="153" t="str">
        <f t="shared" si="43"/>
        <v/>
      </c>
      <c r="AY116" s="153" t="str">
        <f t="shared" si="44"/>
        <v/>
      </c>
    </row>
    <row r="117" spans="1:51" ht="29.45" customHeight="1" x14ac:dyDescent="0.25">
      <c r="A117" s="354" t="str">
        <f>IF('N-Bedarf GL'!A117="","",'N-Bedarf GL'!A117)</f>
        <v/>
      </c>
      <c r="B117" s="354" t="str">
        <f>IF('N-Bedarf GL'!B117="","",'N-Bedarf GL'!B117)</f>
        <v/>
      </c>
      <c r="C117" s="305" t="str">
        <f>IF('N-Bedarf GL'!D117="","",'N-Bedarf GL'!D117)</f>
        <v/>
      </c>
      <c r="D117" s="32" t="str">
        <f>IF('N-Bedarf GL'!C117="","",'N-Bedarf GL'!C117)</f>
        <v/>
      </c>
      <c r="E117" s="321" t="str">
        <f>IF('N-Bedarf GL'!R117="","",'N-Bedarf GL'!R117)</f>
        <v/>
      </c>
      <c r="F117" s="321" t="str">
        <f>IF('P-Bedarf GL'!N118="","",'P-Bedarf GL'!N118)</f>
        <v/>
      </c>
      <c r="G117" s="321" t="str">
        <f>IF('P-Bedarf GL'!R118="","",'P-Bedarf GL'!R118)</f>
        <v/>
      </c>
      <c r="H117" s="321">
        <f t="shared" si="45"/>
        <v>0</v>
      </c>
      <c r="I117" s="345" t="str">
        <f t="shared" si="46"/>
        <v/>
      </c>
      <c r="J117" s="345" t="str">
        <f t="shared" si="47"/>
        <v/>
      </c>
      <c r="K117" s="345" t="str">
        <f t="shared" si="48"/>
        <v/>
      </c>
      <c r="L117" s="345">
        <f t="shared" si="49"/>
        <v>0</v>
      </c>
      <c r="M117" s="345">
        <f t="shared" si="50"/>
        <v>0</v>
      </c>
      <c r="N117" s="345">
        <f t="shared" si="51"/>
        <v>0</v>
      </c>
      <c r="O117" s="321" t="str">
        <f t="shared" si="52"/>
        <v/>
      </c>
      <c r="P117" s="321" t="str">
        <f t="shared" si="53"/>
        <v/>
      </c>
      <c r="Q117" s="321" t="str">
        <f t="shared" si="54"/>
        <v/>
      </c>
      <c r="R117" s="214" t="str">
        <f t="shared" si="62"/>
        <v/>
      </c>
      <c r="S117" s="141"/>
      <c r="T117" s="211"/>
      <c r="U117" s="215" t="str">
        <f t="shared" si="34"/>
        <v/>
      </c>
      <c r="V117" s="153" t="str">
        <f t="shared" si="55"/>
        <v/>
      </c>
      <c r="W117" s="153" t="str">
        <f t="shared" si="56"/>
        <v/>
      </c>
      <c r="X117" s="153" t="str">
        <f t="shared" si="35"/>
        <v/>
      </c>
      <c r="Y117" s="153" t="str">
        <f t="shared" si="36"/>
        <v/>
      </c>
      <c r="Z117" s="141"/>
      <c r="AA117" s="211"/>
      <c r="AB117" s="215" t="str">
        <f t="shared" si="63"/>
        <v/>
      </c>
      <c r="AC117" s="153" t="str">
        <f t="shared" si="57"/>
        <v/>
      </c>
      <c r="AD117" s="153" t="str">
        <f t="shared" si="58"/>
        <v/>
      </c>
      <c r="AE117" s="153" t="str">
        <f t="shared" si="37"/>
        <v/>
      </c>
      <c r="AF117" s="153" t="str">
        <f t="shared" si="38"/>
        <v/>
      </c>
      <c r="AG117" s="213" t="str">
        <f t="shared" si="64"/>
        <v/>
      </c>
      <c r="AH117" s="141"/>
      <c r="AI117" s="211"/>
      <c r="AJ117" s="215" t="str">
        <f t="shared" si="65"/>
        <v/>
      </c>
      <c r="AK117" s="153" t="str">
        <f t="shared" si="59"/>
        <v/>
      </c>
      <c r="AL117" s="153" t="str">
        <f t="shared" si="39"/>
        <v/>
      </c>
      <c r="AM117" s="153" t="str">
        <f t="shared" si="40"/>
        <v/>
      </c>
      <c r="AN117" s="141"/>
      <c r="AO117" s="211"/>
      <c r="AP117" s="215" t="str">
        <f t="shared" si="66"/>
        <v/>
      </c>
      <c r="AQ117" s="153" t="str">
        <f t="shared" si="60"/>
        <v/>
      </c>
      <c r="AR117" s="153" t="str">
        <f t="shared" si="41"/>
        <v/>
      </c>
      <c r="AS117" s="153" t="str">
        <f t="shared" si="42"/>
        <v/>
      </c>
      <c r="AT117" s="141"/>
      <c r="AU117" s="211"/>
      <c r="AV117" s="215" t="str">
        <f t="shared" si="67"/>
        <v/>
      </c>
      <c r="AW117" s="153" t="str">
        <f t="shared" si="61"/>
        <v/>
      </c>
      <c r="AX117" s="153" t="str">
        <f t="shared" si="43"/>
        <v/>
      </c>
      <c r="AY117" s="153" t="str">
        <f t="shared" si="44"/>
        <v/>
      </c>
    </row>
    <row r="118" spans="1:51" ht="29.45" customHeight="1" x14ac:dyDescent="0.25">
      <c r="A118" s="354" t="str">
        <f>IF('N-Bedarf GL'!A118="","",'N-Bedarf GL'!A118)</f>
        <v/>
      </c>
      <c r="B118" s="354" t="str">
        <f>IF('N-Bedarf GL'!B118="","",'N-Bedarf GL'!B118)</f>
        <v/>
      </c>
      <c r="C118" s="305" t="str">
        <f>IF('N-Bedarf GL'!D118="","",'N-Bedarf GL'!D118)</f>
        <v/>
      </c>
      <c r="D118" s="32" t="str">
        <f>IF('N-Bedarf GL'!C118="","",'N-Bedarf GL'!C118)</f>
        <v/>
      </c>
      <c r="E118" s="321" t="str">
        <f>IF('N-Bedarf GL'!R118="","",'N-Bedarf GL'!R118)</f>
        <v/>
      </c>
      <c r="F118" s="321" t="str">
        <f>IF('P-Bedarf GL'!N119="","",'P-Bedarf GL'!N119)</f>
        <v/>
      </c>
      <c r="G118" s="321" t="str">
        <f>IF('P-Bedarf GL'!R119="","",'P-Bedarf GL'!R119)</f>
        <v/>
      </c>
      <c r="H118" s="321">
        <f t="shared" si="45"/>
        <v>0</v>
      </c>
      <c r="I118" s="345" t="str">
        <f t="shared" si="46"/>
        <v/>
      </c>
      <c r="J118" s="345" t="str">
        <f t="shared" si="47"/>
        <v/>
      </c>
      <c r="K118" s="345" t="str">
        <f t="shared" si="48"/>
        <v/>
      </c>
      <c r="L118" s="345">
        <f t="shared" si="49"/>
        <v>0</v>
      </c>
      <c r="M118" s="345">
        <f t="shared" si="50"/>
        <v>0</v>
      </c>
      <c r="N118" s="345">
        <f t="shared" si="51"/>
        <v>0</v>
      </c>
      <c r="O118" s="321" t="str">
        <f t="shared" si="52"/>
        <v/>
      </c>
      <c r="P118" s="321" t="str">
        <f t="shared" si="53"/>
        <v/>
      </c>
      <c r="Q118" s="321" t="str">
        <f t="shared" si="54"/>
        <v/>
      </c>
      <c r="R118" s="214" t="str">
        <f t="shared" si="62"/>
        <v/>
      </c>
      <c r="S118" s="141"/>
      <c r="T118" s="211"/>
      <c r="U118" s="215" t="str">
        <f t="shared" si="34"/>
        <v/>
      </c>
      <c r="V118" s="153" t="str">
        <f t="shared" si="55"/>
        <v/>
      </c>
      <c r="W118" s="153" t="str">
        <f t="shared" si="56"/>
        <v/>
      </c>
      <c r="X118" s="153" t="str">
        <f t="shared" si="35"/>
        <v/>
      </c>
      <c r="Y118" s="153" t="str">
        <f t="shared" si="36"/>
        <v/>
      </c>
      <c r="Z118" s="141"/>
      <c r="AA118" s="211"/>
      <c r="AB118" s="215" t="str">
        <f t="shared" si="63"/>
        <v/>
      </c>
      <c r="AC118" s="153" t="str">
        <f t="shared" si="57"/>
        <v/>
      </c>
      <c r="AD118" s="153" t="str">
        <f t="shared" si="58"/>
        <v/>
      </c>
      <c r="AE118" s="153" t="str">
        <f t="shared" si="37"/>
        <v/>
      </c>
      <c r="AF118" s="153" t="str">
        <f t="shared" si="38"/>
        <v/>
      </c>
      <c r="AG118" s="213" t="str">
        <f t="shared" si="64"/>
        <v/>
      </c>
      <c r="AH118" s="141"/>
      <c r="AI118" s="211"/>
      <c r="AJ118" s="215" t="str">
        <f t="shared" si="65"/>
        <v/>
      </c>
      <c r="AK118" s="153" t="str">
        <f t="shared" si="59"/>
        <v/>
      </c>
      <c r="AL118" s="153" t="str">
        <f t="shared" si="39"/>
        <v/>
      </c>
      <c r="AM118" s="153" t="str">
        <f t="shared" si="40"/>
        <v/>
      </c>
      <c r="AN118" s="141"/>
      <c r="AO118" s="211"/>
      <c r="AP118" s="215" t="str">
        <f t="shared" si="66"/>
        <v/>
      </c>
      <c r="AQ118" s="153" t="str">
        <f t="shared" si="60"/>
        <v/>
      </c>
      <c r="AR118" s="153" t="str">
        <f t="shared" si="41"/>
        <v/>
      </c>
      <c r="AS118" s="153" t="str">
        <f t="shared" si="42"/>
        <v/>
      </c>
      <c r="AT118" s="141"/>
      <c r="AU118" s="211"/>
      <c r="AV118" s="215" t="str">
        <f t="shared" si="67"/>
        <v/>
      </c>
      <c r="AW118" s="153" t="str">
        <f t="shared" si="61"/>
        <v/>
      </c>
      <c r="AX118" s="153" t="str">
        <f t="shared" si="43"/>
        <v/>
      </c>
      <c r="AY118" s="153" t="str">
        <f t="shared" si="44"/>
        <v/>
      </c>
    </row>
    <row r="119" spans="1:51" ht="29.45" customHeight="1" x14ac:dyDescent="0.25">
      <c r="A119" s="354" t="str">
        <f>IF('N-Bedarf GL'!A119="","",'N-Bedarf GL'!A119)</f>
        <v/>
      </c>
      <c r="B119" s="354" t="str">
        <f>IF('N-Bedarf GL'!B119="","",'N-Bedarf GL'!B119)</f>
        <v/>
      </c>
      <c r="C119" s="305" t="str">
        <f>IF('N-Bedarf GL'!D119="","",'N-Bedarf GL'!D119)</f>
        <v/>
      </c>
      <c r="D119" s="32" t="str">
        <f>IF('N-Bedarf GL'!C119="","",'N-Bedarf GL'!C119)</f>
        <v/>
      </c>
      <c r="E119" s="321" t="str">
        <f>IF('N-Bedarf GL'!R119="","",'N-Bedarf GL'!R119)</f>
        <v/>
      </c>
      <c r="F119" s="321" t="str">
        <f>IF('P-Bedarf GL'!N120="","",'P-Bedarf GL'!N120)</f>
        <v/>
      </c>
      <c r="G119" s="321" t="str">
        <f>IF('P-Bedarf GL'!R120="","",'P-Bedarf GL'!R120)</f>
        <v/>
      </c>
      <c r="H119" s="321">
        <f t="shared" si="45"/>
        <v>0</v>
      </c>
      <c r="I119" s="345" t="str">
        <f t="shared" si="46"/>
        <v/>
      </c>
      <c r="J119" s="345" t="str">
        <f t="shared" si="47"/>
        <v/>
      </c>
      <c r="K119" s="345" t="str">
        <f t="shared" si="48"/>
        <v/>
      </c>
      <c r="L119" s="345">
        <f t="shared" si="49"/>
        <v>0</v>
      </c>
      <c r="M119" s="345">
        <f t="shared" si="50"/>
        <v>0</v>
      </c>
      <c r="N119" s="345">
        <f t="shared" si="51"/>
        <v>0</v>
      </c>
      <c r="O119" s="321" t="str">
        <f t="shared" si="52"/>
        <v/>
      </c>
      <c r="P119" s="321" t="str">
        <f t="shared" si="53"/>
        <v/>
      </c>
      <c r="Q119" s="321" t="str">
        <f t="shared" si="54"/>
        <v/>
      </c>
      <c r="R119" s="214" t="str">
        <f t="shared" si="62"/>
        <v/>
      </c>
      <c r="S119" s="141"/>
      <c r="T119" s="211"/>
      <c r="U119" s="215" t="str">
        <f t="shared" si="34"/>
        <v/>
      </c>
      <c r="V119" s="153" t="str">
        <f t="shared" si="55"/>
        <v/>
      </c>
      <c r="W119" s="153" t="str">
        <f t="shared" si="56"/>
        <v/>
      </c>
      <c r="X119" s="153" t="str">
        <f t="shared" si="35"/>
        <v/>
      </c>
      <c r="Y119" s="153" t="str">
        <f t="shared" si="36"/>
        <v/>
      </c>
      <c r="Z119" s="141"/>
      <c r="AA119" s="211"/>
      <c r="AB119" s="215" t="str">
        <f t="shared" si="63"/>
        <v/>
      </c>
      <c r="AC119" s="153" t="str">
        <f t="shared" si="57"/>
        <v/>
      </c>
      <c r="AD119" s="153" t="str">
        <f t="shared" si="58"/>
        <v/>
      </c>
      <c r="AE119" s="153" t="str">
        <f t="shared" si="37"/>
        <v/>
      </c>
      <c r="AF119" s="153" t="str">
        <f t="shared" si="38"/>
        <v/>
      </c>
      <c r="AG119" s="213" t="str">
        <f t="shared" si="64"/>
        <v/>
      </c>
      <c r="AH119" s="141"/>
      <c r="AI119" s="211"/>
      <c r="AJ119" s="215" t="str">
        <f t="shared" si="65"/>
        <v/>
      </c>
      <c r="AK119" s="153" t="str">
        <f t="shared" si="59"/>
        <v/>
      </c>
      <c r="AL119" s="153" t="str">
        <f t="shared" si="39"/>
        <v/>
      </c>
      <c r="AM119" s="153" t="str">
        <f t="shared" si="40"/>
        <v/>
      </c>
      <c r="AN119" s="141"/>
      <c r="AO119" s="211"/>
      <c r="AP119" s="215" t="str">
        <f t="shared" si="66"/>
        <v/>
      </c>
      <c r="AQ119" s="153" t="str">
        <f t="shared" si="60"/>
        <v/>
      </c>
      <c r="AR119" s="153" t="str">
        <f t="shared" si="41"/>
        <v/>
      </c>
      <c r="AS119" s="153" t="str">
        <f t="shared" si="42"/>
        <v/>
      </c>
      <c r="AT119" s="141"/>
      <c r="AU119" s="211"/>
      <c r="AV119" s="215" t="str">
        <f t="shared" si="67"/>
        <v/>
      </c>
      <c r="AW119" s="153" t="str">
        <f t="shared" si="61"/>
        <v/>
      </c>
      <c r="AX119" s="153" t="str">
        <f t="shared" si="43"/>
        <v/>
      </c>
      <c r="AY119" s="153" t="str">
        <f t="shared" si="44"/>
        <v/>
      </c>
    </row>
    <row r="120" spans="1:51" ht="29.45" customHeight="1" x14ac:dyDescent="0.25">
      <c r="A120" s="354" t="str">
        <f>IF('N-Bedarf GL'!A120="","",'N-Bedarf GL'!A120)</f>
        <v/>
      </c>
      <c r="B120" s="354" t="str">
        <f>IF('N-Bedarf GL'!B120="","",'N-Bedarf GL'!B120)</f>
        <v/>
      </c>
      <c r="C120" s="305" t="str">
        <f>IF('N-Bedarf GL'!D120="","",'N-Bedarf GL'!D120)</f>
        <v/>
      </c>
      <c r="D120" s="32" t="str">
        <f>IF('N-Bedarf GL'!C120="","",'N-Bedarf GL'!C120)</f>
        <v/>
      </c>
      <c r="E120" s="321" t="str">
        <f>IF('N-Bedarf GL'!R120="","",'N-Bedarf GL'!R120)</f>
        <v/>
      </c>
      <c r="F120" s="321" t="str">
        <f>IF('P-Bedarf GL'!N121="","",'P-Bedarf GL'!N121)</f>
        <v/>
      </c>
      <c r="G120" s="321" t="str">
        <f>IF('P-Bedarf GL'!R121="","",'P-Bedarf GL'!R121)</f>
        <v/>
      </c>
      <c r="H120" s="321">
        <f t="shared" si="45"/>
        <v>0</v>
      </c>
      <c r="I120" s="345" t="str">
        <f t="shared" si="46"/>
        <v/>
      </c>
      <c r="J120" s="345" t="str">
        <f t="shared" si="47"/>
        <v/>
      </c>
      <c r="K120" s="345" t="str">
        <f t="shared" si="48"/>
        <v/>
      </c>
      <c r="L120" s="345">
        <f t="shared" si="49"/>
        <v>0</v>
      </c>
      <c r="M120" s="345">
        <f t="shared" si="50"/>
        <v>0</v>
      </c>
      <c r="N120" s="345">
        <f t="shared" si="51"/>
        <v>0</v>
      </c>
      <c r="O120" s="321" t="str">
        <f t="shared" si="52"/>
        <v/>
      </c>
      <c r="P120" s="321" t="str">
        <f t="shared" si="53"/>
        <v/>
      </c>
      <c r="Q120" s="321" t="str">
        <f t="shared" si="54"/>
        <v/>
      </c>
      <c r="R120" s="214" t="str">
        <f t="shared" si="62"/>
        <v/>
      </c>
      <c r="S120" s="141"/>
      <c r="T120" s="211"/>
      <c r="U120" s="215" t="str">
        <f t="shared" si="34"/>
        <v/>
      </c>
      <c r="V120" s="153" t="str">
        <f t="shared" si="55"/>
        <v/>
      </c>
      <c r="W120" s="153" t="str">
        <f t="shared" si="56"/>
        <v/>
      </c>
      <c r="X120" s="153" t="str">
        <f t="shared" si="35"/>
        <v/>
      </c>
      <c r="Y120" s="153" t="str">
        <f t="shared" si="36"/>
        <v/>
      </c>
      <c r="Z120" s="141"/>
      <c r="AA120" s="211"/>
      <c r="AB120" s="215" t="str">
        <f t="shared" si="63"/>
        <v/>
      </c>
      <c r="AC120" s="153" t="str">
        <f t="shared" si="57"/>
        <v/>
      </c>
      <c r="AD120" s="153" t="str">
        <f t="shared" si="58"/>
        <v/>
      </c>
      <c r="AE120" s="153" t="str">
        <f t="shared" si="37"/>
        <v/>
      </c>
      <c r="AF120" s="153" t="str">
        <f t="shared" si="38"/>
        <v/>
      </c>
      <c r="AG120" s="213" t="str">
        <f t="shared" si="64"/>
        <v/>
      </c>
      <c r="AH120" s="141"/>
      <c r="AI120" s="211"/>
      <c r="AJ120" s="215" t="str">
        <f t="shared" si="65"/>
        <v/>
      </c>
      <c r="AK120" s="153" t="str">
        <f t="shared" si="59"/>
        <v/>
      </c>
      <c r="AL120" s="153" t="str">
        <f t="shared" si="39"/>
        <v/>
      </c>
      <c r="AM120" s="153" t="str">
        <f t="shared" si="40"/>
        <v/>
      </c>
      <c r="AN120" s="141"/>
      <c r="AO120" s="211"/>
      <c r="AP120" s="215" t="str">
        <f t="shared" si="66"/>
        <v/>
      </c>
      <c r="AQ120" s="153" t="str">
        <f t="shared" si="60"/>
        <v/>
      </c>
      <c r="AR120" s="153" t="str">
        <f t="shared" si="41"/>
        <v/>
      </c>
      <c r="AS120" s="153" t="str">
        <f t="shared" si="42"/>
        <v/>
      </c>
      <c r="AT120" s="141"/>
      <c r="AU120" s="211"/>
      <c r="AV120" s="215" t="str">
        <f t="shared" si="67"/>
        <v/>
      </c>
      <c r="AW120" s="153" t="str">
        <f t="shared" si="61"/>
        <v/>
      </c>
      <c r="AX120" s="153" t="str">
        <f t="shared" si="43"/>
        <v/>
      </c>
      <c r="AY120" s="153" t="str">
        <f t="shared" si="44"/>
        <v/>
      </c>
    </row>
    <row r="121" spans="1:51" ht="29.45" customHeight="1" x14ac:dyDescent="0.25">
      <c r="A121" s="354" t="str">
        <f>IF('N-Bedarf GL'!A121="","",'N-Bedarf GL'!A121)</f>
        <v/>
      </c>
      <c r="B121" s="354" t="str">
        <f>IF('N-Bedarf GL'!B121="","",'N-Bedarf GL'!B121)</f>
        <v/>
      </c>
      <c r="C121" s="305" t="str">
        <f>IF('N-Bedarf GL'!D121="","",'N-Bedarf GL'!D121)</f>
        <v/>
      </c>
      <c r="D121" s="32" t="str">
        <f>IF('N-Bedarf GL'!C121="","",'N-Bedarf GL'!C121)</f>
        <v/>
      </c>
      <c r="E121" s="321" t="str">
        <f>IF('N-Bedarf GL'!R121="","",'N-Bedarf GL'!R121)</f>
        <v/>
      </c>
      <c r="F121" s="321" t="str">
        <f>IF('P-Bedarf GL'!N122="","",'P-Bedarf GL'!N122)</f>
        <v/>
      </c>
      <c r="G121" s="321" t="str">
        <f>IF('P-Bedarf GL'!R122="","",'P-Bedarf GL'!R122)</f>
        <v/>
      </c>
      <c r="H121" s="321">
        <f t="shared" si="45"/>
        <v>0</v>
      </c>
      <c r="I121" s="345" t="str">
        <f t="shared" si="46"/>
        <v/>
      </c>
      <c r="J121" s="345" t="str">
        <f t="shared" si="47"/>
        <v/>
      </c>
      <c r="K121" s="345" t="str">
        <f t="shared" si="48"/>
        <v/>
      </c>
      <c r="L121" s="345">
        <f t="shared" si="49"/>
        <v>0</v>
      </c>
      <c r="M121" s="345">
        <f t="shared" si="50"/>
        <v>0</v>
      </c>
      <c r="N121" s="345">
        <f t="shared" si="51"/>
        <v>0</v>
      </c>
      <c r="O121" s="321" t="str">
        <f t="shared" si="52"/>
        <v/>
      </c>
      <c r="P121" s="321" t="str">
        <f t="shared" si="53"/>
        <v/>
      </c>
      <c r="Q121" s="321" t="str">
        <f t="shared" si="54"/>
        <v/>
      </c>
      <c r="R121" s="214" t="str">
        <f t="shared" si="62"/>
        <v/>
      </c>
      <c r="S121" s="141"/>
      <c r="T121" s="211"/>
      <c r="U121" s="215" t="str">
        <f t="shared" si="34"/>
        <v/>
      </c>
      <c r="V121" s="153" t="str">
        <f t="shared" si="55"/>
        <v/>
      </c>
      <c r="W121" s="153" t="str">
        <f t="shared" si="56"/>
        <v/>
      </c>
      <c r="X121" s="153" t="str">
        <f t="shared" si="35"/>
        <v/>
      </c>
      <c r="Y121" s="153" t="str">
        <f t="shared" si="36"/>
        <v/>
      </c>
      <c r="Z121" s="141"/>
      <c r="AA121" s="211"/>
      <c r="AB121" s="215" t="str">
        <f t="shared" si="63"/>
        <v/>
      </c>
      <c r="AC121" s="153" t="str">
        <f t="shared" si="57"/>
        <v/>
      </c>
      <c r="AD121" s="153" t="str">
        <f t="shared" si="58"/>
        <v/>
      </c>
      <c r="AE121" s="153" t="str">
        <f t="shared" si="37"/>
        <v/>
      </c>
      <c r="AF121" s="153" t="str">
        <f t="shared" si="38"/>
        <v/>
      </c>
      <c r="AG121" s="213" t="str">
        <f t="shared" si="64"/>
        <v/>
      </c>
      <c r="AH121" s="141"/>
      <c r="AI121" s="211"/>
      <c r="AJ121" s="215" t="str">
        <f t="shared" si="65"/>
        <v/>
      </c>
      <c r="AK121" s="153" t="str">
        <f t="shared" si="59"/>
        <v/>
      </c>
      <c r="AL121" s="153" t="str">
        <f t="shared" si="39"/>
        <v/>
      </c>
      <c r="AM121" s="153" t="str">
        <f t="shared" si="40"/>
        <v/>
      </c>
      <c r="AN121" s="141"/>
      <c r="AO121" s="211"/>
      <c r="AP121" s="215" t="str">
        <f t="shared" si="66"/>
        <v/>
      </c>
      <c r="AQ121" s="153" t="str">
        <f t="shared" si="60"/>
        <v/>
      </c>
      <c r="AR121" s="153" t="str">
        <f t="shared" si="41"/>
        <v/>
      </c>
      <c r="AS121" s="153" t="str">
        <f t="shared" si="42"/>
        <v/>
      </c>
      <c r="AT121" s="141"/>
      <c r="AU121" s="211"/>
      <c r="AV121" s="215" t="str">
        <f t="shared" si="67"/>
        <v/>
      </c>
      <c r="AW121" s="153" t="str">
        <f t="shared" si="61"/>
        <v/>
      </c>
      <c r="AX121" s="153" t="str">
        <f t="shared" si="43"/>
        <v/>
      </c>
      <c r="AY121" s="153" t="str">
        <f t="shared" si="44"/>
        <v/>
      </c>
    </row>
    <row r="122" spans="1:51" ht="29.45" customHeight="1" x14ac:dyDescent="0.25">
      <c r="A122" s="354" t="str">
        <f>IF('N-Bedarf GL'!A122="","",'N-Bedarf GL'!A122)</f>
        <v/>
      </c>
      <c r="B122" s="354" t="str">
        <f>IF('N-Bedarf GL'!B122="","",'N-Bedarf GL'!B122)</f>
        <v/>
      </c>
      <c r="C122" s="305" t="str">
        <f>IF('N-Bedarf GL'!D122="","",'N-Bedarf GL'!D122)</f>
        <v/>
      </c>
      <c r="D122" s="32" t="str">
        <f>IF('N-Bedarf GL'!C122="","",'N-Bedarf GL'!C122)</f>
        <v/>
      </c>
      <c r="E122" s="321" t="str">
        <f>IF('N-Bedarf GL'!R122="","",'N-Bedarf GL'!R122)</f>
        <v/>
      </c>
      <c r="F122" s="321" t="str">
        <f>IF('P-Bedarf GL'!N123="","",'P-Bedarf GL'!N123)</f>
        <v/>
      </c>
      <c r="G122" s="321" t="str">
        <f>IF('P-Bedarf GL'!R123="","",'P-Bedarf GL'!R123)</f>
        <v/>
      </c>
      <c r="H122" s="321">
        <f t="shared" si="45"/>
        <v>0</v>
      </c>
      <c r="I122" s="345" t="str">
        <f t="shared" si="46"/>
        <v/>
      </c>
      <c r="J122" s="345" t="str">
        <f t="shared" si="47"/>
        <v/>
      </c>
      <c r="K122" s="345" t="str">
        <f t="shared" si="48"/>
        <v/>
      </c>
      <c r="L122" s="345">
        <f t="shared" si="49"/>
        <v>0</v>
      </c>
      <c r="M122" s="345">
        <f t="shared" si="50"/>
        <v>0</v>
      </c>
      <c r="N122" s="345">
        <f t="shared" si="51"/>
        <v>0</v>
      </c>
      <c r="O122" s="321" t="str">
        <f t="shared" si="52"/>
        <v/>
      </c>
      <c r="P122" s="321" t="str">
        <f t="shared" si="53"/>
        <v/>
      </c>
      <c r="Q122" s="321" t="str">
        <f t="shared" si="54"/>
        <v/>
      </c>
      <c r="R122" s="214" t="str">
        <f t="shared" si="62"/>
        <v/>
      </c>
      <c r="S122" s="141"/>
      <c r="T122" s="211"/>
      <c r="U122" s="215" t="str">
        <f t="shared" si="34"/>
        <v/>
      </c>
      <c r="V122" s="153" t="str">
        <f t="shared" si="55"/>
        <v/>
      </c>
      <c r="W122" s="153" t="str">
        <f t="shared" si="56"/>
        <v/>
      </c>
      <c r="X122" s="153" t="str">
        <f t="shared" si="35"/>
        <v/>
      </c>
      <c r="Y122" s="153" t="str">
        <f t="shared" si="36"/>
        <v/>
      </c>
      <c r="Z122" s="141"/>
      <c r="AA122" s="211"/>
      <c r="AB122" s="215" t="str">
        <f t="shared" si="63"/>
        <v/>
      </c>
      <c r="AC122" s="153" t="str">
        <f t="shared" si="57"/>
        <v/>
      </c>
      <c r="AD122" s="153" t="str">
        <f t="shared" si="58"/>
        <v/>
      </c>
      <c r="AE122" s="153" t="str">
        <f t="shared" si="37"/>
        <v/>
      </c>
      <c r="AF122" s="153" t="str">
        <f t="shared" si="38"/>
        <v/>
      </c>
      <c r="AG122" s="213" t="str">
        <f t="shared" si="64"/>
        <v/>
      </c>
      <c r="AH122" s="141"/>
      <c r="AI122" s="211"/>
      <c r="AJ122" s="215" t="str">
        <f t="shared" si="65"/>
        <v/>
      </c>
      <c r="AK122" s="153" t="str">
        <f t="shared" si="59"/>
        <v/>
      </c>
      <c r="AL122" s="153" t="str">
        <f t="shared" si="39"/>
        <v/>
      </c>
      <c r="AM122" s="153" t="str">
        <f t="shared" si="40"/>
        <v/>
      </c>
      <c r="AN122" s="141"/>
      <c r="AO122" s="211"/>
      <c r="AP122" s="215" t="str">
        <f t="shared" si="66"/>
        <v/>
      </c>
      <c r="AQ122" s="153" t="str">
        <f t="shared" si="60"/>
        <v/>
      </c>
      <c r="AR122" s="153" t="str">
        <f t="shared" si="41"/>
        <v/>
      </c>
      <c r="AS122" s="153" t="str">
        <f t="shared" si="42"/>
        <v/>
      </c>
      <c r="AT122" s="141"/>
      <c r="AU122" s="211"/>
      <c r="AV122" s="215" t="str">
        <f t="shared" si="67"/>
        <v/>
      </c>
      <c r="AW122" s="153" t="str">
        <f t="shared" si="61"/>
        <v/>
      </c>
      <c r="AX122" s="153" t="str">
        <f t="shared" si="43"/>
        <v/>
      </c>
      <c r="AY122" s="153" t="str">
        <f t="shared" si="44"/>
        <v/>
      </c>
    </row>
    <row r="123" spans="1:51" ht="29.45" customHeight="1" x14ac:dyDescent="0.25">
      <c r="A123" s="354" t="str">
        <f>IF('N-Bedarf GL'!A123="","",'N-Bedarf GL'!A123)</f>
        <v/>
      </c>
      <c r="B123" s="354" t="str">
        <f>IF('N-Bedarf GL'!B123="","",'N-Bedarf GL'!B123)</f>
        <v/>
      </c>
      <c r="C123" s="305" t="str">
        <f>IF('N-Bedarf GL'!D123="","",'N-Bedarf GL'!D123)</f>
        <v/>
      </c>
      <c r="D123" s="32" t="str">
        <f>IF('N-Bedarf GL'!C123="","",'N-Bedarf GL'!C123)</f>
        <v/>
      </c>
      <c r="E123" s="321" t="str">
        <f>IF('N-Bedarf GL'!R123="","",'N-Bedarf GL'!R123)</f>
        <v/>
      </c>
      <c r="F123" s="321" t="str">
        <f>IF('P-Bedarf GL'!N124="","",'P-Bedarf GL'!N124)</f>
        <v/>
      </c>
      <c r="G123" s="321" t="str">
        <f>IF('P-Bedarf GL'!R124="","",'P-Bedarf GL'!R124)</f>
        <v/>
      </c>
      <c r="H123" s="321">
        <f t="shared" si="45"/>
        <v>0</v>
      </c>
      <c r="I123" s="345" t="str">
        <f t="shared" si="46"/>
        <v/>
      </c>
      <c r="J123" s="345" t="str">
        <f t="shared" si="47"/>
        <v/>
      </c>
      <c r="K123" s="345" t="str">
        <f t="shared" si="48"/>
        <v/>
      </c>
      <c r="L123" s="345">
        <f t="shared" si="49"/>
        <v>0</v>
      </c>
      <c r="M123" s="345">
        <f t="shared" si="50"/>
        <v>0</v>
      </c>
      <c r="N123" s="345">
        <f t="shared" si="51"/>
        <v>0</v>
      </c>
      <c r="O123" s="321" t="str">
        <f t="shared" si="52"/>
        <v/>
      </c>
      <c r="P123" s="321" t="str">
        <f t="shared" si="53"/>
        <v/>
      </c>
      <c r="Q123" s="321" t="str">
        <f t="shared" si="54"/>
        <v/>
      </c>
      <c r="R123" s="214" t="str">
        <f t="shared" si="62"/>
        <v/>
      </c>
      <c r="S123" s="141"/>
      <c r="T123" s="211"/>
      <c r="U123" s="215" t="str">
        <f t="shared" si="34"/>
        <v/>
      </c>
      <c r="V123" s="153" t="str">
        <f t="shared" si="55"/>
        <v/>
      </c>
      <c r="W123" s="153" t="str">
        <f t="shared" si="56"/>
        <v/>
      </c>
      <c r="X123" s="153" t="str">
        <f t="shared" si="35"/>
        <v/>
      </c>
      <c r="Y123" s="153" t="str">
        <f t="shared" si="36"/>
        <v/>
      </c>
      <c r="Z123" s="141"/>
      <c r="AA123" s="211"/>
      <c r="AB123" s="215" t="str">
        <f t="shared" si="63"/>
        <v/>
      </c>
      <c r="AC123" s="153" t="str">
        <f t="shared" si="57"/>
        <v/>
      </c>
      <c r="AD123" s="153" t="str">
        <f t="shared" si="58"/>
        <v/>
      </c>
      <c r="AE123" s="153" t="str">
        <f t="shared" si="37"/>
        <v/>
      </c>
      <c r="AF123" s="153" t="str">
        <f t="shared" si="38"/>
        <v/>
      </c>
      <c r="AG123" s="213" t="str">
        <f t="shared" si="64"/>
        <v/>
      </c>
      <c r="AH123" s="141"/>
      <c r="AI123" s="211"/>
      <c r="AJ123" s="215" t="str">
        <f t="shared" si="65"/>
        <v/>
      </c>
      <c r="AK123" s="153" t="str">
        <f t="shared" si="59"/>
        <v/>
      </c>
      <c r="AL123" s="153" t="str">
        <f t="shared" si="39"/>
        <v/>
      </c>
      <c r="AM123" s="153" t="str">
        <f t="shared" si="40"/>
        <v/>
      </c>
      <c r="AN123" s="141"/>
      <c r="AO123" s="211"/>
      <c r="AP123" s="215" t="str">
        <f t="shared" si="66"/>
        <v/>
      </c>
      <c r="AQ123" s="153" t="str">
        <f t="shared" si="60"/>
        <v/>
      </c>
      <c r="AR123" s="153" t="str">
        <f t="shared" si="41"/>
        <v/>
      </c>
      <c r="AS123" s="153" t="str">
        <f t="shared" si="42"/>
        <v/>
      </c>
      <c r="AT123" s="141"/>
      <c r="AU123" s="211"/>
      <c r="AV123" s="215" t="str">
        <f t="shared" si="67"/>
        <v/>
      </c>
      <c r="AW123" s="153" t="str">
        <f t="shared" si="61"/>
        <v/>
      </c>
      <c r="AX123" s="153" t="str">
        <f t="shared" si="43"/>
        <v/>
      </c>
      <c r="AY123" s="153" t="str">
        <f t="shared" si="44"/>
        <v/>
      </c>
    </row>
    <row r="124" spans="1:51" ht="29.45" customHeight="1" x14ac:dyDescent="0.25">
      <c r="A124" s="354" t="str">
        <f>IF('N-Bedarf GL'!A124="","",'N-Bedarf GL'!A124)</f>
        <v/>
      </c>
      <c r="B124" s="354" t="str">
        <f>IF('N-Bedarf GL'!B124="","",'N-Bedarf GL'!B124)</f>
        <v/>
      </c>
      <c r="C124" s="305" t="str">
        <f>IF('N-Bedarf GL'!D124="","",'N-Bedarf GL'!D124)</f>
        <v/>
      </c>
      <c r="D124" s="32" t="str">
        <f>IF('N-Bedarf GL'!C124="","",'N-Bedarf GL'!C124)</f>
        <v/>
      </c>
      <c r="E124" s="321" t="str">
        <f>IF('N-Bedarf GL'!R124="","",'N-Bedarf GL'!R124)</f>
        <v/>
      </c>
      <c r="F124" s="321" t="str">
        <f>IF('P-Bedarf GL'!N125="","",'P-Bedarf GL'!N125)</f>
        <v/>
      </c>
      <c r="G124" s="321" t="str">
        <f>IF('P-Bedarf GL'!R125="","",'P-Bedarf GL'!R125)</f>
        <v/>
      </c>
      <c r="H124" s="321">
        <f t="shared" si="45"/>
        <v>0</v>
      </c>
      <c r="I124" s="345" t="str">
        <f t="shared" si="46"/>
        <v/>
      </c>
      <c r="J124" s="345" t="str">
        <f t="shared" si="47"/>
        <v/>
      </c>
      <c r="K124" s="345" t="str">
        <f t="shared" si="48"/>
        <v/>
      </c>
      <c r="L124" s="345">
        <f t="shared" si="49"/>
        <v>0</v>
      </c>
      <c r="M124" s="345">
        <f t="shared" si="50"/>
        <v>0</v>
      </c>
      <c r="N124" s="345">
        <f t="shared" si="51"/>
        <v>0</v>
      </c>
      <c r="O124" s="321" t="str">
        <f t="shared" si="52"/>
        <v/>
      </c>
      <c r="P124" s="321" t="str">
        <f t="shared" si="53"/>
        <v/>
      </c>
      <c r="Q124" s="321" t="str">
        <f t="shared" si="54"/>
        <v/>
      </c>
      <c r="R124" s="214" t="str">
        <f t="shared" si="62"/>
        <v/>
      </c>
      <c r="S124" s="141"/>
      <c r="T124" s="211"/>
      <c r="U124" s="215" t="str">
        <f t="shared" si="34"/>
        <v/>
      </c>
      <c r="V124" s="153" t="str">
        <f t="shared" si="55"/>
        <v/>
      </c>
      <c r="W124" s="153" t="str">
        <f t="shared" si="56"/>
        <v/>
      </c>
      <c r="X124" s="153" t="str">
        <f t="shared" si="35"/>
        <v/>
      </c>
      <c r="Y124" s="153" t="str">
        <f t="shared" si="36"/>
        <v/>
      </c>
      <c r="Z124" s="141"/>
      <c r="AA124" s="211"/>
      <c r="AB124" s="215" t="str">
        <f t="shared" si="63"/>
        <v/>
      </c>
      <c r="AC124" s="153" t="str">
        <f t="shared" si="57"/>
        <v/>
      </c>
      <c r="AD124" s="153" t="str">
        <f t="shared" si="58"/>
        <v/>
      </c>
      <c r="AE124" s="153" t="str">
        <f t="shared" si="37"/>
        <v/>
      </c>
      <c r="AF124" s="153" t="str">
        <f t="shared" si="38"/>
        <v/>
      </c>
      <c r="AG124" s="213" t="str">
        <f t="shared" si="64"/>
        <v/>
      </c>
      <c r="AH124" s="141"/>
      <c r="AI124" s="211"/>
      <c r="AJ124" s="215" t="str">
        <f t="shared" si="65"/>
        <v/>
      </c>
      <c r="AK124" s="153" t="str">
        <f t="shared" si="59"/>
        <v/>
      </c>
      <c r="AL124" s="153" t="str">
        <f t="shared" si="39"/>
        <v/>
      </c>
      <c r="AM124" s="153" t="str">
        <f t="shared" si="40"/>
        <v/>
      </c>
      <c r="AN124" s="141"/>
      <c r="AO124" s="211"/>
      <c r="AP124" s="215" t="str">
        <f t="shared" si="66"/>
        <v/>
      </c>
      <c r="AQ124" s="153" t="str">
        <f t="shared" si="60"/>
        <v/>
      </c>
      <c r="AR124" s="153" t="str">
        <f t="shared" si="41"/>
        <v/>
      </c>
      <c r="AS124" s="153" t="str">
        <f t="shared" si="42"/>
        <v/>
      </c>
      <c r="AT124" s="141"/>
      <c r="AU124" s="211"/>
      <c r="AV124" s="215" t="str">
        <f t="shared" si="67"/>
        <v/>
      </c>
      <c r="AW124" s="153" t="str">
        <f t="shared" si="61"/>
        <v/>
      </c>
      <c r="AX124" s="153" t="str">
        <f t="shared" si="43"/>
        <v/>
      </c>
      <c r="AY124" s="153" t="str">
        <f t="shared" si="44"/>
        <v/>
      </c>
    </row>
    <row r="125" spans="1:51" ht="29.45" customHeight="1" x14ac:dyDescent="0.25">
      <c r="A125" s="354" t="str">
        <f>IF('N-Bedarf GL'!A125="","",'N-Bedarf GL'!A125)</f>
        <v/>
      </c>
      <c r="B125" s="354" t="str">
        <f>IF('N-Bedarf GL'!B125="","",'N-Bedarf GL'!B125)</f>
        <v/>
      </c>
      <c r="C125" s="305" t="str">
        <f>IF('N-Bedarf GL'!D125="","",'N-Bedarf GL'!D125)</f>
        <v/>
      </c>
      <c r="D125" s="32" t="str">
        <f>IF('N-Bedarf GL'!C125="","",'N-Bedarf GL'!C125)</f>
        <v/>
      </c>
      <c r="E125" s="321" t="str">
        <f>IF('N-Bedarf GL'!R125="","",'N-Bedarf GL'!R125)</f>
        <v/>
      </c>
      <c r="F125" s="321" t="str">
        <f>IF('P-Bedarf GL'!N126="","",'P-Bedarf GL'!N126)</f>
        <v/>
      </c>
      <c r="G125" s="321" t="str">
        <f>IF('P-Bedarf GL'!R126="","",'P-Bedarf GL'!R126)</f>
        <v/>
      </c>
      <c r="H125" s="321">
        <f t="shared" si="45"/>
        <v>0</v>
      </c>
      <c r="I125" s="345" t="str">
        <f t="shared" si="46"/>
        <v/>
      </c>
      <c r="J125" s="345" t="str">
        <f t="shared" si="47"/>
        <v/>
      </c>
      <c r="K125" s="345" t="str">
        <f t="shared" si="48"/>
        <v/>
      </c>
      <c r="L125" s="345">
        <f t="shared" si="49"/>
        <v>0</v>
      </c>
      <c r="M125" s="345">
        <f t="shared" si="50"/>
        <v>0</v>
      </c>
      <c r="N125" s="345">
        <f t="shared" si="51"/>
        <v>0</v>
      </c>
      <c r="O125" s="321" t="str">
        <f t="shared" si="52"/>
        <v/>
      </c>
      <c r="P125" s="321" t="str">
        <f t="shared" si="53"/>
        <v/>
      </c>
      <c r="Q125" s="321" t="str">
        <f t="shared" si="54"/>
        <v/>
      </c>
      <c r="R125" s="214" t="str">
        <f t="shared" si="62"/>
        <v/>
      </c>
      <c r="S125" s="141"/>
      <c r="T125" s="211"/>
      <c r="U125" s="215" t="str">
        <f t="shared" si="34"/>
        <v/>
      </c>
      <c r="V125" s="153" t="str">
        <f t="shared" si="55"/>
        <v/>
      </c>
      <c r="W125" s="153" t="str">
        <f t="shared" si="56"/>
        <v/>
      </c>
      <c r="X125" s="153" t="str">
        <f t="shared" si="35"/>
        <v/>
      </c>
      <c r="Y125" s="153" t="str">
        <f t="shared" si="36"/>
        <v/>
      </c>
      <c r="Z125" s="141"/>
      <c r="AA125" s="211"/>
      <c r="AB125" s="215" t="str">
        <f t="shared" si="63"/>
        <v/>
      </c>
      <c r="AC125" s="153" t="str">
        <f t="shared" si="57"/>
        <v/>
      </c>
      <c r="AD125" s="153" t="str">
        <f t="shared" si="58"/>
        <v/>
      </c>
      <c r="AE125" s="153" t="str">
        <f t="shared" si="37"/>
        <v/>
      </c>
      <c r="AF125" s="153" t="str">
        <f t="shared" si="38"/>
        <v/>
      </c>
      <c r="AG125" s="213" t="str">
        <f t="shared" si="64"/>
        <v/>
      </c>
      <c r="AH125" s="141"/>
      <c r="AI125" s="211"/>
      <c r="AJ125" s="215" t="str">
        <f t="shared" si="65"/>
        <v/>
      </c>
      <c r="AK125" s="153" t="str">
        <f t="shared" si="59"/>
        <v/>
      </c>
      <c r="AL125" s="153" t="str">
        <f t="shared" si="39"/>
        <v/>
      </c>
      <c r="AM125" s="153" t="str">
        <f t="shared" si="40"/>
        <v/>
      </c>
      <c r="AN125" s="141"/>
      <c r="AO125" s="211"/>
      <c r="AP125" s="215" t="str">
        <f t="shared" si="66"/>
        <v/>
      </c>
      <c r="AQ125" s="153" t="str">
        <f t="shared" si="60"/>
        <v/>
      </c>
      <c r="AR125" s="153" t="str">
        <f t="shared" si="41"/>
        <v/>
      </c>
      <c r="AS125" s="153" t="str">
        <f t="shared" si="42"/>
        <v/>
      </c>
      <c r="AT125" s="141"/>
      <c r="AU125" s="211"/>
      <c r="AV125" s="215" t="str">
        <f t="shared" si="67"/>
        <v/>
      </c>
      <c r="AW125" s="153" t="str">
        <f t="shared" si="61"/>
        <v/>
      </c>
      <c r="AX125" s="153" t="str">
        <f t="shared" si="43"/>
        <v/>
      </c>
      <c r="AY125" s="153" t="str">
        <f t="shared" si="44"/>
        <v/>
      </c>
    </row>
    <row r="126" spans="1:51" ht="29.45" customHeight="1" x14ac:dyDescent="0.25">
      <c r="A126" s="354" t="str">
        <f>IF('N-Bedarf GL'!A126="","",'N-Bedarf GL'!A126)</f>
        <v/>
      </c>
      <c r="B126" s="354" t="str">
        <f>IF('N-Bedarf GL'!B126="","",'N-Bedarf GL'!B126)</f>
        <v/>
      </c>
      <c r="C126" s="305" t="str">
        <f>IF('N-Bedarf GL'!D126="","",'N-Bedarf GL'!D126)</f>
        <v/>
      </c>
      <c r="D126" s="32" t="str">
        <f>IF('N-Bedarf GL'!C126="","",'N-Bedarf GL'!C126)</f>
        <v/>
      </c>
      <c r="E126" s="321" t="str">
        <f>IF('N-Bedarf GL'!R126="","",'N-Bedarf GL'!R126)</f>
        <v/>
      </c>
      <c r="F126" s="321" t="str">
        <f>IF('P-Bedarf GL'!N127="","",'P-Bedarf GL'!N127)</f>
        <v/>
      </c>
      <c r="G126" s="321" t="str">
        <f>IF('P-Bedarf GL'!R127="","",'P-Bedarf GL'!R127)</f>
        <v/>
      </c>
      <c r="H126" s="321">
        <f t="shared" si="45"/>
        <v>0</v>
      </c>
      <c r="I126" s="345" t="str">
        <f t="shared" si="46"/>
        <v/>
      </c>
      <c r="J126" s="345" t="str">
        <f t="shared" si="47"/>
        <v/>
      </c>
      <c r="K126" s="345" t="str">
        <f t="shared" si="48"/>
        <v/>
      </c>
      <c r="L126" s="345">
        <f t="shared" si="49"/>
        <v>0</v>
      </c>
      <c r="M126" s="345">
        <f t="shared" si="50"/>
        <v>0</v>
      </c>
      <c r="N126" s="345">
        <f t="shared" si="51"/>
        <v>0</v>
      </c>
      <c r="O126" s="321" t="str">
        <f t="shared" si="52"/>
        <v/>
      </c>
      <c r="P126" s="321" t="str">
        <f t="shared" si="53"/>
        <v/>
      </c>
      <c r="Q126" s="321" t="str">
        <f t="shared" si="54"/>
        <v/>
      </c>
      <c r="R126" s="214" t="str">
        <f t="shared" si="62"/>
        <v/>
      </c>
      <c r="S126" s="141"/>
      <c r="T126" s="211"/>
      <c r="U126" s="215" t="str">
        <f t="shared" si="34"/>
        <v/>
      </c>
      <c r="V126" s="153" t="str">
        <f t="shared" si="55"/>
        <v/>
      </c>
      <c r="W126" s="153" t="str">
        <f t="shared" si="56"/>
        <v/>
      </c>
      <c r="X126" s="153" t="str">
        <f t="shared" si="35"/>
        <v/>
      </c>
      <c r="Y126" s="153" t="str">
        <f t="shared" si="36"/>
        <v/>
      </c>
      <c r="Z126" s="141"/>
      <c r="AA126" s="211"/>
      <c r="AB126" s="215" t="str">
        <f t="shared" si="63"/>
        <v/>
      </c>
      <c r="AC126" s="153" t="str">
        <f t="shared" si="57"/>
        <v/>
      </c>
      <c r="AD126" s="153" t="str">
        <f t="shared" si="58"/>
        <v/>
      </c>
      <c r="AE126" s="153" t="str">
        <f t="shared" si="37"/>
        <v/>
      </c>
      <c r="AF126" s="153" t="str">
        <f t="shared" si="38"/>
        <v/>
      </c>
      <c r="AG126" s="213" t="str">
        <f t="shared" si="64"/>
        <v/>
      </c>
      <c r="AH126" s="141"/>
      <c r="AI126" s="211"/>
      <c r="AJ126" s="215" t="str">
        <f t="shared" si="65"/>
        <v/>
      </c>
      <c r="AK126" s="153" t="str">
        <f t="shared" si="59"/>
        <v/>
      </c>
      <c r="AL126" s="153" t="str">
        <f t="shared" si="39"/>
        <v/>
      </c>
      <c r="AM126" s="153" t="str">
        <f t="shared" si="40"/>
        <v/>
      </c>
      <c r="AN126" s="141"/>
      <c r="AO126" s="211"/>
      <c r="AP126" s="215" t="str">
        <f t="shared" si="66"/>
        <v/>
      </c>
      <c r="AQ126" s="153" t="str">
        <f t="shared" si="60"/>
        <v/>
      </c>
      <c r="AR126" s="153" t="str">
        <f t="shared" si="41"/>
        <v/>
      </c>
      <c r="AS126" s="153" t="str">
        <f t="shared" si="42"/>
        <v/>
      </c>
      <c r="AT126" s="141"/>
      <c r="AU126" s="211"/>
      <c r="AV126" s="215" t="str">
        <f t="shared" si="67"/>
        <v/>
      </c>
      <c r="AW126" s="153" t="str">
        <f t="shared" si="61"/>
        <v/>
      </c>
      <c r="AX126" s="153" t="str">
        <f t="shared" si="43"/>
        <v/>
      </c>
      <c r="AY126" s="153" t="str">
        <f t="shared" si="44"/>
        <v/>
      </c>
    </row>
    <row r="127" spans="1:51" ht="29.45" customHeight="1" x14ac:dyDescent="0.25">
      <c r="A127" s="354" t="str">
        <f>IF('N-Bedarf GL'!A127="","",'N-Bedarf GL'!A127)</f>
        <v/>
      </c>
      <c r="B127" s="354" t="str">
        <f>IF('N-Bedarf GL'!B127="","",'N-Bedarf GL'!B127)</f>
        <v/>
      </c>
      <c r="C127" s="305" t="str">
        <f>IF('N-Bedarf GL'!D127="","",'N-Bedarf GL'!D127)</f>
        <v/>
      </c>
      <c r="D127" s="32" t="str">
        <f>IF('N-Bedarf GL'!C127="","",'N-Bedarf GL'!C127)</f>
        <v/>
      </c>
      <c r="E127" s="321" t="str">
        <f>IF('N-Bedarf GL'!R127="","",'N-Bedarf GL'!R127)</f>
        <v/>
      </c>
      <c r="F127" s="321" t="str">
        <f>IF('P-Bedarf GL'!N128="","",'P-Bedarf GL'!N128)</f>
        <v/>
      </c>
      <c r="G127" s="321" t="str">
        <f>IF('P-Bedarf GL'!R128="","",'P-Bedarf GL'!R128)</f>
        <v/>
      </c>
      <c r="H127" s="321">
        <f t="shared" si="45"/>
        <v>0</v>
      </c>
      <c r="I127" s="345" t="str">
        <f t="shared" si="46"/>
        <v/>
      </c>
      <c r="J127" s="345" t="str">
        <f t="shared" si="47"/>
        <v/>
      </c>
      <c r="K127" s="345" t="str">
        <f t="shared" si="48"/>
        <v/>
      </c>
      <c r="L127" s="345">
        <f t="shared" si="49"/>
        <v>0</v>
      </c>
      <c r="M127" s="345">
        <f t="shared" si="50"/>
        <v>0</v>
      </c>
      <c r="N127" s="345">
        <f t="shared" si="51"/>
        <v>0</v>
      </c>
      <c r="O127" s="321" t="str">
        <f t="shared" si="52"/>
        <v/>
      </c>
      <c r="P127" s="321" t="str">
        <f t="shared" si="53"/>
        <v/>
      </c>
      <c r="Q127" s="321" t="str">
        <f t="shared" si="54"/>
        <v/>
      </c>
      <c r="R127" s="214" t="str">
        <f t="shared" si="62"/>
        <v/>
      </c>
      <c r="S127" s="141"/>
      <c r="T127" s="211"/>
      <c r="U127" s="215" t="str">
        <f t="shared" si="34"/>
        <v/>
      </c>
      <c r="V127" s="153" t="str">
        <f t="shared" si="55"/>
        <v/>
      </c>
      <c r="W127" s="153" t="str">
        <f t="shared" si="56"/>
        <v/>
      </c>
      <c r="X127" s="153" t="str">
        <f t="shared" si="35"/>
        <v/>
      </c>
      <c r="Y127" s="153" t="str">
        <f t="shared" si="36"/>
        <v/>
      </c>
      <c r="Z127" s="141"/>
      <c r="AA127" s="211"/>
      <c r="AB127" s="215" t="str">
        <f t="shared" si="63"/>
        <v/>
      </c>
      <c r="AC127" s="153" t="str">
        <f t="shared" si="57"/>
        <v/>
      </c>
      <c r="AD127" s="153" t="str">
        <f t="shared" si="58"/>
        <v/>
      </c>
      <c r="AE127" s="153" t="str">
        <f t="shared" si="37"/>
        <v/>
      </c>
      <c r="AF127" s="153" t="str">
        <f t="shared" si="38"/>
        <v/>
      </c>
      <c r="AG127" s="213" t="str">
        <f t="shared" si="64"/>
        <v/>
      </c>
      <c r="AH127" s="141"/>
      <c r="AI127" s="211"/>
      <c r="AJ127" s="215" t="str">
        <f t="shared" si="65"/>
        <v/>
      </c>
      <c r="AK127" s="153" t="str">
        <f t="shared" si="59"/>
        <v/>
      </c>
      <c r="AL127" s="153" t="str">
        <f t="shared" si="39"/>
        <v/>
      </c>
      <c r="AM127" s="153" t="str">
        <f t="shared" si="40"/>
        <v/>
      </c>
      <c r="AN127" s="141"/>
      <c r="AO127" s="211"/>
      <c r="AP127" s="215" t="str">
        <f t="shared" si="66"/>
        <v/>
      </c>
      <c r="AQ127" s="153" t="str">
        <f t="shared" si="60"/>
        <v/>
      </c>
      <c r="AR127" s="153" t="str">
        <f t="shared" si="41"/>
        <v/>
      </c>
      <c r="AS127" s="153" t="str">
        <f t="shared" si="42"/>
        <v/>
      </c>
      <c r="AT127" s="141"/>
      <c r="AU127" s="211"/>
      <c r="AV127" s="215" t="str">
        <f t="shared" si="67"/>
        <v/>
      </c>
      <c r="AW127" s="153" t="str">
        <f t="shared" si="61"/>
        <v/>
      </c>
      <c r="AX127" s="153" t="str">
        <f t="shared" si="43"/>
        <v/>
      </c>
      <c r="AY127" s="153" t="str">
        <f t="shared" si="44"/>
        <v/>
      </c>
    </row>
    <row r="128" spans="1:51" ht="29.45" customHeight="1" x14ac:dyDescent="0.25">
      <c r="A128" s="354" t="str">
        <f>IF('N-Bedarf GL'!A128="","",'N-Bedarf GL'!A128)</f>
        <v/>
      </c>
      <c r="B128" s="354" t="str">
        <f>IF('N-Bedarf GL'!B128="","",'N-Bedarf GL'!B128)</f>
        <v/>
      </c>
      <c r="C128" s="305" t="str">
        <f>IF('N-Bedarf GL'!D128="","",'N-Bedarf GL'!D128)</f>
        <v/>
      </c>
      <c r="D128" s="32" t="str">
        <f>IF('N-Bedarf GL'!C128="","",'N-Bedarf GL'!C128)</f>
        <v/>
      </c>
      <c r="E128" s="321" t="str">
        <f>IF('N-Bedarf GL'!R128="","",'N-Bedarf GL'!R128)</f>
        <v/>
      </c>
      <c r="F128" s="321" t="str">
        <f>IF('P-Bedarf GL'!N129="","",'P-Bedarf GL'!N129)</f>
        <v/>
      </c>
      <c r="G128" s="321" t="str">
        <f>IF('P-Bedarf GL'!R129="","",'P-Bedarf GL'!R129)</f>
        <v/>
      </c>
      <c r="H128" s="321">
        <f t="shared" si="45"/>
        <v>0</v>
      </c>
      <c r="I128" s="345" t="str">
        <f t="shared" si="46"/>
        <v/>
      </c>
      <c r="J128" s="345" t="str">
        <f t="shared" si="47"/>
        <v/>
      </c>
      <c r="K128" s="345" t="str">
        <f t="shared" si="48"/>
        <v/>
      </c>
      <c r="L128" s="345">
        <f t="shared" si="49"/>
        <v>0</v>
      </c>
      <c r="M128" s="345">
        <f t="shared" si="50"/>
        <v>0</v>
      </c>
      <c r="N128" s="345">
        <f t="shared" si="51"/>
        <v>0</v>
      </c>
      <c r="O128" s="321" t="str">
        <f t="shared" si="52"/>
        <v/>
      </c>
      <c r="P128" s="321" t="str">
        <f t="shared" si="53"/>
        <v/>
      </c>
      <c r="Q128" s="321" t="str">
        <f t="shared" si="54"/>
        <v/>
      </c>
      <c r="R128" s="214" t="str">
        <f t="shared" si="62"/>
        <v/>
      </c>
      <c r="S128" s="141"/>
      <c r="T128" s="211"/>
      <c r="U128" s="215" t="str">
        <f t="shared" si="34"/>
        <v/>
      </c>
      <c r="V128" s="153" t="str">
        <f t="shared" si="55"/>
        <v/>
      </c>
      <c r="W128" s="153" t="str">
        <f t="shared" si="56"/>
        <v/>
      </c>
      <c r="X128" s="153" t="str">
        <f t="shared" si="35"/>
        <v/>
      </c>
      <c r="Y128" s="153" t="str">
        <f t="shared" si="36"/>
        <v/>
      </c>
      <c r="Z128" s="141"/>
      <c r="AA128" s="211"/>
      <c r="AB128" s="215" t="str">
        <f t="shared" si="63"/>
        <v/>
      </c>
      <c r="AC128" s="153" t="str">
        <f t="shared" si="57"/>
        <v/>
      </c>
      <c r="AD128" s="153" t="str">
        <f t="shared" si="58"/>
        <v/>
      </c>
      <c r="AE128" s="153" t="str">
        <f t="shared" si="37"/>
        <v/>
      </c>
      <c r="AF128" s="153" t="str">
        <f t="shared" si="38"/>
        <v/>
      </c>
      <c r="AG128" s="213" t="str">
        <f t="shared" si="64"/>
        <v/>
      </c>
      <c r="AH128" s="141"/>
      <c r="AI128" s="211"/>
      <c r="AJ128" s="215" t="str">
        <f t="shared" si="65"/>
        <v/>
      </c>
      <c r="AK128" s="153" t="str">
        <f t="shared" si="59"/>
        <v/>
      </c>
      <c r="AL128" s="153" t="str">
        <f t="shared" si="39"/>
        <v/>
      </c>
      <c r="AM128" s="153" t="str">
        <f t="shared" si="40"/>
        <v/>
      </c>
      <c r="AN128" s="141"/>
      <c r="AO128" s="211"/>
      <c r="AP128" s="215" t="str">
        <f t="shared" si="66"/>
        <v/>
      </c>
      <c r="AQ128" s="153" t="str">
        <f t="shared" si="60"/>
        <v/>
      </c>
      <c r="AR128" s="153" t="str">
        <f t="shared" si="41"/>
        <v/>
      </c>
      <c r="AS128" s="153" t="str">
        <f t="shared" si="42"/>
        <v/>
      </c>
      <c r="AT128" s="141"/>
      <c r="AU128" s="211"/>
      <c r="AV128" s="215" t="str">
        <f t="shared" si="67"/>
        <v/>
      </c>
      <c r="AW128" s="153" t="str">
        <f t="shared" si="61"/>
        <v/>
      </c>
      <c r="AX128" s="153" t="str">
        <f t="shared" si="43"/>
        <v/>
      </c>
      <c r="AY128" s="153" t="str">
        <f t="shared" si="44"/>
        <v/>
      </c>
    </row>
    <row r="129" spans="1:51" ht="29.45" customHeight="1" x14ac:dyDescent="0.25">
      <c r="A129" s="354" t="str">
        <f>IF('N-Bedarf GL'!A129="","",'N-Bedarf GL'!A129)</f>
        <v/>
      </c>
      <c r="B129" s="354" t="str">
        <f>IF('N-Bedarf GL'!B129="","",'N-Bedarf GL'!B129)</f>
        <v/>
      </c>
      <c r="C129" s="305" t="str">
        <f>IF('N-Bedarf GL'!D129="","",'N-Bedarf GL'!D129)</f>
        <v/>
      </c>
      <c r="D129" s="32" t="str">
        <f>IF('N-Bedarf GL'!C129="","",'N-Bedarf GL'!C129)</f>
        <v/>
      </c>
      <c r="E129" s="321" t="str">
        <f>IF('N-Bedarf GL'!R129="","",'N-Bedarf GL'!R129)</f>
        <v/>
      </c>
      <c r="F129" s="321" t="str">
        <f>IF('P-Bedarf GL'!N130="","",'P-Bedarf GL'!N130)</f>
        <v/>
      </c>
      <c r="G129" s="321" t="str">
        <f>IF('P-Bedarf GL'!R130="","",'P-Bedarf GL'!R130)</f>
        <v/>
      </c>
      <c r="H129" s="321">
        <f t="shared" si="45"/>
        <v>0</v>
      </c>
      <c r="I129" s="345" t="str">
        <f t="shared" si="46"/>
        <v/>
      </c>
      <c r="J129" s="345" t="str">
        <f t="shared" si="47"/>
        <v/>
      </c>
      <c r="K129" s="345" t="str">
        <f t="shared" si="48"/>
        <v/>
      </c>
      <c r="L129" s="345">
        <f t="shared" si="49"/>
        <v>0</v>
      </c>
      <c r="M129" s="345">
        <f t="shared" si="50"/>
        <v>0</v>
      </c>
      <c r="N129" s="345">
        <f t="shared" si="51"/>
        <v>0</v>
      </c>
      <c r="O129" s="321" t="str">
        <f t="shared" si="52"/>
        <v/>
      </c>
      <c r="P129" s="321" t="str">
        <f t="shared" si="53"/>
        <v/>
      </c>
      <c r="Q129" s="321" t="str">
        <f t="shared" si="54"/>
        <v/>
      </c>
      <c r="R129" s="214" t="str">
        <f t="shared" si="62"/>
        <v/>
      </c>
      <c r="S129" s="141"/>
      <c r="T129" s="211"/>
      <c r="U129" s="215" t="str">
        <f t="shared" si="34"/>
        <v/>
      </c>
      <c r="V129" s="153" t="str">
        <f t="shared" si="55"/>
        <v/>
      </c>
      <c r="W129" s="153" t="str">
        <f t="shared" si="56"/>
        <v/>
      </c>
      <c r="X129" s="153" t="str">
        <f t="shared" si="35"/>
        <v/>
      </c>
      <c r="Y129" s="153" t="str">
        <f t="shared" si="36"/>
        <v/>
      </c>
      <c r="Z129" s="141"/>
      <c r="AA129" s="211"/>
      <c r="AB129" s="215" t="str">
        <f t="shared" si="63"/>
        <v/>
      </c>
      <c r="AC129" s="153" t="str">
        <f t="shared" si="57"/>
        <v/>
      </c>
      <c r="AD129" s="153" t="str">
        <f t="shared" si="58"/>
        <v/>
      </c>
      <c r="AE129" s="153" t="str">
        <f t="shared" si="37"/>
        <v/>
      </c>
      <c r="AF129" s="153" t="str">
        <f t="shared" si="38"/>
        <v/>
      </c>
      <c r="AG129" s="213" t="str">
        <f t="shared" si="64"/>
        <v/>
      </c>
      <c r="AH129" s="141"/>
      <c r="AI129" s="211"/>
      <c r="AJ129" s="215" t="str">
        <f t="shared" si="65"/>
        <v/>
      </c>
      <c r="AK129" s="153" t="str">
        <f t="shared" si="59"/>
        <v/>
      </c>
      <c r="AL129" s="153" t="str">
        <f t="shared" si="39"/>
        <v/>
      </c>
      <c r="AM129" s="153" t="str">
        <f t="shared" si="40"/>
        <v/>
      </c>
      <c r="AN129" s="141"/>
      <c r="AO129" s="211"/>
      <c r="AP129" s="215" t="str">
        <f t="shared" si="66"/>
        <v/>
      </c>
      <c r="AQ129" s="153" t="str">
        <f t="shared" si="60"/>
        <v/>
      </c>
      <c r="AR129" s="153" t="str">
        <f t="shared" si="41"/>
        <v/>
      </c>
      <c r="AS129" s="153" t="str">
        <f t="shared" si="42"/>
        <v/>
      </c>
      <c r="AT129" s="141"/>
      <c r="AU129" s="211"/>
      <c r="AV129" s="215" t="str">
        <f t="shared" si="67"/>
        <v/>
      </c>
      <c r="AW129" s="153" t="str">
        <f t="shared" si="61"/>
        <v/>
      </c>
      <c r="AX129" s="153" t="str">
        <f t="shared" si="43"/>
        <v/>
      </c>
      <c r="AY129" s="153" t="str">
        <f t="shared" si="44"/>
        <v/>
      </c>
    </row>
    <row r="130" spans="1:51" ht="29.45" customHeight="1" x14ac:dyDescent="0.25">
      <c r="A130" s="354" t="str">
        <f>IF('N-Bedarf GL'!A130="","",'N-Bedarf GL'!A130)</f>
        <v/>
      </c>
      <c r="B130" s="354" t="str">
        <f>IF('N-Bedarf GL'!B130="","",'N-Bedarf GL'!B130)</f>
        <v/>
      </c>
      <c r="C130" s="305" t="str">
        <f>IF('N-Bedarf GL'!D130="","",'N-Bedarf GL'!D130)</f>
        <v/>
      </c>
      <c r="D130" s="32" t="str">
        <f>IF('N-Bedarf GL'!C130="","",'N-Bedarf GL'!C130)</f>
        <v/>
      </c>
      <c r="E130" s="321" t="str">
        <f>IF('N-Bedarf GL'!R130="","",'N-Bedarf GL'!R130)</f>
        <v/>
      </c>
      <c r="F130" s="321" t="str">
        <f>IF('P-Bedarf GL'!N131="","",'P-Bedarf GL'!N131)</f>
        <v/>
      </c>
      <c r="G130" s="321" t="str">
        <f>IF('P-Bedarf GL'!R131="","",'P-Bedarf GL'!R131)</f>
        <v/>
      </c>
      <c r="H130" s="321">
        <f t="shared" si="45"/>
        <v>0</v>
      </c>
      <c r="I130" s="345" t="str">
        <f t="shared" si="46"/>
        <v/>
      </c>
      <c r="J130" s="345" t="str">
        <f t="shared" si="47"/>
        <v/>
      </c>
      <c r="K130" s="345" t="str">
        <f t="shared" si="48"/>
        <v/>
      </c>
      <c r="L130" s="345">
        <f t="shared" si="49"/>
        <v>0</v>
      </c>
      <c r="M130" s="345">
        <f t="shared" si="50"/>
        <v>0</v>
      </c>
      <c r="N130" s="345">
        <f t="shared" si="51"/>
        <v>0</v>
      </c>
      <c r="O130" s="321" t="str">
        <f t="shared" si="52"/>
        <v/>
      </c>
      <c r="P130" s="321" t="str">
        <f t="shared" si="53"/>
        <v/>
      </c>
      <c r="Q130" s="321" t="str">
        <f t="shared" si="54"/>
        <v/>
      </c>
      <c r="R130" s="214" t="str">
        <f t="shared" si="62"/>
        <v/>
      </c>
      <c r="S130" s="141"/>
      <c r="T130" s="211"/>
      <c r="U130" s="215" t="str">
        <f t="shared" si="34"/>
        <v/>
      </c>
      <c r="V130" s="153" t="str">
        <f t="shared" si="55"/>
        <v/>
      </c>
      <c r="W130" s="153" t="str">
        <f t="shared" si="56"/>
        <v/>
      </c>
      <c r="X130" s="153" t="str">
        <f t="shared" si="35"/>
        <v/>
      </c>
      <c r="Y130" s="153" t="str">
        <f t="shared" si="36"/>
        <v/>
      </c>
      <c r="Z130" s="141"/>
      <c r="AA130" s="211"/>
      <c r="AB130" s="215" t="str">
        <f t="shared" si="63"/>
        <v/>
      </c>
      <c r="AC130" s="153" t="str">
        <f t="shared" si="57"/>
        <v/>
      </c>
      <c r="AD130" s="153" t="str">
        <f t="shared" si="58"/>
        <v/>
      </c>
      <c r="AE130" s="153" t="str">
        <f t="shared" si="37"/>
        <v/>
      </c>
      <c r="AF130" s="153" t="str">
        <f t="shared" si="38"/>
        <v/>
      </c>
      <c r="AG130" s="213" t="str">
        <f t="shared" si="64"/>
        <v/>
      </c>
      <c r="AH130" s="141"/>
      <c r="AI130" s="211"/>
      <c r="AJ130" s="215" t="str">
        <f t="shared" si="65"/>
        <v/>
      </c>
      <c r="AK130" s="153" t="str">
        <f t="shared" si="59"/>
        <v/>
      </c>
      <c r="AL130" s="153" t="str">
        <f t="shared" si="39"/>
        <v/>
      </c>
      <c r="AM130" s="153" t="str">
        <f t="shared" si="40"/>
        <v/>
      </c>
      <c r="AN130" s="141"/>
      <c r="AO130" s="211"/>
      <c r="AP130" s="215" t="str">
        <f t="shared" si="66"/>
        <v/>
      </c>
      <c r="AQ130" s="153" t="str">
        <f t="shared" si="60"/>
        <v/>
      </c>
      <c r="AR130" s="153" t="str">
        <f t="shared" si="41"/>
        <v/>
      </c>
      <c r="AS130" s="153" t="str">
        <f t="shared" si="42"/>
        <v/>
      </c>
      <c r="AT130" s="141"/>
      <c r="AU130" s="211"/>
      <c r="AV130" s="215" t="str">
        <f t="shared" si="67"/>
        <v/>
      </c>
      <c r="AW130" s="153" t="str">
        <f t="shared" si="61"/>
        <v/>
      </c>
      <c r="AX130" s="153" t="str">
        <f t="shared" si="43"/>
        <v/>
      </c>
      <c r="AY130" s="153" t="str">
        <f t="shared" si="44"/>
        <v/>
      </c>
    </row>
    <row r="131" spans="1:51" ht="29.45" customHeight="1" x14ac:dyDescent="0.25">
      <c r="A131" s="354" t="str">
        <f>IF('N-Bedarf GL'!A131="","",'N-Bedarf GL'!A131)</f>
        <v/>
      </c>
      <c r="B131" s="354" t="str">
        <f>IF('N-Bedarf GL'!B131="","",'N-Bedarf GL'!B131)</f>
        <v/>
      </c>
      <c r="C131" s="305" t="str">
        <f>IF('N-Bedarf GL'!D131="","",'N-Bedarf GL'!D131)</f>
        <v/>
      </c>
      <c r="D131" s="32" t="str">
        <f>IF('N-Bedarf GL'!C131="","",'N-Bedarf GL'!C131)</f>
        <v/>
      </c>
      <c r="E131" s="321" t="str">
        <f>IF('N-Bedarf GL'!R131="","",'N-Bedarf GL'!R131)</f>
        <v/>
      </c>
      <c r="F131" s="321" t="str">
        <f>IF('P-Bedarf GL'!N132="","",'P-Bedarf GL'!N132)</f>
        <v/>
      </c>
      <c r="G131" s="321" t="str">
        <f>IF('P-Bedarf GL'!R132="","",'P-Bedarf GL'!R132)</f>
        <v/>
      </c>
      <c r="H131" s="321">
        <f t="shared" si="45"/>
        <v>0</v>
      </c>
      <c r="I131" s="345" t="str">
        <f t="shared" si="46"/>
        <v/>
      </c>
      <c r="J131" s="345" t="str">
        <f t="shared" si="47"/>
        <v/>
      </c>
      <c r="K131" s="345" t="str">
        <f t="shared" si="48"/>
        <v/>
      </c>
      <c r="L131" s="345">
        <f t="shared" si="49"/>
        <v>0</v>
      </c>
      <c r="M131" s="345">
        <f t="shared" si="50"/>
        <v>0</v>
      </c>
      <c r="N131" s="345">
        <f t="shared" si="51"/>
        <v>0</v>
      </c>
      <c r="O131" s="321" t="str">
        <f t="shared" si="52"/>
        <v/>
      </c>
      <c r="P131" s="321" t="str">
        <f t="shared" si="53"/>
        <v/>
      </c>
      <c r="Q131" s="321" t="str">
        <f t="shared" si="54"/>
        <v/>
      </c>
      <c r="R131" s="214" t="str">
        <f t="shared" si="62"/>
        <v/>
      </c>
      <c r="S131" s="141"/>
      <c r="T131" s="211"/>
      <c r="U131" s="215" t="str">
        <f t="shared" si="34"/>
        <v/>
      </c>
      <c r="V131" s="153" t="str">
        <f t="shared" si="55"/>
        <v/>
      </c>
      <c r="W131" s="153" t="str">
        <f t="shared" si="56"/>
        <v/>
      </c>
      <c r="X131" s="153" t="str">
        <f t="shared" si="35"/>
        <v/>
      </c>
      <c r="Y131" s="153" t="str">
        <f t="shared" si="36"/>
        <v/>
      </c>
      <c r="Z131" s="141"/>
      <c r="AA131" s="211"/>
      <c r="AB131" s="215" t="str">
        <f t="shared" si="63"/>
        <v/>
      </c>
      <c r="AC131" s="153" t="str">
        <f t="shared" si="57"/>
        <v/>
      </c>
      <c r="AD131" s="153" t="str">
        <f t="shared" si="58"/>
        <v/>
      </c>
      <c r="AE131" s="153" t="str">
        <f t="shared" si="37"/>
        <v/>
      </c>
      <c r="AF131" s="153" t="str">
        <f t="shared" si="38"/>
        <v/>
      </c>
      <c r="AG131" s="213" t="str">
        <f t="shared" si="64"/>
        <v/>
      </c>
      <c r="AH131" s="141"/>
      <c r="AI131" s="211"/>
      <c r="AJ131" s="215" t="str">
        <f t="shared" si="65"/>
        <v/>
      </c>
      <c r="AK131" s="153" t="str">
        <f t="shared" si="59"/>
        <v/>
      </c>
      <c r="AL131" s="153" t="str">
        <f t="shared" si="39"/>
        <v/>
      </c>
      <c r="AM131" s="153" t="str">
        <f t="shared" si="40"/>
        <v/>
      </c>
      <c r="AN131" s="141"/>
      <c r="AO131" s="211"/>
      <c r="AP131" s="215" t="str">
        <f t="shared" si="66"/>
        <v/>
      </c>
      <c r="AQ131" s="153" t="str">
        <f t="shared" si="60"/>
        <v/>
      </c>
      <c r="AR131" s="153" t="str">
        <f t="shared" si="41"/>
        <v/>
      </c>
      <c r="AS131" s="153" t="str">
        <f t="shared" si="42"/>
        <v/>
      </c>
      <c r="AT131" s="141"/>
      <c r="AU131" s="211"/>
      <c r="AV131" s="215" t="str">
        <f t="shared" si="67"/>
        <v/>
      </c>
      <c r="AW131" s="153" t="str">
        <f t="shared" si="61"/>
        <v/>
      </c>
      <c r="AX131" s="153" t="str">
        <f t="shared" si="43"/>
        <v/>
      </c>
      <c r="AY131" s="153" t="str">
        <f t="shared" si="44"/>
        <v/>
      </c>
    </row>
    <row r="132" spans="1:51" ht="29.45" customHeight="1" x14ac:dyDescent="0.25">
      <c r="A132" s="354" t="str">
        <f>IF('N-Bedarf GL'!A132="","",'N-Bedarf GL'!A132)</f>
        <v/>
      </c>
      <c r="B132" s="354" t="str">
        <f>IF('N-Bedarf GL'!B132="","",'N-Bedarf GL'!B132)</f>
        <v/>
      </c>
      <c r="C132" s="305" t="str">
        <f>IF('N-Bedarf GL'!D132="","",'N-Bedarf GL'!D132)</f>
        <v/>
      </c>
      <c r="D132" s="32" t="str">
        <f>IF('N-Bedarf GL'!C132="","",'N-Bedarf GL'!C132)</f>
        <v/>
      </c>
      <c r="E132" s="321" t="str">
        <f>IF('N-Bedarf GL'!R132="","",'N-Bedarf GL'!R132)</f>
        <v/>
      </c>
      <c r="F132" s="321" t="str">
        <f>IF('P-Bedarf GL'!N133="","",'P-Bedarf GL'!N133)</f>
        <v/>
      </c>
      <c r="G132" s="321" t="str">
        <f>IF('P-Bedarf GL'!R133="","",'P-Bedarf GL'!R133)</f>
        <v/>
      </c>
      <c r="H132" s="321">
        <f t="shared" si="45"/>
        <v>0</v>
      </c>
      <c r="I132" s="345" t="str">
        <f t="shared" si="46"/>
        <v/>
      </c>
      <c r="J132" s="345" t="str">
        <f t="shared" si="47"/>
        <v/>
      </c>
      <c r="K132" s="345" t="str">
        <f t="shared" si="48"/>
        <v/>
      </c>
      <c r="L132" s="345">
        <f t="shared" si="49"/>
        <v>0</v>
      </c>
      <c r="M132" s="345">
        <f t="shared" si="50"/>
        <v>0</v>
      </c>
      <c r="N132" s="345">
        <f t="shared" si="51"/>
        <v>0</v>
      </c>
      <c r="O132" s="321" t="str">
        <f t="shared" si="52"/>
        <v/>
      </c>
      <c r="P132" s="321" t="str">
        <f t="shared" si="53"/>
        <v/>
      </c>
      <c r="Q132" s="321" t="str">
        <f t="shared" si="54"/>
        <v/>
      </c>
      <c r="R132" s="214" t="str">
        <f t="shared" si="62"/>
        <v/>
      </c>
      <c r="S132" s="141"/>
      <c r="T132" s="211"/>
      <c r="U132" s="215" t="str">
        <f t="shared" si="34"/>
        <v/>
      </c>
      <c r="V132" s="153" t="str">
        <f t="shared" si="55"/>
        <v/>
      </c>
      <c r="W132" s="153" t="str">
        <f t="shared" si="56"/>
        <v/>
      </c>
      <c r="X132" s="153" t="str">
        <f t="shared" si="35"/>
        <v/>
      </c>
      <c r="Y132" s="153" t="str">
        <f t="shared" si="36"/>
        <v/>
      </c>
      <c r="Z132" s="141"/>
      <c r="AA132" s="211"/>
      <c r="AB132" s="215" t="str">
        <f t="shared" si="63"/>
        <v/>
      </c>
      <c r="AC132" s="153" t="str">
        <f t="shared" si="57"/>
        <v/>
      </c>
      <c r="AD132" s="153" t="str">
        <f t="shared" si="58"/>
        <v/>
      </c>
      <c r="AE132" s="153" t="str">
        <f t="shared" si="37"/>
        <v/>
      </c>
      <c r="AF132" s="153" t="str">
        <f t="shared" si="38"/>
        <v/>
      </c>
      <c r="AG132" s="213" t="str">
        <f t="shared" si="64"/>
        <v/>
      </c>
      <c r="AH132" s="141"/>
      <c r="AI132" s="211"/>
      <c r="AJ132" s="215" t="str">
        <f t="shared" si="65"/>
        <v/>
      </c>
      <c r="AK132" s="153" t="str">
        <f t="shared" si="59"/>
        <v/>
      </c>
      <c r="AL132" s="153" t="str">
        <f t="shared" si="39"/>
        <v/>
      </c>
      <c r="AM132" s="153" t="str">
        <f t="shared" si="40"/>
        <v/>
      </c>
      <c r="AN132" s="141"/>
      <c r="AO132" s="211"/>
      <c r="AP132" s="215" t="str">
        <f t="shared" si="66"/>
        <v/>
      </c>
      <c r="AQ132" s="153" t="str">
        <f t="shared" si="60"/>
        <v/>
      </c>
      <c r="AR132" s="153" t="str">
        <f t="shared" si="41"/>
        <v/>
      </c>
      <c r="AS132" s="153" t="str">
        <f t="shared" si="42"/>
        <v/>
      </c>
      <c r="AT132" s="141"/>
      <c r="AU132" s="211"/>
      <c r="AV132" s="215" t="str">
        <f t="shared" si="67"/>
        <v/>
      </c>
      <c r="AW132" s="153" t="str">
        <f t="shared" si="61"/>
        <v/>
      </c>
      <c r="AX132" s="153" t="str">
        <f t="shared" si="43"/>
        <v/>
      </c>
      <c r="AY132" s="153" t="str">
        <f t="shared" si="44"/>
        <v/>
      </c>
    </row>
    <row r="133" spans="1:51" ht="29.45" customHeight="1" x14ac:dyDescent="0.25">
      <c r="A133" s="354" t="str">
        <f>IF('N-Bedarf GL'!A133="","",'N-Bedarf GL'!A133)</f>
        <v/>
      </c>
      <c r="B133" s="354" t="str">
        <f>IF('N-Bedarf GL'!B133="","",'N-Bedarf GL'!B133)</f>
        <v/>
      </c>
      <c r="C133" s="305" t="str">
        <f>IF('N-Bedarf GL'!D133="","",'N-Bedarf GL'!D133)</f>
        <v/>
      </c>
      <c r="D133" s="32" t="str">
        <f>IF('N-Bedarf GL'!C133="","",'N-Bedarf GL'!C133)</f>
        <v/>
      </c>
      <c r="E133" s="321" t="str">
        <f>IF('N-Bedarf GL'!R133="","",'N-Bedarf GL'!R133)</f>
        <v/>
      </c>
      <c r="F133" s="321" t="str">
        <f>IF('P-Bedarf GL'!N134="","",'P-Bedarf GL'!N134)</f>
        <v/>
      </c>
      <c r="G133" s="321" t="str">
        <f>IF('P-Bedarf GL'!R134="","",'P-Bedarf GL'!R134)</f>
        <v/>
      </c>
      <c r="H133" s="321">
        <f t="shared" si="45"/>
        <v>0</v>
      </c>
      <c r="I133" s="345" t="str">
        <f t="shared" si="46"/>
        <v/>
      </c>
      <c r="J133" s="345" t="str">
        <f t="shared" si="47"/>
        <v/>
      </c>
      <c r="K133" s="345" t="str">
        <f t="shared" si="48"/>
        <v/>
      </c>
      <c r="L133" s="345">
        <f t="shared" si="49"/>
        <v>0</v>
      </c>
      <c r="M133" s="345">
        <f t="shared" si="50"/>
        <v>0</v>
      </c>
      <c r="N133" s="345">
        <f t="shared" si="51"/>
        <v>0</v>
      </c>
      <c r="O133" s="321" t="str">
        <f t="shared" si="52"/>
        <v/>
      </c>
      <c r="P133" s="321" t="str">
        <f t="shared" si="53"/>
        <v/>
      </c>
      <c r="Q133" s="321" t="str">
        <f t="shared" si="54"/>
        <v/>
      </c>
      <c r="R133" s="214" t="str">
        <f t="shared" si="62"/>
        <v/>
      </c>
      <c r="S133" s="141"/>
      <c r="T133" s="211"/>
      <c r="U133" s="215" t="str">
        <f t="shared" si="34"/>
        <v/>
      </c>
      <c r="V133" s="153" t="str">
        <f t="shared" si="55"/>
        <v/>
      </c>
      <c r="W133" s="153" t="str">
        <f t="shared" si="56"/>
        <v/>
      </c>
      <c r="X133" s="153" t="str">
        <f t="shared" si="35"/>
        <v/>
      </c>
      <c r="Y133" s="153" t="str">
        <f t="shared" si="36"/>
        <v/>
      </c>
      <c r="Z133" s="141"/>
      <c r="AA133" s="211"/>
      <c r="AB133" s="215" t="str">
        <f t="shared" si="63"/>
        <v/>
      </c>
      <c r="AC133" s="153" t="str">
        <f t="shared" si="57"/>
        <v/>
      </c>
      <c r="AD133" s="153" t="str">
        <f t="shared" si="58"/>
        <v/>
      </c>
      <c r="AE133" s="153" t="str">
        <f t="shared" si="37"/>
        <v/>
      </c>
      <c r="AF133" s="153" t="str">
        <f t="shared" si="38"/>
        <v/>
      </c>
      <c r="AG133" s="213" t="str">
        <f t="shared" si="64"/>
        <v/>
      </c>
      <c r="AH133" s="141"/>
      <c r="AI133" s="211"/>
      <c r="AJ133" s="215" t="str">
        <f t="shared" si="65"/>
        <v/>
      </c>
      <c r="AK133" s="153" t="str">
        <f t="shared" si="59"/>
        <v/>
      </c>
      <c r="AL133" s="153" t="str">
        <f t="shared" si="39"/>
        <v/>
      </c>
      <c r="AM133" s="153" t="str">
        <f t="shared" si="40"/>
        <v/>
      </c>
      <c r="AN133" s="141"/>
      <c r="AO133" s="211"/>
      <c r="AP133" s="215" t="str">
        <f t="shared" si="66"/>
        <v/>
      </c>
      <c r="AQ133" s="153" t="str">
        <f t="shared" si="60"/>
        <v/>
      </c>
      <c r="AR133" s="153" t="str">
        <f t="shared" si="41"/>
        <v/>
      </c>
      <c r="AS133" s="153" t="str">
        <f t="shared" si="42"/>
        <v/>
      </c>
      <c r="AT133" s="141"/>
      <c r="AU133" s="211"/>
      <c r="AV133" s="215" t="str">
        <f t="shared" si="67"/>
        <v/>
      </c>
      <c r="AW133" s="153" t="str">
        <f t="shared" si="61"/>
        <v/>
      </c>
      <c r="AX133" s="153" t="str">
        <f t="shared" si="43"/>
        <v/>
      </c>
      <c r="AY133" s="153" t="str">
        <f t="shared" si="44"/>
        <v/>
      </c>
    </row>
    <row r="134" spans="1:51" ht="29.45" customHeight="1" x14ac:dyDescent="0.25">
      <c r="A134" s="354" t="str">
        <f>IF('N-Bedarf GL'!A134="","",'N-Bedarf GL'!A134)</f>
        <v/>
      </c>
      <c r="B134" s="354" t="str">
        <f>IF('N-Bedarf GL'!B134="","",'N-Bedarf GL'!B134)</f>
        <v/>
      </c>
      <c r="C134" s="305" t="str">
        <f>IF('N-Bedarf GL'!D134="","",'N-Bedarf GL'!D134)</f>
        <v/>
      </c>
      <c r="D134" s="32" t="str">
        <f>IF('N-Bedarf GL'!C134="","",'N-Bedarf GL'!C134)</f>
        <v/>
      </c>
      <c r="E134" s="321" t="str">
        <f>IF('N-Bedarf GL'!R134="","",'N-Bedarf GL'!R134)</f>
        <v/>
      </c>
      <c r="F134" s="321" t="str">
        <f>IF('P-Bedarf GL'!N135="","",'P-Bedarf GL'!N135)</f>
        <v/>
      </c>
      <c r="G134" s="321" t="str">
        <f>IF('P-Bedarf GL'!R135="","",'P-Bedarf GL'!R135)</f>
        <v/>
      </c>
      <c r="H134" s="321">
        <f t="shared" si="45"/>
        <v>0</v>
      </c>
      <c r="I134" s="345" t="str">
        <f t="shared" si="46"/>
        <v/>
      </c>
      <c r="J134" s="345" t="str">
        <f t="shared" si="47"/>
        <v/>
      </c>
      <c r="K134" s="345" t="str">
        <f t="shared" si="48"/>
        <v/>
      </c>
      <c r="L134" s="345">
        <f t="shared" si="49"/>
        <v>0</v>
      </c>
      <c r="M134" s="345">
        <f t="shared" si="50"/>
        <v>0</v>
      </c>
      <c r="N134" s="345">
        <f t="shared" si="51"/>
        <v>0</v>
      </c>
      <c r="O134" s="321" t="str">
        <f t="shared" si="52"/>
        <v/>
      </c>
      <c r="P134" s="321" t="str">
        <f t="shared" si="53"/>
        <v/>
      </c>
      <c r="Q134" s="321" t="str">
        <f t="shared" si="54"/>
        <v/>
      </c>
      <c r="R134" s="214" t="str">
        <f t="shared" si="62"/>
        <v/>
      </c>
      <c r="S134" s="141"/>
      <c r="T134" s="211"/>
      <c r="U134" s="215" t="str">
        <f t="shared" si="34"/>
        <v/>
      </c>
      <c r="V134" s="153" t="str">
        <f t="shared" si="55"/>
        <v/>
      </c>
      <c r="W134" s="153" t="str">
        <f t="shared" si="56"/>
        <v/>
      </c>
      <c r="X134" s="153" t="str">
        <f t="shared" si="35"/>
        <v/>
      </c>
      <c r="Y134" s="153" t="str">
        <f t="shared" si="36"/>
        <v/>
      </c>
      <c r="Z134" s="141"/>
      <c r="AA134" s="211"/>
      <c r="AB134" s="215" t="str">
        <f t="shared" si="63"/>
        <v/>
      </c>
      <c r="AC134" s="153" t="str">
        <f t="shared" si="57"/>
        <v/>
      </c>
      <c r="AD134" s="153" t="str">
        <f t="shared" si="58"/>
        <v/>
      </c>
      <c r="AE134" s="153" t="str">
        <f t="shared" si="37"/>
        <v/>
      </c>
      <c r="AF134" s="153" t="str">
        <f t="shared" si="38"/>
        <v/>
      </c>
      <c r="AG134" s="213" t="str">
        <f t="shared" si="64"/>
        <v/>
      </c>
      <c r="AH134" s="141"/>
      <c r="AI134" s="211"/>
      <c r="AJ134" s="215" t="str">
        <f t="shared" si="65"/>
        <v/>
      </c>
      <c r="AK134" s="153" t="str">
        <f t="shared" si="59"/>
        <v/>
      </c>
      <c r="AL134" s="153" t="str">
        <f t="shared" si="39"/>
        <v/>
      </c>
      <c r="AM134" s="153" t="str">
        <f t="shared" si="40"/>
        <v/>
      </c>
      <c r="AN134" s="141"/>
      <c r="AO134" s="211"/>
      <c r="AP134" s="215" t="str">
        <f t="shared" si="66"/>
        <v/>
      </c>
      <c r="AQ134" s="153" t="str">
        <f t="shared" si="60"/>
        <v/>
      </c>
      <c r="AR134" s="153" t="str">
        <f t="shared" si="41"/>
        <v/>
      </c>
      <c r="AS134" s="153" t="str">
        <f t="shared" si="42"/>
        <v/>
      </c>
      <c r="AT134" s="141"/>
      <c r="AU134" s="211"/>
      <c r="AV134" s="215" t="str">
        <f t="shared" si="67"/>
        <v/>
      </c>
      <c r="AW134" s="153" t="str">
        <f t="shared" si="61"/>
        <v/>
      </c>
      <c r="AX134" s="153" t="str">
        <f t="shared" si="43"/>
        <v/>
      </c>
      <c r="AY134" s="153" t="str">
        <f t="shared" si="44"/>
        <v/>
      </c>
    </row>
    <row r="135" spans="1:51" ht="29.45" customHeight="1" x14ac:dyDescent="0.25">
      <c r="A135" s="354" t="str">
        <f>IF('N-Bedarf GL'!A135="","",'N-Bedarf GL'!A135)</f>
        <v/>
      </c>
      <c r="B135" s="354" t="str">
        <f>IF('N-Bedarf GL'!B135="","",'N-Bedarf GL'!B135)</f>
        <v/>
      </c>
      <c r="C135" s="305" t="str">
        <f>IF('N-Bedarf GL'!D135="","",'N-Bedarf GL'!D135)</f>
        <v/>
      </c>
      <c r="D135" s="32" t="str">
        <f>IF('N-Bedarf GL'!C135="","",'N-Bedarf GL'!C135)</f>
        <v/>
      </c>
      <c r="E135" s="321" t="str">
        <f>IF('N-Bedarf GL'!R135="","",'N-Bedarf GL'!R135)</f>
        <v/>
      </c>
      <c r="F135" s="321" t="str">
        <f>IF('P-Bedarf GL'!N136="","",'P-Bedarf GL'!N136)</f>
        <v/>
      </c>
      <c r="G135" s="321" t="str">
        <f>IF('P-Bedarf GL'!R136="","",'P-Bedarf GL'!R136)</f>
        <v/>
      </c>
      <c r="H135" s="321">
        <f t="shared" si="45"/>
        <v>0</v>
      </c>
      <c r="I135" s="345" t="str">
        <f t="shared" si="46"/>
        <v/>
      </c>
      <c r="J135" s="345" t="str">
        <f t="shared" si="47"/>
        <v/>
      </c>
      <c r="K135" s="345" t="str">
        <f t="shared" si="48"/>
        <v/>
      </c>
      <c r="L135" s="345">
        <f t="shared" si="49"/>
        <v>0</v>
      </c>
      <c r="M135" s="345">
        <f t="shared" si="50"/>
        <v>0</v>
      </c>
      <c r="N135" s="345">
        <f t="shared" si="51"/>
        <v>0</v>
      </c>
      <c r="O135" s="321" t="str">
        <f t="shared" si="52"/>
        <v/>
      </c>
      <c r="P135" s="321" t="str">
        <f t="shared" si="53"/>
        <v/>
      </c>
      <c r="Q135" s="321" t="str">
        <f t="shared" si="54"/>
        <v/>
      </c>
      <c r="R135" s="214" t="str">
        <f t="shared" si="62"/>
        <v/>
      </c>
      <c r="S135" s="141"/>
      <c r="T135" s="211"/>
      <c r="U135" s="215" t="str">
        <f t="shared" si="34"/>
        <v/>
      </c>
      <c r="V135" s="153" t="str">
        <f t="shared" si="55"/>
        <v/>
      </c>
      <c r="W135" s="153" t="str">
        <f t="shared" si="56"/>
        <v/>
      </c>
      <c r="X135" s="153" t="str">
        <f t="shared" si="35"/>
        <v/>
      </c>
      <c r="Y135" s="153" t="str">
        <f t="shared" si="36"/>
        <v/>
      </c>
      <c r="Z135" s="141"/>
      <c r="AA135" s="211"/>
      <c r="AB135" s="215" t="str">
        <f t="shared" si="63"/>
        <v/>
      </c>
      <c r="AC135" s="153" t="str">
        <f t="shared" si="57"/>
        <v/>
      </c>
      <c r="AD135" s="153" t="str">
        <f t="shared" si="58"/>
        <v/>
      </c>
      <c r="AE135" s="153" t="str">
        <f t="shared" si="37"/>
        <v/>
      </c>
      <c r="AF135" s="153" t="str">
        <f t="shared" si="38"/>
        <v/>
      </c>
      <c r="AG135" s="213" t="str">
        <f t="shared" si="64"/>
        <v/>
      </c>
      <c r="AH135" s="141"/>
      <c r="AI135" s="211"/>
      <c r="AJ135" s="215" t="str">
        <f t="shared" si="65"/>
        <v/>
      </c>
      <c r="AK135" s="153" t="str">
        <f t="shared" si="59"/>
        <v/>
      </c>
      <c r="AL135" s="153" t="str">
        <f t="shared" si="39"/>
        <v/>
      </c>
      <c r="AM135" s="153" t="str">
        <f t="shared" si="40"/>
        <v/>
      </c>
      <c r="AN135" s="141"/>
      <c r="AO135" s="211"/>
      <c r="AP135" s="215" t="str">
        <f t="shared" si="66"/>
        <v/>
      </c>
      <c r="AQ135" s="153" t="str">
        <f t="shared" si="60"/>
        <v/>
      </c>
      <c r="AR135" s="153" t="str">
        <f t="shared" si="41"/>
        <v/>
      </c>
      <c r="AS135" s="153" t="str">
        <f t="shared" si="42"/>
        <v/>
      </c>
      <c r="AT135" s="141"/>
      <c r="AU135" s="211"/>
      <c r="AV135" s="215" t="str">
        <f t="shared" si="67"/>
        <v/>
      </c>
      <c r="AW135" s="153" t="str">
        <f t="shared" si="61"/>
        <v/>
      </c>
      <c r="AX135" s="153" t="str">
        <f t="shared" si="43"/>
        <v/>
      </c>
      <c r="AY135" s="153" t="str">
        <f t="shared" si="44"/>
        <v/>
      </c>
    </row>
    <row r="136" spans="1:51" ht="29.45" customHeight="1" x14ac:dyDescent="0.25">
      <c r="A136" s="354" t="str">
        <f>IF('N-Bedarf GL'!A136="","",'N-Bedarf GL'!A136)</f>
        <v/>
      </c>
      <c r="B136" s="354" t="str">
        <f>IF('N-Bedarf GL'!B136="","",'N-Bedarf GL'!B136)</f>
        <v/>
      </c>
      <c r="C136" s="305" t="str">
        <f>IF('N-Bedarf GL'!D136="","",'N-Bedarf GL'!D136)</f>
        <v/>
      </c>
      <c r="D136" s="32" t="str">
        <f>IF('N-Bedarf GL'!C136="","",'N-Bedarf GL'!C136)</f>
        <v/>
      </c>
      <c r="E136" s="321" t="str">
        <f>IF('N-Bedarf GL'!R136="","",'N-Bedarf GL'!R136)</f>
        <v/>
      </c>
      <c r="F136" s="321" t="str">
        <f>IF('P-Bedarf GL'!N137="","",'P-Bedarf GL'!N137)</f>
        <v/>
      </c>
      <c r="G136" s="321" t="str">
        <f>IF('P-Bedarf GL'!R137="","",'P-Bedarf GL'!R137)</f>
        <v/>
      </c>
      <c r="H136" s="321">
        <f t="shared" si="45"/>
        <v>0</v>
      </c>
      <c r="I136" s="345" t="str">
        <f t="shared" si="46"/>
        <v/>
      </c>
      <c r="J136" s="345" t="str">
        <f t="shared" si="47"/>
        <v/>
      </c>
      <c r="K136" s="345" t="str">
        <f t="shared" si="48"/>
        <v/>
      </c>
      <c r="L136" s="345">
        <f t="shared" si="49"/>
        <v>0</v>
      </c>
      <c r="M136" s="345">
        <f t="shared" si="50"/>
        <v>0</v>
      </c>
      <c r="N136" s="345">
        <f t="shared" si="51"/>
        <v>0</v>
      </c>
      <c r="O136" s="321" t="str">
        <f t="shared" si="52"/>
        <v/>
      </c>
      <c r="P136" s="321" t="str">
        <f t="shared" si="53"/>
        <v/>
      </c>
      <c r="Q136" s="321" t="str">
        <f t="shared" si="54"/>
        <v/>
      </c>
      <c r="R136" s="214" t="str">
        <f t="shared" si="62"/>
        <v/>
      </c>
      <c r="S136" s="141"/>
      <c r="T136" s="211"/>
      <c r="U136" s="215" t="str">
        <f t="shared" ref="U136:U199" si="68">IF(D136="","",T136*D136)</f>
        <v/>
      </c>
      <c r="V136" s="153" t="str">
        <f t="shared" si="55"/>
        <v/>
      </c>
      <c r="W136" s="153" t="str">
        <f t="shared" si="56"/>
        <v/>
      </c>
      <c r="X136" s="153" t="str">
        <f t="shared" ref="X136:X199" si="69">IF(OR(F136="",S136="",S136="keine"),"",(VLOOKUP(S136,Dünger_Formen,8,FALSE))*T136)</f>
        <v/>
      </c>
      <c r="Y136" s="153" t="str">
        <f t="shared" ref="Y136:Y199" si="70">IF(OR(G136="",S136="",S136="keine"),"",(VLOOKUP(S136,Dünger_Formen,9,FALSE))*T136)</f>
        <v/>
      </c>
      <c r="Z136" s="141"/>
      <c r="AA136" s="211"/>
      <c r="AB136" s="215" t="str">
        <f t="shared" si="63"/>
        <v/>
      </c>
      <c r="AC136" s="153" t="str">
        <f t="shared" si="57"/>
        <v/>
      </c>
      <c r="AD136" s="153" t="str">
        <f t="shared" si="58"/>
        <v/>
      </c>
      <c r="AE136" s="153" t="str">
        <f t="shared" ref="AE136:AE199" si="71">IF(OR(F136="",Z136="",Z136="keine"),"",(VLOOKUP(Z136,Dünger_Formen,8,FALSE))*AA136)</f>
        <v/>
      </c>
      <c r="AF136" s="153" t="str">
        <f t="shared" ref="AF136:AF199" si="72">IF(OR(G136="",Z136="",Z136="keine"),"",(VLOOKUP(Z136,Dünger_Formen,9,FALSE))*AA136)</f>
        <v/>
      </c>
      <c r="AG136" s="213" t="str">
        <f t="shared" si="64"/>
        <v/>
      </c>
      <c r="AH136" s="141"/>
      <c r="AI136" s="211"/>
      <c r="AJ136" s="215" t="str">
        <f t="shared" si="65"/>
        <v/>
      </c>
      <c r="AK136" s="153" t="str">
        <f t="shared" si="59"/>
        <v/>
      </c>
      <c r="AL136" s="153" t="str">
        <f t="shared" ref="AL136:AL199" si="73">IF(OR(E136="",AH136="",AH136="keine"),"",ROUND((VLOOKUP(AH136,Dünger_Formen,8,FALSE))*AI136,0))</f>
        <v/>
      </c>
      <c r="AM136" s="153" t="str">
        <f t="shared" ref="AM136:AM199" si="74">IF(OR(E136="",AH136="",AH136="keine"),"",ROUND((VLOOKUP(AH136,Dünger_Formen,9,FALSE))*AI136,0))</f>
        <v/>
      </c>
      <c r="AN136" s="141"/>
      <c r="AO136" s="211"/>
      <c r="AP136" s="215" t="str">
        <f t="shared" si="66"/>
        <v/>
      </c>
      <c r="AQ136" s="153" t="str">
        <f t="shared" si="60"/>
        <v/>
      </c>
      <c r="AR136" s="153" t="str">
        <f t="shared" ref="AR136:AR199" si="75">IF(OR(E136="",AN136="",AN136="keine"),"",ROUND((VLOOKUP(AN136,Dünger_Formen,8,FALSE))*AO136,0))</f>
        <v/>
      </c>
      <c r="AS136" s="153" t="str">
        <f t="shared" ref="AS136:AS199" si="76">IF(OR(E136="",AN136="",AN136="keine"),"",ROUND((VLOOKUP(AN136,Dünger_Formen,9,FALSE))*AO136,0))</f>
        <v/>
      </c>
      <c r="AT136" s="141"/>
      <c r="AU136" s="211"/>
      <c r="AV136" s="215" t="str">
        <f t="shared" si="67"/>
        <v/>
      </c>
      <c r="AW136" s="153" t="str">
        <f t="shared" si="61"/>
        <v/>
      </c>
      <c r="AX136" s="153" t="str">
        <f t="shared" ref="AX136:AX199" si="77">IF(OR(E136="",AT136="",AT136="keine"),"",ROUND((VLOOKUP(AT136,Dünger_Formen,8,FALSE))*AU136,0))</f>
        <v/>
      </c>
      <c r="AY136" s="153" t="str">
        <f t="shared" ref="AY136:AY199" si="78">IF(OR(E136="",AT136="",AT136="keine"),"",ROUND((VLOOKUP(AT136,Dünger_Formen,9,FALSE))*AU136,0))</f>
        <v/>
      </c>
    </row>
    <row r="137" spans="1:51" ht="29.45" customHeight="1" x14ac:dyDescent="0.25">
      <c r="A137" s="354" t="str">
        <f>IF('N-Bedarf GL'!A137="","",'N-Bedarf GL'!A137)</f>
        <v/>
      </c>
      <c r="B137" s="354" t="str">
        <f>IF('N-Bedarf GL'!B137="","",'N-Bedarf GL'!B137)</f>
        <v/>
      </c>
      <c r="C137" s="305" t="str">
        <f>IF('N-Bedarf GL'!D137="","",'N-Bedarf GL'!D137)</f>
        <v/>
      </c>
      <c r="D137" s="32" t="str">
        <f>IF('N-Bedarf GL'!C137="","",'N-Bedarf GL'!C137)</f>
        <v/>
      </c>
      <c r="E137" s="321" t="str">
        <f>IF('N-Bedarf GL'!R137="","",'N-Bedarf GL'!R137)</f>
        <v/>
      </c>
      <c r="F137" s="321" t="str">
        <f>IF('P-Bedarf GL'!N138="","",'P-Bedarf GL'!N138)</f>
        <v/>
      </c>
      <c r="G137" s="321" t="str">
        <f>IF('P-Bedarf GL'!R138="","",'P-Bedarf GL'!R138)</f>
        <v/>
      </c>
      <c r="H137" s="321">
        <f t="shared" ref="H137:H200" si="79">IF(W137="",0,W137)+IF(AD137="",0,AD137)+IF(AK137="",0,AK137)+IF(AQ137="",0,AQ137)+IF(AW137="",0,AW137)</f>
        <v>0</v>
      </c>
      <c r="I137" s="345" t="str">
        <f t="shared" ref="I137:I200" si="80">IF(OR($E137="",$O137=""),"",SUM(W137,AD137))</f>
        <v/>
      </c>
      <c r="J137" s="345" t="str">
        <f t="shared" ref="J137:J200" si="81">IF(OR($E137="",$O137=""),"",SUM(V137,AC137))</f>
        <v/>
      </c>
      <c r="K137" s="345" t="str">
        <f t="shared" ref="K137:K200" si="82">IF(OR($E137="",$O137=""),"",SUM(AK137,AQ137,AW137))</f>
        <v/>
      </c>
      <c r="L137" s="345">
        <f t="shared" ref="L137:L200" si="83">IF(W137="",0,W137)+IF(AD137="",0,AD137)+IF(AK137="",0,AK137)+IF(AQ137="",0,AQ137)+IF(AW137="",0,AW137)</f>
        <v>0</v>
      </c>
      <c r="M137" s="345">
        <f t="shared" ref="M137:M200" si="84">IF(X137="",0,X137)+IF(AE137="",0,AE137)+IF(AL137="",0,AL137)+IF(AR137="",0,AR137)+IF(AX137="",0,AX137)</f>
        <v>0</v>
      </c>
      <c r="N137" s="345">
        <f t="shared" ref="N137:N200" si="85">IF(Y137="",0,Y137)+IF(AF137="",0,AF137)+IF(AM137="",0,AM137)+IF(AS137="",0,AS137)+IF(AY137="",0,AY137)</f>
        <v>0</v>
      </c>
      <c r="O137" s="321" t="str">
        <f t="shared" ref="O137:O200" si="86">IF(E137="","",H137-E137)</f>
        <v/>
      </c>
      <c r="P137" s="321" t="str">
        <f t="shared" ref="P137:P200" si="87">IF(F137="","",M137-F137)</f>
        <v/>
      </c>
      <c r="Q137" s="321" t="str">
        <f t="shared" ref="Q137:Q200" si="88">IF(G137="","",N137-G137)</f>
        <v/>
      </c>
      <c r="R137" s="214" t="str">
        <f t="shared" si="62"/>
        <v/>
      </c>
      <c r="S137" s="141"/>
      <c r="T137" s="211"/>
      <c r="U137" s="215" t="str">
        <f t="shared" si="68"/>
        <v/>
      </c>
      <c r="V137" s="153" t="str">
        <f t="shared" ref="V137:V200" si="89">IF(OR(E137="",S137="",S137="keine"),"",(VLOOKUP(S137,Dünger_Formen,3,FALSE))*T137)</f>
        <v/>
      </c>
      <c r="W137" s="153" t="str">
        <f t="shared" ref="W137:W200" si="90">IF(OR(E137="",S137="",S137="keine"),"",(VLOOKUP(S137,Dünger_Formen,7,FALSE))*T137)</f>
        <v/>
      </c>
      <c r="X137" s="153" t="str">
        <f t="shared" si="69"/>
        <v/>
      </c>
      <c r="Y137" s="153" t="str">
        <f t="shared" si="70"/>
        <v/>
      </c>
      <c r="Z137" s="141"/>
      <c r="AA137" s="211"/>
      <c r="AB137" s="215" t="str">
        <f t="shared" si="63"/>
        <v/>
      </c>
      <c r="AC137" s="153" t="str">
        <f t="shared" ref="AC137:AC200" si="91">IF(OR(E137="",Z137="",Z137="keine"),"",(VLOOKUP(Z137,Dünger_Formen,3,FALSE))*AA137)</f>
        <v/>
      </c>
      <c r="AD137" s="153" t="str">
        <f t="shared" ref="AD137:AD200" si="92">IF(OR(E137="",Z137="",Z137="keine"),"",(VLOOKUP(Z137,Dünger_Formen,7,FALSE))*AA137)</f>
        <v/>
      </c>
      <c r="AE137" s="153" t="str">
        <f t="shared" si="71"/>
        <v/>
      </c>
      <c r="AF137" s="153" t="str">
        <f t="shared" si="72"/>
        <v/>
      </c>
      <c r="AG137" s="213" t="str">
        <f t="shared" si="64"/>
        <v/>
      </c>
      <c r="AH137" s="141"/>
      <c r="AI137" s="211"/>
      <c r="AJ137" s="215" t="str">
        <f t="shared" si="65"/>
        <v/>
      </c>
      <c r="AK137" s="153" t="str">
        <f t="shared" ref="AK137:AK200" si="93">IF(OR(E137="",AH137="",AH137="keine"),"",ROUND((VLOOKUP(AH137,Dünger_Formen,3,FALSE))*AI137,0))</f>
        <v/>
      </c>
      <c r="AL137" s="153" t="str">
        <f t="shared" si="73"/>
        <v/>
      </c>
      <c r="AM137" s="153" t="str">
        <f t="shared" si="74"/>
        <v/>
      </c>
      <c r="AN137" s="141"/>
      <c r="AO137" s="211"/>
      <c r="AP137" s="215" t="str">
        <f t="shared" si="66"/>
        <v/>
      </c>
      <c r="AQ137" s="153" t="str">
        <f t="shared" ref="AQ137:AQ200" si="94">IF(OR(E137="",AN137="",AN137="keine"),"",ROUND((VLOOKUP(AN137,Dünger_Formen,3,FALSE))*AO137,0))</f>
        <v/>
      </c>
      <c r="AR137" s="153" t="str">
        <f t="shared" si="75"/>
        <v/>
      </c>
      <c r="AS137" s="153" t="str">
        <f t="shared" si="76"/>
        <v/>
      </c>
      <c r="AT137" s="141"/>
      <c r="AU137" s="211"/>
      <c r="AV137" s="215" t="str">
        <f t="shared" si="67"/>
        <v/>
      </c>
      <c r="AW137" s="153" t="str">
        <f t="shared" ref="AW137:AW200" si="95">IF(OR(E137="",AT137="",AT137="keine"),"",ROUND((VLOOKUP(AT137,Dünger_Formen,3,FALSE))*AU137,0))</f>
        <v/>
      </c>
      <c r="AX137" s="153" t="str">
        <f t="shared" si="77"/>
        <v/>
      </c>
      <c r="AY137" s="153" t="str">
        <f t="shared" si="78"/>
        <v/>
      </c>
    </row>
    <row r="138" spans="1:51" ht="29.45" customHeight="1" x14ac:dyDescent="0.25">
      <c r="A138" s="354" t="str">
        <f>IF('N-Bedarf GL'!A138="","",'N-Bedarf GL'!A138)</f>
        <v/>
      </c>
      <c r="B138" s="354" t="str">
        <f>IF('N-Bedarf GL'!B138="","",'N-Bedarf GL'!B138)</f>
        <v/>
      </c>
      <c r="C138" s="305" t="str">
        <f>IF('N-Bedarf GL'!D138="","",'N-Bedarf GL'!D138)</f>
        <v/>
      </c>
      <c r="D138" s="32" t="str">
        <f>IF('N-Bedarf GL'!C138="","",'N-Bedarf GL'!C138)</f>
        <v/>
      </c>
      <c r="E138" s="321" t="str">
        <f>IF('N-Bedarf GL'!R138="","",'N-Bedarf GL'!R138)</f>
        <v/>
      </c>
      <c r="F138" s="321" t="str">
        <f>IF('P-Bedarf GL'!N139="","",'P-Bedarf GL'!N139)</f>
        <v/>
      </c>
      <c r="G138" s="321" t="str">
        <f>IF('P-Bedarf GL'!R139="","",'P-Bedarf GL'!R139)</f>
        <v/>
      </c>
      <c r="H138" s="321">
        <f t="shared" si="79"/>
        <v>0</v>
      </c>
      <c r="I138" s="345" t="str">
        <f t="shared" si="80"/>
        <v/>
      </c>
      <c r="J138" s="345" t="str">
        <f t="shared" si="81"/>
        <v/>
      </c>
      <c r="K138" s="345" t="str">
        <f t="shared" si="82"/>
        <v/>
      </c>
      <c r="L138" s="345">
        <f t="shared" si="83"/>
        <v>0</v>
      </c>
      <c r="M138" s="345">
        <f t="shared" si="84"/>
        <v>0</v>
      </c>
      <c r="N138" s="345">
        <f t="shared" si="85"/>
        <v>0</v>
      </c>
      <c r="O138" s="321" t="str">
        <f t="shared" si="86"/>
        <v/>
      </c>
      <c r="P138" s="321" t="str">
        <f t="shared" si="87"/>
        <v/>
      </c>
      <c r="Q138" s="321" t="str">
        <f t="shared" si="88"/>
        <v/>
      </c>
      <c r="R138" s="214" t="str">
        <f t="shared" si="62"/>
        <v/>
      </c>
      <c r="S138" s="141"/>
      <c r="T138" s="211"/>
      <c r="U138" s="215" t="str">
        <f t="shared" si="68"/>
        <v/>
      </c>
      <c r="V138" s="153" t="str">
        <f t="shared" si="89"/>
        <v/>
      </c>
      <c r="W138" s="153" t="str">
        <f t="shared" si="90"/>
        <v/>
      </c>
      <c r="X138" s="153" t="str">
        <f t="shared" si="69"/>
        <v/>
      </c>
      <c r="Y138" s="153" t="str">
        <f t="shared" si="70"/>
        <v/>
      </c>
      <c r="Z138" s="141"/>
      <c r="AA138" s="211"/>
      <c r="AB138" s="215" t="str">
        <f t="shared" si="63"/>
        <v/>
      </c>
      <c r="AC138" s="153" t="str">
        <f t="shared" si="91"/>
        <v/>
      </c>
      <c r="AD138" s="153" t="str">
        <f t="shared" si="92"/>
        <v/>
      </c>
      <c r="AE138" s="153" t="str">
        <f t="shared" si="71"/>
        <v/>
      </c>
      <c r="AF138" s="153" t="str">
        <f t="shared" si="72"/>
        <v/>
      </c>
      <c r="AG138" s="213" t="str">
        <f t="shared" si="64"/>
        <v/>
      </c>
      <c r="AH138" s="141"/>
      <c r="AI138" s="211"/>
      <c r="AJ138" s="215" t="str">
        <f t="shared" si="65"/>
        <v/>
      </c>
      <c r="AK138" s="153" t="str">
        <f t="shared" si="93"/>
        <v/>
      </c>
      <c r="AL138" s="153" t="str">
        <f t="shared" si="73"/>
        <v/>
      </c>
      <c r="AM138" s="153" t="str">
        <f t="shared" si="74"/>
        <v/>
      </c>
      <c r="AN138" s="141"/>
      <c r="AO138" s="211"/>
      <c r="AP138" s="215" t="str">
        <f t="shared" si="66"/>
        <v/>
      </c>
      <c r="AQ138" s="153" t="str">
        <f t="shared" si="94"/>
        <v/>
      </c>
      <c r="AR138" s="153" t="str">
        <f t="shared" si="75"/>
        <v/>
      </c>
      <c r="AS138" s="153" t="str">
        <f t="shared" si="76"/>
        <v/>
      </c>
      <c r="AT138" s="141"/>
      <c r="AU138" s="211"/>
      <c r="AV138" s="215" t="str">
        <f t="shared" si="67"/>
        <v/>
      </c>
      <c r="AW138" s="153" t="str">
        <f t="shared" si="95"/>
        <v/>
      </c>
      <c r="AX138" s="153" t="str">
        <f t="shared" si="77"/>
        <v/>
      </c>
      <c r="AY138" s="153" t="str">
        <f t="shared" si="78"/>
        <v/>
      </c>
    </row>
    <row r="139" spans="1:51" ht="29.45" customHeight="1" x14ac:dyDescent="0.25">
      <c r="A139" s="354" t="str">
        <f>IF('N-Bedarf GL'!A139="","",'N-Bedarf GL'!A139)</f>
        <v/>
      </c>
      <c r="B139" s="354" t="str">
        <f>IF('N-Bedarf GL'!B139="","",'N-Bedarf GL'!B139)</f>
        <v/>
      </c>
      <c r="C139" s="305" t="str">
        <f>IF('N-Bedarf GL'!D139="","",'N-Bedarf GL'!D139)</f>
        <v/>
      </c>
      <c r="D139" s="32" t="str">
        <f>IF('N-Bedarf GL'!C139="","",'N-Bedarf GL'!C139)</f>
        <v/>
      </c>
      <c r="E139" s="321" t="str">
        <f>IF('N-Bedarf GL'!R139="","",'N-Bedarf GL'!R139)</f>
        <v/>
      </c>
      <c r="F139" s="321" t="str">
        <f>IF('P-Bedarf GL'!N140="","",'P-Bedarf GL'!N140)</f>
        <v/>
      </c>
      <c r="G139" s="321" t="str">
        <f>IF('P-Bedarf GL'!R140="","",'P-Bedarf GL'!R140)</f>
        <v/>
      </c>
      <c r="H139" s="321">
        <f t="shared" si="79"/>
        <v>0</v>
      </c>
      <c r="I139" s="345" t="str">
        <f t="shared" si="80"/>
        <v/>
      </c>
      <c r="J139" s="345" t="str">
        <f t="shared" si="81"/>
        <v/>
      </c>
      <c r="K139" s="345" t="str">
        <f t="shared" si="82"/>
        <v/>
      </c>
      <c r="L139" s="345">
        <f t="shared" si="83"/>
        <v>0</v>
      </c>
      <c r="M139" s="345">
        <f t="shared" si="84"/>
        <v>0</v>
      </c>
      <c r="N139" s="345">
        <f t="shared" si="85"/>
        <v>0</v>
      </c>
      <c r="O139" s="321" t="str">
        <f t="shared" si="86"/>
        <v/>
      </c>
      <c r="P139" s="321" t="str">
        <f t="shared" si="87"/>
        <v/>
      </c>
      <c r="Q139" s="321" t="str">
        <f t="shared" si="88"/>
        <v/>
      </c>
      <c r="R139" s="214" t="str">
        <f t="shared" ref="R139:R202" si="96">IF(O139="","",IF(O139&gt;0,"Achtung: N-Überhang!",""))</f>
        <v/>
      </c>
      <c r="S139" s="141"/>
      <c r="T139" s="211"/>
      <c r="U139" s="215" t="str">
        <f t="shared" si="68"/>
        <v/>
      </c>
      <c r="V139" s="153" t="str">
        <f t="shared" si="89"/>
        <v/>
      </c>
      <c r="W139" s="153" t="str">
        <f t="shared" si="90"/>
        <v/>
      </c>
      <c r="X139" s="153" t="str">
        <f t="shared" si="69"/>
        <v/>
      </c>
      <c r="Y139" s="153" t="str">
        <f t="shared" si="70"/>
        <v/>
      </c>
      <c r="Z139" s="141"/>
      <c r="AA139" s="211"/>
      <c r="AB139" s="215" t="str">
        <f t="shared" ref="AB139:AB202" si="97">IF(D139="","",AA139*D139)</f>
        <v/>
      </c>
      <c r="AC139" s="153" t="str">
        <f t="shared" si="91"/>
        <v/>
      </c>
      <c r="AD139" s="153" t="str">
        <f t="shared" si="92"/>
        <v/>
      </c>
      <c r="AE139" s="153" t="str">
        <f t="shared" si="71"/>
        <v/>
      </c>
      <c r="AF139" s="153" t="str">
        <f t="shared" si="72"/>
        <v/>
      </c>
      <c r="AG139" s="213" t="str">
        <f t="shared" ref="AG139:AG202" si="98">IF(AND(Z139="",S139=""),"",IF(Z139="",0,IF(OR(Z139="Kompost",Z139="Bioabfallkompost",Z139="Grüngutkompost"),(AC139)*4%,(AC139)*10%))+IF(S139="",0,IF(OR(S139="Kompost",S139="Bioabfallkompost",S139="Grüngutkompost"),(V139)*4%,(V139)*10%)))</f>
        <v/>
      </c>
      <c r="AH139" s="141"/>
      <c r="AI139" s="211"/>
      <c r="AJ139" s="215" t="str">
        <f t="shared" ref="AJ139:AJ202" si="99">IF(D139="","",AI139*$D139)</f>
        <v/>
      </c>
      <c r="AK139" s="153" t="str">
        <f t="shared" si="93"/>
        <v/>
      </c>
      <c r="AL139" s="153" t="str">
        <f t="shared" si="73"/>
        <v/>
      </c>
      <c r="AM139" s="153" t="str">
        <f t="shared" si="74"/>
        <v/>
      </c>
      <c r="AN139" s="141"/>
      <c r="AO139" s="211"/>
      <c r="AP139" s="215" t="str">
        <f t="shared" ref="AP139:AP202" si="100">IF(D139="","",AO139*$D139)</f>
        <v/>
      </c>
      <c r="AQ139" s="153" t="str">
        <f t="shared" si="94"/>
        <v/>
      </c>
      <c r="AR139" s="153" t="str">
        <f t="shared" si="75"/>
        <v/>
      </c>
      <c r="AS139" s="153" t="str">
        <f t="shared" si="76"/>
        <v/>
      </c>
      <c r="AT139" s="141"/>
      <c r="AU139" s="211"/>
      <c r="AV139" s="215" t="str">
        <f t="shared" ref="AV139:AV202" si="101">IF(D139="","",AU139*$D139)</f>
        <v/>
      </c>
      <c r="AW139" s="153" t="str">
        <f t="shared" si="95"/>
        <v/>
      </c>
      <c r="AX139" s="153" t="str">
        <f t="shared" si="77"/>
        <v/>
      </c>
      <c r="AY139" s="153" t="str">
        <f t="shared" si="78"/>
        <v/>
      </c>
    </row>
    <row r="140" spans="1:51" ht="29.45" customHeight="1" x14ac:dyDescent="0.25">
      <c r="A140" s="354" t="str">
        <f>IF('N-Bedarf GL'!A140="","",'N-Bedarf GL'!A140)</f>
        <v/>
      </c>
      <c r="B140" s="354" t="str">
        <f>IF('N-Bedarf GL'!B140="","",'N-Bedarf GL'!B140)</f>
        <v/>
      </c>
      <c r="C140" s="305" t="str">
        <f>IF('N-Bedarf GL'!D140="","",'N-Bedarf GL'!D140)</f>
        <v/>
      </c>
      <c r="D140" s="32" t="str">
        <f>IF('N-Bedarf GL'!C140="","",'N-Bedarf GL'!C140)</f>
        <v/>
      </c>
      <c r="E140" s="321" t="str">
        <f>IF('N-Bedarf GL'!R140="","",'N-Bedarf GL'!R140)</f>
        <v/>
      </c>
      <c r="F140" s="321" t="str">
        <f>IF('P-Bedarf GL'!N141="","",'P-Bedarf GL'!N141)</f>
        <v/>
      </c>
      <c r="G140" s="321" t="str">
        <f>IF('P-Bedarf GL'!R141="","",'P-Bedarf GL'!R141)</f>
        <v/>
      </c>
      <c r="H140" s="321">
        <f t="shared" si="79"/>
        <v>0</v>
      </c>
      <c r="I140" s="345" t="str">
        <f t="shared" si="80"/>
        <v/>
      </c>
      <c r="J140" s="345" t="str">
        <f t="shared" si="81"/>
        <v/>
      </c>
      <c r="K140" s="345" t="str">
        <f t="shared" si="82"/>
        <v/>
      </c>
      <c r="L140" s="345">
        <f t="shared" si="83"/>
        <v>0</v>
      </c>
      <c r="M140" s="345">
        <f t="shared" si="84"/>
        <v>0</v>
      </c>
      <c r="N140" s="345">
        <f t="shared" si="85"/>
        <v>0</v>
      </c>
      <c r="O140" s="321" t="str">
        <f t="shared" si="86"/>
        <v/>
      </c>
      <c r="P140" s="321" t="str">
        <f t="shared" si="87"/>
        <v/>
      </c>
      <c r="Q140" s="321" t="str">
        <f t="shared" si="88"/>
        <v/>
      </c>
      <c r="R140" s="214" t="str">
        <f t="shared" si="96"/>
        <v/>
      </c>
      <c r="S140" s="141"/>
      <c r="T140" s="211"/>
      <c r="U140" s="215" t="str">
        <f t="shared" si="68"/>
        <v/>
      </c>
      <c r="V140" s="153" t="str">
        <f t="shared" si="89"/>
        <v/>
      </c>
      <c r="W140" s="153" t="str">
        <f t="shared" si="90"/>
        <v/>
      </c>
      <c r="X140" s="153" t="str">
        <f t="shared" si="69"/>
        <v/>
      </c>
      <c r="Y140" s="153" t="str">
        <f t="shared" si="70"/>
        <v/>
      </c>
      <c r="Z140" s="141"/>
      <c r="AA140" s="211"/>
      <c r="AB140" s="215" t="str">
        <f t="shared" si="97"/>
        <v/>
      </c>
      <c r="AC140" s="153" t="str">
        <f t="shared" si="91"/>
        <v/>
      </c>
      <c r="AD140" s="153" t="str">
        <f t="shared" si="92"/>
        <v/>
      </c>
      <c r="AE140" s="153" t="str">
        <f t="shared" si="71"/>
        <v/>
      </c>
      <c r="AF140" s="153" t="str">
        <f t="shared" si="72"/>
        <v/>
      </c>
      <c r="AG140" s="213" t="str">
        <f t="shared" si="98"/>
        <v/>
      </c>
      <c r="AH140" s="141"/>
      <c r="AI140" s="211"/>
      <c r="AJ140" s="215" t="str">
        <f t="shared" si="99"/>
        <v/>
      </c>
      <c r="AK140" s="153" t="str">
        <f t="shared" si="93"/>
        <v/>
      </c>
      <c r="AL140" s="153" t="str">
        <f t="shared" si="73"/>
        <v/>
      </c>
      <c r="AM140" s="153" t="str">
        <f t="shared" si="74"/>
        <v/>
      </c>
      <c r="AN140" s="141"/>
      <c r="AO140" s="211"/>
      <c r="AP140" s="215" t="str">
        <f t="shared" si="100"/>
        <v/>
      </c>
      <c r="AQ140" s="153" t="str">
        <f t="shared" si="94"/>
        <v/>
      </c>
      <c r="AR140" s="153" t="str">
        <f t="shared" si="75"/>
        <v/>
      </c>
      <c r="AS140" s="153" t="str">
        <f t="shared" si="76"/>
        <v/>
      </c>
      <c r="AT140" s="141"/>
      <c r="AU140" s="211"/>
      <c r="AV140" s="215" t="str">
        <f t="shared" si="101"/>
        <v/>
      </c>
      <c r="AW140" s="153" t="str">
        <f t="shared" si="95"/>
        <v/>
      </c>
      <c r="AX140" s="153" t="str">
        <f t="shared" si="77"/>
        <v/>
      </c>
      <c r="AY140" s="153" t="str">
        <f t="shared" si="78"/>
        <v/>
      </c>
    </row>
    <row r="141" spans="1:51" ht="29.45" customHeight="1" x14ac:dyDescent="0.25">
      <c r="A141" s="354" t="str">
        <f>IF('N-Bedarf GL'!A141="","",'N-Bedarf GL'!A141)</f>
        <v/>
      </c>
      <c r="B141" s="354" t="str">
        <f>IF('N-Bedarf GL'!B141="","",'N-Bedarf GL'!B141)</f>
        <v/>
      </c>
      <c r="C141" s="305" t="str">
        <f>IF('N-Bedarf GL'!D141="","",'N-Bedarf GL'!D141)</f>
        <v/>
      </c>
      <c r="D141" s="32" t="str">
        <f>IF('N-Bedarf GL'!C141="","",'N-Bedarf GL'!C141)</f>
        <v/>
      </c>
      <c r="E141" s="321" t="str">
        <f>IF('N-Bedarf GL'!R141="","",'N-Bedarf GL'!R141)</f>
        <v/>
      </c>
      <c r="F141" s="321" t="str">
        <f>IF('P-Bedarf GL'!N142="","",'P-Bedarf GL'!N142)</f>
        <v/>
      </c>
      <c r="G141" s="321" t="str">
        <f>IF('P-Bedarf GL'!R142="","",'P-Bedarf GL'!R142)</f>
        <v/>
      </c>
      <c r="H141" s="321">
        <f t="shared" si="79"/>
        <v>0</v>
      </c>
      <c r="I141" s="345" t="str">
        <f t="shared" si="80"/>
        <v/>
      </c>
      <c r="J141" s="345" t="str">
        <f t="shared" si="81"/>
        <v/>
      </c>
      <c r="K141" s="345" t="str">
        <f t="shared" si="82"/>
        <v/>
      </c>
      <c r="L141" s="345">
        <f t="shared" si="83"/>
        <v>0</v>
      </c>
      <c r="M141" s="345">
        <f t="shared" si="84"/>
        <v>0</v>
      </c>
      <c r="N141" s="345">
        <f t="shared" si="85"/>
        <v>0</v>
      </c>
      <c r="O141" s="321" t="str">
        <f t="shared" si="86"/>
        <v/>
      </c>
      <c r="P141" s="321" t="str">
        <f t="shared" si="87"/>
        <v/>
      </c>
      <c r="Q141" s="321" t="str">
        <f t="shared" si="88"/>
        <v/>
      </c>
      <c r="R141" s="214" t="str">
        <f t="shared" si="96"/>
        <v/>
      </c>
      <c r="S141" s="141"/>
      <c r="T141" s="211"/>
      <c r="U141" s="215" t="str">
        <f t="shared" si="68"/>
        <v/>
      </c>
      <c r="V141" s="153" t="str">
        <f t="shared" si="89"/>
        <v/>
      </c>
      <c r="W141" s="153" t="str">
        <f t="shared" si="90"/>
        <v/>
      </c>
      <c r="X141" s="153" t="str">
        <f t="shared" si="69"/>
        <v/>
      </c>
      <c r="Y141" s="153" t="str">
        <f t="shared" si="70"/>
        <v/>
      </c>
      <c r="Z141" s="141"/>
      <c r="AA141" s="211"/>
      <c r="AB141" s="215" t="str">
        <f t="shared" si="97"/>
        <v/>
      </c>
      <c r="AC141" s="153" t="str">
        <f t="shared" si="91"/>
        <v/>
      </c>
      <c r="AD141" s="153" t="str">
        <f t="shared" si="92"/>
        <v/>
      </c>
      <c r="AE141" s="153" t="str">
        <f t="shared" si="71"/>
        <v/>
      </c>
      <c r="AF141" s="153" t="str">
        <f t="shared" si="72"/>
        <v/>
      </c>
      <c r="AG141" s="213" t="str">
        <f t="shared" si="98"/>
        <v/>
      </c>
      <c r="AH141" s="141"/>
      <c r="AI141" s="211"/>
      <c r="AJ141" s="215" t="str">
        <f t="shared" si="99"/>
        <v/>
      </c>
      <c r="AK141" s="153" t="str">
        <f t="shared" si="93"/>
        <v/>
      </c>
      <c r="AL141" s="153" t="str">
        <f t="shared" si="73"/>
        <v/>
      </c>
      <c r="AM141" s="153" t="str">
        <f t="shared" si="74"/>
        <v/>
      </c>
      <c r="AN141" s="141"/>
      <c r="AO141" s="211"/>
      <c r="AP141" s="215" t="str">
        <f t="shared" si="100"/>
        <v/>
      </c>
      <c r="AQ141" s="153" t="str">
        <f t="shared" si="94"/>
        <v/>
      </c>
      <c r="AR141" s="153" t="str">
        <f t="shared" si="75"/>
        <v/>
      </c>
      <c r="AS141" s="153" t="str">
        <f t="shared" si="76"/>
        <v/>
      </c>
      <c r="AT141" s="141"/>
      <c r="AU141" s="211"/>
      <c r="AV141" s="215" t="str">
        <f t="shared" si="101"/>
        <v/>
      </c>
      <c r="AW141" s="153" t="str">
        <f t="shared" si="95"/>
        <v/>
      </c>
      <c r="AX141" s="153" t="str">
        <f t="shared" si="77"/>
        <v/>
      </c>
      <c r="AY141" s="153" t="str">
        <f t="shared" si="78"/>
        <v/>
      </c>
    </row>
    <row r="142" spans="1:51" ht="29.45" customHeight="1" x14ac:dyDescent="0.25">
      <c r="A142" s="354" t="str">
        <f>IF('N-Bedarf GL'!A142="","",'N-Bedarf GL'!A142)</f>
        <v/>
      </c>
      <c r="B142" s="354" t="str">
        <f>IF('N-Bedarf GL'!B142="","",'N-Bedarf GL'!B142)</f>
        <v/>
      </c>
      <c r="C142" s="305" t="str">
        <f>IF('N-Bedarf GL'!D142="","",'N-Bedarf GL'!D142)</f>
        <v/>
      </c>
      <c r="D142" s="32" t="str">
        <f>IF('N-Bedarf GL'!C142="","",'N-Bedarf GL'!C142)</f>
        <v/>
      </c>
      <c r="E142" s="321" t="str">
        <f>IF('N-Bedarf GL'!R142="","",'N-Bedarf GL'!R142)</f>
        <v/>
      </c>
      <c r="F142" s="321" t="str">
        <f>IF('P-Bedarf GL'!N143="","",'P-Bedarf GL'!N143)</f>
        <v/>
      </c>
      <c r="G142" s="321" t="str">
        <f>IF('P-Bedarf GL'!R143="","",'P-Bedarf GL'!R143)</f>
        <v/>
      </c>
      <c r="H142" s="321">
        <f t="shared" si="79"/>
        <v>0</v>
      </c>
      <c r="I142" s="345" t="str">
        <f t="shared" si="80"/>
        <v/>
      </c>
      <c r="J142" s="345" t="str">
        <f t="shared" si="81"/>
        <v/>
      </c>
      <c r="K142" s="345" t="str">
        <f t="shared" si="82"/>
        <v/>
      </c>
      <c r="L142" s="345">
        <f t="shared" si="83"/>
        <v>0</v>
      </c>
      <c r="M142" s="345">
        <f t="shared" si="84"/>
        <v>0</v>
      </c>
      <c r="N142" s="345">
        <f t="shared" si="85"/>
        <v>0</v>
      </c>
      <c r="O142" s="321" t="str">
        <f t="shared" si="86"/>
        <v/>
      </c>
      <c r="P142" s="321" t="str">
        <f t="shared" si="87"/>
        <v/>
      </c>
      <c r="Q142" s="321" t="str">
        <f t="shared" si="88"/>
        <v/>
      </c>
      <c r="R142" s="214" t="str">
        <f t="shared" si="96"/>
        <v/>
      </c>
      <c r="S142" s="141"/>
      <c r="T142" s="211"/>
      <c r="U142" s="215" t="str">
        <f t="shared" si="68"/>
        <v/>
      </c>
      <c r="V142" s="153" t="str">
        <f t="shared" si="89"/>
        <v/>
      </c>
      <c r="W142" s="153" t="str">
        <f t="shared" si="90"/>
        <v/>
      </c>
      <c r="X142" s="153" t="str">
        <f t="shared" si="69"/>
        <v/>
      </c>
      <c r="Y142" s="153" t="str">
        <f t="shared" si="70"/>
        <v/>
      </c>
      <c r="Z142" s="141"/>
      <c r="AA142" s="211"/>
      <c r="AB142" s="215" t="str">
        <f t="shared" si="97"/>
        <v/>
      </c>
      <c r="AC142" s="153" t="str">
        <f t="shared" si="91"/>
        <v/>
      </c>
      <c r="AD142" s="153" t="str">
        <f t="shared" si="92"/>
        <v/>
      </c>
      <c r="AE142" s="153" t="str">
        <f t="shared" si="71"/>
        <v/>
      </c>
      <c r="AF142" s="153" t="str">
        <f t="shared" si="72"/>
        <v/>
      </c>
      <c r="AG142" s="213" t="str">
        <f t="shared" si="98"/>
        <v/>
      </c>
      <c r="AH142" s="141"/>
      <c r="AI142" s="211"/>
      <c r="AJ142" s="215" t="str">
        <f t="shared" si="99"/>
        <v/>
      </c>
      <c r="AK142" s="153" t="str">
        <f t="shared" si="93"/>
        <v/>
      </c>
      <c r="AL142" s="153" t="str">
        <f t="shared" si="73"/>
        <v/>
      </c>
      <c r="AM142" s="153" t="str">
        <f t="shared" si="74"/>
        <v/>
      </c>
      <c r="AN142" s="141"/>
      <c r="AO142" s="211"/>
      <c r="AP142" s="215" t="str">
        <f t="shared" si="100"/>
        <v/>
      </c>
      <c r="AQ142" s="153" t="str">
        <f t="shared" si="94"/>
        <v/>
      </c>
      <c r="AR142" s="153" t="str">
        <f t="shared" si="75"/>
        <v/>
      </c>
      <c r="AS142" s="153" t="str">
        <f t="shared" si="76"/>
        <v/>
      </c>
      <c r="AT142" s="141"/>
      <c r="AU142" s="211"/>
      <c r="AV142" s="215" t="str">
        <f t="shared" si="101"/>
        <v/>
      </c>
      <c r="AW142" s="153" t="str">
        <f t="shared" si="95"/>
        <v/>
      </c>
      <c r="AX142" s="153" t="str">
        <f t="shared" si="77"/>
        <v/>
      </c>
      <c r="AY142" s="153" t="str">
        <f t="shared" si="78"/>
        <v/>
      </c>
    </row>
    <row r="143" spans="1:51" ht="29.45" customHeight="1" x14ac:dyDescent="0.25">
      <c r="A143" s="354" t="str">
        <f>IF('N-Bedarf GL'!A143="","",'N-Bedarf GL'!A143)</f>
        <v/>
      </c>
      <c r="B143" s="354" t="str">
        <f>IF('N-Bedarf GL'!B143="","",'N-Bedarf GL'!B143)</f>
        <v/>
      </c>
      <c r="C143" s="305" t="str">
        <f>IF('N-Bedarf GL'!D143="","",'N-Bedarf GL'!D143)</f>
        <v/>
      </c>
      <c r="D143" s="32" t="str">
        <f>IF('N-Bedarf GL'!C143="","",'N-Bedarf GL'!C143)</f>
        <v/>
      </c>
      <c r="E143" s="321" t="str">
        <f>IF('N-Bedarf GL'!R143="","",'N-Bedarf GL'!R143)</f>
        <v/>
      </c>
      <c r="F143" s="321" t="str">
        <f>IF('P-Bedarf GL'!N144="","",'P-Bedarf GL'!N144)</f>
        <v/>
      </c>
      <c r="G143" s="321" t="str">
        <f>IF('P-Bedarf GL'!R144="","",'P-Bedarf GL'!R144)</f>
        <v/>
      </c>
      <c r="H143" s="321">
        <f t="shared" si="79"/>
        <v>0</v>
      </c>
      <c r="I143" s="345" t="str">
        <f t="shared" si="80"/>
        <v/>
      </c>
      <c r="J143" s="345" t="str">
        <f t="shared" si="81"/>
        <v/>
      </c>
      <c r="K143" s="345" t="str">
        <f t="shared" si="82"/>
        <v/>
      </c>
      <c r="L143" s="345">
        <f t="shared" si="83"/>
        <v>0</v>
      </c>
      <c r="M143" s="345">
        <f t="shared" si="84"/>
        <v>0</v>
      </c>
      <c r="N143" s="345">
        <f t="shared" si="85"/>
        <v>0</v>
      </c>
      <c r="O143" s="321" t="str">
        <f t="shared" si="86"/>
        <v/>
      </c>
      <c r="P143" s="321" t="str">
        <f t="shared" si="87"/>
        <v/>
      </c>
      <c r="Q143" s="321" t="str">
        <f t="shared" si="88"/>
        <v/>
      </c>
      <c r="R143" s="214" t="str">
        <f t="shared" si="96"/>
        <v/>
      </c>
      <c r="S143" s="141"/>
      <c r="T143" s="211"/>
      <c r="U143" s="215" t="str">
        <f t="shared" si="68"/>
        <v/>
      </c>
      <c r="V143" s="153" t="str">
        <f t="shared" si="89"/>
        <v/>
      </c>
      <c r="W143" s="153" t="str">
        <f t="shared" si="90"/>
        <v/>
      </c>
      <c r="X143" s="153" t="str">
        <f t="shared" si="69"/>
        <v/>
      </c>
      <c r="Y143" s="153" t="str">
        <f t="shared" si="70"/>
        <v/>
      </c>
      <c r="Z143" s="141"/>
      <c r="AA143" s="211"/>
      <c r="AB143" s="215" t="str">
        <f t="shared" si="97"/>
        <v/>
      </c>
      <c r="AC143" s="153" t="str">
        <f t="shared" si="91"/>
        <v/>
      </c>
      <c r="AD143" s="153" t="str">
        <f t="shared" si="92"/>
        <v/>
      </c>
      <c r="AE143" s="153" t="str">
        <f t="shared" si="71"/>
        <v/>
      </c>
      <c r="AF143" s="153" t="str">
        <f t="shared" si="72"/>
        <v/>
      </c>
      <c r="AG143" s="213" t="str">
        <f t="shared" si="98"/>
        <v/>
      </c>
      <c r="AH143" s="141"/>
      <c r="AI143" s="211"/>
      <c r="AJ143" s="215" t="str">
        <f t="shared" si="99"/>
        <v/>
      </c>
      <c r="AK143" s="153" t="str">
        <f t="shared" si="93"/>
        <v/>
      </c>
      <c r="AL143" s="153" t="str">
        <f t="shared" si="73"/>
        <v/>
      </c>
      <c r="AM143" s="153" t="str">
        <f t="shared" si="74"/>
        <v/>
      </c>
      <c r="AN143" s="141"/>
      <c r="AO143" s="211"/>
      <c r="AP143" s="215" t="str">
        <f t="shared" si="100"/>
        <v/>
      </c>
      <c r="AQ143" s="153" t="str">
        <f t="shared" si="94"/>
        <v/>
      </c>
      <c r="AR143" s="153" t="str">
        <f t="shared" si="75"/>
        <v/>
      </c>
      <c r="AS143" s="153" t="str">
        <f t="shared" si="76"/>
        <v/>
      </c>
      <c r="AT143" s="141"/>
      <c r="AU143" s="211"/>
      <c r="AV143" s="215" t="str">
        <f t="shared" si="101"/>
        <v/>
      </c>
      <c r="AW143" s="153" t="str">
        <f t="shared" si="95"/>
        <v/>
      </c>
      <c r="AX143" s="153" t="str">
        <f t="shared" si="77"/>
        <v/>
      </c>
      <c r="AY143" s="153" t="str">
        <f t="shared" si="78"/>
        <v/>
      </c>
    </row>
    <row r="144" spans="1:51" ht="29.45" customHeight="1" x14ac:dyDescent="0.25">
      <c r="A144" s="354" t="str">
        <f>IF('N-Bedarf GL'!A144="","",'N-Bedarf GL'!A144)</f>
        <v/>
      </c>
      <c r="B144" s="354" t="str">
        <f>IF('N-Bedarf GL'!B144="","",'N-Bedarf GL'!B144)</f>
        <v/>
      </c>
      <c r="C144" s="305" t="str">
        <f>IF('N-Bedarf GL'!D144="","",'N-Bedarf GL'!D144)</f>
        <v/>
      </c>
      <c r="D144" s="32" t="str">
        <f>IF('N-Bedarf GL'!C144="","",'N-Bedarf GL'!C144)</f>
        <v/>
      </c>
      <c r="E144" s="321" t="str">
        <f>IF('N-Bedarf GL'!R144="","",'N-Bedarf GL'!R144)</f>
        <v/>
      </c>
      <c r="F144" s="321" t="str">
        <f>IF('P-Bedarf GL'!N145="","",'P-Bedarf GL'!N145)</f>
        <v/>
      </c>
      <c r="G144" s="321" t="str">
        <f>IF('P-Bedarf GL'!R145="","",'P-Bedarf GL'!R145)</f>
        <v/>
      </c>
      <c r="H144" s="321">
        <f t="shared" si="79"/>
        <v>0</v>
      </c>
      <c r="I144" s="345" t="str">
        <f t="shared" si="80"/>
        <v/>
      </c>
      <c r="J144" s="345" t="str">
        <f t="shared" si="81"/>
        <v/>
      </c>
      <c r="K144" s="345" t="str">
        <f t="shared" si="82"/>
        <v/>
      </c>
      <c r="L144" s="345">
        <f t="shared" si="83"/>
        <v>0</v>
      </c>
      <c r="M144" s="345">
        <f t="shared" si="84"/>
        <v>0</v>
      </c>
      <c r="N144" s="345">
        <f t="shared" si="85"/>
        <v>0</v>
      </c>
      <c r="O144" s="321" t="str">
        <f t="shared" si="86"/>
        <v/>
      </c>
      <c r="P144" s="321" t="str">
        <f t="shared" si="87"/>
        <v/>
      </c>
      <c r="Q144" s="321" t="str">
        <f t="shared" si="88"/>
        <v/>
      </c>
      <c r="R144" s="214" t="str">
        <f t="shared" si="96"/>
        <v/>
      </c>
      <c r="S144" s="141"/>
      <c r="T144" s="211"/>
      <c r="U144" s="215" t="str">
        <f t="shared" si="68"/>
        <v/>
      </c>
      <c r="V144" s="153" t="str">
        <f t="shared" si="89"/>
        <v/>
      </c>
      <c r="W144" s="153" t="str">
        <f t="shared" si="90"/>
        <v/>
      </c>
      <c r="X144" s="153" t="str">
        <f t="shared" si="69"/>
        <v/>
      </c>
      <c r="Y144" s="153" t="str">
        <f t="shared" si="70"/>
        <v/>
      </c>
      <c r="Z144" s="141"/>
      <c r="AA144" s="211"/>
      <c r="AB144" s="215" t="str">
        <f t="shared" si="97"/>
        <v/>
      </c>
      <c r="AC144" s="153" t="str">
        <f t="shared" si="91"/>
        <v/>
      </c>
      <c r="AD144" s="153" t="str">
        <f t="shared" si="92"/>
        <v/>
      </c>
      <c r="AE144" s="153" t="str">
        <f t="shared" si="71"/>
        <v/>
      </c>
      <c r="AF144" s="153" t="str">
        <f t="shared" si="72"/>
        <v/>
      </c>
      <c r="AG144" s="213" t="str">
        <f t="shared" si="98"/>
        <v/>
      </c>
      <c r="AH144" s="141"/>
      <c r="AI144" s="211"/>
      <c r="AJ144" s="215" t="str">
        <f t="shared" si="99"/>
        <v/>
      </c>
      <c r="AK144" s="153" t="str">
        <f t="shared" si="93"/>
        <v/>
      </c>
      <c r="AL144" s="153" t="str">
        <f t="shared" si="73"/>
        <v/>
      </c>
      <c r="AM144" s="153" t="str">
        <f t="shared" si="74"/>
        <v/>
      </c>
      <c r="AN144" s="141"/>
      <c r="AO144" s="211"/>
      <c r="AP144" s="215" t="str">
        <f t="shared" si="100"/>
        <v/>
      </c>
      <c r="AQ144" s="153" t="str">
        <f t="shared" si="94"/>
        <v/>
      </c>
      <c r="AR144" s="153" t="str">
        <f t="shared" si="75"/>
        <v/>
      </c>
      <c r="AS144" s="153" t="str">
        <f t="shared" si="76"/>
        <v/>
      </c>
      <c r="AT144" s="141"/>
      <c r="AU144" s="211"/>
      <c r="AV144" s="215" t="str">
        <f t="shared" si="101"/>
        <v/>
      </c>
      <c r="AW144" s="153" t="str">
        <f t="shared" si="95"/>
        <v/>
      </c>
      <c r="AX144" s="153" t="str">
        <f t="shared" si="77"/>
        <v/>
      </c>
      <c r="AY144" s="153" t="str">
        <f t="shared" si="78"/>
        <v/>
      </c>
    </row>
    <row r="145" spans="1:51" ht="29.45" customHeight="1" x14ac:dyDescent="0.25">
      <c r="A145" s="354" t="str">
        <f>IF('N-Bedarf GL'!A145="","",'N-Bedarf GL'!A145)</f>
        <v/>
      </c>
      <c r="B145" s="354" t="str">
        <f>IF('N-Bedarf GL'!B145="","",'N-Bedarf GL'!B145)</f>
        <v/>
      </c>
      <c r="C145" s="305" t="str">
        <f>IF('N-Bedarf GL'!D145="","",'N-Bedarf GL'!D145)</f>
        <v/>
      </c>
      <c r="D145" s="32" t="str">
        <f>IF('N-Bedarf GL'!C145="","",'N-Bedarf GL'!C145)</f>
        <v/>
      </c>
      <c r="E145" s="321" t="str">
        <f>IF('N-Bedarf GL'!R145="","",'N-Bedarf GL'!R145)</f>
        <v/>
      </c>
      <c r="F145" s="321" t="str">
        <f>IF('P-Bedarf GL'!N146="","",'P-Bedarf GL'!N146)</f>
        <v/>
      </c>
      <c r="G145" s="321" t="str">
        <f>IF('P-Bedarf GL'!R146="","",'P-Bedarf GL'!R146)</f>
        <v/>
      </c>
      <c r="H145" s="321">
        <f t="shared" si="79"/>
        <v>0</v>
      </c>
      <c r="I145" s="345" t="str">
        <f t="shared" si="80"/>
        <v/>
      </c>
      <c r="J145" s="345" t="str">
        <f t="shared" si="81"/>
        <v/>
      </c>
      <c r="K145" s="345" t="str">
        <f t="shared" si="82"/>
        <v/>
      </c>
      <c r="L145" s="345">
        <f t="shared" si="83"/>
        <v>0</v>
      </c>
      <c r="M145" s="345">
        <f t="shared" si="84"/>
        <v>0</v>
      </c>
      <c r="N145" s="345">
        <f t="shared" si="85"/>
        <v>0</v>
      </c>
      <c r="O145" s="321" t="str">
        <f t="shared" si="86"/>
        <v/>
      </c>
      <c r="P145" s="321" t="str">
        <f t="shared" si="87"/>
        <v/>
      </c>
      <c r="Q145" s="321" t="str">
        <f t="shared" si="88"/>
        <v/>
      </c>
      <c r="R145" s="214" t="str">
        <f t="shared" si="96"/>
        <v/>
      </c>
      <c r="S145" s="141"/>
      <c r="T145" s="211"/>
      <c r="U145" s="215" t="str">
        <f t="shared" si="68"/>
        <v/>
      </c>
      <c r="V145" s="153" t="str">
        <f t="shared" si="89"/>
        <v/>
      </c>
      <c r="W145" s="153" t="str">
        <f t="shared" si="90"/>
        <v/>
      </c>
      <c r="X145" s="153" t="str">
        <f t="shared" si="69"/>
        <v/>
      </c>
      <c r="Y145" s="153" t="str">
        <f t="shared" si="70"/>
        <v/>
      </c>
      <c r="Z145" s="141"/>
      <c r="AA145" s="211"/>
      <c r="AB145" s="215" t="str">
        <f t="shared" si="97"/>
        <v/>
      </c>
      <c r="AC145" s="153" t="str">
        <f t="shared" si="91"/>
        <v/>
      </c>
      <c r="AD145" s="153" t="str">
        <f t="shared" si="92"/>
        <v/>
      </c>
      <c r="AE145" s="153" t="str">
        <f t="shared" si="71"/>
        <v/>
      </c>
      <c r="AF145" s="153" t="str">
        <f t="shared" si="72"/>
        <v/>
      </c>
      <c r="AG145" s="213" t="str">
        <f t="shared" si="98"/>
        <v/>
      </c>
      <c r="AH145" s="141"/>
      <c r="AI145" s="211"/>
      <c r="AJ145" s="215" t="str">
        <f t="shared" si="99"/>
        <v/>
      </c>
      <c r="AK145" s="153" t="str">
        <f t="shared" si="93"/>
        <v/>
      </c>
      <c r="AL145" s="153" t="str">
        <f t="shared" si="73"/>
        <v/>
      </c>
      <c r="AM145" s="153" t="str">
        <f t="shared" si="74"/>
        <v/>
      </c>
      <c r="AN145" s="141"/>
      <c r="AO145" s="211"/>
      <c r="AP145" s="215" t="str">
        <f t="shared" si="100"/>
        <v/>
      </c>
      <c r="AQ145" s="153" t="str">
        <f t="shared" si="94"/>
        <v/>
      </c>
      <c r="AR145" s="153" t="str">
        <f t="shared" si="75"/>
        <v/>
      </c>
      <c r="AS145" s="153" t="str">
        <f t="shared" si="76"/>
        <v/>
      </c>
      <c r="AT145" s="141"/>
      <c r="AU145" s="211"/>
      <c r="AV145" s="215" t="str">
        <f t="shared" si="101"/>
        <v/>
      </c>
      <c r="AW145" s="153" t="str">
        <f t="shared" si="95"/>
        <v/>
      </c>
      <c r="AX145" s="153" t="str">
        <f t="shared" si="77"/>
        <v/>
      </c>
      <c r="AY145" s="153" t="str">
        <f t="shared" si="78"/>
        <v/>
      </c>
    </row>
    <row r="146" spans="1:51" ht="29.45" customHeight="1" x14ac:dyDescent="0.25">
      <c r="A146" s="354" t="str">
        <f>IF('N-Bedarf GL'!A146="","",'N-Bedarf GL'!A146)</f>
        <v/>
      </c>
      <c r="B146" s="354" t="str">
        <f>IF('N-Bedarf GL'!B146="","",'N-Bedarf GL'!B146)</f>
        <v/>
      </c>
      <c r="C146" s="305" t="str">
        <f>IF('N-Bedarf GL'!D146="","",'N-Bedarf GL'!D146)</f>
        <v/>
      </c>
      <c r="D146" s="32" t="str">
        <f>IF('N-Bedarf GL'!C146="","",'N-Bedarf GL'!C146)</f>
        <v/>
      </c>
      <c r="E146" s="321" t="str">
        <f>IF('N-Bedarf GL'!R146="","",'N-Bedarf GL'!R146)</f>
        <v/>
      </c>
      <c r="F146" s="321" t="str">
        <f>IF('P-Bedarf GL'!N147="","",'P-Bedarf GL'!N147)</f>
        <v/>
      </c>
      <c r="G146" s="321" t="str">
        <f>IF('P-Bedarf GL'!R147="","",'P-Bedarf GL'!R147)</f>
        <v/>
      </c>
      <c r="H146" s="321">
        <f t="shared" si="79"/>
        <v>0</v>
      </c>
      <c r="I146" s="345" t="str">
        <f t="shared" si="80"/>
        <v/>
      </c>
      <c r="J146" s="345" t="str">
        <f t="shared" si="81"/>
        <v/>
      </c>
      <c r="K146" s="345" t="str">
        <f t="shared" si="82"/>
        <v/>
      </c>
      <c r="L146" s="345">
        <f t="shared" si="83"/>
        <v>0</v>
      </c>
      <c r="M146" s="345">
        <f t="shared" si="84"/>
        <v>0</v>
      </c>
      <c r="N146" s="345">
        <f t="shared" si="85"/>
        <v>0</v>
      </c>
      <c r="O146" s="321" t="str">
        <f t="shared" si="86"/>
        <v/>
      </c>
      <c r="P146" s="321" t="str">
        <f t="shared" si="87"/>
        <v/>
      </c>
      <c r="Q146" s="321" t="str">
        <f t="shared" si="88"/>
        <v/>
      </c>
      <c r="R146" s="214" t="str">
        <f t="shared" si="96"/>
        <v/>
      </c>
      <c r="S146" s="141"/>
      <c r="T146" s="211"/>
      <c r="U146" s="215" t="str">
        <f t="shared" si="68"/>
        <v/>
      </c>
      <c r="V146" s="153" t="str">
        <f t="shared" si="89"/>
        <v/>
      </c>
      <c r="W146" s="153" t="str">
        <f t="shared" si="90"/>
        <v/>
      </c>
      <c r="X146" s="153" t="str">
        <f t="shared" si="69"/>
        <v/>
      </c>
      <c r="Y146" s="153" t="str">
        <f t="shared" si="70"/>
        <v/>
      </c>
      <c r="Z146" s="141"/>
      <c r="AA146" s="211"/>
      <c r="AB146" s="215" t="str">
        <f t="shared" si="97"/>
        <v/>
      </c>
      <c r="AC146" s="153" t="str">
        <f t="shared" si="91"/>
        <v/>
      </c>
      <c r="AD146" s="153" t="str">
        <f t="shared" si="92"/>
        <v/>
      </c>
      <c r="AE146" s="153" t="str">
        <f t="shared" si="71"/>
        <v/>
      </c>
      <c r="AF146" s="153" t="str">
        <f t="shared" si="72"/>
        <v/>
      </c>
      <c r="AG146" s="213" t="str">
        <f t="shared" si="98"/>
        <v/>
      </c>
      <c r="AH146" s="141"/>
      <c r="AI146" s="211"/>
      <c r="AJ146" s="215" t="str">
        <f t="shared" si="99"/>
        <v/>
      </c>
      <c r="AK146" s="153" t="str">
        <f t="shared" si="93"/>
        <v/>
      </c>
      <c r="AL146" s="153" t="str">
        <f t="shared" si="73"/>
        <v/>
      </c>
      <c r="AM146" s="153" t="str">
        <f t="shared" si="74"/>
        <v/>
      </c>
      <c r="AN146" s="141"/>
      <c r="AO146" s="211"/>
      <c r="AP146" s="215" t="str">
        <f t="shared" si="100"/>
        <v/>
      </c>
      <c r="AQ146" s="153" t="str">
        <f t="shared" si="94"/>
        <v/>
      </c>
      <c r="AR146" s="153" t="str">
        <f t="shared" si="75"/>
        <v/>
      </c>
      <c r="AS146" s="153" t="str">
        <f t="shared" si="76"/>
        <v/>
      </c>
      <c r="AT146" s="141"/>
      <c r="AU146" s="211"/>
      <c r="AV146" s="215" t="str">
        <f t="shared" si="101"/>
        <v/>
      </c>
      <c r="AW146" s="153" t="str">
        <f t="shared" si="95"/>
        <v/>
      </c>
      <c r="AX146" s="153" t="str">
        <f t="shared" si="77"/>
        <v/>
      </c>
      <c r="AY146" s="153" t="str">
        <f t="shared" si="78"/>
        <v/>
      </c>
    </row>
    <row r="147" spans="1:51" ht="29.45" customHeight="1" x14ac:dyDescent="0.25">
      <c r="A147" s="354" t="str">
        <f>IF('N-Bedarf GL'!A147="","",'N-Bedarf GL'!A147)</f>
        <v/>
      </c>
      <c r="B147" s="354" t="str">
        <f>IF('N-Bedarf GL'!B147="","",'N-Bedarf GL'!B147)</f>
        <v/>
      </c>
      <c r="C147" s="305" t="str">
        <f>IF('N-Bedarf GL'!D147="","",'N-Bedarf GL'!D147)</f>
        <v/>
      </c>
      <c r="D147" s="32" t="str">
        <f>IF('N-Bedarf GL'!C147="","",'N-Bedarf GL'!C147)</f>
        <v/>
      </c>
      <c r="E147" s="321" t="str">
        <f>IF('N-Bedarf GL'!R147="","",'N-Bedarf GL'!R147)</f>
        <v/>
      </c>
      <c r="F147" s="321" t="str">
        <f>IF('P-Bedarf GL'!N148="","",'P-Bedarf GL'!N148)</f>
        <v/>
      </c>
      <c r="G147" s="321" t="str">
        <f>IF('P-Bedarf GL'!R148="","",'P-Bedarf GL'!R148)</f>
        <v/>
      </c>
      <c r="H147" s="321">
        <f t="shared" si="79"/>
        <v>0</v>
      </c>
      <c r="I147" s="345" t="str">
        <f t="shared" si="80"/>
        <v/>
      </c>
      <c r="J147" s="345" t="str">
        <f t="shared" si="81"/>
        <v/>
      </c>
      <c r="K147" s="345" t="str">
        <f t="shared" si="82"/>
        <v/>
      </c>
      <c r="L147" s="345">
        <f t="shared" si="83"/>
        <v>0</v>
      </c>
      <c r="M147" s="345">
        <f t="shared" si="84"/>
        <v>0</v>
      </c>
      <c r="N147" s="345">
        <f t="shared" si="85"/>
        <v>0</v>
      </c>
      <c r="O147" s="321" t="str">
        <f t="shared" si="86"/>
        <v/>
      </c>
      <c r="P147" s="321" t="str">
        <f t="shared" si="87"/>
        <v/>
      </c>
      <c r="Q147" s="321" t="str">
        <f t="shared" si="88"/>
        <v/>
      </c>
      <c r="R147" s="214" t="str">
        <f t="shared" si="96"/>
        <v/>
      </c>
      <c r="S147" s="141"/>
      <c r="T147" s="211"/>
      <c r="U147" s="215" t="str">
        <f t="shared" si="68"/>
        <v/>
      </c>
      <c r="V147" s="153" t="str">
        <f t="shared" si="89"/>
        <v/>
      </c>
      <c r="W147" s="153" t="str">
        <f t="shared" si="90"/>
        <v/>
      </c>
      <c r="X147" s="153" t="str">
        <f t="shared" si="69"/>
        <v/>
      </c>
      <c r="Y147" s="153" t="str">
        <f t="shared" si="70"/>
        <v/>
      </c>
      <c r="Z147" s="141"/>
      <c r="AA147" s="211"/>
      <c r="AB147" s="215" t="str">
        <f t="shared" si="97"/>
        <v/>
      </c>
      <c r="AC147" s="153" t="str">
        <f t="shared" si="91"/>
        <v/>
      </c>
      <c r="AD147" s="153" t="str">
        <f t="shared" si="92"/>
        <v/>
      </c>
      <c r="AE147" s="153" t="str">
        <f t="shared" si="71"/>
        <v/>
      </c>
      <c r="AF147" s="153" t="str">
        <f t="shared" si="72"/>
        <v/>
      </c>
      <c r="AG147" s="213" t="str">
        <f t="shared" si="98"/>
        <v/>
      </c>
      <c r="AH147" s="141"/>
      <c r="AI147" s="211"/>
      <c r="AJ147" s="215" t="str">
        <f t="shared" si="99"/>
        <v/>
      </c>
      <c r="AK147" s="153" t="str">
        <f t="shared" si="93"/>
        <v/>
      </c>
      <c r="AL147" s="153" t="str">
        <f t="shared" si="73"/>
        <v/>
      </c>
      <c r="AM147" s="153" t="str">
        <f t="shared" si="74"/>
        <v/>
      </c>
      <c r="AN147" s="141"/>
      <c r="AO147" s="211"/>
      <c r="AP147" s="215" t="str">
        <f t="shared" si="100"/>
        <v/>
      </c>
      <c r="AQ147" s="153" t="str">
        <f t="shared" si="94"/>
        <v/>
      </c>
      <c r="AR147" s="153" t="str">
        <f t="shared" si="75"/>
        <v/>
      </c>
      <c r="AS147" s="153" t="str">
        <f t="shared" si="76"/>
        <v/>
      </c>
      <c r="AT147" s="141"/>
      <c r="AU147" s="211"/>
      <c r="AV147" s="215" t="str">
        <f t="shared" si="101"/>
        <v/>
      </c>
      <c r="AW147" s="153" t="str">
        <f t="shared" si="95"/>
        <v/>
      </c>
      <c r="AX147" s="153" t="str">
        <f t="shared" si="77"/>
        <v/>
      </c>
      <c r="AY147" s="153" t="str">
        <f t="shared" si="78"/>
        <v/>
      </c>
    </row>
    <row r="148" spans="1:51" ht="29.45" customHeight="1" x14ac:dyDescent="0.25">
      <c r="A148" s="354" t="str">
        <f>IF('N-Bedarf GL'!A148="","",'N-Bedarf GL'!A148)</f>
        <v/>
      </c>
      <c r="B148" s="354" t="str">
        <f>IF('N-Bedarf GL'!B148="","",'N-Bedarf GL'!B148)</f>
        <v/>
      </c>
      <c r="C148" s="305" t="str">
        <f>IF('N-Bedarf GL'!D148="","",'N-Bedarf GL'!D148)</f>
        <v/>
      </c>
      <c r="D148" s="32" t="str">
        <f>IF('N-Bedarf GL'!C148="","",'N-Bedarf GL'!C148)</f>
        <v/>
      </c>
      <c r="E148" s="321" t="str">
        <f>IF('N-Bedarf GL'!R148="","",'N-Bedarf GL'!R148)</f>
        <v/>
      </c>
      <c r="F148" s="321" t="str">
        <f>IF('P-Bedarf GL'!N149="","",'P-Bedarf GL'!N149)</f>
        <v/>
      </c>
      <c r="G148" s="321" t="str">
        <f>IF('P-Bedarf GL'!R149="","",'P-Bedarf GL'!R149)</f>
        <v/>
      </c>
      <c r="H148" s="321">
        <f t="shared" si="79"/>
        <v>0</v>
      </c>
      <c r="I148" s="345" t="str">
        <f t="shared" si="80"/>
        <v/>
      </c>
      <c r="J148" s="345" t="str">
        <f t="shared" si="81"/>
        <v/>
      </c>
      <c r="K148" s="345" t="str">
        <f t="shared" si="82"/>
        <v/>
      </c>
      <c r="L148" s="345">
        <f t="shared" si="83"/>
        <v>0</v>
      </c>
      <c r="M148" s="345">
        <f t="shared" si="84"/>
        <v>0</v>
      </c>
      <c r="N148" s="345">
        <f t="shared" si="85"/>
        <v>0</v>
      </c>
      <c r="O148" s="321" t="str">
        <f t="shared" si="86"/>
        <v/>
      </c>
      <c r="P148" s="321" t="str">
        <f t="shared" si="87"/>
        <v/>
      </c>
      <c r="Q148" s="321" t="str">
        <f t="shared" si="88"/>
        <v/>
      </c>
      <c r="R148" s="214" t="str">
        <f t="shared" si="96"/>
        <v/>
      </c>
      <c r="S148" s="141"/>
      <c r="T148" s="211"/>
      <c r="U148" s="215" t="str">
        <f t="shared" si="68"/>
        <v/>
      </c>
      <c r="V148" s="153" t="str">
        <f t="shared" si="89"/>
        <v/>
      </c>
      <c r="W148" s="153" t="str">
        <f t="shared" si="90"/>
        <v/>
      </c>
      <c r="X148" s="153" t="str">
        <f t="shared" si="69"/>
        <v/>
      </c>
      <c r="Y148" s="153" t="str">
        <f t="shared" si="70"/>
        <v/>
      </c>
      <c r="Z148" s="141"/>
      <c r="AA148" s="211"/>
      <c r="AB148" s="215" t="str">
        <f t="shared" si="97"/>
        <v/>
      </c>
      <c r="AC148" s="153" t="str">
        <f t="shared" si="91"/>
        <v/>
      </c>
      <c r="AD148" s="153" t="str">
        <f t="shared" si="92"/>
        <v/>
      </c>
      <c r="AE148" s="153" t="str">
        <f t="shared" si="71"/>
        <v/>
      </c>
      <c r="AF148" s="153" t="str">
        <f t="shared" si="72"/>
        <v/>
      </c>
      <c r="AG148" s="213" t="str">
        <f t="shared" si="98"/>
        <v/>
      </c>
      <c r="AH148" s="141"/>
      <c r="AI148" s="211"/>
      <c r="AJ148" s="215" t="str">
        <f t="shared" si="99"/>
        <v/>
      </c>
      <c r="AK148" s="153" t="str">
        <f t="shared" si="93"/>
        <v/>
      </c>
      <c r="AL148" s="153" t="str">
        <f t="shared" si="73"/>
        <v/>
      </c>
      <c r="AM148" s="153" t="str">
        <f t="shared" si="74"/>
        <v/>
      </c>
      <c r="AN148" s="141"/>
      <c r="AO148" s="211"/>
      <c r="AP148" s="215" t="str">
        <f t="shared" si="100"/>
        <v/>
      </c>
      <c r="AQ148" s="153" t="str">
        <f t="shared" si="94"/>
        <v/>
      </c>
      <c r="AR148" s="153" t="str">
        <f t="shared" si="75"/>
        <v/>
      </c>
      <c r="AS148" s="153" t="str">
        <f t="shared" si="76"/>
        <v/>
      </c>
      <c r="AT148" s="141"/>
      <c r="AU148" s="211"/>
      <c r="AV148" s="215" t="str">
        <f t="shared" si="101"/>
        <v/>
      </c>
      <c r="AW148" s="153" t="str">
        <f t="shared" si="95"/>
        <v/>
      </c>
      <c r="AX148" s="153" t="str">
        <f t="shared" si="77"/>
        <v/>
      </c>
      <c r="AY148" s="153" t="str">
        <f t="shared" si="78"/>
        <v/>
      </c>
    </row>
    <row r="149" spans="1:51" ht="29.45" customHeight="1" x14ac:dyDescent="0.25">
      <c r="A149" s="354" t="str">
        <f>IF('N-Bedarf GL'!A149="","",'N-Bedarf GL'!A149)</f>
        <v/>
      </c>
      <c r="B149" s="354" t="str">
        <f>IF('N-Bedarf GL'!B149="","",'N-Bedarf GL'!B149)</f>
        <v/>
      </c>
      <c r="C149" s="305" t="str">
        <f>IF('N-Bedarf GL'!D149="","",'N-Bedarf GL'!D149)</f>
        <v/>
      </c>
      <c r="D149" s="32" t="str">
        <f>IF('N-Bedarf GL'!C149="","",'N-Bedarf GL'!C149)</f>
        <v/>
      </c>
      <c r="E149" s="321" t="str">
        <f>IF('N-Bedarf GL'!R149="","",'N-Bedarf GL'!R149)</f>
        <v/>
      </c>
      <c r="F149" s="321" t="str">
        <f>IF('P-Bedarf GL'!N150="","",'P-Bedarf GL'!N150)</f>
        <v/>
      </c>
      <c r="G149" s="321" t="str">
        <f>IF('P-Bedarf GL'!R150="","",'P-Bedarf GL'!R150)</f>
        <v/>
      </c>
      <c r="H149" s="321">
        <f t="shared" si="79"/>
        <v>0</v>
      </c>
      <c r="I149" s="345" t="str">
        <f t="shared" si="80"/>
        <v/>
      </c>
      <c r="J149" s="345" t="str">
        <f t="shared" si="81"/>
        <v/>
      </c>
      <c r="K149" s="345" t="str">
        <f t="shared" si="82"/>
        <v/>
      </c>
      <c r="L149" s="345">
        <f t="shared" si="83"/>
        <v>0</v>
      </c>
      <c r="M149" s="345">
        <f t="shared" si="84"/>
        <v>0</v>
      </c>
      <c r="N149" s="345">
        <f t="shared" si="85"/>
        <v>0</v>
      </c>
      <c r="O149" s="321" t="str">
        <f t="shared" si="86"/>
        <v/>
      </c>
      <c r="P149" s="321" t="str">
        <f t="shared" si="87"/>
        <v/>
      </c>
      <c r="Q149" s="321" t="str">
        <f t="shared" si="88"/>
        <v/>
      </c>
      <c r="R149" s="214" t="str">
        <f t="shared" si="96"/>
        <v/>
      </c>
      <c r="S149" s="141"/>
      <c r="T149" s="211"/>
      <c r="U149" s="215" t="str">
        <f t="shared" si="68"/>
        <v/>
      </c>
      <c r="V149" s="153" t="str">
        <f t="shared" si="89"/>
        <v/>
      </c>
      <c r="W149" s="153" t="str">
        <f t="shared" si="90"/>
        <v/>
      </c>
      <c r="X149" s="153" t="str">
        <f t="shared" si="69"/>
        <v/>
      </c>
      <c r="Y149" s="153" t="str">
        <f t="shared" si="70"/>
        <v/>
      </c>
      <c r="Z149" s="141"/>
      <c r="AA149" s="211"/>
      <c r="AB149" s="215" t="str">
        <f t="shared" si="97"/>
        <v/>
      </c>
      <c r="AC149" s="153" t="str">
        <f t="shared" si="91"/>
        <v/>
      </c>
      <c r="AD149" s="153" t="str">
        <f t="shared" si="92"/>
        <v/>
      </c>
      <c r="AE149" s="153" t="str">
        <f t="shared" si="71"/>
        <v/>
      </c>
      <c r="AF149" s="153" t="str">
        <f t="shared" si="72"/>
        <v/>
      </c>
      <c r="AG149" s="213" t="str">
        <f t="shared" si="98"/>
        <v/>
      </c>
      <c r="AH149" s="141"/>
      <c r="AI149" s="211"/>
      <c r="AJ149" s="215" t="str">
        <f t="shared" si="99"/>
        <v/>
      </c>
      <c r="AK149" s="153" t="str">
        <f t="shared" si="93"/>
        <v/>
      </c>
      <c r="AL149" s="153" t="str">
        <f t="shared" si="73"/>
        <v/>
      </c>
      <c r="AM149" s="153" t="str">
        <f t="shared" si="74"/>
        <v/>
      </c>
      <c r="AN149" s="141"/>
      <c r="AO149" s="211"/>
      <c r="AP149" s="215" t="str">
        <f t="shared" si="100"/>
        <v/>
      </c>
      <c r="AQ149" s="153" t="str">
        <f t="shared" si="94"/>
        <v/>
      </c>
      <c r="AR149" s="153" t="str">
        <f t="shared" si="75"/>
        <v/>
      </c>
      <c r="AS149" s="153" t="str">
        <f t="shared" si="76"/>
        <v/>
      </c>
      <c r="AT149" s="141"/>
      <c r="AU149" s="211"/>
      <c r="AV149" s="215" t="str">
        <f t="shared" si="101"/>
        <v/>
      </c>
      <c r="AW149" s="153" t="str">
        <f t="shared" si="95"/>
        <v/>
      </c>
      <c r="AX149" s="153" t="str">
        <f t="shared" si="77"/>
        <v/>
      </c>
      <c r="AY149" s="153" t="str">
        <f t="shared" si="78"/>
        <v/>
      </c>
    </row>
    <row r="150" spans="1:51" ht="29.45" customHeight="1" x14ac:dyDescent="0.25">
      <c r="A150" s="354" t="str">
        <f>IF('N-Bedarf GL'!A150="","",'N-Bedarf GL'!A150)</f>
        <v/>
      </c>
      <c r="B150" s="354" t="str">
        <f>IF('N-Bedarf GL'!B150="","",'N-Bedarf GL'!B150)</f>
        <v/>
      </c>
      <c r="C150" s="305" t="str">
        <f>IF('N-Bedarf GL'!D150="","",'N-Bedarf GL'!D150)</f>
        <v/>
      </c>
      <c r="D150" s="32" t="str">
        <f>IF('N-Bedarf GL'!C150="","",'N-Bedarf GL'!C150)</f>
        <v/>
      </c>
      <c r="E150" s="321" t="str">
        <f>IF('N-Bedarf GL'!R150="","",'N-Bedarf GL'!R150)</f>
        <v/>
      </c>
      <c r="F150" s="321" t="str">
        <f>IF('P-Bedarf GL'!N151="","",'P-Bedarf GL'!N151)</f>
        <v/>
      </c>
      <c r="G150" s="321" t="str">
        <f>IF('P-Bedarf GL'!R151="","",'P-Bedarf GL'!R151)</f>
        <v/>
      </c>
      <c r="H150" s="321">
        <f t="shared" si="79"/>
        <v>0</v>
      </c>
      <c r="I150" s="345" t="str">
        <f t="shared" si="80"/>
        <v/>
      </c>
      <c r="J150" s="345" t="str">
        <f t="shared" si="81"/>
        <v/>
      </c>
      <c r="K150" s="345" t="str">
        <f t="shared" si="82"/>
        <v/>
      </c>
      <c r="L150" s="345">
        <f t="shared" si="83"/>
        <v>0</v>
      </c>
      <c r="M150" s="345">
        <f t="shared" si="84"/>
        <v>0</v>
      </c>
      <c r="N150" s="345">
        <f t="shared" si="85"/>
        <v>0</v>
      </c>
      <c r="O150" s="321" t="str">
        <f t="shared" si="86"/>
        <v/>
      </c>
      <c r="P150" s="321" t="str">
        <f t="shared" si="87"/>
        <v/>
      </c>
      <c r="Q150" s="321" t="str">
        <f t="shared" si="88"/>
        <v/>
      </c>
      <c r="R150" s="214" t="str">
        <f t="shared" si="96"/>
        <v/>
      </c>
      <c r="S150" s="141"/>
      <c r="T150" s="211"/>
      <c r="U150" s="215" t="str">
        <f t="shared" si="68"/>
        <v/>
      </c>
      <c r="V150" s="153" t="str">
        <f t="shared" si="89"/>
        <v/>
      </c>
      <c r="W150" s="153" t="str">
        <f t="shared" si="90"/>
        <v/>
      </c>
      <c r="X150" s="153" t="str">
        <f t="shared" si="69"/>
        <v/>
      </c>
      <c r="Y150" s="153" t="str">
        <f t="shared" si="70"/>
        <v/>
      </c>
      <c r="Z150" s="141"/>
      <c r="AA150" s="211"/>
      <c r="AB150" s="215" t="str">
        <f t="shared" si="97"/>
        <v/>
      </c>
      <c r="AC150" s="153" t="str">
        <f t="shared" si="91"/>
        <v/>
      </c>
      <c r="AD150" s="153" t="str">
        <f t="shared" si="92"/>
        <v/>
      </c>
      <c r="AE150" s="153" t="str">
        <f t="shared" si="71"/>
        <v/>
      </c>
      <c r="AF150" s="153" t="str">
        <f t="shared" si="72"/>
        <v/>
      </c>
      <c r="AG150" s="213" t="str">
        <f t="shared" si="98"/>
        <v/>
      </c>
      <c r="AH150" s="141"/>
      <c r="AI150" s="211"/>
      <c r="AJ150" s="215" t="str">
        <f t="shared" si="99"/>
        <v/>
      </c>
      <c r="AK150" s="153" t="str">
        <f t="shared" si="93"/>
        <v/>
      </c>
      <c r="AL150" s="153" t="str">
        <f t="shared" si="73"/>
        <v/>
      </c>
      <c r="AM150" s="153" t="str">
        <f t="shared" si="74"/>
        <v/>
      </c>
      <c r="AN150" s="141"/>
      <c r="AO150" s="211"/>
      <c r="AP150" s="215" t="str">
        <f t="shared" si="100"/>
        <v/>
      </c>
      <c r="AQ150" s="153" t="str">
        <f t="shared" si="94"/>
        <v/>
      </c>
      <c r="AR150" s="153" t="str">
        <f t="shared" si="75"/>
        <v/>
      </c>
      <c r="AS150" s="153" t="str">
        <f t="shared" si="76"/>
        <v/>
      </c>
      <c r="AT150" s="141"/>
      <c r="AU150" s="211"/>
      <c r="AV150" s="215" t="str">
        <f t="shared" si="101"/>
        <v/>
      </c>
      <c r="AW150" s="153" t="str">
        <f t="shared" si="95"/>
        <v/>
      </c>
      <c r="AX150" s="153" t="str">
        <f t="shared" si="77"/>
        <v/>
      </c>
      <c r="AY150" s="153" t="str">
        <f t="shared" si="78"/>
        <v/>
      </c>
    </row>
    <row r="151" spans="1:51" ht="29.45" customHeight="1" x14ac:dyDescent="0.25">
      <c r="A151" s="354" t="str">
        <f>IF('N-Bedarf GL'!A151="","",'N-Bedarf GL'!A151)</f>
        <v/>
      </c>
      <c r="B151" s="354" t="str">
        <f>IF('N-Bedarf GL'!B151="","",'N-Bedarf GL'!B151)</f>
        <v/>
      </c>
      <c r="C151" s="305" t="str">
        <f>IF('N-Bedarf GL'!D151="","",'N-Bedarf GL'!D151)</f>
        <v/>
      </c>
      <c r="D151" s="32" t="str">
        <f>IF('N-Bedarf GL'!C151="","",'N-Bedarf GL'!C151)</f>
        <v/>
      </c>
      <c r="E151" s="321" t="str">
        <f>IF('N-Bedarf GL'!R151="","",'N-Bedarf GL'!R151)</f>
        <v/>
      </c>
      <c r="F151" s="321" t="str">
        <f>IF('P-Bedarf GL'!N152="","",'P-Bedarf GL'!N152)</f>
        <v/>
      </c>
      <c r="G151" s="321" t="str">
        <f>IF('P-Bedarf GL'!R152="","",'P-Bedarf GL'!R152)</f>
        <v/>
      </c>
      <c r="H151" s="321">
        <f t="shared" si="79"/>
        <v>0</v>
      </c>
      <c r="I151" s="345" t="str">
        <f t="shared" si="80"/>
        <v/>
      </c>
      <c r="J151" s="345" t="str">
        <f t="shared" si="81"/>
        <v/>
      </c>
      <c r="K151" s="345" t="str">
        <f t="shared" si="82"/>
        <v/>
      </c>
      <c r="L151" s="345">
        <f t="shared" si="83"/>
        <v>0</v>
      </c>
      <c r="M151" s="345">
        <f t="shared" si="84"/>
        <v>0</v>
      </c>
      <c r="N151" s="345">
        <f t="shared" si="85"/>
        <v>0</v>
      </c>
      <c r="O151" s="321" t="str">
        <f t="shared" si="86"/>
        <v/>
      </c>
      <c r="P151" s="321" t="str">
        <f t="shared" si="87"/>
        <v/>
      </c>
      <c r="Q151" s="321" t="str">
        <f t="shared" si="88"/>
        <v/>
      </c>
      <c r="R151" s="214" t="str">
        <f t="shared" si="96"/>
        <v/>
      </c>
      <c r="S151" s="141"/>
      <c r="T151" s="211"/>
      <c r="U151" s="215" t="str">
        <f t="shared" si="68"/>
        <v/>
      </c>
      <c r="V151" s="153" t="str">
        <f t="shared" si="89"/>
        <v/>
      </c>
      <c r="W151" s="153" t="str">
        <f t="shared" si="90"/>
        <v/>
      </c>
      <c r="X151" s="153" t="str">
        <f t="shared" si="69"/>
        <v/>
      </c>
      <c r="Y151" s="153" t="str">
        <f t="shared" si="70"/>
        <v/>
      </c>
      <c r="Z151" s="141"/>
      <c r="AA151" s="211"/>
      <c r="AB151" s="215" t="str">
        <f t="shared" si="97"/>
        <v/>
      </c>
      <c r="AC151" s="153" t="str">
        <f t="shared" si="91"/>
        <v/>
      </c>
      <c r="AD151" s="153" t="str">
        <f t="shared" si="92"/>
        <v/>
      </c>
      <c r="AE151" s="153" t="str">
        <f t="shared" si="71"/>
        <v/>
      </c>
      <c r="AF151" s="153" t="str">
        <f t="shared" si="72"/>
        <v/>
      </c>
      <c r="AG151" s="213" t="str">
        <f t="shared" si="98"/>
        <v/>
      </c>
      <c r="AH151" s="141"/>
      <c r="AI151" s="211"/>
      <c r="AJ151" s="215" t="str">
        <f t="shared" si="99"/>
        <v/>
      </c>
      <c r="AK151" s="153" t="str">
        <f t="shared" si="93"/>
        <v/>
      </c>
      <c r="AL151" s="153" t="str">
        <f t="shared" si="73"/>
        <v/>
      </c>
      <c r="AM151" s="153" t="str">
        <f t="shared" si="74"/>
        <v/>
      </c>
      <c r="AN151" s="141"/>
      <c r="AO151" s="211"/>
      <c r="AP151" s="215" t="str">
        <f t="shared" si="100"/>
        <v/>
      </c>
      <c r="AQ151" s="153" t="str">
        <f t="shared" si="94"/>
        <v/>
      </c>
      <c r="AR151" s="153" t="str">
        <f t="shared" si="75"/>
        <v/>
      </c>
      <c r="AS151" s="153" t="str">
        <f t="shared" si="76"/>
        <v/>
      </c>
      <c r="AT151" s="141"/>
      <c r="AU151" s="211"/>
      <c r="AV151" s="215" t="str">
        <f t="shared" si="101"/>
        <v/>
      </c>
      <c r="AW151" s="153" t="str">
        <f t="shared" si="95"/>
        <v/>
      </c>
      <c r="AX151" s="153" t="str">
        <f t="shared" si="77"/>
        <v/>
      </c>
      <c r="AY151" s="153" t="str">
        <f t="shared" si="78"/>
        <v/>
      </c>
    </row>
    <row r="152" spans="1:51" ht="29.45" customHeight="1" x14ac:dyDescent="0.25">
      <c r="A152" s="354" t="str">
        <f>IF('N-Bedarf GL'!A152="","",'N-Bedarf GL'!A152)</f>
        <v/>
      </c>
      <c r="B152" s="354" t="str">
        <f>IF('N-Bedarf GL'!B152="","",'N-Bedarf GL'!B152)</f>
        <v/>
      </c>
      <c r="C152" s="305" t="str">
        <f>IF('N-Bedarf GL'!D152="","",'N-Bedarf GL'!D152)</f>
        <v/>
      </c>
      <c r="D152" s="32" t="str">
        <f>IF('N-Bedarf GL'!C152="","",'N-Bedarf GL'!C152)</f>
        <v/>
      </c>
      <c r="E152" s="321" t="str">
        <f>IF('N-Bedarf GL'!R152="","",'N-Bedarf GL'!R152)</f>
        <v/>
      </c>
      <c r="F152" s="321" t="str">
        <f>IF('P-Bedarf GL'!N153="","",'P-Bedarf GL'!N153)</f>
        <v/>
      </c>
      <c r="G152" s="321" t="str">
        <f>IF('P-Bedarf GL'!R153="","",'P-Bedarf GL'!R153)</f>
        <v/>
      </c>
      <c r="H152" s="321">
        <f t="shared" si="79"/>
        <v>0</v>
      </c>
      <c r="I152" s="345" t="str">
        <f t="shared" si="80"/>
        <v/>
      </c>
      <c r="J152" s="345" t="str">
        <f t="shared" si="81"/>
        <v/>
      </c>
      <c r="K152" s="345" t="str">
        <f t="shared" si="82"/>
        <v/>
      </c>
      <c r="L152" s="345">
        <f t="shared" si="83"/>
        <v>0</v>
      </c>
      <c r="M152" s="345">
        <f t="shared" si="84"/>
        <v>0</v>
      </c>
      <c r="N152" s="345">
        <f t="shared" si="85"/>
        <v>0</v>
      </c>
      <c r="O152" s="321" t="str">
        <f t="shared" si="86"/>
        <v/>
      </c>
      <c r="P152" s="321" t="str">
        <f t="shared" si="87"/>
        <v/>
      </c>
      <c r="Q152" s="321" t="str">
        <f t="shared" si="88"/>
        <v/>
      </c>
      <c r="R152" s="214" t="str">
        <f t="shared" si="96"/>
        <v/>
      </c>
      <c r="S152" s="141"/>
      <c r="T152" s="211"/>
      <c r="U152" s="215" t="str">
        <f t="shared" si="68"/>
        <v/>
      </c>
      <c r="V152" s="153" t="str">
        <f t="shared" si="89"/>
        <v/>
      </c>
      <c r="W152" s="153" t="str">
        <f t="shared" si="90"/>
        <v/>
      </c>
      <c r="X152" s="153" t="str">
        <f t="shared" si="69"/>
        <v/>
      </c>
      <c r="Y152" s="153" t="str">
        <f t="shared" si="70"/>
        <v/>
      </c>
      <c r="Z152" s="141"/>
      <c r="AA152" s="211"/>
      <c r="AB152" s="215" t="str">
        <f t="shared" si="97"/>
        <v/>
      </c>
      <c r="AC152" s="153" t="str">
        <f t="shared" si="91"/>
        <v/>
      </c>
      <c r="AD152" s="153" t="str">
        <f t="shared" si="92"/>
        <v/>
      </c>
      <c r="AE152" s="153" t="str">
        <f t="shared" si="71"/>
        <v/>
      </c>
      <c r="AF152" s="153" t="str">
        <f t="shared" si="72"/>
        <v/>
      </c>
      <c r="AG152" s="213" t="str">
        <f t="shared" si="98"/>
        <v/>
      </c>
      <c r="AH152" s="141"/>
      <c r="AI152" s="211"/>
      <c r="AJ152" s="215" t="str">
        <f t="shared" si="99"/>
        <v/>
      </c>
      <c r="AK152" s="153" t="str">
        <f t="shared" si="93"/>
        <v/>
      </c>
      <c r="AL152" s="153" t="str">
        <f t="shared" si="73"/>
        <v/>
      </c>
      <c r="AM152" s="153" t="str">
        <f t="shared" si="74"/>
        <v/>
      </c>
      <c r="AN152" s="141"/>
      <c r="AO152" s="211"/>
      <c r="AP152" s="215" t="str">
        <f t="shared" si="100"/>
        <v/>
      </c>
      <c r="AQ152" s="153" t="str">
        <f t="shared" si="94"/>
        <v/>
      </c>
      <c r="AR152" s="153" t="str">
        <f t="shared" si="75"/>
        <v/>
      </c>
      <c r="AS152" s="153" t="str">
        <f t="shared" si="76"/>
        <v/>
      </c>
      <c r="AT152" s="141"/>
      <c r="AU152" s="211"/>
      <c r="AV152" s="215" t="str">
        <f t="shared" si="101"/>
        <v/>
      </c>
      <c r="AW152" s="153" t="str">
        <f t="shared" si="95"/>
        <v/>
      </c>
      <c r="AX152" s="153" t="str">
        <f t="shared" si="77"/>
        <v/>
      </c>
      <c r="AY152" s="153" t="str">
        <f t="shared" si="78"/>
        <v/>
      </c>
    </row>
    <row r="153" spans="1:51" ht="29.45" customHeight="1" x14ac:dyDescent="0.25">
      <c r="A153" s="354" t="str">
        <f>IF('N-Bedarf GL'!A153="","",'N-Bedarf GL'!A153)</f>
        <v/>
      </c>
      <c r="B153" s="354" t="str">
        <f>IF('N-Bedarf GL'!B153="","",'N-Bedarf GL'!B153)</f>
        <v/>
      </c>
      <c r="C153" s="305" t="str">
        <f>IF('N-Bedarf GL'!D153="","",'N-Bedarf GL'!D153)</f>
        <v/>
      </c>
      <c r="D153" s="32" t="str">
        <f>IF('N-Bedarf GL'!C153="","",'N-Bedarf GL'!C153)</f>
        <v/>
      </c>
      <c r="E153" s="321" t="str">
        <f>IF('N-Bedarf GL'!R153="","",'N-Bedarf GL'!R153)</f>
        <v/>
      </c>
      <c r="F153" s="321" t="str">
        <f>IF('P-Bedarf GL'!N154="","",'P-Bedarf GL'!N154)</f>
        <v/>
      </c>
      <c r="G153" s="321" t="str">
        <f>IF('P-Bedarf GL'!R154="","",'P-Bedarf GL'!R154)</f>
        <v/>
      </c>
      <c r="H153" s="321">
        <f t="shared" si="79"/>
        <v>0</v>
      </c>
      <c r="I153" s="345" t="str">
        <f t="shared" si="80"/>
        <v/>
      </c>
      <c r="J153" s="345" t="str">
        <f t="shared" si="81"/>
        <v/>
      </c>
      <c r="K153" s="345" t="str">
        <f t="shared" si="82"/>
        <v/>
      </c>
      <c r="L153" s="345">
        <f t="shared" si="83"/>
        <v>0</v>
      </c>
      <c r="M153" s="345">
        <f t="shared" si="84"/>
        <v>0</v>
      </c>
      <c r="N153" s="345">
        <f t="shared" si="85"/>
        <v>0</v>
      </c>
      <c r="O153" s="321" t="str">
        <f t="shared" si="86"/>
        <v/>
      </c>
      <c r="P153" s="321" t="str">
        <f t="shared" si="87"/>
        <v/>
      </c>
      <c r="Q153" s="321" t="str">
        <f t="shared" si="88"/>
        <v/>
      </c>
      <c r="R153" s="214" t="str">
        <f t="shared" si="96"/>
        <v/>
      </c>
      <c r="S153" s="141"/>
      <c r="T153" s="211"/>
      <c r="U153" s="215" t="str">
        <f t="shared" si="68"/>
        <v/>
      </c>
      <c r="V153" s="153" t="str">
        <f t="shared" si="89"/>
        <v/>
      </c>
      <c r="W153" s="153" t="str">
        <f t="shared" si="90"/>
        <v/>
      </c>
      <c r="X153" s="153" t="str">
        <f t="shared" si="69"/>
        <v/>
      </c>
      <c r="Y153" s="153" t="str">
        <f t="shared" si="70"/>
        <v/>
      </c>
      <c r="Z153" s="141"/>
      <c r="AA153" s="211"/>
      <c r="AB153" s="215" t="str">
        <f t="shared" si="97"/>
        <v/>
      </c>
      <c r="AC153" s="153" t="str">
        <f t="shared" si="91"/>
        <v/>
      </c>
      <c r="AD153" s="153" t="str">
        <f t="shared" si="92"/>
        <v/>
      </c>
      <c r="AE153" s="153" t="str">
        <f t="shared" si="71"/>
        <v/>
      </c>
      <c r="AF153" s="153" t="str">
        <f t="shared" si="72"/>
        <v/>
      </c>
      <c r="AG153" s="213" t="str">
        <f t="shared" si="98"/>
        <v/>
      </c>
      <c r="AH153" s="141"/>
      <c r="AI153" s="211"/>
      <c r="AJ153" s="215" t="str">
        <f t="shared" si="99"/>
        <v/>
      </c>
      <c r="AK153" s="153" t="str">
        <f t="shared" si="93"/>
        <v/>
      </c>
      <c r="AL153" s="153" t="str">
        <f t="shared" si="73"/>
        <v/>
      </c>
      <c r="AM153" s="153" t="str">
        <f t="shared" si="74"/>
        <v/>
      </c>
      <c r="AN153" s="141"/>
      <c r="AO153" s="211"/>
      <c r="AP153" s="215" t="str">
        <f t="shared" si="100"/>
        <v/>
      </c>
      <c r="AQ153" s="153" t="str">
        <f t="shared" si="94"/>
        <v/>
      </c>
      <c r="AR153" s="153" t="str">
        <f t="shared" si="75"/>
        <v/>
      </c>
      <c r="AS153" s="153" t="str">
        <f t="shared" si="76"/>
        <v/>
      </c>
      <c r="AT153" s="141"/>
      <c r="AU153" s="211"/>
      <c r="AV153" s="215" t="str">
        <f t="shared" si="101"/>
        <v/>
      </c>
      <c r="AW153" s="153" t="str">
        <f t="shared" si="95"/>
        <v/>
      </c>
      <c r="AX153" s="153" t="str">
        <f t="shared" si="77"/>
        <v/>
      </c>
      <c r="AY153" s="153" t="str">
        <f t="shared" si="78"/>
        <v/>
      </c>
    </row>
    <row r="154" spans="1:51" ht="29.45" customHeight="1" x14ac:dyDescent="0.25">
      <c r="A154" s="354" t="str">
        <f>IF('N-Bedarf GL'!A154="","",'N-Bedarf GL'!A154)</f>
        <v/>
      </c>
      <c r="B154" s="354" t="str">
        <f>IF('N-Bedarf GL'!B154="","",'N-Bedarf GL'!B154)</f>
        <v/>
      </c>
      <c r="C154" s="305" t="str">
        <f>IF('N-Bedarf GL'!D154="","",'N-Bedarf GL'!D154)</f>
        <v/>
      </c>
      <c r="D154" s="32" t="str">
        <f>IF('N-Bedarf GL'!C154="","",'N-Bedarf GL'!C154)</f>
        <v/>
      </c>
      <c r="E154" s="321" t="str">
        <f>IF('N-Bedarf GL'!R154="","",'N-Bedarf GL'!R154)</f>
        <v/>
      </c>
      <c r="F154" s="321" t="str">
        <f>IF('P-Bedarf GL'!N155="","",'P-Bedarf GL'!N155)</f>
        <v/>
      </c>
      <c r="G154" s="321" t="str">
        <f>IF('P-Bedarf GL'!R155="","",'P-Bedarf GL'!R155)</f>
        <v/>
      </c>
      <c r="H154" s="321">
        <f t="shared" si="79"/>
        <v>0</v>
      </c>
      <c r="I154" s="345" t="str">
        <f t="shared" si="80"/>
        <v/>
      </c>
      <c r="J154" s="345" t="str">
        <f t="shared" si="81"/>
        <v/>
      </c>
      <c r="K154" s="345" t="str">
        <f t="shared" si="82"/>
        <v/>
      </c>
      <c r="L154" s="345">
        <f t="shared" si="83"/>
        <v>0</v>
      </c>
      <c r="M154" s="345">
        <f t="shared" si="84"/>
        <v>0</v>
      </c>
      <c r="N154" s="345">
        <f t="shared" si="85"/>
        <v>0</v>
      </c>
      <c r="O154" s="321" t="str">
        <f t="shared" si="86"/>
        <v/>
      </c>
      <c r="P154" s="321" t="str">
        <f t="shared" si="87"/>
        <v/>
      </c>
      <c r="Q154" s="321" t="str">
        <f t="shared" si="88"/>
        <v/>
      </c>
      <c r="R154" s="214" t="str">
        <f t="shared" si="96"/>
        <v/>
      </c>
      <c r="S154" s="141"/>
      <c r="T154" s="211"/>
      <c r="U154" s="215" t="str">
        <f t="shared" si="68"/>
        <v/>
      </c>
      <c r="V154" s="153" t="str">
        <f t="shared" si="89"/>
        <v/>
      </c>
      <c r="W154" s="153" t="str">
        <f t="shared" si="90"/>
        <v/>
      </c>
      <c r="X154" s="153" t="str">
        <f t="shared" si="69"/>
        <v/>
      </c>
      <c r="Y154" s="153" t="str">
        <f t="shared" si="70"/>
        <v/>
      </c>
      <c r="Z154" s="141"/>
      <c r="AA154" s="211"/>
      <c r="AB154" s="215" t="str">
        <f t="shared" si="97"/>
        <v/>
      </c>
      <c r="AC154" s="153" t="str">
        <f t="shared" si="91"/>
        <v/>
      </c>
      <c r="AD154" s="153" t="str">
        <f t="shared" si="92"/>
        <v/>
      </c>
      <c r="AE154" s="153" t="str">
        <f t="shared" si="71"/>
        <v/>
      </c>
      <c r="AF154" s="153" t="str">
        <f t="shared" si="72"/>
        <v/>
      </c>
      <c r="AG154" s="213" t="str">
        <f t="shared" si="98"/>
        <v/>
      </c>
      <c r="AH154" s="141"/>
      <c r="AI154" s="211"/>
      <c r="AJ154" s="215" t="str">
        <f t="shared" si="99"/>
        <v/>
      </c>
      <c r="AK154" s="153" t="str">
        <f t="shared" si="93"/>
        <v/>
      </c>
      <c r="AL154" s="153" t="str">
        <f t="shared" si="73"/>
        <v/>
      </c>
      <c r="AM154" s="153" t="str">
        <f t="shared" si="74"/>
        <v/>
      </c>
      <c r="AN154" s="141"/>
      <c r="AO154" s="211"/>
      <c r="AP154" s="215" t="str">
        <f t="shared" si="100"/>
        <v/>
      </c>
      <c r="AQ154" s="153" t="str">
        <f t="shared" si="94"/>
        <v/>
      </c>
      <c r="AR154" s="153" t="str">
        <f t="shared" si="75"/>
        <v/>
      </c>
      <c r="AS154" s="153" t="str">
        <f t="shared" si="76"/>
        <v/>
      </c>
      <c r="AT154" s="141"/>
      <c r="AU154" s="211"/>
      <c r="AV154" s="215" t="str">
        <f t="shared" si="101"/>
        <v/>
      </c>
      <c r="AW154" s="153" t="str">
        <f t="shared" si="95"/>
        <v/>
      </c>
      <c r="AX154" s="153" t="str">
        <f t="shared" si="77"/>
        <v/>
      </c>
      <c r="AY154" s="153" t="str">
        <f t="shared" si="78"/>
        <v/>
      </c>
    </row>
    <row r="155" spans="1:51" ht="29.45" customHeight="1" x14ac:dyDescent="0.25">
      <c r="A155" s="354" t="str">
        <f>IF('N-Bedarf GL'!A155="","",'N-Bedarf GL'!A155)</f>
        <v/>
      </c>
      <c r="B155" s="354" t="str">
        <f>IF('N-Bedarf GL'!B155="","",'N-Bedarf GL'!B155)</f>
        <v/>
      </c>
      <c r="C155" s="305" t="str">
        <f>IF('N-Bedarf GL'!D155="","",'N-Bedarf GL'!D155)</f>
        <v/>
      </c>
      <c r="D155" s="32" t="str">
        <f>IF('N-Bedarf GL'!C155="","",'N-Bedarf GL'!C155)</f>
        <v/>
      </c>
      <c r="E155" s="321" t="str">
        <f>IF('N-Bedarf GL'!R155="","",'N-Bedarf GL'!R155)</f>
        <v/>
      </c>
      <c r="F155" s="321" t="str">
        <f>IF('P-Bedarf GL'!N156="","",'P-Bedarf GL'!N156)</f>
        <v/>
      </c>
      <c r="G155" s="321" t="str">
        <f>IF('P-Bedarf GL'!R156="","",'P-Bedarf GL'!R156)</f>
        <v/>
      </c>
      <c r="H155" s="321">
        <f t="shared" si="79"/>
        <v>0</v>
      </c>
      <c r="I155" s="345" t="str">
        <f t="shared" si="80"/>
        <v/>
      </c>
      <c r="J155" s="345" t="str">
        <f t="shared" si="81"/>
        <v/>
      </c>
      <c r="K155" s="345" t="str">
        <f t="shared" si="82"/>
        <v/>
      </c>
      <c r="L155" s="345">
        <f t="shared" si="83"/>
        <v>0</v>
      </c>
      <c r="M155" s="345">
        <f t="shared" si="84"/>
        <v>0</v>
      </c>
      <c r="N155" s="345">
        <f t="shared" si="85"/>
        <v>0</v>
      </c>
      <c r="O155" s="321" t="str">
        <f t="shared" si="86"/>
        <v/>
      </c>
      <c r="P155" s="321" t="str">
        <f t="shared" si="87"/>
        <v/>
      </c>
      <c r="Q155" s="321" t="str">
        <f t="shared" si="88"/>
        <v/>
      </c>
      <c r="R155" s="214" t="str">
        <f t="shared" si="96"/>
        <v/>
      </c>
      <c r="S155" s="141"/>
      <c r="T155" s="211"/>
      <c r="U155" s="215" t="str">
        <f t="shared" si="68"/>
        <v/>
      </c>
      <c r="V155" s="153" t="str">
        <f t="shared" si="89"/>
        <v/>
      </c>
      <c r="W155" s="153" t="str">
        <f t="shared" si="90"/>
        <v/>
      </c>
      <c r="X155" s="153" t="str">
        <f t="shared" si="69"/>
        <v/>
      </c>
      <c r="Y155" s="153" t="str">
        <f t="shared" si="70"/>
        <v/>
      </c>
      <c r="Z155" s="141"/>
      <c r="AA155" s="211"/>
      <c r="AB155" s="215" t="str">
        <f t="shared" si="97"/>
        <v/>
      </c>
      <c r="AC155" s="153" t="str">
        <f t="shared" si="91"/>
        <v/>
      </c>
      <c r="AD155" s="153" t="str">
        <f t="shared" si="92"/>
        <v/>
      </c>
      <c r="AE155" s="153" t="str">
        <f t="shared" si="71"/>
        <v/>
      </c>
      <c r="AF155" s="153" t="str">
        <f t="shared" si="72"/>
        <v/>
      </c>
      <c r="AG155" s="213" t="str">
        <f t="shared" si="98"/>
        <v/>
      </c>
      <c r="AH155" s="141"/>
      <c r="AI155" s="211"/>
      <c r="AJ155" s="215" t="str">
        <f t="shared" si="99"/>
        <v/>
      </c>
      <c r="AK155" s="153" t="str">
        <f t="shared" si="93"/>
        <v/>
      </c>
      <c r="AL155" s="153" t="str">
        <f t="shared" si="73"/>
        <v/>
      </c>
      <c r="AM155" s="153" t="str">
        <f t="shared" si="74"/>
        <v/>
      </c>
      <c r="AN155" s="141"/>
      <c r="AO155" s="211"/>
      <c r="AP155" s="215" t="str">
        <f t="shared" si="100"/>
        <v/>
      </c>
      <c r="AQ155" s="153" t="str">
        <f t="shared" si="94"/>
        <v/>
      </c>
      <c r="AR155" s="153" t="str">
        <f t="shared" si="75"/>
        <v/>
      </c>
      <c r="AS155" s="153" t="str">
        <f t="shared" si="76"/>
        <v/>
      </c>
      <c r="AT155" s="141"/>
      <c r="AU155" s="211"/>
      <c r="AV155" s="215" t="str">
        <f t="shared" si="101"/>
        <v/>
      </c>
      <c r="AW155" s="153" t="str">
        <f t="shared" si="95"/>
        <v/>
      </c>
      <c r="AX155" s="153" t="str">
        <f t="shared" si="77"/>
        <v/>
      </c>
      <c r="AY155" s="153" t="str">
        <f t="shared" si="78"/>
        <v/>
      </c>
    </row>
    <row r="156" spans="1:51" ht="29.45" customHeight="1" x14ac:dyDescent="0.25">
      <c r="A156" s="354" t="str">
        <f>IF('N-Bedarf GL'!A156="","",'N-Bedarf GL'!A156)</f>
        <v/>
      </c>
      <c r="B156" s="354" t="str">
        <f>IF('N-Bedarf GL'!B156="","",'N-Bedarf GL'!B156)</f>
        <v/>
      </c>
      <c r="C156" s="305" t="str">
        <f>IF('N-Bedarf GL'!D156="","",'N-Bedarf GL'!D156)</f>
        <v/>
      </c>
      <c r="D156" s="32" t="str">
        <f>IF('N-Bedarf GL'!C156="","",'N-Bedarf GL'!C156)</f>
        <v/>
      </c>
      <c r="E156" s="321" t="str">
        <f>IF('N-Bedarf GL'!R156="","",'N-Bedarf GL'!R156)</f>
        <v/>
      </c>
      <c r="F156" s="321" t="str">
        <f>IF('P-Bedarf GL'!N157="","",'P-Bedarf GL'!N157)</f>
        <v/>
      </c>
      <c r="G156" s="321" t="str">
        <f>IF('P-Bedarf GL'!R157="","",'P-Bedarf GL'!R157)</f>
        <v/>
      </c>
      <c r="H156" s="321">
        <f t="shared" si="79"/>
        <v>0</v>
      </c>
      <c r="I156" s="345" t="str">
        <f t="shared" si="80"/>
        <v/>
      </c>
      <c r="J156" s="345" t="str">
        <f t="shared" si="81"/>
        <v/>
      </c>
      <c r="K156" s="345" t="str">
        <f t="shared" si="82"/>
        <v/>
      </c>
      <c r="L156" s="345">
        <f t="shared" si="83"/>
        <v>0</v>
      </c>
      <c r="M156" s="345">
        <f t="shared" si="84"/>
        <v>0</v>
      </c>
      <c r="N156" s="345">
        <f t="shared" si="85"/>
        <v>0</v>
      </c>
      <c r="O156" s="321" t="str">
        <f t="shared" si="86"/>
        <v/>
      </c>
      <c r="P156" s="321" t="str">
        <f t="shared" si="87"/>
        <v/>
      </c>
      <c r="Q156" s="321" t="str">
        <f t="shared" si="88"/>
        <v/>
      </c>
      <c r="R156" s="214" t="str">
        <f t="shared" si="96"/>
        <v/>
      </c>
      <c r="S156" s="141"/>
      <c r="T156" s="211"/>
      <c r="U156" s="215" t="str">
        <f t="shared" si="68"/>
        <v/>
      </c>
      <c r="V156" s="153" t="str">
        <f t="shared" si="89"/>
        <v/>
      </c>
      <c r="W156" s="153" t="str">
        <f t="shared" si="90"/>
        <v/>
      </c>
      <c r="X156" s="153" t="str">
        <f t="shared" si="69"/>
        <v/>
      </c>
      <c r="Y156" s="153" t="str">
        <f t="shared" si="70"/>
        <v/>
      </c>
      <c r="Z156" s="141"/>
      <c r="AA156" s="211"/>
      <c r="AB156" s="215" t="str">
        <f t="shared" si="97"/>
        <v/>
      </c>
      <c r="AC156" s="153" t="str">
        <f t="shared" si="91"/>
        <v/>
      </c>
      <c r="AD156" s="153" t="str">
        <f t="shared" si="92"/>
        <v/>
      </c>
      <c r="AE156" s="153" t="str">
        <f t="shared" si="71"/>
        <v/>
      </c>
      <c r="AF156" s="153" t="str">
        <f t="shared" si="72"/>
        <v/>
      </c>
      <c r="AG156" s="213" t="str">
        <f t="shared" si="98"/>
        <v/>
      </c>
      <c r="AH156" s="141"/>
      <c r="AI156" s="211"/>
      <c r="AJ156" s="215" t="str">
        <f t="shared" si="99"/>
        <v/>
      </c>
      <c r="AK156" s="153" t="str">
        <f t="shared" si="93"/>
        <v/>
      </c>
      <c r="AL156" s="153" t="str">
        <f t="shared" si="73"/>
        <v/>
      </c>
      <c r="AM156" s="153" t="str">
        <f t="shared" si="74"/>
        <v/>
      </c>
      <c r="AN156" s="141"/>
      <c r="AO156" s="211"/>
      <c r="AP156" s="215" t="str">
        <f t="shared" si="100"/>
        <v/>
      </c>
      <c r="AQ156" s="153" t="str">
        <f t="shared" si="94"/>
        <v/>
      </c>
      <c r="AR156" s="153" t="str">
        <f t="shared" si="75"/>
        <v/>
      </c>
      <c r="AS156" s="153" t="str">
        <f t="shared" si="76"/>
        <v/>
      </c>
      <c r="AT156" s="141"/>
      <c r="AU156" s="211"/>
      <c r="AV156" s="215" t="str">
        <f t="shared" si="101"/>
        <v/>
      </c>
      <c r="AW156" s="153" t="str">
        <f t="shared" si="95"/>
        <v/>
      </c>
      <c r="AX156" s="153" t="str">
        <f t="shared" si="77"/>
        <v/>
      </c>
      <c r="AY156" s="153" t="str">
        <f t="shared" si="78"/>
        <v/>
      </c>
    </row>
    <row r="157" spans="1:51" ht="29.45" customHeight="1" x14ac:dyDescent="0.25">
      <c r="A157" s="354" t="str">
        <f>IF('N-Bedarf GL'!A157="","",'N-Bedarf GL'!A157)</f>
        <v/>
      </c>
      <c r="B157" s="354" t="str">
        <f>IF('N-Bedarf GL'!B157="","",'N-Bedarf GL'!B157)</f>
        <v/>
      </c>
      <c r="C157" s="305" t="str">
        <f>IF('N-Bedarf GL'!D157="","",'N-Bedarf GL'!D157)</f>
        <v/>
      </c>
      <c r="D157" s="32" t="str">
        <f>IF('N-Bedarf GL'!C157="","",'N-Bedarf GL'!C157)</f>
        <v/>
      </c>
      <c r="E157" s="321" t="str">
        <f>IF('N-Bedarf GL'!R157="","",'N-Bedarf GL'!R157)</f>
        <v/>
      </c>
      <c r="F157" s="321" t="str">
        <f>IF('P-Bedarf GL'!N158="","",'P-Bedarf GL'!N158)</f>
        <v/>
      </c>
      <c r="G157" s="321" t="str">
        <f>IF('P-Bedarf GL'!R158="","",'P-Bedarf GL'!R158)</f>
        <v/>
      </c>
      <c r="H157" s="321">
        <f t="shared" si="79"/>
        <v>0</v>
      </c>
      <c r="I157" s="345" t="str">
        <f t="shared" si="80"/>
        <v/>
      </c>
      <c r="J157" s="345" t="str">
        <f t="shared" si="81"/>
        <v/>
      </c>
      <c r="K157" s="345" t="str">
        <f t="shared" si="82"/>
        <v/>
      </c>
      <c r="L157" s="345">
        <f t="shared" si="83"/>
        <v>0</v>
      </c>
      <c r="M157" s="345">
        <f t="shared" si="84"/>
        <v>0</v>
      </c>
      <c r="N157" s="345">
        <f t="shared" si="85"/>
        <v>0</v>
      </c>
      <c r="O157" s="321" t="str">
        <f t="shared" si="86"/>
        <v/>
      </c>
      <c r="P157" s="321" t="str">
        <f t="shared" si="87"/>
        <v/>
      </c>
      <c r="Q157" s="321" t="str">
        <f t="shared" si="88"/>
        <v/>
      </c>
      <c r="R157" s="214" t="str">
        <f t="shared" si="96"/>
        <v/>
      </c>
      <c r="S157" s="141"/>
      <c r="T157" s="211"/>
      <c r="U157" s="215" t="str">
        <f t="shared" si="68"/>
        <v/>
      </c>
      <c r="V157" s="153" t="str">
        <f t="shared" si="89"/>
        <v/>
      </c>
      <c r="W157" s="153" t="str">
        <f t="shared" si="90"/>
        <v/>
      </c>
      <c r="X157" s="153" t="str">
        <f t="shared" si="69"/>
        <v/>
      </c>
      <c r="Y157" s="153" t="str">
        <f t="shared" si="70"/>
        <v/>
      </c>
      <c r="Z157" s="141"/>
      <c r="AA157" s="211"/>
      <c r="AB157" s="215" t="str">
        <f t="shared" si="97"/>
        <v/>
      </c>
      <c r="AC157" s="153" t="str">
        <f t="shared" si="91"/>
        <v/>
      </c>
      <c r="AD157" s="153" t="str">
        <f t="shared" si="92"/>
        <v/>
      </c>
      <c r="AE157" s="153" t="str">
        <f t="shared" si="71"/>
        <v/>
      </c>
      <c r="AF157" s="153" t="str">
        <f t="shared" si="72"/>
        <v/>
      </c>
      <c r="AG157" s="213" t="str">
        <f t="shared" si="98"/>
        <v/>
      </c>
      <c r="AH157" s="141"/>
      <c r="AI157" s="211"/>
      <c r="AJ157" s="215" t="str">
        <f t="shared" si="99"/>
        <v/>
      </c>
      <c r="AK157" s="153" t="str">
        <f t="shared" si="93"/>
        <v/>
      </c>
      <c r="AL157" s="153" t="str">
        <f t="shared" si="73"/>
        <v/>
      </c>
      <c r="AM157" s="153" t="str">
        <f t="shared" si="74"/>
        <v/>
      </c>
      <c r="AN157" s="141"/>
      <c r="AO157" s="211"/>
      <c r="AP157" s="215" t="str">
        <f t="shared" si="100"/>
        <v/>
      </c>
      <c r="AQ157" s="153" t="str">
        <f t="shared" si="94"/>
        <v/>
      </c>
      <c r="AR157" s="153" t="str">
        <f t="shared" si="75"/>
        <v/>
      </c>
      <c r="AS157" s="153" t="str">
        <f t="shared" si="76"/>
        <v/>
      </c>
      <c r="AT157" s="141"/>
      <c r="AU157" s="211"/>
      <c r="AV157" s="215" t="str">
        <f t="shared" si="101"/>
        <v/>
      </c>
      <c r="AW157" s="153" t="str">
        <f t="shared" si="95"/>
        <v/>
      </c>
      <c r="AX157" s="153" t="str">
        <f t="shared" si="77"/>
        <v/>
      </c>
      <c r="AY157" s="153" t="str">
        <f t="shared" si="78"/>
        <v/>
      </c>
    </row>
    <row r="158" spans="1:51" ht="29.45" customHeight="1" x14ac:dyDescent="0.25">
      <c r="A158" s="354" t="str">
        <f>IF('N-Bedarf GL'!A158="","",'N-Bedarf GL'!A158)</f>
        <v/>
      </c>
      <c r="B158" s="354" t="str">
        <f>IF('N-Bedarf GL'!B158="","",'N-Bedarf GL'!B158)</f>
        <v/>
      </c>
      <c r="C158" s="305" t="str">
        <f>IF('N-Bedarf GL'!D158="","",'N-Bedarf GL'!D158)</f>
        <v/>
      </c>
      <c r="D158" s="32" t="str">
        <f>IF('N-Bedarf GL'!C158="","",'N-Bedarf GL'!C158)</f>
        <v/>
      </c>
      <c r="E158" s="321" t="str">
        <f>IF('N-Bedarf GL'!R158="","",'N-Bedarf GL'!R158)</f>
        <v/>
      </c>
      <c r="F158" s="321" t="str">
        <f>IF('P-Bedarf GL'!N159="","",'P-Bedarf GL'!N159)</f>
        <v/>
      </c>
      <c r="G158" s="321" t="str">
        <f>IF('P-Bedarf GL'!R159="","",'P-Bedarf GL'!R159)</f>
        <v/>
      </c>
      <c r="H158" s="321">
        <f t="shared" si="79"/>
        <v>0</v>
      </c>
      <c r="I158" s="345" t="str">
        <f t="shared" si="80"/>
        <v/>
      </c>
      <c r="J158" s="345" t="str">
        <f t="shared" si="81"/>
        <v/>
      </c>
      <c r="K158" s="345" t="str">
        <f t="shared" si="82"/>
        <v/>
      </c>
      <c r="L158" s="345">
        <f t="shared" si="83"/>
        <v>0</v>
      </c>
      <c r="M158" s="345">
        <f t="shared" si="84"/>
        <v>0</v>
      </c>
      <c r="N158" s="345">
        <f t="shared" si="85"/>
        <v>0</v>
      </c>
      <c r="O158" s="321" t="str">
        <f t="shared" si="86"/>
        <v/>
      </c>
      <c r="P158" s="321" t="str">
        <f t="shared" si="87"/>
        <v/>
      </c>
      <c r="Q158" s="321" t="str">
        <f t="shared" si="88"/>
        <v/>
      </c>
      <c r="R158" s="214" t="str">
        <f t="shared" si="96"/>
        <v/>
      </c>
      <c r="S158" s="141"/>
      <c r="T158" s="211"/>
      <c r="U158" s="215" t="str">
        <f t="shared" si="68"/>
        <v/>
      </c>
      <c r="V158" s="153" t="str">
        <f t="shared" si="89"/>
        <v/>
      </c>
      <c r="W158" s="153" t="str">
        <f t="shared" si="90"/>
        <v/>
      </c>
      <c r="X158" s="153" t="str">
        <f t="shared" si="69"/>
        <v/>
      </c>
      <c r="Y158" s="153" t="str">
        <f t="shared" si="70"/>
        <v/>
      </c>
      <c r="Z158" s="141"/>
      <c r="AA158" s="211"/>
      <c r="AB158" s="215" t="str">
        <f t="shared" si="97"/>
        <v/>
      </c>
      <c r="AC158" s="153" t="str">
        <f t="shared" si="91"/>
        <v/>
      </c>
      <c r="AD158" s="153" t="str">
        <f t="shared" si="92"/>
        <v/>
      </c>
      <c r="AE158" s="153" t="str">
        <f t="shared" si="71"/>
        <v/>
      </c>
      <c r="AF158" s="153" t="str">
        <f t="shared" si="72"/>
        <v/>
      </c>
      <c r="AG158" s="213" t="str">
        <f t="shared" si="98"/>
        <v/>
      </c>
      <c r="AH158" s="141"/>
      <c r="AI158" s="211"/>
      <c r="AJ158" s="215" t="str">
        <f t="shared" si="99"/>
        <v/>
      </c>
      <c r="AK158" s="153" t="str">
        <f t="shared" si="93"/>
        <v/>
      </c>
      <c r="AL158" s="153" t="str">
        <f t="shared" si="73"/>
        <v/>
      </c>
      <c r="AM158" s="153" t="str">
        <f t="shared" si="74"/>
        <v/>
      </c>
      <c r="AN158" s="141"/>
      <c r="AO158" s="211"/>
      <c r="AP158" s="215" t="str">
        <f t="shared" si="100"/>
        <v/>
      </c>
      <c r="AQ158" s="153" t="str">
        <f t="shared" si="94"/>
        <v/>
      </c>
      <c r="AR158" s="153" t="str">
        <f t="shared" si="75"/>
        <v/>
      </c>
      <c r="AS158" s="153" t="str">
        <f t="shared" si="76"/>
        <v/>
      </c>
      <c r="AT158" s="141"/>
      <c r="AU158" s="211"/>
      <c r="AV158" s="215" t="str">
        <f t="shared" si="101"/>
        <v/>
      </c>
      <c r="AW158" s="153" t="str">
        <f t="shared" si="95"/>
        <v/>
      </c>
      <c r="AX158" s="153" t="str">
        <f t="shared" si="77"/>
        <v/>
      </c>
      <c r="AY158" s="153" t="str">
        <f t="shared" si="78"/>
        <v/>
      </c>
    </row>
    <row r="159" spans="1:51" ht="29.45" customHeight="1" x14ac:dyDescent="0.25">
      <c r="A159" s="354" t="str">
        <f>IF('N-Bedarf GL'!A159="","",'N-Bedarf GL'!A159)</f>
        <v/>
      </c>
      <c r="B159" s="354" t="str">
        <f>IF('N-Bedarf GL'!B159="","",'N-Bedarf GL'!B159)</f>
        <v/>
      </c>
      <c r="C159" s="305" t="str">
        <f>IF('N-Bedarf GL'!D159="","",'N-Bedarf GL'!D159)</f>
        <v/>
      </c>
      <c r="D159" s="32" t="str">
        <f>IF('N-Bedarf GL'!C159="","",'N-Bedarf GL'!C159)</f>
        <v/>
      </c>
      <c r="E159" s="321" t="str">
        <f>IF('N-Bedarf GL'!R159="","",'N-Bedarf GL'!R159)</f>
        <v/>
      </c>
      <c r="F159" s="321" t="str">
        <f>IF('P-Bedarf GL'!N160="","",'P-Bedarf GL'!N160)</f>
        <v/>
      </c>
      <c r="G159" s="321" t="str">
        <f>IF('P-Bedarf GL'!R160="","",'P-Bedarf GL'!R160)</f>
        <v/>
      </c>
      <c r="H159" s="321">
        <f t="shared" si="79"/>
        <v>0</v>
      </c>
      <c r="I159" s="345" t="str">
        <f t="shared" si="80"/>
        <v/>
      </c>
      <c r="J159" s="345" t="str">
        <f t="shared" si="81"/>
        <v/>
      </c>
      <c r="K159" s="345" t="str">
        <f t="shared" si="82"/>
        <v/>
      </c>
      <c r="L159" s="345">
        <f t="shared" si="83"/>
        <v>0</v>
      </c>
      <c r="M159" s="345">
        <f t="shared" si="84"/>
        <v>0</v>
      </c>
      <c r="N159" s="345">
        <f t="shared" si="85"/>
        <v>0</v>
      </c>
      <c r="O159" s="321" t="str">
        <f t="shared" si="86"/>
        <v/>
      </c>
      <c r="P159" s="321" t="str">
        <f t="shared" si="87"/>
        <v/>
      </c>
      <c r="Q159" s="321" t="str">
        <f t="shared" si="88"/>
        <v/>
      </c>
      <c r="R159" s="214" t="str">
        <f t="shared" si="96"/>
        <v/>
      </c>
      <c r="S159" s="141"/>
      <c r="T159" s="211"/>
      <c r="U159" s="215" t="str">
        <f t="shared" si="68"/>
        <v/>
      </c>
      <c r="V159" s="153" t="str">
        <f t="shared" si="89"/>
        <v/>
      </c>
      <c r="W159" s="153" t="str">
        <f t="shared" si="90"/>
        <v/>
      </c>
      <c r="X159" s="153" t="str">
        <f t="shared" si="69"/>
        <v/>
      </c>
      <c r="Y159" s="153" t="str">
        <f t="shared" si="70"/>
        <v/>
      </c>
      <c r="Z159" s="141"/>
      <c r="AA159" s="211"/>
      <c r="AB159" s="215" t="str">
        <f t="shared" si="97"/>
        <v/>
      </c>
      <c r="AC159" s="153" t="str">
        <f t="shared" si="91"/>
        <v/>
      </c>
      <c r="AD159" s="153" t="str">
        <f t="shared" si="92"/>
        <v/>
      </c>
      <c r="AE159" s="153" t="str">
        <f t="shared" si="71"/>
        <v/>
      </c>
      <c r="AF159" s="153" t="str">
        <f t="shared" si="72"/>
        <v/>
      </c>
      <c r="AG159" s="213" t="str">
        <f t="shared" si="98"/>
        <v/>
      </c>
      <c r="AH159" s="141"/>
      <c r="AI159" s="211"/>
      <c r="AJ159" s="215" t="str">
        <f t="shared" si="99"/>
        <v/>
      </c>
      <c r="AK159" s="153" t="str">
        <f t="shared" si="93"/>
        <v/>
      </c>
      <c r="AL159" s="153" t="str">
        <f t="shared" si="73"/>
        <v/>
      </c>
      <c r="AM159" s="153" t="str">
        <f t="shared" si="74"/>
        <v/>
      </c>
      <c r="AN159" s="141"/>
      <c r="AO159" s="211"/>
      <c r="AP159" s="215" t="str">
        <f t="shared" si="100"/>
        <v/>
      </c>
      <c r="AQ159" s="153" t="str">
        <f t="shared" si="94"/>
        <v/>
      </c>
      <c r="AR159" s="153" t="str">
        <f t="shared" si="75"/>
        <v/>
      </c>
      <c r="AS159" s="153" t="str">
        <f t="shared" si="76"/>
        <v/>
      </c>
      <c r="AT159" s="141"/>
      <c r="AU159" s="211"/>
      <c r="AV159" s="215" t="str">
        <f t="shared" si="101"/>
        <v/>
      </c>
      <c r="AW159" s="153" t="str">
        <f t="shared" si="95"/>
        <v/>
      </c>
      <c r="AX159" s="153" t="str">
        <f t="shared" si="77"/>
        <v/>
      </c>
      <c r="AY159" s="153" t="str">
        <f t="shared" si="78"/>
        <v/>
      </c>
    </row>
    <row r="160" spans="1:51" ht="29.45" customHeight="1" x14ac:dyDescent="0.25">
      <c r="A160" s="354" t="str">
        <f>IF('N-Bedarf GL'!A160="","",'N-Bedarf GL'!A160)</f>
        <v/>
      </c>
      <c r="B160" s="354" t="str">
        <f>IF('N-Bedarf GL'!B160="","",'N-Bedarf GL'!B160)</f>
        <v/>
      </c>
      <c r="C160" s="305" t="str">
        <f>IF('N-Bedarf GL'!D160="","",'N-Bedarf GL'!D160)</f>
        <v/>
      </c>
      <c r="D160" s="32" t="str">
        <f>IF('N-Bedarf GL'!C160="","",'N-Bedarf GL'!C160)</f>
        <v/>
      </c>
      <c r="E160" s="321" t="str">
        <f>IF('N-Bedarf GL'!R160="","",'N-Bedarf GL'!R160)</f>
        <v/>
      </c>
      <c r="F160" s="321" t="str">
        <f>IF('P-Bedarf GL'!N161="","",'P-Bedarf GL'!N161)</f>
        <v/>
      </c>
      <c r="G160" s="321" t="str">
        <f>IF('P-Bedarf GL'!R161="","",'P-Bedarf GL'!R161)</f>
        <v/>
      </c>
      <c r="H160" s="321">
        <f t="shared" si="79"/>
        <v>0</v>
      </c>
      <c r="I160" s="345" t="str">
        <f t="shared" si="80"/>
        <v/>
      </c>
      <c r="J160" s="345" t="str">
        <f t="shared" si="81"/>
        <v/>
      </c>
      <c r="K160" s="345" t="str">
        <f t="shared" si="82"/>
        <v/>
      </c>
      <c r="L160" s="345">
        <f t="shared" si="83"/>
        <v>0</v>
      </c>
      <c r="M160" s="345">
        <f t="shared" si="84"/>
        <v>0</v>
      </c>
      <c r="N160" s="345">
        <f t="shared" si="85"/>
        <v>0</v>
      </c>
      <c r="O160" s="321" t="str">
        <f t="shared" si="86"/>
        <v/>
      </c>
      <c r="P160" s="321" t="str">
        <f t="shared" si="87"/>
        <v/>
      </c>
      <c r="Q160" s="321" t="str">
        <f t="shared" si="88"/>
        <v/>
      </c>
      <c r="R160" s="214" t="str">
        <f t="shared" si="96"/>
        <v/>
      </c>
      <c r="S160" s="141"/>
      <c r="T160" s="211"/>
      <c r="U160" s="215" t="str">
        <f t="shared" si="68"/>
        <v/>
      </c>
      <c r="V160" s="153" t="str">
        <f t="shared" si="89"/>
        <v/>
      </c>
      <c r="W160" s="153" t="str">
        <f t="shared" si="90"/>
        <v/>
      </c>
      <c r="X160" s="153" t="str">
        <f t="shared" si="69"/>
        <v/>
      </c>
      <c r="Y160" s="153" t="str">
        <f t="shared" si="70"/>
        <v/>
      </c>
      <c r="Z160" s="141"/>
      <c r="AA160" s="211"/>
      <c r="AB160" s="215" t="str">
        <f t="shared" si="97"/>
        <v/>
      </c>
      <c r="AC160" s="153" t="str">
        <f t="shared" si="91"/>
        <v/>
      </c>
      <c r="AD160" s="153" t="str">
        <f t="shared" si="92"/>
        <v/>
      </c>
      <c r="AE160" s="153" t="str">
        <f t="shared" si="71"/>
        <v/>
      </c>
      <c r="AF160" s="153" t="str">
        <f t="shared" si="72"/>
        <v/>
      </c>
      <c r="AG160" s="213" t="str">
        <f t="shared" si="98"/>
        <v/>
      </c>
      <c r="AH160" s="141"/>
      <c r="AI160" s="211"/>
      <c r="AJ160" s="215" t="str">
        <f t="shared" si="99"/>
        <v/>
      </c>
      <c r="AK160" s="153" t="str">
        <f t="shared" si="93"/>
        <v/>
      </c>
      <c r="AL160" s="153" t="str">
        <f t="shared" si="73"/>
        <v/>
      </c>
      <c r="AM160" s="153" t="str">
        <f t="shared" si="74"/>
        <v/>
      </c>
      <c r="AN160" s="141"/>
      <c r="AO160" s="211"/>
      <c r="AP160" s="215" t="str">
        <f t="shared" si="100"/>
        <v/>
      </c>
      <c r="AQ160" s="153" t="str">
        <f t="shared" si="94"/>
        <v/>
      </c>
      <c r="AR160" s="153" t="str">
        <f t="shared" si="75"/>
        <v/>
      </c>
      <c r="AS160" s="153" t="str">
        <f t="shared" si="76"/>
        <v/>
      </c>
      <c r="AT160" s="141"/>
      <c r="AU160" s="211"/>
      <c r="AV160" s="215" t="str">
        <f t="shared" si="101"/>
        <v/>
      </c>
      <c r="AW160" s="153" t="str">
        <f t="shared" si="95"/>
        <v/>
      </c>
      <c r="AX160" s="153" t="str">
        <f t="shared" si="77"/>
        <v/>
      </c>
      <c r="AY160" s="153" t="str">
        <f t="shared" si="78"/>
        <v/>
      </c>
    </row>
    <row r="161" spans="1:51" ht="29.45" customHeight="1" x14ac:dyDescent="0.25">
      <c r="A161" s="354" t="str">
        <f>IF('N-Bedarf GL'!A161="","",'N-Bedarf GL'!A161)</f>
        <v/>
      </c>
      <c r="B161" s="354" t="str">
        <f>IF('N-Bedarf GL'!B161="","",'N-Bedarf GL'!B161)</f>
        <v/>
      </c>
      <c r="C161" s="305" t="str">
        <f>IF('N-Bedarf GL'!D161="","",'N-Bedarf GL'!D161)</f>
        <v/>
      </c>
      <c r="D161" s="32" t="str">
        <f>IF('N-Bedarf GL'!C161="","",'N-Bedarf GL'!C161)</f>
        <v/>
      </c>
      <c r="E161" s="321" t="str">
        <f>IF('N-Bedarf GL'!R161="","",'N-Bedarf GL'!R161)</f>
        <v/>
      </c>
      <c r="F161" s="321" t="str">
        <f>IF('P-Bedarf GL'!N162="","",'P-Bedarf GL'!N162)</f>
        <v/>
      </c>
      <c r="G161" s="321" t="str">
        <f>IF('P-Bedarf GL'!R162="","",'P-Bedarf GL'!R162)</f>
        <v/>
      </c>
      <c r="H161" s="321">
        <f t="shared" si="79"/>
        <v>0</v>
      </c>
      <c r="I161" s="345" t="str">
        <f t="shared" si="80"/>
        <v/>
      </c>
      <c r="J161" s="345" t="str">
        <f t="shared" si="81"/>
        <v/>
      </c>
      <c r="K161" s="345" t="str">
        <f t="shared" si="82"/>
        <v/>
      </c>
      <c r="L161" s="345">
        <f t="shared" si="83"/>
        <v>0</v>
      </c>
      <c r="M161" s="345">
        <f t="shared" si="84"/>
        <v>0</v>
      </c>
      <c r="N161" s="345">
        <f t="shared" si="85"/>
        <v>0</v>
      </c>
      <c r="O161" s="321" t="str">
        <f t="shared" si="86"/>
        <v/>
      </c>
      <c r="P161" s="321" t="str">
        <f t="shared" si="87"/>
        <v/>
      </c>
      <c r="Q161" s="321" t="str">
        <f t="shared" si="88"/>
        <v/>
      </c>
      <c r="R161" s="214" t="str">
        <f t="shared" si="96"/>
        <v/>
      </c>
      <c r="S161" s="141"/>
      <c r="T161" s="211"/>
      <c r="U161" s="215" t="str">
        <f t="shared" si="68"/>
        <v/>
      </c>
      <c r="V161" s="153" t="str">
        <f t="shared" si="89"/>
        <v/>
      </c>
      <c r="W161" s="153" t="str">
        <f t="shared" si="90"/>
        <v/>
      </c>
      <c r="X161" s="153" t="str">
        <f t="shared" si="69"/>
        <v/>
      </c>
      <c r="Y161" s="153" t="str">
        <f t="shared" si="70"/>
        <v/>
      </c>
      <c r="Z161" s="141"/>
      <c r="AA161" s="211"/>
      <c r="AB161" s="215" t="str">
        <f t="shared" si="97"/>
        <v/>
      </c>
      <c r="AC161" s="153" t="str">
        <f t="shared" si="91"/>
        <v/>
      </c>
      <c r="AD161" s="153" t="str">
        <f t="shared" si="92"/>
        <v/>
      </c>
      <c r="AE161" s="153" t="str">
        <f t="shared" si="71"/>
        <v/>
      </c>
      <c r="AF161" s="153" t="str">
        <f t="shared" si="72"/>
        <v/>
      </c>
      <c r="AG161" s="213" t="str">
        <f t="shared" si="98"/>
        <v/>
      </c>
      <c r="AH161" s="141"/>
      <c r="AI161" s="211"/>
      <c r="AJ161" s="215" t="str">
        <f t="shared" si="99"/>
        <v/>
      </c>
      <c r="AK161" s="153" t="str">
        <f t="shared" si="93"/>
        <v/>
      </c>
      <c r="AL161" s="153" t="str">
        <f t="shared" si="73"/>
        <v/>
      </c>
      <c r="AM161" s="153" t="str">
        <f t="shared" si="74"/>
        <v/>
      </c>
      <c r="AN161" s="141"/>
      <c r="AO161" s="211"/>
      <c r="AP161" s="215" t="str">
        <f t="shared" si="100"/>
        <v/>
      </c>
      <c r="AQ161" s="153" t="str">
        <f t="shared" si="94"/>
        <v/>
      </c>
      <c r="AR161" s="153" t="str">
        <f t="shared" si="75"/>
        <v/>
      </c>
      <c r="AS161" s="153" t="str">
        <f t="shared" si="76"/>
        <v/>
      </c>
      <c r="AT161" s="141"/>
      <c r="AU161" s="211"/>
      <c r="AV161" s="215" t="str">
        <f t="shared" si="101"/>
        <v/>
      </c>
      <c r="AW161" s="153" t="str">
        <f t="shared" si="95"/>
        <v/>
      </c>
      <c r="AX161" s="153" t="str">
        <f t="shared" si="77"/>
        <v/>
      </c>
      <c r="AY161" s="153" t="str">
        <f t="shared" si="78"/>
        <v/>
      </c>
    </row>
    <row r="162" spans="1:51" ht="29.45" customHeight="1" x14ac:dyDescent="0.25">
      <c r="A162" s="354" t="str">
        <f>IF('N-Bedarf GL'!A162="","",'N-Bedarf GL'!A162)</f>
        <v/>
      </c>
      <c r="B162" s="354" t="str">
        <f>IF('N-Bedarf GL'!B162="","",'N-Bedarf GL'!B162)</f>
        <v/>
      </c>
      <c r="C162" s="305" t="str">
        <f>IF('N-Bedarf GL'!D162="","",'N-Bedarf GL'!D162)</f>
        <v/>
      </c>
      <c r="D162" s="32" t="str">
        <f>IF('N-Bedarf GL'!C162="","",'N-Bedarf GL'!C162)</f>
        <v/>
      </c>
      <c r="E162" s="321" t="str">
        <f>IF('N-Bedarf GL'!R162="","",'N-Bedarf GL'!R162)</f>
        <v/>
      </c>
      <c r="F162" s="321" t="str">
        <f>IF('P-Bedarf GL'!N163="","",'P-Bedarf GL'!N163)</f>
        <v/>
      </c>
      <c r="G162" s="321" t="str">
        <f>IF('P-Bedarf GL'!R163="","",'P-Bedarf GL'!R163)</f>
        <v/>
      </c>
      <c r="H162" s="321">
        <f t="shared" si="79"/>
        <v>0</v>
      </c>
      <c r="I162" s="345" t="str">
        <f t="shared" si="80"/>
        <v/>
      </c>
      <c r="J162" s="345" t="str">
        <f t="shared" si="81"/>
        <v/>
      </c>
      <c r="K162" s="345" t="str">
        <f t="shared" si="82"/>
        <v/>
      </c>
      <c r="L162" s="345">
        <f t="shared" si="83"/>
        <v>0</v>
      </c>
      <c r="M162" s="345">
        <f t="shared" si="84"/>
        <v>0</v>
      </c>
      <c r="N162" s="345">
        <f t="shared" si="85"/>
        <v>0</v>
      </c>
      <c r="O162" s="321" t="str">
        <f t="shared" si="86"/>
        <v/>
      </c>
      <c r="P162" s="321" t="str">
        <f t="shared" si="87"/>
        <v/>
      </c>
      <c r="Q162" s="321" t="str">
        <f t="shared" si="88"/>
        <v/>
      </c>
      <c r="R162" s="214" t="str">
        <f t="shared" si="96"/>
        <v/>
      </c>
      <c r="S162" s="141"/>
      <c r="T162" s="211"/>
      <c r="U162" s="215" t="str">
        <f t="shared" si="68"/>
        <v/>
      </c>
      <c r="V162" s="153" t="str">
        <f t="shared" si="89"/>
        <v/>
      </c>
      <c r="W162" s="153" t="str">
        <f t="shared" si="90"/>
        <v/>
      </c>
      <c r="X162" s="153" t="str">
        <f t="shared" si="69"/>
        <v/>
      </c>
      <c r="Y162" s="153" t="str">
        <f t="shared" si="70"/>
        <v/>
      </c>
      <c r="Z162" s="141"/>
      <c r="AA162" s="211"/>
      <c r="AB162" s="215" t="str">
        <f t="shared" si="97"/>
        <v/>
      </c>
      <c r="AC162" s="153" t="str">
        <f t="shared" si="91"/>
        <v/>
      </c>
      <c r="AD162" s="153" t="str">
        <f t="shared" si="92"/>
        <v/>
      </c>
      <c r="AE162" s="153" t="str">
        <f t="shared" si="71"/>
        <v/>
      </c>
      <c r="AF162" s="153" t="str">
        <f t="shared" si="72"/>
        <v/>
      </c>
      <c r="AG162" s="213" t="str">
        <f t="shared" si="98"/>
        <v/>
      </c>
      <c r="AH162" s="141"/>
      <c r="AI162" s="211"/>
      <c r="AJ162" s="215" t="str">
        <f t="shared" si="99"/>
        <v/>
      </c>
      <c r="AK162" s="153" t="str">
        <f t="shared" si="93"/>
        <v/>
      </c>
      <c r="AL162" s="153" t="str">
        <f t="shared" si="73"/>
        <v/>
      </c>
      <c r="AM162" s="153" t="str">
        <f t="shared" si="74"/>
        <v/>
      </c>
      <c r="AN162" s="141"/>
      <c r="AO162" s="211"/>
      <c r="AP162" s="215" t="str">
        <f t="shared" si="100"/>
        <v/>
      </c>
      <c r="AQ162" s="153" t="str">
        <f t="shared" si="94"/>
        <v/>
      </c>
      <c r="AR162" s="153" t="str">
        <f t="shared" si="75"/>
        <v/>
      </c>
      <c r="AS162" s="153" t="str">
        <f t="shared" si="76"/>
        <v/>
      </c>
      <c r="AT162" s="141"/>
      <c r="AU162" s="211"/>
      <c r="AV162" s="215" t="str">
        <f t="shared" si="101"/>
        <v/>
      </c>
      <c r="AW162" s="153" t="str">
        <f t="shared" si="95"/>
        <v/>
      </c>
      <c r="AX162" s="153" t="str">
        <f t="shared" si="77"/>
        <v/>
      </c>
      <c r="AY162" s="153" t="str">
        <f t="shared" si="78"/>
        <v/>
      </c>
    </row>
    <row r="163" spans="1:51" ht="29.45" customHeight="1" x14ac:dyDescent="0.25">
      <c r="A163" s="354" t="str">
        <f>IF('N-Bedarf GL'!A163="","",'N-Bedarf GL'!A163)</f>
        <v/>
      </c>
      <c r="B163" s="354" t="str">
        <f>IF('N-Bedarf GL'!B163="","",'N-Bedarf GL'!B163)</f>
        <v/>
      </c>
      <c r="C163" s="305" t="str">
        <f>IF('N-Bedarf GL'!D163="","",'N-Bedarf GL'!D163)</f>
        <v/>
      </c>
      <c r="D163" s="32" t="str">
        <f>IF('N-Bedarf GL'!C163="","",'N-Bedarf GL'!C163)</f>
        <v/>
      </c>
      <c r="E163" s="321" t="str">
        <f>IF('N-Bedarf GL'!R163="","",'N-Bedarf GL'!R163)</f>
        <v/>
      </c>
      <c r="F163" s="321" t="str">
        <f>IF('P-Bedarf GL'!N164="","",'P-Bedarf GL'!N164)</f>
        <v/>
      </c>
      <c r="G163" s="321" t="str">
        <f>IF('P-Bedarf GL'!R164="","",'P-Bedarf GL'!R164)</f>
        <v/>
      </c>
      <c r="H163" s="321">
        <f t="shared" si="79"/>
        <v>0</v>
      </c>
      <c r="I163" s="345" t="str">
        <f t="shared" si="80"/>
        <v/>
      </c>
      <c r="J163" s="345" t="str">
        <f t="shared" si="81"/>
        <v/>
      </c>
      <c r="K163" s="345" t="str">
        <f t="shared" si="82"/>
        <v/>
      </c>
      <c r="L163" s="345">
        <f t="shared" si="83"/>
        <v>0</v>
      </c>
      <c r="M163" s="345">
        <f t="shared" si="84"/>
        <v>0</v>
      </c>
      <c r="N163" s="345">
        <f t="shared" si="85"/>
        <v>0</v>
      </c>
      <c r="O163" s="321" t="str">
        <f t="shared" si="86"/>
        <v/>
      </c>
      <c r="P163" s="321" t="str">
        <f t="shared" si="87"/>
        <v/>
      </c>
      <c r="Q163" s="321" t="str">
        <f t="shared" si="88"/>
        <v/>
      </c>
      <c r="R163" s="214" t="str">
        <f t="shared" si="96"/>
        <v/>
      </c>
      <c r="S163" s="141"/>
      <c r="T163" s="211"/>
      <c r="U163" s="215" t="str">
        <f t="shared" si="68"/>
        <v/>
      </c>
      <c r="V163" s="153" t="str">
        <f t="shared" si="89"/>
        <v/>
      </c>
      <c r="W163" s="153" t="str">
        <f t="shared" si="90"/>
        <v/>
      </c>
      <c r="X163" s="153" t="str">
        <f t="shared" si="69"/>
        <v/>
      </c>
      <c r="Y163" s="153" t="str">
        <f t="shared" si="70"/>
        <v/>
      </c>
      <c r="Z163" s="141"/>
      <c r="AA163" s="211"/>
      <c r="AB163" s="215" t="str">
        <f t="shared" si="97"/>
        <v/>
      </c>
      <c r="AC163" s="153" t="str">
        <f t="shared" si="91"/>
        <v/>
      </c>
      <c r="AD163" s="153" t="str">
        <f t="shared" si="92"/>
        <v/>
      </c>
      <c r="AE163" s="153" t="str">
        <f t="shared" si="71"/>
        <v/>
      </c>
      <c r="AF163" s="153" t="str">
        <f t="shared" si="72"/>
        <v/>
      </c>
      <c r="AG163" s="213" t="str">
        <f t="shared" si="98"/>
        <v/>
      </c>
      <c r="AH163" s="141"/>
      <c r="AI163" s="211"/>
      <c r="AJ163" s="215" t="str">
        <f t="shared" si="99"/>
        <v/>
      </c>
      <c r="AK163" s="153" t="str">
        <f t="shared" si="93"/>
        <v/>
      </c>
      <c r="AL163" s="153" t="str">
        <f t="shared" si="73"/>
        <v/>
      </c>
      <c r="AM163" s="153" t="str">
        <f t="shared" si="74"/>
        <v/>
      </c>
      <c r="AN163" s="141"/>
      <c r="AO163" s="211"/>
      <c r="AP163" s="215" t="str">
        <f t="shared" si="100"/>
        <v/>
      </c>
      <c r="AQ163" s="153" t="str">
        <f t="shared" si="94"/>
        <v/>
      </c>
      <c r="AR163" s="153" t="str">
        <f t="shared" si="75"/>
        <v/>
      </c>
      <c r="AS163" s="153" t="str">
        <f t="shared" si="76"/>
        <v/>
      </c>
      <c r="AT163" s="141"/>
      <c r="AU163" s="211"/>
      <c r="AV163" s="215" t="str">
        <f t="shared" si="101"/>
        <v/>
      </c>
      <c r="AW163" s="153" t="str">
        <f t="shared" si="95"/>
        <v/>
      </c>
      <c r="AX163" s="153" t="str">
        <f t="shared" si="77"/>
        <v/>
      </c>
      <c r="AY163" s="153" t="str">
        <f t="shared" si="78"/>
        <v/>
      </c>
    </row>
    <row r="164" spans="1:51" ht="29.45" customHeight="1" x14ac:dyDescent="0.25">
      <c r="A164" s="354" t="str">
        <f>IF('N-Bedarf GL'!A164="","",'N-Bedarf GL'!A164)</f>
        <v/>
      </c>
      <c r="B164" s="354" t="str">
        <f>IF('N-Bedarf GL'!B164="","",'N-Bedarf GL'!B164)</f>
        <v/>
      </c>
      <c r="C164" s="305" t="str">
        <f>IF('N-Bedarf GL'!D164="","",'N-Bedarf GL'!D164)</f>
        <v/>
      </c>
      <c r="D164" s="32" t="str">
        <f>IF('N-Bedarf GL'!C164="","",'N-Bedarf GL'!C164)</f>
        <v/>
      </c>
      <c r="E164" s="321" t="str">
        <f>IF('N-Bedarf GL'!R164="","",'N-Bedarf GL'!R164)</f>
        <v/>
      </c>
      <c r="F164" s="321" t="str">
        <f>IF('P-Bedarf GL'!N165="","",'P-Bedarf GL'!N165)</f>
        <v/>
      </c>
      <c r="G164" s="321" t="str">
        <f>IF('P-Bedarf GL'!R165="","",'P-Bedarf GL'!R165)</f>
        <v/>
      </c>
      <c r="H164" s="321">
        <f t="shared" si="79"/>
        <v>0</v>
      </c>
      <c r="I164" s="345" t="str">
        <f t="shared" si="80"/>
        <v/>
      </c>
      <c r="J164" s="345" t="str">
        <f t="shared" si="81"/>
        <v/>
      </c>
      <c r="K164" s="345" t="str">
        <f t="shared" si="82"/>
        <v/>
      </c>
      <c r="L164" s="345">
        <f t="shared" si="83"/>
        <v>0</v>
      </c>
      <c r="M164" s="345">
        <f t="shared" si="84"/>
        <v>0</v>
      </c>
      <c r="N164" s="345">
        <f t="shared" si="85"/>
        <v>0</v>
      </c>
      <c r="O164" s="321" t="str">
        <f t="shared" si="86"/>
        <v/>
      </c>
      <c r="P164" s="321" t="str">
        <f t="shared" si="87"/>
        <v/>
      </c>
      <c r="Q164" s="321" t="str">
        <f t="shared" si="88"/>
        <v/>
      </c>
      <c r="R164" s="214" t="str">
        <f t="shared" si="96"/>
        <v/>
      </c>
      <c r="S164" s="141"/>
      <c r="T164" s="211"/>
      <c r="U164" s="215" t="str">
        <f t="shared" si="68"/>
        <v/>
      </c>
      <c r="V164" s="153" t="str">
        <f t="shared" si="89"/>
        <v/>
      </c>
      <c r="W164" s="153" t="str">
        <f t="shared" si="90"/>
        <v/>
      </c>
      <c r="X164" s="153" t="str">
        <f t="shared" si="69"/>
        <v/>
      </c>
      <c r="Y164" s="153" t="str">
        <f t="shared" si="70"/>
        <v/>
      </c>
      <c r="Z164" s="141"/>
      <c r="AA164" s="211"/>
      <c r="AB164" s="215" t="str">
        <f t="shared" si="97"/>
        <v/>
      </c>
      <c r="AC164" s="153" t="str">
        <f t="shared" si="91"/>
        <v/>
      </c>
      <c r="AD164" s="153" t="str">
        <f t="shared" si="92"/>
        <v/>
      </c>
      <c r="AE164" s="153" t="str">
        <f t="shared" si="71"/>
        <v/>
      </c>
      <c r="AF164" s="153" t="str">
        <f t="shared" si="72"/>
        <v/>
      </c>
      <c r="AG164" s="213" t="str">
        <f t="shared" si="98"/>
        <v/>
      </c>
      <c r="AH164" s="141"/>
      <c r="AI164" s="211"/>
      <c r="AJ164" s="215" t="str">
        <f t="shared" si="99"/>
        <v/>
      </c>
      <c r="AK164" s="153" t="str">
        <f t="shared" si="93"/>
        <v/>
      </c>
      <c r="AL164" s="153" t="str">
        <f t="shared" si="73"/>
        <v/>
      </c>
      <c r="AM164" s="153" t="str">
        <f t="shared" si="74"/>
        <v/>
      </c>
      <c r="AN164" s="141"/>
      <c r="AO164" s="211"/>
      <c r="AP164" s="215" t="str">
        <f t="shared" si="100"/>
        <v/>
      </c>
      <c r="AQ164" s="153" t="str">
        <f t="shared" si="94"/>
        <v/>
      </c>
      <c r="AR164" s="153" t="str">
        <f t="shared" si="75"/>
        <v/>
      </c>
      <c r="AS164" s="153" t="str">
        <f t="shared" si="76"/>
        <v/>
      </c>
      <c r="AT164" s="141"/>
      <c r="AU164" s="211"/>
      <c r="AV164" s="215" t="str">
        <f t="shared" si="101"/>
        <v/>
      </c>
      <c r="AW164" s="153" t="str">
        <f t="shared" si="95"/>
        <v/>
      </c>
      <c r="AX164" s="153" t="str">
        <f t="shared" si="77"/>
        <v/>
      </c>
      <c r="AY164" s="153" t="str">
        <f t="shared" si="78"/>
        <v/>
      </c>
    </row>
    <row r="165" spans="1:51" ht="29.45" customHeight="1" x14ac:dyDescent="0.25">
      <c r="A165" s="354" t="str">
        <f>IF('N-Bedarf GL'!A165="","",'N-Bedarf GL'!A165)</f>
        <v/>
      </c>
      <c r="B165" s="354" t="str">
        <f>IF('N-Bedarf GL'!B165="","",'N-Bedarf GL'!B165)</f>
        <v/>
      </c>
      <c r="C165" s="305" t="str">
        <f>IF('N-Bedarf GL'!D165="","",'N-Bedarf GL'!D165)</f>
        <v/>
      </c>
      <c r="D165" s="32" t="str">
        <f>IF('N-Bedarf GL'!C165="","",'N-Bedarf GL'!C165)</f>
        <v/>
      </c>
      <c r="E165" s="321" t="str">
        <f>IF('N-Bedarf GL'!R165="","",'N-Bedarf GL'!R165)</f>
        <v/>
      </c>
      <c r="F165" s="321" t="str">
        <f>IF('P-Bedarf GL'!N166="","",'P-Bedarf GL'!N166)</f>
        <v/>
      </c>
      <c r="G165" s="321" t="str">
        <f>IF('P-Bedarf GL'!R166="","",'P-Bedarf GL'!R166)</f>
        <v/>
      </c>
      <c r="H165" s="321">
        <f t="shared" si="79"/>
        <v>0</v>
      </c>
      <c r="I165" s="345" t="str">
        <f t="shared" si="80"/>
        <v/>
      </c>
      <c r="J165" s="345" t="str">
        <f t="shared" si="81"/>
        <v/>
      </c>
      <c r="K165" s="345" t="str">
        <f t="shared" si="82"/>
        <v/>
      </c>
      <c r="L165" s="345">
        <f t="shared" si="83"/>
        <v>0</v>
      </c>
      <c r="M165" s="345">
        <f t="shared" si="84"/>
        <v>0</v>
      </c>
      <c r="N165" s="345">
        <f t="shared" si="85"/>
        <v>0</v>
      </c>
      <c r="O165" s="321" t="str">
        <f t="shared" si="86"/>
        <v/>
      </c>
      <c r="P165" s="321" t="str">
        <f t="shared" si="87"/>
        <v/>
      </c>
      <c r="Q165" s="321" t="str">
        <f t="shared" si="88"/>
        <v/>
      </c>
      <c r="R165" s="214" t="str">
        <f t="shared" si="96"/>
        <v/>
      </c>
      <c r="S165" s="141"/>
      <c r="T165" s="211"/>
      <c r="U165" s="215" t="str">
        <f t="shared" si="68"/>
        <v/>
      </c>
      <c r="V165" s="153" t="str">
        <f t="shared" si="89"/>
        <v/>
      </c>
      <c r="W165" s="153" t="str">
        <f t="shared" si="90"/>
        <v/>
      </c>
      <c r="X165" s="153" t="str">
        <f t="shared" si="69"/>
        <v/>
      </c>
      <c r="Y165" s="153" t="str">
        <f t="shared" si="70"/>
        <v/>
      </c>
      <c r="Z165" s="141"/>
      <c r="AA165" s="211"/>
      <c r="AB165" s="215" t="str">
        <f t="shared" si="97"/>
        <v/>
      </c>
      <c r="AC165" s="153" t="str">
        <f t="shared" si="91"/>
        <v/>
      </c>
      <c r="AD165" s="153" t="str">
        <f t="shared" si="92"/>
        <v/>
      </c>
      <c r="AE165" s="153" t="str">
        <f t="shared" si="71"/>
        <v/>
      </c>
      <c r="AF165" s="153" t="str">
        <f t="shared" si="72"/>
        <v/>
      </c>
      <c r="AG165" s="213" t="str">
        <f t="shared" si="98"/>
        <v/>
      </c>
      <c r="AH165" s="141"/>
      <c r="AI165" s="211"/>
      <c r="AJ165" s="215" t="str">
        <f t="shared" si="99"/>
        <v/>
      </c>
      <c r="AK165" s="153" t="str">
        <f t="shared" si="93"/>
        <v/>
      </c>
      <c r="AL165" s="153" t="str">
        <f t="shared" si="73"/>
        <v/>
      </c>
      <c r="AM165" s="153" t="str">
        <f t="shared" si="74"/>
        <v/>
      </c>
      <c r="AN165" s="141"/>
      <c r="AO165" s="211"/>
      <c r="AP165" s="215" t="str">
        <f t="shared" si="100"/>
        <v/>
      </c>
      <c r="AQ165" s="153" t="str">
        <f t="shared" si="94"/>
        <v/>
      </c>
      <c r="AR165" s="153" t="str">
        <f t="shared" si="75"/>
        <v/>
      </c>
      <c r="AS165" s="153" t="str">
        <f t="shared" si="76"/>
        <v/>
      </c>
      <c r="AT165" s="141"/>
      <c r="AU165" s="211"/>
      <c r="AV165" s="215" t="str">
        <f t="shared" si="101"/>
        <v/>
      </c>
      <c r="AW165" s="153" t="str">
        <f t="shared" si="95"/>
        <v/>
      </c>
      <c r="AX165" s="153" t="str">
        <f t="shared" si="77"/>
        <v/>
      </c>
      <c r="AY165" s="153" t="str">
        <f t="shared" si="78"/>
        <v/>
      </c>
    </row>
    <row r="166" spans="1:51" ht="29.45" customHeight="1" x14ac:dyDescent="0.25">
      <c r="A166" s="354" t="str">
        <f>IF('N-Bedarf GL'!A166="","",'N-Bedarf GL'!A166)</f>
        <v/>
      </c>
      <c r="B166" s="354" t="str">
        <f>IF('N-Bedarf GL'!B166="","",'N-Bedarf GL'!B166)</f>
        <v/>
      </c>
      <c r="C166" s="305" t="str">
        <f>IF('N-Bedarf GL'!D166="","",'N-Bedarf GL'!D166)</f>
        <v/>
      </c>
      <c r="D166" s="32" t="str">
        <f>IF('N-Bedarf GL'!C166="","",'N-Bedarf GL'!C166)</f>
        <v/>
      </c>
      <c r="E166" s="321" t="str">
        <f>IF('N-Bedarf GL'!R166="","",'N-Bedarf GL'!R166)</f>
        <v/>
      </c>
      <c r="F166" s="321" t="str">
        <f>IF('P-Bedarf GL'!N167="","",'P-Bedarf GL'!N167)</f>
        <v/>
      </c>
      <c r="G166" s="321" t="str">
        <f>IF('P-Bedarf GL'!R167="","",'P-Bedarf GL'!R167)</f>
        <v/>
      </c>
      <c r="H166" s="321">
        <f t="shared" si="79"/>
        <v>0</v>
      </c>
      <c r="I166" s="345" t="str">
        <f t="shared" si="80"/>
        <v/>
      </c>
      <c r="J166" s="345" t="str">
        <f t="shared" si="81"/>
        <v/>
      </c>
      <c r="K166" s="345" t="str">
        <f t="shared" si="82"/>
        <v/>
      </c>
      <c r="L166" s="345">
        <f t="shared" si="83"/>
        <v>0</v>
      </c>
      <c r="M166" s="345">
        <f t="shared" si="84"/>
        <v>0</v>
      </c>
      <c r="N166" s="345">
        <f t="shared" si="85"/>
        <v>0</v>
      </c>
      <c r="O166" s="321" t="str">
        <f t="shared" si="86"/>
        <v/>
      </c>
      <c r="P166" s="321" t="str">
        <f t="shared" si="87"/>
        <v/>
      </c>
      <c r="Q166" s="321" t="str">
        <f t="shared" si="88"/>
        <v/>
      </c>
      <c r="R166" s="214" t="str">
        <f t="shared" si="96"/>
        <v/>
      </c>
      <c r="S166" s="141"/>
      <c r="T166" s="211"/>
      <c r="U166" s="215" t="str">
        <f t="shared" si="68"/>
        <v/>
      </c>
      <c r="V166" s="153" t="str">
        <f t="shared" si="89"/>
        <v/>
      </c>
      <c r="W166" s="153" t="str">
        <f t="shared" si="90"/>
        <v/>
      </c>
      <c r="X166" s="153" t="str">
        <f t="shared" si="69"/>
        <v/>
      </c>
      <c r="Y166" s="153" t="str">
        <f t="shared" si="70"/>
        <v/>
      </c>
      <c r="Z166" s="141"/>
      <c r="AA166" s="211"/>
      <c r="AB166" s="215" t="str">
        <f t="shared" si="97"/>
        <v/>
      </c>
      <c r="AC166" s="153" t="str">
        <f t="shared" si="91"/>
        <v/>
      </c>
      <c r="AD166" s="153" t="str">
        <f t="shared" si="92"/>
        <v/>
      </c>
      <c r="AE166" s="153" t="str">
        <f t="shared" si="71"/>
        <v/>
      </c>
      <c r="AF166" s="153" t="str">
        <f t="shared" si="72"/>
        <v/>
      </c>
      <c r="AG166" s="213" t="str">
        <f t="shared" si="98"/>
        <v/>
      </c>
      <c r="AH166" s="141"/>
      <c r="AI166" s="211"/>
      <c r="AJ166" s="215" t="str">
        <f t="shared" si="99"/>
        <v/>
      </c>
      <c r="AK166" s="153" t="str">
        <f t="shared" si="93"/>
        <v/>
      </c>
      <c r="AL166" s="153" t="str">
        <f t="shared" si="73"/>
        <v/>
      </c>
      <c r="AM166" s="153" t="str">
        <f t="shared" si="74"/>
        <v/>
      </c>
      <c r="AN166" s="141"/>
      <c r="AO166" s="211"/>
      <c r="AP166" s="215" t="str">
        <f t="shared" si="100"/>
        <v/>
      </c>
      <c r="AQ166" s="153" t="str">
        <f t="shared" si="94"/>
        <v/>
      </c>
      <c r="AR166" s="153" t="str">
        <f t="shared" si="75"/>
        <v/>
      </c>
      <c r="AS166" s="153" t="str">
        <f t="shared" si="76"/>
        <v/>
      </c>
      <c r="AT166" s="141"/>
      <c r="AU166" s="211"/>
      <c r="AV166" s="215" t="str">
        <f t="shared" si="101"/>
        <v/>
      </c>
      <c r="AW166" s="153" t="str">
        <f t="shared" si="95"/>
        <v/>
      </c>
      <c r="AX166" s="153" t="str">
        <f t="shared" si="77"/>
        <v/>
      </c>
      <c r="AY166" s="153" t="str">
        <f t="shared" si="78"/>
        <v/>
      </c>
    </row>
    <row r="167" spans="1:51" ht="29.45" customHeight="1" x14ac:dyDescent="0.25">
      <c r="A167" s="354" t="str">
        <f>IF('N-Bedarf GL'!A167="","",'N-Bedarf GL'!A167)</f>
        <v/>
      </c>
      <c r="B167" s="354" t="str">
        <f>IF('N-Bedarf GL'!B167="","",'N-Bedarf GL'!B167)</f>
        <v/>
      </c>
      <c r="C167" s="305" t="str">
        <f>IF('N-Bedarf GL'!D167="","",'N-Bedarf GL'!D167)</f>
        <v/>
      </c>
      <c r="D167" s="32" t="str">
        <f>IF('N-Bedarf GL'!C167="","",'N-Bedarf GL'!C167)</f>
        <v/>
      </c>
      <c r="E167" s="321" t="str">
        <f>IF('N-Bedarf GL'!R167="","",'N-Bedarf GL'!R167)</f>
        <v/>
      </c>
      <c r="F167" s="321" t="str">
        <f>IF('P-Bedarf GL'!N168="","",'P-Bedarf GL'!N168)</f>
        <v/>
      </c>
      <c r="G167" s="321" t="str">
        <f>IF('P-Bedarf GL'!R168="","",'P-Bedarf GL'!R168)</f>
        <v/>
      </c>
      <c r="H167" s="321">
        <f t="shared" si="79"/>
        <v>0</v>
      </c>
      <c r="I167" s="345" t="str">
        <f t="shared" si="80"/>
        <v/>
      </c>
      <c r="J167" s="345" t="str">
        <f t="shared" si="81"/>
        <v/>
      </c>
      <c r="K167" s="345" t="str">
        <f t="shared" si="82"/>
        <v/>
      </c>
      <c r="L167" s="345">
        <f t="shared" si="83"/>
        <v>0</v>
      </c>
      <c r="M167" s="345">
        <f t="shared" si="84"/>
        <v>0</v>
      </c>
      <c r="N167" s="345">
        <f t="shared" si="85"/>
        <v>0</v>
      </c>
      <c r="O167" s="321" t="str">
        <f t="shared" si="86"/>
        <v/>
      </c>
      <c r="P167" s="321" t="str">
        <f t="shared" si="87"/>
        <v/>
      </c>
      <c r="Q167" s="321" t="str">
        <f t="shared" si="88"/>
        <v/>
      </c>
      <c r="R167" s="214" t="str">
        <f t="shared" si="96"/>
        <v/>
      </c>
      <c r="S167" s="141"/>
      <c r="T167" s="211"/>
      <c r="U167" s="215" t="str">
        <f t="shared" si="68"/>
        <v/>
      </c>
      <c r="V167" s="153" t="str">
        <f t="shared" si="89"/>
        <v/>
      </c>
      <c r="W167" s="153" t="str">
        <f t="shared" si="90"/>
        <v/>
      </c>
      <c r="X167" s="153" t="str">
        <f t="shared" si="69"/>
        <v/>
      </c>
      <c r="Y167" s="153" t="str">
        <f t="shared" si="70"/>
        <v/>
      </c>
      <c r="Z167" s="141"/>
      <c r="AA167" s="211"/>
      <c r="AB167" s="215" t="str">
        <f t="shared" si="97"/>
        <v/>
      </c>
      <c r="AC167" s="153" t="str">
        <f t="shared" si="91"/>
        <v/>
      </c>
      <c r="AD167" s="153" t="str">
        <f t="shared" si="92"/>
        <v/>
      </c>
      <c r="AE167" s="153" t="str">
        <f t="shared" si="71"/>
        <v/>
      </c>
      <c r="AF167" s="153" t="str">
        <f t="shared" si="72"/>
        <v/>
      </c>
      <c r="AG167" s="213" t="str">
        <f t="shared" si="98"/>
        <v/>
      </c>
      <c r="AH167" s="141"/>
      <c r="AI167" s="211"/>
      <c r="AJ167" s="215" t="str">
        <f t="shared" si="99"/>
        <v/>
      </c>
      <c r="AK167" s="153" t="str">
        <f t="shared" si="93"/>
        <v/>
      </c>
      <c r="AL167" s="153" t="str">
        <f t="shared" si="73"/>
        <v/>
      </c>
      <c r="AM167" s="153" t="str">
        <f t="shared" si="74"/>
        <v/>
      </c>
      <c r="AN167" s="141"/>
      <c r="AO167" s="211"/>
      <c r="AP167" s="215" t="str">
        <f t="shared" si="100"/>
        <v/>
      </c>
      <c r="AQ167" s="153" t="str">
        <f t="shared" si="94"/>
        <v/>
      </c>
      <c r="AR167" s="153" t="str">
        <f t="shared" si="75"/>
        <v/>
      </c>
      <c r="AS167" s="153" t="str">
        <f t="shared" si="76"/>
        <v/>
      </c>
      <c r="AT167" s="141"/>
      <c r="AU167" s="211"/>
      <c r="AV167" s="215" t="str">
        <f t="shared" si="101"/>
        <v/>
      </c>
      <c r="AW167" s="153" t="str">
        <f t="shared" si="95"/>
        <v/>
      </c>
      <c r="AX167" s="153" t="str">
        <f t="shared" si="77"/>
        <v/>
      </c>
      <c r="AY167" s="153" t="str">
        <f t="shared" si="78"/>
        <v/>
      </c>
    </row>
    <row r="168" spans="1:51" ht="29.45" customHeight="1" x14ac:dyDescent="0.25">
      <c r="A168" s="354" t="str">
        <f>IF('N-Bedarf GL'!A168="","",'N-Bedarf GL'!A168)</f>
        <v/>
      </c>
      <c r="B168" s="354" t="str">
        <f>IF('N-Bedarf GL'!B168="","",'N-Bedarf GL'!B168)</f>
        <v/>
      </c>
      <c r="C168" s="305" t="str">
        <f>IF('N-Bedarf GL'!D168="","",'N-Bedarf GL'!D168)</f>
        <v/>
      </c>
      <c r="D168" s="32" t="str">
        <f>IF('N-Bedarf GL'!C168="","",'N-Bedarf GL'!C168)</f>
        <v/>
      </c>
      <c r="E168" s="321" t="str">
        <f>IF('N-Bedarf GL'!R168="","",'N-Bedarf GL'!R168)</f>
        <v/>
      </c>
      <c r="F168" s="321" t="str">
        <f>IF('P-Bedarf GL'!N169="","",'P-Bedarf GL'!N169)</f>
        <v/>
      </c>
      <c r="G168" s="321" t="str">
        <f>IF('P-Bedarf GL'!R169="","",'P-Bedarf GL'!R169)</f>
        <v/>
      </c>
      <c r="H168" s="321">
        <f t="shared" si="79"/>
        <v>0</v>
      </c>
      <c r="I168" s="345" t="str">
        <f t="shared" si="80"/>
        <v/>
      </c>
      <c r="J168" s="345" t="str">
        <f t="shared" si="81"/>
        <v/>
      </c>
      <c r="K168" s="345" t="str">
        <f t="shared" si="82"/>
        <v/>
      </c>
      <c r="L168" s="345">
        <f t="shared" si="83"/>
        <v>0</v>
      </c>
      <c r="M168" s="345">
        <f t="shared" si="84"/>
        <v>0</v>
      </c>
      <c r="N168" s="345">
        <f t="shared" si="85"/>
        <v>0</v>
      </c>
      <c r="O168" s="321" t="str">
        <f t="shared" si="86"/>
        <v/>
      </c>
      <c r="P168" s="321" t="str">
        <f t="shared" si="87"/>
        <v/>
      </c>
      <c r="Q168" s="321" t="str">
        <f t="shared" si="88"/>
        <v/>
      </c>
      <c r="R168" s="214" t="str">
        <f t="shared" si="96"/>
        <v/>
      </c>
      <c r="S168" s="141"/>
      <c r="T168" s="211"/>
      <c r="U168" s="215" t="str">
        <f t="shared" si="68"/>
        <v/>
      </c>
      <c r="V168" s="153" t="str">
        <f t="shared" si="89"/>
        <v/>
      </c>
      <c r="W168" s="153" t="str">
        <f t="shared" si="90"/>
        <v/>
      </c>
      <c r="X168" s="153" t="str">
        <f t="shared" si="69"/>
        <v/>
      </c>
      <c r="Y168" s="153" t="str">
        <f t="shared" si="70"/>
        <v/>
      </c>
      <c r="Z168" s="141"/>
      <c r="AA168" s="211"/>
      <c r="AB168" s="215" t="str">
        <f t="shared" si="97"/>
        <v/>
      </c>
      <c r="AC168" s="153" t="str">
        <f t="shared" si="91"/>
        <v/>
      </c>
      <c r="AD168" s="153" t="str">
        <f t="shared" si="92"/>
        <v/>
      </c>
      <c r="AE168" s="153" t="str">
        <f t="shared" si="71"/>
        <v/>
      </c>
      <c r="AF168" s="153" t="str">
        <f t="shared" si="72"/>
        <v/>
      </c>
      <c r="AG168" s="213" t="str">
        <f t="shared" si="98"/>
        <v/>
      </c>
      <c r="AH168" s="141"/>
      <c r="AI168" s="211"/>
      <c r="AJ168" s="215" t="str">
        <f t="shared" si="99"/>
        <v/>
      </c>
      <c r="AK168" s="153" t="str">
        <f t="shared" si="93"/>
        <v/>
      </c>
      <c r="AL168" s="153" t="str">
        <f t="shared" si="73"/>
        <v/>
      </c>
      <c r="AM168" s="153" t="str">
        <f t="shared" si="74"/>
        <v/>
      </c>
      <c r="AN168" s="141"/>
      <c r="AO168" s="211"/>
      <c r="AP168" s="215" t="str">
        <f t="shared" si="100"/>
        <v/>
      </c>
      <c r="AQ168" s="153" t="str">
        <f t="shared" si="94"/>
        <v/>
      </c>
      <c r="AR168" s="153" t="str">
        <f t="shared" si="75"/>
        <v/>
      </c>
      <c r="AS168" s="153" t="str">
        <f t="shared" si="76"/>
        <v/>
      </c>
      <c r="AT168" s="141"/>
      <c r="AU168" s="211"/>
      <c r="AV168" s="215" t="str">
        <f t="shared" si="101"/>
        <v/>
      </c>
      <c r="AW168" s="153" t="str">
        <f t="shared" si="95"/>
        <v/>
      </c>
      <c r="AX168" s="153" t="str">
        <f t="shared" si="77"/>
        <v/>
      </c>
      <c r="AY168" s="153" t="str">
        <f t="shared" si="78"/>
        <v/>
      </c>
    </row>
    <row r="169" spans="1:51" ht="29.45" customHeight="1" x14ac:dyDescent="0.25">
      <c r="A169" s="354" t="str">
        <f>IF('N-Bedarf GL'!A169="","",'N-Bedarf GL'!A169)</f>
        <v/>
      </c>
      <c r="B169" s="354" t="str">
        <f>IF('N-Bedarf GL'!B169="","",'N-Bedarf GL'!B169)</f>
        <v/>
      </c>
      <c r="C169" s="305" t="str">
        <f>IF('N-Bedarf GL'!D169="","",'N-Bedarf GL'!D169)</f>
        <v/>
      </c>
      <c r="D169" s="32" t="str">
        <f>IF('N-Bedarf GL'!C169="","",'N-Bedarf GL'!C169)</f>
        <v/>
      </c>
      <c r="E169" s="321" t="str">
        <f>IF('N-Bedarf GL'!R169="","",'N-Bedarf GL'!R169)</f>
        <v/>
      </c>
      <c r="F169" s="321" t="str">
        <f>IF('P-Bedarf GL'!N170="","",'P-Bedarf GL'!N170)</f>
        <v/>
      </c>
      <c r="G169" s="321" t="str">
        <f>IF('P-Bedarf GL'!R170="","",'P-Bedarf GL'!R170)</f>
        <v/>
      </c>
      <c r="H169" s="321">
        <f t="shared" si="79"/>
        <v>0</v>
      </c>
      <c r="I169" s="345" t="str">
        <f t="shared" si="80"/>
        <v/>
      </c>
      <c r="J169" s="345" t="str">
        <f t="shared" si="81"/>
        <v/>
      </c>
      <c r="K169" s="345" t="str">
        <f t="shared" si="82"/>
        <v/>
      </c>
      <c r="L169" s="345">
        <f t="shared" si="83"/>
        <v>0</v>
      </c>
      <c r="M169" s="345">
        <f t="shared" si="84"/>
        <v>0</v>
      </c>
      <c r="N169" s="345">
        <f t="shared" si="85"/>
        <v>0</v>
      </c>
      <c r="O169" s="321" t="str">
        <f t="shared" si="86"/>
        <v/>
      </c>
      <c r="P169" s="321" t="str">
        <f t="shared" si="87"/>
        <v/>
      </c>
      <c r="Q169" s="321" t="str">
        <f t="shared" si="88"/>
        <v/>
      </c>
      <c r="R169" s="214" t="str">
        <f t="shared" si="96"/>
        <v/>
      </c>
      <c r="S169" s="141"/>
      <c r="T169" s="211"/>
      <c r="U169" s="215" t="str">
        <f t="shared" si="68"/>
        <v/>
      </c>
      <c r="V169" s="153" t="str">
        <f t="shared" si="89"/>
        <v/>
      </c>
      <c r="W169" s="153" t="str">
        <f t="shared" si="90"/>
        <v/>
      </c>
      <c r="X169" s="153" t="str">
        <f t="shared" si="69"/>
        <v/>
      </c>
      <c r="Y169" s="153" t="str">
        <f t="shared" si="70"/>
        <v/>
      </c>
      <c r="Z169" s="141"/>
      <c r="AA169" s="211"/>
      <c r="AB169" s="215" t="str">
        <f t="shared" si="97"/>
        <v/>
      </c>
      <c r="AC169" s="153" t="str">
        <f t="shared" si="91"/>
        <v/>
      </c>
      <c r="AD169" s="153" t="str">
        <f t="shared" si="92"/>
        <v/>
      </c>
      <c r="AE169" s="153" t="str">
        <f t="shared" si="71"/>
        <v/>
      </c>
      <c r="AF169" s="153" t="str">
        <f t="shared" si="72"/>
        <v/>
      </c>
      <c r="AG169" s="213" t="str">
        <f t="shared" si="98"/>
        <v/>
      </c>
      <c r="AH169" s="141"/>
      <c r="AI169" s="211"/>
      <c r="AJ169" s="215" t="str">
        <f t="shared" si="99"/>
        <v/>
      </c>
      <c r="AK169" s="153" t="str">
        <f t="shared" si="93"/>
        <v/>
      </c>
      <c r="AL169" s="153" t="str">
        <f t="shared" si="73"/>
        <v/>
      </c>
      <c r="AM169" s="153" t="str">
        <f t="shared" si="74"/>
        <v/>
      </c>
      <c r="AN169" s="141"/>
      <c r="AO169" s="211"/>
      <c r="AP169" s="215" t="str">
        <f t="shared" si="100"/>
        <v/>
      </c>
      <c r="AQ169" s="153" t="str">
        <f t="shared" si="94"/>
        <v/>
      </c>
      <c r="AR169" s="153" t="str">
        <f t="shared" si="75"/>
        <v/>
      </c>
      <c r="AS169" s="153" t="str">
        <f t="shared" si="76"/>
        <v/>
      </c>
      <c r="AT169" s="141"/>
      <c r="AU169" s="211"/>
      <c r="AV169" s="215" t="str">
        <f t="shared" si="101"/>
        <v/>
      </c>
      <c r="AW169" s="153" t="str">
        <f t="shared" si="95"/>
        <v/>
      </c>
      <c r="AX169" s="153" t="str">
        <f t="shared" si="77"/>
        <v/>
      </c>
      <c r="AY169" s="153" t="str">
        <f t="shared" si="78"/>
        <v/>
      </c>
    </row>
    <row r="170" spans="1:51" ht="29.45" customHeight="1" x14ac:dyDescent="0.25">
      <c r="A170" s="354" t="str">
        <f>IF('N-Bedarf GL'!A170="","",'N-Bedarf GL'!A170)</f>
        <v/>
      </c>
      <c r="B170" s="354" t="str">
        <f>IF('N-Bedarf GL'!B170="","",'N-Bedarf GL'!B170)</f>
        <v/>
      </c>
      <c r="C170" s="305" t="str">
        <f>IF('N-Bedarf GL'!D170="","",'N-Bedarf GL'!D170)</f>
        <v/>
      </c>
      <c r="D170" s="32" t="str">
        <f>IF('N-Bedarf GL'!C170="","",'N-Bedarf GL'!C170)</f>
        <v/>
      </c>
      <c r="E170" s="321" t="str">
        <f>IF('N-Bedarf GL'!R170="","",'N-Bedarf GL'!R170)</f>
        <v/>
      </c>
      <c r="F170" s="321" t="str">
        <f>IF('P-Bedarf GL'!N171="","",'P-Bedarf GL'!N171)</f>
        <v/>
      </c>
      <c r="G170" s="321" t="str">
        <f>IF('P-Bedarf GL'!R171="","",'P-Bedarf GL'!R171)</f>
        <v/>
      </c>
      <c r="H170" s="321">
        <f t="shared" si="79"/>
        <v>0</v>
      </c>
      <c r="I170" s="345" t="str">
        <f t="shared" si="80"/>
        <v/>
      </c>
      <c r="J170" s="345" t="str">
        <f t="shared" si="81"/>
        <v/>
      </c>
      <c r="K170" s="345" t="str">
        <f t="shared" si="82"/>
        <v/>
      </c>
      <c r="L170" s="345">
        <f t="shared" si="83"/>
        <v>0</v>
      </c>
      <c r="M170" s="345">
        <f t="shared" si="84"/>
        <v>0</v>
      </c>
      <c r="N170" s="345">
        <f t="shared" si="85"/>
        <v>0</v>
      </c>
      <c r="O170" s="321" t="str">
        <f t="shared" si="86"/>
        <v/>
      </c>
      <c r="P170" s="321" t="str">
        <f t="shared" si="87"/>
        <v/>
      </c>
      <c r="Q170" s="321" t="str">
        <f t="shared" si="88"/>
        <v/>
      </c>
      <c r="R170" s="214" t="str">
        <f t="shared" si="96"/>
        <v/>
      </c>
      <c r="S170" s="141"/>
      <c r="T170" s="211"/>
      <c r="U170" s="215" t="str">
        <f t="shared" si="68"/>
        <v/>
      </c>
      <c r="V170" s="153" t="str">
        <f t="shared" si="89"/>
        <v/>
      </c>
      <c r="W170" s="153" t="str">
        <f t="shared" si="90"/>
        <v/>
      </c>
      <c r="X170" s="153" t="str">
        <f t="shared" si="69"/>
        <v/>
      </c>
      <c r="Y170" s="153" t="str">
        <f t="shared" si="70"/>
        <v/>
      </c>
      <c r="Z170" s="141"/>
      <c r="AA170" s="211"/>
      <c r="AB170" s="215" t="str">
        <f t="shared" si="97"/>
        <v/>
      </c>
      <c r="AC170" s="153" t="str">
        <f t="shared" si="91"/>
        <v/>
      </c>
      <c r="AD170" s="153" t="str">
        <f t="shared" si="92"/>
        <v/>
      </c>
      <c r="AE170" s="153" t="str">
        <f t="shared" si="71"/>
        <v/>
      </c>
      <c r="AF170" s="153" t="str">
        <f t="shared" si="72"/>
        <v/>
      </c>
      <c r="AG170" s="213" t="str">
        <f t="shared" si="98"/>
        <v/>
      </c>
      <c r="AH170" s="141"/>
      <c r="AI170" s="211"/>
      <c r="AJ170" s="215" t="str">
        <f t="shared" si="99"/>
        <v/>
      </c>
      <c r="AK170" s="153" t="str">
        <f t="shared" si="93"/>
        <v/>
      </c>
      <c r="AL170" s="153" t="str">
        <f t="shared" si="73"/>
        <v/>
      </c>
      <c r="AM170" s="153" t="str">
        <f t="shared" si="74"/>
        <v/>
      </c>
      <c r="AN170" s="141"/>
      <c r="AO170" s="211"/>
      <c r="AP170" s="215" t="str">
        <f t="shared" si="100"/>
        <v/>
      </c>
      <c r="AQ170" s="153" t="str">
        <f t="shared" si="94"/>
        <v/>
      </c>
      <c r="AR170" s="153" t="str">
        <f t="shared" si="75"/>
        <v/>
      </c>
      <c r="AS170" s="153" t="str">
        <f t="shared" si="76"/>
        <v/>
      </c>
      <c r="AT170" s="141"/>
      <c r="AU170" s="211"/>
      <c r="AV170" s="215" t="str">
        <f t="shared" si="101"/>
        <v/>
      </c>
      <c r="AW170" s="153" t="str">
        <f t="shared" si="95"/>
        <v/>
      </c>
      <c r="AX170" s="153" t="str">
        <f t="shared" si="77"/>
        <v/>
      </c>
      <c r="AY170" s="153" t="str">
        <f t="shared" si="78"/>
        <v/>
      </c>
    </row>
    <row r="171" spans="1:51" ht="29.45" customHeight="1" x14ac:dyDescent="0.25">
      <c r="A171" s="354" t="str">
        <f>IF('N-Bedarf GL'!A171="","",'N-Bedarf GL'!A171)</f>
        <v/>
      </c>
      <c r="B171" s="354" t="str">
        <f>IF('N-Bedarf GL'!B171="","",'N-Bedarf GL'!B171)</f>
        <v/>
      </c>
      <c r="C171" s="305" t="str">
        <f>IF('N-Bedarf GL'!D171="","",'N-Bedarf GL'!D171)</f>
        <v/>
      </c>
      <c r="D171" s="32" t="str">
        <f>IF('N-Bedarf GL'!C171="","",'N-Bedarf GL'!C171)</f>
        <v/>
      </c>
      <c r="E171" s="321" t="str">
        <f>IF('N-Bedarf GL'!R171="","",'N-Bedarf GL'!R171)</f>
        <v/>
      </c>
      <c r="F171" s="321" t="str">
        <f>IF('P-Bedarf GL'!N172="","",'P-Bedarf GL'!N172)</f>
        <v/>
      </c>
      <c r="G171" s="321" t="str">
        <f>IF('P-Bedarf GL'!R172="","",'P-Bedarf GL'!R172)</f>
        <v/>
      </c>
      <c r="H171" s="321">
        <f t="shared" si="79"/>
        <v>0</v>
      </c>
      <c r="I171" s="345" t="str">
        <f t="shared" si="80"/>
        <v/>
      </c>
      <c r="J171" s="345" t="str">
        <f t="shared" si="81"/>
        <v/>
      </c>
      <c r="K171" s="345" t="str">
        <f t="shared" si="82"/>
        <v/>
      </c>
      <c r="L171" s="345">
        <f t="shared" si="83"/>
        <v>0</v>
      </c>
      <c r="M171" s="345">
        <f t="shared" si="84"/>
        <v>0</v>
      </c>
      <c r="N171" s="345">
        <f t="shared" si="85"/>
        <v>0</v>
      </c>
      <c r="O171" s="321" t="str">
        <f t="shared" si="86"/>
        <v/>
      </c>
      <c r="P171" s="321" t="str">
        <f t="shared" si="87"/>
        <v/>
      </c>
      <c r="Q171" s="321" t="str">
        <f t="shared" si="88"/>
        <v/>
      </c>
      <c r="R171" s="214" t="str">
        <f t="shared" si="96"/>
        <v/>
      </c>
      <c r="S171" s="141"/>
      <c r="T171" s="211"/>
      <c r="U171" s="215" t="str">
        <f t="shared" si="68"/>
        <v/>
      </c>
      <c r="V171" s="153" t="str">
        <f t="shared" si="89"/>
        <v/>
      </c>
      <c r="W171" s="153" t="str">
        <f t="shared" si="90"/>
        <v/>
      </c>
      <c r="X171" s="153" t="str">
        <f t="shared" si="69"/>
        <v/>
      </c>
      <c r="Y171" s="153" t="str">
        <f t="shared" si="70"/>
        <v/>
      </c>
      <c r="Z171" s="141"/>
      <c r="AA171" s="211"/>
      <c r="AB171" s="215" t="str">
        <f t="shared" si="97"/>
        <v/>
      </c>
      <c r="AC171" s="153" t="str">
        <f t="shared" si="91"/>
        <v/>
      </c>
      <c r="AD171" s="153" t="str">
        <f t="shared" si="92"/>
        <v/>
      </c>
      <c r="AE171" s="153" t="str">
        <f t="shared" si="71"/>
        <v/>
      </c>
      <c r="AF171" s="153" t="str">
        <f t="shared" si="72"/>
        <v/>
      </c>
      <c r="AG171" s="213" t="str">
        <f t="shared" si="98"/>
        <v/>
      </c>
      <c r="AH171" s="141"/>
      <c r="AI171" s="211"/>
      <c r="AJ171" s="215" t="str">
        <f t="shared" si="99"/>
        <v/>
      </c>
      <c r="AK171" s="153" t="str">
        <f t="shared" si="93"/>
        <v/>
      </c>
      <c r="AL171" s="153" t="str">
        <f t="shared" si="73"/>
        <v/>
      </c>
      <c r="AM171" s="153" t="str">
        <f t="shared" si="74"/>
        <v/>
      </c>
      <c r="AN171" s="141"/>
      <c r="AO171" s="211"/>
      <c r="AP171" s="215" t="str">
        <f t="shared" si="100"/>
        <v/>
      </c>
      <c r="AQ171" s="153" t="str">
        <f t="shared" si="94"/>
        <v/>
      </c>
      <c r="AR171" s="153" t="str">
        <f t="shared" si="75"/>
        <v/>
      </c>
      <c r="AS171" s="153" t="str">
        <f t="shared" si="76"/>
        <v/>
      </c>
      <c r="AT171" s="141"/>
      <c r="AU171" s="211"/>
      <c r="AV171" s="215" t="str">
        <f t="shared" si="101"/>
        <v/>
      </c>
      <c r="AW171" s="153" t="str">
        <f t="shared" si="95"/>
        <v/>
      </c>
      <c r="AX171" s="153" t="str">
        <f t="shared" si="77"/>
        <v/>
      </c>
      <c r="AY171" s="153" t="str">
        <f t="shared" si="78"/>
        <v/>
      </c>
    </row>
    <row r="172" spans="1:51" ht="29.45" customHeight="1" x14ac:dyDescent="0.25">
      <c r="A172" s="354" t="str">
        <f>IF('N-Bedarf GL'!A172="","",'N-Bedarf GL'!A172)</f>
        <v/>
      </c>
      <c r="B172" s="354" t="str">
        <f>IF('N-Bedarf GL'!B172="","",'N-Bedarf GL'!B172)</f>
        <v/>
      </c>
      <c r="C172" s="305" t="str">
        <f>IF('N-Bedarf GL'!D172="","",'N-Bedarf GL'!D172)</f>
        <v/>
      </c>
      <c r="D172" s="32" t="str">
        <f>IF('N-Bedarf GL'!C172="","",'N-Bedarf GL'!C172)</f>
        <v/>
      </c>
      <c r="E172" s="321" t="str">
        <f>IF('N-Bedarf GL'!R172="","",'N-Bedarf GL'!R172)</f>
        <v/>
      </c>
      <c r="F172" s="321" t="str">
        <f>IF('P-Bedarf GL'!N173="","",'P-Bedarf GL'!N173)</f>
        <v/>
      </c>
      <c r="G172" s="321" t="str">
        <f>IF('P-Bedarf GL'!R173="","",'P-Bedarf GL'!R173)</f>
        <v/>
      </c>
      <c r="H172" s="321">
        <f t="shared" si="79"/>
        <v>0</v>
      </c>
      <c r="I172" s="345" t="str">
        <f t="shared" si="80"/>
        <v/>
      </c>
      <c r="J172" s="345" t="str">
        <f t="shared" si="81"/>
        <v/>
      </c>
      <c r="K172" s="345" t="str">
        <f t="shared" si="82"/>
        <v/>
      </c>
      <c r="L172" s="345">
        <f t="shared" si="83"/>
        <v>0</v>
      </c>
      <c r="M172" s="345">
        <f t="shared" si="84"/>
        <v>0</v>
      </c>
      <c r="N172" s="345">
        <f t="shared" si="85"/>
        <v>0</v>
      </c>
      <c r="O172" s="321" t="str">
        <f t="shared" si="86"/>
        <v/>
      </c>
      <c r="P172" s="321" t="str">
        <f t="shared" si="87"/>
        <v/>
      </c>
      <c r="Q172" s="321" t="str">
        <f t="shared" si="88"/>
        <v/>
      </c>
      <c r="R172" s="214" t="str">
        <f t="shared" si="96"/>
        <v/>
      </c>
      <c r="S172" s="141"/>
      <c r="T172" s="211"/>
      <c r="U172" s="215" t="str">
        <f t="shared" si="68"/>
        <v/>
      </c>
      <c r="V172" s="153" t="str">
        <f t="shared" si="89"/>
        <v/>
      </c>
      <c r="W172" s="153" t="str">
        <f t="shared" si="90"/>
        <v/>
      </c>
      <c r="X172" s="153" t="str">
        <f t="shared" si="69"/>
        <v/>
      </c>
      <c r="Y172" s="153" t="str">
        <f t="shared" si="70"/>
        <v/>
      </c>
      <c r="Z172" s="141"/>
      <c r="AA172" s="211"/>
      <c r="AB172" s="215" t="str">
        <f t="shared" si="97"/>
        <v/>
      </c>
      <c r="AC172" s="153" t="str">
        <f t="shared" si="91"/>
        <v/>
      </c>
      <c r="AD172" s="153" t="str">
        <f t="shared" si="92"/>
        <v/>
      </c>
      <c r="AE172" s="153" t="str">
        <f t="shared" si="71"/>
        <v/>
      </c>
      <c r="AF172" s="153" t="str">
        <f t="shared" si="72"/>
        <v/>
      </c>
      <c r="AG172" s="213" t="str">
        <f t="shared" si="98"/>
        <v/>
      </c>
      <c r="AH172" s="141"/>
      <c r="AI172" s="211"/>
      <c r="AJ172" s="215" t="str">
        <f t="shared" si="99"/>
        <v/>
      </c>
      <c r="AK172" s="153" t="str">
        <f t="shared" si="93"/>
        <v/>
      </c>
      <c r="AL172" s="153" t="str">
        <f t="shared" si="73"/>
        <v/>
      </c>
      <c r="AM172" s="153" t="str">
        <f t="shared" si="74"/>
        <v/>
      </c>
      <c r="AN172" s="141"/>
      <c r="AO172" s="211"/>
      <c r="AP172" s="215" t="str">
        <f t="shared" si="100"/>
        <v/>
      </c>
      <c r="AQ172" s="153" t="str">
        <f t="shared" si="94"/>
        <v/>
      </c>
      <c r="AR172" s="153" t="str">
        <f t="shared" si="75"/>
        <v/>
      </c>
      <c r="AS172" s="153" t="str">
        <f t="shared" si="76"/>
        <v/>
      </c>
      <c r="AT172" s="141"/>
      <c r="AU172" s="211"/>
      <c r="AV172" s="215" t="str">
        <f t="shared" si="101"/>
        <v/>
      </c>
      <c r="AW172" s="153" t="str">
        <f t="shared" si="95"/>
        <v/>
      </c>
      <c r="AX172" s="153" t="str">
        <f t="shared" si="77"/>
        <v/>
      </c>
      <c r="AY172" s="153" t="str">
        <f t="shared" si="78"/>
        <v/>
      </c>
    </row>
    <row r="173" spans="1:51" ht="29.45" customHeight="1" x14ac:dyDescent="0.25">
      <c r="A173" s="354" t="str">
        <f>IF('N-Bedarf GL'!A173="","",'N-Bedarf GL'!A173)</f>
        <v/>
      </c>
      <c r="B173" s="354" t="str">
        <f>IF('N-Bedarf GL'!B173="","",'N-Bedarf GL'!B173)</f>
        <v/>
      </c>
      <c r="C173" s="305" t="str">
        <f>IF('N-Bedarf GL'!D173="","",'N-Bedarf GL'!D173)</f>
        <v/>
      </c>
      <c r="D173" s="32" t="str">
        <f>IF('N-Bedarf GL'!C173="","",'N-Bedarf GL'!C173)</f>
        <v/>
      </c>
      <c r="E173" s="321" t="str">
        <f>IF('N-Bedarf GL'!R173="","",'N-Bedarf GL'!R173)</f>
        <v/>
      </c>
      <c r="F173" s="321" t="str">
        <f>IF('P-Bedarf GL'!N174="","",'P-Bedarf GL'!N174)</f>
        <v/>
      </c>
      <c r="G173" s="321" t="str">
        <f>IF('P-Bedarf GL'!R174="","",'P-Bedarf GL'!R174)</f>
        <v/>
      </c>
      <c r="H173" s="321">
        <f t="shared" si="79"/>
        <v>0</v>
      </c>
      <c r="I173" s="345" t="str">
        <f t="shared" si="80"/>
        <v/>
      </c>
      <c r="J173" s="345" t="str">
        <f t="shared" si="81"/>
        <v/>
      </c>
      <c r="K173" s="345" t="str">
        <f t="shared" si="82"/>
        <v/>
      </c>
      <c r="L173" s="345">
        <f t="shared" si="83"/>
        <v>0</v>
      </c>
      <c r="M173" s="345">
        <f t="shared" si="84"/>
        <v>0</v>
      </c>
      <c r="N173" s="345">
        <f t="shared" si="85"/>
        <v>0</v>
      </c>
      <c r="O173" s="321" t="str">
        <f t="shared" si="86"/>
        <v/>
      </c>
      <c r="P173" s="321" t="str">
        <f t="shared" si="87"/>
        <v/>
      </c>
      <c r="Q173" s="321" t="str">
        <f t="shared" si="88"/>
        <v/>
      </c>
      <c r="R173" s="214" t="str">
        <f t="shared" si="96"/>
        <v/>
      </c>
      <c r="S173" s="141"/>
      <c r="T173" s="211"/>
      <c r="U173" s="215" t="str">
        <f t="shared" si="68"/>
        <v/>
      </c>
      <c r="V173" s="153" t="str">
        <f t="shared" si="89"/>
        <v/>
      </c>
      <c r="W173" s="153" t="str">
        <f t="shared" si="90"/>
        <v/>
      </c>
      <c r="X173" s="153" t="str">
        <f t="shared" si="69"/>
        <v/>
      </c>
      <c r="Y173" s="153" t="str">
        <f t="shared" si="70"/>
        <v/>
      </c>
      <c r="Z173" s="141"/>
      <c r="AA173" s="211"/>
      <c r="AB173" s="215" t="str">
        <f t="shared" si="97"/>
        <v/>
      </c>
      <c r="AC173" s="153" t="str">
        <f t="shared" si="91"/>
        <v/>
      </c>
      <c r="AD173" s="153" t="str">
        <f t="shared" si="92"/>
        <v/>
      </c>
      <c r="AE173" s="153" t="str">
        <f t="shared" si="71"/>
        <v/>
      </c>
      <c r="AF173" s="153" t="str">
        <f t="shared" si="72"/>
        <v/>
      </c>
      <c r="AG173" s="213" t="str">
        <f t="shared" si="98"/>
        <v/>
      </c>
      <c r="AH173" s="141"/>
      <c r="AI173" s="211"/>
      <c r="AJ173" s="215" t="str">
        <f t="shared" si="99"/>
        <v/>
      </c>
      <c r="AK173" s="153" t="str">
        <f t="shared" si="93"/>
        <v/>
      </c>
      <c r="AL173" s="153" t="str">
        <f t="shared" si="73"/>
        <v/>
      </c>
      <c r="AM173" s="153" t="str">
        <f t="shared" si="74"/>
        <v/>
      </c>
      <c r="AN173" s="141"/>
      <c r="AO173" s="211"/>
      <c r="AP173" s="215" t="str">
        <f t="shared" si="100"/>
        <v/>
      </c>
      <c r="AQ173" s="153" t="str">
        <f t="shared" si="94"/>
        <v/>
      </c>
      <c r="AR173" s="153" t="str">
        <f t="shared" si="75"/>
        <v/>
      </c>
      <c r="AS173" s="153" t="str">
        <f t="shared" si="76"/>
        <v/>
      </c>
      <c r="AT173" s="141"/>
      <c r="AU173" s="211"/>
      <c r="AV173" s="215" t="str">
        <f t="shared" si="101"/>
        <v/>
      </c>
      <c r="AW173" s="153" t="str">
        <f t="shared" si="95"/>
        <v/>
      </c>
      <c r="AX173" s="153" t="str">
        <f t="shared" si="77"/>
        <v/>
      </c>
      <c r="AY173" s="153" t="str">
        <f t="shared" si="78"/>
        <v/>
      </c>
    </row>
    <row r="174" spans="1:51" ht="29.45" customHeight="1" x14ac:dyDescent="0.25">
      <c r="A174" s="354" t="str">
        <f>IF('N-Bedarf GL'!A174="","",'N-Bedarf GL'!A174)</f>
        <v/>
      </c>
      <c r="B174" s="354" t="str">
        <f>IF('N-Bedarf GL'!B174="","",'N-Bedarf GL'!B174)</f>
        <v/>
      </c>
      <c r="C174" s="305" t="str">
        <f>IF('N-Bedarf GL'!D174="","",'N-Bedarf GL'!D174)</f>
        <v/>
      </c>
      <c r="D174" s="32" t="str">
        <f>IF('N-Bedarf GL'!C174="","",'N-Bedarf GL'!C174)</f>
        <v/>
      </c>
      <c r="E174" s="321" t="str">
        <f>IF('N-Bedarf GL'!R174="","",'N-Bedarf GL'!R174)</f>
        <v/>
      </c>
      <c r="F174" s="321" t="str">
        <f>IF('P-Bedarf GL'!N175="","",'P-Bedarf GL'!N175)</f>
        <v/>
      </c>
      <c r="G174" s="321" t="str">
        <f>IF('P-Bedarf GL'!R175="","",'P-Bedarf GL'!R175)</f>
        <v/>
      </c>
      <c r="H174" s="321">
        <f t="shared" si="79"/>
        <v>0</v>
      </c>
      <c r="I174" s="345" t="str">
        <f t="shared" si="80"/>
        <v/>
      </c>
      <c r="J174" s="345" t="str">
        <f t="shared" si="81"/>
        <v/>
      </c>
      <c r="K174" s="345" t="str">
        <f t="shared" si="82"/>
        <v/>
      </c>
      <c r="L174" s="345">
        <f t="shared" si="83"/>
        <v>0</v>
      </c>
      <c r="M174" s="345">
        <f t="shared" si="84"/>
        <v>0</v>
      </c>
      <c r="N174" s="345">
        <f t="shared" si="85"/>
        <v>0</v>
      </c>
      <c r="O174" s="321" t="str">
        <f t="shared" si="86"/>
        <v/>
      </c>
      <c r="P174" s="321" t="str">
        <f t="shared" si="87"/>
        <v/>
      </c>
      <c r="Q174" s="321" t="str">
        <f t="shared" si="88"/>
        <v/>
      </c>
      <c r="R174" s="214" t="str">
        <f t="shared" si="96"/>
        <v/>
      </c>
      <c r="S174" s="141"/>
      <c r="T174" s="211"/>
      <c r="U174" s="215" t="str">
        <f t="shared" si="68"/>
        <v/>
      </c>
      <c r="V174" s="153" t="str">
        <f t="shared" si="89"/>
        <v/>
      </c>
      <c r="W174" s="153" t="str">
        <f t="shared" si="90"/>
        <v/>
      </c>
      <c r="X174" s="153" t="str">
        <f t="shared" si="69"/>
        <v/>
      </c>
      <c r="Y174" s="153" t="str">
        <f t="shared" si="70"/>
        <v/>
      </c>
      <c r="Z174" s="141"/>
      <c r="AA174" s="211"/>
      <c r="AB174" s="215" t="str">
        <f t="shared" si="97"/>
        <v/>
      </c>
      <c r="AC174" s="153" t="str">
        <f t="shared" si="91"/>
        <v/>
      </c>
      <c r="AD174" s="153" t="str">
        <f t="shared" si="92"/>
        <v/>
      </c>
      <c r="AE174" s="153" t="str">
        <f t="shared" si="71"/>
        <v/>
      </c>
      <c r="AF174" s="153" t="str">
        <f t="shared" si="72"/>
        <v/>
      </c>
      <c r="AG174" s="213" t="str">
        <f t="shared" si="98"/>
        <v/>
      </c>
      <c r="AH174" s="141"/>
      <c r="AI174" s="211"/>
      <c r="AJ174" s="215" t="str">
        <f t="shared" si="99"/>
        <v/>
      </c>
      <c r="AK174" s="153" t="str">
        <f t="shared" si="93"/>
        <v/>
      </c>
      <c r="AL174" s="153" t="str">
        <f t="shared" si="73"/>
        <v/>
      </c>
      <c r="AM174" s="153" t="str">
        <f t="shared" si="74"/>
        <v/>
      </c>
      <c r="AN174" s="141"/>
      <c r="AO174" s="211"/>
      <c r="AP174" s="215" t="str">
        <f t="shared" si="100"/>
        <v/>
      </c>
      <c r="AQ174" s="153" t="str">
        <f t="shared" si="94"/>
        <v/>
      </c>
      <c r="AR174" s="153" t="str">
        <f t="shared" si="75"/>
        <v/>
      </c>
      <c r="AS174" s="153" t="str">
        <f t="shared" si="76"/>
        <v/>
      </c>
      <c r="AT174" s="141"/>
      <c r="AU174" s="211"/>
      <c r="AV174" s="215" t="str">
        <f t="shared" si="101"/>
        <v/>
      </c>
      <c r="AW174" s="153" t="str">
        <f t="shared" si="95"/>
        <v/>
      </c>
      <c r="AX174" s="153" t="str">
        <f t="shared" si="77"/>
        <v/>
      </c>
      <c r="AY174" s="153" t="str">
        <f t="shared" si="78"/>
        <v/>
      </c>
    </row>
    <row r="175" spans="1:51" ht="29.45" customHeight="1" x14ac:dyDescent="0.25">
      <c r="A175" s="354" t="str">
        <f>IF('N-Bedarf GL'!A175="","",'N-Bedarf GL'!A175)</f>
        <v/>
      </c>
      <c r="B175" s="354" t="str">
        <f>IF('N-Bedarf GL'!B175="","",'N-Bedarf GL'!B175)</f>
        <v/>
      </c>
      <c r="C175" s="305" t="str">
        <f>IF('N-Bedarf GL'!D175="","",'N-Bedarf GL'!D175)</f>
        <v/>
      </c>
      <c r="D175" s="32" t="str">
        <f>IF('N-Bedarf GL'!C175="","",'N-Bedarf GL'!C175)</f>
        <v/>
      </c>
      <c r="E175" s="321" t="str">
        <f>IF('N-Bedarf GL'!R175="","",'N-Bedarf GL'!R175)</f>
        <v/>
      </c>
      <c r="F175" s="321" t="str">
        <f>IF('P-Bedarf GL'!N176="","",'P-Bedarf GL'!N176)</f>
        <v/>
      </c>
      <c r="G175" s="321" t="str">
        <f>IF('P-Bedarf GL'!R176="","",'P-Bedarf GL'!R176)</f>
        <v/>
      </c>
      <c r="H175" s="321">
        <f t="shared" si="79"/>
        <v>0</v>
      </c>
      <c r="I175" s="345" t="str">
        <f t="shared" si="80"/>
        <v/>
      </c>
      <c r="J175" s="345" t="str">
        <f t="shared" si="81"/>
        <v/>
      </c>
      <c r="K175" s="345" t="str">
        <f t="shared" si="82"/>
        <v/>
      </c>
      <c r="L175" s="345">
        <f t="shared" si="83"/>
        <v>0</v>
      </c>
      <c r="M175" s="345">
        <f t="shared" si="84"/>
        <v>0</v>
      </c>
      <c r="N175" s="345">
        <f t="shared" si="85"/>
        <v>0</v>
      </c>
      <c r="O175" s="321" t="str">
        <f t="shared" si="86"/>
        <v/>
      </c>
      <c r="P175" s="321" t="str">
        <f t="shared" si="87"/>
        <v/>
      </c>
      <c r="Q175" s="321" t="str">
        <f t="shared" si="88"/>
        <v/>
      </c>
      <c r="R175" s="214" t="str">
        <f t="shared" si="96"/>
        <v/>
      </c>
      <c r="S175" s="141"/>
      <c r="T175" s="211"/>
      <c r="U175" s="215" t="str">
        <f t="shared" si="68"/>
        <v/>
      </c>
      <c r="V175" s="153" t="str">
        <f t="shared" si="89"/>
        <v/>
      </c>
      <c r="W175" s="153" t="str">
        <f t="shared" si="90"/>
        <v/>
      </c>
      <c r="X175" s="153" t="str">
        <f t="shared" si="69"/>
        <v/>
      </c>
      <c r="Y175" s="153" t="str">
        <f t="shared" si="70"/>
        <v/>
      </c>
      <c r="Z175" s="141"/>
      <c r="AA175" s="211"/>
      <c r="AB175" s="215" t="str">
        <f t="shared" si="97"/>
        <v/>
      </c>
      <c r="AC175" s="153" t="str">
        <f t="shared" si="91"/>
        <v/>
      </c>
      <c r="AD175" s="153" t="str">
        <f t="shared" si="92"/>
        <v/>
      </c>
      <c r="AE175" s="153" t="str">
        <f t="shared" si="71"/>
        <v/>
      </c>
      <c r="AF175" s="153" t="str">
        <f t="shared" si="72"/>
        <v/>
      </c>
      <c r="AG175" s="213" t="str">
        <f t="shared" si="98"/>
        <v/>
      </c>
      <c r="AH175" s="141"/>
      <c r="AI175" s="211"/>
      <c r="AJ175" s="215" t="str">
        <f t="shared" si="99"/>
        <v/>
      </c>
      <c r="AK175" s="153" t="str">
        <f t="shared" si="93"/>
        <v/>
      </c>
      <c r="AL175" s="153" t="str">
        <f t="shared" si="73"/>
        <v/>
      </c>
      <c r="AM175" s="153" t="str">
        <f t="shared" si="74"/>
        <v/>
      </c>
      <c r="AN175" s="141"/>
      <c r="AO175" s="211"/>
      <c r="AP175" s="215" t="str">
        <f t="shared" si="100"/>
        <v/>
      </c>
      <c r="AQ175" s="153" t="str">
        <f t="shared" si="94"/>
        <v/>
      </c>
      <c r="AR175" s="153" t="str">
        <f t="shared" si="75"/>
        <v/>
      </c>
      <c r="AS175" s="153" t="str">
        <f t="shared" si="76"/>
        <v/>
      </c>
      <c r="AT175" s="141"/>
      <c r="AU175" s="211"/>
      <c r="AV175" s="215" t="str">
        <f t="shared" si="101"/>
        <v/>
      </c>
      <c r="AW175" s="153" t="str">
        <f t="shared" si="95"/>
        <v/>
      </c>
      <c r="AX175" s="153" t="str">
        <f t="shared" si="77"/>
        <v/>
      </c>
      <c r="AY175" s="153" t="str">
        <f t="shared" si="78"/>
        <v/>
      </c>
    </row>
    <row r="176" spans="1:51" ht="29.45" customHeight="1" x14ac:dyDescent="0.25">
      <c r="A176" s="354" t="str">
        <f>IF('N-Bedarf GL'!A176="","",'N-Bedarf GL'!A176)</f>
        <v/>
      </c>
      <c r="B176" s="354" t="str">
        <f>IF('N-Bedarf GL'!B176="","",'N-Bedarf GL'!B176)</f>
        <v/>
      </c>
      <c r="C176" s="305" t="str">
        <f>IF('N-Bedarf GL'!D176="","",'N-Bedarf GL'!D176)</f>
        <v/>
      </c>
      <c r="D176" s="32" t="str">
        <f>IF('N-Bedarf GL'!C176="","",'N-Bedarf GL'!C176)</f>
        <v/>
      </c>
      <c r="E176" s="321" t="str">
        <f>IF('N-Bedarf GL'!R176="","",'N-Bedarf GL'!R176)</f>
        <v/>
      </c>
      <c r="F176" s="321" t="str">
        <f>IF('P-Bedarf GL'!N177="","",'P-Bedarf GL'!N177)</f>
        <v/>
      </c>
      <c r="G176" s="321" t="str">
        <f>IF('P-Bedarf GL'!R177="","",'P-Bedarf GL'!R177)</f>
        <v/>
      </c>
      <c r="H176" s="321">
        <f t="shared" si="79"/>
        <v>0</v>
      </c>
      <c r="I176" s="345" t="str">
        <f t="shared" si="80"/>
        <v/>
      </c>
      <c r="J176" s="345" t="str">
        <f t="shared" si="81"/>
        <v/>
      </c>
      <c r="K176" s="345" t="str">
        <f t="shared" si="82"/>
        <v/>
      </c>
      <c r="L176" s="345">
        <f t="shared" si="83"/>
        <v>0</v>
      </c>
      <c r="M176" s="345">
        <f t="shared" si="84"/>
        <v>0</v>
      </c>
      <c r="N176" s="345">
        <f t="shared" si="85"/>
        <v>0</v>
      </c>
      <c r="O176" s="321" t="str">
        <f t="shared" si="86"/>
        <v/>
      </c>
      <c r="P176" s="321" t="str">
        <f t="shared" si="87"/>
        <v/>
      </c>
      <c r="Q176" s="321" t="str">
        <f t="shared" si="88"/>
        <v/>
      </c>
      <c r="R176" s="214" t="str">
        <f t="shared" si="96"/>
        <v/>
      </c>
      <c r="S176" s="141"/>
      <c r="T176" s="211"/>
      <c r="U176" s="215" t="str">
        <f t="shared" si="68"/>
        <v/>
      </c>
      <c r="V176" s="153" t="str">
        <f t="shared" si="89"/>
        <v/>
      </c>
      <c r="W176" s="153" t="str">
        <f t="shared" si="90"/>
        <v/>
      </c>
      <c r="X176" s="153" t="str">
        <f t="shared" si="69"/>
        <v/>
      </c>
      <c r="Y176" s="153" t="str">
        <f t="shared" si="70"/>
        <v/>
      </c>
      <c r="Z176" s="141"/>
      <c r="AA176" s="211"/>
      <c r="AB176" s="215" t="str">
        <f t="shared" si="97"/>
        <v/>
      </c>
      <c r="AC176" s="153" t="str">
        <f t="shared" si="91"/>
        <v/>
      </c>
      <c r="AD176" s="153" t="str">
        <f t="shared" si="92"/>
        <v/>
      </c>
      <c r="AE176" s="153" t="str">
        <f t="shared" si="71"/>
        <v/>
      </c>
      <c r="AF176" s="153" t="str">
        <f t="shared" si="72"/>
        <v/>
      </c>
      <c r="AG176" s="213" t="str">
        <f t="shared" si="98"/>
        <v/>
      </c>
      <c r="AH176" s="141"/>
      <c r="AI176" s="211"/>
      <c r="AJ176" s="215" t="str">
        <f t="shared" si="99"/>
        <v/>
      </c>
      <c r="AK176" s="153" t="str">
        <f t="shared" si="93"/>
        <v/>
      </c>
      <c r="AL176" s="153" t="str">
        <f t="shared" si="73"/>
        <v/>
      </c>
      <c r="AM176" s="153" t="str">
        <f t="shared" si="74"/>
        <v/>
      </c>
      <c r="AN176" s="141"/>
      <c r="AO176" s="211"/>
      <c r="AP176" s="215" t="str">
        <f t="shared" si="100"/>
        <v/>
      </c>
      <c r="AQ176" s="153" t="str">
        <f t="shared" si="94"/>
        <v/>
      </c>
      <c r="AR176" s="153" t="str">
        <f t="shared" si="75"/>
        <v/>
      </c>
      <c r="AS176" s="153" t="str">
        <f t="shared" si="76"/>
        <v/>
      </c>
      <c r="AT176" s="141"/>
      <c r="AU176" s="211"/>
      <c r="AV176" s="215" t="str">
        <f t="shared" si="101"/>
        <v/>
      </c>
      <c r="AW176" s="153" t="str">
        <f t="shared" si="95"/>
        <v/>
      </c>
      <c r="AX176" s="153" t="str">
        <f t="shared" si="77"/>
        <v/>
      </c>
      <c r="AY176" s="153" t="str">
        <f t="shared" si="78"/>
        <v/>
      </c>
    </row>
    <row r="177" spans="1:51" ht="29.45" customHeight="1" x14ac:dyDescent="0.25">
      <c r="A177" s="354" t="str">
        <f>IF('N-Bedarf GL'!A177="","",'N-Bedarf GL'!A177)</f>
        <v/>
      </c>
      <c r="B177" s="354" t="str">
        <f>IF('N-Bedarf GL'!B177="","",'N-Bedarf GL'!B177)</f>
        <v/>
      </c>
      <c r="C177" s="305" t="str">
        <f>IF('N-Bedarf GL'!D177="","",'N-Bedarf GL'!D177)</f>
        <v/>
      </c>
      <c r="D177" s="32" t="str">
        <f>IF('N-Bedarf GL'!C177="","",'N-Bedarf GL'!C177)</f>
        <v/>
      </c>
      <c r="E177" s="321" t="str">
        <f>IF('N-Bedarf GL'!R177="","",'N-Bedarf GL'!R177)</f>
        <v/>
      </c>
      <c r="F177" s="321" t="str">
        <f>IF('P-Bedarf GL'!N178="","",'P-Bedarf GL'!N178)</f>
        <v/>
      </c>
      <c r="G177" s="321" t="str">
        <f>IF('P-Bedarf GL'!R178="","",'P-Bedarf GL'!R178)</f>
        <v/>
      </c>
      <c r="H177" s="321">
        <f t="shared" si="79"/>
        <v>0</v>
      </c>
      <c r="I177" s="345" t="str">
        <f t="shared" si="80"/>
        <v/>
      </c>
      <c r="J177" s="345" t="str">
        <f t="shared" si="81"/>
        <v/>
      </c>
      <c r="K177" s="345" t="str">
        <f t="shared" si="82"/>
        <v/>
      </c>
      <c r="L177" s="345">
        <f t="shared" si="83"/>
        <v>0</v>
      </c>
      <c r="M177" s="345">
        <f t="shared" si="84"/>
        <v>0</v>
      </c>
      <c r="N177" s="345">
        <f t="shared" si="85"/>
        <v>0</v>
      </c>
      <c r="O177" s="321" t="str">
        <f t="shared" si="86"/>
        <v/>
      </c>
      <c r="P177" s="321" t="str">
        <f t="shared" si="87"/>
        <v/>
      </c>
      <c r="Q177" s="321" t="str">
        <f t="shared" si="88"/>
        <v/>
      </c>
      <c r="R177" s="214" t="str">
        <f t="shared" si="96"/>
        <v/>
      </c>
      <c r="S177" s="141"/>
      <c r="T177" s="211"/>
      <c r="U177" s="215" t="str">
        <f t="shared" si="68"/>
        <v/>
      </c>
      <c r="V177" s="153" t="str">
        <f t="shared" si="89"/>
        <v/>
      </c>
      <c r="W177" s="153" t="str">
        <f t="shared" si="90"/>
        <v/>
      </c>
      <c r="X177" s="153" t="str">
        <f t="shared" si="69"/>
        <v/>
      </c>
      <c r="Y177" s="153" t="str">
        <f t="shared" si="70"/>
        <v/>
      </c>
      <c r="Z177" s="141"/>
      <c r="AA177" s="211"/>
      <c r="AB177" s="215" t="str">
        <f t="shared" si="97"/>
        <v/>
      </c>
      <c r="AC177" s="153" t="str">
        <f t="shared" si="91"/>
        <v/>
      </c>
      <c r="AD177" s="153" t="str">
        <f t="shared" si="92"/>
        <v/>
      </c>
      <c r="AE177" s="153" t="str">
        <f t="shared" si="71"/>
        <v/>
      </c>
      <c r="AF177" s="153" t="str">
        <f t="shared" si="72"/>
        <v/>
      </c>
      <c r="AG177" s="213" t="str">
        <f t="shared" si="98"/>
        <v/>
      </c>
      <c r="AH177" s="141"/>
      <c r="AI177" s="211"/>
      <c r="AJ177" s="215" t="str">
        <f t="shared" si="99"/>
        <v/>
      </c>
      <c r="AK177" s="153" t="str">
        <f t="shared" si="93"/>
        <v/>
      </c>
      <c r="AL177" s="153" t="str">
        <f t="shared" si="73"/>
        <v/>
      </c>
      <c r="AM177" s="153" t="str">
        <f t="shared" si="74"/>
        <v/>
      </c>
      <c r="AN177" s="141"/>
      <c r="AO177" s="211"/>
      <c r="AP177" s="215" t="str">
        <f t="shared" si="100"/>
        <v/>
      </c>
      <c r="AQ177" s="153" t="str">
        <f t="shared" si="94"/>
        <v/>
      </c>
      <c r="AR177" s="153" t="str">
        <f t="shared" si="75"/>
        <v/>
      </c>
      <c r="AS177" s="153" t="str">
        <f t="shared" si="76"/>
        <v/>
      </c>
      <c r="AT177" s="141"/>
      <c r="AU177" s="211"/>
      <c r="AV177" s="215" t="str">
        <f t="shared" si="101"/>
        <v/>
      </c>
      <c r="AW177" s="153" t="str">
        <f t="shared" si="95"/>
        <v/>
      </c>
      <c r="AX177" s="153" t="str">
        <f t="shared" si="77"/>
        <v/>
      </c>
      <c r="AY177" s="153" t="str">
        <f t="shared" si="78"/>
        <v/>
      </c>
    </row>
    <row r="178" spans="1:51" ht="29.45" customHeight="1" x14ac:dyDescent="0.25">
      <c r="A178" s="354" t="str">
        <f>IF('N-Bedarf GL'!A178="","",'N-Bedarf GL'!A178)</f>
        <v/>
      </c>
      <c r="B178" s="354" t="str">
        <f>IF('N-Bedarf GL'!B178="","",'N-Bedarf GL'!B178)</f>
        <v/>
      </c>
      <c r="C178" s="305" t="str">
        <f>IF('N-Bedarf GL'!D178="","",'N-Bedarf GL'!D178)</f>
        <v/>
      </c>
      <c r="D178" s="32" t="str">
        <f>IF('N-Bedarf GL'!C178="","",'N-Bedarf GL'!C178)</f>
        <v/>
      </c>
      <c r="E178" s="321" t="str">
        <f>IF('N-Bedarf GL'!R178="","",'N-Bedarf GL'!R178)</f>
        <v/>
      </c>
      <c r="F178" s="321" t="str">
        <f>IF('P-Bedarf GL'!N179="","",'P-Bedarf GL'!N179)</f>
        <v/>
      </c>
      <c r="G178" s="321" t="str">
        <f>IF('P-Bedarf GL'!R179="","",'P-Bedarf GL'!R179)</f>
        <v/>
      </c>
      <c r="H178" s="321">
        <f t="shared" si="79"/>
        <v>0</v>
      </c>
      <c r="I178" s="345" t="str">
        <f t="shared" si="80"/>
        <v/>
      </c>
      <c r="J178" s="345" t="str">
        <f t="shared" si="81"/>
        <v/>
      </c>
      <c r="K178" s="345" t="str">
        <f t="shared" si="82"/>
        <v/>
      </c>
      <c r="L178" s="345">
        <f t="shared" si="83"/>
        <v>0</v>
      </c>
      <c r="M178" s="345">
        <f t="shared" si="84"/>
        <v>0</v>
      </c>
      <c r="N178" s="345">
        <f t="shared" si="85"/>
        <v>0</v>
      </c>
      <c r="O178" s="321" t="str">
        <f t="shared" si="86"/>
        <v/>
      </c>
      <c r="P178" s="321" t="str">
        <f t="shared" si="87"/>
        <v/>
      </c>
      <c r="Q178" s="321" t="str">
        <f t="shared" si="88"/>
        <v/>
      </c>
      <c r="R178" s="214" t="str">
        <f t="shared" si="96"/>
        <v/>
      </c>
      <c r="S178" s="141"/>
      <c r="T178" s="211"/>
      <c r="U178" s="215" t="str">
        <f t="shared" si="68"/>
        <v/>
      </c>
      <c r="V178" s="153" t="str">
        <f t="shared" si="89"/>
        <v/>
      </c>
      <c r="W178" s="153" t="str">
        <f t="shared" si="90"/>
        <v/>
      </c>
      <c r="X178" s="153" t="str">
        <f t="shared" si="69"/>
        <v/>
      </c>
      <c r="Y178" s="153" t="str">
        <f t="shared" si="70"/>
        <v/>
      </c>
      <c r="Z178" s="141"/>
      <c r="AA178" s="211"/>
      <c r="AB178" s="215" t="str">
        <f t="shared" si="97"/>
        <v/>
      </c>
      <c r="AC178" s="153" t="str">
        <f t="shared" si="91"/>
        <v/>
      </c>
      <c r="AD178" s="153" t="str">
        <f t="shared" si="92"/>
        <v/>
      </c>
      <c r="AE178" s="153" t="str">
        <f t="shared" si="71"/>
        <v/>
      </c>
      <c r="AF178" s="153" t="str">
        <f t="shared" si="72"/>
        <v/>
      </c>
      <c r="AG178" s="213" t="str">
        <f t="shared" si="98"/>
        <v/>
      </c>
      <c r="AH178" s="141"/>
      <c r="AI178" s="211"/>
      <c r="AJ178" s="215" t="str">
        <f t="shared" si="99"/>
        <v/>
      </c>
      <c r="AK178" s="153" t="str">
        <f t="shared" si="93"/>
        <v/>
      </c>
      <c r="AL178" s="153" t="str">
        <f t="shared" si="73"/>
        <v/>
      </c>
      <c r="AM178" s="153" t="str">
        <f t="shared" si="74"/>
        <v/>
      </c>
      <c r="AN178" s="141"/>
      <c r="AO178" s="211"/>
      <c r="AP178" s="215" t="str">
        <f t="shared" si="100"/>
        <v/>
      </c>
      <c r="AQ178" s="153" t="str">
        <f t="shared" si="94"/>
        <v/>
      </c>
      <c r="AR178" s="153" t="str">
        <f t="shared" si="75"/>
        <v/>
      </c>
      <c r="AS178" s="153" t="str">
        <f t="shared" si="76"/>
        <v/>
      </c>
      <c r="AT178" s="141"/>
      <c r="AU178" s="211"/>
      <c r="AV178" s="215" t="str">
        <f t="shared" si="101"/>
        <v/>
      </c>
      <c r="AW178" s="153" t="str">
        <f t="shared" si="95"/>
        <v/>
      </c>
      <c r="AX178" s="153" t="str">
        <f t="shared" si="77"/>
        <v/>
      </c>
      <c r="AY178" s="153" t="str">
        <f t="shared" si="78"/>
        <v/>
      </c>
    </row>
    <row r="179" spans="1:51" ht="29.45" customHeight="1" x14ac:dyDescent="0.25">
      <c r="A179" s="354" t="str">
        <f>IF('N-Bedarf GL'!A179="","",'N-Bedarf GL'!A179)</f>
        <v/>
      </c>
      <c r="B179" s="354" t="str">
        <f>IF('N-Bedarf GL'!B179="","",'N-Bedarf GL'!B179)</f>
        <v/>
      </c>
      <c r="C179" s="305" t="str">
        <f>IF('N-Bedarf GL'!D179="","",'N-Bedarf GL'!D179)</f>
        <v/>
      </c>
      <c r="D179" s="32" t="str">
        <f>IF('N-Bedarf GL'!C179="","",'N-Bedarf GL'!C179)</f>
        <v/>
      </c>
      <c r="E179" s="321" t="str">
        <f>IF('N-Bedarf GL'!R179="","",'N-Bedarf GL'!R179)</f>
        <v/>
      </c>
      <c r="F179" s="321" t="str">
        <f>IF('P-Bedarf GL'!N180="","",'P-Bedarf GL'!N180)</f>
        <v/>
      </c>
      <c r="G179" s="321" t="str">
        <f>IF('P-Bedarf GL'!R180="","",'P-Bedarf GL'!R180)</f>
        <v/>
      </c>
      <c r="H179" s="321">
        <f t="shared" si="79"/>
        <v>0</v>
      </c>
      <c r="I179" s="345" t="str">
        <f t="shared" si="80"/>
        <v/>
      </c>
      <c r="J179" s="345" t="str">
        <f t="shared" si="81"/>
        <v/>
      </c>
      <c r="K179" s="345" t="str">
        <f t="shared" si="82"/>
        <v/>
      </c>
      <c r="L179" s="345">
        <f t="shared" si="83"/>
        <v>0</v>
      </c>
      <c r="M179" s="345">
        <f t="shared" si="84"/>
        <v>0</v>
      </c>
      <c r="N179" s="345">
        <f t="shared" si="85"/>
        <v>0</v>
      </c>
      <c r="O179" s="321" t="str">
        <f t="shared" si="86"/>
        <v/>
      </c>
      <c r="P179" s="321" t="str">
        <f t="shared" si="87"/>
        <v/>
      </c>
      <c r="Q179" s="321" t="str">
        <f t="shared" si="88"/>
        <v/>
      </c>
      <c r="R179" s="214" t="str">
        <f t="shared" si="96"/>
        <v/>
      </c>
      <c r="S179" s="141"/>
      <c r="T179" s="211"/>
      <c r="U179" s="215" t="str">
        <f t="shared" si="68"/>
        <v/>
      </c>
      <c r="V179" s="153" t="str">
        <f t="shared" si="89"/>
        <v/>
      </c>
      <c r="W179" s="153" t="str">
        <f t="shared" si="90"/>
        <v/>
      </c>
      <c r="X179" s="153" t="str">
        <f t="shared" si="69"/>
        <v/>
      </c>
      <c r="Y179" s="153" t="str">
        <f t="shared" si="70"/>
        <v/>
      </c>
      <c r="Z179" s="141"/>
      <c r="AA179" s="211"/>
      <c r="AB179" s="215" t="str">
        <f t="shared" si="97"/>
        <v/>
      </c>
      <c r="AC179" s="153" t="str">
        <f t="shared" si="91"/>
        <v/>
      </c>
      <c r="AD179" s="153" t="str">
        <f t="shared" si="92"/>
        <v/>
      </c>
      <c r="AE179" s="153" t="str">
        <f t="shared" si="71"/>
        <v/>
      </c>
      <c r="AF179" s="153" t="str">
        <f t="shared" si="72"/>
        <v/>
      </c>
      <c r="AG179" s="213" t="str">
        <f t="shared" si="98"/>
        <v/>
      </c>
      <c r="AH179" s="141"/>
      <c r="AI179" s="211"/>
      <c r="AJ179" s="215" t="str">
        <f t="shared" si="99"/>
        <v/>
      </c>
      <c r="AK179" s="153" t="str">
        <f t="shared" si="93"/>
        <v/>
      </c>
      <c r="AL179" s="153" t="str">
        <f t="shared" si="73"/>
        <v/>
      </c>
      <c r="AM179" s="153" t="str">
        <f t="shared" si="74"/>
        <v/>
      </c>
      <c r="AN179" s="141"/>
      <c r="AO179" s="211"/>
      <c r="AP179" s="215" t="str">
        <f t="shared" si="100"/>
        <v/>
      </c>
      <c r="AQ179" s="153" t="str">
        <f t="shared" si="94"/>
        <v/>
      </c>
      <c r="AR179" s="153" t="str">
        <f t="shared" si="75"/>
        <v/>
      </c>
      <c r="AS179" s="153" t="str">
        <f t="shared" si="76"/>
        <v/>
      </c>
      <c r="AT179" s="141"/>
      <c r="AU179" s="211"/>
      <c r="AV179" s="215" t="str">
        <f t="shared" si="101"/>
        <v/>
      </c>
      <c r="AW179" s="153" t="str">
        <f t="shared" si="95"/>
        <v/>
      </c>
      <c r="AX179" s="153" t="str">
        <f t="shared" si="77"/>
        <v/>
      </c>
      <c r="AY179" s="153" t="str">
        <f t="shared" si="78"/>
        <v/>
      </c>
    </row>
    <row r="180" spans="1:51" ht="29.45" customHeight="1" x14ac:dyDescent="0.25">
      <c r="A180" s="354" t="str">
        <f>IF('N-Bedarf GL'!A180="","",'N-Bedarf GL'!A180)</f>
        <v/>
      </c>
      <c r="B180" s="354" t="str">
        <f>IF('N-Bedarf GL'!B180="","",'N-Bedarf GL'!B180)</f>
        <v/>
      </c>
      <c r="C180" s="305" t="str">
        <f>IF('N-Bedarf GL'!D180="","",'N-Bedarf GL'!D180)</f>
        <v/>
      </c>
      <c r="D180" s="32" t="str">
        <f>IF('N-Bedarf GL'!C180="","",'N-Bedarf GL'!C180)</f>
        <v/>
      </c>
      <c r="E180" s="321" t="str">
        <f>IF('N-Bedarf GL'!R180="","",'N-Bedarf GL'!R180)</f>
        <v/>
      </c>
      <c r="F180" s="321" t="str">
        <f>IF('P-Bedarf GL'!N181="","",'P-Bedarf GL'!N181)</f>
        <v/>
      </c>
      <c r="G180" s="321" t="str">
        <f>IF('P-Bedarf GL'!R181="","",'P-Bedarf GL'!R181)</f>
        <v/>
      </c>
      <c r="H180" s="321">
        <f t="shared" si="79"/>
        <v>0</v>
      </c>
      <c r="I180" s="345" t="str">
        <f t="shared" si="80"/>
        <v/>
      </c>
      <c r="J180" s="345" t="str">
        <f t="shared" si="81"/>
        <v/>
      </c>
      <c r="K180" s="345" t="str">
        <f t="shared" si="82"/>
        <v/>
      </c>
      <c r="L180" s="345">
        <f t="shared" si="83"/>
        <v>0</v>
      </c>
      <c r="M180" s="345">
        <f t="shared" si="84"/>
        <v>0</v>
      </c>
      <c r="N180" s="345">
        <f t="shared" si="85"/>
        <v>0</v>
      </c>
      <c r="O180" s="321" t="str">
        <f t="shared" si="86"/>
        <v/>
      </c>
      <c r="P180" s="321" t="str">
        <f t="shared" si="87"/>
        <v/>
      </c>
      <c r="Q180" s="321" t="str">
        <f t="shared" si="88"/>
        <v/>
      </c>
      <c r="R180" s="214" t="str">
        <f t="shared" si="96"/>
        <v/>
      </c>
      <c r="S180" s="141"/>
      <c r="T180" s="211"/>
      <c r="U180" s="215" t="str">
        <f t="shared" si="68"/>
        <v/>
      </c>
      <c r="V180" s="153" t="str">
        <f t="shared" si="89"/>
        <v/>
      </c>
      <c r="W180" s="153" t="str">
        <f t="shared" si="90"/>
        <v/>
      </c>
      <c r="X180" s="153" t="str">
        <f t="shared" si="69"/>
        <v/>
      </c>
      <c r="Y180" s="153" t="str">
        <f t="shared" si="70"/>
        <v/>
      </c>
      <c r="Z180" s="141"/>
      <c r="AA180" s="211"/>
      <c r="AB180" s="215" t="str">
        <f t="shared" si="97"/>
        <v/>
      </c>
      <c r="AC180" s="153" t="str">
        <f t="shared" si="91"/>
        <v/>
      </c>
      <c r="AD180" s="153" t="str">
        <f t="shared" si="92"/>
        <v/>
      </c>
      <c r="AE180" s="153" t="str">
        <f t="shared" si="71"/>
        <v/>
      </c>
      <c r="AF180" s="153" t="str">
        <f t="shared" si="72"/>
        <v/>
      </c>
      <c r="AG180" s="213" t="str">
        <f t="shared" si="98"/>
        <v/>
      </c>
      <c r="AH180" s="141"/>
      <c r="AI180" s="211"/>
      <c r="AJ180" s="215" t="str">
        <f t="shared" si="99"/>
        <v/>
      </c>
      <c r="AK180" s="153" t="str">
        <f t="shared" si="93"/>
        <v/>
      </c>
      <c r="AL180" s="153" t="str">
        <f t="shared" si="73"/>
        <v/>
      </c>
      <c r="AM180" s="153" t="str">
        <f t="shared" si="74"/>
        <v/>
      </c>
      <c r="AN180" s="141"/>
      <c r="AO180" s="211"/>
      <c r="AP180" s="215" t="str">
        <f t="shared" si="100"/>
        <v/>
      </c>
      <c r="AQ180" s="153" t="str">
        <f t="shared" si="94"/>
        <v/>
      </c>
      <c r="AR180" s="153" t="str">
        <f t="shared" si="75"/>
        <v/>
      </c>
      <c r="AS180" s="153" t="str">
        <f t="shared" si="76"/>
        <v/>
      </c>
      <c r="AT180" s="141"/>
      <c r="AU180" s="211"/>
      <c r="AV180" s="215" t="str">
        <f t="shared" si="101"/>
        <v/>
      </c>
      <c r="AW180" s="153" t="str">
        <f t="shared" si="95"/>
        <v/>
      </c>
      <c r="AX180" s="153" t="str">
        <f t="shared" si="77"/>
        <v/>
      </c>
      <c r="AY180" s="153" t="str">
        <f t="shared" si="78"/>
        <v/>
      </c>
    </row>
    <row r="181" spans="1:51" ht="29.45" customHeight="1" x14ac:dyDescent="0.25">
      <c r="A181" s="354" t="str">
        <f>IF('N-Bedarf GL'!A181="","",'N-Bedarf GL'!A181)</f>
        <v/>
      </c>
      <c r="B181" s="354" t="str">
        <f>IF('N-Bedarf GL'!B181="","",'N-Bedarf GL'!B181)</f>
        <v/>
      </c>
      <c r="C181" s="305" t="str">
        <f>IF('N-Bedarf GL'!D181="","",'N-Bedarf GL'!D181)</f>
        <v/>
      </c>
      <c r="D181" s="32" t="str">
        <f>IF('N-Bedarf GL'!C181="","",'N-Bedarf GL'!C181)</f>
        <v/>
      </c>
      <c r="E181" s="321" t="str">
        <f>IF('N-Bedarf GL'!R181="","",'N-Bedarf GL'!R181)</f>
        <v/>
      </c>
      <c r="F181" s="321" t="str">
        <f>IF('P-Bedarf GL'!N182="","",'P-Bedarf GL'!N182)</f>
        <v/>
      </c>
      <c r="G181" s="321" t="str">
        <f>IF('P-Bedarf GL'!R182="","",'P-Bedarf GL'!R182)</f>
        <v/>
      </c>
      <c r="H181" s="321">
        <f t="shared" si="79"/>
        <v>0</v>
      </c>
      <c r="I181" s="345" t="str">
        <f t="shared" si="80"/>
        <v/>
      </c>
      <c r="J181" s="345" t="str">
        <f t="shared" si="81"/>
        <v/>
      </c>
      <c r="K181" s="345" t="str">
        <f t="shared" si="82"/>
        <v/>
      </c>
      <c r="L181" s="345">
        <f t="shared" si="83"/>
        <v>0</v>
      </c>
      <c r="M181" s="345">
        <f t="shared" si="84"/>
        <v>0</v>
      </c>
      <c r="N181" s="345">
        <f t="shared" si="85"/>
        <v>0</v>
      </c>
      <c r="O181" s="321" t="str">
        <f t="shared" si="86"/>
        <v/>
      </c>
      <c r="P181" s="321" t="str">
        <f t="shared" si="87"/>
        <v/>
      </c>
      <c r="Q181" s="321" t="str">
        <f t="shared" si="88"/>
        <v/>
      </c>
      <c r="R181" s="214" t="str">
        <f t="shared" si="96"/>
        <v/>
      </c>
      <c r="S181" s="141"/>
      <c r="T181" s="211"/>
      <c r="U181" s="215" t="str">
        <f t="shared" si="68"/>
        <v/>
      </c>
      <c r="V181" s="153" t="str">
        <f t="shared" si="89"/>
        <v/>
      </c>
      <c r="W181" s="153" t="str">
        <f t="shared" si="90"/>
        <v/>
      </c>
      <c r="X181" s="153" t="str">
        <f t="shared" si="69"/>
        <v/>
      </c>
      <c r="Y181" s="153" t="str">
        <f t="shared" si="70"/>
        <v/>
      </c>
      <c r="Z181" s="141"/>
      <c r="AA181" s="211"/>
      <c r="AB181" s="215" t="str">
        <f t="shared" si="97"/>
        <v/>
      </c>
      <c r="AC181" s="153" t="str">
        <f t="shared" si="91"/>
        <v/>
      </c>
      <c r="AD181" s="153" t="str">
        <f t="shared" si="92"/>
        <v/>
      </c>
      <c r="AE181" s="153" t="str">
        <f t="shared" si="71"/>
        <v/>
      </c>
      <c r="AF181" s="153" t="str">
        <f t="shared" si="72"/>
        <v/>
      </c>
      <c r="AG181" s="213" t="str">
        <f t="shared" si="98"/>
        <v/>
      </c>
      <c r="AH181" s="141"/>
      <c r="AI181" s="211"/>
      <c r="AJ181" s="215" t="str">
        <f t="shared" si="99"/>
        <v/>
      </c>
      <c r="AK181" s="153" t="str">
        <f t="shared" si="93"/>
        <v/>
      </c>
      <c r="AL181" s="153" t="str">
        <f t="shared" si="73"/>
        <v/>
      </c>
      <c r="AM181" s="153" t="str">
        <f t="shared" si="74"/>
        <v/>
      </c>
      <c r="AN181" s="141"/>
      <c r="AO181" s="211"/>
      <c r="AP181" s="215" t="str">
        <f t="shared" si="100"/>
        <v/>
      </c>
      <c r="AQ181" s="153" t="str">
        <f t="shared" si="94"/>
        <v/>
      </c>
      <c r="AR181" s="153" t="str">
        <f t="shared" si="75"/>
        <v/>
      </c>
      <c r="AS181" s="153" t="str">
        <f t="shared" si="76"/>
        <v/>
      </c>
      <c r="AT181" s="141"/>
      <c r="AU181" s="211"/>
      <c r="AV181" s="215" t="str">
        <f t="shared" si="101"/>
        <v/>
      </c>
      <c r="AW181" s="153" t="str">
        <f t="shared" si="95"/>
        <v/>
      </c>
      <c r="AX181" s="153" t="str">
        <f t="shared" si="77"/>
        <v/>
      </c>
      <c r="AY181" s="153" t="str">
        <f t="shared" si="78"/>
        <v/>
      </c>
    </row>
    <row r="182" spans="1:51" ht="29.45" customHeight="1" x14ac:dyDescent="0.25">
      <c r="A182" s="354" t="str">
        <f>IF('N-Bedarf GL'!A182="","",'N-Bedarf GL'!A182)</f>
        <v/>
      </c>
      <c r="B182" s="354" t="str">
        <f>IF('N-Bedarf GL'!B182="","",'N-Bedarf GL'!B182)</f>
        <v/>
      </c>
      <c r="C182" s="305" t="str">
        <f>IF('N-Bedarf GL'!D182="","",'N-Bedarf GL'!D182)</f>
        <v/>
      </c>
      <c r="D182" s="32" t="str">
        <f>IF('N-Bedarf GL'!C182="","",'N-Bedarf GL'!C182)</f>
        <v/>
      </c>
      <c r="E182" s="321" t="str">
        <f>IF('N-Bedarf GL'!R182="","",'N-Bedarf GL'!R182)</f>
        <v/>
      </c>
      <c r="F182" s="321" t="str">
        <f>IF('P-Bedarf GL'!N183="","",'P-Bedarf GL'!N183)</f>
        <v/>
      </c>
      <c r="G182" s="321" t="str">
        <f>IF('P-Bedarf GL'!R183="","",'P-Bedarf GL'!R183)</f>
        <v/>
      </c>
      <c r="H182" s="321">
        <f t="shared" si="79"/>
        <v>0</v>
      </c>
      <c r="I182" s="345" t="str">
        <f t="shared" si="80"/>
        <v/>
      </c>
      <c r="J182" s="345" t="str">
        <f t="shared" si="81"/>
        <v/>
      </c>
      <c r="K182" s="345" t="str">
        <f t="shared" si="82"/>
        <v/>
      </c>
      <c r="L182" s="345">
        <f t="shared" si="83"/>
        <v>0</v>
      </c>
      <c r="M182" s="345">
        <f t="shared" si="84"/>
        <v>0</v>
      </c>
      <c r="N182" s="345">
        <f t="shared" si="85"/>
        <v>0</v>
      </c>
      <c r="O182" s="321" t="str">
        <f t="shared" si="86"/>
        <v/>
      </c>
      <c r="P182" s="321" t="str">
        <f t="shared" si="87"/>
        <v/>
      </c>
      <c r="Q182" s="321" t="str">
        <f t="shared" si="88"/>
        <v/>
      </c>
      <c r="R182" s="214" t="str">
        <f t="shared" si="96"/>
        <v/>
      </c>
      <c r="S182" s="141"/>
      <c r="T182" s="211"/>
      <c r="U182" s="215" t="str">
        <f t="shared" si="68"/>
        <v/>
      </c>
      <c r="V182" s="153" t="str">
        <f t="shared" si="89"/>
        <v/>
      </c>
      <c r="W182" s="153" t="str">
        <f t="shared" si="90"/>
        <v/>
      </c>
      <c r="X182" s="153" t="str">
        <f t="shared" si="69"/>
        <v/>
      </c>
      <c r="Y182" s="153" t="str">
        <f t="shared" si="70"/>
        <v/>
      </c>
      <c r="Z182" s="141"/>
      <c r="AA182" s="211"/>
      <c r="AB182" s="215" t="str">
        <f t="shared" si="97"/>
        <v/>
      </c>
      <c r="AC182" s="153" t="str">
        <f t="shared" si="91"/>
        <v/>
      </c>
      <c r="AD182" s="153" t="str">
        <f t="shared" si="92"/>
        <v/>
      </c>
      <c r="AE182" s="153" t="str">
        <f t="shared" si="71"/>
        <v/>
      </c>
      <c r="AF182" s="153" t="str">
        <f t="shared" si="72"/>
        <v/>
      </c>
      <c r="AG182" s="213" t="str">
        <f t="shared" si="98"/>
        <v/>
      </c>
      <c r="AH182" s="141"/>
      <c r="AI182" s="211"/>
      <c r="AJ182" s="215" t="str">
        <f t="shared" si="99"/>
        <v/>
      </c>
      <c r="AK182" s="153" t="str">
        <f t="shared" si="93"/>
        <v/>
      </c>
      <c r="AL182" s="153" t="str">
        <f t="shared" si="73"/>
        <v/>
      </c>
      <c r="AM182" s="153" t="str">
        <f t="shared" si="74"/>
        <v/>
      </c>
      <c r="AN182" s="141"/>
      <c r="AO182" s="211"/>
      <c r="AP182" s="215" t="str">
        <f t="shared" si="100"/>
        <v/>
      </c>
      <c r="AQ182" s="153" t="str">
        <f t="shared" si="94"/>
        <v/>
      </c>
      <c r="AR182" s="153" t="str">
        <f t="shared" si="75"/>
        <v/>
      </c>
      <c r="AS182" s="153" t="str">
        <f t="shared" si="76"/>
        <v/>
      </c>
      <c r="AT182" s="141"/>
      <c r="AU182" s="211"/>
      <c r="AV182" s="215" t="str">
        <f t="shared" si="101"/>
        <v/>
      </c>
      <c r="AW182" s="153" t="str">
        <f t="shared" si="95"/>
        <v/>
      </c>
      <c r="AX182" s="153" t="str">
        <f t="shared" si="77"/>
        <v/>
      </c>
      <c r="AY182" s="153" t="str">
        <f t="shared" si="78"/>
        <v/>
      </c>
    </row>
    <row r="183" spans="1:51" ht="29.45" customHeight="1" x14ac:dyDescent="0.25">
      <c r="A183" s="354" t="str">
        <f>IF('N-Bedarf GL'!A183="","",'N-Bedarf GL'!A183)</f>
        <v/>
      </c>
      <c r="B183" s="354" t="str">
        <f>IF('N-Bedarf GL'!B183="","",'N-Bedarf GL'!B183)</f>
        <v/>
      </c>
      <c r="C183" s="305" t="str">
        <f>IF('N-Bedarf GL'!D183="","",'N-Bedarf GL'!D183)</f>
        <v/>
      </c>
      <c r="D183" s="32" t="str">
        <f>IF('N-Bedarf GL'!C183="","",'N-Bedarf GL'!C183)</f>
        <v/>
      </c>
      <c r="E183" s="321" t="str">
        <f>IF('N-Bedarf GL'!R183="","",'N-Bedarf GL'!R183)</f>
        <v/>
      </c>
      <c r="F183" s="321" t="str">
        <f>IF('P-Bedarf GL'!N184="","",'P-Bedarf GL'!N184)</f>
        <v/>
      </c>
      <c r="G183" s="321" t="str">
        <f>IF('P-Bedarf GL'!R184="","",'P-Bedarf GL'!R184)</f>
        <v/>
      </c>
      <c r="H183" s="321">
        <f t="shared" si="79"/>
        <v>0</v>
      </c>
      <c r="I183" s="345" t="str">
        <f t="shared" si="80"/>
        <v/>
      </c>
      <c r="J183" s="345" t="str">
        <f t="shared" si="81"/>
        <v/>
      </c>
      <c r="K183" s="345" t="str">
        <f t="shared" si="82"/>
        <v/>
      </c>
      <c r="L183" s="345">
        <f t="shared" si="83"/>
        <v>0</v>
      </c>
      <c r="M183" s="345">
        <f t="shared" si="84"/>
        <v>0</v>
      </c>
      <c r="N183" s="345">
        <f t="shared" si="85"/>
        <v>0</v>
      </c>
      <c r="O183" s="321" t="str">
        <f t="shared" si="86"/>
        <v/>
      </c>
      <c r="P183" s="321" t="str">
        <f t="shared" si="87"/>
        <v/>
      </c>
      <c r="Q183" s="321" t="str">
        <f t="shared" si="88"/>
        <v/>
      </c>
      <c r="R183" s="214" t="str">
        <f t="shared" si="96"/>
        <v/>
      </c>
      <c r="S183" s="141"/>
      <c r="T183" s="211"/>
      <c r="U183" s="215" t="str">
        <f t="shared" si="68"/>
        <v/>
      </c>
      <c r="V183" s="153" t="str">
        <f t="shared" si="89"/>
        <v/>
      </c>
      <c r="W183" s="153" t="str">
        <f t="shared" si="90"/>
        <v/>
      </c>
      <c r="X183" s="153" t="str">
        <f t="shared" si="69"/>
        <v/>
      </c>
      <c r="Y183" s="153" t="str">
        <f t="shared" si="70"/>
        <v/>
      </c>
      <c r="Z183" s="141"/>
      <c r="AA183" s="211"/>
      <c r="AB183" s="215" t="str">
        <f t="shared" si="97"/>
        <v/>
      </c>
      <c r="AC183" s="153" t="str">
        <f t="shared" si="91"/>
        <v/>
      </c>
      <c r="AD183" s="153" t="str">
        <f t="shared" si="92"/>
        <v/>
      </c>
      <c r="AE183" s="153" t="str">
        <f t="shared" si="71"/>
        <v/>
      </c>
      <c r="AF183" s="153" t="str">
        <f t="shared" si="72"/>
        <v/>
      </c>
      <c r="AG183" s="213" t="str">
        <f t="shared" si="98"/>
        <v/>
      </c>
      <c r="AH183" s="141"/>
      <c r="AI183" s="211"/>
      <c r="AJ183" s="215" t="str">
        <f t="shared" si="99"/>
        <v/>
      </c>
      <c r="AK183" s="153" t="str">
        <f t="shared" si="93"/>
        <v/>
      </c>
      <c r="AL183" s="153" t="str">
        <f t="shared" si="73"/>
        <v/>
      </c>
      <c r="AM183" s="153" t="str">
        <f t="shared" si="74"/>
        <v/>
      </c>
      <c r="AN183" s="141"/>
      <c r="AO183" s="211"/>
      <c r="AP183" s="215" t="str">
        <f t="shared" si="100"/>
        <v/>
      </c>
      <c r="AQ183" s="153" t="str">
        <f t="shared" si="94"/>
        <v/>
      </c>
      <c r="AR183" s="153" t="str">
        <f t="shared" si="75"/>
        <v/>
      </c>
      <c r="AS183" s="153" t="str">
        <f t="shared" si="76"/>
        <v/>
      </c>
      <c r="AT183" s="141"/>
      <c r="AU183" s="211"/>
      <c r="AV183" s="215" t="str">
        <f t="shared" si="101"/>
        <v/>
      </c>
      <c r="AW183" s="153" t="str">
        <f t="shared" si="95"/>
        <v/>
      </c>
      <c r="AX183" s="153" t="str">
        <f t="shared" si="77"/>
        <v/>
      </c>
      <c r="AY183" s="153" t="str">
        <f t="shared" si="78"/>
        <v/>
      </c>
    </row>
    <row r="184" spans="1:51" ht="29.45" customHeight="1" x14ac:dyDescent="0.25">
      <c r="A184" s="354" t="str">
        <f>IF('N-Bedarf GL'!A184="","",'N-Bedarf GL'!A184)</f>
        <v/>
      </c>
      <c r="B184" s="354" t="str">
        <f>IF('N-Bedarf GL'!B184="","",'N-Bedarf GL'!B184)</f>
        <v/>
      </c>
      <c r="C184" s="305" t="str">
        <f>IF('N-Bedarf GL'!D184="","",'N-Bedarf GL'!D184)</f>
        <v/>
      </c>
      <c r="D184" s="32" t="str">
        <f>IF('N-Bedarf GL'!C184="","",'N-Bedarf GL'!C184)</f>
        <v/>
      </c>
      <c r="E184" s="321" t="str">
        <f>IF('N-Bedarf GL'!R184="","",'N-Bedarf GL'!R184)</f>
        <v/>
      </c>
      <c r="F184" s="321" t="str">
        <f>IF('P-Bedarf GL'!N185="","",'P-Bedarf GL'!N185)</f>
        <v/>
      </c>
      <c r="G184" s="321" t="str">
        <f>IF('P-Bedarf GL'!R185="","",'P-Bedarf GL'!R185)</f>
        <v/>
      </c>
      <c r="H184" s="321">
        <f t="shared" si="79"/>
        <v>0</v>
      </c>
      <c r="I184" s="345" t="str">
        <f t="shared" si="80"/>
        <v/>
      </c>
      <c r="J184" s="345" t="str">
        <f t="shared" si="81"/>
        <v/>
      </c>
      <c r="K184" s="345" t="str">
        <f t="shared" si="82"/>
        <v/>
      </c>
      <c r="L184" s="345">
        <f t="shared" si="83"/>
        <v>0</v>
      </c>
      <c r="M184" s="345">
        <f t="shared" si="84"/>
        <v>0</v>
      </c>
      <c r="N184" s="345">
        <f t="shared" si="85"/>
        <v>0</v>
      </c>
      <c r="O184" s="321" t="str">
        <f t="shared" si="86"/>
        <v/>
      </c>
      <c r="P184" s="321" t="str">
        <f t="shared" si="87"/>
        <v/>
      </c>
      <c r="Q184" s="321" t="str">
        <f t="shared" si="88"/>
        <v/>
      </c>
      <c r="R184" s="214" t="str">
        <f t="shared" si="96"/>
        <v/>
      </c>
      <c r="S184" s="141"/>
      <c r="T184" s="211"/>
      <c r="U184" s="215" t="str">
        <f t="shared" si="68"/>
        <v/>
      </c>
      <c r="V184" s="153" t="str">
        <f t="shared" si="89"/>
        <v/>
      </c>
      <c r="W184" s="153" t="str">
        <f t="shared" si="90"/>
        <v/>
      </c>
      <c r="X184" s="153" t="str">
        <f t="shared" si="69"/>
        <v/>
      </c>
      <c r="Y184" s="153" t="str">
        <f t="shared" si="70"/>
        <v/>
      </c>
      <c r="Z184" s="141"/>
      <c r="AA184" s="211"/>
      <c r="AB184" s="215" t="str">
        <f t="shared" si="97"/>
        <v/>
      </c>
      <c r="AC184" s="153" t="str">
        <f t="shared" si="91"/>
        <v/>
      </c>
      <c r="AD184" s="153" t="str">
        <f t="shared" si="92"/>
        <v/>
      </c>
      <c r="AE184" s="153" t="str">
        <f t="shared" si="71"/>
        <v/>
      </c>
      <c r="AF184" s="153" t="str">
        <f t="shared" si="72"/>
        <v/>
      </c>
      <c r="AG184" s="213" t="str">
        <f t="shared" si="98"/>
        <v/>
      </c>
      <c r="AH184" s="141"/>
      <c r="AI184" s="211"/>
      <c r="AJ184" s="215" t="str">
        <f t="shared" si="99"/>
        <v/>
      </c>
      <c r="AK184" s="153" t="str">
        <f t="shared" si="93"/>
        <v/>
      </c>
      <c r="AL184" s="153" t="str">
        <f t="shared" si="73"/>
        <v/>
      </c>
      <c r="AM184" s="153" t="str">
        <f t="shared" si="74"/>
        <v/>
      </c>
      <c r="AN184" s="141"/>
      <c r="AO184" s="211"/>
      <c r="AP184" s="215" t="str">
        <f t="shared" si="100"/>
        <v/>
      </c>
      <c r="AQ184" s="153" t="str">
        <f t="shared" si="94"/>
        <v/>
      </c>
      <c r="AR184" s="153" t="str">
        <f t="shared" si="75"/>
        <v/>
      </c>
      <c r="AS184" s="153" t="str">
        <f t="shared" si="76"/>
        <v/>
      </c>
      <c r="AT184" s="141"/>
      <c r="AU184" s="211"/>
      <c r="AV184" s="215" t="str">
        <f t="shared" si="101"/>
        <v/>
      </c>
      <c r="AW184" s="153" t="str">
        <f t="shared" si="95"/>
        <v/>
      </c>
      <c r="AX184" s="153" t="str">
        <f t="shared" si="77"/>
        <v/>
      </c>
      <c r="AY184" s="153" t="str">
        <f t="shared" si="78"/>
        <v/>
      </c>
    </row>
    <row r="185" spans="1:51" ht="29.45" customHeight="1" x14ac:dyDescent="0.25">
      <c r="A185" s="354" t="str">
        <f>IF('N-Bedarf GL'!A185="","",'N-Bedarf GL'!A185)</f>
        <v/>
      </c>
      <c r="B185" s="354" t="str">
        <f>IF('N-Bedarf GL'!B185="","",'N-Bedarf GL'!B185)</f>
        <v/>
      </c>
      <c r="C185" s="305" t="str">
        <f>IF('N-Bedarf GL'!D185="","",'N-Bedarf GL'!D185)</f>
        <v/>
      </c>
      <c r="D185" s="32" t="str">
        <f>IF('N-Bedarf GL'!C185="","",'N-Bedarf GL'!C185)</f>
        <v/>
      </c>
      <c r="E185" s="321" t="str">
        <f>IF('N-Bedarf GL'!R185="","",'N-Bedarf GL'!R185)</f>
        <v/>
      </c>
      <c r="F185" s="321" t="str">
        <f>IF('P-Bedarf GL'!N186="","",'P-Bedarf GL'!N186)</f>
        <v/>
      </c>
      <c r="G185" s="321" t="str">
        <f>IF('P-Bedarf GL'!R186="","",'P-Bedarf GL'!R186)</f>
        <v/>
      </c>
      <c r="H185" s="321">
        <f t="shared" si="79"/>
        <v>0</v>
      </c>
      <c r="I185" s="345" t="str">
        <f t="shared" si="80"/>
        <v/>
      </c>
      <c r="J185" s="345" t="str">
        <f t="shared" si="81"/>
        <v/>
      </c>
      <c r="K185" s="345" t="str">
        <f t="shared" si="82"/>
        <v/>
      </c>
      <c r="L185" s="345">
        <f t="shared" si="83"/>
        <v>0</v>
      </c>
      <c r="M185" s="345">
        <f t="shared" si="84"/>
        <v>0</v>
      </c>
      <c r="N185" s="345">
        <f t="shared" si="85"/>
        <v>0</v>
      </c>
      <c r="O185" s="321" t="str">
        <f t="shared" si="86"/>
        <v/>
      </c>
      <c r="P185" s="321" t="str">
        <f t="shared" si="87"/>
        <v/>
      </c>
      <c r="Q185" s="321" t="str">
        <f t="shared" si="88"/>
        <v/>
      </c>
      <c r="R185" s="214" t="str">
        <f t="shared" si="96"/>
        <v/>
      </c>
      <c r="S185" s="141"/>
      <c r="T185" s="211"/>
      <c r="U185" s="215" t="str">
        <f t="shared" si="68"/>
        <v/>
      </c>
      <c r="V185" s="153" t="str">
        <f t="shared" si="89"/>
        <v/>
      </c>
      <c r="W185" s="153" t="str">
        <f t="shared" si="90"/>
        <v/>
      </c>
      <c r="X185" s="153" t="str">
        <f t="shared" si="69"/>
        <v/>
      </c>
      <c r="Y185" s="153" t="str">
        <f t="shared" si="70"/>
        <v/>
      </c>
      <c r="Z185" s="141"/>
      <c r="AA185" s="211"/>
      <c r="AB185" s="215" t="str">
        <f t="shared" si="97"/>
        <v/>
      </c>
      <c r="AC185" s="153" t="str">
        <f t="shared" si="91"/>
        <v/>
      </c>
      <c r="AD185" s="153" t="str">
        <f t="shared" si="92"/>
        <v/>
      </c>
      <c r="AE185" s="153" t="str">
        <f t="shared" si="71"/>
        <v/>
      </c>
      <c r="AF185" s="153" t="str">
        <f t="shared" si="72"/>
        <v/>
      </c>
      <c r="AG185" s="213" t="str">
        <f t="shared" si="98"/>
        <v/>
      </c>
      <c r="AH185" s="141"/>
      <c r="AI185" s="211"/>
      <c r="AJ185" s="215" t="str">
        <f t="shared" si="99"/>
        <v/>
      </c>
      <c r="AK185" s="153" t="str">
        <f t="shared" si="93"/>
        <v/>
      </c>
      <c r="AL185" s="153" t="str">
        <f t="shared" si="73"/>
        <v/>
      </c>
      <c r="AM185" s="153" t="str">
        <f t="shared" si="74"/>
        <v/>
      </c>
      <c r="AN185" s="141"/>
      <c r="AO185" s="211"/>
      <c r="AP185" s="215" t="str">
        <f t="shared" si="100"/>
        <v/>
      </c>
      <c r="AQ185" s="153" t="str">
        <f t="shared" si="94"/>
        <v/>
      </c>
      <c r="AR185" s="153" t="str">
        <f t="shared" si="75"/>
        <v/>
      </c>
      <c r="AS185" s="153" t="str">
        <f t="shared" si="76"/>
        <v/>
      </c>
      <c r="AT185" s="141"/>
      <c r="AU185" s="211"/>
      <c r="AV185" s="215" t="str">
        <f t="shared" si="101"/>
        <v/>
      </c>
      <c r="AW185" s="153" t="str">
        <f t="shared" si="95"/>
        <v/>
      </c>
      <c r="AX185" s="153" t="str">
        <f t="shared" si="77"/>
        <v/>
      </c>
      <c r="AY185" s="153" t="str">
        <f t="shared" si="78"/>
        <v/>
      </c>
    </row>
    <row r="186" spans="1:51" ht="29.45" customHeight="1" x14ac:dyDescent="0.25">
      <c r="A186" s="354" t="str">
        <f>IF('N-Bedarf GL'!A186="","",'N-Bedarf GL'!A186)</f>
        <v/>
      </c>
      <c r="B186" s="354" t="str">
        <f>IF('N-Bedarf GL'!B186="","",'N-Bedarf GL'!B186)</f>
        <v/>
      </c>
      <c r="C186" s="305" t="str">
        <f>IF('N-Bedarf GL'!D186="","",'N-Bedarf GL'!D186)</f>
        <v/>
      </c>
      <c r="D186" s="32" t="str">
        <f>IF('N-Bedarf GL'!C186="","",'N-Bedarf GL'!C186)</f>
        <v/>
      </c>
      <c r="E186" s="321" t="str">
        <f>IF('N-Bedarf GL'!R186="","",'N-Bedarf GL'!R186)</f>
        <v/>
      </c>
      <c r="F186" s="321" t="str">
        <f>IF('P-Bedarf GL'!N187="","",'P-Bedarf GL'!N187)</f>
        <v/>
      </c>
      <c r="G186" s="321" t="str">
        <f>IF('P-Bedarf GL'!R187="","",'P-Bedarf GL'!R187)</f>
        <v/>
      </c>
      <c r="H186" s="321">
        <f t="shared" si="79"/>
        <v>0</v>
      </c>
      <c r="I186" s="345" t="str">
        <f t="shared" si="80"/>
        <v/>
      </c>
      <c r="J186" s="345" t="str">
        <f t="shared" si="81"/>
        <v/>
      </c>
      <c r="K186" s="345" t="str">
        <f t="shared" si="82"/>
        <v/>
      </c>
      <c r="L186" s="345">
        <f t="shared" si="83"/>
        <v>0</v>
      </c>
      <c r="M186" s="345">
        <f t="shared" si="84"/>
        <v>0</v>
      </c>
      <c r="N186" s="345">
        <f t="shared" si="85"/>
        <v>0</v>
      </c>
      <c r="O186" s="321" t="str">
        <f t="shared" si="86"/>
        <v/>
      </c>
      <c r="P186" s="321" t="str">
        <f t="shared" si="87"/>
        <v/>
      </c>
      <c r="Q186" s="321" t="str">
        <f t="shared" si="88"/>
        <v/>
      </c>
      <c r="R186" s="214" t="str">
        <f t="shared" si="96"/>
        <v/>
      </c>
      <c r="S186" s="141"/>
      <c r="T186" s="211"/>
      <c r="U186" s="215" t="str">
        <f t="shared" si="68"/>
        <v/>
      </c>
      <c r="V186" s="153" t="str">
        <f t="shared" si="89"/>
        <v/>
      </c>
      <c r="W186" s="153" t="str">
        <f t="shared" si="90"/>
        <v/>
      </c>
      <c r="X186" s="153" t="str">
        <f t="shared" si="69"/>
        <v/>
      </c>
      <c r="Y186" s="153" t="str">
        <f t="shared" si="70"/>
        <v/>
      </c>
      <c r="Z186" s="141"/>
      <c r="AA186" s="211"/>
      <c r="AB186" s="215" t="str">
        <f t="shared" si="97"/>
        <v/>
      </c>
      <c r="AC186" s="153" t="str">
        <f t="shared" si="91"/>
        <v/>
      </c>
      <c r="AD186" s="153" t="str">
        <f t="shared" si="92"/>
        <v/>
      </c>
      <c r="AE186" s="153" t="str">
        <f t="shared" si="71"/>
        <v/>
      </c>
      <c r="AF186" s="153" t="str">
        <f t="shared" si="72"/>
        <v/>
      </c>
      <c r="AG186" s="213" t="str">
        <f t="shared" si="98"/>
        <v/>
      </c>
      <c r="AH186" s="141"/>
      <c r="AI186" s="211"/>
      <c r="AJ186" s="215" t="str">
        <f t="shared" si="99"/>
        <v/>
      </c>
      <c r="AK186" s="153" t="str">
        <f t="shared" si="93"/>
        <v/>
      </c>
      <c r="AL186" s="153" t="str">
        <f t="shared" si="73"/>
        <v/>
      </c>
      <c r="AM186" s="153" t="str">
        <f t="shared" si="74"/>
        <v/>
      </c>
      <c r="AN186" s="141"/>
      <c r="AO186" s="211"/>
      <c r="AP186" s="215" t="str">
        <f t="shared" si="100"/>
        <v/>
      </c>
      <c r="AQ186" s="153" t="str">
        <f t="shared" si="94"/>
        <v/>
      </c>
      <c r="AR186" s="153" t="str">
        <f t="shared" si="75"/>
        <v/>
      </c>
      <c r="AS186" s="153" t="str">
        <f t="shared" si="76"/>
        <v/>
      </c>
      <c r="AT186" s="141"/>
      <c r="AU186" s="211"/>
      <c r="AV186" s="215" t="str">
        <f t="shared" si="101"/>
        <v/>
      </c>
      <c r="AW186" s="153" t="str">
        <f t="shared" si="95"/>
        <v/>
      </c>
      <c r="AX186" s="153" t="str">
        <f t="shared" si="77"/>
        <v/>
      </c>
      <c r="AY186" s="153" t="str">
        <f t="shared" si="78"/>
        <v/>
      </c>
    </row>
    <row r="187" spans="1:51" ht="29.45" customHeight="1" x14ac:dyDescent="0.25">
      <c r="A187" s="354" t="str">
        <f>IF('N-Bedarf GL'!A187="","",'N-Bedarf GL'!A187)</f>
        <v/>
      </c>
      <c r="B187" s="354" t="str">
        <f>IF('N-Bedarf GL'!B187="","",'N-Bedarf GL'!B187)</f>
        <v/>
      </c>
      <c r="C187" s="305" t="str">
        <f>IF('N-Bedarf GL'!D187="","",'N-Bedarf GL'!D187)</f>
        <v/>
      </c>
      <c r="D187" s="32" t="str">
        <f>IF('N-Bedarf GL'!C187="","",'N-Bedarf GL'!C187)</f>
        <v/>
      </c>
      <c r="E187" s="321" t="str">
        <f>IF('N-Bedarf GL'!R187="","",'N-Bedarf GL'!R187)</f>
        <v/>
      </c>
      <c r="F187" s="321" t="str">
        <f>IF('P-Bedarf GL'!N188="","",'P-Bedarf GL'!N188)</f>
        <v/>
      </c>
      <c r="G187" s="321" t="str">
        <f>IF('P-Bedarf GL'!R188="","",'P-Bedarf GL'!R188)</f>
        <v/>
      </c>
      <c r="H187" s="321">
        <f t="shared" si="79"/>
        <v>0</v>
      </c>
      <c r="I187" s="345" t="str">
        <f t="shared" si="80"/>
        <v/>
      </c>
      <c r="J187" s="345" t="str">
        <f t="shared" si="81"/>
        <v/>
      </c>
      <c r="K187" s="345" t="str">
        <f t="shared" si="82"/>
        <v/>
      </c>
      <c r="L187" s="345">
        <f t="shared" si="83"/>
        <v>0</v>
      </c>
      <c r="M187" s="345">
        <f t="shared" si="84"/>
        <v>0</v>
      </c>
      <c r="N187" s="345">
        <f t="shared" si="85"/>
        <v>0</v>
      </c>
      <c r="O187" s="321" t="str">
        <f t="shared" si="86"/>
        <v/>
      </c>
      <c r="P187" s="321" t="str">
        <f t="shared" si="87"/>
        <v/>
      </c>
      <c r="Q187" s="321" t="str">
        <f t="shared" si="88"/>
        <v/>
      </c>
      <c r="R187" s="214" t="str">
        <f t="shared" si="96"/>
        <v/>
      </c>
      <c r="S187" s="141"/>
      <c r="T187" s="211"/>
      <c r="U187" s="215" t="str">
        <f t="shared" si="68"/>
        <v/>
      </c>
      <c r="V187" s="153" t="str">
        <f t="shared" si="89"/>
        <v/>
      </c>
      <c r="W187" s="153" t="str">
        <f t="shared" si="90"/>
        <v/>
      </c>
      <c r="X187" s="153" t="str">
        <f t="shared" si="69"/>
        <v/>
      </c>
      <c r="Y187" s="153" t="str">
        <f t="shared" si="70"/>
        <v/>
      </c>
      <c r="Z187" s="141"/>
      <c r="AA187" s="211"/>
      <c r="AB187" s="215" t="str">
        <f t="shared" si="97"/>
        <v/>
      </c>
      <c r="AC187" s="153" t="str">
        <f t="shared" si="91"/>
        <v/>
      </c>
      <c r="AD187" s="153" t="str">
        <f t="shared" si="92"/>
        <v/>
      </c>
      <c r="AE187" s="153" t="str">
        <f t="shared" si="71"/>
        <v/>
      </c>
      <c r="AF187" s="153" t="str">
        <f t="shared" si="72"/>
        <v/>
      </c>
      <c r="AG187" s="213" t="str">
        <f t="shared" si="98"/>
        <v/>
      </c>
      <c r="AH187" s="141"/>
      <c r="AI187" s="211"/>
      <c r="AJ187" s="215" t="str">
        <f t="shared" si="99"/>
        <v/>
      </c>
      <c r="AK187" s="153" t="str">
        <f t="shared" si="93"/>
        <v/>
      </c>
      <c r="AL187" s="153" t="str">
        <f t="shared" si="73"/>
        <v/>
      </c>
      <c r="AM187" s="153" t="str">
        <f t="shared" si="74"/>
        <v/>
      </c>
      <c r="AN187" s="141"/>
      <c r="AO187" s="211"/>
      <c r="AP187" s="215" t="str">
        <f t="shared" si="100"/>
        <v/>
      </c>
      <c r="AQ187" s="153" t="str">
        <f t="shared" si="94"/>
        <v/>
      </c>
      <c r="AR187" s="153" t="str">
        <f t="shared" si="75"/>
        <v/>
      </c>
      <c r="AS187" s="153" t="str">
        <f t="shared" si="76"/>
        <v/>
      </c>
      <c r="AT187" s="141"/>
      <c r="AU187" s="211"/>
      <c r="AV187" s="215" t="str">
        <f t="shared" si="101"/>
        <v/>
      </c>
      <c r="AW187" s="153" t="str">
        <f t="shared" si="95"/>
        <v/>
      </c>
      <c r="AX187" s="153" t="str">
        <f t="shared" si="77"/>
        <v/>
      </c>
      <c r="AY187" s="153" t="str">
        <f t="shared" si="78"/>
        <v/>
      </c>
    </row>
    <row r="188" spans="1:51" ht="29.45" customHeight="1" x14ac:dyDescent="0.25">
      <c r="A188" s="354" t="str">
        <f>IF('N-Bedarf GL'!A188="","",'N-Bedarf GL'!A188)</f>
        <v/>
      </c>
      <c r="B188" s="354" t="str">
        <f>IF('N-Bedarf GL'!B188="","",'N-Bedarf GL'!B188)</f>
        <v/>
      </c>
      <c r="C188" s="305" t="str">
        <f>IF('N-Bedarf GL'!D188="","",'N-Bedarf GL'!D188)</f>
        <v/>
      </c>
      <c r="D188" s="32" t="str">
        <f>IF('N-Bedarf GL'!C188="","",'N-Bedarf GL'!C188)</f>
        <v/>
      </c>
      <c r="E188" s="321" t="str">
        <f>IF('N-Bedarf GL'!R188="","",'N-Bedarf GL'!R188)</f>
        <v/>
      </c>
      <c r="F188" s="321" t="str">
        <f>IF('P-Bedarf GL'!N189="","",'P-Bedarf GL'!N189)</f>
        <v/>
      </c>
      <c r="G188" s="321" t="str">
        <f>IF('P-Bedarf GL'!R189="","",'P-Bedarf GL'!R189)</f>
        <v/>
      </c>
      <c r="H188" s="321">
        <f t="shared" si="79"/>
        <v>0</v>
      </c>
      <c r="I188" s="345" t="str">
        <f t="shared" si="80"/>
        <v/>
      </c>
      <c r="J188" s="345" t="str">
        <f t="shared" si="81"/>
        <v/>
      </c>
      <c r="K188" s="345" t="str">
        <f t="shared" si="82"/>
        <v/>
      </c>
      <c r="L188" s="345">
        <f t="shared" si="83"/>
        <v>0</v>
      </c>
      <c r="M188" s="345">
        <f t="shared" si="84"/>
        <v>0</v>
      </c>
      <c r="N188" s="345">
        <f t="shared" si="85"/>
        <v>0</v>
      </c>
      <c r="O188" s="321" t="str">
        <f t="shared" si="86"/>
        <v/>
      </c>
      <c r="P188" s="321" t="str">
        <f t="shared" si="87"/>
        <v/>
      </c>
      <c r="Q188" s="321" t="str">
        <f t="shared" si="88"/>
        <v/>
      </c>
      <c r="R188" s="214" t="str">
        <f t="shared" si="96"/>
        <v/>
      </c>
      <c r="S188" s="141"/>
      <c r="T188" s="211"/>
      <c r="U188" s="215" t="str">
        <f t="shared" si="68"/>
        <v/>
      </c>
      <c r="V188" s="153" t="str">
        <f t="shared" si="89"/>
        <v/>
      </c>
      <c r="W188" s="153" t="str">
        <f t="shared" si="90"/>
        <v/>
      </c>
      <c r="X188" s="153" t="str">
        <f t="shared" si="69"/>
        <v/>
      </c>
      <c r="Y188" s="153" t="str">
        <f t="shared" si="70"/>
        <v/>
      </c>
      <c r="Z188" s="141"/>
      <c r="AA188" s="211"/>
      <c r="AB188" s="215" t="str">
        <f t="shared" si="97"/>
        <v/>
      </c>
      <c r="AC188" s="153" t="str">
        <f t="shared" si="91"/>
        <v/>
      </c>
      <c r="AD188" s="153" t="str">
        <f t="shared" si="92"/>
        <v/>
      </c>
      <c r="AE188" s="153" t="str">
        <f t="shared" si="71"/>
        <v/>
      </c>
      <c r="AF188" s="153" t="str">
        <f t="shared" si="72"/>
        <v/>
      </c>
      <c r="AG188" s="213" t="str">
        <f t="shared" si="98"/>
        <v/>
      </c>
      <c r="AH188" s="141"/>
      <c r="AI188" s="211"/>
      <c r="AJ188" s="215" t="str">
        <f t="shared" si="99"/>
        <v/>
      </c>
      <c r="AK188" s="153" t="str">
        <f t="shared" si="93"/>
        <v/>
      </c>
      <c r="AL188" s="153" t="str">
        <f t="shared" si="73"/>
        <v/>
      </c>
      <c r="AM188" s="153" t="str">
        <f t="shared" si="74"/>
        <v/>
      </c>
      <c r="AN188" s="141"/>
      <c r="AO188" s="211"/>
      <c r="AP188" s="215" t="str">
        <f t="shared" si="100"/>
        <v/>
      </c>
      <c r="AQ188" s="153" t="str">
        <f t="shared" si="94"/>
        <v/>
      </c>
      <c r="AR188" s="153" t="str">
        <f t="shared" si="75"/>
        <v/>
      </c>
      <c r="AS188" s="153" t="str">
        <f t="shared" si="76"/>
        <v/>
      </c>
      <c r="AT188" s="141"/>
      <c r="AU188" s="211"/>
      <c r="AV188" s="215" t="str">
        <f t="shared" si="101"/>
        <v/>
      </c>
      <c r="AW188" s="153" t="str">
        <f t="shared" si="95"/>
        <v/>
      </c>
      <c r="AX188" s="153" t="str">
        <f t="shared" si="77"/>
        <v/>
      </c>
      <c r="AY188" s="153" t="str">
        <f t="shared" si="78"/>
        <v/>
      </c>
    </row>
    <row r="189" spans="1:51" ht="29.45" customHeight="1" x14ac:dyDescent="0.25">
      <c r="A189" s="354" t="str">
        <f>IF('N-Bedarf GL'!A189="","",'N-Bedarf GL'!A189)</f>
        <v/>
      </c>
      <c r="B189" s="354" t="str">
        <f>IF('N-Bedarf GL'!B189="","",'N-Bedarf GL'!B189)</f>
        <v/>
      </c>
      <c r="C189" s="305" t="str">
        <f>IF('N-Bedarf GL'!D189="","",'N-Bedarf GL'!D189)</f>
        <v/>
      </c>
      <c r="D189" s="32" t="str">
        <f>IF('N-Bedarf GL'!C189="","",'N-Bedarf GL'!C189)</f>
        <v/>
      </c>
      <c r="E189" s="321" t="str">
        <f>IF('N-Bedarf GL'!R189="","",'N-Bedarf GL'!R189)</f>
        <v/>
      </c>
      <c r="F189" s="321" t="str">
        <f>IF('P-Bedarf GL'!N190="","",'P-Bedarf GL'!N190)</f>
        <v/>
      </c>
      <c r="G189" s="321" t="str">
        <f>IF('P-Bedarf GL'!R190="","",'P-Bedarf GL'!R190)</f>
        <v/>
      </c>
      <c r="H189" s="321">
        <f t="shared" si="79"/>
        <v>0</v>
      </c>
      <c r="I189" s="345" t="str">
        <f t="shared" si="80"/>
        <v/>
      </c>
      <c r="J189" s="345" t="str">
        <f t="shared" si="81"/>
        <v/>
      </c>
      <c r="K189" s="345" t="str">
        <f t="shared" si="82"/>
        <v/>
      </c>
      <c r="L189" s="345">
        <f t="shared" si="83"/>
        <v>0</v>
      </c>
      <c r="M189" s="345">
        <f t="shared" si="84"/>
        <v>0</v>
      </c>
      <c r="N189" s="345">
        <f t="shared" si="85"/>
        <v>0</v>
      </c>
      <c r="O189" s="321" t="str">
        <f t="shared" si="86"/>
        <v/>
      </c>
      <c r="P189" s="321" t="str">
        <f t="shared" si="87"/>
        <v/>
      </c>
      <c r="Q189" s="321" t="str">
        <f t="shared" si="88"/>
        <v/>
      </c>
      <c r="R189" s="214" t="str">
        <f t="shared" si="96"/>
        <v/>
      </c>
      <c r="S189" s="141"/>
      <c r="T189" s="211"/>
      <c r="U189" s="215" t="str">
        <f t="shared" si="68"/>
        <v/>
      </c>
      <c r="V189" s="153" t="str">
        <f t="shared" si="89"/>
        <v/>
      </c>
      <c r="W189" s="153" t="str">
        <f t="shared" si="90"/>
        <v/>
      </c>
      <c r="X189" s="153" t="str">
        <f t="shared" si="69"/>
        <v/>
      </c>
      <c r="Y189" s="153" t="str">
        <f t="shared" si="70"/>
        <v/>
      </c>
      <c r="Z189" s="141"/>
      <c r="AA189" s="211"/>
      <c r="AB189" s="215" t="str">
        <f t="shared" si="97"/>
        <v/>
      </c>
      <c r="AC189" s="153" t="str">
        <f t="shared" si="91"/>
        <v/>
      </c>
      <c r="AD189" s="153" t="str">
        <f t="shared" si="92"/>
        <v/>
      </c>
      <c r="AE189" s="153" t="str">
        <f t="shared" si="71"/>
        <v/>
      </c>
      <c r="AF189" s="153" t="str">
        <f t="shared" si="72"/>
        <v/>
      </c>
      <c r="AG189" s="213" t="str">
        <f t="shared" si="98"/>
        <v/>
      </c>
      <c r="AH189" s="141"/>
      <c r="AI189" s="211"/>
      <c r="AJ189" s="215" t="str">
        <f t="shared" si="99"/>
        <v/>
      </c>
      <c r="AK189" s="153" t="str">
        <f t="shared" si="93"/>
        <v/>
      </c>
      <c r="AL189" s="153" t="str">
        <f t="shared" si="73"/>
        <v/>
      </c>
      <c r="AM189" s="153" t="str">
        <f t="shared" si="74"/>
        <v/>
      </c>
      <c r="AN189" s="141"/>
      <c r="AO189" s="211"/>
      <c r="AP189" s="215" t="str">
        <f t="shared" si="100"/>
        <v/>
      </c>
      <c r="AQ189" s="153" t="str">
        <f t="shared" si="94"/>
        <v/>
      </c>
      <c r="AR189" s="153" t="str">
        <f t="shared" si="75"/>
        <v/>
      </c>
      <c r="AS189" s="153" t="str">
        <f t="shared" si="76"/>
        <v/>
      </c>
      <c r="AT189" s="141"/>
      <c r="AU189" s="211"/>
      <c r="AV189" s="215" t="str">
        <f t="shared" si="101"/>
        <v/>
      </c>
      <c r="AW189" s="153" t="str">
        <f t="shared" si="95"/>
        <v/>
      </c>
      <c r="AX189" s="153" t="str">
        <f t="shared" si="77"/>
        <v/>
      </c>
      <c r="AY189" s="153" t="str">
        <f t="shared" si="78"/>
        <v/>
      </c>
    </row>
    <row r="190" spans="1:51" ht="29.45" customHeight="1" x14ac:dyDescent="0.25">
      <c r="A190" s="354" t="str">
        <f>IF('N-Bedarf GL'!A190="","",'N-Bedarf GL'!A190)</f>
        <v/>
      </c>
      <c r="B190" s="354" t="str">
        <f>IF('N-Bedarf GL'!B190="","",'N-Bedarf GL'!B190)</f>
        <v/>
      </c>
      <c r="C190" s="305" t="str">
        <f>IF('N-Bedarf GL'!D190="","",'N-Bedarf GL'!D190)</f>
        <v/>
      </c>
      <c r="D190" s="32" t="str">
        <f>IF('N-Bedarf GL'!C190="","",'N-Bedarf GL'!C190)</f>
        <v/>
      </c>
      <c r="E190" s="321" t="str">
        <f>IF('N-Bedarf GL'!R190="","",'N-Bedarf GL'!R190)</f>
        <v/>
      </c>
      <c r="F190" s="321" t="str">
        <f>IF('P-Bedarf GL'!N191="","",'P-Bedarf GL'!N191)</f>
        <v/>
      </c>
      <c r="G190" s="321" t="str">
        <f>IF('P-Bedarf GL'!R191="","",'P-Bedarf GL'!R191)</f>
        <v/>
      </c>
      <c r="H190" s="321">
        <f t="shared" si="79"/>
        <v>0</v>
      </c>
      <c r="I190" s="345" t="str">
        <f t="shared" si="80"/>
        <v/>
      </c>
      <c r="J190" s="345" t="str">
        <f t="shared" si="81"/>
        <v/>
      </c>
      <c r="K190" s="345" t="str">
        <f t="shared" si="82"/>
        <v/>
      </c>
      <c r="L190" s="345">
        <f t="shared" si="83"/>
        <v>0</v>
      </c>
      <c r="M190" s="345">
        <f t="shared" si="84"/>
        <v>0</v>
      </c>
      <c r="N190" s="345">
        <f t="shared" si="85"/>
        <v>0</v>
      </c>
      <c r="O190" s="321" t="str">
        <f t="shared" si="86"/>
        <v/>
      </c>
      <c r="P190" s="321" t="str">
        <f t="shared" si="87"/>
        <v/>
      </c>
      <c r="Q190" s="321" t="str">
        <f t="shared" si="88"/>
        <v/>
      </c>
      <c r="R190" s="214" t="str">
        <f t="shared" si="96"/>
        <v/>
      </c>
      <c r="S190" s="141"/>
      <c r="T190" s="211"/>
      <c r="U190" s="215" t="str">
        <f t="shared" si="68"/>
        <v/>
      </c>
      <c r="V190" s="153" t="str">
        <f t="shared" si="89"/>
        <v/>
      </c>
      <c r="W190" s="153" t="str">
        <f t="shared" si="90"/>
        <v/>
      </c>
      <c r="X190" s="153" t="str">
        <f t="shared" si="69"/>
        <v/>
      </c>
      <c r="Y190" s="153" t="str">
        <f t="shared" si="70"/>
        <v/>
      </c>
      <c r="Z190" s="141"/>
      <c r="AA190" s="211"/>
      <c r="AB190" s="215" t="str">
        <f t="shared" si="97"/>
        <v/>
      </c>
      <c r="AC190" s="153" t="str">
        <f t="shared" si="91"/>
        <v/>
      </c>
      <c r="AD190" s="153" t="str">
        <f t="shared" si="92"/>
        <v/>
      </c>
      <c r="AE190" s="153" t="str">
        <f t="shared" si="71"/>
        <v/>
      </c>
      <c r="AF190" s="153" t="str">
        <f t="shared" si="72"/>
        <v/>
      </c>
      <c r="AG190" s="213" t="str">
        <f t="shared" si="98"/>
        <v/>
      </c>
      <c r="AH190" s="141"/>
      <c r="AI190" s="211"/>
      <c r="AJ190" s="215" t="str">
        <f t="shared" si="99"/>
        <v/>
      </c>
      <c r="AK190" s="153" t="str">
        <f t="shared" si="93"/>
        <v/>
      </c>
      <c r="AL190" s="153" t="str">
        <f t="shared" si="73"/>
        <v/>
      </c>
      <c r="AM190" s="153" t="str">
        <f t="shared" si="74"/>
        <v/>
      </c>
      <c r="AN190" s="141"/>
      <c r="AO190" s="211"/>
      <c r="AP190" s="215" t="str">
        <f t="shared" si="100"/>
        <v/>
      </c>
      <c r="AQ190" s="153" t="str">
        <f t="shared" si="94"/>
        <v/>
      </c>
      <c r="AR190" s="153" t="str">
        <f t="shared" si="75"/>
        <v/>
      </c>
      <c r="AS190" s="153" t="str">
        <f t="shared" si="76"/>
        <v/>
      </c>
      <c r="AT190" s="141"/>
      <c r="AU190" s="211"/>
      <c r="AV190" s="215" t="str">
        <f t="shared" si="101"/>
        <v/>
      </c>
      <c r="AW190" s="153" t="str">
        <f t="shared" si="95"/>
        <v/>
      </c>
      <c r="AX190" s="153" t="str">
        <f t="shared" si="77"/>
        <v/>
      </c>
      <c r="AY190" s="153" t="str">
        <f t="shared" si="78"/>
        <v/>
      </c>
    </row>
    <row r="191" spans="1:51" ht="29.45" customHeight="1" x14ac:dyDescent="0.25">
      <c r="A191" s="354" t="str">
        <f>IF('N-Bedarf GL'!A191="","",'N-Bedarf GL'!A191)</f>
        <v/>
      </c>
      <c r="B191" s="354" t="str">
        <f>IF('N-Bedarf GL'!B191="","",'N-Bedarf GL'!B191)</f>
        <v/>
      </c>
      <c r="C191" s="305" t="str">
        <f>IF('N-Bedarf GL'!D191="","",'N-Bedarf GL'!D191)</f>
        <v/>
      </c>
      <c r="D191" s="32" t="str">
        <f>IF('N-Bedarf GL'!C191="","",'N-Bedarf GL'!C191)</f>
        <v/>
      </c>
      <c r="E191" s="321" t="str">
        <f>IF('N-Bedarf GL'!R191="","",'N-Bedarf GL'!R191)</f>
        <v/>
      </c>
      <c r="F191" s="321" t="str">
        <f>IF('P-Bedarf GL'!N192="","",'P-Bedarf GL'!N192)</f>
        <v/>
      </c>
      <c r="G191" s="321" t="str">
        <f>IF('P-Bedarf GL'!R192="","",'P-Bedarf GL'!R192)</f>
        <v/>
      </c>
      <c r="H191" s="321">
        <f t="shared" si="79"/>
        <v>0</v>
      </c>
      <c r="I191" s="345" t="str">
        <f t="shared" si="80"/>
        <v/>
      </c>
      <c r="J191" s="345" t="str">
        <f t="shared" si="81"/>
        <v/>
      </c>
      <c r="K191" s="345" t="str">
        <f t="shared" si="82"/>
        <v/>
      </c>
      <c r="L191" s="345">
        <f t="shared" si="83"/>
        <v>0</v>
      </c>
      <c r="M191" s="345">
        <f t="shared" si="84"/>
        <v>0</v>
      </c>
      <c r="N191" s="345">
        <f t="shared" si="85"/>
        <v>0</v>
      </c>
      <c r="O191" s="321" t="str">
        <f t="shared" si="86"/>
        <v/>
      </c>
      <c r="P191" s="321" t="str">
        <f t="shared" si="87"/>
        <v/>
      </c>
      <c r="Q191" s="321" t="str">
        <f t="shared" si="88"/>
        <v/>
      </c>
      <c r="R191" s="214" t="str">
        <f t="shared" si="96"/>
        <v/>
      </c>
      <c r="S191" s="141"/>
      <c r="T191" s="211"/>
      <c r="U191" s="215" t="str">
        <f t="shared" si="68"/>
        <v/>
      </c>
      <c r="V191" s="153" t="str">
        <f t="shared" si="89"/>
        <v/>
      </c>
      <c r="W191" s="153" t="str">
        <f t="shared" si="90"/>
        <v/>
      </c>
      <c r="X191" s="153" t="str">
        <f t="shared" si="69"/>
        <v/>
      </c>
      <c r="Y191" s="153" t="str">
        <f t="shared" si="70"/>
        <v/>
      </c>
      <c r="Z191" s="141"/>
      <c r="AA191" s="211"/>
      <c r="AB191" s="215" t="str">
        <f t="shared" si="97"/>
        <v/>
      </c>
      <c r="AC191" s="153" t="str">
        <f t="shared" si="91"/>
        <v/>
      </c>
      <c r="AD191" s="153" t="str">
        <f t="shared" si="92"/>
        <v/>
      </c>
      <c r="AE191" s="153" t="str">
        <f t="shared" si="71"/>
        <v/>
      </c>
      <c r="AF191" s="153" t="str">
        <f t="shared" si="72"/>
        <v/>
      </c>
      <c r="AG191" s="213" t="str">
        <f t="shared" si="98"/>
        <v/>
      </c>
      <c r="AH191" s="141"/>
      <c r="AI191" s="211"/>
      <c r="AJ191" s="215" t="str">
        <f t="shared" si="99"/>
        <v/>
      </c>
      <c r="AK191" s="153" t="str">
        <f t="shared" si="93"/>
        <v/>
      </c>
      <c r="AL191" s="153" t="str">
        <f t="shared" si="73"/>
        <v/>
      </c>
      <c r="AM191" s="153" t="str">
        <f t="shared" si="74"/>
        <v/>
      </c>
      <c r="AN191" s="141"/>
      <c r="AO191" s="211"/>
      <c r="AP191" s="215" t="str">
        <f t="shared" si="100"/>
        <v/>
      </c>
      <c r="AQ191" s="153" t="str">
        <f t="shared" si="94"/>
        <v/>
      </c>
      <c r="AR191" s="153" t="str">
        <f t="shared" si="75"/>
        <v/>
      </c>
      <c r="AS191" s="153" t="str">
        <f t="shared" si="76"/>
        <v/>
      </c>
      <c r="AT191" s="141"/>
      <c r="AU191" s="211"/>
      <c r="AV191" s="215" t="str">
        <f t="shared" si="101"/>
        <v/>
      </c>
      <c r="AW191" s="153" t="str">
        <f t="shared" si="95"/>
        <v/>
      </c>
      <c r="AX191" s="153" t="str">
        <f t="shared" si="77"/>
        <v/>
      </c>
      <c r="AY191" s="153" t="str">
        <f t="shared" si="78"/>
        <v/>
      </c>
    </row>
    <row r="192" spans="1:51" ht="29.45" customHeight="1" x14ac:dyDescent="0.25">
      <c r="A192" s="354" t="str">
        <f>IF('N-Bedarf GL'!A192="","",'N-Bedarf GL'!A192)</f>
        <v/>
      </c>
      <c r="B192" s="354" t="str">
        <f>IF('N-Bedarf GL'!B192="","",'N-Bedarf GL'!B192)</f>
        <v/>
      </c>
      <c r="C192" s="305" t="str">
        <f>IF('N-Bedarf GL'!D192="","",'N-Bedarf GL'!D192)</f>
        <v/>
      </c>
      <c r="D192" s="32" t="str">
        <f>IF('N-Bedarf GL'!C192="","",'N-Bedarf GL'!C192)</f>
        <v/>
      </c>
      <c r="E192" s="321" t="str">
        <f>IF('N-Bedarf GL'!R192="","",'N-Bedarf GL'!R192)</f>
        <v/>
      </c>
      <c r="F192" s="321" t="str">
        <f>IF('P-Bedarf GL'!N193="","",'P-Bedarf GL'!N193)</f>
        <v/>
      </c>
      <c r="G192" s="321" t="str">
        <f>IF('P-Bedarf GL'!R193="","",'P-Bedarf GL'!R193)</f>
        <v/>
      </c>
      <c r="H192" s="321">
        <f t="shared" si="79"/>
        <v>0</v>
      </c>
      <c r="I192" s="345" t="str">
        <f t="shared" si="80"/>
        <v/>
      </c>
      <c r="J192" s="345" t="str">
        <f t="shared" si="81"/>
        <v/>
      </c>
      <c r="K192" s="345" t="str">
        <f t="shared" si="82"/>
        <v/>
      </c>
      <c r="L192" s="345">
        <f t="shared" si="83"/>
        <v>0</v>
      </c>
      <c r="M192" s="345">
        <f t="shared" si="84"/>
        <v>0</v>
      </c>
      <c r="N192" s="345">
        <f t="shared" si="85"/>
        <v>0</v>
      </c>
      <c r="O192" s="321" t="str">
        <f t="shared" si="86"/>
        <v/>
      </c>
      <c r="P192" s="321" t="str">
        <f t="shared" si="87"/>
        <v/>
      </c>
      <c r="Q192" s="321" t="str">
        <f t="shared" si="88"/>
        <v/>
      </c>
      <c r="R192" s="214" t="str">
        <f t="shared" si="96"/>
        <v/>
      </c>
      <c r="S192" s="141"/>
      <c r="T192" s="211"/>
      <c r="U192" s="215" t="str">
        <f t="shared" si="68"/>
        <v/>
      </c>
      <c r="V192" s="153" t="str">
        <f t="shared" si="89"/>
        <v/>
      </c>
      <c r="W192" s="153" t="str">
        <f t="shared" si="90"/>
        <v/>
      </c>
      <c r="X192" s="153" t="str">
        <f t="shared" si="69"/>
        <v/>
      </c>
      <c r="Y192" s="153" t="str">
        <f t="shared" si="70"/>
        <v/>
      </c>
      <c r="Z192" s="141"/>
      <c r="AA192" s="211"/>
      <c r="AB192" s="215" t="str">
        <f t="shared" si="97"/>
        <v/>
      </c>
      <c r="AC192" s="153" t="str">
        <f t="shared" si="91"/>
        <v/>
      </c>
      <c r="AD192" s="153" t="str">
        <f t="shared" si="92"/>
        <v/>
      </c>
      <c r="AE192" s="153" t="str">
        <f t="shared" si="71"/>
        <v/>
      </c>
      <c r="AF192" s="153" t="str">
        <f t="shared" si="72"/>
        <v/>
      </c>
      <c r="AG192" s="213" t="str">
        <f t="shared" si="98"/>
        <v/>
      </c>
      <c r="AH192" s="141"/>
      <c r="AI192" s="211"/>
      <c r="AJ192" s="215" t="str">
        <f t="shared" si="99"/>
        <v/>
      </c>
      <c r="AK192" s="153" t="str">
        <f t="shared" si="93"/>
        <v/>
      </c>
      <c r="AL192" s="153" t="str">
        <f t="shared" si="73"/>
        <v/>
      </c>
      <c r="AM192" s="153" t="str">
        <f t="shared" si="74"/>
        <v/>
      </c>
      <c r="AN192" s="141"/>
      <c r="AO192" s="211"/>
      <c r="AP192" s="215" t="str">
        <f t="shared" si="100"/>
        <v/>
      </c>
      <c r="AQ192" s="153" t="str">
        <f t="shared" si="94"/>
        <v/>
      </c>
      <c r="AR192" s="153" t="str">
        <f t="shared" si="75"/>
        <v/>
      </c>
      <c r="AS192" s="153" t="str">
        <f t="shared" si="76"/>
        <v/>
      </c>
      <c r="AT192" s="141"/>
      <c r="AU192" s="211"/>
      <c r="AV192" s="215" t="str">
        <f t="shared" si="101"/>
        <v/>
      </c>
      <c r="AW192" s="153" t="str">
        <f t="shared" si="95"/>
        <v/>
      </c>
      <c r="AX192" s="153" t="str">
        <f t="shared" si="77"/>
        <v/>
      </c>
      <c r="AY192" s="153" t="str">
        <f t="shared" si="78"/>
        <v/>
      </c>
    </row>
    <row r="193" spans="1:51" ht="29.45" customHeight="1" x14ac:dyDescent="0.25">
      <c r="A193" s="354" t="str">
        <f>IF('N-Bedarf GL'!A193="","",'N-Bedarf GL'!A193)</f>
        <v/>
      </c>
      <c r="B193" s="354" t="str">
        <f>IF('N-Bedarf GL'!B193="","",'N-Bedarf GL'!B193)</f>
        <v/>
      </c>
      <c r="C193" s="305" t="str">
        <f>IF('N-Bedarf GL'!D193="","",'N-Bedarf GL'!D193)</f>
        <v/>
      </c>
      <c r="D193" s="32" t="str">
        <f>IF('N-Bedarf GL'!C193="","",'N-Bedarf GL'!C193)</f>
        <v/>
      </c>
      <c r="E193" s="321" t="str">
        <f>IF('N-Bedarf GL'!R193="","",'N-Bedarf GL'!R193)</f>
        <v/>
      </c>
      <c r="F193" s="321" t="str">
        <f>IF('P-Bedarf GL'!N194="","",'P-Bedarf GL'!N194)</f>
        <v/>
      </c>
      <c r="G193" s="321" t="str">
        <f>IF('P-Bedarf GL'!R194="","",'P-Bedarf GL'!R194)</f>
        <v/>
      </c>
      <c r="H193" s="321">
        <f t="shared" si="79"/>
        <v>0</v>
      </c>
      <c r="I193" s="345" t="str">
        <f t="shared" si="80"/>
        <v/>
      </c>
      <c r="J193" s="345" t="str">
        <f t="shared" si="81"/>
        <v/>
      </c>
      <c r="K193" s="345" t="str">
        <f t="shared" si="82"/>
        <v/>
      </c>
      <c r="L193" s="345">
        <f t="shared" si="83"/>
        <v>0</v>
      </c>
      <c r="M193" s="345">
        <f t="shared" si="84"/>
        <v>0</v>
      </c>
      <c r="N193" s="345">
        <f t="shared" si="85"/>
        <v>0</v>
      </c>
      <c r="O193" s="321" t="str">
        <f t="shared" si="86"/>
        <v/>
      </c>
      <c r="P193" s="321" t="str">
        <f t="shared" si="87"/>
        <v/>
      </c>
      <c r="Q193" s="321" t="str">
        <f t="shared" si="88"/>
        <v/>
      </c>
      <c r="R193" s="214" t="str">
        <f t="shared" si="96"/>
        <v/>
      </c>
      <c r="S193" s="141"/>
      <c r="T193" s="211"/>
      <c r="U193" s="215" t="str">
        <f t="shared" si="68"/>
        <v/>
      </c>
      <c r="V193" s="153" t="str">
        <f t="shared" si="89"/>
        <v/>
      </c>
      <c r="W193" s="153" t="str">
        <f t="shared" si="90"/>
        <v/>
      </c>
      <c r="X193" s="153" t="str">
        <f t="shared" si="69"/>
        <v/>
      </c>
      <c r="Y193" s="153" t="str">
        <f t="shared" si="70"/>
        <v/>
      </c>
      <c r="Z193" s="141"/>
      <c r="AA193" s="211"/>
      <c r="AB193" s="215" t="str">
        <f t="shared" si="97"/>
        <v/>
      </c>
      <c r="AC193" s="153" t="str">
        <f t="shared" si="91"/>
        <v/>
      </c>
      <c r="AD193" s="153" t="str">
        <f t="shared" si="92"/>
        <v/>
      </c>
      <c r="AE193" s="153" t="str">
        <f t="shared" si="71"/>
        <v/>
      </c>
      <c r="AF193" s="153" t="str">
        <f t="shared" si="72"/>
        <v/>
      </c>
      <c r="AG193" s="213" t="str">
        <f t="shared" si="98"/>
        <v/>
      </c>
      <c r="AH193" s="141"/>
      <c r="AI193" s="211"/>
      <c r="AJ193" s="215" t="str">
        <f t="shared" si="99"/>
        <v/>
      </c>
      <c r="AK193" s="153" t="str">
        <f t="shared" si="93"/>
        <v/>
      </c>
      <c r="AL193" s="153" t="str">
        <f t="shared" si="73"/>
        <v/>
      </c>
      <c r="AM193" s="153" t="str">
        <f t="shared" si="74"/>
        <v/>
      </c>
      <c r="AN193" s="141"/>
      <c r="AO193" s="211"/>
      <c r="AP193" s="215" t="str">
        <f t="shared" si="100"/>
        <v/>
      </c>
      <c r="AQ193" s="153" t="str">
        <f t="shared" si="94"/>
        <v/>
      </c>
      <c r="AR193" s="153" t="str">
        <f t="shared" si="75"/>
        <v/>
      </c>
      <c r="AS193" s="153" t="str">
        <f t="shared" si="76"/>
        <v/>
      </c>
      <c r="AT193" s="141"/>
      <c r="AU193" s="211"/>
      <c r="AV193" s="215" t="str">
        <f t="shared" si="101"/>
        <v/>
      </c>
      <c r="AW193" s="153" t="str">
        <f t="shared" si="95"/>
        <v/>
      </c>
      <c r="AX193" s="153" t="str">
        <f t="shared" si="77"/>
        <v/>
      </c>
      <c r="AY193" s="153" t="str">
        <f t="shared" si="78"/>
        <v/>
      </c>
    </row>
    <row r="194" spans="1:51" ht="29.45" customHeight="1" x14ac:dyDescent="0.25">
      <c r="A194" s="354" t="str">
        <f>IF('N-Bedarf GL'!A194="","",'N-Bedarf GL'!A194)</f>
        <v/>
      </c>
      <c r="B194" s="354" t="str">
        <f>IF('N-Bedarf GL'!B194="","",'N-Bedarf GL'!B194)</f>
        <v/>
      </c>
      <c r="C194" s="305" t="str">
        <f>IF('N-Bedarf GL'!D194="","",'N-Bedarf GL'!D194)</f>
        <v/>
      </c>
      <c r="D194" s="32" t="str">
        <f>IF('N-Bedarf GL'!C194="","",'N-Bedarf GL'!C194)</f>
        <v/>
      </c>
      <c r="E194" s="321" t="str">
        <f>IF('N-Bedarf GL'!R194="","",'N-Bedarf GL'!R194)</f>
        <v/>
      </c>
      <c r="F194" s="321" t="str">
        <f>IF('P-Bedarf GL'!N195="","",'P-Bedarf GL'!N195)</f>
        <v/>
      </c>
      <c r="G194" s="321" t="str">
        <f>IF('P-Bedarf GL'!R195="","",'P-Bedarf GL'!R195)</f>
        <v/>
      </c>
      <c r="H194" s="321">
        <f t="shared" si="79"/>
        <v>0</v>
      </c>
      <c r="I194" s="345" t="str">
        <f t="shared" si="80"/>
        <v/>
      </c>
      <c r="J194" s="345" t="str">
        <f t="shared" si="81"/>
        <v/>
      </c>
      <c r="K194" s="345" t="str">
        <f t="shared" si="82"/>
        <v/>
      </c>
      <c r="L194" s="345">
        <f t="shared" si="83"/>
        <v>0</v>
      </c>
      <c r="M194" s="345">
        <f t="shared" si="84"/>
        <v>0</v>
      </c>
      <c r="N194" s="345">
        <f t="shared" si="85"/>
        <v>0</v>
      </c>
      <c r="O194" s="321" t="str">
        <f t="shared" si="86"/>
        <v/>
      </c>
      <c r="P194" s="321" t="str">
        <f t="shared" si="87"/>
        <v/>
      </c>
      <c r="Q194" s="321" t="str">
        <f t="shared" si="88"/>
        <v/>
      </c>
      <c r="R194" s="214" t="str">
        <f t="shared" si="96"/>
        <v/>
      </c>
      <c r="S194" s="141"/>
      <c r="T194" s="211"/>
      <c r="U194" s="215" t="str">
        <f t="shared" si="68"/>
        <v/>
      </c>
      <c r="V194" s="153" t="str">
        <f t="shared" si="89"/>
        <v/>
      </c>
      <c r="W194" s="153" t="str">
        <f t="shared" si="90"/>
        <v/>
      </c>
      <c r="X194" s="153" t="str">
        <f t="shared" si="69"/>
        <v/>
      </c>
      <c r="Y194" s="153" t="str">
        <f t="shared" si="70"/>
        <v/>
      </c>
      <c r="Z194" s="141"/>
      <c r="AA194" s="211"/>
      <c r="AB194" s="215" t="str">
        <f t="shared" si="97"/>
        <v/>
      </c>
      <c r="AC194" s="153" t="str">
        <f t="shared" si="91"/>
        <v/>
      </c>
      <c r="AD194" s="153" t="str">
        <f t="shared" si="92"/>
        <v/>
      </c>
      <c r="AE194" s="153" t="str">
        <f t="shared" si="71"/>
        <v/>
      </c>
      <c r="AF194" s="153" t="str">
        <f t="shared" si="72"/>
        <v/>
      </c>
      <c r="AG194" s="213" t="str">
        <f t="shared" si="98"/>
        <v/>
      </c>
      <c r="AH194" s="141"/>
      <c r="AI194" s="211"/>
      <c r="AJ194" s="215" t="str">
        <f t="shared" si="99"/>
        <v/>
      </c>
      <c r="AK194" s="153" t="str">
        <f t="shared" si="93"/>
        <v/>
      </c>
      <c r="AL194" s="153" t="str">
        <f t="shared" si="73"/>
        <v/>
      </c>
      <c r="AM194" s="153" t="str">
        <f t="shared" si="74"/>
        <v/>
      </c>
      <c r="AN194" s="141"/>
      <c r="AO194" s="211"/>
      <c r="AP194" s="215" t="str">
        <f t="shared" si="100"/>
        <v/>
      </c>
      <c r="AQ194" s="153" t="str">
        <f t="shared" si="94"/>
        <v/>
      </c>
      <c r="AR194" s="153" t="str">
        <f t="shared" si="75"/>
        <v/>
      </c>
      <c r="AS194" s="153" t="str">
        <f t="shared" si="76"/>
        <v/>
      </c>
      <c r="AT194" s="141"/>
      <c r="AU194" s="211"/>
      <c r="AV194" s="215" t="str">
        <f t="shared" si="101"/>
        <v/>
      </c>
      <c r="AW194" s="153" t="str">
        <f t="shared" si="95"/>
        <v/>
      </c>
      <c r="AX194" s="153" t="str">
        <f t="shared" si="77"/>
        <v/>
      </c>
      <c r="AY194" s="153" t="str">
        <f t="shared" si="78"/>
        <v/>
      </c>
    </row>
    <row r="195" spans="1:51" ht="29.45" customHeight="1" x14ac:dyDescent="0.25">
      <c r="A195" s="354" t="str">
        <f>IF('N-Bedarf GL'!A195="","",'N-Bedarf GL'!A195)</f>
        <v/>
      </c>
      <c r="B195" s="354" t="str">
        <f>IF('N-Bedarf GL'!B195="","",'N-Bedarf GL'!B195)</f>
        <v/>
      </c>
      <c r="C195" s="305" t="str">
        <f>IF('N-Bedarf GL'!D195="","",'N-Bedarf GL'!D195)</f>
        <v/>
      </c>
      <c r="D195" s="32" t="str">
        <f>IF('N-Bedarf GL'!C195="","",'N-Bedarf GL'!C195)</f>
        <v/>
      </c>
      <c r="E195" s="321" t="str">
        <f>IF('N-Bedarf GL'!R195="","",'N-Bedarf GL'!R195)</f>
        <v/>
      </c>
      <c r="F195" s="321" t="str">
        <f>IF('P-Bedarf GL'!N196="","",'P-Bedarf GL'!N196)</f>
        <v/>
      </c>
      <c r="G195" s="321" t="str">
        <f>IF('P-Bedarf GL'!R196="","",'P-Bedarf GL'!R196)</f>
        <v/>
      </c>
      <c r="H195" s="321">
        <f t="shared" si="79"/>
        <v>0</v>
      </c>
      <c r="I195" s="345" t="str">
        <f t="shared" si="80"/>
        <v/>
      </c>
      <c r="J195" s="345" t="str">
        <f t="shared" si="81"/>
        <v/>
      </c>
      <c r="K195" s="345" t="str">
        <f t="shared" si="82"/>
        <v/>
      </c>
      <c r="L195" s="345">
        <f t="shared" si="83"/>
        <v>0</v>
      </c>
      <c r="M195" s="345">
        <f t="shared" si="84"/>
        <v>0</v>
      </c>
      <c r="N195" s="345">
        <f t="shared" si="85"/>
        <v>0</v>
      </c>
      <c r="O195" s="321" t="str">
        <f t="shared" si="86"/>
        <v/>
      </c>
      <c r="P195" s="321" t="str">
        <f t="shared" si="87"/>
        <v/>
      </c>
      <c r="Q195" s="321" t="str">
        <f t="shared" si="88"/>
        <v/>
      </c>
      <c r="R195" s="214" t="str">
        <f t="shared" si="96"/>
        <v/>
      </c>
      <c r="S195" s="141"/>
      <c r="T195" s="211"/>
      <c r="U195" s="215" t="str">
        <f t="shared" si="68"/>
        <v/>
      </c>
      <c r="V195" s="153" t="str">
        <f t="shared" si="89"/>
        <v/>
      </c>
      <c r="W195" s="153" t="str">
        <f t="shared" si="90"/>
        <v/>
      </c>
      <c r="X195" s="153" t="str">
        <f t="shared" si="69"/>
        <v/>
      </c>
      <c r="Y195" s="153" t="str">
        <f t="shared" si="70"/>
        <v/>
      </c>
      <c r="Z195" s="141"/>
      <c r="AA195" s="211"/>
      <c r="AB195" s="215" t="str">
        <f t="shared" si="97"/>
        <v/>
      </c>
      <c r="AC195" s="153" t="str">
        <f t="shared" si="91"/>
        <v/>
      </c>
      <c r="AD195" s="153" t="str">
        <f t="shared" si="92"/>
        <v/>
      </c>
      <c r="AE195" s="153" t="str">
        <f t="shared" si="71"/>
        <v/>
      </c>
      <c r="AF195" s="153" t="str">
        <f t="shared" si="72"/>
        <v/>
      </c>
      <c r="AG195" s="213" t="str">
        <f t="shared" si="98"/>
        <v/>
      </c>
      <c r="AH195" s="141"/>
      <c r="AI195" s="211"/>
      <c r="AJ195" s="215" t="str">
        <f t="shared" si="99"/>
        <v/>
      </c>
      <c r="AK195" s="153" t="str">
        <f t="shared" si="93"/>
        <v/>
      </c>
      <c r="AL195" s="153" t="str">
        <f t="shared" si="73"/>
        <v/>
      </c>
      <c r="AM195" s="153" t="str">
        <f t="shared" si="74"/>
        <v/>
      </c>
      <c r="AN195" s="141"/>
      <c r="AO195" s="211"/>
      <c r="AP195" s="215" t="str">
        <f t="shared" si="100"/>
        <v/>
      </c>
      <c r="AQ195" s="153" t="str">
        <f t="shared" si="94"/>
        <v/>
      </c>
      <c r="AR195" s="153" t="str">
        <f t="shared" si="75"/>
        <v/>
      </c>
      <c r="AS195" s="153" t="str">
        <f t="shared" si="76"/>
        <v/>
      </c>
      <c r="AT195" s="141"/>
      <c r="AU195" s="211"/>
      <c r="AV195" s="215" t="str">
        <f t="shared" si="101"/>
        <v/>
      </c>
      <c r="AW195" s="153" t="str">
        <f t="shared" si="95"/>
        <v/>
      </c>
      <c r="AX195" s="153" t="str">
        <f t="shared" si="77"/>
        <v/>
      </c>
      <c r="AY195" s="153" t="str">
        <f t="shared" si="78"/>
        <v/>
      </c>
    </row>
    <row r="196" spans="1:51" ht="29.45" customHeight="1" x14ac:dyDescent="0.25">
      <c r="A196" s="354" t="str">
        <f>IF('N-Bedarf GL'!A196="","",'N-Bedarf GL'!A196)</f>
        <v/>
      </c>
      <c r="B196" s="354" t="str">
        <f>IF('N-Bedarf GL'!B196="","",'N-Bedarf GL'!B196)</f>
        <v/>
      </c>
      <c r="C196" s="305" t="str">
        <f>IF('N-Bedarf GL'!D196="","",'N-Bedarf GL'!D196)</f>
        <v/>
      </c>
      <c r="D196" s="32" t="str">
        <f>IF('N-Bedarf GL'!C196="","",'N-Bedarf GL'!C196)</f>
        <v/>
      </c>
      <c r="E196" s="321" t="str">
        <f>IF('N-Bedarf GL'!R196="","",'N-Bedarf GL'!R196)</f>
        <v/>
      </c>
      <c r="F196" s="321" t="str">
        <f>IF('P-Bedarf GL'!N197="","",'P-Bedarf GL'!N197)</f>
        <v/>
      </c>
      <c r="G196" s="321" t="str">
        <f>IF('P-Bedarf GL'!R197="","",'P-Bedarf GL'!R197)</f>
        <v/>
      </c>
      <c r="H196" s="321">
        <f t="shared" si="79"/>
        <v>0</v>
      </c>
      <c r="I196" s="345" t="str">
        <f t="shared" si="80"/>
        <v/>
      </c>
      <c r="J196" s="345" t="str">
        <f t="shared" si="81"/>
        <v/>
      </c>
      <c r="K196" s="345" t="str">
        <f t="shared" si="82"/>
        <v/>
      </c>
      <c r="L196" s="345">
        <f t="shared" si="83"/>
        <v>0</v>
      </c>
      <c r="M196" s="345">
        <f t="shared" si="84"/>
        <v>0</v>
      </c>
      <c r="N196" s="345">
        <f t="shared" si="85"/>
        <v>0</v>
      </c>
      <c r="O196" s="321" t="str">
        <f t="shared" si="86"/>
        <v/>
      </c>
      <c r="P196" s="321" t="str">
        <f t="shared" si="87"/>
        <v/>
      </c>
      <c r="Q196" s="321" t="str">
        <f t="shared" si="88"/>
        <v/>
      </c>
      <c r="R196" s="214" t="str">
        <f t="shared" si="96"/>
        <v/>
      </c>
      <c r="S196" s="141"/>
      <c r="T196" s="211"/>
      <c r="U196" s="215" t="str">
        <f t="shared" si="68"/>
        <v/>
      </c>
      <c r="V196" s="153" t="str">
        <f t="shared" si="89"/>
        <v/>
      </c>
      <c r="W196" s="153" t="str">
        <f t="shared" si="90"/>
        <v/>
      </c>
      <c r="X196" s="153" t="str">
        <f t="shared" si="69"/>
        <v/>
      </c>
      <c r="Y196" s="153" t="str">
        <f t="shared" si="70"/>
        <v/>
      </c>
      <c r="Z196" s="141"/>
      <c r="AA196" s="211"/>
      <c r="AB196" s="215" t="str">
        <f t="shared" si="97"/>
        <v/>
      </c>
      <c r="AC196" s="153" t="str">
        <f t="shared" si="91"/>
        <v/>
      </c>
      <c r="AD196" s="153" t="str">
        <f t="shared" si="92"/>
        <v/>
      </c>
      <c r="AE196" s="153" t="str">
        <f t="shared" si="71"/>
        <v/>
      </c>
      <c r="AF196" s="153" t="str">
        <f t="shared" si="72"/>
        <v/>
      </c>
      <c r="AG196" s="213" t="str">
        <f t="shared" si="98"/>
        <v/>
      </c>
      <c r="AH196" s="141"/>
      <c r="AI196" s="211"/>
      <c r="AJ196" s="215" t="str">
        <f t="shared" si="99"/>
        <v/>
      </c>
      <c r="AK196" s="153" t="str">
        <f t="shared" si="93"/>
        <v/>
      </c>
      <c r="AL196" s="153" t="str">
        <f t="shared" si="73"/>
        <v/>
      </c>
      <c r="AM196" s="153" t="str">
        <f t="shared" si="74"/>
        <v/>
      </c>
      <c r="AN196" s="141"/>
      <c r="AO196" s="211"/>
      <c r="AP196" s="215" t="str">
        <f t="shared" si="100"/>
        <v/>
      </c>
      <c r="AQ196" s="153" t="str">
        <f t="shared" si="94"/>
        <v/>
      </c>
      <c r="AR196" s="153" t="str">
        <f t="shared" si="75"/>
        <v/>
      </c>
      <c r="AS196" s="153" t="str">
        <f t="shared" si="76"/>
        <v/>
      </c>
      <c r="AT196" s="141"/>
      <c r="AU196" s="211"/>
      <c r="AV196" s="215" t="str">
        <f t="shared" si="101"/>
        <v/>
      </c>
      <c r="AW196" s="153" t="str">
        <f t="shared" si="95"/>
        <v/>
      </c>
      <c r="AX196" s="153" t="str">
        <f t="shared" si="77"/>
        <v/>
      </c>
      <c r="AY196" s="153" t="str">
        <f t="shared" si="78"/>
        <v/>
      </c>
    </row>
    <row r="197" spans="1:51" ht="29.45" customHeight="1" x14ac:dyDescent="0.25">
      <c r="A197" s="354" t="str">
        <f>IF('N-Bedarf GL'!A197="","",'N-Bedarf GL'!A197)</f>
        <v/>
      </c>
      <c r="B197" s="354" t="str">
        <f>IF('N-Bedarf GL'!B197="","",'N-Bedarf GL'!B197)</f>
        <v/>
      </c>
      <c r="C197" s="305" t="str">
        <f>IF('N-Bedarf GL'!D197="","",'N-Bedarf GL'!D197)</f>
        <v/>
      </c>
      <c r="D197" s="32" t="str">
        <f>IF('N-Bedarf GL'!C197="","",'N-Bedarf GL'!C197)</f>
        <v/>
      </c>
      <c r="E197" s="321" t="str">
        <f>IF('N-Bedarf GL'!R197="","",'N-Bedarf GL'!R197)</f>
        <v/>
      </c>
      <c r="F197" s="321" t="str">
        <f>IF('P-Bedarf GL'!N198="","",'P-Bedarf GL'!N198)</f>
        <v/>
      </c>
      <c r="G197" s="321" t="str">
        <f>IF('P-Bedarf GL'!R198="","",'P-Bedarf GL'!R198)</f>
        <v/>
      </c>
      <c r="H197" s="321">
        <f t="shared" si="79"/>
        <v>0</v>
      </c>
      <c r="I197" s="345" t="str">
        <f t="shared" si="80"/>
        <v/>
      </c>
      <c r="J197" s="345" t="str">
        <f t="shared" si="81"/>
        <v/>
      </c>
      <c r="K197" s="345" t="str">
        <f t="shared" si="82"/>
        <v/>
      </c>
      <c r="L197" s="345">
        <f t="shared" si="83"/>
        <v>0</v>
      </c>
      <c r="M197" s="345">
        <f t="shared" si="84"/>
        <v>0</v>
      </c>
      <c r="N197" s="345">
        <f t="shared" si="85"/>
        <v>0</v>
      </c>
      <c r="O197" s="321" t="str">
        <f t="shared" si="86"/>
        <v/>
      </c>
      <c r="P197" s="321" t="str">
        <f t="shared" si="87"/>
        <v/>
      </c>
      <c r="Q197" s="321" t="str">
        <f t="shared" si="88"/>
        <v/>
      </c>
      <c r="R197" s="214" t="str">
        <f t="shared" si="96"/>
        <v/>
      </c>
      <c r="S197" s="141"/>
      <c r="T197" s="211"/>
      <c r="U197" s="215" t="str">
        <f t="shared" si="68"/>
        <v/>
      </c>
      <c r="V197" s="153" t="str">
        <f t="shared" si="89"/>
        <v/>
      </c>
      <c r="W197" s="153" t="str">
        <f t="shared" si="90"/>
        <v/>
      </c>
      <c r="X197" s="153" t="str">
        <f t="shared" si="69"/>
        <v/>
      </c>
      <c r="Y197" s="153" t="str">
        <f t="shared" si="70"/>
        <v/>
      </c>
      <c r="Z197" s="141"/>
      <c r="AA197" s="211"/>
      <c r="AB197" s="215" t="str">
        <f t="shared" si="97"/>
        <v/>
      </c>
      <c r="AC197" s="153" t="str">
        <f t="shared" si="91"/>
        <v/>
      </c>
      <c r="AD197" s="153" t="str">
        <f t="shared" si="92"/>
        <v/>
      </c>
      <c r="AE197" s="153" t="str">
        <f t="shared" si="71"/>
        <v/>
      </c>
      <c r="AF197" s="153" t="str">
        <f t="shared" si="72"/>
        <v/>
      </c>
      <c r="AG197" s="213" t="str">
        <f t="shared" si="98"/>
        <v/>
      </c>
      <c r="AH197" s="141"/>
      <c r="AI197" s="211"/>
      <c r="AJ197" s="215" t="str">
        <f t="shared" si="99"/>
        <v/>
      </c>
      <c r="AK197" s="153" t="str">
        <f t="shared" si="93"/>
        <v/>
      </c>
      <c r="AL197" s="153" t="str">
        <f t="shared" si="73"/>
        <v/>
      </c>
      <c r="AM197" s="153" t="str">
        <f t="shared" si="74"/>
        <v/>
      </c>
      <c r="AN197" s="141"/>
      <c r="AO197" s="211"/>
      <c r="AP197" s="215" t="str">
        <f t="shared" si="100"/>
        <v/>
      </c>
      <c r="AQ197" s="153" t="str">
        <f t="shared" si="94"/>
        <v/>
      </c>
      <c r="AR197" s="153" t="str">
        <f t="shared" si="75"/>
        <v/>
      </c>
      <c r="AS197" s="153" t="str">
        <f t="shared" si="76"/>
        <v/>
      </c>
      <c r="AT197" s="141"/>
      <c r="AU197" s="211"/>
      <c r="AV197" s="215" t="str">
        <f t="shared" si="101"/>
        <v/>
      </c>
      <c r="AW197" s="153" t="str">
        <f t="shared" si="95"/>
        <v/>
      </c>
      <c r="AX197" s="153" t="str">
        <f t="shared" si="77"/>
        <v/>
      </c>
      <c r="AY197" s="153" t="str">
        <f t="shared" si="78"/>
        <v/>
      </c>
    </row>
    <row r="198" spans="1:51" ht="29.45" customHeight="1" x14ac:dyDescent="0.25">
      <c r="A198" s="354" t="str">
        <f>IF('N-Bedarf GL'!A198="","",'N-Bedarf GL'!A198)</f>
        <v/>
      </c>
      <c r="B198" s="354" t="str">
        <f>IF('N-Bedarf GL'!B198="","",'N-Bedarf GL'!B198)</f>
        <v/>
      </c>
      <c r="C198" s="305" t="str">
        <f>IF('N-Bedarf GL'!D198="","",'N-Bedarf GL'!D198)</f>
        <v/>
      </c>
      <c r="D198" s="32" t="str">
        <f>IF('N-Bedarf GL'!C198="","",'N-Bedarf GL'!C198)</f>
        <v/>
      </c>
      <c r="E198" s="321" t="str">
        <f>IF('N-Bedarf GL'!R198="","",'N-Bedarf GL'!R198)</f>
        <v/>
      </c>
      <c r="F198" s="321" t="str">
        <f>IF('P-Bedarf GL'!N199="","",'P-Bedarf GL'!N199)</f>
        <v/>
      </c>
      <c r="G198" s="321" t="str">
        <f>IF('P-Bedarf GL'!R199="","",'P-Bedarf GL'!R199)</f>
        <v/>
      </c>
      <c r="H198" s="321">
        <f t="shared" si="79"/>
        <v>0</v>
      </c>
      <c r="I198" s="345" t="str">
        <f t="shared" si="80"/>
        <v/>
      </c>
      <c r="J198" s="345" t="str">
        <f t="shared" si="81"/>
        <v/>
      </c>
      <c r="K198" s="345" t="str">
        <f t="shared" si="82"/>
        <v/>
      </c>
      <c r="L198" s="345">
        <f t="shared" si="83"/>
        <v>0</v>
      </c>
      <c r="M198" s="345">
        <f t="shared" si="84"/>
        <v>0</v>
      </c>
      <c r="N198" s="345">
        <f t="shared" si="85"/>
        <v>0</v>
      </c>
      <c r="O198" s="321" t="str">
        <f t="shared" si="86"/>
        <v/>
      </c>
      <c r="P198" s="321" t="str">
        <f t="shared" si="87"/>
        <v/>
      </c>
      <c r="Q198" s="321" t="str">
        <f t="shared" si="88"/>
        <v/>
      </c>
      <c r="R198" s="214" t="str">
        <f t="shared" si="96"/>
        <v/>
      </c>
      <c r="S198" s="141"/>
      <c r="T198" s="211"/>
      <c r="U198" s="215" t="str">
        <f t="shared" si="68"/>
        <v/>
      </c>
      <c r="V198" s="153" t="str">
        <f t="shared" si="89"/>
        <v/>
      </c>
      <c r="W198" s="153" t="str">
        <f t="shared" si="90"/>
        <v/>
      </c>
      <c r="X198" s="153" t="str">
        <f t="shared" si="69"/>
        <v/>
      </c>
      <c r="Y198" s="153" t="str">
        <f t="shared" si="70"/>
        <v/>
      </c>
      <c r="Z198" s="141"/>
      <c r="AA198" s="211"/>
      <c r="AB198" s="215" t="str">
        <f t="shared" si="97"/>
        <v/>
      </c>
      <c r="AC198" s="153" t="str">
        <f t="shared" si="91"/>
        <v/>
      </c>
      <c r="AD198" s="153" t="str">
        <f t="shared" si="92"/>
        <v/>
      </c>
      <c r="AE198" s="153" t="str">
        <f t="shared" si="71"/>
        <v/>
      </c>
      <c r="AF198" s="153" t="str">
        <f t="shared" si="72"/>
        <v/>
      </c>
      <c r="AG198" s="213" t="str">
        <f t="shared" si="98"/>
        <v/>
      </c>
      <c r="AH198" s="141"/>
      <c r="AI198" s="211"/>
      <c r="AJ198" s="215" t="str">
        <f t="shared" si="99"/>
        <v/>
      </c>
      <c r="AK198" s="153" t="str">
        <f t="shared" si="93"/>
        <v/>
      </c>
      <c r="AL198" s="153" t="str">
        <f t="shared" si="73"/>
        <v/>
      </c>
      <c r="AM198" s="153" t="str">
        <f t="shared" si="74"/>
        <v/>
      </c>
      <c r="AN198" s="141"/>
      <c r="AO198" s="211"/>
      <c r="AP198" s="215" t="str">
        <f t="shared" si="100"/>
        <v/>
      </c>
      <c r="AQ198" s="153" t="str">
        <f t="shared" si="94"/>
        <v/>
      </c>
      <c r="AR198" s="153" t="str">
        <f t="shared" si="75"/>
        <v/>
      </c>
      <c r="AS198" s="153" t="str">
        <f t="shared" si="76"/>
        <v/>
      </c>
      <c r="AT198" s="141"/>
      <c r="AU198" s="211"/>
      <c r="AV198" s="215" t="str">
        <f t="shared" si="101"/>
        <v/>
      </c>
      <c r="AW198" s="153" t="str">
        <f t="shared" si="95"/>
        <v/>
      </c>
      <c r="AX198" s="153" t="str">
        <f t="shared" si="77"/>
        <v/>
      </c>
      <c r="AY198" s="153" t="str">
        <f t="shared" si="78"/>
        <v/>
      </c>
    </row>
    <row r="199" spans="1:51" ht="29.45" customHeight="1" x14ac:dyDescent="0.25">
      <c r="A199" s="354" t="str">
        <f>IF('N-Bedarf GL'!A199="","",'N-Bedarf GL'!A199)</f>
        <v/>
      </c>
      <c r="B199" s="354" t="str">
        <f>IF('N-Bedarf GL'!B199="","",'N-Bedarf GL'!B199)</f>
        <v/>
      </c>
      <c r="C199" s="305" t="str">
        <f>IF('N-Bedarf GL'!D199="","",'N-Bedarf GL'!D199)</f>
        <v/>
      </c>
      <c r="D199" s="32" t="str">
        <f>IF('N-Bedarf GL'!C199="","",'N-Bedarf GL'!C199)</f>
        <v/>
      </c>
      <c r="E199" s="321" t="str">
        <f>IF('N-Bedarf GL'!R199="","",'N-Bedarf GL'!R199)</f>
        <v/>
      </c>
      <c r="F199" s="321" t="str">
        <f>IF('P-Bedarf GL'!N200="","",'P-Bedarf GL'!N200)</f>
        <v/>
      </c>
      <c r="G199" s="321" t="str">
        <f>IF('P-Bedarf GL'!R200="","",'P-Bedarf GL'!R200)</f>
        <v/>
      </c>
      <c r="H199" s="321">
        <f t="shared" si="79"/>
        <v>0</v>
      </c>
      <c r="I199" s="345" t="str">
        <f t="shared" si="80"/>
        <v/>
      </c>
      <c r="J199" s="345" t="str">
        <f t="shared" si="81"/>
        <v/>
      </c>
      <c r="K199" s="345" t="str">
        <f t="shared" si="82"/>
        <v/>
      </c>
      <c r="L199" s="345">
        <f t="shared" si="83"/>
        <v>0</v>
      </c>
      <c r="M199" s="345">
        <f t="shared" si="84"/>
        <v>0</v>
      </c>
      <c r="N199" s="345">
        <f t="shared" si="85"/>
        <v>0</v>
      </c>
      <c r="O199" s="321" t="str">
        <f t="shared" si="86"/>
        <v/>
      </c>
      <c r="P199" s="321" t="str">
        <f t="shared" si="87"/>
        <v/>
      </c>
      <c r="Q199" s="321" t="str">
        <f t="shared" si="88"/>
        <v/>
      </c>
      <c r="R199" s="214" t="str">
        <f t="shared" si="96"/>
        <v/>
      </c>
      <c r="S199" s="141"/>
      <c r="T199" s="211"/>
      <c r="U199" s="215" t="str">
        <f t="shared" si="68"/>
        <v/>
      </c>
      <c r="V199" s="153" t="str">
        <f t="shared" si="89"/>
        <v/>
      </c>
      <c r="W199" s="153" t="str">
        <f t="shared" si="90"/>
        <v/>
      </c>
      <c r="X199" s="153" t="str">
        <f t="shared" si="69"/>
        <v/>
      </c>
      <c r="Y199" s="153" t="str">
        <f t="shared" si="70"/>
        <v/>
      </c>
      <c r="Z199" s="141"/>
      <c r="AA199" s="211"/>
      <c r="AB199" s="215" t="str">
        <f t="shared" si="97"/>
        <v/>
      </c>
      <c r="AC199" s="153" t="str">
        <f t="shared" si="91"/>
        <v/>
      </c>
      <c r="AD199" s="153" t="str">
        <f t="shared" si="92"/>
        <v/>
      </c>
      <c r="AE199" s="153" t="str">
        <f t="shared" si="71"/>
        <v/>
      </c>
      <c r="AF199" s="153" t="str">
        <f t="shared" si="72"/>
        <v/>
      </c>
      <c r="AG199" s="213" t="str">
        <f t="shared" si="98"/>
        <v/>
      </c>
      <c r="AH199" s="141"/>
      <c r="AI199" s="211"/>
      <c r="AJ199" s="215" t="str">
        <f t="shared" si="99"/>
        <v/>
      </c>
      <c r="AK199" s="153" t="str">
        <f t="shared" si="93"/>
        <v/>
      </c>
      <c r="AL199" s="153" t="str">
        <f t="shared" si="73"/>
        <v/>
      </c>
      <c r="AM199" s="153" t="str">
        <f t="shared" si="74"/>
        <v/>
      </c>
      <c r="AN199" s="141"/>
      <c r="AO199" s="211"/>
      <c r="AP199" s="215" t="str">
        <f t="shared" si="100"/>
        <v/>
      </c>
      <c r="AQ199" s="153" t="str">
        <f t="shared" si="94"/>
        <v/>
      </c>
      <c r="AR199" s="153" t="str">
        <f t="shared" si="75"/>
        <v/>
      </c>
      <c r="AS199" s="153" t="str">
        <f t="shared" si="76"/>
        <v/>
      </c>
      <c r="AT199" s="141"/>
      <c r="AU199" s="211"/>
      <c r="AV199" s="215" t="str">
        <f t="shared" si="101"/>
        <v/>
      </c>
      <c r="AW199" s="153" t="str">
        <f t="shared" si="95"/>
        <v/>
      </c>
      <c r="AX199" s="153" t="str">
        <f t="shared" si="77"/>
        <v/>
      </c>
      <c r="AY199" s="153" t="str">
        <f t="shared" si="78"/>
        <v/>
      </c>
    </row>
    <row r="200" spans="1:51" ht="29.45" customHeight="1" x14ac:dyDescent="0.25">
      <c r="A200" s="354" t="str">
        <f>IF('N-Bedarf GL'!A200="","",'N-Bedarf GL'!A200)</f>
        <v/>
      </c>
      <c r="B200" s="354" t="str">
        <f>IF('N-Bedarf GL'!B200="","",'N-Bedarf GL'!B200)</f>
        <v/>
      </c>
      <c r="C200" s="305" t="str">
        <f>IF('N-Bedarf GL'!D200="","",'N-Bedarf GL'!D200)</f>
        <v/>
      </c>
      <c r="D200" s="32" t="str">
        <f>IF('N-Bedarf GL'!C200="","",'N-Bedarf GL'!C200)</f>
        <v/>
      </c>
      <c r="E200" s="321" t="str">
        <f>IF('N-Bedarf GL'!R200="","",'N-Bedarf GL'!R200)</f>
        <v/>
      </c>
      <c r="F200" s="321" t="str">
        <f>IF('P-Bedarf GL'!N201="","",'P-Bedarf GL'!N201)</f>
        <v/>
      </c>
      <c r="G200" s="321" t="str">
        <f>IF('P-Bedarf GL'!R201="","",'P-Bedarf GL'!R201)</f>
        <v/>
      </c>
      <c r="H200" s="321">
        <f t="shared" si="79"/>
        <v>0</v>
      </c>
      <c r="I200" s="345" t="str">
        <f t="shared" si="80"/>
        <v/>
      </c>
      <c r="J200" s="345" t="str">
        <f t="shared" si="81"/>
        <v/>
      </c>
      <c r="K200" s="345" t="str">
        <f t="shared" si="82"/>
        <v/>
      </c>
      <c r="L200" s="345">
        <f t="shared" si="83"/>
        <v>0</v>
      </c>
      <c r="M200" s="345">
        <f t="shared" si="84"/>
        <v>0</v>
      </c>
      <c r="N200" s="345">
        <f t="shared" si="85"/>
        <v>0</v>
      </c>
      <c r="O200" s="321" t="str">
        <f t="shared" si="86"/>
        <v/>
      </c>
      <c r="P200" s="321" t="str">
        <f t="shared" si="87"/>
        <v/>
      </c>
      <c r="Q200" s="321" t="str">
        <f t="shared" si="88"/>
        <v/>
      </c>
      <c r="R200" s="214" t="str">
        <f t="shared" si="96"/>
        <v/>
      </c>
      <c r="S200" s="141"/>
      <c r="T200" s="211"/>
      <c r="U200" s="215" t="str">
        <f t="shared" ref="U200:U263" si="102">IF(D200="","",T200*D200)</f>
        <v/>
      </c>
      <c r="V200" s="153" t="str">
        <f t="shared" si="89"/>
        <v/>
      </c>
      <c r="W200" s="153" t="str">
        <f t="shared" si="90"/>
        <v/>
      </c>
      <c r="X200" s="153" t="str">
        <f t="shared" ref="X200:X263" si="103">IF(OR(F200="",S200="",S200="keine"),"",(VLOOKUP(S200,Dünger_Formen,8,FALSE))*T200)</f>
        <v/>
      </c>
      <c r="Y200" s="153" t="str">
        <f t="shared" ref="Y200:Y263" si="104">IF(OR(G200="",S200="",S200="keine"),"",(VLOOKUP(S200,Dünger_Formen,9,FALSE))*T200)</f>
        <v/>
      </c>
      <c r="Z200" s="141"/>
      <c r="AA200" s="211"/>
      <c r="AB200" s="215" t="str">
        <f t="shared" si="97"/>
        <v/>
      </c>
      <c r="AC200" s="153" t="str">
        <f t="shared" si="91"/>
        <v/>
      </c>
      <c r="AD200" s="153" t="str">
        <f t="shared" si="92"/>
        <v/>
      </c>
      <c r="AE200" s="153" t="str">
        <f t="shared" ref="AE200:AE263" si="105">IF(OR(F200="",Z200="",Z200="keine"),"",(VLOOKUP(Z200,Dünger_Formen,8,FALSE))*AA200)</f>
        <v/>
      </c>
      <c r="AF200" s="153" t="str">
        <f t="shared" ref="AF200:AF263" si="106">IF(OR(G200="",Z200="",Z200="keine"),"",(VLOOKUP(Z200,Dünger_Formen,9,FALSE))*AA200)</f>
        <v/>
      </c>
      <c r="AG200" s="213" t="str">
        <f t="shared" si="98"/>
        <v/>
      </c>
      <c r="AH200" s="141"/>
      <c r="AI200" s="211"/>
      <c r="AJ200" s="215" t="str">
        <f t="shared" si="99"/>
        <v/>
      </c>
      <c r="AK200" s="153" t="str">
        <f t="shared" si="93"/>
        <v/>
      </c>
      <c r="AL200" s="153" t="str">
        <f t="shared" ref="AL200:AL263" si="107">IF(OR(E200="",AH200="",AH200="keine"),"",ROUND((VLOOKUP(AH200,Dünger_Formen,8,FALSE))*AI200,0))</f>
        <v/>
      </c>
      <c r="AM200" s="153" t="str">
        <f t="shared" ref="AM200:AM263" si="108">IF(OR(E200="",AH200="",AH200="keine"),"",ROUND((VLOOKUP(AH200,Dünger_Formen,9,FALSE))*AI200,0))</f>
        <v/>
      </c>
      <c r="AN200" s="141"/>
      <c r="AO200" s="211"/>
      <c r="AP200" s="215" t="str">
        <f t="shared" si="100"/>
        <v/>
      </c>
      <c r="AQ200" s="153" t="str">
        <f t="shared" si="94"/>
        <v/>
      </c>
      <c r="AR200" s="153" t="str">
        <f t="shared" ref="AR200:AR263" si="109">IF(OR(E200="",AN200="",AN200="keine"),"",ROUND((VLOOKUP(AN200,Dünger_Formen,8,FALSE))*AO200,0))</f>
        <v/>
      </c>
      <c r="AS200" s="153" t="str">
        <f t="shared" ref="AS200:AS263" si="110">IF(OR(E200="",AN200="",AN200="keine"),"",ROUND((VLOOKUP(AN200,Dünger_Formen,9,FALSE))*AO200,0))</f>
        <v/>
      </c>
      <c r="AT200" s="141"/>
      <c r="AU200" s="211"/>
      <c r="AV200" s="215" t="str">
        <f t="shared" si="101"/>
        <v/>
      </c>
      <c r="AW200" s="153" t="str">
        <f t="shared" si="95"/>
        <v/>
      </c>
      <c r="AX200" s="153" t="str">
        <f t="shared" ref="AX200:AX263" si="111">IF(OR(E200="",AT200="",AT200="keine"),"",ROUND((VLOOKUP(AT200,Dünger_Formen,8,FALSE))*AU200,0))</f>
        <v/>
      </c>
      <c r="AY200" s="153" t="str">
        <f t="shared" ref="AY200:AY263" si="112">IF(OR(E200="",AT200="",AT200="keine"),"",ROUND((VLOOKUP(AT200,Dünger_Formen,9,FALSE))*AU200,0))</f>
        <v/>
      </c>
    </row>
    <row r="201" spans="1:51" ht="29.45" customHeight="1" x14ac:dyDescent="0.25">
      <c r="A201" s="354" t="str">
        <f>IF('N-Bedarf GL'!A201="","",'N-Bedarf GL'!A201)</f>
        <v/>
      </c>
      <c r="B201" s="354" t="str">
        <f>IF('N-Bedarf GL'!B201="","",'N-Bedarf GL'!B201)</f>
        <v/>
      </c>
      <c r="C201" s="305" t="str">
        <f>IF('N-Bedarf GL'!D201="","",'N-Bedarf GL'!D201)</f>
        <v/>
      </c>
      <c r="D201" s="32" t="str">
        <f>IF('N-Bedarf GL'!C201="","",'N-Bedarf GL'!C201)</f>
        <v/>
      </c>
      <c r="E201" s="321" t="str">
        <f>IF('N-Bedarf GL'!R201="","",'N-Bedarf GL'!R201)</f>
        <v/>
      </c>
      <c r="F201" s="321" t="str">
        <f>IF('P-Bedarf GL'!N202="","",'P-Bedarf GL'!N202)</f>
        <v/>
      </c>
      <c r="G201" s="321" t="str">
        <f>IF('P-Bedarf GL'!R202="","",'P-Bedarf GL'!R202)</f>
        <v/>
      </c>
      <c r="H201" s="321">
        <f t="shared" ref="H201:H264" si="113">IF(W201="",0,W201)+IF(AD201="",0,AD201)+IF(AK201="",0,AK201)+IF(AQ201="",0,AQ201)+IF(AW201="",0,AW201)</f>
        <v>0</v>
      </c>
      <c r="I201" s="345" t="str">
        <f t="shared" ref="I201:I264" si="114">IF(OR($E201="",$O201=""),"",SUM(W201,AD201))</f>
        <v/>
      </c>
      <c r="J201" s="345" t="str">
        <f t="shared" ref="J201:J264" si="115">IF(OR($E201="",$O201=""),"",SUM(V201,AC201))</f>
        <v/>
      </c>
      <c r="K201" s="345" t="str">
        <f t="shared" ref="K201:K264" si="116">IF(OR($E201="",$O201=""),"",SUM(AK201,AQ201,AW201))</f>
        <v/>
      </c>
      <c r="L201" s="345">
        <f t="shared" ref="L201:L264" si="117">IF(W201="",0,W201)+IF(AD201="",0,AD201)+IF(AK201="",0,AK201)+IF(AQ201="",0,AQ201)+IF(AW201="",0,AW201)</f>
        <v>0</v>
      </c>
      <c r="M201" s="345">
        <f t="shared" ref="M201:M264" si="118">IF(X201="",0,X201)+IF(AE201="",0,AE201)+IF(AL201="",0,AL201)+IF(AR201="",0,AR201)+IF(AX201="",0,AX201)</f>
        <v>0</v>
      </c>
      <c r="N201" s="345">
        <f t="shared" ref="N201:N264" si="119">IF(Y201="",0,Y201)+IF(AF201="",0,AF201)+IF(AM201="",0,AM201)+IF(AS201="",0,AS201)+IF(AY201="",0,AY201)</f>
        <v>0</v>
      </c>
      <c r="O201" s="321" t="str">
        <f t="shared" ref="O201:O264" si="120">IF(E201="","",H201-E201)</f>
        <v/>
      </c>
      <c r="P201" s="321" t="str">
        <f t="shared" ref="P201:P264" si="121">IF(F201="","",M201-F201)</f>
        <v/>
      </c>
      <c r="Q201" s="321" t="str">
        <f t="shared" ref="Q201:Q264" si="122">IF(G201="","",N201-G201)</f>
        <v/>
      </c>
      <c r="R201" s="214" t="str">
        <f t="shared" si="96"/>
        <v/>
      </c>
      <c r="S201" s="141"/>
      <c r="T201" s="211"/>
      <c r="U201" s="215" t="str">
        <f t="shared" si="102"/>
        <v/>
      </c>
      <c r="V201" s="153" t="str">
        <f t="shared" ref="V201:V264" si="123">IF(OR(E201="",S201="",S201="keine"),"",(VLOOKUP(S201,Dünger_Formen,3,FALSE))*T201)</f>
        <v/>
      </c>
      <c r="W201" s="153" t="str">
        <f t="shared" ref="W201:W264" si="124">IF(OR(E201="",S201="",S201="keine"),"",(VLOOKUP(S201,Dünger_Formen,7,FALSE))*T201)</f>
        <v/>
      </c>
      <c r="X201" s="153" t="str">
        <f t="shared" si="103"/>
        <v/>
      </c>
      <c r="Y201" s="153" t="str">
        <f t="shared" si="104"/>
        <v/>
      </c>
      <c r="Z201" s="141"/>
      <c r="AA201" s="211"/>
      <c r="AB201" s="215" t="str">
        <f t="shared" si="97"/>
        <v/>
      </c>
      <c r="AC201" s="153" t="str">
        <f t="shared" ref="AC201:AC264" si="125">IF(OR(E201="",Z201="",Z201="keine"),"",(VLOOKUP(Z201,Dünger_Formen,3,FALSE))*AA201)</f>
        <v/>
      </c>
      <c r="AD201" s="153" t="str">
        <f t="shared" ref="AD201:AD264" si="126">IF(OR(E201="",Z201="",Z201="keine"),"",(VLOOKUP(Z201,Dünger_Formen,7,FALSE))*AA201)</f>
        <v/>
      </c>
      <c r="AE201" s="153" t="str">
        <f t="shared" si="105"/>
        <v/>
      </c>
      <c r="AF201" s="153" t="str">
        <f t="shared" si="106"/>
        <v/>
      </c>
      <c r="AG201" s="213" t="str">
        <f t="shared" si="98"/>
        <v/>
      </c>
      <c r="AH201" s="141"/>
      <c r="AI201" s="211"/>
      <c r="AJ201" s="215" t="str">
        <f t="shared" si="99"/>
        <v/>
      </c>
      <c r="AK201" s="153" t="str">
        <f t="shared" ref="AK201:AK264" si="127">IF(OR(E201="",AH201="",AH201="keine"),"",ROUND((VLOOKUP(AH201,Dünger_Formen,3,FALSE))*AI201,0))</f>
        <v/>
      </c>
      <c r="AL201" s="153" t="str">
        <f t="shared" si="107"/>
        <v/>
      </c>
      <c r="AM201" s="153" t="str">
        <f t="shared" si="108"/>
        <v/>
      </c>
      <c r="AN201" s="141"/>
      <c r="AO201" s="211"/>
      <c r="AP201" s="215" t="str">
        <f t="shared" si="100"/>
        <v/>
      </c>
      <c r="AQ201" s="153" t="str">
        <f t="shared" ref="AQ201:AQ264" si="128">IF(OR(E201="",AN201="",AN201="keine"),"",ROUND((VLOOKUP(AN201,Dünger_Formen,3,FALSE))*AO201,0))</f>
        <v/>
      </c>
      <c r="AR201" s="153" t="str">
        <f t="shared" si="109"/>
        <v/>
      </c>
      <c r="AS201" s="153" t="str">
        <f t="shared" si="110"/>
        <v/>
      </c>
      <c r="AT201" s="141"/>
      <c r="AU201" s="211"/>
      <c r="AV201" s="215" t="str">
        <f t="shared" si="101"/>
        <v/>
      </c>
      <c r="AW201" s="153" t="str">
        <f t="shared" ref="AW201:AW264" si="129">IF(OR(E201="",AT201="",AT201="keine"),"",ROUND((VLOOKUP(AT201,Dünger_Formen,3,FALSE))*AU201,0))</f>
        <v/>
      </c>
      <c r="AX201" s="153" t="str">
        <f t="shared" si="111"/>
        <v/>
      </c>
      <c r="AY201" s="153" t="str">
        <f t="shared" si="112"/>
        <v/>
      </c>
    </row>
    <row r="202" spans="1:51" ht="29.45" customHeight="1" x14ac:dyDescent="0.25">
      <c r="A202" s="354" t="str">
        <f>IF('N-Bedarf GL'!A202="","",'N-Bedarf GL'!A202)</f>
        <v/>
      </c>
      <c r="B202" s="354" t="str">
        <f>IF('N-Bedarf GL'!B202="","",'N-Bedarf GL'!B202)</f>
        <v/>
      </c>
      <c r="C202" s="305" t="str">
        <f>IF('N-Bedarf GL'!D202="","",'N-Bedarf GL'!D202)</f>
        <v/>
      </c>
      <c r="D202" s="32" t="str">
        <f>IF('N-Bedarf GL'!C202="","",'N-Bedarf GL'!C202)</f>
        <v/>
      </c>
      <c r="E202" s="321" t="str">
        <f>IF('N-Bedarf GL'!R202="","",'N-Bedarf GL'!R202)</f>
        <v/>
      </c>
      <c r="F202" s="321" t="str">
        <f>IF('P-Bedarf GL'!N203="","",'P-Bedarf GL'!N203)</f>
        <v/>
      </c>
      <c r="G202" s="321" t="str">
        <f>IF('P-Bedarf GL'!R203="","",'P-Bedarf GL'!R203)</f>
        <v/>
      </c>
      <c r="H202" s="321">
        <f t="shared" si="113"/>
        <v>0</v>
      </c>
      <c r="I202" s="345" t="str">
        <f t="shared" si="114"/>
        <v/>
      </c>
      <c r="J202" s="345" t="str">
        <f t="shared" si="115"/>
        <v/>
      </c>
      <c r="K202" s="345" t="str">
        <f t="shared" si="116"/>
        <v/>
      </c>
      <c r="L202" s="345">
        <f t="shared" si="117"/>
        <v>0</v>
      </c>
      <c r="M202" s="345">
        <f t="shared" si="118"/>
        <v>0</v>
      </c>
      <c r="N202" s="345">
        <f t="shared" si="119"/>
        <v>0</v>
      </c>
      <c r="O202" s="321" t="str">
        <f t="shared" si="120"/>
        <v/>
      </c>
      <c r="P202" s="321" t="str">
        <f t="shared" si="121"/>
        <v/>
      </c>
      <c r="Q202" s="321" t="str">
        <f t="shared" si="122"/>
        <v/>
      </c>
      <c r="R202" s="214" t="str">
        <f t="shared" si="96"/>
        <v/>
      </c>
      <c r="S202" s="141"/>
      <c r="T202" s="211"/>
      <c r="U202" s="215" t="str">
        <f t="shared" si="102"/>
        <v/>
      </c>
      <c r="V202" s="153" t="str">
        <f t="shared" si="123"/>
        <v/>
      </c>
      <c r="W202" s="153" t="str">
        <f t="shared" si="124"/>
        <v/>
      </c>
      <c r="X202" s="153" t="str">
        <f t="shared" si="103"/>
        <v/>
      </c>
      <c r="Y202" s="153" t="str">
        <f t="shared" si="104"/>
        <v/>
      </c>
      <c r="Z202" s="141"/>
      <c r="AA202" s="211"/>
      <c r="AB202" s="215" t="str">
        <f t="shared" si="97"/>
        <v/>
      </c>
      <c r="AC202" s="153" t="str">
        <f t="shared" si="125"/>
        <v/>
      </c>
      <c r="AD202" s="153" t="str">
        <f t="shared" si="126"/>
        <v/>
      </c>
      <c r="AE202" s="153" t="str">
        <f t="shared" si="105"/>
        <v/>
      </c>
      <c r="AF202" s="153" t="str">
        <f t="shared" si="106"/>
        <v/>
      </c>
      <c r="AG202" s="213" t="str">
        <f t="shared" si="98"/>
        <v/>
      </c>
      <c r="AH202" s="141"/>
      <c r="AI202" s="211"/>
      <c r="AJ202" s="215" t="str">
        <f t="shared" si="99"/>
        <v/>
      </c>
      <c r="AK202" s="153" t="str">
        <f t="shared" si="127"/>
        <v/>
      </c>
      <c r="AL202" s="153" t="str">
        <f t="shared" si="107"/>
        <v/>
      </c>
      <c r="AM202" s="153" t="str">
        <f t="shared" si="108"/>
        <v/>
      </c>
      <c r="AN202" s="141"/>
      <c r="AO202" s="211"/>
      <c r="AP202" s="215" t="str">
        <f t="shared" si="100"/>
        <v/>
      </c>
      <c r="AQ202" s="153" t="str">
        <f t="shared" si="128"/>
        <v/>
      </c>
      <c r="AR202" s="153" t="str">
        <f t="shared" si="109"/>
        <v/>
      </c>
      <c r="AS202" s="153" t="str">
        <f t="shared" si="110"/>
        <v/>
      </c>
      <c r="AT202" s="141"/>
      <c r="AU202" s="211"/>
      <c r="AV202" s="215" t="str">
        <f t="shared" si="101"/>
        <v/>
      </c>
      <c r="AW202" s="153" t="str">
        <f t="shared" si="129"/>
        <v/>
      </c>
      <c r="AX202" s="153" t="str">
        <f t="shared" si="111"/>
        <v/>
      </c>
      <c r="AY202" s="153" t="str">
        <f t="shared" si="112"/>
        <v/>
      </c>
    </row>
    <row r="203" spans="1:51" ht="29.45" customHeight="1" x14ac:dyDescent="0.25">
      <c r="A203" s="354" t="str">
        <f>IF('N-Bedarf GL'!A203="","",'N-Bedarf GL'!A203)</f>
        <v/>
      </c>
      <c r="B203" s="354" t="str">
        <f>IF('N-Bedarf GL'!B203="","",'N-Bedarf GL'!B203)</f>
        <v/>
      </c>
      <c r="C203" s="305" t="str">
        <f>IF('N-Bedarf GL'!D203="","",'N-Bedarf GL'!D203)</f>
        <v/>
      </c>
      <c r="D203" s="32" t="str">
        <f>IF('N-Bedarf GL'!C203="","",'N-Bedarf GL'!C203)</f>
        <v/>
      </c>
      <c r="E203" s="321" t="str">
        <f>IF('N-Bedarf GL'!R203="","",'N-Bedarf GL'!R203)</f>
        <v/>
      </c>
      <c r="F203" s="321" t="str">
        <f>IF('P-Bedarf GL'!N204="","",'P-Bedarf GL'!N204)</f>
        <v/>
      </c>
      <c r="G203" s="321" t="str">
        <f>IF('P-Bedarf GL'!R204="","",'P-Bedarf GL'!R204)</f>
        <v/>
      </c>
      <c r="H203" s="321">
        <f t="shared" si="113"/>
        <v>0</v>
      </c>
      <c r="I203" s="345" t="str">
        <f t="shared" si="114"/>
        <v/>
      </c>
      <c r="J203" s="345" t="str">
        <f t="shared" si="115"/>
        <v/>
      </c>
      <c r="K203" s="345" t="str">
        <f t="shared" si="116"/>
        <v/>
      </c>
      <c r="L203" s="345">
        <f t="shared" si="117"/>
        <v>0</v>
      </c>
      <c r="M203" s="345">
        <f t="shared" si="118"/>
        <v>0</v>
      </c>
      <c r="N203" s="345">
        <f t="shared" si="119"/>
        <v>0</v>
      </c>
      <c r="O203" s="321" t="str">
        <f t="shared" si="120"/>
        <v/>
      </c>
      <c r="P203" s="321" t="str">
        <f t="shared" si="121"/>
        <v/>
      </c>
      <c r="Q203" s="321" t="str">
        <f t="shared" si="122"/>
        <v/>
      </c>
      <c r="R203" s="214" t="str">
        <f t="shared" ref="R203:R266" si="130">IF(O203="","",IF(O203&gt;0,"Achtung: N-Überhang!",""))</f>
        <v/>
      </c>
      <c r="S203" s="141"/>
      <c r="T203" s="211"/>
      <c r="U203" s="215" t="str">
        <f t="shared" si="102"/>
        <v/>
      </c>
      <c r="V203" s="153" t="str">
        <f t="shared" si="123"/>
        <v/>
      </c>
      <c r="W203" s="153" t="str">
        <f t="shared" si="124"/>
        <v/>
      </c>
      <c r="X203" s="153" t="str">
        <f t="shared" si="103"/>
        <v/>
      </c>
      <c r="Y203" s="153" t="str">
        <f t="shared" si="104"/>
        <v/>
      </c>
      <c r="Z203" s="141"/>
      <c r="AA203" s="211"/>
      <c r="AB203" s="215" t="str">
        <f t="shared" ref="AB203:AB266" si="131">IF(D203="","",AA203*D203)</f>
        <v/>
      </c>
      <c r="AC203" s="153" t="str">
        <f t="shared" si="125"/>
        <v/>
      </c>
      <c r="AD203" s="153" t="str">
        <f t="shared" si="126"/>
        <v/>
      </c>
      <c r="AE203" s="153" t="str">
        <f t="shared" si="105"/>
        <v/>
      </c>
      <c r="AF203" s="153" t="str">
        <f t="shared" si="106"/>
        <v/>
      </c>
      <c r="AG203" s="213" t="str">
        <f t="shared" ref="AG203:AG266" si="132">IF(AND(Z203="",S203=""),"",IF(Z203="",0,IF(OR(Z203="Kompost",Z203="Bioabfallkompost",Z203="Grüngutkompost"),(AC203)*4%,(AC203)*10%))+IF(S203="",0,IF(OR(S203="Kompost",S203="Bioabfallkompost",S203="Grüngutkompost"),(V203)*4%,(V203)*10%)))</f>
        <v/>
      </c>
      <c r="AH203" s="141"/>
      <c r="AI203" s="211"/>
      <c r="AJ203" s="215" t="str">
        <f t="shared" ref="AJ203:AJ266" si="133">IF(D203="","",AI203*$D203)</f>
        <v/>
      </c>
      <c r="AK203" s="153" t="str">
        <f t="shared" si="127"/>
        <v/>
      </c>
      <c r="AL203" s="153" t="str">
        <f t="shared" si="107"/>
        <v/>
      </c>
      <c r="AM203" s="153" t="str">
        <f t="shared" si="108"/>
        <v/>
      </c>
      <c r="AN203" s="141"/>
      <c r="AO203" s="211"/>
      <c r="AP203" s="215" t="str">
        <f t="shared" ref="AP203:AP266" si="134">IF(D203="","",AO203*$D203)</f>
        <v/>
      </c>
      <c r="AQ203" s="153" t="str">
        <f t="shared" si="128"/>
        <v/>
      </c>
      <c r="AR203" s="153" t="str">
        <f t="shared" si="109"/>
        <v/>
      </c>
      <c r="AS203" s="153" t="str">
        <f t="shared" si="110"/>
        <v/>
      </c>
      <c r="AT203" s="141"/>
      <c r="AU203" s="211"/>
      <c r="AV203" s="215" t="str">
        <f t="shared" ref="AV203:AV266" si="135">IF(D203="","",AU203*$D203)</f>
        <v/>
      </c>
      <c r="AW203" s="153" t="str">
        <f t="shared" si="129"/>
        <v/>
      </c>
      <c r="AX203" s="153" t="str">
        <f t="shared" si="111"/>
        <v/>
      </c>
      <c r="AY203" s="153" t="str">
        <f t="shared" si="112"/>
        <v/>
      </c>
    </row>
    <row r="204" spans="1:51" ht="29.45" customHeight="1" x14ac:dyDescent="0.25">
      <c r="A204" s="354" t="str">
        <f>IF('N-Bedarf GL'!A204="","",'N-Bedarf GL'!A204)</f>
        <v/>
      </c>
      <c r="B204" s="354" t="str">
        <f>IF('N-Bedarf GL'!B204="","",'N-Bedarf GL'!B204)</f>
        <v/>
      </c>
      <c r="C204" s="305" t="str">
        <f>IF('N-Bedarf GL'!D204="","",'N-Bedarf GL'!D204)</f>
        <v/>
      </c>
      <c r="D204" s="32" t="str">
        <f>IF('N-Bedarf GL'!C204="","",'N-Bedarf GL'!C204)</f>
        <v/>
      </c>
      <c r="E204" s="321" t="str">
        <f>IF('N-Bedarf GL'!R204="","",'N-Bedarf GL'!R204)</f>
        <v/>
      </c>
      <c r="F204" s="321" t="str">
        <f>IF('P-Bedarf GL'!N205="","",'P-Bedarf GL'!N205)</f>
        <v/>
      </c>
      <c r="G204" s="321" t="str">
        <f>IF('P-Bedarf GL'!R205="","",'P-Bedarf GL'!R205)</f>
        <v/>
      </c>
      <c r="H204" s="321">
        <f t="shared" si="113"/>
        <v>0</v>
      </c>
      <c r="I204" s="345" t="str">
        <f t="shared" si="114"/>
        <v/>
      </c>
      <c r="J204" s="345" t="str">
        <f t="shared" si="115"/>
        <v/>
      </c>
      <c r="K204" s="345" t="str">
        <f t="shared" si="116"/>
        <v/>
      </c>
      <c r="L204" s="345">
        <f t="shared" si="117"/>
        <v>0</v>
      </c>
      <c r="M204" s="345">
        <f t="shared" si="118"/>
        <v>0</v>
      </c>
      <c r="N204" s="345">
        <f t="shared" si="119"/>
        <v>0</v>
      </c>
      <c r="O204" s="321" t="str">
        <f t="shared" si="120"/>
        <v/>
      </c>
      <c r="P204" s="321" t="str">
        <f t="shared" si="121"/>
        <v/>
      </c>
      <c r="Q204" s="321" t="str">
        <f t="shared" si="122"/>
        <v/>
      </c>
      <c r="R204" s="214" t="str">
        <f t="shared" si="130"/>
        <v/>
      </c>
      <c r="S204" s="141"/>
      <c r="T204" s="211"/>
      <c r="U204" s="215" t="str">
        <f t="shared" si="102"/>
        <v/>
      </c>
      <c r="V204" s="153" t="str">
        <f t="shared" si="123"/>
        <v/>
      </c>
      <c r="W204" s="153" t="str">
        <f t="shared" si="124"/>
        <v/>
      </c>
      <c r="X204" s="153" t="str">
        <f t="shared" si="103"/>
        <v/>
      </c>
      <c r="Y204" s="153" t="str">
        <f t="shared" si="104"/>
        <v/>
      </c>
      <c r="Z204" s="141"/>
      <c r="AA204" s="211"/>
      <c r="AB204" s="215" t="str">
        <f t="shared" si="131"/>
        <v/>
      </c>
      <c r="AC204" s="153" t="str">
        <f t="shared" si="125"/>
        <v/>
      </c>
      <c r="AD204" s="153" t="str">
        <f t="shared" si="126"/>
        <v/>
      </c>
      <c r="AE204" s="153" t="str">
        <f t="shared" si="105"/>
        <v/>
      </c>
      <c r="AF204" s="153" t="str">
        <f t="shared" si="106"/>
        <v/>
      </c>
      <c r="AG204" s="213" t="str">
        <f t="shared" si="132"/>
        <v/>
      </c>
      <c r="AH204" s="141"/>
      <c r="AI204" s="211"/>
      <c r="AJ204" s="215" t="str">
        <f t="shared" si="133"/>
        <v/>
      </c>
      <c r="AK204" s="153" t="str">
        <f t="shared" si="127"/>
        <v/>
      </c>
      <c r="AL204" s="153" t="str">
        <f t="shared" si="107"/>
        <v/>
      </c>
      <c r="AM204" s="153" t="str">
        <f t="shared" si="108"/>
        <v/>
      </c>
      <c r="AN204" s="141"/>
      <c r="AO204" s="211"/>
      <c r="AP204" s="215" t="str">
        <f t="shared" si="134"/>
        <v/>
      </c>
      <c r="AQ204" s="153" t="str">
        <f t="shared" si="128"/>
        <v/>
      </c>
      <c r="AR204" s="153" t="str">
        <f t="shared" si="109"/>
        <v/>
      </c>
      <c r="AS204" s="153" t="str">
        <f t="shared" si="110"/>
        <v/>
      </c>
      <c r="AT204" s="141"/>
      <c r="AU204" s="211"/>
      <c r="AV204" s="215" t="str">
        <f t="shared" si="135"/>
        <v/>
      </c>
      <c r="AW204" s="153" t="str">
        <f t="shared" si="129"/>
        <v/>
      </c>
      <c r="AX204" s="153" t="str">
        <f t="shared" si="111"/>
        <v/>
      </c>
      <c r="AY204" s="153" t="str">
        <f t="shared" si="112"/>
        <v/>
      </c>
    </row>
    <row r="205" spans="1:51" ht="29.45" customHeight="1" x14ac:dyDescent="0.25">
      <c r="A205" s="354" t="str">
        <f>IF('N-Bedarf GL'!A205="","",'N-Bedarf GL'!A205)</f>
        <v/>
      </c>
      <c r="B205" s="354" t="str">
        <f>IF('N-Bedarf GL'!B205="","",'N-Bedarf GL'!B205)</f>
        <v/>
      </c>
      <c r="C205" s="305" t="str">
        <f>IF('N-Bedarf GL'!D205="","",'N-Bedarf GL'!D205)</f>
        <v/>
      </c>
      <c r="D205" s="32" t="str">
        <f>IF('N-Bedarf GL'!C205="","",'N-Bedarf GL'!C205)</f>
        <v/>
      </c>
      <c r="E205" s="321" t="str">
        <f>IF('N-Bedarf GL'!R205="","",'N-Bedarf GL'!R205)</f>
        <v/>
      </c>
      <c r="F205" s="321" t="str">
        <f>IF('P-Bedarf GL'!N206="","",'P-Bedarf GL'!N206)</f>
        <v/>
      </c>
      <c r="G205" s="321" t="str">
        <f>IF('P-Bedarf GL'!R206="","",'P-Bedarf GL'!R206)</f>
        <v/>
      </c>
      <c r="H205" s="321">
        <f t="shared" si="113"/>
        <v>0</v>
      </c>
      <c r="I205" s="345" t="str">
        <f t="shared" si="114"/>
        <v/>
      </c>
      <c r="J205" s="345" t="str">
        <f t="shared" si="115"/>
        <v/>
      </c>
      <c r="K205" s="345" t="str">
        <f t="shared" si="116"/>
        <v/>
      </c>
      <c r="L205" s="345">
        <f t="shared" si="117"/>
        <v>0</v>
      </c>
      <c r="M205" s="345">
        <f t="shared" si="118"/>
        <v>0</v>
      </c>
      <c r="N205" s="345">
        <f t="shared" si="119"/>
        <v>0</v>
      </c>
      <c r="O205" s="321" t="str">
        <f t="shared" si="120"/>
        <v/>
      </c>
      <c r="P205" s="321" t="str">
        <f t="shared" si="121"/>
        <v/>
      </c>
      <c r="Q205" s="321" t="str">
        <f t="shared" si="122"/>
        <v/>
      </c>
      <c r="R205" s="214" t="str">
        <f t="shared" si="130"/>
        <v/>
      </c>
      <c r="S205" s="141"/>
      <c r="T205" s="211"/>
      <c r="U205" s="215" t="str">
        <f t="shared" si="102"/>
        <v/>
      </c>
      <c r="V205" s="153" t="str">
        <f t="shared" si="123"/>
        <v/>
      </c>
      <c r="W205" s="153" t="str">
        <f t="shared" si="124"/>
        <v/>
      </c>
      <c r="X205" s="153" t="str">
        <f t="shared" si="103"/>
        <v/>
      </c>
      <c r="Y205" s="153" t="str">
        <f t="shared" si="104"/>
        <v/>
      </c>
      <c r="Z205" s="141"/>
      <c r="AA205" s="211"/>
      <c r="AB205" s="215" t="str">
        <f t="shared" si="131"/>
        <v/>
      </c>
      <c r="AC205" s="153" t="str">
        <f t="shared" si="125"/>
        <v/>
      </c>
      <c r="AD205" s="153" t="str">
        <f t="shared" si="126"/>
        <v/>
      </c>
      <c r="AE205" s="153" t="str">
        <f t="shared" si="105"/>
        <v/>
      </c>
      <c r="AF205" s="153" t="str">
        <f t="shared" si="106"/>
        <v/>
      </c>
      <c r="AG205" s="213" t="str">
        <f t="shared" si="132"/>
        <v/>
      </c>
      <c r="AH205" s="141"/>
      <c r="AI205" s="211"/>
      <c r="AJ205" s="215" t="str">
        <f t="shared" si="133"/>
        <v/>
      </c>
      <c r="AK205" s="153" t="str">
        <f t="shared" si="127"/>
        <v/>
      </c>
      <c r="AL205" s="153" t="str">
        <f t="shared" si="107"/>
        <v/>
      </c>
      <c r="AM205" s="153" t="str">
        <f t="shared" si="108"/>
        <v/>
      </c>
      <c r="AN205" s="141"/>
      <c r="AO205" s="211"/>
      <c r="AP205" s="215" t="str">
        <f t="shared" si="134"/>
        <v/>
      </c>
      <c r="AQ205" s="153" t="str">
        <f t="shared" si="128"/>
        <v/>
      </c>
      <c r="AR205" s="153" t="str">
        <f t="shared" si="109"/>
        <v/>
      </c>
      <c r="AS205" s="153" t="str">
        <f t="shared" si="110"/>
        <v/>
      </c>
      <c r="AT205" s="141"/>
      <c r="AU205" s="211"/>
      <c r="AV205" s="215" t="str">
        <f t="shared" si="135"/>
        <v/>
      </c>
      <c r="AW205" s="153" t="str">
        <f t="shared" si="129"/>
        <v/>
      </c>
      <c r="AX205" s="153" t="str">
        <f t="shared" si="111"/>
        <v/>
      </c>
      <c r="AY205" s="153" t="str">
        <f t="shared" si="112"/>
        <v/>
      </c>
    </row>
    <row r="206" spans="1:51" ht="29.45" customHeight="1" x14ac:dyDescent="0.25">
      <c r="A206" s="354" t="str">
        <f>IF('N-Bedarf GL'!A206="","",'N-Bedarf GL'!A206)</f>
        <v/>
      </c>
      <c r="B206" s="354" t="str">
        <f>IF('N-Bedarf GL'!B206="","",'N-Bedarf GL'!B206)</f>
        <v/>
      </c>
      <c r="C206" s="305" t="str">
        <f>IF('N-Bedarf GL'!D206="","",'N-Bedarf GL'!D206)</f>
        <v/>
      </c>
      <c r="D206" s="32" t="str">
        <f>IF('N-Bedarf GL'!C206="","",'N-Bedarf GL'!C206)</f>
        <v/>
      </c>
      <c r="E206" s="321" t="str">
        <f>IF('N-Bedarf GL'!R206="","",'N-Bedarf GL'!R206)</f>
        <v/>
      </c>
      <c r="F206" s="321" t="str">
        <f>IF('P-Bedarf GL'!N207="","",'P-Bedarf GL'!N207)</f>
        <v/>
      </c>
      <c r="G206" s="321" t="str">
        <f>IF('P-Bedarf GL'!R207="","",'P-Bedarf GL'!R207)</f>
        <v/>
      </c>
      <c r="H206" s="321">
        <f t="shared" si="113"/>
        <v>0</v>
      </c>
      <c r="I206" s="345" t="str">
        <f t="shared" si="114"/>
        <v/>
      </c>
      <c r="J206" s="345" t="str">
        <f t="shared" si="115"/>
        <v/>
      </c>
      <c r="K206" s="345" t="str">
        <f t="shared" si="116"/>
        <v/>
      </c>
      <c r="L206" s="345">
        <f t="shared" si="117"/>
        <v>0</v>
      </c>
      <c r="M206" s="345">
        <f t="shared" si="118"/>
        <v>0</v>
      </c>
      <c r="N206" s="345">
        <f t="shared" si="119"/>
        <v>0</v>
      </c>
      <c r="O206" s="321" t="str">
        <f t="shared" si="120"/>
        <v/>
      </c>
      <c r="P206" s="321" t="str">
        <f t="shared" si="121"/>
        <v/>
      </c>
      <c r="Q206" s="321" t="str">
        <f t="shared" si="122"/>
        <v/>
      </c>
      <c r="R206" s="214" t="str">
        <f t="shared" si="130"/>
        <v/>
      </c>
      <c r="S206" s="141"/>
      <c r="T206" s="211"/>
      <c r="U206" s="215" t="str">
        <f t="shared" si="102"/>
        <v/>
      </c>
      <c r="V206" s="153" t="str">
        <f t="shared" si="123"/>
        <v/>
      </c>
      <c r="W206" s="153" t="str">
        <f t="shared" si="124"/>
        <v/>
      </c>
      <c r="X206" s="153" t="str">
        <f t="shared" si="103"/>
        <v/>
      </c>
      <c r="Y206" s="153" t="str">
        <f t="shared" si="104"/>
        <v/>
      </c>
      <c r="Z206" s="141"/>
      <c r="AA206" s="211"/>
      <c r="AB206" s="215" t="str">
        <f t="shared" si="131"/>
        <v/>
      </c>
      <c r="AC206" s="153" t="str">
        <f t="shared" si="125"/>
        <v/>
      </c>
      <c r="AD206" s="153" t="str">
        <f t="shared" si="126"/>
        <v/>
      </c>
      <c r="AE206" s="153" t="str">
        <f t="shared" si="105"/>
        <v/>
      </c>
      <c r="AF206" s="153" t="str">
        <f t="shared" si="106"/>
        <v/>
      </c>
      <c r="AG206" s="213" t="str">
        <f t="shared" si="132"/>
        <v/>
      </c>
      <c r="AH206" s="141"/>
      <c r="AI206" s="211"/>
      <c r="AJ206" s="215" t="str">
        <f t="shared" si="133"/>
        <v/>
      </c>
      <c r="AK206" s="153" t="str">
        <f t="shared" si="127"/>
        <v/>
      </c>
      <c r="AL206" s="153" t="str">
        <f t="shared" si="107"/>
        <v/>
      </c>
      <c r="AM206" s="153" t="str">
        <f t="shared" si="108"/>
        <v/>
      </c>
      <c r="AN206" s="141"/>
      <c r="AO206" s="211"/>
      <c r="AP206" s="215" t="str">
        <f t="shared" si="134"/>
        <v/>
      </c>
      <c r="AQ206" s="153" t="str">
        <f t="shared" si="128"/>
        <v/>
      </c>
      <c r="AR206" s="153" t="str">
        <f t="shared" si="109"/>
        <v/>
      </c>
      <c r="AS206" s="153" t="str">
        <f t="shared" si="110"/>
        <v/>
      </c>
      <c r="AT206" s="141"/>
      <c r="AU206" s="211"/>
      <c r="AV206" s="215" t="str">
        <f t="shared" si="135"/>
        <v/>
      </c>
      <c r="AW206" s="153" t="str">
        <f t="shared" si="129"/>
        <v/>
      </c>
      <c r="AX206" s="153" t="str">
        <f t="shared" si="111"/>
        <v/>
      </c>
      <c r="AY206" s="153" t="str">
        <f t="shared" si="112"/>
        <v/>
      </c>
    </row>
    <row r="207" spans="1:51" ht="29.45" customHeight="1" x14ac:dyDescent="0.25">
      <c r="A207" s="354" t="str">
        <f>IF('N-Bedarf GL'!A207="","",'N-Bedarf GL'!A207)</f>
        <v/>
      </c>
      <c r="B207" s="354" t="str">
        <f>IF('N-Bedarf GL'!B207="","",'N-Bedarf GL'!B207)</f>
        <v/>
      </c>
      <c r="C207" s="305" t="str">
        <f>IF('N-Bedarf GL'!D207="","",'N-Bedarf GL'!D207)</f>
        <v/>
      </c>
      <c r="D207" s="32" t="str">
        <f>IF('N-Bedarf GL'!C207="","",'N-Bedarf GL'!C207)</f>
        <v/>
      </c>
      <c r="E207" s="321" t="str">
        <f>IF('N-Bedarf GL'!R207="","",'N-Bedarf GL'!R207)</f>
        <v/>
      </c>
      <c r="F207" s="321" t="str">
        <f>IF('P-Bedarf GL'!N208="","",'P-Bedarf GL'!N208)</f>
        <v/>
      </c>
      <c r="G207" s="321" t="str">
        <f>IF('P-Bedarf GL'!R208="","",'P-Bedarf GL'!R208)</f>
        <v/>
      </c>
      <c r="H207" s="321">
        <f t="shared" si="113"/>
        <v>0</v>
      </c>
      <c r="I207" s="345" t="str">
        <f t="shared" si="114"/>
        <v/>
      </c>
      <c r="J207" s="345" t="str">
        <f t="shared" si="115"/>
        <v/>
      </c>
      <c r="K207" s="345" t="str">
        <f t="shared" si="116"/>
        <v/>
      </c>
      <c r="L207" s="345">
        <f t="shared" si="117"/>
        <v>0</v>
      </c>
      <c r="M207" s="345">
        <f t="shared" si="118"/>
        <v>0</v>
      </c>
      <c r="N207" s="345">
        <f t="shared" si="119"/>
        <v>0</v>
      </c>
      <c r="O207" s="321" t="str">
        <f t="shared" si="120"/>
        <v/>
      </c>
      <c r="P207" s="321" t="str">
        <f t="shared" si="121"/>
        <v/>
      </c>
      <c r="Q207" s="321" t="str">
        <f t="shared" si="122"/>
        <v/>
      </c>
      <c r="R207" s="214" t="str">
        <f t="shared" si="130"/>
        <v/>
      </c>
      <c r="S207" s="141"/>
      <c r="T207" s="211"/>
      <c r="U207" s="215" t="str">
        <f t="shared" si="102"/>
        <v/>
      </c>
      <c r="V207" s="153" t="str">
        <f t="shared" si="123"/>
        <v/>
      </c>
      <c r="W207" s="153" t="str">
        <f t="shared" si="124"/>
        <v/>
      </c>
      <c r="X207" s="153" t="str">
        <f t="shared" si="103"/>
        <v/>
      </c>
      <c r="Y207" s="153" t="str">
        <f t="shared" si="104"/>
        <v/>
      </c>
      <c r="Z207" s="141"/>
      <c r="AA207" s="211"/>
      <c r="AB207" s="215" t="str">
        <f t="shared" si="131"/>
        <v/>
      </c>
      <c r="AC207" s="153" t="str">
        <f t="shared" si="125"/>
        <v/>
      </c>
      <c r="AD207" s="153" t="str">
        <f t="shared" si="126"/>
        <v/>
      </c>
      <c r="AE207" s="153" t="str">
        <f t="shared" si="105"/>
        <v/>
      </c>
      <c r="AF207" s="153" t="str">
        <f t="shared" si="106"/>
        <v/>
      </c>
      <c r="AG207" s="213" t="str">
        <f t="shared" si="132"/>
        <v/>
      </c>
      <c r="AH207" s="141"/>
      <c r="AI207" s="211"/>
      <c r="AJ207" s="215" t="str">
        <f t="shared" si="133"/>
        <v/>
      </c>
      <c r="AK207" s="153" t="str">
        <f t="shared" si="127"/>
        <v/>
      </c>
      <c r="AL207" s="153" t="str">
        <f t="shared" si="107"/>
        <v/>
      </c>
      <c r="AM207" s="153" t="str">
        <f t="shared" si="108"/>
        <v/>
      </c>
      <c r="AN207" s="141"/>
      <c r="AO207" s="211"/>
      <c r="AP207" s="215" t="str">
        <f t="shared" si="134"/>
        <v/>
      </c>
      <c r="AQ207" s="153" t="str">
        <f t="shared" si="128"/>
        <v/>
      </c>
      <c r="AR207" s="153" t="str">
        <f t="shared" si="109"/>
        <v/>
      </c>
      <c r="AS207" s="153" t="str">
        <f t="shared" si="110"/>
        <v/>
      </c>
      <c r="AT207" s="141"/>
      <c r="AU207" s="211"/>
      <c r="AV207" s="215" t="str">
        <f t="shared" si="135"/>
        <v/>
      </c>
      <c r="AW207" s="153" t="str">
        <f t="shared" si="129"/>
        <v/>
      </c>
      <c r="AX207" s="153" t="str">
        <f t="shared" si="111"/>
        <v/>
      </c>
      <c r="AY207" s="153" t="str">
        <f t="shared" si="112"/>
        <v/>
      </c>
    </row>
    <row r="208" spans="1:51" ht="29.45" customHeight="1" x14ac:dyDescent="0.25">
      <c r="A208" s="354" t="str">
        <f>IF('N-Bedarf GL'!A208="","",'N-Bedarf GL'!A208)</f>
        <v/>
      </c>
      <c r="B208" s="354" t="str">
        <f>IF('N-Bedarf GL'!B208="","",'N-Bedarf GL'!B208)</f>
        <v/>
      </c>
      <c r="C208" s="305" t="str">
        <f>IF('N-Bedarf GL'!D208="","",'N-Bedarf GL'!D208)</f>
        <v/>
      </c>
      <c r="D208" s="32" t="str">
        <f>IF('N-Bedarf GL'!C208="","",'N-Bedarf GL'!C208)</f>
        <v/>
      </c>
      <c r="E208" s="321" t="str">
        <f>IF('N-Bedarf GL'!R208="","",'N-Bedarf GL'!R208)</f>
        <v/>
      </c>
      <c r="F208" s="321" t="str">
        <f>IF('P-Bedarf GL'!N209="","",'P-Bedarf GL'!N209)</f>
        <v/>
      </c>
      <c r="G208" s="321" t="str">
        <f>IF('P-Bedarf GL'!R209="","",'P-Bedarf GL'!R209)</f>
        <v/>
      </c>
      <c r="H208" s="321">
        <f t="shared" si="113"/>
        <v>0</v>
      </c>
      <c r="I208" s="345" t="str">
        <f t="shared" si="114"/>
        <v/>
      </c>
      <c r="J208" s="345" t="str">
        <f t="shared" si="115"/>
        <v/>
      </c>
      <c r="K208" s="345" t="str">
        <f t="shared" si="116"/>
        <v/>
      </c>
      <c r="L208" s="345">
        <f t="shared" si="117"/>
        <v>0</v>
      </c>
      <c r="M208" s="345">
        <f t="shared" si="118"/>
        <v>0</v>
      </c>
      <c r="N208" s="345">
        <f t="shared" si="119"/>
        <v>0</v>
      </c>
      <c r="O208" s="321" t="str">
        <f t="shared" si="120"/>
        <v/>
      </c>
      <c r="P208" s="321" t="str">
        <f t="shared" si="121"/>
        <v/>
      </c>
      <c r="Q208" s="321" t="str">
        <f t="shared" si="122"/>
        <v/>
      </c>
      <c r="R208" s="214" t="str">
        <f t="shared" si="130"/>
        <v/>
      </c>
      <c r="S208" s="141"/>
      <c r="T208" s="211"/>
      <c r="U208" s="215" t="str">
        <f t="shared" si="102"/>
        <v/>
      </c>
      <c r="V208" s="153" t="str">
        <f t="shared" si="123"/>
        <v/>
      </c>
      <c r="W208" s="153" t="str">
        <f t="shared" si="124"/>
        <v/>
      </c>
      <c r="X208" s="153" t="str">
        <f t="shared" si="103"/>
        <v/>
      </c>
      <c r="Y208" s="153" t="str">
        <f t="shared" si="104"/>
        <v/>
      </c>
      <c r="Z208" s="141"/>
      <c r="AA208" s="211"/>
      <c r="AB208" s="215" t="str">
        <f t="shared" si="131"/>
        <v/>
      </c>
      <c r="AC208" s="153" t="str">
        <f t="shared" si="125"/>
        <v/>
      </c>
      <c r="AD208" s="153" t="str">
        <f t="shared" si="126"/>
        <v/>
      </c>
      <c r="AE208" s="153" t="str">
        <f t="shared" si="105"/>
        <v/>
      </c>
      <c r="AF208" s="153" t="str">
        <f t="shared" si="106"/>
        <v/>
      </c>
      <c r="AG208" s="213" t="str">
        <f t="shared" si="132"/>
        <v/>
      </c>
      <c r="AH208" s="141"/>
      <c r="AI208" s="211"/>
      <c r="AJ208" s="215" t="str">
        <f t="shared" si="133"/>
        <v/>
      </c>
      <c r="AK208" s="153" t="str">
        <f t="shared" si="127"/>
        <v/>
      </c>
      <c r="AL208" s="153" t="str">
        <f t="shared" si="107"/>
        <v/>
      </c>
      <c r="AM208" s="153" t="str">
        <f t="shared" si="108"/>
        <v/>
      </c>
      <c r="AN208" s="141"/>
      <c r="AO208" s="211"/>
      <c r="AP208" s="215" t="str">
        <f t="shared" si="134"/>
        <v/>
      </c>
      <c r="AQ208" s="153" t="str">
        <f t="shared" si="128"/>
        <v/>
      </c>
      <c r="AR208" s="153" t="str">
        <f t="shared" si="109"/>
        <v/>
      </c>
      <c r="AS208" s="153" t="str">
        <f t="shared" si="110"/>
        <v/>
      </c>
      <c r="AT208" s="141"/>
      <c r="AU208" s="211"/>
      <c r="AV208" s="215" t="str">
        <f t="shared" si="135"/>
        <v/>
      </c>
      <c r="AW208" s="153" t="str">
        <f t="shared" si="129"/>
        <v/>
      </c>
      <c r="AX208" s="153" t="str">
        <f t="shared" si="111"/>
        <v/>
      </c>
      <c r="AY208" s="153" t="str">
        <f t="shared" si="112"/>
        <v/>
      </c>
    </row>
    <row r="209" spans="1:51" ht="29.45" customHeight="1" x14ac:dyDescent="0.25">
      <c r="A209" s="354" t="str">
        <f>IF('N-Bedarf GL'!A209="","",'N-Bedarf GL'!A209)</f>
        <v/>
      </c>
      <c r="B209" s="354" t="str">
        <f>IF('N-Bedarf GL'!B209="","",'N-Bedarf GL'!B209)</f>
        <v/>
      </c>
      <c r="C209" s="305" t="str">
        <f>IF('N-Bedarf GL'!D209="","",'N-Bedarf GL'!D209)</f>
        <v/>
      </c>
      <c r="D209" s="32" t="str">
        <f>IF('N-Bedarf GL'!C209="","",'N-Bedarf GL'!C209)</f>
        <v/>
      </c>
      <c r="E209" s="321" t="str">
        <f>IF('N-Bedarf GL'!R209="","",'N-Bedarf GL'!R209)</f>
        <v/>
      </c>
      <c r="F209" s="321" t="str">
        <f>IF('P-Bedarf GL'!N210="","",'P-Bedarf GL'!N210)</f>
        <v/>
      </c>
      <c r="G209" s="321" t="str">
        <f>IF('P-Bedarf GL'!R210="","",'P-Bedarf GL'!R210)</f>
        <v/>
      </c>
      <c r="H209" s="321">
        <f t="shared" si="113"/>
        <v>0</v>
      </c>
      <c r="I209" s="345" t="str">
        <f t="shared" si="114"/>
        <v/>
      </c>
      <c r="J209" s="345" t="str">
        <f t="shared" si="115"/>
        <v/>
      </c>
      <c r="K209" s="345" t="str">
        <f t="shared" si="116"/>
        <v/>
      </c>
      <c r="L209" s="345">
        <f t="shared" si="117"/>
        <v>0</v>
      </c>
      <c r="M209" s="345">
        <f t="shared" si="118"/>
        <v>0</v>
      </c>
      <c r="N209" s="345">
        <f t="shared" si="119"/>
        <v>0</v>
      </c>
      <c r="O209" s="321" t="str">
        <f t="shared" si="120"/>
        <v/>
      </c>
      <c r="P209" s="321" t="str">
        <f t="shared" si="121"/>
        <v/>
      </c>
      <c r="Q209" s="321" t="str">
        <f t="shared" si="122"/>
        <v/>
      </c>
      <c r="R209" s="214" t="str">
        <f t="shared" si="130"/>
        <v/>
      </c>
      <c r="S209" s="141"/>
      <c r="T209" s="211"/>
      <c r="U209" s="215" t="str">
        <f t="shared" si="102"/>
        <v/>
      </c>
      <c r="V209" s="153" t="str">
        <f t="shared" si="123"/>
        <v/>
      </c>
      <c r="W209" s="153" t="str">
        <f t="shared" si="124"/>
        <v/>
      </c>
      <c r="X209" s="153" t="str">
        <f t="shared" si="103"/>
        <v/>
      </c>
      <c r="Y209" s="153" t="str">
        <f t="shared" si="104"/>
        <v/>
      </c>
      <c r="Z209" s="141"/>
      <c r="AA209" s="211"/>
      <c r="AB209" s="215" t="str">
        <f t="shared" si="131"/>
        <v/>
      </c>
      <c r="AC209" s="153" t="str">
        <f t="shared" si="125"/>
        <v/>
      </c>
      <c r="AD209" s="153" t="str">
        <f t="shared" si="126"/>
        <v/>
      </c>
      <c r="AE209" s="153" t="str">
        <f t="shared" si="105"/>
        <v/>
      </c>
      <c r="AF209" s="153" t="str">
        <f t="shared" si="106"/>
        <v/>
      </c>
      <c r="AG209" s="213" t="str">
        <f t="shared" si="132"/>
        <v/>
      </c>
      <c r="AH209" s="141"/>
      <c r="AI209" s="211"/>
      <c r="AJ209" s="215" t="str">
        <f t="shared" si="133"/>
        <v/>
      </c>
      <c r="AK209" s="153" t="str">
        <f t="shared" si="127"/>
        <v/>
      </c>
      <c r="AL209" s="153" t="str">
        <f t="shared" si="107"/>
        <v/>
      </c>
      <c r="AM209" s="153" t="str">
        <f t="shared" si="108"/>
        <v/>
      </c>
      <c r="AN209" s="141"/>
      <c r="AO209" s="211"/>
      <c r="AP209" s="215" t="str">
        <f t="shared" si="134"/>
        <v/>
      </c>
      <c r="AQ209" s="153" t="str">
        <f t="shared" si="128"/>
        <v/>
      </c>
      <c r="AR209" s="153" t="str">
        <f t="shared" si="109"/>
        <v/>
      </c>
      <c r="AS209" s="153" t="str">
        <f t="shared" si="110"/>
        <v/>
      </c>
      <c r="AT209" s="141"/>
      <c r="AU209" s="211"/>
      <c r="AV209" s="215" t="str">
        <f t="shared" si="135"/>
        <v/>
      </c>
      <c r="AW209" s="153" t="str">
        <f t="shared" si="129"/>
        <v/>
      </c>
      <c r="AX209" s="153" t="str">
        <f t="shared" si="111"/>
        <v/>
      </c>
      <c r="AY209" s="153" t="str">
        <f t="shared" si="112"/>
        <v/>
      </c>
    </row>
    <row r="210" spans="1:51" ht="29.45" customHeight="1" x14ac:dyDescent="0.25">
      <c r="A210" s="354" t="str">
        <f>IF('N-Bedarf GL'!A210="","",'N-Bedarf GL'!A210)</f>
        <v/>
      </c>
      <c r="B210" s="354" t="str">
        <f>IF('N-Bedarf GL'!B210="","",'N-Bedarf GL'!B210)</f>
        <v/>
      </c>
      <c r="C210" s="305" t="str">
        <f>IF('N-Bedarf GL'!D210="","",'N-Bedarf GL'!D210)</f>
        <v/>
      </c>
      <c r="D210" s="32" t="str">
        <f>IF('N-Bedarf GL'!C210="","",'N-Bedarf GL'!C210)</f>
        <v/>
      </c>
      <c r="E210" s="321" t="str">
        <f>IF('N-Bedarf GL'!R210="","",'N-Bedarf GL'!R210)</f>
        <v/>
      </c>
      <c r="F210" s="321" t="str">
        <f>IF('P-Bedarf GL'!N211="","",'P-Bedarf GL'!N211)</f>
        <v/>
      </c>
      <c r="G210" s="321" t="str">
        <f>IF('P-Bedarf GL'!R211="","",'P-Bedarf GL'!R211)</f>
        <v/>
      </c>
      <c r="H210" s="321">
        <f t="shared" si="113"/>
        <v>0</v>
      </c>
      <c r="I210" s="345" t="str">
        <f t="shared" si="114"/>
        <v/>
      </c>
      <c r="J210" s="345" t="str">
        <f t="shared" si="115"/>
        <v/>
      </c>
      <c r="K210" s="345" t="str">
        <f t="shared" si="116"/>
        <v/>
      </c>
      <c r="L210" s="345">
        <f t="shared" si="117"/>
        <v>0</v>
      </c>
      <c r="M210" s="345">
        <f t="shared" si="118"/>
        <v>0</v>
      </c>
      <c r="N210" s="345">
        <f t="shared" si="119"/>
        <v>0</v>
      </c>
      <c r="O210" s="321" t="str">
        <f t="shared" si="120"/>
        <v/>
      </c>
      <c r="P210" s="321" t="str">
        <f t="shared" si="121"/>
        <v/>
      </c>
      <c r="Q210" s="321" t="str">
        <f t="shared" si="122"/>
        <v/>
      </c>
      <c r="R210" s="214" t="str">
        <f t="shared" si="130"/>
        <v/>
      </c>
      <c r="S210" s="141"/>
      <c r="T210" s="211"/>
      <c r="U210" s="215" t="str">
        <f t="shared" si="102"/>
        <v/>
      </c>
      <c r="V210" s="153" t="str">
        <f t="shared" si="123"/>
        <v/>
      </c>
      <c r="W210" s="153" t="str">
        <f t="shared" si="124"/>
        <v/>
      </c>
      <c r="X210" s="153" t="str">
        <f t="shared" si="103"/>
        <v/>
      </c>
      <c r="Y210" s="153" t="str">
        <f t="shared" si="104"/>
        <v/>
      </c>
      <c r="Z210" s="141"/>
      <c r="AA210" s="211"/>
      <c r="AB210" s="215" t="str">
        <f t="shared" si="131"/>
        <v/>
      </c>
      <c r="AC210" s="153" t="str">
        <f t="shared" si="125"/>
        <v/>
      </c>
      <c r="AD210" s="153" t="str">
        <f t="shared" si="126"/>
        <v/>
      </c>
      <c r="AE210" s="153" t="str">
        <f t="shared" si="105"/>
        <v/>
      </c>
      <c r="AF210" s="153" t="str">
        <f t="shared" si="106"/>
        <v/>
      </c>
      <c r="AG210" s="213" t="str">
        <f t="shared" si="132"/>
        <v/>
      </c>
      <c r="AH210" s="141"/>
      <c r="AI210" s="211"/>
      <c r="AJ210" s="215" t="str">
        <f t="shared" si="133"/>
        <v/>
      </c>
      <c r="AK210" s="153" t="str">
        <f t="shared" si="127"/>
        <v/>
      </c>
      <c r="AL210" s="153" t="str">
        <f t="shared" si="107"/>
        <v/>
      </c>
      <c r="AM210" s="153" t="str">
        <f t="shared" si="108"/>
        <v/>
      </c>
      <c r="AN210" s="141"/>
      <c r="AO210" s="211"/>
      <c r="AP210" s="215" t="str">
        <f t="shared" si="134"/>
        <v/>
      </c>
      <c r="AQ210" s="153" t="str">
        <f t="shared" si="128"/>
        <v/>
      </c>
      <c r="AR210" s="153" t="str">
        <f t="shared" si="109"/>
        <v/>
      </c>
      <c r="AS210" s="153" t="str">
        <f t="shared" si="110"/>
        <v/>
      </c>
      <c r="AT210" s="141"/>
      <c r="AU210" s="211"/>
      <c r="AV210" s="215" t="str">
        <f t="shared" si="135"/>
        <v/>
      </c>
      <c r="AW210" s="153" t="str">
        <f t="shared" si="129"/>
        <v/>
      </c>
      <c r="AX210" s="153" t="str">
        <f t="shared" si="111"/>
        <v/>
      </c>
      <c r="AY210" s="153" t="str">
        <f t="shared" si="112"/>
        <v/>
      </c>
    </row>
    <row r="211" spans="1:51" ht="29.45" customHeight="1" x14ac:dyDescent="0.25">
      <c r="A211" s="354" t="str">
        <f>IF('N-Bedarf GL'!A211="","",'N-Bedarf GL'!A211)</f>
        <v/>
      </c>
      <c r="B211" s="354" t="str">
        <f>IF('N-Bedarf GL'!B211="","",'N-Bedarf GL'!B211)</f>
        <v/>
      </c>
      <c r="C211" s="305" t="str">
        <f>IF('N-Bedarf GL'!D211="","",'N-Bedarf GL'!D211)</f>
        <v/>
      </c>
      <c r="D211" s="32" t="str">
        <f>IF('N-Bedarf GL'!C211="","",'N-Bedarf GL'!C211)</f>
        <v/>
      </c>
      <c r="E211" s="321" t="str">
        <f>IF('N-Bedarf GL'!R211="","",'N-Bedarf GL'!R211)</f>
        <v/>
      </c>
      <c r="F211" s="321" t="str">
        <f>IF('P-Bedarf GL'!N212="","",'P-Bedarf GL'!N212)</f>
        <v/>
      </c>
      <c r="G211" s="321" t="str">
        <f>IF('P-Bedarf GL'!R212="","",'P-Bedarf GL'!R212)</f>
        <v/>
      </c>
      <c r="H211" s="321">
        <f t="shared" si="113"/>
        <v>0</v>
      </c>
      <c r="I211" s="345" t="str">
        <f t="shared" si="114"/>
        <v/>
      </c>
      <c r="J211" s="345" t="str">
        <f t="shared" si="115"/>
        <v/>
      </c>
      <c r="K211" s="345" t="str">
        <f t="shared" si="116"/>
        <v/>
      </c>
      <c r="L211" s="345">
        <f t="shared" si="117"/>
        <v>0</v>
      </c>
      <c r="M211" s="345">
        <f t="shared" si="118"/>
        <v>0</v>
      </c>
      <c r="N211" s="345">
        <f t="shared" si="119"/>
        <v>0</v>
      </c>
      <c r="O211" s="321" t="str">
        <f t="shared" si="120"/>
        <v/>
      </c>
      <c r="P211" s="321" t="str">
        <f t="shared" si="121"/>
        <v/>
      </c>
      <c r="Q211" s="321" t="str">
        <f t="shared" si="122"/>
        <v/>
      </c>
      <c r="R211" s="214" t="str">
        <f t="shared" si="130"/>
        <v/>
      </c>
      <c r="S211" s="141"/>
      <c r="T211" s="211"/>
      <c r="U211" s="215" t="str">
        <f t="shared" si="102"/>
        <v/>
      </c>
      <c r="V211" s="153" t="str">
        <f t="shared" si="123"/>
        <v/>
      </c>
      <c r="W211" s="153" t="str">
        <f t="shared" si="124"/>
        <v/>
      </c>
      <c r="X211" s="153" t="str">
        <f t="shared" si="103"/>
        <v/>
      </c>
      <c r="Y211" s="153" t="str">
        <f t="shared" si="104"/>
        <v/>
      </c>
      <c r="Z211" s="141"/>
      <c r="AA211" s="211"/>
      <c r="AB211" s="215" t="str">
        <f t="shared" si="131"/>
        <v/>
      </c>
      <c r="AC211" s="153" t="str">
        <f t="shared" si="125"/>
        <v/>
      </c>
      <c r="AD211" s="153" t="str">
        <f t="shared" si="126"/>
        <v/>
      </c>
      <c r="AE211" s="153" t="str">
        <f t="shared" si="105"/>
        <v/>
      </c>
      <c r="AF211" s="153" t="str">
        <f t="shared" si="106"/>
        <v/>
      </c>
      <c r="AG211" s="213" t="str">
        <f t="shared" si="132"/>
        <v/>
      </c>
      <c r="AH211" s="141"/>
      <c r="AI211" s="211"/>
      <c r="AJ211" s="215" t="str">
        <f t="shared" si="133"/>
        <v/>
      </c>
      <c r="AK211" s="153" t="str">
        <f t="shared" si="127"/>
        <v/>
      </c>
      <c r="AL211" s="153" t="str">
        <f t="shared" si="107"/>
        <v/>
      </c>
      <c r="AM211" s="153" t="str">
        <f t="shared" si="108"/>
        <v/>
      </c>
      <c r="AN211" s="141"/>
      <c r="AO211" s="211"/>
      <c r="AP211" s="215" t="str">
        <f t="shared" si="134"/>
        <v/>
      </c>
      <c r="AQ211" s="153" t="str">
        <f t="shared" si="128"/>
        <v/>
      </c>
      <c r="AR211" s="153" t="str">
        <f t="shared" si="109"/>
        <v/>
      </c>
      <c r="AS211" s="153" t="str">
        <f t="shared" si="110"/>
        <v/>
      </c>
      <c r="AT211" s="141"/>
      <c r="AU211" s="211"/>
      <c r="AV211" s="215" t="str">
        <f t="shared" si="135"/>
        <v/>
      </c>
      <c r="AW211" s="153" t="str">
        <f t="shared" si="129"/>
        <v/>
      </c>
      <c r="AX211" s="153" t="str">
        <f t="shared" si="111"/>
        <v/>
      </c>
      <c r="AY211" s="153" t="str">
        <f t="shared" si="112"/>
        <v/>
      </c>
    </row>
    <row r="212" spans="1:51" ht="29.45" customHeight="1" x14ac:dyDescent="0.25">
      <c r="A212" s="354" t="str">
        <f>IF('N-Bedarf GL'!A212="","",'N-Bedarf GL'!A212)</f>
        <v/>
      </c>
      <c r="B212" s="354" t="str">
        <f>IF('N-Bedarf GL'!B212="","",'N-Bedarf GL'!B212)</f>
        <v/>
      </c>
      <c r="C212" s="305" t="str">
        <f>IF('N-Bedarf GL'!D212="","",'N-Bedarf GL'!D212)</f>
        <v/>
      </c>
      <c r="D212" s="32" t="str">
        <f>IF('N-Bedarf GL'!C212="","",'N-Bedarf GL'!C212)</f>
        <v/>
      </c>
      <c r="E212" s="321" t="str">
        <f>IF('N-Bedarf GL'!R212="","",'N-Bedarf GL'!R212)</f>
        <v/>
      </c>
      <c r="F212" s="321" t="str">
        <f>IF('P-Bedarf GL'!N213="","",'P-Bedarf GL'!N213)</f>
        <v/>
      </c>
      <c r="G212" s="321" t="str">
        <f>IF('P-Bedarf GL'!R213="","",'P-Bedarf GL'!R213)</f>
        <v/>
      </c>
      <c r="H212" s="321">
        <f t="shared" si="113"/>
        <v>0</v>
      </c>
      <c r="I212" s="345" t="str">
        <f t="shared" si="114"/>
        <v/>
      </c>
      <c r="J212" s="345" t="str">
        <f t="shared" si="115"/>
        <v/>
      </c>
      <c r="K212" s="345" t="str">
        <f t="shared" si="116"/>
        <v/>
      </c>
      <c r="L212" s="345">
        <f t="shared" si="117"/>
        <v>0</v>
      </c>
      <c r="M212" s="345">
        <f t="shared" si="118"/>
        <v>0</v>
      </c>
      <c r="N212" s="345">
        <f t="shared" si="119"/>
        <v>0</v>
      </c>
      <c r="O212" s="321" t="str">
        <f t="shared" si="120"/>
        <v/>
      </c>
      <c r="P212" s="321" t="str">
        <f t="shared" si="121"/>
        <v/>
      </c>
      <c r="Q212" s="321" t="str">
        <f t="shared" si="122"/>
        <v/>
      </c>
      <c r="R212" s="214" t="str">
        <f t="shared" si="130"/>
        <v/>
      </c>
      <c r="S212" s="141"/>
      <c r="T212" s="211"/>
      <c r="U212" s="215" t="str">
        <f t="shared" si="102"/>
        <v/>
      </c>
      <c r="V212" s="153" t="str">
        <f t="shared" si="123"/>
        <v/>
      </c>
      <c r="W212" s="153" t="str">
        <f t="shared" si="124"/>
        <v/>
      </c>
      <c r="X212" s="153" t="str">
        <f t="shared" si="103"/>
        <v/>
      </c>
      <c r="Y212" s="153" t="str">
        <f t="shared" si="104"/>
        <v/>
      </c>
      <c r="Z212" s="141"/>
      <c r="AA212" s="211"/>
      <c r="AB212" s="215" t="str">
        <f t="shared" si="131"/>
        <v/>
      </c>
      <c r="AC212" s="153" t="str">
        <f t="shared" si="125"/>
        <v/>
      </c>
      <c r="AD212" s="153" t="str">
        <f t="shared" si="126"/>
        <v/>
      </c>
      <c r="AE212" s="153" t="str">
        <f t="shared" si="105"/>
        <v/>
      </c>
      <c r="AF212" s="153" t="str">
        <f t="shared" si="106"/>
        <v/>
      </c>
      <c r="AG212" s="213" t="str">
        <f t="shared" si="132"/>
        <v/>
      </c>
      <c r="AH212" s="141"/>
      <c r="AI212" s="211"/>
      <c r="AJ212" s="215" t="str">
        <f t="shared" si="133"/>
        <v/>
      </c>
      <c r="AK212" s="153" t="str">
        <f t="shared" si="127"/>
        <v/>
      </c>
      <c r="AL212" s="153" t="str">
        <f t="shared" si="107"/>
        <v/>
      </c>
      <c r="AM212" s="153" t="str">
        <f t="shared" si="108"/>
        <v/>
      </c>
      <c r="AN212" s="141"/>
      <c r="AO212" s="211"/>
      <c r="AP212" s="215" t="str">
        <f t="shared" si="134"/>
        <v/>
      </c>
      <c r="AQ212" s="153" t="str">
        <f t="shared" si="128"/>
        <v/>
      </c>
      <c r="AR212" s="153" t="str">
        <f t="shared" si="109"/>
        <v/>
      </c>
      <c r="AS212" s="153" t="str">
        <f t="shared" si="110"/>
        <v/>
      </c>
      <c r="AT212" s="141"/>
      <c r="AU212" s="211"/>
      <c r="AV212" s="215" t="str">
        <f t="shared" si="135"/>
        <v/>
      </c>
      <c r="AW212" s="153" t="str">
        <f t="shared" si="129"/>
        <v/>
      </c>
      <c r="AX212" s="153" t="str">
        <f t="shared" si="111"/>
        <v/>
      </c>
      <c r="AY212" s="153" t="str">
        <f t="shared" si="112"/>
        <v/>
      </c>
    </row>
    <row r="213" spans="1:51" ht="29.45" customHeight="1" x14ac:dyDescent="0.25">
      <c r="A213" s="354" t="str">
        <f>IF('N-Bedarf GL'!A213="","",'N-Bedarf GL'!A213)</f>
        <v/>
      </c>
      <c r="B213" s="354" t="str">
        <f>IF('N-Bedarf GL'!B213="","",'N-Bedarf GL'!B213)</f>
        <v/>
      </c>
      <c r="C213" s="305" t="str">
        <f>IF('N-Bedarf GL'!D213="","",'N-Bedarf GL'!D213)</f>
        <v/>
      </c>
      <c r="D213" s="32" t="str">
        <f>IF('N-Bedarf GL'!C213="","",'N-Bedarf GL'!C213)</f>
        <v/>
      </c>
      <c r="E213" s="321" t="str">
        <f>IF('N-Bedarf GL'!R213="","",'N-Bedarf GL'!R213)</f>
        <v/>
      </c>
      <c r="F213" s="321" t="str">
        <f>IF('P-Bedarf GL'!N214="","",'P-Bedarf GL'!N214)</f>
        <v/>
      </c>
      <c r="G213" s="321" t="str">
        <f>IF('P-Bedarf GL'!R214="","",'P-Bedarf GL'!R214)</f>
        <v/>
      </c>
      <c r="H213" s="321">
        <f t="shared" si="113"/>
        <v>0</v>
      </c>
      <c r="I213" s="345" t="str">
        <f t="shared" si="114"/>
        <v/>
      </c>
      <c r="J213" s="345" t="str">
        <f t="shared" si="115"/>
        <v/>
      </c>
      <c r="K213" s="345" t="str">
        <f t="shared" si="116"/>
        <v/>
      </c>
      <c r="L213" s="345">
        <f t="shared" si="117"/>
        <v>0</v>
      </c>
      <c r="M213" s="345">
        <f t="shared" si="118"/>
        <v>0</v>
      </c>
      <c r="N213" s="345">
        <f t="shared" si="119"/>
        <v>0</v>
      </c>
      <c r="O213" s="321" t="str">
        <f t="shared" si="120"/>
        <v/>
      </c>
      <c r="P213" s="321" t="str">
        <f t="shared" si="121"/>
        <v/>
      </c>
      <c r="Q213" s="321" t="str">
        <f t="shared" si="122"/>
        <v/>
      </c>
      <c r="R213" s="214" t="str">
        <f t="shared" si="130"/>
        <v/>
      </c>
      <c r="S213" s="141"/>
      <c r="T213" s="211"/>
      <c r="U213" s="215" t="str">
        <f t="shared" si="102"/>
        <v/>
      </c>
      <c r="V213" s="153" t="str">
        <f t="shared" si="123"/>
        <v/>
      </c>
      <c r="W213" s="153" t="str">
        <f t="shared" si="124"/>
        <v/>
      </c>
      <c r="X213" s="153" t="str">
        <f t="shared" si="103"/>
        <v/>
      </c>
      <c r="Y213" s="153" t="str">
        <f t="shared" si="104"/>
        <v/>
      </c>
      <c r="Z213" s="141"/>
      <c r="AA213" s="211"/>
      <c r="AB213" s="215" t="str">
        <f t="shared" si="131"/>
        <v/>
      </c>
      <c r="AC213" s="153" t="str">
        <f t="shared" si="125"/>
        <v/>
      </c>
      <c r="AD213" s="153" t="str">
        <f t="shared" si="126"/>
        <v/>
      </c>
      <c r="AE213" s="153" t="str">
        <f t="shared" si="105"/>
        <v/>
      </c>
      <c r="AF213" s="153" t="str">
        <f t="shared" si="106"/>
        <v/>
      </c>
      <c r="AG213" s="213" t="str">
        <f t="shared" si="132"/>
        <v/>
      </c>
      <c r="AH213" s="141"/>
      <c r="AI213" s="211"/>
      <c r="AJ213" s="215" t="str">
        <f t="shared" si="133"/>
        <v/>
      </c>
      <c r="AK213" s="153" t="str">
        <f t="shared" si="127"/>
        <v/>
      </c>
      <c r="AL213" s="153" t="str">
        <f t="shared" si="107"/>
        <v/>
      </c>
      <c r="AM213" s="153" t="str">
        <f t="shared" si="108"/>
        <v/>
      </c>
      <c r="AN213" s="141"/>
      <c r="AO213" s="211"/>
      <c r="AP213" s="215" t="str">
        <f t="shared" si="134"/>
        <v/>
      </c>
      <c r="AQ213" s="153" t="str">
        <f t="shared" si="128"/>
        <v/>
      </c>
      <c r="AR213" s="153" t="str">
        <f t="shared" si="109"/>
        <v/>
      </c>
      <c r="AS213" s="153" t="str">
        <f t="shared" si="110"/>
        <v/>
      </c>
      <c r="AT213" s="141"/>
      <c r="AU213" s="211"/>
      <c r="AV213" s="215" t="str">
        <f t="shared" si="135"/>
        <v/>
      </c>
      <c r="AW213" s="153" t="str">
        <f t="shared" si="129"/>
        <v/>
      </c>
      <c r="AX213" s="153" t="str">
        <f t="shared" si="111"/>
        <v/>
      </c>
      <c r="AY213" s="153" t="str">
        <f t="shared" si="112"/>
        <v/>
      </c>
    </row>
    <row r="214" spans="1:51" ht="29.45" customHeight="1" x14ac:dyDescent="0.25">
      <c r="A214" s="354" t="str">
        <f>IF('N-Bedarf GL'!A214="","",'N-Bedarf GL'!A214)</f>
        <v/>
      </c>
      <c r="B214" s="354" t="str">
        <f>IF('N-Bedarf GL'!B214="","",'N-Bedarf GL'!B214)</f>
        <v/>
      </c>
      <c r="C214" s="305" t="str">
        <f>IF('N-Bedarf GL'!D214="","",'N-Bedarf GL'!D214)</f>
        <v/>
      </c>
      <c r="D214" s="32" t="str">
        <f>IF('N-Bedarf GL'!C214="","",'N-Bedarf GL'!C214)</f>
        <v/>
      </c>
      <c r="E214" s="321" t="str">
        <f>IF('N-Bedarf GL'!R214="","",'N-Bedarf GL'!R214)</f>
        <v/>
      </c>
      <c r="F214" s="321" t="str">
        <f>IF('P-Bedarf GL'!N215="","",'P-Bedarf GL'!N215)</f>
        <v/>
      </c>
      <c r="G214" s="321" t="str">
        <f>IF('P-Bedarf GL'!R215="","",'P-Bedarf GL'!R215)</f>
        <v/>
      </c>
      <c r="H214" s="321">
        <f t="shared" si="113"/>
        <v>0</v>
      </c>
      <c r="I214" s="345" t="str">
        <f t="shared" si="114"/>
        <v/>
      </c>
      <c r="J214" s="345" t="str">
        <f t="shared" si="115"/>
        <v/>
      </c>
      <c r="K214" s="345" t="str">
        <f t="shared" si="116"/>
        <v/>
      </c>
      <c r="L214" s="345">
        <f t="shared" si="117"/>
        <v>0</v>
      </c>
      <c r="M214" s="345">
        <f t="shared" si="118"/>
        <v>0</v>
      </c>
      <c r="N214" s="345">
        <f t="shared" si="119"/>
        <v>0</v>
      </c>
      <c r="O214" s="321" t="str">
        <f t="shared" si="120"/>
        <v/>
      </c>
      <c r="P214" s="321" t="str">
        <f t="shared" si="121"/>
        <v/>
      </c>
      <c r="Q214" s="321" t="str">
        <f t="shared" si="122"/>
        <v/>
      </c>
      <c r="R214" s="214" t="str">
        <f t="shared" si="130"/>
        <v/>
      </c>
      <c r="S214" s="141"/>
      <c r="T214" s="211"/>
      <c r="U214" s="215" t="str">
        <f t="shared" si="102"/>
        <v/>
      </c>
      <c r="V214" s="153" t="str">
        <f t="shared" si="123"/>
        <v/>
      </c>
      <c r="W214" s="153" t="str">
        <f t="shared" si="124"/>
        <v/>
      </c>
      <c r="X214" s="153" t="str">
        <f t="shared" si="103"/>
        <v/>
      </c>
      <c r="Y214" s="153" t="str">
        <f t="shared" si="104"/>
        <v/>
      </c>
      <c r="Z214" s="141"/>
      <c r="AA214" s="211"/>
      <c r="AB214" s="215" t="str">
        <f t="shared" si="131"/>
        <v/>
      </c>
      <c r="AC214" s="153" t="str">
        <f t="shared" si="125"/>
        <v/>
      </c>
      <c r="AD214" s="153" t="str">
        <f t="shared" si="126"/>
        <v/>
      </c>
      <c r="AE214" s="153" t="str">
        <f t="shared" si="105"/>
        <v/>
      </c>
      <c r="AF214" s="153" t="str">
        <f t="shared" si="106"/>
        <v/>
      </c>
      <c r="AG214" s="213" t="str">
        <f t="shared" si="132"/>
        <v/>
      </c>
      <c r="AH214" s="141"/>
      <c r="AI214" s="211"/>
      <c r="AJ214" s="215" t="str">
        <f t="shared" si="133"/>
        <v/>
      </c>
      <c r="AK214" s="153" t="str">
        <f t="shared" si="127"/>
        <v/>
      </c>
      <c r="AL214" s="153" t="str">
        <f t="shared" si="107"/>
        <v/>
      </c>
      <c r="AM214" s="153" t="str">
        <f t="shared" si="108"/>
        <v/>
      </c>
      <c r="AN214" s="141"/>
      <c r="AO214" s="211"/>
      <c r="AP214" s="215" t="str">
        <f t="shared" si="134"/>
        <v/>
      </c>
      <c r="AQ214" s="153" t="str">
        <f t="shared" si="128"/>
        <v/>
      </c>
      <c r="AR214" s="153" t="str">
        <f t="shared" si="109"/>
        <v/>
      </c>
      <c r="AS214" s="153" t="str">
        <f t="shared" si="110"/>
        <v/>
      </c>
      <c r="AT214" s="141"/>
      <c r="AU214" s="211"/>
      <c r="AV214" s="215" t="str">
        <f t="shared" si="135"/>
        <v/>
      </c>
      <c r="AW214" s="153" t="str">
        <f t="shared" si="129"/>
        <v/>
      </c>
      <c r="AX214" s="153" t="str">
        <f t="shared" si="111"/>
        <v/>
      </c>
      <c r="AY214" s="153" t="str">
        <f t="shared" si="112"/>
        <v/>
      </c>
    </row>
    <row r="215" spans="1:51" ht="29.45" customHeight="1" x14ac:dyDescent="0.25">
      <c r="A215" s="354" t="str">
        <f>IF('N-Bedarf GL'!A215="","",'N-Bedarf GL'!A215)</f>
        <v/>
      </c>
      <c r="B215" s="354" t="str">
        <f>IF('N-Bedarf GL'!B215="","",'N-Bedarf GL'!B215)</f>
        <v/>
      </c>
      <c r="C215" s="305" t="str">
        <f>IF('N-Bedarf GL'!D215="","",'N-Bedarf GL'!D215)</f>
        <v/>
      </c>
      <c r="D215" s="32" t="str">
        <f>IF('N-Bedarf GL'!C215="","",'N-Bedarf GL'!C215)</f>
        <v/>
      </c>
      <c r="E215" s="321" t="str">
        <f>IF('N-Bedarf GL'!R215="","",'N-Bedarf GL'!R215)</f>
        <v/>
      </c>
      <c r="F215" s="321" t="str">
        <f>IF('P-Bedarf GL'!N216="","",'P-Bedarf GL'!N216)</f>
        <v/>
      </c>
      <c r="G215" s="321" t="str">
        <f>IF('P-Bedarf GL'!R216="","",'P-Bedarf GL'!R216)</f>
        <v/>
      </c>
      <c r="H215" s="321">
        <f t="shared" si="113"/>
        <v>0</v>
      </c>
      <c r="I215" s="345" t="str">
        <f t="shared" si="114"/>
        <v/>
      </c>
      <c r="J215" s="345" t="str">
        <f t="shared" si="115"/>
        <v/>
      </c>
      <c r="K215" s="345" t="str">
        <f t="shared" si="116"/>
        <v/>
      </c>
      <c r="L215" s="345">
        <f t="shared" si="117"/>
        <v>0</v>
      </c>
      <c r="M215" s="345">
        <f t="shared" si="118"/>
        <v>0</v>
      </c>
      <c r="N215" s="345">
        <f t="shared" si="119"/>
        <v>0</v>
      </c>
      <c r="O215" s="321" t="str">
        <f t="shared" si="120"/>
        <v/>
      </c>
      <c r="P215" s="321" t="str">
        <f t="shared" si="121"/>
        <v/>
      </c>
      <c r="Q215" s="321" t="str">
        <f t="shared" si="122"/>
        <v/>
      </c>
      <c r="R215" s="214" t="str">
        <f t="shared" si="130"/>
        <v/>
      </c>
      <c r="S215" s="141"/>
      <c r="T215" s="211"/>
      <c r="U215" s="215" t="str">
        <f t="shared" si="102"/>
        <v/>
      </c>
      <c r="V215" s="153" t="str">
        <f t="shared" si="123"/>
        <v/>
      </c>
      <c r="W215" s="153" t="str">
        <f t="shared" si="124"/>
        <v/>
      </c>
      <c r="X215" s="153" t="str">
        <f t="shared" si="103"/>
        <v/>
      </c>
      <c r="Y215" s="153" t="str">
        <f t="shared" si="104"/>
        <v/>
      </c>
      <c r="Z215" s="141"/>
      <c r="AA215" s="211"/>
      <c r="AB215" s="215" t="str">
        <f t="shared" si="131"/>
        <v/>
      </c>
      <c r="AC215" s="153" t="str">
        <f t="shared" si="125"/>
        <v/>
      </c>
      <c r="AD215" s="153" t="str">
        <f t="shared" si="126"/>
        <v/>
      </c>
      <c r="AE215" s="153" t="str">
        <f t="shared" si="105"/>
        <v/>
      </c>
      <c r="AF215" s="153" t="str">
        <f t="shared" si="106"/>
        <v/>
      </c>
      <c r="AG215" s="213" t="str">
        <f t="shared" si="132"/>
        <v/>
      </c>
      <c r="AH215" s="141"/>
      <c r="AI215" s="211"/>
      <c r="AJ215" s="215" t="str">
        <f t="shared" si="133"/>
        <v/>
      </c>
      <c r="AK215" s="153" t="str">
        <f t="shared" si="127"/>
        <v/>
      </c>
      <c r="AL215" s="153" t="str">
        <f t="shared" si="107"/>
        <v/>
      </c>
      <c r="AM215" s="153" t="str">
        <f t="shared" si="108"/>
        <v/>
      </c>
      <c r="AN215" s="141"/>
      <c r="AO215" s="211"/>
      <c r="AP215" s="215" t="str">
        <f t="shared" si="134"/>
        <v/>
      </c>
      <c r="AQ215" s="153" t="str">
        <f t="shared" si="128"/>
        <v/>
      </c>
      <c r="AR215" s="153" t="str">
        <f t="shared" si="109"/>
        <v/>
      </c>
      <c r="AS215" s="153" t="str">
        <f t="shared" si="110"/>
        <v/>
      </c>
      <c r="AT215" s="141"/>
      <c r="AU215" s="211"/>
      <c r="AV215" s="215" t="str">
        <f t="shared" si="135"/>
        <v/>
      </c>
      <c r="AW215" s="153" t="str">
        <f t="shared" si="129"/>
        <v/>
      </c>
      <c r="AX215" s="153" t="str">
        <f t="shared" si="111"/>
        <v/>
      </c>
      <c r="AY215" s="153" t="str">
        <f t="shared" si="112"/>
        <v/>
      </c>
    </row>
    <row r="216" spans="1:51" ht="29.45" customHeight="1" x14ac:dyDescent="0.25">
      <c r="A216" s="354" t="str">
        <f>IF('N-Bedarf GL'!A216="","",'N-Bedarf GL'!A216)</f>
        <v/>
      </c>
      <c r="B216" s="354" t="str">
        <f>IF('N-Bedarf GL'!B216="","",'N-Bedarf GL'!B216)</f>
        <v/>
      </c>
      <c r="C216" s="305" t="str">
        <f>IF('N-Bedarf GL'!D216="","",'N-Bedarf GL'!D216)</f>
        <v/>
      </c>
      <c r="D216" s="32" t="str">
        <f>IF('N-Bedarf GL'!C216="","",'N-Bedarf GL'!C216)</f>
        <v/>
      </c>
      <c r="E216" s="321" t="str">
        <f>IF('N-Bedarf GL'!R216="","",'N-Bedarf GL'!R216)</f>
        <v/>
      </c>
      <c r="F216" s="321" t="str">
        <f>IF('P-Bedarf GL'!N217="","",'P-Bedarf GL'!N217)</f>
        <v/>
      </c>
      <c r="G216" s="321" t="str">
        <f>IF('P-Bedarf GL'!R217="","",'P-Bedarf GL'!R217)</f>
        <v/>
      </c>
      <c r="H216" s="321">
        <f t="shared" si="113"/>
        <v>0</v>
      </c>
      <c r="I216" s="345" t="str">
        <f t="shared" si="114"/>
        <v/>
      </c>
      <c r="J216" s="345" t="str">
        <f t="shared" si="115"/>
        <v/>
      </c>
      <c r="K216" s="345" t="str">
        <f t="shared" si="116"/>
        <v/>
      </c>
      <c r="L216" s="345">
        <f t="shared" si="117"/>
        <v>0</v>
      </c>
      <c r="M216" s="345">
        <f t="shared" si="118"/>
        <v>0</v>
      </c>
      <c r="N216" s="345">
        <f t="shared" si="119"/>
        <v>0</v>
      </c>
      <c r="O216" s="321" t="str">
        <f t="shared" si="120"/>
        <v/>
      </c>
      <c r="P216" s="321" t="str">
        <f t="shared" si="121"/>
        <v/>
      </c>
      <c r="Q216" s="321" t="str">
        <f t="shared" si="122"/>
        <v/>
      </c>
      <c r="R216" s="214" t="str">
        <f t="shared" si="130"/>
        <v/>
      </c>
      <c r="S216" s="141"/>
      <c r="T216" s="211"/>
      <c r="U216" s="215" t="str">
        <f t="shared" si="102"/>
        <v/>
      </c>
      <c r="V216" s="153" t="str">
        <f t="shared" si="123"/>
        <v/>
      </c>
      <c r="W216" s="153" t="str">
        <f t="shared" si="124"/>
        <v/>
      </c>
      <c r="X216" s="153" t="str">
        <f t="shared" si="103"/>
        <v/>
      </c>
      <c r="Y216" s="153" t="str">
        <f t="shared" si="104"/>
        <v/>
      </c>
      <c r="Z216" s="141"/>
      <c r="AA216" s="211"/>
      <c r="AB216" s="215" t="str">
        <f t="shared" si="131"/>
        <v/>
      </c>
      <c r="AC216" s="153" t="str">
        <f t="shared" si="125"/>
        <v/>
      </c>
      <c r="AD216" s="153" t="str">
        <f t="shared" si="126"/>
        <v/>
      </c>
      <c r="AE216" s="153" t="str">
        <f t="shared" si="105"/>
        <v/>
      </c>
      <c r="AF216" s="153" t="str">
        <f t="shared" si="106"/>
        <v/>
      </c>
      <c r="AG216" s="213" t="str">
        <f t="shared" si="132"/>
        <v/>
      </c>
      <c r="AH216" s="141"/>
      <c r="AI216" s="211"/>
      <c r="AJ216" s="215" t="str">
        <f t="shared" si="133"/>
        <v/>
      </c>
      <c r="AK216" s="153" t="str">
        <f t="shared" si="127"/>
        <v/>
      </c>
      <c r="AL216" s="153" t="str">
        <f t="shared" si="107"/>
        <v/>
      </c>
      <c r="AM216" s="153" t="str">
        <f t="shared" si="108"/>
        <v/>
      </c>
      <c r="AN216" s="141"/>
      <c r="AO216" s="211"/>
      <c r="AP216" s="215" t="str">
        <f t="shared" si="134"/>
        <v/>
      </c>
      <c r="AQ216" s="153" t="str">
        <f t="shared" si="128"/>
        <v/>
      </c>
      <c r="AR216" s="153" t="str">
        <f t="shared" si="109"/>
        <v/>
      </c>
      <c r="AS216" s="153" t="str">
        <f t="shared" si="110"/>
        <v/>
      </c>
      <c r="AT216" s="141"/>
      <c r="AU216" s="211"/>
      <c r="AV216" s="215" t="str">
        <f t="shared" si="135"/>
        <v/>
      </c>
      <c r="AW216" s="153" t="str">
        <f t="shared" si="129"/>
        <v/>
      </c>
      <c r="AX216" s="153" t="str">
        <f t="shared" si="111"/>
        <v/>
      </c>
      <c r="AY216" s="153" t="str">
        <f t="shared" si="112"/>
        <v/>
      </c>
    </row>
    <row r="217" spans="1:51" ht="29.45" customHeight="1" x14ac:dyDescent="0.25">
      <c r="A217" s="354" t="str">
        <f>IF('N-Bedarf GL'!A217="","",'N-Bedarf GL'!A217)</f>
        <v/>
      </c>
      <c r="B217" s="354" t="str">
        <f>IF('N-Bedarf GL'!B217="","",'N-Bedarf GL'!B217)</f>
        <v/>
      </c>
      <c r="C217" s="305" t="str">
        <f>IF('N-Bedarf GL'!D217="","",'N-Bedarf GL'!D217)</f>
        <v/>
      </c>
      <c r="D217" s="32" t="str">
        <f>IF('N-Bedarf GL'!C217="","",'N-Bedarf GL'!C217)</f>
        <v/>
      </c>
      <c r="E217" s="321" t="str">
        <f>IF('N-Bedarf GL'!R217="","",'N-Bedarf GL'!R217)</f>
        <v/>
      </c>
      <c r="F217" s="321" t="str">
        <f>IF('P-Bedarf GL'!N218="","",'P-Bedarf GL'!N218)</f>
        <v/>
      </c>
      <c r="G217" s="321" t="str">
        <f>IF('P-Bedarf GL'!R218="","",'P-Bedarf GL'!R218)</f>
        <v/>
      </c>
      <c r="H217" s="321">
        <f t="shared" si="113"/>
        <v>0</v>
      </c>
      <c r="I217" s="345" t="str">
        <f t="shared" si="114"/>
        <v/>
      </c>
      <c r="J217" s="345" t="str">
        <f t="shared" si="115"/>
        <v/>
      </c>
      <c r="K217" s="345" t="str">
        <f t="shared" si="116"/>
        <v/>
      </c>
      <c r="L217" s="345">
        <f t="shared" si="117"/>
        <v>0</v>
      </c>
      <c r="M217" s="345">
        <f t="shared" si="118"/>
        <v>0</v>
      </c>
      <c r="N217" s="345">
        <f t="shared" si="119"/>
        <v>0</v>
      </c>
      <c r="O217" s="321" t="str">
        <f t="shared" si="120"/>
        <v/>
      </c>
      <c r="P217" s="321" t="str">
        <f t="shared" si="121"/>
        <v/>
      </c>
      <c r="Q217" s="321" t="str">
        <f t="shared" si="122"/>
        <v/>
      </c>
      <c r="R217" s="214" t="str">
        <f t="shared" si="130"/>
        <v/>
      </c>
      <c r="S217" s="141"/>
      <c r="T217" s="211"/>
      <c r="U217" s="215" t="str">
        <f t="shared" si="102"/>
        <v/>
      </c>
      <c r="V217" s="153" t="str">
        <f t="shared" si="123"/>
        <v/>
      </c>
      <c r="W217" s="153" t="str">
        <f t="shared" si="124"/>
        <v/>
      </c>
      <c r="X217" s="153" t="str">
        <f t="shared" si="103"/>
        <v/>
      </c>
      <c r="Y217" s="153" t="str">
        <f t="shared" si="104"/>
        <v/>
      </c>
      <c r="Z217" s="141"/>
      <c r="AA217" s="211"/>
      <c r="AB217" s="215" t="str">
        <f t="shared" si="131"/>
        <v/>
      </c>
      <c r="AC217" s="153" t="str">
        <f t="shared" si="125"/>
        <v/>
      </c>
      <c r="AD217" s="153" t="str">
        <f t="shared" si="126"/>
        <v/>
      </c>
      <c r="AE217" s="153" t="str">
        <f t="shared" si="105"/>
        <v/>
      </c>
      <c r="AF217" s="153" t="str">
        <f t="shared" si="106"/>
        <v/>
      </c>
      <c r="AG217" s="213" t="str">
        <f t="shared" si="132"/>
        <v/>
      </c>
      <c r="AH217" s="141"/>
      <c r="AI217" s="211"/>
      <c r="AJ217" s="215" t="str">
        <f t="shared" si="133"/>
        <v/>
      </c>
      <c r="AK217" s="153" t="str">
        <f t="shared" si="127"/>
        <v/>
      </c>
      <c r="AL217" s="153" t="str">
        <f t="shared" si="107"/>
        <v/>
      </c>
      <c r="AM217" s="153" t="str">
        <f t="shared" si="108"/>
        <v/>
      </c>
      <c r="AN217" s="141"/>
      <c r="AO217" s="211"/>
      <c r="AP217" s="215" t="str">
        <f t="shared" si="134"/>
        <v/>
      </c>
      <c r="AQ217" s="153" t="str">
        <f t="shared" si="128"/>
        <v/>
      </c>
      <c r="AR217" s="153" t="str">
        <f t="shared" si="109"/>
        <v/>
      </c>
      <c r="AS217" s="153" t="str">
        <f t="shared" si="110"/>
        <v/>
      </c>
      <c r="AT217" s="141"/>
      <c r="AU217" s="211"/>
      <c r="AV217" s="215" t="str">
        <f t="shared" si="135"/>
        <v/>
      </c>
      <c r="AW217" s="153" t="str">
        <f t="shared" si="129"/>
        <v/>
      </c>
      <c r="AX217" s="153" t="str">
        <f t="shared" si="111"/>
        <v/>
      </c>
      <c r="AY217" s="153" t="str">
        <f t="shared" si="112"/>
        <v/>
      </c>
    </row>
    <row r="218" spans="1:51" ht="29.45" customHeight="1" x14ac:dyDescent="0.25">
      <c r="A218" s="354" t="str">
        <f>IF('N-Bedarf GL'!A218="","",'N-Bedarf GL'!A218)</f>
        <v/>
      </c>
      <c r="B218" s="354" t="str">
        <f>IF('N-Bedarf GL'!B218="","",'N-Bedarf GL'!B218)</f>
        <v/>
      </c>
      <c r="C218" s="305" t="str">
        <f>IF('N-Bedarf GL'!D218="","",'N-Bedarf GL'!D218)</f>
        <v/>
      </c>
      <c r="D218" s="32" t="str">
        <f>IF('N-Bedarf GL'!C218="","",'N-Bedarf GL'!C218)</f>
        <v/>
      </c>
      <c r="E218" s="321" t="str">
        <f>IF('N-Bedarf GL'!R218="","",'N-Bedarf GL'!R218)</f>
        <v/>
      </c>
      <c r="F218" s="321" t="str">
        <f>IF('P-Bedarf GL'!N219="","",'P-Bedarf GL'!N219)</f>
        <v/>
      </c>
      <c r="G218" s="321" t="str">
        <f>IF('P-Bedarf GL'!R219="","",'P-Bedarf GL'!R219)</f>
        <v/>
      </c>
      <c r="H218" s="321">
        <f t="shared" si="113"/>
        <v>0</v>
      </c>
      <c r="I218" s="345" t="str">
        <f t="shared" si="114"/>
        <v/>
      </c>
      <c r="J218" s="345" t="str">
        <f t="shared" si="115"/>
        <v/>
      </c>
      <c r="K218" s="345" t="str">
        <f t="shared" si="116"/>
        <v/>
      </c>
      <c r="L218" s="345">
        <f t="shared" si="117"/>
        <v>0</v>
      </c>
      <c r="M218" s="345">
        <f t="shared" si="118"/>
        <v>0</v>
      </c>
      <c r="N218" s="345">
        <f t="shared" si="119"/>
        <v>0</v>
      </c>
      <c r="O218" s="321" t="str">
        <f t="shared" si="120"/>
        <v/>
      </c>
      <c r="P218" s="321" t="str">
        <f t="shared" si="121"/>
        <v/>
      </c>
      <c r="Q218" s="321" t="str">
        <f t="shared" si="122"/>
        <v/>
      </c>
      <c r="R218" s="214" t="str">
        <f t="shared" si="130"/>
        <v/>
      </c>
      <c r="S218" s="141"/>
      <c r="T218" s="211"/>
      <c r="U218" s="215" t="str">
        <f t="shared" si="102"/>
        <v/>
      </c>
      <c r="V218" s="153" t="str">
        <f t="shared" si="123"/>
        <v/>
      </c>
      <c r="W218" s="153" t="str">
        <f t="shared" si="124"/>
        <v/>
      </c>
      <c r="X218" s="153" t="str">
        <f t="shared" si="103"/>
        <v/>
      </c>
      <c r="Y218" s="153" t="str">
        <f t="shared" si="104"/>
        <v/>
      </c>
      <c r="Z218" s="141"/>
      <c r="AA218" s="211"/>
      <c r="AB218" s="215" t="str">
        <f t="shared" si="131"/>
        <v/>
      </c>
      <c r="AC218" s="153" t="str">
        <f t="shared" si="125"/>
        <v/>
      </c>
      <c r="AD218" s="153" t="str">
        <f t="shared" si="126"/>
        <v/>
      </c>
      <c r="AE218" s="153" t="str">
        <f t="shared" si="105"/>
        <v/>
      </c>
      <c r="AF218" s="153" t="str">
        <f t="shared" si="106"/>
        <v/>
      </c>
      <c r="AG218" s="213" t="str">
        <f t="shared" si="132"/>
        <v/>
      </c>
      <c r="AH218" s="141"/>
      <c r="AI218" s="211"/>
      <c r="AJ218" s="215" t="str">
        <f t="shared" si="133"/>
        <v/>
      </c>
      <c r="AK218" s="153" t="str">
        <f t="shared" si="127"/>
        <v/>
      </c>
      <c r="AL218" s="153" t="str">
        <f t="shared" si="107"/>
        <v/>
      </c>
      <c r="AM218" s="153" t="str">
        <f t="shared" si="108"/>
        <v/>
      </c>
      <c r="AN218" s="141"/>
      <c r="AO218" s="211"/>
      <c r="AP218" s="215" t="str">
        <f t="shared" si="134"/>
        <v/>
      </c>
      <c r="AQ218" s="153" t="str">
        <f t="shared" si="128"/>
        <v/>
      </c>
      <c r="AR218" s="153" t="str">
        <f t="shared" si="109"/>
        <v/>
      </c>
      <c r="AS218" s="153" t="str">
        <f t="shared" si="110"/>
        <v/>
      </c>
      <c r="AT218" s="141"/>
      <c r="AU218" s="211"/>
      <c r="AV218" s="215" t="str">
        <f t="shared" si="135"/>
        <v/>
      </c>
      <c r="AW218" s="153" t="str">
        <f t="shared" si="129"/>
        <v/>
      </c>
      <c r="AX218" s="153" t="str">
        <f t="shared" si="111"/>
        <v/>
      </c>
      <c r="AY218" s="153" t="str">
        <f t="shared" si="112"/>
        <v/>
      </c>
    </row>
    <row r="219" spans="1:51" ht="29.45" customHeight="1" x14ac:dyDescent="0.25">
      <c r="A219" s="354" t="str">
        <f>IF('N-Bedarf GL'!A219="","",'N-Bedarf GL'!A219)</f>
        <v/>
      </c>
      <c r="B219" s="354" t="str">
        <f>IF('N-Bedarf GL'!B219="","",'N-Bedarf GL'!B219)</f>
        <v/>
      </c>
      <c r="C219" s="305" t="str">
        <f>IF('N-Bedarf GL'!D219="","",'N-Bedarf GL'!D219)</f>
        <v/>
      </c>
      <c r="D219" s="32" t="str">
        <f>IF('N-Bedarf GL'!C219="","",'N-Bedarf GL'!C219)</f>
        <v/>
      </c>
      <c r="E219" s="321" t="str">
        <f>IF('N-Bedarf GL'!R219="","",'N-Bedarf GL'!R219)</f>
        <v/>
      </c>
      <c r="F219" s="321" t="str">
        <f>IF('P-Bedarf GL'!N220="","",'P-Bedarf GL'!N220)</f>
        <v/>
      </c>
      <c r="G219" s="321" t="str">
        <f>IF('P-Bedarf GL'!R220="","",'P-Bedarf GL'!R220)</f>
        <v/>
      </c>
      <c r="H219" s="321">
        <f t="shared" si="113"/>
        <v>0</v>
      </c>
      <c r="I219" s="345" t="str">
        <f t="shared" si="114"/>
        <v/>
      </c>
      <c r="J219" s="345" t="str">
        <f t="shared" si="115"/>
        <v/>
      </c>
      <c r="K219" s="345" t="str">
        <f t="shared" si="116"/>
        <v/>
      </c>
      <c r="L219" s="345">
        <f t="shared" si="117"/>
        <v>0</v>
      </c>
      <c r="M219" s="345">
        <f t="shared" si="118"/>
        <v>0</v>
      </c>
      <c r="N219" s="345">
        <f t="shared" si="119"/>
        <v>0</v>
      </c>
      <c r="O219" s="321" t="str">
        <f t="shared" si="120"/>
        <v/>
      </c>
      <c r="P219" s="321" t="str">
        <f t="shared" si="121"/>
        <v/>
      </c>
      <c r="Q219" s="321" t="str">
        <f t="shared" si="122"/>
        <v/>
      </c>
      <c r="R219" s="214" t="str">
        <f t="shared" si="130"/>
        <v/>
      </c>
      <c r="S219" s="141"/>
      <c r="T219" s="211"/>
      <c r="U219" s="215" t="str">
        <f t="shared" si="102"/>
        <v/>
      </c>
      <c r="V219" s="153" t="str">
        <f t="shared" si="123"/>
        <v/>
      </c>
      <c r="W219" s="153" t="str">
        <f t="shared" si="124"/>
        <v/>
      </c>
      <c r="X219" s="153" t="str">
        <f t="shared" si="103"/>
        <v/>
      </c>
      <c r="Y219" s="153" t="str">
        <f t="shared" si="104"/>
        <v/>
      </c>
      <c r="Z219" s="141"/>
      <c r="AA219" s="211"/>
      <c r="AB219" s="215" t="str">
        <f t="shared" si="131"/>
        <v/>
      </c>
      <c r="AC219" s="153" t="str">
        <f t="shared" si="125"/>
        <v/>
      </c>
      <c r="AD219" s="153" t="str">
        <f t="shared" si="126"/>
        <v/>
      </c>
      <c r="AE219" s="153" t="str">
        <f t="shared" si="105"/>
        <v/>
      </c>
      <c r="AF219" s="153" t="str">
        <f t="shared" si="106"/>
        <v/>
      </c>
      <c r="AG219" s="213" t="str">
        <f t="shared" si="132"/>
        <v/>
      </c>
      <c r="AH219" s="141"/>
      <c r="AI219" s="211"/>
      <c r="AJ219" s="215" t="str">
        <f t="shared" si="133"/>
        <v/>
      </c>
      <c r="AK219" s="153" t="str">
        <f t="shared" si="127"/>
        <v/>
      </c>
      <c r="AL219" s="153" t="str">
        <f t="shared" si="107"/>
        <v/>
      </c>
      <c r="AM219" s="153" t="str">
        <f t="shared" si="108"/>
        <v/>
      </c>
      <c r="AN219" s="141"/>
      <c r="AO219" s="211"/>
      <c r="AP219" s="215" t="str">
        <f t="shared" si="134"/>
        <v/>
      </c>
      <c r="AQ219" s="153" t="str">
        <f t="shared" si="128"/>
        <v/>
      </c>
      <c r="AR219" s="153" t="str">
        <f t="shared" si="109"/>
        <v/>
      </c>
      <c r="AS219" s="153" t="str">
        <f t="shared" si="110"/>
        <v/>
      </c>
      <c r="AT219" s="141"/>
      <c r="AU219" s="211"/>
      <c r="AV219" s="215" t="str">
        <f t="shared" si="135"/>
        <v/>
      </c>
      <c r="AW219" s="153" t="str">
        <f t="shared" si="129"/>
        <v/>
      </c>
      <c r="AX219" s="153" t="str">
        <f t="shared" si="111"/>
        <v/>
      </c>
      <c r="AY219" s="153" t="str">
        <f t="shared" si="112"/>
        <v/>
      </c>
    </row>
    <row r="220" spans="1:51" ht="29.45" customHeight="1" x14ac:dyDescent="0.25">
      <c r="A220" s="354" t="str">
        <f>IF('N-Bedarf GL'!A220="","",'N-Bedarf GL'!A220)</f>
        <v/>
      </c>
      <c r="B220" s="354" t="str">
        <f>IF('N-Bedarf GL'!B220="","",'N-Bedarf GL'!B220)</f>
        <v/>
      </c>
      <c r="C220" s="305" t="str">
        <f>IF('N-Bedarf GL'!D220="","",'N-Bedarf GL'!D220)</f>
        <v/>
      </c>
      <c r="D220" s="32" t="str">
        <f>IF('N-Bedarf GL'!C220="","",'N-Bedarf GL'!C220)</f>
        <v/>
      </c>
      <c r="E220" s="321" t="str">
        <f>IF('N-Bedarf GL'!R220="","",'N-Bedarf GL'!R220)</f>
        <v/>
      </c>
      <c r="F220" s="321" t="str">
        <f>IF('P-Bedarf GL'!N221="","",'P-Bedarf GL'!N221)</f>
        <v/>
      </c>
      <c r="G220" s="321" t="str">
        <f>IF('P-Bedarf GL'!R221="","",'P-Bedarf GL'!R221)</f>
        <v/>
      </c>
      <c r="H220" s="321">
        <f t="shared" si="113"/>
        <v>0</v>
      </c>
      <c r="I220" s="345" t="str">
        <f t="shared" si="114"/>
        <v/>
      </c>
      <c r="J220" s="345" t="str">
        <f t="shared" si="115"/>
        <v/>
      </c>
      <c r="K220" s="345" t="str">
        <f t="shared" si="116"/>
        <v/>
      </c>
      <c r="L220" s="345">
        <f t="shared" si="117"/>
        <v>0</v>
      </c>
      <c r="M220" s="345">
        <f t="shared" si="118"/>
        <v>0</v>
      </c>
      <c r="N220" s="345">
        <f t="shared" si="119"/>
        <v>0</v>
      </c>
      <c r="O220" s="321" t="str">
        <f t="shared" si="120"/>
        <v/>
      </c>
      <c r="P220" s="321" t="str">
        <f t="shared" si="121"/>
        <v/>
      </c>
      <c r="Q220" s="321" t="str">
        <f t="shared" si="122"/>
        <v/>
      </c>
      <c r="R220" s="214" t="str">
        <f t="shared" si="130"/>
        <v/>
      </c>
      <c r="S220" s="141"/>
      <c r="T220" s="211"/>
      <c r="U220" s="215" t="str">
        <f t="shared" si="102"/>
        <v/>
      </c>
      <c r="V220" s="153" t="str">
        <f t="shared" si="123"/>
        <v/>
      </c>
      <c r="W220" s="153" t="str">
        <f t="shared" si="124"/>
        <v/>
      </c>
      <c r="X220" s="153" t="str">
        <f t="shared" si="103"/>
        <v/>
      </c>
      <c r="Y220" s="153" t="str">
        <f t="shared" si="104"/>
        <v/>
      </c>
      <c r="Z220" s="141"/>
      <c r="AA220" s="211"/>
      <c r="AB220" s="215" t="str">
        <f t="shared" si="131"/>
        <v/>
      </c>
      <c r="AC220" s="153" t="str">
        <f t="shared" si="125"/>
        <v/>
      </c>
      <c r="AD220" s="153" t="str">
        <f t="shared" si="126"/>
        <v/>
      </c>
      <c r="AE220" s="153" t="str">
        <f t="shared" si="105"/>
        <v/>
      </c>
      <c r="AF220" s="153" t="str">
        <f t="shared" si="106"/>
        <v/>
      </c>
      <c r="AG220" s="213" t="str">
        <f t="shared" si="132"/>
        <v/>
      </c>
      <c r="AH220" s="141"/>
      <c r="AI220" s="211"/>
      <c r="AJ220" s="215" t="str">
        <f t="shared" si="133"/>
        <v/>
      </c>
      <c r="AK220" s="153" t="str">
        <f t="shared" si="127"/>
        <v/>
      </c>
      <c r="AL220" s="153" t="str">
        <f t="shared" si="107"/>
        <v/>
      </c>
      <c r="AM220" s="153" t="str">
        <f t="shared" si="108"/>
        <v/>
      </c>
      <c r="AN220" s="141"/>
      <c r="AO220" s="211"/>
      <c r="AP220" s="215" t="str">
        <f t="shared" si="134"/>
        <v/>
      </c>
      <c r="AQ220" s="153" t="str">
        <f t="shared" si="128"/>
        <v/>
      </c>
      <c r="AR220" s="153" t="str">
        <f t="shared" si="109"/>
        <v/>
      </c>
      <c r="AS220" s="153" t="str">
        <f t="shared" si="110"/>
        <v/>
      </c>
      <c r="AT220" s="141"/>
      <c r="AU220" s="211"/>
      <c r="AV220" s="215" t="str">
        <f t="shared" si="135"/>
        <v/>
      </c>
      <c r="AW220" s="153" t="str">
        <f t="shared" si="129"/>
        <v/>
      </c>
      <c r="AX220" s="153" t="str">
        <f t="shared" si="111"/>
        <v/>
      </c>
      <c r="AY220" s="153" t="str">
        <f t="shared" si="112"/>
        <v/>
      </c>
    </row>
    <row r="221" spans="1:51" ht="29.45" customHeight="1" x14ac:dyDescent="0.25">
      <c r="A221" s="354" t="str">
        <f>IF('N-Bedarf GL'!A221="","",'N-Bedarf GL'!A221)</f>
        <v/>
      </c>
      <c r="B221" s="354" t="str">
        <f>IF('N-Bedarf GL'!B221="","",'N-Bedarf GL'!B221)</f>
        <v/>
      </c>
      <c r="C221" s="305" t="str">
        <f>IF('N-Bedarf GL'!D221="","",'N-Bedarf GL'!D221)</f>
        <v/>
      </c>
      <c r="D221" s="32" t="str">
        <f>IF('N-Bedarf GL'!C221="","",'N-Bedarf GL'!C221)</f>
        <v/>
      </c>
      <c r="E221" s="321" t="str">
        <f>IF('N-Bedarf GL'!R221="","",'N-Bedarf GL'!R221)</f>
        <v/>
      </c>
      <c r="F221" s="321" t="str">
        <f>IF('P-Bedarf GL'!N222="","",'P-Bedarf GL'!N222)</f>
        <v/>
      </c>
      <c r="G221" s="321" t="str">
        <f>IF('P-Bedarf GL'!R222="","",'P-Bedarf GL'!R222)</f>
        <v/>
      </c>
      <c r="H221" s="321">
        <f t="shared" si="113"/>
        <v>0</v>
      </c>
      <c r="I221" s="345" t="str">
        <f t="shared" si="114"/>
        <v/>
      </c>
      <c r="J221" s="345" t="str">
        <f t="shared" si="115"/>
        <v/>
      </c>
      <c r="K221" s="345" t="str">
        <f t="shared" si="116"/>
        <v/>
      </c>
      <c r="L221" s="345">
        <f t="shared" si="117"/>
        <v>0</v>
      </c>
      <c r="M221" s="345">
        <f t="shared" si="118"/>
        <v>0</v>
      </c>
      <c r="N221" s="345">
        <f t="shared" si="119"/>
        <v>0</v>
      </c>
      <c r="O221" s="321" t="str">
        <f t="shared" si="120"/>
        <v/>
      </c>
      <c r="P221" s="321" t="str">
        <f t="shared" si="121"/>
        <v/>
      </c>
      <c r="Q221" s="321" t="str">
        <f t="shared" si="122"/>
        <v/>
      </c>
      <c r="R221" s="214" t="str">
        <f t="shared" si="130"/>
        <v/>
      </c>
      <c r="S221" s="141"/>
      <c r="T221" s="211"/>
      <c r="U221" s="215" t="str">
        <f t="shared" si="102"/>
        <v/>
      </c>
      <c r="V221" s="153" t="str">
        <f t="shared" si="123"/>
        <v/>
      </c>
      <c r="W221" s="153" t="str">
        <f t="shared" si="124"/>
        <v/>
      </c>
      <c r="X221" s="153" t="str">
        <f t="shared" si="103"/>
        <v/>
      </c>
      <c r="Y221" s="153" t="str">
        <f t="shared" si="104"/>
        <v/>
      </c>
      <c r="Z221" s="141"/>
      <c r="AA221" s="211"/>
      <c r="AB221" s="215" t="str">
        <f t="shared" si="131"/>
        <v/>
      </c>
      <c r="AC221" s="153" t="str">
        <f t="shared" si="125"/>
        <v/>
      </c>
      <c r="AD221" s="153" t="str">
        <f t="shared" si="126"/>
        <v/>
      </c>
      <c r="AE221" s="153" t="str">
        <f t="shared" si="105"/>
        <v/>
      </c>
      <c r="AF221" s="153" t="str">
        <f t="shared" si="106"/>
        <v/>
      </c>
      <c r="AG221" s="213" t="str">
        <f t="shared" si="132"/>
        <v/>
      </c>
      <c r="AH221" s="141"/>
      <c r="AI221" s="211"/>
      <c r="AJ221" s="215" t="str">
        <f t="shared" si="133"/>
        <v/>
      </c>
      <c r="AK221" s="153" t="str">
        <f t="shared" si="127"/>
        <v/>
      </c>
      <c r="AL221" s="153" t="str">
        <f t="shared" si="107"/>
        <v/>
      </c>
      <c r="AM221" s="153" t="str">
        <f t="shared" si="108"/>
        <v/>
      </c>
      <c r="AN221" s="141"/>
      <c r="AO221" s="211"/>
      <c r="AP221" s="215" t="str">
        <f t="shared" si="134"/>
        <v/>
      </c>
      <c r="AQ221" s="153" t="str">
        <f t="shared" si="128"/>
        <v/>
      </c>
      <c r="AR221" s="153" t="str">
        <f t="shared" si="109"/>
        <v/>
      </c>
      <c r="AS221" s="153" t="str">
        <f t="shared" si="110"/>
        <v/>
      </c>
      <c r="AT221" s="141"/>
      <c r="AU221" s="211"/>
      <c r="AV221" s="215" t="str">
        <f t="shared" si="135"/>
        <v/>
      </c>
      <c r="AW221" s="153" t="str">
        <f t="shared" si="129"/>
        <v/>
      </c>
      <c r="AX221" s="153" t="str">
        <f t="shared" si="111"/>
        <v/>
      </c>
      <c r="AY221" s="153" t="str">
        <f t="shared" si="112"/>
        <v/>
      </c>
    </row>
    <row r="222" spans="1:51" ht="29.45" customHeight="1" x14ac:dyDescent="0.25">
      <c r="A222" s="354" t="str">
        <f>IF('N-Bedarf GL'!A222="","",'N-Bedarf GL'!A222)</f>
        <v/>
      </c>
      <c r="B222" s="354" t="str">
        <f>IF('N-Bedarf GL'!B222="","",'N-Bedarf GL'!B222)</f>
        <v/>
      </c>
      <c r="C222" s="305" t="str">
        <f>IF('N-Bedarf GL'!D222="","",'N-Bedarf GL'!D222)</f>
        <v/>
      </c>
      <c r="D222" s="32" t="str">
        <f>IF('N-Bedarf GL'!C222="","",'N-Bedarf GL'!C222)</f>
        <v/>
      </c>
      <c r="E222" s="321" t="str">
        <f>IF('N-Bedarf GL'!R222="","",'N-Bedarf GL'!R222)</f>
        <v/>
      </c>
      <c r="F222" s="321" t="str">
        <f>IF('P-Bedarf GL'!N223="","",'P-Bedarf GL'!N223)</f>
        <v/>
      </c>
      <c r="G222" s="321" t="str">
        <f>IF('P-Bedarf GL'!R223="","",'P-Bedarf GL'!R223)</f>
        <v/>
      </c>
      <c r="H222" s="321">
        <f t="shared" si="113"/>
        <v>0</v>
      </c>
      <c r="I222" s="345" t="str">
        <f t="shared" si="114"/>
        <v/>
      </c>
      <c r="J222" s="345" t="str">
        <f t="shared" si="115"/>
        <v/>
      </c>
      <c r="K222" s="345" t="str">
        <f t="shared" si="116"/>
        <v/>
      </c>
      <c r="L222" s="345">
        <f t="shared" si="117"/>
        <v>0</v>
      </c>
      <c r="M222" s="345">
        <f t="shared" si="118"/>
        <v>0</v>
      </c>
      <c r="N222" s="345">
        <f t="shared" si="119"/>
        <v>0</v>
      </c>
      <c r="O222" s="321" t="str">
        <f t="shared" si="120"/>
        <v/>
      </c>
      <c r="P222" s="321" t="str">
        <f t="shared" si="121"/>
        <v/>
      </c>
      <c r="Q222" s="321" t="str">
        <f t="shared" si="122"/>
        <v/>
      </c>
      <c r="R222" s="214" t="str">
        <f t="shared" si="130"/>
        <v/>
      </c>
      <c r="S222" s="141"/>
      <c r="T222" s="211"/>
      <c r="U222" s="215" t="str">
        <f t="shared" si="102"/>
        <v/>
      </c>
      <c r="V222" s="153" t="str">
        <f t="shared" si="123"/>
        <v/>
      </c>
      <c r="W222" s="153" t="str">
        <f t="shared" si="124"/>
        <v/>
      </c>
      <c r="X222" s="153" t="str">
        <f t="shared" si="103"/>
        <v/>
      </c>
      <c r="Y222" s="153" t="str">
        <f t="shared" si="104"/>
        <v/>
      </c>
      <c r="Z222" s="141"/>
      <c r="AA222" s="211"/>
      <c r="AB222" s="215" t="str">
        <f t="shared" si="131"/>
        <v/>
      </c>
      <c r="AC222" s="153" t="str">
        <f t="shared" si="125"/>
        <v/>
      </c>
      <c r="AD222" s="153" t="str">
        <f t="shared" si="126"/>
        <v/>
      </c>
      <c r="AE222" s="153" t="str">
        <f t="shared" si="105"/>
        <v/>
      </c>
      <c r="AF222" s="153" t="str">
        <f t="shared" si="106"/>
        <v/>
      </c>
      <c r="AG222" s="213" t="str">
        <f t="shared" si="132"/>
        <v/>
      </c>
      <c r="AH222" s="141"/>
      <c r="AI222" s="211"/>
      <c r="AJ222" s="215" t="str">
        <f t="shared" si="133"/>
        <v/>
      </c>
      <c r="AK222" s="153" t="str">
        <f t="shared" si="127"/>
        <v/>
      </c>
      <c r="AL222" s="153" t="str">
        <f t="shared" si="107"/>
        <v/>
      </c>
      <c r="AM222" s="153" t="str">
        <f t="shared" si="108"/>
        <v/>
      </c>
      <c r="AN222" s="141"/>
      <c r="AO222" s="211"/>
      <c r="AP222" s="215" t="str">
        <f t="shared" si="134"/>
        <v/>
      </c>
      <c r="AQ222" s="153" t="str">
        <f t="shared" si="128"/>
        <v/>
      </c>
      <c r="AR222" s="153" t="str">
        <f t="shared" si="109"/>
        <v/>
      </c>
      <c r="AS222" s="153" t="str">
        <f t="shared" si="110"/>
        <v/>
      </c>
      <c r="AT222" s="141"/>
      <c r="AU222" s="211"/>
      <c r="AV222" s="215" t="str">
        <f t="shared" si="135"/>
        <v/>
      </c>
      <c r="AW222" s="153" t="str">
        <f t="shared" si="129"/>
        <v/>
      </c>
      <c r="AX222" s="153" t="str">
        <f t="shared" si="111"/>
        <v/>
      </c>
      <c r="AY222" s="153" t="str">
        <f t="shared" si="112"/>
        <v/>
      </c>
    </row>
    <row r="223" spans="1:51" ht="29.45" customHeight="1" x14ac:dyDescent="0.25">
      <c r="A223" s="354" t="str">
        <f>IF('N-Bedarf GL'!A223="","",'N-Bedarf GL'!A223)</f>
        <v/>
      </c>
      <c r="B223" s="354" t="str">
        <f>IF('N-Bedarf GL'!B223="","",'N-Bedarf GL'!B223)</f>
        <v/>
      </c>
      <c r="C223" s="305" t="str">
        <f>IF('N-Bedarf GL'!D223="","",'N-Bedarf GL'!D223)</f>
        <v/>
      </c>
      <c r="D223" s="32" t="str">
        <f>IF('N-Bedarf GL'!C223="","",'N-Bedarf GL'!C223)</f>
        <v/>
      </c>
      <c r="E223" s="321" t="str">
        <f>IF('N-Bedarf GL'!R223="","",'N-Bedarf GL'!R223)</f>
        <v/>
      </c>
      <c r="F223" s="321" t="str">
        <f>IF('P-Bedarf GL'!N224="","",'P-Bedarf GL'!N224)</f>
        <v/>
      </c>
      <c r="G223" s="321" t="str">
        <f>IF('P-Bedarf GL'!R224="","",'P-Bedarf GL'!R224)</f>
        <v/>
      </c>
      <c r="H223" s="321">
        <f t="shared" si="113"/>
        <v>0</v>
      </c>
      <c r="I223" s="345" t="str">
        <f t="shared" si="114"/>
        <v/>
      </c>
      <c r="J223" s="345" t="str">
        <f t="shared" si="115"/>
        <v/>
      </c>
      <c r="K223" s="345" t="str">
        <f t="shared" si="116"/>
        <v/>
      </c>
      <c r="L223" s="345">
        <f t="shared" si="117"/>
        <v>0</v>
      </c>
      <c r="M223" s="345">
        <f t="shared" si="118"/>
        <v>0</v>
      </c>
      <c r="N223" s="345">
        <f t="shared" si="119"/>
        <v>0</v>
      </c>
      <c r="O223" s="321" t="str">
        <f t="shared" si="120"/>
        <v/>
      </c>
      <c r="P223" s="321" t="str">
        <f t="shared" si="121"/>
        <v/>
      </c>
      <c r="Q223" s="321" t="str">
        <f t="shared" si="122"/>
        <v/>
      </c>
      <c r="R223" s="214" t="str">
        <f t="shared" si="130"/>
        <v/>
      </c>
      <c r="S223" s="141"/>
      <c r="T223" s="211"/>
      <c r="U223" s="215" t="str">
        <f t="shared" si="102"/>
        <v/>
      </c>
      <c r="V223" s="153" t="str">
        <f t="shared" si="123"/>
        <v/>
      </c>
      <c r="W223" s="153" t="str">
        <f t="shared" si="124"/>
        <v/>
      </c>
      <c r="X223" s="153" t="str">
        <f t="shared" si="103"/>
        <v/>
      </c>
      <c r="Y223" s="153" t="str">
        <f t="shared" si="104"/>
        <v/>
      </c>
      <c r="Z223" s="141"/>
      <c r="AA223" s="211"/>
      <c r="AB223" s="215" t="str">
        <f t="shared" si="131"/>
        <v/>
      </c>
      <c r="AC223" s="153" t="str">
        <f t="shared" si="125"/>
        <v/>
      </c>
      <c r="AD223" s="153" t="str">
        <f t="shared" si="126"/>
        <v/>
      </c>
      <c r="AE223" s="153" t="str">
        <f t="shared" si="105"/>
        <v/>
      </c>
      <c r="AF223" s="153" t="str">
        <f t="shared" si="106"/>
        <v/>
      </c>
      <c r="AG223" s="213" t="str">
        <f t="shared" si="132"/>
        <v/>
      </c>
      <c r="AH223" s="141"/>
      <c r="AI223" s="211"/>
      <c r="AJ223" s="215" t="str">
        <f t="shared" si="133"/>
        <v/>
      </c>
      <c r="AK223" s="153" t="str">
        <f t="shared" si="127"/>
        <v/>
      </c>
      <c r="AL223" s="153" t="str">
        <f t="shared" si="107"/>
        <v/>
      </c>
      <c r="AM223" s="153" t="str">
        <f t="shared" si="108"/>
        <v/>
      </c>
      <c r="AN223" s="141"/>
      <c r="AO223" s="211"/>
      <c r="AP223" s="215" t="str">
        <f t="shared" si="134"/>
        <v/>
      </c>
      <c r="AQ223" s="153" t="str">
        <f t="shared" si="128"/>
        <v/>
      </c>
      <c r="AR223" s="153" t="str">
        <f t="shared" si="109"/>
        <v/>
      </c>
      <c r="AS223" s="153" t="str">
        <f t="shared" si="110"/>
        <v/>
      </c>
      <c r="AT223" s="141"/>
      <c r="AU223" s="211"/>
      <c r="AV223" s="215" t="str">
        <f t="shared" si="135"/>
        <v/>
      </c>
      <c r="AW223" s="153" t="str">
        <f t="shared" si="129"/>
        <v/>
      </c>
      <c r="AX223" s="153" t="str">
        <f t="shared" si="111"/>
        <v/>
      </c>
      <c r="AY223" s="153" t="str">
        <f t="shared" si="112"/>
        <v/>
      </c>
    </row>
    <row r="224" spans="1:51" ht="29.45" customHeight="1" x14ac:dyDescent="0.25">
      <c r="A224" s="354" t="str">
        <f>IF('N-Bedarf GL'!A224="","",'N-Bedarf GL'!A224)</f>
        <v/>
      </c>
      <c r="B224" s="354" t="str">
        <f>IF('N-Bedarf GL'!B224="","",'N-Bedarf GL'!B224)</f>
        <v/>
      </c>
      <c r="C224" s="305" t="str">
        <f>IF('N-Bedarf GL'!D224="","",'N-Bedarf GL'!D224)</f>
        <v/>
      </c>
      <c r="D224" s="32" t="str">
        <f>IF('N-Bedarf GL'!C224="","",'N-Bedarf GL'!C224)</f>
        <v/>
      </c>
      <c r="E224" s="321" t="str">
        <f>IF('N-Bedarf GL'!R224="","",'N-Bedarf GL'!R224)</f>
        <v/>
      </c>
      <c r="F224" s="321" t="str">
        <f>IF('P-Bedarf GL'!N225="","",'P-Bedarf GL'!N225)</f>
        <v/>
      </c>
      <c r="G224" s="321" t="str">
        <f>IF('P-Bedarf GL'!R225="","",'P-Bedarf GL'!R225)</f>
        <v/>
      </c>
      <c r="H224" s="321">
        <f t="shared" si="113"/>
        <v>0</v>
      </c>
      <c r="I224" s="345" t="str">
        <f t="shared" si="114"/>
        <v/>
      </c>
      <c r="J224" s="345" t="str">
        <f t="shared" si="115"/>
        <v/>
      </c>
      <c r="K224" s="345" t="str">
        <f t="shared" si="116"/>
        <v/>
      </c>
      <c r="L224" s="345">
        <f t="shared" si="117"/>
        <v>0</v>
      </c>
      <c r="M224" s="345">
        <f t="shared" si="118"/>
        <v>0</v>
      </c>
      <c r="N224" s="345">
        <f t="shared" si="119"/>
        <v>0</v>
      </c>
      <c r="O224" s="321" t="str">
        <f t="shared" si="120"/>
        <v/>
      </c>
      <c r="P224" s="321" t="str">
        <f t="shared" si="121"/>
        <v/>
      </c>
      <c r="Q224" s="321" t="str">
        <f t="shared" si="122"/>
        <v/>
      </c>
      <c r="R224" s="214" t="str">
        <f t="shared" si="130"/>
        <v/>
      </c>
      <c r="S224" s="141"/>
      <c r="T224" s="211"/>
      <c r="U224" s="215" t="str">
        <f t="shared" si="102"/>
        <v/>
      </c>
      <c r="V224" s="153" t="str">
        <f t="shared" si="123"/>
        <v/>
      </c>
      <c r="W224" s="153" t="str">
        <f t="shared" si="124"/>
        <v/>
      </c>
      <c r="X224" s="153" t="str">
        <f t="shared" si="103"/>
        <v/>
      </c>
      <c r="Y224" s="153" t="str">
        <f t="shared" si="104"/>
        <v/>
      </c>
      <c r="Z224" s="141"/>
      <c r="AA224" s="211"/>
      <c r="AB224" s="215" t="str">
        <f t="shared" si="131"/>
        <v/>
      </c>
      <c r="AC224" s="153" t="str">
        <f t="shared" si="125"/>
        <v/>
      </c>
      <c r="AD224" s="153" t="str">
        <f t="shared" si="126"/>
        <v/>
      </c>
      <c r="AE224" s="153" t="str">
        <f t="shared" si="105"/>
        <v/>
      </c>
      <c r="AF224" s="153" t="str">
        <f t="shared" si="106"/>
        <v/>
      </c>
      <c r="AG224" s="213" t="str">
        <f t="shared" si="132"/>
        <v/>
      </c>
      <c r="AH224" s="141"/>
      <c r="AI224" s="211"/>
      <c r="AJ224" s="215" t="str">
        <f t="shared" si="133"/>
        <v/>
      </c>
      <c r="AK224" s="153" t="str">
        <f t="shared" si="127"/>
        <v/>
      </c>
      <c r="AL224" s="153" t="str">
        <f t="shared" si="107"/>
        <v/>
      </c>
      <c r="AM224" s="153" t="str">
        <f t="shared" si="108"/>
        <v/>
      </c>
      <c r="AN224" s="141"/>
      <c r="AO224" s="211"/>
      <c r="AP224" s="215" t="str">
        <f t="shared" si="134"/>
        <v/>
      </c>
      <c r="AQ224" s="153" t="str">
        <f t="shared" si="128"/>
        <v/>
      </c>
      <c r="AR224" s="153" t="str">
        <f t="shared" si="109"/>
        <v/>
      </c>
      <c r="AS224" s="153" t="str">
        <f t="shared" si="110"/>
        <v/>
      </c>
      <c r="AT224" s="141"/>
      <c r="AU224" s="211"/>
      <c r="AV224" s="215" t="str">
        <f t="shared" si="135"/>
        <v/>
      </c>
      <c r="AW224" s="153" t="str">
        <f t="shared" si="129"/>
        <v/>
      </c>
      <c r="AX224" s="153" t="str">
        <f t="shared" si="111"/>
        <v/>
      </c>
      <c r="AY224" s="153" t="str">
        <f t="shared" si="112"/>
        <v/>
      </c>
    </row>
    <row r="225" spans="1:51" ht="29.45" customHeight="1" x14ac:dyDescent="0.25">
      <c r="A225" s="354" t="str">
        <f>IF('N-Bedarf GL'!A225="","",'N-Bedarf GL'!A225)</f>
        <v/>
      </c>
      <c r="B225" s="354" t="str">
        <f>IF('N-Bedarf GL'!B225="","",'N-Bedarf GL'!B225)</f>
        <v/>
      </c>
      <c r="C225" s="305" t="str">
        <f>IF('N-Bedarf GL'!D225="","",'N-Bedarf GL'!D225)</f>
        <v/>
      </c>
      <c r="D225" s="32" t="str">
        <f>IF('N-Bedarf GL'!C225="","",'N-Bedarf GL'!C225)</f>
        <v/>
      </c>
      <c r="E225" s="321" t="str">
        <f>IF('N-Bedarf GL'!R225="","",'N-Bedarf GL'!R225)</f>
        <v/>
      </c>
      <c r="F225" s="321" t="str">
        <f>IF('P-Bedarf GL'!N226="","",'P-Bedarf GL'!N226)</f>
        <v/>
      </c>
      <c r="G225" s="321" t="str">
        <f>IF('P-Bedarf GL'!R226="","",'P-Bedarf GL'!R226)</f>
        <v/>
      </c>
      <c r="H225" s="321">
        <f t="shared" si="113"/>
        <v>0</v>
      </c>
      <c r="I225" s="345" t="str">
        <f t="shared" si="114"/>
        <v/>
      </c>
      <c r="J225" s="345" t="str">
        <f t="shared" si="115"/>
        <v/>
      </c>
      <c r="K225" s="345" t="str">
        <f t="shared" si="116"/>
        <v/>
      </c>
      <c r="L225" s="345">
        <f t="shared" si="117"/>
        <v>0</v>
      </c>
      <c r="M225" s="345">
        <f t="shared" si="118"/>
        <v>0</v>
      </c>
      <c r="N225" s="345">
        <f t="shared" si="119"/>
        <v>0</v>
      </c>
      <c r="O225" s="321" t="str">
        <f t="shared" si="120"/>
        <v/>
      </c>
      <c r="P225" s="321" t="str">
        <f t="shared" si="121"/>
        <v/>
      </c>
      <c r="Q225" s="321" t="str">
        <f t="shared" si="122"/>
        <v/>
      </c>
      <c r="R225" s="214" t="str">
        <f t="shared" si="130"/>
        <v/>
      </c>
      <c r="S225" s="141"/>
      <c r="T225" s="211"/>
      <c r="U225" s="215" t="str">
        <f t="shared" si="102"/>
        <v/>
      </c>
      <c r="V225" s="153" t="str">
        <f t="shared" si="123"/>
        <v/>
      </c>
      <c r="W225" s="153" t="str">
        <f t="shared" si="124"/>
        <v/>
      </c>
      <c r="X225" s="153" t="str">
        <f t="shared" si="103"/>
        <v/>
      </c>
      <c r="Y225" s="153" t="str">
        <f t="shared" si="104"/>
        <v/>
      </c>
      <c r="Z225" s="141"/>
      <c r="AA225" s="211"/>
      <c r="AB225" s="215" t="str">
        <f t="shared" si="131"/>
        <v/>
      </c>
      <c r="AC225" s="153" t="str">
        <f t="shared" si="125"/>
        <v/>
      </c>
      <c r="AD225" s="153" t="str">
        <f t="shared" si="126"/>
        <v/>
      </c>
      <c r="AE225" s="153" t="str">
        <f t="shared" si="105"/>
        <v/>
      </c>
      <c r="AF225" s="153" t="str">
        <f t="shared" si="106"/>
        <v/>
      </c>
      <c r="AG225" s="213" t="str">
        <f t="shared" si="132"/>
        <v/>
      </c>
      <c r="AH225" s="141"/>
      <c r="AI225" s="211"/>
      <c r="AJ225" s="215" t="str">
        <f t="shared" si="133"/>
        <v/>
      </c>
      <c r="AK225" s="153" t="str">
        <f t="shared" si="127"/>
        <v/>
      </c>
      <c r="AL225" s="153" t="str">
        <f t="shared" si="107"/>
        <v/>
      </c>
      <c r="AM225" s="153" t="str">
        <f t="shared" si="108"/>
        <v/>
      </c>
      <c r="AN225" s="141"/>
      <c r="AO225" s="211"/>
      <c r="AP225" s="215" t="str">
        <f t="shared" si="134"/>
        <v/>
      </c>
      <c r="AQ225" s="153" t="str">
        <f t="shared" si="128"/>
        <v/>
      </c>
      <c r="AR225" s="153" t="str">
        <f t="shared" si="109"/>
        <v/>
      </c>
      <c r="AS225" s="153" t="str">
        <f t="shared" si="110"/>
        <v/>
      </c>
      <c r="AT225" s="141"/>
      <c r="AU225" s="211"/>
      <c r="AV225" s="215" t="str">
        <f t="shared" si="135"/>
        <v/>
      </c>
      <c r="AW225" s="153" t="str">
        <f t="shared" si="129"/>
        <v/>
      </c>
      <c r="AX225" s="153" t="str">
        <f t="shared" si="111"/>
        <v/>
      </c>
      <c r="AY225" s="153" t="str">
        <f t="shared" si="112"/>
        <v/>
      </c>
    </row>
    <row r="226" spans="1:51" ht="29.45" customHeight="1" x14ac:dyDescent="0.25">
      <c r="A226" s="354" t="str">
        <f>IF('N-Bedarf GL'!A226="","",'N-Bedarf GL'!A226)</f>
        <v/>
      </c>
      <c r="B226" s="354" t="str">
        <f>IF('N-Bedarf GL'!B226="","",'N-Bedarf GL'!B226)</f>
        <v/>
      </c>
      <c r="C226" s="305" t="str">
        <f>IF('N-Bedarf GL'!D226="","",'N-Bedarf GL'!D226)</f>
        <v/>
      </c>
      <c r="D226" s="32" t="str">
        <f>IF('N-Bedarf GL'!C226="","",'N-Bedarf GL'!C226)</f>
        <v/>
      </c>
      <c r="E226" s="321" t="str">
        <f>IF('N-Bedarf GL'!R226="","",'N-Bedarf GL'!R226)</f>
        <v/>
      </c>
      <c r="F226" s="321" t="str">
        <f>IF('P-Bedarf GL'!N227="","",'P-Bedarf GL'!N227)</f>
        <v/>
      </c>
      <c r="G226" s="321" t="str">
        <f>IF('P-Bedarf GL'!R227="","",'P-Bedarf GL'!R227)</f>
        <v/>
      </c>
      <c r="H226" s="321">
        <f t="shared" si="113"/>
        <v>0</v>
      </c>
      <c r="I226" s="345" t="str">
        <f t="shared" si="114"/>
        <v/>
      </c>
      <c r="J226" s="345" t="str">
        <f t="shared" si="115"/>
        <v/>
      </c>
      <c r="K226" s="345" t="str">
        <f t="shared" si="116"/>
        <v/>
      </c>
      <c r="L226" s="345">
        <f t="shared" si="117"/>
        <v>0</v>
      </c>
      <c r="M226" s="345">
        <f t="shared" si="118"/>
        <v>0</v>
      </c>
      <c r="N226" s="345">
        <f t="shared" si="119"/>
        <v>0</v>
      </c>
      <c r="O226" s="321" t="str">
        <f t="shared" si="120"/>
        <v/>
      </c>
      <c r="P226" s="321" t="str">
        <f t="shared" si="121"/>
        <v/>
      </c>
      <c r="Q226" s="321" t="str">
        <f t="shared" si="122"/>
        <v/>
      </c>
      <c r="R226" s="214" t="str">
        <f t="shared" si="130"/>
        <v/>
      </c>
      <c r="S226" s="141"/>
      <c r="T226" s="211"/>
      <c r="U226" s="215" t="str">
        <f t="shared" si="102"/>
        <v/>
      </c>
      <c r="V226" s="153" t="str">
        <f t="shared" si="123"/>
        <v/>
      </c>
      <c r="W226" s="153" t="str">
        <f t="shared" si="124"/>
        <v/>
      </c>
      <c r="X226" s="153" t="str">
        <f t="shared" si="103"/>
        <v/>
      </c>
      <c r="Y226" s="153" t="str">
        <f t="shared" si="104"/>
        <v/>
      </c>
      <c r="Z226" s="141"/>
      <c r="AA226" s="211"/>
      <c r="AB226" s="215" t="str">
        <f t="shared" si="131"/>
        <v/>
      </c>
      <c r="AC226" s="153" t="str">
        <f t="shared" si="125"/>
        <v/>
      </c>
      <c r="AD226" s="153" t="str">
        <f t="shared" si="126"/>
        <v/>
      </c>
      <c r="AE226" s="153" t="str">
        <f t="shared" si="105"/>
        <v/>
      </c>
      <c r="AF226" s="153" t="str">
        <f t="shared" si="106"/>
        <v/>
      </c>
      <c r="AG226" s="213" t="str">
        <f t="shared" si="132"/>
        <v/>
      </c>
      <c r="AH226" s="141"/>
      <c r="AI226" s="211"/>
      <c r="AJ226" s="215" t="str">
        <f t="shared" si="133"/>
        <v/>
      </c>
      <c r="AK226" s="153" t="str">
        <f t="shared" si="127"/>
        <v/>
      </c>
      <c r="AL226" s="153" t="str">
        <f t="shared" si="107"/>
        <v/>
      </c>
      <c r="AM226" s="153" t="str">
        <f t="shared" si="108"/>
        <v/>
      </c>
      <c r="AN226" s="141"/>
      <c r="AO226" s="211"/>
      <c r="AP226" s="215" t="str">
        <f t="shared" si="134"/>
        <v/>
      </c>
      <c r="AQ226" s="153" t="str">
        <f t="shared" si="128"/>
        <v/>
      </c>
      <c r="AR226" s="153" t="str">
        <f t="shared" si="109"/>
        <v/>
      </c>
      <c r="AS226" s="153" t="str">
        <f t="shared" si="110"/>
        <v/>
      </c>
      <c r="AT226" s="141"/>
      <c r="AU226" s="211"/>
      <c r="AV226" s="215" t="str">
        <f t="shared" si="135"/>
        <v/>
      </c>
      <c r="AW226" s="153" t="str">
        <f t="shared" si="129"/>
        <v/>
      </c>
      <c r="AX226" s="153" t="str">
        <f t="shared" si="111"/>
        <v/>
      </c>
      <c r="AY226" s="153" t="str">
        <f t="shared" si="112"/>
        <v/>
      </c>
    </row>
    <row r="227" spans="1:51" ht="29.45" customHeight="1" x14ac:dyDescent="0.25">
      <c r="A227" s="354" t="str">
        <f>IF('N-Bedarf GL'!A227="","",'N-Bedarf GL'!A227)</f>
        <v/>
      </c>
      <c r="B227" s="354" t="str">
        <f>IF('N-Bedarf GL'!B227="","",'N-Bedarf GL'!B227)</f>
        <v/>
      </c>
      <c r="C227" s="305" t="str">
        <f>IF('N-Bedarf GL'!D227="","",'N-Bedarf GL'!D227)</f>
        <v/>
      </c>
      <c r="D227" s="32" t="str">
        <f>IF('N-Bedarf GL'!C227="","",'N-Bedarf GL'!C227)</f>
        <v/>
      </c>
      <c r="E227" s="321" t="str">
        <f>IF('N-Bedarf GL'!R227="","",'N-Bedarf GL'!R227)</f>
        <v/>
      </c>
      <c r="F227" s="321" t="str">
        <f>IF('P-Bedarf GL'!N228="","",'P-Bedarf GL'!N228)</f>
        <v/>
      </c>
      <c r="G227" s="321" t="str">
        <f>IF('P-Bedarf GL'!R228="","",'P-Bedarf GL'!R228)</f>
        <v/>
      </c>
      <c r="H227" s="321">
        <f t="shared" si="113"/>
        <v>0</v>
      </c>
      <c r="I227" s="345" t="str">
        <f t="shared" si="114"/>
        <v/>
      </c>
      <c r="J227" s="345" t="str">
        <f t="shared" si="115"/>
        <v/>
      </c>
      <c r="K227" s="345" t="str">
        <f t="shared" si="116"/>
        <v/>
      </c>
      <c r="L227" s="345">
        <f t="shared" si="117"/>
        <v>0</v>
      </c>
      <c r="M227" s="345">
        <f t="shared" si="118"/>
        <v>0</v>
      </c>
      <c r="N227" s="345">
        <f t="shared" si="119"/>
        <v>0</v>
      </c>
      <c r="O227" s="321" t="str">
        <f t="shared" si="120"/>
        <v/>
      </c>
      <c r="P227" s="321" t="str">
        <f t="shared" si="121"/>
        <v/>
      </c>
      <c r="Q227" s="321" t="str">
        <f t="shared" si="122"/>
        <v/>
      </c>
      <c r="R227" s="214" t="str">
        <f t="shared" si="130"/>
        <v/>
      </c>
      <c r="S227" s="141"/>
      <c r="T227" s="211"/>
      <c r="U227" s="215" t="str">
        <f t="shared" si="102"/>
        <v/>
      </c>
      <c r="V227" s="153" t="str">
        <f t="shared" si="123"/>
        <v/>
      </c>
      <c r="W227" s="153" t="str">
        <f t="shared" si="124"/>
        <v/>
      </c>
      <c r="X227" s="153" t="str">
        <f t="shared" si="103"/>
        <v/>
      </c>
      <c r="Y227" s="153" t="str">
        <f t="shared" si="104"/>
        <v/>
      </c>
      <c r="Z227" s="141"/>
      <c r="AA227" s="211"/>
      <c r="AB227" s="215" t="str">
        <f t="shared" si="131"/>
        <v/>
      </c>
      <c r="AC227" s="153" t="str">
        <f t="shared" si="125"/>
        <v/>
      </c>
      <c r="AD227" s="153" t="str">
        <f t="shared" si="126"/>
        <v/>
      </c>
      <c r="AE227" s="153" t="str">
        <f t="shared" si="105"/>
        <v/>
      </c>
      <c r="AF227" s="153" t="str">
        <f t="shared" si="106"/>
        <v/>
      </c>
      <c r="AG227" s="213" t="str">
        <f t="shared" si="132"/>
        <v/>
      </c>
      <c r="AH227" s="141"/>
      <c r="AI227" s="211"/>
      <c r="AJ227" s="215" t="str">
        <f t="shared" si="133"/>
        <v/>
      </c>
      <c r="AK227" s="153" t="str">
        <f t="shared" si="127"/>
        <v/>
      </c>
      <c r="AL227" s="153" t="str">
        <f t="shared" si="107"/>
        <v/>
      </c>
      <c r="AM227" s="153" t="str">
        <f t="shared" si="108"/>
        <v/>
      </c>
      <c r="AN227" s="141"/>
      <c r="AO227" s="211"/>
      <c r="AP227" s="215" t="str">
        <f t="shared" si="134"/>
        <v/>
      </c>
      <c r="AQ227" s="153" t="str">
        <f t="shared" si="128"/>
        <v/>
      </c>
      <c r="AR227" s="153" t="str">
        <f t="shared" si="109"/>
        <v/>
      </c>
      <c r="AS227" s="153" t="str">
        <f t="shared" si="110"/>
        <v/>
      </c>
      <c r="AT227" s="141"/>
      <c r="AU227" s="211"/>
      <c r="AV227" s="215" t="str">
        <f t="shared" si="135"/>
        <v/>
      </c>
      <c r="AW227" s="153" t="str">
        <f t="shared" si="129"/>
        <v/>
      </c>
      <c r="AX227" s="153" t="str">
        <f t="shared" si="111"/>
        <v/>
      </c>
      <c r="AY227" s="153" t="str">
        <f t="shared" si="112"/>
        <v/>
      </c>
    </row>
    <row r="228" spans="1:51" ht="29.45" customHeight="1" x14ac:dyDescent="0.25">
      <c r="A228" s="354" t="str">
        <f>IF('N-Bedarf GL'!A228="","",'N-Bedarf GL'!A228)</f>
        <v/>
      </c>
      <c r="B228" s="354" t="str">
        <f>IF('N-Bedarf GL'!B228="","",'N-Bedarf GL'!B228)</f>
        <v/>
      </c>
      <c r="C228" s="305" t="str">
        <f>IF('N-Bedarf GL'!D228="","",'N-Bedarf GL'!D228)</f>
        <v/>
      </c>
      <c r="D228" s="32" t="str">
        <f>IF('N-Bedarf GL'!C228="","",'N-Bedarf GL'!C228)</f>
        <v/>
      </c>
      <c r="E228" s="321" t="str">
        <f>IF('N-Bedarf GL'!R228="","",'N-Bedarf GL'!R228)</f>
        <v/>
      </c>
      <c r="F228" s="321" t="str">
        <f>IF('P-Bedarf GL'!N229="","",'P-Bedarf GL'!N229)</f>
        <v/>
      </c>
      <c r="G228" s="321" t="str">
        <f>IF('P-Bedarf GL'!R229="","",'P-Bedarf GL'!R229)</f>
        <v/>
      </c>
      <c r="H228" s="321">
        <f t="shared" si="113"/>
        <v>0</v>
      </c>
      <c r="I228" s="345" t="str">
        <f t="shared" si="114"/>
        <v/>
      </c>
      <c r="J228" s="345" t="str">
        <f t="shared" si="115"/>
        <v/>
      </c>
      <c r="K228" s="345" t="str">
        <f t="shared" si="116"/>
        <v/>
      </c>
      <c r="L228" s="345">
        <f t="shared" si="117"/>
        <v>0</v>
      </c>
      <c r="M228" s="345">
        <f t="shared" si="118"/>
        <v>0</v>
      </c>
      <c r="N228" s="345">
        <f t="shared" si="119"/>
        <v>0</v>
      </c>
      <c r="O228" s="321" t="str">
        <f t="shared" si="120"/>
        <v/>
      </c>
      <c r="P228" s="321" t="str">
        <f t="shared" si="121"/>
        <v/>
      </c>
      <c r="Q228" s="321" t="str">
        <f t="shared" si="122"/>
        <v/>
      </c>
      <c r="R228" s="214" t="str">
        <f t="shared" si="130"/>
        <v/>
      </c>
      <c r="S228" s="141"/>
      <c r="T228" s="211"/>
      <c r="U228" s="215" t="str">
        <f t="shared" si="102"/>
        <v/>
      </c>
      <c r="V228" s="153" t="str">
        <f t="shared" si="123"/>
        <v/>
      </c>
      <c r="W228" s="153" t="str">
        <f t="shared" si="124"/>
        <v/>
      </c>
      <c r="X228" s="153" t="str">
        <f t="shared" si="103"/>
        <v/>
      </c>
      <c r="Y228" s="153" t="str">
        <f t="shared" si="104"/>
        <v/>
      </c>
      <c r="Z228" s="141"/>
      <c r="AA228" s="211"/>
      <c r="AB228" s="215" t="str">
        <f t="shared" si="131"/>
        <v/>
      </c>
      <c r="AC228" s="153" t="str">
        <f t="shared" si="125"/>
        <v/>
      </c>
      <c r="AD228" s="153" t="str">
        <f t="shared" si="126"/>
        <v/>
      </c>
      <c r="AE228" s="153" t="str">
        <f t="shared" si="105"/>
        <v/>
      </c>
      <c r="AF228" s="153" t="str">
        <f t="shared" si="106"/>
        <v/>
      </c>
      <c r="AG228" s="213" t="str">
        <f t="shared" si="132"/>
        <v/>
      </c>
      <c r="AH228" s="141"/>
      <c r="AI228" s="211"/>
      <c r="AJ228" s="215" t="str">
        <f t="shared" si="133"/>
        <v/>
      </c>
      <c r="AK228" s="153" t="str">
        <f t="shared" si="127"/>
        <v/>
      </c>
      <c r="AL228" s="153" t="str">
        <f t="shared" si="107"/>
        <v/>
      </c>
      <c r="AM228" s="153" t="str">
        <f t="shared" si="108"/>
        <v/>
      </c>
      <c r="AN228" s="141"/>
      <c r="AO228" s="211"/>
      <c r="AP228" s="215" t="str">
        <f t="shared" si="134"/>
        <v/>
      </c>
      <c r="AQ228" s="153" t="str">
        <f t="shared" si="128"/>
        <v/>
      </c>
      <c r="AR228" s="153" t="str">
        <f t="shared" si="109"/>
        <v/>
      </c>
      <c r="AS228" s="153" t="str">
        <f t="shared" si="110"/>
        <v/>
      </c>
      <c r="AT228" s="141"/>
      <c r="AU228" s="211"/>
      <c r="AV228" s="215" t="str">
        <f t="shared" si="135"/>
        <v/>
      </c>
      <c r="AW228" s="153" t="str">
        <f t="shared" si="129"/>
        <v/>
      </c>
      <c r="AX228" s="153" t="str">
        <f t="shared" si="111"/>
        <v/>
      </c>
      <c r="AY228" s="153" t="str">
        <f t="shared" si="112"/>
        <v/>
      </c>
    </row>
    <row r="229" spans="1:51" ht="29.45" customHeight="1" x14ac:dyDescent="0.25">
      <c r="A229" s="354" t="str">
        <f>IF('N-Bedarf GL'!A229="","",'N-Bedarf GL'!A229)</f>
        <v/>
      </c>
      <c r="B229" s="354" t="str">
        <f>IF('N-Bedarf GL'!B229="","",'N-Bedarf GL'!B229)</f>
        <v/>
      </c>
      <c r="C229" s="305" t="str">
        <f>IF('N-Bedarf GL'!D229="","",'N-Bedarf GL'!D229)</f>
        <v/>
      </c>
      <c r="D229" s="32" t="str">
        <f>IF('N-Bedarf GL'!C229="","",'N-Bedarf GL'!C229)</f>
        <v/>
      </c>
      <c r="E229" s="321" t="str">
        <f>IF('N-Bedarf GL'!R229="","",'N-Bedarf GL'!R229)</f>
        <v/>
      </c>
      <c r="F229" s="321" t="str">
        <f>IF('P-Bedarf GL'!N230="","",'P-Bedarf GL'!N230)</f>
        <v/>
      </c>
      <c r="G229" s="321" t="str">
        <f>IF('P-Bedarf GL'!R230="","",'P-Bedarf GL'!R230)</f>
        <v/>
      </c>
      <c r="H229" s="321">
        <f t="shared" si="113"/>
        <v>0</v>
      </c>
      <c r="I229" s="345" t="str">
        <f t="shared" si="114"/>
        <v/>
      </c>
      <c r="J229" s="345" t="str">
        <f t="shared" si="115"/>
        <v/>
      </c>
      <c r="K229" s="345" t="str">
        <f t="shared" si="116"/>
        <v/>
      </c>
      <c r="L229" s="345">
        <f t="shared" si="117"/>
        <v>0</v>
      </c>
      <c r="M229" s="345">
        <f t="shared" si="118"/>
        <v>0</v>
      </c>
      <c r="N229" s="345">
        <f t="shared" si="119"/>
        <v>0</v>
      </c>
      <c r="O229" s="321" t="str">
        <f t="shared" si="120"/>
        <v/>
      </c>
      <c r="P229" s="321" t="str">
        <f t="shared" si="121"/>
        <v/>
      </c>
      <c r="Q229" s="321" t="str">
        <f t="shared" si="122"/>
        <v/>
      </c>
      <c r="R229" s="214" t="str">
        <f t="shared" si="130"/>
        <v/>
      </c>
      <c r="S229" s="141"/>
      <c r="T229" s="211"/>
      <c r="U229" s="215" t="str">
        <f t="shared" si="102"/>
        <v/>
      </c>
      <c r="V229" s="153" t="str">
        <f t="shared" si="123"/>
        <v/>
      </c>
      <c r="W229" s="153" t="str">
        <f t="shared" si="124"/>
        <v/>
      </c>
      <c r="X229" s="153" t="str">
        <f t="shared" si="103"/>
        <v/>
      </c>
      <c r="Y229" s="153" t="str">
        <f t="shared" si="104"/>
        <v/>
      </c>
      <c r="Z229" s="141"/>
      <c r="AA229" s="211"/>
      <c r="AB229" s="215" t="str">
        <f t="shared" si="131"/>
        <v/>
      </c>
      <c r="AC229" s="153" t="str">
        <f t="shared" si="125"/>
        <v/>
      </c>
      <c r="AD229" s="153" t="str">
        <f t="shared" si="126"/>
        <v/>
      </c>
      <c r="AE229" s="153" t="str">
        <f t="shared" si="105"/>
        <v/>
      </c>
      <c r="AF229" s="153" t="str">
        <f t="shared" si="106"/>
        <v/>
      </c>
      <c r="AG229" s="213" t="str">
        <f t="shared" si="132"/>
        <v/>
      </c>
      <c r="AH229" s="141"/>
      <c r="AI229" s="211"/>
      <c r="AJ229" s="215" t="str">
        <f t="shared" si="133"/>
        <v/>
      </c>
      <c r="AK229" s="153" t="str">
        <f t="shared" si="127"/>
        <v/>
      </c>
      <c r="AL229" s="153" t="str">
        <f t="shared" si="107"/>
        <v/>
      </c>
      <c r="AM229" s="153" t="str">
        <f t="shared" si="108"/>
        <v/>
      </c>
      <c r="AN229" s="141"/>
      <c r="AO229" s="211"/>
      <c r="AP229" s="215" t="str">
        <f t="shared" si="134"/>
        <v/>
      </c>
      <c r="AQ229" s="153" t="str">
        <f t="shared" si="128"/>
        <v/>
      </c>
      <c r="AR229" s="153" t="str">
        <f t="shared" si="109"/>
        <v/>
      </c>
      <c r="AS229" s="153" t="str">
        <f t="shared" si="110"/>
        <v/>
      </c>
      <c r="AT229" s="141"/>
      <c r="AU229" s="211"/>
      <c r="AV229" s="215" t="str">
        <f t="shared" si="135"/>
        <v/>
      </c>
      <c r="AW229" s="153" t="str">
        <f t="shared" si="129"/>
        <v/>
      </c>
      <c r="AX229" s="153" t="str">
        <f t="shared" si="111"/>
        <v/>
      </c>
      <c r="AY229" s="153" t="str">
        <f t="shared" si="112"/>
        <v/>
      </c>
    </row>
    <row r="230" spans="1:51" ht="29.45" customHeight="1" x14ac:dyDescent="0.25">
      <c r="A230" s="354" t="str">
        <f>IF('N-Bedarf GL'!A230="","",'N-Bedarf GL'!A230)</f>
        <v/>
      </c>
      <c r="B230" s="354" t="str">
        <f>IF('N-Bedarf GL'!B230="","",'N-Bedarf GL'!B230)</f>
        <v/>
      </c>
      <c r="C230" s="305" t="str">
        <f>IF('N-Bedarf GL'!D230="","",'N-Bedarf GL'!D230)</f>
        <v/>
      </c>
      <c r="D230" s="32" t="str">
        <f>IF('N-Bedarf GL'!C230="","",'N-Bedarf GL'!C230)</f>
        <v/>
      </c>
      <c r="E230" s="321" t="str">
        <f>IF('N-Bedarf GL'!R230="","",'N-Bedarf GL'!R230)</f>
        <v/>
      </c>
      <c r="F230" s="321" t="str">
        <f>IF('P-Bedarf GL'!N231="","",'P-Bedarf GL'!N231)</f>
        <v/>
      </c>
      <c r="G230" s="321" t="str">
        <f>IF('P-Bedarf GL'!R231="","",'P-Bedarf GL'!R231)</f>
        <v/>
      </c>
      <c r="H230" s="321">
        <f t="shared" si="113"/>
        <v>0</v>
      </c>
      <c r="I230" s="345" t="str">
        <f t="shared" si="114"/>
        <v/>
      </c>
      <c r="J230" s="345" t="str">
        <f t="shared" si="115"/>
        <v/>
      </c>
      <c r="K230" s="345" t="str">
        <f t="shared" si="116"/>
        <v/>
      </c>
      <c r="L230" s="345">
        <f t="shared" si="117"/>
        <v>0</v>
      </c>
      <c r="M230" s="345">
        <f t="shared" si="118"/>
        <v>0</v>
      </c>
      <c r="N230" s="345">
        <f t="shared" si="119"/>
        <v>0</v>
      </c>
      <c r="O230" s="321" t="str">
        <f t="shared" si="120"/>
        <v/>
      </c>
      <c r="P230" s="321" t="str">
        <f t="shared" si="121"/>
        <v/>
      </c>
      <c r="Q230" s="321" t="str">
        <f t="shared" si="122"/>
        <v/>
      </c>
      <c r="R230" s="214" t="str">
        <f t="shared" si="130"/>
        <v/>
      </c>
      <c r="S230" s="141"/>
      <c r="T230" s="211"/>
      <c r="U230" s="215" t="str">
        <f t="shared" si="102"/>
        <v/>
      </c>
      <c r="V230" s="153" t="str">
        <f t="shared" si="123"/>
        <v/>
      </c>
      <c r="W230" s="153" t="str">
        <f t="shared" si="124"/>
        <v/>
      </c>
      <c r="X230" s="153" t="str">
        <f t="shared" si="103"/>
        <v/>
      </c>
      <c r="Y230" s="153" t="str">
        <f t="shared" si="104"/>
        <v/>
      </c>
      <c r="Z230" s="141"/>
      <c r="AA230" s="211"/>
      <c r="AB230" s="215" t="str">
        <f t="shared" si="131"/>
        <v/>
      </c>
      <c r="AC230" s="153" t="str">
        <f t="shared" si="125"/>
        <v/>
      </c>
      <c r="AD230" s="153" t="str">
        <f t="shared" si="126"/>
        <v/>
      </c>
      <c r="AE230" s="153" t="str">
        <f t="shared" si="105"/>
        <v/>
      </c>
      <c r="AF230" s="153" t="str">
        <f t="shared" si="106"/>
        <v/>
      </c>
      <c r="AG230" s="213" t="str">
        <f t="shared" si="132"/>
        <v/>
      </c>
      <c r="AH230" s="141"/>
      <c r="AI230" s="211"/>
      <c r="AJ230" s="215" t="str">
        <f t="shared" si="133"/>
        <v/>
      </c>
      <c r="AK230" s="153" t="str">
        <f t="shared" si="127"/>
        <v/>
      </c>
      <c r="AL230" s="153" t="str">
        <f t="shared" si="107"/>
        <v/>
      </c>
      <c r="AM230" s="153" t="str">
        <f t="shared" si="108"/>
        <v/>
      </c>
      <c r="AN230" s="141"/>
      <c r="AO230" s="211"/>
      <c r="AP230" s="215" t="str">
        <f t="shared" si="134"/>
        <v/>
      </c>
      <c r="AQ230" s="153" t="str">
        <f t="shared" si="128"/>
        <v/>
      </c>
      <c r="AR230" s="153" t="str">
        <f t="shared" si="109"/>
        <v/>
      </c>
      <c r="AS230" s="153" t="str">
        <f t="shared" si="110"/>
        <v/>
      </c>
      <c r="AT230" s="141"/>
      <c r="AU230" s="211"/>
      <c r="AV230" s="215" t="str">
        <f t="shared" si="135"/>
        <v/>
      </c>
      <c r="AW230" s="153" t="str">
        <f t="shared" si="129"/>
        <v/>
      </c>
      <c r="AX230" s="153" t="str">
        <f t="shared" si="111"/>
        <v/>
      </c>
      <c r="AY230" s="153" t="str">
        <f t="shared" si="112"/>
        <v/>
      </c>
    </row>
    <row r="231" spans="1:51" ht="29.45" customHeight="1" x14ac:dyDescent="0.25">
      <c r="A231" s="354" t="str">
        <f>IF('N-Bedarf GL'!A231="","",'N-Bedarf GL'!A231)</f>
        <v/>
      </c>
      <c r="B231" s="354" t="str">
        <f>IF('N-Bedarf GL'!B231="","",'N-Bedarf GL'!B231)</f>
        <v/>
      </c>
      <c r="C231" s="305" t="str">
        <f>IF('N-Bedarf GL'!D231="","",'N-Bedarf GL'!D231)</f>
        <v/>
      </c>
      <c r="D231" s="32" t="str">
        <f>IF('N-Bedarf GL'!C231="","",'N-Bedarf GL'!C231)</f>
        <v/>
      </c>
      <c r="E231" s="321" t="str">
        <f>IF('N-Bedarf GL'!R231="","",'N-Bedarf GL'!R231)</f>
        <v/>
      </c>
      <c r="F231" s="321" t="str">
        <f>IF('P-Bedarf GL'!N232="","",'P-Bedarf GL'!N232)</f>
        <v/>
      </c>
      <c r="G231" s="321" t="str">
        <f>IF('P-Bedarf GL'!R232="","",'P-Bedarf GL'!R232)</f>
        <v/>
      </c>
      <c r="H231" s="321">
        <f t="shared" si="113"/>
        <v>0</v>
      </c>
      <c r="I231" s="345" t="str">
        <f t="shared" si="114"/>
        <v/>
      </c>
      <c r="J231" s="345" t="str">
        <f t="shared" si="115"/>
        <v/>
      </c>
      <c r="K231" s="345" t="str">
        <f t="shared" si="116"/>
        <v/>
      </c>
      <c r="L231" s="345">
        <f t="shared" si="117"/>
        <v>0</v>
      </c>
      <c r="M231" s="345">
        <f t="shared" si="118"/>
        <v>0</v>
      </c>
      <c r="N231" s="345">
        <f t="shared" si="119"/>
        <v>0</v>
      </c>
      <c r="O231" s="321" t="str">
        <f t="shared" si="120"/>
        <v/>
      </c>
      <c r="P231" s="321" t="str">
        <f t="shared" si="121"/>
        <v/>
      </c>
      <c r="Q231" s="321" t="str">
        <f t="shared" si="122"/>
        <v/>
      </c>
      <c r="R231" s="214" t="str">
        <f t="shared" si="130"/>
        <v/>
      </c>
      <c r="S231" s="141"/>
      <c r="T231" s="211"/>
      <c r="U231" s="215" t="str">
        <f t="shared" si="102"/>
        <v/>
      </c>
      <c r="V231" s="153" t="str">
        <f t="shared" si="123"/>
        <v/>
      </c>
      <c r="W231" s="153" t="str">
        <f t="shared" si="124"/>
        <v/>
      </c>
      <c r="X231" s="153" t="str">
        <f t="shared" si="103"/>
        <v/>
      </c>
      <c r="Y231" s="153" t="str">
        <f t="shared" si="104"/>
        <v/>
      </c>
      <c r="Z231" s="141"/>
      <c r="AA231" s="211"/>
      <c r="AB231" s="215" t="str">
        <f t="shared" si="131"/>
        <v/>
      </c>
      <c r="AC231" s="153" t="str">
        <f t="shared" si="125"/>
        <v/>
      </c>
      <c r="AD231" s="153" t="str">
        <f t="shared" si="126"/>
        <v/>
      </c>
      <c r="AE231" s="153" t="str">
        <f t="shared" si="105"/>
        <v/>
      </c>
      <c r="AF231" s="153" t="str">
        <f t="shared" si="106"/>
        <v/>
      </c>
      <c r="AG231" s="213" t="str">
        <f t="shared" si="132"/>
        <v/>
      </c>
      <c r="AH231" s="141"/>
      <c r="AI231" s="211"/>
      <c r="AJ231" s="215" t="str">
        <f t="shared" si="133"/>
        <v/>
      </c>
      <c r="AK231" s="153" t="str">
        <f t="shared" si="127"/>
        <v/>
      </c>
      <c r="AL231" s="153" t="str">
        <f t="shared" si="107"/>
        <v/>
      </c>
      <c r="AM231" s="153" t="str">
        <f t="shared" si="108"/>
        <v/>
      </c>
      <c r="AN231" s="141"/>
      <c r="AO231" s="211"/>
      <c r="AP231" s="215" t="str">
        <f t="shared" si="134"/>
        <v/>
      </c>
      <c r="AQ231" s="153" t="str">
        <f t="shared" si="128"/>
        <v/>
      </c>
      <c r="AR231" s="153" t="str">
        <f t="shared" si="109"/>
        <v/>
      </c>
      <c r="AS231" s="153" t="str">
        <f t="shared" si="110"/>
        <v/>
      </c>
      <c r="AT231" s="141"/>
      <c r="AU231" s="211"/>
      <c r="AV231" s="215" t="str">
        <f t="shared" si="135"/>
        <v/>
      </c>
      <c r="AW231" s="153" t="str">
        <f t="shared" si="129"/>
        <v/>
      </c>
      <c r="AX231" s="153" t="str">
        <f t="shared" si="111"/>
        <v/>
      </c>
      <c r="AY231" s="153" t="str">
        <f t="shared" si="112"/>
        <v/>
      </c>
    </row>
    <row r="232" spans="1:51" ht="29.45" customHeight="1" x14ac:dyDescent="0.25">
      <c r="A232" s="354" t="str">
        <f>IF('N-Bedarf GL'!A232="","",'N-Bedarf GL'!A232)</f>
        <v/>
      </c>
      <c r="B232" s="354" t="str">
        <f>IF('N-Bedarf GL'!B232="","",'N-Bedarf GL'!B232)</f>
        <v/>
      </c>
      <c r="C232" s="305" t="str">
        <f>IF('N-Bedarf GL'!D232="","",'N-Bedarf GL'!D232)</f>
        <v/>
      </c>
      <c r="D232" s="32" t="str">
        <f>IF('N-Bedarf GL'!C232="","",'N-Bedarf GL'!C232)</f>
        <v/>
      </c>
      <c r="E232" s="321" t="str">
        <f>IF('N-Bedarf GL'!R232="","",'N-Bedarf GL'!R232)</f>
        <v/>
      </c>
      <c r="F232" s="321" t="str">
        <f>IF('P-Bedarf GL'!N233="","",'P-Bedarf GL'!N233)</f>
        <v/>
      </c>
      <c r="G232" s="321" t="str">
        <f>IF('P-Bedarf GL'!R233="","",'P-Bedarf GL'!R233)</f>
        <v/>
      </c>
      <c r="H232" s="321">
        <f t="shared" si="113"/>
        <v>0</v>
      </c>
      <c r="I232" s="345" t="str">
        <f t="shared" si="114"/>
        <v/>
      </c>
      <c r="J232" s="345" t="str">
        <f t="shared" si="115"/>
        <v/>
      </c>
      <c r="K232" s="345" t="str">
        <f t="shared" si="116"/>
        <v/>
      </c>
      <c r="L232" s="345">
        <f t="shared" si="117"/>
        <v>0</v>
      </c>
      <c r="M232" s="345">
        <f t="shared" si="118"/>
        <v>0</v>
      </c>
      <c r="N232" s="345">
        <f t="shared" si="119"/>
        <v>0</v>
      </c>
      <c r="O232" s="321" t="str">
        <f t="shared" si="120"/>
        <v/>
      </c>
      <c r="P232" s="321" t="str">
        <f t="shared" si="121"/>
        <v/>
      </c>
      <c r="Q232" s="321" t="str">
        <f t="shared" si="122"/>
        <v/>
      </c>
      <c r="R232" s="214" t="str">
        <f t="shared" si="130"/>
        <v/>
      </c>
      <c r="S232" s="141"/>
      <c r="T232" s="211"/>
      <c r="U232" s="215" t="str">
        <f t="shared" si="102"/>
        <v/>
      </c>
      <c r="V232" s="153" t="str">
        <f t="shared" si="123"/>
        <v/>
      </c>
      <c r="W232" s="153" t="str">
        <f t="shared" si="124"/>
        <v/>
      </c>
      <c r="X232" s="153" t="str">
        <f t="shared" si="103"/>
        <v/>
      </c>
      <c r="Y232" s="153" t="str">
        <f t="shared" si="104"/>
        <v/>
      </c>
      <c r="Z232" s="141"/>
      <c r="AA232" s="211"/>
      <c r="AB232" s="215" t="str">
        <f t="shared" si="131"/>
        <v/>
      </c>
      <c r="AC232" s="153" t="str">
        <f t="shared" si="125"/>
        <v/>
      </c>
      <c r="AD232" s="153" t="str">
        <f t="shared" si="126"/>
        <v/>
      </c>
      <c r="AE232" s="153" t="str">
        <f t="shared" si="105"/>
        <v/>
      </c>
      <c r="AF232" s="153" t="str">
        <f t="shared" si="106"/>
        <v/>
      </c>
      <c r="AG232" s="213" t="str">
        <f t="shared" si="132"/>
        <v/>
      </c>
      <c r="AH232" s="141"/>
      <c r="AI232" s="211"/>
      <c r="AJ232" s="215" t="str">
        <f t="shared" si="133"/>
        <v/>
      </c>
      <c r="AK232" s="153" t="str">
        <f t="shared" si="127"/>
        <v/>
      </c>
      <c r="AL232" s="153" t="str">
        <f t="shared" si="107"/>
        <v/>
      </c>
      <c r="AM232" s="153" t="str">
        <f t="shared" si="108"/>
        <v/>
      </c>
      <c r="AN232" s="141"/>
      <c r="AO232" s="211"/>
      <c r="AP232" s="215" t="str">
        <f t="shared" si="134"/>
        <v/>
      </c>
      <c r="AQ232" s="153" t="str">
        <f t="shared" si="128"/>
        <v/>
      </c>
      <c r="AR232" s="153" t="str">
        <f t="shared" si="109"/>
        <v/>
      </c>
      <c r="AS232" s="153" t="str">
        <f t="shared" si="110"/>
        <v/>
      </c>
      <c r="AT232" s="141"/>
      <c r="AU232" s="211"/>
      <c r="AV232" s="215" t="str">
        <f t="shared" si="135"/>
        <v/>
      </c>
      <c r="AW232" s="153" t="str">
        <f t="shared" si="129"/>
        <v/>
      </c>
      <c r="AX232" s="153" t="str">
        <f t="shared" si="111"/>
        <v/>
      </c>
      <c r="AY232" s="153" t="str">
        <f t="shared" si="112"/>
        <v/>
      </c>
    </row>
    <row r="233" spans="1:51" ht="29.45" customHeight="1" x14ac:dyDescent="0.25">
      <c r="A233" s="354" t="str">
        <f>IF('N-Bedarf GL'!A233="","",'N-Bedarf GL'!A233)</f>
        <v/>
      </c>
      <c r="B233" s="354" t="str">
        <f>IF('N-Bedarf GL'!B233="","",'N-Bedarf GL'!B233)</f>
        <v/>
      </c>
      <c r="C233" s="305" t="str">
        <f>IF('N-Bedarf GL'!D233="","",'N-Bedarf GL'!D233)</f>
        <v/>
      </c>
      <c r="D233" s="32" t="str">
        <f>IF('N-Bedarf GL'!C233="","",'N-Bedarf GL'!C233)</f>
        <v/>
      </c>
      <c r="E233" s="321" t="str">
        <f>IF('N-Bedarf GL'!R233="","",'N-Bedarf GL'!R233)</f>
        <v/>
      </c>
      <c r="F233" s="321" t="str">
        <f>IF('P-Bedarf GL'!N234="","",'P-Bedarf GL'!N234)</f>
        <v/>
      </c>
      <c r="G233" s="321" t="str">
        <f>IF('P-Bedarf GL'!R234="","",'P-Bedarf GL'!R234)</f>
        <v/>
      </c>
      <c r="H233" s="321">
        <f t="shared" si="113"/>
        <v>0</v>
      </c>
      <c r="I233" s="345" t="str">
        <f t="shared" si="114"/>
        <v/>
      </c>
      <c r="J233" s="345" t="str">
        <f t="shared" si="115"/>
        <v/>
      </c>
      <c r="K233" s="345" t="str">
        <f t="shared" si="116"/>
        <v/>
      </c>
      <c r="L233" s="345">
        <f t="shared" si="117"/>
        <v>0</v>
      </c>
      <c r="M233" s="345">
        <f t="shared" si="118"/>
        <v>0</v>
      </c>
      <c r="N233" s="345">
        <f t="shared" si="119"/>
        <v>0</v>
      </c>
      <c r="O233" s="321" t="str">
        <f t="shared" si="120"/>
        <v/>
      </c>
      <c r="P233" s="321" t="str">
        <f t="shared" si="121"/>
        <v/>
      </c>
      <c r="Q233" s="321" t="str">
        <f t="shared" si="122"/>
        <v/>
      </c>
      <c r="R233" s="214" t="str">
        <f t="shared" si="130"/>
        <v/>
      </c>
      <c r="S233" s="141"/>
      <c r="T233" s="211"/>
      <c r="U233" s="215" t="str">
        <f t="shared" si="102"/>
        <v/>
      </c>
      <c r="V233" s="153" t="str">
        <f t="shared" si="123"/>
        <v/>
      </c>
      <c r="W233" s="153" t="str">
        <f t="shared" si="124"/>
        <v/>
      </c>
      <c r="X233" s="153" t="str">
        <f t="shared" si="103"/>
        <v/>
      </c>
      <c r="Y233" s="153" t="str">
        <f t="shared" si="104"/>
        <v/>
      </c>
      <c r="Z233" s="141"/>
      <c r="AA233" s="211"/>
      <c r="AB233" s="215" t="str">
        <f t="shared" si="131"/>
        <v/>
      </c>
      <c r="AC233" s="153" t="str">
        <f t="shared" si="125"/>
        <v/>
      </c>
      <c r="AD233" s="153" t="str">
        <f t="shared" si="126"/>
        <v/>
      </c>
      <c r="AE233" s="153" t="str">
        <f t="shared" si="105"/>
        <v/>
      </c>
      <c r="AF233" s="153" t="str">
        <f t="shared" si="106"/>
        <v/>
      </c>
      <c r="AG233" s="213" t="str">
        <f t="shared" si="132"/>
        <v/>
      </c>
      <c r="AH233" s="141"/>
      <c r="AI233" s="211"/>
      <c r="AJ233" s="215" t="str">
        <f t="shared" si="133"/>
        <v/>
      </c>
      <c r="AK233" s="153" t="str">
        <f t="shared" si="127"/>
        <v/>
      </c>
      <c r="AL233" s="153" t="str">
        <f t="shared" si="107"/>
        <v/>
      </c>
      <c r="AM233" s="153" t="str">
        <f t="shared" si="108"/>
        <v/>
      </c>
      <c r="AN233" s="141"/>
      <c r="AO233" s="211"/>
      <c r="AP233" s="215" t="str">
        <f t="shared" si="134"/>
        <v/>
      </c>
      <c r="AQ233" s="153" t="str">
        <f t="shared" si="128"/>
        <v/>
      </c>
      <c r="AR233" s="153" t="str">
        <f t="shared" si="109"/>
        <v/>
      </c>
      <c r="AS233" s="153" t="str">
        <f t="shared" si="110"/>
        <v/>
      </c>
      <c r="AT233" s="141"/>
      <c r="AU233" s="211"/>
      <c r="AV233" s="215" t="str">
        <f t="shared" si="135"/>
        <v/>
      </c>
      <c r="AW233" s="153" t="str">
        <f t="shared" si="129"/>
        <v/>
      </c>
      <c r="AX233" s="153" t="str">
        <f t="shared" si="111"/>
        <v/>
      </c>
      <c r="AY233" s="153" t="str">
        <f t="shared" si="112"/>
        <v/>
      </c>
    </row>
    <row r="234" spans="1:51" ht="29.45" customHeight="1" x14ac:dyDescent="0.25">
      <c r="A234" s="354" t="str">
        <f>IF('N-Bedarf GL'!A234="","",'N-Bedarf GL'!A234)</f>
        <v/>
      </c>
      <c r="B234" s="354" t="str">
        <f>IF('N-Bedarf GL'!B234="","",'N-Bedarf GL'!B234)</f>
        <v/>
      </c>
      <c r="C234" s="305" t="str">
        <f>IF('N-Bedarf GL'!D234="","",'N-Bedarf GL'!D234)</f>
        <v/>
      </c>
      <c r="D234" s="32" t="str">
        <f>IF('N-Bedarf GL'!C234="","",'N-Bedarf GL'!C234)</f>
        <v/>
      </c>
      <c r="E234" s="321" t="str">
        <f>IF('N-Bedarf GL'!R234="","",'N-Bedarf GL'!R234)</f>
        <v/>
      </c>
      <c r="F234" s="321" t="str">
        <f>IF('P-Bedarf GL'!N235="","",'P-Bedarf GL'!N235)</f>
        <v/>
      </c>
      <c r="G234" s="321" t="str">
        <f>IF('P-Bedarf GL'!R235="","",'P-Bedarf GL'!R235)</f>
        <v/>
      </c>
      <c r="H234" s="321">
        <f t="shared" si="113"/>
        <v>0</v>
      </c>
      <c r="I234" s="345" t="str">
        <f t="shared" si="114"/>
        <v/>
      </c>
      <c r="J234" s="345" t="str">
        <f t="shared" si="115"/>
        <v/>
      </c>
      <c r="K234" s="345" t="str">
        <f t="shared" si="116"/>
        <v/>
      </c>
      <c r="L234" s="345">
        <f t="shared" si="117"/>
        <v>0</v>
      </c>
      <c r="M234" s="345">
        <f t="shared" si="118"/>
        <v>0</v>
      </c>
      <c r="N234" s="345">
        <f t="shared" si="119"/>
        <v>0</v>
      </c>
      <c r="O234" s="321" t="str">
        <f t="shared" si="120"/>
        <v/>
      </c>
      <c r="P234" s="321" t="str">
        <f t="shared" si="121"/>
        <v/>
      </c>
      <c r="Q234" s="321" t="str">
        <f t="shared" si="122"/>
        <v/>
      </c>
      <c r="R234" s="214" t="str">
        <f t="shared" si="130"/>
        <v/>
      </c>
      <c r="S234" s="141"/>
      <c r="T234" s="211"/>
      <c r="U234" s="215" t="str">
        <f t="shared" si="102"/>
        <v/>
      </c>
      <c r="V234" s="153" t="str">
        <f t="shared" si="123"/>
        <v/>
      </c>
      <c r="W234" s="153" t="str">
        <f t="shared" si="124"/>
        <v/>
      </c>
      <c r="X234" s="153" t="str">
        <f t="shared" si="103"/>
        <v/>
      </c>
      <c r="Y234" s="153" t="str">
        <f t="shared" si="104"/>
        <v/>
      </c>
      <c r="Z234" s="141"/>
      <c r="AA234" s="211"/>
      <c r="AB234" s="215" t="str">
        <f t="shared" si="131"/>
        <v/>
      </c>
      <c r="AC234" s="153" t="str">
        <f t="shared" si="125"/>
        <v/>
      </c>
      <c r="AD234" s="153" t="str">
        <f t="shared" si="126"/>
        <v/>
      </c>
      <c r="AE234" s="153" t="str">
        <f t="shared" si="105"/>
        <v/>
      </c>
      <c r="AF234" s="153" t="str">
        <f t="shared" si="106"/>
        <v/>
      </c>
      <c r="AG234" s="213" t="str">
        <f t="shared" si="132"/>
        <v/>
      </c>
      <c r="AH234" s="141"/>
      <c r="AI234" s="211"/>
      <c r="AJ234" s="215" t="str">
        <f t="shared" si="133"/>
        <v/>
      </c>
      <c r="AK234" s="153" t="str">
        <f t="shared" si="127"/>
        <v/>
      </c>
      <c r="AL234" s="153" t="str">
        <f t="shared" si="107"/>
        <v/>
      </c>
      <c r="AM234" s="153" t="str">
        <f t="shared" si="108"/>
        <v/>
      </c>
      <c r="AN234" s="141"/>
      <c r="AO234" s="211"/>
      <c r="AP234" s="215" t="str">
        <f t="shared" si="134"/>
        <v/>
      </c>
      <c r="AQ234" s="153" t="str">
        <f t="shared" si="128"/>
        <v/>
      </c>
      <c r="AR234" s="153" t="str">
        <f t="shared" si="109"/>
        <v/>
      </c>
      <c r="AS234" s="153" t="str">
        <f t="shared" si="110"/>
        <v/>
      </c>
      <c r="AT234" s="141"/>
      <c r="AU234" s="211"/>
      <c r="AV234" s="215" t="str">
        <f t="shared" si="135"/>
        <v/>
      </c>
      <c r="AW234" s="153" t="str">
        <f t="shared" si="129"/>
        <v/>
      </c>
      <c r="AX234" s="153" t="str">
        <f t="shared" si="111"/>
        <v/>
      </c>
      <c r="AY234" s="153" t="str">
        <f t="shared" si="112"/>
        <v/>
      </c>
    </row>
    <row r="235" spans="1:51" ht="29.45" customHeight="1" x14ac:dyDescent="0.25">
      <c r="A235" s="354" t="str">
        <f>IF('N-Bedarf GL'!A235="","",'N-Bedarf GL'!A235)</f>
        <v/>
      </c>
      <c r="B235" s="354" t="str">
        <f>IF('N-Bedarf GL'!B235="","",'N-Bedarf GL'!B235)</f>
        <v/>
      </c>
      <c r="C235" s="305" t="str">
        <f>IF('N-Bedarf GL'!D235="","",'N-Bedarf GL'!D235)</f>
        <v/>
      </c>
      <c r="D235" s="32" t="str">
        <f>IF('N-Bedarf GL'!C235="","",'N-Bedarf GL'!C235)</f>
        <v/>
      </c>
      <c r="E235" s="321" t="str">
        <f>IF('N-Bedarf GL'!R235="","",'N-Bedarf GL'!R235)</f>
        <v/>
      </c>
      <c r="F235" s="321" t="str">
        <f>IF('P-Bedarf GL'!N236="","",'P-Bedarf GL'!N236)</f>
        <v/>
      </c>
      <c r="G235" s="321" t="str">
        <f>IF('P-Bedarf GL'!R236="","",'P-Bedarf GL'!R236)</f>
        <v/>
      </c>
      <c r="H235" s="321">
        <f t="shared" si="113"/>
        <v>0</v>
      </c>
      <c r="I235" s="345" t="str">
        <f t="shared" si="114"/>
        <v/>
      </c>
      <c r="J235" s="345" t="str">
        <f t="shared" si="115"/>
        <v/>
      </c>
      <c r="K235" s="345" t="str">
        <f t="shared" si="116"/>
        <v/>
      </c>
      <c r="L235" s="345">
        <f t="shared" si="117"/>
        <v>0</v>
      </c>
      <c r="M235" s="345">
        <f t="shared" si="118"/>
        <v>0</v>
      </c>
      <c r="N235" s="345">
        <f t="shared" si="119"/>
        <v>0</v>
      </c>
      <c r="O235" s="321" t="str">
        <f t="shared" si="120"/>
        <v/>
      </c>
      <c r="P235" s="321" t="str">
        <f t="shared" si="121"/>
        <v/>
      </c>
      <c r="Q235" s="321" t="str">
        <f t="shared" si="122"/>
        <v/>
      </c>
      <c r="R235" s="214" t="str">
        <f t="shared" si="130"/>
        <v/>
      </c>
      <c r="S235" s="141"/>
      <c r="T235" s="211"/>
      <c r="U235" s="215" t="str">
        <f t="shared" si="102"/>
        <v/>
      </c>
      <c r="V235" s="153" t="str">
        <f t="shared" si="123"/>
        <v/>
      </c>
      <c r="W235" s="153" t="str">
        <f t="shared" si="124"/>
        <v/>
      </c>
      <c r="X235" s="153" t="str">
        <f t="shared" si="103"/>
        <v/>
      </c>
      <c r="Y235" s="153" t="str">
        <f t="shared" si="104"/>
        <v/>
      </c>
      <c r="Z235" s="141"/>
      <c r="AA235" s="211"/>
      <c r="AB235" s="215" t="str">
        <f t="shared" si="131"/>
        <v/>
      </c>
      <c r="AC235" s="153" t="str">
        <f t="shared" si="125"/>
        <v/>
      </c>
      <c r="AD235" s="153" t="str">
        <f t="shared" si="126"/>
        <v/>
      </c>
      <c r="AE235" s="153" t="str">
        <f t="shared" si="105"/>
        <v/>
      </c>
      <c r="AF235" s="153" t="str">
        <f t="shared" si="106"/>
        <v/>
      </c>
      <c r="AG235" s="213" t="str">
        <f t="shared" si="132"/>
        <v/>
      </c>
      <c r="AH235" s="141"/>
      <c r="AI235" s="211"/>
      <c r="AJ235" s="215" t="str">
        <f t="shared" si="133"/>
        <v/>
      </c>
      <c r="AK235" s="153" t="str">
        <f t="shared" si="127"/>
        <v/>
      </c>
      <c r="AL235" s="153" t="str">
        <f t="shared" si="107"/>
        <v/>
      </c>
      <c r="AM235" s="153" t="str">
        <f t="shared" si="108"/>
        <v/>
      </c>
      <c r="AN235" s="141"/>
      <c r="AO235" s="211"/>
      <c r="AP235" s="215" t="str">
        <f t="shared" si="134"/>
        <v/>
      </c>
      <c r="AQ235" s="153" t="str">
        <f t="shared" si="128"/>
        <v/>
      </c>
      <c r="AR235" s="153" t="str">
        <f t="shared" si="109"/>
        <v/>
      </c>
      <c r="AS235" s="153" t="str">
        <f t="shared" si="110"/>
        <v/>
      </c>
      <c r="AT235" s="141"/>
      <c r="AU235" s="211"/>
      <c r="AV235" s="215" t="str">
        <f t="shared" si="135"/>
        <v/>
      </c>
      <c r="AW235" s="153" t="str">
        <f t="shared" si="129"/>
        <v/>
      </c>
      <c r="AX235" s="153" t="str">
        <f t="shared" si="111"/>
        <v/>
      </c>
      <c r="AY235" s="153" t="str">
        <f t="shared" si="112"/>
        <v/>
      </c>
    </row>
    <row r="236" spans="1:51" ht="29.45" customHeight="1" x14ac:dyDescent="0.25">
      <c r="A236" s="354" t="str">
        <f>IF('N-Bedarf GL'!A236="","",'N-Bedarf GL'!A236)</f>
        <v/>
      </c>
      <c r="B236" s="354" t="str">
        <f>IF('N-Bedarf GL'!B236="","",'N-Bedarf GL'!B236)</f>
        <v/>
      </c>
      <c r="C236" s="305" t="str">
        <f>IF('N-Bedarf GL'!D236="","",'N-Bedarf GL'!D236)</f>
        <v/>
      </c>
      <c r="D236" s="32" t="str">
        <f>IF('N-Bedarf GL'!C236="","",'N-Bedarf GL'!C236)</f>
        <v/>
      </c>
      <c r="E236" s="321" t="str">
        <f>IF('N-Bedarf GL'!R236="","",'N-Bedarf GL'!R236)</f>
        <v/>
      </c>
      <c r="F236" s="321" t="str">
        <f>IF('P-Bedarf GL'!N237="","",'P-Bedarf GL'!N237)</f>
        <v/>
      </c>
      <c r="G236" s="321" t="str">
        <f>IF('P-Bedarf GL'!R237="","",'P-Bedarf GL'!R237)</f>
        <v/>
      </c>
      <c r="H236" s="321">
        <f t="shared" si="113"/>
        <v>0</v>
      </c>
      <c r="I236" s="345" t="str">
        <f t="shared" si="114"/>
        <v/>
      </c>
      <c r="J236" s="345" t="str">
        <f t="shared" si="115"/>
        <v/>
      </c>
      <c r="K236" s="345" t="str">
        <f t="shared" si="116"/>
        <v/>
      </c>
      <c r="L236" s="345">
        <f t="shared" si="117"/>
        <v>0</v>
      </c>
      <c r="M236" s="345">
        <f t="shared" si="118"/>
        <v>0</v>
      </c>
      <c r="N236" s="345">
        <f t="shared" si="119"/>
        <v>0</v>
      </c>
      <c r="O236" s="321" t="str">
        <f t="shared" si="120"/>
        <v/>
      </c>
      <c r="P236" s="321" t="str">
        <f t="shared" si="121"/>
        <v/>
      </c>
      <c r="Q236" s="321" t="str">
        <f t="shared" si="122"/>
        <v/>
      </c>
      <c r="R236" s="214" t="str">
        <f t="shared" si="130"/>
        <v/>
      </c>
      <c r="S236" s="141"/>
      <c r="T236" s="211"/>
      <c r="U236" s="215" t="str">
        <f t="shared" si="102"/>
        <v/>
      </c>
      <c r="V236" s="153" t="str">
        <f t="shared" si="123"/>
        <v/>
      </c>
      <c r="W236" s="153" t="str">
        <f t="shared" si="124"/>
        <v/>
      </c>
      <c r="X236" s="153" t="str">
        <f t="shared" si="103"/>
        <v/>
      </c>
      <c r="Y236" s="153" t="str">
        <f t="shared" si="104"/>
        <v/>
      </c>
      <c r="Z236" s="141"/>
      <c r="AA236" s="211"/>
      <c r="AB236" s="215" t="str">
        <f t="shared" si="131"/>
        <v/>
      </c>
      <c r="AC236" s="153" t="str">
        <f t="shared" si="125"/>
        <v/>
      </c>
      <c r="AD236" s="153" t="str">
        <f t="shared" si="126"/>
        <v/>
      </c>
      <c r="AE236" s="153" t="str">
        <f t="shared" si="105"/>
        <v/>
      </c>
      <c r="AF236" s="153" t="str">
        <f t="shared" si="106"/>
        <v/>
      </c>
      <c r="AG236" s="213" t="str">
        <f t="shared" si="132"/>
        <v/>
      </c>
      <c r="AH236" s="141"/>
      <c r="AI236" s="211"/>
      <c r="AJ236" s="215" t="str">
        <f t="shared" si="133"/>
        <v/>
      </c>
      <c r="AK236" s="153" t="str">
        <f t="shared" si="127"/>
        <v/>
      </c>
      <c r="AL236" s="153" t="str">
        <f t="shared" si="107"/>
        <v/>
      </c>
      <c r="AM236" s="153" t="str">
        <f t="shared" si="108"/>
        <v/>
      </c>
      <c r="AN236" s="141"/>
      <c r="AO236" s="211"/>
      <c r="AP236" s="215" t="str">
        <f t="shared" si="134"/>
        <v/>
      </c>
      <c r="AQ236" s="153" t="str">
        <f t="shared" si="128"/>
        <v/>
      </c>
      <c r="AR236" s="153" t="str">
        <f t="shared" si="109"/>
        <v/>
      </c>
      <c r="AS236" s="153" t="str">
        <f t="shared" si="110"/>
        <v/>
      </c>
      <c r="AT236" s="141"/>
      <c r="AU236" s="211"/>
      <c r="AV236" s="215" t="str">
        <f t="shared" si="135"/>
        <v/>
      </c>
      <c r="AW236" s="153" t="str">
        <f t="shared" si="129"/>
        <v/>
      </c>
      <c r="AX236" s="153" t="str">
        <f t="shared" si="111"/>
        <v/>
      </c>
      <c r="AY236" s="153" t="str">
        <f t="shared" si="112"/>
        <v/>
      </c>
    </row>
    <row r="237" spans="1:51" ht="29.45" customHeight="1" x14ac:dyDescent="0.25">
      <c r="A237" s="354" t="str">
        <f>IF('N-Bedarf GL'!A237="","",'N-Bedarf GL'!A237)</f>
        <v/>
      </c>
      <c r="B237" s="354" t="str">
        <f>IF('N-Bedarf GL'!B237="","",'N-Bedarf GL'!B237)</f>
        <v/>
      </c>
      <c r="C237" s="305" t="str">
        <f>IF('N-Bedarf GL'!D237="","",'N-Bedarf GL'!D237)</f>
        <v/>
      </c>
      <c r="D237" s="32" t="str">
        <f>IF('N-Bedarf GL'!C237="","",'N-Bedarf GL'!C237)</f>
        <v/>
      </c>
      <c r="E237" s="321" t="str">
        <f>IF('N-Bedarf GL'!R237="","",'N-Bedarf GL'!R237)</f>
        <v/>
      </c>
      <c r="F237" s="321" t="str">
        <f>IF('P-Bedarf GL'!N238="","",'P-Bedarf GL'!N238)</f>
        <v/>
      </c>
      <c r="G237" s="321" t="str">
        <f>IF('P-Bedarf GL'!R238="","",'P-Bedarf GL'!R238)</f>
        <v/>
      </c>
      <c r="H237" s="321">
        <f t="shared" si="113"/>
        <v>0</v>
      </c>
      <c r="I237" s="345" t="str">
        <f t="shared" si="114"/>
        <v/>
      </c>
      <c r="J237" s="345" t="str">
        <f t="shared" si="115"/>
        <v/>
      </c>
      <c r="K237" s="345" t="str">
        <f t="shared" si="116"/>
        <v/>
      </c>
      <c r="L237" s="345">
        <f t="shared" si="117"/>
        <v>0</v>
      </c>
      <c r="M237" s="345">
        <f t="shared" si="118"/>
        <v>0</v>
      </c>
      <c r="N237" s="345">
        <f t="shared" si="119"/>
        <v>0</v>
      </c>
      <c r="O237" s="321" t="str">
        <f t="shared" si="120"/>
        <v/>
      </c>
      <c r="P237" s="321" t="str">
        <f t="shared" si="121"/>
        <v/>
      </c>
      <c r="Q237" s="321" t="str">
        <f t="shared" si="122"/>
        <v/>
      </c>
      <c r="R237" s="214" t="str">
        <f t="shared" si="130"/>
        <v/>
      </c>
      <c r="S237" s="141"/>
      <c r="T237" s="211"/>
      <c r="U237" s="215" t="str">
        <f t="shared" si="102"/>
        <v/>
      </c>
      <c r="V237" s="153" t="str">
        <f t="shared" si="123"/>
        <v/>
      </c>
      <c r="W237" s="153" t="str">
        <f t="shared" si="124"/>
        <v/>
      </c>
      <c r="X237" s="153" t="str">
        <f t="shared" si="103"/>
        <v/>
      </c>
      <c r="Y237" s="153" t="str">
        <f t="shared" si="104"/>
        <v/>
      </c>
      <c r="Z237" s="141"/>
      <c r="AA237" s="211"/>
      <c r="AB237" s="215" t="str">
        <f t="shared" si="131"/>
        <v/>
      </c>
      <c r="AC237" s="153" t="str">
        <f t="shared" si="125"/>
        <v/>
      </c>
      <c r="AD237" s="153" t="str">
        <f t="shared" si="126"/>
        <v/>
      </c>
      <c r="AE237" s="153" t="str">
        <f t="shared" si="105"/>
        <v/>
      </c>
      <c r="AF237" s="153" t="str">
        <f t="shared" si="106"/>
        <v/>
      </c>
      <c r="AG237" s="213" t="str">
        <f t="shared" si="132"/>
        <v/>
      </c>
      <c r="AH237" s="141"/>
      <c r="AI237" s="211"/>
      <c r="AJ237" s="215" t="str">
        <f t="shared" si="133"/>
        <v/>
      </c>
      <c r="AK237" s="153" t="str">
        <f t="shared" si="127"/>
        <v/>
      </c>
      <c r="AL237" s="153" t="str">
        <f t="shared" si="107"/>
        <v/>
      </c>
      <c r="AM237" s="153" t="str">
        <f t="shared" si="108"/>
        <v/>
      </c>
      <c r="AN237" s="141"/>
      <c r="AO237" s="211"/>
      <c r="AP237" s="215" t="str">
        <f t="shared" si="134"/>
        <v/>
      </c>
      <c r="AQ237" s="153" t="str">
        <f t="shared" si="128"/>
        <v/>
      </c>
      <c r="AR237" s="153" t="str">
        <f t="shared" si="109"/>
        <v/>
      </c>
      <c r="AS237" s="153" t="str">
        <f t="shared" si="110"/>
        <v/>
      </c>
      <c r="AT237" s="141"/>
      <c r="AU237" s="211"/>
      <c r="AV237" s="215" t="str">
        <f t="shared" si="135"/>
        <v/>
      </c>
      <c r="AW237" s="153" t="str">
        <f t="shared" si="129"/>
        <v/>
      </c>
      <c r="AX237" s="153" t="str">
        <f t="shared" si="111"/>
        <v/>
      </c>
      <c r="AY237" s="153" t="str">
        <f t="shared" si="112"/>
        <v/>
      </c>
    </row>
    <row r="238" spans="1:51" ht="29.45" customHeight="1" x14ac:dyDescent="0.25">
      <c r="A238" s="354" t="str">
        <f>IF('N-Bedarf GL'!A238="","",'N-Bedarf GL'!A238)</f>
        <v/>
      </c>
      <c r="B238" s="354" t="str">
        <f>IF('N-Bedarf GL'!B238="","",'N-Bedarf GL'!B238)</f>
        <v/>
      </c>
      <c r="C238" s="305" t="str">
        <f>IF('N-Bedarf GL'!D238="","",'N-Bedarf GL'!D238)</f>
        <v/>
      </c>
      <c r="D238" s="32" t="str">
        <f>IF('N-Bedarf GL'!C238="","",'N-Bedarf GL'!C238)</f>
        <v/>
      </c>
      <c r="E238" s="321" t="str">
        <f>IF('N-Bedarf GL'!R238="","",'N-Bedarf GL'!R238)</f>
        <v/>
      </c>
      <c r="F238" s="321" t="str">
        <f>IF('P-Bedarf GL'!N239="","",'P-Bedarf GL'!N239)</f>
        <v/>
      </c>
      <c r="G238" s="321" t="str">
        <f>IF('P-Bedarf GL'!R239="","",'P-Bedarf GL'!R239)</f>
        <v/>
      </c>
      <c r="H238" s="321">
        <f t="shared" si="113"/>
        <v>0</v>
      </c>
      <c r="I238" s="345" t="str">
        <f t="shared" si="114"/>
        <v/>
      </c>
      <c r="J238" s="345" t="str">
        <f t="shared" si="115"/>
        <v/>
      </c>
      <c r="K238" s="345" t="str">
        <f t="shared" si="116"/>
        <v/>
      </c>
      <c r="L238" s="345">
        <f t="shared" si="117"/>
        <v>0</v>
      </c>
      <c r="M238" s="345">
        <f t="shared" si="118"/>
        <v>0</v>
      </c>
      <c r="N238" s="345">
        <f t="shared" si="119"/>
        <v>0</v>
      </c>
      <c r="O238" s="321" t="str">
        <f t="shared" si="120"/>
        <v/>
      </c>
      <c r="P238" s="321" t="str">
        <f t="shared" si="121"/>
        <v/>
      </c>
      <c r="Q238" s="321" t="str">
        <f t="shared" si="122"/>
        <v/>
      </c>
      <c r="R238" s="214" t="str">
        <f t="shared" si="130"/>
        <v/>
      </c>
      <c r="S238" s="141"/>
      <c r="T238" s="211"/>
      <c r="U238" s="215" t="str">
        <f t="shared" si="102"/>
        <v/>
      </c>
      <c r="V238" s="153" t="str">
        <f t="shared" si="123"/>
        <v/>
      </c>
      <c r="W238" s="153" t="str">
        <f t="shared" si="124"/>
        <v/>
      </c>
      <c r="X238" s="153" t="str">
        <f t="shared" si="103"/>
        <v/>
      </c>
      <c r="Y238" s="153" t="str">
        <f t="shared" si="104"/>
        <v/>
      </c>
      <c r="Z238" s="141"/>
      <c r="AA238" s="211"/>
      <c r="AB238" s="215" t="str">
        <f t="shared" si="131"/>
        <v/>
      </c>
      <c r="AC238" s="153" t="str">
        <f t="shared" si="125"/>
        <v/>
      </c>
      <c r="AD238" s="153" t="str">
        <f t="shared" si="126"/>
        <v/>
      </c>
      <c r="AE238" s="153" t="str">
        <f t="shared" si="105"/>
        <v/>
      </c>
      <c r="AF238" s="153" t="str">
        <f t="shared" si="106"/>
        <v/>
      </c>
      <c r="AG238" s="213" t="str">
        <f t="shared" si="132"/>
        <v/>
      </c>
      <c r="AH238" s="141"/>
      <c r="AI238" s="211"/>
      <c r="AJ238" s="215" t="str">
        <f t="shared" si="133"/>
        <v/>
      </c>
      <c r="AK238" s="153" t="str">
        <f t="shared" si="127"/>
        <v/>
      </c>
      <c r="AL238" s="153" t="str">
        <f t="shared" si="107"/>
        <v/>
      </c>
      <c r="AM238" s="153" t="str">
        <f t="shared" si="108"/>
        <v/>
      </c>
      <c r="AN238" s="141"/>
      <c r="AO238" s="211"/>
      <c r="AP238" s="215" t="str">
        <f t="shared" si="134"/>
        <v/>
      </c>
      <c r="AQ238" s="153" t="str">
        <f t="shared" si="128"/>
        <v/>
      </c>
      <c r="AR238" s="153" t="str">
        <f t="shared" si="109"/>
        <v/>
      </c>
      <c r="AS238" s="153" t="str">
        <f t="shared" si="110"/>
        <v/>
      </c>
      <c r="AT238" s="141"/>
      <c r="AU238" s="211"/>
      <c r="AV238" s="215" t="str">
        <f t="shared" si="135"/>
        <v/>
      </c>
      <c r="AW238" s="153" t="str">
        <f t="shared" si="129"/>
        <v/>
      </c>
      <c r="AX238" s="153" t="str">
        <f t="shared" si="111"/>
        <v/>
      </c>
      <c r="AY238" s="153" t="str">
        <f t="shared" si="112"/>
        <v/>
      </c>
    </row>
    <row r="239" spans="1:51" ht="29.45" customHeight="1" x14ac:dyDescent="0.25">
      <c r="A239" s="354" t="str">
        <f>IF('N-Bedarf GL'!A239="","",'N-Bedarf GL'!A239)</f>
        <v/>
      </c>
      <c r="B239" s="354" t="str">
        <f>IF('N-Bedarf GL'!B239="","",'N-Bedarf GL'!B239)</f>
        <v/>
      </c>
      <c r="C239" s="305" t="str">
        <f>IF('N-Bedarf GL'!D239="","",'N-Bedarf GL'!D239)</f>
        <v/>
      </c>
      <c r="D239" s="32" t="str">
        <f>IF('N-Bedarf GL'!C239="","",'N-Bedarf GL'!C239)</f>
        <v/>
      </c>
      <c r="E239" s="321" t="str">
        <f>IF('N-Bedarf GL'!R239="","",'N-Bedarf GL'!R239)</f>
        <v/>
      </c>
      <c r="F239" s="321" t="str">
        <f>IF('P-Bedarf GL'!N240="","",'P-Bedarf GL'!N240)</f>
        <v/>
      </c>
      <c r="G239" s="321" t="str">
        <f>IF('P-Bedarf GL'!R240="","",'P-Bedarf GL'!R240)</f>
        <v/>
      </c>
      <c r="H239" s="321">
        <f t="shared" si="113"/>
        <v>0</v>
      </c>
      <c r="I239" s="345" t="str">
        <f t="shared" si="114"/>
        <v/>
      </c>
      <c r="J239" s="345" t="str">
        <f t="shared" si="115"/>
        <v/>
      </c>
      <c r="K239" s="345" t="str">
        <f t="shared" si="116"/>
        <v/>
      </c>
      <c r="L239" s="345">
        <f t="shared" si="117"/>
        <v>0</v>
      </c>
      <c r="M239" s="345">
        <f t="shared" si="118"/>
        <v>0</v>
      </c>
      <c r="N239" s="345">
        <f t="shared" si="119"/>
        <v>0</v>
      </c>
      <c r="O239" s="321" t="str">
        <f t="shared" si="120"/>
        <v/>
      </c>
      <c r="P239" s="321" t="str">
        <f t="shared" si="121"/>
        <v/>
      </c>
      <c r="Q239" s="321" t="str">
        <f t="shared" si="122"/>
        <v/>
      </c>
      <c r="R239" s="214" t="str">
        <f t="shared" si="130"/>
        <v/>
      </c>
      <c r="S239" s="141"/>
      <c r="T239" s="211"/>
      <c r="U239" s="215" t="str">
        <f t="shared" si="102"/>
        <v/>
      </c>
      <c r="V239" s="153" t="str">
        <f t="shared" si="123"/>
        <v/>
      </c>
      <c r="W239" s="153" t="str">
        <f t="shared" si="124"/>
        <v/>
      </c>
      <c r="X239" s="153" t="str">
        <f t="shared" si="103"/>
        <v/>
      </c>
      <c r="Y239" s="153" t="str">
        <f t="shared" si="104"/>
        <v/>
      </c>
      <c r="Z239" s="141"/>
      <c r="AA239" s="211"/>
      <c r="AB239" s="215" t="str">
        <f t="shared" si="131"/>
        <v/>
      </c>
      <c r="AC239" s="153" t="str">
        <f t="shared" si="125"/>
        <v/>
      </c>
      <c r="AD239" s="153" t="str">
        <f t="shared" si="126"/>
        <v/>
      </c>
      <c r="AE239" s="153" t="str">
        <f t="shared" si="105"/>
        <v/>
      </c>
      <c r="AF239" s="153" t="str">
        <f t="shared" si="106"/>
        <v/>
      </c>
      <c r="AG239" s="213" t="str">
        <f t="shared" si="132"/>
        <v/>
      </c>
      <c r="AH239" s="141"/>
      <c r="AI239" s="211"/>
      <c r="AJ239" s="215" t="str">
        <f t="shared" si="133"/>
        <v/>
      </c>
      <c r="AK239" s="153" t="str">
        <f t="shared" si="127"/>
        <v/>
      </c>
      <c r="AL239" s="153" t="str">
        <f t="shared" si="107"/>
        <v/>
      </c>
      <c r="AM239" s="153" t="str">
        <f t="shared" si="108"/>
        <v/>
      </c>
      <c r="AN239" s="141"/>
      <c r="AO239" s="211"/>
      <c r="AP239" s="215" t="str">
        <f t="shared" si="134"/>
        <v/>
      </c>
      <c r="AQ239" s="153" t="str">
        <f t="shared" si="128"/>
        <v/>
      </c>
      <c r="AR239" s="153" t="str">
        <f t="shared" si="109"/>
        <v/>
      </c>
      <c r="AS239" s="153" t="str">
        <f t="shared" si="110"/>
        <v/>
      </c>
      <c r="AT239" s="141"/>
      <c r="AU239" s="211"/>
      <c r="AV239" s="215" t="str">
        <f t="shared" si="135"/>
        <v/>
      </c>
      <c r="AW239" s="153" t="str">
        <f t="shared" si="129"/>
        <v/>
      </c>
      <c r="AX239" s="153" t="str">
        <f t="shared" si="111"/>
        <v/>
      </c>
      <c r="AY239" s="153" t="str">
        <f t="shared" si="112"/>
        <v/>
      </c>
    </row>
    <row r="240" spans="1:51" ht="29.45" customHeight="1" x14ac:dyDescent="0.25">
      <c r="A240" s="354" t="str">
        <f>IF('N-Bedarf GL'!A240="","",'N-Bedarf GL'!A240)</f>
        <v/>
      </c>
      <c r="B240" s="354" t="str">
        <f>IF('N-Bedarf GL'!B240="","",'N-Bedarf GL'!B240)</f>
        <v/>
      </c>
      <c r="C240" s="305" t="str">
        <f>IF('N-Bedarf GL'!D240="","",'N-Bedarf GL'!D240)</f>
        <v/>
      </c>
      <c r="D240" s="32" t="str">
        <f>IF('N-Bedarf GL'!C240="","",'N-Bedarf GL'!C240)</f>
        <v/>
      </c>
      <c r="E240" s="321" t="str">
        <f>IF('N-Bedarf GL'!R240="","",'N-Bedarf GL'!R240)</f>
        <v/>
      </c>
      <c r="F240" s="321" t="str">
        <f>IF('P-Bedarf GL'!N241="","",'P-Bedarf GL'!N241)</f>
        <v/>
      </c>
      <c r="G240" s="321" t="str">
        <f>IF('P-Bedarf GL'!R241="","",'P-Bedarf GL'!R241)</f>
        <v/>
      </c>
      <c r="H240" s="321">
        <f t="shared" si="113"/>
        <v>0</v>
      </c>
      <c r="I240" s="345" t="str">
        <f t="shared" si="114"/>
        <v/>
      </c>
      <c r="J240" s="345" t="str">
        <f t="shared" si="115"/>
        <v/>
      </c>
      <c r="K240" s="345" t="str">
        <f t="shared" si="116"/>
        <v/>
      </c>
      <c r="L240" s="345">
        <f t="shared" si="117"/>
        <v>0</v>
      </c>
      <c r="M240" s="345">
        <f t="shared" si="118"/>
        <v>0</v>
      </c>
      <c r="N240" s="345">
        <f t="shared" si="119"/>
        <v>0</v>
      </c>
      <c r="O240" s="321" t="str">
        <f t="shared" si="120"/>
        <v/>
      </c>
      <c r="P240" s="321" t="str">
        <f t="shared" si="121"/>
        <v/>
      </c>
      <c r="Q240" s="321" t="str">
        <f t="shared" si="122"/>
        <v/>
      </c>
      <c r="R240" s="214" t="str">
        <f t="shared" si="130"/>
        <v/>
      </c>
      <c r="S240" s="141"/>
      <c r="T240" s="211"/>
      <c r="U240" s="215" t="str">
        <f t="shared" si="102"/>
        <v/>
      </c>
      <c r="V240" s="153" t="str">
        <f t="shared" si="123"/>
        <v/>
      </c>
      <c r="W240" s="153" t="str">
        <f t="shared" si="124"/>
        <v/>
      </c>
      <c r="X240" s="153" t="str">
        <f t="shared" si="103"/>
        <v/>
      </c>
      <c r="Y240" s="153" t="str">
        <f t="shared" si="104"/>
        <v/>
      </c>
      <c r="Z240" s="141"/>
      <c r="AA240" s="211"/>
      <c r="AB240" s="215" t="str">
        <f t="shared" si="131"/>
        <v/>
      </c>
      <c r="AC240" s="153" t="str">
        <f t="shared" si="125"/>
        <v/>
      </c>
      <c r="AD240" s="153" t="str">
        <f t="shared" si="126"/>
        <v/>
      </c>
      <c r="AE240" s="153" t="str">
        <f t="shared" si="105"/>
        <v/>
      </c>
      <c r="AF240" s="153" t="str">
        <f t="shared" si="106"/>
        <v/>
      </c>
      <c r="AG240" s="213" t="str">
        <f t="shared" si="132"/>
        <v/>
      </c>
      <c r="AH240" s="141"/>
      <c r="AI240" s="211"/>
      <c r="AJ240" s="215" t="str">
        <f t="shared" si="133"/>
        <v/>
      </c>
      <c r="AK240" s="153" t="str">
        <f t="shared" si="127"/>
        <v/>
      </c>
      <c r="AL240" s="153" t="str">
        <f t="shared" si="107"/>
        <v/>
      </c>
      <c r="AM240" s="153" t="str">
        <f t="shared" si="108"/>
        <v/>
      </c>
      <c r="AN240" s="141"/>
      <c r="AO240" s="211"/>
      <c r="AP240" s="215" t="str">
        <f t="shared" si="134"/>
        <v/>
      </c>
      <c r="AQ240" s="153" t="str">
        <f t="shared" si="128"/>
        <v/>
      </c>
      <c r="AR240" s="153" t="str">
        <f t="shared" si="109"/>
        <v/>
      </c>
      <c r="AS240" s="153" t="str">
        <f t="shared" si="110"/>
        <v/>
      </c>
      <c r="AT240" s="141"/>
      <c r="AU240" s="211"/>
      <c r="AV240" s="215" t="str">
        <f t="shared" si="135"/>
        <v/>
      </c>
      <c r="AW240" s="153" t="str">
        <f t="shared" si="129"/>
        <v/>
      </c>
      <c r="AX240" s="153" t="str">
        <f t="shared" si="111"/>
        <v/>
      </c>
      <c r="AY240" s="153" t="str">
        <f t="shared" si="112"/>
        <v/>
      </c>
    </row>
    <row r="241" spans="1:51" ht="29.45" customHeight="1" x14ac:dyDescent="0.25">
      <c r="A241" s="354" t="str">
        <f>IF('N-Bedarf GL'!A241="","",'N-Bedarf GL'!A241)</f>
        <v/>
      </c>
      <c r="B241" s="354" t="str">
        <f>IF('N-Bedarf GL'!B241="","",'N-Bedarf GL'!B241)</f>
        <v/>
      </c>
      <c r="C241" s="305" t="str">
        <f>IF('N-Bedarf GL'!D241="","",'N-Bedarf GL'!D241)</f>
        <v/>
      </c>
      <c r="D241" s="32" t="str">
        <f>IF('N-Bedarf GL'!C241="","",'N-Bedarf GL'!C241)</f>
        <v/>
      </c>
      <c r="E241" s="321" t="str">
        <f>IF('N-Bedarf GL'!R241="","",'N-Bedarf GL'!R241)</f>
        <v/>
      </c>
      <c r="F241" s="321" t="str">
        <f>IF('P-Bedarf GL'!N242="","",'P-Bedarf GL'!N242)</f>
        <v/>
      </c>
      <c r="G241" s="321" t="str">
        <f>IF('P-Bedarf GL'!R242="","",'P-Bedarf GL'!R242)</f>
        <v/>
      </c>
      <c r="H241" s="321">
        <f t="shared" si="113"/>
        <v>0</v>
      </c>
      <c r="I241" s="345" t="str">
        <f t="shared" si="114"/>
        <v/>
      </c>
      <c r="J241" s="345" t="str">
        <f t="shared" si="115"/>
        <v/>
      </c>
      <c r="K241" s="345" t="str">
        <f t="shared" si="116"/>
        <v/>
      </c>
      <c r="L241" s="345">
        <f t="shared" si="117"/>
        <v>0</v>
      </c>
      <c r="M241" s="345">
        <f t="shared" si="118"/>
        <v>0</v>
      </c>
      <c r="N241" s="345">
        <f t="shared" si="119"/>
        <v>0</v>
      </c>
      <c r="O241" s="321" t="str">
        <f t="shared" si="120"/>
        <v/>
      </c>
      <c r="P241" s="321" t="str">
        <f t="shared" si="121"/>
        <v/>
      </c>
      <c r="Q241" s="321" t="str">
        <f t="shared" si="122"/>
        <v/>
      </c>
      <c r="R241" s="214" t="str">
        <f t="shared" si="130"/>
        <v/>
      </c>
      <c r="S241" s="141"/>
      <c r="T241" s="211"/>
      <c r="U241" s="215" t="str">
        <f t="shared" si="102"/>
        <v/>
      </c>
      <c r="V241" s="153" t="str">
        <f t="shared" si="123"/>
        <v/>
      </c>
      <c r="W241" s="153" t="str">
        <f t="shared" si="124"/>
        <v/>
      </c>
      <c r="X241" s="153" t="str">
        <f t="shared" si="103"/>
        <v/>
      </c>
      <c r="Y241" s="153" t="str">
        <f t="shared" si="104"/>
        <v/>
      </c>
      <c r="Z241" s="141"/>
      <c r="AA241" s="211"/>
      <c r="AB241" s="215" t="str">
        <f t="shared" si="131"/>
        <v/>
      </c>
      <c r="AC241" s="153" t="str">
        <f t="shared" si="125"/>
        <v/>
      </c>
      <c r="AD241" s="153" t="str">
        <f t="shared" si="126"/>
        <v/>
      </c>
      <c r="AE241" s="153" t="str">
        <f t="shared" si="105"/>
        <v/>
      </c>
      <c r="AF241" s="153" t="str">
        <f t="shared" si="106"/>
        <v/>
      </c>
      <c r="AG241" s="213" t="str">
        <f t="shared" si="132"/>
        <v/>
      </c>
      <c r="AH241" s="141"/>
      <c r="AI241" s="211"/>
      <c r="AJ241" s="215" t="str">
        <f t="shared" si="133"/>
        <v/>
      </c>
      <c r="AK241" s="153" t="str">
        <f t="shared" si="127"/>
        <v/>
      </c>
      <c r="AL241" s="153" t="str">
        <f t="shared" si="107"/>
        <v/>
      </c>
      <c r="AM241" s="153" t="str">
        <f t="shared" si="108"/>
        <v/>
      </c>
      <c r="AN241" s="141"/>
      <c r="AO241" s="211"/>
      <c r="AP241" s="215" t="str">
        <f t="shared" si="134"/>
        <v/>
      </c>
      <c r="AQ241" s="153" t="str">
        <f t="shared" si="128"/>
        <v/>
      </c>
      <c r="AR241" s="153" t="str">
        <f t="shared" si="109"/>
        <v/>
      </c>
      <c r="AS241" s="153" t="str">
        <f t="shared" si="110"/>
        <v/>
      </c>
      <c r="AT241" s="141"/>
      <c r="AU241" s="211"/>
      <c r="AV241" s="215" t="str">
        <f t="shared" si="135"/>
        <v/>
      </c>
      <c r="AW241" s="153" t="str">
        <f t="shared" si="129"/>
        <v/>
      </c>
      <c r="AX241" s="153" t="str">
        <f t="shared" si="111"/>
        <v/>
      </c>
      <c r="AY241" s="153" t="str">
        <f t="shared" si="112"/>
        <v/>
      </c>
    </row>
    <row r="242" spans="1:51" ht="29.45" customHeight="1" x14ac:dyDescent="0.25">
      <c r="A242" s="354" t="str">
        <f>IF('N-Bedarf GL'!A242="","",'N-Bedarf GL'!A242)</f>
        <v/>
      </c>
      <c r="B242" s="354" t="str">
        <f>IF('N-Bedarf GL'!B242="","",'N-Bedarf GL'!B242)</f>
        <v/>
      </c>
      <c r="C242" s="305" t="str">
        <f>IF('N-Bedarf GL'!D242="","",'N-Bedarf GL'!D242)</f>
        <v/>
      </c>
      <c r="D242" s="32" t="str">
        <f>IF('N-Bedarf GL'!C242="","",'N-Bedarf GL'!C242)</f>
        <v/>
      </c>
      <c r="E242" s="321" t="str">
        <f>IF('N-Bedarf GL'!R242="","",'N-Bedarf GL'!R242)</f>
        <v/>
      </c>
      <c r="F242" s="321" t="str">
        <f>IF('P-Bedarf GL'!N243="","",'P-Bedarf GL'!N243)</f>
        <v/>
      </c>
      <c r="G242" s="321" t="str">
        <f>IF('P-Bedarf GL'!R243="","",'P-Bedarf GL'!R243)</f>
        <v/>
      </c>
      <c r="H242" s="321">
        <f t="shared" si="113"/>
        <v>0</v>
      </c>
      <c r="I242" s="345" t="str">
        <f t="shared" si="114"/>
        <v/>
      </c>
      <c r="J242" s="345" t="str">
        <f t="shared" si="115"/>
        <v/>
      </c>
      <c r="K242" s="345" t="str">
        <f t="shared" si="116"/>
        <v/>
      </c>
      <c r="L242" s="345">
        <f t="shared" si="117"/>
        <v>0</v>
      </c>
      <c r="M242" s="345">
        <f t="shared" si="118"/>
        <v>0</v>
      </c>
      <c r="N242" s="345">
        <f t="shared" si="119"/>
        <v>0</v>
      </c>
      <c r="O242" s="321" t="str">
        <f t="shared" si="120"/>
        <v/>
      </c>
      <c r="P242" s="321" t="str">
        <f t="shared" si="121"/>
        <v/>
      </c>
      <c r="Q242" s="321" t="str">
        <f t="shared" si="122"/>
        <v/>
      </c>
      <c r="R242" s="214" t="str">
        <f t="shared" si="130"/>
        <v/>
      </c>
      <c r="S242" s="141"/>
      <c r="T242" s="211"/>
      <c r="U242" s="215" t="str">
        <f t="shared" si="102"/>
        <v/>
      </c>
      <c r="V242" s="153" t="str">
        <f t="shared" si="123"/>
        <v/>
      </c>
      <c r="W242" s="153" t="str">
        <f t="shared" si="124"/>
        <v/>
      </c>
      <c r="X242" s="153" t="str">
        <f t="shared" si="103"/>
        <v/>
      </c>
      <c r="Y242" s="153" t="str">
        <f t="shared" si="104"/>
        <v/>
      </c>
      <c r="Z242" s="141"/>
      <c r="AA242" s="211"/>
      <c r="AB242" s="215" t="str">
        <f t="shared" si="131"/>
        <v/>
      </c>
      <c r="AC242" s="153" t="str">
        <f t="shared" si="125"/>
        <v/>
      </c>
      <c r="AD242" s="153" t="str">
        <f t="shared" si="126"/>
        <v/>
      </c>
      <c r="AE242" s="153" t="str">
        <f t="shared" si="105"/>
        <v/>
      </c>
      <c r="AF242" s="153" t="str">
        <f t="shared" si="106"/>
        <v/>
      </c>
      <c r="AG242" s="213" t="str">
        <f t="shared" si="132"/>
        <v/>
      </c>
      <c r="AH242" s="141"/>
      <c r="AI242" s="211"/>
      <c r="AJ242" s="215" t="str">
        <f t="shared" si="133"/>
        <v/>
      </c>
      <c r="AK242" s="153" t="str">
        <f t="shared" si="127"/>
        <v/>
      </c>
      <c r="AL242" s="153" t="str">
        <f t="shared" si="107"/>
        <v/>
      </c>
      <c r="AM242" s="153" t="str">
        <f t="shared" si="108"/>
        <v/>
      </c>
      <c r="AN242" s="141"/>
      <c r="AO242" s="211"/>
      <c r="AP242" s="215" t="str">
        <f t="shared" si="134"/>
        <v/>
      </c>
      <c r="AQ242" s="153" t="str">
        <f t="shared" si="128"/>
        <v/>
      </c>
      <c r="AR242" s="153" t="str">
        <f t="shared" si="109"/>
        <v/>
      </c>
      <c r="AS242" s="153" t="str">
        <f t="shared" si="110"/>
        <v/>
      </c>
      <c r="AT242" s="141"/>
      <c r="AU242" s="211"/>
      <c r="AV242" s="215" t="str">
        <f t="shared" si="135"/>
        <v/>
      </c>
      <c r="AW242" s="153" t="str">
        <f t="shared" si="129"/>
        <v/>
      </c>
      <c r="AX242" s="153" t="str">
        <f t="shared" si="111"/>
        <v/>
      </c>
      <c r="AY242" s="153" t="str">
        <f t="shared" si="112"/>
        <v/>
      </c>
    </row>
    <row r="243" spans="1:51" ht="29.45" customHeight="1" x14ac:dyDescent="0.25">
      <c r="A243" s="354" t="str">
        <f>IF('N-Bedarf GL'!A243="","",'N-Bedarf GL'!A243)</f>
        <v/>
      </c>
      <c r="B243" s="354" t="str">
        <f>IF('N-Bedarf GL'!B243="","",'N-Bedarf GL'!B243)</f>
        <v/>
      </c>
      <c r="C243" s="305" t="str">
        <f>IF('N-Bedarf GL'!D243="","",'N-Bedarf GL'!D243)</f>
        <v/>
      </c>
      <c r="D243" s="32" t="str">
        <f>IF('N-Bedarf GL'!C243="","",'N-Bedarf GL'!C243)</f>
        <v/>
      </c>
      <c r="E243" s="321" t="str">
        <f>IF('N-Bedarf GL'!R243="","",'N-Bedarf GL'!R243)</f>
        <v/>
      </c>
      <c r="F243" s="321" t="str">
        <f>IF('P-Bedarf GL'!N244="","",'P-Bedarf GL'!N244)</f>
        <v/>
      </c>
      <c r="G243" s="321" t="str">
        <f>IF('P-Bedarf GL'!R244="","",'P-Bedarf GL'!R244)</f>
        <v/>
      </c>
      <c r="H243" s="321">
        <f t="shared" si="113"/>
        <v>0</v>
      </c>
      <c r="I243" s="345" t="str">
        <f t="shared" si="114"/>
        <v/>
      </c>
      <c r="J243" s="345" t="str">
        <f t="shared" si="115"/>
        <v/>
      </c>
      <c r="K243" s="345" t="str">
        <f t="shared" si="116"/>
        <v/>
      </c>
      <c r="L243" s="345">
        <f t="shared" si="117"/>
        <v>0</v>
      </c>
      <c r="M243" s="345">
        <f t="shared" si="118"/>
        <v>0</v>
      </c>
      <c r="N243" s="345">
        <f t="shared" si="119"/>
        <v>0</v>
      </c>
      <c r="O243" s="321" t="str">
        <f t="shared" si="120"/>
        <v/>
      </c>
      <c r="P243" s="321" t="str">
        <f t="shared" si="121"/>
        <v/>
      </c>
      <c r="Q243" s="321" t="str">
        <f t="shared" si="122"/>
        <v/>
      </c>
      <c r="R243" s="214" t="str">
        <f t="shared" si="130"/>
        <v/>
      </c>
      <c r="S243" s="141"/>
      <c r="T243" s="211"/>
      <c r="U243" s="215" t="str">
        <f t="shared" si="102"/>
        <v/>
      </c>
      <c r="V243" s="153" t="str">
        <f t="shared" si="123"/>
        <v/>
      </c>
      <c r="W243" s="153" t="str">
        <f t="shared" si="124"/>
        <v/>
      </c>
      <c r="X243" s="153" t="str">
        <f t="shared" si="103"/>
        <v/>
      </c>
      <c r="Y243" s="153" t="str">
        <f t="shared" si="104"/>
        <v/>
      </c>
      <c r="Z243" s="141"/>
      <c r="AA243" s="211"/>
      <c r="AB243" s="215" t="str">
        <f t="shared" si="131"/>
        <v/>
      </c>
      <c r="AC243" s="153" t="str">
        <f t="shared" si="125"/>
        <v/>
      </c>
      <c r="AD243" s="153" t="str">
        <f t="shared" si="126"/>
        <v/>
      </c>
      <c r="AE243" s="153" t="str">
        <f t="shared" si="105"/>
        <v/>
      </c>
      <c r="AF243" s="153" t="str">
        <f t="shared" si="106"/>
        <v/>
      </c>
      <c r="AG243" s="213" t="str">
        <f t="shared" si="132"/>
        <v/>
      </c>
      <c r="AH243" s="141"/>
      <c r="AI243" s="211"/>
      <c r="AJ243" s="215" t="str">
        <f t="shared" si="133"/>
        <v/>
      </c>
      <c r="AK243" s="153" t="str">
        <f t="shared" si="127"/>
        <v/>
      </c>
      <c r="AL243" s="153" t="str">
        <f t="shared" si="107"/>
        <v/>
      </c>
      <c r="AM243" s="153" t="str">
        <f t="shared" si="108"/>
        <v/>
      </c>
      <c r="AN243" s="141"/>
      <c r="AO243" s="211"/>
      <c r="AP243" s="215" t="str">
        <f t="shared" si="134"/>
        <v/>
      </c>
      <c r="AQ243" s="153" t="str">
        <f t="shared" si="128"/>
        <v/>
      </c>
      <c r="AR243" s="153" t="str">
        <f t="shared" si="109"/>
        <v/>
      </c>
      <c r="AS243" s="153" t="str">
        <f t="shared" si="110"/>
        <v/>
      </c>
      <c r="AT243" s="141"/>
      <c r="AU243" s="211"/>
      <c r="AV243" s="215" t="str">
        <f t="shared" si="135"/>
        <v/>
      </c>
      <c r="AW243" s="153" t="str">
        <f t="shared" si="129"/>
        <v/>
      </c>
      <c r="AX243" s="153" t="str">
        <f t="shared" si="111"/>
        <v/>
      </c>
      <c r="AY243" s="153" t="str">
        <f t="shared" si="112"/>
        <v/>
      </c>
    </row>
    <row r="244" spans="1:51" ht="29.45" customHeight="1" x14ac:dyDescent="0.25">
      <c r="A244" s="354" t="str">
        <f>IF('N-Bedarf GL'!A244="","",'N-Bedarf GL'!A244)</f>
        <v/>
      </c>
      <c r="B244" s="354" t="str">
        <f>IF('N-Bedarf GL'!B244="","",'N-Bedarf GL'!B244)</f>
        <v/>
      </c>
      <c r="C244" s="305" t="str">
        <f>IF('N-Bedarf GL'!D244="","",'N-Bedarf GL'!D244)</f>
        <v/>
      </c>
      <c r="D244" s="32" t="str">
        <f>IF('N-Bedarf GL'!C244="","",'N-Bedarf GL'!C244)</f>
        <v/>
      </c>
      <c r="E244" s="321" t="str">
        <f>IF('N-Bedarf GL'!R244="","",'N-Bedarf GL'!R244)</f>
        <v/>
      </c>
      <c r="F244" s="321" t="str">
        <f>IF('P-Bedarf GL'!N245="","",'P-Bedarf GL'!N245)</f>
        <v/>
      </c>
      <c r="G244" s="321" t="str">
        <f>IF('P-Bedarf GL'!R245="","",'P-Bedarf GL'!R245)</f>
        <v/>
      </c>
      <c r="H244" s="321">
        <f t="shared" si="113"/>
        <v>0</v>
      </c>
      <c r="I244" s="345" t="str">
        <f t="shared" si="114"/>
        <v/>
      </c>
      <c r="J244" s="345" t="str">
        <f t="shared" si="115"/>
        <v/>
      </c>
      <c r="K244" s="345" t="str">
        <f t="shared" si="116"/>
        <v/>
      </c>
      <c r="L244" s="345">
        <f t="shared" si="117"/>
        <v>0</v>
      </c>
      <c r="M244" s="345">
        <f t="shared" si="118"/>
        <v>0</v>
      </c>
      <c r="N244" s="345">
        <f t="shared" si="119"/>
        <v>0</v>
      </c>
      <c r="O244" s="321" t="str">
        <f t="shared" si="120"/>
        <v/>
      </c>
      <c r="P244" s="321" t="str">
        <f t="shared" si="121"/>
        <v/>
      </c>
      <c r="Q244" s="321" t="str">
        <f t="shared" si="122"/>
        <v/>
      </c>
      <c r="R244" s="214" t="str">
        <f t="shared" si="130"/>
        <v/>
      </c>
      <c r="S244" s="141"/>
      <c r="T244" s="211"/>
      <c r="U244" s="215" t="str">
        <f t="shared" si="102"/>
        <v/>
      </c>
      <c r="V244" s="153" t="str">
        <f t="shared" si="123"/>
        <v/>
      </c>
      <c r="W244" s="153" t="str">
        <f t="shared" si="124"/>
        <v/>
      </c>
      <c r="X244" s="153" t="str">
        <f t="shared" si="103"/>
        <v/>
      </c>
      <c r="Y244" s="153" t="str">
        <f t="shared" si="104"/>
        <v/>
      </c>
      <c r="Z244" s="141"/>
      <c r="AA244" s="211"/>
      <c r="AB244" s="215" t="str">
        <f t="shared" si="131"/>
        <v/>
      </c>
      <c r="AC244" s="153" t="str">
        <f t="shared" si="125"/>
        <v/>
      </c>
      <c r="AD244" s="153" t="str">
        <f t="shared" si="126"/>
        <v/>
      </c>
      <c r="AE244" s="153" t="str">
        <f t="shared" si="105"/>
        <v/>
      </c>
      <c r="AF244" s="153" t="str">
        <f t="shared" si="106"/>
        <v/>
      </c>
      <c r="AG244" s="213" t="str">
        <f t="shared" si="132"/>
        <v/>
      </c>
      <c r="AH244" s="141"/>
      <c r="AI244" s="211"/>
      <c r="AJ244" s="215" t="str">
        <f t="shared" si="133"/>
        <v/>
      </c>
      <c r="AK244" s="153" t="str">
        <f t="shared" si="127"/>
        <v/>
      </c>
      <c r="AL244" s="153" t="str">
        <f t="shared" si="107"/>
        <v/>
      </c>
      <c r="AM244" s="153" t="str">
        <f t="shared" si="108"/>
        <v/>
      </c>
      <c r="AN244" s="141"/>
      <c r="AO244" s="211"/>
      <c r="AP244" s="215" t="str">
        <f t="shared" si="134"/>
        <v/>
      </c>
      <c r="AQ244" s="153" t="str">
        <f t="shared" si="128"/>
        <v/>
      </c>
      <c r="AR244" s="153" t="str">
        <f t="shared" si="109"/>
        <v/>
      </c>
      <c r="AS244" s="153" t="str">
        <f t="shared" si="110"/>
        <v/>
      </c>
      <c r="AT244" s="141"/>
      <c r="AU244" s="211"/>
      <c r="AV244" s="215" t="str">
        <f t="shared" si="135"/>
        <v/>
      </c>
      <c r="AW244" s="153" t="str">
        <f t="shared" si="129"/>
        <v/>
      </c>
      <c r="AX244" s="153" t="str">
        <f t="shared" si="111"/>
        <v/>
      </c>
      <c r="AY244" s="153" t="str">
        <f t="shared" si="112"/>
        <v/>
      </c>
    </row>
    <row r="245" spans="1:51" ht="29.45" customHeight="1" x14ac:dyDescent="0.25">
      <c r="A245" s="354" t="str">
        <f>IF('N-Bedarf GL'!A245="","",'N-Bedarf GL'!A245)</f>
        <v/>
      </c>
      <c r="B245" s="354" t="str">
        <f>IF('N-Bedarf GL'!B245="","",'N-Bedarf GL'!B245)</f>
        <v/>
      </c>
      <c r="C245" s="305" t="str">
        <f>IF('N-Bedarf GL'!D245="","",'N-Bedarf GL'!D245)</f>
        <v/>
      </c>
      <c r="D245" s="32" t="str">
        <f>IF('N-Bedarf GL'!C245="","",'N-Bedarf GL'!C245)</f>
        <v/>
      </c>
      <c r="E245" s="321" t="str">
        <f>IF('N-Bedarf GL'!R245="","",'N-Bedarf GL'!R245)</f>
        <v/>
      </c>
      <c r="F245" s="321" t="str">
        <f>IF('P-Bedarf GL'!N246="","",'P-Bedarf GL'!N246)</f>
        <v/>
      </c>
      <c r="G245" s="321" t="str">
        <f>IF('P-Bedarf GL'!R246="","",'P-Bedarf GL'!R246)</f>
        <v/>
      </c>
      <c r="H245" s="321">
        <f t="shared" si="113"/>
        <v>0</v>
      </c>
      <c r="I245" s="345" t="str">
        <f t="shared" si="114"/>
        <v/>
      </c>
      <c r="J245" s="345" t="str">
        <f t="shared" si="115"/>
        <v/>
      </c>
      <c r="K245" s="345" t="str">
        <f t="shared" si="116"/>
        <v/>
      </c>
      <c r="L245" s="345">
        <f t="shared" si="117"/>
        <v>0</v>
      </c>
      <c r="M245" s="345">
        <f t="shared" si="118"/>
        <v>0</v>
      </c>
      <c r="N245" s="345">
        <f t="shared" si="119"/>
        <v>0</v>
      </c>
      <c r="O245" s="321" t="str">
        <f t="shared" si="120"/>
        <v/>
      </c>
      <c r="P245" s="321" t="str">
        <f t="shared" si="121"/>
        <v/>
      </c>
      <c r="Q245" s="321" t="str">
        <f t="shared" si="122"/>
        <v/>
      </c>
      <c r="R245" s="214" t="str">
        <f t="shared" si="130"/>
        <v/>
      </c>
      <c r="S245" s="141"/>
      <c r="T245" s="211"/>
      <c r="U245" s="215" t="str">
        <f t="shared" si="102"/>
        <v/>
      </c>
      <c r="V245" s="153" t="str">
        <f t="shared" si="123"/>
        <v/>
      </c>
      <c r="W245" s="153" t="str">
        <f t="shared" si="124"/>
        <v/>
      </c>
      <c r="X245" s="153" t="str">
        <f t="shared" si="103"/>
        <v/>
      </c>
      <c r="Y245" s="153" t="str">
        <f t="shared" si="104"/>
        <v/>
      </c>
      <c r="Z245" s="141"/>
      <c r="AA245" s="211"/>
      <c r="AB245" s="215" t="str">
        <f t="shared" si="131"/>
        <v/>
      </c>
      <c r="AC245" s="153" t="str">
        <f t="shared" si="125"/>
        <v/>
      </c>
      <c r="AD245" s="153" t="str">
        <f t="shared" si="126"/>
        <v/>
      </c>
      <c r="AE245" s="153" t="str">
        <f t="shared" si="105"/>
        <v/>
      </c>
      <c r="AF245" s="153" t="str">
        <f t="shared" si="106"/>
        <v/>
      </c>
      <c r="AG245" s="213" t="str">
        <f t="shared" si="132"/>
        <v/>
      </c>
      <c r="AH245" s="141"/>
      <c r="AI245" s="211"/>
      <c r="AJ245" s="215" t="str">
        <f t="shared" si="133"/>
        <v/>
      </c>
      <c r="AK245" s="153" t="str">
        <f t="shared" si="127"/>
        <v/>
      </c>
      <c r="AL245" s="153" t="str">
        <f t="shared" si="107"/>
        <v/>
      </c>
      <c r="AM245" s="153" t="str">
        <f t="shared" si="108"/>
        <v/>
      </c>
      <c r="AN245" s="141"/>
      <c r="AO245" s="211"/>
      <c r="AP245" s="215" t="str">
        <f t="shared" si="134"/>
        <v/>
      </c>
      <c r="AQ245" s="153" t="str">
        <f t="shared" si="128"/>
        <v/>
      </c>
      <c r="AR245" s="153" t="str">
        <f t="shared" si="109"/>
        <v/>
      </c>
      <c r="AS245" s="153" t="str">
        <f t="shared" si="110"/>
        <v/>
      </c>
      <c r="AT245" s="141"/>
      <c r="AU245" s="211"/>
      <c r="AV245" s="215" t="str">
        <f t="shared" si="135"/>
        <v/>
      </c>
      <c r="AW245" s="153" t="str">
        <f t="shared" si="129"/>
        <v/>
      </c>
      <c r="AX245" s="153" t="str">
        <f t="shared" si="111"/>
        <v/>
      </c>
      <c r="AY245" s="153" t="str">
        <f t="shared" si="112"/>
        <v/>
      </c>
    </row>
    <row r="246" spans="1:51" ht="29.45" customHeight="1" x14ac:dyDescent="0.25">
      <c r="A246" s="354" t="str">
        <f>IF('N-Bedarf GL'!A246="","",'N-Bedarf GL'!A246)</f>
        <v/>
      </c>
      <c r="B246" s="354" t="str">
        <f>IF('N-Bedarf GL'!B246="","",'N-Bedarf GL'!B246)</f>
        <v/>
      </c>
      <c r="C246" s="305" t="str">
        <f>IF('N-Bedarf GL'!D246="","",'N-Bedarf GL'!D246)</f>
        <v/>
      </c>
      <c r="D246" s="32" t="str">
        <f>IF('N-Bedarf GL'!C246="","",'N-Bedarf GL'!C246)</f>
        <v/>
      </c>
      <c r="E246" s="321" t="str">
        <f>IF('N-Bedarf GL'!R246="","",'N-Bedarf GL'!R246)</f>
        <v/>
      </c>
      <c r="F246" s="321" t="str">
        <f>IF('P-Bedarf GL'!N247="","",'P-Bedarf GL'!N247)</f>
        <v/>
      </c>
      <c r="G246" s="321" t="str">
        <f>IF('P-Bedarf GL'!R247="","",'P-Bedarf GL'!R247)</f>
        <v/>
      </c>
      <c r="H246" s="321">
        <f t="shared" si="113"/>
        <v>0</v>
      </c>
      <c r="I246" s="345" t="str">
        <f t="shared" si="114"/>
        <v/>
      </c>
      <c r="J246" s="345" t="str">
        <f t="shared" si="115"/>
        <v/>
      </c>
      <c r="K246" s="345" t="str">
        <f t="shared" si="116"/>
        <v/>
      </c>
      <c r="L246" s="345">
        <f t="shared" si="117"/>
        <v>0</v>
      </c>
      <c r="M246" s="345">
        <f t="shared" si="118"/>
        <v>0</v>
      </c>
      <c r="N246" s="345">
        <f t="shared" si="119"/>
        <v>0</v>
      </c>
      <c r="O246" s="321" t="str">
        <f t="shared" si="120"/>
        <v/>
      </c>
      <c r="P246" s="321" t="str">
        <f t="shared" si="121"/>
        <v/>
      </c>
      <c r="Q246" s="321" t="str">
        <f t="shared" si="122"/>
        <v/>
      </c>
      <c r="R246" s="214" t="str">
        <f t="shared" si="130"/>
        <v/>
      </c>
      <c r="S246" s="141"/>
      <c r="T246" s="211"/>
      <c r="U246" s="215" t="str">
        <f t="shared" si="102"/>
        <v/>
      </c>
      <c r="V246" s="153" t="str">
        <f t="shared" si="123"/>
        <v/>
      </c>
      <c r="W246" s="153" t="str">
        <f t="shared" si="124"/>
        <v/>
      </c>
      <c r="X246" s="153" t="str">
        <f t="shared" si="103"/>
        <v/>
      </c>
      <c r="Y246" s="153" t="str">
        <f t="shared" si="104"/>
        <v/>
      </c>
      <c r="Z246" s="141"/>
      <c r="AA246" s="211"/>
      <c r="AB246" s="215" t="str">
        <f t="shared" si="131"/>
        <v/>
      </c>
      <c r="AC246" s="153" t="str">
        <f t="shared" si="125"/>
        <v/>
      </c>
      <c r="AD246" s="153" t="str">
        <f t="shared" si="126"/>
        <v/>
      </c>
      <c r="AE246" s="153" t="str">
        <f t="shared" si="105"/>
        <v/>
      </c>
      <c r="AF246" s="153" t="str">
        <f t="shared" si="106"/>
        <v/>
      </c>
      <c r="AG246" s="213" t="str">
        <f t="shared" si="132"/>
        <v/>
      </c>
      <c r="AH246" s="141"/>
      <c r="AI246" s="211"/>
      <c r="AJ246" s="215" t="str">
        <f t="shared" si="133"/>
        <v/>
      </c>
      <c r="AK246" s="153" t="str">
        <f t="shared" si="127"/>
        <v/>
      </c>
      <c r="AL246" s="153" t="str">
        <f t="shared" si="107"/>
        <v/>
      </c>
      <c r="AM246" s="153" t="str">
        <f t="shared" si="108"/>
        <v/>
      </c>
      <c r="AN246" s="141"/>
      <c r="AO246" s="211"/>
      <c r="AP246" s="215" t="str">
        <f t="shared" si="134"/>
        <v/>
      </c>
      <c r="AQ246" s="153" t="str">
        <f t="shared" si="128"/>
        <v/>
      </c>
      <c r="AR246" s="153" t="str">
        <f t="shared" si="109"/>
        <v/>
      </c>
      <c r="AS246" s="153" t="str">
        <f t="shared" si="110"/>
        <v/>
      </c>
      <c r="AT246" s="141"/>
      <c r="AU246" s="211"/>
      <c r="AV246" s="215" t="str">
        <f t="shared" si="135"/>
        <v/>
      </c>
      <c r="AW246" s="153" t="str">
        <f t="shared" si="129"/>
        <v/>
      </c>
      <c r="AX246" s="153" t="str">
        <f t="shared" si="111"/>
        <v/>
      </c>
      <c r="AY246" s="153" t="str">
        <f t="shared" si="112"/>
        <v/>
      </c>
    </row>
    <row r="247" spans="1:51" ht="29.45" customHeight="1" x14ac:dyDescent="0.25">
      <c r="A247" s="354" t="str">
        <f>IF('N-Bedarf GL'!A247="","",'N-Bedarf GL'!A247)</f>
        <v/>
      </c>
      <c r="B247" s="354" t="str">
        <f>IF('N-Bedarf GL'!B247="","",'N-Bedarf GL'!B247)</f>
        <v/>
      </c>
      <c r="C247" s="305" t="str">
        <f>IF('N-Bedarf GL'!D247="","",'N-Bedarf GL'!D247)</f>
        <v/>
      </c>
      <c r="D247" s="32" t="str">
        <f>IF('N-Bedarf GL'!C247="","",'N-Bedarf GL'!C247)</f>
        <v/>
      </c>
      <c r="E247" s="321" t="str">
        <f>IF('N-Bedarf GL'!R247="","",'N-Bedarf GL'!R247)</f>
        <v/>
      </c>
      <c r="F247" s="321" t="str">
        <f>IF('P-Bedarf GL'!N248="","",'P-Bedarf GL'!N248)</f>
        <v/>
      </c>
      <c r="G247" s="321" t="str">
        <f>IF('P-Bedarf GL'!R248="","",'P-Bedarf GL'!R248)</f>
        <v/>
      </c>
      <c r="H247" s="321">
        <f t="shared" si="113"/>
        <v>0</v>
      </c>
      <c r="I247" s="345" t="str">
        <f t="shared" si="114"/>
        <v/>
      </c>
      <c r="J247" s="345" t="str">
        <f t="shared" si="115"/>
        <v/>
      </c>
      <c r="K247" s="345" t="str">
        <f t="shared" si="116"/>
        <v/>
      </c>
      <c r="L247" s="345">
        <f t="shared" si="117"/>
        <v>0</v>
      </c>
      <c r="M247" s="345">
        <f t="shared" si="118"/>
        <v>0</v>
      </c>
      <c r="N247" s="345">
        <f t="shared" si="119"/>
        <v>0</v>
      </c>
      <c r="O247" s="321" t="str">
        <f t="shared" si="120"/>
        <v/>
      </c>
      <c r="P247" s="321" t="str">
        <f t="shared" si="121"/>
        <v/>
      </c>
      <c r="Q247" s="321" t="str">
        <f t="shared" si="122"/>
        <v/>
      </c>
      <c r="R247" s="214" t="str">
        <f t="shared" si="130"/>
        <v/>
      </c>
      <c r="S247" s="141"/>
      <c r="T247" s="211"/>
      <c r="U247" s="215" t="str">
        <f t="shared" si="102"/>
        <v/>
      </c>
      <c r="V247" s="153" t="str">
        <f t="shared" si="123"/>
        <v/>
      </c>
      <c r="W247" s="153" t="str">
        <f t="shared" si="124"/>
        <v/>
      </c>
      <c r="X247" s="153" t="str">
        <f t="shared" si="103"/>
        <v/>
      </c>
      <c r="Y247" s="153" t="str">
        <f t="shared" si="104"/>
        <v/>
      </c>
      <c r="Z247" s="141"/>
      <c r="AA247" s="211"/>
      <c r="AB247" s="215" t="str">
        <f t="shared" si="131"/>
        <v/>
      </c>
      <c r="AC247" s="153" t="str">
        <f t="shared" si="125"/>
        <v/>
      </c>
      <c r="AD247" s="153" t="str">
        <f t="shared" si="126"/>
        <v/>
      </c>
      <c r="AE247" s="153" t="str">
        <f t="shared" si="105"/>
        <v/>
      </c>
      <c r="AF247" s="153" t="str">
        <f t="shared" si="106"/>
        <v/>
      </c>
      <c r="AG247" s="213" t="str">
        <f t="shared" si="132"/>
        <v/>
      </c>
      <c r="AH247" s="141"/>
      <c r="AI247" s="211"/>
      <c r="AJ247" s="215" t="str">
        <f t="shared" si="133"/>
        <v/>
      </c>
      <c r="AK247" s="153" t="str">
        <f t="shared" si="127"/>
        <v/>
      </c>
      <c r="AL247" s="153" t="str">
        <f t="shared" si="107"/>
        <v/>
      </c>
      <c r="AM247" s="153" t="str">
        <f t="shared" si="108"/>
        <v/>
      </c>
      <c r="AN247" s="141"/>
      <c r="AO247" s="211"/>
      <c r="AP247" s="215" t="str">
        <f t="shared" si="134"/>
        <v/>
      </c>
      <c r="AQ247" s="153" t="str">
        <f t="shared" si="128"/>
        <v/>
      </c>
      <c r="AR247" s="153" t="str">
        <f t="shared" si="109"/>
        <v/>
      </c>
      <c r="AS247" s="153" t="str">
        <f t="shared" si="110"/>
        <v/>
      </c>
      <c r="AT247" s="141"/>
      <c r="AU247" s="211"/>
      <c r="AV247" s="215" t="str">
        <f t="shared" si="135"/>
        <v/>
      </c>
      <c r="AW247" s="153" t="str">
        <f t="shared" si="129"/>
        <v/>
      </c>
      <c r="AX247" s="153" t="str">
        <f t="shared" si="111"/>
        <v/>
      </c>
      <c r="AY247" s="153" t="str">
        <f t="shared" si="112"/>
        <v/>
      </c>
    </row>
    <row r="248" spans="1:51" ht="29.45" customHeight="1" x14ac:dyDescent="0.25">
      <c r="A248" s="354" t="str">
        <f>IF('N-Bedarf GL'!A248="","",'N-Bedarf GL'!A248)</f>
        <v/>
      </c>
      <c r="B248" s="354" t="str">
        <f>IF('N-Bedarf GL'!B248="","",'N-Bedarf GL'!B248)</f>
        <v/>
      </c>
      <c r="C248" s="305" t="str">
        <f>IF('N-Bedarf GL'!D248="","",'N-Bedarf GL'!D248)</f>
        <v/>
      </c>
      <c r="D248" s="32" t="str">
        <f>IF('N-Bedarf GL'!C248="","",'N-Bedarf GL'!C248)</f>
        <v/>
      </c>
      <c r="E248" s="321" t="str">
        <f>IF('N-Bedarf GL'!R248="","",'N-Bedarf GL'!R248)</f>
        <v/>
      </c>
      <c r="F248" s="321" t="str">
        <f>IF('P-Bedarf GL'!N249="","",'P-Bedarf GL'!N249)</f>
        <v/>
      </c>
      <c r="G248" s="321" t="str">
        <f>IF('P-Bedarf GL'!R249="","",'P-Bedarf GL'!R249)</f>
        <v/>
      </c>
      <c r="H248" s="321">
        <f t="shared" si="113"/>
        <v>0</v>
      </c>
      <c r="I248" s="345" t="str">
        <f t="shared" si="114"/>
        <v/>
      </c>
      <c r="J248" s="345" t="str">
        <f t="shared" si="115"/>
        <v/>
      </c>
      <c r="K248" s="345" t="str">
        <f t="shared" si="116"/>
        <v/>
      </c>
      <c r="L248" s="345">
        <f t="shared" si="117"/>
        <v>0</v>
      </c>
      <c r="M248" s="345">
        <f t="shared" si="118"/>
        <v>0</v>
      </c>
      <c r="N248" s="345">
        <f t="shared" si="119"/>
        <v>0</v>
      </c>
      <c r="O248" s="321" t="str">
        <f t="shared" si="120"/>
        <v/>
      </c>
      <c r="P248" s="321" t="str">
        <f t="shared" si="121"/>
        <v/>
      </c>
      <c r="Q248" s="321" t="str">
        <f t="shared" si="122"/>
        <v/>
      </c>
      <c r="R248" s="214" t="str">
        <f t="shared" si="130"/>
        <v/>
      </c>
      <c r="S248" s="141"/>
      <c r="T248" s="211"/>
      <c r="U248" s="215" t="str">
        <f t="shared" si="102"/>
        <v/>
      </c>
      <c r="V248" s="153" t="str">
        <f t="shared" si="123"/>
        <v/>
      </c>
      <c r="W248" s="153" t="str">
        <f t="shared" si="124"/>
        <v/>
      </c>
      <c r="X248" s="153" t="str">
        <f t="shared" si="103"/>
        <v/>
      </c>
      <c r="Y248" s="153" t="str">
        <f t="shared" si="104"/>
        <v/>
      </c>
      <c r="Z248" s="141"/>
      <c r="AA248" s="211"/>
      <c r="AB248" s="215" t="str">
        <f t="shared" si="131"/>
        <v/>
      </c>
      <c r="AC248" s="153" t="str">
        <f t="shared" si="125"/>
        <v/>
      </c>
      <c r="AD248" s="153" t="str">
        <f t="shared" si="126"/>
        <v/>
      </c>
      <c r="AE248" s="153" t="str">
        <f t="shared" si="105"/>
        <v/>
      </c>
      <c r="AF248" s="153" t="str">
        <f t="shared" si="106"/>
        <v/>
      </c>
      <c r="AG248" s="213" t="str">
        <f t="shared" si="132"/>
        <v/>
      </c>
      <c r="AH248" s="141"/>
      <c r="AI248" s="211"/>
      <c r="AJ248" s="215" t="str">
        <f t="shared" si="133"/>
        <v/>
      </c>
      <c r="AK248" s="153" t="str">
        <f t="shared" si="127"/>
        <v/>
      </c>
      <c r="AL248" s="153" t="str">
        <f t="shared" si="107"/>
        <v/>
      </c>
      <c r="AM248" s="153" t="str">
        <f t="shared" si="108"/>
        <v/>
      </c>
      <c r="AN248" s="141"/>
      <c r="AO248" s="211"/>
      <c r="AP248" s="215" t="str">
        <f t="shared" si="134"/>
        <v/>
      </c>
      <c r="AQ248" s="153" t="str">
        <f t="shared" si="128"/>
        <v/>
      </c>
      <c r="AR248" s="153" t="str">
        <f t="shared" si="109"/>
        <v/>
      </c>
      <c r="AS248" s="153" t="str">
        <f t="shared" si="110"/>
        <v/>
      </c>
      <c r="AT248" s="141"/>
      <c r="AU248" s="211"/>
      <c r="AV248" s="215" t="str">
        <f t="shared" si="135"/>
        <v/>
      </c>
      <c r="AW248" s="153" t="str">
        <f t="shared" si="129"/>
        <v/>
      </c>
      <c r="AX248" s="153" t="str">
        <f t="shared" si="111"/>
        <v/>
      </c>
      <c r="AY248" s="153" t="str">
        <f t="shared" si="112"/>
        <v/>
      </c>
    </row>
    <row r="249" spans="1:51" ht="29.45" customHeight="1" x14ac:dyDescent="0.25">
      <c r="A249" s="354" t="str">
        <f>IF('N-Bedarf GL'!A249="","",'N-Bedarf GL'!A249)</f>
        <v/>
      </c>
      <c r="B249" s="354" t="str">
        <f>IF('N-Bedarf GL'!B249="","",'N-Bedarf GL'!B249)</f>
        <v/>
      </c>
      <c r="C249" s="305" t="str">
        <f>IF('N-Bedarf GL'!D249="","",'N-Bedarf GL'!D249)</f>
        <v/>
      </c>
      <c r="D249" s="32" t="str">
        <f>IF('N-Bedarf GL'!C249="","",'N-Bedarf GL'!C249)</f>
        <v/>
      </c>
      <c r="E249" s="321" t="str">
        <f>IF('N-Bedarf GL'!R249="","",'N-Bedarf GL'!R249)</f>
        <v/>
      </c>
      <c r="F249" s="321" t="str">
        <f>IF('P-Bedarf GL'!N250="","",'P-Bedarf GL'!N250)</f>
        <v/>
      </c>
      <c r="G249" s="321" t="str">
        <f>IF('P-Bedarf GL'!R250="","",'P-Bedarf GL'!R250)</f>
        <v/>
      </c>
      <c r="H249" s="321">
        <f t="shared" si="113"/>
        <v>0</v>
      </c>
      <c r="I249" s="345" t="str">
        <f t="shared" si="114"/>
        <v/>
      </c>
      <c r="J249" s="345" t="str">
        <f t="shared" si="115"/>
        <v/>
      </c>
      <c r="K249" s="345" t="str">
        <f t="shared" si="116"/>
        <v/>
      </c>
      <c r="L249" s="345">
        <f t="shared" si="117"/>
        <v>0</v>
      </c>
      <c r="M249" s="345">
        <f t="shared" si="118"/>
        <v>0</v>
      </c>
      <c r="N249" s="345">
        <f t="shared" si="119"/>
        <v>0</v>
      </c>
      <c r="O249" s="321" t="str">
        <f t="shared" si="120"/>
        <v/>
      </c>
      <c r="P249" s="321" t="str">
        <f t="shared" si="121"/>
        <v/>
      </c>
      <c r="Q249" s="321" t="str">
        <f t="shared" si="122"/>
        <v/>
      </c>
      <c r="R249" s="214" t="str">
        <f t="shared" si="130"/>
        <v/>
      </c>
      <c r="S249" s="141"/>
      <c r="T249" s="211"/>
      <c r="U249" s="215" t="str">
        <f t="shared" si="102"/>
        <v/>
      </c>
      <c r="V249" s="153" t="str">
        <f t="shared" si="123"/>
        <v/>
      </c>
      <c r="W249" s="153" t="str">
        <f t="shared" si="124"/>
        <v/>
      </c>
      <c r="X249" s="153" t="str">
        <f t="shared" si="103"/>
        <v/>
      </c>
      <c r="Y249" s="153" t="str">
        <f t="shared" si="104"/>
        <v/>
      </c>
      <c r="Z249" s="141"/>
      <c r="AA249" s="211"/>
      <c r="AB249" s="215" t="str">
        <f t="shared" si="131"/>
        <v/>
      </c>
      <c r="AC249" s="153" t="str">
        <f t="shared" si="125"/>
        <v/>
      </c>
      <c r="AD249" s="153" t="str">
        <f t="shared" si="126"/>
        <v/>
      </c>
      <c r="AE249" s="153" t="str">
        <f t="shared" si="105"/>
        <v/>
      </c>
      <c r="AF249" s="153" t="str">
        <f t="shared" si="106"/>
        <v/>
      </c>
      <c r="AG249" s="213" t="str">
        <f t="shared" si="132"/>
        <v/>
      </c>
      <c r="AH249" s="141"/>
      <c r="AI249" s="211"/>
      <c r="AJ249" s="215" t="str">
        <f t="shared" si="133"/>
        <v/>
      </c>
      <c r="AK249" s="153" t="str">
        <f t="shared" si="127"/>
        <v/>
      </c>
      <c r="AL249" s="153" t="str">
        <f t="shared" si="107"/>
        <v/>
      </c>
      <c r="AM249" s="153" t="str">
        <f t="shared" si="108"/>
        <v/>
      </c>
      <c r="AN249" s="141"/>
      <c r="AO249" s="211"/>
      <c r="AP249" s="215" t="str">
        <f t="shared" si="134"/>
        <v/>
      </c>
      <c r="AQ249" s="153" t="str">
        <f t="shared" si="128"/>
        <v/>
      </c>
      <c r="AR249" s="153" t="str">
        <f t="shared" si="109"/>
        <v/>
      </c>
      <c r="AS249" s="153" t="str">
        <f t="shared" si="110"/>
        <v/>
      </c>
      <c r="AT249" s="141"/>
      <c r="AU249" s="211"/>
      <c r="AV249" s="215" t="str">
        <f t="shared" si="135"/>
        <v/>
      </c>
      <c r="AW249" s="153" t="str">
        <f t="shared" si="129"/>
        <v/>
      </c>
      <c r="AX249" s="153" t="str">
        <f t="shared" si="111"/>
        <v/>
      </c>
      <c r="AY249" s="153" t="str">
        <f t="shared" si="112"/>
        <v/>
      </c>
    </row>
    <row r="250" spans="1:51" ht="29.45" customHeight="1" x14ac:dyDescent="0.25">
      <c r="A250" s="354" t="str">
        <f>IF('N-Bedarf GL'!A250="","",'N-Bedarf GL'!A250)</f>
        <v/>
      </c>
      <c r="B250" s="354" t="str">
        <f>IF('N-Bedarf GL'!B250="","",'N-Bedarf GL'!B250)</f>
        <v/>
      </c>
      <c r="C250" s="305" t="str">
        <f>IF('N-Bedarf GL'!D250="","",'N-Bedarf GL'!D250)</f>
        <v/>
      </c>
      <c r="D250" s="32" t="str">
        <f>IF('N-Bedarf GL'!C250="","",'N-Bedarf GL'!C250)</f>
        <v/>
      </c>
      <c r="E250" s="321" t="str">
        <f>IF('N-Bedarf GL'!R250="","",'N-Bedarf GL'!R250)</f>
        <v/>
      </c>
      <c r="F250" s="321" t="str">
        <f>IF('P-Bedarf GL'!N251="","",'P-Bedarf GL'!N251)</f>
        <v/>
      </c>
      <c r="G250" s="321" t="str">
        <f>IF('P-Bedarf GL'!R251="","",'P-Bedarf GL'!R251)</f>
        <v/>
      </c>
      <c r="H250" s="321">
        <f t="shared" si="113"/>
        <v>0</v>
      </c>
      <c r="I250" s="345" t="str">
        <f t="shared" si="114"/>
        <v/>
      </c>
      <c r="J250" s="345" t="str">
        <f t="shared" si="115"/>
        <v/>
      </c>
      <c r="K250" s="345" t="str">
        <f t="shared" si="116"/>
        <v/>
      </c>
      <c r="L250" s="345">
        <f t="shared" si="117"/>
        <v>0</v>
      </c>
      <c r="M250" s="345">
        <f t="shared" si="118"/>
        <v>0</v>
      </c>
      <c r="N250" s="345">
        <f t="shared" si="119"/>
        <v>0</v>
      </c>
      <c r="O250" s="321" t="str">
        <f t="shared" si="120"/>
        <v/>
      </c>
      <c r="P250" s="321" t="str">
        <f t="shared" si="121"/>
        <v/>
      </c>
      <c r="Q250" s="321" t="str">
        <f t="shared" si="122"/>
        <v/>
      </c>
      <c r="R250" s="214" t="str">
        <f t="shared" si="130"/>
        <v/>
      </c>
      <c r="S250" s="141"/>
      <c r="T250" s="211"/>
      <c r="U250" s="215" t="str">
        <f t="shared" si="102"/>
        <v/>
      </c>
      <c r="V250" s="153" t="str">
        <f t="shared" si="123"/>
        <v/>
      </c>
      <c r="W250" s="153" t="str">
        <f t="shared" si="124"/>
        <v/>
      </c>
      <c r="X250" s="153" t="str">
        <f t="shared" si="103"/>
        <v/>
      </c>
      <c r="Y250" s="153" t="str">
        <f t="shared" si="104"/>
        <v/>
      </c>
      <c r="Z250" s="141"/>
      <c r="AA250" s="211"/>
      <c r="AB250" s="215" t="str">
        <f t="shared" si="131"/>
        <v/>
      </c>
      <c r="AC250" s="153" t="str">
        <f t="shared" si="125"/>
        <v/>
      </c>
      <c r="AD250" s="153" t="str">
        <f t="shared" si="126"/>
        <v/>
      </c>
      <c r="AE250" s="153" t="str">
        <f t="shared" si="105"/>
        <v/>
      </c>
      <c r="AF250" s="153" t="str">
        <f t="shared" si="106"/>
        <v/>
      </c>
      <c r="AG250" s="213" t="str">
        <f t="shared" si="132"/>
        <v/>
      </c>
      <c r="AH250" s="141"/>
      <c r="AI250" s="211"/>
      <c r="AJ250" s="215" t="str">
        <f t="shared" si="133"/>
        <v/>
      </c>
      <c r="AK250" s="153" t="str">
        <f t="shared" si="127"/>
        <v/>
      </c>
      <c r="AL250" s="153" t="str">
        <f t="shared" si="107"/>
        <v/>
      </c>
      <c r="AM250" s="153" t="str">
        <f t="shared" si="108"/>
        <v/>
      </c>
      <c r="AN250" s="141"/>
      <c r="AO250" s="211"/>
      <c r="AP250" s="215" t="str">
        <f t="shared" si="134"/>
        <v/>
      </c>
      <c r="AQ250" s="153" t="str">
        <f t="shared" si="128"/>
        <v/>
      </c>
      <c r="AR250" s="153" t="str">
        <f t="shared" si="109"/>
        <v/>
      </c>
      <c r="AS250" s="153" t="str">
        <f t="shared" si="110"/>
        <v/>
      </c>
      <c r="AT250" s="141"/>
      <c r="AU250" s="211"/>
      <c r="AV250" s="215" t="str">
        <f t="shared" si="135"/>
        <v/>
      </c>
      <c r="AW250" s="153" t="str">
        <f t="shared" si="129"/>
        <v/>
      </c>
      <c r="AX250" s="153" t="str">
        <f t="shared" si="111"/>
        <v/>
      </c>
      <c r="AY250" s="153" t="str">
        <f t="shared" si="112"/>
        <v/>
      </c>
    </row>
    <row r="251" spans="1:51" ht="29.45" customHeight="1" x14ac:dyDescent="0.25">
      <c r="A251" s="354" t="str">
        <f>IF('N-Bedarf GL'!A251="","",'N-Bedarf GL'!A251)</f>
        <v/>
      </c>
      <c r="B251" s="354" t="str">
        <f>IF('N-Bedarf GL'!B251="","",'N-Bedarf GL'!B251)</f>
        <v/>
      </c>
      <c r="C251" s="305" t="str">
        <f>IF('N-Bedarf GL'!D251="","",'N-Bedarf GL'!D251)</f>
        <v/>
      </c>
      <c r="D251" s="32" t="str">
        <f>IF('N-Bedarf GL'!C251="","",'N-Bedarf GL'!C251)</f>
        <v/>
      </c>
      <c r="E251" s="321" t="str">
        <f>IF('N-Bedarf GL'!R251="","",'N-Bedarf GL'!R251)</f>
        <v/>
      </c>
      <c r="F251" s="321" t="str">
        <f>IF('P-Bedarf GL'!N252="","",'P-Bedarf GL'!N252)</f>
        <v/>
      </c>
      <c r="G251" s="321" t="str">
        <f>IF('P-Bedarf GL'!R252="","",'P-Bedarf GL'!R252)</f>
        <v/>
      </c>
      <c r="H251" s="321">
        <f t="shared" si="113"/>
        <v>0</v>
      </c>
      <c r="I251" s="345" t="str">
        <f t="shared" si="114"/>
        <v/>
      </c>
      <c r="J251" s="345" t="str">
        <f t="shared" si="115"/>
        <v/>
      </c>
      <c r="K251" s="345" t="str">
        <f t="shared" si="116"/>
        <v/>
      </c>
      <c r="L251" s="345">
        <f t="shared" si="117"/>
        <v>0</v>
      </c>
      <c r="M251" s="345">
        <f t="shared" si="118"/>
        <v>0</v>
      </c>
      <c r="N251" s="345">
        <f t="shared" si="119"/>
        <v>0</v>
      </c>
      <c r="O251" s="321" t="str">
        <f t="shared" si="120"/>
        <v/>
      </c>
      <c r="P251" s="321" t="str">
        <f t="shared" si="121"/>
        <v/>
      </c>
      <c r="Q251" s="321" t="str">
        <f t="shared" si="122"/>
        <v/>
      </c>
      <c r="R251" s="214" t="str">
        <f t="shared" si="130"/>
        <v/>
      </c>
      <c r="S251" s="141"/>
      <c r="T251" s="211"/>
      <c r="U251" s="215" t="str">
        <f t="shared" si="102"/>
        <v/>
      </c>
      <c r="V251" s="153" t="str">
        <f t="shared" si="123"/>
        <v/>
      </c>
      <c r="W251" s="153" t="str">
        <f t="shared" si="124"/>
        <v/>
      </c>
      <c r="X251" s="153" t="str">
        <f t="shared" si="103"/>
        <v/>
      </c>
      <c r="Y251" s="153" t="str">
        <f t="shared" si="104"/>
        <v/>
      </c>
      <c r="Z251" s="141"/>
      <c r="AA251" s="211"/>
      <c r="AB251" s="215" t="str">
        <f t="shared" si="131"/>
        <v/>
      </c>
      <c r="AC251" s="153" t="str">
        <f t="shared" si="125"/>
        <v/>
      </c>
      <c r="AD251" s="153" t="str">
        <f t="shared" si="126"/>
        <v/>
      </c>
      <c r="AE251" s="153" t="str">
        <f t="shared" si="105"/>
        <v/>
      </c>
      <c r="AF251" s="153" t="str">
        <f t="shared" si="106"/>
        <v/>
      </c>
      <c r="AG251" s="213" t="str">
        <f t="shared" si="132"/>
        <v/>
      </c>
      <c r="AH251" s="141"/>
      <c r="AI251" s="211"/>
      <c r="AJ251" s="215" t="str">
        <f t="shared" si="133"/>
        <v/>
      </c>
      <c r="AK251" s="153" t="str">
        <f t="shared" si="127"/>
        <v/>
      </c>
      <c r="AL251" s="153" t="str">
        <f t="shared" si="107"/>
        <v/>
      </c>
      <c r="AM251" s="153" t="str">
        <f t="shared" si="108"/>
        <v/>
      </c>
      <c r="AN251" s="141"/>
      <c r="AO251" s="211"/>
      <c r="AP251" s="215" t="str">
        <f t="shared" si="134"/>
        <v/>
      </c>
      <c r="AQ251" s="153" t="str">
        <f t="shared" si="128"/>
        <v/>
      </c>
      <c r="AR251" s="153" t="str">
        <f t="shared" si="109"/>
        <v/>
      </c>
      <c r="AS251" s="153" t="str">
        <f t="shared" si="110"/>
        <v/>
      </c>
      <c r="AT251" s="141"/>
      <c r="AU251" s="211"/>
      <c r="AV251" s="215" t="str">
        <f t="shared" si="135"/>
        <v/>
      </c>
      <c r="AW251" s="153" t="str">
        <f t="shared" si="129"/>
        <v/>
      </c>
      <c r="AX251" s="153" t="str">
        <f t="shared" si="111"/>
        <v/>
      </c>
      <c r="AY251" s="153" t="str">
        <f t="shared" si="112"/>
        <v/>
      </c>
    </row>
    <row r="252" spans="1:51" ht="29.45" customHeight="1" x14ac:dyDescent="0.25">
      <c r="A252" s="354" t="str">
        <f>IF('N-Bedarf GL'!A252="","",'N-Bedarf GL'!A252)</f>
        <v/>
      </c>
      <c r="B252" s="354" t="str">
        <f>IF('N-Bedarf GL'!B252="","",'N-Bedarf GL'!B252)</f>
        <v/>
      </c>
      <c r="C252" s="305" t="str">
        <f>IF('N-Bedarf GL'!D252="","",'N-Bedarf GL'!D252)</f>
        <v/>
      </c>
      <c r="D252" s="32" t="str">
        <f>IF('N-Bedarf GL'!C252="","",'N-Bedarf GL'!C252)</f>
        <v/>
      </c>
      <c r="E252" s="321" t="str">
        <f>IF('N-Bedarf GL'!R252="","",'N-Bedarf GL'!R252)</f>
        <v/>
      </c>
      <c r="F252" s="321" t="str">
        <f>IF('P-Bedarf GL'!N253="","",'P-Bedarf GL'!N253)</f>
        <v/>
      </c>
      <c r="G252" s="321" t="str">
        <f>IF('P-Bedarf GL'!R253="","",'P-Bedarf GL'!R253)</f>
        <v/>
      </c>
      <c r="H252" s="321">
        <f t="shared" si="113"/>
        <v>0</v>
      </c>
      <c r="I252" s="345" t="str">
        <f t="shared" si="114"/>
        <v/>
      </c>
      <c r="J252" s="345" t="str">
        <f t="shared" si="115"/>
        <v/>
      </c>
      <c r="K252" s="345" t="str">
        <f t="shared" si="116"/>
        <v/>
      </c>
      <c r="L252" s="345">
        <f t="shared" si="117"/>
        <v>0</v>
      </c>
      <c r="M252" s="345">
        <f t="shared" si="118"/>
        <v>0</v>
      </c>
      <c r="N252" s="345">
        <f t="shared" si="119"/>
        <v>0</v>
      </c>
      <c r="O252" s="321" t="str">
        <f t="shared" si="120"/>
        <v/>
      </c>
      <c r="P252" s="321" t="str">
        <f t="shared" si="121"/>
        <v/>
      </c>
      <c r="Q252" s="321" t="str">
        <f t="shared" si="122"/>
        <v/>
      </c>
      <c r="R252" s="214" t="str">
        <f t="shared" si="130"/>
        <v/>
      </c>
      <c r="S252" s="141"/>
      <c r="T252" s="211"/>
      <c r="U252" s="215" t="str">
        <f t="shared" si="102"/>
        <v/>
      </c>
      <c r="V252" s="153" t="str">
        <f t="shared" si="123"/>
        <v/>
      </c>
      <c r="W252" s="153" t="str">
        <f t="shared" si="124"/>
        <v/>
      </c>
      <c r="X252" s="153" t="str">
        <f t="shared" si="103"/>
        <v/>
      </c>
      <c r="Y252" s="153" t="str">
        <f t="shared" si="104"/>
        <v/>
      </c>
      <c r="Z252" s="141"/>
      <c r="AA252" s="211"/>
      <c r="AB252" s="215" t="str">
        <f t="shared" si="131"/>
        <v/>
      </c>
      <c r="AC252" s="153" t="str">
        <f t="shared" si="125"/>
        <v/>
      </c>
      <c r="AD252" s="153" t="str">
        <f t="shared" si="126"/>
        <v/>
      </c>
      <c r="AE252" s="153" t="str">
        <f t="shared" si="105"/>
        <v/>
      </c>
      <c r="AF252" s="153" t="str">
        <f t="shared" si="106"/>
        <v/>
      </c>
      <c r="AG252" s="213" t="str">
        <f t="shared" si="132"/>
        <v/>
      </c>
      <c r="AH252" s="141"/>
      <c r="AI252" s="211"/>
      <c r="AJ252" s="215" t="str">
        <f t="shared" si="133"/>
        <v/>
      </c>
      <c r="AK252" s="153" t="str">
        <f t="shared" si="127"/>
        <v/>
      </c>
      <c r="AL252" s="153" t="str">
        <f t="shared" si="107"/>
        <v/>
      </c>
      <c r="AM252" s="153" t="str">
        <f t="shared" si="108"/>
        <v/>
      </c>
      <c r="AN252" s="141"/>
      <c r="AO252" s="211"/>
      <c r="AP252" s="215" t="str">
        <f t="shared" si="134"/>
        <v/>
      </c>
      <c r="AQ252" s="153" t="str">
        <f t="shared" si="128"/>
        <v/>
      </c>
      <c r="AR252" s="153" t="str">
        <f t="shared" si="109"/>
        <v/>
      </c>
      <c r="AS252" s="153" t="str">
        <f t="shared" si="110"/>
        <v/>
      </c>
      <c r="AT252" s="141"/>
      <c r="AU252" s="211"/>
      <c r="AV252" s="215" t="str">
        <f t="shared" si="135"/>
        <v/>
      </c>
      <c r="AW252" s="153" t="str">
        <f t="shared" si="129"/>
        <v/>
      </c>
      <c r="AX252" s="153" t="str">
        <f t="shared" si="111"/>
        <v/>
      </c>
      <c r="AY252" s="153" t="str">
        <f t="shared" si="112"/>
        <v/>
      </c>
    </row>
    <row r="253" spans="1:51" ht="29.45" customHeight="1" x14ac:dyDescent="0.25">
      <c r="A253" s="354" t="str">
        <f>IF('N-Bedarf GL'!A253="","",'N-Bedarf GL'!A253)</f>
        <v/>
      </c>
      <c r="B253" s="354" t="str">
        <f>IF('N-Bedarf GL'!B253="","",'N-Bedarf GL'!B253)</f>
        <v/>
      </c>
      <c r="C253" s="305" t="str">
        <f>IF('N-Bedarf GL'!D253="","",'N-Bedarf GL'!D253)</f>
        <v/>
      </c>
      <c r="D253" s="32" t="str">
        <f>IF('N-Bedarf GL'!C253="","",'N-Bedarf GL'!C253)</f>
        <v/>
      </c>
      <c r="E253" s="321" t="str">
        <f>IF('N-Bedarf GL'!R253="","",'N-Bedarf GL'!R253)</f>
        <v/>
      </c>
      <c r="F253" s="321" t="str">
        <f>IF('P-Bedarf GL'!N254="","",'P-Bedarf GL'!N254)</f>
        <v/>
      </c>
      <c r="G253" s="321" t="str">
        <f>IF('P-Bedarf GL'!R254="","",'P-Bedarf GL'!R254)</f>
        <v/>
      </c>
      <c r="H253" s="321">
        <f t="shared" si="113"/>
        <v>0</v>
      </c>
      <c r="I253" s="345" t="str">
        <f t="shared" si="114"/>
        <v/>
      </c>
      <c r="J253" s="345" t="str">
        <f t="shared" si="115"/>
        <v/>
      </c>
      <c r="K253" s="345" t="str">
        <f t="shared" si="116"/>
        <v/>
      </c>
      <c r="L253" s="345">
        <f t="shared" si="117"/>
        <v>0</v>
      </c>
      <c r="M253" s="345">
        <f t="shared" si="118"/>
        <v>0</v>
      </c>
      <c r="N253" s="345">
        <f t="shared" si="119"/>
        <v>0</v>
      </c>
      <c r="O253" s="321" t="str">
        <f t="shared" si="120"/>
        <v/>
      </c>
      <c r="P253" s="321" t="str">
        <f t="shared" si="121"/>
        <v/>
      </c>
      <c r="Q253" s="321" t="str">
        <f t="shared" si="122"/>
        <v/>
      </c>
      <c r="R253" s="214" t="str">
        <f t="shared" si="130"/>
        <v/>
      </c>
      <c r="S253" s="141"/>
      <c r="T253" s="211"/>
      <c r="U253" s="215" t="str">
        <f t="shared" si="102"/>
        <v/>
      </c>
      <c r="V253" s="153" t="str">
        <f t="shared" si="123"/>
        <v/>
      </c>
      <c r="W253" s="153" t="str">
        <f t="shared" si="124"/>
        <v/>
      </c>
      <c r="X253" s="153" t="str">
        <f t="shared" si="103"/>
        <v/>
      </c>
      <c r="Y253" s="153" t="str">
        <f t="shared" si="104"/>
        <v/>
      </c>
      <c r="Z253" s="141"/>
      <c r="AA253" s="211"/>
      <c r="AB253" s="215" t="str">
        <f t="shared" si="131"/>
        <v/>
      </c>
      <c r="AC253" s="153" t="str">
        <f t="shared" si="125"/>
        <v/>
      </c>
      <c r="AD253" s="153" t="str">
        <f t="shared" si="126"/>
        <v/>
      </c>
      <c r="AE253" s="153" t="str">
        <f t="shared" si="105"/>
        <v/>
      </c>
      <c r="AF253" s="153" t="str">
        <f t="shared" si="106"/>
        <v/>
      </c>
      <c r="AG253" s="213" t="str">
        <f t="shared" si="132"/>
        <v/>
      </c>
      <c r="AH253" s="141"/>
      <c r="AI253" s="211"/>
      <c r="AJ253" s="215" t="str">
        <f t="shared" si="133"/>
        <v/>
      </c>
      <c r="AK253" s="153" t="str">
        <f t="shared" si="127"/>
        <v/>
      </c>
      <c r="AL253" s="153" t="str">
        <f t="shared" si="107"/>
        <v/>
      </c>
      <c r="AM253" s="153" t="str">
        <f t="shared" si="108"/>
        <v/>
      </c>
      <c r="AN253" s="141"/>
      <c r="AO253" s="211"/>
      <c r="AP253" s="215" t="str">
        <f t="shared" si="134"/>
        <v/>
      </c>
      <c r="AQ253" s="153" t="str">
        <f t="shared" si="128"/>
        <v/>
      </c>
      <c r="AR253" s="153" t="str">
        <f t="shared" si="109"/>
        <v/>
      </c>
      <c r="AS253" s="153" t="str">
        <f t="shared" si="110"/>
        <v/>
      </c>
      <c r="AT253" s="141"/>
      <c r="AU253" s="211"/>
      <c r="AV253" s="215" t="str">
        <f t="shared" si="135"/>
        <v/>
      </c>
      <c r="AW253" s="153" t="str">
        <f t="shared" si="129"/>
        <v/>
      </c>
      <c r="AX253" s="153" t="str">
        <f t="shared" si="111"/>
        <v/>
      </c>
      <c r="AY253" s="153" t="str">
        <f t="shared" si="112"/>
        <v/>
      </c>
    </row>
    <row r="254" spans="1:51" ht="29.45" customHeight="1" x14ac:dyDescent="0.25">
      <c r="A254" s="354" t="str">
        <f>IF('N-Bedarf GL'!A254="","",'N-Bedarf GL'!A254)</f>
        <v/>
      </c>
      <c r="B254" s="354" t="str">
        <f>IF('N-Bedarf GL'!B254="","",'N-Bedarf GL'!B254)</f>
        <v/>
      </c>
      <c r="C254" s="305" t="str">
        <f>IF('N-Bedarf GL'!D254="","",'N-Bedarf GL'!D254)</f>
        <v/>
      </c>
      <c r="D254" s="32" t="str">
        <f>IF('N-Bedarf GL'!C254="","",'N-Bedarf GL'!C254)</f>
        <v/>
      </c>
      <c r="E254" s="321" t="str">
        <f>IF('N-Bedarf GL'!R254="","",'N-Bedarf GL'!R254)</f>
        <v/>
      </c>
      <c r="F254" s="321" t="str">
        <f>IF('P-Bedarf GL'!N255="","",'P-Bedarf GL'!N255)</f>
        <v/>
      </c>
      <c r="G254" s="321" t="str">
        <f>IF('P-Bedarf GL'!R255="","",'P-Bedarf GL'!R255)</f>
        <v/>
      </c>
      <c r="H254" s="321">
        <f t="shared" si="113"/>
        <v>0</v>
      </c>
      <c r="I254" s="345" t="str">
        <f t="shared" si="114"/>
        <v/>
      </c>
      <c r="J254" s="345" t="str">
        <f t="shared" si="115"/>
        <v/>
      </c>
      <c r="K254" s="345" t="str">
        <f t="shared" si="116"/>
        <v/>
      </c>
      <c r="L254" s="345">
        <f t="shared" si="117"/>
        <v>0</v>
      </c>
      <c r="M254" s="345">
        <f t="shared" si="118"/>
        <v>0</v>
      </c>
      <c r="N254" s="345">
        <f t="shared" si="119"/>
        <v>0</v>
      </c>
      <c r="O254" s="321" t="str">
        <f t="shared" si="120"/>
        <v/>
      </c>
      <c r="P254" s="321" t="str">
        <f t="shared" si="121"/>
        <v/>
      </c>
      <c r="Q254" s="321" t="str">
        <f t="shared" si="122"/>
        <v/>
      </c>
      <c r="R254" s="214" t="str">
        <f t="shared" si="130"/>
        <v/>
      </c>
      <c r="S254" s="141"/>
      <c r="T254" s="211"/>
      <c r="U254" s="215" t="str">
        <f t="shared" si="102"/>
        <v/>
      </c>
      <c r="V254" s="153" t="str">
        <f t="shared" si="123"/>
        <v/>
      </c>
      <c r="W254" s="153" t="str">
        <f t="shared" si="124"/>
        <v/>
      </c>
      <c r="X254" s="153" t="str">
        <f t="shared" si="103"/>
        <v/>
      </c>
      <c r="Y254" s="153" t="str">
        <f t="shared" si="104"/>
        <v/>
      </c>
      <c r="Z254" s="141"/>
      <c r="AA254" s="211"/>
      <c r="AB254" s="215" t="str">
        <f t="shared" si="131"/>
        <v/>
      </c>
      <c r="AC254" s="153" t="str">
        <f t="shared" si="125"/>
        <v/>
      </c>
      <c r="AD254" s="153" t="str">
        <f t="shared" si="126"/>
        <v/>
      </c>
      <c r="AE254" s="153" t="str">
        <f t="shared" si="105"/>
        <v/>
      </c>
      <c r="AF254" s="153" t="str">
        <f t="shared" si="106"/>
        <v/>
      </c>
      <c r="AG254" s="213" t="str">
        <f t="shared" si="132"/>
        <v/>
      </c>
      <c r="AH254" s="141"/>
      <c r="AI254" s="211"/>
      <c r="AJ254" s="215" t="str">
        <f t="shared" si="133"/>
        <v/>
      </c>
      <c r="AK254" s="153" t="str">
        <f t="shared" si="127"/>
        <v/>
      </c>
      <c r="AL254" s="153" t="str">
        <f t="shared" si="107"/>
        <v/>
      </c>
      <c r="AM254" s="153" t="str">
        <f t="shared" si="108"/>
        <v/>
      </c>
      <c r="AN254" s="141"/>
      <c r="AO254" s="211"/>
      <c r="AP254" s="215" t="str">
        <f t="shared" si="134"/>
        <v/>
      </c>
      <c r="AQ254" s="153" t="str">
        <f t="shared" si="128"/>
        <v/>
      </c>
      <c r="AR254" s="153" t="str">
        <f t="shared" si="109"/>
        <v/>
      </c>
      <c r="AS254" s="153" t="str">
        <f t="shared" si="110"/>
        <v/>
      </c>
      <c r="AT254" s="141"/>
      <c r="AU254" s="211"/>
      <c r="AV254" s="215" t="str">
        <f t="shared" si="135"/>
        <v/>
      </c>
      <c r="AW254" s="153" t="str">
        <f t="shared" si="129"/>
        <v/>
      </c>
      <c r="AX254" s="153" t="str">
        <f t="shared" si="111"/>
        <v/>
      </c>
      <c r="AY254" s="153" t="str">
        <f t="shared" si="112"/>
        <v/>
      </c>
    </row>
    <row r="255" spans="1:51" ht="29.45" customHeight="1" x14ac:dyDescent="0.25">
      <c r="A255" s="354" t="str">
        <f>IF('N-Bedarf GL'!A255="","",'N-Bedarf GL'!A255)</f>
        <v/>
      </c>
      <c r="B255" s="354" t="str">
        <f>IF('N-Bedarf GL'!B255="","",'N-Bedarf GL'!B255)</f>
        <v/>
      </c>
      <c r="C255" s="305" t="str">
        <f>IF('N-Bedarf GL'!D255="","",'N-Bedarf GL'!D255)</f>
        <v/>
      </c>
      <c r="D255" s="32" t="str">
        <f>IF('N-Bedarf GL'!C255="","",'N-Bedarf GL'!C255)</f>
        <v/>
      </c>
      <c r="E255" s="321" t="str">
        <f>IF('N-Bedarf GL'!R255="","",'N-Bedarf GL'!R255)</f>
        <v/>
      </c>
      <c r="F255" s="321" t="str">
        <f>IF('P-Bedarf GL'!N256="","",'P-Bedarf GL'!N256)</f>
        <v/>
      </c>
      <c r="G255" s="321" t="str">
        <f>IF('P-Bedarf GL'!R256="","",'P-Bedarf GL'!R256)</f>
        <v/>
      </c>
      <c r="H255" s="321">
        <f t="shared" si="113"/>
        <v>0</v>
      </c>
      <c r="I255" s="345" t="str">
        <f t="shared" si="114"/>
        <v/>
      </c>
      <c r="J255" s="345" t="str">
        <f t="shared" si="115"/>
        <v/>
      </c>
      <c r="K255" s="345" t="str">
        <f t="shared" si="116"/>
        <v/>
      </c>
      <c r="L255" s="345">
        <f t="shared" si="117"/>
        <v>0</v>
      </c>
      <c r="M255" s="345">
        <f t="shared" si="118"/>
        <v>0</v>
      </c>
      <c r="N255" s="345">
        <f t="shared" si="119"/>
        <v>0</v>
      </c>
      <c r="O255" s="321" t="str">
        <f t="shared" si="120"/>
        <v/>
      </c>
      <c r="P255" s="321" t="str">
        <f t="shared" si="121"/>
        <v/>
      </c>
      <c r="Q255" s="321" t="str">
        <f t="shared" si="122"/>
        <v/>
      </c>
      <c r="R255" s="214" t="str">
        <f t="shared" si="130"/>
        <v/>
      </c>
      <c r="S255" s="141"/>
      <c r="T255" s="211"/>
      <c r="U255" s="215" t="str">
        <f t="shared" si="102"/>
        <v/>
      </c>
      <c r="V255" s="153" t="str">
        <f t="shared" si="123"/>
        <v/>
      </c>
      <c r="W255" s="153" t="str">
        <f t="shared" si="124"/>
        <v/>
      </c>
      <c r="X255" s="153" t="str">
        <f t="shared" si="103"/>
        <v/>
      </c>
      <c r="Y255" s="153" t="str">
        <f t="shared" si="104"/>
        <v/>
      </c>
      <c r="Z255" s="141"/>
      <c r="AA255" s="211"/>
      <c r="AB255" s="215" t="str">
        <f t="shared" si="131"/>
        <v/>
      </c>
      <c r="AC255" s="153" t="str">
        <f t="shared" si="125"/>
        <v/>
      </c>
      <c r="AD255" s="153" t="str">
        <f t="shared" si="126"/>
        <v/>
      </c>
      <c r="AE255" s="153" t="str">
        <f t="shared" si="105"/>
        <v/>
      </c>
      <c r="AF255" s="153" t="str">
        <f t="shared" si="106"/>
        <v/>
      </c>
      <c r="AG255" s="213" t="str">
        <f t="shared" si="132"/>
        <v/>
      </c>
      <c r="AH255" s="141"/>
      <c r="AI255" s="211"/>
      <c r="AJ255" s="215" t="str">
        <f t="shared" si="133"/>
        <v/>
      </c>
      <c r="AK255" s="153" t="str">
        <f t="shared" si="127"/>
        <v/>
      </c>
      <c r="AL255" s="153" t="str">
        <f t="shared" si="107"/>
        <v/>
      </c>
      <c r="AM255" s="153" t="str">
        <f t="shared" si="108"/>
        <v/>
      </c>
      <c r="AN255" s="141"/>
      <c r="AO255" s="211"/>
      <c r="AP255" s="215" t="str">
        <f t="shared" si="134"/>
        <v/>
      </c>
      <c r="AQ255" s="153" t="str">
        <f t="shared" si="128"/>
        <v/>
      </c>
      <c r="AR255" s="153" t="str">
        <f t="shared" si="109"/>
        <v/>
      </c>
      <c r="AS255" s="153" t="str">
        <f t="shared" si="110"/>
        <v/>
      </c>
      <c r="AT255" s="141"/>
      <c r="AU255" s="211"/>
      <c r="AV255" s="215" t="str">
        <f t="shared" si="135"/>
        <v/>
      </c>
      <c r="AW255" s="153" t="str">
        <f t="shared" si="129"/>
        <v/>
      </c>
      <c r="AX255" s="153" t="str">
        <f t="shared" si="111"/>
        <v/>
      </c>
      <c r="AY255" s="153" t="str">
        <f t="shared" si="112"/>
        <v/>
      </c>
    </row>
    <row r="256" spans="1:51" ht="29.45" customHeight="1" x14ac:dyDescent="0.25">
      <c r="A256" s="354" t="str">
        <f>IF('N-Bedarf GL'!A256="","",'N-Bedarf GL'!A256)</f>
        <v/>
      </c>
      <c r="B256" s="354" t="str">
        <f>IF('N-Bedarf GL'!B256="","",'N-Bedarf GL'!B256)</f>
        <v/>
      </c>
      <c r="C256" s="305" t="str">
        <f>IF('N-Bedarf GL'!D256="","",'N-Bedarf GL'!D256)</f>
        <v/>
      </c>
      <c r="D256" s="32" t="str">
        <f>IF('N-Bedarf GL'!C256="","",'N-Bedarf GL'!C256)</f>
        <v/>
      </c>
      <c r="E256" s="321" t="str">
        <f>IF('N-Bedarf GL'!R256="","",'N-Bedarf GL'!R256)</f>
        <v/>
      </c>
      <c r="F256" s="321" t="str">
        <f>IF('P-Bedarf GL'!N257="","",'P-Bedarf GL'!N257)</f>
        <v/>
      </c>
      <c r="G256" s="321" t="str">
        <f>IF('P-Bedarf GL'!R257="","",'P-Bedarf GL'!R257)</f>
        <v/>
      </c>
      <c r="H256" s="321">
        <f t="shared" si="113"/>
        <v>0</v>
      </c>
      <c r="I256" s="345" t="str">
        <f t="shared" si="114"/>
        <v/>
      </c>
      <c r="J256" s="345" t="str">
        <f t="shared" si="115"/>
        <v/>
      </c>
      <c r="K256" s="345" t="str">
        <f t="shared" si="116"/>
        <v/>
      </c>
      <c r="L256" s="345">
        <f t="shared" si="117"/>
        <v>0</v>
      </c>
      <c r="M256" s="345">
        <f t="shared" si="118"/>
        <v>0</v>
      </c>
      <c r="N256" s="345">
        <f t="shared" si="119"/>
        <v>0</v>
      </c>
      <c r="O256" s="321" t="str">
        <f t="shared" si="120"/>
        <v/>
      </c>
      <c r="P256" s="321" t="str">
        <f t="shared" si="121"/>
        <v/>
      </c>
      <c r="Q256" s="321" t="str">
        <f t="shared" si="122"/>
        <v/>
      </c>
      <c r="R256" s="214" t="str">
        <f t="shared" si="130"/>
        <v/>
      </c>
      <c r="S256" s="141"/>
      <c r="T256" s="211"/>
      <c r="U256" s="215" t="str">
        <f t="shared" si="102"/>
        <v/>
      </c>
      <c r="V256" s="153" t="str">
        <f t="shared" si="123"/>
        <v/>
      </c>
      <c r="W256" s="153" t="str">
        <f t="shared" si="124"/>
        <v/>
      </c>
      <c r="X256" s="153" t="str">
        <f t="shared" si="103"/>
        <v/>
      </c>
      <c r="Y256" s="153" t="str">
        <f t="shared" si="104"/>
        <v/>
      </c>
      <c r="Z256" s="141"/>
      <c r="AA256" s="211"/>
      <c r="AB256" s="215" t="str">
        <f t="shared" si="131"/>
        <v/>
      </c>
      <c r="AC256" s="153" t="str">
        <f t="shared" si="125"/>
        <v/>
      </c>
      <c r="AD256" s="153" t="str">
        <f t="shared" si="126"/>
        <v/>
      </c>
      <c r="AE256" s="153" t="str">
        <f t="shared" si="105"/>
        <v/>
      </c>
      <c r="AF256" s="153" t="str">
        <f t="shared" si="106"/>
        <v/>
      </c>
      <c r="AG256" s="213" t="str">
        <f t="shared" si="132"/>
        <v/>
      </c>
      <c r="AH256" s="141"/>
      <c r="AI256" s="211"/>
      <c r="AJ256" s="215" t="str">
        <f t="shared" si="133"/>
        <v/>
      </c>
      <c r="AK256" s="153" t="str">
        <f t="shared" si="127"/>
        <v/>
      </c>
      <c r="AL256" s="153" t="str">
        <f t="shared" si="107"/>
        <v/>
      </c>
      <c r="AM256" s="153" t="str">
        <f t="shared" si="108"/>
        <v/>
      </c>
      <c r="AN256" s="141"/>
      <c r="AO256" s="211"/>
      <c r="AP256" s="215" t="str">
        <f t="shared" si="134"/>
        <v/>
      </c>
      <c r="AQ256" s="153" t="str">
        <f t="shared" si="128"/>
        <v/>
      </c>
      <c r="AR256" s="153" t="str">
        <f t="shared" si="109"/>
        <v/>
      </c>
      <c r="AS256" s="153" t="str">
        <f t="shared" si="110"/>
        <v/>
      </c>
      <c r="AT256" s="141"/>
      <c r="AU256" s="211"/>
      <c r="AV256" s="215" t="str">
        <f t="shared" si="135"/>
        <v/>
      </c>
      <c r="AW256" s="153" t="str">
        <f t="shared" si="129"/>
        <v/>
      </c>
      <c r="AX256" s="153" t="str">
        <f t="shared" si="111"/>
        <v/>
      </c>
      <c r="AY256" s="153" t="str">
        <f t="shared" si="112"/>
        <v/>
      </c>
    </row>
    <row r="257" spans="1:51" ht="29.45" customHeight="1" x14ac:dyDescent="0.25">
      <c r="A257" s="354" t="str">
        <f>IF('N-Bedarf GL'!A257="","",'N-Bedarf GL'!A257)</f>
        <v/>
      </c>
      <c r="B257" s="354" t="str">
        <f>IF('N-Bedarf GL'!B257="","",'N-Bedarf GL'!B257)</f>
        <v/>
      </c>
      <c r="C257" s="305" t="str">
        <f>IF('N-Bedarf GL'!D257="","",'N-Bedarf GL'!D257)</f>
        <v/>
      </c>
      <c r="D257" s="32" t="str">
        <f>IF('N-Bedarf GL'!C257="","",'N-Bedarf GL'!C257)</f>
        <v/>
      </c>
      <c r="E257" s="321" t="str">
        <f>IF('N-Bedarf GL'!R257="","",'N-Bedarf GL'!R257)</f>
        <v/>
      </c>
      <c r="F257" s="321" t="str">
        <f>IF('P-Bedarf GL'!N258="","",'P-Bedarf GL'!N258)</f>
        <v/>
      </c>
      <c r="G257" s="321" t="str">
        <f>IF('P-Bedarf GL'!R258="","",'P-Bedarf GL'!R258)</f>
        <v/>
      </c>
      <c r="H257" s="321">
        <f t="shared" si="113"/>
        <v>0</v>
      </c>
      <c r="I257" s="345" t="str">
        <f t="shared" si="114"/>
        <v/>
      </c>
      <c r="J257" s="345" t="str">
        <f t="shared" si="115"/>
        <v/>
      </c>
      <c r="K257" s="345" t="str">
        <f t="shared" si="116"/>
        <v/>
      </c>
      <c r="L257" s="345">
        <f t="shared" si="117"/>
        <v>0</v>
      </c>
      <c r="M257" s="345">
        <f t="shared" si="118"/>
        <v>0</v>
      </c>
      <c r="N257" s="345">
        <f t="shared" si="119"/>
        <v>0</v>
      </c>
      <c r="O257" s="321" t="str">
        <f t="shared" si="120"/>
        <v/>
      </c>
      <c r="P257" s="321" t="str">
        <f t="shared" si="121"/>
        <v/>
      </c>
      <c r="Q257" s="321" t="str">
        <f t="shared" si="122"/>
        <v/>
      </c>
      <c r="R257" s="214" t="str">
        <f t="shared" si="130"/>
        <v/>
      </c>
      <c r="S257" s="141"/>
      <c r="T257" s="211"/>
      <c r="U257" s="215" t="str">
        <f t="shared" si="102"/>
        <v/>
      </c>
      <c r="V257" s="153" t="str">
        <f t="shared" si="123"/>
        <v/>
      </c>
      <c r="W257" s="153" t="str">
        <f t="shared" si="124"/>
        <v/>
      </c>
      <c r="X257" s="153" t="str">
        <f t="shared" si="103"/>
        <v/>
      </c>
      <c r="Y257" s="153" t="str">
        <f t="shared" si="104"/>
        <v/>
      </c>
      <c r="Z257" s="141"/>
      <c r="AA257" s="211"/>
      <c r="AB257" s="215" t="str">
        <f t="shared" si="131"/>
        <v/>
      </c>
      <c r="AC257" s="153" t="str">
        <f t="shared" si="125"/>
        <v/>
      </c>
      <c r="AD257" s="153" t="str">
        <f t="shared" si="126"/>
        <v/>
      </c>
      <c r="AE257" s="153" t="str">
        <f t="shared" si="105"/>
        <v/>
      </c>
      <c r="AF257" s="153" t="str">
        <f t="shared" si="106"/>
        <v/>
      </c>
      <c r="AG257" s="213" t="str">
        <f t="shared" si="132"/>
        <v/>
      </c>
      <c r="AH257" s="141"/>
      <c r="AI257" s="211"/>
      <c r="AJ257" s="215" t="str">
        <f t="shared" si="133"/>
        <v/>
      </c>
      <c r="AK257" s="153" t="str">
        <f t="shared" si="127"/>
        <v/>
      </c>
      <c r="AL257" s="153" t="str">
        <f t="shared" si="107"/>
        <v/>
      </c>
      <c r="AM257" s="153" t="str">
        <f t="shared" si="108"/>
        <v/>
      </c>
      <c r="AN257" s="141"/>
      <c r="AO257" s="211"/>
      <c r="AP257" s="215" t="str">
        <f t="shared" si="134"/>
        <v/>
      </c>
      <c r="AQ257" s="153" t="str">
        <f t="shared" si="128"/>
        <v/>
      </c>
      <c r="AR257" s="153" t="str">
        <f t="shared" si="109"/>
        <v/>
      </c>
      <c r="AS257" s="153" t="str">
        <f t="shared" si="110"/>
        <v/>
      </c>
      <c r="AT257" s="141"/>
      <c r="AU257" s="211"/>
      <c r="AV257" s="215" t="str">
        <f t="shared" si="135"/>
        <v/>
      </c>
      <c r="AW257" s="153" t="str">
        <f t="shared" si="129"/>
        <v/>
      </c>
      <c r="AX257" s="153" t="str">
        <f t="shared" si="111"/>
        <v/>
      </c>
      <c r="AY257" s="153" t="str">
        <f t="shared" si="112"/>
        <v/>
      </c>
    </row>
    <row r="258" spans="1:51" ht="29.45" customHeight="1" x14ac:dyDescent="0.25">
      <c r="A258" s="354" t="str">
        <f>IF('N-Bedarf GL'!A258="","",'N-Bedarf GL'!A258)</f>
        <v/>
      </c>
      <c r="B258" s="354" t="str">
        <f>IF('N-Bedarf GL'!B258="","",'N-Bedarf GL'!B258)</f>
        <v/>
      </c>
      <c r="C258" s="305" t="str">
        <f>IF('N-Bedarf GL'!D258="","",'N-Bedarf GL'!D258)</f>
        <v/>
      </c>
      <c r="D258" s="32" t="str">
        <f>IF('N-Bedarf GL'!C258="","",'N-Bedarf GL'!C258)</f>
        <v/>
      </c>
      <c r="E258" s="321" t="str">
        <f>IF('N-Bedarf GL'!R258="","",'N-Bedarf GL'!R258)</f>
        <v/>
      </c>
      <c r="F258" s="321" t="str">
        <f>IF('P-Bedarf GL'!N259="","",'P-Bedarf GL'!N259)</f>
        <v/>
      </c>
      <c r="G258" s="321" t="str">
        <f>IF('P-Bedarf GL'!R259="","",'P-Bedarf GL'!R259)</f>
        <v/>
      </c>
      <c r="H258" s="321">
        <f t="shared" si="113"/>
        <v>0</v>
      </c>
      <c r="I258" s="345" t="str">
        <f t="shared" si="114"/>
        <v/>
      </c>
      <c r="J258" s="345" t="str">
        <f t="shared" si="115"/>
        <v/>
      </c>
      <c r="K258" s="345" t="str">
        <f t="shared" si="116"/>
        <v/>
      </c>
      <c r="L258" s="345">
        <f t="shared" si="117"/>
        <v>0</v>
      </c>
      <c r="M258" s="345">
        <f t="shared" si="118"/>
        <v>0</v>
      </c>
      <c r="N258" s="345">
        <f t="shared" si="119"/>
        <v>0</v>
      </c>
      <c r="O258" s="321" t="str">
        <f t="shared" si="120"/>
        <v/>
      </c>
      <c r="P258" s="321" t="str">
        <f t="shared" si="121"/>
        <v/>
      </c>
      <c r="Q258" s="321" t="str">
        <f t="shared" si="122"/>
        <v/>
      </c>
      <c r="R258" s="214" t="str">
        <f t="shared" si="130"/>
        <v/>
      </c>
      <c r="S258" s="141"/>
      <c r="T258" s="211"/>
      <c r="U258" s="215" t="str">
        <f t="shared" si="102"/>
        <v/>
      </c>
      <c r="V258" s="153" t="str">
        <f t="shared" si="123"/>
        <v/>
      </c>
      <c r="W258" s="153" t="str">
        <f t="shared" si="124"/>
        <v/>
      </c>
      <c r="X258" s="153" t="str">
        <f t="shared" si="103"/>
        <v/>
      </c>
      <c r="Y258" s="153" t="str">
        <f t="shared" si="104"/>
        <v/>
      </c>
      <c r="Z258" s="141"/>
      <c r="AA258" s="211"/>
      <c r="AB258" s="215" t="str">
        <f t="shared" si="131"/>
        <v/>
      </c>
      <c r="AC258" s="153" t="str">
        <f t="shared" si="125"/>
        <v/>
      </c>
      <c r="AD258" s="153" t="str">
        <f t="shared" si="126"/>
        <v/>
      </c>
      <c r="AE258" s="153" t="str">
        <f t="shared" si="105"/>
        <v/>
      </c>
      <c r="AF258" s="153" t="str">
        <f t="shared" si="106"/>
        <v/>
      </c>
      <c r="AG258" s="213" t="str">
        <f t="shared" si="132"/>
        <v/>
      </c>
      <c r="AH258" s="141"/>
      <c r="AI258" s="211"/>
      <c r="AJ258" s="215" t="str">
        <f t="shared" si="133"/>
        <v/>
      </c>
      <c r="AK258" s="153" t="str">
        <f t="shared" si="127"/>
        <v/>
      </c>
      <c r="AL258" s="153" t="str">
        <f t="shared" si="107"/>
        <v/>
      </c>
      <c r="AM258" s="153" t="str">
        <f t="shared" si="108"/>
        <v/>
      </c>
      <c r="AN258" s="141"/>
      <c r="AO258" s="211"/>
      <c r="AP258" s="215" t="str">
        <f t="shared" si="134"/>
        <v/>
      </c>
      <c r="AQ258" s="153" t="str">
        <f t="shared" si="128"/>
        <v/>
      </c>
      <c r="AR258" s="153" t="str">
        <f t="shared" si="109"/>
        <v/>
      </c>
      <c r="AS258" s="153" t="str">
        <f t="shared" si="110"/>
        <v/>
      </c>
      <c r="AT258" s="141"/>
      <c r="AU258" s="211"/>
      <c r="AV258" s="215" t="str">
        <f t="shared" si="135"/>
        <v/>
      </c>
      <c r="AW258" s="153" t="str">
        <f t="shared" si="129"/>
        <v/>
      </c>
      <c r="AX258" s="153" t="str">
        <f t="shared" si="111"/>
        <v/>
      </c>
      <c r="AY258" s="153" t="str">
        <f t="shared" si="112"/>
        <v/>
      </c>
    </row>
    <row r="259" spans="1:51" ht="29.45" customHeight="1" x14ac:dyDescent="0.25">
      <c r="A259" s="354" t="str">
        <f>IF('N-Bedarf GL'!A259="","",'N-Bedarf GL'!A259)</f>
        <v/>
      </c>
      <c r="B259" s="354" t="str">
        <f>IF('N-Bedarf GL'!B259="","",'N-Bedarf GL'!B259)</f>
        <v/>
      </c>
      <c r="C259" s="305" t="str">
        <f>IF('N-Bedarf GL'!D259="","",'N-Bedarf GL'!D259)</f>
        <v/>
      </c>
      <c r="D259" s="32" t="str">
        <f>IF('N-Bedarf GL'!C259="","",'N-Bedarf GL'!C259)</f>
        <v/>
      </c>
      <c r="E259" s="321" t="str">
        <f>IF('N-Bedarf GL'!R259="","",'N-Bedarf GL'!R259)</f>
        <v/>
      </c>
      <c r="F259" s="321" t="str">
        <f>IF('P-Bedarf GL'!N260="","",'P-Bedarf GL'!N260)</f>
        <v/>
      </c>
      <c r="G259" s="321" t="str">
        <f>IF('P-Bedarf GL'!R260="","",'P-Bedarf GL'!R260)</f>
        <v/>
      </c>
      <c r="H259" s="321">
        <f t="shared" si="113"/>
        <v>0</v>
      </c>
      <c r="I259" s="345" t="str">
        <f t="shared" si="114"/>
        <v/>
      </c>
      <c r="J259" s="345" t="str">
        <f t="shared" si="115"/>
        <v/>
      </c>
      <c r="K259" s="345" t="str">
        <f t="shared" si="116"/>
        <v/>
      </c>
      <c r="L259" s="345">
        <f t="shared" si="117"/>
        <v>0</v>
      </c>
      <c r="M259" s="345">
        <f t="shared" si="118"/>
        <v>0</v>
      </c>
      <c r="N259" s="345">
        <f t="shared" si="119"/>
        <v>0</v>
      </c>
      <c r="O259" s="321" t="str">
        <f t="shared" si="120"/>
        <v/>
      </c>
      <c r="P259" s="321" t="str">
        <f t="shared" si="121"/>
        <v/>
      </c>
      <c r="Q259" s="321" t="str">
        <f t="shared" si="122"/>
        <v/>
      </c>
      <c r="R259" s="214" t="str">
        <f t="shared" si="130"/>
        <v/>
      </c>
      <c r="S259" s="141"/>
      <c r="T259" s="211"/>
      <c r="U259" s="215" t="str">
        <f t="shared" si="102"/>
        <v/>
      </c>
      <c r="V259" s="153" t="str">
        <f t="shared" si="123"/>
        <v/>
      </c>
      <c r="W259" s="153" t="str">
        <f t="shared" si="124"/>
        <v/>
      </c>
      <c r="X259" s="153" t="str">
        <f t="shared" si="103"/>
        <v/>
      </c>
      <c r="Y259" s="153" t="str">
        <f t="shared" si="104"/>
        <v/>
      </c>
      <c r="Z259" s="141"/>
      <c r="AA259" s="211"/>
      <c r="AB259" s="215" t="str">
        <f t="shared" si="131"/>
        <v/>
      </c>
      <c r="AC259" s="153" t="str">
        <f t="shared" si="125"/>
        <v/>
      </c>
      <c r="AD259" s="153" t="str">
        <f t="shared" si="126"/>
        <v/>
      </c>
      <c r="AE259" s="153" t="str">
        <f t="shared" si="105"/>
        <v/>
      </c>
      <c r="AF259" s="153" t="str">
        <f t="shared" si="106"/>
        <v/>
      </c>
      <c r="AG259" s="213" t="str">
        <f t="shared" si="132"/>
        <v/>
      </c>
      <c r="AH259" s="141"/>
      <c r="AI259" s="211"/>
      <c r="AJ259" s="215" t="str">
        <f t="shared" si="133"/>
        <v/>
      </c>
      <c r="AK259" s="153" t="str">
        <f t="shared" si="127"/>
        <v/>
      </c>
      <c r="AL259" s="153" t="str">
        <f t="shared" si="107"/>
        <v/>
      </c>
      <c r="AM259" s="153" t="str">
        <f t="shared" si="108"/>
        <v/>
      </c>
      <c r="AN259" s="141"/>
      <c r="AO259" s="211"/>
      <c r="AP259" s="215" t="str">
        <f t="shared" si="134"/>
        <v/>
      </c>
      <c r="AQ259" s="153" t="str">
        <f t="shared" si="128"/>
        <v/>
      </c>
      <c r="AR259" s="153" t="str">
        <f t="shared" si="109"/>
        <v/>
      </c>
      <c r="AS259" s="153" t="str">
        <f t="shared" si="110"/>
        <v/>
      </c>
      <c r="AT259" s="141"/>
      <c r="AU259" s="211"/>
      <c r="AV259" s="215" t="str">
        <f t="shared" si="135"/>
        <v/>
      </c>
      <c r="AW259" s="153" t="str">
        <f t="shared" si="129"/>
        <v/>
      </c>
      <c r="AX259" s="153" t="str">
        <f t="shared" si="111"/>
        <v/>
      </c>
      <c r="AY259" s="153" t="str">
        <f t="shared" si="112"/>
        <v/>
      </c>
    </row>
    <row r="260" spans="1:51" ht="29.45" customHeight="1" x14ac:dyDescent="0.25">
      <c r="A260" s="354" t="str">
        <f>IF('N-Bedarf GL'!A260="","",'N-Bedarf GL'!A260)</f>
        <v/>
      </c>
      <c r="B260" s="354" t="str">
        <f>IF('N-Bedarf GL'!B260="","",'N-Bedarf GL'!B260)</f>
        <v/>
      </c>
      <c r="C260" s="305" t="str">
        <f>IF('N-Bedarf GL'!D260="","",'N-Bedarf GL'!D260)</f>
        <v/>
      </c>
      <c r="D260" s="32" t="str">
        <f>IF('N-Bedarf GL'!C260="","",'N-Bedarf GL'!C260)</f>
        <v/>
      </c>
      <c r="E260" s="321" t="str">
        <f>IF('N-Bedarf GL'!R260="","",'N-Bedarf GL'!R260)</f>
        <v/>
      </c>
      <c r="F260" s="321" t="str">
        <f>IF('P-Bedarf GL'!N261="","",'P-Bedarf GL'!N261)</f>
        <v/>
      </c>
      <c r="G260" s="321" t="str">
        <f>IF('P-Bedarf GL'!R261="","",'P-Bedarf GL'!R261)</f>
        <v/>
      </c>
      <c r="H260" s="321">
        <f t="shared" si="113"/>
        <v>0</v>
      </c>
      <c r="I260" s="345" t="str">
        <f t="shared" si="114"/>
        <v/>
      </c>
      <c r="J260" s="345" t="str">
        <f t="shared" si="115"/>
        <v/>
      </c>
      <c r="K260" s="345" t="str">
        <f t="shared" si="116"/>
        <v/>
      </c>
      <c r="L260" s="345">
        <f t="shared" si="117"/>
        <v>0</v>
      </c>
      <c r="M260" s="345">
        <f t="shared" si="118"/>
        <v>0</v>
      </c>
      <c r="N260" s="345">
        <f t="shared" si="119"/>
        <v>0</v>
      </c>
      <c r="O260" s="321" t="str">
        <f t="shared" si="120"/>
        <v/>
      </c>
      <c r="P260" s="321" t="str">
        <f t="shared" si="121"/>
        <v/>
      </c>
      <c r="Q260" s="321" t="str">
        <f t="shared" si="122"/>
        <v/>
      </c>
      <c r="R260" s="214" t="str">
        <f t="shared" si="130"/>
        <v/>
      </c>
      <c r="S260" s="141"/>
      <c r="T260" s="211"/>
      <c r="U260" s="215" t="str">
        <f t="shared" si="102"/>
        <v/>
      </c>
      <c r="V260" s="153" t="str">
        <f t="shared" si="123"/>
        <v/>
      </c>
      <c r="W260" s="153" t="str">
        <f t="shared" si="124"/>
        <v/>
      </c>
      <c r="X260" s="153" t="str">
        <f t="shared" si="103"/>
        <v/>
      </c>
      <c r="Y260" s="153" t="str">
        <f t="shared" si="104"/>
        <v/>
      </c>
      <c r="Z260" s="141"/>
      <c r="AA260" s="211"/>
      <c r="AB260" s="215" t="str">
        <f t="shared" si="131"/>
        <v/>
      </c>
      <c r="AC260" s="153" t="str">
        <f t="shared" si="125"/>
        <v/>
      </c>
      <c r="AD260" s="153" t="str">
        <f t="shared" si="126"/>
        <v/>
      </c>
      <c r="AE260" s="153" t="str">
        <f t="shared" si="105"/>
        <v/>
      </c>
      <c r="AF260" s="153" t="str">
        <f t="shared" si="106"/>
        <v/>
      </c>
      <c r="AG260" s="213" t="str">
        <f t="shared" si="132"/>
        <v/>
      </c>
      <c r="AH260" s="141"/>
      <c r="AI260" s="211"/>
      <c r="AJ260" s="215" t="str">
        <f t="shared" si="133"/>
        <v/>
      </c>
      <c r="AK260" s="153" t="str">
        <f t="shared" si="127"/>
        <v/>
      </c>
      <c r="AL260" s="153" t="str">
        <f t="shared" si="107"/>
        <v/>
      </c>
      <c r="AM260" s="153" t="str">
        <f t="shared" si="108"/>
        <v/>
      </c>
      <c r="AN260" s="141"/>
      <c r="AO260" s="211"/>
      <c r="AP260" s="215" t="str">
        <f t="shared" si="134"/>
        <v/>
      </c>
      <c r="AQ260" s="153" t="str">
        <f t="shared" si="128"/>
        <v/>
      </c>
      <c r="AR260" s="153" t="str">
        <f t="shared" si="109"/>
        <v/>
      </c>
      <c r="AS260" s="153" t="str">
        <f t="shared" si="110"/>
        <v/>
      </c>
      <c r="AT260" s="141"/>
      <c r="AU260" s="211"/>
      <c r="AV260" s="215" t="str">
        <f t="shared" si="135"/>
        <v/>
      </c>
      <c r="AW260" s="153" t="str">
        <f t="shared" si="129"/>
        <v/>
      </c>
      <c r="AX260" s="153" t="str">
        <f t="shared" si="111"/>
        <v/>
      </c>
      <c r="AY260" s="153" t="str">
        <f t="shared" si="112"/>
        <v/>
      </c>
    </row>
    <row r="261" spans="1:51" ht="29.45" customHeight="1" x14ac:dyDescent="0.25">
      <c r="A261" s="354" t="str">
        <f>IF('N-Bedarf GL'!A261="","",'N-Bedarf GL'!A261)</f>
        <v/>
      </c>
      <c r="B261" s="354" t="str">
        <f>IF('N-Bedarf GL'!B261="","",'N-Bedarf GL'!B261)</f>
        <v/>
      </c>
      <c r="C261" s="305" t="str">
        <f>IF('N-Bedarf GL'!D261="","",'N-Bedarf GL'!D261)</f>
        <v/>
      </c>
      <c r="D261" s="32" t="str">
        <f>IF('N-Bedarf GL'!C261="","",'N-Bedarf GL'!C261)</f>
        <v/>
      </c>
      <c r="E261" s="321" t="str">
        <f>IF('N-Bedarf GL'!R261="","",'N-Bedarf GL'!R261)</f>
        <v/>
      </c>
      <c r="F261" s="321" t="str">
        <f>IF('P-Bedarf GL'!N262="","",'P-Bedarf GL'!N262)</f>
        <v/>
      </c>
      <c r="G261" s="321" t="str">
        <f>IF('P-Bedarf GL'!R262="","",'P-Bedarf GL'!R262)</f>
        <v/>
      </c>
      <c r="H261" s="321">
        <f t="shared" si="113"/>
        <v>0</v>
      </c>
      <c r="I261" s="345" t="str">
        <f t="shared" si="114"/>
        <v/>
      </c>
      <c r="J261" s="345" t="str">
        <f t="shared" si="115"/>
        <v/>
      </c>
      <c r="K261" s="345" t="str">
        <f t="shared" si="116"/>
        <v/>
      </c>
      <c r="L261" s="345">
        <f t="shared" si="117"/>
        <v>0</v>
      </c>
      <c r="M261" s="345">
        <f t="shared" si="118"/>
        <v>0</v>
      </c>
      <c r="N261" s="345">
        <f t="shared" si="119"/>
        <v>0</v>
      </c>
      <c r="O261" s="321" t="str">
        <f t="shared" si="120"/>
        <v/>
      </c>
      <c r="P261" s="321" t="str">
        <f t="shared" si="121"/>
        <v/>
      </c>
      <c r="Q261" s="321" t="str">
        <f t="shared" si="122"/>
        <v/>
      </c>
      <c r="R261" s="214" t="str">
        <f t="shared" si="130"/>
        <v/>
      </c>
      <c r="S261" s="141"/>
      <c r="T261" s="211"/>
      <c r="U261" s="215" t="str">
        <f t="shared" si="102"/>
        <v/>
      </c>
      <c r="V261" s="153" t="str">
        <f t="shared" si="123"/>
        <v/>
      </c>
      <c r="W261" s="153" t="str">
        <f t="shared" si="124"/>
        <v/>
      </c>
      <c r="X261" s="153" t="str">
        <f t="shared" si="103"/>
        <v/>
      </c>
      <c r="Y261" s="153" t="str">
        <f t="shared" si="104"/>
        <v/>
      </c>
      <c r="Z261" s="141"/>
      <c r="AA261" s="211"/>
      <c r="AB261" s="215" t="str">
        <f t="shared" si="131"/>
        <v/>
      </c>
      <c r="AC261" s="153" t="str">
        <f t="shared" si="125"/>
        <v/>
      </c>
      <c r="AD261" s="153" t="str">
        <f t="shared" si="126"/>
        <v/>
      </c>
      <c r="AE261" s="153" t="str">
        <f t="shared" si="105"/>
        <v/>
      </c>
      <c r="AF261" s="153" t="str">
        <f t="shared" si="106"/>
        <v/>
      </c>
      <c r="AG261" s="213" t="str">
        <f t="shared" si="132"/>
        <v/>
      </c>
      <c r="AH261" s="141"/>
      <c r="AI261" s="211"/>
      <c r="AJ261" s="215" t="str">
        <f t="shared" si="133"/>
        <v/>
      </c>
      <c r="AK261" s="153" t="str">
        <f t="shared" si="127"/>
        <v/>
      </c>
      <c r="AL261" s="153" t="str">
        <f t="shared" si="107"/>
        <v/>
      </c>
      <c r="AM261" s="153" t="str">
        <f t="shared" si="108"/>
        <v/>
      </c>
      <c r="AN261" s="141"/>
      <c r="AO261" s="211"/>
      <c r="AP261" s="215" t="str">
        <f t="shared" si="134"/>
        <v/>
      </c>
      <c r="AQ261" s="153" t="str">
        <f t="shared" si="128"/>
        <v/>
      </c>
      <c r="AR261" s="153" t="str">
        <f t="shared" si="109"/>
        <v/>
      </c>
      <c r="AS261" s="153" t="str">
        <f t="shared" si="110"/>
        <v/>
      </c>
      <c r="AT261" s="141"/>
      <c r="AU261" s="211"/>
      <c r="AV261" s="215" t="str">
        <f t="shared" si="135"/>
        <v/>
      </c>
      <c r="AW261" s="153" t="str">
        <f t="shared" si="129"/>
        <v/>
      </c>
      <c r="AX261" s="153" t="str">
        <f t="shared" si="111"/>
        <v/>
      </c>
      <c r="AY261" s="153" t="str">
        <f t="shared" si="112"/>
        <v/>
      </c>
    </row>
    <row r="262" spans="1:51" ht="29.45" customHeight="1" x14ac:dyDescent="0.25">
      <c r="A262" s="354" t="str">
        <f>IF('N-Bedarf GL'!A262="","",'N-Bedarf GL'!A262)</f>
        <v/>
      </c>
      <c r="B262" s="354" t="str">
        <f>IF('N-Bedarf GL'!B262="","",'N-Bedarf GL'!B262)</f>
        <v/>
      </c>
      <c r="C262" s="305" t="str">
        <f>IF('N-Bedarf GL'!D262="","",'N-Bedarf GL'!D262)</f>
        <v/>
      </c>
      <c r="D262" s="32" t="str">
        <f>IF('N-Bedarf GL'!C262="","",'N-Bedarf GL'!C262)</f>
        <v/>
      </c>
      <c r="E262" s="321" t="str">
        <f>IF('N-Bedarf GL'!R262="","",'N-Bedarf GL'!R262)</f>
        <v/>
      </c>
      <c r="F262" s="321" t="str">
        <f>IF('P-Bedarf GL'!N263="","",'P-Bedarf GL'!N263)</f>
        <v/>
      </c>
      <c r="G262" s="321" t="str">
        <f>IF('P-Bedarf GL'!R263="","",'P-Bedarf GL'!R263)</f>
        <v/>
      </c>
      <c r="H262" s="321">
        <f t="shared" si="113"/>
        <v>0</v>
      </c>
      <c r="I262" s="345" t="str">
        <f t="shared" si="114"/>
        <v/>
      </c>
      <c r="J262" s="345" t="str">
        <f t="shared" si="115"/>
        <v/>
      </c>
      <c r="K262" s="345" t="str">
        <f t="shared" si="116"/>
        <v/>
      </c>
      <c r="L262" s="345">
        <f t="shared" si="117"/>
        <v>0</v>
      </c>
      <c r="M262" s="345">
        <f t="shared" si="118"/>
        <v>0</v>
      </c>
      <c r="N262" s="345">
        <f t="shared" si="119"/>
        <v>0</v>
      </c>
      <c r="O262" s="321" t="str">
        <f t="shared" si="120"/>
        <v/>
      </c>
      <c r="P262" s="321" t="str">
        <f t="shared" si="121"/>
        <v/>
      </c>
      <c r="Q262" s="321" t="str">
        <f t="shared" si="122"/>
        <v/>
      </c>
      <c r="R262" s="214" t="str">
        <f t="shared" si="130"/>
        <v/>
      </c>
      <c r="S262" s="141"/>
      <c r="T262" s="211"/>
      <c r="U262" s="215" t="str">
        <f t="shared" si="102"/>
        <v/>
      </c>
      <c r="V262" s="153" t="str">
        <f t="shared" si="123"/>
        <v/>
      </c>
      <c r="W262" s="153" t="str">
        <f t="shared" si="124"/>
        <v/>
      </c>
      <c r="X262" s="153" t="str">
        <f t="shared" si="103"/>
        <v/>
      </c>
      <c r="Y262" s="153" t="str">
        <f t="shared" si="104"/>
        <v/>
      </c>
      <c r="Z262" s="141"/>
      <c r="AA262" s="211"/>
      <c r="AB262" s="215" t="str">
        <f t="shared" si="131"/>
        <v/>
      </c>
      <c r="AC262" s="153" t="str">
        <f t="shared" si="125"/>
        <v/>
      </c>
      <c r="AD262" s="153" t="str">
        <f t="shared" si="126"/>
        <v/>
      </c>
      <c r="AE262" s="153" t="str">
        <f t="shared" si="105"/>
        <v/>
      </c>
      <c r="AF262" s="153" t="str">
        <f t="shared" si="106"/>
        <v/>
      </c>
      <c r="AG262" s="213" t="str">
        <f t="shared" si="132"/>
        <v/>
      </c>
      <c r="AH262" s="141"/>
      <c r="AI262" s="211"/>
      <c r="AJ262" s="215" t="str">
        <f t="shared" si="133"/>
        <v/>
      </c>
      <c r="AK262" s="153" t="str">
        <f t="shared" si="127"/>
        <v/>
      </c>
      <c r="AL262" s="153" t="str">
        <f t="shared" si="107"/>
        <v/>
      </c>
      <c r="AM262" s="153" t="str">
        <f t="shared" si="108"/>
        <v/>
      </c>
      <c r="AN262" s="141"/>
      <c r="AO262" s="211"/>
      <c r="AP262" s="215" t="str">
        <f t="shared" si="134"/>
        <v/>
      </c>
      <c r="AQ262" s="153" t="str">
        <f t="shared" si="128"/>
        <v/>
      </c>
      <c r="AR262" s="153" t="str">
        <f t="shared" si="109"/>
        <v/>
      </c>
      <c r="AS262" s="153" t="str">
        <f t="shared" si="110"/>
        <v/>
      </c>
      <c r="AT262" s="141"/>
      <c r="AU262" s="211"/>
      <c r="AV262" s="215" t="str">
        <f t="shared" si="135"/>
        <v/>
      </c>
      <c r="AW262" s="153" t="str">
        <f t="shared" si="129"/>
        <v/>
      </c>
      <c r="AX262" s="153" t="str">
        <f t="shared" si="111"/>
        <v/>
      </c>
      <c r="AY262" s="153" t="str">
        <f t="shared" si="112"/>
        <v/>
      </c>
    </row>
    <row r="263" spans="1:51" ht="29.45" customHeight="1" x14ac:dyDescent="0.25">
      <c r="A263" s="354" t="str">
        <f>IF('N-Bedarf GL'!A263="","",'N-Bedarf GL'!A263)</f>
        <v/>
      </c>
      <c r="B263" s="354" t="str">
        <f>IF('N-Bedarf GL'!B263="","",'N-Bedarf GL'!B263)</f>
        <v/>
      </c>
      <c r="C263" s="305" t="str">
        <f>IF('N-Bedarf GL'!D263="","",'N-Bedarf GL'!D263)</f>
        <v/>
      </c>
      <c r="D263" s="32" t="str">
        <f>IF('N-Bedarf GL'!C263="","",'N-Bedarf GL'!C263)</f>
        <v/>
      </c>
      <c r="E263" s="321" t="str">
        <f>IF('N-Bedarf GL'!R263="","",'N-Bedarf GL'!R263)</f>
        <v/>
      </c>
      <c r="F263" s="321" t="str">
        <f>IF('P-Bedarf GL'!N264="","",'P-Bedarf GL'!N264)</f>
        <v/>
      </c>
      <c r="G263" s="321" t="str">
        <f>IF('P-Bedarf GL'!R264="","",'P-Bedarf GL'!R264)</f>
        <v/>
      </c>
      <c r="H263" s="321">
        <f t="shared" si="113"/>
        <v>0</v>
      </c>
      <c r="I263" s="345" t="str">
        <f t="shared" si="114"/>
        <v/>
      </c>
      <c r="J263" s="345" t="str">
        <f t="shared" si="115"/>
        <v/>
      </c>
      <c r="K263" s="345" t="str">
        <f t="shared" si="116"/>
        <v/>
      </c>
      <c r="L263" s="345">
        <f t="shared" si="117"/>
        <v>0</v>
      </c>
      <c r="M263" s="345">
        <f t="shared" si="118"/>
        <v>0</v>
      </c>
      <c r="N263" s="345">
        <f t="shared" si="119"/>
        <v>0</v>
      </c>
      <c r="O263" s="321" t="str">
        <f t="shared" si="120"/>
        <v/>
      </c>
      <c r="P263" s="321" t="str">
        <f t="shared" si="121"/>
        <v/>
      </c>
      <c r="Q263" s="321" t="str">
        <f t="shared" si="122"/>
        <v/>
      </c>
      <c r="R263" s="214" t="str">
        <f t="shared" si="130"/>
        <v/>
      </c>
      <c r="S263" s="141"/>
      <c r="T263" s="211"/>
      <c r="U263" s="215" t="str">
        <f t="shared" si="102"/>
        <v/>
      </c>
      <c r="V263" s="153" t="str">
        <f t="shared" si="123"/>
        <v/>
      </c>
      <c r="W263" s="153" t="str">
        <f t="shared" si="124"/>
        <v/>
      </c>
      <c r="X263" s="153" t="str">
        <f t="shared" si="103"/>
        <v/>
      </c>
      <c r="Y263" s="153" t="str">
        <f t="shared" si="104"/>
        <v/>
      </c>
      <c r="Z263" s="141"/>
      <c r="AA263" s="211"/>
      <c r="AB263" s="215" t="str">
        <f t="shared" si="131"/>
        <v/>
      </c>
      <c r="AC263" s="153" t="str">
        <f t="shared" si="125"/>
        <v/>
      </c>
      <c r="AD263" s="153" t="str">
        <f t="shared" si="126"/>
        <v/>
      </c>
      <c r="AE263" s="153" t="str">
        <f t="shared" si="105"/>
        <v/>
      </c>
      <c r="AF263" s="153" t="str">
        <f t="shared" si="106"/>
        <v/>
      </c>
      <c r="AG263" s="213" t="str">
        <f t="shared" si="132"/>
        <v/>
      </c>
      <c r="AH263" s="141"/>
      <c r="AI263" s="211"/>
      <c r="AJ263" s="215" t="str">
        <f t="shared" si="133"/>
        <v/>
      </c>
      <c r="AK263" s="153" t="str">
        <f t="shared" si="127"/>
        <v/>
      </c>
      <c r="AL263" s="153" t="str">
        <f t="shared" si="107"/>
        <v/>
      </c>
      <c r="AM263" s="153" t="str">
        <f t="shared" si="108"/>
        <v/>
      </c>
      <c r="AN263" s="141"/>
      <c r="AO263" s="211"/>
      <c r="AP263" s="215" t="str">
        <f t="shared" si="134"/>
        <v/>
      </c>
      <c r="AQ263" s="153" t="str">
        <f t="shared" si="128"/>
        <v/>
      </c>
      <c r="AR263" s="153" t="str">
        <f t="shared" si="109"/>
        <v/>
      </c>
      <c r="AS263" s="153" t="str">
        <f t="shared" si="110"/>
        <v/>
      </c>
      <c r="AT263" s="141"/>
      <c r="AU263" s="211"/>
      <c r="AV263" s="215" t="str">
        <f t="shared" si="135"/>
        <v/>
      </c>
      <c r="AW263" s="153" t="str">
        <f t="shared" si="129"/>
        <v/>
      </c>
      <c r="AX263" s="153" t="str">
        <f t="shared" si="111"/>
        <v/>
      </c>
      <c r="AY263" s="153" t="str">
        <f t="shared" si="112"/>
        <v/>
      </c>
    </row>
    <row r="264" spans="1:51" ht="29.45" customHeight="1" x14ac:dyDescent="0.25">
      <c r="A264" s="354" t="str">
        <f>IF('N-Bedarf GL'!A264="","",'N-Bedarf GL'!A264)</f>
        <v/>
      </c>
      <c r="B264" s="354" t="str">
        <f>IF('N-Bedarf GL'!B264="","",'N-Bedarf GL'!B264)</f>
        <v/>
      </c>
      <c r="C264" s="305" t="str">
        <f>IF('N-Bedarf GL'!D264="","",'N-Bedarf GL'!D264)</f>
        <v/>
      </c>
      <c r="D264" s="32" t="str">
        <f>IF('N-Bedarf GL'!C264="","",'N-Bedarf GL'!C264)</f>
        <v/>
      </c>
      <c r="E264" s="321" t="str">
        <f>IF('N-Bedarf GL'!R264="","",'N-Bedarf GL'!R264)</f>
        <v/>
      </c>
      <c r="F264" s="321" t="str">
        <f>IF('P-Bedarf GL'!N265="","",'P-Bedarf GL'!N265)</f>
        <v/>
      </c>
      <c r="G264" s="321" t="str">
        <f>IF('P-Bedarf GL'!R265="","",'P-Bedarf GL'!R265)</f>
        <v/>
      </c>
      <c r="H264" s="321">
        <f t="shared" si="113"/>
        <v>0</v>
      </c>
      <c r="I264" s="345" t="str">
        <f t="shared" si="114"/>
        <v/>
      </c>
      <c r="J264" s="345" t="str">
        <f t="shared" si="115"/>
        <v/>
      </c>
      <c r="K264" s="345" t="str">
        <f t="shared" si="116"/>
        <v/>
      </c>
      <c r="L264" s="345">
        <f t="shared" si="117"/>
        <v>0</v>
      </c>
      <c r="M264" s="345">
        <f t="shared" si="118"/>
        <v>0</v>
      </c>
      <c r="N264" s="345">
        <f t="shared" si="119"/>
        <v>0</v>
      </c>
      <c r="O264" s="321" t="str">
        <f t="shared" si="120"/>
        <v/>
      </c>
      <c r="P264" s="321" t="str">
        <f t="shared" si="121"/>
        <v/>
      </c>
      <c r="Q264" s="321" t="str">
        <f t="shared" si="122"/>
        <v/>
      </c>
      <c r="R264" s="214" t="str">
        <f t="shared" si="130"/>
        <v/>
      </c>
      <c r="S264" s="141"/>
      <c r="T264" s="211"/>
      <c r="U264" s="215" t="str">
        <f t="shared" ref="U264:U310" si="136">IF(D264="","",T264*D264)</f>
        <v/>
      </c>
      <c r="V264" s="153" t="str">
        <f t="shared" si="123"/>
        <v/>
      </c>
      <c r="W264" s="153" t="str">
        <f t="shared" si="124"/>
        <v/>
      </c>
      <c r="X264" s="153" t="str">
        <f t="shared" ref="X264:X310" si="137">IF(OR(F264="",S264="",S264="keine"),"",(VLOOKUP(S264,Dünger_Formen,8,FALSE))*T264)</f>
        <v/>
      </c>
      <c r="Y264" s="153" t="str">
        <f t="shared" ref="Y264:Y310" si="138">IF(OR(G264="",S264="",S264="keine"),"",(VLOOKUP(S264,Dünger_Formen,9,FALSE))*T264)</f>
        <v/>
      </c>
      <c r="Z264" s="141"/>
      <c r="AA264" s="211"/>
      <c r="AB264" s="215" t="str">
        <f t="shared" si="131"/>
        <v/>
      </c>
      <c r="AC264" s="153" t="str">
        <f t="shared" si="125"/>
        <v/>
      </c>
      <c r="AD264" s="153" t="str">
        <f t="shared" si="126"/>
        <v/>
      </c>
      <c r="AE264" s="153" t="str">
        <f t="shared" ref="AE264:AE310" si="139">IF(OR(F264="",Z264="",Z264="keine"),"",(VLOOKUP(Z264,Dünger_Formen,8,FALSE))*AA264)</f>
        <v/>
      </c>
      <c r="AF264" s="153" t="str">
        <f t="shared" ref="AF264:AF310" si="140">IF(OR(G264="",Z264="",Z264="keine"),"",(VLOOKUP(Z264,Dünger_Formen,9,FALSE))*AA264)</f>
        <v/>
      </c>
      <c r="AG264" s="213" t="str">
        <f t="shared" si="132"/>
        <v/>
      </c>
      <c r="AH264" s="141"/>
      <c r="AI264" s="211"/>
      <c r="AJ264" s="215" t="str">
        <f t="shared" si="133"/>
        <v/>
      </c>
      <c r="AK264" s="153" t="str">
        <f t="shared" si="127"/>
        <v/>
      </c>
      <c r="AL264" s="153" t="str">
        <f t="shared" ref="AL264:AL310" si="141">IF(OR(E264="",AH264="",AH264="keine"),"",ROUND((VLOOKUP(AH264,Dünger_Formen,8,FALSE))*AI264,0))</f>
        <v/>
      </c>
      <c r="AM264" s="153" t="str">
        <f t="shared" ref="AM264:AM310" si="142">IF(OR(E264="",AH264="",AH264="keine"),"",ROUND((VLOOKUP(AH264,Dünger_Formen,9,FALSE))*AI264,0))</f>
        <v/>
      </c>
      <c r="AN264" s="141"/>
      <c r="AO264" s="211"/>
      <c r="AP264" s="215" t="str">
        <f t="shared" si="134"/>
        <v/>
      </c>
      <c r="AQ264" s="153" t="str">
        <f t="shared" si="128"/>
        <v/>
      </c>
      <c r="AR264" s="153" t="str">
        <f t="shared" ref="AR264:AR310" si="143">IF(OR(E264="",AN264="",AN264="keine"),"",ROUND((VLOOKUP(AN264,Dünger_Formen,8,FALSE))*AO264,0))</f>
        <v/>
      </c>
      <c r="AS264" s="153" t="str">
        <f t="shared" ref="AS264:AS310" si="144">IF(OR(E264="",AN264="",AN264="keine"),"",ROUND((VLOOKUP(AN264,Dünger_Formen,9,FALSE))*AO264,0))</f>
        <v/>
      </c>
      <c r="AT264" s="141"/>
      <c r="AU264" s="211"/>
      <c r="AV264" s="215" t="str">
        <f t="shared" si="135"/>
        <v/>
      </c>
      <c r="AW264" s="153" t="str">
        <f t="shared" si="129"/>
        <v/>
      </c>
      <c r="AX264" s="153" t="str">
        <f t="shared" ref="AX264:AX310" si="145">IF(OR(E264="",AT264="",AT264="keine"),"",ROUND((VLOOKUP(AT264,Dünger_Formen,8,FALSE))*AU264,0))</f>
        <v/>
      </c>
      <c r="AY264" s="153" t="str">
        <f t="shared" ref="AY264:AY310" si="146">IF(OR(E264="",AT264="",AT264="keine"),"",ROUND((VLOOKUP(AT264,Dünger_Formen,9,FALSE))*AU264,0))</f>
        <v/>
      </c>
    </row>
    <row r="265" spans="1:51" ht="29.45" customHeight="1" x14ac:dyDescent="0.25">
      <c r="A265" s="354" t="str">
        <f>IF('N-Bedarf GL'!A265="","",'N-Bedarf GL'!A265)</f>
        <v/>
      </c>
      <c r="B265" s="354" t="str">
        <f>IF('N-Bedarf GL'!B265="","",'N-Bedarf GL'!B265)</f>
        <v/>
      </c>
      <c r="C265" s="305" t="str">
        <f>IF('N-Bedarf GL'!D265="","",'N-Bedarf GL'!D265)</f>
        <v/>
      </c>
      <c r="D265" s="32" t="str">
        <f>IF('N-Bedarf GL'!C265="","",'N-Bedarf GL'!C265)</f>
        <v/>
      </c>
      <c r="E265" s="321" t="str">
        <f>IF('N-Bedarf GL'!R265="","",'N-Bedarf GL'!R265)</f>
        <v/>
      </c>
      <c r="F265" s="321" t="str">
        <f>IF('P-Bedarf GL'!N266="","",'P-Bedarf GL'!N266)</f>
        <v/>
      </c>
      <c r="G265" s="321" t="str">
        <f>IF('P-Bedarf GL'!R266="","",'P-Bedarf GL'!R266)</f>
        <v/>
      </c>
      <c r="H265" s="321">
        <f t="shared" ref="H265:H310" si="147">IF(W265="",0,W265)+IF(AD265="",0,AD265)+IF(AK265="",0,AK265)+IF(AQ265="",0,AQ265)+IF(AW265="",0,AW265)</f>
        <v>0</v>
      </c>
      <c r="I265" s="345" t="str">
        <f t="shared" ref="I265:I310" si="148">IF(OR($E265="",$O265=""),"",SUM(W265,AD265))</f>
        <v/>
      </c>
      <c r="J265" s="345" t="str">
        <f t="shared" ref="J265:J310" si="149">IF(OR($E265="",$O265=""),"",SUM(V265,AC265))</f>
        <v/>
      </c>
      <c r="K265" s="345" t="str">
        <f t="shared" ref="K265:K310" si="150">IF(OR($E265="",$O265=""),"",SUM(AK265,AQ265,AW265))</f>
        <v/>
      </c>
      <c r="L265" s="345">
        <f t="shared" ref="L265:L310" si="151">IF(W265="",0,W265)+IF(AD265="",0,AD265)+IF(AK265="",0,AK265)+IF(AQ265="",0,AQ265)+IF(AW265="",0,AW265)</f>
        <v>0</v>
      </c>
      <c r="M265" s="345">
        <f t="shared" ref="M265:M310" si="152">IF(X265="",0,X265)+IF(AE265="",0,AE265)+IF(AL265="",0,AL265)+IF(AR265="",0,AR265)+IF(AX265="",0,AX265)</f>
        <v>0</v>
      </c>
      <c r="N265" s="345">
        <f t="shared" ref="N265:N310" si="153">IF(Y265="",0,Y265)+IF(AF265="",0,AF265)+IF(AM265="",0,AM265)+IF(AS265="",0,AS265)+IF(AY265="",0,AY265)</f>
        <v>0</v>
      </c>
      <c r="O265" s="321" t="str">
        <f t="shared" ref="O265:O310" si="154">IF(E265="","",H265-E265)</f>
        <v/>
      </c>
      <c r="P265" s="321" t="str">
        <f t="shared" ref="P265:P310" si="155">IF(F265="","",M265-F265)</f>
        <v/>
      </c>
      <c r="Q265" s="321" t="str">
        <f t="shared" ref="Q265:Q310" si="156">IF(G265="","",N265-G265)</f>
        <v/>
      </c>
      <c r="R265" s="214" t="str">
        <f t="shared" si="130"/>
        <v/>
      </c>
      <c r="S265" s="141"/>
      <c r="T265" s="211"/>
      <c r="U265" s="215" t="str">
        <f t="shared" si="136"/>
        <v/>
      </c>
      <c r="V265" s="153" t="str">
        <f t="shared" ref="V265:V310" si="157">IF(OR(E265="",S265="",S265="keine"),"",(VLOOKUP(S265,Dünger_Formen,3,FALSE))*T265)</f>
        <v/>
      </c>
      <c r="W265" s="153" t="str">
        <f t="shared" ref="W265:W310" si="158">IF(OR(E265="",S265="",S265="keine"),"",(VLOOKUP(S265,Dünger_Formen,7,FALSE))*T265)</f>
        <v/>
      </c>
      <c r="X265" s="153" t="str">
        <f t="shared" si="137"/>
        <v/>
      </c>
      <c r="Y265" s="153" t="str">
        <f t="shared" si="138"/>
        <v/>
      </c>
      <c r="Z265" s="141"/>
      <c r="AA265" s="211"/>
      <c r="AB265" s="215" t="str">
        <f t="shared" si="131"/>
        <v/>
      </c>
      <c r="AC265" s="153" t="str">
        <f t="shared" ref="AC265:AC310" si="159">IF(OR(E265="",Z265="",Z265="keine"),"",(VLOOKUP(Z265,Dünger_Formen,3,FALSE))*AA265)</f>
        <v/>
      </c>
      <c r="AD265" s="153" t="str">
        <f t="shared" ref="AD265:AD310" si="160">IF(OR(E265="",Z265="",Z265="keine"),"",(VLOOKUP(Z265,Dünger_Formen,7,FALSE))*AA265)</f>
        <v/>
      </c>
      <c r="AE265" s="153" t="str">
        <f t="shared" si="139"/>
        <v/>
      </c>
      <c r="AF265" s="153" t="str">
        <f t="shared" si="140"/>
        <v/>
      </c>
      <c r="AG265" s="213" t="str">
        <f t="shared" si="132"/>
        <v/>
      </c>
      <c r="AH265" s="141"/>
      <c r="AI265" s="211"/>
      <c r="AJ265" s="215" t="str">
        <f t="shared" si="133"/>
        <v/>
      </c>
      <c r="AK265" s="153" t="str">
        <f t="shared" ref="AK265:AK310" si="161">IF(OR(E265="",AH265="",AH265="keine"),"",ROUND((VLOOKUP(AH265,Dünger_Formen,3,FALSE))*AI265,0))</f>
        <v/>
      </c>
      <c r="AL265" s="153" t="str">
        <f t="shared" si="141"/>
        <v/>
      </c>
      <c r="AM265" s="153" t="str">
        <f t="shared" si="142"/>
        <v/>
      </c>
      <c r="AN265" s="141"/>
      <c r="AO265" s="211"/>
      <c r="AP265" s="215" t="str">
        <f t="shared" si="134"/>
        <v/>
      </c>
      <c r="AQ265" s="153" t="str">
        <f t="shared" ref="AQ265:AQ310" si="162">IF(OR(E265="",AN265="",AN265="keine"),"",ROUND((VLOOKUP(AN265,Dünger_Formen,3,FALSE))*AO265,0))</f>
        <v/>
      </c>
      <c r="AR265" s="153" t="str">
        <f t="shared" si="143"/>
        <v/>
      </c>
      <c r="AS265" s="153" t="str">
        <f t="shared" si="144"/>
        <v/>
      </c>
      <c r="AT265" s="141"/>
      <c r="AU265" s="211"/>
      <c r="AV265" s="215" t="str">
        <f t="shared" si="135"/>
        <v/>
      </c>
      <c r="AW265" s="153" t="str">
        <f t="shared" ref="AW265:AW310" si="163">IF(OR(E265="",AT265="",AT265="keine"),"",ROUND((VLOOKUP(AT265,Dünger_Formen,3,FALSE))*AU265,0))</f>
        <v/>
      </c>
      <c r="AX265" s="153" t="str">
        <f t="shared" si="145"/>
        <v/>
      </c>
      <c r="AY265" s="153" t="str">
        <f t="shared" si="146"/>
        <v/>
      </c>
    </row>
    <row r="266" spans="1:51" ht="29.45" customHeight="1" x14ac:dyDescent="0.25">
      <c r="A266" s="354" t="str">
        <f>IF('N-Bedarf GL'!A266="","",'N-Bedarf GL'!A266)</f>
        <v/>
      </c>
      <c r="B266" s="354" t="str">
        <f>IF('N-Bedarf GL'!B266="","",'N-Bedarf GL'!B266)</f>
        <v/>
      </c>
      <c r="C266" s="305" t="str">
        <f>IF('N-Bedarf GL'!D266="","",'N-Bedarf GL'!D266)</f>
        <v/>
      </c>
      <c r="D266" s="32" t="str">
        <f>IF('N-Bedarf GL'!C266="","",'N-Bedarf GL'!C266)</f>
        <v/>
      </c>
      <c r="E266" s="321" t="str">
        <f>IF('N-Bedarf GL'!R266="","",'N-Bedarf GL'!R266)</f>
        <v/>
      </c>
      <c r="F266" s="321" t="str">
        <f>IF('P-Bedarf GL'!N267="","",'P-Bedarf GL'!N267)</f>
        <v/>
      </c>
      <c r="G266" s="321" t="str">
        <f>IF('P-Bedarf GL'!R267="","",'P-Bedarf GL'!R267)</f>
        <v/>
      </c>
      <c r="H266" s="321">
        <f t="shared" si="147"/>
        <v>0</v>
      </c>
      <c r="I266" s="345" t="str">
        <f t="shared" si="148"/>
        <v/>
      </c>
      <c r="J266" s="345" t="str">
        <f t="shared" si="149"/>
        <v/>
      </c>
      <c r="K266" s="345" t="str">
        <f t="shared" si="150"/>
        <v/>
      </c>
      <c r="L266" s="345">
        <f t="shared" si="151"/>
        <v>0</v>
      </c>
      <c r="M266" s="345">
        <f t="shared" si="152"/>
        <v>0</v>
      </c>
      <c r="N266" s="345">
        <f t="shared" si="153"/>
        <v>0</v>
      </c>
      <c r="O266" s="321" t="str">
        <f t="shared" si="154"/>
        <v/>
      </c>
      <c r="P266" s="321" t="str">
        <f t="shared" si="155"/>
        <v/>
      </c>
      <c r="Q266" s="321" t="str">
        <f t="shared" si="156"/>
        <v/>
      </c>
      <c r="R266" s="214" t="str">
        <f t="shared" si="130"/>
        <v/>
      </c>
      <c r="S266" s="141"/>
      <c r="T266" s="211"/>
      <c r="U266" s="215" t="str">
        <f t="shared" si="136"/>
        <v/>
      </c>
      <c r="V266" s="153" t="str">
        <f t="shared" si="157"/>
        <v/>
      </c>
      <c r="W266" s="153" t="str">
        <f t="shared" si="158"/>
        <v/>
      </c>
      <c r="X266" s="153" t="str">
        <f t="shared" si="137"/>
        <v/>
      </c>
      <c r="Y266" s="153" t="str">
        <f t="shared" si="138"/>
        <v/>
      </c>
      <c r="Z266" s="141"/>
      <c r="AA266" s="211"/>
      <c r="AB266" s="215" t="str">
        <f t="shared" si="131"/>
        <v/>
      </c>
      <c r="AC266" s="153" t="str">
        <f t="shared" si="159"/>
        <v/>
      </c>
      <c r="AD266" s="153" t="str">
        <f t="shared" si="160"/>
        <v/>
      </c>
      <c r="AE266" s="153" t="str">
        <f t="shared" si="139"/>
        <v/>
      </c>
      <c r="AF266" s="153" t="str">
        <f t="shared" si="140"/>
        <v/>
      </c>
      <c r="AG266" s="213" t="str">
        <f t="shared" si="132"/>
        <v/>
      </c>
      <c r="AH266" s="141"/>
      <c r="AI266" s="211"/>
      <c r="AJ266" s="215" t="str">
        <f t="shared" si="133"/>
        <v/>
      </c>
      <c r="AK266" s="153" t="str">
        <f t="shared" si="161"/>
        <v/>
      </c>
      <c r="AL266" s="153" t="str">
        <f t="shared" si="141"/>
        <v/>
      </c>
      <c r="AM266" s="153" t="str">
        <f t="shared" si="142"/>
        <v/>
      </c>
      <c r="AN266" s="141"/>
      <c r="AO266" s="211"/>
      <c r="AP266" s="215" t="str">
        <f t="shared" si="134"/>
        <v/>
      </c>
      <c r="AQ266" s="153" t="str">
        <f t="shared" si="162"/>
        <v/>
      </c>
      <c r="AR266" s="153" t="str">
        <f t="shared" si="143"/>
        <v/>
      </c>
      <c r="AS266" s="153" t="str">
        <f t="shared" si="144"/>
        <v/>
      </c>
      <c r="AT266" s="141"/>
      <c r="AU266" s="211"/>
      <c r="AV266" s="215" t="str">
        <f t="shared" si="135"/>
        <v/>
      </c>
      <c r="AW266" s="153" t="str">
        <f t="shared" si="163"/>
        <v/>
      </c>
      <c r="AX266" s="153" t="str">
        <f t="shared" si="145"/>
        <v/>
      </c>
      <c r="AY266" s="153" t="str">
        <f t="shared" si="146"/>
        <v/>
      </c>
    </row>
    <row r="267" spans="1:51" ht="29.45" customHeight="1" x14ac:dyDescent="0.25">
      <c r="A267" s="354" t="str">
        <f>IF('N-Bedarf GL'!A267="","",'N-Bedarf GL'!A267)</f>
        <v/>
      </c>
      <c r="B267" s="354" t="str">
        <f>IF('N-Bedarf GL'!B267="","",'N-Bedarf GL'!B267)</f>
        <v/>
      </c>
      <c r="C267" s="305" t="str">
        <f>IF('N-Bedarf GL'!D267="","",'N-Bedarf GL'!D267)</f>
        <v/>
      </c>
      <c r="D267" s="32" t="str">
        <f>IF('N-Bedarf GL'!C267="","",'N-Bedarf GL'!C267)</f>
        <v/>
      </c>
      <c r="E267" s="321" t="str">
        <f>IF('N-Bedarf GL'!R267="","",'N-Bedarf GL'!R267)</f>
        <v/>
      </c>
      <c r="F267" s="321" t="str">
        <f>IF('P-Bedarf GL'!N268="","",'P-Bedarf GL'!N268)</f>
        <v/>
      </c>
      <c r="G267" s="321" t="str">
        <f>IF('P-Bedarf GL'!R268="","",'P-Bedarf GL'!R268)</f>
        <v/>
      </c>
      <c r="H267" s="321">
        <f t="shared" si="147"/>
        <v>0</v>
      </c>
      <c r="I267" s="345" t="str">
        <f t="shared" si="148"/>
        <v/>
      </c>
      <c r="J267" s="345" t="str">
        <f t="shared" si="149"/>
        <v/>
      </c>
      <c r="K267" s="345" t="str">
        <f t="shared" si="150"/>
        <v/>
      </c>
      <c r="L267" s="345">
        <f t="shared" si="151"/>
        <v>0</v>
      </c>
      <c r="M267" s="345">
        <f t="shared" si="152"/>
        <v>0</v>
      </c>
      <c r="N267" s="345">
        <f t="shared" si="153"/>
        <v>0</v>
      </c>
      <c r="O267" s="321" t="str">
        <f t="shared" si="154"/>
        <v/>
      </c>
      <c r="P267" s="321" t="str">
        <f t="shared" si="155"/>
        <v/>
      </c>
      <c r="Q267" s="321" t="str">
        <f t="shared" si="156"/>
        <v/>
      </c>
      <c r="R267" s="214" t="str">
        <f t="shared" ref="R267:R298" si="164">IF(O267="","",IF(O267&gt;0,"Achtung: N-Überhang!",""))</f>
        <v/>
      </c>
      <c r="S267" s="141"/>
      <c r="T267" s="211"/>
      <c r="U267" s="215" t="str">
        <f t="shared" si="136"/>
        <v/>
      </c>
      <c r="V267" s="153" t="str">
        <f t="shared" si="157"/>
        <v/>
      </c>
      <c r="W267" s="153" t="str">
        <f t="shared" si="158"/>
        <v/>
      </c>
      <c r="X267" s="153" t="str">
        <f t="shared" si="137"/>
        <v/>
      </c>
      <c r="Y267" s="153" t="str">
        <f t="shared" si="138"/>
        <v/>
      </c>
      <c r="Z267" s="141"/>
      <c r="AA267" s="211"/>
      <c r="AB267" s="215" t="str">
        <f t="shared" ref="AB267:AB310" si="165">IF(D267="","",AA267*D267)</f>
        <v/>
      </c>
      <c r="AC267" s="153" t="str">
        <f t="shared" si="159"/>
        <v/>
      </c>
      <c r="AD267" s="153" t="str">
        <f t="shared" si="160"/>
        <v/>
      </c>
      <c r="AE267" s="153" t="str">
        <f t="shared" si="139"/>
        <v/>
      </c>
      <c r="AF267" s="153" t="str">
        <f t="shared" si="140"/>
        <v/>
      </c>
      <c r="AG267" s="213" t="str">
        <f t="shared" ref="AG267:AG298" si="166">IF(AND(Z267="",S267=""),"",IF(Z267="",0,IF(OR(Z267="Kompost",Z267="Bioabfallkompost",Z267="Grüngutkompost"),(AC267)*4%,(AC267)*10%))+IF(S267="",0,IF(OR(S267="Kompost",S267="Bioabfallkompost",S267="Grüngutkompost"),(V267)*4%,(V267)*10%)))</f>
        <v/>
      </c>
      <c r="AH267" s="141"/>
      <c r="AI267" s="211"/>
      <c r="AJ267" s="215" t="str">
        <f t="shared" ref="AJ267:AJ310" si="167">IF(D267="","",AI267*$D267)</f>
        <v/>
      </c>
      <c r="AK267" s="153" t="str">
        <f t="shared" si="161"/>
        <v/>
      </c>
      <c r="AL267" s="153" t="str">
        <f t="shared" si="141"/>
        <v/>
      </c>
      <c r="AM267" s="153" t="str">
        <f t="shared" si="142"/>
        <v/>
      </c>
      <c r="AN267" s="141"/>
      <c r="AO267" s="211"/>
      <c r="AP267" s="215" t="str">
        <f t="shared" ref="AP267:AP310" si="168">IF(D267="","",AO267*$D267)</f>
        <v/>
      </c>
      <c r="AQ267" s="153" t="str">
        <f t="shared" si="162"/>
        <v/>
      </c>
      <c r="AR267" s="153" t="str">
        <f t="shared" si="143"/>
        <v/>
      </c>
      <c r="AS267" s="153" t="str">
        <f t="shared" si="144"/>
        <v/>
      </c>
      <c r="AT267" s="141"/>
      <c r="AU267" s="211"/>
      <c r="AV267" s="215" t="str">
        <f t="shared" ref="AV267:AV310" si="169">IF(D267="","",AU267*$D267)</f>
        <v/>
      </c>
      <c r="AW267" s="153" t="str">
        <f t="shared" si="163"/>
        <v/>
      </c>
      <c r="AX267" s="153" t="str">
        <f t="shared" si="145"/>
        <v/>
      </c>
      <c r="AY267" s="153" t="str">
        <f t="shared" si="146"/>
        <v/>
      </c>
    </row>
    <row r="268" spans="1:51" ht="29.45" customHeight="1" x14ac:dyDescent="0.25">
      <c r="A268" s="354" t="str">
        <f>IF('N-Bedarf GL'!A268="","",'N-Bedarf GL'!A268)</f>
        <v/>
      </c>
      <c r="B268" s="354" t="str">
        <f>IF('N-Bedarf GL'!B268="","",'N-Bedarf GL'!B268)</f>
        <v/>
      </c>
      <c r="C268" s="305" t="str">
        <f>IF('N-Bedarf GL'!D268="","",'N-Bedarf GL'!D268)</f>
        <v/>
      </c>
      <c r="D268" s="32" t="str">
        <f>IF('N-Bedarf GL'!C268="","",'N-Bedarf GL'!C268)</f>
        <v/>
      </c>
      <c r="E268" s="321" t="str">
        <f>IF('N-Bedarf GL'!R268="","",'N-Bedarf GL'!R268)</f>
        <v/>
      </c>
      <c r="F268" s="321" t="str">
        <f>IF('P-Bedarf GL'!N269="","",'P-Bedarf GL'!N269)</f>
        <v/>
      </c>
      <c r="G268" s="321" t="str">
        <f>IF('P-Bedarf GL'!R269="","",'P-Bedarf GL'!R269)</f>
        <v/>
      </c>
      <c r="H268" s="321">
        <f t="shared" si="147"/>
        <v>0</v>
      </c>
      <c r="I268" s="345" t="str">
        <f t="shared" si="148"/>
        <v/>
      </c>
      <c r="J268" s="345" t="str">
        <f t="shared" si="149"/>
        <v/>
      </c>
      <c r="K268" s="345" t="str">
        <f t="shared" si="150"/>
        <v/>
      </c>
      <c r="L268" s="345">
        <f t="shared" si="151"/>
        <v>0</v>
      </c>
      <c r="M268" s="345">
        <f t="shared" si="152"/>
        <v>0</v>
      </c>
      <c r="N268" s="345">
        <f t="shared" si="153"/>
        <v>0</v>
      </c>
      <c r="O268" s="321" t="str">
        <f t="shared" si="154"/>
        <v/>
      </c>
      <c r="P268" s="321" t="str">
        <f t="shared" si="155"/>
        <v/>
      </c>
      <c r="Q268" s="321" t="str">
        <f t="shared" si="156"/>
        <v/>
      </c>
      <c r="R268" s="214" t="str">
        <f t="shared" si="164"/>
        <v/>
      </c>
      <c r="S268" s="141"/>
      <c r="T268" s="211"/>
      <c r="U268" s="215" t="str">
        <f t="shared" si="136"/>
        <v/>
      </c>
      <c r="V268" s="153" t="str">
        <f t="shared" si="157"/>
        <v/>
      </c>
      <c r="W268" s="153" t="str">
        <f t="shared" si="158"/>
        <v/>
      </c>
      <c r="X268" s="153" t="str">
        <f t="shared" si="137"/>
        <v/>
      </c>
      <c r="Y268" s="153" t="str">
        <f t="shared" si="138"/>
        <v/>
      </c>
      <c r="Z268" s="141"/>
      <c r="AA268" s="211"/>
      <c r="AB268" s="215" t="str">
        <f t="shared" si="165"/>
        <v/>
      </c>
      <c r="AC268" s="153" t="str">
        <f t="shared" si="159"/>
        <v/>
      </c>
      <c r="AD268" s="153" t="str">
        <f t="shared" si="160"/>
        <v/>
      </c>
      <c r="AE268" s="153" t="str">
        <f t="shared" si="139"/>
        <v/>
      </c>
      <c r="AF268" s="153" t="str">
        <f t="shared" si="140"/>
        <v/>
      </c>
      <c r="AG268" s="213" t="str">
        <f t="shared" si="166"/>
        <v/>
      </c>
      <c r="AH268" s="141"/>
      <c r="AI268" s="211"/>
      <c r="AJ268" s="215" t="str">
        <f t="shared" si="167"/>
        <v/>
      </c>
      <c r="AK268" s="153" t="str">
        <f t="shared" si="161"/>
        <v/>
      </c>
      <c r="AL268" s="153" t="str">
        <f t="shared" si="141"/>
        <v/>
      </c>
      <c r="AM268" s="153" t="str">
        <f t="shared" si="142"/>
        <v/>
      </c>
      <c r="AN268" s="141"/>
      <c r="AO268" s="211"/>
      <c r="AP268" s="215" t="str">
        <f t="shared" si="168"/>
        <v/>
      </c>
      <c r="AQ268" s="153" t="str">
        <f t="shared" si="162"/>
        <v/>
      </c>
      <c r="AR268" s="153" t="str">
        <f t="shared" si="143"/>
        <v/>
      </c>
      <c r="AS268" s="153" t="str">
        <f t="shared" si="144"/>
        <v/>
      </c>
      <c r="AT268" s="141"/>
      <c r="AU268" s="211"/>
      <c r="AV268" s="215" t="str">
        <f t="shared" si="169"/>
        <v/>
      </c>
      <c r="AW268" s="153" t="str">
        <f t="shared" si="163"/>
        <v/>
      </c>
      <c r="AX268" s="153" t="str">
        <f t="shared" si="145"/>
        <v/>
      </c>
      <c r="AY268" s="153" t="str">
        <f t="shared" si="146"/>
        <v/>
      </c>
    </row>
    <row r="269" spans="1:51" ht="29.45" customHeight="1" x14ac:dyDescent="0.25">
      <c r="A269" s="354" t="str">
        <f>IF('N-Bedarf GL'!A269="","",'N-Bedarf GL'!A269)</f>
        <v/>
      </c>
      <c r="B269" s="354" t="str">
        <f>IF('N-Bedarf GL'!B269="","",'N-Bedarf GL'!B269)</f>
        <v/>
      </c>
      <c r="C269" s="305" t="str">
        <f>IF('N-Bedarf GL'!D269="","",'N-Bedarf GL'!D269)</f>
        <v/>
      </c>
      <c r="D269" s="32" t="str">
        <f>IF('N-Bedarf GL'!C269="","",'N-Bedarf GL'!C269)</f>
        <v/>
      </c>
      <c r="E269" s="321" t="str">
        <f>IF('N-Bedarf GL'!R269="","",'N-Bedarf GL'!R269)</f>
        <v/>
      </c>
      <c r="F269" s="321" t="str">
        <f>IF('P-Bedarf GL'!N270="","",'P-Bedarf GL'!N270)</f>
        <v/>
      </c>
      <c r="G269" s="321" t="str">
        <f>IF('P-Bedarf GL'!R270="","",'P-Bedarf GL'!R270)</f>
        <v/>
      </c>
      <c r="H269" s="321">
        <f t="shared" si="147"/>
        <v>0</v>
      </c>
      <c r="I269" s="345" t="str">
        <f t="shared" si="148"/>
        <v/>
      </c>
      <c r="J269" s="345" t="str">
        <f t="shared" si="149"/>
        <v/>
      </c>
      <c r="K269" s="345" t="str">
        <f t="shared" si="150"/>
        <v/>
      </c>
      <c r="L269" s="345">
        <f t="shared" si="151"/>
        <v>0</v>
      </c>
      <c r="M269" s="345">
        <f t="shared" si="152"/>
        <v>0</v>
      </c>
      <c r="N269" s="345">
        <f t="shared" si="153"/>
        <v>0</v>
      </c>
      <c r="O269" s="321" t="str">
        <f t="shared" si="154"/>
        <v/>
      </c>
      <c r="P269" s="321" t="str">
        <f t="shared" si="155"/>
        <v/>
      </c>
      <c r="Q269" s="321" t="str">
        <f t="shared" si="156"/>
        <v/>
      </c>
      <c r="R269" s="214" t="str">
        <f t="shared" si="164"/>
        <v/>
      </c>
      <c r="S269" s="141"/>
      <c r="T269" s="211"/>
      <c r="U269" s="215" t="str">
        <f t="shared" si="136"/>
        <v/>
      </c>
      <c r="V269" s="153" t="str">
        <f t="shared" si="157"/>
        <v/>
      </c>
      <c r="W269" s="153" t="str">
        <f t="shared" si="158"/>
        <v/>
      </c>
      <c r="X269" s="153" t="str">
        <f t="shared" si="137"/>
        <v/>
      </c>
      <c r="Y269" s="153" t="str">
        <f t="shared" si="138"/>
        <v/>
      </c>
      <c r="Z269" s="141"/>
      <c r="AA269" s="211"/>
      <c r="AB269" s="215" t="str">
        <f t="shared" si="165"/>
        <v/>
      </c>
      <c r="AC269" s="153" t="str">
        <f t="shared" si="159"/>
        <v/>
      </c>
      <c r="AD269" s="153" t="str">
        <f t="shared" si="160"/>
        <v/>
      </c>
      <c r="AE269" s="153" t="str">
        <f t="shared" si="139"/>
        <v/>
      </c>
      <c r="AF269" s="153" t="str">
        <f t="shared" si="140"/>
        <v/>
      </c>
      <c r="AG269" s="213" t="str">
        <f t="shared" si="166"/>
        <v/>
      </c>
      <c r="AH269" s="141"/>
      <c r="AI269" s="211"/>
      <c r="AJ269" s="215" t="str">
        <f t="shared" si="167"/>
        <v/>
      </c>
      <c r="AK269" s="153" t="str">
        <f t="shared" si="161"/>
        <v/>
      </c>
      <c r="AL269" s="153" t="str">
        <f t="shared" si="141"/>
        <v/>
      </c>
      <c r="AM269" s="153" t="str">
        <f t="shared" si="142"/>
        <v/>
      </c>
      <c r="AN269" s="141"/>
      <c r="AO269" s="211"/>
      <c r="AP269" s="215" t="str">
        <f t="shared" si="168"/>
        <v/>
      </c>
      <c r="AQ269" s="153" t="str">
        <f t="shared" si="162"/>
        <v/>
      </c>
      <c r="AR269" s="153" t="str">
        <f t="shared" si="143"/>
        <v/>
      </c>
      <c r="AS269" s="153" t="str">
        <f t="shared" si="144"/>
        <v/>
      </c>
      <c r="AT269" s="141"/>
      <c r="AU269" s="211"/>
      <c r="AV269" s="215" t="str">
        <f t="shared" si="169"/>
        <v/>
      </c>
      <c r="AW269" s="153" t="str">
        <f t="shared" si="163"/>
        <v/>
      </c>
      <c r="AX269" s="153" t="str">
        <f t="shared" si="145"/>
        <v/>
      </c>
      <c r="AY269" s="153" t="str">
        <f t="shared" si="146"/>
        <v/>
      </c>
    </row>
    <row r="270" spans="1:51" ht="29.45" customHeight="1" x14ac:dyDescent="0.25">
      <c r="A270" s="354" t="str">
        <f>IF('N-Bedarf GL'!A270="","",'N-Bedarf GL'!A270)</f>
        <v/>
      </c>
      <c r="B270" s="354" t="str">
        <f>IF('N-Bedarf GL'!B270="","",'N-Bedarf GL'!B270)</f>
        <v/>
      </c>
      <c r="C270" s="305" t="str">
        <f>IF('N-Bedarf GL'!D270="","",'N-Bedarf GL'!D270)</f>
        <v/>
      </c>
      <c r="D270" s="32" t="str">
        <f>IF('N-Bedarf GL'!C270="","",'N-Bedarf GL'!C270)</f>
        <v/>
      </c>
      <c r="E270" s="321" t="str">
        <f>IF('N-Bedarf GL'!R270="","",'N-Bedarf GL'!R270)</f>
        <v/>
      </c>
      <c r="F270" s="321" t="str">
        <f>IF('P-Bedarf GL'!N271="","",'P-Bedarf GL'!N271)</f>
        <v/>
      </c>
      <c r="G270" s="321" t="str">
        <f>IF('P-Bedarf GL'!R271="","",'P-Bedarf GL'!R271)</f>
        <v/>
      </c>
      <c r="H270" s="321">
        <f t="shared" si="147"/>
        <v>0</v>
      </c>
      <c r="I270" s="345" t="str">
        <f t="shared" si="148"/>
        <v/>
      </c>
      <c r="J270" s="345" t="str">
        <f t="shared" si="149"/>
        <v/>
      </c>
      <c r="K270" s="345" t="str">
        <f t="shared" si="150"/>
        <v/>
      </c>
      <c r="L270" s="345">
        <f t="shared" si="151"/>
        <v>0</v>
      </c>
      <c r="M270" s="345">
        <f t="shared" si="152"/>
        <v>0</v>
      </c>
      <c r="N270" s="345">
        <f t="shared" si="153"/>
        <v>0</v>
      </c>
      <c r="O270" s="321" t="str">
        <f t="shared" si="154"/>
        <v/>
      </c>
      <c r="P270" s="321" t="str">
        <f t="shared" si="155"/>
        <v/>
      </c>
      <c r="Q270" s="321" t="str">
        <f t="shared" si="156"/>
        <v/>
      </c>
      <c r="R270" s="214" t="str">
        <f t="shared" si="164"/>
        <v/>
      </c>
      <c r="S270" s="141"/>
      <c r="T270" s="211"/>
      <c r="U270" s="215" t="str">
        <f t="shared" si="136"/>
        <v/>
      </c>
      <c r="V270" s="153" t="str">
        <f t="shared" si="157"/>
        <v/>
      </c>
      <c r="W270" s="153" t="str">
        <f t="shared" si="158"/>
        <v/>
      </c>
      <c r="X270" s="153" t="str">
        <f t="shared" si="137"/>
        <v/>
      </c>
      <c r="Y270" s="153" t="str">
        <f t="shared" si="138"/>
        <v/>
      </c>
      <c r="Z270" s="141"/>
      <c r="AA270" s="211"/>
      <c r="AB270" s="215" t="str">
        <f t="shared" si="165"/>
        <v/>
      </c>
      <c r="AC270" s="153" t="str">
        <f t="shared" si="159"/>
        <v/>
      </c>
      <c r="AD270" s="153" t="str">
        <f t="shared" si="160"/>
        <v/>
      </c>
      <c r="AE270" s="153" t="str">
        <f t="shared" si="139"/>
        <v/>
      </c>
      <c r="AF270" s="153" t="str">
        <f t="shared" si="140"/>
        <v/>
      </c>
      <c r="AG270" s="213" t="str">
        <f t="shared" si="166"/>
        <v/>
      </c>
      <c r="AH270" s="141"/>
      <c r="AI270" s="211"/>
      <c r="AJ270" s="215" t="str">
        <f t="shared" si="167"/>
        <v/>
      </c>
      <c r="AK270" s="153" t="str">
        <f t="shared" si="161"/>
        <v/>
      </c>
      <c r="AL270" s="153" t="str">
        <f t="shared" si="141"/>
        <v/>
      </c>
      <c r="AM270" s="153" t="str">
        <f t="shared" si="142"/>
        <v/>
      </c>
      <c r="AN270" s="141"/>
      <c r="AO270" s="211"/>
      <c r="AP270" s="215" t="str">
        <f t="shared" si="168"/>
        <v/>
      </c>
      <c r="AQ270" s="153" t="str">
        <f t="shared" si="162"/>
        <v/>
      </c>
      <c r="AR270" s="153" t="str">
        <f t="shared" si="143"/>
        <v/>
      </c>
      <c r="AS270" s="153" t="str">
        <f t="shared" si="144"/>
        <v/>
      </c>
      <c r="AT270" s="141"/>
      <c r="AU270" s="211"/>
      <c r="AV270" s="215" t="str">
        <f t="shared" si="169"/>
        <v/>
      </c>
      <c r="AW270" s="153" t="str">
        <f t="shared" si="163"/>
        <v/>
      </c>
      <c r="AX270" s="153" t="str">
        <f t="shared" si="145"/>
        <v/>
      </c>
      <c r="AY270" s="153" t="str">
        <f t="shared" si="146"/>
        <v/>
      </c>
    </row>
    <row r="271" spans="1:51" ht="29.45" customHeight="1" x14ac:dyDescent="0.25">
      <c r="A271" s="354" t="str">
        <f>IF('N-Bedarf GL'!A271="","",'N-Bedarf GL'!A271)</f>
        <v/>
      </c>
      <c r="B271" s="354" t="str">
        <f>IF('N-Bedarf GL'!B271="","",'N-Bedarf GL'!B271)</f>
        <v/>
      </c>
      <c r="C271" s="305" t="str">
        <f>IF('N-Bedarf GL'!D271="","",'N-Bedarf GL'!D271)</f>
        <v/>
      </c>
      <c r="D271" s="32" t="str">
        <f>IF('N-Bedarf GL'!C271="","",'N-Bedarf GL'!C271)</f>
        <v/>
      </c>
      <c r="E271" s="321" t="str">
        <f>IF('N-Bedarf GL'!R271="","",'N-Bedarf GL'!R271)</f>
        <v/>
      </c>
      <c r="F271" s="321" t="str">
        <f>IF('P-Bedarf GL'!N272="","",'P-Bedarf GL'!N272)</f>
        <v/>
      </c>
      <c r="G271" s="321" t="str">
        <f>IF('P-Bedarf GL'!R272="","",'P-Bedarf GL'!R272)</f>
        <v/>
      </c>
      <c r="H271" s="321">
        <f t="shared" si="147"/>
        <v>0</v>
      </c>
      <c r="I271" s="345" t="str">
        <f t="shared" si="148"/>
        <v/>
      </c>
      <c r="J271" s="345" t="str">
        <f t="shared" si="149"/>
        <v/>
      </c>
      <c r="K271" s="345" t="str">
        <f t="shared" si="150"/>
        <v/>
      </c>
      <c r="L271" s="345">
        <f t="shared" si="151"/>
        <v>0</v>
      </c>
      <c r="M271" s="345">
        <f t="shared" si="152"/>
        <v>0</v>
      </c>
      <c r="N271" s="345">
        <f t="shared" si="153"/>
        <v>0</v>
      </c>
      <c r="O271" s="321" t="str">
        <f t="shared" si="154"/>
        <v/>
      </c>
      <c r="P271" s="321" t="str">
        <f t="shared" si="155"/>
        <v/>
      </c>
      <c r="Q271" s="321" t="str">
        <f t="shared" si="156"/>
        <v/>
      </c>
      <c r="R271" s="214" t="str">
        <f t="shared" si="164"/>
        <v/>
      </c>
      <c r="S271" s="141"/>
      <c r="T271" s="211"/>
      <c r="U271" s="215" t="str">
        <f t="shared" si="136"/>
        <v/>
      </c>
      <c r="V271" s="153" t="str">
        <f t="shared" si="157"/>
        <v/>
      </c>
      <c r="W271" s="153" t="str">
        <f t="shared" si="158"/>
        <v/>
      </c>
      <c r="X271" s="153" t="str">
        <f t="shared" si="137"/>
        <v/>
      </c>
      <c r="Y271" s="153" t="str">
        <f t="shared" si="138"/>
        <v/>
      </c>
      <c r="Z271" s="141"/>
      <c r="AA271" s="211"/>
      <c r="AB271" s="215" t="str">
        <f t="shared" si="165"/>
        <v/>
      </c>
      <c r="AC271" s="153" t="str">
        <f t="shared" si="159"/>
        <v/>
      </c>
      <c r="AD271" s="153" t="str">
        <f t="shared" si="160"/>
        <v/>
      </c>
      <c r="AE271" s="153" t="str">
        <f t="shared" si="139"/>
        <v/>
      </c>
      <c r="AF271" s="153" t="str">
        <f t="shared" si="140"/>
        <v/>
      </c>
      <c r="AG271" s="213" t="str">
        <f t="shared" si="166"/>
        <v/>
      </c>
      <c r="AH271" s="141"/>
      <c r="AI271" s="211"/>
      <c r="AJ271" s="215" t="str">
        <f t="shared" si="167"/>
        <v/>
      </c>
      <c r="AK271" s="153" t="str">
        <f t="shared" si="161"/>
        <v/>
      </c>
      <c r="AL271" s="153" t="str">
        <f t="shared" si="141"/>
        <v/>
      </c>
      <c r="AM271" s="153" t="str">
        <f t="shared" si="142"/>
        <v/>
      </c>
      <c r="AN271" s="141"/>
      <c r="AO271" s="211"/>
      <c r="AP271" s="215" t="str">
        <f t="shared" si="168"/>
        <v/>
      </c>
      <c r="AQ271" s="153" t="str">
        <f t="shared" si="162"/>
        <v/>
      </c>
      <c r="AR271" s="153" t="str">
        <f t="shared" si="143"/>
        <v/>
      </c>
      <c r="AS271" s="153" t="str">
        <f t="shared" si="144"/>
        <v/>
      </c>
      <c r="AT271" s="141"/>
      <c r="AU271" s="211"/>
      <c r="AV271" s="215" t="str">
        <f t="shared" si="169"/>
        <v/>
      </c>
      <c r="AW271" s="153" t="str">
        <f t="shared" si="163"/>
        <v/>
      </c>
      <c r="AX271" s="153" t="str">
        <f t="shared" si="145"/>
        <v/>
      </c>
      <c r="AY271" s="153" t="str">
        <f t="shared" si="146"/>
        <v/>
      </c>
    </row>
    <row r="272" spans="1:51" ht="29.45" customHeight="1" x14ac:dyDescent="0.25">
      <c r="A272" s="354" t="str">
        <f>IF('N-Bedarf GL'!A272="","",'N-Bedarf GL'!A272)</f>
        <v/>
      </c>
      <c r="B272" s="354" t="str">
        <f>IF('N-Bedarf GL'!B272="","",'N-Bedarf GL'!B272)</f>
        <v/>
      </c>
      <c r="C272" s="305" t="str">
        <f>IF('N-Bedarf GL'!D272="","",'N-Bedarf GL'!D272)</f>
        <v/>
      </c>
      <c r="D272" s="32" t="str">
        <f>IF('N-Bedarf GL'!C272="","",'N-Bedarf GL'!C272)</f>
        <v/>
      </c>
      <c r="E272" s="321" t="str">
        <f>IF('N-Bedarf GL'!R272="","",'N-Bedarf GL'!R272)</f>
        <v/>
      </c>
      <c r="F272" s="321" t="str">
        <f>IF('P-Bedarf GL'!N273="","",'P-Bedarf GL'!N273)</f>
        <v/>
      </c>
      <c r="G272" s="321" t="str">
        <f>IF('P-Bedarf GL'!R273="","",'P-Bedarf GL'!R273)</f>
        <v/>
      </c>
      <c r="H272" s="321">
        <f t="shared" si="147"/>
        <v>0</v>
      </c>
      <c r="I272" s="345" t="str">
        <f t="shared" si="148"/>
        <v/>
      </c>
      <c r="J272" s="345" t="str">
        <f t="shared" si="149"/>
        <v/>
      </c>
      <c r="K272" s="345" t="str">
        <f t="shared" si="150"/>
        <v/>
      </c>
      <c r="L272" s="345">
        <f t="shared" si="151"/>
        <v>0</v>
      </c>
      <c r="M272" s="345">
        <f t="shared" si="152"/>
        <v>0</v>
      </c>
      <c r="N272" s="345">
        <f t="shared" si="153"/>
        <v>0</v>
      </c>
      <c r="O272" s="321" t="str">
        <f t="shared" si="154"/>
        <v/>
      </c>
      <c r="P272" s="321" t="str">
        <f t="shared" si="155"/>
        <v/>
      </c>
      <c r="Q272" s="321" t="str">
        <f t="shared" si="156"/>
        <v/>
      </c>
      <c r="R272" s="214" t="str">
        <f t="shared" si="164"/>
        <v/>
      </c>
      <c r="S272" s="141"/>
      <c r="T272" s="211"/>
      <c r="U272" s="215" t="str">
        <f t="shared" si="136"/>
        <v/>
      </c>
      <c r="V272" s="153" t="str">
        <f t="shared" si="157"/>
        <v/>
      </c>
      <c r="W272" s="153" t="str">
        <f t="shared" si="158"/>
        <v/>
      </c>
      <c r="X272" s="153" t="str">
        <f t="shared" si="137"/>
        <v/>
      </c>
      <c r="Y272" s="153" t="str">
        <f t="shared" si="138"/>
        <v/>
      </c>
      <c r="Z272" s="141"/>
      <c r="AA272" s="211"/>
      <c r="AB272" s="215" t="str">
        <f t="shared" si="165"/>
        <v/>
      </c>
      <c r="AC272" s="153" t="str">
        <f t="shared" si="159"/>
        <v/>
      </c>
      <c r="AD272" s="153" t="str">
        <f t="shared" si="160"/>
        <v/>
      </c>
      <c r="AE272" s="153" t="str">
        <f t="shared" si="139"/>
        <v/>
      </c>
      <c r="AF272" s="153" t="str">
        <f t="shared" si="140"/>
        <v/>
      </c>
      <c r="AG272" s="213" t="str">
        <f t="shared" si="166"/>
        <v/>
      </c>
      <c r="AH272" s="141"/>
      <c r="AI272" s="211"/>
      <c r="AJ272" s="215" t="str">
        <f t="shared" si="167"/>
        <v/>
      </c>
      <c r="AK272" s="153" t="str">
        <f t="shared" si="161"/>
        <v/>
      </c>
      <c r="AL272" s="153" t="str">
        <f t="shared" si="141"/>
        <v/>
      </c>
      <c r="AM272" s="153" t="str">
        <f t="shared" si="142"/>
        <v/>
      </c>
      <c r="AN272" s="141"/>
      <c r="AO272" s="211"/>
      <c r="AP272" s="215" t="str">
        <f t="shared" si="168"/>
        <v/>
      </c>
      <c r="AQ272" s="153" t="str">
        <f t="shared" si="162"/>
        <v/>
      </c>
      <c r="AR272" s="153" t="str">
        <f t="shared" si="143"/>
        <v/>
      </c>
      <c r="AS272" s="153" t="str">
        <f t="shared" si="144"/>
        <v/>
      </c>
      <c r="AT272" s="141"/>
      <c r="AU272" s="211"/>
      <c r="AV272" s="215" t="str">
        <f t="shared" si="169"/>
        <v/>
      </c>
      <c r="AW272" s="153" t="str">
        <f t="shared" si="163"/>
        <v/>
      </c>
      <c r="AX272" s="153" t="str">
        <f t="shared" si="145"/>
        <v/>
      </c>
      <c r="AY272" s="153" t="str">
        <f t="shared" si="146"/>
        <v/>
      </c>
    </row>
    <row r="273" spans="1:51" ht="29.45" customHeight="1" x14ac:dyDescent="0.25">
      <c r="A273" s="354" t="str">
        <f>IF('N-Bedarf GL'!A273="","",'N-Bedarf GL'!A273)</f>
        <v/>
      </c>
      <c r="B273" s="354" t="str">
        <f>IF('N-Bedarf GL'!B273="","",'N-Bedarf GL'!B273)</f>
        <v/>
      </c>
      <c r="C273" s="305" t="str">
        <f>IF('N-Bedarf GL'!D273="","",'N-Bedarf GL'!D273)</f>
        <v/>
      </c>
      <c r="D273" s="32" t="str">
        <f>IF('N-Bedarf GL'!C273="","",'N-Bedarf GL'!C273)</f>
        <v/>
      </c>
      <c r="E273" s="321" t="str">
        <f>IF('N-Bedarf GL'!R273="","",'N-Bedarf GL'!R273)</f>
        <v/>
      </c>
      <c r="F273" s="321" t="str">
        <f>IF('P-Bedarf GL'!N274="","",'P-Bedarf GL'!N274)</f>
        <v/>
      </c>
      <c r="G273" s="321" t="str">
        <f>IF('P-Bedarf GL'!R274="","",'P-Bedarf GL'!R274)</f>
        <v/>
      </c>
      <c r="H273" s="321">
        <f t="shared" si="147"/>
        <v>0</v>
      </c>
      <c r="I273" s="345" t="str">
        <f t="shared" si="148"/>
        <v/>
      </c>
      <c r="J273" s="345" t="str">
        <f t="shared" si="149"/>
        <v/>
      </c>
      <c r="K273" s="345" t="str">
        <f t="shared" si="150"/>
        <v/>
      </c>
      <c r="L273" s="345">
        <f t="shared" si="151"/>
        <v>0</v>
      </c>
      <c r="M273" s="345">
        <f t="shared" si="152"/>
        <v>0</v>
      </c>
      <c r="N273" s="345">
        <f t="shared" si="153"/>
        <v>0</v>
      </c>
      <c r="O273" s="321" t="str">
        <f t="shared" si="154"/>
        <v/>
      </c>
      <c r="P273" s="321" t="str">
        <f t="shared" si="155"/>
        <v/>
      </c>
      <c r="Q273" s="321" t="str">
        <f t="shared" si="156"/>
        <v/>
      </c>
      <c r="R273" s="214" t="str">
        <f t="shared" si="164"/>
        <v/>
      </c>
      <c r="S273" s="141"/>
      <c r="T273" s="211"/>
      <c r="U273" s="215" t="str">
        <f t="shared" si="136"/>
        <v/>
      </c>
      <c r="V273" s="153" t="str">
        <f t="shared" si="157"/>
        <v/>
      </c>
      <c r="W273" s="153" t="str">
        <f t="shared" si="158"/>
        <v/>
      </c>
      <c r="X273" s="153" t="str">
        <f t="shared" si="137"/>
        <v/>
      </c>
      <c r="Y273" s="153" t="str">
        <f t="shared" si="138"/>
        <v/>
      </c>
      <c r="Z273" s="141"/>
      <c r="AA273" s="211"/>
      <c r="AB273" s="215" t="str">
        <f t="shared" si="165"/>
        <v/>
      </c>
      <c r="AC273" s="153" t="str">
        <f t="shared" si="159"/>
        <v/>
      </c>
      <c r="AD273" s="153" t="str">
        <f t="shared" si="160"/>
        <v/>
      </c>
      <c r="AE273" s="153" t="str">
        <f t="shared" si="139"/>
        <v/>
      </c>
      <c r="AF273" s="153" t="str">
        <f t="shared" si="140"/>
        <v/>
      </c>
      <c r="AG273" s="213" t="str">
        <f t="shared" si="166"/>
        <v/>
      </c>
      <c r="AH273" s="141"/>
      <c r="AI273" s="211"/>
      <c r="AJ273" s="215" t="str">
        <f t="shared" si="167"/>
        <v/>
      </c>
      <c r="AK273" s="153" t="str">
        <f t="shared" si="161"/>
        <v/>
      </c>
      <c r="AL273" s="153" t="str">
        <f t="shared" si="141"/>
        <v/>
      </c>
      <c r="AM273" s="153" t="str">
        <f t="shared" si="142"/>
        <v/>
      </c>
      <c r="AN273" s="141"/>
      <c r="AO273" s="211"/>
      <c r="AP273" s="215" t="str">
        <f t="shared" si="168"/>
        <v/>
      </c>
      <c r="AQ273" s="153" t="str">
        <f t="shared" si="162"/>
        <v/>
      </c>
      <c r="AR273" s="153" t="str">
        <f t="shared" si="143"/>
        <v/>
      </c>
      <c r="AS273" s="153" t="str">
        <f t="shared" si="144"/>
        <v/>
      </c>
      <c r="AT273" s="141"/>
      <c r="AU273" s="211"/>
      <c r="AV273" s="215" t="str">
        <f t="shared" si="169"/>
        <v/>
      </c>
      <c r="AW273" s="153" t="str">
        <f t="shared" si="163"/>
        <v/>
      </c>
      <c r="AX273" s="153" t="str">
        <f t="shared" si="145"/>
        <v/>
      </c>
      <c r="AY273" s="153" t="str">
        <f t="shared" si="146"/>
        <v/>
      </c>
    </row>
    <row r="274" spans="1:51" ht="29.45" customHeight="1" x14ac:dyDescent="0.25">
      <c r="A274" s="354" t="str">
        <f>IF('N-Bedarf GL'!A274="","",'N-Bedarf GL'!A274)</f>
        <v/>
      </c>
      <c r="B274" s="354" t="str">
        <f>IF('N-Bedarf GL'!B274="","",'N-Bedarf GL'!B274)</f>
        <v/>
      </c>
      <c r="C274" s="305" t="str">
        <f>IF('N-Bedarf GL'!D274="","",'N-Bedarf GL'!D274)</f>
        <v/>
      </c>
      <c r="D274" s="32" t="str">
        <f>IF('N-Bedarf GL'!C274="","",'N-Bedarf GL'!C274)</f>
        <v/>
      </c>
      <c r="E274" s="321" t="str">
        <f>IF('N-Bedarf GL'!R274="","",'N-Bedarf GL'!R274)</f>
        <v/>
      </c>
      <c r="F274" s="321" t="str">
        <f>IF('P-Bedarf GL'!N275="","",'P-Bedarf GL'!N275)</f>
        <v/>
      </c>
      <c r="G274" s="321" t="str">
        <f>IF('P-Bedarf GL'!R275="","",'P-Bedarf GL'!R275)</f>
        <v/>
      </c>
      <c r="H274" s="321">
        <f t="shared" si="147"/>
        <v>0</v>
      </c>
      <c r="I274" s="345" t="str">
        <f t="shared" si="148"/>
        <v/>
      </c>
      <c r="J274" s="345" t="str">
        <f t="shared" si="149"/>
        <v/>
      </c>
      <c r="K274" s="345" t="str">
        <f t="shared" si="150"/>
        <v/>
      </c>
      <c r="L274" s="345">
        <f t="shared" si="151"/>
        <v>0</v>
      </c>
      <c r="M274" s="345">
        <f t="shared" si="152"/>
        <v>0</v>
      </c>
      <c r="N274" s="345">
        <f t="shared" si="153"/>
        <v>0</v>
      </c>
      <c r="O274" s="321" t="str">
        <f t="shared" si="154"/>
        <v/>
      </c>
      <c r="P274" s="321" t="str">
        <f t="shared" si="155"/>
        <v/>
      </c>
      <c r="Q274" s="321" t="str">
        <f t="shared" si="156"/>
        <v/>
      </c>
      <c r="R274" s="214" t="str">
        <f t="shared" si="164"/>
        <v/>
      </c>
      <c r="S274" s="141"/>
      <c r="T274" s="211"/>
      <c r="U274" s="215" t="str">
        <f t="shared" si="136"/>
        <v/>
      </c>
      <c r="V274" s="153" t="str">
        <f t="shared" si="157"/>
        <v/>
      </c>
      <c r="W274" s="153" t="str">
        <f t="shared" si="158"/>
        <v/>
      </c>
      <c r="X274" s="153" t="str">
        <f t="shared" si="137"/>
        <v/>
      </c>
      <c r="Y274" s="153" t="str">
        <f t="shared" si="138"/>
        <v/>
      </c>
      <c r="Z274" s="141"/>
      <c r="AA274" s="211"/>
      <c r="AB274" s="215" t="str">
        <f t="shared" si="165"/>
        <v/>
      </c>
      <c r="AC274" s="153" t="str">
        <f t="shared" si="159"/>
        <v/>
      </c>
      <c r="AD274" s="153" t="str">
        <f t="shared" si="160"/>
        <v/>
      </c>
      <c r="AE274" s="153" t="str">
        <f t="shared" si="139"/>
        <v/>
      </c>
      <c r="AF274" s="153" t="str">
        <f t="shared" si="140"/>
        <v/>
      </c>
      <c r="AG274" s="213" t="str">
        <f t="shared" si="166"/>
        <v/>
      </c>
      <c r="AH274" s="141"/>
      <c r="AI274" s="211"/>
      <c r="AJ274" s="215" t="str">
        <f t="shared" si="167"/>
        <v/>
      </c>
      <c r="AK274" s="153" t="str">
        <f t="shared" si="161"/>
        <v/>
      </c>
      <c r="AL274" s="153" t="str">
        <f t="shared" si="141"/>
        <v/>
      </c>
      <c r="AM274" s="153" t="str">
        <f t="shared" si="142"/>
        <v/>
      </c>
      <c r="AN274" s="141"/>
      <c r="AO274" s="211"/>
      <c r="AP274" s="215" t="str">
        <f t="shared" si="168"/>
        <v/>
      </c>
      <c r="AQ274" s="153" t="str">
        <f t="shared" si="162"/>
        <v/>
      </c>
      <c r="AR274" s="153" t="str">
        <f t="shared" si="143"/>
        <v/>
      </c>
      <c r="AS274" s="153" t="str">
        <f t="shared" si="144"/>
        <v/>
      </c>
      <c r="AT274" s="141"/>
      <c r="AU274" s="211"/>
      <c r="AV274" s="215" t="str">
        <f t="shared" si="169"/>
        <v/>
      </c>
      <c r="AW274" s="153" t="str">
        <f t="shared" si="163"/>
        <v/>
      </c>
      <c r="AX274" s="153" t="str">
        <f t="shared" si="145"/>
        <v/>
      </c>
      <c r="AY274" s="153" t="str">
        <f t="shared" si="146"/>
        <v/>
      </c>
    </row>
    <row r="275" spans="1:51" ht="29.45" customHeight="1" x14ac:dyDescent="0.25">
      <c r="A275" s="354" t="str">
        <f>IF('N-Bedarf GL'!A275="","",'N-Bedarf GL'!A275)</f>
        <v/>
      </c>
      <c r="B275" s="354" t="str">
        <f>IF('N-Bedarf GL'!B275="","",'N-Bedarf GL'!B275)</f>
        <v/>
      </c>
      <c r="C275" s="305" t="str">
        <f>IF('N-Bedarf GL'!D275="","",'N-Bedarf GL'!D275)</f>
        <v/>
      </c>
      <c r="D275" s="32" t="str">
        <f>IF('N-Bedarf GL'!C275="","",'N-Bedarf GL'!C275)</f>
        <v/>
      </c>
      <c r="E275" s="321" t="str">
        <f>IF('N-Bedarf GL'!R275="","",'N-Bedarf GL'!R275)</f>
        <v/>
      </c>
      <c r="F275" s="321" t="str">
        <f>IF('P-Bedarf GL'!N276="","",'P-Bedarf GL'!N276)</f>
        <v/>
      </c>
      <c r="G275" s="321" t="str">
        <f>IF('P-Bedarf GL'!R276="","",'P-Bedarf GL'!R276)</f>
        <v/>
      </c>
      <c r="H275" s="321">
        <f t="shared" si="147"/>
        <v>0</v>
      </c>
      <c r="I275" s="345" t="str">
        <f t="shared" si="148"/>
        <v/>
      </c>
      <c r="J275" s="345" t="str">
        <f t="shared" si="149"/>
        <v/>
      </c>
      <c r="K275" s="345" t="str">
        <f t="shared" si="150"/>
        <v/>
      </c>
      <c r="L275" s="345">
        <f t="shared" si="151"/>
        <v>0</v>
      </c>
      <c r="M275" s="345">
        <f t="shared" si="152"/>
        <v>0</v>
      </c>
      <c r="N275" s="345">
        <f t="shared" si="153"/>
        <v>0</v>
      </c>
      <c r="O275" s="321" t="str">
        <f t="shared" si="154"/>
        <v/>
      </c>
      <c r="P275" s="321" t="str">
        <f t="shared" si="155"/>
        <v/>
      </c>
      <c r="Q275" s="321" t="str">
        <f t="shared" si="156"/>
        <v/>
      </c>
      <c r="R275" s="214" t="str">
        <f t="shared" si="164"/>
        <v/>
      </c>
      <c r="S275" s="141"/>
      <c r="T275" s="211"/>
      <c r="U275" s="215" t="str">
        <f t="shared" si="136"/>
        <v/>
      </c>
      <c r="V275" s="153" t="str">
        <f t="shared" si="157"/>
        <v/>
      </c>
      <c r="W275" s="153" t="str">
        <f t="shared" si="158"/>
        <v/>
      </c>
      <c r="X275" s="153" t="str">
        <f t="shared" si="137"/>
        <v/>
      </c>
      <c r="Y275" s="153" t="str">
        <f t="shared" si="138"/>
        <v/>
      </c>
      <c r="Z275" s="141"/>
      <c r="AA275" s="211"/>
      <c r="AB275" s="215" t="str">
        <f t="shared" si="165"/>
        <v/>
      </c>
      <c r="AC275" s="153" t="str">
        <f t="shared" si="159"/>
        <v/>
      </c>
      <c r="AD275" s="153" t="str">
        <f t="shared" si="160"/>
        <v/>
      </c>
      <c r="AE275" s="153" t="str">
        <f t="shared" si="139"/>
        <v/>
      </c>
      <c r="AF275" s="153" t="str">
        <f t="shared" si="140"/>
        <v/>
      </c>
      <c r="AG275" s="213" t="str">
        <f t="shared" si="166"/>
        <v/>
      </c>
      <c r="AH275" s="141"/>
      <c r="AI275" s="211"/>
      <c r="AJ275" s="215" t="str">
        <f t="shared" si="167"/>
        <v/>
      </c>
      <c r="AK275" s="153" t="str">
        <f t="shared" si="161"/>
        <v/>
      </c>
      <c r="AL275" s="153" t="str">
        <f t="shared" si="141"/>
        <v/>
      </c>
      <c r="AM275" s="153" t="str">
        <f t="shared" si="142"/>
        <v/>
      </c>
      <c r="AN275" s="141"/>
      <c r="AO275" s="211"/>
      <c r="AP275" s="215" t="str">
        <f t="shared" si="168"/>
        <v/>
      </c>
      <c r="AQ275" s="153" t="str">
        <f t="shared" si="162"/>
        <v/>
      </c>
      <c r="AR275" s="153" t="str">
        <f t="shared" si="143"/>
        <v/>
      </c>
      <c r="AS275" s="153" t="str">
        <f t="shared" si="144"/>
        <v/>
      </c>
      <c r="AT275" s="141"/>
      <c r="AU275" s="211"/>
      <c r="AV275" s="215" t="str">
        <f t="shared" si="169"/>
        <v/>
      </c>
      <c r="AW275" s="153" t="str">
        <f t="shared" si="163"/>
        <v/>
      </c>
      <c r="AX275" s="153" t="str">
        <f t="shared" si="145"/>
        <v/>
      </c>
      <c r="AY275" s="153" t="str">
        <f t="shared" si="146"/>
        <v/>
      </c>
    </row>
    <row r="276" spans="1:51" ht="29.45" customHeight="1" x14ac:dyDescent="0.25">
      <c r="A276" s="354" t="str">
        <f>IF('N-Bedarf GL'!A276="","",'N-Bedarf GL'!A276)</f>
        <v/>
      </c>
      <c r="B276" s="354" t="str">
        <f>IF('N-Bedarf GL'!B276="","",'N-Bedarf GL'!B276)</f>
        <v/>
      </c>
      <c r="C276" s="305" t="str">
        <f>IF('N-Bedarf GL'!D276="","",'N-Bedarf GL'!D276)</f>
        <v/>
      </c>
      <c r="D276" s="32" t="str">
        <f>IF('N-Bedarf GL'!C276="","",'N-Bedarf GL'!C276)</f>
        <v/>
      </c>
      <c r="E276" s="321" t="str">
        <f>IF('N-Bedarf GL'!R276="","",'N-Bedarf GL'!R276)</f>
        <v/>
      </c>
      <c r="F276" s="321" t="str">
        <f>IF('P-Bedarf GL'!N277="","",'P-Bedarf GL'!N277)</f>
        <v/>
      </c>
      <c r="G276" s="321" t="str">
        <f>IF('P-Bedarf GL'!R277="","",'P-Bedarf GL'!R277)</f>
        <v/>
      </c>
      <c r="H276" s="321">
        <f t="shared" si="147"/>
        <v>0</v>
      </c>
      <c r="I276" s="345" t="str">
        <f t="shared" si="148"/>
        <v/>
      </c>
      <c r="J276" s="345" t="str">
        <f t="shared" si="149"/>
        <v/>
      </c>
      <c r="K276" s="345" t="str">
        <f t="shared" si="150"/>
        <v/>
      </c>
      <c r="L276" s="345">
        <f t="shared" si="151"/>
        <v>0</v>
      </c>
      <c r="M276" s="345">
        <f t="shared" si="152"/>
        <v>0</v>
      </c>
      <c r="N276" s="345">
        <f t="shared" si="153"/>
        <v>0</v>
      </c>
      <c r="O276" s="321" t="str">
        <f t="shared" si="154"/>
        <v/>
      </c>
      <c r="P276" s="321" t="str">
        <f t="shared" si="155"/>
        <v/>
      </c>
      <c r="Q276" s="321" t="str">
        <f t="shared" si="156"/>
        <v/>
      </c>
      <c r="R276" s="214" t="str">
        <f t="shared" si="164"/>
        <v/>
      </c>
      <c r="S276" s="141"/>
      <c r="T276" s="211"/>
      <c r="U276" s="215" t="str">
        <f t="shared" si="136"/>
        <v/>
      </c>
      <c r="V276" s="153" t="str">
        <f t="shared" si="157"/>
        <v/>
      </c>
      <c r="W276" s="153" t="str">
        <f t="shared" si="158"/>
        <v/>
      </c>
      <c r="X276" s="153" t="str">
        <f t="shared" si="137"/>
        <v/>
      </c>
      <c r="Y276" s="153" t="str">
        <f t="shared" si="138"/>
        <v/>
      </c>
      <c r="Z276" s="141"/>
      <c r="AA276" s="211"/>
      <c r="AB276" s="215" t="str">
        <f t="shared" si="165"/>
        <v/>
      </c>
      <c r="AC276" s="153" t="str">
        <f t="shared" si="159"/>
        <v/>
      </c>
      <c r="AD276" s="153" t="str">
        <f t="shared" si="160"/>
        <v/>
      </c>
      <c r="AE276" s="153" t="str">
        <f t="shared" si="139"/>
        <v/>
      </c>
      <c r="AF276" s="153" t="str">
        <f t="shared" si="140"/>
        <v/>
      </c>
      <c r="AG276" s="213" t="str">
        <f t="shared" si="166"/>
        <v/>
      </c>
      <c r="AH276" s="141"/>
      <c r="AI276" s="211"/>
      <c r="AJ276" s="215" t="str">
        <f t="shared" si="167"/>
        <v/>
      </c>
      <c r="AK276" s="153" t="str">
        <f t="shared" si="161"/>
        <v/>
      </c>
      <c r="AL276" s="153" t="str">
        <f t="shared" si="141"/>
        <v/>
      </c>
      <c r="AM276" s="153" t="str">
        <f t="shared" si="142"/>
        <v/>
      </c>
      <c r="AN276" s="141"/>
      <c r="AO276" s="211"/>
      <c r="AP276" s="215" t="str">
        <f t="shared" si="168"/>
        <v/>
      </c>
      <c r="AQ276" s="153" t="str">
        <f t="shared" si="162"/>
        <v/>
      </c>
      <c r="AR276" s="153" t="str">
        <f t="shared" si="143"/>
        <v/>
      </c>
      <c r="AS276" s="153" t="str">
        <f t="shared" si="144"/>
        <v/>
      </c>
      <c r="AT276" s="141"/>
      <c r="AU276" s="211"/>
      <c r="AV276" s="215" t="str">
        <f t="shared" si="169"/>
        <v/>
      </c>
      <c r="AW276" s="153" t="str">
        <f t="shared" si="163"/>
        <v/>
      </c>
      <c r="AX276" s="153" t="str">
        <f t="shared" si="145"/>
        <v/>
      </c>
      <c r="AY276" s="153" t="str">
        <f t="shared" si="146"/>
        <v/>
      </c>
    </row>
    <row r="277" spans="1:51" ht="29.45" customHeight="1" x14ac:dyDescent="0.25">
      <c r="A277" s="354" t="str">
        <f>IF('N-Bedarf GL'!A277="","",'N-Bedarf GL'!A277)</f>
        <v/>
      </c>
      <c r="B277" s="354" t="str">
        <f>IF('N-Bedarf GL'!B277="","",'N-Bedarf GL'!B277)</f>
        <v/>
      </c>
      <c r="C277" s="305" t="str">
        <f>IF('N-Bedarf GL'!D277="","",'N-Bedarf GL'!D277)</f>
        <v/>
      </c>
      <c r="D277" s="32" t="str">
        <f>IF('N-Bedarf GL'!C277="","",'N-Bedarf GL'!C277)</f>
        <v/>
      </c>
      <c r="E277" s="321" t="str">
        <f>IF('N-Bedarf GL'!R277="","",'N-Bedarf GL'!R277)</f>
        <v/>
      </c>
      <c r="F277" s="321" t="str">
        <f>IF('P-Bedarf GL'!N278="","",'P-Bedarf GL'!N278)</f>
        <v/>
      </c>
      <c r="G277" s="321" t="str">
        <f>IF('P-Bedarf GL'!R278="","",'P-Bedarf GL'!R278)</f>
        <v/>
      </c>
      <c r="H277" s="321">
        <f t="shared" si="147"/>
        <v>0</v>
      </c>
      <c r="I277" s="345" t="str">
        <f t="shared" si="148"/>
        <v/>
      </c>
      <c r="J277" s="345" t="str">
        <f t="shared" si="149"/>
        <v/>
      </c>
      <c r="K277" s="345" t="str">
        <f t="shared" si="150"/>
        <v/>
      </c>
      <c r="L277" s="345">
        <f t="shared" si="151"/>
        <v>0</v>
      </c>
      <c r="M277" s="345">
        <f t="shared" si="152"/>
        <v>0</v>
      </c>
      <c r="N277" s="345">
        <f t="shared" si="153"/>
        <v>0</v>
      </c>
      <c r="O277" s="321" t="str">
        <f t="shared" si="154"/>
        <v/>
      </c>
      <c r="P277" s="321" t="str">
        <f t="shared" si="155"/>
        <v/>
      </c>
      <c r="Q277" s="321" t="str">
        <f t="shared" si="156"/>
        <v/>
      </c>
      <c r="R277" s="214" t="str">
        <f t="shared" si="164"/>
        <v/>
      </c>
      <c r="S277" s="141"/>
      <c r="T277" s="211"/>
      <c r="U277" s="215" t="str">
        <f t="shared" si="136"/>
        <v/>
      </c>
      <c r="V277" s="153" t="str">
        <f t="shared" si="157"/>
        <v/>
      </c>
      <c r="W277" s="153" t="str">
        <f t="shared" si="158"/>
        <v/>
      </c>
      <c r="X277" s="153" t="str">
        <f t="shared" si="137"/>
        <v/>
      </c>
      <c r="Y277" s="153" t="str">
        <f t="shared" si="138"/>
        <v/>
      </c>
      <c r="Z277" s="141"/>
      <c r="AA277" s="211"/>
      <c r="AB277" s="215" t="str">
        <f t="shared" si="165"/>
        <v/>
      </c>
      <c r="AC277" s="153" t="str">
        <f t="shared" si="159"/>
        <v/>
      </c>
      <c r="AD277" s="153" t="str">
        <f t="shared" si="160"/>
        <v/>
      </c>
      <c r="AE277" s="153" t="str">
        <f t="shared" si="139"/>
        <v/>
      </c>
      <c r="AF277" s="153" t="str">
        <f t="shared" si="140"/>
        <v/>
      </c>
      <c r="AG277" s="213" t="str">
        <f t="shared" si="166"/>
        <v/>
      </c>
      <c r="AH277" s="141"/>
      <c r="AI277" s="211"/>
      <c r="AJ277" s="215" t="str">
        <f t="shared" si="167"/>
        <v/>
      </c>
      <c r="AK277" s="153" t="str">
        <f t="shared" si="161"/>
        <v/>
      </c>
      <c r="AL277" s="153" t="str">
        <f t="shared" si="141"/>
        <v/>
      </c>
      <c r="AM277" s="153" t="str">
        <f t="shared" si="142"/>
        <v/>
      </c>
      <c r="AN277" s="141"/>
      <c r="AO277" s="211"/>
      <c r="AP277" s="215" t="str">
        <f t="shared" si="168"/>
        <v/>
      </c>
      <c r="AQ277" s="153" t="str">
        <f t="shared" si="162"/>
        <v/>
      </c>
      <c r="AR277" s="153" t="str">
        <f t="shared" si="143"/>
        <v/>
      </c>
      <c r="AS277" s="153" t="str">
        <f t="shared" si="144"/>
        <v/>
      </c>
      <c r="AT277" s="141"/>
      <c r="AU277" s="211"/>
      <c r="AV277" s="215" t="str">
        <f t="shared" si="169"/>
        <v/>
      </c>
      <c r="AW277" s="153" t="str">
        <f t="shared" si="163"/>
        <v/>
      </c>
      <c r="AX277" s="153" t="str">
        <f t="shared" si="145"/>
        <v/>
      </c>
      <c r="AY277" s="153" t="str">
        <f t="shared" si="146"/>
        <v/>
      </c>
    </row>
    <row r="278" spans="1:51" ht="29.45" customHeight="1" x14ac:dyDescent="0.25">
      <c r="A278" s="354" t="str">
        <f>IF('N-Bedarf GL'!A278="","",'N-Bedarf GL'!A278)</f>
        <v/>
      </c>
      <c r="B278" s="354" t="str">
        <f>IF('N-Bedarf GL'!B278="","",'N-Bedarf GL'!B278)</f>
        <v/>
      </c>
      <c r="C278" s="305" t="str">
        <f>IF('N-Bedarf GL'!D278="","",'N-Bedarf GL'!D278)</f>
        <v/>
      </c>
      <c r="D278" s="32" t="str">
        <f>IF('N-Bedarf GL'!C278="","",'N-Bedarf GL'!C278)</f>
        <v/>
      </c>
      <c r="E278" s="321" t="str">
        <f>IF('N-Bedarf GL'!R278="","",'N-Bedarf GL'!R278)</f>
        <v/>
      </c>
      <c r="F278" s="321" t="str">
        <f>IF('P-Bedarf GL'!N279="","",'P-Bedarf GL'!N279)</f>
        <v/>
      </c>
      <c r="G278" s="321" t="str">
        <f>IF('P-Bedarf GL'!R279="","",'P-Bedarf GL'!R279)</f>
        <v/>
      </c>
      <c r="H278" s="321">
        <f t="shared" si="147"/>
        <v>0</v>
      </c>
      <c r="I278" s="345" t="str">
        <f t="shared" si="148"/>
        <v/>
      </c>
      <c r="J278" s="345" t="str">
        <f t="shared" si="149"/>
        <v/>
      </c>
      <c r="K278" s="345" t="str">
        <f t="shared" si="150"/>
        <v/>
      </c>
      <c r="L278" s="345">
        <f t="shared" si="151"/>
        <v>0</v>
      </c>
      <c r="M278" s="345">
        <f t="shared" si="152"/>
        <v>0</v>
      </c>
      <c r="N278" s="345">
        <f t="shared" si="153"/>
        <v>0</v>
      </c>
      <c r="O278" s="321" t="str">
        <f t="shared" si="154"/>
        <v/>
      </c>
      <c r="P278" s="321" t="str">
        <f t="shared" si="155"/>
        <v/>
      </c>
      <c r="Q278" s="321" t="str">
        <f t="shared" si="156"/>
        <v/>
      </c>
      <c r="R278" s="214" t="str">
        <f t="shared" si="164"/>
        <v/>
      </c>
      <c r="S278" s="141"/>
      <c r="T278" s="211"/>
      <c r="U278" s="215" t="str">
        <f t="shared" si="136"/>
        <v/>
      </c>
      <c r="V278" s="153" t="str">
        <f t="shared" si="157"/>
        <v/>
      </c>
      <c r="W278" s="153" t="str">
        <f t="shared" si="158"/>
        <v/>
      </c>
      <c r="X278" s="153" t="str">
        <f t="shared" si="137"/>
        <v/>
      </c>
      <c r="Y278" s="153" t="str">
        <f t="shared" si="138"/>
        <v/>
      </c>
      <c r="Z278" s="141"/>
      <c r="AA278" s="211"/>
      <c r="AB278" s="215" t="str">
        <f t="shared" si="165"/>
        <v/>
      </c>
      <c r="AC278" s="153" t="str">
        <f t="shared" si="159"/>
        <v/>
      </c>
      <c r="AD278" s="153" t="str">
        <f t="shared" si="160"/>
        <v/>
      </c>
      <c r="AE278" s="153" t="str">
        <f t="shared" si="139"/>
        <v/>
      </c>
      <c r="AF278" s="153" t="str">
        <f t="shared" si="140"/>
        <v/>
      </c>
      <c r="AG278" s="213" t="str">
        <f t="shared" si="166"/>
        <v/>
      </c>
      <c r="AH278" s="141"/>
      <c r="AI278" s="211"/>
      <c r="AJ278" s="215" t="str">
        <f t="shared" si="167"/>
        <v/>
      </c>
      <c r="AK278" s="153" t="str">
        <f t="shared" si="161"/>
        <v/>
      </c>
      <c r="AL278" s="153" t="str">
        <f t="shared" si="141"/>
        <v/>
      </c>
      <c r="AM278" s="153" t="str">
        <f t="shared" si="142"/>
        <v/>
      </c>
      <c r="AN278" s="141"/>
      <c r="AO278" s="211"/>
      <c r="AP278" s="215" t="str">
        <f t="shared" si="168"/>
        <v/>
      </c>
      <c r="AQ278" s="153" t="str">
        <f t="shared" si="162"/>
        <v/>
      </c>
      <c r="AR278" s="153" t="str">
        <f t="shared" si="143"/>
        <v/>
      </c>
      <c r="AS278" s="153" t="str">
        <f t="shared" si="144"/>
        <v/>
      </c>
      <c r="AT278" s="141"/>
      <c r="AU278" s="211"/>
      <c r="AV278" s="215" t="str">
        <f t="shared" si="169"/>
        <v/>
      </c>
      <c r="AW278" s="153" t="str">
        <f t="shared" si="163"/>
        <v/>
      </c>
      <c r="AX278" s="153" t="str">
        <f t="shared" si="145"/>
        <v/>
      </c>
      <c r="AY278" s="153" t="str">
        <f t="shared" si="146"/>
        <v/>
      </c>
    </row>
    <row r="279" spans="1:51" ht="29.45" customHeight="1" x14ac:dyDescent="0.25">
      <c r="A279" s="354" t="str">
        <f>IF('N-Bedarf GL'!A279="","",'N-Bedarf GL'!A279)</f>
        <v/>
      </c>
      <c r="B279" s="354" t="str">
        <f>IF('N-Bedarf GL'!B279="","",'N-Bedarf GL'!B279)</f>
        <v/>
      </c>
      <c r="C279" s="305" t="str">
        <f>IF('N-Bedarf GL'!D279="","",'N-Bedarf GL'!D279)</f>
        <v/>
      </c>
      <c r="D279" s="32" t="str">
        <f>IF('N-Bedarf GL'!C279="","",'N-Bedarf GL'!C279)</f>
        <v/>
      </c>
      <c r="E279" s="321" t="str">
        <f>IF('N-Bedarf GL'!R279="","",'N-Bedarf GL'!R279)</f>
        <v/>
      </c>
      <c r="F279" s="321" t="str">
        <f>IF('P-Bedarf GL'!N280="","",'P-Bedarf GL'!N280)</f>
        <v/>
      </c>
      <c r="G279" s="321" t="str">
        <f>IF('P-Bedarf GL'!R280="","",'P-Bedarf GL'!R280)</f>
        <v/>
      </c>
      <c r="H279" s="321">
        <f t="shared" si="147"/>
        <v>0</v>
      </c>
      <c r="I279" s="345" t="str">
        <f t="shared" si="148"/>
        <v/>
      </c>
      <c r="J279" s="345" t="str">
        <f t="shared" si="149"/>
        <v/>
      </c>
      <c r="K279" s="345" t="str">
        <f t="shared" si="150"/>
        <v/>
      </c>
      <c r="L279" s="345">
        <f t="shared" si="151"/>
        <v>0</v>
      </c>
      <c r="M279" s="345">
        <f t="shared" si="152"/>
        <v>0</v>
      </c>
      <c r="N279" s="345">
        <f t="shared" si="153"/>
        <v>0</v>
      </c>
      <c r="O279" s="321" t="str">
        <f t="shared" si="154"/>
        <v/>
      </c>
      <c r="P279" s="321" t="str">
        <f t="shared" si="155"/>
        <v/>
      </c>
      <c r="Q279" s="321" t="str">
        <f t="shared" si="156"/>
        <v/>
      </c>
      <c r="R279" s="214" t="str">
        <f t="shared" si="164"/>
        <v/>
      </c>
      <c r="S279" s="141"/>
      <c r="T279" s="211"/>
      <c r="U279" s="215" t="str">
        <f t="shared" si="136"/>
        <v/>
      </c>
      <c r="V279" s="153" t="str">
        <f t="shared" si="157"/>
        <v/>
      </c>
      <c r="W279" s="153" t="str">
        <f t="shared" si="158"/>
        <v/>
      </c>
      <c r="X279" s="153" t="str">
        <f t="shared" si="137"/>
        <v/>
      </c>
      <c r="Y279" s="153" t="str">
        <f t="shared" si="138"/>
        <v/>
      </c>
      <c r="Z279" s="141"/>
      <c r="AA279" s="211"/>
      <c r="AB279" s="215" t="str">
        <f t="shared" si="165"/>
        <v/>
      </c>
      <c r="AC279" s="153" t="str">
        <f t="shared" si="159"/>
        <v/>
      </c>
      <c r="AD279" s="153" t="str">
        <f t="shared" si="160"/>
        <v/>
      </c>
      <c r="AE279" s="153" t="str">
        <f t="shared" si="139"/>
        <v/>
      </c>
      <c r="AF279" s="153" t="str">
        <f t="shared" si="140"/>
        <v/>
      </c>
      <c r="AG279" s="213" t="str">
        <f t="shared" si="166"/>
        <v/>
      </c>
      <c r="AH279" s="141"/>
      <c r="AI279" s="211"/>
      <c r="AJ279" s="215" t="str">
        <f t="shared" si="167"/>
        <v/>
      </c>
      <c r="AK279" s="153" t="str">
        <f t="shared" si="161"/>
        <v/>
      </c>
      <c r="AL279" s="153" t="str">
        <f t="shared" si="141"/>
        <v/>
      </c>
      <c r="AM279" s="153" t="str">
        <f t="shared" si="142"/>
        <v/>
      </c>
      <c r="AN279" s="141"/>
      <c r="AO279" s="211"/>
      <c r="AP279" s="215" t="str">
        <f t="shared" si="168"/>
        <v/>
      </c>
      <c r="AQ279" s="153" t="str">
        <f t="shared" si="162"/>
        <v/>
      </c>
      <c r="AR279" s="153" t="str">
        <f t="shared" si="143"/>
        <v/>
      </c>
      <c r="AS279" s="153" t="str">
        <f t="shared" si="144"/>
        <v/>
      </c>
      <c r="AT279" s="141"/>
      <c r="AU279" s="211"/>
      <c r="AV279" s="215" t="str">
        <f t="shared" si="169"/>
        <v/>
      </c>
      <c r="AW279" s="153" t="str">
        <f t="shared" si="163"/>
        <v/>
      </c>
      <c r="AX279" s="153" t="str">
        <f t="shared" si="145"/>
        <v/>
      </c>
      <c r="AY279" s="153" t="str">
        <f t="shared" si="146"/>
        <v/>
      </c>
    </row>
    <row r="280" spans="1:51" ht="29.45" customHeight="1" x14ac:dyDescent="0.25">
      <c r="A280" s="354" t="str">
        <f>IF('N-Bedarf GL'!A280="","",'N-Bedarf GL'!A280)</f>
        <v/>
      </c>
      <c r="B280" s="354" t="str">
        <f>IF('N-Bedarf GL'!B280="","",'N-Bedarf GL'!B280)</f>
        <v/>
      </c>
      <c r="C280" s="305" t="str">
        <f>IF('N-Bedarf GL'!D280="","",'N-Bedarf GL'!D280)</f>
        <v/>
      </c>
      <c r="D280" s="32" t="str">
        <f>IF('N-Bedarf GL'!C280="","",'N-Bedarf GL'!C280)</f>
        <v/>
      </c>
      <c r="E280" s="321" t="str">
        <f>IF('N-Bedarf GL'!R280="","",'N-Bedarf GL'!R280)</f>
        <v/>
      </c>
      <c r="F280" s="321" t="str">
        <f>IF('P-Bedarf GL'!N281="","",'P-Bedarf GL'!N281)</f>
        <v/>
      </c>
      <c r="G280" s="321" t="str">
        <f>IF('P-Bedarf GL'!R281="","",'P-Bedarf GL'!R281)</f>
        <v/>
      </c>
      <c r="H280" s="321">
        <f t="shared" si="147"/>
        <v>0</v>
      </c>
      <c r="I280" s="345" t="str">
        <f t="shared" si="148"/>
        <v/>
      </c>
      <c r="J280" s="345" t="str">
        <f t="shared" si="149"/>
        <v/>
      </c>
      <c r="K280" s="345" t="str">
        <f t="shared" si="150"/>
        <v/>
      </c>
      <c r="L280" s="345">
        <f t="shared" si="151"/>
        <v>0</v>
      </c>
      <c r="M280" s="345">
        <f t="shared" si="152"/>
        <v>0</v>
      </c>
      <c r="N280" s="345">
        <f t="shared" si="153"/>
        <v>0</v>
      </c>
      <c r="O280" s="321" t="str">
        <f t="shared" si="154"/>
        <v/>
      </c>
      <c r="P280" s="321" t="str">
        <f t="shared" si="155"/>
        <v/>
      </c>
      <c r="Q280" s="321" t="str">
        <f t="shared" si="156"/>
        <v/>
      </c>
      <c r="R280" s="214" t="str">
        <f t="shared" si="164"/>
        <v/>
      </c>
      <c r="S280" s="141"/>
      <c r="T280" s="211"/>
      <c r="U280" s="215" t="str">
        <f t="shared" si="136"/>
        <v/>
      </c>
      <c r="V280" s="153" t="str">
        <f t="shared" si="157"/>
        <v/>
      </c>
      <c r="W280" s="153" t="str">
        <f t="shared" si="158"/>
        <v/>
      </c>
      <c r="X280" s="153" t="str">
        <f t="shared" si="137"/>
        <v/>
      </c>
      <c r="Y280" s="153" t="str">
        <f t="shared" si="138"/>
        <v/>
      </c>
      <c r="Z280" s="141"/>
      <c r="AA280" s="211"/>
      <c r="AB280" s="215" t="str">
        <f t="shared" si="165"/>
        <v/>
      </c>
      <c r="AC280" s="153" t="str">
        <f t="shared" si="159"/>
        <v/>
      </c>
      <c r="AD280" s="153" t="str">
        <f t="shared" si="160"/>
        <v/>
      </c>
      <c r="AE280" s="153" t="str">
        <f t="shared" si="139"/>
        <v/>
      </c>
      <c r="AF280" s="153" t="str">
        <f t="shared" si="140"/>
        <v/>
      </c>
      <c r="AG280" s="213" t="str">
        <f t="shared" si="166"/>
        <v/>
      </c>
      <c r="AH280" s="141"/>
      <c r="AI280" s="211"/>
      <c r="AJ280" s="215" t="str">
        <f t="shared" si="167"/>
        <v/>
      </c>
      <c r="AK280" s="153" t="str">
        <f t="shared" si="161"/>
        <v/>
      </c>
      <c r="AL280" s="153" t="str">
        <f t="shared" si="141"/>
        <v/>
      </c>
      <c r="AM280" s="153" t="str">
        <f t="shared" si="142"/>
        <v/>
      </c>
      <c r="AN280" s="141"/>
      <c r="AO280" s="211"/>
      <c r="AP280" s="215" t="str">
        <f t="shared" si="168"/>
        <v/>
      </c>
      <c r="AQ280" s="153" t="str">
        <f t="shared" si="162"/>
        <v/>
      </c>
      <c r="AR280" s="153" t="str">
        <f t="shared" si="143"/>
        <v/>
      </c>
      <c r="AS280" s="153" t="str">
        <f t="shared" si="144"/>
        <v/>
      </c>
      <c r="AT280" s="141"/>
      <c r="AU280" s="211"/>
      <c r="AV280" s="215" t="str">
        <f t="shared" si="169"/>
        <v/>
      </c>
      <c r="AW280" s="153" t="str">
        <f t="shared" si="163"/>
        <v/>
      </c>
      <c r="AX280" s="153" t="str">
        <f t="shared" si="145"/>
        <v/>
      </c>
      <c r="AY280" s="153" t="str">
        <f t="shared" si="146"/>
        <v/>
      </c>
    </row>
    <row r="281" spans="1:51" ht="29.45" customHeight="1" x14ac:dyDescent="0.25">
      <c r="A281" s="354" t="str">
        <f>IF('N-Bedarf GL'!A281="","",'N-Bedarf GL'!A281)</f>
        <v/>
      </c>
      <c r="B281" s="354" t="str">
        <f>IF('N-Bedarf GL'!B281="","",'N-Bedarf GL'!B281)</f>
        <v/>
      </c>
      <c r="C281" s="305" t="str">
        <f>IF('N-Bedarf GL'!D281="","",'N-Bedarf GL'!D281)</f>
        <v/>
      </c>
      <c r="D281" s="32" t="str">
        <f>IF('N-Bedarf GL'!C281="","",'N-Bedarf GL'!C281)</f>
        <v/>
      </c>
      <c r="E281" s="321" t="str">
        <f>IF('N-Bedarf GL'!R281="","",'N-Bedarf GL'!R281)</f>
        <v/>
      </c>
      <c r="F281" s="321" t="str">
        <f>IF('P-Bedarf GL'!N282="","",'P-Bedarf GL'!N282)</f>
        <v/>
      </c>
      <c r="G281" s="321" t="str">
        <f>IF('P-Bedarf GL'!R282="","",'P-Bedarf GL'!R282)</f>
        <v/>
      </c>
      <c r="H281" s="321">
        <f t="shared" si="147"/>
        <v>0</v>
      </c>
      <c r="I281" s="345" t="str">
        <f t="shared" si="148"/>
        <v/>
      </c>
      <c r="J281" s="345" t="str">
        <f t="shared" si="149"/>
        <v/>
      </c>
      <c r="K281" s="345" t="str">
        <f t="shared" si="150"/>
        <v/>
      </c>
      <c r="L281" s="345">
        <f t="shared" si="151"/>
        <v>0</v>
      </c>
      <c r="M281" s="345">
        <f t="shared" si="152"/>
        <v>0</v>
      </c>
      <c r="N281" s="345">
        <f t="shared" si="153"/>
        <v>0</v>
      </c>
      <c r="O281" s="321" t="str">
        <f t="shared" si="154"/>
        <v/>
      </c>
      <c r="P281" s="321" t="str">
        <f t="shared" si="155"/>
        <v/>
      </c>
      <c r="Q281" s="321" t="str">
        <f t="shared" si="156"/>
        <v/>
      </c>
      <c r="R281" s="214" t="str">
        <f t="shared" si="164"/>
        <v/>
      </c>
      <c r="S281" s="141"/>
      <c r="T281" s="211"/>
      <c r="U281" s="215" t="str">
        <f t="shared" si="136"/>
        <v/>
      </c>
      <c r="V281" s="153" t="str">
        <f t="shared" si="157"/>
        <v/>
      </c>
      <c r="W281" s="153" t="str">
        <f t="shared" si="158"/>
        <v/>
      </c>
      <c r="X281" s="153" t="str">
        <f t="shared" si="137"/>
        <v/>
      </c>
      <c r="Y281" s="153" t="str">
        <f t="shared" si="138"/>
        <v/>
      </c>
      <c r="Z281" s="141"/>
      <c r="AA281" s="211"/>
      <c r="AB281" s="215" t="str">
        <f t="shared" si="165"/>
        <v/>
      </c>
      <c r="AC281" s="153" t="str">
        <f t="shared" si="159"/>
        <v/>
      </c>
      <c r="AD281" s="153" t="str">
        <f t="shared" si="160"/>
        <v/>
      </c>
      <c r="AE281" s="153" t="str">
        <f t="shared" si="139"/>
        <v/>
      </c>
      <c r="AF281" s="153" t="str">
        <f t="shared" si="140"/>
        <v/>
      </c>
      <c r="AG281" s="213" t="str">
        <f t="shared" si="166"/>
        <v/>
      </c>
      <c r="AH281" s="141"/>
      <c r="AI281" s="211"/>
      <c r="AJ281" s="215" t="str">
        <f t="shared" si="167"/>
        <v/>
      </c>
      <c r="AK281" s="153" t="str">
        <f t="shared" si="161"/>
        <v/>
      </c>
      <c r="AL281" s="153" t="str">
        <f t="shared" si="141"/>
        <v/>
      </c>
      <c r="AM281" s="153" t="str">
        <f t="shared" si="142"/>
        <v/>
      </c>
      <c r="AN281" s="141"/>
      <c r="AO281" s="211"/>
      <c r="AP281" s="215" t="str">
        <f t="shared" si="168"/>
        <v/>
      </c>
      <c r="AQ281" s="153" t="str">
        <f t="shared" si="162"/>
        <v/>
      </c>
      <c r="AR281" s="153" t="str">
        <f t="shared" si="143"/>
        <v/>
      </c>
      <c r="AS281" s="153" t="str">
        <f t="shared" si="144"/>
        <v/>
      </c>
      <c r="AT281" s="141"/>
      <c r="AU281" s="211"/>
      <c r="AV281" s="215" t="str">
        <f t="shared" si="169"/>
        <v/>
      </c>
      <c r="AW281" s="153" t="str">
        <f t="shared" si="163"/>
        <v/>
      </c>
      <c r="AX281" s="153" t="str">
        <f t="shared" si="145"/>
        <v/>
      </c>
      <c r="AY281" s="153" t="str">
        <f t="shared" si="146"/>
        <v/>
      </c>
    </row>
    <row r="282" spans="1:51" ht="29.45" customHeight="1" x14ac:dyDescent="0.25">
      <c r="A282" s="354" t="str">
        <f>IF('N-Bedarf GL'!A282="","",'N-Bedarf GL'!A282)</f>
        <v/>
      </c>
      <c r="B282" s="354" t="str">
        <f>IF('N-Bedarf GL'!B282="","",'N-Bedarf GL'!B282)</f>
        <v/>
      </c>
      <c r="C282" s="305" t="str">
        <f>IF('N-Bedarf GL'!D282="","",'N-Bedarf GL'!D282)</f>
        <v/>
      </c>
      <c r="D282" s="32" t="str">
        <f>IF('N-Bedarf GL'!C282="","",'N-Bedarf GL'!C282)</f>
        <v/>
      </c>
      <c r="E282" s="321" t="str">
        <f>IF('N-Bedarf GL'!R282="","",'N-Bedarf GL'!R282)</f>
        <v/>
      </c>
      <c r="F282" s="321" t="str">
        <f>IF('P-Bedarf GL'!N283="","",'P-Bedarf GL'!N283)</f>
        <v/>
      </c>
      <c r="G282" s="321" t="str">
        <f>IF('P-Bedarf GL'!R283="","",'P-Bedarf GL'!R283)</f>
        <v/>
      </c>
      <c r="H282" s="321">
        <f t="shared" si="147"/>
        <v>0</v>
      </c>
      <c r="I282" s="345" t="str">
        <f t="shared" si="148"/>
        <v/>
      </c>
      <c r="J282" s="345" t="str">
        <f t="shared" si="149"/>
        <v/>
      </c>
      <c r="K282" s="345" t="str">
        <f t="shared" si="150"/>
        <v/>
      </c>
      <c r="L282" s="345">
        <f t="shared" si="151"/>
        <v>0</v>
      </c>
      <c r="M282" s="345">
        <f t="shared" si="152"/>
        <v>0</v>
      </c>
      <c r="N282" s="345">
        <f t="shared" si="153"/>
        <v>0</v>
      </c>
      <c r="O282" s="321" t="str">
        <f t="shared" si="154"/>
        <v/>
      </c>
      <c r="P282" s="321" t="str">
        <f t="shared" si="155"/>
        <v/>
      </c>
      <c r="Q282" s="321" t="str">
        <f t="shared" si="156"/>
        <v/>
      </c>
      <c r="R282" s="214" t="str">
        <f t="shared" si="164"/>
        <v/>
      </c>
      <c r="S282" s="141"/>
      <c r="T282" s="211"/>
      <c r="U282" s="215" t="str">
        <f t="shared" si="136"/>
        <v/>
      </c>
      <c r="V282" s="153" t="str">
        <f t="shared" si="157"/>
        <v/>
      </c>
      <c r="W282" s="153" t="str">
        <f t="shared" si="158"/>
        <v/>
      </c>
      <c r="X282" s="153" t="str">
        <f t="shared" si="137"/>
        <v/>
      </c>
      <c r="Y282" s="153" t="str">
        <f t="shared" si="138"/>
        <v/>
      </c>
      <c r="Z282" s="141"/>
      <c r="AA282" s="211"/>
      <c r="AB282" s="215" t="str">
        <f t="shared" si="165"/>
        <v/>
      </c>
      <c r="AC282" s="153" t="str">
        <f t="shared" si="159"/>
        <v/>
      </c>
      <c r="AD282" s="153" t="str">
        <f t="shared" si="160"/>
        <v/>
      </c>
      <c r="AE282" s="153" t="str">
        <f t="shared" si="139"/>
        <v/>
      </c>
      <c r="AF282" s="153" t="str">
        <f t="shared" si="140"/>
        <v/>
      </c>
      <c r="AG282" s="213" t="str">
        <f t="shared" si="166"/>
        <v/>
      </c>
      <c r="AH282" s="141"/>
      <c r="AI282" s="211"/>
      <c r="AJ282" s="215" t="str">
        <f t="shared" si="167"/>
        <v/>
      </c>
      <c r="AK282" s="153" t="str">
        <f t="shared" si="161"/>
        <v/>
      </c>
      <c r="AL282" s="153" t="str">
        <f t="shared" si="141"/>
        <v/>
      </c>
      <c r="AM282" s="153" t="str">
        <f t="shared" si="142"/>
        <v/>
      </c>
      <c r="AN282" s="141"/>
      <c r="AO282" s="211"/>
      <c r="AP282" s="215" t="str">
        <f t="shared" si="168"/>
        <v/>
      </c>
      <c r="AQ282" s="153" t="str">
        <f t="shared" si="162"/>
        <v/>
      </c>
      <c r="AR282" s="153" t="str">
        <f t="shared" si="143"/>
        <v/>
      </c>
      <c r="AS282" s="153" t="str">
        <f t="shared" si="144"/>
        <v/>
      </c>
      <c r="AT282" s="141"/>
      <c r="AU282" s="211"/>
      <c r="AV282" s="215" t="str">
        <f t="shared" si="169"/>
        <v/>
      </c>
      <c r="AW282" s="153" t="str">
        <f t="shared" si="163"/>
        <v/>
      </c>
      <c r="AX282" s="153" t="str">
        <f t="shared" si="145"/>
        <v/>
      </c>
      <c r="AY282" s="153" t="str">
        <f t="shared" si="146"/>
        <v/>
      </c>
    </row>
    <row r="283" spans="1:51" ht="29.45" customHeight="1" x14ac:dyDescent="0.25">
      <c r="A283" s="354" t="str">
        <f>IF('N-Bedarf GL'!A283="","",'N-Bedarf GL'!A283)</f>
        <v/>
      </c>
      <c r="B283" s="354" t="str">
        <f>IF('N-Bedarf GL'!B283="","",'N-Bedarf GL'!B283)</f>
        <v/>
      </c>
      <c r="C283" s="305" t="str">
        <f>IF('N-Bedarf GL'!D283="","",'N-Bedarf GL'!D283)</f>
        <v/>
      </c>
      <c r="D283" s="32" t="str">
        <f>IF('N-Bedarf GL'!C283="","",'N-Bedarf GL'!C283)</f>
        <v/>
      </c>
      <c r="E283" s="321" t="str">
        <f>IF('N-Bedarf GL'!R283="","",'N-Bedarf GL'!R283)</f>
        <v/>
      </c>
      <c r="F283" s="321" t="str">
        <f>IF('P-Bedarf GL'!N284="","",'P-Bedarf GL'!N284)</f>
        <v/>
      </c>
      <c r="G283" s="321" t="str">
        <f>IF('P-Bedarf GL'!R284="","",'P-Bedarf GL'!R284)</f>
        <v/>
      </c>
      <c r="H283" s="321">
        <f t="shared" si="147"/>
        <v>0</v>
      </c>
      <c r="I283" s="345" t="str">
        <f t="shared" si="148"/>
        <v/>
      </c>
      <c r="J283" s="345" t="str">
        <f t="shared" si="149"/>
        <v/>
      </c>
      <c r="K283" s="345" t="str">
        <f t="shared" si="150"/>
        <v/>
      </c>
      <c r="L283" s="345">
        <f t="shared" si="151"/>
        <v>0</v>
      </c>
      <c r="M283" s="345">
        <f t="shared" si="152"/>
        <v>0</v>
      </c>
      <c r="N283" s="345">
        <f t="shared" si="153"/>
        <v>0</v>
      </c>
      <c r="O283" s="321" t="str">
        <f t="shared" si="154"/>
        <v/>
      </c>
      <c r="P283" s="321" t="str">
        <f t="shared" si="155"/>
        <v/>
      </c>
      <c r="Q283" s="321" t="str">
        <f t="shared" si="156"/>
        <v/>
      </c>
      <c r="R283" s="214" t="str">
        <f t="shared" si="164"/>
        <v/>
      </c>
      <c r="S283" s="141"/>
      <c r="T283" s="211"/>
      <c r="U283" s="215" t="str">
        <f t="shared" si="136"/>
        <v/>
      </c>
      <c r="V283" s="153" t="str">
        <f t="shared" si="157"/>
        <v/>
      </c>
      <c r="W283" s="153" t="str">
        <f t="shared" si="158"/>
        <v/>
      </c>
      <c r="X283" s="153" t="str">
        <f t="shared" si="137"/>
        <v/>
      </c>
      <c r="Y283" s="153" t="str">
        <f t="shared" si="138"/>
        <v/>
      </c>
      <c r="Z283" s="141"/>
      <c r="AA283" s="211"/>
      <c r="AB283" s="215" t="str">
        <f t="shared" si="165"/>
        <v/>
      </c>
      <c r="AC283" s="153" t="str">
        <f t="shared" si="159"/>
        <v/>
      </c>
      <c r="AD283" s="153" t="str">
        <f t="shared" si="160"/>
        <v/>
      </c>
      <c r="AE283" s="153" t="str">
        <f t="shared" si="139"/>
        <v/>
      </c>
      <c r="AF283" s="153" t="str">
        <f t="shared" si="140"/>
        <v/>
      </c>
      <c r="AG283" s="213" t="str">
        <f t="shared" si="166"/>
        <v/>
      </c>
      <c r="AH283" s="141"/>
      <c r="AI283" s="211"/>
      <c r="AJ283" s="215" t="str">
        <f t="shared" si="167"/>
        <v/>
      </c>
      <c r="AK283" s="153" t="str">
        <f t="shared" si="161"/>
        <v/>
      </c>
      <c r="AL283" s="153" t="str">
        <f t="shared" si="141"/>
        <v/>
      </c>
      <c r="AM283" s="153" t="str">
        <f t="shared" si="142"/>
        <v/>
      </c>
      <c r="AN283" s="141"/>
      <c r="AO283" s="211"/>
      <c r="AP283" s="215" t="str">
        <f t="shared" si="168"/>
        <v/>
      </c>
      <c r="AQ283" s="153" t="str">
        <f t="shared" si="162"/>
        <v/>
      </c>
      <c r="AR283" s="153" t="str">
        <f t="shared" si="143"/>
        <v/>
      </c>
      <c r="AS283" s="153" t="str">
        <f t="shared" si="144"/>
        <v/>
      </c>
      <c r="AT283" s="141"/>
      <c r="AU283" s="211"/>
      <c r="AV283" s="215" t="str">
        <f t="shared" si="169"/>
        <v/>
      </c>
      <c r="AW283" s="153" t="str">
        <f t="shared" si="163"/>
        <v/>
      </c>
      <c r="AX283" s="153" t="str">
        <f t="shared" si="145"/>
        <v/>
      </c>
      <c r="AY283" s="153" t="str">
        <f t="shared" si="146"/>
        <v/>
      </c>
    </row>
    <row r="284" spans="1:51" ht="29.45" customHeight="1" x14ac:dyDescent="0.25">
      <c r="A284" s="354" t="str">
        <f>IF('N-Bedarf GL'!A284="","",'N-Bedarf GL'!A284)</f>
        <v/>
      </c>
      <c r="B284" s="354" t="str">
        <f>IF('N-Bedarf GL'!B284="","",'N-Bedarf GL'!B284)</f>
        <v/>
      </c>
      <c r="C284" s="305" t="str">
        <f>IF('N-Bedarf GL'!D284="","",'N-Bedarf GL'!D284)</f>
        <v/>
      </c>
      <c r="D284" s="32" t="str">
        <f>IF('N-Bedarf GL'!C284="","",'N-Bedarf GL'!C284)</f>
        <v/>
      </c>
      <c r="E284" s="321" t="str">
        <f>IF('N-Bedarf GL'!R284="","",'N-Bedarf GL'!R284)</f>
        <v/>
      </c>
      <c r="F284" s="321" t="str">
        <f>IF('P-Bedarf GL'!N285="","",'P-Bedarf GL'!N285)</f>
        <v/>
      </c>
      <c r="G284" s="321" t="str">
        <f>IF('P-Bedarf GL'!R285="","",'P-Bedarf GL'!R285)</f>
        <v/>
      </c>
      <c r="H284" s="321">
        <f t="shared" si="147"/>
        <v>0</v>
      </c>
      <c r="I284" s="345" t="str">
        <f t="shared" si="148"/>
        <v/>
      </c>
      <c r="J284" s="345" t="str">
        <f t="shared" si="149"/>
        <v/>
      </c>
      <c r="K284" s="345" t="str">
        <f t="shared" si="150"/>
        <v/>
      </c>
      <c r="L284" s="345">
        <f t="shared" si="151"/>
        <v>0</v>
      </c>
      <c r="M284" s="345">
        <f t="shared" si="152"/>
        <v>0</v>
      </c>
      <c r="N284" s="345">
        <f t="shared" si="153"/>
        <v>0</v>
      </c>
      <c r="O284" s="321" t="str">
        <f t="shared" si="154"/>
        <v/>
      </c>
      <c r="P284" s="321" t="str">
        <f t="shared" si="155"/>
        <v/>
      </c>
      <c r="Q284" s="321" t="str">
        <f t="shared" si="156"/>
        <v/>
      </c>
      <c r="R284" s="214" t="str">
        <f t="shared" si="164"/>
        <v/>
      </c>
      <c r="S284" s="141"/>
      <c r="T284" s="211"/>
      <c r="U284" s="215" t="str">
        <f t="shared" si="136"/>
        <v/>
      </c>
      <c r="V284" s="153" t="str">
        <f t="shared" si="157"/>
        <v/>
      </c>
      <c r="W284" s="153" t="str">
        <f t="shared" si="158"/>
        <v/>
      </c>
      <c r="X284" s="153" t="str">
        <f t="shared" si="137"/>
        <v/>
      </c>
      <c r="Y284" s="153" t="str">
        <f t="shared" si="138"/>
        <v/>
      </c>
      <c r="Z284" s="141"/>
      <c r="AA284" s="211"/>
      <c r="AB284" s="215" t="str">
        <f t="shared" si="165"/>
        <v/>
      </c>
      <c r="AC284" s="153" t="str">
        <f t="shared" si="159"/>
        <v/>
      </c>
      <c r="AD284" s="153" t="str">
        <f t="shared" si="160"/>
        <v/>
      </c>
      <c r="AE284" s="153" t="str">
        <f t="shared" si="139"/>
        <v/>
      </c>
      <c r="AF284" s="153" t="str">
        <f t="shared" si="140"/>
        <v/>
      </c>
      <c r="AG284" s="213" t="str">
        <f t="shared" si="166"/>
        <v/>
      </c>
      <c r="AH284" s="141"/>
      <c r="AI284" s="211"/>
      <c r="AJ284" s="215" t="str">
        <f t="shared" si="167"/>
        <v/>
      </c>
      <c r="AK284" s="153" t="str">
        <f t="shared" si="161"/>
        <v/>
      </c>
      <c r="AL284" s="153" t="str">
        <f t="shared" si="141"/>
        <v/>
      </c>
      <c r="AM284" s="153" t="str">
        <f t="shared" si="142"/>
        <v/>
      </c>
      <c r="AN284" s="141"/>
      <c r="AO284" s="211"/>
      <c r="AP284" s="215" t="str">
        <f t="shared" si="168"/>
        <v/>
      </c>
      <c r="AQ284" s="153" t="str">
        <f t="shared" si="162"/>
        <v/>
      </c>
      <c r="AR284" s="153" t="str">
        <f t="shared" si="143"/>
        <v/>
      </c>
      <c r="AS284" s="153" t="str">
        <f t="shared" si="144"/>
        <v/>
      </c>
      <c r="AT284" s="141"/>
      <c r="AU284" s="211"/>
      <c r="AV284" s="215" t="str">
        <f t="shared" si="169"/>
        <v/>
      </c>
      <c r="AW284" s="153" t="str">
        <f t="shared" si="163"/>
        <v/>
      </c>
      <c r="AX284" s="153" t="str">
        <f t="shared" si="145"/>
        <v/>
      </c>
      <c r="AY284" s="153" t="str">
        <f t="shared" si="146"/>
        <v/>
      </c>
    </row>
    <row r="285" spans="1:51" ht="29.45" customHeight="1" x14ac:dyDescent="0.25">
      <c r="A285" s="354" t="str">
        <f>IF('N-Bedarf GL'!A285="","",'N-Bedarf GL'!A285)</f>
        <v/>
      </c>
      <c r="B285" s="354" t="str">
        <f>IF('N-Bedarf GL'!B285="","",'N-Bedarf GL'!B285)</f>
        <v/>
      </c>
      <c r="C285" s="305" t="str">
        <f>IF('N-Bedarf GL'!D285="","",'N-Bedarf GL'!D285)</f>
        <v/>
      </c>
      <c r="D285" s="32" t="str">
        <f>IF('N-Bedarf GL'!C285="","",'N-Bedarf GL'!C285)</f>
        <v/>
      </c>
      <c r="E285" s="321" t="str">
        <f>IF('N-Bedarf GL'!R285="","",'N-Bedarf GL'!R285)</f>
        <v/>
      </c>
      <c r="F285" s="321" t="str">
        <f>IF('P-Bedarf GL'!N286="","",'P-Bedarf GL'!N286)</f>
        <v/>
      </c>
      <c r="G285" s="321" t="str">
        <f>IF('P-Bedarf GL'!R286="","",'P-Bedarf GL'!R286)</f>
        <v/>
      </c>
      <c r="H285" s="321">
        <f t="shared" si="147"/>
        <v>0</v>
      </c>
      <c r="I285" s="345" t="str">
        <f t="shared" si="148"/>
        <v/>
      </c>
      <c r="J285" s="345" t="str">
        <f t="shared" si="149"/>
        <v/>
      </c>
      <c r="K285" s="345" t="str">
        <f t="shared" si="150"/>
        <v/>
      </c>
      <c r="L285" s="345">
        <f t="shared" si="151"/>
        <v>0</v>
      </c>
      <c r="M285" s="345">
        <f t="shared" si="152"/>
        <v>0</v>
      </c>
      <c r="N285" s="345">
        <f t="shared" si="153"/>
        <v>0</v>
      </c>
      <c r="O285" s="321" t="str">
        <f t="shared" si="154"/>
        <v/>
      </c>
      <c r="P285" s="321" t="str">
        <f t="shared" si="155"/>
        <v/>
      </c>
      <c r="Q285" s="321" t="str">
        <f t="shared" si="156"/>
        <v/>
      </c>
      <c r="R285" s="214" t="str">
        <f t="shared" si="164"/>
        <v/>
      </c>
      <c r="S285" s="141"/>
      <c r="T285" s="211"/>
      <c r="U285" s="215" t="str">
        <f t="shared" si="136"/>
        <v/>
      </c>
      <c r="V285" s="153" t="str">
        <f t="shared" si="157"/>
        <v/>
      </c>
      <c r="W285" s="153" t="str">
        <f t="shared" si="158"/>
        <v/>
      </c>
      <c r="X285" s="153" t="str">
        <f t="shared" si="137"/>
        <v/>
      </c>
      <c r="Y285" s="153" t="str">
        <f t="shared" si="138"/>
        <v/>
      </c>
      <c r="Z285" s="141"/>
      <c r="AA285" s="211"/>
      <c r="AB285" s="215" t="str">
        <f t="shared" si="165"/>
        <v/>
      </c>
      <c r="AC285" s="153" t="str">
        <f t="shared" si="159"/>
        <v/>
      </c>
      <c r="AD285" s="153" t="str">
        <f t="shared" si="160"/>
        <v/>
      </c>
      <c r="AE285" s="153" t="str">
        <f t="shared" si="139"/>
        <v/>
      </c>
      <c r="AF285" s="153" t="str">
        <f t="shared" si="140"/>
        <v/>
      </c>
      <c r="AG285" s="213" t="str">
        <f t="shared" si="166"/>
        <v/>
      </c>
      <c r="AH285" s="141"/>
      <c r="AI285" s="211"/>
      <c r="AJ285" s="215" t="str">
        <f t="shared" si="167"/>
        <v/>
      </c>
      <c r="AK285" s="153" t="str">
        <f t="shared" si="161"/>
        <v/>
      </c>
      <c r="AL285" s="153" t="str">
        <f t="shared" si="141"/>
        <v/>
      </c>
      <c r="AM285" s="153" t="str">
        <f t="shared" si="142"/>
        <v/>
      </c>
      <c r="AN285" s="141"/>
      <c r="AO285" s="211"/>
      <c r="AP285" s="215" t="str">
        <f t="shared" si="168"/>
        <v/>
      </c>
      <c r="AQ285" s="153" t="str">
        <f t="shared" si="162"/>
        <v/>
      </c>
      <c r="AR285" s="153" t="str">
        <f t="shared" si="143"/>
        <v/>
      </c>
      <c r="AS285" s="153" t="str">
        <f t="shared" si="144"/>
        <v/>
      </c>
      <c r="AT285" s="141"/>
      <c r="AU285" s="211"/>
      <c r="AV285" s="215" t="str">
        <f t="shared" si="169"/>
        <v/>
      </c>
      <c r="AW285" s="153" t="str">
        <f t="shared" si="163"/>
        <v/>
      </c>
      <c r="AX285" s="153" t="str">
        <f t="shared" si="145"/>
        <v/>
      </c>
      <c r="AY285" s="153" t="str">
        <f t="shared" si="146"/>
        <v/>
      </c>
    </row>
    <row r="286" spans="1:51" ht="29.45" customHeight="1" x14ac:dyDescent="0.25">
      <c r="A286" s="354" t="str">
        <f>IF('N-Bedarf GL'!A286="","",'N-Bedarf GL'!A286)</f>
        <v/>
      </c>
      <c r="B286" s="354" t="str">
        <f>IF('N-Bedarf GL'!B286="","",'N-Bedarf GL'!B286)</f>
        <v/>
      </c>
      <c r="C286" s="305" t="str">
        <f>IF('N-Bedarf GL'!D286="","",'N-Bedarf GL'!D286)</f>
        <v/>
      </c>
      <c r="D286" s="32" t="str">
        <f>IF('N-Bedarf GL'!C286="","",'N-Bedarf GL'!C286)</f>
        <v/>
      </c>
      <c r="E286" s="321" t="str">
        <f>IF('N-Bedarf GL'!R286="","",'N-Bedarf GL'!R286)</f>
        <v/>
      </c>
      <c r="F286" s="321" t="str">
        <f>IF('P-Bedarf GL'!N287="","",'P-Bedarf GL'!N287)</f>
        <v/>
      </c>
      <c r="G286" s="321" t="str">
        <f>IF('P-Bedarf GL'!R287="","",'P-Bedarf GL'!R287)</f>
        <v/>
      </c>
      <c r="H286" s="321">
        <f t="shared" si="147"/>
        <v>0</v>
      </c>
      <c r="I286" s="345" t="str">
        <f t="shared" si="148"/>
        <v/>
      </c>
      <c r="J286" s="345" t="str">
        <f t="shared" si="149"/>
        <v/>
      </c>
      <c r="K286" s="345" t="str">
        <f t="shared" si="150"/>
        <v/>
      </c>
      <c r="L286" s="345">
        <f t="shared" si="151"/>
        <v>0</v>
      </c>
      <c r="M286" s="345">
        <f t="shared" si="152"/>
        <v>0</v>
      </c>
      <c r="N286" s="345">
        <f t="shared" si="153"/>
        <v>0</v>
      </c>
      <c r="O286" s="321" t="str">
        <f t="shared" si="154"/>
        <v/>
      </c>
      <c r="P286" s="321" t="str">
        <f t="shared" si="155"/>
        <v/>
      </c>
      <c r="Q286" s="321" t="str">
        <f t="shared" si="156"/>
        <v/>
      </c>
      <c r="R286" s="214" t="str">
        <f t="shared" si="164"/>
        <v/>
      </c>
      <c r="S286" s="141"/>
      <c r="T286" s="211"/>
      <c r="U286" s="215" t="str">
        <f t="shared" si="136"/>
        <v/>
      </c>
      <c r="V286" s="153" t="str">
        <f t="shared" si="157"/>
        <v/>
      </c>
      <c r="W286" s="153" t="str">
        <f t="shared" si="158"/>
        <v/>
      </c>
      <c r="X286" s="153" t="str">
        <f t="shared" si="137"/>
        <v/>
      </c>
      <c r="Y286" s="153" t="str">
        <f t="shared" si="138"/>
        <v/>
      </c>
      <c r="Z286" s="141"/>
      <c r="AA286" s="211"/>
      <c r="AB286" s="215" t="str">
        <f t="shared" si="165"/>
        <v/>
      </c>
      <c r="AC286" s="153" t="str">
        <f t="shared" si="159"/>
        <v/>
      </c>
      <c r="AD286" s="153" t="str">
        <f t="shared" si="160"/>
        <v/>
      </c>
      <c r="AE286" s="153" t="str">
        <f t="shared" si="139"/>
        <v/>
      </c>
      <c r="AF286" s="153" t="str">
        <f t="shared" si="140"/>
        <v/>
      </c>
      <c r="AG286" s="213" t="str">
        <f t="shared" si="166"/>
        <v/>
      </c>
      <c r="AH286" s="141"/>
      <c r="AI286" s="211"/>
      <c r="AJ286" s="215" t="str">
        <f t="shared" si="167"/>
        <v/>
      </c>
      <c r="AK286" s="153" t="str">
        <f t="shared" si="161"/>
        <v/>
      </c>
      <c r="AL286" s="153" t="str">
        <f t="shared" si="141"/>
        <v/>
      </c>
      <c r="AM286" s="153" t="str">
        <f t="shared" si="142"/>
        <v/>
      </c>
      <c r="AN286" s="141"/>
      <c r="AO286" s="211"/>
      <c r="AP286" s="215" t="str">
        <f t="shared" si="168"/>
        <v/>
      </c>
      <c r="AQ286" s="153" t="str">
        <f t="shared" si="162"/>
        <v/>
      </c>
      <c r="AR286" s="153" t="str">
        <f t="shared" si="143"/>
        <v/>
      </c>
      <c r="AS286" s="153" t="str">
        <f t="shared" si="144"/>
        <v/>
      </c>
      <c r="AT286" s="141"/>
      <c r="AU286" s="211"/>
      <c r="AV286" s="215" t="str">
        <f t="shared" si="169"/>
        <v/>
      </c>
      <c r="AW286" s="153" t="str">
        <f t="shared" si="163"/>
        <v/>
      </c>
      <c r="AX286" s="153" t="str">
        <f t="shared" si="145"/>
        <v/>
      </c>
      <c r="AY286" s="153" t="str">
        <f t="shared" si="146"/>
        <v/>
      </c>
    </row>
    <row r="287" spans="1:51" ht="29.45" customHeight="1" x14ac:dyDescent="0.25">
      <c r="A287" s="354" t="str">
        <f>IF('N-Bedarf GL'!A287="","",'N-Bedarf GL'!A287)</f>
        <v/>
      </c>
      <c r="B287" s="354" t="str">
        <f>IF('N-Bedarf GL'!B287="","",'N-Bedarf GL'!B287)</f>
        <v/>
      </c>
      <c r="C287" s="305" t="str">
        <f>IF('N-Bedarf GL'!D287="","",'N-Bedarf GL'!D287)</f>
        <v/>
      </c>
      <c r="D287" s="32" t="str">
        <f>IF('N-Bedarf GL'!C287="","",'N-Bedarf GL'!C287)</f>
        <v/>
      </c>
      <c r="E287" s="321" t="str">
        <f>IF('N-Bedarf GL'!R287="","",'N-Bedarf GL'!R287)</f>
        <v/>
      </c>
      <c r="F287" s="321" t="str">
        <f>IF('P-Bedarf GL'!N288="","",'P-Bedarf GL'!N288)</f>
        <v/>
      </c>
      <c r="G287" s="321" t="str">
        <f>IF('P-Bedarf GL'!R288="","",'P-Bedarf GL'!R288)</f>
        <v/>
      </c>
      <c r="H287" s="321">
        <f t="shared" si="147"/>
        <v>0</v>
      </c>
      <c r="I287" s="345" t="str">
        <f t="shared" si="148"/>
        <v/>
      </c>
      <c r="J287" s="345" t="str">
        <f t="shared" si="149"/>
        <v/>
      </c>
      <c r="K287" s="345" t="str">
        <f t="shared" si="150"/>
        <v/>
      </c>
      <c r="L287" s="345">
        <f t="shared" si="151"/>
        <v>0</v>
      </c>
      <c r="M287" s="345">
        <f t="shared" si="152"/>
        <v>0</v>
      </c>
      <c r="N287" s="345">
        <f t="shared" si="153"/>
        <v>0</v>
      </c>
      <c r="O287" s="321" t="str">
        <f t="shared" si="154"/>
        <v/>
      </c>
      <c r="P287" s="321" t="str">
        <f t="shared" si="155"/>
        <v/>
      </c>
      <c r="Q287" s="321" t="str">
        <f t="shared" si="156"/>
        <v/>
      </c>
      <c r="R287" s="214" t="str">
        <f t="shared" si="164"/>
        <v/>
      </c>
      <c r="S287" s="141"/>
      <c r="T287" s="211"/>
      <c r="U287" s="215" t="str">
        <f t="shared" si="136"/>
        <v/>
      </c>
      <c r="V287" s="153" t="str">
        <f t="shared" si="157"/>
        <v/>
      </c>
      <c r="W287" s="153" t="str">
        <f t="shared" si="158"/>
        <v/>
      </c>
      <c r="X287" s="153" t="str">
        <f t="shared" si="137"/>
        <v/>
      </c>
      <c r="Y287" s="153" t="str">
        <f t="shared" si="138"/>
        <v/>
      </c>
      <c r="Z287" s="141"/>
      <c r="AA287" s="211"/>
      <c r="AB287" s="215" t="str">
        <f t="shared" si="165"/>
        <v/>
      </c>
      <c r="AC287" s="153" t="str">
        <f t="shared" si="159"/>
        <v/>
      </c>
      <c r="AD287" s="153" t="str">
        <f t="shared" si="160"/>
        <v/>
      </c>
      <c r="AE287" s="153" t="str">
        <f t="shared" si="139"/>
        <v/>
      </c>
      <c r="AF287" s="153" t="str">
        <f t="shared" si="140"/>
        <v/>
      </c>
      <c r="AG287" s="213" t="str">
        <f t="shared" si="166"/>
        <v/>
      </c>
      <c r="AH287" s="141"/>
      <c r="AI287" s="211"/>
      <c r="AJ287" s="215" t="str">
        <f t="shared" si="167"/>
        <v/>
      </c>
      <c r="AK287" s="153" t="str">
        <f t="shared" si="161"/>
        <v/>
      </c>
      <c r="AL287" s="153" t="str">
        <f t="shared" si="141"/>
        <v/>
      </c>
      <c r="AM287" s="153" t="str">
        <f t="shared" si="142"/>
        <v/>
      </c>
      <c r="AN287" s="141"/>
      <c r="AO287" s="211"/>
      <c r="AP287" s="215" t="str">
        <f t="shared" si="168"/>
        <v/>
      </c>
      <c r="AQ287" s="153" t="str">
        <f t="shared" si="162"/>
        <v/>
      </c>
      <c r="AR287" s="153" t="str">
        <f t="shared" si="143"/>
        <v/>
      </c>
      <c r="AS287" s="153" t="str">
        <f t="shared" si="144"/>
        <v/>
      </c>
      <c r="AT287" s="141"/>
      <c r="AU287" s="211"/>
      <c r="AV287" s="215" t="str">
        <f t="shared" si="169"/>
        <v/>
      </c>
      <c r="AW287" s="153" t="str">
        <f t="shared" si="163"/>
        <v/>
      </c>
      <c r="AX287" s="153" t="str">
        <f t="shared" si="145"/>
        <v/>
      </c>
      <c r="AY287" s="153" t="str">
        <f t="shared" si="146"/>
        <v/>
      </c>
    </row>
    <row r="288" spans="1:51" ht="29.45" customHeight="1" x14ac:dyDescent="0.25">
      <c r="A288" s="354" t="str">
        <f>IF('N-Bedarf GL'!A288="","",'N-Bedarf GL'!A288)</f>
        <v/>
      </c>
      <c r="B288" s="354" t="str">
        <f>IF('N-Bedarf GL'!B288="","",'N-Bedarf GL'!B288)</f>
        <v/>
      </c>
      <c r="C288" s="305" t="str">
        <f>IF('N-Bedarf GL'!D288="","",'N-Bedarf GL'!D288)</f>
        <v/>
      </c>
      <c r="D288" s="32" t="str">
        <f>IF('N-Bedarf GL'!C288="","",'N-Bedarf GL'!C288)</f>
        <v/>
      </c>
      <c r="E288" s="321" t="str">
        <f>IF('N-Bedarf GL'!R288="","",'N-Bedarf GL'!R288)</f>
        <v/>
      </c>
      <c r="F288" s="321" t="str">
        <f>IF('P-Bedarf GL'!N289="","",'P-Bedarf GL'!N289)</f>
        <v/>
      </c>
      <c r="G288" s="321" t="str">
        <f>IF('P-Bedarf GL'!R289="","",'P-Bedarf GL'!R289)</f>
        <v/>
      </c>
      <c r="H288" s="321">
        <f t="shared" si="147"/>
        <v>0</v>
      </c>
      <c r="I288" s="345" t="str">
        <f t="shared" si="148"/>
        <v/>
      </c>
      <c r="J288" s="345" t="str">
        <f t="shared" si="149"/>
        <v/>
      </c>
      <c r="K288" s="345" t="str">
        <f t="shared" si="150"/>
        <v/>
      </c>
      <c r="L288" s="345">
        <f t="shared" si="151"/>
        <v>0</v>
      </c>
      <c r="M288" s="345">
        <f t="shared" si="152"/>
        <v>0</v>
      </c>
      <c r="N288" s="345">
        <f t="shared" si="153"/>
        <v>0</v>
      </c>
      <c r="O288" s="321" t="str">
        <f t="shared" si="154"/>
        <v/>
      </c>
      <c r="P288" s="321" t="str">
        <f t="shared" si="155"/>
        <v/>
      </c>
      <c r="Q288" s="321" t="str">
        <f t="shared" si="156"/>
        <v/>
      </c>
      <c r="R288" s="214" t="str">
        <f t="shared" si="164"/>
        <v/>
      </c>
      <c r="S288" s="141"/>
      <c r="T288" s="211"/>
      <c r="U288" s="215" t="str">
        <f t="shared" si="136"/>
        <v/>
      </c>
      <c r="V288" s="153" t="str">
        <f t="shared" si="157"/>
        <v/>
      </c>
      <c r="W288" s="153" t="str">
        <f t="shared" si="158"/>
        <v/>
      </c>
      <c r="X288" s="153" t="str">
        <f t="shared" si="137"/>
        <v/>
      </c>
      <c r="Y288" s="153" t="str">
        <f t="shared" si="138"/>
        <v/>
      </c>
      <c r="Z288" s="141"/>
      <c r="AA288" s="211"/>
      <c r="AB288" s="215" t="str">
        <f t="shared" si="165"/>
        <v/>
      </c>
      <c r="AC288" s="153" t="str">
        <f t="shared" si="159"/>
        <v/>
      </c>
      <c r="AD288" s="153" t="str">
        <f t="shared" si="160"/>
        <v/>
      </c>
      <c r="AE288" s="153" t="str">
        <f t="shared" si="139"/>
        <v/>
      </c>
      <c r="AF288" s="153" t="str">
        <f t="shared" si="140"/>
        <v/>
      </c>
      <c r="AG288" s="213" t="str">
        <f t="shared" si="166"/>
        <v/>
      </c>
      <c r="AH288" s="141"/>
      <c r="AI288" s="211"/>
      <c r="AJ288" s="215" t="str">
        <f t="shared" si="167"/>
        <v/>
      </c>
      <c r="AK288" s="153" t="str">
        <f t="shared" si="161"/>
        <v/>
      </c>
      <c r="AL288" s="153" t="str">
        <f t="shared" si="141"/>
        <v/>
      </c>
      <c r="AM288" s="153" t="str">
        <f t="shared" si="142"/>
        <v/>
      </c>
      <c r="AN288" s="141"/>
      <c r="AO288" s="211"/>
      <c r="AP288" s="215" t="str">
        <f t="shared" si="168"/>
        <v/>
      </c>
      <c r="AQ288" s="153" t="str">
        <f t="shared" si="162"/>
        <v/>
      </c>
      <c r="AR288" s="153" t="str">
        <f t="shared" si="143"/>
        <v/>
      </c>
      <c r="AS288" s="153" t="str">
        <f t="shared" si="144"/>
        <v/>
      </c>
      <c r="AT288" s="141"/>
      <c r="AU288" s="211"/>
      <c r="AV288" s="215" t="str">
        <f t="shared" si="169"/>
        <v/>
      </c>
      <c r="AW288" s="153" t="str">
        <f t="shared" si="163"/>
        <v/>
      </c>
      <c r="AX288" s="153" t="str">
        <f t="shared" si="145"/>
        <v/>
      </c>
      <c r="AY288" s="153" t="str">
        <f t="shared" si="146"/>
        <v/>
      </c>
    </row>
    <row r="289" spans="1:51" ht="29.45" customHeight="1" x14ac:dyDescent="0.25">
      <c r="A289" s="354" t="str">
        <f>IF('N-Bedarf GL'!A289="","",'N-Bedarf GL'!A289)</f>
        <v/>
      </c>
      <c r="B289" s="354" t="str">
        <f>IF('N-Bedarf GL'!B289="","",'N-Bedarf GL'!B289)</f>
        <v/>
      </c>
      <c r="C289" s="305" t="str">
        <f>IF('N-Bedarf GL'!D289="","",'N-Bedarf GL'!D289)</f>
        <v/>
      </c>
      <c r="D289" s="32" t="str">
        <f>IF('N-Bedarf GL'!C289="","",'N-Bedarf GL'!C289)</f>
        <v/>
      </c>
      <c r="E289" s="321" t="str">
        <f>IF('N-Bedarf GL'!R289="","",'N-Bedarf GL'!R289)</f>
        <v/>
      </c>
      <c r="F289" s="321" t="str">
        <f>IF('P-Bedarf GL'!N290="","",'P-Bedarf GL'!N290)</f>
        <v/>
      </c>
      <c r="G289" s="321" t="str">
        <f>IF('P-Bedarf GL'!R290="","",'P-Bedarf GL'!R290)</f>
        <v/>
      </c>
      <c r="H289" s="321">
        <f t="shared" si="147"/>
        <v>0</v>
      </c>
      <c r="I289" s="345" t="str">
        <f t="shared" si="148"/>
        <v/>
      </c>
      <c r="J289" s="345" t="str">
        <f t="shared" si="149"/>
        <v/>
      </c>
      <c r="K289" s="345" t="str">
        <f t="shared" si="150"/>
        <v/>
      </c>
      <c r="L289" s="345">
        <f t="shared" si="151"/>
        <v>0</v>
      </c>
      <c r="M289" s="345">
        <f t="shared" si="152"/>
        <v>0</v>
      </c>
      <c r="N289" s="345">
        <f t="shared" si="153"/>
        <v>0</v>
      </c>
      <c r="O289" s="321" t="str">
        <f t="shared" si="154"/>
        <v/>
      </c>
      <c r="P289" s="321" t="str">
        <f t="shared" si="155"/>
        <v/>
      </c>
      <c r="Q289" s="321" t="str">
        <f t="shared" si="156"/>
        <v/>
      </c>
      <c r="R289" s="214" t="str">
        <f t="shared" si="164"/>
        <v/>
      </c>
      <c r="S289" s="141"/>
      <c r="T289" s="211"/>
      <c r="U289" s="215" t="str">
        <f t="shared" si="136"/>
        <v/>
      </c>
      <c r="V289" s="153" t="str">
        <f t="shared" si="157"/>
        <v/>
      </c>
      <c r="W289" s="153" t="str">
        <f t="shared" si="158"/>
        <v/>
      </c>
      <c r="X289" s="153" t="str">
        <f t="shared" si="137"/>
        <v/>
      </c>
      <c r="Y289" s="153" t="str">
        <f t="shared" si="138"/>
        <v/>
      </c>
      <c r="Z289" s="141"/>
      <c r="AA289" s="211"/>
      <c r="AB289" s="215" t="str">
        <f t="shared" si="165"/>
        <v/>
      </c>
      <c r="AC289" s="153" t="str">
        <f t="shared" si="159"/>
        <v/>
      </c>
      <c r="AD289" s="153" t="str">
        <f t="shared" si="160"/>
        <v/>
      </c>
      <c r="AE289" s="153" t="str">
        <f t="shared" si="139"/>
        <v/>
      </c>
      <c r="AF289" s="153" t="str">
        <f t="shared" si="140"/>
        <v/>
      </c>
      <c r="AG289" s="213" t="str">
        <f t="shared" si="166"/>
        <v/>
      </c>
      <c r="AH289" s="141"/>
      <c r="AI289" s="211"/>
      <c r="AJ289" s="215" t="str">
        <f t="shared" si="167"/>
        <v/>
      </c>
      <c r="AK289" s="153" t="str">
        <f t="shared" si="161"/>
        <v/>
      </c>
      <c r="AL289" s="153" t="str">
        <f t="shared" si="141"/>
        <v/>
      </c>
      <c r="AM289" s="153" t="str">
        <f t="shared" si="142"/>
        <v/>
      </c>
      <c r="AN289" s="141"/>
      <c r="AO289" s="211"/>
      <c r="AP289" s="215" t="str">
        <f t="shared" si="168"/>
        <v/>
      </c>
      <c r="AQ289" s="153" t="str">
        <f t="shared" si="162"/>
        <v/>
      </c>
      <c r="AR289" s="153" t="str">
        <f t="shared" si="143"/>
        <v/>
      </c>
      <c r="AS289" s="153" t="str">
        <f t="shared" si="144"/>
        <v/>
      </c>
      <c r="AT289" s="141"/>
      <c r="AU289" s="211"/>
      <c r="AV289" s="215" t="str">
        <f t="shared" si="169"/>
        <v/>
      </c>
      <c r="AW289" s="153" t="str">
        <f t="shared" si="163"/>
        <v/>
      </c>
      <c r="AX289" s="153" t="str">
        <f t="shared" si="145"/>
        <v/>
      </c>
      <c r="AY289" s="153" t="str">
        <f t="shared" si="146"/>
        <v/>
      </c>
    </row>
    <row r="290" spans="1:51" ht="29.45" customHeight="1" x14ac:dyDescent="0.25">
      <c r="A290" s="354" t="str">
        <f>IF('N-Bedarf GL'!A290="","",'N-Bedarf GL'!A290)</f>
        <v/>
      </c>
      <c r="B290" s="354" t="str">
        <f>IF('N-Bedarf GL'!B290="","",'N-Bedarf GL'!B290)</f>
        <v/>
      </c>
      <c r="C290" s="305" t="str">
        <f>IF('N-Bedarf GL'!D290="","",'N-Bedarf GL'!D290)</f>
        <v/>
      </c>
      <c r="D290" s="32" t="str">
        <f>IF('N-Bedarf GL'!C290="","",'N-Bedarf GL'!C290)</f>
        <v/>
      </c>
      <c r="E290" s="321" t="str">
        <f>IF('N-Bedarf GL'!R290="","",'N-Bedarf GL'!R290)</f>
        <v/>
      </c>
      <c r="F290" s="321" t="str">
        <f>IF('P-Bedarf GL'!N291="","",'P-Bedarf GL'!N291)</f>
        <v/>
      </c>
      <c r="G290" s="321" t="str">
        <f>IF('P-Bedarf GL'!R291="","",'P-Bedarf GL'!R291)</f>
        <v/>
      </c>
      <c r="H290" s="321">
        <f t="shared" si="147"/>
        <v>0</v>
      </c>
      <c r="I290" s="345" t="str">
        <f t="shared" si="148"/>
        <v/>
      </c>
      <c r="J290" s="345" t="str">
        <f t="shared" si="149"/>
        <v/>
      </c>
      <c r="K290" s="345" t="str">
        <f t="shared" si="150"/>
        <v/>
      </c>
      <c r="L290" s="345">
        <f t="shared" si="151"/>
        <v>0</v>
      </c>
      <c r="M290" s="345">
        <f t="shared" si="152"/>
        <v>0</v>
      </c>
      <c r="N290" s="345">
        <f t="shared" si="153"/>
        <v>0</v>
      </c>
      <c r="O290" s="321" t="str">
        <f t="shared" si="154"/>
        <v/>
      </c>
      <c r="P290" s="321" t="str">
        <f t="shared" si="155"/>
        <v/>
      </c>
      <c r="Q290" s="321" t="str">
        <f t="shared" si="156"/>
        <v/>
      </c>
      <c r="R290" s="214" t="str">
        <f t="shared" si="164"/>
        <v/>
      </c>
      <c r="S290" s="141"/>
      <c r="T290" s="211"/>
      <c r="U290" s="215" t="str">
        <f t="shared" si="136"/>
        <v/>
      </c>
      <c r="V290" s="153" t="str">
        <f t="shared" si="157"/>
        <v/>
      </c>
      <c r="W290" s="153" t="str">
        <f t="shared" si="158"/>
        <v/>
      </c>
      <c r="X290" s="153" t="str">
        <f t="shared" si="137"/>
        <v/>
      </c>
      <c r="Y290" s="153" t="str">
        <f t="shared" si="138"/>
        <v/>
      </c>
      <c r="Z290" s="141"/>
      <c r="AA290" s="211"/>
      <c r="AB290" s="215" t="str">
        <f t="shared" si="165"/>
        <v/>
      </c>
      <c r="AC290" s="153" t="str">
        <f t="shared" si="159"/>
        <v/>
      </c>
      <c r="AD290" s="153" t="str">
        <f t="shared" si="160"/>
        <v/>
      </c>
      <c r="AE290" s="153" t="str">
        <f t="shared" si="139"/>
        <v/>
      </c>
      <c r="AF290" s="153" t="str">
        <f t="shared" si="140"/>
        <v/>
      </c>
      <c r="AG290" s="213" t="str">
        <f t="shared" si="166"/>
        <v/>
      </c>
      <c r="AH290" s="141"/>
      <c r="AI290" s="211"/>
      <c r="AJ290" s="215" t="str">
        <f t="shared" si="167"/>
        <v/>
      </c>
      <c r="AK290" s="153" t="str">
        <f t="shared" si="161"/>
        <v/>
      </c>
      <c r="AL290" s="153" t="str">
        <f t="shared" si="141"/>
        <v/>
      </c>
      <c r="AM290" s="153" t="str">
        <f t="shared" si="142"/>
        <v/>
      </c>
      <c r="AN290" s="141"/>
      <c r="AO290" s="211"/>
      <c r="AP290" s="215" t="str">
        <f t="shared" si="168"/>
        <v/>
      </c>
      <c r="AQ290" s="153" t="str">
        <f t="shared" si="162"/>
        <v/>
      </c>
      <c r="AR290" s="153" t="str">
        <f t="shared" si="143"/>
        <v/>
      </c>
      <c r="AS290" s="153" t="str">
        <f t="shared" si="144"/>
        <v/>
      </c>
      <c r="AT290" s="141"/>
      <c r="AU290" s="211"/>
      <c r="AV290" s="215" t="str">
        <f t="shared" si="169"/>
        <v/>
      </c>
      <c r="AW290" s="153" t="str">
        <f t="shared" si="163"/>
        <v/>
      </c>
      <c r="AX290" s="153" t="str">
        <f t="shared" si="145"/>
        <v/>
      </c>
      <c r="AY290" s="153" t="str">
        <f t="shared" si="146"/>
        <v/>
      </c>
    </row>
    <row r="291" spans="1:51" ht="29.45" customHeight="1" x14ac:dyDescent="0.25">
      <c r="A291" s="354" t="str">
        <f>IF('N-Bedarf GL'!A291="","",'N-Bedarf GL'!A291)</f>
        <v/>
      </c>
      <c r="B291" s="354" t="str">
        <f>IF('N-Bedarf GL'!B291="","",'N-Bedarf GL'!B291)</f>
        <v/>
      </c>
      <c r="C291" s="305" t="str">
        <f>IF('N-Bedarf GL'!D291="","",'N-Bedarf GL'!D291)</f>
        <v/>
      </c>
      <c r="D291" s="32" t="str">
        <f>IF('N-Bedarf GL'!C291="","",'N-Bedarf GL'!C291)</f>
        <v/>
      </c>
      <c r="E291" s="321" t="str">
        <f>IF('N-Bedarf GL'!R291="","",'N-Bedarf GL'!R291)</f>
        <v/>
      </c>
      <c r="F291" s="321" t="str">
        <f>IF('P-Bedarf GL'!N292="","",'P-Bedarf GL'!N292)</f>
        <v/>
      </c>
      <c r="G291" s="321" t="str">
        <f>IF('P-Bedarf GL'!R292="","",'P-Bedarf GL'!R292)</f>
        <v/>
      </c>
      <c r="H291" s="321">
        <f t="shared" si="147"/>
        <v>0</v>
      </c>
      <c r="I291" s="345" t="str">
        <f t="shared" si="148"/>
        <v/>
      </c>
      <c r="J291" s="345" t="str">
        <f t="shared" si="149"/>
        <v/>
      </c>
      <c r="K291" s="345" t="str">
        <f t="shared" si="150"/>
        <v/>
      </c>
      <c r="L291" s="345">
        <f t="shared" si="151"/>
        <v>0</v>
      </c>
      <c r="M291" s="345">
        <f t="shared" si="152"/>
        <v>0</v>
      </c>
      <c r="N291" s="345">
        <f t="shared" si="153"/>
        <v>0</v>
      </c>
      <c r="O291" s="321" t="str">
        <f t="shared" si="154"/>
        <v/>
      </c>
      <c r="P291" s="321" t="str">
        <f t="shared" si="155"/>
        <v/>
      </c>
      <c r="Q291" s="321" t="str">
        <f t="shared" si="156"/>
        <v/>
      </c>
      <c r="R291" s="214" t="str">
        <f t="shared" si="164"/>
        <v/>
      </c>
      <c r="S291" s="141"/>
      <c r="T291" s="211"/>
      <c r="U291" s="215" t="str">
        <f t="shared" si="136"/>
        <v/>
      </c>
      <c r="V291" s="153" t="str">
        <f t="shared" si="157"/>
        <v/>
      </c>
      <c r="W291" s="153" t="str">
        <f t="shared" si="158"/>
        <v/>
      </c>
      <c r="X291" s="153" t="str">
        <f t="shared" si="137"/>
        <v/>
      </c>
      <c r="Y291" s="153" t="str">
        <f t="shared" si="138"/>
        <v/>
      </c>
      <c r="Z291" s="141"/>
      <c r="AA291" s="211"/>
      <c r="AB291" s="215" t="str">
        <f t="shared" si="165"/>
        <v/>
      </c>
      <c r="AC291" s="153" t="str">
        <f t="shared" si="159"/>
        <v/>
      </c>
      <c r="AD291" s="153" t="str">
        <f t="shared" si="160"/>
        <v/>
      </c>
      <c r="AE291" s="153" t="str">
        <f t="shared" si="139"/>
        <v/>
      </c>
      <c r="AF291" s="153" t="str">
        <f t="shared" si="140"/>
        <v/>
      </c>
      <c r="AG291" s="213" t="str">
        <f t="shared" si="166"/>
        <v/>
      </c>
      <c r="AH291" s="141"/>
      <c r="AI291" s="211"/>
      <c r="AJ291" s="215" t="str">
        <f t="shared" si="167"/>
        <v/>
      </c>
      <c r="AK291" s="153" t="str">
        <f t="shared" si="161"/>
        <v/>
      </c>
      <c r="AL291" s="153" t="str">
        <f t="shared" si="141"/>
        <v/>
      </c>
      <c r="AM291" s="153" t="str">
        <f t="shared" si="142"/>
        <v/>
      </c>
      <c r="AN291" s="141"/>
      <c r="AO291" s="211"/>
      <c r="AP291" s="215" t="str">
        <f t="shared" si="168"/>
        <v/>
      </c>
      <c r="AQ291" s="153" t="str">
        <f t="shared" si="162"/>
        <v/>
      </c>
      <c r="AR291" s="153" t="str">
        <f t="shared" si="143"/>
        <v/>
      </c>
      <c r="AS291" s="153" t="str">
        <f t="shared" si="144"/>
        <v/>
      </c>
      <c r="AT291" s="141"/>
      <c r="AU291" s="211"/>
      <c r="AV291" s="215" t="str">
        <f t="shared" si="169"/>
        <v/>
      </c>
      <c r="AW291" s="153" t="str">
        <f t="shared" si="163"/>
        <v/>
      </c>
      <c r="AX291" s="153" t="str">
        <f t="shared" si="145"/>
        <v/>
      </c>
      <c r="AY291" s="153" t="str">
        <f t="shared" si="146"/>
        <v/>
      </c>
    </row>
    <row r="292" spans="1:51" ht="29.45" customHeight="1" x14ac:dyDescent="0.25">
      <c r="A292" s="354" t="str">
        <f>IF('N-Bedarf GL'!A292="","",'N-Bedarf GL'!A292)</f>
        <v/>
      </c>
      <c r="B292" s="354" t="str">
        <f>IF('N-Bedarf GL'!B292="","",'N-Bedarf GL'!B292)</f>
        <v/>
      </c>
      <c r="C292" s="305" t="str">
        <f>IF('N-Bedarf GL'!D292="","",'N-Bedarf GL'!D292)</f>
        <v/>
      </c>
      <c r="D292" s="32" t="str">
        <f>IF('N-Bedarf GL'!C292="","",'N-Bedarf GL'!C292)</f>
        <v/>
      </c>
      <c r="E292" s="321" t="str">
        <f>IF('N-Bedarf GL'!R292="","",'N-Bedarf GL'!R292)</f>
        <v/>
      </c>
      <c r="F292" s="321" t="str">
        <f>IF('P-Bedarf GL'!N293="","",'P-Bedarf GL'!N293)</f>
        <v/>
      </c>
      <c r="G292" s="321" t="str">
        <f>IF('P-Bedarf GL'!R293="","",'P-Bedarf GL'!R293)</f>
        <v/>
      </c>
      <c r="H292" s="321">
        <f t="shared" si="147"/>
        <v>0</v>
      </c>
      <c r="I292" s="345" t="str">
        <f t="shared" si="148"/>
        <v/>
      </c>
      <c r="J292" s="345" t="str">
        <f t="shared" si="149"/>
        <v/>
      </c>
      <c r="K292" s="345" t="str">
        <f t="shared" si="150"/>
        <v/>
      </c>
      <c r="L292" s="345">
        <f t="shared" si="151"/>
        <v>0</v>
      </c>
      <c r="M292" s="345">
        <f t="shared" si="152"/>
        <v>0</v>
      </c>
      <c r="N292" s="345">
        <f t="shared" si="153"/>
        <v>0</v>
      </c>
      <c r="O292" s="321" t="str">
        <f t="shared" si="154"/>
        <v/>
      </c>
      <c r="P292" s="321" t="str">
        <f t="shared" si="155"/>
        <v/>
      </c>
      <c r="Q292" s="321" t="str">
        <f t="shared" si="156"/>
        <v/>
      </c>
      <c r="R292" s="214" t="str">
        <f t="shared" si="164"/>
        <v/>
      </c>
      <c r="S292" s="141"/>
      <c r="T292" s="211"/>
      <c r="U292" s="215" t="str">
        <f t="shared" si="136"/>
        <v/>
      </c>
      <c r="V292" s="153" t="str">
        <f t="shared" si="157"/>
        <v/>
      </c>
      <c r="W292" s="153" t="str">
        <f t="shared" si="158"/>
        <v/>
      </c>
      <c r="X292" s="153" t="str">
        <f t="shared" si="137"/>
        <v/>
      </c>
      <c r="Y292" s="153" t="str">
        <f t="shared" si="138"/>
        <v/>
      </c>
      <c r="Z292" s="141"/>
      <c r="AA292" s="211"/>
      <c r="AB292" s="215" t="str">
        <f t="shared" si="165"/>
        <v/>
      </c>
      <c r="AC292" s="153" t="str">
        <f t="shared" si="159"/>
        <v/>
      </c>
      <c r="AD292" s="153" t="str">
        <f t="shared" si="160"/>
        <v/>
      </c>
      <c r="AE292" s="153" t="str">
        <f t="shared" si="139"/>
        <v/>
      </c>
      <c r="AF292" s="153" t="str">
        <f t="shared" si="140"/>
        <v/>
      </c>
      <c r="AG292" s="213" t="str">
        <f t="shared" si="166"/>
        <v/>
      </c>
      <c r="AH292" s="141"/>
      <c r="AI292" s="211"/>
      <c r="AJ292" s="215" t="str">
        <f t="shared" si="167"/>
        <v/>
      </c>
      <c r="AK292" s="153" t="str">
        <f t="shared" si="161"/>
        <v/>
      </c>
      <c r="AL292" s="153" t="str">
        <f t="shared" si="141"/>
        <v/>
      </c>
      <c r="AM292" s="153" t="str">
        <f t="shared" si="142"/>
        <v/>
      </c>
      <c r="AN292" s="141"/>
      <c r="AO292" s="211"/>
      <c r="AP292" s="215" t="str">
        <f t="shared" si="168"/>
        <v/>
      </c>
      <c r="AQ292" s="153" t="str">
        <f t="shared" si="162"/>
        <v/>
      </c>
      <c r="AR292" s="153" t="str">
        <f t="shared" si="143"/>
        <v/>
      </c>
      <c r="AS292" s="153" t="str">
        <f t="shared" si="144"/>
        <v/>
      </c>
      <c r="AT292" s="141"/>
      <c r="AU292" s="211"/>
      <c r="AV292" s="215" t="str">
        <f t="shared" si="169"/>
        <v/>
      </c>
      <c r="AW292" s="153" t="str">
        <f t="shared" si="163"/>
        <v/>
      </c>
      <c r="AX292" s="153" t="str">
        <f t="shared" si="145"/>
        <v/>
      </c>
      <c r="AY292" s="153" t="str">
        <f t="shared" si="146"/>
        <v/>
      </c>
    </row>
    <row r="293" spans="1:51" ht="29.45" customHeight="1" x14ac:dyDescent="0.25">
      <c r="A293" s="354" t="str">
        <f>IF('N-Bedarf GL'!A293="","",'N-Bedarf GL'!A293)</f>
        <v/>
      </c>
      <c r="B293" s="354" t="str">
        <f>IF('N-Bedarf GL'!B293="","",'N-Bedarf GL'!B293)</f>
        <v/>
      </c>
      <c r="C293" s="305" t="str">
        <f>IF('N-Bedarf GL'!D293="","",'N-Bedarf GL'!D293)</f>
        <v/>
      </c>
      <c r="D293" s="32" t="str">
        <f>IF('N-Bedarf GL'!C293="","",'N-Bedarf GL'!C293)</f>
        <v/>
      </c>
      <c r="E293" s="321" t="str">
        <f>IF('N-Bedarf GL'!R293="","",'N-Bedarf GL'!R293)</f>
        <v/>
      </c>
      <c r="F293" s="321" t="str">
        <f>IF('P-Bedarf GL'!N294="","",'P-Bedarf GL'!N294)</f>
        <v/>
      </c>
      <c r="G293" s="321" t="str">
        <f>IF('P-Bedarf GL'!R294="","",'P-Bedarf GL'!R294)</f>
        <v/>
      </c>
      <c r="H293" s="321">
        <f t="shared" si="147"/>
        <v>0</v>
      </c>
      <c r="I293" s="345" t="str">
        <f t="shared" si="148"/>
        <v/>
      </c>
      <c r="J293" s="345" t="str">
        <f t="shared" si="149"/>
        <v/>
      </c>
      <c r="K293" s="345" t="str">
        <f t="shared" si="150"/>
        <v/>
      </c>
      <c r="L293" s="345">
        <f t="shared" si="151"/>
        <v>0</v>
      </c>
      <c r="M293" s="345">
        <f t="shared" si="152"/>
        <v>0</v>
      </c>
      <c r="N293" s="345">
        <f t="shared" si="153"/>
        <v>0</v>
      </c>
      <c r="O293" s="321" t="str">
        <f t="shared" si="154"/>
        <v/>
      </c>
      <c r="P293" s="321" t="str">
        <f t="shared" si="155"/>
        <v/>
      </c>
      <c r="Q293" s="321" t="str">
        <f t="shared" si="156"/>
        <v/>
      </c>
      <c r="R293" s="214" t="str">
        <f t="shared" si="164"/>
        <v/>
      </c>
      <c r="S293" s="141"/>
      <c r="T293" s="211"/>
      <c r="U293" s="215" t="str">
        <f t="shared" si="136"/>
        <v/>
      </c>
      <c r="V293" s="153" t="str">
        <f t="shared" si="157"/>
        <v/>
      </c>
      <c r="W293" s="153" t="str">
        <f t="shared" si="158"/>
        <v/>
      </c>
      <c r="X293" s="153" t="str">
        <f t="shared" si="137"/>
        <v/>
      </c>
      <c r="Y293" s="153" t="str">
        <f t="shared" si="138"/>
        <v/>
      </c>
      <c r="Z293" s="141"/>
      <c r="AA293" s="211"/>
      <c r="AB293" s="215" t="str">
        <f t="shared" si="165"/>
        <v/>
      </c>
      <c r="AC293" s="153" t="str">
        <f t="shared" si="159"/>
        <v/>
      </c>
      <c r="AD293" s="153" t="str">
        <f t="shared" si="160"/>
        <v/>
      </c>
      <c r="AE293" s="153" t="str">
        <f t="shared" si="139"/>
        <v/>
      </c>
      <c r="AF293" s="153" t="str">
        <f t="shared" si="140"/>
        <v/>
      </c>
      <c r="AG293" s="213" t="str">
        <f t="shared" si="166"/>
        <v/>
      </c>
      <c r="AH293" s="141"/>
      <c r="AI293" s="211"/>
      <c r="AJ293" s="215" t="str">
        <f t="shared" si="167"/>
        <v/>
      </c>
      <c r="AK293" s="153" t="str">
        <f t="shared" si="161"/>
        <v/>
      </c>
      <c r="AL293" s="153" t="str">
        <f t="shared" si="141"/>
        <v/>
      </c>
      <c r="AM293" s="153" t="str">
        <f t="shared" si="142"/>
        <v/>
      </c>
      <c r="AN293" s="141"/>
      <c r="AO293" s="211"/>
      <c r="AP293" s="215" t="str">
        <f t="shared" si="168"/>
        <v/>
      </c>
      <c r="AQ293" s="153" t="str">
        <f t="shared" si="162"/>
        <v/>
      </c>
      <c r="AR293" s="153" t="str">
        <f t="shared" si="143"/>
        <v/>
      </c>
      <c r="AS293" s="153" t="str">
        <f t="shared" si="144"/>
        <v/>
      </c>
      <c r="AT293" s="141"/>
      <c r="AU293" s="211"/>
      <c r="AV293" s="215" t="str">
        <f t="shared" si="169"/>
        <v/>
      </c>
      <c r="AW293" s="153" t="str">
        <f t="shared" si="163"/>
        <v/>
      </c>
      <c r="AX293" s="153" t="str">
        <f t="shared" si="145"/>
        <v/>
      </c>
      <c r="AY293" s="153" t="str">
        <f t="shared" si="146"/>
        <v/>
      </c>
    </row>
    <row r="294" spans="1:51" ht="29.45" customHeight="1" x14ac:dyDescent="0.25">
      <c r="A294" s="354" t="str">
        <f>IF('N-Bedarf GL'!A294="","",'N-Bedarf GL'!A294)</f>
        <v/>
      </c>
      <c r="B294" s="354" t="str">
        <f>IF('N-Bedarf GL'!B294="","",'N-Bedarf GL'!B294)</f>
        <v/>
      </c>
      <c r="C294" s="305" t="str">
        <f>IF('N-Bedarf GL'!D294="","",'N-Bedarf GL'!D294)</f>
        <v/>
      </c>
      <c r="D294" s="32" t="str">
        <f>IF('N-Bedarf GL'!C294="","",'N-Bedarf GL'!C294)</f>
        <v/>
      </c>
      <c r="E294" s="321" t="str">
        <f>IF('N-Bedarf GL'!R294="","",'N-Bedarf GL'!R294)</f>
        <v/>
      </c>
      <c r="F294" s="321" t="str">
        <f>IF('P-Bedarf GL'!N295="","",'P-Bedarf GL'!N295)</f>
        <v/>
      </c>
      <c r="G294" s="321" t="str">
        <f>IF('P-Bedarf GL'!R295="","",'P-Bedarf GL'!R295)</f>
        <v/>
      </c>
      <c r="H294" s="321">
        <f t="shared" si="147"/>
        <v>0</v>
      </c>
      <c r="I294" s="345" t="str">
        <f t="shared" si="148"/>
        <v/>
      </c>
      <c r="J294" s="345" t="str">
        <f t="shared" si="149"/>
        <v/>
      </c>
      <c r="K294" s="345" t="str">
        <f t="shared" si="150"/>
        <v/>
      </c>
      <c r="L294" s="345">
        <f t="shared" si="151"/>
        <v>0</v>
      </c>
      <c r="M294" s="345">
        <f t="shared" si="152"/>
        <v>0</v>
      </c>
      <c r="N294" s="345">
        <f t="shared" si="153"/>
        <v>0</v>
      </c>
      <c r="O294" s="321" t="str">
        <f t="shared" si="154"/>
        <v/>
      </c>
      <c r="P294" s="321" t="str">
        <f t="shared" si="155"/>
        <v/>
      </c>
      <c r="Q294" s="321" t="str">
        <f t="shared" si="156"/>
        <v/>
      </c>
      <c r="R294" s="214" t="str">
        <f t="shared" si="164"/>
        <v/>
      </c>
      <c r="S294" s="141"/>
      <c r="T294" s="211"/>
      <c r="U294" s="215" t="str">
        <f t="shared" si="136"/>
        <v/>
      </c>
      <c r="V294" s="153" t="str">
        <f t="shared" si="157"/>
        <v/>
      </c>
      <c r="W294" s="153" t="str">
        <f t="shared" si="158"/>
        <v/>
      </c>
      <c r="X294" s="153" t="str">
        <f t="shared" si="137"/>
        <v/>
      </c>
      <c r="Y294" s="153" t="str">
        <f t="shared" si="138"/>
        <v/>
      </c>
      <c r="Z294" s="141"/>
      <c r="AA294" s="211"/>
      <c r="AB294" s="215" t="str">
        <f t="shared" si="165"/>
        <v/>
      </c>
      <c r="AC294" s="153" t="str">
        <f t="shared" si="159"/>
        <v/>
      </c>
      <c r="AD294" s="153" t="str">
        <f t="shared" si="160"/>
        <v/>
      </c>
      <c r="AE294" s="153" t="str">
        <f t="shared" si="139"/>
        <v/>
      </c>
      <c r="AF294" s="153" t="str">
        <f t="shared" si="140"/>
        <v/>
      </c>
      <c r="AG294" s="213" t="str">
        <f t="shared" si="166"/>
        <v/>
      </c>
      <c r="AH294" s="141"/>
      <c r="AI294" s="211"/>
      <c r="AJ294" s="215" t="str">
        <f t="shared" si="167"/>
        <v/>
      </c>
      <c r="AK294" s="153" t="str">
        <f t="shared" si="161"/>
        <v/>
      </c>
      <c r="AL294" s="153" t="str">
        <f t="shared" si="141"/>
        <v/>
      </c>
      <c r="AM294" s="153" t="str">
        <f t="shared" si="142"/>
        <v/>
      </c>
      <c r="AN294" s="141"/>
      <c r="AO294" s="211"/>
      <c r="AP294" s="215" t="str">
        <f t="shared" si="168"/>
        <v/>
      </c>
      <c r="AQ294" s="153" t="str">
        <f t="shared" si="162"/>
        <v/>
      </c>
      <c r="AR294" s="153" t="str">
        <f t="shared" si="143"/>
        <v/>
      </c>
      <c r="AS294" s="153" t="str">
        <f t="shared" si="144"/>
        <v/>
      </c>
      <c r="AT294" s="141"/>
      <c r="AU294" s="211"/>
      <c r="AV294" s="215" t="str">
        <f t="shared" si="169"/>
        <v/>
      </c>
      <c r="AW294" s="153" t="str">
        <f t="shared" si="163"/>
        <v/>
      </c>
      <c r="AX294" s="153" t="str">
        <f t="shared" si="145"/>
        <v/>
      </c>
      <c r="AY294" s="153" t="str">
        <f t="shared" si="146"/>
        <v/>
      </c>
    </row>
    <row r="295" spans="1:51" ht="29.45" customHeight="1" x14ac:dyDescent="0.25">
      <c r="A295" s="354" t="str">
        <f>IF('N-Bedarf GL'!A295="","",'N-Bedarf GL'!A295)</f>
        <v/>
      </c>
      <c r="B295" s="354" t="str">
        <f>IF('N-Bedarf GL'!B295="","",'N-Bedarf GL'!B295)</f>
        <v/>
      </c>
      <c r="C295" s="305" t="str">
        <f>IF('N-Bedarf GL'!D295="","",'N-Bedarf GL'!D295)</f>
        <v/>
      </c>
      <c r="D295" s="32" t="str">
        <f>IF('N-Bedarf GL'!C295="","",'N-Bedarf GL'!C295)</f>
        <v/>
      </c>
      <c r="E295" s="321" t="str">
        <f>IF('N-Bedarf GL'!R295="","",'N-Bedarf GL'!R295)</f>
        <v/>
      </c>
      <c r="F295" s="321" t="str">
        <f>IF('P-Bedarf GL'!N296="","",'P-Bedarf GL'!N296)</f>
        <v/>
      </c>
      <c r="G295" s="321" t="str">
        <f>IF('P-Bedarf GL'!R296="","",'P-Bedarf GL'!R296)</f>
        <v/>
      </c>
      <c r="H295" s="321">
        <f t="shared" si="147"/>
        <v>0</v>
      </c>
      <c r="I295" s="345" t="str">
        <f t="shared" si="148"/>
        <v/>
      </c>
      <c r="J295" s="345" t="str">
        <f t="shared" si="149"/>
        <v/>
      </c>
      <c r="K295" s="345" t="str">
        <f t="shared" si="150"/>
        <v/>
      </c>
      <c r="L295" s="345">
        <f t="shared" si="151"/>
        <v>0</v>
      </c>
      <c r="M295" s="345">
        <f t="shared" si="152"/>
        <v>0</v>
      </c>
      <c r="N295" s="345">
        <f t="shared" si="153"/>
        <v>0</v>
      </c>
      <c r="O295" s="321" t="str">
        <f t="shared" si="154"/>
        <v/>
      </c>
      <c r="P295" s="321" t="str">
        <f t="shared" si="155"/>
        <v/>
      </c>
      <c r="Q295" s="321" t="str">
        <f t="shared" si="156"/>
        <v/>
      </c>
      <c r="R295" s="214" t="str">
        <f t="shared" si="164"/>
        <v/>
      </c>
      <c r="S295" s="141"/>
      <c r="T295" s="211"/>
      <c r="U295" s="215" t="str">
        <f t="shared" si="136"/>
        <v/>
      </c>
      <c r="V295" s="153" t="str">
        <f t="shared" si="157"/>
        <v/>
      </c>
      <c r="W295" s="153" t="str">
        <f t="shared" si="158"/>
        <v/>
      </c>
      <c r="X295" s="153" t="str">
        <f t="shared" si="137"/>
        <v/>
      </c>
      <c r="Y295" s="153" t="str">
        <f t="shared" si="138"/>
        <v/>
      </c>
      <c r="Z295" s="141"/>
      <c r="AA295" s="211"/>
      <c r="AB295" s="215" t="str">
        <f t="shared" si="165"/>
        <v/>
      </c>
      <c r="AC295" s="153" t="str">
        <f t="shared" si="159"/>
        <v/>
      </c>
      <c r="AD295" s="153" t="str">
        <f t="shared" si="160"/>
        <v/>
      </c>
      <c r="AE295" s="153" t="str">
        <f t="shared" si="139"/>
        <v/>
      </c>
      <c r="AF295" s="153" t="str">
        <f t="shared" si="140"/>
        <v/>
      </c>
      <c r="AG295" s="213" t="str">
        <f t="shared" si="166"/>
        <v/>
      </c>
      <c r="AH295" s="141"/>
      <c r="AI295" s="211"/>
      <c r="AJ295" s="215" t="str">
        <f t="shared" si="167"/>
        <v/>
      </c>
      <c r="AK295" s="153" t="str">
        <f t="shared" si="161"/>
        <v/>
      </c>
      <c r="AL295" s="153" t="str">
        <f t="shared" si="141"/>
        <v/>
      </c>
      <c r="AM295" s="153" t="str">
        <f t="shared" si="142"/>
        <v/>
      </c>
      <c r="AN295" s="141"/>
      <c r="AO295" s="211"/>
      <c r="AP295" s="215" t="str">
        <f t="shared" si="168"/>
        <v/>
      </c>
      <c r="AQ295" s="153" t="str">
        <f t="shared" si="162"/>
        <v/>
      </c>
      <c r="AR295" s="153" t="str">
        <f t="shared" si="143"/>
        <v/>
      </c>
      <c r="AS295" s="153" t="str">
        <f t="shared" si="144"/>
        <v/>
      </c>
      <c r="AT295" s="141"/>
      <c r="AU295" s="211"/>
      <c r="AV295" s="215" t="str">
        <f t="shared" si="169"/>
        <v/>
      </c>
      <c r="AW295" s="153" t="str">
        <f t="shared" si="163"/>
        <v/>
      </c>
      <c r="AX295" s="153" t="str">
        <f t="shared" si="145"/>
        <v/>
      </c>
      <c r="AY295" s="153" t="str">
        <f t="shared" si="146"/>
        <v/>
      </c>
    </row>
    <row r="296" spans="1:51" ht="29.45" customHeight="1" x14ac:dyDescent="0.25">
      <c r="A296" s="354" t="str">
        <f>IF('N-Bedarf GL'!A296="","",'N-Bedarf GL'!A296)</f>
        <v/>
      </c>
      <c r="B296" s="354" t="str">
        <f>IF('N-Bedarf GL'!B296="","",'N-Bedarf GL'!B296)</f>
        <v/>
      </c>
      <c r="C296" s="305" t="str">
        <f>IF('N-Bedarf GL'!D296="","",'N-Bedarf GL'!D296)</f>
        <v/>
      </c>
      <c r="D296" s="32" t="str">
        <f>IF('N-Bedarf GL'!C296="","",'N-Bedarf GL'!C296)</f>
        <v/>
      </c>
      <c r="E296" s="321" t="str">
        <f>IF('N-Bedarf GL'!R296="","",'N-Bedarf GL'!R296)</f>
        <v/>
      </c>
      <c r="F296" s="321" t="str">
        <f>IF('P-Bedarf GL'!N297="","",'P-Bedarf GL'!N297)</f>
        <v/>
      </c>
      <c r="G296" s="321" t="str">
        <f>IF('P-Bedarf GL'!R297="","",'P-Bedarf GL'!R297)</f>
        <v/>
      </c>
      <c r="H296" s="321">
        <f t="shared" si="147"/>
        <v>0</v>
      </c>
      <c r="I296" s="345" t="str">
        <f t="shared" si="148"/>
        <v/>
      </c>
      <c r="J296" s="345" t="str">
        <f t="shared" si="149"/>
        <v/>
      </c>
      <c r="K296" s="345" t="str">
        <f t="shared" si="150"/>
        <v/>
      </c>
      <c r="L296" s="345">
        <f t="shared" si="151"/>
        <v>0</v>
      </c>
      <c r="M296" s="345">
        <f t="shared" si="152"/>
        <v>0</v>
      </c>
      <c r="N296" s="345">
        <f t="shared" si="153"/>
        <v>0</v>
      </c>
      <c r="O296" s="321" t="str">
        <f t="shared" si="154"/>
        <v/>
      </c>
      <c r="P296" s="321" t="str">
        <f t="shared" si="155"/>
        <v/>
      </c>
      <c r="Q296" s="321" t="str">
        <f t="shared" si="156"/>
        <v/>
      </c>
      <c r="R296" s="214" t="str">
        <f t="shared" si="164"/>
        <v/>
      </c>
      <c r="S296" s="141"/>
      <c r="T296" s="211"/>
      <c r="U296" s="215" t="str">
        <f t="shared" si="136"/>
        <v/>
      </c>
      <c r="V296" s="153" t="str">
        <f t="shared" si="157"/>
        <v/>
      </c>
      <c r="W296" s="153" t="str">
        <f t="shared" si="158"/>
        <v/>
      </c>
      <c r="X296" s="153" t="str">
        <f t="shared" si="137"/>
        <v/>
      </c>
      <c r="Y296" s="153" t="str">
        <f t="shared" si="138"/>
        <v/>
      </c>
      <c r="Z296" s="141"/>
      <c r="AA296" s="211"/>
      <c r="AB296" s="215" t="str">
        <f t="shared" si="165"/>
        <v/>
      </c>
      <c r="AC296" s="153" t="str">
        <f t="shared" si="159"/>
        <v/>
      </c>
      <c r="AD296" s="153" t="str">
        <f t="shared" si="160"/>
        <v/>
      </c>
      <c r="AE296" s="153" t="str">
        <f t="shared" si="139"/>
        <v/>
      </c>
      <c r="AF296" s="153" t="str">
        <f t="shared" si="140"/>
        <v/>
      </c>
      <c r="AG296" s="213" t="str">
        <f t="shared" si="166"/>
        <v/>
      </c>
      <c r="AH296" s="141"/>
      <c r="AI296" s="211"/>
      <c r="AJ296" s="215" t="str">
        <f t="shared" si="167"/>
        <v/>
      </c>
      <c r="AK296" s="153" t="str">
        <f t="shared" si="161"/>
        <v/>
      </c>
      <c r="AL296" s="153" t="str">
        <f t="shared" si="141"/>
        <v/>
      </c>
      <c r="AM296" s="153" t="str">
        <f t="shared" si="142"/>
        <v/>
      </c>
      <c r="AN296" s="141"/>
      <c r="AO296" s="211"/>
      <c r="AP296" s="215" t="str">
        <f t="shared" si="168"/>
        <v/>
      </c>
      <c r="AQ296" s="153" t="str">
        <f t="shared" si="162"/>
        <v/>
      </c>
      <c r="AR296" s="153" t="str">
        <f t="shared" si="143"/>
        <v/>
      </c>
      <c r="AS296" s="153" t="str">
        <f t="shared" si="144"/>
        <v/>
      </c>
      <c r="AT296" s="141"/>
      <c r="AU296" s="211"/>
      <c r="AV296" s="215" t="str">
        <f t="shared" si="169"/>
        <v/>
      </c>
      <c r="AW296" s="153" t="str">
        <f t="shared" si="163"/>
        <v/>
      </c>
      <c r="AX296" s="153" t="str">
        <f t="shared" si="145"/>
        <v/>
      </c>
      <c r="AY296" s="153" t="str">
        <f t="shared" si="146"/>
        <v/>
      </c>
    </row>
    <row r="297" spans="1:51" ht="29.45" customHeight="1" x14ac:dyDescent="0.25">
      <c r="A297" s="354" t="str">
        <f>IF('N-Bedarf GL'!A297="","",'N-Bedarf GL'!A297)</f>
        <v/>
      </c>
      <c r="B297" s="354" t="str">
        <f>IF('N-Bedarf GL'!B297="","",'N-Bedarf GL'!B297)</f>
        <v/>
      </c>
      <c r="C297" s="305" t="str">
        <f>IF('N-Bedarf GL'!D297="","",'N-Bedarf GL'!D297)</f>
        <v/>
      </c>
      <c r="D297" s="32" t="str">
        <f>IF('N-Bedarf GL'!C297="","",'N-Bedarf GL'!C297)</f>
        <v/>
      </c>
      <c r="E297" s="321" t="str">
        <f>IF('N-Bedarf GL'!R297="","",'N-Bedarf GL'!R297)</f>
        <v/>
      </c>
      <c r="F297" s="321" t="str">
        <f>IF('P-Bedarf GL'!N298="","",'P-Bedarf GL'!N298)</f>
        <v/>
      </c>
      <c r="G297" s="321" t="str">
        <f>IF('P-Bedarf GL'!R298="","",'P-Bedarf GL'!R298)</f>
        <v/>
      </c>
      <c r="H297" s="321">
        <f t="shared" si="147"/>
        <v>0</v>
      </c>
      <c r="I297" s="345" t="str">
        <f t="shared" si="148"/>
        <v/>
      </c>
      <c r="J297" s="345" t="str">
        <f t="shared" si="149"/>
        <v/>
      </c>
      <c r="K297" s="345" t="str">
        <f t="shared" si="150"/>
        <v/>
      </c>
      <c r="L297" s="345">
        <f t="shared" si="151"/>
        <v>0</v>
      </c>
      <c r="M297" s="345">
        <f t="shared" si="152"/>
        <v>0</v>
      </c>
      <c r="N297" s="345">
        <f t="shared" si="153"/>
        <v>0</v>
      </c>
      <c r="O297" s="321" t="str">
        <f t="shared" si="154"/>
        <v/>
      </c>
      <c r="P297" s="321" t="str">
        <f t="shared" si="155"/>
        <v/>
      </c>
      <c r="Q297" s="321" t="str">
        <f t="shared" si="156"/>
        <v/>
      </c>
      <c r="R297" s="214" t="str">
        <f t="shared" si="164"/>
        <v/>
      </c>
      <c r="S297" s="141"/>
      <c r="T297" s="211"/>
      <c r="U297" s="215" t="str">
        <f t="shared" si="136"/>
        <v/>
      </c>
      <c r="V297" s="153" t="str">
        <f t="shared" si="157"/>
        <v/>
      </c>
      <c r="W297" s="153" t="str">
        <f t="shared" si="158"/>
        <v/>
      </c>
      <c r="X297" s="153" t="str">
        <f t="shared" si="137"/>
        <v/>
      </c>
      <c r="Y297" s="153" t="str">
        <f t="shared" si="138"/>
        <v/>
      </c>
      <c r="Z297" s="141"/>
      <c r="AA297" s="211"/>
      <c r="AB297" s="215" t="str">
        <f t="shared" si="165"/>
        <v/>
      </c>
      <c r="AC297" s="153" t="str">
        <f t="shared" si="159"/>
        <v/>
      </c>
      <c r="AD297" s="153" t="str">
        <f t="shared" si="160"/>
        <v/>
      </c>
      <c r="AE297" s="153" t="str">
        <f t="shared" si="139"/>
        <v/>
      </c>
      <c r="AF297" s="153" t="str">
        <f t="shared" si="140"/>
        <v/>
      </c>
      <c r="AG297" s="213" t="str">
        <f t="shared" si="166"/>
        <v/>
      </c>
      <c r="AH297" s="141"/>
      <c r="AI297" s="211"/>
      <c r="AJ297" s="215" t="str">
        <f t="shared" si="167"/>
        <v/>
      </c>
      <c r="AK297" s="153" t="str">
        <f t="shared" si="161"/>
        <v/>
      </c>
      <c r="AL297" s="153" t="str">
        <f t="shared" si="141"/>
        <v/>
      </c>
      <c r="AM297" s="153" t="str">
        <f t="shared" si="142"/>
        <v/>
      </c>
      <c r="AN297" s="141"/>
      <c r="AO297" s="211"/>
      <c r="AP297" s="215" t="str">
        <f t="shared" si="168"/>
        <v/>
      </c>
      <c r="AQ297" s="153" t="str">
        <f t="shared" si="162"/>
        <v/>
      </c>
      <c r="AR297" s="153" t="str">
        <f t="shared" si="143"/>
        <v/>
      </c>
      <c r="AS297" s="153" t="str">
        <f t="shared" si="144"/>
        <v/>
      </c>
      <c r="AT297" s="141"/>
      <c r="AU297" s="211"/>
      <c r="AV297" s="215" t="str">
        <f t="shared" si="169"/>
        <v/>
      </c>
      <c r="AW297" s="153" t="str">
        <f t="shared" si="163"/>
        <v/>
      </c>
      <c r="AX297" s="153" t="str">
        <f t="shared" si="145"/>
        <v/>
      </c>
      <c r="AY297" s="153" t="str">
        <f t="shared" si="146"/>
        <v/>
      </c>
    </row>
    <row r="298" spans="1:51" ht="29.45" customHeight="1" x14ac:dyDescent="0.25">
      <c r="A298" s="354" t="str">
        <f>IF('N-Bedarf GL'!A298="","",'N-Bedarf GL'!A298)</f>
        <v/>
      </c>
      <c r="B298" s="354" t="str">
        <f>IF('N-Bedarf GL'!B298="","",'N-Bedarf GL'!B298)</f>
        <v/>
      </c>
      <c r="C298" s="305" t="str">
        <f>IF('N-Bedarf GL'!D298="","",'N-Bedarf GL'!D298)</f>
        <v/>
      </c>
      <c r="D298" s="32" t="str">
        <f>IF('N-Bedarf GL'!C298="","",'N-Bedarf GL'!C298)</f>
        <v/>
      </c>
      <c r="E298" s="321" t="str">
        <f>IF('N-Bedarf GL'!R298="","",'N-Bedarf GL'!R298)</f>
        <v/>
      </c>
      <c r="F298" s="321" t="str">
        <f>IF('P-Bedarf GL'!N299="","",'P-Bedarf GL'!N299)</f>
        <v/>
      </c>
      <c r="G298" s="321" t="str">
        <f>IF('P-Bedarf GL'!R299="","",'P-Bedarf GL'!R299)</f>
        <v/>
      </c>
      <c r="H298" s="321">
        <f t="shared" si="147"/>
        <v>0</v>
      </c>
      <c r="I298" s="345" t="str">
        <f t="shared" si="148"/>
        <v/>
      </c>
      <c r="J298" s="345" t="str">
        <f t="shared" si="149"/>
        <v/>
      </c>
      <c r="K298" s="345" t="str">
        <f t="shared" si="150"/>
        <v/>
      </c>
      <c r="L298" s="345">
        <f t="shared" si="151"/>
        <v>0</v>
      </c>
      <c r="M298" s="345">
        <f t="shared" si="152"/>
        <v>0</v>
      </c>
      <c r="N298" s="345">
        <f t="shared" si="153"/>
        <v>0</v>
      </c>
      <c r="O298" s="321" t="str">
        <f t="shared" si="154"/>
        <v/>
      </c>
      <c r="P298" s="321" t="str">
        <f t="shared" si="155"/>
        <v/>
      </c>
      <c r="Q298" s="321" t="str">
        <f t="shared" si="156"/>
        <v/>
      </c>
      <c r="R298" s="214" t="str">
        <f t="shared" si="164"/>
        <v/>
      </c>
      <c r="S298" s="141"/>
      <c r="T298" s="211"/>
      <c r="U298" s="215" t="str">
        <f t="shared" si="136"/>
        <v/>
      </c>
      <c r="V298" s="153" t="str">
        <f t="shared" si="157"/>
        <v/>
      </c>
      <c r="W298" s="153" t="str">
        <f t="shared" si="158"/>
        <v/>
      </c>
      <c r="X298" s="153" t="str">
        <f t="shared" si="137"/>
        <v/>
      </c>
      <c r="Y298" s="153" t="str">
        <f t="shared" si="138"/>
        <v/>
      </c>
      <c r="Z298" s="141"/>
      <c r="AA298" s="211"/>
      <c r="AB298" s="215" t="str">
        <f t="shared" si="165"/>
        <v/>
      </c>
      <c r="AC298" s="153" t="str">
        <f t="shared" si="159"/>
        <v/>
      </c>
      <c r="AD298" s="153" t="str">
        <f t="shared" si="160"/>
        <v/>
      </c>
      <c r="AE298" s="153" t="str">
        <f t="shared" si="139"/>
        <v/>
      </c>
      <c r="AF298" s="153" t="str">
        <f t="shared" si="140"/>
        <v/>
      </c>
      <c r="AG298" s="213" t="str">
        <f t="shared" si="166"/>
        <v/>
      </c>
      <c r="AH298" s="141"/>
      <c r="AI298" s="211"/>
      <c r="AJ298" s="215" t="str">
        <f t="shared" si="167"/>
        <v/>
      </c>
      <c r="AK298" s="153" t="str">
        <f t="shared" si="161"/>
        <v/>
      </c>
      <c r="AL298" s="153" t="str">
        <f t="shared" si="141"/>
        <v/>
      </c>
      <c r="AM298" s="153" t="str">
        <f t="shared" si="142"/>
        <v/>
      </c>
      <c r="AN298" s="141"/>
      <c r="AO298" s="211"/>
      <c r="AP298" s="215" t="str">
        <f t="shared" si="168"/>
        <v/>
      </c>
      <c r="AQ298" s="153" t="str">
        <f t="shared" si="162"/>
        <v/>
      </c>
      <c r="AR298" s="153" t="str">
        <f t="shared" si="143"/>
        <v/>
      </c>
      <c r="AS298" s="153" t="str">
        <f t="shared" si="144"/>
        <v/>
      </c>
      <c r="AT298" s="141"/>
      <c r="AU298" s="211"/>
      <c r="AV298" s="215" t="str">
        <f t="shared" si="169"/>
        <v/>
      </c>
      <c r="AW298" s="153" t="str">
        <f t="shared" si="163"/>
        <v/>
      </c>
      <c r="AX298" s="153" t="str">
        <f t="shared" si="145"/>
        <v/>
      </c>
      <c r="AY298" s="153" t="str">
        <f t="shared" si="146"/>
        <v/>
      </c>
    </row>
    <row r="299" spans="1:51" ht="29.45" customHeight="1" x14ac:dyDescent="0.25">
      <c r="A299" s="354" t="str">
        <f>IF('N-Bedarf GL'!A299="","",'N-Bedarf GL'!A299)</f>
        <v/>
      </c>
      <c r="B299" s="354" t="str">
        <f>IF('N-Bedarf GL'!B299="","",'N-Bedarf GL'!B299)</f>
        <v/>
      </c>
      <c r="C299" s="305" t="str">
        <f>IF('N-Bedarf GL'!D299="","",'N-Bedarf GL'!D299)</f>
        <v/>
      </c>
      <c r="D299" s="32" t="str">
        <f>IF('N-Bedarf GL'!C299="","",'N-Bedarf GL'!C299)</f>
        <v/>
      </c>
      <c r="E299" s="321" t="str">
        <f>IF('N-Bedarf GL'!R299="","",'N-Bedarf GL'!R299)</f>
        <v/>
      </c>
      <c r="F299" s="321" t="str">
        <f>IF('P-Bedarf GL'!N300="","",'P-Bedarf GL'!N300)</f>
        <v/>
      </c>
      <c r="G299" s="321" t="str">
        <f>IF('P-Bedarf GL'!R300="","",'P-Bedarf GL'!R300)</f>
        <v/>
      </c>
      <c r="H299" s="321">
        <f t="shared" si="147"/>
        <v>0</v>
      </c>
      <c r="I299" s="345" t="str">
        <f t="shared" si="148"/>
        <v/>
      </c>
      <c r="J299" s="345" t="str">
        <f t="shared" si="149"/>
        <v/>
      </c>
      <c r="K299" s="345" t="str">
        <f t="shared" si="150"/>
        <v/>
      </c>
      <c r="L299" s="345">
        <f t="shared" si="151"/>
        <v>0</v>
      </c>
      <c r="M299" s="345">
        <f t="shared" si="152"/>
        <v>0</v>
      </c>
      <c r="N299" s="345">
        <f t="shared" si="153"/>
        <v>0</v>
      </c>
      <c r="O299" s="321" t="str">
        <f t="shared" si="154"/>
        <v/>
      </c>
      <c r="P299" s="321" t="str">
        <f t="shared" si="155"/>
        <v/>
      </c>
      <c r="Q299" s="321" t="str">
        <f t="shared" si="156"/>
        <v/>
      </c>
      <c r="R299" s="214" t="str">
        <f t="shared" ref="R299:R310" si="170">IF(O299="","",IF(O299&gt;0,"Achtung: N-Überhang!",""))</f>
        <v/>
      </c>
      <c r="S299" s="141"/>
      <c r="T299" s="211"/>
      <c r="U299" s="215" t="str">
        <f t="shared" si="136"/>
        <v/>
      </c>
      <c r="V299" s="153" t="str">
        <f t="shared" si="157"/>
        <v/>
      </c>
      <c r="W299" s="153" t="str">
        <f t="shared" si="158"/>
        <v/>
      </c>
      <c r="X299" s="153" t="str">
        <f t="shared" si="137"/>
        <v/>
      </c>
      <c r="Y299" s="153" t="str">
        <f t="shared" si="138"/>
        <v/>
      </c>
      <c r="Z299" s="141"/>
      <c r="AA299" s="211"/>
      <c r="AB299" s="215" t="str">
        <f t="shared" si="165"/>
        <v/>
      </c>
      <c r="AC299" s="153" t="str">
        <f t="shared" si="159"/>
        <v/>
      </c>
      <c r="AD299" s="153" t="str">
        <f t="shared" si="160"/>
        <v/>
      </c>
      <c r="AE299" s="153" t="str">
        <f t="shared" si="139"/>
        <v/>
      </c>
      <c r="AF299" s="153" t="str">
        <f t="shared" si="140"/>
        <v/>
      </c>
      <c r="AG299" s="213" t="str">
        <f t="shared" ref="AG299:AG310" si="171">IF(AND(Z299="",S299=""),"",IF(Z299="",0,IF(OR(Z299="Kompost",Z299="Bioabfallkompost",Z299="Grüngutkompost"),(AC299)*4%,(AC299)*10%))+IF(S299="",0,IF(OR(S299="Kompost",S299="Bioabfallkompost",S299="Grüngutkompost"),(V299)*4%,(V299)*10%)))</f>
        <v/>
      </c>
      <c r="AH299" s="141"/>
      <c r="AI299" s="211"/>
      <c r="AJ299" s="215" t="str">
        <f t="shared" si="167"/>
        <v/>
      </c>
      <c r="AK299" s="153" t="str">
        <f t="shared" si="161"/>
        <v/>
      </c>
      <c r="AL299" s="153" t="str">
        <f t="shared" si="141"/>
        <v/>
      </c>
      <c r="AM299" s="153" t="str">
        <f t="shared" si="142"/>
        <v/>
      </c>
      <c r="AN299" s="141"/>
      <c r="AO299" s="211"/>
      <c r="AP299" s="215" t="str">
        <f t="shared" si="168"/>
        <v/>
      </c>
      <c r="AQ299" s="153" t="str">
        <f t="shared" si="162"/>
        <v/>
      </c>
      <c r="AR299" s="153" t="str">
        <f t="shared" si="143"/>
        <v/>
      </c>
      <c r="AS299" s="153" t="str">
        <f t="shared" si="144"/>
        <v/>
      </c>
      <c r="AT299" s="141"/>
      <c r="AU299" s="211"/>
      <c r="AV299" s="215" t="str">
        <f t="shared" si="169"/>
        <v/>
      </c>
      <c r="AW299" s="153" t="str">
        <f t="shared" si="163"/>
        <v/>
      </c>
      <c r="AX299" s="153" t="str">
        <f t="shared" si="145"/>
        <v/>
      </c>
      <c r="AY299" s="153" t="str">
        <f t="shared" si="146"/>
        <v/>
      </c>
    </row>
    <row r="300" spans="1:51" ht="29.45" customHeight="1" x14ac:dyDescent="0.25">
      <c r="A300" s="354" t="str">
        <f>IF('N-Bedarf GL'!A300="","",'N-Bedarf GL'!A300)</f>
        <v/>
      </c>
      <c r="B300" s="354" t="str">
        <f>IF('N-Bedarf GL'!B300="","",'N-Bedarf GL'!B300)</f>
        <v/>
      </c>
      <c r="C300" s="305" t="str">
        <f>IF('N-Bedarf GL'!D300="","",'N-Bedarf GL'!D300)</f>
        <v/>
      </c>
      <c r="D300" s="32" t="str">
        <f>IF('N-Bedarf GL'!C300="","",'N-Bedarf GL'!C300)</f>
        <v/>
      </c>
      <c r="E300" s="321" t="str">
        <f>IF('N-Bedarf GL'!R300="","",'N-Bedarf GL'!R300)</f>
        <v/>
      </c>
      <c r="F300" s="321" t="str">
        <f>IF('P-Bedarf GL'!N301="","",'P-Bedarf GL'!N301)</f>
        <v/>
      </c>
      <c r="G300" s="321" t="str">
        <f>IF('P-Bedarf GL'!R301="","",'P-Bedarf GL'!R301)</f>
        <v/>
      </c>
      <c r="H300" s="321">
        <f t="shared" si="147"/>
        <v>0</v>
      </c>
      <c r="I300" s="345" t="str">
        <f t="shared" si="148"/>
        <v/>
      </c>
      <c r="J300" s="345" t="str">
        <f t="shared" si="149"/>
        <v/>
      </c>
      <c r="K300" s="345" t="str">
        <f t="shared" si="150"/>
        <v/>
      </c>
      <c r="L300" s="345">
        <f t="shared" si="151"/>
        <v>0</v>
      </c>
      <c r="M300" s="345">
        <f t="shared" si="152"/>
        <v>0</v>
      </c>
      <c r="N300" s="345">
        <f t="shared" si="153"/>
        <v>0</v>
      </c>
      <c r="O300" s="321" t="str">
        <f t="shared" si="154"/>
        <v/>
      </c>
      <c r="P300" s="321" t="str">
        <f t="shared" si="155"/>
        <v/>
      </c>
      <c r="Q300" s="321" t="str">
        <f t="shared" si="156"/>
        <v/>
      </c>
      <c r="R300" s="214" t="str">
        <f t="shared" si="170"/>
        <v/>
      </c>
      <c r="S300" s="141"/>
      <c r="T300" s="211"/>
      <c r="U300" s="215" t="str">
        <f t="shared" si="136"/>
        <v/>
      </c>
      <c r="V300" s="153" t="str">
        <f t="shared" si="157"/>
        <v/>
      </c>
      <c r="W300" s="153" t="str">
        <f t="shared" si="158"/>
        <v/>
      </c>
      <c r="X300" s="153" t="str">
        <f t="shared" si="137"/>
        <v/>
      </c>
      <c r="Y300" s="153" t="str">
        <f t="shared" si="138"/>
        <v/>
      </c>
      <c r="Z300" s="141"/>
      <c r="AA300" s="211"/>
      <c r="AB300" s="215" t="str">
        <f t="shared" si="165"/>
        <v/>
      </c>
      <c r="AC300" s="153" t="str">
        <f t="shared" si="159"/>
        <v/>
      </c>
      <c r="AD300" s="153" t="str">
        <f t="shared" si="160"/>
        <v/>
      </c>
      <c r="AE300" s="153" t="str">
        <f t="shared" si="139"/>
        <v/>
      </c>
      <c r="AF300" s="153" t="str">
        <f t="shared" si="140"/>
        <v/>
      </c>
      <c r="AG300" s="213" t="str">
        <f t="shared" si="171"/>
        <v/>
      </c>
      <c r="AH300" s="141"/>
      <c r="AI300" s="211"/>
      <c r="AJ300" s="215" t="str">
        <f t="shared" si="167"/>
        <v/>
      </c>
      <c r="AK300" s="153" t="str">
        <f t="shared" si="161"/>
        <v/>
      </c>
      <c r="AL300" s="153" t="str">
        <f t="shared" si="141"/>
        <v/>
      </c>
      <c r="AM300" s="153" t="str">
        <f t="shared" si="142"/>
        <v/>
      </c>
      <c r="AN300" s="141"/>
      <c r="AO300" s="211"/>
      <c r="AP300" s="215" t="str">
        <f t="shared" si="168"/>
        <v/>
      </c>
      <c r="AQ300" s="153" t="str">
        <f t="shared" si="162"/>
        <v/>
      </c>
      <c r="AR300" s="153" t="str">
        <f t="shared" si="143"/>
        <v/>
      </c>
      <c r="AS300" s="153" t="str">
        <f t="shared" si="144"/>
        <v/>
      </c>
      <c r="AT300" s="141"/>
      <c r="AU300" s="211"/>
      <c r="AV300" s="215" t="str">
        <f t="shared" si="169"/>
        <v/>
      </c>
      <c r="AW300" s="153" t="str">
        <f t="shared" si="163"/>
        <v/>
      </c>
      <c r="AX300" s="153" t="str">
        <f t="shared" si="145"/>
        <v/>
      </c>
      <c r="AY300" s="153" t="str">
        <f t="shared" si="146"/>
        <v/>
      </c>
    </row>
    <row r="301" spans="1:51" ht="29.45" customHeight="1" x14ac:dyDescent="0.25">
      <c r="A301" s="354" t="str">
        <f>IF('N-Bedarf GL'!A301="","",'N-Bedarf GL'!A301)</f>
        <v/>
      </c>
      <c r="B301" s="354" t="str">
        <f>IF('N-Bedarf GL'!B301="","",'N-Bedarf GL'!B301)</f>
        <v/>
      </c>
      <c r="C301" s="305" t="str">
        <f>IF('N-Bedarf GL'!D301="","",'N-Bedarf GL'!D301)</f>
        <v/>
      </c>
      <c r="D301" s="32" t="str">
        <f>IF('N-Bedarf GL'!C301="","",'N-Bedarf GL'!C301)</f>
        <v/>
      </c>
      <c r="E301" s="321" t="str">
        <f>IF('N-Bedarf GL'!R301="","",'N-Bedarf GL'!R301)</f>
        <v/>
      </c>
      <c r="F301" s="321" t="str">
        <f>IF('P-Bedarf GL'!N302="","",'P-Bedarf GL'!N302)</f>
        <v/>
      </c>
      <c r="G301" s="321" t="str">
        <f>IF('P-Bedarf GL'!R302="","",'P-Bedarf GL'!R302)</f>
        <v/>
      </c>
      <c r="H301" s="321">
        <f t="shared" si="147"/>
        <v>0</v>
      </c>
      <c r="I301" s="345" t="str">
        <f t="shared" si="148"/>
        <v/>
      </c>
      <c r="J301" s="345" t="str">
        <f t="shared" si="149"/>
        <v/>
      </c>
      <c r="K301" s="345" t="str">
        <f t="shared" si="150"/>
        <v/>
      </c>
      <c r="L301" s="345">
        <f t="shared" si="151"/>
        <v>0</v>
      </c>
      <c r="M301" s="345">
        <f t="shared" si="152"/>
        <v>0</v>
      </c>
      <c r="N301" s="345">
        <f t="shared" si="153"/>
        <v>0</v>
      </c>
      <c r="O301" s="321" t="str">
        <f t="shared" si="154"/>
        <v/>
      </c>
      <c r="P301" s="321" t="str">
        <f t="shared" si="155"/>
        <v/>
      </c>
      <c r="Q301" s="321" t="str">
        <f t="shared" si="156"/>
        <v/>
      </c>
      <c r="R301" s="214" t="str">
        <f t="shared" si="170"/>
        <v/>
      </c>
      <c r="S301" s="141"/>
      <c r="T301" s="211"/>
      <c r="U301" s="215" t="str">
        <f t="shared" si="136"/>
        <v/>
      </c>
      <c r="V301" s="153" t="str">
        <f t="shared" si="157"/>
        <v/>
      </c>
      <c r="W301" s="153" t="str">
        <f t="shared" si="158"/>
        <v/>
      </c>
      <c r="X301" s="153" t="str">
        <f t="shared" si="137"/>
        <v/>
      </c>
      <c r="Y301" s="153" t="str">
        <f t="shared" si="138"/>
        <v/>
      </c>
      <c r="Z301" s="141"/>
      <c r="AA301" s="211"/>
      <c r="AB301" s="215" t="str">
        <f t="shared" si="165"/>
        <v/>
      </c>
      <c r="AC301" s="153" t="str">
        <f t="shared" si="159"/>
        <v/>
      </c>
      <c r="AD301" s="153" t="str">
        <f t="shared" si="160"/>
        <v/>
      </c>
      <c r="AE301" s="153" t="str">
        <f t="shared" si="139"/>
        <v/>
      </c>
      <c r="AF301" s="153" t="str">
        <f t="shared" si="140"/>
        <v/>
      </c>
      <c r="AG301" s="213" t="str">
        <f t="shared" si="171"/>
        <v/>
      </c>
      <c r="AH301" s="141"/>
      <c r="AI301" s="211"/>
      <c r="AJ301" s="215" t="str">
        <f t="shared" si="167"/>
        <v/>
      </c>
      <c r="AK301" s="153" t="str">
        <f t="shared" si="161"/>
        <v/>
      </c>
      <c r="AL301" s="153" t="str">
        <f t="shared" si="141"/>
        <v/>
      </c>
      <c r="AM301" s="153" t="str">
        <f t="shared" si="142"/>
        <v/>
      </c>
      <c r="AN301" s="141"/>
      <c r="AO301" s="211"/>
      <c r="AP301" s="215" t="str">
        <f t="shared" si="168"/>
        <v/>
      </c>
      <c r="AQ301" s="153" t="str">
        <f t="shared" si="162"/>
        <v/>
      </c>
      <c r="AR301" s="153" t="str">
        <f t="shared" si="143"/>
        <v/>
      </c>
      <c r="AS301" s="153" t="str">
        <f t="shared" si="144"/>
        <v/>
      </c>
      <c r="AT301" s="141"/>
      <c r="AU301" s="211"/>
      <c r="AV301" s="215" t="str">
        <f t="shared" si="169"/>
        <v/>
      </c>
      <c r="AW301" s="153" t="str">
        <f t="shared" si="163"/>
        <v/>
      </c>
      <c r="AX301" s="153" t="str">
        <f t="shared" si="145"/>
        <v/>
      </c>
      <c r="AY301" s="153" t="str">
        <f t="shared" si="146"/>
        <v/>
      </c>
    </row>
    <row r="302" spans="1:51" ht="29.45" customHeight="1" x14ac:dyDescent="0.25">
      <c r="A302" s="354" t="str">
        <f>IF('N-Bedarf GL'!A302="","",'N-Bedarf GL'!A302)</f>
        <v/>
      </c>
      <c r="B302" s="354" t="str">
        <f>IF('N-Bedarf GL'!B302="","",'N-Bedarf GL'!B302)</f>
        <v/>
      </c>
      <c r="C302" s="305" t="str">
        <f>IF('N-Bedarf GL'!D302="","",'N-Bedarf GL'!D302)</f>
        <v/>
      </c>
      <c r="D302" s="32" t="str">
        <f>IF('N-Bedarf GL'!C302="","",'N-Bedarf GL'!C302)</f>
        <v/>
      </c>
      <c r="E302" s="321" t="str">
        <f>IF('N-Bedarf GL'!R302="","",'N-Bedarf GL'!R302)</f>
        <v/>
      </c>
      <c r="F302" s="321" t="str">
        <f>IF('P-Bedarf GL'!N303="","",'P-Bedarf GL'!N303)</f>
        <v/>
      </c>
      <c r="G302" s="321" t="str">
        <f>IF('P-Bedarf GL'!R303="","",'P-Bedarf GL'!R303)</f>
        <v/>
      </c>
      <c r="H302" s="321">
        <f t="shared" si="147"/>
        <v>0</v>
      </c>
      <c r="I302" s="345" t="str">
        <f t="shared" si="148"/>
        <v/>
      </c>
      <c r="J302" s="345" t="str">
        <f t="shared" si="149"/>
        <v/>
      </c>
      <c r="K302" s="345" t="str">
        <f t="shared" si="150"/>
        <v/>
      </c>
      <c r="L302" s="345">
        <f t="shared" si="151"/>
        <v>0</v>
      </c>
      <c r="M302" s="345">
        <f t="shared" si="152"/>
        <v>0</v>
      </c>
      <c r="N302" s="345">
        <f t="shared" si="153"/>
        <v>0</v>
      </c>
      <c r="O302" s="321" t="str">
        <f t="shared" si="154"/>
        <v/>
      </c>
      <c r="P302" s="321" t="str">
        <f t="shared" si="155"/>
        <v/>
      </c>
      <c r="Q302" s="321" t="str">
        <f t="shared" si="156"/>
        <v/>
      </c>
      <c r="R302" s="214" t="str">
        <f t="shared" si="170"/>
        <v/>
      </c>
      <c r="S302" s="141"/>
      <c r="T302" s="211"/>
      <c r="U302" s="215" t="str">
        <f t="shared" si="136"/>
        <v/>
      </c>
      <c r="V302" s="153" t="str">
        <f t="shared" si="157"/>
        <v/>
      </c>
      <c r="W302" s="153" t="str">
        <f t="shared" si="158"/>
        <v/>
      </c>
      <c r="X302" s="153" t="str">
        <f t="shared" si="137"/>
        <v/>
      </c>
      <c r="Y302" s="153" t="str">
        <f t="shared" si="138"/>
        <v/>
      </c>
      <c r="Z302" s="141"/>
      <c r="AA302" s="211"/>
      <c r="AB302" s="215" t="str">
        <f t="shared" si="165"/>
        <v/>
      </c>
      <c r="AC302" s="153" t="str">
        <f t="shared" si="159"/>
        <v/>
      </c>
      <c r="AD302" s="153" t="str">
        <f t="shared" si="160"/>
        <v/>
      </c>
      <c r="AE302" s="153" t="str">
        <f t="shared" si="139"/>
        <v/>
      </c>
      <c r="AF302" s="153" t="str">
        <f t="shared" si="140"/>
        <v/>
      </c>
      <c r="AG302" s="213" t="str">
        <f t="shared" si="171"/>
        <v/>
      </c>
      <c r="AH302" s="141"/>
      <c r="AI302" s="211"/>
      <c r="AJ302" s="215" t="str">
        <f t="shared" si="167"/>
        <v/>
      </c>
      <c r="AK302" s="153" t="str">
        <f t="shared" si="161"/>
        <v/>
      </c>
      <c r="AL302" s="153" t="str">
        <f t="shared" si="141"/>
        <v/>
      </c>
      <c r="AM302" s="153" t="str">
        <f t="shared" si="142"/>
        <v/>
      </c>
      <c r="AN302" s="141"/>
      <c r="AO302" s="211"/>
      <c r="AP302" s="215" t="str">
        <f t="shared" si="168"/>
        <v/>
      </c>
      <c r="AQ302" s="153" t="str">
        <f t="shared" si="162"/>
        <v/>
      </c>
      <c r="AR302" s="153" t="str">
        <f t="shared" si="143"/>
        <v/>
      </c>
      <c r="AS302" s="153" t="str">
        <f t="shared" si="144"/>
        <v/>
      </c>
      <c r="AT302" s="141"/>
      <c r="AU302" s="211"/>
      <c r="AV302" s="215" t="str">
        <f t="shared" si="169"/>
        <v/>
      </c>
      <c r="AW302" s="153" t="str">
        <f t="shared" si="163"/>
        <v/>
      </c>
      <c r="AX302" s="153" t="str">
        <f t="shared" si="145"/>
        <v/>
      </c>
      <c r="AY302" s="153" t="str">
        <f t="shared" si="146"/>
        <v/>
      </c>
    </row>
    <row r="303" spans="1:51" ht="29.45" customHeight="1" x14ac:dyDescent="0.25">
      <c r="A303" s="354" t="str">
        <f>IF('N-Bedarf GL'!A303="","",'N-Bedarf GL'!A303)</f>
        <v/>
      </c>
      <c r="B303" s="354" t="str">
        <f>IF('N-Bedarf GL'!B303="","",'N-Bedarf GL'!B303)</f>
        <v/>
      </c>
      <c r="C303" s="305" t="str">
        <f>IF('N-Bedarf GL'!D303="","",'N-Bedarf GL'!D303)</f>
        <v/>
      </c>
      <c r="D303" s="32" t="str">
        <f>IF('N-Bedarf GL'!C303="","",'N-Bedarf GL'!C303)</f>
        <v/>
      </c>
      <c r="E303" s="321" t="str">
        <f>IF('N-Bedarf GL'!R303="","",'N-Bedarf GL'!R303)</f>
        <v/>
      </c>
      <c r="F303" s="321" t="str">
        <f>IF('P-Bedarf GL'!N304="","",'P-Bedarf GL'!N304)</f>
        <v/>
      </c>
      <c r="G303" s="321" t="str">
        <f>IF('P-Bedarf GL'!R304="","",'P-Bedarf GL'!R304)</f>
        <v/>
      </c>
      <c r="H303" s="321">
        <f t="shared" si="147"/>
        <v>0</v>
      </c>
      <c r="I303" s="345" t="str">
        <f t="shared" si="148"/>
        <v/>
      </c>
      <c r="J303" s="345" t="str">
        <f t="shared" si="149"/>
        <v/>
      </c>
      <c r="K303" s="345" t="str">
        <f t="shared" si="150"/>
        <v/>
      </c>
      <c r="L303" s="345">
        <f t="shared" si="151"/>
        <v>0</v>
      </c>
      <c r="M303" s="345">
        <f t="shared" si="152"/>
        <v>0</v>
      </c>
      <c r="N303" s="345">
        <f t="shared" si="153"/>
        <v>0</v>
      </c>
      <c r="O303" s="321" t="str">
        <f t="shared" si="154"/>
        <v/>
      </c>
      <c r="P303" s="321" t="str">
        <f t="shared" si="155"/>
        <v/>
      </c>
      <c r="Q303" s="321" t="str">
        <f t="shared" si="156"/>
        <v/>
      </c>
      <c r="R303" s="214" t="str">
        <f t="shared" si="170"/>
        <v/>
      </c>
      <c r="S303" s="141"/>
      <c r="T303" s="211"/>
      <c r="U303" s="215" t="str">
        <f t="shared" si="136"/>
        <v/>
      </c>
      <c r="V303" s="153" t="str">
        <f t="shared" si="157"/>
        <v/>
      </c>
      <c r="W303" s="153" t="str">
        <f t="shared" si="158"/>
        <v/>
      </c>
      <c r="X303" s="153" t="str">
        <f t="shared" si="137"/>
        <v/>
      </c>
      <c r="Y303" s="153" t="str">
        <f t="shared" si="138"/>
        <v/>
      </c>
      <c r="Z303" s="141"/>
      <c r="AA303" s="211"/>
      <c r="AB303" s="215" t="str">
        <f t="shared" si="165"/>
        <v/>
      </c>
      <c r="AC303" s="153" t="str">
        <f t="shared" si="159"/>
        <v/>
      </c>
      <c r="AD303" s="153" t="str">
        <f t="shared" si="160"/>
        <v/>
      </c>
      <c r="AE303" s="153" t="str">
        <f t="shared" si="139"/>
        <v/>
      </c>
      <c r="AF303" s="153" t="str">
        <f t="shared" si="140"/>
        <v/>
      </c>
      <c r="AG303" s="213" t="str">
        <f t="shared" si="171"/>
        <v/>
      </c>
      <c r="AH303" s="141"/>
      <c r="AI303" s="211"/>
      <c r="AJ303" s="215" t="str">
        <f t="shared" si="167"/>
        <v/>
      </c>
      <c r="AK303" s="153" t="str">
        <f t="shared" si="161"/>
        <v/>
      </c>
      <c r="AL303" s="153" t="str">
        <f t="shared" si="141"/>
        <v/>
      </c>
      <c r="AM303" s="153" t="str">
        <f t="shared" si="142"/>
        <v/>
      </c>
      <c r="AN303" s="141"/>
      <c r="AO303" s="211"/>
      <c r="AP303" s="215" t="str">
        <f t="shared" si="168"/>
        <v/>
      </c>
      <c r="AQ303" s="153" t="str">
        <f t="shared" si="162"/>
        <v/>
      </c>
      <c r="AR303" s="153" t="str">
        <f t="shared" si="143"/>
        <v/>
      </c>
      <c r="AS303" s="153" t="str">
        <f t="shared" si="144"/>
        <v/>
      </c>
      <c r="AT303" s="141"/>
      <c r="AU303" s="211"/>
      <c r="AV303" s="215" t="str">
        <f t="shared" si="169"/>
        <v/>
      </c>
      <c r="AW303" s="153" t="str">
        <f t="shared" si="163"/>
        <v/>
      </c>
      <c r="AX303" s="153" t="str">
        <f t="shared" si="145"/>
        <v/>
      </c>
      <c r="AY303" s="153" t="str">
        <f t="shared" si="146"/>
        <v/>
      </c>
    </row>
    <row r="304" spans="1:51" ht="29.45" customHeight="1" x14ac:dyDescent="0.25">
      <c r="A304" s="354" t="str">
        <f>IF('N-Bedarf GL'!A304="","",'N-Bedarf GL'!A304)</f>
        <v/>
      </c>
      <c r="B304" s="354" t="str">
        <f>IF('N-Bedarf GL'!B304="","",'N-Bedarf GL'!B304)</f>
        <v/>
      </c>
      <c r="C304" s="305" t="str">
        <f>IF('N-Bedarf GL'!D304="","",'N-Bedarf GL'!D304)</f>
        <v/>
      </c>
      <c r="D304" s="32" t="str">
        <f>IF('N-Bedarf GL'!C304="","",'N-Bedarf GL'!C304)</f>
        <v/>
      </c>
      <c r="E304" s="321" t="str">
        <f>IF('N-Bedarf GL'!R304="","",'N-Bedarf GL'!R304)</f>
        <v/>
      </c>
      <c r="F304" s="321" t="str">
        <f>IF('P-Bedarf GL'!N305="","",'P-Bedarf GL'!N305)</f>
        <v/>
      </c>
      <c r="G304" s="321" t="str">
        <f>IF('P-Bedarf GL'!R305="","",'P-Bedarf GL'!R305)</f>
        <v/>
      </c>
      <c r="H304" s="321">
        <f t="shared" si="147"/>
        <v>0</v>
      </c>
      <c r="I304" s="345" t="str">
        <f t="shared" si="148"/>
        <v/>
      </c>
      <c r="J304" s="345" t="str">
        <f t="shared" si="149"/>
        <v/>
      </c>
      <c r="K304" s="345" t="str">
        <f t="shared" si="150"/>
        <v/>
      </c>
      <c r="L304" s="345">
        <f t="shared" si="151"/>
        <v>0</v>
      </c>
      <c r="M304" s="345">
        <f t="shared" si="152"/>
        <v>0</v>
      </c>
      <c r="N304" s="345">
        <f t="shared" si="153"/>
        <v>0</v>
      </c>
      <c r="O304" s="321" t="str">
        <f t="shared" si="154"/>
        <v/>
      </c>
      <c r="P304" s="321" t="str">
        <f t="shared" si="155"/>
        <v/>
      </c>
      <c r="Q304" s="321" t="str">
        <f t="shared" si="156"/>
        <v/>
      </c>
      <c r="R304" s="214" t="str">
        <f t="shared" si="170"/>
        <v/>
      </c>
      <c r="S304" s="141"/>
      <c r="T304" s="211"/>
      <c r="U304" s="215" t="str">
        <f t="shared" si="136"/>
        <v/>
      </c>
      <c r="V304" s="153" t="str">
        <f t="shared" si="157"/>
        <v/>
      </c>
      <c r="W304" s="153" t="str">
        <f t="shared" si="158"/>
        <v/>
      </c>
      <c r="X304" s="153" t="str">
        <f t="shared" si="137"/>
        <v/>
      </c>
      <c r="Y304" s="153" t="str">
        <f t="shared" si="138"/>
        <v/>
      </c>
      <c r="Z304" s="141"/>
      <c r="AA304" s="211"/>
      <c r="AB304" s="215" t="str">
        <f t="shared" si="165"/>
        <v/>
      </c>
      <c r="AC304" s="153" t="str">
        <f t="shared" si="159"/>
        <v/>
      </c>
      <c r="AD304" s="153" t="str">
        <f t="shared" si="160"/>
        <v/>
      </c>
      <c r="AE304" s="153" t="str">
        <f t="shared" si="139"/>
        <v/>
      </c>
      <c r="AF304" s="153" t="str">
        <f t="shared" si="140"/>
        <v/>
      </c>
      <c r="AG304" s="213" t="str">
        <f t="shared" si="171"/>
        <v/>
      </c>
      <c r="AH304" s="141"/>
      <c r="AI304" s="211"/>
      <c r="AJ304" s="215" t="str">
        <f t="shared" si="167"/>
        <v/>
      </c>
      <c r="AK304" s="153" t="str">
        <f t="shared" si="161"/>
        <v/>
      </c>
      <c r="AL304" s="153" t="str">
        <f t="shared" si="141"/>
        <v/>
      </c>
      <c r="AM304" s="153" t="str">
        <f t="shared" si="142"/>
        <v/>
      </c>
      <c r="AN304" s="141"/>
      <c r="AO304" s="211"/>
      <c r="AP304" s="215" t="str">
        <f t="shared" si="168"/>
        <v/>
      </c>
      <c r="AQ304" s="153" t="str">
        <f t="shared" si="162"/>
        <v/>
      </c>
      <c r="AR304" s="153" t="str">
        <f t="shared" si="143"/>
        <v/>
      </c>
      <c r="AS304" s="153" t="str">
        <f t="shared" si="144"/>
        <v/>
      </c>
      <c r="AT304" s="141"/>
      <c r="AU304" s="211"/>
      <c r="AV304" s="215" t="str">
        <f t="shared" si="169"/>
        <v/>
      </c>
      <c r="AW304" s="153" t="str">
        <f t="shared" si="163"/>
        <v/>
      </c>
      <c r="AX304" s="153" t="str">
        <f t="shared" si="145"/>
        <v/>
      </c>
      <c r="AY304" s="153" t="str">
        <f t="shared" si="146"/>
        <v/>
      </c>
    </row>
    <row r="305" spans="1:51" ht="29.45" customHeight="1" x14ac:dyDescent="0.25">
      <c r="A305" s="354" t="str">
        <f>IF('N-Bedarf GL'!A305="","",'N-Bedarf GL'!A305)</f>
        <v/>
      </c>
      <c r="B305" s="354" t="str">
        <f>IF('N-Bedarf GL'!B305="","",'N-Bedarf GL'!B305)</f>
        <v/>
      </c>
      <c r="C305" s="305" t="str">
        <f>IF('N-Bedarf GL'!D305="","",'N-Bedarf GL'!D305)</f>
        <v/>
      </c>
      <c r="D305" s="32" t="str">
        <f>IF('N-Bedarf GL'!C305="","",'N-Bedarf GL'!C305)</f>
        <v/>
      </c>
      <c r="E305" s="321" t="str">
        <f>IF('N-Bedarf GL'!R305="","",'N-Bedarf GL'!R305)</f>
        <v/>
      </c>
      <c r="F305" s="321" t="str">
        <f>IF('P-Bedarf GL'!N306="","",'P-Bedarf GL'!N306)</f>
        <v/>
      </c>
      <c r="G305" s="321" t="str">
        <f>IF('P-Bedarf GL'!R306="","",'P-Bedarf GL'!R306)</f>
        <v/>
      </c>
      <c r="H305" s="321">
        <f t="shared" si="147"/>
        <v>0</v>
      </c>
      <c r="I305" s="345" t="str">
        <f t="shared" si="148"/>
        <v/>
      </c>
      <c r="J305" s="345" t="str">
        <f t="shared" si="149"/>
        <v/>
      </c>
      <c r="K305" s="345" t="str">
        <f t="shared" si="150"/>
        <v/>
      </c>
      <c r="L305" s="345">
        <f t="shared" si="151"/>
        <v>0</v>
      </c>
      <c r="M305" s="345">
        <f t="shared" si="152"/>
        <v>0</v>
      </c>
      <c r="N305" s="345">
        <f t="shared" si="153"/>
        <v>0</v>
      </c>
      <c r="O305" s="321" t="str">
        <f t="shared" si="154"/>
        <v/>
      </c>
      <c r="P305" s="321" t="str">
        <f t="shared" si="155"/>
        <v/>
      </c>
      <c r="Q305" s="321" t="str">
        <f t="shared" si="156"/>
        <v/>
      </c>
      <c r="R305" s="214" t="str">
        <f t="shared" si="170"/>
        <v/>
      </c>
      <c r="S305" s="141"/>
      <c r="T305" s="211"/>
      <c r="U305" s="215" t="str">
        <f t="shared" si="136"/>
        <v/>
      </c>
      <c r="V305" s="153" t="str">
        <f t="shared" si="157"/>
        <v/>
      </c>
      <c r="W305" s="153" t="str">
        <f t="shared" si="158"/>
        <v/>
      </c>
      <c r="X305" s="153" t="str">
        <f t="shared" si="137"/>
        <v/>
      </c>
      <c r="Y305" s="153" t="str">
        <f t="shared" si="138"/>
        <v/>
      </c>
      <c r="Z305" s="141"/>
      <c r="AA305" s="211"/>
      <c r="AB305" s="215" t="str">
        <f t="shared" si="165"/>
        <v/>
      </c>
      <c r="AC305" s="153" t="str">
        <f t="shared" si="159"/>
        <v/>
      </c>
      <c r="AD305" s="153" t="str">
        <f t="shared" si="160"/>
        <v/>
      </c>
      <c r="AE305" s="153" t="str">
        <f t="shared" si="139"/>
        <v/>
      </c>
      <c r="AF305" s="153" t="str">
        <f t="shared" si="140"/>
        <v/>
      </c>
      <c r="AG305" s="213" t="str">
        <f t="shared" si="171"/>
        <v/>
      </c>
      <c r="AH305" s="141"/>
      <c r="AI305" s="211"/>
      <c r="AJ305" s="215" t="str">
        <f t="shared" si="167"/>
        <v/>
      </c>
      <c r="AK305" s="153" t="str">
        <f t="shared" si="161"/>
        <v/>
      </c>
      <c r="AL305" s="153" t="str">
        <f t="shared" si="141"/>
        <v/>
      </c>
      <c r="AM305" s="153" t="str">
        <f t="shared" si="142"/>
        <v/>
      </c>
      <c r="AN305" s="141"/>
      <c r="AO305" s="211"/>
      <c r="AP305" s="215" t="str">
        <f t="shared" si="168"/>
        <v/>
      </c>
      <c r="AQ305" s="153" t="str">
        <f t="shared" si="162"/>
        <v/>
      </c>
      <c r="AR305" s="153" t="str">
        <f t="shared" si="143"/>
        <v/>
      </c>
      <c r="AS305" s="153" t="str">
        <f t="shared" si="144"/>
        <v/>
      </c>
      <c r="AT305" s="141"/>
      <c r="AU305" s="211"/>
      <c r="AV305" s="215" t="str">
        <f t="shared" si="169"/>
        <v/>
      </c>
      <c r="AW305" s="153" t="str">
        <f t="shared" si="163"/>
        <v/>
      </c>
      <c r="AX305" s="153" t="str">
        <f t="shared" si="145"/>
        <v/>
      </c>
      <c r="AY305" s="153" t="str">
        <f t="shared" si="146"/>
        <v/>
      </c>
    </row>
    <row r="306" spans="1:51" ht="29.45" customHeight="1" x14ac:dyDescent="0.25">
      <c r="A306" s="354" t="str">
        <f>IF('N-Bedarf GL'!A306="","",'N-Bedarf GL'!A306)</f>
        <v/>
      </c>
      <c r="B306" s="354" t="str">
        <f>IF('N-Bedarf GL'!B306="","",'N-Bedarf GL'!B306)</f>
        <v/>
      </c>
      <c r="C306" s="305" t="str">
        <f>IF('N-Bedarf GL'!D306="","",'N-Bedarf GL'!D306)</f>
        <v/>
      </c>
      <c r="D306" s="32" t="str">
        <f>IF('N-Bedarf GL'!C306="","",'N-Bedarf GL'!C306)</f>
        <v/>
      </c>
      <c r="E306" s="321" t="str">
        <f>IF('N-Bedarf GL'!R306="","",'N-Bedarf GL'!R306)</f>
        <v/>
      </c>
      <c r="F306" s="321" t="str">
        <f>IF('P-Bedarf GL'!N307="","",'P-Bedarf GL'!N307)</f>
        <v/>
      </c>
      <c r="G306" s="321" t="str">
        <f>IF('P-Bedarf GL'!R307="","",'P-Bedarf GL'!R307)</f>
        <v/>
      </c>
      <c r="H306" s="321">
        <f t="shared" si="147"/>
        <v>0</v>
      </c>
      <c r="I306" s="345" t="str">
        <f t="shared" si="148"/>
        <v/>
      </c>
      <c r="J306" s="345" t="str">
        <f t="shared" si="149"/>
        <v/>
      </c>
      <c r="K306" s="345" t="str">
        <f t="shared" si="150"/>
        <v/>
      </c>
      <c r="L306" s="345">
        <f t="shared" si="151"/>
        <v>0</v>
      </c>
      <c r="M306" s="345">
        <f t="shared" si="152"/>
        <v>0</v>
      </c>
      <c r="N306" s="345">
        <f t="shared" si="153"/>
        <v>0</v>
      </c>
      <c r="O306" s="321" t="str">
        <f t="shared" si="154"/>
        <v/>
      </c>
      <c r="P306" s="321" t="str">
        <f t="shared" si="155"/>
        <v/>
      </c>
      <c r="Q306" s="321" t="str">
        <f t="shared" si="156"/>
        <v/>
      </c>
      <c r="R306" s="214" t="str">
        <f t="shared" si="170"/>
        <v/>
      </c>
      <c r="S306" s="141"/>
      <c r="T306" s="211"/>
      <c r="U306" s="215" t="str">
        <f t="shared" si="136"/>
        <v/>
      </c>
      <c r="V306" s="153" t="str">
        <f t="shared" si="157"/>
        <v/>
      </c>
      <c r="W306" s="153" t="str">
        <f t="shared" si="158"/>
        <v/>
      </c>
      <c r="X306" s="153" t="str">
        <f t="shared" si="137"/>
        <v/>
      </c>
      <c r="Y306" s="153" t="str">
        <f t="shared" si="138"/>
        <v/>
      </c>
      <c r="Z306" s="141"/>
      <c r="AA306" s="211"/>
      <c r="AB306" s="215" t="str">
        <f t="shared" si="165"/>
        <v/>
      </c>
      <c r="AC306" s="153" t="str">
        <f t="shared" si="159"/>
        <v/>
      </c>
      <c r="AD306" s="153" t="str">
        <f t="shared" si="160"/>
        <v/>
      </c>
      <c r="AE306" s="153" t="str">
        <f t="shared" si="139"/>
        <v/>
      </c>
      <c r="AF306" s="153" t="str">
        <f t="shared" si="140"/>
        <v/>
      </c>
      <c r="AG306" s="213" t="str">
        <f t="shared" si="171"/>
        <v/>
      </c>
      <c r="AH306" s="141"/>
      <c r="AI306" s="211"/>
      <c r="AJ306" s="215" t="str">
        <f t="shared" si="167"/>
        <v/>
      </c>
      <c r="AK306" s="153" t="str">
        <f t="shared" si="161"/>
        <v/>
      </c>
      <c r="AL306" s="153" t="str">
        <f t="shared" si="141"/>
        <v/>
      </c>
      <c r="AM306" s="153" t="str">
        <f t="shared" si="142"/>
        <v/>
      </c>
      <c r="AN306" s="141"/>
      <c r="AO306" s="211"/>
      <c r="AP306" s="215" t="str">
        <f t="shared" si="168"/>
        <v/>
      </c>
      <c r="AQ306" s="153" t="str">
        <f t="shared" si="162"/>
        <v/>
      </c>
      <c r="AR306" s="153" t="str">
        <f t="shared" si="143"/>
        <v/>
      </c>
      <c r="AS306" s="153" t="str">
        <f t="shared" si="144"/>
        <v/>
      </c>
      <c r="AT306" s="141"/>
      <c r="AU306" s="211"/>
      <c r="AV306" s="215" t="str">
        <f t="shared" si="169"/>
        <v/>
      </c>
      <c r="AW306" s="153" t="str">
        <f t="shared" si="163"/>
        <v/>
      </c>
      <c r="AX306" s="153" t="str">
        <f t="shared" si="145"/>
        <v/>
      </c>
      <c r="AY306" s="153" t="str">
        <f t="shared" si="146"/>
        <v/>
      </c>
    </row>
    <row r="307" spans="1:51" ht="29.45" customHeight="1" x14ac:dyDescent="0.25">
      <c r="A307" s="354" t="str">
        <f>IF('N-Bedarf GL'!A307="","",'N-Bedarf GL'!A307)</f>
        <v/>
      </c>
      <c r="B307" s="354" t="str">
        <f>IF('N-Bedarf GL'!B307="","",'N-Bedarf GL'!B307)</f>
        <v/>
      </c>
      <c r="C307" s="305" t="str">
        <f>IF('N-Bedarf GL'!D307="","",'N-Bedarf GL'!D307)</f>
        <v/>
      </c>
      <c r="D307" s="32" t="str">
        <f>IF('N-Bedarf GL'!C307="","",'N-Bedarf GL'!C307)</f>
        <v/>
      </c>
      <c r="E307" s="321" t="str">
        <f>IF('N-Bedarf GL'!R307="","",'N-Bedarf GL'!R307)</f>
        <v/>
      </c>
      <c r="F307" s="321" t="str">
        <f>IF('P-Bedarf GL'!N308="","",'P-Bedarf GL'!N308)</f>
        <v/>
      </c>
      <c r="G307" s="321" t="str">
        <f>IF('P-Bedarf GL'!R308="","",'P-Bedarf GL'!R308)</f>
        <v/>
      </c>
      <c r="H307" s="321">
        <f t="shared" si="147"/>
        <v>0</v>
      </c>
      <c r="I307" s="345" t="str">
        <f t="shared" si="148"/>
        <v/>
      </c>
      <c r="J307" s="345" t="str">
        <f t="shared" si="149"/>
        <v/>
      </c>
      <c r="K307" s="345" t="str">
        <f t="shared" si="150"/>
        <v/>
      </c>
      <c r="L307" s="345">
        <f t="shared" si="151"/>
        <v>0</v>
      </c>
      <c r="M307" s="345">
        <f t="shared" si="152"/>
        <v>0</v>
      </c>
      <c r="N307" s="345">
        <f t="shared" si="153"/>
        <v>0</v>
      </c>
      <c r="O307" s="321" t="str">
        <f t="shared" si="154"/>
        <v/>
      </c>
      <c r="P307" s="321" t="str">
        <f t="shared" si="155"/>
        <v/>
      </c>
      <c r="Q307" s="321" t="str">
        <f t="shared" si="156"/>
        <v/>
      </c>
      <c r="R307" s="214" t="str">
        <f t="shared" si="170"/>
        <v/>
      </c>
      <c r="S307" s="141"/>
      <c r="T307" s="211"/>
      <c r="U307" s="215" t="str">
        <f t="shared" si="136"/>
        <v/>
      </c>
      <c r="V307" s="153" t="str">
        <f t="shared" si="157"/>
        <v/>
      </c>
      <c r="W307" s="153" t="str">
        <f t="shared" si="158"/>
        <v/>
      </c>
      <c r="X307" s="153" t="str">
        <f t="shared" si="137"/>
        <v/>
      </c>
      <c r="Y307" s="153" t="str">
        <f t="shared" si="138"/>
        <v/>
      </c>
      <c r="Z307" s="141"/>
      <c r="AA307" s="211"/>
      <c r="AB307" s="215" t="str">
        <f t="shared" si="165"/>
        <v/>
      </c>
      <c r="AC307" s="153" t="str">
        <f t="shared" si="159"/>
        <v/>
      </c>
      <c r="AD307" s="153" t="str">
        <f t="shared" si="160"/>
        <v/>
      </c>
      <c r="AE307" s="153" t="str">
        <f t="shared" si="139"/>
        <v/>
      </c>
      <c r="AF307" s="153" t="str">
        <f t="shared" si="140"/>
        <v/>
      </c>
      <c r="AG307" s="213" t="str">
        <f t="shared" si="171"/>
        <v/>
      </c>
      <c r="AH307" s="141"/>
      <c r="AI307" s="211"/>
      <c r="AJ307" s="215" t="str">
        <f t="shared" si="167"/>
        <v/>
      </c>
      <c r="AK307" s="153" t="str">
        <f t="shared" si="161"/>
        <v/>
      </c>
      <c r="AL307" s="153" t="str">
        <f t="shared" si="141"/>
        <v/>
      </c>
      <c r="AM307" s="153" t="str">
        <f t="shared" si="142"/>
        <v/>
      </c>
      <c r="AN307" s="141"/>
      <c r="AO307" s="211"/>
      <c r="AP307" s="215" t="str">
        <f t="shared" si="168"/>
        <v/>
      </c>
      <c r="AQ307" s="153" t="str">
        <f t="shared" si="162"/>
        <v/>
      </c>
      <c r="AR307" s="153" t="str">
        <f t="shared" si="143"/>
        <v/>
      </c>
      <c r="AS307" s="153" t="str">
        <f t="shared" si="144"/>
        <v/>
      </c>
      <c r="AT307" s="141"/>
      <c r="AU307" s="211"/>
      <c r="AV307" s="215" t="str">
        <f t="shared" si="169"/>
        <v/>
      </c>
      <c r="AW307" s="153" t="str">
        <f t="shared" si="163"/>
        <v/>
      </c>
      <c r="AX307" s="153" t="str">
        <f t="shared" si="145"/>
        <v/>
      </c>
      <c r="AY307" s="153" t="str">
        <f t="shared" si="146"/>
        <v/>
      </c>
    </row>
    <row r="308" spans="1:51" ht="29.45" customHeight="1" x14ac:dyDescent="0.25">
      <c r="A308" s="354" t="str">
        <f>IF('N-Bedarf GL'!A308="","",'N-Bedarf GL'!A308)</f>
        <v/>
      </c>
      <c r="B308" s="354" t="str">
        <f>IF('N-Bedarf GL'!B308="","",'N-Bedarf GL'!B308)</f>
        <v/>
      </c>
      <c r="C308" s="305" t="str">
        <f>IF('N-Bedarf GL'!D308="","",'N-Bedarf GL'!D308)</f>
        <v/>
      </c>
      <c r="D308" s="32" t="str">
        <f>IF('N-Bedarf GL'!C308="","",'N-Bedarf GL'!C308)</f>
        <v/>
      </c>
      <c r="E308" s="321" t="str">
        <f>IF('N-Bedarf GL'!R308="","",'N-Bedarf GL'!R308)</f>
        <v/>
      </c>
      <c r="F308" s="321" t="str">
        <f>IF('P-Bedarf GL'!N309="","",'P-Bedarf GL'!N309)</f>
        <v/>
      </c>
      <c r="G308" s="321" t="str">
        <f>IF('P-Bedarf GL'!R309="","",'P-Bedarf GL'!R309)</f>
        <v/>
      </c>
      <c r="H308" s="321">
        <f t="shared" si="147"/>
        <v>0</v>
      </c>
      <c r="I308" s="345" t="str">
        <f t="shared" si="148"/>
        <v/>
      </c>
      <c r="J308" s="345" t="str">
        <f t="shared" si="149"/>
        <v/>
      </c>
      <c r="K308" s="345" t="str">
        <f t="shared" si="150"/>
        <v/>
      </c>
      <c r="L308" s="345">
        <f t="shared" si="151"/>
        <v>0</v>
      </c>
      <c r="M308" s="345">
        <f t="shared" si="152"/>
        <v>0</v>
      </c>
      <c r="N308" s="345">
        <f t="shared" si="153"/>
        <v>0</v>
      </c>
      <c r="O308" s="321" t="str">
        <f t="shared" si="154"/>
        <v/>
      </c>
      <c r="P308" s="321" t="str">
        <f t="shared" si="155"/>
        <v/>
      </c>
      <c r="Q308" s="321" t="str">
        <f t="shared" si="156"/>
        <v/>
      </c>
      <c r="R308" s="214" t="str">
        <f t="shared" si="170"/>
        <v/>
      </c>
      <c r="S308" s="141"/>
      <c r="T308" s="211"/>
      <c r="U308" s="215" t="str">
        <f t="shared" si="136"/>
        <v/>
      </c>
      <c r="V308" s="153" t="str">
        <f t="shared" si="157"/>
        <v/>
      </c>
      <c r="W308" s="153" t="str">
        <f t="shared" si="158"/>
        <v/>
      </c>
      <c r="X308" s="153" t="str">
        <f t="shared" si="137"/>
        <v/>
      </c>
      <c r="Y308" s="153" t="str">
        <f t="shared" si="138"/>
        <v/>
      </c>
      <c r="Z308" s="141"/>
      <c r="AA308" s="211"/>
      <c r="AB308" s="215" t="str">
        <f t="shared" si="165"/>
        <v/>
      </c>
      <c r="AC308" s="153" t="str">
        <f t="shared" si="159"/>
        <v/>
      </c>
      <c r="AD308" s="153" t="str">
        <f t="shared" si="160"/>
        <v/>
      </c>
      <c r="AE308" s="153" t="str">
        <f t="shared" si="139"/>
        <v/>
      </c>
      <c r="AF308" s="153" t="str">
        <f t="shared" si="140"/>
        <v/>
      </c>
      <c r="AG308" s="213" t="str">
        <f t="shared" si="171"/>
        <v/>
      </c>
      <c r="AH308" s="141"/>
      <c r="AI308" s="211"/>
      <c r="AJ308" s="215" t="str">
        <f t="shared" si="167"/>
        <v/>
      </c>
      <c r="AK308" s="153" t="str">
        <f t="shared" si="161"/>
        <v/>
      </c>
      <c r="AL308" s="153" t="str">
        <f t="shared" si="141"/>
        <v/>
      </c>
      <c r="AM308" s="153" t="str">
        <f t="shared" si="142"/>
        <v/>
      </c>
      <c r="AN308" s="141"/>
      <c r="AO308" s="211"/>
      <c r="AP308" s="215" t="str">
        <f t="shared" si="168"/>
        <v/>
      </c>
      <c r="AQ308" s="153" t="str">
        <f t="shared" si="162"/>
        <v/>
      </c>
      <c r="AR308" s="153" t="str">
        <f t="shared" si="143"/>
        <v/>
      </c>
      <c r="AS308" s="153" t="str">
        <f t="shared" si="144"/>
        <v/>
      </c>
      <c r="AT308" s="141"/>
      <c r="AU308" s="211"/>
      <c r="AV308" s="215" t="str">
        <f t="shared" si="169"/>
        <v/>
      </c>
      <c r="AW308" s="153" t="str">
        <f t="shared" si="163"/>
        <v/>
      </c>
      <c r="AX308" s="153" t="str">
        <f t="shared" si="145"/>
        <v/>
      </c>
      <c r="AY308" s="153" t="str">
        <f t="shared" si="146"/>
        <v/>
      </c>
    </row>
    <row r="309" spans="1:51" ht="29.45" customHeight="1" x14ac:dyDescent="0.25">
      <c r="A309" s="354" t="str">
        <f>IF('N-Bedarf GL'!A309="","",'N-Bedarf GL'!A309)</f>
        <v/>
      </c>
      <c r="B309" s="354" t="str">
        <f>IF('N-Bedarf GL'!B309="","",'N-Bedarf GL'!B309)</f>
        <v/>
      </c>
      <c r="C309" s="305" t="str">
        <f>IF('N-Bedarf GL'!D309="","",'N-Bedarf GL'!D309)</f>
        <v/>
      </c>
      <c r="D309" s="32" t="str">
        <f>IF('N-Bedarf GL'!C309="","",'N-Bedarf GL'!C309)</f>
        <v/>
      </c>
      <c r="E309" s="321" t="str">
        <f>IF('N-Bedarf GL'!R309="","",'N-Bedarf GL'!R309)</f>
        <v/>
      </c>
      <c r="F309" s="321" t="str">
        <f>IF('P-Bedarf GL'!N310="","",'P-Bedarf GL'!N310)</f>
        <v/>
      </c>
      <c r="G309" s="321" t="str">
        <f>IF('P-Bedarf GL'!R310="","",'P-Bedarf GL'!R310)</f>
        <v/>
      </c>
      <c r="H309" s="321">
        <f t="shared" si="147"/>
        <v>0</v>
      </c>
      <c r="I309" s="345" t="str">
        <f t="shared" si="148"/>
        <v/>
      </c>
      <c r="J309" s="345" t="str">
        <f t="shared" si="149"/>
        <v/>
      </c>
      <c r="K309" s="345" t="str">
        <f t="shared" si="150"/>
        <v/>
      </c>
      <c r="L309" s="345">
        <f t="shared" si="151"/>
        <v>0</v>
      </c>
      <c r="M309" s="345">
        <f t="shared" si="152"/>
        <v>0</v>
      </c>
      <c r="N309" s="345">
        <f t="shared" si="153"/>
        <v>0</v>
      </c>
      <c r="O309" s="321" t="str">
        <f t="shared" si="154"/>
        <v/>
      </c>
      <c r="P309" s="321" t="str">
        <f t="shared" si="155"/>
        <v/>
      </c>
      <c r="Q309" s="321" t="str">
        <f t="shared" si="156"/>
        <v/>
      </c>
      <c r="R309" s="214" t="str">
        <f t="shared" si="170"/>
        <v/>
      </c>
      <c r="S309" s="141"/>
      <c r="T309" s="211"/>
      <c r="U309" s="215" t="str">
        <f t="shared" si="136"/>
        <v/>
      </c>
      <c r="V309" s="153" t="str">
        <f t="shared" si="157"/>
        <v/>
      </c>
      <c r="W309" s="153" t="str">
        <f t="shared" si="158"/>
        <v/>
      </c>
      <c r="X309" s="153" t="str">
        <f t="shared" si="137"/>
        <v/>
      </c>
      <c r="Y309" s="153" t="str">
        <f t="shared" si="138"/>
        <v/>
      </c>
      <c r="Z309" s="141"/>
      <c r="AA309" s="211"/>
      <c r="AB309" s="215" t="str">
        <f t="shared" si="165"/>
        <v/>
      </c>
      <c r="AC309" s="153" t="str">
        <f t="shared" si="159"/>
        <v/>
      </c>
      <c r="AD309" s="153" t="str">
        <f t="shared" si="160"/>
        <v/>
      </c>
      <c r="AE309" s="153" t="str">
        <f t="shared" si="139"/>
        <v/>
      </c>
      <c r="AF309" s="153" t="str">
        <f t="shared" si="140"/>
        <v/>
      </c>
      <c r="AG309" s="213" t="str">
        <f t="shared" si="171"/>
        <v/>
      </c>
      <c r="AH309" s="141"/>
      <c r="AI309" s="211"/>
      <c r="AJ309" s="215" t="str">
        <f t="shared" si="167"/>
        <v/>
      </c>
      <c r="AK309" s="153" t="str">
        <f t="shared" si="161"/>
        <v/>
      </c>
      <c r="AL309" s="153" t="str">
        <f t="shared" si="141"/>
        <v/>
      </c>
      <c r="AM309" s="153" t="str">
        <f t="shared" si="142"/>
        <v/>
      </c>
      <c r="AN309" s="141"/>
      <c r="AO309" s="211"/>
      <c r="AP309" s="215" t="str">
        <f t="shared" si="168"/>
        <v/>
      </c>
      <c r="AQ309" s="153" t="str">
        <f t="shared" si="162"/>
        <v/>
      </c>
      <c r="AR309" s="153" t="str">
        <f t="shared" si="143"/>
        <v/>
      </c>
      <c r="AS309" s="153" t="str">
        <f t="shared" si="144"/>
        <v/>
      </c>
      <c r="AT309" s="141"/>
      <c r="AU309" s="211"/>
      <c r="AV309" s="215" t="str">
        <f t="shared" si="169"/>
        <v/>
      </c>
      <c r="AW309" s="153" t="str">
        <f t="shared" si="163"/>
        <v/>
      </c>
      <c r="AX309" s="153" t="str">
        <f t="shared" si="145"/>
        <v/>
      </c>
      <c r="AY309" s="153" t="str">
        <f t="shared" si="146"/>
        <v/>
      </c>
    </row>
    <row r="310" spans="1:51" ht="29.45" customHeight="1" x14ac:dyDescent="0.25">
      <c r="A310" s="354" t="str">
        <f>IF('N-Bedarf GL'!A310="","",'N-Bedarf GL'!A310)</f>
        <v/>
      </c>
      <c r="B310" s="354" t="str">
        <f>IF('N-Bedarf GL'!B310="","",'N-Bedarf GL'!B310)</f>
        <v/>
      </c>
      <c r="C310" s="305" t="str">
        <f>IF('N-Bedarf GL'!D310="","",'N-Bedarf GL'!D310)</f>
        <v/>
      </c>
      <c r="D310" s="32" t="str">
        <f>IF('N-Bedarf GL'!C310="","",'N-Bedarf GL'!C310)</f>
        <v/>
      </c>
      <c r="E310" s="321" t="str">
        <f>IF('N-Bedarf GL'!R310="","",'N-Bedarf GL'!R310)</f>
        <v/>
      </c>
      <c r="F310" s="321" t="str">
        <f>IF('P-Bedarf GL'!N311="","",'P-Bedarf GL'!N311)</f>
        <v/>
      </c>
      <c r="G310" s="321" t="str">
        <f>IF('P-Bedarf GL'!R311="","",'P-Bedarf GL'!R311)</f>
        <v/>
      </c>
      <c r="H310" s="321">
        <f t="shared" si="147"/>
        <v>0</v>
      </c>
      <c r="I310" s="345" t="str">
        <f t="shared" si="148"/>
        <v/>
      </c>
      <c r="J310" s="345" t="str">
        <f t="shared" si="149"/>
        <v/>
      </c>
      <c r="K310" s="345" t="str">
        <f t="shared" si="150"/>
        <v/>
      </c>
      <c r="L310" s="345">
        <f t="shared" si="151"/>
        <v>0</v>
      </c>
      <c r="M310" s="345">
        <f t="shared" si="152"/>
        <v>0</v>
      </c>
      <c r="N310" s="345">
        <f t="shared" si="153"/>
        <v>0</v>
      </c>
      <c r="O310" s="321" t="str">
        <f t="shared" si="154"/>
        <v/>
      </c>
      <c r="P310" s="321" t="str">
        <f t="shared" si="155"/>
        <v/>
      </c>
      <c r="Q310" s="321" t="str">
        <f t="shared" si="156"/>
        <v/>
      </c>
      <c r="R310" s="214" t="str">
        <f t="shared" si="170"/>
        <v/>
      </c>
      <c r="S310" s="141"/>
      <c r="T310" s="211"/>
      <c r="U310" s="215" t="str">
        <f t="shared" si="136"/>
        <v/>
      </c>
      <c r="V310" s="153" t="str">
        <f t="shared" si="157"/>
        <v/>
      </c>
      <c r="W310" s="153" t="str">
        <f t="shared" si="158"/>
        <v/>
      </c>
      <c r="X310" s="153" t="str">
        <f t="shared" si="137"/>
        <v/>
      </c>
      <c r="Y310" s="153" t="str">
        <f t="shared" si="138"/>
        <v/>
      </c>
      <c r="Z310" s="141"/>
      <c r="AA310" s="211"/>
      <c r="AB310" s="215" t="str">
        <f t="shared" si="165"/>
        <v/>
      </c>
      <c r="AC310" s="153" t="str">
        <f t="shared" si="159"/>
        <v/>
      </c>
      <c r="AD310" s="153" t="str">
        <f t="shared" si="160"/>
        <v/>
      </c>
      <c r="AE310" s="153" t="str">
        <f t="shared" si="139"/>
        <v/>
      </c>
      <c r="AF310" s="153" t="str">
        <f t="shared" si="140"/>
        <v/>
      </c>
      <c r="AG310" s="213" t="str">
        <f t="shared" si="171"/>
        <v/>
      </c>
      <c r="AH310" s="141"/>
      <c r="AI310" s="211"/>
      <c r="AJ310" s="215" t="str">
        <f t="shared" si="167"/>
        <v/>
      </c>
      <c r="AK310" s="153" t="str">
        <f t="shared" si="161"/>
        <v/>
      </c>
      <c r="AL310" s="153" t="str">
        <f t="shared" si="141"/>
        <v/>
      </c>
      <c r="AM310" s="153" t="str">
        <f t="shared" si="142"/>
        <v/>
      </c>
      <c r="AN310" s="141"/>
      <c r="AO310" s="211"/>
      <c r="AP310" s="215" t="str">
        <f t="shared" si="168"/>
        <v/>
      </c>
      <c r="AQ310" s="153" t="str">
        <f t="shared" si="162"/>
        <v/>
      </c>
      <c r="AR310" s="153" t="str">
        <f t="shared" si="143"/>
        <v/>
      </c>
      <c r="AS310" s="153" t="str">
        <f t="shared" si="144"/>
        <v/>
      </c>
      <c r="AT310" s="141"/>
      <c r="AU310" s="211"/>
      <c r="AV310" s="215" t="str">
        <f t="shared" si="169"/>
        <v/>
      </c>
      <c r="AW310" s="153" t="str">
        <f t="shared" si="163"/>
        <v/>
      </c>
      <c r="AX310" s="153" t="str">
        <f t="shared" si="145"/>
        <v/>
      </c>
      <c r="AY310" s="153" t="str">
        <f t="shared" si="146"/>
        <v/>
      </c>
    </row>
  </sheetData>
  <sheetCalcPr fullCalcOnLoad="1"/>
  <sheetProtection password="A7DB" sheet="1" selectLockedCells="1"/>
  <protectedRanges>
    <protectedRange sqref="AJ1:AJ3 H1" name="N Bedarf Ackerbau"/>
  </protectedRanges>
  <mergeCells count="26">
    <mergeCell ref="AF1:AI1"/>
    <mergeCell ref="AF2:AI2"/>
    <mergeCell ref="AF3:AI3"/>
    <mergeCell ref="AQ1:AT1"/>
    <mergeCell ref="AQ2:AT2"/>
    <mergeCell ref="AQ3:AT3"/>
    <mergeCell ref="S1:T1"/>
    <mergeCell ref="I4:K4"/>
    <mergeCell ref="S2:T2"/>
    <mergeCell ref="AH5:AY5"/>
    <mergeCell ref="AU2:AY2"/>
    <mergeCell ref="AU3:AY3"/>
    <mergeCell ref="AU1:AY1"/>
    <mergeCell ref="AJ1:AO1"/>
    <mergeCell ref="AJ2:AO2"/>
    <mergeCell ref="AJ3:AO3"/>
    <mergeCell ref="E1:G1"/>
    <mergeCell ref="A6:A7"/>
    <mergeCell ref="B6:B7"/>
    <mergeCell ref="C6:C7"/>
    <mergeCell ref="R6:R7"/>
    <mergeCell ref="AG6:AG7"/>
    <mergeCell ref="O5:Q5"/>
    <mergeCell ref="S5:AF5"/>
    <mergeCell ref="I5:J5"/>
    <mergeCell ref="L5:N5"/>
  </mergeCells>
  <dataValidations count="2">
    <dataValidation type="list" allowBlank="1" showInputMessage="1" showErrorMessage="1" sqref="AT8:AT310 AN8:AN310 AH8:AH310">
      <formula1>min_Dünger</formula1>
    </dataValidation>
    <dataValidation type="list" allowBlank="1" showInputMessage="1" showErrorMessage="1" sqref="Z8:Z310 S8:S310">
      <formula1>org_Dünger</formula1>
    </dataValidation>
  </dataValidations>
  <pageMargins left="0.43307086614173229" right="0.43307086614173229" top="0.98425196850393704" bottom="0.78740157480314965" header="0.31496062992125984" footer="0.31496062992125984"/>
  <pageSetup paperSize="9" scale="37" orientation="landscape" r:id="rId1"/>
  <headerFooter>
    <oddHeader>&amp;C&amp;G&amp;R&amp;G</oddHead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703125" defaultRowHeight="15" x14ac:dyDescent="0.25"/>
  <cols>
    <col min="1" max="1" width="3.5703125" style="56" customWidth="1"/>
    <col min="2" max="2" width="16.7109375" style="56" customWidth="1"/>
    <col min="3" max="3" width="15.7109375" style="56" customWidth="1"/>
    <col min="4" max="4" width="6.7109375" style="56" customWidth="1"/>
    <col min="5" max="7" width="6.28515625" style="56" bestFit="1" customWidth="1"/>
    <col min="8" max="8" width="8.5703125" style="56" customWidth="1"/>
    <col min="9" max="9" width="7.5703125" style="56" customWidth="1"/>
    <col min="10" max="10" width="11.5703125" style="56" customWidth="1"/>
    <col min="11" max="13" width="8.28515625" style="56" customWidth="1"/>
    <col min="14" max="14" width="7.5703125" style="7" hidden="1" customWidth="1"/>
    <col min="15" max="16" width="7.140625" style="7" hidden="1" customWidth="1"/>
    <col min="17" max="17" width="11.5703125" style="56" customWidth="1"/>
    <col min="18" max="18" width="15.28515625" style="7" customWidth="1"/>
    <col min="19" max="19" width="8.7109375" style="7" customWidth="1"/>
    <col min="20" max="20" width="8.7109375" style="7" hidden="1" customWidth="1"/>
    <col min="21" max="22" width="6.5703125" style="7" bestFit="1" customWidth="1"/>
    <col min="23" max="24" width="6.28515625" style="7" bestFit="1" customWidth="1"/>
    <col min="25" max="25" width="15.28515625" style="7" customWidth="1"/>
    <col min="26" max="26" width="8.7109375" style="7" customWidth="1"/>
    <col min="27" max="27" width="8.7109375" style="7" hidden="1" customWidth="1"/>
    <col min="28" max="29" width="6.5703125" style="7" bestFit="1" customWidth="1"/>
    <col min="30" max="31" width="6.28515625" style="7" bestFit="1" customWidth="1"/>
    <col min="32" max="32" width="10.140625" style="7" customWidth="1"/>
    <col min="33" max="33" width="8.7109375" style="7" customWidth="1"/>
    <col min="34" max="34" width="7.42578125" style="7" customWidth="1"/>
    <col min="35" max="35" width="6.85546875" style="7" hidden="1" customWidth="1"/>
    <col min="36" max="38" width="7.7109375" style="7" customWidth="1"/>
    <col min="39" max="39" width="8.7109375" style="7" customWidth="1"/>
    <col min="40" max="40" width="6.85546875" style="7" customWidth="1"/>
    <col min="41" max="41" width="3.42578125" style="7" hidden="1" customWidth="1"/>
    <col min="42" max="44" width="7.7109375" style="7" customWidth="1"/>
    <col min="45" max="45" width="9.42578125" style="7" customWidth="1"/>
    <col min="46" max="46" width="7.28515625" style="7" customWidth="1"/>
    <col min="47" max="47" width="6.85546875" style="7" hidden="1" customWidth="1"/>
    <col min="48" max="50" width="7.7109375" style="7" customWidth="1"/>
    <col min="51" max="52" width="11.5703125" style="7"/>
    <col min="53" max="56" width="11.5703125" style="206"/>
    <col min="57" max="16384" width="11.5703125" style="7"/>
  </cols>
  <sheetData>
    <row r="1" spans="1:60" ht="18" x14ac:dyDescent="0.25">
      <c r="B1" s="134" t="s">
        <v>411</v>
      </c>
      <c r="C1" s="131"/>
      <c r="D1" s="135"/>
      <c r="E1" s="904" t="s">
        <v>77</v>
      </c>
      <c r="F1" s="904"/>
      <c r="G1" s="904"/>
      <c r="H1" s="136"/>
      <c r="I1" s="136"/>
      <c r="J1" s="136"/>
      <c r="K1" s="135"/>
      <c r="L1" s="135"/>
      <c r="M1" s="188">
        <f ca="1">YEAR(TODAY())</f>
        <v>2022</v>
      </c>
      <c r="R1" s="827" t="s">
        <v>15</v>
      </c>
      <c r="S1" s="827"/>
      <c r="T1" s="128"/>
      <c r="U1" s="128"/>
      <c r="V1" s="128"/>
      <c r="W1" s="342"/>
      <c r="X1" s="342"/>
      <c r="Y1" s="128"/>
      <c r="Z1" s="56"/>
      <c r="AA1" s="56"/>
      <c r="AC1" s="165"/>
      <c r="AD1" s="165"/>
      <c r="AE1" s="165"/>
      <c r="AF1" s="995" t="s">
        <v>78</v>
      </c>
      <c r="AG1" s="995"/>
      <c r="AH1" s="995"/>
      <c r="AI1" s="995"/>
      <c r="AJ1" s="995"/>
      <c r="AK1" s="825"/>
      <c r="AL1" s="825"/>
      <c r="AM1" s="825"/>
      <c r="AN1" s="825"/>
      <c r="AO1" s="461"/>
      <c r="AP1" s="995" t="s">
        <v>880</v>
      </c>
      <c r="AQ1" s="995"/>
      <c r="AR1" s="995"/>
      <c r="AS1" s="995"/>
      <c r="AT1" s="1028">
        <f>'N-Bedarf AL'!V1</f>
        <v>0</v>
      </c>
      <c r="AU1" s="1028"/>
      <c r="AV1" s="1028"/>
      <c r="AW1" s="1028"/>
      <c r="AX1" s="1028"/>
    </row>
    <row r="2" spans="1:60" x14ac:dyDescent="0.25">
      <c r="B2" s="176" t="str">
        <f>"$A$1:$AH$"&amp;COUNTA(S:S,AH:AH)+7</f>
        <v>$A$1:$AH$11</v>
      </c>
      <c r="C2" s="131"/>
      <c r="D2" s="129"/>
      <c r="E2" s="137"/>
      <c r="F2" s="137"/>
      <c r="G2" s="137"/>
      <c r="H2" s="137"/>
      <c r="I2" s="137"/>
      <c r="J2" s="137"/>
      <c r="K2" s="129"/>
      <c r="L2" s="129"/>
      <c r="M2" s="129"/>
      <c r="N2" s="56"/>
      <c r="O2" s="56"/>
      <c r="P2" s="56"/>
      <c r="Q2" s="130"/>
      <c r="R2" s="828" t="s">
        <v>16</v>
      </c>
      <c r="S2" s="828"/>
      <c r="T2" s="131"/>
      <c r="U2" s="131"/>
      <c r="V2" s="131"/>
      <c r="W2" s="131"/>
      <c r="X2" s="131"/>
      <c r="Y2" s="174"/>
      <c r="Z2" s="56"/>
      <c r="AA2" s="56"/>
      <c r="AC2" s="165"/>
      <c r="AD2" s="165"/>
      <c r="AE2" s="165"/>
      <c r="AF2" s="995" t="s">
        <v>79</v>
      </c>
      <c r="AG2" s="995"/>
      <c r="AH2" s="995"/>
      <c r="AI2" s="995"/>
      <c r="AJ2" s="995"/>
      <c r="AK2" s="825"/>
      <c r="AL2" s="825"/>
      <c r="AM2" s="825"/>
      <c r="AN2" s="825"/>
      <c r="AO2" s="461"/>
      <c r="AP2" s="995" t="s">
        <v>881</v>
      </c>
      <c r="AQ2" s="995"/>
      <c r="AR2" s="995"/>
      <c r="AS2" s="995"/>
      <c r="AT2" s="1014">
        <f>'N-Bedarf AL'!V2</f>
        <v>0</v>
      </c>
      <c r="AU2" s="1014"/>
      <c r="AV2" s="1014"/>
      <c r="AW2" s="1014"/>
      <c r="AX2" s="1014"/>
      <c r="BB2" s="205"/>
      <c r="BC2" s="205"/>
      <c r="BD2" s="205"/>
    </row>
    <row r="3" spans="1:60" ht="18" customHeight="1" x14ac:dyDescent="0.25">
      <c r="A3" s="133"/>
      <c r="B3" s="136" t="s">
        <v>515</v>
      </c>
      <c r="C3" s="133"/>
      <c r="D3" s="135"/>
      <c r="H3" s="347"/>
      <c r="I3" s="347"/>
      <c r="J3" s="347"/>
      <c r="K3" s="347"/>
      <c r="L3" s="347"/>
      <c r="M3" s="347"/>
      <c r="N3" s="133"/>
      <c r="O3" s="133"/>
      <c r="P3" s="133"/>
      <c r="Q3" s="140"/>
      <c r="R3" s="131"/>
      <c r="S3" s="140"/>
      <c r="T3" s="140"/>
      <c r="U3" s="140"/>
      <c r="V3" s="131"/>
      <c r="W3" s="131"/>
      <c r="X3" s="131"/>
      <c r="Y3" s="140"/>
      <c r="Z3" s="56"/>
      <c r="AA3" s="56"/>
      <c r="AC3" s="165"/>
      <c r="AD3" s="165"/>
      <c r="AE3" s="165"/>
      <c r="AF3" s="995" t="s">
        <v>80</v>
      </c>
      <c r="AG3" s="995"/>
      <c r="AH3" s="995"/>
      <c r="AI3" s="995"/>
      <c r="AJ3" s="995"/>
      <c r="AK3" s="824">
        <f ca="1">TODAY()</f>
        <v>44596</v>
      </c>
      <c r="AL3" s="824"/>
      <c r="AM3" s="824"/>
      <c r="AN3" s="824"/>
      <c r="AO3" s="461"/>
      <c r="AP3" s="995" t="s">
        <v>361</v>
      </c>
      <c r="AQ3" s="995"/>
      <c r="AR3" s="995"/>
      <c r="AS3" s="995"/>
      <c r="AT3" s="1014" t="str">
        <f>'N-Bedarf AL'!V4</f>
        <v>4.0</v>
      </c>
      <c r="AU3" s="1014"/>
      <c r="AV3" s="1014"/>
      <c r="AW3" s="1014"/>
      <c r="AX3" s="1014"/>
      <c r="BB3" s="205"/>
      <c r="BC3" s="205"/>
      <c r="BD3" s="205"/>
    </row>
    <row r="4" spans="1:60" ht="14.45" customHeight="1" x14ac:dyDescent="0.25">
      <c r="A4" s="133"/>
      <c r="B4" s="145"/>
      <c r="C4" s="133"/>
      <c r="D4" s="132"/>
      <c r="H4" s="882" t="s">
        <v>1082</v>
      </c>
      <c r="I4" s="882"/>
      <c r="J4" s="882"/>
      <c r="K4" s="7"/>
      <c r="L4" s="7"/>
      <c r="M4" s="7"/>
      <c r="N4" s="140"/>
      <c r="O4" s="140"/>
      <c r="P4" s="140"/>
      <c r="Q4" s="140"/>
      <c r="R4" s="132"/>
      <c r="S4" s="132"/>
      <c r="T4" s="132"/>
      <c r="U4" s="132"/>
      <c r="V4" s="132"/>
      <c r="W4" s="132"/>
      <c r="X4" s="132"/>
      <c r="Y4" s="132"/>
      <c r="Z4" s="132"/>
      <c r="AA4" s="132"/>
      <c r="AB4" s="132"/>
      <c r="AC4" s="132"/>
      <c r="AD4" s="132"/>
      <c r="AE4" s="132"/>
      <c r="AF4" s="132"/>
      <c r="AG4" s="132"/>
      <c r="AH4" s="140"/>
      <c r="AI4" s="140"/>
      <c r="AJ4" s="140"/>
      <c r="AK4" s="140"/>
      <c r="AL4" s="140"/>
      <c r="AM4" s="146"/>
      <c r="AN4" s="56"/>
      <c r="AO4" s="56"/>
      <c r="AP4" s="56"/>
      <c r="AQ4" s="56"/>
      <c r="AR4" s="56"/>
      <c r="AS4" s="56"/>
      <c r="AT4" s="56"/>
      <c r="AU4" s="56"/>
      <c r="AV4" s="56"/>
      <c r="AW4" s="56"/>
      <c r="AX4" s="56"/>
      <c r="BB4" s="205"/>
      <c r="BC4" s="205"/>
      <c r="BD4" s="205"/>
    </row>
    <row r="5" spans="1:60" ht="42" customHeight="1" x14ac:dyDescent="0.25">
      <c r="A5" s="139"/>
      <c r="B5" s="139"/>
      <c r="C5" s="139"/>
      <c r="D5" s="139"/>
      <c r="E5" s="882" t="s">
        <v>1053</v>
      </c>
      <c r="F5" s="882"/>
      <c r="G5" s="882"/>
      <c r="H5" s="1026" t="s">
        <v>1083</v>
      </c>
      <c r="I5" s="1027"/>
      <c r="J5" s="460" t="s">
        <v>1081</v>
      </c>
      <c r="K5" s="918" t="s">
        <v>402</v>
      </c>
      <c r="L5" s="984"/>
      <c r="M5" s="919"/>
      <c r="N5" s="914" t="s">
        <v>1054</v>
      </c>
      <c r="O5" s="1018"/>
      <c r="P5" s="1019"/>
      <c r="Q5" s="139"/>
      <c r="R5" s="1023" t="s">
        <v>405</v>
      </c>
      <c r="S5" s="1024"/>
      <c r="T5" s="1024"/>
      <c r="U5" s="1024"/>
      <c r="V5" s="1024"/>
      <c r="W5" s="1024"/>
      <c r="X5" s="1024"/>
      <c r="Y5" s="1024"/>
      <c r="Z5" s="1024"/>
      <c r="AA5" s="1024"/>
      <c r="AB5" s="1024"/>
      <c r="AC5" s="1024"/>
      <c r="AD5" s="1024"/>
      <c r="AE5" s="1025"/>
      <c r="AF5" s="177">
        <f ca="1">M1+1</f>
        <v>2023</v>
      </c>
      <c r="AG5" s="1031" t="s">
        <v>406</v>
      </c>
      <c r="AH5" s="1031"/>
      <c r="AI5" s="1031"/>
      <c r="AJ5" s="1031"/>
      <c r="AK5" s="1031"/>
      <c r="AL5" s="1031"/>
      <c r="AM5" s="1031"/>
      <c r="AN5" s="1031"/>
      <c r="AO5" s="1031"/>
      <c r="AP5" s="1031"/>
      <c r="AQ5" s="1031"/>
      <c r="AR5" s="1031"/>
      <c r="AS5" s="1031"/>
      <c r="AT5" s="1031"/>
      <c r="AU5" s="1031"/>
      <c r="AV5" s="1031"/>
      <c r="AW5" s="1031"/>
      <c r="AX5" s="1031"/>
    </row>
    <row r="6" spans="1:60" ht="39.6" customHeight="1" x14ac:dyDescent="0.25">
      <c r="A6" s="815" t="s">
        <v>54</v>
      </c>
      <c r="B6" s="815" t="s">
        <v>56</v>
      </c>
      <c r="C6" s="818" t="s">
        <v>55</v>
      </c>
      <c r="D6" s="182" t="s">
        <v>57</v>
      </c>
      <c r="E6" s="400" t="s">
        <v>109</v>
      </c>
      <c r="F6" s="400" t="s">
        <v>367</v>
      </c>
      <c r="G6" s="400" t="s">
        <v>368</v>
      </c>
      <c r="H6" s="408" t="s">
        <v>869</v>
      </c>
      <c r="I6" s="408" t="s">
        <v>868</v>
      </c>
      <c r="J6" s="408" t="s">
        <v>868</v>
      </c>
      <c r="K6" s="408" t="s">
        <v>1052</v>
      </c>
      <c r="L6" s="408" t="s">
        <v>367</v>
      </c>
      <c r="M6" s="408" t="s">
        <v>368</v>
      </c>
      <c r="N6" s="408" t="s">
        <v>1052</v>
      </c>
      <c r="O6" s="408" t="s">
        <v>367</v>
      </c>
      <c r="P6" s="408" t="s">
        <v>368</v>
      </c>
      <c r="Q6" s="818" t="s">
        <v>401</v>
      </c>
      <c r="R6" s="412"/>
      <c r="S6" s="412" t="s">
        <v>399</v>
      </c>
      <c r="T6" s="412"/>
      <c r="U6" s="412" t="s">
        <v>1042</v>
      </c>
      <c r="V6" s="412" t="s">
        <v>1051</v>
      </c>
      <c r="W6" s="412" t="s">
        <v>367</v>
      </c>
      <c r="X6" s="412" t="s">
        <v>368</v>
      </c>
      <c r="Y6" s="412"/>
      <c r="Z6" s="412" t="s">
        <v>399</v>
      </c>
      <c r="AA6" s="412"/>
      <c r="AB6" s="412" t="s">
        <v>1042</v>
      </c>
      <c r="AC6" s="412" t="s">
        <v>1051</v>
      </c>
      <c r="AD6" s="412" t="s">
        <v>367</v>
      </c>
      <c r="AE6" s="412" t="s">
        <v>368</v>
      </c>
      <c r="AF6" s="1033" t="s">
        <v>410</v>
      </c>
      <c r="AG6" s="413"/>
      <c r="AH6" s="413" t="s">
        <v>399</v>
      </c>
      <c r="AI6" s="413"/>
      <c r="AJ6" s="413" t="s">
        <v>1042</v>
      </c>
      <c r="AK6" s="413" t="s">
        <v>367</v>
      </c>
      <c r="AL6" s="413" t="s">
        <v>368</v>
      </c>
      <c r="AM6" s="413"/>
      <c r="AN6" s="413" t="s">
        <v>399</v>
      </c>
      <c r="AO6" s="413"/>
      <c r="AP6" s="413" t="s">
        <v>1042</v>
      </c>
      <c r="AQ6" s="413" t="s">
        <v>367</v>
      </c>
      <c r="AR6" s="413" t="s">
        <v>368</v>
      </c>
      <c r="AS6" s="413"/>
      <c r="AT6" s="413" t="s">
        <v>399</v>
      </c>
      <c r="AU6" s="413"/>
      <c r="AV6" s="413" t="s">
        <v>1042</v>
      </c>
      <c r="AW6" s="413" t="s">
        <v>367</v>
      </c>
      <c r="AX6" s="413" t="s">
        <v>368</v>
      </c>
      <c r="AY6" s="209"/>
      <c r="AZ6" s="210"/>
      <c r="BA6" s="210"/>
      <c r="BB6" s="210"/>
      <c r="BC6" s="210"/>
      <c r="BD6" s="210"/>
      <c r="BE6" s="210"/>
      <c r="BF6" s="210"/>
      <c r="BG6" s="210"/>
      <c r="BH6" s="210"/>
    </row>
    <row r="7" spans="1:60" ht="38.25" x14ac:dyDescent="0.25">
      <c r="A7" s="815"/>
      <c r="B7" s="815"/>
      <c r="C7" s="819"/>
      <c r="D7" s="182" t="s">
        <v>58</v>
      </c>
      <c r="E7" s="319" t="s">
        <v>49</v>
      </c>
      <c r="F7" s="319" t="s">
        <v>49</v>
      </c>
      <c r="G7" s="319" t="s">
        <v>49</v>
      </c>
      <c r="H7" s="319" t="s">
        <v>49</v>
      </c>
      <c r="I7" s="319" t="s">
        <v>49</v>
      </c>
      <c r="J7" s="319" t="s">
        <v>49</v>
      </c>
      <c r="K7" s="408" t="s">
        <v>49</v>
      </c>
      <c r="L7" s="408" t="s">
        <v>49</v>
      </c>
      <c r="M7" s="408" t="s">
        <v>49</v>
      </c>
      <c r="N7" s="408" t="s">
        <v>49</v>
      </c>
      <c r="O7" s="408" t="s">
        <v>49</v>
      </c>
      <c r="P7" s="408" t="s">
        <v>49</v>
      </c>
      <c r="Q7" s="819"/>
      <c r="R7" s="412" t="s">
        <v>363</v>
      </c>
      <c r="S7" s="412" t="s">
        <v>400</v>
      </c>
      <c r="T7" s="412"/>
      <c r="U7" s="150" t="s">
        <v>49</v>
      </c>
      <c r="V7" s="150" t="s">
        <v>49</v>
      </c>
      <c r="W7" s="150" t="s">
        <v>49</v>
      </c>
      <c r="X7" s="150" t="s">
        <v>49</v>
      </c>
      <c r="Y7" s="412" t="s">
        <v>363</v>
      </c>
      <c r="Z7" s="412" t="s">
        <v>400</v>
      </c>
      <c r="AA7" s="412"/>
      <c r="AB7" s="150" t="s">
        <v>49</v>
      </c>
      <c r="AC7" s="150" t="s">
        <v>49</v>
      </c>
      <c r="AD7" s="150" t="s">
        <v>49</v>
      </c>
      <c r="AE7" s="150" t="s">
        <v>49</v>
      </c>
      <c r="AF7" s="1033"/>
      <c r="AG7" s="413" t="s">
        <v>363</v>
      </c>
      <c r="AH7" s="413" t="s">
        <v>14</v>
      </c>
      <c r="AI7" s="413"/>
      <c r="AJ7" s="154" t="s">
        <v>49</v>
      </c>
      <c r="AK7" s="154" t="s">
        <v>49</v>
      </c>
      <c r="AL7" s="154" t="s">
        <v>49</v>
      </c>
      <c r="AM7" s="413" t="s">
        <v>363</v>
      </c>
      <c r="AN7" s="413" t="s">
        <v>14</v>
      </c>
      <c r="AO7" s="413"/>
      <c r="AP7" s="154" t="s">
        <v>49</v>
      </c>
      <c r="AQ7" s="154" t="s">
        <v>49</v>
      </c>
      <c r="AR7" s="154" t="s">
        <v>49</v>
      </c>
      <c r="AS7" s="413" t="s">
        <v>363</v>
      </c>
      <c r="AT7" s="413" t="s">
        <v>14</v>
      </c>
      <c r="AU7" s="413"/>
      <c r="AV7" s="154" t="s">
        <v>49</v>
      </c>
      <c r="AW7" s="154" t="s">
        <v>49</v>
      </c>
      <c r="AX7" s="154" t="s">
        <v>49</v>
      </c>
      <c r="AY7" s="209"/>
      <c r="AZ7" s="206"/>
      <c r="BE7" s="206"/>
      <c r="BF7" s="206"/>
      <c r="BG7" s="206"/>
      <c r="BH7" s="206"/>
    </row>
    <row r="8" spans="1:60" ht="29.45" customHeight="1" x14ac:dyDescent="0.25">
      <c r="A8" s="216">
        <f>'N-Bedarf SK'!A8</f>
        <v>1</v>
      </c>
      <c r="B8" s="216" t="str">
        <f>IF('N-Bedarf SK'!B8="","",'N-Bedarf SK'!B8)</f>
        <v/>
      </c>
      <c r="C8" s="217" t="str">
        <f>IF('N-Bedarf SK'!D8="","",'N-Bedarf SK'!D8)</f>
        <v/>
      </c>
      <c r="D8" s="218" t="str">
        <f>IF('N-Bedarf SK'!C8="","",'N-Bedarf SK'!C8)</f>
        <v/>
      </c>
      <c r="E8" s="219" t="str">
        <f>IF('N-Bedarf SK'!AE8="","",'N-Bedarf SK'!AE8)</f>
        <v/>
      </c>
      <c r="F8" s="219" t="str">
        <f>IF('P-Bedarf SK'!V10="","",'P-Bedarf SK'!V10)</f>
        <v/>
      </c>
      <c r="G8" s="219" t="str">
        <f>IF('P-Bedarf SK'!Z10="","",'P-Bedarf SK'!Z10)</f>
        <v/>
      </c>
      <c r="H8" s="345" t="str">
        <f>IF(OR(E8="",N8=""),"",SUM(V8,AC8))</f>
        <v/>
      </c>
      <c r="I8" s="345" t="str">
        <f>IF(OR(E8="",N8=""),"",SUM(U8,AB8))</f>
        <v/>
      </c>
      <c r="J8" s="345" t="str">
        <f>IF(OR(E8="",N8=""),"",SUM(AJ8,AP8,AV8))</f>
        <v/>
      </c>
      <c r="K8" s="220">
        <f>IF(V8="",0,V8)+IF(AC8="",0,AC8)+IF(AJ8="",0,AJ8)+IF(AP8="",0,AP8)+IF(AV8="",0,AV8)</f>
        <v>0</v>
      </c>
      <c r="L8" s="220">
        <f>IF(W8="",0,W8)+IF(AD8="",0,AD8)+IF(AK8="",0,AK8)+IF(AQ8="",0,AQ8)+IF(AW8="",0,AW8)</f>
        <v>0</v>
      </c>
      <c r="M8" s="220">
        <f>IF(X8="",0,X8)+IF(AE8="",0,AE8)+IF(AL8="",0,AL8)+IF(AR8="",0,AR8)+IF(AX8="",0,AX8)</f>
        <v>0</v>
      </c>
      <c r="N8" s="220" t="str">
        <f>IF(E8="","",K8-E8)</f>
        <v/>
      </c>
      <c r="O8" s="220" t="str">
        <f>IF(F8="","",L8-F8)</f>
        <v/>
      </c>
      <c r="P8" s="220" t="str">
        <f>IF(G8="","",M8-G8)</f>
        <v/>
      </c>
      <c r="Q8" s="214" t="str">
        <f t="shared" ref="Q8:Q71" si="0">IF(N8="","",IF(N8&gt;0,"Achtung: N-Überhang!",""))</f>
        <v/>
      </c>
      <c r="R8" s="141"/>
      <c r="S8" s="211"/>
      <c r="T8" s="211" t="str">
        <f t="shared" ref="T8:T71" si="1">IF(D8="","",S8*D8)</f>
        <v/>
      </c>
      <c r="U8" s="127" t="str">
        <f>IF(OR(E8="",R8="",R8="keine"),"",(VLOOKUP(R8,Dünger_Formen,3,FALSE))*S8)</f>
        <v/>
      </c>
      <c r="V8" s="127" t="str">
        <f>IF(OR(E8="",R8="",R8="keine"),"",(VLOOKUP(R8,Dünger_Formen,7,FALSE))*S8)</f>
        <v/>
      </c>
      <c r="W8" s="127" t="str">
        <f t="shared" ref="W8:W71" si="2">IF(OR(F8="",R8="",R8="keine"),"",(VLOOKUP(R8,Dünger_Formen,8,FALSE))*S8)</f>
        <v/>
      </c>
      <c r="X8" s="127" t="str">
        <f t="shared" ref="X8:X71" si="3">IF(OR(G8="",R8="",R8="keine"),"",(VLOOKUP(R8,Dünger_Formen,9,FALSE))*S8)</f>
        <v/>
      </c>
      <c r="Y8" s="141"/>
      <c r="Z8" s="211"/>
      <c r="AA8" s="212" t="str">
        <f t="shared" ref="AA8:AA71" si="4">IF(D8="","",Z8*D8)</f>
        <v/>
      </c>
      <c r="AB8" s="127" t="str">
        <f>IF(OR(E8="",Y8="",Y8="keine"),"",(VLOOKUP(Y8,Dünger_Formen,3,FALSE))*Z8)</f>
        <v/>
      </c>
      <c r="AC8" s="127" t="str">
        <f>IF(OR(E8="",Y8="",Y8="keine"),"",(VLOOKUP(Y8,Dünger_Formen,7,FALSE))*Z8)</f>
        <v/>
      </c>
      <c r="AD8" s="127" t="str">
        <f t="shared" ref="AD8:AD71" si="5">IF(OR(F8="",Y8="",Y8="keine"),"",(VLOOKUP(Y8,Dünger_Formen,8,FALSE))*Z8)</f>
        <v/>
      </c>
      <c r="AE8" s="127" t="str">
        <f t="shared" ref="AE8:AE71" si="6">IF(OR(G8="",Y8="",Y8="keine"),"",(VLOOKUP(Y8,Dünger_Formen,9,FALSE))*Z8)</f>
        <v/>
      </c>
      <c r="AF8" s="213" t="str">
        <f>IF(AND(Y8="",R8=""),"",IF(Y8="",0,IF(OR(Y8="Kompost",Y8="Bioabfallkompost",Y8="Grüngutkompost"),(AB8)*4%,(AB8)*10%))+IF(R8="",0,IF(OR(R8="Kompost",R8="Bioabfallkompost",R8="Grüngutkompost"),(U8)*4%,(U8)*10%)))</f>
        <v/>
      </c>
      <c r="AG8" s="141"/>
      <c r="AH8" s="211"/>
      <c r="AI8" s="211" t="str">
        <f t="shared" ref="AI8:AI71" si="7">IF(D8="","",AH8*$D8)</f>
        <v/>
      </c>
      <c r="AJ8" s="153" t="str">
        <f>IF(OR(E8="",AG8="",AG8="keine"),"",ROUND((VLOOKUP(AG8,Dünger_Formen,3,FALSE))*AH8,0))</f>
        <v/>
      </c>
      <c r="AK8" s="153" t="str">
        <f t="shared" ref="AK8:AK71" si="8">IF(OR(F8="",AG8="",AG8="keine"),"",ROUND((VLOOKUP(AG8,Dünger_Formen,8,FALSE))*AH8,0))</f>
        <v/>
      </c>
      <c r="AL8" s="153" t="str">
        <f t="shared" ref="AL8:AL71" si="9">IF(OR(G8="",AG8="",AG8="keine"),"",ROUND((VLOOKUP(AG8,Dünger_Formen,9,FALSE))*AH8,0))</f>
        <v/>
      </c>
      <c r="AM8" s="141"/>
      <c r="AN8" s="211"/>
      <c r="AO8" s="211" t="str">
        <f t="shared" ref="AO8:AO71" si="10">IF(D8="","",AN8*$D8)</f>
        <v/>
      </c>
      <c r="AP8" s="153" t="str">
        <f>IF(OR(E8="",AM8="",AM8="keine"),"",ROUND((VLOOKUP(AM8,Dünger_Formen,3,FALSE))*AN8,0))</f>
        <v/>
      </c>
      <c r="AQ8" s="153" t="str">
        <f t="shared" ref="AQ8:AQ71" si="11">IF(OR(F8="",AM8="",AM8="keine"),"",ROUND((VLOOKUP(AM8,Dünger_Formen,8,FALSE))*AN8,0))</f>
        <v/>
      </c>
      <c r="AR8" s="153" t="str">
        <f t="shared" ref="AR8:AR71" si="12">IF(OR(G8="",AM8="",AM8="keine"),"",ROUND((VLOOKUP(AM8,Dünger_Formen,9,FALSE))*AN8,0))</f>
        <v/>
      </c>
      <c r="AS8" s="141"/>
      <c r="AT8" s="211"/>
      <c r="AU8" s="211" t="str">
        <f t="shared" ref="AU8:AU71" si="13">IF(D8="","",AT8*$D8)</f>
        <v/>
      </c>
      <c r="AV8" s="153" t="str">
        <f>IF(OR(E8="",AS8="",AS8="keine"),"",ROUND((VLOOKUP(AS8,Dünger_Formen,3,FALSE))*AT8,0))</f>
        <v/>
      </c>
      <c r="AW8" s="153" t="str">
        <f t="shared" ref="AW8:AW71" si="14">IF(OR(F8="",AS8="",AS8="keine"),"",ROUND((VLOOKUP(AS8,Dünger_Formen,8,FALSE))*AT8,0))</f>
        <v/>
      </c>
      <c r="AX8" s="153" t="str">
        <f t="shared" ref="AX8:AX71" si="15">IF(OR(G8="",AS8="",AS8="keine"),"",ROUND((VLOOKUP(AS8,Dünger_Formen,9,FALSE))*AT8,0))</f>
        <v/>
      </c>
      <c r="AY8" s="206"/>
    </row>
    <row r="9" spans="1:60" ht="29.45" customHeight="1" x14ac:dyDescent="0.25">
      <c r="A9" s="216">
        <f>'N-Bedarf AL'!A9</f>
        <v>2</v>
      </c>
      <c r="B9" s="216" t="str">
        <f>IF('N-Bedarf SK'!B9="","",'N-Bedarf SK'!B9)</f>
        <v/>
      </c>
      <c r="C9" s="217" t="str">
        <f>IF('N-Bedarf SK'!D9="","",'N-Bedarf SK'!D9)</f>
        <v/>
      </c>
      <c r="D9" s="218" t="str">
        <f>IF('N-Bedarf SK'!C9="","",'N-Bedarf SK'!C9)</f>
        <v/>
      </c>
      <c r="E9" s="219" t="str">
        <f>IF('N-Bedarf SK'!AE9="","",'N-Bedarf SK'!AE9)</f>
        <v/>
      </c>
      <c r="F9" s="219"/>
      <c r="G9" s="219"/>
      <c r="H9" s="345" t="str">
        <f t="shared" ref="H9:H72" si="16">IF(OR(E9="",N9=""),"",SUM(V9,AC9))</f>
        <v/>
      </c>
      <c r="I9" s="345" t="str">
        <f t="shared" ref="I9:I72" si="17">IF(OR(E9="",N9=""),"",SUM(U9,AB9))</f>
        <v/>
      </c>
      <c r="J9" s="345" t="str">
        <f t="shared" ref="J9:J72" si="18">IF(OR(E9="",N9=""),"",SUM(AJ9,AP9,AV9))</f>
        <v/>
      </c>
      <c r="K9" s="220">
        <f>IF(V9="",0,V9)+IF(AC9="",0,AC9)+IF(AJ9="",0,AJ9)+IF(AP9="",0,AP9)+IF(AV9="",0,AV9)</f>
        <v>0</v>
      </c>
      <c r="L9" s="220">
        <f t="shared" ref="L9:L72" si="19">IF(W9="",0,W9)+IF(AD9="",0,AD9)+IF(AK9="",0,AK9)+IF(AQ9="",0,AQ9)+IF(AW9="",0,AW9)</f>
        <v>0</v>
      </c>
      <c r="M9" s="220">
        <f t="shared" ref="M9:M72" si="20">IF(X9="",0,X9)+IF(AE9="",0,AE9)+IF(AL9="",0,AL9)+IF(AR9="",0,AR9)+IF(AX9="",0,AX9)</f>
        <v>0</v>
      </c>
      <c r="N9" s="220" t="str">
        <f t="shared" ref="N9:N72" si="21">IF(E9="","",K9-E9)</f>
        <v/>
      </c>
      <c r="O9" s="220" t="str">
        <f t="shared" ref="O9:O72" si="22">IF(F9="","",L9-F9)</f>
        <v/>
      </c>
      <c r="P9" s="220" t="str">
        <f t="shared" ref="P9:P72" si="23">IF(G9="","",M9-G9)</f>
        <v/>
      </c>
      <c r="Q9" s="214" t="str">
        <f t="shared" si="0"/>
        <v/>
      </c>
      <c r="R9" s="141"/>
      <c r="S9" s="211"/>
      <c r="T9" s="211" t="str">
        <f t="shared" si="1"/>
        <v/>
      </c>
      <c r="U9" s="127" t="str">
        <f t="shared" ref="U9:U72" si="24">IF(OR(E9="",R9="",R9="keine"),"",(VLOOKUP(R9,Dünger_Formen,3,FALSE))*S9)</f>
        <v/>
      </c>
      <c r="V9" s="127" t="str">
        <f t="shared" ref="V9:V72" si="25">IF(OR(E9="",R9="",R9="keine"),"",(VLOOKUP(R9,Dünger_Formen,7,FALSE))*S9)</f>
        <v/>
      </c>
      <c r="W9" s="127" t="str">
        <f t="shared" si="2"/>
        <v/>
      </c>
      <c r="X9" s="127" t="str">
        <f t="shared" si="3"/>
        <v/>
      </c>
      <c r="Y9" s="141"/>
      <c r="Z9" s="211"/>
      <c r="AA9" s="212" t="str">
        <f t="shared" si="4"/>
        <v/>
      </c>
      <c r="AB9" s="127" t="str">
        <f t="shared" ref="AB9:AB72" si="26">IF(OR(E9="",Y9="",Y9="keine"),"",(VLOOKUP(Y9,Dünger_Formen,3,FALSE))*Z9)</f>
        <v/>
      </c>
      <c r="AC9" s="127" t="str">
        <f t="shared" ref="AC9:AC72" si="27">IF(OR(E9="",Y9="",Y9="keine"),"",(VLOOKUP(Y9,Dünger_Formen,7,FALSE))*Z9)</f>
        <v/>
      </c>
      <c r="AD9" s="127" t="str">
        <f t="shared" si="5"/>
        <v/>
      </c>
      <c r="AE9" s="127" t="str">
        <f t="shared" si="6"/>
        <v/>
      </c>
      <c r="AF9" s="213" t="str">
        <f>IF(AND(Y9="",R9=""),"",IF(Y9="",0,IF(OR(Y9="Kompost",Y9="Bioabfallkompost",Y9="Grüngutkompost"),(AB9)*4%,(AB9)*10%))+IF(R9="",0,IF(OR(R9="Kompost",R9="Bioabfallkompost",R9="Grüngutkompost"),(U9)*4%,(U9)*10%)))</f>
        <v/>
      </c>
      <c r="AG9" s="141"/>
      <c r="AH9" s="211"/>
      <c r="AI9" s="211" t="str">
        <f t="shared" si="7"/>
        <v/>
      </c>
      <c r="AJ9" s="153" t="str">
        <f t="shared" ref="AJ9:AJ72" si="28">IF(OR(E9="",AG9="",AG9="keine"),"",ROUND((VLOOKUP(AG9,Dünger_Formen,3,FALSE))*AH9,0))</f>
        <v/>
      </c>
      <c r="AK9" s="153" t="str">
        <f t="shared" si="8"/>
        <v/>
      </c>
      <c r="AL9" s="153" t="str">
        <f t="shared" si="9"/>
        <v/>
      </c>
      <c r="AM9" s="141"/>
      <c r="AN9" s="211"/>
      <c r="AO9" s="211" t="str">
        <f t="shared" si="10"/>
        <v/>
      </c>
      <c r="AP9" s="153" t="str">
        <f t="shared" ref="AP9:AP72" si="29">IF(OR(E9="",AM9="",AM9="keine"),"",ROUND((VLOOKUP(AM9,Dünger_Formen,3,FALSE))*AN9,0))</f>
        <v/>
      </c>
      <c r="AQ9" s="153" t="str">
        <f t="shared" si="11"/>
        <v/>
      </c>
      <c r="AR9" s="153" t="str">
        <f t="shared" si="12"/>
        <v/>
      </c>
      <c r="AS9" s="141"/>
      <c r="AT9" s="211"/>
      <c r="AU9" s="211" t="str">
        <f t="shared" si="13"/>
        <v/>
      </c>
      <c r="AV9" s="153" t="str">
        <f t="shared" ref="AV9:AV72" si="30">IF(OR(E9="",AS9="",AS9="keine"),"",ROUND((VLOOKUP(AS9,Dünger_Formen,3,FALSE))*AT9,0))</f>
        <v/>
      </c>
      <c r="AW9" s="153" t="str">
        <f t="shared" si="14"/>
        <v/>
      </c>
      <c r="AX9" s="153" t="str">
        <f t="shared" si="15"/>
        <v/>
      </c>
    </row>
    <row r="10" spans="1:60" ht="29.45" customHeight="1" x14ac:dyDescent="0.25">
      <c r="A10" s="216" t="str">
        <f>IF(B10="","",MAX($A$8:A9)+1)</f>
        <v/>
      </c>
      <c r="B10" s="216" t="str">
        <f>IF('N-Bedarf SK'!B10="","",'N-Bedarf SK'!B10)</f>
        <v/>
      </c>
      <c r="C10" s="217" t="str">
        <f>IF('N-Bedarf SK'!D10="","",'N-Bedarf SK'!D10)</f>
        <v/>
      </c>
      <c r="D10" s="218" t="str">
        <f>IF('N-Bedarf SK'!C10="","",'N-Bedarf SK'!C10)</f>
        <v/>
      </c>
      <c r="E10" s="219" t="str">
        <f>IF('N-Bedarf SK'!AE10="","",'N-Bedarf SK'!AE10)</f>
        <v/>
      </c>
      <c r="F10" s="219"/>
      <c r="G10" s="219"/>
      <c r="H10" s="345" t="str">
        <f t="shared" si="16"/>
        <v/>
      </c>
      <c r="I10" s="345" t="str">
        <f t="shared" si="17"/>
        <v/>
      </c>
      <c r="J10" s="345" t="str">
        <f t="shared" si="18"/>
        <v/>
      </c>
      <c r="K10" s="220">
        <f>IF(V10="",0,V10)+IF(AC10="",0,AC10)+IF(AJ10="",0,AJ10)+IF(AP10="",0,AP10)+IF(AV10="",0,AV10)</f>
        <v>0</v>
      </c>
      <c r="L10" s="220">
        <f t="shared" si="19"/>
        <v>0</v>
      </c>
      <c r="M10" s="220">
        <f t="shared" si="20"/>
        <v>0</v>
      </c>
      <c r="N10" s="220" t="str">
        <f t="shared" si="21"/>
        <v/>
      </c>
      <c r="O10" s="220" t="str">
        <f t="shared" si="22"/>
        <v/>
      </c>
      <c r="P10" s="220" t="str">
        <f t="shared" si="23"/>
        <v/>
      </c>
      <c r="Q10" s="214" t="str">
        <f t="shared" si="0"/>
        <v/>
      </c>
      <c r="R10" s="141"/>
      <c r="S10" s="211"/>
      <c r="T10" s="211" t="str">
        <f t="shared" si="1"/>
        <v/>
      </c>
      <c r="U10" s="127" t="str">
        <f t="shared" si="24"/>
        <v/>
      </c>
      <c r="V10" s="127" t="str">
        <f t="shared" si="25"/>
        <v/>
      </c>
      <c r="W10" s="127" t="str">
        <f t="shared" si="2"/>
        <v/>
      </c>
      <c r="X10" s="127" t="str">
        <f t="shared" si="3"/>
        <v/>
      </c>
      <c r="Y10" s="141"/>
      <c r="Z10" s="211"/>
      <c r="AA10" s="212" t="str">
        <f t="shared" si="4"/>
        <v/>
      </c>
      <c r="AB10" s="127" t="str">
        <f t="shared" si="26"/>
        <v/>
      </c>
      <c r="AC10" s="127" t="str">
        <f t="shared" si="27"/>
        <v/>
      </c>
      <c r="AD10" s="127" t="str">
        <f t="shared" si="5"/>
        <v/>
      </c>
      <c r="AE10" s="127" t="str">
        <f t="shared" si="6"/>
        <v/>
      </c>
      <c r="AF10" s="213" t="str">
        <f t="shared" ref="AF10:AF73" si="31">IF(AND(Y10="",R10=""),"",IF(Y10="",0,IF(OR(Y10="Kompost",Y10="Bioabfallkompost",Y10="Grüngutkompost"),(AB10)*4%,(AB10)*10%))+IF(R10="",0,IF(OR(R10="Kompost",R10="Bioabfallkompost",R10="Grüngutkompost"),(U10)*4%,(U10)*10%)))</f>
        <v/>
      </c>
      <c r="AG10" s="141"/>
      <c r="AH10" s="211"/>
      <c r="AI10" s="211" t="str">
        <f t="shared" si="7"/>
        <v/>
      </c>
      <c r="AJ10" s="153" t="str">
        <f t="shared" si="28"/>
        <v/>
      </c>
      <c r="AK10" s="153" t="str">
        <f t="shared" si="8"/>
        <v/>
      </c>
      <c r="AL10" s="153" t="str">
        <f t="shared" si="9"/>
        <v/>
      </c>
      <c r="AM10" s="141"/>
      <c r="AN10" s="211"/>
      <c r="AO10" s="211" t="str">
        <f t="shared" si="10"/>
        <v/>
      </c>
      <c r="AP10" s="153" t="str">
        <f t="shared" si="29"/>
        <v/>
      </c>
      <c r="AQ10" s="153" t="str">
        <f t="shared" si="11"/>
        <v/>
      </c>
      <c r="AR10" s="153" t="str">
        <f t="shared" si="12"/>
        <v/>
      </c>
      <c r="AS10" s="141"/>
      <c r="AT10" s="211"/>
      <c r="AU10" s="211" t="str">
        <f t="shared" si="13"/>
        <v/>
      </c>
      <c r="AV10" s="153" t="str">
        <f t="shared" si="30"/>
        <v/>
      </c>
      <c r="AW10" s="153" t="str">
        <f t="shared" si="14"/>
        <v/>
      </c>
      <c r="AX10" s="153" t="str">
        <f t="shared" si="15"/>
        <v/>
      </c>
    </row>
    <row r="11" spans="1:60" ht="29.45" customHeight="1" x14ac:dyDescent="0.25">
      <c r="A11" s="216" t="str">
        <f>IF(B11="","",MAX($A$8:A10)+1)</f>
        <v/>
      </c>
      <c r="B11" s="216" t="str">
        <f>IF('N-Bedarf SK'!B11="","",'N-Bedarf SK'!B11)</f>
        <v/>
      </c>
      <c r="C11" s="217" t="str">
        <f>IF('N-Bedarf SK'!D11="","",'N-Bedarf SK'!D11)</f>
        <v/>
      </c>
      <c r="D11" s="218" t="str">
        <f>IF('N-Bedarf SK'!C11="","",'N-Bedarf SK'!C11)</f>
        <v/>
      </c>
      <c r="E11" s="219" t="str">
        <f>IF('N-Bedarf SK'!AE11="","",'N-Bedarf SK'!AE11)</f>
        <v/>
      </c>
      <c r="F11" s="219"/>
      <c r="G11" s="219"/>
      <c r="H11" s="345" t="str">
        <f t="shared" si="16"/>
        <v/>
      </c>
      <c r="I11" s="345" t="str">
        <f t="shared" si="17"/>
        <v/>
      </c>
      <c r="J11" s="345" t="str">
        <f t="shared" si="18"/>
        <v/>
      </c>
      <c r="K11" s="220">
        <f t="shared" ref="K11:K73" si="32">IF(V11="",0,V11)+IF(AC11="",0,AC11)+IF(AJ11="",0,AJ11)+IF(AP11="",0,AP11)+IF(AV11="",0,AV11)</f>
        <v>0</v>
      </c>
      <c r="L11" s="220">
        <f t="shared" si="19"/>
        <v>0</v>
      </c>
      <c r="M11" s="220">
        <f t="shared" si="20"/>
        <v>0</v>
      </c>
      <c r="N11" s="220" t="str">
        <f t="shared" si="21"/>
        <v/>
      </c>
      <c r="O11" s="220" t="str">
        <f t="shared" si="22"/>
        <v/>
      </c>
      <c r="P11" s="220" t="str">
        <f t="shared" si="23"/>
        <v/>
      </c>
      <c r="Q11" s="214" t="str">
        <f t="shared" si="0"/>
        <v/>
      </c>
      <c r="R11" s="141"/>
      <c r="S11" s="211"/>
      <c r="T11" s="211" t="str">
        <f t="shared" si="1"/>
        <v/>
      </c>
      <c r="U11" s="127" t="str">
        <f t="shared" si="24"/>
        <v/>
      </c>
      <c r="V11" s="127" t="str">
        <f t="shared" si="25"/>
        <v/>
      </c>
      <c r="W11" s="127" t="str">
        <f t="shared" si="2"/>
        <v/>
      </c>
      <c r="X11" s="127" t="str">
        <f t="shared" si="3"/>
        <v/>
      </c>
      <c r="Y11" s="141"/>
      <c r="Z11" s="211"/>
      <c r="AA11" s="212" t="str">
        <f t="shared" si="4"/>
        <v/>
      </c>
      <c r="AB11" s="127" t="str">
        <f t="shared" si="26"/>
        <v/>
      </c>
      <c r="AC11" s="127" t="str">
        <f t="shared" si="27"/>
        <v/>
      </c>
      <c r="AD11" s="127" t="str">
        <f t="shared" si="5"/>
        <v/>
      </c>
      <c r="AE11" s="127" t="str">
        <f t="shared" si="6"/>
        <v/>
      </c>
      <c r="AF11" s="213" t="str">
        <f t="shared" si="31"/>
        <v/>
      </c>
      <c r="AG11" s="141"/>
      <c r="AH11" s="211"/>
      <c r="AI11" s="211" t="str">
        <f t="shared" si="7"/>
        <v/>
      </c>
      <c r="AJ11" s="153" t="str">
        <f t="shared" si="28"/>
        <v/>
      </c>
      <c r="AK11" s="153" t="str">
        <f t="shared" si="8"/>
        <v/>
      </c>
      <c r="AL11" s="153" t="str">
        <f t="shared" si="9"/>
        <v/>
      </c>
      <c r="AM11" s="141"/>
      <c r="AN11" s="211"/>
      <c r="AO11" s="211" t="str">
        <f t="shared" si="10"/>
        <v/>
      </c>
      <c r="AP11" s="153" t="str">
        <f t="shared" si="29"/>
        <v/>
      </c>
      <c r="AQ11" s="153" t="str">
        <f t="shared" si="11"/>
        <v/>
      </c>
      <c r="AR11" s="153" t="str">
        <f t="shared" si="12"/>
        <v/>
      </c>
      <c r="AS11" s="141"/>
      <c r="AT11" s="211"/>
      <c r="AU11" s="211" t="str">
        <f t="shared" si="13"/>
        <v/>
      </c>
      <c r="AV11" s="153" t="str">
        <f t="shared" si="30"/>
        <v/>
      </c>
      <c r="AW11" s="153" t="str">
        <f t="shared" si="14"/>
        <v/>
      </c>
      <c r="AX11" s="153" t="str">
        <f t="shared" si="15"/>
        <v/>
      </c>
    </row>
    <row r="12" spans="1:60" ht="29.45" customHeight="1" x14ac:dyDescent="0.25">
      <c r="A12" s="216" t="str">
        <f>IF(B12="","",MAX($A$8:A11)+1)</f>
        <v/>
      </c>
      <c r="B12" s="216" t="str">
        <f>IF('N-Bedarf SK'!B12="","",'N-Bedarf SK'!B12)</f>
        <v/>
      </c>
      <c r="C12" s="217" t="str">
        <f>IF('N-Bedarf SK'!D12="","",'N-Bedarf SK'!D12)</f>
        <v/>
      </c>
      <c r="D12" s="218" t="str">
        <f>IF('N-Bedarf SK'!C12="","",'N-Bedarf SK'!C12)</f>
        <v/>
      </c>
      <c r="E12" s="219" t="str">
        <f>IF('N-Bedarf SK'!AE12="","",'N-Bedarf SK'!AE12)</f>
        <v/>
      </c>
      <c r="F12" s="219"/>
      <c r="G12" s="219"/>
      <c r="H12" s="345" t="str">
        <f t="shared" si="16"/>
        <v/>
      </c>
      <c r="I12" s="345" t="str">
        <f t="shared" si="17"/>
        <v/>
      </c>
      <c r="J12" s="345" t="str">
        <f t="shared" si="18"/>
        <v/>
      </c>
      <c r="K12" s="220">
        <f t="shared" si="32"/>
        <v>0</v>
      </c>
      <c r="L12" s="220">
        <f t="shared" si="19"/>
        <v>0</v>
      </c>
      <c r="M12" s="220">
        <f t="shared" si="20"/>
        <v>0</v>
      </c>
      <c r="N12" s="220" t="str">
        <f t="shared" si="21"/>
        <v/>
      </c>
      <c r="O12" s="220" t="str">
        <f t="shared" si="22"/>
        <v/>
      </c>
      <c r="P12" s="220" t="str">
        <f t="shared" si="23"/>
        <v/>
      </c>
      <c r="Q12" s="214" t="str">
        <f t="shared" si="0"/>
        <v/>
      </c>
      <c r="R12" s="141"/>
      <c r="S12" s="211"/>
      <c r="T12" s="211" t="str">
        <f t="shared" si="1"/>
        <v/>
      </c>
      <c r="U12" s="127" t="str">
        <f t="shared" si="24"/>
        <v/>
      </c>
      <c r="V12" s="127" t="str">
        <f t="shared" si="25"/>
        <v/>
      </c>
      <c r="W12" s="127" t="str">
        <f t="shared" si="2"/>
        <v/>
      </c>
      <c r="X12" s="127" t="str">
        <f t="shared" si="3"/>
        <v/>
      </c>
      <c r="Y12" s="141"/>
      <c r="Z12" s="211"/>
      <c r="AA12" s="212" t="str">
        <f t="shared" si="4"/>
        <v/>
      </c>
      <c r="AB12" s="127" t="str">
        <f t="shared" si="26"/>
        <v/>
      </c>
      <c r="AC12" s="127" t="str">
        <f t="shared" si="27"/>
        <v/>
      </c>
      <c r="AD12" s="127" t="str">
        <f t="shared" si="5"/>
        <v/>
      </c>
      <c r="AE12" s="127" t="str">
        <f t="shared" si="6"/>
        <v/>
      </c>
      <c r="AF12" s="213" t="str">
        <f t="shared" si="31"/>
        <v/>
      </c>
      <c r="AG12" s="141"/>
      <c r="AH12" s="211"/>
      <c r="AI12" s="211" t="str">
        <f t="shared" si="7"/>
        <v/>
      </c>
      <c r="AJ12" s="153" t="str">
        <f t="shared" si="28"/>
        <v/>
      </c>
      <c r="AK12" s="153" t="str">
        <f t="shared" si="8"/>
        <v/>
      </c>
      <c r="AL12" s="153" t="str">
        <f t="shared" si="9"/>
        <v/>
      </c>
      <c r="AM12" s="141"/>
      <c r="AN12" s="211"/>
      <c r="AO12" s="211" t="str">
        <f t="shared" si="10"/>
        <v/>
      </c>
      <c r="AP12" s="153" t="str">
        <f t="shared" si="29"/>
        <v/>
      </c>
      <c r="AQ12" s="153" t="str">
        <f t="shared" si="11"/>
        <v/>
      </c>
      <c r="AR12" s="153" t="str">
        <f t="shared" si="12"/>
        <v/>
      </c>
      <c r="AS12" s="141"/>
      <c r="AT12" s="211"/>
      <c r="AU12" s="211" t="str">
        <f t="shared" si="13"/>
        <v/>
      </c>
      <c r="AV12" s="153" t="str">
        <f t="shared" si="30"/>
        <v/>
      </c>
      <c r="AW12" s="153" t="str">
        <f t="shared" si="14"/>
        <v/>
      </c>
      <c r="AX12" s="153" t="str">
        <f t="shared" si="15"/>
        <v/>
      </c>
    </row>
    <row r="13" spans="1:60" ht="29.45" customHeight="1" x14ac:dyDescent="0.25">
      <c r="A13" s="216" t="str">
        <f>IF(B13="","",MAX($A$8:A12)+1)</f>
        <v/>
      </c>
      <c r="B13" s="216" t="str">
        <f>IF('N-Bedarf SK'!B13="","",'N-Bedarf SK'!B13)</f>
        <v/>
      </c>
      <c r="C13" s="217" t="str">
        <f>IF('N-Bedarf SK'!D13="","",'N-Bedarf SK'!D13)</f>
        <v/>
      </c>
      <c r="D13" s="218" t="str">
        <f>IF('N-Bedarf SK'!C13="","",'N-Bedarf SK'!C13)</f>
        <v/>
      </c>
      <c r="E13" s="219" t="str">
        <f>IF('N-Bedarf SK'!AE13="","",'N-Bedarf SK'!AE13)</f>
        <v/>
      </c>
      <c r="F13" s="219"/>
      <c r="G13" s="219"/>
      <c r="H13" s="345" t="str">
        <f t="shared" si="16"/>
        <v/>
      </c>
      <c r="I13" s="345" t="str">
        <f t="shared" si="17"/>
        <v/>
      </c>
      <c r="J13" s="345" t="str">
        <f t="shared" si="18"/>
        <v/>
      </c>
      <c r="K13" s="220">
        <f t="shared" si="32"/>
        <v>0</v>
      </c>
      <c r="L13" s="220">
        <f t="shared" si="19"/>
        <v>0</v>
      </c>
      <c r="M13" s="220">
        <f t="shared" si="20"/>
        <v>0</v>
      </c>
      <c r="N13" s="220" t="str">
        <f t="shared" si="21"/>
        <v/>
      </c>
      <c r="O13" s="220" t="str">
        <f t="shared" si="22"/>
        <v/>
      </c>
      <c r="P13" s="220" t="str">
        <f t="shared" si="23"/>
        <v/>
      </c>
      <c r="Q13" s="214" t="str">
        <f t="shared" si="0"/>
        <v/>
      </c>
      <c r="R13" s="141"/>
      <c r="S13" s="211"/>
      <c r="T13" s="211" t="str">
        <f t="shared" si="1"/>
        <v/>
      </c>
      <c r="U13" s="127" t="str">
        <f t="shared" si="24"/>
        <v/>
      </c>
      <c r="V13" s="127" t="str">
        <f t="shared" si="25"/>
        <v/>
      </c>
      <c r="W13" s="127" t="str">
        <f t="shared" si="2"/>
        <v/>
      </c>
      <c r="X13" s="127" t="str">
        <f t="shared" si="3"/>
        <v/>
      </c>
      <c r="Y13" s="141"/>
      <c r="Z13" s="211"/>
      <c r="AA13" s="212" t="str">
        <f t="shared" si="4"/>
        <v/>
      </c>
      <c r="AB13" s="127" t="str">
        <f t="shared" si="26"/>
        <v/>
      </c>
      <c r="AC13" s="127" t="str">
        <f t="shared" si="27"/>
        <v/>
      </c>
      <c r="AD13" s="127" t="str">
        <f t="shared" si="5"/>
        <v/>
      </c>
      <c r="AE13" s="127" t="str">
        <f t="shared" si="6"/>
        <v/>
      </c>
      <c r="AF13" s="213" t="str">
        <f t="shared" si="31"/>
        <v/>
      </c>
      <c r="AG13" s="141"/>
      <c r="AH13" s="211"/>
      <c r="AI13" s="211" t="str">
        <f t="shared" si="7"/>
        <v/>
      </c>
      <c r="AJ13" s="153" t="str">
        <f t="shared" si="28"/>
        <v/>
      </c>
      <c r="AK13" s="153" t="str">
        <f t="shared" si="8"/>
        <v/>
      </c>
      <c r="AL13" s="153" t="str">
        <f t="shared" si="9"/>
        <v/>
      </c>
      <c r="AM13" s="141"/>
      <c r="AN13" s="211"/>
      <c r="AO13" s="211" t="str">
        <f t="shared" si="10"/>
        <v/>
      </c>
      <c r="AP13" s="153" t="str">
        <f t="shared" si="29"/>
        <v/>
      </c>
      <c r="AQ13" s="153" t="str">
        <f t="shared" si="11"/>
        <v/>
      </c>
      <c r="AR13" s="153" t="str">
        <f t="shared" si="12"/>
        <v/>
      </c>
      <c r="AS13" s="141"/>
      <c r="AT13" s="211"/>
      <c r="AU13" s="211" t="str">
        <f t="shared" si="13"/>
        <v/>
      </c>
      <c r="AV13" s="153" t="str">
        <f t="shared" si="30"/>
        <v/>
      </c>
      <c r="AW13" s="153" t="str">
        <f t="shared" si="14"/>
        <v/>
      </c>
      <c r="AX13" s="153" t="str">
        <f t="shared" si="15"/>
        <v/>
      </c>
    </row>
    <row r="14" spans="1:60" ht="29.45" customHeight="1" x14ac:dyDescent="0.25">
      <c r="A14" s="216" t="str">
        <f>IF(B14="","",MAX($A$8:A13)+1)</f>
        <v/>
      </c>
      <c r="B14" s="216" t="str">
        <f>IF('N-Bedarf SK'!B14="","",'N-Bedarf SK'!B14)</f>
        <v/>
      </c>
      <c r="C14" s="217" t="str">
        <f>IF('N-Bedarf SK'!D14="","",'N-Bedarf SK'!D14)</f>
        <v/>
      </c>
      <c r="D14" s="218" t="str">
        <f>IF('N-Bedarf SK'!C14="","",'N-Bedarf SK'!C14)</f>
        <v/>
      </c>
      <c r="E14" s="219" t="str">
        <f>IF('N-Bedarf SK'!AE14="","",'N-Bedarf SK'!AE14)</f>
        <v/>
      </c>
      <c r="F14" s="219"/>
      <c r="G14" s="219"/>
      <c r="H14" s="345" t="str">
        <f t="shared" si="16"/>
        <v/>
      </c>
      <c r="I14" s="345" t="str">
        <f t="shared" si="17"/>
        <v/>
      </c>
      <c r="J14" s="345" t="str">
        <f t="shared" si="18"/>
        <v/>
      </c>
      <c r="K14" s="220">
        <f t="shared" si="32"/>
        <v>0</v>
      </c>
      <c r="L14" s="220">
        <f t="shared" si="19"/>
        <v>0</v>
      </c>
      <c r="M14" s="220">
        <f t="shared" si="20"/>
        <v>0</v>
      </c>
      <c r="N14" s="220" t="str">
        <f t="shared" si="21"/>
        <v/>
      </c>
      <c r="O14" s="220" t="str">
        <f t="shared" si="22"/>
        <v/>
      </c>
      <c r="P14" s="220" t="str">
        <f t="shared" si="23"/>
        <v/>
      </c>
      <c r="Q14" s="214" t="str">
        <f t="shared" si="0"/>
        <v/>
      </c>
      <c r="R14" s="141"/>
      <c r="S14" s="211"/>
      <c r="T14" s="211" t="str">
        <f t="shared" si="1"/>
        <v/>
      </c>
      <c r="U14" s="127" t="str">
        <f t="shared" si="24"/>
        <v/>
      </c>
      <c r="V14" s="127" t="str">
        <f t="shared" si="25"/>
        <v/>
      </c>
      <c r="W14" s="127" t="str">
        <f t="shared" si="2"/>
        <v/>
      </c>
      <c r="X14" s="127" t="str">
        <f t="shared" si="3"/>
        <v/>
      </c>
      <c r="Y14" s="141"/>
      <c r="Z14" s="211"/>
      <c r="AA14" s="212" t="str">
        <f t="shared" si="4"/>
        <v/>
      </c>
      <c r="AB14" s="127" t="str">
        <f t="shared" si="26"/>
        <v/>
      </c>
      <c r="AC14" s="127" t="str">
        <f t="shared" si="27"/>
        <v/>
      </c>
      <c r="AD14" s="127" t="str">
        <f t="shared" si="5"/>
        <v/>
      </c>
      <c r="AE14" s="127" t="str">
        <f t="shared" si="6"/>
        <v/>
      </c>
      <c r="AF14" s="213" t="str">
        <f t="shared" si="31"/>
        <v/>
      </c>
      <c r="AG14" s="141"/>
      <c r="AH14" s="211"/>
      <c r="AI14" s="211" t="str">
        <f t="shared" si="7"/>
        <v/>
      </c>
      <c r="AJ14" s="153" t="str">
        <f t="shared" si="28"/>
        <v/>
      </c>
      <c r="AK14" s="153" t="str">
        <f t="shared" si="8"/>
        <v/>
      </c>
      <c r="AL14" s="153" t="str">
        <f t="shared" si="9"/>
        <v/>
      </c>
      <c r="AM14" s="141"/>
      <c r="AN14" s="211"/>
      <c r="AO14" s="211" t="str">
        <f t="shared" si="10"/>
        <v/>
      </c>
      <c r="AP14" s="153" t="str">
        <f t="shared" si="29"/>
        <v/>
      </c>
      <c r="AQ14" s="153" t="str">
        <f t="shared" si="11"/>
        <v/>
      </c>
      <c r="AR14" s="153" t="str">
        <f t="shared" si="12"/>
        <v/>
      </c>
      <c r="AS14" s="141"/>
      <c r="AT14" s="211"/>
      <c r="AU14" s="211" t="str">
        <f t="shared" si="13"/>
        <v/>
      </c>
      <c r="AV14" s="153" t="str">
        <f t="shared" si="30"/>
        <v/>
      </c>
      <c r="AW14" s="153" t="str">
        <f t="shared" si="14"/>
        <v/>
      </c>
      <c r="AX14" s="153" t="str">
        <f t="shared" si="15"/>
        <v/>
      </c>
    </row>
    <row r="15" spans="1:60" ht="29.45" customHeight="1" x14ac:dyDescent="0.25">
      <c r="A15" s="216" t="str">
        <f>IF(B15="","",MAX($A$8:A14)+1)</f>
        <v/>
      </c>
      <c r="B15" s="216" t="str">
        <f>IF('N-Bedarf SK'!B15="","",'N-Bedarf SK'!B15)</f>
        <v/>
      </c>
      <c r="C15" s="217" t="str">
        <f>IF('N-Bedarf SK'!D15="","",'N-Bedarf SK'!D15)</f>
        <v/>
      </c>
      <c r="D15" s="218" t="str">
        <f>IF('N-Bedarf SK'!C15="","",'N-Bedarf SK'!C15)</f>
        <v/>
      </c>
      <c r="E15" s="219" t="str">
        <f>IF('N-Bedarf SK'!AE15="","",'N-Bedarf SK'!AE15)</f>
        <v/>
      </c>
      <c r="F15" s="219"/>
      <c r="G15" s="219"/>
      <c r="H15" s="345" t="str">
        <f t="shared" si="16"/>
        <v/>
      </c>
      <c r="I15" s="345" t="str">
        <f t="shared" si="17"/>
        <v/>
      </c>
      <c r="J15" s="345" t="str">
        <f t="shared" si="18"/>
        <v/>
      </c>
      <c r="K15" s="220">
        <f t="shared" si="32"/>
        <v>0</v>
      </c>
      <c r="L15" s="220">
        <f t="shared" si="19"/>
        <v>0</v>
      </c>
      <c r="M15" s="220">
        <f t="shared" si="20"/>
        <v>0</v>
      </c>
      <c r="N15" s="220" t="str">
        <f t="shared" si="21"/>
        <v/>
      </c>
      <c r="O15" s="220" t="str">
        <f t="shared" si="22"/>
        <v/>
      </c>
      <c r="P15" s="220" t="str">
        <f t="shared" si="23"/>
        <v/>
      </c>
      <c r="Q15" s="214" t="str">
        <f t="shared" si="0"/>
        <v/>
      </c>
      <c r="R15" s="141"/>
      <c r="S15" s="211"/>
      <c r="T15" s="211" t="str">
        <f t="shared" si="1"/>
        <v/>
      </c>
      <c r="U15" s="127" t="str">
        <f t="shared" si="24"/>
        <v/>
      </c>
      <c r="V15" s="127" t="str">
        <f t="shared" si="25"/>
        <v/>
      </c>
      <c r="W15" s="127" t="str">
        <f t="shared" si="2"/>
        <v/>
      </c>
      <c r="X15" s="127" t="str">
        <f t="shared" si="3"/>
        <v/>
      </c>
      <c r="Y15" s="141"/>
      <c r="Z15" s="211"/>
      <c r="AA15" s="212" t="str">
        <f t="shared" si="4"/>
        <v/>
      </c>
      <c r="AB15" s="127" t="str">
        <f t="shared" si="26"/>
        <v/>
      </c>
      <c r="AC15" s="127" t="str">
        <f t="shared" si="27"/>
        <v/>
      </c>
      <c r="AD15" s="127" t="str">
        <f t="shared" si="5"/>
        <v/>
      </c>
      <c r="AE15" s="127" t="str">
        <f t="shared" si="6"/>
        <v/>
      </c>
      <c r="AF15" s="213" t="str">
        <f t="shared" si="31"/>
        <v/>
      </c>
      <c r="AG15" s="141"/>
      <c r="AH15" s="211"/>
      <c r="AI15" s="211" t="str">
        <f t="shared" si="7"/>
        <v/>
      </c>
      <c r="AJ15" s="153" t="str">
        <f t="shared" si="28"/>
        <v/>
      </c>
      <c r="AK15" s="153" t="str">
        <f t="shared" si="8"/>
        <v/>
      </c>
      <c r="AL15" s="153" t="str">
        <f t="shared" si="9"/>
        <v/>
      </c>
      <c r="AM15" s="141"/>
      <c r="AN15" s="211"/>
      <c r="AO15" s="211" t="str">
        <f t="shared" si="10"/>
        <v/>
      </c>
      <c r="AP15" s="153" t="str">
        <f t="shared" si="29"/>
        <v/>
      </c>
      <c r="AQ15" s="153" t="str">
        <f t="shared" si="11"/>
        <v/>
      </c>
      <c r="AR15" s="153" t="str">
        <f t="shared" si="12"/>
        <v/>
      </c>
      <c r="AS15" s="141"/>
      <c r="AT15" s="211"/>
      <c r="AU15" s="211" t="str">
        <f t="shared" si="13"/>
        <v/>
      </c>
      <c r="AV15" s="153" t="str">
        <f t="shared" si="30"/>
        <v/>
      </c>
      <c r="AW15" s="153" t="str">
        <f t="shared" si="14"/>
        <v/>
      </c>
      <c r="AX15" s="153" t="str">
        <f t="shared" si="15"/>
        <v/>
      </c>
      <c r="AZ15" s="210"/>
    </row>
    <row r="16" spans="1:60" ht="29.45" customHeight="1" x14ac:dyDescent="0.25">
      <c r="A16" s="216" t="str">
        <f>IF(B16="","",MAX($A$8:A15)+1)</f>
        <v/>
      </c>
      <c r="B16" s="216" t="str">
        <f>IF('N-Bedarf SK'!B16="","",'N-Bedarf SK'!B16)</f>
        <v/>
      </c>
      <c r="C16" s="217" t="str">
        <f>IF('N-Bedarf SK'!D16="","",'N-Bedarf SK'!D16)</f>
        <v/>
      </c>
      <c r="D16" s="218" t="str">
        <f>IF('N-Bedarf SK'!C16="","",'N-Bedarf SK'!C16)</f>
        <v/>
      </c>
      <c r="E16" s="219" t="str">
        <f>IF('N-Bedarf SK'!AE16="","",'N-Bedarf SK'!AE16)</f>
        <v/>
      </c>
      <c r="F16" s="219"/>
      <c r="G16" s="219"/>
      <c r="H16" s="345" t="str">
        <f t="shared" si="16"/>
        <v/>
      </c>
      <c r="I16" s="345" t="str">
        <f t="shared" si="17"/>
        <v/>
      </c>
      <c r="J16" s="345" t="str">
        <f t="shared" si="18"/>
        <v/>
      </c>
      <c r="K16" s="220">
        <f t="shared" si="32"/>
        <v>0</v>
      </c>
      <c r="L16" s="220">
        <f t="shared" si="19"/>
        <v>0</v>
      </c>
      <c r="M16" s="220">
        <f t="shared" si="20"/>
        <v>0</v>
      </c>
      <c r="N16" s="220" t="str">
        <f t="shared" si="21"/>
        <v/>
      </c>
      <c r="O16" s="220" t="str">
        <f t="shared" si="22"/>
        <v/>
      </c>
      <c r="P16" s="220" t="str">
        <f t="shared" si="23"/>
        <v/>
      </c>
      <c r="Q16" s="214" t="str">
        <f t="shared" si="0"/>
        <v/>
      </c>
      <c r="R16" s="141"/>
      <c r="S16" s="211"/>
      <c r="T16" s="211" t="str">
        <f t="shared" si="1"/>
        <v/>
      </c>
      <c r="U16" s="127" t="str">
        <f t="shared" si="24"/>
        <v/>
      </c>
      <c r="V16" s="127" t="str">
        <f t="shared" si="25"/>
        <v/>
      </c>
      <c r="W16" s="127" t="str">
        <f t="shared" si="2"/>
        <v/>
      </c>
      <c r="X16" s="127" t="str">
        <f t="shared" si="3"/>
        <v/>
      </c>
      <c r="Y16" s="141"/>
      <c r="Z16" s="211"/>
      <c r="AA16" s="212" t="str">
        <f t="shared" si="4"/>
        <v/>
      </c>
      <c r="AB16" s="127" t="str">
        <f t="shared" si="26"/>
        <v/>
      </c>
      <c r="AC16" s="127" t="str">
        <f t="shared" si="27"/>
        <v/>
      </c>
      <c r="AD16" s="127" t="str">
        <f t="shared" si="5"/>
        <v/>
      </c>
      <c r="AE16" s="127" t="str">
        <f t="shared" si="6"/>
        <v/>
      </c>
      <c r="AF16" s="213" t="str">
        <f t="shared" si="31"/>
        <v/>
      </c>
      <c r="AG16" s="141"/>
      <c r="AH16" s="211"/>
      <c r="AI16" s="211" t="str">
        <f t="shared" si="7"/>
        <v/>
      </c>
      <c r="AJ16" s="153" t="str">
        <f t="shared" si="28"/>
        <v/>
      </c>
      <c r="AK16" s="153" t="str">
        <f t="shared" si="8"/>
        <v/>
      </c>
      <c r="AL16" s="153" t="str">
        <f t="shared" si="9"/>
        <v/>
      </c>
      <c r="AM16" s="141"/>
      <c r="AN16" s="211"/>
      <c r="AO16" s="211" t="str">
        <f t="shared" si="10"/>
        <v/>
      </c>
      <c r="AP16" s="153" t="str">
        <f t="shared" si="29"/>
        <v/>
      </c>
      <c r="AQ16" s="153" t="str">
        <f t="shared" si="11"/>
        <v/>
      </c>
      <c r="AR16" s="153" t="str">
        <f t="shared" si="12"/>
        <v/>
      </c>
      <c r="AS16" s="141"/>
      <c r="AT16" s="211"/>
      <c r="AU16" s="211" t="str">
        <f t="shared" si="13"/>
        <v/>
      </c>
      <c r="AV16" s="153" t="str">
        <f t="shared" si="30"/>
        <v/>
      </c>
      <c r="AW16" s="153" t="str">
        <f t="shared" si="14"/>
        <v/>
      </c>
      <c r="AX16" s="153" t="str">
        <f t="shared" si="15"/>
        <v/>
      </c>
      <c r="AZ16" s="210"/>
    </row>
    <row r="17" spans="1:52" ht="29.45" customHeight="1" x14ac:dyDescent="0.25">
      <c r="A17" s="216" t="str">
        <f>IF(B17="","",MAX($A$8:A16)+1)</f>
        <v/>
      </c>
      <c r="B17" s="216" t="str">
        <f>IF('N-Bedarf SK'!B17="","",'N-Bedarf SK'!B17)</f>
        <v/>
      </c>
      <c r="C17" s="217" t="str">
        <f>IF('N-Bedarf SK'!D17="","",'N-Bedarf SK'!D17)</f>
        <v/>
      </c>
      <c r="D17" s="218" t="str">
        <f>IF('N-Bedarf SK'!C17="","",'N-Bedarf SK'!C17)</f>
        <v/>
      </c>
      <c r="E17" s="219" t="str">
        <f>IF('N-Bedarf SK'!AE17="","",'N-Bedarf SK'!AE17)</f>
        <v/>
      </c>
      <c r="F17" s="219"/>
      <c r="G17" s="219"/>
      <c r="H17" s="345" t="str">
        <f t="shared" si="16"/>
        <v/>
      </c>
      <c r="I17" s="345" t="str">
        <f t="shared" si="17"/>
        <v/>
      </c>
      <c r="J17" s="345" t="str">
        <f t="shared" si="18"/>
        <v/>
      </c>
      <c r="K17" s="220">
        <f t="shared" si="32"/>
        <v>0</v>
      </c>
      <c r="L17" s="220">
        <f t="shared" si="19"/>
        <v>0</v>
      </c>
      <c r="M17" s="220">
        <f t="shared" si="20"/>
        <v>0</v>
      </c>
      <c r="N17" s="220" t="str">
        <f t="shared" si="21"/>
        <v/>
      </c>
      <c r="O17" s="220" t="str">
        <f t="shared" si="22"/>
        <v/>
      </c>
      <c r="P17" s="220" t="str">
        <f t="shared" si="23"/>
        <v/>
      </c>
      <c r="Q17" s="214" t="str">
        <f t="shared" si="0"/>
        <v/>
      </c>
      <c r="R17" s="141"/>
      <c r="S17" s="211"/>
      <c r="T17" s="211" t="str">
        <f t="shared" si="1"/>
        <v/>
      </c>
      <c r="U17" s="127" t="str">
        <f t="shared" si="24"/>
        <v/>
      </c>
      <c r="V17" s="127" t="str">
        <f t="shared" si="25"/>
        <v/>
      </c>
      <c r="W17" s="127" t="str">
        <f t="shared" si="2"/>
        <v/>
      </c>
      <c r="X17" s="127" t="str">
        <f t="shared" si="3"/>
        <v/>
      </c>
      <c r="Y17" s="141"/>
      <c r="Z17" s="211"/>
      <c r="AA17" s="212" t="str">
        <f t="shared" si="4"/>
        <v/>
      </c>
      <c r="AB17" s="127" t="str">
        <f t="shared" si="26"/>
        <v/>
      </c>
      <c r="AC17" s="127" t="str">
        <f t="shared" si="27"/>
        <v/>
      </c>
      <c r="AD17" s="127" t="str">
        <f t="shared" si="5"/>
        <v/>
      </c>
      <c r="AE17" s="127" t="str">
        <f t="shared" si="6"/>
        <v/>
      </c>
      <c r="AF17" s="213" t="str">
        <f t="shared" si="31"/>
        <v/>
      </c>
      <c r="AG17" s="141"/>
      <c r="AH17" s="211"/>
      <c r="AI17" s="211" t="str">
        <f t="shared" si="7"/>
        <v/>
      </c>
      <c r="AJ17" s="153" t="str">
        <f t="shared" si="28"/>
        <v/>
      </c>
      <c r="AK17" s="153" t="str">
        <f t="shared" si="8"/>
        <v/>
      </c>
      <c r="AL17" s="153" t="str">
        <f t="shared" si="9"/>
        <v/>
      </c>
      <c r="AM17" s="141"/>
      <c r="AN17" s="211"/>
      <c r="AO17" s="211" t="str">
        <f t="shared" si="10"/>
        <v/>
      </c>
      <c r="AP17" s="153" t="str">
        <f t="shared" si="29"/>
        <v/>
      </c>
      <c r="AQ17" s="153" t="str">
        <f t="shared" si="11"/>
        <v/>
      </c>
      <c r="AR17" s="153" t="str">
        <f t="shared" si="12"/>
        <v/>
      </c>
      <c r="AS17" s="141"/>
      <c r="AT17" s="211"/>
      <c r="AU17" s="211" t="str">
        <f t="shared" si="13"/>
        <v/>
      </c>
      <c r="AV17" s="153" t="str">
        <f t="shared" si="30"/>
        <v/>
      </c>
      <c r="AW17" s="153" t="str">
        <f t="shared" si="14"/>
        <v/>
      </c>
      <c r="AX17" s="153" t="str">
        <f t="shared" si="15"/>
        <v/>
      </c>
      <c r="AZ17" s="210"/>
    </row>
    <row r="18" spans="1:52" ht="29.45" customHeight="1" x14ac:dyDescent="0.25">
      <c r="A18" s="216" t="str">
        <f>IF(B18="","",MAX($A$8:A17)+1)</f>
        <v/>
      </c>
      <c r="B18" s="216" t="str">
        <f>IF('N-Bedarf SK'!B18="","",'N-Bedarf SK'!B18)</f>
        <v/>
      </c>
      <c r="C18" s="217" t="str">
        <f>IF('N-Bedarf SK'!D18="","",'N-Bedarf SK'!D18)</f>
        <v/>
      </c>
      <c r="D18" s="218" t="str">
        <f>IF('N-Bedarf SK'!C18="","",'N-Bedarf SK'!C18)</f>
        <v/>
      </c>
      <c r="E18" s="219" t="str">
        <f>IF('N-Bedarf SK'!AE18="","",'N-Bedarf SK'!AE18)</f>
        <v/>
      </c>
      <c r="F18" s="219"/>
      <c r="G18" s="219"/>
      <c r="H18" s="345" t="str">
        <f t="shared" si="16"/>
        <v/>
      </c>
      <c r="I18" s="345" t="str">
        <f t="shared" si="17"/>
        <v/>
      </c>
      <c r="J18" s="345" t="str">
        <f t="shared" si="18"/>
        <v/>
      </c>
      <c r="K18" s="220">
        <f t="shared" si="32"/>
        <v>0</v>
      </c>
      <c r="L18" s="220">
        <f t="shared" si="19"/>
        <v>0</v>
      </c>
      <c r="M18" s="220">
        <f t="shared" si="20"/>
        <v>0</v>
      </c>
      <c r="N18" s="220" t="str">
        <f t="shared" si="21"/>
        <v/>
      </c>
      <c r="O18" s="220" t="str">
        <f t="shared" si="22"/>
        <v/>
      </c>
      <c r="P18" s="220" t="str">
        <f t="shared" si="23"/>
        <v/>
      </c>
      <c r="Q18" s="214" t="str">
        <f t="shared" si="0"/>
        <v/>
      </c>
      <c r="R18" s="141"/>
      <c r="S18" s="211"/>
      <c r="T18" s="211" t="str">
        <f t="shared" si="1"/>
        <v/>
      </c>
      <c r="U18" s="127" t="str">
        <f t="shared" si="24"/>
        <v/>
      </c>
      <c r="V18" s="127" t="str">
        <f t="shared" si="25"/>
        <v/>
      </c>
      <c r="W18" s="127" t="str">
        <f t="shared" si="2"/>
        <v/>
      </c>
      <c r="X18" s="127" t="str">
        <f t="shared" si="3"/>
        <v/>
      </c>
      <c r="Y18" s="141"/>
      <c r="Z18" s="211"/>
      <c r="AA18" s="212" t="str">
        <f t="shared" si="4"/>
        <v/>
      </c>
      <c r="AB18" s="127" t="str">
        <f t="shared" si="26"/>
        <v/>
      </c>
      <c r="AC18" s="127" t="str">
        <f t="shared" si="27"/>
        <v/>
      </c>
      <c r="AD18" s="127" t="str">
        <f t="shared" si="5"/>
        <v/>
      </c>
      <c r="AE18" s="127" t="str">
        <f t="shared" si="6"/>
        <v/>
      </c>
      <c r="AF18" s="213" t="str">
        <f t="shared" si="31"/>
        <v/>
      </c>
      <c r="AG18" s="141"/>
      <c r="AH18" s="211"/>
      <c r="AI18" s="211" t="str">
        <f t="shared" si="7"/>
        <v/>
      </c>
      <c r="AJ18" s="153" t="str">
        <f t="shared" si="28"/>
        <v/>
      </c>
      <c r="AK18" s="153" t="str">
        <f t="shared" si="8"/>
        <v/>
      </c>
      <c r="AL18" s="153" t="str">
        <f t="shared" si="9"/>
        <v/>
      </c>
      <c r="AM18" s="141"/>
      <c r="AN18" s="211"/>
      <c r="AO18" s="211" t="str">
        <f t="shared" si="10"/>
        <v/>
      </c>
      <c r="AP18" s="153" t="str">
        <f t="shared" si="29"/>
        <v/>
      </c>
      <c r="AQ18" s="153" t="str">
        <f t="shared" si="11"/>
        <v/>
      </c>
      <c r="AR18" s="153" t="str">
        <f t="shared" si="12"/>
        <v/>
      </c>
      <c r="AS18" s="141"/>
      <c r="AT18" s="211"/>
      <c r="AU18" s="211" t="str">
        <f t="shared" si="13"/>
        <v/>
      </c>
      <c r="AV18" s="153" t="str">
        <f t="shared" si="30"/>
        <v/>
      </c>
      <c r="AW18" s="153" t="str">
        <f t="shared" si="14"/>
        <v/>
      </c>
      <c r="AX18" s="153" t="str">
        <f t="shared" si="15"/>
        <v/>
      </c>
      <c r="AZ18" s="210"/>
    </row>
    <row r="19" spans="1:52" ht="29.45" customHeight="1" x14ac:dyDescent="0.25">
      <c r="A19" s="216" t="str">
        <f>IF(B19="","",MAX($A$8:A18)+1)</f>
        <v/>
      </c>
      <c r="B19" s="216" t="str">
        <f>IF('N-Bedarf SK'!B19="","",'N-Bedarf SK'!B19)</f>
        <v/>
      </c>
      <c r="C19" s="217" t="str">
        <f>IF('N-Bedarf SK'!D19="","",'N-Bedarf SK'!D19)</f>
        <v/>
      </c>
      <c r="D19" s="218" t="str">
        <f>IF('N-Bedarf SK'!C19="","",'N-Bedarf SK'!C19)</f>
        <v/>
      </c>
      <c r="E19" s="219" t="str">
        <f>IF('N-Bedarf SK'!AE19="","",'N-Bedarf SK'!AE19)</f>
        <v/>
      </c>
      <c r="F19" s="219"/>
      <c r="G19" s="219"/>
      <c r="H19" s="345" t="str">
        <f t="shared" si="16"/>
        <v/>
      </c>
      <c r="I19" s="345" t="str">
        <f t="shared" si="17"/>
        <v/>
      </c>
      <c r="J19" s="345" t="str">
        <f t="shared" si="18"/>
        <v/>
      </c>
      <c r="K19" s="220">
        <f t="shared" si="32"/>
        <v>0</v>
      </c>
      <c r="L19" s="220">
        <f t="shared" si="19"/>
        <v>0</v>
      </c>
      <c r="M19" s="220">
        <f t="shared" si="20"/>
        <v>0</v>
      </c>
      <c r="N19" s="220" t="str">
        <f t="shared" si="21"/>
        <v/>
      </c>
      <c r="O19" s="220" t="str">
        <f t="shared" si="22"/>
        <v/>
      </c>
      <c r="P19" s="220" t="str">
        <f t="shared" si="23"/>
        <v/>
      </c>
      <c r="Q19" s="214" t="str">
        <f t="shared" si="0"/>
        <v/>
      </c>
      <c r="R19" s="141"/>
      <c r="S19" s="211"/>
      <c r="T19" s="211" t="str">
        <f t="shared" si="1"/>
        <v/>
      </c>
      <c r="U19" s="127" t="str">
        <f t="shared" si="24"/>
        <v/>
      </c>
      <c r="V19" s="127" t="str">
        <f t="shared" si="25"/>
        <v/>
      </c>
      <c r="W19" s="127" t="str">
        <f t="shared" si="2"/>
        <v/>
      </c>
      <c r="X19" s="127" t="str">
        <f t="shared" si="3"/>
        <v/>
      </c>
      <c r="Y19" s="141"/>
      <c r="Z19" s="211"/>
      <c r="AA19" s="212" t="str">
        <f t="shared" si="4"/>
        <v/>
      </c>
      <c r="AB19" s="127" t="str">
        <f t="shared" si="26"/>
        <v/>
      </c>
      <c r="AC19" s="127" t="str">
        <f t="shared" si="27"/>
        <v/>
      </c>
      <c r="AD19" s="127" t="str">
        <f t="shared" si="5"/>
        <v/>
      </c>
      <c r="AE19" s="127" t="str">
        <f t="shared" si="6"/>
        <v/>
      </c>
      <c r="AF19" s="213" t="str">
        <f t="shared" si="31"/>
        <v/>
      </c>
      <c r="AG19" s="141"/>
      <c r="AH19" s="211"/>
      <c r="AI19" s="211" t="str">
        <f t="shared" si="7"/>
        <v/>
      </c>
      <c r="AJ19" s="153" t="str">
        <f t="shared" si="28"/>
        <v/>
      </c>
      <c r="AK19" s="153" t="str">
        <f t="shared" si="8"/>
        <v/>
      </c>
      <c r="AL19" s="153" t="str">
        <f t="shared" si="9"/>
        <v/>
      </c>
      <c r="AM19" s="141"/>
      <c r="AN19" s="211"/>
      <c r="AO19" s="211" t="str">
        <f t="shared" si="10"/>
        <v/>
      </c>
      <c r="AP19" s="153" t="str">
        <f t="shared" si="29"/>
        <v/>
      </c>
      <c r="AQ19" s="153" t="str">
        <f t="shared" si="11"/>
        <v/>
      </c>
      <c r="AR19" s="153" t="str">
        <f t="shared" si="12"/>
        <v/>
      </c>
      <c r="AS19" s="141"/>
      <c r="AT19" s="211"/>
      <c r="AU19" s="211" t="str">
        <f t="shared" si="13"/>
        <v/>
      </c>
      <c r="AV19" s="153" t="str">
        <f t="shared" si="30"/>
        <v/>
      </c>
      <c r="AW19" s="153" t="str">
        <f t="shared" si="14"/>
        <v/>
      </c>
      <c r="AX19" s="153" t="str">
        <f t="shared" si="15"/>
        <v/>
      </c>
      <c r="AZ19" s="210"/>
    </row>
    <row r="20" spans="1:52" ht="29.45" customHeight="1" x14ac:dyDescent="0.25">
      <c r="A20" s="216" t="str">
        <f>IF(B20="","",MAX($A$8:A19)+1)</f>
        <v/>
      </c>
      <c r="B20" s="216" t="str">
        <f>IF('N-Bedarf SK'!B20="","",'N-Bedarf SK'!B20)</f>
        <v/>
      </c>
      <c r="C20" s="217" t="str">
        <f>IF('N-Bedarf SK'!D20="","",'N-Bedarf SK'!D20)</f>
        <v/>
      </c>
      <c r="D20" s="218" t="str">
        <f>IF('N-Bedarf SK'!C20="","",'N-Bedarf SK'!C20)</f>
        <v/>
      </c>
      <c r="E20" s="219" t="str">
        <f>IF('N-Bedarf SK'!AE20="","",'N-Bedarf SK'!AE20)</f>
        <v/>
      </c>
      <c r="F20" s="219"/>
      <c r="G20" s="219"/>
      <c r="H20" s="345" t="str">
        <f t="shared" si="16"/>
        <v/>
      </c>
      <c r="I20" s="345" t="str">
        <f t="shared" si="17"/>
        <v/>
      </c>
      <c r="J20" s="345" t="str">
        <f t="shared" si="18"/>
        <v/>
      </c>
      <c r="K20" s="220">
        <f t="shared" si="32"/>
        <v>0</v>
      </c>
      <c r="L20" s="220">
        <f t="shared" si="19"/>
        <v>0</v>
      </c>
      <c r="M20" s="220">
        <f t="shared" si="20"/>
        <v>0</v>
      </c>
      <c r="N20" s="220" t="str">
        <f t="shared" si="21"/>
        <v/>
      </c>
      <c r="O20" s="220" t="str">
        <f t="shared" si="22"/>
        <v/>
      </c>
      <c r="P20" s="220" t="str">
        <f t="shared" si="23"/>
        <v/>
      </c>
      <c r="Q20" s="214" t="str">
        <f t="shared" si="0"/>
        <v/>
      </c>
      <c r="R20" s="141"/>
      <c r="S20" s="211"/>
      <c r="T20" s="211" t="str">
        <f t="shared" si="1"/>
        <v/>
      </c>
      <c r="U20" s="127" t="str">
        <f t="shared" si="24"/>
        <v/>
      </c>
      <c r="V20" s="127" t="str">
        <f t="shared" si="25"/>
        <v/>
      </c>
      <c r="W20" s="127" t="str">
        <f t="shared" si="2"/>
        <v/>
      </c>
      <c r="X20" s="127" t="str">
        <f t="shared" si="3"/>
        <v/>
      </c>
      <c r="Y20" s="141"/>
      <c r="Z20" s="211"/>
      <c r="AA20" s="212" t="str">
        <f t="shared" si="4"/>
        <v/>
      </c>
      <c r="AB20" s="127" t="str">
        <f t="shared" si="26"/>
        <v/>
      </c>
      <c r="AC20" s="127" t="str">
        <f t="shared" si="27"/>
        <v/>
      </c>
      <c r="AD20" s="127" t="str">
        <f t="shared" si="5"/>
        <v/>
      </c>
      <c r="AE20" s="127" t="str">
        <f t="shared" si="6"/>
        <v/>
      </c>
      <c r="AF20" s="213" t="str">
        <f t="shared" si="31"/>
        <v/>
      </c>
      <c r="AG20" s="141"/>
      <c r="AH20" s="211"/>
      <c r="AI20" s="211" t="str">
        <f t="shared" si="7"/>
        <v/>
      </c>
      <c r="AJ20" s="153" t="str">
        <f t="shared" si="28"/>
        <v/>
      </c>
      <c r="AK20" s="153" t="str">
        <f t="shared" si="8"/>
        <v/>
      </c>
      <c r="AL20" s="153" t="str">
        <f t="shared" si="9"/>
        <v/>
      </c>
      <c r="AM20" s="141"/>
      <c r="AN20" s="211"/>
      <c r="AO20" s="211" t="str">
        <f t="shared" si="10"/>
        <v/>
      </c>
      <c r="AP20" s="153" t="str">
        <f t="shared" si="29"/>
        <v/>
      </c>
      <c r="AQ20" s="153" t="str">
        <f t="shared" si="11"/>
        <v/>
      </c>
      <c r="AR20" s="153" t="str">
        <f t="shared" si="12"/>
        <v/>
      </c>
      <c r="AS20" s="141"/>
      <c r="AT20" s="211"/>
      <c r="AU20" s="211" t="str">
        <f t="shared" si="13"/>
        <v/>
      </c>
      <c r="AV20" s="153" t="str">
        <f t="shared" si="30"/>
        <v/>
      </c>
      <c r="AW20" s="153" t="str">
        <f t="shared" si="14"/>
        <v/>
      </c>
      <c r="AX20" s="153" t="str">
        <f t="shared" si="15"/>
        <v/>
      </c>
    </row>
    <row r="21" spans="1:52" ht="29.45" customHeight="1" x14ac:dyDescent="0.25">
      <c r="A21" s="216" t="str">
        <f>IF(B21="","",MAX($A$8:A20)+1)</f>
        <v/>
      </c>
      <c r="B21" s="216" t="str">
        <f>IF('N-Bedarf SK'!B21="","",'N-Bedarf SK'!B21)</f>
        <v/>
      </c>
      <c r="C21" s="217" t="str">
        <f>IF('N-Bedarf SK'!D21="","",'N-Bedarf SK'!D21)</f>
        <v/>
      </c>
      <c r="D21" s="218" t="str">
        <f>IF('N-Bedarf SK'!C21="","",'N-Bedarf SK'!C21)</f>
        <v/>
      </c>
      <c r="E21" s="219" t="str">
        <f>IF('N-Bedarf SK'!AE21="","",'N-Bedarf SK'!AE21)</f>
        <v/>
      </c>
      <c r="F21" s="219"/>
      <c r="G21" s="219"/>
      <c r="H21" s="345" t="str">
        <f t="shared" si="16"/>
        <v/>
      </c>
      <c r="I21" s="345" t="str">
        <f t="shared" si="17"/>
        <v/>
      </c>
      <c r="J21" s="345" t="str">
        <f t="shared" si="18"/>
        <v/>
      </c>
      <c r="K21" s="220">
        <f t="shared" si="32"/>
        <v>0</v>
      </c>
      <c r="L21" s="220">
        <f t="shared" si="19"/>
        <v>0</v>
      </c>
      <c r="M21" s="220">
        <f t="shared" si="20"/>
        <v>0</v>
      </c>
      <c r="N21" s="220" t="str">
        <f t="shared" si="21"/>
        <v/>
      </c>
      <c r="O21" s="220" t="str">
        <f t="shared" si="22"/>
        <v/>
      </c>
      <c r="P21" s="220" t="str">
        <f t="shared" si="23"/>
        <v/>
      </c>
      <c r="Q21" s="214" t="str">
        <f t="shared" si="0"/>
        <v/>
      </c>
      <c r="R21" s="141"/>
      <c r="S21" s="211"/>
      <c r="T21" s="211" t="str">
        <f t="shared" si="1"/>
        <v/>
      </c>
      <c r="U21" s="127" t="str">
        <f t="shared" si="24"/>
        <v/>
      </c>
      <c r="V21" s="127" t="str">
        <f t="shared" si="25"/>
        <v/>
      </c>
      <c r="W21" s="127" t="str">
        <f t="shared" si="2"/>
        <v/>
      </c>
      <c r="X21" s="127" t="str">
        <f t="shared" si="3"/>
        <v/>
      </c>
      <c r="Y21" s="141"/>
      <c r="Z21" s="211"/>
      <c r="AA21" s="212" t="str">
        <f t="shared" si="4"/>
        <v/>
      </c>
      <c r="AB21" s="127" t="str">
        <f t="shared" si="26"/>
        <v/>
      </c>
      <c r="AC21" s="127" t="str">
        <f t="shared" si="27"/>
        <v/>
      </c>
      <c r="AD21" s="127" t="str">
        <f t="shared" si="5"/>
        <v/>
      </c>
      <c r="AE21" s="127" t="str">
        <f t="shared" si="6"/>
        <v/>
      </c>
      <c r="AF21" s="213" t="str">
        <f t="shared" si="31"/>
        <v/>
      </c>
      <c r="AG21" s="141"/>
      <c r="AH21" s="211"/>
      <c r="AI21" s="211" t="str">
        <f t="shared" si="7"/>
        <v/>
      </c>
      <c r="AJ21" s="153" t="str">
        <f t="shared" si="28"/>
        <v/>
      </c>
      <c r="AK21" s="153" t="str">
        <f t="shared" si="8"/>
        <v/>
      </c>
      <c r="AL21" s="153" t="str">
        <f t="shared" si="9"/>
        <v/>
      </c>
      <c r="AM21" s="141"/>
      <c r="AN21" s="211"/>
      <c r="AO21" s="211" t="str">
        <f t="shared" si="10"/>
        <v/>
      </c>
      <c r="AP21" s="153" t="str">
        <f t="shared" si="29"/>
        <v/>
      </c>
      <c r="AQ21" s="153" t="str">
        <f t="shared" si="11"/>
        <v/>
      </c>
      <c r="AR21" s="153" t="str">
        <f t="shared" si="12"/>
        <v/>
      </c>
      <c r="AS21" s="141"/>
      <c r="AT21" s="211"/>
      <c r="AU21" s="211" t="str">
        <f t="shared" si="13"/>
        <v/>
      </c>
      <c r="AV21" s="153" t="str">
        <f t="shared" si="30"/>
        <v/>
      </c>
      <c r="AW21" s="153" t="str">
        <f t="shared" si="14"/>
        <v/>
      </c>
      <c r="AX21" s="153" t="str">
        <f t="shared" si="15"/>
        <v/>
      </c>
    </row>
    <row r="22" spans="1:52" ht="29.45" customHeight="1" x14ac:dyDescent="0.25">
      <c r="A22" s="216" t="str">
        <f>IF(B22="","",MAX($A$8:A21)+1)</f>
        <v/>
      </c>
      <c r="B22" s="216" t="str">
        <f>IF('N-Bedarf SK'!B22="","",'N-Bedarf SK'!B22)</f>
        <v/>
      </c>
      <c r="C22" s="217" t="str">
        <f>IF('N-Bedarf SK'!D22="","",'N-Bedarf SK'!D22)</f>
        <v/>
      </c>
      <c r="D22" s="218" t="str">
        <f>IF('N-Bedarf SK'!C22="","",'N-Bedarf SK'!C22)</f>
        <v/>
      </c>
      <c r="E22" s="219" t="str">
        <f>IF('N-Bedarf SK'!AE22="","",'N-Bedarf SK'!AE22)</f>
        <v/>
      </c>
      <c r="F22" s="219"/>
      <c r="G22" s="219"/>
      <c r="H22" s="345" t="str">
        <f t="shared" si="16"/>
        <v/>
      </c>
      <c r="I22" s="345" t="str">
        <f t="shared" si="17"/>
        <v/>
      </c>
      <c r="J22" s="345" t="str">
        <f t="shared" si="18"/>
        <v/>
      </c>
      <c r="K22" s="220">
        <f t="shared" si="32"/>
        <v>0</v>
      </c>
      <c r="L22" s="220">
        <f t="shared" si="19"/>
        <v>0</v>
      </c>
      <c r="M22" s="220">
        <f t="shared" si="20"/>
        <v>0</v>
      </c>
      <c r="N22" s="220" t="str">
        <f t="shared" si="21"/>
        <v/>
      </c>
      <c r="O22" s="220" t="str">
        <f t="shared" si="22"/>
        <v/>
      </c>
      <c r="P22" s="220" t="str">
        <f t="shared" si="23"/>
        <v/>
      </c>
      <c r="Q22" s="214" t="str">
        <f t="shared" si="0"/>
        <v/>
      </c>
      <c r="R22" s="141"/>
      <c r="S22" s="211"/>
      <c r="T22" s="211" t="str">
        <f t="shared" si="1"/>
        <v/>
      </c>
      <c r="U22" s="127" t="str">
        <f t="shared" si="24"/>
        <v/>
      </c>
      <c r="V22" s="127" t="str">
        <f t="shared" si="25"/>
        <v/>
      </c>
      <c r="W22" s="127" t="str">
        <f t="shared" si="2"/>
        <v/>
      </c>
      <c r="X22" s="127" t="str">
        <f t="shared" si="3"/>
        <v/>
      </c>
      <c r="Y22" s="141"/>
      <c r="Z22" s="211"/>
      <c r="AA22" s="212" t="str">
        <f t="shared" si="4"/>
        <v/>
      </c>
      <c r="AB22" s="127" t="str">
        <f t="shared" si="26"/>
        <v/>
      </c>
      <c r="AC22" s="127" t="str">
        <f t="shared" si="27"/>
        <v/>
      </c>
      <c r="AD22" s="127" t="str">
        <f t="shared" si="5"/>
        <v/>
      </c>
      <c r="AE22" s="127" t="str">
        <f t="shared" si="6"/>
        <v/>
      </c>
      <c r="AF22" s="213" t="str">
        <f t="shared" si="31"/>
        <v/>
      </c>
      <c r="AG22" s="141"/>
      <c r="AH22" s="211"/>
      <c r="AI22" s="211" t="str">
        <f t="shared" si="7"/>
        <v/>
      </c>
      <c r="AJ22" s="153" t="str">
        <f t="shared" si="28"/>
        <v/>
      </c>
      <c r="AK22" s="153" t="str">
        <f t="shared" si="8"/>
        <v/>
      </c>
      <c r="AL22" s="153" t="str">
        <f t="shared" si="9"/>
        <v/>
      </c>
      <c r="AM22" s="141"/>
      <c r="AN22" s="211"/>
      <c r="AO22" s="211" t="str">
        <f t="shared" si="10"/>
        <v/>
      </c>
      <c r="AP22" s="153" t="str">
        <f t="shared" si="29"/>
        <v/>
      </c>
      <c r="AQ22" s="153" t="str">
        <f t="shared" si="11"/>
        <v/>
      </c>
      <c r="AR22" s="153" t="str">
        <f t="shared" si="12"/>
        <v/>
      </c>
      <c r="AS22" s="141"/>
      <c r="AT22" s="211"/>
      <c r="AU22" s="211" t="str">
        <f t="shared" si="13"/>
        <v/>
      </c>
      <c r="AV22" s="153" t="str">
        <f t="shared" si="30"/>
        <v/>
      </c>
      <c r="AW22" s="153" t="str">
        <f t="shared" si="14"/>
        <v/>
      </c>
      <c r="AX22" s="153" t="str">
        <f t="shared" si="15"/>
        <v/>
      </c>
    </row>
    <row r="23" spans="1:52" ht="29.45" customHeight="1" x14ac:dyDescent="0.25">
      <c r="A23" s="216" t="str">
        <f>IF(B23="","",MAX($A$8:A22)+1)</f>
        <v/>
      </c>
      <c r="B23" s="216" t="str">
        <f>IF('N-Bedarf SK'!B23="","",'N-Bedarf SK'!B23)</f>
        <v/>
      </c>
      <c r="C23" s="217" t="str">
        <f>IF('N-Bedarf SK'!D23="","",'N-Bedarf SK'!D23)</f>
        <v/>
      </c>
      <c r="D23" s="218" t="str">
        <f>IF('N-Bedarf SK'!C23="","",'N-Bedarf SK'!C23)</f>
        <v/>
      </c>
      <c r="E23" s="219" t="str">
        <f>IF('N-Bedarf SK'!AE23="","",'N-Bedarf SK'!AE23)</f>
        <v/>
      </c>
      <c r="F23" s="219"/>
      <c r="G23" s="219"/>
      <c r="H23" s="345" t="str">
        <f t="shared" si="16"/>
        <v/>
      </c>
      <c r="I23" s="345" t="str">
        <f t="shared" si="17"/>
        <v/>
      </c>
      <c r="J23" s="345" t="str">
        <f t="shared" si="18"/>
        <v/>
      </c>
      <c r="K23" s="220">
        <f t="shared" si="32"/>
        <v>0</v>
      </c>
      <c r="L23" s="220">
        <f t="shared" si="19"/>
        <v>0</v>
      </c>
      <c r="M23" s="220">
        <f t="shared" si="20"/>
        <v>0</v>
      </c>
      <c r="N23" s="220" t="str">
        <f t="shared" si="21"/>
        <v/>
      </c>
      <c r="O23" s="220" t="str">
        <f t="shared" si="22"/>
        <v/>
      </c>
      <c r="P23" s="220" t="str">
        <f t="shared" si="23"/>
        <v/>
      </c>
      <c r="Q23" s="214" t="str">
        <f t="shared" si="0"/>
        <v/>
      </c>
      <c r="R23" s="141"/>
      <c r="S23" s="211"/>
      <c r="T23" s="211" t="str">
        <f t="shared" si="1"/>
        <v/>
      </c>
      <c r="U23" s="127" t="str">
        <f t="shared" si="24"/>
        <v/>
      </c>
      <c r="V23" s="127" t="str">
        <f t="shared" si="25"/>
        <v/>
      </c>
      <c r="W23" s="127" t="str">
        <f t="shared" si="2"/>
        <v/>
      </c>
      <c r="X23" s="127" t="str">
        <f t="shared" si="3"/>
        <v/>
      </c>
      <c r="Y23" s="141"/>
      <c r="Z23" s="211"/>
      <c r="AA23" s="212" t="str">
        <f t="shared" si="4"/>
        <v/>
      </c>
      <c r="AB23" s="127" t="str">
        <f t="shared" si="26"/>
        <v/>
      </c>
      <c r="AC23" s="127" t="str">
        <f t="shared" si="27"/>
        <v/>
      </c>
      <c r="AD23" s="127" t="str">
        <f t="shared" si="5"/>
        <v/>
      </c>
      <c r="AE23" s="127" t="str">
        <f t="shared" si="6"/>
        <v/>
      </c>
      <c r="AF23" s="213" t="str">
        <f t="shared" si="31"/>
        <v/>
      </c>
      <c r="AG23" s="141"/>
      <c r="AH23" s="211"/>
      <c r="AI23" s="211" t="str">
        <f t="shared" si="7"/>
        <v/>
      </c>
      <c r="AJ23" s="153" t="str">
        <f t="shared" si="28"/>
        <v/>
      </c>
      <c r="AK23" s="153" t="str">
        <f t="shared" si="8"/>
        <v/>
      </c>
      <c r="AL23" s="153" t="str">
        <f t="shared" si="9"/>
        <v/>
      </c>
      <c r="AM23" s="141"/>
      <c r="AN23" s="211"/>
      <c r="AO23" s="211" t="str">
        <f t="shared" si="10"/>
        <v/>
      </c>
      <c r="AP23" s="153" t="str">
        <f t="shared" si="29"/>
        <v/>
      </c>
      <c r="AQ23" s="153" t="str">
        <f t="shared" si="11"/>
        <v/>
      </c>
      <c r="AR23" s="153" t="str">
        <f t="shared" si="12"/>
        <v/>
      </c>
      <c r="AS23" s="141"/>
      <c r="AT23" s="211"/>
      <c r="AU23" s="211" t="str">
        <f t="shared" si="13"/>
        <v/>
      </c>
      <c r="AV23" s="153" t="str">
        <f t="shared" si="30"/>
        <v/>
      </c>
      <c r="AW23" s="153" t="str">
        <f t="shared" si="14"/>
        <v/>
      </c>
      <c r="AX23" s="153" t="str">
        <f t="shared" si="15"/>
        <v/>
      </c>
    </row>
    <row r="24" spans="1:52" ht="29.45" customHeight="1" x14ac:dyDescent="0.25">
      <c r="A24" s="216" t="str">
        <f>IF(B24="","",MAX($A$8:A23)+1)</f>
        <v/>
      </c>
      <c r="B24" s="216" t="str">
        <f>IF('N-Bedarf SK'!B24="","",'N-Bedarf SK'!B24)</f>
        <v/>
      </c>
      <c r="C24" s="217" t="str">
        <f>IF('N-Bedarf SK'!D24="","",'N-Bedarf SK'!D24)</f>
        <v/>
      </c>
      <c r="D24" s="218" t="str">
        <f>IF('N-Bedarf SK'!C24="","",'N-Bedarf SK'!C24)</f>
        <v/>
      </c>
      <c r="E24" s="219" t="str">
        <f>IF('N-Bedarf SK'!AE24="","",'N-Bedarf SK'!AE24)</f>
        <v/>
      </c>
      <c r="F24" s="219"/>
      <c r="G24" s="219"/>
      <c r="H24" s="345" t="str">
        <f t="shared" si="16"/>
        <v/>
      </c>
      <c r="I24" s="345" t="str">
        <f t="shared" si="17"/>
        <v/>
      </c>
      <c r="J24" s="345" t="str">
        <f t="shared" si="18"/>
        <v/>
      </c>
      <c r="K24" s="220">
        <f t="shared" si="32"/>
        <v>0</v>
      </c>
      <c r="L24" s="220">
        <f t="shared" si="19"/>
        <v>0</v>
      </c>
      <c r="M24" s="220">
        <f t="shared" si="20"/>
        <v>0</v>
      </c>
      <c r="N24" s="220" t="str">
        <f t="shared" si="21"/>
        <v/>
      </c>
      <c r="O24" s="220" t="str">
        <f t="shared" si="22"/>
        <v/>
      </c>
      <c r="P24" s="220" t="str">
        <f t="shared" si="23"/>
        <v/>
      </c>
      <c r="Q24" s="214" t="str">
        <f t="shared" si="0"/>
        <v/>
      </c>
      <c r="R24" s="141"/>
      <c r="S24" s="211"/>
      <c r="T24" s="211" t="str">
        <f t="shared" si="1"/>
        <v/>
      </c>
      <c r="U24" s="127" t="str">
        <f t="shared" si="24"/>
        <v/>
      </c>
      <c r="V24" s="127" t="str">
        <f t="shared" si="25"/>
        <v/>
      </c>
      <c r="W24" s="127" t="str">
        <f t="shared" si="2"/>
        <v/>
      </c>
      <c r="X24" s="127" t="str">
        <f t="shared" si="3"/>
        <v/>
      </c>
      <c r="Y24" s="141"/>
      <c r="Z24" s="211"/>
      <c r="AA24" s="212" t="str">
        <f t="shared" si="4"/>
        <v/>
      </c>
      <c r="AB24" s="127" t="str">
        <f t="shared" si="26"/>
        <v/>
      </c>
      <c r="AC24" s="127" t="str">
        <f t="shared" si="27"/>
        <v/>
      </c>
      <c r="AD24" s="127" t="str">
        <f t="shared" si="5"/>
        <v/>
      </c>
      <c r="AE24" s="127" t="str">
        <f t="shared" si="6"/>
        <v/>
      </c>
      <c r="AF24" s="213" t="str">
        <f t="shared" si="31"/>
        <v/>
      </c>
      <c r="AG24" s="141"/>
      <c r="AH24" s="211"/>
      <c r="AI24" s="211" t="str">
        <f t="shared" si="7"/>
        <v/>
      </c>
      <c r="AJ24" s="153" t="str">
        <f t="shared" si="28"/>
        <v/>
      </c>
      <c r="AK24" s="153" t="str">
        <f t="shared" si="8"/>
        <v/>
      </c>
      <c r="AL24" s="153" t="str">
        <f t="shared" si="9"/>
        <v/>
      </c>
      <c r="AM24" s="141"/>
      <c r="AN24" s="211"/>
      <c r="AO24" s="211" t="str">
        <f t="shared" si="10"/>
        <v/>
      </c>
      <c r="AP24" s="153" t="str">
        <f t="shared" si="29"/>
        <v/>
      </c>
      <c r="AQ24" s="153" t="str">
        <f t="shared" si="11"/>
        <v/>
      </c>
      <c r="AR24" s="153" t="str">
        <f t="shared" si="12"/>
        <v/>
      </c>
      <c r="AS24" s="141"/>
      <c r="AT24" s="211"/>
      <c r="AU24" s="211" t="str">
        <f t="shared" si="13"/>
        <v/>
      </c>
      <c r="AV24" s="153" t="str">
        <f t="shared" si="30"/>
        <v/>
      </c>
      <c r="AW24" s="153" t="str">
        <f t="shared" si="14"/>
        <v/>
      </c>
      <c r="AX24" s="153" t="str">
        <f t="shared" si="15"/>
        <v/>
      </c>
    </row>
    <row r="25" spans="1:52" ht="29.45" customHeight="1" x14ac:dyDescent="0.25">
      <c r="A25" s="216" t="str">
        <f>IF(B25="","",MAX($A$8:A24)+1)</f>
        <v/>
      </c>
      <c r="B25" s="216" t="str">
        <f>IF('N-Bedarf SK'!B25="","",'N-Bedarf SK'!B25)</f>
        <v/>
      </c>
      <c r="C25" s="217" t="str">
        <f>IF('N-Bedarf SK'!D25="","",'N-Bedarf SK'!D25)</f>
        <v/>
      </c>
      <c r="D25" s="218" t="str">
        <f>IF('N-Bedarf SK'!C25="","",'N-Bedarf SK'!C25)</f>
        <v/>
      </c>
      <c r="E25" s="219" t="str">
        <f>IF('N-Bedarf SK'!AE25="","",'N-Bedarf SK'!AE25)</f>
        <v/>
      </c>
      <c r="F25" s="219"/>
      <c r="G25" s="219"/>
      <c r="H25" s="345" t="str">
        <f t="shared" si="16"/>
        <v/>
      </c>
      <c r="I25" s="345" t="str">
        <f t="shared" si="17"/>
        <v/>
      </c>
      <c r="J25" s="345" t="str">
        <f t="shared" si="18"/>
        <v/>
      </c>
      <c r="K25" s="220">
        <f t="shared" si="32"/>
        <v>0</v>
      </c>
      <c r="L25" s="220">
        <f t="shared" si="19"/>
        <v>0</v>
      </c>
      <c r="M25" s="220">
        <f t="shared" si="20"/>
        <v>0</v>
      </c>
      <c r="N25" s="220" t="str">
        <f t="shared" si="21"/>
        <v/>
      </c>
      <c r="O25" s="220" t="str">
        <f t="shared" si="22"/>
        <v/>
      </c>
      <c r="P25" s="220" t="str">
        <f t="shared" si="23"/>
        <v/>
      </c>
      <c r="Q25" s="214" t="str">
        <f t="shared" si="0"/>
        <v/>
      </c>
      <c r="R25" s="141"/>
      <c r="S25" s="211"/>
      <c r="T25" s="211" t="str">
        <f t="shared" si="1"/>
        <v/>
      </c>
      <c r="U25" s="127" t="str">
        <f t="shared" si="24"/>
        <v/>
      </c>
      <c r="V25" s="127" t="str">
        <f t="shared" si="25"/>
        <v/>
      </c>
      <c r="W25" s="127" t="str">
        <f t="shared" si="2"/>
        <v/>
      </c>
      <c r="X25" s="127" t="str">
        <f t="shared" si="3"/>
        <v/>
      </c>
      <c r="Y25" s="141"/>
      <c r="Z25" s="211"/>
      <c r="AA25" s="212" t="str">
        <f t="shared" si="4"/>
        <v/>
      </c>
      <c r="AB25" s="127" t="str">
        <f t="shared" si="26"/>
        <v/>
      </c>
      <c r="AC25" s="127" t="str">
        <f t="shared" si="27"/>
        <v/>
      </c>
      <c r="AD25" s="127" t="str">
        <f t="shared" si="5"/>
        <v/>
      </c>
      <c r="AE25" s="127" t="str">
        <f t="shared" si="6"/>
        <v/>
      </c>
      <c r="AF25" s="213" t="str">
        <f t="shared" si="31"/>
        <v/>
      </c>
      <c r="AG25" s="141"/>
      <c r="AH25" s="211"/>
      <c r="AI25" s="211" t="str">
        <f t="shared" si="7"/>
        <v/>
      </c>
      <c r="AJ25" s="153" t="str">
        <f t="shared" si="28"/>
        <v/>
      </c>
      <c r="AK25" s="153" t="str">
        <f t="shared" si="8"/>
        <v/>
      </c>
      <c r="AL25" s="153" t="str">
        <f t="shared" si="9"/>
        <v/>
      </c>
      <c r="AM25" s="141"/>
      <c r="AN25" s="211"/>
      <c r="AO25" s="211" t="str">
        <f t="shared" si="10"/>
        <v/>
      </c>
      <c r="AP25" s="153" t="str">
        <f t="shared" si="29"/>
        <v/>
      </c>
      <c r="AQ25" s="153" t="str">
        <f t="shared" si="11"/>
        <v/>
      </c>
      <c r="AR25" s="153" t="str">
        <f t="shared" si="12"/>
        <v/>
      </c>
      <c r="AS25" s="141"/>
      <c r="AT25" s="211"/>
      <c r="AU25" s="211" t="str">
        <f t="shared" si="13"/>
        <v/>
      </c>
      <c r="AV25" s="153" t="str">
        <f t="shared" si="30"/>
        <v/>
      </c>
      <c r="AW25" s="153" t="str">
        <f t="shared" si="14"/>
        <v/>
      </c>
      <c r="AX25" s="153" t="str">
        <f t="shared" si="15"/>
        <v/>
      </c>
    </row>
    <row r="26" spans="1:52" ht="29.45" customHeight="1" x14ac:dyDescent="0.25">
      <c r="A26" s="216" t="str">
        <f>IF(B26="","",MAX($A$8:A25)+1)</f>
        <v/>
      </c>
      <c r="B26" s="216" t="str">
        <f>IF('N-Bedarf SK'!B26="","",'N-Bedarf SK'!B26)</f>
        <v/>
      </c>
      <c r="C26" s="217" t="str">
        <f>IF('N-Bedarf SK'!D26="","",'N-Bedarf SK'!D26)</f>
        <v/>
      </c>
      <c r="D26" s="218" t="str">
        <f>IF('N-Bedarf SK'!C26="","",'N-Bedarf SK'!C26)</f>
        <v/>
      </c>
      <c r="E26" s="219" t="str">
        <f>IF('N-Bedarf SK'!AE26="","",'N-Bedarf SK'!AE26)</f>
        <v/>
      </c>
      <c r="F26" s="219"/>
      <c r="G26" s="219"/>
      <c r="H26" s="345" t="str">
        <f t="shared" si="16"/>
        <v/>
      </c>
      <c r="I26" s="345" t="str">
        <f t="shared" si="17"/>
        <v/>
      </c>
      <c r="J26" s="345" t="str">
        <f t="shared" si="18"/>
        <v/>
      </c>
      <c r="K26" s="220">
        <f t="shared" si="32"/>
        <v>0</v>
      </c>
      <c r="L26" s="220">
        <f t="shared" si="19"/>
        <v>0</v>
      </c>
      <c r="M26" s="220">
        <f t="shared" si="20"/>
        <v>0</v>
      </c>
      <c r="N26" s="220" t="str">
        <f t="shared" si="21"/>
        <v/>
      </c>
      <c r="O26" s="220" t="str">
        <f t="shared" si="22"/>
        <v/>
      </c>
      <c r="P26" s="220" t="str">
        <f t="shared" si="23"/>
        <v/>
      </c>
      <c r="Q26" s="214" t="str">
        <f t="shared" si="0"/>
        <v/>
      </c>
      <c r="R26" s="141"/>
      <c r="S26" s="211"/>
      <c r="T26" s="211" t="str">
        <f t="shared" si="1"/>
        <v/>
      </c>
      <c r="U26" s="127" t="str">
        <f t="shared" si="24"/>
        <v/>
      </c>
      <c r="V26" s="127" t="str">
        <f t="shared" si="25"/>
        <v/>
      </c>
      <c r="W26" s="127" t="str">
        <f t="shared" si="2"/>
        <v/>
      </c>
      <c r="X26" s="127" t="str">
        <f t="shared" si="3"/>
        <v/>
      </c>
      <c r="Y26" s="141"/>
      <c r="Z26" s="211"/>
      <c r="AA26" s="212" t="str">
        <f t="shared" si="4"/>
        <v/>
      </c>
      <c r="AB26" s="127" t="str">
        <f t="shared" si="26"/>
        <v/>
      </c>
      <c r="AC26" s="127" t="str">
        <f t="shared" si="27"/>
        <v/>
      </c>
      <c r="AD26" s="127" t="str">
        <f t="shared" si="5"/>
        <v/>
      </c>
      <c r="AE26" s="127" t="str">
        <f t="shared" si="6"/>
        <v/>
      </c>
      <c r="AF26" s="213" t="str">
        <f t="shared" si="31"/>
        <v/>
      </c>
      <c r="AG26" s="141"/>
      <c r="AH26" s="211"/>
      <c r="AI26" s="211" t="str">
        <f t="shared" si="7"/>
        <v/>
      </c>
      <c r="AJ26" s="153" t="str">
        <f t="shared" si="28"/>
        <v/>
      </c>
      <c r="AK26" s="153" t="str">
        <f t="shared" si="8"/>
        <v/>
      </c>
      <c r="AL26" s="153" t="str">
        <f t="shared" si="9"/>
        <v/>
      </c>
      <c r="AM26" s="141"/>
      <c r="AN26" s="211"/>
      <c r="AO26" s="211" t="str">
        <f t="shared" si="10"/>
        <v/>
      </c>
      <c r="AP26" s="153" t="str">
        <f t="shared" si="29"/>
        <v/>
      </c>
      <c r="AQ26" s="153" t="str">
        <f t="shared" si="11"/>
        <v/>
      </c>
      <c r="AR26" s="153" t="str">
        <f t="shared" si="12"/>
        <v/>
      </c>
      <c r="AS26" s="141"/>
      <c r="AT26" s="211"/>
      <c r="AU26" s="211" t="str">
        <f t="shared" si="13"/>
        <v/>
      </c>
      <c r="AV26" s="153" t="str">
        <f t="shared" si="30"/>
        <v/>
      </c>
      <c r="AW26" s="153" t="str">
        <f t="shared" si="14"/>
        <v/>
      </c>
      <c r="AX26" s="153" t="str">
        <f t="shared" si="15"/>
        <v/>
      </c>
    </row>
    <row r="27" spans="1:52" ht="29.45" customHeight="1" x14ac:dyDescent="0.25">
      <c r="A27" s="216" t="str">
        <f>IF(B27="","",MAX($A$8:A26)+1)</f>
        <v/>
      </c>
      <c r="B27" s="216" t="str">
        <f>IF('N-Bedarf SK'!B27="","",'N-Bedarf SK'!B27)</f>
        <v/>
      </c>
      <c r="C27" s="217" t="str">
        <f>IF('N-Bedarf SK'!D27="","",'N-Bedarf SK'!D27)</f>
        <v/>
      </c>
      <c r="D27" s="218" t="str">
        <f>IF('N-Bedarf SK'!C27="","",'N-Bedarf SK'!C27)</f>
        <v/>
      </c>
      <c r="E27" s="219" t="str">
        <f>IF('N-Bedarf SK'!AE27="","",'N-Bedarf SK'!AE27)</f>
        <v/>
      </c>
      <c r="F27" s="219"/>
      <c r="G27" s="219"/>
      <c r="H27" s="345" t="str">
        <f t="shared" si="16"/>
        <v/>
      </c>
      <c r="I27" s="345" t="str">
        <f t="shared" si="17"/>
        <v/>
      </c>
      <c r="J27" s="345" t="str">
        <f t="shared" si="18"/>
        <v/>
      </c>
      <c r="K27" s="220">
        <f t="shared" si="32"/>
        <v>0</v>
      </c>
      <c r="L27" s="220">
        <f t="shared" si="19"/>
        <v>0</v>
      </c>
      <c r="M27" s="220">
        <f t="shared" si="20"/>
        <v>0</v>
      </c>
      <c r="N27" s="220" t="str">
        <f t="shared" si="21"/>
        <v/>
      </c>
      <c r="O27" s="220" t="str">
        <f t="shared" si="22"/>
        <v/>
      </c>
      <c r="P27" s="220" t="str">
        <f t="shared" si="23"/>
        <v/>
      </c>
      <c r="Q27" s="214" t="str">
        <f t="shared" si="0"/>
        <v/>
      </c>
      <c r="R27" s="141"/>
      <c r="S27" s="211"/>
      <c r="T27" s="211" t="str">
        <f t="shared" si="1"/>
        <v/>
      </c>
      <c r="U27" s="127" t="str">
        <f t="shared" si="24"/>
        <v/>
      </c>
      <c r="V27" s="127" t="str">
        <f t="shared" si="25"/>
        <v/>
      </c>
      <c r="W27" s="127" t="str">
        <f t="shared" si="2"/>
        <v/>
      </c>
      <c r="X27" s="127" t="str">
        <f t="shared" si="3"/>
        <v/>
      </c>
      <c r="Y27" s="141"/>
      <c r="Z27" s="211"/>
      <c r="AA27" s="212" t="str">
        <f t="shared" si="4"/>
        <v/>
      </c>
      <c r="AB27" s="127" t="str">
        <f t="shared" si="26"/>
        <v/>
      </c>
      <c r="AC27" s="127" t="str">
        <f t="shared" si="27"/>
        <v/>
      </c>
      <c r="AD27" s="127" t="str">
        <f t="shared" si="5"/>
        <v/>
      </c>
      <c r="AE27" s="127" t="str">
        <f t="shared" si="6"/>
        <v/>
      </c>
      <c r="AF27" s="213" t="str">
        <f t="shared" si="31"/>
        <v/>
      </c>
      <c r="AG27" s="141"/>
      <c r="AH27" s="211"/>
      <c r="AI27" s="211" t="str">
        <f t="shared" si="7"/>
        <v/>
      </c>
      <c r="AJ27" s="153" t="str">
        <f t="shared" si="28"/>
        <v/>
      </c>
      <c r="AK27" s="153" t="str">
        <f t="shared" si="8"/>
        <v/>
      </c>
      <c r="AL27" s="153" t="str">
        <f t="shared" si="9"/>
        <v/>
      </c>
      <c r="AM27" s="141"/>
      <c r="AN27" s="211"/>
      <c r="AO27" s="211" t="str">
        <f t="shared" si="10"/>
        <v/>
      </c>
      <c r="AP27" s="153" t="str">
        <f t="shared" si="29"/>
        <v/>
      </c>
      <c r="AQ27" s="153" t="str">
        <f t="shared" si="11"/>
        <v/>
      </c>
      <c r="AR27" s="153" t="str">
        <f t="shared" si="12"/>
        <v/>
      </c>
      <c r="AS27" s="141"/>
      <c r="AT27" s="211"/>
      <c r="AU27" s="211" t="str">
        <f t="shared" si="13"/>
        <v/>
      </c>
      <c r="AV27" s="153" t="str">
        <f t="shared" si="30"/>
        <v/>
      </c>
      <c r="AW27" s="153" t="str">
        <f t="shared" si="14"/>
        <v/>
      </c>
      <c r="AX27" s="153" t="str">
        <f t="shared" si="15"/>
        <v/>
      </c>
    </row>
    <row r="28" spans="1:52" ht="29.45" customHeight="1" x14ac:dyDescent="0.25">
      <c r="A28" s="216" t="str">
        <f>IF(B28="","",MAX($A$8:A27)+1)</f>
        <v/>
      </c>
      <c r="B28" s="216" t="str">
        <f>IF('N-Bedarf SK'!B28="","",'N-Bedarf SK'!B28)</f>
        <v/>
      </c>
      <c r="C28" s="217" t="str">
        <f>IF('N-Bedarf SK'!D28="","",'N-Bedarf SK'!D28)</f>
        <v/>
      </c>
      <c r="D28" s="218" t="str">
        <f>IF('N-Bedarf SK'!C28="","",'N-Bedarf SK'!C28)</f>
        <v/>
      </c>
      <c r="E28" s="219" t="str">
        <f>IF('N-Bedarf SK'!AE28="","",'N-Bedarf SK'!AE28)</f>
        <v/>
      </c>
      <c r="F28" s="219"/>
      <c r="G28" s="219"/>
      <c r="H28" s="345" t="str">
        <f t="shared" si="16"/>
        <v/>
      </c>
      <c r="I28" s="345" t="str">
        <f t="shared" si="17"/>
        <v/>
      </c>
      <c r="J28" s="345" t="str">
        <f t="shared" si="18"/>
        <v/>
      </c>
      <c r="K28" s="220">
        <f t="shared" si="32"/>
        <v>0</v>
      </c>
      <c r="L28" s="220">
        <f t="shared" si="19"/>
        <v>0</v>
      </c>
      <c r="M28" s="220">
        <f t="shared" si="20"/>
        <v>0</v>
      </c>
      <c r="N28" s="220" t="str">
        <f t="shared" si="21"/>
        <v/>
      </c>
      <c r="O28" s="220" t="str">
        <f t="shared" si="22"/>
        <v/>
      </c>
      <c r="P28" s="220" t="str">
        <f t="shared" si="23"/>
        <v/>
      </c>
      <c r="Q28" s="214" t="str">
        <f t="shared" si="0"/>
        <v/>
      </c>
      <c r="R28" s="141"/>
      <c r="S28" s="211"/>
      <c r="T28" s="211" t="str">
        <f t="shared" si="1"/>
        <v/>
      </c>
      <c r="U28" s="127" t="str">
        <f t="shared" si="24"/>
        <v/>
      </c>
      <c r="V28" s="127" t="str">
        <f t="shared" si="25"/>
        <v/>
      </c>
      <c r="W28" s="127" t="str">
        <f t="shared" si="2"/>
        <v/>
      </c>
      <c r="X28" s="127" t="str">
        <f t="shared" si="3"/>
        <v/>
      </c>
      <c r="Y28" s="141"/>
      <c r="Z28" s="211"/>
      <c r="AA28" s="212" t="str">
        <f t="shared" si="4"/>
        <v/>
      </c>
      <c r="AB28" s="127" t="str">
        <f t="shared" si="26"/>
        <v/>
      </c>
      <c r="AC28" s="127" t="str">
        <f t="shared" si="27"/>
        <v/>
      </c>
      <c r="AD28" s="127" t="str">
        <f t="shared" si="5"/>
        <v/>
      </c>
      <c r="AE28" s="127" t="str">
        <f t="shared" si="6"/>
        <v/>
      </c>
      <c r="AF28" s="213" t="str">
        <f t="shared" si="31"/>
        <v/>
      </c>
      <c r="AG28" s="141"/>
      <c r="AH28" s="211"/>
      <c r="AI28" s="211" t="str">
        <f t="shared" si="7"/>
        <v/>
      </c>
      <c r="AJ28" s="153" t="str">
        <f t="shared" si="28"/>
        <v/>
      </c>
      <c r="AK28" s="153" t="str">
        <f t="shared" si="8"/>
        <v/>
      </c>
      <c r="AL28" s="153" t="str">
        <f t="shared" si="9"/>
        <v/>
      </c>
      <c r="AM28" s="141"/>
      <c r="AN28" s="211"/>
      <c r="AO28" s="211" t="str">
        <f t="shared" si="10"/>
        <v/>
      </c>
      <c r="AP28" s="153" t="str">
        <f t="shared" si="29"/>
        <v/>
      </c>
      <c r="AQ28" s="153" t="str">
        <f t="shared" si="11"/>
        <v/>
      </c>
      <c r="AR28" s="153" t="str">
        <f t="shared" si="12"/>
        <v/>
      </c>
      <c r="AS28" s="141"/>
      <c r="AT28" s="211"/>
      <c r="AU28" s="211" t="str">
        <f t="shared" si="13"/>
        <v/>
      </c>
      <c r="AV28" s="153" t="str">
        <f t="shared" si="30"/>
        <v/>
      </c>
      <c r="AW28" s="153" t="str">
        <f t="shared" si="14"/>
        <v/>
      </c>
      <c r="AX28" s="153" t="str">
        <f t="shared" si="15"/>
        <v/>
      </c>
    </row>
    <row r="29" spans="1:52" ht="29.45" customHeight="1" x14ac:dyDescent="0.25">
      <c r="A29" s="216" t="str">
        <f>IF(B29="","",MAX($A$8:A28)+1)</f>
        <v/>
      </c>
      <c r="B29" s="216" t="str">
        <f>IF('N-Bedarf SK'!B29="","",'N-Bedarf SK'!B29)</f>
        <v/>
      </c>
      <c r="C29" s="217" t="str">
        <f>IF('N-Bedarf SK'!D29="","",'N-Bedarf SK'!D29)</f>
        <v/>
      </c>
      <c r="D29" s="218" t="str">
        <f>IF('N-Bedarf SK'!C29="","",'N-Bedarf SK'!C29)</f>
        <v/>
      </c>
      <c r="E29" s="219" t="str">
        <f>IF('N-Bedarf SK'!AE29="","",'N-Bedarf SK'!AE29)</f>
        <v/>
      </c>
      <c r="F29" s="219"/>
      <c r="G29" s="219"/>
      <c r="H29" s="345" t="str">
        <f t="shared" si="16"/>
        <v/>
      </c>
      <c r="I29" s="345" t="str">
        <f t="shared" si="17"/>
        <v/>
      </c>
      <c r="J29" s="345" t="str">
        <f t="shared" si="18"/>
        <v/>
      </c>
      <c r="K29" s="220">
        <f t="shared" si="32"/>
        <v>0</v>
      </c>
      <c r="L29" s="220">
        <f t="shared" si="19"/>
        <v>0</v>
      </c>
      <c r="M29" s="220">
        <f t="shared" si="20"/>
        <v>0</v>
      </c>
      <c r="N29" s="220" t="str">
        <f t="shared" si="21"/>
        <v/>
      </c>
      <c r="O29" s="220" t="str">
        <f t="shared" si="22"/>
        <v/>
      </c>
      <c r="P29" s="220" t="str">
        <f t="shared" si="23"/>
        <v/>
      </c>
      <c r="Q29" s="214" t="str">
        <f t="shared" si="0"/>
        <v/>
      </c>
      <c r="R29" s="141"/>
      <c r="S29" s="211"/>
      <c r="T29" s="211" t="str">
        <f t="shared" si="1"/>
        <v/>
      </c>
      <c r="U29" s="127" t="str">
        <f t="shared" si="24"/>
        <v/>
      </c>
      <c r="V29" s="127" t="str">
        <f t="shared" si="25"/>
        <v/>
      </c>
      <c r="W29" s="127" t="str">
        <f t="shared" si="2"/>
        <v/>
      </c>
      <c r="X29" s="127" t="str">
        <f t="shared" si="3"/>
        <v/>
      </c>
      <c r="Y29" s="141"/>
      <c r="Z29" s="211"/>
      <c r="AA29" s="212" t="str">
        <f t="shared" si="4"/>
        <v/>
      </c>
      <c r="AB29" s="127" t="str">
        <f t="shared" si="26"/>
        <v/>
      </c>
      <c r="AC29" s="127" t="str">
        <f t="shared" si="27"/>
        <v/>
      </c>
      <c r="AD29" s="127" t="str">
        <f t="shared" si="5"/>
        <v/>
      </c>
      <c r="AE29" s="127" t="str">
        <f t="shared" si="6"/>
        <v/>
      </c>
      <c r="AF29" s="213" t="str">
        <f t="shared" si="31"/>
        <v/>
      </c>
      <c r="AG29" s="141"/>
      <c r="AH29" s="211"/>
      <c r="AI29" s="211" t="str">
        <f t="shared" si="7"/>
        <v/>
      </c>
      <c r="AJ29" s="153" t="str">
        <f t="shared" si="28"/>
        <v/>
      </c>
      <c r="AK29" s="153" t="str">
        <f t="shared" si="8"/>
        <v/>
      </c>
      <c r="AL29" s="153" t="str">
        <f t="shared" si="9"/>
        <v/>
      </c>
      <c r="AM29" s="141"/>
      <c r="AN29" s="211"/>
      <c r="AO29" s="211" t="str">
        <f t="shared" si="10"/>
        <v/>
      </c>
      <c r="AP29" s="153" t="str">
        <f t="shared" si="29"/>
        <v/>
      </c>
      <c r="AQ29" s="153" t="str">
        <f t="shared" si="11"/>
        <v/>
      </c>
      <c r="AR29" s="153" t="str">
        <f t="shared" si="12"/>
        <v/>
      </c>
      <c r="AS29" s="141"/>
      <c r="AT29" s="211"/>
      <c r="AU29" s="211" t="str">
        <f t="shared" si="13"/>
        <v/>
      </c>
      <c r="AV29" s="153" t="str">
        <f t="shared" si="30"/>
        <v/>
      </c>
      <c r="AW29" s="153" t="str">
        <f t="shared" si="14"/>
        <v/>
      </c>
      <c r="AX29" s="153" t="str">
        <f t="shared" si="15"/>
        <v/>
      </c>
    </row>
    <row r="30" spans="1:52" ht="29.45" customHeight="1" x14ac:dyDescent="0.25">
      <c r="A30" s="216" t="str">
        <f>IF(B30="","",MAX($A$8:A29)+1)</f>
        <v/>
      </c>
      <c r="B30" s="216" t="str">
        <f>IF('N-Bedarf SK'!B30="","",'N-Bedarf SK'!B30)</f>
        <v/>
      </c>
      <c r="C30" s="217" t="str">
        <f>IF('N-Bedarf SK'!D30="","",'N-Bedarf SK'!D30)</f>
        <v/>
      </c>
      <c r="D30" s="218" t="str">
        <f>IF('N-Bedarf SK'!C30="","",'N-Bedarf SK'!C30)</f>
        <v/>
      </c>
      <c r="E30" s="219" t="str">
        <f>IF('N-Bedarf SK'!AE30="","",'N-Bedarf SK'!AE30)</f>
        <v/>
      </c>
      <c r="F30" s="219"/>
      <c r="G30" s="219"/>
      <c r="H30" s="345" t="str">
        <f t="shared" si="16"/>
        <v/>
      </c>
      <c r="I30" s="345" t="str">
        <f t="shared" si="17"/>
        <v/>
      </c>
      <c r="J30" s="345" t="str">
        <f t="shared" si="18"/>
        <v/>
      </c>
      <c r="K30" s="220">
        <f t="shared" si="32"/>
        <v>0</v>
      </c>
      <c r="L30" s="220">
        <f t="shared" si="19"/>
        <v>0</v>
      </c>
      <c r="M30" s="220">
        <f t="shared" si="20"/>
        <v>0</v>
      </c>
      <c r="N30" s="220" t="str">
        <f t="shared" si="21"/>
        <v/>
      </c>
      <c r="O30" s="220" t="str">
        <f t="shared" si="22"/>
        <v/>
      </c>
      <c r="P30" s="220" t="str">
        <f t="shared" si="23"/>
        <v/>
      </c>
      <c r="Q30" s="214" t="str">
        <f t="shared" si="0"/>
        <v/>
      </c>
      <c r="R30" s="141"/>
      <c r="S30" s="211"/>
      <c r="T30" s="211" t="str">
        <f t="shared" si="1"/>
        <v/>
      </c>
      <c r="U30" s="127" t="str">
        <f t="shared" si="24"/>
        <v/>
      </c>
      <c r="V30" s="127" t="str">
        <f t="shared" si="25"/>
        <v/>
      </c>
      <c r="W30" s="127" t="str">
        <f t="shared" si="2"/>
        <v/>
      </c>
      <c r="X30" s="127" t="str">
        <f t="shared" si="3"/>
        <v/>
      </c>
      <c r="Y30" s="141"/>
      <c r="Z30" s="211"/>
      <c r="AA30" s="212" t="str">
        <f t="shared" si="4"/>
        <v/>
      </c>
      <c r="AB30" s="127" t="str">
        <f t="shared" si="26"/>
        <v/>
      </c>
      <c r="AC30" s="127" t="str">
        <f t="shared" si="27"/>
        <v/>
      </c>
      <c r="AD30" s="127" t="str">
        <f t="shared" si="5"/>
        <v/>
      </c>
      <c r="AE30" s="127" t="str">
        <f t="shared" si="6"/>
        <v/>
      </c>
      <c r="AF30" s="213" t="str">
        <f t="shared" si="31"/>
        <v/>
      </c>
      <c r="AG30" s="141"/>
      <c r="AH30" s="211"/>
      <c r="AI30" s="211" t="str">
        <f t="shared" si="7"/>
        <v/>
      </c>
      <c r="AJ30" s="153" t="str">
        <f t="shared" si="28"/>
        <v/>
      </c>
      <c r="AK30" s="153" t="str">
        <f t="shared" si="8"/>
        <v/>
      </c>
      <c r="AL30" s="153" t="str">
        <f t="shared" si="9"/>
        <v/>
      </c>
      <c r="AM30" s="141"/>
      <c r="AN30" s="211"/>
      <c r="AO30" s="211" t="str">
        <f t="shared" si="10"/>
        <v/>
      </c>
      <c r="AP30" s="153" t="str">
        <f t="shared" si="29"/>
        <v/>
      </c>
      <c r="AQ30" s="153" t="str">
        <f t="shared" si="11"/>
        <v/>
      </c>
      <c r="AR30" s="153" t="str">
        <f t="shared" si="12"/>
        <v/>
      </c>
      <c r="AS30" s="141"/>
      <c r="AT30" s="211"/>
      <c r="AU30" s="211" t="str">
        <f t="shared" si="13"/>
        <v/>
      </c>
      <c r="AV30" s="153" t="str">
        <f t="shared" si="30"/>
        <v/>
      </c>
      <c r="AW30" s="153" t="str">
        <f t="shared" si="14"/>
        <v/>
      </c>
      <c r="AX30" s="153" t="str">
        <f t="shared" si="15"/>
        <v/>
      </c>
    </row>
    <row r="31" spans="1:52" ht="29.45" customHeight="1" x14ac:dyDescent="0.25">
      <c r="A31" s="216" t="str">
        <f>IF(B31="","",MAX($A$8:A30)+1)</f>
        <v/>
      </c>
      <c r="B31" s="216" t="str">
        <f>IF('N-Bedarf SK'!B31="","",'N-Bedarf SK'!B31)</f>
        <v/>
      </c>
      <c r="C31" s="217" t="str">
        <f>IF('N-Bedarf SK'!D31="","",'N-Bedarf SK'!D31)</f>
        <v/>
      </c>
      <c r="D31" s="218" t="str">
        <f>IF('N-Bedarf SK'!C31="","",'N-Bedarf SK'!C31)</f>
        <v/>
      </c>
      <c r="E31" s="219" t="str">
        <f>IF('N-Bedarf SK'!AE31="","",'N-Bedarf SK'!AE31)</f>
        <v/>
      </c>
      <c r="F31" s="219"/>
      <c r="G31" s="219"/>
      <c r="H31" s="345" t="str">
        <f t="shared" si="16"/>
        <v/>
      </c>
      <c r="I31" s="345" t="str">
        <f t="shared" si="17"/>
        <v/>
      </c>
      <c r="J31" s="345" t="str">
        <f t="shared" si="18"/>
        <v/>
      </c>
      <c r="K31" s="220">
        <f t="shared" si="32"/>
        <v>0</v>
      </c>
      <c r="L31" s="220">
        <f t="shared" si="19"/>
        <v>0</v>
      </c>
      <c r="M31" s="220">
        <f t="shared" si="20"/>
        <v>0</v>
      </c>
      <c r="N31" s="220" t="str">
        <f t="shared" si="21"/>
        <v/>
      </c>
      <c r="O31" s="220" t="str">
        <f t="shared" si="22"/>
        <v/>
      </c>
      <c r="P31" s="220" t="str">
        <f t="shared" si="23"/>
        <v/>
      </c>
      <c r="Q31" s="214" t="str">
        <f t="shared" si="0"/>
        <v/>
      </c>
      <c r="R31" s="141"/>
      <c r="S31" s="211"/>
      <c r="T31" s="211" t="str">
        <f t="shared" si="1"/>
        <v/>
      </c>
      <c r="U31" s="127" t="str">
        <f t="shared" si="24"/>
        <v/>
      </c>
      <c r="V31" s="127" t="str">
        <f t="shared" si="25"/>
        <v/>
      </c>
      <c r="W31" s="127" t="str">
        <f t="shared" si="2"/>
        <v/>
      </c>
      <c r="X31" s="127" t="str">
        <f t="shared" si="3"/>
        <v/>
      </c>
      <c r="Y31" s="141"/>
      <c r="Z31" s="211"/>
      <c r="AA31" s="212" t="str">
        <f t="shared" si="4"/>
        <v/>
      </c>
      <c r="AB31" s="127" t="str">
        <f t="shared" si="26"/>
        <v/>
      </c>
      <c r="AC31" s="127" t="str">
        <f t="shared" si="27"/>
        <v/>
      </c>
      <c r="AD31" s="127" t="str">
        <f t="shared" si="5"/>
        <v/>
      </c>
      <c r="AE31" s="127" t="str">
        <f t="shared" si="6"/>
        <v/>
      </c>
      <c r="AF31" s="213" t="str">
        <f t="shared" si="31"/>
        <v/>
      </c>
      <c r="AG31" s="141"/>
      <c r="AH31" s="211"/>
      <c r="AI31" s="211" t="str">
        <f t="shared" si="7"/>
        <v/>
      </c>
      <c r="AJ31" s="153" t="str">
        <f t="shared" si="28"/>
        <v/>
      </c>
      <c r="AK31" s="153" t="str">
        <f t="shared" si="8"/>
        <v/>
      </c>
      <c r="AL31" s="153" t="str">
        <f t="shared" si="9"/>
        <v/>
      </c>
      <c r="AM31" s="141"/>
      <c r="AN31" s="211"/>
      <c r="AO31" s="211" t="str">
        <f t="shared" si="10"/>
        <v/>
      </c>
      <c r="AP31" s="153" t="str">
        <f t="shared" si="29"/>
        <v/>
      </c>
      <c r="AQ31" s="153" t="str">
        <f t="shared" si="11"/>
        <v/>
      </c>
      <c r="AR31" s="153" t="str">
        <f t="shared" si="12"/>
        <v/>
      </c>
      <c r="AS31" s="141"/>
      <c r="AT31" s="211"/>
      <c r="AU31" s="211" t="str">
        <f t="shared" si="13"/>
        <v/>
      </c>
      <c r="AV31" s="153" t="str">
        <f t="shared" si="30"/>
        <v/>
      </c>
      <c r="AW31" s="153" t="str">
        <f t="shared" si="14"/>
        <v/>
      </c>
      <c r="AX31" s="153" t="str">
        <f t="shared" si="15"/>
        <v/>
      </c>
    </row>
    <row r="32" spans="1:52" ht="29.45" customHeight="1" x14ac:dyDescent="0.25">
      <c r="A32" s="216" t="str">
        <f>IF(B32="","",MAX($A$8:A31)+1)</f>
        <v/>
      </c>
      <c r="B32" s="216" t="str">
        <f>IF('N-Bedarf SK'!B32="","",'N-Bedarf SK'!B32)</f>
        <v/>
      </c>
      <c r="C32" s="217" t="str">
        <f>IF('N-Bedarf SK'!D32="","",'N-Bedarf SK'!D32)</f>
        <v/>
      </c>
      <c r="D32" s="218" t="str">
        <f>IF('N-Bedarf SK'!C32="","",'N-Bedarf SK'!C32)</f>
        <v/>
      </c>
      <c r="E32" s="219" t="str">
        <f>IF('N-Bedarf SK'!AE32="","",'N-Bedarf SK'!AE32)</f>
        <v/>
      </c>
      <c r="F32" s="219"/>
      <c r="G32" s="219"/>
      <c r="H32" s="345" t="str">
        <f t="shared" si="16"/>
        <v/>
      </c>
      <c r="I32" s="345" t="str">
        <f t="shared" si="17"/>
        <v/>
      </c>
      <c r="J32" s="345" t="str">
        <f t="shared" si="18"/>
        <v/>
      </c>
      <c r="K32" s="220">
        <f t="shared" si="32"/>
        <v>0</v>
      </c>
      <c r="L32" s="220">
        <f t="shared" si="19"/>
        <v>0</v>
      </c>
      <c r="M32" s="220">
        <f t="shared" si="20"/>
        <v>0</v>
      </c>
      <c r="N32" s="220" t="str">
        <f t="shared" si="21"/>
        <v/>
      </c>
      <c r="O32" s="220" t="str">
        <f t="shared" si="22"/>
        <v/>
      </c>
      <c r="P32" s="220" t="str">
        <f t="shared" si="23"/>
        <v/>
      </c>
      <c r="Q32" s="214" t="str">
        <f t="shared" si="0"/>
        <v/>
      </c>
      <c r="R32" s="141"/>
      <c r="S32" s="211"/>
      <c r="T32" s="211" t="str">
        <f t="shared" si="1"/>
        <v/>
      </c>
      <c r="U32" s="127" t="str">
        <f t="shared" si="24"/>
        <v/>
      </c>
      <c r="V32" s="127" t="str">
        <f t="shared" si="25"/>
        <v/>
      </c>
      <c r="W32" s="127" t="str">
        <f t="shared" si="2"/>
        <v/>
      </c>
      <c r="X32" s="127" t="str">
        <f t="shared" si="3"/>
        <v/>
      </c>
      <c r="Y32" s="141"/>
      <c r="Z32" s="211"/>
      <c r="AA32" s="212" t="str">
        <f t="shared" si="4"/>
        <v/>
      </c>
      <c r="AB32" s="127" t="str">
        <f t="shared" si="26"/>
        <v/>
      </c>
      <c r="AC32" s="127" t="str">
        <f t="shared" si="27"/>
        <v/>
      </c>
      <c r="AD32" s="127" t="str">
        <f t="shared" si="5"/>
        <v/>
      </c>
      <c r="AE32" s="127" t="str">
        <f t="shared" si="6"/>
        <v/>
      </c>
      <c r="AF32" s="213" t="str">
        <f t="shared" si="31"/>
        <v/>
      </c>
      <c r="AG32" s="141"/>
      <c r="AH32" s="211"/>
      <c r="AI32" s="211" t="str">
        <f t="shared" si="7"/>
        <v/>
      </c>
      <c r="AJ32" s="153" t="str">
        <f t="shared" si="28"/>
        <v/>
      </c>
      <c r="AK32" s="153" t="str">
        <f t="shared" si="8"/>
        <v/>
      </c>
      <c r="AL32" s="153" t="str">
        <f t="shared" si="9"/>
        <v/>
      </c>
      <c r="AM32" s="141"/>
      <c r="AN32" s="211"/>
      <c r="AO32" s="211" t="str">
        <f t="shared" si="10"/>
        <v/>
      </c>
      <c r="AP32" s="153" t="str">
        <f t="shared" si="29"/>
        <v/>
      </c>
      <c r="AQ32" s="153" t="str">
        <f t="shared" si="11"/>
        <v/>
      </c>
      <c r="AR32" s="153" t="str">
        <f t="shared" si="12"/>
        <v/>
      </c>
      <c r="AS32" s="141"/>
      <c r="AT32" s="211"/>
      <c r="AU32" s="211" t="str">
        <f t="shared" si="13"/>
        <v/>
      </c>
      <c r="AV32" s="153" t="str">
        <f t="shared" si="30"/>
        <v/>
      </c>
      <c r="AW32" s="153" t="str">
        <f t="shared" si="14"/>
        <v/>
      </c>
      <c r="AX32" s="153" t="str">
        <f t="shared" si="15"/>
        <v/>
      </c>
    </row>
    <row r="33" spans="1:50" ht="29.45" customHeight="1" x14ac:dyDescent="0.25">
      <c r="A33" s="216" t="str">
        <f>IF(B33="","",MAX($A$8:A32)+1)</f>
        <v/>
      </c>
      <c r="B33" s="216" t="str">
        <f>IF('N-Bedarf SK'!B33="","",'N-Bedarf SK'!B33)</f>
        <v/>
      </c>
      <c r="C33" s="217" t="str">
        <f>IF('N-Bedarf SK'!D33="","",'N-Bedarf SK'!D33)</f>
        <v/>
      </c>
      <c r="D33" s="218" t="str">
        <f>IF('N-Bedarf SK'!C33="","",'N-Bedarf SK'!C33)</f>
        <v/>
      </c>
      <c r="E33" s="219" t="str">
        <f>IF('N-Bedarf SK'!AE33="","",'N-Bedarf SK'!AE33)</f>
        <v/>
      </c>
      <c r="F33" s="219"/>
      <c r="G33" s="219"/>
      <c r="H33" s="345" t="str">
        <f t="shared" si="16"/>
        <v/>
      </c>
      <c r="I33" s="345" t="str">
        <f t="shared" si="17"/>
        <v/>
      </c>
      <c r="J33" s="345" t="str">
        <f t="shared" si="18"/>
        <v/>
      </c>
      <c r="K33" s="220">
        <f t="shared" si="32"/>
        <v>0</v>
      </c>
      <c r="L33" s="220">
        <f t="shared" si="19"/>
        <v>0</v>
      </c>
      <c r="M33" s="220">
        <f t="shared" si="20"/>
        <v>0</v>
      </c>
      <c r="N33" s="220" t="str">
        <f t="shared" si="21"/>
        <v/>
      </c>
      <c r="O33" s="220" t="str">
        <f t="shared" si="22"/>
        <v/>
      </c>
      <c r="P33" s="220" t="str">
        <f t="shared" si="23"/>
        <v/>
      </c>
      <c r="Q33" s="214" t="str">
        <f t="shared" si="0"/>
        <v/>
      </c>
      <c r="R33" s="141"/>
      <c r="S33" s="211"/>
      <c r="T33" s="211" t="str">
        <f t="shared" si="1"/>
        <v/>
      </c>
      <c r="U33" s="127" t="str">
        <f t="shared" si="24"/>
        <v/>
      </c>
      <c r="V33" s="127" t="str">
        <f t="shared" si="25"/>
        <v/>
      </c>
      <c r="W33" s="127" t="str">
        <f t="shared" si="2"/>
        <v/>
      </c>
      <c r="X33" s="127" t="str">
        <f t="shared" si="3"/>
        <v/>
      </c>
      <c r="Y33" s="141"/>
      <c r="Z33" s="211"/>
      <c r="AA33" s="212" t="str">
        <f t="shared" si="4"/>
        <v/>
      </c>
      <c r="AB33" s="127" t="str">
        <f t="shared" si="26"/>
        <v/>
      </c>
      <c r="AC33" s="127" t="str">
        <f t="shared" si="27"/>
        <v/>
      </c>
      <c r="AD33" s="127" t="str">
        <f t="shared" si="5"/>
        <v/>
      </c>
      <c r="AE33" s="127" t="str">
        <f t="shared" si="6"/>
        <v/>
      </c>
      <c r="AF33" s="213" t="str">
        <f t="shared" si="31"/>
        <v/>
      </c>
      <c r="AG33" s="141"/>
      <c r="AH33" s="211"/>
      <c r="AI33" s="211" t="str">
        <f t="shared" si="7"/>
        <v/>
      </c>
      <c r="AJ33" s="153" t="str">
        <f t="shared" si="28"/>
        <v/>
      </c>
      <c r="AK33" s="153" t="str">
        <f t="shared" si="8"/>
        <v/>
      </c>
      <c r="AL33" s="153" t="str">
        <f t="shared" si="9"/>
        <v/>
      </c>
      <c r="AM33" s="141"/>
      <c r="AN33" s="211"/>
      <c r="AO33" s="211" t="str">
        <f t="shared" si="10"/>
        <v/>
      </c>
      <c r="AP33" s="153" t="str">
        <f t="shared" si="29"/>
        <v/>
      </c>
      <c r="AQ33" s="153" t="str">
        <f t="shared" si="11"/>
        <v/>
      </c>
      <c r="AR33" s="153" t="str">
        <f t="shared" si="12"/>
        <v/>
      </c>
      <c r="AS33" s="141"/>
      <c r="AT33" s="211"/>
      <c r="AU33" s="211" t="str">
        <f t="shared" si="13"/>
        <v/>
      </c>
      <c r="AV33" s="153" t="str">
        <f t="shared" si="30"/>
        <v/>
      </c>
      <c r="AW33" s="153" t="str">
        <f t="shared" si="14"/>
        <v/>
      </c>
      <c r="AX33" s="153" t="str">
        <f t="shared" si="15"/>
        <v/>
      </c>
    </row>
    <row r="34" spans="1:50" ht="29.45" customHeight="1" x14ac:dyDescent="0.25">
      <c r="A34" s="216" t="str">
        <f>IF(B34="","",MAX($A$8:A33)+1)</f>
        <v/>
      </c>
      <c r="B34" s="216" t="str">
        <f>IF('N-Bedarf SK'!B34="","",'N-Bedarf SK'!B34)</f>
        <v/>
      </c>
      <c r="C34" s="217" t="str">
        <f>IF('N-Bedarf SK'!D34="","",'N-Bedarf SK'!D34)</f>
        <v/>
      </c>
      <c r="D34" s="218" t="str">
        <f>IF('N-Bedarf SK'!C34="","",'N-Bedarf SK'!C34)</f>
        <v/>
      </c>
      <c r="E34" s="219" t="str">
        <f>IF('N-Bedarf SK'!AE34="","",'N-Bedarf SK'!AE34)</f>
        <v/>
      </c>
      <c r="F34" s="219"/>
      <c r="G34" s="219"/>
      <c r="H34" s="345" t="str">
        <f t="shared" si="16"/>
        <v/>
      </c>
      <c r="I34" s="345" t="str">
        <f t="shared" si="17"/>
        <v/>
      </c>
      <c r="J34" s="345" t="str">
        <f t="shared" si="18"/>
        <v/>
      </c>
      <c r="K34" s="220">
        <f t="shared" si="32"/>
        <v>0</v>
      </c>
      <c r="L34" s="220">
        <f t="shared" si="19"/>
        <v>0</v>
      </c>
      <c r="M34" s="220">
        <f t="shared" si="20"/>
        <v>0</v>
      </c>
      <c r="N34" s="220" t="str">
        <f t="shared" si="21"/>
        <v/>
      </c>
      <c r="O34" s="220" t="str">
        <f t="shared" si="22"/>
        <v/>
      </c>
      <c r="P34" s="220" t="str">
        <f t="shared" si="23"/>
        <v/>
      </c>
      <c r="Q34" s="214" t="str">
        <f t="shared" si="0"/>
        <v/>
      </c>
      <c r="R34" s="141"/>
      <c r="S34" s="211"/>
      <c r="T34" s="211" t="str">
        <f t="shared" si="1"/>
        <v/>
      </c>
      <c r="U34" s="127" t="str">
        <f t="shared" si="24"/>
        <v/>
      </c>
      <c r="V34" s="127" t="str">
        <f t="shared" si="25"/>
        <v/>
      </c>
      <c r="W34" s="127" t="str">
        <f t="shared" si="2"/>
        <v/>
      </c>
      <c r="X34" s="127" t="str">
        <f t="shared" si="3"/>
        <v/>
      </c>
      <c r="Y34" s="141"/>
      <c r="Z34" s="211"/>
      <c r="AA34" s="212" t="str">
        <f t="shared" si="4"/>
        <v/>
      </c>
      <c r="AB34" s="127" t="str">
        <f t="shared" si="26"/>
        <v/>
      </c>
      <c r="AC34" s="127" t="str">
        <f t="shared" si="27"/>
        <v/>
      </c>
      <c r="AD34" s="127" t="str">
        <f t="shared" si="5"/>
        <v/>
      </c>
      <c r="AE34" s="127" t="str">
        <f t="shared" si="6"/>
        <v/>
      </c>
      <c r="AF34" s="213" t="str">
        <f t="shared" si="31"/>
        <v/>
      </c>
      <c r="AG34" s="141"/>
      <c r="AH34" s="211"/>
      <c r="AI34" s="211" t="str">
        <f t="shared" si="7"/>
        <v/>
      </c>
      <c r="AJ34" s="153" t="str">
        <f t="shared" si="28"/>
        <v/>
      </c>
      <c r="AK34" s="153" t="str">
        <f t="shared" si="8"/>
        <v/>
      </c>
      <c r="AL34" s="153" t="str">
        <f t="shared" si="9"/>
        <v/>
      </c>
      <c r="AM34" s="141"/>
      <c r="AN34" s="211"/>
      <c r="AO34" s="211" t="str">
        <f t="shared" si="10"/>
        <v/>
      </c>
      <c r="AP34" s="153" t="str">
        <f t="shared" si="29"/>
        <v/>
      </c>
      <c r="AQ34" s="153" t="str">
        <f t="shared" si="11"/>
        <v/>
      </c>
      <c r="AR34" s="153" t="str">
        <f t="shared" si="12"/>
        <v/>
      </c>
      <c r="AS34" s="141"/>
      <c r="AT34" s="211"/>
      <c r="AU34" s="211" t="str">
        <f t="shared" si="13"/>
        <v/>
      </c>
      <c r="AV34" s="153" t="str">
        <f t="shared" si="30"/>
        <v/>
      </c>
      <c r="AW34" s="153" t="str">
        <f t="shared" si="14"/>
        <v/>
      </c>
      <c r="AX34" s="153" t="str">
        <f t="shared" si="15"/>
        <v/>
      </c>
    </row>
    <row r="35" spans="1:50" ht="29.45" customHeight="1" x14ac:dyDescent="0.25">
      <c r="A35" s="216" t="str">
        <f>IF(B35="","",MAX($A$8:A34)+1)</f>
        <v/>
      </c>
      <c r="B35" s="216" t="str">
        <f>IF('N-Bedarf SK'!B35="","",'N-Bedarf SK'!B35)</f>
        <v/>
      </c>
      <c r="C35" s="217" t="str">
        <f>IF('N-Bedarf SK'!D35="","",'N-Bedarf SK'!D35)</f>
        <v/>
      </c>
      <c r="D35" s="218" t="str">
        <f>IF('N-Bedarf SK'!C35="","",'N-Bedarf SK'!C35)</f>
        <v/>
      </c>
      <c r="E35" s="219" t="str">
        <f>IF('N-Bedarf SK'!AE35="","",'N-Bedarf SK'!AE35)</f>
        <v/>
      </c>
      <c r="F35" s="219"/>
      <c r="G35" s="219"/>
      <c r="H35" s="345" t="str">
        <f t="shared" si="16"/>
        <v/>
      </c>
      <c r="I35" s="345" t="str">
        <f t="shared" si="17"/>
        <v/>
      </c>
      <c r="J35" s="345" t="str">
        <f t="shared" si="18"/>
        <v/>
      </c>
      <c r="K35" s="220">
        <f t="shared" si="32"/>
        <v>0</v>
      </c>
      <c r="L35" s="220">
        <f t="shared" si="19"/>
        <v>0</v>
      </c>
      <c r="M35" s="220">
        <f t="shared" si="20"/>
        <v>0</v>
      </c>
      <c r="N35" s="220" t="str">
        <f t="shared" si="21"/>
        <v/>
      </c>
      <c r="O35" s="220" t="str">
        <f t="shared" si="22"/>
        <v/>
      </c>
      <c r="P35" s="220" t="str">
        <f t="shared" si="23"/>
        <v/>
      </c>
      <c r="Q35" s="214" t="str">
        <f t="shared" si="0"/>
        <v/>
      </c>
      <c r="R35" s="141"/>
      <c r="S35" s="211"/>
      <c r="T35" s="211" t="str">
        <f t="shared" si="1"/>
        <v/>
      </c>
      <c r="U35" s="127" t="str">
        <f t="shared" si="24"/>
        <v/>
      </c>
      <c r="V35" s="127" t="str">
        <f t="shared" si="25"/>
        <v/>
      </c>
      <c r="W35" s="127" t="str">
        <f t="shared" si="2"/>
        <v/>
      </c>
      <c r="X35" s="127" t="str">
        <f t="shared" si="3"/>
        <v/>
      </c>
      <c r="Y35" s="141"/>
      <c r="Z35" s="211"/>
      <c r="AA35" s="212" t="str">
        <f t="shared" si="4"/>
        <v/>
      </c>
      <c r="AB35" s="127" t="str">
        <f t="shared" si="26"/>
        <v/>
      </c>
      <c r="AC35" s="127" t="str">
        <f t="shared" si="27"/>
        <v/>
      </c>
      <c r="AD35" s="127" t="str">
        <f t="shared" si="5"/>
        <v/>
      </c>
      <c r="AE35" s="127" t="str">
        <f t="shared" si="6"/>
        <v/>
      </c>
      <c r="AF35" s="213" t="str">
        <f t="shared" si="31"/>
        <v/>
      </c>
      <c r="AG35" s="141"/>
      <c r="AH35" s="211"/>
      <c r="AI35" s="211" t="str">
        <f t="shared" si="7"/>
        <v/>
      </c>
      <c r="AJ35" s="153" t="str">
        <f t="shared" si="28"/>
        <v/>
      </c>
      <c r="AK35" s="153" t="str">
        <f t="shared" si="8"/>
        <v/>
      </c>
      <c r="AL35" s="153" t="str">
        <f t="shared" si="9"/>
        <v/>
      </c>
      <c r="AM35" s="141"/>
      <c r="AN35" s="211"/>
      <c r="AO35" s="211" t="str">
        <f t="shared" si="10"/>
        <v/>
      </c>
      <c r="AP35" s="153" t="str">
        <f t="shared" si="29"/>
        <v/>
      </c>
      <c r="AQ35" s="153" t="str">
        <f t="shared" si="11"/>
        <v/>
      </c>
      <c r="AR35" s="153" t="str">
        <f t="shared" si="12"/>
        <v/>
      </c>
      <c r="AS35" s="141"/>
      <c r="AT35" s="211"/>
      <c r="AU35" s="211" t="str">
        <f t="shared" si="13"/>
        <v/>
      </c>
      <c r="AV35" s="153" t="str">
        <f t="shared" si="30"/>
        <v/>
      </c>
      <c r="AW35" s="153" t="str">
        <f t="shared" si="14"/>
        <v/>
      </c>
      <c r="AX35" s="153" t="str">
        <f t="shared" si="15"/>
        <v/>
      </c>
    </row>
    <row r="36" spans="1:50" ht="29.45" customHeight="1" x14ac:dyDescent="0.25">
      <c r="A36" s="216" t="str">
        <f>IF(B36="","",MAX($A$8:A35)+1)</f>
        <v/>
      </c>
      <c r="B36" s="216" t="str">
        <f>IF('N-Bedarf SK'!B36="","",'N-Bedarf SK'!B36)</f>
        <v/>
      </c>
      <c r="C36" s="217" t="str">
        <f>IF('N-Bedarf SK'!D36="","",'N-Bedarf SK'!D36)</f>
        <v/>
      </c>
      <c r="D36" s="218" t="str">
        <f>IF('N-Bedarf SK'!C36="","",'N-Bedarf SK'!C36)</f>
        <v/>
      </c>
      <c r="E36" s="219" t="str">
        <f>IF('N-Bedarf SK'!AE36="","",'N-Bedarf SK'!AE36)</f>
        <v/>
      </c>
      <c r="F36" s="219"/>
      <c r="G36" s="219"/>
      <c r="H36" s="345" t="str">
        <f t="shared" si="16"/>
        <v/>
      </c>
      <c r="I36" s="345" t="str">
        <f t="shared" si="17"/>
        <v/>
      </c>
      <c r="J36" s="345" t="str">
        <f t="shared" si="18"/>
        <v/>
      </c>
      <c r="K36" s="220">
        <f t="shared" si="32"/>
        <v>0</v>
      </c>
      <c r="L36" s="220">
        <f t="shared" si="19"/>
        <v>0</v>
      </c>
      <c r="M36" s="220">
        <f t="shared" si="20"/>
        <v>0</v>
      </c>
      <c r="N36" s="220" t="str">
        <f t="shared" si="21"/>
        <v/>
      </c>
      <c r="O36" s="220" t="str">
        <f t="shared" si="22"/>
        <v/>
      </c>
      <c r="P36" s="220" t="str">
        <f t="shared" si="23"/>
        <v/>
      </c>
      <c r="Q36" s="214" t="str">
        <f t="shared" si="0"/>
        <v/>
      </c>
      <c r="R36" s="141"/>
      <c r="S36" s="211"/>
      <c r="T36" s="211" t="str">
        <f t="shared" si="1"/>
        <v/>
      </c>
      <c r="U36" s="127" t="str">
        <f t="shared" si="24"/>
        <v/>
      </c>
      <c r="V36" s="127" t="str">
        <f t="shared" si="25"/>
        <v/>
      </c>
      <c r="W36" s="127" t="str">
        <f t="shared" si="2"/>
        <v/>
      </c>
      <c r="X36" s="127" t="str">
        <f t="shared" si="3"/>
        <v/>
      </c>
      <c r="Y36" s="141"/>
      <c r="Z36" s="211"/>
      <c r="AA36" s="212" t="str">
        <f t="shared" si="4"/>
        <v/>
      </c>
      <c r="AB36" s="127" t="str">
        <f t="shared" si="26"/>
        <v/>
      </c>
      <c r="AC36" s="127" t="str">
        <f t="shared" si="27"/>
        <v/>
      </c>
      <c r="AD36" s="127" t="str">
        <f t="shared" si="5"/>
        <v/>
      </c>
      <c r="AE36" s="127" t="str">
        <f t="shared" si="6"/>
        <v/>
      </c>
      <c r="AF36" s="213" t="str">
        <f t="shared" si="31"/>
        <v/>
      </c>
      <c r="AG36" s="141"/>
      <c r="AH36" s="211"/>
      <c r="AI36" s="211" t="str">
        <f t="shared" si="7"/>
        <v/>
      </c>
      <c r="AJ36" s="153" t="str">
        <f t="shared" si="28"/>
        <v/>
      </c>
      <c r="AK36" s="153" t="str">
        <f t="shared" si="8"/>
        <v/>
      </c>
      <c r="AL36" s="153" t="str">
        <f t="shared" si="9"/>
        <v/>
      </c>
      <c r="AM36" s="141"/>
      <c r="AN36" s="211"/>
      <c r="AO36" s="211" t="str">
        <f t="shared" si="10"/>
        <v/>
      </c>
      <c r="AP36" s="153" t="str">
        <f t="shared" si="29"/>
        <v/>
      </c>
      <c r="AQ36" s="153" t="str">
        <f t="shared" si="11"/>
        <v/>
      </c>
      <c r="AR36" s="153" t="str">
        <f t="shared" si="12"/>
        <v/>
      </c>
      <c r="AS36" s="141"/>
      <c r="AT36" s="211"/>
      <c r="AU36" s="211" t="str">
        <f t="shared" si="13"/>
        <v/>
      </c>
      <c r="AV36" s="153" t="str">
        <f t="shared" si="30"/>
        <v/>
      </c>
      <c r="AW36" s="153" t="str">
        <f t="shared" si="14"/>
        <v/>
      </c>
      <c r="AX36" s="153" t="str">
        <f t="shared" si="15"/>
        <v/>
      </c>
    </row>
    <row r="37" spans="1:50" ht="29.45" customHeight="1" x14ac:dyDescent="0.25">
      <c r="A37" s="216" t="str">
        <f>IF(B37="","",MAX($A$8:A36)+1)</f>
        <v/>
      </c>
      <c r="B37" s="216" t="str">
        <f>IF('N-Bedarf SK'!B37="","",'N-Bedarf SK'!B37)</f>
        <v/>
      </c>
      <c r="C37" s="217" t="str">
        <f>IF('N-Bedarf SK'!D37="","",'N-Bedarf SK'!D37)</f>
        <v/>
      </c>
      <c r="D37" s="218" t="str">
        <f>IF('N-Bedarf SK'!C37="","",'N-Bedarf SK'!C37)</f>
        <v/>
      </c>
      <c r="E37" s="219" t="str">
        <f>IF('N-Bedarf SK'!AE37="","",'N-Bedarf SK'!AE37)</f>
        <v/>
      </c>
      <c r="F37" s="219"/>
      <c r="G37" s="219"/>
      <c r="H37" s="345" t="str">
        <f t="shared" si="16"/>
        <v/>
      </c>
      <c r="I37" s="345" t="str">
        <f t="shared" si="17"/>
        <v/>
      </c>
      <c r="J37" s="345" t="str">
        <f t="shared" si="18"/>
        <v/>
      </c>
      <c r="K37" s="220">
        <f t="shared" si="32"/>
        <v>0</v>
      </c>
      <c r="L37" s="220">
        <f t="shared" si="19"/>
        <v>0</v>
      </c>
      <c r="M37" s="220">
        <f t="shared" si="20"/>
        <v>0</v>
      </c>
      <c r="N37" s="220" t="str">
        <f t="shared" si="21"/>
        <v/>
      </c>
      <c r="O37" s="220" t="str">
        <f t="shared" si="22"/>
        <v/>
      </c>
      <c r="P37" s="220" t="str">
        <f t="shared" si="23"/>
        <v/>
      </c>
      <c r="Q37" s="214" t="str">
        <f t="shared" si="0"/>
        <v/>
      </c>
      <c r="R37" s="141"/>
      <c r="S37" s="211"/>
      <c r="T37" s="211" t="str">
        <f t="shared" si="1"/>
        <v/>
      </c>
      <c r="U37" s="127" t="str">
        <f t="shared" si="24"/>
        <v/>
      </c>
      <c r="V37" s="127" t="str">
        <f t="shared" si="25"/>
        <v/>
      </c>
      <c r="W37" s="127" t="str">
        <f t="shared" si="2"/>
        <v/>
      </c>
      <c r="X37" s="127" t="str">
        <f t="shared" si="3"/>
        <v/>
      </c>
      <c r="Y37" s="141"/>
      <c r="Z37" s="211"/>
      <c r="AA37" s="212" t="str">
        <f t="shared" si="4"/>
        <v/>
      </c>
      <c r="AB37" s="127" t="str">
        <f t="shared" si="26"/>
        <v/>
      </c>
      <c r="AC37" s="127" t="str">
        <f t="shared" si="27"/>
        <v/>
      </c>
      <c r="AD37" s="127" t="str">
        <f t="shared" si="5"/>
        <v/>
      </c>
      <c r="AE37" s="127" t="str">
        <f t="shared" si="6"/>
        <v/>
      </c>
      <c r="AF37" s="213" t="str">
        <f t="shared" si="31"/>
        <v/>
      </c>
      <c r="AG37" s="141"/>
      <c r="AH37" s="211"/>
      <c r="AI37" s="211" t="str">
        <f t="shared" si="7"/>
        <v/>
      </c>
      <c r="AJ37" s="153" t="str">
        <f t="shared" si="28"/>
        <v/>
      </c>
      <c r="AK37" s="153" t="str">
        <f t="shared" si="8"/>
        <v/>
      </c>
      <c r="AL37" s="153" t="str">
        <f t="shared" si="9"/>
        <v/>
      </c>
      <c r="AM37" s="141"/>
      <c r="AN37" s="211"/>
      <c r="AO37" s="211" t="str">
        <f t="shared" si="10"/>
        <v/>
      </c>
      <c r="AP37" s="153" t="str">
        <f t="shared" si="29"/>
        <v/>
      </c>
      <c r="AQ37" s="153" t="str">
        <f t="shared" si="11"/>
        <v/>
      </c>
      <c r="AR37" s="153" t="str">
        <f t="shared" si="12"/>
        <v/>
      </c>
      <c r="AS37" s="141"/>
      <c r="AT37" s="211"/>
      <c r="AU37" s="211" t="str">
        <f t="shared" si="13"/>
        <v/>
      </c>
      <c r="AV37" s="153" t="str">
        <f t="shared" si="30"/>
        <v/>
      </c>
      <c r="AW37" s="153" t="str">
        <f t="shared" si="14"/>
        <v/>
      </c>
      <c r="AX37" s="153" t="str">
        <f t="shared" si="15"/>
        <v/>
      </c>
    </row>
    <row r="38" spans="1:50" ht="29.45" customHeight="1" x14ac:dyDescent="0.25">
      <c r="A38" s="216" t="str">
        <f>IF(B38="","",MAX($A$8:A37)+1)</f>
        <v/>
      </c>
      <c r="B38" s="216" t="str">
        <f>IF('N-Bedarf SK'!B38="","",'N-Bedarf SK'!B38)</f>
        <v/>
      </c>
      <c r="C38" s="217" t="str">
        <f>IF('N-Bedarf SK'!D38="","",'N-Bedarf SK'!D38)</f>
        <v/>
      </c>
      <c r="D38" s="218" t="str">
        <f>IF('N-Bedarf SK'!C38="","",'N-Bedarf SK'!C38)</f>
        <v/>
      </c>
      <c r="E38" s="219" t="str">
        <f>IF('N-Bedarf SK'!AE38="","",'N-Bedarf SK'!AE38)</f>
        <v/>
      </c>
      <c r="F38" s="219"/>
      <c r="G38" s="219"/>
      <c r="H38" s="345" t="str">
        <f t="shared" si="16"/>
        <v/>
      </c>
      <c r="I38" s="345" t="str">
        <f t="shared" si="17"/>
        <v/>
      </c>
      <c r="J38" s="345" t="str">
        <f t="shared" si="18"/>
        <v/>
      </c>
      <c r="K38" s="220">
        <f t="shared" si="32"/>
        <v>0</v>
      </c>
      <c r="L38" s="220">
        <f t="shared" si="19"/>
        <v>0</v>
      </c>
      <c r="M38" s="220">
        <f t="shared" si="20"/>
        <v>0</v>
      </c>
      <c r="N38" s="220" t="str">
        <f t="shared" si="21"/>
        <v/>
      </c>
      <c r="O38" s="220" t="str">
        <f t="shared" si="22"/>
        <v/>
      </c>
      <c r="P38" s="220" t="str">
        <f t="shared" si="23"/>
        <v/>
      </c>
      <c r="Q38" s="214" t="str">
        <f t="shared" si="0"/>
        <v/>
      </c>
      <c r="R38" s="141"/>
      <c r="S38" s="211"/>
      <c r="T38" s="211" t="str">
        <f t="shared" si="1"/>
        <v/>
      </c>
      <c r="U38" s="127" t="str">
        <f t="shared" si="24"/>
        <v/>
      </c>
      <c r="V38" s="127" t="str">
        <f t="shared" si="25"/>
        <v/>
      </c>
      <c r="W38" s="127" t="str">
        <f t="shared" si="2"/>
        <v/>
      </c>
      <c r="X38" s="127" t="str">
        <f t="shared" si="3"/>
        <v/>
      </c>
      <c r="Y38" s="141"/>
      <c r="Z38" s="211"/>
      <c r="AA38" s="212" t="str">
        <f t="shared" si="4"/>
        <v/>
      </c>
      <c r="AB38" s="127" t="str">
        <f t="shared" si="26"/>
        <v/>
      </c>
      <c r="AC38" s="127" t="str">
        <f t="shared" si="27"/>
        <v/>
      </c>
      <c r="AD38" s="127" t="str">
        <f t="shared" si="5"/>
        <v/>
      </c>
      <c r="AE38" s="127" t="str">
        <f t="shared" si="6"/>
        <v/>
      </c>
      <c r="AF38" s="213" t="str">
        <f t="shared" si="31"/>
        <v/>
      </c>
      <c r="AG38" s="141"/>
      <c r="AH38" s="211"/>
      <c r="AI38" s="211" t="str">
        <f t="shared" si="7"/>
        <v/>
      </c>
      <c r="AJ38" s="153" t="str">
        <f t="shared" si="28"/>
        <v/>
      </c>
      <c r="AK38" s="153" t="str">
        <f t="shared" si="8"/>
        <v/>
      </c>
      <c r="AL38" s="153" t="str">
        <f t="shared" si="9"/>
        <v/>
      </c>
      <c r="AM38" s="141"/>
      <c r="AN38" s="211"/>
      <c r="AO38" s="211" t="str">
        <f t="shared" si="10"/>
        <v/>
      </c>
      <c r="AP38" s="153" t="str">
        <f t="shared" si="29"/>
        <v/>
      </c>
      <c r="AQ38" s="153" t="str">
        <f t="shared" si="11"/>
        <v/>
      </c>
      <c r="AR38" s="153" t="str">
        <f t="shared" si="12"/>
        <v/>
      </c>
      <c r="AS38" s="141"/>
      <c r="AT38" s="211"/>
      <c r="AU38" s="211" t="str">
        <f t="shared" si="13"/>
        <v/>
      </c>
      <c r="AV38" s="153" t="str">
        <f t="shared" si="30"/>
        <v/>
      </c>
      <c r="AW38" s="153" t="str">
        <f t="shared" si="14"/>
        <v/>
      </c>
      <c r="AX38" s="153" t="str">
        <f t="shared" si="15"/>
        <v/>
      </c>
    </row>
    <row r="39" spans="1:50" ht="29.45" customHeight="1" x14ac:dyDescent="0.25">
      <c r="A39" s="216" t="str">
        <f>IF(B39="","",MAX($A$8:A38)+1)</f>
        <v/>
      </c>
      <c r="B39" s="216" t="str">
        <f>IF('N-Bedarf SK'!B39="","",'N-Bedarf SK'!B39)</f>
        <v/>
      </c>
      <c r="C39" s="217" t="str">
        <f>IF('N-Bedarf SK'!D39="","",'N-Bedarf SK'!D39)</f>
        <v/>
      </c>
      <c r="D39" s="218" t="str">
        <f>IF('N-Bedarf SK'!C39="","",'N-Bedarf SK'!C39)</f>
        <v/>
      </c>
      <c r="E39" s="219" t="str">
        <f>IF('N-Bedarf SK'!AE39="","",'N-Bedarf SK'!AE39)</f>
        <v/>
      </c>
      <c r="F39" s="219"/>
      <c r="G39" s="219"/>
      <c r="H39" s="345" t="str">
        <f t="shared" si="16"/>
        <v/>
      </c>
      <c r="I39" s="345" t="str">
        <f t="shared" si="17"/>
        <v/>
      </c>
      <c r="J39" s="345" t="str">
        <f t="shared" si="18"/>
        <v/>
      </c>
      <c r="K39" s="220">
        <f t="shared" si="32"/>
        <v>0</v>
      </c>
      <c r="L39" s="220">
        <f t="shared" si="19"/>
        <v>0</v>
      </c>
      <c r="M39" s="220">
        <f t="shared" si="20"/>
        <v>0</v>
      </c>
      <c r="N39" s="220" t="str">
        <f t="shared" si="21"/>
        <v/>
      </c>
      <c r="O39" s="220" t="str">
        <f t="shared" si="22"/>
        <v/>
      </c>
      <c r="P39" s="220" t="str">
        <f t="shared" si="23"/>
        <v/>
      </c>
      <c r="Q39" s="214" t="str">
        <f t="shared" si="0"/>
        <v/>
      </c>
      <c r="R39" s="141"/>
      <c r="S39" s="211"/>
      <c r="T39" s="211" t="str">
        <f t="shared" si="1"/>
        <v/>
      </c>
      <c r="U39" s="127" t="str">
        <f t="shared" si="24"/>
        <v/>
      </c>
      <c r="V39" s="127" t="str">
        <f t="shared" si="25"/>
        <v/>
      </c>
      <c r="W39" s="127" t="str">
        <f t="shared" si="2"/>
        <v/>
      </c>
      <c r="X39" s="127" t="str">
        <f t="shared" si="3"/>
        <v/>
      </c>
      <c r="Y39" s="141"/>
      <c r="Z39" s="211"/>
      <c r="AA39" s="212" t="str">
        <f t="shared" si="4"/>
        <v/>
      </c>
      <c r="AB39" s="127" t="str">
        <f t="shared" si="26"/>
        <v/>
      </c>
      <c r="AC39" s="127" t="str">
        <f t="shared" si="27"/>
        <v/>
      </c>
      <c r="AD39" s="127" t="str">
        <f t="shared" si="5"/>
        <v/>
      </c>
      <c r="AE39" s="127" t="str">
        <f t="shared" si="6"/>
        <v/>
      </c>
      <c r="AF39" s="213" t="str">
        <f t="shared" si="31"/>
        <v/>
      </c>
      <c r="AG39" s="141"/>
      <c r="AH39" s="211"/>
      <c r="AI39" s="211" t="str">
        <f t="shared" si="7"/>
        <v/>
      </c>
      <c r="AJ39" s="153" t="str">
        <f t="shared" si="28"/>
        <v/>
      </c>
      <c r="AK39" s="153" t="str">
        <f t="shared" si="8"/>
        <v/>
      </c>
      <c r="AL39" s="153" t="str">
        <f t="shared" si="9"/>
        <v/>
      </c>
      <c r="AM39" s="141"/>
      <c r="AN39" s="211"/>
      <c r="AO39" s="211" t="str">
        <f t="shared" si="10"/>
        <v/>
      </c>
      <c r="AP39" s="153" t="str">
        <f t="shared" si="29"/>
        <v/>
      </c>
      <c r="AQ39" s="153" t="str">
        <f t="shared" si="11"/>
        <v/>
      </c>
      <c r="AR39" s="153" t="str">
        <f t="shared" si="12"/>
        <v/>
      </c>
      <c r="AS39" s="141"/>
      <c r="AT39" s="211"/>
      <c r="AU39" s="211" t="str">
        <f t="shared" si="13"/>
        <v/>
      </c>
      <c r="AV39" s="153" t="str">
        <f t="shared" si="30"/>
        <v/>
      </c>
      <c r="AW39" s="153" t="str">
        <f t="shared" si="14"/>
        <v/>
      </c>
      <c r="AX39" s="153" t="str">
        <f t="shared" si="15"/>
        <v/>
      </c>
    </row>
    <row r="40" spans="1:50" ht="29.45" customHeight="1" x14ac:dyDescent="0.25">
      <c r="A40" s="216" t="str">
        <f>IF(B40="","",MAX($A$8:A39)+1)</f>
        <v/>
      </c>
      <c r="B40" s="216" t="str">
        <f>IF('N-Bedarf SK'!B40="","",'N-Bedarf SK'!B40)</f>
        <v/>
      </c>
      <c r="C40" s="217" t="str">
        <f>IF('N-Bedarf SK'!D40="","",'N-Bedarf SK'!D40)</f>
        <v/>
      </c>
      <c r="D40" s="218" t="str">
        <f>IF('N-Bedarf SK'!C40="","",'N-Bedarf SK'!C40)</f>
        <v/>
      </c>
      <c r="E40" s="219" t="str">
        <f>IF('N-Bedarf SK'!AE40="","",'N-Bedarf SK'!AE40)</f>
        <v/>
      </c>
      <c r="F40" s="219"/>
      <c r="G40" s="219"/>
      <c r="H40" s="345" t="str">
        <f t="shared" si="16"/>
        <v/>
      </c>
      <c r="I40" s="345" t="str">
        <f t="shared" si="17"/>
        <v/>
      </c>
      <c r="J40" s="345" t="str">
        <f t="shared" si="18"/>
        <v/>
      </c>
      <c r="K40" s="220">
        <f t="shared" si="32"/>
        <v>0</v>
      </c>
      <c r="L40" s="220">
        <f t="shared" si="19"/>
        <v>0</v>
      </c>
      <c r="M40" s="220">
        <f t="shared" si="20"/>
        <v>0</v>
      </c>
      <c r="N40" s="220" t="str">
        <f t="shared" si="21"/>
        <v/>
      </c>
      <c r="O40" s="220" t="str">
        <f t="shared" si="22"/>
        <v/>
      </c>
      <c r="P40" s="220" t="str">
        <f t="shared" si="23"/>
        <v/>
      </c>
      <c r="Q40" s="214" t="str">
        <f t="shared" si="0"/>
        <v/>
      </c>
      <c r="R40" s="141"/>
      <c r="S40" s="211"/>
      <c r="T40" s="211" t="str">
        <f t="shared" si="1"/>
        <v/>
      </c>
      <c r="U40" s="127" t="str">
        <f t="shared" si="24"/>
        <v/>
      </c>
      <c r="V40" s="127" t="str">
        <f t="shared" si="25"/>
        <v/>
      </c>
      <c r="W40" s="127" t="str">
        <f t="shared" si="2"/>
        <v/>
      </c>
      <c r="X40" s="127" t="str">
        <f t="shared" si="3"/>
        <v/>
      </c>
      <c r="Y40" s="141"/>
      <c r="Z40" s="211"/>
      <c r="AA40" s="212" t="str">
        <f t="shared" si="4"/>
        <v/>
      </c>
      <c r="AB40" s="127" t="str">
        <f t="shared" si="26"/>
        <v/>
      </c>
      <c r="AC40" s="127" t="str">
        <f t="shared" si="27"/>
        <v/>
      </c>
      <c r="AD40" s="127" t="str">
        <f t="shared" si="5"/>
        <v/>
      </c>
      <c r="AE40" s="127" t="str">
        <f t="shared" si="6"/>
        <v/>
      </c>
      <c r="AF40" s="213" t="str">
        <f t="shared" si="31"/>
        <v/>
      </c>
      <c r="AG40" s="141"/>
      <c r="AH40" s="211"/>
      <c r="AI40" s="211" t="str">
        <f t="shared" si="7"/>
        <v/>
      </c>
      <c r="AJ40" s="153" t="str">
        <f t="shared" si="28"/>
        <v/>
      </c>
      <c r="AK40" s="153" t="str">
        <f t="shared" si="8"/>
        <v/>
      </c>
      <c r="AL40" s="153" t="str">
        <f t="shared" si="9"/>
        <v/>
      </c>
      <c r="AM40" s="141"/>
      <c r="AN40" s="211"/>
      <c r="AO40" s="211" t="str">
        <f t="shared" si="10"/>
        <v/>
      </c>
      <c r="AP40" s="153" t="str">
        <f t="shared" si="29"/>
        <v/>
      </c>
      <c r="AQ40" s="153" t="str">
        <f t="shared" si="11"/>
        <v/>
      </c>
      <c r="AR40" s="153" t="str">
        <f t="shared" si="12"/>
        <v/>
      </c>
      <c r="AS40" s="141"/>
      <c r="AT40" s="211"/>
      <c r="AU40" s="211" t="str">
        <f t="shared" si="13"/>
        <v/>
      </c>
      <c r="AV40" s="153" t="str">
        <f t="shared" si="30"/>
        <v/>
      </c>
      <c r="AW40" s="153" t="str">
        <f t="shared" si="14"/>
        <v/>
      </c>
      <c r="AX40" s="153" t="str">
        <f t="shared" si="15"/>
        <v/>
      </c>
    </row>
    <row r="41" spans="1:50" ht="29.45" customHeight="1" x14ac:dyDescent="0.25">
      <c r="A41" s="216" t="str">
        <f>IF(B41="","",MAX($A$8:A40)+1)</f>
        <v/>
      </c>
      <c r="B41" s="216" t="str">
        <f>IF('N-Bedarf SK'!B41="","",'N-Bedarf SK'!B41)</f>
        <v/>
      </c>
      <c r="C41" s="217" t="str">
        <f>IF('N-Bedarf SK'!D41="","",'N-Bedarf SK'!D41)</f>
        <v/>
      </c>
      <c r="D41" s="218" t="str">
        <f>IF('N-Bedarf SK'!C41="","",'N-Bedarf SK'!C41)</f>
        <v/>
      </c>
      <c r="E41" s="219" t="str">
        <f>IF('N-Bedarf SK'!AE41="","",'N-Bedarf SK'!AE41)</f>
        <v/>
      </c>
      <c r="F41" s="219"/>
      <c r="G41" s="219"/>
      <c r="H41" s="345" t="str">
        <f t="shared" si="16"/>
        <v/>
      </c>
      <c r="I41" s="345" t="str">
        <f t="shared" si="17"/>
        <v/>
      </c>
      <c r="J41" s="345" t="str">
        <f t="shared" si="18"/>
        <v/>
      </c>
      <c r="K41" s="220">
        <f t="shared" si="32"/>
        <v>0</v>
      </c>
      <c r="L41" s="220">
        <f t="shared" si="19"/>
        <v>0</v>
      </c>
      <c r="M41" s="220">
        <f t="shared" si="20"/>
        <v>0</v>
      </c>
      <c r="N41" s="220" t="str">
        <f t="shared" si="21"/>
        <v/>
      </c>
      <c r="O41" s="220" t="str">
        <f t="shared" si="22"/>
        <v/>
      </c>
      <c r="P41" s="220" t="str">
        <f t="shared" si="23"/>
        <v/>
      </c>
      <c r="Q41" s="214" t="str">
        <f t="shared" si="0"/>
        <v/>
      </c>
      <c r="R41" s="141"/>
      <c r="S41" s="211"/>
      <c r="T41" s="211" t="str">
        <f t="shared" si="1"/>
        <v/>
      </c>
      <c r="U41" s="127" t="str">
        <f t="shared" si="24"/>
        <v/>
      </c>
      <c r="V41" s="127" t="str">
        <f t="shared" si="25"/>
        <v/>
      </c>
      <c r="W41" s="127" t="str">
        <f t="shared" si="2"/>
        <v/>
      </c>
      <c r="X41" s="127" t="str">
        <f t="shared" si="3"/>
        <v/>
      </c>
      <c r="Y41" s="141"/>
      <c r="Z41" s="211"/>
      <c r="AA41" s="212" t="str">
        <f t="shared" si="4"/>
        <v/>
      </c>
      <c r="AB41" s="127" t="str">
        <f t="shared" si="26"/>
        <v/>
      </c>
      <c r="AC41" s="127" t="str">
        <f t="shared" si="27"/>
        <v/>
      </c>
      <c r="AD41" s="127" t="str">
        <f t="shared" si="5"/>
        <v/>
      </c>
      <c r="AE41" s="127" t="str">
        <f t="shared" si="6"/>
        <v/>
      </c>
      <c r="AF41" s="213" t="str">
        <f t="shared" si="31"/>
        <v/>
      </c>
      <c r="AG41" s="141"/>
      <c r="AH41" s="211"/>
      <c r="AI41" s="211" t="str">
        <f t="shared" si="7"/>
        <v/>
      </c>
      <c r="AJ41" s="153" t="str">
        <f t="shared" si="28"/>
        <v/>
      </c>
      <c r="AK41" s="153" t="str">
        <f t="shared" si="8"/>
        <v/>
      </c>
      <c r="AL41" s="153" t="str">
        <f t="shared" si="9"/>
        <v/>
      </c>
      <c r="AM41" s="141"/>
      <c r="AN41" s="211"/>
      <c r="AO41" s="211" t="str">
        <f t="shared" si="10"/>
        <v/>
      </c>
      <c r="AP41" s="153" t="str">
        <f t="shared" si="29"/>
        <v/>
      </c>
      <c r="AQ41" s="153" t="str">
        <f t="shared" si="11"/>
        <v/>
      </c>
      <c r="AR41" s="153" t="str">
        <f t="shared" si="12"/>
        <v/>
      </c>
      <c r="AS41" s="141"/>
      <c r="AT41" s="211"/>
      <c r="AU41" s="211" t="str">
        <f t="shared" si="13"/>
        <v/>
      </c>
      <c r="AV41" s="153" t="str">
        <f t="shared" si="30"/>
        <v/>
      </c>
      <c r="AW41" s="153" t="str">
        <f t="shared" si="14"/>
        <v/>
      </c>
      <c r="AX41" s="153" t="str">
        <f t="shared" si="15"/>
        <v/>
      </c>
    </row>
    <row r="42" spans="1:50" ht="29.45" customHeight="1" x14ac:dyDescent="0.25">
      <c r="A42" s="216" t="str">
        <f>IF(B42="","",MAX($A$8:A41)+1)</f>
        <v/>
      </c>
      <c r="B42" s="216" t="str">
        <f>IF('N-Bedarf SK'!B42="","",'N-Bedarf SK'!B42)</f>
        <v/>
      </c>
      <c r="C42" s="217" t="str">
        <f>IF('N-Bedarf SK'!D42="","",'N-Bedarf SK'!D42)</f>
        <v/>
      </c>
      <c r="D42" s="218" t="str">
        <f>IF('N-Bedarf SK'!C42="","",'N-Bedarf SK'!C42)</f>
        <v/>
      </c>
      <c r="E42" s="219" t="str">
        <f>IF('N-Bedarf SK'!AE42="","",'N-Bedarf SK'!AE42)</f>
        <v/>
      </c>
      <c r="F42" s="219"/>
      <c r="G42" s="219"/>
      <c r="H42" s="345" t="str">
        <f t="shared" si="16"/>
        <v/>
      </c>
      <c r="I42" s="345" t="str">
        <f t="shared" si="17"/>
        <v/>
      </c>
      <c r="J42" s="345" t="str">
        <f t="shared" si="18"/>
        <v/>
      </c>
      <c r="K42" s="220">
        <f t="shared" si="32"/>
        <v>0</v>
      </c>
      <c r="L42" s="220">
        <f t="shared" si="19"/>
        <v>0</v>
      </c>
      <c r="M42" s="220">
        <f t="shared" si="20"/>
        <v>0</v>
      </c>
      <c r="N42" s="220" t="str">
        <f t="shared" si="21"/>
        <v/>
      </c>
      <c r="O42" s="220" t="str">
        <f t="shared" si="22"/>
        <v/>
      </c>
      <c r="P42" s="220" t="str">
        <f t="shared" si="23"/>
        <v/>
      </c>
      <c r="Q42" s="214" t="str">
        <f t="shared" si="0"/>
        <v/>
      </c>
      <c r="R42" s="141"/>
      <c r="S42" s="211"/>
      <c r="T42" s="211" t="str">
        <f t="shared" si="1"/>
        <v/>
      </c>
      <c r="U42" s="127" t="str">
        <f t="shared" si="24"/>
        <v/>
      </c>
      <c r="V42" s="127" t="str">
        <f t="shared" si="25"/>
        <v/>
      </c>
      <c r="W42" s="127" t="str">
        <f t="shared" si="2"/>
        <v/>
      </c>
      <c r="X42" s="127" t="str">
        <f t="shared" si="3"/>
        <v/>
      </c>
      <c r="Y42" s="141"/>
      <c r="Z42" s="211"/>
      <c r="AA42" s="212" t="str">
        <f t="shared" si="4"/>
        <v/>
      </c>
      <c r="AB42" s="127" t="str">
        <f t="shared" si="26"/>
        <v/>
      </c>
      <c r="AC42" s="127" t="str">
        <f t="shared" si="27"/>
        <v/>
      </c>
      <c r="AD42" s="127" t="str">
        <f t="shared" si="5"/>
        <v/>
      </c>
      <c r="AE42" s="127" t="str">
        <f t="shared" si="6"/>
        <v/>
      </c>
      <c r="AF42" s="213" t="str">
        <f t="shared" si="31"/>
        <v/>
      </c>
      <c r="AG42" s="141"/>
      <c r="AH42" s="211"/>
      <c r="AI42" s="211" t="str">
        <f t="shared" si="7"/>
        <v/>
      </c>
      <c r="AJ42" s="153" t="str">
        <f t="shared" si="28"/>
        <v/>
      </c>
      <c r="AK42" s="153" t="str">
        <f t="shared" si="8"/>
        <v/>
      </c>
      <c r="AL42" s="153" t="str">
        <f t="shared" si="9"/>
        <v/>
      </c>
      <c r="AM42" s="141"/>
      <c r="AN42" s="211"/>
      <c r="AO42" s="211" t="str">
        <f t="shared" si="10"/>
        <v/>
      </c>
      <c r="AP42" s="153" t="str">
        <f t="shared" si="29"/>
        <v/>
      </c>
      <c r="AQ42" s="153" t="str">
        <f t="shared" si="11"/>
        <v/>
      </c>
      <c r="AR42" s="153" t="str">
        <f t="shared" si="12"/>
        <v/>
      </c>
      <c r="AS42" s="141"/>
      <c r="AT42" s="211"/>
      <c r="AU42" s="211" t="str">
        <f t="shared" si="13"/>
        <v/>
      </c>
      <c r="AV42" s="153" t="str">
        <f t="shared" si="30"/>
        <v/>
      </c>
      <c r="AW42" s="153" t="str">
        <f t="shared" si="14"/>
        <v/>
      </c>
      <c r="AX42" s="153" t="str">
        <f t="shared" si="15"/>
        <v/>
      </c>
    </row>
    <row r="43" spans="1:50" ht="29.45" customHeight="1" x14ac:dyDescent="0.25">
      <c r="A43" s="216" t="str">
        <f>IF(B43="","",MAX($A$8:A42)+1)</f>
        <v/>
      </c>
      <c r="B43" s="216" t="str">
        <f>IF('N-Bedarf SK'!B43="","",'N-Bedarf SK'!B43)</f>
        <v/>
      </c>
      <c r="C43" s="217" t="str">
        <f>IF('N-Bedarf SK'!D43="","",'N-Bedarf SK'!D43)</f>
        <v/>
      </c>
      <c r="D43" s="218" t="str">
        <f>IF('N-Bedarf SK'!C43="","",'N-Bedarf SK'!C43)</f>
        <v/>
      </c>
      <c r="E43" s="219" t="str">
        <f>IF('N-Bedarf SK'!AE43="","",'N-Bedarf SK'!AE43)</f>
        <v/>
      </c>
      <c r="F43" s="219"/>
      <c r="G43" s="219"/>
      <c r="H43" s="345" t="str">
        <f t="shared" si="16"/>
        <v/>
      </c>
      <c r="I43" s="345" t="str">
        <f t="shared" si="17"/>
        <v/>
      </c>
      <c r="J43" s="345" t="str">
        <f t="shared" si="18"/>
        <v/>
      </c>
      <c r="K43" s="220">
        <f t="shared" si="32"/>
        <v>0</v>
      </c>
      <c r="L43" s="220">
        <f t="shared" si="19"/>
        <v>0</v>
      </c>
      <c r="M43" s="220">
        <f t="shared" si="20"/>
        <v>0</v>
      </c>
      <c r="N43" s="220" t="str">
        <f t="shared" si="21"/>
        <v/>
      </c>
      <c r="O43" s="220" t="str">
        <f t="shared" si="22"/>
        <v/>
      </c>
      <c r="P43" s="220" t="str">
        <f t="shared" si="23"/>
        <v/>
      </c>
      <c r="Q43" s="214" t="str">
        <f t="shared" si="0"/>
        <v/>
      </c>
      <c r="R43" s="141"/>
      <c r="S43" s="211"/>
      <c r="T43" s="211" t="str">
        <f t="shared" si="1"/>
        <v/>
      </c>
      <c r="U43" s="127" t="str">
        <f t="shared" si="24"/>
        <v/>
      </c>
      <c r="V43" s="127" t="str">
        <f t="shared" si="25"/>
        <v/>
      </c>
      <c r="W43" s="127" t="str">
        <f t="shared" si="2"/>
        <v/>
      </c>
      <c r="X43" s="127" t="str">
        <f t="shared" si="3"/>
        <v/>
      </c>
      <c r="Y43" s="141"/>
      <c r="Z43" s="211"/>
      <c r="AA43" s="212" t="str">
        <f t="shared" si="4"/>
        <v/>
      </c>
      <c r="AB43" s="127" t="str">
        <f t="shared" si="26"/>
        <v/>
      </c>
      <c r="AC43" s="127" t="str">
        <f t="shared" si="27"/>
        <v/>
      </c>
      <c r="AD43" s="127" t="str">
        <f t="shared" si="5"/>
        <v/>
      </c>
      <c r="AE43" s="127" t="str">
        <f t="shared" si="6"/>
        <v/>
      </c>
      <c r="AF43" s="213" t="str">
        <f t="shared" si="31"/>
        <v/>
      </c>
      <c r="AG43" s="141"/>
      <c r="AH43" s="211"/>
      <c r="AI43" s="211" t="str">
        <f t="shared" si="7"/>
        <v/>
      </c>
      <c r="AJ43" s="153" t="str">
        <f t="shared" si="28"/>
        <v/>
      </c>
      <c r="AK43" s="153" t="str">
        <f t="shared" si="8"/>
        <v/>
      </c>
      <c r="AL43" s="153" t="str">
        <f t="shared" si="9"/>
        <v/>
      </c>
      <c r="AM43" s="141"/>
      <c r="AN43" s="211"/>
      <c r="AO43" s="211" t="str">
        <f t="shared" si="10"/>
        <v/>
      </c>
      <c r="AP43" s="153" t="str">
        <f t="shared" si="29"/>
        <v/>
      </c>
      <c r="AQ43" s="153" t="str">
        <f t="shared" si="11"/>
        <v/>
      </c>
      <c r="AR43" s="153" t="str">
        <f t="shared" si="12"/>
        <v/>
      </c>
      <c r="AS43" s="141"/>
      <c r="AT43" s="211"/>
      <c r="AU43" s="211" t="str">
        <f t="shared" si="13"/>
        <v/>
      </c>
      <c r="AV43" s="153" t="str">
        <f t="shared" si="30"/>
        <v/>
      </c>
      <c r="AW43" s="153" t="str">
        <f t="shared" si="14"/>
        <v/>
      </c>
      <c r="AX43" s="153" t="str">
        <f t="shared" si="15"/>
        <v/>
      </c>
    </row>
    <row r="44" spans="1:50" ht="29.45" customHeight="1" x14ac:dyDescent="0.25">
      <c r="A44" s="216" t="str">
        <f>IF(B44="","",MAX($A$8:A43)+1)</f>
        <v/>
      </c>
      <c r="B44" s="216" t="str">
        <f>IF('N-Bedarf SK'!B44="","",'N-Bedarf SK'!B44)</f>
        <v/>
      </c>
      <c r="C44" s="217" t="str">
        <f>IF('N-Bedarf SK'!D44="","",'N-Bedarf SK'!D44)</f>
        <v/>
      </c>
      <c r="D44" s="218" t="str">
        <f>IF('N-Bedarf SK'!C44="","",'N-Bedarf SK'!C44)</f>
        <v/>
      </c>
      <c r="E44" s="219" t="str">
        <f>IF('N-Bedarf SK'!AE44="","",'N-Bedarf SK'!AE44)</f>
        <v/>
      </c>
      <c r="F44" s="219"/>
      <c r="G44" s="219"/>
      <c r="H44" s="345" t="str">
        <f t="shared" si="16"/>
        <v/>
      </c>
      <c r="I44" s="345" t="str">
        <f t="shared" si="17"/>
        <v/>
      </c>
      <c r="J44" s="345" t="str">
        <f t="shared" si="18"/>
        <v/>
      </c>
      <c r="K44" s="220">
        <f t="shared" si="32"/>
        <v>0</v>
      </c>
      <c r="L44" s="220">
        <f t="shared" si="19"/>
        <v>0</v>
      </c>
      <c r="M44" s="220">
        <f t="shared" si="20"/>
        <v>0</v>
      </c>
      <c r="N44" s="220" t="str">
        <f t="shared" si="21"/>
        <v/>
      </c>
      <c r="O44" s="220" t="str">
        <f t="shared" si="22"/>
        <v/>
      </c>
      <c r="P44" s="220" t="str">
        <f t="shared" si="23"/>
        <v/>
      </c>
      <c r="Q44" s="214" t="str">
        <f t="shared" si="0"/>
        <v/>
      </c>
      <c r="R44" s="141"/>
      <c r="S44" s="211"/>
      <c r="T44" s="211" t="str">
        <f t="shared" si="1"/>
        <v/>
      </c>
      <c r="U44" s="127" t="str">
        <f t="shared" si="24"/>
        <v/>
      </c>
      <c r="V44" s="127" t="str">
        <f t="shared" si="25"/>
        <v/>
      </c>
      <c r="W44" s="127" t="str">
        <f t="shared" si="2"/>
        <v/>
      </c>
      <c r="X44" s="127" t="str">
        <f t="shared" si="3"/>
        <v/>
      </c>
      <c r="Y44" s="141"/>
      <c r="Z44" s="211"/>
      <c r="AA44" s="212" t="str">
        <f t="shared" si="4"/>
        <v/>
      </c>
      <c r="AB44" s="127" t="str">
        <f t="shared" si="26"/>
        <v/>
      </c>
      <c r="AC44" s="127" t="str">
        <f t="shared" si="27"/>
        <v/>
      </c>
      <c r="AD44" s="127" t="str">
        <f t="shared" si="5"/>
        <v/>
      </c>
      <c r="AE44" s="127" t="str">
        <f t="shared" si="6"/>
        <v/>
      </c>
      <c r="AF44" s="213" t="str">
        <f t="shared" si="31"/>
        <v/>
      </c>
      <c r="AG44" s="141"/>
      <c r="AH44" s="211"/>
      <c r="AI44" s="211" t="str">
        <f t="shared" si="7"/>
        <v/>
      </c>
      <c r="AJ44" s="153" t="str">
        <f t="shared" si="28"/>
        <v/>
      </c>
      <c r="AK44" s="153" t="str">
        <f t="shared" si="8"/>
        <v/>
      </c>
      <c r="AL44" s="153" t="str">
        <f t="shared" si="9"/>
        <v/>
      </c>
      <c r="AM44" s="141"/>
      <c r="AN44" s="211"/>
      <c r="AO44" s="211" t="str">
        <f t="shared" si="10"/>
        <v/>
      </c>
      <c r="AP44" s="153" t="str">
        <f t="shared" si="29"/>
        <v/>
      </c>
      <c r="AQ44" s="153" t="str">
        <f t="shared" si="11"/>
        <v/>
      </c>
      <c r="AR44" s="153" t="str">
        <f t="shared" si="12"/>
        <v/>
      </c>
      <c r="AS44" s="141"/>
      <c r="AT44" s="211"/>
      <c r="AU44" s="211" t="str">
        <f t="shared" si="13"/>
        <v/>
      </c>
      <c r="AV44" s="153" t="str">
        <f t="shared" si="30"/>
        <v/>
      </c>
      <c r="AW44" s="153" t="str">
        <f t="shared" si="14"/>
        <v/>
      </c>
      <c r="AX44" s="153" t="str">
        <f t="shared" si="15"/>
        <v/>
      </c>
    </row>
    <row r="45" spans="1:50" ht="29.45" customHeight="1" x14ac:dyDescent="0.25">
      <c r="A45" s="216" t="str">
        <f>IF(B45="","",MAX($A$8:A44)+1)</f>
        <v/>
      </c>
      <c r="B45" s="216" t="str">
        <f>IF('N-Bedarf SK'!B45="","",'N-Bedarf SK'!B45)</f>
        <v/>
      </c>
      <c r="C45" s="217" t="str">
        <f>IF('N-Bedarf SK'!D45="","",'N-Bedarf SK'!D45)</f>
        <v/>
      </c>
      <c r="D45" s="218" t="str">
        <f>IF('N-Bedarf SK'!C45="","",'N-Bedarf SK'!C45)</f>
        <v/>
      </c>
      <c r="E45" s="219" t="str">
        <f>IF('N-Bedarf SK'!AE45="","",'N-Bedarf SK'!AE45)</f>
        <v/>
      </c>
      <c r="F45" s="219"/>
      <c r="G45" s="219"/>
      <c r="H45" s="345" t="str">
        <f t="shared" si="16"/>
        <v/>
      </c>
      <c r="I45" s="345" t="str">
        <f t="shared" si="17"/>
        <v/>
      </c>
      <c r="J45" s="345" t="str">
        <f t="shared" si="18"/>
        <v/>
      </c>
      <c r="K45" s="220">
        <f t="shared" si="32"/>
        <v>0</v>
      </c>
      <c r="L45" s="220">
        <f t="shared" si="19"/>
        <v>0</v>
      </c>
      <c r="M45" s="220">
        <f t="shared" si="20"/>
        <v>0</v>
      </c>
      <c r="N45" s="220" t="str">
        <f t="shared" si="21"/>
        <v/>
      </c>
      <c r="O45" s="220" t="str">
        <f t="shared" si="22"/>
        <v/>
      </c>
      <c r="P45" s="220" t="str">
        <f t="shared" si="23"/>
        <v/>
      </c>
      <c r="Q45" s="214" t="str">
        <f t="shared" si="0"/>
        <v/>
      </c>
      <c r="R45" s="141"/>
      <c r="S45" s="211"/>
      <c r="T45" s="211" t="str">
        <f t="shared" si="1"/>
        <v/>
      </c>
      <c r="U45" s="127" t="str">
        <f t="shared" si="24"/>
        <v/>
      </c>
      <c r="V45" s="127" t="str">
        <f t="shared" si="25"/>
        <v/>
      </c>
      <c r="W45" s="127" t="str">
        <f t="shared" si="2"/>
        <v/>
      </c>
      <c r="X45" s="127" t="str">
        <f t="shared" si="3"/>
        <v/>
      </c>
      <c r="Y45" s="141"/>
      <c r="Z45" s="211"/>
      <c r="AA45" s="212" t="str">
        <f t="shared" si="4"/>
        <v/>
      </c>
      <c r="AB45" s="127" t="str">
        <f t="shared" si="26"/>
        <v/>
      </c>
      <c r="AC45" s="127" t="str">
        <f t="shared" si="27"/>
        <v/>
      </c>
      <c r="AD45" s="127" t="str">
        <f t="shared" si="5"/>
        <v/>
      </c>
      <c r="AE45" s="127" t="str">
        <f t="shared" si="6"/>
        <v/>
      </c>
      <c r="AF45" s="213" t="str">
        <f t="shared" si="31"/>
        <v/>
      </c>
      <c r="AG45" s="141"/>
      <c r="AH45" s="211"/>
      <c r="AI45" s="211" t="str">
        <f t="shared" si="7"/>
        <v/>
      </c>
      <c r="AJ45" s="153" t="str">
        <f t="shared" si="28"/>
        <v/>
      </c>
      <c r="AK45" s="153" t="str">
        <f t="shared" si="8"/>
        <v/>
      </c>
      <c r="AL45" s="153" t="str">
        <f t="shared" si="9"/>
        <v/>
      </c>
      <c r="AM45" s="141"/>
      <c r="AN45" s="211"/>
      <c r="AO45" s="211" t="str">
        <f t="shared" si="10"/>
        <v/>
      </c>
      <c r="AP45" s="153" t="str">
        <f t="shared" si="29"/>
        <v/>
      </c>
      <c r="AQ45" s="153" t="str">
        <f t="shared" si="11"/>
        <v/>
      </c>
      <c r="AR45" s="153" t="str">
        <f t="shared" si="12"/>
        <v/>
      </c>
      <c r="AS45" s="141"/>
      <c r="AT45" s="211"/>
      <c r="AU45" s="211" t="str">
        <f t="shared" si="13"/>
        <v/>
      </c>
      <c r="AV45" s="153" t="str">
        <f t="shared" si="30"/>
        <v/>
      </c>
      <c r="AW45" s="153" t="str">
        <f t="shared" si="14"/>
        <v/>
      </c>
      <c r="AX45" s="153" t="str">
        <f t="shared" si="15"/>
        <v/>
      </c>
    </row>
    <row r="46" spans="1:50" ht="29.45" customHeight="1" x14ac:dyDescent="0.25">
      <c r="A46" s="216" t="str">
        <f>IF(B46="","",MAX($A$8:A45)+1)</f>
        <v/>
      </c>
      <c r="B46" s="216" t="str">
        <f>IF('N-Bedarf SK'!B46="","",'N-Bedarf SK'!B46)</f>
        <v/>
      </c>
      <c r="C46" s="217" t="str">
        <f>IF('N-Bedarf SK'!D46="","",'N-Bedarf SK'!D46)</f>
        <v/>
      </c>
      <c r="D46" s="218" t="str">
        <f>IF('N-Bedarf SK'!C46="","",'N-Bedarf SK'!C46)</f>
        <v/>
      </c>
      <c r="E46" s="219" t="str">
        <f>IF('N-Bedarf SK'!AE46="","",'N-Bedarf SK'!AE46)</f>
        <v/>
      </c>
      <c r="F46" s="219"/>
      <c r="G46" s="219"/>
      <c r="H46" s="345" t="str">
        <f t="shared" si="16"/>
        <v/>
      </c>
      <c r="I46" s="345" t="str">
        <f t="shared" si="17"/>
        <v/>
      </c>
      <c r="J46" s="345" t="str">
        <f t="shared" si="18"/>
        <v/>
      </c>
      <c r="K46" s="220">
        <f t="shared" si="32"/>
        <v>0</v>
      </c>
      <c r="L46" s="220">
        <f t="shared" si="19"/>
        <v>0</v>
      </c>
      <c r="M46" s="220">
        <f t="shared" si="20"/>
        <v>0</v>
      </c>
      <c r="N46" s="220" t="str">
        <f t="shared" si="21"/>
        <v/>
      </c>
      <c r="O46" s="220" t="str">
        <f t="shared" si="22"/>
        <v/>
      </c>
      <c r="P46" s="220" t="str">
        <f t="shared" si="23"/>
        <v/>
      </c>
      <c r="Q46" s="214" t="str">
        <f t="shared" si="0"/>
        <v/>
      </c>
      <c r="R46" s="141"/>
      <c r="S46" s="211"/>
      <c r="T46" s="211" t="str">
        <f t="shared" si="1"/>
        <v/>
      </c>
      <c r="U46" s="127" t="str">
        <f t="shared" si="24"/>
        <v/>
      </c>
      <c r="V46" s="127" t="str">
        <f t="shared" si="25"/>
        <v/>
      </c>
      <c r="W46" s="127" t="str">
        <f t="shared" si="2"/>
        <v/>
      </c>
      <c r="X46" s="127" t="str">
        <f t="shared" si="3"/>
        <v/>
      </c>
      <c r="Y46" s="141"/>
      <c r="Z46" s="211"/>
      <c r="AA46" s="212" t="str">
        <f t="shared" si="4"/>
        <v/>
      </c>
      <c r="AB46" s="127" t="str">
        <f t="shared" si="26"/>
        <v/>
      </c>
      <c r="AC46" s="127" t="str">
        <f t="shared" si="27"/>
        <v/>
      </c>
      <c r="AD46" s="127" t="str">
        <f t="shared" si="5"/>
        <v/>
      </c>
      <c r="AE46" s="127" t="str">
        <f t="shared" si="6"/>
        <v/>
      </c>
      <c r="AF46" s="213" t="str">
        <f t="shared" si="31"/>
        <v/>
      </c>
      <c r="AG46" s="141"/>
      <c r="AH46" s="211"/>
      <c r="AI46" s="211" t="str">
        <f t="shared" si="7"/>
        <v/>
      </c>
      <c r="AJ46" s="153" t="str">
        <f t="shared" si="28"/>
        <v/>
      </c>
      <c r="AK46" s="153" t="str">
        <f t="shared" si="8"/>
        <v/>
      </c>
      <c r="AL46" s="153" t="str">
        <f t="shared" si="9"/>
        <v/>
      </c>
      <c r="AM46" s="141"/>
      <c r="AN46" s="211"/>
      <c r="AO46" s="211" t="str">
        <f t="shared" si="10"/>
        <v/>
      </c>
      <c r="AP46" s="153" t="str">
        <f t="shared" si="29"/>
        <v/>
      </c>
      <c r="AQ46" s="153" t="str">
        <f t="shared" si="11"/>
        <v/>
      </c>
      <c r="AR46" s="153" t="str">
        <f t="shared" si="12"/>
        <v/>
      </c>
      <c r="AS46" s="141"/>
      <c r="AT46" s="211"/>
      <c r="AU46" s="211" t="str">
        <f t="shared" si="13"/>
        <v/>
      </c>
      <c r="AV46" s="153" t="str">
        <f t="shared" si="30"/>
        <v/>
      </c>
      <c r="AW46" s="153" t="str">
        <f t="shared" si="14"/>
        <v/>
      </c>
      <c r="AX46" s="153" t="str">
        <f t="shared" si="15"/>
        <v/>
      </c>
    </row>
    <row r="47" spans="1:50" ht="29.45" customHeight="1" x14ac:dyDescent="0.25">
      <c r="A47" s="216" t="str">
        <f>IF(B47="","",MAX($A$8:A46)+1)</f>
        <v/>
      </c>
      <c r="B47" s="216" t="str">
        <f>IF('N-Bedarf SK'!B47="","",'N-Bedarf SK'!B47)</f>
        <v/>
      </c>
      <c r="C47" s="217" t="str">
        <f>IF('N-Bedarf SK'!D47="","",'N-Bedarf SK'!D47)</f>
        <v/>
      </c>
      <c r="D47" s="218" t="str">
        <f>IF('N-Bedarf SK'!C47="","",'N-Bedarf SK'!C47)</f>
        <v/>
      </c>
      <c r="E47" s="219" t="str">
        <f>IF('N-Bedarf SK'!AE47="","",'N-Bedarf SK'!AE47)</f>
        <v/>
      </c>
      <c r="F47" s="219"/>
      <c r="G47" s="219"/>
      <c r="H47" s="345" t="str">
        <f t="shared" si="16"/>
        <v/>
      </c>
      <c r="I47" s="345" t="str">
        <f t="shared" si="17"/>
        <v/>
      </c>
      <c r="J47" s="345" t="str">
        <f t="shared" si="18"/>
        <v/>
      </c>
      <c r="K47" s="220">
        <f t="shared" si="32"/>
        <v>0</v>
      </c>
      <c r="L47" s="220">
        <f t="shared" si="19"/>
        <v>0</v>
      </c>
      <c r="M47" s="220">
        <f t="shared" si="20"/>
        <v>0</v>
      </c>
      <c r="N47" s="220" t="str">
        <f t="shared" si="21"/>
        <v/>
      </c>
      <c r="O47" s="220" t="str">
        <f t="shared" si="22"/>
        <v/>
      </c>
      <c r="P47" s="220" t="str">
        <f t="shared" si="23"/>
        <v/>
      </c>
      <c r="Q47" s="214" t="str">
        <f t="shared" si="0"/>
        <v/>
      </c>
      <c r="R47" s="141"/>
      <c r="S47" s="211"/>
      <c r="T47" s="211" t="str">
        <f t="shared" si="1"/>
        <v/>
      </c>
      <c r="U47" s="127" t="str">
        <f t="shared" si="24"/>
        <v/>
      </c>
      <c r="V47" s="127" t="str">
        <f t="shared" si="25"/>
        <v/>
      </c>
      <c r="W47" s="127" t="str">
        <f t="shared" si="2"/>
        <v/>
      </c>
      <c r="X47" s="127" t="str">
        <f t="shared" si="3"/>
        <v/>
      </c>
      <c r="Y47" s="141"/>
      <c r="Z47" s="211"/>
      <c r="AA47" s="212" t="str">
        <f t="shared" si="4"/>
        <v/>
      </c>
      <c r="AB47" s="127" t="str">
        <f t="shared" si="26"/>
        <v/>
      </c>
      <c r="AC47" s="127" t="str">
        <f t="shared" si="27"/>
        <v/>
      </c>
      <c r="AD47" s="127" t="str">
        <f t="shared" si="5"/>
        <v/>
      </c>
      <c r="AE47" s="127" t="str">
        <f t="shared" si="6"/>
        <v/>
      </c>
      <c r="AF47" s="213" t="str">
        <f t="shared" si="31"/>
        <v/>
      </c>
      <c r="AG47" s="141"/>
      <c r="AH47" s="211"/>
      <c r="AI47" s="211" t="str">
        <f t="shared" si="7"/>
        <v/>
      </c>
      <c r="AJ47" s="153" t="str">
        <f t="shared" si="28"/>
        <v/>
      </c>
      <c r="AK47" s="153" t="str">
        <f t="shared" si="8"/>
        <v/>
      </c>
      <c r="AL47" s="153" t="str">
        <f t="shared" si="9"/>
        <v/>
      </c>
      <c r="AM47" s="141"/>
      <c r="AN47" s="211"/>
      <c r="AO47" s="211" t="str">
        <f t="shared" si="10"/>
        <v/>
      </c>
      <c r="AP47" s="153" t="str">
        <f t="shared" si="29"/>
        <v/>
      </c>
      <c r="AQ47" s="153" t="str">
        <f t="shared" si="11"/>
        <v/>
      </c>
      <c r="AR47" s="153" t="str">
        <f t="shared" si="12"/>
        <v/>
      </c>
      <c r="AS47" s="141"/>
      <c r="AT47" s="211"/>
      <c r="AU47" s="211" t="str">
        <f t="shared" si="13"/>
        <v/>
      </c>
      <c r="AV47" s="153" t="str">
        <f t="shared" si="30"/>
        <v/>
      </c>
      <c r="AW47" s="153" t="str">
        <f t="shared" si="14"/>
        <v/>
      </c>
      <c r="AX47" s="153" t="str">
        <f t="shared" si="15"/>
        <v/>
      </c>
    </row>
    <row r="48" spans="1:50" ht="29.45" customHeight="1" x14ac:dyDescent="0.25">
      <c r="A48" s="216" t="str">
        <f>IF(B48="","",MAX($A$8:A47)+1)</f>
        <v/>
      </c>
      <c r="B48" s="216" t="str">
        <f>IF('N-Bedarf SK'!B48="","",'N-Bedarf SK'!B48)</f>
        <v/>
      </c>
      <c r="C48" s="217" t="str">
        <f>IF('N-Bedarf SK'!D48="","",'N-Bedarf SK'!D48)</f>
        <v/>
      </c>
      <c r="D48" s="218" t="str">
        <f>IF('N-Bedarf SK'!C48="","",'N-Bedarf SK'!C48)</f>
        <v/>
      </c>
      <c r="E48" s="219" t="str">
        <f>IF('N-Bedarf SK'!AE48="","",'N-Bedarf SK'!AE48)</f>
        <v/>
      </c>
      <c r="F48" s="219"/>
      <c r="G48" s="219"/>
      <c r="H48" s="345" t="str">
        <f t="shared" si="16"/>
        <v/>
      </c>
      <c r="I48" s="345" t="str">
        <f t="shared" si="17"/>
        <v/>
      </c>
      <c r="J48" s="345" t="str">
        <f t="shared" si="18"/>
        <v/>
      </c>
      <c r="K48" s="220">
        <f t="shared" si="32"/>
        <v>0</v>
      </c>
      <c r="L48" s="220">
        <f t="shared" si="19"/>
        <v>0</v>
      </c>
      <c r="M48" s="220">
        <f t="shared" si="20"/>
        <v>0</v>
      </c>
      <c r="N48" s="220" t="str">
        <f t="shared" si="21"/>
        <v/>
      </c>
      <c r="O48" s="220" t="str">
        <f t="shared" si="22"/>
        <v/>
      </c>
      <c r="P48" s="220" t="str">
        <f t="shared" si="23"/>
        <v/>
      </c>
      <c r="Q48" s="214" t="str">
        <f t="shared" si="0"/>
        <v/>
      </c>
      <c r="R48" s="141"/>
      <c r="S48" s="211"/>
      <c r="T48" s="211" t="str">
        <f t="shared" si="1"/>
        <v/>
      </c>
      <c r="U48" s="127" t="str">
        <f t="shared" si="24"/>
        <v/>
      </c>
      <c r="V48" s="127" t="str">
        <f t="shared" si="25"/>
        <v/>
      </c>
      <c r="W48" s="127" t="str">
        <f t="shared" si="2"/>
        <v/>
      </c>
      <c r="X48" s="127" t="str">
        <f t="shared" si="3"/>
        <v/>
      </c>
      <c r="Y48" s="141"/>
      <c r="Z48" s="211"/>
      <c r="AA48" s="212" t="str">
        <f t="shared" si="4"/>
        <v/>
      </c>
      <c r="AB48" s="127" t="str">
        <f t="shared" si="26"/>
        <v/>
      </c>
      <c r="AC48" s="127" t="str">
        <f t="shared" si="27"/>
        <v/>
      </c>
      <c r="AD48" s="127" t="str">
        <f t="shared" si="5"/>
        <v/>
      </c>
      <c r="AE48" s="127" t="str">
        <f t="shared" si="6"/>
        <v/>
      </c>
      <c r="AF48" s="213" t="str">
        <f t="shared" si="31"/>
        <v/>
      </c>
      <c r="AG48" s="141"/>
      <c r="AH48" s="211"/>
      <c r="AI48" s="211" t="str">
        <f t="shared" si="7"/>
        <v/>
      </c>
      <c r="AJ48" s="153" t="str">
        <f t="shared" si="28"/>
        <v/>
      </c>
      <c r="AK48" s="153" t="str">
        <f t="shared" si="8"/>
        <v/>
      </c>
      <c r="AL48" s="153" t="str">
        <f t="shared" si="9"/>
        <v/>
      </c>
      <c r="AM48" s="141"/>
      <c r="AN48" s="211"/>
      <c r="AO48" s="211" t="str">
        <f t="shared" si="10"/>
        <v/>
      </c>
      <c r="AP48" s="153" t="str">
        <f t="shared" si="29"/>
        <v/>
      </c>
      <c r="AQ48" s="153" t="str">
        <f t="shared" si="11"/>
        <v/>
      </c>
      <c r="AR48" s="153" t="str">
        <f t="shared" si="12"/>
        <v/>
      </c>
      <c r="AS48" s="141"/>
      <c r="AT48" s="211"/>
      <c r="AU48" s="211" t="str">
        <f t="shared" si="13"/>
        <v/>
      </c>
      <c r="AV48" s="153" t="str">
        <f t="shared" si="30"/>
        <v/>
      </c>
      <c r="AW48" s="153" t="str">
        <f t="shared" si="14"/>
        <v/>
      </c>
      <c r="AX48" s="153" t="str">
        <f t="shared" si="15"/>
        <v/>
      </c>
    </row>
    <row r="49" spans="1:50" ht="29.45" customHeight="1" x14ac:dyDescent="0.25">
      <c r="A49" s="216" t="str">
        <f>IF(B49="","",MAX($A$8:A48)+1)</f>
        <v/>
      </c>
      <c r="B49" s="216" t="str">
        <f>IF('N-Bedarf SK'!B49="","",'N-Bedarf SK'!B49)</f>
        <v/>
      </c>
      <c r="C49" s="217" t="str">
        <f>IF('N-Bedarf SK'!D49="","",'N-Bedarf SK'!D49)</f>
        <v/>
      </c>
      <c r="D49" s="218" t="str">
        <f>IF('N-Bedarf SK'!C49="","",'N-Bedarf SK'!C49)</f>
        <v/>
      </c>
      <c r="E49" s="219" t="str">
        <f>IF('N-Bedarf SK'!AE49="","",'N-Bedarf SK'!AE49)</f>
        <v/>
      </c>
      <c r="F49" s="219"/>
      <c r="G49" s="219"/>
      <c r="H49" s="345" t="str">
        <f t="shared" si="16"/>
        <v/>
      </c>
      <c r="I49" s="345" t="str">
        <f t="shared" si="17"/>
        <v/>
      </c>
      <c r="J49" s="345" t="str">
        <f t="shared" si="18"/>
        <v/>
      </c>
      <c r="K49" s="220">
        <f t="shared" si="32"/>
        <v>0</v>
      </c>
      <c r="L49" s="220">
        <f t="shared" si="19"/>
        <v>0</v>
      </c>
      <c r="M49" s="220">
        <f t="shared" si="20"/>
        <v>0</v>
      </c>
      <c r="N49" s="220" t="str">
        <f t="shared" si="21"/>
        <v/>
      </c>
      <c r="O49" s="220" t="str">
        <f t="shared" si="22"/>
        <v/>
      </c>
      <c r="P49" s="220" t="str">
        <f t="shared" si="23"/>
        <v/>
      </c>
      <c r="Q49" s="214" t="str">
        <f t="shared" si="0"/>
        <v/>
      </c>
      <c r="R49" s="141"/>
      <c r="S49" s="211"/>
      <c r="T49" s="211" t="str">
        <f t="shared" si="1"/>
        <v/>
      </c>
      <c r="U49" s="127" t="str">
        <f t="shared" si="24"/>
        <v/>
      </c>
      <c r="V49" s="127" t="str">
        <f t="shared" si="25"/>
        <v/>
      </c>
      <c r="W49" s="127" t="str">
        <f t="shared" si="2"/>
        <v/>
      </c>
      <c r="X49" s="127" t="str">
        <f t="shared" si="3"/>
        <v/>
      </c>
      <c r="Y49" s="141"/>
      <c r="Z49" s="211"/>
      <c r="AA49" s="212" t="str">
        <f t="shared" si="4"/>
        <v/>
      </c>
      <c r="AB49" s="127" t="str">
        <f t="shared" si="26"/>
        <v/>
      </c>
      <c r="AC49" s="127" t="str">
        <f t="shared" si="27"/>
        <v/>
      </c>
      <c r="AD49" s="127" t="str">
        <f t="shared" si="5"/>
        <v/>
      </c>
      <c r="AE49" s="127" t="str">
        <f t="shared" si="6"/>
        <v/>
      </c>
      <c r="AF49" s="213" t="str">
        <f t="shared" si="31"/>
        <v/>
      </c>
      <c r="AG49" s="141"/>
      <c r="AH49" s="211"/>
      <c r="AI49" s="211" t="str">
        <f t="shared" si="7"/>
        <v/>
      </c>
      <c r="AJ49" s="153" t="str">
        <f t="shared" si="28"/>
        <v/>
      </c>
      <c r="AK49" s="153" t="str">
        <f t="shared" si="8"/>
        <v/>
      </c>
      <c r="AL49" s="153" t="str">
        <f t="shared" si="9"/>
        <v/>
      </c>
      <c r="AM49" s="141"/>
      <c r="AN49" s="211"/>
      <c r="AO49" s="211" t="str">
        <f t="shared" si="10"/>
        <v/>
      </c>
      <c r="AP49" s="153" t="str">
        <f t="shared" si="29"/>
        <v/>
      </c>
      <c r="AQ49" s="153" t="str">
        <f t="shared" si="11"/>
        <v/>
      </c>
      <c r="AR49" s="153" t="str">
        <f t="shared" si="12"/>
        <v/>
      </c>
      <c r="AS49" s="141"/>
      <c r="AT49" s="211"/>
      <c r="AU49" s="211" t="str">
        <f t="shared" si="13"/>
        <v/>
      </c>
      <c r="AV49" s="153" t="str">
        <f t="shared" si="30"/>
        <v/>
      </c>
      <c r="AW49" s="153" t="str">
        <f t="shared" si="14"/>
        <v/>
      </c>
      <c r="AX49" s="153" t="str">
        <f t="shared" si="15"/>
        <v/>
      </c>
    </row>
    <row r="50" spans="1:50" ht="29.45" customHeight="1" x14ac:dyDescent="0.25">
      <c r="A50" s="216" t="str">
        <f>IF(B50="","",MAX($A$8:A49)+1)</f>
        <v/>
      </c>
      <c r="B50" s="216" t="str">
        <f>IF('N-Bedarf SK'!B50="","",'N-Bedarf SK'!B50)</f>
        <v/>
      </c>
      <c r="C50" s="217" t="str">
        <f>IF('N-Bedarf SK'!D50="","",'N-Bedarf SK'!D50)</f>
        <v/>
      </c>
      <c r="D50" s="218" t="str">
        <f>IF('N-Bedarf SK'!C50="","",'N-Bedarf SK'!C50)</f>
        <v/>
      </c>
      <c r="E50" s="219" t="str">
        <f>IF('N-Bedarf SK'!AE50="","",'N-Bedarf SK'!AE50)</f>
        <v/>
      </c>
      <c r="F50" s="219"/>
      <c r="G50" s="219"/>
      <c r="H50" s="345" t="str">
        <f t="shared" si="16"/>
        <v/>
      </c>
      <c r="I50" s="345" t="str">
        <f t="shared" si="17"/>
        <v/>
      </c>
      <c r="J50" s="345" t="str">
        <f t="shared" si="18"/>
        <v/>
      </c>
      <c r="K50" s="220">
        <f t="shared" si="32"/>
        <v>0</v>
      </c>
      <c r="L50" s="220">
        <f t="shared" si="19"/>
        <v>0</v>
      </c>
      <c r="M50" s="220">
        <f t="shared" si="20"/>
        <v>0</v>
      </c>
      <c r="N50" s="220" t="str">
        <f t="shared" si="21"/>
        <v/>
      </c>
      <c r="O50" s="220" t="str">
        <f t="shared" si="22"/>
        <v/>
      </c>
      <c r="P50" s="220" t="str">
        <f t="shared" si="23"/>
        <v/>
      </c>
      <c r="Q50" s="214" t="str">
        <f t="shared" si="0"/>
        <v/>
      </c>
      <c r="R50" s="141"/>
      <c r="S50" s="211"/>
      <c r="T50" s="211" t="str">
        <f t="shared" si="1"/>
        <v/>
      </c>
      <c r="U50" s="127" t="str">
        <f t="shared" si="24"/>
        <v/>
      </c>
      <c r="V50" s="127" t="str">
        <f t="shared" si="25"/>
        <v/>
      </c>
      <c r="W50" s="127" t="str">
        <f t="shared" si="2"/>
        <v/>
      </c>
      <c r="X50" s="127" t="str">
        <f t="shared" si="3"/>
        <v/>
      </c>
      <c r="Y50" s="141"/>
      <c r="Z50" s="211"/>
      <c r="AA50" s="212" t="str">
        <f t="shared" si="4"/>
        <v/>
      </c>
      <c r="AB50" s="127" t="str">
        <f t="shared" si="26"/>
        <v/>
      </c>
      <c r="AC50" s="127" t="str">
        <f t="shared" si="27"/>
        <v/>
      </c>
      <c r="AD50" s="127" t="str">
        <f t="shared" si="5"/>
        <v/>
      </c>
      <c r="AE50" s="127" t="str">
        <f t="shared" si="6"/>
        <v/>
      </c>
      <c r="AF50" s="213" t="str">
        <f t="shared" si="31"/>
        <v/>
      </c>
      <c r="AG50" s="141"/>
      <c r="AH50" s="211"/>
      <c r="AI50" s="211" t="str">
        <f t="shared" si="7"/>
        <v/>
      </c>
      <c r="AJ50" s="153" t="str">
        <f t="shared" si="28"/>
        <v/>
      </c>
      <c r="AK50" s="153" t="str">
        <f t="shared" si="8"/>
        <v/>
      </c>
      <c r="AL50" s="153" t="str">
        <f t="shared" si="9"/>
        <v/>
      </c>
      <c r="AM50" s="141"/>
      <c r="AN50" s="211"/>
      <c r="AO50" s="211" t="str">
        <f t="shared" si="10"/>
        <v/>
      </c>
      <c r="AP50" s="153" t="str">
        <f t="shared" si="29"/>
        <v/>
      </c>
      <c r="AQ50" s="153" t="str">
        <f t="shared" si="11"/>
        <v/>
      </c>
      <c r="AR50" s="153" t="str">
        <f t="shared" si="12"/>
        <v/>
      </c>
      <c r="AS50" s="141"/>
      <c r="AT50" s="211"/>
      <c r="AU50" s="211" t="str">
        <f t="shared" si="13"/>
        <v/>
      </c>
      <c r="AV50" s="153" t="str">
        <f t="shared" si="30"/>
        <v/>
      </c>
      <c r="AW50" s="153" t="str">
        <f t="shared" si="14"/>
        <v/>
      </c>
      <c r="AX50" s="153" t="str">
        <f t="shared" si="15"/>
        <v/>
      </c>
    </row>
    <row r="51" spans="1:50" ht="29.45" customHeight="1" x14ac:dyDescent="0.25">
      <c r="A51" s="216" t="str">
        <f>IF(B51="","",MAX($A$8:A50)+1)</f>
        <v/>
      </c>
      <c r="B51" s="216" t="str">
        <f>IF('N-Bedarf SK'!B51="","",'N-Bedarf SK'!B51)</f>
        <v/>
      </c>
      <c r="C51" s="217" t="str">
        <f>IF('N-Bedarf SK'!D51="","",'N-Bedarf SK'!D51)</f>
        <v/>
      </c>
      <c r="D51" s="218" t="str">
        <f>IF('N-Bedarf SK'!C51="","",'N-Bedarf SK'!C51)</f>
        <v/>
      </c>
      <c r="E51" s="219" t="str">
        <f>IF('N-Bedarf SK'!AE51="","",'N-Bedarf SK'!AE51)</f>
        <v/>
      </c>
      <c r="F51" s="219"/>
      <c r="G51" s="219"/>
      <c r="H51" s="345" t="str">
        <f t="shared" si="16"/>
        <v/>
      </c>
      <c r="I51" s="345" t="str">
        <f t="shared" si="17"/>
        <v/>
      </c>
      <c r="J51" s="345" t="str">
        <f t="shared" si="18"/>
        <v/>
      </c>
      <c r="K51" s="220">
        <f t="shared" si="32"/>
        <v>0</v>
      </c>
      <c r="L51" s="220">
        <f t="shared" si="19"/>
        <v>0</v>
      </c>
      <c r="M51" s="220">
        <f t="shared" si="20"/>
        <v>0</v>
      </c>
      <c r="N51" s="220" t="str">
        <f t="shared" si="21"/>
        <v/>
      </c>
      <c r="O51" s="220" t="str">
        <f t="shared" si="22"/>
        <v/>
      </c>
      <c r="P51" s="220" t="str">
        <f t="shared" si="23"/>
        <v/>
      </c>
      <c r="Q51" s="214" t="str">
        <f t="shared" si="0"/>
        <v/>
      </c>
      <c r="R51" s="141"/>
      <c r="S51" s="211"/>
      <c r="T51" s="211" t="str">
        <f t="shared" si="1"/>
        <v/>
      </c>
      <c r="U51" s="127" t="str">
        <f t="shared" si="24"/>
        <v/>
      </c>
      <c r="V51" s="127" t="str">
        <f t="shared" si="25"/>
        <v/>
      </c>
      <c r="W51" s="127" t="str">
        <f t="shared" si="2"/>
        <v/>
      </c>
      <c r="X51" s="127" t="str">
        <f t="shared" si="3"/>
        <v/>
      </c>
      <c r="Y51" s="141"/>
      <c r="Z51" s="211"/>
      <c r="AA51" s="212" t="str">
        <f t="shared" si="4"/>
        <v/>
      </c>
      <c r="AB51" s="127" t="str">
        <f t="shared" si="26"/>
        <v/>
      </c>
      <c r="AC51" s="127" t="str">
        <f t="shared" si="27"/>
        <v/>
      </c>
      <c r="AD51" s="127" t="str">
        <f t="shared" si="5"/>
        <v/>
      </c>
      <c r="AE51" s="127" t="str">
        <f t="shared" si="6"/>
        <v/>
      </c>
      <c r="AF51" s="213" t="str">
        <f t="shared" si="31"/>
        <v/>
      </c>
      <c r="AG51" s="141"/>
      <c r="AH51" s="211"/>
      <c r="AI51" s="211" t="str">
        <f t="shared" si="7"/>
        <v/>
      </c>
      <c r="AJ51" s="153" t="str">
        <f t="shared" si="28"/>
        <v/>
      </c>
      <c r="AK51" s="153" t="str">
        <f t="shared" si="8"/>
        <v/>
      </c>
      <c r="AL51" s="153" t="str">
        <f t="shared" si="9"/>
        <v/>
      </c>
      <c r="AM51" s="141"/>
      <c r="AN51" s="211"/>
      <c r="AO51" s="211" t="str">
        <f t="shared" si="10"/>
        <v/>
      </c>
      <c r="AP51" s="153" t="str">
        <f t="shared" si="29"/>
        <v/>
      </c>
      <c r="AQ51" s="153" t="str">
        <f t="shared" si="11"/>
        <v/>
      </c>
      <c r="AR51" s="153" t="str">
        <f t="shared" si="12"/>
        <v/>
      </c>
      <c r="AS51" s="141"/>
      <c r="AT51" s="211"/>
      <c r="AU51" s="211" t="str">
        <f t="shared" si="13"/>
        <v/>
      </c>
      <c r="AV51" s="153" t="str">
        <f t="shared" si="30"/>
        <v/>
      </c>
      <c r="AW51" s="153" t="str">
        <f t="shared" si="14"/>
        <v/>
      </c>
      <c r="AX51" s="153" t="str">
        <f t="shared" si="15"/>
        <v/>
      </c>
    </row>
    <row r="52" spans="1:50" ht="29.45" customHeight="1" x14ac:dyDescent="0.25">
      <c r="A52" s="216" t="str">
        <f>IF(B52="","",MAX($A$8:A51)+1)</f>
        <v/>
      </c>
      <c r="B52" s="216" t="str">
        <f>IF('N-Bedarf SK'!B52="","",'N-Bedarf SK'!B52)</f>
        <v/>
      </c>
      <c r="C52" s="217" t="str">
        <f>IF('N-Bedarf SK'!D52="","",'N-Bedarf SK'!D52)</f>
        <v/>
      </c>
      <c r="D52" s="218" t="str">
        <f>IF('N-Bedarf SK'!C52="","",'N-Bedarf SK'!C52)</f>
        <v/>
      </c>
      <c r="E52" s="219" t="str">
        <f>IF('N-Bedarf SK'!AE52="","",'N-Bedarf SK'!AE52)</f>
        <v/>
      </c>
      <c r="F52" s="219"/>
      <c r="G52" s="219"/>
      <c r="H52" s="345" t="str">
        <f t="shared" si="16"/>
        <v/>
      </c>
      <c r="I52" s="345" t="str">
        <f t="shared" si="17"/>
        <v/>
      </c>
      <c r="J52" s="345" t="str">
        <f t="shared" si="18"/>
        <v/>
      </c>
      <c r="K52" s="220">
        <f t="shared" si="32"/>
        <v>0</v>
      </c>
      <c r="L52" s="220">
        <f t="shared" si="19"/>
        <v>0</v>
      </c>
      <c r="M52" s="220">
        <f t="shared" si="20"/>
        <v>0</v>
      </c>
      <c r="N52" s="220" t="str">
        <f t="shared" si="21"/>
        <v/>
      </c>
      <c r="O52" s="220" t="str">
        <f t="shared" si="22"/>
        <v/>
      </c>
      <c r="P52" s="220" t="str">
        <f t="shared" si="23"/>
        <v/>
      </c>
      <c r="Q52" s="214" t="str">
        <f t="shared" si="0"/>
        <v/>
      </c>
      <c r="R52" s="141"/>
      <c r="S52" s="211"/>
      <c r="T52" s="211" t="str">
        <f t="shared" si="1"/>
        <v/>
      </c>
      <c r="U52" s="127" t="str">
        <f t="shared" si="24"/>
        <v/>
      </c>
      <c r="V52" s="127" t="str">
        <f t="shared" si="25"/>
        <v/>
      </c>
      <c r="W52" s="127" t="str">
        <f t="shared" si="2"/>
        <v/>
      </c>
      <c r="X52" s="127" t="str">
        <f t="shared" si="3"/>
        <v/>
      </c>
      <c r="Y52" s="141"/>
      <c r="Z52" s="211"/>
      <c r="AA52" s="212" t="str">
        <f t="shared" si="4"/>
        <v/>
      </c>
      <c r="AB52" s="127" t="str">
        <f t="shared" si="26"/>
        <v/>
      </c>
      <c r="AC52" s="127" t="str">
        <f t="shared" si="27"/>
        <v/>
      </c>
      <c r="AD52" s="127" t="str">
        <f t="shared" si="5"/>
        <v/>
      </c>
      <c r="AE52" s="127" t="str">
        <f t="shared" si="6"/>
        <v/>
      </c>
      <c r="AF52" s="213" t="str">
        <f t="shared" si="31"/>
        <v/>
      </c>
      <c r="AG52" s="141"/>
      <c r="AH52" s="211"/>
      <c r="AI52" s="211" t="str">
        <f t="shared" si="7"/>
        <v/>
      </c>
      <c r="AJ52" s="153" t="str">
        <f t="shared" si="28"/>
        <v/>
      </c>
      <c r="AK52" s="153" t="str">
        <f t="shared" si="8"/>
        <v/>
      </c>
      <c r="AL52" s="153" t="str">
        <f t="shared" si="9"/>
        <v/>
      </c>
      <c r="AM52" s="141"/>
      <c r="AN52" s="211"/>
      <c r="AO52" s="211" t="str">
        <f t="shared" si="10"/>
        <v/>
      </c>
      <c r="AP52" s="153" t="str">
        <f t="shared" si="29"/>
        <v/>
      </c>
      <c r="AQ52" s="153" t="str">
        <f t="shared" si="11"/>
        <v/>
      </c>
      <c r="AR52" s="153" t="str">
        <f t="shared" si="12"/>
        <v/>
      </c>
      <c r="AS52" s="141"/>
      <c r="AT52" s="211"/>
      <c r="AU52" s="211" t="str">
        <f t="shared" si="13"/>
        <v/>
      </c>
      <c r="AV52" s="153" t="str">
        <f t="shared" si="30"/>
        <v/>
      </c>
      <c r="AW52" s="153" t="str">
        <f t="shared" si="14"/>
        <v/>
      </c>
      <c r="AX52" s="153" t="str">
        <f t="shared" si="15"/>
        <v/>
      </c>
    </row>
    <row r="53" spans="1:50" ht="29.45" customHeight="1" x14ac:dyDescent="0.25">
      <c r="A53" s="216" t="str">
        <f>IF(B53="","",MAX($A$8:A52)+1)</f>
        <v/>
      </c>
      <c r="B53" s="216" t="str">
        <f>IF('N-Bedarf SK'!B53="","",'N-Bedarf SK'!B53)</f>
        <v/>
      </c>
      <c r="C53" s="217" t="str">
        <f>IF('N-Bedarf SK'!D53="","",'N-Bedarf SK'!D53)</f>
        <v/>
      </c>
      <c r="D53" s="218" t="str">
        <f>IF('N-Bedarf SK'!C53="","",'N-Bedarf SK'!C53)</f>
        <v/>
      </c>
      <c r="E53" s="219" t="str">
        <f>IF('N-Bedarf SK'!AE53="","",'N-Bedarf SK'!AE53)</f>
        <v/>
      </c>
      <c r="F53" s="219"/>
      <c r="G53" s="219"/>
      <c r="H53" s="345" t="str">
        <f t="shared" si="16"/>
        <v/>
      </c>
      <c r="I53" s="345" t="str">
        <f t="shared" si="17"/>
        <v/>
      </c>
      <c r="J53" s="345" t="str">
        <f t="shared" si="18"/>
        <v/>
      </c>
      <c r="K53" s="220">
        <f t="shared" si="32"/>
        <v>0</v>
      </c>
      <c r="L53" s="220">
        <f t="shared" si="19"/>
        <v>0</v>
      </c>
      <c r="M53" s="220">
        <f t="shared" si="20"/>
        <v>0</v>
      </c>
      <c r="N53" s="220" t="str">
        <f t="shared" si="21"/>
        <v/>
      </c>
      <c r="O53" s="220" t="str">
        <f t="shared" si="22"/>
        <v/>
      </c>
      <c r="P53" s="220" t="str">
        <f t="shared" si="23"/>
        <v/>
      </c>
      <c r="Q53" s="214" t="str">
        <f t="shared" si="0"/>
        <v/>
      </c>
      <c r="R53" s="141"/>
      <c r="S53" s="211"/>
      <c r="T53" s="211" t="str">
        <f t="shared" si="1"/>
        <v/>
      </c>
      <c r="U53" s="127" t="str">
        <f t="shared" si="24"/>
        <v/>
      </c>
      <c r="V53" s="127" t="str">
        <f t="shared" si="25"/>
        <v/>
      </c>
      <c r="W53" s="127" t="str">
        <f t="shared" si="2"/>
        <v/>
      </c>
      <c r="X53" s="127" t="str">
        <f t="shared" si="3"/>
        <v/>
      </c>
      <c r="Y53" s="141"/>
      <c r="Z53" s="211"/>
      <c r="AA53" s="212" t="str">
        <f t="shared" si="4"/>
        <v/>
      </c>
      <c r="AB53" s="127" t="str">
        <f t="shared" si="26"/>
        <v/>
      </c>
      <c r="AC53" s="127" t="str">
        <f t="shared" si="27"/>
        <v/>
      </c>
      <c r="AD53" s="127" t="str">
        <f t="shared" si="5"/>
        <v/>
      </c>
      <c r="AE53" s="127" t="str">
        <f t="shared" si="6"/>
        <v/>
      </c>
      <c r="AF53" s="213" t="str">
        <f t="shared" si="31"/>
        <v/>
      </c>
      <c r="AG53" s="141"/>
      <c r="AH53" s="211"/>
      <c r="AI53" s="211" t="str">
        <f t="shared" si="7"/>
        <v/>
      </c>
      <c r="AJ53" s="153" t="str">
        <f t="shared" si="28"/>
        <v/>
      </c>
      <c r="AK53" s="153" t="str">
        <f t="shared" si="8"/>
        <v/>
      </c>
      <c r="AL53" s="153" t="str">
        <f t="shared" si="9"/>
        <v/>
      </c>
      <c r="AM53" s="141"/>
      <c r="AN53" s="211"/>
      <c r="AO53" s="211" t="str">
        <f t="shared" si="10"/>
        <v/>
      </c>
      <c r="AP53" s="153" t="str">
        <f t="shared" si="29"/>
        <v/>
      </c>
      <c r="AQ53" s="153" t="str">
        <f t="shared" si="11"/>
        <v/>
      </c>
      <c r="AR53" s="153" t="str">
        <f t="shared" si="12"/>
        <v/>
      </c>
      <c r="AS53" s="141"/>
      <c r="AT53" s="211"/>
      <c r="AU53" s="211" t="str">
        <f t="shared" si="13"/>
        <v/>
      </c>
      <c r="AV53" s="153" t="str">
        <f t="shared" si="30"/>
        <v/>
      </c>
      <c r="AW53" s="153" t="str">
        <f t="shared" si="14"/>
        <v/>
      </c>
      <c r="AX53" s="153" t="str">
        <f t="shared" si="15"/>
        <v/>
      </c>
    </row>
    <row r="54" spans="1:50" ht="29.45" customHeight="1" x14ac:dyDescent="0.25">
      <c r="A54" s="216" t="str">
        <f>IF(B54="","",MAX($A$8:A53)+1)</f>
        <v/>
      </c>
      <c r="B54" s="216" t="str">
        <f>IF('N-Bedarf SK'!B54="","",'N-Bedarf SK'!B54)</f>
        <v/>
      </c>
      <c r="C54" s="217" t="str">
        <f>IF('N-Bedarf SK'!D54="","",'N-Bedarf SK'!D54)</f>
        <v/>
      </c>
      <c r="D54" s="218" t="str">
        <f>IF('N-Bedarf SK'!C54="","",'N-Bedarf SK'!C54)</f>
        <v/>
      </c>
      <c r="E54" s="219" t="str">
        <f>IF('N-Bedarf SK'!AE54="","",'N-Bedarf SK'!AE54)</f>
        <v/>
      </c>
      <c r="F54" s="219"/>
      <c r="G54" s="219"/>
      <c r="H54" s="345" t="str">
        <f t="shared" si="16"/>
        <v/>
      </c>
      <c r="I54" s="345" t="str">
        <f t="shared" si="17"/>
        <v/>
      </c>
      <c r="J54" s="345" t="str">
        <f t="shared" si="18"/>
        <v/>
      </c>
      <c r="K54" s="220">
        <f t="shared" si="32"/>
        <v>0</v>
      </c>
      <c r="L54" s="220">
        <f t="shared" si="19"/>
        <v>0</v>
      </c>
      <c r="M54" s="220">
        <f t="shared" si="20"/>
        <v>0</v>
      </c>
      <c r="N54" s="220" t="str">
        <f t="shared" si="21"/>
        <v/>
      </c>
      <c r="O54" s="220" t="str">
        <f t="shared" si="22"/>
        <v/>
      </c>
      <c r="P54" s="220" t="str">
        <f t="shared" si="23"/>
        <v/>
      </c>
      <c r="Q54" s="214" t="str">
        <f t="shared" si="0"/>
        <v/>
      </c>
      <c r="R54" s="141"/>
      <c r="S54" s="211"/>
      <c r="T54" s="211" t="str">
        <f t="shared" si="1"/>
        <v/>
      </c>
      <c r="U54" s="127" t="str">
        <f t="shared" si="24"/>
        <v/>
      </c>
      <c r="V54" s="127" t="str">
        <f t="shared" si="25"/>
        <v/>
      </c>
      <c r="W54" s="127" t="str">
        <f t="shared" si="2"/>
        <v/>
      </c>
      <c r="X54" s="127" t="str">
        <f t="shared" si="3"/>
        <v/>
      </c>
      <c r="Y54" s="141"/>
      <c r="Z54" s="211"/>
      <c r="AA54" s="212" t="str">
        <f t="shared" si="4"/>
        <v/>
      </c>
      <c r="AB54" s="127" t="str">
        <f t="shared" si="26"/>
        <v/>
      </c>
      <c r="AC54" s="127" t="str">
        <f t="shared" si="27"/>
        <v/>
      </c>
      <c r="AD54" s="127" t="str">
        <f t="shared" si="5"/>
        <v/>
      </c>
      <c r="AE54" s="127" t="str">
        <f t="shared" si="6"/>
        <v/>
      </c>
      <c r="AF54" s="213" t="str">
        <f t="shared" si="31"/>
        <v/>
      </c>
      <c r="AG54" s="141"/>
      <c r="AH54" s="211"/>
      <c r="AI54" s="211" t="str">
        <f t="shared" si="7"/>
        <v/>
      </c>
      <c r="AJ54" s="153" t="str">
        <f t="shared" si="28"/>
        <v/>
      </c>
      <c r="AK54" s="153" t="str">
        <f t="shared" si="8"/>
        <v/>
      </c>
      <c r="AL54" s="153" t="str">
        <f t="shared" si="9"/>
        <v/>
      </c>
      <c r="AM54" s="141"/>
      <c r="AN54" s="211"/>
      <c r="AO54" s="211" t="str">
        <f t="shared" si="10"/>
        <v/>
      </c>
      <c r="AP54" s="153" t="str">
        <f t="shared" si="29"/>
        <v/>
      </c>
      <c r="AQ54" s="153" t="str">
        <f t="shared" si="11"/>
        <v/>
      </c>
      <c r="AR54" s="153" t="str">
        <f t="shared" si="12"/>
        <v/>
      </c>
      <c r="AS54" s="141"/>
      <c r="AT54" s="211"/>
      <c r="AU54" s="211" t="str">
        <f t="shared" si="13"/>
        <v/>
      </c>
      <c r="AV54" s="153" t="str">
        <f t="shared" si="30"/>
        <v/>
      </c>
      <c r="AW54" s="153" t="str">
        <f t="shared" si="14"/>
        <v/>
      </c>
      <c r="AX54" s="153" t="str">
        <f t="shared" si="15"/>
        <v/>
      </c>
    </row>
    <row r="55" spans="1:50" ht="29.45" customHeight="1" x14ac:dyDescent="0.25">
      <c r="A55" s="216" t="str">
        <f>IF(B55="","",MAX($A$8:A54)+1)</f>
        <v/>
      </c>
      <c r="B55" s="216" t="str">
        <f>IF('N-Bedarf SK'!B55="","",'N-Bedarf SK'!B55)</f>
        <v/>
      </c>
      <c r="C55" s="217" t="str">
        <f>IF('N-Bedarf SK'!D55="","",'N-Bedarf SK'!D55)</f>
        <v/>
      </c>
      <c r="D55" s="218" t="str">
        <f>IF('N-Bedarf SK'!C55="","",'N-Bedarf SK'!C55)</f>
        <v/>
      </c>
      <c r="E55" s="219" t="str">
        <f>IF('N-Bedarf SK'!AE55="","",'N-Bedarf SK'!AE55)</f>
        <v/>
      </c>
      <c r="F55" s="219"/>
      <c r="G55" s="219"/>
      <c r="H55" s="345" t="str">
        <f t="shared" si="16"/>
        <v/>
      </c>
      <c r="I55" s="345" t="str">
        <f t="shared" si="17"/>
        <v/>
      </c>
      <c r="J55" s="345" t="str">
        <f t="shared" si="18"/>
        <v/>
      </c>
      <c r="K55" s="220">
        <f t="shared" si="32"/>
        <v>0</v>
      </c>
      <c r="L55" s="220">
        <f t="shared" si="19"/>
        <v>0</v>
      </c>
      <c r="M55" s="220">
        <f t="shared" si="20"/>
        <v>0</v>
      </c>
      <c r="N55" s="220" t="str">
        <f t="shared" si="21"/>
        <v/>
      </c>
      <c r="O55" s="220" t="str">
        <f t="shared" si="22"/>
        <v/>
      </c>
      <c r="P55" s="220" t="str">
        <f t="shared" si="23"/>
        <v/>
      </c>
      <c r="Q55" s="214" t="str">
        <f t="shared" si="0"/>
        <v/>
      </c>
      <c r="R55" s="141"/>
      <c r="S55" s="211"/>
      <c r="T55" s="211" t="str">
        <f t="shared" si="1"/>
        <v/>
      </c>
      <c r="U55" s="127" t="str">
        <f t="shared" si="24"/>
        <v/>
      </c>
      <c r="V55" s="127" t="str">
        <f t="shared" si="25"/>
        <v/>
      </c>
      <c r="W55" s="127" t="str">
        <f t="shared" si="2"/>
        <v/>
      </c>
      <c r="X55" s="127" t="str">
        <f t="shared" si="3"/>
        <v/>
      </c>
      <c r="Y55" s="141"/>
      <c r="Z55" s="211"/>
      <c r="AA55" s="212" t="str">
        <f t="shared" si="4"/>
        <v/>
      </c>
      <c r="AB55" s="127" t="str">
        <f t="shared" si="26"/>
        <v/>
      </c>
      <c r="AC55" s="127" t="str">
        <f t="shared" si="27"/>
        <v/>
      </c>
      <c r="AD55" s="127" t="str">
        <f t="shared" si="5"/>
        <v/>
      </c>
      <c r="AE55" s="127" t="str">
        <f t="shared" si="6"/>
        <v/>
      </c>
      <c r="AF55" s="213" t="str">
        <f t="shared" si="31"/>
        <v/>
      </c>
      <c r="AG55" s="141"/>
      <c r="AH55" s="211"/>
      <c r="AI55" s="211" t="str">
        <f t="shared" si="7"/>
        <v/>
      </c>
      <c r="AJ55" s="153" t="str">
        <f t="shared" si="28"/>
        <v/>
      </c>
      <c r="AK55" s="153" t="str">
        <f t="shared" si="8"/>
        <v/>
      </c>
      <c r="AL55" s="153" t="str">
        <f t="shared" si="9"/>
        <v/>
      </c>
      <c r="AM55" s="141"/>
      <c r="AN55" s="211"/>
      <c r="AO55" s="211" t="str">
        <f t="shared" si="10"/>
        <v/>
      </c>
      <c r="AP55" s="153" t="str">
        <f t="shared" si="29"/>
        <v/>
      </c>
      <c r="AQ55" s="153" t="str">
        <f t="shared" si="11"/>
        <v/>
      </c>
      <c r="AR55" s="153" t="str">
        <f t="shared" si="12"/>
        <v/>
      </c>
      <c r="AS55" s="141"/>
      <c r="AT55" s="211"/>
      <c r="AU55" s="211" t="str">
        <f t="shared" si="13"/>
        <v/>
      </c>
      <c r="AV55" s="153" t="str">
        <f t="shared" si="30"/>
        <v/>
      </c>
      <c r="AW55" s="153" t="str">
        <f t="shared" si="14"/>
        <v/>
      </c>
      <c r="AX55" s="153" t="str">
        <f t="shared" si="15"/>
        <v/>
      </c>
    </row>
    <row r="56" spans="1:50" ht="29.45" customHeight="1" x14ac:dyDescent="0.25">
      <c r="A56" s="216" t="str">
        <f>IF(B56="","",MAX($A$8:A55)+1)</f>
        <v/>
      </c>
      <c r="B56" s="216" t="str">
        <f>IF('N-Bedarf SK'!B56="","",'N-Bedarf SK'!B56)</f>
        <v/>
      </c>
      <c r="C56" s="217" t="str">
        <f>IF('N-Bedarf SK'!D56="","",'N-Bedarf SK'!D56)</f>
        <v/>
      </c>
      <c r="D56" s="218" t="str">
        <f>IF('N-Bedarf SK'!C56="","",'N-Bedarf SK'!C56)</f>
        <v/>
      </c>
      <c r="E56" s="219" t="str">
        <f>IF('N-Bedarf SK'!AE56="","",'N-Bedarf SK'!AE56)</f>
        <v/>
      </c>
      <c r="F56" s="219"/>
      <c r="G56" s="219"/>
      <c r="H56" s="345" t="str">
        <f t="shared" si="16"/>
        <v/>
      </c>
      <c r="I56" s="345" t="str">
        <f t="shared" si="17"/>
        <v/>
      </c>
      <c r="J56" s="345" t="str">
        <f t="shared" si="18"/>
        <v/>
      </c>
      <c r="K56" s="220">
        <f t="shared" si="32"/>
        <v>0</v>
      </c>
      <c r="L56" s="220">
        <f t="shared" si="19"/>
        <v>0</v>
      </c>
      <c r="M56" s="220">
        <f t="shared" si="20"/>
        <v>0</v>
      </c>
      <c r="N56" s="220" t="str">
        <f t="shared" si="21"/>
        <v/>
      </c>
      <c r="O56" s="220" t="str">
        <f t="shared" si="22"/>
        <v/>
      </c>
      <c r="P56" s="220" t="str">
        <f t="shared" si="23"/>
        <v/>
      </c>
      <c r="Q56" s="214" t="str">
        <f t="shared" si="0"/>
        <v/>
      </c>
      <c r="R56" s="141"/>
      <c r="S56" s="211"/>
      <c r="T56" s="211" t="str">
        <f t="shared" si="1"/>
        <v/>
      </c>
      <c r="U56" s="127" t="str">
        <f t="shared" si="24"/>
        <v/>
      </c>
      <c r="V56" s="127" t="str">
        <f t="shared" si="25"/>
        <v/>
      </c>
      <c r="W56" s="127" t="str">
        <f t="shared" si="2"/>
        <v/>
      </c>
      <c r="X56" s="127" t="str">
        <f t="shared" si="3"/>
        <v/>
      </c>
      <c r="Y56" s="141"/>
      <c r="Z56" s="211"/>
      <c r="AA56" s="212" t="str">
        <f t="shared" si="4"/>
        <v/>
      </c>
      <c r="AB56" s="127" t="str">
        <f t="shared" si="26"/>
        <v/>
      </c>
      <c r="AC56" s="127" t="str">
        <f t="shared" si="27"/>
        <v/>
      </c>
      <c r="AD56" s="127" t="str">
        <f t="shared" si="5"/>
        <v/>
      </c>
      <c r="AE56" s="127" t="str">
        <f t="shared" si="6"/>
        <v/>
      </c>
      <c r="AF56" s="213" t="str">
        <f t="shared" si="31"/>
        <v/>
      </c>
      <c r="AG56" s="141"/>
      <c r="AH56" s="211"/>
      <c r="AI56" s="211" t="str">
        <f t="shared" si="7"/>
        <v/>
      </c>
      <c r="AJ56" s="153" t="str">
        <f t="shared" si="28"/>
        <v/>
      </c>
      <c r="AK56" s="153" t="str">
        <f t="shared" si="8"/>
        <v/>
      </c>
      <c r="AL56" s="153" t="str">
        <f t="shared" si="9"/>
        <v/>
      </c>
      <c r="AM56" s="141"/>
      <c r="AN56" s="211"/>
      <c r="AO56" s="211" t="str">
        <f t="shared" si="10"/>
        <v/>
      </c>
      <c r="AP56" s="153" t="str">
        <f t="shared" si="29"/>
        <v/>
      </c>
      <c r="AQ56" s="153" t="str">
        <f t="shared" si="11"/>
        <v/>
      </c>
      <c r="AR56" s="153" t="str">
        <f t="shared" si="12"/>
        <v/>
      </c>
      <c r="AS56" s="141"/>
      <c r="AT56" s="211"/>
      <c r="AU56" s="211" t="str">
        <f t="shared" si="13"/>
        <v/>
      </c>
      <c r="AV56" s="153" t="str">
        <f t="shared" si="30"/>
        <v/>
      </c>
      <c r="AW56" s="153" t="str">
        <f t="shared" si="14"/>
        <v/>
      </c>
      <c r="AX56" s="153" t="str">
        <f t="shared" si="15"/>
        <v/>
      </c>
    </row>
    <row r="57" spans="1:50" ht="29.45" customHeight="1" x14ac:dyDescent="0.25">
      <c r="A57" s="216" t="str">
        <f>IF(B57="","",MAX($A$8:A56)+1)</f>
        <v/>
      </c>
      <c r="B57" s="216" t="str">
        <f>IF('N-Bedarf SK'!B57="","",'N-Bedarf SK'!B57)</f>
        <v/>
      </c>
      <c r="C57" s="217" t="str">
        <f>IF('N-Bedarf SK'!D57="","",'N-Bedarf SK'!D57)</f>
        <v/>
      </c>
      <c r="D57" s="218" t="str">
        <f>IF('N-Bedarf SK'!C57="","",'N-Bedarf SK'!C57)</f>
        <v/>
      </c>
      <c r="E57" s="219" t="str">
        <f>IF('N-Bedarf SK'!AE57="","",'N-Bedarf SK'!AE57)</f>
        <v/>
      </c>
      <c r="F57" s="219"/>
      <c r="G57" s="219"/>
      <c r="H57" s="345" t="str">
        <f t="shared" si="16"/>
        <v/>
      </c>
      <c r="I57" s="345" t="str">
        <f t="shared" si="17"/>
        <v/>
      </c>
      <c r="J57" s="345" t="str">
        <f t="shared" si="18"/>
        <v/>
      </c>
      <c r="K57" s="220">
        <f t="shared" si="32"/>
        <v>0</v>
      </c>
      <c r="L57" s="220">
        <f t="shared" si="19"/>
        <v>0</v>
      </c>
      <c r="M57" s="220">
        <f t="shared" si="20"/>
        <v>0</v>
      </c>
      <c r="N57" s="220" t="str">
        <f t="shared" si="21"/>
        <v/>
      </c>
      <c r="O57" s="220" t="str">
        <f t="shared" si="22"/>
        <v/>
      </c>
      <c r="P57" s="220" t="str">
        <f t="shared" si="23"/>
        <v/>
      </c>
      <c r="Q57" s="214" t="str">
        <f t="shared" si="0"/>
        <v/>
      </c>
      <c r="R57" s="141"/>
      <c r="S57" s="211"/>
      <c r="T57" s="211" t="str">
        <f t="shared" si="1"/>
        <v/>
      </c>
      <c r="U57" s="127" t="str">
        <f t="shared" si="24"/>
        <v/>
      </c>
      <c r="V57" s="127" t="str">
        <f t="shared" si="25"/>
        <v/>
      </c>
      <c r="W57" s="127" t="str">
        <f t="shared" si="2"/>
        <v/>
      </c>
      <c r="X57" s="127" t="str">
        <f t="shared" si="3"/>
        <v/>
      </c>
      <c r="Y57" s="141"/>
      <c r="Z57" s="211"/>
      <c r="AA57" s="212" t="str">
        <f t="shared" si="4"/>
        <v/>
      </c>
      <c r="AB57" s="127" t="str">
        <f t="shared" si="26"/>
        <v/>
      </c>
      <c r="AC57" s="127" t="str">
        <f t="shared" si="27"/>
        <v/>
      </c>
      <c r="AD57" s="127" t="str">
        <f t="shared" si="5"/>
        <v/>
      </c>
      <c r="AE57" s="127" t="str">
        <f t="shared" si="6"/>
        <v/>
      </c>
      <c r="AF57" s="213" t="str">
        <f t="shared" si="31"/>
        <v/>
      </c>
      <c r="AG57" s="141"/>
      <c r="AH57" s="211"/>
      <c r="AI57" s="211" t="str">
        <f t="shared" si="7"/>
        <v/>
      </c>
      <c r="AJ57" s="153" t="str">
        <f t="shared" si="28"/>
        <v/>
      </c>
      <c r="AK57" s="153" t="str">
        <f t="shared" si="8"/>
        <v/>
      </c>
      <c r="AL57" s="153" t="str">
        <f t="shared" si="9"/>
        <v/>
      </c>
      <c r="AM57" s="141"/>
      <c r="AN57" s="211"/>
      <c r="AO57" s="211" t="str">
        <f t="shared" si="10"/>
        <v/>
      </c>
      <c r="AP57" s="153" t="str">
        <f t="shared" si="29"/>
        <v/>
      </c>
      <c r="AQ57" s="153" t="str">
        <f t="shared" si="11"/>
        <v/>
      </c>
      <c r="AR57" s="153" t="str">
        <f t="shared" si="12"/>
        <v/>
      </c>
      <c r="AS57" s="141"/>
      <c r="AT57" s="211"/>
      <c r="AU57" s="211" t="str">
        <f t="shared" si="13"/>
        <v/>
      </c>
      <c r="AV57" s="153" t="str">
        <f t="shared" si="30"/>
        <v/>
      </c>
      <c r="AW57" s="153" t="str">
        <f t="shared" si="14"/>
        <v/>
      </c>
      <c r="AX57" s="153" t="str">
        <f t="shared" si="15"/>
        <v/>
      </c>
    </row>
    <row r="58" spans="1:50" ht="29.45" customHeight="1" x14ac:dyDescent="0.25">
      <c r="A58" s="216" t="str">
        <f>IF(B58="","",MAX($A$8:A57)+1)</f>
        <v/>
      </c>
      <c r="B58" s="216" t="str">
        <f>IF('N-Bedarf SK'!B58="","",'N-Bedarf SK'!B58)</f>
        <v/>
      </c>
      <c r="C58" s="217" t="str">
        <f>IF('N-Bedarf SK'!D58="","",'N-Bedarf SK'!D58)</f>
        <v/>
      </c>
      <c r="D58" s="218" t="str">
        <f>IF('N-Bedarf SK'!C58="","",'N-Bedarf SK'!C58)</f>
        <v/>
      </c>
      <c r="E58" s="219" t="str">
        <f>IF('N-Bedarf SK'!AE58="","",'N-Bedarf SK'!AE58)</f>
        <v/>
      </c>
      <c r="F58" s="219"/>
      <c r="G58" s="219"/>
      <c r="H58" s="345" t="str">
        <f t="shared" si="16"/>
        <v/>
      </c>
      <c r="I58" s="345" t="str">
        <f t="shared" si="17"/>
        <v/>
      </c>
      <c r="J58" s="345" t="str">
        <f t="shared" si="18"/>
        <v/>
      </c>
      <c r="K58" s="220">
        <f t="shared" si="32"/>
        <v>0</v>
      </c>
      <c r="L58" s="220">
        <f t="shared" si="19"/>
        <v>0</v>
      </c>
      <c r="M58" s="220">
        <f t="shared" si="20"/>
        <v>0</v>
      </c>
      <c r="N58" s="220" t="str">
        <f t="shared" si="21"/>
        <v/>
      </c>
      <c r="O58" s="220" t="str">
        <f t="shared" si="22"/>
        <v/>
      </c>
      <c r="P58" s="220" t="str">
        <f t="shared" si="23"/>
        <v/>
      </c>
      <c r="Q58" s="214" t="str">
        <f t="shared" si="0"/>
        <v/>
      </c>
      <c r="R58" s="141"/>
      <c r="S58" s="211"/>
      <c r="T58" s="211" t="str">
        <f t="shared" si="1"/>
        <v/>
      </c>
      <c r="U58" s="127" t="str">
        <f t="shared" si="24"/>
        <v/>
      </c>
      <c r="V58" s="127" t="str">
        <f t="shared" si="25"/>
        <v/>
      </c>
      <c r="W58" s="127" t="str">
        <f t="shared" si="2"/>
        <v/>
      </c>
      <c r="X58" s="127" t="str">
        <f t="shared" si="3"/>
        <v/>
      </c>
      <c r="Y58" s="141"/>
      <c r="Z58" s="211"/>
      <c r="AA58" s="212" t="str">
        <f t="shared" si="4"/>
        <v/>
      </c>
      <c r="AB58" s="127" t="str">
        <f t="shared" si="26"/>
        <v/>
      </c>
      <c r="AC58" s="127" t="str">
        <f t="shared" si="27"/>
        <v/>
      </c>
      <c r="AD58" s="127" t="str">
        <f t="shared" si="5"/>
        <v/>
      </c>
      <c r="AE58" s="127" t="str">
        <f t="shared" si="6"/>
        <v/>
      </c>
      <c r="AF58" s="213" t="str">
        <f t="shared" si="31"/>
        <v/>
      </c>
      <c r="AG58" s="141"/>
      <c r="AH58" s="211"/>
      <c r="AI58" s="211" t="str">
        <f t="shared" si="7"/>
        <v/>
      </c>
      <c r="AJ58" s="153" t="str">
        <f t="shared" si="28"/>
        <v/>
      </c>
      <c r="AK58" s="153" t="str">
        <f t="shared" si="8"/>
        <v/>
      </c>
      <c r="AL58" s="153" t="str">
        <f t="shared" si="9"/>
        <v/>
      </c>
      <c r="AM58" s="141"/>
      <c r="AN58" s="211"/>
      <c r="AO58" s="211" t="str">
        <f t="shared" si="10"/>
        <v/>
      </c>
      <c r="AP58" s="153" t="str">
        <f t="shared" si="29"/>
        <v/>
      </c>
      <c r="AQ58" s="153" t="str">
        <f t="shared" si="11"/>
        <v/>
      </c>
      <c r="AR58" s="153" t="str">
        <f t="shared" si="12"/>
        <v/>
      </c>
      <c r="AS58" s="141"/>
      <c r="AT58" s="211"/>
      <c r="AU58" s="211" t="str">
        <f t="shared" si="13"/>
        <v/>
      </c>
      <c r="AV58" s="153" t="str">
        <f t="shared" si="30"/>
        <v/>
      </c>
      <c r="AW58" s="153" t="str">
        <f t="shared" si="14"/>
        <v/>
      </c>
      <c r="AX58" s="153" t="str">
        <f t="shared" si="15"/>
        <v/>
      </c>
    </row>
    <row r="59" spans="1:50" ht="29.45" customHeight="1" x14ac:dyDescent="0.25">
      <c r="A59" s="216" t="str">
        <f>IF(B59="","",MAX($A$8:A58)+1)</f>
        <v/>
      </c>
      <c r="B59" s="216" t="str">
        <f>IF('N-Bedarf SK'!B59="","",'N-Bedarf SK'!B59)</f>
        <v/>
      </c>
      <c r="C59" s="217" t="str">
        <f>IF('N-Bedarf SK'!D59="","",'N-Bedarf SK'!D59)</f>
        <v/>
      </c>
      <c r="D59" s="218" t="str">
        <f>IF('N-Bedarf SK'!C59="","",'N-Bedarf SK'!C59)</f>
        <v/>
      </c>
      <c r="E59" s="219" t="str">
        <f>IF('N-Bedarf SK'!AE59="","",'N-Bedarf SK'!AE59)</f>
        <v/>
      </c>
      <c r="F59" s="219"/>
      <c r="G59" s="219"/>
      <c r="H59" s="345" t="str">
        <f t="shared" si="16"/>
        <v/>
      </c>
      <c r="I59" s="345" t="str">
        <f t="shared" si="17"/>
        <v/>
      </c>
      <c r="J59" s="345" t="str">
        <f t="shared" si="18"/>
        <v/>
      </c>
      <c r="K59" s="220">
        <f t="shared" si="32"/>
        <v>0</v>
      </c>
      <c r="L59" s="220">
        <f t="shared" si="19"/>
        <v>0</v>
      </c>
      <c r="M59" s="220">
        <f t="shared" si="20"/>
        <v>0</v>
      </c>
      <c r="N59" s="220" t="str">
        <f t="shared" si="21"/>
        <v/>
      </c>
      <c r="O59" s="220" t="str">
        <f t="shared" si="22"/>
        <v/>
      </c>
      <c r="P59" s="220" t="str">
        <f t="shared" si="23"/>
        <v/>
      </c>
      <c r="Q59" s="214" t="str">
        <f t="shared" si="0"/>
        <v/>
      </c>
      <c r="R59" s="141"/>
      <c r="S59" s="211"/>
      <c r="T59" s="211" t="str">
        <f t="shared" si="1"/>
        <v/>
      </c>
      <c r="U59" s="127" t="str">
        <f t="shared" si="24"/>
        <v/>
      </c>
      <c r="V59" s="127" t="str">
        <f t="shared" si="25"/>
        <v/>
      </c>
      <c r="W59" s="127" t="str">
        <f t="shared" si="2"/>
        <v/>
      </c>
      <c r="X59" s="127" t="str">
        <f t="shared" si="3"/>
        <v/>
      </c>
      <c r="Y59" s="141"/>
      <c r="Z59" s="211"/>
      <c r="AA59" s="212" t="str">
        <f t="shared" si="4"/>
        <v/>
      </c>
      <c r="AB59" s="127" t="str">
        <f t="shared" si="26"/>
        <v/>
      </c>
      <c r="AC59" s="127" t="str">
        <f t="shared" si="27"/>
        <v/>
      </c>
      <c r="AD59" s="127" t="str">
        <f t="shared" si="5"/>
        <v/>
      </c>
      <c r="AE59" s="127" t="str">
        <f t="shared" si="6"/>
        <v/>
      </c>
      <c r="AF59" s="213" t="str">
        <f t="shared" si="31"/>
        <v/>
      </c>
      <c r="AG59" s="141"/>
      <c r="AH59" s="211"/>
      <c r="AI59" s="211" t="str">
        <f t="shared" si="7"/>
        <v/>
      </c>
      <c r="AJ59" s="153" t="str">
        <f t="shared" si="28"/>
        <v/>
      </c>
      <c r="AK59" s="153" t="str">
        <f t="shared" si="8"/>
        <v/>
      </c>
      <c r="AL59" s="153" t="str">
        <f t="shared" si="9"/>
        <v/>
      </c>
      <c r="AM59" s="141"/>
      <c r="AN59" s="211"/>
      <c r="AO59" s="211" t="str">
        <f t="shared" si="10"/>
        <v/>
      </c>
      <c r="AP59" s="153" t="str">
        <f t="shared" si="29"/>
        <v/>
      </c>
      <c r="AQ59" s="153" t="str">
        <f t="shared" si="11"/>
        <v/>
      </c>
      <c r="AR59" s="153" t="str">
        <f t="shared" si="12"/>
        <v/>
      </c>
      <c r="AS59" s="141"/>
      <c r="AT59" s="211"/>
      <c r="AU59" s="211" t="str">
        <f t="shared" si="13"/>
        <v/>
      </c>
      <c r="AV59" s="153" t="str">
        <f t="shared" si="30"/>
        <v/>
      </c>
      <c r="AW59" s="153" t="str">
        <f t="shared" si="14"/>
        <v/>
      </c>
      <c r="AX59" s="153" t="str">
        <f t="shared" si="15"/>
        <v/>
      </c>
    </row>
    <row r="60" spans="1:50" ht="29.45" customHeight="1" x14ac:dyDescent="0.25">
      <c r="A60" s="216" t="str">
        <f>IF(B60="","",MAX($A$8:A59)+1)</f>
        <v/>
      </c>
      <c r="B60" s="216" t="str">
        <f>IF('N-Bedarf SK'!B60="","",'N-Bedarf SK'!B60)</f>
        <v/>
      </c>
      <c r="C60" s="217" t="str">
        <f>IF('N-Bedarf SK'!D60="","",'N-Bedarf SK'!D60)</f>
        <v/>
      </c>
      <c r="D60" s="218" t="str">
        <f>IF('N-Bedarf SK'!C60="","",'N-Bedarf SK'!C60)</f>
        <v/>
      </c>
      <c r="E60" s="219" t="str">
        <f>IF('N-Bedarf SK'!AE60="","",'N-Bedarf SK'!AE60)</f>
        <v/>
      </c>
      <c r="F60" s="219"/>
      <c r="G60" s="219"/>
      <c r="H60" s="345" t="str">
        <f t="shared" si="16"/>
        <v/>
      </c>
      <c r="I60" s="345" t="str">
        <f t="shared" si="17"/>
        <v/>
      </c>
      <c r="J60" s="345" t="str">
        <f t="shared" si="18"/>
        <v/>
      </c>
      <c r="K60" s="220">
        <f t="shared" si="32"/>
        <v>0</v>
      </c>
      <c r="L60" s="220">
        <f t="shared" si="19"/>
        <v>0</v>
      </c>
      <c r="M60" s="220">
        <f t="shared" si="20"/>
        <v>0</v>
      </c>
      <c r="N60" s="220" t="str">
        <f t="shared" si="21"/>
        <v/>
      </c>
      <c r="O60" s="220" t="str">
        <f t="shared" si="22"/>
        <v/>
      </c>
      <c r="P60" s="220" t="str">
        <f t="shared" si="23"/>
        <v/>
      </c>
      <c r="Q60" s="214" t="str">
        <f t="shared" si="0"/>
        <v/>
      </c>
      <c r="R60" s="141"/>
      <c r="S60" s="211"/>
      <c r="T60" s="211" t="str">
        <f t="shared" si="1"/>
        <v/>
      </c>
      <c r="U60" s="127" t="str">
        <f t="shared" si="24"/>
        <v/>
      </c>
      <c r="V60" s="127" t="str">
        <f t="shared" si="25"/>
        <v/>
      </c>
      <c r="W60" s="127" t="str">
        <f t="shared" si="2"/>
        <v/>
      </c>
      <c r="X60" s="127" t="str">
        <f t="shared" si="3"/>
        <v/>
      </c>
      <c r="Y60" s="141"/>
      <c r="Z60" s="211"/>
      <c r="AA60" s="212" t="str">
        <f t="shared" si="4"/>
        <v/>
      </c>
      <c r="AB60" s="127" t="str">
        <f t="shared" si="26"/>
        <v/>
      </c>
      <c r="AC60" s="127" t="str">
        <f t="shared" si="27"/>
        <v/>
      </c>
      <c r="AD60" s="127" t="str">
        <f t="shared" si="5"/>
        <v/>
      </c>
      <c r="AE60" s="127" t="str">
        <f t="shared" si="6"/>
        <v/>
      </c>
      <c r="AF60" s="213" t="str">
        <f t="shared" si="31"/>
        <v/>
      </c>
      <c r="AG60" s="141"/>
      <c r="AH60" s="211"/>
      <c r="AI60" s="211" t="str">
        <f t="shared" si="7"/>
        <v/>
      </c>
      <c r="AJ60" s="153" t="str">
        <f t="shared" si="28"/>
        <v/>
      </c>
      <c r="AK60" s="153" t="str">
        <f t="shared" si="8"/>
        <v/>
      </c>
      <c r="AL60" s="153" t="str">
        <f t="shared" si="9"/>
        <v/>
      </c>
      <c r="AM60" s="141"/>
      <c r="AN60" s="211"/>
      <c r="AO60" s="211" t="str">
        <f t="shared" si="10"/>
        <v/>
      </c>
      <c r="AP60" s="153" t="str">
        <f t="shared" si="29"/>
        <v/>
      </c>
      <c r="AQ60" s="153" t="str">
        <f t="shared" si="11"/>
        <v/>
      </c>
      <c r="AR60" s="153" t="str">
        <f t="shared" si="12"/>
        <v/>
      </c>
      <c r="AS60" s="141"/>
      <c r="AT60" s="211"/>
      <c r="AU60" s="211" t="str">
        <f t="shared" si="13"/>
        <v/>
      </c>
      <c r="AV60" s="153" t="str">
        <f t="shared" si="30"/>
        <v/>
      </c>
      <c r="AW60" s="153" t="str">
        <f t="shared" si="14"/>
        <v/>
      </c>
      <c r="AX60" s="153" t="str">
        <f t="shared" si="15"/>
        <v/>
      </c>
    </row>
    <row r="61" spans="1:50" ht="29.45" customHeight="1" x14ac:dyDescent="0.25">
      <c r="A61" s="216" t="str">
        <f>IF(B61="","",MAX($A$8:A60)+1)</f>
        <v/>
      </c>
      <c r="B61" s="216" t="str">
        <f>IF('N-Bedarf SK'!B61="","",'N-Bedarf SK'!B61)</f>
        <v/>
      </c>
      <c r="C61" s="217" t="str">
        <f>IF('N-Bedarf SK'!D61="","",'N-Bedarf SK'!D61)</f>
        <v/>
      </c>
      <c r="D61" s="218" t="str">
        <f>IF('N-Bedarf SK'!C61="","",'N-Bedarf SK'!C61)</f>
        <v/>
      </c>
      <c r="E61" s="219" t="str">
        <f>IF('N-Bedarf SK'!AE61="","",'N-Bedarf SK'!AE61)</f>
        <v/>
      </c>
      <c r="F61" s="219"/>
      <c r="G61" s="219"/>
      <c r="H61" s="345" t="str">
        <f t="shared" si="16"/>
        <v/>
      </c>
      <c r="I61" s="345" t="str">
        <f t="shared" si="17"/>
        <v/>
      </c>
      <c r="J61" s="345" t="str">
        <f t="shared" si="18"/>
        <v/>
      </c>
      <c r="K61" s="220">
        <f t="shared" si="32"/>
        <v>0</v>
      </c>
      <c r="L61" s="220">
        <f t="shared" si="19"/>
        <v>0</v>
      </c>
      <c r="M61" s="220">
        <f t="shared" si="20"/>
        <v>0</v>
      </c>
      <c r="N61" s="220" t="str">
        <f t="shared" si="21"/>
        <v/>
      </c>
      <c r="O61" s="220" t="str">
        <f t="shared" si="22"/>
        <v/>
      </c>
      <c r="P61" s="220" t="str">
        <f t="shared" si="23"/>
        <v/>
      </c>
      <c r="Q61" s="214" t="str">
        <f t="shared" si="0"/>
        <v/>
      </c>
      <c r="R61" s="141"/>
      <c r="S61" s="211"/>
      <c r="T61" s="211" t="str">
        <f t="shared" si="1"/>
        <v/>
      </c>
      <c r="U61" s="127" t="str">
        <f t="shared" si="24"/>
        <v/>
      </c>
      <c r="V61" s="127" t="str">
        <f t="shared" si="25"/>
        <v/>
      </c>
      <c r="W61" s="127" t="str">
        <f t="shared" si="2"/>
        <v/>
      </c>
      <c r="X61" s="127" t="str">
        <f t="shared" si="3"/>
        <v/>
      </c>
      <c r="Y61" s="141"/>
      <c r="Z61" s="211"/>
      <c r="AA61" s="212" t="str">
        <f t="shared" si="4"/>
        <v/>
      </c>
      <c r="AB61" s="127" t="str">
        <f t="shared" si="26"/>
        <v/>
      </c>
      <c r="AC61" s="127" t="str">
        <f t="shared" si="27"/>
        <v/>
      </c>
      <c r="AD61" s="127" t="str">
        <f t="shared" si="5"/>
        <v/>
      </c>
      <c r="AE61" s="127" t="str">
        <f t="shared" si="6"/>
        <v/>
      </c>
      <c r="AF61" s="213" t="str">
        <f t="shared" si="31"/>
        <v/>
      </c>
      <c r="AG61" s="141"/>
      <c r="AH61" s="211"/>
      <c r="AI61" s="211" t="str">
        <f t="shared" si="7"/>
        <v/>
      </c>
      <c r="AJ61" s="153" t="str">
        <f t="shared" si="28"/>
        <v/>
      </c>
      <c r="AK61" s="153" t="str">
        <f t="shared" si="8"/>
        <v/>
      </c>
      <c r="AL61" s="153" t="str">
        <f t="shared" si="9"/>
        <v/>
      </c>
      <c r="AM61" s="141"/>
      <c r="AN61" s="211"/>
      <c r="AO61" s="211" t="str">
        <f t="shared" si="10"/>
        <v/>
      </c>
      <c r="AP61" s="153" t="str">
        <f t="shared" si="29"/>
        <v/>
      </c>
      <c r="AQ61" s="153" t="str">
        <f t="shared" si="11"/>
        <v/>
      </c>
      <c r="AR61" s="153" t="str">
        <f t="shared" si="12"/>
        <v/>
      </c>
      <c r="AS61" s="141"/>
      <c r="AT61" s="211"/>
      <c r="AU61" s="211" t="str">
        <f t="shared" si="13"/>
        <v/>
      </c>
      <c r="AV61" s="153" t="str">
        <f t="shared" si="30"/>
        <v/>
      </c>
      <c r="AW61" s="153" t="str">
        <f t="shared" si="14"/>
        <v/>
      </c>
      <c r="AX61" s="153" t="str">
        <f t="shared" si="15"/>
        <v/>
      </c>
    </row>
    <row r="62" spans="1:50" ht="29.45" customHeight="1" x14ac:dyDescent="0.25">
      <c r="A62" s="216" t="str">
        <f>IF(B62="","",MAX($A$8:A61)+1)</f>
        <v/>
      </c>
      <c r="B62" s="216" t="str">
        <f>IF('N-Bedarf SK'!B62="","",'N-Bedarf SK'!B62)</f>
        <v/>
      </c>
      <c r="C62" s="217" t="str">
        <f>IF('N-Bedarf SK'!D62="","",'N-Bedarf SK'!D62)</f>
        <v/>
      </c>
      <c r="D62" s="218" t="str">
        <f>IF('N-Bedarf SK'!C62="","",'N-Bedarf SK'!C62)</f>
        <v/>
      </c>
      <c r="E62" s="219" t="str">
        <f>IF('N-Bedarf SK'!AE62="","",'N-Bedarf SK'!AE62)</f>
        <v/>
      </c>
      <c r="F62" s="219"/>
      <c r="G62" s="219"/>
      <c r="H62" s="345" t="str">
        <f t="shared" si="16"/>
        <v/>
      </c>
      <c r="I62" s="345" t="str">
        <f t="shared" si="17"/>
        <v/>
      </c>
      <c r="J62" s="345" t="str">
        <f t="shared" si="18"/>
        <v/>
      </c>
      <c r="K62" s="220">
        <f t="shared" si="32"/>
        <v>0</v>
      </c>
      <c r="L62" s="220">
        <f t="shared" si="19"/>
        <v>0</v>
      </c>
      <c r="M62" s="220">
        <f t="shared" si="20"/>
        <v>0</v>
      </c>
      <c r="N62" s="220" t="str">
        <f t="shared" si="21"/>
        <v/>
      </c>
      <c r="O62" s="220" t="str">
        <f t="shared" si="22"/>
        <v/>
      </c>
      <c r="P62" s="220" t="str">
        <f t="shared" si="23"/>
        <v/>
      </c>
      <c r="Q62" s="214" t="str">
        <f t="shared" si="0"/>
        <v/>
      </c>
      <c r="R62" s="141"/>
      <c r="S62" s="211"/>
      <c r="T62" s="211" t="str">
        <f t="shared" si="1"/>
        <v/>
      </c>
      <c r="U62" s="127" t="str">
        <f t="shared" si="24"/>
        <v/>
      </c>
      <c r="V62" s="127" t="str">
        <f t="shared" si="25"/>
        <v/>
      </c>
      <c r="W62" s="127" t="str">
        <f t="shared" si="2"/>
        <v/>
      </c>
      <c r="X62" s="127" t="str">
        <f t="shared" si="3"/>
        <v/>
      </c>
      <c r="Y62" s="141"/>
      <c r="Z62" s="211"/>
      <c r="AA62" s="212" t="str">
        <f t="shared" si="4"/>
        <v/>
      </c>
      <c r="AB62" s="127" t="str">
        <f t="shared" si="26"/>
        <v/>
      </c>
      <c r="AC62" s="127" t="str">
        <f t="shared" si="27"/>
        <v/>
      </c>
      <c r="AD62" s="127" t="str">
        <f t="shared" si="5"/>
        <v/>
      </c>
      <c r="AE62" s="127" t="str">
        <f t="shared" si="6"/>
        <v/>
      </c>
      <c r="AF62" s="213" t="str">
        <f t="shared" si="31"/>
        <v/>
      </c>
      <c r="AG62" s="141"/>
      <c r="AH62" s="211"/>
      <c r="AI62" s="211" t="str">
        <f t="shared" si="7"/>
        <v/>
      </c>
      <c r="AJ62" s="153" t="str">
        <f t="shared" si="28"/>
        <v/>
      </c>
      <c r="AK62" s="153" t="str">
        <f t="shared" si="8"/>
        <v/>
      </c>
      <c r="AL62" s="153" t="str">
        <f t="shared" si="9"/>
        <v/>
      </c>
      <c r="AM62" s="141"/>
      <c r="AN62" s="211"/>
      <c r="AO62" s="211" t="str">
        <f t="shared" si="10"/>
        <v/>
      </c>
      <c r="AP62" s="153" t="str">
        <f t="shared" si="29"/>
        <v/>
      </c>
      <c r="AQ62" s="153" t="str">
        <f t="shared" si="11"/>
        <v/>
      </c>
      <c r="AR62" s="153" t="str">
        <f t="shared" si="12"/>
        <v/>
      </c>
      <c r="AS62" s="141"/>
      <c r="AT62" s="211"/>
      <c r="AU62" s="211" t="str">
        <f t="shared" si="13"/>
        <v/>
      </c>
      <c r="AV62" s="153" t="str">
        <f t="shared" si="30"/>
        <v/>
      </c>
      <c r="AW62" s="153" t="str">
        <f t="shared" si="14"/>
        <v/>
      </c>
      <c r="AX62" s="153" t="str">
        <f t="shared" si="15"/>
        <v/>
      </c>
    </row>
    <row r="63" spans="1:50" ht="29.45" customHeight="1" x14ac:dyDescent="0.25">
      <c r="A63" s="216" t="str">
        <f>IF(B63="","",MAX($A$8:A62)+1)</f>
        <v/>
      </c>
      <c r="B63" s="216" t="str">
        <f>IF('N-Bedarf SK'!B63="","",'N-Bedarf SK'!B63)</f>
        <v/>
      </c>
      <c r="C63" s="217" t="str">
        <f>IF('N-Bedarf SK'!D63="","",'N-Bedarf SK'!D63)</f>
        <v/>
      </c>
      <c r="D63" s="218" t="str">
        <f>IF('N-Bedarf SK'!C63="","",'N-Bedarf SK'!C63)</f>
        <v/>
      </c>
      <c r="E63" s="219" t="str">
        <f>IF('N-Bedarf SK'!AE63="","",'N-Bedarf SK'!AE63)</f>
        <v/>
      </c>
      <c r="F63" s="219"/>
      <c r="G63" s="219"/>
      <c r="H63" s="345" t="str">
        <f t="shared" si="16"/>
        <v/>
      </c>
      <c r="I63" s="345" t="str">
        <f t="shared" si="17"/>
        <v/>
      </c>
      <c r="J63" s="345" t="str">
        <f t="shared" si="18"/>
        <v/>
      </c>
      <c r="K63" s="220">
        <f t="shared" si="32"/>
        <v>0</v>
      </c>
      <c r="L63" s="220">
        <f t="shared" si="19"/>
        <v>0</v>
      </c>
      <c r="M63" s="220">
        <f t="shared" si="20"/>
        <v>0</v>
      </c>
      <c r="N63" s="220" t="str">
        <f t="shared" si="21"/>
        <v/>
      </c>
      <c r="O63" s="220" t="str">
        <f t="shared" si="22"/>
        <v/>
      </c>
      <c r="P63" s="220" t="str">
        <f t="shared" si="23"/>
        <v/>
      </c>
      <c r="Q63" s="214" t="str">
        <f t="shared" si="0"/>
        <v/>
      </c>
      <c r="R63" s="141"/>
      <c r="S63" s="211"/>
      <c r="T63" s="211" t="str">
        <f t="shared" si="1"/>
        <v/>
      </c>
      <c r="U63" s="127" t="str">
        <f t="shared" si="24"/>
        <v/>
      </c>
      <c r="V63" s="127" t="str">
        <f t="shared" si="25"/>
        <v/>
      </c>
      <c r="W63" s="127" t="str">
        <f t="shared" si="2"/>
        <v/>
      </c>
      <c r="X63" s="127" t="str">
        <f t="shared" si="3"/>
        <v/>
      </c>
      <c r="Y63" s="141"/>
      <c r="Z63" s="211"/>
      <c r="AA63" s="212" t="str">
        <f t="shared" si="4"/>
        <v/>
      </c>
      <c r="AB63" s="127" t="str">
        <f t="shared" si="26"/>
        <v/>
      </c>
      <c r="AC63" s="127" t="str">
        <f t="shared" si="27"/>
        <v/>
      </c>
      <c r="AD63" s="127" t="str">
        <f t="shared" si="5"/>
        <v/>
      </c>
      <c r="AE63" s="127" t="str">
        <f t="shared" si="6"/>
        <v/>
      </c>
      <c r="AF63" s="213" t="str">
        <f t="shared" si="31"/>
        <v/>
      </c>
      <c r="AG63" s="141"/>
      <c r="AH63" s="211"/>
      <c r="AI63" s="211" t="str">
        <f t="shared" si="7"/>
        <v/>
      </c>
      <c r="AJ63" s="153" t="str">
        <f t="shared" si="28"/>
        <v/>
      </c>
      <c r="AK63" s="153" t="str">
        <f t="shared" si="8"/>
        <v/>
      </c>
      <c r="AL63" s="153" t="str">
        <f t="shared" si="9"/>
        <v/>
      </c>
      <c r="AM63" s="141"/>
      <c r="AN63" s="211"/>
      <c r="AO63" s="211" t="str">
        <f t="shared" si="10"/>
        <v/>
      </c>
      <c r="AP63" s="153" t="str">
        <f t="shared" si="29"/>
        <v/>
      </c>
      <c r="AQ63" s="153" t="str">
        <f t="shared" si="11"/>
        <v/>
      </c>
      <c r="AR63" s="153" t="str">
        <f t="shared" si="12"/>
        <v/>
      </c>
      <c r="AS63" s="141"/>
      <c r="AT63" s="211"/>
      <c r="AU63" s="211" t="str">
        <f t="shared" si="13"/>
        <v/>
      </c>
      <c r="AV63" s="153" t="str">
        <f t="shared" si="30"/>
        <v/>
      </c>
      <c r="AW63" s="153" t="str">
        <f t="shared" si="14"/>
        <v/>
      </c>
      <c r="AX63" s="153" t="str">
        <f t="shared" si="15"/>
        <v/>
      </c>
    </row>
    <row r="64" spans="1:50" ht="29.45" customHeight="1" x14ac:dyDescent="0.25">
      <c r="A64" s="216" t="str">
        <f>IF(B64="","",MAX($A$8:A63)+1)</f>
        <v/>
      </c>
      <c r="B64" s="216" t="str">
        <f>IF('N-Bedarf SK'!B64="","",'N-Bedarf SK'!B64)</f>
        <v/>
      </c>
      <c r="C64" s="217" t="str">
        <f>IF('N-Bedarf SK'!D64="","",'N-Bedarf SK'!D64)</f>
        <v/>
      </c>
      <c r="D64" s="218" t="str">
        <f>IF('N-Bedarf SK'!C64="","",'N-Bedarf SK'!C64)</f>
        <v/>
      </c>
      <c r="E64" s="219" t="str">
        <f>IF('N-Bedarf SK'!AE64="","",'N-Bedarf SK'!AE64)</f>
        <v/>
      </c>
      <c r="F64" s="219"/>
      <c r="G64" s="219"/>
      <c r="H64" s="345" t="str">
        <f t="shared" si="16"/>
        <v/>
      </c>
      <c r="I64" s="345" t="str">
        <f t="shared" si="17"/>
        <v/>
      </c>
      <c r="J64" s="345" t="str">
        <f t="shared" si="18"/>
        <v/>
      </c>
      <c r="K64" s="220">
        <f t="shared" si="32"/>
        <v>0</v>
      </c>
      <c r="L64" s="220">
        <f t="shared" si="19"/>
        <v>0</v>
      </c>
      <c r="M64" s="220">
        <f t="shared" si="20"/>
        <v>0</v>
      </c>
      <c r="N64" s="220" t="str">
        <f t="shared" si="21"/>
        <v/>
      </c>
      <c r="O64" s="220" t="str">
        <f t="shared" si="22"/>
        <v/>
      </c>
      <c r="P64" s="220" t="str">
        <f t="shared" si="23"/>
        <v/>
      </c>
      <c r="Q64" s="214" t="str">
        <f t="shared" si="0"/>
        <v/>
      </c>
      <c r="R64" s="141"/>
      <c r="S64" s="211"/>
      <c r="T64" s="211" t="str">
        <f t="shared" si="1"/>
        <v/>
      </c>
      <c r="U64" s="127" t="str">
        <f t="shared" si="24"/>
        <v/>
      </c>
      <c r="V64" s="127" t="str">
        <f t="shared" si="25"/>
        <v/>
      </c>
      <c r="W64" s="127" t="str">
        <f t="shared" si="2"/>
        <v/>
      </c>
      <c r="X64" s="127" t="str">
        <f t="shared" si="3"/>
        <v/>
      </c>
      <c r="Y64" s="141"/>
      <c r="Z64" s="211"/>
      <c r="AA64" s="212" t="str">
        <f t="shared" si="4"/>
        <v/>
      </c>
      <c r="AB64" s="127" t="str">
        <f t="shared" si="26"/>
        <v/>
      </c>
      <c r="AC64" s="127" t="str">
        <f t="shared" si="27"/>
        <v/>
      </c>
      <c r="AD64" s="127" t="str">
        <f t="shared" si="5"/>
        <v/>
      </c>
      <c r="AE64" s="127" t="str">
        <f t="shared" si="6"/>
        <v/>
      </c>
      <c r="AF64" s="213" t="str">
        <f t="shared" si="31"/>
        <v/>
      </c>
      <c r="AG64" s="141"/>
      <c r="AH64" s="211"/>
      <c r="AI64" s="211" t="str">
        <f t="shared" si="7"/>
        <v/>
      </c>
      <c r="AJ64" s="153" t="str">
        <f t="shared" si="28"/>
        <v/>
      </c>
      <c r="AK64" s="153" t="str">
        <f t="shared" si="8"/>
        <v/>
      </c>
      <c r="AL64" s="153" t="str">
        <f t="shared" si="9"/>
        <v/>
      </c>
      <c r="AM64" s="141"/>
      <c r="AN64" s="211"/>
      <c r="AO64" s="211" t="str">
        <f t="shared" si="10"/>
        <v/>
      </c>
      <c r="AP64" s="153" t="str">
        <f t="shared" si="29"/>
        <v/>
      </c>
      <c r="AQ64" s="153" t="str">
        <f t="shared" si="11"/>
        <v/>
      </c>
      <c r="AR64" s="153" t="str">
        <f t="shared" si="12"/>
        <v/>
      </c>
      <c r="AS64" s="141"/>
      <c r="AT64" s="211"/>
      <c r="AU64" s="211" t="str">
        <f t="shared" si="13"/>
        <v/>
      </c>
      <c r="AV64" s="153" t="str">
        <f t="shared" si="30"/>
        <v/>
      </c>
      <c r="AW64" s="153" t="str">
        <f t="shared" si="14"/>
        <v/>
      </c>
      <c r="AX64" s="153" t="str">
        <f t="shared" si="15"/>
        <v/>
      </c>
    </row>
    <row r="65" spans="1:50" ht="29.45" customHeight="1" x14ac:dyDescent="0.25">
      <c r="A65" s="216" t="str">
        <f>IF(B65="","",MAX($A$8:A64)+1)</f>
        <v/>
      </c>
      <c r="B65" s="216" t="str">
        <f>IF('N-Bedarf SK'!B65="","",'N-Bedarf SK'!B65)</f>
        <v/>
      </c>
      <c r="C65" s="217" t="str">
        <f>IF('N-Bedarf SK'!D65="","",'N-Bedarf SK'!D65)</f>
        <v/>
      </c>
      <c r="D65" s="218" t="str">
        <f>IF('N-Bedarf SK'!C65="","",'N-Bedarf SK'!C65)</f>
        <v/>
      </c>
      <c r="E65" s="219" t="str">
        <f>IF('N-Bedarf SK'!AE65="","",'N-Bedarf SK'!AE65)</f>
        <v/>
      </c>
      <c r="F65" s="219"/>
      <c r="G65" s="219"/>
      <c r="H65" s="345" t="str">
        <f t="shared" si="16"/>
        <v/>
      </c>
      <c r="I65" s="345" t="str">
        <f t="shared" si="17"/>
        <v/>
      </c>
      <c r="J65" s="345" t="str">
        <f t="shared" si="18"/>
        <v/>
      </c>
      <c r="K65" s="220">
        <f t="shared" si="32"/>
        <v>0</v>
      </c>
      <c r="L65" s="220">
        <f t="shared" si="19"/>
        <v>0</v>
      </c>
      <c r="M65" s="220">
        <f t="shared" si="20"/>
        <v>0</v>
      </c>
      <c r="N65" s="220" t="str">
        <f t="shared" si="21"/>
        <v/>
      </c>
      <c r="O65" s="220" t="str">
        <f t="shared" si="22"/>
        <v/>
      </c>
      <c r="P65" s="220" t="str">
        <f t="shared" si="23"/>
        <v/>
      </c>
      <c r="Q65" s="214" t="str">
        <f t="shared" si="0"/>
        <v/>
      </c>
      <c r="R65" s="141"/>
      <c r="S65" s="211"/>
      <c r="T65" s="211" t="str">
        <f t="shared" si="1"/>
        <v/>
      </c>
      <c r="U65" s="127" t="str">
        <f t="shared" si="24"/>
        <v/>
      </c>
      <c r="V65" s="127" t="str">
        <f t="shared" si="25"/>
        <v/>
      </c>
      <c r="W65" s="127" t="str">
        <f t="shared" si="2"/>
        <v/>
      </c>
      <c r="X65" s="127" t="str">
        <f t="shared" si="3"/>
        <v/>
      </c>
      <c r="Y65" s="141"/>
      <c r="Z65" s="211"/>
      <c r="AA65" s="212" t="str">
        <f t="shared" si="4"/>
        <v/>
      </c>
      <c r="AB65" s="127" t="str">
        <f t="shared" si="26"/>
        <v/>
      </c>
      <c r="AC65" s="127" t="str">
        <f t="shared" si="27"/>
        <v/>
      </c>
      <c r="AD65" s="127" t="str">
        <f t="shared" si="5"/>
        <v/>
      </c>
      <c r="AE65" s="127" t="str">
        <f t="shared" si="6"/>
        <v/>
      </c>
      <c r="AF65" s="213" t="str">
        <f t="shared" si="31"/>
        <v/>
      </c>
      <c r="AG65" s="141"/>
      <c r="AH65" s="211"/>
      <c r="AI65" s="211" t="str">
        <f t="shared" si="7"/>
        <v/>
      </c>
      <c r="AJ65" s="153" t="str">
        <f t="shared" si="28"/>
        <v/>
      </c>
      <c r="AK65" s="153" t="str">
        <f t="shared" si="8"/>
        <v/>
      </c>
      <c r="AL65" s="153" t="str">
        <f t="shared" si="9"/>
        <v/>
      </c>
      <c r="AM65" s="141"/>
      <c r="AN65" s="211"/>
      <c r="AO65" s="211" t="str">
        <f t="shared" si="10"/>
        <v/>
      </c>
      <c r="AP65" s="153" t="str">
        <f t="shared" si="29"/>
        <v/>
      </c>
      <c r="AQ65" s="153" t="str">
        <f t="shared" si="11"/>
        <v/>
      </c>
      <c r="AR65" s="153" t="str">
        <f t="shared" si="12"/>
        <v/>
      </c>
      <c r="AS65" s="141"/>
      <c r="AT65" s="211"/>
      <c r="AU65" s="211" t="str">
        <f t="shared" si="13"/>
        <v/>
      </c>
      <c r="AV65" s="153" t="str">
        <f t="shared" si="30"/>
        <v/>
      </c>
      <c r="AW65" s="153" t="str">
        <f t="shared" si="14"/>
        <v/>
      </c>
      <c r="AX65" s="153" t="str">
        <f t="shared" si="15"/>
        <v/>
      </c>
    </row>
    <row r="66" spans="1:50" ht="29.45" customHeight="1" x14ac:dyDescent="0.25">
      <c r="A66" s="216" t="str">
        <f>IF(B66="","",MAX($A$8:A65)+1)</f>
        <v/>
      </c>
      <c r="B66" s="216" t="str">
        <f>IF('N-Bedarf SK'!B66="","",'N-Bedarf SK'!B66)</f>
        <v/>
      </c>
      <c r="C66" s="217" t="str">
        <f>IF('N-Bedarf SK'!D66="","",'N-Bedarf SK'!D66)</f>
        <v/>
      </c>
      <c r="D66" s="218" t="str">
        <f>IF('N-Bedarf SK'!C66="","",'N-Bedarf SK'!C66)</f>
        <v/>
      </c>
      <c r="E66" s="219" t="str">
        <f>IF('N-Bedarf SK'!AE66="","",'N-Bedarf SK'!AE66)</f>
        <v/>
      </c>
      <c r="F66" s="219"/>
      <c r="G66" s="219"/>
      <c r="H66" s="345" t="str">
        <f t="shared" si="16"/>
        <v/>
      </c>
      <c r="I66" s="345" t="str">
        <f t="shared" si="17"/>
        <v/>
      </c>
      <c r="J66" s="345" t="str">
        <f t="shared" si="18"/>
        <v/>
      </c>
      <c r="K66" s="220">
        <f t="shared" si="32"/>
        <v>0</v>
      </c>
      <c r="L66" s="220">
        <f t="shared" si="19"/>
        <v>0</v>
      </c>
      <c r="M66" s="220">
        <f t="shared" si="20"/>
        <v>0</v>
      </c>
      <c r="N66" s="220" t="str">
        <f t="shared" si="21"/>
        <v/>
      </c>
      <c r="O66" s="220" t="str">
        <f t="shared" si="22"/>
        <v/>
      </c>
      <c r="P66" s="220" t="str">
        <f t="shared" si="23"/>
        <v/>
      </c>
      <c r="Q66" s="214" t="str">
        <f t="shared" si="0"/>
        <v/>
      </c>
      <c r="R66" s="141"/>
      <c r="S66" s="211"/>
      <c r="T66" s="211" t="str">
        <f t="shared" si="1"/>
        <v/>
      </c>
      <c r="U66" s="127" t="str">
        <f t="shared" si="24"/>
        <v/>
      </c>
      <c r="V66" s="127" t="str">
        <f t="shared" si="25"/>
        <v/>
      </c>
      <c r="W66" s="127" t="str">
        <f t="shared" si="2"/>
        <v/>
      </c>
      <c r="X66" s="127" t="str">
        <f t="shared" si="3"/>
        <v/>
      </c>
      <c r="Y66" s="141"/>
      <c r="Z66" s="211"/>
      <c r="AA66" s="212" t="str">
        <f t="shared" si="4"/>
        <v/>
      </c>
      <c r="AB66" s="127" t="str">
        <f t="shared" si="26"/>
        <v/>
      </c>
      <c r="AC66" s="127" t="str">
        <f t="shared" si="27"/>
        <v/>
      </c>
      <c r="AD66" s="127" t="str">
        <f t="shared" si="5"/>
        <v/>
      </c>
      <c r="AE66" s="127" t="str">
        <f t="shared" si="6"/>
        <v/>
      </c>
      <c r="AF66" s="213" t="str">
        <f t="shared" si="31"/>
        <v/>
      </c>
      <c r="AG66" s="141"/>
      <c r="AH66" s="211"/>
      <c r="AI66" s="211" t="str">
        <f t="shared" si="7"/>
        <v/>
      </c>
      <c r="AJ66" s="153" t="str">
        <f t="shared" si="28"/>
        <v/>
      </c>
      <c r="AK66" s="153" t="str">
        <f t="shared" si="8"/>
        <v/>
      </c>
      <c r="AL66" s="153" t="str">
        <f t="shared" si="9"/>
        <v/>
      </c>
      <c r="AM66" s="141"/>
      <c r="AN66" s="211"/>
      <c r="AO66" s="211" t="str">
        <f t="shared" si="10"/>
        <v/>
      </c>
      <c r="AP66" s="153" t="str">
        <f t="shared" si="29"/>
        <v/>
      </c>
      <c r="AQ66" s="153" t="str">
        <f t="shared" si="11"/>
        <v/>
      </c>
      <c r="AR66" s="153" t="str">
        <f t="shared" si="12"/>
        <v/>
      </c>
      <c r="AS66" s="141"/>
      <c r="AT66" s="211"/>
      <c r="AU66" s="211" t="str">
        <f t="shared" si="13"/>
        <v/>
      </c>
      <c r="AV66" s="153" t="str">
        <f t="shared" si="30"/>
        <v/>
      </c>
      <c r="AW66" s="153" t="str">
        <f t="shared" si="14"/>
        <v/>
      </c>
      <c r="AX66" s="153" t="str">
        <f t="shared" si="15"/>
        <v/>
      </c>
    </row>
    <row r="67" spans="1:50" ht="29.45" customHeight="1" x14ac:dyDescent="0.25">
      <c r="A67" s="216" t="str">
        <f>IF(B67="","",MAX($A$8:A66)+1)</f>
        <v/>
      </c>
      <c r="B67" s="216" t="str">
        <f>IF('N-Bedarf SK'!B67="","",'N-Bedarf SK'!B67)</f>
        <v/>
      </c>
      <c r="C67" s="217" t="str">
        <f>IF('N-Bedarf SK'!D67="","",'N-Bedarf SK'!D67)</f>
        <v/>
      </c>
      <c r="D67" s="218" t="str">
        <f>IF('N-Bedarf SK'!C67="","",'N-Bedarf SK'!C67)</f>
        <v/>
      </c>
      <c r="E67" s="219" t="str">
        <f>IF('N-Bedarf SK'!AE67="","",'N-Bedarf SK'!AE67)</f>
        <v/>
      </c>
      <c r="F67" s="219"/>
      <c r="G67" s="219"/>
      <c r="H67" s="345" t="str">
        <f t="shared" si="16"/>
        <v/>
      </c>
      <c r="I67" s="345" t="str">
        <f t="shared" si="17"/>
        <v/>
      </c>
      <c r="J67" s="345" t="str">
        <f t="shared" si="18"/>
        <v/>
      </c>
      <c r="K67" s="220">
        <f t="shared" si="32"/>
        <v>0</v>
      </c>
      <c r="L67" s="220">
        <f t="shared" si="19"/>
        <v>0</v>
      </c>
      <c r="M67" s="220">
        <f t="shared" si="20"/>
        <v>0</v>
      </c>
      <c r="N67" s="220" t="str">
        <f t="shared" si="21"/>
        <v/>
      </c>
      <c r="O67" s="220" t="str">
        <f t="shared" si="22"/>
        <v/>
      </c>
      <c r="P67" s="220" t="str">
        <f t="shared" si="23"/>
        <v/>
      </c>
      <c r="Q67" s="214" t="str">
        <f t="shared" si="0"/>
        <v/>
      </c>
      <c r="R67" s="141"/>
      <c r="S67" s="211"/>
      <c r="T67" s="211" t="str">
        <f t="shared" si="1"/>
        <v/>
      </c>
      <c r="U67" s="127" t="str">
        <f t="shared" si="24"/>
        <v/>
      </c>
      <c r="V67" s="127" t="str">
        <f t="shared" si="25"/>
        <v/>
      </c>
      <c r="W67" s="127" t="str">
        <f t="shared" si="2"/>
        <v/>
      </c>
      <c r="X67" s="127" t="str">
        <f t="shared" si="3"/>
        <v/>
      </c>
      <c r="Y67" s="141"/>
      <c r="Z67" s="211"/>
      <c r="AA67" s="212" t="str">
        <f t="shared" si="4"/>
        <v/>
      </c>
      <c r="AB67" s="127" t="str">
        <f t="shared" si="26"/>
        <v/>
      </c>
      <c r="AC67" s="127" t="str">
        <f t="shared" si="27"/>
        <v/>
      </c>
      <c r="AD67" s="127" t="str">
        <f t="shared" si="5"/>
        <v/>
      </c>
      <c r="AE67" s="127" t="str">
        <f t="shared" si="6"/>
        <v/>
      </c>
      <c r="AF67" s="213" t="str">
        <f t="shared" si="31"/>
        <v/>
      </c>
      <c r="AG67" s="141"/>
      <c r="AH67" s="211"/>
      <c r="AI67" s="211" t="str">
        <f t="shared" si="7"/>
        <v/>
      </c>
      <c r="AJ67" s="153" t="str">
        <f t="shared" si="28"/>
        <v/>
      </c>
      <c r="AK67" s="153" t="str">
        <f t="shared" si="8"/>
        <v/>
      </c>
      <c r="AL67" s="153" t="str">
        <f t="shared" si="9"/>
        <v/>
      </c>
      <c r="AM67" s="141"/>
      <c r="AN67" s="211"/>
      <c r="AO67" s="211" t="str">
        <f t="shared" si="10"/>
        <v/>
      </c>
      <c r="AP67" s="153" t="str">
        <f t="shared" si="29"/>
        <v/>
      </c>
      <c r="AQ67" s="153" t="str">
        <f t="shared" si="11"/>
        <v/>
      </c>
      <c r="AR67" s="153" t="str">
        <f t="shared" si="12"/>
        <v/>
      </c>
      <c r="AS67" s="141"/>
      <c r="AT67" s="211"/>
      <c r="AU67" s="211" t="str">
        <f t="shared" si="13"/>
        <v/>
      </c>
      <c r="AV67" s="153" t="str">
        <f t="shared" si="30"/>
        <v/>
      </c>
      <c r="AW67" s="153" t="str">
        <f t="shared" si="14"/>
        <v/>
      </c>
      <c r="AX67" s="153" t="str">
        <f t="shared" si="15"/>
        <v/>
      </c>
    </row>
    <row r="68" spans="1:50" ht="29.45" customHeight="1" x14ac:dyDescent="0.25">
      <c r="A68" s="216" t="str">
        <f>IF(B68="","",MAX($A$8:A67)+1)</f>
        <v/>
      </c>
      <c r="B68" s="216" t="str">
        <f>IF('N-Bedarf SK'!B68="","",'N-Bedarf SK'!B68)</f>
        <v/>
      </c>
      <c r="C68" s="217" t="str">
        <f>IF('N-Bedarf SK'!D68="","",'N-Bedarf SK'!D68)</f>
        <v/>
      </c>
      <c r="D68" s="218" t="str">
        <f>IF('N-Bedarf SK'!C68="","",'N-Bedarf SK'!C68)</f>
        <v/>
      </c>
      <c r="E68" s="219" t="str">
        <f>IF('N-Bedarf SK'!AE68="","",'N-Bedarf SK'!AE68)</f>
        <v/>
      </c>
      <c r="F68" s="219"/>
      <c r="G68" s="219"/>
      <c r="H68" s="345" t="str">
        <f t="shared" si="16"/>
        <v/>
      </c>
      <c r="I68" s="345" t="str">
        <f t="shared" si="17"/>
        <v/>
      </c>
      <c r="J68" s="345" t="str">
        <f t="shared" si="18"/>
        <v/>
      </c>
      <c r="K68" s="220">
        <f t="shared" si="32"/>
        <v>0</v>
      </c>
      <c r="L68" s="220">
        <f t="shared" si="19"/>
        <v>0</v>
      </c>
      <c r="M68" s="220">
        <f t="shared" si="20"/>
        <v>0</v>
      </c>
      <c r="N68" s="220" t="str">
        <f t="shared" si="21"/>
        <v/>
      </c>
      <c r="O68" s="220" t="str">
        <f t="shared" si="22"/>
        <v/>
      </c>
      <c r="P68" s="220" t="str">
        <f t="shared" si="23"/>
        <v/>
      </c>
      <c r="Q68" s="214" t="str">
        <f t="shared" si="0"/>
        <v/>
      </c>
      <c r="R68" s="141"/>
      <c r="S68" s="211"/>
      <c r="T68" s="211" t="str">
        <f t="shared" si="1"/>
        <v/>
      </c>
      <c r="U68" s="127" t="str">
        <f t="shared" si="24"/>
        <v/>
      </c>
      <c r="V68" s="127" t="str">
        <f t="shared" si="25"/>
        <v/>
      </c>
      <c r="W68" s="127" t="str">
        <f t="shared" si="2"/>
        <v/>
      </c>
      <c r="X68" s="127" t="str">
        <f t="shared" si="3"/>
        <v/>
      </c>
      <c r="Y68" s="141"/>
      <c r="Z68" s="211"/>
      <c r="AA68" s="212" t="str">
        <f t="shared" si="4"/>
        <v/>
      </c>
      <c r="AB68" s="127" t="str">
        <f t="shared" si="26"/>
        <v/>
      </c>
      <c r="AC68" s="127" t="str">
        <f t="shared" si="27"/>
        <v/>
      </c>
      <c r="AD68" s="127" t="str">
        <f t="shared" si="5"/>
        <v/>
      </c>
      <c r="AE68" s="127" t="str">
        <f t="shared" si="6"/>
        <v/>
      </c>
      <c r="AF68" s="213" t="str">
        <f t="shared" si="31"/>
        <v/>
      </c>
      <c r="AG68" s="141"/>
      <c r="AH68" s="211"/>
      <c r="AI68" s="211" t="str">
        <f t="shared" si="7"/>
        <v/>
      </c>
      <c r="AJ68" s="153" t="str">
        <f t="shared" si="28"/>
        <v/>
      </c>
      <c r="AK68" s="153" t="str">
        <f t="shared" si="8"/>
        <v/>
      </c>
      <c r="AL68" s="153" t="str">
        <f t="shared" si="9"/>
        <v/>
      </c>
      <c r="AM68" s="141"/>
      <c r="AN68" s="211"/>
      <c r="AO68" s="211" t="str">
        <f t="shared" si="10"/>
        <v/>
      </c>
      <c r="AP68" s="153" t="str">
        <f t="shared" si="29"/>
        <v/>
      </c>
      <c r="AQ68" s="153" t="str">
        <f t="shared" si="11"/>
        <v/>
      </c>
      <c r="AR68" s="153" t="str">
        <f t="shared" si="12"/>
        <v/>
      </c>
      <c r="AS68" s="141"/>
      <c r="AT68" s="211"/>
      <c r="AU68" s="211" t="str">
        <f t="shared" si="13"/>
        <v/>
      </c>
      <c r="AV68" s="153" t="str">
        <f t="shared" si="30"/>
        <v/>
      </c>
      <c r="AW68" s="153" t="str">
        <f t="shared" si="14"/>
        <v/>
      </c>
      <c r="AX68" s="153" t="str">
        <f t="shared" si="15"/>
        <v/>
      </c>
    </row>
    <row r="69" spans="1:50" ht="29.45" customHeight="1" x14ac:dyDescent="0.25">
      <c r="A69" s="216" t="str">
        <f>IF(B69="","",MAX($A$8:A68)+1)</f>
        <v/>
      </c>
      <c r="B69" s="216" t="str">
        <f>IF('N-Bedarf SK'!B69="","",'N-Bedarf SK'!B69)</f>
        <v/>
      </c>
      <c r="C69" s="217" t="str">
        <f>IF('N-Bedarf SK'!D69="","",'N-Bedarf SK'!D69)</f>
        <v/>
      </c>
      <c r="D69" s="218" t="str">
        <f>IF('N-Bedarf SK'!C69="","",'N-Bedarf SK'!C69)</f>
        <v/>
      </c>
      <c r="E69" s="219" t="str">
        <f>IF('N-Bedarf SK'!AE69="","",'N-Bedarf SK'!AE69)</f>
        <v/>
      </c>
      <c r="F69" s="219"/>
      <c r="G69" s="219"/>
      <c r="H69" s="345" t="str">
        <f t="shared" si="16"/>
        <v/>
      </c>
      <c r="I69" s="345" t="str">
        <f t="shared" si="17"/>
        <v/>
      </c>
      <c r="J69" s="345" t="str">
        <f t="shared" si="18"/>
        <v/>
      </c>
      <c r="K69" s="220">
        <f t="shared" si="32"/>
        <v>0</v>
      </c>
      <c r="L69" s="220">
        <f t="shared" si="19"/>
        <v>0</v>
      </c>
      <c r="M69" s="220">
        <f t="shared" si="20"/>
        <v>0</v>
      </c>
      <c r="N69" s="220" t="str">
        <f t="shared" si="21"/>
        <v/>
      </c>
      <c r="O69" s="220" t="str">
        <f t="shared" si="22"/>
        <v/>
      </c>
      <c r="P69" s="220" t="str">
        <f t="shared" si="23"/>
        <v/>
      </c>
      <c r="Q69" s="214" t="str">
        <f t="shared" si="0"/>
        <v/>
      </c>
      <c r="R69" s="141"/>
      <c r="S69" s="211"/>
      <c r="T69" s="211" t="str">
        <f t="shared" si="1"/>
        <v/>
      </c>
      <c r="U69" s="127" t="str">
        <f t="shared" si="24"/>
        <v/>
      </c>
      <c r="V69" s="127" t="str">
        <f t="shared" si="25"/>
        <v/>
      </c>
      <c r="W69" s="127" t="str">
        <f t="shared" si="2"/>
        <v/>
      </c>
      <c r="X69" s="127" t="str">
        <f t="shared" si="3"/>
        <v/>
      </c>
      <c r="Y69" s="141"/>
      <c r="Z69" s="211"/>
      <c r="AA69" s="212" t="str">
        <f t="shared" si="4"/>
        <v/>
      </c>
      <c r="AB69" s="127" t="str">
        <f t="shared" si="26"/>
        <v/>
      </c>
      <c r="AC69" s="127" t="str">
        <f t="shared" si="27"/>
        <v/>
      </c>
      <c r="AD69" s="127" t="str">
        <f t="shared" si="5"/>
        <v/>
      </c>
      <c r="AE69" s="127" t="str">
        <f t="shared" si="6"/>
        <v/>
      </c>
      <c r="AF69" s="213" t="str">
        <f t="shared" si="31"/>
        <v/>
      </c>
      <c r="AG69" s="141"/>
      <c r="AH69" s="211"/>
      <c r="AI69" s="211" t="str">
        <f t="shared" si="7"/>
        <v/>
      </c>
      <c r="AJ69" s="153" t="str">
        <f t="shared" si="28"/>
        <v/>
      </c>
      <c r="AK69" s="153" t="str">
        <f t="shared" si="8"/>
        <v/>
      </c>
      <c r="AL69" s="153" t="str">
        <f t="shared" si="9"/>
        <v/>
      </c>
      <c r="AM69" s="141"/>
      <c r="AN69" s="211"/>
      <c r="AO69" s="211" t="str">
        <f t="shared" si="10"/>
        <v/>
      </c>
      <c r="AP69" s="153" t="str">
        <f t="shared" si="29"/>
        <v/>
      </c>
      <c r="AQ69" s="153" t="str">
        <f t="shared" si="11"/>
        <v/>
      </c>
      <c r="AR69" s="153" t="str">
        <f t="shared" si="12"/>
        <v/>
      </c>
      <c r="AS69" s="141"/>
      <c r="AT69" s="211"/>
      <c r="AU69" s="211" t="str">
        <f t="shared" si="13"/>
        <v/>
      </c>
      <c r="AV69" s="153" t="str">
        <f t="shared" si="30"/>
        <v/>
      </c>
      <c r="AW69" s="153" t="str">
        <f t="shared" si="14"/>
        <v/>
      </c>
      <c r="AX69" s="153" t="str">
        <f t="shared" si="15"/>
        <v/>
      </c>
    </row>
    <row r="70" spans="1:50" ht="29.45" customHeight="1" x14ac:dyDescent="0.25">
      <c r="A70" s="216" t="str">
        <f>IF(B70="","",MAX($A$8:A69)+1)</f>
        <v/>
      </c>
      <c r="B70" s="216" t="str">
        <f>IF('N-Bedarf SK'!B70="","",'N-Bedarf SK'!B70)</f>
        <v/>
      </c>
      <c r="C70" s="217" t="str">
        <f>IF('N-Bedarf SK'!D70="","",'N-Bedarf SK'!D70)</f>
        <v/>
      </c>
      <c r="D70" s="218" t="str">
        <f>IF('N-Bedarf SK'!C70="","",'N-Bedarf SK'!C70)</f>
        <v/>
      </c>
      <c r="E70" s="219" t="str">
        <f>IF('N-Bedarf SK'!AE70="","",'N-Bedarf SK'!AE70)</f>
        <v/>
      </c>
      <c r="F70" s="219"/>
      <c r="G70" s="219"/>
      <c r="H70" s="345" t="str">
        <f t="shared" si="16"/>
        <v/>
      </c>
      <c r="I70" s="345" t="str">
        <f t="shared" si="17"/>
        <v/>
      </c>
      <c r="J70" s="345" t="str">
        <f t="shared" si="18"/>
        <v/>
      </c>
      <c r="K70" s="220">
        <f t="shared" si="32"/>
        <v>0</v>
      </c>
      <c r="L70" s="220">
        <f t="shared" si="19"/>
        <v>0</v>
      </c>
      <c r="M70" s="220">
        <f t="shared" si="20"/>
        <v>0</v>
      </c>
      <c r="N70" s="220" t="str">
        <f t="shared" si="21"/>
        <v/>
      </c>
      <c r="O70" s="220" t="str">
        <f t="shared" si="22"/>
        <v/>
      </c>
      <c r="P70" s="220" t="str">
        <f t="shared" si="23"/>
        <v/>
      </c>
      <c r="Q70" s="214" t="str">
        <f t="shared" si="0"/>
        <v/>
      </c>
      <c r="R70" s="141"/>
      <c r="S70" s="211"/>
      <c r="T70" s="211" t="str">
        <f t="shared" si="1"/>
        <v/>
      </c>
      <c r="U70" s="127" t="str">
        <f t="shared" si="24"/>
        <v/>
      </c>
      <c r="V70" s="127" t="str">
        <f t="shared" si="25"/>
        <v/>
      </c>
      <c r="W70" s="127" t="str">
        <f t="shared" si="2"/>
        <v/>
      </c>
      <c r="X70" s="127" t="str">
        <f t="shared" si="3"/>
        <v/>
      </c>
      <c r="Y70" s="141"/>
      <c r="Z70" s="211"/>
      <c r="AA70" s="212" t="str">
        <f t="shared" si="4"/>
        <v/>
      </c>
      <c r="AB70" s="127" t="str">
        <f t="shared" si="26"/>
        <v/>
      </c>
      <c r="AC70" s="127" t="str">
        <f t="shared" si="27"/>
        <v/>
      </c>
      <c r="AD70" s="127" t="str">
        <f t="shared" si="5"/>
        <v/>
      </c>
      <c r="AE70" s="127" t="str">
        <f t="shared" si="6"/>
        <v/>
      </c>
      <c r="AF70" s="213" t="str">
        <f t="shared" si="31"/>
        <v/>
      </c>
      <c r="AG70" s="141"/>
      <c r="AH70" s="211"/>
      <c r="AI70" s="211" t="str">
        <f t="shared" si="7"/>
        <v/>
      </c>
      <c r="AJ70" s="153" t="str">
        <f t="shared" si="28"/>
        <v/>
      </c>
      <c r="AK70" s="153" t="str">
        <f t="shared" si="8"/>
        <v/>
      </c>
      <c r="AL70" s="153" t="str">
        <f t="shared" si="9"/>
        <v/>
      </c>
      <c r="AM70" s="141"/>
      <c r="AN70" s="211"/>
      <c r="AO70" s="211" t="str">
        <f t="shared" si="10"/>
        <v/>
      </c>
      <c r="AP70" s="153" t="str">
        <f t="shared" si="29"/>
        <v/>
      </c>
      <c r="AQ70" s="153" t="str">
        <f t="shared" si="11"/>
        <v/>
      </c>
      <c r="AR70" s="153" t="str">
        <f t="shared" si="12"/>
        <v/>
      </c>
      <c r="AS70" s="141"/>
      <c r="AT70" s="211"/>
      <c r="AU70" s="211" t="str">
        <f t="shared" si="13"/>
        <v/>
      </c>
      <c r="AV70" s="153" t="str">
        <f t="shared" si="30"/>
        <v/>
      </c>
      <c r="AW70" s="153" t="str">
        <f t="shared" si="14"/>
        <v/>
      </c>
      <c r="AX70" s="153" t="str">
        <f t="shared" si="15"/>
        <v/>
      </c>
    </row>
    <row r="71" spans="1:50" ht="29.45" customHeight="1" x14ac:dyDescent="0.25">
      <c r="A71" s="216" t="str">
        <f>IF(B71="","",MAX($A$8:A70)+1)</f>
        <v/>
      </c>
      <c r="B71" s="216" t="str">
        <f>IF('N-Bedarf SK'!B71="","",'N-Bedarf SK'!B71)</f>
        <v/>
      </c>
      <c r="C71" s="217" t="str">
        <f>IF('N-Bedarf SK'!D71="","",'N-Bedarf SK'!D71)</f>
        <v/>
      </c>
      <c r="D71" s="218" t="str">
        <f>IF('N-Bedarf SK'!C71="","",'N-Bedarf SK'!C71)</f>
        <v/>
      </c>
      <c r="E71" s="219" t="str">
        <f>IF('N-Bedarf SK'!AE71="","",'N-Bedarf SK'!AE71)</f>
        <v/>
      </c>
      <c r="F71" s="219"/>
      <c r="G71" s="219"/>
      <c r="H71" s="345" t="str">
        <f t="shared" si="16"/>
        <v/>
      </c>
      <c r="I71" s="345" t="str">
        <f t="shared" si="17"/>
        <v/>
      </c>
      <c r="J71" s="345" t="str">
        <f t="shared" si="18"/>
        <v/>
      </c>
      <c r="K71" s="220">
        <f t="shared" si="32"/>
        <v>0</v>
      </c>
      <c r="L71" s="220">
        <f t="shared" si="19"/>
        <v>0</v>
      </c>
      <c r="M71" s="220">
        <f t="shared" si="20"/>
        <v>0</v>
      </c>
      <c r="N71" s="220" t="str">
        <f t="shared" si="21"/>
        <v/>
      </c>
      <c r="O71" s="220" t="str">
        <f t="shared" si="22"/>
        <v/>
      </c>
      <c r="P71" s="220" t="str">
        <f t="shared" si="23"/>
        <v/>
      </c>
      <c r="Q71" s="214" t="str">
        <f t="shared" si="0"/>
        <v/>
      </c>
      <c r="R71" s="141"/>
      <c r="S71" s="211"/>
      <c r="T71" s="211" t="str">
        <f t="shared" si="1"/>
        <v/>
      </c>
      <c r="U71" s="127" t="str">
        <f t="shared" si="24"/>
        <v/>
      </c>
      <c r="V71" s="127" t="str">
        <f t="shared" si="25"/>
        <v/>
      </c>
      <c r="W71" s="127" t="str">
        <f t="shared" si="2"/>
        <v/>
      </c>
      <c r="X71" s="127" t="str">
        <f t="shared" si="3"/>
        <v/>
      </c>
      <c r="Y71" s="141"/>
      <c r="Z71" s="211"/>
      <c r="AA71" s="212" t="str">
        <f t="shared" si="4"/>
        <v/>
      </c>
      <c r="AB71" s="127" t="str">
        <f t="shared" si="26"/>
        <v/>
      </c>
      <c r="AC71" s="127" t="str">
        <f t="shared" si="27"/>
        <v/>
      </c>
      <c r="AD71" s="127" t="str">
        <f t="shared" si="5"/>
        <v/>
      </c>
      <c r="AE71" s="127" t="str">
        <f t="shared" si="6"/>
        <v/>
      </c>
      <c r="AF71" s="213" t="str">
        <f t="shared" si="31"/>
        <v/>
      </c>
      <c r="AG71" s="141"/>
      <c r="AH71" s="211"/>
      <c r="AI71" s="211" t="str">
        <f t="shared" si="7"/>
        <v/>
      </c>
      <c r="AJ71" s="153" t="str">
        <f t="shared" si="28"/>
        <v/>
      </c>
      <c r="AK71" s="153" t="str">
        <f t="shared" si="8"/>
        <v/>
      </c>
      <c r="AL71" s="153" t="str">
        <f t="shared" si="9"/>
        <v/>
      </c>
      <c r="AM71" s="141"/>
      <c r="AN71" s="211"/>
      <c r="AO71" s="211" t="str">
        <f t="shared" si="10"/>
        <v/>
      </c>
      <c r="AP71" s="153" t="str">
        <f t="shared" si="29"/>
        <v/>
      </c>
      <c r="AQ71" s="153" t="str">
        <f t="shared" si="11"/>
        <v/>
      </c>
      <c r="AR71" s="153" t="str">
        <f t="shared" si="12"/>
        <v/>
      </c>
      <c r="AS71" s="141"/>
      <c r="AT71" s="211"/>
      <c r="AU71" s="211" t="str">
        <f t="shared" si="13"/>
        <v/>
      </c>
      <c r="AV71" s="153" t="str">
        <f t="shared" si="30"/>
        <v/>
      </c>
      <c r="AW71" s="153" t="str">
        <f t="shared" si="14"/>
        <v/>
      </c>
      <c r="AX71" s="153" t="str">
        <f t="shared" si="15"/>
        <v/>
      </c>
    </row>
    <row r="72" spans="1:50" ht="29.45" customHeight="1" x14ac:dyDescent="0.25">
      <c r="A72" s="216" t="str">
        <f>IF(B72="","",MAX($A$8:A71)+1)</f>
        <v/>
      </c>
      <c r="B72" s="216" t="str">
        <f>IF('N-Bedarf SK'!B72="","",'N-Bedarf SK'!B72)</f>
        <v/>
      </c>
      <c r="C72" s="217" t="str">
        <f>IF('N-Bedarf SK'!D72="","",'N-Bedarf SK'!D72)</f>
        <v/>
      </c>
      <c r="D72" s="218" t="str">
        <f>IF('N-Bedarf SK'!C72="","",'N-Bedarf SK'!C72)</f>
        <v/>
      </c>
      <c r="E72" s="219" t="str">
        <f>IF('N-Bedarf SK'!AE72="","",'N-Bedarf SK'!AE72)</f>
        <v/>
      </c>
      <c r="F72" s="219"/>
      <c r="G72" s="219"/>
      <c r="H72" s="345" t="str">
        <f t="shared" si="16"/>
        <v/>
      </c>
      <c r="I72" s="345" t="str">
        <f t="shared" si="17"/>
        <v/>
      </c>
      <c r="J72" s="345" t="str">
        <f t="shared" si="18"/>
        <v/>
      </c>
      <c r="K72" s="220">
        <f t="shared" si="32"/>
        <v>0</v>
      </c>
      <c r="L72" s="220">
        <f t="shared" si="19"/>
        <v>0</v>
      </c>
      <c r="M72" s="220">
        <f t="shared" si="20"/>
        <v>0</v>
      </c>
      <c r="N72" s="220" t="str">
        <f t="shared" si="21"/>
        <v/>
      </c>
      <c r="O72" s="220" t="str">
        <f t="shared" si="22"/>
        <v/>
      </c>
      <c r="P72" s="220" t="str">
        <f t="shared" si="23"/>
        <v/>
      </c>
      <c r="Q72" s="214" t="str">
        <f t="shared" ref="Q72:Q135" si="33">IF(N72="","",IF(N72&gt;0,"Achtung: N-Überhang!",""))</f>
        <v/>
      </c>
      <c r="R72" s="141"/>
      <c r="S72" s="211"/>
      <c r="T72" s="211" t="str">
        <f t="shared" ref="T72:T135" si="34">IF(D72="","",S72*D72)</f>
        <v/>
      </c>
      <c r="U72" s="127" t="str">
        <f t="shared" si="24"/>
        <v/>
      </c>
      <c r="V72" s="127" t="str">
        <f t="shared" si="25"/>
        <v/>
      </c>
      <c r="W72" s="127" t="str">
        <f t="shared" ref="W72:W135" si="35">IF(OR(F72="",R72="",R72="keine"),"",(VLOOKUP(R72,Dünger_Formen,8,FALSE))*S72)</f>
        <v/>
      </c>
      <c r="X72" s="127" t="str">
        <f t="shared" ref="X72:X135" si="36">IF(OR(G72="",R72="",R72="keine"),"",(VLOOKUP(R72,Dünger_Formen,9,FALSE))*S72)</f>
        <v/>
      </c>
      <c r="Y72" s="141"/>
      <c r="Z72" s="211"/>
      <c r="AA72" s="212" t="str">
        <f t="shared" ref="AA72:AA135" si="37">IF(D72="","",Z72*D72)</f>
        <v/>
      </c>
      <c r="AB72" s="127" t="str">
        <f t="shared" si="26"/>
        <v/>
      </c>
      <c r="AC72" s="127" t="str">
        <f t="shared" si="27"/>
        <v/>
      </c>
      <c r="AD72" s="127" t="str">
        <f t="shared" ref="AD72:AD135" si="38">IF(OR(F72="",Y72="",Y72="keine"),"",(VLOOKUP(Y72,Dünger_Formen,8,FALSE))*Z72)</f>
        <v/>
      </c>
      <c r="AE72" s="127" t="str">
        <f t="shared" ref="AE72:AE135" si="39">IF(OR(G72="",Y72="",Y72="keine"),"",(VLOOKUP(Y72,Dünger_Formen,9,FALSE))*Z72)</f>
        <v/>
      </c>
      <c r="AF72" s="213" t="str">
        <f t="shared" si="31"/>
        <v/>
      </c>
      <c r="AG72" s="141"/>
      <c r="AH72" s="211"/>
      <c r="AI72" s="211" t="str">
        <f t="shared" ref="AI72:AI135" si="40">IF(D72="","",AH72*$D72)</f>
        <v/>
      </c>
      <c r="AJ72" s="153" t="str">
        <f t="shared" si="28"/>
        <v/>
      </c>
      <c r="AK72" s="153" t="str">
        <f t="shared" ref="AK72:AK135" si="41">IF(OR(F72="",AG72="",AG72="keine"),"",ROUND((VLOOKUP(AG72,Dünger_Formen,8,FALSE))*AH72,0))</f>
        <v/>
      </c>
      <c r="AL72" s="153" t="str">
        <f t="shared" ref="AL72:AL135" si="42">IF(OR(G72="",AG72="",AG72="keine"),"",ROUND((VLOOKUP(AG72,Dünger_Formen,9,FALSE))*AH72,0))</f>
        <v/>
      </c>
      <c r="AM72" s="141"/>
      <c r="AN72" s="211"/>
      <c r="AO72" s="211" t="str">
        <f t="shared" ref="AO72:AO135" si="43">IF(D72="","",AN72*$D72)</f>
        <v/>
      </c>
      <c r="AP72" s="153" t="str">
        <f t="shared" si="29"/>
        <v/>
      </c>
      <c r="AQ72" s="153" t="str">
        <f t="shared" ref="AQ72:AQ135" si="44">IF(OR(F72="",AM72="",AM72="keine"),"",ROUND((VLOOKUP(AM72,Dünger_Formen,8,FALSE))*AN72,0))</f>
        <v/>
      </c>
      <c r="AR72" s="153" t="str">
        <f t="shared" ref="AR72:AR135" si="45">IF(OR(G72="",AM72="",AM72="keine"),"",ROUND((VLOOKUP(AM72,Dünger_Formen,9,FALSE))*AN72,0))</f>
        <v/>
      </c>
      <c r="AS72" s="141"/>
      <c r="AT72" s="211"/>
      <c r="AU72" s="211" t="str">
        <f t="shared" ref="AU72:AU135" si="46">IF(D72="","",AT72*$D72)</f>
        <v/>
      </c>
      <c r="AV72" s="153" t="str">
        <f t="shared" si="30"/>
        <v/>
      </c>
      <c r="AW72" s="153" t="str">
        <f t="shared" ref="AW72:AW135" si="47">IF(OR(F72="",AS72="",AS72="keine"),"",ROUND((VLOOKUP(AS72,Dünger_Formen,8,FALSE))*AT72,0))</f>
        <v/>
      </c>
      <c r="AX72" s="153" t="str">
        <f t="shared" ref="AX72:AX135" si="48">IF(OR(G72="",AS72="",AS72="keine"),"",ROUND((VLOOKUP(AS72,Dünger_Formen,9,FALSE))*AT72,0))</f>
        <v/>
      </c>
    </row>
    <row r="73" spans="1:50" ht="29.45" customHeight="1" x14ac:dyDescent="0.25">
      <c r="A73" s="216" t="str">
        <f>IF(B73="","",MAX($A$8:A72)+1)</f>
        <v/>
      </c>
      <c r="B73" s="216" t="str">
        <f>IF('N-Bedarf SK'!B73="","",'N-Bedarf SK'!B73)</f>
        <v/>
      </c>
      <c r="C73" s="217" t="str">
        <f>IF('N-Bedarf SK'!D73="","",'N-Bedarf SK'!D73)</f>
        <v/>
      </c>
      <c r="D73" s="218" t="str">
        <f>IF('N-Bedarf SK'!C73="","",'N-Bedarf SK'!C73)</f>
        <v/>
      </c>
      <c r="E73" s="219" t="str">
        <f>IF('N-Bedarf SK'!AE73="","",'N-Bedarf SK'!AE73)</f>
        <v/>
      </c>
      <c r="F73" s="219"/>
      <c r="G73" s="219"/>
      <c r="H73" s="345" t="str">
        <f t="shared" ref="H73:H136" si="49">IF(OR(E73="",N73=""),"",SUM(V73,AC73))</f>
        <v/>
      </c>
      <c r="I73" s="345" t="str">
        <f t="shared" ref="I73:I136" si="50">IF(OR(E73="",N73=""),"",SUM(U73,AB73))</f>
        <v/>
      </c>
      <c r="J73" s="345" t="str">
        <f t="shared" ref="J73:J136" si="51">IF(OR(E73="",N73=""),"",SUM(AJ73,AP73,AV73))</f>
        <v/>
      </c>
      <c r="K73" s="220">
        <f t="shared" si="32"/>
        <v>0</v>
      </c>
      <c r="L73" s="220">
        <f t="shared" ref="L73:L136" si="52">IF(W73="",0,W73)+IF(AD73="",0,AD73)+IF(AK73="",0,AK73)+IF(AQ73="",0,AQ73)+IF(AW73="",0,AW73)</f>
        <v>0</v>
      </c>
      <c r="M73" s="220">
        <f t="shared" ref="M73:M136" si="53">IF(X73="",0,X73)+IF(AE73="",0,AE73)+IF(AL73="",0,AL73)+IF(AR73="",0,AR73)+IF(AX73="",0,AX73)</f>
        <v>0</v>
      </c>
      <c r="N73" s="220" t="str">
        <f t="shared" ref="N73:N136" si="54">IF(E73="","",K73-E73)</f>
        <v/>
      </c>
      <c r="O73" s="220" t="str">
        <f t="shared" ref="O73:O136" si="55">IF(F73="","",L73-F73)</f>
        <v/>
      </c>
      <c r="P73" s="220" t="str">
        <f t="shared" ref="P73:P136" si="56">IF(G73="","",M73-G73)</f>
        <v/>
      </c>
      <c r="Q73" s="214" t="str">
        <f t="shared" si="33"/>
        <v/>
      </c>
      <c r="R73" s="141"/>
      <c r="S73" s="211"/>
      <c r="T73" s="211" t="str">
        <f t="shared" si="34"/>
        <v/>
      </c>
      <c r="U73" s="127" t="str">
        <f t="shared" ref="U73:U136" si="57">IF(OR(E73="",R73="",R73="keine"),"",(VLOOKUP(R73,Dünger_Formen,3,FALSE))*S73)</f>
        <v/>
      </c>
      <c r="V73" s="127" t="str">
        <f t="shared" ref="V73:V136" si="58">IF(OR(E73="",R73="",R73="keine"),"",(VLOOKUP(R73,Dünger_Formen,7,FALSE))*S73)</f>
        <v/>
      </c>
      <c r="W73" s="127" t="str">
        <f t="shared" si="35"/>
        <v/>
      </c>
      <c r="X73" s="127" t="str">
        <f t="shared" si="36"/>
        <v/>
      </c>
      <c r="Y73" s="141"/>
      <c r="Z73" s="211"/>
      <c r="AA73" s="212" t="str">
        <f t="shared" si="37"/>
        <v/>
      </c>
      <c r="AB73" s="127" t="str">
        <f t="shared" ref="AB73:AB136" si="59">IF(OR(E73="",Y73="",Y73="keine"),"",(VLOOKUP(Y73,Dünger_Formen,3,FALSE))*Z73)</f>
        <v/>
      </c>
      <c r="AC73" s="127" t="str">
        <f t="shared" ref="AC73:AC136" si="60">IF(OR(E73="",Y73="",Y73="keine"),"",(VLOOKUP(Y73,Dünger_Formen,7,FALSE))*Z73)</f>
        <v/>
      </c>
      <c r="AD73" s="127" t="str">
        <f t="shared" si="38"/>
        <v/>
      </c>
      <c r="AE73" s="127" t="str">
        <f t="shared" si="39"/>
        <v/>
      </c>
      <c r="AF73" s="213" t="str">
        <f t="shared" si="31"/>
        <v/>
      </c>
      <c r="AG73" s="141"/>
      <c r="AH73" s="211"/>
      <c r="AI73" s="211" t="str">
        <f t="shared" si="40"/>
        <v/>
      </c>
      <c r="AJ73" s="153" t="str">
        <f t="shared" ref="AJ73:AJ136" si="61">IF(OR(E73="",AG73="",AG73="keine"),"",ROUND((VLOOKUP(AG73,Dünger_Formen,3,FALSE))*AH73,0))</f>
        <v/>
      </c>
      <c r="AK73" s="153" t="str">
        <f t="shared" si="41"/>
        <v/>
      </c>
      <c r="AL73" s="153" t="str">
        <f t="shared" si="42"/>
        <v/>
      </c>
      <c r="AM73" s="141"/>
      <c r="AN73" s="211"/>
      <c r="AO73" s="211" t="str">
        <f t="shared" si="43"/>
        <v/>
      </c>
      <c r="AP73" s="153" t="str">
        <f t="shared" ref="AP73:AP136" si="62">IF(OR(E73="",AM73="",AM73="keine"),"",ROUND((VLOOKUP(AM73,Dünger_Formen,3,FALSE))*AN73,0))</f>
        <v/>
      </c>
      <c r="AQ73" s="153" t="str">
        <f t="shared" si="44"/>
        <v/>
      </c>
      <c r="AR73" s="153" t="str">
        <f t="shared" si="45"/>
        <v/>
      </c>
      <c r="AS73" s="141"/>
      <c r="AT73" s="211"/>
      <c r="AU73" s="211" t="str">
        <f t="shared" si="46"/>
        <v/>
      </c>
      <c r="AV73" s="153" t="str">
        <f t="shared" ref="AV73:AV136" si="63">IF(OR(E73="",AS73="",AS73="keine"),"",ROUND((VLOOKUP(AS73,Dünger_Formen,3,FALSE))*AT73,0))</f>
        <v/>
      </c>
      <c r="AW73" s="153" t="str">
        <f t="shared" si="47"/>
        <v/>
      </c>
      <c r="AX73" s="153" t="str">
        <f t="shared" si="48"/>
        <v/>
      </c>
    </row>
    <row r="74" spans="1:50" ht="29.45" customHeight="1" x14ac:dyDescent="0.25">
      <c r="A74" s="216" t="str">
        <f>IF(B74="","",MAX($A$8:A73)+1)</f>
        <v/>
      </c>
      <c r="B74" s="216" t="str">
        <f>IF('N-Bedarf SK'!B74="","",'N-Bedarf SK'!B74)</f>
        <v/>
      </c>
      <c r="C74" s="217" t="str">
        <f>IF('N-Bedarf SK'!D74="","",'N-Bedarf SK'!D74)</f>
        <v/>
      </c>
      <c r="D74" s="218" t="str">
        <f>IF('N-Bedarf SK'!C74="","",'N-Bedarf SK'!C74)</f>
        <v/>
      </c>
      <c r="E74" s="219" t="str">
        <f>IF('N-Bedarf SK'!AE74="","",'N-Bedarf SK'!AE74)</f>
        <v/>
      </c>
      <c r="F74" s="219"/>
      <c r="G74" s="219"/>
      <c r="H74" s="345" t="str">
        <f t="shared" si="49"/>
        <v/>
      </c>
      <c r="I74" s="345" t="str">
        <f t="shared" si="50"/>
        <v/>
      </c>
      <c r="J74" s="345" t="str">
        <f t="shared" si="51"/>
        <v/>
      </c>
      <c r="K74" s="220">
        <f t="shared" ref="K74:K137" si="64">IF(V74="",0,V74)+IF(AC74="",0,AC74)+IF(AJ74="",0,AJ74)+IF(AP74="",0,AP74)+IF(AV74="",0,AV74)</f>
        <v>0</v>
      </c>
      <c r="L74" s="220">
        <f t="shared" si="52"/>
        <v>0</v>
      </c>
      <c r="M74" s="220">
        <f t="shared" si="53"/>
        <v>0</v>
      </c>
      <c r="N74" s="220" t="str">
        <f t="shared" si="54"/>
        <v/>
      </c>
      <c r="O74" s="220" t="str">
        <f t="shared" si="55"/>
        <v/>
      </c>
      <c r="P74" s="220" t="str">
        <f t="shared" si="56"/>
        <v/>
      </c>
      <c r="Q74" s="214" t="str">
        <f t="shared" si="33"/>
        <v/>
      </c>
      <c r="R74" s="141"/>
      <c r="S74" s="211"/>
      <c r="T74" s="211" t="str">
        <f t="shared" si="34"/>
        <v/>
      </c>
      <c r="U74" s="127" t="str">
        <f t="shared" si="57"/>
        <v/>
      </c>
      <c r="V74" s="127" t="str">
        <f t="shared" si="58"/>
        <v/>
      </c>
      <c r="W74" s="127" t="str">
        <f t="shared" si="35"/>
        <v/>
      </c>
      <c r="X74" s="127" t="str">
        <f t="shared" si="36"/>
        <v/>
      </c>
      <c r="Y74" s="141"/>
      <c r="Z74" s="211"/>
      <c r="AA74" s="212" t="str">
        <f t="shared" si="37"/>
        <v/>
      </c>
      <c r="AB74" s="127" t="str">
        <f t="shared" si="59"/>
        <v/>
      </c>
      <c r="AC74" s="127" t="str">
        <f t="shared" si="60"/>
        <v/>
      </c>
      <c r="AD74" s="127" t="str">
        <f t="shared" si="38"/>
        <v/>
      </c>
      <c r="AE74" s="127" t="str">
        <f t="shared" si="39"/>
        <v/>
      </c>
      <c r="AF74" s="213" t="str">
        <f t="shared" ref="AF74:AF137" si="65">IF(AND(Y74="",R74=""),"",IF(Y74="",0,IF(OR(Y74="Kompost",Y74="Bioabfallkompost",Y74="Grüngutkompost"),(AB74)*4%,(AB74)*10%))+IF(R74="",0,IF(OR(R74="Kompost",R74="Bioabfallkompost",R74="Grüngutkompost"),(U74)*4%,(U74)*10%)))</f>
        <v/>
      </c>
      <c r="AG74" s="141"/>
      <c r="AH74" s="211"/>
      <c r="AI74" s="211" t="str">
        <f t="shared" si="40"/>
        <v/>
      </c>
      <c r="AJ74" s="153" t="str">
        <f t="shared" si="61"/>
        <v/>
      </c>
      <c r="AK74" s="153" t="str">
        <f t="shared" si="41"/>
        <v/>
      </c>
      <c r="AL74" s="153" t="str">
        <f t="shared" si="42"/>
        <v/>
      </c>
      <c r="AM74" s="141"/>
      <c r="AN74" s="211"/>
      <c r="AO74" s="211" t="str">
        <f t="shared" si="43"/>
        <v/>
      </c>
      <c r="AP74" s="153" t="str">
        <f t="shared" si="62"/>
        <v/>
      </c>
      <c r="AQ74" s="153" t="str">
        <f t="shared" si="44"/>
        <v/>
      </c>
      <c r="AR74" s="153" t="str">
        <f t="shared" si="45"/>
        <v/>
      </c>
      <c r="AS74" s="141"/>
      <c r="AT74" s="211"/>
      <c r="AU74" s="211" t="str">
        <f t="shared" si="46"/>
        <v/>
      </c>
      <c r="AV74" s="153" t="str">
        <f t="shared" si="63"/>
        <v/>
      </c>
      <c r="AW74" s="153" t="str">
        <f t="shared" si="47"/>
        <v/>
      </c>
      <c r="AX74" s="153" t="str">
        <f t="shared" si="48"/>
        <v/>
      </c>
    </row>
    <row r="75" spans="1:50" ht="29.45" customHeight="1" x14ac:dyDescent="0.25">
      <c r="A75" s="216" t="str">
        <f>IF(B75="","",MAX($A$8:A74)+1)</f>
        <v/>
      </c>
      <c r="B75" s="216" t="str">
        <f>IF('N-Bedarf SK'!B75="","",'N-Bedarf SK'!B75)</f>
        <v/>
      </c>
      <c r="C75" s="217" t="str">
        <f>IF('N-Bedarf SK'!D75="","",'N-Bedarf SK'!D75)</f>
        <v/>
      </c>
      <c r="D75" s="218" t="str">
        <f>IF('N-Bedarf SK'!C75="","",'N-Bedarf SK'!C75)</f>
        <v/>
      </c>
      <c r="E75" s="219" t="str">
        <f>IF('N-Bedarf SK'!AE75="","",'N-Bedarf SK'!AE75)</f>
        <v/>
      </c>
      <c r="F75" s="219"/>
      <c r="G75" s="219"/>
      <c r="H75" s="345" t="str">
        <f t="shared" si="49"/>
        <v/>
      </c>
      <c r="I75" s="345" t="str">
        <f t="shared" si="50"/>
        <v/>
      </c>
      <c r="J75" s="345" t="str">
        <f t="shared" si="51"/>
        <v/>
      </c>
      <c r="K75" s="220">
        <f t="shared" si="64"/>
        <v>0</v>
      </c>
      <c r="L75" s="220">
        <f t="shared" si="52"/>
        <v>0</v>
      </c>
      <c r="M75" s="220">
        <f t="shared" si="53"/>
        <v>0</v>
      </c>
      <c r="N75" s="220" t="str">
        <f t="shared" si="54"/>
        <v/>
      </c>
      <c r="O75" s="220" t="str">
        <f t="shared" si="55"/>
        <v/>
      </c>
      <c r="P75" s="220" t="str">
        <f t="shared" si="56"/>
        <v/>
      </c>
      <c r="Q75" s="214" t="str">
        <f t="shared" si="33"/>
        <v/>
      </c>
      <c r="R75" s="141"/>
      <c r="S75" s="211"/>
      <c r="T75" s="211" t="str">
        <f t="shared" si="34"/>
        <v/>
      </c>
      <c r="U75" s="127" t="str">
        <f t="shared" si="57"/>
        <v/>
      </c>
      <c r="V75" s="127" t="str">
        <f t="shared" si="58"/>
        <v/>
      </c>
      <c r="W75" s="127" t="str">
        <f t="shared" si="35"/>
        <v/>
      </c>
      <c r="X75" s="127" t="str">
        <f t="shared" si="36"/>
        <v/>
      </c>
      <c r="Y75" s="141"/>
      <c r="Z75" s="211"/>
      <c r="AA75" s="212" t="str">
        <f t="shared" si="37"/>
        <v/>
      </c>
      <c r="AB75" s="127" t="str">
        <f t="shared" si="59"/>
        <v/>
      </c>
      <c r="AC75" s="127" t="str">
        <f t="shared" si="60"/>
        <v/>
      </c>
      <c r="AD75" s="127" t="str">
        <f t="shared" si="38"/>
        <v/>
      </c>
      <c r="AE75" s="127" t="str">
        <f t="shared" si="39"/>
        <v/>
      </c>
      <c r="AF75" s="213" t="str">
        <f t="shared" si="65"/>
        <v/>
      </c>
      <c r="AG75" s="141"/>
      <c r="AH75" s="211"/>
      <c r="AI75" s="211" t="str">
        <f t="shared" si="40"/>
        <v/>
      </c>
      <c r="AJ75" s="153" t="str">
        <f t="shared" si="61"/>
        <v/>
      </c>
      <c r="AK75" s="153" t="str">
        <f t="shared" si="41"/>
        <v/>
      </c>
      <c r="AL75" s="153" t="str">
        <f t="shared" si="42"/>
        <v/>
      </c>
      <c r="AM75" s="141"/>
      <c r="AN75" s="211"/>
      <c r="AO75" s="211" t="str">
        <f t="shared" si="43"/>
        <v/>
      </c>
      <c r="AP75" s="153" t="str">
        <f t="shared" si="62"/>
        <v/>
      </c>
      <c r="AQ75" s="153" t="str">
        <f t="shared" si="44"/>
        <v/>
      </c>
      <c r="AR75" s="153" t="str">
        <f t="shared" si="45"/>
        <v/>
      </c>
      <c r="AS75" s="141"/>
      <c r="AT75" s="211"/>
      <c r="AU75" s="211" t="str">
        <f t="shared" si="46"/>
        <v/>
      </c>
      <c r="AV75" s="153" t="str">
        <f t="shared" si="63"/>
        <v/>
      </c>
      <c r="AW75" s="153" t="str">
        <f t="shared" si="47"/>
        <v/>
      </c>
      <c r="AX75" s="153" t="str">
        <f t="shared" si="48"/>
        <v/>
      </c>
    </row>
    <row r="76" spans="1:50" ht="29.45" customHeight="1" x14ac:dyDescent="0.25">
      <c r="A76" s="216" t="str">
        <f>IF(B76="","",MAX($A$8:A75)+1)</f>
        <v/>
      </c>
      <c r="B76" s="216" t="str">
        <f>IF('N-Bedarf SK'!B76="","",'N-Bedarf SK'!B76)</f>
        <v/>
      </c>
      <c r="C76" s="217" t="str">
        <f>IF('N-Bedarf SK'!D76="","",'N-Bedarf SK'!D76)</f>
        <v/>
      </c>
      <c r="D76" s="218" t="str">
        <f>IF('N-Bedarf SK'!C76="","",'N-Bedarf SK'!C76)</f>
        <v/>
      </c>
      <c r="E76" s="219" t="str">
        <f>IF('N-Bedarf SK'!AE76="","",'N-Bedarf SK'!AE76)</f>
        <v/>
      </c>
      <c r="F76" s="219"/>
      <c r="G76" s="219"/>
      <c r="H76" s="345" t="str">
        <f t="shared" si="49"/>
        <v/>
      </c>
      <c r="I76" s="345" t="str">
        <f t="shared" si="50"/>
        <v/>
      </c>
      <c r="J76" s="345" t="str">
        <f t="shared" si="51"/>
        <v/>
      </c>
      <c r="K76" s="220">
        <f t="shared" si="64"/>
        <v>0</v>
      </c>
      <c r="L76" s="220">
        <f t="shared" si="52"/>
        <v>0</v>
      </c>
      <c r="M76" s="220">
        <f t="shared" si="53"/>
        <v>0</v>
      </c>
      <c r="N76" s="220" t="str">
        <f t="shared" si="54"/>
        <v/>
      </c>
      <c r="O76" s="220" t="str">
        <f t="shared" si="55"/>
        <v/>
      </c>
      <c r="P76" s="220" t="str">
        <f t="shared" si="56"/>
        <v/>
      </c>
      <c r="Q76" s="214" t="str">
        <f t="shared" si="33"/>
        <v/>
      </c>
      <c r="R76" s="141"/>
      <c r="S76" s="211"/>
      <c r="T76" s="211" t="str">
        <f t="shared" si="34"/>
        <v/>
      </c>
      <c r="U76" s="127" t="str">
        <f t="shared" si="57"/>
        <v/>
      </c>
      <c r="V76" s="127" t="str">
        <f t="shared" si="58"/>
        <v/>
      </c>
      <c r="W76" s="127" t="str">
        <f t="shared" si="35"/>
        <v/>
      </c>
      <c r="X76" s="127" t="str">
        <f t="shared" si="36"/>
        <v/>
      </c>
      <c r="Y76" s="141"/>
      <c r="Z76" s="211"/>
      <c r="AA76" s="212" t="str">
        <f t="shared" si="37"/>
        <v/>
      </c>
      <c r="AB76" s="127" t="str">
        <f t="shared" si="59"/>
        <v/>
      </c>
      <c r="AC76" s="127" t="str">
        <f t="shared" si="60"/>
        <v/>
      </c>
      <c r="AD76" s="127" t="str">
        <f t="shared" si="38"/>
        <v/>
      </c>
      <c r="AE76" s="127" t="str">
        <f t="shared" si="39"/>
        <v/>
      </c>
      <c r="AF76" s="213" t="str">
        <f t="shared" si="65"/>
        <v/>
      </c>
      <c r="AG76" s="141"/>
      <c r="AH76" s="211"/>
      <c r="AI76" s="211" t="str">
        <f t="shared" si="40"/>
        <v/>
      </c>
      <c r="AJ76" s="153" t="str">
        <f t="shared" si="61"/>
        <v/>
      </c>
      <c r="AK76" s="153" t="str">
        <f t="shared" si="41"/>
        <v/>
      </c>
      <c r="AL76" s="153" t="str">
        <f t="shared" si="42"/>
        <v/>
      </c>
      <c r="AM76" s="141"/>
      <c r="AN76" s="211"/>
      <c r="AO76" s="211" t="str">
        <f t="shared" si="43"/>
        <v/>
      </c>
      <c r="AP76" s="153" t="str">
        <f t="shared" si="62"/>
        <v/>
      </c>
      <c r="AQ76" s="153" t="str">
        <f t="shared" si="44"/>
        <v/>
      </c>
      <c r="AR76" s="153" t="str">
        <f t="shared" si="45"/>
        <v/>
      </c>
      <c r="AS76" s="141"/>
      <c r="AT76" s="211"/>
      <c r="AU76" s="211" t="str">
        <f t="shared" si="46"/>
        <v/>
      </c>
      <c r="AV76" s="153" t="str">
        <f t="shared" si="63"/>
        <v/>
      </c>
      <c r="AW76" s="153" t="str">
        <f t="shared" si="47"/>
        <v/>
      </c>
      <c r="AX76" s="153" t="str">
        <f t="shared" si="48"/>
        <v/>
      </c>
    </row>
    <row r="77" spans="1:50" ht="29.45" customHeight="1" x14ac:dyDescent="0.25">
      <c r="A77" s="216" t="str">
        <f>IF(B77="","",MAX($A$8:A76)+1)</f>
        <v/>
      </c>
      <c r="B77" s="216" t="str">
        <f>IF('N-Bedarf SK'!B77="","",'N-Bedarf SK'!B77)</f>
        <v/>
      </c>
      <c r="C77" s="217" t="str">
        <f>IF('N-Bedarf SK'!D77="","",'N-Bedarf SK'!D77)</f>
        <v/>
      </c>
      <c r="D77" s="218" t="str">
        <f>IF('N-Bedarf SK'!C77="","",'N-Bedarf SK'!C77)</f>
        <v/>
      </c>
      <c r="E77" s="219" t="str">
        <f>IF('N-Bedarf SK'!AE77="","",'N-Bedarf SK'!AE77)</f>
        <v/>
      </c>
      <c r="F77" s="219"/>
      <c r="G77" s="219"/>
      <c r="H77" s="345" t="str">
        <f t="shared" si="49"/>
        <v/>
      </c>
      <c r="I77" s="345" t="str">
        <f t="shared" si="50"/>
        <v/>
      </c>
      <c r="J77" s="345" t="str">
        <f t="shared" si="51"/>
        <v/>
      </c>
      <c r="K77" s="220">
        <f t="shared" si="64"/>
        <v>0</v>
      </c>
      <c r="L77" s="220">
        <f t="shared" si="52"/>
        <v>0</v>
      </c>
      <c r="M77" s="220">
        <f t="shared" si="53"/>
        <v>0</v>
      </c>
      <c r="N77" s="220" t="str">
        <f t="shared" si="54"/>
        <v/>
      </c>
      <c r="O77" s="220" t="str">
        <f t="shared" si="55"/>
        <v/>
      </c>
      <c r="P77" s="220" t="str">
        <f t="shared" si="56"/>
        <v/>
      </c>
      <c r="Q77" s="214" t="str">
        <f t="shared" si="33"/>
        <v/>
      </c>
      <c r="R77" s="141"/>
      <c r="S77" s="211"/>
      <c r="T77" s="211" t="str">
        <f t="shared" si="34"/>
        <v/>
      </c>
      <c r="U77" s="127" t="str">
        <f t="shared" si="57"/>
        <v/>
      </c>
      <c r="V77" s="127" t="str">
        <f t="shared" si="58"/>
        <v/>
      </c>
      <c r="W77" s="127" t="str">
        <f t="shared" si="35"/>
        <v/>
      </c>
      <c r="X77" s="127" t="str">
        <f t="shared" si="36"/>
        <v/>
      </c>
      <c r="Y77" s="141"/>
      <c r="Z77" s="211"/>
      <c r="AA77" s="212" t="str">
        <f t="shared" si="37"/>
        <v/>
      </c>
      <c r="AB77" s="127" t="str">
        <f t="shared" si="59"/>
        <v/>
      </c>
      <c r="AC77" s="127" t="str">
        <f t="shared" si="60"/>
        <v/>
      </c>
      <c r="AD77" s="127" t="str">
        <f t="shared" si="38"/>
        <v/>
      </c>
      <c r="AE77" s="127" t="str">
        <f t="shared" si="39"/>
        <v/>
      </c>
      <c r="AF77" s="213" t="str">
        <f t="shared" si="65"/>
        <v/>
      </c>
      <c r="AG77" s="141"/>
      <c r="AH77" s="211"/>
      <c r="AI77" s="211" t="str">
        <f t="shared" si="40"/>
        <v/>
      </c>
      <c r="AJ77" s="153" t="str">
        <f t="shared" si="61"/>
        <v/>
      </c>
      <c r="AK77" s="153" t="str">
        <f t="shared" si="41"/>
        <v/>
      </c>
      <c r="AL77" s="153" t="str">
        <f t="shared" si="42"/>
        <v/>
      </c>
      <c r="AM77" s="141"/>
      <c r="AN77" s="211"/>
      <c r="AO77" s="211" t="str">
        <f t="shared" si="43"/>
        <v/>
      </c>
      <c r="AP77" s="153" t="str">
        <f t="shared" si="62"/>
        <v/>
      </c>
      <c r="AQ77" s="153" t="str">
        <f t="shared" si="44"/>
        <v/>
      </c>
      <c r="AR77" s="153" t="str">
        <f t="shared" si="45"/>
        <v/>
      </c>
      <c r="AS77" s="141"/>
      <c r="AT77" s="211"/>
      <c r="AU77" s="211" t="str">
        <f t="shared" si="46"/>
        <v/>
      </c>
      <c r="AV77" s="153" t="str">
        <f t="shared" si="63"/>
        <v/>
      </c>
      <c r="AW77" s="153" t="str">
        <f t="shared" si="47"/>
        <v/>
      </c>
      <c r="AX77" s="153" t="str">
        <f t="shared" si="48"/>
        <v/>
      </c>
    </row>
    <row r="78" spans="1:50" ht="29.45" customHeight="1" x14ac:dyDescent="0.25">
      <c r="A78" s="216" t="str">
        <f>IF(B78="","",MAX($A$8:A77)+1)</f>
        <v/>
      </c>
      <c r="B78" s="216" t="str">
        <f>IF('N-Bedarf SK'!B78="","",'N-Bedarf SK'!B78)</f>
        <v/>
      </c>
      <c r="C78" s="217" t="str">
        <f>IF('N-Bedarf SK'!D78="","",'N-Bedarf SK'!D78)</f>
        <v/>
      </c>
      <c r="D78" s="218" t="str">
        <f>IF('N-Bedarf SK'!C78="","",'N-Bedarf SK'!C78)</f>
        <v/>
      </c>
      <c r="E78" s="219" t="str">
        <f>IF('N-Bedarf SK'!AE78="","",'N-Bedarf SK'!AE78)</f>
        <v/>
      </c>
      <c r="F78" s="219"/>
      <c r="G78" s="219"/>
      <c r="H78" s="345" t="str">
        <f t="shared" si="49"/>
        <v/>
      </c>
      <c r="I78" s="345" t="str">
        <f t="shared" si="50"/>
        <v/>
      </c>
      <c r="J78" s="345" t="str">
        <f t="shared" si="51"/>
        <v/>
      </c>
      <c r="K78" s="220">
        <f t="shared" si="64"/>
        <v>0</v>
      </c>
      <c r="L78" s="220">
        <f t="shared" si="52"/>
        <v>0</v>
      </c>
      <c r="M78" s="220">
        <f t="shared" si="53"/>
        <v>0</v>
      </c>
      <c r="N78" s="220" t="str">
        <f t="shared" si="54"/>
        <v/>
      </c>
      <c r="O78" s="220" t="str">
        <f t="shared" si="55"/>
        <v/>
      </c>
      <c r="P78" s="220" t="str">
        <f t="shared" si="56"/>
        <v/>
      </c>
      <c r="Q78" s="214" t="str">
        <f t="shared" si="33"/>
        <v/>
      </c>
      <c r="R78" s="141"/>
      <c r="S78" s="211"/>
      <c r="T78" s="211" t="str">
        <f t="shared" si="34"/>
        <v/>
      </c>
      <c r="U78" s="127" t="str">
        <f t="shared" si="57"/>
        <v/>
      </c>
      <c r="V78" s="127" t="str">
        <f t="shared" si="58"/>
        <v/>
      </c>
      <c r="W78" s="127" t="str">
        <f t="shared" si="35"/>
        <v/>
      </c>
      <c r="X78" s="127" t="str">
        <f t="shared" si="36"/>
        <v/>
      </c>
      <c r="Y78" s="141"/>
      <c r="Z78" s="211"/>
      <c r="AA78" s="212" t="str">
        <f t="shared" si="37"/>
        <v/>
      </c>
      <c r="AB78" s="127" t="str">
        <f t="shared" si="59"/>
        <v/>
      </c>
      <c r="AC78" s="127" t="str">
        <f t="shared" si="60"/>
        <v/>
      </c>
      <c r="AD78" s="127" t="str">
        <f t="shared" si="38"/>
        <v/>
      </c>
      <c r="AE78" s="127" t="str">
        <f t="shared" si="39"/>
        <v/>
      </c>
      <c r="AF78" s="213" t="str">
        <f t="shared" si="65"/>
        <v/>
      </c>
      <c r="AG78" s="141"/>
      <c r="AH78" s="211"/>
      <c r="AI78" s="211" t="str">
        <f t="shared" si="40"/>
        <v/>
      </c>
      <c r="AJ78" s="153" t="str">
        <f t="shared" si="61"/>
        <v/>
      </c>
      <c r="AK78" s="153" t="str">
        <f t="shared" si="41"/>
        <v/>
      </c>
      <c r="AL78" s="153" t="str">
        <f t="shared" si="42"/>
        <v/>
      </c>
      <c r="AM78" s="141"/>
      <c r="AN78" s="211"/>
      <c r="AO78" s="211" t="str">
        <f t="shared" si="43"/>
        <v/>
      </c>
      <c r="AP78" s="153" t="str">
        <f t="shared" si="62"/>
        <v/>
      </c>
      <c r="AQ78" s="153" t="str">
        <f t="shared" si="44"/>
        <v/>
      </c>
      <c r="AR78" s="153" t="str">
        <f t="shared" si="45"/>
        <v/>
      </c>
      <c r="AS78" s="141"/>
      <c r="AT78" s="211"/>
      <c r="AU78" s="211" t="str">
        <f t="shared" si="46"/>
        <v/>
      </c>
      <c r="AV78" s="153" t="str">
        <f t="shared" si="63"/>
        <v/>
      </c>
      <c r="AW78" s="153" t="str">
        <f t="shared" si="47"/>
        <v/>
      </c>
      <c r="AX78" s="153" t="str">
        <f t="shared" si="48"/>
        <v/>
      </c>
    </row>
    <row r="79" spans="1:50" ht="29.45" customHeight="1" x14ac:dyDescent="0.25">
      <c r="A79" s="216" t="str">
        <f>IF(B79="","",MAX($A$8:A78)+1)</f>
        <v/>
      </c>
      <c r="B79" s="216" t="str">
        <f>IF('N-Bedarf SK'!B79="","",'N-Bedarf SK'!B79)</f>
        <v/>
      </c>
      <c r="C79" s="217" t="str">
        <f>IF('N-Bedarf SK'!D79="","",'N-Bedarf SK'!D79)</f>
        <v/>
      </c>
      <c r="D79" s="218" t="str">
        <f>IF('N-Bedarf SK'!C79="","",'N-Bedarf SK'!C79)</f>
        <v/>
      </c>
      <c r="E79" s="219" t="str">
        <f>IF('N-Bedarf SK'!AE79="","",'N-Bedarf SK'!AE79)</f>
        <v/>
      </c>
      <c r="F79" s="219"/>
      <c r="G79" s="219"/>
      <c r="H79" s="345" t="str">
        <f t="shared" si="49"/>
        <v/>
      </c>
      <c r="I79" s="345" t="str">
        <f t="shared" si="50"/>
        <v/>
      </c>
      <c r="J79" s="345" t="str">
        <f t="shared" si="51"/>
        <v/>
      </c>
      <c r="K79" s="220">
        <f t="shared" si="64"/>
        <v>0</v>
      </c>
      <c r="L79" s="220">
        <f t="shared" si="52"/>
        <v>0</v>
      </c>
      <c r="M79" s="220">
        <f t="shared" si="53"/>
        <v>0</v>
      </c>
      <c r="N79" s="220" t="str">
        <f t="shared" si="54"/>
        <v/>
      </c>
      <c r="O79" s="220" t="str">
        <f t="shared" si="55"/>
        <v/>
      </c>
      <c r="P79" s="220" t="str">
        <f t="shared" si="56"/>
        <v/>
      </c>
      <c r="Q79" s="214" t="str">
        <f t="shared" si="33"/>
        <v/>
      </c>
      <c r="R79" s="141"/>
      <c r="S79" s="211"/>
      <c r="T79" s="211" t="str">
        <f t="shared" si="34"/>
        <v/>
      </c>
      <c r="U79" s="127" t="str">
        <f t="shared" si="57"/>
        <v/>
      </c>
      <c r="V79" s="127" t="str">
        <f t="shared" si="58"/>
        <v/>
      </c>
      <c r="W79" s="127" t="str">
        <f t="shared" si="35"/>
        <v/>
      </c>
      <c r="X79" s="127" t="str">
        <f t="shared" si="36"/>
        <v/>
      </c>
      <c r="Y79" s="141"/>
      <c r="Z79" s="211"/>
      <c r="AA79" s="212" t="str">
        <f t="shared" si="37"/>
        <v/>
      </c>
      <c r="AB79" s="127" t="str">
        <f t="shared" si="59"/>
        <v/>
      </c>
      <c r="AC79" s="127" t="str">
        <f t="shared" si="60"/>
        <v/>
      </c>
      <c r="AD79" s="127" t="str">
        <f t="shared" si="38"/>
        <v/>
      </c>
      <c r="AE79" s="127" t="str">
        <f t="shared" si="39"/>
        <v/>
      </c>
      <c r="AF79" s="213" t="str">
        <f t="shared" si="65"/>
        <v/>
      </c>
      <c r="AG79" s="141"/>
      <c r="AH79" s="211"/>
      <c r="AI79" s="211" t="str">
        <f t="shared" si="40"/>
        <v/>
      </c>
      <c r="AJ79" s="153" t="str">
        <f t="shared" si="61"/>
        <v/>
      </c>
      <c r="AK79" s="153" t="str">
        <f t="shared" si="41"/>
        <v/>
      </c>
      <c r="AL79" s="153" t="str">
        <f t="shared" si="42"/>
        <v/>
      </c>
      <c r="AM79" s="141"/>
      <c r="AN79" s="211"/>
      <c r="AO79" s="211" t="str">
        <f t="shared" si="43"/>
        <v/>
      </c>
      <c r="AP79" s="153" t="str">
        <f t="shared" si="62"/>
        <v/>
      </c>
      <c r="AQ79" s="153" t="str">
        <f t="shared" si="44"/>
        <v/>
      </c>
      <c r="AR79" s="153" t="str">
        <f t="shared" si="45"/>
        <v/>
      </c>
      <c r="AS79" s="141"/>
      <c r="AT79" s="211"/>
      <c r="AU79" s="211" t="str">
        <f t="shared" si="46"/>
        <v/>
      </c>
      <c r="AV79" s="153" t="str">
        <f t="shared" si="63"/>
        <v/>
      </c>
      <c r="AW79" s="153" t="str">
        <f t="shared" si="47"/>
        <v/>
      </c>
      <c r="AX79" s="153" t="str">
        <f t="shared" si="48"/>
        <v/>
      </c>
    </row>
    <row r="80" spans="1:50" ht="29.45" customHeight="1" x14ac:dyDescent="0.25">
      <c r="A80" s="216" t="str">
        <f>IF(B80="","",MAX($A$8:A79)+1)</f>
        <v/>
      </c>
      <c r="B80" s="216" t="str">
        <f>IF('N-Bedarf SK'!B80="","",'N-Bedarf SK'!B80)</f>
        <v/>
      </c>
      <c r="C80" s="217" t="str">
        <f>IF('N-Bedarf SK'!D80="","",'N-Bedarf SK'!D80)</f>
        <v/>
      </c>
      <c r="D80" s="218" t="str">
        <f>IF('N-Bedarf SK'!C80="","",'N-Bedarf SK'!C80)</f>
        <v/>
      </c>
      <c r="E80" s="219" t="str">
        <f>IF('N-Bedarf SK'!AE80="","",'N-Bedarf SK'!AE80)</f>
        <v/>
      </c>
      <c r="F80" s="219"/>
      <c r="G80" s="219"/>
      <c r="H80" s="345" t="str">
        <f t="shared" si="49"/>
        <v/>
      </c>
      <c r="I80" s="345" t="str">
        <f t="shared" si="50"/>
        <v/>
      </c>
      <c r="J80" s="345" t="str">
        <f t="shared" si="51"/>
        <v/>
      </c>
      <c r="K80" s="220">
        <f t="shared" si="64"/>
        <v>0</v>
      </c>
      <c r="L80" s="220">
        <f t="shared" si="52"/>
        <v>0</v>
      </c>
      <c r="M80" s="220">
        <f t="shared" si="53"/>
        <v>0</v>
      </c>
      <c r="N80" s="220" t="str">
        <f t="shared" si="54"/>
        <v/>
      </c>
      <c r="O80" s="220" t="str">
        <f t="shared" si="55"/>
        <v/>
      </c>
      <c r="P80" s="220" t="str">
        <f t="shared" si="56"/>
        <v/>
      </c>
      <c r="Q80" s="214" t="str">
        <f t="shared" si="33"/>
        <v/>
      </c>
      <c r="R80" s="141"/>
      <c r="S80" s="211"/>
      <c r="T80" s="211" t="str">
        <f t="shared" si="34"/>
        <v/>
      </c>
      <c r="U80" s="127" t="str">
        <f t="shared" si="57"/>
        <v/>
      </c>
      <c r="V80" s="127" t="str">
        <f t="shared" si="58"/>
        <v/>
      </c>
      <c r="W80" s="127" t="str">
        <f t="shared" si="35"/>
        <v/>
      </c>
      <c r="X80" s="127" t="str">
        <f t="shared" si="36"/>
        <v/>
      </c>
      <c r="Y80" s="141"/>
      <c r="Z80" s="211"/>
      <c r="AA80" s="212" t="str">
        <f t="shared" si="37"/>
        <v/>
      </c>
      <c r="AB80" s="127" t="str">
        <f t="shared" si="59"/>
        <v/>
      </c>
      <c r="AC80" s="127" t="str">
        <f t="shared" si="60"/>
        <v/>
      </c>
      <c r="AD80" s="127" t="str">
        <f t="shared" si="38"/>
        <v/>
      </c>
      <c r="AE80" s="127" t="str">
        <f t="shared" si="39"/>
        <v/>
      </c>
      <c r="AF80" s="213" t="str">
        <f t="shared" si="65"/>
        <v/>
      </c>
      <c r="AG80" s="141"/>
      <c r="AH80" s="211"/>
      <c r="AI80" s="211" t="str">
        <f t="shared" si="40"/>
        <v/>
      </c>
      <c r="AJ80" s="153" t="str">
        <f t="shared" si="61"/>
        <v/>
      </c>
      <c r="AK80" s="153" t="str">
        <f t="shared" si="41"/>
        <v/>
      </c>
      <c r="AL80" s="153" t="str">
        <f t="shared" si="42"/>
        <v/>
      </c>
      <c r="AM80" s="141"/>
      <c r="AN80" s="211"/>
      <c r="AO80" s="211" t="str">
        <f t="shared" si="43"/>
        <v/>
      </c>
      <c r="AP80" s="153" t="str">
        <f t="shared" si="62"/>
        <v/>
      </c>
      <c r="AQ80" s="153" t="str">
        <f t="shared" si="44"/>
        <v/>
      </c>
      <c r="AR80" s="153" t="str">
        <f t="shared" si="45"/>
        <v/>
      </c>
      <c r="AS80" s="141"/>
      <c r="AT80" s="211"/>
      <c r="AU80" s="211" t="str">
        <f t="shared" si="46"/>
        <v/>
      </c>
      <c r="AV80" s="153" t="str">
        <f t="shared" si="63"/>
        <v/>
      </c>
      <c r="AW80" s="153" t="str">
        <f t="shared" si="47"/>
        <v/>
      </c>
      <c r="AX80" s="153" t="str">
        <f t="shared" si="48"/>
        <v/>
      </c>
    </row>
    <row r="81" spans="1:50" ht="29.45" customHeight="1" x14ac:dyDescent="0.25">
      <c r="A81" s="216" t="str">
        <f>IF(B81="","",MAX($A$8:A80)+1)</f>
        <v/>
      </c>
      <c r="B81" s="216" t="str">
        <f>IF('N-Bedarf SK'!B81="","",'N-Bedarf SK'!B81)</f>
        <v/>
      </c>
      <c r="C81" s="217" t="str">
        <f>IF('N-Bedarf SK'!D81="","",'N-Bedarf SK'!D81)</f>
        <v/>
      </c>
      <c r="D81" s="218" t="str">
        <f>IF('N-Bedarf SK'!C81="","",'N-Bedarf SK'!C81)</f>
        <v/>
      </c>
      <c r="E81" s="219" t="str">
        <f>IF('N-Bedarf SK'!AE81="","",'N-Bedarf SK'!AE81)</f>
        <v/>
      </c>
      <c r="F81" s="219"/>
      <c r="G81" s="219"/>
      <c r="H81" s="345" t="str">
        <f t="shared" si="49"/>
        <v/>
      </c>
      <c r="I81" s="345" t="str">
        <f t="shared" si="50"/>
        <v/>
      </c>
      <c r="J81" s="345" t="str">
        <f t="shared" si="51"/>
        <v/>
      </c>
      <c r="K81" s="220">
        <f t="shared" si="64"/>
        <v>0</v>
      </c>
      <c r="L81" s="220">
        <f t="shared" si="52"/>
        <v>0</v>
      </c>
      <c r="M81" s="220">
        <f t="shared" si="53"/>
        <v>0</v>
      </c>
      <c r="N81" s="220" t="str">
        <f t="shared" si="54"/>
        <v/>
      </c>
      <c r="O81" s="220" t="str">
        <f t="shared" si="55"/>
        <v/>
      </c>
      <c r="P81" s="220" t="str">
        <f t="shared" si="56"/>
        <v/>
      </c>
      <c r="Q81" s="214" t="str">
        <f t="shared" si="33"/>
        <v/>
      </c>
      <c r="R81" s="141"/>
      <c r="S81" s="211"/>
      <c r="T81" s="211" t="str">
        <f t="shared" si="34"/>
        <v/>
      </c>
      <c r="U81" s="127" t="str">
        <f t="shared" si="57"/>
        <v/>
      </c>
      <c r="V81" s="127" t="str">
        <f t="shared" si="58"/>
        <v/>
      </c>
      <c r="W81" s="127" t="str">
        <f t="shared" si="35"/>
        <v/>
      </c>
      <c r="X81" s="127" t="str">
        <f t="shared" si="36"/>
        <v/>
      </c>
      <c r="Y81" s="141"/>
      <c r="Z81" s="211"/>
      <c r="AA81" s="212" t="str">
        <f t="shared" si="37"/>
        <v/>
      </c>
      <c r="AB81" s="127" t="str">
        <f t="shared" si="59"/>
        <v/>
      </c>
      <c r="AC81" s="127" t="str">
        <f t="shared" si="60"/>
        <v/>
      </c>
      <c r="AD81" s="127" t="str">
        <f t="shared" si="38"/>
        <v/>
      </c>
      <c r="AE81" s="127" t="str">
        <f t="shared" si="39"/>
        <v/>
      </c>
      <c r="AF81" s="213" t="str">
        <f t="shared" si="65"/>
        <v/>
      </c>
      <c r="AG81" s="141"/>
      <c r="AH81" s="211"/>
      <c r="AI81" s="211" t="str">
        <f t="shared" si="40"/>
        <v/>
      </c>
      <c r="AJ81" s="153" t="str">
        <f t="shared" si="61"/>
        <v/>
      </c>
      <c r="AK81" s="153" t="str">
        <f t="shared" si="41"/>
        <v/>
      </c>
      <c r="AL81" s="153" t="str">
        <f t="shared" si="42"/>
        <v/>
      </c>
      <c r="AM81" s="141"/>
      <c r="AN81" s="211"/>
      <c r="AO81" s="211" t="str">
        <f t="shared" si="43"/>
        <v/>
      </c>
      <c r="AP81" s="153" t="str">
        <f t="shared" si="62"/>
        <v/>
      </c>
      <c r="AQ81" s="153" t="str">
        <f t="shared" si="44"/>
        <v/>
      </c>
      <c r="AR81" s="153" t="str">
        <f t="shared" si="45"/>
        <v/>
      </c>
      <c r="AS81" s="141"/>
      <c r="AT81" s="211"/>
      <c r="AU81" s="211" t="str">
        <f t="shared" si="46"/>
        <v/>
      </c>
      <c r="AV81" s="153" t="str">
        <f t="shared" si="63"/>
        <v/>
      </c>
      <c r="AW81" s="153" t="str">
        <f t="shared" si="47"/>
        <v/>
      </c>
      <c r="AX81" s="153" t="str">
        <f t="shared" si="48"/>
        <v/>
      </c>
    </row>
    <row r="82" spans="1:50" ht="29.45" customHeight="1" x14ac:dyDescent="0.25">
      <c r="A82" s="216" t="str">
        <f>IF(B82="","",MAX($A$8:A81)+1)</f>
        <v/>
      </c>
      <c r="B82" s="216" t="str">
        <f>IF('N-Bedarf SK'!B82="","",'N-Bedarf SK'!B82)</f>
        <v/>
      </c>
      <c r="C82" s="217" t="str">
        <f>IF('N-Bedarf SK'!D82="","",'N-Bedarf SK'!D82)</f>
        <v/>
      </c>
      <c r="D82" s="218" t="str">
        <f>IF('N-Bedarf SK'!C82="","",'N-Bedarf SK'!C82)</f>
        <v/>
      </c>
      <c r="E82" s="219" t="str">
        <f>IF('N-Bedarf SK'!AE82="","",'N-Bedarf SK'!AE82)</f>
        <v/>
      </c>
      <c r="F82" s="219"/>
      <c r="G82" s="219"/>
      <c r="H82" s="345" t="str">
        <f t="shared" si="49"/>
        <v/>
      </c>
      <c r="I82" s="345" t="str">
        <f t="shared" si="50"/>
        <v/>
      </c>
      <c r="J82" s="345" t="str">
        <f t="shared" si="51"/>
        <v/>
      </c>
      <c r="K82" s="220">
        <f t="shared" si="64"/>
        <v>0</v>
      </c>
      <c r="L82" s="220">
        <f t="shared" si="52"/>
        <v>0</v>
      </c>
      <c r="M82" s="220">
        <f t="shared" si="53"/>
        <v>0</v>
      </c>
      <c r="N82" s="220" t="str">
        <f t="shared" si="54"/>
        <v/>
      </c>
      <c r="O82" s="220" t="str">
        <f t="shared" si="55"/>
        <v/>
      </c>
      <c r="P82" s="220" t="str">
        <f t="shared" si="56"/>
        <v/>
      </c>
      <c r="Q82" s="214" t="str">
        <f t="shared" si="33"/>
        <v/>
      </c>
      <c r="R82" s="141"/>
      <c r="S82" s="211"/>
      <c r="T82" s="211" t="str">
        <f t="shared" si="34"/>
        <v/>
      </c>
      <c r="U82" s="127" t="str">
        <f t="shared" si="57"/>
        <v/>
      </c>
      <c r="V82" s="127" t="str">
        <f t="shared" si="58"/>
        <v/>
      </c>
      <c r="W82" s="127" t="str">
        <f t="shared" si="35"/>
        <v/>
      </c>
      <c r="X82" s="127" t="str">
        <f t="shared" si="36"/>
        <v/>
      </c>
      <c r="Y82" s="141"/>
      <c r="Z82" s="211"/>
      <c r="AA82" s="212" t="str">
        <f t="shared" si="37"/>
        <v/>
      </c>
      <c r="AB82" s="127" t="str">
        <f t="shared" si="59"/>
        <v/>
      </c>
      <c r="AC82" s="127" t="str">
        <f t="shared" si="60"/>
        <v/>
      </c>
      <c r="AD82" s="127" t="str">
        <f t="shared" si="38"/>
        <v/>
      </c>
      <c r="AE82" s="127" t="str">
        <f t="shared" si="39"/>
        <v/>
      </c>
      <c r="AF82" s="213" t="str">
        <f t="shared" si="65"/>
        <v/>
      </c>
      <c r="AG82" s="141"/>
      <c r="AH82" s="211"/>
      <c r="AI82" s="211" t="str">
        <f t="shared" si="40"/>
        <v/>
      </c>
      <c r="AJ82" s="153" t="str">
        <f t="shared" si="61"/>
        <v/>
      </c>
      <c r="AK82" s="153" t="str">
        <f t="shared" si="41"/>
        <v/>
      </c>
      <c r="AL82" s="153" t="str">
        <f t="shared" si="42"/>
        <v/>
      </c>
      <c r="AM82" s="141"/>
      <c r="AN82" s="211"/>
      <c r="AO82" s="211" t="str">
        <f t="shared" si="43"/>
        <v/>
      </c>
      <c r="AP82" s="153" t="str">
        <f t="shared" si="62"/>
        <v/>
      </c>
      <c r="AQ82" s="153" t="str">
        <f t="shared" si="44"/>
        <v/>
      </c>
      <c r="AR82" s="153" t="str">
        <f t="shared" si="45"/>
        <v/>
      </c>
      <c r="AS82" s="141"/>
      <c r="AT82" s="211"/>
      <c r="AU82" s="211" t="str">
        <f t="shared" si="46"/>
        <v/>
      </c>
      <c r="AV82" s="153" t="str">
        <f t="shared" si="63"/>
        <v/>
      </c>
      <c r="AW82" s="153" t="str">
        <f t="shared" si="47"/>
        <v/>
      </c>
      <c r="AX82" s="153" t="str">
        <f t="shared" si="48"/>
        <v/>
      </c>
    </row>
    <row r="83" spans="1:50" ht="29.45" customHeight="1" x14ac:dyDescent="0.25">
      <c r="A83" s="216" t="str">
        <f>IF(B83="","",MAX($A$8:A82)+1)</f>
        <v/>
      </c>
      <c r="B83" s="216" t="str">
        <f>IF('N-Bedarf SK'!B83="","",'N-Bedarf SK'!B83)</f>
        <v/>
      </c>
      <c r="C83" s="217" t="str">
        <f>IF('N-Bedarf SK'!D83="","",'N-Bedarf SK'!D83)</f>
        <v/>
      </c>
      <c r="D83" s="218" t="str">
        <f>IF('N-Bedarf SK'!C83="","",'N-Bedarf SK'!C83)</f>
        <v/>
      </c>
      <c r="E83" s="219" t="str">
        <f>IF('N-Bedarf SK'!AE83="","",'N-Bedarf SK'!AE83)</f>
        <v/>
      </c>
      <c r="F83" s="219"/>
      <c r="G83" s="219"/>
      <c r="H83" s="345" t="str">
        <f t="shared" si="49"/>
        <v/>
      </c>
      <c r="I83" s="345" t="str">
        <f t="shared" si="50"/>
        <v/>
      </c>
      <c r="J83" s="345" t="str">
        <f t="shared" si="51"/>
        <v/>
      </c>
      <c r="K83" s="220">
        <f t="shared" si="64"/>
        <v>0</v>
      </c>
      <c r="L83" s="220">
        <f t="shared" si="52"/>
        <v>0</v>
      </c>
      <c r="M83" s="220">
        <f t="shared" si="53"/>
        <v>0</v>
      </c>
      <c r="N83" s="220" t="str">
        <f t="shared" si="54"/>
        <v/>
      </c>
      <c r="O83" s="220" t="str">
        <f t="shared" si="55"/>
        <v/>
      </c>
      <c r="P83" s="220" t="str">
        <f t="shared" si="56"/>
        <v/>
      </c>
      <c r="Q83" s="214" t="str">
        <f t="shared" si="33"/>
        <v/>
      </c>
      <c r="R83" s="141"/>
      <c r="S83" s="211"/>
      <c r="T83" s="211" t="str">
        <f t="shared" si="34"/>
        <v/>
      </c>
      <c r="U83" s="127" t="str">
        <f t="shared" si="57"/>
        <v/>
      </c>
      <c r="V83" s="127" t="str">
        <f t="shared" si="58"/>
        <v/>
      </c>
      <c r="W83" s="127" t="str">
        <f t="shared" si="35"/>
        <v/>
      </c>
      <c r="X83" s="127" t="str">
        <f t="shared" si="36"/>
        <v/>
      </c>
      <c r="Y83" s="141"/>
      <c r="Z83" s="211"/>
      <c r="AA83" s="212" t="str">
        <f t="shared" si="37"/>
        <v/>
      </c>
      <c r="AB83" s="127" t="str">
        <f t="shared" si="59"/>
        <v/>
      </c>
      <c r="AC83" s="127" t="str">
        <f t="shared" si="60"/>
        <v/>
      </c>
      <c r="AD83" s="127" t="str">
        <f t="shared" si="38"/>
        <v/>
      </c>
      <c r="AE83" s="127" t="str">
        <f t="shared" si="39"/>
        <v/>
      </c>
      <c r="AF83" s="213" t="str">
        <f t="shared" si="65"/>
        <v/>
      </c>
      <c r="AG83" s="141"/>
      <c r="AH83" s="211"/>
      <c r="AI83" s="211" t="str">
        <f t="shared" si="40"/>
        <v/>
      </c>
      <c r="AJ83" s="153" t="str">
        <f t="shared" si="61"/>
        <v/>
      </c>
      <c r="AK83" s="153" t="str">
        <f t="shared" si="41"/>
        <v/>
      </c>
      <c r="AL83" s="153" t="str">
        <f t="shared" si="42"/>
        <v/>
      </c>
      <c r="AM83" s="141"/>
      <c r="AN83" s="211"/>
      <c r="AO83" s="211" t="str">
        <f t="shared" si="43"/>
        <v/>
      </c>
      <c r="AP83" s="153" t="str">
        <f t="shared" si="62"/>
        <v/>
      </c>
      <c r="AQ83" s="153" t="str">
        <f t="shared" si="44"/>
        <v/>
      </c>
      <c r="AR83" s="153" t="str">
        <f t="shared" si="45"/>
        <v/>
      </c>
      <c r="AS83" s="141"/>
      <c r="AT83" s="211"/>
      <c r="AU83" s="211" t="str">
        <f t="shared" si="46"/>
        <v/>
      </c>
      <c r="AV83" s="153" t="str">
        <f t="shared" si="63"/>
        <v/>
      </c>
      <c r="AW83" s="153" t="str">
        <f t="shared" si="47"/>
        <v/>
      </c>
      <c r="AX83" s="153" t="str">
        <f t="shared" si="48"/>
        <v/>
      </c>
    </row>
    <row r="84" spans="1:50" ht="29.45" customHeight="1" x14ac:dyDescent="0.25">
      <c r="A84" s="216" t="str">
        <f>IF(B84="","",MAX($A$8:A83)+1)</f>
        <v/>
      </c>
      <c r="B84" s="216" t="str">
        <f>IF('N-Bedarf SK'!B84="","",'N-Bedarf SK'!B84)</f>
        <v/>
      </c>
      <c r="C84" s="217" t="str">
        <f>IF('N-Bedarf SK'!D84="","",'N-Bedarf SK'!D84)</f>
        <v/>
      </c>
      <c r="D84" s="218" t="str">
        <f>IF('N-Bedarf SK'!C84="","",'N-Bedarf SK'!C84)</f>
        <v/>
      </c>
      <c r="E84" s="219" t="str">
        <f>IF('N-Bedarf SK'!AE84="","",'N-Bedarf SK'!AE84)</f>
        <v/>
      </c>
      <c r="F84" s="219"/>
      <c r="G84" s="219"/>
      <c r="H84" s="345" t="str">
        <f t="shared" si="49"/>
        <v/>
      </c>
      <c r="I84" s="345" t="str">
        <f t="shared" si="50"/>
        <v/>
      </c>
      <c r="J84" s="345" t="str">
        <f t="shared" si="51"/>
        <v/>
      </c>
      <c r="K84" s="220">
        <f t="shared" si="64"/>
        <v>0</v>
      </c>
      <c r="L84" s="220">
        <f t="shared" si="52"/>
        <v>0</v>
      </c>
      <c r="M84" s="220">
        <f t="shared" si="53"/>
        <v>0</v>
      </c>
      <c r="N84" s="220" t="str">
        <f t="shared" si="54"/>
        <v/>
      </c>
      <c r="O84" s="220" t="str">
        <f t="shared" si="55"/>
        <v/>
      </c>
      <c r="P84" s="220" t="str">
        <f t="shared" si="56"/>
        <v/>
      </c>
      <c r="Q84" s="214" t="str">
        <f t="shared" si="33"/>
        <v/>
      </c>
      <c r="R84" s="141"/>
      <c r="S84" s="211"/>
      <c r="T84" s="211" t="str">
        <f t="shared" si="34"/>
        <v/>
      </c>
      <c r="U84" s="127" t="str">
        <f t="shared" si="57"/>
        <v/>
      </c>
      <c r="V84" s="127" t="str">
        <f t="shared" si="58"/>
        <v/>
      </c>
      <c r="W84" s="127" t="str">
        <f t="shared" si="35"/>
        <v/>
      </c>
      <c r="X84" s="127" t="str">
        <f t="shared" si="36"/>
        <v/>
      </c>
      <c r="Y84" s="141"/>
      <c r="Z84" s="211"/>
      <c r="AA84" s="212" t="str">
        <f t="shared" si="37"/>
        <v/>
      </c>
      <c r="AB84" s="127" t="str">
        <f t="shared" si="59"/>
        <v/>
      </c>
      <c r="AC84" s="127" t="str">
        <f t="shared" si="60"/>
        <v/>
      </c>
      <c r="AD84" s="127" t="str">
        <f t="shared" si="38"/>
        <v/>
      </c>
      <c r="AE84" s="127" t="str">
        <f t="shared" si="39"/>
        <v/>
      </c>
      <c r="AF84" s="213" t="str">
        <f t="shared" si="65"/>
        <v/>
      </c>
      <c r="AG84" s="141"/>
      <c r="AH84" s="211"/>
      <c r="AI84" s="211" t="str">
        <f t="shared" si="40"/>
        <v/>
      </c>
      <c r="AJ84" s="153" t="str">
        <f t="shared" si="61"/>
        <v/>
      </c>
      <c r="AK84" s="153" t="str">
        <f t="shared" si="41"/>
        <v/>
      </c>
      <c r="AL84" s="153" t="str">
        <f t="shared" si="42"/>
        <v/>
      </c>
      <c r="AM84" s="141"/>
      <c r="AN84" s="211"/>
      <c r="AO84" s="211" t="str">
        <f t="shared" si="43"/>
        <v/>
      </c>
      <c r="AP84" s="153" t="str">
        <f t="shared" si="62"/>
        <v/>
      </c>
      <c r="AQ84" s="153" t="str">
        <f t="shared" si="44"/>
        <v/>
      </c>
      <c r="AR84" s="153" t="str">
        <f t="shared" si="45"/>
        <v/>
      </c>
      <c r="AS84" s="141"/>
      <c r="AT84" s="211"/>
      <c r="AU84" s="211" t="str">
        <f t="shared" si="46"/>
        <v/>
      </c>
      <c r="AV84" s="153" t="str">
        <f t="shared" si="63"/>
        <v/>
      </c>
      <c r="AW84" s="153" t="str">
        <f t="shared" si="47"/>
        <v/>
      </c>
      <c r="AX84" s="153" t="str">
        <f t="shared" si="48"/>
        <v/>
      </c>
    </row>
    <row r="85" spans="1:50" ht="29.45" customHeight="1" x14ac:dyDescent="0.25">
      <c r="A85" s="216" t="str">
        <f>IF(B85="","",MAX($A$8:A84)+1)</f>
        <v/>
      </c>
      <c r="B85" s="216" t="str">
        <f>IF('N-Bedarf SK'!B85="","",'N-Bedarf SK'!B85)</f>
        <v/>
      </c>
      <c r="C85" s="217" t="str">
        <f>IF('N-Bedarf SK'!D85="","",'N-Bedarf SK'!D85)</f>
        <v/>
      </c>
      <c r="D85" s="218" t="str">
        <f>IF('N-Bedarf SK'!C85="","",'N-Bedarf SK'!C85)</f>
        <v/>
      </c>
      <c r="E85" s="219" t="str">
        <f>IF('N-Bedarf SK'!AE85="","",'N-Bedarf SK'!AE85)</f>
        <v/>
      </c>
      <c r="F85" s="219"/>
      <c r="G85" s="219"/>
      <c r="H85" s="345" t="str">
        <f t="shared" si="49"/>
        <v/>
      </c>
      <c r="I85" s="345" t="str">
        <f t="shared" si="50"/>
        <v/>
      </c>
      <c r="J85" s="345" t="str">
        <f t="shared" si="51"/>
        <v/>
      </c>
      <c r="K85" s="220">
        <f t="shared" si="64"/>
        <v>0</v>
      </c>
      <c r="L85" s="220">
        <f t="shared" si="52"/>
        <v>0</v>
      </c>
      <c r="M85" s="220">
        <f t="shared" si="53"/>
        <v>0</v>
      </c>
      <c r="N85" s="220" t="str">
        <f t="shared" si="54"/>
        <v/>
      </c>
      <c r="O85" s="220" t="str">
        <f t="shared" si="55"/>
        <v/>
      </c>
      <c r="P85" s="220" t="str">
        <f t="shared" si="56"/>
        <v/>
      </c>
      <c r="Q85" s="214" t="str">
        <f t="shared" si="33"/>
        <v/>
      </c>
      <c r="R85" s="141"/>
      <c r="S85" s="211"/>
      <c r="T85" s="211" t="str">
        <f t="shared" si="34"/>
        <v/>
      </c>
      <c r="U85" s="127" t="str">
        <f t="shared" si="57"/>
        <v/>
      </c>
      <c r="V85" s="127" t="str">
        <f t="shared" si="58"/>
        <v/>
      </c>
      <c r="W85" s="127" t="str">
        <f t="shared" si="35"/>
        <v/>
      </c>
      <c r="X85" s="127" t="str">
        <f t="shared" si="36"/>
        <v/>
      </c>
      <c r="Y85" s="141"/>
      <c r="Z85" s="211"/>
      <c r="AA85" s="212" t="str">
        <f t="shared" si="37"/>
        <v/>
      </c>
      <c r="AB85" s="127" t="str">
        <f t="shared" si="59"/>
        <v/>
      </c>
      <c r="AC85" s="127" t="str">
        <f t="shared" si="60"/>
        <v/>
      </c>
      <c r="AD85" s="127" t="str">
        <f t="shared" si="38"/>
        <v/>
      </c>
      <c r="AE85" s="127" t="str">
        <f t="shared" si="39"/>
        <v/>
      </c>
      <c r="AF85" s="213" t="str">
        <f t="shared" si="65"/>
        <v/>
      </c>
      <c r="AG85" s="141"/>
      <c r="AH85" s="211"/>
      <c r="AI85" s="211" t="str">
        <f t="shared" si="40"/>
        <v/>
      </c>
      <c r="AJ85" s="153" t="str">
        <f t="shared" si="61"/>
        <v/>
      </c>
      <c r="AK85" s="153" t="str">
        <f t="shared" si="41"/>
        <v/>
      </c>
      <c r="AL85" s="153" t="str">
        <f t="shared" si="42"/>
        <v/>
      </c>
      <c r="AM85" s="141"/>
      <c r="AN85" s="211"/>
      <c r="AO85" s="211" t="str">
        <f t="shared" si="43"/>
        <v/>
      </c>
      <c r="AP85" s="153" t="str">
        <f t="shared" si="62"/>
        <v/>
      </c>
      <c r="AQ85" s="153" t="str">
        <f t="shared" si="44"/>
        <v/>
      </c>
      <c r="AR85" s="153" t="str">
        <f t="shared" si="45"/>
        <v/>
      </c>
      <c r="AS85" s="141"/>
      <c r="AT85" s="211"/>
      <c r="AU85" s="211" t="str">
        <f t="shared" si="46"/>
        <v/>
      </c>
      <c r="AV85" s="153" t="str">
        <f t="shared" si="63"/>
        <v/>
      </c>
      <c r="AW85" s="153" t="str">
        <f t="shared" si="47"/>
        <v/>
      </c>
      <c r="AX85" s="153" t="str">
        <f t="shared" si="48"/>
        <v/>
      </c>
    </row>
    <row r="86" spans="1:50" ht="29.45" customHeight="1" x14ac:dyDescent="0.25">
      <c r="A86" s="216" t="str">
        <f>IF(B86="","",MAX($A$8:A85)+1)</f>
        <v/>
      </c>
      <c r="B86" s="216" t="str">
        <f>IF('N-Bedarf SK'!B86="","",'N-Bedarf SK'!B86)</f>
        <v/>
      </c>
      <c r="C86" s="217" t="str">
        <f>IF('N-Bedarf SK'!D86="","",'N-Bedarf SK'!D86)</f>
        <v/>
      </c>
      <c r="D86" s="218" t="str">
        <f>IF('N-Bedarf SK'!C86="","",'N-Bedarf SK'!C86)</f>
        <v/>
      </c>
      <c r="E86" s="219" t="str">
        <f>IF('N-Bedarf SK'!AE86="","",'N-Bedarf SK'!AE86)</f>
        <v/>
      </c>
      <c r="F86" s="219"/>
      <c r="G86" s="219"/>
      <c r="H86" s="345" t="str">
        <f t="shared" si="49"/>
        <v/>
      </c>
      <c r="I86" s="345" t="str">
        <f t="shared" si="50"/>
        <v/>
      </c>
      <c r="J86" s="345" t="str">
        <f t="shared" si="51"/>
        <v/>
      </c>
      <c r="K86" s="220">
        <f t="shared" si="64"/>
        <v>0</v>
      </c>
      <c r="L86" s="220">
        <f t="shared" si="52"/>
        <v>0</v>
      </c>
      <c r="M86" s="220">
        <f t="shared" si="53"/>
        <v>0</v>
      </c>
      <c r="N86" s="220" t="str">
        <f t="shared" si="54"/>
        <v/>
      </c>
      <c r="O86" s="220" t="str">
        <f t="shared" si="55"/>
        <v/>
      </c>
      <c r="P86" s="220" t="str">
        <f t="shared" si="56"/>
        <v/>
      </c>
      <c r="Q86" s="214" t="str">
        <f t="shared" si="33"/>
        <v/>
      </c>
      <c r="R86" s="141"/>
      <c r="S86" s="211"/>
      <c r="T86" s="211" t="str">
        <f t="shared" si="34"/>
        <v/>
      </c>
      <c r="U86" s="127" t="str">
        <f t="shared" si="57"/>
        <v/>
      </c>
      <c r="V86" s="127" t="str">
        <f t="shared" si="58"/>
        <v/>
      </c>
      <c r="W86" s="127" t="str">
        <f t="shared" si="35"/>
        <v/>
      </c>
      <c r="X86" s="127" t="str">
        <f t="shared" si="36"/>
        <v/>
      </c>
      <c r="Y86" s="141"/>
      <c r="Z86" s="211"/>
      <c r="AA86" s="212" t="str">
        <f t="shared" si="37"/>
        <v/>
      </c>
      <c r="AB86" s="127" t="str">
        <f t="shared" si="59"/>
        <v/>
      </c>
      <c r="AC86" s="127" t="str">
        <f t="shared" si="60"/>
        <v/>
      </c>
      <c r="AD86" s="127" t="str">
        <f t="shared" si="38"/>
        <v/>
      </c>
      <c r="AE86" s="127" t="str">
        <f t="shared" si="39"/>
        <v/>
      </c>
      <c r="AF86" s="213" t="str">
        <f t="shared" si="65"/>
        <v/>
      </c>
      <c r="AG86" s="141"/>
      <c r="AH86" s="211"/>
      <c r="AI86" s="211" t="str">
        <f t="shared" si="40"/>
        <v/>
      </c>
      <c r="AJ86" s="153" t="str">
        <f t="shared" si="61"/>
        <v/>
      </c>
      <c r="AK86" s="153" t="str">
        <f t="shared" si="41"/>
        <v/>
      </c>
      <c r="AL86" s="153" t="str">
        <f t="shared" si="42"/>
        <v/>
      </c>
      <c r="AM86" s="141"/>
      <c r="AN86" s="211"/>
      <c r="AO86" s="211" t="str">
        <f t="shared" si="43"/>
        <v/>
      </c>
      <c r="AP86" s="153" t="str">
        <f t="shared" si="62"/>
        <v/>
      </c>
      <c r="AQ86" s="153" t="str">
        <f t="shared" si="44"/>
        <v/>
      </c>
      <c r="AR86" s="153" t="str">
        <f t="shared" si="45"/>
        <v/>
      </c>
      <c r="AS86" s="141"/>
      <c r="AT86" s="211"/>
      <c r="AU86" s="211" t="str">
        <f t="shared" si="46"/>
        <v/>
      </c>
      <c r="AV86" s="153" t="str">
        <f t="shared" si="63"/>
        <v/>
      </c>
      <c r="AW86" s="153" t="str">
        <f t="shared" si="47"/>
        <v/>
      </c>
      <c r="AX86" s="153" t="str">
        <f t="shared" si="48"/>
        <v/>
      </c>
    </row>
    <row r="87" spans="1:50" ht="29.45" customHeight="1" x14ac:dyDescent="0.25">
      <c r="A87" s="216" t="str">
        <f>IF(B87="","",MAX($A$8:A86)+1)</f>
        <v/>
      </c>
      <c r="B87" s="216" t="str">
        <f>IF('N-Bedarf SK'!B87="","",'N-Bedarf SK'!B87)</f>
        <v/>
      </c>
      <c r="C87" s="217" t="str">
        <f>IF('N-Bedarf SK'!D87="","",'N-Bedarf SK'!D87)</f>
        <v/>
      </c>
      <c r="D87" s="218" t="str">
        <f>IF('N-Bedarf SK'!C87="","",'N-Bedarf SK'!C87)</f>
        <v/>
      </c>
      <c r="E87" s="219" t="str">
        <f>IF('N-Bedarf SK'!AE87="","",'N-Bedarf SK'!AE87)</f>
        <v/>
      </c>
      <c r="F87" s="219"/>
      <c r="G87" s="219"/>
      <c r="H87" s="345" t="str">
        <f t="shared" si="49"/>
        <v/>
      </c>
      <c r="I87" s="345" t="str">
        <f t="shared" si="50"/>
        <v/>
      </c>
      <c r="J87" s="345" t="str">
        <f t="shared" si="51"/>
        <v/>
      </c>
      <c r="K87" s="220">
        <f t="shared" si="64"/>
        <v>0</v>
      </c>
      <c r="L87" s="220">
        <f t="shared" si="52"/>
        <v>0</v>
      </c>
      <c r="M87" s="220">
        <f t="shared" si="53"/>
        <v>0</v>
      </c>
      <c r="N87" s="220" t="str">
        <f t="shared" si="54"/>
        <v/>
      </c>
      <c r="O87" s="220" t="str">
        <f t="shared" si="55"/>
        <v/>
      </c>
      <c r="P87" s="220" t="str">
        <f t="shared" si="56"/>
        <v/>
      </c>
      <c r="Q87" s="214" t="str">
        <f t="shared" si="33"/>
        <v/>
      </c>
      <c r="R87" s="141"/>
      <c r="S87" s="211"/>
      <c r="T87" s="211" t="str">
        <f t="shared" si="34"/>
        <v/>
      </c>
      <c r="U87" s="127" t="str">
        <f t="shared" si="57"/>
        <v/>
      </c>
      <c r="V87" s="127" t="str">
        <f t="shared" si="58"/>
        <v/>
      </c>
      <c r="W87" s="127" t="str">
        <f t="shared" si="35"/>
        <v/>
      </c>
      <c r="X87" s="127" t="str">
        <f t="shared" si="36"/>
        <v/>
      </c>
      <c r="Y87" s="141"/>
      <c r="Z87" s="211"/>
      <c r="AA87" s="212" t="str">
        <f t="shared" si="37"/>
        <v/>
      </c>
      <c r="AB87" s="127" t="str">
        <f t="shared" si="59"/>
        <v/>
      </c>
      <c r="AC87" s="127" t="str">
        <f t="shared" si="60"/>
        <v/>
      </c>
      <c r="AD87" s="127" t="str">
        <f t="shared" si="38"/>
        <v/>
      </c>
      <c r="AE87" s="127" t="str">
        <f t="shared" si="39"/>
        <v/>
      </c>
      <c r="AF87" s="213" t="str">
        <f t="shared" si="65"/>
        <v/>
      </c>
      <c r="AG87" s="141"/>
      <c r="AH87" s="211"/>
      <c r="AI87" s="211" t="str">
        <f t="shared" si="40"/>
        <v/>
      </c>
      <c r="AJ87" s="153" t="str">
        <f t="shared" si="61"/>
        <v/>
      </c>
      <c r="AK87" s="153" t="str">
        <f t="shared" si="41"/>
        <v/>
      </c>
      <c r="AL87" s="153" t="str">
        <f t="shared" si="42"/>
        <v/>
      </c>
      <c r="AM87" s="141"/>
      <c r="AN87" s="211"/>
      <c r="AO87" s="211" t="str">
        <f t="shared" si="43"/>
        <v/>
      </c>
      <c r="AP87" s="153" t="str">
        <f t="shared" si="62"/>
        <v/>
      </c>
      <c r="AQ87" s="153" t="str">
        <f t="shared" si="44"/>
        <v/>
      </c>
      <c r="AR87" s="153" t="str">
        <f t="shared" si="45"/>
        <v/>
      </c>
      <c r="AS87" s="141"/>
      <c r="AT87" s="211"/>
      <c r="AU87" s="211" t="str">
        <f t="shared" si="46"/>
        <v/>
      </c>
      <c r="AV87" s="153" t="str">
        <f t="shared" si="63"/>
        <v/>
      </c>
      <c r="AW87" s="153" t="str">
        <f t="shared" si="47"/>
        <v/>
      </c>
      <c r="AX87" s="153" t="str">
        <f t="shared" si="48"/>
        <v/>
      </c>
    </row>
    <row r="88" spans="1:50" ht="29.45" customHeight="1" x14ac:dyDescent="0.25">
      <c r="A88" s="216" t="str">
        <f>IF(B88="","",MAX($A$8:A87)+1)</f>
        <v/>
      </c>
      <c r="B88" s="216" t="str">
        <f>IF('N-Bedarf SK'!B88="","",'N-Bedarf SK'!B88)</f>
        <v/>
      </c>
      <c r="C88" s="217" t="str">
        <f>IF('N-Bedarf SK'!D88="","",'N-Bedarf SK'!D88)</f>
        <v/>
      </c>
      <c r="D88" s="218" t="str">
        <f>IF('N-Bedarf SK'!C88="","",'N-Bedarf SK'!C88)</f>
        <v/>
      </c>
      <c r="E88" s="219" t="str">
        <f>IF('N-Bedarf SK'!AE88="","",'N-Bedarf SK'!AE88)</f>
        <v/>
      </c>
      <c r="F88" s="219"/>
      <c r="G88" s="219"/>
      <c r="H88" s="345" t="str">
        <f t="shared" si="49"/>
        <v/>
      </c>
      <c r="I88" s="345" t="str">
        <f t="shared" si="50"/>
        <v/>
      </c>
      <c r="J88" s="345" t="str">
        <f t="shared" si="51"/>
        <v/>
      </c>
      <c r="K88" s="220">
        <f t="shared" si="64"/>
        <v>0</v>
      </c>
      <c r="L88" s="220">
        <f t="shared" si="52"/>
        <v>0</v>
      </c>
      <c r="M88" s="220">
        <f t="shared" si="53"/>
        <v>0</v>
      </c>
      <c r="N88" s="220" t="str">
        <f t="shared" si="54"/>
        <v/>
      </c>
      <c r="O88" s="220" t="str">
        <f t="shared" si="55"/>
        <v/>
      </c>
      <c r="P88" s="220" t="str">
        <f t="shared" si="56"/>
        <v/>
      </c>
      <c r="Q88" s="214" t="str">
        <f t="shared" si="33"/>
        <v/>
      </c>
      <c r="R88" s="141"/>
      <c r="S88" s="211"/>
      <c r="T88" s="211" t="str">
        <f t="shared" si="34"/>
        <v/>
      </c>
      <c r="U88" s="127" t="str">
        <f t="shared" si="57"/>
        <v/>
      </c>
      <c r="V88" s="127" t="str">
        <f t="shared" si="58"/>
        <v/>
      </c>
      <c r="W88" s="127" t="str">
        <f t="shared" si="35"/>
        <v/>
      </c>
      <c r="X88" s="127" t="str">
        <f t="shared" si="36"/>
        <v/>
      </c>
      <c r="Y88" s="141"/>
      <c r="Z88" s="211"/>
      <c r="AA88" s="212" t="str">
        <f t="shared" si="37"/>
        <v/>
      </c>
      <c r="AB88" s="127" t="str">
        <f t="shared" si="59"/>
        <v/>
      </c>
      <c r="AC88" s="127" t="str">
        <f t="shared" si="60"/>
        <v/>
      </c>
      <c r="AD88" s="127" t="str">
        <f t="shared" si="38"/>
        <v/>
      </c>
      <c r="AE88" s="127" t="str">
        <f t="shared" si="39"/>
        <v/>
      </c>
      <c r="AF88" s="213" t="str">
        <f t="shared" si="65"/>
        <v/>
      </c>
      <c r="AG88" s="141"/>
      <c r="AH88" s="211"/>
      <c r="AI88" s="211" t="str">
        <f t="shared" si="40"/>
        <v/>
      </c>
      <c r="AJ88" s="153" t="str">
        <f t="shared" si="61"/>
        <v/>
      </c>
      <c r="AK88" s="153" t="str">
        <f t="shared" si="41"/>
        <v/>
      </c>
      <c r="AL88" s="153" t="str">
        <f t="shared" si="42"/>
        <v/>
      </c>
      <c r="AM88" s="141"/>
      <c r="AN88" s="211"/>
      <c r="AO88" s="211" t="str">
        <f t="shared" si="43"/>
        <v/>
      </c>
      <c r="AP88" s="153" t="str">
        <f t="shared" si="62"/>
        <v/>
      </c>
      <c r="AQ88" s="153" t="str">
        <f t="shared" si="44"/>
        <v/>
      </c>
      <c r="AR88" s="153" t="str">
        <f t="shared" si="45"/>
        <v/>
      </c>
      <c r="AS88" s="141"/>
      <c r="AT88" s="211"/>
      <c r="AU88" s="211" t="str">
        <f t="shared" si="46"/>
        <v/>
      </c>
      <c r="AV88" s="153" t="str">
        <f t="shared" si="63"/>
        <v/>
      </c>
      <c r="AW88" s="153" t="str">
        <f t="shared" si="47"/>
        <v/>
      </c>
      <c r="AX88" s="153" t="str">
        <f t="shared" si="48"/>
        <v/>
      </c>
    </row>
    <row r="89" spans="1:50" ht="29.45" customHeight="1" x14ac:dyDescent="0.25">
      <c r="A89" s="216" t="str">
        <f>IF(B89="","",MAX($A$8:A88)+1)</f>
        <v/>
      </c>
      <c r="B89" s="216" t="str">
        <f>IF('N-Bedarf SK'!B89="","",'N-Bedarf SK'!B89)</f>
        <v/>
      </c>
      <c r="C89" s="217" t="str">
        <f>IF('N-Bedarf SK'!D89="","",'N-Bedarf SK'!D89)</f>
        <v/>
      </c>
      <c r="D89" s="218" t="str">
        <f>IF('N-Bedarf SK'!C89="","",'N-Bedarf SK'!C89)</f>
        <v/>
      </c>
      <c r="E89" s="219" t="str">
        <f>IF('N-Bedarf SK'!AE89="","",'N-Bedarf SK'!AE89)</f>
        <v/>
      </c>
      <c r="F89" s="219"/>
      <c r="G89" s="219"/>
      <c r="H89" s="345" t="str">
        <f t="shared" si="49"/>
        <v/>
      </c>
      <c r="I89" s="345" t="str">
        <f t="shared" si="50"/>
        <v/>
      </c>
      <c r="J89" s="345" t="str">
        <f t="shared" si="51"/>
        <v/>
      </c>
      <c r="K89" s="220">
        <f t="shared" si="64"/>
        <v>0</v>
      </c>
      <c r="L89" s="220">
        <f t="shared" si="52"/>
        <v>0</v>
      </c>
      <c r="M89" s="220">
        <f t="shared" si="53"/>
        <v>0</v>
      </c>
      <c r="N89" s="220" t="str">
        <f t="shared" si="54"/>
        <v/>
      </c>
      <c r="O89" s="220" t="str">
        <f t="shared" si="55"/>
        <v/>
      </c>
      <c r="P89" s="220" t="str">
        <f t="shared" si="56"/>
        <v/>
      </c>
      <c r="Q89" s="214" t="str">
        <f t="shared" si="33"/>
        <v/>
      </c>
      <c r="R89" s="141"/>
      <c r="S89" s="211"/>
      <c r="T89" s="211" t="str">
        <f t="shared" si="34"/>
        <v/>
      </c>
      <c r="U89" s="127" t="str">
        <f t="shared" si="57"/>
        <v/>
      </c>
      <c r="V89" s="127" t="str">
        <f t="shared" si="58"/>
        <v/>
      </c>
      <c r="W89" s="127" t="str">
        <f t="shared" si="35"/>
        <v/>
      </c>
      <c r="X89" s="127" t="str">
        <f t="shared" si="36"/>
        <v/>
      </c>
      <c r="Y89" s="141"/>
      <c r="Z89" s="211"/>
      <c r="AA89" s="212" t="str">
        <f t="shared" si="37"/>
        <v/>
      </c>
      <c r="AB89" s="127" t="str">
        <f t="shared" si="59"/>
        <v/>
      </c>
      <c r="AC89" s="127" t="str">
        <f t="shared" si="60"/>
        <v/>
      </c>
      <c r="AD89" s="127" t="str">
        <f t="shared" si="38"/>
        <v/>
      </c>
      <c r="AE89" s="127" t="str">
        <f t="shared" si="39"/>
        <v/>
      </c>
      <c r="AF89" s="213" t="str">
        <f t="shared" si="65"/>
        <v/>
      </c>
      <c r="AG89" s="141"/>
      <c r="AH89" s="211"/>
      <c r="AI89" s="211" t="str">
        <f t="shared" si="40"/>
        <v/>
      </c>
      <c r="AJ89" s="153" t="str">
        <f t="shared" si="61"/>
        <v/>
      </c>
      <c r="AK89" s="153" t="str">
        <f t="shared" si="41"/>
        <v/>
      </c>
      <c r="AL89" s="153" t="str">
        <f t="shared" si="42"/>
        <v/>
      </c>
      <c r="AM89" s="141"/>
      <c r="AN89" s="211"/>
      <c r="AO89" s="211" t="str">
        <f t="shared" si="43"/>
        <v/>
      </c>
      <c r="AP89" s="153" t="str">
        <f t="shared" si="62"/>
        <v/>
      </c>
      <c r="AQ89" s="153" t="str">
        <f t="shared" si="44"/>
        <v/>
      </c>
      <c r="AR89" s="153" t="str">
        <f t="shared" si="45"/>
        <v/>
      </c>
      <c r="AS89" s="141"/>
      <c r="AT89" s="211"/>
      <c r="AU89" s="211" t="str">
        <f t="shared" si="46"/>
        <v/>
      </c>
      <c r="AV89" s="153" t="str">
        <f t="shared" si="63"/>
        <v/>
      </c>
      <c r="AW89" s="153" t="str">
        <f t="shared" si="47"/>
        <v/>
      </c>
      <c r="AX89" s="153" t="str">
        <f t="shared" si="48"/>
        <v/>
      </c>
    </row>
    <row r="90" spans="1:50" ht="29.45" customHeight="1" x14ac:dyDescent="0.25">
      <c r="A90" s="216" t="str">
        <f>IF(B90="","",MAX($A$8:A89)+1)</f>
        <v/>
      </c>
      <c r="B90" s="216" t="str">
        <f>IF('N-Bedarf SK'!B90="","",'N-Bedarf SK'!B90)</f>
        <v/>
      </c>
      <c r="C90" s="217" t="str">
        <f>IF('N-Bedarf SK'!D90="","",'N-Bedarf SK'!D90)</f>
        <v/>
      </c>
      <c r="D90" s="218" t="str">
        <f>IF('N-Bedarf SK'!C90="","",'N-Bedarf SK'!C90)</f>
        <v/>
      </c>
      <c r="E90" s="219" t="str">
        <f>IF('N-Bedarf SK'!AE90="","",'N-Bedarf SK'!AE90)</f>
        <v/>
      </c>
      <c r="F90" s="219"/>
      <c r="G90" s="219"/>
      <c r="H90" s="345" t="str">
        <f t="shared" si="49"/>
        <v/>
      </c>
      <c r="I90" s="345" t="str">
        <f t="shared" si="50"/>
        <v/>
      </c>
      <c r="J90" s="345" t="str">
        <f t="shared" si="51"/>
        <v/>
      </c>
      <c r="K90" s="220">
        <f t="shared" si="64"/>
        <v>0</v>
      </c>
      <c r="L90" s="220">
        <f t="shared" si="52"/>
        <v>0</v>
      </c>
      <c r="M90" s="220">
        <f t="shared" si="53"/>
        <v>0</v>
      </c>
      <c r="N90" s="220" t="str">
        <f t="shared" si="54"/>
        <v/>
      </c>
      <c r="O90" s="220" t="str">
        <f t="shared" si="55"/>
        <v/>
      </c>
      <c r="P90" s="220" t="str">
        <f t="shared" si="56"/>
        <v/>
      </c>
      <c r="Q90" s="214" t="str">
        <f t="shared" si="33"/>
        <v/>
      </c>
      <c r="R90" s="141"/>
      <c r="S90" s="211"/>
      <c r="T90" s="211" t="str">
        <f t="shared" si="34"/>
        <v/>
      </c>
      <c r="U90" s="127" t="str">
        <f t="shared" si="57"/>
        <v/>
      </c>
      <c r="V90" s="127" t="str">
        <f t="shared" si="58"/>
        <v/>
      </c>
      <c r="W90" s="127" t="str">
        <f t="shared" si="35"/>
        <v/>
      </c>
      <c r="X90" s="127" t="str">
        <f t="shared" si="36"/>
        <v/>
      </c>
      <c r="Y90" s="141"/>
      <c r="Z90" s="211"/>
      <c r="AA90" s="212" t="str">
        <f t="shared" si="37"/>
        <v/>
      </c>
      <c r="AB90" s="127" t="str">
        <f t="shared" si="59"/>
        <v/>
      </c>
      <c r="AC90" s="127" t="str">
        <f t="shared" si="60"/>
        <v/>
      </c>
      <c r="AD90" s="127" t="str">
        <f t="shared" si="38"/>
        <v/>
      </c>
      <c r="AE90" s="127" t="str">
        <f t="shared" si="39"/>
        <v/>
      </c>
      <c r="AF90" s="213" t="str">
        <f t="shared" si="65"/>
        <v/>
      </c>
      <c r="AG90" s="141"/>
      <c r="AH90" s="211"/>
      <c r="AI90" s="211" t="str">
        <f t="shared" si="40"/>
        <v/>
      </c>
      <c r="AJ90" s="153" t="str">
        <f t="shared" si="61"/>
        <v/>
      </c>
      <c r="AK90" s="153" t="str">
        <f t="shared" si="41"/>
        <v/>
      </c>
      <c r="AL90" s="153" t="str">
        <f t="shared" si="42"/>
        <v/>
      </c>
      <c r="AM90" s="141"/>
      <c r="AN90" s="211"/>
      <c r="AO90" s="211" t="str">
        <f t="shared" si="43"/>
        <v/>
      </c>
      <c r="AP90" s="153" t="str">
        <f t="shared" si="62"/>
        <v/>
      </c>
      <c r="AQ90" s="153" t="str">
        <f t="shared" si="44"/>
        <v/>
      </c>
      <c r="AR90" s="153" t="str">
        <f t="shared" si="45"/>
        <v/>
      </c>
      <c r="AS90" s="141"/>
      <c r="AT90" s="211"/>
      <c r="AU90" s="211" t="str">
        <f t="shared" si="46"/>
        <v/>
      </c>
      <c r="AV90" s="153" t="str">
        <f t="shared" si="63"/>
        <v/>
      </c>
      <c r="AW90" s="153" t="str">
        <f t="shared" si="47"/>
        <v/>
      </c>
      <c r="AX90" s="153" t="str">
        <f t="shared" si="48"/>
        <v/>
      </c>
    </row>
    <row r="91" spans="1:50" ht="29.45" customHeight="1" x14ac:dyDescent="0.25">
      <c r="A91" s="216" t="str">
        <f>IF(B91="","",MAX($A$8:A90)+1)</f>
        <v/>
      </c>
      <c r="B91" s="216" t="str">
        <f>IF('N-Bedarf SK'!B91="","",'N-Bedarf SK'!B91)</f>
        <v/>
      </c>
      <c r="C91" s="217" t="str">
        <f>IF('N-Bedarf SK'!D91="","",'N-Bedarf SK'!D91)</f>
        <v/>
      </c>
      <c r="D91" s="218" t="str">
        <f>IF('N-Bedarf SK'!C91="","",'N-Bedarf SK'!C91)</f>
        <v/>
      </c>
      <c r="E91" s="219" t="str">
        <f>IF('N-Bedarf SK'!AE91="","",'N-Bedarf SK'!AE91)</f>
        <v/>
      </c>
      <c r="F91" s="219"/>
      <c r="G91" s="219"/>
      <c r="H91" s="345" t="str">
        <f t="shared" si="49"/>
        <v/>
      </c>
      <c r="I91" s="345" t="str">
        <f t="shared" si="50"/>
        <v/>
      </c>
      <c r="J91" s="345" t="str">
        <f t="shared" si="51"/>
        <v/>
      </c>
      <c r="K91" s="220">
        <f t="shared" si="64"/>
        <v>0</v>
      </c>
      <c r="L91" s="220">
        <f t="shared" si="52"/>
        <v>0</v>
      </c>
      <c r="M91" s="220">
        <f t="shared" si="53"/>
        <v>0</v>
      </c>
      <c r="N91" s="220" t="str">
        <f t="shared" si="54"/>
        <v/>
      </c>
      <c r="O91" s="220" t="str">
        <f t="shared" si="55"/>
        <v/>
      </c>
      <c r="P91" s="220" t="str">
        <f t="shared" si="56"/>
        <v/>
      </c>
      <c r="Q91" s="214" t="str">
        <f t="shared" si="33"/>
        <v/>
      </c>
      <c r="R91" s="141"/>
      <c r="S91" s="211"/>
      <c r="T91" s="211" t="str">
        <f t="shared" si="34"/>
        <v/>
      </c>
      <c r="U91" s="127" t="str">
        <f t="shared" si="57"/>
        <v/>
      </c>
      <c r="V91" s="127" t="str">
        <f t="shared" si="58"/>
        <v/>
      </c>
      <c r="W91" s="127" t="str">
        <f t="shared" si="35"/>
        <v/>
      </c>
      <c r="X91" s="127" t="str">
        <f t="shared" si="36"/>
        <v/>
      </c>
      <c r="Y91" s="141"/>
      <c r="Z91" s="211"/>
      <c r="AA91" s="212" t="str">
        <f t="shared" si="37"/>
        <v/>
      </c>
      <c r="AB91" s="127" t="str">
        <f t="shared" si="59"/>
        <v/>
      </c>
      <c r="AC91" s="127" t="str">
        <f t="shared" si="60"/>
        <v/>
      </c>
      <c r="AD91" s="127" t="str">
        <f t="shared" si="38"/>
        <v/>
      </c>
      <c r="AE91" s="127" t="str">
        <f t="shared" si="39"/>
        <v/>
      </c>
      <c r="AF91" s="213" t="str">
        <f t="shared" si="65"/>
        <v/>
      </c>
      <c r="AG91" s="141"/>
      <c r="AH91" s="211"/>
      <c r="AI91" s="211" t="str">
        <f t="shared" si="40"/>
        <v/>
      </c>
      <c r="AJ91" s="153" t="str">
        <f t="shared" si="61"/>
        <v/>
      </c>
      <c r="AK91" s="153" t="str">
        <f t="shared" si="41"/>
        <v/>
      </c>
      <c r="AL91" s="153" t="str">
        <f t="shared" si="42"/>
        <v/>
      </c>
      <c r="AM91" s="141"/>
      <c r="AN91" s="211"/>
      <c r="AO91" s="211" t="str">
        <f t="shared" si="43"/>
        <v/>
      </c>
      <c r="AP91" s="153" t="str">
        <f t="shared" si="62"/>
        <v/>
      </c>
      <c r="AQ91" s="153" t="str">
        <f t="shared" si="44"/>
        <v/>
      </c>
      <c r="AR91" s="153" t="str">
        <f t="shared" si="45"/>
        <v/>
      </c>
      <c r="AS91" s="141"/>
      <c r="AT91" s="211"/>
      <c r="AU91" s="211" t="str">
        <f t="shared" si="46"/>
        <v/>
      </c>
      <c r="AV91" s="153" t="str">
        <f t="shared" si="63"/>
        <v/>
      </c>
      <c r="AW91" s="153" t="str">
        <f t="shared" si="47"/>
        <v/>
      </c>
      <c r="AX91" s="153" t="str">
        <f t="shared" si="48"/>
        <v/>
      </c>
    </row>
    <row r="92" spans="1:50" ht="29.45" customHeight="1" x14ac:dyDescent="0.25">
      <c r="A92" s="216" t="str">
        <f>IF(B92="","",MAX($A$8:A91)+1)</f>
        <v/>
      </c>
      <c r="B92" s="216" t="str">
        <f>IF('N-Bedarf SK'!B92="","",'N-Bedarf SK'!B92)</f>
        <v/>
      </c>
      <c r="C92" s="217" t="str">
        <f>IF('N-Bedarf SK'!D92="","",'N-Bedarf SK'!D92)</f>
        <v/>
      </c>
      <c r="D92" s="218" t="str">
        <f>IF('N-Bedarf SK'!C92="","",'N-Bedarf SK'!C92)</f>
        <v/>
      </c>
      <c r="E92" s="219" t="str">
        <f>IF('N-Bedarf SK'!AE92="","",'N-Bedarf SK'!AE92)</f>
        <v/>
      </c>
      <c r="F92" s="219"/>
      <c r="G92" s="219"/>
      <c r="H92" s="345" t="str">
        <f t="shared" si="49"/>
        <v/>
      </c>
      <c r="I92" s="345" t="str">
        <f t="shared" si="50"/>
        <v/>
      </c>
      <c r="J92" s="345" t="str">
        <f t="shared" si="51"/>
        <v/>
      </c>
      <c r="K92" s="220">
        <f t="shared" si="64"/>
        <v>0</v>
      </c>
      <c r="L92" s="220">
        <f t="shared" si="52"/>
        <v>0</v>
      </c>
      <c r="M92" s="220">
        <f t="shared" si="53"/>
        <v>0</v>
      </c>
      <c r="N92" s="220" t="str">
        <f t="shared" si="54"/>
        <v/>
      </c>
      <c r="O92" s="220" t="str">
        <f t="shared" si="55"/>
        <v/>
      </c>
      <c r="P92" s="220" t="str">
        <f t="shared" si="56"/>
        <v/>
      </c>
      <c r="Q92" s="214" t="str">
        <f t="shared" si="33"/>
        <v/>
      </c>
      <c r="R92" s="141"/>
      <c r="S92" s="211"/>
      <c r="T92" s="211" t="str">
        <f t="shared" si="34"/>
        <v/>
      </c>
      <c r="U92" s="127" t="str">
        <f t="shared" si="57"/>
        <v/>
      </c>
      <c r="V92" s="127" t="str">
        <f t="shared" si="58"/>
        <v/>
      </c>
      <c r="W92" s="127" t="str">
        <f t="shared" si="35"/>
        <v/>
      </c>
      <c r="X92" s="127" t="str">
        <f t="shared" si="36"/>
        <v/>
      </c>
      <c r="Y92" s="141"/>
      <c r="Z92" s="211"/>
      <c r="AA92" s="212" t="str">
        <f t="shared" si="37"/>
        <v/>
      </c>
      <c r="AB92" s="127" t="str">
        <f t="shared" si="59"/>
        <v/>
      </c>
      <c r="AC92" s="127" t="str">
        <f t="shared" si="60"/>
        <v/>
      </c>
      <c r="AD92" s="127" t="str">
        <f t="shared" si="38"/>
        <v/>
      </c>
      <c r="AE92" s="127" t="str">
        <f t="shared" si="39"/>
        <v/>
      </c>
      <c r="AF92" s="213" t="str">
        <f t="shared" si="65"/>
        <v/>
      </c>
      <c r="AG92" s="141"/>
      <c r="AH92" s="211"/>
      <c r="AI92" s="211" t="str">
        <f t="shared" si="40"/>
        <v/>
      </c>
      <c r="AJ92" s="153" t="str">
        <f t="shared" si="61"/>
        <v/>
      </c>
      <c r="AK92" s="153" t="str">
        <f t="shared" si="41"/>
        <v/>
      </c>
      <c r="AL92" s="153" t="str">
        <f t="shared" si="42"/>
        <v/>
      </c>
      <c r="AM92" s="141"/>
      <c r="AN92" s="211"/>
      <c r="AO92" s="211" t="str">
        <f t="shared" si="43"/>
        <v/>
      </c>
      <c r="AP92" s="153" t="str">
        <f t="shared" si="62"/>
        <v/>
      </c>
      <c r="AQ92" s="153" t="str">
        <f t="shared" si="44"/>
        <v/>
      </c>
      <c r="AR92" s="153" t="str">
        <f t="shared" si="45"/>
        <v/>
      </c>
      <c r="AS92" s="141"/>
      <c r="AT92" s="211"/>
      <c r="AU92" s="211" t="str">
        <f t="shared" si="46"/>
        <v/>
      </c>
      <c r="AV92" s="153" t="str">
        <f t="shared" si="63"/>
        <v/>
      </c>
      <c r="AW92" s="153" t="str">
        <f t="shared" si="47"/>
        <v/>
      </c>
      <c r="AX92" s="153" t="str">
        <f t="shared" si="48"/>
        <v/>
      </c>
    </row>
    <row r="93" spans="1:50" ht="29.45" customHeight="1" x14ac:dyDescent="0.25">
      <c r="A93" s="216" t="str">
        <f>IF(B93="","",MAX($A$8:A92)+1)</f>
        <v/>
      </c>
      <c r="B93" s="216" t="str">
        <f>IF('N-Bedarf SK'!B93="","",'N-Bedarf SK'!B93)</f>
        <v/>
      </c>
      <c r="C93" s="217" t="str">
        <f>IF('N-Bedarf SK'!D93="","",'N-Bedarf SK'!D93)</f>
        <v/>
      </c>
      <c r="D93" s="218" t="str">
        <f>IF('N-Bedarf SK'!C93="","",'N-Bedarf SK'!C93)</f>
        <v/>
      </c>
      <c r="E93" s="219" t="str">
        <f>IF('N-Bedarf SK'!AE93="","",'N-Bedarf SK'!AE93)</f>
        <v/>
      </c>
      <c r="F93" s="219"/>
      <c r="G93" s="219"/>
      <c r="H93" s="345" t="str">
        <f t="shared" si="49"/>
        <v/>
      </c>
      <c r="I93" s="345" t="str">
        <f t="shared" si="50"/>
        <v/>
      </c>
      <c r="J93" s="345" t="str">
        <f t="shared" si="51"/>
        <v/>
      </c>
      <c r="K93" s="220">
        <f t="shared" si="64"/>
        <v>0</v>
      </c>
      <c r="L93" s="220">
        <f t="shared" si="52"/>
        <v>0</v>
      </c>
      <c r="M93" s="220">
        <f t="shared" si="53"/>
        <v>0</v>
      </c>
      <c r="N93" s="220" t="str">
        <f t="shared" si="54"/>
        <v/>
      </c>
      <c r="O93" s="220" t="str">
        <f t="shared" si="55"/>
        <v/>
      </c>
      <c r="P93" s="220" t="str">
        <f t="shared" si="56"/>
        <v/>
      </c>
      <c r="Q93" s="214" t="str">
        <f t="shared" si="33"/>
        <v/>
      </c>
      <c r="R93" s="141"/>
      <c r="S93" s="211"/>
      <c r="T93" s="211" t="str">
        <f t="shared" si="34"/>
        <v/>
      </c>
      <c r="U93" s="127" t="str">
        <f t="shared" si="57"/>
        <v/>
      </c>
      <c r="V93" s="127" t="str">
        <f t="shared" si="58"/>
        <v/>
      </c>
      <c r="W93" s="127" t="str">
        <f t="shared" si="35"/>
        <v/>
      </c>
      <c r="X93" s="127" t="str">
        <f t="shared" si="36"/>
        <v/>
      </c>
      <c r="Y93" s="141"/>
      <c r="Z93" s="211"/>
      <c r="AA93" s="212" t="str">
        <f t="shared" si="37"/>
        <v/>
      </c>
      <c r="AB93" s="127" t="str">
        <f t="shared" si="59"/>
        <v/>
      </c>
      <c r="AC93" s="127" t="str">
        <f t="shared" si="60"/>
        <v/>
      </c>
      <c r="AD93" s="127" t="str">
        <f t="shared" si="38"/>
        <v/>
      </c>
      <c r="AE93" s="127" t="str">
        <f t="shared" si="39"/>
        <v/>
      </c>
      <c r="AF93" s="213" t="str">
        <f t="shared" si="65"/>
        <v/>
      </c>
      <c r="AG93" s="141"/>
      <c r="AH93" s="211"/>
      <c r="AI93" s="211" t="str">
        <f t="shared" si="40"/>
        <v/>
      </c>
      <c r="AJ93" s="153" t="str">
        <f t="shared" si="61"/>
        <v/>
      </c>
      <c r="AK93" s="153" t="str">
        <f t="shared" si="41"/>
        <v/>
      </c>
      <c r="AL93" s="153" t="str">
        <f t="shared" si="42"/>
        <v/>
      </c>
      <c r="AM93" s="141"/>
      <c r="AN93" s="211"/>
      <c r="AO93" s="211" t="str">
        <f t="shared" si="43"/>
        <v/>
      </c>
      <c r="AP93" s="153" t="str">
        <f t="shared" si="62"/>
        <v/>
      </c>
      <c r="AQ93" s="153" t="str">
        <f t="shared" si="44"/>
        <v/>
      </c>
      <c r="AR93" s="153" t="str">
        <f t="shared" si="45"/>
        <v/>
      </c>
      <c r="AS93" s="141"/>
      <c r="AT93" s="211"/>
      <c r="AU93" s="211" t="str">
        <f t="shared" si="46"/>
        <v/>
      </c>
      <c r="AV93" s="153" t="str">
        <f t="shared" si="63"/>
        <v/>
      </c>
      <c r="AW93" s="153" t="str">
        <f t="shared" si="47"/>
        <v/>
      </c>
      <c r="AX93" s="153" t="str">
        <f t="shared" si="48"/>
        <v/>
      </c>
    </row>
    <row r="94" spans="1:50" ht="29.45" customHeight="1" x14ac:dyDescent="0.25">
      <c r="A94" s="216" t="str">
        <f>IF(B94="","",MAX($A$8:A93)+1)</f>
        <v/>
      </c>
      <c r="B94" s="216" t="str">
        <f>IF('N-Bedarf SK'!B94="","",'N-Bedarf SK'!B94)</f>
        <v/>
      </c>
      <c r="C94" s="217" t="str">
        <f>IF('N-Bedarf SK'!D94="","",'N-Bedarf SK'!D94)</f>
        <v/>
      </c>
      <c r="D94" s="218" t="str">
        <f>IF('N-Bedarf SK'!C94="","",'N-Bedarf SK'!C94)</f>
        <v/>
      </c>
      <c r="E94" s="219" t="str">
        <f>IF('N-Bedarf SK'!AE94="","",'N-Bedarf SK'!AE94)</f>
        <v/>
      </c>
      <c r="F94" s="219"/>
      <c r="G94" s="219"/>
      <c r="H94" s="345" t="str">
        <f t="shared" si="49"/>
        <v/>
      </c>
      <c r="I94" s="345" t="str">
        <f t="shared" si="50"/>
        <v/>
      </c>
      <c r="J94" s="345" t="str">
        <f t="shared" si="51"/>
        <v/>
      </c>
      <c r="K94" s="220">
        <f t="shared" si="64"/>
        <v>0</v>
      </c>
      <c r="L94" s="220">
        <f t="shared" si="52"/>
        <v>0</v>
      </c>
      <c r="M94" s="220">
        <f t="shared" si="53"/>
        <v>0</v>
      </c>
      <c r="N94" s="220" t="str">
        <f t="shared" si="54"/>
        <v/>
      </c>
      <c r="O94" s="220" t="str">
        <f t="shared" si="55"/>
        <v/>
      </c>
      <c r="P94" s="220" t="str">
        <f t="shared" si="56"/>
        <v/>
      </c>
      <c r="Q94" s="214" t="str">
        <f t="shared" si="33"/>
        <v/>
      </c>
      <c r="R94" s="141"/>
      <c r="S94" s="211"/>
      <c r="T94" s="211" t="str">
        <f t="shared" si="34"/>
        <v/>
      </c>
      <c r="U94" s="127" t="str">
        <f t="shared" si="57"/>
        <v/>
      </c>
      <c r="V94" s="127" t="str">
        <f t="shared" si="58"/>
        <v/>
      </c>
      <c r="W94" s="127" t="str">
        <f t="shared" si="35"/>
        <v/>
      </c>
      <c r="X94" s="127" t="str">
        <f t="shared" si="36"/>
        <v/>
      </c>
      <c r="Y94" s="141"/>
      <c r="Z94" s="211"/>
      <c r="AA94" s="212" t="str">
        <f t="shared" si="37"/>
        <v/>
      </c>
      <c r="AB94" s="127" t="str">
        <f t="shared" si="59"/>
        <v/>
      </c>
      <c r="AC94" s="127" t="str">
        <f t="shared" si="60"/>
        <v/>
      </c>
      <c r="AD94" s="127" t="str">
        <f t="shared" si="38"/>
        <v/>
      </c>
      <c r="AE94" s="127" t="str">
        <f t="shared" si="39"/>
        <v/>
      </c>
      <c r="AF94" s="213" t="str">
        <f t="shared" si="65"/>
        <v/>
      </c>
      <c r="AG94" s="141"/>
      <c r="AH94" s="211"/>
      <c r="AI94" s="211" t="str">
        <f t="shared" si="40"/>
        <v/>
      </c>
      <c r="AJ94" s="153" t="str">
        <f t="shared" si="61"/>
        <v/>
      </c>
      <c r="AK94" s="153" t="str">
        <f t="shared" si="41"/>
        <v/>
      </c>
      <c r="AL94" s="153" t="str">
        <f t="shared" si="42"/>
        <v/>
      </c>
      <c r="AM94" s="141"/>
      <c r="AN94" s="211"/>
      <c r="AO94" s="211" t="str">
        <f t="shared" si="43"/>
        <v/>
      </c>
      <c r="AP94" s="153" t="str">
        <f t="shared" si="62"/>
        <v/>
      </c>
      <c r="AQ94" s="153" t="str">
        <f t="shared" si="44"/>
        <v/>
      </c>
      <c r="AR94" s="153" t="str">
        <f t="shared" si="45"/>
        <v/>
      </c>
      <c r="AS94" s="141"/>
      <c r="AT94" s="211"/>
      <c r="AU94" s="211" t="str">
        <f t="shared" si="46"/>
        <v/>
      </c>
      <c r="AV94" s="153" t="str">
        <f t="shared" si="63"/>
        <v/>
      </c>
      <c r="AW94" s="153" t="str">
        <f t="shared" si="47"/>
        <v/>
      </c>
      <c r="AX94" s="153" t="str">
        <f t="shared" si="48"/>
        <v/>
      </c>
    </row>
    <row r="95" spans="1:50" ht="29.45" customHeight="1" x14ac:dyDescent="0.25">
      <c r="A95" s="216" t="str">
        <f>IF(B95="","",MAX($A$8:A94)+1)</f>
        <v/>
      </c>
      <c r="B95" s="216" t="str">
        <f>IF('N-Bedarf SK'!B95="","",'N-Bedarf SK'!B95)</f>
        <v/>
      </c>
      <c r="C95" s="217" t="str">
        <f>IF('N-Bedarf SK'!D95="","",'N-Bedarf SK'!D95)</f>
        <v/>
      </c>
      <c r="D95" s="218" t="str">
        <f>IF('N-Bedarf SK'!C95="","",'N-Bedarf SK'!C95)</f>
        <v/>
      </c>
      <c r="E95" s="219" t="str">
        <f>IF('N-Bedarf SK'!AE95="","",'N-Bedarf SK'!AE95)</f>
        <v/>
      </c>
      <c r="F95" s="219"/>
      <c r="G95" s="219"/>
      <c r="H95" s="345" t="str">
        <f t="shared" si="49"/>
        <v/>
      </c>
      <c r="I95" s="345" t="str">
        <f t="shared" si="50"/>
        <v/>
      </c>
      <c r="J95" s="345" t="str">
        <f t="shared" si="51"/>
        <v/>
      </c>
      <c r="K95" s="220">
        <f t="shared" si="64"/>
        <v>0</v>
      </c>
      <c r="L95" s="220">
        <f t="shared" si="52"/>
        <v>0</v>
      </c>
      <c r="M95" s="220">
        <f t="shared" si="53"/>
        <v>0</v>
      </c>
      <c r="N95" s="220" t="str">
        <f t="shared" si="54"/>
        <v/>
      </c>
      <c r="O95" s="220" t="str">
        <f t="shared" si="55"/>
        <v/>
      </c>
      <c r="P95" s="220" t="str">
        <f t="shared" si="56"/>
        <v/>
      </c>
      <c r="Q95" s="214" t="str">
        <f t="shared" si="33"/>
        <v/>
      </c>
      <c r="R95" s="141"/>
      <c r="S95" s="211"/>
      <c r="T95" s="211" t="str">
        <f t="shared" si="34"/>
        <v/>
      </c>
      <c r="U95" s="127" t="str">
        <f t="shared" si="57"/>
        <v/>
      </c>
      <c r="V95" s="127" t="str">
        <f t="shared" si="58"/>
        <v/>
      </c>
      <c r="W95" s="127" t="str">
        <f t="shared" si="35"/>
        <v/>
      </c>
      <c r="X95" s="127" t="str">
        <f t="shared" si="36"/>
        <v/>
      </c>
      <c r="Y95" s="141"/>
      <c r="Z95" s="211"/>
      <c r="AA95" s="212" t="str">
        <f t="shared" si="37"/>
        <v/>
      </c>
      <c r="AB95" s="127" t="str">
        <f t="shared" si="59"/>
        <v/>
      </c>
      <c r="AC95" s="127" t="str">
        <f t="shared" si="60"/>
        <v/>
      </c>
      <c r="AD95" s="127" t="str">
        <f t="shared" si="38"/>
        <v/>
      </c>
      <c r="AE95" s="127" t="str">
        <f t="shared" si="39"/>
        <v/>
      </c>
      <c r="AF95" s="213" t="str">
        <f t="shared" si="65"/>
        <v/>
      </c>
      <c r="AG95" s="141"/>
      <c r="AH95" s="211"/>
      <c r="AI95" s="211" t="str">
        <f t="shared" si="40"/>
        <v/>
      </c>
      <c r="AJ95" s="153" t="str">
        <f t="shared" si="61"/>
        <v/>
      </c>
      <c r="AK95" s="153" t="str">
        <f t="shared" si="41"/>
        <v/>
      </c>
      <c r="AL95" s="153" t="str">
        <f t="shared" si="42"/>
        <v/>
      </c>
      <c r="AM95" s="141"/>
      <c r="AN95" s="211"/>
      <c r="AO95" s="211" t="str">
        <f t="shared" si="43"/>
        <v/>
      </c>
      <c r="AP95" s="153" t="str">
        <f t="shared" si="62"/>
        <v/>
      </c>
      <c r="AQ95" s="153" t="str">
        <f t="shared" si="44"/>
        <v/>
      </c>
      <c r="AR95" s="153" t="str">
        <f t="shared" si="45"/>
        <v/>
      </c>
      <c r="AS95" s="141"/>
      <c r="AT95" s="211"/>
      <c r="AU95" s="211" t="str">
        <f t="shared" si="46"/>
        <v/>
      </c>
      <c r="AV95" s="153" t="str">
        <f t="shared" si="63"/>
        <v/>
      </c>
      <c r="AW95" s="153" t="str">
        <f t="shared" si="47"/>
        <v/>
      </c>
      <c r="AX95" s="153" t="str">
        <f t="shared" si="48"/>
        <v/>
      </c>
    </row>
    <row r="96" spans="1:50" ht="29.45" customHeight="1" x14ac:dyDescent="0.25">
      <c r="A96" s="216" t="str">
        <f>IF(B96="","",MAX($A$8:A95)+1)</f>
        <v/>
      </c>
      <c r="B96" s="216" t="str">
        <f>IF('N-Bedarf SK'!B96="","",'N-Bedarf SK'!B96)</f>
        <v/>
      </c>
      <c r="C96" s="217" t="str">
        <f>IF('N-Bedarf SK'!D96="","",'N-Bedarf SK'!D96)</f>
        <v/>
      </c>
      <c r="D96" s="218" t="str">
        <f>IF('N-Bedarf SK'!C96="","",'N-Bedarf SK'!C96)</f>
        <v/>
      </c>
      <c r="E96" s="219" t="str">
        <f>IF('N-Bedarf SK'!AE96="","",'N-Bedarf SK'!AE96)</f>
        <v/>
      </c>
      <c r="F96" s="219"/>
      <c r="G96" s="219"/>
      <c r="H96" s="345" t="str">
        <f t="shared" si="49"/>
        <v/>
      </c>
      <c r="I96" s="345" t="str">
        <f t="shared" si="50"/>
        <v/>
      </c>
      <c r="J96" s="345" t="str">
        <f t="shared" si="51"/>
        <v/>
      </c>
      <c r="K96" s="220">
        <f t="shared" si="64"/>
        <v>0</v>
      </c>
      <c r="L96" s="220">
        <f t="shared" si="52"/>
        <v>0</v>
      </c>
      <c r="M96" s="220">
        <f t="shared" si="53"/>
        <v>0</v>
      </c>
      <c r="N96" s="220" t="str">
        <f t="shared" si="54"/>
        <v/>
      </c>
      <c r="O96" s="220" t="str">
        <f t="shared" si="55"/>
        <v/>
      </c>
      <c r="P96" s="220" t="str">
        <f t="shared" si="56"/>
        <v/>
      </c>
      <c r="Q96" s="214" t="str">
        <f t="shared" si="33"/>
        <v/>
      </c>
      <c r="R96" s="141"/>
      <c r="S96" s="211"/>
      <c r="T96" s="211" t="str">
        <f t="shared" si="34"/>
        <v/>
      </c>
      <c r="U96" s="127" t="str">
        <f t="shared" si="57"/>
        <v/>
      </c>
      <c r="V96" s="127" t="str">
        <f t="shared" si="58"/>
        <v/>
      </c>
      <c r="W96" s="127" t="str">
        <f t="shared" si="35"/>
        <v/>
      </c>
      <c r="X96" s="127" t="str">
        <f t="shared" si="36"/>
        <v/>
      </c>
      <c r="Y96" s="141"/>
      <c r="Z96" s="211"/>
      <c r="AA96" s="212" t="str">
        <f t="shared" si="37"/>
        <v/>
      </c>
      <c r="AB96" s="127" t="str">
        <f t="shared" si="59"/>
        <v/>
      </c>
      <c r="AC96" s="127" t="str">
        <f t="shared" si="60"/>
        <v/>
      </c>
      <c r="AD96" s="127" t="str">
        <f t="shared" si="38"/>
        <v/>
      </c>
      <c r="AE96" s="127" t="str">
        <f t="shared" si="39"/>
        <v/>
      </c>
      <c r="AF96" s="213" t="str">
        <f t="shared" si="65"/>
        <v/>
      </c>
      <c r="AG96" s="141"/>
      <c r="AH96" s="211"/>
      <c r="AI96" s="211" t="str">
        <f t="shared" si="40"/>
        <v/>
      </c>
      <c r="AJ96" s="153" t="str">
        <f t="shared" si="61"/>
        <v/>
      </c>
      <c r="AK96" s="153" t="str">
        <f t="shared" si="41"/>
        <v/>
      </c>
      <c r="AL96" s="153" t="str">
        <f t="shared" si="42"/>
        <v/>
      </c>
      <c r="AM96" s="141"/>
      <c r="AN96" s="211"/>
      <c r="AO96" s="211" t="str">
        <f t="shared" si="43"/>
        <v/>
      </c>
      <c r="AP96" s="153" t="str">
        <f t="shared" si="62"/>
        <v/>
      </c>
      <c r="AQ96" s="153" t="str">
        <f t="shared" si="44"/>
        <v/>
      </c>
      <c r="AR96" s="153" t="str">
        <f t="shared" si="45"/>
        <v/>
      </c>
      <c r="AS96" s="141"/>
      <c r="AT96" s="211"/>
      <c r="AU96" s="211" t="str">
        <f t="shared" si="46"/>
        <v/>
      </c>
      <c r="AV96" s="153" t="str">
        <f t="shared" si="63"/>
        <v/>
      </c>
      <c r="AW96" s="153" t="str">
        <f t="shared" si="47"/>
        <v/>
      </c>
      <c r="AX96" s="153" t="str">
        <f t="shared" si="48"/>
        <v/>
      </c>
    </row>
    <row r="97" spans="1:50" ht="29.45" customHeight="1" x14ac:dyDescent="0.25">
      <c r="A97" s="216" t="str">
        <f>IF(B97="","",MAX($A$8:A96)+1)</f>
        <v/>
      </c>
      <c r="B97" s="216" t="str">
        <f>IF('N-Bedarf SK'!B97="","",'N-Bedarf SK'!B97)</f>
        <v/>
      </c>
      <c r="C97" s="217" t="str">
        <f>IF('N-Bedarf SK'!D97="","",'N-Bedarf SK'!D97)</f>
        <v/>
      </c>
      <c r="D97" s="218" t="str">
        <f>IF('N-Bedarf SK'!C97="","",'N-Bedarf SK'!C97)</f>
        <v/>
      </c>
      <c r="E97" s="219" t="str">
        <f>IF('N-Bedarf SK'!AE97="","",'N-Bedarf SK'!AE97)</f>
        <v/>
      </c>
      <c r="F97" s="219"/>
      <c r="G97" s="219"/>
      <c r="H97" s="345" t="str">
        <f t="shared" si="49"/>
        <v/>
      </c>
      <c r="I97" s="345" t="str">
        <f t="shared" si="50"/>
        <v/>
      </c>
      <c r="J97" s="345" t="str">
        <f t="shared" si="51"/>
        <v/>
      </c>
      <c r="K97" s="220">
        <f t="shared" si="64"/>
        <v>0</v>
      </c>
      <c r="L97" s="220">
        <f t="shared" si="52"/>
        <v>0</v>
      </c>
      <c r="M97" s="220">
        <f t="shared" si="53"/>
        <v>0</v>
      </c>
      <c r="N97" s="220" t="str">
        <f t="shared" si="54"/>
        <v/>
      </c>
      <c r="O97" s="220" t="str">
        <f t="shared" si="55"/>
        <v/>
      </c>
      <c r="P97" s="220" t="str">
        <f t="shared" si="56"/>
        <v/>
      </c>
      <c r="Q97" s="214" t="str">
        <f t="shared" si="33"/>
        <v/>
      </c>
      <c r="R97" s="141"/>
      <c r="S97" s="211"/>
      <c r="T97" s="211" t="str">
        <f t="shared" si="34"/>
        <v/>
      </c>
      <c r="U97" s="127" t="str">
        <f t="shared" si="57"/>
        <v/>
      </c>
      <c r="V97" s="127" t="str">
        <f t="shared" si="58"/>
        <v/>
      </c>
      <c r="W97" s="127" t="str">
        <f t="shared" si="35"/>
        <v/>
      </c>
      <c r="X97" s="127" t="str">
        <f t="shared" si="36"/>
        <v/>
      </c>
      <c r="Y97" s="141"/>
      <c r="Z97" s="211"/>
      <c r="AA97" s="212" t="str">
        <f t="shared" si="37"/>
        <v/>
      </c>
      <c r="AB97" s="127" t="str">
        <f t="shared" si="59"/>
        <v/>
      </c>
      <c r="AC97" s="127" t="str">
        <f t="shared" si="60"/>
        <v/>
      </c>
      <c r="AD97" s="127" t="str">
        <f t="shared" si="38"/>
        <v/>
      </c>
      <c r="AE97" s="127" t="str">
        <f t="shared" si="39"/>
        <v/>
      </c>
      <c r="AF97" s="213" t="str">
        <f t="shared" si="65"/>
        <v/>
      </c>
      <c r="AG97" s="141"/>
      <c r="AH97" s="211"/>
      <c r="AI97" s="211" t="str">
        <f t="shared" si="40"/>
        <v/>
      </c>
      <c r="AJ97" s="153" t="str">
        <f t="shared" si="61"/>
        <v/>
      </c>
      <c r="AK97" s="153" t="str">
        <f t="shared" si="41"/>
        <v/>
      </c>
      <c r="AL97" s="153" t="str">
        <f t="shared" si="42"/>
        <v/>
      </c>
      <c r="AM97" s="141"/>
      <c r="AN97" s="211"/>
      <c r="AO97" s="211" t="str">
        <f t="shared" si="43"/>
        <v/>
      </c>
      <c r="AP97" s="153" t="str">
        <f t="shared" si="62"/>
        <v/>
      </c>
      <c r="AQ97" s="153" t="str">
        <f t="shared" si="44"/>
        <v/>
      </c>
      <c r="AR97" s="153" t="str">
        <f t="shared" si="45"/>
        <v/>
      </c>
      <c r="AS97" s="141"/>
      <c r="AT97" s="211"/>
      <c r="AU97" s="211" t="str">
        <f t="shared" si="46"/>
        <v/>
      </c>
      <c r="AV97" s="153" t="str">
        <f t="shared" si="63"/>
        <v/>
      </c>
      <c r="AW97" s="153" t="str">
        <f t="shared" si="47"/>
        <v/>
      </c>
      <c r="AX97" s="153" t="str">
        <f t="shared" si="48"/>
        <v/>
      </c>
    </row>
    <row r="98" spans="1:50" ht="29.45" customHeight="1" x14ac:dyDescent="0.25">
      <c r="A98" s="216" t="str">
        <f>IF(B98="","",MAX($A$8:A97)+1)</f>
        <v/>
      </c>
      <c r="B98" s="216" t="str">
        <f>IF('N-Bedarf SK'!B98="","",'N-Bedarf SK'!B98)</f>
        <v/>
      </c>
      <c r="C98" s="217" t="str">
        <f>IF('N-Bedarf SK'!D98="","",'N-Bedarf SK'!D98)</f>
        <v/>
      </c>
      <c r="D98" s="218" t="str">
        <f>IF('N-Bedarf SK'!C98="","",'N-Bedarf SK'!C98)</f>
        <v/>
      </c>
      <c r="E98" s="219" t="str">
        <f>IF('N-Bedarf SK'!AE98="","",'N-Bedarf SK'!AE98)</f>
        <v/>
      </c>
      <c r="F98" s="219"/>
      <c r="G98" s="219"/>
      <c r="H98" s="345" t="str">
        <f t="shared" si="49"/>
        <v/>
      </c>
      <c r="I98" s="345" t="str">
        <f t="shared" si="50"/>
        <v/>
      </c>
      <c r="J98" s="345" t="str">
        <f t="shared" si="51"/>
        <v/>
      </c>
      <c r="K98" s="220">
        <f t="shared" si="64"/>
        <v>0</v>
      </c>
      <c r="L98" s="220">
        <f t="shared" si="52"/>
        <v>0</v>
      </c>
      <c r="M98" s="220">
        <f t="shared" si="53"/>
        <v>0</v>
      </c>
      <c r="N98" s="220" t="str">
        <f t="shared" si="54"/>
        <v/>
      </c>
      <c r="O98" s="220" t="str">
        <f t="shared" si="55"/>
        <v/>
      </c>
      <c r="P98" s="220" t="str">
        <f t="shared" si="56"/>
        <v/>
      </c>
      <c r="Q98" s="214" t="str">
        <f t="shared" si="33"/>
        <v/>
      </c>
      <c r="R98" s="141"/>
      <c r="S98" s="211"/>
      <c r="T98" s="211" t="str">
        <f t="shared" si="34"/>
        <v/>
      </c>
      <c r="U98" s="127" t="str">
        <f t="shared" si="57"/>
        <v/>
      </c>
      <c r="V98" s="127" t="str">
        <f t="shared" si="58"/>
        <v/>
      </c>
      <c r="W98" s="127" t="str">
        <f t="shared" si="35"/>
        <v/>
      </c>
      <c r="X98" s="127" t="str">
        <f t="shared" si="36"/>
        <v/>
      </c>
      <c r="Y98" s="141"/>
      <c r="Z98" s="211"/>
      <c r="AA98" s="212" t="str">
        <f t="shared" si="37"/>
        <v/>
      </c>
      <c r="AB98" s="127" t="str">
        <f t="shared" si="59"/>
        <v/>
      </c>
      <c r="AC98" s="127" t="str">
        <f t="shared" si="60"/>
        <v/>
      </c>
      <c r="AD98" s="127" t="str">
        <f t="shared" si="38"/>
        <v/>
      </c>
      <c r="AE98" s="127" t="str">
        <f t="shared" si="39"/>
        <v/>
      </c>
      <c r="AF98" s="213" t="str">
        <f t="shared" si="65"/>
        <v/>
      </c>
      <c r="AG98" s="141"/>
      <c r="AH98" s="211"/>
      <c r="AI98" s="211" t="str">
        <f t="shared" si="40"/>
        <v/>
      </c>
      <c r="AJ98" s="153" t="str">
        <f t="shared" si="61"/>
        <v/>
      </c>
      <c r="AK98" s="153" t="str">
        <f t="shared" si="41"/>
        <v/>
      </c>
      <c r="AL98" s="153" t="str">
        <f t="shared" si="42"/>
        <v/>
      </c>
      <c r="AM98" s="141"/>
      <c r="AN98" s="211"/>
      <c r="AO98" s="211" t="str">
        <f t="shared" si="43"/>
        <v/>
      </c>
      <c r="AP98" s="153" t="str">
        <f t="shared" si="62"/>
        <v/>
      </c>
      <c r="AQ98" s="153" t="str">
        <f t="shared" si="44"/>
        <v/>
      </c>
      <c r="AR98" s="153" t="str">
        <f t="shared" si="45"/>
        <v/>
      </c>
      <c r="AS98" s="141"/>
      <c r="AT98" s="211"/>
      <c r="AU98" s="211" t="str">
        <f t="shared" si="46"/>
        <v/>
      </c>
      <c r="AV98" s="153" t="str">
        <f t="shared" si="63"/>
        <v/>
      </c>
      <c r="AW98" s="153" t="str">
        <f t="shared" si="47"/>
        <v/>
      </c>
      <c r="AX98" s="153" t="str">
        <f t="shared" si="48"/>
        <v/>
      </c>
    </row>
    <row r="99" spans="1:50" ht="29.45" customHeight="1" x14ac:dyDescent="0.25">
      <c r="A99" s="216" t="str">
        <f>IF(B99="","",MAX($A$8:A98)+1)</f>
        <v/>
      </c>
      <c r="B99" s="216" t="str">
        <f>IF('N-Bedarf SK'!B99="","",'N-Bedarf SK'!B99)</f>
        <v/>
      </c>
      <c r="C99" s="217" t="str">
        <f>IF('N-Bedarf SK'!D99="","",'N-Bedarf SK'!D99)</f>
        <v/>
      </c>
      <c r="D99" s="218" t="str">
        <f>IF('N-Bedarf SK'!C99="","",'N-Bedarf SK'!C99)</f>
        <v/>
      </c>
      <c r="E99" s="219" t="str">
        <f>IF('N-Bedarf SK'!AE99="","",'N-Bedarf SK'!AE99)</f>
        <v/>
      </c>
      <c r="F99" s="219"/>
      <c r="G99" s="219"/>
      <c r="H99" s="345" t="str">
        <f t="shared" si="49"/>
        <v/>
      </c>
      <c r="I99" s="345" t="str">
        <f t="shared" si="50"/>
        <v/>
      </c>
      <c r="J99" s="345" t="str">
        <f t="shared" si="51"/>
        <v/>
      </c>
      <c r="K99" s="220">
        <f t="shared" si="64"/>
        <v>0</v>
      </c>
      <c r="L99" s="220">
        <f t="shared" si="52"/>
        <v>0</v>
      </c>
      <c r="M99" s="220">
        <f t="shared" si="53"/>
        <v>0</v>
      </c>
      <c r="N99" s="220" t="str">
        <f t="shared" si="54"/>
        <v/>
      </c>
      <c r="O99" s="220" t="str">
        <f t="shared" si="55"/>
        <v/>
      </c>
      <c r="P99" s="220" t="str">
        <f t="shared" si="56"/>
        <v/>
      </c>
      <c r="Q99" s="214" t="str">
        <f t="shared" si="33"/>
        <v/>
      </c>
      <c r="R99" s="141"/>
      <c r="S99" s="211"/>
      <c r="T99" s="211" t="str">
        <f t="shared" si="34"/>
        <v/>
      </c>
      <c r="U99" s="127" t="str">
        <f t="shared" si="57"/>
        <v/>
      </c>
      <c r="V99" s="127" t="str">
        <f t="shared" si="58"/>
        <v/>
      </c>
      <c r="W99" s="127" t="str">
        <f t="shared" si="35"/>
        <v/>
      </c>
      <c r="X99" s="127" t="str">
        <f t="shared" si="36"/>
        <v/>
      </c>
      <c r="Y99" s="141"/>
      <c r="Z99" s="211"/>
      <c r="AA99" s="212" t="str">
        <f t="shared" si="37"/>
        <v/>
      </c>
      <c r="AB99" s="127" t="str">
        <f t="shared" si="59"/>
        <v/>
      </c>
      <c r="AC99" s="127" t="str">
        <f t="shared" si="60"/>
        <v/>
      </c>
      <c r="AD99" s="127" t="str">
        <f t="shared" si="38"/>
        <v/>
      </c>
      <c r="AE99" s="127" t="str">
        <f t="shared" si="39"/>
        <v/>
      </c>
      <c r="AF99" s="213" t="str">
        <f t="shared" si="65"/>
        <v/>
      </c>
      <c r="AG99" s="141"/>
      <c r="AH99" s="211"/>
      <c r="AI99" s="211" t="str">
        <f t="shared" si="40"/>
        <v/>
      </c>
      <c r="AJ99" s="153" t="str">
        <f t="shared" si="61"/>
        <v/>
      </c>
      <c r="AK99" s="153" t="str">
        <f t="shared" si="41"/>
        <v/>
      </c>
      <c r="AL99" s="153" t="str">
        <f t="shared" si="42"/>
        <v/>
      </c>
      <c r="AM99" s="141"/>
      <c r="AN99" s="211"/>
      <c r="AO99" s="211" t="str">
        <f t="shared" si="43"/>
        <v/>
      </c>
      <c r="AP99" s="153" t="str">
        <f t="shared" si="62"/>
        <v/>
      </c>
      <c r="AQ99" s="153" t="str">
        <f t="shared" si="44"/>
        <v/>
      </c>
      <c r="AR99" s="153" t="str">
        <f t="shared" si="45"/>
        <v/>
      </c>
      <c r="AS99" s="141"/>
      <c r="AT99" s="211"/>
      <c r="AU99" s="211" t="str">
        <f t="shared" si="46"/>
        <v/>
      </c>
      <c r="AV99" s="153" t="str">
        <f t="shared" si="63"/>
        <v/>
      </c>
      <c r="AW99" s="153" t="str">
        <f t="shared" si="47"/>
        <v/>
      </c>
      <c r="AX99" s="153" t="str">
        <f t="shared" si="48"/>
        <v/>
      </c>
    </row>
    <row r="100" spans="1:50" ht="29.45" customHeight="1" x14ac:dyDescent="0.25">
      <c r="A100" s="216" t="str">
        <f>IF(B100="","",MAX($A$8:A99)+1)</f>
        <v/>
      </c>
      <c r="B100" s="216" t="str">
        <f>IF('N-Bedarf SK'!B100="","",'N-Bedarf SK'!B100)</f>
        <v/>
      </c>
      <c r="C100" s="217" t="str">
        <f>IF('N-Bedarf SK'!D100="","",'N-Bedarf SK'!D100)</f>
        <v/>
      </c>
      <c r="D100" s="218" t="str">
        <f>IF('N-Bedarf SK'!C100="","",'N-Bedarf SK'!C100)</f>
        <v/>
      </c>
      <c r="E100" s="219" t="str">
        <f>IF('N-Bedarf SK'!AE100="","",'N-Bedarf SK'!AE100)</f>
        <v/>
      </c>
      <c r="F100" s="219"/>
      <c r="G100" s="219"/>
      <c r="H100" s="345" t="str">
        <f t="shared" si="49"/>
        <v/>
      </c>
      <c r="I100" s="345" t="str">
        <f t="shared" si="50"/>
        <v/>
      </c>
      <c r="J100" s="345" t="str">
        <f t="shared" si="51"/>
        <v/>
      </c>
      <c r="K100" s="220">
        <f t="shared" si="64"/>
        <v>0</v>
      </c>
      <c r="L100" s="220">
        <f t="shared" si="52"/>
        <v>0</v>
      </c>
      <c r="M100" s="220">
        <f t="shared" si="53"/>
        <v>0</v>
      </c>
      <c r="N100" s="220" t="str">
        <f t="shared" si="54"/>
        <v/>
      </c>
      <c r="O100" s="220" t="str">
        <f t="shared" si="55"/>
        <v/>
      </c>
      <c r="P100" s="220" t="str">
        <f t="shared" si="56"/>
        <v/>
      </c>
      <c r="Q100" s="214" t="str">
        <f t="shared" si="33"/>
        <v/>
      </c>
      <c r="R100" s="141"/>
      <c r="S100" s="211"/>
      <c r="T100" s="211" t="str">
        <f t="shared" si="34"/>
        <v/>
      </c>
      <c r="U100" s="127" t="str">
        <f t="shared" si="57"/>
        <v/>
      </c>
      <c r="V100" s="127" t="str">
        <f t="shared" si="58"/>
        <v/>
      </c>
      <c r="W100" s="127" t="str">
        <f t="shared" si="35"/>
        <v/>
      </c>
      <c r="X100" s="127" t="str">
        <f t="shared" si="36"/>
        <v/>
      </c>
      <c r="Y100" s="141"/>
      <c r="Z100" s="211"/>
      <c r="AA100" s="212" t="str">
        <f t="shared" si="37"/>
        <v/>
      </c>
      <c r="AB100" s="127" t="str">
        <f t="shared" si="59"/>
        <v/>
      </c>
      <c r="AC100" s="127" t="str">
        <f t="shared" si="60"/>
        <v/>
      </c>
      <c r="AD100" s="127" t="str">
        <f t="shared" si="38"/>
        <v/>
      </c>
      <c r="AE100" s="127" t="str">
        <f t="shared" si="39"/>
        <v/>
      </c>
      <c r="AF100" s="213" t="str">
        <f t="shared" si="65"/>
        <v/>
      </c>
      <c r="AG100" s="141"/>
      <c r="AH100" s="211"/>
      <c r="AI100" s="211" t="str">
        <f t="shared" si="40"/>
        <v/>
      </c>
      <c r="AJ100" s="153" t="str">
        <f t="shared" si="61"/>
        <v/>
      </c>
      <c r="AK100" s="153" t="str">
        <f t="shared" si="41"/>
        <v/>
      </c>
      <c r="AL100" s="153" t="str">
        <f t="shared" si="42"/>
        <v/>
      </c>
      <c r="AM100" s="141"/>
      <c r="AN100" s="211"/>
      <c r="AO100" s="211" t="str">
        <f t="shared" si="43"/>
        <v/>
      </c>
      <c r="AP100" s="153" t="str">
        <f t="shared" si="62"/>
        <v/>
      </c>
      <c r="AQ100" s="153" t="str">
        <f t="shared" si="44"/>
        <v/>
      </c>
      <c r="AR100" s="153" t="str">
        <f t="shared" si="45"/>
        <v/>
      </c>
      <c r="AS100" s="141"/>
      <c r="AT100" s="211"/>
      <c r="AU100" s="211" t="str">
        <f t="shared" si="46"/>
        <v/>
      </c>
      <c r="AV100" s="153" t="str">
        <f t="shared" si="63"/>
        <v/>
      </c>
      <c r="AW100" s="153" t="str">
        <f t="shared" si="47"/>
        <v/>
      </c>
      <c r="AX100" s="153" t="str">
        <f t="shared" si="48"/>
        <v/>
      </c>
    </row>
    <row r="101" spans="1:50" ht="29.45" customHeight="1" x14ac:dyDescent="0.25">
      <c r="A101" s="216" t="str">
        <f>IF(B101="","",MAX($A$8:A100)+1)</f>
        <v/>
      </c>
      <c r="B101" s="216" t="str">
        <f>IF('N-Bedarf SK'!B101="","",'N-Bedarf SK'!B101)</f>
        <v/>
      </c>
      <c r="C101" s="217" t="str">
        <f>IF('N-Bedarf SK'!D101="","",'N-Bedarf SK'!D101)</f>
        <v/>
      </c>
      <c r="D101" s="218" t="str">
        <f>IF('N-Bedarf SK'!C101="","",'N-Bedarf SK'!C101)</f>
        <v/>
      </c>
      <c r="E101" s="219" t="str">
        <f>IF('N-Bedarf SK'!AE101="","",'N-Bedarf SK'!AE101)</f>
        <v/>
      </c>
      <c r="F101" s="219"/>
      <c r="G101" s="219"/>
      <c r="H101" s="345" t="str">
        <f t="shared" si="49"/>
        <v/>
      </c>
      <c r="I101" s="345" t="str">
        <f t="shared" si="50"/>
        <v/>
      </c>
      <c r="J101" s="345" t="str">
        <f t="shared" si="51"/>
        <v/>
      </c>
      <c r="K101" s="220">
        <f t="shared" si="64"/>
        <v>0</v>
      </c>
      <c r="L101" s="220">
        <f t="shared" si="52"/>
        <v>0</v>
      </c>
      <c r="M101" s="220">
        <f t="shared" si="53"/>
        <v>0</v>
      </c>
      <c r="N101" s="220" t="str">
        <f t="shared" si="54"/>
        <v/>
      </c>
      <c r="O101" s="220" t="str">
        <f t="shared" si="55"/>
        <v/>
      </c>
      <c r="P101" s="220" t="str">
        <f t="shared" si="56"/>
        <v/>
      </c>
      <c r="Q101" s="214" t="str">
        <f t="shared" si="33"/>
        <v/>
      </c>
      <c r="R101" s="141"/>
      <c r="S101" s="211"/>
      <c r="T101" s="211" t="str">
        <f t="shared" si="34"/>
        <v/>
      </c>
      <c r="U101" s="127" t="str">
        <f t="shared" si="57"/>
        <v/>
      </c>
      <c r="V101" s="127" t="str">
        <f t="shared" si="58"/>
        <v/>
      </c>
      <c r="W101" s="127" t="str">
        <f t="shared" si="35"/>
        <v/>
      </c>
      <c r="X101" s="127" t="str">
        <f t="shared" si="36"/>
        <v/>
      </c>
      <c r="Y101" s="141"/>
      <c r="Z101" s="211"/>
      <c r="AA101" s="212" t="str">
        <f t="shared" si="37"/>
        <v/>
      </c>
      <c r="AB101" s="127" t="str">
        <f t="shared" si="59"/>
        <v/>
      </c>
      <c r="AC101" s="127" t="str">
        <f t="shared" si="60"/>
        <v/>
      </c>
      <c r="AD101" s="127" t="str">
        <f t="shared" si="38"/>
        <v/>
      </c>
      <c r="AE101" s="127" t="str">
        <f t="shared" si="39"/>
        <v/>
      </c>
      <c r="AF101" s="213" t="str">
        <f t="shared" si="65"/>
        <v/>
      </c>
      <c r="AG101" s="141"/>
      <c r="AH101" s="211"/>
      <c r="AI101" s="211" t="str">
        <f t="shared" si="40"/>
        <v/>
      </c>
      <c r="AJ101" s="153" t="str">
        <f t="shared" si="61"/>
        <v/>
      </c>
      <c r="AK101" s="153" t="str">
        <f t="shared" si="41"/>
        <v/>
      </c>
      <c r="AL101" s="153" t="str">
        <f t="shared" si="42"/>
        <v/>
      </c>
      <c r="AM101" s="141"/>
      <c r="AN101" s="211"/>
      <c r="AO101" s="211" t="str">
        <f t="shared" si="43"/>
        <v/>
      </c>
      <c r="AP101" s="153" t="str">
        <f t="shared" si="62"/>
        <v/>
      </c>
      <c r="AQ101" s="153" t="str">
        <f t="shared" si="44"/>
        <v/>
      </c>
      <c r="AR101" s="153" t="str">
        <f t="shared" si="45"/>
        <v/>
      </c>
      <c r="AS101" s="141"/>
      <c r="AT101" s="211"/>
      <c r="AU101" s="211" t="str">
        <f t="shared" si="46"/>
        <v/>
      </c>
      <c r="AV101" s="153" t="str">
        <f t="shared" si="63"/>
        <v/>
      </c>
      <c r="AW101" s="153" t="str">
        <f t="shared" si="47"/>
        <v/>
      </c>
      <c r="AX101" s="153" t="str">
        <f t="shared" si="48"/>
        <v/>
      </c>
    </row>
    <row r="102" spans="1:50" ht="29.45" customHeight="1" x14ac:dyDescent="0.25">
      <c r="A102" s="216" t="str">
        <f>IF(B102="","",MAX($A$8:A101)+1)</f>
        <v/>
      </c>
      <c r="B102" s="216" t="str">
        <f>IF('N-Bedarf SK'!B102="","",'N-Bedarf SK'!B102)</f>
        <v/>
      </c>
      <c r="C102" s="217" t="str">
        <f>IF('N-Bedarf SK'!D102="","",'N-Bedarf SK'!D102)</f>
        <v/>
      </c>
      <c r="D102" s="218" t="str">
        <f>IF('N-Bedarf SK'!C102="","",'N-Bedarf SK'!C102)</f>
        <v/>
      </c>
      <c r="E102" s="219" t="str">
        <f>IF('N-Bedarf SK'!AE102="","",'N-Bedarf SK'!AE102)</f>
        <v/>
      </c>
      <c r="F102" s="219"/>
      <c r="G102" s="219"/>
      <c r="H102" s="345" t="str">
        <f t="shared" si="49"/>
        <v/>
      </c>
      <c r="I102" s="345" t="str">
        <f t="shared" si="50"/>
        <v/>
      </c>
      <c r="J102" s="345" t="str">
        <f t="shared" si="51"/>
        <v/>
      </c>
      <c r="K102" s="220">
        <f t="shared" si="64"/>
        <v>0</v>
      </c>
      <c r="L102" s="220">
        <f t="shared" si="52"/>
        <v>0</v>
      </c>
      <c r="M102" s="220">
        <f t="shared" si="53"/>
        <v>0</v>
      </c>
      <c r="N102" s="220" t="str">
        <f t="shared" si="54"/>
        <v/>
      </c>
      <c r="O102" s="220" t="str">
        <f t="shared" si="55"/>
        <v/>
      </c>
      <c r="P102" s="220" t="str">
        <f t="shared" si="56"/>
        <v/>
      </c>
      <c r="Q102" s="214" t="str">
        <f t="shared" si="33"/>
        <v/>
      </c>
      <c r="R102" s="141"/>
      <c r="S102" s="211"/>
      <c r="T102" s="211" t="str">
        <f t="shared" si="34"/>
        <v/>
      </c>
      <c r="U102" s="127" t="str">
        <f t="shared" si="57"/>
        <v/>
      </c>
      <c r="V102" s="127" t="str">
        <f t="shared" si="58"/>
        <v/>
      </c>
      <c r="W102" s="127" t="str">
        <f t="shared" si="35"/>
        <v/>
      </c>
      <c r="X102" s="127" t="str">
        <f t="shared" si="36"/>
        <v/>
      </c>
      <c r="Y102" s="141"/>
      <c r="Z102" s="211"/>
      <c r="AA102" s="212" t="str">
        <f t="shared" si="37"/>
        <v/>
      </c>
      <c r="AB102" s="127" t="str">
        <f t="shared" si="59"/>
        <v/>
      </c>
      <c r="AC102" s="127" t="str">
        <f t="shared" si="60"/>
        <v/>
      </c>
      <c r="AD102" s="127" t="str">
        <f t="shared" si="38"/>
        <v/>
      </c>
      <c r="AE102" s="127" t="str">
        <f t="shared" si="39"/>
        <v/>
      </c>
      <c r="AF102" s="213" t="str">
        <f t="shared" si="65"/>
        <v/>
      </c>
      <c r="AG102" s="141"/>
      <c r="AH102" s="211"/>
      <c r="AI102" s="211" t="str">
        <f t="shared" si="40"/>
        <v/>
      </c>
      <c r="AJ102" s="153" t="str">
        <f t="shared" si="61"/>
        <v/>
      </c>
      <c r="AK102" s="153" t="str">
        <f t="shared" si="41"/>
        <v/>
      </c>
      <c r="AL102" s="153" t="str">
        <f t="shared" si="42"/>
        <v/>
      </c>
      <c r="AM102" s="141"/>
      <c r="AN102" s="211"/>
      <c r="AO102" s="211" t="str">
        <f t="shared" si="43"/>
        <v/>
      </c>
      <c r="AP102" s="153" t="str">
        <f t="shared" si="62"/>
        <v/>
      </c>
      <c r="AQ102" s="153" t="str">
        <f t="shared" si="44"/>
        <v/>
      </c>
      <c r="AR102" s="153" t="str">
        <f t="shared" si="45"/>
        <v/>
      </c>
      <c r="AS102" s="141"/>
      <c r="AT102" s="211"/>
      <c r="AU102" s="211" t="str">
        <f t="shared" si="46"/>
        <v/>
      </c>
      <c r="AV102" s="153" t="str">
        <f t="shared" si="63"/>
        <v/>
      </c>
      <c r="AW102" s="153" t="str">
        <f t="shared" si="47"/>
        <v/>
      </c>
      <c r="AX102" s="153" t="str">
        <f t="shared" si="48"/>
        <v/>
      </c>
    </row>
    <row r="103" spans="1:50" ht="29.45" customHeight="1" x14ac:dyDescent="0.25">
      <c r="A103" s="216" t="str">
        <f>IF(B103="","",MAX($A$8:A102)+1)</f>
        <v/>
      </c>
      <c r="B103" s="216" t="str">
        <f>IF('N-Bedarf SK'!B103="","",'N-Bedarf SK'!B103)</f>
        <v/>
      </c>
      <c r="C103" s="217" t="str">
        <f>IF('N-Bedarf SK'!D103="","",'N-Bedarf SK'!D103)</f>
        <v/>
      </c>
      <c r="D103" s="218" t="str">
        <f>IF('N-Bedarf SK'!C103="","",'N-Bedarf SK'!C103)</f>
        <v/>
      </c>
      <c r="E103" s="219" t="str">
        <f>IF('N-Bedarf SK'!AE103="","",'N-Bedarf SK'!AE103)</f>
        <v/>
      </c>
      <c r="F103" s="219"/>
      <c r="G103" s="219"/>
      <c r="H103" s="345" t="str">
        <f t="shared" si="49"/>
        <v/>
      </c>
      <c r="I103" s="345" t="str">
        <f t="shared" si="50"/>
        <v/>
      </c>
      <c r="J103" s="345" t="str">
        <f t="shared" si="51"/>
        <v/>
      </c>
      <c r="K103" s="220">
        <f t="shared" si="64"/>
        <v>0</v>
      </c>
      <c r="L103" s="220">
        <f t="shared" si="52"/>
        <v>0</v>
      </c>
      <c r="M103" s="220">
        <f t="shared" si="53"/>
        <v>0</v>
      </c>
      <c r="N103" s="220" t="str">
        <f t="shared" si="54"/>
        <v/>
      </c>
      <c r="O103" s="220" t="str">
        <f t="shared" si="55"/>
        <v/>
      </c>
      <c r="P103" s="220" t="str">
        <f t="shared" si="56"/>
        <v/>
      </c>
      <c r="Q103" s="214" t="str">
        <f t="shared" si="33"/>
        <v/>
      </c>
      <c r="R103" s="141"/>
      <c r="S103" s="211"/>
      <c r="T103" s="211" t="str">
        <f t="shared" si="34"/>
        <v/>
      </c>
      <c r="U103" s="127" t="str">
        <f t="shared" si="57"/>
        <v/>
      </c>
      <c r="V103" s="127" t="str">
        <f t="shared" si="58"/>
        <v/>
      </c>
      <c r="W103" s="127" t="str">
        <f t="shared" si="35"/>
        <v/>
      </c>
      <c r="X103" s="127" t="str">
        <f t="shared" si="36"/>
        <v/>
      </c>
      <c r="Y103" s="141"/>
      <c r="Z103" s="211"/>
      <c r="AA103" s="212" t="str">
        <f t="shared" si="37"/>
        <v/>
      </c>
      <c r="AB103" s="127" t="str">
        <f t="shared" si="59"/>
        <v/>
      </c>
      <c r="AC103" s="127" t="str">
        <f t="shared" si="60"/>
        <v/>
      </c>
      <c r="AD103" s="127" t="str">
        <f t="shared" si="38"/>
        <v/>
      </c>
      <c r="AE103" s="127" t="str">
        <f t="shared" si="39"/>
        <v/>
      </c>
      <c r="AF103" s="213" t="str">
        <f t="shared" si="65"/>
        <v/>
      </c>
      <c r="AG103" s="141"/>
      <c r="AH103" s="211"/>
      <c r="AI103" s="211" t="str">
        <f t="shared" si="40"/>
        <v/>
      </c>
      <c r="AJ103" s="153" t="str">
        <f t="shared" si="61"/>
        <v/>
      </c>
      <c r="AK103" s="153" t="str">
        <f t="shared" si="41"/>
        <v/>
      </c>
      <c r="AL103" s="153" t="str">
        <f t="shared" si="42"/>
        <v/>
      </c>
      <c r="AM103" s="141"/>
      <c r="AN103" s="211"/>
      <c r="AO103" s="211" t="str">
        <f t="shared" si="43"/>
        <v/>
      </c>
      <c r="AP103" s="153" t="str">
        <f t="shared" si="62"/>
        <v/>
      </c>
      <c r="AQ103" s="153" t="str">
        <f t="shared" si="44"/>
        <v/>
      </c>
      <c r="AR103" s="153" t="str">
        <f t="shared" si="45"/>
        <v/>
      </c>
      <c r="AS103" s="141"/>
      <c r="AT103" s="211"/>
      <c r="AU103" s="211" t="str">
        <f t="shared" si="46"/>
        <v/>
      </c>
      <c r="AV103" s="153" t="str">
        <f t="shared" si="63"/>
        <v/>
      </c>
      <c r="AW103" s="153" t="str">
        <f t="shared" si="47"/>
        <v/>
      </c>
      <c r="AX103" s="153" t="str">
        <f t="shared" si="48"/>
        <v/>
      </c>
    </row>
    <row r="104" spans="1:50" ht="29.45" customHeight="1" x14ac:dyDescent="0.25">
      <c r="A104" s="216" t="str">
        <f>IF(B104="","",MAX($A$8:A103)+1)</f>
        <v/>
      </c>
      <c r="B104" s="216" t="str">
        <f>IF('N-Bedarf SK'!B104="","",'N-Bedarf SK'!B104)</f>
        <v/>
      </c>
      <c r="C104" s="217" t="str">
        <f>IF('N-Bedarf SK'!D104="","",'N-Bedarf SK'!D104)</f>
        <v/>
      </c>
      <c r="D104" s="218" t="str">
        <f>IF('N-Bedarf SK'!C104="","",'N-Bedarf SK'!C104)</f>
        <v/>
      </c>
      <c r="E104" s="219" t="str">
        <f>IF('N-Bedarf SK'!AE104="","",'N-Bedarf SK'!AE104)</f>
        <v/>
      </c>
      <c r="F104" s="219"/>
      <c r="G104" s="219"/>
      <c r="H104" s="345" t="str">
        <f t="shared" si="49"/>
        <v/>
      </c>
      <c r="I104" s="345" t="str">
        <f t="shared" si="50"/>
        <v/>
      </c>
      <c r="J104" s="345" t="str">
        <f t="shared" si="51"/>
        <v/>
      </c>
      <c r="K104" s="220">
        <f t="shared" si="64"/>
        <v>0</v>
      </c>
      <c r="L104" s="220">
        <f t="shared" si="52"/>
        <v>0</v>
      </c>
      <c r="M104" s="220">
        <f t="shared" si="53"/>
        <v>0</v>
      </c>
      <c r="N104" s="220" t="str">
        <f t="shared" si="54"/>
        <v/>
      </c>
      <c r="O104" s="220" t="str">
        <f t="shared" si="55"/>
        <v/>
      </c>
      <c r="P104" s="220" t="str">
        <f t="shared" si="56"/>
        <v/>
      </c>
      <c r="Q104" s="214" t="str">
        <f t="shared" si="33"/>
        <v/>
      </c>
      <c r="R104" s="141"/>
      <c r="S104" s="211"/>
      <c r="T104" s="211" t="str">
        <f t="shared" si="34"/>
        <v/>
      </c>
      <c r="U104" s="127" t="str">
        <f t="shared" si="57"/>
        <v/>
      </c>
      <c r="V104" s="127" t="str">
        <f t="shared" si="58"/>
        <v/>
      </c>
      <c r="W104" s="127" t="str">
        <f t="shared" si="35"/>
        <v/>
      </c>
      <c r="X104" s="127" t="str">
        <f t="shared" si="36"/>
        <v/>
      </c>
      <c r="Y104" s="141"/>
      <c r="Z104" s="211"/>
      <c r="AA104" s="212" t="str">
        <f t="shared" si="37"/>
        <v/>
      </c>
      <c r="AB104" s="127" t="str">
        <f t="shared" si="59"/>
        <v/>
      </c>
      <c r="AC104" s="127" t="str">
        <f t="shared" si="60"/>
        <v/>
      </c>
      <c r="AD104" s="127" t="str">
        <f t="shared" si="38"/>
        <v/>
      </c>
      <c r="AE104" s="127" t="str">
        <f t="shared" si="39"/>
        <v/>
      </c>
      <c r="AF104" s="213" t="str">
        <f t="shared" si="65"/>
        <v/>
      </c>
      <c r="AG104" s="141"/>
      <c r="AH104" s="211"/>
      <c r="AI104" s="211" t="str">
        <f t="shared" si="40"/>
        <v/>
      </c>
      <c r="AJ104" s="153" t="str">
        <f t="shared" si="61"/>
        <v/>
      </c>
      <c r="AK104" s="153" t="str">
        <f t="shared" si="41"/>
        <v/>
      </c>
      <c r="AL104" s="153" t="str">
        <f t="shared" si="42"/>
        <v/>
      </c>
      <c r="AM104" s="141"/>
      <c r="AN104" s="211"/>
      <c r="AO104" s="211" t="str">
        <f t="shared" si="43"/>
        <v/>
      </c>
      <c r="AP104" s="153" t="str">
        <f t="shared" si="62"/>
        <v/>
      </c>
      <c r="AQ104" s="153" t="str">
        <f t="shared" si="44"/>
        <v/>
      </c>
      <c r="AR104" s="153" t="str">
        <f t="shared" si="45"/>
        <v/>
      </c>
      <c r="AS104" s="141"/>
      <c r="AT104" s="211"/>
      <c r="AU104" s="211" t="str">
        <f t="shared" si="46"/>
        <v/>
      </c>
      <c r="AV104" s="153" t="str">
        <f t="shared" si="63"/>
        <v/>
      </c>
      <c r="AW104" s="153" t="str">
        <f t="shared" si="47"/>
        <v/>
      </c>
      <c r="AX104" s="153" t="str">
        <f t="shared" si="48"/>
        <v/>
      </c>
    </row>
    <row r="105" spans="1:50" ht="29.45" customHeight="1" x14ac:dyDescent="0.25">
      <c r="A105" s="216" t="str">
        <f>IF(B105="","",MAX($A$8:A104)+1)</f>
        <v/>
      </c>
      <c r="B105" s="216" t="str">
        <f>IF('N-Bedarf SK'!B105="","",'N-Bedarf SK'!B105)</f>
        <v/>
      </c>
      <c r="C105" s="217" t="str">
        <f>IF('N-Bedarf SK'!D105="","",'N-Bedarf SK'!D105)</f>
        <v/>
      </c>
      <c r="D105" s="218" t="str">
        <f>IF('N-Bedarf SK'!C105="","",'N-Bedarf SK'!C105)</f>
        <v/>
      </c>
      <c r="E105" s="219" t="str">
        <f>IF('N-Bedarf SK'!AE105="","",'N-Bedarf SK'!AE105)</f>
        <v/>
      </c>
      <c r="F105" s="219"/>
      <c r="G105" s="219"/>
      <c r="H105" s="345" t="str">
        <f t="shared" si="49"/>
        <v/>
      </c>
      <c r="I105" s="345" t="str">
        <f t="shared" si="50"/>
        <v/>
      </c>
      <c r="J105" s="345" t="str">
        <f t="shared" si="51"/>
        <v/>
      </c>
      <c r="K105" s="220">
        <f t="shared" si="64"/>
        <v>0</v>
      </c>
      <c r="L105" s="220">
        <f t="shared" si="52"/>
        <v>0</v>
      </c>
      <c r="M105" s="220">
        <f t="shared" si="53"/>
        <v>0</v>
      </c>
      <c r="N105" s="220" t="str">
        <f t="shared" si="54"/>
        <v/>
      </c>
      <c r="O105" s="220" t="str">
        <f t="shared" si="55"/>
        <v/>
      </c>
      <c r="P105" s="220" t="str">
        <f t="shared" si="56"/>
        <v/>
      </c>
      <c r="Q105" s="214" t="str">
        <f t="shared" si="33"/>
        <v/>
      </c>
      <c r="R105" s="141"/>
      <c r="S105" s="211"/>
      <c r="T105" s="211" t="str">
        <f t="shared" si="34"/>
        <v/>
      </c>
      <c r="U105" s="127" t="str">
        <f t="shared" si="57"/>
        <v/>
      </c>
      <c r="V105" s="127" t="str">
        <f t="shared" si="58"/>
        <v/>
      </c>
      <c r="W105" s="127" t="str">
        <f t="shared" si="35"/>
        <v/>
      </c>
      <c r="X105" s="127" t="str">
        <f t="shared" si="36"/>
        <v/>
      </c>
      <c r="Y105" s="141"/>
      <c r="Z105" s="211"/>
      <c r="AA105" s="212" t="str">
        <f t="shared" si="37"/>
        <v/>
      </c>
      <c r="AB105" s="127" t="str">
        <f t="shared" si="59"/>
        <v/>
      </c>
      <c r="AC105" s="127" t="str">
        <f t="shared" si="60"/>
        <v/>
      </c>
      <c r="AD105" s="127" t="str">
        <f t="shared" si="38"/>
        <v/>
      </c>
      <c r="AE105" s="127" t="str">
        <f t="shared" si="39"/>
        <v/>
      </c>
      <c r="AF105" s="213" t="str">
        <f t="shared" si="65"/>
        <v/>
      </c>
      <c r="AG105" s="141"/>
      <c r="AH105" s="211"/>
      <c r="AI105" s="211" t="str">
        <f t="shared" si="40"/>
        <v/>
      </c>
      <c r="AJ105" s="153" t="str">
        <f t="shared" si="61"/>
        <v/>
      </c>
      <c r="AK105" s="153" t="str">
        <f t="shared" si="41"/>
        <v/>
      </c>
      <c r="AL105" s="153" t="str">
        <f t="shared" si="42"/>
        <v/>
      </c>
      <c r="AM105" s="141"/>
      <c r="AN105" s="211"/>
      <c r="AO105" s="211" t="str">
        <f t="shared" si="43"/>
        <v/>
      </c>
      <c r="AP105" s="153" t="str">
        <f t="shared" si="62"/>
        <v/>
      </c>
      <c r="AQ105" s="153" t="str">
        <f t="shared" si="44"/>
        <v/>
      </c>
      <c r="AR105" s="153" t="str">
        <f t="shared" si="45"/>
        <v/>
      </c>
      <c r="AS105" s="141"/>
      <c r="AT105" s="211"/>
      <c r="AU105" s="211" t="str">
        <f t="shared" si="46"/>
        <v/>
      </c>
      <c r="AV105" s="153" t="str">
        <f t="shared" si="63"/>
        <v/>
      </c>
      <c r="AW105" s="153" t="str">
        <f t="shared" si="47"/>
        <v/>
      </c>
      <c r="AX105" s="153" t="str">
        <f t="shared" si="48"/>
        <v/>
      </c>
    </row>
    <row r="106" spans="1:50" ht="29.45" customHeight="1" x14ac:dyDescent="0.25">
      <c r="A106" s="216" t="str">
        <f>IF(B106="","",MAX($A$8:A105)+1)</f>
        <v/>
      </c>
      <c r="B106" s="216" t="str">
        <f>IF('N-Bedarf SK'!B106="","",'N-Bedarf SK'!B106)</f>
        <v/>
      </c>
      <c r="C106" s="217" t="str">
        <f>IF('N-Bedarf SK'!D106="","",'N-Bedarf SK'!D106)</f>
        <v/>
      </c>
      <c r="D106" s="218" t="str">
        <f>IF('N-Bedarf SK'!C106="","",'N-Bedarf SK'!C106)</f>
        <v/>
      </c>
      <c r="E106" s="219" t="str">
        <f>IF('N-Bedarf SK'!AE106="","",'N-Bedarf SK'!AE106)</f>
        <v/>
      </c>
      <c r="F106" s="219"/>
      <c r="G106" s="219"/>
      <c r="H106" s="345" t="str">
        <f t="shared" si="49"/>
        <v/>
      </c>
      <c r="I106" s="345" t="str">
        <f t="shared" si="50"/>
        <v/>
      </c>
      <c r="J106" s="345" t="str">
        <f t="shared" si="51"/>
        <v/>
      </c>
      <c r="K106" s="220">
        <f t="shared" si="64"/>
        <v>0</v>
      </c>
      <c r="L106" s="220">
        <f t="shared" si="52"/>
        <v>0</v>
      </c>
      <c r="M106" s="220">
        <f t="shared" si="53"/>
        <v>0</v>
      </c>
      <c r="N106" s="220" t="str">
        <f t="shared" si="54"/>
        <v/>
      </c>
      <c r="O106" s="220" t="str">
        <f t="shared" si="55"/>
        <v/>
      </c>
      <c r="P106" s="220" t="str">
        <f t="shared" si="56"/>
        <v/>
      </c>
      <c r="Q106" s="214" t="str">
        <f t="shared" si="33"/>
        <v/>
      </c>
      <c r="R106" s="141"/>
      <c r="S106" s="211"/>
      <c r="T106" s="211" t="str">
        <f t="shared" si="34"/>
        <v/>
      </c>
      <c r="U106" s="127" t="str">
        <f t="shared" si="57"/>
        <v/>
      </c>
      <c r="V106" s="127" t="str">
        <f t="shared" si="58"/>
        <v/>
      </c>
      <c r="W106" s="127" t="str">
        <f t="shared" si="35"/>
        <v/>
      </c>
      <c r="X106" s="127" t="str">
        <f t="shared" si="36"/>
        <v/>
      </c>
      <c r="Y106" s="141"/>
      <c r="Z106" s="211"/>
      <c r="AA106" s="212" t="str">
        <f t="shared" si="37"/>
        <v/>
      </c>
      <c r="AB106" s="127" t="str">
        <f t="shared" si="59"/>
        <v/>
      </c>
      <c r="AC106" s="127" t="str">
        <f t="shared" si="60"/>
        <v/>
      </c>
      <c r="AD106" s="127" t="str">
        <f t="shared" si="38"/>
        <v/>
      </c>
      <c r="AE106" s="127" t="str">
        <f t="shared" si="39"/>
        <v/>
      </c>
      <c r="AF106" s="213" t="str">
        <f t="shared" si="65"/>
        <v/>
      </c>
      <c r="AG106" s="141"/>
      <c r="AH106" s="211"/>
      <c r="AI106" s="211" t="str">
        <f t="shared" si="40"/>
        <v/>
      </c>
      <c r="AJ106" s="153" t="str">
        <f t="shared" si="61"/>
        <v/>
      </c>
      <c r="AK106" s="153" t="str">
        <f t="shared" si="41"/>
        <v/>
      </c>
      <c r="AL106" s="153" t="str">
        <f t="shared" si="42"/>
        <v/>
      </c>
      <c r="AM106" s="141"/>
      <c r="AN106" s="211"/>
      <c r="AO106" s="211" t="str">
        <f t="shared" si="43"/>
        <v/>
      </c>
      <c r="AP106" s="153" t="str">
        <f t="shared" si="62"/>
        <v/>
      </c>
      <c r="AQ106" s="153" t="str">
        <f t="shared" si="44"/>
        <v/>
      </c>
      <c r="AR106" s="153" t="str">
        <f t="shared" si="45"/>
        <v/>
      </c>
      <c r="AS106" s="141"/>
      <c r="AT106" s="211"/>
      <c r="AU106" s="211" t="str">
        <f t="shared" si="46"/>
        <v/>
      </c>
      <c r="AV106" s="153" t="str">
        <f t="shared" si="63"/>
        <v/>
      </c>
      <c r="AW106" s="153" t="str">
        <f t="shared" si="47"/>
        <v/>
      </c>
      <c r="AX106" s="153" t="str">
        <f t="shared" si="48"/>
        <v/>
      </c>
    </row>
    <row r="107" spans="1:50" ht="29.45" customHeight="1" x14ac:dyDescent="0.25">
      <c r="A107" s="216" t="str">
        <f>IF(B107="","",MAX($A$8:A106)+1)</f>
        <v/>
      </c>
      <c r="B107" s="216" t="str">
        <f>IF('N-Bedarf SK'!B107="","",'N-Bedarf SK'!B107)</f>
        <v/>
      </c>
      <c r="C107" s="217" t="str">
        <f>IF('N-Bedarf SK'!D107="","",'N-Bedarf SK'!D107)</f>
        <v/>
      </c>
      <c r="D107" s="218" t="str">
        <f>IF('N-Bedarf SK'!C107="","",'N-Bedarf SK'!C107)</f>
        <v/>
      </c>
      <c r="E107" s="219" t="str">
        <f>IF('N-Bedarf SK'!AE107="","",'N-Bedarf SK'!AE107)</f>
        <v/>
      </c>
      <c r="F107" s="219"/>
      <c r="G107" s="219"/>
      <c r="H107" s="345" t="str">
        <f t="shared" si="49"/>
        <v/>
      </c>
      <c r="I107" s="345" t="str">
        <f t="shared" si="50"/>
        <v/>
      </c>
      <c r="J107" s="345" t="str">
        <f t="shared" si="51"/>
        <v/>
      </c>
      <c r="K107" s="220">
        <f t="shared" si="64"/>
        <v>0</v>
      </c>
      <c r="L107" s="220">
        <f t="shared" si="52"/>
        <v>0</v>
      </c>
      <c r="M107" s="220">
        <f t="shared" si="53"/>
        <v>0</v>
      </c>
      <c r="N107" s="220" t="str">
        <f t="shared" si="54"/>
        <v/>
      </c>
      <c r="O107" s="220" t="str">
        <f t="shared" si="55"/>
        <v/>
      </c>
      <c r="P107" s="220" t="str">
        <f t="shared" si="56"/>
        <v/>
      </c>
      <c r="Q107" s="214" t="str">
        <f t="shared" si="33"/>
        <v/>
      </c>
      <c r="R107" s="141"/>
      <c r="S107" s="211"/>
      <c r="T107" s="211" t="str">
        <f t="shared" si="34"/>
        <v/>
      </c>
      <c r="U107" s="127" t="str">
        <f t="shared" si="57"/>
        <v/>
      </c>
      <c r="V107" s="127" t="str">
        <f t="shared" si="58"/>
        <v/>
      </c>
      <c r="W107" s="127" t="str">
        <f t="shared" si="35"/>
        <v/>
      </c>
      <c r="X107" s="127" t="str">
        <f t="shared" si="36"/>
        <v/>
      </c>
      <c r="Y107" s="141"/>
      <c r="Z107" s="211"/>
      <c r="AA107" s="212" t="str">
        <f t="shared" si="37"/>
        <v/>
      </c>
      <c r="AB107" s="127" t="str">
        <f t="shared" si="59"/>
        <v/>
      </c>
      <c r="AC107" s="127" t="str">
        <f t="shared" si="60"/>
        <v/>
      </c>
      <c r="AD107" s="127" t="str">
        <f t="shared" si="38"/>
        <v/>
      </c>
      <c r="AE107" s="127" t="str">
        <f t="shared" si="39"/>
        <v/>
      </c>
      <c r="AF107" s="213" t="str">
        <f t="shared" si="65"/>
        <v/>
      </c>
      <c r="AG107" s="141"/>
      <c r="AH107" s="211"/>
      <c r="AI107" s="211" t="str">
        <f t="shared" si="40"/>
        <v/>
      </c>
      <c r="AJ107" s="153" t="str">
        <f t="shared" si="61"/>
        <v/>
      </c>
      <c r="AK107" s="153" t="str">
        <f t="shared" si="41"/>
        <v/>
      </c>
      <c r="AL107" s="153" t="str">
        <f t="shared" si="42"/>
        <v/>
      </c>
      <c r="AM107" s="141"/>
      <c r="AN107" s="211"/>
      <c r="AO107" s="211" t="str">
        <f t="shared" si="43"/>
        <v/>
      </c>
      <c r="AP107" s="153" t="str">
        <f t="shared" si="62"/>
        <v/>
      </c>
      <c r="AQ107" s="153" t="str">
        <f t="shared" si="44"/>
        <v/>
      </c>
      <c r="AR107" s="153" t="str">
        <f t="shared" si="45"/>
        <v/>
      </c>
      <c r="AS107" s="141"/>
      <c r="AT107" s="211"/>
      <c r="AU107" s="211" t="str">
        <f t="shared" si="46"/>
        <v/>
      </c>
      <c r="AV107" s="153" t="str">
        <f t="shared" si="63"/>
        <v/>
      </c>
      <c r="AW107" s="153" t="str">
        <f t="shared" si="47"/>
        <v/>
      </c>
      <c r="AX107" s="153" t="str">
        <f t="shared" si="48"/>
        <v/>
      </c>
    </row>
    <row r="108" spans="1:50" ht="29.45" customHeight="1" x14ac:dyDescent="0.25">
      <c r="A108" s="216" t="str">
        <f>IF(B108="","",MAX($A$8:A107)+1)</f>
        <v/>
      </c>
      <c r="B108" s="216" t="str">
        <f>IF('N-Bedarf SK'!B108="","",'N-Bedarf SK'!B108)</f>
        <v/>
      </c>
      <c r="C108" s="217" t="str">
        <f>IF('N-Bedarf SK'!D108="","",'N-Bedarf SK'!D108)</f>
        <v/>
      </c>
      <c r="D108" s="218" t="str">
        <f>IF('N-Bedarf SK'!C108="","",'N-Bedarf SK'!C108)</f>
        <v/>
      </c>
      <c r="E108" s="219" t="str">
        <f>IF('N-Bedarf SK'!AE108="","",'N-Bedarf SK'!AE108)</f>
        <v/>
      </c>
      <c r="F108" s="219"/>
      <c r="G108" s="219"/>
      <c r="H108" s="345" t="str">
        <f t="shared" si="49"/>
        <v/>
      </c>
      <c r="I108" s="345" t="str">
        <f t="shared" si="50"/>
        <v/>
      </c>
      <c r="J108" s="345" t="str">
        <f t="shared" si="51"/>
        <v/>
      </c>
      <c r="K108" s="220">
        <f t="shared" si="64"/>
        <v>0</v>
      </c>
      <c r="L108" s="220">
        <f t="shared" si="52"/>
        <v>0</v>
      </c>
      <c r="M108" s="220">
        <f t="shared" si="53"/>
        <v>0</v>
      </c>
      <c r="N108" s="220" t="str">
        <f t="shared" si="54"/>
        <v/>
      </c>
      <c r="O108" s="220" t="str">
        <f t="shared" si="55"/>
        <v/>
      </c>
      <c r="P108" s="220" t="str">
        <f t="shared" si="56"/>
        <v/>
      </c>
      <c r="Q108" s="214" t="str">
        <f t="shared" si="33"/>
        <v/>
      </c>
      <c r="R108" s="141"/>
      <c r="S108" s="211"/>
      <c r="T108" s="211" t="str">
        <f t="shared" si="34"/>
        <v/>
      </c>
      <c r="U108" s="127" t="str">
        <f t="shared" si="57"/>
        <v/>
      </c>
      <c r="V108" s="127" t="str">
        <f t="shared" si="58"/>
        <v/>
      </c>
      <c r="W108" s="127" t="str">
        <f t="shared" si="35"/>
        <v/>
      </c>
      <c r="X108" s="127" t="str">
        <f t="shared" si="36"/>
        <v/>
      </c>
      <c r="Y108" s="141"/>
      <c r="Z108" s="211"/>
      <c r="AA108" s="212" t="str">
        <f t="shared" si="37"/>
        <v/>
      </c>
      <c r="AB108" s="127" t="str">
        <f t="shared" si="59"/>
        <v/>
      </c>
      <c r="AC108" s="127" t="str">
        <f t="shared" si="60"/>
        <v/>
      </c>
      <c r="AD108" s="127" t="str">
        <f t="shared" si="38"/>
        <v/>
      </c>
      <c r="AE108" s="127" t="str">
        <f t="shared" si="39"/>
        <v/>
      </c>
      <c r="AF108" s="213" t="str">
        <f t="shared" si="65"/>
        <v/>
      </c>
      <c r="AG108" s="141"/>
      <c r="AH108" s="211"/>
      <c r="AI108" s="211" t="str">
        <f t="shared" si="40"/>
        <v/>
      </c>
      <c r="AJ108" s="153" t="str">
        <f t="shared" si="61"/>
        <v/>
      </c>
      <c r="AK108" s="153" t="str">
        <f t="shared" si="41"/>
        <v/>
      </c>
      <c r="AL108" s="153" t="str">
        <f t="shared" si="42"/>
        <v/>
      </c>
      <c r="AM108" s="141"/>
      <c r="AN108" s="211"/>
      <c r="AO108" s="211" t="str">
        <f t="shared" si="43"/>
        <v/>
      </c>
      <c r="AP108" s="153" t="str">
        <f t="shared" si="62"/>
        <v/>
      </c>
      <c r="AQ108" s="153" t="str">
        <f t="shared" si="44"/>
        <v/>
      </c>
      <c r="AR108" s="153" t="str">
        <f t="shared" si="45"/>
        <v/>
      </c>
      <c r="AS108" s="141"/>
      <c r="AT108" s="211"/>
      <c r="AU108" s="211" t="str">
        <f t="shared" si="46"/>
        <v/>
      </c>
      <c r="AV108" s="153" t="str">
        <f t="shared" si="63"/>
        <v/>
      </c>
      <c r="AW108" s="153" t="str">
        <f t="shared" si="47"/>
        <v/>
      </c>
      <c r="AX108" s="153" t="str">
        <f t="shared" si="48"/>
        <v/>
      </c>
    </row>
    <row r="109" spans="1:50" ht="29.45" customHeight="1" x14ac:dyDescent="0.25">
      <c r="A109" s="216" t="str">
        <f>IF(B109="","",MAX($A$8:A108)+1)</f>
        <v/>
      </c>
      <c r="B109" s="216" t="str">
        <f>IF('N-Bedarf SK'!B109="","",'N-Bedarf SK'!B109)</f>
        <v/>
      </c>
      <c r="C109" s="217" t="str">
        <f>IF('N-Bedarf SK'!D109="","",'N-Bedarf SK'!D109)</f>
        <v/>
      </c>
      <c r="D109" s="218" t="str">
        <f>IF('N-Bedarf SK'!C109="","",'N-Bedarf SK'!C109)</f>
        <v/>
      </c>
      <c r="E109" s="219" t="str">
        <f>IF('N-Bedarf SK'!AE109="","",'N-Bedarf SK'!AE109)</f>
        <v/>
      </c>
      <c r="F109" s="219"/>
      <c r="G109" s="219"/>
      <c r="H109" s="345" t="str">
        <f t="shared" si="49"/>
        <v/>
      </c>
      <c r="I109" s="345" t="str">
        <f t="shared" si="50"/>
        <v/>
      </c>
      <c r="J109" s="345" t="str">
        <f t="shared" si="51"/>
        <v/>
      </c>
      <c r="K109" s="220">
        <f t="shared" si="64"/>
        <v>0</v>
      </c>
      <c r="L109" s="220">
        <f t="shared" si="52"/>
        <v>0</v>
      </c>
      <c r="M109" s="220">
        <f t="shared" si="53"/>
        <v>0</v>
      </c>
      <c r="N109" s="220" t="str">
        <f t="shared" si="54"/>
        <v/>
      </c>
      <c r="O109" s="220" t="str">
        <f t="shared" si="55"/>
        <v/>
      </c>
      <c r="P109" s="220" t="str">
        <f t="shared" si="56"/>
        <v/>
      </c>
      <c r="Q109" s="214" t="str">
        <f t="shared" si="33"/>
        <v/>
      </c>
      <c r="R109" s="141"/>
      <c r="S109" s="211"/>
      <c r="T109" s="211" t="str">
        <f t="shared" si="34"/>
        <v/>
      </c>
      <c r="U109" s="127" t="str">
        <f t="shared" si="57"/>
        <v/>
      </c>
      <c r="V109" s="127" t="str">
        <f t="shared" si="58"/>
        <v/>
      </c>
      <c r="W109" s="127" t="str">
        <f t="shared" si="35"/>
        <v/>
      </c>
      <c r="X109" s="127" t="str">
        <f t="shared" si="36"/>
        <v/>
      </c>
      <c r="Y109" s="141"/>
      <c r="Z109" s="211"/>
      <c r="AA109" s="212" t="str">
        <f t="shared" si="37"/>
        <v/>
      </c>
      <c r="AB109" s="127" t="str">
        <f t="shared" si="59"/>
        <v/>
      </c>
      <c r="AC109" s="127" t="str">
        <f t="shared" si="60"/>
        <v/>
      </c>
      <c r="AD109" s="127" t="str">
        <f t="shared" si="38"/>
        <v/>
      </c>
      <c r="AE109" s="127" t="str">
        <f t="shared" si="39"/>
        <v/>
      </c>
      <c r="AF109" s="213" t="str">
        <f t="shared" si="65"/>
        <v/>
      </c>
      <c r="AG109" s="141"/>
      <c r="AH109" s="211"/>
      <c r="AI109" s="211" t="str">
        <f t="shared" si="40"/>
        <v/>
      </c>
      <c r="AJ109" s="153" t="str">
        <f t="shared" si="61"/>
        <v/>
      </c>
      <c r="AK109" s="153" t="str">
        <f t="shared" si="41"/>
        <v/>
      </c>
      <c r="AL109" s="153" t="str">
        <f t="shared" si="42"/>
        <v/>
      </c>
      <c r="AM109" s="141"/>
      <c r="AN109" s="211"/>
      <c r="AO109" s="211" t="str">
        <f t="shared" si="43"/>
        <v/>
      </c>
      <c r="AP109" s="153" t="str">
        <f t="shared" si="62"/>
        <v/>
      </c>
      <c r="AQ109" s="153" t="str">
        <f t="shared" si="44"/>
        <v/>
      </c>
      <c r="AR109" s="153" t="str">
        <f t="shared" si="45"/>
        <v/>
      </c>
      <c r="AS109" s="141"/>
      <c r="AT109" s="211"/>
      <c r="AU109" s="211" t="str">
        <f t="shared" si="46"/>
        <v/>
      </c>
      <c r="AV109" s="153" t="str">
        <f t="shared" si="63"/>
        <v/>
      </c>
      <c r="AW109" s="153" t="str">
        <f t="shared" si="47"/>
        <v/>
      </c>
      <c r="AX109" s="153" t="str">
        <f t="shared" si="48"/>
        <v/>
      </c>
    </row>
    <row r="110" spans="1:50" ht="29.45" customHeight="1" x14ac:dyDescent="0.25">
      <c r="A110" s="216" t="str">
        <f>IF(B110="","",MAX($A$8:A109)+1)</f>
        <v/>
      </c>
      <c r="B110" s="216" t="str">
        <f>IF('N-Bedarf SK'!B110="","",'N-Bedarf SK'!B110)</f>
        <v/>
      </c>
      <c r="C110" s="217" t="str">
        <f>IF('N-Bedarf SK'!D110="","",'N-Bedarf SK'!D110)</f>
        <v/>
      </c>
      <c r="D110" s="218" t="str">
        <f>IF('N-Bedarf SK'!C110="","",'N-Bedarf SK'!C110)</f>
        <v/>
      </c>
      <c r="E110" s="219" t="str">
        <f>IF('N-Bedarf SK'!AE110="","",'N-Bedarf SK'!AE110)</f>
        <v/>
      </c>
      <c r="F110" s="219"/>
      <c r="G110" s="219"/>
      <c r="H110" s="345" t="str">
        <f t="shared" si="49"/>
        <v/>
      </c>
      <c r="I110" s="345" t="str">
        <f t="shared" si="50"/>
        <v/>
      </c>
      <c r="J110" s="345" t="str">
        <f t="shared" si="51"/>
        <v/>
      </c>
      <c r="K110" s="220">
        <f t="shared" si="64"/>
        <v>0</v>
      </c>
      <c r="L110" s="220">
        <f t="shared" si="52"/>
        <v>0</v>
      </c>
      <c r="M110" s="220">
        <f t="shared" si="53"/>
        <v>0</v>
      </c>
      <c r="N110" s="220" t="str">
        <f t="shared" si="54"/>
        <v/>
      </c>
      <c r="O110" s="220" t="str">
        <f t="shared" si="55"/>
        <v/>
      </c>
      <c r="P110" s="220" t="str">
        <f t="shared" si="56"/>
        <v/>
      </c>
      <c r="Q110" s="214" t="str">
        <f t="shared" si="33"/>
        <v/>
      </c>
      <c r="R110" s="141"/>
      <c r="S110" s="211"/>
      <c r="T110" s="211" t="str">
        <f t="shared" si="34"/>
        <v/>
      </c>
      <c r="U110" s="127" t="str">
        <f t="shared" si="57"/>
        <v/>
      </c>
      <c r="V110" s="127" t="str">
        <f t="shared" si="58"/>
        <v/>
      </c>
      <c r="W110" s="127" t="str">
        <f t="shared" si="35"/>
        <v/>
      </c>
      <c r="X110" s="127" t="str">
        <f t="shared" si="36"/>
        <v/>
      </c>
      <c r="Y110" s="141"/>
      <c r="Z110" s="211"/>
      <c r="AA110" s="212" t="str">
        <f t="shared" si="37"/>
        <v/>
      </c>
      <c r="AB110" s="127" t="str">
        <f t="shared" si="59"/>
        <v/>
      </c>
      <c r="AC110" s="127" t="str">
        <f t="shared" si="60"/>
        <v/>
      </c>
      <c r="AD110" s="127" t="str">
        <f t="shared" si="38"/>
        <v/>
      </c>
      <c r="AE110" s="127" t="str">
        <f t="shared" si="39"/>
        <v/>
      </c>
      <c r="AF110" s="213" t="str">
        <f t="shared" si="65"/>
        <v/>
      </c>
      <c r="AG110" s="141"/>
      <c r="AH110" s="211"/>
      <c r="AI110" s="211" t="str">
        <f t="shared" si="40"/>
        <v/>
      </c>
      <c r="AJ110" s="153" t="str">
        <f t="shared" si="61"/>
        <v/>
      </c>
      <c r="AK110" s="153" t="str">
        <f t="shared" si="41"/>
        <v/>
      </c>
      <c r="AL110" s="153" t="str">
        <f t="shared" si="42"/>
        <v/>
      </c>
      <c r="AM110" s="141"/>
      <c r="AN110" s="211"/>
      <c r="AO110" s="211" t="str">
        <f t="shared" si="43"/>
        <v/>
      </c>
      <c r="AP110" s="153" t="str">
        <f t="shared" si="62"/>
        <v/>
      </c>
      <c r="AQ110" s="153" t="str">
        <f t="shared" si="44"/>
        <v/>
      </c>
      <c r="AR110" s="153" t="str">
        <f t="shared" si="45"/>
        <v/>
      </c>
      <c r="AS110" s="141"/>
      <c r="AT110" s="211"/>
      <c r="AU110" s="211" t="str">
        <f t="shared" si="46"/>
        <v/>
      </c>
      <c r="AV110" s="153" t="str">
        <f t="shared" si="63"/>
        <v/>
      </c>
      <c r="AW110" s="153" t="str">
        <f t="shared" si="47"/>
        <v/>
      </c>
      <c r="AX110" s="153" t="str">
        <f t="shared" si="48"/>
        <v/>
      </c>
    </row>
    <row r="111" spans="1:50" ht="29.45" customHeight="1" x14ac:dyDescent="0.25">
      <c r="A111" s="216" t="str">
        <f>IF(B111="","",MAX($A$8:A110)+1)</f>
        <v/>
      </c>
      <c r="B111" s="216" t="str">
        <f>IF('N-Bedarf SK'!B111="","",'N-Bedarf SK'!B111)</f>
        <v/>
      </c>
      <c r="C111" s="217" t="str">
        <f>IF('N-Bedarf SK'!D111="","",'N-Bedarf SK'!D111)</f>
        <v/>
      </c>
      <c r="D111" s="218" t="str">
        <f>IF('N-Bedarf SK'!C111="","",'N-Bedarf SK'!C111)</f>
        <v/>
      </c>
      <c r="E111" s="219" t="str">
        <f>IF('N-Bedarf SK'!AE111="","",'N-Bedarf SK'!AE111)</f>
        <v/>
      </c>
      <c r="F111" s="219"/>
      <c r="G111" s="219"/>
      <c r="H111" s="345" t="str">
        <f t="shared" si="49"/>
        <v/>
      </c>
      <c r="I111" s="345" t="str">
        <f t="shared" si="50"/>
        <v/>
      </c>
      <c r="J111" s="345" t="str">
        <f t="shared" si="51"/>
        <v/>
      </c>
      <c r="K111" s="220">
        <f t="shared" si="64"/>
        <v>0</v>
      </c>
      <c r="L111" s="220">
        <f t="shared" si="52"/>
        <v>0</v>
      </c>
      <c r="M111" s="220">
        <f t="shared" si="53"/>
        <v>0</v>
      </c>
      <c r="N111" s="220" t="str">
        <f t="shared" si="54"/>
        <v/>
      </c>
      <c r="O111" s="220" t="str">
        <f t="shared" si="55"/>
        <v/>
      </c>
      <c r="P111" s="220" t="str">
        <f t="shared" si="56"/>
        <v/>
      </c>
      <c r="Q111" s="214" t="str">
        <f t="shared" si="33"/>
        <v/>
      </c>
      <c r="R111" s="141"/>
      <c r="S111" s="211"/>
      <c r="T111" s="211" t="str">
        <f t="shared" si="34"/>
        <v/>
      </c>
      <c r="U111" s="127" t="str">
        <f t="shared" si="57"/>
        <v/>
      </c>
      <c r="V111" s="127" t="str">
        <f t="shared" si="58"/>
        <v/>
      </c>
      <c r="W111" s="127" t="str">
        <f t="shared" si="35"/>
        <v/>
      </c>
      <c r="X111" s="127" t="str">
        <f t="shared" si="36"/>
        <v/>
      </c>
      <c r="Y111" s="141"/>
      <c r="Z111" s="211"/>
      <c r="AA111" s="212" t="str">
        <f t="shared" si="37"/>
        <v/>
      </c>
      <c r="AB111" s="127" t="str">
        <f t="shared" si="59"/>
        <v/>
      </c>
      <c r="AC111" s="127" t="str">
        <f t="shared" si="60"/>
        <v/>
      </c>
      <c r="AD111" s="127" t="str">
        <f t="shared" si="38"/>
        <v/>
      </c>
      <c r="AE111" s="127" t="str">
        <f t="shared" si="39"/>
        <v/>
      </c>
      <c r="AF111" s="213" t="str">
        <f t="shared" si="65"/>
        <v/>
      </c>
      <c r="AG111" s="141"/>
      <c r="AH111" s="211"/>
      <c r="AI111" s="211" t="str">
        <f t="shared" si="40"/>
        <v/>
      </c>
      <c r="AJ111" s="153" t="str">
        <f t="shared" si="61"/>
        <v/>
      </c>
      <c r="AK111" s="153" t="str">
        <f t="shared" si="41"/>
        <v/>
      </c>
      <c r="AL111" s="153" t="str">
        <f t="shared" si="42"/>
        <v/>
      </c>
      <c r="AM111" s="141"/>
      <c r="AN111" s="211"/>
      <c r="AO111" s="211" t="str">
        <f t="shared" si="43"/>
        <v/>
      </c>
      <c r="AP111" s="153" t="str">
        <f t="shared" si="62"/>
        <v/>
      </c>
      <c r="AQ111" s="153" t="str">
        <f t="shared" si="44"/>
        <v/>
      </c>
      <c r="AR111" s="153" t="str">
        <f t="shared" si="45"/>
        <v/>
      </c>
      <c r="AS111" s="141"/>
      <c r="AT111" s="211"/>
      <c r="AU111" s="211" t="str">
        <f t="shared" si="46"/>
        <v/>
      </c>
      <c r="AV111" s="153" t="str">
        <f t="shared" si="63"/>
        <v/>
      </c>
      <c r="AW111" s="153" t="str">
        <f t="shared" si="47"/>
        <v/>
      </c>
      <c r="AX111" s="153" t="str">
        <f t="shared" si="48"/>
        <v/>
      </c>
    </row>
    <row r="112" spans="1:50" ht="29.45" customHeight="1" x14ac:dyDescent="0.25">
      <c r="A112" s="216" t="str">
        <f>IF(B112="","",MAX($A$8:A111)+1)</f>
        <v/>
      </c>
      <c r="B112" s="216" t="str">
        <f>IF('N-Bedarf SK'!B112="","",'N-Bedarf SK'!B112)</f>
        <v/>
      </c>
      <c r="C112" s="217" t="str">
        <f>IF('N-Bedarf SK'!D112="","",'N-Bedarf SK'!D112)</f>
        <v/>
      </c>
      <c r="D112" s="218" t="str">
        <f>IF('N-Bedarf SK'!C112="","",'N-Bedarf SK'!C112)</f>
        <v/>
      </c>
      <c r="E112" s="219" t="str">
        <f>IF('N-Bedarf SK'!AE112="","",'N-Bedarf SK'!AE112)</f>
        <v/>
      </c>
      <c r="F112" s="219"/>
      <c r="G112" s="219"/>
      <c r="H112" s="345" t="str">
        <f t="shared" si="49"/>
        <v/>
      </c>
      <c r="I112" s="345" t="str">
        <f t="shared" si="50"/>
        <v/>
      </c>
      <c r="J112" s="345" t="str">
        <f t="shared" si="51"/>
        <v/>
      </c>
      <c r="K112" s="220">
        <f t="shared" si="64"/>
        <v>0</v>
      </c>
      <c r="L112" s="220">
        <f t="shared" si="52"/>
        <v>0</v>
      </c>
      <c r="M112" s="220">
        <f t="shared" si="53"/>
        <v>0</v>
      </c>
      <c r="N112" s="220" t="str">
        <f t="shared" si="54"/>
        <v/>
      </c>
      <c r="O112" s="220" t="str">
        <f t="shared" si="55"/>
        <v/>
      </c>
      <c r="P112" s="220" t="str">
        <f t="shared" si="56"/>
        <v/>
      </c>
      <c r="Q112" s="214" t="str">
        <f t="shared" si="33"/>
        <v/>
      </c>
      <c r="R112" s="141"/>
      <c r="S112" s="211"/>
      <c r="T112" s="211" t="str">
        <f t="shared" si="34"/>
        <v/>
      </c>
      <c r="U112" s="127" t="str">
        <f t="shared" si="57"/>
        <v/>
      </c>
      <c r="V112" s="127" t="str">
        <f t="shared" si="58"/>
        <v/>
      </c>
      <c r="W112" s="127" t="str">
        <f t="shared" si="35"/>
        <v/>
      </c>
      <c r="X112" s="127" t="str">
        <f t="shared" si="36"/>
        <v/>
      </c>
      <c r="Y112" s="141"/>
      <c r="Z112" s="211"/>
      <c r="AA112" s="212" t="str">
        <f t="shared" si="37"/>
        <v/>
      </c>
      <c r="AB112" s="127" t="str">
        <f t="shared" si="59"/>
        <v/>
      </c>
      <c r="AC112" s="127" t="str">
        <f t="shared" si="60"/>
        <v/>
      </c>
      <c r="AD112" s="127" t="str">
        <f t="shared" si="38"/>
        <v/>
      </c>
      <c r="AE112" s="127" t="str">
        <f t="shared" si="39"/>
        <v/>
      </c>
      <c r="AF112" s="213" t="str">
        <f t="shared" si="65"/>
        <v/>
      </c>
      <c r="AG112" s="141"/>
      <c r="AH112" s="211"/>
      <c r="AI112" s="211" t="str">
        <f t="shared" si="40"/>
        <v/>
      </c>
      <c r="AJ112" s="153" t="str">
        <f t="shared" si="61"/>
        <v/>
      </c>
      <c r="AK112" s="153" t="str">
        <f t="shared" si="41"/>
        <v/>
      </c>
      <c r="AL112" s="153" t="str">
        <f t="shared" si="42"/>
        <v/>
      </c>
      <c r="AM112" s="141"/>
      <c r="AN112" s="211"/>
      <c r="AO112" s="211" t="str">
        <f t="shared" si="43"/>
        <v/>
      </c>
      <c r="AP112" s="153" t="str">
        <f t="shared" si="62"/>
        <v/>
      </c>
      <c r="AQ112" s="153" t="str">
        <f t="shared" si="44"/>
        <v/>
      </c>
      <c r="AR112" s="153" t="str">
        <f t="shared" si="45"/>
        <v/>
      </c>
      <c r="AS112" s="141"/>
      <c r="AT112" s="211"/>
      <c r="AU112" s="211" t="str">
        <f t="shared" si="46"/>
        <v/>
      </c>
      <c r="AV112" s="153" t="str">
        <f t="shared" si="63"/>
        <v/>
      </c>
      <c r="AW112" s="153" t="str">
        <f t="shared" si="47"/>
        <v/>
      </c>
      <c r="AX112" s="153" t="str">
        <f t="shared" si="48"/>
        <v/>
      </c>
    </row>
    <row r="113" spans="1:50" ht="29.45" customHeight="1" x14ac:dyDescent="0.25">
      <c r="A113" s="216" t="str">
        <f>IF(B113="","",MAX($A$8:A112)+1)</f>
        <v/>
      </c>
      <c r="B113" s="216" t="str">
        <f>IF('N-Bedarf SK'!B113="","",'N-Bedarf SK'!B113)</f>
        <v/>
      </c>
      <c r="C113" s="217" t="str">
        <f>IF('N-Bedarf SK'!D113="","",'N-Bedarf SK'!D113)</f>
        <v/>
      </c>
      <c r="D113" s="218" t="str">
        <f>IF('N-Bedarf SK'!C113="","",'N-Bedarf SK'!C113)</f>
        <v/>
      </c>
      <c r="E113" s="219" t="str">
        <f>IF('N-Bedarf SK'!AE113="","",'N-Bedarf SK'!AE113)</f>
        <v/>
      </c>
      <c r="F113" s="219"/>
      <c r="G113" s="219"/>
      <c r="H113" s="345" t="str">
        <f t="shared" si="49"/>
        <v/>
      </c>
      <c r="I113" s="345" t="str">
        <f t="shared" si="50"/>
        <v/>
      </c>
      <c r="J113" s="345" t="str">
        <f t="shared" si="51"/>
        <v/>
      </c>
      <c r="K113" s="220">
        <f t="shared" si="64"/>
        <v>0</v>
      </c>
      <c r="L113" s="220">
        <f t="shared" si="52"/>
        <v>0</v>
      </c>
      <c r="M113" s="220">
        <f t="shared" si="53"/>
        <v>0</v>
      </c>
      <c r="N113" s="220" t="str">
        <f t="shared" si="54"/>
        <v/>
      </c>
      <c r="O113" s="220" t="str">
        <f t="shared" si="55"/>
        <v/>
      </c>
      <c r="P113" s="220" t="str">
        <f t="shared" si="56"/>
        <v/>
      </c>
      <c r="Q113" s="214" t="str">
        <f t="shared" si="33"/>
        <v/>
      </c>
      <c r="R113" s="141"/>
      <c r="S113" s="211"/>
      <c r="T113" s="211" t="str">
        <f t="shared" si="34"/>
        <v/>
      </c>
      <c r="U113" s="127" t="str">
        <f t="shared" si="57"/>
        <v/>
      </c>
      <c r="V113" s="127" t="str">
        <f t="shared" si="58"/>
        <v/>
      </c>
      <c r="W113" s="127" t="str">
        <f t="shared" si="35"/>
        <v/>
      </c>
      <c r="X113" s="127" t="str">
        <f t="shared" si="36"/>
        <v/>
      </c>
      <c r="Y113" s="141"/>
      <c r="Z113" s="211"/>
      <c r="AA113" s="212" t="str">
        <f t="shared" si="37"/>
        <v/>
      </c>
      <c r="AB113" s="127" t="str">
        <f t="shared" si="59"/>
        <v/>
      </c>
      <c r="AC113" s="127" t="str">
        <f t="shared" si="60"/>
        <v/>
      </c>
      <c r="AD113" s="127" t="str">
        <f t="shared" si="38"/>
        <v/>
      </c>
      <c r="AE113" s="127" t="str">
        <f t="shared" si="39"/>
        <v/>
      </c>
      <c r="AF113" s="213" t="str">
        <f t="shared" si="65"/>
        <v/>
      </c>
      <c r="AG113" s="141"/>
      <c r="AH113" s="211"/>
      <c r="AI113" s="211" t="str">
        <f t="shared" si="40"/>
        <v/>
      </c>
      <c r="AJ113" s="153" t="str">
        <f t="shared" si="61"/>
        <v/>
      </c>
      <c r="AK113" s="153" t="str">
        <f t="shared" si="41"/>
        <v/>
      </c>
      <c r="AL113" s="153" t="str">
        <f t="shared" si="42"/>
        <v/>
      </c>
      <c r="AM113" s="141"/>
      <c r="AN113" s="211"/>
      <c r="AO113" s="211" t="str">
        <f t="shared" si="43"/>
        <v/>
      </c>
      <c r="AP113" s="153" t="str">
        <f t="shared" si="62"/>
        <v/>
      </c>
      <c r="AQ113" s="153" t="str">
        <f t="shared" si="44"/>
        <v/>
      </c>
      <c r="AR113" s="153" t="str">
        <f t="shared" si="45"/>
        <v/>
      </c>
      <c r="AS113" s="141"/>
      <c r="AT113" s="211"/>
      <c r="AU113" s="211" t="str">
        <f t="shared" si="46"/>
        <v/>
      </c>
      <c r="AV113" s="153" t="str">
        <f t="shared" si="63"/>
        <v/>
      </c>
      <c r="AW113" s="153" t="str">
        <f t="shared" si="47"/>
        <v/>
      </c>
      <c r="AX113" s="153" t="str">
        <f t="shared" si="48"/>
        <v/>
      </c>
    </row>
    <row r="114" spans="1:50" ht="29.45" customHeight="1" x14ac:dyDescent="0.25">
      <c r="A114" s="216" t="str">
        <f>IF(B114="","",MAX($A$8:A113)+1)</f>
        <v/>
      </c>
      <c r="B114" s="216" t="str">
        <f>IF('N-Bedarf SK'!B114="","",'N-Bedarf SK'!B114)</f>
        <v/>
      </c>
      <c r="C114" s="217" t="str">
        <f>IF('N-Bedarf SK'!D114="","",'N-Bedarf SK'!D114)</f>
        <v/>
      </c>
      <c r="D114" s="218" t="str">
        <f>IF('N-Bedarf SK'!C114="","",'N-Bedarf SK'!C114)</f>
        <v/>
      </c>
      <c r="E114" s="219" t="str">
        <f>IF('N-Bedarf SK'!AE114="","",'N-Bedarf SK'!AE114)</f>
        <v/>
      </c>
      <c r="F114" s="219"/>
      <c r="G114" s="219"/>
      <c r="H114" s="345" t="str">
        <f t="shared" si="49"/>
        <v/>
      </c>
      <c r="I114" s="345" t="str">
        <f t="shared" si="50"/>
        <v/>
      </c>
      <c r="J114" s="345" t="str">
        <f t="shared" si="51"/>
        <v/>
      </c>
      <c r="K114" s="220">
        <f t="shared" si="64"/>
        <v>0</v>
      </c>
      <c r="L114" s="220">
        <f t="shared" si="52"/>
        <v>0</v>
      </c>
      <c r="M114" s="220">
        <f t="shared" si="53"/>
        <v>0</v>
      </c>
      <c r="N114" s="220" t="str">
        <f t="shared" si="54"/>
        <v/>
      </c>
      <c r="O114" s="220" t="str">
        <f t="shared" si="55"/>
        <v/>
      </c>
      <c r="P114" s="220" t="str">
        <f t="shared" si="56"/>
        <v/>
      </c>
      <c r="Q114" s="214" t="str">
        <f t="shared" si="33"/>
        <v/>
      </c>
      <c r="R114" s="141"/>
      <c r="S114" s="211"/>
      <c r="T114" s="211" t="str">
        <f t="shared" si="34"/>
        <v/>
      </c>
      <c r="U114" s="127" t="str">
        <f t="shared" si="57"/>
        <v/>
      </c>
      <c r="V114" s="127" t="str">
        <f t="shared" si="58"/>
        <v/>
      </c>
      <c r="W114" s="127" t="str">
        <f t="shared" si="35"/>
        <v/>
      </c>
      <c r="X114" s="127" t="str">
        <f t="shared" si="36"/>
        <v/>
      </c>
      <c r="Y114" s="141"/>
      <c r="Z114" s="211"/>
      <c r="AA114" s="212" t="str">
        <f t="shared" si="37"/>
        <v/>
      </c>
      <c r="AB114" s="127" t="str">
        <f t="shared" si="59"/>
        <v/>
      </c>
      <c r="AC114" s="127" t="str">
        <f t="shared" si="60"/>
        <v/>
      </c>
      <c r="AD114" s="127" t="str">
        <f t="shared" si="38"/>
        <v/>
      </c>
      <c r="AE114" s="127" t="str">
        <f t="shared" si="39"/>
        <v/>
      </c>
      <c r="AF114" s="213" t="str">
        <f t="shared" si="65"/>
        <v/>
      </c>
      <c r="AG114" s="141"/>
      <c r="AH114" s="211"/>
      <c r="AI114" s="211" t="str">
        <f t="shared" si="40"/>
        <v/>
      </c>
      <c r="AJ114" s="153" t="str">
        <f t="shared" si="61"/>
        <v/>
      </c>
      <c r="AK114" s="153" t="str">
        <f t="shared" si="41"/>
        <v/>
      </c>
      <c r="AL114" s="153" t="str">
        <f t="shared" si="42"/>
        <v/>
      </c>
      <c r="AM114" s="141"/>
      <c r="AN114" s="211"/>
      <c r="AO114" s="211" t="str">
        <f t="shared" si="43"/>
        <v/>
      </c>
      <c r="AP114" s="153" t="str">
        <f t="shared" si="62"/>
        <v/>
      </c>
      <c r="AQ114" s="153" t="str">
        <f t="shared" si="44"/>
        <v/>
      </c>
      <c r="AR114" s="153" t="str">
        <f t="shared" si="45"/>
        <v/>
      </c>
      <c r="AS114" s="141"/>
      <c r="AT114" s="211"/>
      <c r="AU114" s="211" t="str">
        <f t="shared" si="46"/>
        <v/>
      </c>
      <c r="AV114" s="153" t="str">
        <f t="shared" si="63"/>
        <v/>
      </c>
      <c r="AW114" s="153" t="str">
        <f t="shared" si="47"/>
        <v/>
      </c>
      <c r="AX114" s="153" t="str">
        <f t="shared" si="48"/>
        <v/>
      </c>
    </row>
    <row r="115" spans="1:50" ht="29.45" customHeight="1" x14ac:dyDescent="0.25">
      <c r="A115" s="216" t="str">
        <f>IF(B115="","",MAX($A$8:A114)+1)</f>
        <v/>
      </c>
      <c r="B115" s="216" t="str">
        <f>IF('N-Bedarf SK'!B115="","",'N-Bedarf SK'!B115)</f>
        <v/>
      </c>
      <c r="C115" s="217" t="str">
        <f>IF('N-Bedarf SK'!D115="","",'N-Bedarf SK'!D115)</f>
        <v/>
      </c>
      <c r="D115" s="218" t="str">
        <f>IF('N-Bedarf SK'!C115="","",'N-Bedarf SK'!C115)</f>
        <v/>
      </c>
      <c r="E115" s="219" t="str">
        <f>IF('N-Bedarf SK'!AE115="","",'N-Bedarf SK'!AE115)</f>
        <v/>
      </c>
      <c r="F115" s="219"/>
      <c r="G115" s="219"/>
      <c r="H115" s="345" t="str">
        <f t="shared" si="49"/>
        <v/>
      </c>
      <c r="I115" s="345" t="str">
        <f t="shared" si="50"/>
        <v/>
      </c>
      <c r="J115" s="345" t="str">
        <f t="shared" si="51"/>
        <v/>
      </c>
      <c r="K115" s="220">
        <f t="shared" si="64"/>
        <v>0</v>
      </c>
      <c r="L115" s="220">
        <f t="shared" si="52"/>
        <v>0</v>
      </c>
      <c r="M115" s="220">
        <f t="shared" si="53"/>
        <v>0</v>
      </c>
      <c r="N115" s="220" t="str">
        <f t="shared" si="54"/>
        <v/>
      </c>
      <c r="O115" s="220" t="str">
        <f t="shared" si="55"/>
        <v/>
      </c>
      <c r="P115" s="220" t="str">
        <f t="shared" si="56"/>
        <v/>
      </c>
      <c r="Q115" s="214" t="str">
        <f t="shared" si="33"/>
        <v/>
      </c>
      <c r="R115" s="141"/>
      <c r="S115" s="211"/>
      <c r="T115" s="211" t="str">
        <f t="shared" si="34"/>
        <v/>
      </c>
      <c r="U115" s="127" t="str">
        <f t="shared" si="57"/>
        <v/>
      </c>
      <c r="V115" s="127" t="str">
        <f t="shared" si="58"/>
        <v/>
      </c>
      <c r="W115" s="127" t="str">
        <f t="shared" si="35"/>
        <v/>
      </c>
      <c r="X115" s="127" t="str">
        <f t="shared" si="36"/>
        <v/>
      </c>
      <c r="Y115" s="141"/>
      <c r="Z115" s="211"/>
      <c r="AA115" s="212" t="str">
        <f t="shared" si="37"/>
        <v/>
      </c>
      <c r="AB115" s="127" t="str">
        <f t="shared" si="59"/>
        <v/>
      </c>
      <c r="AC115" s="127" t="str">
        <f t="shared" si="60"/>
        <v/>
      </c>
      <c r="AD115" s="127" t="str">
        <f t="shared" si="38"/>
        <v/>
      </c>
      <c r="AE115" s="127" t="str">
        <f t="shared" si="39"/>
        <v/>
      </c>
      <c r="AF115" s="213" t="str">
        <f t="shared" si="65"/>
        <v/>
      </c>
      <c r="AG115" s="141"/>
      <c r="AH115" s="211"/>
      <c r="AI115" s="211" t="str">
        <f t="shared" si="40"/>
        <v/>
      </c>
      <c r="AJ115" s="153" t="str">
        <f t="shared" si="61"/>
        <v/>
      </c>
      <c r="AK115" s="153" t="str">
        <f t="shared" si="41"/>
        <v/>
      </c>
      <c r="AL115" s="153" t="str">
        <f t="shared" si="42"/>
        <v/>
      </c>
      <c r="AM115" s="141"/>
      <c r="AN115" s="211"/>
      <c r="AO115" s="211" t="str">
        <f t="shared" si="43"/>
        <v/>
      </c>
      <c r="AP115" s="153" t="str">
        <f t="shared" si="62"/>
        <v/>
      </c>
      <c r="AQ115" s="153" t="str">
        <f t="shared" si="44"/>
        <v/>
      </c>
      <c r="AR115" s="153" t="str">
        <f t="shared" si="45"/>
        <v/>
      </c>
      <c r="AS115" s="141"/>
      <c r="AT115" s="211"/>
      <c r="AU115" s="211" t="str">
        <f t="shared" si="46"/>
        <v/>
      </c>
      <c r="AV115" s="153" t="str">
        <f t="shared" si="63"/>
        <v/>
      </c>
      <c r="AW115" s="153" t="str">
        <f t="shared" si="47"/>
        <v/>
      </c>
      <c r="AX115" s="153" t="str">
        <f t="shared" si="48"/>
        <v/>
      </c>
    </row>
    <row r="116" spans="1:50" ht="29.45" customHeight="1" x14ac:dyDescent="0.25">
      <c r="A116" s="216" t="str">
        <f>IF(B116="","",MAX($A$8:A115)+1)</f>
        <v/>
      </c>
      <c r="B116" s="216" t="str">
        <f>IF('N-Bedarf SK'!B116="","",'N-Bedarf SK'!B116)</f>
        <v/>
      </c>
      <c r="C116" s="217" t="str">
        <f>IF('N-Bedarf SK'!D116="","",'N-Bedarf SK'!D116)</f>
        <v/>
      </c>
      <c r="D116" s="218" t="str">
        <f>IF('N-Bedarf SK'!C116="","",'N-Bedarf SK'!C116)</f>
        <v/>
      </c>
      <c r="E116" s="219" t="str">
        <f>IF('N-Bedarf SK'!AE116="","",'N-Bedarf SK'!AE116)</f>
        <v/>
      </c>
      <c r="F116" s="219"/>
      <c r="G116" s="219"/>
      <c r="H116" s="345" t="str">
        <f t="shared" si="49"/>
        <v/>
      </c>
      <c r="I116" s="345" t="str">
        <f t="shared" si="50"/>
        <v/>
      </c>
      <c r="J116" s="345" t="str">
        <f t="shared" si="51"/>
        <v/>
      </c>
      <c r="K116" s="220">
        <f t="shared" si="64"/>
        <v>0</v>
      </c>
      <c r="L116" s="220">
        <f t="shared" si="52"/>
        <v>0</v>
      </c>
      <c r="M116" s="220">
        <f t="shared" si="53"/>
        <v>0</v>
      </c>
      <c r="N116" s="220" t="str">
        <f t="shared" si="54"/>
        <v/>
      </c>
      <c r="O116" s="220" t="str">
        <f t="shared" si="55"/>
        <v/>
      </c>
      <c r="P116" s="220" t="str">
        <f t="shared" si="56"/>
        <v/>
      </c>
      <c r="Q116" s="214" t="str">
        <f t="shared" si="33"/>
        <v/>
      </c>
      <c r="R116" s="141"/>
      <c r="S116" s="211"/>
      <c r="T116" s="211" t="str">
        <f t="shared" si="34"/>
        <v/>
      </c>
      <c r="U116" s="127" t="str">
        <f t="shared" si="57"/>
        <v/>
      </c>
      <c r="V116" s="127" t="str">
        <f t="shared" si="58"/>
        <v/>
      </c>
      <c r="W116" s="127" t="str">
        <f t="shared" si="35"/>
        <v/>
      </c>
      <c r="X116" s="127" t="str">
        <f t="shared" si="36"/>
        <v/>
      </c>
      <c r="Y116" s="141"/>
      <c r="Z116" s="211"/>
      <c r="AA116" s="212" t="str">
        <f t="shared" si="37"/>
        <v/>
      </c>
      <c r="AB116" s="127" t="str">
        <f t="shared" si="59"/>
        <v/>
      </c>
      <c r="AC116" s="127" t="str">
        <f t="shared" si="60"/>
        <v/>
      </c>
      <c r="AD116" s="127" t="str">
        <f t="shared" si="38"/>
        <v/>
      </c>
      <c r="AE116" s="127" t="str">
        <f t="shared" si="39"/>
        <v/>
      </c>
      <c r="AF116" s="213" t="str">
        <f t="shared" si="65"/>
        <v/>
      </c>
      <c r="AG116" s="141"/>
      <c r="AH116" s="211"/>
      <c r="AI116" s="211" t="str">
        <f t="shared" si="40"/>
        <v/>
      </c>
      <c r="AJ116" s="153" t="str">
        <f t="shared" si="61"/>
        <v/>
      </c>
      <c r="AK116" s="153" t="str">
        <f t="shared" si="41"/>
        <v/>
      </c>
      <c r="AL116" s="153" t="str">
        <f t="shared" si="42"/>
        <v/>
      </c>
      <c r="AM116" s="141"/>
      <c r="AN116" s="211"/>
      <c r="AO116" s="211" t="str">
        <f t="shared" si="43"/>
        <v/>
      </c>
      <c r="AP116" s="153" t="str">
        <f t="shared" si="62"/>
        <v/>
      </c>
      <c r="AQ116" s="153" t="str">
        <f t="shared" si="44"/>
        <v/>
      </c>
      <c r="AR116" s="153" t="str">
        <f t="shared" si="45"/>
        <v/>
      </c>
      <c r="AS116" s="141"/>
      <c r="AT116" s="211"/>
      <c r="AU116" s="211" t="str">
        <f t="shared" si="46"/>
        <v/>
      </c>
      <c r="AV116" s="153" t="str">
        <f t="shared" si="63"/>
        <v/>
      </c>
      <c r="AW116" s="153" t="str">
        <f t="shared" si="47"/>
        <v/>
      </c>
      <c r="AX116" s="153" t="str">
        <f t="shared" si="48"/>
        <v/>
      </c>
    </row>
    <row r="117" spans="1:50" ht="29.45" customHeight="1" x14ac:dyDescent="0.25">
      <c r="A117" s="216" t="str">
        <f>IF(B117="","",MAX($A$8:A116)+1)</f>
        <v/>
      </c>
      <c r="B117" s="216" t="str">
        <f>IF('N-Bedarf SK'!B117="","",'N-Bedarf SK'!B117)</f>
        <v/>
      </c>
      <c r="C117" s="217" t="str">
        <f>IF('N-Bedarf SK'!D117="","",'N-Bedarf SK'!D117)</f>
        <v/>
      </c>
      <c r="D117" s="218" t="str">
        <f>IF('N-Bedarf SK'!C117="","",'N-Bedarf SK'!C117)</f>
        <v/>
      </c>
      <c r="E117" s="219" t="str">
        <f>IF('N-Bedarf SK'!AE117="","",'N-Bedarf SK'!AE117)</f>
        <v/>
      </c>
      <c r="F117" s="219"/>
      <c r="G117" s="219"/>
      <c r="H117" s="345" t="str">
        <f t="shared" si="49"/>
        <v/>
      </c>
      <c r="I117" s="345" t="str">
        <f t="shared" si="50"/>
        <v/>
      </c>
      <c r="J117" s="345" t="str">
        <f t="shared" si="51"/>
        <v/>
      </c>
      <c r="K117" s="220">
        <f t="shared" si="64"/>
        <v>0</v>
      </c>
      <c r="L117" s="220">
        <f t="shared" si="52"/>
        <v>0</v>
      </c>
      <c r="M117" s="220">
        <f t="shared" si="53"/>
        <v>0</v>
      </c>
      <c r="N117" s="220" t="str">
        <f t="shared" si="54"/>
        <v/>
      </c>
      <c r="O117" s="220" t="str">
        <f t="shared" si="55"/>
        <v/>
      </c>
      <c r="P117" s="220" t="str">
        <f t="shared" si="56"/>
        <v/>
      </c>
      <c r="Q117" s="214" t="str">
        <f t="shared" si="33"/>
        <v/>
      </c>
      <c r="R117" s="141"/>
      <c r="S117" s="211"/>
      <c r="T117" s="211" t="str">
        <f t="shared" si="34"/>
        <v/>
      </c>
      <c r="U117" s="127" t="str">
        <f t="shared" si="57"/>
        <v/>
      </c>
      <c r="V117" s="127" t="str">
        <f t="shared" si="58"/>
        <v/>
      </c>
      <c r="W117" s="127" t="str">
        <f t="shared" si="35"/>
        <v/>
      </c>
      <c r="X117" s="127" t="str">
        <f t="shared" si="36"/>
        <v/>
      </c>
      <c r="Y117" s="141"/>
      <c r="Z117" s="211"/>
      <c r="AA117" s="212" t="str">
        <f t="shared" si="37"/>
        <v/>
      </c>
      <c r="AB117" s="127" t="str">
        <f t="shared" si="59"/>
        <v/>
      </c>
      <c r="AC117" s="127" t="str">
        <f t="shared" si="60"/>
        <v/>
      </c>
      <c r="AD117" s="127" t="str">
        <f t="shared" si="38"/>
        <v/>
      </c>
      <c r="AE117" s="127" t="str">
        <f t="shared" si="39"/>
        <v/>
      </c>
      <c r="AF117" s="213" t="str">
        <f t="shared" si="65"/>
        <v/>
      </c>
      <c r="AG117" s="141"/>
      <c r="AH117" s="211"/>
      <c r="AI117" s="211" t="str">
        <f t="shared" si="40"/>
        <v/>
      </c>
      <c r="AJ117" s="153" t="str">
        <f t="shared" si="61"/>
        <v/>
      </c>
      <c r="AK117" s="153" t="str">
        <f t="shared" si="41"/>
        <v/>
      </c>
      <c r="AL117" s="153" t="str">
        <f t="shared" si="42"/>
        <v/>
      </c>
      <c r="AM117" s="141"/>
      <c r="AN117" s="211"/>
      <c r="AO117" s="211" t="str">
        <f t="shared" si="43"/>
        <v/>
      </c>
      <c r="AP117" s="153" t="str">
        <f t="shared" si="62"/>
        <v/>
      </c>
      <c r="AQ117" s="153" t="str">
        <f t="shared" si="44"/>
        <v/>
      </c>
      <c r="AR117" s="153" t="str">
        <f t="shared" si="45"/>
        <v/>
      </c>
      <c r="AS117" s="141"/>
      <c r="AT117" s="211"/>
      <c r="AU117" s="211" t="str">
        <f t="shared" si="46"/>
        <v/>
      </c>
      <c r="AV117" s="153" t="str">
        <f t="shared" si="63"/>
        <v/>
      </c>
      <c r="AW117" s="153" t="str">
        <f t="shared" si="47"/>
        <v/>
      </c>
      <c r="AX117" s="153" t="str">
        <f t="shared" si="48"/>
        <v/>
      </c>
    </row>
    <row r="118" spans="1:50" ht="29.45" customHeight="1" x14ac:dyDescent="0.25">
      <c r="A118" s="216" t="str">
        <f>IF(B118="","",MAX($A$8:A117)+1)</f>
        <v/>
      </c>
      <c r="B118" s="216" t="str">
        <f>IF('N-Bedarf SK'!B118="","",'N-Bedarf SK'!B118)</f>
        <v/>
      </c>
      <c r="C118" s="217" t="str">
        <f>IF('N-Bedarf SK'!D118="","",'N-Bedarf SK'!D118)</f>
        <v/>
      </c>
      <c r="D118" s="218" t="str">
        <f>IF('N-Bedarf SK'!C118="","",'N-Bedarf SK'!C118)</f>
        <v/>
      </c>
      <c r="E118" s="219" t="str">
        <f>IF('N-Bedarf SK'!AE118="","",'N-Bedarf SK'!AE118)</f>
        <v/>
      </c>
      <c r="F118" s="219"/>
      <c r="G118" s="219"/>
      <c r="H118" s="345" t="str">
        <f t="shared" si="49"/>
        <v/>
      </c>
      <c r="I118" s="345" t="str">
        <f t="shared" si="50"/>
        <v/>
      </c>
      <c r="J118" s="345" t="str">
        <f t="shared" si="51"/>
        <v/>
      </c>
      <c r="K118" s="220">
        <f t="shared" si="64"/>
        <v>0</v>
      </c>
      <c r="L118" s="220">
        <f t="shared" si="52"/>
        <v>0</v>
      </c>
      <c r="M118" s="220">
        <f t="shared" si="53"/>
        <v>0</v>
      </c>
      <c r="N118" s="220" t="str">
        <f t="shared" si="54"/>
        <v/>
      </c>
      <c r="O118" s="220" t="str">
        <f t="shared" si="55"/>
        <v/>
      </c>
      <c r="P118" s="220" t="str">
        <f t="shared" si="56"/>
        <v/>
      </c>
      <c r="Q118" s="214" t="str">
        <f t="shared" si="33"/>
        <v/>
      </c>
      <c r="R118" s="141"/>
      <c r="S118" s="211"/>
      <c r="T118" s="211" t="str">
        <f t="shared" si="34"/>
        <v/>
      </c>
      <c r="U118" s="127" t="str">
        <f t="shared" si="57"/>
        <v/>
      </c>
      <c r="V118" s="127" t="str">
        <f t="shared" si="58"/>
        <v/>
      </c>
      <c r="W118" s="127" t="str">
        <f t="shared" si="35"/>
        <v/>
      </c>
      <c r="X118" s="127" t="str">
        <f t="shared" si="36"/>
        <v/>
      </c>
      <c r="Y118" s="141"/>
      <c r="Z118" s="211"/>
      <c r="AA118" s="212" t="str">
        <f t="shared" si="37"/>
        <v/>
      </c>
      <c r="AB118" s="127" t="str">
        <f t="shared" si="59"/>
        <v/>
      </c>
      <c r="AC118" s="127" t="str">
        <f t="shared" si="60"/>
        <v/>
      </c>
      <c r="AD118" s="127" t="str">
        <f t="shared" si="38"/>
        <v/>
      </c>
      <c r="AE118" s="127" t="str">
        <f t="shared" si="39"/>
        <v/>
      </c>
      <c r="AF118" s="213" t="str">
        <f t="shared" si="65"/>
        <v/>
      </c>
      <c r="AG118" s="141"/>
      <c r="AH118" s="211"/>
      <c r="AI118" s="211" t="str">
        <f t="shared" si="40"/>
        <v/>
      </c>
      <c r="AJ118" s="153" t="str">
        <f t="shared" si="61"/>
        <v/>
      </c>
      <c r="AK118" s="153" t="str">
        <f t="shared" si="41"/>
        <v/>
      </c>
      <c r="AL118" s="153" t="str">
        <f t="shared" si="42"/>
        <v/>
      </c>
      <c r="AM118" s="141"/>
      <c r="AN118" s="211"/>
      <c r="AO118" s="211" t="str">
        <f t="shared" si="43"/>
        <v/>
      </c>
      <c r="AP118" s="153" t="str">
        <f t="shared" si="62"/>
        <v/>
      </c>
      <c r="AQ118" s="153" t="str">
        <f t="shared" si="44"/>
        <v/>
      </c>
      <c r="AR118" s="153" t="str">
        <f t="shared" si="45"/>
        <v/>
      </c>
      <c r="AS118" s="141"/>
      <c r="AT118" s="211"/>
      <c r="AU118" s="211" t="str">
        <f t="shared" si="46"/>
        <v/>
      </c>
      <c r="AV118" s="153" t="str">
        <f t="shared" si="63"/>
        <v/>
      </c>
      <c r="AW118" s="153" t="str">
        <f t="shared" si="47"/>
        <v/>
      </c>
      <c r="AX118" s="153" t="str">
        <f t="shared" si="48"/>
        <v/>
      </c>
    </row>
    <row r="119" spans="1:50" ht="29.45" customHeight="1" x14ac:dyDescent="0.25">
      <c r="A119" s="216" t="str">
        <f>IF(B119="","",MAX($A$8:A118)+1)</f>
        <v/>
      </c>
      <c r="B119" s="216" t="str">
        <f>IF('N-Bedarf SK'!B119="","",'N-Bedarf SK'!B119)</f>
        <v/>
      </c>
      <c r="C119" s="217" t="str">
        <f>IF('N-Bedarf SK'!D119="","",'N-Bedarf SK'!D119)</f>
        <v/>
      </c>
      <c r="D119" s="218" t="str">
        <f>IF('N-Bedarf SK'!C119="","",'N-Bedarf SK'!C119)</f>
        <v/>
      </c>
      <c r="E119" s="219" t="str">
        <f>IF('N-Bedarf SK'!AE119="","",'N-Bedarf SK'!AE119)</f>
        <v/>
      </c>
      <c r="F119" s="219"/>
      <c r="G119" s="219"/>
      <c r="H119" s="345" t="str">
        <f t="shared" si="49"/>
        <v/>
      </c>
      <c r="I119" s="345" t="str">
        <f t="shared" si="50"/>
        <v/>
      </c>
      <c r="J119" s="345" t="str">
        <f t="shared" si="51"/>
        <v/>
      </c>
      <c r="K119" s="220">
        <f t="shared" si="64"/>
        <v>0</v>
      </c>
      <c r="L119" s="220">
        <f t="shared" si="52"/>
        <v>0</v>
      </c>
      <c r="M119" s="220">
        <f t="shared" si="53"/>
        <v>0</v>
      </c>
      <c r="N119" s="220" t="str">
        <f t="shared" si="54"/>
        <v/>
      </c>
      <c r="O119" s="220" t="str">
        <f t="shared" si="55"/>
        <v/>
      </c>
      <c r="P119" s="220" t="str">
        <f t="shared" si="56"/>
        <v/>
      </c>
      <c r="Q119" s="214" t="str">
        <f t="shared" si="33"/>
        <v/>
      </c>
      <c r="R119" s="141"/>
      <c r="S119" s="211"/>
      <c r="T119" s="211" t="str">
        <f t="shared" si="34"/>
        <v/>
      </c>
      <c r="U119" s="127" t="str">
        <f t="shared" si="57"/>
        <v/>
      </c>
      <c r="V119" s="127" t="str">
        <f t="shared" si="58"/>
        <v/>
      </c>
      <c r="W119" s="127" t="str">
        <f t="shared" si="35"/>
        <v/>
      </c>
      <c r="X119" s="127" t="str">
        <f t="shared" si="36"/>
        <v/>
      </c>
      <c r="Y119" s="141"/>
      <c r="Z119" s="211"/>
      <c r="AA119" s="212" t="str">
        <f t="shared" si="37"/>
        <v/>
      </c>
      <c r="AB119" s="127" t="str">
        <f t="shared" si="59"/>
        <v/>
      </c>
      <c r="AC119" s="127" t="str">
        <f t="shared" si="60"/>
        <v/>
      </c>
      <c r="AD119" s="127" t="str">
        <f t="shared" si="38"/>
        <v/>
      </c>
      <c r="AE119" s="127" t="str">
        <f t="shared" si="39"/>
        <v/>
      </c>
      <c r="AF119" s="213" t="str">
        <f t="shared" si="65"/>
        <v/>
      </c>
      <c r="AG119" s="141"/>
      <c r="AH119" s="211"/>
      <c r="AI119" s="211" t="str">
        <f t="shared" si="40"/>
        <v/>
      </c>
      <c r="AJ119" s="153" t="str">
        <f t="shared" si="61"/>
        <v/>
      </c>
      <c r="AK119" s="153" t="str">
        <f t="shared" si="41"/>
        <v/>
      </c>
      <c r="AL119" s="153" t="str">
        <f t="shared" si="42"/>
        <v/>
      </c>
      <c r="AM119" s="141"/>
      <c r="AN119" s="211"/>
      <c r="AO119" s="211" t="str">
        <f t="shared" si="43"/>
        <v/>
      </c>
      <c r="AP119" s="153" t="str">
        <f t="shared" si="62"/>
        <v/>
      </c>
      <c r="AQ119" s="153" t="str">
        <f t="shared" si="44"/>
        <v/>
      </c>
      <c r="AR119" s="153" t="str">
        <f t="shared" si="45"/>
        <v/>
      </c>
      <c r="AS119" s="141"/>
      <c r="AT119" s="211"/>
      <c r="AU119" s="211" t="str">
        <f t="shared" si="46"/>
        <v/>
      </c>
      <c r="AV119" s="153" t="str">
        <f t="shared" si="63"/>
        <v/>
      </c>
      <c r="AW119" s="153" t="str">
        <f t="shared" si="47"/>
        <v/>
      </c>
      <c r="AX119" s="153" t="str">
        <f t="shared" si="48"/>
        <v/>
      </c>
    </row>
    <row r="120" spans="1:50" ht="29.45" customHeight="1" x14ac:dyDescent="0.25">
      <c r="A120" s="216" t="str">
        <f>IF(B120="","",MAX($A$8:A119)+1)</f>
        <v/>
      </c>
      <c r="B120" s="216" t="str">
        <f>IF('N-Bedarf SK'!B120="","",'N-Bedarf SK'!B120)</f>
        <v/>
      </c>
      <c r="C120" s="217" t="str">
        <f>IF('N-Bedarf SK'!D120="","",'N-Bedarf SK'!D120)</f>
        <v/>
      </c>
      <c r="D120" s="218" t="str">
        <f>IF('N-Bedarf SK'!C120="","",'N-Bedarf SK'!C120)</f>
        <v/>
      </c>
      <c r="E120" s="219" t="str">
        <f>IF('N-Bedarf SK'!AE120="","",'N-Bedarf SK'!AE120)</f>
        <v/>
      </c>
      <c r="F120" s="219"/>
      <c r="G120" s="219"/>
      <c r="H120" s="345" t="str">
        <f t="shared" si="49"/>
        <v/>
      </c>
      <c r="I120" s="345" t="str">
        <f t="shared" si="50"/>
        <v/>
      </c>
      <c r="J120" s="345" t="str">
        <f t="shared" si="51"/>
        <v/>
      </c>
      <c r="K120" s="220">
        <f t="shared" si="64"/>
        <v>0</v>
      </c>
      <c r="L120" s="220">
        <f t="shared" si="52"/>
        <v>0</v>
      </c>
      <c r="M120" s="220">
        <f t="shared" si="53"/>
        <v>0</v>
      </c>
      <c r="N120" s="220" t="str">
        <f t="shared" si="54"/>
        <v/>
      </c>
      <c r="O120" s="220" t="str">
        <f t="shared" si="55"/>
        <v/>
      </c>
      <c r="P120" s="220" t="str">
        <f t="shared" si="56"/>
        <v/>
      </c>
      <c r="Q120" s="214" t="str">
        <f t="shared" si="33"/>
        <v/>
      </c>
      <c r="R120" s="141"/>
      <c r="S120" s="211"/>
      <c r="T120" s="211" t="str">
        <f t="shared" si="34"/>
        <v/>
      </c>
      <c r="U120" s="127" t="str">
        <f t="shared" si="57"/>
        <v/>
      </c>
      <c r="V120" s="127" t="str">
        <f t="shared" si="58"/>
        <v/>
      </c>
      <c r="W120" s="127" t="str">
        <f t="shared" si="35"/>
        <v/>
      </c>
      <c r="X120" s="127" t="str">
        <f t="shared" si="36"/>
        <v/>
      </c>
      <c r="Y120" s="141"/>
      <c r="Z120" s="211"/>
      <c r="AA120" s="212" t="str">
        <f t="shared" si="37"/>
        <v/>
      </c>
      <c r="AB120" s="127" t="str">
        <f t="shared" si="59"/>
        <v/>
      </c>
      <c r="AC120" s="127" t="str">
        <f t="shared" si="60"/>
        <v/>
      </c>
      <c r="AD120" s="127" t="str">
        <f t="shared" si="38"/>
        <v/>
      </c>
      <c r="AE120" s="127" t="str">
        <f t="shared" si="39"/>
        <v/>
      </c>
      <c r="AF120" s="213" t="str">
        <f t="shared" si="65"/>
        <v/>
      </c>
      <c r="AG120" s="141"/>
      <c r="AH120" s="211"/>
      <c r="AI120" s="211" t="str">
        <f t="shared" si="40"/>
        <v/>
      </c>
      <c r="AJ120" s="153" t="str">
        <f t="shared" si="61"/>
        <v/>
      </c>
      <c r="AK120" s="153" t="str">
        <f t="shared" si="41"/>
        <v/>
      </c>
      <c r="AL120" s="153" t="str">
        <f t="shared" si="42"/>
        <v/>
      </c>
      <c r="AM120" s="141"/>
      <c r="AN120" s="211"/>
      <c r="AO120" s="211" t="str">
        <f t="shared" si="43"/>
        <v/>
      </c>
      <c r="AP120" s="153" t="str">
        <f t="shared" si="62"/>
        <v/>
      </c>
      <c r="AQ120" s="153" t="str">
        <f t="shared" si="44"/>
        <v/>
      </c>
      <c r="AR120" s="153" t="str">
        <f t="shared" si="45"/>
        <v/>
      </c>
      <c r="AS120" s="141"/>
      <c r="AT120" s="211"/>
      <c r="AU120" s="211" t="str">
        <f t="shared" si="46"/>
        <v/>
      </c>
      <c r="AV120" s="153" t="str">
        <f t="shared" si="63"/>
        <v/>
      </c>
      <c r="AW120" s="153" t="str">
        <f t="shared" si="47"/>
        <v/>
      </c>
      <c r="AX120" s="153" t="str">
        <f t="shared" si="48"/>
        <v/>
      </c>
    </row>
    <row r="121" spans="1:50" ht="29.45" customHeight="1" x14ac:dyDescent="0.25">
      <c r="A121" s="216" t="str">
        <f>IF(B121="","",MAX($A$8:A120)+1)</f>
        <v/>
      </c>
      <c r="B121" s="216" t="str">
        <f>IF('N-Bedarf SK'!B121="","",'N-Bedarf SK'!B121)</f>
        <v/>
      </c>
      <c r="C121" s="217" t="str">
        <f>IF('N-Bedarf SK'!D121="","",'N-Bedarf SK'!D121)</f>
        <v/>
      </c>
      <c r="D121" s="218" t="str">
        <f>IF('N-Bedarf SK'!C121="","",'N-Bedarf SK'!C121)</f>
        <v/>
      </c>
      <c r="E121" s="219" t="str">
        <f>IF('N-Bedarf SK'!AE121="","",'N-Bedarf SK'!AE121)</f>
        <v/>
      </c>
      <c r="F121" s="219"/>
      <c r="G121" s="219"/>
      <c r="H121" s="345" t="str">
        <f t="shared" si="49"/>
        <v/>
      </c>
      <c r="I121" s="345" t="str">
        <f t="shared" si="50"/>
        <v/>
      </c>
      <c r="J121" s="345" t="str">
        <f t="shared" si="51"/>
        <v/>
      </c>
      <c r="K121" s="220">
        <f t="shared" si="64"/>
        <v>0</v>
      </c>
      <c r="L121" s="220">
        <f t="shared" si="52"/>
        <v>0</v>
      </c>
      <c r="M121" s="220">
        <f t="shared" si="53"/>
        <v>0</v>
      </c>
      <c r="N121" s="220" t="str">
        <f t="shared" si="54"/>
        <v/>
      </c>
      <c r="O121" s="220" t="str">
        <f t="shared" si="55"/>
        <v/>
      </c>
      <c r="P121" s="220" t="str">
        <f t="shared" si="56"/>
        <v/>
      </c>
      <c r="Q121" s="214" t="str">
        <f t="shared" si="33"/>
        <v/>
      </c>
      <c r="R121" s="141"/>
      <c r="S121" s="211"/>
      <c r="T121" s="211" t="str">
        <f t="shared" si="34"/>
        <v/>
      </c>
      <c r="U121" s="127" t="str">
        <f t="shared" si="57"/>
        <v/>
      </c>
      <c r="V121" s="127" t="str">
        <f t="shared" si="58"/>
        <v/>
      </c>
      <c r="W121" s="127" t="str">
        <f t="shared" si="35"/>
        <v/>
      </c>
      <c r="X121" s="127" t="str">
        <f t="shared" si="36"/>
        <v/>
      </c>
      <c r="Y121" s="141"/>
      <c r="Z121" s="211"/>
      <c r="AA121" s="212" t="str">
        <f t="shared" si="37"/>
        <v/>
      </c>
      <c r="AB121" s="127" t="str">
        <f t="shared" si="59"/>
        <v/>
      </c>
      <c r="AC121" s="127" t="str">
        <f t="shared" si="60"/>
        <v/>
      </c>
      <c r="AD121" s="127" t="str">
        <f t="shared" si="38"/>
        <v/>
      </c>
      <c r="AE121" s="127" t="str">
        <f t="shared" si="39"/>
        <v/>
      </c>
      <c r="AF121" s="213" t="str">
        <f t="shared" si="65"/>
        <v/>
      </c>
      <c r="AG121" s="141"/>
      <c r="AH121" s="211"/>
      <c r="AI121" s="211" t="str">
        <f t="shared" si="40"/>
        <v/>
      </c>
      <c r="AJ121" s="153" t="str">
        <f t="shared" si="61"/>
        <v/>
      </c>
      <c r="AK121" s="153" t="str">
        <f t="shared" si="41"/>
        <v/>
      </c>
      <c r="AL121" s="153" t="str">
        <f t="shared" si="42"/>
        <v/>
      </c>
      <c r="AM121" s="141"/>
      <c r="AN121" s="211"/>
      <c r="AO121" s="211" t="str">
        <f t="shared" si="43"/>
        <v/>
      </c>
      <c r="AP121" s="153" t="str">
        <f t="shared" si="62"/>
        <v/>
      </c>
      <c r="AQ121" s="153" t="str">
        <f t="shared" si="44"/>
        <v/>
      </c>
      <c r="AR121" s="153" t="str">
        <f t="shared" si="45"/>
        <v/>
      </c>
      <c r="AS121" s="141"/>
      <c r="AT121" s="211"/>
      <c r="AU121" s="211" t="str">
        <f t="shared" si="46"/>
        <v/>
      </c>
      <c r="AV121" s="153" t="str">
        <f t="shared" si="63"/>
        <v/>
      </c>
      <c r="AW121" s="153" t="str">
        <f t="shared" si="47"/>
        <v/>
      </c>
      <c r="AX121" s="153" t="str">
        <f t="shared" si="48"/>
        <v/>
      </c>
    </row>
    <row r="122" spans="1:50" ht="29.45" customHeight="1" x14ac:dyDescent="0.25">
      <c r="A122" s="216" t="str">
        <f>IF(B122="","",MAX($A$8:A121)+1)</f>
        <v/>
      </c>
      <c r="B122" s="216" t="str">
        <f>IF('N-Bedarf SK'!B122="","",'N-Bedarf SK'!B122)</f>
        <v/>
      </c>
      <c r="C122" s="217" t="str">
        <f>IF('N-Bedarf SK'!D122="","",'N-Bedarf SK'!D122)</f>
        <v/>
      </c>
      <c r="D122" s="218" t="str">
        <f>IF('N-Bedarf SK'!C122="","",'N-Bedarf SK'!C122)</f>
        <v/>
      </c>
      <c r="E122" s="219" t="str">
        <f>IF('N-Bedarf SK'!AE122="","",'N-Bedarf SK'!AE122)</f>
        <v/>
      </c>
      <c r="F122" s="219"/>
      <c r="G122" s="219"/>
      <c r="H122" s="345" t="str">
        <f t="shared" si="49"/>
        <v/>
      </c>
      <c r="I122" s="345" t="str">
        <f t="shared" si="50"/>
        <v/>
      </c>
      <c r="J122" s="345" t="str">
        <f t="shared" si="51"/>
        <v/>
      </c>
      <c r="K122" s="220">
        <f t="shared" si="64"/>
        <v>0</v>
      </c>
      <c r="L122" s="220">
        <f t="shared" si="52"/>
        <v>0</v>
      </c>
      <c r="M122" s="220">
        <f t="shared" si="53"/>
        <v>0</v>
      </c>
      <c r="N122" s="220" t="str">
        <f t="shared" si="54"/>
        <v/>
      </c>
      <c r="O122" s="220" t="str">
        <f t="shared" si="55"/>
        <v/>
      </c>
      <c r="P122" s="220" t="str">
        <f t="shared" si="56"/>
        <v/>
      </c>
      <c r="Q122" s="214" t="str">
        <f t="shared" si="33"/>
        <v/>
      </c>
      <c r="R122" s="141"/>
      <c r="S122" s="211"/>
      <c r="T122" s="211" t="str">
        <f t="shared" si="34"/>
        <v/>
      </c>
      <c r="U122" s="127" t="str">
        <f t="shared" si="57"/>
        <v/>
      </c>
      <c r="V122" s="127" t="str">
        <f t="shared" si="58"/>
        <v/>
      </c>
      <c r="W122" s="127" t="str">
        <f t="shared" si="35"/>
        <v/>
      </c>
      <c r="X122" s="127" t="str">
        <f t="shared" si="36"/>
        <v/>
      </c>
      <c r="Y122" s="141"/>
      <c r="Z122" s="211"/>
      <c r="AA122" s="212" t="str">
        <f t="shared" si="37"/>
        <v/>
      </c>
      <c r="AB122" s="127" t="str">
        <f t="shared" si="59"/>
        <v/>
      </c>
      <c r="AC122" s="127" t="str">
        <f t="shared" si="60"/>
        <v/>
      </c>
      <c r="AD122" s="127" t="str">
        <f t="shared" si="38"/>
        <v/>
      </c>
      <c r="AE122" s="127" t="str">
        <f t="shared" si="39"/>
        <v/>
      </c>
      <c r="AF122" s="213" t="str">
        <f t="shared" si="65"/>
        <v/>
      </c>
      <c r="AG122" s="141"/>
      <c r="AH122" s="211"/>
      <c r="AI122" s="211" t="str">
        <f t="shared" si="40"/>
        <v/>
      </c>
      <c r="AJ122" s="153" t="str">
        <f t="shared" si="61"/>
        <v/>
      </c>
      <c r="AK122" s="153" t="str">
        <f t="shared" si="41"/>
        <v/>
      </c>
      <c r="AL122" s="153" t="str">
        <f t="shared" si="42"/>
        <v/>
      </c>
      <c r="AM122" s="141"/>
      <c r="AN122" s="211"/>
      <c r="AO122" s="211" t="str">
        <f t="shared" si="43"/>
        <v/>
      </c>
      <c r="AP122" s="153" t="str">
        <f t="shared" si="62"/>
        <v/>
      </c>
      <c r="AQ122" s="153" t="str">
        <f t="shared" si="44"/>
        <v/>
      </c>
      <c r="AR122" s="153" t="str">
        <f t="shared" si="45"/>
        <v/>
      </c>
      <c r="AS122" s="141"/>
      <c r="AT122" s="211"/>
      <c r="AU122" s="211" t="str">
        <f t="shared" si="46"/>
        <v/>
      </c>
      <c r="AV122" s="153" t="str">
        <f t="shared" si="63"/>
        <v/>
      </c>
      <c r="AW122" s="153" t="str">
        <f t="shared" si="47"/>
        <v/>
      </c>
      <c r="AX122" s="153" t="str">
        <f t="shared" si="48"/>
        <v/>
      </c>
    </row>
    <row r="123" spans="1:50" ht="29.45" customHeight="1" x14ac:dyDescent="0.25">
      <c r="A123" s="216" t="str">
        <f>IF(B123="","",MAX($A$8:A122)+1)</f>
        <v/>
      </c>
      <c r="B123" s="216" t="str">
        <f>IF('N-Bedarf SK'!B123="","",'N-Bedarf SK'!B123)</f>
        <v/>
      </c>
      <c r="C123" s="217" t="str">
        <f>IF('N-Bedarf SK'!D123="","",'N-Bedarf SK'!D123)</f>
        <v/>
      </c>
      <c r="D123" s="218" t="str">
        <f>IF('N-Bedarf SK'!C123="","",'N-Bedarf SK'!C123)</f>
        <v/>
      </c>
      <c r="E123" s="219" t="str">
        <f>IF('N-Bedarf SK'!AE123="","",'N-Bedarf SK'!AE123)</f>
        <v/>
      </c>
      <c r="F123" s="219"/>
      <c r="G123" s="219"/>
      <c r="H123" s="345" t="str">
        <f t="shared" si="49"/>
        <v/>
      </c>
      <c r="I123" s="345" t="str">
        <f t="shared" si="50"/>
        <v/>
      </c>
      <c r="J123" s="345" t="str">
        <f t="shared" si="51"/>
        <v/>
      </c>
      <c r="K123" s="220">
        <f t="shared" si="64"/>
        <v>0</v>
      </c>
      <c r="L123" s="220">
        <f t="shared" si="52"/>
        <v>0</v>
      </c>
      <c r="M123" s="220">
        <f t="shared" si="53"/>
        <v>0</v>
      </c>
      <c r="N123" s="220" t="str">
        <f t="shared" si="54"/>
        <v/>
      </c>
      <c r="O123" s="220" t="str">
        <f t="shared" si="55"/>
        <v/>
      </c>
      <c r="P123" s="220" t="str">
        <f t="shared" si="56"/>
        <v/>
      </c>
      <c r="Q123" s="214" t="str">
        <f t="shared" si="33"/>
        <v/>
      </c>
      <c r="R123" s="141"/>
      <c r="S123" s="211"/>
      <c r="T123" s="211" t="str">
        <f t="shared" si="34"/>
        <v/>
      </c>
      <c r="U123" s="127" t="str">
        <f t="shared" si="57"/>
        <v/>
      </c>
      <c r="V123" s="127" t="str">
        <f t="shared" si="58"/>
        <v/>
      </c>
      <c r="W123" s="127" t="str">
        <f t="shared" si="35"/>
        <v/>
      </c>
      <c r="X123" s="127" t="str">
        <f t="shared" si="36"/>
        <v/>
      </c>
      <c r="Y123" s="141"/>
      <c r="Z123" s="211"/>
      <c r="AA123" s="212" t="str">
        <f t="shared" si="37"/>
        <v/>
      </c>
      <c r="AB123" s="127" t="str">
        <f t="shared" si="59"/>
        <v/>
      </c>
      <c r="AC123" s="127" t="str">
        <f t="shared" si="60"/>
        <v/>
      </c>
      <c r="AD123" s="127" t="str">
        <f t="shared" si="38"/>
        <v/>
      </c>
      <c r="AE123" s="127" t="str">
        <f t="shared" si="39"/>
        <v/>
      </c>
      <c r="AF123" s="213" t="str">
        <f t="shared" si="65"/>
        <v/>
      </c>
      <c r="AG123" s="141"/>
      <c r="AH123" s="211"/>
      <c r="AI123" s="211" t="str">
        <f t="shared" si="40"/>
        <v/>
      </c>
      <c r="AJ123" s="153" t="str">
        <f t="shared" si="61"/>
        <v/>
      </c>
      <c r="AK123" s="153" t="str">
        <f t="shared" si="41"/>
        <v/>
      </c>
      <c r="AL123" s="153" t="str">
        <f t="shared" si="42"/>
        <v/>
      </c>
      <c r="AM123" s="141"/>
      <c r="AN123" s="211"/>
      <c r="AO123" s="211" t="str">
        <f t="shared" si="43"/>
        <v/>
      </c>
      <c r="AP123" s="153" t="str">
        <f t="shared" si="62"/>
        <v/>
      </c>
      <c r="AQ123" s="153" t="str">
        <f t="shared" si="44"/>
        <v/>
      </c>
      <c r="AR123" s="153" t="str">
        <f t="shared" si="45"/>
        <v/>
      </c>
      <c r="AS123" s="141"/>
      <c r="AT123" s="211"/>
      <c r="AU123" s="211" t="str">
        <f t="shared" si="46"/>
        <v/>
      </c>
      <c r="AV123" s="153" t="str">
        <f t="shared" si="63"/>
        <v/>
      </c>
      <c r="AW123" s="153" t="str">
        <f t="shared" si="47"/>
        <v/>
      </c>
      <c r="AX123" s="153" t="str">
        <f t="shared" si="48"/>
        <v/>
      </c>
    </row>
    <row r="124" spans="1:50" ht="29.45" customHeight="1" x14ac:dyDescent="0.25">
      <c r="A124" s="216" t="str">
        <f>IF(B124="","",MAX($A$8:A123)+1)</f>
        <v/>
      </c>
      <c r="B124" s="216" t="str">
        <f>IF('N-Bedarf SK'!B124="","",'N-Bedarf SK'!B124)</f>
        <v/>
      </c>
      <c r="C124" s="217" t="str">
        <f>IF('N-Bedarf SK'!D124="","",'N-Bedarf SK'!D124)</f>
        <v/>
      </c>
      <c r="D124" s="218" t="str">
        <f>IF('N-Bedarf SK'!C124="","",'N-Bedarf SK'!C124)</f>
        <v/>
      </c>
      <c r="E124" s="219" t="str">
        <f>IF('N-Bedarf SK'!AE124="","",'N-Bedarf SK'!AE124)</f>
        <v/>
      </c>
      <c r="F124" s="219"/>
      <c r="G124" s="219"/>
      <c r="H124" s="345" t="str">
        <f t="shared" si="49"/>
        <v/>
      </c>
      <c r="I124" s="345" t="str">
        <f t="shared" si="50"/>
        <v/>
      </c>
      <c r="J124" s="345" t="str">
        <f t="shared" si="51"/>
        <v/>
      </c>
      <c r="K124" s="220">
        <f t="shared" si="64"/>
        <v>0</v>
      </c>
      <c r="L124" s="220">
        <f t="shared" si="52"/>
        <v>0</v>
      </c>
      <c r="M124" s="220">
        <f t="shared" si="53"/>
        <v>0</v>
      </c>
      <c r="N124" s="220" t="str">
        <f t="shared" si="54"/>
        <v/>
      </c>
      <c r="O124" s="220" t="str">
        <f t="shared" si="55"/>
        <v/>
      </c>
      <c r="P124" s="220" t="str">
        <f t="shared" si="56"/>
        <v/>
      </c>
      <c r="Q124" s="214" t="str">
        <f t="shared" si="33"/>
        <v/>
      </c>
      <c r="R124" s="141"/>
      <c r="S124" s="211"/>
      <c r="T124" s="211" t="str">
        <f t="shared" si="34"/>
        <v/>
      </c>
      <c r="U124" s="127" t="str">
        <f t="shared" si="57"/>
        <v/>
      </c>
      <c r="V124" s="127" t="str">
        <f t="shared" si="58"/>
        <v/>
      </c>
      <c r="W124" s="127" t="str">
        <f t="shared" si="35"/>
        <v/>
      </c>
      <c r="X124" s="127" t="str">
        <f t="shared" si="36"/>
        <v/>
      </c>
      <c r="Y124" s="141"/>
      <c r="Z124" s="211"/>
      <c r="AA124" s="212" t="str">
        <f t="shared" si="37"/>
        <v/>
      </c>
      <c r="AB124" s="127" t="str">
        <f t="shared" si="59"/>
        <v/>
      </c>
      <c r="AC124" s="127" t="str">
        <f t="shared" si="60"/>
        <v/>
      </c>
      <c r="AD124" s="127" t="str">
        <f t="shared" si="38"/>
        <v/>
      </c>
      <c r="AE124" s="127" t="str">
        <f t="shared" si="39"/>
        <v/>
      </c>
      <c r="AF124" s="213" t="str">
        <f t="shared" si="65"/>
        <v/>
      </c>
      <c r="AG124" s="141"/>
      <c r="AH124" s="211"/>
      <c r="AI124" s="211" t="str">
        <f t="shared" si="40"/>
        <v/>
      </c>
      <c r="AJ124" s="153" t="str">
        <f t="shared" si="61"/>
        <v/>
      </c>
      <c r="AK124" s="153" t="str">
        <f t="shared" si="41"/>
        <v/>
      </c>
      <c r="AL124" s="153" t="str">
        <f t="shared" si="42"/>
        <v/>
      </c>
      <c r="AM124" s="141"/>
      <c r="AN124" s="211"/>
      <c r="AO124" s="211" t="str">
        <f t="shared" si="43"/>
        <v/>
      </c>
      <c r="AP124" s="153" t="str">
        <f t="shared" si="62"/>
        <v/>
      </c>
      <c r="AQ124" s="153" t="str">
        <f t="shared" si="44"/>
        <v/>
      </c>
      <c r="AR124" s="153" t="str">
        <f t="shared" si="45"/>
        <v/>
      </c>
      <c r="AS124" s="141"/>
      <c r="AT124" s="211"/>
      <c r="AU124" s="211" t="str">
        <f t="shared" si="46"/>
        <v/>
      </c>
      <c r="AV124" s="153" t="str">
        <f t="shared" si="63"/>
        <v/>
      </c>
      <c r="AW124" s="153" t="str">
        <f t="shared" si="47"/>
        <v/>
      </c>
      <c r="AX124" s="153" t="str">
        <f t="shared" si="48"/>
        <v/>
      </c>
    </row>
    <row r="125" spans="1:50" ht="29.45" customHeight="1" x14ac:dyDescent="0.25">
      <c r="A125" s="216" t="str">
        <f>IF(B125="","",MAX($A$8:A124)+1)</f>
        <v/>
      </c>
      <c r="B125" s="216" t="str">
        <f>IF('N-Bedarf SK'!B125="","",'N-Bedarf SK'!B125)</f>
        <v/>
      </c>
      <c r="C125" s="217" t="str">
        <f>IF('N-Bedarf SK'!D125="","",'N-Bedarf SK'!D125)</f>
        <v/>
      </c>
      <c r="D125" s="218" t="str">
        <f>IF('N-Bedarf SK'!C125="","",'N-Bedarf SK'!C125)</f>
        <v/>
      </c>
      <c r="E125" s="219" t="str">
        <f>IF('N-Bedarf SK'!AE125="","",'N-Bedarf SK'!AE125)</f>
        <v/>
      </c>
      <c r="F125" s="219"/>
      <c r="G125" s="219"/>
      <c r="H125" s="345" t="str">
        <f t="shared" si="49"/>
        <v/>
      </c>
      <c r="I125" s="345" t="str">
        <f t="shared" si="50"/>
        <v/>
      </c>
      <c r="J125" s="345" t="str">
        <f t="shared" si="51"/>
        <v/>
      </c>
      <c r="K125" s="220">
        <f t="shared" si="64"/>
        <v>0</v>
      </c>
      <c r="L125" s="220">
        <f t="shared" si="52"/>
        <v>0</v>
      </c>
      <c r="M125" s="220">
        <f t="shared" si="53"/>
        <v>0</v>
      </c>
      <c r="N125" s="220" t="str">
        <f t="shared" si="54"/>
        <v/>
      </c>
      <c r="O125" s="220" t="str">
        <f t="shared" si="55"/>
        <v/>
      </c>
      <c r="P125" s="220" t="str">
        <f t="shared" si="56"/>
        <v/>
      </c>
      <c r="Q125" s="214" t="str">
        <f t="shared" si="33"/>
        <v/>
      </c>
      <c r="R125" s="141"/>
      <c r="S125" s="211"/>
      <c r="T125" s="211" t="str">
        <f t="shared" si="34"/>
        <v/>
      </c>
      <c r="U125" s="127" t="str">
        <f t="shared" si="57"/>
        <v/>
      </c>
      <c r="V125" s="127" t="str">
        <f t="shared" si="58"/>
        <v/>
      </c>
      <c r="W125" s="127" t="str">
        <f t="shared" si="35"/>
        <v/>
      </c>
      <c r="X125" s="127" t="str">
        <f t="shared" si="36"/>
        <v/>
      </c>
      <c r="Y125" s="141"/>
      <c r="Z125" s="211"/>
      <c r="AA125" s="212" t="str">
        <f t="shared" si="37"/>
        <v/>
      </c>
      <c r="AB125" s="127" t="str">
        <f t="shared" si="59"/>
        <v/>
      </c>
      <c r="AC125" s="127" t="str">
        <f t="shared" si="60"/>
        <v/>
      </c>
      <c r="AD125" s="127" t="str">
        <f t="shared" si="38"/>
        <v/>
      </c>
      <c r="AE125" s="127" t="str">
        <f t="shared" si="39"/>
        <v/>
      </c>
      <c r="AF125" s="213" t="str">
        <f t="shared" si="65"/>
        <v/>
      </c>
      <c r="AG125" s="141"/>
      <c r="AH125" s="211"/>
      <c r="AI125" s="211" t="str">
        <f t="shared" si="40"/>
        <v/>
      </c>
      <c r="AJ125" s="153" t="str">
        <f t="shared" si="61"/>
        <v/>
      </c>
      <c r="AK125" s="153" t="str">
        <f t="shared" si="41"/>
        <v/>
      </c>
      <c r="AL125" s="153" t="str">
        <f t="shared" si="42"/>
        <v/>
      </c>
      <c r="AM125" s="141"/>
      <c r="AN125" s="211"/>
      <c r="AO125" s="211" t="str">
        <f t="shared" si="43"/>
        <v/>
      </c>
      <c r="AP125" s="153" t="str">
        <f t="shared" si="62"/>
        <v/>
      </c>
      <c r="AQ125" s="153" t="str">
        <f t="shared" si="44"/>
        <v/>
      </c>
      <c r="AR125" s="153" t="str">
        <f t="shared" si="45"/>
        <v/>
      </c>
      <c r="AS125" s="141"/>
      <c r="AT125" s="211"/>
      <c r="AU125" s="211" t="str">
        <f t="shared" si="46"/>
        <v/>
      </c>
      <c r="AV125" s="153" t="str">
        <f t="shared" si="63"/>
        <v/>
      </c>
      <c r="AW125" s="153" t="str">
        <f t="shared" si="47"/>
        <v/>
      </c>
      <c r="AX125" s="153" t="str">
        <f t="shared" si="48"/>
        <v/>
      </c>
    </row>
    <row r="126" spans="1:50" ht="29.45" customHeight="1" x14ac:dyDescent="0.25">
      <c r="A126" s="216" t="str">
        <f>IF(B126="","",MAX($A$8:A125)+1)</f>
        <v/>
      </c>
      <c r="B126" s="216" t="str">
        <f>IF('N-Bedarf SK'!B126="","",'N-Bedarf SK'!B126)</f>
        <v/>
      </c>
      <c r="C126" s="217" t="str">
        <f>IF('N-Bedarf SK'!D126="","",'N-Bedarf SK'!D126)</f>
        <v/>
      </c>
      <c r="D126" s="218" t="str">
        <f>IF('N-Bedarf SK'!C126="","",'N-Bedarf SK'!C126)</f>
        <v/>
      </c>
      <c r="E126" s="219" t="str">
        <f>IF('N-Bedarf SK'!AE126="","",'N-Bedarf SK'!AE126)</f>
        <v/>
      </c>
      <c r="F126" s="219"/>
      <c r="G126" s="219"/>
      <c r="H126" s="345" t="str">
        <f t="shared" si="49"/>
        <v/>
      </c>
      <c r="I126" s="345" t="str">
        <f t="shared" si="50"/>
        <v/>
      </c>
      <c r="J126" s="345" t="str">
        <f t="shared" si="51"/>
        <v/>
      </c>
      <c r="K126" s="220">
        <f t="shared" si="64"/>
        <v>0</v>
      </c>
      <c r="L126" s="220">
        <f t="shared" si="52"/>
        <v>0</v>
      </c>
      <c r="M126" s="220">
        <f t="shared" si="53"/>
        <v>0</v>
      </c>
      <c r="N126" s="220" t="str">
        <f t="shared" si="54"/>
        <v/>
      </c>
      <c r="O126" s="220" t="str">
        <f t="shared" si="55"/>
        <v/>
      </c>
      <c r="P126" s="220" t="str">
        <f t="shared" si="56"/>
        <v/>
      </c>
      <c r="Q126" s="214" t="str">
        <f t="shared" si="33"/>
        <v/>
      </c>
      <c r="R126" s="141"/>
      <c r="S126" s="211"/>
      <c r="T126" s="211" t="str">
        <f t="shared" si="34"/>
        <v/>
      </c>
      <c r="U126" s="127" t="str">
        <f t="shared" si="57"/>
        <v/>
      </c>
      <c r="V126" s="127" t="str">
        <f t="shared" si="58"/>
        <v/>
      </c>
      <c r="W126" s="127" t="str">
        <f t="shared" si="35"/>
        <v/>
      </c>
      <c r="X126" s="127" t="str">
        <f t="shared" si="36"/>
        <v/>
      </c>
      <c r="Y126" s="141"/>
      <c r="Z126" s="211"/>
      <c r="AA126" s="212" t="str">
        <f t="shared" si="37"/>
        <v/>
      </c>
      <c r="AB126" s="127" t="str">
        <f t="shared" si="59"/>
        <v/>
      </c>
      <c r="AC126" s="127" t="str">
        <f t="shared" si="60"/>
        <v/>
      </c>
      <c r="AD126" s="127" t="str">
        <f t="shared" si="38"/>
        <v/>
      </c>
      <c r="AE126" s="127" t="str">
        <f t="shared" si="39"/>
        <v/>
      </c>
      <c r="AF126" s="213" t="str">
        <f t="shared" si="65"/>
        <v/>
      </c>
      <c r="AG126" s="141"/>
      <c r="AH126" s="211"/>
      <c r="AI126" s="211" t="str">
        <f t="shared" si="40"/>
        <v/>
      </c>
      <c r="AJ126" s="153" t="str">
        <f t="shared" si="61"/>
        <v/>
      </c>
      <c r="AK126" s="153" t="str">
        <f t="shared" si="41"/>
        <v/>
      </c>
      <c r="AL126" s="153" t="str">
        <f t="shared" si="42"/>
        <v/>
      </c>
      <c r="AM126" s="141"/>
      <c r="AN126" s="211"/>
      <c r="AO126" s="211" t="str">
        <f t="shared" si="43"/>
        <v/>
      </c>
      <c r="AP126" s="153" t="str">
        <f t="shared" si="62"/>
        <v/>
      </c>
      <c r="AQ126" s="153" t="str">
        <f t="shared" si="44"/>
        <v/>
      </c>
      <c r="AR126" s="153" t="str">
        <f t="shared" si="45"/>
        <v/>
      </c>
      <c r="AS126" s="141"/>
      <c r="AT126" s="211"/>
      <c r="AU126" s="211" t="str">
        <f t="shared" si="46"/>
        <v/>
      </c>
      <c r="AV126" s="153" t="str">
        <f t="shared" si="63"/>
        <v/>
      </c>
      <c r="AW126" s="153" t="str">
        <f t="shared" si="47"/>
        <v/>
      </c>
      <c r="AX126" s="153" t="str">
        <f t="shared" si="48"/>
        <v/>
      </c>
    </row>
    <row r="127" spans="1:50" ht="29.45" customHeight="1" x14ac:dyDescent="0.25">
      <c r="A127" s="216" t="str">
        <f>IF(B127="","",MAX($A$8:A126)+1)</f>
        <v/>
      </c>
      <c r="B127" s="216" t="str">
        <f>IF('N-Bedarf SK'!B127="","",'N-Bedarf SK'!B127)</f>
        <v/>
      </c>
      <c r="C127" s="217" t="str">
        <f>IF('N-Bedarf SK'!D127="","",'N-Bedarf SK'!D127)</f>
        <v/>
      </c>
      <c r="D127" s="218" t="str">
        <f>IF('N-Bedarf SK'!C127="","",'N-Bedarf SK'!C127)</f>
        <v/>
      </c>
      <c r="E127" s="219" t="str">
        <f>IF('N-Bedarf SK'!AE127="","",'N-Bedarf SK'!AE127)</f>
        <v/>
      </c>
      <c r="F127" s="219"/>
      <c r="G127" s="219"/>
      <c r="H127" s="345" t="str">
        <f t="shared" si="49"/>
        <v/>
      </c>
      <c r="I127" s="345" t="str">
        <f t="shared" si="50"/>
        <v/>
      </c>
      <c r="J127" s="345" t="str">
        <f t="shared" si="51"/>
        <v/>
      </c>
      <c r="K127" s="220">
        <f t="shared" si="64"/>
        <v>0</v>
      </c>
      <c r="L127" s="220">
        <f t="shared" si="52"/>
        <v>0</v>
      </c>
      <c r="M127" s="220">
        <f t="shared" si="53"/>
        <v>0</v>
      </c>
      <c r="N127" s="220" t="str">
        <f t="shared" si="54"/>
        <v/>
      </c>
      <c r="O127" s="220" t="str">
        <f t="shared" si="55"/>
        <v/>
      </c>
      <c r="P127" s="220" t="str">
        <f t="shared" si="56"/>
        <v/>
      </c>
      <c r="Q127" s="214" t="str">
        <f t="shared" si="33"/>
        <v/>
      </c>
      <c r="R127" s="141"/>
      <c r="S127" s="211"/>
      <c r="T127" s="211" t="str">
        <f t="shared" si="34"/>
        <v/>
      </c>
      <c r="U127" s="127" t="str">
        <f t="shared" si="57"/>
        <v/>
      </c>
      <c r="V127" s="127" t="str">
        <f t="shared" si="58"/>
        <v/>
      </c>
      <c r="W127" s="127" t="str">
        <f t="shared" si="35"/>
        <v/>
      </c>
      <c r="X127" s="127" t="str">
        <f t="shared" si="36"/>
        <v/>
      </c>
      <c r="Y127" s="141"/>
      <c r="Z127" s="211"/>
      <c r="AA127" s="212" t="str">
        <f t="shared" si="37"/>
        <v/>
      </c>
      <c r="AB127" s="127" t="str">
        <f t="shared" si="59"/>
        <v/>
      </c>
      <c r="AC127" s="127" t="str">
        <f t="shared" si="60"/>
        <v/>
      </c>
      <c r="AD127" s="127" t="str">
        <f t="shared" si="38"/>
        <v/>
      </c>
      <c r="AE127" s="127" t="str">
        <f t="shared" si="39"/>
        <v/>
      </c>
      <c r="AF127" s="213" t="str">
        <f t="shared" si="65"/>
        <v/>
      </c>
      <c r="AG127" s="141"/>
      <c r="AH127" s="211"/>
      <c r="AI127" s="211" t="str">
        <f t="shared" si="40"/>
        <v/>
      </c>
      <c r="AJ127" s="153" t="str">
        <f t="shared" si="61"/>
        <v/>
      </c>
      <c r="AK127" s="153" t="str">
        <f t="shared" si="41"/>
        <v/>
      </c>
      <c r="AL127" s="153" t="str">
        <f t="shared" si="42"/>
        <v/>
      </c>
      <c r="AM127" s="141"/>
      <c r="AN127" s="211"/>
      <c r="AO127" s="211" t="str">
        <f t="shared" si="43"/>
        <v/>
      </c>
      <c r="AP127" s="153" t="str">
        <f t="shared" si="62"/>
        <v/>
      </c>
      <c r="AQ127" s="153" t="str">
        <f t="shared" si="44"/>
        <v/>
      </c>
      <c r="AR127" s="153" t="str">
        <f t="shared" si="45"/>
        <v/>
      </c>
      <c r="AS127" s="141"/>
      <c r="AT127" s="211"/>
      <c r="AU127" s="211" t="str">
        <f t="shared" si="46"/>
        <v/>
      </c>
      <c r="AV127" s="153" t="str">
        <f t="shared" si="63"/>
        <v/>
      </c>
      <c r="AW127" s="153" t="str">
        <f t="shared" si="47"/>
        <v/>
      </c>
      <c r="AX127" s="153" t="str">
        <f t="shared" si="48"/>
        <v/>
      </c>
    </row>
    <row r="128" spans="1:50" ht="29.45" customHeight="1" x14ac:dyDescent="0.25">
      <c r="A128" s="216" t="str">
        <f>IF(B128="","",MAX($A$8:A127)+1)</f>
        <v/>
      </c>
      <c r="B128" s="216" t="str">
        <f>IF('N-Bedarf SK'!B128="","",'N-Bedarf SK'!B128)</f>
        <v/>
      </c>
      <c r="C128" s="217" t="str">
        <f>IF('N-Bedarf SK'!D128="","",'N-Bedarf SK'!D128)</f>
        <v/>
      </c>
      <c r="D128" s="218" t="str">
        <f>IF('N-Bedarf SK'!C128="","",'N-Bedarf SK'!C128)</f>
        <v/>
      </c>
      <c r="E128" s="219" t="str">
        <f>IF('N-Bedarf SK'!AE128="","",'N-Bedarf SK'!AE128)</f>
        <v/>
      </c>
      <c r="F128" s="219"/>
      <c r="G128" s="219"/>
      <c r="H128" s="345" t="str">
        <f t="shared" si="49"/>
        <v/>
      </c>
      <c r="I128" s="345" t="str">
        <f t="shared" si="50"/>
        <v/>
      </c>
      <c r="J128" s="345" t="str">
        <f t="shared" si="51"/>
        <v/>
      </c>
      <c r="K128" s="220">
        <f t="shared" si="64"/>
        <v>0</v>
      </c>
      <c r="L128" s="220">
        <f t="shared" si="52"/>
        <v>0</v>
      </c>
      <c r="M128" s="220">
        <f t="shared" si="53"/>
        <v>0</v>
      </c>
      <c r="N128" s="220" t="str">
        <f t="shared" si="54"/>
        <v/>
      </c>
      <c r="O128" s="220" t="str">
        <f t="shared" si="55"/>
        <v/>
      </c>
      <c r="P128" s="220" t="str">
        <f t="shared" si="56"/>
        <v/>
      </c>
      <c r="Q128" s="214" t="str">
        <f t="shared" si="33"/>
        <v/>
      </c>
      <c r="R128" s="141"/>
      <c r="S128" s="211"/>
      <c r="T128" s="211" t="str">
        <f t="shared" si="34"/>
        <v/>
      </c>
      <c r="U128" s="127" t="str">
        <f t="shared" si="57"/>
        <v/>
      </c>
      <c r="V128" s="127" t="str">
        <f t="shared" si="58"/>
        <v/>
      </c>
      <c r="W128" s="127" t="str">
        <f t="shared" si="35"/>
        <v/>
      </c>
      <c r="X128" s="127" t="str">
        <f t="shared" si="36"/>
        <v/>
      </c>
      <c r="Y128" s="141"/>
      <c r="Z128" s="211"/>
      <c r="AA128" s="212" t="str">
        <f t="shared" si="37"/>
        <v/>
      </c>
      <c r="AB128" s="127" t="str">
        <f t="shared" si="59"/>
        <v/>
      </c>
      <c r="AC128" s="127" t="str">
        <f t="shared" si="60"/>
        <v/>
      </c>
      <c r="AD128" s="127" t="str">
        <f t="shared" si="38"/>
        <v/>
      </c>
      <c r="AE128" s="127" t="str">
        <f t="shared" si="39"/>
        <v/>
      </c>
      <c r="AF128" s="213" t="str">
        <f t="shared" si="65"/>
        <v/>
      </c>
      <c r="AG128" s="141"/>
      <c r="AH128" s="211"/>
      <c r="AI128" s="211" t="str">
        <f t="shared" si="40"/>
        <v/>
      </c>
      <c r="AJ128" s="153" t="str">
        <f t="shared" si="61"/>
        <v/>
      </c>
      <c r="AK128" s="153" t="str">
        <f t="shared" si="41"/>
        <v/>
      </c>
      <c r="AL128" s="153" t="str">
        <f t="shared" si="42"/>
        <v/>
      </c>
      <c r="AM128" s="141"/>
      <c r="AN128" s="211"/>
      <c r="AO128" s="211" t="str">
        <f t="shared" si="43"/>
        <v/>
      </c>
      <c r="AP128" s="153" t="str">
        <f t="shared" si="62"/>
        <v/>
      </c>
      <c r="AQ128" s="153" t="str">
        <f t="shared" si="44"/>
        <v/>
      </c>
      <c r="AR128" s="153" t="str">
        <f t="shared" si="45"/>
        <v/>
      </c>
      <c r="AS128" s="141"/>
      <c r="AT128" s="211"/>
      <c r="AU128" s="211" t="str">
        <f t="shared" si="46"/>
        <v/>
      </c>
      <c r="AV128" s="153" t="str">
        <f t="shared" si="63"/>
        <v/>
      </c>
      <c r="AW128" s="153" t="str">
        <f t="shared" si="47"/>
        <v/>
      </c>
      <c r="AX128" s="153" t="str">
        <f t="shared" si="48"/>
        <v/>
      </c>
    </row>
    <row r="129" spans="1:50" ht="29.45" customHeight="1" x14ac:dyDescent="0.25">
      <c r="A129" s="216" t="str">
        <f>IF(B129="","",MAX($A$8:A128)+1)</f>
        <v/>
      </c>
      <c r="B129" s="216" t="str">
        <f>IF('N-Bedarf SK'!B129="","",'N-Bedarf SK'!B129)</f>
        <v/>
      </c>
      <c r="C129" s="217" t="str">
        <f>IF('N-Bedarf SK'!D129="","",'N-Bedarf SK'!D129)</f>
        <v/>
      </c>
      <c r="D129" s="218" t="str">
        <f>IF('N-Bedarf SK'!C129="","",'N-Bedarf SK'!C129)</f>
        <v/>
      </c>
      <c r="E129" s="219" t="str">
        <f>IF('N-Bedarf SK'!AE129="","",'N-Bedarf SK'!AE129)</f>
        <v/>
      </c>
      <c r="F129" s="219"/>
      <c r="G129" s="219"/>
      <c r="H129" s="345" t="str">
        <f t="shared" si="49"/>
        <v/>
      </c>
      <c r="I129" s="345" t="str">
        <f t="shared" si="50"/>
        <v/>
      </c>
      <c r="J129" s="345" t="str">
        <f t="shared" si="51"/>
        <v/>
      </c>
      <c r="K129" s="220">
        <f t="shared" si="64"/>
        <v>0</v>
      </c>
      <c r="L129" s="220">
        <f t="shared" si="52"/>
        <v>0</v>
      </c>
      <c r="M129" s="220">
        <f t="shared" si="53"/>
        <v>0</v>
      </c>
      <c r="N129" s="220" t="str">
        <f t="shared" si="54"/>
        <v/>
      </c>
      <c r="O129" s="220" t="str">
        <f t="shared" si="55"/>
        <v/>
      </c>
      <c r="P129" s="220" t="str">
        <f t="shared" si="56"/>
        <v/>
      </c>
      <c r="Q129" s="214" t="str">
        <f t="shared" si="33"/>
        <v/>
      </c>
      <c r="R129" s="141"/>
      <c r="S129" s="211"/>
      <c r="T129" s="211" t="str">
        <f t="shared" si="34"/>
        <v/>
      </c>
      <c r="U129" s="127" t="str">
        <f t="shared" si="57"/>
        <v/>
      </c>
      <c r="V129" s="127" t="str">
        <f t="shared" si="58"/>
        <v/>
      </c>
      <c r="W129" s="127" t="str">
        <f t="shared" si="35"/>
        <v/>
      </c>
      <c r="X129" s="127" t="str">
        <f t="shared" si="36"/>
        <v/>
      </c>
      <c r="Y129" s="141"/>
      <c r="Z129" s="211"/>
      <c r="AA129" s="212" t="str">
        <f t="shared" si="37"/>
        <v/>
      </c>
      <c r="AB129" s="127" t="str">
        <f t="shared" si="59"/>
        <v/>
      </c>
      <c r="AC129" s="127" t="str">
        <f t="shared" si="60"/>
        <v/>
      </c>
      <c r="AD129" s="127" t="str">
        <f t="shared" si="38"/>
        <v/>
      </c>
      <c r="AE129" s="127" t="str">
        <f t="shared" si="39"/>
        <v/>
      </c>
      <c r="AF129" s="213" t="str">
        <f t="shared" si="65"/>
        <v/>
      </c>
      <c r="AG129" s="141"/>
      <c r="AH129" s="211"/>
      <c r="AI129" s="211" t="str">
        <f t="shared" si="40"/>
        <v/>
      </c>
      <c r="AJ129" s="153" t="str">
        <f t="shared" si="61"/>
        <v/>
      </c>
      <c r="AK129" s="153" t="str">
        <f t="shared" si="41"/>
        <v/>
      </c>
      <c r="AL129" s="153" t="str">
        <f t="shared" si="42"/>
        <v/>
      </c>
      <c r="AM129" s="141"/>
      <c r="AN129" s="211"/>
      <c r="AO129" s="211" t="str">
        <f t="shared" si="43"/>
        <v/>
      </c>
      <c r="AP129" s="153" t="str">
        <f t="shared" si="62"/>
        <v/>
      </c>
      <c r="AQ129" s="153" t="str">
        <f t="shared" si="44"/>
        <v/>
      </c>
      <c r="AR129" s="153" t="str">
        <f t="shared" si="45"/>
        <v/>
      </c>
      <c r="AS129" s="141"/>
      <c r="AT129" s="211"/>
      <c r="AU129" s="211" t="str">
        <f t="shared" si="46"/>
        <v/>
      </c>
      <c r="AV129" s="153" t="str">
        <f t="shared" si="63"/>
        <v/>
      </c>
      <c r="AW129" s="153" t="str">
        <f t="shared" si="47"/>
        <v/>
      </c>
      <c r="AX129" s="153" t="str">
        <f t="shared" si="48"/>
        <v/>
      </c>
    </row>
    <row r="130" spans="1:50" ht="29.45" customHeight="1" x14ac:dyDescent="0.25">
      <c r="A130" s="216" t="str">
        <f>IF(B130="","",MAX($A$8:A129)+1)</f>
        <v/>
      </c>
      <c r="B130" s="216" t="str">
        <f>IF('N-Bedarf SK'!B130="","",'N-Bedarf SK'!B130)</f>
        <v/>
      </c>
      <c r="C130" s="217" t="str">
        <f>IF('N-Bedarf SK'!D130="","",'N-Bedarf SK'!D130)</f>
        <v/>
      </c>
      <c r="D130" s="218" t="str">
        <f>IF('N-Bedarf SK'!C130="","",'N-Bedarf SK'!C130)</f>
        <v/>
      </c>
      <c r="E130" s="219" t="str">
        <f>IF('N-Bedarf SK'!AE130="","",'N-Bedarf SK'!AE130)</f>
        <v/>
      </c>
      <c r="F130" s="219"/>
      <c r="G130" s="219"/>
      <c r="H130" s="345" t="str">
        <f t="shared" si="49"/>
        <v/>
      </c>
      <c r="I130" s="345" t="str">
        <f t="shared" si="50"/>
        <v/>
      </c>
      <c r="J130" s="345" t="str">
        <f t="shared" si="51"/>
        <v/>
      </c>
      <c r="K130" s="220">
        <f t="shared" si="64"/>
        <v>0</v>
      </c>
      <c r="L130" s="220">
        <f t="shared" si="52"/>
        <v>0</v>
      </c>
      <c r="M130" s="220">
        <f t="shared" si="53"/>
        <v>0</v>
      </c>
      <c r="N130" s="220" t="str">
        <f t="shared" si="54"/>
        <v/>
      </c>
      <c r="O130" s="220" t="str">
        <f t="shared" si="55"/>
        <v/>
      </c>
      <c r="P130" s="220" t="str">
        <f t="shared" si="56"/>
        <v/>
      </c>
      <c r="Q130" s="214" t="str">
        <f t="shared" si="33"/>
        <v/>
      </c>
      <c r="R130" s="141"/>
      <c r="S130" s="211"/>
      <c r="T130" s="211" t="str">
        <f t="shared" si="34"/>
        <v/>
      </c>
      <c r="U130" s="127" t="str">
        <f t="shared" si="57"/>
        <v/>
      </c>
      <c r="V130" s="127" t="str">
        <f t="shared" si="58"/>
        <v/>
      </c>
      <c r="W130" s="127" t="str">
        <f t="shared" si="35"/>
        <v/>
      </c>
      <c r="X130" s="127" t="str">
        <f t="shared" si="36"/>
        <v/>
      </c>
      <c r="Y130" s="141"/>
      <c r="Z130" s="211"/>
      <c r="AA130" s="212" t="str">
        <f t="shared" si="37"/>
        <v/>
      </c>
      <c r="AB130" s="127" t="str">
        <f t="shared" si="59"/>
        <v/>
      </c>
      <c r="AC130" s="127" t="str">
        <f t="shared" si="60"/>
        <v/>
      </c>
      <c r="AD130" s="127" t="str">
        <f t="shared" si="38"/>
        <v/>
      </c>
      <c r="AE130" s="127" t="str">
        <f t="shared" si="39"/>
        <v/>
      </c>
      <c r="AF130" s="213" t="str">
        <f t="shared" si="65"/>
        <v/>
      </c>
      <c r="AG130" s="141"/>
      <c r="AH130" s="211"/>
      <c r="AI130" s="211" t="str">
        <f t="shared" si="40"/>
        <v/>
      </c>
      <c r="AJ130" s="153" t="str">
        <f t="shared" si="61"/>
        <v/>
      </c>
      <c r="AK130" s="153" t="str">
        <f t="shared" si="41"/>
        <v/>
      </c>
      <c r="AL130" s="153" t="str">
        <f t="shared" si="42"/>
        <v/>
      </c>
      <c r="AM130" s="141"/>
      <c r="AN130" s="211"/>
      <c r="AO130" s="211" t="str">
        <f t="shared" si="43"/>
        <v/>
      </c>
      <c r="AP130" s="153" t="str">
        <f t="shared" si="62"/>
        <v/>
      </c>
      <c r="AQ130" s="153" t="str">
        <f t="shared" si="44"/>
        <v/>
      </c>
      <c r="AR130" s="153" t="str">
        <f t="shared" si="45"/>
        <v/>
      </c>
      <c r="AS130" s="141"/>
      <c r="AT130" s="211"/>
      <c r="AU130" s="211" t="str">
        <f t="shared" si="46"/>
        <v/>
      </c>
      <c r="AV130" s="153" t="str">
        <f t="shared" si="63"/>
        <v/>
      </c>
      <c r="AW130" s="153" t="str">
        <f t="shared" si="47"/>
        <v/>
      </c>
      <c r="AX130" s="153" t="str">
        <f t="shared" si="48"/>
        <v/>
      </c>
    </row>
    <row r="131" spans="1:50" ht="29.45" customHeight="1" x14ac:dyDescent="0.25">
      <c r="A131" s="216" t="str">
        <f>IF(B131="","",MAX($A$8:A130)+1)</f>
        <v/>
      </c>
      <c r="B131" s="216" t="str">
        <f>IF('N-Bedarf SK'!B131="","",'N-Bedarf SK'!B131)</f>
        <v/>
      </c>
      <c r="C131" s="217" t="str">
        <f>IF('N-Bedarf SK'!D131="","",'N-Bedarf SK'!D131)</f>
        <v/>
      </c>
      <c r="D131" s="218" t="str">
        <f>IF('N-Bedarf SK'!C131="","",'N-Bedarf SK'!C131)</f>
        <v/>
      </c>
      <c r="E131" s="219" t="str">
        <f>IF('N-Bedarf SK'!AE131="","",'N-Bedarf SK'!AE131)</f>
        <v/>
      </c>
      <c r="F131" s="219"/>
      <c r="G131" s="219"/>
      <c r="H131" s="345" t="str">
        <f t="shared" si="49"/>
        <v/>
      </c>
      <c r="I131" s="345" t="str">
        <f t="shared" si="50"/>
        <v/>
      </c>
      <c r="J131" s="345" t="str">
        <f t="shared" si="51"/>
        <v/>
      </c>
      <c r="K131" s="220">
        <f t="shared" si="64"/>
        <v>0</v>
      </c>
      <c r="L131" s="220">
        <f t="shared" si="52"/>
        <v>0</v>
      </c>
      <c r="M131" s="220">
        <f t="shared" si="53"/>
        <v>0</v>
      </c>
      <c r="N131" s="220" t="str">
        <f t="shared" si="54"/>
        <v/>
      </c>
      <c r="O131" s="220" t="str">
        <f t="shared" si="55"/>
        <v/>
      </c>
      <c r="P131" s="220" t="str">
        <f t="shared" si="56"/>
        <v/>
      </c>
      <c r="Q131" s="214" t="str">
        <f t="shared" si="33"/>
        <v/>
      </c>
      <c r="R131" s="141"/>
      <c r="S131" s="211"/>
      <c r="T131" s="211" t="str">
        <f t="shared" si="34"/>
        <v/>
      </c>
      <c r="U131" s="127" t="str">
        <f t="shared" si="57"/>
        <v/>
      </c>
      <c r="V131" s="127" t="str">
        <f t="shared" si="58"/>
        <v/>
      </c>
      <c r="W131" s="127" t="str">
        <f t="shared" si="35"/>
        <v/>
      </c>
      <c r="X131" s="127" t="str">
        <f t="shared" si="36"/>
        <v/>
      </c>
      <c r="Y131" s="141"/>
      <c r="Z131" s="211"/>
      <c r="AA131" s="212" t="str">
        <f t="shared" si="37"/>
        <v/>
      </c>
      <c r="AB131" s="127" t="str">
        <f t="shared" si="59"/>
        <v/>
      </c>
      <c r="AC131" s="127" t="str">
        <f t="shared" si="60"/>
        <v/>
      </c>
      <c r="AD131" s="127" t="str">
        <f t="shared" si="38"/>
        <v/>
      </c>
      <c r="AE131" s="127" t="str">
        <f t="shared" si="39"/>
        <v/>
      </c>
      <c r="AF131" s="213" t="str">
        <f t="shared" si="65"/>
        <v/>
      </c>
      <c r="AG131" s="141"/>
      <c r="AH131" s="211"/>
      <c r="AI131" s="211" t="str">
        <f t="shared" si="40"/>
        <v/>
      </c>
      <c r="AJ131" s="153" t="str">
        <f t="shared" si="61"/>
        <v/>
      </c>
      <c r="AK131" s="153" t="str">
        <f t="shared" si="41"/>
        <v/>
      </c>
      <c r="AL131" s="153" t="str">
        <f t="shared" si="42"/>
        <v/>
      </c>
      <c r="AM131" s="141"/>
      <c r="AN131" s="211"/>
      <c r="AO131" s="211" t="str">
        <f t="shared" si="43"/>
        <v/>
      </c>
      <c r="AP131" s="153" t="str">
        <f t="shared" si="62"/>
        <v/>
      </c>
      <c r="AQ131" s="153" t="str">
        <f t="shared" si="44"/>
        <v/>
      </c>
      <c r="AR131" s="153" t="str">
        <f t="shared" si="45"/>
        <v/>
      </c>
      <c r="AS131" s="141"/>
      <c r="AT131" s="211"/>
      <c r="AU131" s="211" t="str">
        <f t="shared" si="46"/>
        <v/>
      </c>
      <c r="AV131" s="153" t="str">
        <f t="shared" si="63"/>
        <v/>
      </c>
      <c r="AW131" s="153" t="str">
        <f t="shared" si="47"/>
        <v/>
      </c>
      <c r="AX131" s="153" t="str">
        <f t="shared" si="48"/>
        <v/>
      </c>
    </row>
    <row r="132" spans="1:50" ht="29.45" customHeight="1" x14ac:dyDescent="0.25">
      <c r="A132" s="216" t="str">
        <f>IF(B132="","",MAX($A$8:A131)+1)</f>
        <v/>
      </c>
      <c r="B132" s="216" t="str">
        <f>IF('N-Bedarf SK'!B132="","",'N-Bedarf SK'!B132)</f>
        <v/>
      </c>
      <c r="C132" s="217" t="str">
        <f>IF('N-Bedarf SK'!D132="","",'N-Bedarf SK'!D132)</f>
        <v/>
      </c>
      <c r="D132" s="218" t="str">
        <f>IF('N-Bedarf SK'!C132="","",'N-Bedarf SK'!C132)</f>
        <v/>
      </c>
      <c r="E132" s="219" t="str">
        <f>IF('N-Bedarf SK'!AE132="","",'N-Bedarf SK'!AE132)</f>
        <v/>
      </c>
      <c r="F132" s="219"/>
      <c r="G132" s="219"/>
      <c r="H132" s="345" t="str">
        <f t="shared" si="49"/>
        <v/>
      </c>
      <c r="I132" s="345" t="str">
        <f t="shared" si="50"/>
        <v/>
      </c>
      <c r="J132" s="345" t="str">
        <f t="shared" si="51"/>
        <v/>
      </c>
      <c r="K132" s="220">
        <f t="shared" si="64"/>
        <v>0</v>
      </c>
      <c r="L132" s="220">
        <f t="shared" si="52"/>
        <v>0</v>
      </c>
      <c r="M132" s="220">
        <f t="shared" si="53"/>
        <v>0</v>
      </c>
      <c r="N132" s="220" t="str">
        <f t="shared" si="54"/>
        <v/>
      </c>
      <c r="O132" s="220" t="str">
        <f t="shared" si="55"/>
        <v/>
      </c>
      <c r="P132" s="220" t="str">
        <f t="shared" si="56"/>
        <v/>
      </c>
      <c r="Q132" s="214" t="str">
        <f t="shared" si="33"/>
        <v/>
      </c>
      <c r="R132" s="141"/>
      <c r="S132" s="211"/>
      <c r="T132" s="211" t="str">
        <f t="shared" si="34"/>
        <v/>
      </c>
      <c r="U132" s="127" t="str">
        <f t="shared" si="57"/>
        <v/>
      </c>
      <c r="V132" s="127" t="str">
        <f t="shared" si="58"/>
        <v/>
      </c>
      <c r="W132" s="127" t="str">
        <f t="shared" si="35"/>
        <v/>
      </c>
      <c r="X132" s="127" t="str">
        <f t="shared" si="36"/>
        <v/>
      </c>
      <c r="Y132" s="141"/>
      <c r="Z132" s="211"/>
      <c r="AA132" s="212" t="str">
        <f t="shared" si="37"/>
        <v/>
      </c>
      <c r="AB132" s="127" t="str">
        <f t="shared" si="59"/>
        <v/>
      </c>
      <c r="AC132" s="127" t="str">
        <f t="shared" si="60"/>
        <v/>
      </c>
      <c r="AD132" s="127" t="str">
        <f t="shared" si="38"/>
        <v/>
      </c>
      <c r="AE132" s="127" t="str">
        <f t="shared" si="39"/>
        <v/>
      </c>
      <c r="AF132" s="213" t="str">
        <f t="shared" si="65"/>
        <v/>
      </c>
      <c r="AG132" s="141"/>
      <c r="AH132" s="211"/>
      <c r="AI132" s="211" t="str">
        <f t="shared" si="40"/>
        <v/>
      </c>
      <c r="AJ132" s="153" t="str">
        <f t="shared" si="61"/>
        <v/>
      </c>
      <c r="AK132" s="153" t="str">
        <f t="shared" si="41"/>
        <v/>
      </c>
      <c r="AL132" s="153" t="str">
        <f t="shared" si="42"/>
        <v/>
      </c>
      <c r="AM132" s="141"/>
      <c r="AN132" s="211"/>
      <c r="AO132" s="211" t="str">
        <f t="shared" si="43"/>
        <v/>
      </c>
      <c r="AP132" s="153" t="str">
        <f t="shared" si="62"/>
        <v/>
      </c>
      <c r="AQ132" s="153" t="str">
        <f t="shared" si="44"/>
        <v/>
      </c>
      <c r="AR132" s="153" t="str">
        <f t="shared" si="45"/>
        <v/>
      </c>
      <c r="AS132" s="141"/>
      <c r="AT132" s="211"/>
      <c r="AU132" s="211" t="str">
        <f t="shared" si="46"/>
        <v/>
      </c>
      <c r="AV132" s="153" t="str">
        <f t="shared" si="63"/>
        <v/>
      </c>
      <c r="AW132" s="153" t="str">
        <f t="shared" si="47"/>
        <v/>
      </c>
      <c r="AX132" s="153" t="str">
        <f t="shared" si="48"/>
        <v/>
      </c>
    </row>
    <row r="133" spans="1:50" ht="29.45" customHeight="1" x14ac:dyDescent="0.25">
      <c r="A133" s="216" t="str">
        <f>IF(B133="","",MAX($A$8:A132)+1)</f>
        <v/>
      </c>
      <c r="B133" s="216" t="str">
        <f>IF('N-Bedarf SK'!B133="","",'N-Bedarf SK'!B133)</f>
        <v/>
      </c>
      <c r="C133" s="217" t="str">
        <f>IF('N-Bedarf SK'!D133="","",'N-Bedarf SK'!D133)</f>
        <v/>
      </c>
      <c r="D133" s="218" t="str">
        <f>IF('N-Bedarf SK'!C133="","",'N-Bedarf SK'!C133)</f>
        <v/>
      </c>
      <c r="E133" s="219" t="str">
        <f>IF('N-Bedarf SK'!AE133="","",'N-Bedarf SK'!AE133)</f>
        <v/>
      </c>
      <c r="F133" s="219"/>
      <c r="G133" s="219"/>
      <c r="H133" s="345" t="str">
        <f t="shared" si="49"/>
        <v/>
      </c>
      <c r="I133" s="345" t="str">
        <f t="shared" si="50"/>
        <v/>
      </c>
      <c r="J133" s="345" t="str">
        <f t="shared" si="51"/>
        <v/>
      </c>
      <c r="K133" s="220">
        <f t="shared" si="64"/>
        <v>0</v>
      </c>
      <c r="L133" s="220">
        <f t="shared" si="52"/>
        <v>0</v>
      </c>
      <c r="M133" s="220">
        <f t="shared" si="53"/>
        <v>0</v>
      </c>
      <c r="N133" s="220" t="str">
        <f t="shared" si="54"/>
        <v/>
      </c>
      <c r="O133" s="220" t="str">
        <f t="shared" si="55"/>
        <v/>
      </c>
      <c r="P133" s="220" t="str">
        <f t="shared" si="56"/>
        <v/>
      </c>
      <c r="Q133" s="214" t="str">
        <f t="shared" si="33"/>
        <v/>
      </c>
      <c r="R133" s="141"/>
      <c r="S133" s="211"/>
      <c r="T133" s="211" t="str">
        <f t="shared" si="34"/>
        <v/>
      </c>
      <c r="U133" s="127" t="str">
        <f t="shared" si="57"/>
        <v/>
      </c>
      <c r="V133" s="127" t="str">
        <f t="shared" si="58"/>
        <v/>
      </c>
      <c r="W133" s="127" t="str">
        <f t="shared" si="35"/>
        <v/>
      </c>
      <c r="X133" s="127" t="str">
        <f t="shared" si="36"/>
        <v/>
      </c>
      <c r="Y133" s="141"/>
      <c r="Z133" s="211"/>
      <c r="AA133" s="212" t="str">
        <f t="shared" si="37"/>
        <v/>
      </c>
      <c r="AB133" s="127" t="str">
        <f t="shared" si="59"/>
        <v/>
      </c>
      <c r="AC133" s="127" t="str">
        <f t="shared" si="60"/>
        <v/>
      </c>
      <c r="AD133" s="127" t="str">
        <f t="shared" si="38"/>
        <v/>
      </c>
      <c r="AE133" s="127" t="str">
        <f t="shared" si="39"/>
        <v/>
      </c>
      <c r="AF133" s="213" t="str">
        <f t="shared" si="65"/>
        <v/>
      </c>
      <c r="AG133" s="141"/>
      <c r="AH133" s="211"/>
      <c r="AI133" s="211" t="str">
        <f t="shared" si="40"/>
        <v/>
      </c>
      <c r="AJ133" s="153" t="str">
        <f t="shared" si="61"/>
        <v/>
      </c>
      <c r="AK133" s="153" t="str">
        <f t="shared" si="41"/>
        <v/>
      </c>
      <c r="AL133" s="153" t="str">
        <f t="shared" si="42"/>
        <v/>
      </c>
      <c r="AM133" s="141"/>
      <c r="AN133" s="211"/>
      <c r="AO133" s="211" t="str">
        <f t="shared" si="43"/>
        <v/>
      </c>
      <c r="AP133" s="153" t="str">
        <f t="shared" si="62"/>
        <v/>
      </c>
      <c r="AQ133" s="153" t="str">
        <f t="shared" si="44"/>
        <v/>
      </c>
      <c r="AR133" s="153" t="str">
        <f t="shared" si="45"/>
        <v/>
      </c>
      <c r="AS133" s="141"/>
      <c r="AT133" s="211"/>
      <c r="AU133" s="211" t="str">
        <f t="shared" si="46"/>
        <v/>
      </c>
      <c r="AV133" s="153" t="str">
        <f t="shared" si="63"/>
        <v/>
      </c>
      <c r="AW133" s="153" t="str">
        <f t="shared" si="47"/>
        <v/>
      </c>
      <c r="AX133" s="153" t="str">
        <f t="shared" si="48"/>
        <v/>
      </c>
    </row>
    <row r="134" spans="1:50" ht="29.45" customHeight="1" x14ac:dyDescent="0.25">
      <c r="A134" s="216" t="str">
        <f>IF(B134="","",MAX($A$8:A133)+1)</f>
        <v/>
      </c>
      <c r="B134" s="216" t="str">
        <f>IF('N-Bedarf SK'!B134="","",'N-Bedarf SK'!B134)</f>
        <v/>
      </c>
      <c r="C134" s="217" t="str">
        <f>IF('N-Bedarf SK'!D134="","",'N-Bedarf SK'!D134)</f>
        <v/>
      </c>
      <c r="D134" s="218" t="str">
        <f>IF('N-Bedarf SK'!C134="","",'N-Bedarf SK'!C134)</f>
        <v/>
      </c>
      <c r="E134" s="219" t="str">
        <f>IF('N-Bedarf SK'!AE134="","",'N-Bedarf SK'!AE134)</f>
        <v/>
      </c>
      <c r="F134" s="219"/>
      <c r="G134" s="219"/>
      <c r="H134" s="345" t="str">
        <f t="shared" si="49"/>
        <v/>
      </c>
      <c r="I134" s="345" t="str">
        <f t="shared" si="50"/>
        <v/>
      </c>
      <c r="J134" s="345" t="str">
        <f t="shared" si="51"/>
        <v/>
      </c>
      <c r="K134" s="220">
        <f t="shared" si="64"/>
        <v>0</v>
      </c>
      <c r="L134" s="220">
        <f t="shared" si="52"/>
        <v>0</v>
      </c>
      <c r="M134" s="220">
        <f t="shared" si="53"/>
        <v>0</v>
      </c>
      <c r="N134" s="220" t="str">
        <f t="shared" si="54"/>
        <v/>
      </c>
      <c r="O134" s="220" t="str">
        <f t="shared" si="55"/>
        <v/>
      </c>
      <c r="P134" s="220" t="str">
        <f t="shared" si="56"/>
        <v/>
      </c>
      <c r="Q134" s="214" t="str">
        <f t="shared" si="33"/>
        <v/>
      </c>
      <c r="R134" s="141"/>
      <c r="S134" s="211"/>
      <c r="T134" s="211" t="str">
        <f t="shared" si="34"/>
        <v/>
      </c>
      <c r="U134" s="127" t="str">
        <f t="shared" si="57"/>
        <v/>
      </c>
      <c r="V134" s="127" t="str">
        <f t="shared" si="58"/>
        <v/>
      </c>
      <c r="W134" s="127" t="str">
        <f t="shared" si="35"/>
        <v/>
      </c>
      <c r="X134" s="127" t="str">
        <f t="shared" si="36"/>
        <v/>
      </c>
      <c r="Y134" s="141"/>
      <c r="Z134" s="211"/>
      <c r="AA134" s="212" t="str">
        <f t="shared" si="37"/>
        <v/>
      </c>
      <c r="AB134" s="127" t="str">
        <f t="shared" si="59"/>
        <v/>
      </c>
      <c r="AC134" s="127" t="str">
        <f t="shared" si="60"/>
        <v/>
      </c>
      <c r="AD134" s="127" t="str">
        <f t="shared" si="38"/>
        <v/>
      </c>
      <c r="AE134" s="127" t="str">
        <f t="shared" si="39"/>
        <v/>
      </c>
      <c r="AF134" s="213" t="str">
        <f t="shared" si="65"/>
        <v/>
      </c>
      <c r="AG134" s="141"/>
      <c r="AH134" s="211"/>
      <c r="AI134" s="211" t="str">
        <f t="shared" si="40"/>
        <v/>
      </c>
      <c r="AJ134" s="153" t="str">
        <f t="shared" si="61"/>
        <v/>
      </c>
      <c r="AK134" s="153" t="str">
        <f t="shared" si="41"/>
        <v/>
      </c>
      <c r="AL134" s="153" t="str">
        <f t="shared" si="42"/>
        <v/>
      </c>
      <c r="AM134" s="141"/>
      <c r="AN134" s="211"/>
      <c r="AO134" s="211" t="str">
        <f t="shared" si="43"/>
        <v/>
      </c>
      <c r="AP134" s="153" t="str">
        <f t="shared" si="62"/>
        <v/>
      </c>
      <c r="AQ134" s="153" t="str">
        <f t="shared" si="44"/>
        <v/>
      </c>
      <c r="AR134" s="153" t="str">
        <f t="shared" si="45"/>
        <v/>
      </c>
      <c r="AS134" s="141"/>
      <c r="AT134" s="211"/>
      <c r="AU134" s="211" t="str">
        <f t="shared" si="46"/>
        <v/>
      </c>
      <c r="AV134" s="153" t="str">
        <f t="shared" si="63"/>
        <v/>
      </c>
      <c r="AW134" s="153" t="str">
        <f t="shared" si="47"/>
        <v/>
      </c>
      <c r="AX134" s="153" t="str">
        <f t="shared" si="48"/>
        <v/>
      </c>
    </row>
    <row r="135" spans="1:50" ht="29.45" customHeight="1" x14ac:dyDescent="0.25">
      <c r="A135" s="216" t="str">
        <f>IF(B135="","",MAX($A$8:A134)+1)</f>
        <v/>
      </c>
      <c r="B135" s="216" t="str">
        <f>IF('N-Bedarf SK'!B135="","",'N-Bedarf SK'!B135)</f>
        <v/>
      </c>
      <c r="C135" s="217" t="str">
        <f>IF('N-Bedarf SK'!D135="","",'N-Bedarf SK'!D135)</f>
        <v/>
      </c>
      <c r="D135" s="218" t="str">
        <f>IF('N-Bedarf SK'!C135="","",'N-Bedarf SK'!C135)</f>
        <v/>
      </c>
      <c r="E135" s="219" t="str">
        <f>IF('N-Bedarf SK'!AE135="","",'N-Bedarf SK'!AE135)</f>
        <v/>
      </c>
      <c r="F135" s="219"/>
      <c r="G135" s="219"/>
      <c r="H135" s="345" t="str">
        <f t="shared" si="49"/>
        <v/>
      </c>
      <c r="I135" s="345" t="str">
        <f t="shared" si="50"/>
        <v/>
      </c>
      <c r="J135" s="345" t="str">
        <f t="shared" si="51"/>
        <v/>
      </c>
      <c r="K135" s="220">
        <f t="shared" si="64"/>
        <v>0</v>
      </c>
      <c r="L135" s="220">
        <f t="shared" si="52"/>
        <v>0</v>
      </c>
      <c r="M135" s="220">
        <f t="shared" si="53"/>
        <v>0</v>
      </c>
      <c r="N135" s="220" t="str">
        <f t="shared" si="54"/>
        <v/>
      </c>
      <c r="O135" s="220" t="str">
        <f t="shared" si="55"/>
        <v/>
      </c>
      <c r="P135" s="220" t="str">
        <f t="shared" si="56"/>
        <v/>
      </c>
      <c r="Q135" s="214" t="str">
        <f t="shared" si="33"/>
        <v/>
      </c>
      <c r="R135" s="141"/>
      <c r="S135" s="211"/>
      <c r="T135" s="211" t="str">
        <f t="shared" si="34"/>
        <v/>
      </c>
      <c r="U135" s="127" t="str">
        <f t="shared" si="57"/>
        <v/>
      </c>
      <c r="V135" s="127" t="str">
        <f t="shared" si="58"/>
        <v/>
      </c>
      <c r="W135" s="127" t="str">
        <f t="shared" si="35"/>
        <v/>
      </c>
      <c r="X135" s="127" t="str">
        <f t="shared" si="36"/>
        <v/>
      </c>
      <c r="Y135" s="141"/>
      <c r="Z135" s="211"/>
      <c r="AA135" s="212" t="str">
        <f t="shared" si="37"/>
        <v/>
      </c>
      <c r="AB135" s="127" t="str">
        <f t="shared" si="59"/>
        <v/>
      </c>
      <c r="AC135" s="127" t="str">
        <f t="shared" si="60"/>
        <v/>
      </c>
      <c r="AD135" s="127" t="str">
        <f t="shared" si="38"/>
        <v/>
      </c>
      <c r="AE135" s="127" t="str">
        <f t="shared" si="39"/>
        <v/>
      </c>
      <c r="AF135" s="213" t="str">
        <f t="shared" si="65"/>
        <v/>
      </c>
      <c r="AG135" s="141"/>
      <c r="AH135" s="211"/>
      <c r="AI135" s="211" t="str">
        <f t="shared" si="40"/>
        <v/>
      </c>
      <c r="AJ135" s="153" t="str">
        <f t="shared" si="61"/>
        <v/>
      </c>
      <c r="AK135" s="153" t="str">
        <f t="shared" si="41"/>
        <v/>
      </c>
      <c r="AL135" s="153" t="str">
        <f t="shared" si="42"/>
        <v/>
      </c>
      <c r="AM135" s="141"/>
      <c r="AN135" s="211"/>
      <c r="AO135" s="211" t="str">
        <f t="shared" si="43"/>
        <v/>
      </c>
      <c r="AP135" s="153" t="str">
        <f t="shared" si="62"/>
        <v/>
      </c>
      <c r="AQ135" s="153" t="str">
        <f t="shared" si="44"/>
        <v/>
      </c>
      <c r="AR135" s="153" t="str">
        <f t="shared" si="45"/>
        <v/>
      </c>
      <c r="AS135" s="141"/>
      <c r="AT135" s="211"/>
      <c r="AU135" s="211" t="str">
        <f t="shared" si="46"/>
        <v/>
      </c>
      <c r="AV135" s="153" t="str">
        <f t="shared" si="63"/>
        <v/>
      </c>
      <c r="AW135" s="153" t="str">
        <f t="shared" si="47"/>
        <v/>
      </c>
      <c r="AX135" s="153" t="str">
        <f t="shared" si="48"/>
        <v/>
      </c>
    </row>
    <row r="136" spans="1:50" ht="29.45" customHeight="1" x14ac:dyDescent="0.25">
      <c r="A136" s="216" t="str">
        <f>IF(B136="","",MAX($A$8:A135)+1)</f>
        <v/>
      </c>
      <c r="B136" s="216" t="str">
        <f>IF('N-Bedarf SK'!B136="","",'N-Bedarf SK'!B136)</f>
        <v/>
      </c>
      <c r="C136" s="217" t="str">
        <f>IF('N-Bedarf SK'!D136="","",'N-Bedarf SK'!D136)</f>
        <v/>
      </c>
      <c r="D136" s="218" t="str">
        <f>IF('N-Bedarf SK'!C136="","",'N-Bedarf SK'!C136)</f>
        <v/>
      </c>
      <c r="E136" s="219" t="str">
        <f>IF('N-Bedarf SK'!AE136="","",'N-Bedarf SK'!AE136)</f>
        <v/>
      </c>
      <c r="F136" s="219"/>
      <c r="G136" s="219"/>
      <c r="H136" s="345" t="str">
        <f t="shared" si="49"/>
        <v/>
      </c>
      <c r="I136" s="345" t="str">
        <f t="shared" si="50"/>
        <v/>
      </c>
      <c r="J136" s="345" t="str">
        <f t="shared" si="51"/>
        <v/>
      </c>
      <c r="K136" s="220">
        <f t="shared" si="64"/>
        <v>0</v>
      </c>
      <c r="L136" s="220">
        <f t="shared" si="52"/>
        <v>0</v>
      </c>
      <c r="M136" s="220">
        <f t="shared" si="53"/>
        <v>0</v>
      </c>
      <c r="N136" s="220" t="str">
        <f t="shared" si="54"/>
        <v/>
      </c>
      <c r="O136" s="220" t="str">
        <f t="shared" si="55"/>
        <v/>
      </c>
      <c r="P136" s="220" t="str">
        <f t="shared" si="56"/>
        <v/>
      </c>
      <c r="Q136" s="214" t="str">
        <f t="shared" ref="Q136:Q199" si="66">IF(N136="","",IF(N136&gt;0,"Achtung: N-Überhang!",""))</f>
        <v/>
      </c>
      <c r="R136" s="141"/>
      <c r="S136" s="211"/>
      <c r="T136" s="211" t="str">
        <f t="shared" ref="T136:T199" si="67">IF(D136="","",S136*D136)</f>
        <v/>
      </c>
      <c r="U136" s="127" t="str">
        <f t="shared" si="57"/>
        <v/>
      </c>
      <c r="V136" s="127" t="str">
        <f t="shared" si="58"/>
        <v/>
      </c>
      <c r="W136" s="127" t="str">
        <f t="shared" ref="W136:W199" si="68">IF(OR(F136="",R136="",R136="keine"),"",(VLOOKUP(R136,Dünger_Formen,8,FALSE))*S136)</f>
        <v/>
      </c>
      <c r="X136" s="127" t="str">
        <f t="shared" ref="X136:X199" si="69">IF(OR(G136="",R136="",R136="keine"),"",(VLOOKUP(R136,Dünger_Formen,9,FALSE))*S136)</f>
        <v/>
      </c>
      <c r="Y136" s="141"/>
      <c r="Z136" s="211"/>
      <c r="AA136" s="212" t="str">
        <f t="shared" ref="AA136:AA199" si="70">IF(D136="","",Z136*D136)</f>
        <v/>
      </c>
      <c r="AB136" s="127" t="str">
        <f t="shared" si="59"/>
        <v/>
      </c>
      <c r="AC136" s="127" t="str">
        <f t="shared" si="60"/>
        <v/>
      </c>
      <c r="AD136" s="127" t="str">
        <f t="shared" ref="AD136:AD199" si="71">IF(OR(F136="",Y136="",Y136="keine"),"",(VLOOKUP(Y136,Dünger_Formen,8,FALSE))*Z136)</f>
        <v/>
      </c>
      <c r="AE136" s="127" t="str">
        <f t="shared" ref="AE136:AE199" si="72">IF(OR(G136="",Y136="",Y136="keine"),"",(VLOOKUP(Y136,Dünger_Formen,9,FALSE))*Z136)</f>
        <v/>
      </c>
      <c r="AF136" s="213" t="str">
        <f t="shared" si="65"/>
        <v/>
      </c>
      <c r="AG136" s="141"/>
      <c r="AH136" s="211"/>
      <c r="AI136" s="211" t="str">
        <f t="shared" ref="AI136:AI199" si="73">IF(D136="","",AH136*$D136)</f>
        <v/>
      </c>
      <c r="AJ136" s="153" t="str">
        <f t="shared" si="61"/>
        <v/>
      </c>
      <c r="AK136" s="153" t="str">
        <f t="shared" ref="AK136:AK199" si="74">IF(OR(F136="",AG136="",AG136="keine"),"",ROUND((VLOOKUP(AG136,Dünger_Formen,8,FALSE))*AH136,0))</f>
        <v/>
      </c>
      <c r="AL136" s="153" t="str">
        <f t="shared" ref="AL136:AL199" si="75">IF(OR(G136="",AG136="",AG136="keine"),"",ROUND((VLOOKUP(AG136,Dünger_Formen,9,FALSE))*AH136,0))</f>
        <v/>
      </c>
      <c r="AM136" s="141"/>
      <c r="AN136" s="211"/>
      <c r="AO136" s="211" t="str">
        <f t="shared" ref="AO136:AO199" si="76">IF(D136="","",AN136*$D136)</f>
        <v/>
      </c>
      <c r="AP136" s="153" t="str">
        <f t="shared" si="62"/>
        <v/>
      </c>
      <c r="AQ136" s="153" t="str">
        <f t="shared" ref="AQ136:AQ199" si="77">IF(OR(F136="",AM136="",AM136="keine"),"",ROUND((VLOOKUP(AM136,Dünger_Formen,8,FALSE))*AN136,0))</f>
        <v/>
      </c>
      <c r="AR136" s="153" t="str">
        <f t="shared" ref="AR136:AR199" si="78">IF(OR(G136="",AM136="",AM136="keine"),"",ROUND((VLOOKUP(AM136,Dünger_Formen,9,FALSE))*AN136,0))</f>
        <v/>
      </c>
      <c r="AS136" s="141"/>
      <c r="AT136" s="211"/>
      <c r="AU136" s="211" t="str">
        <f t="shared" ref="AU136:AU199" si="79">IF(D136="","",AT136*$D136)</f>
        <v/>
      </c>
      <c r="AV136" s="153" t="str">
        <f t="shared" si="63"/>
        <v/>
      </c>
      <c r="AW136" s="153" t="str">
        <f t="shared" ref="AW136:AW199" si="80">IF(OR(F136="",AS136="",AS136="keine"),"",ROUND((VLOOKUP(AS136,Dünger_Formen,8,FALSE))*AT136,0))</f>
        <v/>
      </c>
      <c r="AX136" s="153" t="str">
        <f t="shared" ref="AX136:AX199" si="81">IF(OR(G136="",AS136="",AS136="keine"),"",ROUND((VLOOKUP(AS136,Dünger_Formen,9,FALSE))*AT136,0))</f>
        <v/>
      </c>
    </row>
    <row r="137" spans="1:50" ht="29.45" customHeight="1" x14ac:dyDescent="0.25">
      <c r="A137" s="216" t="str">
        <f>IF(B137="","",MAX($A$8:A136)+1)</f>
        <v/>
      </c>
      <c r="B137" s="216" t="str">
        <f>IF('N-Bedarf SK'!B137="","",'N-Bedarf SK'!B137)</f>
        <v/>
      </c>
      <c r="C137" s="217" t="str">
        <f>IF('N-Bedarf SK'!D137="","",'N-Bedarf SK'!D137)</f>
        <v/>
      </c>
      <c r="D137" s="218" t="str">
        <f>IF('N-Bedarf SK'!C137="","",'N-Bedarf SK'!C137)</f>
        <v/>
      </c>
      <c r="E137" s="219" t="str">
        <f>IF('N-Bedarf SK'!AE137="","",'N-Bedarf SK'!AE137)</f>
        <v/>
      </c>
      <c r="F137" s="219"/>
      <c r="G137" s="219"/>
      <c r="H137" s="345" t="str">
        <f t="shared" ref="H137:H200" si="82">IF(OR(E137="",N137=""),"",SUM(V137,AC137))</f>
        <v/>
      </c>
      <c r="I137" s="345" t="str">
        <f t="shared" ref="I137:I200" si="83">IF(OR(E137="",N137=""),"",SUM(U137,AB137))</f>
        <v/>
      </c>
      <c r="J137" s="345" t="str">
        <f t="shared" ref="J137:J200" si="84">IF(OR(E137="",N137=""),"",SUM(AJ137,AP137,AV137))</f>
        <v/>
      </c>
      <c r="K137" s="220">
        <f t="shared" si="64"/>
        <v>0</v>
      </c>
      <c r="L137" s="220">
        <f t="shared" ref="L137:L200" si="85">IF(W137="",0,W137)+IF(AD137="",0,AD137)+IF(AK137="",0,AK137)+IF(AQ137="",0,AQ137)+IF(AW137="",0,AW137)</f>
        <v>0</v>
      </c>
      <c r="M137" s="220">
        <f t="shared" ref="M137:M200" si="86">IF(X137="",0,X137)+IF(AE137="",0,AE137)+IF(AL137="",0,AL137)+IF(AR137="",0,AR137)+IF(AX137="",0,AX137)</f>
        <v>0</v>
      </c>
      <c r="N137" s="220" t="str">
        <f t="shared" ref="N137:N200" si="87">IF(E137="","",K137-E137)</f>
        <v/>
      </c>
      <c r="O137" s="220" t="str">
        <f t="shared" ref="O137:O200" si="88">IF(F137="","",L137-F137)</f>
        <v/>
      </c>
      <c r="P137" s="220" t="str">
        <f t="shared" ref="P137:P200" si="89">IF(G137="","",M137-G137)</f>
        <v/>
      </c>
      <c r="Q137" s="214" t="str">
        <f t="shared" si="66"/>
        <v/>
      </c>
      <c r="R137" s="141"/>
      <c r="S137" s="211"/>
      <c r="T137" s="211" t="str">
        <f t="shared" si="67"/>
        <v/>
      </c>
      <c r="U137" s="127" t="str">
        <f t="shared" ref="U137:U200" si="90">IF(OR(E137="",R137="",R137="keine"),"",(VLOOKUP(R137,Dünger_Formen,3,FALSE))*S137)</f>
        <v/>
      </c>
      <c r="V137" s="127" t="str">
        <f t="shared" ref="V137:V200" si="91">IF(OR(E137="",R137="",R137="keine"),"",(VLOOKUP(R137,Dünger_Formen,7,FALSE))*S137)</f>
        <v/>
      </c>
      <c r="W137" s="127" t="str">
        <f t="shared" si="68"/>
        <v/>
      </c>
      <c r="X137" s="127" t="str">
        <f t="shared" si="69"/>
        <v/>
      </c>
      <c r="Y137" s="141"/>
      <c r="Z137" s="211"/>
      <c r="AA137" s="212" t="str">
        <f t="shared" si="70"/>
        <v/>
      </c>
      <c r="AB137" s="127" t="str">
        <f t="shared" ref="AB137:AB200" si="92">IF(OR(E137="",Y137="",Y137="keine"),"",(VLOOKUP(Y137,Dünger_Formen,3,FALSE))*Z137)</f>
        <v/>
      </c>
      <c r="AC137" s="127" t="str">
        <f t="shared" ref="AC137:AC200" si="93">IF(OR(E137="",Y137="",Y137="keine"),"",(VLOOKUP(Y137,Dünger_Formen,7,FALSE))*Z137)</f>
        <v/>
      </c>
      <c r="AD137" s="127" t="str">
        <f t="shared" si="71"/>
        <v/>
      </c>
      <c r="AE137" s="127" t="str">
        <f t="shared" si="72"/>
        <v/>
      </c>
      <c r="AF137" s="213" t="str">
        <f t="shared" si="65"/>
        <v/>
      </c>
      <c r="AG137" s="141"/>
      <c r="AH137" s="211"/>
      <c r="AI137" s="211" t="str">
        <f t="shared" si="73"/>
        <v/>
      </c>
      <c r="AJ137" s="153" t="str">
        <f t="shared" ref="AJ137:AJ200" si="94">IF(OR(E137="",AG137="",AG137="keine"),"",ROUND((VLOOKUP(AG137,Dünger_Formen,3,FALSE))*AH137,0))</f>
        <v/>
      </c>
      <c r="AK137" s="153" t="str">
        <f t="shared" si="74"/>
        <v/>
      </c>
      <c r="AL137" s="153" t="str">
        <f t="shared" si="75"/>
        <v/>
      </c>
      <c r="AM137" s="141"/>
      <c r="AN137" s="211"/>
      <c r="AO137" s="211" t="str">
        <f t="shared" si="76"/>
        <v/>
      </c>
      <c r="AP137" s="153" t="str">
        <f t="shared" ref="AP137:AP200" si="95">IF(OR(E137="",AM137="",AM137="keine"),"",ROUND((VLOOKUP(AM137,Dünger_Formen,3,FALSE))*AN137,0))</f>
        <v/>
      </c>
      <c r="AQ137" s="153" t="str">
        <f t="shared" si="77"/>
        <v/>
      </c>
      <c r="AR137" s="153" t="str">
        <f t="shared" si="78"/>
        <v/>
      </c>
      <c r="AS137" s="141"/>
      <c r="AT137" s="211"/>
      <c r="AU137" s="211" t="str">
        <f t="shared" si="79"/>
        <v/>
      </c>
      <c r="AV137" s="153" t="str">
        <f t="shared" ref="AV137:AV200" si="96">IF(OR(E137="",AS137="",AS137="keine"),"",ROUND((VLOOKUP(AS137,Dünger_Formen,3,FALSE))*AT137,0))</f>
        <v/>
      </c>
      <c r="AW137" s="153" t="str">
        <f t="shared" si="80"/>
        <v/>
      </c>
      <c r="AX137" s="153" t="str">
        <f t="shared" si="81"/>
        <v/>
      </c>
    </row>
    <row r="138" spans="1:50" ht="29.45" customHeight="1" x14ac:dyDescent="0.25">
      <c r="A138" s="216" t="str">
        <f>IF(B138="","",MAX($A$8:A137)+1)</f>
        <v/>
      </c>
      <c r="B138" s="216" t="str">
        <f>IF('N-Bedarf SK'!B138="","",'N-Bedarf SK'!B138)</f>
        <v/>
      </c>
      <c r="C138" s="217" t="str">
        <f>IF('N-Bedarf SK'!D138="","",'N-Bedarf SK'!D138)</f>
        <v/>
      </c>
      <c r="D138" s="218" t="str">
        <f>IF('N-Bedarf SK'!C138="","",'N-Bedarf SK'!C138)</f>
        <v/>
      </c>
      <c r="E138" s="219" t="str">
        <f>IF('N-Bedarf SK'!AE138="","",'N-Bedarf SK'!AE138)</f>
        <v/>
      </c>
      <c r="F138" s="219"/>
      <c r="G138" s="219"/>
      <c r="H138" s="345" t="str">
        <f t="shared" si="82"/>
        <v/>
      </c>
      <c r="I138" s="345" t="str">
        <f t="shared" si="83"/>
        <v/>
      </c>
      <c r="J138" s="345" t="str">
        <f t="shared" si="84"/>
        <v/>
      </c>
      <c r="K138" s="220">
        <f t="shared" ref="K138:K201" si="97">IF(V138="",0,V138)+IF(AC138="",0,AC138)+IF(AJ138="",0,AJ138)+IF(AP138="",0,AP138)+IF(AV138="",0,AV138)</f>
        <v>0</v>
      </c>
      <c r="L138" s="220">
        <f t="shared" si="85"/>
        <v>0</v>
      </c>
      <c r="M138" s="220">
        <f t="shared" si="86"/>
        <v>0</v>
      </c>
      <c r="N138" s="220" t="str">
        <f t="shared" si="87"/>
        <v/>
      </c>
      <c r="O138" s="220" t="str">
        <f t="shared" si="88"/>
        <v/>
      </c>
      <c r="P138" s="220" t="str">
        <f t="shared" si="89"/>
        <v/>
      </c>
      <c r="Q138" s="214" t="str">
        <f t="shared" si="66"/>
        <v/>
      </c>
      <c r="R138" s="141"/>
      <c r="S138" s="211"/>
      <c r="T138" s="211" t="str">
        <f t="shared" si="67"/>
        <v/>
      </c>
      <c r="U138" s="127" t="str">
        <f t="shared" si="90"/>
        <v/>
      </c>
      <c r="V138" s="127" t="str">
        <f t="shared" si="91"/>
        <v/>
      </c>
      <c r="W138" s="127" t="str">
        <f t="shared" si="68"/>
        <v/>
      </c>
      <c r="X138" s="127" t="str">
        <f t="shared" si="69"/>
        <v/>
      </c>
      <c r="Y138" s="141"/>
      <c r="Z138" s="211"/>
      <c r="AA138" s="212" t="str">
        <f t="shared" si="70"/>
        <v/>
      </c>
      <c r="AB138" s="127" t="str">
        <f t="shared" si="92"/>
        <v/>
      </c>
      <c r="AC138" s="127" t="str">
        <f t="shared" si="93"/>
        <v/>
      </c>
      <c r="AD138" s="127" t="str">
        <f t="shared" si="71"/>
        <v/>
      </c>
      <c r="AE138" s="127" t="str">
        <f t="shared" si="72"/>
        <v/>
      </c>
      <c r="AF138" s="213" t="str">
        <f t="shared" ref="AF138:AF201" si="98">IF(AND(Y138="",R138=""),"",IF(Y138="",0,IF(OR(Y138="Kompost",Y138="Bioabfallkompost",Y138="Grüngutkompost"),(AB138)*4%,(AB138)*10%))+IF(R138="",0,IF(OR(R138="Kompost",R138="Bioabfallkompost",R138="Grüngutkompost"),(U138)*4%,(U138)*10%)))</f>
        <v/>
      </c>
      <c r="AG138" s="141"/>
      <c r="AH138" s="211"/>
      <c r="AI138" s="211" t="str">
        <f t="shared" si="73"/>
        <v/>
      </c>
      <c r="AJ138" s="153" t="str">
        <f t="shared" si="94"/>
        <v/>
      </c>
      <c r="AK138" s="153" t="str">
        <f t="shared" si="74"/>
        <v/>
      </c>
      <c r="AL138" s="153" t="str">
        <f t="shared" si="75"/>
        <v/>
      </c>
      <c r="AM138" s="141"/>
      <c r="AN138" s="211"/>
      <c r="AO138" s="211" t="str">
        <f t="shared" si="76"/>
        <v/>
      </c>
      <c r="AP138" s="153" t="str">
        <f t="shared" si="95"/>
        <v/>
      </c>
      <c r="AQ138" s="153" t="str">
        <f t="shared" si="77"/>
        <v/>
      </c>
      <c r="AR138" s="153" t="str">
        <f t="shared" si="78"/>
        <v/>
      </c>
      <c r="AS138" s="141"/>
      <c r="AT138" s="211"/>
      <c r="AU138" s="211" t="str">
        <f t="shared" si="79"/>
        <v/>
      </c>
      <c r="AV138" s="153" t="str">
        <f t="shared" si="96"/>
        <v/>
      </c>
      <c r="AW138" s="153" t="str">
        <f t="shared" si="80"/>
        <v/>
      </c>
      <c r="AX138" s="153" t="str">
        <f t="shared" si="81"/>
        <v/>
      </c>
    </row>
    <row r="139" spans="1:50" ht="29.45" customHeight="1" x14ac:dyDescent="0.25">
      <c r="A139" s="216" t="str">
        <f>IF(B139="","",MAX($A$8:A138)+1)</f>
        <v/>
      </c>
      <c r="B139" s="216" t="str">
        <f>IF('N-Bedarf SK'!B139="","",'N-Bedarf SK'!B139)</f>
        <v/>
      </c>
      <c r="C139" s="217" t="str">
        <f>IF('N-Bedarf SK'!D139="","",'N-Bedarf SK'!D139)</f>
        <v/>
      </c>
      <c r="D139" s="218" t="str">
        <f>IF('N-Bedarf SK'!C139="","",'N-Bedarf SK'!C139)</f>
        <v/>
      </c>
      <c r="E139" s="219" t="str">
        <f>IF('N-Bedarf SK'!AE139="","",'N-Bedarf SK'!AE139)</f>
        <v/>
      </c>
      <c r="F139" s="219"/>
      <c r="G139" s="219"/>
      <c r="H139" s="345" t="str">
        <f t="shared" si="82"/>
        <v/>
      </c>
      <c r="I139" s="345" t="str">
        <f t="shared" si="83"/>
        <v/>
      </c>
      <c r="J139" s="345" t="str">
        <f t="shared" si="84"/>
        <v/>
      </c>
      <c r="K139" s="220">
        <f t="shared" si="97"/>
        <v>0</v>
      </c>
      <c r="L139" s="220">
        <f t="shared" si="85"/>
        <v>0</v>
      </c>
      <c r="M139" s="220">
        <f t="shared" si="86"/>
        <v>0</v>
      </c>
      <c r="N139" s="220" t="str">
        <f t="shared" si="87"/>
        <v/>
      </c>
      <c r="O139" s="220" t="str">
        <f t="shared" si="88"/>
        <v/>
      </c>
      <c r="P139" s="220" t="str">
        <f t="shared" si="89"/>
        <v/>
      </c>
      <c r="Q139" s="214" t="str">
        <f t="shared" si="66"/>
        <v/>
      </c>
      <c r="R139" s="141"/>
      <c r="S139" s="211"/>
      <c r="T139" s="211" t="str">
        <f t="shared" si="67"/>
        <v/>
      </c>
      <c r="U139" s="127" t="str">
        <f t="shared" si="90"/>
        <v/>
      </c>
      <c r="V139" s="127" t="str">
        <f t="shared" si="91"/>
        <v/>
      </c>
      <c r="W139" s="127" t="str">
        <f t="shared" si="68"/>
        <v/>
      </c>
      <c r="X139" s="127" t="str">
        <f t="shared" si="69"/>
        <v/>
      </c>
      <c r="Y139" s="141"/>
      <c r="Z139" s="211"/>
      <c r="AA139" s="212" t="str">
        <f t="shared" si="70"/>
        <v/>
      </c>
      <c r="AB139" s="127" t="str">
        <f t="shared" si="92"/>
        <v/>
      </c>
      <c r="AC139" s="127" t="str">
        <f t="shared" si="93"/>
        <v/>
      </c>
      <c r="AD139" s="127" t="str">
        <f t="shared" si="71"/>
        <v/>
      </c>
      <c r="AE139" s="127" t="str">
        <f t="shared" si="72"/>
        <v/>
      </c>
      <c r="AF139" s="213" t="str">
        <f t="shared" si="98"/>
        <v/>
      </c>
      <c r="AG139" s="141"/>
      <c r="AH139" s="211"/>
      <c r="AI139" s="211" t="str">
        <f t="shared" si="73"/>
        <v/>
      </c>
      <c r="AJ139" s="153" t="str">
        <f t="shared" si="94"/>
        <v/>
      </c>
      <c r="AK139" s="153" t="str">
        <f t="shared" si="74"/>
        <v/>
      </c>
      <c r="AL139" s="153" t="str">
        <f t="shared" si="75"/>
        <v/>
      </c>
      <c r="AM139" s="141"/>
      <c r="AN139" s="211"/>
      <c r="AO139" s="211" t="str">
        <f t="shared" si="76"/>
        <v/>
      </c>
      <c r="AP139" s="153" t="str">
        <f t="shared" si="95"/>
        <v/>
      </c>
      <c r="AQ139" s="153" t="str">
        <f t="shared" si="77"/>
        <v/>
      </c>
      <c r="AR139" s="153" t="str">
        <f t="shared" si="78"/>
        <v/>
      </c>
      <c r="AS139" s="141"/>
      <c r="AT139" s="211"/>
      <c r="AU139" s="211" t="str">
        <f t="shared" si="79"/>
        <v/>
      </c>
      <c r="AV139" s="153" t="str">
        <f t="shared" si="96"/>
        <v/>
      </c>
      <c r="AW139" s="153" t="str">
        <f t="shared" si="80"/>
        <v/>
      </c>
      <c r="AX139" s="153" t="str">
        <f t="shared" si="81"/>
        <v/>
      </c>
    </row>
    <row r="140" spans="1:50" ht="29.45" customHeight="1" x14ac:dyDescent="0.25">
      <c r="A140" s="216" t="str">
        <f>IF(B140="","",MAX($A$8:A139)+1)</f>
        <v/>
      </c>
      <c r="B140" s="216" t="str">
        <f>IF('N-Bedarf SK'!B140="","",'N-Bedarf SK'!B140)</f>
        <v/>
      </c>
      <c r="C140" s="217" t="str">
        <f>IF('N-Bedarf SK'!D140="","",'N-Bedarf SK'!D140)</f>
        <v/>
      </c>
      <c r="D140" s="218" t="str">
        <f>IF('N-Bedarf SK'!C140="","",'N-Bedarf SK'!C140)</f>
        <v/>
      </c>
      <c r="E140" s="219" t="str">
        <f>IF('N-Bedarf SK'!AE140="","",'N-Bedarf SK'!AE140)</f>
        <v/>
      </c>
      <c r="F140" s="219"/>
      <c r="G140" s="219"/>
      <c r="H140" s="345" t="str">
        <f t="shared" si="82"/>
        <v/>
      </c>
      <c r="I140" s="345" t="str">
        <f t="shared" si="83"/>
        <v/>
      </c>
      <c r="J140" s="345" t="str">
        <f t="shared" si="84"/>
        <v/>
      </c>
      <c r="K140" s="220">
        <f t="shared" si="97"/>
        <v>0</v>
      </c>
      <c r="L140" s="220">
        <f t="shared" si="85"/>
        <v>0</v>
      </c>
      <c r="M140" s="220">
        <f t="shared" si="86"/>
        <v>0</v>
      </c>
      <c r="N140" s="220" t="str">
        <f t="shared" si="87"/>
        <v/>
      </c>
      <c r="O140" s="220" t="str">
        <f t="shared" si="88"/>
        <v/>
      </c>
      <c r="P140" s="220" t="str">
        <f t="shared" si="89"/>
        <v/>
      </c>
      <c r="Q140" s="214" t="str">
        <f t="shared" si="66"/>
        <v/>
      </c>
      <c r="R140" s="141"/>
      <c r="S140" s="211"/>
      <c r="T140" s="211" t="str">
        <f t="shared" si="67"/>
        <v/>
      </c>
      <c r="U140" s="127" t="str">
        <f t="shared" si="90"/>
        <v/>
      </c>
      <c r="V140" s="127" t="str">
        <f t="shared" si="91"/>
        <v/>
      </c>
      <c r="W140" s="127" t="str">
        <f t="shared" si="68"/>
        <v/>
      </c>
      <c r="X140" s="127" t="str">
        <f t="shared" si="69"/>
        <v/>
      </c>
      <c r="Y140" s="141"/>
      <c r="Z140" s="211"/>
      <c r="AA140" s="212" t="str">
        <f t="shared" si="70"/>
        <v/>
      </c>
      <c r="AB140" s="127" t="str">
        <f t="shared" si="92"/>
        <v/>
      </c>
      <c r="AC140" s="127" t="str">
        <f t="shared" si="93"/>
        <v/>
      </c>
      <c r="AD140" s="127" t="str">
        <f t="shared" si="71"/>
        <v/>
      </c>
      <c r="AE140" s="127" t="str">
        <f t="shared" si="72"/>
        <v/>
      </c>
      <c r="AF140" s="213" t="str">
        <f t="shared" si="98"/>
        <v/>
      </c>
      <c r="AG140" s="141"/>
      <c r="AH140" s="211"/>
      <c r="AI140" s="211" t="str">
        <f t="shared" si="73"/>
        <v/>
      </c>
      <c r="AJ140" s="153" t="str">
        <f t="shared" si="94"/>
        <v/>
      </c>
      <c r="AK140" s="153" t="str">
        <f t="shared" si="74"/>
        <v/>
      </c>
      <c r="AL140" s="153" t="str">
        <f t="shared" si="75"/>
        <v/>
      </c>
      <c r="AM140" s="141"/>
      <c r="AN140" s="211"/>
      <c r="AO140" s="211" t="str">
        <f t="shared" si="76"/>
        <v/>
      </c>
      <c r="AP140" s="153" t="str">
        <f t="shared" si="95"/>
        <v/>
      </c>
      <c r="AQ140" s="153" t="str">
        <f t="shared" si="77"/>
        <v/>
      </c>
      <c r="AR140" s="153" t="str">
        <f t="shared" si="78"/>
        <v/>
      </c>
      <c r="AS140" s="141"/>
      <c r="AT140" s="211"/>
      <c r="AU140" s="211" t="str">
        <f t="shared" si="79"/>
        <v/>
      </c>
      <c r="AV140" s="153" t="str">
        <f t="shared" si="96"/>
        <v/>
      </c>
      <c r="AW140" s="153" t="str">
        <f t="shared" si="80"/>
        <v/>
      </c>
      <c r="AX140" s="153" t="str">
        <f t="shared" si="81"/>
        <v/>
      </c>
    </row>
    <row r="141" spans="1:50" ht="29.45" customHeight="1" x14ac:dyDescent="0.25">
      <c r="A141" s="216" t="str">
        <f>IF(B141="","",MAX($A$8:A140)+1)</f>
        <v/>
      </c>
      <c r="B141" s="216" t="str">
        <f>IF('N-Bedarf SK'!B141="","",'N-Bedarf SK'!B141)</f>
        <v/>
      </c>
      <c r="C141" s="217" t="str">
        <f>IF('N-Bedarf SK'!D141="","",'N-Bedarf SK'!D141)</f>
        <v/>
      </c>
      <c r="D141" s="218" t="str">
        <f>IF('N-Bedarf SK'!C141="","",'N-Bedarf SK'!C141)</f>
        <v/>
      </c>
      <c r="E141" s="219" t="str">
        <f>IF('N-Bedarf SK'!AE141="","",'N-Bedarf SK'!AE141)</f>
        <v/>
      </c>
      <c r="F141" s="219"/>
      <c r="G141" s="219"/>
      <c r="H141" s="345" t="str">
        <f t="shared" si="82"/>
        <v/>
      </c>
      <c r="I141" s="345" t="str">
        <f t="shared" si="83"/>
        <v/>
      </c>
      <c r="J141" s="345" t="str">
        <f t="shared" si="84"/>
        <v/>
      </c>
      <c r="K141" s="220">
        <f t="shared" si="97"/>
        <v>0</v>
      </c>
      <c r="L141" s="220">
        <f t="shared" si="85"/>
        <v>0</v>
      </c>
      <c r="M141" s="220">
        <f t="shared" si="86"/>
        <v>0</v>
      </c>
      <c r="N141" s="220" t="str">
        <f t="shared" si="87"/>
        <v/>
      </c>
      <c r="O141" s="220" t="str">
        <f t="shared" si="88"/>
        <v/>
      </c>
      <c r="P141" s="220" t="str">
        <f t="shared" si="89"/>
        <v/>
      </c>
      <c r="Q141" s="214" t="str">
        <f t="shared" si="66"/>
        <v/>
      </c>
      <c r="R141" s="141"/>
      <c r="S141" s="211"/>
      <c r="T141" s="211" t="str">
        <f t="shared" si="67"/>
        <v/>
      </c>
      <c r="U141" s="127" t="str">
        <f t="shared" si="90"/>
        <v/>
      </c>
      <c r="V141" s="127" t="str">
        <f t="shared" si="91"/>
        <v/>
      </c>
      <c r="W141" s="127" t="str">
        <f t="shared" si="68"/>
        <v/>
      </c>
      <c r="X141" s="127" t="str">
        <f t="shared" si="69"/>
        <v/>
      </c>
      <c r="Y141" s="141"/>
      <c r="Z141" s="211"/>
      <c r="AA141" s="212" t="str">
        <f t="shared" si="70"/>
        <v/>
      </c>
      <c r="AB141" s="127" t="str">
        <f t="shared" si="92"/>
        <v/>
      </c>
      <c r="AC141" s="127" t="str">
        <f t="shared" si="93"/>
        <v/>
      </c>
      <c r="AD141" s="127" t="str">
        <f t="shared" si="71"/>
        <v/>
      </c>
      <c r="AE141" s="127" t="str">
        <f t="shared" si="72"/>
        <v/>
      </c>
      <c r="AF141" s="213" t="str">
        <f t="shared" si="98"/>
        <v/>
      </c>
      <c r="AG141" s="141"/>
      <c r="AH141" s="211"/>
      <c r="AI141" s="211" t="str">
        <f t="shared" si="73"/>
        <v/>
      </c>
      <c r="AJ141" s="153" t="str">
        <f t="shared" si="94"/>
        <v/>
      </c>
      <c r="AK141" s="153" t="str">
        <f t="shared" si="74"/>
        <v/>
      </c>
      <c r="AL141" s="153" t="str">
        <f t="shared" si="75"/>
        <v/>
      </c>
      <c r="AM141" s="141"/>
      <c r="AN141" s="211"/>
      <c r="AO141" s="211" t="str">
        <f t="shared" si="76"/>
        <v/>
      </c>
      <c r="AP141" s="153" t="str">
        <f t="shared" si="95"/>
        <v/>
      </c>
      <c r="AQ141" s="153" t="str">
        <f t="shared" si="77"/>
        <v/>
      </c>
      <c r="AR141" s="153" t="str">
        <f t="shared" si="78"/>
        <v/>
      </c>
      <c r="AS141" s="141"/>
      <c r="AT141" s="211"/>
      <c r="AU141" s="211" t="str">
        <f t="shared" si="79"/>
        <v/>
      </c>
      <c r="AV141" s="153" t="str">
        <f t="shared" si="96"/>
        <v/>
      </c>
      <c r="AW141" s="153" t="str">
        <f t="shared" si="80"/>
        <v/>
      </c>
      <c r="AX141" s="153" t="str">
        <f t="shared" si="81"/>
        <v/>
      </c>
    </row>
    <row r="142" spans="1:50" ht="29.45" customHeight="1" x14ac:dyDescent="0.25">
      <c r="A142" s="216" t="str">
        <f>IF(B142="","",MAX($A$8:A141)+1)</f>
        <v/>
      </c>
      <c r="B142" s="216" t="str">
        <f>IF('N-Bedarf SK'!B142="","",'N-Bedarf SK'!B142)</f>
        <v/>
      </c>
      <c r="C142" s="217" t="str">
        <f>IF('N-Bedarf SK'!D142="","",'N-Bedarf SK'!D142)</f>
        <v/>
      </c>
      <c r="D142" s="218" t="str">
        <f>IF('N-Bedarf SK'!C142="","",'N-Bedarf SK'!C142)</f>
        <v/>
      </c>
      <c r="E142" s="219" t="str">
        <f>IF('N-Bedarf SK'!AE142="","",'N-Bedarf SK'!AE142)</f>
        <v/>
      </c>
      <c r="F142" s="219"/>
      <c r="G142" s="219"/>
      <c r="H142" s="345" t="str">
        <f t="shared" si="82"/>
        <v/>
      </c>
      <c r="I142" s="345" t="str">
        <f t="shared" si="83"/>
        <v/>
      </c>
      <c r="J142" s="345" t="str">
        <f t="shared" si="84"/>
        <v/>
      </c>
      <c r="K142" s="220">
        <f t="shared" si="97"/>
        <v>0</v>
      </c>
      <c r="L142" s="220">
        <f t="shared" si="85"/>
        <v>0</v>
      </c>
      <c r="M142" s="220">
        <f t="shared" si="86"/>
        <v>0</v>
      </c>
      <c r="N142" s="220" t="str">
        <f t="shared" si="87"/>
        <v/>
      </c>
      <c r="O142" s="220" t="str">
        <f t="shared" si="88"/>
        <v/>
      </c>
      <c r="P142" s="220" t="str">
        <f t="shared" si="89"/>
        <v/>
      </c>
      <c r="Q142" s="214" t="str">
        <f t="shared" si="66"/>
        <v/>
      </c>
      <c r="R142" s="141"/>
      <c r="S142" s="211"/>
      <c r="T142" s="211" t="str">
        <f t="shared" si="67"/>
        <v/>
      </c>
      <c r="U142" s="127" t="str">
        <f t="shared" si="90"/>
        <v/>
      </c>
      <c r="V142" s="127" t="str">
        <f t="shared" si="91"/>
        <v/>
      </c>
      <c r="W142" s="127" t="str">
        <f t="shared" si="68"/>
        <v/>
      </c>
      <c r="X142" s="127" t="str">
        <f t="shared" si="69"/>
        <v/>
      </c>
      <c r="Y142" s="141"/>
      <c r="Z142" s="211"/>
      <c r="AA142" s="212" t="str">
        <f t="shared" si="70"/>
        <v/>
      </c>
      <c r="AB142" s="127" t="str">
        <f t="shared" si="92"/>
        <v/>
      </c>
      <c r="AC142" s="127" t="str">
        <f t="shared" si="93"/>
        <v/>
      </c>
      <c r="AD142" s="127" t="str">
        <f t="shared" si="71"/>
        <v/>
      </c>
      <c r="AE142" s="127" t="str">
        <f t="shared" si="72"/>
        <v/>
      </c>
      <c r="AF142" s="213" t="str">
        <f t="shared" si="98"/>
        <v/>
      </c>
      <c r="AG142" s="141"/>
      <c r="AH142" s="211"/>
      <c r="AI142" s="211" t="str">
        <f t="shared" si="73"/>
        <v/>
      </c>
      <c r="AJ142" s="153" t="str">
        <f t="shared" si="94"/>
        <v/>
      </c>
      <c r="AK142" s="153" t="str">
        <f t="shared" si="74"/>
        <v/>
      </c>
      <c r="AL142" s="153" t="str">
        <f t="shared" si="75"/>
        <v/>
      </c>
      <c r="AM142" s="141"/>
      <c r="AN142" s="211"/>
      <c r="AO142" s="211" t="str">
        <f t="shared" si="76"/>
        <v/>
      </c>
      <c r="AP142" s="153" t="str">
        <f t="shared" si="95"/>
        <v/>
      </c>
      <c r="AQ142" s="153" t="str">
        <f t="shared" si="77"/>
        <v/>
      </c>
      <c r="AR142" s="153" t="str">
        <f t="shared" si="78"/>
        <v/>
      </c>
      <c r="AS142" s="141"/>
      <c r="AT142" s="211"/>
      <c r="AU142" s="211" t="str">
        <f t="shared" si="79"/>
        <v/>
      </c>
      <c r="AV142" s="153" t="str">
        <f t="shared" si="96"/>
        <v/>
      </c>
      <c r="AW142" s="153" t="str">
        <f t="shared" si="80"/>
        <v/>
      </c>
      <c r="AX142" s="153" t="str">
        <f t="shared" si="81"/>
        <v/>
      </c>
    </row>
    <row r="143" spans="1:50" ht="29.45" customHeight="1" x14ac:dyDescent="0.25">
      <c r="A143" s="216" t="str">
        <f>IF(B143="","",MAX($A$8:A142)+1)</f>
        <v/>
      </c>
      <c r="B143" s="216" t="str">
        <f>IF('N-Bedarf SK'!B143="","",'N-Bedarf SK'!B143)</f>
        <v/>
      </c>
      <c r="C143" s="217" t="str">
        <f>IF('N-Bedarf SK'!D143="","",'N-Bedarf SK'!D143)</f>
        <v/>
      </c>
      <c r="D143" s="218" t="str">
        <f>IF('N-Bedarf SK'!C143="","",'N-Bedarf SK'!C143)</f>
        <v/>
      </c>
      <c r="E143" s="219" t="str">
        <f>IF('N-Bedarf SK'!AE143="","",'N-Bedarf SK'!AE143)</f>
        <v/>
      </c>
      <c r="F143" s="219"/>
      <c r="G143" s="219"/>
      <c r="H143" s="345" t="str">
        <f t="shared" si="82"/>
        <v/>
      </c>
      <c r="I143" s="345" t="str">
        <f t="shared" si="83"/>
        <v/>
      </c>
      <c r="J143" s="345" t="str">
        <f t="shared" si="84"/>
        <v/>
      </c>
      <c r="K143" s="220">
        <f t="shared" si="97"/>
        <v>0</v>
      </c>
      <c r="L143" s="220">
        <f t="shared" si="85"/>
        <v>0</v>
      </c>
      <c r="M143" s="220">
        <f t="shared" si="86"/>
        <v>0</v>
      </c>
      <c r="N143" s="220" t="str">
        <f t="shared" si="87"/>
        <v/>
      </c>
      <c r="O143" s="220" t="str">
        <f t="shared" si="88"/>
        <v/>
      </c>
      <c r="P143" s="220" t="str">
        <f t="shared" si="89"/>
        <v/>
      </c>
      <c r="Q143" s="214" t="str">
        <f t="shared" si="66"/>
        <v/>
      </c>
      <c r="R143" s="141"/>
      <c r="S143" s="211"/>
      <c r="T143" s="211" t="str">
        <f t="shared" si="67"/>
        <v/>
      </c>
      <c r="U143" s="127" t="str">
        <f t="shared" si="90"/>
        <v/>
      </c>
      <c r="V143" s="127" t="str">
        <f t="shared" si="91"/>
        <v/>
      </c>
      <c r="W143" s="127" t="str">
        <f t="shared" si="68"/>
        <v/>
      </c>
      <c r="X143" s="127" t="str">
        <f t="shared" si="69"/>
        <v/>
      </c>
      <c r="Y143" s="141"/>
      <c r="Z143" s="211"/>
      <c r="AA143" s="212" t="str">
        <f t="shared" si="70"/>
        <v/>
      </c>
      <c r="AB143" s="127" t="str">
        <f t="shared" si="92"/>
        <v/>
      </c>
      <c r="AC143" s="127" t="str">
        <f t="shared" si="93"/>
        <v/>
      </c>
      <c r="AD143" s="127" t="str">
        <f t="shared" si="71"/>
        <v/>
      </c>
      <c r="AE143" s="127" t="str">
        <f t="shared" si="72"/>
        <v/>
      </c>
      <c r="AF143" s="213" t="str">
        <f t="shared" si="98"/>
        <v/>
      </c>
      <c r="AG143" s="141"/>
      <c r="AH143" s="211"/>
      <c r="AI143" s="211" t="str">
        <f t="shared" si="73"/>
        <v/>
      </c>
      <c r="AJ143" s="153" t="str">
        <f t="shared" si="94"/>
        <v/>
      </c>
      <c r="AK143" s="153" t="str">
        <f t="shared" si="74"/>
        <v/>
      </c>
      <c r="AL143" s="153" t="str">
        <f t="shared" si="75"/>
        <v/>
      </c>
      <c r="AM143" s="141"/>
      <c r="AN143" s="211"/>
      <c r="AO143" s="211" t="str">
        <f t="shared" si="76"/>
        <v/>
      </c>
      <c r="AP143" s="153" t="str">
        <f t="shared" si="95"/>
        <v/>
      </c>
      <c r="AQ143" s="153" t="str">
        <f t="shared" si="77"/>
        <v/>
      </c>
      <c r="AR143" s="153" t="str">
        <f t="shared" si="78"/>
        <v/>
      </c>
      <c r="AS143" s="141"/>
      <c r="AT143" s="211"/>
      <c r="AU143" s="211" t="str">
        <f t="shared" si="79"/>
        <v/>
      </c>
      <c r="AV143" s="153" t="str">
        <f t="shared" si="96"/>
        <v/>
      </c>
      <c r="AW143" s="153" t="str">
        <f t="shared" si="80"/>
        <v/>
      </c>
      <c r="AX143" s="153" t="str">
        <f t="shared" si="81"/>
        <v/>
      </c>
    </row>
    <row r="144" spans="1:50" ht="29.45" customHeight="1" x14ac:dyDescent="0.25">
      <c r="A144" s="216" t="str">
        <f>IF(B144="","",MAX($A$8:A143)+1)</f>
        <v/>
      </c>
      <c r="B144" s="216" t="str">
        <f>IF('N-Bedarf SK'!B144="","",'N-Bedarf SK'!B144)</f>
        <v/>
      </c>
      <c r="C144" s="217" t="str">
        <f>IF('N-Bedarf SK'!D144="","",'N-Bedarf SK'!D144)</f>
        <v/>
      </c>
      <c r="D144" s="218" t="str">
        <f>IF('N-Bedarf SK'!C144="","",'N-Bedarf SK'!C144)</f>
        <v/>
      </c>
      <c r="E144" s="219" t="str">
        <f>IF('N-Bedarf SK'!AE144="","",'N-Bedarf SK'!AE144)</f>
        <v/>
      </c>
      <c r="F144" s="219"/>
      <c r="G144" s="219"/>
      <c r="H144" s="345" t="str">
        <f t="shared" si="82"/>
        <v/>
      </c>
      <c r="I144" s="345" t="str">
        <f t="shared" si="83"/>
        <v/>
      </c>
      <c r="J144" s="345" t="str">
        <f t="shared" si="84"/>
        <v/>
      </c>
      <c r="K144" s="220">
        <f t="shared" si="97"/>
        <v>0</v>
      </c>
      <c r="L144" s="220">
        <f t="shared" si="85"/>
        <v>0</v>
      </c>
      <c r="M144" s="220">
        <f t="shared" si="86"/>
        <v>0</v>
      </c>
      <c r="N144" s="220" t="str">
        <f t="shared" si="87"/>
        <v/>
      </c>
      <c r="O144" s="220" t="str">
        <f t="shared" si="88"/>
        <v/>
      </c>
      <c r="P144" s="220" t="str">
        <f t="shared" si="89"/>
        <v/>
      </c>
      <c r="Q144" s="214" t="str">
        <f t="shared" si="66"/>
        <v/>
      </c>
      <c r="R144" s="141"/>
      <c r="S144" s="211"/>
      <c r="T144" s="211" t="str">
        <f t="shared" si="67"/>
        <v/>
      </c>
      <c r="U144" s="127" t="str">
        <f t="shared" si="90"/>
        <v/>
      </c>
      <c r="V144" s="127" t="str">
        <f t="shared" si="91"/>
        <v/>
      </c>
      <c r="W144" s="127" t="str">
        <f t="shared" si="68"/>
        <v/>
      </c>
      <c r="X144" s="127" t="str">
        <f t="shared" si="69"/>
        <v/>
      </c>
      <c r="Y144" s="141"/>
      <c r="Z144" s="211"/>
      <c r="AA144" s="212" t="str">
        <f t="shared" si="70"/>
        <v/>
      </c>
      <c r="AB144" s="127" t="str">
        <f t="shared" si="92"/>
        <v/>
      </c>
      <c r="AC144" s="127" t="str">
        <f t="shared" si="93"/>
        <v/>
      </c>
      <c r="AD144" s="127" t="str">
        <f t="shared" si="71"/>
        <v/>
      </c>
      <c r="AE144" s="127" t="str">
        <f t="shared" si="72"/>
        <v/>
      </c>
      <c r="AF144" s="213" t="str">
        <f t="shared" si="98"/>
        <v/>
      </c>
      <c r="AG144" s="141"/>
      <c r="AH144" s="211"/>
      <c r="AI144" s="211" t="str">
        <f t="shared" si="73"/>
        <v/>
      </c>
      <c r="AJ144" s="153" t="str">
        <f t="shared" si="94"/>
        <v/>
      </c>
      <c r="AK144" s="153" t="str">
        <f t="shared" si="74"/>
        <v/>
      </c>
      <c r="AL144" s="153" t="str">
        <f t="shared" si="75"/>
        <v/>
      </c>
      <c r="AM144" s="141"/>
      <c r="AN144" s="211"/>
      <c r="AO144" s="211" t="str">
        <f t="shared" si="76"/>
        <v/>
      </c>
      <c r="AP144" s="153" t="str">
        <f t="shared" si="95"/>
        <v/>
      </c>
      <c r="AQ144" s="153" t="str">
        <f t="shared" si="77"/>
        <v/>
      </c>
      <c r="AR144" s="153" t="str">
        <f t="shared" si="78"/>
        <v/>
      </c>
      <c r="AS144" s="141"/>
      <c r="AT144" s="211"/>
      <c r="AU144" s="211" t="str">
        <f t="shared" si="79"/>
        <v/>
      </c>
      <c r="AV144" s="153" t="str">
        <f t="shared" si="96"/>
        <v/>
      </c>
      <c r="AW144" s="153" t="str">
        <f t="shared" si="80"/>
        <v/>
      </c>
      <c r="AX144" s="153" t="str">
        <f t="shared" si="81"/>
        <v/>
      </c>
    </row>
    <row r="145" spans="1:50" ht="29.45" customHeight="1" x14ac:dyDescent="0.25">
      <c r="A145" s="216" t="str">
        <f>IF(B145="","",MAX($A$8:A144)+1)</f>
        <v/>
      </c>
      <c r="B145" s="216" t="str">
        <f>IF('N-Bedarf SK'!B145="","",'N-Bedarf SK'!B145)</f>
        <v/>
      </c>
      <c r="C145" s="217" t="str">
        <f>IF('N-Bedarf SK'!D145="","",'N-Bedarf SK'!D145)</f>
        <v/>
      </c>
      <c r="D145" s="218" t="str">
        <f>IF('N-Bedarf SK'!C145="","",'N-Bedarf SK'!C145)</f>
        <v/>
      </c>
      <c r="E145" s="219" t="str">
        <f>IF('N-Bedarf SK'!AE145="","",'N-Bedarf SK'!AE145)</f>
        <v/>
      </c>
      <c r="F145" s="219"/>
      <c r="G145" s="219"/>
      <c r="H145" s="345" t="str">
        <f t="shared" si="82"/>
        <v/>
      </c>
      <c r="I145" s="345" t="str">
        <f t="shared" si="83"/>
        <v/>
      </c>
      <c r="J145" s="345" t="str">
        <f t="shared" si="84"/>
        <v/>
      </c>
      <c r="K145" s="220">
        <f t="shared" si="97"/>
        <v>0</v>
      </c>
      <c r="L145" s="220">
        <f t="shared" si="85"/>
        <v>0</v>
      </c>
      <c r="M145" s="220">
        <f t="shared" si="86"/>
        <v>0</v>
      </c>
      <c r="N145" s="220" t="str">
        <f t="shared" si="87"/>
        <v/>
      </c>
      <c r="O145" s="220" t="str">
        <f t="shared" si="88"/>
        <v/>
      </c>
      <c r="P145" s="220" t="str">
        <f t="shared" si="89"/>
        <v/>
      </c>
      <c r="Q145" s="214" t="str">
        <f t="shared" si="66"/>
        <v/>
      </c>
      <c r="R145" s="141"/>
      <c r="S145" s="211"/>
      <c r="T145" s="211" t="str">
        <f t="shared" si="67"/>
        <v/>
      </c>
      <c r="U145" s="127" t="str">
        <f t="shared" si="90"/>
        <v/>
      </c>
      <c r="V145" s="127" t="str">
        <f t="shared" si="91"/>
        <v/>
      </c>
      <c r="W145" s="127" t="str">
        <f t="shared" si="68"/>
        <v/>
      </c>
      <c r="X145" s="127" t="str">
        <f t="shared" si="69"/>
        <v/>
      </c>
      <c r="Y145" s="141"/>
      <c r="Z145" s="211"/>
      <c r="AA145" s="212" t="str">
        <f t="shared" si="70"/>
        <v/>
      </c>
      <c r="AB145" s="127" t="str">
        <f t="shared" si="92"/>
        <v/>
      </c>
      <c r="AC145" s="127" t="str">
        <f t="shared" si="93"/>
        <v/>
      </c>
      <c r="AD145" s="127" t="str">
        <f t="shared" si="71"/>
        <v/>
      </c>
      <c r="AE145" s="127" t="str">
        <f t="shared" si="72"/>
        <v/>
      </c>
      <c r="AF145" s="213" t="str">
        <f t="shared" si="98"/>
        <v/>
      </c>
      <c r="AG145" s="141"/>
      <c r="AH145" s="211"/>
      <c r="AI145" s="211" t="str">
        <f t="shared" si="73"/>
        <v/>
      </c>
      <c r="AJ145" s="153" t="str">
        <f t="shared" si="94"/>
        <v/>
      </c>
      <c r="AK145" s="153" t="str">
        <f t="shared" si="74"/>
        <v/>
      </c>
      <c r="AL145" s="153" t="str">
        <f t="shared" si="75"/>
        <v/>
      </c>
      <c r="AM145" s="141"/>
      <c r="AN145" s="211"/>
      <c r="AO145" s="211" t="str">
        <f t="shared" si="76"/>
        <v/>
      </c>
      <c r="AP145" s="153" t="str">
        <f t="shared" si="95"/>
        <v/>
      </c>
      <c r="AQ145" s="153" t="str">
        <f t="shared" si="77"/>
        <v/>
      </c>
      <c r="AR145" s="153" t="str">
        <f t="shared" si="78"/>
        <v/>
      </c>
      <c r="AS145" s="141"/>
      <c r="AT145" s="211"/>
      <c r="AU145" s="211" t="str">
        <f t="shared" si="79"/>
        <v/>
      </c>
      <c r="AV145" s="153" t="str">
        <f t="shared" si="96"/>
        <v/>
      </c>
      <c r="AW145" s="153" t="str">
        <f t="shared" si="80"/>
        <v/>
      </c>
      <c r="AX145" s="153" t="str">
        <f t="shared" si="81"/>
        <v/>
      </c>
    </row>
    <row r="146" spans="1:50" ht="29.45" customHeight="1" x14ac:dyDescent="0.25">
      <c r="A146" s="216" t="str">
        <f>IF(B146="","",MAX($A$8:A145)+1)</f>
        <v/>
      </c>
      <c r="B146" s="216" t="str">
        <f>IF('N-Bedarf SK'!B146="","",'N-Bedarf SK'!B146)</f>
        <v/>
      </c>
      <c r="C146" s="217" t="str">
        <f>IF('N-Bedarf SK'!D146="","",'N-Bedarf SK'!D146)</f>
        <v/>
      </c>
      <c r="D146" s="218" t="str">
        <f>IF('N-Bedarf SK'!C146="","",'N-Bedarf SK'!C146)</f>
        <v/>
      </c>
      <c r="E146" s="219" t="str">
        <f>IF('N-Bedarf SK'!AE146="","",'N-Bedarf SK'!AE146)</f>
        <v/>
      </c>
      <c r="F146" s="219"/>
      <c r="G146" s="219"/>
      <c r="H146" s="345" t="str">
        <f t="shared" si="82"/>
        <v/>
      </c>
      <c r="I146" s="345" t="str">
        <f t="shared" si="83"/>
        <v/>
      </c>
      <c r="J146" s="345" t="str">
        <f t="shared" si="84"/>
        <v/>
      </c>
      <c r="K146" s="220">
        <f t="shared" si="97"/>
        <v>0</v>
      </c>
      <c r="L146" s="220">
        <f t="shared" si="85"/>
        <v>0</v>
      </c>
      <c r="M146" s="220">
        <f t="shared" si="86"/>
        <v>0</v>
      </c>
      <c r="N146" s="220" t="str">
        <f t="shared" si="87"/>
        <v/>
      </c>
      <c r="O146" s="220" t="str">
        <f t="shared" si="88"/>
        <v/>
      </c>
      <c r="P146" s="220" t="str">
        <f t="shared" si="89"/>
        <v/>
      </c>
      <c r="Q146" s="214" t="str">
        <f t="shared" si="66"/>
        <v/>
      </c>
      <c r="R146" s="141"/>
      <c r="S146" s="211"/>
      <c r="T146" s="211" t="str">
        <f t="shared" si="67"/>
        <v/>
      </c>
      <c r="U146" s="127" t="str">
        <f t="shared" si="90"/>
        <v/>
      </c>
      <c r="V146" s="127" t="str">
        <f t="shared" si="91"/>
        <v/>
      </c>
      <c r="W146" s="127" t="str">
        <f t="shared" si="68"/>
        <v/>
      </c>
      <c r="X146" s="127" t="str">
        <f t="shared" si="69"/>
        <v/>
      </c>
      <c r="Y146" s="141"/>
      <c r="Z146" s="211"/>
      <c r="AA146" s="212" t="str">
        <f t="shared" si="70"/>
        <v/>
      </c>
      <c r="AB146" s="127" t="str">
        <f t="shared" si="92"/>
        <v/>
      </c>
      <c r="AC146" s="127" t="str">
        <f t="shared" si="93"/>
        <v/>
      </c>
      <c r="AD146" s="127" t="str">
        <f t="shared" si="71"/>
        <v/>
      </c>
      <c r="AE146" s="127" t="str">
        <f t="shared" si="72"/>
        <v/>
      </c>
      <c r="AF146" s="213" t="str">
        <f t="shared" si="98"/>
        <v/>
      </c>
      <c r="AG146" s="141"/>
      <c r="AH146" s="211"/>
      <c r="AI146" s="211" t="str">
        <f t="shared" si="73"/>
        <v/>
      </c>
      <c r="AJ146" s="153" t="str">
        <f t="shared" si="94"/>
        <v/>
      </c>
      <c r="AK146" s="153" t="str">
        <f t="shared" si="74"/>
        <v/>
      </c>
      <c r="AL146" s="153" t="str">
        <f t="shared" si="75"/>
        <v/>
      </c>
      <c r="AM146" s="141"/>
      <c r="AN146" s="211"/>
      <c r="AO146" s="211" t="str">
        <f t="shared" si="76"/>
        <v/>
      </c>
      <c r="AP146" s="153" t="str">
        <f t="shared" si="95"/>
        <v/>
      </c>
      <c r="AQ146" s="153" t="str">
        <f t="shared" si="77"/>
        <v/>
      </c>
      <c r="AR146" s="153" t="str">
        <f t="shared" si="78"/>
        <v/>
      </c>
      <c r="AS146" s="141"/>
      <c r="AT146" s="211"/>
      <c r="AU146" s="211" t="str">
        <f t="shared" si="79"/>
        <v/>
      </c>
      <c r="AV146" s="153" t="str">
        <f t="shared" si="96"/>
        <v/>
      </c>
      <c r="AW146" s="153" t="str">
        <f t="shared" si="80"/>
        <v/>
      </c>
      <c r="AX146" s="153" t="str">
        <f t="shared" si="81"/>
        <v/>
      </c>
    </row>
    <row r="147" spans="1:50" ht="29.45" customHeight="1" x14ac:dyDescent="0.25">
      <c r="A147" s="216" t="str">
        <f>IF(B147="","",MAX($A$8:A146)+1)</f>
        <v/>
      </c>
      <c r="B147" s="216" t="str">
        <f>IF('N-Bedarf SK'!B147="","",'N-Bedarf SK'!B147)</f>
        <v/>
      </c>
      <c r="C147" s="217" t="str">
        <f>IF('N-Bedarf SK'!D147="","",'N-Bedarf SK'!D147)</f>
        <v/>
      </c>
      <c r="D147" s="218" t="str">
        <f>IF('N-Bedarf SK'!C147="","",'N-Bedarf SK'!C147)</f>
        <v/>
      </c>
      <c r="E147" s="219" t="str">
        <f>IF('N-Bedarf SK'!AE147="","",'N-Bedarf SK'!AE147)</f>
        <v/>
      </c>
      <c r="F147" s="219"/>
      <c r="G147" s="219"/>
      <c r="H147" s="345" t="str">
        <f t="shared" si="82"/>
        <v/>
      </c>
      <c r="I147" s="345" t="str">
        <f t="shared" si="83"/>
        <v/>
      </c>
      <c r="J147" s="345" t="str">
        <f t="shared" si="84"/>
        <v/>
      </c>
      <c r="K147" s="220">
        <f t="shared" si="97"/>
        <v>0</v>
      </c>
      <c r="L147" s="220">
        <f t="shared" si="85"/>
        <v>0</v>
      </c>
      <c r="M147" s="220">
        <f t="shared" si="86"/>
        <v>0</v>
      </c>
      <c r="N147" s="220" t="str">
        <f t="shared" si="87"/>
        <v/>
      </c>
      <c r="O147" s="220" t="str">
        <f t="shared" si="88"/>
        <v/>
      </c>
      <c r="P147" s="220" t="str">
        <f t="shared" si="89"/>
        <v/>
      </c>
      <c r="Q147" s="214" t="str">
        <f t="shared" si="66"/>
        <v/>
      </c>
      <c r="R147" s="141"/>
      <c r="S147" s="211"/>
      <c r="T147" s="211" t="str">
        <f t="shared" si="67"/>
        <v/>
      </c>
      <c r="U147" s="127" t="str">
        <f t="shared" si="90"/>
        <v/>
      </c>
      <c r="V147" s="127" t="str">
        <f t="shared" si="91"/>
        <v/>
      </c>
      <c r="W147" s="127" t="str">
        <f t="shared" si="68"/>
        <v/>
      </c>
      <c r="X147" s="127" t="str">
        <f t="shared" si="69"/>
        <v/>
      </c>
      <c r="Y147" s="141"/>
      <c r="Z147" s="211"/>
      <c r="AA147" s="212" t="str">
        <f t="shared" si="70"/>
        <v/>
      </c>
      <c r="AB147" s="127" t="str">
        <f t="shared" si="92"/>
        <v/>
      </c>
      <c r="AC147" s="127" t="str">
        <f t="shared" si="93"/>
        <v/>
      </c>
      <c r="AD147" s="127" t="str">
        <f t="shared" si="71"/>
        <v/>
      </c>
      <c r="AE147" s="127" t="str">
        <f t="shared" si="72"/>
        <v/>
      </c>
      <c r="AF147" s="213" t="str">
        <f t="shared" si="98"/>
        <v/>
      </c>
      <c r="AG147" s="141"/>
      <c r="AH147" s="211"/>
      <c r="AI147" s="211" t="str">
        <f t="shared" si="73"/>
        <v/>
      </c>
      <c r="AJ147" s="153" t="str">
        <f t="shared" si="94"/>
        <v/>
      </c>
      <c r="AK147" s="153" t="str">
        <f t="shared" si="74"/>
        <v/>
      </c>
      <c r="AL147" s="153" t="str">
        <f t="shared" si="75"/>
        <v/>
      </c>
      <c r="AM147" s="141"/>
      <c r="AN147" s="211"/>
      <c r="AO147" s="211" t="str">
        <f t="shared" si="76"/>
        <v/>
      </c>
      <c r="AP147" s="153" t="str">
        <f t="shared" si="95"/>
        <v/>
      </c>
      <c r="AQ147" s="153" t="str">
        <f t="shared" si="77"/>
        <v/>
      </c>
      <c r="AR147" s="153" t="str">
        <f t="shared" si="78"/>
        <v/>
      </c>
      <c r="AS147" s="141"/>
      <c r="AT147" s="211"/>
      <c r="AU147" s="211" t="str">
        <f t="shared" si="79"/>
        <v/>
      </c>
      <c r="AV147" s="153" t="str">
        <f t="shared" si="96"/>
        <v/>
      </c>
      <c r="AW147" s="153" t="str">
        <f t="shared" si="80"/>
        <v/>
      </c>
      <c r="AX147" s="153" t="str">
        <f t="shared" si="81"/>
        <v/>
      </c>
    </row>
    <row r="148" spans="1:50" ht="29.45" customHeight="1" x14ac:dyDescent="0.25">
      <c r="A148" s="216" t="str">
        <f>IF(B148="","",MAX($A$8:A147)+1)</f>
        <v/>
      </c>
      <c r="B148" s="216" t="str">
        <f>IF('N-Bedarf SK'!B148="","",'N-Bedarf SK'!B148)</f>
        <v/>
      </c>
      <c r="C148" s="217" t="str">
        <f>IF('N-Bedarf SK'!D148="","",'N-Bedarf SK'!D148)</f>
        <v/>
      </c>
      <c r="D148" s="218" t="str">
        <f>IF('N-Bedarf SK'!C148="","",'N-Bedarf SK'!C148)</f>
        <v/>
      </c>
      <c r="E148" s="219" t="str">
        <f>IF('N-Bedarf SK'!AE148="","",'N-Bedarf SK'!AE148)</f>
        <v/>
      </c>
      <c r="F148" s="219"/>
      <c r="G148" s="219"/>
      <c r="H148" s="345" t="str">
        <f t="shared" si="82"/>
        <v/>
      </c>
      <c r="I148" s="345" t="str">
        <f t="shared" si="83"/>
        <v/>
      </c>
      <c r="J148" s="345" t="str">
        <f t="shared" si="84"/>
        <v/>
      </c>
      <c r="K148" s="220">
        <f t="shared" si="97"/>
        <v>0</v>
      </c>
      <c r="L148" s="220">
        <f t="shared" si="85"/>
        <v>0</v>
      </c>
      <c r="M148" s="220">
        <f t="shared" si="86"/>
        <v>0</v>
      </c>
      <c r="N148" s="220" t="str">
        <f t="shared" si="87"/>
        <v/>
      </c>
      <c r="O148" s="220" t="str">
        <f t="shared" si="88"/>
        <v/>
      </c>
      <c r="P148" s="220" t="str">
        <f t="shared" si="89"/>
        <v/>
      </c>
      <c r="Q148" s="214" t="str">
        <f t="shared" si="66"/>
        <v/>
      </c>
      <c r="R148" s="141"/>
      <c r="S148" s="211"/>
      <c r="T148" s="211" t="str">
        <f t="shared" si="67"/>
        <v/>
      </c>
      <c r="U148" s="127" t="str">
        <f t="shared" si="90"/>
        <v/>
      </c>
      <c r="V148" s="127" t="str">
        <f t="shared" si="91"/>
        <v/>
      </c>
      <c r="W148" s="127" t="str">
        <f t="shared" si="68"/>
        <v/>
      </c>
      <c r="X148" s="127" t="str">
        <f t="shared" si="69"/>
        <v/>
      </c>
      <c r="Y148" s="141"/>
      <c r="Z148" s="211"/>
      <c r="AA148" s="212" t="str">
        <f t="shared" si="70"/>
        <v/>
      </c>
      <c r="AB148" s="127" t="str">
        <f t="shared" si="92"/>
        <v/>
      </c>
      <c r="AC148" s="127" t="str">
        <f t="shared" si="93"/>
        <v/>
      </c>
      <c r="AD148" s="127" t="str">
        <f t="shared" si="71"/>
        <v/>
      </c>
      <c r="AE148" s="127" t="str">
        <f t="shared" si="72"/>
        <v/>
      </c>
      <c r="AF148" s="213" t="str">
        <f t="shared" si="98"/>
        <v/>
      </c>
      <c r="AG148" s="141"/>
      <c r="AH148" s="211"/>
      <c r="AI148" s="211" t="str">
        <f t="shared" si="73"/>
        <v/>
      </c>
      <c r="AJ148" s="153" t="str">
        <f t="shared" si="94"/>
        <v/>
      </c>
      <c r="AK148" s="153" t="str">
        <f t="shared" si="74"/>
        <v/>
      </c>
      <c r="AL148" s="153" t="str">
        <f t="shared" si="75"/>
        <v/>
      </c>
      <c r="AM148" s="141"/>
      <c r="AN148" s="211"/>
      <c r="AO148" s="211" t="str">
        <f t="shared" si="76"/>
        <v/>
      </c>
      <c r="AP148" s="153" t="str">
        <f t="shared" si="95"/>
        <v/>
      </c>
      <c r="AQ148" s="153" t="str">
        <f t="shared" si="77"/>
        <v/>
      </c>
      <c r="AR148" s="153" t="str">
        <f t="shared" si="78"/>
        <v/>
      </c>
      <c r="AS148" s="141"/>
      <c r="AT148" s="211"/>
      <c r="AU148" s="211" t="str">
        <f t="shared" si="79"/>
        <v/>
      </c>
      <c r="AV148" s="153" t="str">
        <f t="shared" si="96"/>
        <v/>
      </c>
      <c r="AW148" s="153" t="str">
        <f t="shared" si="80"/>
        <v/>
      </c>
      <c r="AX148" s="153" t="str">
        <f t="shared" si="81"/>
        <v/>
      </c>
    </row>
    <row r="149" spans="1:50" ht="29.45" customHeight="1" x14ac:dyDescent="0.25">
      <c r="A149" s="216" t="str">
        <f>IF(B149="","",MAX($A$8:A148)+1)</f>
        <v/>
      </c>
      <c r="B149" s="216" t="str">
        <f>IF('N-Bedarf SK'!B149="","",'N-Bedarf SK'!B149)</f>
        <v/>
      </c>
      <c r="C149" s="217" t="str">
        <f>IF('N-Bedarf SK'!D149="","",'N-Bedarf SK'!D149)</f>
        <v/>
      </c>
      <c r="D149" s="218" t="str">
        <f>IF('N-Bedarf SK'!C149="","",'N-Bedarf SK'!C149)</f>
        <v/>
      </c>
      <c r="E149" s="219" t="str">
        <f>IF('N-Bedarf SK'!AE149="","",'N-Bedarf SK'!AE149)</f>
        <v/>
      </c>
      <c r="F149" s="219"/>
      <c r="G149" s="219"/>
      <c r="H149" s="345" t="str">
        <f t="shared" si="82"/>
        <v/>
      </c>
      <c r="I149" s="345" t="str">
        <f t="shared" si="83"/>
        <v/>
      </c>
      <c r="J149" s="345" t="str">
        <f t="shared" si="84"/>
        <v/>
      </c>
      <c r="K149" s="220">
        <f t="shared" si="97"/>
        <v>0</v>
      </c>
      <c r="L149" s="220">
        <f t="shared" si="85"/>
        <v>0</v>
      </c>
      <c r="M149" s="220">
        <f t="shared" si="86"/>
        <v>0</v>
      </c>
      <c r="N149" s="220" t="str">
        <f t="shared" si="87"/>
        <v/>
      </c>
      <c r="O149" s="220" t="str">
        <f t="shared" si="88"/>
        <v/>
      </c>
      <c r="P149" s="220" t="str">
        <f t="shared" si="89"/>
        <v/>
      </c>
      <c r="Q149" s="214" t="str">
        <f t="shared" si="66"/>
        <v/>
      </c>
      <c r="R149" s="141"/>
      <c r="S149" s="211"/>
      <c r="T149" s="211" t="str">
        <f t="shared" si="67"/>
        <v/>
      </c>
      <c r="U149" s="127" t="str">
        <f t="shared" si="90"/>
        <v/>
      </c>
      <c r="V149" s="127" t="str">
        <f t="shared" si="91"/>
        <v/>
      </c>
      <c r="W149" s="127" t="str">
        <f t="shared" si="68"/>
        <v/>
      </c>
      <c r="X149" s="127" t="str">
        <f t="shared" si="69"/>
        <v/>
      </c>
      <c r="Y149" s="141"/>
      <c r="Z149" s="211"/>
      <c r="AA149" s="212" t="str">
        <f t="shared" si="70"/>
        <v/>
      </c>
      <c r="AB149" s="127" t="str">
        <f t="shared" si="92"/>
        <v/>
      </c>
      <c r="AC149" s="127" t="str">
        <f t="shared" si="93"/>
        <v/>
      </c>
      <c r="AD149" s="127" t="str">
        <f t="shared" si="71"/>
        <v/>
      </c>
      <c r="AE149" s="127" t="str">
        <f t="shared" si="72"/>
        <v/>
      </c>
      <c r="AF149" s="213" t="str">
        <f t="shared" si="98"/>
        <v/>
      </c>
      <c r="AG149" s="141"/>
      <c r="AH149" s="211"/>
      <c r="AI149" s="211" t="str">
        <f t="shared" si="73"/>
        <v/>
      </c>
      <c r="AJ149" s="153" t="str">
        <f t="shared" si="94"/>
        <v/>
      </c>
      <c r="AK149" s="153" t="str">
        <f t="shared" si="74"/>
        <v/>
      </c>
      <c r="AL149" s="153" t="str">
        <f t="shared" si="75"/>
        <v/>
      </c>
      <c r="AM149" s="141"/>
      <c r="AN149" s="211"/>
      <c r="AO149" s="211" t="str">
        <f t="shared" si="76"/>
        <v/>
      </c>
      <c r="AP149" s="153" t="str">
        <f t="shared" si="95"/>
        <v/>
      </c>
      <c r="AQ149" s="153" t="str">
        <f t="shared" si="77"/>
        <v/>
      </c>
      <c r="AR149" s="153" t="str">
        <f t="shared" si="78"/>
        <v/>
      </c>
      <c r="AS149" s="141"/>
      <c r="AT149" s="211"/>
      <c r="AU149" s="211" t="str">
        <f t="shared" si="79"/>
        <v/>
      </c>
      <c r="AV149" s="153" t="str">
        <f t="shared" si="96"/>
        <v/>
      </c>
      <c r="AW149" s="153" t="str">
        <f t="shared" si="80"/>
        <v/>
      </c>
      <c r="AX149" s="153" t="str">
        <f t="shared" si="81"/>
        <v/>
      </c>
    </row>
    <row r="150" spans="1:50" ht="29.45" customHeight="1" x14ac:dyDescent="0.25">
      <c r="A150" s="216" t="str">
        <f>IF(B150="","",MAX($A$8:A149)+1)</f>
        <v/>
      </c>
      <c r="B150" s="216" t="str">
        <f>IF('N-Bedarf SK'!B150="","",'N-Bedarf SK'!B150)</f>
        <v/>
      </c>
      <c r="C150" s="217" t="str">
        <f>IF('N-Bedarf SK'!D150="","",'N-Bedarf SK'!D150)</f>
        <v/>
      </c>
      <c r="D150" s="218" t="str">
        <f>IF('N-Bedarf SK'!C150="","",'N-Bedarf SK'!C150)</f>
        <v/>
      </c>
      <c r="E150" s="219" t="str">
        <f>IF('N-Bedarf SK'!AE150="","",'N-Bedarf SK'!AE150)</f>
        <v/>
      </c>
      <c r="F150" s="219"/>
      <c r="G150" s="219"/>
      <c r="H150" s="345" t="str">
        <f t="shared" si="82"/>
        <v/>
      </c>
      <c r="I150" s="345" t="str">
        <f t="shared" si="83"/>
        <v/>
      </c>
      <c r="J150" s="345" t="str">
        <f t="shared" si="84"/>
        <v/>
      </c>
      <c r="K150" s="220">
        <f t="shared" si="97"/>
        <v>0</v>
      </c>
      <c r="L150" s="220">
        <f t="shared" si="85"/>
        <v>0</v>
      </c>
      <c r="M150" s="220">
        <f t="shared" si="86"/>
        <v>0</v>
      </c>
      <c r="N150" s="220" t="str">
        <f t="shared" si="87"/>
        <v/>
      </c>
      <c r="O150" s="220" t="str">
        <f t="shared" si="88"/>
        <v/>
      </c>
      <c r="P150" s="220" t="str">
        <f t="shared" si="89"/>
        <v/>
      </c>
      <c r="Q150" s="214" t="str">
        <f t="shared" si="66"/>
        <v/>
      </c>
      <c r="R150" s="141"/>
      <c r="S150" s="211"/>
      <c r="T150" s="211" t="str">
        <f t="shared" si="67"/>
        <v/>
      </c>
      <c r="U150" s="127" t="str">
        <f t="shared" si="90"/>
        <v/>
      </c>
      <c r="V150" s="127" t="str">
        <f t="shared" si="91"/>
        <v/>
      </c>
      <c r="W150" s="127" t="str">
        <f t="shared" si="68"/>
        <v/>
      </c>
      <c r="X150" s="127" t="str">
        <f t="shared" si="69"/>
        <v/>
      </c>
      <c r="Y150" s="141"/>
      <c r="Z150" s="211"/>
      <c r="AA150" s="212" t="str">
        <f t="shared" si="70"/>
        <v/>
      </c>
      <c r="AB150" s="127" t="str">
        <f t="shared" si="92"/>
        <v/>
      </c>
      <c r="AC150" s="127" t="str">
        <f t="shared" si="93"/>
        <v/>
      </c>
      <c r="AD150" s="127" t="str">
        <f t="shared" si="71"/>
        <v/>
      </c>
      <c r="AE150" s="127" t="str">
        <f t="shared" si="72"/>
        <v/>
      </c>
      <c r="AF150" s="213" t="str">
        <f t="shared" si="98"/>
        <v/>
      </c>
      <c r="AG150" s="141"/>
      <c r="AH150" s="211"/>
      <c r="AI150" s="211" t="str">
        <f t="shared" si="73"/>
        <v/>
      </c>
      <c r="AJ150" s="153" t="str">
        <f t="shared" si="94"/>
        <v/>
      </c>
      <c r="AK150" s="153" t="str">
        <f t="shared" si="74"/>
        <v/>
      </c>
      <c r="AL150" s="153" t="str">
        <f t="shared" si="75"/>
        <v/>
      </c>
      <c r="AM150" s="141"/>
      <c r="AN150" s="211"/>
      <c r="AO150" s="211" t="str">
        <f t="shared" si="76"/>
        <v/>
      </c>
      <c r="AP150" s="153" t="str">
        <f t="shared" si="95"/>
        <v/>
      </c>
      <c r="AQ150" s="153" t="str">
        <f t="shared" si="77"/>
        <v/>
      </c>
      <c r="AR150" s="153" t="str">
        <f t="shared" si="78"/>
        <v/>
      </c>
      <c r="AS150" s="141"/>
      <c r="AT150" s="211"/>
      <c r="AU150" s="211" t="str">
        <f t="shared" si="79"/>
        <v/>
      </c>
      <c r="AV150" s="153" t="str">
        <f t="shared" si="96"/>
        <v/>
      </c>
      <c r="AW150" s="153" t="str">
        <f t="shared" si="80"/>
        <v/>
      </c>
      <c r="AX150" s="153" t="str">
        <f t="shared" si="81"/>
        <v/>
      </c>
    </row>
    <row r="151" spans="1:50" ht="29.45" customHeight="1" x14ac:dyDescent="0.25">
      <c r="A151" s="216" t="str">
        <f>IF(B151="","",MAX($A$8:A150)+1)</f>
        <v/>
      </c>
      <c r="B151" s="216" t="str">
        <f>IF('N-Bedarf SK'!B151="","",'N-Bedarf SK'!B151)</f>
        <v/>
      </c>
      <c r="C151" s="217" t="str">
        <f>IF('N-Bedarf SK'!D151="","",'N-Bedarf SK'!D151)</f>
        <v/>
      </c>
      <c r="D151" s="218" t="str">
        <f>IF('N-Bedarf SK'!C151="","",'N-Bedarf SK'!C151)</f>
        <v/>
      </c>
      <c r="E151" s="219" t="str">
        <f>IF('N-Bedarf SK'!AE151="","",'N-Bedarf SK'!AE151)</f>
        <v/>
      </c>
      <c r="F151" s="219"/>
      <c r="G151" s="219"/>
      <c r="H151" s="345" t="str">
        <f t="shared" si="82"/>
        <v/>
      </c>
      <c r="I151" s="345" t="str">
        <f t="shared" si="83"/>
        <v/>
      </c>
      <c r="J151" s="345" t="str">
        <f t="shared" si="84"/>
        <v/>
      </c>
      <c r="K151" s="220">
        <f t="shared" si="97"/>
        <v>0</v>
      </c>
      <c r="L151" s="220">
        <f t="shared" si="85"/>
        <v>0</v>
      </c>
      <c r="M151" s="220">
        <f t="shared" si="86"/>
        <v>0</v>
      </c>
      <c r="N151" s="220" t="str">
        <f t="shared" si="87"/>
        <v/>
      </c>
      <c r="O151" s="220" t="str">
        <f t="shared" si="88"/>
        <v/>
      </c>
      <c r="P151" s="220" t="str">
        <f t="shared" si="89"/>
        <v/>
      </c>
      <c r="Q151" s="214" t="str">
        <f t="shared" si="66"/>
        <v/>
      </c>
      <c r="R151" s="141"/>
      <c r="S151" s="211"/>
      <c r="T151" s="211" t="str">
        <f t="shared" si="67"/>
        <v/>
      </c>
      <c r="U151" s="127" t="str">
        <f t="shared" si="90"/>
        <v/>
      </c>
      <c r="V151" s="127" t="str">
        <f t="shared" si="91"/>
        <v/>
      </c>
      <c r="W151" s="127" t="str">
        <f t="shared" si="68"/>
        <v/>
      </c>
      <c r="X151" s="127" t="str">
        <f t="shared" si="69"/>
        <v/>
      </c>
      <c r="Y151" s="141"/>
      <c r="Z151" s="211"/>
      <c r="AA151" s="212" t="str">
        <f t="shared" si="70"/>
        <v/>
      </c>
      <c r="AB151" s="127" t="str">
        <f t="shared" si="92"/>
        <v/>
      </c>
      <c r="AC151" s="127" t="str">
        <f t="shared" si="93"/>
        <v/>
      </c>
      <c r="AD151" s="127" t="str">
        <f t="shared" si="71"/>
        <v/>
      </c>
      <c r="AE151" s="127" t="str">
        <f t="shared" si="72"/>
        <v/>
      </c>
      <c r="AF151" s="213" t="str">
        <f t="shared" si="98"/>
        <v/>
      </c>
      <c r="AG151" s="141"/>
      <c r="AH151" s="211"/>
      <c r="AI151" s="211" t="str">
        <f t="shared" si="73"/>
        <v/>
      </c>
      <c r="AJ151" s="153" t="str">
        <f t="shared" si="94"/>
        <v/>
      </c>
      <c r="AK151" s="153" t="str">
        <f t="shared" si="74"/>
        <v/>
      </c>
      <c r="AL151" s="153" t="str">
        <f t="shared" si="75"/>
        <v/>
      </c>
      <c r="AM151" s="141"/>
      <c r="AN151" s="211"/>
      <c r="AO151" s="211" t="str">
        <f t="shared" si="76"/>
        <v/>
      </c>
      <c r="AP151" s="153" t="str">
        <f t="shared" si="95"/>
        <v/>
      </c>
      <c r="AQ151" s="153" t="str">
        <f t="shared" si="77"/>
        <v/>
      </c>
      <c r="AR151" s="153" t="str">
        <f t="shared" si="78"/>
        <v/>
      </c>
      <c r="AS151" s="141"/>
      <c r="AT151" s="211"/>
      <c r="AU151" s="211" t="str">
        <f t="shared" si="79"/>
        <v/>
      </c>
      <c r="AV151" s="153" t="str">
        <f t="shared" si="96"/>
        <v/>
      </c>
      <c r="AW151" s="153" t="str">
        <f t="shared" si="80"/>
        <v/>
      </c>
      <c r="AX151" s="153" t="str">
        <f t="shared" si="81"/>
        <v/>
      </c>
    </row>
    <row r="152" spans="1:50" ht="29.45" customHeight="1" x14ac:dyDescent="0.25">
      <c r="A152" s="216" t="str">
        <f>IF(B152="","",MAX($A$8:A151)+1)</f>
        <v/>
      </c>
      <c r="B152" s="216" t="str">
        <f>IF('N-Bedarf SK'!B152="","",'N-Bedarf SK'!B152)</f>
        <v/>
      </c>
      <c r="C152" s="217" t="str">
        <f>IF('N-Bedarf SK'!D152="","",'N-Bedarf SK'!D152)</f>
        <v/>
      </c>
      <c r="D152" s="218" t="str">
        <f>IF('N-Bedarf SK'!C152="","",'N-Bedarf SK'!C152)</f>
        <v/>
      </c>
      <c r="E152" s="219" t="str">
        <f>IF('N-Bedarf SK'!AE152="","",'N-Bedarf SK'!AE152)</f>
        <v/>
      </c>
      <c r="F152" s="219"/>
      <c r="G152" s="219"/>
      <c r="H152" s="345" t="str">
        <f t="shared" si="82"/>
        <v/>
      </c>
      <c r="I152" s="345" t="str">
        <f t="shared" si="83"/>
        <v/>
      </c>
      <c r="J152" s="345" t="str">
        <f t="shared" si="84"/>
        <v/>
      </c>
      <c r="K152" s="220">
        <f t="shared" si="97"/>
        <v>0</v>
      </c>
      <c r="L152" s="220">
        <f t="shared" si="85"/>
        <v>0</v>
      </c>
      <c r="M152" s="220">
        <f t="shared" si="86"/>
        <v>0</v>
      </c>
      <c r="N152" s="220" t="str">
        <f t="shared" si="87"/>
        <v/>
      </c>
      <c r="O152" s="220" t="str">
        <f t="shared" si="88"/>
        <v/>
      </c>
      <c r="P152" s="220" t="str">
        <f t="shared" si="89"/>
        <v/>
      </c>
      <c r="Q152" s="214" t="str">
        <f t="shared" si="66"/>
        <v/>
      </c>
      <c r="R152" s="141"/>
      <c r="S152" s="211"/>
      <c r="T152" s="211" t="str">
        <f t="shared" si="67"/>
        <v/>
      </c>
      <c r="U152" s="127" t="str">
        <f t="shared" si="90"/>
        <v/>
      </c>
      <c r="V152" s="127" t="str">
        <f t="shared" si="91"/>
        <v/>
      </c>
      <c r="W152" s="127" t="str">
        <f t="shared" si="68"/>
        <v/>
      </c>
      <c r="X152" s="127" t="str">
        <f t="shared" si="69"/>
        <v/>
      </c>
      <c r="Y152" s="141"/>
      <c r="Z152" s="211"/>
      <c r="AA152" s="212" t="str">
        <f t="shared" si="70"/>
        <v/>
      </c>
      <c r="AB152" s="127" t="str">
        <f t="shared" si="92"/>
        <v/>
      </c>
      <c r="AC152" s="127" t="str">
        <f t="shared" si="93"/>
        <v/>
      </c>
      <c r="AD152" s="127" t="str">
        <f t="shared" si="71"/>
        <v/>
      </c>
      <c r="AE152" s="127" t="str">
        <f t="shared" si="72"/>
        <v/>
      </c>
      <c r="AF152" s="213" t="str">
        <f t="shared" si="98"/>
        <v/>
      </c>
      <c r="AG152" s="141"/>
      <c r="AH152" s="211"/>
      <c r="AI152" s="211" t="str">
        <f t="shared" si="73"/>
        <v/>
      </c>
      <c r="AJ152" s="153" t="str">
        <f t="shared" si="94"/>
        <v/>
      </c>
      <c r="AK152" s="153" t="str">
        <f t="shared" si="74"/>
        <v/>
      </c>
      <c r="AL152" s="153" t="str">
        <f t="shared" si="75"/>
        <v/>
      </c>
      <c r="AM152" s="141"/>
      <c r="AN152" s="211"/>
      <c r="AO152" s="211" t="str">
        <f t="shared" si="76"/>
        <v/>
      </c>
      <c r="AP152" s="153" t="str">
        <f t="shared" si="95"/>
        <v/>
      </c>
      <c r="AQ152" s="153" t="str">
        <f t="shared" si="77"/>
        <v/>
      </c>
      <c r="AR152" s="153" t="str">
        <f t="shared" si="78"/>
        <v/>
      </c>
      <c r="AS152" s="141"/>
      <c r="AT152" s="211"/>
      <c r="AU152" s="211" t="str">
        <f t="shared" si="79"/>
        <v/>
      </c>
      <c r="AV152" s="153" t="str">
        <f t="shared" si="96"/>
        <v/>
      </c>
      <c r="AW152" s="153" t="str">
        <f t="shared" si="80"/>
        <v/>
      </c>
      <c r="AX152" s="153" t="str">
        <f t="shared" si="81"/>
        <v/>
      </c>
    </row>
    <row r="153" spans="1:50" ht="29.45" customHeight="1" x14ac:dyDescent="0.25">
      <c r="A153" s="216" t="str">
        <f>IF(B153="","",MAX($A$8:A152)+1)</f>
        <v/>
      </c>
      <c r="B153" s="216" t="str">
        <f>IF('N-Bedarf SK'!B153="","",'N-Bedarf SK'!B153)</f>
        <v/>
      </c>
      <c r="C153" s="217" t="str">
        <f>IF('N-Bedarf SK'!D153="","",'N-Bedarf SK'!D153)</f>
        <v/>
      </c>
      <c r="D153" s="218" t="str">
        <f>IF('N-Bedarf SK'!C153="","",'N-Bedarf SK'!C153)</f>
        <v/>
      </c>
      <c r="E153" s="219" t="str">
        <f>IF('N-Bedarf SK'!AE153="","",'N-Bedarf SK'!AE153)</f>
        <v/>
      </c>
      <c r="F153" s="219"/>
      <c r="G153" s="219"/>
      <c r="H153" s="345" t="str">
        <f t="shared" si="82"/>
        <v/>
      </c>
      <c r="I153" s="345" t="str">
        <f t="shared" si="83"/>
        <v/>
      </c>
      <c r="J153" s="345" t="str">
        <f t="shared" si="84"/>
        <v/>
      </c>
      <c r="K153" s="220">
        <f t="shared" si="97"/>
        <v>0</v>
      </c>
      <c r="L153" s="220">
        <f t="shared" si="85"/>
        <v>0</v>
      </c>
      <c r="M153" s="220">
        <f t="shared" si="86"/>
        <v>0</v>
      </c>
      <c r="N153" s="220" t="str">
        <f t="shared" si="87"/>
        <v/>
      </c>
      <c r="O153" s="220" t="str">
        <f t="shared" si="88"/>
        <v/>
      </c>
      <c r="P153" s="220" t="str">
        <f t="shared" si="89"/>
        <v/>
      </c>
      <c r="Q153" s="214" t="str">
        <f t="shared" si="66"/>
        <v/>
      </c>
      <c r="R153" s="141"/>
      <c r="S153" s="211"/>
      <c r="T153" s="211" t="str">
        <f t="shared" si="67"/>
        <v/>
      </c>
      <c r="U153" s="127" t="str">
        <f t="shared" si="90"/>
        <v/>
      </c>
      <c r="V153" s="127" t="str">
        <f t="shared" si="91"/>
        <v/>
      </c>
      <c r="W153" s="127" t="str">
        <f t="shared" si="68"/>
        <v/>
      </c>
      <c r="X153" s="127" t="str">
        <f t="shared" si="69"/>
        <v/>
      </c>
      <c r="Y153" s="141"/>
      <c r="Z153" s="211"/>
      <c r="AA153" s="212" t="str">
        <f t="shared" si="70"/>
        <v/>
      </c>
      <c r="AB153" s="127" t="str">
        <f t="shared" si="92"/>
        <v/>
      </c>
      <c r="AC153" s="127" t="str">
        <f t="shared" si="93"/>
        <v/>
      </c>
      <c r="AD153" s="127" t="str">
        <f t="shared" si="71"/>
        <v/>
      </c>
      <c r="AE153" s="127" t="str">
        <f t="shared" si="72"/>
        <v/>
      </c>
      <c r="AF153" s="213" t="str">
        <f t="shared" si="98"/>
        <v/>
      </c>
      <c r="AG153" s="141"/>
      <c r="AH153" s="211"/>
      <c r="AI153" s="211" t="str">
        <f t="shared" si="73"/>
        <v/>
      </c>
      <c r="AJ153" s="153" t="str">
        <f t="shared" si="94"/>
        <v/>
      </c>
      <c r="AK153" s="153" t="str">
        <f t="shared" si="74"/>
        <v/>
      </c>
      <c r="AL153" s="153" t="str">
        <f t="shared" si="75"/>
        <v/>
      </c>
      <c r="AM153" s="141"/>
      <c r="AN153" s="211"/>
      <c r="AO153" s="211" t="str">
        <f t="shared" si="76"/>
        <v/>
      </c>
      <c r="AP153" s="153" t="str">
        <f t="shared" si="95"/>
        <v/>
      </c>
      <c r="AQ153" s="153" t="str">
        <f t="shared" si="77"/>
        <v/>
      </c>
      <c r="AR153" s="153" t="str">
        <f t="shared" si="78"/>
        <v/>
      </c>
      <c r="AS153" s="141"/>
      <c r="AT153" s="211"/>
      <c r="AU153" s="211" t="str">
        <f t="shared" si="79"/>
        <v/>
      </c>
      <c r="AV153" s="153" t="str">
        <f t="shared" si="96"/>
        <v/>
      </c>
      <c r="AW153" s="153" t="str">
        <f t="shared" si="80"/>
        <v/>
      </c>
      <c r="AX153" s="153" t="str">
        <f t="shared" si="81"/>
        <v/>
      </c>
    </row>
    <row r="154" spans="1:50" ht="29.45" customHeight="1" x14ac:dyDescent="0.25">
      <c r="A154" s="216" t="str">
        <f>IF(B154="","",MAX($A$8:A153)+1)</f>
        <v/>
      </c>
      <c r="B154" s="216" t="str">
        <f>IF('N-Bedarf SK'!B154="","",'N-Bedarf SK'!B154)</f>
        <v/>
      </c>
      <c r="C154" s="217" t="str">
        <f>IF('N-Bedarf SK'!D154="","",'N-Bedarf SK'!D154)</f>
        <v/>
      </c>
      <c r="D154" s="218" t="str">
        <f>IF('N-Bedarf SK'!C154="","",'N-Bedarf SK'!C154)</f>
        <v/>
      </c>
      <c r="E154" s="219" t="str">
        <f>IF('N-Bedarf SK'!AE154="","",'N-Bedarf SK'!AE154)</f>
        <v/>
      </c>
      <c r="F154" s="219"/>
      <c r="G154" s="219"/>
      <c r="H154" s="345" t="str">
        <f t="shared" si="82"/>
        <v/>
      </c>
      <c r="I154" s="345" t="str">
        <f t="shared" si="83"/>
        <v/>
      </c>
      <c r="J154" s="345" t="str">
        <f t="shared" si="84"/>
        <v/>
      </c>
      <c r="K154" s="220">
        <f t="shared" si="97"/>
        <v>0</v>
      </c>
      <c r="L154" s="220">
        <f t="shared" si="85"/>
        <v>0</v>
      </c>
      <c r="M154" s="220">
        <f t="shared" si="86"/>
        <v>0</v>
      </c>
      <c r="N154" s="220" t="str">
        <f t="shared" si="87"/>
        <v/>
      </c>
      <c r="O154" s="220" t="str">
        <f t="shared" si="88"/>
        <v/>
      </c>
      <c r="P154" s="220" t="str">
        <f t="shared" si="89"/>
        <v/>
      </c>
      <c r="Q154" s="214" t="str">
        <f t="shared" si="66"/>
        <v/>
      </c>
      <c r="R154" s="141"/>
      <c r="S154" s="211"/>
      <c r="T154" s="211" t="str">
        <f t="shared" si="67"/>
        <v/>
      </c>
      <c r="U154" s="127" t="str">
        <f t="shared" si="90"/>
        <v/>
      </c>
      <c r="V154" s="127" t="str">
        <f t="shared" si="91"/>
        <v/>
      </c>
      <c r="W154" s="127" t="str">
        <f t="shared" si="68"/>
        <v/>
      </c>
      <c r="X154" s="127" t="str">
        <f t="shared" si="69"/>
        <v/>
      </c>
      <c r="Y154" s="141"/>
      <c r="Z154" s="211"/>
      <c r="AA154" s="212" t="str">
        <f t="shared" si="70"/>
        <v/>
      </c>
      <c r="AB154" s="127" t="str">
        <f t="shared" si="92"/>
        <v/>
      </c>
      <c r="AC154" s="127" t="str">
        <f t="shared" si="93"/>
        <v/>
      </c>
      <c r="AD154" s="127" t="str">
        <f t="shared" si="71"/>
        <v/>
      </c>
      <c r="AE154" s="127" t="str">
        <f t="shared" si="72"/>
        <v/>
      </c>
      <c r="AF154" s="213" t="str">
        <f t="shared" si="98"/>
        <v/>
      </c>
      <c r="AG154" s="141"/>
      <c r="AH154" s="211"/>
      <c r="AI154" s="211" t="str">
        <f t="shared" si="73"/>
        <v/>
      </c>
      <c r="AJ154" s="153" t="str">
        <f t="shared" si="94"/>
        <v/>
      </c>
      <c r="AK154" s="153" t="str">
        <f t="shared" si="74"/>
        <v/>
      </c>
      <c r="AL154" s="153" t="str">
        <f t="shared" si="75"/>
        <v/>
      </c>
      <c r="AM154" s="141"/>
      <c r="AN154" s="211"/>
      <c r="AO154" s="211" t="str">
        <f t="shared" si="76"/>
        <v/>
      </c>
      <c r="AP154" s="153" t="str">
        <f t="shared" si="95"/>
        <v/>
      </c>
      <c r="AQ154" s="153" t="str">
        <f t="shared" si="77"/>
        <v/>
      </c>
      <c r="AR154" s="153" t="str">
        <f t="shared" si="78"/>
        <v/>
      </c>
      <c r="AS154" s="141"/>
      <c r="AT154" s="211"/>
      <c r="AU154" s="211" t="str">
        <f t="shared" si="79"/>
        <v/>
      </c>
      <c r="AV154" s="153" t="str">
        <f t="shared" si="96"/>
        <v/>
      </c>
      <c r="AW154" s="153" t="str">
        <f t="shared" si="80"/>
        <v/>
      </c>
      <c r="AX154" s="153" t="str">
        <f t="shared" si="81"/>
        <v/>
      </c>
    </row>
    <row r="155" spans="1:50" ht="29.45" customHeight="1" x14ac:dyDescent="0.25">
      <c r="A155" s="216" t="str">
        <f>IF(B155="","",MAX($A$8:A154)+1)</f>
        <v/>
      </c>
      <c r="B155" s="216" t="str">
        <f>IF('N-Bedarf SK'!B155="","",'N-Bedarf SK'!B155)</f>
        <v/>
      </c>
      <c r="C155" s="217" t="str">
        <f>IF('N-Bedarf SK'!D155="","",'N-Bedarf SK'!D155)</f>
        <v/>
      </c>
      <c r="D155" s="218" t="str">
        <f>IF('N-Bedarf SK'!C155="","",'N-Bedarf SK'!C155)</f>
        <v/>
      </c>
      <c r="E155" s="219" t="str">
        <f>IF('N-Bedarf SK'!AE155="","",'N-Bedarf SK'!AE155)</f>
        <v/>
      </c>
      <c r="F155" s="219"/>
      <c r="G155" s="219"/>
      <c r="H155" s="345" t="str">
        <f t="shared" si="82"/>
        <v/>
      </c>
      <c r="I155" s="345" t="str">
        <f t="shared" si="83"/>
        <v/>
      </c>
      <c r="J155" s="345" t="str">
        <f t="shared" si="84"/>
        <v/>
      </c>
      <c r="K155" s="220">
        <f t="shared" si="97"/>
        <v>0</v>
      </c>
      <c r="L155" s="220">
        <f t="shared" si="85"/>
        <v>0</v>
      </c>
      <c r="M155" s="220">
        <f t="shared" si="86"/>
        <v>0</v>
      </c>
      <c r="N155" s="220" t="str">
        <f t="shared" si="87"/>
        <v/>
      </c>
      <c r="O155" s="220" t="str">
        <f t="shared" si="88"/>
        <v/>
      </c>
      <c r="P155" s="220" t="str">
        <f t="shared" si="89"/>
        <v/>
      </c>
      <c r="Q155" s="214" t="str">
        <f t="shared" si="66"/>
        <v/>
      </c>
      <c r="R155" s="141"/>
      <c r="S155" s="211"/>
      <c r="T155" s="211" t="str">
        <f t="shared" si="67"/>
        <v/>
      </c>
      <c r="U155" s="127" t="str">
        <f t="shared" si="90"/>
        <v/>
      </c>
      <c r="V155" s="127" t="str">
        <f t="shared" si="91"/>
        <v/>
      </c>
      <c r="W155" s="127" t="str">
        <f t="shared" si="68"/>
        <v/>
      </c>
      <c r="X155" s="127" t="str">
        <f t="shared" si="69"/>
        <v/>
      </c>
      <c r="Y155" s="141"/>
      <c r="Z155" s="211"/>
      <c r="AA155" s="212" t="str">
        <f t="shared" si="70"/>
        <v/>
      </c>
      <c r="AB155" s="127" t="str">
        <f t="shared" si="92"/>
        <v/>
      </c>
      <c r="AC155" s="127" t="str">
        <f t="shared" si="93"/>
        <v/>
      </c>
      <c r="AD155" s="127" t="str">
        <f t="shared" si="71"/>
        <v/>
      </c>
      <c r="AE155" s="127" t="str">
        <f t="shared" si="72"/>
        <v/>
      </c>
      <c r="AF155" s="213" t="str">
        <f t="shared" si="98"/>
        <v/>
      </c>
      <c r="AG155" s="141"/>
      <c r="AH155" s="211"/>
      <c r="AI155" s="211" t="str">
        <f t="shared" si="73"/>
        <v/>
      </c>
      <c r="AJ155" s="153" t="str">
        <f t="shared" si="94"/>
        <v/>
      </c>
      <c r="AK155" s="153" t="str">
        <f t="shared" si="74"/>
        <v/>
      </c>
      <c r="AL155" s="153" t="str">
        <f t="shared" si="75"/>
        <v/>
      </c>
      <c r="AM155" s="141"/>
      <c r="AN155" s="211"/>
      <c r="AO155" s="211" t="str">
        <f t="shared" si="76"/>
        <v/>
      </c>
      <c r="AP155" s="153" t="str">
        <f t="shared" si="95"/>
        <v/>
      </c>
      <c r="AQ155" s="153" t="str">
        <f t="shared" si="77"/>
        <v/>
      </c>
      <c r="AR155" s="153" t="str">
        <f t="shared" si="78"/>
        <v/>
      </c>
      <c r="AS155" s="141"/>
      <c r="AT155" s="211"/>
      <c r="AU155" s="211" t="str">
        <f t="shared" si="79"/>
        <v/>
      </c>
      <c r="AV155" s="153" t="str">
        <f t="shared" si="96"/>
        <v/>
      </c>
      <c r="AW155" s="153" t="str">
        <f t="shared" si="80"/>
        <v/>
      </c>
      <c r="AX155" s="153" t="str">
        <f t="shared" si="81"/>
        <v/>
      </c>
    </row>
    <row r="156" spans="1:50" ht="29.45" customHeight="1" x14ac:dyDescent="0.25">
      <c r="A156" s="216" t="str">
        <f>IF(B156="","",MAX($A$8:A155)+1)</f>
        <v/>
      </c>
      <c r="B156" s="216" t="str">
        <f>IF('N-Bedarf SK'!B156="","",'N-Bedarf SK'!B156)</f>
        <v/>
      </c>
      <c r="C156" s="217" t="str">
        <f>IF('N-Bedarf SK'!D156="","",'N-Bedarf SK'!D156)</f>
        <v/>
      </c>
      <c r="D156" s="218" t="str">
        <f>IF('N-Bedarf SK'!C156="","",'N-Bedarf SK'!C156)</f>
        <v/>
      </c>
      <c r="E156" s="219" t="str">
        <f>IF('N-Bedarf SK'!AE156="","",'N-Bedarf SK'!AE156)</f>
        <v/>
      </c>
      <c r="F156" s="219"/>
      <c r="G156" s="219"/>
      <c r="H156" s="345" t="str">
        <f t="shared" si="82"/>
        <v/>
      </c>
      <c r="I156" s="345" t="str">
        <f t="shared" si="83"/>
        <v/>
      </c>
      <c r="J156" s="345" t="str">
        <f t="shared" si="84"/>
        <v/>
      </c>
      <c r="K156" s="220">
        <f t="shared" si="97"/>
        <v>0</v>
      </c>
      <c r="L156" s="220">
        <f t="shared" si="85"/>
        <v>0</v>
      </c>
      <c r="M156" s="220">
        <f t="shared" si="86"/>
        <v>0</v>
      </c>
      <c r="N156" s="220" t="str">
        <f t="shared" si="87"/>
        <v/>
      </c>
      <c r="O156" s="220" t="str">
        <f t="shared" si="88"/>
        <v/>
      </c>
      <c r="P156" s="220" t="str">
        <f t="shared" si="89"/>
        <v/>
      </c>
      <c r="Q156" s="214" t="str">
        <f t="shared" si="66"/>
        <v/>
      </c>
      <c r="R156" s="141"/>
      <c r="S156" s="211"/>
      <c r="T156" s="211" t="str">
        <f t="shared" si="67"/>
        <v/>
      </c>
      <c r="U156" s="127" t="str">
        <f t="shared" si="90"/>
        <v/>
      </c>
      <c r="V156" s="127" t="str">
        <f t="shared" si="91"/>
        <v/>
      </c>
      <c r="W156" s="127" t="str">
        <f t="shared" si="68"/>
        <v/>
      </c>
      <c r="X156" s="127" t="str">
        <f t="shared" si="69"/>
        <v/>
      </c>
      <c r="Y156" s="141"/>
      <c r="Z156" s="211"/>
      <c r="AA156" s="212" t="str">
        <f t="shared" si="70"/>
        <v/>
      </c>
      <c r="AB156" s="127" t="str">
        <f t="shared" si="92"/>
        <v/>
      </c>
      <c r="AC156" s="127" t="str">
        <f t="shared" si="93"/>
        <v/>
      </c>
      <c r="AD156" s="127" t="str">
        <f t="shared" si="71"/>
        <v/>
      </c>
      <c r="AE156" s="127" t="str">
        <f t="shared" si="72"/>
        <v/>
      </c>
      <c r="AF156" s="213" t="str">
        <f t="shared" si="98"/>
        <v/>
      </c>
      <c r="AG156" s="141"/>
      <c r="AH156" s="211"/>
      <c r="AI156" s="211" t="str">
        <f t="shared" si="73"/>
        <v/>
      </c>
      <c r="AJ156" s="153" t="str">
        <f t="shared" si="94"/>
        <v/>
      </c>
      <c r="AK156" s="153" t="str">
        <f t="shared" si="74"/>
        <v/>
      </c>
      <c r="AL156" s="153" t="str">
        <f t="shared" si="75"/>
        <v/>
      </c>
      <c r="AM156" s="141"/>
      <c r="AN156" s="211"/>
      <c r="AO156" s="211" t="str">
        <f t="shared" si="76"/>
        <v/>
      </c>
      <c r="AP156" s="153" t="str">
        <f t="shared" si="95"/>
        <v/>
      </c>
      <c r="AQ156" s="153" t="str">
        <f t="shared" si="77"/>
        <v/>
      </c>
      <c r="AR156" s="153" t="str">
        <f t="shared" si="78"/>
        <v/>
      </c>
      <c r="AS156" s="141"/>
      <c r="AT156" s="211"/>
      <c r="AU156" s="211" t="str">
        <f t="shared" si="79"/>
        <v/>
      </c>
      <c r="AV156" s="153" t="str">
        <f t="shared" si="96"/>
        <v/>
      </c>
      <c r="AW156" s="153" t="str">
        <f t="shared" si="80"/>
        <v/>
      </c>
      <c r="AX156" s="153" t="str">
        <f t="shared" si="81"/>
        <v/>
      </c>
    </row>
    <row r="157" spans="1:50" ht="29.45" customHeight="1" x14ac:dyDescent="0.25">
      <c r="A157" s="216" t="str">
        <f>IF(B157="","",MAX($A$8:A156)+1)</f>
        <v/>
      </c>
      <c r="B157" s="216" t="str">
        <f>IF('N-Bedarf SK'!B157="","",'N-Bedarf SK'!B157)</f>
        <v/>
      </c>
      <c r="C157" s="217" t="str">
        <f>IF('N-Bedarf SK'!D157="","",'N-Bedarf SK'!D157)</f>
        <v/>
      </c>
      <c r="D157" s="218" t="str">
        <f>IF('N-Bedarf SK'!C157="","",'N-Bedarf SK'!C157)</f>
        <v/>
      </c>
      <c r="E157" s="219" t="str">
        <f>IF('N-Bedarf SK'!AE157="","",'N-Bedarf SK'!AE157)</f>
        <v/>
      </c>
      <c r="F157" s="219"/>
      <c r="G157" s="219"/>
      <c r="H157" s="345" t="str">
        <f t="shared" si="82"/>
        <v/>
      </c>
      <c r="I157" s="345" t="str">
        <f t="shared" si="83"/>
        <v/>
      </c>
      <c r="J157" s="345" t="str">
        <f t="shared" si="84"/>
        <v/>
      </c>
      <c r="K157" s="220">
        <f t="shared" si="97"/>
        <v>0</v>
      </c>
      <c r="L157" s="220">
        <f t="shared" si="85"/>
        <v>0</v>
      </c>
      <c r="M157" s="220">
        <f t="shared" si="86"/>
        <v>0</v>
      </c>
      <c r="N157" s="220" t="str">
        <f t="shared" si="87"/>
        <v/>
      </c>
      <c r="O157" s="220" t="str">
        <f t="shared" si="88"/>
        <v/>
      </c>
      <c r="P157" s="220" t="str">
        <f t="shared" si="89"/>
        <v/>
      </c>
      <c r="Q157" s="214" t="str">
        <f t="shared" si="66"/>
        <v/>
      </c>
      <c r="R157" s="141"/>
      <c r="S157" s="211"/>
      <c r="T157" s="211" t="str">
        <f t="shared" si="67"/>
        <v/>
      </c>
      <c r="U157" s="127" t="str">
        <f t="shared" si="90"/>
        <v/>
      </c>
      <c r="V157" s="127" t="str">
        <f t="shared" si="91"/>
        <v/>
      </c>
      <c r="W157" s="127" t="str">
        <f t="shared" si="68"/>
        <v/>
      </c>
      <c r="X157" s="127" t="str">
        <f t="shared" si="69"/>
        <v/>
      </c>
      <c r="Y157" s="141"/>
      <c r="Z157" s="211"/>
      <c r="AA157" s="212" t="str">
        <f t="shared" si="70"/>
        <v/>
      </c>
      <c r="AB157" s="127" t="str">
        <f t="shared" si="92"/>
        <v/>
      </c>
      <c r="AC157" s="127" t="str">
        <f t="shared" si="93"/>
        <v/>
      </c>
      <c r="AD157" s="127" t="str">
        <f t="shared" si="71"/>
        <v/>
      </c>
      <c r="AE157" s="127" t="str">
        <f t="shared" si="72"/>
        <v/>
      </c>
      <c r="AF157" s="213" t="str">
        <f t="shared" si="98"/>
        <v/>
      </c>
      <c r="AG157" s="141"/>
      <c r="AH157" s="211"/>
      <c r="AI157" s="211" t="str">
        <f t="shared" si="73"/>
        <v/>
      </c>
      <c r="AJ157" s="153" t="str">
        <f t="shared" si="94"/>
        <v/>
      </c>
      <c r="AK157" s="153" t="str">
        <f t="shared" si="74"/>
        <v/>
      </c>
      <c r="AL157" s="153" t="str">
        <f t="shared" si="75"/>
        <v/>
      </c>
      <c r="AM157" s="141"/>
      <c r="AN157" s="211"/>
      <c r="AO157" s="211" t="str">
        <f t="shared" si="76"/>
        <v/>
      </c>
      <c r="AP157" s="153" t="str">
        <f t="shared" si="95"/>
        <v/>
      </c>
      <c r="AQ157" s="153" t="str">
        <f t="shared" si="77"/>
        <v/>
      </c>
      <c r="AR157" s="153" t="str">
        <f t="shared" si="78"/>
        <v/>
      </c>
      <c r="AS157" s="141"/>
      <c r="AT157" s="211"/>
      <c r="AU157" s="211" t="str">
        <f t="shared" si="79"/>
        <v/>
      </c>
      <c r="AV157" s="153" t="str">
        <f t="shared" si="96"/>
        <v/>
      </c>
      <c r="AW157" s="153" t="str">
        <f t="shared" si="80"/>
        <v/>
      </c>
      <c r="AX157" s="153" t="str">
        <f t="shared" si="81"/>
        <v/>
      </c>
    </row>
    <row r="158" spans="1:50" ht="29.45" customHeight="1" x14ac:dyDescent="0.25">
      <c r="A158" s="216" t="str">
        <f>IF(B158="","",MAX($A$8:A157)+1)</f>
        <v/>
      </c>
      <c r="B158" s="216" t="str">
        <f>IF('N-Bedarf SK'!B158="","",'N-Bedarf SK'!B158)</f>
        <v/>
      </c>
      <c r="C158" s="217" t="str">
        <f>IF('N-Bedarf SK'!D158="","",'N-Bedarf SK'!D158)</f>
        <v/>
      </c>
      <c r="D158" s="218" t="str">
        <f>IF('N-Bedarf SK'!C158="","",'N-Bedarf SK'!C158)</f>
        <v/>
      </c>
      <c r="E158" s="219" t="str">
        <f>IF('N-Bedarf SK'!AE158="","",'N-Bedarf SK'!AE158)</f>
        <v/>
      </c>
      <c r="F158" s="219"/>
      <c r="G158" s="219"/>
      <c r="H158" s="345" t="str">
        <f t="shared" si="82"/>
        <v/>
      </c>
      <c r="I158" s="345" t="str">
        <f t="shared" si="83"/>
        <v/>
      </c>
      <c r="J158" s="345" t="str">
        <f t="shared" si="84"/>
        <v/>
      </c>
      <c r="K158" s="220">
        <f t="shared" si="97"/>
        <v>0</v>
      </c>
      <c r="L158" s="220">
        <f t="shared" si="85"/>
        <v>0</v>
      </c>
      <c r="M158" s="220">
        <f t="shared" si="86"/>
        <v>0</v>
      </c>
      <c r="N158" s="220" t="str">
        <f t="shared" si="87"/>
        <v/>
      </c>
      <c r="O158" s="220" t="str">
        <f t="shared" si="88"/>
        <v/>
      </c>
      <c r="P158" s="220" t="str">
        <f t="shared" si="89"/>
        <v/>
      </c>
      <c r="Q158" s="214" t="str">
        <f t="shared" si="66"/>
        <v/>
      </c>
      <c r="R158" s="141"/>
      <c r="S158" s="211"/>
      <c r="T158" s="211" t="str">
        <f t="shared" si="67"/>
        <v/>
      </c>
      <c r="U158" s="127" t="str">
        <f t="shared" si="90"/>
        <v/>
      </c>
      <c r="V158" s="127" t="str">
        <f t="shared" si="91"/>
        <v/>
      </c>
      <c r="W158" s="127" t="str">
        <f t="shared" si="68"/>
        <v/>
      </c>
      <c r="X158" s="127" t="str">
        <f t="shared" si="69"/>
        <v/>
      </c>
      <c r="Y158" s="141"/>
      <c r="Z158" s="211"/>
      <c r="AA158" s="212" t="str">
        <f t="shared" si="70"/>
        <v/>
      </c>
      <c r="AB158" s="127" t="str">
        <f t="shared" si="92"/>
        <v/>
      </c>
      <c r="AC158" s="127" t="str">
        <f t="shared" si="93"/>
        <v/>
      </c>
      <c r="AD158" s="127" t="str">
        <f t="shared" si="71"/>
        <v/>
      </c>
      <c r="AE158" s="127" t="str">
        <f t="shared" si="72"/>
        <v/>
      </c>
      <c r="AF158" s="213" t="str">
        <f t="shared" si="98"/>
        <v/>
      </c>
      <c r="AG158" s="141"/>
      <c r="AH158" s="211"/>
      <c r="AI158" s="211" t="str">
        <f t="shared" si="73"/>
        <v/>
      </c>
      <c r="AJ158" s="153" t="str">
        <f t="shared" si="94"/>
        <v/>
      </c>
      <c r="AK158" s="153" t="str">
        <f t="shared" si="74"/>
        <v/>
      </c>
      <c r="AL158" s="153" t="str">
        <f t="shared" si="75"/>
        <v/>
      </c>
      <c r="AM158" s="141"/>
      <c r="AN158" s="211"/>
      <c r="AO158" s="211" t="str">
        <f t="shared" si="76"/>
        <v/>
      </c>
      <c r="AP158" s="153" t="str">
        <f t="shared" si="95"/>
        <v/>
      </c>
      <c r="AQ158" s="153" t="str">
        <f t="shared" si="77"/>
        <v/>
      </c>
      <c r="AR158" s="153" t="str">
        <f t="shared" si="78"/>
        <v/>
      </c>
      <c r="AS158" s="141"/>
      <c r="AT158" s="211"/>
      <c r="AU158" s="211" t="str">
        <f t="shared" si="79"/>
        <v/>
      </c>
      <c r="AV158" s="153" t="str">
        <f t="shared" si="96"/>
        <v/>
      </c>
      <c r="AW158" s="153" t="str">
        <f t="shared" si="80"/>
        <v/>
      </c>
      <c r="AX158" s="153" t="str">
        <f t="shared" si="81"/>
        <v/>
      </c>
    </row>
    <row r="159" spans="1:50" ht="29.45" customHeight="1" x14ac:dyDescent="0.25">
      <c r="A159" s="216" t="str">
        <f>IF(B159="","",MAX($A$8:A158)+1)</f>
        <v/>
      </c>
      <c r="B159" s="216" t="str">
        <f>IF('N-Bedarf SK'!B159="","",'N-Bedarf SK'!B159)</f>
        <v/>
      </c>
      <c r="C159" s="217" t="str">
        <f>IF('N-Bedarf SK'!D159="","",'N-Bedarf SK'!D159)</f>
        <v/>
      </c>
      <c r="D159" s="218" t="str">
        <f>IF('N-Bedarf SK'!C159="","",'N-Bedarf SK'!C159)</f>
        <v/>
      </c>
      <c r="E159" s="219" t="str">
        <f>IF('N-Bedarf SK'!AE159="","",'N-Bedarf SK'!AE159)</f>
        <v/>
      </c>
      <c r="F159" s="219"/>
      <c r="G159" s="219"/>
      <c r="H159" s="345" t="str">
        <f t="shared" si="82"/>
        <v/>
      </c>
      <c r="I159" s="345" t="str">
        <f t="shared" si="83"/>
        <v/>
      </c>
      <c r="J159" s="345" t="str">
        <f t="shared" si="84"/>
        <v/>
      </c>
      <c r="K159" s="220">
        <f t="shared" si="97"/>
        <v>0</v>
      </c>
      <c r="L159" s="220">
        <f t="shared" si="85"/>
        <v>0</v>
      </c>
      <c r="M159" s="220">
        <f t="shared" si="86"/>
        <v>0</v>
      </c>
      <c r="N159" s="220" t="str">
        <f t="shared" si="87"/>
        <v/>
      </c>
      <c r="O159" s="220" t="str">
        <f t="shared" si="88"/>
        <v/>
      </c>
      <c r="P159" s="220" t="str">
        <f t="shared" si="89"/>
        <v/>
      </c>
      <c r="Q159" s="214" t="str">
        <f t="shared" si="66"/>
        <v/>
      </c>
      <c r="R159" s="141"/>
      <c r="S159" s="211"/>
      <c r="T159" s="211" t="str">
        <f t="shared" si="67"/>
        <v/>
      </c>
      <c r="U159" s="127" t="str">
        <f t="shared" si="90"/>
        <v/>
      </c>
      <c r="V159" s="127" t="str">
        <f t="shared" si="91"/>
        <v/>
      </c>
      <c r="W159" s="127" t="str">
        <f t="shared" si="68"/>
        <v/>
      </c>
      <c r="X159" s="127" t="str">
        <f t="shared" si="69"/>
        <v/>
      </c>
      <c r="Y159" s="141"/>
      <c r="Z159" s="211"/>
      <c r="AA159" s="212" t="str">
        <f t="shared" si="70"/>
        <v/>
      </c>
      <c r="AB159" s="127" t="str">
        <f t="shared" si="92"/>
        <v/>
      </c>
      <c r="AC159" s="127" t="str">
        <f t="shared" si="93"/>
        <v/>
      </c>
      <c r="AD159" s="127" t="str">
        <f t="shared" si="71"/>
        <v/>
      </c>
      <c r="AE159" s="127" t="str">
        <f t="shared" si="72"/>
        <v/>
      </c>
      <c r="AF159" s="213" t="str">
        <f t="shared" si="98"/>
        <v/>
      </c>
      <c r="AG159" s="141"/>
      <c r="AH159" s="211"/>
      <c r="AI159" s="211" t="str">
        <f t="shared" si="73"/>
        <v/>
      </c>
      <c r="AJ159" s="153" t="str">
        <f t="shared" si="94"/>
        <v/>
      </c>
      <c r="AK159" s="153" t="str">
        <f t="shared" si="74"/>
        <v/>
      </c>
      <c r="AL159" s="153" t="str">
        <f t="shared" si="75"/>
        <v/>
      </c>
      <c r="AM159" s="141"/>
      <c r="AN159" s="211"/>
      <c r="AO159" s="211" t="str">
        <f t="shared" si="76"/>
        <v/>
      </c>
      <c r="AP159" s="153" t="str">
        <f t="shared" si="95"/>
        <v/>
      </c>
      <c r="AQ159" s="153" t="str">
        <f t="shared" si="77"/>
        <v/>
      </c>
      <c r="AR159" s="153" t="str">
        <f t="shared" si="78"/>
        <v/>
      </c>
      <c r="AS159" s="141"/>
      <c r="AT159" s="211"/>
      <c r="AU159" s="211" t="str">
        <f t="shared" si="79"/>
        <v/>
      </c>
      <c r="AV159" s="153" t="str">
        <f t="shared" si="96"/>
        <v/>
      </c>
      <c r="AW159" s="153" t="str">
        <f t="shared" si="80"/>
        <v/>
      </c>
      <c r="AX159" s="153" t="str">
        <f t="shared" si="81"/>
        <v/>
      </c>
    </row>
    <row r="160" spans="1:50" ht="29.45" customHeight="1" x14ac:dyDescent="0.25">
      <c r="A160" s="216" t="str">
        <f>IF(B160="","",MAX($A$8:A159)+1)</f>
        <v/>
      </c>
      <c r="B160" s="216" t="str">
        <f>IF('N-Bedarf SK'!B160="","",'N-Bedarf SK'!B160)</f>
        <v/>
      </c>
      <c r="C160" s="217" t="str">
        <f>IF('N-Bedarf SK'!D160="","",'N-Bedarf SK'!D160)</f>
        <v/>
      </c>
      <c r="D160" s="218" t="str">
        <f>IF('N-Bedarf SK'!C160="","",'N-Bedarf SK'!C160)</f>
        <v/>
      </c>
      <c r="E160" s="219" t="str">
        <f>IF('N-Bedarf SK'!AE160="","",'N-Bedarf SK'!AE160)</f>
        <v/>
      </c>
      <c r="F160" s="219"/>
      <c r="G160" s="219"/>
      <c r="H160" s="345" t="str">
        <f t="shared" si="82"/>
        <v/>
      </c>
      <c r="I160" s="345" t="str">
        <f t="shared" si="83"/>
        <v/>
      </c>
      <c r="J160" s="345" t="str">
        <f t="shared" si="84"/>
        <v/>
      </c>
      <c r="K160" s="220">
        <f t="shared" si="97"/>
        <v>0</v>
      </c>
      <c r="L160" s="220">
        <f t="shared" si="85"/>
        <v>0</v>
      </c>
      <c r="M160" s="220">
        <f t="shared" si="86"/>
        <v>0</v>
      </c>
      <c r="N160" s="220" t="str">
        <f t="shared" si="87"/>
        <v/>
      </c>
      <c r="O160" s="220" t="str">
        <f t="shared" si="88"/>
        <v/>
      </c>
      <c r="P160" s="220" t="str">
        <f t="shared" si="89"/>
        <v/>
      </c>
      <c r="Q160" s="214" t="str">
        <f t="shared" si="66"/>
        <v/>
      </c>
      <c r="R160" s="141"/>
      <c r="S160" s="211"/>
      <c r="T160" s="211" t="str">
        <f t="shared" si="67"/>
        <v/>
      </c>
      <c r="U160" s="127" t="str">
        <f t="shared" si="90"/>
        <v/>
      </c>
      <c r="V160" s="127" t="str">
        <f t="shared" si="91"/>
        <v/>
      </c>
      <c r="W160" s="127" t="str">
        <f t="shared" si="68"/>
        <v/>
      </c>
      <c r="X160" s="127" t="str">
        <f t="shared" si="69"/>
        <v/>
      </c>
      <c r="Y160" s="141"/>
      <c r="Z160" s="211"/>
      <c r="AA160" s="212" t="str">
        <f t="shared" si="70"/>
        <v/>
      </c>
      <c r="AB160" s="127" t="str">
        <f t="shared" si="92"/>
        <v/>
      </c>
      <c r="AC160" s="127" t="str">
        <f t="shared" si="93"/>
        <v/>
      </c>
      <c r="AD160" s="127" t="str">
        <f t="shared" si="71"/>
        <v/>
      </c>
      <c r="AE160" s="127" t="str">
        <f t="shared" si="72"/>
        <v/>
      </c>
      <c r="AF160" s="213" t="str">
        <f t="shared" si="98"/>
        <v/>
      </c>
      <c r="AG160" s="141"/>
      <c r="AH160" s="211"/>
      <c r="AI160" s="211" t="str">
        <f t="shared" si="73"/>
        <v/>
      </c>
      <c r="AJ160" s="153" t="str">
        <f t="shared" si="94"/>
        <v/>
      </c>
      <c r="AK160" s="153" t="str">
        <f t="shared" si="74"/>
        <v/>
      </c>
      <c r="AL160" s="153" t="str">
        <f t="shared" si="75"/>
        <v/>
      </c>
      <c r="AM160" s="141"/>
      <c r="AN160" s="211"/>
      <c r="AO160" s="211" t="str">
        <f t="shared" si="76"/>
        <v/>
      </c>
      <c r="AP160" s="153" t="str">
        <f t="shared" si="95"/>
        <v/>
      </c>
      <c r="AQ160" s="153" t="str">
        <f t="shared" si="77"/>
        <v/>
      </c>
      <c r="AR160" s="153" t="str">
        <f t="shared" si="78"/>
        <v/>
      </c>
      <c r="AS160" s="141"/>
      <c r="AT160" s="211"/>
      <c r="AU160" s="211" t="str">
        <f t="shared" si="79"/>
        <v/>
      </c>
      <c r="AV160" s="153" t="str">
        <f t="shared" si="96"/>
        <v/>
      </c>
      <c r="AW160" s="153" t="str">
        <f t="shared" si="80"/>
        <v/>
      </c>
      <c r="AX160" s="153" t="str">
        <f t="shared" si="81"/>
        <v/>
      </c>
    </row>
    <row r="161" spans="1:50" ht="29.45" customHeight="1" x14ac:dyDescent="0.25">
      <c r="A161" s="216" t="str">
        <f>IF(B161="","",MAX($A$8:A160)+1)</f>
        <v/>
      </c>
      <c r="B161" s="216" t="str">
        <f>IF('N-Bedarf SK'!B161="","",'N-Bedarf SK'!B161)</f>
        <v/>
      </c>
      <c r="C161" s="217" t="str">
        <f>IF('N-Bedarf SK'!D161="","",'N-Bedarf SK'!D161)</f>
        <v/>
      </c>
      <c r="D161" s="218" t="str">
        <f>IF('N-Bedarf SK'!C161="","",'N-Bedarf SK'!C161)</f>
        <v/>
      </c>
      <c r="E161" s="219" t="str">
        <f>IF('N-Bedarf SK'!AE161="","",'N-Bedarf SK'!AE161)</f>
        <v/>
      </c>
      <c r="F161" s="219"/>
      <c r="G161" s="219"/>
      <c r="H161" s="345" t="str">
        <f t="shared" si="82"/>
        <v/>
      </c>
      <c r="I161" s="345" t="str">
        <f t="shared" si="83"/>
        <v/>
      </c>
      <c r="J161" s="345" t="str">
        <f t="shared" si="84"/>
        <v/>
      </c>
      <c r="K161" s="220">
        <f t="shared" si="97"/>
        <v>0</v>
      </c>
      <c r="L161" s="220">
        <f t="shared" si="85"/>
        <v>0</v>
      </c>
      <c r="M161" s="220">
        <f t="shared" si="86"/>
        <v>0</v>
      </c>
      <c r="N161" s="220" t="str">
        <f t="shared" si="87"/>
        <v/>
      </c>
      <c r="O161" s="220" t="str">
        <f t="shared" si="88"/>
        <v/>
      </c>
      <c r="P161" s="220" t="str">
        <f t="shared" si="89"/>
        <v/>
      </c>
      <c r="Q161" s="214" t="str">
        <f t="shared" si="66"/>
        <v/>
      </c>
      <c r="R161" s="141"/>
      <c r="S161" s="211"/>
      <c r="T161" s="211" t="str">
        <f t="shared" si="67"/>
        <v/>
      </c>
      <c r="U161" s="127" t="str">
        <f t="shared" si="90"/>
        <v/>
      </c>
      <c r="V161" s="127" t="str">
        <f t="shared" si="91"/>
        <v/>
      </c>
      <c r="W161" s="127" t="str">
        <f t="shared" si="68"/>
        <v/>
      </c>
      <c r="X161" s="127" t="str">
        <f t="shared" si="69"/>
        <v/>
      </c>
      <c r="Y161" s="141"/>
      <c r="Z161" s="211"/>
      <c r="AA161" s="212" t="str">
        <f t="shared" si="70"/>
        <v/>
      </c>
      <c r="AB161" s="127" t="str">
        <f t="shared" si="92"/>
        <v/>
      </c>
      <c r="AC161" s="127" t="str">
        <f t="shared" si="93"/>
        <v/>
      </c>
      <c r="AD161" s="127" t="str">
        <f t="shared" si="71"/>
        <v/>
      </c>
      <c r="AE161" s="127" t="str">
        <f t="shared" si="72"/>
        <v/>
      </c>
      <c r="AF161" s="213" t="str">
        <f t="shared" si="98"/>
        <v/>
      </c>
      <c r="AG161" s="141"/>
      <c r="AH161" s="211"/>
      <c r="AI161" s="211" t="str">
        <f t="shared" si="73"/>
        <v/>
      </c>
      <c r="AJ161" s="153" t="str">
        <f t="shared" si="94"/>
        <v/>
      </c>
      <c r="AK161" s="153" t="str">
        <f t="shared" si="74"/>
        <v/>
      </c>
      <c r="AL161" s="153" t="str">
        <f t="shared" si="75"/>
        <v/>
      </c>
      <c r="AM161" s="141"/>
      <c r="AN161" s="211"/>
      <c r="AO161" s="211" t="str">
        <f t="shared" si="76"/>
        <v/>
      </c>
      <c r="AP161" s="153" t="str">
        <f t="shared" si="95"/>
        <v/>
      </c>
      <c r="AQ161" s="153" t="str">
        <f t="shared" si="77"/>
        <v/>
      </c>
      <c r="AR161" s="153" t="str">
        <f t="shared" si="78"/>
        <v/>
      </c>
      <c r="AS161" s="141"/>
      <c r="AT161" s="211"/>
      <c r="AU161" s="211" t="str">
        <f t="shared" si="79"/>
        <v/>
      </c>
      <c r="AV161" s="153" t="str">
        <f t="shared" si="96"/>
        <v/>
      </c>
      <c r="AW161" s="153" t="str">
        <f t="shared" si="80"/>
        <v/>
      </c>
      <c r="AX161" s="153" t="str">
        <f t="shared" si="81"/>
        <v/>
      </c>
    </row>
    <row r="162" spans="1:50" ht="29.45" customHeight="1" x14ac:dyDescent="0.25">
      <c r="A162" s="216" t="str">
        <f>IF(B162="","",MAX($A$8:A161)+1)</f>
        <v/>
      </c>
      <c r="B162" s="216" t="str">
        <f>IF('N-Bedarf SK'!B162="","",'N-Bedarf SK'!B162)</f>
        <v/>
      </c>
      <c r="C162" s="217" t="str">
        <f>IF('N-Bedarf SK'!D162="","",'N-Bedarf SK'!D162)</f>
        <v/>
      </c>
      <c r="D162" s="218" t="str">
        <f>IF('N-Bedarf SK'!C162="","",'N-Bedarf SK'!C162)</f>
        <v/>
      </c>
      <c r="E162" s="219" t="str">
        <f>IF('N-Bedarf SK'!AE162="","",'N-Bedarf SK'!AE162)</f>
        <v/>
      </c>
      <c r="F162" s="219"/>
      <c r="G162" s="219"/>
      <c r="H162" s="345" t="str">
        <f t="shared" si="82"/>
        <v/>
      </c>
      <c r="I162" s="345" t="str">
        <f t="shared" si="83"/>
        <v/>
      </c>
      <c r="J162" s="345" t="str">
        <f t="shared" si="84"/>
        <v/>
      </c>
      <c r="K162" s="220">
        <f t="shared" si="97"/>
        <v>0</v>
      </c>
      <c r="L162" s="220">
        <f t="shared" si="85"/>
        <v>0</v>
      </c>
      <c r="M162" s="220">
        <f t="shared" si="86"/>
        <v>0</v>
      </c>
      <c r="N162" s="220" t="str">
        <f t="shared" si="87"/>
        <v/>
      </c>
      <c r="O162" s="220" t="str">
        <f t="shared" si="88"/>
        <v/>
      </c>
      <c r="P162" s="220" t="str">
        <f t="shared" si="89"/>
        <v/>
      </c>
      <c r="Q162" s="214" t="str">
        <f t="shared" si="66"/>
        <v/>
      </c>
      <c r="R162" s="141"/>
      <c r="S162" s="211"/>
      <c r="T162" s="211" t="str">
        <f t="shared" si="67"/>
        <v/>
      </c>
      <c r="U162" s="127" t="str">
        <f t="shared" si="90"/>
        <v/>
      </c>
      <c r="V162" s="127" t="str">
        <f t="shared" si="91"/>
        <v/>
      </c>
      <c r="W162" s="127" t="str">
        <f t="shared" si="68"/>
        <v/>
      </c>
      <c r="X162" s="127" t="str">
        <f t="shared" si="69"/>
        <v/>
      </c>
      <c r="Y162" s="141"/>
      <c r="Z162" s="211"/>
      <c r="AA162" s="212" t="str">
        <f t="shared" si="70"/>
        <v/>
      </c>
      <c r="AB162" s="127" t="str">
        <f t="shared" si="92"/>
        <v/>
      </c>
      <c r="AC162" s="127" t="str">
        <f t="shared" si="93"/>
        <v/>
      </c>
      <c r="AD162" s="127" t="str">
        <f t="shared" si="71"/>
        <v/>
      </c>
      <c r="AE162" s="127" t="str">
        <f t="shared" si="72"/>
        <v/>
      </c>
      <c r="AF162" s="213" t="str">
        <f t="shared" si="98"/>
        <v/>
      </c>
      <c r="AG162" s="141"/>
      <c r="AH162" s="211"/>
      <c r="AI162" s="211" t="str">
        <f t="shared" si="73"/>
        <v/>
      </c>
      <c r="AJ162" s="153" t="str">
        <f t="shared" si="94"/>
        <v/>
      </c>
      <c r="AK162" s="153" t="str">
        <f t="shared" si="74"/>
        <v/>
      </c>
      <c r="AL162" s="153" t="str">
        <f t="shared" si="75"/>
        <v/>
      </c>
      <c r="AM162" s="141"/>
      <c r="AN162" s="211"/>
      <c r="AO162" s="211" t="str">
        <f t="shared" si="76"/>
        <v/>
      </c>
      <c r="AP162" s="153" t="str">
        <f t="shared" si="95"/>
        <v/>
      </c>
      <c r="AQ162" s="153" t="str">
        <f t="shared" si="77"/>
        <v/>
      </c>
      <c r="AR162" s="153" t="str">
        <f t="shared" si="78"/>
        <v/>
      </c>
      <c r="AS162" s="141"/>
      <c r="AT162" s="211"/>
      <c r="AU162" s="211" t="str">
        <f t="shared" si="79"/>
        <v/>
      </c>
      <c r="AV162" s="153" t="str">
        <f t="shared" si="96"/>
        <v/>
      </c>
      <c r="AW162" s="153" t="str">
        <f t="shared" si="80"/>
        <v/>
      </c>
      <c r="AX162" s="153" t="str">
        <f t="shared" si="81"/>
        <v/>
      </c>
    </row>
    <row r="163" spans="1:50" ht="29.45" customHeight="1" x14ac:dyDescent="0.25">
      <c r="A163" s="216" t="str">
        <f>IF(B163="","",MAX($A$8:A162)+1)</f>
        <v/>
      </c>
      <c r="B163" s="216" t="str">
        <f>IF('N-Bedarf SK'!B163="","",'N-Bedarf SK'!B163)</f>
        <v/>
      </c>
      <c r="C163" s="217" t="str">
        <f>IF('N-Bedarf SK'!D163="","",'N-Bedarf SK'!D163)</f>
        <v/>
      </c>
      <c r="D163" s="218" t="str">
        <f>IF('N-Bedarf SK'!C163="","",'N-Bedarf SK'!C163)</f>
        <v/>
      </c>
      <c r="E163" s="219" t="str">
        <f>IF('N-Bedarf SK'!AE163="","",'N-Bedarf SK'!AE163)</f>
        <v/>
      </c>
      <c r="F163" s="219"/>
      <c r="G163" s="219"/>
      <c r="H163" s="345" t="str">
        <f t="shared" si="82"/>
        <v/>
      </c>
      <c r="I163" s="345" t="str">
        <f t="shared" si="83"/>
        <v/>
      </c>
      <c r="J163" s="345" t="str">
        <f t="shared" si="84"/>
        <v/>
      </c>
      <c r="K163" s="220">
        <f t="shared" si="97"/>
        <v>0</v>
      </c>
      <c r="L163" s="220">
        <f t="shared" si="85"/>
        <v>0</v>
      </c>
      <c r="M163" s="220">
        <f t="shared" si="86"/>
        <v>0</v>
      </c>
      <c r="N163" s="220" t="str">
        <f t="shared" si="87"/>
        <v/>
      </c>
      <c r="O163" s="220" t="str">
        <f t="shared" si="88"/>
        <v/>
      </c>
      <c r="P163" s="220" t="str">
        <f t="shared" si="89"/>
        <v/>
      </c>
      <c r="Q163" s="214" t="str">
        <f t="shared" si="66"/>
        <v/>
      </c>
      <c r="R163" s="141"/>
      <c r="S163" s="211"/>
      <c r="T163" s="211" t="str">
        <f t="shared" si="67"/>
        <v/>
      </c>
      <c r="U163" s="127" t="str">
        <f t="shared" si="90"/>
        <v/>
      </c>
      <c r="V163" s="127" t="str">
        <f t="shared" si="91"/>
        <v/>
      </c>
      <c r="W163" s="127" t="str">
        <f t="shared" si="68"/>
        <v/>
      </c>
      <c r="X163" s="127" t="str">
        <f t="shared" si="69"/>
        <v/>
      </c>
      <c r="Y163" s="141"/>
      <c r="Z163" s="211"/>
      <c r="AA163" s="212" t="str">
        <f t="shared" si="70"/>
        <v/>
      </c>
      <c r="AB163" s="127" t="str">
        <f t="shared" si="92"/>
        <v/>
      </c>
      <c r="AC163" s="127" t="str">
        <f t="shared" si="93"/>
        <v/>
      </c>
      <c r="AD163" s="127" t="str">
        <f t="shared" si="71"/>
        <v/>
      </c>
      <c r="AE163" s="127" t="str">
        <f t="shared" si="72"/>
        <v/>
      </c>
      <c r="AF163" s="213" t="str">
        <f t="shared" si="98"/>
        <v/>
      </c>
      <c r="AG163" s="141"/>
      <c r="AH163" s="211"/>
      <c r="AI163" s="211" t="str">
        <f t="shared" si="73"/>
        <v/>
      </c>
      <c r="AJ163" s="153" t="str">
        <f t="shared" si="94"/>
        <v/>
      </c>
      <c r="AK163" s="153" t="str">
        <f t="shared" si="74"/>
        <v/>
      </c>
      <c r="AL163" s="153" t="str">
        <f t="shared" si="75"/>
        <v/>
      </c>
      <c r="AM163" s="141"/>
      <c r="AN163" s="211"/>
      <c r="AO163" s="211" t="str">
        <f t="shared" si="76"/>
        <v/>
      </c>
      <c r="AP163" s="153" t="str">
        <f t="shared" si="95"/>
        <v/>
      </c>
      <c r="AQ163" s="153" t="str">
        <f t="shared" si="77"/>
        <v/>
      </c>
      <c r="AR163" s="153" t="str">
        <f t="shared" si="78"/>
        <v/>
      </c>
      <c r="AS163" s="141"/>
      <c r="AT163" s="211"/>
      <c r="AU163" s="211" t="str">
        <f t="shared" si="79"/>
        <v/>
      </c>
      <c r="AV163" s="153" t="str">
        <f t="shared" si="96"/>
        <v/>
      </c>
      <c r="AW163" s="153" t="str">
        <f t="shared" si="80"/>
        <v/>
      </c>
      <c r="AX163" s="153" t="str">
        <f t="shared" si="81"/>
        <v/>
      </c>
    </row>
    <row r="164" spans="1:50" ht="29.45" customHeight="1" x14ac:dyDescent="0.25">
      <c r="A164" s="216" t="str">
        <f>IF(B164="","",MAX($A$8:A163)+1)</f>
        <v/>
      </c>
      <c r="B164" s="216" t="str">
        <f>IF('N-Bedarf SK'!B164="","",'N-Bedarf SK'!B164)</f>
        <v/>
      </c>
      <c r="C164" s="217" t="str">
        <f>IF('N-Bedarf SK'!D164="","",'N-Bedarf SK'!D164)</f>
        <v/>
      </c>
      <c r="D164" s="218" t="str">
        <f>IF('N-Bedarf SK'!C164="","",'N-Bedarf SK'!C164)</f>
        <v/>
      </c>
      <c r="E164" s="219" t="str">
        <f>IF('N-Bedarf SK'!AE164="","",'N-Bedarf SK'!AE164)</f>
        <v/>
      </c>
      <c r="F164" s="219"/>
      <c r="G164" s="219"/>
      <c r="H164" s="345" t="str">
        <f t="shared" si="82"/>
        <v/>
      </c>
      <c r="I164" s="345" t="str">
        <f t="shared" si="83"/>
        <v/>
      </c>
      <c r="J164" s="345" t="str">
        <f t="shared" si="84"/>
        <v/>
      </c>
      <c r="K164" s="220">
        <f t="shared" si="97"/>
        <v>0</v>
      </c>
      <c r="L164" s="220">
        <f t="shared" si="85"/>
        <v>0</v>
      </c>
      <c r="M164" s="220">
        <f t="shared" si="86"/>
        <v>0</v>
      </c>
      <c r="N164" s="220" t="str">
        <f t="shared" si="87"/>
        <v/>
      </c>
      <c r="O164" s="220" t="str">
        <f t="shared" si="88"/>
        <v/>
      </c>
      <c r="P164" s="220" t="str">
        <f t="shared" si="89"/>
        <v/>
      </c>
      <c r="Q164" s="214" t="str">
        <f t="shared" si="66"/>
        <v/>
      </c>
      <c r="R164" s="141"/>
      <c r="S164" s="211"/>
      <c r="T164" s="211" t="str">
        <f t="shared" si="67"/>
        <v/>
      </c>
      <c r="U164" s="127" t="str">
        <f t="shared" si="90"/>
        <v/>
      </c>
      <c r="V164" s="127" t="str">
        <f t="shared" si="91"/>
        <v/>
      </c>
      <c r="W164" s="127" t="str">
        <f t="shared" si="68"/>
        <v/>
      </c>
      <c r="X164" s="127" t="str">
        <f t="shared" si="69"/>
        <v/>
      </c>
      <c r="Y164" s="141"/>
      <c r="Z164" s="211"/>
      <c r="AA164" s="212" t="str">
        <f t="shared" si="70"/>
        <v/>
      </c>
      <c r="AB164" s="127" t="str">
        <f t="shared" si="92"/>
        <v/>
      </c>
      <c r="AC164" s="127" t="str">
        <f t="shared" si="93"/>
        <v/>
      </c>
      <c r="AD164" s="127" t="str">
        <f t="shared" si="71"/>
        <v/>
      </c>
      <c r="AE164" s="127" t="str">
        <f t="shared" si="72"/>
        <v/>
      </c>
      <c r="AF164" s="213" t="str">
        <f t="shared" si="98"/>
        <v/>
      </c>
      <c r="AG164" s="141"/>
      <c r="AH164" s="211"/>
      <c r="AI164" s="211" t="str">
        <f t="shared" si="73"/>
        <v/>
      </c>
      <c r="AJ164" s="153" t="str">
        <f t="shared" si="94"/>
        <v/>
      </c>
      <c r="AK164" s="153" t="str">
        <f t="shared" si="74"/>
        <v/>
      </c>
      <c r="AL164" s="153" t="str">
        <f t="shared" si="75"/>
        <v/>
      </c>
      <c r="AM164" s="141"/>
      <c r="AN164" s="211"/>
      <c r="AO164" s="211" t="str">
        <f t="shared" si="76"/>
        <v/>
      </c>
      <c r="AP164" s="153" t="str">
        <f t="shared" si="95"/>
        <v/>
      </c>
      <c r="AQ164" s="153" t="str">
        <f t="shared" si="77"/>
        <v/>
      </c>
      <c r="AR164" s="153" t="str">
        <f t="shared" si="78"/>
        <v/>
      </c>
      <c r="AS164" s="141"/>
      <c r="AT164" s="211"/>
      <c r="AU164" s="211" t="str">
        <f t="shared" si="79"/>
        <v/>
      </c>
      <c r="AV164" s="153" t="str">
        <f t="shared" si="96"/>
        <v/>
      </c>
      <c r="AW164" s="153" t="str">
        <f t="shared" si="80"/>
        <v/>
      </c>
      <c r="AX164" s="153" t="str">
        <f t="shared" si="81"/>
        <v/>
      </c>
    </row>
    <row r="165" spans="1:50" ht="29.45" customHeight="1" x14ac:dyDescent="0.25">
      <c r="A165" s="216" t="str">
        <f>IF(B165="","",MAX($A$8:A164)+1)</f>
        <v/>
      </c>
      <c r="B165" s="216" t="str">
        <f>IF('N-Bedarf SK'!B165="","",'N-Bedarf SK'!B165)</f>
        <v/>
      </c>
      <c r="C165" s="217" t="str">
        <f>IF('N-Bedarf SK'!D165="","",'N-Bedarf SK'!D165)</f>
        <v/>
      </c>
      <c r="D165" s="218" t="str">
        <f>IF('N-Bedarf SK'!C165="","",'N-Bedarf SK'!C165)</f>
        <v/>
      </c>
      <c r="E165" s="219" t="str">
        <f>IF('N-Bedarf SK'!AE165="","",'N-Bedarf SK'!AE165)</f>
        <v/>
      </c>
      <c r="F165" s="219"/>
      <c r="G165" s="219"/>
      <c r="H165" s="345" t="str">
        <f t="shared" si="82"/>
        <v/>
      </c>
      <c r="I165" s="345" t="str">
        <f t="shared" si="83"/>
        <v/>
      </c>
      <c r="J165" s="345" t="str">
        <f t="shared" si="84"/>
        <v/>
      </c>
      <c r="K165" s="220">
        <f t="shared" si="97"/>
        <v>0</v>
      </c>
      <c r="L165" s="220">
        <f t="shared" si="85"/>
        <v>0</v>
      </c>
      <c r="M165" s="220">
        <f t="shared" si="86"/>
        <v>0</v>
      </c>
      <c r="N165" s="220" t="str">
        <f t="shared" si="87"/>
        <v/>
      </c>
      <c r="O165" s="220" t="str">
        <f t="shared" si="88"/>
        <v/>
      </c>
      <c r="P165" s="220" t="str">
        <f t="shared" si="89"/>
        <v/>
      </c>
      <c r="Q165" s="214" t="str">
        <f t="shared" si="66"/>
        <v/>
      </c>
      <c r="R165" s="141"/>
      <c r="S165" s="211"/>
      <c r="T165" s="211" t="str">
        <f t="shared" si="67"/>
        <v/>
      </c>
      <c r="U165" s="127" t="str">
        <f t="shared" si="90"/>
        <v/>
      </c>
      <c r="V165" s="127" t="str">
        <f t="shared" si="91"/>
        <v/>
      </c>
      <c r="W165" s="127" t="str">
        <f t="shared" si="68"/>
        <v/>
      </c>
      <c r="X165" s="127" t="str">
        <f t="shared" si="69"/>
        <v/>
      </c>
      <c r="Y165" s="141"/>
      <c r="Z165" s="211"/>
      <c r="AA165" s="212" t="str">
        <f t="shared" si="70"/>
        <v/>
      </c>
      <c r="AB165" s="127" t="str">
        <f t="shared" si="92"/>
        <v/>
      </c>
      <c r="AC165" s="127" t="str">
        <f t="shared" si="93"/>
        <v/>
      </c>
      <c r="AD165" s="127" t="str">
        <f t="shared" si="71"/>
        <v/>
      </c>
      <c r="AE165" s="127" t="str">
        <f t="shared" si="72"/>
        <v/>
      </c>
      <c r="AF165" s="213" t="str">
        <f t="shared" si="98"/>
        <v/>
      </c>
      <c r="AG165" s="141"/>
      <c r="AH165" s="211"/>
      <c r="AI165" s="211" t="str">
        <f t="shared" si="73"/>
        <v/>
      </c>
      <c r="AJ165" s="153" t="str">
        <f t="shared" si="94"/>
        <v/>
      </c>
      <c r="AK165" s="153" t="str">
        <f t="shared" si="74"/>
        <v/>
      </c>
      <c r="AL165" s="153" t="str">
        <f t="shared" si="75"/>
        <v/>
      </c>
      <c r="AM165" s="141"/>
      <c r="AN165" s="211"/>
      <c r="AO165" s="211" t="str">
        <f t="shared" si="76"/>
        <v/>
      </c>
      <c r="AP165" s="153" t="str">
        <f t="shared" si="95"/>
        <v/>
      </c>
      <c r="AQ165" s="153" t="str">
        <f t="shared" si="77"/>
        <v/>
      </c>
      <c r="AR165" s="153" t="str">
        <f t="shared" si="78"/>
        <v/>
      </c>
      <c r="AS165" s="141"/>
      <c r="AT165" s="211"/>
      <c r="AU165" s="211" t="str">
        <f t="shared" si="79"/>
        <v/>
      </c>
      <c r="AV165" s="153" t="str">
        <f t="shared" si="96"/>
        <v/>
      </c>
      <c r="AW165" s="153" t="str">
        <f t="shared" si="80"/>
        <v/>
      </c>
      <c r="AX165" s="153" t="str">
        <f t="shared" si="81"/>
        <v/>
      </c>
    </row>
    <row r="166" spans="1:50" ht="29.45" customHeight="1" x14ac:dyDescent="0.25">
      <c r="A166" s="216" t="str">
        <f>IF(B166="","",MAX($A$8:A165)+1)</f>
        <v/>
      </c>
      <c r="B166" s="216" t="str">
        <f>IF('N-Bedarf SK'!B166="","",'N-Bedarf SK'!B166)</f>
        <v/>
      </c>
      <c r="C166" s="217" t="str">
        <f>IF('N-Bedarf SK'!D166="","",'N-Bedarf SK'!D166)</f>
        <v/>
      </c>
      <c r="D166" s="218" t="str">
        <f>IF('N-Bedarf SK'!C166="","",'N-Bedarf SK'!C166)</f>
        <v/>
      </c>
      <c r="E166" s="219" t="str">
        <f>IF('N-Bedarf SK'!AE166="","",'N-Bedarf SK'!AE166)</f>
        <v/>
      </c>
      <c r="F166" s="219"/>
      <c r="G166" s="219"/>
      <c r="H166" s="345" t="str">
        <f t="shared" si="82"/>
        <v/>
      </c>
      <c r="I166" s="345" t="str">
        <f t="shared" si="83"/>
        <v/>
      </c>
      <c r="J166" s="345" t="str">
        <f t="shared" si="84"/>
        <v/>
      </c>
      <c r="K166" s="220">
        <f t="shared" si="97"/>
        <v>0</v>
      </c>
      <c r="L166" s="220">
        <f t="shared" si="85"/>
        <v>0</v>
      </c>
      <c r="M166" s="220">
        <f t="shared" si="86"/>
        <v>0</v>
      </c>
      <c r="N166" s="220" t="str">
        <f t="shared" si="87"/>
        <v/>
      </c>
      <c r="O166" s="220" t="str">
        <f t="shared" si="88"/>
        <v/>
      </c>
      <c r="P166" s="220" t="str">
        <f t="shared" si="89"/>
        <v/>
      </c>
      <c r="Q166" s="214" t="str">
        <f t="shared" si="66"/>
        <v/>
      </c>
      <c r="R166" s="141"/>
      <c r="S166" s="211"/>
      <c r="T166" s="211" t="str">
        <f t="shared" si="67"/>
        <v/>
      </c>
      <c r="U166" s="127" t="str">
        <f t="shared" si="90"/>
        <v/>
      </c>
      <c r="V166" s="127" t="str">
        <f t="shared" si="91"/>
        <v/>
      </c>
      <c r="W166" s="127" t="str">
        <f t="shared" si="68"/>
        <v/>
      </c>
      <c r="X166" s="127" t="str">
        <f t="shared" si="69"/>
        <v/>
      </c>
      <c r="Y166" s="141"/>
      <c r="Z166" s="211"/>
      <c r="AA166" s="212" t="str">
        <f t="shared" si="70"/>
        <v/>
      </c>
      <c r="AB166" s="127" t="str">
        <f t="shared" si="92"/>
        <v/>
      </c>
      <c r="AC166" s="127" t="str">
        <f t="shared" si="93"/>
        <v/>
      </c>
      <c r="AD166" s="127" t="str">
        <f t="shared" si="71"/>
        <v/>
      </c>
      <c r="AE166" s="127" t="str">
        <f t="shared" si="72"/>
        <v/>
      </c>
      <c r="AF166" s="213" t="str">
        <f t="shared" si="98"/>
        <v/>
      </c>
      <c r="AG166" s="141"/>
      <c r="AH166" s="211"/>
      <c r="AI166" s="211" t="str">
        <f t="shared" si="73"/>
        <v/>
      </c>
      <c r="AJ166" s="153" t="str">
        <f t="shared" si="94"/>
        <v/>
      </c>
      <c r="AK166" s="153" t="str">
        <f t="shared" si="74"/>
        <v/>
      </c>
      <c r="AL166" s="153" t="str">
        <f t="shared" si="75"/>
        <v/>
      </c>
      <c r="AM166" s="141"/>
      <c r="AN166" s="211"/>
      <c r="AO166" s="211" t="str">
        <f t="shared" si="76"/>
        <v/>
      </c>
      <c r="AP166" s="153" t="str">
        <f t="shared" si="95"/>
        <v/>
      </c>
      <c r="AQ166" s="153" t="str">
        <f t="shared" si="77"/>
        <v/>
      </c>
      <c r="AR166" s="153" t="str">
        <f t="shared" si="78"/>
        <v/>
      </c>
      <c r="AS166" s="141"/>
      <c r="AT166" s="211"/>
      <c r="AU166" s="211" t="str">
        <f t="shared" si="79"/>
        <v/>
      </c>
      <c r="AV166" s="153" t="str">
        <f t="shared" si="96"/>
        <v/>
      </c>
      <c r="AW166" s="153" t="str">
        <f t="shared" si="80"/>
        <v/>
      </c>
      <c r="AX166" s="153" t="str">
        <f t="shared" si="81"/>
        <v/>
      </c>
    </row>
    <row r="167" spans="1:50" ht="29.45" customHeight="1" x14ac:dyDescent="0.25">
      <c r="A167" s="216" t="str">
        <f>IF(B167="","",MAX($A$8:A166)+1)</f>
        <v/>
      </c>
      <c r="B167" s="216" t="str">
        <f>IF('N-Bedarf SK'!B167="","",'N-Bedarf SK'!B167)</f>
        <v/>
      </c>
      <c r="C167" s="217" t="str">
        <f>IF('N-Bedarf SK'!D167="","",'N-Bedarf SK'!D167)</f>
        <v/>
      </c>
      <c r="D167" s="218" t="str">
        <f>IF('N-Bedarf SK'!C167="","",'N-Bedarf SK'!C167)</f>
        <v/>
      </c>
      <c r="E167" s="219" t="str">
        <f>IF('N-Bedarf SK'!AE167="","",'N-Bedarf SK'!AE167)</f>
        <v/>
      </c>
      <c r="F167" s="219"/>
      <c r="G167" s="219"/>
      <c r="H167" s="345" t="str">
        <f t="shared" si="82"/>
        <v/>
      </c>
      <c r="I167" s="345" t="str">
        <f t="shared" si="83"/>
        <v/>
      </c>
      <c r="J167" s="345" t="str">
        <f t="shared" si="84"/>
        <v/>
      </c>
      <c r="K167" s="220">
        <f t="shared" si="97"/>
        <v>0</v>
      </c>
      <c r="L167" s="220">
        <f t="shared" si="85"/>
        <v>0</v>
      </c>
      <c r="M167" s="220">
        <f t="shared" si="86"/>
        <v>0</v>
      </c>
      <c r="N167" s="220" t="str">
        <f t="shared" si="87"/>
        <v/>
      </c>
      <c r="O167" s="220" t="str">
        <f t="shared" si="88"/>
        <v/>
      </c>
      <c r="P167" s="220" t="str">
        <f t="shared" si="89"/>
        <v/>
      </c>
      <c r="Q167" s="214" t="str">
        <f t="shared" si="66"/>
        <v/>
      </c>
      <c r="R167" s="141"/>
      <c r="S167" s="211"/>
      <c r="T167" s="211" t="str">
        <f t="shared" si="67"/>
        <v/>
      </c>
      <c r="U167" s="127" t="str">
        <f t="shared" si="90"/>
        <v/>
      </c>
      <c r="V167" s="127" t="str">
        <f t="shared" si="91"/>
        <v/>
      </c>
      <c r="W167" s="127" t="str">
        <f t="shared" si="68"/>
        <v/>
      </c>
      <c r="X167" s="127" t="str">
        <f t="shared" si="69"/>
        <v/>
      </c>
      <c r="Y167" s="141"/>
      <c r="Z167" s="211"/>
      <c r="AA167" s="212" t="str">
        <f t="shared" si="70"/>
        <v/>
      </c>
      <c r="AB167" s="127" t="str">
        <f t="shared" si="92"/>
        <v/>
      </c>
      <c r="AC167" s="127" t="str">
        <f t="shared" si="93"/>
        <v/>
      </c>
      <c r="AD167" s="127" t="str">
        <f t="shared" si="71"/>
        <v/>
      </c>
      <c r="AE167" s="127" t="str">
        <f t="shared" si="72"/>
        <v/>
      </c>
      <c r="AF167" s="213" t="str">
        <f t="shared" si="98"/>
        <v/>
      </c>
      <c r="AG167" s="141"/>
      <c r="AH167" s="211"/>
      <c r="AI167" s="211" t="str">
        <f t="shared" si="73"/>
        <v/>
      </c>
      <c r="AJ167" s="153" t="str">
        <f t="shared" si="94"/>
        <v/>
      </c>
      <c r="AK167" s="153" t="str">
        <f t="shared" si="74"/>
        <v/>
      </c>
      <c r="AL167" s="153" t="str">
        <f t="shared" si="75"/>
        <v/>
      </c>
      <c r="AM167" s="141"/>
      <c r="AN167" s="211"/>
      <c r="AO167" s="211" t="str">
        <f t="shared" si="76"/>
        <v/>
      </c>
      <c r="AP167" s="153" t="str">
        <f t="shared" si="95"/>
        <v/>
      </c>
      <c r="AQ167" s="153" t="str">
        <f t="shared" si="77"/>
        <v/>
      </c>
      <c r="AR167" s="153" t="str">
        <f t="shared" si="78"/>
        <v/>
      </c>
      <c r="AS167" s="141"/>
      <c r="AT167" s="211"/>
      <c r="AU167" s="211" t="str">
        <f t="shared" si="79"/>
        <v/>
      </c>
      <c r="AV167" s="153" t="str">
        <f t="shared" si="96"/>
        <v/>
      </c>
      <c r="AW167" s="153" t="str">
        <f t="shared" si="80"/>
        <v/>
      </c>
      <c r="AX167" s="153" t="str">
        <f t="shared" si="81"/>
        <v/>
      </c>
    </row>
    <row r="168" spans="1:50" ht="29.45" customHeight="1" x14ac:dyDescent="0.25">
      <c r="A168" s="216" t="str">
        <f>IF(B168="","",MAX($A$8:A167)+1)</f>
        <v/>
      </c>
      <c r="B168" s="216" t="str">
        <f>IF('N-Bedarf SK'!B168="","",'N-Bedarf SK'!B168)</f>
        <v/>
      </c>
      <c r="C168" s="217" t="str">
        <f>IF('N-Bedarf SK'!D168="","",'N-Bedarf SK'!D168)</f>
        <v/>
      </c>
      <c r="D168" s="218" t="str">
        <f>IF('N-Bedarf SK'!C168="","",'N-Bedarf SK'!C168)</f>
        <v/>
      </c>
      <c r="E168" s="219" t="str">
        <f>IF('N-Bedarf SK'!AE168="","",'N-Bedarf SK'!AE168)</f>
        <v/>
      </c>
      <c r="F168" s="219"/>
      <c r="G168" s="219"/>
      <c r="H168" s="345" t="str">
        <f t="shared" si="82"/>
        <v/>
      </c>
      <c r="I168" s="345" t="str">
        <f t="shared" si="83"/>
        <v/>
      </c>
      <c r="J168" s="345" t="str">
        <f t="shared" si="84"/>
        <v/>
      </c>
      <c r="K168" s="220">
        <f t="shared" si="97"/>
        <v>0</v>
      </c>
      <c r="L168" s="220">
        <f t="shared" si="85"/>
        <v>0</v>
      </c>
      <c r="M168" s="220">
        <f t="shared" si="86"/>
        <v>0</v>
      </c>
      <c r="N168" s="220" t="str">
        <f t="shared" si="87"/>
        <v/>
      </c>
      <c r="O168" s="220" t="str">
        <f t="shared" si="88"/>
        <v/>
      </c>
      <c r="P168" s="220" t="str">
        <f t="shared" si="89"/>
        <v/>
      </c>
      <c r="Q168" s="214" t="str">
        <f t="shared" si="66"/>
        <v/>
      </c>
      <c r="R168" s="141"/>
      <c r="S168" s="211"/>
      <c r="T168" s="211" t="str">
        <f t="shared" si="67"/>
        <v/>
      </c>
      <c r="U168" s="127" t="str">
        <f t="shared" si="90"/>
        <v/>
      </c>
      <c r="V168" s="127" t="str">
        <f t="shared" si="91"/>
        <v/>
      </c>
      <c r="W168" s="127" t="str">
        <f t="shared" si="68"/>
        <v/>
      </c>
      <c r="X168" s="127" t="str">
        <f t="shared" si="69"/>
        <v/>
      </c>
      <c r="Y168" s="141"/>
      <c r="Z168" s="211"/>
      <c r="AA168" s="212" t="str">
        <f t="shared" si="70"/>
        <v/>
      </c>
      <c r="AB168" s="127" t="str">
        <f t="shared" si="92"/>
        <v/>
      </c>
      <c r="AC168" s="127" t="str">
        <f t="shared" si="93"/>
        <v/>
      </c>
      <c r="AD168" s="127" t="str">
        <f t="shared" si="71"/>
        <v/>
      </c>
      <c r="AE168" s="127" t="str">
        <f t="shared" si="72"/>
        <v/>
      </c>
      <c r="AF168" s="213" t="str">
        <f t="shared" si="98"/>
        <v/>
      </c>
      <c r="AG168" s="141"/>
      <c r="AH168" s="211"/>
      <c r="AI168" s="211" t="str">
        <f t="shared" si="73"/>
        <v/>
      </c>
      <c r="AJ168" s="153" t="str">
        <f t="shared" si="94"/>
        <v/>
      </c>
      <c r="AK168" s="153" t="str">
        <f t="shared" si="74"/>
        <v/>
      </c>
      <c r="AL168" s="153" t="str">
        <f t="shared" si="75"/>
        <v/>
      </c>
      <c r="AM168" s="141"/>
      <c r="AN168" s="211"/>
      <c r="AO168" s="211" t="str">
        <f t="shared" si="76"/>
        <v/>
      </c>
      <c r="AP168" s="153" t="str">
        <f t="shared" si="95"/>
        <v/>
      </c>
      <c r="AQ168" s="153" t="str">
        <f t="shared" si="77"/>
        <v/>
      </c>
      <c r="AR168" s="153" t="str">
        <f t="shared" si="78"/>
        <v/>
      </c>
      <c r="AS168" s="141"/>
      <c r="AT168" s="211"/>
      <c r="AU168" s="211" t="str">
        <f t="shared" si="79"/>
        <v/>
      </c>
      <c r="AV168" s="153" t="str">
        <f t="shared" si="96"/>
        <v/>
      </c>
      <c r="AW168" s="153" t="str">
        <f t="shared" si="80"/>
        <v/>
      </c>
      <c r="AX168" s="153" t="str">
        <f t="shared" si="81"/>
        <v/>
      </c>
    </row>
    <row r="169" spans="1:50" ht="29.45" customHeight="1" x14ac:dyDescent="0.25">
      <c r="A169" s="216" t="str">
        <f>IF(B169="","",MAX($A$8:A168)+1)</f>
        <v/>
      </c>
      <c r="B169" s="216" t="str">
        <f>IF('N-Bedarf SK'!B169="","",'N-Bedarf SK'!B169)</f>
        <v/>
      </c>
      <c r="C169" s="217" t="str">
        <f>IF('N-Bedarf SK'!D169="","",'N-Bedarf SK'!D169)</f>
        <v/>
      </c>
      <c r="D169" s="218" t="str">
        <f>IF('N-Bedarf SK'!C169="","",'N-Bedarf SK'!C169)</f>
        <v/>
      </c>
      <c r="E169" s="219" t="str">
        <f>IF('N-Bedarf SK'!AE169="","",'N-Bedarf SK'!AE169)</f>
        <v/>
      </c>
      <c r="F169" s="219"/>
      <c r="G169" s="219"/>
      <c r="H169" s="345" t="str">
        <f t="shared" si="82"/>
        <v/>
      </c>
      <c r="I169" s="345" t="str">
        <f t="shared" si="83"/>
        <v/>
      </c>
      <c r="J169" s="345" t="str">
        <f t="shared" si="84"/>
        <v/>
      </c>
      <c r="K169" s="220">
        <f t="shared" si="97"/>
        <v>0</v>
      </c>
      <c r="L169" s="220">
        <f t="shared" si="85"/>
        <v>0</v>
      </c>
      <c r="M169" s="220">
        <f t="shared" si="86"/>
        <v>0</v>
      </c>
      <c r="N169" s="220" t="str">
        <f t="shared" si="87"/>
        <v/>
      </c>
      <c r="O169" s="220" t="str">
        <f t="shared" si="88"/>
        <v/>
      </c>
      <c r="P169" s="220" t="str">
        <f t="shared" si="89"/>
        <v/>
      </c>
      <c r="Q169" s="214" t="str">
        <f t="shared" si="66"/>
        <v/>
      </c>
      <c r="R169" s="141"/>
      <c r="S169" s="211"/>
      <c r="T169" s="211" t="str">
        <f t="shared" si="67"/>
        <v/>
      </c>
      <c r="U169" s="127" t="str">
        <f t="shared" si="90"/>
        <v/>
      </c>
      <c r="V169" s="127" t="str">
        <f t="shared" si="91"/>
        <v/>
      </c>
      <c r="W169" s="127" t="str">
        <f t="shared" si="68"/>
        <v/>
      </c>
      <c r="X169" s="127" t="str">
        <f t="shared" si="69"/>
        <v/>
      </c>
      <c r="Y169" s="141"/>
      <c r="Z169" s="211"/>
      <c r="AA169" s="212" t="str">
        <f t="shared" si="70"/>
        <v/>
      </c>
      <c r="AB169" s="127" t="str">
        <f t="shared" si="92"/>
        <v/>
      </c>
      <c r="AC169" s="127" t="str">
        <f t="shared" si="93"/>
        <v/>
      </c>
      <c r="AD169" s="127" t="str">
        <f t="shared" si="71"/>
        <v/>
      </c>
      <c r="AE169" s="127" t="str">
        <f t="shared" si="72"/>
        <v/>
      </c>
      <c r="AF169" s="213" t="str">
        <f t="shared" si="98"/>
        <v/>
      </c>
      <c r="AG169" s="141"/>
      <c r="AH169" s="211"/>
      <c r="AI169" s="211" t="str">
        <f t="shared" si="73"/>
        <v/>
      </c>
      <c r="AJ169" s="153" t="str">
        <f t="shared" si="94"/>
        <v/>
      </c>
      <c r="AK169" s="153" t="str">
        <f t="shared" si="74"/>
        <v/>
      </c>
      <c r="AL169" s="153" t="str">
        <f t="shared" si="75"/>
        <v/>
      </c>
      <c r="AM169" s="141"/>
      <c r="AN169" s="211"/>
      <c r="AO169" s="211" t="str">
        <f t="shared" si="76"/>
        <v/>
      </c>
      <c r="AP169" s="153" t="str">
        <f t="shared" si="95"/>
        <v/>
      </c>
      <c r="AQ169" s="153" t="str">
        <f t="shared" si="77"/>
        <v/>
      </c>
      <c r="AR169" s="153" t="str">
        <f t="shared" si="78"/>
        <v/>
      </c>
      <c r="AS169" s="141"/>
      <c r="AT169" s="211"/>
      <c r="AU169" s="211" t="str">
        <f t="shared" si="79"/>
        <v/>
      </c>
      <c r="AV169" s="153" t="str">
        <f t="shared" si="96"/>
        <v/>
      </c>
      <c r="AW169" s="153" t="str">
        <f t="shared" si="80"/>
        <v/>
      </c>
      <c r="AX169" s="153" t="str">
        <f t="shared" si="81"/>
        <v/>
      </c>
    </row>
    <row r="170" spans="1:50" ht="29.45" customHeight="1" x14ac:dyDescent="0.25">
      <c r="A170" s="216" t="str">
        <f>IF(B170="","",MAX($A$8:A169)+1)</f>
        <v/>
      </c>
      <c r="B170" s="216" t="str">
        <f>IF('N-Bedarf SK'!B170="","",'N-Bedarf SK'!B170)</f>
        <v/>
      </c>
      <c r="C170" s="217" t="str">
        <f>IF('N-Bedarf SK'!D170="","",'N-Bedarf SK'!D170)</f>
        <v/>
      </c>
      <c r="D170" s="218" t="str">
        <f>IF('N-Bedarf SK'!C170="","",'N-Bedarf SK'!C170)</f>
        <v/>
      </c>
      <c r="E170" s="219" t="str">
        <f>IF('N-Bedarf SK'!AE170="","",'N-Bedarf SK'!AE170)</f>
        <v/>
      </c>
      <c r="F170" s="219"/>
      <c r="G170" s="219"/>
      <c r="H170" s="345" t="str">
        <f t="shared" si="82"/>
        <v/>
      </c>
      <c r="I170" s="345" t="str">
        <f t="shared" si="83"/>
        <v/>
      </c>
      <c r="J170" s="345" t="str">
        <f t="shared" si="84"/>
        <v/>
      </c>
      <c r="K170" s="220">
        <f t="shared" si="97"/>
        <v>0</v>
      </c>
      <c r="L170" s="220">
        <f t="shared" si="85"/>
        <v>0</v>
      </c>
      <c r="M170" s="220">
        <f t="shared" si="86"/>
        <v>0</v>
      </c>
      <c r="N170" s="220" t="str">
        <f t="shared" si="87"/>
        <v/>
      </c>
      <c r="O170" s="220" t="str">
        <f t="shared" si="88"/>
        <v/>
      </c>
      <c r="P170" s="220" t="str">
        <f t="shared" si="89"/>
        <v/>
      </c>
      <c r="Q170" s="214" t="str">
        <f t="shared" si="66"/>
        <v/>
      </c>
      <c r="R170" s="141"/>
      <c r="S170" s="211"/>
      <c r="T170" s="211" t="str">
        <f t="shared" si="67"/>
        <v/>
      </c>
      <c r="U170" s="127" t="str">
        <f t="shared" si="90"/>
        <v/>
      </c>
      <c r="V170" s="127" t="str">
        <f t="shared" si="91"/>
        <v/>
      </c>
      <c r="W170" s="127" t="str">
        <f t="shared" si="68"/>
        <v/>
      </c>
      <c r="X170" s="127" t="str">
        <f t="shared" si="69"/>
        <v/>
      </c>
      <c r="Y170" s="141"/>
      <c r="Z170" s="211"/>
      <c r="AA170" s="212" t="str">
        <f t="shared" si="70"/>
        <v/>
      </c>
      <c r="AB170" s="127" t="str">
        <f t="shared" si="92"/>
        <v/>
      </c>
      <c r="AC170" s="127" t="str">
        <f t="shared" si="93"/>
        <v/>
      </c>
      <c r="AD170" s="127" t="str">
        <f t="shared" si="71"/>
        <v/>
      </c>
      <c r="AE170" s="127" t="str">
        <f t="shared" si="72"/>
        <v/>
      </c>
      <c r="AF170" s="213" t="str">
        <f t="shared" si="98"/>
        <v/>
      </c>
      <c r="AG170" s="141"/>
      <c r="AH170" s="211"/>
      <c r="AI170" s="211" t="str">
        <f t="shared" si="73"/>
        <v/>
      </c>
      <c r="AJ170" s="153" t="str">
        <f t="shared" si="94"/>
        <v/>
      </c>
      <c r="AK170" s="153" t="str">
        <f t="shared" si="74"/>
        <v/>
      </c>
      <c r="AL170" s="153" t="str">
        <f t="shared" si="75"/>
        <v/>
      </c>
      <c r="AM170" s="141"/>
      <c r="AN170" s="211"/>
      <c r="AO170" s="211" t="str">
        <f t="shared" si="76"/>
        <v/>
      </c>
      <c r="AP170" s="153" t="str">
        <f t="shared" si="95"/>
        <v/>
      </c>
      <c r="AQ170" s="153" t="str">
        <f t="shared" si="77"/>
        <v/>
      </c>
      <c r="AR170" s="153" t="str">
        <f t="shared" si="78"/>
        <v/>
      </c>
      <c r="AS170" s="141"/>
      <c r="AT170" s="211"/>
      <c r="AU170" s="211" t="str">
        <f t="shared" si="79"/>
        <v/>
      </c>
      <c r="AV170" s="153" t="str">
        <f t="shared" si="96"/>
        <v/>
      </c>
      <c r="AW170" s="153" t="str">
        <f t="shared" si="80"/>
        <v/>
      </c>
      <c r="AX170" s="153" t="str">
        <f t="shared" si="81"/>
        <v/>
      </c>
    </row>
    <row r="171" spans="1:50" ht="29.45" customHeight="1" x14ac:dyDescent="0.25">
      <c r="A171" s="216" t="str">
        <f>IF(B171="","",MAX($A$8:A170)+1)</f>
        <v/>
      </c>
      <c r="B171" s="216" t="str">
        <f>IF('N-Bedarf SK'!B171="","",'N-Bedarf SK'!B171)</f>
        <v/>
      </c>
      <c r="C171" s="217" t="str">
        <f>IF('N-Bedarf SK'!D171="","",'N-Bedarf SK'!D171)</f>
        <v/>
      </c>
      <c r="D171" s="218" t="str">
        <f>IF('N-Bedarf SK'!C171="","",'N-Bedarf SK'!C171)</f>
        <v/>
      </c>
      <c r="E171" s="219" t="str">
        <f>IF('N-Bedarf SK'!AE171="","",'N-Bedarf SK'!AE171)</f>
        <v/>
      </c>
      <c r="F171" s="219"/>
      <c r="G171" s="219"/>
      <c r="H171" s="345" t="str">
        <f t="shared" si="82"/>
        <v/>
      </c>
      <c r="I171" s="345" t="str">
        <f t="shared" si="83"/>
        <v/>
      </c>
      <c r="J171" s="345" t="str">
        <f t="shared" si="84"/>
        <v/>
      </c>
      <c r="K171" s="220">
        <f t="shared" si="97"/>
        <v>0</v>
      </c>
      <c r="L171" s="220">
        <f t="shared" si="85"/>
        <v>0</v>
      </c>
      <c r="M171" s="220">
        <f t="shared" si="86"/>
        <v>0</v>
      </c>
      <c r="N171" s="220" t="str">
        <f t="shared" si="87"/>
        <v/>
      </c>
      <c r="O171" s="220" t="str">
        <f t="shared" si="88"/>
        <v/>
      </c>
      <c r="P171" s="220" t="str">
        <f t="shared" si="89"/>
        <v/>
      </c>
      <c r="Q171" s="214" t="str">
        <f t="shared" si="66"/>
        <v/>
      </c>
      <c r="R171" s="141"/>
      <c r="S171" s="211"/>
      <c r="T171" s="211" t="str">
        <f t="shared" si="67"/>
        <v/>
      </c>
      <c r="U171" s="127" t="str">
        <f t="shared" si="90"/>
        <v/>
      </c>
      <c r="V171" s="127" t="str">
        <f t="shared" si="91"/>
        <v/>
      </c>
      <c r="W171" s="127" t="str">
        <f t="shared" si="68"/>
        <v/>
      </c>
      <c r="X171" s="127" t="str">
        <f t="shared" si="69"/>
        <v/>
      </c>
      <c r="Y171" s="141"/>
      <c r="Z171" s="211"/>
      <c r="AA171" s="212" t="str">
        <f t="shared" si="70"/>
        <v/>
      </c>
      <c r="AB171" s="127" t="str">
        <f t="shared" si="92"/>
        <v/>
      </c>
      <c r="AC171" s="127" t="str">
        <f t="shared" si="93"/>
        <v/>
      </c>
      <c r="AD171" s="127" t="str">
        <f t="shared" si="71"/>
        <v/>
      </c>
      <c r="AE171" s="127" t="str">
        <f t="shared" si="72"/>
        <v/>
      </c>
      <c r="AF171" s="213" t="str">
        <f t="shared" si="98"/>
        <v/>
      </c>
      <c r="AG171" s="141"/>
      <c r="AH171" s="211"/>
      <c r="AI171" s="211" t="str">
        <f t="shared" si="73"/>
        <v/>
      </c>
      <c r="AJ171" s="153" t="str">
        <f t="shared" si="94"/>
        <v/>
      </c>
      <c r="AK171" s="153" t="str">
        <f t="shared" si="74"/>
        <v/>
      </c>
      <c r="AL171" s="153" t="str">
        <f t="shared" si="75"/>
        <v/>
      </c>
      <c r="AM171" s="141"/>
      <c r="AN171" s="211"/>
      <c r="AO171" s="211" t="str">
        <f t="shared" si="76"/>
        <v/>
      </c>
      <c r="AP171" s="153" t="str">
        <f t="shared" si="95"/>
        <v/>
      </c>
      <c r="AQ171" s="153" t="str">
        <f t="shared" si="77"/>
        <v/>
      </c>
      <c r="AR171" s="153" t="str">
        <f t="shared" si="78"/>
        <v/>
      </c>
      <c r="AS171" s="141"/>
      <c r="AT171" s="211"/>
      <c r="AU171" s="211" t="str">
        <f t="shared" si="79"/>
        <v/>
      </c>
      <c r="AV171" s="153" t="str">
        <f t="shared" si="96"/>
        <v/>
      </c>
      <c r="AW171" s="153" t="str">
        <f t="shared" si="80"/>
        <v/>
      </c>
      <c r="AX171" s="153" t="str">
        <f t="shared" si="81"/>
        <v/>
      </c>
    </row>
    <row r="172" spans="1:50" ht="29.45" customHeight="1" x14ac:dyDescent="0.25">
      <c r="A172" s="216" t="str">
        <f>IF(B172="","",MAX($A$8:A171)+1)</f>
        <v/>
      </c>
      <c r="B172" s="216" t="str">
        <f>IF('N-Bedarf SK'!B172="","",'N-Bedarf SK'!B172)</f>
        <v/>
      </c>
      <c r="C172" s="217" t="str">
        <f>IF('N-Bedarf SK'!D172="","",'N-Bedarf SK'!D172)</f>
        <v/>
      </c>
      <c r="D172" s="218" t="str">
        <f>IF('N-Bedarf SK'!C172="","",'N-Bedarf SK'!C172)</f>
        <v/>
      </c>
      <c r="E172" s="219" t="str">
        <f>IF('N-Bedarf SK'!AE172="","",'N-Bedarf SK'!AE172)</f>
        <v/>
      </c>
      <c r="F172" s="219"/>
      <c r="G172" s="219"/>
      <c r="H172" s="345" t="str">
        <f t="shared" si="82"/>
        <v/>
      </c>
      <c r="I172" s="345" t="str">
        <f t="shared" si="83"/>
        <v/>
      </c>
      <c r="J172" s="345" t="str">
        <f t="shared" si="84"/>
        <v/>
      </c>
      <c r="K172" s="220">
        <f t="shared" si="97"/>
        <v>0</v>
      </c>
      <c r="L172" s="220">
        <f t="shared" si="85"/>
        <v>0</v>
      </c>
      <c r="M172" s="220">
        <f t="shared" si="86"/>
        <v>0</v>
      </c>
      <c r="N172" s="220" t="str">
        <f t="shared" si="87"/>
        <v/>
      </c>
      <c r="O172" s="220" t="str">
        <f t="shared" si="88"/>
        <v/>
      </c>
      <c r="P172" s="220" t="str">
        <f t="shared" si="89"/>
        <v/>
      </c>
      <c r="Q172" s="214" t="str">
        <f t="shared" si="66"/>
        <v/>
      </c>
      <c r="R172" s="141"/>
      <c r="S172" s="211"/>
      <c r="T172" s="211" t="str">
        <f t="shared" si="67"/>
        <v/>
      </c>
      <c r="U172" s="127" t="str">
        <f t="shared" si="90"/>
        <v/>
      </c>
      <c r="V172" s="127" t="str">
        <f t="shared" si="91"/>
        <v/>
      </c>
      <c r="W172" s="127" t="str">
        <f t="shared" si="68"/>
        <v/>
      </c>
      <c r="X172" s="127" t="str">
        <f t="shared" si="69"/>
        <v/>
      </c>
      <c r="Y172" s="141"/>
      <c r="Z172" s="211"/>
      <c r="AA172" s="212" t="str">
        <f t="shared" si="70"/>
        <v/>
      </c>
      <c r="AB172" s="127" t="str">
        <f t="shared" si="92"/>
        <v/>
      </c>
      <c r="AC172" s="127" t="str">
        <f t="shared" si="93"/>
        <v/>
      </c>
      <c r="AD172" s="127" t="str">
        <f t="shared" si="71"/>
        <v/>
      </c>
      <c r="AE172" s="127" t="str">
        <f t="shared" si="72"/>
        <v/>
      </c>
      <c r="AF172" s="213" t="str">
        <f t="shared" si="98"/>
        <v/>
      </c>
      <c r="AG172" s="141"/>
      <c r="AH172" s="211"/>
      <c r="AI172" s="211" t="str">
        <f t="shared" si="73"/>
        <v/>
      </c>
      <c r="AJ172" s="153" t="str">
        <f t="shared" si="94"/>
        <v/>
      </c>
      <c r="AK172" s="153" t="str">
        <f t="shared" si="74"/>
        <v/>
      </c>
      <c r="AL172" s="153" t="str">
        <f t="shared" si="75"/>
        <v/>
      </c>
      <c r="AM172" s="141"/>
      <c r="AN172" s="211"/>
      <c r="AO172" s="211" t="str">
        <f t="shared" si="76"/>
        <v/>
      </c>
      <c r="AP172" s="153" t="str">
        <f t="shared" si="95"/>
        <v/>
      </c>
      <c r="AQ172" s="153" t="str">
        <f t="shared" si="77"/>
        <v/>
      </c>
      <c r="AR172" s="153" t="str">
        <f t="shared" si="78"/>
        <v/>
      </c>
      <c r="AS172" s="141"/>
      <c r="AT172" s="211"/>
      <c r="AU172" s="211" t="str">
        <f t="shared" si="79"/>
        <v/>
      </c>
      <c r="AV172" s="153" t="str">
        <f t="shared" si="96"/>
        <v/>
      </c>
      <c r="AW172" s="153" t="str">
        <f t="shared" si="80"/>
        <v/>
      </c>
      <c r="AX172" s="153" t="str">
        <f t="shared" si="81"/>
        <v/>
      </c>
    </row>
    <row r="173" spans="1:50" ht="29.45" customHeight="1" x14ac:dyDescent="0.25">
      <c r="A173" s="216" t="str">
        <f>IF(B173="","",MAX($A$8:A172)+1)</f>
        <v/>
      </c>
      <c r="B173" s="216" t="str">
        <f>IF('N-Bedarf SK'!B173="","",'N-Bedarf SK'!B173)</f>
        <v/>
      </c>
      <c r="C173" s="217" t="str">
        <f>IF('N-Bedarf SK'!D173="","",'N-Bedarf SK'!D173)</f>
        <v/>
      </c>
      <c r="D173" s="218" t="str">
        <f>IF('N-Bedarf SK'!C173="","",'N-Bedarf SK'!C173)</f>
        <v/>
      </c>
      <c r="E173" s="219" t="str">
        <f>IF('N-Bedarf SK'!AE173="","",'N-Bedarf SK'!AE173)</f>
        <v/>
      </c>
      <c r="F173" s="219"/>
      <c r="G173" s="219"/>
      <c r="H173" s="345" t="str">
        <f t="shared" si="82"/>
        <v/>
      </c>
      <c r="I173" s="345" t="str">
        <f t="shared" si="83"/>
        <v/>
      </c>
      <c r="J173" s="345" t="str">
        <f t="shared" si="84"/>
        <v/>
      </c>
      <c r="K173" s="220">
        <f t="shared" si="97"/>
        <v>0</v>
      </c>
      <c r="L173" s="220">
        <f t="shared" si="85"/>
        <v>0</v>
      </c>
      <c r="M173" s="220">
        <f t="shared" si="86"/>
        <v>0</v>
      </c>
      <c r="N173" s="220" t="str">
        <f t="shared" si="87"/>
        <v/>
      </c>
      <c r="O173" s="220" t="str">
        <f t="shared" si="88"/>
        <v/>
      </c>
      <c r="P173" s="220" t="str">
        <f t="shared" si="89"/>
        <v/>
      </c>
      <c r="Q173" s="214" t="str">
        <f t="shared" si="66"/>
        <v/>
      </c>
      <c r="R173" s="141"/>
      <c r="S173" s="211"/>
      <c r="T173" s="211" t="str">
        <f t="shared" si="67"/>
        <v/>
      </c>
      <c r="U173" s="127" t="str">
        <f t="shared" si="90"/>
        <v/>
      </c>
      <c r="V173" s="127" t="str">
        <f t="shared" si="91"/>
        <v/>
      </c>
      <c r="W173" s="127" t="str">
        <f t="shared" si="68"/>
        <v/>
      </c>
      <c r="X173" s="127" t="str">
        <f t="shared" si="69"/>
        <v/>
      </c>
      <c r="Y173" s="141"/>
      <c r="Z173" s="211"/>
      <c r="AA173" s="212" t="str">
        <f t="shared" si="70"/>
        <v/>
      </c>
      <c r="AB173" s="127" t="str">
        <f t="shared" si="92"/>
        <v/>
      </c>
      <c r="AC173" s="127" t="str">
        <f t="shared" si="93"/>
        <v/>
      </c>
      <c r="AD173" s="127" t="str">
        <f t="shared" si="71"/>
        <v/>
      </c>
      <c r="AE173" s="127" t="str">
        <f t="shared" si="72"/>
        <v/>
      </c>
      <c r="AF173" s="213" t="str">
        <f t="shared" si="98"/>
        <v/>
      </c>
      <c r="AG173" s="141"/>
      <c r="AH173" s="211"/>
      <c r="AI173" s="211" t="str">
        <f t="shared" si="73"/>
        <v/>
      </c>
      <c r="AJ173" s="153" t="str">
        <f t="shared" si="94"/>
        <v/>
      </c>
      <c r="AK173" s="153" t="str">
        <f t="shared" si="74"/>
        <v/>
      </c>
      <c r="AL173" s="153" t="str">
        <f t="shared" si="75"/>
        <v/>
      </c>
      <c r="AM173" s="141"/>
      <c r="AN173" s="211"/>
      <c r="AO173" s="211" t="str">
        <f t="shared" si="76"/>
        <v/>
      </c>
      <c r="AP173" s="153" t="str">
        <f t="shared" si="95"/>
        <v/>
      </c>
      <c r="AQ173" s="153" t="str">
        <f t="shared" si="77"/>
        <v/>
      </c>
      <c r="AR173" s="153" t="str">
        <f t="shared" si="78"/>
        <v/>
      </c>
      <c r="AS173" s="141"/>
      <c r="AT173" s="211"/>
      <c r="AU173" s="211" t="str">
        <f t="shared" si="79"/>
        <v/>
      </c>
      <c r="AV173" s="153" t="str">
        <f t="shared" si="96"/>
        <v/>
      </c>
      <c r="AW173" s="153" t="str">
        <f t="shared" si="80"/>
        <v/>
      </c>
      <c r="AX173" s="153" t="str">
        <f t="shared" si="81"/>
        <v/>
      </c>
    </row>
    <row r="174" spans="1:50" ht="29.45" customHeight="1" x14ac:dyDescent="0.25">
      <c r="A174" s="216" t="str">
        <f>IF(B174="","",MAX($A$8:A173)+1)</f>
        <v/>
      </c>
      <c r="B174" s="216" t="str">
        <f>IF('N-Bedarf SK'!B174="","",'N-Bedarf SK'!B174)</f>
        <v/>
      </c>
      <c r="C174" s="217" t="str">
        <f>IF('N-Bedarf SK'!D174="","",'N-Bedarf SK'!D174)</f>
        <v/>
      </c>
      <c r="D174" s="218" t="str">
        <f>IF('N-Bedarf SK'!C174="","",'N-Bedarf SK'!C174)</f>
        <v/>
      </c>
      <c r="E174" s="219" t="str">
        <f>IF('N-Bedarf SK'!AE174="","",'N-Bedarf SK'!AE174)</f>
        <v/>
      </c>
      <c r="F174" s="219"/>
      <c r="G174" s="219"/>
      <c r="H174" s="345" t="str">
        <f t="shared" si="82"/>
        <v/>
      </c>
      <c r="I174" s="345" t="str">
        <f t="shared" si="83"/>
        <v/>
      </c>
      <c r="J174" s="345" t="str">
        <f t="shared" si="84"/>
        <v/>
      </c>
      <c r="K174" s="220">
        <f t="shared" si="97"/>
        <v>0</v>
      </c>
      <c r="L174" s="220">
        <f t="shared" si="85"/>
        <v>0</v>
      </c>
      <c r="M174" s="220">
        <f t="shared" si="86"/>
        <v>0</v>
      </c>
      <c r="N174" s="220" t="str">
        <f t="shared" si="87"/>
        <v/>
      </c>
      <c r="O174" s="220" t="str">
        <f t="shared" si="88"/>
        <v/>
      </c>
      <c r="P174" s="220" t="str">
        <f t="shared" si="89"/>
        <v/>
      </c>
      <c r="Q174" s="214" t="str">
        <f t="shared" si="66"/>
        <v/>
      </c>
      <c r="R174" s="141"/>
      <c r="S174" s="211"/>
      <c r="T174" s="211" t="str">
        <f t="shared" si="67"/>
        <v/>
      </c>
      <c r="U174" s="127" t="str">
        <f t="shared" si="90"/>
        <v/>
      </c>
      <c r="V174" s="127" t="str">
        <f t="shared" si="91"/>
        <v/>
      </c>
      <c r="W174" s="127" t="str">
        <f t="shared" si="68"/>
        <v/>
      </c>
      <c r="X174" s="127" t="str">
        <f t="shared" si="69"/>
        <v/>
      </c>
      <c r="Y174" s="141"/>
      <c r="Z174" s="211"/>
      <c r="AA174" s="212" t="str">
        <f t="shared" si="70"/>
        <v/>
      </c>
      <c r="AB174" s="127" t="str">
        <f t="shared" si="92"/>
        <v/>
      </c>
      <c r="AC174" s="127" t="str">
        <f t="shared" si="93"/>
        <v/>
      </c>
      <c r="AD174" s="127" t="str">
        <f t="shared" si="71"/>
        <v/>
      </c>
      <c r="AE174" s="127" t="str">
        <f t="shared" si="72"/>
        <v/>
      </c>
      <c r="AF174" s="213" t="str">
        <f t="shared" si="98"/>
        <v/>
      </c>
      <c r="AG174" s="141"/>
      <c r="AH174" s="211"/>
      <c r="AI174" s="211" t="str">
        <f t="shared" si="73"/>
        <v/>
      </c>
      <c r="AJ174" s="153" t="str">
        <f t="shared" si="94"/>
        <v/>
      </c>
      <c r="AK174" s="153" t="str">
        <f t="shared" si="74"/>
        <v/>
      </c>
      <c r="AL174" s="153" t="str">
        <f t="shared" si="75"/>
        <v/>
      </c>
      <c r="AM174" s="141"/>
      <c r="AN174" s="211"/>
      <c r="AO174" s="211" t="str">
        <f t="shared" si="76"/>
        <v/>
      </c>
      <c r="AP174" s="153" t="str">
        <f t="shared" si="95"/>
        <v/>
      </c>
      <c r="AQ174" s="153" t="str">
        <f t="shared" si="77"/>
        <v/>
      </c>
      <c r="AR174" s="153" t="str">
        <f t="shared" si="78"/>
        <v/>
      </c>
      <c r="AS174" s="141"/>
      <c r="AT174" s="211"/>
      <c r="AU174" s="211" t="str">
        <f t="shared" si="79"/>
        <v/>
      </c>
      <c r="AV174" s="153" t="str">
        <f t="shared" si="96"/>
        <v/>
      </c>
      <c r="AW174" s="153" t="str">
        <f t="shared" si="80"/>
        <v/>
      </c>
      <c r="AX174" s="153" t="str">
        <f t="shared" si="81"/>
        <v/>
      </c>
    </row>
    <row r="175" spans="1:50" ht="29.45" customHeight="1" x14ac:dyDescent="0.25">
      <c r="A175" s="216" t="str">
        <f>IF(B175="","",MAX($A$8:A174)+1)</f>
        <v/>
      </c>
      <c r="B175" s="216" t="str">
        <f>IF('N-Bedarf SK'!B175="","",'N-Bedarf SK'!B175)</f>
        <v/>
      </c>
      <c r="C175" s="217" t="str">
        <f>IF('N-Bedarf SK'!D175="","",'N-Bedarf SK'!D175)</f>
        <v/>
      </c>
      <c r="D175" s="218" t="str">
        <f>IF('N-Bedarf SK'!C175="","",'N-Bedarf SK'!C175)</f>
        <v/>
      </c>
      <c r="E175" s="219" t="str">
        <f>IF('N-Bedarf SK'!AE175="","",'N-Bedarf SK'!AE175)</f>
        <v/>
      </c>
      <c r="F175" s="219"/>
      <c r="G175" s="219"/>
      <c r="H175" s="345" t="str">
        <f t="shared" si="82"/>
        <v/>
      </c>
      <c r="I175" s="345" t="str">
        <f t="shared" si="83"/>
        <v/>
      </c>
      <c r="J175" s="345" t="str">
        <f t="shared" si="84"/>
        <v/>
      </c>
      <c r="K175" s="220">
        <f t="shared" si="97"/>
        <v>0</v>
      </c>
      <c r="L175" s="220">
        <f t="shared" si="85"/>
        <v>0</v>
      </c>
      <c r="M175" s="220">
        <f t="shared" si="86"/>
        <v>0</v>
      </c>
      <c r="N175" s="220" t="str">
        <f t="shared" si="87"/>
        <v/>
      </c>
      <c r="O175" s="220" t="str">
        <f t="shared" si="88"/>
        <v/>
      </c>
      <c r="P175" s="220" t="str">
        <f t="shared" si="89"/>
        <v/>
      </c>
      <c r="Q175" s="214" t="str">
        <f t="shared" si="66"/>
        <v/>
      </c>
      <c r="R175" s="141"/>
      <c r="S175" s="211"/>
      <c r="T175" s="211" t="str">
        <f t="shared" si="67"/>
        <v/>
      </c>
      <c r="U175" s="127" t="str">
        <f t="shared" si="90"/>
        <v/>
      </c>
      <c r="V175" s="127" t="str">
        <f t="shared" si="91"/>
        <v/>
      </c>
      <c r="W175" s="127" t="str">
        <f t="shared" si="68"/>
        <v/>
      </c>
      <c r="X175" s="127" t="str">
        <f t="shared" si="69"/>
        <v/>
      </c>
      <c r="Y175" s="141"/>
      <c r="Z175" s="211"/>
      <c r="AA175" s="212" t="str">
        <f t="shared" si="70"/>
        <v/>
      </c>
      <c r="AB175" s="127" t="str">
        <f t="shared" si="92"/>
        <v/>
      </c>
      <c r="AC175" s="127" t="str">
        <f t="shared" si="93"/>
        <v/>
      </c>
      <c r="AD175" s="127" t="str">
        <f t="shared" si="71"/>
        <v/>
      </c>
      <c r="AE175" s="127" t="str">
        <f t="shared" si="72"/>
        <v/>
      </c>
      <c r="AF175" s="213" t="str">
        <f t="shared" si="98"/>
        <v/>
      </c>
      <c r="AG175" s="141"/>
      <c r="AH175" s="211"/>
      <c r="AI175" s="211" t="str">
        <f t="shared" si="73"/>
        <v/>
      </c>
      <c r="AJ175" s="153" t="str">
        <f t="shared" si="94"/>
        <v/>
      </c>
      <c r="AK175" s="153" t="str">
        <f t="shared" si="74"/>
        <v/>
      </c>
      <c r="AL175" s="153" t="str">
        <f t="shared" si="75"/>
        <v/>
      </c>
      <c r="AM175" s="141"/>
      <c r="AN175" s="211"/>
      <c r="AO175" s="211" t="str">
        <f t="shared" si="76"/>
        <v/>
      </c>
      <c r="AP175" s="153" t="str">
        <f t="shared" si="95"/>
        <v/>
      </c>
      <c r="AQ175" s="153" t="str">
        <f t="shared" si="77"/>
        <v/>
      </c>
      <c r="AR175" s="153" t="str">
        <f t="shared" si="78"/>
        <v/>
      </c>
      <c r="AS175" s="141"/>
      <c r="AT175" s="211"/>
      <c r="AU175" s="211" t="str">
        <f t="shared" si="79"/>
        <v/>
      </c>
      <c r="AV175" s="153" t="str">
        <f t="shared" si="96"/>
        <v/>
      </c>
      <c r="AW175" s="153" t="str">
        <f t="shared" si="80"/>
        <v/>
      </c>
      <c r="AX175" s="153" t="str">
        <f t="shared" si="81"/>
        <v/>
      </c>
    </row>
    <row r="176" spans="1:50" ht="29.45" customHeight="1" x14ac:dyDescent="0.25">
      <c r="A176" s="216" t="str">
        <f>IF(B176="","",MAX($A$8:A175)+1)</f>
        <v/>
      </c>
      <c r="B176" s="216" t="str">
        <f>IF('N-Bedarf SK'!B176="","",'N-Bedarf SK'!B176)</f>
        <v/>
      </c>
      <c r="C176" s="217" t="str">
        <f>IF('N-Bedarf SK'!D176="","",'N-Bedarf SK'!D176)</f>
        <v/>
      </c>
      <c r="D176" s="218" t="str">
        <f>IF('N-Bedarf SK'!C176="","",'N-Bedarf SK'!C176)</f>
        <v/>
      </c>
      <c r="E176" s="219" t="str">
        <f>IF('N-Bedarf SK'!AE176="","",'N-Bedarf SK'!AE176)</f>
        <v/>
      </c>
      <c r="F176" s="219"/>
      <c r="G176" s="219"/>
      <c r="H176" s="345" t="str">
        <f t="shared" si="82"/>
        <v/>
      </c>
      <c r="I176" s="345" t="str">
        <f t="shared" si="83"/>
        <v/>
      </c>
      <c r="J176" s="345" t="str">
        <f t="shared" si="84"/>
        <v/>
      </c>
      <c r="K176" s="220">
        <f t="shared" si="97"/>
        <v>0</v>
      </c>
      <c r="L176" s="220">
        <f t="shared" si="85"/>
        <v>0</v>
      </c>
      <c r="M176" s="220">
        <f t="shared" si="86"/>
        <v>0</v>
      </c>
      <c r="N176" s="220" t="str">
        <f t="shared" si="87"/>
        <v/>
      </c>
      <c r="O176" s="220" t="str">
        <f t="shared" si="88"/>
        <v/>
      </c>
      <c r="P176" s="220" t="str">
        <f t="shared" si="89"/>
        <v/>
      </c>
      <c r="Q176" s="214" t="str">
        <f t="shared" si="66"/>
        <v/>
      </c>
      <c r="R176" s="141"/>
      <c r="S176" s="211"/>
      <c r="T176" s="211" t="str">
        <f t="shared" si="67"/>
        <v/>
      </c>
      <c r="U176" s="127" t="str">
        <f t="shared" si="90"/>
        <v/>
      </c>
      <c r="V176" s="127" t="str">
        <f t="shared" si="91"/>
        <v/>
      </c>
      <c r="W176" s="127" t="str">
        <f t="shared" si="68"/>
        <v/>
      </c>
      <c r="X176" s="127" t="str">
        <f t="shared" si="69"/>
        <v/>
      </c>
      <c r="Y176" s="141"/>
      <c r="Z176" s="211"/>
      <c r="AA176" s="212" t="str">
        <f t="shared" si="70"/>
        <v/>
      </c>
      <c r="AB176" s="127" t="str">
        <f t="shared" si="92"/>
        <v/>
      </c>
      <c r="AC176" s="127" t="str">
        <f t="shared" si="93"/>
        <v/>
      </c>
      <c r="AD176" s="127" t="str">
        <f t="shared" si="71"/>
        <v/>
      </c>
      <c r="AE176" s="127" t="str">
        <f t="shared" si="72"/>
        <v/>
      </c>
      <c r="AF176" s="213" t="str">
        <f t="shared" si="98"/>
        <v/>
      </c>
      <c r="AG176" s="141"/>
      <c r="AH176" s="211"/>
      <c r="AI176" s="211" t="str">
        <f t="shared" si="73"/>
        <v/>
      </c>
      <c r="AJ176" s="153" t="str">
        <f t="shared" si="94"/>
        <v/>
      </c>
      <c r="AK176" s="153" t="str">
        <f t="shared" si="74"/>
        <v/>
      </c>
      <c r="AL176" s="153" t="str">
        <f t="shared" si="75"/>
        <v/>
      </c>
      <c r="AM176" s="141"/>
      <c r="AN176" s="211"/>
      <c r="AO176" s="211" t="str">
        <f t="shared" si="76"/>
        <v/>
      </c>
      <c r="AP176" s="153" t="str">
        <f t="shared" si="95"/>
        <v/>
      </c>
      <c r="AQ176" s="153" t="str">
        <f t="shared" si="77"/>
        <v/>
      </c>
      <c r="AR176" s="153" t="str">
        <f t="shared" si="78"/>
        <v/>
      </c>
      <c r="AS176" s="141"/>
      <c r="AT176" s="211"/>
      <c r="AU176" s="211" t="str">
        <f t="shared" si="79"/>
        <v/>
      </c>
      <c r="AV176" s="153" t="str">
        <f t="shared" si="96"/>
        <v/>
      </c>
      <c r="AW176" s="153" t="str">
        <f t="shared" si="80"/>
        <v/>
      </c>
      <c r="AX176" s="153" t="str">
        <f t="shared" si="81"/>
        <v/>
      </c>
    </row>
    <row r="177" spans="1:50" ht="29.45" customHeight="1" x14ac:dyDescent="0.25">
      <c r="A177" s="216" t="str">
        <f>IF(B177="","",MAX($A$8:A176)+1)</f>
        <v/>
      </c>
      <c r="B177" s="216" t="str">
        <f>IF('N-Bedarf SK'!B177="","",'N-Bedarf SK'!B177)</f>
        <v/>
      </c>
      <c r="C177" s="217" t="str">
        <f>IF('N-Bedarf SK'!D177="","",'N-Bedarf SK'!D177)</f>
        <v/>
      </c>
      <c r="D177" s="218" t="str">
        <f>IF('N-Bedarf SK'!C177="","",'N-Bedarf SK'!C177)</f>
        <v/>
      </c>
      <c r="E177" s="219" t="str">
        <f>IF('N-Bedarf SK'!AE177="","",'N-Bedarf SK'!AE177)</f>
        <v/>
      </c>
      <c r="F177" s="219"/>
      <c r="G177" s="219"/>
      <c r="H177" s="345" t="str">
        <f t="shared" si="82"/>
        <v/>
      </c>
      <c r="I177" s="345" t="str">
        <f t="shared" si="83"/>
        <v/>
      </c>
      <c r="J177" s="345" t="str">
        <f t="shared" si="84"/>
        <v/>
      </c>
      <c r="K177" s="220">
        <f t="shared" si="97"/>
        <v>0</v>
      </c>
      <c r="L177" s="220">
        <f t="shared" si="85"/>
        <v>0</v>
      </c>
      <c r="M177" s="220">
        <f t="shared" si="86"/>
        <v>0</v>
      </c>
      <c r="N177" s="220" t="str">
        <f t="shared" si="87"/>
        <v/>
      </c>
      <c r="O177" s="220" t="str">
        <f t="shared" si="88"/>
        <v/>
      </c>
      <c r="P177" s="220" t="str">
        <f t="shared" si="89"/>
        <v/>
      </c>
      <c r="Q177" s="214" t="str">
        <f t="shared" si="66"/>
        <v/>
      </c>
      <c r="R177" s="141"/>
      <c r="S177" s="211"/>
      <c r="T177" s="211" t="str">
        <f t="shared" si="67"/>
        <v/>
      </c>
      <c r="U177" s="127" t="str">
        <f t="shared" si="90"/>
        <v/>
      </c>
      <c r="V177" s="127" t="str">
        <f t="shared" si="91"/>
        <v/>
      </c>
      <c r="W177" s="127" t="str">
        <f t="shared" si="68"/>
        <v/>
      </c>
      <c r="X177" s="127" t="str">
        <f t="shared" si="69"/>
        <v/>
      </c>
      <c r="Y177" s="141"/>
      <c r="Z177" s="211"/>
      <c r="AA177" s="212" t="str">
        <f t="shared" si="70"/>
        <v/>
      </c>
      <c r="AB177" s="127" t="str">
        <f t="shared" si="92"/>
        <v/>
      </c>
      <c r="AC177" s="127" t="str">
        <f t="shared" si="93"/>
        <v/>
      </c>
      <c r="AD177" s="127" t="str">
        <f t="shared" si="71"/>
        <v/>
      </c>
      <c r="AE177" s="127" t="str">
        <f t="shared" si="72"/>
        <v/>
      </c>
      <c r="AF177" s="213" t="str">
        <f t="shared" si="98"/>
        <v/>
      </c>
      <c r="AG177" s="141"/>
      <c r="AH177" s="211"/>
      <c r="AI177" s="211" t="str">
        <f t="shared" si="73"/>
        <v/>
      </c>
      <c r="AJ177" s="153" t="str">
        <f t="shared" si="94"/>
        <v/>
      </c>
      <c r="AK177" s="153" t="str">
        <f t="shared" si="74"/>
        <v/>
      </c>
      <c r="AL177" s="153" t="str">
        <f t="shared" si="75"/>
        <v/>
      </c>
      <c r="AM177" s="141"/>
      <c r="AN177" s="211"/>
      <c r="AO177" s="211" t="str">
        <f t="shared" si="76"/>
        <v/>
      </c>
      <c r="AP177" s="153" t="str">
        <f t="shared" si="95"/>
        <v/>
      </c>
      <c r="AQ177" s="153" t="str">
        <f t="shared" si="77"/>
        <v/>
      </c>
      <c r="AR177" s="153" t="str">
        <f t="shared" si="78"/>
        <v/>
      </c>
      <c r="AS177" s="141"/>
      <c r="AT177" s="211"/>
      <c r="AU177" s="211" t="str">
        <f t="shared" si="79"/>
        <v/>
      </c>
      <c r="AV177" s="153" t="str">
        <f t="shared" si="96"/>
        <v/>
      </c>
      <c r="AW177" s="153" t="str">
        <f t="shared" si="80"/>
        <v/>
      </c>
      <c r="AX177" s="153" t="str">
        <f t="shared" si="81"/>
        <v/>
      </c>
    </row>
    <row r="178" spans="1:50" ht="29.45" customHeight="1" x14ac:dyDescent="0.25">
      <c r="A178" s="216" t="str">
        <f>IF(B178="","",MAX($A$8:A177)+1)</f>
        <v/>
      </c>
      <c r="B178" s="216" t="str">
        <f>IF('N-Bedarf SK'!B178="","",'N-Bedarf SK'!B178)</f>
        <v/>
      </c>
      <c r="C178" s="217" t="str">
        <f>IF('N-Bedarf SK'!D178="","",'N-Bedarf SK'!D178)</f>
        <v/>
      </c>
      <c r="D178" s="218" t="str">
        <f>IF('N-Bedarf SK'!C178="","",'N-Bedarf SK'!C178)</f>
        <v/>
      </c>
      <c r="E178" s="219" t="str">
        <f>IF('N-Bedarf SK'!AE178="","",'N-Bedarf SK'!AE178)</f>
        <v/>
      </c>
      <c r="F178" s="219"/>
      <c r="G178" s="219"/>
      <c r="H178" s="345" t="str">
        <f t="shared" si="82"/>
        <v/>
      </c>
      <c r="I178" s="345" t="str">
        <f t="shared" si="83"/>
        <v/>
      </c>
      <c r="J178" s="345" t="str">
        <f t="shared" si="84"/>
        <v/>
      </c>
      <c r="K178" s="220">
        <f t="shared" si="97"/>
        <v>0</v>
      </c>
      <c r="L178" s="220">
        <f t="shared" si="85"/>
        <v>0</v>
      </c>
      <c r="M178" s="220">
        <f t="shared" si="86"/>
        <v>0</v>
      </c>
      <c r="N178" s="220" t="str">
        <f t="shared" si="87"/>
        <v/>
      </c>
      <c r="O178" s="220" t="str">
        <f t="shared" si="88"/>
        <v/>
      </c>
      <c r="P178" s="220" t="str">
        <f t="shared" si="89"/>
        <v/>
      </c>
      <c r="Q178" s="214" t="str">
        <f t="shared" si="66"/>
        <v/>
      </c>
      <c r="R178" s="141"/>
      <c r="S178" s="211"/>
      <c r="T178" s="211" t="str">
        <f t="shared" si="67"/>
        <v/>
      </c>
      <c r="U178" s="127" t="str">
        <f t="shared" si="90"/>
        <v/>
      </c>
      <c r="V178" s="127" t="str">
        <f t="shared" si="91"/>
        <v/>
      </c>
      <c r="W178" s="127" t="str">
        <f t="shared" si="68"/>
        <v/>
      </c>
      <c r="X178" s="127" t="str">
        <f t="shared" si="69"/>
        <v/>
      </c>
      <c r="Y178" s="141"/>
      <c r="Z178" s="211"/>
      <c r="AA178" s="212" t="str">
        <f t="shared" si="70"/>
        <v/>
      </c>
      <c r="AB178" s="127" t="str">
        <f t="shared" si="92"/>
        <v/>
      </c>
      <c r="AC178" s="127" t="str">
        <f t="shared" si="93"/>
        <v/>
      </c>
      <c r="AD178" s="127" t="str">
        <f t="shared" si="71"/>
        <v/>
      </c>
      <c r="AE178" s="127" t="str">
        <f t="shared" si="72"/>
        <v/>
      </c>
      <c r="AF178" s="213" t="str">
        <f t="shared" si="98"/>
        <v/>
      </c>
      <c r="AG178" s="141"/>
      <c r="AH178" s="211"/>
      <c r="AI178" s="211" t="str">
        <f t="shared" si="73"/>
        <v/>
      </c>
      <c r="AJ178" s="153" t="str">
        <f t="shared" si="94"/>
        <v/>
      </c>
      <c r="AK178" s="153" t="str">
        <f t="shared" si="74"/>
        <v/>
      </c>
      <c r="AL178" s="153" t="str">
        <f t="shared" si="75"/>
        <v/>
      </c>
      <c r="AM178" s="141"/>
      <c r="AN178" s="211"/>
      <c r="AO178" s="211" t="str">
        <f t="shared" si="76"/>
        <v/>
      </c>
      <c r="AP178" s="153" t="str">
        <f t="shared" si="95"/>
        <v/>
      </c>
      <c r="AQ178" s="153" t="str">
        <f t="shared" si="77"/>
        <v/>
      </c>
      <c r="AR178" s="153" t="str">
        <f t="shared" si="78"/>
        <v/>
      </c>
      <c r="AS178" s="141"/>
      <c r="AT178" s="211"/>
      <c r="AU178" s="211" t="str">
        <f t="shared" si="79"/>
        <v/>
      </c>
      <c r="AV178" s="153" t="str">
        <f t="shared" si="96"/>
        <v/>
      </c>
      <c r="AW178" s="153" t="str">
        <f t="shared" si="80"/>
        <v/>
      </c>
      <c r="AX178" s="153" t="str">
        <f t="shared" si="81"/>
        <v/>
      </c>
    </row>
    <row r="179" spans="1:50" ht="29.45" customHeight="1" x14ac:dyDescent="0.25">
      <c r="A179" s="216" t="str">
        <f>IF(B179="","",MAX($A$8:A178)+1)</f>
        <v/>
      </c>
      <c r="B179" s="216" t="str">
        <f>IF('N-Bedarf SK'!B179="","",'N-Bedarf SK'!B179)</f>
        <v/>
      </c>
      <c r="C179" s="217" t="str">
        <f>IF('N-Bedarf SK'!D179="","",'N-Bedarf SK'!D179)</f>
        <v/>
      </c>
      <c r="D179" s="218" t="str">
        <f>IF('N-Bedarf SK'!C179="","",'N-Bedarf SK'!C179)</f>
        <v/>
      </c>
      <c r="E179" s="219" t="str">
        <f>IF('N-Bedarf SK'!AE179="","",'N-Bedarf SK'!AE179)</f>
        <v/>
      </c>
      <c r="F179" s="219"/>
      <c r="G179" s="219"/>
      <c r="H179" s="345" t="str">
        <f t="shared" si="82"/>
        <v/>
      </c>
      <c r="I179" s="345" t="str">
        <f t="shared" si="83"/>
        <v/>
      </c>
      <c r="J179" s="345" t="str">
        <f t="shared" si="84"/>
        <v/>
      </c>
      <c r="K179" s="220">
        <f t="shared" si="97"/>
        <v>0</v>
      </c>
      <c r="L179" s="220">
        <f t="shared" si="85"/>
        <v>0</v>
      </c>
      <c r="M179" s="220">
        <f t="shared" si="86"/>
        <v>0</v>
      </c>
      <c r="N179" s="220" t="str">
        <f t="shared" si="87"/>
        <v/>
      </c>
      <c r="O179" s="220" t="str">
        <f t="shared" si="88"/>
        <v/>
      </c>
      <c r="P179" s="220" t="str">
        <f t="shared" si="89"/>
        <v/>
      </c>
      <c r="Q179" s="214" t="str">
        <f t="shared" si="66"/>
        <v/>
      </c>
      <c r="R179" s="141"/>
      <c r="S179" s="211"/>
      <c r="T179" s="211" t="str">
        <f t="shared" si="67"/>
        <v/>
      </c>
      <c r="U179" s="127" t="str">
        <f t="shared" si="90"/>
        <v/>
      </c>
      <c r="V179" s="127" t="str">
        <f t="shared" si="91"/>
        <v/>
      </c>
      <c r="W179" s="127" t="str">
        <f t="shared" si="68"/>
        <v/>
      </c>
      <c r="X179" s="127" t="str">
        <f t="shared" si="69"/>
        <v/>
      </c>
      <c r="Y179" s="141"/>
      <c r="Z179" s="211"/>
      <c r="AA179" s="212" t="str">
        <f t="shared" si="70"/>
        <v/>
      </c>
      <c r="AB179" s="127" t="str">
        <f t="shared" si="92"/>
        <v/>
      </c>
      <c r="AC179" s="127" t="str">
        <f t="shared" si="93"/>
        <v/>
      </c>
      <c r="AD179" s="127" t="str">
        <f t="shared" si="71"/>
        <v/>
      </c>
      <c r="AE179" s="127" t="str">
        <f t="shared" si="72"/>
        <v/>
      </c>
      <c r="AF179" s="213" t="str">
        <f t="shared" si="98"/>
        <v/>
      </c>
      <c r="AG179" s="141"/>
      <c r="AH179" s="211"/>
      <c r="AI179" s="211" t="str">
        <f t="shared" si="73"/>
        <v/>
      </c>
      <c r="AJ179" s="153" t="str">
        <f t="shared" si="94"/>
        <v/>
      </c>
      <c r="AK179" s="153" t="str">
        <f t="shared" si="74"/>
        <v/>
      </c>
      <c r="AL179" s="153" t="str">
        <f t="shared" si="75"/>
        <v/>
      </c>
      <c r="AM179" s="141"/>
      <c r="AN179" s="211"/>
      <c r="AO179" s="211" t="str">
        <f t="shared" si="76"/>
        <v/>
      </c>
      <c r="AP179" s="153" t="str">
        <f t="shared" si="95"/>
        <v/>
      </c>
      <c r="AQ179" s="153" t="str">
        <f t="shared" si="77"/>
        <v/>
      </c>
      <c r="AR179" s="153" t="str">
        <f t="shared" si="78"/>
        <v/>
      </c>
      <c r="AS179" s="141"/>
      <c r="AT179" s="211"/>
      <c r="AU179" s="211" t="str">
        <f t="shared" si="79"/>
        <v/>
      </c>
      <c r="AV179" s="153" t="str">
        <f t="shared" si="96"/>
        <v/>
      </c>
      <c r="AW179" s="153" t="str">
        <f t="shared" si="80"/>
        <v/>
      </c>
      <c r="AX179" s="153" t="str">
        <f t="shared" si="81"/>
        <v/>
      </c>
    </row>
    <row r="180" spans="1:50" ht="29.45" customHeight="1" x14ac:dyDescent="0.25">
      <c r="A180" s="216" t="str">
        <f>IF(B180="","",MAX($A$8:A179)+1)</f>
        <v/>
      </c>
      <c r="B180" s="216" t="str">
        <f>IF('N-Bedarf SK'!B180="","",'N-Bedarf SK'!B180)</f>
        <v/>
      </c>
      <c r="C180" s="217" t="str">
        <f>IF('N-Bedarf SK'!D180="","",'N-Bedarf SK'!D180)</f>
        <v/>
      </c>
      <c r="D180" s="218" t="str">
        <f>IF('N-Bedarf SK'!C180="","",'N-Bedarf SK'!C180)</f>
        <v/>
      </c>
      <c r="E180" s="219" t="str">
        <f>IF('N-Bedarf SK'!AE180="","",'N-Bedarf SK'!AE180)</f>
        <v/>
      </c>
      <c r="F180" s="219"/>
      <c r="G180" s="219"/>
      <c r="H180" s="345" t="str">
        <f t="shared" si="82"/>
        <v/>
      </c>
      <c r="I180" s="345" t="str">
        <f t="shared" si="83"/>
        <v/>
      </c>
      <c r="J180" s="345" t="str">
        <f t="shared" si="84"/>
        <v/>
      </c>
      <c r="K180" s="220">
        <f t="shared" si="97"/>
        <v>0</v>
      </c>
      <c r="L180" s="220">
        <f t="shared" si="85"/>
        <v>0</v>
      </c>
      <c r="M180" s="220">
        <f t="shared" si="86"/>
        <v>0</v>
      </c>
      <c r="N180" s="220" t="str">
        <f t="shared" si="87"/>
        <v/>
      </c>
      <c r="O180" s="220" t="str">
        <f t="shared" si="88"/>
        <v/>
      </c>
      <c r="P180" s="220" t="str">
        <f t="shared" si="89"/>
        <v/>
      </c>
      <c r="Q180" s="214" t="str">
        <f t="shared" si="66"/>
        <v/>
      </c>
      <c r="R180" s="141"/>
      <c r="S180" s="211"/>
      <c r="T180" s="211" t="str">
        <f t="shared" si="67"/>
        <v/>
      </c>
      <c r="U180" s="127" t="str">
        <f t="shared" si="90"/>
        <v/>
      </c>
      <c r="V180" s="127" t="str">
        <f t="shared" si="91"/>
        <v/>
      </c>
      <c r="W180" s="127" t="str">
        <f t="shared" si="68"/>
        <v/>
      </c>
      <c r="X180" s="127" t="str">
        <f t="shared" si="69"/>
        <v/>
      </c>
      <c r="Y180" s="141"/>
      <c r="Z180" s="211"/>
      <c r="AA180" s="212" t="str">
        <f t="shared" si="70"/>
        <v/>
      </c>
      <c r="AB180" s="127" t="str">
        <f t="shared" si="92"/>
        <v/>
      </c>
      <c r="AC180" s="127" t="str">
        <f t="shared" si="93"/>
        <v/>
      </c>
      <c r="AD180" s="127" t="str">
        <f t="shared" si="71"/>
        <v/>
      </c>
      <c r="AE180" s="127" t="str">
        <f t="shared" si="72"/>
        <v/>
      </c>
      <c r="AF180" s="213" t="str">
        <f t="shared" si="98"/>
        <v/>
      </c>
      <c r="AG180" s="141"/>
      <c r="AH180" s="211"/>
      <c r="AI180" s="211" t="str">
        <f t="shared" si="73"/>
        <v/>
      </c>
      <c r="AJ180" s="153" t="str">
        <f t="shared" si="94"/>
        <v/>
      </c>
      <c r="AK180" s="153" t="str">
        <f t="shared" si="74"/>
        <v/>
      </c>
      <c r="AL180" s="153" t="str">
        <f t="shared" si="75"/>
        <v/>
      </c>
      <c r="AM180" s="141"/>
      <c r="AN180" s="211"/>
      <c r="AO180" s="211" t="str">
        <f t="shared" si="76"/>
        <v/>
      </c>
      <c r="AP180" s="153" t="str">
        <f t="shared" si="95"/>
        <v/>
      </c>
      <c r="AQ180" s="153" t="str">
        <f t="shared" si="77"/>
        <v/>
      </c>
      <c r="AR180" s="153" t="str">
        <f t="shared" si="78"/>
        <v/>
      </c>
      <c r="AS180" s="141"/>
      <c r="AT180" s="211"/>
      <c r="AU180" s="211" t="str">
        <f t="shared" si="79"/>
        <v/>
      </c>
      <c r="AV180" s="153" t="str">
        <f t="shared" si="96"/>
        <v/>
      </c>
      <c r="AW180" s="153" t="str">
        <f t="shared" si="80"/>
        <v/>
      </c>
      <c r="AX180" s="153" t="str">
        <f t="shared" si="81"/>
        <v/>
      </c>
    </row>
    <row r="181" spans="1:50" ht="29.45" customHeight="1" x14ac:dyDescent="0.25">
      <c r="A181" s="216" t="str">
        <f>IF(B181="","",MAX($A$8:A180)+1)</f>
        <v/>
      </c>
      <c r="B181" s="216" t="str">
        <f>IF('N-Bedarf SK'!B181="","",'N-Bedarf SK'!B181)</f>
        <v/>
      </c>
      <c r="C181" s="217" t="str">
        <f>IF('N-Bedarf SK'!D181="","",'N-Bedarf SK'!D181)</f>
        <v/>
      </c>
      <c r="D181" s="218" t="str">
        <f>IF('N-Bedarf SK'!C181="","",'N-Bedarf SK'!C181)</f>
        <v/>
      </c>
      <c r="E181" s="219" t="str">
        <f>IF('N-Bedarf SK'!AE181="","",'N-Bedarf SK'!AE181)</f>
        <v/>
      </c>
      <c r="F181" s="219"/>
      <c r="G181" s="219"/>
      <c r="H181" s="345" t="str">
        <f t="shared" si="82"/>
        <v/>
      </c>
      <c r="I181" s="345" t="str">
        <f t="shared" si="83"/>
        <v/>
      </c>
      <c r="J181" s="345" t="str">
        <f t="shared" si="84"/>
        <v/>
      </c>
      <c r="K181" s="220">
        <f t="shared" si="97"/>
        <v>0</v>
      </c>
      <c r="L181" s="220">
        <f t="shared" si="85"/>
        <v>0</v>
      </c>
      <c r="M181" s="220">
        <f t="shared" si="86"/>
        <v>0</v>
      </c>
      <c r="N181" s="220" t="str">
        <f t="shared" si="87"/>
        <v/>
      </c>
      <c r="O181" s="220" t="str">
        <f t="shared" si="88"/>
        <v/>
      </c>
      <c r="P181" s="220" t="str">
        <f t="shared" si="89"/>
        <v/>
      </c>
      <c r="Q181" s="214" t="str">
        <f t="shared" si="66"/>
        <v/>
      </c>
      <c r="R181" s="141"/>
      <c r="S181" s="211"/>
      <c r="T181" s="211" t="str">
        <f t="shared" si="67"/>
        <v/>
      </c>
      <c r="U181" s="127" t="str">
        <f t="shared" si="90"/>
        <v/>
      </c>
      <c r="V181" s="127" t="str">
        <f t="shared" si="91"/>
        <v/>
      </c>
      <c r="W181" s="127" t="str">
        <f t="shared" si="68"/>
        <v/>
      </c>
      <c r="X181" s="127" t="str">
        <f t="shared" si="69"/>
        <v/>
      </c>
      <c r="Y181" s="141"/>
      <c r="Z181" s="211"/>
      <c r="AA181" s="212" t="str">
        <f t="shared" si="70"/>
        <v/>
      </c>
      <c r="AB181" s="127" t="str">
        <f t="shared" si="92"/>
        <v/>
      </c>
      <c r="AC181" s="127" t="str">
        <f t="shared" si="93"/>
        <v/>
      </c>
      <c r="AD181" s="127" t="str">
        <f t="shared" si="71"/>
        <v/>
      </c>
      <c r="AE181" s="127" t="str">
        <f t="shared" si="72"/>
        <v/>
      </c>
      <c r="AF181" s="213" t="str">
        <f t="shared" si="98"/>
        <v/>
      </c>
      <c r="AG181" s="141"/>
      <c r="AH181" s="211"/>
      <c r="AI181" s="211" t="str">
        <f t="shared" si="73"/>
        <v/>
      </c>
      <c r="AJ181" s="153" t="str">
        <f t="shared" si="94"/>
        <v/>
      </c>
      <c r="AK181" s="153" t="str">
        <f t="shared" si="74"/>
        <v/>
      </c>
      <c r="AL181" s="153" t="str">
        <f t="shared" si="75"/>
        <v/>
      </c>
      <c r="AM181" s="141"/>
      <c r="AN181" s="211"/>
      <c r="AO181" s="211" t="str">
        <f t="shared" si="76"/>
        <v/>
      </c>
      <c r="AP181" s="153" t="str">
        <f t="shared" si="95"/>
        <v/>
      </c>
      <c r="AQ181" s="153" t="str">
        <f t="shared" si="77"/>
        <v/>
      </c>
      <c r="AR181" s="153" t="str">
        <f t="shared" si="78"/>
        <v/>
      </c>
      <c r="AS181" s="141"/>
      <c r="AT181" s="211"/>
      <c r="AU181" s="211" t="str">
        <f t="shared" si="79"/>
        <v/>
      </c>
      <c r="AV181" s="153" t="str">
        <f t="shared" si="96"/>
        <v/>
      </c>
      <c r="AW181" s="153" t="str">
        <f t="shared" si="80"/>
        <v/>
      </c>
      <c r="AX181" s="153" t="str">
        <f t="shared" si="81"/>
        <v/>
      </c>
    </row>
    <row r="182" spans="1:50" ht="29.45" customHeight="1" x14ac:dyDescent="0.25">
      <c r="A182" s="216" t="str">
        <f>IF(B182="","",MAX($A$8:A181)+1)</f>
        <v/>
      </c>
      <c r="B182" s="216" t="str">
        <f>IF('N-Bedarf SK'!B182="","",'N-Bedarf SK'!B182)</f>
        <v/>
      </c>
      <c r="C182" s="217" t="str">
        <f>IF('N-Bedarf SK'!D182="","",'N-Bedarf SK'!D182)</f>
        <v/>
      </c>
      <c r="D182" s="218" t="str">
        <f>IF('N-Bedarf SK'!C182="","",'N-Bedarf SK'!C182)</f>
        <v/>
      </c>
      <c r="E182" s="219" t="str">
        <f>IF('N-Bedarf SK'!AE182="","",'N-Bedarf SK'!AE182)</f>
        <v/>
      </c>
      <c r="F182" s="219"/>
      <c r="G182" s="219"/>
      <c r="H182" s="345" t="str">
        <f t="shared" si="82"/>
        <v/>
      </c>
      <c r="I182" s="345" t="str">
        <f t="shared" si="83"/>
        <v/>
      </c>
      <c r="J182" s="345" t="str">
        <f t="shared" si="84"/>
        <v/>
      </c>
      <c r="K182" s="220">
        <f t="shared" si="97"/>
        <v>0</v>
      </c>
      <c r="L182" s="220">
        <f t="shared" si="85"/>
        <v>0</v>
      </c>
      <c r="M182" s="220">
        <f t="shared" si="86"/>
        <v>0</v>
      </c>
      <c r="N182" s="220" t="str">
        <f t="shared" si="87"/>
        <v/>
      </c>
      <c r="O182" s="220" t="str">
        <f t="shared" si="88"/>
        <v/>
      </c>
      <c r="P182" s="220" t="str">
        <f t="shared" si="89"/>
        <v/>
      </c>
      <c r="Q182" s="214" t="str">
        <f t="shared" si="66"/>
        <v/>
      </c>
      <c r="R182" s="141"/>
      <c r="S182" s="211"/>
      <c r="T182" s="211" t="str">
        <f t="shared" si="67"/>
        <v/>
      </c>
      <c r="U182" s="127" t="str">
        <f t="shared" si="90"/>
        <v/>
      </c>
      <c r="V182" s="127" t="str">
        <f t="shared" si="91"/>
        <v/>
      </c>
      <c r="W182" s="127" t="str">
        <f t="shared" si="68"/>
        <v/>
      </c>
      <c r="X182" s="127" t="str">
        <f t="shared" si="69"/>
        <v/>
      </c>
      <c r="Y182" s="141"/>
      <c r="Z182" s="211"/>
      <c r="AA182" s="212" t="str">
        <f t="shared" si="70"/>
        <v/>
      </c>
      <c r="AB182" s="127" t="str">
        <f t="shared" si="92"/>
        <v/>
      </c>
      <c r="AC182" s="127" t="str">
        <f t="shared" si="93"/>
        <v/>
      </c>
      <c r="AD182" s="127" t="str">
        <f t="shared" si="71"/>
        <v/>
      </c>
      <c r="AE182" s="127" t="str">
        <f t="shared" si="72"/>
        <v/>
      </c>
      <c r="AF182" s="213" t="str">
        <f t="shared" si="98"/>
        <v/>
      </c>
      <c r="AG182" s="141"/>
      <c r="AH182" s="211"/>
      <c r="AI182" s="211" t="str">
        <f t="shared" si="73"/>
        <v/>
      </c>
      <c r="AJ182" s="153" t="str">
        <f t="shared" si="94"/>
        <v/>
      </c>
      <c r="AK182" s="153" t="str">
        <f t="shared" si="74"/>
        <v/>
      </c>
      <c r="AL182" s="153" t="str">
        <f t="shared" si="75"/>
        <v/>
      </c>
      <c r="AM182" s="141"/>
      <c r="AN182" s="211"/>
      <c r="AO182" s="211" t="str">
        <f t="shared" si="76"/>
        <v/>
      </c>
      <c r="AP182" s="153" t="str">
        <f t="shared" si="95"/>
        <v/>
      </c>
      <c r="AQ182" s="153" t="str">
        <f t="shared" si="77"/>
        <v/>
      </c>
      <c r="AR182" s="153" t="str">
        <f t="shared" si="78"/>
        <v/>
      </c>
      <c r="AS182" s="141"/>
      <c r="AT182" s="211"/>
      <c r="AU182" s="211" t="str">
        <f t="shared" si="79"/>
        <v/>
      </c>
      <c r="AV182" s="153" t="str">
        <f t="shared" si="96"/>
        <v/>
      </c>
      <c r="AW182" s="153" t="str">
        <f t="shared" si="80"/>
        <v/>
      </c>
      <c r="AX182" s="153" t="str">
        <f t="shared" si="81"/>
        <v/>
      </c>
    </row>
    <row r="183" spans="1:50" ht="29.45" customHeight="1" x14ac:dyDescent="0.25">
      <c r="A183" s="216" t="str">
        <f>IF(B183="","",MAX($A$8:A182)+1)</f>
        <v/>
      </c>
      <c r="B183" s="216" t="str">
        <f>IF('N-Bedarf SK'!B183="","",'N-Bedarf SK'!B183)</f>
        <v/>
      </c>
      <c r="C183" s="217" t="str">
        <f>IF('N-Bedarf SK'!D183="","",'N-Bedarf SK'!D183)</f>
        <v/>
      </c>
      <c r="D183" s="218" t="str">
        <f>IF('N-Bedarf SK'!C183="","",'N-Bedarf SK'!C183)</f>
        <v/>
      </c>
      <c r="E183" s="219" t="str">
        <f>IF('N-Bedarf SK'!AE183="","",'N-Bedarf SK'!AE183)</f>
        <v/>
      </c>
      <c r="F183" s="219"/>
      <c r="G183" s="219"/>
      <c r="H183" s="345" t="str">
        <f t="shared" si="82"/>
        <v/>
      </c>
      <c r="I183" s="345" t="str">
        <f t="shared" si="83"/>
        <v/>
      </c>
      <c r="J183" s="345" t="str">
        <f t="shared" si="84"/>
        <v/>
      </c>
      <c r="K183" s="220">
        <f t="shared" si="97"/>
        <v>0</v>
      </c>
      <c r="L183" s="220">
        <f t="shared" si="85"/>
        <v>0</v>
      </c>
      <c r="M183" s="220">
        <f t="shared" si="86"/>
        <v>0</v>
      </c>
      <c r="N183" s="220" t="str">
        <f t="shared" si="87"/>
        <v/>
      </c>
      <c r="O183" s="220" t="str">
        <f t="shared" si="88"/>
        <v/>
      </c>
      <c r="P183" s="220" t="str">
        <f t="shared" si="89"/>
        <v/>
      </c>
      <c r="Q183" s="214" t="str">
        <f t="shared" si="66"/>
        <v/>
      </c>
      <c r="R183" s="141"/>
      <c r="S183" s="211"/>
      <c r="T183" s="211" t="str">
        <f t="shared" si="67"/>
        <v/>
      </c>
      <c r="U183" s="127" t="str">
        <f t="shared" si="90"/>
        <v/>
      </c>
      <c r="V183" s="127" t="str">
        <f t="shared" si="91"/>
        <v/>
      </c>
      <c r="W183" s="127" t="str">
        <f t="shared" si="68"/>
        <v/>
      </c>
      <c r="X183" s="127" t="str">
        <f t="shared" si="69"/>
        <v/>
      </c>
      <c r="Y183" s="141"/>
      <c r="Z183" s="211"/>
      <c r="AA183" s="212" t="str">
        <f t="shared" si="70"/>
        <v/>
      </c>
      <c r="AB183" s="127" t="str">
        <f t="shared" si="92"/>
        <v/>
      </c>
      <c r="AC183" s="127" t="str">
        <f t="shared" si="93"/>
        <v/>
      </c>
      <c r="AD183" s="127" t="str">
        <f t="shared" si="71"/>
        <v/>
      </c>
      <c r="AE183" s="127" t="str">
        <f t="shared" si="72"/>
        <v/>
      </c>
      <c r="AF183" s="213" t="str">
        <f t="shared" si="98"/>
        <v/>
      </c>
      <c r="AG183" s="141"/>
      <c r="AH183" s="211"/>
      <c r="AI183" s="211" t="str">
        <f t="shared" si="73"/>
        <v/>
      </c>
      <c r="AJ183" s="153" t="str">
        <f t="shared" si="94"/>
        <v/>
      </c>
      <c r="AK183" s="153" t="str">
        <f t="shared" si="74"/>
        <v/>
      </c>
      <c r="AL183" s="153" t="str">
        <f t="shared" si="75"/>
        <v/>
      </c>
      <c r="AM183" s="141"/>
      <c r="AN183" s="211"/>
      <c r="AO183" s="211" t="str">
        <f t="shared" si="76"/>
        <v/>
      </c>
      <c r="AP183" s="153" t="str">
        <f t="shared" si="95"/>
        <v/>
      </c>
      <c r="AQ183" s="153" t="str">
        <f t="shared" si="77"/>
        <v/>
      </c>
      <c r="AR183" s="153" t="str">
        <f t="shared" si="78"/>
        <v/>
      </c>
      <c r="AS183" s="141"/>
      <c r="AT183" s="211"/>
      <c r="AU183" s="211" t="str">
        <f t="shared" si="79"/>
        <v/>
      </c>
      <c r="AV183" s="153" t="str">
        <f t="shared" si="96"/>
        <v/>
      </c>
      <c r="AW183" s="153" t="str">
        <f t="shared" si="80"/>
        <v/>
      </c>
      <c r="AX183" s="153" t="str">
        <f t="shared" si="81"/>
        <v/>
      </c>
    </row>
    <row r="184" spans="1:50" ht="29.45" customHeight="1" x14ac:dyDescent="0.25">
      <c r="A184" s="216" t="str">
        <f>IF(B184="","",MAX($A$8:A183)+1)</f>
        <v/>
      </c>
      <c r="B184" s="216" t="str">
        <f>IF('N-Bedarf SK'!B184="","",'N-Bedarf SK'!B184)</f>
        <v/>
      </c>
      <c r="C184" s="217" t="str">
        <f>IF('N-Bedarf SK'!D184="","",'N-Bedarf SK'!D184)</f>
        <v/>
      </c>
      <c r="D184" s="218" t="str">
        <f>IF('N-Bedarf SK'!C184="","",'N-Bedarf SK'!C184)</f>
        <v/>
      </c>
      <c r="E184" s="219" t="str">
        <f>IF('N-Bedarf SK'!AE184="","",'N-Bedarf SK'!AE184)</f>
        <v/>
      </c>
      <c r="F184" s="219"/>
      <c r="G184" s="219"/>
      <c r="H184" s="345" t="str">
        <f t="shared" si="82"/>
        <v/>
      </c>
      <c r="I184" s="345" t="str">
        <f t="shared" si="83"/>
        <v/>
      </c>
      <c r="J184" s="345" t="str">
        <f t="shared" si="84"/>
        <v/>
      </c>
      <c r="K184" s="220">
        <f t="shared" si="97"/>
        <v>0</v>
      </c>
      <c r="L184" s="220">
        <f t="shared" si="85"/>
        <v>0</v>
      </c>
      <c r="M184" s="220">
        <f t="shared" si="86"/>
        <v>0</v>
      </c>
      <c r="N184" s="220" t="str">
        <f t="shared" si="87"/>
        <v/>
      </c>
      <c r="O184" s="220" t="str">
        <f t="shared" si="88"/>
        <v/>
      </c>
      <c r="P184" s="220" t="str">
        <f t="shared" si="89"/>
        <v/>
      </c>
      <c r="Q184" s="214" t="str">
        <f t="shared" si="66"/>
        <v/>
      </c>
      <c r="R184" s="141"/>
      <c r="S184" s="211"/>
      <c r="T184" s="211" t="str">
        <f t="shared" si="67"/>
        <v/>
      </c>
      <c r="U184" s="127" t="str">
        <f t="shared" si="90"/>
        <v/>
      </c>
      <c r="V184" s="127" t="str">
        <f t="shared" si="91"/>
        <v/>
      </c>
      <c r="W184" s="127" t="str">
        <f t="shared" si="68"/>
        <v/>
      </c>
      <c r="X184" s="127" t="str">
        <f t="shared" si="69"/>
        <v/>
      </c>
      <c r="Y184" s="141"/>
      <c r="Z184" s="211"/>
      <c r="AA184" s="212" t="str">
        <f t="shared" si="70"/>
        <v/>
      </c>
      <c r="AB184" s="127" t="str">
        <f t="shared" si="92"/>
        <v/>
      </c>
      <c r="AC184" s="127" t="str">
        <f t="shared" si="93"/>
        <v/>
      </c>
      <c r="AD184" s="127" t="str">
        <f t="shared" si="71"/>
        <v/>
      </c>
      <c r="AE184" s="127" t="str">
        <f t="shared" si="72"/>
        <v/>
      </c>
      <c r="AF184" s="213" t="str">
        <f t="shared" si="98"/>
        <v/>
      </c>
      <c r="AG184" s="141"/>
      <c r="AH184" s="211"/>
      <c r="AI184" s="211" t="str">
        <f t="shared" si="73"/>
        <v/>
      </c>
      <c r="AJ184" s="153" t="str">
        <f t="shared" si="94"/>
        <v/>
      </c>
      <c r="AK184" s="153" t="str">
        <f t="shared" si="74"/>
        <v/>
      </c>
      <c r="AL184" s="153" t="str">
        <f t="shared" si="75"/>
        <v/>
      </c>
      <c r="AM184" s="141"/>
      <c r="AN184" s="211"/>
      <c r="AO184" s="211" t="str">
        <f t="shared" si="76"/>
        <v/>
      </c>
      <c r="AP184" s="153" t="str">
        <f t="shared" si="95"/>
        <v/>
      </c>
      <c r="AQ184" s="153" t="str">
        <f t="shared" si="77"/>
        <v/>
      </c>
      <c r="AR184" s="153" t="str">
        <f t="shared" si="78"/>
        <v/>
      </c>
      <c r="AS184" s="141"/>
      <c r="AT184" s="211"/>
      <c r="AU184" s="211" t="str">
        <f t="shared" si="79"/>
        <v/>
      </c>
      <c r="AV184" s="153" t="str">
        <f t="shared" si="96"/>
        <v/>
      </c>
      <c r="AW184" s="153" t="str">
        <f t="shared" si="80"/>
        <v/>
      </c>
      <c r="AX184" s="153" t="str">
        <f t="shared" si="81"/>
        <v/>
      </c>
    </row>
    <row r="185" spans="1:50" ht="29.45" customHeight="1" x14ac:dyDescent="0.25">
      <c r="A185" s="216" t="str">
        <f>IF(B185="","",MAX($A$8:A184)+1)</f>
        <v/>
      </c>
      <c r="B185" s="216" t="str">
        <f>IF('N-Bedarf SK'!B185="","",'N-Bedarf SK'!B185)</f>
        <v/>
      </c>
      <c r="C185" s="217" t="str">
        <f>IF('N-Bedarf SK'!D185="","",'N-Bedarf SK'!D185)</f>
        <v/>
      </c>
      <c r="D185" s="218" t="str">
        <f>IF('N-Bedarf SK'!C185="","",'N-Bedarf SK'!C185)</f>
        <v/>
      </c>
      <c r="E185" s="219" t="str">
        <f>IF('N-Bedarf SK'!AE185="","",'N-Bedarf SK'!AE185)</f>
        <v/>
      </c>
      <c r="F185" s="219"/>
      <c r="G185" s="219"/>
      <c r="H185" s="345" t="str">
        <f t="shared" si="82"/>
        <v/>
      </c>
      <c r="I185" s="345" t="str">
        <f t="shared" si="83"/>
        <v/>
      </c>
      <c r="J185" s="345" t="str">
        <f t="shared" si="84"/>
        <v/>
      </c>
      <c r="K185" s="220">
        <f t="shared" si="97"/>
        <v>0</v>
      </c>
      <c r="L185" s="220">
        <f t="shared" si="85"/>
        <v>0</v>
      </c>
      <c r="M185" s="220">
        <f t="shared" si="86"/>
        <v>0</v>
      </c>
      <c r="N185" s="220" t="str">
        <f t="shared" si="87"/>
        <v/>
      </c>
      <c r="O185" s="220" t="str">
        <f t="shared" si="88"/>
        <v/>
      </c>
      <c r="P185" s="220" t="str">
        <f t="shared" si="89"/>
        <v/>
      </c>
      <c r="Q185" s="214" t="str">
        <f t="shared" si="66"/>
        <v/>
      </c>
      <c r="R185" s="141"/>
      <c r="S185" s="211"/>
      <c r="T185" s="211" t="str">
        <f t="shared" si="67"/>
        <v/>
      </c>
      <c r="U185" s="127" t="str">
        <f t="shared" si="90"/>
        <v/>
      </c>
      <c r="V185" s="127" t="str">
        <f t="shared" si="91"/>
        <v/>
      </c>
      <c r="W185" s="127" t="str">
        <f t="shared" si="68"/>
        <v/>
      </c>
      <c r="X185" s="127" t="str">
        <f t="shared" si="69"/>
        <v/>
      </c>
      <c r="Y185" s="141"/>
      <c r="Z185" s="211"/>
      <c r="AA185" s="212" t="str">
        <f t="shared" si="70"/>
        <v/>
      </c>
      <c r="AB185" s="127" t="str">
        <f t="shared" si="92"/>
        <v/>
      </c>
      <c r="AC185" s="127" t="str">
        <f t="shared" si="93"/>
        <v/>
      </c>
      <c r="AD185" s="127" t="str">
        <f t="shared" si="71"/>
        <v/>
      </c>
      <c r="AE185" s="127" t="str">
        <f t="shared" si="72"/>
        <v/>
      </c>
      <c r="AF185" s="213" t="str">
        <f t="shared" si="98"/>
        <v/>
      </c>
      <c r="AG185" s="141"/>
      <c r="AH185" s="211"/>
      <c r="AI185" s="211" t="str">
        <f t="shared" si="73"/>
        <v/>
      </c>
      <c r="AJ185" s="153" t="str">
        <f t="shared" si="94"/>
        <v/>
      </c>
      <c r="AK185" s="153" t="str">
        <f t="shared" si="74"/>
        <v/>
      </c>
      <c r="AL185" s="153" t="str">
        <f t="shared" si="75"/>
        <v/>
      </c>
      <c r="AM185" s="141"/>
      <c r="AN185" s="211"/>
      <c r="AO185" s="211" t="str">
        <f t="shared" si="76"/>
        <v/>
      </c>
      <c r="AP185" s="153" t="str">
        <f t="shared" si="95"/>
        <v/>
      </c>
      <c r="AQ185" s="153" t="str">
        <f t="shared" si="77"/>
        <v/>
      </c>
      <c r="AR185" s="153" t="str">
        <f t="shared" si="78"/>
        <v/>
      </c>
      <c r="AS185" s="141"/>
      <c r="AT185" s="211"/>
      <c r="AU185" s="211" t="str">
        <f t="shared" si="79"/>
        <v/>
      </c>
      <c r="AV185" s="153" t="str">
        <f t="shared" si="96"/>
        <v/>
      </c>
      <c r="AW185" s="153" t="str">
        <f t="shared" si="80"/>
        <v/>
      </c>
      <c r="AX185" s="153" t="str">
        <f t="shared" si="81"/>
        <v/>
      </c>
    </row>
    <row r="186" spans="1:50" ht="29.45" customHeight="1" x14ac:dyDescent="0.25">
      <c r="A186" s="216" t="str">
        <f>IF(B186="","",MAX($A$8:A185)+1)</f>
        <v/>
      </c>
      <c r="B186" s="216" t="str">
        <f>IF('N-Bedarf SK'!B186="","",'N-Bedarf SK'!B186)</f>
        <v/>
      </c>
      <c r="C186" s="217" t="str">
        <f>IF('N-Bedarf SK'!D186="","",'N-Bedarf SK'!D186)</f>
        <v/>
      </c>
      <c r="D186" s="218" t="str">
        <f>IF('N-Bedarf SK'!C186="","",'N-Bedarf SK'!C186)</f>
        <v/>
      </c>
      <c r="E186" s="219" t="str">
        <f>IF('N-Bedarf SK'!AE186="","",'N-Bedarf SK'!AE186)</f>
        <v/>
      </c>
      <c r="F186" s="219"/>
      <c r="G186" s="219"/>
      <c r="H186" s="345" t="str">
        <f t="shared" si="82"/>
        <v/>
      </c>
      <c r="I186" s="345" t="str">
        <f t="shared" si="83"/>
        <v/>
      </c>
      <c r="J186" s="345" t="str">
        <f t="shared" si="84"/>
        <v/>
      </c>
      <c r="K186" s="220">
        <f t="shared" si="97"/>
        <v>0</v>
      </c>
      <c r="L186" s="220">
        <f t="shared" si="85"/>
        <v>0</v>
      </c>
      <c r="M186" s="220">
        <f t="shared" si="86"/>
        <v>0</v>
      </c>
      <c r="N186" s="220" t="str">
        <f t="shared" si="87"/>
        <v/>
      </c>
      <c r="O186" s="220" t="str">
        <f t="shared" si="88"/>
        <v/>
      </c>
      <c r="P186" s="220" t="str">
        <f t="shared" si="89"/>
        <v/>
      </c>
      <c r="Q186" s="214" t="str">
        <f t="shared" si="66"/>
        <v/>
      </c>
      <c r="R186" s="141"/>
      <c r="S186" s="211"/>
      <c r="T186" s="211" t="str">
        <f t="shared" si="67"/>
        <v/>
      </c>
      <c r="U186" s="127" t="str">
        <f t="shared" si="90"/>
        <v/>
      </c>
      <c r="V186" s="127" t="str">
        <f t="shared" si="91"/>
        <v/>
      </c>
      <c r="W186" s="127" t="str">
        <f t="shared" si="68"/>
        <v/>
      </c>
      <c r="X186" s="127" t="str">
        <f t="shared" si="69"/>
        <v/>
      </c>
      <c r="Y186" s="141"/>
      <c r="Z186" s="211"/>
      <c r="AA186" s="212" t="str">
        <f t="shared" si="70"/>
        <v/>
      </c>
      <c r="AB186" s="127" t="str">
        <f t="shared" si="92"/>
        <v/>
      </c>
      <c r="AC186" s="127" t="str">
        <f t="shared" si="93"/>
        <v/>
      </c>
      <c r="AD186" s="127" t="str">
        <f t="shared" si="71"/>
        <v/>
      </c>
      <c r="AE186" s="127" t="str">
        <f t="shared" si="72"/>
        <v/>
      </c>
      <c r="AF186" s="213" t="str">
        <f t="shared" si="98"/>
        <v/>
      </c>
      <c r="AG186" s="141"/>
      <c r="AH186" s="211"/>
      <c r="AI186" s="211" t="str">
        <f t="shared" si="73"/>
        <v/>
      </c>
      <c r="AJ186" s="153" t="str">
        <f t="shared" si="94"/>
        <v/>
      </c>
      <c r="AK186" s="153" t="str">
        <f t="shared" si="74"/>
        <v/>
      </c>
      <c r="AL186" s="153" t="str">
        <f t="shared" si="75"/>
        <v/>
      </c>
      <c r="AM186" s="141"/>
      <c r="AN186" s="211"/>
      <c r="AO186" s="211" t="str">
        <f t="shared" si="76"/>
        <v/>
      </c>
      <c r="AP186" s="153" t="str">
        <f t="shared" si="95"/>
        <v/>
      </c>
      <c r="AQ186" s="153" t="str">
        <f t="shared" si="77"/>
        <v/>
      </c>
      <c r="AR186" s="153" t="str">
        <f t="shared" si="78"/>
        <v/>
      </c>
      <c r="AS186" s="141"/>
      <c r="AT186" s="211"/>
      <c r="AU186" s="211" t="str">
        <f t="shared" si="79"/>
        <v/>
      </c>
      <c r="AV186" s="153" t="str">
        <f t="shared" si="96"/>
        <v/>
      </c>
      <c r="AW186" s="153" t="str">
        <f t="shared" si="80"/>
        <v/>
      </c>
      <c r="AX186" s="153" t="str">
        <f t="shared" si="81"/>
        <v/>
      </c>
    </row>
    <row r="187" spans="1:50" ht="29.45" customHeight="1" x14ac:dyDescent="0.25">
      <c r="A187" s="216" t="str">
        <f>IF(B187="","",MAX($A$8:A186)+1)</f>
        <v/>
      </c>
      <c r="B187" s="216" t="str">
        <f>IF('N-Bedarf SK'!B187="","",'N-Bedarf SK'!B187)</f>
        <v/>
      </c>
      <c r="C187" s="217" t="str">
        <f>IF('N-Bedarf SK'!D187="","",'N-Bedarf SK'!D187)</f>
        <v/>
      </c>
      <c r="D187" s="218" t="str">
        <f>IF('N-Bedarf SK'!C187="","",'N-Bedarf SK'!C187)</f>
        <v/>
      </c>
      <c r="E187" s="219" t="str">
        <f>IF('N-Bedarf SK'!AE187="","",'N-Bedarf SK'!AE187)</f>
        <v/>
      </c>
      <c r="F187" s="219"/>
      <c r="G187" s="219"/>
      <c r="H187" s="345" t="str">
        <f t="shared" si="82"/>
        <v/>
      </c>
      <c r="I187" s="345" t="str">
        <f t="shared" si="83"/>
        <v/>
      </c>
      <c r="J187" s="345" t="str">
        <f t="shared" si="84"/>
        <v/>
      </c>
      <c r="K187" s="220">
        <f t="shared" si="97"/>
        <v>0</v>
      </c>
      <c r="L187" s="220">
        <f t="shared" si="85"/>
        <v>0</v>
      </c>
      <c r="M187" s="220">
        <f t="shared" si="86"/>
        <v>0</v>
      </c>
      <c r="N187" s="220" t="str">
        <f t="shared" si="87"/>
        <v/>
      </c>
      <c r="O187" s="220" t="str">
        <f t="shared" si="88"/>
        <v/>
      </c>
      <c r="P187" s="220" t="str">
        <f t="shared" si="89"/>
        <v/>
      </c>
      <c r="Q187" s="214" t="str">
        <f t="shared" si="66"/>
        <v/>
      </c>
      <c r="R187" s="141"/>
      <c r="S187" s="211"/>
      <c r="T187" s="211" t="str">
        <f t="shared" si="67"/>
        <v/>
      </c>
      <c r="U187" s="127" t="str">
        <f t="shared" si="90"/>
        <v/>
      </c>
      <c r="V187" s="127" t="str">
        <f t="shared" si="91"/>
        <v/>
      </c>
      <c r="W187" s="127" t="str">
        <f t="shared" si="68"/>
        <v/>
      </c>
      <c r="X187" s="127" t="str">
        <f t="shared" si="69"/>
        <v/>
      </c>
      <c r="Y187" s="141"/>
      <c r="Z187" s="211"/>
      <c r="AA187" s="212" t="str">
        <f t="shared" si="70"/>
        <v/>
      </c>
      <c r="AB187" s="127" t="str">
        <f t="shared" si="92"/>
        <v/>
      </c>
      <c r="AC187" s="127" t="str">
        <f t="shared" si="93"/>
        <v/>
      </c>
      <c r="AD187" s="127" t="str">
        <f t="shared" si="71"/>
        <v/>
      </c>
      <c r="AE187" s="127" t="str">
        <f t="shared" si="72"/>
        <v/>
      </c>
      <c r="AF187" s="213" t="str">
        <f t="shared" si="98"/>
        <v/>
      </c>
      <c r="AG187" s="141"/>
      <c r="AH187" s="211"/>
      <c r="AI187" s="211" t="str">
        <f t="shared" si="73"/>
        <v/>
      </c>
      <c r="AJ187" s="153" t="str">
        <f t="shared" si="94"/>
        <v/>
      </c>
      <c r="AK187" s="153" t="str">
        <f t="shared" si="74"/>
        <v/>
      </c>
      <c r="AL187" s="153" t="str">
        <f t="shared" si="75"/>
        <v/>
      </c>
      <c r="AM187" s="141"/>
      <c r="AN187" s="211"/>
      <c r="AO187" s="211" t="str">
        <f t="shared" si="76"/>
        <v/>
      </c>
      <c r="AP187" s="153" t="str">
        <f t="shared" si="95"/>
        <v/>
      </c>
      <c r="AQ187" s="153" t="str">
        <f t="shared" si="77"/>
        <v/>
      </c>
      <c r="AR187" s="153" t="str">
        <f t="shared" si="78"/>
        <v/>
      </c>
      <c r="AS187" s="141"/>
      <c r="AT187" s="211"/>
      <c r="AU187" s="211" t="str">
        <f t="shared" si="79"/>
        <v/>
      </c>
      <c r="AV187" s="153" t="str">
        <f t="shared" si="96"/>
        <v/>
      </c>
      <c r="AW187" s="153" t="str">
        <f t="shared" si="80"/>
        <v/>
      </c>
      <c r="AX187" s="153" t="str">
        <f t="shared" si="81"/>
        <v/>
      </c>
    </row>
    <row r="188" spans="1:50" ht="29.45" customHeight="1" x14ac:dyDescent="0.25">
      <c r="A188" s="216" t="str">
        <f>IF(B188="","",MAX($A$8:A187)+1)</f>
        <v/>
      </c>
      <c r="B188" s="216" t="str">
        <f>IF('N-Bedarf SK'!B188="","",'N-Bedarf SK'!B188)</f>
        <v/>
      </c>
      <c r="C188" s="217" t="str">
        <f>IF('N-Bedarf SK'!D188="","",'N-Bedarf SK'!D188)</f>
        <v/>
      </c>
      <c r="D188" s="218" t="str">
        <f>IF('N-Bedarf SK'!C188="","",'N-Bedarf SK'!C188)</f>
        <v/>
      </c>
      <c r="E188" s="219" t="str">
        <f>IF('N-Bedarf SK'!AE188="","",'N-Bedarf SK'!AE188)</f>
        <v/>
      </c>
      <c r="F188" s="219"/>
      <c r="G188" s="219"/>
      <c r="H188" s="345" t="str">
        <f t="shared" si="82"/>
        <v/>
      </c>
      <c r="I188" s="345" t="str">
        <f t="shared" si="83"/>
        <v/>
      </c>
      <c r="J188" s="345" t="str">
        <f t="shared" si="84"/>
        <v/>
      </c>
      <c r="K188" s="220">
        <f t="shared" si="97"/>
        <v>0</v>
      </c>
      <c r="L188" s="220">
        <f t="shared" si="85"/>
        <v>0</v>
      </c>
      <c r="M188" s="220">
        <f t="shared" si="86"/>
        <v>0</v>
      </c>
      <c r="N188" s="220" t="str">
        <f t="shared" si="87"/>
        <v/>
      </c>
      <c r="O188" s="220" t="str">
        <f t="shared" si="88"/>
        <v/>
      </c>
      <c r="P188" s="220" t="str">
        <f t="shared" si="89"/>
        <v/>
      </c>
      <c r="Q188" s="214" t="str">
        <f t="shared" si="66"/>
        <v/>
      </c>
      <c r="R188" s="141"/>
      <c r="S188" s="211"/>
      <c r="T188" s="211" t="str">
        <f t="shared" si="67"/>
        <v/>
      </c>
      <c r="U188" s="127" t="str">
        <f t="shared" si="90"/>
        <v/>
      </c>
      <c r="V188" s="127" t="str">
        <f t="shared" si="91"/>
        <v/>
      </c>
      <c r="W188" s="127" t="str">
        <f t="shared" si="68"/>
        <v/>
      </c>
      <c r="X188" s="127" t="str">
        <f t="shared" si="69"/>
        <v/>
      </c>
      <c r="Y188" s="141"/>
      <c r="Z188" s="211"/>
      <c r="AA188" s="212" t="str">
        <f t="shared" si="70"/>
        <v/>
      </c>
      <c r="AB188" s="127" t="str">
        <f t="shared" si="92"/>
        <v/>
      </c>
      <c r="AC188" s="127" t="str">
        <f t="shared" si="93"/>
        <v/>
      </c>
      <c r="AD188" s="127" t="str">
        <f t="shared" si="71"/>
        <v/>
      </c>
      <c r="AE188" s="127" t="str">
        <f t="shared" si="72"/>
        <v/>
      </c>
      <c r="AF188" s="213" t="str">
        <f t="shared" si="98"/>
        <v/>
      </c>
      <c r="AG188" s="141"/>
      <c r="AH188" s="211"/>
      <c r="AI188" s="211" t="str">
        <f t="shared" si="73"/>
        <v/>
      </c>
      <c r="AJ188" s="153" t="str">
        <f t="shared" si="94"/>
        <v/>
      </c>
      <c r="AK188" s="153" t="str">
        <f t="shared" si="74"/>
        <v/>
      </c>
      <c r="AL188" s="153" t="str">
        <f t="shared" si="75"/>
        <v/>
      </c>
      <c r="AM188" s="141"/>
      <c r="AN188" s="211"/>
      <c r="AO188" s="211" t="str">
        <f t="shared" si="76"/>
        <v/>
      </c>
      <c r="AP188" s="153" t="str">
        <f t="shared" si="95"/>
        <v/>
      </c>
      <c r="AQ188" s="153" t="str">
        <f t="shared" si="77"/>
        <v/>
      </c>
      <c r="AR188" s="153" t="str">
        <f t="shared" si="78"/>
        <v/>
      </c>
      <c r="AS188" s="141"/>
      <c r="AT188" s="211"/>
      <c r="AU188" s="211" t="str">
        <f t="shared" si="79"/>
        <v/>
      </c>
      <c r="AV188" s="153" t="str">
        <f t="shared" si="96"/>
        <v/>
      </c>
      <c r="AW188" s="153" t="str">
        <f t="shared" si="80"/>
        <v/>
      </c>
      <c r="AX188" s="153" t="str">
        <f t="shared" si="81"/>
        <v/>
      </c>
    </row>
    <row r="189" spans="1:50" ht="29.45" customHeight="1" x14ac:dyDescent="0.25">
      <c r="A189" s="216" t="str">
        <f>IF(B189="","",MAX($A$8:A188)+1)</f>
        <v/>
      </c>
      <c r="B189" s="216" t="str">
        <f>IF('N-Bedarf SK'!B189="","",'N-Bedarf SK'!B189)</f>
        <v/>
      </c>
      <c r="C189" s="217" t="str">
        <f>IF('N-Bedarf SK'!D189="","",'N-Bedarf SK'!D189)</f>
        <v/>
      </c>
      <c r="D189" s="218" t="str">
        <f>IF('N-Bedarf SK'!C189="","",'N-Bedarf SK'!C189)</f>
        <v/>
      </c>
      <c r="E189" s="219" t="str">
        <f>IF('N-Bedarf SK'!AE189="","",'N-Bedarf SK'!AE189)</f>
        <v/>
      </c>
      <c r="F189" s="219"/>
      <c r="G189" s="219"/>
      <c r="H189" s="345" t="str">
        <f t="shared" si="82"/>
        <v/>
      </c>
      <c r="I189" s="345" t="str">
        <f t="shared" si="83"/>
        <v/>
      </c>
      <c r="J189" s="345" t="str">
        <f t="shared" si="84"/>
        <v/>
      </c>
      <c r="K189" s="220">
        <f t="shared" si="97"/>
        <v>0</v>
      </c>
      <c r="L189" s="220">
        <f t="shared" si="85"/>
        <v>0</v>
      </c>
      <c r="M189" s="220">
        <f t="shared" si="86"/>
        <v>0</v>
      </c>
      <c r="N189" s="220" t="str">
        <f t="shared" si="87"/>
        <v/>
      </c>
      <c r="O189" s="220" t="str">
        <f t="shared" si="88"/>
        <v/>
      </c>
      <c r="P189" s="220" t="str">
        <f t="shared" si="89"/>
        <v/>
      </c>
      <c r="Q189" s="214" t="str">
        <f t="shared" si="66"/>
        <v/>
      </c>
      <c r="R189" s="141"/>
      <c r="S189" s="211"/>
      <c r="T189" s="211" t="str">
        <f t="shared" si="67"/>
        <v/>
      </c>
      <c r="U189" s="127" t="str">
        <f t="shared" si="90"/>
        <v/>
      </c>
      <c r="V189" s="127" t="str">
        <f t="shared" si="91"/>
        <v/>
      </c>
      <c r="W189" s="127" t="str">
        <f t="shared" si="68"/>
        <v/>
      </c>
      <c r="X189" s="127" t="str">
        <f t="shared" si="69"/>
        <v/>
      </c>
      <c r="Y189" s="141"/>
      <c r="Z189" s="211"/>
      <c r="AA189" s="212" t="str">
        <f t="shared" si="70"/>
        <v/>
      </c>
      <c r="AB189" s="127" t="str">
        <f t="shared" si="92"/>
        <v/>
      </c>
      <c r="AC189" s="127" t="str">
        <f t="shared" si="93"/>
        <v/>
      </c>
      <c r="AD189" s="127" t="str">
        <f t="shared" si="71"/>
        <v/>
      </c>
      <c r="AE189" s="127" t="str">
        <f t="shared" si="72"/>
        <v/>
      </c>
      <c r="AF189" s="213" t="str">
        <f t="shared" si="98"/>
        <v/>
      </c>
      <c r="AG189" s="141"/>
      <c r="AH189" s="211"/>
      <c r="AI189" s="211" t="str">
        <f t="shared" si="73"/>
        <v/>
      </c>
      <c r="AJ189" s="153" t="str">
        <f t="shared" si="94"/>
        <v/>
      </c>
      <c r="AK189" s="153" t="str">
        <f t="shared" si="74"/>
        <v/>
      </c>
      <c r="AL189" s="153" t="str">
        <f t="shared" si="75"/>
        <v/>
      </c>
      <c r="AM189" s="141"/>
      <c r="AN189" s="211"/>
      <c r="AO189" s="211" t="str">
        <f t="shared" si="76"/>
        <v/>
      </c>
      <c r="AP189" s="153" t="str">
        <f t="shared" si="95"/>
        <v/>
      </c>
      <c r="AQ189" s="153" t="str">
        <f t="shared" si="77"/>
        <v/>
      </c>
      <c r="AR189" s="153" t="str">
        <f t="shared" si="78"/>
        <v/>
      </c>
      <c r="AS189" s="141"/>
      <c r="AT189" s="211"/>
      <c r="AU189" s="211" t="str">
        <f t="shared" si="79"/>
        <v/>
      </c>
      <c r="AV189" s="153" t="str">
        <f t="shared" si="96"/>
        <v/>
      </c>
      <c r="AW189" s="153" t="str">
        <f t="shared" si="80"/>
        <v/>
      </c>
      <c r="AX189" s="153" t="str">
        <f t="shared" si="81"/>
        <v/>
      </c>
    </row>
    <row r="190" spans="1:50" ht="29.45" customHeight="1" x14ac:dyDescent="0.25">
      <c r="A190" s="216" t="str">
        <f>IF(B190="","",MAX($A$8:A189)+1)</f>
        <v/>
      </c>
      <c r="B190" s="216" t="str">
        <f>IF('N-Bedarf SK'!B190="","",'N-Bedarf SK'!B190)</f>
        <v/>
      </c>
      <c r="C190" s="217" t="str">
        <f>IF('N-Bedarf SK'!D190="","",'N-Bedarf SK'!D190)</f>
        <v/>
      </c>
      <c r="D190" s="218" t="str">
        <f>IF('N-Bedarf SK'!C190="","",'N-Bedarf SK'!C190)</f>
        <v/>
      </c>
      <c r="E190" s="219" t="str">
        <f>IF('N-Bedarf SK'!AE190="","",'N-Bedarf SK'!AE190)</f>
        <v/>
      </c>
      <c r="F190" s="219"/>
      <c r="G190" s="219"/>
      <c r="H190" s="345" t="str">
        <f t="shared" si="82"/>
        <v/>
      </c>
      <c r="I190" s="345" t="str">
        <f t="shared" si="83"/>
        <v/>
      </c>
      <c r="J190" s="345" t="str">
        <f t="shared" si="84"/>
        <v/>
      </c>
      <c r="K190" s="220">
        <f t="shared" si="97"/>
        <v>0</v>
      </c>
      <c r="L190" s="220">
        <f t="shared" si="85"/>
        <v>0</v>
      </c>
      <c r="M190" s="220">
        <f t="shared" si="86"/>
        <v>0</v>
      </c>
      <c r="N190" s="220" t="str">
        <f t="shared" si="87"/>
        <v/>
      </c>
      <c r="O190" s="220" t="str">
        <f t="shared" si="88"/>
        <v/>
      </c>
      <c r="P190" s="220" t="str">
        <f t="shared" si="89"/>
        <v/>
      </c>
      <c r="Q190" s="214" t="str">
        <f t="shared" si="66"/>
        <v/>
      </c>
      <c r="R190" s="141"/>
      <c r="S190" s="211"/>
      <c r="T190" s="211" t="str">
        <f t="shared" si="67"/>
        <v/>
      </c>
      <c r="U190" s="127" t="str">
        <f t="shared" si="90"/>
        <v/>
      </c>
      <c r="V190" s="127" t="str">
        <f t="shared" si="91"/>
        <v/>
      </c>
      <c r="W190" s="127" t="str">
        <f t="shared" si="68"/>
        <v/>
      </c>
      <c r="X190" s="127" t="str">
        <f t="shared" si="69"/>
        <v/>
      </c>
      <c r="Y190" s="141"/>
      <c r="Z190" s="211"/>
      <c r="AA190" s="212" t="str">
        <f t="shared" si="70"/>
        <v/>
      </c>
      <c r="AB190" s="127" t="str">
        <f t="shared" si="92"/>
        <v/>
      </c>
      <c r="AC190" s="127" t="str">
        <f t="shared" si="93"/>
        <v/>
      </c>
      <c r="AD190" s="127" t="str">
        <f t="shared" si="71"/>
        <v/>
      </c>
      <c r="AE190" s="127" t="str">
        <f t="shared" si="72"/>
        <v/>
      </c>
      <c r="AF190" s="213" t="str">
        <f t="shared" si="98"/>
        <v/>
      </c>
      <c r="AG190" s="141"/>
      <c r="AH190" s="211"/>
      <c r="AI190" s="211" t="str">
        <f t="shared" si="73"/>
        <v/>
      </c>
      <c r="AJ190" s="153" t="str">
        <f t="shared" si="94"/>
        <v/>
      </c>
      <c r="AK190" s="153" t="str">
        <f t="shared" si="74"/>
        <v/>
      </c>
      <c r="AL190" s="153" t="str">
        <f t="shared" si="75"/>
        <v/>
      </c>
      <c r="AM190" s="141"/>
      <c r="AN190" s="211"/>
      <c r="AO190" s="211" t="str">
        <f t="shared" si="76"/>
        <v/>
      </c>
      <c r="AP190" s="153" t="str">
        <f t="shared" si="95"/>
        <v/>
      </c>
      <c r="AQ190" s="153" t="str">
        <f t="shared" si="77"/>
        <v/>
      </c>
      <c r="AR190" s="153" t="str">
        <f t="shared" si="78"/>
        <v/>
      </c>
      <c r="AS190" s="141"/>
      <c r="AT190" s="211"/>
      <c r="AU190" s="211" t="str">
        <f t="shared" si="79"/>
        <v/>
      </c>
      <c r="AV190" s="153" t="str">
        <f t="shared" si="96"/>
        <v/>
      </c>
      <c r="AW190" s="153" t="str">
        <f t="shared" si="80"/>
        <v/>
      </c>
      <c r="AX190" s="153" t="str">
        <f t="shared" si="81"/>
        <v/>
      </c>
    </row>
    <row r="191" spans="1:50" ht="29.45" customHeight="1" x14ac:dyDescent="0.25">
      <c r="A191" s="216" t="str">
        <f>IF(B191="","",MAX($A$8:A190)+1)</f>
        <v/>
      </c>
      <c r="B191" s="216" t="str">
        <f>IF('N-Bedarf SK'!B191="","",'N-Bedarf SK'!B191)</f>
        <v/>
      </c>
      <c r="C191" s="217" t="str">
        <f>IF('N-Bedarf SK'!D191="","",'N-Bedarf SK'!D191)</f>
        <v/>
      </c>
      <c r="D191" s="218" t="str">
        <f>IF('N-Bedarf SK'!C191="","",'N-Bedarf SK'!C191)</f>
        <v/>
      </c>
      <c r="E191" s="219" t="str">
        <f>IF('N-Bedarf SK'!AE191="","",'N-Bedarf SK'!AE191)</f>
        <v/>
      </c>
      <c r="F191" s="219"/>
      <c r="G191" s="219"/>
      <c r="H191" s="345" t="str">
        <f t="shared" si="82"/>
        <v/>
      </c>
      <c r="I191" s="345" t="str">
        <f t="shared" si="83"/>
        <v/>
      </c>
      <c r="J191" s="345" t="str">
        <f t="shared" si="84"/>
        <v/>
      </c>
      <c r="K191" s="220">
        <f t="shared" si="97"/>
        <v>0</v>
      </c>
      <c r="L191" s="220">
        <f t="shared" si="85"/>
        <v>0</v>
      </c>
      <c r="M191" s="220">
        <f t="shared" si="86"/>
        <v>0</v>
      </c>
      <c r="N191" s="220" t="str">
        <f t="shared" si="87"/>
        <v/>
      </c>
      <c r="O191" s="220" t="str">
        <f t="shared" si="88"/>
        <v/>
      </c>
      <c r="P191" s="220" t="str">
        <f t="shared" si="89"/>
        <v/>
      </c>
      <c r="Q191" s="214" t="str">
        <f t="shared" si="66"/>
        <v/>
      </c>
      <c r="R191" s="141"/>
      <c r="S191" s="211"/>
      <c r="T191" s="211" t="str">
        <f t="shared" si="67"/>
        <v/>
      </c>
      <c r="U191" s="127" t="str">
        <f t="shared" si="90"/>
        <v/>
      </c>
      <c r="V191" s="127" t="str">
        <f t="shared" si="91"/>
        <v/>
      </c>
      <c r="W191" s="127" t="str">
        <f t="shared" si="68"/>
        <v/>
      </c>
      <c r="X191" s="127" t="str">
        <f t="shared" si="69"/>
        <v/>
      </c>
      <c r="Y191" s="141"/>
      <c r="Z191" s="211"/>
      <c r="AA191" s="212" t="str">
        <f t="shared" si="70"/>
        <v/>
      </c>
      <c r="AB191" s="127" t="str">
        <f t="shared" si="92"/>
        <v/>
      </c>
      <c r="AC191" s="127" t="str">
        <f t="shared" si="93"/>
        <v/>
      </c>
      <c r="AD191" s="127" t="str">
        <f t="shared" si="71"/>
        <v/>
      </c>
      <c r="AE191" s="127" t="str">
        <f t="shared" si="72"/>
        <v/>
      </c>
      <c r="AF191" s="213" t="str">
        <f t="shared" si="98"/>
        <v/>
      </c>
      <c r="AG191" s="141"/>
      <c r="AH191" s="211"/>
      <c r="AI191" s="211" t="str">
        <f t="shared" si="73"/>
        <v/>
      </c>
      <c r="AJ191" s="153" t="str">
        <f t="shared" si="94"/>
        <v/>
      </c>
      <c r="AK191" s="153" t="str">
        <f t="shared" si="74"/>
        <v/>
      </c>
      <c r="AL191" s="153" t="str">
        <f t="shared" si="75"/>
        <v/>
      </c>
      <c r="AM191" s="141"/>
      <c r="AN191" s="211"/>
      <c r="AO191" s="211" t="str">
        <f t="shared" si="76"/>
        <v/>
      </c>
      <c r="AP191" s="153" t="str">
        <f t="shared" si="95"/>
        <v/>
      </c>
      <c r="AQ191" s="153" t="str">
        <f t="shared" si="77"/>
        <v/>
      </c>
      <c r="AR191" s="153" t="str">
        <f t="shared" si="78"/>
        <v/>
      </c>
      <c r="AS191" s="141"/>
      <c r="AT191" s="211"/>
      <c r="AU191" s="211" t="str">
        <f t="shared" si="79"/>
        <v/>
      </c>
      <c r="AV191" s="153" t="str">
        <f t="shared" si="96"/>
        <v/>
      </c>
      <c r="AW191" s="153" t="str">
        <f t="shared" si="80"/>
        <v/>
      </c>
      <c r="AX191" s="153" t="str">
        <f t="shared" si="81"/>
        <v/>
      </c>
    </row>
    <row r="192" spans="1:50" ht="29.45" customHeight="1" x14ac:dyDescent="0.25">
      <c r="A192" s="216" t="str">
        <f>IF(B192="","",MAX($A$8:A191)+1)</f>
        <v/>
      </c>
      <c r="B192" s="216" t="str">
        <f>IF('N-Bedarf SK'!B192="","",'N-Bedarf SK'!B192)</f>
        <v/>
      </c>
      <c r="C192" s="217" t="str">
        <f>IF('N-Bedarf SK'!D192="","",'N-Bedarf SK'!D192)</f>
        <v/>
      </c>
      <c r="D192" s="218" t="str">
        <f>IF('N-Bedarf SK'!C192="","",'N-Bedarf SK'!C192)</f>
        <v/>
      </c>
      <c r="E192" s="219" t="str">
        <f>IF('N-Bedarf SK'!AE192="","",'N-Bedarf SK'!AE192)</f>
        <v/>
      </c>
      <c r="F192" s="219"/>
      <c r="G192" s="219"/>
      <c r="H192" s="345" t="str">
        <f t="shared" si="82"/>
        <v/>
      </c>
      <c r="I192" s="345" t="str">
        <f t="shared" si="83"/>
        <v/>
      </c>
      <c r="J192" s="345" t="str">
        <f t="shared" si="84"/>
        <v/>
      </c>
      <c r="K192" s="220">
        <f t="shared" si="97"/>
        <v>0</v>
      </c>
      <c r="L192" s="220">
        <f t="shared" si="85"/>
        <v>0</v>
      </c>
      <c r="M192" s="220">
        <f t="shared" si="86"/>
        <v>0</v>
      </c>
      <c r="N192" s="220" t="str">
        <f t="shared" si="87"/>
        <v/>
      </c>
      <c r="O192" s="220" t="str">
        <f t="shared" si="88"/>
        <v/>
      </c>
      <c r="P192" s="220" t="str">
        <f t="shared" si="89"/>
        <v/>
      </c>
      <c r="Q192" s="214" t="str">
        <f t="shared" si="66"/>
        <v/>
      </c>
      <c r="R192" s="141"/>
      <c r="S192" s="211"/>
      <c r="T192" s="211" t="str">
        <f t="shared" si="67"/>
        <v/>
      </c>
      <c r="U192" s="127" t="str">
        <f t="shared" si="90"/>
        <v/>
      </c>
      <c r="V192" s="127" t="str">
        <f t="shared" si="91"/>
        <v/>
      </c>
      <c r="W192" s="127" t="str">
        <f t="shared" si="68"/>
        <v/>
      </c>
      <c r="X192" s="127" t="str">
        <f t="shared" si="69"/>
        <v/>
      </c>
      <c r="Y192" s="141"/>
      <c r="Z192" s="211"/>
      <c r="AA192" s="212" t="str">
        <f t="shared" si="70"/>
        <v/>
      </c>
      <c r="AB192" s="127" t="str">
        <f t="shared" si="92"/>
        <v/>
      </c>
      <c r="AC192" s="127" t="str">
        <f t="shared" si="93"/>
        <v/>
      </c>
      <c r="AD192" s="127" t="str">
        <f t="shared" si="71"/>
        <v/>
      </c>
      <c r="AE192" s="127" t="str">
        <f t="shared" si="72"/>
        <v/>
      </c>
      <c r="AF192" s="213" t="str">
        <f t="shared" si="98"/>
        <v/>
      </c>
      <c r="AG192" s="141"/>
      <c r="AH192" s="211"/>
      <c r="AI192" s="211" t="str">
        <f t="shared" si="73"/>
        <v/>
      </c>
      <c r="AJ192" s="153" t="str">
        <f t="shared" si="94"/>
        <v/>
      </c>
      <c r="AK192" s="153" t="str">
        <f t="shared" si="74"/>
        <v/>
      </c>
      <c r="AL192" s="153" t="str">
        <f t="shared" si="75"/>
        <v/>
      </c>
      <c r="AM192" s="141"/>
      <c r="AN192" s="211"/>
      <c r="AO192" s="211" t="str">
        <f t="shared" si="76"/>
        <v/>
      </c>
      <c r="AP192" s="153" t="str">
        <f t="shared" si="95"/>
        <v/>
      </c>
      <c r="AQ192" s="153" t="str">
        <f t="shared" si="77"/>
        <v/>
      </c>
      <c r="AR192" s="153" t="str">
        <f t="shared" si="78"/>
        <v/>
      </c>
      <c r="AS192" s="141"/>
      <c r="AT192" s="211"/>
      <c r="AU192" s="211" t="str">
        <f t="shared" si="79"/>
        <v/>
      </c>
      <c r="AV192" s="153" t="str">
        <f t="shared" si="96"/>
        <v/>
      </c>
      <c r="AW192" s="153" t="str">
        <f t="shared" si="80"/>
        <v/>
      </c>
      <c r="AX192" s="153" t="str">
        <f t="shared" si="81"/>
        <v/>
      </c>
    </row>
    <row r="193" spans="1:50" ht="29.45" customHeight="1" x14ac:dyDescent="0.25">
      <c r="A193" s="216" t="str">
        <f>IF(B193="","",MAX($A$8:A192)+1)</f>
        <v/>
      </c>
      <c r="B193" s="216" t="str">
        <f>IF('N-Bedarf SK'!B193="","",'N-Bedarf SK'!B193)</f>
        <v/>
      </c>
      <c r="C193" s="217" t="str">
        <f>IF('N-Bedarf SK'!D193="","",'N-Bedarf SK'!D193)</f>
        <v/>
      </c>
      <c r="D193" s="218" t="str">
        <f>IF('N-Bedarf SK'!C193="","",'N-Bedarf SK'!C193)</f>
        <v/>
      </c>
      <c r="E193" s="219" t="str">
        <f>IF('N-Bedarf SK'!AE193="","",'N-Bedarf SK'!AE193)</f>
        <v/>
      </c>
      <c r="F193" s="219"/>
      <c r="G193" s="219"/>
      <c r="H193" s="345" t="str">
        <f t="shared" si="82"/>
        <v/>
      </c>
      <c r="I193" s="345" t="str">
        <f t="shared" si="83"/>
        <v/>
      </c>
      <c r="J193" s="345" t="str">
        <f t="shared" si="84"/>
        <v/>
      </c>
      <c r="K193" s="220">
        <f t="shared" si="97"/>
        <v>0</v>
      </c>
      <c r="L193" s="220">
        <f t="shared" si="85"/>
        <v>0</v>
      </c>
      <c r="M193" s="220">
        <f t="shared" si="86"/>
        <v>0</v>
      </c>
      <c r="N193" s="220" t="str">
        <f t="shared" si="87"/>
        <v/>
      </c>
      <c r="O193" s="220" t="str">
        <f t="shared" si="88"/>
        <v/>
      </c>
      <c r="P193" s="220" t="str">
        <f t="shared" si="89"/>
        <v/>
      </c>
      <c r="Q193" s="214" t="str">
        <f t="shared" si="66"/>
        <v/>
      </c>
      <c r="R193" s="141"/>
      <c r="S193" s="211"/>
      <c r="T193" s="211" t="str">
        <f t="shared" si="67"/>
        <v/>
      </c>
      <c r="U193" s="127" t="str">
        <f t="shared" si="90"/>
        <v/>
      </c>
      <c r="V193" s="127" t="str">
        <f t="shared" si="91"/>
        <v/>
      </c>
      <c r="W193" s="127" t="str">
        <f t="shared" si="68"/>
        <v/>
      </c>
      <c r="X193" s="127" t="str">
        <f t="shared" si="69"/>
        <v/>
      </c>
      <c r="Y193" s="141"/>
      <c r="Z193" s="211"/>
      <c r="AA193" s="212" t="str">
        <f t="shared" si="70"/>
        <v/>
      </c>
      <c r="AB193" s="127" t="str">
        <f t="shared" si="92"/>
        <v/>
      </c>
      <c r="AC193" s="127" t="str">
        <f t="shared" si="93"/>
        <v/>
      </c>
      <c r="AD193" s="127" t="str">
        <f t="shared" si="71"/>
        <v/>
      </c>
      <c r="AE193" s="127" t="str">
        <f t="shared" si="72"/>
        <v/>
      </c>
      <c r="AF193" s="213" t="str">
        <f t="shared" si="98"/>
        <v/>
      </c>
      <c r="AG193" s="141"/>
      <c r="AH193" s="211"/>
      <c r="AI193" s="211" t="str">
        <f t="shared" si="73"/>
        <v/>
      </c>
      <c r="AJ193" s="153" t="str">
        <f t="shared" si="94"/>
        <v/>
      </c>
      <c r="AK193" s="153" t="str">
        <f t="shared" si="74"/>
        <v/>
      </c>
      <c r="AL193" s="153" t="str">
        <f t="shared" si="75"/>
        <v/>
      </c>
      <c r="AM193" s="141"/>
      <c r="AN193" s="211"/>
      <c r="AO193" s="211" t="str">
        <f t="shared" si="76"/>
        <v/>
      </c>
      <c r="AP193" s="153" t="str">
        <f t="shared" si="95"/>
        <v/>
      </c>
      <c r="AQ193" s="153" t="str">
        <f t="shared" si="77"/>
        <v/>
      </c>
      <c r="AR193" s="153" t="str">
        <f t="shared" si="78"/>
        <v/>
      </c>
      <c r="AS193" s="141"/>
      <c r="AT193" s="211"/>
      <c r="AU193" s="211" t="str">
        <f t="shared" si="79"/>
        <v/>
      </c>
      <c r="AV193" s="153" t="str">
        <f t="shared" si="96"/>
        <v/>
      </c>
      <c r="AW193" s="153" t="str">
        <f t="shared" si="80"/>
        <v/>
      </c>
      <c r="AX193" s="153" t="str">
        <f t="shared" si="81"/>
        <v/>
      </c>
    </row>
    <row r="194" spans="1:50" ht="29.45" customHeight="1" x14ac:dyDescent="0.25">
      <c r="A194" s="216" t="str">
        <f>IF(B194="","",MAX($A$8:A193)+1)</f>
        <v/>
      </c>
      <c r="B194" s="216" t="str">
        <f>IF('N-Bedarf SK'!B194="","",'N-Bedarf SK'!B194)</f>
        <v/>
      </c>
      <c r="C194" s="217" t="str">
        <f>IF('N-Bedarf SK'!D194="","",'N-Bedarf SK'!D194)</f>
        <v/>
      </c>
      <c r="D194" s="218" t="str">
        <f>IF('N-Bedarf SK'!C194="","",'N-Bedarf SK'!C194)</f>
        <v/>
      </c>
      <c r="E194" s="219" t="str">
        <f>IF('N-Bedarf SK'!AE194="","",'N-Bedarf SK'!AE194)</f>
        <v/>
      </c>
      <c r="F194" s="219"/>
      <c r="G194" s="219"/>
      <c r="H194" s="345" t="str">
        <f t="shared" si="82"/>
        <v/>
      </c>
      <c r="I194" s="345" t="str">
        <f t="shared" si="83"/>
        <v/>
      </c>
      <c r="J194" s="345" t="str">
        <f t="shared" si="84"/>
        <v/>
      </c>
      <c r="K194" s="220">
        <f t="shared" si="97"/>
        <v>0</v>
      </c>
      <c r="L194" s="220">
        <f t="shared" si="85"/>
        <v>0</v>
      </c>
      <c r="M194" s="220">
        <f t="shared" si="86"/>
        <v>0</v>
      </c>
      <c r="N194" s="220" t="str">
        <f t="shared" si="87"/>
        <v/>
      </c>
      <c r="O194" s="220" t="str">
        <f t="shared" si="88"/>
        <v/>
      </c>
      <c r="P194" s="220" t="str">
        <f t="shared" si="89"/>
        <v/>
      </c>
      <c r="Q194" s="214" t="str">
        <f t="shared" si="66"/>
        <v/>
      </c>
      <c r="R194" s="141"/>
      <c r="S194" s="211"/>
      <c r="T194" s="211" t="str">
        <f t="shared" si="67"/>
        <v/>
      </c>
      <c r="U194" s="127" t="str">
        <f t="shared" si="90"/>
        <v/>
      </c>
      <c r="V194" s="127" t="str">
        <f t="shared" si="91"/>
        <v/>
      </c>
      <c r="W194" s="127" t="str">
        <f t="shared" si="68"/>
        <v/>
      </c>
      <c r="X194" s="127" t="str">
        <f t="shared" si="69"/>
        <v/>
      </c>
      <c r="Y194" s="141"/>
      <c r="Z194" s="211"/>
      <c r="AA194" s="212" t="str">
        <f t="shared" si="70"/>
        <v/>
      </c>
      <c r="AB194" s="127" t="str">
        <f t="shared" si="92"/>
        <v/>
      </c>
      <c r="AC194" s="127" t="str">
        <f t="shared" si="93"/>
        <v/>
      </c>
      <c r="AD194" s="127" t="str">
        <f t="shared" si="71"/>
        <v/>
      </c>
      <c r="AE194" s="127" t="str">
        <f t="shared" si="72"/>
        <v/>
      </c>
      <c r="AF194" s="213" t="str">
        <f t="shared" si="98"/>
        <v/>
      </c>
      <c r="AG194" s="141"/>
      <c r="AH194" s="211"/>
      <c r="AI194" s="211" t="str">
        <f t="shared" si="73"/>
        <v/>
      </c>
      <c r="AJ194" s="153" t="str">
        <f t="shared" si="94"/>
        <v/>
      </c>
      <c r="AK194" s="153" t="str">
        <f t="shared" si="74"/>
        <v/>
      </c>
      <c r="AL194" s="153" t="str">
        <f t="shared" si="75"/>
        <v/>
      </c>
      <c r="AM194" s="141"/>
      <c r="AN194" s="211"/>
      <c r="AO194" s="211" t="str">
        <f t="shared" si="76"/>
        <v/>
      </c>
      <c r="AP194" s="153" t="str">
        <f t="shared" si="95"/>
        <v/>
      </c>
      <c r="AQ194" s="153" t="str">
        <f t="shared" si="77"/>
        <v/>
      </c>
      <c r="AR194" s="153" t="str">
        <f t="shared" si="78"/>
        <v/>
      </c>
      <c r="AS194" s="141"/>
      <c r="AT194" s="211"/>
      <c r="AU194" s="211" t="str">
        <f t="shared" si="79"/>
        <v/>
      </c>
      <c r="AV194" s="153" t="str">
        <f t="shared" si="96"/>
        <v/>
      </c>
      <c r="AW194" s="153" t="str">
        <f t="shared" si="80"/>
        <v/>
      </c>
      <c r="AX194" s="153" t="str">
        <f t="shared" si="81"/>
        <v/>
      </c>
    </row>
    <row r="195" spans="1:50" ht="29.45" customHeight="1" x14ac:dyDescent="0.25">
      <c r="A195" s="216" t="str">
        <f>IF(B195="","",MAX($A$8:A194)+1)</f>
        <v/>
      </c>
      <c r="B195" s="216" t="str">
        <f>IF('N-Bedarf SK'!B195="","",'N-Bedarf SK'!B195)</f>
        <v/>
      </c>
      <c r="C195" s="217" t="str">
        <f>IF('N-Bedarf SK'!D195="","",'N-Bedarf SK'!D195)</f>
        <v/>
      </c>
      <c r="D195" s="218" t="str">
        <f>IF('N-Bedarf SK'!C195="","",'N-Bedarf SK'!C195)</f>
        <v/>
      </c>
      <c r="E195" s="219" t="str">
        <f>IF('N-Bedarf SK'!AE195="","",'N-Bedarf SK'!AE195)</f>
        <v/>
      </c>
      <c r="F195" s="219"/>
      <c r="G195" s="219"/>
      <c r="H195" s="345" t="str">
        <f t="shared" si="82"/>
        <v/>
      </c>
      <c r="I195" s="345" t="str">
        <f t="shared" si="83"/>
        <v/>
      </c>
      <c r="J195" s="345" t="str">
        <f t="shared" si="84"/>
        <v/>
      </c>
      <c r="K195" s="220">
        <f t="shared" si="97"/>
        <v>0</v>
      </c>
      <c r="L195" s="220">
        <f t="shared" si="85"/>
        <v>0</v>
      </c>
      <c r="M195" s="220">
        <f t="shared" si="86"/>
        <v>0</v>
      </c>
      <c r="N195" s="220" t="str">
        <f t="shared" si="87"/>
        <v/>
      </c>
      <c r="O195" s="220" t="str">
        <f t="shared" si="88"/>
        <v/>
      </c>
      <c r="P195" s="220" t="str">
        <f t="shared" si="89"/>
        <v/>
      </c>
      <c r="Q195" s="214" t="str">
        <f t="shared" si="66"/>
        <v/>
      </c>
      <c r="R195" s="141"/>
      <c r="S195" s="211"/>
      <c r="T195" s="211" t="str">
        <f t="shared" si="67"/>
        <v/>
      </c>
      <c r="U195" s="127" t="str">
        <f t="shared" si="90"/>
        <v/>
      </c>
      <c r="V195" s="127" t="str">
        <f t="shared" si="91"/>
        <v/>
      </c>
      <c r="W195" s="127" t="str">
        <f t="shared" si="68"/>
        <v/>
      </c>
      <c r="X195" s="127" t="str">
        <f t="shared" si="69"/>
        <v/>
      </c>
      <c r="Y195" s="141"/>
      <c r="Z195" s="211"/>
      <c r="AA195" s="212" t="str">
        <f t="shared" si="70"/>
        <v/>
      </c>
      <c r="AB195" s="127" t="str">
        <f t="shared" si="92"/>
        <v/>
      </c>
      <c r="AC195" s="127" t="str">
        <f t="shared" si="93"/>
        <v/>
      </c>
      <c r="AD195" s="127" t="str">
        <f t="shared" si="71"/>
        <v/>
      </c>
      <c r="AE195" s="127" t="str">
        <f t="shared" si="72"/>
        <v/>
      </c>
      <c r="AF195" s="213" t="str">
        <f t="shared" si="98"/>
        <v/>
      </c>
      <c r="AG195" s="141"/>
      <c r="AH195" s="211"/>
      <c r="AI195" s="211" t="str">
        <f t="shared" si="73"/>
        <v/>
      </c>
      <c r="AJ195" s="153" t="str">
        <f t="shared" si="94"/>
        <v/>
      </c>
      <c r="AK195" s="153" t="str">
        <f t="shared" si="74"/>
        <v/>
      </c>
      <c r="AL195" s="153" t="str">
        <f t="shared" si="75"/>
        <v/>
      </c>
      <c r="AM195" s="141"/>
      <c r="AN195" s="211"/>
      <c r="AO195" s="211" t="str">
        <f t="shared" si="76"/>
        <v/>
      </c>
      <c r="AP195" s="153" t="str">
        <f t="shared" si="95"/>
        <v/>
      </c>
      <c r="AQ195" s="153" t="str">
        <f t="shared" si="77"/>
        <v/>
      </c>
      <c r="AR195" s="153" t="str">
        <f t="shared" si="78"/>
        <v/>
      </c>
      <c r="AS195" s="141"/>
      <c r="AT195" s="211"/>
      <c r="AU195" s="211" t="str">
        <f t="shared" si="79"/>
        <v/>
      </c>
      <c r="AV195" s="153" t="str">
        <f t="shared" si="96"/>
        <v/>
      </c>
      <c r="AW195" s="153" t="str">
        <f t="shared" si="80"/>
        <v/>
      </c>
      <c r="AX195" s="153" t="str">
        <f t="shared" si="81"/>
        <v/>
      </c>
    </row>
    <row r="196" spans="1:50" ht="29.45" customHeight="1" x14ac:dyDescent="0.25">
      <c r="A196" s="216" t="str">
        <f>IF(B196="","",MAX($A$8:A195)+1)</f>
        <v/>
      </c>
      <c r="B196" s="216" t="str">
        <f>IF('N-Bedarf SK'!B196="","",'N-Bedarf SK'!B196)</f>
        <v/>
      </c>
      <c r="C196" s="217" t="str">
        <f>IF('N-Bedarf SK'!D196="","",'N-Bedarf SK'!D196)</f>
        <v/>
      </c>
      <c r="D196" s="218" t="str">
        <f>IF('N-Bedarf SK'!C196="","",'N-Bedarf SK'!C196)</f>
        <v/>
      </c>
      <c r="E196" s="219" t="str">
        <f>IF('N-Bedarf SK'!AE196="","",'N-Bedarf SK'!AE196)</f>
        <v/>
      </c>
      <c r="F196" s="219"/>
      <c r="G196" s="219"/>
      <c r="H196" s="345" t="str">
        <f t="shared" si="82"/>
        <v/>
      </c>
      <c r="I196" s="345" t="str">
        <f t="shared" si="83"/>
        <v/>
      </c>
      <c r="J196" s="345" t="str">
        <f t="shared" si="84"/>
        <v/>
      </c>
      <c r="K196" s="220">
        <f t="shared" si="97"/>
        <v>0</v>
      </c>
      <c r="L196" s="220">
        <f t="shared" si="85"/>
        <v>0</v>
      </c>
      <c r="M196" s="220">
        <f t="shared" si="86"/>
        <v>0</v>
      </c>
      <c r="N196" s="220" t="str">
        <f t="shared" si="87"/>
        <v/>
      </c>
      <c r="O196" s="220" t="str">
        <f t="shared" si="88"/>
        <v/>
      </c>
      <c r="P196" s="220" t="str">
        <f t="shared" si="89"/>
        <v/>
      </c>
      <c r="Q196" s="214" t="str">
        <f t="shared" si="66"/>
        <v/>
      </c>
      <c r="R196" s="141"/>
      <c r="S196" s="211"/>
      <c r="T196" s="211" t="str">
        <f t="shared" si="67"/>
        <v/>
      </c>
      <c r="U196" s="127" t="str">
        <f t="shared" si="90"/>
        <v/>
      </c>
      <c r="V196" s="127" t="str">
        <f t="shared" si="91"/>
        <v/>
      </c>
      <c r="W196" s="127" t="str">
        <f t="shared" si="68"/>
        <v/>
      </c>
      <c r="X196" s="127" t="str">
        <f t="shared" si="69"/>
        <v/>
      </c>
      <c r="Y196" s="141"/>
      <c r="Z196" s="211"/>
      <c r="AA196" s="212" t="str">
        <f t="shared" si="70"/>
        <v/>
      </c>
      <c r="AB196" s="127" t="str">
        <f t="shared" si="92"/>
        <v/>
      </c>
      <c r="AC196" s="127" t="str">
        <f t="shared" si="93"/>
        <v/>
      </c>
      <c r="AD196" s="127" t="str">
        <f t="shared" si="71"/>
        <v/>
      </c>
      <c r="AE196" s="127" t="str">
        <f t="shared" si="72"/>
        <v/>
      </c>
      <c r="AF196" s="213" t="str">
        <f t="shared" si="98"/>
        <v/>
      </c>
      <c r="AG196" s="141"/>
      <c r="AH196" s="211"/>
      <c r="AI196" s="211" t="str">
        <f t="shared" si="73"/>
        <v/>
      </c>
      <c r="AJ196" s="153" t="str">
        <f t="shared" si="94"/>
        <v/>
      </c>
      <c r="AK196" s="153" t="str">
        <f t="shared" si="74"/>
        <v/>
      </c>
      <c r="AL196" s="153" t="str">
        <f t="shared" si="75"/>
        <v/>
      </c>
      <c r="AM196" s="141"/>
      <c r="AN196" s="211"/>
      <c r="AO196" s="211" t="str">
        <f t="shared" si="76"/>
        <v/>
      </c>
      <c r="AP196" s="153" t="str">
        <f t="shared" si="95"/>
        <v/>
      </c>
      <c r="AQ196" s="153" t="str">
        <f t="shared" si="77"/>
        <v/>
      </c>
      <c r="AR196" s="153" t="str">
        <f t="shared" si="78"/>
        <v/>
      </c>
      <c r="AS196" s="141"/>
      <c r="AT196" s="211"/>
      <c r="AU196" s="211" t="str">
        <f t="shared" si="79"/>
        <v/>
      </c>
      <c r="AV196" s="153" t="str">
        <f t="shared" si="96"/>
        <v/>
      </c>
      <c r="AW196" s="153" t="str">
        <f t="shared" si="80"/>
        <v/>
      </c>
      <c r="AX196" s="153" t="str">
        <f t="shared" si="81"/>
        <v/>
      </c>
    </row>
    <row r="197" spans="1:50" ht="29.45" customHeight="1" x14ac:dyDescent="0.25">
      <c r="A197" s="216" t="str">
        <f>IF(B197="","",MAX($A$8:A196)+1)</f>
        <v/>
      </c>
      <c r="B197" s="216" t="str">
        <f>IF('N-Bedarf SK'!B197="","",'N-Bedarf SK'!B197)</f>
        <v/>
      </c>
      <c r="C197" s="217" t="str">
        <f>IF('N-Bedarf SK'!D197="","",'N-Bedarf SK'!D197)</f>
        <v/>
      </c>
      <c r="D197" s="218" t="str">
        <f>IF('N-Bedarf SK'!C197="","",'N-Bedarf SK'!C197)</f>
        <v/>
      </c>
      <c r="E197" s="219" t="str">
        <f>IF('N-Bedarf SK'!AE197="","",'N-Bedarf SK'!AE197)</f>
        <v/>
      </c>
      <c r="F197" s="219"/>
      <c r="G197" s="219"/>
      <c r="H197" s="345" t="str">
        <f t="shared" si="82"/>
        <v/>
      </c>
      <c r="I197" s="345" t="str">
        <f t="shared" si="83"/>
        <v/>
      </c>
      <c r="J197" s="345" t="str">
        <f t="shared" si="84"/>
        <v/>
      </c>
      <c r="K197" s="220">
        <f t="shared" si="97"/>
        <v>0</v>
      </c>
      <c r="L197" s="220">
        <f t="shared" si="85"/>
        <v>0</v>
      </c>
      <c r="M197" s="220">
        <f t="shared" si="86"/>
        <v>0</v>
      </c>
      <c r="N197" s="220" t="str">
        <f t="shared" si="87"/>
        <v/>
      </c>
      <c r="O197" s="220" t="str">
        <f t="shared" si="88"/>
        <v/>
      </c>
      <c r="P197" s="220" t="str">
        <f t="shared" si="89"/>
        <v/>
      </c>
      <c r="Q197" s="214" t="str">
        <f t="shared" si="66"/>
        <v/>
      </c>
      <c r="R197" s="141"/>
      <c r="S197" s="211"/>
      <c r="T197" s="211" t="str">
        <f t="shared" si="67"/>
        <v/>
      </c>
      <c r="U197" s="127" t="str">
        <f t="shared" si="90"/>
        <v/>
      </c>
      <c r="V197" s="127" t="str">
        <f t="shared" si="91"/>
        <v/>
      </c>
      <c r="W197" s="127" t="str">
        <f t="shared" si="68"/>
        <v/>
      </c>
      <c r="X197" s="127" t="str">
        <f t="shared" si="69"/>
        <v/>
      </c>
      <c r="Y197" s="141"/>
      <c r="Z197" s="211"/>
      <c r="AA197" s="212" t="str">
        <f t="shared" si="70"/>
        <v/>
      </c>
      <c r="AB197" s="127" t="str">
        <f t="shared" si="92"/>
        <v/>
      </c>
      <c r="AC197" s="127" t="str">
        <f t="shared" si="93"/>
        <v/>
      </c>
      <c r="AD197" s="127" t="str">
        <f t="shared" si="71"/>
        <v/>
      </c>
      <c r="AE197" s="127" t="str">
        <f t="shared" si="72"/>
        <v/>
      </c>
      <c r="AF197" s="213" t="str">
        <f t="shared" si="98"/>
        <v/>
      </c>
      <c r="AG197" s="141"/>
      <c r="AH197" s="211"/>
      <c r="AI197" s="211" t="str">
        <f t="shared" si="73"/>
        <v/>
      </c>
      <c r="AJ197" s="153" t="str">
        <f t="shared" si="94"/>
        <v/>
      </c>
      <c r="AK197" s="153" t="str">
        <f t="shared" si="74"/>
        <v/>
      </c>
      <c r="AL197" s="153" t="str">
        <f t="shared" si="75"/>
        <v/>
      </c>
      <c r="AM197" s="141"/>
      <c r="AN197" s="211"/>
      <c r="AO197" s="211" t="str">
        <f t="shared" si="76"/>
        <v/>
      </c>
      <c r="AP197" s="153" t="str">
        <f t="shared" si="95"/>
        <v/>
      </c>
      <c r="AQ197" s="153" t="str">
        <f t="shared" si="77"/>
        <v/>
      </c>
      <c r="AR197" s="153" t="str">
        <f t="shared" si="78"/>
        <v/>
      </c>
      <c r="AS197" s="141"/>
      <c r="AT197" s="211"/>
      <c r="AU197" s="211" t="str">
        <f t="shared" si="79"/>
        <v/>
      </c>
      <c r="AV197" s="153" t="str">
        <f t="shared" si="96"/>
        <v/>
      </c>
      <c r="AW197" s="153" t="str">
        <f t="shared" si="80"/>
        <v/>
      </c>
      <c r="AX197" s="153" t="str">
        <f t="shared" si="81"/>
        <v/>
      </c>
    </row>
    <row r="198" spans="1:50" ht="29.45" customHeight="1" x14ac:dyDescent="0.25">
      <c r="A198" s="216" t="str">
        <f>IF(B198="","",MAX($A$8:A197)+1)</f>
        <v/>
      </c>
      <c r="B198" s="216" t="str">
        <f>IF('N-Bedarf SK'!B198="","",'N-Bedarf SK'!B198)</f>
        <v/>
      </c>
      <c r="C198" s="217" t="str">
        <f>IF('N-Bedarf SK'!D198="","",'N-Bedarf SK'!D198)</f>
        <v/>
      </c>
      <c r="D198" s="218" t="str">
        <f>IF('N-Bedarf SK'!C198="","",'N-Bedarf SK'!C198)</f>
        <v/>
      </c>
      <c r="E198" s="219" t="str">
        <f>IF('N-Bedarf SK'!AE198="","",'N-Bedarf SK'!AE198)</f>
        <v/>
      </c>
      <c r="F198" s="219"/>
      <c r="G198" s="219"/>
      <c r="H198" s="345" t="str">
        <f t="shared" si="82"/>
        <v/>
      </c>
      <c r="I198" s="345" t="str">
        <f t="shared" si="83"/>
        <v/>
      </c>
      <c r="J198" s="345" t="str">
        <f t="shared" si="84"/>
        <v/>
      </c>
      <c r="K198" s="220">
        <f t="shared" si="97"/>
        <v>0</v>
      </c>
      <c r="L198" s="220">
        <f t="shared" si="85"/>
        <v>0</v>
      </c>
      <c r="M198" s="220">
        <f t="shared" si="86"/>
        <v>0</v>
      </c>
      <c r="N198" s="220" t="str">
        <f t="shared" si="87"/>
        <v/>
      </c>
      <c r="O198" s="220" t="str">
        <f t="shared" si="88"/>
        <v/>
      </c>
      <c r="P198" s="220" t="str">
        <f t="shared" si="89"/>
        <v/>
      </c>
      <c r="Q198" s="214" t="str">
        <f t="shared" si="66"/>
        <v/>
      </c>
      <c r="R198" s="141"/>
      <c r="S198" s="211"/>
      <c r="T198" s="211" t="str">
        <f t="shared" si="67"/>
        <v/>
      </c>
      <c r="U198" s="127" t="str">
        <f t="shared" si="90"/>
        <v/>
      </c>
      <c r="V198" s="127" t="str">
        <f t="shared" si="91"/>
        <v/>
      </c>
      <c r="W198" s="127" t="str">
        <f t="shared" si="68"/>
        <v/>
      </c>
      <c r="X198" s="127" t="str">
        <f t="shared" si="69"/>
        <v/>
      </c>
      <c r="Y198" s="141"/>
      <c r="Z198" s="211"/>
      <c r="AA198" s="212" t="str">
        <f t="shared" si="70"/>
        <v/>
      </c>
      <c r="AB198" s="127" t="str">
        <f t="shared" si="92"/>
        <v/>
      </c>
      <c r="AC198" s="127" t="str">
        <f t="shared" si="93"/>
        <v/>
      </c>
      <c r="AD198" s="127" t="str">
        <f t="shared" si="71"/>
        <v/>
      </c>
      <c r="AE198" s="127" t="str">
        <f t="shared" si="72"/>
        <v/>
      </c>
      <c r="AF198" s="213" t="str">
        <f t="shared" si="98"/>
        <v/>
      </c>
      <c r="AG198" s="141"/>
      <c r="AH198" s="211"/>
      <c r="AI198" s="211" t="str">
        <f t="shared" si="73"/>
        <v/>
      </c>
      <c r="AJ198" s="153" t="str">
        <f t="shared" si="94"/>
        <v/>
      </c>
      <c r="AK198" s="153" t="str">
        <f t="shared" si="74"/>
        <v/>
      </c>
      <c r="AL198" s="153" t="str">
        <f t="shared" si="75"/>
        <v/>
      </c>
      <c r="AM198" s="141"/>
      <c r="AN198" s="211"/>
      <c r="AO198" s="211" t="str">
        <f t="shared" si="76"/>
        <v/>
      </c>
      <c r="AP198" s="153" t="str">
        <f t="shared" si="95"/>
        <v/>
      </c>
      <c r="AQ198" s="153" t="str">
        <f t="shared" si="77"/>
        <v/>
      </c>
      <c r="AR198" s="153" t="str">
        <f t="shared" si="78"/>
        <v/>
      </c>
      <c r="AS198" s="141"/>
      <c r="AT198" s="211"/>
      <c r="AU198" s="211" t="str">
        <f t="shared" si="79"/>
        <v/>
      </c>
      <c r="AV198" s="153" t="str">
        <f t="shared" si="96"/>
        <v/>
      </c>
      <c r="AW198" s="153" t="str">
        <f t="shared" si="80"/>
        <v/>
      </c>
      <c r="AX198" s="153" t="str">
        <f t="shared" si="81"/>
        <v/>
      </c>
    </row>
    <row r="199" spans="1:50" ht="29.45" customHeight="1" x14ac:dyDescent="0.25">
      <c r="A199" s="216" t="str">
        <f>IF(B199="","",MAX($A$8:A198)+1)</f>
        <v/>
      </c>
      <c r="B199" s="216" t="str">
        <f>IF('N-Bedarf SK'!B199="","",'N-Bedarf SK'!B199)</f>
        <v/>
      </c>
      <c r="C199" s="217" t="str">
        <f>IF('N-Bedarf SK'!D199="","",'N-Bedarf SK'!D199)</f>
        <v/>
      </c>
      <c r="D199" s="218" t="str">
        <f>IF('N-Bedarf SK'!C199="","",'N-Bedarf SK'!C199)</f>
        <v/>
      </c>
      <c r="E199" s="219" t="str">
        <f>IF('N-Bedarf SK'!AE199="","",'N-Bedarf SK'!AE199)</f>
        <v/>
      </c>
      <c r="F199" s="219"/>
      <c r="G199" s="219"/>
      <c r="H199" s="345" t="str">
        <f t="shared" si="82"/>
        <v/>
      </c>
      <c r="I199" s="345" t="str">
        <f t="shared" si="83"/>
        <v/>
      </c>
      <c r="J199" s="345" t="str">
        <f t="shared" si="84"/>
        <v/>
      </c>
      <c r="K199" s="220">
        <f t="shared" si="97"/>
        <v>0</v>
      </c>
      <c r="L199" s="220">
        <f t="shared" si="85"/>
        <v>0</v>
      </c>
      <c r="M199" s="220">
        <f t="shared" si="86"/>
        <v>0</v>
      </c>
      <c r="N199" s="220" t="str">
        <f t="shared" si="87"/>
        <v/>
      </c>
      <c r="O199" s="220" t="str">
        <f t="shared" si="88"/>
        <v/>
      </c>
      <c r="P199" s="220" t="str">
        <f t="shared" si="89"/>
        <v/>
      </c>
      <c r="Q199" s="214" t="str">
        <f t="shared" si="66"/>
        <v/>
      </c>
      <c r="R199" s="141"/>
      <c r="S199" s="211"/>
      <c r="T199" s="211" t="str">
        <f t="shared" si="67"/>
        <v/>
      </c>
      <c r="U199" s="127" t="str">
        <f t="shared" si="90"/>
        <v/>
      </c>
      <c r="V199" s="127" t="str">
        <f t="shared" si="91"/>
        <v/>
      </c>
      <c r="W199" s="127" t="str">
        <f t="shared" si="68"/>
        <v/>
      </c>
      <c r="X199" s="127" t="str">
        <f t="shared" si="69"/>
        <v/>
      </c>
      <c r="Y199" s="141"/>
      <c r="Z199" s="211"/>
      <c r="AA199" s="212" t="str">
        <f t="shared" si="70"/>
        <v/>
      </c>
      <c r="AB199" s="127" t="str">
        <f t="shared" si="92"/>
        <v/>
      </c>
      <c r="AC199" s="127" t="str">
        <f t="shared" si="93"/>
        <v/>
      </c>
      <c r="AD199" s="127" t="str">
        <f t="shared" si="71"/>
        <v/>
      </c>
      <c r="AE199" s="127" t="str">
        <f t="shared" si="72"/>
        <v/>
      </c>
      <c r="AF199" s="213" t="str">
        <f t="shared" si="98"/>
        <v/>
      </c>
      <c r="AG199" s="141"/>
      <c r="AH199" s="211"/>
      <c r="AI199" s="211" t="str">
        <f t="shared" si="73"/>
        <v/>
      </c>
      <c r="AJ199" s="153" t="str">
        <f t="shared" si="94"/>
        <v/>
      </c>
      <c r="AK199" s="153" t="str">
        <f t="shared" si="74"/>
        <v/>
      </c>
      <c r="AL199" s="153" t="str">
        <f t="shared" si="75"/>
        <v/>
      </c>
      <c r="AM199" s="141"/>
      <c r="AN199" s="211"/>
      <c r="AO199" s="211" t="str">
        <f t="shared" si="76"/>
        <v/>
      </c>
      <c r="AP199" s="153" t="str">
        <f t="shared" si="95"/>
        <v/>
      </c>
      <c r="AQ199" s="153" t="str">
        <f t="shared" si="77"/>
        <v/>
      </c>
      <c r="AR199" s="153" t="str">
        <f t="shared" si="78"/>
        <v/>
      </c>
      <c r="AS199" s="141"/>
      <c r="AT199" s="211"/>
      <c r="AU199" s="211" t="str">
        <f t="shared" si="79"/>
        <v/>
      </c>
      <c r="AV199" s="153" t="str">
        <f t="shared" si="96"/>
        <v/>
      </c>
      <c r="AW199" s="153" t="str">
        <f t="shared" si="80"/>
        <v/>
      </c>
      <c r="AX199" s="153" t="str">
        <f t="shared" si="81"/>
        <v/>
      </c>
    </row>
    <row r="200" spans="1:50" ht="29.45" customHeight="1" x14ac:dyDescent="0.25">
      <c r="A200" s="216" t="str">
        <f>IF(B200="","",MAX($A$8:A199)+1)</f>
        <v/>
      </c>
      <c r="B200" s="216" t="str">
        <f>IF('N-Bedarf SK'!B200="","",'N-Bedarf SK'!B200)</f>
        <v/>
      </c>
      <c r="C200" s="217" t="str">
        <f>IF('N-Bedarf SK'!D200="","",'N-Bedarf SK'!D200)</f>
        <v/>
      </c>
      <c r="D200" s="218" t="str">
        <f>IF('N-Bedarf SK'!C200="","",'N-Bedarf SK'!C200)</f>
        <v/>
      </c>
      <c r="E200" s="219" t="str">
        <f>IF('N-Bedarf SK'!AE200="","",'N-Bedarf SK'!AE200)</f>
        <v/>
      </c>
      <c r="F200" s="219"/>
      <c r="G200" s="219"/>
      <c r="H200" s="345" t="str">
        <f t="shared" si="82"/>
        <v/>
      </c>
      <c r="I200" s="345" t="str">
        <f t="shared" si="83"/>
        <v/>
      </c>
      <c r="J200" s="345" t="str">
        <f t="shared" si="84"/>
        <v/>
      </c>
      <c r="K200" s="220">
        <f t="shared" si="97"/>
        <v>0</v>
      </c>
      <c r="L200" s="220">
        <f t="shared" si="85"/>
        <v>0</v>
      </c>
      <c r="M200" s="220">
        <f t="shared" si="86"/>
        <v>0</v>
      </c>
      <c r="N200" s="220" t="str">
        <f t="shared" si="87"/>
        <v/>
      </c>
      <c r="O200" s="220" t="str">
        <f t="shared" si="88"/>
        <v/>
      </c>
      <c r="P200" s="220" t="str">
        <f t="shared" si="89"/>
        <v/>
      </c>
      <c r="Q200" s="214" t="str">
        <f t="shared" ref="Q200:Q263" si="99">IF(N200="","",IF(N200&gt;0,"Achtung: N-Überhang!",""))</f>
        <v/>
      </c>
      <c r="R200" s="141"/>
      <c r="S200" s="211"/>
      <c r="T200" s="211" t="str">
        <f t="shared" ref="T200:T263" si="100">IF(D200="","",S200*D200)</f>
        <v/>
      </c>
      <c r="U200" s="127" t="str">
        <f t="shared" si="90"/>
        <v/>
      </c>
      <c r="V200" s="127" t="str">
        <f t="shared" si="91"/>
        <v/>
      </c>
      <c r="W200" s="127" t="str">
        <f t="shared" ref="W200:W263" si="101">IF(OR(F200="",R200="",R200="keine"),"",(VLOOKUP(R200,Dünger_Formen,8,FALSE))*S200)</f>
        <v/>
      </c>
      <c r="X200" s="127" t="str">
        <f t="shared" ref="X200:X263" si="102">IF(OR(G200="",R200="",R200="keine"),"",(VLOOKUP(R200,Dünger_Formen,9,FALSE))*S200)</f>
        <v/>
      </c>
      <c r="Y200" s="141"/>
      <c r="Z200" s="211"/>
      <c r="AA200" s="212" t="str">
        <f t="shared" ref="AA200:AA263" si="103">IF(D200="","",Z200*D200)</f>
        <v/>
      </c>
      <c r="AB200" s="127" t="str">
        <f t="shared" si="92"/>
        <v/>
      </c>
      <c r="AC200" s="127" t="str">
        <f t="shared" si="93"/>
        <v/>
      </c>
      <c r="AD200" s="127" t="str">
        <f t="shared" ref="AD200:AD263" si="104">IF(OR(F200="",Y200="",Y200="keine"),"",(VLOOKUP(Y200,Dünger_Formen,8,FALSE))*Z200)</f>
        <v/>
      </c>
      <c r="AE200" s="127" t="str">
        <f t="shared" ref="AE200:AE263" si="105">IF(OR(G200="",Y200="",Y200="keine"),"",(VLOOKUP(Y200,Dünger_Formen,9,FALSE))*Z200)</f>
        <v/>
      </c>
      <c r="AF200" s="213" t="str">
        <f t="shared" si="98"/>
        <v/>
      </c>
      <c r="AG200" s="141"/>
      <c r="AH200" s="211"/>
      <c r="AI200" s="211" t="str">
        <f t="shared" ref="AI200:AI263" si="106">IF(D200="","",AH200*$D200)</f>
        <v/>
      </c>
      <c r="AJ200" s="153" t="str">
        <f t="shared" si="94"/>
        <v/>
      </c>
      <c r="AK200" s="153" t="str">
        <f t="shared" ref="AK200:AK263" si="107">IF(OR(F200="",AG200="",AG200="keine"),"",ROUND((VLOOKUP(AG200,Dünger_Formen,8,FALSE))*AH200,0))</f>
        <v/>
      </c>
      <c r="AL200" s="153" t="str">
        <f t="shared" ref="AL200:AL263" si="108">IF(OR(G200="",AG200="",AG200="keine"),"",ROUND((VLOOKUP(AG200,Dünger_Formen,9,FALSE))*AH200,0))</f>
        <v/>
      </c>
      <c r="AM200" s="141"/>
      <c r="AN200" s="211"/>
      <c r="AO200" s="211" t="str">
        <f t="shared" ref="AO200:AO263" si="109">IF(D200="","",AN200*$D200)</f>
        <v/>
      </c>
      <c r="AP200" s="153" t="str">
        <f t="shared" si="95"/>
        <v/>
      </c>
      <c r="AQ200" s="153" t="str">
        <f t="shared" ref="AQ200:AQ263" si="110">IF(OR(F200="",AM200="",AM200="keine"),"",ROUND((VLOOKUP(AM200,Dünger_Formen,8,FALSE))*AN200,0))</f>
        <v/>
      </c>
      <c r="AR200" s="153" t="str">
        <f t="shared" ref="AR200:AR263" si="111">IF(OR(G200="",AM200="",AM200="keine"),"",ROUND((VLOOKUP(AM200,Dünger_Formen,9,FALSE))*AN200,0))</f>
        <v/>
      </c>
      <c r="AS200" s="141"/>
      <c r="AT200" s="211"/>
      <c r="AU200" s="211" t="str">
        <f t="shared" ref="AU200:AU263" si="112">IF(D200="","",AT200*$D200)</f>
        <v/>
      </c>
      <c r="AV200" s="153" t="str">
        <f t="shared" si="96"/>
        <v/>
      </c>
      <c r="AW200" s="153" t="str">
        <f t="shared" ref="AW200:AW263" si="113">IF(OR(F200="",AS200="",AS200="keine"),"",ROUND((VLOOKUP(AS200,Dünger_Formen,8,FALSE))*AT200,0))</f>
        <v/>
      </c>
      <c r="AX200" s="153" t="str">
        <f t="shared" ref="AX200:AX263" si="114">IF(OR(G200="",AS200="",AS200="keine"),"",ROUND((VLOOKUP(AS200,Dünger_Formen,9,FALSE))*AT200,0))</f>
        <v/>
      </c>
    </row>
    <row r="201" spans="1:50" ht="29.45" customHeight="1" x14ac:dyDescent="0.25">
      <c r="A201" s="216" t="str">
        <f>IF(B201="","",MAX($A$8:A200)+1)</f>
        <v/>
      </c>
      <c r="B201" s="216" t="str">
        <f>IF('N-Bedarf SK'!B201="","",'N-Bedarf SK'!B201)</f>
        <v/>
      </c>
      <c r="C201" s="217" t="str">
        <f>IF('N-Bedarf SK'!D201="","",'N-Bedarf SK'!D201)</f>
        <v/>
      </c>
      <c r="D201" s="218" t="str">
        <f>IF('N-Bedarf SK'!C201="","",'N-Bedarf SK'!C201)</f>
        <v/>
      </c>
      <c r="E201" s="219" t="str">
        <f>IF('N-Bedarf SK'!AE201="","",'N-Bedarf SK'!AE201)</f>
        <v/>
      </c>
      <c r="F201" s="219"/>
      <c r="G201" s="219"/>
      <c r="H201" s="345" t="str">
        <f t="shared" ref="H201:H264" si="115">IF(OR(E201="",N201=""),"",SUM(V201,AC201))</f>
        <v/>
      </c>
      <c r="I201" s="345" t="str">
        <f t="shared" ref="I201:I264" si="116">IF(OR(E201="",N201=""),"",SUM(U201,AB201))</f>
        <v/>
      </c>
      <c r="J201" s="345" t="str">
        <f t="shared" ref="J201:J264" si="117">IF(OR(E201="",N201=""),"",SUM(AJ201,AP201,AV201))</f>
        <v/>
      </c>
      <c r="K201" s="220">
        <f t="shared" si="97"/>
        <v>0</v>
      </c>
      <c r="L201" s="220">
        <f t="shared" ref="L201:L264" si="118">IF(W201="",0,W201)+IF(AD201="",0,AD201)+IF(AK201="",0,AK201)+IF(AQ201="",0,AQ201)+IF(AW201="",0,AW201)</f>
        <v>0</v>
      </c>
      <c r="M201" s="220">
        <f t="shared" ref="M201:M264" si="119">IF(X201="",0,X201)+IF(AE201="",0,AE201)+IF(AL201="",0,AL201)+IF(AR201="",0,AR201)+IF(AX201="",0,AX201)</f>
        <v>0</v>
      </c>
      <c r="N201" s="220" t="str">
        <f t="shared" ref="N201:N264" si="120">IF(E201="","",K201-E201)</f>
        <v/>
      </c>
      <c r="O201" s="220" t="str">
        <f t="shared" ref="O201:O264" si="121">IF(F201="","",L201-F201)</f>
        <v/>
      </c>
      <c r="P201" s="220" t="str">
        <f t="shared" ref="P201:P264" si="122">IF(G201="","",M201-G201)</f>
        <v/>
      </c>
      <c r="Q201" s="214" t="str">
        <f t="shared" si="99"/>
        <v/>
      </c>
      <c r="R201" s="141"/>
      <c r="S201" s="211"/>
      <c r="T201" s="211" t="str">
        <f t="shared" si="100"/>
        <v/>
      </c>
      <c r="U201" s="127" t="str">
        <f t="shared" ref="U201:U264" si="123">IF(OR(E201="",R201="",R201="keine"),"",(VLOOKUP(R201,Dünger_Formen,3,FALSE))*S201)</f>
        <v/>
      </c>
      <c r="V201" s="127" t="str">
        <f t="shared" ref="V201:V264" si="124">IF(OR(E201="",R201="",R201="keine"),"",(VLOOKUP(R201,Dünger_Formen,7,FALSE))*S201)</f>
        <v/>
      </c>
      <c r="W201" s="127" t="str">
        <f t="shared" si="101"/>
        <v/>
      </c>
      <c r="X201" s="127" t="str">
        <f t="shared" si="102"/>
        <v/>
      </c>
      <c r="Y201" s="141"/>
      <c r="Z201" s="211"/>
      <c r="AA201" s="212" t="str">
        <f t="shared" si="103"/>
        <v/>
      </c>
      <c r="AB201" s="127" t="str">
        <f t="shared" ref="AB201:AB264" si="125">IF(OR(E201="",Y201="",Y201="keine"),"",(VLOOKUP(Y201,Dünger_Formen,3,FALSE))*Z201)</f>
        <v/>
      </c>
      <c r="AC201" s="127" t="str">
        <f t="shared" ref="AC201:AC264" si="126">IF(OR(E201="",Y201="",Y201="keine"),"",(VLOOKUP(Y201,Dünger_Formen,7,FALSE))*Z201)</f>
        <v/>
      </c>
      <c r="AD201" s="127" t="str">
        <f t="shared" si="104"/>
        <v/>
      </c>
      <c r="AE201" s="127" t="str">
        <f t="shared" si="105"/>
        <v/>
      </c>
      <c r="AF201" s="213" t="str">
        <f t="shared" si="98"/>
        <v/>
      </c>
      <c r="AG201" s="141"/>
      <c r="AH201" s="211"/>
      <c r="AI201" s="211" t="str">
        <f t="shared" si="106"/>
        <v/>
      </c>
      <c r="AJ201" s="153" t="str">
        <f t="shared" ref="AJ201:AJ264" si="127">IF(OR(E201="",AG201="",AG201="keine"),"",ROUND((VLOOKUP(AG201,Dünger_Formen,3,FALSE))*AH201,0))</f>
        <v/>
      </c>
      <c r="AK201" s="153" t="str">
        <f t="shared" si="107"/>
        <v/>
      </c>
      <c r="AL201" s="153" t="str">
        <f t="shared" si="108"/>
        <v/>
      </c>
      <c r="AM201" s="141"/>
      <c r="AN201" s="211"/>
      <c r="AO201" s="211" t="str">
        <f t="shared" si="109"/>
        <v/>
      </c>
      <c r="AP201" s="153" t="str">
        <f t="shared" ref="AP201:AP264" si="128">IF(OR(E201="",AM201="",AM201="keine"),"",ROUND((VLOOKUP(AM201,Dünger_Formen,3,FALSE))*AN201,0))</f>
        <v/>
      </c>
      <c r="AQ201" s="153" t="str">
        <f t="shared" si="110"/>
        <v/>
      </c>
      <c r="AR201" s="153" t="str">
        <f t="shared" si="111"/>
        <v/>
      </c>
      <c r="AS201" s="141"/>
      <c r="AT201" s="211"/>
      <c r="AU201" s="211" t="str">
        <f t="shared" si="112"/>
        <v/>
      </c>
      <c r="AV201" s="153" t="str">
        <f t="shared" ref="AV201:AV264" si="129">IF(OR(E201="",AS201="",AS201="keine"),"",ROUND((VLOOKUP(AS201,Dünger_Formen,3,FALSE))*AT201,0))</f>
        <v/>
      </c>
      <c r="AW201" s="153" t="str">
        <f t="shared" si="113"/>
        <v/>
      </c>
      <c r="AX201" s="153" t="str">
        <f t="shared" si="114"/>
        <v/>
      </c>
    </row>
    <row r="202" spans="1:50" ht="29.45" customHeight="1" x14ac:dyDescent="0.25">
      <c r="A202" s="216" t="str">
        <f>IF(B202="","",MAX($A$8:A201)+1)</f>
        <v/>
      </c>
      <c r="B202" s="216" t="str">
        <f>IF('N-Bedarf SK'!B202="","",'N-Bedarf SK'!B202)</f>
        <v/>
      </c>
      <c r="C202" s="217" t="str">
        <f>IF('N-Bedarf SK'!D202="","",'N-Bedarf SK'!D202)</f>
        <v/>
      </c>
      <c r="D202" s="218" t="str">
        <f>IF('N-Bedarf SK'!C202="","",'N-Bedarf SK'!C202)</f>
        <v/>
      </c>
      <c r="E202" s="219" t="str">
        <f>IF('N-Bedarf SK'!AE202="","",'N-Bedarf SK'!AE202)</f>
        <v/>
      </c>
      <c r="F202" s="219"/>
      <c r="G202" s="219"/>
      <c r="H202" s="345" t="str">
        <f t="shared" si="115"/>
        <v/>
      </c>
      <c r="I202" s="345" t="str">
        <f t="shared" si="116"/>
        <v/>
      </c>
      <c r="J202" s="345" t="str">
        <f t="shared" si="117"/>
        <v/>
      </c>
      <c r="K202" s="220">
        <f t="shared" ref="K202:K265" si="130">IF(V202="",0,V202)+IF(AC202="",0,AC202)+IF(AJ202="",0,AJ202)+IF(AP202="",0,AP202)+IF(AV202="",0,AV202)</f>
        <v>0</v>
      </c>
      <c r="L202" s="220">
        <f t="shared" si="118"/>
        <v>0</v>
      </c>
      <c r="M202" s="220">
        <f t="shared" si="119"/>
        <v>0</v>
      </c>
      <c r="N202" s="220" t="str">
        <f t="shared" si="120"/>
        <v/>
      </c>
      <c r="O202" s="220" t="str">
        <f t="shared" si="121"/>
        <v/>
      </c>
      <c r="P202" s="220" t="str">
        <f t="shared" si="122"/>
        <v/>
      </c>
      <c r="Q202" s="214" t="str">
        <f t="shared" si="99"/>
        <v/>
      </c>
      <c r="R202" s="141"/>
      <c r="S202" s="211"/>
      <c r="T202" s="211" t="str">
        <f t="shared" si="100"/>
        <v/>
      </c>
      <c r="U202" s="127" t="str">
        <f t="shared" si="123"/>
        <v/>
      </c>
      <c r="V202" s="127" t="str">
        <f t="shared" si="124"/>
        <v/>
      </c>
      <c r="W202" s="127" t="str">
        <f t="shared" si="101"/>
        <v/>
      </c>
      <c r="X202" s="127" t="str">
        <f t="shared" si="102"/>
        <v/>
      </c>
      <c r="Y202" s="141"/>
      <c r="Z202" s="211"/>
      <c r="AA202" s="212" t="str">
        <f t="shared" si="103"/>
        <v/>
      </c>
      <c r="AB202" s="127" t="str">
        <f t="shared" si="125"/>
        <v/>
      </c>
      <c r="AC202" s="127" t="str">
        <f t="shared" si="126"/>
        <v/>
      </c>
      <c r="AD202" s="127" t="str">
        <f t="shared" si="104"/>
        <v/>
      </c>
      <c r="AE202" s="127" t="str">
        <f t="shared" si="105"/>
        <v/>
      </c>
      <c r="AF202" s="213" t="str">
        <f t="shared" ref="AF202:AF265" si="131">IF(AND(Y202="",R202=""),"",IF(Y202="",0,IF(OR(Y202="Kompost",Y202="Bioabfallkompost",Y202="Grüngutkompost"),(AB202)*4%,(AB202)*10%))+IF(R202="",0,IF(OR(R202="Kompost",R202="Bioabfallkompost",R202="Grüngutkompost"),(U202)*4%,(U202)*10%)))</f>
        <v/>
      </c>
      <c r="AG202" s="141"/>
      <c r="AH202" s="211"/>
      <c r="AI202" s="211" t="str">
        <f t="shared" si="106"/>
        <v/>
      </c>
      <c r="AJ202" s="153" t="str">
        <f t="shared" si="127"/>
        <v/>
      </c>
      <c r="AK202" s="153" t="str">
        <f t="shared" si="107"/>
        <v/>
      </c>
      <c r="AL202" s="153" t="str">
        <f t="shared" si="108"/>
        <v/>
      </c>
      <c r="AM202" s="141"/>
      <c r="AN202" s="211"/>
      <c r="AO202" s="211" t="str">
        <f t="shared" si="109"/>
        <v/>
      </c>
      <c r="AP202" s="153" t="str">
        <f t="shared" si="128"/>
        <v/>
      </c>
      <c r="AQ202" s="153" t="str">
        <f t="shared" si="110"/>
        <v/>
      </c>
      <c r="AR202" s="153" t="str">
        <f t="shared" si="111"/>
        <v/>
      </c>
      <c r="AS202" s="141"/>
      <c r="AT202" s="211"/>
      <c r="AU202" s="211" t="str">
        <f t="shared" si="112"/>
        <v/>
      </c>
      <c r="AV202" s="153" t="str">
        <f t="shared" si="129"/>
        <v/>
      </c>
      <c r="AW202" s="153" t="str">
        <f t="shared" si="113"/>
        <v/>
      </c>
      <c r="AX202" s="153" t="str">
        <f t="shared" si="114"/>
        <v/>
      </c>
    </row>
    <row r="203" spans="1:50" ht="29.45" customHeight="1" x14ac:dyDescent="0.25">
      <c r="A203" s="216" t="str">
        <f>IF(B203="","",MAX($A$8:A202)+1)</f>
        <v/>
      </c>
      <c r="B203" s="216" t="str">
        <f>IF('N-Bedarf SK'!B203="","",'N-Bedarf SK'!B203)</f>
        <v/>
      </c>
      <c r="C203" s="217" t="str">
        <f>IF('N-Bedarf SK'!D203="","",'N-Bedarf SK'!D203)</f>
        <v/>
      </c>
      <c r="D203" s="218" t="str">
        <f>IF('N-Bedarf SK'!C203="","",'N-Bedarf SK'!C203)</f>
        <v/>
      </c>
      <c r="E203" s="219" t="str">
        <f>IF('N-Bedarf SK'!AE203="","",'N-Bedarf SK'!AE203)</f>
        <v/>
      </c>
      <c r="F203" s="219"/>
      <c r="G203" s="219"/>
      <c r="H203" s="345" t="str">
        <f t="shared" si="115"/>
        <v/>
      </c>
      <c r="I203" s="345" t="str">
        <f t="shared" si="116"/>
        <v/>
      </c>
      <c r="J203" s="345" t="str">
        <f t="shared" si="117"/>
        <v/>
      </c>
      <c r="K203" s="220">
        <f t="shared" si="130"/>
        <v>0</v>
      </c>
      <c r="L203" s="220">
        <f t="shared" si="118"/>
        <v>0</v>
      </c>
      <c r="M203" s="220">
        <f t="shared" si="119"/>
        <v>0</v>
      </c>
      <c r="N203" s="220" t="str">
        <f t="shared" si="120"/>
        <v/>
      </c>
      <c r="O203" s="220" t="str">
        <f t="shared" si="121"/>
        <v/>
      </c>
      <c r="P203" s="220" t="str">
        <f t="shared" si="122"/>
        <v/>
      </c>
      <c r="Q203" s="214" t="str">
        <f t="shared" si="99"/>
        <v/>
      </c>
      <c r="R203" s="141"/>
      <c r="S203" s="211"/>
      <c r="T203" s="211" t="str">
        <f t="shared" si="100"/>
        <v/>
      </c>
      <c r="U203" s="127" t="str">
        <f t="shared" si="123"/>
        <v/>
      </c>
      <c r="V203" s="127" t="str">
        <f t="shared" si="124"/>
        <v/>
      </c>
      <c r="W203" s="127" t="str">
        <f t="shared" si="101"/>
        <v/>
      </c>
      <c r="X203" s="127" t="str">
        <f t="shared" si="102"/>
        <v/>
      </c>
      <c r="Y203" s="141"/>
      <c r="Z203" s="211"/>
      <c r="AA203" s="212" t="str">
        <f t="shared" si="103"/>
        <v/>
      </c>
      <c r="AB203" s="127" t="str">
        <f t="shared" si="125"/>
        <v/>
      </c>
      <c r="AC203" s="127" t="str">
        <f t="shared" si="126"/>
        <v/>
      </c>
      <c r="AD203" s="127" t="str">
        <f t="shared" si="104"/>
        <v/>
      </c>
      <c r="AE203" s="127" t="str">
        <f t="shared" si="105"/>
        <v/>
      </c>
      <c r="AF203" s="213" t="str">
        <f t="shared" si="131"/>
        <v/>
      </c>
      <c r="AG203" s="141"/>
      <c r="AH203" s="211"/>
      <c r="AI203" s="211" t="str">
        <f t="shared" si="106"/>
        <v/>
      </c>
      <c r="AJ203" s="153" t="str">
        <f t="shared" si="127"/>
        <v/>
      </c>
      <c r="AK203" s="153" t="str">
        <f t="shared" si="107"/>
        <v/>
      </c>
      <c r="AL203" s="153" t="str">
        <f t="shared" si="108"/>
        <v/>
      </c>
      <c r="AM203" s="141"/>
      <c r="AN203" s="211"/>
      <c r="AO203" s="211" t="str">
        <f t="shared" si="109"/>
        <v/>
      </c>
      <c r="AP203" s="153" t="str">
        <f t="shared" si="128"/>
        <v/>
      </c>
      <c r="AQ203" s="153" t="str">
        <f t="shared" si="110"/>
        <v/>
      </c>
      <c r="AR203" s="153" t="str">
        <f t="shared" si="111"/>
        <v/>
      </c>
      <c r="AS203" s="141"/>
      <c r="AT203" s="211"/>
      <c r="AU203" s="211" t="str">
        <f t="shared" si="112"/>
        <v/>
      </c>
      <c r="AV203" s="153" t="str">
        <f t="shared" si="129"/>
        <v/>
      </c>
      <c r="AW203" s="153" t="str">
        <f t="shared" si="113"/>
        <v/>
      </c>
      <c r="AX203" s="153" t="str">
        <f t="shared" si="114"/>
        <v/>
      </c>
    </row>
    <row r="204" spans="1:50" ht="29.45" customHeight="1" x14ac:dyDescent="0.25">
      <c r="A204" s="216" t="str">
        <f>IF(B204="","",MAX($A$8:A203)+1)</f>
        <v/>
      </c>
      <c r="B204" s="216" t="str">
        <f>IF('N-Bedarf SK'!B204="","",'N-Bedarf SK'!B204)</f>
        <v/>
      </c>
      <c r="C204" s="217" t="str">
        <f>IF('N-Bedarf SK'!D204="","",'N-Bedarf SK'!D204)</f>
        <v/>
      </c>
      <c r="D204" s="218" t="str">
        <f>IF('N-Bedarf SK'!C204="","",'N-Bedarf SK'!C204)</f>
        <v/>
      </c>
      <c r="E204" s="219" t="str">
        <f>IF('N-Bedarf SK'!AE204="","",'N-Bedarf SK'!AE204)</f>
        <v/>
      </c>
      <c r="F204" s="219"/>
      <c r="G204" s="219"/>
      <c r="H204" s="345" t="str">
        <f t="shared" si="115"/>
        <v/>
      </c>
      <c r="I204" s="345" t="str">
        <f t="shared" si="116"/>
        <v/>
      </c>
      <c r="J204" s="345" t="str">
        <f t="shared" si="117"/>
        <v/>
      </c>
      <c r="K204" s="220">
        <f t="shared" si="130"/>
        <v>0</v>
      </c>
      <c r="L204" s="220">
        <f t="shared" si="118"/>
        <v>0</v>
      </c>
      <c r="M204" s="220">
        <f t="shared" si="119"/>
        <v>0</v>
      </c>
      <c r="N204" s="220" t="str">
        <f t="shared" si="120"/>
        <v/>
      </c>
      <c r="O204" s="220" t="str">
        <f t="shared" si="121"/>
        <v/>
      </c>
      <c r="P204" s="220" t="str">
        <f t="shared" si="122"/>
        <v/>
      </c>
      <c r="Q204" s="214" t="str">
        <f t="shared" si="99"/>
        <v/>
      </c>
      <c r="R204" s="141"/>
      <c r="S204" s="211"/>
      <c r="T204" s="211" t="str">
        <f t="shared" si="100"/>
        <v/>
      </c>
      <c r="U204" s="127" t="str">
        <f t="shared" si="123"/>
        <v/>
      </c>
      <c r="V204" s="127" t="str">
        <f t="shared" si="124"/>
        <v/>
      </c>
      <c r="W204" s="127" t="str">
        <f t="shared" si="101"/>
        <v/>
      </c>
      <c r="X204" s="127" t="str">
        <f t="shared" si="102"/>
        <v/>
      </c>
      <c r="Y204" s="141"/>
      <c r="Z204" s="211"/>
      <c r="AA204" s="212" t="str">
        <f t="shared" si="103"/>
        <v/>
      </c>
      <c r="AB204" s="127" t="str">
        <f t="shared" si="125"/>
        <v/>
      </c>
      <c r="AC204" s="127" t="str">
        <f t="shared" si="126"/>
        <v/>
      </c>
      <c r="AD204" s="127" t="str">
        <f t="shared" si="104"/>
        <v/>
      </c>
      <c r="AE204" s="127" t="str">
        <f t="shared" si="105"/>
        <v/>
      </c>
      <c r="AF204" s="213" t="str">
        <f t="shared" si="131"/>
        <v/>
      </c>
      <c r="AG204" s="141"/>
      <c r="AH204" s="211"/>
      <c r="AI204" s="211" t="str">
        <f t="shared" si="106"/>
        <v/>
      </c>
      <c r="AJ204" s="153" t="str">
        <f t="shared" si="127"/>
        <v/>
      </c>
      <c r="AK204" s="153" t="str">
        <f t="shared" si="107"/>
        <v/>
      </c>
      <c r="AL204" s="153" t="str">
        <f t="shared" si="108"/>
        <v/>
      </c>
      <c r="AM204" s="141"/>
      <c r="AN204" s="211"/>
      <c r="AO204" s="211" t="str">
        <f t="shared" si="109"/>
        <v/>
      </c>
      <c r="AP204" s="153" t="str">
        <f t="shared" si="128"/>
        <v/>
      </c>
      <c r="AQ204" s="153" t="str">
        <f t="shared" si="110"/>
        <v/>
      </c>
      <c r="AR204" s="153" t="str">
        <f t="shared" si="111"/>
        <v/>
      </c>
      <c r="AS204" s="141"/>
      <c r="AT204" s="211"/>
      <c r="AU204" s="211" t="str">
        <f t="shared" si="112"/>
        <v/>
      </c>
      <c r="AV204" s="153" t="str">
        <f t="shared" si="129"/>
        <v/>
      </c>
      <c r="AW204" s="153" t="str">
        <f t="shared" si="113"/>
        <v/>
      </c>
      <c r="AX204" s="153" t="str">
        <f t="shared" si="114"/>
        <v/>
      </c>
    </row>
    <row r="205" spans="1:50" ht="29.45" customHeight="1" x14ac:dyDescent="0.25">
      <c r="A205" s="216" t="str">
        <f>IF(B205="","",MAX($A$8:A204)+1)</f>
        <v/>
      </c>
      <c r="B205" s="216" t="str">
        <f>IF('N-Bedarf SK'!B205="","",'N-Bedarf SK'!B205)</f>
        <v/>
      </c>
      <c r="C205" s="217" t="str">
        <f>IF('N-Bedarf SK'!D205="","",'N-Bedarf SK'!D205)</f>
        <v/>
      </c>
      <c r="D205" s="218" t="str">
        <f>IF('N-Bedarf SK'!C205="","",'N-Bedarf SK'!C205)</f>
        <v/>
      </c>
      <c r="E205" s="219" t="str">
        <f>IF('N-Bedarf SK'!AE205="","",'N-Bedarf SK'!AE205)</f>
        <v/>
      </c>
      <c r="F205" s="219"/>
      <c r="G205" s="219"/>
      <c r="H205" s="345" t="str">
        <f t="shared" si="115"/>
        <v/>
      </c>
      <c r="I205" s="345" t="str">
        <f t="shared" si="116"/>
        <v/>
      </c>
      <c r="J205" s="345" t="str">
        <f t="shared" si="117"/>
        <v/>
      </c>
      <c r="K205" s="220">
        <f t="shared" si="130"/>
        <v>0</v>
      </c>
      <c r="L205" s="220">
        <f t="shared" si="118"/>
        <v>0</v>
      </c>
      <c r="M205" s="220">
        <f t="shared" si="119"/>
        <v>0</v>
      </c>
      <c r="N205" s="220" t="str">
        <f t="shared" si="120"/>
        <v/>
      </c>
      <c r="O205" s="220" t="str">
        <f t="shared" si="121"/>
        <v/>
      </c>
      <c r="P205" s="220" t="str">
        <f t="shared" si="122"/>
        <v/>
      </c>
      <c r="Q205" s="214" t="str">
        <f t="shared" si="99"/>
        <v/>
      </c>
      <c r="R205" s="141"/>
      <c r="S205" s="211"/>
      <c r="T205" s="211" t="str">
        <f t="shared" si="100"/>
        <v/>
      </c>
      <c r="U205" s="127" t="str">
        <f t="shared" si="123"/>
        <v/>
      </c>
      <c r="V205" s="127" t="str">
        <f t="shared" si="124"/>
        <v/>
      </c>
      <c r="W205" s="127" t="str">
        <f t="shared" si="101"/>
        <v/>
      </c>
      <c r="X205" s="127" t="str">
        <f t="shared" si="102"/>
        <v/>
      </c>
      <c r="Y205" s="141"/>
      <c r="Z205" s="211"/>
      <c r="AA205" s="212" t="str">
        <f t="shared" si="103"/>
        <v/>
      </c>
      <c r="AB205" s="127" t="str">
        <f t="shared" si="125"/>
        <v/>
      </c>
      <c r="AC205" s="127" t="str">
        <f t="shared" si="126"/>
        <v/>
      </c>
      <c r="AD205" s="127" t="str">
        <f t="shared" si="104"/>
        <v/>
      </c>
      <c r="AE205" s="127" t="str">
        <f t="shared" si="105"/>
        <v/>
      </c>
      <c r="AF205" s="213" t="str">
        <f t="shared" si="131"/>
        <v/>
      </c>
      <c r="AG205" s="141"/>
      <c r="AH205" s="211"/>
      <c r="AI205" s="211" t="str">
        <f t="shared" si="106"/>
        <v/>
      </c>
      <c r="AJ205" s="153" t="str">
        <f t="shared" si="127"/>
        <v/>
      </c>
      <c r="AK205" s="153" t="str">
        <f t="shared" si="107"/>
        <v/>
      </c>
      <c r="AL205" s="153" t="str">
        <f t="shared" si="108"/>
        <v/>
      </c>
      <c r="AM205" s="141"/>
      <c r="AN205" s="211"/>
      <c r="AO205" s="211" t="str">
        <f t="shared" si="109"/>
        <v/>
      </c>
      <c r="AP205" s="153" t="str">
        <f t="shared" si="128"/>
        <v/>
      </c>
      <c r="AQ205" s="153" t="str">
        <f t="shared" si="110"/>
        <v/>
      </c>
      <c r="AR205" s="153" t="str">
        <f t="shared" si="111"/>
        <v/>
      </c>
      <c r="AS205" s="141"/>
      <c r="AT205" s="211"/>
      <c r="AU205" s="211" t="str">
        <f t="shared" si="112"/>
        <v/>
      </c>
      <c r="AV205" s="153" t="str">
        <f t="shared" si="129"/>
        <v/>
      </c>
      <c r="AW205" s="153" t="str">
        <f t="shared" si="113"/>
        <v/>
      </c>
      <c r="AX205" s="153" t="str">
        <f t="shared" si="114"/>
        <v/>
      </c>
    </row>
    <row r="206" spans="1:50" ht="29.45" customHeight="1" x14ac:dyDescent="0.25">
      <c r="A206" s="216" t="str">
        <f>IF(B206="","",MAX($A$8:A205)+1)</f>
        <v/>
      </c>
      <c r="B206" s="216" t="str">
        <f>IF('N-Bedarf SK'!B206="","",'N-Bedarf SK'!B206)</f>
        <v/>
      </c>
      <c r="C206" s="217" t="str">
        <f>IF('N-Bedarf SK'!D206="","",'N-Bedarf SK'!D206)</f>
        <v/>
      </c>
      <c r="D206" s="218" t="str">
        <f>IF('N-Bedarf SK'!C206="","",'N-Bedarf SK'!C206)</f>
        <v/>
      </c>
      <c r="E206" s="219" t="str">
        <f>IF('N-Bedarf SK'!AE206="","",'N-Bedarf SK'!AE206)</f>
        <v/>
      </c>
      <c r="F206" s="219"/>
      <c r="G206" s="219"/>
      <c r="H206" s="345" t="str">
        <f t="shared" si="115"/>
        <v/>
      </c>
      <c r="I206" s="345" t="str">
        <f t="shared" si="116"/>
        <v/>
      </c>
      <c r="J206" s="345" t="str">
        <f t="shared" si="117"/>
        <v/>
      </c>
      <c r="K206" s="220">
        <f t="shared" si="130"/>
        <v>0</v>
      </c>
      <c r="L206" s="220">
        <f t="shared" si="118"/>
        <v>0</v>
      </c>
      <c r="M206" s="220">
        <f t="shared" si="119"/>
        <v>0</v>
      </c>
      <c r="N206" s="220" t="str">
        <f t="shared" si="120"/>
        <v/>
      </c>
      <c r="O206" s="220" t="str">
        <f t="shared" si="121"/>
        <v/>
      </c>
      <c r="P206" s="220" t="str">
        <f t="shared" si="122"/>
        <v/>
      </c>
      <c r="Q206" s="214" t="str">
        <f t="shared" si="99"/>
        <v/>
      </c>
      <c r="R206" s="141"/>
      <c r="S206" s="211"/>
      <c r="T206" s="211" t="str">
        <f t="shared" si="100"/>
        <v/>
      </c>
      <c r="U206" s="127" t="str">
        <f t="shared" si="123"/>
        <v/>
      </c>
      <c r="V206" s="127" t="str">
        <f t="shared" si="124"/>
        <v/>
      </c>
      <c r="W206" s="127" t="str">
        <f t="shared" si="101"/>
        <v/>
      </c>
      <c r="X206" s="127" t="str">
        <f t="shared" si="102"/>
        <v/>
      </c>
      <c r="Y206" s="141"/>
      <c r="Z206" s="211"/>
      <c r="AA206" s="212" t="str">
        <f t="shared" si="103"/>
        <v/>
      </c>
      <c r="AB206" s="127" t="str">
        <f t="shared" si="125"/>
        <v/>
      </c>
      <c r="AC206" s="127" t="str">
        <f t="shared" si="126"/>
        <v/>
      </c>
      <c r="AD206" s="127" t="str">
        <f t="shared" si="104"/>
        <v/>
      </c>
      <c r="AE206" s="127" t="str">
        <f t="shared" si="105"/>
        <v/>
      </c>
      <c r="AF206" s="213" t="str">
        <f t="shared" si="131"/>
        <v/>
      </c>
      <c r="AG206" s="141"/>
      <c r="AH206" s="211"/>
      <c r="AI206" s="211" t="str">
        <f t="shared" si="106"/>
        <v/>
      </c>
      <c r="AJ206" s="153" t="str">
        <f t="shared" si="127"/>
        <v/>
      </c>
      <c r="AK206" s="153" t="str">
        <f t="shared" si="107"/>
        <v/>
      </c>
      <c r="AL206" s="153" t="str">
        <f t="shared" si="108"/>
        <v/>
      </c>
      <c r="AM206" s="141"/>
      <c r="AN206" s="211"/>
      <c r="AO206" s="211" t="str">
        <f t="shared" si="109"/>
        <v/>
      </c>
      <c r="AP206" s="153" t="str">
        <f t="shared" si="128"/>
        <v/>
      </c>
      <c r="AQ206" s="153" t="str">
        <f t="shared" si="110"/>
        <v/>
      </c>
      <c r="AR206" s="153" t="str">
        <f t="shared" si="111"/>
        <v/>
      </c>
      <c r="AS206" s="141"/>
      <c r="AT206" s="211"/>
      <c r="AU206" s="211" t="str">
        <f t="shared" si="112"/>
        <v/>
      </c>
      <c r="AV206" s="153" t="str">
        <f t="shared" si="129"/>
        <v/>
      </c>
      <c r="AW206" s="153" t="str">
        <f t="shared" si="113"/>
        <v/>
      </c>
      <c r="AX206" s="153" t="str">
        <f t="shared" si="114"/>
        <v/>
      </c>
    </row>
    <row r="207" spans="1:50" ht="29.45" customHeight="1" x14ac:dyDescent="0.25">
      <c r="A207" s="216" t="str">
        <f>IF(B207="","",MAX($A$8:A206)+1)</f>
        <v/>
      </c>
      <c r="B207" s="216" t="str">
        <f>IF('N-Bedarf SK'!B207="","",'N-Bedarf SK'!B207)</f>
        <v/>
      </c>
      <c r="C207" s="217" t="str">
        <f>IF('N-Bedarf SK'!D207="","",'N-Bedarf SK'!D207)</f>
        <v/>
      </c>
      <c r="D207" s="218" t="str">
        <f>IF('N-Bedarf SK'!C207="","",'N-Bedarf SK'!C207)</f>
        <v/>
      </c>
      <c r="E207" s="219" t="str">
        <f>IF('N-Bedarf SK'!AE207="","",'N-Bedarf SK'!AE207)</f>
        <v/>
      </c>
      <c r="F207" s="219"/>
      <c r="G207" s="219"/>
      <c r="H207" s="345" t="str">
        <f t="shared" si="115"/>
        <v/>
      </c>
      <c r="I207" s="345" t="str">
        <f t="shared" si="116"/>
        <v/>
      </c>
      <c r="J207" s="345" t="str">
        <f t="shared" si="117"/>
        <v/>
      </c>
      <c r="K207" s="220">
        <f t="shared" si="130"/>
        <v>0</v>
      </c>
      <c r="L207" s="220">
        <f t="shared" si="118"/>
        <v>0</v>
      </c>
      <c r="M207" s="220">
        <f t="shared" si="119"/>
        <v>0</v>
      </c>
      <c r="N207" s="220" t="str">
        <f t="shared" si="120"/>
        <v/>
      </c>
      <c r="O207" s="220" t="str">
        <f t="shared" si="121"/>
        <v/>
      </c>
      <c r="P207" s="220" t="str">
        <f t="shared" si="122"/>
        <v/>
      </c>
      <c r="Q207" s="214" t="str">
        <f t="shared" si="99"/>
        <v/>
      </c>
      <c r="R207" s="141"/>
      <c r="S207" s="211"/>
      <c r="T207" s="211" t="str">
        <f t="shared" si="100"/>
        <v/>
      </c>
      <c r="U207" s="127" t="str">
        <f t="shared" si="123"/>
        <v/>
      </c>
      <c r="V207" s="127" t="str">
        <f t="shared" si="124"/>
        <v/>
      </c>
      <c r="W207" s="127" t="str">
        <f t="shared" si="101"/>
        <v/>
      </c>
      <c r="X207" s="127" t="str">
        <f t="shared" si="102"/>
        <v/>
      </c>
      <c r="Y207" s="141"/>
      <c r="Z207" s="211"/>
      <c r="AA207" s="212" t="str">
        <f t="shared" si="103"/>
        <v/>
      </c>
      <c r="AB207" s="127" t="str">
        <f t="shared" si="125"/>
        <v/>
      </c>
      <c r="AC207" s="127" t="str">
        <f t="shared" si="126"/>
        <v/>
      </c>
      <c r="AD207" s="127" t="str">
        <f t="shared" si="104"/>
        <v/>
      </c>
      <c r="AE207" s="127" t="str">
        <f t="shared" si="105"/>
        <v/>
      </c>
      <c r="AF207" s="213" t="str">
        <f t="shared" si="131"/>
        <v/>
      </c>
      <c r="AG207" s="141"/>
      <c r="AH207" s="211"/>
      <c r="AI207" s="211" t="str">
        <f t="shared" si="106"/>
        <v/>
      </c>
      <c r="AJ207" s="153" t="str">
        <f t="shared" si="127"/>
        <v/>
      </c>
      <c r="AK207" s="153" t="str">
        <f t="shared" si="107"/>
        <v/>
      </c>
      <c r="AL207" s="153" t="str">
        <f t="shared" si="108"/>
        <v/>
      </c>
      <c r="AM207" s="141"/>
      <c r="AN207" s="211"/>
      <c r="AO207" s="211" t="str">
        <f t="shared" si="109"/>
        <v/>
      </c>
      <c r="AP207" s="153" t="str">
        <f t="shared" si="128"/>
        <v/>
      </c>
      <c r="AQ207" s="153" t="str">
        <f t="shared" si="110"/>
        <v/>
      </c>
      <c r="AR207" s="153" t="str">
        <f t="shared" si="111"/>
        <v/>
      </c>
      <c r="AS207" s="141"/>
      <c r="AT207" s="211"/>
      <c r="AU207" s="211" t="str">
        <f t="shared" si="112"/>
        <v/>
      </c>
      <c r="AV207" s="153" t="str">
        <f t="shared" si="129"/>
        <v/>
      </c>
      <c r="AW207" s="153" t="str">
        <f t="shared" si="113"/>
        <v/>
      </c>
      <c r="AX207" s="153" t="str">
        <f t="shared" si="114"/>
        <v/>
      </c>
    </row>
    <row r="208" spans="1:50" ht="29.45" customHeight="1" x14ac:dyDescent="0.25">
      <c r="A208" s="216" t="str">
        <f>IF(B208="","",MAX($A$8:A207)+1)</f>
        <v/>
      </c>
      <c r="B208" s="216" t="str">
        <f>IF('N-Bedarf SK'!B208="","",'N-Bedarf SK'!B208)</f>
        <v/>
      </c>
      <c r="C208" s="217" t="str">
        <f>IF('N-Bedarf SK'!D208="","",'N-Bedarf SK'!D208)</f>
        <v/>
      </c>
      <c r="D208" s="218" t="str">
        <f>IF('N-Bedarf SK'!C208="","",'N-Bedarf SK'!C208)</f>
        <v/>
      </c>
      <c r="E208" s="219" t="str">
        <f>IF('N-Bedarf SK'!AE208="","",'N-Bedarf SK'!AE208)</f>
        <v/>
      </c>
      <c r="F208" s="219"/>
      <c r="G208" s="219"/>
      <c r="H208" s="345" t="str">
        <f t="shared" si="115"/>
        <v/>
      </c>
      <c r="I208" s="345" t="str">
        <f t="shared" si="116"/>
        <v/>
      </c>
      <c r="J208" s="345" t="str">
        <f t="shared" si="117"/>
        <v/>
      </c>
      <c r="K208" s="220">
        <f t="shared" si="130"/>
        <v>0</v>
      </c>
      <c r="L208" s="220">
        <f t="shared" si="118"/>
        <v>0</v>
      </c>
      <c r="M208" s="220">
        <f t="shared" si="119"/>
        <v>0</v>
      </c>
      <c r="N208" s="220" t="str">
        <f t="shared" si="120"/>
        <v/>
      </c>
      <c r="O208" s="220" t="str">
        <f t="shared" si="121"/>
        <v/>
      </c>
      <c r="P208" s="220" t="str">
        <f t="shared" si="122"/>
        <v/>
      </c>
      <c r="Q208" s="214" t="str">
        <f t="shared" si="99"/>
        <v/>
      </c>
      <c r="R208" s="141"/>
      <c r="S208" s="211"/>
      <c r="T208" s="211" t="str">
        <f t="shared" si="100"/>
        <v/>
      </c>
      <c r="U208" s="127" t="str">
        <f t="shared" si="123"/>
        <v/>
      </c>
      <c r="V208" s="127" t="str">
        <f t="shared" si="124"/>
        <v/>
      </c>
      <c r="W208" s="127" t="str">
        <f t="shared" si="101"/>
        <v/>
      </c>
      <c r="X208" s="127" t="str">
        <f t="shared" si="102"/>
        <v/>
      </c>
      <c r="Y208" s="141"/>
      <c r="Z208" s="211"/>
      <c r="AA208" s="212" t="str">
        <f t="shared" si="103"/>
        <v/>
      </c>
      <c r="AB208" s="127" t="str">
        <f t="shared" si="125"/>
        <v/>
      </c>
      <c r="AC208" s="127" t="str">
        <f t="shared" si="126"/>
        <v/>
      </c>
      <c r="AD208" s="127" t="str">
        <f t="shared" si="104"/>
        <v/>
      </c>
      <c r="AE208" s="127" t="str">
        <f t="shared" si="105"/>
        <v/>
      </c>
      <c r="AF208" s="213" t="str">
        <f t="shared" si="131"/>
        <v/>
      </c>
      <c r="AG208" s="141"/>
      <c r="AH208" s="211"/>
      <c r="AI208" s="211" t="str">
        <f t="shared" si="106"/>
        <v/>
      </c>
      <c r="AJ208" s="153" t="str">
        <f t="shared" si="127"/>
        <v/>
      </c>
      <c r="AK208" s="153" t="str">
        <f t="shared" si="107"/>
        <v/>
      </c>
      <c r="AL208" s="153" t="str">
        <f t="shared" si="108"/>
        <v/>
      </c>
      <c r="AM208" s="141"/>
      <c r="AN208" s="211"/>
      <c r="AO208" s="211" t="str">
        <f t="shared" si="109"/>
        <v/>
      </c>
      <c r="AP208" s="153" t="str">
        <f t="shared" si="128"/>
        <v/>
      </c>
      <c r="AQ208" s="153" t="str">
        <f t="shared" si="110"/>
        <v/>
      </c>
      <c r="AR208" s="153" t="str">
        <f t="shared" si="111"/>
        <v/>
      </c>
      <c r="AS208" s="141"/>
      <c r="AT208" s="211"/>
      <c r="AU208" s="211" t="str">
        <f t="shared" si="112"/>
        <v/>
      </c>
      <c r="AV208" s="153" t="str">
        <f t="shared" si="129"/>
        <v/>
      </c>
      <c r="AW208" s="153" t="str">
        <f t="shared" si="113"/>
        <v/>
      </c>
      <c r="AX208" s="153" t="str">
        <f t="shared" si="114"/>
        <v/>
      </c>
    </row>
    <row r="209" spans="1:50" ht="29.45" customHeight="1" x14ac:dyDescent="0.25">
      <c r="A209" s="216" t="str">
        <f>IF(B209="","",MAX($A$8:A208)+1)</f>
        <v/>
      </c>
      <c r="B209" s="216" t="str">
        <f>IF('N-Bedarf SK'!B209="","",'N-Bedarf SK'!B209)</f>
        <v/>
      </c>
      <c r="C209" s="217" t="str">
        <f>IF('N-Bedarf SK'!D209="","",'N-Bedarf SK'!D209)</f>
        <v/>
      </c>
      <c r="D209" s="218" t="str">
        <f>IF('N-Bedarf SK'!C209="","",'N-Bedarf SK'!C209)</f>
        <v/>
      </c>
      <c r="E209" s="219" t="str">
        <f>IF('N-Bedarf SK'!AE209="","",'N-Bedarf SK'!AE209)</f>
        <v/>
      </c>
      <c r="F209" s="219"/>
      <c r="G209" s="219"/>
      <c r="H209" s="345" t="str">
        <f t="shared" si="115"/>
        <v/>
      </c>
      <c r="I209" s="345" t="str">
        <f t="shared" si="116"/>
        <v/>
      </c>
      <c r="J209" s="345" t="str">
        <f t="shared" si="117"/>
        <v/>
      </c>
      <c r="K209" s="220">
        <f t="shared" si="130"/>
        <v>0</v>
      </c>
      <c r="L209" s="220">
        <f t="shared" si="118"/>
        <v>0</v>
      </c>
      <c r="M209" s="220">
        <f t="shared" si="119"/>
        <v>0</v>
      </c>
      <c r="N209" s="220" t="str">
        <f t="shared" si="120"/>
        <v/>
      </c>
      <c r="O209" s="220" t="str">
        <f t="shared" si="121"/>
        <v/>
      </c>
      <c r="P209" s="220" t="str">
        <f t="shared" si="122"/>
        <v/>
      </c>
      <c r="Q209" s="214" t="str">
        <f t="shared" si="99"/>
        <v/>
      </c>
      <c r="R209" s="141"/>
      <c r="S209" s="211"/>
      <c r="T209" s="211" t="str">
        <f t="shared" si="100"/>
        <v/>
      </c>
      <c r="U209" s="127" t="str">
        <f t="shared" si="123"/>
        <v/>
      </c>
      <c r="V209" s="127" t="str">
        <f t="shared" si="124"/>
        <v/>
      </c>
      <c r="W209" s="127" t="str">
        <f t="shared" si="101"/>
        <v/>
      </c>
      <c r="X209" s="127" t="str">
        <f t="shared" si="102"/>
        <v/>
      </c>
      <c r="Y209" s="141"/>
      <c r="Z209" s="211"/>
      <c r="AA209" s="212" t="str">
        <f t="shared" si="103"/>
        <v/>
      </c>
      <c r="AB209" s="127" t="str">
        <f t="shared" si="125"/>
        <v/>
      </c>
      <c r="AC209" s="127" t="str">
        <f t="shared" si="126"/>
        <v/>
      </c>
      <c r="AD209" s="127" t="str">
        <f t="shared" si="104"/>
        <v/>
      </c>
      <c r="AE209" s="127" t="str">
        <f t="shared" si="105"/>
        <v/>
      </c>
      <c r="AF209" s="213" t="str">
        <f t="shared" si="131"/>
        <v/>
      </c>
      <c r="AG209" s="141"/>
      <c r="AH209" s="211"/>
      <c r="AI209" s="211" t="str">
        <f t="shared" si="106"/>
        <v/>
      </c>
      <c r="AJ209" s="153" t="str">
        <f t="shared" si="127"/>
        <v/>
      </c>
      <c r="AK209" s="153" t="str">
        <f t="shared" si="107"/>
        <v/>
      </c>
      <c r="AL209" s="153" t="str">
        <f t="shared" si="108"/>
        <v/>
      </c>
      <c r="AM209" s="141"/>
      <c r="AN209" s="211"/>
      <c r="AO209" s="211" t="str">
        <f t="shared" si="109"/>
        <v/>
      </c>
      <c r="AP209" s="153" t="str">
        <f t="shared" si="128"/>
        <v/>
      </c>
      <c r="AQ209" s="153" t="str">
        <f t="shared" si="110"/>
        <v/>
      </c>
      <c r="AR209" s="153" t="str">
        <f t="shared" si="111"/>
        <v/>
      </c>
      <c r="AS209" s="141"/>
      <c r="AT209" s="211"/>
      <c r="AU209" s="211" t="str">
        <f t="shared" si="112"/>
        <v/>
      </c>
      <c r="AV209" s="153" t="str">
        <f t="shared" si="129"/>
        <v/>
      </c>
      <c r="AW209" s="153" t="str">
        <f t="shared" si="113"/>
        <v/>
      </c>
      <c r="AX209" s="153" t="str">
        <f t="shared" si="114"/>
        <v/>
      </c>
    </row>
    <row r="210" spans="1:50" ht="29.45" customHeight="1" x14ac:dyDescent="0.25">
      <c r="A210" s="216" t="str">
        <f>IF(B210="","",MAX($A$8:A209)+1)</f>
        <v/>
      </c>
      <c r="B210" s="216" t="str">
        <f>IF('N-Bedarf SK'!B210="","",'N-Bedarf SK'!B210)</f>
        <v/>
      </c>
      <c r="C210" s="217" t="str">
        <f>IF('N-Bedarf SK'!D210="","",'N-Bedarf SK'!D210)</f>
        <v/>
      </c>
      <c r="D210" s="218" t="str">
        <f>IF('N-Bedarf SK'!C210="","",'N-Bedarf SK'!C210)</f>
        <v/>
      </c>
      <c r="E210" s="219" t="str">
        <f>IF('N-Bedarf SK'!AE210="","",'N-Bedarf SK'!AE210)</f>
        <v/>
      </c>
      <c r="F210" s="219"/>
      <c r="G210" s="219"/>
      <c r="H210" s="345" t="str">
        <f t="shared" si="115"/>
        <v/>
      </c>
      <c r="I210" s="345" t="str">
        <f t="shared" si="116"/>
        <v/>
      </c>
      <c r="J210" s="345" t="str">
        <f t="shared" si="117"/>
        <v/>
      </c>
      <c r="K210" s="220">
        <f t="shared" si="130"/>
        <v>0</v>
      </c>
      <c r="L210" s="220">
        <f t="shared" si="118"/>
        <v>0</v>
      </c>
      <c r="M210" s="220">
        <f t="shared" si="119"/>
        <v>0</v>
      </c>
      <c r="N210" s="220" t="str">
        <f t="shared" si="120"/>
        <v/>
      </c>
      <c r="O210" s="220" t="str">
        <f t="shared" si="121"/>
        <v/>
      </c>
      <c r="P210" s="220" t="str">
        <f t="shared" si="122"/>
        <v/>
      </c>
      <c r="Q210" s="214" t="str">
        <f t="shared" si="99"/>
        <v/>
      </c>
      <c r="R210" s="141"/>
      <c r="S210" s="211"/>
      <c r="T210" s="211" t="str">
        <f t="shared" si="100"/>
        <v/>
      </c>
      <c r="U210" s="127" t="str">
        <f t="shared" si="123"/>
        <v/>
      </c>
      <c r="V210" s="127" t="str">
        <f t="shared" si="124"/>
        <v/>
      </c>
      <c r="W210" s="127" t="str">
        <f t="shared" si="101"/>
        <v/>
      </c>
      <c r="X210" s="127" t="str">
        <f t="shared" si="102"/>
        <v/>
      </c>
      <c r="Y210" s="141"/>
      <c r="Z210" s="211"/>
      <c r="AA210" s="212" t="str">
        <f t="shared" si="103"/>
        <v/>
      </c>
      <c r="AB210" s="127" t="str">
        <f t="shared" si="125"/>
        <v/>
      </c>
      <c r="AC210" s="127" t="str">
        <f t="shared" si="126"/>
        <v/>
      </c>
      <c r="AD210" s="127" t="str">
        <f t="shared" si="104"/>
        <v/>
      </c>
      <c r="AE210" s="127" t="str">
        <f t="shared" si="105"/>
        <v/>
      </c>
      <c r="AF210" s="213" t="str">
        <f t="shared" si="131"/>
        <v/>
      </c>
      <c r="AG210" s="141"/>
      <c r="AH210" s="211"/>
      <c r="AI210" s="211" t="str">
        <f t="shared" si="106"/>
        <v/>
      </c>
      <c r="AJ210" s="153" t="str">
        <f t="shared" si="127"/>
        <v/>
      </c>
      <c r="AK210" s="153" t="str">
        <f t="shared" si="107"/>
        <v/>
      </c>
      <c r="AL210" s="153" t="str">
        <f t="shared" si="108"/>
        <v/>
      </c>
      <c r="AM210" s="141"/>
      <c r="AN210" s="211"/>
      <c r="AO210" s="211" t="str">
        <f t="shared" si="109"/>
        <v/>
      </c>
      <c r="AP210" s="153" t="str">
        <f t="shared" si="128"/>
        <v/>
      </c>
      <c r="AQ210" s="153" t="str">
        <f t="shared" si="110"/>
        <v/>
      </c>
      <c r="AR210" s="153" t="str">
        <f t="shared" si="111"/>
        <v/>
      </c>
      <c r="AS210" s="141"/>
      <c r="AT210" s="211"/>
      <c r="AU210" s="211" t="str">
        <f t="shared" si="112"/>
        <v/>
      </c>
      <c r="AV210" s="153" t="str">
        <f t="shared" si="129"/>
        <v/>
      </c>
      <c r="AW210" s="153" t="str">
        <f t="shared" si="113"/>
        <v/>
      </c>
      <c r="AX210" s="153" t="str">
        <f t="shared" si="114"/>
        <v/>
      </c>
    </row>
    <row r="211" spans="1:50" ht="29.45" customHeight="1" x14ac:dyDescent="0.25">
      <c r="A211" s="216" t="str">
        <f>IF(B211="","",MAX($A$8:A210)+1)</f>
        <v/>
      </c>
      <c r="B211" s="216" t="str">
        <f>IF('N-Bedarf SK'!B211="","",'N-Bedarf SK'!B211)</f>
        <v/>
      </c>
      <c r="C211" s="217" t="str">
        <f>IF('N-Bedarf SK'!D211="","",'N-Bedarf SK'!D211)</f>
        <v/>
      </c>
      <c r="D211" s="218" t="str">
        <f>IF('N-Bedarf SK'!C211="","",'N-Bedarf SK'!C211)</f>
        <v/>
      </c>
      <c r="E211" s="219" t="str">
        <f>IF('N-Bedarf SK'!AE211="","",'N-Bedarf SK'!AE211)</f>
        <v/>
      </c>
      <c r="F211" s="219"/>
      <c r="G211" s="219"/>
      <c r="H211" s="345" t="str">
        <f t="shared" si="115"/>
        <v/>
      </c>
      <c r="I211" s="345" t="str">
        <f t="shared" si="116"/>
        <v/>
      </c>
      <c r="J211" s="345" t="str">
        <f t="shared" si="117"/>
        <v/>
      </c>
      <c r="K211" s="220">
        <f t="shared" si="130"/>
        <v>0</v>
      </c>
      <c r="L211" s="220">
        <f t="shared" si="118"/>
        <v>0</v>
      </c>
      <c r="M211" s="220">
        <f t="shared" si="119"/>
        <v>0</v>
      </c>
      <c r="N211" s="220" t="str">
        <f t="shared" si="120"/>
        <v/>
      </c>
      <c r="O211" s="220" t="str">
        <f t="shared" si="121"/>
        <v/>
      </c>
      <c r="P211" s="220" t="str">
        <f t="shared" si="122"/>
        <v/>
      </c>
      <c r="Q211" s="214" t="str">
        <f t="shared" si="99"/>
        <v/>
      </c>
      <c r="R211" s="141"/>
      <c r="S211" s="211"/>
      <c r="T211" s="211" t="str">
        <f t="shared" si="100"/>
        <v/>
      </c>
      <c r="U211" s="127" t="str">
        <f t="shared" si="123"/>
        <v/>
      </c>
      <c r="V211" s="127" t="str">
        <f t="shared" si="124"/>
        <v/>
      </c>
      <c r="W211" s="127" t="str">
        <f t="shared" si="101"/>
        <v/>
      </c>
      <c r="X211" s="127" t="str">
        <f t="shared" si="102"/>
        <v/>
      </c>
      <c r="Y211" s="141"/>
      <c r="Z211" s="211"/>
      <c r="AA211" s="212" t="str">
        <f t="shared" si="103"/>
        <v/>
      </c>
      <c r="AB211" s="127" t="str">
        <f t="shared" si="125"/>
        <v/>
      </c>
      <c r="AC211" s="127" t="str">
        <f t="shared" si="126"/>
        <v/>
      </c>
      <c r="AD211" s="127" t="str">
        <f t="shared" si="104"/>
        <v/>
      </c>
      <c r="AE211" s="127" t="str">
        <f t="shared" si="105"/>
        <v/>
      </c>
      <c r="AF211" s="213" t="str">
        <f t="shared" si="131"/>
        <v/>
      </c>
      <c r="AG211" s="141"/>
      <c r="AH211" s="211"/>
      <c r="AI211" s="211" t="str">
        <f t="shared" si="106"/>
        <v/>
      </c>
      <c r="AJ211" s="153" t="str">
        <f t="shared" si="127"/>
        <v/>
      </c>
      <c r="AK211" s="153" t="str">
        <f t="shared" si="107"/>
        <v/>
      </c>
      <c r="AL211" s="153" t="str">
        <f t="shared" si="108"/>
        <v/>
      </c>
      <c r="AM211" s="141"/>
      <c r="AN211" s="211"/>
      <c r="AO211" s="211" t="str">
        <f t="shared" si="109"/>
        <v/>
      </c>
      <c r="AP211" s="153" t="str">
        <f t="shared" si="128"/>
        <v/>
      </c>
      <c r="AQ211" s="153" t="str">
        <f t="shared" si="110"/>
        <v/>
      </c>
      <c r="AR211" s="153" t="str">
        <f t="shared" si="111"/>
        <v/>
      </c>
      <c r="AS211" s="141"/>
      <c r="AT211" s="211"/>
      <c r="AU211" s="211" t="str">
        <f t="shared" si="112"/>
        <v/>
      </c>
      <c r="AV211" s="153" t="str">
        <f t="shared" si="129"/>
        <v/>
      </c>
      <c r="AW211" s="153" t="str">
        <f t="shared" si="113"/>
        <v/>
      </c>
      <c r="AX211" s="153" t="str">
        <f t="shared" si="114"/>
        <v/>
      </c>
    </row>
    <row r="212" spans="1:50" ht="29.45" customHeight="1" x14ac:dyDescent="0.25">
      <c r="A212" s="216" t="str">
        <f>IF(B212="","",MAX($A$8:A211)+1)</f>
        <v/>
      </c>
      <c r="B212" s="216" t="str">
        <f>IF('N-Bedarf SK'!B212="","",'N-Bedarf SK'!B212)</f>
        <v/>
      </c>
      <c r="C212" s="217" t="str">
        <f>IF('N-Bedarf SK'!D212="","",'N-Bedarf SK'!D212)</f>
        <v/>
      </c>
      <c r="D212" s="218" t="str">
        <f>IF('N-Bedarf SK'!C212="","",'N-Bedarf SK'!C212)</f>
        <v/>
      </c>
      <c r="E212" s="219" t="str">
        <f>IF('N-Bedarf SK'!AE212="","",'N-Bedarf SK'!AE212)</f>
        <v/>
      </c>
      <c r="F212" s="219"/>
      <c r="G212" s="219"/>
      <c r="H212" s="345" t="str">
        <f t="shared" si="115"/>
        <v/>
      </c>
      <c r="I212" s="345" t="str">
        <f t="shared" si="116"/>
        <v/>
      </c>
      <c r="J212" s="345" t="str">
        <f t="shared" si="117"/>
        <v/>
      </c>
      <c r="K212" s="220">
        <f t="shared" si="130"/>
        <v>0</v>
      </c>
      <c r="L212" s="220">
        <f t="shared" si="118"/>
        <v>0</v>
      </c>
      <c r="M212" s="220">
        <f t="shared" si="119"/>
        <v>0</v>
      </c>
      <c r="N212" s="220" t="str">
        <f t="shared" si="120"/>
        <v/>
      </c>
      <c r="O212" s="220" t="str">
        <f t="shared" si="121"/>
        <v/>
      </c>
      <c r="P212" s="220" t="str">
        <f t="shared" si="122"/>
        <v/>
      </c>
      <c r="Q212" s="214" t="str">
        <f t="shared" si="99"/>
        <v/>
      </c>
      <c r="R212" s="141"/>
      <c r="S212" s="211"/>
      <c r="T212" s="211" t="str">
        <f t="shared" si="100"/>
        <v/>
      </c>
      <c r="U212" s="127" t="str">
        <f t="shared" si="123"/>
        <v/>
      </c>
      <c r="V212" s="127" t="str">
        <f t="shared" si="124"/>
        <v/>
      </c>
      <c r="W212" s="127" t="str">
        <f t="shared" si="101"/>
        <v/>
      </c>
      <c r="X212" s="127" t="str">
        <f t="shared" si="102"/>
        <v/>
      </c>
      <c r="Y212" s="141"/>
      <c r="Z212" s="211"/>
      <c r="AA212" s="212" t="str">
        <f t="shared" si="103"/>
        <v/>
      </c>
      <c r="AB212" s="127" t="str">
        <f t="shared" si="125"/>
        <v/>
      </c>
      <c r="AC212" s="127" t="str">
        <f t="shared" si="126"/>
        <v/>
      </c>
      <c r="AD212" s="127" t="str">
        <f t="shared" si="104"/>
        <v/>
      </c>
      <c r="AE212" s="127" t="str">
        <f t="shared" si="105"/>
        <v/>
      </c>
      <c r="AF212" s="213" t="str">
        <f t="shared" si="131"/>
        <v/>
      </c>
      <c r="AG212" s="141"/>
      <c r="AH212" s="211"/>
      <c r="AI212" s="211" t="str">
        <f t="shared" si="106"/>
        <v/>
      </c>
      <c r="AJ212" s="153" t="str">
        <f t="shared" si="127"/>
        <v/>
      </c>
      <c r="AK212" s="153" t="str">
        <f t="shared" si="107"/>
        <v/>
      </c>
      <c r="AL212" s="153" t="str">
        <f t="shared" si="108"/>
        <v/>
      </c>
      <c r="AM212" s="141"/>
      <c r="AN212" s="211"/>
      <c r="AO212" s="211" t="str">
        <f t="shared" si="109"/>
        <v/>
      </c>
      <c r="AP212" s="153" t="str">
        <f t="shared" si="128"/>
        <v/>
      </c>
      <c r="AQ212" s="153" t="str">
        <f t="shared" si="110"/>
        <v/>
      </c>
      <c r="AR212" s="153" t="str">
        <f t="shared" si="111"/>
        <v/>
      </c>
      <c r="AS212" s="141"/>
      <c r="AT212" s="211"/>
      <c r="AU212" s="211" t="str">
        <f t="shared" si="112"/>
        <v/>
      </c>
      <c r="AV212" s="153" t="str">
        <f t="shared" si="129"/>
        <v/>
      </c>
      <c r="AW212" s="153" t="str">
        <f t="shared" si="113"/>
        <v/>
      </c>
      <c r="AX212" s="153" t="str">
        <f t="shared" si="114"/>
        <v/>
      </c>
    </row>
    <row r="213" spans="1:50" ht="29.45" customHeight="1" x14ac:dyDescent="0.25">
      <c r="A213" s="216" t="str">
        <f>IF(B213="","",MAX($A$8:A212)+1)</f>
        <v/>
      </c>
      <c r="B213" s="216" t="str">
        <f>IF('N-Bedarf SK'!B213="","",'N-Bedarf SK'!B213)</f>
        <v/>
      </c>
      <c r="C213" s="217" t="str">
        <f>IF('N-Bedarf SK'!D213="","",'N-Bedarf SK'!D213)</f>
        <v/>
      </c>
      <c r="D213" s="218" t="str">
        <f>IF('N-Bedarf SK'!C213="","",'N-Bedarf SK'!C213)</f>
        <v/>
      </c>
      <c r="E213" s="219" t="str">
        <f>IF('N-Bedarf SK'!AE213="","",'N-Bedarf SK'!AE213)</f>
        <v/>
      </c>
      <c r="F213" s="219"/>
      <c r="G213" s="219"/>
      <c r="H213" s="345" t="str">
        <f t="shared" si="115"/>
        <v/>
      </c>
      <c r="I213" s="345" t="str">
        <f t="shared" si="116"/>
        <v/>
      </c>
      <c r="J213" s="345" t="str">
        <f t="shared" si="117"/>
        <v/>
      </c>
      <c r="K213" s="220">
        <f t="shared" si="130"/>
        <v>0</v>
      </c>
      <c r="L213" s="220">
        <f t="shared" si="118"/>
        <v>0</v>
      </c>
      <c r="M213" s="220">
        <f t="shared" si="119"/>
        <v>0</v>
      </c>
      <c r="N213" s="220" t="str">
        <f t="shared" si="120"/>
        <v/>
      </c>
      <c r="O213" s="220" t="str">
        <f t="shared" si="121"/>
        <v/>
      </c>
      <c r="P213" s="220" t="str">
        <f t="shared" si="122"/>
        <v/>
      </c>
      <c r="Q213" s="214" t="str">
        <f t="shared" si="99"/>
        <v/>
      </c>
      <c r="R213" s="141"/>
      <c r="S213" s="211"/>
      <c r="T213" s="211" t="str">
        <f t="shared" si="100"/>
        <v/>
      </c>
      <c r="U213" s="127" t="str">
        <f t="shared" si="123"/>
        <v/>
      </c>
      <c r="V213" s="127" t="str">
        <f t="shared" si="124"/>
        <v/>
      </c>
      <c r="W213" s="127" t="str">
        <f t="shared" si="101"/>
        <v/>
      </c>
      <c r="X213" s="127" t="str">
        <f t="shared" si="102"/>
        <v/>
      </c>
      <c r="Y213" s="141"/>
      <c r="Z213" s="211"/>
      <c r="AA213" s="212" t="str">
        <f t="shared" si="103"/>
        <v/>
      </c>
      <c r="AB213" s="127" t="str">
        <f t="shared" si="125"/>
        <v/>
      </c>
      <c r="AC213" s="127" t="str">
        <f t="shared" si="126"/>
        <v/>
      </c>
      <c r="AD213" s="127" t="str">
        <f t="shared" si="104"/>
        <v/>
      </c>
      <c r="AE213" s="127" t="str">
        <f t="shared" si="105"/>
        <v/>
      </c>
      <c r="AF213" s="213" t="str">
        <f t="shared" si="131"/>
        <v/>
      </c>
      <c r="AG213" s="141"/>
      <c r="AH213" s="211"/>
      <c r="AI213" s="211" t="str">
        <f t="shared" si="106"/>
        <v/>
      </c>
      <c r="AJ213" s="153" t="str">
        <f t="shared" si="127"/>
        <v/>
      </c>
      <c r="AK213" s="153" t="str">
        <f t="shared" si="107"/>
        <v/>
      </c>
      <c r="AL213" s="153" t="str">
        <f t="shared" si="108"/>
        <v/>
      </c>
      <c r="AM213" s="141"/>
      <c r="AN213" s="211"/>
      <c r="AO213" s="211" t="str">
        <f t="shared" si="109"/>
        <v/>
      </c>
      <c r="AP213" s="153" t="str">
        <f t="shared" si="128"/>
        <v/>
      </c>
      <c r="AQ213" s="153" t="str">
        <f t="shared" si="110"/>
        <v/>
      </c>
      <c r="AR213" s="153" t="str">
        <f t="shared" si="111"/>
        <v/>
      </c>
      <c r="AS213" s="141"/>
      <c r="AT213" s="211"/>
      <c r="AU213" s="211" t="str">
        <f t="shared" si="112"/>
        <v/>
      </c>
      <c r="AV213" s="153" t="str">
        <f t="shared" si="129"/>
        <v/>
      </c>
      <c r="AW213" s="153" t="str">
        <f t="shared" si="113"/>
        <v/>
      </c>
      <c r="AX213" s="153" t="str">
        <f t="shared" si="114"/>
        <v/>
      </c>
    </row>
    <row r="214" spans="1:50" ht="29.45" customHeight="1" x14ac:dyDescent="0.25">
      <c r="A214" s="216" t="str">
        <f>IF(B214="","",MAX($A$8:A213)+1)</f>
        <v/>
      </c>
      <c r="B214" s="216" t="str">
        <f>IF('N-Bedarf SK'!B214="","",'N-Bedarf SK'!B214)</f>
        <v/>
      </c>
      <c r="C214" s="217" t="str">
        <f>IF('N-Bedarf SK'!D214="","",'N-Bedarf SK'!D214)</f>
        <v/>
      </c>
      <c r="D214" s="218" t="str">
        <f>IF('N-Bedarf SK'!C214="","",'N-Bedarf SK'!C214)</f>
        <v/>
      </c>
      <c r="E214" s="219" t="str">
        <f>IF('N-Bedarf SK'!AE214="","",'N-Bedarf SK'!AE214)</f>
        <v/>
      </c>
      <c r="F214" s="219"/>
      <c r="G214" s="219"/>
      <c r="H214" s="345" t="str">
        <f t="shared" si="115"/>
        <v/>
      </c>
      <c r="I214" s="345" t="str">
        <f t="shared" si="116"/>
        <v/>
      </c>
      <c r="J214" s="345" t="str">
        <f t="shared" si="117"/>
        <v/>
      </c>
      <c r="K214" s="220">
        <f t="shared" si="130"/>
        <v>0</v>
      </c>
      <c r="L214" s="220">
        <f t="shared" si="118"/>
        <v>0</v>
      </c>
      <c r="M214" s="220">
        <f t="shared" si="119"/>
        <v>0</v>
      </c>
      <c r="N214" s="220" t="str">
        <f t="shared" si="120"/>
        <v/>
      </c>
      <c r="O214" s="220" t="str">
        <f t="shared" si="121"/>
        <v/>
      </c>
      <c r="P214" s="220" t="str">
        <f t="shared" si="122"/>
        <v/>
      </c>
      <c r="Q214" s="214" t="str">
        <f t="shared" si="99"/>
        <v/>
      </c>
      <c r="R214" s="141"/>
      <c r="S214" s="211"/>
      <c r="T214" s="211" t="str">
        <f t="shared" si="100"/>
        <v/>
      </c>
      <c r="U214" s="127" t="str">
        <f t="shared" si="123"/>
        <v/>
      </c>
      <c r="V214" s="127" t="str">
        <f t="shared" si="124"/>
        <v/>
      </c>
      <c r="W214" s="127" t="str">
        <f t="shared" si="101"/>
        <v/>
      </c>
      <c r="X214" s="127" t="str">
        <f t="shared" si="102"/>
        <v/>
      </c>
      <c r="Y214" s="141"/>
      <c r="Z214" s="211"/>
      <c r="AA214" s="212" t="str">
        <f t="shared" si="103"/>
        <v/>
      </c>
      <c r="AB214" s="127" t="str">
        <f t="shared" si="125"/>
        <v/>
      </c>
      <c r="AC214" s="127" t="str">
        <f t="shared" si="126"/>
        <v/>
      </c>
      <c r="AD214" s="127" t="str">
        <f t="shared" si="104"/>
        <v/>
      </c>
      <c r="AE214" s="127" t="str">
        <f t="shared" si="105"/>
        <v/>
      </c>
      <c r="AF214" s="213" t="str">
        <f t="shared" si="131"/>
        <v/>
      </c>
      <c r="AG214" s="141"/>
      <c r="AH214" s="211"/>
      <c r="AI214" s="211" t="str">
        <f t="shared" si="106"/>
        <v/>
      </c>
      <c r="AJ214" s="153" t="str">
        <f t="shared" si="127"/>
        <v/>
      </c>
      <c r="AK214" s="153" t="str">
        <f t="shared" si="107"/>
        <v/>
      </c>
      <c r="AL214" s="153" t="str">
        <f t="shared" si="108"/>
        <v/>
      </c>
      <c r="AM214" s="141"/>
      <c r="AN214" s="211"/>
      <c r="AO214" s="211" t="str">
        <f t="shared" si="109"/>
        <v/>
      </c>
      <c r="AP214" s="153" t="str">
        <f t="shared" si="128"/>
        <v/>
      </c>
      <c r="AQ214" s="153" t="str">
        <f t="shared" si="110"/>
        <v/>
      </c>
      <c r="AR214" s="153" t="str">
        <f t="shared" si="111"/>
        <v/>
      </c>
      <c r="AS214" s="141"/>
      <c r="AT214" s="211"/>
      <c r="AU214" s="211" t="str">
        <f t="shared" si="112"/>
        <v/>
      </c>
      <c r="AV214" s="153" t="str">
        <f t="shared" si="129"/>
        <v/>
      </c>
      <c r="AW214" s="153" t="str">
        <f t="shared" si="113"/>
        <v/>
      </c>
      <c r="AX214" s="153" t="str">
        <f t="shared" si="114"/>
        <v/>
      </c>
    </row>
    <row r="215" spans="1:50" ht="29.45" customHeight="1" x14ac:dyDescent="0.25">
      <c r="A215" s="216" t="str">
        <f>IF(B215="","",MAX($A$8:A214)+1)</f>
        <v/>
      </c>
      <c r="B215" s="216" t="str">
        <f>IF('N-Bedarf SK'!B215="","",'N-Bedarf SK'!B215)</f>
        <v/>
      </c>
      <c r="C215" s="217" t="str">
        <f>IF('N-Bedarf SK'!D215="","",'N-Bedarf SK'!D215)</f>
        <v/>
      </c>
      <c r="D215" s="218" t="str">
        <f>IF('N-Bedarf SK'!C215="","",'N-Bedarf SK'!C215)</f>
        <v/>
      </c>
      <c r="E215" s="219" t="str">
        <f>IF('N-Bedarf SK'!AE215="","",'N-Bedarf SK'!AE215)</f>
        <v/>
      </c>
      <c r="F215" s="219"/>
      <c r="G215" s="219"/>
      <c r="H215" s="345" t="str">
        <f t="shared" si="115"/>
        <v/>
      </c>
      <c r="I215" s="345" t="str">
        <f t="shared" si="116"/>
        <v/>
      </c>
      <c r="J215" s="345" t="str">
        <f t="shared" si="117"/>
        <v/>
      </c>
      <c r="K215" s="220">
        <f t="shared" si="130"/>
        <v>0</v>
      </c>
      <c r="L215" s="220">
        <f t="shared" si="118"/>
        <v>0</v>
      </c>
      <c r="M215" s="220">
        <f t="shared" si="119"/>
        <v>0</v>
      </c>
      <c r="N215" s="220" t="str">
        <f t="shared" si="120"/>
        <v/>
      </c>
      <c r="O215" s="220" t="str">
        <f t="shared" si="121"/>
        <v/>
      </c>
      <c r="P215" s="220" t="str">
        <f t="shared" si="122"/>
        <v/>
      </c>
      <c r="Q215" s="214" t="str">
        <f t="shared" si="99"/>
        <v/>
      </c>
      <c r="R215" s="141"/>
      <c r="S215" s="211"/>
      <c r="T215" s="211" t="str">
        <f t="shared" si="100"/>
        <v/>
      </c>
      <c r="U215" s="127" t="str">
        <f t="shared" si="123"/>
        <v/>
      </c>
      <c r="V215" s="127" t="str">
        <f t="shared" si="124"/>
        <v/>
      </c>
      <c r="W215" s="127" t="str">
        <f t="shared" si="101"/>
        <v/>
      </c>
      <c r="X215" s="127" t="str">
        <f t="shared" si="102"/>
        <v/>
      </c>
      <c r="Y215" s="141"/>
      <c r="Z215" s="211"/>
      <c r="AA215" s="212" t="str">
        <f t="shared" si="103"/>
        <v/>
      </c>
      <c r="AB215" s="127" t="str">
        <f t="shared" si="125"/>
        <v/>
      </c>
      <c r="AC215" s="127" t="str">
        <f t="shared" si="126"/>
        <v/>
      </c>
      <c r="AD215" s="127" t="str">
        <f t="shared" si="104"/>
        <v/>
      </c>
      <c r="AE215" s="127" t="str">
        <f t="shared" si="105"/>
        <v/>
      </c>
      <c r="AF215" s="213" t="str">
        <f t="shared" si="131"/>
        <v/>
      </c>
      <c r="AG215" s="141"/>
      <c r="AH215" s="211"/>
      <c r="AI215" s="211" t="str">
        <f t="shared" si="106"/>
        <v/>
      </c>
      <c r="AJ215" s="153" t="str">
        <f t="shared" si="127"/>
        <v/>
      </c>
      <c r="AK215" s="153" t="str">
        <f t="shared" si="107"/>
        <v/>
      </c>
      <c r="AL215" s="153" t="str">
        <f t="shared" si="108"/>
        <v/>
      </c>
      <c r="AM215" s="141"/>
      <c r="AN215" s="211"/>
      <c r="AO215" s="211" t="str">
        <f t="shared" si="109"/>
        <v/>
      </c>
      <c r="AP215" s="153" t="str">
        <f t="shared" si="128"/>
        <v/>
      </c>
      <c r="AQ215" s="153" t="str">
        <f t="shared" si="110"/>
        <v/>
      </c>
      <c r="AR215" s="153" t="str">
        <f t="shared" si="111"/>
        <v/>
      </c>
      <c r="AS215" s="141"/>
      <c r="AT215" s="211"/>
      <c r="AU215" s="211" t="str">
        <f t="shared" si="112"/>
        <v/>
      </c>
      <c r="AV215" s="153" t="str">
        <f t="shared" si="129"/>
        <v/>
      </c>
      <c r="AW215" s="153" t="str">
        <f t="shared" si="113"/>
        <v/>
      </c>
      <c r="AX215" s="153" t="str">
        <f t="shared" si="114"/>
        <v/>
      </c>
    </row>
    <row r="216" spans="1:50" ht="29.45" customHeight="1" x14ac:dyDescent="0.25">
      <c r="A216" s="216" t="str">
        <f>IF(B216="","",MAX($A$8:A215)+1)</f>
        <v/>
      </c>
      <c r="B216" s="216" t="str">
        <f>IF('N-Bedarf SK'!B216="","",'N-Bedarf SK'!B216)</f>
        <v/>
      </c>
      <c r="C216" s="217" t="str">
        <f>IF('N-Bedarf SK'!D216="","",'N-Bedarf SK'!D216)</f>
        <v/>
      </c>
      <c r="D216" s="218" t="str">
        <f>IF('N-Bedarf SK'!C216="","",'N-Bedarf SK'!C216)</f>
        <v/>
      </c>
      <c r="E216" s="219" t="str">
        <f>IF('N-Bedarf SK'!AE216="","",'N-Bedarf SK'!AE216)</f>
        <v/>
      </c>
      <c r="F216" s="219"/>
      <c r="G216" s="219"/>
      <c r="H216" s="345" t="str">
        <f t="shared" si="115"/>
        <v/>
      </c>
      <c r="I216" s="345" t="str">
        <f t="shared" si="116"/>
        <v/>
      </c>
      <c r="J216" s="345" t="str">
        <f t="shared" si="117"/>
        <v/>
      </c>
      <c r="K216" s="220">
        <f t="shared" si="130"/>
        <v>0</v>
      </c>
      <c r="L216" s="220">
        <f t="shared" si="118"/>
        <v>0</v>
      </c>
      <c r="M216" s="220">
        <f t="shared" si="119"/>
        <v>0</v>
      </c>
      <c r="N216" s="220" t="str">
        <f t="shared" si="120"/>
        <v/>
      </c>
      <c r="O216" s="220" t="str">
        <f t="shared" si="121"/>
        <v/>
      </c>
      <c r="P216" s="220" t="str">
        <f t="shared" si="122"/>
        <v/>
      </c>
      <c r="Q216" s="214" t="str">
        <f t="shared" si="99"/>
        <v/>
      </c>
      <c r="R216" s="141"/>
      <c r="S216" s="211"/>
      <c r="T216" s="211" t="str">
        <f t="shared" si="100"/>
        <v/>
      </c>
      <c r="U216" s="127" t="str">
        <f t="shared" si="123"/>
        <v/>
      </c>
      <c r="V216" s="127" t="str">
        <f t="shared" si="124"/>
        <v/>
      </c>
      <c r="W216" s="127" t="str">
        <f t="shared" si="101"/>
        <v/>
      </c>
      <c r="X216" s="127" t="str">
        <f t="shared" si="102"/>
        <v/>
      </c>
      <c r="Y216" s="141"/>
      <c r="Z216" s="211"/>
      <c r="AA216" s="212" t="str">
        <f t="shared" si="103"/>
        <v/>
      </c>
      <c r="AB216" s="127" t="str">
        <f t="shared" si="125"/>
        <v/>
      </c>
      <c r="AC216" s="127" t="str">
        <f t="shared" si="126"/>
        <v/>
      </c>
      <c r="AD216" s="127" t="str">
        <f t="shared" si="104"/>
        <v/>
      </c>
      <c r="AE216" s="127" t="str">
        <f t="shared" si="105"/>
        <v/>
      </c>
      <c r="AF216" s="213" t="str">
        <f t="shared" si="131"/>
        <v/>
      </c>
      <c r="AG216" s="141"/>
      <c r="AH216" s="211"/>
      <c r="AI216" s="211" t="str">
        <f t="shared" si="106"/>
        <v/>
      </c>
      <c r="AJ216" s="153" t="str">
        <f t="shared" si="127"/>
        <v/>
      </c>
      <c r="AK216" s="153" t="str">
        <f t="shared" si="107"/>
        <v/>
      </c>
      <c r="AL216" s="153" t="str">
        <f t="shared" si="108"/>
        <v/>
      </c>
      <c r="AM216" s="141"/>
      <c r="AN216" s="211"/>
      <c r="AO216" s="211" t="str">
        <f t="shared" si="109"/>
        <v/>
      </c>
      <c r="AP216" s="153" t="str">
        <f t="shared" si="128"/>
        <v/>
      </c>
      <c r="AQ216" s="153" t="str">
        <f t="shared" si="110"/>
        <v/>
      </c>
      <c r="AR216" s="153" t="str">
        <f t="shared" si="111"/>
        <v/>
      </c>
      <c r="AS216" s="141"/>
      <c r="AT216" s="211"/>
      <c r="AU216" s="211" t="str">
        <f t="shared" si="112"/>
        <v/>
      </c>
      <c r="AV216" s="153" t="str">
        <f t="shared" si="129"/>
        <v/>
      </c>
      <c r="AW216" s="153" t="str">
        <f t="shared" si="113"/>
        <v/>
      </c>
      <c r="AX216" s="153" t="str">
        <f t="shared" si="114"/>
        <v/>
      </c>
    </row>
    <row r="217" spans="1:50" ht="29.45" customHeight="1" x14ac:dyDescent="0.25">
      <c r="A217" s="216" t="str">
        <f>IF(B217="","",MAX($A$8:A216)+1)</f>
        <v/>
      </c>
      <c r="B217" s="216" t="str">
        <f>IF('N-Bedarf SK'!B217="","",'N-Bedarf SK'!B217)</f>
        <v/>
      </c>
      <c r="C217" s="217" t="str">
        <f>IF('N-Bedarf SK'!D217="","",'N-Bedarf SK'!D217)</f>
        <v/>
      </c>
      <c r="D217" s="218" t="str">
        <f>IF('N-Bedarf SK'!C217="","",'N-Bedarf SK'!C217)</f>
        <v/>
      </c>
      <c r="E217" s="219" t="str">
        <f>IF('N-Bedarf SK'!AE217="","",'N-Bedarf SK'!AE217)</f>
        <v/>
      </c>
      <c r="F217" s="219"/>
      <c r="G217" s="219"/>
      <c r="H217" s="345" t="str">
        <f t="shared" si="115"/>
        <v/>
      </c>
      <c r="I217" s="345" t="str">
        <f t="shared" si="116"/>
        <v/>
      </c>
      <c r="J217" s="345" t="str">
        <f t="shared" si="117"/>
        <v/>
      </c>
      <c r="K217" s="220">
        <f t="shared" si="130"/>
        <v>0</v>
      </c>
      <c r="L217" s="220">
        <f t="shared" si="118"/>
        <v>0</v>
      </c>
      <c r="M217" s="220">
        <f t="shared" si="119"/>
        <v>0</v>
      </c>
      <c r="N217" s="220" t="str">
        <f t="shared" si="120"/>
        <v/>
      </c>
      <c r="O217" s="220" t="str">
        <f t="shared" si="121"/>
        <v/>
      </c>
      <c r="P217" s="220" t="str">
        <f t="shared" si="122"/>
        <v/>
      </c>
      <c r="Q217" s="214" t="str">
        <f t="shared" si="99"/>
        <v/>
      </c>
      <c r="R217" s="141"/>
      <c r="S217" s="211"/>
      <c r="T217" s="211" t="str">
        <f t="shared" si="100"/>
        <v/>
      </c>
      <c r="U217" s="127" t="str">
        <f t="shared" si="123"/>
        <v/>
      </c>
      <c r="V217" s="127" t="str">
        <f t="shared" si="124"/>
        <v/>
      </c>
      <c r="W217" s="127" t="str">
        <f t="shared" si="101"/>
        <v/>
      </c>
      <c r="X217" s="127" t="str">
        <f t="shared" si="102"/>
        <v/>
      </c>
      <c r="Y217" s="141"/>
      <c r="Z217" s="211"/>
      <c r="AA217" s="212" t="str">
        <f t="shared" si="103"/>
        <v/>
      </c>
      <c r="AB217" s="127" t="str">
        <f t="shared" si="125"/>
        <v/>
      </c>
      <c r="AC217" s="127" t="str">
        <f t="shared" si="126"/>
        <v/>
      </c>
      <c r="AD217" s="127" t="str">
        <f t="shared" si="104"/>
        <v/>
      </c>
      <c r="AE217" s="127" t="str">
        <f t="shared" si="105"/>
        <v/>
      </c>
      <c r="AF217" s="213" t="str">
        <f t="shared" si="131"/>
        <v/>
      </c>
      <c r="AG217" s="141"/>
      <c r="AH217" s="211"/>
      <c r="AI217" s="211" t="str">
        <f t="shared" si="106"/>
        <v/>
      </c>
      <c r="AJ217" s="153" t="str">
        <f t="shared" si="127"/>
        <v/>
      </c>
      <c r="AK217" s="153" t="str">
        <f t="shared" si="107"/>
        <v/>
      </c>
      <c r="AL217" s="153" t="str">
        <f t="shared" si="108"/>
        <v/>
      </c>
      <c r="AM217" s="141"/>
      <c r="AN217" s="211"/>
      <c r="AO217" s="211" t="str">
        <f t="shared" si="109"/>
        <v/>
      </c>
      <c r="AP217" s="153" t="str">
        <f t="shared" si="128"/>
        <v/>
      </c>
      <c r="AQ217" s="153" t="str">
        <f t="shared" si="110"/>
        <v/>
      </c>
      <c r="AR217" s="153" t="str">
        <f t="shared" si="111"/>
        <v/>
      </c>
      <c r="AS217" s="141"/>
      <c r="AT217" s="211"/>
      <c r="AU217" s="211" t="str">
        <f t="shared" si="112"/>
        <v/>
      </c>
      <c r="AV217" s="153" t="str">
        <f t="shared" si="129"/>
        <v/>
      </c>
      <c r="AW217" s="153" t="str">
        <f t="shared" si="113"/>
        <v/>
      </c>
      <c r="AX217" s="153" t="str">
        <f t="shared" si="114"/>
        <v/>
      </c>
    </row>
    <row r="218" spans="1:50" ht="29.45" customHeight="1" x14ac:dyDescent="0.25">
      <c r="A218" s="216" t="str">
        <f>IF(B218="","",MAX($A$8:A217)+1)</f>
        <v/>
      </c>
      <c r="B218" s="216" t="str">
        <f>IF('N-Bedarf SK'!B218="","",'N-Bedarf SK'!B218)</f>
        <v/>
      </c>
      <c r="C218" s="217" t="str">
        <f>IF('N-Bedarf SK'!D218="","",'N-Bedarf SK'!D218)</f>
        <v/>
      </c>
      <c r="D218" s="218" t="str">
        <f>IF('N-Bedarf SK'!C218="","",'N-Bedarf SK'!C218)</f>
        <v/>
      </c>
      <c r="E218" s="219" t="str">
        <f>IF('N-Bedarf SK'!AE218="","",'N-Bedarf SK'!AE218)</f>
        <v/>
      </c>
      <c r="F218" s="219"/>
      <c r="G218" s="219"/>
      <c r="H218" s="345" t="str">
        <f t="shared" si="115"/>
        <v/>
      </c>
      <c r="I218" s="345" t="str">
        <f t="shared" si="116"/>
        <v/>
      </c>
      <c r="J218" s="345" t="str">
        <f t="shared" si="117"/>
        <v/>
      </c>
      <c r="K218" s="220">
        <f t="shared" si="130"/>
        <v>0</v>
      </c>
      <c r="L218" s="220">
        <f t="shared" si="118"/>
        <v>0</v>
      </c>
      <c r="M218" s="220">
        <f t="shared" si="119"/>
        <v>0</v>
      </c>
      <c r="N218" s="220" t="str">
        <f t="shared" si="120"/>
        <v/>
      </c>
      <c r="O218" s="220" t="str">
        <f t="shared" si="121"/>
        <v/>
      </c>
      <c r="P218" s="220" t="str">
        <f t="shared" si="122"/>
        <v/>
      </c>
      <c r="Q218" s="214" t="str">
        <f t="shared" si="99"/>
        <v/>
      </c>
      <c r="R218" s="141"/>
      <c r="S218" s="211"/>
      <c r="T218" s="211" t="str">
        <f t="shared" si="100"/>
        <v/>
      </c>
      <c r="U218" s="127" t="str">
        <f t="shared" si="123"/>
        <v/>
      </c>
      <c r="V218" s="127" t="str">
        <f t="shared" si="124"/>
        <v/>
      </c>
      <c r="W218" s="127" t="str">
        <f t="shared" si="101"/>
        <v/>
      </c>
      <c r="X218" s="127" t="str">
        <f t="shared" si="102"/>
        <v/>
      </c>
      <c r="Y218" s="141"/>
      <c r="Z218" s="211"/>
      <c r="AA218" s="212" t="str">
        <f t="shared" si="103"/>
        <v/>
      </c>
      <c r="AB218" s="127" t="str">
        <f t="shared" si="125"/>
        <v/>
      </c>
      <c r="AC218" s="127" t="str">
        <f t="shared" si="126"/>
        <v/>
      </c>
      <c r="AD218" s="127" t="str">
        <f t="shared" si="104"/>
        <v/>
      </c>
      <c r="AE218" s="127" t="str">
        <f t="shared" si="105"/>
        <v/>
      </c>
      <c r="AF218" s="213" t="str">
        <f t="shared" si="131"/>
        <v/>
      </c>
      <c r="AG218" s="141"/>
      <c r="AH218" s="211"/>
      <c r="AI218" s="211" t="str">
        <f t="shared" si="106"/>
        <v/>
      </c>
      <c r="AJ218" s="153" t="str">
        <f t="shared" si="127"/>
        <v/>
      </c>
      <c r="AK218" s="153" t="str">
        <f t="shared" si="107"/>
        <v/>
      </c>
      <c r="AL218" s="153" t="str">
        <f t="shared" si="108"/>
        <v/>
      </c>
      <c r="AM218" s="141"/>
      <c r="AN218" s="211"/>
      <c r="AO218" s="211" t="str">
        <f t="shared" si="109"/>
        <v/>
      </c>
      <c r="AP218" s="153" t="str">
        <f t="shared" si="128"/>
        <v/>
      </c>
      <c r="AQ218" s="153" t="str">
        <f t="shared" si="110"/>
        <v/>
      </c>
      <c r="AR218" s="153" t="str">
        <f t="shared" si="111"/>
        <v/>
      </c>
      <c r="AS218" s="141"/>
      <c r="AT218" s="211"/>
      <c r="AU218" s="211" t="str">
        <f t="shared" si="112"/>
        <v/>
      </c>
      <c r="AV218" s="153" t="str">
        <f t="shared" si="129"/>
        <v/>
      </c>
      <c r="AW218" s="153" t="str">
        <f t="shared" si="113"/>
        <v/>
      </c>
      <c r="AX218" s="153" t="str">
        <f t="shared" si="114"/>
        <v/>
      </c>
    </row>
    <row r="219" spans="1:50" ht="29.45" customHeight="1" x14ac:dyDescent="0.25">
      <c r="A219" s="216" t="str">
        <f>IF(B219="","",MAX($A$8:A218)+1)</f>
        <v/>
      </c>
      <c r="B219" s="216" t="str">
        <f>IF('N-Bedarf SK'!B219="","",'N-Bedarf SK'!B219)</f>
        <v/>
      </c>
      <c r="C219" s="217" t="str">
        <f>IF('N-Bedarf SK'!D219="","",'N-Bedarf SK'!D219)</f>
        <v/>
      </c>
      <c r="D219" s="218" t="str">
        <f>IF('N-Bedarf SK'!C219="","",'N-Bedarf SK'!C219)</f>
        <v/>
      </c>
      <c r="E219" s="219" t="str">
        <f>IF('N-Bedarf SK'!AE219="","",'N-Bedarf SK'!AE219)</f>
        <v/>
      </c>
      <c r="F219" s="219"/>
      <c r="G219" s="219"/>
      <c r="H219" s="345" t="str">
        <f t="shared" si="115"/>
        <v/>
      </c>
      <c r="I219" s="345" t="str">
        <f t="shared" si="116"/>
        <v/>
      </c>
      <c r="J219" s="345" t="str">
        <f t="shared" si="117"/>
        <v/>
      </c>
      <c r="K219" s="220">
        <f t="shared" si="130"/>
        <v>0</v>
      </c>
      <c r="L219" s="220">
        <f t="shared" si="118"/>
        <v>0</v>
      </c>
      <c r="M219" s="220">
        <f t="shared" si="119"/>
        <v>0</v>
      </c>
      <c r="N219" s="220" t="str">
        <f t="shared" si="120"/>
        <v/>
      </c>
      <c r="O219" s="220" t="str">
        <f t="shared" si="121"/>
        <v/>
      </c>
      <c r="P219" s="220" t="str">
        <f t="shared" si="122"/>
        <v/>
      </c>
      <c r="Q219" s="214" t="str">
        <f t="shared" si="99"/>
        <v/>
      </c>
      <c r="R219" s="141"/>
      <c r="S219" s="211"/>
      <c r="T219" s="211" t="str">
        <f t="shared" si="100"/>
        <v/>
      </c>
      <c r="U219" s="127" t="str">
        <f t="shared" si="123"/>
        <v/>
      </c>
      <c r="V219" s="127" t="str">
        <f t="shared" si="124"/>
        <v/>
      </c>
      <c r="W219" s="127" t="str">
        <f t="shared" si="101"/>
        <v/>
      </c>
      <c r="X219" s="127" t="str">
        <f t="shared" si="102"/>
        <v/>
      </c>
      <c r="Y219" s="141"/>
      <c r="Z219" s="211"/>
      <c r="AA219" s="212" t="str">
        <f t="shared" si="103"/>
        <v/>
      </c>
      <c r="AB219" s="127" t="str">
        <f t="shared" si="125"/>
        <v/>
      </c>
      <c r="AC219" s="127" t="str">
        <f t="shared" si="126"/>
        <v/>
      </c>
      <c r="AD219" s="127" t="str">
        <f t="shared" si="104"/>
        <v/>
      </c>
      <c r="AE219" s="127" t="str">
        <f t="shared" si="105"/>
        <v/>
      </c>
      <c r="AF219" s="213" t="str">
        <f t="shared" si="131"/>
        <v/>
      </c>
      <c r="AG219" s="141"/>
      <c r="AH219" s="211"/>
      <c r="AI219" s="211" t="str">
        <f t="shared" si="106"/>
        <v/>
      </c>
      <c r="AJ219" s="153" t="str">
        <f t="shared" si="127"/>
        <v/>
      </c>
      <c r="AK219" s="153" t="str">
        <f t="shared" si="107"/>
        <v/>
      </c>
      <c r="AL219" s="153" t="str">
        <f t="shared" si="108"/>
        <v/>
      </c>
      <c r="AM219" s="141"/>
      <c r="AN219" s="211"/>
      <c r="AO219" s="211" t="str">
        <f t="shared" si="109"/>
        <v/>
      </c>
      <c r="AP219" s="153" t="str">
        <f t="shared" si="128"/>
        <v/>
      </c>
      <c r="AQ219" s="153" t="str">
        <f t="shared" si="110"/>
        <v/>
      </c>
      <c r="AR219" s="153" t="str">
        <f t="shared" si="111"/>
        <v/>
      </c>
      <c r="AS219" s="141"/>
      <c r="AT219" s="211"/>
      <c r="AU219" s="211" t="str">
        <f t="shared" si="112"/>
        <v/>
      </c>
      <c r="AV219" s="153" t="str">
        <f t="shared" si="129"/>
        <v/>
      </c>
      <c r="AW219" s="153" t="str">
        <f t="shared" si="113"/>
        <v/>
      </c>
      <c r="AX219" s="153" t="str">
        <f t="shared" si="114"/>
        <v/>
      </c>
    </row>
    <row r="220" spans="1:50" ht="29.45" customHeight="1" x14ac:dyDescent="0.25">
      <c r="A220" s="216" t="str">
        <f>IF(B220="","",MAX($A$8:A219)+1)</f>
        <v/>
      </c>
      <c r="B220" s="216" t="str">
        <f>IF('N-Bedarf SK'!B220="","",'N-Bedarf SK'!B220)</f>
        <v/>
      </c>
      <c r="C220" s="217" t="str">
        <f>IF('N-Bedarf SK'!D220="","",'N-Bedarf SK'!D220)</f>
        <v/>
      </c>
      <c r="D220" s="218" t="str">
        <f>IF('N-Bedarf SK'!C220="","",'N-Bedarf SK'!C220)</f>
        <v/>
      </c>
      <c r="E220" s="219" t="str">
        <f>IF('N-Bedarf SK'!AE220="","",'N-Bedarf SK'!AE220)</f>
        <v/>
      </c>
      <c r="F220" s="219"/>
      <c r="G220" s="219"/>
      <c r="H220" s="345" t="str">
        <f t="shared" si="115"/>
        <v/>
      </c>
      <c r="I220" s="345" t="str">
        <f t="shared" si="116"/>
        <v/>
      </c>
      <c r="J220" s="345" t="str">
        <f t="shared" si="117"/>
        <v/>
      </c>
      <c r="K220" s="220">
        <f t="shared" si="130"/>
        <v>0</v>
      </c>
      <c r="L220" s="220">
        <f t="shared" si="118"/>
        <v>0</v>
      </c>
      <c r="M220" s="220">
        <f t="shared" si="119"/>
        <v>0</v>
      </c>
      <c r="N220" s="220" t="str">
        <f t="shared" si="120"/>
        <v/>
      </c>
      <c r="O220" s="220" t="str">
        <f t="shared" si="121"/>
        <v/>
      </c>
      <c r="P220" s="220" t="str">
        <f t="shared" si="122"/>
        <v/>
      </c>
      <c r="Q220" s="214" t="str">
        <f t="shared" si="99"/>
        <v/>
      </c>
      <c r="R220" s="141"/>
      <c r="S220" s="211"/>
      <c r="T220" s="211" t="str">
        <f t="shared" si="100"/>
        <v/>
      </c>
      <c r="U220" s="127" t="str">
        <f t="shared" si="123"/>
        <v/>
      </c>
      <c r="V220" s="127" t="str">
        <f t="shared" si="124"/>
        <v/>
      </c>
      <c r="W220" s="127" t="str">
        <f t="shared" si="101"/>
        <v/>
      </c>
      <c r="X220" s="127" t="str">
        <f t="shared" si="102"/>
        <v/>
      </c>
      <c r="Y220" s="141"/>
      <c r="Z220" s="211"/>
      <c r="AA220" s="212" t="str">
        <f t="shared" si="103"/>
        <v/>
      </c>
      <c r="AB220" s="127" t="str">
        <f t="shared" si="125"/>
        <v/>
      </c>
      <c r="AC220" s="127" t="str">
        <f t="shared" si="126"/>
        <v/>
      </c>
      <c r="AD220" s="127" t="str">
        <f t="shared" si="104"/>
        <v/>
      </c>
      <c r="AE220" s="127" t="str">
        <f t="shared" si="105"/>
        <v/>
      </c>
      <c r="AF220" s="213" t="str">
        <f t="shared" si="131"/>
        <v/>
      </c>
      <c r="AG220" s="141"/>
      <c r="AH220" s="211"/>
      <c r="AI220" s="211" t="str">
        <f t="shared" si="106"/>
        <v/>
      </c>
      <c r="AJ220" s="153" t="str">
        <f t="shared" si="127"/>
        <v/>
      </c>
      <c r="AK220" s="153" t="str">
        <f t="shared" si="107"/>
        <v/>
      </c>
      <c r="AL220" s="153" t="str">
        <f t="shared" si="108"/>
        <v/>
      </c>
      <c r="AM220" s="141"/>
      <c r="AN220" s="211"/>
      <c r="AO220" s="211" t="str">
        <f t="shared" si="109"/>
        <v/>
      </c>
      <c r="AP220" s="153" t="str">
        <f t="shared" si="128"/>
        <v/>
      </c>
      <c r="AQ220" s="153" t="str">
        <f t="shared" si="110"/>
        <v/>
      </c>
      <c r="AR220" s="153" t="str">
        <f t="shared" si="111"/>
        <v/>
      </c>
      <c r="AS220" s="141"/>
      <c r="AT220" s="211"/>
      <c r="AU220" s="211" t="str">
        <f t="shared" si="112"/>
        <v/>
      </c>
      <c r="AV220" s="153" t="str">
        <f t="shared" si="129"/>
        <v/>
      </c>
      <c r="AW220" s="153" t="str">
        <f t="shared" si="113"/>
        <v/>
      </c>
      <c r="AX220" s="153" t="str">
        <f t="shared" si="114"/>
        <v/>
      </c>
    </row>
    <row r="221" spans="1:50" ht="29.45" customHeight="1" x14ac:dyDescent="0.25">
      <c r="A221" s="216" t="str">
        <f>IF(B221="","",MAX($A$8:A220)+1)</f>
        <v/>
      </c>
      <c r="B221" s="216" t="str">
        <f>IF('N-Bedarf SK'!B221="","",'N-Bedarf SK'!B221)</f>
        <v/>
      </c>
      <c r="C221" s="217" t="str">
        <f>IF('N-Bedarf SK'!D221="","",'N-Bedarf SK'!D221)</f>
        <v/>
      </c>
      <c r="D221" s="218" t="str">
        <f>IF('N-Bedarf SK'!C221="","",'N-Bedarf SK'!C221)</f>
        <v/>
      </c>
      <c r="E221" s="219" t="str">
        <f>IF('N-Bedarf SK'!AE221="","",'N-Bedarf SK'!AE221)</f>
        <v/>
      </c>
      <c r="F221" s="219"/>
      <c r="G221" s="219"/>
      <c r="H221" s="345" t="str">
        <f t="shared" si="115"/>
        <v/>
      </c>
      <c r="I221" s="345" t="str">
        <f t="shared" si="116"/>
        <v/>
      </c>
      <c r="J221" s="345" t="str">
        <f t="shared" si="117"/>
        <v/>
      </c>
      <c r="K221" s="220">
        <f t="shared" si="130"/>
        <v>0</v>
      </c>
      <c r="L221" s="220">
        <f t="shared" si="118"/>
        <v>0</v>
      </c>
      <c r="M221" s="220">
        <f t="shared" si="119"/>
        <v>0</v>
      </c>
      <c r="N221" s="220" t="str">
        <f t="shared" si="120"/>
        <v/>
      </c>
      <c r="O221" s="220" t="str">
        <f t="shared" si="121"/>
        <v/>
      </c>
      <c r="P221" s="220" t="str">
        <f t="shared" si="122"/>
        <v/>
      </c>
      <c r="Q221" s="214" t="str">
        <f t="shared" si="99"/>
        <v/>
      </c>
      <c r="R221" s="141"/>
      <c r="S221" s="211"/>
      <c r="T221" s="211" t="str">
        <f t="shared" si="100"/>
        <v/>
      </c>
      <c r="U221" s="127" t="str">
        <f t="shared" si="123"/>
        <v/>
      </c>
      <c r="V221" s="127" t="str">
        <f t="shared" si="124"/>
        <v/>
      </c>
      <c r="W221" s="127" t="str">
        <f t="shared" si="101"/>
        <v/>
      </c>
      <c r="X221" s="127" t="str">
        <f t="shared" si="102"/>
        <v/>
      </c>
      <c r="Y221" s="141"/>
      <c r="Z221" s="211"/>
      <c r="AA221" s="212" t="str">
        <f t="shared" si="103"/>
        <v/>
      </c>
      <c r="AB221" s="127" t="str">
        <f t="shared" si="125"/>
        <v/>
      </c>
      <c r="AC221" s="127" t="str">
        <f t="shared" si="126"/>
        <v/>
      </c>
      <c r="AD221" s="127" t="str">
        <f t="shared" si="104"/>
        <v/>
      </c>
      <c r="AE221" s="127" t="str">
        <f t="shared" si="105"/>
        <v/>
      </c>
      <c r="AF221" s="213" t="str">
        <f t="shared" si="131"/>
        <v/>
      </c>
      <c r="AG221" s="141"/>
      <c r="AH221" s="211"/>
      <c r="AI221" s="211" t="str">
        <f t="shared" si="106"/>
        <v/>
      </c>
      <c r="AJ221" s="153" t="str">
        <f t="shared" si="127"/>
        <v/>
      </c>
      <c r="AK221" s="153" t="str">
        <f t="shared" si="107"/>
        <v/>
      </c>
      <c r="AL221" s="153" t="str">
        <f t="shared" si="108"/>
        <v/>
      </c>
      <c r="AM221" s="141"/>
      <c r="AN221" s="211"/>
      <c r="AO221" s="211" t="str">
        <f t="shared" si="109"/>
        <v/>
      </c>
      <c r="AP221" s="153" t="str">
        <f t="shared" si="128"/>
        <v/>
      </c>
      <c r="AQ221" s="153" t="str">
        <f t="shared" si="110"/>
        <v/>
      </c>
      <c r="AR221" s="153" t="str">
        <f t="shared" si="111"/>
        <v/>
      </c>
      <c r="AS221" s="141"/>
      <c r="AT221" s="211"/>
      <c r="AU221" s="211" t="str">
        <f t="shared" si="112"/>
        <v/>
      </c>
      <c r="AV221" s="153" t="str">
        <f t="shared" si="129"/>
        <v/>
      </c>
      <c r="AW221" s="153" t="str">
        <f t="shared" si="113"/>
        <v/>
      </c>
      <c r="AX221" s="153" t="str">
        <f t="shared" si="114"/>
        <v/>
      </c>
    </row>
    <row r="222" spans="1:50" ht="29.45" customHeight="1" x14ac:dyDescent="0.25">
      <c r="A222" s="216" t="str">
        <f>IF(B222="","",MAX($A$8:A221)+1)</f>
        <v/>
      </c>
      <c r="B222" s="216" t="str">
        <f>IF('N-Bedarf SK'!B222="","",'N-Bedarf SK'!B222)</f>
        <v/>
      </c>
      <c r="C222" s="217" t="str">
        <f>IF('N-Bedarf SK'!D222="","",'N-Bedarf SK'!D222)</f>
        <v/>
      </c>
      <c r="D222" s="218" t="str">
        <f>IF('N-Bedarf SK'!C222="","",'N-Bedarf SK'!C222)</f>
        <v/>
      </c>
      <c r="E222" s="219" t="str">
        <f>IF('N-Bedarf SK'!AE222="","",'N-Bedarf SK'!AE222)</f>
        <v/>
      </c>
      <c r="F222" s="219"/>
      <c r="G222" s="219"/>
      <c r="H222" s="345" t="str">
        <f t="shared" si="115"/>
        <v/>
      </c>
      <c r="I222" s="345" t="str">
        <f t="shared" si="116"/>
        <v/>
      </c>
      <c r="J222" s="345" t="str">
        <f t="shared" si="117"/>
        <v/>
      </c>
      <c r="K222" s="220">
        <f t="shared" si="130"/>
        <v>0</v>
      </c>
      <c r="L222" s="220">
        <f t="shared" si="118"/>
        <v>0</v>
      </c>
      <c r="M222" s="220">
        <f t="shared" si="119"/>
        <v>0</v>
      </c>
      <c r="N222" s="220" t="str">
        <f t="shared" si="120"/>
        <v/>
      </c>
      <c r="O222" s="220" t="str">
        <f t="shared" si="121"/>
        <v/>
      </c>
      <c r="P222" s="220" t="str">
        <f t="shared" si="122"/>
        <v/>
      </c>
      <c r="Q222" s="214" t="str">
        <f t="shared" si="99"/>
        <v/>
      </c>
      <c r="R222" s="141"/>
      <c r="S222" s="211"/>
      <c r="T222" s="211" t="str">
        <f t="shared" si="100"/>
        <v/>
      </c>
      <c r="U222" s="127" t="str">
        <f t="shared" si="123"/>
        <v/>
      </c>
      <c r="V222" s="127" t="str">
        <f t="shared" si="124"/>
        <v/>
      </c>
      <c r="W222" s="127" t="str">
        <f t="shared" si="101"/>
        <v/>
      </c>
      <c r="X222" s="127" t="str">
        <f t="shared" si="102"/>
        <v/>
      </c>
      <c r="Y222" s="141"/>
      <c r="Z222" s="211"/>
      <c r="AA222" s="212" t="str">
        <f t="shared" si="103"/>
        <v/>
      </c>
      <c r="AB222" s="127" t="str">
        <f t="shared" si="125"/>
        <v/>
      </c>
      <c r="AC222" s="127" t="str">
        <f t="shared" si="126"/>
        <v/>
      </c>
      <c r="AD222" s="127" t="str">
        <f t="shared" si="104"/>
        <v/>
      </c>
      <c r="AE222" s="127" t="str">
        <f t="shared" si="105"/>
        <v/>
      </c>
      <c r="AF222" s="213" t="str">
        <f t="shared" si="131"/>
        <v/>
      </c>
      <c r="AG222" s="141"/>
      <c r="AH222" s="211"/>
      <c r="AI222" s="211" t="str">
        <f t="shared" si="106"/>
        <v/>
      </c>
      <c r="AJ222" s="153" t="str">
        <f t="shared" si="127"/>
        <v/>
      </c>
      <c r="AK222" s="153" t="str">
        <f t="shared" si="107"/>
        <v/>
      </c>
      <c r="AL222" s="153" t="str">
        <f t="shared" si="108"/>
        <v/>
      </c>
      <c r="AM222" s="141"/>
      <c r="AN222" s="211"/>
      <c r="AO222" s="211" t="str">
        <f t="shared" si="109"/>
        <v/>
      </c>
      <c r="AP222" s="153" t="str">
        <f t="shared" si="128"/>
        <v/>
      </c>
      <c r="AQ222" s="153" t="str">
        <f t="shared" si="110"/>
        <v/>
      </c>
      <c r="AR222" s="153" t="str">
        <f t="shared" si="111"/>
        <v/>
      </c>
      <c r="AS222" s="141"/>
      <c r="AT222" s="211"/>
      <c r="AU222" s="211" t="str">
        <f t="shared" si="112"/>
        <v/>
      </c>
      <c r="AV222" s="153" t="str">
        <f t="shared" si="129"/>
        <v/>
      </c>
      <c r="AW222" s="153" t="str">
        <f t="shared" si="113"/>
        <v/>
      </c>
      <c r="AX222" s="153" t="str">
        <f t="shared" si="114"/>
        <v/>
      </c>
    </row>
    <row r="223" spans="1:50" ht="29.45" customHeight="1" x14ac:dyDescent="0.25">
      <c r="A223" s="216" t="str">
        <f>IF(B223="","",MAX($A$8:A222)+1)</f>
        <v/>
      </c>
      <c r="B223" s="216" t="str">
        <f>IF('N-Bedarf SK'!B223="","",'N-Bedarf SK'!B223)</f>
        <v/>
      </c>
      <c r="C223" s="217" t="str">
        <f>IF('N-Bedarf SK'!D223="","",'N-Bedarf SK'!D223)</f>
        <v/>
      </c>
      <c r="D223" s="218" t="str">
        <f>IF('N-Bedarf SK'!C223="","",'N-Bedarf SK'!C223)</f>
        <v/>
      </c>
      <c r="E223" s="219" t="str">
        <f>IF('N-Bedarf SK'!AE223="","",'N-Bedarf SK'!AE223)</f>
        <v/>
      </c>
      <c r="F223" s="219"/>
      <c r="G223" s="219"/>
      <c r="H223" s="345" t="str">
        <f t="shared" si="115"/>
        <v/>
      </c>
      <c r="I223" s="345" t="str">
        <f t="shared" si="116"/>
        <v/>
      </c>
      <c r="J223" s="345" t="str">
        <f t="shared" si="117"/>
        <v/>
      </c>
      <c r="K223" s="220">
        <f t="shared" si="130"/>
        <v>0</v>
      </c>
      <c r="L223" s="220">
        <f t="shared" si="118"/>
        <v>0</v>
      </c>
      <c r="M223" s="220">
        <f t="shared" si="119"/>
        <v>0</v>
      </c>
      <c r="N223" s="220" t="str">
        <f t="shared" si="120"/>
        <v/>
      </c>
      <c r="O223" s="220" t="str">
        <f t="shared" si="121"/>
        <v/>
      </c>
      <c r="P223" s="220" t="str">
        <f t="shared" si="122"/>
        <v/>
      </c>
      <c r="Q223" s="214" t="str">
        <f t="shared" si="99"/>
        <v/>
      </c>
      <c r="R223" s="141"/>
      <c r="S223" s="211"/>
      <c r="T223" s="211" t="str">
        <f t="shared" si="100"/>
        <v/>
      </c>
      <c r="U223" s="127" t="str">
        <f t="shared" si="123"/>
        <v/>
      </c>
      <c r="V223" s="127" t="str">
        <f t="shared" si="124"/>
        <v/>
      </c>
      <c r="W223" s="127" t="str">
        <f t="shared" si="101"/>
        <v/>
      </c>
      <c r="X223" s="127" t="str">
        <f t="shared" si="102"/>
        <v/>
      </c>
      <c r="Y223" s="141"/>
      <c r="Z223" s="211"/>
      <c r="AA223" s="212" t="str">
        <f t="shared" si="103"/>
        <v/>
      </c>
      <c r="AB223" s="127" t="str">
        <f t="shared" si="125"/>
        <v/>
      </c>
      <c r="AC223" s="127" t="str">
        <f t="shared" si="126"/>
        <v/>
      </c>
      <c r="AD223" s="127" t="str">
        <f t="shared" si="104"/>
        <v/>
      </c>
      <c r="AE223" s="127" t="str">
        <f t="shared" si="105"/>
        <v/>
      </c>
      <c r="AF223" s="213" t="str">
        <f t="shared" si="131"/>
        <v/>
      </c>
      <c r="AG223" s="141"/>
      <c r="AH223" s="211"/>
      <c r="AI223" s="211" t="str">
        <f t="shared" si="106"/>
        <v/>
      </c>
      <c r="AJ223" s="153" t="str">
        <f t="shared" si="127"/>
        <v/>
      </c>
      <c r="AK223" s="153" t="str">
        <f t="shared" si="107"/>
        <v/>
      </c>
      <c r="AL223" s="153" t="str">
        <f t="shared" si="108"/>
        <v/>
      </c>
      <c r="AM223" s="141"/>
      <c r="AN223" s="211"/>
      <c r="AO223" s="211" t="str">
        <f t="shared" si="109"/>
        <v/>
      </c>
      <c r="AP223" s="153" t="str">
        <f t="shared" si="128"/>
        <v/>
      </c>
      <c r="AQ223" s="153" t="str">
        <f t="shared" si="110"/>
        <v/>
      </c>
      <c r="AR223" s="153" t="str">
        <f t="shared" si="111"/>
        <v/>
      </c>
      <c r="AS223" s="141"/>
      <c r="AT223" s="211"/>
      <c r="AU223" s="211" t="str">
        <f t="shared" si="112"/>
        <v/>
      </c>
      <c r="AV223" s="153" t="str">
        <f t="shared" si="129"/>
        <v/>
      </c>
      <c r="AW223" s="153" t="str">
        <f t="shared" si="113"/>
        <v/>
      </c>
      <c r="AX223" s="153" t="str">
        <f t="shared" si="114"/>
        <v/>
      </c>
    </row>
    <row r="224" spans="1:50" ht="29.45" customHeight="1" x14ac:dyDescent="0.25">
      <c r="A224" s="216" t="str">
        <f>IF(B224="","",MAX($A$8:A223)+1)</f>
        <v/>
      </c>
      <c r="B224" s="216" t="str">
        <f>IF('N-Bedarf SK'!B224="","",'N-Bedarf SK'!B224)</f>
        <v/>
      </c>
      <c r="C224" s="217" t="str">
        <f>IF('N-Bedarf SK'!D224="","",'N-Bedarf SK'!D224)</f>
        <v/>
      </c>
      <c r="D224" s="218" t="str">
        <f>IF('N-Bedarf SK'!C224="","",'N-Bedarf SK'!C224)</f>
        <v/>
      </c>
      <c r="E224" s="219" t="str">
        <f>IF('N-Bedarf SK'!AE224="","",'N-Bedarf SK'!AE224)</f>
        <v/>
      </c>
      <c r="F224" s="219"/>
      <c r="G224" s="219"/>
      <c r="H224" s="345" t="str">
        <f t="shared" si="115"/>
        <v/>
      </c>
      <c r="I224" s="345" t="str">
        <f t="shared" si="116"/>
        <v/>
      </c>
      <c r="J224" s="345" t="str">
        <f t="shared" si="117"/>
        <v/>
      </c>
      <c r="K224" s="220">
        <f t="shared" si="130"/>
        <v>0</v>
      </c>
      <c r="L224" s="220">
        <f t="shared" si="118"/>
        <v>0</v>
      </c>
      <c r="M224" s="220">
        <f t="shared" si="119"/>
        <v>0</v>
      </c>
      <c r="N224" s="220" t="str">
        <f t="shared" si="120"/>
        <v/>
      </c>
      <c r="O224" s="220" t="str">
        <f t="shared" si="121"/>
        <v/>
      </c>
      <c r="P224" s="220" t="str">
        <f t="shared" si="122"/>
        <v/>
      </c>
      <c r="Q224" s="214" t="str">
        <f t="shared" si="99"/>
        <v/>
      </c>
      <c r="R224" s="141"/>
      <c r="S224" s="211"/>
      <c r="T224" s="211" t="str">
        <f t="shared" si="100"/>
        <v/>
      </c>
      <c r="U224" s="127" t="str">
        <f t="shared" si="123"/>
        <v/>
      </c>
      <c r="V224" s="127" t="str">
        <f t="shared" si="124"/>
        <v/>
      </c>
      <c r="W224" s="127" t="str">
        <f t="shared" si="101"/>
        <v/>
      </c>
      <c r="X224" s="127" t="str">
        <f t="shared" si="102"/>
        <v/>
      </c>
      <c r="Y224" s="141"/>
      <c r="Z224" s="211"/>
      <c r="AA224" s="212" t="str">
        <f t="shared" si="103"/>
        <v/>
      </c>
      <c r="AB224" s="127" t="str">
        <f t="shared" si="125"/>
        <v/>
      </c>
      <c r="AC224" s="127" t="str">
        <f t="shared" si="126"/>
        <v/>
      </c>
      <c r="AD224" s="127" t="str">
        <f t="shared" si="104"/>
        <v/>
      </c>
      <c r="AE224" s="127" t="str">
        <f t="shared" si="105"/>
        <v/>
      </c>
      <c r="AF224" s="213" t="str">
        <f t="shared" si="131"/>
        <v/>
      </c>
      <c r="AG224" s="141"/>
      <c r="AH224" s="211"/>
      <c r="AI224" s="211" t="str">
        <f t="shared" si="106"/>
        <v/>
      </c>
      <c r="AJ224" s="153" t="str">
        <f t="shared" si="127"/>
        <v/>
      </c>
      <c r="AK224" s="153" t="str">
        <f t="shared" si="107"/>
        <v/>
      </c>
      <c r="AL224" s="153" t="str">
        <f t="shared" si="108"/>
        <v/>
      </c>
      <c r="AM224" s="141"/>
      <c r="AN224" s="211"/>
      <c r="AO224" s="211" t="str">
        <f t="shared" si="109"/>
        <v/>
      </c>
      <c r="AP224" s="153" t="str">
        <f t="shared" si="128"/>
        <v/>
      </c>
      <c r="AQ224" s="153" t="str">
        <f t="shared" si="110"/>
        <v/>
      </c>
      <c r="AR224" s="153" t="str">
        <f t="shared" si="111"/>
        <v/>
      </c>
      <c r="AS224" s="141"/>
      <c r="AT224" s="211"/>
      <c r="AU224" s="211" t="str">
        <f t="shared" si="112"/>
        <v/>
      </c>
      <c r="AV224" s="153" t="str">
        <f t="shared" si="129"/>
        <v/>
      </c>
      <c r="AW224" s="153" t="str">
        <f t="shared" si="113"/>
        <v/>
      </c>
      <c r="AX224" s="153" t="str">
        <f t="shared" si="114"/>
        <v/>
      </c>
    </row>
    <row r="225" spans="1:50" ht="29.45" customHeight="1" x14ac:dyDescent="0.25">
      <c r="A225" s="216" t="str">
        <f>IF(B225="","",MAX($A$8:A224)+1)</f>
        <v/>
      </c>
      <c r="B225" s="216" t="str">
        <f>IF('N-Bedarf SK'!B225="","",'N-Bedarf SK'!B225)</f>
        <v/>
      </c>
      <c r="C225" s="217" t="str">
        <f>IF('N-Bedarf SK'!D225="","",'N-Bedarf SK'!D225)</f>
        <v/>
      </c>
      <c r="D225" s="218" t="str">
        <f>IF('N-Bedarf SK'!C225="","",'N-Bedarf SK'!C225)</f>
        <v/>
      </c>
      <c r="E225" s="219" t="str">
        <f>IF('N-Bedarf SK'!AE225="","",'N-Bedarf SK'!AE225)</f>
        <v/>
      </c>
      <c r="F225" s="219"/>
      <c r="G225" s="219"/>
      <c r="H225" s="345" t="str">
        <f t="shared" si="115"/>
        <v/>
      </c>
      <c r="I225" s="345" t="str">
        <f t="shared" si="116"/>
        <v/>
      </c>
      <c r="J225" s="345" t="str">
        <f t="shared" si="117"/>
        <v/>
      </c>
      <c r="K225" s="220">
        <f t="shared" si="130"/>
        <v>0</v>
      </c>
      <c r="L225" s="220">
        <f t="shared" si="118"/>
        <v>0</v>
      </c>
      <c r="M225" s="220">
        <f t="shared" si="119"/>
        <v>0</v>
      </c>
      <c r="N225" s="220" t="str">
        <f t="shared" si="120"/>
        <v/>
      </c>
      <c r="O225" s="220" t="str">
        <f t="shared" si="121"/>
        <v/>
      </c>
      <c r="P225" s="220" t="str">
        <f t="shared" si="122"/>
        <v/>
      </c>
      <c r="Q225" s="214" t="str">
        <f t="shared" si="99"/>
        <v/>
      </c>
      <c r="R225" s="141"/>
      <c r="S225" s="211"/>
      <c r="T225" s="211" t="str">
        <f t="shared" si="100"/>
        <v/>
      </c>
      <c r="U225" s="127" t="str">
        <f t="shared" si="123"/>
        <v/>
      </c>
      <c r="V225" s="127" t="str">
        <f t="shared" si="124"/>
        <v/>
      </c>
      <c r="W225" s="127" t="str">
        <f t="shared" si="101"/>
        <v/>
      </c>
      <c r="X225" s="127" t="str">
        <f t="shared" si="102"/>
        <v/>
      </c>
      <c r="Y225" s="141"/>
      <c r="Z225" s="211"/>
      <c r="AA225" s="212" t="str">
        <f t="shared" si="103"/>
        <v/>
      </c>
      <c r="AB225" s="127" t="str">
        <f t="shared" si="125"/>
        <v/>
      </c>
      <c r="AC225" s="127" t="str">
        <f t="shared" si="126"/>
        <v/>
      </c>
      <c r="AD225" s="127" t="str">
        <f t="shared" si="104"/>
        <v/>
      </c>
      <c r="AE225" s="127" t="str">
        <f t="shared" si="105"/>
        <v/>
      </c>
      <c r="AF225" s="213" t="str">
        <f t="shared" si="131"/>
        <v/>
      </c>
      <c r="AG225" s="141"/>
      <c r="AH225" s="211"/>
      <c r="AI225" s="211" t="str">
        <f t="shared" si="106"/>
        <v/>
      </c>
      <c r="AJ225" s="153" t="str">
        <f t="shared" si="127"/>
        <v/>
      </c>
      <c r="AK225" s="153" t="str">
        <f t="shared" si="107"/>
        <v/>
      </c>
      <c r="AL225" s="153" t="str">
        <f t="shared" si="108"/>
        <v/>
      </c>
      <c r="AM225" s="141"/>
      <c r="AN225" s="211"/>
      <c r="AO225" s="211" t="str">
        <f t="shared" si="109"/>
        <v/>
      </c>
      <c r="AP225" s="153" t="str">
        <f t="shared" si="128"/>
        <v/>
      </c>
      <c r="AQ225" s="153" t="str">
        <f t="shared" si="110"/>
        <v/>
      </c>
      <c r="AR225" s="153" t="str">
        <f t="shared" si="111"/>
        <v/>
      </c>
      <c r="AS225" s="141"/>
      <c r="AT225" s="211"/>
      <c r="AU225" s="211" t="str">
        <f t="shared" si="112"/>
        <v/>
      </c>
      <c r="AV225" s="153" t="str">
        <f t="shared" si="129"/>
        <v/>
      </c>
      <c r="AW225" s="153" t="str">
        <f t="shared" si="113"/>
        <v/>
      </c>
      <c r="AX225" s="153" t="str">
        <f t="shared" si="114"/>
        <v/>
      </c>
    </row>
    <row r="226" spans="1:50" ht="29.45" customHeight="1" x14ac:dyDescent="0.25">
      <c r="A226" s="216" t="str">
        <f>IF(B226="","",MAX($A$8:A225)+1)</f>
        <v/>
      </c>
      <c r="B226" s="216" t="str">
        <f>IF('N-Bedarf SK'!B226="","",'N-Bedarf SK'!B226)</f>
        <v/>
      </c>
      <c r="C226" s="217" t="str">
        <f>IF('N-Bedarf SK'!D226="","",'N-Bedarf SK'!D226)</f>
        <v/>
      </c>
      <c r="D226" s="218" t="str">
        <f>IF('N-Bedarf SK'!C226="","",'N-Bedarf SK'!C226)</f>
        <v/>
      </c>
      <c r="E226" s="219" t="str">
        <f>IF('N-Bedarf SK'!AE226="","",'N-Bedarf SK'!AE226)</f>
        <v/>
      </c>
      <c r="F226" s="219"/>
      <c r="G226" s="219"/>
      <c r="H226" s="345" t="str">
        <f t="shared" si="115"/>
        <v/>
      </c>
      <c r="I226" s="345" t="str">
        <f t="shared" si="116"/>
        <v/>
      </c>
      <c r="J226" s="345" t="str">
        <f t="shared" si="117"/>
        <v/>
      </c>
      <c r="K226" s="220">
        <f t="shared" si="130"/>
        <v>0</v>
      </c>
      <c r="L226" s="220">
        <f t="shared" si="118"/>
        <v>0</v>
      </c>
      <c r="M226" s="220">
        <f t="shared" si="119"/>
        <v>0</v>
      </c>
      <c r="N226" s="220" t="str">
        <f t="shared" si="120"/>
        <v/>
      </c>
      <c r="O226" s="220" t="str">
        <f t="shared" si="121"/>
        <v/>
      </c>
      <c r="P226" s="220" t="str">
        <f t="shared" si="122"/>
        <v/>
      </c>
      <c r="Q226" s="214" t="str">
        <f t="shared" si="99"/>
        <v/>
      </c>
      <c r="R226" s="141"/>
      <c r="S226" s="211"/>
      <c r="T226" s="211" t="str">
        <f t="shared" si="100"/>
        <v/>
      </c>
      <c r="U226" s="127" t="str">
        <f t="shared" si="123"/>
        <v/>
      </c>
      <c r="V226" s="127" t="str">
        <f t="shared" si="124"/>
        <v/>
      </c>
      <c r="W226" s="127" t="str">
        <f t="shared" si="101"/>
        <v/>
      </c>
      <c r="X226" s="127" t="str">
        <f t="shared" si="102"/>
        <v/>
      </c>
      <c r="Y226" s="141"/>
      <c r="Z226" s="211"/>
      <c r="AA226" s="212" t="str">
        <f t="shared" si="103"/>
        <v/>
      </c>
      <c r="AB226" s="127" t="str">
        <f t="shared" si="125"/>
        <v/>
      </c>
      <c r="AC226" s="127" t="str">
        <f t="shared" si="126"/>
        <v/>
      </c>
      <c r="AD226" s="127" t="str">
        <f t="shared" si="104"/>
        <v/>
      </c>
      <c r="AE226" s="127" t="str">
        <f t="shared" si="105"/>
        <v/>
      </c>
      <c r="AF226" s="213" t="str">
        <f t="shared" si="131"/>
        <v/>
      </c>
      <c r="AG226" s="141"/>
      <c r="AH226" s="211"/>
      <c r="AI226" s="211" t="str">
        <f t="shared" si="106"/>
        <v/>
      </c>
      <c r="AJ226" s="153" t="str">
        <f t="shared" si="127"/>
        <v/>
      </c>
      <c r="AK226" s="153" t="str">
        <f t="shared" si="107"/>
        <v/>
      </c>
      <c r="AL226" s="153" t="str">
        <f t="shared" si="108"/>
        <v/>
      </c>
      <c r="AM226" s="141"/>
      <c r="AN226" s="211"/>
      <c r="AO226" s="211" t="str">
        <f t="shared" si="109"/>
        <v/>
      </c>
      <c r="AP226" s="153" t="str">
        <f t="shared" si="128"/>
        <v/>
      </c>
      <c r="AQ226" s="153" t="str">
        <f t="shared" si="110"/>
        <v/>
      </c>
      <c r="AR226" s="153" t="str">
        <f t="shared" si="111"/>
        <v/>
      </c>
      <c r="AS226" s="141"/>
      <c r="AT226" s="211"/>
      <c r="AU226" s="211" t="str">
        <f t="shared" si="112"/>
        <v/>
      </c>
      <c r="AV226" s="153" t="str">
        <f t="shared" si="129"/>
        <v/>
      </c>
      <c r="AW226" s="153" t="str">
        <f t="shared" si="113"/>
        <v/>
      </c>
      <c r="AX226" s="153" t="str">
        <f t="shared" si="114"/>
        <v/>
      </c>
    </row>
    <row r="227" spans="1:50" ht="29.45" customHeight="1" x14ac:dyDescent="0.25">
      <c r="A227" s="216" t="str">
        <f>IF(B227="","",MAX($A$8:A226)+1)</f>
        <v/>
      </c>
      <c r="B227" s="216" t="str">
        <f>IF('N-Bedarf SK'!B227="","",'N-Bedarf SK'!B227)</f>
        <v/>
      </c>
      <c r="C227" s="217" t="str">
        <f>IF('N-Bedarf SK'!D227="","",'N-Bedarf SK'!D227)</f>
        <v/>
      </c>
      <c r="D227" s="218" t="str">
        <f>IF('N-Bedarf SK'!C227="","",'N-Bedarf SK'!C227)</f>
        <v/>
      </c>
      <c r="E227" s="219" t="str">
        <f>IF('N-Bedarf SK'!AE227="","",'N-Bedarf SK'!AE227)</f>
        <v/>
      </c>
      <c r="F227" s="219"/>
      <c r="G227" s="219"/>
      <c r="H227" s="345" t="str">
        <f t="shared" si="115"/>
        <v/>
      </c>
      <c r="I227" s="345" t="str">
        <f t="shared" si="116"/>
        <v/>
      </c>
      <c r="J227" s="345" t="str">
        <f t="shared" si="117"/>
        <v/>
      </c>
      <c r="K227" s="220">
        <f t="shared" si="130"/>
        <v>0</v>
      </c>
      <c r="L227" s="220">
        <f t="shared" si="118"/>
        <v>0</v>
      </c>
      <c r="M227" s="220">
        <f t="shared" si="119"/>
        <v>0</v>
      </c>
      <c r="N227" s="220" t="str">
        <f t="shared" si="120"/>
        <v/>
      </c>
      <c r="O227" s="220" t="str">
        <f t="shared" si="121"/>
        <v/>
      </c>
      <c r="P227" s="220" t="str">
        <f t="shared" si="122"/>
        <v/>
      </c>
      <c r="Q227" s="214" t="str">
        <f t="shared" si="99"/>
        <v/>
      </c>
      <c r="R227" s="141"/>
      <c r="S227" s="211"/>
      <c r="T227" s="211" t="str">
        <f t="shared" si="100"/>
        <v/>
      </c>
      <c r="U227" s="127" t="str">
        <f t="shared" si="123"/>
        <v/>
      </c>
      <c r="V227" s="127" t="str">
        <f t="shared" si="124"/>
        <v/>
      </c>
      <c r="W227" s="127" t="str">
        <f t="shared" si="101"/>
        <v/>
      </c>
      <c r="X227" s="127" t="str">
        <f t="shared" si="102"/>
        <v/>
      </c>
      <c r="Y227" s="141"/>
      <c r="Z227" s="211"/>
      <c r="AA227" s="212" t="str">
        <f t="shared" si="103"/>
        <v/>
      </c>
      <c r="AB227" s="127" t="str">
        <f t="shared" si="125"/>
        <v/>
      </c>
      <c r="AC227" s="127" t="str">
        <f t="shared" si="126"/>
        <v/>
      </c>
      <c r="AD227" s="127" t="str">
        <f t="shared" si="104"/>
        <v/>
      </c>
      <c r="AE227" s="127" t="str">
        <f t="shared" si="105"/>
        <v/>
      </c>
      <c r="AF227" s="213" t="str">
        <f t="shared" si="131"/>
        <v/>
      </c>
      <c r="AG227" s="141"/>
      <c r="AH227" s="211"/>
      <c r="AI227" s="211" t="str">
        <f t="shared" si="106"/>
        <v/>
      </c>
      <c r="AJ227" s="153" t="str">
        <f t="shared" si="127"/>
        <v/>
      </c>
      <c r="AK227" s="153" t="str">
        <f t="shared" si="107"/>
        <v/>
      </c>
      <c r="AL227" s="153" t="str">
        <f t="shared" si="108"/>
        <v/>
      </c>
      <c r="AM227" s="141"/>
      <c r="AN227" s="211"/>
      <c r="AO227" s="211" t="str">
        <f t="shared" si="109"/>
        <v/>
      </c>
      <c r="AP227" s="153" t="str">
        <f t="shared" si="128"/>
        <v/>
      </c>
      <c r="AQ227" s="153" t="str">
        <f t="shared" si="110"/>
        <v/>
      </c>
      <c r="AR227" s="153" t="str">
        <f t="shared" si="111"/>
        <v/>
      </c>
      <c r="AS227" s="141"/>
      <c r="AT227" s="211"/>
      <c r="AU227" s="211" t="str">
        <f t="shared" si="112"/>
        <v/>
      </c>
      <c r="AV227" s="153" t="str">
        <f t="shared" si="129"/>
        <v/>
      </c>
      <c r="AW227" s="153" t="str">
        <f t="shared" si="113"/>
        <v/>
      </c>
      <c r="AX227" s="153" t="str">
        <f t="shared" si="114"/>
        <v/>
      </c>
    </row>
    <row r="228" spans="1:50" ht="29.45" customHeight="1" x14ac:dyDescent="0.25">
      <c r="A228" s="216" t="str">
        <f>IF(B228="","",MAX($A$8:A227)+1)</f>
        <v/>
      </c>
      <c r="B228" s="216" t="str">
        <f>IF('N-Bedarf SK'!B228="","",'N-Bedarf SK'!B228)</f>
        <v/>
      </c>
      <c r="C228" s="217" t="str">
        <f>IF('N-Bedarf SK'!D228="","",'N-Bedarf SK'!D228)</f>
        <v/>
      </c>
      <c r="D228" s="218" t="str">
        <f>IF('N-Bedarf SK'!C228="","",'N-Bedarf SK'!C228)</f>
        <v/>
      </c>
      <c r="E228" s="219" t="str">
        <f>IF('N-Bedarf SK'!AE228="","",'N-Bedarf SK'!AE228)</f>
        <v/>
      </c>
      <c r="F228" s="219"/>
      <c r="G228" s="219"/>
      <c r="H228" s="345" t="str">
        <f t="shared" si="115"/>
        <v/>
      </c>
      <c r="I228" s="345" t="str">
        <f t="shared" si="116"/>
        <v/>
      </c>
      <c r="J228" s="345" t="str">
        <f t="shared" si="117"/>
        <v/>
      </c>
      <c r="K228" s="220">
        <f t="shared" si="130"/>
        <v>0</v>
      </c>
      <c r="L228" s="220">
        <f t="shared" si="118"/>
        <v>0</v>
      </c>
      <c r="M228" s="220">
        <f t="shared" si="119"/>
        <v>0</v>
      </c>
      <c r="N228" s="220" t="str">
        <f t="shared" si="120"/>
        <v/>
      </c>
      <c r="O228" s="220" t="str">
        <f t="shared" si="121"/>
        <v/>
      </c>
      <c r="P228" s="220" t="str">
        <f t="shared" si="122"/>
        <v/>
      </c>
      <c r="Q228" s="214" t="str">
        <f t="shared" si="99"/>
        <v/>
      </c>
      <c r="R228" s="141"/>
      <c r="S228" s="211"/>
      <c r="T228" s="211" t="str">
        <f t="shared" si="100"/>
        <v/>
      </c>
      <c r="U228" s="127" t="str">
        <f t="shared" si="123"/>
        <v/>
      </c>
      <c r="V228" s="127" t="str">
        <f t="shared" si="124"/>
        <v/>
      </c>
      <c r="W228" s="127" t="str">
        <f t="shared" si="101"/>
        <v/>
      </c>
      <c r="X228" s="127" t="str">
        <f t="shared" si="102"/>
        <v/>
      </c>
      <c r="Y228" s="141"/>
      <c r="Z228" s="211"/>
      <c r="AA228" s="212" t="str">
        <f t="shared" si="103"/>
        <v/>
      </c>
      <c r="AB228" s="127" t="str">
        <f t="shared" si="125"/>
        <v/>
      </c>
      <c r="AC228" s="127" t="str">
        <f t="shared" si="126"/>
        <v/>
      </c>
      <c r="AD228" s="127" t="str">
        <f t="shared" si="104"/>
        <v/>
      </c>
      <c r="AE228" s="127" t="str">
        <f t="shared" si="105"/>
        <v/>
      </c>
      <c r="AF228" s="213" t="str">
        <f t="shared" si="131"/>
        <v/>
      </c>
      <c r="AG228" s="141"/>
      <c r="AH228" s="211"/>
      <c r="AI228" s="211" t="str">
        <f t="shared" si="106"/>
        <v/>
      </c>
      <c r="AJ228" s="153" t="str">
        <f t="shared" si="127"/>
        <v/>
      </c>
      <c r="AK228" s="153" t="str">
        <f t="shared" si="107"/>
        <v/>
      </c>
      <c r="AL228" s="153" t="str">
        <f t="shared" si="108"/>
        <v/>
      </c>
      <c r="AM228" s="141"/>
      <c r="AN228" s="211"/>
      <c r="AO228" s="211" t="str">
        <f t="shared" si="109"/>
        <v/>
      </c>
      <c r="AP228" s="153" t="str">
        <f t="shared" si="128"/>
        <v/>
      </c>
      <c r="AQ228" s="153" t="str">
        <f t="shared" si="110"/>
        <v/>
      </c>
      <c r="AR228" s="153" t="str">
        <f t="shared" si="111"/>
        <v/>
      </c>
      <c r="AS228" s="141"/>
      <c r="AT228" s="211"/>
      <c r="AU228" s="211" t="str">
        <f t="shared" si="112"/>
        <v/>
      </c>
      <c r="AV228" s="153" t="str">
        <f t="shared" si="129"/>
        <v/>
      </c>
      <c r="AW228" s="153" t="str">
        <f t="shared" si="113"/>
        <v/>
      </c>
      <c r="AX228" s="153" t="str">
        <f t="shared" si="114"/>
        <v/>
      </c>
    </row>
    <row r="229" spans="1:50" ht="29.45" customHeight="1" x14ac:dyDescent="0.25">
      <c r="A229" s="216" t="str">
        <f>IF(B229="","",MAX($A$8:A228)+1)</f>
        <v/>
      </c>
      <c r="B229" s="216" t="str">
        <f>IF('N-Bedarf SK'!B229="","",'N-Bedarf SK'!B229)</f>
        <v/>
      </c>
      <c r="C229" s="217" t="str">
        <f>IF('N-Bedarf SK'!D229="","",'N-Bedarf SK'!D229)</f>
        <v/>
      </c>
      <c r="D229" s="218" t="str">
        <f>IF('N-Bedarf SK'!C229="","",'N-Bedarf SK'!C229)</f>
        <v/>
      </c>
      <c r="E229" s="219" t="str">
        <f>IF('N-Bedarf SK'!AE229="","",'N-Bedarf SK'!AE229)</f>
        <v/>
      </c>
      <c r="F229" s="219"/>
      <c r="G229" s="219"/>
      <c r="H229" s="345" t="str">
        <f t="shared" si="115"/>
        <v/>
      </c>
      <c r="I229" s="345" t="str">
        <f t="shared" si="116"/>
        <v/>
      </c>
      <c r="J229" s="345" t="str">
        <f t="shared" si="117"/>
        <v/>
      </c>
      <c r="K229" s="220">
        <f t="shared" si="130"/>
        <v>0</v>
      </c>
      <c r="L229" s="220">
        <f t="shared" si="118"/>
        <v>0</v>
      </c>
      <c r="M229" s="220">
        <f t="shared" si="119"/>
        <v>0</v>
      </c>
      <c r="N229" s="220" t="str">
        <f t="shared" si="120"/>
        <v/>
      </c>
      <c r="O229" s="220" t="str">
        <f t="shared" si="121"/>
        <v/>
      </c>
      <c r="P229" s="220" t="str">
        <f t="shared" si="122"/>
        <v/>
      </c>
      <c r="Q229" s="214" t="str">
        <f t="shared" si="99"/>
        <v/>
      </c>
      <c r="R229" s="141"/>
      <c r="S229" s="211"/>
      <c r="T229" s="211" t="str">
        <f t="shared" si="100"/>
        <v/>
      </c>
      <c r="U229" s="127" t="str">
        <f t="shared" si="123"/>
        <v/>
      </c>
      <c r="V229" s="127" t="str">
        <f t="shared" si="124"/>
        <v/>
      </c>
      <c r="W229" s="127" t="str">
        <f t="shared" si="101"/>
        <v/>
      </c>
      <c r="X229" s="127" t="str">
        <f t="shared" si="102"/>
        <v/>
      </c>
      <c r="Y229" s="141"/>
      <c r="Z229" s="211"/>
      <c r="AA229" s="212" t="str">
        <f t="shared" si="103"/>
        <v/>
      </c>
      <c r="AB229" s="127" t="str">
        <f t="shared" si="125"/>
        <v/>
      </c>
      <c r="AC229" s="127" t="str">
        <f t="shared" si="126"/>
        <v/>
      </c>
      <c r="AD229" s="127" t="str">
        <f t="shared" si="104"/>
        <v/>
      </c>
      <c r="AE229" s="127" t="str">
        <f t="shared" si="105"/>
        <v/>
      </c>
      <c r="AF229" s="213" t="str">
        <f t="shared" si="131"/>
        <v/>
      </c>
      <c r="AG229" s="141"/>
      <c r="AH229" s="211"/>
      <c r="AI229" s="211" t="str">
        <f t="shared" si="106"/>
        <v/>
      </c>
      <c r="AJ229" s="153" t="str">
        <f t="shared" si="127"/>
        <v/>
      </c>
      <c r="AK229" s="153" t="str">
        <f t="shared" si="107"/>
        <v/>
      </c>
      <c r="AL229" s="153" t="str">
        <f t="shared" si="108"/>
        <v/>
      </c>
      <c r="AM229" s="141"/>
      <c r="AN229" s="211"/>
      <c r="AO229" s="211" t="str">
        <f t="shared" si="109"/>
        <v/>
      </c>
      <c r="AP229" s="153" t="str">
        <f t="shared" si="128"/>
        <v/>
      </c>
      <c r="AQ229" s="153" t="str">
        <f t="shared" si="110"/>
        <v/>
      </c>
      <c r="AR229" s="153" t="str">
        <f t="shared" si="111"/>
        <v/>
      </c>
      <c r="AS229" s="141"/>
      <c r="AT229" s="211"/>
      <c r="AU229" s="211" t="str">
        <f t="shared" si="112"/>
        <v/>
      </c>
      <c r="AV229" s="153" t="str">
        <f t="shared" si="129"/>
        <v/>
      </c>
      <c r="AW229" s="153" t="str">
        <f t="shared" si="113"/>
        <v/>
      </c>
      <c r="AX229" s="153" t="str">
        <f t="shared" si="114"/>
        <v/>
      </c>
    </row>
    <row r="230" spans="1:50" ht="29.45" customHeight="1" x14ac:dyDescent="0.25">
      <c r="A230" s="216" t="str">
        <f>IF(B230="","",MAX($A$8:A229)+1)</f>
        <v/>
      </c>
      <c r="B230" s="216" t="str">
        <f>IF('N-Bedarf SK'!B230="","",'N-Bedarf SK'!B230)</f>
        <v/>
      </c>
      <c r="C230" s="217" t="str">
        <f>IF('N-Bedarf SK'!D230="","",'N-Bedarf SK'!D230)</f>
        <v/>
      </c>
      <c r="D230" s="218" t="str">
        <f>IF('N-Bedarf SK'!C230="","",'N-Bedarf SK'!C230)</f>
        <v/>
      </c>
      <c r="E230" s="219" t="str">
        <f>IF('N-Bedarf SK'!AE230="","",'N-Bedarf SK'!AE230)</f>
        <v/>
      </c>
      <c r="F230" s="219"/>
      <c r="G230" s="219"/>
      <c r="H230" s="345" t="str">
        <f t="shared" si="115"/>
        <v/>
      </c>
      <c r="I230" s="345" t="str">
        <f t="shared" si="116"/>
        <v/>
      </c>
      <c r="J230" s="345" t="str">
        <f t="shared" si="117"/>
        <v/>
      </c>
      <c r="K230" s="220">
        <f t="shared" si="130"/>
        <v>0</v>
      </c>
      <c r="L230" s="220">
        <f t="shared" si="118"/>
        <v>0</v>
      </c>
      <c r="M230" s="220">
        <f t="shared" si="119"/>
        <v>0</v>
      </c>
      <c r="N230" s="220" t="str">
        <f t="shared" si="120"/>
        <v/>
      </c>
      <c r="O230" s="220" t="str">
        <f t="shared" si="121"/>
        <v/>
      </c>
      <c r="P230" s="220" t="str">
        <f t="shared" si="122"/>
        <v/>
      </c>
      <c r="Q230" s="214" t="str">
        <f t="shared" si="99"/>
        <v/>
      </c>
      <c r="R230" s="141"/>
      <c r="S230" s="211"/>
      <c r="T230" s="211" t="str">
        <f t="shared" si="100"/>
        <v/>
      </c>
      <c r="U230" s="127" t="str">
        <f t="shared" si="123"/>
        <v/>
      </c>
      <c r="V230" s="127" t="str">
        <f t="shared" si="124"/>
        <v/>
      </c>
      <c r="W230" s="127" t="str">
        <f t="shared" si="101"/>
        <v/>
      </c>
      <c r="X230" s="127" t="str">
        <f t="shared" si="102"/>
        <v/>
      </c>
      <c r="Y230" s="141"/>
      <c r="Z230" s="211"/>
      <c r="AA230" s="212" t="str">
        <f t="shared" si="103"/>
        <v/>
      </c>
      <c r="AB230" s="127" t="str">
        <f t="shared" si="125"/>
        <v/>
      </c>
      <c r="AC230" s="127" t="str">
        <f t="shared" si="126"/>
        <v/>
      </c>
      <c r="AD230" s="127" t="str">
        <f t="shared" si="104"/>
        <v/>
      </c>
      <c r="AE230" s="127" t="str">
        <f t="shared" si="105"/>
        <v/>
      </c>
      <c r="AF230" s="213" t="str">
        <f t="shared" si="131"/>
        <v/>
      </c>
      <c r="AG230" s="141"/>
      <c r="AH230" s="211"/>
      <c r="AI230" s="211" t="str">
        <f t="shared" si="106"/>
        <v/>
      </c>
      <c r="AJ230" s="153" t="str">
        <f t="shared" si="127"/>
        <v/>
      </c>
      <c r="AK230" s="153" t="str">
        <f t="shared" si="107"/>
        <v/>
      </c>
      <c r="AL230" s="153" t="str">
        <f t="shared" si="108"/>
        <v/>
      </c>
      <c r="AM230" s="141"/>
      <c r="AN230" s="211"/>
      <c r="AO230" s="211" t="str">
        <f t="shared" si="109"/>
        <v/>
      </c>
      <c r="AP230" s="153" t="str">
        <f t="shared" si="128"/>
        <v/>
      </c>
      <c r="AQ230" s="153" t="str">
        <f t="shared" si="110"/>
        <v/>
      </c>
      <c r="AR230" s="153" t="str">
        <f t="shared" si="111"/>
        <v/>
      </c>
      <c r="AS230" s="141"/>
      <c r="AT230" s="211"/>
      <c r="AU230" s="211" t="str">
        <f t="shared" si="112"/>
        <v/>
      </c>
      <c r="AV230" s="153" t="str">
        <f t="shared" si="129"/>
        <v/>
      </c>
      <c r="AW230" s="153" t="str">
        <f t="shared" si="113"/>
        <v/>
      </c>
      <c r="AX230" s="153" t="str">
        <f t="shared" si="114"/>
        <v/>
      </c>
    </row>
    <row r="231" spans="1:50" ht="29.45" customHeight="1" x14ac:dyDescent="0.25">
      <c r="A231" s="216" t="str">
        <f>IF(B231="","",MAX($A$8:A230)+1)</f>
        <v/>
      </c>
      <c r="B231" s="216" t="str">
        <f>IF('N-Bedarf SK'!B231="","",'N-Bedarf SK'!B231)</f>
        <v/>
      </c>
      <c r="C231" s="217" t="str">
        <f>IF('N-Bedarf SK'!D231="","",'N-Bedarf SK'!D231)</f>
        <v/>
      </c>
      <c r="D231" s="218" t="str">
        <f>IF('N-Bedarf SK'!C231="","",'N-Bedarf SK'!C231)</f>
        <v/>
      </c>
      <c r="E231" s="219" t="str">
        <f>IF('N-Bedarf SK'!AE231="","",'N-Bedarf SK'!AE231)</f>
        <v/>
      </c>
      <c r="F231" s="219"/>
      <c r="G231" s="219"/>
      <c r="H231" s="345" t="str">
        <f t="shared" si="115"/>
        <v/>
      </c>
      <c r="I231" s="345" t="str">
        <f t="shared" si="116"/>
        <v/>
      </c>
      <c r="J231" s="345" t="str">
        <f t="shared" si="117"/>
        <v/>
      </c>
      <c r="K231" s="220">
        <f t="shared" si="130"/>
        <v>0</v>
      </c>
      <c r="L231" s="220">
        <f t="shared" si="118"/>
        <v>0</v>
      </c>
      <c r="M231" s="220">
        <f t="shared" si="119"/>
        <v>0</v>
      </c>
      <c r="N231" s="220" t="str">
        <f t="shared" si="120"/>
        <v/>
      </c>
      <c r="O231" s="220" t="str">
        <f t="shared" si="121"/>
        <v/>
      </c>
      <c r="P231" s="220" t="str">
        <f t="shared" si="122"/>
        <v/>
      </c>
      <c r="Q231" s="214" t="str">
        <f t="shared" si="99"/>
        <v/>
      </c>
      <c r="R231" s="141"/>
      <c r="S231" s="211"/>
      <c r="T231" s="211" t="str">
        <f t="shared" si="100"/>
        <v/>
      </c>
      <c r="U231" s="127" t="str">
        <f t="shared" si="123"/>
        <v/>
      </c>
      <c r="V231" s="127" t="str">
        <f t="shared" si="124"/>
        <v/>
      </c>
      <c r="W231" s="127" t="str">
        <f t="shared" si="101"/>
        <v/>
      </c>
      <c r="X231" s="127" t="str">
        <f t="shared" si="102"/>
        <v/>
      </c>
      <c r="Y231" s="141"/>
      <c r="Z231" s="211"/>
      <c r="AA231" s="212" t="str">
        <f t="shared" si="103"/>
        <v/>
      </c>
      <c r="AB231" s="127" t="str">
        <f t="shared" si="125"/>
        <v/>
      </c>
      <c r="AC231" s="127" t="str">
        <f t="shared" si="126"/>
        <v/>
      </c>
      <c r="AD231" s="127" t="str">
        <f t="shared" si="104"/>
        <v/>
      </c>
      <c r="AE231" s="127" t="str">
        <f t="shared" si="105"/>
        <v/>
      </c>
      <c r="AF231" s="213" t="str">
        <f t="shared" si="131"/>
        <v/>
      </c>
      <c r="AG231" s="141"/>
      <c r="AH231" s="211"/>
      <c r="AI231" s="211" t="str">
        <f t="shared" si="106"/>
        <v/>
      </c>
      <c r="AJ231" s="153" t="str">
        <f t="shared" si="127"/>
        <v/>
      </c>
      <c r="AK231" s="153" t="str">
        <f t="shared" si="107"/>
        <v/>
      </c>
      <c r="AL231" s="153" t="str">
        <f t="shared" si="108"/>
        <v/>
      </c>
      <c r="AM231" s="141"/>
      <c r="AN231" s="211"/>
      <c r="AO231" s="211" t="str">
        <f t="shared" si="109"/>
        <v/>
      </c>
      <c r="AP231" s="153" t="str">
        <f t="shared" si="128"/>
        <v/>
      </c>
      <c r="AQ231" s="153" t="str">
        <f t="shared" si="110"/>
        <v/>
      </c>
      <c r="AR231" s="153" t="str">
        <f t="shared" si="111"/>
        <v/>
      </c>
      <c r="AS231" s="141"/>
      <c r="AT231" s="211"/>
      <c r="AU231" s="211" t="str">
        <f t="shared" si="112"/>
        <v/>
      </c>
      <c r="AV231" s="153" t="str">
        <f t="shared" si="129"/>
        <v/>
      </c>
      <c r="AW231" s="153" t="str">
        <f t="shared" si="113"/>
        <v/>
      </c>
      <c r="AX231" s="153" t="str">
        <f t="shared" si="114"/>
        <v/>
      </c>
    </row>
    <row r="232" spans="1:50" ht="29.45" customHeight="1" x14ac:dyDescent="0.25">
      <c r="A232" s="216" t="str">
        <f>IF(B232="","",MAX($A$8:A231)+1)</f>
        <v/>
      </c>
      <c r="B232" s="216" t="str">
        <f>IF('N-Bedarf SK'!B232="","",'N-Bedarf SK'!B232)</f>
        <v/>
      </c>
      <c r="C232" s="217" t="str">
        <f>IF('N-Bedarf SK'!D232="","",'N-Bedarf SK'!D232)</f>
        <v/>
      </c>
      <c r="D232" s="218" t="str">
        <f>IF('N-Bedarf SK'!C232="","",'N-Bedarf SK'!C232)</f>
        <v/>
      </c>
      <c r="E232" s="219" t="str">
        <f>IF('N-Bedarf SK'!AE232="","",'N-Bedarf SK'!AE232)</f>
        <v/>
      </c>
      <c r="F232" s="219"/>
      <c r="G232" s="219"/>
      <c r="H232" s="345" t="str">
        <f t="shared" si="115"/>
        <v/>
      </c>
      <c r="I232" s="345" t="str">
        <f t="shared" si="116"/>
        <v/>
      </c>
      <c r="J232" s="345" t="str">
        <f t="shared" si="117"/>
        <v/>
      </c>
      <c r="K232" s="220">
        <f t="shared" si="130"/>
        <v>0</v>
      </c>
      <c r="L232" s="220">
        <f t="shared" si="118"/>
        <v>0</v>
      </c>
      <c r="M232" s="220">
        <f t="shared" si="119"/>
        <v>0</v>
      </c>
      <c r="N232" s="220" t="str">
        <f t="shared" si="120"/>
        <v/>
      </c>
      <c r="O232" s="220" t="str">
        <f t="shared" si="121"/>
        <v/>
      </c>
      <c r="P232" s="220" t="str">
        <f t="shared" si="122"/>
        <v/>
      </c>
      <c r="Q232" s="214" t="str">
        <f t="shared" si="99"/>
        <v/>
      </c>
      <c r="R232" s="141"/>
      <c r="S232" s="211"/>
      <c r="T232" s="211" t="str">
        <f t="shared" si="100"/>
        <v/>
      </c>
      <c r="U232" s="127" t="str">
        <f t="shared" si="123"/>
        <v/>
      </c>
      <c r="V232" s="127" t="str">
        <f t="shared" si="124"/>
        <v/>
      </c>
      <c r="W232" s="127" t="str">
        <f t="shared" si="101"/>
        <v/>
      </c>
      <c r="X232" s="127" t="str">
        <f t="shared" si="102"/>
        <v/>
      </c>
      <c r="Y232" s="141"/>
      <c r="Z232" s="211"/>
      <c r="AA232" s="212" t="str">
        <f t="shared" si="103"/>
        <v/>
      </c>
      <c r="AB232" s="127" t="str">
        <f t="shared" si="125"/>
        <v/>
      </c>
      <c r="AC232" s="127" t="str">
        <f t="shared" si="126"/>
        <v/>
      </c>
      <c r="AD232" s="127" t="str">
        <f t="shared" si="104"/>
        <v/>
      </c>
      <c r="AE232" s="127" t="str">
        <f t="shared" si="105"/>
        <v/>
      </c>
      <c r="AF232" s="213" t="str">
        <f t="shared" si="131"/>
        <v/>
      </c>
      <c r="AG232" s="141"/>
      <c r="AH232" s="211"/>
      <c r="AI232" s="211" t="str">
        <f t="shared" si="106"/>
        <v/>
      </c>
      <c r="AJ232" s="153" t="str">
        <f t="shared" si="127"/>
        <v/>
      </c>
      <c r="AK232" s="153" t="str">
        <f t="shared" si="107"/>
        <v/>
      </c>
      <c r="AL232" s="153" t="str">
        <f t="shared" si="108"/>
        <v/>
      </c>
      <c r="AM232" s="141"/>
      <c r="AN232" s="211"/>
      <c r="AO232" s="211" t="str">
        <f t="shared" si="109"/>
        <v/>
      </c>
      <c r="AP232" s="153" t="str">
        <f t="shared" si="128"/>
        <v/>
      </c>
      <c r="AQ232" s="153" t="str">
        <f t="shared" si="110"/>
        <v/>
      </c>
      <c r="AR232" s="153" t="str">
        <f t="shared" si="111"/>
        <v/>
      </c>
      <c r="AS232" s="141"/>
      <c r="AT232" s="211"/>
      <c r="AU232" s="211" t="str">
        <f t="shared" si="112"/>
        <v/>
      </c>
      <c r="AV232" s="153" t="str">
        <f t="shared" si="129"/>
        <v/>
      </c>
      <c r="AW232" s="153" t="str">
        <f t="shared" si="113"/>
        <v/>
      </c>
      <c r="AX232" s="153" t="str">
        <f t="shared" si="114"/>
        <v/>
      </c>
    </row>
    <row r="233" spans="1:50" ht="29.45" customHeight="1" x14ac:dyDescent="0.25">
      <c r="A233" s="216" t="str">
        <f>IF(B233="","",MAX($A$8:A232)+1)</f>
        <v/>
      </c>
      <c r="B233" s="216" t="str">
        <f>IF('N-Bedarf SK'!B233="","",'N-Bedarf SK'!B233)</f>
        <v/>
      </c>
      <c r="C233" s="217" t="str">
        <f>IF('N-Bedarf SK'!D233="","",'N-Bedarf SK'!D233)</f>
        <v/>
      </c>
      <c r="D233" s="218" t="str">
        <f>IF('N-Bedarf SK'!C233="","",'N-Bedarf SK'!C233)</f>
        <v/>
      </c>
      <c r="E233" s="219" t="str">
        <f>IF('N-Bedarf SK'!AE233="","",'N-Bedarf SK'!AE233)</f>
        <v/>
      </c>
      <c r="F233" s="219"/>
      <c r="G233" s="219"/>
      <c r="H233" s="345" t="str">
        <f t="shared" si="115"/>
        <v/>
      </c>
      <c r="I233" s="345" t="str">
        <f t="shared" si="116"/>
        <v/>
      </c>
      <c r="J233" s="345" t="str">
        <f t="shared" si="117"/>
        <v/>
      </c>
      <c r="K233" s="220">
        <f t="shared" si="130"/>
        <v>0</v>
      </c>
      <c r="L233" s="220">
        <f t="shared" si="118"/>
        <v>0</v>
      </c>
      <c r="M233" s="220">
        <f t="shared" si="119"/>
        <v>0</v>
      </c>
      <c r="N233" s="220" t="str">
        <f t="shared" si="120"/>
        <v/>
      </c>
      <c r="O233" s="220" t="str">
        <f t="shared" si="121"/>
        <v/>
      </c>
      <c r="P233" s="220" t="str">
        <f t="shared" si="122"/>
        <v/>
      </c>
      <c r="Q233" s="214" t="str">
        <f t="shared" si="99"/>
        <v/>
      </c>
      <c r="R233" s="141"/>
      <c r="S233" s="211"/>
      <c r="T233" s="211" t="str">
        <f t="shared" si="100"/>
        <v/>
      </c>
      <c r="U233" s="127" t="str">
        <f t="shared" si="123"/>
        <v/>
      </c>
      <c r="V233" s="127" t="str">
        <f t="shared" si="124"/>
        <v/>
      </c>
      <c r="W233" s="127" t="str">
        <f t="shared" si="101"/>
        <v/>
      </c>
      <c r="X233" s="127" t="str">
        <f t="shared" si="102"/>
        <v/>
      </c>
      <c r="Y233" s="141"/>
      <c r="Z233" s="211"/>
      <c r="AA233" s="212" t="str">
        <f t="shared" si="103"/>
        <v/>
      </c>
      <c r="AB233" s="127" t="str">
        <f t="shared" si="125"/>
        <v/>
      </c>
      <c r="AC233" s="127" t="str">
        <f t="shared" si="126"/>
        <v/>
      </c>
      <c r="AD233" s="127" t="str">
        <f t="shared" si="104"/>
        <v/>
      </c>
      <c r="AE233" s="127" t="str">
        <f t="shared" si="105"/>
        <v/>
      </c>
      <c r="AF233" s="213" t="str">
        <f t="shared" si="131"/>
        <v/>
      </c>
      <c r="AG233" s="141"/>
      <c r="AH233" s="211"/>
      <c r="AI233" s="211" t="str">
        <f t="shared" si="106"/>
        <v/>
      </c>
      <c r="AJ233" s="153" t="str">
        <f t="shared" si="127"/>
        <v/>
      </c>
      <c r="AK233" s="153" t="str">
        <f t="shared" si="107"/>
        <v/>
      </c>
      <c r="AL233" s="153" t="str">
        <f t="shared" si="108"/>
        <v/>
      </c>
      <c r="AM233" s="141"/>
      <c r="AN233" s="211"/>
      <c r="AO233" s="211" t="str">
        <f t="shared" si="109"/>
        <v/>
      </c>
      <c r="AP233" s="153" t="str">
        <f t="shared" si="128"/>
        <v/>
      </c>
      <c r="AQ233" s="153" t="str">
        <f t="shared" si="110"/>
        <v/>
      </c>
      <c r="AR233" s="153" t="str">
        <f t="shared" si="111"/>
        <v/>
      </c>
      <c r="AS233" s="141"/>
      <c r="AT233" s="211"/>
      <c r="AU233" s="211" t="str">
        <f t="shared" si="112"/>
        <v/>
      </c>
      <c r="AV233" s="153" t="str">
        <f t="shared" si="129"/>
        <v/>
      </c>
      <c r="AW233" s="153" t="str">
        <f t="shared" si="113"/>
        <v/>
      </c>
      <c r="AX233" s="153" t="str">
        <f t="shared" si="114"/>
        <v/>
      </c>
    </row>
    <row r="234" spans="1:50" ht="29.45" customHeight="1" x14ac:dyDescent="0.25">
      <c r="A234" s="216" t="str">
        <f>IF(B234="","",MAX($A$8:A233)+1)</f>
        <v/>
      </c>
      <c r="B234" s="216" t="str">
        <f>IF('N-Bedarf SK'!B234="","",'N-Bedarf SK'!B234)</f>
        <v/>
      </c>
      <c r="C234" s="217" t="str">
        <f>IF('N-Bedarf SK'!D234="","",'N-Bedarf SK'!D234)</f>
        <v/>
      </c>
      <c r="D234" s="218" t="str">
        <f>IF('N-Bedarf SK'!C234="","",'N-Bedarf SK'!C234)</f>
        <v/>
      </c>
      <c r="E234" s="219" t="str">
        <f>IF('N-Bedarf SK'!AE234="","",'N-Bedarf SK'!AE234)</f>
        <v/>
      </c>
      <c r="F234" s="219"/>
      <c r="G234" s="219"/>
      <c r="H234" s="345" t="str">
        <f t="shared" si="115"/>
        <v/>
      </c>
      <c r="I234" s="345" t="str">
        <f t="shared" si="116"/>
        <v/>
      </c>
      <c r="J234" s="345" t="str">
        <f t="shared" si="117"/>
        <v/>
      </c>
      <c r="K234" s="220">
        <f t="shared" si="130"/>
        <v>0</v>
      </c>
      <c r="L234" s="220">
        <f t="shared" si="118"/>
        <v>0</v>
      </c>
      <c r="M234" s="220">
        <f t="shared" si="119"/>
        <v>0</v>
      </c>
      <c r="N234" s="220" t="str">
        <f t="shared" si="120"/>
        <v/>
      </c>
      <c r="O234" s="220" t="str">
        <f t="shared" si="121"/>
        <v/>
      </c>
      <c r="P234" s="220" t="str">
        <f t="shared" si="122"/>
        <v/>
      </c>
      <c r="Q234" s="214" t="str">
        <f t="shared" si="99"/>
        <v/>
      </c>
      <c r="R234" s="141"/>
      <c r="S234" s="211"/>
      <c r="T234" s="211" t="str">
        <f t="shared" si="100"/>
        <v/>
      </c>
      <c r="U234" s="127" t="str">
        <f t="shared" si="123"/>
        <v/>
      </c>
      <c r="V234" s="127" t="str">
        <f t="shared" si="124"/>
        <v/>
      </c>
      <c r="W234" s="127" t="str">
        <f t="shared" si="101"/>
        <v/>
      </c>
      <c r="X234" s="127" t="str">
        <f t="shared" si="102"/>
        <v/>
      </c>
      <c r="Y234" s="141"/>
      <c r="Z234" s="211"/>
      <c r="AA234" s="212" t="str">
        <f t="shared" si="103"/>
        <v/>
      </c>
      <c r="AB234" s="127" t="str">
        <f t="shared" si="125"/>
        <v/>
      </c>
      <c r="AC234" s="127" t="str">
        <f t="shared" si="126"/>
        <v/>
      </c>
      <c r="AD234" s="127" t="str">
        <f t="shared" si="104"/>
        <v/>
      </c>
      <c r="AE234" s="127" t="str">
        <f t="shared" si="105"/>
        <v/>
      </c>
      <c r="AF234" s="213" t="str">
        <f t="shared" si="131"/>
        <v/>
      </c>
      <c r="AG234" s="141"/>
      <c r="AH234" s="211"/>
      <c r="AI234" s="211" t="str">
        <f t="shared" si="106"/>
        <v/>
      </c>
      <c r="AJ234" s="153" t="str">
        <f t="shared" si="127"/>
        <v/>
      </c>
      <c r="AK234" s="153" t="str">
        <f t="shared" si="107"/>
        <v/>
      </c>
      <c r="AL234" s="153" t="str">
        <f t="shared" si="108"/>
        <v/>
      </c>
      <c r="AM234" s="141"/>
      <c r="AN234" s="211"/>
      <c r="AO234" s="211" t="str">
        <f t="shared" si="109"/>
        <v/>
      </c>
      <c r="AP234" s="153" t="str">
        <f t="shared" si="128"/>
        <v/>
      </c>
      <c r="AQ234" s="153" t="str">
        <f t="shared" si="110"/>
        <v/>
      </c>
      <c r="AR234" s="153" t="str">
        <f t="shared" si="111"/>
        <v/>
      </c>
      <c r="AS234" s="141"/>
      <c r="AT234" s="211"/>
      <c r="AU234" s="211" t="str">
        <f t="shared" si="112"/>
        <v/>
      </c>
      <c r="AV234" s="153" t="str">
        <f t="shared" si="129"/>
        <v/>
      </c>
      <c r="AW234" s="153" t="str">
        <f t="shared" si="113"/>
        <v/>
      </c>
      <c r="AX234" s="153" t="str">
        <f t="shared" si="114"/>
        <v/>
      </c>
    </row>
    <row r="235" spans="1:50" ht="29.45" customHeight="1" x14ac:dyDescent="0.25">
      <c r="A235" s="216" t="str">
        <f>IF(B235="","",MAX($A$8:A234)+1)</f>
        <v/>
      </c>
      <c r="B235" s="216" t="str">
        <f>IF('N-Bedarf SK'!B235="","",'N-Bedarf SK'!B235)</f>
        <v/>
      </c>
      <c r="C235" s="217" t="str">
        <f>IF('N-Bedarf SK'!D235="","",'N-Bedarf SK'!D235)</f>
        <v/>
      </c>
      <c r="D235" s="218" t="str">
        <f>IF('N-Bedarf SK'!C235="","",'N-Bedarf SK'!C235)</f>
        <v/>
      </c>
      <c r="E235" s="219" t="str">
        <f>IF('N-Bedarf SK'!AE235="","",'N-Bedarf SK'!AE235)</f>
        <v/>
      </c>
      <c r="F235" s="219"/>
      <c r="G235" s="219"/>
      <c r="H235" s="345" t="str">
        <f t="shared" si="115"/>
        <v/>
      </c>
      <c r="I235" s="345" t="str">
        <f t="shared" si="116"/>
        <v/>
      </c>
      <c r="J235" s="345" t="str">
        <f t="shared" si="117"/>
        <v/>
      </c>
      <c r="K235" s="220">
        <f t="shared" si="130"/>
        <v>0</v>
      </c>
      <c r="L235" s="220">
        <f t="shared" si="118"/>
        <v>0</v>
      </c>
      <c r="M235" s="220">
        <f t="shared" si="119"/>
        <v>0</v>
      </c>
      <c r="N235" s="220" t="str">
        <f t="shared" si="120"/>
        <v/>
      </c>
      <c r="O235" s="220" t="str">
        <f t="shared" si="121"/>
        <v/>
      </c>
      <c r="P235" s="220" t="str">
        <f t="shared" si="122"/>
        <v/>
      </c>
      <c r="Q235" s="214" t="str">
        <f t="shared" si="99"/>
        <v/>
      </c>
      <c r="R235" s="141"/>
      <c r="S235" s="211"/>
      <c r="T235" s="211" t="str">
        <f t="shared" si="100"/>
        <v/>
      </c>
      <c r="U235" s="127" t="str">
        <f t="shared" si="123"/>
        <v/>
      </c>
      <c r="V235" s="127" t="str">
        <f t="shared" si="124"/>
        <v/>
      </c>
      <c r="W235" s="127" t="str">
        <f t="shared" si="101"/>
        <v/>
      </c>
      <c r="X235" s="127" t="str">
        <f t="shared" si="102"/>
        <v/>
      </c>
      <c r="Y235" s="141"/>
      <c r="Z235" s="211"/>
      <c r="AA235" s="212" t="str">
        <f t="shared" si="103"/>
        <v/>
      </c>
      <c r="AB235" s="127" t="str">
        <f t="shared" si="125"/>
        <v/>
      </c>
      <c r="AC235" s="127" t="str">
        <f t="shared" si="126"/>
        <v/>
      </c>
      <c r="AD235" s="127" t="str">
        <f t="shared" si="104"/>
        <v/>
      </c>
      <c r="AE235" s="127" t="str">
        <f t="shared" si="105"/>
        <v/>
      </c>
      <c r="AF235" s="213" t="str">
        <f t="shared" si="131"/>
        <v/>
      </c>
      <c r="AG235" s="141"/>
      <c r="AH235" s="211"/>
      <c r="AI235" s="211" t="str">
        <f t="shared" si="106"/>
        <v/>
      </c>
      <c r="AJ235" s="153" t="str">
        <f t="shared" si="127"/>
        <v/>
      </c>
      <c r="AK235" s="153" t="str">
        <f t="shared" si="107"/>
        <v/>
      </c>
      <c r="AL235" s="153" t="str">
        <f t="shared" si="108"/>
        <v/>
      </c>
      <c r="AM235" s="141"/>
      <c r="AN235" s="211"/>
      <c r="AO235" s="211" t="str">
        <f t="shared" si="109"/>
        <v/>
      </c>
      <c r="AP235" s="153" t="str">
        <f t="shared" si="128"/>
        <v/>
      </c>
      <c r="AQ235" s="153" t="str">
        <f t="shared" si="110"/>
        <v/>
      </c>
      <c r="AR235" s="153" t="str">
        <f t="shared" si="111"/>
        <v/>
      </c>
      <c r="AS235" s="141"/>
      <c r="AT235" s="211"/>
      <c r="AU235" s="211" t="str">
        <f t="shared" si="112"/>
        <v/>
      </c>
      <c r="AV235" s="153" t="str">
        <f t="shared" si="129"/>
        <v/>
      </c>
      <c r="AW235" s="153" t="str">
        <f t="shared" si="113"/>
        <v/>
      </c>
      <c r="AX235" s="153" t="str">
        <f t="shared" si="114"/>
        <v/>
      </c>
    </row>
    <row r="236" spans="1:50" ht="29.45" customHeight="1" x14ac:dyDescent="0.25">
      <c r="A236" s="216" t="str">
        <f>IF(B236="","",MAX($A$8:A235)+1)</f>
        <v/>
      </c>
      <c r="B236" s="216" t="str">
        <f>IF('N-Bedarf SK'!B236="","",'N-Bedarf SK'!B236)</f>
        <v/>
      </c>
      <c r="C236" s="217" t="str">
        <f>IF('N-Bedarf SK'!D236="","",'N-Bedarf SK'!D236)</f>
        <v/>
      </c>
      <c r="D236" s="218" t="str">
        <f>IF('N-Bedarf SK'!C236="","",'N-Bedarf SK'!C236)</f>
        <v/>
      </c>
      <c r="E236" s="219" t="str">
        <f>IF('N-Bedarf SK'!AE236="","",'N-Bedarf SK'!AE236)</f>
        <v/>
      </c>
      <c r="F236" s="219"/>
      <c r="G236" s="219"/>
      <c r="H236" s="345" t="str">
        <f t="shared" si="115"/>
        <v/>
      </c>
      <c r="I236" s="345" t="str">
        <f t="shared" si="116"/>
        <v/>
      </c>
      <c r="J236" s="345" t="str">
        <f t="shared" si="117"/>
        <v/>
      </c>
      <c r="K236" s="220">
        <f t="shared" si="130"/>
        <v>0</v>
      </c>
      <c r="L236" s="220">
        <f t="shared" si="118"/>
        <v>0</v>
      </c>
      <c r="M236" s="220">
        <f t="shared" si="119"/>
        <v>0</v>
      </c>
      <c r="N236" s="220" t="str">
        <f t="shared" si="120"/>
        <v/>
      </c>
      <c r="O236" s="220" t="str">
        <f t="shared" si="121"/>
        <v/>
      </c>
      <c r="P236" s="220" t="str">
        <f t="shared" si="122"/>
        <v/>
      </c>
      <c r="Q236" s="214" t="str">
        <f t="shared" si="99"/>
        <v/>
      </c>
      <c r="R236" s="141"/>
      <c r="S236" s="211"/>
      <c r="T236" s="211" t="str">
        <f t="shared" si="100"/>
        <v/>
      </c>
      <c r="U236" s="127" t="str">
        <f t="shared" si="123"/>
        <v/>
      </c>
      <c r="V236" s="127" t="str">
        <f t="shared" si="124"/>
        <v/>
      </c>
      <c r="W236" s="127" t="str">
        <f t="shared" si="101"/>
        <v/>
      </c>
      <c r="X236" s="127" t="str">
        <f t="shared" si="102"/>
        <v/>
      </c>
      <c r="Y236" s="141"/>
      <c r="Z236" s="211"/>
      <c r="AA236" s="212" t="str">
        <f t="shared" si="103"/>
        <v/>
      </c>
      <c r="AB236" s="127" t="str">
        <f t="shared" si="125"/>
        <v/>
      </c>
      <c r="AC236" s="127" t="str">
        <f t="shared" si="126"/>
        <v/>
      </c>
      <c r="AD236" s="127" t="str">
        <f t="shared" si="104"/>
        <v/>
      </c>
      <c r="AE236" s="127" t="str">
        <f t="shared" si="105"/>
        <v/>
      </c>
      <c r="AF236" s="213" t="str">
        <f t="shared" si="131"/>
        <v/>
      </c>
      <c r="AG236" s="141"/>
      <c r="AH236" s="211"/>
      <c r="AI236" s="211" t="str">
        <f t="shared" si="106"/>
        <v/>
      </c>
      <c r="AJ236" s="153" t="str">
        <f t="shared" si="127"/>
        <v/>
      </c>
      <c r="AK236" s="153" t="str">
        <f t="shared" si="107"/>
        <v/>
      </c>
      <c r="AL236" s="153" t="str">
        <f t="shared" si="108"/>
        <v/>
      </c>
      <c r="AM236" s="141"/>
      <c r="AN236" s="211"/>
      <c r="AO236" s="211" t="str">
        <f t="shared" si="109"/>
        <v/>
      </c>
      <c r="AP236" s="153" t="str">
        <f t="shared" si="128"/>
        <v/>
      </c>
      <c r="AQ236" s="153" t="str">
        <f t="shared" si="110"/>
        <v/>
      </c>
      <c r="AR236" s="153" t="str">
        <f t="shared" si="111"/>
        <v/>
      </c>
      <c r="AS236" s="141"/>
      <c r="AT236" s="211"/>
      <c r="AU236" s="211" t="str">
        <f t="shared" si="112"/>
        <v/>
      </c>
      <c r="AV236" s="153" t="str">
        <f t="shared" si="129"/>
        <v/>
      </c>
      <c r="AW236" s="153" t="str">
        <f t="shared" si="113"/>
        <v/>
      </c>
      <c r="AX236" s="153" t="str">
        <f t="shared" si="114"/>
        <v/>
      </c>
    </row>
    <row r="237" spans="1:50" ht="29.45" customHeight="1" x14ac:dyDescent="0.25">
      <c r="A237" s="216" t="str">
        <f>IF(B237="","",MAX($A$8:A236)+1)</f>
        <v/>
      </c>
      <c r="B237" s="216" t="str">
        <f>IF('N-Bedarf SK'!B237="","",'N-Bedarf SK'!B237)</f>
        <v/>
      </c>
      <c r="C237" s="217" t="str">
        <f>IF('N-Bedarf SK'!D237="","",'N-Bedarf SK'!D237)</f>
        <v/>
      </c>
      <c r="D237" s="218" t="str">
        <f>IF('N-Bedarf SK'!C237="","",'N-Bedarf SK'!C237)</f>
        <v/>
      </c>
      <c r="E237" s="219" t="str">
        <f>IF('N-Bedarf SK'!AE237="","",'N-Bedarf SK'!AE237)</f>
        <v/>
      </c>
      <c r="F237" s="219"/>
      <c r="G237" s="219"/>
      <c r="H237" s="345" t="str">
        <f t="shared" si="115"/>
        <v/>
      </c>
      <c r="I237" s="345" t="str">
        <f t="shared" si="116"/>
        <v/>
      </c>
      <c r="J237" s="345" t="str">
        <f t="shared" si="117"/>
        <v/>
      </c>
      <c r="K237" s="220">
        <f t="shared" si="130"/>
        <v>0</v>
      </c>
      <c r="L237" s="220">
        <f t="shared" si="118"/>
        <v>0</v>
      </c>
      <c r="M237" s="220">
        <f t="shared" si="119"/>
        <v>0</v>
      </c>
      <c r="N237" s="220" t="str">
        <f t="shared" si="120"/>
        <v/>
      </c>
      <c r="O237" s="220" t="str">
        <f t="shared" si="121"/>
        <v/>
      </c>
      <c r="P237" s="220" t="str">
        <f t="shared" si="122"/>
        <v/>
      </c>
      <c r="Q237" s="214" t="str">
        <f t="shared" si="99"/>
        <v/>
      </c>
      <c r="R237" s="141"/>
      <c r="S237" s="211"/>
      <c r="T237" s="211" t="str">
        <f t="shared" si="100"/>
        <v/>
      </c>
      <c r="U237" s="127" t="str">
        <f t="shared" si="123"/>
        <v/>
      </c>
      <c r="V237" s="127" t="str">
        <f t="shared" si="124"/>
        <v/>
      </c>
      <c r="W237" s="127" t="str">
        <f t="shared" si="101"/>
        <v/>
      </c>
      <c r="X237" s="127" t="str">
        <f t="shared" si="102"/>
        <v/>
      </c>
      <c r="Y237" s="141"/>
      <c r="Z237" s="211"/>
      <c r="AA237" s="212" t="str">
        <f t="shared" si="103"/>
        <v/>
      </c>
      <c r="AB237" s="127" t="str">
        <f t="shared" si="125"/>
        <v/>
      </c>
      <c r="AC237" s="127" t="str">
        <f t="shared" si="126"/>
        <v/>
      </c>
      <c r="AD237" s="127" t="str">
        <f t="shared" si="104"/>
        <v/>
      </c>
      <c r="AE237" s="127" t="str">
        <f t="shared" si="105"/>
        <v/>
      </c>
      <c r="AF237" s="213" t="str">
        <f t="shared" si="131"/>
        <v/>
      </c>
      <c r="AG237" s="141"/>
      <c r="AH237" s="211"/>
      <c r="AI237" s="211" t="str">
        <f t="shared" si="106"/>
        <v/>
      </c>
      <c r="AJ237" s="153" t="str">
        <f t="shared" si="127"/>
        <v/>
      </c>
      <c r="AK237" s="153" t="str">
        <f t="shared" si="107"/>
        <v/>
      </c>
      <c r="AL237" s="153" t="str">
        <f t="shared" si="108"/>
        <v/>
      </c>
      <c r="AM237" s="141"/>
      <c r="AN237" s="211"/>
      <c r="AO237" s="211" t="str">
        <f t="shared" si="109"/>
        <v/>
      </c>
      <c r="AP237" s="153" t="str">
        <f t="shared" si="128"/>
        <v/>
      </c>
      <c r="AQ237" s="153" t="str">
        <f t="shared" si="110"/>
        <v/>
      </c>
      <c r="AR237" s="153" t="str">
        <f t="shared" si="111"/>
        <v/>
      </c>
      <c r="AS237" s="141"/>
      <c r="AT237" s="211"/>
      <c r="AU237" s="211" t="str">
        <f t="shared" si="112"/>
        <v/>
      </c>
      <c r="AV237" s="153" t="str">
        <f t="shared" si="129"/>
        <v/>
      </c>
      <c r="AW237" s="153" t="str">
        <f t="shared" si="113"/>
        <v/>
      </c>
      <c r="AX237" s="153" t="str">
        <f t="shared" si="114"/>
        <v/>
      </c>
    </row>
    <row r="238" spans="1:50" ht="29.45" customHeight="1" x14ac:dyDescent="0.25">
      <c r="A238" s="216" t="str">
        <f>IF(B238="","",MAX($A$8:A237)+1)</f>
        <v/>
      </c>
      <c r="B238" s="216" t="str">
        <f>IF('N-Bedarf SK'!B238="","",'N-Bedarf SK'!B238)</f>
        <v/>
      </c>
      <c r="C238" s="217" t="str">
        <f>IF('N-Bedarf SK'!D238="","",'N-Bedarf SK'!D238)</f>
        <v/>
      </c>
      <c r="D238" s="218" t="str">
        <f>IF('N-Bedarf SK'!C238="","",'N-Bedarf SK'!C238)</f>
        <v/>
      </c>
      <c r="E238" s="219" t="str">
        <f>IF('N-Bedarf SK'!AE238="","",'N-Bedarf SK'!AE238)</f>
        <v/>
      </c>
      <c r="F238" s="219"/>
      <c r="G238" s="219"/>
      <c r="H238" s="345" t="str">
        <f t="shared" si="115"/>
        <v/>
      </c>
      <c r="I238" s="345" t="str">
        <f t="shared" si="116"/>
        <v/>
      </c>
      <c r="J238" s="345" t="str">
        <f t="shared" si="117"/>
        <v/>
      </c>
      <c r="K238" s="220">
        <f t="shared" si="130"/>
        <v>0</v>
      </c>
      <c r="L238" s="220">
        <f t="shared" si="118"/>
        <v>0</v>
      </c>
      <c r="M238" s="220">
        <f t="shared" si="119"/>
        <v>0</v>
      </c>
      <c r="N238" s="220" t="str">
        <f t="shared" si="120"/>
        <v/>
      </c>
      <c r="O238" s="220" t="str">
        <f t="shared" si="121"/>
        <v/>
      </c>
      <c r="P238" s="220" t="str">
        <f t="shared" si="122"/>
        <v/>
      </c>
      <c r="Q238" s="214" t="str">
        <f t="shared" si="99"/>
        <v/>
      </c>
      <c r="R238" s="141"/>
      <c r="S238" s="211"/>
      <c r="T238" s="211" t="str">
        <f t="shared" si="100"/>
        <v/>
      </c>
      <c r="U238" s="127" t="str">
        <f t="shared" si="123"/>
        <v/>
      </c>
      <c r="V238" s="127" t="str">
        <f t="shared" si="124"/>
        <v/>
      </c>
      <c r="W238" s="127" t="str">
        <f t="shared" si="101"/>
        <v/>
      </c>
      <c r="X238" s="127" t="str">
        <f t="shared" si="102"/>
        <v/>
      </c>
      <c r="Y238" s="141"/>
      <c r="Z238" s="211"/>
      <c r="AA238" s="212" t="str">
        <f t="shared" si="103"/>
        <v/>
      </c>
      <c r="AB238" s="127" t="str">
        <f t="shared" si="125"/>
        <v/>
      </c>
      <c r="AC238" s="127" t="str">
        <f t="shared" si="126"/>
        <v/>
      </c>
      <c r="AD238" s="127" t="str">
        <f t="shared" si="104"/>
        <v/>
      </c>
      <c r="AE238" s="127" t="str">
        <f t="shared" si="105"/>
        <v/>
      </c>
      <c r="AF238" s="213" t="str">
        <f t="shared" si="131"/>
        <v/>
      </c>
      <c r="AG238" s="141"/>
      <c r="AH238" s="211"/>
      <c r="AI238" s="211" t="str">
        <f t="shared" si="106"/>
        <v/>
      </c>
      <c r="AJ238" s="153" t="str">
        <f t="shared" si="127"/>
        <v/>
      </c>
      <c r="AK238" s="153" t="str">
        <f t="shared" si="107"/>
        <v/>
      </c>
      <c r="AL238" s="153" t="str">
        <f t="shared" si="108"/>
        <v/>
      </c>
      <c r="AM238" s="141"/>
      <c r="AN238" s="211"/>
      <c r="AO238" s="211" t="str">
        <f t="shared" si="109"/>
        <v/>
      </c>
      <c r="AP238" s="153" t="str">
        <f t="shared" si="128"/>
        <v/>
      </c>
      <c r="AQ238" s="153" t="str">
        <f t="shared" si="110"/>
        <v/>
      </c>
      <c r="AR238" s="153" t="str">
        <f t="shared" si="111"/>
        <v/>
      </c>
      <c r="AS238" s="141"/>
      <c r="AT238" s="211"/>
      <c r="AU238" s="211" t="str">
        <f t="shared" si="112"/>
        <v/>
      </c>
      <c r="AV238" s="153" t="str">
        <f t="shared" si="129"/>
        <v/>
      </c>
      <c r="AW238" s="153" t="str">
        <f t="shared" si="113"/>
        <v/>
      </c>
      <c r="AX238" s="153" t="str">
        <f t="shared" si="114"/>
        <v/>
      </c>
    </row>
    <row r="239" spans="1:50" ht="29.45" customHeight="1" x14ac:dyDescent="0.25">
      <c r="A239" s="216" t="str">
        <f>IF(B239="","",MAX($A$8:A238)+1)</f>
        <v/>
      </c>
      <c r="B239" s="216" t="str">
        <f>IF('N-Bedarf SK'!B239="","",'N-Bedarf SK'!B239)</f>
        <v/>
      </c>
      <c r="C239" s="217" t="str">
        <f>IF('N-Bedarf SK'!D239="","",'N-Bedarf SK'!D239)</f>
        <v/>
      </c>
      <c r="D239" s="218" t="str">
        <f>IF('N-Bedarf SK'!C239="","",'N-Bedarf SK'!C239)</f>
        <v/>
      </c>
      <c r="E239" s="219" t="str">
        <f>IF('N-Bedarf SK'!AE239="","",'N-Bedarf SK'!AE239)</f>
        <v/>
      </c>
      <c r="F239" s="219"/>
      <c r="G239" s="219"/>
      <c r="H239" s="345" t="str">
        <f t="shared" si="115"/>
        <v/>
      </c>
      <c r="I239" s="345" t="str">
        <f t="shared" si="116"/>
        <v/>
      </c>
      <c r="J239" s="345" t="str">
        <f t="shared" si="117"/>
        <v/>
      </c>
      <c r="K239" s="220">
        <f t="shared" si="130"/>
        <v>0</v>
      </c>
      <c r="L239" s="220">
        <f t="shared" si="118"/>
        <v>0</v>
      </c>
      <c r="M239" s="220">
        <f t="shared" si="119"/>
        <v>0</v>
      </c>
      <c r="N239" s="220" t="str">
        <f t="shared" si="120"/>
        <v/>
      </c>
      <c r="O239" s="220" t="str">
        <f t="shared" si="121"/>
        <v/>
      </c>
      <c r="P239" s="220" t="str">
        <f t="shared" si="122"/>
        <v/>
      </c>
      <c r="Q239" s="214" t="str">
        <f t="shared" si="99"/>
        <v/>
      </c>
      <c r="R239" s="141"/>
      <c r="S239" s="211"/>
      <c r="T239" s="211" t="str">
        <f t="shared" si="100"/>
        <v/>
      </c>
      <c r="U239" s="127" t="str">
        <f t="shared" si="123"/>
        <v/>
      </c>
      <c r="V239" s="127" t="str">
        <f t="shared" si="124"/>
        <v/>
      </c>
      <c r="W239" s="127" t="str">
        <f t="shared" si="101"/>
        <v/>
      </c>
      <c r="X239" s="127" t="str">
        <f t="shared" si="102"/>
        <v/>
      </c>
      <c r="Y239" s="141"/>
      <c r="Z239" s="211"/>
      <c r="AA239" s="212" t="str">
        <f t="shared" si="103"/>
        <v/>
      </c>
      <c r="AB239" s="127" t="str">
        <f t="shared" si="125"/>
        <v/>
      </c>
      <c r="AC239" s="127" t="str">
        <f t="shared" si="126"/>
        <v/>
      </c>
      <c r="AD239" s="127" t="str">
        <f t="shared" si="104"/>
        <v/>
      </c>
      <c r="AE239" s="127" t="str">
        <f t="shared" si="105"/>
        <v/>
      </c>
      <c r="AF239" s="213" t="str">
        <f t="shared" si="131"/>
        <v/>
      </c>
      <c r="AG239" s="141"/>
      <c r="AH239" s="211"/>
      <c r="AI239" s="211" t="str">
        <f t="shared" si="106"/>
        <v/>
      </c>
      <c r="AJ239" s="153" t="str">
        <f t="shared" si="127"/>
        <v/>
      </c>
      <c r="AK239" s="153" t="str">
        <f t="shared" si="107"/>
        <v/>
      </c>
      <c r="AL239" s="153" t="str">
        <f t="shared" si="108"/>
        <v/>
      </c>
      <c r="AM239" s="141"/>
      <c r="AN239" s="211"/>
      <c r="AO239" s="211" t="str">
        <f t="shared" si="109"/>
        <v/>
      </c>
      <c r="AP239" s="153" t="str">
        <f t="shared" si="128"/>
        <v/>
      </c>
      <c r="AQ239" s="153" t="str">
        <f t="shared" si="110"/>
        <v/>
      </c>
      <c r="AR239" s="153" t="str">
        <f t="shared" si="111"/>
        <v/>
      </c>
      <c r="AS239" s="141"/>
      <c r="AT239" s="211"/>
      <c r="AU239" s="211" t="str">
        <f t="shared" si="112"/>
        <v/>
      </c>
      <c r="AV239" s="153" t="str">
        <f t="shared" si="129"/>
        <v/>
      </c>
      <c r="AW239" s="153" t="str">
        <f t="shared" si="113"/>
        <v/>
      </c>
      <c r="AX239" s="153" t="str">
        <f t="shared" si="114"/>
        <v/>
      </c>
    </row>
    <row r="240" spans="1:50" ht="29.45" customHeight="1" x14ac:dyDescent="0.25">
      <c r="A240" s="216" t="str">
        <f>IF(B240="","",MAX($A$8:A239)+1)</f>
        <v/>
      </c>
      <c r="B240" s="216" t="str">
        <f>IF('N-Bedarf SK'!B240="","",'N-Bedarf SK'!B240)</f>
        <v/>
      </c>
      <c r="C240" s="217" t="str">
        <f>IF('N-Bedarf SK'!D240="","",'N-Bedarf SK'!D240)</f>
        <v/>
      </c>
      <c r="D240" s="218" t="str">
        <f>IF('N-Bedarf SK'!C240="","",'N-Bedarf SK'!C240)</f>
        <v/>
      </c>
      <c r="E240" s="219" t="str">
        <f>IF('N-Bedarf SK'!AE240="","",'N-Bedarf SK'!AE240)</f>
        <v/>
      </c>
      <c r="F240" s="219"/>
      <c r="G240" s="219"/>
      <c r="H240" s="345" t="str">
        <f t="shared" si="115"/>
        <v/>
      </c>
      <c r="I240" s="345" t="str">
        <f t="shared" si="116"/>
        <v/>
      </c>
      <c r="J240" s="345" t="str">
        <f t="shared" si="117"/>
        <v/>
      </c>
      <c r="K240" s="220">
        <f t="shared" si="130"/>
        <v>0</v>
      </c>
      <c r="L240" s="220">
        <f t="shared" si="118"/>
        <v>0</v>
      </c>
      <c r="M240" s="220">
        <f t="shared" si="119"/>
        <v>0</v>
      </c>
      <c r="N240" s="220" t="str">
        <f t="shared" si="120"/>
        <v/>
      </c>
      <c r="O240" s="220" t="str">
        <f t="shared" si="121"/>
        <v/>
      </c>
      <c r="P240" s="220" t="str">
        <f t="shared" si="122"/>
        <v/>
      </c>
      <c r="Q240" s="214" t="str">
        <f t="shared" si="99"/>
        <v/>
      </c>
      <c r="R240" s="141"/>
      <c r="S240" s="211"/>
      <c r="T240" s="211" t="str">
        <f t="shared" si="100"/>
        <v/>
      </c>
      <c r="U240" s="127" t="str">
        <f t="shared" si="123"/>
        <v/>
      </c>
      <c r="V240" s="127" t="str">
        <f t="shared" si="124"/>
        <v/>
      </c>
      <c r="W240" s="127" t="str">
        <f t="shared" si="101"/>
        <v/>
      </c>
      <c r="X240" s="127" t="str">
        <f t="shared" si="102"/>
        <v/>
      </c>
      <c r="Y240" s="141"/>
      <c r="Z240" s="211"/>
      <c r="AA240" s="212" t="str">
        <f t="shared" si="103"/>
        <v/>
      </c>
      <c r="AB240" s="127" t="str">
        <f t="shared" si="125"/>
        <v/>
      </c>
      <c r="AC240" s="127" t="str">
        <f t="shared" si="126"/>
        <v/>
      </c>
      <c r="AD240" s="127" t="str">
        <f t="shared" si="104"/>
        <v/>
      </c>
      <c r="AE240" s="127" t="str">
        <f t="shared" si="105"/>
        <v/>
      </c>
      <c r="AF240" s="213" t="str">
        <f t="shared" si="131"/>
        <v/>
      </c>
      <c r="AG240" s="141"/>
      <c r="AH240" s="211"/>
      <c r="AI240" s="211" t="str">
        <f t="shared" si="106"/>
        <v/>
      </c>
      <c r="AJ240" s="153" t="str">
        <f t="shared" si="127"/>
        <v/>
      </c>
      <c r="AK240" s="153" t="str">
        <f t="shared" si="107"/>
        <v/>
      </c>
      <c r="AL240" s="153" t="str">
        <f t="shared" si="108"/>
        <v/>
      </c>
      <c r="AM240" s="141"/>
      <c r="AN240" s="211"/>
      <c r="AO240" s="211" t="str">
        <f t="shared" si="109"/>
        <v/>
      </c>
      <c r="AP240" s="153" t="str">
        <f t="shared" si="128"/>
        <v/>
      </c>
      <c r="AQ240" s="153" t="str">
        <f t="shared" si="110"/>
        <v/>
      </c>
      <c r="AR240" s="153" t="str">
        <f t="shared" si="111"/>
        <v/>
      </c>
      <c r="AS240" s="141"/>
      <c r="AT240" s="211"/>
      <c r="AU240" s="211" t="str">
        <f t="shared" si="112"/>
        <v/>
      </c>
      <c r="AV240" s="153" t="str">
        <f t="shared" si="129"/>
        <v/>
      </c>
      <c r="AW240" s="153" t="str">
        <f t="shared" si="113"/>
        <v/>
      </c>
      <c r="AX240" s="153" t="str">
        <f t="shared" si="114"/>
        <v/>
      </c>
    </row>
    <row r="241" spans="1:50" ht="29.45" customHeight="1" x14ac:dyDescent="0.25">
      <c r="A241" s="216" t="str">
        <f>IF(B241="","",MAX($A$8:A240)+1)</f>
        <v/>
      </c>
      <c r="B241" s="216" t="str">
        <f>IF('N-Bedarf SK'!B241="","",'N-Bedarf SK'!B241)</f>
        <v/>
      </c>
      <c r="C241" s="217" t="str">
        <f>IF('N-Bedarf SK'!D241="","",'N-Bedarf SK'!D241)</f>
        <v/>
      </c>
      <c r="D241" s="218" t="str">
        <f>IF('N-Bedarf SK'!C241="","",'N-Bedarf SK'!C241)</f>
        <v/>
      </c>
      <c r="E241" s="219" t="str">
        <f>IF('N-Bedarf SK'!AE241="","",'N-Bedarf SK'!AE241)</f>
        <v/>
      </c>
      <c r="F241" s="219"/>
      <c r="G241" s="219"/>
      <c r="H241" s="345" t="str">
        <f t="shared" si="115"/>
        <v/>
      </c>
      <c r="I241" s="345" t="str">
        <f t="shared" si="116"/>
        <v/>
      </c>
      <c r="J241" s="345" t="str">
        <f t="shared" si="117"/>
        <v/>
      </c>
      <c r="K241" s="220">
        <f t="shared" si="130"/>
        <v>0</v>
      </c>
      <c r="L241" s="220">
        <f t="shared" si="118"/>
        <v>0</v>
      </c>
      <c r="M241" s="220">
        <f t="shared" si="119"/>
        <v>0</v>
      </c>
      <c r="N241" s="220" t="str">
        <f t="shared" si="120"/>
        <v/>
      </c>
      <c r="O241" s="220" t="str">
        <f t="shared" si="121"/>
        <v/>
      </c>
      <c r="P241" s="220" t="str">
        <f t="shared" si="122"/>
        <v/>
      </c>
      <c r="Q241" s="214" t="str">
        <f t="shared" si="99"/>
        <v/>
      </c>
      <c r="R241" s="141"/>
      <c r="S241" s="211"/>
      <c r="T241" s="211" t="str">
        <f t="shared" si="100"/>
        <v/>
      </c>
      <c r="U241" s="127" t="str">
        <f t="shared" si="123"/>
        <v/>
      </c>
      <c r="V241" s="127" t="str">
        <f t="shared" si="124"/>
        <v/>
      </c>
      <c r="W241" s="127" t="str">
        <f t="shared" si="101"/>
        <v/>
      </c>
      <c r="X241" s="127" t="str">
        <f t="shared" si="102"/>
        <v/>
      </c>
      <c r="Y241" s="141"/>
      <c r="Z241" s="211"/>
      <c r="AA241" s="212" t="str">
        <f t="shared" si="103"/>
        <v/>
      </c>
      <c r="AB241" s="127" t="str">
        <f t="shared" si="125"/>
        <v/>
      </c>
      <c r="AC241" s="127" t="str">
        <f t="shared" si="126"/>
        <v/>
      </c>
      <c r="AD241" s="127" t="str">
        <f t="shared" si="104"/>
        <v/>
      </c>
      <c r="AE241" s="127" t="str">
        <f t="shared" si="105"/>
        <v/>
      </c>
      <c r="AF241" s="213" t="str">
        <f t="shared" si="131"/>
        <v/>
      </c>
      <c r="AG241" s="141"/>
      <c r="AH241" s="211"/>
      <c r="AI241" s="211" t="str">
        <f t="shared" si="106"/>
        <v/>
      </c>
      <c r="AJ241" s="153" t="str">
        <f t="shared" si="127"/>
        <v/>
      </c>
      <c r="AK241" s="153" t="str">
        <f t="shared" si="107"/>
        <v/>
      </c>
      <c r="AL241" s="153" t="str">
        <f t="shared" si="108"/>
        <v/>
      </c>
      <c r="AM241" s="141"/>
      <c r="AN241" s="211"/>
      <c r="AO241" s="211" t="str">
        <f t="shared" si="109"/>
        <v/>
      </c>
      <c r="AP241" s="153" t="str">
        <f t="shared" si="128"/>
        <v/>
      </c>
      <c r="AQ241" s="153" t="str">
        <f t="shared" si="110"/>
        <v/>
      </c>
      <c r="AR241" s="153" t="str">
        <f t="shared" si="111"/>
        <v/>
      </c>
      <c r="AS241" s="141"/>
      <c r="AT241" s="211"/>
      <c r="AU241" s="211" t="str">
        <f t="shared" si="112"/>
        <v/>
      </c>
      <c r="AV241" s="153" t="str">
        <f t="shared" si="129"/>
        <v/>
      </c>
      <c r="AW241" s="153" t="str">
        <f t="shared" si="113"/>
        <v/>
      </c>
      <c r="AX241" s="153" t="str">
        <f t="shared" si="114"/>
        <v/>
      </c>
    </row>
    <row r="242" spans="1:50" ht="29.45" customHeight="1" x14ac:dyDescent="0.25">
      <c r="A242" s="216" t="str">
        <f>IF(B242="","",MAX($A$8:A241)+1)</f>
        <v/>
      </c>
      <c r="B242" s="216" t="str">
        <f>IF('N-Bedarf SK'!B242="","",'N-Bedarf SK'!B242)</f>
        <v/>
      </c>
      <c r="C242" s="217" t="str">
        <f>IF('N-Bedarf SK'!D242="","",'N-Bedarf SK'!D242)</f>
        <v/>
      </c>
      <c r="D242" s="218" t="str">
        <f>IF('N-Bedarf SK'!C242="","",'N-Bedarf SK'!C242)</f>
        <v/>
      </c>
      <c r="E242" s="219" t="str">
        <f>IF('N-Bedarf SK'!AE242="","",'N-Bedarf SK'!AE242)</f>
        <v/>
      </c>
      <c r="F242" s="219"/>
      <c r="G242" s="219"/>
      <c r="H242" s="345" t="str">
        <f t="shared" si="115"/>
        <v/>
      </c>
      <c r="I242" s="345" t="str">
        <f t="shared" si="116"/>
        <v/>
      </c>
      <c r="J242" s="345" t="str">
        <f t="shared" si="117"/>
        <v/>
      </c>
      <c r="K242" s="220">
        <f t="shared" si="130"/>
        <v>0</v>
      </c>
      <c r="L242" s="220">
        <f t="shared" si="118"/>
        <v>0</v>
      </c>
      <c r="M242" s="220">
        <f t="shared" si="119"/>
        <v>0</v>
      </c>
      <c r="N242" s="220" t="str">
        <f t="shared" si="120"/>
        <v/>
      </c>
      <c r="O242" s="220" t="str">
        <f t="shared" si="121"/>
        <v/>
      </c>
      <c r="P242" s="220" t="str">
        <f t="shared" si="122"/>
        <v/>
      </c>
      <c r="Q242" s="214" t="str">
        <f t="shared" si="99"/>
        <v/>
      </c>
      <c r="R242" s="141"/>
      <c r="S242" s="211"/>
      <c r="T242" s="211" t="str">
        <f t="shared" si="100"/>
        <v/>
      </c>
      <c r="U242" s="127" t="str">
        <f t="shared" si="123"/>
        <v/>
      </c>
      <c r="V242" s="127" t="str">
        <f t="shared" si="124"/>
        <v/>
      </c>
      <c r="W242" s="127" t="str">
        <f t="shared" si="101"/>
        <v/>
      </c>
      <c r="X242" s="127" t="str">
        <f t="shared" si="102"/>
        <v/>
      </c>
      <c r="Y242" s="141"/>
      <c r="Z242" s="211"/>
      <c r="AA242" s="212" t="str">
        <f t="shared" si="103"/>
        <v/>
      </c>
      <c r="AB242" s="127" t="str">
        <f t="shared" si="125"/>
        <v/>
      </c>
      <c r="AC242" s="127" t="str">
        <f t="shared" si="126"/>
        <v/>
      </c>
      <c r="AD242" s="127" t="str">
        <f t="shared" si="104"/>
        <v/>
      </c>
      <c r="AE242" s="127" t="str">
        <f t="shared" si="105"/>
        <v/>
      </c>
      <c r="AF242" s="213" t="str">
        <f t="shared" si="131"/>
        <v/>
      </c>
      <c r="AG242" s="141"/>
      <c r="AH242" s="211"/>
      <c r="AI242" s="211" t="str">
        <f t="shared" si="106"/>
        <v/>
      </c>
      <c r="AJ242" s="153" t="str">
        <f t="shared" si="127"/>
        <v/>
      </c>
      <c r="AK242" s="153" t="str">
        <f t="shared" si="107"/>
        <v/>
      </c>
      <c r="AL242" s="153" t="str">
        <f t="shared" si="108"/>
        <v/>
      </c>
      <c r="AM242" s="141"/>
      <c r="AN242" s="211"/>
      <c r="AO242" s="211" t="str">
        <f t="shared" si="109"/>
        <v/>
      </c>
      <c r="AP242" s="153" t="str">
        <f t="shared" si="128"/>
        <v/>
      </c>
      <c r="AQ242" s="153" t="str">
        <f t="shared" si="110"/>
        <v/>
      </c>
      <c r="AR242" s="153" t="str">
        <f t="shared" si="111"/>
        <v/>
      </c>
      <c r="AS242" s="141"/>
      <c r="AT242" s="211"/>
      <c r="AU242" s="211" t="str">
        <f t="shared" si="112"/>
        <v/>
      </c>
      <c r="AV242" s="153" t="str">
        <f t="shared" si="129"/>
        <v/>
      </c>
      <c r="AW242" s="153" t="str">
        <f t="shared" si="113"/>
        <v/>
      </c>
      <c r="AX242" s="153" t="str">
        <f t="shared" si="114"/>
        <v/>
      </c>
    </row>
    <row r="243" spans="1:50" ht="29.45" customHeight="1" x14ac:dyDescent="0.25">
      <c r="A243" s="216" t="str">
        <f>IF(B243="","",MAX($A$8:A242)+1)</f>
        <v/>
      </c>
      <c r="B243" s="216" t="str">
        <f>IF('N-Bedarf SK'!B243="","",'N-Bedarf SK'!B243)</f>
        <v/>
      </c>
      <c r="C243" s="217" t="str">
        <f>IF('N-Bedarf SK'!D243="","",'N-Bedarf SK'!D243)</f>
        <v/>
      </c>
      <c r="D243" s="218" t="str">
        <f>IF('N-Bedarf SK'!C243="","",'N-Bedarf SK'!C243)</f>
        <v/>
      </c>
      <c r="E243" s="219" t="str">
        <f>IF('N-Bedarf SK'!AE243="","",'N-Bedarf SK'!AE243)</f>
        <v/>
      </c>
      <c r="F243" s="219"/>
      <c r="G243" s="219"/>
      <c r="H243" s="345" t="str">
        <f t="shared" si="115"/>
        <v/>
      </c>
      <c r="I243" s="345" t="str">
        <f t="shared" si="116"/>
        <v/>
      </c>
      <c r="J243" s="345" t="str">
        <f t="shared" si="117"/>
        <v/>
      </c>
      <c r="K243" s="220">
        <f t="shared" si="130"/>
        <v>0</v>
      </c>
      <c r="L243" s="220">
        <f t="shared" si="118"/>
        <v>0</v>
      </c>
      <c r="M243" s="220">
        <f t="shared" si="119"/>
        <v>0</v>
      </c>
      <c r="N243" s="220" t="str">
        <f t="shared" si="120"/>
        <v/>
      </c>
      <c r="O243" s="220" t="str">
        <f t="shared" si="121"/>
        <v/>
      </c>
      <c r="P243" s="220" t="str">
        <f t="shared" si="122"/>
        <v/>
      </c>
      <c r="Q243" s="214" t="str">
        <f t="shared" si="99"/>
        <v/>
      </c>
      <c r="R243" s="141"/>
      <c r="S243" s="211"/>
      <c r="T243" s="211" t="str">
        <f t="shared" si="100"/>
        <v/>
      </c>
      <c r="U243" s="127" t="str">
        <f t="shared" si="123"/>
        <v/>
      </c>
      <c r="V243" s="127" t="str">
        <f t="shared" si="124"/>
        <v/>
      </c>
      <c r="W243" s="127" t="str">
        <f t="shared" si="101"/>
        <v/>
      </c>
      <c r="X243" s="127" t="str">
        <f t="shared" si="102"/>
        <v/>
      </c>
      <c r="Y243" s="141"/>
      <c r="Z243" s="211"/>
      <c r="AA243" s="212" t="str">
        <f t="shared" si="103"/>
        <v/>
      </c>
      <c r="AB243" s="127" t="str">
        <f t="shared" si="125"/>
        <v/>
      </c>
      <c r="AC243" s="127" t="str">
        <f t="shared" si="126"/>
        <v/>
      </c>
      <c r="AD243" s="127" t="str">
        <f t="shared" si="104"/>
        <v/>
      </c>
      <c r="AE243" s="127" t="str">
        <f t="shared" si="105"/>
        <v/>
      </c>
      <c r="AF243" s="213" t="str">
        <f t="shared" si="131"/>
        <v/>
      </c>
      <c r="AG243" s="141"/>
      <c r="AH243" s="211"/>
      <c r="AI243" s="211" t="str">
        <f t="shared" si="106"/>
        <v/>
      </c>
      <c r="AJ243" s="153" t="str">
        <f t="shared" si="127"/>
        <v/>
      </c>
      <c r="AK243" s="153" t="str">
        <f t="shared" si="107"/>
        <v/>
      </c>
      <c r="AL243" s="153" t="str">
        <f t="shared" si="108"/>
        <v/>
      </c>
      <c r="AM243" s="141"/>
      <c r="AN243" s="211"/>
      <c r="AO243" s="211" t="str">
        <f t="shared" si="109"/>
        <v/>
      </c>
      <c r="AP243" s="153" t="str">
        <f t="shared" si="128"/>
        <v/>
      </c>
      <c r="AQ243" s="153" t="str">
        <f t="shared" si="110"/>
        <v/>
      </c>
      <c r="AR243" s="153" t="str">
        <f t="shared" si="111"/>
        <v/>
      </c>
      <c r="AS243" s="141"/>
      <c r="AT243" s="211"/>
      <c r="AU243" s="211" t="str">
        <f t="shared" si="112"/>
        <v/>
      </c>
      <c r="AV243" s="153" t="str">
        <f t="shared" si="129"/>
        <v/>
      </c>
      <c r="AW243" s="153" t="str">
        <f t="shared" si="113"/>
        <v/>
      </c>
      <c r="AX243" s="153" t="str">
        <f t="shared" si="114"/>
        <v/>
      </c>
    </row>
    <row r="244" spans="1:50" ht="29.45" customHeight="1" x14ac:dyDescent="0.25">
      <c r="A244" s="216" t="str">
        <f>IF(B244="","",MAX($A$8:A243)+1)</f>
        <v/>
      </c>
      <c r="B244" s="216" t="str">
        <f>IF('N-Bedarf SK'!B244="","",'N-Bedarf SK'!B244)</f>
        <v/>
      </c>
      <c r="C244" s="217" t="str">
        <f>IF('N-Bedarf SK'!D244="","",'N-Bedarf SK'!D244)</f>
        <v/>
      </c>
      <c r="D244" s="218" t="str">
        <f>IF('N-Bedarf SK'!C244="","",'N-Bedarf SK'!C244)</f>
        <v/>
      </c>
      <c r="E244" s="219" t="str">
        <f>IF('N-Bedarf SK'!AE244="","",'N-Bedarf SK'!AE244)</f>
        <v/>
      </c>
      <c r="F244" s="219"/>
      <c r="G244" s="219"/>
      <c r="H244" s="345" t="str">
        <f t="shared" si="115"/>
        <v/>
      </c>
      <c r="I244" s="345" t="str">
        <f t="shared" si="116"/>
        <v/>
      </c>
      <c r="J244" s="345" t="str">
        <f t="shared" si="117"/>
        <v/>
      </c>
      <c r="K244" s="220">
        <f t="shared" si="130"/>
        <v>0</v>
      </c>
      <c r="L244" s="220">
        <f t="shared" si="118"/>
        <v>0</v>
      </c>
      <c r="M244" s="220">
        <f t="shared" si="119"/>
        <v>0</v>
      </c>
      <c r="N244" s="220" t="str">
        <f t="shared" si="120"/>
        <v/>
      </c>
      <c r="O244" s="220" t="str">
        <f t="shared" si="121"/>
        <v/>
      </c>
      <c r="P244" s="220" t="str">
        <f t="shared" si="122"/>
        <v/>
      </c>
      <c r="Q244" s="214" t="str">
        <f t="shared" si="99"/>
        <v/>
      </c>
      <c r="R244" s="141"/>
      <c r="S244" s="211"/>
      <c r="T244" s="211" t="str">
        <f t="shared" si="100"/>
        <v/>
      </c>
      <c r="U244" s="127" t="str">
        <f t="shared" si="123"/>
        <v/>
      </c>
      <c r="V244" s="127" t="str">
        <f t="shared" si="124"/>
        <v/>
      </c>
      <c r="W244" s="127" t="str">
        <f t="shared" si="101"/>
        <v/>
      </c>
      <c r="X244" s="127" t="str">
        <f t="shared" si="102"/>
        <v/>
      </c>
      <c r="Y244" s="141"/>
      <c r="Z244" s="211"/>
      <c r="AA244" s="212" t="str">
        <f t="shared" si="103"/>
        <v/>
      </c>
      <c r="AB244" s="127" t="str">
        <f t="shared" si="125"/>
        <v/>
      </c>
      <c r="AC244" s="127" t="str">
        <f t="shared" si="126"/>
        <v/>
      </c>
      <c r="AD244" s="127" t="str">
        <f t="shared" si="104"/>
        <v/>
      </c>
      <c r="AE244" s="127" t="str">
        <f t="shared" si="105"/>
        <v/>
      </c>
      <c r="AF244" s="213" t="str">
        <f t="shared" si="131"/>
        <v/>
      </c>
      <c r="AG244" s="141"/>
      <c r="AH244" s="211"/>
      <c r="AI244" s="211" t="str">
        <f t="shared" si="106"/>
        <v/>
      </c>
      <c r="AJ244" s="153" t="str">
        <f t="shared" si="127"/>
        <v/>
      </c>
      <c r="AK244" s="153" t="str">
        <f t="shared" si="107"/>
        <v/>
      </c>
      <c r="AL244" s="153" t="str">
        <f t="shared" si="108"/>
        <v/>
      </c>
      <c r="AM244" s="141"/>
      <c r="AN244" s="211"/>
      <c r="AO244" s="211" t="str">
        <f t="shared" si="109"/>
        <v/>
      </c>
      <c r="AP244" s="153" t="str">
        <f t="shared" si="128"/>
        <v/>
      </c>
      <c r="AQ244" s="153" t="str">
        <f t="shared" si="110"/>
        <v/>
      </c>
      <c r="AR244" s="153" t="str">
        <f t="shared" si="111"/>
        <v/>
      </c>
      <c r="AS244" s="141"/>
      <c r="AT244" s="211"/>
      <c r="AU244" s="211" t="str">
        <f t="shared" si="112"/>
        <v/>
      </c>
      <c r="AV244" s="153" t="str">
        <f t="shared" si="129"/>
        <v/>
      </c>
      <c r="AW244" s="153" t="str">
        <f t="shared" si="113"/>
        <v/>
      </c>
      <c r="AX244" s="153" t="str">
        <f t="shared" si="114"/>
        <v/>
      </c>
    </row>
    <row r="245" spans="1:50" ht="29.45" customHeight="1" x14ac:dyDescent="0.25">
      <c r="A245" s="216" t="str">
        <f>IF(B245="","",MAX($A$8:A244)+1)</f>
        <v/>
      </c>
      <c r="B245" s="216" t="str">
        <f>IF('N-Bedarf SK'!B245="","",'N-Bedarf SK'!B245)</f>
        <v/>
      </c>
      <c r="C245" s="217" t="str">
        <f>IF('N-Bedarf SK'!D245="","",'N-Bedarf SK'!D245)</f>
        <v/>
      </c>
      <c r="D245" s="218" t="str">
        <f>IF('N-Bedarf SK'!C245="","",'N-Bedarf SK'!C245)</f>
        <v/>
      </c>
      <c r="E245" s="219" t="str">
        <f>IF('N-Bedarf SK'!AE245="","",'N-Bedarf SK'!AE245)</f>
        <v/>
      </c>
      <c r="F245" s="219"/>
      <c r="G245" s="219"/>
      <c r="H245" s="345" t="str">
        <f t="shared" si="115"/>
        <v/>
      </c>
      <c r="I245" s="345" t="str">
        <f t="shared" si="116"/>
        <v/>
      </c>
      <c r="J245" s="345" t="str">
        <f t="shared" si="117"/>
        <v/>
      </c>
      <c r="K245" s="220">
        <f t="shared" si="130"/>
        <v>0</v>
      </c>
      <c r="L245" s="220">
        <f t="shared" si="118"/>
        <v>0</v>
      </c>
      <c r="M245" s="220">
        <f t="shared" si="119"/>
        <v>0</v>
      </c>
      <c r="N245" s="220" t="str">
        <f t="shared" si="120"/>
        <v/>
      </c>
      <c r="O245" s="220" t="str">
        <f t="shared" si="121"/>
        <v/>
      </c>
      <c r="P245" s="220" t="str">
        <f t="shared" si="122"/>
        <v/>
      </c>
      <c r="Q245" s="214" t="str">
        <f t="shared" si="99"/>
        <v/>
      </c>
      <c r="R245" s="141"/>
      <c r="S245" s="211"/>
      <c r="T245" s="211" t="str">
        <f t="shared" si="100"/>
        <v/>
      </c>
      <c r="U245" s="127" t="str">
        <f t="shared" si="123"/>
        <v/>
      </c>
      <c r="V245" s="127" t="str">
        <f t="shared" si="124"/>
        <v/>
      </c>
      <c r="W245" s="127" t="str">
        <f t="shared" si="101"/>
        <v/>
      </c>
      <c r="X245" s="127" t="str">
        <f t="shared" si="102"/>
        <v/>
      </c>
      <c r="Y245" s="141"/>
      <c r="Z245" s="211"/>
      <c r="AA245" s="212" t="str">
        <f t="shared" si="103"/>
        <v/>
      </c>
      <c r="AB245" s="127" t="str">
        <f t="shared" si="125"/>
        <v/>
      </c>
      <c r="AC245" s="127" t="str">
        <f t="shared" si="126"/>
        <v/>
      </c>
      <c r="AD245" s="127" t="str">
        <f t="shared" si="104"/>
        <v/>
      </c>
      <c r="AE245" s="127" t="str">
        <f t="shared" si="105"/>
        <v/>
      </c>
      <c r="AF245" s="213" t="str">
        <f t="shared" si="131"/>
        <v/>
      </c>
      <c r="AG245" s="141"/>
      <c r="AH245" s="211"/>
      <c r="AI245" s="211" t="str">
        <f t="shared" si="106"/>
        <v/>
      </c>
      <c r="AJ245" s="153" t="str">
        <f t="shared" si="127"/>
        <v/>
      </c>
      <c r="AK245" s="153" t="str">
        <f t="shared" si="107"/>
        <v/>
      </c>
      <c r="AL245" s="153" t="str">
        <f t="shared" si="108"/>
        <v/>
      </c>
      <c r="AM245" s="141"/>
      <c r="AN245" s="211"/>
      <c r="AO245" s="211" t="str">
        <f t="shared" si="109"/>
        <v/>
      </c>
      <c r="AP245" s="153" t="str">
        <f t="shared" si="128"/>
        <v/>
      </c>
      <c r="AQ245" s="153" t="str">
        <f t="shared" si="110"/>
        <v/>
      </c>
      <c r="AR245" s="153" t="str">
        <f t="shared" si="111"/>
        <v/>
      </c>
      <c r="AS245" s="141"/>
      <c r="AT245" s="211"/>
      <c r="AU245" s="211" t="str">
        <f t="shared" si="112"/>
        <v/>
      </c>
      <c r="AV245" s="153" t="str">
        <f t="shared" si="129"/>
        <v/>
      </c>
      <c r="AW245" s="153" t="str">
        <f t="shared" si="113"/>
        <v/>
      </c>
      <c r="AX245" s="153" t="str">
        <f t="shared" si="114"/>
        <v/>
      </c>
    </row>
    <row r="246" spans="1:50" ht="29.45" customHeight="1" x14ac:dyDescent="0.25">
      <c r="A246" s="216" t="str">
        <f>IF(B246="","",MAX($A$8:A245)+1)</f>
        <v/>
      </c>
      <c r="B246" s="216" t="str">
        <f>IF('N-Bedarf SK'!B246="","",'N-Bedarf SK'!B246)</f>
        <v/>
      </c>
      <c r="C246" s="217" t="str">
        <f>IF('N-Bedarf SK'!D246="","",'N-Bedarf SK'!D246)</f>
        <v/>
      </c>
      <c r="D246" s="218" t="str">
        <f>IF('N-Bedarf SK'!C246="","",'N-Bedarf SK'!C246)</f>
        <v/>
      </c>
      <c r="E246" s="219" t="str">
        <f>IF('N-Bedarf SK'!AE246="","",'N-Bedarf SK'!AE246)</f>
        <v/>
      </c>
      <c r="F246" s="219"/>
      <c r="G246" s="219"/>
      <c r="H246" s="345" t="str">
        <f t="shared" si="115"/>
        <v/>
      </c>
      <c r="I246" s="345" t="str">
        <f t="shared" si="116"/>
        <v/>
      </c>
      <c r="J246" s="345" t="str">
        <f t="shared" si="117"/>
        <v/>
      </c>
      <c r="K246" s="220">
        <f t="shared" si="130"/>
        <v>0</v>
      </c>
      <c r="L246" s="220">
        <f t="shared" si="118"/>
        <v>0</v>
      </c>
      <c r="M246" s="220">
        <f t="shared" si="119"/>
        <v>0</v>
      </c>
      <c r="N246" s="220" t="str">
        <f t="shared" si="120"/>
        <v/>
      </c>
      <c r="O246" s="220" t="str">
        <f t="shared" si="121"/>
        <v/>
      </c>
      <c r="P246" s="220" t="str">
        <f t="shared" si="122"/>
        <v/>
      </c>
      <c r="Q246" s="214" t="str">
        <f t="shared" si="99"/>
        <v/>
      </c>
      <c r="R246" s="141"/>
      <c r="S246" s="211"/>
      <c r="T246" s="211" t="str">
        <f t="shared" si="100"/>
        <v/>
      </c>
      <c r="U246" s="127" t="str">
        <f t="shared" si="123"/>
        <v/>
      </c>
      <c r="V246" s="127" t="str">
        <f t="shared" si="124"/>
        <v/>
      </c>
      <c r="W246" s="127" t="str">
        <f t="shared" si="101"/>
        <v/>
      </c>
      <c r="X246" s="127" t="str">
        <f t="shared" si="102"/>
        <v/>
      </c>
      <c r="Y246" s="141"/>
      <c r="Z246" s="211"/>
      <c r="AA246" s="212" t="str">
        <f t="shared" si="103"/>
        <v/>
      </c>
      <c r="AB246" s="127" t="str">
        <f t="shared" si="125"/>
        <v/>
      </c>
      <c r="AC246" s="127" t="str">
        <f t="shared" si="126"/>
        <v/>
      </c>
      <c r="AD246" s="127" t="str">
        <f t="shared" si="104"/>
        <v/>
      </c>
      <c r="AE246" s="127" t="str">
        <f t="shared" si="105"/>
        <v/>
      </c>
      <c r="AF246" s="213" t="str">
        <f t="shared" si="131"/>
        <v/>
      </c>
      <c r="AG246" s="141"/>
      <c r="AH246" s="211"/>
      <c r="AI246" s="211" t="str">
        <f t="shared" si="106"/>
        <v/>
      </c>
      <c r="AJ246" s="153" t="str">
        <f t="shared" si="127"/>
        <v/>
      </c>
      <c r="AK246" s="153" t="str">
        <f t="shared" si="107"/>
        <v/>
      </c>
      <c r="AL246" s="153" t="str">
        <f t="shared" si="108"/>
        <v/>
      </c>
      <c r="AM246" s="141"/>
      <c r="AN246" s="211"/>
      <c r="AO246" s="211" t="str">
        <f t="shared" si="109"/>
        <v/>
      </c>
      <c r="AP246" s="153" t="str">
        <f t="shared" si="128"/>
        <v/>
      </c>
      <c r="AQ246" s="153" t="str">
        <f t="shared" si="110"/>
        <v/>
      </c>
      <c r="AR246" s="153" t="str">
        <f t="shared" si="111"/>
        <v/>
      </c>
      <c r="AS246" s="141"/>
      <c r="AT246" s="211"/>
      <c r="AU246" s="211" t="str">
        <f t="shared" si="112"/>
        <v/>
      </c>
      <c r="AV246" s="153" t="str">
        <f t="shared" si="129"/>
        <v/>
      </c>
      <c r="AW246" s="153" t="str">
        <f t="shared" si="113"/>
        <v/>
      </c>
      <c r="AX246" s="153" t="str">
        <f t="shared" si="114"/>
        <v/>
      </c>
    </row>
    <row r="247" spans="1:50" ht="29.45" customHeight="1" x14ac:dyDescent="0.25">
      <c r="A247" s="216" t="str">
        <f>IF(B247="","",MAX($A$8:A246)+1)</f>
        <v/>
      </c>
      <c r="B247" s="216" t="str">
        <f>IF('N-Bedarf SK'!B247="","",'N-Bedarf SK'!B247)</f>
        <v/>
      </c>
      <c r="C247" s="217" t="str">
        <f>IF('N-Bedarf SK'!D247="","",'N-Bedarf SK'!D247)</f>
        <v/>
      </c>
      <c r="D247" s="218" t="str">
        <f>IF('N-Bedarf SK'!C247="","",'N-Bedarf SK'!C247)</f>
        <v/>
      </c>
      <c r="E247" s="219" t="str">
        <f>IF('N-Bedarf SK'!AE247="","",'N-Bedarf SK'!AE247)</f>
        <v/>
      </c>
      <c r="F247" s="219"/>
      <c r="G247" s="219"/>
      <c r="H247" s="345" t="str">
        <f t="shared" si="115"/>
        <v/>
      </c>
      <c r="I247" s="345" t="str">
        <f t="shared" si="116"/>
        <v/>
      </c>
      <c r="J247" s="345" t="str">
        <f t="shared" si="117"/>
        <v/>
      </c>
      <c r="K247" s="220">
        <f t="shared" si="130"/>
        <v>0</v>
      </c>
      <c r="L247" s="220">
        <f t="shared" si="118"/>
        <v>0</v>
      </c>
      <c r="M247" s="220">
        <f t="shared" si="119"/>
        <v>0</v>
      </c>
      <c r="N247" s="220" t="str">
        <f t="shared" si="120"/>
        <v/>
      </c>
      <c r="O247" s="220" t="str">
        <f t="shared" si="121"/>
        <v/>
      </c>
      <c r="P247" s="220" t="str">
        <f t="shared" si="122"/>
        <v/>
      </c>
      <c r="Q247" s="214" t="str">
        <f t="shared" si="99"/>
        <v/>
      </c>
      <c r="R247" s="141"/>
      <c r="S247" s="211"/>
      <c r="T247" s="211" t="str">
        <f t="shared" si="100"/>
        <v/>
      </c>
      <c r="U247" s="127" t="str">
        <f t="shared" si="123"/>
        <v/>
      </c>
      <c r="V247" s="127" t="str">
        <f t="shared" si="124"/>
        <v/>
      </c>
      <c r="W247" s="127" t="str">
        <f t="shared" si="101"/>
        <v/>
      </c>
      <c r="X247" s="127" t="str">
        <f t="shared" si="102"/>
        <v/>
      </c>
      <c r="Y247" s="141"/>
      <c r="Z247" s="211"/>
      <c r="AA247" s="212" t="str">
        <f t="shared" si="103"/>
        <v/>
      </c>
      <c r="AB247" s="127" t="str">
        <f t="shared" si="125"/>
        <v/>
      </c>
      <c r="AC247" s="127" t="str">
        <f t="shared" si="126"/>
        <v/>
      </c>
      <c r="AD247" s="127" t="str">
        <f t="shared" si="104"/>
        <v/>
      </c>
      <c r="AE247" s="127" t="str">
        <f t="shared" si="105"/>
        <v/>
      </c>
      <c r="AF247" s="213" t="str">
        <f t="shared" si="131"/>
        <v/>
      </c>
      <c r="AG247" s="141"/>
      <c r="AH247" s="211"/>
      <c r="AI247" s="211" t="str">
        <f t="shared" si="106"/>
        <v/>
      </c>
      <c r="AJ247" s="153" t="str">
        <f t="shared" si="127"/>
        <v/>
      </c>
      <c r="AK247" s="153" t="str">
        <f t="shared" si="107"/>
        <v/>
      </c>
      <c r="AL247" s="153" t="str">
        <f t="shared" si="108"/>
        <v/>
      </c>
      <c r="AM247" s="141"/>
      <c r="AN247" s="211"/>
      <c r="AO247" s="211" t="str">
        <f t="shared" si="109"/>
        <v/>
      </c>
      <c r="AP247" s="153" t="str">
        <f t="shared" si="128"/>
        <v/>
      </c>
      <c r="AQ247" s="153" t="str">
        <f t="shared" si="110"/>
        <v/>
      </c>
      <c r="AR247" s="153" t="str">
        <f t="shared" si="111"/>
        <v/>
      </c>
      <c r="AS247" s="141"/>
      <c r="AT247" s="211"/>
      <c r="AU247" s="211" t="str">
        <f t="shared" si="112"/>
        <v/>
      </c>
      <c r="AV247" s="153" t="str">
        <f t="shared" si="129"/>
        <v/>
      </c>
      <c r="AW247" s="153" t="str">
        <f t="shared" si="113"/>
        <v/>
      </c>
      <c r="AX247" s="153" t="str">
        <f t="shared" si="114"/>
        <v/>
      </c>
    </row>
    <row r="248" spans="1:50" ht="29.45" customHeight="1" x14ac:dyDescent="0.25">
      <c r="A248" s="216" t="str">
        <f>IF(B248="","",MAX($A$8:A247)+1)</f>
        <v/>
      </c>
      <c r="B248" s="216" t="str">
        <f>IF('N-Bedarf SK'!B248="","",'N-Bedarf SK'!B248)</f>
        <v/>
      </c>
      <c r="C248" s="217" t="str">
        <f>IF('N-Bedarf SK'!D248="","",'N-Bedarf SK'!D248)</f>
        <v/>
      </c>
      <c r="D248" s="218" t="str">
        <f>IF('N-Bedarf SK'!C248="","",'N-Bedarf SK'!C248)</f>
        <v/>
      </c>
      <c r="E248" s="219" t="str">
        <f>IF('N-Bedarf SK'!AE248="","",'N-Bedarf SK'!AE248)</f>
        <v/>
      </c>
      <c r="F248" s="219"/>
      <c r="G248" s="219"/>
      <c r="H248" s="345" t="str">
        <f t="shared" si="115"/>
        <v/>
      </c>
      <c r="I248" s="345" t="str">
        <f t="shared" si="116"/>
        <v/>
      </c>
      <c r="J248" s="345" t="str">
        <f t="shared" si="117"/>
        <v/>
      </c>
      <c r="K248" s="220">
        <f t="shared" si="130"/>
        <v>0</v>
      </c>
      <c r="L248" s="220">
        <f t="shared" si="118"/>
        <v>0</v>
      </c>
      <c r="M248" s="220">
        <f t="shared" si="119"/>
        <v>0</v>
      </c>
      <c r="N248" s="220" t="str">
        <f t="shared" si="120"/>
        <v/>
      </c>
      <c r="O248" s="220" t="str">
        <f t="shared" si="121"/>
        <v/>
      </c>
      <c r="P248" s="220" t="str">
        <f t="shared" si="122"/>
        <v/>
      </c>
      <c r="Q248" s="214" t="str">
        <f t="shared" si="99"/>
        <v/>
      </c>
      <c r="R248" s="141"/>
      <c r="S248" s="211"/>
      <c r="T248" s="211" t="str">
        <f t="shared" si="100"/>
        <v/>
      </c>
      <c r="U248" s="127" t="str">
        <f t="shared" si="123"/>
        <v/>
      </c>
      <c r="V248" s="127" t="str">
        <f t="shared" si="124"/>
        <v/>
      </c>
      <c r="W248" s="127" t="str">
        <f t="shared" si="101"/>
        <v/>
      </c>
      <c r="X248" s="127" t="str">
        <f t="shared" si="102"/>
        <v/>
      </c>
      <c r="Y248" s="141"/>
      <c r="Z248" s="211"/>
      <c r="AA248" s="212" t="str">
        <f t="shared" si="103"/>
        <v/>
      </c>
      <c r="AB248" s="127" t="str">
        <f t="shared" si="125"/>
        <v/>
      </c>
      <c r="AC248" s="127" t="str">
        <f t="shared" si="126"/>
        <v/>
      </c>
      <c r="AD248" s="127" t="str">
        <f t="shared" si="104"/>
        <v/>
      </c>
      <c r="AE248" s="127" t="str">
        <f t="shared" si="105"/>
        <v/>
      </c>
      <c r="AF248" s="213" t="str">
        <f t="shared" si="131"/>
        <v/>
      </c>
      <c r="AG248" s="141"/>
      <c r="AH248" s="211"/>
      <c r="AI248" s="211" t="str">
        <f t="shared" si="106"/>
        <v/>
      </c>
      <c r="AJ248" s="153" t="str">
        <f t="shared" si="127"/>
        <v/>
      </c>
      <c r="AK248" s="153" t="str">
        <f t="shared" si="107"/>
        <v/>
      </c>
      <c r="AL248" s="153" t="str">
        <f t="shared" si="108"/>
        <v/>
      </c>
      <c r="AM248" s="141"/>
      <c r="AN248" s="211"/>
      <c r="AO248" s="211" t="str">
        <f t="shared" si="109"/>
        <v/>
      </c>
      <c r="AP248" s="153" t="str">
        <f t="shared" si="128"/>
        <v/>
      </c>
      <c r="AQ248" s="153" t="str">
        <f t="shared" si="110"/>
        <v/>
      </c>
      <c r="AR248" s="153" t="str">
        <f t="shared" si="111"/>
        <v/>
      </c>
      <c r="AS248" s="141"/>
      <c r="AT248" s="211"/>
      <c r="AU248" s="211" t="str">
        <f t="shared" si="112"/>
        <v/>
      </c>
      <c r="AV248" s="153" t="str">
        <f t="shared" si="129"/>
        <v/>
      </c>
      <c r="AW248" s="153" t="str">
        <f t="shared" si="113"/>
        <v/>
      </c>
      <c r="AX248" s="153" t="str">
        <f t="shared" si="114"/>
        <v/>
      </c>
    </row>
    <row r="249" spans="1:50" ht="29.45" customHeight="1" x14ac:dyDescent="0.25">
      <c r="A249" s="216" t="str">
        <f>IF(B249="","",MAX($A$8:A248)+1)</f>
        <v/>
      </c>
      <c r="B249" s="216" t="str">
        <f>IF('N-Bedarf SK'!B249="","",'N-Bedarf SK'!B249)</f>
        <v/>
      </c>
      <c r="C249" s="217" t="str">
        <f>IF('N-Bedarf SK'!D249="","",'N-Bedarf SK'!D249)</f>
        <v/>
      </c>
      <c r="D249" s="218" t="str">
        <f>IF('N-Bedarf SK'!C249="","",'N-Bedarf SK'!C249)</f>
        <v/>
      </c>
      <c r="E249" s="219" t="str">
        <f>IF('N-Bedarf SK'!AE249="","",'N-Bedarf SK'!AE249)</f>
        <v/>
      </c>
      <c r="F249" s="219"/>
      <c r="G249" s="219"/>
      <c r="H249" s="345" t="str">
        <f t="shared" si="115"/>
        <v/>
      </c>
      <c r="I249" s="345" t="str">
        <f t="shared" si="116"/>
        <v/>
      </c>
      <c r="J249" s="345" t="str">
        <f t="shared" si="117"/>
        <v/>
      </c>
      <c r="K249" s="220">
        <f t="shared" si="130"/>
        <v>0</v>
      </c>
      <c r="L249" s="220">
        <f t="shared" si="118"/>
        <v>0</v>
      </c>
      <c r="M249" s="220">
        <f t="shared" si="119"/>
        <v>0</v>
      </c>
      <c r="N249" s="220" t="str">
        <f t="shared" si="120"/>
        <v/>
      </c>
      <c r="O249" s="220" t="str">
        <f t="shared" si="121"/>
        <v/>
      </c>
      <c r="P249" s="220" t="str">
        <f t="shared" si="122"/>
        <v/>
      </c>
      <c r="Q249" s="214" t="str">
        <f t="shared" si="99"/>
        <v/>
      </c>
      <c r="R249" s="141"/>
      <c r="S249" s="211"/>
      <c r="T249" s="211" t="str">
        <f t="shared" si="100"/>
        <v/>
      </c>
      <c r="U249" s="127" t="str">
        <f t="shared" si="123"/>
        <v/>
      </c>
      <c r="V249" s="127" t="str">
        <f t="shared" si="124"/>
        <v/>
      </c>
      <c r="W249" s="127" t="str">
        <f t="shared" si="101"/>
        <v/>
      </c>
      <c r="X249" s="127" t="str">
        <f t="shared" si="102"/>
        <v/>
      </c>
      <c r="Y249" s="141"/>
      <c r="Z249" s="211"/>
      <c r="AA249" s="212" t="str">
        <f t="shared" si="103"/>
        <v/>
      </c>
      <c r="AB249" s="127" t="str">
        <f t="shared" si="125"/>
        <v/>
      </c>
      <c r="AC249" s="127" t="str">
        <f t="shared" si="126"/>
        <v/>
      </c>
      <c r="AD249" s="127" t="str">
        <f t="shared" si="104"/>
        <v/>
      </c>
      <c r="AE249" s="127" t="str">
        <f t="shared" si="105"/>
        <v/>
      </c>
      <c r="AF249" s="213" t="str">
        <f t="shared" si="131"/>
        <v/>
      </c>
      <c r="AG249" s="141"/>
      <c r="AH249" s="211"/>
      <c r="AI249" s="211" t="str">
        <f t="shared" si="106"/>
        <v/>
      </c>
      <c r="AJ249" s="153" t="str">
        <f t="shared" si="127"/>
        <v/>
      </c>
      <c r="AK249" s="153" t="str">
        <f t="shared" si="107"/>
        <v/>
      </c>
      <c r="AL249" s="153" t="str">
        <f t="shared" si="108"/>
        <v/>
      </c>
      <c r="AM249" s="141"/>
      <c r="AN249" s="211"/>
      <c r="AO249" s="211" t="str">
        <f t="shared" si="109"/>
        <v/>
      </c>
      <c r="AP249" s="153" t="str">
        <f t="shared" si="128"/>
        <v/>
      </c>
      <c r="AQ249" s="153" t="str">
        <f t="shared" si="110"/>
        <v/>
      </c>
      <c r="AR249" s="153" t="str">
        <f t="shared" si="111"/>
        <v/>
      </c>
      <c r="AS249" s="141"/>
      <c r="AT249" s="211"/>
      <c r="AU249" s="211" t="str">
        <f t="shared" si="112"/>
        <v/>
      </c>
      <c r="AV249" s="153" t="str">
        <f t="shared" si="129"/>
        <v/>
      </c>
      <c r="AW249" s="153" t="str">
        <f t="shared" si="113"/>
        <v/>
      </c>
      <c r="AX249" s="153" t="str">
        <f t="shared" si="114"/>
        <v/>
      </c>
    </row>
    <row r="250" spans="1:50" ht="29.45" customHeight="1" x14ac:dyDescent="0.25">
      <c r="A250" s="216" t="str">
        <f>IF(B250="","",MAX($A$8:A249)+1)</f>
        <v/>
      </c>
      <c r="B250" s="216" t="str">
        <f>IF('N-Bedarf SK'!B250="","",'N-Bedarf SK'!B250)</f>
        <v/>
      </c>
      <c r="C250" s="217" t="str">
        <f>IF('N-Bedarf SK'!D250="","",'N-Bedarf SK'!D250)</f>
        <v/>
      </c>
      <c r="D250" s="218" t="str">
        <f>IF('N-Bedarf SK'!C250="","",'N-Bedarf SK'!C250)</f>
        <v/>
      </c>
      <c r="E250" s="219" t="str">
        <f>IF('N-Bedarf SK'!AE250="","",'N-Bedarf SK'!AE250)</f>
        <v/>
      </c>
      <c r="F250" s="219"/>
      <c r="G250" s="219"/>
      <c r="H250" s="345" t="str">
        <f t="shared" si="115"/>
        <v/>
      </c>
      <c r="I250" s="345" t="str">
        <f t="shared" si="116"/>
        <v/>
      </c>
      <c r="J250" s="345" t="str">
        <f t="shared" si="117"/>
        <v/>
      </c>
      <c r="K250" s="220">
        <f t="shared" si="130"/>
        <v>0</v>
      </c>
      <c r="L250" s="220">
        <f t="shared" si="118"/>
        <v>0</v>
      </c>
      <c r="M250" s="220">
        <f t="shared" si="119"/>
        <v>0</v>
      </c>
      <c r="N250" s="220" t="str">
        <f t="shared" si="120"/>
        <v/>
      </c>
      <c r="O250" s="220" t="str">
        <f t="shared" si="121"/>
        <v/>
      </c>
      <c r="P250" s="220" t="str">
        <f t="shared" si="122"/>
        <v/>
      </c>
      <c r="Q250" s="214" t="str">
        <f t="shared" si="99"/>
        <v/>
      </c>
      <c r="R250" s="141"/>
      <c r="S250" s="211"/>
      <c r="T250" s="211" t="str">
        <f t="shared" si="100"/>
        <v/>
      </c>
      <c r="U250" s="127" t="str">
        <f t="shared" si="123"/>
        <v/>
      </c>
      <c r="V250" s="127" t="str">
        <f t="shared" si="124"/>
        <v/>
      </c>
      <c r="W250" s="127" t="str">
        <f t="shared" si="101"/>
        <v/>
      </c>
      <c r="X250" s="127" t="str">
        <f t="shared" si="102"/>
        <v/>
      </c>
      <c r="Y250" s="141"/>
      <c r="Z250" s="211"/>
      <c r="AA250" s="212" t="str">
        <f t="shared" si="103"/>
        <v/>
      </c>
      <c r="AB250" s="127" t="str">
        <f t="shared" si="125"/>
        <v/>
      </c>
      <c r="AC250" s="127" t="str">
        <f t="shared" si="126"/>
        <v/>
      </c>
      <c r="AD250" s="127" t="str">
        <f t="shared" si="104"/>
        <v/>
      </c>
      <c r="AE250" s="127" t="str">
        <f t="shared" si="105"/>
        <v/>
      </c>
      <c r="AF250" s="213" t="str">
        <f t="shared" si="131"/>
        <v/>
      </c>
      <c r="AG250" s="141"/>
      <c r="AH250" s="211"/>
      <c r="AI250" s="211" t="str">
        <f t="shared" si="106"/>
        <v/>
      </c>
      <c r="AJ250" s="153" t="str">
        <f t="shared" si="127"/>
        <v/>
      </c>
      <c r="AK250" s="153" t="str">
        <f t="shared" si="107"/>
        <v/>
      </c>
      <c r="AL250" s="153" t="str">
        <f t="shared" si="108"/>
        <v/>
      </c>
      <c r="AM250" s="141"/>
      <c r="AN250" s="211"/>
      <c r="AO250" s="211" t="str">
        <f t="shared" si="109"/>
        <v/>
      </c>
      <c r="AP250" s="153" t="str">
        <f t="shared" si="128"/>
        <v/>
      </c>
      <c r="AQ250" s="153" t="str">
        <f t="shared" si="110"/>
        <v/>
      </c>
      <c r="AR250" s="153" t="str">
        <f t="shared" si="111"/>
        <v/>
      </c>
      <c r="AS250" s="141"/>
      <c r="AT250" s="211"/>
      <c r="AU250" s="211" t="str">
        <f t="shared" si="112"/>
        <v/>
      </c>
      <c r="AV250" s="153" t="str">
        <f t="shared" si="129"/>
        <v/>
      </c>
      <c r="AW250" s="153" t="str">
        <f t="shared" si="113"/>
        <v/>
      </c>
      <c r="AX250" s="153" t="str">
        <f t="shared" si="114"/>
        <v/>
      </c>
    </row>
    <row r="251" spans="1:50" ht="29.45" customHeight="1" x14ac:dyDescent="0.25">
      <c r="A251" s="216" t="str">
        <f>IF(B251="","",MAX($A$8:A250)+1)</f>
        <v/>
      </c>
      <c r="B251" s="216" t="str">
        <f>IF('N-Bedarf SK'!B251="","",'N-Bedarf SK'!B251)</f>
        <v/>
      </c>
      <c r="C251" s="217" t="str">
        <f>IF('N-Bedarf SK'!D251="","",'N-Bedarf SK'!D251)</f>
        <v/>
      </c>
      <c r="D251" s="218" t="str">
        <f>IF('N-Bedarf SK'!C251="","",'N-Bedarf SK'!C251)</f>
        <v/>
      </c>
      <c r="E251" s="219" t="str">
        <f>IF('N-Bedarf SK'!AE251="","",'N-Bedarf SK'!AE251)</f>
        <v/>
      </c>
      <c r="F251" s="219"/>
      <c r="G251" s="219"/>
      <c r="H251" s="345" t="str">
        <f t="shared" si="115"/>
        <v/>
      </c>
      <c r="I251" s="345" t="str">
        <f t="shared" si="116"/>
        <v/>
      </c>
      <c r="J251" s="345" t="str">
        <f t="shared" si="117"/>
        <v/>
      </c>
      <c r="K251" s="220">
        <f t="shared" si="130"/>
        <v>0</v>
      </c>
      <c r="L251" s="220">
        <f t="shared" si="118"/>
        <v>0</v>
      </c>
      <c r="M251" s="220">
        <f t="shared" si="119"/>
        <v>0</v>
      </c>
      <c r="N251" s="220" t="str">
        <f t="shared" si="120"/>
        <v/>
      </c>
      <c r="O251" s="220" t="str">
        <f t="shared" si="121"/>
        <v/>
      </c>
      <c r="P251" s="220" t="str">
        <f t="shared" si="122"/>
        <v/>
      </c>
      <c r="Q251" s="214" t="str">
        <f t="shared" si="99"/>
        <v/>
      </c>
      <c r="R251" s="141"/>
      <c r="S251" s="211"/>
      <c r="T251" s="211" t="str">
        <f t="shared" si="100"/>
        <v/>
      </c>
      <c r="U251" s="127" t="str">
        <f t="shared" si="123"/>
        <v/>
      </c>
      <c r="V251" s="127" t="str">
        <f t="shared" si="124"/>
        <v/>
      </c>
      <c r="W251" s="127" t="str">
        <f t="shared" si="101"/>
        <v/>
      </c>
      <c r="X251" s="127" t="str">
        <f t="shared" si="102"/>
        <v/>
      </c>
      <c r="Y251" s="141"/>
      <c r="Z251" s="211"/>
      <c r="AA251" s="212" t="str">
        <f t="shared" si="103"/>
        <v/>
      </c>
      <c r="AB251" s="127" t="str">
        <f t="shared" si="125"/>
        <v/>
      </c>
      <c r="AC251" s="127" t="str">
        <f t="shared" si="126"/>
        <v/>
      </c>
      <c r="AD251" s="127" t="str">
        <f t="shared" si="104"/>
        <v/>
      </c>
      <c r="AE251" s="127" t="str">
        <f t="shared" si="105"/>
        <v/>
      </c>
      <c r="AF251" s="213" t="str">
        <f t="shared" si="131"/>
        <v/>
      </c>
      <c r="AG251" s="141"/>
      <c r="AH251" s="211"/>
      <c r="AI251" s="211" t="str">
        <f t="shared" si="106"/>
        <v/>
      </c>
      <c r="AJ251" s="153" t="str">
        <f t="shared" si="127"/>
        <v/>
      </c>
      <c r="AK251" s="153" t="str">
        <f t="shared" si="107"/>
        <v/>
      </c>
      <c r="AL251" s="153" t="str">
        <f t="shared" si="108"/>
        <v/>
      </c>
      <c r="AM251" s="141"/>
      <c r="AN251" s="211"/>
      <c r="AO251" s="211" t="str">
        <f t="shared" si="109"/>
        <v/>
      </c>
      <c r="AP251" s="153" t="str">
        <f t="shared" si="128"/>
        <v/>
      </c>
      <c r="AQ251" s="153" t="str">
        <f t="shared" si="110"/>
        <v/>
      </c>
      <c r="AR251" s="153" t="str">
        <f t="shared" si="111"/>
        <v/>
      </c>
      <c r="AS251" s="141"/>
      <c r="AT251" s="211"/>
      <c r="AU251" s="211" t="str">
        <f t="shared" si="112"/>
        <v/>
      </c>
      <c r="AV251" s="153" t="str">
        <f t="shared" si="129"/>
        <v/>
      </c>
      <c r="AW251" s="153" t="str">
        <f t="shared" si="113"/>
        <v/>
      </c>
      <c r="AX251" s="153" t="str">
        <f t="shared" si="114"/>
        <v/>
      </c>
    </row>
    <row r="252" spans="1:50" ht="29.45" customHeight="1" x14ac:dyDescent="0.25">
      <c r="A252" s="216" t="str">
        <f>IF(B252="","",MAX($A$8:A251)+1)</f>
        <v/>
      </c>
      <c r="B252" s="216" t="str">
        <f>IF('N-Bedarf SK'!B252="","",'N-Bedarf SK'!B252)</f>
        <v/>
      </c>
      <c r="C252" s="217" t="str">
        <f>IF('N-Bedarf SK'!D252="","",'N-Bedarf SK'!D252)</f>
        <v/>
      </c>
      <c r="D252" s="218" t="str">
        <f>IF('N-Bedarf SK'!C252="","",'N-Bedarf SK'!C252)</f>
        <v/>
      </c>
      <c r="E252" s="219" t="str">
        <f>IF('N-Bedarf SK'!AE252="","",'N-Bedarf SK'!AE252)</f>
        <v/>
      </c>
      <c r="F252" s="219"/>
      <c r="G252" s="219"/>
      <c r="H252" s="345" t="str">
        <f t="shared" si="115"/>
        <v/>
      </c>
      <c r="I252" s="345" t="str">
        <f t="shared" si="116"/>
        <v/>
      </c>
      <c r="J252" s="345" t="str">
        <f t="shared" si="117"/>
        <v/>
      </c>
      <c r="K252" s="220">
        <f t="shared" si="130"/>
        <v>0</v>
      </c>
      <c r="L252" s="220">
        <f t="shared" si="118"/>
        <v>0</v>
      </c>
      <c r="M252" s="220">
        <f t="shared" si="119"/>
        <v>0</v>
      </c>
      <c r="N252" s="220" t="str">
        <f t="shared" si="120"/>
        <v/>
      </c>
      <c r="O252" s="220" t="str">
        <f t="shared" si="121"/>
        <v/>
      </c>
      <c r="P252" s="220" t="str">
        <f t="shared" si="122"/>
        <v/>
      </c>
      <c r="Q252" s="214" t="str">
        <f t="shared" si="99"/>
        <v/>
      </c>
      <c r="R252" s="141"/>
      <c r="S252" s="211"/>
      <c r="T252" s="211" t="str">
        <f t="shared" si="100"/>
        <v/>
      </c>
      <c r="U252" s="127" t="str">
        <f t="shared" si="123"/>
        <v/>
      </c>
      <c r="V252" s="127" t="str">
        <f t="shared" si="124"/>
        <v/>
      </c>
      <c r="W252" s="127" t="str">
        <f t="shared" si="101"/>
        <v/>
      </c>
      <c r="X252" s="127" t="str">
        <f t="shared" si="102"/>
        <v/>
      </c>
      <c r="Y252" s="141"/>
      <c r="Z252" s="211"/>
      <c r="AA252" s="212" t="str">
        <f t="shared" si="103"/>
        <v/>
      </c>
      <c r="AB252" s="127" t="str">
        <f t="shared" si="125"/>
        <v/>
      </c>
      <c r="AC252" s="127" t="str">
        <f t="shared" si="126"/>
        <v/>
      </c>
      <c r="AD252" s="127" t="str">
        <f t="shared" si="104"/>
        <v/>
      </c>
      <c r="AE252" s="127" t="str">
        <f t="shared" si="105"/>
        <v/>
      </c>
      <c r="AF252" s="213" t="str">
        <f t="shared" si="131"/>
        <v/>
      </c>
      <c r="AG252" s="141"/>
      <c r="AH252" s="211"/>
      <c r="AI252" s="211" t="str">
        <f t="shared" si="106"/>
        <v/>
      </c>
      <c r="AJ252" s="153" t="str">
        <f t="shared" si="127"/>
        <v/>
      </c>
      <c r="AK252" s="153" t="str">
        <f t="shared" si="107"/>
        <v/>
      </c>
      <c r="AL252" s="153" t="str">
        <f t="shared" si="108"/>
        <v/>
      </c>
      <c r="AM252" s="141"/>
      <c r="AN252" s="211"/>
      <c r="AO252" s="211" t="str">
        <f t="shared" si="109"/>
        <v/>
      </c>
      <c r="AP252" s="153" t="str">
        <f t="shared" si="128"/>
        <v/>
      </c>
      <c r="AQ252" s="153" t="str">
        <f t="shared" si="110"/>
        <v/>
      </c>
      <c r="AR252" s="153" t="str">
        <f t="shared" si="111"/>
        <v/>
      </c>
      <c r="AS252" s="141"/>
      <c r="AT252" s="211"/>
      <c r="AU252" s="211" t="str">
        <f t="shared" si="112"/>
        <v/>
      </c>
      <c r="AV252" s="153" t="str">
        <f t="shared" si="129"/>
        <v/>
      </c>
      <c r="AW252" s="153" t="str">
        <f t="shared" si="113"/>
        <v/>
      </c>
      <c r="AX252" s="153" t="str">
        <f t="shared" si="114"/>
        <v/>
      </c>
    </row>
    <row r="253" spans="1:50" ht="29.45" customHeight="1" x14ac:dyDescent="0.25">
      <c r="A253" s="216" t="str">
        <f>IF(B253="","",MAX($A$8:A252)+1)</f>
        <v/>
      </c>
      <c r="B253" s="216" t="str">
        <f>IF('N-Bedarf SK'!B253="","",'N-Bedarf SK'!B253)</f>
        <v/>
      </c>
      <c r="C253" s="217" t="str">
        <f>IF('N-Bedarf SK'!D253="","",'N-Bedarf SK'!D253)</f>
        <v/>
      </c>
      <c r="D253" s="218" t="str">
        <f>IF('N-Bedarf SK'!C253="","",'N-Bedarf SK'!C253)</f>
        <v/>
      </c>
      <c r="E253" s="219" t="str">
        <f>IF('N-Bedarf SK'!AE253="","",'N-Bedarf SK'!AE253)</f>
        <v/>
      </c>
      <c r="F253" s="219"/>
      <c r="G253" s="219"/>
      <c r="H253" s="345" t="str">
        <f t="shared" si="115"/>
        <v/>
      </c>
      <c r="I253" s="345" t="str">
        <f t="shared" si="116"/>
        <v/>
      </c>
      <c r="J253" s="345" t="str">
        <f t="shared" si="117"/>
        <v/>
      </c>
      <c r="K253" s="220">
        <f t="shared" si="130"/>
        <v>0</v>
      </c>
      <c r="L253" s="220">
        <f t="shared" si="118"/>
        <v>0</v>
      </c>
      <c r="M253" s="220">
        <f t="shared" si="119"/>
        <v>0</v>
      </c>
      <c r="N253" s="220" t="str">
        <f t="shared" si="120"/>
        <v/>
      </c>
      <c r="O253" s="220" t="str">
        <f t="shared" si="121"/>
        <v/>
      </c>
      <c r="P253" s="220" t="str">
        <f t="shared" si="122"/>
        <v/>
      </c>
      <c r="Q253" s="214" t="str">
        <f t="shared" si="99"/>
        <v/>
      </c>
      <c r="R253" s="141"/>
      <c r="S253" s="211"/>
      <c r="T253" s="211" t="str">
        <f t="shared" si="100"/>
        <v/>
      </c>
      <c r="U253" s="127" t="str">
        <f t="shared" si="123"/>
        <v/>
      </c>
      <c r="V253" s="127" t="str">
        <f t="shared" si="124"/>
        <v/>
      </c>
      <c r="W253" s="127" t="str">
        <f t="shared" si="101"/>
        <v/>
      </c>
      <c r="X253" s="127" t="str">
        <f t="shared" si="102"/>
        <v/>
      </c>
      <c r="Y253" s="141"/>
      <c r="Z253" s="211"/>
      <c r="AA253" s="212" t="str">
        <f t="shared" si="103"/>
        <v/>
      </c>
      <c r="AB253" s="127" t="str">
        <f t="shared" si="125"/>
        <v/>
      </c>
      <c r="AC253" s="127" t="str">
        <f t="shared" si="126"/>
        <v/>
      </c>
      <c r="AD253" s="127" t="str">
        <f t="shared" si="104"/>
        <v/>
      </c>
      <c r="AE253" s="127" t="str">
        <f t="shared" si="105"/>
        <v/>
      </c>
      <c r="AF253" s="213" t="str">
        <f t="shared" si="131"/>
        <v/>
      </c>
      <c r="AG253" s="141"/>
      <c r="AH253" s="211"/>
      <c r="AI253" s="211" t="str">
        <f t="shared" si="106"/>
        <v/>
      </c>
      <c r="AJ253" s="153" t="str">
        <f t="shared" si="127"/>
        <v/>
      </c>
      <c r="AK253" s="153" t="str">
        <f t="shared" si="107"/>
        <v/>
      </c>
      <c r="AL253" s="153" t="str">
        <f t="shared" si="108"/>
        <v/>
      </c>
      <c r="AM253" s="141"/>
      <c r="AN253" s="211"/>
      <c r="AO253" s="211" t="str">
        <f t="shared" si="109"/>
        <v/>
      </c>
      <c r="AP253" s="153" t="str">
        <f t="shared" si="128"/>
        <v/>
      </c>
      <c r="AQ253" s="153" t="str">
        <f t="shared" si="110"/>
        <v/>
      </c>
      <c r="AR253" s="153" t="str">
        <f t="shared" si="111"/>
        <v/>
      </c>
      <c r="AS253" s="141"/>
      <c r="AT253" s="211"/>
      <c r="AU253" s="211" t="str">
        <f t="shared" si="112"/>
        <v/>
      </c>
      <c r="AV253" s="153" t="str">
        <f t="shared" si="129"/>
        <v/>
      </c>
      <c r="AW253" s="153" t="str">
        <f t="shared" si="113"/>
        <v/>
      </c>
      <c r="AX253" s="153" t="str">
        <f t="shared" si="114"/>
        <v/>
      </c>
    </row>
    <row r="254" spans="1:50" ht="29.45" customHeight="1" x14ac:dyDescent="0.25">
      <c r="A254" s="216" t="str">
        <f>IF(B254="","",MAX($A$8:A253)+1)</f>
        <v/>
      </c>
      <c r="B254" s="216" t="str">
        <f>IF('N-Bedarf SK'!B254="","",'N-Bedarf SK'!B254)</f>
        <v/>
      </c>
      <c r="C254" s="217" t="str">
        <f>IF('N-Bedarf SK'!D254="","",'N-Bedarf SK'!D254)</f>
        <v/>
      </c>
      <c r="D254" s="218" t="str">
        <f>IF('N-Bedarf SK'!C254="","",'N-Bedarf SK'!C254)</f>
        <v/>
      </c>
      <c r="E254" s="219" t="str">
        <f>IF('N-Bedarf SK'!AE254="","",'N-Bedarf SK'!AE254)</f>
        <v/>
      </c>
      <c r="F254" s="219"/>
      <c r="G254" s="219"/>
      <c r="H254" s="345" t="str">
        <f t="shared" si="115"/>
        <v/>
      </c>
      <c r="I254" s="345" t="str">
        <f t="shared" si="116"/>
        <v/>
      </c>
      <c r="J254" s="345" t="str">
        <f t="shared" si="117"/>
        <v/>
      </c>
      <c r="K254" s="220">
        <f t="shared" si="130"/>
        <v>0</v>
      </c>
      <c r="L254" s="220">
        <f t="shared" si="118"/>
        <v>0</v>
      </c>
      <c r="M254" s="220">
        <f t="shared" si="119"/>
        <v>0</v>
      </c>
      <c r="N254" s="220" t="str">
        <f t="shared" si="120"/>
        <v/>
      </c>
      <c r="O254" s="220" t="str">
        <f t="shared" si="121"/>
        <v/>
      </c>
      <c r="P254" s="220" t="str">
        <f t="shared" si="122"/>
        <v/>
      </c>
      <c r="Q254" s="214" t="str">
        <f t="shared" si="99"/>
        <v/>
      </c>
      <c r="R254" s="141"/>
      <c r="S254" s="211"/>
      <c r="T254" s="211" t="str">
        <f t="shared" si="100"/>
        <v/>
      </c>
      <c r="U254" s="127" t="str">
        <f t="shared" si="123"/>
        <v/>
      </c>
      <c r="V254" s="127" t="str">
        <f t="shared" si="124"/>
        <v/>
      </c>
      <c r="W254" s="127" t="str">
        <f t="shared" si="101"/>
        <v/>
      </c>
      <c r="X254" s="127" t="str">
        <f t="shared" si="102"/>
        <v/>
      </c>
      <c r="Y254" s="141"/>
      <c r="Z254" s="211"/>
      <c r="AA254" s="212" t="str">
        <f t="shared" si="103"/>
        <v/>
      </c>
      <c r="AB254" s="127" t="str">
        <f t="shared" si="125"/>
        <v/>
      </c>
      <c r="AC254" s="127" t="str">
        <f t="shared" si="126"/>
        <v/>
      </c>
      <c r="AD254" s="127" t="str">
        <f t="shared" si="104"/>
        <v/>
      </c>
      <c r="AE254" s="127" t="str">
        <f t="shared" si="105"/>
        <v/>
      </c>
      <c r="AF254" s="213" t="str">
        <f t="shared" si="131"/>
        <v/>
      </c>
      <c r="AG254" s="141"/>
      <c r="AH254" s="211"/>
      <c r="AI254" s="211" t="str">
        <f t="shared" si="106"/>
        <v/>
      </c>
      <c r="AJ254" s="153" t="str">
        <f t="shared" si="127"/>
        <v/>
      </c>
      <c r="AK254" s="153" t="str">
        <f t="shared" si="107"/>
        <v/>
      </c>
      <c r="AL254" s="153" t="str">
        <f t="shared" si="108"/>
        <v/>
      </c>
      <c r="AM254" s="141"/>
      <c r="AN254" s="211"/>
      <c r="AO254" s="211" t="str">
        <f t="shared" si="109"/>
        <v/>
      </c>
      <c r="AP254" s="153" t="str">
        <f t="shared" si="128"/>
        <v/>
      </c>
      <c r="AQ254" s="153" t="str">
        <f t="shared" si="110"/>
        <v/>
      </c>
      <c r="AR254" s="153" t="str">
        <f t="shared" si="111"/>
        <v/>
      </c>
      <c r="AS254" s="141"/>
      <c r="AT254" s="211"/>
      <c r="AU254" s="211" t="str">
        <f t="shared" si="112"/>
        <v/>
      </c>
      <c r="AV254" s="153" t="str">
        <f t="shared" si="129"/>
        <v/>
      </c>
      <c r="AW254" s="153" t="str">
        <f t="shared" si="113"/>
        <v/>
      </c>
      <c r="AX254" s="153" t="str">
        <f t="shared" si="114"/>
        <v/>
      </c>
    </row>
    <row r="255" spans="1:50" ht="29.45" customHeight="1" x14ac:dyDescent="0.25">
      <c r="A255" s="216" t="str">
        <f>IF(B255="","",MAX($A$8:A254)+1)</f>
        <v/>
      </c>
      <c r="B255" s="216" t="str">
        <f>IF('N-Bedarf SK'!B255="","",'N-Bedarf SK'!B255)</f>
        <v/>
      </c>
      <c r="C255" s="217" t="str">
        <f>IF('N-Bedarf SK'!D255="","",'N-Bedarf SK'!D255)</f>
        <v/>
      </c>
      <c r="D255" s="218" t="str">
        <f>IF('N-Bedarf SK'!C255="","",'N-Bedarf SK'!C255)</f>
        <v/>
      </c>
      <c r="E255" s="219" t="str">
        <f>IF('N-Bedarf SK'!AE255="","",'N-Bedarf SK'!AE255)</f>
        <v/>
      </c>
      <c r="F255" s="219"/>
      <c r="G255" s="219"/>
      <c r="H255" s="345" t="str">
        <f t="shared" si="115"/>
        <v/>
      </c>
      <c r="I255" s="345" t="str">
        <f t="shared" si="116"/>
        <v/>
      </c>
      <c r="J255" s="345" t="str">
        <f t="shared" si="117"/>
        <v/>
      </c>
      <c r="K255" s="220">
        <f t="shared" si="130"/>
        <v>0</v>
      </c>
      <c r="L255" s="220">
        <f t="shared" si="118"/>
        <v>0</v>
      </c>
      <c r="M255" s="220">
        <f t="shared" si="119"/>
        <v>0</v>
      </c>
      <c r="N255" s="220" t="str">
        <f t="shared" si="120"/>
        <v/>
      </c>
      <c r="O255" s="220" t="str">
        <f t="shared" si="121"/>
        <v/>
      </c>
      <c r="P255" s="220" t="str">
        <f t="shared" si="122"/>
        <v/>
      </c>
      <c r="Q255" s="214" t="str">
        <f t="shared" si="99"/>
        <v/>
      </c>
      <c r="R255" s="141"/>
      <c r="S255" s="211"/>
      <c r="T255" s="211" t="str">
        <f t="shared" si="100"/>
        <v/>
      </c>
      <c r="U255" s="127" t="str">
        <f t="shared" si="123"/>
        <v/>
      </c>
      <c r="V255" s="127" t="str">
        <f t="shared" si="124"/>
        <v/>
      </c>
      <c r="W255" s="127" t="str">
        <f t="shared" si="101"/>
        <v/>
      </c>
      <c r="X255" s="127" t="str">
        <f t="shared" si="102"/>
        <v/>
      </c>
      <c r="Y255" s="141"/>
      <c r="Z255" s="211"/>
      <c r="AA255" s="212" t="str">
        <f t="shared" si="103"/>
        <v/>
      </c>
      <c r="AB255" s="127" t="str">
        <f t="shared" si="125"/>
        <v/>
      </c>
      <c r="AC255" s="127" t="str">
        <f t="shared" si="126"/>
        <v/>
      </c>
      <c r="AD255" s="127" t="str">
        <f t="shared" si="104"/>
        <v/>
      </c>
      <c r="AE255" s="127" t="str">
        <f t="shared" si="105"/>
        <v/>
      </c>
      <c r="AF255" s="213" t="str">
        <f t="shared" si="131"/>
        <v/>
      </c>
      <c r="AG255" s="141"/>
      <c r="AH255" s="211"/>
      <c r="AI255" s="211" t="str">
        <f t="shared" si="106"/>
        <v/>
      </c>
      <c r="AJ255" s="153" t="str">
        <f t="shared" si="127"/>
        <v/>
      </c>
      <c r="AK255" s="153" t="str">
        <f t="shared" si="107"/>
        <v/>
      </c>
      <c r="AL255" s="153" t="str">
        <f t="shared" si="108"/>
        <v/>
      </c>
      <c r="AM255" s="141"/>
      <c r="AN255" s="211"/>
      <c r="AO255" s="211" t="str">
        <f t="shared" si="109"/>
        <v/>
      </c>
      <c r="AP255" s="153" t="str">
        <f t="shared" si="128"/>
        <v/>
      </c>
      <c r="AQ255" s="153" t="str">
        <f t="shared" si="110"/>
        <v/>
      </c>
      <c r="AR255" s="153" t="str">
        <f t="shared" si="111"/>
        <v/>
      </c>
      <c r="AS255" s="141"/>
      <c r="AT255" s="211"/>
      <c r="AU255" s="211" t="str">
        <f t="shared" si="112"/>
        <v/>
      </c>
      <c r="AV255" s="153" t="str">
        <f t="shared" si="129"/>
        <v/>
      </c>
      <c r="AW255" s="153" t="str">
        <f t="shared" si="113"/>
        <v/>
      </c>
      <c r="AX255" s="153" t="str">
        <f t="shared" si="114"/>
        <v/>
      </c>
    </row>
    <row r="256" spans="1:50" ht="29.45" customHeight="1" x14ac:dyDescent="0.25">
      <c r="A256" s="216" t="str">
        <f>IF(B256="","",MAX($A$8:A255)+1)</f>
        <v/>
      </c>
      <c r="B256" s="216" t="str">
        <f>IF('N-Bedarf SK'!B256="","",'N-Bedarf SK'!B256)</f>
        <v/>
      </c>
      <c r="C256" s="217" t="str">
        <f>IF('N-Bedarf SK'!D256="","",'N-Bedarf SK'!D256)</f>
        <v/>
      </c>
      <c r="D256" s="218" t="str">
        <f>IF('N-Bedarf SK'!C256="","",'N-Bedarf SK'!C256)</f>
        <v/>
      </c>
      <c r="E256" s="219" t="str">
        <f>IF('N-Bedarf SK'!AE256="","",'N-Bedarf SK'!AE256)</f>
        <v/>
      </c>
      <c r="F256" s="219"/>
      <c r="G256" s="219"/>
      <c r="H256" s="345" t="str">
        <f t="shared" si="115"/>
        <v/>
      </c>
      <c r="I256" s="345" t="str">
        <f t="shared" si="116"/>
        <v/>
      </c>
      <c r="J256" s="345" t="str">
        <f t="shared" si="117"/>
        <v/>
      </c>
      <c r="K256" s="220">
        <f t="shared" si="130"/>
        <v>0</v>
      </c>
      <c r="L256" s="220">
        <f t="shared" si="118"/>
        <v>0</v>
      </c>
      <c r="M256" s="220">
        <f t="shared" si="119"/>
        <v>0</v>
      </c>
      <c r="N256" s="220" t="str">
        <f t="shared" si="120"/>
        <v/>
      </c>
      <c r="O256" s="220" t="str">
        <f t="shared" si="121"/>
        <v/>
      </c>
      <c r="P256" s="220" t="str">
        <f t="shared" si="122"/>
        <v/>
      </c>
      <c r="Q256" s="214" t="str">
        <f t="shared" si="99"/>
        <v/>
      </c>
      <c r="R256" s="141"/>
      <c r="S256" s="211"/>
      <c r="T256" s="211" t="str">
        <f t="shared" si="100"/>
        <v/>
      </c>
      <c r="U256" s="127" t="str">
        <f t="shared" si="123"/>
        <v/>
      </c>
      <c r="V256" s="127" t="str">
        <f t="shared" si="124"/>
        <v/>
      </c>
      <c r="W256" s="127" t="str">
        <f t="shared" si="101"/>
        <v/>
      </c>
      <c r="X256" s="127" t="str">
        <f t="shared" si="102"/>
        <v/>
      </c>
      <c r="Y256" s="141"/>
      <c r="Z256" s="211"/>
      <c r="AA256" s="212" t="str">
        <f t="shared" si="103"/>
        <v/>
      </c>
      <c r="AB256" s="127" t="str">
        <f t="shared" si="125"/>
        <v/>
      </c>
      <c r="AC256" s="127" t="str">
        <f t="shared" si="126"/>
        <v/>
      </c>
      <c r="AD256" s="127" t="str">
        <f t="shared" si="104"/>
        <v/>
      </c>
      <c r="AE256" s="127" t="str">
        <f t="shared" si="105"/>
        <v/>
      </c>
      <c r="AF256" s="213" t="str">
        <f t="shared" si="131"/>
        <v/>
      </c>
      <c r="AG256" s="141"/>
      <c r="AH256" s="211"/>
      <c r="AI256" s="211" t="str">
        <f t="shared" si="106"/>
        <v/>
      </c>
      <c r="AJ256" s="153" t="str">
        <f t="shared" si="127"/>
        <v/>
      </c>
      <c r="AK256" s="153" t="str">
        <f t="shared" si="107"/>
        <v/>
      </c>
      <c r="AL256" s="153" t="str">
        <f t="shared" si="108"/>
        <v/>
      </c>
      <c r="AM256" s="141"/>
      <c r="AN256" s="211"/>
      <c r="AO256" s="211" t="str">
        <f t="shared" si="109"/>
        <v/>
      </c>
      <c r="AP256" s="153" t="str">
        <f t="shared" si="128"/>
        <v/>
      </c>
      <c r="AQ256" s="153" t="str">
        <f t="shared" si="110"/>
        <v/>
      </c>
      <c r="AR256" s="153" t="str">
        <f t="shared" si="111"/>
        <v/>
      </c>
      <c r="AS256" s="141"/>
      <c r="AT256" s="211"/>
      <c r="AU256" s="211" t="str">
        <f t="shared" si="112"/>
        <v/>
      </c>
      <c r="AV256" s="153" t="str">
        <f t="shared" si="129"/>
        <v/>
      </c>
      <c r="AW256" s="153" t="str">
        <f t="shared" si="113"/>
        <v/>
      </c>
      <c r="AX256" s="153" t="str">
        <f t="shared" si="114"/>
        <v/>
      </c>
    </row>
    <row r="257" spans="1:50" ht="29.45" customHeight="1" x14ac:dyDescent="0.25">
      <c r="A257" s="216" t="str">
        <f>IF(B257="","",MAX($A$8:A256)+1)</f>
        <v/>
      </c>
      <c r="B257" s="216" t="str">
        <f>IF('N-Bedarf SK'!B257="","",'N-Bedarf SK'!B257)</f>
        <v/>
      </c>
      <c r="C257" s="217" t="str">
        <f>IF('N-Bedarf SK'!D257="","",'N-Bedarf SK'!D257)</f>
        <v/>
      </c>
      <c r="D257" s="218" t="str">
        <f>IF('N-Bedarf SK'!C257="","",'N-Bedarf SK'!C257)</f>
        <v/>
      </c>
      <c r="E257" s="219" t="str">
        <f>IF('N-Bedarf SK'!AE257="","",'N-Bedarf SK'!AE257)</f>
        <v/>
      </c>
      <c r="F257" s="219"/>
      <c r="G257" s="219"/>
      <c r="H257" s="345" t="str">
        <f t="shared" si="115"/>
        <v/>
      </c>
      <c r="I257" s="345" t="str">
        <f t="shared" si="116"/>
        <v/>
      </c>
      <c r="J257" s="345" t="str">
        <f t="shared" si="117"/>
        <v/>
      </c>
      <c r="K257" s="220">
        <f t="shared" si="130"/>
        <v>0</v>
      </c>
      <c r="L257" s="220">
        <f t="shared" si="118"/>
        <v>0</v>
      </c>
      <c r="M257" s="220">
        <f t="shared" si="119"/>
        <v>0</v>
      </c>
      <c r="N257" s="220" t="str">
        <f t="shared" si="120"/>
        <v/>
      </c>
      <c r="O257" s="220" t="str">
        <f t="shared" si="121"/>
        <v/>
      </c>
      <c r="P257" s="220" t="str">
        <f t="shared" si="122"/>
        <v/>
      </c>
      <c r="Q257" s="214" t="str">
        <f t="shared" si="99"/>
        <v/>
      </c>
      <c r="R257" s="141"/>
      <c r="S257" s="211"/>
      <c r="T257" s="211" t="str">
        <f t="shared" si="100"/>
        <v/>
      </c>
      <c r="U257" s="127" t="str">
        <f t="shared" si="123"/>
        <v/>
      </c>
      <c r="V257" s="127" t="str">
        <f t="shared" si="124"/>
        <v/>
      </c>
      <c r="W257" s="127" t="str">
        <f t="shared" si="101"/>
        <v/>
      </c>
      <c r="X257" s="127" t="str">
        <f t="shared" si="102"/>
        <v/>
      </c>
      <c r="Y257" s="141"/>
      <c r="Z257" s="211"/>
      <c r="AA257" s="212" t="str">
        <f t="shared" si="103"/>
        <v/>
      </c>
      <c r="AB257" s="127" t="str">
        <f t="shared" si="125"/>
        <v/>
      </c>
      <c r="AC257" s="127" t="str">
        <f t="shared" si="126"/>
        <v/>
      </c>
      <c r="AD257" s="127" t="str">
        <f t="shared" si="104"/>
        <v/>
      </c>
      <c r="AE257" s="127" t="str">
        <f t="shared" si="105"/>
        <v/>
      </c>
      <c r="AF257" s="213" t="str">
        <f t="shared" si="131"/>
        <v/>
      </c>
      <c r="AG257" s="141"/>
      <c r="AH257" s="211"/>
      <c r="AI257" s="211" t="str">
        <f t="shared" si="106"/>
        <v/>
      </c>
      <c r="AJ257" s="153" t="str">
        <f t="shared" si="127"/>
        <v/>
      </c>
      <c r="AK257" s="153" t="str">
        <f t="shared" si="107"/>
        <v/>
      </c>
      <c r="AL257" s="153" t="str">
        <f t="shared" si="108"/>
        <v/>
      </c>
      <c r="AM257" s="141"/>
      <c r="AN257" s="211"/>
      <c r="AO257" s="211" t="str">
        <f t="shared" si="109"/>
        <v/>
      </c>
      <c r="AP257" s="153" t="str">
        <f t="shared" si="128"/>
        <v/>
      </c>
      <c r="AQ257" s="153" t="str">
        <f t="shared" si="110"/>
        <v/>
      </c>
      <c r="AR257" s="153" t="str">
        <f t="shared" si="111"/>
        <v/>
      </c>
      <c r="AS257" s="141"/>
      <c r="AT257" s="211"/>
      <c r="AU257" s="211" t="str">
        <f t="shared" si="112"/>
        <v/>
      </c>
      <c r="AV257" s="153" t="str">
        <f t="shared" si="129"/>
        <v/>
      </c>
      <c r="AW257" s="153" t="str">
        <f t="shared" si="113"/>
        <v/>
      </c>
      <c r="AX257" s="153" t="str">
        <f t="shared" si="114"/>
        <v/>
      </c>
    </row>
    <row r="258" spans="1:50" ht="29.45" customHeight="1" x14ac:dyDescent="0.25">
      <c r="A258" s="216" t="str">
        <f>IF(B258="","",MAX($A$8:A257)+1)</f>
        <v/>
      </c>
      <c r="B258" s="216" t="str">
        <f>IF('N-Bedarf SK'!B258="","",'N-Bedarf SK'!B258)</f>
        <v/>
      </c>
      <c r="C258" s="217" t="str">
        <f>IF('N-Bedarf SK'!D258="","",'N-Bedarf SK'!D258)</f>
        <v/>
      </c>
      <c r="D258" s="218" t="str">
        <f>IF('N-Bedarf SK'!C258="","",'N-Bedarf SK'!C258)</f>
        <v/>
      </c>
      <c r="E258" s="219" t="str">
        <f>IF('N-Bedarf SK'!AE258="","",'N-Bedarf SK'!AE258)</f>
        <v/>
      </c>
      <c r="F258" s="219"/>
      <c r="G258" s="219"/>
      <c r="H258" s="345" t="str">
        <f t="shared" si="115"/>
        <v/>
      </c>
      <c r="I258" s="345" t="str">
        <f t="shared" si="116"/>
        <v/>
      </c>
      <c r="J258" s="345" t="str">
        <f t="shared" si="117"/>
        <v/>
      </c>
      <c r="K258" s="220">
        <f t="shared" si="130"/>
        <v>0</v>
      </c>
      <c r="L258" s="220">
        <f t="shared" si="118"/>
        <v>0</v>
      </c>
      <c r="M258" s="220">
        <f t="shared" si="119"/>
        <v>0</v>
      </c>
      <c r="N258" s="220" t="str">
        <f t="shared" si="120"/>
        <v/>
      </c>
      <c r="O258" s="220" t="str">
        <f t="shared" si="121"/>
        <v/>
      </c>
      <c r="P258" s="220" t="str">
        <f t="shared" si="122"/>
        <v/>
      </c>
      <c r="Q258" s="214" t="str">
        <f t="shared" si="99"/>
        <v/>
      </c>
      <c r="R258" s="141"/>
      <c r="S258" s="211"/>
      <c r="T258" s="211" t="str">
        <f t="shared" si="100"/>
        <v/>
      </c>
      <c r="U258" s="127" t="str">
        <f t="shared" si="123"/>
        <v/>
      </c>
      <c r="V258" s="127" t="str">
        <f t="shared" si="124"/>
        <v/>
      </c>
      <c r="W258" s="127" t="str">
        <f t="shared" si="101"/>
        <v/>
      </c>
      <c r="X258" s="127" t="str">
        <f t="shared" si="102"/>
        <v/>
      </c>
      <c r="Y258" s="141"/>
      <c r="Z258" s="211"/>
      <c r="AA258" s="212" t="str">
        <f t="shared" si="103"/>
        <v/>
      </c>
      <c r="AB258" s="127" t="str">
        <f t="shared" si="125"/>
        <v/>
      </c>
      <c r="AC258" s="127" t="str">
        <f t="shared" si="126"/>
        <v/>
      </c>
      <c r="AD258" s="127" t="str">
        <f t="shared" si="104"/>
        <v/>
      </c>
      <c r="AE258" s="127" t="str">
        <f t="shared" si="105"/>
        <v/>
      </c>
      <c r="AF258" s="213" t="str">
        <f t="shared" si="131"/>
        <v/>
      </c>
      <c r="AG258" s="141"/>
      <c r="AH258" s="211"/>
      <c r="AI258" s="211" t="str">
        <f t="shared" si="106"/>
        <v/>
      </c>
      <c r="AJ258" s="153" t="str">
        <f t="shared" si="127"/>
        <v/>
      </c>
      <c r="AK258" s="153" t="str">
        <f t="shared" si="107"/>
        <v/>
      </c>
      <c r="AL258" s="153" t="str">
        <f t="shared" si="108"/>
        <v/>
      </c>
      <c r="AM258" s="141"/>
      <c r="AN258" s="211"/>
      <c r="AO258" s="211" t="str">
        <f t="shared" si="109"/>
        <v/>
      </c>
      <c r="AP258" s="153" t="str">
        <f t="shared" si="128"/>
        <v/>
      </c>
      <c r="AQ258" s="153" t="str">
        <f t="shared" si="110"/>
        <v/>
      </c>
      <c r="AR258" s="153" t="str">
        <f t="shared" si="111"/>
        <v/>
      </c>
      <c r="AS258" s="141"/>
      <c r="AT258" s="211"/>
      <c r="AU258" s="211" t="str">
        <f t="shared" si="112"/>
        <v/>
      </c>
      <c r="AV258" s="153" t="str">
        <f t="shared" si="129"/>
        <v/>
      </c>
      <c r="AW258" s="153" t="str">
        <f t="shared" si="113"/>
        <v/>
      </c>
      <c r="AX258" s="153" t="str">
        <f t="shared" si="114"/>
        <v/>
      </c>
    </row>
    <row r="259" spans="1:50" ht="29.45" customHeight="1" x14ac:dyDescent="0.25">
      <c r="A259" s="216" t="str">
        <f>IF(B259="","",MAX($A$8:A258)+1)</f>
        <v/>
      </c>
      <c r="B259" s="216" t="str">
        <f>IF('N-Bedarf SK'!B259="","",'N-Bedarf SK'!B259)</f>
        <v/>
      </c>
      <c r="C259" s="217" t="str">
        <f>IF('N-Bedarf SK'!D259="","",'N-Bedarf SK'!D259)</f>
        <v/>
      </c>
      <c r="D259" s="218" t="str">
        <f>IF('N-Bedarf SK'!C259="","",'N-Bedarf SK'!C259)</f>
        <v/>
      </c>
      <c r="E259" s="219" t="str">
        <f>IF('N-Bedarf SK'!AE259="","",'N-Bedarf SK'!AE259)</f>
        <v/>
      </c>
      <c r="F259" s="219"/>
      <c r="G259" s="219"/>
      <c r="H259" s="345" t="str">
        <f t="shared" si="115"/>
        <v/>
      </c>
      <c r="I259" s="345" t="str">
        <f t="shared" si="116"/>
        <v/>
      </c>
      <c r="J259" s="345" t="str">
        <f t="shared" si="117"/>
        <v/>
      </c>
      <c r="K259" s="220">
        <f t="shared" si="130"/>
        <v>0</v>
      </c>
      <c r="L259" s="220">
        <f t="shared" si="118"/>
        <v>0</v>
      </c>
      <c r="M259" s="220">
        <f t="shared" si="119"/>
        <v>0</v>
      </c>
      <c r="N259" s="220" t="str">
        <f t="shared" si="120"/>
        <v/>
      </c>
      <c r="O259" s="220" t="str">
        <f t="shared" si="121"/>
        <v/>
      </c>
      <c r="P259" s="220" t="str">
        <f t="shared" si="122"/>
        <v/>
      </c>
      <c r="Q259" s="214" t="str">
        <f t="shared" si="99"/>
        <v/>
      </c>
      <c r="R259" s="141"/>
      <c r="S259" s="211"/>
      <c r="T259" s="211" t="str">
        <f t="shared" si="100"/>
        <v/>
      </c>
      <c r="U259" s="127" t="str">
        <f t="shared" si="123"/>
        <v/>
      </c>
      <c r="V259" s="127" t="str">
        <f t="shared" si="124"/>
        <v/>
      </c>
      <c r="W259" s="127" t="str">
        <f t="shared" si="101"/>
        <v/>
      </c>
      <c r="X259" s="127" t="str">
        <f t="shared" si="102"/>
        <v/>
      </c>
      <c r="Y259" s="141"/>
      <c r="Z259" s="211"/>
      <c r="AA259" s="212" t="str">
        <f t="shared" si="103"/>
        <v/>
      </c>
      <c r="AB259" s="127" t="str">
        <f t="shared" si="125"/>
        <v/>
      </c>
      <c r="AC259" s="127" t="str">
        <f t="shared" si="126"/>
        <v/>
      </c>
      <c r="AD259" s="127" t="str">
        <f t="shared" si="104"/>
        <v/>
      </c>
      <c r="AE259" s="127" t="str">
        <f t="shared" si="105"/>
        <v/>
      </c>
      <c r="AF259" s="213" t="str">
        <f t="shared" si="131"/>
        <v/>
      </c>
      <c r="AG259" s="141"/>
      <c r="AH259" s="211"/>
      <c r="AI259" s="211" t="str">
        <f t="shared" si="106"/>
        <v/>
      </c>
      <c r="AJ259" s="153" t="str">
        <f t="shared" si="127"/>
        <v/>
      </c>
      <c r="AK259" s="153" t="str">
        <f t="shared" si="107"/>
        <v/>
      </c>
      <c r="AL259" s="153" t="str">
        <f t="shared" si="108"/>
        <v/>
      </c>
      <c r="AM259" s="141"/>
      <c r="AN259" s="211"/>
      <c r="AO259" s="211" t="str">
        <f t="shared" si="109"/>
        <v/>
      </c>
      <c r="AP259" s="153" t="str">
        <f t="shared" si="128"/>
        <v/>
      </c>
      <c r="AQ259" s="153" t="str">
        <f t="shared" si="110"/>
        <v/>
      </c>
      <c r="AR259" s="153" t="str">
        <f t="shared" si="111"/>
        <v/>
      </c>
      <c r="AS259" s="141"/>
      <c r="AT259" s="211"/>
      <c r="AU259" s="211" t="str">
        <f t="shared" si="112"/>
        <v/>
      </c>
      <c r="AV259" s="153" t="str">
        <f t="shared" si="129"/>
        <v/>
      </c>
      <c r="AW259" s="153" t="str">
        <f t="shared" si="113"/>
        <v/>
      </c>
      <c r="AX259" s="153" t="str">
        <f t="shared" si="114"/>
        <v/>
      </c>
    </row>
    <row r="260" spans="1:50" ht="29.45" customHeight="1" x14ac:dyDescent="0.25">
      <c r="A260" s="216" t="str">
        <f>IF(B260="","",MAX($A$8:A259)+1)</f>
        <v/>
      </c>
      <c r="B260" s="216" t="str">
        <f>IF('N-Bedarf SK'!B260="","",'N-Bedarf SK'!B260)</f>
        <v/>
      </c>
      <c r="C260" s="217" t="str">
        <f>IF('N-Bedarf SK'!D260="","",'N-Bedarf SK'!D260)</f>
        <v/>
      </c>
      <c r="D260" s="218" t="str">
        <f>IF('N-Bedarf SK'!C260="","",'N-Bedarf SK'!C260)</f>
        <v/>
      </c>
      <c r="E260" s="219" t="str">
        <f>IF('N-Bedarf SK'!AE260="","",'N-Bedarf SK'!AE260)</f>
        <v/>
      </c>
      <c r="F260" s="219"/>
      <c r="G260" s="219"/>
      <c r="H260" s="345" t="str">
        <f t="shared" si="115"/>
        <v/>
      </c>
      <c r="I260" s="345" t="str">
        <f t="shared" si="116"/>
        <v/>
      </c>
      <c r="J260" s="345" t="str">
        <f t="shared" si="117"/>
        <v/>
      </c>
      <c r="K260" s="220">
        <f t="shared" si="130"/>
        <v>0</v>
      </c>
      <c r="L260" s="220">
        <f t="shared" si="118"/>
        <v>0</v>
      </c>
      <c r="M260" s="220">
        <f t="shared" si="119"/>
        <v>0</v>
      </c>
      <c r="N260" s="220" t="str">
        <f t="shared" si="120"/>
        <v/>
      </c>
      <c r="O260" s="220" t="str">
        <f t="shared" si="121"/>
        <v/>
      </c>
      <c r="P260" s="220" t="str">
        <f t="shared" si="122"/>
        <v/>
      </c>
      <c r="Q260" s="214" t="str">
        <f t="shared" si="99"/>
        <v/>
      </c>
      <c r="R260" s="141"/>
      <c r="S260" s="211"/>
      <c r="T260" s="211" t="str">
        <f t="shared" si="100"/>
        <v/>
      </c>
      <c r="U260" s="127" t="str">
        <f t="shared" si="123"/>
        <v/>
      </c>
      <c r="V260" s="127" t="str">
        <f t="shared" si="124"/>
        <v/>
      </c>
      <c r="W260" s="127" t="str">
        <f t="shared" si="101"/>
        <v/>
      </c>
      <c r="X260" s="127" t="str">
        <f t="shared" si="102"/>
        <v/>
      </c>
      <c r="Y260" s="141"/>
      <c r="Z260" s="211"/>
      <c r="AA260" s="212" t="str">
        <f t="shared" si="103"/>
        <v/>
      </c>
      <c r="AB260" s="127" t="str">
        <f t="shared" si="125"/>
        <v/>
      </c>
      <c r="AC260" s="127" t="str">
        <f t="shared" si="126"/>
        <v/>
      </c>
      <c r="AD260" s="127" t="str">
        <f t="shared" si="104"/>
        <v/>
      </c>
      <c r="AE260" s="127" t="str">
        <f t="shared" si="105"/>
        <v/>
      </c>
      <c r="AF260" s="213" t="str">
        <f t="shared" si="131"/>
        <v/>
      </c>
      <c r="AG260" s="141"/>
      <c r="AH260" s="211"/>
      <c r="AI260" s="211" t="str">
        <f t="shared" si="106"/>
        <v/>
      </c>
      <c r="AJ260" s="153" t="str">
        <f t="shared" si="127"/>
        <v/>
      </c>
      <c r="AK260" s="153" t="str">
        <f t="shared" si="107"/>
        <v/>
      </c>
      <c r="AL260" s="153" t="str">
        <f t="shared" si="108"/>
        <v/>
      </c>
      <c r="AM260" s="141"/>
      <c r="AN260" s="211"/>
      <c r="AO260" s="211" t="str">
        <f t="shared" si="109"/>
        <v/>
      </c>
      <c r="AP260" s="153" t="str">
        <f t="shared" si="128"/>
        <v/>
      </c>
      <c r="AQ260" s="153" t="str">
        <f t="shared" si="110"/>
        <v/>
      </c>
      <c r="AR260" s="153" t="str">
        <f t="shared" si="111"/>
        <v/>
      </c>
      <c r="AS260" s="141"/>
      <c r="AT260" s="211"/>
      <c r="AU260" s="211" t="str">
        <f t="shared" si="112"/>
        <v/>
      </c>
      <c r="AV260" s="153" t="str">
        <f t="shared" si="129"/>
        <v/>
      </c>
      <c r="AW260" s="153" t="str">
        <f t="shared" si="113"/>
        <v/>
      </c>
      <c r="AX260" s="153" t="str">
        <f t="shared" si="114"/>
        <v/>
      </c>
    </row>
    <row r="261" spans="1:50" ht="29.45" customHeight="1" x14ac:dyDescent="0.25">
      <c r="A261" s="216" t="str">
        <f>IF(B261="","",MAX($A$8:A260)+1)</f>
        <v/>
      </c>
      <c r="B261" s="216" t="str">
        <f>IF('N-Bedarf SK'!B261="","",'N-Bedarf SK'!B261)</f>
        <v/>
      </c>
      <c r="C261" s="217" t="str">
        <f>IF('N-Bedarf SK'!D261="","",'N-Bedarf SK'!D261)</f>
        <v/>
      </c>
      <c r="D261" s="218" t="str">
        <f>IF('N-Bedarf SK'!C261="","",'N-Bedarf SK'!C261)</f>
        <v/>
      </c>
      <c r="E261" s="219" t="str">
        <f>IF('N-Bedarf SK'!AE261="","",'N-Bedarf SK'!AE261)</f>
        <v/>
      </c>
      <c r="F261" s="219"/>
      <c r="G261" s="219"/>
      <c r="H261" s="345" t="str">
        <f t="shared" si="115"/>
        <v/>
      </c>
      <c r="I261" s="345" t="str">
        <f t="shared" si="116"/>
        <v/>
      </c>
      <c r="J261" s="345" t="str">
        <f t="shared" si="117"/>
        <v/>
      </c>
      <c r="K261" s="220">
        <f t="shared" si="130"/>
        <v>0</v>
      </c>
      <c r="L261" s="220">
        <f t="shared" si="118"/>
        <v>0</v>
      </c>
      <c r="M261" s="220">
        <f t="shared" si="119"/>
        <v>0</v>
      </c>
      <c r="N261" s="220" t="str">
        <f t="shared" si="120"/>
        <v/>
      </c>
      <c r="O261" s="220" t="str">
        <f t="shared" si="121"/>
        <v/>
      </c>
      <c r="P261" s="220" t="str">
        <f t="shared" si="122"/>
        <v/>
      </c>
      <c r="Q261" s="214" t="str">
        <f t="shared" si="99"/>
        <v/>
      </c>
      <c r="R261" s="141"/>
      <c r="S261" s="211"/>
      <c r="T261" s="211" t="str">
        <f t="shared" si="100"/>
        <v/>
      </c>
      <c r="U261" s="127" t="str">
        <f t="shared" si="123"/>
        <v/>
      </c>
      <c r="V261" s="127" t="str">
        <f t="shared" si="124"/>
        <v/>
      </c>
      <c r="W261" s="127" t="str">
        <f t="shared" si="101"/>
        <v/>
      </c>
      <c r="X261" s="127" t="str">
        <f t="shared" si="102"/>
        <v/>
      </c>
      <c r="Y261" s="141"/>
      <c r="Z261" s="211"/>
      <c r="AA261" s="212" t="str">
        <f t="shared" si="103"/>
        <v/>
      </c>
      <c r="AB261" s="127" t="str">
        <f t="shared" si="125"/>
        <v/>
      </c>
      <c r="AC261" s="127" t="str">
        <f t="shared" si="126"/>
        <v/>
      </c>
      <c r="AD261" s="127" t="str">
        <f t="shared" si="104"/>
        <v/>
      </c>
      <c r="AE261" s="127" t="str">
        <f t="shared" si="105"/>
        <v/>
      </c>
      <c r="AF261" s="213" t="str">
        <f t="shared" si="131"/>
        <v/>
      </c>
      <c r="AG261" s="141"/>
      <c r="AH261" s="211"/>
      <c r="AI261" s="211" t="str">
        <f t="shared" si="106"/>
        <v/>
      </c>
      <c r="AJ261" s="153" t="str">
        <f t="shared" si="127"/>
        <v/>
      </c>
      <c r="AK261" s="153" t="str">
        <f t="shared" si="107"/>
        <v/>
      </c>
      <c r="AL261" s="153" t="str">
        <f t="shared" si="108"/>
        <v/>
      </c>
      <c r="AM261" s="141"/>
      <c r="AN261" s="211"/>
      <c r="AO261" s="211" t="str">
        <f t="shared" si="109"/>
        <v/>
      </c>
      <c r="AP261" s="153" t="str">
        <f t="shared" si="128"/>
        <v/>
      </c>
      <c r="AQ261" s="153" t="str">
        <f t="shared" si="110"/>
        <v/>
      </c>
      <c r="AR261" s="153" t="str">
        <f t="shared" si="111"/>
        <v/>
      </c>
      <c r="AS261" s="141"/>
      <c r="AT261" s="211"/>
      <c r="AU261" s="211" t="str">
        <f t="shared" si="112"/>
        <v/>
      </c>
      <c r="AV261" s="153" t="str">
        <f t="shared" si="129"/>
        <v/>
      </c>
      <c r="AW261" s="153" t="str">
        <f t="shared" si="113"/>
        <v/>
      </c>
      <c r="AX261" s="153" t="str">
        <f t="shared" si="114"/>
        <v/>
      </c>
    </row>
    <row r="262" spans="1:50" ht="29.45" customHeight="1" x14ac:dyDescent="0.25">
      <c r="A262" s="216" t="str">
        <f>IF(B262="","",MAX($A$8:A261)+1)</f>
        <v/>
      </c>
      <c r="B262" s="216" t="str">
        <f>IF('N-Bedarf SK'!B262="","",'N-Bedarf SK'!B262)</f>
        <v/>
      </c>
      <c r="C262" s="217" t="str">
        <f>IF('N-Bedarf SK'!D262="","",'N-Bedarf SK'!D262)</f>
        <v/>
      </c>
      <c r="D262" s="218" t="str">
        <f>IF('N-Bedarf SK'!C262="","",'N-Bedarf SK'!C262)</f>
        <v/>
      </c>
      <c r="E262" s="219" t="str">
        <f>IF('N-Bedarf SK'!AE262="","",'N-Bedarf SK'!AE262)</f>
        <v/>
      </c>
      <c r="F262" s="219"/>
      <c r="G262" s="219"/>
      <c r="H262" s="345" t="str">
        <f t="shared" si="115"/>
        <v/>
      </c>
      <c r="I262" s="345" t="str">
        <f t="shared" si="116"/>
        <v/>
      </c>
      <c r="J262" s="345" t="str">
        <f t="shared" si="117"/>
        <v/>
      </c>
      <c r="K262" s="220">
        <f t="shared" si="130"/>
        <v>0</v>
      </c>
      <c r="L262" s="220">
        <f t="shared" si="118"/>
        <v>0</v>
      </c>
      <c r="M262" s="220">
        <f t="shared" si="119"/>
        <v>0</v>
      </c>
      <c r="N262" s="220" t="str">
        <f t="shared" si="120"/>
        <v/>
      </c>
      <c r="O262" s="220" t="str">
        <f t="shared" si="121"/>
        <v/>
      </c>
      <c r="P262" s="220" t="str">
        <f t="shared" si="122"/>
        <v/>
      </c>
      <c r="Q262" s="214" t="str">
        <f t="shared" si="99"/>
        <v/>
      </c>
      <c r="R262" s="141"/>
      <c r="S262" s="211"/>
      <c r="T262" s="211" t="str">
        <f t="shared" si="100"/>
        <v/>
      </c>
      <c r="U262" s="127" t="str">
        <f t="shared" si="123"/>
        <v/>
      </c>
      <c r="V262" s="127" t="str">
        <f t="shared" si="124"/>
        <v/>
      </c>
      <c r="W262" s="127" t="str">
        <f t="shared" si="101"/>
        <v/>
      </c>
      <c r="X262" s="127" t="str">
        <f t="shared" si="102"/>
        <v/>
      </c>
      <c r="Y262" s="141"/>
      <c r="Z262" s="211"/>
      <c r="AA262" s="212" t="str">
        <f t="shared" si="103"/>
        <v/>
      </c>
      <c r="AB262" s="127" t="str">
        <f t="shared" si="125"/>
        <v/>
      </c>
      <c r="AC262" s="127" t="str">
        <f t="shared" si="126"/>
        <v/>
      </c>
      <c r="AD262" s="127" t="str">
        <f t="shared" si="104"/>
        <v/>
      </c>
      <c r="AE262" s="127" t="str">
        <f t="shared" si="105"/>
        <v/>
      </c>
      <c r="AF262" s="213" t="str">
        <f t="shared" si="131"/>
        <v/>
      </c>
      <c r="AG262" s="141"/>
      <c r="AH262" s="211"/>
      <c r="AI262" s="211" t="str">
        <f t="shared" si="106"/>
        <v/>
      </c>
      <c r="AJ262" s="153" t="str">
        <f t="shared" si="127"/>
        <v/>
      </c>
      <c r="AK262" s="153" t="str">
        <f t="shared" si="107"/>
        <v/>
      </c>
      <c r="AL262" s="153" t="str">
        <f t="shared" si="108"/>
        <v/>
      </c>
      <c r="AM262" s="141"/>
      <c r="AN262" s="211"/>
      <c r="AO262" s="211" t="str">
        <f t="shared" si="109"/>
        <v/>
      </c>
      <c r="AP262" s="153" t="str">
        <f t="shared" si="128"/>
        <v/>
      </c>
      <c r="AQ262" s="153" t="str">
        <f t="shared" si="110"/>
        <v/>
      </c>
      <c r="AR262" s="153" t="str">
        <f t="shared" si="111"/>
        <v/>
      </c>
      <c r="AS262" s="141"/>
      <c r="AT262" s="211"/>
      <c r="AU262" s="211" t="str">
        <f t="shared" si="112"/>
        <v/>
      </c>
      <c r="AV262" s="153" t="str">
        <f t="shared" si="129"/>
        <v/>
      </c>
      <c r="AW262" s="153" t="str">
        <f t="shared" si="113"/>
        <v/>
      </c>
      <c r="AX262" s="153" t="str">
        <f t="shared" si="114"/>
        <v/>
      </c>
    </row>
    <row r="263" spans="1:50" ht="29.45" customHeight="1" x14ac:dyDescent="0.25">
      <c r="A263" s="216" t="str">
        <f>IF(B263="","",MAX($A$8:A262)+1)</f>
        <v/>
      </c>
      <c r="B263" s="216" t="str">
        <f>IF('N-Bedarf SK'!B263="","",'N-Bedarf SK'!B263)</f>
        <v/>
      </c>
      <c r="C263" s="217" t="str">
        <f>IF('N-Bedarf SK'!D263="","",'N-Bedarf SK'!D263)</f>
        <v/>
      </c>
      <c r="D263" s="218" t="str">
        <f>IF('N-Bedarf SK'!C263="","",'N-Bedarf SK'!C263)</f>
        <v/>
      </c>
      <c r="E263" s="219" t="str">
        <f>IF('N-Bedarf SK'!AE263="","",'N-Bedarf SK'!AE263)</f>
        <v/>
      </c>
      <c r="F263" s="219"/>
      <c r="G263" s="219"/>
      <c r="H263" s="345" t="str">
        <f t="shared" si="115"/>
        <v/>
      </c>
      <c r="I263" s="345" t="str">
        <f t="shared" si="116"/>
        <v/>
      </c>
      <c r="J263" s="345" t="str">
        <f t="shared" si="117"/>
        <v/>
      </c>
      <c r="K263" s="220">
        <f t="shared" si="130"/>
        <v>0</v>
      </c>
      <c r="L263" s="220">
        <f t="shared" si="118"/>
        <v>0</v>
      </c>
      <c r="M263" s="220">
        <f t="shared" si="119"/>
        <v>0</v>
      </c>
      <c r="N263" s="220" t="str">
        <f t="shared" si="120"/>
        <v/>
      </c>
      <c r="O263" s="220" t="str">
        <f t="shared" si="121"/>
        <v/>
      </c>
      <c r="P263" s="220" t="str">
        <f t="shared" si="122"/>
        <v/>
      </c>
      <c r="Q263" s="214" t="str">
        <f t="shared" si="99"/>
        <v/>
      </c>
      <c r="R263" s="141"/>
      <c r="S263" s="211"/>
      <c r="T263" s="211" t="str">
        <f t="shared" si="100"/>
        <v/>
      </c>
      <c r="U263" s="127" t="str">
        <f t="shared" si="123"/>
        <v/>
      </c>
      <c r="V263" s="127" t="str">
        <f t="shared" si="124"/>
        <v/>
      </c>
      <c r="W263" s="127" t="str">
        <f t="shared" si="101"/>
        <v/>
      </c>
      <c r="X263" s="127" t="str">
        <f t="shared" si="102"/>
        <v/>
      </c>
      <c r="Y263" s="141"/>
      <c r="Z263" s="211"/>
      <c r="AA263" s="212" t="str">
        <f t="shared" si="103"/>
        <v/>
      </c>
      <c r="AB263" s="127" t="str">
        <f t="shared" si="125"/>
        <v/>
      </c>
      <c r="AC263" s="127" t="str">
        <f t="shared" si="126"/>
        <v/>
      </c>
      <c r="AD263" s="127" t="str">
        <f t="shared" si="104"/>
        <v/>
      </c>
      <c r="AE263" s="127" t="str">
        <f t="shared" si="105"/>
        <v/>
      </c>
      <c r="AF263" s="213" t="str">
        <f t="shared" si="131"/>
        <v/>
      </c>
      <c r="AG263" s="141"/>
      <c r="AH263" s="211"/>
      <c r="AI263" s="211" t="str">
        <f t="shared" si="106"/>
        <v/>
      </c>
      <c r="AJ263" s="153" t="str">
        <f t="shared" si="127"/>
        <v/>
      </c>
      <c r="AK263" s="153" t="str">
        <f t="shared" si="107"/>
        <v/>
      </c>
      <c r="AL263" s="153" t="str">
        <f t="shared" si="108"/>
        <v/>
      </c>
      <c r="AM263" s="141"/>
      <c r="AN263" s="211"/>
      <c r="AO263" s="211" t="str">
        <f t="shared" si="109"/>
        <v/>
      </c>
      <c r="AP263" s="153" t="str">
        <f t="shared" si="128"/>
        <v/>
      </c>
      <c r="AQ263" s="153" t="str">
        <f t="shared" si="110"/>
        <v/>
      </c>
      <c r="AR263" s="153" t="str">
        <f t="shared" si="111"/>
        <v/>
      </c>
      <c r="AS263" s="141"/>
      <c r="AT263" s="211"/>
      <c r="AU263" s="211" t="str">
        <f t="shared" si="112"/>
        <v/>
      </c>
      <c r="AV263" s="153" t="str">
        <f t="shared" si="129"/>
        <v/>
      </c>
      <c r="AW263" s="153" t="str">
        <f t="shared" si="113"/>
        <v/>
      </c>
      <c r="AX263" s="153" t="str">
        <f t="shared" si="114"/>
        <v/>
      </c>
    </row>
    <row r="264" spans="1:50" ht="29.45" customHeight="1" x14ac:dyDescent="0.25">
      <c r="A264" s="216" t="str">
        <f>IF(B264="","",MAX($A$8:A263)+1)</f>
        <v/>
      </c>
      <c r="B264" s="216" t="str">
        <f>IF('N-Bedarf SK'!B264="","",'N-Bedarf SK'!B264)</f>
        <v/>
      </c>
      <c r="C264" s="217" t="str">
        <f>IF('N-Bedarf SK'!D264="","",'N-Bedarf SK'!D264)</f>
        <v/>
      </c>
      <c r="D264" s="218" t="str">
        <f>IF('N-Bedarf SK'!C264="","",'N-Bedarf SK'!C264)</f>
        <v/>
      </c>
      <c r="E264" s="219" t="str">
        <f>IF('N-Bedarf SK'!AE264="","",'N-Bedarf SK'!AE264)</f>
        <v/>
      </c>
      <c r="F264" s="219"/>
      <c r="G264" s="219"/>
      <c r="H264" s="345" t="str">
        <f t="shared" si="115"/>
        <v/>
      </c>
      <c r="I264" s="345" t="str">
        <f t="shared" si="116"/>
        <v/>
      </c>
      <c r="J264" s="345" t="str">
        <f t="shared" si="117"/>
        <v/>
      </c>
      <c r="K264" s="220">
        <f t="shared" si="130"/>
        <v>0</v>
      </c>
      <c r="L264" s="220">
        <f t="shared" si="118"/>
        <v>0</v>
      </c>
      <c r="M264" s="220">
        <f t="shared" si="119"/>
        <v>0</v>
      </c>
      <c r="N264" s="220" t="str">
        <f t="shared" si="120"/>
        <v/>
      </c>
      <c r="O264" s="220" t="str">
        <f t="shared" si="121"/>
        <v/>
      </c>
      <c r="P264" s="220" t="str">
        <f t="shared" si="122"/>
        <v/>
      </c>
      <c r="Q264" s="214" t="str">
        <f t="shared" ref="Q264:Q310" si="132">IF(N264="","",IF(N264&gt;0,"Achtung: N-Überhang!",""))</f>
        <v/>
      </c>
      <c r="R264" s="141"/>
      <c r="S264" s="211"/>
      <c r="T264" s="211" t="str">
        <f t="shared" ref="T264:T310" si="133">IF(D264="","",S264*D264)</f>
        <v/>
      </c>
      <c r="U264" s="127" t="str">
        <f t="shared" si="123"/>
        <v/>
      </c>
      <c r="V264" s="127" t="str">
        <f t="shared" si="124"/>
        <v/>
      </c>
      <c r="W264" s="127" t="str">
        <f t="shared" ref="W264:W310" si="134">IF(OR(F264="",R264="",R264="keine"),"",(VLOOKUP(R264,Dünger_Formen,8,FALSE))*S264)</f>
        <v/>
      </c>
      <c r="X264" s="127" t="str">
        <f t="shared" ref="X264:X310" si="135">IF(OR(G264="",R264="",R264="keine"),"",(VLOOKUP(R264,Dünger_Formen,9,FALSE))*S264)</f>
        <v/>
      </c>
      <c r="Y264" s="141"/>
      <c r="Z264" s="211"/>
      <c r="AA264" s="212" t="str">
        <f t="shared" ref="AA264:AA310" si="136">IF(D264="","",Z264*D264)</f>
        <v/>
      </c>
      <c r="AB264" s="127" t="str">
        <f t="shared" si="125"/>
        <v/>
      </c>
      <c r="AC264" s="127" t="str">
        <f t="shared" si="126"/>
        <v/>
      </c>
      <c r="AD264" s="127" t="str">
        <f t="shared" ref="AD264:AD310" si="137">IF(OR(F264="",Y264="",Y264="keine"),"",(VLOOKUP(Y264,Dünger_Formen,8,FALSE))*Z264)</f>
        <v/>
      </c>
      <c r="AE264" s="127" t="str">
        <f t="shared" ref="AE264:AE310" si="138">IF(OR(G264="",Y264="",Y264="keine"),"",(VLOOKUP(Y264,Dünger_Formen,9,FALSE))*Z264)</f>
        <v/>
      </c>
      <c r="AF264" s="213" t="str">
        <f t="shared" si="131"/>
        <v/>
      </c>
      <c r="AG264" s="141"/>
      <c r="AH264" s="211"/>
      <c r="AI264" s="211" t="str">
        <f t="shared" ref="AI264:AI310" si="139">IF(D264="","",AH264*$D264)</f>
        <v/>
      </c>
      <c r="AJ264" s="153" t="str">
        <f t="shared" si="127"/>
        <v/>
      </c>
      <c r="AK264" s="153" t="str">
        <f t="shared" ref="AK264:AK310" si="140">IF(OR(F264="",AG264="",AG264="keine"),"",ROUND((VLOOKUP(AG264,Dünger_Formen,8,FALSE))*AH264,0))</f>
        <v/>
      </c>
      <c r="AL264" s="153" t="str">
        <f t="shared" ref="AL264:AL310" si="141">IF(OR(G264="",AG264="",AG264="keine"),"",ROUND((VLOOKUP(AG264,Dünger_Formen,9,FALSE))*AH264,0))</f>
        <v/>
      </c>
      <c r="AM264" s="141"/>
      <c r="AN264" s="211"/>
      <c r="AO264" s="211" t="str">
        <f t="shared" ref="AO264:AO310" si="142">IF(D264="","",AN264*$D264)</f>
        <v/>
      </c>
      <c r="AP264" s="153" t="str">
        <f t="shared" si="128"/>
        <v/>
      </c>
      <c r="AQ264" s="153" t="str">
        <f t="shared" ref="AQ264:AQ310" si="143">IF(OR(F264="",AM264="",AM264="keine"),"",ROUND((VLOOKUP(AM264,Dünger_Formen,8,FALSE))*AN264,0))</f>
        <v/>
      </c>
      <c r="AR264" s="153" t="str">
        <f t="shared" ref="AR264:AR310" si="144">IF(OR(G264="",AM264="",AM264="keine"),"",ROUND((VLOOKUP(AM264,Dünger_Formen,9,FALSE))*AN264,0))</f>
        <v/>
      </c>
      <c r="AS264" s="141"/>
      <c r="AT264" s="211"/>
      <c r="AU264" s="211" t="str">
        <f t="shared" ref="AU264:AU310" si="145">IF(D264="","",AT264*$D264)</f>
        <v/>
      </c>
      <c r="AV264" s="153" t="str">
        <f t="shared" si="129"/>
        <v/>
      </c>
      <c r="AW264" s="153" t="str">
        <f t="shared" ref="AW264:AW310" si="146">IF(OR(F264="",AS264="",AS264="keine"),"",ROUND((VLOOKUP(AS264,Dünger_Formen,8,FALSE))*AT264,0))</f>
        <v/>
      </c>
      <c r="AX264" s="153" t="str">
        <f t="shared" ref="AX264:AX310" si="147">IF(OR(G264="",AS264="",AS264="keine"),"",ROUND((VLOOKUP(AS264,Dünger_Formen,9,FALSE))*AT264,0))</f>
        <v/>
      </c>
    </row>
    <row r="265" spans="1:50" ht="29.45" customHeight="1" x14ac:dyDescent="0.25">
      <c r="A265" s="216" t="str">
        <f>IF(B265="","",MAX($A$8:A264)+1)</f>
        <v/>
      </c>
      <c r="B265" s="216" t="str">
        <f>IF('N-Bedarf SK'!B265="","",'N-Bedarf SK'!B265)</f>
        <v/>
      </c>
      <c r="C265" s="217" t="str">
        <f>IF('N-Bedarf SK'!D265="","",'N-Bedarf SK'!D265)</f>
        <v/>
      </c>
      <c r="D265" s="218" t="str">
        <f>IF('N-Bedarf SK'!C265="","",'N-Bedarf SK'!C265)</f>
        <v/>
      </c>
      <c r="E265" s="219" t="str">
        <f>IF('N-Bedarf SK'!AE265="","",'N-Bedarf SK'!AE265)</f>
        <v/>
      </c>
      <c r="F265" s="219"/>
      <c r="G265" s="219"/>
      <c r="H265" s="345" t="str">
        <f t="shared" ref="H265:H310" si="148">IF(OR(E265="",N265=""),"",SUM(V265,AC265))</f>
        <v/>
      </c>
      <c r="I265" s="345" t="str">
        <f t="shared" ref="I265:I310" si="149">IF(OR(E265="",N265=""),"",SUM(U265,AB265))</f>
        <v/>
      </c>
      <c r="J265" s="345" t="str">
        <f t="shared" ref="J265:J310" si="150">IF(OR(E265="",N265=""),"",SUM(AJ265,AP265,AV265))</f>
        <v/>
      </c>
      <c r="K265" s="220">
        <f t="shared" si="130"/>
        <v>0</v>
      </c>
      <c r="L265" s="220">
        <f t="shared" ref="L265:L310" si="151">IF(W265="",0,W265)+IF(AD265="",0,AD265)+IF(AK265="",0,AK265)+IF(AQ265="",0,AQ265)+IF(AW265="",0,AW265)</f>
        <v>0</v>
      </c>
      <c r="M265" s="220">
        <f t="shared" ref="M265:M310" si="152">IF(X265="",0,X265)+IF(AE265="",0,AE265)+IF(AL265="",0,AL265)+IF(AR265="",0,AR265)+IF(AX265="",0,AX265)</f>
        <v>0</v>
      </c>
      <c r="N265" s="220" t="str">
        <f t="shared" ref="N265:N310" si="153">IF(E265="","",K265-E265)</f>
        <v/>
      </c>
      <c r="O265" s="220" t="str">
        <f t="shared" ref="O265:O310" si="154">IF(F265="","",L265-F265)</f>
        <v/>
      </c>
      <c r="P265" s="220" t="str">
        <f t="shared" ref="P265:P310" si="155">IF(G265="","",M265-G265)</f>
        <v/>
      </c>
      <c r="Q265" s="214" t="str">
        <f t="shared" si="132"/>
        <v/>
      </c>
      <c r="R265" s="141"/>
      <c r="S265" s="211"/>
      <c r="T265" s="211" t="str">
        <f t="shared" si="133"/>
        <v/>
      </c>
      <c r="U265" s="127" t="str">
        <f t="shared" ref="U265:U310" si="156">IF(OR(E265="",R265="",R265="keine"),"",(VLOOKUP(R265,Dünger_Formen,3,FALSE))*S265)</f>
        <v/>
      </c>
      <c r="V265" s="127" t="str">
        <f t="shared" ref="V265:V310" si="157">IF(OR(E265="",R265="",R265="keine"),"",(VLOOKUP(R265,Dünger_Formen,7,FALSE))*S265)</f>
        <v/>
      </c>
      <c r="W265" s="127" t="str">
        <f t="shared" si="134"/>
        <v/>
      </c>
      <c r="X265" s="127" t="str">
        <f t="shared" si="135"/>
        <v/>
      </c>
      <c r="Y265" s="141"/>
      <c r="Z265" s="211"/>
      <c r="AA265" s="212" t="str">
        <f t="shared" si="136"/>
        <v/>
      </c>
      <c r="AB265" s="127" t="str">
        <f t="shared" ref="AB265:AB310" si="158">IF(OR(E265="",Y265="",Y265="keine"),"",(VLOOKUP(Y265,Dünger_Formen,3,FALSE))*Z265)</f>
        <v/>
      </c>
      <c r="AC265" s="127" t="str">
        <f t="shared" ref="AC265:AC310" si="159">IF(OR(E265="",Y265="",Y265="keine"),"",(VLOOKUP(Y265,Dünger_Formen,7,FALSE))*Z265)</f>
        <v/>
      </c>
      <c r="AD265" s="127" t="str">
        <f t="shared" si="137"/>
        <v/>
      </c>
      <c r="AE265" s="127" t="str">
        <f t="shared" si="138"/>
        <v/>
      </c>
      <c r="AF265" s="213" t="str">
        <f t="shared" si="131"/>
        <v/>
      </c>
      <c r="AG265" s="141"/>
      <c r="AH265" s="211"/>
      <c r="AI265" s="211" t="str">
        <f t="shared" si="139"/>
        <v/>
      </c>
      <c r="AJ265" s="153" t="str">
        <f t="shared" ref="AJ265:AJ310" si="160">IF(OR(E265="",AG265="",AG265="keine"),"",ROUND((VLOOKUP(AG265,Dünger_Formen,3,FALSE))*AH265,0))</f>
        <v/>
      </c>
      <c r="AK265" s="153" t="str">
        <f t="shared" si="140"/>
        <v/>
      </c>
      <c r="AL265" s="153" t="str">
        <f t="shared" si="141"/>
        <v/>
      </c>
      <c r="AM265" s="141"/>
      <c r="AN265" s="211"/>
      <c r="AO265" s="211" t="str">
        <f t="shared" si="142"/>
        <v/>
      </c>
      <c r="AP265" s="153" t="str">
        <f t="shared" ref="AP265:AP310" si="161">IF(OR(E265="",AM265="",AM265="keine"),"",ROUND((VLOOKUP(AM265,Dünger_Formen,3,FALSE))*AN265,0))</f>
        <v/>
      </c>
      <c r="AQ265" s="153" t="str">
        <f t="shared" si="143"/>
        <v/>
      </c>
      <c r="AR265" s="153" t="str">
        <f t="shared" si="144"/>
        <v/>
      </c>
      <c r="AS265" s="141"/>
      <c r="AT265" s="211"/>
      <c r="AU265" s="211" t="str">
        <f t="shared" si="145"/>
        <v/>
      </c>
      <c r="AV265" s="153" t="str">
        <f t="shared" ref="AV265:AV310" si="162">IF(OR(E265="",AS265="",AS265="keine"),"",ROUND((VLOOKUP(AS265,Dünger_Formen,3,FALSE))*AT265,0))</f>
        <v/>
      </c>
      <c r="AW265" s="153" t="str">
        <f t="shared" si="146"/>
        <v/>
      </c>
      <c r="AX265" s="153" t="str">
        <f t="shared" si="147"/>
        <v/>
      </c>
    </row>
    <row r="266" spans="1:50" ht="29.45" customHeight="1" x14ac:dyDescent="0.25">
      <c r="A266" s="216" t="str">
        <f>IF(B266="","",MAX($A$8:A265)+1)</f>
        <v/>
      </c>
      <c r="B266" s="216" t="str">
        <f>IF('N-Bedarf SK'!B266="","",'N-Bedarf SK'!B266)</f>
        <v/>
      </c>
      <c r="C266" s="217" t="str">
        <f>IF('N-Bedarf SK'!D266="","",'N-Bedarf SK'!D266)</f>
        <v/>
      </c>
      <c r="D266" s="218" t="str">
        <f>IF('N-Bedarf SK'!C266="","",'N-Bedarf SK'!C266)</f>
        <v/>
      </c>
      <c r="E266" s="219" t="str">
        <f>IF('N-Bedarf SK'!AE266="","",'N-Bedarf SK'!AE266)</f>
        <v/>
      </c>
      <c r="F266" s="219"/>
      <c r="G266" s="219"/>
      <c r="H266" s="345" t="str">
        <f t="shared" si="148"/>
        <v/>
      </c>
      <c r="I266" s="345" t="str">
        <f t="shared" si="149"/>
        <v/>
      </c>
      <c r="J266" s="345" t="str">
        <f t="shared" si="150"/>
        <v/>
      </c>
      <c r="K266" s="220">
        <f t="shared" ref="K266:K310" si="163">IF(V266="",0,V266)+IF(AC266="",0,AC266)+IF(AJ266="",0,AJ266)+IF(AP266="",0,AP266)+IF(AV266="",0,AV266)</f>
        <v>0</v>
      </c>
      <c r="L266" s="220">
        <f t="shared" si="151"/>
        <v>0</v>
      </c>
      <c r="M266" s="220">
        <f t="shared" si="152"/>
        <v>0</v>
      </c>
      <c r="N266" s="220" t="str">
        <f t="shared" si="153"/>
        <v/>
      </c>
      <c r="O266" s="220" t="str">
        <f t="shared" si="154"/>
        <v/>
      </c>
      <c r="P266" s="220" t="str">
        <f t="shared" si="155"/>
        <v/>
      </c>
      <c r="Q266" s="214" t="str">
        <f t="shared" si="132"/>
        <v/>
      </c>
      <c r="R266" s="141"/>
      <c r="S266" s="211"/>
      <c r="T266" s="211" t="str">
        <f t="shared" si="133"/>
        <v/>
      </c>
      <c r="U266" s="127" t="str">
        <f t="shared" si="156"/>
        <v/>
      </c>
      <c r="V266" s="127" t="str">
        <f t="shared" si="157"/>
        <v/>
      </c>
      <c r="W266" s="127" t="str">
        <f t="shared" si="134"/>
        <v/>
      </c>
      <c r="X266" s="127" t="str">
        <f t="shared" si="135"/>
        <v/>
      </c>
      <c r="Y266" s="141"/>
      <c r="Z266" s="211"/>
      <c r="AA266" s="212" t="str">
        <f t="shared" si="136"/>
        <v/>
      </c>
      <c r="AB266" s="127" t="str">
        <f t="shared" si="158"/>
        <v/>
      </c>
      <c r="AC266" s="127" t="str">
        <f t="shared" si="159"/>
        <v/>
      </c>
      <c r="AD266" s="127" t="str">
        <f t="shared" si="137"/>
        <v/>
      </c>
      <c r="AE266" s="127" t="str">
        <f t="shared" si="138"/>
        <v/>
      </c>
      <c r="AF266" s="213" t="str">
        <f t="shared" ref="AF266:AF310" si="164">IF(AND(Y266="",R266=""),"",IF(Y266="",0,IF(OR(Y266="Kompost",Y266="Bioabfallkompost",Y266="Grüngutkompost"),(AB266)*4%,(AB266)*10%))+IF(R266="",0,IF(OR(R266="Kompost",R266="Bioabfallkompost",R266="Grüngutkompost"),(U266)*4%,(U266)*10%)))</f>
        <v/>
      </c>
      <c r="AG266" s="141"/>
      <c r="AH266" s="211"/>
      <c r="AI266" s="211" t="str">
        <f t="shared" si="139"/>
        <v/>
      </c>
      <c r="AJ266" s="153" t="str">
        <f t="shared" si="160"/>
        <v/>
      </c>
      <c r="AK266" s="153" t="str">
        <f t="shared" si="140"/>
        <v/>
      </c>
      <c r="AL266" s="153" t="str">
        <f t="shared" si="141"/>
        <v/>
      </c>
      <c r="AM266" s="141"/>
      <c r="AN266" s="211"/>
      <c r="AO266" s="211" t="str">
        <f t="shared" si="142"/>
        <v/>
      </c>
      <c r="AP266" s="153" t="str">
        <f t="shared" si="161"/>
        <v/>
      </c>
      <c r="AQ266" s="153" t="str">
        <f t="shared" si="143"/>
        <v/>
      </c>
      <c r="AR266" s="153" t="str">
        <f t="shared" si="144"/>
        <v/>
      </c>
      <c r="AS266" s="141"/>
      <c r="AT266" s="211"/>
      <c r="AU266" s="211" t="str">
        <f t="shared" si="145"/>
        <v/>
      </c>
      <c r="AV266" s="153" t="str">
        <f t="shared" si="162"/>
        <v/>
      </c>
      <c r="AW266" s="153" t="str">
        <f t="shared" si="146"/>
        <v/>
      </c>
      <c r="AX266" s="153" t="str">
        <f t="shared" si="147"/>
        <v/>
      </c>
    </row>
    <row r="267" spans="1:50" ht="29.45" customHeight="1" x14ac:dyDescent="0.25">
      <c r="A267" s="216" t="str">
        <f>IF(B267="","",MAX($A$8:A266)+1)</f>
        <v/>
      </c>
      <c r="B267" s="216" t="str">
        <f>IF('N-Bedarf SK'!B267="","",'N-Bedarf SK'!B267)</f>
        <v/>
      </c>
      <c r="C267" s="217" t="str">
        <f>IF('N-Bedarf SK'!D267="","",'N-Bedarf SK'!D267)</f>
        <v/>
      </c>
      <c r="D267" s="218" t="str">
        <f>IF('N-Bedarf SK'!C267="","",'N-Bedarf SK'!C267)</f>
        <v/>
      </c>
      <c r="E267" s="219" t="str">
        <f>IF('N-Bedarf SK'!AE267="","",'N-Bedarf SK'!AE267)</f>
        <v/>
      </c>
      <c r="F267" s="219"/>
      <c r="G267" s="219"/>
      <c r="H267" s="345" t="str">
        <f t="shared" si="148"/>
        <v/>
      </c>
      <c r="I267" s="345" t="str">
        <f t="shared" si="149"/>
        <v/>
      </c>
      <c r="J267" s="345" t="str">
        <f t="shared" si="150"/>
        <v/>
      </c>
      <c r="K267" s="220">
        <f t="shared" si="163"/>
        <v>0</v>
      </c>
      <c r="L267" s="220">
        <f t="shared" si="151"/>
        <v>0</v>
      </c>
      <c r="M267" s="220">
        <f t="shared" si="152"/>
        <v>0</v>
      </c>
      <c r="N267" s="220" t="str">
        <f t="shared" si="153"/>
        <v/>
      </c>
      <c r="O267" s="220" t="str">
        <f t="shared" si="154"/>
        <v/>
      </c>
      <c r="P267" s="220" t="str">
        <f t="shared" si="155"/>
        <v/>
      </c>
      <c r="Q267" s="214" t="str">
        <f t="shared" si="132"/>
        <v/>
      </c>
      <c r="R267" s="141"/>
      <c r="S267" s="211"/>
      <c r="T267" s="211" t="str">
        <f t="shared" si="133"/>
        <v/>
      </c>
      <c r="U267" s="127" t="str">
        <f t="shared" si="156"/>
        <v/>
      </c>
      <c r="V267" s="127" t="str">
        <f t="shared" si="157"/>
        <v/>
      </c>
      <c r="W267" s="127" t="str">
        <f t="shared" si="134"/>
        <v/>
      </c>
      <c r="X267" s="127" t="str">
        <f t="shared" si="135"/>
        <v/>
      </c>
      <c r="Y267" s="141"/>
      <c r="Z267" s="211"/>
      <c r="AA267" s="212" t="str">
        <f t="shared" si="136"/>
        <v/>
      </c>
      <c r="AB267" s="127" t="str">
        <f t="shared" si="158"/>
        <v/>
      </c>
      <c r="AC267" s="127" t="str">
        <f t="shared" si="159"/>
        <v/>
      </c>
      <c r="AD267" s="127" t="str">
        <f t="shared" si="137"/>
        <v/>
      </c>
      <c r="AE267" s="127" t="str">
        <f t="shared" si="138"/>
        <v/>
      </c>
      <c r="AF267" s="213" t="str">
        <f t="shared" si="164"/>
        <v/>
      </c>
      <c r="AG267" s="141"/>
      <c r="AH267" s="211"/>
      <c r="AI267" s="211" t="str">
        <f t="shared" si="139"/>
        <v/>
      </c>
      <c r="AJ267" s="153" t="str">
        <f t="shared" si="160"/>
        <v/>
      </c>
      <c r="AK267" s="153" t="str">
        <f t="shared" si="140"/>
        <v/>
      </c>
      <c r="AL267" s="153" t="str">
        <f t="shared" si="141"/>
        <v/>
      </c>
      <c r="AM267" s="141"/>
      <c r="AN267" s="211"/>
      <c r="AO267" s="211" t="str">
        <f t="shared" si="142"/>
        <v/>
      </c>
      <c r="AP267" s="153" t="str">
        <f t="shared" si="161"/>
        <v/>
      </c>
      <c r="AQ267" s="153" t="str">
        <f t="shared" si="143"/>
        <v/>
      </c>
      <c r="AR267" s="153" t="str">
        <f t="shared" si="144"/>
        <v/>
      </c>
      <c r="AS267" s="141"/>
      <c r="AT267" s="211"/>
      <c r="AU267" s="211" t="str">
        <f t="shared" si="145"/>
        <v/>
      </c>
      <c r="AV267" s="153" t="str">
        <f t="shared" si="162"/>
        <v/>
      </c>
      <c r="AW267" s="153" t="str">
        <f t="shared" si="146"/>
        <v/>
      </c>
      <c r="AX267" s="153" t="str">
        <f t="shared" si="147"/>
        <v/>
      </c>
    </row>
    <row r="268" spans="1:50" ht="29.45" customHeight="1" x14ac:dyDescent="0.25">
      <c r="A268" s="216" t="str">
        <f>IF(B268="","",MAX($A$8:A267)+1)</f>
        <v/>
      </c>
      <c r="B268" s="216" t="str">
        <f>IF('N-Bedarf SK'!B268="","",'N-Bedarf SK'!B268)</f>
        <v/>
      </c>
      <c r="C268" s="217" t="str">
        <f>IF('N-Bedarf SK'!D268="","",'N-Bedarf SK'!D268)</f>
        <v/>
      </c>
      <c r="D268" s="218" t="str">
        <f>IF('N-Bedarf SK'!C268="","",'N-Bedarf SK'!C268)</f>
        <v/>
      </c>
      <c r="E268" s="219" t="str">
        <f>IF('N-Bedarf SK'!AE268="","",'N-Bedarf SK'!AE268)</f>
        <v/>
      </c>
      <c r="F268" s="219"/>
      <c r="G268" s="219"/>
      <c r="H268" s="345" t="str">
        <f t="shared" si="148"/>
        <v/>
      </c>
      <c r="I268" s="345" t="str">
        <f t="shared" si="149"/>
        <v/>
      </c>
      <c r="J268" s="345" t="str">
        <f t="shared" si="150"/>
        <v/>
      </c>
      <c r="K268" s="220">
        <f t="shared" si="163"/>
        <v>0</v>
      </c>
      <c r="L268" s="220">
        <f t="shared" si="151"/>
        <v>0</v>
      </c>
      <c r="M268" s="220">
        <f t="shared" si="152"/>
        <v>0</v>
      </c>
      <c r="N268" s="220" t="str">
        <f t="shared" si="153"/>
        <v/>
      </c>
      <c r="O268" s="220" t="str">
        <f t="shared" si="154"/>
        <v/>
      </c>
      <c r="P268" s="220" t="str">
        <f t="shared" si="155"/>
        <v/>
      </c>
      <c r="Q268" s="214" t="str">
        <f t="shared" si="132"/>
        <v/>
      </c>
      <c r="R268" s="141"/>
      <c r="S268" s="211"/>
      <c r="T268" s="211" t="str">
        <f t="shared" si="133"/>
        <v/>
      </c>
      <c r="U268" s="127" t="str">
        <f t="shared" si="156"/>
        <v/>
      </c>
      <c r="V268" s="127" t="str">
        <f t="shared" si="157"/>
        <v/>
      </c>
      <c r="W268" s="127" t="str">
        <f t="shared" si="134"/>
        <v/>
      </c>
      <c r="X268" s="127" t="str">
        <f t="shared" si="135"/>
        <v/>
      </c>
      <c r="Y268" s="141"/>
      <c r="Z268" s="211"/>
      <c r="AA268" s="212" t="str">
        <f t="shared" si="136"/>
        <v/>
      </c>
      <c r="AB268" s="127" t="str">
        <f t="shared" si="158"/>
        <v/>
      </c>
      <c r="AC268" s="127" t="str">
        <f t="shared" si="159"/>
        <v/>
      </c>
      <c r="AD268" s="127" t="str">
        <f t="shared" si="137"/>
        <v/>
      </c>
      <c r="AE268" s="127" t="str">
        <f t="shared" si="138"/>
        <v/>
      </c>
      <c r="AF268" s="213" t="str">
        <f t="shared" si="164"/>
        <v/>
      </c>
      <c r="AG268" s="141"/>
      <c r="AH268" s="211"/>
      <c r="AI268" s="211" t="str">
        <f t="shared" si="139"/>
        <v/>
      </c>
      <c r="AJ268" s="153" t="str">
        <f t="shared" si="160"/>
        <v/>
      </c>
      <c r="AK268" s="153" t="str">
        <f t="shared" si="140"/>
        <v/>
      </c>
      <c r="AL268" s="153" t="str">
        <f t="shared" si="141"/>
        <v/>
      </c>
      <c r="AM268" s="141"/>
      <c r="AN268" s="211"/>
      <c r="AO268" s="211" t="str">
        <f t="shared" si="142"/>
        <v/>
      </c>
      <c r="AP268" s="153" t="str">
        <f t="shared" si="161"/>
        <v/>
      </c>
      <c r="AQ268" s="153" t="str">
        <f t="shared" si="143"/>
        <v/>
      </c>
      <c r="AR268" s="153" t="str">
        <f t="shared" si="144"/>
        <v/>
      </c>
      <c r="AS268" s="141"/>
      <c r="AT268" s="211"/>
      <c r="AU268" s="211" t="str">
        <f t="shared" si="145"/>
        <v/>
      </c>
      <c r="AV268" s="153" t="str">
        <f t="shared" si="162"/>
        <v/>
      </c>
      <c r="AW268" s="153" t="str">
        <f t="shared" si="146"/>
        <v/>
      </c>
      <c r="AX268" s="153" t="str">
        <f t="shared" si="147"/>
        <v/>
      </c>
    </row>
    <row r="269" spans="1:50" ht="29.45" customHeight="1" x14ac:dyDescent="0.25">
      <c r="A269" s="216" t="str">
        <f>IF(B269="","",MAX($A$8:A268)+1)</f>
        <v/>
      </c>
      <c r="B269" s="216" t="str">
        <f>IF('N-Bedarf SK'!B269="","",'N-Bedarf SK'!B269)</f>
        <v/>
      </c>
      <c r="C269" s="217" t="str">
        <f>IF('N-Bedarf SK'!D269="","",'N-Bedarf SK'!D269)</f>
        <v/>
      </c>
      <c r="D269" s="218" t="str">
        <f>IF('N-Bedarf SK'!C269="","",'N-Bedarf SK'!C269)</f>
        <v/>
      </c>
      <c r="E269" s="219" t="str">
        <f>IF('N-Bedarf SK'!AE269="","",'N-Bedarf SK'!AE269)</f>
        <v/>
      </c>
      <c r="F269" s="219"/>
      <c r="G269" s="219"/>
      <c r="H269" s="345" t="str">
        <f t="shared" si="148"/>
        <v/>
      </c>
      <c r="I269" s="345" t="str">
        <f t="shared" si="149"/>
        <v/>
      </c>
      <c r="J269" s="345" t="str">
        <f t="shared" si="150"/>
        <v/>
      </c>
      <c r="K269" s="220">
        <f t="shared" si="163"/>
        <v>0</v>
      </c>
      <c r="L269" s="220">
        <f t="shared" si="151"/>
        <v>0</v>
      </c>
      <c r="M269" s="220">
        <f t="shared" si="152"/>
        <v>0</v>
      </c>
      <c r="N269" s="220" t="str">
        <f t="shared" si="153"/>
        <v/>
      </c>
      <c r="O269" s="220" t="str">
        <f t="shared" si="154"/>
        <v/>
      </c>
      <c r="P269" s="220" t="str">
        <f t="shared" si="155"/>
        <v/>
      </c>
      <c r="Q269" s="214" t="str">
        <f t="shared" si="132"/>
        <v/>
      </c>
      <c r="R269" s="141"/>
      <c r="S269" s="211"/>
      <c r="T269" s="211" t="str">
        <f t="shared" si="133"/>
        <v/>
      </c>
      <c r="U269" s="127" t="str">
        <f t="shared" si="156"/>
        <v/>
      </c>
      <c r="V269" s="127" t="str">
        <f t="shared" si="157"/>
        <v/>
      </c>
      <c r="W269" s="127" t="str">
        <f t="shared" si="134"/>
        <v/>
      </c>
      <c r="X269" s="127" t="str">
        <f t="shared" si="135"/>
        <v/>
      </c>
      <c r="Y269" s="141"/>
      <c r="Z269" s="211"/>
      <c r="AA269" s="212" t="str">
        <f t="shared" si="136"/>
        <v/>
      </c>
      <c r="AB269" s="127" t="str">
        <f t="shared" si="158"/>
        <v/>
      </c>
      <c r="AC269" s="127" t="str">
        <f t="shared" si="159"/>
        <v/>
      </c>
      <c r="AD269" s="127" t="str">
        <f t="shared" si="137"/>
        <v/>
      </c>
      <c r="AE269" s="127" t="str">
        <f t="shared" si="138"/>
        <v/>
      </c>
      <c r="AF269" s="213" t="str">
        <f t="shared" si="164"/>
        <v/>
      </c>
      <c r="AG269" s="141"/>
      <c r="AH269" s="211"/>
      <c r="AI269" s="211" t="str">
        <f t="shared" si="139"/>
        <v/>
      </c>
      <c r="AJ269" s="153" t="str">
        <f t="shared" si="160"/>
        <v/>
      </c>
      <c r="AK269" s="153" t="str">
        <f t="shared" si="140"/>
        <v/>
      </c>
      <c r="AL269" s="153" t="str">
        <f t="shared" si="141"/>
        <v/>
      </c>
      <c r="AM269" s="141"/>
      <c r="AN269" s="211"/>
      <c r="AO269" s="211" t="str">
        <f t="shared" si="142"/>
        <v/>
      </c>
      <c r="AP269" s="153" t="str">
        <f t="shared" si="161"/>
        <v/>
      </c>
      <c r="AQ269" s="153" t="str">
        <f t="shared" si="143"/>
        <v/>
      </c>
      <c r="AR269" s="153" t="str">
        <f t="shared" si="144"/>
        <v/>
      </c>
      <c r="AS269" s="141"/>
      <c r="AT269" s="211"/>
      <c r="AU269" s="211" t="str">
        <f t="shared" si="145"/>
        <v/>
      </c>
      <c r="AV269" s="153" t="str">
        <f t="shared" si="162"/>
        <v/>
      </c>
      <c r="AW269" s="153" t="str">
        <f t="shared" si="146"/>
        <v/>
      </c>
      <c r="AX269" s="153" t="str">
        <f t="shared" si="147"/>
        <v/>
      </c>
    </row>
    <row r="270" spans="1:50" ht="29.45" customHeight="1" x14ac:dyDescent="0.25">
      <c r="A270" s="216" t="str">
        <f>IF(B270="","",MAX($A$8:A269)+1)</f>
        <v/>
      </c>
      <c r="B270" s="216" t="str">
        <f>IF('N-Bedarf SK'!B270="","",'N-Bedarf SK'!B270)</f>
        <v/>
      </c>
      <c r="C270" s="217" t="str">
        <f>IF('N-Bedarf SK'!D270="","",'N-Bedarf SK'!D270)</f>
        <v/>
      </c>
      <c r="D270" s="218" t="str">
        <f>IF('N-Bedarf SK'!C270="","",'N-Bedarf SK'!C270)</f>
        <v/>
      </c>
      <c r="E270" s="219" t="str">
        <f>IF('N-Bedarf SK'!AE270="","",'N-Bedarf SK'!AE270)</f>
        <v/>
      </c>
      <c r="F270" s="219"/>
      <c r="G270" s="219"/>
      <c r="H270" s="345" t="str">
        <f t="shared" si="148"/>
        <v/>
      </c>
      <c r="I270" s="345" t="str">
        <f t="shared" si="149"/>
        <v/>
      </c>
      <c r="J270" s="345" t="str">
        <f t="shared" si="150"/>
        <v/>
      </c>
      <c r="K270" s="220">
        <f t="shared" si="163"/>
        <v>0</v>
      </c>
      <c r="L270" s="220">
        <f t="shared" si="151"/>
        <v>0</v>
      </c>
      <c r="M270" s="220">
        <f t="shared" si="152"/>
        <v>0</v>
      </c>
      <c r="N270" s="220" t="str">
        <f t="shared" si="153"/>
        <v/>
      </c>
      <c r="O270" s="220" t="str">
        <f t="shared" si="154"/>
        <v/>
      </c>
      <c r="P270" s="220" t="str">
        <f t="shared" si="155"/>
        <v/>
      </c>
      <c r="Q270" s="214" t="str">
        <f t="shared" si="132"/>
        <v/>
      </c>
      <c r="R270" s="141"/>
      <c r="S270" s="211"/>
      <c r="T270" s="211" t="str">
        <f t="shared" si="133"/>
        <v/>
      </c>
      <c r="U270" s="127" t="str">
        <f t="shared" si="156"/>
        <v/>
      </c>
      <c r="V270" s="127" t="str">
        <f t="shared" si="157"/>
        <v/>
      </c>
      <c r="W270" s="127" t="str">
        <f t="shared" si="134"/>
        <v/>
      </c>
      <c r="X270" s="127" t="str">
        <f t="shared" si="135"/>
        <v/>
      </c>
      <c r="Y270" s="141"/>
      <c r="Z270" s="211"/>
      <c r="AA270" s="212" t="str">
        <f t="shared" si="136"/>
        <v/>
      </c>
      <c r="AB270" s="127" t="str">
        <f t="shared" si="158"/>
        <v/>
      </c>
      <c r="AC270" s="127" t="str">
        <f t="shared" si="159"/>
        <v/>
      </c>
      <c r="AD270" s="127" t="str">
        <f t="shared" si="137"/>
        <v/>
      </c>
      <c r="AE270" s="127" t="str">
        <f t="shared" si="138"/>
        <v/>
      </c>
      <c r="AF270" s="213" t="str">
        <f t="shared" si="164"/>
        <v/>
      </c>
      <c r="AG270" s="141"/>
      <c r="AH270" s="211"/>
      <c r="AI270" s="211" t="str">
        <f t="shared" si="139"/>
        <v/>
      </c>
      <c r="AJ270" s="153" t="str">
        <f t="shared" si="160"/>
        <v/>
      </c>
      <c r="AK270" s="153" t="str">
        <f t="shared" si="140"/>
        <v/>
      </c>
      <c r="AL270" s="153" t="str">
        <f t="shared" si="141"/>
        <v/>
      </c>
      <c r="AM270" s="141"/>
      <c r="AN270" s="211"/>
      <c r="AO270" s="211" t="str">
        <f t="shared" si="142"/>
        <v/>
      </c>
      <c r="AP270" s="153" t="str">
        <f t="shared" si="161"/>
        <v/>
      </c>
      <c r="AQ270" s="153" t="str">
        <f t="shared" si="143"/>
        <v/>
      </c>
      <c r="AR270" s="153" t="str">
        <f t="shared" si="144"/>
        <v/>
      </c>
      <c r="AS270" s="141"/>
      <c r="AT270" s="211"/>
      <c r="AU270" s="211" t="str">
        <f t="shared" si="145"/>
        <v/>
      </c>
      <c r="AV270" s="153" t="str">
        <f t="shared" si="162"/>
        <v/>
      </c>
      <c r="AW270" s="153" t="str">
        <f t="shared" si="146"/>
        <v/>
      </c>
      <c r="AX270" s="153" t="str">
        <f t="shared" si="147"/>
        <v/>
      </c>
    </row>
    <row r="271" spans="1:50" ht="29.45" customHeight="1" x14ac:dyDescent="0.25">
      <c r="A271" s="216" t="str">
        <f>IF(B271="","",MAX($A$8:A270)+1)</f>
        <v/>
      </c>
      <c r="B271" s="216" t="str">
        <f>IF('N-Bedarf SK'!B271="","",'N-Bedarf SK'!B271)</f>
        <v/>
      </c>
      <c r="C271" s="217" t="str">
        <f>IF('N-Bedarf SK'!D271="","",'N-Bedarf SK'!D271)</f>
        <v/>
      </c>
      <c r="D271" s="218" t="str">
        <f>IF('N-Bedarf SK'!C271="","",'N-Bedarf SK'!C271)</f>
        <v/>
      </c>
      <c r="E271" s="219" t="str">
        <f>IF('N-Bedarf SK'!AE271="","",'N-Bedarf SK'!AE271)</f>
        <v/>
      </c>
      <c r="F271" s="219"/>
      <c r="G271" s="219"/>
      <c r="H271" s="345" t="str">
        <f t="shared" si="148"/>
        <v/>
      </c>
      <c r="I271" s="345" t="str">
        <f t="shared" si="149"/>
        <v/>
      </c>
      <c r="J271" s="345" t="str">
        <f t="shared" si="150"/>
        <v/>
      </c>
      <c r="K271" s="220">
        <f t="shared" si="163"/>
        <v>0</v>
      </c>
      <c r="L271" s="220">
        <f t="shared" si="151"/>
        <v>0</v>
      </c>
      <c r="M271" s="220">
        <f t="shared" si="152"/>
        <v>0</v>
      </c>
      <c r="N271" s="220" t="str">
        <f t="shared" si="153"/>
        <v/>
      </c>
      <c r="O271" s="220" t="str">
        <f t="shared" si="154"/>
        <v/>
      </c>
      <c r="P271" s="220" t="str">
        <f t="shared" si="155"/>
        <v/>
      </c>
      <c r="Q271" s="214" t="str">
        <f t="shared" si="132"/>
        <v/>
      </c>
      <c r="R271" s="141"/>
      <c r="S271" s="211"/>
      <c r="T271" s="211" t="str">
        <f t="shared" si="133"/>
        <v/>
      </c>
      <c r="U271" s="127" t="str">
        <f t="shared" si="156"/>
        <v/>
      </c>
      <c r="V271" s="127" t="str">
        <f t="shared" si="157"/>
        <v/>
      </c>
      <c r="W271" s="127" t="str">
        <f t="shared" si="134"/>
        <v/>
      </c>
      <c r="X271" s="127" t="str">
        <f t="shared" si="135"/>
        <v/>
      </c>
      <c r="Y271" s="141"/>
      <c r="Z271" s="211"/>
      <c r="AA271" s="212" t="str">
        <f t="shared" si="136"/>
        <v/>
      </c>
      <c r="AB271" s="127" t="str">
        <f t="shared" si="158"/>
        <v/>
      </c>
      <c r="AC271" s="127" t="str">
        <f t="shared" si="159"/>
        <v/>
      </c>
      <c r="AD271" s="127" t="str">
        <f t="shared" si="137"/>
        <v/>
      </c>
      <c r="AE271" s="127" t="str">
        <f t="shared" si="138"/>
        <v/>
      </c>
      <c r="AF271" s="213" t="str">
        <f t="shared" si="164"/>
        <v/>
      </c>
      <c r="AG271" s="141"/>
      <c r="AH271" s="211"/>
      <c r="AI271" s="211" t="str">
        <f t="shared" si="139"/>
        <v/>
      </c>
      <c r="AJ271" s="153" t="str">
        <f t="shared" si="160"/>
        <v/>
      </c>
      <c r="AK271" s="153" t="str">
        <f t="shared" si="140"/>
        <v/>
      </c>
      <c r="AL271" s="153" t="str">
        <f t="shared" si="141"/>
        <v/>
      </c>
      <c r="AM271" s="141"/>
      <c r="AN271" s="211"/>
      <c r="AO271" s="211" t="str">
        <f t="shared" si="142"/>
        <v/>
      </c>
      <c r="AP271" s="153" t="str">
        <f t="shared" si="161"/>
        <v/>
      </c>
      <c r="AQ271" s="153" t="str">
        <f t="shared" si="143"/>
        <v/>
      </c>
      <c r="AR271" s="153" t="str">
        <f t="shared" si="144"/>
        <v/>
      </c>
      <c r="AS271" s="141"/>
      <c r="AT271" s="211"/>
      <c r="AU271" s="211" t="str">
        <f t="shared" si="145"/>
        <v/>
      </c>
      <c r="AV271" s="153" t="str">
        <f t="shared" si="162"/>
        <v/>
      </c>
      <c r="AW271" s="153" t="str">
        <f t="shared" si="146"/>
        <v/>
      </c>
      <c r="AX271" s="153" t="str">
        <f t="shared" si="147"/>
        <v/>
      </c>
    </row>
    <row r="272" spans="1:50" ht="29.45" customHeight="1" x14ac:dyDescent="0.25">
      <c r="A272" s="216" t="str">
        <f>IF(B272="","",MAX($A$8:A271)+1)</f>
        <v/>
      </c>
      <c r="B272" s="216" t="str">
        <f>IF('N-Bedarf SK'!B272="","",'N-Bedarf SK'!B272)</f>
        <v/>
      </c>
      <c r="C272" s="217" t="str">
        <f>IF('N-Bedarf SK'!D272="","",'N-Bedarf SK'!D272)</f>
        <v/>
      </c>
      <c r="D272" s="218" t="str">
        <f>IF('N-Bedarf SK'!C272="","",'N-Bedarf SK'!C272)</f>
        <v/>
      </c>
      <c r="E272" s="219" t="str">
        <f>IF('N-Bedarf SK'!AE272="","",'N-Bedarf SK'!AE272)</f>
        <v/>
      </c>
      <c r="F272" s="219"/>
      <c r="G272" s="219"/>
      <c r="H272" s="345" t="str">
        <f t="shared" si="148"/>
        <v/>
      </c>
      <c r="I272" s="345" t="str">
        <f t="shared" si="149"/>
        <v/>
      </c>
      <c r="J272" s="345" t="str">
        <f t="shared" si="150"/>
        <v/>
      </c>
      <c r="K272" s="220">
        <f t="shared" si="163"/>
        <v>0</v>
      </c>
      <c r="L272" s="220">
        <f t="shared" si="151"/>
        <v>0</v>
      </c>
      <c r="M272" s="220">
        <f t="shared" si="152"/>
        <v>0</v>
      </c>
      <c r="N272" s="220" t="str">
        <f t="shared" si="153"/>
        <v/>
      </c>
      <c r="O272" s="220" t="str">
        <f t="shared" si="154"/>
        <v/>
      </c>
      <c r="P272" s="220" t="str">
        <f t="shared" si="155"/>
        <v/>
      </c>
      <c r="Q272" s="214" t="str">
        <f t="shared" si="132"/>
        <v/>
      </c>
      <c r="R272" s="141"/>
      <c r="S272" s="211"/>
      <c r="T272" s="211" t="str">
        <f t="shared" si="133"/>
        <v/>
      </c>
      <c r="U272" s="127" t="str">
        <f t="shared" si="156"/>
        <v/>
      </c>
      <c r="V272" s="127" t="str">
        <f t="shared" si="157"/>
        <v/>
      </c>
      <c r="W272" s="127" t="str">
        <f t="shared" si="134"/>
        <v/>
      </c>
      <c r="X272" s="127" t="str">
        <f t="shared" si="135"/>
        <v/>
      </c>
      <c r="Y272" s="141"/>
      <c r="Z272" s="211"/>
      <c r="AA272" s="212" t="str">
        <f t="shared" si="136"/>
        <v/>
      </c>
      <c r="AB272" s="127" t="str">
        <f t="shared" si="158"/>
        <v/>
      </c>
      <c r="AC272" s="127" t="str">
        <f t="shared" si="159"/>
        <v/>
      </c>
      <c r="AD272" s="127" t="str">
        <f t="shared" si="137"/>
        <v/>
      </c>
      <c r="AE272" s="127" t="str">
        <f t="shared" si="138"/>
        <v/>
      </c>
      <c r="AF272" s="213" t="str">
        <f t="shared" si="164"/>
        <v/>
      </c>
      <c r="AG272" s="141"/>
      <c r="AH272" s="211"/>
      <c r="AI272" s="211" t="str">
        <f t="shared" si="139"/>
        <v/>
      </c>
      <c r="AJ272" s="153" t="str">
        <f t="shared" si="160"/>
        <v/>
      </c>
      <c r="AK272" s="153" t="str">
        <f t="shared" si="140"/>
        <v/>
      </c>
      <c r="AL272" s="153" t="str">
        <f t="shared" si="141"/>
        <v/>
      </c>
      <c r="AM272" s="141"/>
      <c r="AN272" s="211"/>
      <c r="AO272" s="211" t="str">
        <f t="shared" si="142"/>
        <v/>
      </c>
      <c r="AP272" s="153" t="str">
        <f t="shared" si="161"/>
        <v/>
      </c>
      <c r="AQ272" s="153" t="str">
        <f t="shared" si="143"/>
        <v/>
      </c>
      <c r="AR272" s="153" t="str">
        <f t="shared" si="144"/>
        <v/>
      </c>
      <c r="AS272" s="141"/>
      <c r="AT272" s="211"/>
      <c r="AU272" s="211" t="str">
        <f t="shared" si="145"/>
        <v/>
      </c>
      <c r="AV272" s="153" t="str">
        <f t="shared" si="162"/>
        <v/>
      </c>
      <c r="AW272" s="153" t="str">
        <f t="shared" si="146"/>
        <v/>
      </c>
      <c r="AX272" s="153" t="str">
        <f t="shared" si="147"/>
        <v/>
      </c>
    </row>
    <row r="273" spans="1:50" ht="29.45" customHeight="1" x14ac:dyDescent="0.25">
      <c r="A273" s="216" t="str">
        <f>IF(B273="","",MAX($A$8:A272)+1)</f>
        <v/>
      </c>
      <c r="B273" s="216" t="str">
        <f>IF('N-Bedarf SK'!B273="","",'N-Bedarf SK'!B273)</f>
        <v/>
      </c>
      <c r="C273" s="217" t="str">
        <f>IF('N-Bedarf SK'!D273="","",'N-Bedarf SK'!D273)</f>
        <v/>
      </c>
      <c r="D273" s="218" t="str">
        <f>IF('N-Bedarf SK'!C273="","",'N-Bedarf SK'!C273)</f>
        <v/>
      </c>
      <c r="E273" s="219" t="str">
        <f>IF('N-Bedarf SK'!AE273="","",'N-Bedarf SK'!AE273)</f>
        <v/>
      </c>
      <c r="F273" s="219"/>
      <c r="G273" s="219"/>
      <c r="H273" s="345" t="str">
        <f t="shared" si="148"/>
        <v/>
      </c>
      <c r="I273" s="345" t="str">
        <f t="shared" si="149"/>
        <v/>
      </c>
      <c r="J273" s="345" t="str">
        <f t="shared" si="150"/>
        <v/>
      </c>
      <c r="K273" s="220">
        <f t="shared" si="163"/>
        <v>0</v>
      </c>
      <c r="L273" s="220">
        <f t="shared" si="151"/>
        <v>0</v>
      </c>
      <c r="M273" s="220">
        <f t="shared" si="152"/>
        <v>0</v>
      </c>
      <c r="N273" s="220" t="str">
        <f t="shared" si="153"/>
        <v/>
      </c>
      <c r="O273" s="220" t="str">
        <f t="shared" si="154"/>
        <v/>
      </c>
      <c r="P273" s="220" t="str">
        <f t="shared" si="155"/>
        <v/>
      </c>
      <c r="Q273" s="214" t="str">
        <f t="shared" si="132"/>
        <v/>
      </c>
      <c r="R273" s="141"/>
      <c r="S273" s="211"/>
      <c r="T273" s="211" t="str">
        <f t="shared" si="133"/>
        <v/>
      </c>
      <c r="U273" s="127" t="str">
        <f t="shared" si="156"/>
        <v/>
      </c>
      <c r="V273" s="127" t="str">
        <f t="shared" si="157"/>
        <v/>
      </c>
      <c r="W273" s="127" t="str">
        <f t="shared" si="134"/>
        <v/>
      </c>
      <c r="X273" s="127" t="str">
        <f t="shared" si="135"/>
        <v/>
      </c>
      <c r="Y273" s="141"/>
      <c r="Z273" s="211"/>
      <c r="AA273" s="212" t="str">
        <f t="shared" si="136"/>
        <v/>
      </c>
      <c r="AB273" s="127" t="str">
        <f t="shared" si="158"/>
        <v/>
      </c>
      <c r="AC273" s="127" t="str">
        <f t="shared" si="159"/>
        <v/>
      </c>
      <c r="AD273" s="127" t="str">
        <f t="shared" si="137"/>
        <v/>
      </c>
      <c r="AE273" s="127" t="str">
        <f t="shared" si="138"/>
        <v/>
      </c>
      <c r="AF273" s="213" t="str">
        <f t="shared" si="164"/>
        <v/>
      </c>
      <c r="AG273" s="141"/>
      <c r="AH273" s="211"/>
      <c r="AI273" s="211" t="str">
        <f t="shared" si="139"/>
        <v/>
      </c>
      <c r="AJ273" s="153" t="str">
        <f t="shared" si="160"/>
        <v/>
      </c>
      <c r="AK273" s="153" t="str">
        <f t="shared" si="140"/>
        <v/>
      </c>
      <c r="AL273" s="153" t="str">
        <f t="shared" si="141"/>
        <v/>
      </c>
      <c r="AM273" s="141"/>
      <c r="AN273" s="211"/>
      <c r="AO273" s="211" t="str">
        <f t="shared" si="142"/>
        <v/>
      </c>
      <c r="AP273" s="153" t="str">
        <f t="shared" si="161"/>
        <v/>
      </c>
      <c r="AQ273" s="153" t="str">
        <f t="shared" si="143"/>
        <v/>
      </c>
      <c r="AR273" s="153" t="str">
        <f t="shared" si="144"/>
        <v/>
      </c>
      <c r="AS273" s="141"/>
      <c r="AT273" s="211"/>
      <c r="AU273" s="211" t="str">
        <f t="shared" si="145"/>
        <v/>
      </c>
      <c r="AV273" s="153" t="str">
        <f t="shared" si="162"/>
        <v/>
      </c>
      <c r="AW273" s="153" t="str">
        <f t="shared" si="146"/>
        <v/>
      </c>
      <c r="AX273" s="153" t="str">
        <f t="shared" si="147"/>
        <v/>
      </c>
    </row>
    <row r="274" spans="1:50" ht="29.45" customHeight="1" x14ac:dyDescent="0.25">
      <c r="A274" s="216" t="str">
        <f>IF(B274="","",MAX($A$8:A273)+1)</f>
        <v/>
      </c>
      <c r="B274" s="216" t="str">
        <f>IF('N-Bedarf SK'!B274="","",'N-Bedarf SK'!B274)</f>
        <v/>
      </c>
      <c r="C274" s="217" t="str">
        <f>IF('N-Bedarf SK'!D274="","",'N-Bedarf SK'!D274)</f>
        <v/>
      </c>
      <c r="D274" s="218" t="str">
        <f>IF('N-Bedarf SK'!C274="","",'N-Bedarf SK'!C274)</f>
        <v/>
      </c>
      <c r="E274" s="219" t="str">
        <f>IF('N-Bedarf SK'!AE274="","",'N-Bedarf SK'!AE274)</f>
        <v/>
      </c>
      <c r="F274" s="219"/>
      <c r="G274" s="219"/>
      <c r="H274" s="345" t="str">
        <f t="shared" si="148"/>
        <v/>
      </c>
      <c r="I274" s="345" t="str">
        <f t="shared" si="149"/>
        <v/>
      </c>
      <c r="J274" s="345" t="str">
        <f t="shared" si="150"/>
        <v/>
      </c>
      <c r="K274" s="220">
        <f t="shared" si="163"/>
        <v>0</v>
      </c>
      <c r="L274" s="220">
        <f t="shared" si="151"/>
        <v>0</v>
      </c>
      <c r="M274" s="220">
        <f t="shared" si="152"/>
        <v>0</v>
      </c>
      <c r="N274" s="220" t="str">
        <f t="shared" si="153"/>
        <v/>
      </c>
      <c r="O274" s="220" t="str">
        <f t="shared" si="154"/>
        <v/>
      </c>
      <c r="P274" s="220" t="str">
        <f t="shared" si="155"/>
        <v/>
      </c>
      <c r="Q274" s="214" t="str">
        <f t="shared" si="132"/>
        <v/>
      </c>
      <c r="R274" s="141"/>
      <c r="S274" s="211"/>
      <c r="T274" s="211" t="str">
        <f t="shared" si="133"/>
        <v/>
      </c>
      <c r="U274" s="127" t="str">
        <f t="shared" si="156"/>
        <v/>
      </c>
      <c r="V274" s="127" t="str">
        <f t="shared" si="157"/>
        <v/>
      </c>
      <c r="W274" s="127" t="str">
        <f t="shared" si="134"/>
        <v/>
      </c>
      <c r="X274" s="127" t="str">
        <f t="shared" si="135"/>
        <v/>
      </c>
      <c r="Y274" s="141"/>
      <c r="Z274" s="211"/>
      <c r="AA274" s="212" t="str">
        <f t="shared" si="136"/>
        <v/>
      </c>
      <c r="AB274" s="127" t="str">
        <f t="shared" si="158"/>
        <v/>
      </c>
      <c r="AC274" s="127" t="str">
        <f t="shared" si="159"/>
        <v/>
      </c>
      <c r="AD274" s="127" t="str">
        <f t="shared" si="137"/>
        <v/>
      </c>
      <c r="AE274" s="127" t="str">
        <f t="shared" si="138"/>
        <v/>
      </c>
      <c r="AF274" s="213" t="str">
        <f t="shared" si="164"/>
        <v/>
      </c>
      <c r="AG274" s="141"/>
      <c r="AH274" s="211"/>
      <c r="AI274" s="211" t="str">
        <f t="shared" si="139"/>
        <v/>
      </c>
      <c r="AJ274" s="153" t="str">
        <f t="shared" si="160"/>
        <v/>
      </c>
      <c r="AK274" s="153" t="str">
        <f t="shared" si="140"/>
        <v/>
      </c>
      <c r="AL274" s="153" t="str">
        <f t="shared" si="141"/>
        <v/>
      </c>
      <c r="AM274" s="141"/>
      <c r="AN274" s="211"/>
      <c r="AO274" s="211" t="str">
        <f t="shared" si="142"/>
        <v/>
      </c>
      <c r="AP274" s="153" t="str">
        <f t="shared" si="161"/>
        <v/>
      </c>
      <c r="AQ274" s="153" t="str">
        <f t="shared" si="143"/>
        <v/>
      </c>
      <c r="AR274" s="153" t="str">
        <f t="shared" si="144"/>
        <v/>
      </c>
      <c r="AS274" s="141"/>
      <c r="AT274" s="211"/>
      <c r="AU274" s="211" t="str">
        <f t="shared" si="145"/>
        <v/>
      </c>
      <c r="AV274" s="153" t="str">
        <f t="shared" si="162"/>
        <v/>
      </c>
      <c r="AW274" s="153" t="str">
        <f t="shared" si="146"/>
        <v/>
      </c>
      <c r="AX274" s="153" t="str">
        <f t="shared" si="147"/>
        <v/>
      </c>
    </row>
    <row r="275" spans="1:50" ht="29.45" customHeight="1" x14ac:dyDescent="0.25">
      <c r="A275" s="216" t="str">
        <f>IF(B275="","",MAX($A$8:A274)+1)</f>
        <v/>
      </c>
      <c r="B275" s="216" t="str">
        <f>IF('N-Bedarf SK'!B275="","",'N-Bedarf SK'!B275)</f>
        <v/>
      </c>
      <c r="C275" s="217" t="str">
        <f>IF('N-Bedarf SK'!D275="","",'N-Bedarf SK'!D275)</f>
        <v/>
      </c>
      <c r="D275" s="218" t="str">
        <f>IF('N-Bedarf SK'!C275="","",'N-Bedarf SK'!C275)</f>
        <v/>
      </c>
      <c r="E275" s="219" t="str">
        <f>IF('N-Bedarf SK'!AE275="","",'N-Bedarf SK'!AE275)</f>
        <v/>
      </c>
      <c r="F275" s="219"/>
      <c r="G275" s="219"/>
      <c r="H275" s="345" t="str">
        <f t="shared" si="148"/>
        <v/>
      </c>
      <c r="I275" s="345" t="str">
        <f t="shared" si="149"/>
        <v/>
      </c>
      <c r="J275" s="345" t="str">
        <f t="shared" si="150"/>
        <v/>
      </c>
      <c r="K275" s="220">
        <f t="shared" si="163"/>
        <v>0</v>
      </c>
      <c r="L275" s="220">
        <f t="shared" si="151"/>
        <v>0</v>
      </c>
      <c r="M275" s="220">
        <f t="shared" si="152"/>
        <v>0</v>
      </c>
      <c r="N275" s="220" t="str">
        <f t="shared" si="153"/>
        <v/>
      </c>
      <c r="O275" s="220" t="str">
        <f t="shared" si="154"/>
        <v/>
      </c>
      <c r="P275" s="220" t="str">
        <f t="shared" si="155"/>
        <v/>
      </c>
      <c r="Q275" s="214" t="str">
        <f t="shared" si="132"/>
        <v/>
      </c>
      <c r="R275" s="141"/>
      <c r="S275" s="211"/>
      <c r="T275" s="211" t="str">
        <f t="shared" si="133"/>
        <v/>
      </c>
      <c r="U275" s="127" t="str">
        <f t="shared" si="156"/>
        <v/>
      </c>
      <c r="V275" s="127" t="str">
        <f t="shared" si="157"/>
        <v/>
      </c>
      <c r="W275" s="127" t="str">
        <f t="shared" si="134"/>
        <v/>
      </c>
      <c r="X275" s="127" t="str">
        <f t="shared" si="135"/>
        <v/>
      </c>
      <c r="Y275" s="141"/>
      <c r="Z275" s="211"/>
      <c r="AA275" s="212" t="str">
        <f t="shared" si="136"/>
        <v/>
      </c>
      <c r="AB275" s="127" t="str">
        <f t="shared" si="158"/>
        <v/>
      </c>
      <c r="AC275" s="127" t="str">
        <f t="shared" si="159"/>
        <v/>
      </c>
      <c r="AD275" s="127" t="str">
        <f t="shared" si="137"/>
        <v/>
      </c>
      <c r="AE275" s="127" t="str">
        <f t="shared" si="138"/>
        <v/>
      </c>
      <c r="AF275" s="213" t="str">
        <f t="shared" si="164"/>
        <v/>
      </c>
      <c r="AG275" s="141"/>
      <c r="AH275" s="211"/>
      <c r="AI275" s="211" t="str">
        <f t="shared" si="139"/>
        <v/>
      </c>
      <c r="AJ275" s="153" t="str">
        <f t="shared" si="160"/>
        <v/>
      </c>
      <c r="AK275" s="153" t="str">
        <f t="shared" si="140"/>
        <v/>
      </c>
      <c r="AL275" s="153" t="str">
        <f t="shared" si="141"/>
        <v/>
      </c>
      <c r="AM275" s="141"/>
      <c r="AN275" s="211"/>
      <c r="AO275" s="211" t="str">
        <f t="shared" si="142"/>
        <v/>
      </c>
      <c r="AP275" s="153" t="str">
        <f t="shared" si="161"/>
        <v/>
      </c>
      <c r="AQ275" s="153" t="str">
        <f t="shared" si="143"/>
        <v/>
      </c>
      <c r="AR275" s="153" t="str">
        <f t="shared" si="144"/>
        <v/>
      </c>
      <c r="AS275" s="141"/>
      <c r="AT275" s="211"/>
      <c r="AU275" s="211" t="str">
        <f t="shared" si="145"/>
        <v/>
      </c>
      <c r="AV275" s="153" t="str">
        <f t="shared" si="162"/>
        <v/>
      </c>
      <c r="AW275" s="153" t="str">
        <f t="shared" si="146"/>
        <v/>
      </c>
      <c r="AX275" s="153" t="str">
        <f t="shared" si="147"/>
        <v/>
      </c>
    </row>
    <row r="276" spans="1:50" ht="29.45" customHeight="1" x14ac:dyDescent="0.25">
      <c r="A276" s="216" t="str">
        <f>IF(B276="","",MAX($A$8:A275)+1)</f>
        <v/>
      </c>
      <c r="B276" s="216" t="str">
        <f>IF('N-Bedarf SK'!B276="","",'N-Bedarf SK'!B276)</f>
        <v/>
      </c>
      <c r="C276" s="217" t="str">
        <f>IF('N-Bedarf SK'!D276="","",'N-Bedarf SK'!D276)</f>
        <v/>
      </c>
      <c r="D276" s="218" t="str">
        <f>IF('N-Bedarf SK'!C276="","",'N-Bedarf SK'!C276)</f>
        <v/>
      </c>
      <c r="E276" s="219" t="str">
        <f>IF('N-Bedarf SK'!AE276="","",'N-Bedarf SK'!AE276)</f>
        <v/>
      </c>
      <c r="F276" s="219"/>
      <c r="G276" s="219"/>
      <c r="H276" s="345" t="str">
        <f t="shared" si="148"/>
        <v/>
      </c>
      <c r="I276" s="345" t="str">
        <f t="shared" si="149"/>
        <v/>
      </c>
      <c r="J276" s="345" t="str">
        <f t="shared" si="150"/>
        <v/>
      </c>
      <c r="K276" s="220">
        <f t="shared" si="163"/>
        <v>0</v>
      </c>
      <c r="L276" s="220">
        <f t="shared" si="151"/>
        <v>0</v>
      </c>
      <c r="M276" s="220">
        <f t="shared" si="152"/>
        <v>0</v>
      </c>
      <c r="N276" s="220" t="str">
        <f t="shared" si="153"/>
        <v/>
      </c>
      <c r="O276" s="220" t="str">
        <f t="shared" si="154"/>
        <v/>
      </c>
      <c r="P276" s="220" t="str">
        <f t="shared" si="155"/>
        <v/>
      </c>
      <c r="Q276" s="214" t="str">
        <f t="shared" si="132"/>
        <v/>
      </c>
      <c r="R276" s="141"/>
      <c r="S276" s="211"/>
      <c r="T276" s="211" t="str">
        <f t="shared" si="133"/>
        <v/>
      </c>
      <c r="U276" s="127" t="str">
        <f t="shared" si="156"/>
        <v/>
      </c>
      <c r="V276" s="127" t="str">
        <f t="shared" si="157"/>
        <v/>
      </c>
      <c r="W276" s="127" t="str">
        <f t="shared" si="134"/>
        <v/>
      </c>
      <c r="X276" s="127" t="str">
        <f t="shared" si="135"/>
        <v/>
      </c>
      <c r="Y276" s="141"/>
      <c r="Z276" s="211"/>
      <c r="AA276" s="212" t="str">
        <f t="shared" si="136"/>
        <v/>
      </c>
      <c r="AB276" s="127" t="str">
        <f t="shared" si="158"/>
        <v/>
      </c>
      <c r="AC276" s="127" t="str">
        <f t="shared" si="159"/>
        <v/>
      </c>
      <c r="AD276" s="127" t="str">
        <f t="shared" si="137"/>
        <v/>
      </c>
      <c r="AE276" s="127" t="str">
        <f t="shared" si="138"/>
        <v/>
      </c>
      <c r="AF276" s="213" t="str">
        <f t="shared" si="164"/>
        <v/>
      </c>
      <c r="AG276" s="141"/>
      <c r="AH276" s="211"/>
      <c r="AI276" s="211" t="str">
        <f t="shared" si="139"/>
        <v/>
      </c>
      <c r="AJ276" s="153" t="str">
        <f t="shared" si="160"/>
        <v/>
      </c>
      <c r="AK276" s="153" t="str">
        <f t="shared" si="140"/>
        <v/>
      </c>
      <c r="AL276" s="153" t="str">
        <f t="shared" si="141"/>
        <v/>
      </c>
      <c r="AM276" s="141"/>
      <c r="AN276" s="211"/>
      <c r="AO276" s="211" t="str">
        <f t="shared" si="142"/>
        <v/>
      </c>
      <c r="AP276" s="153" t="str">
        <f t="shared" si="161"/>
        <v/>
      </c>
      <c r="AQ276" s="153" t="str">
        <f t="shared" si="143"/>
        <v/>
      </c>
      <c r="AR276" s="153" t="str">
        <f t="shared" si="144"/>
        <v/>
      </c>
      <c r="AS276" s="141"/>
      <c r="AT276" s="211"/>
      <c r="AU276" s="211" t="str">
        <f t="shared" si="145"/>
        <v/>
      </c>
      <c r="AV276" s="153" t="str">
        <f t="shared" si="162"/>
        <v/>
      </c>
      <c r="AW276" s="153" t="str">
        <f t="shared" si="146"/>
        <v/>
      </c>
      <c r="AX276" s="153" t="str">
        <f t="shared" si="147"/>
        <v/>
      </c>
    </row>
    <row r="277" spans="1:50" ht="29.45" customHeight="1" x14ac:dyDescent="0.25">
      <c r="A277" s="216" t="str">
        <f>IF(B277="","",MAX($A$8:A276)+1)</f>
        <v/>
      </c>
      <c r="B277" s="216" t="str">
        <f>IF('N-Bedarf SK'!B277="","",'N-Bedarf SK'!B277)</f>
        <v/>
      </c>
      <c r="C277" s="217" t="str">
        <f>IF('N-Bedarf SK'!D277="","",'N-Bedarf SK'!D277)</f>
        <v/>
      </c>
      <c r="D277" s="218" t="str">
        <f>IF('N-Bedarf SK'!C277="","",'N-Bedarf SK'!C277)</f>
        <v/>
      </c>
      <c r="E277" s="219" t="str">
        <f>IF('N-Bedarf SK'!AE277="","",'N-Bedarf SK'!AE277)</f>
        <v/>
      </c>
      <c r="F277" s="219"/>
      <c r="G277" s="219"/>
      <c r="H277" s="345" t="str">
        <f t="shared" si="148"/>
        <v/>
      </c>
      <c r="I277" s="345" t="str">
        <f t="shared" si="149"/>
        <v/>
      </c>
      <c r="J277" s="345" t="str">
        <f t="shared" si="150"/>
        <v/>
      </c>
      <c r="K277" s="220">
        <f t="shared" si="163"/>
        <v>0</v>
      </c>
      <c r="L277" s="220">
        <f t="shared" si="151"/>
        <v>0</v>
      </c>
      <c r="M277" s="220">
        <f t="shared" si="152"/>
        <v>0</v>
      </c>
      <c r="N277" s="220" t="str">
        <f t="shared" si="153"/>
        <v/>
      </c>
      <c r="O277" s="220" t="str">
        <f t="shared" si="154"/>
        <v/>
      </c>
      <c r="P277" s="220" t="str">
        <f t="shared" si="155"/>
        <v/>
      </c>
      <c r="Q277" s="214" t="str">
        <f t="shared" si="132"/>
        <v/>
      </c>
      <c r="R277" s="141"/>
      <c r="S277" s="211"/>
      <c r="T277" s="211" t="str">
        <f t="shared" si="133"/>
        <v/>
      </c>
      <c r="U277" s="127" t="str">
        <f t="shared" si="156"/>
        <v/>
      </c>
      <c r="V277" s="127" t="str">
        <f t="shared" si="157"/>
        <v/>
      </c>
      <c r="W277" s="127" t="str">
        <f t="shared" si="134"/>
        <v/>
      </c>
      <c r="X277" s="127" t="str">
        <f t="shared" si="135"/>
        <v/>
      </c>
      <c r="Y277" s="141"/>
      <c r="Z277" s="211"/>
      <c r="AA277" s="212" t="str">
        <f t="shared" si="136"/>
        <v/>
      </c>
      <c r="AB277" s="127" t="str">
        <f t="shared" si="158"/>
        <v/>
      </c>
      <c r="AC277" s="127" t="str">
        <f t="shared" si="159"/>
        <v/>
      </c>
      <c r="AD277" s="127" t="str">
        <f t="shared" si="137"/>
        <v/>
      </c>
      <c r="AE277" s="127" t="str">
        <f t="shared" si="138"/>
        <v/>
      </c>
      <c r="AF277" s="213" t="str">
        <f t="shared" si="164"/>
        <v/>
      </c>
      <c r="AG277" s="141"/>
      <c r="AH277" s="211"/>
      <c r="AI277" s="211" t="str">
        <f t="shared" si="139"/>
        <v/>
      </c>
      <c r="AJ277" s="153" t="str">
        <f t="shared" si="160"/>
        <v/>
      </c>
      <c r="AK277" s="153" t="str">
        <f t="shared" si="140"/>
        <v/>
      </c>
      <c r="AL277" s="153" t="str">
        <f t="shared" si="141"/>
        <v/>
      </c>
      <c r="AM277" s="141"/>
      <c r="AN277" s="211"/>
      <c r="AO277" s="211" t="str">
        <f t="shared" si="142"/>
        <v/>
      </c>
      <c r="AP277" s="153" t="str">
        <f t="shared" si="161"/>
        <v/>
      </c>
      <c r="AQ277" s="153" t="str">
        <f t="shared" si="143"/>
        <v/>
      </c>
      <c r="AR277" s="153" t="str">
        <f t="shared" si="144"/>
        <v/>
      </c>
      <c r="AS277" s="141"/>
      <c r="AT277" s="211"/>
      <c r="AU277" s="211" t="str">
        <f t="shared" si="145"/>
        <v/>
      </c>
      <c r="AV277" s="153" t="str">
        <f t="shared" si="162"/>
        <v/>
      </c>
      <c r="AW277" s="153" t="str">
        <f t="shared" si="146"/>
        <v/>
      </c>
      <c r="AX277" s="153" t="str">
        <f t="shared" si="147"/>
        <v/>
      </c>
    </row>
    <row r="278" spans="1:50" ht="29.45" customHeight="1" x14ac:dyDescent="0.25">
      <c r="A278" s="216" t="str">
        <f>IF(B278="","",MAX($A$8:A277)+1)</f>
        <v/>
      </c>
      <c r="B278" s="216" t="str">
        <f>IF('N-Bedarf SK'!B278="","",'N-Bedarf SK'!B278)</f>
        <v/>
      </c>
      <c r="C278" s="217" t="str">
        <f>IF('N-Bedarf SK'!D278="","",'N-Bedarf SK'!D278)</f>
        <v/>
      </c>
      <c r="D278" s="218" t="str">
        <f>IF('N-Bedarf SK'!C278="","",'N-Bedarf SK'!C278)</f>
        <v/>
      </c>
      <c r="E278" s="219" t="str">
        <f>IF('N-Bedarf SK'!AE278="","",'N-Bedarf SK'!AE278)</f>
        <v/>
      </c>
      <c r="F278" s="219"/>
      <c r="G278" s="219"/>
      <c r="H278" s="345" t="str">
        <f t="shared" si="148"/>
        <v/>
      </c>
      <c r="I278" s="345" t="str">
        <f t="shared" si="149"/>
        <v/>
      </c>
      <c r="J278" s="345" t="str">
        <f t="shared" si="150"/>
        <v/>
      </c>
      <c r="K278" s="220">
        <f t="shared" si="163"/>
        <v>0</v>
      </c>
      <c r="L278" s="220">
        <f t="shared" si="151"/>
        <v>0</v>
      </c>
      <c r="M278" s="220">
        <f t="shared" si="152"/>
        <v>0</v>
      </c>
      <c r="N278" s="220" t="str">
        <f t="shared" si="153"/>
        <v/>
      </c>
      <c r="O278" s="220" t="str">
        <f t="shared" si="154"/>
        <v/>
      </c>
      <c r="P278" s="220" t="str">
        <f t="shared" si="155"/>
        <v/>
      </c>
      <c r="Q278" s="214" t="str">
        <f t="shared" si="132"/>
        <v/>
      </c>
      <c r="R278" s="141"/>
      <c r="S278" s="211"/>
      <c r="T278" s="211" t="str">
        <f t="shared" si="133"/>
        <v/>
      </c>
      <c r="U278" s="127" t="str">
        <f t="shared" si="156"/>
        <v/>
      </c>
      <c r="V278" s="127" t="str">
        <f t="shared" si="157"/>
        <v/>
      </c>
      <c r="W278" s="127" t="str">
        <f t="shared" si="134"/>
        <v/>
      </c>
      <c r="X278" s="127" t="str">
        <f t="shared" si="135"/>
        <v/>
      </c>
      <c r="Y278" s="141"/>
      <c r="Z278" s="211"/>
      <c r="AA278" s="212" t="str">
        <f t="shared" si="136"/>
        <v/>
      </c>
      <c r="AB278" s="127" t="str">
        <f t="shared" si="158"/>
        <v/>
      </c>
      <c r="AC278" s="127" t="str">
        <f t="shared" si="159"/>
        <v/>
      </c>
      <c r="AD278" s="127" t="str">
        <f t="shared" si="137"/>
        <v/>
      </c>
      <c r="AE278" s="127" t="str">
        <f t="shared" si="138"/>
        <v/>
      </c>
      <c r="AF278" s="213" t="str">
        <f t="shared" si="164"/>
        <v/>
      </c>
      <c r="AG278" s="141"/>
      <c r="AH278" s="211"/>
      <c r="AI278" s="211" t="str">
        <f t="shared" si="139"/>
        <v/>
      </c>
      <c r="AJ278" s="153" t="str">
        <f t="shared" si="160"/>
        <v/>
      </c>
      <c r="AK278" s="153" t="str">
        <f t="shared" si="140"/>
        <v/>
      </c>
      <c r="AL278" s="153" t="str">
        <f t="shared" si="141"/>
        <v/>
      </c>
      <c r="AM278" s="141"/>
      <c r="AN278" s="211"/>
      <c r="AO278" s="211" t="str">
        <f t="shared" si="142"/>
        <v/>
      </c>
      <c r="AP278" s="153" t="str">
        <f t="shared" si="161"/>
        <v/>
      </c>
      <c r="AQ278" s="153" t="str">
        <f t="shared" si="143"/>
        <v/>
      </c>
      <c r="AR278" s="153" t="str">
        <f t="shared" si="144"/>
        <v/>
      </c>
      <c r="AS278" s="141"/>
      <c r="AT278" s="211"/>
      <c r="AU278" s="211" t="str">
        <f t="shared" si="145"/>
        <v/>
      </c>
      <c r="AV278" s="153" t="str">
        <f t="shared" si="162"/>
        <v/>
      </c>
      <c r="AW278" s="153" t="str">
        <f t="shared" si="146"/>
        <v/>
      </c>
      <c r="AX278" s="153" t="str">
        <f t="shared" si="147"/>
        <v/>
      </c>
    </row>
    <row r="279" spans="1:50" ht="29.45" customHeight="1" x14ac:dyDescent="0.25">
      <c r="A279" s="216" t="str">
        <f>IF(B279="","",MAX($A$8:A278)+1)</f>
        <v/>
      </c>
      <c r="B279" s="216" t="str">
        <f>IF('N-Bedarf SK'!B279="","",'N-Bedarf SK'!B279)</f>
        <v/>
      </c>
      <c r="C279" s="217" t="str">
        <f>IF('N-Bedarf SK'!D279="","",'N-Bedarf SK'!D279)</f>
        <v/>
      </c>
      <c r="D279" s="218" t="str">
        <f>IF('N-Bedarf SK'!C279="","",'N-Bedarf SK'!C279)</f>
        <v/>
      </c>
      <c r="E279" s="219" t="str">
        <f>IF('N-Bedarf SK'!AE279="","",'N-Bedarf SK'!AE279)</f>
        <v/>
      </c>
      <c r="F279" s="219"/>
      <c r="G279" s="219"/>
      <c r="H279" s="345" t="str">
        <f t="shared" si="148"/>
        <v/>
      </c>
      <c r="I279" s="345" t="str">
        <f t="shared" si="149"/>
        <v/>
      </c>
      <c r="J279" s="345" t="str">
        <f t="shared" si="150"/>
        <v/>
      </c>
      <c r="K279" s="220">
        <f t="shared" si="163"/>
        <v>0</v>
      </c>
      <c r="L279" s="220">
        <f t="shared" si="151"/>
        <v>0</v>
      </c>
      <c r="M279" s="220">
        <f t="shared" si="152"/>
        <v>0</v>
      </c>
      <c r="N279" s="220" t="str">
        <f t="shared" si="153"/>
        <v/>
      </c>
      <c r="O279" s="220" t="str">
        <f t="shared" si="154"/>
        <v/>
      </c>
      <c r="P279" s="220" t="str">
        <f t="shared" si="155"/>
        <v/>
      </c>
      <c r="Q279" s="214" t="str">
        <f t="shared" si="132"/>
        <v/>
      </c>
      <c r="R279" s="141"/>
      <c r="S279" s="211"/>
      <c r="T279" s="211" t="str">
        <f t="shared" si="133"/>
        <v/>
      </c>
      <c r="U279" s="127" t="str">
        <f t="shared" si="156"/>
        <v/>
      </c>
      <c r="V279" s="127" t="str">
        <f t="shared" si="157"/>
        <v/>
      </c>
      <c r="W279" s="127" t="str">
        <f t="shared" si="134"/>
        <v/>
      </c>
      <c r="X279" s="127" t="str">
        <f t="shared" si="135"/>
        <v/>
      </c>
      <c r="Y279" s="141"/>
      <c r="Z279" s="211"/>
      <c r="AA279" s="212" t="str">
        <f t="shared" si="136"/>
        <v/>
      </c>
      <c r="AB279" s="127" t="str">
        <f t="shared" si="158"/>
        <v/>
      </c>
      <c r="AC279" s="127" t="str">
        <f t="shared" si="159"/>
        <v/>
      </c>
      <c r="AD279" s="127" t="str">
        <f t="shared" si="137"/>
        <v/>
      </c>
      <c r="AE279" s="127" t="str">
        <f t="shared" si="138"/>
        <v/>
      </c>
      <c r="AF279" s="213" t="str">
        <f t="shared" si="164"/>
        <v/>
      </c>
      <c r="AG279" s="141"/>
      <c r="AH279" s="211"/>
      <c r="AI279" s="211" t="str">
        <f t="shared" si="139"/>
        <v/>
      </c>
      <c r="AJ279" s="153" t="str">
        <f t="shared" si="160"/>
        <v/>
      </c>
      <c r="AK279" s="153" t="str">
        <f t="shared" si="140"/>
        <v/>
      </c>
      <c r="AL279" s="153" t="str">
        <f t="shared" si="141"/>
        <v/>
      </c>
      <c r="AM279" s="141"/>
      <c r="AN279" s="211"/>
      <c r="AO279" s="211" t="str">
        <f t="shared" si="142"/>
        <v/>
      </c>
      <c r="AP279" s="153" t="str">
        <f t="shared" si="161"/>
        <v/>
      </c>
      <c r="AQ279" s="153" t="str">
        <f t="shared" si="143"/>
        <v/>
      </c>
      <c r="AR279" s="153" t="str">
        <f t="shared" si="144"/>
        <v/>
      </c>
      <c r="AS279" s="141"/>
      <c r="AT279" s="211"/>
      <c r="AU279" s="211" t="str">
        <f t="shared" si="145"/>
        <v/>
      </c>
      <c r="AV279" s="153" t="str">
        <f t="shared" si="162"/>
        <v/>
      </c>
      <c r="AW279" s="153" t="str">
        <f t="shared" si="146"/>
        <v/>
      </c>
      <c r="AX279" s="153" t="str">
        <f t="shared" si="147"/>
        <v/>
      </c>
    </row>
    <row r="280" spans="1:50" ht="29.45" customHeight="1" x14ac:dyDescent="0.25">
      <c r="A280" s="216" t="str">
        <f>IF(B280="","",MAX($A$8:A279)+1)</f>
        <v/>
      </c>
      <c r="B280" s="216" t="str">
        <f>IF('N-Bedarf SK'!B280="","",'N-Bedarf SK'!B280)</f>
        <v/>
      </c>
      <c r="C280" s="217" t="str">
        <f>IF('N-Bedarf SK'!D280="","",'N-Bedarf SK'!D280)</f>
        <v/>
      </c>
      <c r="D280" s="218" t="str">
        <f>IF('N-Bedarf SK'!C280="","",'N-Bedarf SK'!C280)</f>
        <v/>
      </c>
      <c r="E280" s="219" t="str">
        <f>IF('N-Bedarf SK'!AE280="","",'N-Bedarf SK'!AE280)</f>
        <v/>
      </c>
      <c r="F280" s="219"/>
      <c r="G280" s="219"/>
      <c r="H280" s="345" t="str">
        <f t="shared" si="148"/>
        <v/>
      </c>
      <c r="I280" s="345" t="str">
        <f t="shared" si="149"/>
        <v/>
      </c>
      <c r="J280" s="345" t="str">
        <f t="shared" si="150"/>
        <v/>
      </c>
      <c r="K280" s="220">
        <f t="shared" si="163"/>
        <v>0</v>
      </c>
      <c r="L280" s="220">
        <f t="shared" si="151"/>
        <v>0</v>
      </c>
      <c r="M280" s="220">
        <f t="shared" si="152"/>
        <v>0</v>
      </c>
      <c r="N280" s="220" t="str">
        <f t="shared" si="153"/>
        <v/>
      </c>
      <c r="O280" s="220" t="str">
        <f t="shared" si="154"/>
        <v/>
      </c>
      <c r="P280" s="220" t="str">
        <f t="shared" si="155"/>
        <v/>
      </c>
      <c r="Q280" s="214" t="str">
        <f t="shared" si="132"/>
        <v/>
      </c>
      <c r="R280" s="141"/>
      <c r="S280" s="211"/>
      <c r="T280" s="211" t="str">
        <f t="shared" si="133"/>
        <v/>
      </c>
      <c r="U280" s="127" t="str">
        <f t="shared" si="156"/>
        <v/>
      </c>
      <c r="V280" s="127" t="str">
        <f t="shared" si="157"/>
        <v/>
      </c>
      <c r="W280" s="127" t="str">
        <f t="shared" si="134"/>
        <v/>
      </c>
      <c r="X280" s="127" t="str">
        <f t="shared" si="135"/>
        <v/>
      </c>
      <c r="Y280" s="141"/>
      <c r="Z280" s="211"/>
      <c r="AA280" s="212" t="str">
        <f t="shared" si="136"/>
        <v/>
      </c>
      <c r="AB280" s="127" t="str">
        <f t="shared" si="158"/>
        <v/>
      </c>
      <c r="AC280" s="127" t="str">
        <f t="shared" si="159"/>
        <v/>
      </c>
      <c r="AD280" s="127" t="str">
        <f t="shared" si="137"/>
        <v/>
      </c>
      <c r="AE280" s="127" t="str">
        <f t="shared" si="138"/>
        <v/>
      </c>
      <c r="AF280" s="213" t="str">
        <f t="shared" si="164"/>
        <v/>
      </c>
      <c r="AG280" s="141"/>
      <c r="AH280" s="211"/>
      <c r="AI280" s="211" t="str">
        <f t="shared" si="139"/>
        <v/>
      </c>
      <c r="AJ280" s="153" t="str">
        <f t="shared" si="160"/>
        <v/>
      </c>
      <c r="AK280" s="153" t="str">
        <f t="shared" si="140"/>
        <v/>
      </c>
      <c r="AL280" s="153" t="str">
        <f t="shared" si="141"/>
        <v/>
      </c>
      <c r="AM280" s="141"/>
      <c r="AN280" s="211"/>
      <c r="AO280" s="211" t="str">
        <f t="shared" si="142"/>
        <v/>
      </c>
      <c r="AP280" s="153" t="str">
        <f t="shared" si="161"/>
        <v/>
      </c>
      <c r="AQ280" s="153" t="str">
        <f t="shared" si="143"/>
        <v/>
      </c>
      <c r="AR280" s="153" t="str">
        <f t="shared" si="144"/>
        <v/>
      </c>
      <c r="AS280" s="141"/>
      <c r="AT280" s="211"/>
      <c r="AU280" s="211" t="str">
        <f t="shared" si="145"/>
        <v/>
      </c>
      <c r="AV280" s="153" t="str">
        <f t="shared" si="162"/>
        <v/>
      </c>
      <c r="AW280" s="153" t="str">
        <f t="shared" si="146"/>
        <v/>
      </c>
      <c r="AX280" s="153" t="str">
        <f t="shared" si="147"/>
        <v/>
      </c>
    </row>
    <row r="281" spans="1:50" ht="29.45" customHeight="1" x14ac:dyDescent="0.25">
      <c r="A281" s="216" t="str">
        <f>IF(B281="","",MAX($A$8:A280)+1)</f>
        <v/>
      </c>
      <c r="B281" s="216" t="str">
        <f>IF('N-Bedarf SK'!B281="","",'N-Bedarf SK'!B281)</f>
        <v/>
      </c>
      <c r="C281" s="217" t="str">
        <f>IF('N-Bedarf SK'!D281="","",'N-Bedarf SK'!D281)</f>
        <v/>
      </c>
      <c r="D281" s="218" t="str">
        <f>IF('N-Bedarf SK'!C281="","",'N-Bedarf SK'!C281)</f>
        <v/>
      </c>
      <c r="E281" s="219" t="str">
        <f>IF('N-Bedarf SK'!AE281="","",'N-Bedarf SK'!AE281)</f>
        <v/>
      </c>
      <c r="F281" s="219"/>
      <c r="G281" s="219"/>
      <c r="H281" s="345" t="str">
        <f t="shared" si="148"/>
        <v/>
      </c>
      <c r="I281" s="345" t="str">
        <f t="shared" si="149"/>
        <v/>
      </c>
      <c r="J281" s="345" t="str">
        <f t="shared" si="150"/>
        <v/>
      </c>
      <c r="K281" s="220">
        <f t="shared" si="163"/>
        <v>0</v>
      </c>
      <c r="L281" s="220">
        <f t="shared" si="151"/>
        <v>0</v>
      </c>
      <c r="M281" s="220">
        <f t="shared" si="152"/>
        <v>0</v>
      </c>
      <c r="N281" s="220" t="str">
        <f t="shared" si="153"/>
        <v/>
      </c>
      <c r="O281" s="220" t="str">
        <f t="shared" si="154"/>
        <v/>
      </c>
      <c r="P281" s="220" t="str">
        <f t="shared" si="155"/>
        <v/>
      </c>
      <c r="Q281" s="214" t="str">
        <f t="shared" si="132"/>
        <v/>
      </c>
      <c r="R281" s="141"/>
      <c r="S281" s="211"/>
      <c r="T281" s="211" t="str">
        <f t="shared" si="133"/>
        <v/>
      </c>
      <c r="U281" s="127" t="str">
        <f t="shared" si="156"/>
        <v/>
      </c>
      <c r="V281" s="127" t="str">
        <f t="shared" si="157"/>
        <v/>
      </c>
      <c r="W281" s="127" t="str">
        <f t="shared" si="134"/>
        <v/>
      </c>
      <c r="X281" s="127" t="str">
        <f t="shared" si="135"/>
        <v/>
      </c>
      <c r="Y281" s="141"/>
      <c r="Z281" s="211"/>
      <c r="AA281" s="212" t="str">
        <f t="shared" si="136"/>
        <v/>
      </c>
      <c r="AB281" s="127" t="str">
        <f t="shared" si="158"/>
        <v/>
      </c>
      <c r="AC281" s="127" t="str">
        <f t="shared" si="159"/>
        <v/>
      </c>
      <c r="AD281" s="127" t="str">
        <f t="shared" si="137"/>
        <v/>
      </c>
      <c r="AE281" s="127" t="str">
        <f t="shared" si="138"/>
        <v/>
      </c>
      <c r="AF281" s="213" t="str">
        <f t="shared" si="164"/>
        <v/>
      </c>
      <c r="AG281" s="141"/>
      <c r="AH281" s="211"/>
      <c r="AI281" s="211" t="str">
        <f t="shared" si="139"/>
        <v/>
      </c>
      <c r="AJ281" s="153" t="str">
        <f t="shared" si="160"/>
        <v/>
      </c>
      <c r="AK281" s="153" t="str">
        <f t="shared" si="140"/>
        <v/>
      </c>
      <c r="AL281" s="153" t="str">
        <f t="shared" si="141"/>
        <v/>
      </c>
      <c r="AM281" s="141"/>
      <c r="AN281" s="211"/>
      <c r="AO281" s="211" t="str">
        <f t="shared" si="142"/>
        <v/>
      </c>
      <c r="AP281" s="153" t="str">
        <f t="shared" si="161"/>
        <v/>
      </c>
      <c r="AQ281" s="153" t="str">
        <f t="shared" si="143"/>
        <v/>
      </c>
      <c r="AR281" s="153" t="str">
        <f t="shared" si="144"/>
        <v/>
      </c>
      <c r="AS281" s="141"/>
      <c r="AT281" s="211"/>
      <c r="AU281" s="211" t="str">
        <f t="shared" si="145"/>
        <v/>
      </c>
      <c r="AV281" s="153" t="str">
        <f t="shared" si="162"/>
        <v/>
      </c>
      <c r="AW281" s="153" t="str">
        <f t="shared" si="146"/>
        <v/>
      </c>
      <c r="AX281" s="153" t="str">
        <f t="shared" si="147"/>
        <v/>
      </c>
    </row>
    <row r="282" spans="1:50" ht="29.45" customHeight="1" x14ac:dyDescent="0.25">
      <c r="A282" s="216" t="str">
        <f>IF(B282="","",MAX($A$8:A281)+1)</f>
        <v/>
      </c>
      <c r="B282" s="216" t="str">
        <f>IF('N-Bedarf SK'!B282="","",'N-Bedarf SK'!B282)</f>
        <v/>
      </c>
      <c r="C282" s="217" t="str">
        <f>IF('N-Bedarf SK'!D282="","",'N-Bedarf SK'!D282)</f>
        <v/>
      </c>
      <c r="D282" s="218" t="str">
        <f>IF('N-Bedarf SK'!C282="","",'N-Bedarf SK'!C282)</f>
        <v/>
      </c>
      <c r="E282" s="219" t="str">
        <f>IF('N-Bedarf SK'!AE282="","",'N-Bedarf SK'!AE282)</f>
        <v/>
      </c>
      <c r="F282" s="219"/>
      <c r="G282" s="219"/>
      <c r="H282" s="345" t="str">
        <f t="shared" si="148"/>
        <v/>
      </c>
      <c r="I282" s="345" t="str">
        <f t="shared" si="149"/>
        <v/>
      </c>
      <c r="J282" s="345" t="str">
        <f t="shared" si="150"/>
        <v/>
      </c>
      <c r="K282" s="220">
        <f t="shared" si="163"/>
        <v>0</v>
      </c>
      <c r="L282" s="220">
        <f t="shared" si="151"/>
        <v>0</v>
      </c>
      <c r="M282" s="220">
        <f t="shared" si="152"/>
        <v>0</v>
      </c>
      <c r="N282" s="220" t="str">
        <f t="shared" si="153"/>
        <v/>
      </c>
      <c r="O282" s="220" t="str">
        <f t="shared" si="154"/>
        <v/>
      </c>
      <c r="P282" s="220" t="str">
        <f t="shared" si="155"/>
        <v/>
      </c>
      <c r="Q282" s="214" t="str">
        <f t="shared" si="132"/>
        <v/>
      </c>
      <c r="R282" s="141"/>
      <c r="S282" s="211"/>
      <c r="T282" s="211" t="str">
        <f t="shared" si="133"/>
        <v/>
      </c>
      <c r="U282" s="127" t="str">
        <f t="shared" si="156"/>
        <v/>
      </c>
      <c r="V282" s="127" t="str">
        <f t="shared" si="157"/>
        <v/>
      </c>
      <c r="W282" s="127" t="str">
        <f t="shared" si="134"/>
        <v/>
      </c>
      <c r="X282" s="127" t="str">
        <f t="shared" si="135"/>
        <v/>
      </c>
      <c r="Y282" s="141"/>
      <c r="Z282" s="211"/>
      <c r="AA282" s="212" t="str">
        <f t="shared" si="136"/>
        <v/>
      </c>
      <c r="AB282" s="127" t="str">
        <f t="shared" si="158"/>
        <v/>
      </c>
      <c r="AC282" s="127" t="str">
        <f t="shared" si="159"/>
        <v/>
      </c>
      <c r="AD282" s="127" t="str">
        <f t="shared" si="137"/>
        <v/>
      </c>
      <c r="AE282" s="127" t="str">
        <f t="shared" si="138"/>
        <v/>
      </c>
      <c r="AF282" s="213" t="str">
        <f t="shared" si="164"/>
        <v/>
      </c>
      <c r="AG282" s="141"/>
      <c r="AH282" s="211"/>
      <c r="AI282" s="211" t="str">
        <f t="shared" si="139"/>
        <v/>
      </c>
      <c r="AJ282" s="153" t="str">
        <f t="shared" si="160"/>
        <v/>
      </c>
      <c r="AK282" s="153" t="str">
        <f t="shared" si="140"/>
        <v/>
      </c>
      <c r="AL282" s="153" t="str">
        <f t="shared" si="141"/>
        <v/>
      </c>
      <c r="AM282" s="141"/>
      <c r="AN282" s="211"/>
      <c r="AO282" s="211" t="str">
        <f t="shared" si="142"/>
        <v/>
      </c>
      <c r="AP282" s="153" t="str">
        <f t="shared" si="161"/>
        <v/>
      </c>
      <c r="AQ282" s="153" t="str">
        <f t="shared" si="143"/>
        <v/>
      </c>
      <c r="AR282" s="153" t="str">
        <f t="shared" si="144"/>
        <v/>
      </c>
      <c r="AS282" s="141"/>
      <c r="AT282" s="211"/>
      <c r="AU282" s="211" t="str">
        <f t="shared" si="145"/>
        <v/>
      </c>
      <c r="AV282" s="153" t="str">
        <f t="shared" si="162"/>
        <v/>
      </c>
      <c r="AW282" s="153" t="str">
        <f t="shared" si="146"/>
        <v/>
      </c>
      <c r="AX282" s="153" t="str">
        <f t="shared" si="147"/>
        <v/>
      </c>
    </row>
    <row r="283" spans="1:50" ht="29.45" customHeight="1" x14ac:dyDescent="0.25">
      <c r="A283" s="216" t="str">
        <f>IF(B283="","",MAX($A$8:A282)+1)</f>
        <v/>
      </c>
      <c r="B283" s="216" t="str">
        <f>IF('N-Bedarf SK'!B283="","",'N-Bedarf SK'!B283)</f>
        <v/>
      </c>
      <c r="C283" s="217" t="str">
        <f>IF('N-Bedarf SK'!D283="","",'N-Bedarf SK'!D283)</f>
        <v/>
      </c>
      <c r="D283" s="218" t="str">
        <f>IF('N-Bedarf SK'!C283="","",'N-Bedarf SK'!C283)</f>
        <v/>
      </c>
      <c r="E283" s="219" t="str">
        <f>IF('N-Bedarf SK'!AE283="","",'N-Bedarf SK'!AE283)</f>
        <v/>
      </c>
      <c r="F283" s="219"/>
      <c r="G283" s="219"/>
      <c r="H283" s="345" t="str">
        <f t="shared" si="148"/>
        <v/>
      </c>
      <c r="I283" s="345" t="str">
        <f t="shared" si="149"/>
        <v/>
      </c>
      <c r="J283" s="345" t="str">
        <f t="shared" si="150"/>
        <v/>
      </c>
      <c r="K283" s="220">
        <f t="shared" si="163"/>
        <v>0</v>
      </c>
      <c r="L283" s="220">
        <f t="shared" si="151"/>
        <v>0</v>
      </c>
      <c r="M283" s="220">
        <f t="shared" si="152"/>
        <v>0</v>
      </c>
      <c r="N283" s="220" t="str">
        <f t="shared" si="153"/>
        <v/>
      </c>
      <c r="O283" s="220" t="str">
        <f t="shared" si="154"/>
        <v/>
      </c>
      <c r="P283" s="220" t="str">
        <f t="shared" si="155"/>
        <v/>
      </c>
      <c r="Q283" s="214" t="str">
        <f t="shared" si="132"/>
        <v/>
      </c>
      <c r="R283" s="141"/>
      <c r="S283" s="211"/>
      <c r="T283" s="211" t="str">
        <f t="shared" si="133"/>
        <v/>
      </c>
      <c r="U283" s="127" t="str">
        <f t="shared" si="156"/>
        <v/>
      </c>
      <c r="V283" s="127" t="str">
        <f t="shared" si="157"/>
        <v/>
      </c>
      <c r="W283" s="127" t="str">
        <f t="shared" si="134"/>
        <v/>
      </c>
      <c r="X283" s="127" t="str">
        <f t="shared" si="135"/>
        <v/>
      </c>
      <c r="Y283" s="141"/>
      <c r="Z283" s="211"/>
      <c r="AA283" s="212" t="str">
        <f t="shared" si="136"/>
        <v/>
      </c>
      <c r="AB283" s="127" t="str">
        <f t="shared" si="158"/>
        <v/>
      </c>
      <c r="AC283" s="127" t="str">
        <f t="shared" si="159"/>
        <v/>
      </c>
      <c r="AD283" s="127" t="str">
        <f t="shared" si="137"/>
        <v/>
      </c>
      <c r="AE283" s="127" t="str">
        <f t="shared" si="138"/>
        <v/>
      </c>
      <c r="AF283" s="213" t="str">
        <f t="shared" si="164"/>
        <v/>
      </c>
      <c r="AG283" s="141"/>
      <c r="AH283" s="211"/>
      <c r="AI283" s="211" t="str">
        <f t="shared" si="139"/>
        <v/>
      </c>
      <c r="AJ283" s="153" t="str">
        <f t="shared" si="160"/>
        <v/>
      </c>
      <c r="AK283" s="153" t="str">
        <f t="shared" si="140"/>
        <v/>
      </c>
      <c r="AL283" s="153" t="str">
        <f t="shared" si="141"/>
        <v/>
      </c>
      <c r="AM283" s="141"/>
      <c r="AN283" s="211"/>
      <c r="AO283" s="211" t="str">
        <f t="shared" si="142"/>
        <v/>
      </c>
      <c r="AP283" s="153" t="str">
        <f t="shared" si="161"/>
        <v/>
      </c>
      <c r="AQ283" s="153" t="str">
        <f t="shared" si="143"/>
        <v/>
      </c>
      <c r="AR283" s="153" t="str">
        <f t="shared" si="144"/>
        <v/>
      </c>
      <c r="AS283" s="141"/>
      <c r="AT283" s="211"/>
      <c r="AU283" s="211" t="str">
        <f t="shared" si="145"/>
        <v/>
      </c>
      <c r="AV283" s="153" t="str">
        <f t="shared" si="162"/>
        <v/>
      </c>
      <c r="AW283" s="153" t="str">
        <f t="shared" si="146"/>
        <v/>
      </c>
      <c r="AX283" s="153" t="str">
        <f t="shared" si="147"/>
        <v/>
      </c>
    </row>
    <row r="284" spans="1:50" ht="29.45" customHeight="1" x14ac:dyDescent="0.25">
      <c r="A284" s="216" t="str">
        <f>IF(B284="","",MAX($A$8:A283)+1)</f>
        <v/>
      </c>
      <c r="B284" s="216" t="str">
        <f>IF('N-Bedarf SK'!B284="","",'N-Bedarf SK'!B284)</f>
        <v/>
      </c>
      <c r="C284" s="217" t="str">
        <f>IF('N-Bedarf SK'!D284="","",'N-Bedarf SK'!D284)</f>
        <v/>
      </c>
      <c r="D284" s="218" t="str">
        <f>IF('N-Bedarf SK'!C284="","",'N-Bedarf SK'!C284)</f>
        <v/>
      </c>
      <c r="E284" s="219" t="str">
        <f>IF('N-Bedarf SK'!AE284="","",'N-Bedarf SK'!AE284)</f>
        <v/>
      </c>
      <c r="F284" s="219"/>
      <c r="G284" s="219"/>
      <c r="H284" s="345" t="str">
        <f t="shared" si="148"/>
        <v/>
      </c>
      <c r="I284" s="345" t="str">
        <f t="shared" si="149"/>
        <v/>
      </c>
      <c r="J284" s="345" t="str">
        <f t="shared" si="150"/>
        <v/>
      </c>
      <c r="K284" s="220">
        <f t="shared" si="163"/>
        <v>0</v>
      </c>
      <c r="L284" s="220">
        <f t="shared" si="151"/>
        <v>0</v>
      </c>
      <c r="M284" s="220">
        <f t="shared" si="152"/>
        <v>0</v>
      </c>
      <c r="N284" s="220" t="str">
        <f t="shared" si="153"/>
        <v/>
      </c>
      <c r="O284" s="220" t="str">
        <f t="shared" si="154"/>
        <v/>
      </c>
      <c r="P284" s="220" t="str">
        <f t="shared" si="155"/>
        <v/>
      </c>
      <c r="Q284" s="214" t="str">
        <f t="shared" si="132"/>
        <v/>
      </c>
      <c r="R284" s="141"/>
      <c r="S284" s="211"/>
      <c r="T284" s="211" t="str">
        <f t="shared" si="133"/>
        <v/>
      </c>
      <c r="U284" s="127" t="str">
        <f t="shared" si="156"/>
        <v/>
      </c>
      <c r="V284" s="127" t="str">
        <f t="shared" si="157"/>
        <v/>
      </c>
      <c r="W284" s="127" t="str">
        <f t="shared" si="134"/>
        <v/>
      </c>
      <c r="X284" s="127" t="str">
        <f t="shared" si="135"/>
        <v/>
      </c>
      <c r="Y284" s="141"/>
      <c r="Z284" s="211"/>
      <c r="AA284" s="212" t="str">
        <f t="shared" si="136"/>
        <v/>
      </c>
      <c r="AB284" s="127" t="str">
        <f t="shared" si="158"/>
        <v/>
      </c>
      <c r="AC284" s="127" t="str">
        <f t="shared" si="159"/>
        <v/>
      </c>
      <c r="AD284" s="127" t="str">
        <f t="shared" si="137"/>
        <v/>
      </c>
      <c r="AE284" s="127" t="str">
        <f t="shared" si="138"/>
        <v/>
      </c>
      <c r="AF284" s="213" t="str">
        <f t="shared" si="164"/>
        <v/>
      </c>
      <c r="AG284" s="141"/>
      <c r="AH284" s="211"/>
      <c r="AI284" s="211" t="str">
        <f t="shared" si="139"/>
        <v/>
      </c>
      <c r="AJ284" s="153" t="str">
        <f t="shared" si="160"/>
        <v/>
      </c>
      <c r="AK284" s="153" t="str">
        <f t="shared" si="140"/>
        <v/>
      </c>
      <c r="AL284" s="153" t="str">
        <f t="shared" si="141"/>
        <v/>
      </c>
      <c r="AM284" s="141"/>
      <c r="AN284" s="211"/>
      <c r="AO284" s="211" t="str">
        <f t="shared" si="142"/>
        <v/>
      </c>
      <c r="AP284" s="153" t="str">
        <f t="shared" si="161"/>
        <v/>
      </c>
      <c r="AQ284" s="153" t="str">
        <f t="shared" si="143"/>
        <v/>
      </c>
      <c r="AR284" s="153" t="str">
        <f t="shared" si="144"/>
        <v/>
      </c>
      <c r="AS284" s="141"/>
      <c r="AT284" s="211"/>
      <c r="AU284" s="211" t="str">
        <f t="shared" si="145"/>
        <v/>
      </c>
      <c r="AV284" s="153" t="str">
        <f t="shared" si="162"/>
        <v/>
      </c>
      <c r="AW284" s="153" t="str">
        <f t="shared" si="146"/>
        <v/>
      </c>
      <c r="AX284" s="153" t="str">
        <f t="shared" si="147"/>
        <v/>
      </c>
    </row>
    <row r="285" spans="1:50" ht="29.45" customHeight="1" x14ac:dyDescent="0.25">
      <c r="A285" s="216" t="str">
        <f>IF(B285="","",MAX($A$8:A284)+1)</f>
        <v/>
      </c>
      <c r="B285" s="216" t="str">
        <f>IF('N-Bedarf SK'!B285="","",'N-Bedarf SK'!B285)</f>
        <v/>
      </c>
      <c r="C285" s="217" t="str">
        <f>IF('N-Bedarf SK'!D285="","",'N-Bedarf SK'!D285)</f>
        <v/>
      </c>
      <c r="D285" s="218" t="str">
        <f>IF('N-Bedarf SK'!C285="","",'N-Bedarf SK'!C285)</f>
        <v/>
      </c>
      <c r="E285" s="219" t="str">
        <f>IF('N-Bedarf SK'!AE285="","",'N-Bedarf SK'!AE285)</f>
        <v/>
      </c>
      <c r="F285" s="219"/>
      <c r="G285" s="219"/>
      <c r="H285" s="345" t="str">
        <f t="shared" si="148"/>
        <v/>
      </c>
      <c r="I285" s="345" t="str">
        <f t="shared" si="149"/>
        <v/>
      </c>
      <c r="J285" s="345" t="str">
        <f t="shared" si="150"/>
        <v/>
      </c>
      <c r="K285" s="220">
        <f t="shared" si="163"/>
        <v>0</v>
      </c>
      <c r="L285" s="220">
        <f t="shared" si="151"/>
        <v>0</v>
      </c>
      <c r="M285" s="220">
        <f t="shared" si="152"/>
        <v>0</v>
      </c>
      <c r="N285" s="220" t="str">
        <f t="shared" si="153"/>
        <v/>
      </c>
      <c r="O285" s="220" t="str">
        <f t="shared" si="154"/>
        <v/>
      </c>
      <c r="P285" s="220" t="str">
        <f t="shared" si="155"/>
        <v/>
      </c>
      <c r="Q285" s="214" t="str">
        <f t="shared" si="132"/>
        <v/>
      </c>
      <c r="R285" s="141"/>
      <c r="S285" s="211"/>
      <c r="T285" s="211" t="str">
        <f t="shared" si="133"/>
        <v/>
      </c>
      <c r="U285" s="127" t="str">
        <f t="shared" si="156"/>
        <v/>
      </c>
      <c r="V285" s="127" t="str">
        <f t="shared" si="157"/>
        <v/>
      </c>
      <c r="W285" s="127" t="str">
        <f t="shared" si="134"/>
        <v/>
      </c>
      <c r="X285" s="127" t="str">
        <f t="shared" si="135"/>
        <v/>
      </c>
      <c r="Y285" s="141"/>
      <c r="Z285" s="211"/>
      <c r="AA285" s="212" t="str">
        <f t="shared" si="136"/>
        <v/>
      </c>
      <c r="AB285" s="127" t="str">
        <f t="shared" si="158"/>
        <v/>
      </c>
      <c r="AC285" s="127" t="str">
        <f t="shared" si="159"/>
        <v/>
      </c>
      <c r="AD285" s="127" t="str">
        <f t="shared" si="137"/>
        <v/>
      </c>
      <c r="AE285" s="127" t="str">
        <f t="shared" si="138"/>
        <v/>
      </c>
      <c r="AF285" s="213" t="str">
        <f t="shared" si="164"/>
        <v/>
      </c>
      <c r="AG285" s="141"/>
      <c r="AH285" s="211"/>
      <c r="AI285" s="211" t="str">
        <f t="shared" si="139"/>
        <v/>
      </c>
      <c r="AJ285" s="153" t="str">
        <f t="shared" si="160"/>
        <v/>
      </c>
      <c r="AK285" s="153" t="str">
        <f t="shared" si="140"/>
        <v/>
      </c>
      <c r="AL285" s="153" t="str">
        <f t="shared" si="141"/>
        <v/>
      </c>
      <c r="AM285" s="141"/>
      <c r="AN285" s="211"/>
      <c r="AO285" s="211" t="str">
        <f t="shared" si="142"/>
        <v/>
      </c>
      <c r="AP285" s="153" t="str">
        <f t="shared" si="161"/>
        <v/>
      </c>
      <c r="AQ285" s="153" t="str">
        <f t="shared" si="143"/>
        <v/>
      </c>
      <c r="AR285" s="153" t="str">
        <f t="shared" si="144"/>
        <v/>
      </c>
      <c r="AS285" s="141"/>
      <c r="AT285" s="211"/>
      <c r="AU285" s="211" t="str">
        <f t="shared" si="145"/>
        <v/>
      </c>
      <c r="AV285" s="153" t="str">
        <f t="shared" si="162"/>
        <v/>
      </c>
      <c r="AW285" s="153" t="str">
        <f t="shared" si="146"/>
        <v/>
      </c>
      <c r="AX285" s="153" t="str">
        <f t="shared" si="147"/>
        <v/>
      </c>
    </row>
    <row r="286" spans="1:50" ht="29.45" customHeight="1" x14ac:dyDescent="0.25">
      <c r="A286" s="216" t="str">
        <f>IF(B286="","",MAX($A$8:A285)+1)</f>
        <v/>
      </c>
      <c r="B286" s="216" t="str">
        <f>IF('N-Bedarf SK'!B286="","",'N-Bedarf SK'!B286)</f>
        <v/>
      </c>
      <c r="C286" s="217" t="str">
        <f>IF('N-Bedarf SK'!D286="","",'N-Bedarf SK'!D286)</f>
        <v/>
      </c>
      <c r="D286" s="218" t="str">
        <f>IF('N-Bedarf SK'!C286="","",'N-Bedarf SK'!C286)</f>
        <v/>
      </c>
      <c r="E286" s="219" t="str">
        <f>IF('N-Bedarf SK'!AE286="","",'N-Bedarf SK'!AE286)</f>
        <v/>
      </c>
      <c r="F286" s="219"/>
      <c r="G286" s="219"/>
      <c r="H286" s="345" t="str">
        <f t="shared" si="148"/>
        <v/>
      </c>
      <c r="I286" s="345" t="str">
        <f t="shared" si="149"/>
        <v/>
      </c>
      <c r="J286" s="345" t="str">
        <f t="shared" si="150"/>
        <v/>
      </c>
      <c r="K286" s="220">
        <f t="shared" si="163"/>
        <v>0</v>
      </c>
      <c r="L286" s="220">
        <f t="shared" si="151"/>
        <v>0</v>
      </c>
      <c r="M286" s="220">
        <f t="shared" si="152"/>
        <v>0</v>
      </c>
      <c r="N286" s="220" t="str">
        <f t="shared" si="153"/>
        <v/>
      </c>
      <c r="O286" s="220" t="str">
        <f t="shared" si="154"/>
        <v/>
      </c>
      <c r="P286" s="220" t="str">
        <f t="shared" si="155"/>
        <v/>
      </c>
      <c r="Q286" s="214" t="str">
        <f t="shared" si="132"/>
        <v/>
      </c>
      <c r="R286" s="141"/>
      <c r="S286" s="211"/>
      <c r="T286" s="211" t="str">
        <f t="shared" si="133"/>
        <v/>
      </c>
      <c r="U286" s="127" t="str">
        <f t="shared" si="156"/>
        <v/>
      </c>
      <c r="V286" s="127" t="str">
        <f t="shared" si="157"/>
        <v/>
      </c>
      <c r="W286" s="127" t="str">
        <f t="shared" si="134"/>
        <v/>
      </c>
      <c r="X286" s="127" t="str">
        <f t="shared" si="135"/>
        <v/>
      </c>
      <c r="Y286" s="141"/>
      <c r="Z286" s="211"/>
      <c r="AA286" s="212" t="str">
        <f t="shared" si="136"/>
        <v/>
      </c>
      <c r="AB286" s="127" t="str">
        <f t="shared" si="158"/>
        <v/>
      </c>
      <c r="AC286" s="127" t="str">
        <f t="shared" si="159"/>
        <v/>
      </c>
      <c r="AD286" s="127" t="str">
        <f t="shared" si="137"/>
        <v/>
      </c>
      <c r="AE286" s="127" t="str">
        <f t="shared" si="138"/>
        <v/>
      </c>
      <c r="AF286" s="213" t="str">
        <f t="shared" si="164"/>
        <v/>
      </c>
      <c r="AG286" s="141"/>
      <c r="AH286" s="211"/>
      <c r="AI286" s="211" t="str">
        <f t="shared" si="139"/>
        <v/>
      </c>
      <c r="AJ286" s="153" t="str">
        <f t="shared" si="160"/>
        <v/>
      </c>
      <c r="AK286" s="153" t="str">
        <f t="shared" si="140"/>
        <v/>
      </c>
      <c r="AL286" s="153" t="str">
        <f t="shared" si="141"/>
        <v/>
      </c>
      <c r="AM286" s="141"/>
      <c r="AN286" s="211"/>
      <c r="AO286" s="211" t="str">
        <f t="shared" si="142"/>
        <v/>
      </c>
      <c r="AP286" s="153" t="str">
        <f t="shared" si="161"/>
        <v/>
      </c>
      <c r="AQ286" s="153" t="str">
        <f t="shared" si="143"/>
        <v/>
      </c>
      <c r="AR286" s="153" t="str">
        <f t="shared" si="144"/>
        <v/>
      </c>
      <c r="AS286" s="141"/>
      <c r="AT286" s="211"/>
      <c r="AU286" s="211" t="str">
        <f t="shared" si="145"/>
        <v/>
      </c>
      <c r="AV286" s="153" t="str">
        <f t="shared" si="162"/>
        <v/>
      </c>
      <c r="AW286" s="153" t="str">
        <f t="shared" si="146"/>
        <v/>
      </c>
      <c r="AX286" s="153" t="str">
        <f t="shared" si="147"/>
        <v/>
      </c>
    </row>
    <row r="287" spans="1:50" ht="29.45" customHeight="1" x14ac:dyDescent="0.25">
      <c r="A287" s="216" t="str">
        <f>IF(B287="","",MAX($A$8:A286)+1)</f>
        <v/>
      </c>
      <c r="B287" s="216" t="str">
        <f>IF('N-Bedarf SK'!B287="","",'N-Bedarf SK'!B287)</f>
        <v/>
      </c>
      <c r="C287" s="217" t="str">
        <f>IF('N-Bedarf SK'!D287="","",'N-Bedarf SK'!D287)</f>
        <v/>
      </c>
      <c r="D287" s="218" t="str">
        <f>IF('N-Bedarf SK'!C287="","",'N-Bedarf SK'!C287)</f>
        <v/>
      </c>
      <c r="E287" s="219" t="str">
        <f>IF('N-Bedarf SK'!AE287="","",'N-Bedarf SK'!AE287)</f>
        <v/>
      </c>
      <c r="F287" s="219"/>
      <c r="G287" s="219"/>
      <c r="H287" s="345" t="str">
        <f t="shared" si="148"/>
        <v/>
      </c>
      <c r="I287" s="345" t="str">
        <f t="shared" si="149"/>
        <v/>
      </c>
      <c r="J287" s="345" t="str">
        <f t="shared" si="150"/>
        <v/>
      </c>
      <c r="K287" s="220">
        <f t="shared" si="163"/>
        <v>0</v>
      </c>
      <c r="L287" s="220">
        <f t="shared" si="151"/>
        <v>0</v>
      </c>
      <c r="M287" s="220">
        <f t="shared" si="152"/>
        <v>0</v>
      </c>
      <c r="N287" s="220" t="str">
        <f t="shared" si="153"/>
        <v/>
      </c>
      <c r="O287" s="220" t="str">
        <f t="shared" si="154"/>
        <v/>
      </c>
      <c r="P287" s="220" t="str">
        <f t="shared" si="155"/>
        <v/>
      </c>
      <c r="Q287" s="214" t="str">
        <f t="shared" si="132"/>
        <v/>
      </c>
      <c r="R287" s="141"/>
      <c r="S287" s="211"/>
      <c r="T287" s="211" t="str">
        <f t="shared" si="133"/>
        <v/>
      </c>
      <c r="U287" s="127" t="str">
        <f t="shared" si="156"/>
        <v/>
      </c>
      <c r="V287" s="127" t="str">
        <f t="shared" si="157"/>
        <v/>
      </c>
      <c r="W287" s="127" t="str">
        <f t="shared" si="134"/>
        <v/>
      </c>
      <c r="X287" s="127" t="str">
        <f t="shared" si="135"/>
        <v/>
      </c>
      <c r="Y287" s="141"/>
      <c r="Z287" s="211"/>
      <c r="AA287" s="212" t="str">
        <f t="shared" si="136"/>
        <v/>
      </c>
      <c r="AB287" s="127" t="str">
        <f t="shared" si="158"/>
        <v/>
      </c>
      <c r="AC287" s="127" t="str">
        <f t="shared" si="159"/>
        <v/>
      </c>
      <c r="AD287" s="127" t="str">
        <f t="shared" si="137"/>
        <v/>
      </c>
      <c r="AE287" s="127" t="str">
        <f t="shared" si="138"/>
        <v/>
      </c>
      <c r="AF287" s="213" t="str">
        <f t="shared" si="164"/>
        <v/>
      </c>
      <c r="AG287" s="141"/>
      <c r="AH287" s="211"/>
      <c r="AI287" s="211" t="str">
        <f t="shared" si="139"/>
        <v/>
      </c>
      <c r="AJ287" s="153" t="str">
        <f t="shared" si="160"/>
        <v/>
      </c>
      <c r="AK287" s="153" t="str">
        <f t="shared" si="140"/>
        <v/>
      </c>
      <c r="AL287" s="153" t="str">
        <f t="shared" si="141"/>
        <v/>
      </c>
      <c r="AM287" s="141"/>
      <c r="AN287" s="211"/>
      <c r="AO287" s="211" t="str">
        <f t="shared" si="142"/>
        <v/>
      </c>
      <c r="AP287" s="153" t="str">
        <f t="shared" si="161"/>
        <v/>
      </c>
      <c r="AQ287" s="153" t="str">
        <f t="shared" si="143"/>
        <v/>
      </c>
      <c r="AR287" s="153" t="str">
        <f t="shared" si="144"/>
        <v/>
      </c>
      <c r="AS287" s="141"/>
      <c r="AT287" s="211"/>
      <c r="AU287" s="211" t="str">
        <f t="shared" si="145"/>
        <v/>
      </c>
      <c r="AV287" s="153" t="str">
        <f t="shared" si="162"/>
        <v/>
      </c>
      <c r="AW287" s="153" t="str">
        <f t="shared" si="146"/>
        <v/>
      </c>
      <c r="AX287" s="153" t="str">
        <f t="shared" si="147"/>
        <v/>
      </c>
    </row>
    <row r="288" spans="1:50" ht="29.45" customHeight="1" x14ac:dyDescent="0.25">
      <c r="A288" s="216" t="str">
        <f>IF(B288="","",MAX($A$8:A287)+1)</f>
        <v/>
      </c>
      <c r="B288" s="216" t="str">
        <f>IF('N-Bedarf SK'!B288="","",'N-Bedarf SK'!B288)</f>
        <v/>
      </c>
      <c r="C288" s="217" t="str">
        <f>IF('N-Bedarf SK'!D288="","",'N-Bedarf SK'!D288)</f>
        <v/>
      </c>
      <c r="D288" s="218" t="str">
        <f>IF('N-Bedarf SK'!C288="","",'N-Bedarf SK'!C288)</f>
        <v/>
      </c>
      <c r="E288" s="219" t="str">
        <f>IF('N-Bedarf SK'!AE288="","",'N-Bedarf SK'!AE288)</f>
        <v/>
      </c>
      <c r="F288" s="219"/>
      <c r="G288" s="219"/>
      <c r="H288" s="345" t="str">
        <f t="shared" si="148"/>
        <v/>
      </c>
      <c r="I288" s="345" t="str">
        <f t="shared" si="149"/>
        <v/>
      </c>
      <c r="J288" s="345" t="str">
        <f t="shared" si="150"/>
        <v/>
      </c>
      <c r="K288" s="220">
        <f t="shared" si="163"/>
        <v>0</v>
      </c>
      <c r="L288" s="220">
        <f t="shared" si="151"/>
        <v>0</v>
      </c>
      <c r="M288" s="220">
        <f t="shared" si="152"/>
        <v>0</v>
      </c>
      <c r="N288" s="220" t="str">
        <f t="shared" si="153"/>
        <v/>
      </c>
      <c r="O288" s="220" t="str">
        <f t="shared" si="154"/>
        <v/>
      </c>
      <c r="P288" s="220" t="str">
        <f t="shared" si="155"/>
        <v/>
      </c>
      <c r="Q288" s="214" t="str">
        <f t="shared" si="132"/>
        <v/>
      </c>
      <c r="R288" s="141"/>
      <c r="S288" s="211"/>
      <c r="T288" s="211" t="str">
        <f t="shared" si="133"/>
        <v/>
      </c>
      <c r="U288" s="127" t="str">
        <f t="shared" si="156"/>
        <v/>
      </c>
      <c r="V288" s="127" t="str">
        <f t="shared" si="157"/>
        <v/>
      </c>
      <c r="W288" s="127" t="str">
        <f t="shared" si="134"/>
        <v/>
      </c>
      <c r="X288" s="127" t="str">
        <f t="shared" si="135"/>
        <v/>
      </c>
      <c r="Y288" s="141"/>
      <c r="Z288" s="211"/>
      <c r="AA288" s="212" t="str">
        <f t="shared" si="136"/>
        <v/>
      </c>
      <c r="AB288" s="127" t="str">
        <f t="shared" si="158"/>
        <v/>
      </c>
      <c r="AC288" s="127" t="str">
        <f t="shared" si="159"/>
        <v/>
      </c>
      <c r="AD288" s="127" t="str">
        <f t="shared" si="137"/>
        <v/>
      </c>
      <c r="AE288" s="127" t="str">
        <f t="shared" si="138"/>
        <v/>
      </c>
      <c r="AF288" s="213" t="str">
        <f t="shared" si="164"/>
        <v/>
      </c>
      <c r="AG288" s="141"/>
      <c r="AH288" s="211"/>
      <c r="AI288" s="211" t="str">
        <f t="shared" si="139"/>
        <v/>
      </c>
      <c r="AJ288" s="153" t="str">
        <f t="shared" si="160"/>
        <v/>
      </c>
      <c r="AK288" s="153" t="str">
        <f t="shared" si="140"/>
        <v/>
      </c>
      <c r="AL288" s="153" t="str">
        <f t="shared" si="141"/>
        <v/>
      </c>
      <c r="AM288" s="141"/>
      <c r="AN288" s="211"/>
      <c r="AO288" s="211" t="str">
        <f t="shared" si="142"/>
        <v/>
      </c>
      <c r="AP288" s="153" t="str">
        <f t="shared" si="161"/>
        <v/>
      </c>
      <c r="AQ288" s="153" t="str">
        <f t="shared" si="143"/>
        <v/>
      </c>
      <c r="AR288" s="153" t="str">
        <f t="shared" si="144"/>
        <v/>
      </c>
      <c r="AS288" s="141"/>
      <c r="AT288" s="211"/>
      <c r="AU288" s="211" t="str">
        <f t="shared" si="145"/>
        <v/>
      </c>
      <c r="AV288" s="153" t="str">
        <f t="shared" si="162"/>
        <v/>
      </c>
      <c r="AW288" s="153" t="str">
        <f t="shared" si="146"/>
        <v/>
      </c>
      <c r="AX288" s="153" t="str">
        <f t="shared" si="147"/>
        <v/>
      </c>
    </row>
    <row r="289" spans="1:50" ht="29.45" customHeight="1" x14ac:dyDescent="0.25">
      <c r="A289" s="216" t="str">
        <f>IF(B289="","",MAX($A$8:A288)+1)</f>
        <v/>
      </c>
      <c r="B289" s="216" t="str">
        <f>IF('N-Bedarf SK'!B289="","",'N-Bedarf SK'!B289)</f>
        <v/>
      </c>
      <c r="C289" s="217" t="str">
        <f>IF('N-Bedarf SK'!D289="","",'N-Bedarf SK'!D289)</f>
        <v/>
      </c>
      <c r="D289" s="218" t="str">
        <f>IF('N-Bedarf SK'!C289="","",'N-Bedarf SK'!C289)</f>
        <v/>
      </c>
      <c r="E289" s="219" t="str">
        <f>IF('N-Bedarf SK'!AE289="","",'N-Bedarf SK'!AE289)</f>
        <v/>
      </c>
      <c r="F289" s="219"/>
      <c r="G289" s="219"/>
      <c r="H289" s="345" t="str">
        <f t="shared" si="148"/>
        <v/>
      </c>
      <c r="I289" s="345" t="str">
        <f t="shared" si="149"/>
        <v/>
      </c>
      <c r="J289" s="345" t="str">
        <f t="shared" si="150"/>
        <v/>
      </c>
      <c r="K289" s="220">
        <f t="shared" si="163"/>
        <v>0</v>
      </c>
      <c r="L289" s="220">
        <f t="shared" si="151"/>
        <v>0</v>
      </c>
      <c r="M289" s="220">
        <f t="shared" si="152"/>
        <v>0</v>
      </c>
      <c r="N289" s="220" t="str">
        <f t="shared" si="153"/>
        <v/>
      </c>
      <c r="O289" s="220" t="str">
        <f t="shared" si="154"/>
        <v/>
      </c>
      <c r="P289" s="220" t="str">
        <f t="shared" si="155"/>
        <v/>
      </c>
      <c r="Q289" s="214" t="str">
        <f t="shared" si="132"/>
        <v/>
      </c>
      <c r="R289" s="141"/>
      <c r="S289" s="211"/>
      <c r="T289" s="211" t="str">
        <f t="shared" si="133"/>
        <v/>
      </c>
      <c r="U289" s="127" t="str">
        <f t="shared" si="156"/>
        <v/>
      </c>
      <c r="V289" s="127" t="str">
        <f t="shared" si="157"/>
        <v/>
      </c>
      <c r="W289" s="127" t="str">
        <f t="shared" si="134"/>
        <v/>
      </c>
      <c r="X289" s="127" t="str">
        <f t="shared" si="135"/>
        <v/>
      </c>
      <c r="Y289" s="141"/>
      <c r="Z289" s="211"/>
      <c r="AA289" s="212" t="str">
        <f t="shared" si="136"/>
        <v/>
      </c>
      <c r="AB289" s="127" t="str">
        <f t="shared" si="158"/>
        <v/>
      </c>
      <c r="AC289" s="127" t="str">
        <f t="shared" si="159"/>
        <v/>
      </c>
      <c r="AD289" s="127" t="str">
        <f t="shared" si="137"/>
        <v/>
      </c>
      <c r="AE289" s="127" t="str">
        <f t="shared" si="138"/>
        <v/>
      </c>
      <c r="AF289" s="213" t="str">
        <f t="shared" si="164"/>
        <v/>
      </c>
      <c r="AG289" s="141"/>
      <c r="AH289" s="211"/>
      <c r="AI289" s="211" t="str">
        <f t="shared" si="139"/>
        <v/>
      </c>
      <c r="AJ289" s="153" t="str">
        <f t="shared" si="160"/>
        <v/>
      </c>
      <c r="AK289" s="153" t="str">
        <f t="shared" si="140"/>
        <v/>
      </c>
      <c r="AL289" s="153" t="str">
        <f t="shared" si="141"/>
        <v/>
      </c>
      <c r="AM289" s="141"/>
      <c r="AN289" s="211"/>
      <c r="AO289" s="211" t="str">
        <f t="shared" si="142"/>
        <v/>
      </c>
      <c r="AP289" s="153" t="str">
        <f t="shared" si="161"/>
        <v/>
      </c>
      <c r="AQ289" s="153" t="str">
        <f t="shared" si="143"/>
        <v/>
      </c>
      <c r="AR289" s="153" t="str">
        <f t="shared" si="144"/>
        <v/>
      </c>
      <c r="AS289" s="141"/>
      <c r="AT289" s="211"/>
      <c r="AU289" s="211" t="str">
        <f t="shared" si="145"/>
        <v/>
      </c>
      <c r="AV289" s="153" t="str">
        <f t="shared" si="162"/>
        <v/>
      </c>
      <c r="AW289" s="153" t="str">
        <f t="shared" si="146"/>
        <v/>
      </c>
      <c r="AX289" s="153" t="str">
        <f t="shared" si="147"/>
        <v/>
      </c>
    </row>
    <row r="290" spans="1:50" ht="29.45" customHeight="1" x14ac:dyDescent="0.25">
      <c r="A290" s="216" t="str">
        <f>IF(B290="","",MAX($A$8:A289)+1)</f>
        <v/>
      </c>
      <c r="B290" s="216" t="str">
        <f>IF('N-Bedarf SK'!B290="","",'N-Bedarf SK'!B290)</f>
        <v/>
      </c>
      <c r="C290" s="217" t="str">
        <f>IF('N-Bedarf SK'!D290="","",'N-Bedarf SK'!D290)</f>
        <v/>
      </c>
      <c r="D290" s="218" t="str">
        <f>IF('N-Bedarf SK'!C290="","",'N-Bedarf SK'!C290)</f>
        <v/>
      </c>
      <c r="E290" s="219" t="str">
        <f>IF('N-Bedarf SK'!AE290="","",'N-Bedarf SK'!AE290)</f>
        <v/>
      </c>
      <c r="F290" s="219"/>
      <c r="G290" s="219"/>
      <c r="H290" s="345" t="str">
        <f t="shared" si="148"/>
        <v/>
      </c>
      <c r="I290" s="345" t="str">
        <f t="shared" si="149"/>
        <v/>
      </c>
      <c r="J290" s="345" t="str">
        <f t="shared" si="150"/>
        <v/>
      </c>
      <c r="K290" s="220">
        <f t="shared" si="163"/>
        <v>0</v>
      </c>
      <c r="L290" s="220">
        <f t="shared" si="151"/>
        <v>0</v>
      </c>
      <c r="M290" s="220">
        <f t="shared" si="152"/>
        <v>0</v>
      </c>
      <c r="N290" s="220" t="str">
        <f t="shared" si="153"/>
        <v/>
      </c>
      <c r="O290" s="220" t="str">
        <f t="shared" si="154"/>
        <v/>
      </c>
      <c r="P290" s="220" t="str">
        <f t="shared" si="155"/>
        <v/>
      </c>
      <c r="Q290" s="214" t="str">
        <f t="shared" si="132"/>
        <v/>
      </c>
      <c r="R290" s="141"/>
      <c r="S290" s="211"/>
      <c r="T290" s="211" t="str">
        <f t="shared" si="133"/>
        <v/>
      </c>
      <c r="U290" s="127" t="str">
        <f t="shared" si="156"/>
        <v/>
      </c>
      <c r="V290" s="127" t="str">
        <f t="shared" si="157"/>
        <v/>
      </c>
      <c r="W290" s="127" t="str">
        <f t="shared" si="134"/>
        <v/>
      </c>
      <c r="X290" s="127" t="str">
        <f t="shared" si="135"/>
        <v/>
      </c>
      <c r="Y290" s="141"/>
      <c r="Z290" s="211"/>
      <c r="AA290" s="212" t="str">
        <f t="shared" si="136"/>
        <v/>
      </c>
      <c r="AB290" s="127" t="str">
        <f t="shared" si="158"/>
        <v/>
      </c>
      <c r="AC290" s="127" t="str">
        <f t="shared" si="159"/>
        <v/>
      </c>
      <c r="AD290" s="127" t="str">
        <f t="shared" si="137"/>
        <v/>
      </c>
      <c r="AE290" s="127" t="str">
        <f t="shared" si="138"/>
        <v/>
      </c>
      <c r="AF290" s="213" t="str">
        <f t="shared" si="164"/>
        <v/>
      </c>
      <c r="AG290" s="141"/>
      <c r="AH290" s="211"/>
      <c r="AI290" s="211" t="str">
        <f t="shared" si="139"/>
        <v/>
      </c>
      <c r="AJ290" s="153" t="str">
        <f t="shared" si="160"/>
        <v/>
      </c>
      <c r="AK290" s="153" t="str">
        <f t="shared" si="140"/>
        <v/>
      </c>
      <c r="AL290" s="153" t="str">
        <f t="shared" si="141"/>
        <v/>
      </c>
      <c r="AM290" s="141"/>
      <c r="AN290" s="211"/>
      <c r="AO290" s="211" t="str">
        <f t="shared" si="142"/>
        <v/>
      </c>
      <c r="AP290" s="153" t="str">
        <f t="shared" si="161"/>
        <v/>
      </c>
      <c r="AQ290" s="153" t="str">
        <f t="shared" si="143"/>
        <v/>
      </c>
      <c r="AR290" s="153" t="str">
        <f t="shared" si="144"/>
        <v/>
      </c>
      <c r="AS290" s="141"/>
      <c r="AT290" s="211"/>
      <c r="AU290" s="211" t="str">
        <f t="shared" si="145"/>
        <v/>
      </c>
      <c r="AV290" s="153" t="str">
        <f t="shared" si="162"/>
        <v/>
      </c>
      <c r="AW290" s="153" t="str">
        <f t="shared" si="146"/>
        <v/>
      </c>
      <c r="AX290" s="153" t="str">
        <f t="shared" si="147"/>
        <v/>
      </c>
    </row>
    <row r="291" spans="1:50" ht="29.45" customHeight="1" x14ac:dyDescent="0.25">
      <c r="A291" s="216" t="str">
        <f>IF(B291="","",MAX($A$8:A290)+1)</f>
        <v/>
      </c>
      <c r="B291" s="216" t="str">
        <f>IF('N-Bedarf SK'!B291="","",'N-Bedarf SK'!B291)</f>
        <v/>
      </c>
      <c r="C291" s="217" t="str">
        <f>IF('N-Bedarf SK'!D291="","",'N-Bedarf SK'!D291)</f>
        <v/>
      </c>
      <c r="D291" s="218" t="str">
        <f>IF('N-Bedarf SK'!C291="","",'N-Bedarf SK'!C291)</f>
        <v/>
      </c>
      <c r="E291" s="219" t="str">
        <f>IF('N-Bedarf SK'!AE291="","",'N-Bedarf SK'!AE291)</f>
        <v/>
      </c>
      <c r="F291" s="219"/>
      <c r="G291" s="219"/>
      <c r="H291" s="345" t="str">
        <f t="shared" si="148"/>
        <v/>
      </c>
      <c r="I291" s="345" t="str">
        <f t="shared" si="149"/>
        <v/>
      </c>
      <c r="J291" s="345" t="str">
        <f t="shared" si="150"/>
        <v/>
      </c>
      <c r="K291" s="220">
        <f t="shared" si="163"/>
        <v>0</v>
      </c>
      <c r="L291" s="220">
        <f t="shared" si="151"/>
        <v>0</v>
      </c>
      <c r="M291" s="220">
        <f t="shared" si="152"/>
        <v>0</v>
      </c>
      <c r="N291" s="220" t="str">
        <f t="shared" si="153"/>
        <v/>
      </c>
      <c r="O291" s="220" t="str">
        <f t="shared" si="154"/>
        <v/>
      </c>
      <c r="P291" s="220" t="str">
        <f t="shared" si="155"/>
        <v/>
      </c>
      <c r="Q291" s="214" t="str">
        <f t="shared" si="132"/>
        <v/>
      </c>
      <c r="R291" s="141"/>
      <c r="S291" s="211"/>
      <c r="T291" s="211" t="str">
        <f t="shared" si="133"/>
        <v/>
      </c>
      <c r="U291" s="127" t="str">
        <f t="shared" si="156"/>
        <v/>
      </c>
      <c r="V291" s="127" t="str">
        <f t="shared" si="157"/>
        <v/>
      </c>
      <c r="W291" s="127" t="str">
        <f t="shared" si="134"/>
        <v/>
      </c>
      <c r="X291" s="127" t="str">
        <f t="shared" si="135"/>
        <v/>
      </c>
      <c r="Y291" s="141"/>
      <c r="Z291" s="211"/>
      <c r="AA291" s="212" t="str">
        <f t="shared" si="136"/>
        <v/>
      </c>
      <c r="AB291" s="127" t="str">
        <f t="shared" si="158"/>
        <v/>
      </c>
      <c r="AC291" s="127" t="str">
        <f t="shared" si="159"/>
        <v/>
      </c>
      <c r="AD291" s="127" t="str">
        <f t="shared" si="137"/>
        <v/>
      </c>
      <c r="AE291" s="127" t="str">
        <f t="shared" si="138"/>
        <v/>
      </c>
      <c r="AF291" s="213" t="str">
        <f t="shared" si="164"/>
        <v/>
      </c>
      <c r="AG291" s="141"/>
      <c r="AH291" s="211"/>
      <c r="AI291" s="211" t="str">
        <f t="shared" si="139"/>
        <v/>
      </c>
      <c r="AJ291" s="153" t="str">
        <f t="shared" si="160"/>
        <v/>
      </c>
      <c r="AK291" s="153" t="str">
        <f t="shared" si="140"/>
        <v/>
      </c>
      <c r="AL291" s="153" t="str">
        <f t="shared" si="141"/>
        <v/>
      </c>
      <c r="AM291" s="141"/>
      <c r="AN291" s="211"/>
      <c r="AO291" s="211" t="str">
        <f t="shared" si="142"/>
        <v/>
      </c>
      <c r="AP291" s="153" t="str">
        <f t="shared" si="161"/>
        <v/>
      </c>
      <c r="AQ291" s="153" t="str">
        <f t="shared" si="143"/>
        <v/>
      </c>
      <c r="AR291" s="153" t="str">
        <f t="shared" si="144"/>
        <v/>
      </c>
      <c r="AS291" s="141"/>
      <c r="AT291" s="211"/>
      <c r="AU291" s="211" t="str">
        <f t="shared" si="145"/>
        <v/>
      </c>
      <c r="AV291" s="153" t="str">
        <f t="shared" si="162"/>
        <v/>
      </c>
      <c r="AW291" s="153" t="str">
        <f t="shared" si="146"/>
        <v/>
      </c>
      <c r="AX291" s="153" t="str">
        <f t="shared" si="147"/>
        <v/>
      </c>
    </row>
    <row r="292" spans="1:50" ht="29.45" customHeight="1" x14ac:dyDescent="0.25">
      <c r="A292" s="216" t="str">
        <f>IF(B292="","",MAX($A$8:A291)+1)</f>
        <v/>
      </c>
      <c r="B292" s="216" t="str">
        <f>IF('N-Bedarf SK'!B292="","",'N-Bedarf SK'!B292)</f>
        <v/>
      </c>
      <c r="C292" s="217" t="str">
        <f>IF('N-Bedarf SK'!D292="","",'N-Bedarf SK'!D292)</f>
        <v/>
      </c>
      <c r="D292" s="218" t="str">
        <f>IF('N-Bedarf SK'!C292="","",'N-Bedarf SK'!C292)</f>
        <v/>
      </c>
      <c r="E292" s="219" t="str">
        <f>IF('N-Bedarf SK'!AE292="","",'N-Bedarf SK'!AE292)</f>
        <v/>
      </c>
      <c r="F292" s="219"/>
      <c r="G292" s="219"/>
      <c r="H292" s="345" t="str">
        <f t="shared" si="148"/>
        <v/>
      </c>
      <c r="I292" s="345" t="str">
        <f t="shared" si="149"/>
        <v/>
      </c>
      <c r="J292" s="345" t="str">
        <f t="shared" si="150"/>
        <v/>
      </c>
      <c r="K292" s="220">
        <f t="shared" si="163"/>
        <v>0</v>
      </c>
      <c r="L292" s="220">
        <f t="shared" si="151"/>
        <v>0</v>
      </c>
      <c r="M292" s="220">
        <f t="shared" si="152"/>
        <v>0</v>
      </c>
      <c r="N292" s="220" t="str">
        <f t="shared" si="153"/>
        <v/>
      </c>
      <c r="O292" s="220" t="str">
        <f t="shared" si="154"/>
        <v/>
      </c>
      <c r="P292" s="220" t="str">
        <f t="shared" si="155"/>
        <v/>
      </c>
      <c r="Q292" s="214" t="str">
        <f t="shared" si="132"/>
        <v/>
      </c>
      <c r="R292" s="141"/>
      <c r="S292" s="211"/>
      <c r="T292" s="211" t="str">
        <f t="shared" si="133"/>
        <v/>
      </c>
      <c r="U292" s="127" t="str">
        <f t="shared" si="156"/>
        <v/>
      </c>
      <c r="V292" s="127" t="str">
        <f t="shared" si="157"/>
        <v/>
      </c>
      <c r="W292" s="127" t="str">
        <f t="shared" si="134"/>
        <v/>
      </c>
      <c r="X292" s="127" t="str">
        <f t="shared" si="135"/>
        <v/>
      </c>
      <c r="Y292" s="141"/>
      <c r="Z292" s="211"/>
      <c r="AA292" s="212" t="str">
        <f t="shared" si="136"/>
        <v/>
      </c>
      <c r="AB292" s="127" t="str">
        <f t="shared" si="158"/>
        <v/>
      </c>
      <c r="AC292" s="127" t="str">
        <f t="shared" si="159"/>
        <v/>
      </c>
      <c r="AD292" s="127" t="str">
        <f t="shared" si="137"/>
        <v/>
      </c>
      <c r="AE292" s="127" t="str">
        <f t="shared" si="138"/>
        <v/>
      </c>
      <c r="AF292" s="213" t="str">
        <f t="shared" si="164"/>
        <v/>
      </c>
      <c r="AG292" s="141"/>
      <c r="AH292" s="211"/>
      <c r="AI292" s="211" t="str">
        <f t="shared" si="139"/>
        <v/>
      </c>
      <c r="AJ292" s="153" t="str">
        <f t="shared" si="160"/>
        <v/>
      </c>
      <c r="AK292" s="153" t="str">
        <f t="shared" si="140"/>
        <v/>
      </c>
      <c r="AL292" s="153" t="str">
        <f t="shared" si="141"/>
        <v/>
      </c>
      <c r="AM292" s="141"/>
      <c r="AN292" s="211"/>
      <c r="AO292" s="211" t="str">
        <f t="shared" si="142"/>
        <v/>
      </c>
      <c r="AP292" s="153" t="str">
        <f t="shared" si="161"/>
        <v/>
      </c>
      <c r="AQ292" s="153" t="str">
        <f t="shared" si="143"/>
        <v/>
      </c>
      <c r="AR292" s="153" t="str">
        <f t="shared" si="144"/>
        <v/>
      </c>
      <c r="AS292" s="141"/>
      <c r="AT292" s="211"/>
      <c r="AU292" s="211" t="str">
        <f t="shared" si="145"/>
        <v/>
      </c>
      <c r="AV292" s="153" t="str">
        <f t="shared" si="162"/>
        <v/>
      </c>
      <c r="AW292" s="153" t="str">
        <f t="shared" si="146"/>
        <v/>
      </c>
      <c r="AX292" s="153" t="str">
        <f t="shared" si="147"/>
        <v/>
      </c>
    </row>
    <row r="293" spans="1:50" ht="29.45" customHeight="1" x14ac:dyDescent="0.25">
      <c r="A293" s="216" t="str">
        <f>IF(B293="","",MAX($A$8:A292)+1)</f>
        <v/>
      </c>
      <c r="B293" s="216" t="str">
        <f>IF('N-Bedarf SK'!B293="","",'N-Bedarf SK'!B293)</f>
        <v/>
      </c>
      <c r="C293" s="217" t="str">
        <f>IF('N-Bedarf SK'!D293="","",'N-Bedarf SK'!D293)</f>
        <v/>
      </c>
      <c r="D293" s="218" t="str">
        <f>IF('N-Bedarf SK'!C293="","",'N-Bedarf SK'!C293)</f>
        <v/>
      </c>
      <c r="E293" s="219" t="str">
        <f>IF('N-Bedarf SK'!AE293="","",'N-Bedarf SK'!AE293)</f>
        <v/>
      </c>
      <c r="F293" s="219"/>
      <c r="G293" s="219"/>
      <c r="H293" s="345" t="str">
        <f t="shared" si="148"/>
        <v/>
      </c>
      <c r="I293" s="345" t="str">
        <f t="shared" si="149"/>
        <v/>
      </c>
      <c r="J293" s="345" t="str">
        <f t="shared" si="150"/>
        <v/>
      </c>
      <c r="K293" s="220">
        <f t="shared" si="163"/>
        <v>0</v>
      </c>
      <c r="L293" s="220">
        <f t="shared" si="151"/>
        <v>0</v>
      </c>
      <c r="M293" s="220">
        <f t="shared" si="152"/>
        <v>0</v>
      </c>
      <c r="N293" s="220" t="str">
        <f t="shared" si="153"/>
        <v/>
      </c>
      <c r="O293" s="220" t="str">
        <f t="shared" si="154"/>
        <v/>
      </c>
      <c r="P293" s="220" t="str">
        <f t="shared" si="155"/>
        <v/>
      </c>
      <c r="Q293" s="214" t="str">
        <f t="shared" si="132"/>
        <v/>
      </c>
      <c r="R293" s="141"/>
      <c r="S293" s="211"/>
      <c r="T293" s="211" t="str">
        <f t="shared" si="133"/>
        <v/>
      </c>
      <c r="U293" s="127" t="str">
        <f t="shared" si="156"/>
        <v/>
      </c>
      <c r="V293" s="127" t="str">
        <f t="shared" si="157"/>
        <v/>
      </c>
      <c r="W293" s="127" t="str">
        <f t="shared" si="134"/>
        <v/>
      </c>
      <c r="X293" s="127" t="str">
        <f t="shared" si="135"/>
        <v/>
      </c>
      <c r="Y293" s="141"/>
      <c r="Z293" s="211"/>
      <c r="AA293" s="212" t="str">
        <f t="shared" si="136"/>
        <v/>
      </c>
      <c r="AB293" s="127" t="str">
        <f t="shared" si="158"/>
        <v/>
      </c>
      <c r="AC293" s="127" t="str">
        <f t="shared" si="159"/>
        <v/>
      </c>
      <c r="AD293" s="127" t="str">
        <f t="shared" si="137"/>
        <v/>
      </c>
      <c r="AE293" s="127" t="str">
        <f t="shared" si="138"/>
        <v/>
      </c>
      <c r="AF293" s="213" t="str">
        <f t="shared" si="164"/>
        <v/>
      </c>
      <c r="AG293" s="141"/>
      <c r="AH293" s="211"/>
      <c r="AI293" s="211" t="str">
        <f t="shared" si="139"/>
        <v/>
      </c>
      <c r="AJ293" s="153" t="str">
        <f t="shared" si="160"/>
        <v/>
      </c>
      <c r="AK293" s="153" t="str">
        <f t="shared" si="140"/>
        <v/>
      </c>
      <c r="AL293" s="153" t="str">
        <f t="shared" si="141"/>
        <v/>
      </c>
      <c r="AM293" s="141"/>
      <c r="AN293" s="211"/>
      <c r="AO293" s="211" t="str">
        <f t="shared" si="142"/>
        <v/>
      </c>
      <c r="AP293" s="153" t="str">
        <f t="shared" si="161"/>
        <v/>
      </c>
      <c r="AQ293" s="153" t="str">
        <f t="shared" si="143"/>
        <v/>
      </c>
      <c r="AR293" s="153" t="str">
        <f t="shared" si="144"/>
        <v/>
      </c>
      <c r="AS293" s="141"/>
      <c r="AT293" s="211"/>
      <c r="AU293" s="211" t="str">
        <f t="shared" si="145"/>
        <v/>
      </c>
      <c r="AV293" s="153" t="str">
        <f t="shared" si="162"/>
        <v/>
      </c>
      <c r="AW293" s="153" t="str">
        <f t="shared" si="146"/>
        <v/>
      </c>
      <c r="AX293" s="153" t="str">
        <f t="shared" si="147"/>
        <v/>
      </c>
    </row>
    <row r="294" spans="1:50" ht="29.45" customHeight="1" x14ac:dyDescent="0.25">
      <c r="A294" s="216" t="str">
        <f>IF(B294="","",MAX($A$8:A293)+1)</f>
        <v/>
      </c>
      <c r="B294" s="216" t="str">
        <f>IF('N-Bedarf SK'!B294="","",'N-Bedarf SK'!B294)</f>
        <v/>
      </c>
      <c r="C294" s="217" t="str">
        <f>IF('N-Bedarf SK'!D294="","",'N-Bedarf SK'!D294)</f>
        <v/>
      </c>
      <c r="D294" s="218" t="str">
        <f>IF('N-Bedarf SK'!C294="","",'N-Bedarf SK'!C294)</f>
        <v/>
      </c>
      <c r="E294" s="219" t="str">
        <f>IF('N-Bedarf SK'!AE294="","",'N-Bedarf SK'!AE294)</f>
        <v/>
      </c>
      <c r="F294" s="219"/>
      <c r="G294" s="219"/>
      <c r="H294" s="345" t="str">
        <f t="shared" si="148"/>
        <v/>
      </c>
      <c r="I294" s="345" t="str">
        <f t="shared" si="149"/>
        <v/>
      </c>
      <c r="J294" s="345" t="str">
        <f t="shared" si="150"/>
        <v/>
      </c>
      <c r="K294" s="220">
        <f t="shared" si="163"/>
        <v>0</v>
      </c>
      <c r="L294" s="220">
        <f t="shared" si="151"/>
        <v>0</v>
      </c>
      <c r="M294" s="220">
        <f t="shared" si="152"/>
        <v>0</v>
      </c>
      <c r="N294" s="220" t="str">
        <f t="shared" si="153"/>
        <v/>
      </c>
      <c r="O294" s="220" t="str">
        <f t="shared" si="154"/>
        <v/>
      </c>
      <c r="P294" s="220" t="str">
        <f t="shared" si="155"/>
        <v/>
      </c>
      <c r="Q294" s="214" t="str">
        <f t="shared" si="132"/>
        <v/>
      </c>
      <c r="R294" s="141"/>
      <c r="S294" s="211"/>
      <c r="T294" s="211" t="str">
        <f t="shared" si="133"/>
        <v/>
      </c>
      <c r="U294" s="127" t="str">
        <f t="shared" si="156"/>
        <v/>
      </c>
      <c r="V294" s="127" t="str">
        <f t="shared" si="157"/>
        <v/>
      </c>
      <c r="W294" s="127" t="str">
        <f t="shared" si="134"/>
        <v/>
      </c>
      <c r="X294" s="127" t="str">
        <f t="shared" si="135"/>
        <v/>
      </c>
      <c r="Y294" s="141"/>
      <c r="Z294" s="211"/>
      <c r="AA294" s="212" t="str">
        <f t="shared" si="136"/>
        <v/>
      </c>
      <c r="AB294" s="127" t="str">
        <f t="shared" si="158"/>
        <v/>
      </c>
      <c r="AC294" s="127" t="str">
        <f t="shared" si="159"/>
        <v/>
      </c>
      <c r="AD294" s="127" t="str">
        <f t="shared" si="137"/>
        <v/>
      </c>
      <c r="AE294" s="127" t="str">
        <f t="shared" si="138"/>
        <v/>
      </c>
      <c r="AF294" s="213" t="str">
        <f t="shared" si="164"/>
        <v/>
      </c>
      <c r="AG294" s="141"/>
      <c r="AH294" s="211"/>
      <c r="AI294" s="211" t="str">
        <f t="shared" si="139"/>
        <v/>
      </c>
      <c r="AJ294" s="153" t="str">
        <f t="shared" si="160"/>
        <v/>
      </c>
      <c r="AK294" s="153" t="str">
        <f t="shared" si="140"/>
        <v/>
      </c>
      <c r="AL294" s="153" t="str">
        <f t="shared" si="141"/>
        <v/>
      </c>
      <c r="AM294" s="141"/>
      <c r="AN294" s="211"/>
      <c r="AO294" s="211" t="str">
        <f t="shared" si="142"/>
        <v/>
      </c>
      <c r="AP294" s="153" t="str">
        <f t="shared" si="161"/>
        <v/>
      </c>
      <c r="AQ294" s="153" t="str">
        <f t="shared" si="143"/>
        <v/>
      </c>
      <c r="AR294" s="153" t="str">
        <f t="shared" si="144"/>
        <v/>
      </c>
      <c r="AS294" s="141"/>
      <c r="AT294" s="211"/>
      <c r="AU294" s="211" t="str">
        <f t="shared" si="145"/>
        <v/>
      </c>
      <c r="AV294" s="153" t="str">
        <f t="shared" si="162"/>
        <v/>
      </c>
      <c r="AW294" s="153" t="str">
        <f t="shared" si="146"/>
        <v/>
      </c>
      <c r="AX294" s="153" t="str">
        <f t="shared" si="147"/>
        <v/>
      </c>
    </row>
    <row r="295" spans="1:50" ht="29.45" customHeight="1" x14ac:dyDescent="0.25">
      <c r="A295" s="216" t="str">
        <f>IF(B295="","",MAX($A$8:A294)+1)</f>
        <v/>
      </c>
      <c r="B295" s="216" t="str">
        <f>IF('N-Bedarf SK'!B295="","",'N-Bedarf SK'!B295)</f>
        <v/>
      </c>
      <c r="C295" s="217" t="str">
        <f>IF('N-Bedarf SK'!D295="","",'N-Bedarf SK'!D295)</f>
        <v/>
      </c>
      <c r="D295" s="218" t="str">
        <f>IF('N-Bedarf SK'!C295="","",'N-Bedarf SK'!C295)</f>
        <v/>
      </c>
      <c r="E295" s="219" t="str">
        <f>IF('N-Bedarf SK'!AE295="","",'N-Bedarf SK'!AE295)</f>
        <v/>
      </c>
      <c r="F295" s="219"/>
      <c r="G295" s="219"/>
      <c r="H295" s="345" t="str">
        <f t="shared" si="148"/>
        <v/>
      </c>
      <c r="I295" s="345" t="str">
        <f t="shared" si="149"/>
        <v/>
      </c>
      <c r="J295" s="345" t="str">
        <f t="shared" si="150"/>
        <v/>
      </c>
      <c r="K295" s="220">
        <f t="shared" si="163"/>
        <v>0</v>
      </c>
      <c r="L295" s="220">
        <f t="shared" si="151"/>
        <v>0</v>
      </c>
      <c r="M295" s="220">
        <f t="shared" si="152"/>
        <v>0</v>
      </c>
      <c r="N295" s="220" t="str">
        <f t="shared" si="153"/>
        <v/>
      </c>
      <c r="O295" s="220" t="str">
        <f t="shared" si="154"/>
        <v/>
      </c>
      <c r="P295" s="220" t="str">
        <f t="shared" si="155"/>
        <v/>
      </c>
      <c r="Q295" s="214" t="str">
        <f t="shared" si="132"/>
        <v/>
      </c>
      <c r="R295" s="141"/>
      <c r="S295" s="211"/>
      <c r="T295" s="211" t="str">
        <f t="shared" si="133"/>
        <v/>
      </c>
      <c r="U295" s="127" t="str">
        <f t="shared" si="156"/>
        <v/>
      </c>
      <c r="V295" s="127" t="str">
        <f t="shared" si="157"/>
        <v/>
      </c>
      <c r="W295" s="127" t="str">
        <f t="shared" si="134"/>
        <v/>
      </c>
      <c r="X295" s="127" t="str">
        <f t="shared" si="135"/>
        <v/>
      </c>
      <c r="Y295" s="141"/>
      <c r="Z295" s="211"/>
      <c r="AA295" s="212" t="str">
        <f t="shared" si="136"/>
        <v/>
      </c>
      <c r="AB295" s="127" t="str">
        <f t="shared" si="158"/>
        <v/>
      </c>
      <c r="AC295" s="127" t="str">
        <f t="shared" si="159"/>
        <v/>
      </c>
      <c r="AD295" s="127" t="str">
        <f t="shared" si="137"/>
        <v/>
      </c>
      <c r="AE295" s="127" t="str">
        <f t="shared" si="138"/>
        <v/>
      </c>
      <c r="AF295" s="213" t="str">
        <f t="shared" si="164"/>
        <v/>
      </c>
      <c r="AG295" s="141"/>
      <c r="AH295" s="211"/>
      <c r="AI295" s="211" t="str">
        <f t="shared" si="139"/>
        <v/>
      </c>
      <c r="AJ295" s="153" t="str">
        <f t="shared" si="160"/>
        <v/>
      </c>
      <c r="AK295" s="153" t="str">
        <f t="shared" si="140"/>
        <v/>
      </c>
      <c r="AL295" s="153" t="str">
        <f t="shared" si="141"/>
        <v/>
      </c>
      <c r="AM295" s="141"/>
      <c r="AN295" s="211"/>
      <c r="AO295" s="211" t="str">
        <f t="shared" si="142"/>
        <v/>
      </c>
      <c r="AP295" s="153" t="str">
        <f t="shared" si="161"/>
        <v/>
      </c>
      <c r="AQ295" s="153" t="str">
        <f t="shared" si="143"/>
        <v/>
      </c>
      <c r="AR295" s="153" t="str">
        <f t="shared" si="144"/>
        <v/>
      </c>
      <c r="AS295" s="141"/>
      <c r="AT295" s="211"/>
      <c r="AU295" s="211" t="str">
        <f t="shared" si="145"/>
        <v/>
      </c>
      <c r="AV295" s="153" t="str">
        <f t="shared" si="162"/>
        <v/>
      </c>
      <c r="AW295" s="153" t="str">
        <f t="shared" si="146"/>
        <v/>
      </c>
      <c r="AX295" s="153" t="str">
        <f t="shared" si="147"/>
        <v/>
      </c>
    </row>
    <row r="296" spans="1:50" ht="29.45" customHeight="1" x14ac:dyDescent="0.25">
      <c r="A296" s="216" t="str">
        <f>IF(B296="","",MAX($A$8:A295)+1)</f>
        <v/>
      </c>
      <c r="B296" s="216" t="str">
        <f>IF('N-Bedarf SK'!B296="","",'N-Bedarf SK'!B296)</f>
        <v/>
      </c>
      <c r="C296" s="217" t="str">
        <f>IF('N-Bedarf SK'!D296="","",'N-Bedarf SK'!D296)</f>
        <v/>
      </c>
      <c r="D296" s="218" t="str">
        <f>IF('N-Bedarf SK'!C296="","",'N-Bedarf SK'!C296)</f>
        <v/>
      </c>
      <c r="E296" s="219" t="str">
        <f>IF('N-Bedarf SK'!AE296="","",'N-Bedarf SK'!AE296)</f>
        <v/>
      </c>
      <c r="F296" s="219"/>
      <c r="G296" s="219"/>
      <c r="H296" s="345" t="str">
        <f t="shared" si="148"/>
        <v/>
      </c>
      <c r="I296" s="345" t="str">
        <f t="shared" si="149"/>
        <v/>
      </c>
      <c r="J296" s="345" t="str">
        <f t="shared" si="150"/>
        <v/>
      </c>
      <c r="K296" s="220">
        <f t="shared" si="163"/>
        <v>0</v>
      </c>
      <c r="L296" s="220">
        <f t="shared" si="151"/>
        <v>0</v>
      </c>
      <c r="M296" s="220">
        <f t="shared" si="152"/>
        <v>0</v>
      </c>
      <c r="N296" s="220" t="str">
        <f t="shared" si="153"/>
        <v/>
      </c>
      <c r="O296" s="220" t="str">
        <f t="shared" si="154"/>
        <v/>
      </c>
      <c r="P296" s="220" t="str">
        <f t="shared" si="155"/>
        <v/>
      </c>
      <c r="Q296" s="214" t="str">
        <f t="shared" si="132"/>
        <v/>
      </c>
      <c r="R296" s="141"/>
      <c r="S296" s="211"/>
      <c r="T296" s="211" t="str">
        <f t="shared" si="133"/>
        <v/>
      </c>
      <c r="U296" s="127" t="str">
        <f t="shared" si="156"/>
        <v/>
      </c>
      <c r="V296" s="127" t="str">
        <f t="shared" si="157"/>
        <v/>
      </c>
      <c r="W296" s="127" t="str">
        <f t="shared" si="134"/>
        <v/>
      </c>
      <c r="X296" s="127" t="str">
        <f t="shared" si="135"/>
        <v/>
      </c>
      <c r="Y296" s="141"/>
      <c r="Z296" s="211"/>
      <c r="AA296" s="212" t="str">
        <f t="shared" si="136"/>
        <v/>
      </c>
      <c r="AB296" s="127" t="str">
        <f t="shared" si="158"/>
        <v/>
      </c>
      <c r="AC296" s="127" t="str">
        <f t="shared" si="159"/>
        <v/>
      </c>
      <c r="AD296" s="127" t="str">
        <f t="shared" si="137"/>
        <v/>
      </c>
      <c r="AE296" s="127" t="str">
        <f t="shared" si="138"/>
        <v/>
      </c>
      <c r="AF296" s="213" t="str">
        <f t="shared" si="164"/>
        <v/>
      </c>
      <c r="AG296" s="141"/>
      <c r="AH296" s="211"/>
      <c r="AI296" s="211" t="str">
        <f t="shared" si="139"/>
        <v/>
      </c>
      <c r="AJ296" s="153" t="str">
        <f t="shared" si="160"/>
        <v/>
      </c>
      <c r="AK296" s="153" t="str">
        <f t="shared" si="140"/>
        <v/>
      </c>
      <c r="AL296" s="153" t="str">
        <f t="shared" si="141"/>
        <v/>
      </c>
      <c r="AM296" s="141"/>
      <c r="AN296" s="211"/>
      <c r="AO296" s="211" t="str">
        <f t="shared" si="142"/>
        <v/>
      </c>
      <c r="AP296" s="153" t="str">
        <f t="shared" si="161"/>
        <v/>
      </c>
      <c r="AQ296" s="153" t="str">
        <f t="shared" si="143"/>
        <v/>
      </c>
      <c r="AR296" s="153" t="str">
        <f t="shared" si="144"/>
        <v/>
      </c>
      <c r="AS296" s="141"/>
      <c r="AT296" s="211"/>
      <c r="AU296" s="211" t="str">
        <f t="shared" si="145"/>
        <v/>
      </c>
      <c r="AV296" s="153" t="str">
        <f t="shared" si="162"/>
        <v/>
      </c>
      <c r="AW296" s="153" t="str">
        <f t="shared" si="146"/>
        <v/>
      </c>
      <c r="AX296" s="153" t="str">
        <f t="shared" si="147"/>
        <v/>
      </c>
    </row>
    <row r="297" spans="1:50" ht="29.45" customHeight="1" x14ac:dyDescent="0.25">
      <c r="A297" s="216" t="str">
        <f>IF(B297="","",MAX($A$8:A296)+1)</f>
        <v/>
      </c>
      <c r="B297" s="216" t="str">
        <f>IF('N-Bedarf SK'!B297="","",'N-Bedarf SK'!B297)</f>
        <v/>
      </c>
      <c r="C297" s="217" t="str">
        <f>IF('N-Bedarf SK'!D297="","",'N-Bedarf SK'!D297)</f>
        <v/>
      </c>
      <c r="D297" s="218" t="str">
        <f>IF('N-Bedarf SK'!C297="","",'N-Bedarf SK'!C297)</f>
        <v/>
      </c>
      <c r="E297" s="219" t="str">
        <f>IF('N-Bedarf SK'!AE297="","",'N-Bedarf SK'!AE297)</f>
        <v/>
      </c>
      <c r="F297" s="219"/>
      <c r="G297" s="219"/>
      <c r="H297" s="345" t="str">
        <f t="shared" si="148"/>
        <v/>
      </c>
      <c r="I297" s="345" t="str">
        <f t="shared" si="149"/>
        <v/>
      </c>
      <c r="J297" s="345" t="str">
        <f t="shared" si="150"/>
        <v/>
      </c>
      <c r="K297" s="220">
        <f t="shared" si="163"/>
        <v>0</v>
      </c>
      <c r="L297" s="220">
        <f t="shared" si="151"/>
        <v>0</v>
      </c>
      <c r="M297" s="220">
        <f t="shared" si="152"/>
        <v>0</v>
      </c>
      <c r="N297" s="220" t="str">
        <f t="shared" si="153"/>
        <v/>
      </c>
      <c r="O297" s="220" t="str">
        <f t="shared" si="154"/>
        <v/>
      </c>
      <c r="P297" s="220" t="str">
        <f t="shared" si="155"/>
        <v/>
      </c>
      <c r="Q297" s="214" t="str">
        <f t="shared" si="132"/>
        <v/>
      </c>
      <c r="R297" s="141"/>
      <c r="S297" s="211"/>
      <c r="T297" s="211" t="str">
        <f t="shared" si="133"/>
        <v/>
      </c>
      <c r="U297" s="127" t="str">
        <f t="shared" si="156"/>
        <v/>
      </c>
      <c r="V297" s="127" t="str">
        <f t="shared" si="157"/>
        <v/>
      </c>
      <c r="W297" s="127" t="str">
        <f t="shared" si="134"/>
        <v/>
      </c>
      <c r="X297" s="127" t="str">
        <f t="shared" si="135"/>
        <v/>
      </c>
      <c r="Y297" s="141"/>
      <c r="Z297" s="211"/>
      <c r="AA297" s="212" t="str">
        <f t="shared" si="136"/>
        <v/>
      </c>
      <c r="AB297" s="127" t="str">
        <f t="shared" si="158"/>
        <v/>
      </c>
      <c r="AC297" s="127" t="str">
        <f t="shared" si="159"/>
        <v/>
      </c>
      <c r="AD297" s="127" t="str">
        <f t="shared" si="137"/>
        <v/>
      </c>
      <c r="AE297" s="127" t="str">
        <f t="shared" si="138"/>
        <v/>
      </c>
      <c r="AF297" s="213" t="str">
        <f t="shared" si="164"/>
        <v/>
      </c>
      <c r="AG297" s="141"/>
      <c r="AH297" s="211"/>
      <c r="AI297" s="211" t="str">
        <f t="shared" si="139"/>
        <v/>
      </c>
      <c r="AJ297" s="153" t="str">
        <f t="shared" si="160"/>
        <v/>
      </c>
      <c r="AK297" s="153" t="str">
        <f t="shared" si="140"/>
        <v/>
      </c>
      <c r="AL297" s="153" t="str">
        <f t="shared" si="141"/>
        <v/>
      </c>
      <c r="AM297" s="141"/>
      <c r="AN297" s="211"/>
      <c r="AO297" s="211" t="str">
        <f t="shared" si="142"/>
        <v/>
      </c>
      <c r="AP297" s="153" t="str">
        <f t="shared" si="161"/>
        <v/>
      </c>
      <c r="AQ297" s="153" t="str">
        <f t="shared" si="143"/>
        <v/>
      </c>
      <c r="AR297" s="153" t="str">
        <f t="shared" si="144"/>
        <v/>
      </c>
      <c r="AS297" s="141"/>
      <c r="AT297" s="211"/>
      <c r="AU297" s="211" t="str">
        <f t="shared" si="145"/>
        <v/>
      </c>
      <c r="AV297" s="153" t="str">
        <f t="shared" si="162"/>
        <v/>
      </c>
      <c r="AW297" s="153" t="str">
        <f t="shared" si="146"/>
        <v/>
      </c>
      <c r="AX297" s="153" t="str">
        <f t="shared" si="147"/>
        <v/>
      </c>
    </row>
    <row r="298" spans="1:50" ht="29.45" customHeight="1" x14ac:dyDescent="0.25">
      <c r="A298" s="216" t="str">
        <f>IF(B298="","",MAX($A$8:A297)+1)</f>
        <v/>
      </c>
      <c r="B298" s="216" t="str">
        <f>IF('N-Bedarf SK'!B298="","",'N-Bedarf SK'!B298)</f>
        <v/>
      </c>
      <c r="C298" s="217" t="str">
        <f>IF('N-Bedarf SK'!D298="","",'N-Bedarf SK'!D298)</f>
        <v/>
      </c>
      <c r="D298" s="218" t="str">
        <f>IF('N-Bedarf SK'!C298="","",'N-Bedarf SK'!C298)</f>
        <v/>
      </c>
      <c r="E298" s="219" t="str">
        <f>IF('N-Bedarf SK'!AE298="","",'N-Bedarf SK'!AE298)</f>
        <v/>
      </c>
      <c r="F298" s="219"/>
      <c r="G298" s="219"/>
      <c r="H298" s="345" t="str">
        <f t="shared" si="148"/>
        <v/>
      </c>
      <c r="I298" s="345" t="str">
        <f t="shared" si="149"/>
        <v/>
      </c>
      <c r="J298" s="345" t="str">
        <f t="shared" si="150"/>
        <v/>
      </c>
      <c r="K298" s="220">
        <f t="shared" si="163"/>
        <v>0</v>
      </c>
      <c r="L298" s="220">
        <f t="shared" si="151"/>
        <v>0</v>
      </c>
      <c r="M298" s="220">
        <f t="shared" si="152"/>
        <v>0</v>
      </c>
      <c r="N298" s="220" t="str">
        <f t="shared" si="153"/>
        <v/>
      </c>
      <c r="O298" s="220" t="str">
        <f t="shared" si="154"/>
        <v/>
      </c>
      <c r="P298" s="220" t="str">
        <f t="shared" si="155"/>
        <v/>
      </c>
      <c r="Q298" s="214" t="str">
        <f t="shared" si="132"/>
        <v/>
      </c>
      <c r="R298" s="141"/>
      <c r="S298" s="211"/>
      <c r="T298" s="211" t="str">
        <f t="shared" si="133"/>
        <v/>
      </c>
      <c r="U298" s="127" t="str">
        <f t="shared" si="156"/>
        <v/>
      </c>
      <c r="V298" s="127" t="str">
        <f t="shared" si="157"/>
        <v/>
      </c>
      <c r="W298" s="127" t="str">
        <f t="shared" si="134"/>
        <v/>
      </c>
      <c r="X298" s="127" t="str">
        <f t="shared" si="135"/>
        <v/>
      </c>
      <c r="Y298" s="141"/>
      <c r="Z298" s="211"/>
      <c r="AA298" s="212" t="str">
        <f t="shared" si="136"/>
        <v/>
      </c>
      <c r="AB298" s="127" t="str">
        <f t="shared" si="158"/>
        <v/>
      </c>
      <c r="AC298" s="127" t="str">
        <f t="shared" si="159"/>
        <v/>
      </c>
      <c r="AD298" s="127" t="str">
        <f t="shared" si="137"/>
        <v/>
      </c>
      <c r="AE298" s="127" t="str">
        <f t="shared" si="138"/>
        <v/>
      </c>
      <c r="AF298" s="213" t="str">
        <f t="shared" si="164"/>
        <v/>
      </c>
      <c r="AG298" s="141"/>
      <c r="AH298" s="211"/>
      <c r="AI298" s="211" t="str">
        <f t="shared" si="139"/>
        <v/>
      </c>
      <c r="AJ298" s="153" t="str">
        <f t="shared" si="160"/>
        <v/>
      </c>
      <c r="AK298" s="153" t="str">
        <f t="shared" si="140"/>
        <v/>
      </c>
      <c r="AL298" s="153" t="str">
        <f t="shared" si="141"/>
        <v/>
      </c>
      <c r="AM298" s="141"/>
      <c r="AN298" s="211"/>
      <c r="AO298" s="211" t="str">
        <f t="shared" si="142"/>
        <v/>
      </c>
      <c r="AP298" s="153" t="str">
        <f t="shared" si="161"/>
        <v/>
      </c>
      <c r="AQ298" s="153" t="str">
        <f t="shared" si="143"/>
        <v/>
      </c>
      <c r="AR298" s="153" t="str">
        <f t="shared" si="144"/>
        <v/>
      </c>
      <c r="AS298" s="141"/>
      <c r="AT298" s="211"/>
      <c r="AU298" s="211" t="str">
        <f t="shared" si="145"/>
        <v/>
      </c>
      <c r="AV298" s="153" t="str">
        <f t="shared" si="162"/>
        <v/>
      </c>
      <c r="AW298" s="153" t="str">
        <f t="shared" si="146"/>
        <v/>
      </c>
      <c r="AX298" s="153" t="str">
        <f t="shared" si="147"/>
        <v/>
      </c>
    </row>
    <row r="299" spans="1:50" ht="29.45" customHeight="1" x14ac:dyDescent="0.25">
      <c r="A299" s="216" t="str">
        <f>IF(B299="","",MAX($A$8:A298)+1)</f>
        <v/>
      </c>
      <c r="B299" s="216" t="str">
        <f>IF('N-Bedarf SK'!B299="","",'N-Bedarf SK'!B299)</f>
        <v/>
      </c>
      <c r="C299" s="217" t="str">
        <f>IF('N-Bedarf SK'!D299="","",'N-Bedarf SK'!D299)</f>
        <v/>
      </c>
      <c r="D299" s="218" t="str">
        <f>IF('N-Bedarf SK'!C299="","",'N-Bedarf SK'!C299)</f>
        <v/>
      </c>
      <c r="E299" s="219" t="str">
        <f>IF('N-Bedarf SK'!AE299="","",'N-Bedarf SK'!AE299)</f>
        <v/>
      </c>
      <c r="F299" s="219"/>
      <c r="G299" s="219"/>
      <c r="H299" s="345" t="str">
        <f t="shared" si="148"/>
        <v/>
      </c>
      <c r="I299" s="345" t="str">
        <f t="shared" si="149"/>
        <v/>
      </c>
      <c r="J299" s="345" t="str">
        <f t="shared" si="150"/>
        <v/>
      </c>
      <c r="K299" s="220">
        <f t="shared" si="163"/>
        <v>0</v>
      </c>
      <c r="L299" s="220">
        <f t="shared" si="151"/>
        <v>0</v>
      </c>
      <c r="M299" s="220">
        <f t="shared" si="152"/>
        <v>0</v>
      </c>
      <c r="N299" s="220" t="str">
        <f t="shared" si="153"/>
        <v/>
      </c>
      <c r="O299" s="220" t="str">
        <f t="shared" si="154"/>
        <v/>
      </c>
      <c r="P299" s="220" t="str">
        <f t="shared" si="155"/>
        <v/>
      </c>
      <c r="Q299" s="214" t="str">
        <f t="shared" si="132"/>
        <v/>
      </c>
      <c r="R299" s="141"/>
      <c r="S299" s="211"/>
      <c r="T299" s="211" t="str">
        <f t="shared" si="133"/>
        <v/>
      </c>
      <c r="U299" s="127" t="str">
        <f t="shared" si="156"/>
        <v/>
      </c>
      <c r="V299" s="127" t="str">
        <f t="shared" si="157"/>
        <v/>
      </c>
      <c r="W299" s="127" t="str">
        <f t="shared" si="134"/>
        <v/>
      </c>
      <c r="X299" s="127" t="str">
        <f t="shared" si="135"/>
        <v/>
      </c>
      <c r="Y299" s="141"/>
      <c r="Z299" s="211"/>
      <c r="AA299" s="212" t="str">
        <f t="shared" si="136"/>
        <v/>
      </c>
      <c r="AB299" s="127" t="str">
        <f t="shared" si="158"/>
        <v/>
      </c>
      <c r="AC299" s="127" t="str">
        <f t="shared" si="159"/>
        <v/>
      </c>
      <c r="AD299" s="127" t="str">
        <f t="shared" si="137"/>
        <v/>
      </c>
      <c r="AE299" s="127" t="str">
        <f t="shared" si="138"/>
        <v/>
      </c>
      <c r="AF299" s="213" t="str">
        <f t="shared" si="164"/>
        <v/>
      </c>
      <c r="AG299" s="141"/>
      <c r="AH299" s="211"/>
      <c r="AI299" s="211" t="str">
        <f t="shared" si="139"/>
        <v/>
      </c>
      <c r="AJ299" s="153" t="str">
        <f t="shared" si="160"/>
        <v/>
      </c>
      <c r="AK299" s="153" t="str">
        <f t="shared" si="140"/>
        <v/>
      </c>
      <c r="AL299" s="153" t="str">
        <f t="shared" si="141"/>
        <v/>
      </c>
      <c r="AM299" s="141"/>
      <c r="AN299" s="211"/>
      <c r="AO299" s="211" t="str">
        <f t="shared" si="142"/>
        <v/>
      </c>
      <c r="AP299" s="153" t="str">
        <f t="shared" si="161"/>
        <v/>
      </c>
      <c r="AQ299" s="153" t="str">
        <f t="shared" si="143"/>
        <v/>
      </c>
      <c r="AR299" s="153" t="str">
        <f t="shared" si="144"/>
        <v/>
      </c>
      <c r="AS299" s="141"/>
      <c r="AT299" s="211"/>
      <c r="AU299" s="211" t="str">
        <f t="shared" si="145"/>
        <v/>
      </c>
      <c r="AV299" s="153" t="str">
        <f t="shared" si="162"/>
        <v/>
      </c>
      <c r="AW299" s="153" t="str">
        <f t="shared" si="146"/>
        <v/>
      </c>
      <c r="AX299" s="153" t="str">
        <f t="shared" si="147"/>
        <v/>
      </c>
    </row>
    <row r="300" spans="1:50" ht="29.45" customHeight="1" x14ac:dyDescent="0.25">
      <c r="A300" s="216" t="str">
        <f>IF(B300="","",MAX($A$8:A299)+1)</f>
        <v/>
      </c>
      <c r="B300" s="216" t="str">
        <f>IF('N-Bedarf SK'!B300="","",'N-Bedarf SK'!B300)</f>
        <v/>
      </c>
      <c r="C300" s="217" t="str">
        <f>IF('N-Bedarf SK'!D300="","",'N-Bedarf SK'!D300)</f>
        <v/>
      </c>
      <c r="D300" s="218" t="str">
        <f>IF('N-Bedarf SK'!C300="","",'N-Bedarf SK'!C300)</f>
        <v/>
      </c>
      <c r="E300" s="219" t="str">
        <f>IF('N-Bedarf SK'!AE300="","",'N-Bedarf SK'!AE300)</f>
        <v/>
      </c>
      <c r="F300" s="219"/>
      <c r="G300" s="219"/>
      <c r="H300" s="345" t="str">
        <f t="shared" si="148"/>
        <v/>
      </c>
      <c r="I300" s="345" t="str">
        <f t="shared" si="149"/>
        <v/>
      </c>
      <c r="J300" s="345" t="str">
        <f t="shared" si="150"/>
        <v/>
      </c>
      <c r="K300" s="220">
        <f t="shared" si="163"/>
        <v>0</v>
      </c>
      <c r="L300" s="220">
        <f t="shared" si="151"/>
        <v>0</v>
      </c>
      <c r="M300" s="220">
        <f t="shared" si="152"/>
        <v>0</v>
      </c>
      <c r="N300" s="220" t="str">
        <f t="shared" si="153"/>
        <v/>
      </c>
      <c r="O300" s="220" t="str">
        <f t="shared" si="154"/>
        <v/>
      </c>
      <c r="P300" s="220" t="str">
        <f t="shared" si="155"/>
        <v/>
      </c>
      <c r="Q300" s="214" t="str">
        <f t="shared" si="132"/>
        <v/>
      </c>
      <c r="R300" s="141"/>
      <c r="S300" s="211"/>
      <c r="T300" s="211" t="str">
        <f t="shared" si="133"/>
        <v/>
      </c>
      <c r="U300" s="127" t="str">
        <f t="shared" si="156"/>
        <v/>
      </c>
      <c r="V300" s="127" t="str">
        <f t="shared" si="157"/>
        <v/>
      </c>
      <c r="W300" s="127" t="str">
        <f t="shared" si="134"/>
        <v/>
      </c>
      <c r="X300" s="127" t="str">
        <f t="shared" si="135"/>
        <v/>
      </c>
      <c r="Y300" s="141"/>
      <c r="Z300" s="211"/>
      <c r="AA300" s="212" t="str">
        <f t="shared" si="136"/>
        <v/>
      </c>
      <c r="AB300" s="127" t="str">
        <f t="shared" si="158"/>
        <v/>
      </c>
      <c r="AC300" s="127" t="str">
        <f t="shared" si="159"/>
        <v/>
      </c>
      <c r="AD300" s="127" t="str">
        <f t="shared" si="137"/>
        <v/>
      </c>
      <c r="AE300" s="127" t="str">
        <f t="shared" si="138"/>
        <v/>
      </c>
      <c r="AF300" s="213" t="str">
        <f t="shared" si="164"/>
        <v/>
      </c>
      <c r="AG300" s="141"/>
      <c r="AH300" s="211"/>
      <c r="AI300" s="211" t="str">
        <f t="shared" si="139"/>
        <v/>
      </c>
      <c r="AJ300" s="153" t="str">
        <f t="shared" si="160"/>
        <v/>
      </c>
      <c r="AK300" s="153" t="str">
        <f t="shared" si="140"/>
        <v/>
      </c>
      <c r="AL300" s="153" t="str">
        <f t="shared" si="141"/>
        <v/>
      </c>
      <c r="AM300" s="141"/>
      <c r="AN300" s="211"/>
      <c r="AO300" s="211" t="str">
        <f t="shared" si="142"/>
        <v/>
      </c>
      <c r="AP300" s="153" t="str">
        <f t="shared" si="161"/>
        <v/>
      </c>
      <c r="AQ300" s="153" t="str">
        <f t="shared" si="143"/>
        <v/>
      </c>
      <c r="AR300" s="153" t="str">
        <f t="shared" si="144"/>
        <v/>
      </c>
      <c r="AS300" s="141"/>
      <c r="AT300" s="211"/>
      <c r="AU300" s="211" t="str">
        <f t="shared" si="145"/>
        <v/>
      </c>
      <c r="AV300" s="153" t="str">
        <f t="shared" si="162"/>
        <v/>
      </c>
      <c r="AW300" s="153" t="str">
        <f t="shared" si="146"/>
        <v/>
      </c>
      <c r="AX300" s="153" t="str">
        <f t="shared" si="147"/>
        <v/>
      </c>
    </row>
    <row r="301" spans="1:50" ht="29.45" customHeight="1" x14ac:dyDescent="0.25">
      <c r="A301" s="216" t="str">
        <f>IF(B301="","",MAX($A$8:A300)+1)</f>
        <v/>
      </c>
      <c r="B301" s="216" t="str">
        <f>IF('N-Bedarf SK'!B301="","",'N-Bedarf SK'!B301)</f>
        <v/>
      </c>
      <c r="C301" s="217" t="str">
        <f>IF('N-Bedarf SK'!D301="","",'N-Bedarf SK'!D301)</f>
        <v/>
      </c>
      <c r="D301" s="218" t="str">
        <f>IF('N-Bedarf SK'!C301="","",'N-Bedarf SK'!C301)</f>
        <v/>
      </c>
      <c r="E301" s="219" t="str">
        <f>IF('N-Bedarf SK'!AE301="","",'N-Bedarf SK'!AE301)</f>
        <v/>
      </c>
      <c r="F301" s="219"/>
      <c r="G301" s="219"/>
      <c r="H301" s="345" t="str">
        <f t="shared" si="148"/>
        <v/>
      </c>
      <c r="I301" s="345" t="str">
        <f t="shared" si="149"/>
        <v/>
      </c>
      <c r="J301" s="345" t="str">
        <f t="shared" si="150"/>
        <v/>
      </c>
      <c r="K301" s="220">
        <f t="shared" si="163"/>
        <v>0</v>
      </c>
      <c r="L301" s="220">
        <f t="shared" si="151"/>
        <v>0</v>
      </c>
      <c r="M301" s="220">
        <f t="shared" si="152"/>
        <v>0</v>
      </c>
      <c r="N301" s="220" t="str">
        <f t="shared" si="153"/>
        <v/>
      </c>
      <c r="O301" s="220" t="str">
        <f t="shared" si="154"/>
        <v/>
      </c>
      <c r="P301" s="220" t="str">
        <f t="shared" si="155"/>
        <v/>
      </c>
      <c r="Q301" s="214" t="str">
        <f t="shared" si="132"/>
        <v/>
      </c>
      <c r="R301" s="141"/>
      <c r="S301" s="211"/>
      <c r="T301" s="211" t="str">
        <f t="shared" si="133"/>
        <v/>
      </c>
      <c r="U301" s="127" t="str">
        <f t="shared" si="156"/>
        <v/>
      </c>
      <c r="V301" s="127" t="str">
        <f t="shared" si="157"/>
        <v/>
      </c>
      <c r="W301" s="127" t="str">
        <f t="shared" si="134"/>
        <v/>
      </c>
      <c r="X301" s="127" t="str">
        <f t="shared" si="135"/>
        <v/>
      </c>
      <c r="Y301" s="141"/>
      <c r="Z301" s="211"/>
      <c r="AA301" s="212" t="str">
        <f t="shared" si="136"/>
        <v/>
      </c>
      <c r="AB301" s="127" t="str">
        <f t="shared" si="158"/>
        <v/>
      </c>
      <c r="AC301" s="127" t="str">
        <f t="shared" si="159"/>
        <v/>
      </c>
      <c r="AD301" s="127" t="str">
        <f t="shared" si="137"/>
        <v/>
      </c>
      <c r="AE301" s="127" t="str">
        <f t="shared" si="138"/>
        <v/>
      </c>
      <c r="AF301" s="213" t="str">
        <f t="shared" si="164"/>
        <v/>
      </c>
      <c r="AG301" s="141"/>
      <c r="AH301" s="211"/>
      <c r="AI301" s="211" t="str">
        <f t="shared" si="139"/>
        <v/>
      </c>
      <c r="AJ301" s="153" t="str">
        <f t="shared" si="160"/>
        <v/>
      </c>
      <c r="AK301" s="153" t="str">
        <f t="shared" si="140"/>
        <v/>
      </c>
      <c r="AL301" s="153" t="str">
        <f t="shared" si="141"/>
        <v/>
      </c>
      <c r="AM301" s="141"/>
      <c r="AN301" s="211"/>
      <c r="AO301" s="211" t="str">
        <f t="shared" si="142"/>
        <v/>
      </c>
      <c r="AP301" s="153" t="str">
        <f t="shared" si="161"/>
        <v/>
      </c>
      <c r="AQ301" s="153" t="str">
        <f t="shared" si="143"/>
        <v/>
      </c>
      <c r="AR301" s="153" t="str">
        <f t="shared" si="144"/>
        <v/>
      </c>
      <c r="AS301" s="141"/>
      <c r="AT301" s="211"/>
      <c r="AU301" s="211" t="str">
        <f t="shared" si="145"/>
        <v/>
      </c>
      <c r="AV301" s="153" t="str">
        <f t="shared" si="162"/>
        <v/>
      </c>
      <c r="AW301" s="153" t="str">
        <f t="shared" si="146"/>
        <v/>
      </c>
      <c r="AX301" s="153" t="str">
        <f t="shared" si="147"/>
        <v/>
      </c>
    </row>
    <row r="302" spans="1:50" ht="29.45" customHeight="1" x14ac:dyDescent="0.25">
      <c r="A302" s="216" t="str">
        <f>IF(B302="","",MAX($A$8:A301)+1)</f>
        <v/>
      </c>
      <c r="B302" s="216" t="str">
        <f>IF('N-Bedarf SK'!B302="","",'N-Bedarf SK'!B302)</f>
        <v/>
      </c>
      <c r="C302" s="217" t="str">
        <f>IF('N-Bedarf SK'!D302="","",'N-Bedarf SK'!D302)</f>
        <v/>
      </c>
      <c r="D302" s="218" t="str">
        <f>IF('N-Bedarf SK'!C302="","",'N-Bedarf SK'!C302)</f>
        <v/>
      </c>
      <c r="E302" s="219" t="str">
        <f>IF('N-Bedarf SK'!AE302="","",'N-Bedarf SK'!AE302)</f>
        <v/>
      </c>
      <c r="F302" s="219"/>
      <c r="G302" s="219"/>
      <c r="H302" s="345" t="str">
        <f t="shared" si="148"/>
        <v/>
      </c>
      <c r="I302" s="345" t="str">
        <f t="shared" si="149"/>
        <v/>
      </c>
      <c r="J302" s="345" t="str">
        <f t="shared" si="150"/>
        <v/>
      </c>
      <c r="K302" s="220">
        <f t="shared" si="163"/>
        <v>0</v>
      </c>
      <c r="L302" s="220">
        <f t="shared" si="151"/>
        <v>0</v>
      </c>
      <c r="M302" s="220">
        <f t="shared" si="152"/>
        <v>0</v>
      </c>
      <c r="N302" s="220" t="str">
        <f t="shared" si="153"/>
        <v/>
      </c>
      <c r="O302" s="220" t="str">
        <f t="shared" si="154"/>
        <v/>
      </c>
      <c r="P302" s="220" t="str">
        <f t="shared" si="155"/>
        <v/>
      </c>
      <c r="Q302" s="214" t="str">
        <f t="shared" si="132"/>
        <v/>
      </c>
      <c r="R302" s="141"/>
      <c r="S302" s="211"/>
      <c r="T302" s="211" t="str">
        <f t="shared" si="133"/>
        <v/>
      </c>
      <c r="U302" s="127" t="str">
        <f t="shared" si="156"/>
        <v/>
      </c>
      <c r="V302" s="127" t="str">
        <f t="shared" si="157"/>
        <v/>
      </c>
      <c r="W302" s="127" t="str">
        <f t="shared" si="134"/>
        <v/>
      </c>
      <c r="X302" s="127" t="str">
        <f t="shared" si="135"/>
        <v/>
      </c>
      <c r="Y302" s="141"/>
      <c r="Z302" s="211"/>
      <c r="AA302" s="212" t="str">
        <f t="shared" si="136"/>
        <v/>
      </c>
      <c r="AB302" s="127" t="str">
        <f t="shared" si="158"/>
        <v/>
      </c>
      <c r="AC302" s="127" t="str">
        <f t="shared" si="159"/>
        <v/>
      </c>
      <c r="AD302" s="127" t="str">
        <f t="shared" si="137"/>
        <v/>
      </c>
      <c r="AE302" s="127" t="str">
        <f t="shared" si="138"/>
        <v/>
      </c>
      <c r="AF302" s="213" t="str">
        <f t="shared" si="164"/>
        <v/>
      </c>
      <c r="AG302" s="141"/>
      <c r="AH302" s="211"/>
      <c r="AI302" s="211" t="str">
        <f t="shared" si="139"/>
        <v/>
      </c>
      <c r="AJ302" s="153" t="str">
        <f t="shared" si="160"/>
        <v/>
      </c>
      <c r="AK302" s="153" t="str">
        <f t="shared" si="140"/>
        <v/>
      </c>
      <c r="AL302" s="153" t="str">
        <f t="shared" si="141"/>
        <v/>
      </c>
      <c r="AM302" s="141"/>
      <c r="AN302" s="211"/>
      <c r="AO302" s="211" t="str">
        <f t="shared" si="142"/>
        <v/>
      </c>
      <c r="AP302" s="153" t="str">
        <f t="shared" si="161"/>
        <v/>
      </c>
      <c r="AQ302" s="153" t="str">
        <f t="shared" si="143"/>
        <v/>
      </c>
      <c r="AR302" s="153" t="str">
        <f t="shared" si="144"/>
        <v/>
      </c>
      <c r="AS302" s="141"/>
      <c r="AT302" s="211"/>
      <c r="AU302" s="211" t="str">
        <f t="shared" si="145"/>
        <v/>
      </c>
      <c r="AV302" s="153" t="str">
        <f t="shared" si="162"/>
        <v/>
      </c>
      <c r="AW302" s="153" t="str">
        <f t="shared" si="146"/>
        <v/>
      </c>
      <c r="AX302" s="153" t="str">
        <f t="shared" si="147"/>
        <v/>
      </c>
    </row>
    <row r="303" spans="1:50" ht="29.45" customHeight="1" x14ac:dyDescent="0.25">
      <c r="A303" s="216" t="str">
        <f>IF(B303="","",MAX($A$8:A302)+1)</f>
        <v/>
      </c>
      <c r="B303" s="216" t="str">
        <f>IF('N-Bedarf SK'!B303="","",'N-Bedarf SK'!B303)</f>
        <v/>
      </c>
      <c r="C303" s="217" t="str">
        <f>IF('N-Bedarf SK'!D303="","",'N-Bedarf SK'!D303)</f>
        <v/>
      </c>
      <c r="D303" s="218" t="str">
        <f>IF('N-Bedarf SK'!C303="","",'N-Bedarf SK'!C303)</f>
        <v/>
      </c>
      <c r="E303" s="219" t="str">
        <f>IF('N-Bedarf SK'!AE303="","",'N-Bedarf SK'!AE303)</f>
        <v/>
      </c>
      <c r="F303" s="219"/>
      <c r="G303" s="219"/>
      <c r="H303" s="345" t="str">
        <f t="shared" si="148"/>
        <v/>
      </c>
      <c r="I303" s="345" t="str">
        <f t="shared" si="149"/>
        <v/>
      </c>
      <c r="J303" s="345" t="str">
        <f t="shared" si="150"/>
        <v/>
      </c>
      <c r="K303" s="220">
        <f t="shared" si="163"/>
        <v>0</v>
      </c>
      <c r="L303" s="220">
        <f t="shared" si="151"/>
        <v>0</v>
      </c>
      <c r="M303" s="220">
        <f t="shared" si="152"/>
        <v>0</v>
      </c>
      <c r="N303" s="220" t="str">
        <f t="shared" si="153"/>
        <v/>
      </c>
      <c r="O303" s="220" t="str">
        <f t="shared" si="154"/>
        <v/>
      </c>
      <c r="P303" s="220" t="str">
        <f t="shared" si="155"/>
        <v/>
      </c>
      <c r="Q303" s="214" t="str">
        <f t="shared" si="132"/>
        <v/>
      </c>
      <c r="R303" s="141"/>
      <c r="S303" s="211"/>
      <c r="T303" s="211" t="str">
        <f t="shared" si="133"/>
        <v/>
      </c>
      <c r="U303" s="127" t="str">
        <f t="shared" si="156"/>
        <v/>
      </c>
      <c r="V303" s="127" t="str">
        <f t="shared" si="157"/>
        <v/>
      </c>
      <c r="W303" s="127" t="str">
        <f t="shared" si="134"/>
        <v/>
      </c>
      <c r="X303" s="127" t="str">
        <f t="shared" si="135"/>
        <v/>
      </c>
      <c r="Y303" s="141"/>
      <c r="Z303" s="211"/>
      <c r="AA303" s="212" t="str">
        <f t="shared" si="136"/>
        <v/>
      </c>
      <c r="AB303" s="127" t="str">
        <f t="shared" si="158"/>
        <v/>
      </c>
      <c r="AC303" s="127" t="str">
        <f t="shared" si="159"/>
        <v/>
      </c>
      <c r="AD303" s="127" t="str">
        <f t="shared" si="137"/>
        <v/>
      </c>
      <c r="AE303" s="127" t="str">
        <f t="shared" si="138"/>
        <v/>
      </c>
      <c r="AF303" s="213" t="str">
        <f t="shared" si="164"/>
        <v/>
      </c>
      <c r="AG303" s="141"/>
      <c r="AH303" s="211"/>
      <c r="AI303" s="211" t="str">
        <f t="shared" si="139"/>
        <v/>
      </c>
      <c r="AJ303" s="153" t="str">
        <f t="shared" si="160"/>
        <v/>
      </c>
      <c r="AK303" s="153" t="str">
        <f t="shared" si="140"/>
        <v/>
      </c>
      <c r="AL303" s="153" t="str">
        <f t="shared" si="141"/>
        <v/>
      </c>
      <c r="AM303" s="141"/>
      <c r="AN303" s="211"/>
      <c r="AO303" s="211" t="str">
        <f t="shared" si="142"/>
        <v/>
      </c>
      <c r="AP303" s="153" t="str">
        <f t="shared" si="161"/>
        <v/>
      </c>
      <c r="AQ303" s="153" t="str">
        <f t="shared" si="143"/>
        <v/>
      </c>
      <c r="AR303" s="153" t="str">
        <f t="shared" si="144"/>
        <v/>
      </c>
      <c r="AS303" s="141"/>
      <c r="AT303" s="211"/>
      <c r="AU303" s="211" t="str">
        <f t="shared" si="145"/>
        <v/>
      </c>
      <c r="AV303" s="153" t="str">
        <f t="shared" si="162"/>
        <v/>
      </c>
      <c r="AW303" s="153" t="str">
        <f t="shared" si="146"/>
        <v/>
      </c>
      <c r="AX303" s="153" t="str">
        <f t="shared" si="147"/>
        <v/>
      </c>
    </row>
    <row r="304" spans="1:50" ht="29.45" customHeight="1" x14ac:dyDescent="0.25">
      <c r="A304" s="216" t="str">
        <f>IF(B304="","",MAX($A$8:A303)+1)</f>
        <v/>
      </c>
      <c r="B304" s="216" t="str">
        <f>IF('N-Bedarf SK'!B304="","",'N-Bedarf SK'!B304)</f>
        <v/>
      </c>
      <c r="C304" s="217" t="str">
        <f>IF('N-Bedarf SK'!D304="","",'N-Bedarf SK'!D304)</f>
        <v/>
      </c>
      <c r="D304" s="218" t="str">
        <f>IF('N-Bedarf SK'!C304="","",'N-Bedarf SK'!C304)</f>
        <v/>
      </c>
      <c r="E304" s="219" t="str">
        <f>IF('N-Bedarf SK'!AE304="","",'N-Bedarf SK'!AE304)</f>
        <v/>
      </c>
      <c r="F304" s="219"/>
      <c r="G304" s="219"/>
      <c r="H304" s="345" t="str">
        <f t="shared" si="148"/>
        <v/>
      </c>
      <c r="I304" s="345" t="str">
        <f t="shared" si="149"/>
        <v/>
      </c>
      <c r="J304" s="345" t="str">
        <f t="shared" si="150"/>
        <v/>
      </c>
      <c r="K304" s="220">
        <f t="shared" si="163"/>
        <v>0</v>
      </c>
      <c r="L304" s="220">
        <f t="shared" si="151"/>
        <v>0</v>
      </c>
      <c r="M304" s="220">
        <f t="shared" si="152"/>
        <v>0</v>
      </c>
      <c r="N304" s="220" t="str">
        <f t="shared" si="153"/>
        <v/>
      </c>
      <c r="O304" s="220" t="str">
        <f t="shared" si="154"/>
        <v/>
      </c>
      <c r="P304" s="220" t="str">
        <f t="shared" si="155"/>
        <v/>
      </c>
      <c r="Q304" s="214" t="str">
        <f t="shared" si="132"/>
        <v/>
      </c>
      <c r="R304" s="141"/>
      <c r="S304" s="211"/>
      <c r="T304" s="211" t="str">
        <f t="shared" si="133"/>
        <v/>
      </c>
      <c r="U304" s="127" t="str">
        <f t="shared" si="156"/>
        <v/>
      </c>
      <c r="V304" s="127" t="str">
        <f t="shared" si="157"/>
        <v/>
      </c>
      <c r="W304" s="127" t="str">
        <f t="shared" si="134"/>
        <v/>
      </c>
      <c r="X304" s="127" t="str">
        <f t="shared" si="135"/>
        <v/>
      </c>
      <c r="Y304" s="141"/>
      <c r="Z304" s="211"/>
      <c r="AA304" s="212" t="str">
        <f t="shared" si="136"/>
        <v/>
      </c>
      <c r="AB304" s="127" t="str">
        <f t="shared" si="158"/>
        <v/>
      </c>
      <c r="AC304" s="127" t="str">
        <f t="shared" si="159"/>
        <v/>
      </c>
      <c r="AD304" s="127" t="str">
        <f t="shared" si="137"/>
        <v/>
      </c>
      <c r="AE304" s="127" t="str">
        <f t="shared" si="138"/>
        <v/>
      </c>
      <c r="AF304" s="213" t="str">
        <f t="shared" si="164"/>
        <v/>
      </c>
      <c r="AG304" s="141"/>
      <c r="AH304" s="211"/>
      <c r="AI304" s="211" t="str">
        <f t="shared" si="139"/>
        <v/>
      </c>
      <c r="AJ304" s="153" t="str">
        <f t="shared" si="160"/>
        <v/>
      </c>
      <c r="AK304" s="153" t="str">
        <f t="shared" si="140"/>
        <v/>
      </c>
      <c r="AL304" s="153" t="str">
        <f t="shared" si="141"/>
        <v/>
      </c>
      <c r="AM304" s="141"/>
      <c r="AN304" s="211"/>
      <c r="AO304" s="211" t="str">
        <f t="shared" si="142"/>
        <v/>
      </c>
      <c r="AP304" s="153" t="str">
        <f t="shared" si="161"/>
        <v/>
      </c>
      <c r="AQ304" s="153" t="str">
        <f t="shared" si="143"/>
        <v/>
      </c>
      <c r="AR304" s="153" t="str">
        <f t="shared" si="144"/>
        <v/>
      </c>
      <c r="AS304" s="141"/>
      <c r="AT304" s="211"/>
      <c r="AU304" s="211" t="str">
        <f t="shared" si="145"/>
        <v/>
      </c>
      <c r="AV304" s="153" t="str">
        <f t="shared" si="162"/>
        <v/>
      </c>
      <c r="AW304" s="153" t="str">
        <f t="shared" si="146"/>
        <v/>
      </c>
      <c r="AX304" s="153" t="str">
        <f t="shared" si="147"/>
        <v/>
      </c>
    </row>
    <row r="305" spans="1:50" ht="29.45" customHeight="1" x14ac:dyDescent="0.25">
      <c r="A305" s="216" t="str">
        <f>IF(B305="","",MAX($A$8:A304)+1)</f>
        <v/>
      </c>
      <c r="B305" s="216" t="str">
        <f>IF('N-Bedarf SK'!B305="","",'N-Bedarf SK'!B305)</f>
        <v/>
      </c>
      <c r="C305" s="217" t="str">
        <f>IF('N-Bedarf SK'!D305="","",'N-Bedarf SK'!D305)</f>
        <v/>
      </c>
      <c r="D305" s="218" t="str">
        <f>IF('N-Bedarf SK'!C305="","",'N-Bedarf SK'!C305)</f>
        <v/>
      </c>
      <c r="E305" s="219" t="str">
        <f>IF('N-Bedarf SK'!AE305="","",'N-Bedarf SK'!AE305)</f>
        <v/>
      </c>
      <c r="F305" s="219"/>
      <c r="G305" s="219"/>
      <c r="H305" s="345" t="str">
        <f t="shared" si="148"/>
        <v/>
      </c>
      <c r="I305" s="345" t="str">
        <f t="shared" si="149"/>
        <v/>
      </c>
      <c r="J305" s="345" t="str">
        <f t="shared" si="150"/>
        <v/>
      </c>
      <c r="K305" s="220">
        <f t="shared" si="163"/>
        <v>0</v>
      </c>
      <c r="L305" s="220">
        <f t="shared" si="151"/>
        <v>0</v>
      </c>
      <c r="M305" s="220">
        <f t="shared" si="152"/>
        <v>0</v>
      </c>
      <c r="N305" s="220" t="str">
        <f t="shared" si="153"/>
        <v/>
      </c>
      <c r="O305" s="220" t="str">
        <f t="shared" si="154"/>
        <v/>
      </c>
      <c r="P305" s="220" t="str">
        <f t="shared" si="155"/>
        <v/>
      </c>
      <c r="Q305" s="214" t="str">
        <f t="shared" si="132"/>
        <v/>
      </c>
      <c r="R305" s="141"/>
      <c r="S305" s="211"/>
      <c r="T305" s="211" t="str">
        <f t="shared" si="133"/>
        <v/>
      </c>
      <c r="U305" s="127" t="str">
        <f t="shared" si="156"/>
        <v/>
      </c>
      <c r="V305" s="127" t="str">
        <f t="shared" si="157"/>
        <v/>
      </c>
      <c r="W305" s="127" t="str">
        <f t="shared" si="134"/>
        <v/>
      </c>
      <c r="X305" s="127" t="str">
        <f t="shared" si="135"/>
        <v/>
      </c>
      <c r="Y305" s="141"/>
      <c r="Z305" s="211"/>
      <c r="AA305" s="212" t="str">
        <f t="shared" si="136"/>
        <v/>
      </c>
      <c r="AB305" s="127" t="str">
        <f t="shared" si="158"/>
        <v/>
      </c>
      <c r="AC305" s="127" t="str">
        <f t="shared" si="159"/>
        <v/>
      </c>
      <c r="AD305" s="127" t="str">
        <f t="shared" si="137"/>
        <v/>
      </c>
      <c r="AE305" s="127" t="str">
        <f t="shared" si="138"/>
        <v/>
      </c>
      <c r="AF305" s="213" t="str">
        <f t="shared" si="164"/>
        <v/>
      </c>
      <c r="AG305" s="141"/>
      <c r="AH305" s="211"/>
      <c r="AI305" s="211" t="str">
        <f t="shared" si="139"/>
        <v/>
      </c>
      <c r="AJ305" s="153" t="str">
        <f t="shared" si="160"/>
        <v/>
      </c>
      <c r="AK305" s="153" t="str">
        <f t="shared" si="140"/>
        <v/>
      </c>
      <c r="AL305" s="153" t="str">
        <f t="shared" si="141"/>
        <v/>
      </c>
      <c r="AM305" s="141"/>
      <c r="AN305" s="211"/>
      <c r="AO305" s="211" t="str">
        <f t="shared" si="142"/>
        <v/>
      </c>
      <c r="AP305" s="153" t="str">
        <f t="shared" si="161"/>
        <v/>
      </c>
      <c r="AQ305" s="153" t="str">
        <f t="shared" si="143"/>
        <v/>
      </c>
      <c r="AR305" s="153" t="str">
        <f t="shared" si="144"/>
        <v/>
      </c>
      <c r="AS305" s="141"/>
      <c r="AT305" s="211"/>
      <c r="AU305" s="211" t="str">
        <f t="shared" si="145"/>
        <v/>
      </c>
      <c r="AV305" s="153" t="str">
        <f t="shared" si="162"/>
        <v/>
      </c>
      <c r="AW305" s="153" t="str">
        <f t="shared" si="146"/>
        <v/>
      </c>
      <c r="AX305" s="153" t="str">
        <f t="shared" si="147"/>
        <v/>
      </c>
    </row>
    <row r="306" spans="1:50" ht="29.45" customHeight="1" x14ac:dyDescent="0.25">
      <c r="A306" s="216" t="str">
        <f>IF(B306="","",MAX($A$8:A305)+1)</f>
        <v/>
      </c>
      <c r="B306" s="216" t="str">
        <f>IF('N-Bedarf SK'!B306="","",'N-Bedarf SK'!B306)</f>
        <v/>
      </c>
      <c r="C306" s="217" t="str">
        <f>IF('N-Bedarf SK'!D306="","",'N-Bedarf SK'!D306)</f>
        <v/>
      </c>
      <c r="D306" s="218" t="str">
        <f>IF('N-Bedarf SK'!C306="","",'N-Bedarf SK'!C306)</f>
        <v/>
      </c>
      <c r="E306" s="219" t="str">
        <f>IF('N-Bedarf SK'!AE306="","",'N-Bedarf SK'!AE306)</f>
        <v/>
      </c>
      <c r="F306" s="219"/>
      <c r="G306" s="219"/>
      <c r="H306" s="345" t="str">
        <f t="shared" si="148"/>
        <v/>
      </c>
      <c r="I306" s="345" t="str">
        <f t="shared" si="149"/>
        <v/>
      </c>
      <c r="J306" s="345" t="str">
        <f t="shared" si="150"/>
        <v/>
      </c>
      <c r="K306" s="220">
        <f t="shared" si="163"/>
        <v>0</v>
      </c>
      <c r="L306" s="220">
        <f t="shared" si="151"/>
        <v>0</v>
      </c>
      <c r="M306" s="220">
        <f t="shared" si="152"/>
        <v>0</v>
      </c>
      <c r="N306" s="220" t="str">
        <f t="shared" si="153"/>
        <v/>
      </c>
      <c r="O306" s="220" t="str">
        <f t="shared" si="154"/>
        <v/>
      </c>
      <c r="P306" s="220" t="str">
        <f t="shared" si="155"/>
        <v/>
      </c>
      <c r="Q306" s="214" t="str">
        <f t="shared" si="132"/>
        <v/>
      </c>
      <c r="R306" s="141"/>
      <c r="S306" s="211"/>
      <c r="T306" s="211" t="str">
        <f t="shared" si="133"/>
        <v/>
      </c>
      <c r="U306" s="127" t="str">
        <f t="shared" si="156"/>
        <v/>
      </c>
      <c r="V306" s="127" t="str">
        <f t="shared" si="157"/>
        <v/>
      </c>
      <c r="W306" s="127" t="str">
        <f t="shared" si="134"/>
        <v/>
      </c>
      <c r="X306" s="127" t="str">
        <f t="shared" si="135"/>
        <v/>
      </c>
      <c r="Y306" s="141"/>
      <c r="Z306" s="211"/>
      <c r="AA306" s="212" t="str">
        <f t="shared" si="136"/>
        <v/>
      </c>
      <c r="AB306" s="127" t="str">
        <f t="shared" si="158"/>
        <v/>
      </c>
      <c r="AC306" s="127" t="str">
        <f t="shared" si="159"/>
        <v/>
      </c>
      <c r="AD306" s="127" t="str">
        <f t="shared" si="137"/>
        <v/>
      </c>
      <c r="AE306" s="127" t="str">
        <f t="shared" si="138"/>
        <v/>
      </c>
      <c r="AF306" s="213" t="str">
        <f t="shared" si="164"/>
        <v/>
      </c>
      <c r="AG306" s="141"/>
      <c r="AH306" s="211"/>
      <c r="AI306" s="211" t="str">
        <f t="shared" si="139"/>
        <v/>
      </c>
      <c r="AJ306" s="153" t="str">
        <f t="shared" si="160"/>
        <v/>
      </c>
      <c r="AK306" s="153" t="str">
        <f t="shared" si="140"/>
        <v/>
      </c>
      <c r="AL306" s="153" t="str">
        <f t="shared" si="141"/>
        <v/>
      </c>
      <c r="AM306" s="141"/>
      <c r="AN306" s="211"/>
      <c r="AO306" s="211" t="str">
        <f t="shared" si="142"/>
        <v/>
      </c>
      <c r="AP306" s="153" t="str">
        <f t="shared" si="161"/>
        <v/>
      </c>
      <c r="AQ306" s="153" t="str">
        <f t="shared" si="143"/>
        <v/>
      </c>
      <c r="AR306" s="153" t="str">
        <f t="shared" si="144"/>
        <v/>
      </c>
      <c r="AS306" s="141"/>
      <c r="AT306" s="211"/>
      <c r="AU306" s="211" t="str">
        <f t="shared" si="145"/>
        <v/>
      </c>
      <c r="AV306" s="153" t="str">
        <f t="shared" si="162"/>
        <v/>
      </c>
      <c r="AW306" s="153" t="str">
        <f t="shared" si="146"/>
        <v/>
      </c>
      <c r="AX306" s="153" t="str">
        <f t="shared" si="147"/>
        <v/>
      </c>
    </row>
    <row r="307" spans="1:50" ht="29.45" customHeight="1" x14ac:dyDescent="0.25">
      <c r="A307" s="216" t="str">
        <f>IF(B307="","",MAX($A$8:A306)+1)</f>
        <v/>
      </c>
      <c r="B307" s="216" t="str">
        <f>IF('N-Bedarf SK'!B307="","",'N-Bedarf SK'!B307)</f>
        <v/>
      </c>
      <c r="C307" s="217" t="str">
        <f>IF('N-Bedarf SK'!D307="","",'N-Bedarf SK'!D307)</f>
        <v/>
      </c>
      <c r="D307" s="218" t="str">
        <f>IF('N-Bedarf SK'!C307="","",'N-Bedarf SK'!C307)</f>
        <v/>
      </c>
      <c r="E307" s="219" t="str">
        <f>IF('N-Bedarf SK'!AE307="","",'N-Bedarf SK'!AE307)</f>
        <v/>
      </c>
      <c r="F307" s="219"/>
      <c r="G307" s="219"/>
      <c r="H307" s="345" t="str">
        <f t="shared" si="148"/>
        <v/>
      </c>
      <c r="I307" s="345" t="str">
        <f t="shared" si="149"/>
        <v/>
      </c>
      <c r="J307" s="345" t="str">
        <f t="shared" si="150"/>
        <v/>
      </c>
      <c r="K307" s="220">
        <f t="shared" si="163"/>
        <v>0</v>
      </c>
      <c r="L307" s="220">
        <f t="shared" si="151"/>
        <v>0</v>
      </c>
      <c r="M307" s="220">
        <f t="shared" si="152"/>
        <v>0</v>
      </c>
      <c r="N307" s="220" t="str">
        <f t="shared" si="153"/>
        <v/>
      </c>
      <c r="O307" s="220" t="str">
        <f t="shared" si="154"/>
        <v/>
      </c>
      <c r="P307" s="220" t="str">
        <f t="shared" si="155"/>
        <v/>
      </c>
      <c r="Q307" s="214" t="str">
        <f t="shared" si="132"/>
        <v/>
      </c>
      <c r="R307" s="141"/>
      <c r="S307" s="211"/>
      <c r="T307" s="211" t="str">
        <f t="shared" si="133"/>
        <v/>
      </c>
      <c r="U307" s="127" t="str">
        <f t="shared" si="156"/>
        <v/>
      </c>
      <c r="V307" s="127" t="str">
        <f t="shared" si="157"/>
        <v/>
      </c>
      <c r="W307" s="127" t="str">
        <f t="shared" si="134"/>
        <v/>
      </c>
      <c r="X307" s="127" t="str">
        <f t="shared" si="135"/>
        <v/>
      </c>
      <c r="Y307" s="141"/>
      <c r="Z307" s="211"/>
      <c r="AA307" s="212" t="str">
        <f t="shared" si="136"/>
        <v/>
      </c>
      <c r="AB307" s="127" t="str">
        <f t="shared" si="158"/>
        <v/>
      </c>
      <c r="AC307" s="127" t="str">
        <f t="shared" si="159"/>
        <v/>
      </c>
      <c r="AD307" s="127" t="str">
        <f t="shared" si="137"/>
        <v/>
      </c>
      <c r="AE307" s="127" t="str">
        <f t="shared" si="138"/>
        <v/>
      </c>
      <c r="AF307" s="213" t="str">
        <f t="shared" si="164"/>
        <v/>
      </c>
      <c r="AG307" s="141"/>
      <c r="AH307" s="211"/>
      <c r="AI307" s="211" t="str">
        <f t="shared" si="139"/>
        <v/>
      </c>
      <c r="AJ307" s="153" t="str">
        <f t="shared" si="160"/>
        <v/>
      </c>
      <c r="AK307" s="153" t="str">
        <f t="shared" si="140"/>
        <v/>
      </c>
      <c r="AL307" s="153" t="str">
        <f t="shared" si="141"/>
        <v/>
      </c>
      <c r="AM307" s="141"/>
      <c r="AN307" s="211"/>
      <c r="AO307" s="211" t="str">
        <f t="shared" si="142"/>
        <v/>
      </c>
      <c r="AP307" s="153" t="str">
        <f t="shared" si="161"/>
        <v/>
      </c>
      <c r="AQ307" s="153" t="str">
        <f t="shared" si="143"/>
        <v/>
      </c>
      <c r="AR307" s="153" t="str">
        <f t="shared" si="144"/>
        <v/>
      </c>
      <c r="AS307" s="141"/>
      <c r="AT307" s="211"/>
      <c r="AU307" s="211" t="str">
        <f t="shared" si="145"/>
        <v/>
      </c>
      <c r="AV307" s="153" t="str">
        <f t="shared" si="162"/>
        <v/>
      </c>
      <c r="AW307" s="153" t="str">
        <f t="shared" si="146"/>
        <v/>
      </c>
      <c r="AX307" s="153" t="str">
        <f t="shared" si="147"/>
        <v/>
      </c>
    </row>
    <row r="308" spans="1:50" ht="29.45" customHeight="1" x14ac:dyDescent="0.25">
      <c r="A308" s="216" t="str">
        <f>IF(B308="","",MAX($A$8:A307)+1)</f>
        <v/>
      </c>
      <c r="B308" s="216" t="str">
        <f>IF('N-Bedarf SK'!B308="","",'N-Bedarf SK'!B308)</f>
        <v/>
      </c>
      <c r="C308" s="217" t="str">
        <f>IF('N-Bedarf SK'!D308="","",'N-Bedarf SK'!D308)</f>
        <v/>
      </c>
      <c r="D308" s="218" t="str">
        <f>IF('N-Bedarf SK'!C308="","",'N-Bedarf SK'!C308)</f>
        <v/>
      </c>
      <c r="E308" s="219" t="str">
        <f>IF('N-Bedarf SK'!AE308="","",'N-Bedarf SK'!AE308)</f>
        <v/>
      </c>
      <c r="F308" s="219"/>
      <c r="G308" s="219"/>
      <c r="H308" s="345" t="str">
        <f t="shared" si="148"/>
        <v/>
      </c>
      <c r="I308" s="345" t="str">
        <f t="shared" si="149"/>
        <v/>
      </c>
      <c r="J308" s="345" t="str">
        <f t="shared" si="150"/>
        <v/>
      </c>
      <c r="K308" s="220">
        <f t="shared" si="163"/>
        <v>0</v>
      </c>
      <c r="L308" s="220">
        <f t="shared" si="151"/>
        <v>0</v>
      </c>
      <c r="M308" s="220">
        <f t="shared" si="152"/>
        <v>0</v>
      </c>
      <c r="N308" s="220" t="str">
        <f t="shared" si="153"/>
        <v/>
      </c>
      <c r="O308" s="220" t="str">
        <f t="shared" si="154"/>
        <v/>
      </c>
      <c r="P308" s="220" t="str">
        <f t="shared" si="155"/>
        <v/>
      </c>
      <c r="Q308" s="214" t="str">
        <f t="shared" si="132"/>
        <v/>
      </c>
      <c r="R308" s="141"/>
      <c r="S308" s="211"/>
      <c r="T308" s="211" t="str">
        <f t="shared" si="133"/>
        <v/>
      </c>
      <c r="U308" s="127" t="str">
        <f t="shared" si="156"/>
        <v/>
      </c>
      <c r="V308" s="127" t="str">
        <f t="shared" si="157"/>
        <v/>
      </c>
      <c r="W308" s="127" t="str">
        <f t="shared" si="134"/>
        <v/>
      </c>
      <c r="X308" s="127" t="str">
        <f t="shared" si="135"/>
        <v/>
      </c>
      <c r="Y308" s="141"/>
      <c r="Z308" s="211"/>
      <c r="AA308" s="212" t="str">
        <f t="shared" si="136"/>
        <v/>
      </c>
      <c r="AB308" s="127" t="str">
        <f t="shared" si="158"/>
        <v/>
      </c>
      <c r="AC308" s="127" t="str">
        <f t="shared" si="159"/>
        <v/>
      </c>
      <c r="AD308" s="127" t="str">
        <f t="shared" si="137"/>
        <v/>
      </c>
      <c r="AE308" s="127" t="str">
        <f t="shared" si="138"/>
        <v/>
      </c>
      <c r="AF308" s="213" t="str">
        <f t="shared" si="164"/>
        <v/>
      </c>
      <c r="AG308" s="141"/>
      <c r="AH308" s="211"/>
      <c r="AI308" s="211" t="str">
        <f t="shared" si="139"/>
        <v/>
      </c>
      <c r="AJ308" s="153" t="str">
        <f t="shared" si="160"/>
        <v/>
      </c>
      <c r="AK308" s="153" t="str">
        <f t="shared" si="140"/>
        <v/>
      </c>
      <c r="AL308" s="153" t="str">
        <f t="shared" si="141"/>
        <v/>
      </c>
      <c r="AM308" s="141"/>
      <c r="AN308" s="211"/>
      <c r="AO308" s="211" t="str">
        <f t="shared" si="142"/>
        <v/>
      </c>
      <c r="AP308" s="153" t="str">
        <f t="shared" si="161"/>
        <v/>
      </c>
      <c r="AQ308" s="153" t="str">
        <f t="shared" si="143"/>
        <v/>
      </c>
      <c r="AR308" s="153" t="str">
        <f t="shared" si="144"/>
        <v/>
      </c>
      <c r="AS308" s="141"/>
      <c r="AT308" s="211"/>
      <c r="AU308" s="211" t="str">
        <f t="shared" si="145"/>
        <v/>
      </c>
      <c r="AV308" s="153" t="str">
        <f t="shared" si="162"/>
        <v/>
      </c>
      <c r="AW308" s="153" t="str">
        <f t="shared" si="146"/>
        <v/>
      </c>
      <c r="AX308" s="153" t="str">
        <f t="shared" si="147"/>
        <v/>
      </c>
    </row>
    <row r="309" spans="1:50" ht="29.45" customHeight="1" x14ac:dyDescent="0.25">
      <c r="A309" s="216" t="str">
        <f>IF(B309="","",MAX($A$8:A308)+1)</f>
        <v/>
      </c>
      <c r="B309" s="216" t="str">
        <f>IF('N-Bedarf SK'!B309="","",'N-Bedarf SK'!B309)</f>
        <v/>
      </c>
      <c r="C309" s="217" t="str">
        <f>IF('N-Bedarf SK'!D309="","",'N-Bedarf SK'!D309)</f>
        <v/>
      </c>
      <c r="D309" s="218" t="str">
        <f>IF('N-Bedarf SK'!C309="","",'N-Bedarf SK'!C309)</f>
        <v/>
      </c>
      <c r="E309" s="219" t="str">
        <f>IF('N-Bedarf SK'!AE309="","",'N-Bedarf SK'!AE309)</f>
        <v/>
      </c>
      <c r="F309" s="219"/>
      <c r="G309" s="219"/>
      <c r="H309" s="345" t="str">
        <f t="shared" si="148"/>
        <v/>
      </c>
      <c r="I309" s="345" t="str">
        <f t="shared" si="149"/>
        <v/>
      </c>
      <c r="J309" s="345" t="str">
        <f t="shared" si="150"/>
        <v/>
      </c>
      <c r="K309" s="220">
        <f t="shared" si="163"/>
        <v>0</v>
      </c>
      <c r="L309" s="220">
        <f t="shared" si="151"/>
        <v>0</v>
      </c>
      <c r="M309" s="220">
        <f t="shared" si="152"/>
        <v>0</v>
      </c>
      <c r="N309" s="220" t="str">
        <f t="shared" si="153"/>
        <v/>
      </c>
      <c r="O309" s="220" t="str">
        <f t="shared" si="154"/>
        <v/>
      </c>
      <c r="P309" s="220" t="str">
        <f t="shared" si="155"/>
        <v/>
      </c>
      <c r="Q309" s="214" t="str">
        <f t="shared" si="132"/>
        <v/>
      </c>
      <c r="R309" s="141"/>
      <c r="S309" s="211"/>
      <c r="T309" s="211" t="str">
        <f t="shared" si="133"/>
        <v/>
      </c>
      <c r="U309" s="127" t="str">
        <f t="shared" si="156"/>
        <v/>
      </c>
      <c r="V309" s="127" t="str">
        <f t="shared" si="157"/>
        <v/>
      </c>
      <c r="W309" s="127" t="str">
        <f t="shared" si="134"/>
        <v/>
      </c>
      <c r="X309" s="127" t="str">
        <f t="shared" si="135"/>
        <v/>
      </c>
      <c r="Y309" s="141"/>
      <c r="Z309" s="211"/>
      <c r="AA309" s="212" t="str">
        <f t="shared" si="136"/>
        <v/>
      </c>
      <c r="AB309" s="127" t="str">
        <f t="shared" si="158"/>
        <v/>
      </c>
      <c r="AC309" s="127" t="str">
        <f t="shared" si="159"/>
        <v/>
      </c>
      <c r="AD309" s="127" t="str">
        <f t="shared" si="137"/>
        <v/>
      </c>
      <c r="AE309" s="127" t="str">
        <f t="shared" si="138"/>
        <v/>
      </c>
      <c r="AF309" s="213" t="str">
        <f t="shared" si="164"/>
        <v/>
      </c>
      <c r="AG309" s="141"/>
      <c r="AH309" s="211"/>
      <c r="AI309" s="211" t="str">
        <f t="shared" si="139"/>
        <v/>
      </c>
      <c r="AJ309" s="153" t="str">
        <f t="shared" si="160"/>
        <v/>
      </c>
      <c r="AK309" s="153" t="str">
        <f t="shared" si="140"/>
        <v/>
      </c>
      <c r="AL309" s="153" t="str">
        <f t="shared" si="141"/>
        <v/>
      </c>
      <c r="AM309" s="141"/>
      <c r="AN309" s="211"/>
      <c r="AO309" s="211" t="str">
        <f t="shared" si="142"/>
        <v/>
      </c>
      <c r="AP309" s="153" t="str">
        <f t="shared" si="161"/>
        <v/>
      </c>
      <c r="AQ309" s="153" t="str">
        <f t="shared" si="143"/>
        <v/>
      </c>
      <c r="AR309" s="153" t="str">
        <f t="shared" si="144"/>
        <v/>
      </c>
      <c r="AS309" s="141"/>
      <c r="AT309" s="211"/>
      <c r="AU309" s="211" t="str">
        <f t="shared" si="145"/>
        <v/>
      </c>
      <c r="AV309" s="153" t="str">
        <f t="shared" si="162"/>
        <v/>
      </c>
      <c r="AW309" s="153" t="str">
        <f t="shared" si="146"/>
        <v/>
      </c>
      <c r="AX309" s="153" t="str">
        <f t="shared" si="147"/>
        <v/>
      </c>
    </row>
    <row r="310" spans="1:50" ht="29.45" customHeight="1" x14ac:dyDescent="0.25">
      <c r="A310" s="216" t="str">
        <f>IF(B310="","",MAX($A$8:A309)+1)</f>
        <v/>
      </c>
      <c r="B310" s="216" t="str">
        <f>IF('N-Bedarf SK'!B310="","",'N-Bedarf SK'!B310)</f>
        <v/>
      </c>
      <c r="C310" s="217" t="str">
        <f>IF('N-Bedarf SK'!D310="","",'N-Bedarf SK'!D310)</f>
        <v/>
      </c>
      <c r="D310" s="218" t="str">
        <f>IF('N-Bedarf SK'!C310="","",'N-Bedarf SK'!C310)</f>
        <v/>
      </c>
      <c r="E310" s="219" t="str">
        <f>IF('N-Bedarf SK'!AE310="","",'N-Bedarf SK'!AE310)</f>
        <v/>
      </c>
      <c r="F310" s="219"/>
      <c r="G310" s="219"/>
      <c r="H310" s="345" t="str">
        <f t="shared" si="148"/>
        <v/>
      </c>
      <c r="I310" s="345" t="str">
        <f t="shared" si="149"/>
        <v/>
      </c>
      <c r="J310" s="345" t="str">
        <f t="shared" si="150"/>
        <v/>
      </c>
      <c r="K310" s="220">
        <f t="shared" si="163"/>
        <v>0</v>
      </c>
      <c r="L310" s="220">
        <f t="shared" si="151"/>
        <v>0</v>
      </c>
      <c r="M310" s="220">
        <f t="shared" si="152"/>
        <v>0</v>
      </c>
      <c r="N310" s="220" t="str">
        <f t="shared" si="153"/>
        <v/>
      </c>
      <c r="O310" s="220" t="str">
        <f t="shared" si="154"/>
        <v/>
      </c>
      <c r="P310" s="220" t="str">
        <f t="shared" si="155"/>
        <v/>
      </c>
      <c r="Q310" s="214" t="str">
        <f t="shared" si="132"/>
        <v/>
      </c>
      <c r="R310" s="141"/>
      <c r="S310" s="211"/>
      <c r="T310" s="211" t="str">
        <f t="shared" si="133"/>
        <v/>
      </c>
      <c r="U310" s="127" t="str">
        <f t="shared" si="156"/>
        <v/>
      </c>
      <c r="V310" s="127" t="str">
        <f t="shared" si="157"/>
        <v/>
      </c>
      <c r="W310" s="127" t="str">
        <f t="shared" si="134"/>
        <v/>
      </c>
      <c r="X310" s="127" t="str">
        <f t="shared" si="135"/>
        <v/>
      </c>
      <c r="Y310" s="141"/>
      <c r="Z310" s="211"/>
      <c r="AA310" s="212" t="str">
        <f t="shared" si="136"/>
        <v/>
      </c>
      <c r="AB310" s="127" t="str">
        <f t="shared" si="158"/>
        <v/>
      </c>
      <c r="AC310" s="127" t="str">
        <f t="shared" si="159"/>
        <v/>
      </c>
      <c r="AD310" s="127" t="str">
        <f t="shared" si="137"/>
        <v/>
      </c>
      <c r="AE310" s="127" t="str">
        <f t="shared" si="138"/>
        <v/>
      </c>
      <c r="AF310" s="213" t="str">
        <f t="shared" si="164"/>
        <v/>
      </c>
      <c r="AG310" s="141"/>
      <c r="AH310" s="211"/>
      <c r="AI310" s="211" t="str">
        <f t="shared" si="139"/>
        <v/>
      </c>
      <c r="AJ310" s="153" t="str">
        <f t="shared" si="160"/>
        <v/>
      </c>
      <c r="AK310" s="153" t="str">
        <f t="shared" si="140"/>
        <v/>
      </c>
      <c r="AL310" s="153" t="str">
        <f t="shared" si="141"/>
        <v/>
      </c>
      <c r="AM310" s="141"/>
      <c r="AN310" s="211"/>
      <c r="AO310" s="211" t="str">
        <f t="shared" si="142"/>
        <v/>
      </c>
      <c r="AP310" s="153" t="str">
        <f t="shared" si="161"/>
        <v/>
      </c>
      <c r="AQ310" s="153" t="str">
        <f t="shared" si="143"/>
        <v/>
      </c>
      <c r="AR310" s="153" t="str">
        <f t="shared" si="144"/>
        <v/>
      </c>
      <c r="AS310" s="141"/>
      <c r="AT310" s="211"/>
      <c r="AU310" s="211" t="str">
        <f t="shared" si="145"/>
        <v/>
      </c>
      <c r="AV310" s="153" t="str">
        <f t="shared" si="162"/>
        <v/>
      </c>
      <c r="AW310" s="153" t="str">
        <f t="shared" si="146"/>
        <v/>
      </c>
      <c r="AX310" s="153" t="str">
        <f t="shared" si="147"/>
        <v/>
      </c>
    </row>
  </sheetData>
  <sheetCalcPr fullCalcOnLoad="1"/>
  <sheetProtection password="A7DB" sheet="1" selectLockedCells="1"/>
  <protectedRanges>
    <protectedRange sqref="AK3 M1 BC2:BC3" name="N Bedarf Ackerbau"/>
  </protectedRanges>
  <mergeCells count="27">
    <mergeCell ref="AF1:AJ1"/>
    <mergeCell ref="AF2:AJ2"/>
    <mergeCell ref="AF3:AJ3"/>
    <mergeCell ref="AT1:AX1"/>
    <mergeCell ref="AT2:AX2"/>
    <mergeCell ref="AT3:AX3"/>
    <mergeCell ref="AP1:AS1"/>
    <mergeCell ref="AP2:AS2"/>
    <mergeCell ref="AP3:AS3"/>
    <mergeCell ref="R2:S2"/>
    <mergeCell ref="H4:J4"/>
    <mergeCell ref="H5:I5"/>
    <mergeCell ref="N5:P5"/>
    <mergeCell ref="A6:A7"/>
    <mergeCell ref="B6:B7"/>
    <mergeCell ref="C6:C7"/>
    <mergeCell ref="Q6:Q7"/>
    <mergeCell ref="AF6:AF7"/>
    <mergeCell ref="AK3:AN3"/>
    <mergeCell ref="E5:G5"/>
    <mergeCell ref="E1:G1"/>
    <mergeCell ref="K5:M5"/>
    <mergeCell ref="R5:AE5"/>
    <mergeCell ref="AG5:AX5"/>
    <mergeCell ref="AK1:AN1"/>
    <mergeCell ref="AK2:AN2"/>
    <mergeCell ref="R1:S1"/>
  </mergeCells>
  <dataValidations count="2">
    <dataValidation type="list" allowBlank="1" showInputMessage="1" showErrorMessage="1" sqref="AM8:AM310 AS8:AS310 AG8:AG310">
      <formula1>min_Dünger</formula1>
    </dataValidation>
    <dataValidation type="list" allowBlank="1" showInputMessage="1" showErrorMessage="1" sqref="Y8:Y310 R8:R310">
      <formula1>org_Dünger</formula1>
    </dataValidation>
  </dataValidations>
  <pageMargins left="0.39370078740157483" right="0.39370078740157483" top="0.98425196850393704" bottom="0.78740157480314965" header="0.31496062992125984" footer="0.31496062992125984"/>
  <pageSetup paperSize="9" scale="49" orientation="landscape" horizontalDpi="1200" verticalDpi="1200" r:id="rId1"/>
  <headerFooter>
    <oddHeader>&amp;C&amp;G&amp;R&amp;G</oddHead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703125" defaultRowHeight="15" x14ac:dyDescent="0.25"/>
  <cols>
    <col min="1" max="1" width="4.140625" style="7" bestFit="1" customWidth="1"/>
    <col min="2" max="2" width="16.85546875" style="7" customWidth="1"/>
    <col min="3" max="3" width="14.7109375" style="7" customWidth="1"/>
    <col min="4" max="4" width="6.85546875" style="7" bestFit="1" customWidth="1"/>
    <col min="5" max="5" width="6" style="7" customWidth="1"/>
    <col min="6" max="7" width="5.85546875" style="7" bestFit="1" customWidth="1"/>
    <col min="8" max="8" width="8.140625" style="7" customWidth="1"/>
    <col min="9" max="9" width="7.85546875" style="7" customWidth="1"/>
    <col min="10" max="10" width="11.140625" style="206" bestFit="1" customWidth="1"/>
    <col min="11" max="13" width="6.42578125" style="7" customWidth="1"/>
    <col min="14" max="16" width="6.42578125" style="7" hidden="1" customWidth="1"/>
    <col min="17" max="17" width="11.5703125" style="7" bestFit="1" customWidth="1"/>
    <col min="18" max="18" width="15.85546875" style="7" customWidth="1"/>
    <col min="19" max="19" width="6.5703125" style="7" customWidth="1"/>
    <col min="20" max="20" width="8.7109375" style="7" hidden="1" customWidth="1"/>
    <col min="21" max="21" width="6.85546875" style="7" bestFit="1" customWidth="1"/>
    <col min="22" max="24" width="6.28515625" style="7" bestFit="1" customWidth="1"/>
    <col min="25" max="25" width="15.85546875" style="7" customWidth="1"/>
    <col min="26" max="26" width="6.85546875" style="7" customWidth="1"/>
    <col min="27" max="27" width="8.7109375" style="7" customWidth="1"/>
    <col min="28" max="28" width="6.85546875" style="7" bestFit="1" customWidth="1"/>
    <col min="29" max="31" width="6.28515625" style="7" bestFit="1" customWidth="1"/>
    <col min="32" max="32" width="10.140625" style="7" customWidth="1"/>
    <col min="33" max="33" width="8.7109375" style="7" customWidth="1"/>
    <col min="34" max="35" width="6.85546875" style="7" customWidth="1"/>
    <col min="36" max="36" width="5.5703125" style="7" customWidth="1"/>
    <col min="37" max="38" width="5.85546875" style="7" bestFit="1" customWidth="1"/>
    <col min="39" max="39" width="9.140625" style="7" customWidth="1"/>
    <col min="40" max="40" width="6.85546875" style="7" customWidth="1"/>
    <col min="41" max="41" width="6.85546875" style="7" hidden="1" customWidth="1"/>
    <col min="42" max="44" width="7.85546875" style="7" customWidth="1"/>
    <col min="45" max="45" width="9.140625" style="7" customWidth="1"/>
    <col min="46" max="46" width="6.85546875" style="7" customWidth="1"/>
    <col min="47" max="47" width="6.85546875" style="7" hidden="1" customWidth="1"/>
    <col min="48" max="50" width="8.42578125" style="7" customWidth="1"/>
    <col min="54" max="56" width="11.5703125" style="206"/>
    <col min="57" max="16384" width="11.5703125" style="7"/>
  </cols>
  <sheetData>
    <row r="1" spans="1:60" ht="18" customHeight="1" x14ac:dyDescent="0.25">
      <c r="A1" s="56"/>
      <c r="B1" s="134" t="s">
        <v>411</v>
      </c>
      <c r="C1" s="131"/>
      <c r="D1" s="135"/>
      <c r="E1" s="136" t="s">
        <v>77</v>
      </c>
      <c r="F1" s="136"/>
      <c r="G1" s="136"/>
      <c r="H1" s="56"/>
      <c r="I1" s="329">
        <f ca="1">YEAR(TODAY())</f>
        <v>2022</v>
      </c>
      <c r="J1" s="344"/>
      <c r="K1" s="135"/>
      <c r="L1" s="135"/>
      <c r="M1" s="135"/>
      <c r="N1" s="56"/>
      <c r="O1" s="56"/>
      <c r="P1" s="56"/>
      <c r="Q1" s="56"/>
      <c r="R1" s="640"/>
      <c r="S1" s="640"/>
      <c r="T1" s="640"/>
      <c r="U1" s="640"/>
      <c r="V1" s="640"/>
      <c r="W1" s="640"/>
      <c r="X1" s="640"/>
      <c r="Y1" s="640"/>
      <c r="Z1" s="56"/>
      <c r="AA1" s="56"/>
      <c r="AB1" s="56"/>
      <c r="AC1" s="165"/>
      <c r="AD1" s="165"/>
      <c r="AE1" s="165"/>
      <c r="AF1" s="165"/>
      <c r="AG1" s="995" t="s">
        <v>78</v>
      </c>
      <c r="AH1" s="995"/>
      <c r="AI1" s="995"/>
      <c r="AJ1" s="995"/>
      <c r="AK1" s="825"/>
      <c r="AL1" s="825"/>
      <c r="AM1" s="825"/>
      <c r="AN1" s="825"/>
      <c r="AO1" s="461"/>
      <c r="AP1" s="995" t="s">
        <v>874</v>
      </c>
      <c r="AQ1" s="995"/>
      <c r="AR1" s="995"/>
      <c r="AS1" s="995"/>
      <c r="AT1" s="1028">
        <f>SUM(D8:D310)</f>
        <v>0</v>
      </c>
      <c r="AU1" s="1028"/>
      <c r="AV1" s="1028"/>
      <c r="AW1" s="1028"/>
      <c r="AX1" s="1028"/>
    </row>
    <row r="2" spans="1:60" x14ac:dyDescent="0.25">
      <c r="A2" s="56"/>
      <c r="B2" s="176" t="str">
        <f>"$A$1:$AX$"&amp;COUNTA(S:S,AH:AH)+7</f>
        <v>$A$1:$AX$11</v>
      </c>
      <c r="C2" s="131"/>
      <c r="D2" s="129"/>
      <c r="E2" s="137"/>
      <c r="F2" s="137"/>
      <c r="G2" s="137"/>
      <c r="H2" s="56"/>
      <c r="I2" s="56"/>
      <c r="J2" s="344"/>
      <c r="K2" s="827" t="s">
        <v>15</v>
      </c>
      <c r="L2" s="827"/>
      <c r="M2" s="827"/>
      <c r="N2" s="827"/>
      <c r="O2" s="574"/>
      <c r="P2" s="574"/>
      <c r="Q2" s="130"/>
      <c r="R2" s="640"/>
      <c r="S2" s="640"/>
      <c r="T2" s="640"/>
      <c r="U2" s="640"/>
      <c r="V2" s="640"/>
      <c r="W2" s="640"/>
      <c r="X2" s="640"/>
      <c r="Y2" s="640"/>
      <c r="Z2" s="56"/>
      <c r="AA2" s="56"/>
      <c r="AB2" s="56"/>
      <c r="AC2" s="165"/>
      <c r="AD2" s="165"/>
      <c r="AE2" s="165"/>
      <c r="AF2" s="165"/>
      <c r="AG2" s="995" t="s">
        <v>79</v>
      </c>
      <c r="AH2" s="995"/>
      <c r="AI2" s="995"/>
      <c r="AJ2" s="995"/>
      <c r="AK2" s="825"/>
      <c r="AL2" s="825"/>
      <c r="AM2" s="825"/>
      <c r="AN2" s="825"/>
      <c r="AO2" s="461"/>
      <c r="AP2" s="995"/>
      <c r="AQ2" s="995"/>
      <c r="AR2" s="995"/>
      <c r="AS2" s="995"/>
      <c r="AT2" s="1036"/>
      <c r="AU2" s="1036"/>
      <c r="AV2" s="1036"/>
      <c r="AW2" s="1036"/>
      <c r="AX2" s="1036"/>
      <c r="BD2" s="205"/>
    </row>
    <row r="3" spans="1:60" ht="18" x14ac:dyDescent="0.25">
      <c r="A3" s="133"/>
      <c r="B3" s="136" t="s">
        <v>81</v>
      </c>
      <c r="C3" s="372" t="s">
        <v>1029</v>
      </c>
      <c r="D3" s="135"/>
      <c r="E3" s="56"/>
      <c r="F3" s="56"/>
      <c r="G3" s="56"/>
      <c r="H3" s="56"/>
      <c r="I3" s="56"/>
      <c r="J3" s="344"/>
      <c r="K3" s="828" t="s">
        <v>16</v>
      </c>
      <c r="L3" s="828"/>
      <c r="M3" s="828"/>
      <c r="N3" s="828"/>
      <c r="O3" s="575"/>
      <c r="P3" s="575"/>
      <c r="Q3" s="140"/>
      <c r="R3" s="640"/>
      <c r="S3" s="640"/>
      <c r="T3" s="640"/>
      <c r="U3" s="640"/>
      <c r="V3" s="640"/>
      <c r="W3" s="640"/>
      <c r="X3" s="640"/>
      <c r="Y3" s="640"/>
      <c r="Z3" s="56"/>
      <c r="AA3" s="56"/>
      <c r="AB3" s="56"/>
      <c r="AC3" s="165"/>
      <c r="AD3" s="165"/>
      <c r="AE3" s="165"/>
      <c r="AF3" s="165"/>
      <c r="AG3" s="995" t="s">
        <v>80</v>
      </c>
      <c r="AH3" s="995"/>
      <c r="AI3" s="995"/>
      <c r="AJ3" s="995"/>
      <c r="AK3" s="824">
        <f ca="1">TODAY()</f>
        <v>44596</v>
      </c>
      <c r="AL3" s="824"/>
      <c r="AM3" s="824"/>
      <c r="AN3" s="824"/>
      <c r="AO3" s="461"/>
      <c r="AP3" s="995" t="s">
        <v>361</v>
      </c>
      <c r="AQ3" s="995"/>
      <c r="AR3" s="995"/>
      <c r="AS3" s="995"/>
      <c r="AT3" s="1014" t="str">
        <f>'N-Bedarf AL'!V4</f>
        <v>4.0</v>
      </c>
      <c r="AU3" s="1014"/>
      <c r="AV3" s="1014"/>
      <c r="AW3" s="1014"/>
      <c r="AX3" s="1014"/>
      <c r="BD3" s="205"/>
    </row>
    <row r="4" spans="1:60" ht="14.45" customHeight="1" x14ac:dyDescent="0.25">
      <c r="A4" s="133"/>
      <c r="B4" s="145"/>
      <c r="C4" s="133"/>
      <c r="D4" s="132"/>
      <c r="E4" s="56"/>
      <c r="F4" s="56"/>
      <c r="G4" s="56"/>
      <c r="H4" s="882" t="s">
        <v>1082</v>
      </c>
      <c r="I4" s="882"/>
      <c r="J4" s="882"/>
      <c r="K4" s="56"/>
      <c r="L4" s="56"/>
      <c r="M4" s="56"/>
      <c r="N4" s="140"/>
      <c r="O4" s="140"/>
      <c r="P4" s="140"/>
      <c r="Q4" s="140"/>
      <c r="R4" s="132"/>
      <c r="S4" s="132"/>
      <c r="T4" s="132"/>
      <c r="U4" s="132"/>
      <c r="V4" s="132"/>
      <c r="W4" s="132"/>
      <c r="X4" s="132"/>
      <c r="Y4" s="132"/>
      <c r="Z4" s="132"/>
      <c r="AA4" s="132"/>
      <c r="AB4" s="132"/>
      <c r="AC4" s="132"/>
      <c r="AD4" s="132"/>
      <c r="AE4" s="132"/>
      <c r="AF4" s="132"/>
      <c r="AG4" s="132"/>
      <c r="AH4" s="140"/>
      <c r="AI4" s="140"/>
      <c r="AJ4" s="140"/>
      <c r="AK4" s="140"/>
      <c r="AL4" s="140"/>
      <c r="AM4" s="146"/>
      <c r="AN4" s="56"/>
      <c r="AO4" s="56"/>
      <c r="AP4" s="56"/>
      <c r="AQ4" s="56"/>
      <c r="AR4" s="56"/>
      <c r="AS4" s="56"/>
      <c r="AT4" s="56"/>
      <c r="AU4" s="56"/>
      <c r="AV4" s="56"/>
      <c r="AW4" s="56"/>
      <c r="AX4" s="56"/>
      <c r="BB4" s="205"/>
      <c r="BC4" s="205"/>
      <c r="BD4" s="205"/>
    </row>
    <row r="5" spans="1:60" ht="14.45" customHeight="1" x14ac:dyDescent="0.25">
      <c r="A5" s="815" t="s">
        <v>54</v>
      </c>
      <c r="B5" s="815" t="s">
        <v>56</v>
      </c>
      <c r="C5" s="815" t="s">
        <v>55</v>
      </c>
      <c r="D5" s="460"/>
      <c r="E5" s="1026" t="s">
        <v>1053</v>
      </c>
      <c r="F5" s="1035"/>
      <c r="G5" s="1027"/>
      <c r="H5" s="1026" t="s">
        <v>1083</v>
      </c>
      <c r="I5" s="1027"/>
      <c r="J5" s="460" t="s">
        <v>1081</v>
      </c>
      <c r="K5" s="918" t="s">
        <v>402</v>
      </c>
      <c r="L5" s="984"/>
      <c r="M5" s="919"/>
      <c r="N5" s="914" t="s">
        <v>1054</v>
      </c>
      <c r="O5" s="1018"/>
      <c r="P5" s="1019"/>
      <c r="Q5" s="815" t="s">
        <v>401</v>
      </c>
      <c r="R5" s="1034" t="s">
        <v>405</v>
      </c>
      <c r="S5" s="1034"/>
      <c r="T5" s="1034"/>
      <c r="U5" s="1034"/>
      <c r="V5" s="1034"/>
      <c r="W5" s="1034"/>
      <c r="X5" s="1034"/>
      <c r="Y5" s="1034"/>
      <c r="Z5" s="1034"/>
      <c r="AA5" s="1034"/>
      <c r="AB5" s="1034"/>
      <c r="AC5" s="1034"/>
      <c r="AD5" s="381"/>
      <c r="AE5" s="381"/>
      <c r="AF5" s="177">
        <f ca="1">I1+1</f>
        <v>2023</v>
      </c>
      <c r="AG5" s="1031" t="s">
        <v>406</v>
      </c>
      <c r="AH5" s="1031"/>
      <c r="AI5" s="1031"/>
      <c r="AJ5" s="1031"/>
      <c r="AK5" s="1031"/>
      <c r="AL5" s="1031"/>
      <c r="AM5" s="1031"/>
      <c r="AN5" s="1031"/>
      <c r="AO5" s="1031"/>
      <c r="AP5" s="1031"/>
      <c r="AQ5" s="1031"/>
      <c r="AR5" s="1031"/>
      <c r="AS5" s="1031"/>
      <c r="AT5" s="1031"/>
      <c r="AU5" s="1031"/>
      <c r="AV5" s="1031"/>
      <c r="AW5" s="1031"/>
      <c r="AX5" s="1031"/>
    </row>
    <row r="6" spans="1:60" ht="39.6" customHeight="1" x14ac:dyDescent="0.25">
      <c r="A6" s="815"/>
      <c r="B6" s="815"/>
      <c r="C6" s="815"/>
      <c r="D6" s="535" t="s">
        <v>57</v>
      </c>
      <c r="E6" s="478" t="s">
        <v>1058</v>
      </c>
      <c r="F6" s="393" t="s">
        <v>367</v>
      </c>
      <c r="G6" s="393" t="s">
        <v>368</v>
      </c>
      <c r="H6" s="408" t="s">
        <v>869</v>
      </c>
      <c r="I6" s="408" t="s">
        <v>868</v>
      </c>
      <c r="J6" s="408" t="s">
        <v>868</v>
      </c>
      <c r="K6" s="393" t="s">
        <v>1052</v>
      </c>
      <c r="L6" s="393" t="s">
        <v>367</v>
      </c>
      <c r="M6" s="393" t="s">
        <v>368</v>
      </c>
      <c r="N6" s="393" t="s">
        <v>1052</v>
      </c>
      <c r="O6" s="393" t="s">
        <v>367</v>
      </c>
      <c r="P6" s="393" t="s">
        <v>368</v>
      </c>
      <c r="Q6" s="815"/>
      <c r="R6" s="331"/>
      <c r="S6" s="337" t="s">
        <v>399</v>
      </c>
      <c r="T6" s="151"/>
      <c r="U6" s="395" t="s">
        <v>1042</v>
      </c>
      <c r="V6" s="396" t="s">
        <v>1051</v>
      </c>
      <c r="W6" s="396" t="s">
        <v>367</v>
      </c>
      <c r="X6" s="396" t="s">
        <v>368</v>
      </c>
      <c r="Y6" s="331"/>
      <c r="Z6" s="337" t="s">
        <v>399</v>
      </c>
      <c r="AA6" s="208"/>
      <c r="AB6" s="395" t="s">
        <v>1042</v>
      </c>
      <c r="AC6" s="396" t="s">
        <v>1051</v>
      </c>
      <c r="AD6" s="396" t="s">
        <v>367</v>
      </c>
      <c r="AE6" s="396" t="s">
        <v>368</v>
      </c>
      <c r="AF6" s="1016" t="s">
        <v>410</v>
      </c>
      <c r="AG6" s="413"/>
      <c r="AH6" s="336" t="s">
        <v>399</v>
      </c>
      <c r="AI6" s="413"/>
      <c r="AJ6" s="413" t="s">
        <v>1042</v>
      </c>
      <c r="AK6" s="413" t="s">
        <v>367</v>
      </c>
      <c r="AL6" s="413" t="s">
        <v>368</v>
      </c>
      <c r="AM6" s="413"/>
      <c r="AN6" s="336" t="s">
        <v>399</v>
      </c>
      <c r="AO6" s="413"/>
      <c r="AP6" s="413" t="s">
        <v>1042</v>
      </c>
      <c r="AQ6" s="413" t="s">
        <v>367</v>
      </c>
      <c r="AR6" s="413" t="s">
        <v>368</v>
      </c>
      <c r="AS6" s="413"/>
      <c r="AT6" s="336" t="s">
        <v>399</v>
      </c>
      <c r="AU6" s="413"/>
      <c r="AV6" s="413" t="s">
        <v>1042</v>
      </c>
      <c r="AW6" s="413" t="s">
        <v>367</v>
      </c>
      <c r="AX6" s="413" t="s">
        <v>368</v>
      </c>
      <c r="BC6" s="210"/>
      <c r="BD6" s="210"/>
      <c r="BE6" s="210"/>
      <c r="BF6" s="210"/>
      <c r="BG6" s="210"/>
      <c r="BH6" s="210"/>
    </row>
    <row r="7" spans="1:60" ht="38.25" x14ac:dyDescent="0.25">
      <c r="A7" s="815"/>
      <c r="B7" s="815"/>
      <c r="C7" s="815"/>
      <c r="D7" s="328" t="s">
        <v>58</v>
      </c>
      <c r="E7" s="328" t="s">
        <v>49</v>
      </c>
      <c r="F7" s="380" t="s">
        <v>49</v>
      </c>
      <c r="G7" s="380" t="s">
        <v>49</v>
      </c>
      <c r="H7" s="319" t="s">
        <v>49</v>
      </c>
      <c r="I7" s="319" t="s">
        <v>49</v>
      </c>
      <c r="J7" s="319" t="s">
        <v>49</v>
      </c>
      <c r="K7" s="328" t="s">
        <v>49</v>
      </c>
      <c r="L7" s="380" t="s">
        <v>49</v>
      </c>
      <c r="M7" s="380" t="s">
        <v>49</v>
      </c>
      <c r="N7" s="393" t="s">
        <v>49</v>
      </c>
      <c r="O7" s="393" t="s">
        <v>49</v>
      </c>
      <c r="P7" s="393" t="s">
        <v>49</v>
      </c>
      <c r="Q7" s="815"/>
      <c r="R7" s="331" t="s">
        <v>363</v>
      </c>
      <c r="S7" s="331" t="s">
        <v>400</v>
      </c>
      <c r="T7" s="331"/>
      <c r="U7" s="150" t="s">
        <v>49</v>
      </c>
      <c r="V7" s="149" t="s">
        <v>49</v>
      </c>
      <c r="W7" s="149" t="s">
        <v>49</v>
      </c>
      <c r="X7" s="149" t="s">
        <v>49</v>
      </c>
      <c r="Y7" s="331" t="s">
        <v>363</v>
      </c>
      <c r="Z7" s="331" t="s">
        <v>400</v>
      </c>
      <c r="AA7" s="207"/>
      <c r="AB7" s="150" t="s">
        <v>49</v>
      </c>
      <c r="AC7" s="149" t="s">
        <v>49</v>
      </c>
      <c r="AD7" s="149" t="s">
        <v>49</v>
      </c>
      <c r="AE7" s="149" t="s">
        <v>49</v>
      </c>
      <c r="AF7" s="1017"/>
      <c r="AG7" s="413" t="s">
        <v>363</v>
      </c>
      <c r="AH7" s="413" t="s">
        <v>14</v>
      </c>
      <c r="AI7" s="413"/>
      <c r="AJ7" s="154" t="s">
        <v>49</v>
      </c>
      <c r="AK7" s="154" t="s">
        <v>49</v>
      </c>
      <c r="AL7" s="154" t="s">
        <v>49</v>
      </c>
      <c r="AM7" s="413" t="s">
        <v>363</v>
      </c>
      <c r="AN7" s="413" t="s">
        <v>14</v>
      </c>
      <c r="AO7" s="413"/>
      <c r="AP7" s="154" t="s">
        <v>49</v>
      </c>
      <c r="AQ7" s="154" t="s">
        <v>49</v>
      </c>
      <c r="AR7" s="154" t="s">
        <v>49</v>
      </c>
      <c r="AS7" s="413" t="s">
        <v>363</v>
      </c>
      <c r="AT7" s="413" t="s">
        <v>14</v>
      </c>
      <c r="AU7" s="413"/>
      <c r="AV7" s="154" t="s">
        <v>49</v>
      </c>
      <c r="AW7" s="154" t="s">
        <v>49</v>
      </c>
      <c r="AX7" s="154" t="s">
        <v>49</v>
      </c>
      <c r="BE7" s="206"/>
      <c r="BF7" s="206"/>
      <c r="BG7" s="206"/>
      <c r="BH7" s="206"/>
    </row>
    <row r="8" spans="1:60" ht="29.45" customHeight="1" x14ac:dyDescent="0.25">
      <c r="A8" s="354">
        <f>'N-Bedarf AL §13a'!A8</f>
        <v>1</v>
      </c>
      <c r="B8" s="354" t="str">
        <f>IF('N-Bedarf AL §13a'!B8="","",'N-Bedarf AL §13a'!B8)</f>
        <v/>
      </c>
      <c r="C8" s="305" t="str">
        <f>IF('N-Bedarf AL §13a'!D8="","",'N-Bedarf AL §13a'!D8)</f>
        <v/>
      </c>
      <c r="D8" s="32" t="str">
        <f>IF('N-Bedarf AL §13a'!C8="","",'N-Bedarf AL §13a'!C8)</f>
        <v/>
      </c>
      <c r="E8" s="32" t="str">
        <f>IF('N-Bedarf AL §13a'!AD8="",'N-Bedarf AL §13a'!AB8,'N-Bedarf AL §13a'!AD8)</f>
        <v/>
      </c>
      <c r="F8" s="32" t="str">
        <f>IF('P-Bedarf AL §13a'!V10="","",'P-Bedarf AL §13a'!V10)</f>
        <v/>
      </c>
      <c r="G8" s="32" t="str">
        <f>IF('P-Bedarf AL §13a'!Z10="","",'P-Bedarf AL §13a'!Z10)</f>
        <v/>
      </c>
      <c r="H8" s="345" t="str">
        <f t="shared" ref="H8:H71" si="0">IF(OR(E8="",N8=""),"",SUM(V8,AC8))</f>
        <v/>
      </c>
      <c r="I8" s="345" t="str">
        <f t="shared" ref="I8:I71" si="1">IF(OR(E8="",N8=""),"",SUM(U8,AB8))</f>
        <v/>
      </c>
      <c r="J8" s="345" t="str">
        <f t="shared" ref="J8:J71" si="2">IF(OR(E8="",N8=""),"",SUM(AJ8,AP8,AV8))</f>
        <v/>
      </c>
      <c r="K8" s="321">
        <f t="shared" ref="K8:K71" si="3">IF(V8="",0,V8)+IF(AC8="",0,AC8)+IF(AJ8="",0,AJ8)+IF(AP8="",0,AP8)+IF(AV8="",0,AV8)</f>
        <v>0</v>
      </c>
      <c r="L8" s="321">
        <f>IF(W8="",0,W8)+IF(AD8="",0,AD8)+IF(AK8="",0,AK8)+IF(AQ8="",0,AQ8)+IF(AW8="",0,AW8)</f>
        <v>0</v>
      </c>
      <c r="M8" s="321">
        <f>IF(X8="",0,X8)+IF(AE8="",0,AE8)+IF(AL8="",0,AL8)+IF(AR8="",0,AR8)+IF(AX8="",0,AX8)</f>
        <v>0</v>
      </c>
      <c r="N8" s="321" t="str">
        <f>IF(E8="","",K8-E8)</f>
        <v/>
      </c>
      <c r="O8" s="321" t="str">
        <f>IF(F8="","",L8-F8)</f>
        <v/>
      </c>
      <c r="P8" s="321" t="str">
        <f>IF(G8="","",M8-G8)</f>
        <v/>
      </c>
      <c r="Q8" s="214" t="str">
        <f t="shared" ref="Q8:Q71" si="4">IF(N8="","",IF(N8&gt;0,"Achtung: N-Überhang!",""))</f>
        <v/>
      </c>
      <c r="R8" s="141"/>
      <c r="S8" s="211"/>
      <c r="T8" s="346" t="str">
        <f t="shared" ref="T8:T71" si="5">IF(D8="","",S8*D8)</f>
        <v/>
      </c>
      <c r="U8" s="153" t="str">
        <f t="shared" ref="U8:U71" si="6">IF(OR(E8="",R8="",R8="keine"),"",(VLOOKUP(R8,Dünger_Formen,3,FALSE))*S8)</f>
        <v/>
      </c>
      <c r="V8" s="153" t="str">
        <f t="shared" ref="V8:V71" si="7">IF(OR(E8="",R8="",R8="keine"),"",(VLOOKUP(R8,Dünger_Formen,7,FALSE))*S8)</f>
        <v/>
      </c>
      <c r="W8" s="153" t="str">
        <f t="shared" ref="W8:W71" si="8">IF(OR(E8="",R8="",R8="keine"),"",(VLOOKUP(R8,Dünger_Formen,8,FALSE))*S8)</f>
        <v/>
      </c>
      <c r="X8" s="153" t="str">
        <f t="shared" ref="X8:X71" si="9">IF(OR(E8="",R8="",R8="keine"),"",(VLOOKUP(R8,Dünger_Formen,9,FALSE))*S8)</f>
        <v/>
      </c>
      <c r="Y8" s="141"/>
      <c r="Z8" s="211"/>
      <c r="AA8" s="361" t="str">
        <f t="shared" ref="AA8:AA71" si="10">IF(D8="","",Z8*D8)</f>
        <v/>
      </c>
      <c r="AB8" s="153" t="str">
        <f t="shared" ref="AB8:AB71" si="11">IF(OR(E8="",R8="",R8="keine"),"",(VLOOKUP(R8,Dünger_Formen,3,FALSE))*S8)</f>
        <v/>
      </c>
      <c r="AC8" s="153" t="str">
        <f t="shared" ref="AC8:AC71" si="12">IF(OR(E8="",R8="",R8="keine"),"",(VLOOKUP(R8,Dünger_Formen,7,FALSE))*S8)</f>
        <v/>
      </c>
      <c r="AD8" s="153" t="str">
        <f t="shared" ref="AD8:AD71" si="13">IF(OR(E8="",R8="",R8="keine"),"",(VLOOKUP(R8,Dünger_Formen,8,FALSE))*S8)</f>
        <v/>
      </c>
      <c r="AE8" s="153" t="str">
        <f t="shared" ref="AE8:AE71" si="14">IF(OR(E8="",R8="",R8="keine"),"",(VLOOKUP(R8,Dünger_Formen,9,FALSE))*S8)</f>
        <v/>
      </c>
      <c r="AF8" s="213" t="str">
        <f t="shared" ref="AF8:AF71" si="15">IF(AND(Y8="",R8=""),"",IF(Y8="",0,IF(OR(Y8="Kompost",Y8="Bioabfallkompost",Y8="Grüngutkompost"),(AB8)*4%,(AB8)*10%))+IF(R8="",0,IF(OR(R8="Kompost",R8="Bioabfallkompost",R8="Grüngutkompost"),(U8)*4%,(U8)*10%)))</f>
        <v/>
      </c>
      <c r="AG8" s="141"/>
      <c r="AH8" s="211"/>
      <c r="AI8" s="346" t="str">
        <f t="shared" ref="AI8:AI71" si="16">IF(D8="","",AH8*$D8)</f>
        <v/>
      </c>
      <c r="AJ8" s="153" t="str">
        <f t="shared" ref="AJ8:AJ71" si="17">IF(OR(E8="",AG8="",AG8="keine"),"",ROUND((VLOOKUP(AG8,Dünger_Formen,3,FALSE))*AH8,0))</f>
        <v/>
      </c>
      <c r="AK8" s="153" t="str">
        <f t="shared" ref="AK8:AK71" si="18">IF(OR(F8="",AG8="",AG8="keine"),"",ROUND((VLOOKUP(AG8,Dünger_Formen,8,FALSE))*AH8,0))</f>
        <v/>
      </c>
      <c r="AL8" s="153" t="str">
        <f t="shared" ref="AL8:AL71" si="19">IF(OR(G8="",AG8="",AG8="keine"),"",ROUND((VLOOKUP(AG8,Dünger_Formen,9,FALSE))*AH8,0))</f>
        <v/>
      </c>
      <c r="AM8" s="141"/>
      <c r="AN8" s="211"/>
      <c r="AO8" s="346" t="str">
        <f t="shared" ref="AO8:AO71" si="20">IF(D8="","",AN8*$D8)</f>
        <v/>
      </c>
      <c r="AP8" s="153" t="str">
        <f t="shared" ref="AP8:AP71" si="21">IF(OR(E8="",AM8="",AM8="keine"),"",ROUND((VLOOKUP(AM8,Dünger_Formen,3,FALSE))*AN8,0))</f>
        <v/>
      </c>
      <c r="AQ8" s="153" t="str">
        <f t="shared" ref="AQ8:AQ71" si="22">IF(OR(E8="",AM8="",AM8="keine"),"",ROUND((VLOOKUP(AM8,Dünger_Formen,8,FALSE))*AN8,0))</f>
        <v/>
      </c>
      <c r="AR8" s="153" t="str">
        <f t="shared" ref="AR8:AR71" si="23">IF(OR(G8="",AM8="",AM8="keine"),"",ROUND((VLOOKUP(AM8,Dünger_Formen,9,FALSE))*AN8,0))</f>
        <v/>
      </c>
      <c r="AS8" s="141"/>
      <c r="AT8" s="211"/>
      <c r="AU8" s="346" t="str">
        <f t="shared" ref="AU8:AU71" si="24">IF(D8="","",AT8*$D8)</f>
        <v/>
      </c>
      <c r="AV8" s="153" t="str">
        <f t="shared" ref="AV8:AV71" si="25">IF(OR(E8="",AS8="",AS8="keine"),"",ROUND((VLOOKUP(AS8,Dünger_Formen,3,FALSE))*AT8,0))</f>
        <v/>
      </c>
      <c r="AW8" s="153" t="str">
        <f t="shared" ref="AW8:AW71" si="26">IF(OR(E8="",AS8="",AS8="keine"),"",ROUND((VLOOKUP(AS8,Dünger_Formen,8,FALSE))*AT8,0))</f>
        <v/>
      </c>
      <c r="AX8" s="153" t="str">
        <f t="shared" ref="AX8:AX71" si="27">IF(OR(G8="",AS8="",AS8="keine"),"",ROUND((VLOOKUP(AS8,Dünger_Formen,9,FALSE))*AT8,0))</f>
        <v/>
      </c>
    </row>
    <row r="9" spans="1:60" ht="29.45" customHeight="1" x14ac:dyDescent="0.25">
      <c r="A9" s="354">
        <f>'N-Bedarf AL §13a'!A9</f>
        <v>2</v>
      </c>
      <c r="B9" s="354" t="str">
        <f>IF('N-Bedarf AL §13a'!B9="","",'N-Bedarf AL §13a'!B9)</f>
        <v/>
      </c>
      <c r="C9" s="305" t="str">
        <f>IF('N-Bedarf AL §13a'!D9="","",'N-Bedarf AL §13a'!D9)</f>
        <v/>
      </c>
      <c r="D9" s="32" t="str">
        <f>IF('N-Bedarf AL §13a'!C9="","",'N-Bedarf AL §13a'!C9)</f>
        <v/>
      </c>
      <c r="E9" s="32" t="str">
        <f>IF('N-Bedarf AL §13a'!AD9="",'N-Bedarf AL §13a'!AB9,'N-Bedarf AL §13a'!AD9)</f>
        <v/>
      </c>
      <c r="F9" s="32" t="str">
        <f>IF('P-Bedarf AL §13a'!V11="","",'P-Bedarf AL §13a'!V11)</f>
        <v/>
      </c>
      <c r="G9" s="32" t="str">
        <f>IF('P-Bedarf AL §13a'!Z11="","",'P-Bedarf AL §13a'!Z11)</f>
        <v/>
      </c>
      <c r="H9" s="345" t="str">
        <f t="shared" si="0"/>
        <v/>
      </c>
      <c r="I9" s="345" t="str">
        <f t="shared" si="1"/>
        <v/>
      </c>
      <c r="J9" s="345" t="str">
        <f t="shared" si="2"/>
        <v/>
      </c>
      <c r="K9" s="321">
        <f t="shared" si="3"/>
        <v>0</v>
      </c>
      <c r="L9" s="321">
        <f t="shared" ref="L9:L72" si="28">IF(W9="",0,W9)+IF(AD9="",0,AD9)+IF(AK9="",0,AK9)+IF(AQ9="",0,AQ9)+IF(AW9="",0,AW9)</f>
        <v>0</v>
      </c>
      <c r="M9" s="321">
        <f t="shared" ref="M9:M72" si="29">IF(X9="",0,X9)+IF(AE9="",0,AE9)+IF(AL9="",0,AL9)+IF(AR9="",0,AR9)+IF(AX9="",0,AX9)</f>
        <v>0</v>
      </c>
      <c r="N9" s="321" t="str">
        <f t="shared" ref="N9:N72" si="30">IF(E9="","",K9-E9)</f>
        <v/>
      </c>
      <c r="O9" s="321" t="str">
        <f t="shared" ref="O9:O72" si="31">IF(F9="","",L9-F9)</f>
        <v/>
      </c>
      <c r="P9" s="321" t="str">
        <f t="shared" ref="P9:P72" si="32">IF(G9="","",M9-G9)</f>
        <v/>
      </c>
      <c r="Q9" s="214" t="str">
        <f t="shared" si="4"/>
        <v/>
      </c>
      <c r="R9" s="141"/>
      <c r="S9" s="211"/>
      <c r="T9" s="346" t="str">
        <f t="shared" si="5"/>
        <v/>
      </c>
      <c r="U9" s="153" t="str">
        <f t="shared" si="6"/>
        <v/>
      </c>
      <c r="V9" s="153" t="str">
        <f t="shared" si="7"/>
        <v/>
      </c>
      <c r="W9" s="153" t="str">
        <f t="shared" si="8"/>
        <v/>
      </c>
      <c r="X9" s="153" t="str">
        <f t="shared" si="9"/>
        <v/>
      </c>
      <c r="Y9" s="141"/>
      <c r="Z9" s="211"/>
      <c r="AA9" s="361" t="str">
        <f t="shared" si="10"/>
        <v/>
      </c>
      <c r="AB9" s="153" t="str">
        <f t="shared" si="11"/>
        <v/>
      </c>
      <c r="AC9" s="153" t="str">
        <f t="shared" si="12"/>
        <v/>
      </c>
      <c r="AD9" s="153" t="str">
        <f t="shared" si="13"/>
        <v/>
      </c>
      <c r="AE9" s="153" t="str">
        <f t="shared" si="14"/>
        <v/>
      </c>
      <c r="AF9" s="213" t="str">
        <f t="shared" si="15"/>
        <v/>
      </c>
      <c r="AG9" s="141"/>
      <c r="AH9" s="211"/>
      <c r="AI9" s="346" t="str">
        <f t="shared" si="16"/>
        <v/>
      </c>
      <c r="AJ9" s="153" t="str">
        <f t="shared" si="17"/>
        <v/>
      </c>
      <c r="AK9" s="153" t="str">
        <f t="shared" si="18"/>
        <v/>
      </c>
      <c r="AL9" s="153" t="str">
        <f t="shared" si="19"/>
        <v/>
      </c>
      <c r="AM9" s="141"/>
      <c r="AN9" s="211"/>
      <c r="AO9" s="346" t="str">
        <f t="shared" si="20"/>
        <v/>
      </c>
      <c r="AP9" s="153" t="str">
        <f t="shared" si="21"/>
        <v/>
      </c>
      <c r="AQ9" s="153" t="str">
        <f t="shared" si="22"/>
        <v/>
      </c>
      <c r="AR9" s="153" t="str">
        <f t="shared" si="23"/>
        <v/>
      </c>
      <c r="AS9" s="141"/>
      <c r="AT9" s="211"/>
      <c r="AU9" s="346" t="str">
        <f t="shared" si="24"/>
        <v/>
      </c>
      <c r="AV9" s="153" t="str">
        <f t="shared" si="25"/>
        <v/>
      </c>
      <c r="AW9" s="153" t="str">
        <f t="shared" si="26"/>
        <v/>
      </c>
      <c r="AX9" s="153" t="str">
        <f t="shared" si="27"/>
        <v/>
      </c>
    </row>
    <row r="10" spans="1:60" ht="29.45" customHeight="1" x14ac:dyDescent="0.25">
      <c r="A10" s="354" t="str">
        <f>'N-Bedarf AL §13a'!A10</f>
        <v/>
      </c>
      <c r="B10" s="354" t="str">
        <f>IF('N-Bedarf AL §13a'!B10="","",'N-Bedarf AL §13a'!B10)</f>
        <v/>
      </c>
      <c r="C10" s="305" t="str">
        <f>IF('N-Bedarf AL §13a'!D10="","",'N-Bedarf AL §13a'!D10)</f>
        <v/>
      </c>
      <c r="D10" s="32" t="str">
        <f>IF('N-Bedarf AL §13a'!C10="","",'N-Bedarf AL §13a'!C10)</f>
        <v/>
      </c>
      <c r="E10" s="32" t="str">
        <f>IF('N-Bedarf AL §13a'!AD10="",'N-Bedarf AL §13a'!AB10,'N-Bedarf AL §13a'!AD10)</f>
        <v/>
      </c>
      <c r="F10" s="32" t="str">
        <f>IF('P-Bedarf AL §13a'!V12="","",'P-Bedarf AL §13a'!V12)</f>
        <v/>
      </c>
      <c r="G10" s="32" t="str">
        <f>IF('P-Bedarf AL §13a'!Z12="","",'P-Bedarf AL §13a'!Z12)</f>
        <v/>
      </c>
      <c r="H10" s="345" t="str">
        <f t="shared" si="0"/>
        <v/>
      </c>
      <c r="I10" s="345" t="str">
        <f t="shared" si="1"/>
        <v/>
      </c>
      <c r="J10" s="345" t="str">
        <f t="shared" si="2"/>
        <v/>
      </c>
      <c r="K10" s="321">
        <f>IF(V10="",0,V10)+IF(AC10="",0,AC10)+IF(AJ10="",0,AJ10)+IF(AP10="",0,AP10)+IF(AV10="",0,AV10)</f>
        <v>0</v>
      </c>
      <c r="L10" s="321">
        <f t="shared" si="28"/>
        <v>0</v>
      </c>
      <c r="M10" s="321">
        <f t="shared" si="29"/>
        <v>0</v>
      </c>
      <c r="N10" s="321" t="str">
        <f t="shared" si="30"/>
        <v/>
      </c>
      <c r="O10" s="321" t="str">
        <f t="shared" si="31"/>
        <v/>
      </c>
      <c r="P10" s="321" t="str">
        <f t="shared" si="32"/>
        <v/>
      </c>
      <c r="Q10" s="214" t="str">
        <f t="shared" si="4"/>
        <v/>
      </c>
      <c r="R10" s="141"/>
      <c r="S10" s="211"/>
      <c r="T10" s="346" t="str">
        <f t="shared" si="5"/>
        <v/>
      </c>
      <c r="U10" s="153" t="str">
        <f t="shared" si="6"/>
        <v/>
      </c>
      <c r="V10" s="153" t="str">
        <f t="shared" si="7"/>
        <v/>
      </c>
      <c r="W10" s="153" t="str">
        <f t="shared" si="8"/>
        <v/>
      </c>
      <c r="X10" s="153" t="str">
        <f t="shared" si="9"/>
        <v/>
      </c>
      <c r="Y10" s="141"/>
      <c r="Z10" s="211"/>
      <c r="AA10" s="361" t="str">
        <f t="shared" si="10"/>
        <v/>
      </c>
      <c r="AB10" s="153" t="str">
        <f t="shared" si="11"/>
        <v/>
      </c>
      <c r="AC10" s="153" t="str">
        <f t="shared" si="12"/>
        <v/>
      </c>
      <c r="AD10" s="153" t="str">
        <f t="shared" si="13"/>
        <v/>
      </c>
      <c r="AE10" s="153" t="str">
        <f t="shared" si="14"/>
        <v/>
      </c>
      <c r="AF10" s="213" t="str">
        <f t="shared" si="15"/>
        <v/>
      </c>
      <c r="AG10" s="141"/>
      <c r="AH10" s="211"/>
      <c r="AI10" s="346" t="str">
        <f t="shared" si="16"/>
        <v/>
      </c>
      <c r="AJ10" s="153" t="str">
        <f t="shared" si="17"/>
        <v/>
      </c>
      <c r="AK10" s="153" t="str">
        <f t="shared" si="18"/>
        <v/>
      </c>
      <c r="AL10" s="153" t="str">
        <f t="shared" si="19"/>
        <v/>
      </c>
      <c r="AM10" s="141"/>
      <c r="AN10" s="211"/>
      <c r="AO10" s="346" t="str">
        <f t="shared" si="20"/>
        <v/>
      </c>
      <c r="AP10" s="153" t="str">
        <f t="shared" si="21"/>
        <v/>
      </c>
      <c r="AQ10" s="153" t="str">
        <f t="shared" si="22"/>
        <v/>
      </c>
      <c r="AR10" s="153" t="str">
        <f t="shared" si="23"/>
        <v/>
      </c>
      <c r="AS10" s="141"/>
      <c r="AT10" s="211"/>
      <c r="AU10" s="346" t="str">
        <f t="shared" si="24"/>
        <v/>
      </c>
      <c r="AV10" s="153" t="str">
        <f t="shared" si="25"/>
        <v/>
      </c>
      <c r="AW10" s="153" t="str">
        <f t="shared" si="26"/>
        <v/>
      </c>
      <c r="AX10" s="153" t="str">
        <f t="shared" si="27"/>
        <v/>
      </c>
    </row>
    <row r="11" spans="1:60" ht="29.45" customHeight="1" x14ac:dyDescent="0.25">
      <c r="A11" s="354" t="str">
        <f>'N-Bedarf AL §13a'!A11</f>
        <v/>
      </c>
      <c r="B11" s="354" t="str">
        <f>IF('N-Bedarf AL §13a'!B11="","",'N-Bedarf AL §13a'!B11)</f>
        <v/>
      </c>
      <c r="C11" s="305" t="str">
        <f>IF('N-Bedarf AL §13a'!D11="","",'N-Bedarf AL §13a'!D11)</f>
        <v/>
      </c>
      <c r="D11" s="32" t="str">
        <f>IF('N-Bedarf AL §13a'!C11="","",'N-Bedarf AL §13a'!C11)</f>
        <v/>
      </c>
      <c r="E11" s="32" t="str">
        <f>IF('N-Bedarf AL §13a'!AD11="",'N-Bedarf AL §13a'!AB11,'N-Bedarf AL §13a'!AD11)</f>
        <v/>
      </c>
      <c r="F11" s="32" t="str">
        <f>IF('P-Bedarf AL §13a'!V13="","",'P-Bedarf AL §13a'!V13)</f>
        <v/>
      </c>
      <c r="G11" s="32" t="str">
        <f>IF('P-Bedarf AL §13a'!Z13="","",'P-Bedarf AL §13a'!Z13)</f>
        <v/>
      </c>
      <c r="H11" s="345" t="str">
        <f t="shared" si="0"/>
        <v/>
      </c>
      <c r="I11" s="345" t="str">
        <f t="shared" si="1"/>
        <v/>
      </c>
      <c r="J11" s="345" t="str">
        <f t="shared" si="2"/>
        <v/>
      </c>
      <c r="K11" s="321">
        <f t="shared" si="3"/>
        <v>0</v>
      </c>
      <c r="L11" s="321">
        <f t="shared" si="28"/>
        <v>0</v>
      </c>
      <c r="M11" s="321">
        <f t="shared" si="29"/>
        <v>0</v>
      </c>
      <c r="N11" s="321" t="str">
        <f t="shared" si="30"/>
        <v/>
      </c>
      <c r="O11" s="321" t="str">
        <f t="shared" si="31"/>
        <v/>
      </c>
      <c r="P11" s="321" t="str">
        <f t="shared" si="32"/>
        <v/>
      </c>
      <c r="Q11" s="214" t="str">
        <f t="shared" si="4"/>
        <v/>
      </c>
      <c r="R11" s="141"/>
      <c r="S11" s="211"/>
      <c r="T11" s="346" t="str">
        <f t="shared" si="5"/>
        <v/>
      </c>
      <c r="U11" s="153" t="str">
        <f t="shared" si="6"/>
        <v/>
      </c>
      <c r="V11" s="153" t="str">
        <f t="shared" si="7"/>
        <v/>
      </c>
      <c r="W11" s="153" t="str">
        <f t="shared" si="8"/>
        <v/>
      </c>
      <c r="X11" s="153" t="str">
        <f t="shared" si="9"/>
        <v/>
      </c>
      <c r="Y11" s="141"/>
      <c r="Z11" s="211"/>
      <c r="AA11" s="361" t="str">
        <f t="shared" si="10"/>
        <v/>
      </c>
      <c r="AB11" s="153" t="str">
        <f t="shared" si="11"/>
        <v/>
      </c>
      <c r="AC11" s="153" t="str">
        <f t="shared" si="12"/>
        <v/>
      </c>
      <c r="AD11" s="153" t="str">
        <f t="shared" si="13"/>
        <v/>
      </c>
      <c r="AE11" s="153" t="str">
        <f t="shared" si="14"/>
        <v/>
      </c>
      <c r="AF11" s="213" t="str">
        <f t="shared" si="15"/>
        <v/>
      </c>
      <c r="AG11" s="141"/>
      <c r="AH11" s="211"/>
      <c r="AI11" s="346" t="str">
        <f t="shared" si="16"/>
        <v/>
      </c>
      <c r="AJ11" s="153" t="str">
        <f t="shared" si="17"/>
        <v/>
      </c>
      <c r="AK11" s="153" t="str">
        <f t="shared" si="18"/>
        <v/>
      </c>
      <c r="AL11" s="153" t="str">
        <f t="shared" si="19"/>
        <v/>
      </c>
      <c r="AM11" s="141"/>
      <c r="AN11" s="211"/>
      <c r="AO11" s="346" t="str">
        <f t="shared" si="20"/>
        <v/>
      </c>
      <c r="AP11" s="153" t="str">
        <f t="shared" si="21"/>
        <v/>
      </c>
      <c r="AQ11" s="153" t="str">
        <f t="shared" si="22"/>
        <v/>
      </c>
      <c r="AR11" s="153" t="str">
        <f t="shared" si="23"/>
        <v/>
      </c>
      <c r="AS11" s="141"/>
      <c r="AT11" s="211"/>
      <c r="AU11" s="346" t="str">
        <f t="shared" si="24"/>
        <v/>
      </c>
      <c r="AV11" s="153" t="str">
        <f t="shared" si="25"/>
        <v/>
      </c>
      <c r="AW11" s="153" t="str">
        <f t="shared" si="26"/>
        <v/>
      </c>
      <c r="AX11" s="153" t="str">
        <f t="shared" si="27"/>
        <v/>
      </c>
    </row>
    <row r="12" spans="1:60" ht="29.45" customHeight="1" x14ac:dyDescent="0.25">
      <c r="A12" s="354" t="str">
        <f>'N-Bedarf AL §13a'!A12</f>
        <v/>
      </c>
      <c r="B12" s="354" t="str">
        <f>IF('N-Bedarf AL §13a'!B12="","",'N-Bedarf AL §13a'!B12)</f>
        <v/>
      </c>
      <c r="C12" s="305" t="str">
        <f>IF('N-Bedarf AL §13a'!D12="","",'N-Bedarf AL §13a'!D12)</f>
        <v/>
      </c>
      <c r="D12" s="32" t="str">
        <f>IF('N-Bedarf AL §13a'!C12="","",'N-Bedarf AL §13a'!C12)</f>
        <v/>
      </c>
      <c r="E12" s="32" t="str">
        <f>IF('N-Bedarf AL §13a'!AD12="",'N-Bedarf AL §13a'!AB12,'N-Bedarf AL §13a'!AD12)</f>
        <v/>
      </c>
      <c r="F12" s="32" t="str">
        <f>IF('P-Bedarf AL §13a'!V14="","",'P-Bedarf AL §13a'!V14)</f>
        <v/>
      </c>
      <c r="G12" s="32" t="str">
        <f>IF('P-Bedarf AL §13a'!Z14="","",'P-Bedarf AL §13a'!Z14)</f>
        <v/>
      </c>
      <c r="H12" s="345" t="str">
        <f t="shared" si="0"/>
        <v/>
      </c>
      <c r="I12" s="345" t="str">
        <f t="shared" si="1"/>
        <v/>
      </c>
      <c r="J12" s="345" t="str">
        <f t="shared" si="2"/>
        <v/>
      </c>
      <c r="K12" s="321">
        <f t="shared" si="3"/>
        <v>0</v>
      </c>
      <c r="L12" s="321">
        <f t="shared" si="28"/>
        <v>0</v>
      </c>
      <c r="M12" s="321">
        <f t="shared" si="29"/>
        <v>0</v>
      </c>
      <c r="N12" s="321" t="str">
        <f t="shared" si="30"/>
        <v/>
      </c>
      <c r="O12" s="321" t="str">
        <f t="shared" si="31"/>
        <v/>
      </c>
      <c r="P12" s="321" t="str">
        <f t="shared" si="32"/>
        <v/>
      </c>
      <c r="Q12" s="214" t="str">
        <f t="shared" si="4"/>
        <v/>
      </c>
      <c r="R12" s="141"/>
      <c r="S12" s="211"/>
      <c r="T12" s="346" t="str">
        <f t="shared" si="5"/>
        <v/>
      </c>
      <c r="U12" s="153" t="str">
        <f t="shared" si="6"/>
        <v/>
      </c>
      <c r="V12" s="153" t="str">
        <f t="shared" si="7"/>
        <v/>
      </c>
      <c r="W12" s="153" t="str">
        <f t="shared" si="8"/>
        <v/>
      </c>
      <c r="X12" s="153" t="str">
        <f t="shared" si="9"/>
        <v/>
      </c>
      <c r="Y12" s="141"/>
      <c r="Z12" s="211"/>
      <c r="AA12" s="361" t="str">
        <f t="shared" si="10"/>
        <v/>
      </c>
      <c r="AB12" s="153" t="str">
        <f t="shared" si="11"/>
        <v/>
      </c>
      <c r="AC12" s="153" t="str">
        <f t="shared" si="12"/>
        <v/>
      </c>
      <c r="AD12" s="153" t="str">
        <f t="shared" si="13"/>
        <v/>
      </c>
      <c r="AE12" s="153" t="str">
        <f t="shared" si="14"/>
        <v/>
      </c>
      <c r="AF12" s="213" t="str">
        <f t="shared" si="15"/>
        <v/>
      </c>
      <c r="AG12" s="141"/>
      <c r="AH12" s="211"/>
      <c r="AI12" s="346" t="str">
        <f t="shared" si="16"/>
        <v/>
      </c>
      <c r="AJ12" s="153" t="str">
        <f t="shared" si="17"/>
        <v/>
      </c>
      <c r="AK12" s="153" t="str">
        <f t="shared" si="18"/>
        <v/>
      </c>
      <c r="AL12" s="153" t="str">
        <f t="shared" si="19"/>
        <v/>
      </c>
      <c r="AM12" s="141"/>
      <c r="AN12" s="211"/>
      <c r="AO12" s="346" t="str">
        <f t="shared" si="20"/>
        <v/>
      </c>
      <c r="AP12" s="153" t="str">
        <f t="shared" si="21"/>
        <v/>
      </c>
      <c r="AQ12" s="153" t="str">
        <f t="shared" si="22"/>
        <v/>
      </c>
      <c r="AR12" s="153" t="str">
        <f t="shared" si="23"/>
        <v/>
      </c>
      <c r="AS12" s="141"/>
      <c r="AT12" s="211"/>
      <c r="AU12" s="346" t="str">
        <f t="shared" si="24"/>
        <v/>
      </c>
      <c r="AV12" s="153" t="str">
        <f t="shared" si="25"/>
        <v/>
      </c>
      <c r="AW12" s="153" t="str">
        <f t="shared" si="26"/>
        <v/>
      </c>
      <c r="AX12" s="153" t="str">
        <f t="shared" si="27"/>
        <v/>
      </c>
    </row>
    <row r="13" spans="1:60" ht="29.45" customHeight="1" x14ac:dyDescent="0.25">
      <c r="A13" s="354" t="str">
        <f>'N-Bedarf AL §13a'!A13</f>
        <v/>
      </c>
      <c r="B13" s="354" t="str">
        <f>IF('N-Bedarf AL §13a'!B13="","",'N-Bedarf AL §13a'!B13)</f>
        <v/>
      </c>
      <c r="C13" s="305" t="str">
        <f>IF('N-Bedarf AL §13a'!D13="","",'N-Bedarf AL §13a'!D13)</f>
        <v/>
      </c>
      <c r="D13" s="32" t="str">
        <f>IF('N-Bedarf AL §13a'!C13="","",'N-Bedarf AL §13a'!C13)</f>
        <v/>
      </c>
      <c r="E13" s="32" t="str">
        <f>IF('N-Bedarf AL §13a'!AD13="",'N-Bedarf AL §13a'!AB13,'N-Bedarf AL §13a'!AD13)</f>
        <v/>
      </c>
      <c r="F13" s="32" t="str">
        <f>IF('P-Bedarf AL §13a'!V15="","",'P-Bedarf AL §13a'!V15)</f>
        <v/>
      </c>
      <c r="G13" s="32" t="str">
        <f>IF('P-Bedarf AL §13a'!Z15="","",'P-Bedarf AL §13a'!Z15)</f>
        <v/>
      </c>
      <c r="H13" s="345" t="str">
        <f t="shared" si="0"/>
        <v/>
      </c>
      <c r="I13" s="345" t="str">
        <f t="shared" si="1"/>
        <v/>
      </c>
      <c r="J13" s="345" t="str">
        <f t="shared" si="2"/>
        <v/>
      </c>
      <c r="K13" s="321">
        <f t="shared" si="3"/>
        <v>0</v>
      </c>
      <c r="L13" s="321">
        <f t="shared" si="28"/>
        <v>0</v>
      </c>
      <c r="M13" s="321">
        <f t="shared" si="29"/>
        <v>0</v>
      </c>
      <c r="N13" s="321" t="str">
        <f t="shared" si="30"/>
        <v/>
      </c>
      <c r="O13" s="321" t="str">
        <f t="shared" si="31"/>
        <v/>
      </c>
      <c r="P13" s="321" t="str">
        <f t="shared" si="32"/>
        <v/>
      </c>
      <c r="Q13" s="214" t="str">
        <f t="shared" si="4"/>
        <v/>
      </c>
      <c r="R13" s="141"/>
      <c r="S13" s="211"/>
      <c r="T13" s="346" t="str">
        <f t="shared" si="5"/>
        <v/>
      </c>
      <c r="U13" s="153" t="str">
        <f t="shared" si="6"/>
        <v/>
      </c>
      <c r="V13" s="153" t="str">
        <f t="shared" si="7"/>
        <v/>
      </c>
      <c r="W13" s="153" t="str">
        <f t="shared" si="8"/>
        <v/>
      </c>
      <c r="X13" s="153" t="str">
        <f t="shared" si="9"/>
        <v/>
      </c>
      <c r="Y13" s="141"/>
      <c r="Z13" s="211"/>
      <c r="AA13" s="361" t="str">
        <f t="shared" si="10"/>
        <v/>
      </c>
      <c r="AB13" s="153" t="str">
        <f t="shared" si="11"/>
        <v/>
      </c>
      <c r="AC13" s="153" t="str">
        <f t="shared" si="12"/>
        <v/>
      </c>
      <c r="AD13" s="153" t="str">
        <f t="shared" si="13"/>
        <v/>
      </c>
      <c r="AE13" s="153" t="str">
        <f t="shared" si="14"/>
        <v/>
      </c>
      <c r="AF13" s="213" t="str">
        <f t="shared" si="15"/>
        <v/>
      </c>
      <c r="AG13" s="141"/>
      <c r="AH13" s="211"/>
      <c r="AI13" s="346" t="str">
        <f t="shared" si="16"/>
        <v/>
      </c>
      <c r="AJ13" s="153" t="str">
        <f t="shared" si="17"/>
        <v/>
      </c>
      <c r="AK13" s="153" t="str">
        <f t="shared" si="18"/>
        <v/>
      </c>
      <c r="AL13" s="153" t="str">
        <f t="shared" si="19"/>
        <v/>
      </c>
      <c r="AM13" s="141"/>
      <c r="AN13" s="211"/>
      <c r="AO13" s="346" t="str">
        <f t="shared" si="20"/>
        <v/>
      </c>
      <c r="AP13" s="153" t="str">
        <f t="shared" si="21"/>
        <v/>
      </c>
      <c r="AQ13" s="153" t="str">
        <f t="shared" si="22"/>
        <v/>
      </c>
      <c r="AR13" s="153" t="str">
        <f t="shared" si="23"/>
        <v/>
      </c>
      <c r="AS13" s="141"/>
      <c r="AT13" s="211"/>
      <c r="AU13" s="346" t="str">
        <f t="shared" si="24"/>
        <v/>
      </c>
      <c r="AV13" s="153" t="str">
        <f t="shared" si="25"/>
        <v/>
      </c>
      <c r="AW13" s="153" t="str">
        <f t="shared" si="26"/>
        <v/>
      </c>
      <c r="AX13" s="153" t="str">
        <f t="shared" si="27"/>
        <v/>
      </c>
    </row>
    <row r="14" spans="1:60" ht="29.45" customHeight="1" x14ac:dyDescent="0.25">
      <c r="A14" s="354" t="str">
        <f>'N-Bedarf AL §13a'!A14</f>
        <v/>
      </c>
      <c r="B14" s="354" t="str">
        <f>IF('N-Bedarf AL §13a'!B14="","",'N-Bedarf AL §13a'!B14)</f>
        <v/>
      </c>
      <c r="C14" s="305" t="str">
        <f>IF('N-Bedarf AL §13a'!D14="","",'N-Bedarf AL §13a'!D14)</f>
        <v/>
      </c>
      <c r="D14" s="32" t="str">
        <f>IF('N-Bedarf AL §13a'!C14="","",'N-Bedarf AL §13a'!C14)</f>
        <v/>
      </c>
      <c r="E14" s="32" t="str">
        <f>IF('N-Bedarf AL §13a'!AD14="",'N-Bedarf AL §13a'!AB14,'N-Bedarf AL §13a'!AD14)</f>
        <v/>
      </c>
      <c r="F14" s="32" t="str">
        <f>IF('P-Bedarf AL §13a'!V16="","",'P-Bedarf AL §13a'!V16)</f>
        <v/>
      </c>
      <c r="G14" s="32" t="str">
        <f>IF('P-Bedarf AL §13a'!Z16="","",'P-Bedarf AL §13a'!Z16)</f>
        <v/>
      </c>
      <c r="H14" s="345" t="str">
        <f t="shared" si="0"/>
        <v/>
      </c>
      <c r="I14" s="345" t="str">
        <f t="shared" si="1"/>
        <v/>
      </c>
      <c r="J14" s="345" t="str">
        <f t="shared" si="2"/>
        <v/>
      </c>
      <c r="K14" s="321">
        <f t="shared" si="3"/>
        <v>0</v>
      </c>
      <c r="L14" s="321">
        <f t="shared" si="28"/>
        <v>0</v>
      </c>
      <c r="M14" s="321">
        <f t="shared" si="29"/>
        <v>0</v>
      </c>
      <c r="N14" s="321" t="str">
        <f t="shared" si="30"/>
        <v/>
      </c>
      <c r="O14" s="321" t="str">
        <f t="shared" si="31"/>
        <v/>
      </c>
      <c r="P14" s="321" t="str">
        <f t="shared" si="32"/>
        <v/>
      </c>
      <c r="Q14" s="214" t="str">
        <f t="shared" si="4"/>
        <v/>
      </c>
      <c r="R14" s="141"/>
      <c r="S14" s="211"/>
      <c r="T14" s="346" t="str">
        <f t="shared" si="5"/>
        <v/>
      </c>
      <c r="U14" s="153" t="str">
        <f t="shared" si="6"/>
        <v/>
      </c>
      <c r="V14" s="153" t="str">
        <f t="shared" si="7"/>
        <v/>
      </c>
      <c r="W14" s="153" t="str">
        <f t="shared" si="8"/>
        <v/>
      </c>
      <c r="X14" s="153" t="str">
        <f t="shared" si="9"/>
        <v/>
      </c>
      <c r="Y14" s="141"/>
      <c r="Z14" s="211"/>
      <c r="AA14" s="361" t="str">
        <f t="shared" si="10"/>
        <v/>
      </c>
      <c r="AB14" s="153" t="str">
        <f t="shared" si="11"/>
        <v/>
      </c>
      <c r="AC14" s="153" t="str">
        <f t="shared" si="12"/>
        <v/>
      </c>
      <c r="AD14" s="153" t="str">
        <f t="shared" si="13"/>
        <v/>
      </c>
      <c r="AE14" s="153" t="str">
        <f t="shared" si="14"/>
        <v/>
      </c>
      <c r="AF14" s="213" t="str">
        <f t="shared" si="15"/>
        <v/>
      </c>
      <c r="AG14" s="141"/>
      <c r="AH14" s="211"/>
      <c r="AI14" s="346" t="str">
        <f t="shared" si="16"/>
        <v/>
      </c>
      <c r="AJ14" s="153" t="str">
        <f t="shared" si="17"/>
        <v/>
      </c>
      <c r="AK14" s="153" t="str">
        <f t="shared" si="18"/>
        <v/>
      </c>
      <c r="AL14" s="153" t="str">
        <f t="shared" si="19"/>
        <v/>
      </c>
      <c r="AM14" s="141"/>
      <c r="AN14" s="211"/>
      <c r="AO14" s="346" t="str">
        <f t="shared" si="20"/>
        <v/>
      </c>
      <c r="AP14" s="153" t="str">
        <f t="shared" si="21"/>
        <v/>
      </c>
      <c r="AQ14" s="153" t="str">
        <f t="shared" si="22"/>
        <v/>
      </c>
      <c r="AR14" s="153" t="str">
        <f t="shared" si="23"/>
        <v/>
      </c>
      <c r="AS14" s="141"/>
      <c r="AT14" s="211"/>
      <c r="AU14" s="346" t="str">
        <f t="shared" si="24"/>
        <v/>
      </c>
      <c r="AV14" s="153" t="str">
        <f t="shared" si="25"/>
        <v/>
      </c>
      <c r="AW14" s="153" t="str">
        <f t="shared" si="26"/>
        <v/>
      </c>
      <c r="AX14" s="153" t="str">
        <f t="shared" si="27"/>
        <v/>
      </c>
    </row>
    <row r="15" spans="1:60" ht="29.45" customHeight="1" x14ac:dyDescent="0.25">
      <c r="A15" s="354" t="str">
        <f>'N-Bedarf AL §13a'!A15</f>
        <v/>
      </c>
      <c r="B15" s="354" t="str">
        <f>IF('N-Bedarf AL §13a'!B15="","",'N-Bedarf AL §13a'!B15)</f>
        <v/>
      </c>
      <c r="C15" s="305" t="str">
        <f>IF('N-Bedarf AL §13a'!D15="","",'N-Bedarf AL §13a'!D15)</f>
        <v/>
      </c>
      <c r="D15" s="32" t="str">
        <f>IF('N-Bedarf AL §13a'!C15="","",'N-Bedarf AL §13a'!C15)</f>
        <v/>
      </c>
      <c r="E15" s="32" t="str">
        <f>IF('N-Bedarf AL §13a'!AD15="",'N-Bedarf AL §13a'!AB15,'N-Bedarf AL §13a'!AD15)</f>
        <v/>
      </c>
      <c r="F15" s="32" t="str">
        <f>IF('P-Bedarf AL §13a'!V17="","",'P-Bedarf AL §13a'!V17)</f>
        <v/>
      </c>
      <c r="G15" s="32" t="str">
        <f>IF('P-Bedarf AL §13a'!Z17="","",'P-Bedarf AL §13a'!Z17)</f>
        <v/>
      </c>
      <c r="H15" s="345" t="str">
        <f t="shared" si="0"/>
        <v/>
      </c>
      <c r="I15" s="345" t="str">
        <f t="shared" si="1"/>
        <v/>
      </c>
      <c r="J15" s="345" t="str">
        <f t="shared" si="2"/>
        <v/>
      </c>
      <c r="K15" s="321">
        <f t="shared" si="3"/>
        <v>0</v>
      </c>
      <c r="L15" s="321">
        <f t="shared" si="28"/>
        <v>0</v>
      </c>
      <c r="M15" s="321">
        <f t="shared" si="29"/>
        <v>0</v>
      </c>
      <c r="N15" s="321" t="str">
        <f t="shared" si="30"/>
        <v/>
      </c>
      <c r="O15" s="321" t="str">
        <f t="shared" si="31"/>
        <v/>
      </c>
      <c r="P15" s="321" t="str">
        <f t="shared" si="32"/>
        <v/>
      </c>
      <c r="Q15" s="214" t="str">
        <f t="shared" si="4"/>
        <v/>
      </c>
      <c r="R15" s="141"/>
      <c r="S15" s="211"/>
      <c r="T15" s="346" t="str">
        <f t="shared" si="5"/>
        <v/>
      </c>
      <c r="U15" s="153" t="str">
        <f t="shared" si="6"/>
        <v/>
      </c>
      <c r="V15" s="153" t="str">
        <f t="shared" si="7"/>
        <v/>
      </c>
      <c r="W15" s="153" t="str">
        <f t="shared" si="8"/>
        <v/>
      </c>
      <c r="X15" s="153" t="str">
        <f t="shared" si="9"/>
        <v/>
      </c>
      <c r="Y15" s="141"/>
      <c r="Z15" s="211"/>
      <c r="AA15" s="361" t="str">
        <f t="shared" si="10"/>
        <v/>
      </c>
      <c r="AB15" s="153" t="str">
        <f t="shared" si="11"/>
        <v/>
      </c>
      <c r="AC15" s="153" t="str">
        <f t="shared" si="12"/>
        <v/>
      </c>
      <c r="AD15" s="153" t="str">
        <f t="shared" si="13"/>
        <v/>
      </c>
      <c r="AE15" s="153" t="str">
        <f t="shared" si="14"/>
        <v/>
      </c>
      <c r="AF15" s="213" t="str">
        <f t="shared" si="15"/>
        <v/>
      </c>
      <c r="AG15" s="141"/>
      <c r="AH15" s="211"/>
      <c r="AI15" s="346" t="str">
        <f t="shared" si="16"/>
        <v/>
      </c>
      <c r="AJ15" s="153" t="str">
        <f t="shared" si="17"/>
        <v/>
      </c>
      <c r="AK15" s="153" t="str">
        <f t="shared" si="18"/>
        <v/>
      </c>
      <c r="AL15" s="153" t="str">
        <f t="shared" si="19"/>
        <v/>
      </c>
      <c r="AM15" s="141"/>
      <c r="AN15" s="211"/>
      <c r="AO15" s="346" t="str">
        <f t="shared" si="20"/>
        <v/>
      </c>
      <c r="AP15" s="153" t="str">
        <f t="shared" si="21"/>
        <v/>
      </c>
      <c r="AQ15" s="153" t="str">
        <f t="shared" si="22"/>
        <v/>
      </c>
      <c r="AR15" s="153" t="str">
        <f t="shared" si="23"/>
        <v/>
      </c>
      <c r="AS15" s="141"/>
      <c r="AT15" s="211"/>
      <c r="AU15" s="346" t="str">
        <f t="shared" si="24"/>
        <v/>
      </c>
      <c r="AV15" s="153" t="str">
        <f t="shared" si="25"/>
        <v/>
      </c>
      <c r="AW15" s="153" t="str">
        <f t="shared" si="26"/>
        <v/>
      </c>
      <c r="AX15" s="153" t="str">
        <f t="shared" si="27"/>
        <v/>
      </c>
    </row>
    <row r="16" spans="1:60" ht="29.45" customHeight="1" x14ac:dyDescent="0.25">
      <c r="A16" s="354" t="str">
        <f>'N-Bedarf AL §13a'!A16</f>
        <v/>
      </c>
      <c r="B16" s="354" t="str">
        <f>IF('N-Bedarf AL §13a'!B16="","",'N-Bedarf AL §13a'!B16)</f>
        <v/>
      </c>
      <c r="C16" s="305" t="str">
        <f>IF('N-Bedarf AL §13a'!D16="","",'N-Bedarf AL §13a'!D16)</f>
        <v/>
      </c>
      <c r="D16" s="32" t="str">
        <f>IF('N-Bedarf AL §13a'!C16="","",'N-Bedarf AL §13a'!C16)</f>
        <v/>
      </c>
      <c r="E16" s="32" t="str">
        <f>IF('N-Bedarf AL §13a'!AD16="",'N-Bedarf AL §13a'!AB16,'N-Bedarf AL §13a'!AD16)</f>
        <v/>
      </c>
      <c r="F16" s="32" t="str">
        <f>IF('P-Bedarf AL §13a'!V18="","",'P-Bedarf AL §13a'!V18)</f>
        <v/>
      </c>
      <c r="G16" s="32" t="str">
        <f>IF('P-Bedarf AL §13a'!Z18="","",'P-Bedarf AL §13a'!Z18)</f>
        <v/>
      </c>
      <c r="H16" s="345" t="str">
        <f t="shared" si="0"/>
        <v/>
      </c>
      <c r="I16" s="345" t="str">
        <f t="shared" si="1"/>
        <v/>
      </c>
      <c r="J16" s="345" t="str">
        <f t="shared" si="2"/>
        <v/>
      </c>
      <c r="K16" s="321">
        <f t="shared" si="3"/>
        <v>0</v>
      </c>
      <c r="L16" s="321">
        <f t="shared" si="28"/>
        <v>0</v>
      </c>
      <c r="M16" s="321">
        <f t="shared" si="29"/>
        <v>0</v>
      </c>
      <c r="N16" s="321" t="str">
        <f t="shared" si="30"/>
        <v/>
      </c>
      <c r="O16" s="321" t="str">
        <f t="shared" si="31"/>
        <v/>
      </c>
      <c r="P16" s="321" t="str">
        <f t="shared" si="32"/>
        <v/>
      </c>
      <c r="Q16" s="214" t="str">
        <f t="shared" si="4"/>
        <v/>
      </c>
      <c r="R16" s="141"/>
      <c r="S16" s="211"/>
      <c r="T16" s="346" t="str">
        <f t="shared" si="5"/>
        <v/>
      </c>
      <c r="U16" s="153" t="str">
        <f t="shared" si="6"/>
        <v/>
      </c>
      <c r="V16" s="153" t="str">
        <f t="shared" si="7"/>
        <v/>
      </c>
      <c r="W16" s="153" t="str">
        <f t="shared" si="8"/>
        <v/>
      </c>
      <c r="X16" s="153" t="str">
        <f t="shared" si="9"/>
        <v/>
      </c>
      <c r="Y16" s="141"/>
      <c r="Z16" s="211"/>
      <c r="AA16" s="361" t="str">
        <f t="shared" si="10"/>
        <v/>
      </c>
      <c r="AB16" s="153" t="str">
        <f t="shared" si="11"/>
        <v/>
      </c>
      <c r="AC16" s="153" t="str">
        <f t="shared" si="12"/>
        <v/>
      </c>
      <c r="AD16" s="153" t="str">
        <f t="shared" si="13"/>
        <v/>
      </c>
      <c r="AE16" s="153" t="str">
        <f t="shared" si="14"/>
        <v/>
      </c>
      <c r="AF16" s="213" t="str">
        <f t="shared" si="15"/>
        <v/>
      </c>
      <c r="AG16" s="141"/>
      <c r="AH16" s="211"/>
      <c r="AI16" s="346" t="str">
        <f t="shared" si="16"/>
        <v/>
      </c>
      <c r="AJ16" s="153" t="str">
        <f t="shared" si="17"/>
        <v/>
      </c>
      <c r="AK16" s="153" t="str">
        <f t="shared" si="18"/>
        <v/>
      </c>
      <c r="AL16" s="153" t="str">
        <f t="shared" si="19"/>
        <v/>
      </c>
      <c r="AM16" s="141"/>
      <c r="AN16" s="211"/>
      <c r="AO16" s="346" t="str">
        <f t="shared" si="20"/>
        <v/>
      </c>
      <c r="AP16" s="153" t="str">
        <f t="shared" si="21"/>
        <v/>
      </c>
      <c r="AQ16" s="153" t="str">
        <f t="shared" si="22"/>
        <v/>
      </c>
      <c r="AR16" s="153" t="str">
        <f t="shared" si="23"/>
        <v/>
      </c>
      <c r="AS16" s="141"/>
      <c r="AT16" s="211"/>
      <c r="AU16" s="346" t="str">
        <f t="shared" si="24"/>
        <v/>
      </c>
      <c r="AV16" s="153" t="str">
        <f t="shared" si="25"/>
        <v/>
      </c>
      <c r="AW16" s="153" t="str">
        <f t="shared" si="26"/>
        <v/>
      </c>
      <c r="AX16" s="153" t="str">
        <f t="shared" si="27"/>
        <v/>
      </c>
    </row>
    <row r="17" spans="1:50" ht="29.45" customHeight="1" x14ac:dyDescent="0.25">
      <c r="A17" s="354" t="str">
        <f>'N-Bedarf AL §13a'!A17</f>
        <v/>
      </c>
      <c r="B17" s="354" t="str">
        <f>IF('N-Bedarf AL §13a'!B17="","",'N-Bedarf AL §13a'!B17)</f>
        <v/>
      </c>
      <c r="C17" s="305" t="str">
        <f>IF('N-Bedarf AL §13a'!D17="","",'N-Bedarf AL §13a'!D17)</f>
        <v/>
      </c>
      <c r="D17" s="32" t="str">
        <f>IF('N-Bedarf AL §13a'!C17="","",'N-Bedarf AL §13a'!C17)</f>
        <v/>
      </c>
      <c r="E17" s="32" t="str">
        <f>IF('N-Bedarf AL §13a'!AD17="",'N-Bedarf AL §13a'!AB17,'N-Bedarf AL §13a'!AD17)</f>
        <v/>
      </c>
      <c r="F17" s="32" t="str">
        <f>IF('P-Bedarf AL §13a'!V19="","",'P-Bedarf AL §13a'!V19)</f>
        <v/>
      </c>
      <c r="G17" s="32" t="str">
        <f>IF('P-Bedarf AL §13a'!Z19="","",'P-Bedarf AL §13a'!Z19)</f>
        <v/>
      </c>
      <c r="H17" s="345" t="str">
        <f t="shared" si="0"/>
        <v/>
      </c>
      <c r="I17" s="345" t="str">
        <f t="shared" si="1"/>
        <v/>
      </c>
      <c r="J17" s="345" t="str">
        <f t="shared" si="2"/>
        <v/>
      </c>
      <c r="K17" s="321">
        <f t="shared" si="3"/>
        <v>0</v>
      </c>
      <c r="L17" s="321">
        <f t="shared" si="28"/>
        <v>0</v>
      </c>
      <c r="M17" s="321">
        <f t="shared" si="29"/>
        <v>0</v>
      </c>
      <c r="N17" s="321" t="str">
        <f t="shared" si="30"/>
        <v/>
      </c>
      <c r="O17" s="321" t="str">
        <f t="shared" si="31"/>
        <v/>
      </c>
      <c r="P17" s="321" t="str">
        <f t="shared" si="32"/>
        <v/>
      </c>
      <c r="Q17" s="214" t="str">
        <f t="shared" si="4"/>
        <v/>
      </c>
      <c r="R17" s="141"/>
      <c r="S17" s="211"/>
      <c r="T17" s="346" t="str">
        <f t="shared" si="5"/>
        <v/>
      </c>
      <c r="U17" s="153" t="str">
        <f t="shared" si="6"/>
        <v/>
      </c>
      <c r="V17" s="153" t="str">
        <f t="shared" si="7"/>
        <v/>
      </c>
      <c r="W17" s="153" t="str">
        <f t="shared" si="8"/>
        <v/>
      </c>
      <c r="X17" s="153" t="str">
        <f t="shared" si="9"/>
        <v/>
      </c>
      <c r="Y17" s="141"/>
      <c r="Z17" s="211"/>
      <c r="AA17" s="361" t="str">
        <f t="shared" si="10"/>
        <v/>
      </c>
      <c r="AB17" s="153" t="str">
        <f t="shared" si="11"/>
        <v/>
      </c>
      <c r="AC17" s="153" t="str">
        <f t="shared" si="12"/>
        <v/>
      </c>
      <c r="AD17" s="153" t="str">
        <f t="shared" si="13"/>
        <v/>
      </c>
      <c r="AE17" s="153" t="str">
        <f t="shared" si="14"/>
        <v/>
      </c>
      <c r="AF17" s="213" t="str">
        <f t="shared" si="15"/>
        <v/>
      </c>
      <c r="AG17" s="141"/>
      <c r="AH17" s="211"/>
      <c r="AI17" s="346" t="str">
        <f t="shared" si="16"/>
        <v/>
      </c>
      <c r="AJ17" s="153" t="str">
        <f t="shared" si="17"/>
        <v/>
      </c>
      <c r="AK17" s="153" t="str">
        <f t="shared" si="18"/>
        <v/>
      </c>
      <c r="AL17" s="153" t="str">
        <f t="shared" si="19"/>
        <v/>
      </c>
      <c r="AM17" s="141"/>
      <c r="AN17" s="211"/>
      <c r="AO17" s="346" t="str">
        <f t="shared" si="20"/>
        <v/>
      </c>
      <c r="AP17" s="153" t="str">
        <f t="shared" si="21"/>
        <v/>
      </c>
      <c r="AQ17" s="153" t="str">
        <f t="shared" si="22"/>
        <v/>
      </c>
      <c r="AR17" s="153" t="str">
        <f t="shared" si="23"/>
        <v/>
      </c>
      <c r="AS17" s="141"/>
      <c r="AT17" s="211"/>
      <c r="AU17" s="346" t="str">
        <f t="shared" si="24"/>
        <v/>
      </c>
      <c r="AV17" s="153" t="str">
        <f t="shared" si="25"/>
        <v/>
      </c>
      <c r="AW17" s="153" t="str">
        <f t="shared" si="26"/>
        <v/>
      </c>
      <c r="AX17" s="153" t="str">
        <f t="shared" si="27"/>
        <v/>
      </c>
    </row>
    <row r="18" spans="1:50" ht="29.45" customHeight="1" x14ac:dyDescent="0.25">
      <c r="A18" s="354" t="str">
        <f>'N-Bedarf AL §13a'!A18</f>
        <v/>
      </c>
      <c r="B18" s="354" t="str">
        <f>IF('N-Bedarf AL §13a'!B18="","",'N-Bedarf AL §13a'!B18)</f>
        <v/>
      </c>
      <c r="C18" s="305" t="str">
        <f>IF('N-Bedarf AL §13a'!D18="","",'N-Bedarf AL §13a'!D18)</f>
        <v/>
      </c>
      <c r="D18" s="32" t="str">
        <f>IF('N-Bedarf AL §13a'!C18="","",'N-Bedarf AL §13a'!C18)</f>
        <v/>
      </c>
      <c r="E18" s="32" t="str">
        <f>IF('N-Bedarf AL §13a'!AD18="",'N-Bedarf AL §13a'!AB18,'N-Bedarf AL §13a'!AD18)</f>
        <v/>
      </c>
      <c r="F18" s="32" t="str">
        <f>IF('P-Bedarf AL §13a'!V20="","",'P-Bedarf AL §13a'!V20)</f>
        <v/>
      </c>
      <c r="G18" s="32" t="str">
        <f>IF('P-Bedarf AL §13a'!Z20="","",'P-Bedarf AL §13a'!Z20)</f>
        <v/>
      </c>
      <c r="H18" s="345" t="str">
        <f t="shared" si="0"/>
        <v/>
      </c>
      <c r="I18" s="345" t="str">
        <f t="shared" si="1"/>
        <v/>
      </c>
      <c r="J18" s="345" t="str">
        <f t="shared" si="2"/>
        <v/>
      </c>
      <c r="K18" s="321">
        <f t="shared" si="3"/>
        <v>0</v>
      </c>
      <c r="L18" s="321">
        <f t="shared" si="28"/>
        <v>0</v>
      </c>
      <c r="M18" s="321">
        <f t="shared" si="29"/>
        <v>0</v>
      </c>
      <c r="N18" s="321" t="str">
        <f t="shared" si="30"/>
        <v/>
      </c>
      <c r="O18" s="321" t="str">
        <f t="shared" si="31"/>
        <v/>
      </c>
      <c r="P18" s="321" t="str">
        <f t="shared" si="32"/>
        <v/>
      </c>
      <c r="Q18" s="214" t="str">
        <f t="shared" si="4"/>
        <v/>
      </c>
      <c r="R18" s="141"/>
      <c r="S18" s="211"/>
      <c r="T18" s="346" t="str">
        <f t="shared" si="5"/>
        <v/>
      </c>
      <c r="U18" s="153" t="str">
        <f t="shared" si="6"/>
        <v/>
      </c>
      <c r="V18" s="153" t="str">
        <f t="shared" si="7"/>
        <v/>
      </c>
      <c r="W18" s="153" t="str">
        <f t="shared" si="8"/>
        <v/>
      </c>
      <c r="X18" s="153" t="str">
        <f t="shared" si="9"/>
        <v/>
      </c>
      <c r="Y18" s="141"/>
      <c r="Z18" s="211"/>
      <c r="AA18" s="361" t="str">
        <f t="shared" si="10"/>
        <v/>
      </c>
      <c r="AB18" s="153" t="str">
        <f t="shared" si="11"/>
        <v/>
      </c>
      <c r="AC18" s="153" t="str">
        <f t="shared" si="12"/>
        <v/>
      </c>
      <c r="AD18" s="153" t="str">
        <f t="shared" si="13"/>
        <v/>
      </c>
      <c r="AE18" s="153" t="str">
        <f t="shared" si="14"/>
        <v/>
      </c>
      <c r="AF18" s="213" t="str">
        <f t="shared" si="15"/>
        <v/>
      </c>
      <c r="AG18" s="141"/>
      <c r="AH18" s="211"/>
      <c r="AI18" s="346" t="str">
        <f t="shared" si="16"/>
        <v/>
      </c>
      <c r="AJ18" s="153" t="str">
        <f t="shared" si="17"/>
        <v/>
      </c>
      <c r="AK18" s="153" t="str">
        <f t="shared" si="18"/>
        <v/>
      </c>
      <c r="AL18" s="153" t="str">
        <f t="shared" si="19"/>
        <v/>
      </c>
      <c r="AM18" s="141"/>
      <c r="AN18" s="211"/>
      <c r="AO18" s="346" t="str">
        <f t="shared" si="20"/>
        <v/>
      </c>
      <c r="AP18" s="153" t="str">
        <f t="shared" si="21"/>
        <v/>
      </c>
      <c r="AQ18" s="153" t="str">
        <f t="shared" si="22"/>
        <v/>
      </c>
      <c r="AR18" s="153" t="str">
        <f t="shared" si="23"/>
        <v/>
      </c>
      <c r="AS18" s="141"/>
      <c r="AT18" s="211"/>
      <c r="AU18" s="346" t="str">
        <f t="shared" si="24"/>
        <v/>
      </c>
      <c r="AV18" s="153" t="str">
        <f t="shared" si="25"/>
        <v/>
      </c>
      <c r="AW18" s="153" t="str">
        <f t="shared" si="26"/>
        <v/>
      </c>
      <c r="AX18" s="153" t="str">
        <f t="shared" si="27"/>
        <v/>
      </c>
    </row>
    <row r="19" spans="1:50" ht="29.45" customHeight="1" x14ac:dyDescent="0.25">
      <c r="A19" s="354" t="str">
        <f>'N-Bedarf AL §13a'!A19</f>
        <v/>
      </c>
      <c r="B19" s="354" t="str">
        <f>IF('N-Bedarf AL §13a'!B19="","",'N-Bedarf AL §13a'!B19)</f>
        <v/>
      </c>
      <c r="C19" s="305" t="str">
        <f>IF('N-Bedarf AL §13a'!D19="","",'N-Bedarf AL §13a'!D19)</f>
        <v/>
      </c>
      <c r="D19" s="32" t="str">
        <f>IF('N-Bedarf AL §13a'!C19="","",'N-Bedarf AL §13a'!C19)</f>
        <v/>
      </c>
      <c r="E19" s="32" t="str">
        <f>IF('N-Bedarf AL §13a'!AD19="",'N-Bedarf AL §13a'!AB19,'N-Bedarf AL §13a'!AD19)</f>
        <v/>
      </c>
      <c r="F19" s="32" t="str">
        <f>IF('P-Bedarf AL §13a'!V21="","",'P-Bedarf AL §13a'!V21)</f>
        <v/>
      </c>
      <c r="G19" s="32" t="str">
        <f>IF('P-Bedarf AL §13a'!Z21="","",'P-Bedarf AL §13a'!Z21)</f>
        <v/>
      </c>
      <c r="H19" s="345" t="str">
        <f t="shared" si="0"/>
        <v/>
      </c>
      <c r="I19" s="345" t="str">
        <f t="shared" si="1"/>
        <v/>
      </c>
      <c r="J19" s="345" t="str">
        <f t="shared" si="2"/>
        <v/>
      </c>
      <c r="K19" s="321">
        <f t="shared" si="3"/>
        <v>0</v>
      </c>
      <c r="L19" s="321">
        <f t="shared" si="28"/>
        <v>0</v>
      </c>
      <c r="M19" s="321">
        <f t="shared" si="29"/>
        <v>0</v>
      </c>
      <c r="N19" s="321" t="str">
        <f t="shared" si="30"/>
        <v/>
      </c>
      <c r="O19" s="321" t="str">
        <f t="shared" si="31"/>
        <v/>
      </c>
      <c r="P19" s="321" t="str">
        <f t="shared" si="32"/>
        <v/>
      </c>
      <c r="Q19" s="214" t="str">
        <f t="shared" si="4"/>
        <v/>
      </c>
      <c r="R19" s="141"/>
      <c r="S19" s="211"/>
      <c r="T19" s="346" t="str">
        <f t="shared" si="5"/>
        <v/>
      </c>
      <c r="U19" s="153" t="str">
        <f t="shared" si="6"/>
        <v/>
      </c>
      <c r="V19" s="153" t="str">
        <f t="shared" si="7"/>
        <v/>
      </c>
      <c r="W19" s="153" t="str">
        <f t="shared" si="8"/>
        <v/>
      </c>
      <c r="X19" s="153" t="str">
        <f t="shared" si="9"/>
        <v/>
      </c>
      <c r="Y19" s="141"/>
      <c r="Z19" s="211"/>
      <c r="AA19" s="361" t="str">
        <f t="shared" si="10"/>
        <v/>
      </c>
      <c r="AB19" s="153" t="str">
        <f t="shared" si="11"/>
        <v/>
      </c>
      <c r="AC19" s="153" t="str">
        <f t="shared" si="12"/>
        <v/>
      </c>
      <c r="AD19" s="153" t="str">
        <f t="shared" si="13"/>
        <v/>
      </c>
      <c r="AE19" s="153" t="str">
        <f t="shared" si="14"/>
        <v/>
      </c>
      <c r="AF19" s="213" t="str">
        <f t="shared" si="15"/>
        <v/>
      </c>
      <c r="AG19" s="141"/>
      <c r="AH19" s="211"/>
      <c r="AI19" s="346" t="str">
        <f t="shared" si="16"/>
        <v/>
      </c>
      <c r="AJ19" s="153" t="str">
        <f t="shared" si="17"/>
        <v/>
      </c>
      <c r="AK19" s="153" t="str">
        <f t="shared" si="18"/>
        <v/>
      </c>
      <c r="AL19" s="153" t="str">
        <f t="shared" si="19"/>
        <v/>
      </c>
      <c r="AM19" s="141"/>
      <c r="AN19" s="211"/>
      <c r="AO19" s="346" t="str">
        <f t="shared" si="20"/>
        <v/>
      </c>
      <c r="AP19" s="153" t="str">
        <f t="shared" si="21"/>
        <v/>
      </c>
      <c r="AQ19" s="153" t="str">
        <f t="shared" si="22"/>
        <v/>
      </c>
      <c r="AR19" s="153" t="str">
        <f t="shared" si="23"/>
        <v/>
      </c>
      <c r="AS19" s="141"/>
      <c r="AT19" s="211"/>
      <c r="AU19" s="346" t="str">
        <f t="shared" si="24"/>
        <v/>
      </c>
      <c r="AV19" s="153" t="str">
        <f t="shared" si="25"/>
        <v/>
      </c>
      <c r="AW19" s="153" t="str">
        <f t="shared" si="26"/>
        <v/>
      </c>
      <c r="AX19" s="153" t="str">
        <f t="shared" si="27"/>
        <v/>
      </c>
    </row>
    <row r="20" spans="1:50" ht="29.45" customHeight="1" x14ac:dyDescent="0.25">
      <c r="A20" s="354" t="str">
        <f>'N-Bedarf AL §13a'!A20</f>
        <v/>
      </c>
      <c r="B20" s="354" t="str">
        <f>IF('N-Bedarf AL §13a'!B20="","",'N-Bedarf AL §13a'!B20)</f>
        <v/>
      </c>
      <c r="C20" s="305" t="str">
        <f>IF('N-Bedarf AL §13a'!D20="","",'N-Bedarf AL §13a'!D20)</f>
        <v/>
      </c>
      <c r="D20" s="32" t="str">
        <f>IF('N-Bedarf AL §13a'!C20="","",'N-Bedarf AL §13a'!C20)</f>
        <v/>
      </c>
      <c r="E20" s="32" t="str">
        <f>IF('N-Bedarf AL §13a'!AD20="",'N-Bedarf AL §13a'!AB20,'N-Bedarf AL §13a'!AD20)</f>
        <v/>
      </c>
      <c r="F20" s="32" t="str">
        <f>IF('P-Bedarf AL §13a'!V22="","",'P-Bedarf AL §13a'!V22)</f>
        <v/>
      </c>
      <c r="G20" s="32" t="str">
        <f>IF('P-Bedarf AL §13a'!Z22="","",'P-Bedarf AL §13a'!Z22)</f>
        <v/>
      </c>
      <c r="H20" s="345" t="str">
        <f t="shared" si="0"/>
        <v/>
      </c>
      <c r="I20" s="345" t="str">
        <f t="shared" si="1"/>
        <v/>
      </c>
      <c r="J20" s="345" t="str">
        <f t="shared" si="2"/>
        <v/>
      </c>
      <c r="K20" s="321">
        <f t="shared" si="3"/>
        <v>0</v>
      </c>
      <c r="L20" s="321">
        <f t="shared" si="28"/>
        <v>0</v>
      </c>
      <c r="M20" s="321">
        <f t="shared" si="29"/>
        <v>0</v>
      </c>
      <c r="N20" s="321" t="str">
        <f t="shared" si="30"/>
        <v/>
      </c>
      <c r="O20" s="321" t="str">
        <f t="shared" si="31"/>
        <v/>
      </c>
      <c r="P20" s="321" t="str">
        <f t="shared" si="32"/>
        <v/>
      </c>
      <c r="Q20" s="214" t="str">
        <f t="shared" si="4"/>
        <v/>
      </c>
      <c r="R20" s="141"/>
      <c r="S20" s="211"/>
      <c r="T20" s="346" t="str">
        <f t="shared" si="5"/>
        <v/>
      </c>
      <c r="U20" s="153" t="str">
        <f t="shared" si="6"/>
        <v/>
      </c>
      <c r="V20" s="153" t="str">
        <f t="shared" si="7"/>
        <v/>
      </c>
      <c r="W20" s="153" t="str">
        <f t="shared" si="8"/>
        <v/>
      </c>
      <c r="X20" s="153" t="str">
        <f t="shared" si="9"/>
        <v/>
      </c>
      <c r="Y20" s="141"/>
      <c r="Z20" s="211"/>
      <c r="AA20" s="361" t="str">
        <f t="shared" si="10"/>
        <v/>
      </c>
      <c r="AB20" s="153" t="str">
        <f t="shared" si="11"/>
        <v/>
      </c>
      <c r="AC20" s="153" t="str">
        <f t="shared" si="12"/>
        <v/>
      </c>
      <c r="AD20" s="153" t="str">
        <f t="shared" si="13"/>
        <v/>
      </c>
      <c r="AE20" s="153" t="str">
        <f t="shared" si="14"/>
        <v/>
      </c>
      <c r="AF20" s="213" t="str">
        <f t="shared" si="15"/>
        <v/>
      </c>
      <c r="AG20" s="141"/>
      <c r="AH20" s="211"/>
      <c r="AI20" s="346" t="str">
        <f t="shared" si="16"/>
        <v/>
      </c>
      <c r="AJ20" s="153" t="str">
        <f t="shared" si="17"/>
        <v/>
      </c>
      <c r="AK20" s="153" t="str">
        <f t="shared" si="18"/>
        <v/>
      </c>
      <c r="AL20" s="153" t="str">
        <f t="shared" si="19"/>
        <v/>
      </c>
      <c r="AM20" s="141"/>
      <c r="AN20" s="211"/>
      <c r="AO20" s="346" t="str">
        <f t="shared" si="20"/>
        <v/>
      </c>
      <c r="AP20" s="153" t="str">
        <f t="shared" si="21"/>
        <v/>
      </c>
      <c r="AQ20" s="153" t="str">
        <f t="shared" si="22"/>
        <v/>
      </c>
      <c r="AR20" s="153" t="str">
        <f t="shared" si="23"/>
        <v/>
      </c>
      <c r="AS20" s="141"/>
      <c r="AT20" s="211"/>
      <c r="AU20" s="346" t="str">
        <f t="shared" si="24"/>
        <v/>
      </c>
      <c r="AV20" s="153" t="str">
        <f t="shared" si="25"/>
        <v/>
      </c>
      <c r="AW20" s="153" t="str">
        <f t="shared" si="26"/>
        <v/>
      </c>
      <c r="AX20" s="153" t="str">
        <f t="shared" si="27"/>
        <v/>
      </c>
    </row>
    <row r="21" spans="1:50" ht="29.45" customHeight="1" x14ac:dyDescent="0.25">
      <c r="A21" s="354" t="str">
        <f>'N-Bedarf AL §13a'!A21</f>
        <v/>
      </c>
      <c r="B21" s="354" t="str">
        <f>IF('N-Bedarf AL §13a'!B21="","",'N-Bedarf AL §13a'!B21)</f>
        <v/>
      </c>
      <c r="C21" s="305" t="str">
        <f>IF('N-Bedarf AL §13a'!D21="","",'N-Bedarf AL §13a'!D21)</f>
        <v/>
      </c>
      <c r="D21" s="32" t="str">
        <f>IF('N-Bedarf AL §13a'!C21="","",'N-Bedarf AL §13a'!C21)</f>
        <v/>
      </c>
      <c r="E21" s="32" t="str">
        <f>IF('N-Bedarf AL §13a'!AD21="",'N-Bedarf AL §13a'!AB21,'N-Bedarf AL §13a'!AD21)</f>
        <v/>
      </c>
      <c r="F21" s="32" t="str">
        <f>IF('P-Bedarf AL §13a'!V23="","",'P-Bedarf AL §13a'!V23)</f>
        <v/>
      </c>
      <c r="G21" s="32" t="str">
        <f>IF('P-Bedarf AL §13a'!Z23="","",'P-Bedarf AL §13a'!Z23)</f>
        <v/>
      </c>
      <c r="H21" s="345" t="str">
        <f t="shared" si="0"/>
        <v/>
      </c>
      <c r="I21" s="345" t="str">
        <f t="shared" si="1"/>
        <v/>
      </c>
      <c r="J21" s="345" t="str">
        <f t="shared" si="2"/>
        <v/>
      </c>
      <c r="K21" s="321">
        <f t="shared" si="3"/>
        <v>0</v>
      </c>
      <c r="L21" s="321">
        <f t="shared" si="28"/>
        <v>0</v>
      </c>
      <c r="M21" s="321">
        <f t="shared" si="29"/>
        <v>0</v>
      </c>
      <c r="N21" s="321" t="str">
        <f t="shared" si="30"/>
        <v/>
      </c>
      <c r="O21" s="321" t="str">
        <f t="shared" si="31"/>
        <v/>
      </c>
      <c r="P21" s="321" t="str">
        <f t="shared" si="32"/>
        <v/>
      </c>
      <c r="Q21" s="214" t="str">
        <f t="shared" si="4"/>
        <v/>
      </c>
      <c r="R21" s="141"/>
      <c r="S21" s="211"/>
      <c r="T21" s="346" t="str">
        <f t="shared" si="5"/>
        <v/>
      </c>
      <c r="U21" s="153" t="str">
        <f t="shared" si="6"/>
        <v/>
      </c>
      <c r="V21" s="153" t="str">
        <f t="shared" si="7"/>
        <v/>
      </c>
      <c r="W21" s="153" t="str">
        <f t="shared" si="8"/>
        <v/>
      </c>
      <c r="X21" s="153" t="str">
        <f t="shared" si="9"/>
        <v/>
      </c>
      <c r="Y21" s="141"/>
      <c r="Z21" s="211"/>
      <c r="AA21" s="361" t="str">
        <f t="shared" si="10"/>
        <v/>
      </c>
      <c r="AB21" s="153" t="str">
        <f t="shared" si="11"/>
        <v/>
      </c>
      <c r="AC21" s="153" t="str">
        <f t="shared" si="12"/>
        <v/>
      </c>
      <c r="AD21" s="153" t="str">
        <f t="shared" si="13"/>
        <v/>
      </c>
      <c r="AE21" s="153" t="str">
        <f t="shared" si="14"/>
        <v/>
      </c>
      <c r="AF21" s="213" t="str">
        <f t="shared" si="15"/>
        <v/>
      </c>
      <c r="AG21" s="141"/>
      <c r="AH21" s="211"/>
      <c r="AI21" s="346" t="str">
        <f t="shared" si="16"/>
        <v/>
      </c>
      <c r="AJ21" s="153" t="str">
        <f t="shared" si="17"/>
        <v/>
      </c>
      <c r="AK21" s="153" t="str">
        <f t="shared" si="18"/>
        <v/>
      </c>
      <c r="AL21" s="153" t="str">
        <f t="shared" si="19"/>
        <v/>
      </c>
      <c r="AM21" s="141"/>
      <c r="AN21" s="211"/>
      <c r="AO21" s="346" t="str">
        <f t="shared" si="20"/>
        <v/>
      </c>
      <c r="AP21" s="153" t="str">
        <f t="shared" si="21"/>
        <v/>
      </c>
      <c r="AQ21" s="153" t="str">
        <f t="shared" si="22"/>
        <v/>
      </c>
      <c r="AR21" s="153" t="str">
        <f t="shared" si="23"/>
        <v/>
      </c>
      <c r="AS21" s="141"/>
      <c r="AT21" s="211"/>
      <c r="AU21" s="346" t="str">
        <f t="shared" si="24"/>
        <v/>
      </c>
      <c r="AV21" s="153" t="str">
        <f t="shared" si="25"/>
        <v/>
      </c>
      <c r="AW21" s="153" t="str">
        <f t="shared" si="26"/>
        <v/>
      </c>
      <c r="AX21" s="153" t="str">
        <f t="shared" si="27"/>
        <v/>
      </c>
    </row>
    <row r="22" spans="1:50" ht="29.45" customHeight="1" x14ac:dyDescent="0.25">
      <c r="A22" s="354" t="str">
        <f>'N-Bedarf AL §13a'!A22</f>
        <v/>
      </c>
      <c r="B22" s="354" t="str">
        <f>IF('N-Bedarf AL §13a'!B22="","",'N-Bedarf AL §13a'!B22)</f>
        <v/>
      </c>
      <c r="C22" s="305" t="str">
        <f>IF('N-Bedarf AL §13a'!D22="","",'N-Bedarf AL §13a'!D22)</f>
        <v/>
      </c>
      <c r="D22" s="32" t="str">
        <f>IF('N-Bedarf AL §13a'!C22="","",'N-Bedarf AL §13a'!C22)</f>
        <v/>
      </c>
      <c r="E22" s="32" t="str">
        <f>IF('N-Bedarf AL §13a'!AD22="",'N-Bedarf AL §13a'!AB22,'N-Bedarf AL §13a'!AD22)</f>
        <v/>
      </c>
      <c r="F22" s="32" t="str">
        <f>IF('P-Bedarf AL §13a'!V24="","",'P-Bedarf AL §13a'!V24)</f>
        <v/>
      </c>
      <c r="G22" s="32" t="str">
        <f>IF('P-Bedarf AL §13a'!Z24="","",'P-Bedarf AL §13a'!Z24)</f>
        <v/>
      </c>
      <c r="H22" s="345" t="str">
        <f t="shared" si="0"/>
        <v/>
      </c>
      <c r="I22" s="345" t="str">
        <f t="shared" si="1"/>
        <v/>
      </c>
      <c r="J22" s="345" t="str">
        <f t="shared" si="2"/>
        <v/>
      </c>
      <c r="K22" s="321">
        <f t="shared" si="3"/>
        <v>0</v>
      </c>
      <c r="L22" s="321">
        <f t="shared" si="28"/>
        <v>0</v>
      </c>
      <c r="M22" s="321">
        <f t="shared" si="29"/>
        <v>0</v>
      </c>
      <c r="N22" s="321" t="str">
        <f t="shared" si="30"/>
        <v/>
      </c>
      <c r="O22" s="321" t="str">
        <f t="shared" si="31"/>
        <v/>
      </c>
      <c r="P22" s="321" t="str">
        <f t="shared" si="32"/>
        <v/>
      </c>
      <c r="Q22" s="214" t="str">
        <f t="shared" si="4"/>
        <v/>
      </c>
      <c r="R22" s="141"/>
      <c r="S22" s="211"/>
      <c r="T22" s="346" t="str">
        <f t="shared" si="5"/>
        <v/>
      </c>
      <c r="U22" s="153" t="str">
        <f t="shared" si="6"/>
        <v/>
      </c>
      <c r="V22" s="153" t="str">
        <f t="shared" si="7"/>
        <v/>
      </c>
      <c r="W22" s="153" t="str">
        <f t="shared" si="8"/>
        <v/>
      </c>
      <c r="X22" s="153" t="str">
        <f t="shared" si="9"/>
        <v/>
      </c>
      <c r="Y22" s="141"/>
      <c r="Z22" s="211"/>
      <c r="AA22" s="361" t="str">
        <f t="shared" si="10"/>
        <v/>
      </c>
      <c r="AB22" s="153" t="str">
        <f t="shared" si="11"/>
        <v/>
      </c>
      <c r="AC22" s="153" t="str">
        <f t="shared" si="12"/>
        <v/>
      </c>
      <c r="AD22" s="153" t="str">
        <f t="shared" si="13"/>
        <v/>
      </c>
      <c r="AE22" s="153" t="str">
        <f t="shared" si="14"/>
        <v/>
      </c>
      <c r="AF22" s="213" t="str">
        <f t="shared" si="15"/>
        <v/>
      </c>
      <c r="AG22" s="141"/>
      <c r="AH22" s="211"/>
      <c r="AI22" s="346" t="str">
        <f t="shared" si="16"/>
        <v/>
      </c>
      <c r="AJ22" s="153" t="str">
        <f t="shared" si="17"/>
        <v/>
      </c>
      <c r="AK22" s="153" t="str">
        <f t="shared" si="18"/>
        <v/>
      </c>
      <c r="AL22" s="153" t="str">
        <f t="shared" si="19"/>
        <v/>
      </c>
      <c r="AM22" s="141"/>
      <c r="AN22" s="211"/>
      <c r="AO22" s="346" t="str">
        <f t="shared" si="20"/>
        <v/>
      </c>
      <c r="AP22" s="153" t="str">
        <f t="shared" si="21"/>
        <v/>
      </c>
      <c r="AQ22" s="153" t="str">
        <f t="shared" si="22"/>
        <v/>
      </c>
      <c r="AR22" s="153" t="str">
        <f t="shared" si="23"/>
        <v/>
      </c>
      <c r="AS22" s="141"/>
      <c r="AT22" s="211"/>
      <c r="AU22" s="346" t="str">
        <f t="shared" si="24"/>
        <v/>
      </c>
      <c r="AV22" s="153" t="str">
        <f t="shared" si="25"/>
        <v/>
      </c>
      <c r="AW22" s="153" t="str">
        <f t="shared" si="26"/>
        <v/>
      </c>
      <c r="AX22" s="153" t="str">
        <f t="shared" si="27"/>
        <v/>
      </c>
    </row>
    <row r="23" spans="1:50" ht="29.45" customHeight="1" x14ac:dyDescent="0.25">
      <c r="A23" s="354" t="str">
        <f>'N-Bedarf AL §13a'!A23</f>
        <v/>
      </c>
      <c r="B23" s="354" t="str">
        <f>IF('N-Bedarf AL §13a'!B23="","",'N-Bedarf AL §13a'!B23)</f>
        <v/>
      </c>
      <c r="C23" s="305" t="str">
        <f>IF('N-Bedarf AL §13a'!D23="","",'N-Bedarf AL §13a'!D23)</f>
        <v/>
      </c>
      <c r="D23" s="32" t="str">
        <f>IF('N-Bedarf AL §13a'!C23="","",'N-Bedarf AL §13a'!C23)</f>
        <v/>
      </c>
      <c r="E23" s="32" t="str">
        <f>IF('N-Bedarf AL §13a'!AD23="",'N-Bedarf AL §13a'!AB23,'N-Bedarf AL §13a'!AD23)</f>
        <v/>
      </c>
      <c r="F23" s="32" t="str">
        <f>IF('P-Bedarf AL §13a'!V25="","",'P-Bedarf AL §13a'!V25)</f>
        <v/>
      </c>
      <c r="G23" s="32" t="str">
        <f>IF('P-Bedarf AL §13a'!Z25="","",'P-Bedarf AL §13a'!Z25)</f>
        <v/>
      </c>
      <c r="H23" s="345" t="str">
        <f t="shared" si="0"/>
        <v/>
      </c>
      <c r="I23" s="345" t="str">
        <f t="shared" si="1"/>
        <v/>
      </c>
      <c r="J23" s="345" t="str">
        <f t="shared" si="2"/>
        <v/>
      </c>
      <c r="K23" s="321">
        <f t="shared" si="3"/>
        <v>0</v>
      </c>
      <c r="L23" s="321">
        <f t="shared" si="28"/>
        <v>0</v>
      </c>
      <c r="M23" s="321">
        <f t="shared" si="29"/>
        <v>0</v>
      </c>
      <c r="N23" s="321" t="str">
        <f t="shared" si="30"/>
        <v/>
      </c>
      <c r="O23" s="321" t="str">
        <f t="shared" si="31"/>
        <v/>
      </c>
      <c r="P23" s="321" t="str">
        <f t="shared" si="32"/>
        <v/>
      </c>
      <c r="Q23" s="214" t="str">
        <f t="shared" si="4"/>
        <v/>
      </c>
      <c r="R23" s="141"/>
      <c r="S23" s="211"/>
      <c r="T23" s="346" t="str">
        <f t="shared" si="5"/>
        <v/>
      </c>
      <c r="U23" s="153" t="str">
        <f t="shared" si="6"/>
        <v/>
      </c>
      <c r="V23" s="153" t="str">
        <f t="shared" si="7"/>
        <v/>
      </c>
      <c r="W23" s="153" t="str">
        <f t="shared" si="8"/>
        <v/>
      </c>
      <c r="X23" s="153" t="str">
        <f t="shared" si="9"/>
        <v/>
      </c>
      <c r="Y23" s="141"/>
      <c r="Z23" s="211"/>
      <c r="AA23" s="361" t="str">
        <f t="shared" si="10"/>
        <v/>
      </c>
      <c r="AB23" s="153" t="str">
        <f t="shared" si="11"/>
        <v/>
      </c>
      <c r="AC23" s="153" t="str">
        <f t="shared" si="12"/>
        <v/>
      </c>
      <c r="AD23" s="153" t="str">
        <f t="shared" si="13"/>
        <v/>
      </c>
      <c r="AE23" s="153" t="str">
        <f t="shared" si="14"/>
        <v/>
      </c>
      <c r="AF23" s="213" t="str">
        <f t="shared" si="15"/>
        <v/>
      </c>
      <c r="AG23" s="141"/>
      <c r="AH23" s="211"/>
      <c r="AI23" s="346" t="str">
        <f t="shared" si="16"/>
        <v/>
      </c>
      <c r="AJ23" s="153" t="str">
        <f t="shared" si="17"/>
        <v/>
      </c>
      <c r="AK23" s="153" t="str">
        <f t="shared" si="18"/>
        <v/>
      </c>
      <c r="AL23" s="153" t="str">
        <f t="shared" si="19"/>
        <v/>
      </c>
      <c r="AM23" s="141"/>
      <c r="AN23" s="211"/>
      <c r="AO23" s="346" t="str">
        <f t="shared" si="20"/>
        <v/>
      </c>
      <c r="AP23" s="153" t="str">
        <f t="shared" si="21"/>
        <v/>
      </c>
      <c r="AQ23" s="153" t="str">
        <f t="shared" si="22"/>
        <v/>
      </c>
      <c r="AR23" s="153" t="str">
        <f t="shared" si="23"/>
        <v/>
      </c>
      <c r="AS23" s="141"/>
      <c r="AT23" s="211"/>
      <c r="AU23" s="346" t="str">
        <f t="shared" si="24"/>
        <v/>
      </c>
      <c r="AV23" s="153" t="str">
        <f t="shared" si="25"/>
        <v/>
      </c>
      <c r="AW23" s="153" t="str">
        <f t="shared" si="26"/>
        <v/>
      </c>
      <c r="AX23" s="153" t="str">
        <f t="shared" si="27"/>
        <v/>
      </c>
    </row>
    <row r="24" spans="1:50" ht="29.45" customHeight="1" x14ac:dyDescent="0.25">
      <c r="A24" s="354" t="str">
        <f>'N-Bedarf AL §13a'!A24</f>
        <v/>
      </c>
      <c r="B24" s="354" t="str">
        <f>IF('N-Bedarf AL §13a'!B24="","",'N-Bedarf AL §13a'!B24)</f>
        <v/>
      </c>
      <c r="C24" s="305" t="str">
        <f>IF('N-Bedarf AL §13a'!D24="","",'N-Bedarf AL §13a'!D24)</f>
        <v/>
      </c>
      <c r="D24" s="32" t="str">
        <f>IF('N-Bedarf AL §13a'!C24="","",'N-Bedarf AL §13a'!C24)</f>
        <v/>
      </c>
      <c r="E24" s="32" t="str">
        <f>IF('N-Bedarf AL §13a'!AD24="",'N-Bedarf AL §13a'!AB24,'N-Bedarf AL §13a'!AD24)</f>
        <v/>
      </c>
      <c r="F24" s="32" t="str">
        <f>IF('P-Bedarf AL §13a'!V26="","",'P-Bedarf AL §13a'!V26)</f>
        <v/>
      </c>
      <c r="G24" s="32" t="str">
        <f>IF('P-Bedarf AL §13a'!Z26="","",'P-Bedarf AL §13a'!Z26)</f>
        <v/>
      </c>
      <c r="H24" s="345" t="str">
        <f t="shared" si="0"/>
        <v/>
      </c>
      <c r="I24" s="345" t="str">
        <f t="shared" si="1"/>
        <v/>
      </c>
      <c r="J24" s="345" t="str">
        <f t="shared" si="2"/>
        <v/>
      </c>
      <c r="K24" s="321">
        <f t="shared" si="3"/>
        <v>0</v>
      </c>
      <c r="L24" s="321">
        <f t="shared" si="28"/>
        <v>0</v>
      </c>
      <c r="M24" s="321">
        <f t="shared" si="29"/>
        <v>0</v>
      </c>
      <c r="N24" s="321" t="str">
        <f t="shared" si="30"/>
        <v/>
      </c>
      <c r="O24" s="321" t="str">
        <f t="shared" si="31"/>
        <v/>
      </c>
      <c r="P24" s="321" t="str">
        <f t="shared" si="32"/>
        <v/>
      </c>
      <c r="Q24" s="214" t="str">
        <f t="shared" si="4"/>
        <v/>
      </c>
      <c r="R24" s="141"/>
      <c r="S24" s="211"/>
      <c r="T24" s="346" t="str">
        <f t="shared" si="5"/>
        <v/>
      </c>
      <c r="U24" s="153" t="str">
        <f t="shared" si="6"/>
        <v/>
      </c>
      <c r="V24" s="153" t="str">
        <f t="shared" si="7"/>
        <v/>
      </c>
      <c r="W24" s="153" t="str">
        <f t="shared" si="8"/>
        <v/>
      </c>
      <c r="X24" s="153" t="str">
        <f t="shared" si="9"/>
        <v/>
      </c>
      <c r="Y24" s="141"/>
      <c r="Z24" s="211"/>
      <c r="AA24" s="361" t="str">
        <f t="shared" si="10"/>
        <v/>
      </c>
      <c r="AB24" s="153" t="str">
        <f t="shared" si="11"/>
        <v/>
      </c>
      <c r="AC24" s="153" t="str">
        <f t="shared" si="12"/>
        <v/>
      </c>
      <c r="AD24" s="153" t="str">
        <f t="shared" si="13"/>
        <v/>
      </c>
      <c r="AE24" s="153" t="str">
        <f t="shared" si="14"/>
        <v/>
      </c>
      <c r="AF24" s="213" t="str">
        <f t="shared" si="15"/>
        <v/>
      </c>
      <c r="AG24" s="141"/>
      <c r="AH24" s="211"/>
      <c r="AI24" s="346" t="str">
        <f t="shared" si="16"/>
        <v/>
      </c>
      <c r="AJ24" s="153" t="str">
        <f t="shared" si="17"/>
        <v/>
      </c>
      <c r="AK24" s="153" t="str">
        <f t="shared" si="18"/>
        <v/>
      </c>
      <c r="AL24" s="153" t="str">
        <f t="shared" si="19"/>
        <v/>
      </c>
      <c r="AM24" s="141"/>
      <c r="AN24" s="211"/>
      <c r="AO24" s="346" t="str">
        <f t="shared" si="20"/>
        <v/>
      </c>
      <c r="AP24" s="153" t="str">
        <f t="shared" si="21"/>
        <v/>
      </c>
      <c r="AQ24" s="153" t="str">
        <f t="shared" si="22"/>
        <v/>
      </c>
      <c r="AR24" s="153" t="str">
        <f t="shared" si="23"/>
        <v/>
      </c>
      <c r="AS24" s="141"/>
      <c r="AT24" s="211"/>
      <c r="AU24" s="346" t="str">
        <f t="shared" si="24"/>
        <v/>
      </c>
      <c r="AV24" s="153" t="str">
        <f t="shared" si="25"/>
        <v/>
      </c>
      <c r="AW24" s="153" t="str">
        <f t="shared" si="26"/>
        <v/>
      </c>
      <c r="AX24" s="153" t="str">
        <f t="shared" si="27"/>
        <v/>
      </c>
    </row>
    <row r="25" spans="1:50" ht="29.45" customHeight="1" x14ac:dyDescent="0.25">
      <c r="A25" s="354" t="str">
        <f>'N-Bedarf AL §13a'!A25</f>
        <v/>
      </c>
      <c r="B25" s="354" t="str">
        <f>IF('N-Bedarf AL §13a'!B25="","",'N-Bedarf AL §13a'!B25)</f>
        <v/>
      </c>
      <c r="C25" s="305" t="str">
        <f>IF('N-Bedarf AL §13a'!D25="","",'N-Bedarf AL §13a'!D25)</f>
        <v/>
      </c>
      <c r="D25" s="32" t="str">
        <f>IF('N-Bedarf AL §13a'!C25="","",'N-Bedarf AL §13a'!C25)</f>
        <v/>
      </c>
      <c r="E25" s="32" t="str">
        <f>IF('N-Bedarf AL §13a'!AD25="",'N-Bedarf AL §13a'!AB25,'N-Bedarf AL §13a'!AD25)</f>
        <v/>
      </c>
      <c r="F25" s="32" t="str">
        <f>IF('P-Bedarf AL §13a'!V27="","",'P-Bedarf AL §13a'!V27)</f>
        <v/>
      </c>
      <c r="G25" s="32" t="str">
        <f>IF('P-Bedarf AL §13a'!Z27="","",'P-Bedarf AL §13a'!Z27)</f>
        <v/>
      </c>
      <c r="H25" s="345" t="str">
        <f t="shared" si="0"/>
        <v/>
      </c>
      <c r="I25" s="345" t="str">
        <f t="shared" si="1"/>
        <v/>
      </c>
      <c r="J25" s="345" t="str">
        <f t="shared" si="2"/>
        <v/>
      </c>
      <c r="K25" s="321">
        <f t="shared" si="3"/>
        <v>0</v>
      </c>
      <c r="L25" s="321">
        <f t="shared" si="28"/>
        <v>0</v>
      </c>
      <c r="M25" s="321">
        <f t="shared" si="29"/>
        <v>0</v>
      </c>
      <c r="N25" s="321" t="str">
        <f t="shared" si="30"/>
        <v/>
      </c>
      <c r="O25" s="321" t="str">
        <f t="shared" si="31"/>
        <v/>
      </c>
      <c r="P25" s="321" t="str">
        <f t="shared" si="32"/>
        <v/>
      </c>
      <c r="Q25" s="214" t="str">
        <f t="shared" si="4"/>
        <v/>
      </c>
      <c r="R25" s="141"/>
      <c r="S25" s="211"/>
      <c r="T25" s="346" t="str">
        <f t="shared" si="5"/>
        <v/>
      </c>
      <c r="U25" s="153" t="str">
        <f t="shared" si="6"/>
        <v/>
      </c>
      <c r="V25" s="153" t="str">
        <f t="shared" si="7"/>
        <v/>
      </c>
      <c r="W25" s="153" t="str">
        <f t="shared" si="8"/>
        <v/>
      </c>
      <c r="X25" s="153" t="str">
        <f t="shared" si="9"/>
        <v/>
      </c>
      <c r="Y25" s="141"/>
      <c r="Z25" s="211"/>
      <c r="AA25" s="361" t="str">
        <f t="shared" si="10"/>
        <v/>
      </c>
      <c r="AB25" s="153" t="str">
        <f t="shared" si="11"/>
        <v/>
      </c>
      <c r="AC25" s="153" t="str">
        <f t="shared" si="12"/>
        <v/>
      </c>
      <c r="AD25" s="153" t="str">
        <f t="shared" si="13"/>
        <v/>
      </c>
      <c r="AE25" s="153" t="str">
        <f t="shared" si="14"/>
        <v/>
      </c>
      <c r="AF25" s="213" t="str">
        <f t="shared" si="15"/>
        <v/>
      </c>
      <c r="AG25" s="141"/>
      <c r="AH25" s="211"/>
      <c r="AI25" s="346" t="str">
        <f t="shared" si="16"/>
        <v/>
      </c>
      <c r="AJ25" s="153" t="str">
        <f t="shared" si="17"/>
        <v/>
      </c>
      <c r="AK25" s="153" t="str">
        <f t="shared" si="18"/>
        <v/>
      </c>
      <c r="AL25" s="153" t="str">
        <f t="shared" si="19"/>
        <v/>
      </c>
      <c r="AM25" s="141"/>
      <c r="AN25" s="211"/>
      <c r="AO25" s="346" t="str">
        <f t="shared" si="20"/>
        <v/>
      </c>
      <c r="AP25" s="153" t="str">
        <f t="shared" si="21"/>
        <v/>
      </c>
      <c r="AQ25" s="153" t="str">
        <f t="shared" si="22"/>
        <v/>
      </c>
      <c r="AR25" s="153" t="str">
        <f t="shared" si="23"/>
        <v/>
      </c>
      <c r="AS25" s="141"/>
      <c r="AT25" s="211"/>
      <c r="AU25" s="346" t="str">
        <f t="shared" si="24"/>
        <v/>
      </c>
      <c r="AV25" s="153" t="str">
        <f t="shared" si="25"/>
        <v/>
      </c>
      <c r="AW25" s="153" t="str">
        <f t="shared" si="26"/>
        <v/>
      </c>
      <c r="AX25" s="153" t="str">
        <f t="shared" si="27"/>
        <v/>
      </c>
    </row>
    <row r="26" spans="1:50" ht="29.45" customHeight="1" x14ac:dyDescent="0.25">
      <c r="A26" s="354" t="str">
        <f>'N-Bedarf AL §13a'!A26</f>
        <v/>
      </c>
      <c r="B26" s="354" t="str">
        <f>IF('N-Bedarf AL §13a'!B26="","",'N-Bedarf AL §13a'!B26)</f>
        <v/>
      </c>
      <c r="C26" s="305" t="str">
        <f>IF('N-Bedarf AL §13a'!D26="","",'N-Bedarf AL §13a'!D26)</f>
        <v/>
      </c>
      <c r="D26" s="32" t="str">
        <f>IF('N-Bedarf AL §13a'!C26="","",'N-Bedarf AL §13a'!C26)</f>
        <v/>
      </c>
      <c r="E26" s="32" t="str">
        <f>IF('N-Bedarf AL §13a'!AD26="",'N-Bedarf AL §13a'!AB26,'N-Bedarf AL §13a'!AD26)</f>
        <v/>
      </c>
      <c r="F26" s="32" t="str">
        <f>IF('P-Bedarf AL §13a'!V28="","",'P-Bedarf AL §13a'!V28)</f>
        <v/>
      </c>
      <c r="G26" s="32" t="str">
        <f>IF('P-Bedarf AL §13a'!Z28="","",'P-Bedarf AL §13a'!Z28)</f>
        <v/>
      </c>
      <c r="H26" s="345" t="str">
        <f t="shared" si="0"/>
        <v/>
      </c>
      <c r="I26" s="345" t="str">
        <f t="shared" si="1"/>
        <v/>
      </c>
      <c r="J26" s="345" t="str">
        <f t="shared" si="2"/>
        <v/>
      </c>
      <c r="K26" s="321">
        <f t="shared" si="3"/>
        <v>0</v>
      </c>
      <c r="L26" s="321">
        <f t="shared" si="28"/>
        <v>0</v>
      </c>
      <c r="M26" s="321">
        <f t="shared" si="29"/>
        <v>0</v>
      </c>
      <c r="N26" s="321" t="str">
        <f t="shared" si="30"/>
        <v/>
      </c>
      <c r="O26" s="321" t="str">
        <f t="shared" si="31"/>
        <v/>
      </c>
      <c r="P26" s="321" t="str">
        <f t="shared" si="32"/>
        <v/>
      </c>
      <c r="Q26" s="214" t="str">
        <f t="shared" si="4"/>
        <v/>
      </c>
      <c r="R26" s="141"/>
      <c r="S26" s="211"/>
      <c r="T26" s="346" t="str">
        <f t="shared" si="5"/>
        <v/>
      </c>
      <c r="U26" s="153" t="str">
        <f t="shared" si="6"/>
        <v/>
      </c>
      <c r="V26" s="153" t="str">
        <f t="shared" si="7"/>
        <v/>
      </c>
      <c r="W26" s="153" t="str">
        <f t="shared" si="8"/>
        <v/>
      </c>
      <c r="X26" s="153" t="str">
        <f t="shared" si="9"/>
        <v/>
      </c>
      <c r="Y26" s="141"/>
      <c r="Z26" s="211"/>
      <c r="AA26" s="361" t="str">
        <f t="shared" si="10"/>
        <v/>
      </c>
      <c r="AB26" s="153" t="str">
        <f t="shared" si="11"/>
        <v/>
      </c>
      <c r="AC26" s="153" t="str">
        <f t="shared" si="12"/>
        <v/>
      </c>
      <c r="AD26" s="153" t="str">
        <f t="shared" si="13"/>
        <v/>
      </c>
      <c r="AE26" s="153" t="str">
        <f t="shared" si="14"/>
        <v/>
      </c>
      <c r="AF26" s="213" t="str">
        <f t="shared" si="15"/>
        <v/>
      </c>
      <c r="AG26" s="141"/>
      <c r="AH26" s="211"/>
      <c r="AI26" s="346" t="str">
        <f t="shared" si="16"/>
        <v/>
      </c>
      <c r="AJ26" s="153" t="str">
        <f t="shared" si="17"/>
        <v/>
      </c>
      <c r="AK26" s="153" t="str">
        <f t="shared" si="18"/>
        <v/>
      </c>
      <c r="AL26" s="153" t="str">
        <f t="shared" si="19"/>
        <v/>
      </c>
      <c r="AM26" s="141"/>
      <c r="AN26" s="211"/>
      <c r="AO26" s="346" t="str">
        <f t="shared" si="20"/>
        <v/>
      </c>
      <c r="AP26" s="153" t="str">
        <f t="shared" si="21"/>
        <v/>
      </c>
      <c r="AQ26" s="153" t="str">
        <f t="shared" si="22"/>
        <v/>
      </c>
      <c r="AR26" s="153" t="str">
        <f t="shared" si="23"/>
        <v/>
      </c>
      <c r="AS26" s="141"/>
      <c r="AT26" s="211"/>
      <c r="AU26" s="346" t="str">
        <f t="shared" si="24"/>
        <v/>
      </c>
      <c r="AV26" s="153" t="str">
        <f t="shared" si="25"/>
        <v/>
      </c>
      <c r="AW26" s="153" t="str">
        <f t="shared" si="26"/>
        <v/>
      </c>
      <c r="AX26" s="153" t="str">
        <f t="shared" si="27"/>
        <v/>
      </c>
    </row>
    <row r="27" spans="1:50" ht="29.45" customHeight="1" x14ac:dyDescent="0.25">
      <c r="A27" s="354" t="str">
        <f>'N-Bedarf AL §13a'!A27</f>
        <v/>
      </c>
      <c r="B27" s="354" t="str">
        <f>IF('N-Bedarf AL §13a'!B27="","",'N-Bedarf AL §13a'!B27)</f>
        <v/>
      </c>
      <c r="C27" s="305" t="str">
        <f>IF('N-Bedarf AL §13a'!D27="","",'N-Bedarf AL §13a'!D27)</f>
        <v/>
      </c>
      <c r="D27" s="32" t="str">
        <f>IF('N-Bedarf AL §13a'!C27="","",'N-Bedarf AL §13a'!C27)</f>
        <v/>
      </c>
      <c r="E27" s="32" t="str">
        <f>IF('N-Bedarf AL §13a'!AD27="",'N-Bedarf AL §13a'!AB27,'N-Bedarf AL §13a'!AD27)</f>
        <v/>
      </c>
      <c r="F27" s="32" t="str">
        <f>IF('P-Bedarf AL §13a'!V29="","",'P-Bedarf AL §13a'!V29)</f>
        <v/>
      </c>
      <c r="G27" s="32" t="str">
        <f>IF('P-Bedarf AL §13a'!Z29="","",'P-Bedarf AL §13a'!Z29)</f>
        <v/>
      </c>
      <c r="H27" s="345" t="str">
        <f t="shared" si="0"/>
        <v/>
      </c>
      <c r="I27" s="345" t="str">
        <f t="shared" si="1"/>
        <v/>
      </c>
      <c r="J27" s="345" t="str">
        <f t="shared" si="2"/>
        <v/>
      </c>
      <c r="K27" s="321">
        <f t="shared" si="3"/>
        <v>0</v>
      </c>
      <c r="L27" s="321">
        <f t="shared" si="28"/>
        <v>0</v>
      </c>
      <c r="M27" s="321">
        <f t="shared" si="29"/>
        <v>0</v>
      </c>
      <c r="N27" s="321" t="str">
        <f t="shared" si="30"/>
        <v/>
      </c>
      <c r="O27" s="321" t="str">
        <f t="shared" si="31"/>
        <v/>
      </c>
      <c r="P27" s="321" t="str">
        <f t="shared" si="32"/>
        <v/>
      </c>
      <c r="Q27" s="214" t="str">
        <f t="shared" si="4"/>
        <v/>
      </c>
      <c r="R27" s="141"/>
      <c r="S27" s="211"/>
      <c r="T27" s="346" t="str">
        <f t="shared" si="5"/>
        <v/>
      </c>
      <c r="U27" s="153" t="str">
        <f t="shared" si="6"/>
        <v/>
      </c>
      <c r="V27" s="153" t="str">
        <f t="shared" si="7"/>
        <v/>
      </c>
      <c r="W27" s="153" t="str">
        <f t="shared" si="8"/>
        <v/>
      </c>
      <c r="X27" s="153" t="str">
        <f t="shared" si="9"/>
        <v/>
      </c>
      <c r="Y27" s="141"/>
      <c r="Z27" s="211"/>
      <c r="AA27" s="361" t="str">
        <f t="shared" si="10"/>
        <v/>
      </c>
      <c r="AB27" s="153" t="str">
        <f t="shared" si="11"/>
        <v/>
      </c>
      <c r="AC27" s="153" t="str">
        <f t="shared" si="12"/>
        <v/>
      </c>
      <c r="AD27" s="153" t="str">
        <f t="shared" si="13"/>
        <v/>
      </c>
      <c r="AE27" s="153" t="str">
        <f t="shared" si="14"/>
        <v/>
      </c>
      <c r="AF27" s="213" t="str">
        <f t="shared" si="15"/>
        <v/>
      </c>
      <c r="AG27" s="141"/>
      <c r="AH27" s="211"/>
      <c r="AI27" s="346" t="str">
        <f t="shared" si="16"/>
        <v/>
      </c>
      <c r="AJ27" s="153" t="str">
        <f t="shared" si="17"/>
        <v/>
      </c>
      <c r="AK27" s="153" t="str">
        <f t="shared" si="18"/>
        <v/>
      </c>
      <c r="AL27" s="153" t="str">
        <f t="shared" si="19"/>
        <v/>
      </c>
      <c r="AM27" s="141"/>
      <c r="AN27" s="211"/>
      <c r="AO27" s="346" t="str">
        <f t="shared" si="20"/>
        <v/>
      </c>
      <c r="AP27" s="153" t="str">
        <f t="shared" si="21"/>
        <v/>
      </c>
      <c r="AQ27" s="153" t="str">
        <f t="shared" si="22"/>
        <v/>
      </c>
      <c r="AR27" s="153" t="str">
        <f t="shared" si="23"/>
        <v/>
      </c>
      <c r="AS27" s="141"/>
      <c r="AT27" s="211"/>
      <c r="AU27" s="346" t="str">
        <f t="shared" si="24"/>
        <v/>
      </c>
      <c r="AV27" s="153" t="str">
        <f t="shared" si="25"/>
        <v/>
      </c>
      <c r="AW27" s="153" t="str">
        <f t="shared" si="26"/>
        <v/>
      </c>
      <c r="AX27" s="153" t="str">
        <f t="shared" si="27"/>
        <v/>
      </c>
    </row>
    <row r="28" spans="1:50" ht="29.45" customHeight="1" x14ac:dyDescent="0.25">
      <c r="A28" s="354" t="str">
        <f>'N-Bedarf AL §13a'!A28</f>
        <v/>
      </c>
      <c r="B28" s="354" t="str">
        <f>IF('N-Bedarf AL §13a'!B28="","",'N-Bedarf AL §13a'!B28)</f>
        <v/>
      </c>
      <c r="C28" s="305" t="str">
        <f>IF('N-Bedarf AL §13a'!D28="","",'N-Bedarf AL §13a'!D28)</f>
        <v/>
      </c>
      <c r="D28" s="32" t="str">
        <f>IF('N-Bedarf AL §13a'!C28="","",'N-Bedarf AL §13a'!C28)</f>
        <v/>
      </c>
      <c r="E28" s="32" t="str">
        <f>IF('N-Bedarf AL §13a'!AD28="",'N-Bedarf AL §13a'!AB28,'N-Bedarf AL §13a'!AD28)</f>
        <v/>
      </c>
      <c r="F28" s="32" t="str">
        <f>IF('P-Bedarf AL §13a'!V30="","",'P-Bedarf AL §13a'!V30)</f>
        <v/>
      </c>
      <c r="G28" s="32" t="str">
        <f>IF('P-Bedarf AL §13a'!Z30="","",'P-Bedarf AL §13a'!Z30)</f>
        <v/>
      </c>
      <c r="H28" s="345" t="str">
        <f t="shared" si="0"/>
        <v/>
      </c>
      <c r="I28" s="345" t="str">
        <f t="shared" si="1"/>
        <v/>
      </c>
      <c r="J28" s="345" t="str">
        <f t="shared" si="2"/>
        <v/>
      </c>
      <c r="K28" s="321">
        <f t="shared" si="3"/>
        <v>0</v>
      </c>
      <c r="L28" s="321">
        <f t="shared" si="28"/>
        <v>0</v>
      </c>
      <c r="M28" s="321">
        <f t="shared" si="29"/>
        <v>0</v>
      </c>
      <c r="N28" s="321" t="str">
        <f t="shared" si="30"/>
        <v/>
      </c>
      <c r="O28" s="321" t="str">
        <f t="shared" si="31"/>
        <v/>
      </c>
      <c r="P28" s="321" t="str">
        <f t="shared" si="32"/>
        <v/>
      </c>
      <c r="Q28" s="214" t="str">
        <f t="shared" si="4"/>
        <v/>
      </c>
      <c r="R28" s="141"/>
      <c r="S28" s="211"/>
      <c r="T28" s="346" t="str">
        <f t="shared" si="5"/>
        <v/>
      </c>
      <c r="U28" s="153" t="str">
        <f t="shared" si="6"/>
        <v/>
      </c>
      <c r="V28" s="153" t="str">
        <f t="shared" si="7"/>
        <v/>
      </c>
      <c r="W28" s="153" t="str">
        <f t="shared" si="8"/>
        <v/>
      </c>
      <c r="X28" s="153" t="str">
        <f t="shared" si="9"/>
        <v/>
      </c>
      <c r="Y28" s="141"/>
      <c r="Z28" s="211"/>
      <c r="AA28" s="361" t="str">
        <f t="shared" si="10"/>
        <v/>
      </c>
      <c r="AB28" s="153" t="str">
        <f t="shared" si="11"/>
        <v/>
      </c>
      <c r="AC28" s="153" t="str">
        <f t="shared" si="12"/>
        <v/>
      </c>
      <c r="AD28" s="153" t="str">
        <f t="shared" si="13"/>
        <v/>
      </c>
      <c r="AE28" s="153" t="str">
        <f t="shared" si="14"/>
        <v/>
      </c>
      <c r="AF28" s="213" t="str">
        <f t="shared" si="15"/>
        <v/>
      </c>
      <c r="AG28" s="141"/>
      <c r="AH28" s="211"/>
      <c r="AI28" s="346" t="str">
        <f t="shared" si="16"/>
        <v/>
      </c>
      <c r="AJ28" s="153" t="str">
        <f t="shared" si="17"/>
        <v/>
      </c>
      <c r="AK28" s="153" t="str">
        <f t="shared" si="18"/>
        <v/>
      </c>
      <c r="AL28" s="153" t="str">
        <f t="shared" si="19"/>
        <v/>
      </c>
      <c r="AM28" s="141"/>
      <c r="AN28" s="211"/>
      <c r="AO28" s="346" t="str">
        <f t="shared" si="20"/>
        <v/>
      </c>
      <c r="AP28" s="153" t="str">
        <f t="shared" si="21"/>
        <v/>
      </c>
      <c r="AQ28" s="153" t="str">
        <f t="shared" si="22"/>
        <v/>
      </c>
      <c r="AR28" s="153" t="str">
        <f t="shared" si="23"/>
        <v/>
      </c>
      <c r="AS28" s="141"/>
      <c r="AT28" s="211"/>
      <c r="AU28" s="346" t="str">
        <f t="shared" si="24"/>
        <v/>
      </c>
      <c r="AV28" s="153" t="str">
        <f t="shared" si="25"/>
        <v/>
      </c>
      <c r="AW28" s="153" t="str">
        <f t="shared" si="26"/>
        <v/>
      </c>
      <c r="AX28" s="153" t="str">
        <f t="shared" si="27"/>
        <v/>
      </c>
    </row>
    <row r="29" spans="1:50" ht="29.45" customHeight="1" x14ac:dyDescent="0.25">
      <c r="A29" s="354" t="str">
        <f>'N-Bedarf AL §13a'!A29</f>
        <v/>
      </c>
      <c r="B29" s="354" t="str">
        <f>IF('N-Bedarf AL §13a'!B29="","",'N-Bedarf AL §13a'!B29)</f>
        <v/>
      </c>
      <c r="C29" s="305" t="str">
        <f>IF('N-Bedarf AL §13a'!D29="","",'N-Bedarf AL §13a'!D29)</f>
        <v/>
      </c>
      <c r="D29" s="32" t="str">
        <f>IF('N-Bedarf AL §13a'!C29="","",'N-Bedarf AL §13a'!C29)</f>
        <v/>
      </c>
      <c r="E29" s="32" t="str">
        <f>IF('N-Bedarf AL §13a'!AD29="",'N-Bedarf AL §13a'!AB29,'N-Bedarf AL §13a'!AD29)</f>
        <v/>
      </c>
      <c r="F29" s="32" t="str">
        <f>IF('P-Bedarf AL §13a'!V31="","",'P-Bedarf AL §13a'!V31)</f>
        <v/>
      </c>
      <c r="G29" s="32" t="str">
        <f>IF('P-Bedarf AL §13a'!Z31="","",'P-Bedarf AL §13a'!Z31)</f>
        <v/>
      </c>
      <c r="H29" s="345" t="str">
        <f t="shared" si="0"/>
        <v/>
      </c>
      <c r="I29" s="345" t="str">
        <f t="shared" si="1"/>
        <v/>
      </c>
      <c r="J29" s="345" t="str">
        <f t="shared" si="2"/>
        <v/>
      </c>
      <c r="K29" s="321">
        <f t="shared" si="3"/>
        <v>0</v>
      </c>
      <c r="L29" s="321">
        <f t="shared" si="28"/>
        <v>0</v>
      </c>
      <c r="M29" s="321">
        <f t="shared" si="29"/>
        <v>0</v>
      </c>
      <c r="N29" s="321" t="str">
        <f t="shared" si="30"/>
        <v/>
      </c>
      <c r="O29" s="321" t="str">
        <f t="shared" si="31"/>
        <v/>
      </c>
      <c r="P29" s="321" t="str">
        <f t="shared" si="32"/>
        <v/>
      </c>
      <c r="Q29" s="214" t="str">
        <f t="shared" si="4"/>
        <v/>
      </c>
      <c r="R29" s="141"/>
      <c r="S29" s="211"/>
      <c r="T29" s="346" t="str">
        <f t="shared" si="5"/>
        <v/>
      </c>
      <c r="U29" s="153" t="str">
        <f t="shared" si="6"/>
        <v/>
      </c>
      <c r="V29" s="153" t="str">
        <f t="shared" si="7"/>
        <v/>
      </c>
      <c r="W29" s="153" t="str">
        <f t="shared" si="8"/>
        <v/>
      </c>
      <c r="X29" s="153" t="str">
        <f t="shared" si="9"/>
        <v/>
      </c>
      <c r="Y29" s="141"/>
      <c r="Z29" s="211"/>
      <c r="AA29" s="361" t="str">
        <f t="shared" si="10"/>
        <v/>
      </c>
      <c r="AB29" s="153" t="str">
        <f t="shared" si="11"/>
        <v/>
      </c>
      <c r="AC29" s="153" t="str">
        <f t="shared" si="12"/>
        <v/>
      </c>
      <c r="AD29" s="153" t="str">
        <f t="shared" si="13"/>
        <v/>
      </c>
      <c r="AE29" s="153" t="str">
        <f t="shared" si="14"/>
        <v/>
      </c>
      <c r="AF29" s="213" t="str">
        <f t="shared" si="15"/>
        <v/>
      </c>
      <c r="AG29" s="141"/>
      <c r="AH29" s="211"/>
      <c r="AI29" s="346" t="str">
        <f t="shared" si="16"/>
        <v/>
      </c>
      <c r="AJ29" s="153" t="str">
        <f t="shared" si="17"/>
        <v/>
      </c>
      <c r="AK29" s="153" t="str">
        <f t="shared" si="18"/>
        <v/>
      </c>
      <c r="AL29" s="153" t="str">
        <f t="shared" si="19"/>
        <v/>
      </c>
      <c r="AM29" s="141"/>
      <c r="AN29" s="211"/>
      <c r="AO29" s="346" t="str">
        <f t="shared" si="20"/>
        <v/>
      </c>
      <c r="AP29" s="153" t="str">
        <f t="shared" si="21"/>
        <v/>
      </c>
      <c r="AQ29" s="153" t="str">
        <f t="shared" si="22"/>
        <v/>
      </c>
      <c r="AR29" s="153" t="str">
        <f t="shared" si="23"/>
        <v/>
      </c>
      <c r="AS29" s="141"/>
      <c r="AT29" s="211"/>
      <c r="AU29" s="346" t="str">
        <f t="shared" si="24"/>
        <v/>
      </c>
      <c r="AV29" s="153" t="str">
        <f t="shared" si="25"/>
        <v/>
      </c>
      <c r="AW29" s="153" t="str">
        <f t="shared" si="26"/>
        <v/>
      </c>
      <c r="AX29" s="153" t="str">
        <f t="shared" si="27"/>
        <v/>
      </c>
    </row>
    <row r="30" spans="1:50" ht="29.45" customHeight="1" x14ac:dyDescent="0.25">
      <c r="A30" s="354" t="str">
        <f>'N-Bedarf AL §13a'!A30</f>
        <v/>
      </c>
      <c r="B30" s="354" t="str">
        <f>IF('N-Bedarf AL §13a'!B30="","",'N-Bedarf AL §13a'!B30)</f>
        <v/>
      </c>
      <c r="C30" s="305" t="str">
        <f>IF('N-Bedarf AL §13a'!D30="","",'N-Bedarf AL §13a'!D30)</f>
        <v/>
      </c>
      <c r="D30" s="32" t="str">
        <f>IF('N-Bedarf AL §13a'!C30="","",'N-Bedarf AL §13a'!C30)</f>
        <v/>
      </c>
      <c r="E30" s="32" t="str">
        <f>IF('N-Bedarf AL §13a'!AD30="",'N-Bedarf AL §13a'!AB30,'N-Bedarf AL §13a'!AD30)</f>
        <v/>
      </c>
      <c r="F30" s="32" t="str">
        <f>IF('P-Bedarf AL §13a'!V32="","",'P-Bedarf AL §13a'!V32)</f>
        <v/>
      </c>
      <c r="G30" s="32" t="str">
        <f>IF('P-Bedarf AL §13a'!Z32="","",'P-Bedarf AL §13a'!Z32)</f>
        <v/>
      </c>
      <c r="H30" s="345" t="str">
        <f t="shared" si="0"/>
        <v/>
      </c>
      <c r="I30" s="345" t="str">
        <f t="shared" si="1"/>
        <v/>
      </c>
      <c r="J30" s="345" t="str">
        <f t="shared" si="2"/>
        <v/>
      </c>
      <c r="K30" s="321">
        <f t="shared" si="3"/>
        <v>0</v>
      </c>
      <c r="L30" s="321">
        <f t="shared" si="28"/>
        <v>0</v>
      </c>
      <c r="M30" s="321">
        <f t="shared" si="29"/>
        <v>0</v>
      </c>
      <c r="N30" s="321" t="str">
        <f t="shared" si="30"/>
        <v/>
      </c>
      <c r="O30" s="321" t="str">
        <f t="shared" si="31"/>
        <v/>
      </c>
      <c r="P30" s="321" t="str">
        <f t="shared" si="32"/>
        <v/>
      </c>
      <c r="Q30" s="214" t="str">
        <f t="shared" si="4"/>
        <v/>
      </c>
      <c r="R30" s="141"/>
      <c r="S30" s="211"/>
      <c r="T30" s="346" t="str">
        <f t="shared" si="5"/>
        <v/>
      </c>
      <c r="U30" s="153" t="str">
        <f t="shared" si="6"/>
        <v/>
      </c>
      <c r="V30" s="153" t="str">
        <f t="shared" si="7"/>
        <v/>
      </c>
      <c r="W30" s="153" t="str">
        <f t="shared" si="8"/>
        <v/>
      </c>
      <c r="X30" s="153" t="str">
        <f t="shared" si="9"/>
        <v/>
      </c>
      <c r="Y30" s="141"/>
      <c r="Z30" s="211"/>
      <c r="AA30" s="361" t="str">
        <f t="shared" si="10"/>
        <v/>
      </c>
      <c r="AB30" s="153" t="str">
        <f t="shared" si="11"/>
        <v/>
      </c>
      <c r="AC30" s="153" t="str">
        <f t="shared" si="12"/>
        <v/>
      </c>
      <c r="AD30" s="153" t="str">
        <f t="shared" si="13"/>
        <v/>
      </c>
      <c r="AE30" s="153" t="str">
        <f t="shared" si="14"/>
        <v/>
      </c>
      <c r="AF30" s="213" t="str">
        <f t="shared" si="15"/>
        <v/>
      </c>
      <c r="AG30" s="141"/>
      <c r="AH30" s="211"/>
      <c r="AI30" s="346" t="str">
        <f t="shared" si="16"/>
        <v/>
      </c>
      <c r="AJ30" s="153" t="str">
        <f t="shared" si="17"/>
        <v/>
      </c>
      <c r="AK30" s="153" t="str">
        <f t="shared" si="18"/>
        <v/>
      </c>
      <c r="AL30" s="153" t="str">
        <f t="shared" si="19"/>
        <v/>
      </c>
      <c r="AM30" s="141"/>
      <c r="AN30" s="211"/>
      <c r="AO30" s="346" t="str">
        <f t="shared" si="20"/>
        <v/>
      </c>
      <c r="AP30" s="153" t="str">
        <f t="shared" si="21"/>
        <v/>
      </c>
      <c r="AQ30" s="153" t="str">
        <f t="shared" si="22"/>
        <v/>
      </c>
      <c r="AR30" s="153" t="str">
        <f t="shared" si="23"/>
        <v/>
      </c>
      <c r="AS30" s="141"/>
      <c r="AT30" s="211"/>
      <c r="AU30" s="346" t="str">
        <f t="shared" si="24"/>
        <v/>
      </c>
      <c r="AV30" s="153" t="str">
        <f t="shared" si="25"/>
        <v/>
      </c>
      <c r="AW30" s="153" t="str">
        <f t="shared" si="26"/>
        <v/>
      </c>
      <c r="AX30" s="153" t="str">
        <f t="shared" si="27"/>
        <v/>
      </c>
    </row>
    <row r="31" spans="1:50" ht="29.45" customHeight="1" x14ac:dyDescent="0.25">
      <c r="A31" s="354" t="str">
        <f>'N-Bedarf AL §13a'!A31</f>
        <v/>
      </c>
      <c r="B31" s="354" t="str">
        <f>IF('N-Bedarf AL §13a'!B31="","",'N-Bedarf AL §13a'!B31)</f>
        <v/>
      </c>
      <c r="C31" s="305" t="str">
        <f>IF('N-Bedarf AL §13a'!D31="","",'N-Bedarf AL §13a'!D31)</f>
        <v/>
      </c>
      <c r="D31" s="32" t="str">
        <f>IF('N-Bedarf AL §13a'!C31="","",'N-Bedarf AL §13a'!C31)</f>
        <v/>
      </c>
      <c r="E31" s="32" t="str">
        <f>IF('N-Bedarf AL §13a'!AD31="",'N-Bedarf AL §13a'!AB31,'N-Bedarf AL §13a'!AD31)</f>
        <v/>
      </c>
      <c r="F31" s="32" t="str">
        <f>IF('P-Bedarf AL §13a'!V33="","",'P-Bedarf AL §13a'!V33)</f>
        <v/>
      </c>
      <c r="G31" s="32" t="str">
        <f>IF('P-Bedarf AL §13a'!Z33="","",'P-Bedarf AL §13a'!Z33)</f>
        <v/>
      </c>
      <c r="H31" s="345" t="str">
        <f t="shared" si="0"/>
        <v/>
      </c>
      <c r="I31" s="345" t="str">
        <f t="shared" si="1"/>
        <v/>
      </c>
      <c r="J31" s="345" t="str">
        <f t="shared" si="2"/>
        <v/>
      </c>
      <c r="K31" s="321">
        <f t="shared" si="3"/>
        <v>0</v>
      </c>
      <c r="L31" s="321">
        <f t="shared" si="28"/>
        <v>0</v>
      </c>
      <c r="M31" s="321">
        <f t="shared" si="29"/>
        <v>0</v>
      </c>
      <c r="N31" s="321" t="str">
        <f t="shared" si="30"/>
        <v/>
      </c>
      <c r="O31" s="321" t="str">
        <f t="shared" si="31"/>
        <v/>
      </c>
      <c r="P31" s="321" t="str">
        <f t="shared" si="32"/>
        <v/>
      </c>
      <c r="Q31" s="214" t="str">
        <f t="shared" si="4"/>
        <v/>
      </c>
      <c r="R31" s="141"/>
      <c r="S31" s="211"/>
      <c r="T31" s="346" t="str">
        <f t="shared" si="5"/>
        <v/>
      </c>
      <c r="U31" s="153" t="str">
        <f t="shared" si="6"/>
        <v/>
      </c>
      <c r="V31" s="153" t="str">
        <f t="shared" si="7"/>
        <v/>
      </c>
      <c r="W31" s="153" t="str">
        <f t="shared" si="8"/>
        <v/>
      </c>
      <c r="X31" s="153" t="str">
        <f t="shared" si="9"/>
        <v/>
      </c>
      <c r="Y31" s="141"/>
      <c r="Z31" s="211"/>
      <c r="AA31" s="361" t="str">
        <f t="shared" si="10"/>
        <v/>
      </c>
      <c r="AB31" s="153" t="str">
        <f t="shared" si="11"/>
        <v/>
      </c>
      <c r="AC31" s="153" t="str">
        <f t="shared" si="12"/>
        <v/>
      </c>
      <c r="AD31" s="153" t="str">
        <f t="shared" si="13"/>
        <v/>
      </c>
      <c r="AE31" s="153" t="str">
        <f t="shared" si="14"/>
        <v/>
      </c>
      <c r="AF31" s="213" t="str">
        <f t="shared" si="15"/>
        <v/>
      </c>
      <c r="AG31" s="141"/>
      <c r="AH31" s="211"/>
      <c r="AI31" s="346" t="str">
        <f t="shared" si="16"/>
        <v/>
      </c>
      <c r="AJ31" s="153" t="str">
        <f t="shared" si="17"/>
        <v/>
      </c>
      <c r="AK31" s="153" t="str">
        <f t="shared" si="18"/>
        <v/>
      </c>
      <c r="AL31" s="153" t="str">
        <f t="shared" si="19"/>
        <v/>
      </c>
      <c r="AM31" s="141"/>
      <c r="AN31" s="211"/>
      <c r="AO31" s="346" t="str">
        <f t="shared" si="20"/>
        <v/>
      </c>
      <c r="AP31" s="153" t="str">
        <f t="shared" si="21"/>
        <v/>
      </c>
      <c r="AQ31" s="153" t="str">
        <f t="shared" si="22"/>
        <v/>
      </c>
      <c r="AR31" s="153" t="str">
        <f t="shared" si="23"/>
        <v/>
      </c>
      <c r="AS31" s="141"/>
      <c r="AT31" s="211"/>
      <c r="AU31" s="346" t="str">
        <f t="shared" si="24"/>
        <v/>
      </c>
      <c r="AV31" s="153" t="str">
        <f t="shared" si="25"/>
        <v/>
      </c>
      <c r="AW31" s="153" t="str">
        <f t="shared" si="26"/>
        <v/>
      </c>
      <c r="AX31" s="153" t="str">
        <f t="shared" si="27"/>
        <v/>
      </c>
    </row>
    <row r="32" spans="1:50" ht="29.45" customHeight="1" x14ac:dyDescent="0.25">
      <c r="A32" s="354" t="str">
        <f>'N-Bedarf AL §13a'!A32</f>
        <v/>
      </c>
      <c r="B32" s="354" t="str">
        <f>IF('N-Bedarf AL §13a'!B32="","",'N-Bedarf AL §13a'!B32)</f>
        <v/>
      </c>
      <c r="C32" s="305" t="str">
        <f>IF('N-Bedarf AL §13a'!D32="","",'N-Bedarf AL §13a'!D32)</f>
        <v/>
      </c>
      <c r="D32" s="32" t="str">
        <f>IF('N-Bedarf AL §13a'!C32="","",'N-Bedarf AL §13a'!C32)</f>
        <v/>
      </c>
      <c r="E32" s="32" t="str">
        <f>IF('N-Bedarf AL §13a'!AD32="",'N-Bedarf AL §13a'!AB32,'N-Bedarf AL §13a'!AD32)</f>
        <v/>
      </c>
      <c r="F32" s="32" t="str">
        <f>IF('P-Bedarf AL §13a'!V34="","",'P-Bedarf AL §13a'!V34)</f>
        <v/>
      </c>
      <c r="G32" s="32" t="str">
        <f>IF('P-Bedarf AL §13a'!Z34="","",'P-Bedarf AL §13a'!Z34)</f>
        <v/>
      </c>
      <c r="H32" s="345" t="str">
        <f t="shared" si="0"/>
        <v/>
      </c>
      <c r="I32" s="345" t="str">
        <f t="shared" si="1"/>
        <v/>
      </c>
      <c r="J32" s="345" t="str">
        <f t="shared" si="2"/>
        <v/>
      </c>
      <c r="K32" s="321">
        <f t="shared" si="3"/>
        <v>0</v>
      </c>
      <c r="L32" s="321">
        <f t="shared" si="28"/>
        <v>0</v>
      </c>
      <c r="M32" s="321">
        <f t="shared" si="29"/>
        <v>0</v>
      </c>
      <c r="N32" s="321" t="str">
        <f t="shared" si="30"/>
        <v/>
      </c>
      <c r="O32" s="321" t="str">
        <f t="shared" si="31"/>
        <v/>
      </c>
      <c r="P32" s="321" t="str">
        <f t="shared" si="32"/>
        <v/>
      </c>
      <c r="Q32" s="214" t="str">
        <f t="shared" si="4"/>
        <v/>
      </c>
      <c r="R32" s="141"/>
      <c r="S32" s="211"/>
      <c r="T32" s="346" t="str">
        <f t="shared" si="5"/>
        <v/>
      </c>
      <c r="U32" s="153" t="str">
        <f t="shared" si="6"/>
        <v/>
      </c>
      <c r="V32" s="153" t="str">
        <f t="shared" si="7"/>
        <v/>
      </c>
      <c r="W32" s="153" t="str">
        <f t="shared" si="8"/>
        <v/>
      </c>
      <c r="X32" s="153" t="str">
        <f t="shared" si="9"/>
        <v/>
      </c>
      <c r="Y32" s="141"/>
      <c r="Z32" s="211"/>
      <c r="AA32" s="361" t="str">
        <f t="shared" si="10"/>
        <v/>
      </c>
      <c r="AB32" s="153" t="str">
        <f t="shared" si="11"/>
        <v/>
      </c>
      <c r="AC32" s="153" t="str">
        <f t="shared" si="12"/>
        <v/>
      </c>
      <c r="AD32" s="153" t="str">
        <f t="shared" si="13"/>
        <v/>
      </c>
      <c r="AE32" s="153" t="str">
        <f t="shared" si="14"/>
        <v/>
      </c>
      <c r="AF32" s="213" t="str">
        <f t="shared" si="15"/>
        <v/>
      </c>
      <c r="AG32" s="141"/>
      <c r="AH32" s="211"/>
      <c r="AI32" s="346" t="str">
        <f t="shared" si="16"/>
        <v/>
      </c>
      <c r="AJ32" s="153" t="str">
        <f t="shared" si="17"/>
        <v/>
      </c>
      <c r="AK32" s="153" t="str">
        <f t="shared" si="18"/>
        <v/>
      </c>
      <c r="AL32" s="153" t="str">
        <f t="shared" si="19"/>
        <v/>
      </c>
      <c r="AM32" s="141"/>
      <c r="AN32" s="211"/>
      <c r="AO32" s="346" t="str">
        <f t="shared" si="20"/>
        <v/>
      </c>
      <c r="AP32" s="153" t="str">
        <f t="shared" si="21"/>
        <v/>
      </c>
      <c r="AQ32" s="153" t="str">
        <f t="shared" si="22"/>
        <v/>
      </c>
      <c r="AR32" s="153" t="str">
        <f t="shared" si="23"/>
        <v/>
      </c>
      <c r="AS32" s="141"/>
      <c r="AT32" s="211"/>
      <c r="AU32" s="346" t="str">
        <f t="shared" si="24"/>
        <v/>
      </c>
      <c r="AV32" s="153" t="str">
        <f t="shared" si="25"/>
        <v/>
      </c>
      <c r="AW32" s="153" t="str">
        <f t="shared" si="26"/>
        <v/>
      </c>
      <c r="AX32" s="153" t="str">
        <f t="shared" si="27"/>
        <v/>
      </c>
    </row>
    <row r="33" spans="1:50" ht="29.45" customHeight="1" x14ac:dyDescent="0.25">
      <c r="A33" s="354" t="str">
        <f>'N-Bedarf AL §13a'!A33</f>
        <v/>
      </c>
      <c r="B33" s="354" t="str">
        <f>IF('N-Bedarf AL §13a'!B33="","",'N-Bedarf AL §13a'!B33)</f>
        <v/>
      </c>
      <c r="C33" s="305" t="str">
        <f>IF('N-Bedarf AL §13a'!D33="","",'N-Bedarf AL §13a'!D33)</f>
        <v/>
      </c>
      <c r="D33" s="32" t="str">
        <f>IF('N-Bedarf AL §13a'!C33="","",'N-Bedarf AL §13a'!C33)</f>
        <v/>
      </c>
      <c r="E33" s="32" t="str">
        <f>IF('N-Bedarf AL §13a'!AD33="",'N-Bedarf AL §13a'!AB33,'N-Bedarf AL §13a'!AD33)</f>
        <v/>
      </c>
      <c r="F33" s="32" t="str">
        <f>IF('P-Bedarf AL §13a'!V35="","",'P-Bedarf AL §13a'!V35)</f>
        <v/>
      </c>
      <c r="G33" s="32" t="str">
        <f>IF('P-Bedarf AL §13a'!Z35="","",'P-Bedarf AL §13a'!Z35)</f>
        <v/>
      </c>
      <c r="H33" s="345" t="str">
        <f t="shared" si="0"/>
        <v/>
      </c>
      <c r="I33" s="345" t="str">
        <f t="shared" si="1"/>
        <v/>
      </c>
      <c r="J33" s="345" t="str">
        <f t="shared" si="2"/>
        <v/>
      </c>
      <c r="K33" s="321">
        <f t="shared" si="3"/>
        <v>0</v>
      </c>
      <c r="L33" s="321">
        <f t="shared" si="28"/>
        <v>0</v>
      </c>
      <c r="M33" s="321">
        <f t="shared" si="29"/>
        <v>0</v>
      </c>
      <c r="N33" s="321" t="str">
        <f t="shared" si="30"/>
        <v/>
      </c>
      <c r="O33" s="321" t="str">
        <f t="shared" si="31"/>
        <v/>
      </c>
      <c r="P33" s="321" t="str">
        <f t="shared" si="32"/>
        <v/>
      </c>
      <c r="Q33" s="214" t="str">
        <f t="shared" si="4"/>
        <v/>
      </c>
      <c r="R33" s="141"/>
      <c r="S33" s="211"/>
      <c r="T33" s="346" t="str">
        <f t="shared" si="5"/>
        <v/>
      </c>
      <c r="U33" s="153" t="str">
        <f t="shared" si="6"/>
        <v/>
      </c>
      <c r="V33" s="153" t="str">
        <f t="shared" si="7"/>
        <v/>
      </c>
      <c r="W33" s="153" t="str">
        <f t="shared" si="8"/>
        <v/>
      </c>
      <c r="X33" s="153" t="str">
        <f t="shared" si="9"/>
        <v/>
      </c>
      <c r="Y33" s="141"/>
      <c r="Z33" s="211"/>
      <c r="AA33" s="361" t="str">
        <f t="shared" si="10"/>
        <v/>
      </c>
      <c r="AB33" s="153" t="str">
        <f t="shared" si="11"/>
        <v/>
      </c>
      <c r="AC33" s="153" t="str">
        <f t="shared" si="12"/>
        <v/>
      </c>
      <c r="AD33" s="153" t="str">
        <f t="shared" si="13"/>
        <v/>
      </c>
      <c r="AE33" s="153" t="str">
        <f t="shared" si="14"/>
        <v/>
      </c>
      <c r="AF33" s="213" t="str">
        <f t="shared" si="15"/>
        <v/>
      </c>
      <c r="AG33" s="141"/>
      <c r="AH33" s="211"/>
      <c r="AI33" s="346" t="str">
        <f t="shared" si="16"/>
        <v/>
      </c>
      <c r="AJ33" s="153" t="str">
        <f t="shared" si="17"/>
        <v/>
      </c>
      <c r="AK33" s="153" t="str">
        <f t="shared" si="18"/>
        <v/>
      </c>
      <c r="AL33" s="153" t="str">
        <f t="shared" si="19"/>
        <v/>
      </c>
      <c r="AM33" s="141"/>
      <c r="AN33" s="211"/>
      <c r="AO33" s="346" t="str">
        <f t="shared" si="20"/>
        <v/>
      </c>
      <c r="AP33" s="153" t="str">
        <f t="shared" si="21"/>
        <v/>
      </c>
      <c r="AQ33" s="153" t="str">
        <f t="shared" si="22"/>
        <v/>
      </c>
      <c r="AR33" s="153" t="str">
        <f t="shared" si="23"/>
        <v/>
      </c>
      <c r="AS33" s="141"/>
      <c r="AT33" s="211"/>
      <c r="AU33" s="346" t="str">
        <f t="shared" si="24"/>
        <v/>
      </c>
      <c r="AV33" s="153" t="str">
        <f t="shared" si="25"/>
        <v/>
      </c>
      <c r="AW33" s="153" t="str">
        <f t="shared" si="26"/>
        <v/>
      </c>
      <c r="AX33" s="153" t="str">
        <f t="shared" si="27"/>
        <v/>
      </c>
    </row>
    <row r="34" spans="1:50" ht="29.45" customHeight="1" x14ac:dyDescent="0.25">
      <c r="A34" s="354" t="str">
        <f>'N-Bedarf AL §13a'!A34</f>
        <v/>
      </c>
      <c r="B34" s="354" t="str">
        <f>IF('N-Bedarf AL §13a'!B34="","",'N-Bedarf AL §13a'!B34)</f>
        <v/>
      </c>
      <c r="C34" s="305" t="str">
        <f>IF('N-Bedarf AL §13a'!D34="","",'N-Bedarf AL §13a'!D34)</f>
        <v/>
      </c>
      <c r="D34" s="32" t="str">
        <f>IF('N-Bedarf AL §13a'!C34="","",'N-Bedarf AL §13a'!C34)</f>
        <v/>
      </c>
      <c r="E34" s="32" t="str">
        <f>IF('N-Bedarf AL §13a'!AD34="",'N-Bedarf AL §13a'!AB34,'N-Bedarf AL §13a'!AD34)</f>
        <v/>
      </c>
      <c r="F34" s="32" t="str">
        <f>IF('P-Bedarf AL §13a'!V36="","",'P-Bedarf AL §13a'!V36)</f>
        <v/>
      </c>
      <c r="G34" s="32" t="str">
        <f>IF('P-Bedarf AL §13a'!Z36="","",'P-Bedarf AL §13a'!Z36)</f>
        <v/>
      </c>
      <c r="H34" s="345" t="str">
        <f t="shared" si="0"/>
        <v/>
      </c>
      <c r="I34" s="345" t="str">
        <f t="shared" si="1"/>
        <v/>
      </c>
      <c r="J34" s="345" t="str">
        <f t="shared" si="2"/>
        <v/>
      </c>
      <c r="K34" s="321">
        <f t="shared" si="3"/>
        <v>0</v>
      </c>
      <c r="L34" s="321">
        <f t="shared" si="28"/>
        <v>0</v>
      </c>
      <c r="M34" s="321">
        <f t="shared" si="29"/>
        <v>0</v>
      </c>
      <c r="N34" s="321" t="str">
        <f t="shared" si="30"/>
        <v/>
      </c>
      <c r="O34" s="321" t="str">
        <f t="shared" si="31"/>
        <v/>
      </c>
      <c r="P34" s="321" t="str">
        <f t="shared" si="32"/>
        <v/>
      </c>
      <c r="Q34" s="214" t="str">
        <f t="shared" si="4"/>
        <v/>
      </c>
      <c r="R34" s="141"/>
      <c r="S34" s="211"/>
      <c r="T34" s="346" t="str">
        <f t="shared" si="5"/>
        <v/>
      </c>
      <c r="U34" s="153" t="str">
        <f t="shared" si="6"/>
        <v/>
      </c>
      <c r="V34" s="153" t="str">
        <f t="shared" si="7"/>
        <v/>
      </c>
      <c r="W34" s="153" t="str">
        <f t="shared" si="8"/>
        <v/>
      </c>
      <c r="X34" s="153" t="str">
        <f t="shared" si="9"/>
        <v/>
      </c>
      <c r="Y34" s="141"/>
      <c r="Z34" s="211"/>
      <c r="AA34" s="361" t="str">
        <f t="shared" si="10"/>
        <v/>
      </c>
      <c r="AB34" s="153" t="str">
        <f t="shared" si="11"/>
        <v/>
      </c>
      <c r="AC34" s="153" t="str">
        <f t="shared" si="12"/>
        <v/>
      </c>
      <c r="AD34" s="153" t="str">
        <f t="shared" si="13"/>
        <v/>
      </c>
      <c r="AE34" s="153" t="str">
        <f t="shared" si="14"/>
        <v/>
      </c>
      <c r="AF34" s="213" t="str">
        <f t="shared" si="15"/>
        <v/>
      </c>
      <c r="AG34" s="141"/>
      <c r="AH34" s="211"/>
      <c r="AI34" s="346" t="str">
        <f t="shared" si="16"/>
        <v/>
      </c>
      <c r="AJ34" s="153" t="str">
        <f t="shared" si="17"/>
        <v/>
      </c>
      <c r="AK34" s="153" t="str">
        <f t="shared" si="18"/>
        <v/>
      </c>
      <c r="AL34" s="153" t="str">
        <f t="shared" si="19"/>
        <v/>
      </c>
      <c r="AM34" s="141"/>
      <c r="AN34" s="211"/>
      <c r="AO34" s="346" t="str">
        <f t="shared" si="20"/>
        <v/>
      </c>
      <c r="AP34" s="153" t="str">
        <f t="shared" si="21"/>
        <v/>
      </c>
      <c r="AQ34" s="153" t="str">
        <f t="shared" si="22"/>
        <v/>
      </c>
      <c r="AR34" s="153" t="str">
        <f t="shared" si="23"/>
        <v/>
      </c>
      <c r="AS34" s="141"/>
      <c r="AT34" s="211"/>
      <c r="AU34" s="346" t="str">
        <f t="shared" si="24"/>
        <v/>
      </c>
      <c r="AV34" s="153" t="str">
        <f t="shared" si="25"/>
        <v/>
      </c>
      <c r="AW34" s="153" t="str">
        <f t="shared" si="26"/>
        <v/>
      </c>
      <c r="AX34" s="153" t="str">
        <f t="shared" si="27"/>
        <v/>
      </c>
    </row>
    <row r="35" spans="1:50" ht="29.45" customHeight="1" x14ac:dyDescent="0.25">
      <c r="A35" s="354" t="str">
        <f>'N-Bedarf AL §13a'!A35</f>
        <v/>
      </c>
      <c r="B35" s="354" t="str">
        <f>IF('N-Bedarf AL §13a'!B35="","",'N-Bedarf AL §13a'!B35)</f>
        <v/>
      </c>
      <c r="C35" s="305" t="str">
        <f>IF('N-Bedarf AL §13a'!D35="","",'N-Bedarf AL §13a'!D35)</f>
        <v/>
      </c>
      <c r="D35" s="32" t="str">
        <f>IF('N-Bedarf AL §13a'!C35="","",'N-Bedarf AL §13a'!C35)</f>
        <v/>
      </c>
      <c r="E35" s="32" t="str">
        <f>IF('N-Bedarf AL §13a'!AD35="",'N-Bedarf AL §13a'!AB35,'N-Bedarf AL §13a'!AD35)</f>
        <v/>
      </c>
      <c r="F35" s="32" t="str">
        <f>IF('P-Bedarf AL §13a'!V37="","",'P-Bedarf AL §13a'!V37)</f>
        <v/>
      </c>
      <c r="G35" s="32" t="str">
        <f>IF('P-Bedarf AL §13a'!Z37="","",'P-Bedarf AL §13a'!Z37)</f>
        <v/>
      </c>
      <c r="H35" s="345" t="str">
        <f t="shared" si="0"/>
        <v/>
      </c>
      <c r="I35" s="345" t="str">
        <f t="shared" si="1"/>
        <v/>
      </c>
      <c r="J35" s="345" t="str">
        <f t="shared" si="2"/>
        <v/>
      </c>
      <c r="K35" s="321">
        <f t="shared" si="3"/>
        <v>0</v>
      </c>
      <c r="L35" s="321">
        <f t="shared" si="28"/>
        <v>0</v>
      </c>
      <c r="M35" s="321">
        <f t="shared" si="29"/>
        <v>0</v>
      </c>
      <c r="N35" s="321" t="str">
        <f t="shared" si="30"/>
        <v/>
      </c>
      <c r="O35" s="321" t="str">
        <f t="shared" si="31"/>
        <v/>
      </c>
      <c r="P35" s="321" t="str">
        <f t="shared" si="32"/>
        <v/>
      </c>
      <c r="Q35" s="214" t="str">
        <f t="shared" si="4"/>
        <v/>
      </c>
      <c r="R35" s="141"/>
      <c r="S35" s="211"/>
      <c r="T35" s="346" t="str">
        <f t="shared" si="5"/>
        <v/>
      </c>
      <c r="U35" s="153" t="str">
        <f t="shared" si="6"/>
        <v/>
      </c>
      <c r="V35" s="153" t="str">
        <f t="shared" si="7"/>
        <v/>
      </c>
      <c r="W35" s="153" t="str">
        <f t="shared" si="8"/>
        <v/>
      </c>
      <c r="X35" s="153" t="str">
        <f t="shared" si="9"/>
        <v/>
      </c>
      <c r="Y35" s="141"/>
      <c r="Z35" s="211"/>
      <c r="AA35" s="361" t="str">
        <f t="shared" si="10"/>
        <v/>
      </c>
      <c r="AB35" s="153" t="str">
        <f t="shared" si="11"/>
        <v/>
      </c>
      <c r="AC35" s="153" t="str">
        <f t="shared" si="12"/>
        <v/>
      </c>
      <c r="AD35" s="153" t="str">
        <f t="shared" si="13"/>
        <v/>
      </c>
      <c r="AE35" s="153" t="str">
        <f t="shared" si="14"/>
        <v/>
      </c>
      <c r="AF35" s="213" t="str">
        <f t="shared" si="15"/>
        <v/>
      </c>
      <c r="AG35" s="141"/>
      <c r="AH35" s="211"/>
      <c r="AI35" s="346" t="str">
        <f t="shared" si="16"/>
        <v/>
      </c>
      <c r="AJ35" s="153" t="str">
        <f t="shared" si="17"/>
        <v/>
      </c>
      <c r="AK35" s="153" t="str">
        <f t="shared" si="18"/>
        <v/>
      </c>
      <c r="AL35" s="153" t="str">
        <f t="shared" si="19"/>
        <v/>
      </c>
      <c r="AM35" s="141"/>
      <c r="AN35" s="211"/>
      <c r="AO35" s="346" t="str">
        <f t="shared" si="20"/>
        <v/>
      </c>
      <c r="AP35" s="153" t="str">
        <f t="shared" si="21"/>
        <v/>
      </c>
      <c r="AQ35" s="153" t="str">
        <f t="shared" si="22"/>
        <v/>
      </c>
      <c r="AR35" s="153" t="str">
        <f t="shared" si="23"/>
        <v/>
      </c>
      <c r="AS35" s="141"/>
      <c r="AT35" s="211"/>
      <c r="AU35" s="346" t="str">
        <f t="shared" si="24"/>
        <v/>
      </c>
      <c r="AV35" s="153" t="str">
        <f t="shared" si="25"/>
        <v/>
      </c>
      <c r="AW35" s="153" t="str">
        <f t="shared" si="26"/>
        <v/>
      </c>
      <c r="AX35" s="153" t="str">
        <f t="shared" si="27"/>
        <v/>
      </c>
    </row>
    <row r="36" spans="1:50" ht="29.45" customHeight="1" x14ac:dyDescent="0.25">
      <c r="A36" s="354" t="str">
        <f>'N-Bedarf AL §13a'!A36</f>
        <v/>
      </c>
      <c r="B36" s="354" t="str">
        <f>IF('N-Bedarf AL §13a'!B36="","",'N-Bedarf AL §13a'!B36)</f>
        <v/>
      </c>
      <c r="C36" s="305" t="str">
        <f>IF('N-Bedarf AL §13a'!D36="","",'N-Bedarf AL §13a'!D36)</f>
        <v/>
      </c>
      <c r="D36" s="32" t="str">
        <f>IF('N-Bedarf AL §13a'!C36="","",'N-Bedarf AL §13a'!C36)</f>
        <v/>
      </c>
      <c r="E36" s="32" t="str">
        <f>IF('N-Bedarf AL §13a'!AD36="",'N-Bedarf AL §13a'!AB36,'N-Bedarf AL §13a'!AD36)</f>
        <v/>
      </c>
      <c r="F36" s="32" t="str">
        <f>IF('P-Bedarf AL §13a'!V38="","",'P-Bedarf AL §13a'!V38)</f>
        <v/>
      </c>
      <c r="G36" s="32" t="str">
        <f>IF('P-Bedarf AL §13a'!Z38="","",'P-Bedarf AL §13a'!Z38)</f>
        <v/>
      </c>
      <c r="H36" s="345" t="str">
        <f t="shared" si="0"/>
        <v/>
      </c>
      <c r="I36" s="345" t="str">
        <f t="shared" si="1"/>
        <v/>
      </c>
      <c r="J36" s="345" t="str">
        <f t="shared" si="2"/>
        <v/>
      </c>
      <c r="K36" s="321">
        <f t="shared" si="3"/>
        <v>0</v>
      </c>
      <c r="L36" s="321">
        <f t="shared" si="28"/>
        <v>0</v>
      </c>
      <c r="M36" s="321">
        <f t="shared" si="29"/>
        <v>0</v>
      </c>
      <c r="N36" s="321" t="str">
        <f t="shared" si="30"/>
        <v/>
      </c>
      <c r="O36" s="321" t="str">
        <f t="shared" si="31"/>
        <v/>
      </c>
      <c r="P36" s="321" t="str">
        <f t="shared" si="32"/>
        <v/>
      </c>
      <c r="Q36" s="214" t="str">
        <f t="shared" si="4"/>
        <v/>
      </c>
      <c r="R36" s="141"/>
      <c r="S36" s="211"/>
      <c r="T36" s="346" t="str">
        <f t="shared" si="5"/>
        <v/>
      </c>
      <c r="U36" s="153" t="str">
        <f t="shared" si="6"/>
        <v/>
      </c>
      <c r="V36" s="153" t="str">
        <f t="shared" si="7"/>
        <v/>
      </c>
      <c r="W36" s="153" t="str">
        <f t="shared" si="8"/>
        <v/>
      </c>
      <c r="X36" s="153" t="str">
        <f t="shared" si="9"/>
        <v/>
      </c>
      <c r="Y36" s="141"/>
      <c r="Z36" s="211"/>
      <c r="AA36" s="361" t="str">
        <f t="shared" si="10"/>
        <v/>
      </c>
      <c r="AB36" s="153" t="str">
        <f t="shared" si="11"/>
        <v/>
      </c>
      <c r="AC36" s="153" t="str">
        <f t="shared" si="12"/>
        <v/>
      </c>
      <c r="AD36" s="153" t="str">
        <f t="shared" si="13"/>
        <v/>
      </c>
      <c r="AE36" s="153" t="str">
        <f t="shared" si="14"/>
        <v/>
      </c>
      <c r="AF36" s="213" t="str">
        <f t="shared" si="15"/>
        <v/>
      </c>
      <c r="AG36" s="141"/>
      <c r="AH36" s="211"/>
      <c r="AI36" s="346" t="str">
        <f t="shared" si="16"/>
        <v/>
      </c>
      <c r="AJ36" s="153" t="str">
        <f t="shared" si="17"/>
        <v/>
      </c>
      <c r="AK36" s="153" t="str">
        <f t="shared" si="18"/>
        <v/>
      </c>
      <c r="AL36" s="153" t="str">
        <f t="shared" si="19"/>
        <v/>
      </c>
      <c r="AM36" s="141"/>
      <c r="AN36" s="211"/>
      <c r="AO36" s="346" t="str">
        <f t="shared" si="20"/>
        <v/>
      </c>
      <c r="AP36" s="153" t="str">
        <f t="shared" si="21"/>
        <v/>
      </c>
      <c r="AQ36" s="153" t="str">
        <f t="shared" si="22"/>
        <v/>
      </c>
      <c r="AR36" s="153" t="str">
        <f t="shared" si="23"/>
        <v/>
      </c>
      <c r="AS36" s="141"/>
      <c r="AT36" s="211"/>
      <c r="AU36" s="346" t="str">
        <f t="shared" si="24"/>
        <v/>
      </c>
      <c r="AV36" s="153" t="str">
        <f t="shared" si="25"/>
        <v/>
      </c>
      <c r="AW36" s="153" t="str">
        <f t="shared" si="26"/>
        <v/>
      </c>
      <c r="AX36" s="153" t="str">
        <f t="shared" si="27"/>
        <v/>
      </c>
    </row>
    <row r="37" spans="1:50" ht="29.45" customHeight="1" x14ac:dyDescent="0.25">
      <c r="A37" s="354" t="str">
        <f>'N-Bedarf AL §13a'!A37</f>
        <v/>
      </c>
      <c r="B37" s="354" t="str">
        <f>IF('N-Bedarf AL §13a'!B37="","",'N-Bedarf AL §13a'!B37)</f>
        <v/>
      </c>
      <c r="C37" s="305" t="str">
        <f>IF('N-Bedarf AL §13a'!D37="","",'N-Bedarf AL §13a'!D37)</f>
        <v/>
      </c>
      <c r="D37" s="32" t="str">
        <f>IF('N-Bedarf AL §13a'!C37="","",'N-Bedarf AL §13a'!C37)</f>
        <v/>
      </c>
      <c r="E37" s="32" t="str">
        <f>IF('N-Bedarf AL §13a'!AD37="",'N-Bedarf AL §13a'!AB37,'N-Bedarf AL §13a'!AD37)</f>
        <v/>
      </c>
      <c r="F37" s="32" t="str">
        <f>IF('P-Bedarf AL §13a'!V39="","",'P-Bedarf AL §13a'!V39)</f>
        <v/>
      </c>
      <c r="G37" s="32" t="str">
        <f>IF('P-Bedarf AL §13a'!Z39="","",'P-Bedarf AL §13a'!Z39)</f>
        <v/>
      </c>
      <c r="H37" s="345" t="str">
        <f t="shared" si="0"/>
        <v/>
      </c>
      <c r="I37" s="345" t="str">
        <f t="shared" si="1"/>
        <v/>
      </c>
      <c r="J37" s="345" t="str">
        <f t="shared" si="2"/>
        <v/>
      </c>
      <c r="K37" s="321">
        <f t="shared" si="3"/>
        <v>0</v>
      </c>
      <c r="L37" s="321">
        <f t="shared" si="28"/>
        <v>0</v>
      </c>
      <c r="M37" s="321">
        <f t="shared" si="29"/>
        <v>0</v>
      </c>
      <c r="N37" s="321" t="str">
        <f t="shared" si="30"/>
        <v/>
      </c>
      <c r="O37" s="321" t="str">
        <f t="shared" si="31"/>
        <v/>
      </c>
      <c r="P37" s="321" t="str">
        <f t="shared" si="32"/>
        <v/>
      </c>
      <c r="Q37" s="214" t="str">
        <f t="shared" si="4"/>
        <v/>
      </c>
      <c r="R37" s="141"/>
      <c r="S37" s="211"/>
      <c r="T37" s="346" t="str">
        <f t="shared" si="5"/>
        <v/>
      </c>
      <c r="U37" s="153" t="str">
        <f t="shared" si="6"/>
        <v/>
      </c>
      <c r="V37" s="153" t="str">
        <f t="shared" si="7"/>
        <v/>
      </c>
      <c r="W37" s="153" t="str">
        <f t="shared" si="8"/>
        <v/>
      </c>
      <c r="X37" s="153" t="str">
        <f t="shared" si="9"/>
        <v/>
      </c>
      <c r="Y37" s="141"/>
      <c r="Z37" s="211"/>
      <c r="AA37" s="361" t="str">
        <f t="shared" si="10"/>
        <v/>
      </c>
      <c r="AB37" s="153" t="str">
        <f t="shared" si="11"/>
        <v/>
      </c>
      <c r="AC37" s="153" t="str">
        <f t="shared" si="12"/>
        <v/>
      </c>
      <c r="AD37" s="153" t="str">
        <f t="shared" si="13"/>
        <v/>
      </c>
      <c r="AE37" s="153" t="str">
        <f t="shared" si="14"/>
        <v/>
      </c>
      <c r="AF37" s="213" t="str">
        <f t="shared" si="15"/>
        <v/>
      </c>
      <c r="AG37" s="141"/>
      <c r="AH37" s="211"/>
      <c r="AI37" s="346" t="str">
        <f t="shared" si="16"/>
        <v/>
      </c>
      <c r="AJ37" s="153" t="str">
        <f t="shared" si="17"/>
        <v/>
      </c>
      <c r="AK37" s="153" t="str">
        <f t="shared" si="18"/>
        <v/>
      </c>
      <c r="AL37" s="153" t="str">
        <f t="shared" si="19"/>
        <v/>
      </c>
      <c r="AM37" s="141"/>
      <c r="AN37" s="211"/>
      <c r="AO37" s="346" t="str">
        <f t="shared" si="20"/>
        <v/>
      </c>
      <c r="AP37" s="153" t="str">
        <f t="shared" si="21"/>
        <v/>
      </c>
      <c r="AQ37" s="153" t="str">
        <f t="shared" si="22"/>
        <v/>
      </c>
      <c r="AR37" s="153" t="str">
        <f t="shared" si="23"/>
        <v/>
      </c>
      <c r="AS37" s="141"/>
      <c r="AT37" s="211"/>
      <c r="AU37" s="346" t="str">
        <f t="shared" si="24"/>
        <v/>
      </c>
      <c r="AV37" s="153" t="str">
        <f t="shared" si="25"/>
        <v/>
      </c>
      <c r="AW37" s="153" t="str">
        <f t="shared" si="26"/>
        <v/>
      </c>
      <c r="AX37" s="153" t="str">
        <f t="shared" si="27"/>
        <v/>
      </c>
    </row>
    <row r="38" spans="1:50" ht="29.45" customHeight="1" x14ac:dyDescent="0.25">
      <c r="A38" s="354" t="str">
        <f>'N-Bedarf AL §13a'!A38</f>
        <v/>
      </c>
      <c r="B38" s="354" t="str">
        <f>IF('N-Bedarf AL §13a'!B38="","",'N-Bedarf AL §13a'!B38)</f>
        <v/>
      </c>
      <c r="C38" s="305" t="str">
        <f>IF('N-Bedarf AL §13a'!D38="","",'N-Bedarf AL §13a'!D38)</f>
        <v/>
      </c>
      <c r="D38" s="32" t="str">
        <f>IF('N-Bedarf AL §13a'!C38="","",'N-Bedarf AL §13a'!C38)</f>
        <v/>
      </c>
      <c r="E38" s="32" t="str">
        <f>IF('N-Bedarf AL §13a'!AD38="",'N-Bedarf AL §13a'!AB38,'N-Bedarf AL §13a'!AD38)</f>
        <v/>
      </c>
      <c r="F38" s="32" t="str">
        <f>IF('P-Bedarf AL §13a'!V40="","",'P-Bedarf AL §13a'!V40)</f>
        <v/>
      </c>
      <c r="G38" s="32" t="str">
        <f>IF('P-Bedarf AL §13a'!Z40="","",'P-Bedarf AL §13a'!Z40)</f>
        <v/>
      </c>
      <c r="H38" s="345" t="str">
        <f t="shared" si="0"/>
        <v/>
      </c>
      <c r="I38" s="345" t="str">
        <f t="shared" si="1"/>
        <v/>
      </c>
      <c r="J38" s="345" t="str">
        <f t="shared" si="2"/>
        <v/>
      </c>
      <c r="K38" s="321">
        <f t="shared" si="3"/>
        <v>0</v>
      </c>
      <c r="L38" s="321">
        <f t="shared" si="28"/>
        <v>0</v>
      </c>
      <c r="M38" s="321">
        <f t="shared" si="29"/>
        <v>0</v>
      </c>
      <c r="N38" s="321" t="str">
        <f t="shared" si="30"/>
        <v/>
      </c>
      <c r="O38" s="321" t="str">
        <f t="shared" si="31"/>
        <v/>
      </c>
      <c r="P38" s="321" t="str">
        <f t="shared" si="32"/>
        <v/>
      </c>
      <c r="Q38" s="214" t="str">
        <f t="shared" si="4"/>
        <v/>
      </c>
      <c r="R38" s="141"/>
      <c r="S38" s="211"/>
      <c r="T38" s="346" t="str">
        <f t="shared" si="5"/>
        <v/>
      </c>
      <c r="U38" s="153" t="str">
        <f t="shared" si="6"/>
        <v/>
      </c>
      <c r="V38" s="153" t="str">
        <f t="shared" si="7"/>
        <v/>
      </c>
      <c r="W38" s="153" t="str">
        <f t="shared" si="8"/>
        <v/>
      </c>
      <c r="X38" s="153" t="str">
        <f t="shared" si="9"/>
        <v/>
      </c>
      <c r="Y38" s="141"/>
      <c r="Z38" s="211"/>
      <c r="AA38" s="361" t="str">
        <f t="shared" si="10"/>
        <v/>
      </c>
      <c r="AB38" s="153" t="str">
        <f t="shared" si="11"/>
        <v/>
      </c>
      <c r="AC38" s="153" t="str">
        <f t="shared" si="12"/>
        <v/>
      </c>
      <c r="AD38" s="153" t="str">
        <f t="shared" si="13"/>
        <v/>
      </c>
      <c r="AE38" s="153" t="str">
        <f t="shared" si="14"/>
        <v/>
      </c>
      <c r="AF38" s="213" t="str">
        <f t="shared" si="15"/>
        <v/>
      </c>
      <c r="AG38" s="141"/>
      <c r="AH38" s="211"/>
      <c r="AI38" s="346" t="str">
        <f t="shared" si="16"/>
        <v/>
      </c>
      <c r="AJ38" s="153" t="str">
        <f t="shared" si="17"/>
        <v/>
      </c>
      <c r="AK38" s="153" t="str">
        <f t="shared" si="18"/>
        <v/>
      </c>
      <c r="AL38" s="153" t="str">
        <f t="shared" si="19"/>
        <v/>
      </c>
      <c r="AM38" s="141"/>
      <c r="AN38" s="211"/>
      <c r="AO38" s="346" t="str">
        <f t="shared" si="20"/>
        <v/>
      </c>
      <c r="AP38" s="153" t="str">
        <f t="shared" si="21"/>
        <v/>
      </c>
      <c r="AQ38" s="153" t="str">
        <f t="shared" si="22"/>
        <v/>
      </c>
      <c r="AR38" s="153" t="str">
        <f t="shared" si="23"/>
        <v/>
      </c>
      <c r="AS38" s="141"/>
      <c r="AT38" s="211"/>
      <c r="AU38" s="346" t="str">
        <f t="shared" si="24"/>
        <v/>
      </c>
      <c r="AV38" s="153" t="str">
        <f t="shared" si="25"/>
        <v/>
      </c>
      <c r="AW38" s="153" t="str">
        <f t="shared" si="26"/>
        <v/>
      </c>
      <c r="AX38" s="153" t="str">
        <f t="shared" si="27"/>
        <v/>
      </c>
    </row>
    <row r="39" spans="1:50" ht="29.45" customHeight="1" x14ac:dyDescent="0.25">
      <c r="A39" s="354" t="str">
        <f>'N-Bedarf AL §13a'!A39</f>
        <v/>
      </c>
      <c r="B39" s="354" t="str">
        <f>IF('N-Bedarf AL §13a'!B39="","",'N-Bedarf AL §13a'!B39)</f>
        <v/>
      </c>
      <c r="C39" s="305" t="str">
        <f>IF('N-Bedarf AL §13a'!D39="","",'N-Bedarf AL §13a'!D39)</f>
        <v/>
      </c>
      <c r="D39" s="32" t="str">
        <f>IF('N-Bedarf AL §13a'!C39="","",'N-Bedarf AL §13a'!C39)</f>
        <v/>
      </c>
      <c r="E39" s="32" t="str">
        <f>IF('N-Bedarf AL §13a'!AD39="",'N-Bedarf AL §13a'!AB39,'N-Bedarf AL §13a'!AD39)</f>
        <v/>
      </c>
      <c r="F39" s="32" t="str">
        <f>IF('P-Bedarf AL §13a'!V41="","",'P-Bedarf AL §13a'!V41)</f>
        <v/>
      </c>
      <c r="G39" s="32" t="str">
        <f>IF('P-Bedarf AL §13a'!Z41="","",'P-Bedarf AL §13a'!Z41)</f>
        <v/>
      </c>
      <c r="H39" s="345" t="str">
        <f t="shared" si="0"/>
        <v/>
      </c>
      <c r="I39" s="345" t="str">
        <f t="shared" si="1"/>
        <v/>
      </c>
      <c r="J39" s="345" t="str">
        <f t="shared" si="2"/>
        <v/>
      </c>
      <c r="K39" s="321">
        <f t="shared" si="3"/>
        <v>0</v>
      </c>
      <c r="L39" s="321">
        <f t="shared" si="28"/>
        <v>0</v>
      </c>
      <c r="M39" s="321">
        <f t="shared" si="29"/>
        <v>0</v>
      </c>
      <c r="N39" s="321" t="str">
        <f t="shared" si="30"/>
        <v/>
      </c>
      <c r="O39" s="321" t="str">
        <f t="shared" si="31"/>
        <v/>
      </c>
      <c r="P39" s="321" t="str">
        <f t="shared" si="32"/>
        <v/>
      </c>
      <c r="Q39" s="214" t="str">
        <f t="shared" si="4"/>
        <v/>
      </c>
      <c r="R39" s="141"/>
      <c r="S39" s="211"/>
      <c r="T39" s="346" t="str">
        <f t="shared" si="5"/>
        <v/>
      </c>
      <c r="U39" s="153" t="str">
        <f t="shared" si="6"/>
        <v/>
      </c>
      <c r="V39" s="153" t="str">
        <f t="shared" si="7"/>
        <v/>
      </c>
      <c r="W39" s="153" t="str">
        <f t="shared" si="8"/>
        <v/>
      </c>
      <c r="X39" s="153" t="str">
        <f t="shared" si="9"/>
        <v/>
      </c>
      <c r="Y39" s="141"/>
      <c r="Z39" s="211"/>
      <c r="AA39" s="361" t="str">
        <f t="shared" si="10"/>
        <v/>
      </c>
      <c r="AB39" s="153" t="str">
        <f t="shared" si="11"/>
        <v/>
      </c>
      <c r="AC39" s="153" t="str">
        <f t="shared" si="12"/>
        <v/>
      </c>
      <c r="AD39" s="153" t="str">
        <f t="shared" si="13"/>
        <v/>
      </c>
      <c r="AE39" s="153" t="str">
        <f t="shared" si="14"/>
        <v/>
      </c>
      <c r="AF39" s="213" t="str">
        <f t="shared" si="15"/>
        <v/>
      </c>
      <c r="AG39" s="141"/>
      <c r="AH39" s="211"/>
      <c r="AI39" s="346" t="str">
        <f t="shared" si="16"/>
        <v/>
      </c>
      <c r="AJ39" s="153" t="str">
        <f t="shared" si="17"/>
        <v/>
      </c>
      <c r="AK39" s="153" t="str">
        <f t="shared" si="18"/>
        <v/>
      </c>
      <c r="AL39" s="153" t="str">
        <f t="shared" si="19"/>
        <v/>
      </c>
      <c r="AM39" s="141"/>
      <c r="AN39" s="211"/>
      <c r="AO39" s="346" t="str">
        <f t="shared" si="20"/>
        <v/>
      </c>
      <c r="AP39" s="153" t="str">
        <f t="shared" si="21"/>
        <v/>
      </c>
      <c r="AQ39" s="153" t="str">
        <f t="shared" si="22"/>
        <v/>
      </c>
      <c r="AR39" s="153" t="str">
        <f t="shared" si="23"/>
        <v/>
      </c>
      <c r="AS39" s="141"/>
      <c r="AT39" s="211"/>
      <c r="AU39" s="346" t="str">
        <f t="shared" si="24"/>
        <v/>
      </c>
      <c r="AV39" s="153" t="str">
        <f t="shared" si="25"/>
        <v/>
      </c>
      <c r="AW39" s="153" t="str">
        <f t="shared" si="26"/>
        <v/>
      </c>
      <c r="AX39" s="153" t="str">
        <f t="shared" si="27"/>
        <v/>
      </c>
    </row>
    <row r="40" spans="1:50" ht="29.45" customHeight="1" x14ac:dyDescent="0.25">
      <c r="A40" s="354" t="str">
        <f>'N-Bedarf AL §13a'!A40</f>
        <v/>
      </c>
      <c r="B40" s="354" t="str">
        <f>IF('N-Bedarf AL §13a'!B40="","",'N-Bedarf AL §13a'!B40)</f>
        <v/>
      </c>
      <c r="C40" s="305" t="str">
        <f>IF('N-Bedarf AL §13a'!D40="","",'N-Bedarf AL §13a'!D40)</f>
        <v/>
      </c>
      <c r="D40" s="32" t="str">
        <f>IF('N-Bedarf AL §13a'!C40="","",'N-Bedarf AL §13a'!C40)</f>
        <v/>
      </c>
      <c r="E40" s="32" t="str">
        <f>IF('N-Bedarf AL §13a'!AD40="",'N-Bedarf AL §13a'!AB40,'N-Bedarf AL §13a'!AD40)</f>
        <v/>
      </c>
      <c r="F40" s="32" t="str">
        <f>IF('P-Bedarf AL §13a'!V42="","",'P-Bedarf AL §13a'!V42)</f>
        <v/>
      </c>
      <c r="G40" s="32" t="str">
        <f>IF('P-Bedarf AL §13a'!Z42="","",'P-Bedarf AL §13a'!Z42)</f>
        <v/>
      </c>
      <c r="H40" s="345" t="str">
        <f t="shared" si="0"/>
        <v/>
      </c>
      <c r="I40" s="345" t="str">
        <f t="shared" si="1"/>
        <v/>
      </c>
      <c r="J40" s="345" t="str">
        <f t="shared" si="2"/>
        <v/>
      </c>
      <c r="K40" s="321">
        <f t="shared" si="3"/>
        <v>0</v>
      </c>
      <c r="L40" s="321">
        <f t="shared" si="28"/>
        <v>0</v>
      </c>
      <c r="M40" s="321">
        <f t="shared" si="29"/>
        <v>0</v>
      </c>
      <c r="N40" s="321" t="str">
        <f t="shared" si="30"/>
        <v/>
      </c>
      <c r="O40" s="321" t="str">
        <f t="shared" si="31"/>
        <v/>
      </c>
      <c r="P40" s="321" t="str">
        <f t="shared" si="32"/>
        <v/>
      </c>
      <c r="Q40" s="214" t="str">
        <f t="shared" si="4"/>
        <v/>
      </c>
      <c r="R40" s="141"/>
      <c r="S40" s="211"/>
      <c r="T40" s="346" t="str">
        <f t="shared" si="5"/>
        <v/>
      </c>
      <c r="U40" s="153" t="str">
        <f t="shared" si="6"/>
        <v/>
      </c>
      <c r="V40" s="153" t="str">
        <f t="shared" si="7"/>
        <v/>
      </c>
      <c r="W40" s="153" t="str">
        <f t="shared" si="8"/>
        <v/>
      </c>
      <c r="X40" s="153" t="str">
        <f t="shared" si="9"/>
        <v/>
      </c>
      <c r="Y40" s="141"/>
      <c r="Z40" s="211"/>
      <c r="AA40" s="361" t="str">
        <f t="shared" si="10"/>
        <v/>
      </c>
      <c r="AB40" s="153" t="str">
        <f t="shared" si="11"/>
        <v/>
      </c>
      <c r="AC40" s="153" t="str">
        <f t="shared" si="12"/>
        <v/>
      </c>
      <c r="AD40" s="153" t="str">
        <f t="shared" si="13"/>
        <v/>
      </c>
      <c r="AE40" s="153" t="str">
        <f t="shared" si="14"/>
        <v/>
      </c>
      <c r="AF40" s="213" t="str">
        <f t="shared" si="15"/>
        <v/>
      </c>
      <c r="AG40" s="141"/>
      <c r="AH40" s="211"/>
      <c r="AI40" s="346" t="str">
        <f t="shared" si="16"/>
        <v/>
      </c>
      <c r="AJ40" s="153" t="str">
        <f t="shared" si="17"/>
        <v/>
      </c>
      <c r="AK40" s="153" t="str">
        <f t="shared" si="18"/>
        <v/>
      </c>
      <c r="AL40" s="153" t="str">
        <f t="shared" si="19"/>
        <v/>
      </c>
      <c r="AM40" s="141"/>
      <c r="AN40" s="211"/>
      <c r="AO40" s="346" t="str">
        <f t="shared" si="20"/>
        <v/>
      </c>
      <c r="AP40" s="153" t="str">
        <f t="shared" si="21"/>
        <v/>
      </c>
      <c r="AQ40" s="153" t="str">
        <f t="shared" si="22"/>
        <v/>
      </c>
      <c r="AR40" s="153" t="str">
        <f t="shared" si="23"/>
        <v/>
      </c>
      <c r="AS40" s="141"/>
      <c r="AT40" s="211"/>
      <c r="AU40" s="346" t="str">
        <f t="shared" si="24"/>
        <v/>
      </c>
      <c r="AV40" s="153" t="str">
        <f t="shared" si="25"/>
        <v/>
      </c>
      <c r="AW40" s="153" t="str">
        <f t="shared" si="26"/>
        <v/>
      </c>
      <c r="AX40" s="153" t="str">
        <f t="shared" si="27"/>
        <v/>
      </c>
    </row>
    <row r="41" spans="1:50" ht="29.45" customHeight="1" x14ac:dyDescent="0.25">
      <c r="A41" s="354" t="str">
        <f>'N-Bedarf AL §13a'!A41</f>
        <v/>
      </c>
      <c r="B41" s="354" t="str">
        <f>IF('N-Bedarf AL §13a'!B41="","",'N-Bedarf AL §13a'!B41)</f>
        <v/>
      </c>
      <c r="C41" s="305" t="str">
        <f>IF('N-Bedarf AL §13a'!D41="","",'N-Bedarf AL §13a'!D41)</f>
        <v/>
      </c>
      <c r="D41" s="32" t="str">
        <f>IF('N-Bedarf AL §13a'!C41="","",'N-Bedarf AL §13a'!C41)</f>
        <v/>
      </c>
      <c r="E41" s="32" t="str">
        <f>IF('N-Bedarf AL §13a'!AD41="",'N-Bedarf AL §13a'!AB41,'N-Bedarf AL §13a'!AD41)</f>
        <v/>
      </c>
      <c r="F41" s="32" t="str">
        <f>IF('P-Bedarf AL §13a'!V43="","",'P-Bedarf AL §13a'!V43)</f>
        <v/>
      </c>
      <c r="G41" s="32" t="str">
        <f>IF('P-Bedarf AL §13a'!Z43="","",'P-Bedarf AL §13a'!Z43)</f>
        <v/>
      </c>
      <c r="H41" s="345" t="str">
        <f t="shared" si="0"/>
        <v/>
      </c>
      <c r="I41" s="345" t="str">
        <f t="shared" si="1"/>
        <v/>
      </c>
      <c r="J41" s="345" t="str">
        <f t="shared" si="2"/>
        <v/>
      </c>
      <c r="K41" s="321">
        <f t="shared" si="3"/>
        <v>0</v>
      </c>
      <c r="L41" s="321">
        <f t="shared" si="28"/>
        <v>0</v>
      </c>
      <c r="M41" s="321">
        <f t="shared" si="29"/>
        <v>0</v>
      </c>
      <c r="N41" s="321" t="str">
        <f t="shared" si="30"/>
        <v/>
      </c>
      <c r="O41" s="321" t="str">
        <f t="shared" si="31"/>
        <v/>
      </c>
      <c r="P41" s="321" t="str">
        <f t="shared" si="32"/>
        <v/>
      </c>
      <c r="Q41" s="214" t="str">
        <f t="shared" si="4"/>
        <v/>
      </c>
      <c r="R41" s="141"/>
      <c r="S41" s="211"/>
      <c r="T41" s="346" t="str">
        <f t="shared" si="5"/>
        <v/>
      </c>
      <c r="U41" s="153" t="str">
        <f t="shared" si="6"/>
        <v/>
      </c>
      <c r="V41" s="153" t="str">
        <f t="shared" si="7"/>
        <v/>
      </c>
      <c r="W41" s="153" t="str">
        <f t="shared" si="8"/>
        <v/>
      </c>
      <c r="X41" s="153" t="str">
        <f t="shared" si="9"/>
        <v/>
      </c>
      <c r="Y41" s="141"/>
      <c r="Z41" s="211"/>
      <c r="AA41" s="361" t="str">
        <f t="shared" si="10"/>
        <v/>
      </c>
      <c r="AB41" s="153" t="str">
        <f t="shared" si="11"/>
        <v/>
      </c>
      <c r="AC41" s="153" t="str">
        <f t="shared" si="12"/>
        <v/>
      </c>
      <c r="AD41" s="153" t="str">
        <f t="shared" si="13"/>
        <v/>
      </c>
      <c r="AE41" s="153" t="str">
        <f t="shared" si="14"/>
        <v/>
      </c>
      <c r="AF41" s="213" t="str">
        <f t="shared" si="15"/>
        <v/>
      </c>
      <c r="AG41" s="141"/>
      <c r="AH41" s="211"/>
      <c r="AI41" s="346" t="str">
        <f t="shared" si="16"/>
        <v/>
      </c>
      <c r="AJ41" s="153" t="str">
        <f t="shared" si="17"/>
        <v/>
      </c>
      <c r="AK41" s="153" t="str">
        <f t="shared" si="18"/>
        <v/>
      </c>
      <c r="AL41" s="153" t="str">
        <f t="shared" si="19"/>
        <v/>
      </c>
      <c r="AM41" s="141"/>
      <c r="AN41" s="211"/>
      <c r="AO41" s="346" t="str">
        <f t="shared" si="20"/>
        <v/>
      </c>
      <c r="AP41" s="153" t="str">
        <f t="shared" si="21"/>
        <v/>
      </c>
      <c r="AQ41" s="153" t="str">
        <f t="shared" si="22"/>
        <v/>
      </c>
      <c r="AR41" s="153" t="str">
        <f t="shared" si="23"/>
        <v/>
      </c>
      <c r="AS41" s="141"/>
      <c r="AT41" s="211"/>
      <c r="AU41" s="346" t="str">
        <f t="shared" si="24"/>
        <v/>
      </c>
      <c r="AV41" s="153" t="str">
        <f t="shared" si="25"/>
        <v/>
      </c>
      <c r="AW41" s="153" t="str">
        <f t="shared" si="26"/>
        <v/>
      </c>
      <c r="AX41" s="153" t="str">
        <f t="shared" si="27"/>
        <v/>
      </c>
    </row>
    <row r="42" spans="1:50" ht="29.45" customHeight="1" x14ac:dyDescent="0.25">
      <c r="A42" s="354" t="str">
        <f>'N-Bedarf AL §13a'!A42</f>
        <v/>
      </c>
      <c r="B42" s="354" t="str">
        <f>IF('N-Bedarf AL §13a'!B42="","",'N-Bedarf AL §13a'!B42)</f>
        <v/>
      </c>
      <c r="C42" s="305" t="str">
        <f>IF('N-Bedarf AL §13a'!D42="","",'N-Bedarf AL §13a'!D42)</f>
        <v/>
      </c>
      <c r="D42" s="32" t="str">
        <f>IF('N-Bedarf AL §13a'!C42="","",'N-Bedarf AL §13a'!C42)</f>
        <v/>
      </c>
      <c r="E42" s="32" t="str">
        <f>IF('N-Bedarf AL §13a'!AD42="",'N-Bedarf AL §13a'!AB42,'N-Bedarf AL §13a'!AD42)</f>
        <v/>
      </c>
      <c r="F42" s="32" t="str">
        <f>IF('P-Bedarf AL §13a'!V44="","",'P-Bedarf AL §13a'!V44)</f>
        <v/>
      </c>
      <c r="G42" s="32" t="str">
        <f>IF('P-Bedarf AL §13a'!Z44="","",'P-Bedarf AL §13a'!Z44)</f>
        <v/>
      </c>
      <c r="H42" s="345" t="str">
        <f t="shared" si="0"/>
        <v/>
      </c>
      <c r="I42" s="345" t="str">
        <f t="shared" si="1"/>
        <v/>
      </c>
      <c r="J42" s="345" t="str">
        <f t="shared" si="2"/>
        <v/>
      </c>
      <c r="K42" s="321">
        <f t="shared" si="3"/>
        <v>0</v>
      </c>
      <c r="L42" s="321">
        <f t="shared" si="28"/>
        <v>0</v>
      </c>
      <c r="M42" s="321">
        <f t="shared" si="29"/>
        <v>0</v>
      </c>
      <c r="N42" s="321" t="str">
        <f t="shared" si="30"/>
        <v/>
      </c>
      <c r="O42" s="321" t="str">
        <f t="shared" si="31"/>
        <v/>
      </c>
      <c r="P42" s="321" t="str">
        <f t="shared" si="32"/>
        <v/>
      </c>
      <c r="Q42" s="214" t="str">
        <f t="shared" si="4"/>
        <v/>
      </c>
      <c r="R42" s="141"/>
      <c r="S42" s="211"/>
      <c r="T42" s="346" t="str">
        <f t="shared" si="5"/>
        <v/>
      </c>
      <c r="U42" s="153" t="str">
        <f t="shared" si="6"/>
        <v/>
      </c>
      <c r="V42" s="153" t="str">
        <f t="shared" si="7"/>
        <v/>
      </c>
      <c r="W42" s="153" t="str">
        <f t="shared" si="8"/>
        <v/>
      </c>
      <c r="X42" s="153" t="str">
        <f t="shared" si="9"/>
        <v/>
      </c>
      <c r="Y42" s="141"/>
      <c r="Z42" s="211"/>
      <c r="AA42" s="361" t="str">
        <f t="shared" si="10"/>
        <v/>
      </c>
      <c r="AB42" s="153" t="str">
        <f t="shared" si="11"/>
        <v/>
      </c>
      <c r="AC42" s="153" t="str">
        <f t="shared" si="12"/>
        <v/>
      </c>
      <c r="AD42" s="153" t="str">
        <f t="shared" si="13"/>
        <v/>
      </c>
      <c r="AE42" s="153" t="str">
        <f t="shared" si="14"/>
        <v/>
      </c>
      <c r="AF42" s="213" t="str">
        <f t="shared" si="15"/>
        <v/>
      </c>
      <c r="AG42" s="141"/>
      <c r="AH42" s="211"/>
      <c r="AI42" s="346" t="str">
        <f t="shared" si="16"/>
        <v/>
      </c>
      <c r="AJ42" s="153" t="str">
        <f t="shared" si="17"/>
        <v/>
      </c>
      <c r="AK42" s="153" t="str">
        <f t="shared" si="18"/>
        <v/>
      </c>
      <c r="AL42" s="153" t="str">
        <f t="shared" si="19"/>
        <v/>
      </c>
      <c r="AM42" s="141"/>
      <c r="AN42" s="211"/>
      <c r="AO42" s="346" t="str">
        <f t="shared" si="20"/>
        <v/>
      </c>
      <c r="AP42" s="153" t="str">
        <f t="shared" si="21"/>
        <v/>
      </c>
      <c r="AQ42" s="153" t="str">
        <f t="shared" si="22"/>
        <v/>
      </c>
      <c r="AR42" s="153" t="str">
        <f t="shared" si="23"/>
        <v/>
      </c>
      <c r="AS42" s="141"/>
      <c r="AT42" s="211"/>
      <c r="AU42" s="346" t="str">
        <f t="shared" si="24"/>
        <v/>
      </c>
      <c r="AV42" s="153" t="str">
        <f t="shared" si="25"/>
        <v/>
      </c>
      <c r="AW42" s="153" t="str">
        <f t="shared" si="26"/>
        <v/>
      </c>
      <c r="AX42" s="153" t="str">
        <f t="shared" si="27"/>
        <v/>
      </c>
    </row>
    <row r="43" spans="1:50" ht="29.45" customHeight="1" x14ac:dyDescent="0.25">
      <c r="A43" s="354" t="str">
        <f>'N-Bedarf AL §13a'!A43</f>
        <v/>
      </c>
      <c r="B43" s="354" t="str">
        <f>IF('N-Bedarf AL §13a'!B43="","",'N-Bedarf AL §13a'!B43)</f>
        <v/>
      </c>
      <c r="C43" s="305" t="str">
        <f>IF('N-Bedarf AL §13a'!D43="","",'N-Bedarf AL §13a'!D43)</f>
        <v/>
      </c>
      <c r="D43" s="32" t="str">
        <f>IF('N-Bedarf AL §13a'!C43="","",'N-Bedarf AL §13a'!C43)</f>
        <v/>
      </c>
      <c r="E43" s="32" t="str">
        <f>IF('N-Bedarf AL §13a'!AD43="",'N-Bedarf AL §13a'!AB43,'N-Bedarf AL §13a'!AD43)</f>
        <v/>
      </c>
      <c r="F43" s="32" t="str">
        <f>IF('P-Bedarf AL §13a'!V45="","",'P-Bedarf AL §13a'!V45)</f>
        <v/>
      </c>
      <c r="G43" s="32" t="str">
        <f>IF('P-Bedarf AL §13a'!Z45="","",'P-Bedarf AL §13a'!Z45)</f>
        <v/>
      </c>
      <c r="H43" s="345" t="str">
        <f t="shared" si="0"/>
        <v/>
      </c>
      <c r="I43" s="345" t="str">
        <f t="shared" si="1"/>
        <v/>
      </c>
      <c r="J43" s="345" t="str">
        <f t="shared" si="2"/>
        <v/>
      </c>
      <c r="K43" s="321">
        <f t="shared" si="3"/>
        <v>0</v>
      </c>
      <c r="L43" s="321">
        <f t="shared" si="28"/>
        <v>0</v>
      </c>
      <c r="M43" s="321">
        <f t="shared" si="29"/>
        <v>0</v>
      </c>
      <c r="N43" s="321" t="str">
        <f t="shared" si="30"/>
        <v/>
      </c>
      <c r="O43" s="321" t="str">
        <f t="shared" si="31"/>
        <v/>
      </c>
      <c r="P43" s="321" t="str">
        <f t="shared" si="32"/>
        <v/>
      </c>
      <c r="Q43" s="214" t="str">
        <f t="shared" si="4"/>
        <v/>
      </c>
      <c r="R43" s="141"/>
      <c r="S43" s="211"/>
      <c r="T43" s="346" t="str">
        <f t="shared" si="5"/>
        <v/>
      </c>
      <c r="U43" s="153" t="str">
        <f t="shared" si="6"/>
        <v/>
      </c>
      <c r="V43" s="153" t="str">
        <f t="shared" si="7"/>
        <v/>
      </c>
      <c r="W43" s="153" t="str">
        <f t="shared" si="8"/>
        <v/>
      </c>
      <c r="X43" s="153" t="str">
        <f t="shared" si="9"/>
        <v/>
      </c>
      <c r="Y43" s="141"/>
      <c r="Z43" s="211"/>
      <c r="AA43" s="361" t="str">
        <f t="shared" si="10"/>
        <v/>
      </c>
      <c r="AB43" s="153" t="str">
        <f t="shared" si="11"/>
        <v/>
      </c>
      <c r="AC43" s="153" t="str">
        <f t="shared" si="12"/>
        <v/>
      </c>
      <c r="AD43" s="153" t="str">
        <f t="shared" si="13"/>
        <v/>
      </c>
      <c r="AE43" s="153" t="str">
        <f t="shared" si="14"/>
        <v/>
      </c>
      <c r="AF43" s="213" t="str">
        <f t="shared" si="15"/>
        <v/>
      </c>
      <c r="AG43" s="141"/>
      <c r="AH43" s="211"/>
      <c r="AI43" s="346" t="str">
        <f t="shared" si="16"/>
        <v/>
      </c>
      <c r="AJ43" s="153" t="str">
        <f t="shared" si="17"/>
        <v/>
      </c>
      <c r="AK43" s="153" t="str">
        <f t="shared" si="18"/>
        <v/>
      </c>
      <c r="AL43" s="153" t="str">
        <f t="shared" si="19"/>
        <v/>
      </c>
      <c r="AM43" s="141"/>
      <c r="AN43" s="211"/>
      <c r="AO43" s="346" t="str">
        <f t="shared" si="20"/>
        <v/>
      </c>
      <c r="AP43" s="153" t="str">
        <f t="shared" si="21"/>
        <v/>
      </c>
      <c r="AQ43" s="153" t="str">
        <f t="shared" si="22"/>
        <v/>
      </c>
      <c r="AR43" s="153" t="str">
        <f t="shared" si="23"/>
        <v/>
      </c>
      <c r="AS43" s="141"/>
      <c r="AT43" s="211"/>
      <c r="AU43" s="346" t="str">
        <f t="shared" si="24"/>
        <v/>
      </c>
      <c r="AV43" s="153" t="str">
        <f t="shared" si="25"/>
        <v/>
      </c>
      <c r="AW43" s="153" t="str">
        <f t="shared" si="26"/>
        <v/>
      </c>
      <c r="AX43" s="153" t="str">
        <f t="shared" si="27"/>
        <v/>
      </c>
    </row>
    <row r="44" spans="1:50" ht="29.45" customHeight="1" x14ac:dyDescent="0.25">
      <c r="A44" s="354" t="str">
        <f>'N-Bedarf AL §13a'!A44</f>
        <v/>
      </c>
      <c r="B44" s="354" t="str">
        <f>IF('N-Bedarf AL §13a'!B44="","",'N-Bedarf AL §13a'!B44)</f>
        <v/>
      </c>
      <c r="C44" s="305" t="str">
        <f>IF('N-Bedarf AL §13a'!D44="","",'N-Bedarf AL §13a'!D44)</f>
        <v/>
      </c>
      <c r="D44" s="32" t="str">
        <f>IF('N-Bedarf AL §13a'!C44="","",'N-Bedarf AL §13a'!C44)</f>
        <v/>
      </c>
      <c r="E44" s="32" t="str">
        <f>IF('N-Bedarf AL §13a'!AD44="",'N-Bedarf AL §13a'!AB44,'N-Bedarf AL §13a'!AD44)</f>
        <v/>
      </c>
      <c r="F44" s="32" t="str">
        <f>IF('P-Bedarf AL §13a'!V46="","",'P-Bedarf AL §13a'!V46)</f>
        <v/>
      </c>
      <c r="G44" s="32" t="str">
        <f>IF('P-Bedarf AL §13a'!Z46="","",'P-Bedarf AL §13a'!Z46)</f>
        <v/>
      </c>
      <c r="H44" s="345" t="str">
        <f t="shared" si="0"/>
        <v/>
      </c>
      <c r="I44" s="345" t="str">
        <f t="shared" si="1"/>
        <v/>
      </c>
      <c r="J44" s="345" t="str">
        <f t="shared" si="2"/>
        <v/>
      </c>
      <c r="K44" s="321">
        <f t="shared" si="3"/>
        <v>0</v>
      </c>
      <c r="L44" s="321">
        <f t="shared" si="28"/>
        <v>0</v>
      </c>
      <c r="M44" s="321">
        <f t="shared" si="29"/>
        <v>0</v>
      </c>
      <c r="N44" s="321" t="str">
        <f t="shared" si="30"/>
        <v/>
      </c>
      <c r="O44" s="321" t="str">
        <f t="shared" si="31"/>
        <v/>
      </c>
      <c r="P44" s="321" t="str">
        <f t="shared" si="32"/>
        <v/>
      </c>
      <c r="Q44" s="214" t="str">
        <f t="shared" si="4"/>
        <v/>
      </c>
      <c r="R44" s="141"/>
      <c r="S44" s="211"/>
      <c r="T44" s="346" t="str">
        <f t="shared" si="5"/>
        <v/>
      </c>
      <c r="U44" s="153" t="str">
        <f t="shared" si="6"/>
        <v/>
      </c>
      <c r="V44" s="153" t="str">
        <f t="shared" si="7"/>
        <v/>
      </c>
      <c r="W44" s="153" t="str">
        <f t="shared" si="8"/>
        <v/>
      </c>
      <c r="X44" s="153" t="str">
        <f t="shared" si="9"/>
        <v/>
      </c>
      <c r="Y44" s="141"/>
      <c r="Z44" s="211"/>
      <c r="AA44" s="361" t="str">
        <f t="shared" si="10"/>
        <v/>
      </c>
      <c r="AB44" s="153" t="str">
        <f t="shared" si="11"/>
        <v/>
      </c>
      <c r="AC44" s="153" t="str">
        <f t="shared" si="12"/>
        <v/>
      </c>
      <c r="AD44" s="153" t="str">
        <f t="shared" si="13"/>
        <v/>
      </c>
      <c r="AE44" s="153" t="str">
        <f t="shared" si="14"/>
        <v/>
      </c>
      <c r="AF44" s="213" t="str">
        <f t="shared" si="15"/>
        <v/>
      </c>
      <c r="AG44" s="141"/>
      <c r="AH44" s="211"/>
      <c r="AI44" s="346" t="str">
        <f t="shared" si="16"/>
        <v/>
      </c>
      <c r="AJ44" s="153" t="str">
        <f t="shared" si="17"/>
        <v/>
      </c>
      <c r="AK44" s="153" t="str">
        <f t="shared" si="18"/>
        <v/>
      </c>
      <c r="AL44" s="153" t="str">
        <f t="shared" si="19"/>
        <v/>
      </c>
      <c r="AM44" s="141"/>
      <c r="AN44" s="211"/>
      <c r="AO44" s="346" t="str">
        <f t="shared" si="20"/>
        <v/>
      </c>
      <c r="AP44" s="153" t="str">
        <f t="shared" si="21"/>
        <v/>
      </c>
      <c r="AQ44" s="153" t="str">
        <f t="shared" si="22"/>
        <v/>
      </c>
      <c r="AR44" s="153" t="str">
        <f t="shared" si="23"/>
        <v/>
      </c>
      <c r="AS44" s="141"/>
      <c r="AT44" s="211"/>
      <c r="AU44" s="346" t="str">
        <f t="shared" si="24"/>
        <v/>
      </c>
      <c r="AV44" s="153" t="str">
        <f t="shared" si="25"/>
        <v/>
      </c>
      <c r="AW44" s="153" t="str">
        <f t="shared" si="26"/>
        <v/>
      </c>
      <c r="AX44" s="153" t="str">
        <f t="shared" si="27"/>
        <v/>
      </c>
    </row>
    <row r="45" spans="1:50" ht="29.45" customHeight="1" x14ac:dyDescent="0.25">
      <c r="A45" s="354" t="str">
        <f>'N-Bedarf AL §13a'!A45</f>
        <v/>
      </c>
      <c r="B45" s="354" t="str">
        <f>IF('N-Bedarf AL §13a'!B45="","",'N-Bedarf AL §13a'!B45)</f>
        <v/>
      </c>
      <c r="C45" s="305" t="str">
        <f>IF('N-Bedarf AL §13a'!D45="","",'N-Bedarf AL §13a'!D45)</f>
        <v/>
      </c>
      <c r="D45" s="32" t="str">
        <f>IF('N-Bedarf AL §13a'!C45="","",'N-Bedarf AL §13a'!C45)</f>
        <v/>
      </c>
      <c r="E45" s="32" t="str">
        <f>IF('N-Bedarf AL §13a'!AD45="",'N-Bedarf AL §13a'!AB45,'N-Bedarf AL §13a'!AD45)</f>
        <v/>
      </c>
      <c r="F45" s="32" t="str">
        <f>IF('P-Bedarf AL §13a'!V47="","",'P-Bedarf AL §13a'!V47)</f>
        <v/>
      </c>
      <c r="G45" s="32" t="str">
        <f>IF('P-Bedarf AL §13a'!Z47="","",'P-Bedarf AL §13a'!Z47)</f>
        <v/>
      </c>
      <c r="H45" s="345" t="str">
        <f t="shared" si="0"/>
        <v/>
      </c>
      <c r="I45" s="345" t="str">
        <f t="shared" si="1"/>
        <v/>
      </c>
      <c r="J45" s="345" t="str">
        <f t="shared" si="2"/>
        <v/>
      </c>
      <c r="K45" s="321">
        <f t="shared" si="3"/>
        <v>0</v>
      </c>
      <c r="L45" s="321">
        <f t="shared" si="28"/>
        <v>0</v>
      </c>
      <c r="M45" s="321">
        <f t="shared" si="29"/>
        <v>0</v>
      </c>
      <c r="N45" s="321" t="str">
        <f t="shared" si="30"/>
        <v/>
      </c>
      <c r="O45" s="321" t="str">
        <f t="shared" si="31"/>
        <v/>
      </c>
      <c r="P45" s="321" t="str">
        <f t="shared" si="32"/>
        <v/>
      </c>
      <c r="Q45" s="214" t="str">
        <f t="shared" si="4"/>
        <v/>
      </c>
      <c r="R45" s="141"/>
      <c r="S45" s="211"/>
      <c r="T45" s="346" t="str">
        <f t="shared" si="5"/>
        <v/>
      </c>
      <c r="U45" s="153" t="str">
        <f t="shared" si="6"/>
        <v/>
      </c>
      <c r="V45" s="153" t="str">
        <f t="shared" si="7"/>
        <v/>
      </c>
      <c r="W45" s="153" t="str">
        <f t="shared" si="8"/>
        <v/>
      </c>
      <c r="X45" s="153" t="str">
        <f t="shared" si="9"/>
        <v/>
      </c>
      <c r="Y45" s="141"/>
      <c r="Z45" s="211"/>
      <c r="AA45" s="361" t="str">
        <f t="shared" si="10"/>
        <v/>
      </c>
      <c r="AB45" s="153" t="str">
        <f t="shared" si="11"/>
        <v/>
      </c>
      <c r="AC45" s="153" t="str">
        <f t="shared" si="12"/>
        <v/>
      </c>
      <c r="AD45" s="153" t="str">
        <f t="shared" si="13"/>
        <v/>
      </c>
      <c r="AE45" s="153" t="str">
        <f t="shared" si="14"/>
        <v/>
      </c>
      <c r="AF45" s="213" t="str">
        <f t="shared" si="15"/>
        <v/>
      </c>
      <c r="AG45" s="141"/>
      <c r="AH45" s="211"/>
      <c r="AI45" s="346" t="str">
        <f t="shared" si="16"/>
        <v/>
      </c>
      <c r="AJ45" s="153" t="str">
        <f t="shared" si="17"/>
        <v/>
      </c>
      <c r="AK45" s="153" t="str">
        <f t="shared" si="18"/>
        <v/>
      </c>
      <c r="AL45" s="153" t="str">
        <f t="shared" si="19"/>
        <v/>
      </c>
      <c r="AM45" s="141"/>
      <c r="AN45" s="211"/>
      <c r="AO45" s="346" t="str">
        <f t="shared" si="20"/>
        <v/>
      </c>
      <c r="AP45" s="153" t="str">
        <f t="shared" si="21"/>
        <v/>
      </c>
      <c r="AQ45" s="153" t="str">
        <f t="shared" si="22"/>
        <v/>
      </c>
      <c r="AR45" s="153" t="str">
        <f t="shared" si="23"/>
        <v/>
      </c>
      <c r="AS45" s="141"/>
      <c r="AT45" s="211"/>
      <c r="AU45" s="346" t="str">
        <f t="shared" si="24"/>
        <v/>
      </c>
      <c r="AV45" s="153" t="str">
        <f t="shared" si="25"/>
        <v/>
      </c>
      <c r="AW45" s="153" t="str">
        <f t="shared" si="26"/>
        <v/>
      </c>
      <c r="AX45" s="153" t="str">
        <f t="shared" si="27"/>
        <v/>
      </c>
    </row>
    <row r="46" spans="1:50" ht="29.45" customHeight="1" x14ac:dyDescent="0.25">
      <c r="A46" s="354" t="str">
        <f>'N-Bedarf AL §13a'!A46</f>
        <v/>
      </c>
      <c r="B46" s="354" t="str">
        <f>IF('N-Bedarf AL §13a'!B46="","",'N-Bedarf AL §13a'!B46)</f>
        <v/>
      </c>
      <c r="C46" s="305" t="str">
        <f>IF('N-Bedarf AL §13a'!D46="","",'N-Bedarf AL §13a'!D46)</f>
        <v/>
      </c>
      <c r="D46" s="32" t="str">
        <f>IF('N-Bedarf AL §13a'!C46="","",'N-Bedarf AL §13a'!C46)</f>
        <v/>
      </c>
      <c r="E46" s="32" t="str">
        <f>IF('N-Bedarf AL §13a'!AD46="",'N-Bedarf AL §13a'!AB46,'N-Bedarf AL §13a'!AD46)</f>
        <v/>
      </c>
      <c r="F46" s="32" t="str">
        <f>IF('P-Bedarf AL §13a'!V48="","",'P-Bedarf AL §13a'!V48)</f>
        <v/>
      </c>
      <c r="G46" s="32" t="str">
        <f>IF('P-Bedarf AL §13a'!Z48="","",'P-Bedarf AL §13a'!Z48)</f>
        <v/>
      </c>
      <c r="H46" s="345" t="str">
        <f t="shared" si="0"/>
        <v/>
      </c>
      <c r="I46" s="345" t="str">
        <f t="shared" si="1"/>
        <v/>
      </c>
      <c r="J46" s="345" t="str">
        <f t="shared" si="2"/>
        <v/>
      </c>
      <c r="K46" s="321">
        <f t="shared" si="3"/>
        <v>0</v>
      </c>
      <c r="L46" s="321">
        <f t="shared" si="28"/>
        <v>0</v>
      </c>
      <c r="M46" s="321">
        <f t="shared" si="29"/>
        <v>0</v>
      </c>
      <c r="N46" s="321" t="str">
        <f t="shared" si="30"/>
        <v/>
      </c>
      <c r="O46" s="321" t="str">
        <f t="shared" si="31"/>
        <v/>
      </c>
      <c r="P46" s="321" t="str">
        <f t="shared" si="32"/>
        <v/>
      </c>
      <c r="Q46" s="214" t="str">
        <f t="shared" si="4"/>
        <v/>
      </c>
      <c r="R46" s="141"/>
      <c r="S46" s="211"/>
      <c r="T46" s="346" t="str">
        <f t="shared" si="5"/>
        <v/>
      </c>
      <c r="U46" s="153" t="str">
        <f t="shared" si="6"/>
        <v/>
      </c>
      <c r="V46" s="153" t="str">
        <f t="shared" si="7"/>
        <v/>
      </c>
      <c r="W46" s="153" t="str">
        <f t="shared" si="8"/>
        <v/>
      </c>
      <c r="X46" s="153" t="str">
        <f t="shared" si="9"/>
        <v/>
      </c>
      <c r="Y46" s="141"/>
      <c r="Z46" s="211"/>
      <c r="AA46" s="361" t="str">
        <f t="shared" si="10"/>
        <v/>
      </c>
      <c r="AB46" s="153" t="str">
        <f t="shared" si="11"/>
        <v/>
      </c>
      <c r="AC46" s="153" t="str">
        <f t="shared" si="12"/>
        <v/>
      </c>
      <c r="AD46" s="153" t="str">
        <f t="shared" si="13"/>
        <v/>
      </c>
      <c r="AE46" s="153" t="str">
        <f t="shared" si="14"/>
        <v/>
      </c>
      <c r="AF46" s="213" t="str">
        <f t="shared" si="15"/>
        <v/>
      </c>
      <c r="AG46" s="141"/>
      <c r="AH46" s="211"/>
      <c r="AI46" s="346" t="str">
        <f t="shared" si="16"/>
        <v/>
      </c>
      <c r="AJ46" s="153" t="str">
        <f t="shared" si="17"/>
        <v/>
      </c>
      <c r="AK46" s="153" t="str">
        <f t="shared" si="18"/>
        <v/>
      </c>
      <c r="AL46" s="153" t="str">
        <f t="shared" si="19"/>
        <v/>
      </c>
      <c r="AM46" s="141"/>
      <c r="AN46" s="211"/>
      <c r="AO46" s="346" t="str">
        <f t="shared" si="20"/>
        <v/>
      </c>
      <c r="AP46" s="153" t="str">
        <f t="shared" si="21"/>
        <v/>
      </c>
      <c r="AQ46" s="153" t="str">
        <f t="shared" si="22"/>
        <v/>
      </c>
      <c r="AR46" s="153" t="str">
        <f t="shared" si="23"/>
        <v/>
      </c>
      <c r="AS46" s="141"/>
      <c r="AT46" s="211"/>
      <c r="AU46" s="346" t="str">
        <f t="shared" si="24"/>
        <v/>
      </c>
      <c r="AV46" s="153" t="str">
        <f t="shared" si="25"/>
        <v/>
      </c>
      <c r="AW46" s="153" t="str">
        <f t="shared" si="26"/>
        <v/>
      </c>
      <c r="AX46" s="153" t="str">
        <f t="shared" si="27"/>
        <v/>
      </c>
    </row>
    <row r="47" spans="1:50" ht="29.45" customHeight="1" x14ac:dyDescent="0.25">
      <c r="A47" s="354" t="str">
        <f>'N-Bedarf AL §13a'!A47</f>
        <v/>
      </c>
      <c r="B47" s="354" t="str">
        <f>IF('N-Bedarf AL §13a'!B47="","",'N-Bedarf AL §13a'!B47)</f>
        <v/>
      </c>
      <c r="C47" s="305" t="str">
        <f>IF('N-Bedarf AL §13a'!D47="","",'N-Bedarf AL §13a'!D47)</f>
        <v/>
      </c>
      <c r="D47" s="32" t="str">
        <f>IF('N-Bedarf AL §13a'!C47="","",'N-Bedarf AL §13a'!C47)</f>
        <v/>
      </c>
      <c r="E47" s="32" t="str">
        <f>IF('N-Bedarf AL §13a'!AD47="",'N-Bedarf AL §13a'!AB47,'N-Bedarf AL §13a'!AD47)</f>
        <v/>
      </c>
      <c r="F47" s="32" t="str">
        <f>IF('P-Bedarf AL §13a'!V49="","",'P-Bedarf AL §13a'!V49)</f>
        <v/>
      </c>
      <c r="G47" s="32" t="str">
        <f>IF('P-Bedarf AL §13a'!Z49="","",'P-Bedarf AL §13a'!Z49)</f>
        <v/>
      </c>
      <c r="H47" s="345" t="str">
        <f t="shared" si="0"/>
        <v/>
      </c>
      <c r="I47" s="345" t="str">
        <f t="shared" si="1"/>
        <v/>
      </c>
      <c r="J47" s="345" t="str">
        <f t="shared" si="2"/>
        <v/>
      </c>
      <c r="K47" s="321">
        <f t="shared" si="3"/>
        <v>0</v>
      </c>
      <c r="L47" s="321">
        <f t="shared" si="28"/>
        <v>0</v>
      </c>
      <c r="M47" s="321">
        <f t="shared" si="29"/>
        <v>0</v>
      </c>
      <c r="N47" s="321" t="str">
        <f t="shared" si="30"/>
        <v/>
      </c>
      <c r="O47" s="321" t="str">
        <f t="shared" si="31"/>
        <v/>
      </c>
      <c r="P47" s="321" t="str">
        <f t="shared" si="32"/>
        <v/>
      </c>
      <c r="Q47" s="214" t="str">
        <f t="shared" si="4"/>
        <v/>
      </c>
      <c r="R47" s="141"/>
      <c r="S47" s="211"/>
      <c r="T47" s="346" t="str">
        <f t="shared" si="5"/>
        <v/>
      </c>
      <c r="U47" s="153" t="str">
        <f t="shared" si="6"/>
        <v/>
      </c>
      <c r="V47" s="153" t="str">
        <f t="shared" si="7"/>
        <v/>
      </c>
      <c r="W47" s="153" t="str">
        <f t="shared" si="8"/>
        <v/>
      </c>
      <c r="X47" s="153" t="str">
        <f t="shared" si="9"/>
        <v/>
      </c>
      <c r="Y47" s="141"/>
      <c r="Z47" s="211"/>
      <c r="AA47" s="361" t="str">
        <f t="shared" si="10"/>
        <v/>
      </c>
      <c r="AB47" s="153" t="str">
        <f t="shared" si="11"/>
        <v/>
      </c>
      <c r="AC47" s="153" t="str">
        <f t="shared" si="12"/>
        <v/>
      </c>
      <c r="AD47" s="153" t="str">
        <f t="shared" si="13"/>
        <v/>
      </c>
      <c r="AE47" s="153" t="str">
        <f t="shared" si="14"/>
        <v/>
      </c>
      <c r="AF47" s="213" t="str">
        <f t="shared" si="15"/>
        <v/>
      </c>
      <c r="AG47" s="141"/>
      <c r="AH47" s="211"/>
      <c r="AI47" s="346" t="str">
        <f t="shared" si="16"/>
        <v/>
      </c>
      <c r="AJ47" s="153" t="str">
        <f t="shared" si="17"/>
        <v/>
      </c>
      <c r="AK47" s="153" t="str">
        <f t="shared" si="18"/>
        <v/>
      </c>
      <c r="AL47" s="153" t="str">
        <f t="shared" si="19"/>
        <v/>
      </c>
      <c r="AM47" s="141"/>
      <c r="AN47" s="211"/>
      <c r="AO47" s="346" t="str">
        <f t="shared" si="20"/>
        <v/>
      </c>
      <c r="AP47" s="153" t="str">
        <f t="shared" si="21"/>
        <v/>
      </c>
      <c r="AQ47" s="153" t="str">
        <f t="shared" si="22"/>
        <v/>
      </c>
      <c r="AR47" s="153" t="str">
        <f t="shared" si="23"/>
        <v/>
      </c>
      <c r="AS47" s="141"/>
      <c r="AT47" s="211"/>
      <c r="AU47" s="346" t="str">
        <f t="shared" si="24"/>
        <v/>
      </c>
      <c r="AV47" s="153" t="str">
        <f t="shared" si="25"/>
        <v/>
      </c>
      <c r="AW47" s="153" t="str">
        <f t="shared" si="26"/>
        <v/>
      </c>
      <c r="AX47" s="153" t="str">
        <f t="shared" si="27"/>
        <v/>
      </c>
    </row>
    <row r="48" spans="1:50" ht="29.45" customHeight="1" x14ac:dyDescent="0.25">
      <c r="A48" s="354" t="str">
        <f>'N-Bedarf AL §13a'!A48</f>
        <v/>
      </c>
      <c r="B48" s="354" t="str">
        <f>IF('N-Bedarf AL §13a'!B48="","",'N-Bedarf AL §13a'!B48)</f>
        <v/>
      </c>
      <c r="C48" s="305" t="str">
        <f>IF('N-Bedarf AL §13a'!D48="","",'N-Bedarf AL §13a'!D48)</f>
        <v/>
      </c>
      <c r="D48" s="32" t="str">
        <f>IF('N-Bedarf AL §13a'!C48="","",'N-Bedarf AL §13a'!C48)</f>
        <v/>
      </c>
      <c r="E48" s="32" t="str">
        <f>IF('N-Bedarf AL §13a'!AD48="",'N-Bedarf AL §13a'!AB48,'N-Bedarf AL §13a'!AD48)</f>
        <v/>
      </c>
      <c r="F48" s="32" t="str">
        <f>IF('P-Bedarf AL §13a'!V50="","",'P-Bedarf AL §13a'!V50)</f>
        <v/>
      </c>
      <c r="G48" s="32" t="str">
        <f>IF('P-Bedarf AL §13a'!Z50="","",'P-Bedarf AL §13a'!Z50)</f>
        <v/>
      </c>
      <c r="H48" s="345" t="str">
        <f t="shared" si="0"/>
        <v/>
      </c>
      <c r="I48" s="345" t="str">
        <f t="shared" si="1"/>
        <v/>
      </c>
      <c r="J48" s="345" t="str">
        <f t="shared" si="2"/>
        <v/>
      </c>
      <c r="K48" s="321">
        <f t="shared" si="3"/>
        <v>0</v>
      </c>
      <c r="L48" s="321">
        <f t="shared" si="28"/>
        <v>0</v>
      </c>
      <c r="M48" s="321">
        <f t="shared" si="29"/>
        <v>0</v>
      </c>
      <c r="N48" s="321" t="str">
        <f t="shared" si="30"/>
        <v/>
      </c>
      <c r="O48" s="321" t="str">
        <f t="shared" si="31"/>
        <v/>
      </c>
      <c r="P48" s="321" t="str">
        <f t="shared" si="32"/>
        <v/>
      </c>
      <c r="Q48" s="214" t="str">
        <f t="shared" si="4"/>
        <v/>
      </c>
      <c r="R48" s="141"/>
      <c r="S48" s="211"/>
      <c r="T48" s="346" t="str">
        <f t="shared" si="5"/>
        <v/>
      </c>
      <c r="U48" s="153" t="str">
        <f t="shared" si="6"/>
        <v/>
      </c>
      <c r="V48" s="153" t="str">
        <f t="shared" si="7"/>
        <v/>
      </c>
      <c r="W48" s="153" t="str">
        <f t="shared" si="8"/>
        <v/>
      </c>
      <c r="X48" s="153" t="str">
        <f t="shared" si="9"/>
        <v/>
      </c>
      <c r="Y48" s="141"/>
      <c r="Z48" s="211"/>
      <c r="AA48" s="361" t="str">
        <f t="shared" si="10"/>
        <v/>
      </c>
      <c r="AB48" s="153" t="str">
        <f t="shared" si="11"/>
        <v/>
      </c>
      <c r="AC48" s="153" t="str">
        <f t="shared" si="12"/>
        <v/>
      </c>
      <c r="AD48" s="153" t="str">
        <f t="shared" si="13"/>
        <v/>
      </c>
      <c r="AE48" s="153" t="str">
        <f t="shared" si="14"/>
        <v/>
      </c>
      <c r="AF48" s="213" t="str">
        <f t="shared" si="15"/>
        <v/>
      </c>
      <c r="AG48" s="141"/>
      <c r="AH48" s="211"/>
      <c r="AI48" s="346" t="str">
        <f t="shared" si="16"/>
        <v/>
      </c>
      <c r="AJ48" s="153" t="str">
        <f t="shared" si="17"/>
        <v/>
      </c>
      <c r="AK48" s="153" t="str">
        <f t="shared" si="18"/>
        <v/>
      </c>
      <c r="AL48" s="153" t="str">
        <f t="shared" si="19"/>
        <v/>
      </c>
      <c r="AM48" s="141"/>
      <c r="AN48" s="211"/>
      <c r="AO48" s="346" t="str">
        <f t="shared" si="20"/>
        <v/>
      </c>
      <c r="AP48" s="153" t="str">
        <f t="shared" si="21"/>
        <v/>
      </c>
      <c r="AQ48" s="153" t="str">
        <f t="shared" si="22"/>
        <v/>
      </c>
      <c r="AR48" s="153" t="str">
        <f t="shared" si="23"/>
        <v/>
      </c>
      <c r="AS48" s="141"/>
      <c r="AT48" s="211"/>
      <c r="AU48" s="346" t="str">
        <f t="shared" si="24"/>
        <v/>
      </c>
      <c r="AV48" s="153" t="str">
        <f t="shared" si="25"/>
        <v/>
      </c>
      <c r="AW48" s="153" t="str">
        <f t="shared" si="26"/>
        <v/>
      </c>
      <c r="AX48" s="153" t="str">
        <f t="shared" si="27"/>
        <v/>
      </c>
    </row>
    <row r="49" spans="1:50" ht="29.45" customHeight="1" x14ac:dyDescent="0.25">
      <c r="A49" s="354" t="str">
        <f>'N-Bedarf AL §13a'!A49</f>
        <v/>
      </c>
      <c r="B49" s="354" t="str">
        <f>IF('N-Bedarf AL §13a'!B49="","",'N-Bedarf AL §13a'!B49)</f>
        <v/>
      </c>
      <c r="C49" s="305" t="str">
        <f>IF('N-Bedarf AL §13a'!D49="","",'N-Bedarf AL §13a'!D49)</f>
        <v/>
      </c>
      <c r="D49" s="32" t="str">
        <f>IF('N-Bedarf AL §13a'!C49="","",'N-Bedarf AL §13a'!C49)</f>
        <v/>
      </c>
      <c r="E49" s="32" t="str">
        <f>IF('N-Bedarf AL §13a'!AD49="",'N-Bedarf AL §13a'!AB49,'N-Bedarf AL §13a'!AD49)</f>
        <v/>
      </c>
      <c r="F49" s="32" t="str">
        <f>IF('P-Bedarf AL §13a'!V51="","",'P-Bedarf AL §13a'!V51)</f>
        <v/>
      </c>
      <c r="G49" s="32" t="str">
        <f>IF('P-Bedarf AL §13a'!Z51="","",'P-Bedarf AL §13a'!Z51)</f>
        <v/>
      </c>
      <c r="H49" s="345" t="str">
        <f t="shared" si="0"/>
        <v/>
      </c>
      <c r="I49" s="345" t="str">
        <f t="shared" si="1"/>
        <v/>
      </c>
      <c r="J49" s="345" t="str">
        <f t="shared" si="2"/>
        <v/>
      </c>
      <c r="K49" s="321">
        <f t="shared" si="3"/>
        <v>0</v>
      </c>
      <c r="L49" s="321">
        <f t="shared" si="28"/>
        <v>0</v>
      </c>
      <c r="M49" s="321">
        <f t="shared" si="29"/>
        <v>0</v>
      </c>
      <c r="N49" s="321" t="str">
        <f t="shared" si="30"/>
        <v/>
      </c>
      <c r="O49" s="321" t="str">
        <f t="shared" si="31"/>
        <v/>
      </c>
      <c r="P49" s="321" t="str">
        <f t="shared" si="32"/>
        <v/>
      </c>
      <c r="Q49" s="214" t="str">
        <f t="shared" si="4"/>
        <v/>
      </c>
      <c r="R49" s="141"/>
      <c r="S49" s="211"/>
      <c r="T49" s="346" t="str">
        <f t="shared" si="5"/>
        <v/>
      </c>
      <c r="U49" s="153" t="str">
        <f t="shared" si="6"/>
        <v/>
      </c>
      <c r="V49" s="153" t="str">
        <f t="shared" si="7"/>
        <v/>
      </c>
      <c r="W49" s="153" t="str">
        <f t="shared" si="8"/>
        <v/>
      </c>
      <c r="X49" s="153" t="str">
        <f t="shared" si="9"/>
        <v/>
      </c>
      <c r="Y49" s="141"/>
      <c r="Z49" s="211"/>
      <c r="AA49" s="361" t="str">
        <f t="shared" si="10"/>
        <v/>
      </c>
      <c r="AB49" s="153" t="str">
        <f t="shared" si="11"/>
        <v/>
      </c>
      <c r="AC49" s="153" t="str">
        <f t="shared" si="12"/>
        <v/>
      </c>
      <c r="AD49" s="153" t="str">
        <f t="shared" si="13"/>
        <v/>
      </c>
      <c r="AE49" s="153" t="str">
        <f t="shared" si="14"/>
        <v/>
      </c>
      <c r="AF49" s="213" t="str">
        <f t="shared" si="15"/>
        <v/>
      </c>
      <c r="AG49" s="141"/>
      <c r="AH49" s="211"/>
      <c r="AI49" s="346" t="str">
        <f t="shared" si="16"/>
        <v/>
      </c>
      <c r="AJ49" s="153" t="str">
        <f t="shared" si="17"/>
        <v/>
      </c>
      <c r="AK49" s="153" t="str">
        <f t="shared" si="18"/>
        <v/>
      </c>
      <c r="AL49" s="153" t="str">
        <f t="shared" si="19"/>
        <v/>
      </c>
      <c r="AM49" s="141"/>
      <c r="AN49" s="211"/>
      <c r="AO49" s="346" t="str">
        <f t="shared" si="20"/>
        <v/>
      </c>
      <c r="AP49" s="153" t="str">
        <f t="shared" si="21"/>
        <v/>
      </c>
      <c r="AQ49" s="153" t="str">
        <f t="shared" si="22"/>
        <v/>
      </c>
      <c r="AR49" s="153" t="str">
        <f t="shared" si="23"/>
        <v/>
      </c>
      <c r="AS49" s="141"/>
      <c r="AT49" s="211"/>
      <c r="AU49" s="346" t="str">
        <f t="shared" si="24"/>
        <v/>
      </c>
      <c r="AV49" s="153" t="str">
        <f t="shared" si="25"/>
        <v/>
      </c>
      <c r="AW49" s="153" t="str">
        <f t="shared" si="26"/>
        <v/>
      </c>
      <c r="AX49" s="153" t="str">
        <f t="shared" si="27"/>
        <v/>
      </c>
    </row>
    <row r="50" spans="1:50" ht="29.45" customHeight="1" x14ac:dyDescent="0.25">
      <c r="A50" s="354" t="str">
        <f>'N-Bedarf AL §13a'!A50</f>
        <v/>
      </c>
      <c r="B50" s="354" t="str">
        <f>IF('N-Bedarf AL §13a'!B50="","",'N-Bedarf AL §13a'!B50)</f>
        <v/>
      </c>
      <c r="C50" s="305" t="str">
        <f>IF('N-Bedarf AL §13a'!D50="","",'N-Bedarf AL §13a'!D50)</f>
        <v/>
      </c>
      <c r="D50" s="32" t="str">
        <f>IF('N-Bedarf AL §13a'!C50="","",'N-Bedarf AL §13a'!C50)</f>
        <v/>
      </c>
      <c r="E50" s="32" t="str">
        <f>IF('N-Bedarf AL §13a'!AD50="",'N-Bedarf AL §13a'!AB50,'N-Bedarf AL §13a'!AD50)</f>
        <v/>
      </c>
      <c r="F50" s="32" t="str">
        <f>IF('P-Bedarf AL §13a'!V52="","",'P-Bedarf AL §13a'!V52)</f>
        <v/>
      </c>
      <c r="G50" s="32" t="str">
        <f>IF('P-Bedarf AL §13a'!Z52="","",'P-Bedarf AL §13a'!Z52)</f>
        <v/>
      </c>
      <c r="H50" s="345" t="str">
        <f t="shared" si="0"/>
        <v/>
      </c>
      <c r="I50" s="345" t="str">
        <f t="shared" si="1"/>
        <v/>
      </c>
      <c r="J50" s="345" t="str">
        <f t="shared" si="2"/>
        <v/>
      </c>
      <c r="K50" s="321">
        <f t="shared" si="3"/>
        <v>0</v>
      </c>
      <c r="L50" s="321">
        <f t="shared" si="28"/>
        <v>0</v>
      </c>
      <c r="M50" s="321">
        <f t="shared" si="29"/>
        <v>0</v>
      </c>
      <c r="N50" s="321" t="str">
        <f t="shared" si="30"/>
        <v/>
      </c>
      <c r="O50" s="321" t="str">
        <f t="shared" si="31"/>
        <v/>
      </c>
      <c r="P50" s="321" t="str">
        <f t="shared" si="32"/>
        <v/>
      </c>
      <c r="Q50" s="214" t="str">
        <f t="shared" si="4"/>
        <v/>
      </c>
      <c r="R50" s="141"/>
      <c r="S50" s="211"/>
      <c r="T50" s="346" t="str">
        <f t="shared" si="5"/>
        <v/>
      </c>
      <c r="U50" s="153" t="str">
        <f t="shared" si="6"/>
        <v/>
      </c>
      <c r="V50" s="153" t="str">
        <f t="shared" si="7"/>
        <v/>
      </c>
      <c r="W50" s="153" t="str">
        <f t="shared" si="8"/>
        <v/>
      </c>
      <c r="X50" s="153" t="str">
        <f t="shared" si="9"/>
        <v/>
      </c>
      <c r="Y50" s="141"/>
      <c r="Z50" s="211"/>
      <c r="AA50" s="361" t="str">
        <f t="shared" si="10"/>
        <v/>
      </c>
      <c r="AB50" s="153" t="str">
        <f t="shared" si="11"/>
        <v/>
      </c>
      <c r="AC50" s="153" t="str">
        <f t="shared" si="12"/>
        <v/>
      </c>
      <c r="AD50" s="153" t="str">
        <f t="shared" si="13"/>
        <v/>
      </c>
      <c r="AE50" s="153" t="str">
        <f t="shared" si="14"/>
        <v/>
      </c>
      <c r="AF50" s="213" t="str">
        <f t="shared" si="15"/>
        <v/>
      </c>
      <c r="AG50" s="141"/>
      <c r="AH50" s="211"/>
      <c r="AI50" s="346" t="str">
        <f t="shared" si="16"/>
        <v/>
      </c>
      <c r="AJ50" s="153" t="str">
        <f t="shared" si="17"/>
        <v/>
      </c>
      <c r="AK50" s="153" t="str">
        <f t="shared" si="18"/>
        <v/>
      </c>
      <c r="AL50" s="153" t="str">
        <f t="shared" si="19"/>
        <v/>
      </c>
      <c r="AM50" s="141"/>
      <c r="AN50" s="211"/>
      <c r="AO50" s="346" t="str">
        <f t="shared" si="20"/>
        <v/>
      </c>
      <c r="AP50" s="153" t="str">
        <f t="shared" si="21"/>
        <v/>
      </c>
      <c r="AQ50" s="153" t="str">
        <f t="shared" si="22"/>
        <v/>
      </c>
      <c r="AR50" s="153" t="str">
        <f t="shared" si="23"/>
        <v/>
      </c>
      <c r="AS50" s="141"/>
      <c r="AT50" s="211"/>
      <c r="AU50" s="346" t="str">
        <f t="shared" si="24"/>
        <v/>
      </c>
      <c r="AV50" s="153" t="str">
        <f t="shared" si="25"/>
        <v/>
      </c>
      <c r="AW50" s="153" t="str">
        <f t="shared" si="26"/>
        <v/>
      </c>
      <c r="AX50" s="153" t="str">
        <f t="shared" si="27"/>
        <v/>
      </c>
    </row>
    <row r="51" spans="1:50" ht="29.45" customHeight="1" x14ac:dyDescent="0.25">
      <c r="A51" s="354" t="str">
        <f>'N-Bedarf AL §13a'!A51</f>
        <v/>
      </c>
      <c r="B51" s="354" t="str">
        <f>IF('N-Bedarf AL §13a'!B51="","",'N-Bedarf AL §13a'!B51)</f>
        <v/>
      </c>
      <c r="C51" s="305" t="str">
        <f>IF('N-Bedarf AL §13a'!D51="","",'N-Bedarf AL §13a'!D51)</f>
        <v/>
      </c>
      <c r="D51" s="32" t="str">
        <f>IF('N-Bedarf AL §13a'!C51="","",'N-Bedarf AL §13a'!C51)</f>
        <v/>
      </c>
      <c r="E51" s="32" t="str">
        <f>IF('N-Bedarf AL §13a'!AD51="",'N-Bedarf AL §13a'!AB51,'N-Bedarf AL §13a'!AD51)</f>
        <v/>
      </c>
      <c r="F51" s="32" t="str">
        <f>IF('P-Bedarf AL §13a'!V53="","",'P-Bedarf AL §13a'!V53)</f>
        <v/>
      </c>
      <c r="G51" s="32" t="str">
        <f>IF('P-Bedarf AL §13a'!Z53="","",'P-Bedarf AL §13a'!Z53)</f>
        <v/>
      </c>
      <c r="H51" s="345" t="str">
        <f t="shared" si="0"/>
        <v/>
      </c>
      <c r="I51" s="345" t="str">
        <f t="shared" si="1"/>
        <v/>
      </c>
      <c r="J51" s="345" t="str">
        <f t="shared" si="2"/>
        <v/>
      </c>
      <c r="K51" s="321">
        <f t="shared" si="3"/>
        <v>0</v>
      </c>
      <c r="L51" s="321">
        <f t="shared" si="28"/>
        <v>0</v>
      </c>
      <c r="M51" s="321">
        <f t="shared" si="29"/>
        <v>0</v>
      </c>
      <c r="N51" s="321" t="str">
        <f t="shared" si="30"/>
        <v/>
      </c>
      <c r="O51" s="321" t="str">
        <f t="shared" si="31"/>
        <v/>
      </c>
      <c r="P51" s="321" t="str">
        <f t="shared" si="32"/>
        <v/>
      </c>
      <c r="Q51" s="214" t="str">
        <f t="shared" si="4"/>
        <v/>
      </c>
      <c r="R51" s="141"/>
      <c r="S51" s="211"/>
      <c r="T51" s="346" t="str">
        <f t="shared" si="5"/>
        <v/>
      </c>
      <c r="U51" s="153" t="str">
        <f t="shared" si="6"/>
        <v/>
      </c>
      <c r="V51" s="153" t="str">
        <f t="shared" si="7"/>
        <v/>
      </c>
      <c r="W51" s="153" t="str">
        <f t="shared" si="8"/>
        <v/>
      </c>
      <c r="X51" s="153" t="str">
        <f t="shared" si="9"/>
        <v/>
      </c>
      <c r="Y51" s="141"/>
      <c r="Z51" s="211"/>
      <c r="AA51" s="361" t="str">
        <f t="shared" si="10"/>
        <v/>
      </c>
      <c r="AB51" s="153" t="str">
        <f t="shared" si="11"/>
        <v/>
      </c>
      <c r="AC51" s="153" t="str">
        <f t="shared" si="12"/>
        <v/>
      </c>
      <c r="AD51" s="153" t="str">
        <f t="shared" si="13"/>
        <v/>
      </c>
      <c r="AE51" s="153" t="str">
        <f t="shared" si="14"/>
        <v/>
      </c>
      <c r="AF51" s="213" t="str">
        <f t="shared" si="15"/>
        <v/>
      </c>
      <c r="AG51" s="141"/>
      <c r="AH51" s="211"/>
      <c r="AI51" s="346" t="str">
        <f t="shared" si="16"/>
        <v/>
      </c>
      <c r="AJ51" s="153" t="str">
        <f t="shared" si="17"/>
        <v/>
      </c>
      <c r="AK51" s="153" t="str">
        <f t="shared" si="18"/>
        <v/>
      </c>
      <c r="AL51" s="153" t="str">
        <f t="shared" si="19"/>
        <v/>
      </c>
      <c r="AM51" s="141"/>
      <c r="AN51" s="211"/>
      <c r="AO51" s="346" t="str">
        <f t="shared" si="20"/>
        <v/>
      </c>
      <c r="AP51" s="153" t="str">
        <f t="shared" si="21"/>
        <v/>
      </c>
      <c r="AQ51" s="153" t="str">
        <f t="shared" si="22"/>
        <v/>
      </c>
      <c r="AR51" s="153" t="str">
        <f t="shared" si="23"/>
        <v/>
      </c>
      <c r="AS51" s="141"/>
      <c r="AT51" s="211"/>
      <c r="AU51" s="346" t="str">
        <f t="shared" si="24"/>
        <v/>
      </c>
      <c r="AV51" s="153" t="str">
        <f t="shared" si="25"/>
        <v/>
      </c>
      <c r="AW51" s="153" t="str">
        <f t="shared" si="26"/>
        <v/>
      </c>
      <c r="AX51" s="153" t="str">
        <f t="shared" si="27"/>
        <v/>
      </c>
    </row>
    <row r="52" spans="1:50" ht="29.45" customHeight="1" x14ac:dyDescent="0.25">
      <c r="A52" s="354" t="str">
        <f>'N-Bedarf AL §13a'!A52</f>
        <v/>
      </c>
      <c r="B52" s="354" t="str">
        <f>IF('N-Bedarf AL §13a'!B52="","",'N-Bedarf AL §13a'!B52)</f>
        <v/>
      </c>
      <c r="C52" s="305" t="str">
        <f>IF('N-Bedarf AL §13a'!D52="","",'N-Bedarf AL §13a'!D52)</f>
        <v/>
      </c>
      <c r="D52" s="32" t="str">
        <f>IF('N-Bedarf AL §13a'!C52="","",'N-Bedarf AL §13a'!C52)</f>
        <v/>
      </c>
      <c r="E52" s="32" t="str">
        <f>IF('N-Bedarf AL §13a'!AD52="",'N-Bedarf AL §13a'!AB52,'N-Bedarf AL §13a'!AD52)</f>
        <v/>
      </c>
      <c r="F52" s="32" t="str">
        <f>IF('P-Bedarf AL §13a'!V54="","",'P-Bedarf AL §13a'!V54)</f>
        <v/>
      </c>
      <c r="G52" s="32" t="str">
        <f>IF('P-Bedarf AL §13a'!Z54="","",'P-Bedarf AL §13a'!Z54)</f>
        <v/>
      </c>
      <c r="H52" s="345" t="str">
        <f t="shared" si="0"/>
        <v/>
      </c>
      <c r="I52" s="345" t="str">
        <f t="shared" si="1"/>
        <v/>
      </c>
      <c r="J52" s="345" t="str">
        <f t="shared" si="2"/>
        <v/>
      </c>
      <c r="K52" s="321">
        <f t="shared" si="3"/>
        <v>0</v>
      </c>
      <c r="L52" s="321">
        <f t="shared" si="28"/>
        <v>0</v>
      </c>
      <c r="M52" s="321">
        <f t="shared" si="29"/>
        <v>0</v>
      </c>
      <c r="N52" s="321" t="str">
        <f t="shared" si="30"/>
        <v/>
      </c>
      <c r="O52" s="321" t="str">
        <f t="shared" si="31"/>
        <v/>
      </c>
      <c r="P52" s="321" t="str">
        <f t="shared" si="32"/>
        <v/>
      </c>
      <c r="Q52" s="214" t="str">
        <f t="shared" si="4"/>
        <v/>
      </c>
      <c r="R52" s="141"/>
      <c r="S52" s="211"/>
      <c r="T52" s="346" t="str">
        <f t="shared" si="5"/>
        <v/>
      </c>
      <c r="U52" s="153" t="str">
        <f t="shared" si="6"/>
        <v/>
      </c>
      <c r="V52" s="153" t="str">
        <f t="shared" si="7"/>
        <v/>
      </c>
      <c r="W52" s="153" t="str">
        <f t="shared" si="8"/>
        <v/>
      </c>
      <c r="X52" s="153" t="str">
        <f t="shared" si="9"/>
        <v/>
      </c>
      <c r="Y52" s="141"/>
      <c r="Z52" s="211"/>
      <c r="AA52" s="361" t="str">
        <f t="shared" si="10"/>
        <v/>
      </c>
      <c r="AB52" s="153" t="str">
        <f t="shared" si="11"/>
        <v/>
      </c>
      <c r="AC52" s="153" t="str">
        <f t="shared" si="12"/>
        <v/>
      </c>
      <c r="AD52" s="153" t="str">
        <f t="shared" si="13"/>
        <v/>
      </c>
      <c r="AE52" s="153" t="str">
        <f t="shared" si="14"/>
        <v/>
      </c>
      <c r="AF52" s="213" t="str">
        <f t="shared" si="15"/>
        <v/>
      </c>
      <c r="AG52" s="141"/>
      <c r="AH52" s="211"/>
      <c r="AI52" s="346" t="str">
        <f t="shared" si="16"/>
        <v/>
      </c>
      <c r="AJ52" s="153" t="str">
        <f t="shared" si="17"/>
        <v/>
      </c>
      <c r="AK52" s="153" t="str">
        <f t="shared" si="18"/>
        <v/>
      </c>
      <c r="AL52" s="153" t="str">
        <f t="shared" si="19"/>
        <v/>
      </c>
      <c r="AM52" s="141"/>
      <c r="AN52" s="211"/>
      <c r="AO52" s="346" t="str">
        <f t="shared" si="20"/>
        <v/>
      </c>
      <c r="AP52" s="153" t="str">
        <f t="shared" si="21"/>
        <v/>
      </c>
      <c r="AQ52" s="153" t="str">
        <f t="shared" si="22"/>
        <v/>
      </c>
      <c r="AR52" s="153" t="str">
        <f t="shared" si="23"/>
        <v/>
      </c>
      <c r="AS52" s="141"/>
      <c r="AT52" s="211"/>
      <c r="AU52" s="346" t="str">
        <f t="shared" si="24"/>
        <v/>
      </c>
      <c r="AV52" s="153" t="str">
        <f t="shared" si="25"/>
        <v/>
      </c>
      <c r="AW52" s="153" t="str">
        <f t="shared" si="26"/>
        <v/>
      </c>
      <c r="AX52" s="153" t="str">
        <f t="shared" si="27"/>
        <v/>
      </c>
    </row>
    <row r="53" spans="1:50" ht="29.45" customHeight="1" x14ac:dyDescent="0.25">
      <c r="A53" s="354" t="str">
        <f>'N-Bedarf AL §13a'!A53</f>
        <v/>
      </c>
      <c r="B53" s="354" t="str">
        <f>IF('N-Bedarf AL §13a'!B53="","",'N-Bedarf AL §13a'!B53)</f>
        <v/>
      </c>
      <c r="C53" s="305" t="str">
        <f>IF('N-Bedarf AL §13a'!D53="","",'N-Bedarf AL §13a'!D53)</f>
        <v/>
      </c>
      <c r="D53" s="32" t="str">
        <f>IF('N-Bedarf AL §13a'!C53="","",'N-Bedarf AL §13a'!C53)</f>
        <v/>
      </c>
      <c r="E53" s="32" t="str">
        <f>IF('N-Bedarf AL §13a'!AD53="",'N-Bedarf AL §13a'!AB53,'N-Bedarf AL §13a'!AD53)</f>
        <v/>
      </c>
      <c r="F53" s="32" t="str">
        <f>IF('P-Bedarf AL §13a'!V55="","",'P-Bedarf AL §13a'!V55)</f>
        <v/>
      </c>
      <c r="G53" s="32" t="str">
        <f>IF('P-Bedarf AL §13a'!Z55="","",'P-Bedarf AL §13a'!Z55)</f>
        <v/>
      </c>
      <c r="H53" s="345" t="str">
        <f t="shared" si="0"/>
        <v/>
      </c>
      <c r="I53" s="345" t="str">
        <f t="shared" si="1"/>
        <v/>
      </c>
      <c r="J53" s="345" t="str">
        <f t="shared" si="2"/>
        <v/>
      </c>
      <c r="K53" s="321">
        <f t="shared" si="3"/>
        <v>0</v>
      </c>
      <c r="L53" s="321">
        <f t="shared" si="28"/>
        <v>0</v>
      </c>
      <c r="M53" s="321">
        <f t="shared" si="29"/>
        <v>0</v>
      </c>
      <c r="N53" s="321" t="str">
        <f t="shared" si="30"/>
        <v/>
      </c>
      <c r="O53" s="321" t="str">
        <f t="shared" si="31"/>
        <v/>
      </c>
      <c r="P53" s="321" t="str">
        <f t="shared" si="32"/>
        <v/>
      </c>
      <c r="Q53" s="214" t="str">
        <f t="shared" si="4"/>
        <v/>
      </c>
      <c r="R53" s="141"/>
      <c r="S53" s="211"/>
      <c r="T53" s="346" t="str">
        <f t="shared" si="5"/>
        <v/>
      </c>
      <c r="U53" s="153" t="str">
        <f t="shared" si="6"/>
        <v/>
      </c>
      <c r="V53" s="153" t="str">
        <f t="shared" si="7"/>
        <v/>
      </c>
      <c r="W53" s="153" t="str">
        <f t="shared" si="8"/>
        <v/>
      </c>
      <c r="X53" s="153" t="str">
        <f t="shared" si="9"/>
        <v/>
      </c>
      <c r="Y53" s="141"/>
      <c r="Z53" s="211"/>
      <c r="AA53" s="361" t="str">
        <f t="shared" si="10"/>
        <v/>
      </c>
      <c r="AB53" s="153" t="str">
        <f t="shared" si="11"/>
        <v/>
      </c>
      <c r="AC53" s="153" t="str">
        <f t="shared" si="12"/>
        <v/>
      </c>
      <c r="AD53" s="153" t="str">
        <f t="shared" si="13"/>
        <v/>
      </c>
      <c r="AE53" s="153" t="str">
        <f t="shared" si="14"/>
        <v/>
      </c>
      <c r="AF53" s="213" t="str">
        <f t="shared" si="15"/>
        <v/>
      </c>
      <c r="AG53" s="141"/>
      <c r="AH53" s="211"/>
      <c r="AI53" s="346" t="str">
        <f t="shared" si="16"/>
        <v/>
      </c>
      <c r="AJ53" s="153" t="str">
        <f t="shared" si="17"/>
        <v/>
      </c>
      <c r="AK53" s="153" t="str">
        <f t="shared" si="18"/>
        <v/>
      </c>
      <c r="AL53" s="153" t="str">
        <f t="shared" si="19"/>
        <v/>
      </c>
      <c r="AM53" s="141"/>
      <c r="AN53" s="211"/>
      <c r="AO53" s="346" t="str">
        <f t="shared" si="20"/>
        <v/>
      </c>
      <c r="AP53" s="153" t="str">
        <f t="shared" si="21"/>
        <v/>
      </c>
      <c r="AQ53" s="153" t="str">
        <f t="shared" si="22"/>
        <v/>
      </c>
      <c r="AR53" s="153" t="str">
        <f t="shared" si="23"/>
        <v/>
      </c>
      <c r="AS53" s="141"/>
      <c r="AT53" s="211"/>
      <c r="AU53" s="346" t="str">
        <f t="shared" si="24"/>
        <v/>
      </c>
      <c r="AV53" s="153" t="str">
        <f t="shared" si="25"/>
        <v/>
      </c>
      <c r="AW53" s="153" t="str">
        <f t="shared" si="26"/>
        <v/>
      </c>
      <c r="AX53" s="153" t="str">
        <f t="shared" si="27"/>
        <v/>
      </c>
    </row>
    <row r="54" spans="1:50" ht="29.45" customHeight="1" x14ac:dyDescent="0.25">
      <c r="A54" s="354" t="str">
        <f>'N-Bedarf AL §13a'!A54</f>
        <v/>
      </c>
      <c r="B54" s="354" t="str">
        <f>IF('N-Bedarf AL §13a'!B54="","",'N-Bedarf AL §13a'!B54)</f>
        <v/>
      </c>
      <c r="C54" s="305" t="str">
        <f>IF('N-Bedarf AL §13a'!D54="","",'N-Bedarf AL §13a'!D54)</f>
        <v/>
      </c>
      <c r="D54" s="32" t="str">
        <f>IF('N-Bedarf AL §13a'!C54="","",'N-Bedarf AL §13a'!C54)</f>
        <v/>
      </c>
      <c r="E54" s="32" t="str">
        <f>IF('N-Bedarf AL §13a'!AD54="",'N-Bedarf AL §13a'!AB54,'N-Bedarf AL §13a'!AD54)</f>
        <v/>
      </c>
      <c r="F54" s="32" t="str">
        <f>IF('P-Bedarf AL §13a'!V56="","",'P-Bedarf AL §13a'!V56)</f>
        <v/>
      </c>
      <c r="G54" s="32" t="str">
        <f>IF('P-Bedarf AL §13a'!Z56="","",'P-Bedarf AL §13a'!Z56)</f>
        <v/>
      </c>
      <c r="H54" s="345" t="str">
        <f t="shared" si="0"/>
        <v/>
      </c>
      <c r="I54" s="345" t="str">
        <f t="shared" si="1"/>
        <v/>
      </c>
      <c r="J54" s="345" t="str">
        <f t="shared" si="2"/>
        <v/>
      </c>
      <c r="K54" s="321">
        <f t="shared" si="3"/>
        <v>0</v>
      </c>
      <c r="L54" s="321">
        <f t="shared" si="28"/>
        <v>0</v>
      </c>
      <c r="M54" s="321">
        <f t="shared" si="29"/>
        <v>0</v>
      </c>
      <c r="N54" s="321" t="str">
        <f t="shared" si="30"/>
        <v/>
      </c>
      <c r="O54" s="321" t="str">
        <f t="shared" si="31"/>
        <v/>
      </c>
      <c r="P54" s="321" t="str">
        <f t="shared" si="32"/>
        <v/>
      </c>
      <c r="Q54" s="214" t="str">
        <f t="shared" si="4"/>
        <v/>
      </c>
      <c r="R54" s="141"/>
      <c r="S54" s="211"/>
      <c r="T54" s="346" t="str">
        <f t="shared" si="5"/>
        <v/>
      </c>
      <c r="U54" s="153" t="str">
        <f t="shared" si="6"/>
        <v/>
      </c>
      <c r="V54" s="153" t="str">
        <f t="shared" si="7"/>
        <v/>
      </c>
      <c r="W54" s="153" t="str">
        <f t="shared" si="8"/>
        <v/>
      </c>
      <c r="X54" s="153" t="str">
        <f t="shared" si="9"/>
        <v/>
      </c>
      <c r="Y54" s="141"/>
      <c r="Z54" s="211"/>
      <c r="AA54" s="361" t="str">
        <f t="shared" si="10"/>
        <v/>
      </c>
      <c r="AB54" s="153" t="str">
        <f t="shared" si="11"/>
        <v/>
      </c>
      <c r="AC54" s="153" t="str">
        <f t="shared" si="12"/>
        <v/>
      </c>
      <c r="AD54" s="153" t="str">
        <f t="shared" si="13"/>
        <v/>
      </c>
      <c r="AE54" s="153" t="str">
        <f t="shared" si="14"/>
        <v/>
      </c>
      <c r="AF54" s="213" t="str">
        <f t="shared" si="15"/>
        <v/>
      </c>
      <c r="AG54" s="141"/>
      <c r="AH54" s="211"/>
      <c r="AI54" s="346" t="str">
        <f t="shared" si="16"/>
        <v/>
      </c>
      <c r="AJ54" s="153" t="str">
        <f t="shared" si="17"/>
        <v/>
      </c>
      <c r="AK54" s="153" t="str">
        <f t="shared" si="18"/>
        <v/>
      </c>
      <c r="AL54" s="153" t="str">
        <f t="shared" si="19"/>
        <v/>
      </c>
      <c r="AM54" s="141"/>
      <c r="AN54" s="211"/>
      <c r="AO54" s="346" t="str">
        <f t="shared" si="20"/>
        <v/>
      </c>
      <c r="AP54" s="153" t="str">
        <f t="shared" si="21"/>
        <v/>
      </c>
      <c r="AQ54" s="153" t="str">
        <f t="shared" si="22"/>
        <v/>
      </c>
      <c r="AR54" s="153" t="str">
        <f t="shared" si="23"/>
        <v/>
      </c>
      <c r="AS54" s="141"/>
      <c r="AT54" s="211"/>
      <c r="AU54" s="346" t="str">
        <f t="shared" si="24"/>
        <v/>
      </c>
      <c r="AV54" s="153" t="str">
        <f t="shared" si="25"/>
        <v/>
      </c>
      <c r="AW54" s="153" t="str">
        <f t="shared" si="26"/>
        <v/>
      </c>
      <c r="AX54" s="153" t="str">
        <f t="shared" si="27"/>
        <v/>
      </c>
    </row>
    <row r="55" spans="1:50" ht="29.45" customHeight="1" x14ac:dyDescent="0.25">
      <c r="A55" s="354" t="str">
        <f>'N-Bedarf AL §13a'!A55</f>
        <v/>
      </c>
      <c r="B55" s="354" t="str">
        <f>IF('N-Bedarf AL §13a'!B55="","",'N-Bedarf AL §13a'!B55)</f>
        <v/>
      </c>
      <c r="C55" s="305" t="str">
        <f>IF('N-Bedarf AL §13a'!D55="","",'N-Bedarf AL §13a'!D55)</f>
        <v/>
      </c>
      <c r="D55" s="32" t="str">
        <f>IF('N-Bedarf AL §13a'!C55="","",'N-Bedarf AL §13a'!C55)</f>
        <v/>
      </c>
      <c r="E55" s="32" t="str">
        <f>IF('N-Bedarf AL §13a'!AD55="",'N-Bedarf AL §13a'!AB55,'N-Bedarf AL §13a'!AD55)</f>
        <v/>
      </c>
      <c r="F55" s="32" t="str">
        <f>IF('P-Bedarf AL §13a'!V57="","",'P-Bedarf AL §13a'!V57)</f>
        <v/>
      </c>
      <c r="G55" s="32" t="str">
        <f>IF('P-Bedarf AL §13a'!Z57="","",'P-Bedarf AL §13a'!Z57)</f>
        <v/>
      </c>
      <c r="H55" s="345" t="str">
        <f t="shared" si="0"/>
        <v/>
      </c>
      <c r="I55" s="345" t="str">
        <f t="shared" si="1"/>
        <v/>
      </c>
      <c r="J55" s="345" t="str">
        <f t="shared" si="2"/>
        <v/>
      </c>
      <c r="K55" s="321">
        <f t="shared" si="3"/>
        <v>0</v>
      </c>
      <c r="L55" s="321">
        <f t="shared" si="28"/>
        <v>0</v>
      </c>
      <c r="M55" s="321">
        <f t="shared" si="29"/>
        <v>0</v>
      </c>
      <c r="N55" s="321" t="str">
        <f t="shared" si="30"/>
        <v/>
      </c>
      <c r="O55" s="321" t="str">
        <f t="shared" si="31"/>
        <v/>
      </c>
      <c r="P55" s="321" t="str">
        <f t="shared" si="32"/>
        <v/>
      </c>
      <c r="Q55" s="214" t="str">
        <f t="shared" si="4"/>
        <v/>
      </c>
      <c r="R55" s="141"/>
      <c r="S55" s="211"/>
      <c r="T55" s="346" t="str">
        <f t="shared" si="5"/>
        <v/>
      </c>
      <c r="U55" s="153" t="str">
        <f t="shared" si="6"/>
        <v/>
      </c>
      <c r="V55" s="153" t="str">
        <f t="shared" si="7"/>
        <v/>
      </c>
      <c r="W55" s="153" t="str">
        <f t="shared" si="8"/>
        <v/>
      </c>
      <c r="X55" s="153" t="str">
        <f t="shared" si="9"/>
        <v/>
      </c>
      <c r="Y55" s="141"/>
      <c r="Z55" s="211"/>
      <c r="AA55" s="361" t="str">
        <f t="shared" si="10"/>
        <v/>
      </c>
      <c r="AB55" s="153" t="str">
        <f t="shared" si="11"/>
        <v/>
      </c>
      <c r="AC55" s="153" t="str">
        <f t="shared" si="12"/>
        <v/>
      </c>
      <c r="AD55" s="153" t="str">
        <f t="shared" si="13"/>
        <v/>
      </c>
      <c r="AE55" s="153" t="str">
        <f t="shared" si="14"/>
        <v/>
      </c>
      <c r="AF55" s="213" t="str">
        <f t="shared" si="15"/>
        <v/>
      </c>
      <c r="AG55" s="141"/>
      <c r="AH55" s="211"/>
      <c r="AI55" s="346" t="str">
        <f t="shared" si="16"/>
        <v/>
      </c>
      <c r="AJ55" s="153" t="str">
        <f t="shared" si="17"/>
        <v/>
      </c>
      <c r="AK55" s="153" t="str">
        <f t="shared" si="18"/>
        <v/>
      </c>
      <c r="AL55" s="153" t="str">
        <f t="shared" si="19"/>
        <v/>
      </c>
      <c r="AM55" s="141"/>
      <c r="AN55" s="211"/>
      <c r="AO55" s="346" t="str">
        <f t="shared" si="20"/>
        <v/>
      </c>
      <c r="AP55" s="153" t="str">
        <f t="shared" si="21"/>
        <v/>
      </c>
      <c r="AQ55" s="153" t="str">
        <f t="shared" si="22"/>
        <v/>
      </c>
      <c r="AR55" s="153" t="str">
        <f t="shared" si="23"/>
        <v/>
      </c>
      <c r="AS55" s="141"/>
      <c r="AT55" s="211"/>
      <c r="AU55" s="346" t="str">
        <f t="shared" si="24"/>
        <v/>
      </c>
      <c r="AV55" s="153" t="str">
        <f t="shared" si="25"/>
        <v/>
      </c>
      <c r="AW55" s="153" t="str">
        <f t="shared" si="26"/>
        <v/>
      </c>
      <c r="AX55" s="153" t="str">
        <f t="shared" si="27"/>
        <v/>
      </c>
    </row>
    <row r="56" spans="1:50" ht="29.45" customHeight="1" x14ac:dyDescent="0.25">
      <c r="A56" s="354" t="str">
        <f>'N-Bedarf AL §13a'!A56</f>
        <v/>
      </c>
      <c r="B56" s="354" t="str">
        <f>IF('N-Bedarf AL §13a'!B56="","",'N-Bedarf AL §13a'!B56)</f>
        <v/>
      </c>
      <c r="C56" s="305" t="str">
        <f>IF('N-Bedarf AL §13a'!D56="","",'N-Bedarf AL §13a'!D56)</f>
        <v/>
      </c>
      <c r="D56" s="32" t="str">
        <f>IF('N-Bedarf AL §13a'!C56="","",'N-Bedarf AL §13a'!C56)</f>
        <v/>
      </c>
      <c r="E56" s="32" t="str">
        <f>IF('N-Bedarf AL §13a'!AD56="",'N-Bedarf AL §13a'!AB56,'N-Bedarf AL §13a'!AD56)</f>
        <v/>
      </c>
      <c r="F56" s="32" t="str">
        <f>IF('P-Bedarf AL §13a'!V58="","",'P-Bedarf AL §13a'!V58)</f>
        <v/>
      </c>
      <c r="G56" s="32" t="str">
        <f>IF('P-Bedarf AL §13a'!Z58="","",'P-Bedarf AL §13a'!Z58)</f>
        <v/>
      </c>
      <c r="H56" s="345" t="str">
        <f t="shared" si="0"/>
        <v/>
      </c>
      <c r="I56" s="345" t="str">
        <f t="shared" si="1"/>
        <v/>
      </c>
      <c r="J56" s="345" t="str">
        <f t="shared" si="2"/>
        <v/>
      </c>
      <c r="K56" s="321">
        <f t="shared" si="3"/>
        <v>0</v>
      </c>
      <c r="L56" s="321">
        <f t="shared" si="28"/>
        <v>0</v>
      </c>
      <c r="M56" s="321">
        <f t="shared" si="29"/>
        <v>0</v>
      </c>
      <c r="N56" s="321" t="str">
        <f t="shared" si="30"/>
        <v/>
      </c>
      <c r="O56" s="321" t="str">
        <f t="shared" si="31"/>
        <v/>
      </c>
      <c r="P56" s="321" t="str">
        <f t="shared" si="32"/>
        <v/>
      </c>
      <c r="Q56" s="214" t="str">
        <f t="shared" si="4"/>
        <v/>
      </c>
      <c r="R56" s="141"/>
      <c r="S56" s="211"/>
      <c r="T56" s="346" t="str">
        <f t="shared" si="5"/>
        <v/>
      </c>
      <c r="U56" s="153" t="str">
        <f t="shared" si="6"/>
        <v/>
      </c>
      <c r="V56" s="153" t="str">
        <f t="shared" si="7"/>
        <v/>
      </c>
      <c r="W56" s="153" t="str">
        <f t="shared" si="8"/>
        <v/>
      </c>
      <c r="X56" s="153" t="str">
        <f t="shared" si="9"/>
        <v/>
      </c>
      <c r="Y56" s="141"/>
      <c r="Z56" s="211"/>
      <c r="AA56" s="361" t="str">
        <f t="shared" si="10"/>
        <v/>
      </c>
      <c r="AB56" s="153" t="str">
        <f t="shared" si="11"/>
        <v/>
      </c>
      <c r="AC56" s="153" t="str">
        <f t="shared" si="12"/>
        <v/>
      </c>
      <c r="AD56" s="153" t="str">
        <f t="shared" si="13"/>
        <v/>
      </c>
      <c r="AE56" s="153" t="str">
        <f t="shared" si="14"/>
        <v/>
      </c>
      <c r="AF56" s="213" t="str">
        <f t="shared" si="15"/>
        <v/>
      </c>
      <c r="AG56" s="141"/>
      <c r="AH56" s="211"/>
      <c r="AI56" s="346" t="str">
        <f t="shared" si="16"/>
        <v/>
      </c>
      <c r="AJ56" s="153" t="str">
        <f t="shared" si="17"/>
        <v/>
      </c>
      <c r="AK56" s="153" t="str">
        <f t="shared" si="18"/>
        <v/>
      </c>
      <c r="AL56" s="153" t="str">
        <f t="shared" si="19"/>
        <v/>
      </c>
      <c r="AM56" s="141"/>
      <c r="AN56" s="211"/>
      <c r="AO56" s="346" t="str">
        <f t="shared" si="20"/>
        <v/>
      </c>
      <c r="AP56" s="153" t="str">
        <f t="shared" si="21"/>
        <v/>
      </c>
      <c r="AQ56" s="153" t="str">
        <f t="shared" si="22"/>
        <v/>
      </c>
      <c r="AR56" s="153" t="str">
        <f t="shared" si="23"/>
        <v/>
      </c>
      <c r="AS56" s="141"/>
      <c r="AT56" s="211"/>
      <c r="AU56" s="346" t="str">
        <f t="shared" si="24"/>
        <v/>
      </c>
      <c r="AV56" s="153" t="str">
        <f t="shared" si="25"/>
        <v/>
      </c>
      <c r="AW56" s="153" t="str">
        <f t="shared" si="26"/>
        <v/>
      </c>
      <c r="AX56" s="153" t="str">
        <f t="shared" si="27"/>
        <v/>
      </c>
    </row>
    <row r="57" spans="1:50" ht="29.45" customHeight="1" x14ac:dyDescent="0.25">
      <c r="A57" s="354" t="str">
        <f>'N-Bedarf AL §13a'!A57</f>
        <v/>
      </c>
      <c r="B57" s="354" t="str">
        <f>IF('N-Bedarf AL §13a'!B57="","",'N-Bedarf AL §13a'!B57)</f>
        <v/>
      </c>
      <c r="C57" s="305" t="str">
        <f>IF('N-Bedarf AL §13a'!D57="","",'N-Bedarf AL §13a'!D57)</f>
        <v/>
      </c>
      <c r="D57" s="32" t="str">
        <f>IF('N-Bedarf AL §13a'!C57="","",'N-Bedarf AL §13a'!C57)</f>
        <v/>
      </c>
      <c r="E57" s="32" t="str">
        <f>IF('N-Bedarf AL §13a'!AD57="",'N-Bedarf AL §13a'!AB57,'N-Bedarf AL §13a'!AD57)</f>
        <v/>
      </c>
      <c r="F57" s="32" t="str">
        <f>IF('P-Bedarf AL §13a'!V59="","",'P-Bedarf AL §13a'!V59)</f>
        <v/>
      </c>
      <c r="G57" s="32" t="str">
        <f>IF('P-Bedarf AL §13a'!Z59="","",'P-Bedarf AL §13a'!Z59)</f>
        <v/>
      </c>
      <c r="H57" s="345" t="str">
        <f t="shared" si="0"/>
        <v/>
      </c>
      <c r="I57" s="345" t="str">
        <f t="shared" si="1"/>
        <v/>
      </c>
      <c r="J57" s="345" t="str">
        <f t="shared" si="2"/>
        <v/>
      </c>
      <c r="K57" s="321">
        <f t="shared" si="3"/>
        <v>0</v>
      </c>
      <c r="L57" s="321">
        <f t="shared" si="28"/>
        <v>0</v>
      </c>
      <c r="M57" s="321">
        <f t="shared" si="29"/>
        <v>0</v>
      </c>
      <c r="N57" s="321" t="str">
        <f t="shared" si="30"/>
        <v/>
      </c>
      <c r="O57" s="321" t="str">
        <f t="shared" si="31"/>
        <v/>
      </c>
      <c r="P57" s="321" t="str">
        <f t="shared" si="32"/>
        <v/>
      </c>
      <c r="Q57" s="214" t="str">
        <f t="shared" si="4"/>
        <v/>
      </c>
      <c r="R57" s="141"/>
      <c r="S57" s="211"/>
      <c r="T57" s="346" t="str">
        <f t="shared" si="5"/>
        <v/>
      </c>
      <c r="U57" s="153" t="str">
        <f t="shared" si="6"/>
        <v/>
      </c>
      <c r="V57" s="153" t="str">
        <f t="shared" si="7"/>
        <v/>
      </c>
      <c r="W57" s="153" t="str">
        <f t="shared" si="8"/>
        <v/>
      </c>
      <c r="X57" s="153" t="str">
        <f t="shared" si="9"/>
        <v/>
      </c>
      <c r="Y57" s="141"/>
      <c r="Z57" s="211"/>
      <c r="AA57" s="361" t="str">
        <f t="shared" si="10"/>
        <v/>
      </c>
      <c r="AB57" s="153" t="str">
        <f t="shared" si="11"/>
        <v/>
      </c>
      <c r="AC57" s="153" t="str">
        <f t="shared" si="12"/>
        <v/>
      </c>
      <c r="AD57" s="153" t="str">
        <f t="shared" si="13"/>
        <v/>
      </c>
      <c r="AE57" s="153" t="str">
        <f t="shared" si="14"/>
        <v/>
      </c>
      <c r="AF57" s="213" t="str">
        <f t="shared" si="15"/>
        <v/>
      </c>
      <c r="AG57" s="141"/>
      <c r="AH57" s="211"/>
      <c r="AI57" s="346" t="str">
        <f t="shared" si="16"/>
        <v/>
      </c>
      <c r="AJ57" s="153" t="str">
        <f t="shared" si="17"/>
        <v/>
      </c>
      <c r="AK57" s="153" t="str">
        <f t="shared" si="18"/>
        <v/>
      </c>
      <c r="AL57" s="153" t="str">
        <f t="shared" si="19"/>
        <v/>
      </c>
      <c r="AM57" s="141"/>
      <c r="AN57" s="211"/>
      <c r="AO57" s="346" t="str">
        <f t="shared" si="20"/>
        <v/>
      </c>
      <c r="AP57" s="153" t="str">
        <f t="shared" si="21"/>
        <v/>
      </c>
      <c r="AQ57" s="153" t="str">
        <f t="shared" si="22"/>
        <v/>
      </c>
      <c r="AR57" s="153" t="str">
        <f t="shared" si="23"/>
        <v/>
      </c>
      <c r="AS57" s="141"/>
      <c r="AT57" s="211"/>
      <c r="AU57" s="346" t="str">
        <f t="shared" si="24"/>
        <v/>
      </c>
      <c r="AV57" s="153" t="str">
        <f t="shared" si="25"/>
        <v/>
      </c>
      <c r="AW57" s="153" t="str">
        <f t="shared" si="26"/>
        <v/>
      </c>
      <c r="AX57" s="153" t="str">
        <f t="shared" si="27"/>
        <v/>
      </c>
    </row>
    <row r="58" spans="1:50" ht="29.45" customHeight="1" x14ac:dyDescent="0.25">
      <c r="A58" s="354" t="str">
        <f>'N-Bedarf AL §13a'!A58</f>
        <v/>
      </c>
      <c r="B58" s="354" t="str">
        <f>IF('N-Bedarf AL §13a'!B58="","",'N-Bedarf AL §13a'!B58)</f>
        <v/>
      </c>
      <c r="C58" s="305" t="str">
        <f>IF('N-Bedarf AL §13a'!D58="","",'N-Bedarf AL §13a'!D58)</f>
        <v/>
      </c>
      <c r="D58" s="32" t="str">
        <f>IF('N-Bedarf AL §13a'!C58="","",'N-Bedarf AL §13a'!C58)</f>
        <v/>
      </c>
      <c r="E58" s="32" t="str">
        <f>IF('N-Bedarf AL §13a'!AD58="",'N-Bedarf AL §13a'!AB58,'N-Bedarf AL §13a'!AD58)</f>
        <v/>
      </c>
      <c r="F58" s="32" t="str">
        <f>IF('P-Bedarf AL §13a'!V60="","",'P-Bedarf AL §13a'!V60)</f>
        <v/>
      </c>
      <c r="G58" s="32" t="str">
        <f>IF('P-Bedarf AL §13a'!Z60="","",'P-Bedarf AL §13a'!Z60)</f>
        <v/>
      </c>
      <c r="H58" s="345" t="str">
        <f t="shared" si="0"/>
        <v/>
      </c>
      <c r="I58" s="345" t="str">
        <f t="shared" si="1"/>
        <v/>
      </c>
      <c r="J58" s="345" t="str">
        <f t="shared" si="2"/>
        <v/>
      </c>
      <c r="K58" s="321">
        <f t="shared" si="3"/>
        <v>0</v>
      </c>
      <c r="L58" s="321">
        <f t="shared" si="28"/>
        <v>0</v>
      </c>
      <c r="M58" s="321">
        <f t="shared" si="29"/>
        <v>0</v>
      </c>
      <c r="N58" s="321" t="str">
        <f t="shared" si="30"/>
        <v/>
      </c>
      <c r="O58" s="321" t="str">
        <f t="shared" si="31"/>
        <v/>
      </c>
      <c r="P58" s="321" t="str">
        <f t="shared" si="32"/>
        <v/>
      </c>
      <c r="Q58" s="214" t="str">
        <f t="shared" si="4"/>
        <v/>
      </c>
      <c r="R58" s="141"/>
      <c r="S58" s="211"/>
      <c r="T58" s="346" t="str">
        <f t="shared" si="5"/>
        <v/>
      </c>
      <c r="U58" s="153" t="str">
        <f t="shared" si="6"/>
        <v/>
      </c>
      <c r="V58" s="153" t="str">
        <f t="shared" si="7"/>
        <v/>
      </c>
      <c r="W58" s="153" t="str">
        <f t="shared" si="8"/>
        <v/>
      </c>
      <c r="X58" s="153" t="str">
        <f t="shared" si="9"/>
        <v/>
      </c>
      <c r="Y58" s="141"/>
      <c r="Z58" s="211"/>
      <c r="AA58" s="361" t="str">
        <f t="shared" si="10"/>
        <v/>
      </c>
      <c r="AB58" s="153" t="str">
        <f t="shared" si="11"/>
        <v/>
      </c>
      <c r="AC58" s="153" t="str">
        <f t="shared" si="12"/>
        <v/>
      </c>
      <c r="AD58" s="153" t="str">
        <f t="shared" si="13"/>
        <v/>
      </c>
      <c r="AE58" s="153" t="str">
        <f t="shared" si="14"/>
        <v/>
      </c>
      <c r="AF58" s="213" t="str">
        <f t="shared" si="15"/>
        <v/>
      </c>
      <c r="AG58" s="141"/>
      <c r="AH58" s="211"/>
      <c r="AI58" s="346" t="str">
        <f t="shared" si="16"/>
        <v/>
      </c>
      <c r="AJ58" s="153" t="str">
        <f t="shared" si="17"/>
        <v/>
      </c>
      <c r="AK58" s="153" t="str">
        <f t="shared" si="18"/>
        <v/>
      </c>
      <c r="AL58" s="153" t="str">
        <f t="shared" si="19"/>
        <v/>
      </c>
      <c r="AM58" s="141"/>
      <c r="AN58" s="211"/>
      <c r="AO58" s="346" t="str">
        <f t="shared" si="20"/>
        <v/>
      </c>
      <c r="AP58" s="153" t="str">
        <f t="shared" si="21"/>
        <v/>
      </c>
      <c r="AQ58" s="153" t="str">
        <f t="shared" si="22"/>
        <v/>
      </c>
      <c r="AR58" s="153" t="str">
        <f t="shared" si="23"/>
        <v/>
      </c>
      <c r="AS58" s="141"/>
      <c r="AT58" s="211"/>
      <c r="AU58" s="346" t="str">
        <f t="shared" si="24"/>
        <v/>
      </c>
      <c r="AV58" s="153" t="str">
        <f t="shared" si="25"/>
        <v/>
      </c>
      <c r="AW58" s="153" t="str">
        <f t="shared" si="26"/>
        <v/>
      </c>
      <c r="AX58" s="153" t="str">
        <f t="shared" si="27"/>
        <v/>
      </c>
    </row>
    <row r="59" spans="1:50" ht="29.45" customHeight="1" x14ac:dyDescent="0.25">
      <c r="A59" s="354" t="str">
        <f>'N-Bedarf AL §13a'!A59</f>
        <v/>
      </c>
      <c r="B59" s="354" t="str">
        <f>IF('N-Bedarf AL §13a'!B59="","",'N-Bedarf AL §13a'!B59)</f>
        <v/>
      </c>
      <c r="C59" s="305" t="str">
        <f>IF('N-Bedarf AL §13a'!D59="","",'N-Bedarf AL §13a'!D59)</f>
        <v/>
      </c>
      <c r="D59" s="32" t="str">
        <f>IF('N-Bedarf AL §13a'!C59="","",'N-Bedarf AL §13a'!C59)</f>
        <v/>
      </c>
      <c r="E59" s="32" t="str">
        <f>IF('N-Bedarf AL §13a'!AD59="",'N-Bedarf AL §13a'!AB59,'N-Bedarf AL §13a'!AD59)</f>
        <v/>
      </c>
      <c r="F59" s="32" t="str">
        <f>IF('P-Bedarf AL §13a'!V61="","",'P-Bedarf AL §13a'!V61)</f>
        <v/>
      </c>
      <c r="G59" s="32" t="str">
        <f>IF('P-Bedarf AL §13a'!Z61="","",'P-Bedarf AL §13a'!Z61)</f>
        <v/>
      </c>
      <c r="H59" s="345" t="str">
        <f t="shared" si="0"/>
        <v/>
      </c>
      <c r="I59" s="345" t="str">
        <f t="shared" si="1"/>
        <v/>
      </c>
      <c r="J59" s="345" t="str">
        <f t="shared" si="2"/>
        <v/>
      </c>
      <c r="K59" s="321">
        <f t="shared" si="3"/>
        <v>0</v>
      </c>
      <c r="L59" s="321">
        <f t="shared" si="28"/>
        <v>0</v>
      </c>
      <c r="M59" s="321">
        <f t="shared" si="29"/>
        <v>0</v>
      </c>
      <c r="N59" s="321" t="str">
        <f t="shared" si="30"/>
        <v/>
      </c>
      <c r="O59" s="321" t="str">
        <f t="shared" si="31"/>
        <v/>
      </c>
      <c r="P59" s="321" t="str">
        <f t="shared" si="32"/>
        <v/>
      </c>
      <c r="Q59" s="214" t="str">
        <f t="shared" si="4"/>
        <v/>
      </c>
      <c r="R59" s="141"/>
      <c r="S59" s="211"/>
      <c r="T59" s="346" t="str">
        <f t="shared" si="5"/>
        <v/>
      </c>
      <c r="U59" s="153" t="str">
        <f t="shared" si="6"/>
        <v/>
      </c>
      <c r="V59" s="153" t="str">
        <f t="shared" si="7"/>
        <v/>
      </c>
      <c r="W59" s="153" t="str">
        <f t="shared" si="8"/>
        <v/>
      </c>
      <c r="X59" s="153" t="str">
        <f t="shared" si="9"/>
        <v/>
      </c>
      <c r="Y59" s="141"/>
      <c r="Z59" s="211"/>
      <c r="AA59" s="361" t="str">
        <f t="shared" si="10"/>
        <v/>
      </c>
      <c r="AB59" s="153" t="str">
        <f t="shared" si="11"/>
        <v/>
      </c>
      <c r="AC59" s="153" t="str">
        <f t="shared" si="12"/>
        <v/>
      </c>
      <c r="AD59" s="153" t="str">
        <f t="shared" si="13"/>
        <v/>
      </c>
      <c r="AE59" s="153" t="str">
        <f t="shared" si="14"/>
        <v/>
      </c>
      <c r="AF59" s="213" t="str">
        <f t="shared" si="15"/>
        <v/>
      </c>
      <c r="AG59" s="141"/>
      <c r="AH59" s="211"/>
      <c r="AI59" s="346" t="str">
        <f t="shared" si="16"/>
        <v/>
      </c>
      <c r="AJ59" s="153" t="str">
        <f t="shared" si="17"/>
        <v/>
      </c>
      <c r="AK59" s="153" t="str">
        <f t="shared" si="18"/>
        <v/>
      </c>
      <c r="AL59" s="153" t="str">
        <f t="shared" si="19"/>
        <v/>
      </c>
      <c r="AM59" s="141"/>
      <c r="AN59" s="211"/>
      <c r="AO59" s="346" t="str">
        <f t="shared" si="20"/>
        <v/>
      </c>
      <c r="AP59" s="153" t="str">
        <f t="shared" si="21"/>
        <v/>
      </c>
      <c r="AQ59" s="153" t="str">
        <f t="shared" si="22"/>
        <v/>
      </c>
      <c r="AR59" s="153" t="str">
        <f t="shared" si="23"/>
        <v/>
      </c>
      <c r="AS59" s="141"/>
      <c r="AT59" s="211"/>
      <c r="AU59" s="346" t="str">
        <f t="shared" si="24"/>
        <v/>
      </c>
      <c r="AV59" s="153" t="str">
        <f t="shared" si="25"/>
        <v/>
      </c>
      <c r="AW59" s="153" t="str">
        <f t="shared" si="26"/>
        <v/>
      </c>
      <c r="AX59" s="153" t="str">
        <f t="shared" si="27"/>
        <v/>
      </c>
    </row>
    <row r="60" spans="1:50" ht="29.45" customHeight="1" x14ac:dyDescent="0.25">
      <c r="A60" s="354" t="str">
        <f>'N-Bedarf AL §13a'!A60</f>
        <v/>
      </c>
      <c r="B60" s="354" t="str">
        <f>IF('N-Bedarf AL §13a'!B60="","",'N-Bedarf AL §13a'!B60)</f>
        <v/>
      </c>
      <c r="C60" s="305" t="str">
        <f>IF('N-Bedarf AL §13a'!D60="","",'N-Bedarf AL §13a'!D60)</f>
        <v/>
      </c>
      <c r="D60" s="32" t="str">
        <f>IF('N-Bedarf AL §13a'!C60="","",'N-Bedarf AL §13a'!C60)</f>
        <v/>
      </c>
      <c r="E60" s="32" t="str">
        <f>IF('N-Bedarf AL §13a'!AD60="",'N-Bedarf AL §13a'!AB60,'N-Bedarf AL §13a'!AD60)</f>
        <v/>
      </c>
      <c r="F60" s="32" t="str">
        <f>IF('P-Bedarf AL §13a'!V62="","",'P-Bedarf AL §13a'!V62)</f>
        <v/>
      </c>
      <c r="G60" s="32" t="str">
        <f>IF('P-Bedarf AL §13a'!Z62="","",'P-Bedarf AL §13a'!Z62)</f>
        <v/>
      </c>
      <c r="H60" s="345" t="str">
        <f t="shared" si="0"/>
        <v/>
      </c>
      <c r="I60" s="345" t="str">
        <f t="shared" si="1"/>
        <v/>
      </c>
      <c r="J60" s="345" t="str">
        <f t="shared" si="2"/>
        <v/>
      </c>
      <c r="K60" s="321">
        <f t="shared" si="3"/>
        <v>0</v>
      </c>
      <c r="L60" s="321">
        <f t="shared" si="28"/>
        <v>0</v>
      </c>
      <c r="M60" s="321">
        <f t="shared" si="29"/>
        <v>0</v>
      </c>
      <c r="N60" s="321" t="str">
        <f t="shared" si="30"/>
        <v/>
      </c>
      <c r="O60" s="321" t="str">
        <f t="shared" si="31"/>
        <v/>
      </c>
      <c r="P60" s="321" t="str">
        <f t="shared" si="32"/>
        <v/>
      </c>
      <c r="Q60" s="214" t="str">
        <f t="shared" si="4"/>
        <v/>
      </c>
      <c r="R60" s="141"/>
      <c r="S60" s="211"/>
      <c r="T60" s="346" t="str">
        <f t="shared" si="5"/>
        <v/>
      </c>
      <c r="U60" s="153" t="str">
        <f t="shared" si="6"/>
        <v/>
      </c>
      <c r="V60" s="153" t="str">
        <f t="shared" si="7"/>
        <v/>
      </c>
      <c r="W60" s="153" t="str">
        <f t="shared" si="8"/>
        <v/>
      </c>
      <c r="X60" s="153" t="str">
        <f t="shared" si="9"/>
        <v/>
      </c>
      <c r="Y60" s="141"/>
      <c r="Z60" s="211"/>
      <c r="AA60" s="361" t="str">
        <f t="shared" si="10"/>
        <v/>
      </c>
      <c r="AB60" s="153" t="str">
        <f t="shared" si="11"/>
        <v/>
      </c>
      <c r="AC60" s="153" t="str">
        <f t="shared" si="12"/>
        <v/>
      </c>
      <c r="AD60" s="153" t="str">
        <f t="shared" si="13"/>
        <v/>
      </c>
      <c r="AE60" s="153" t="str">
        <f t="shared" si="14"/>
        <v/>
      </c>
      <c r="AF60" s="213" t="str">
        <f t="shared" si="15"/>
        <v/>
      </c>
      <c r="AG60" s="141"/>
      <c r="AH60" s="211"/>
      <c r="AI60" s="346" t="str">
        <f t="shared" si="16"/>
        <v/>
      </c>
      <c r="AJ60" s="153" t="str">
        <f t="shared" si="17"/>
        <v/>
      </c>
      <c r="AK60" s="153" t="str">
        <f t="shared" si="18"/>
        <v/>
      </c>
      <c r="AL60" s="153" t="str">
        <f t="shared" si="19"/>
        <v/>
      </c>
      <c r="AM60" s="141"/>
      <c r="AN60" s="211"/>
      <c r="AO60" s="346" t="str">
        <f t="shared" si="20"/>
        <v/>
      </c>
      <c r="AP60" s="153" t="str">
        <f t="shared" si="21"/>
        <v/>
      </c>
      <c r="AQ60" s="153" t="str">
        <f t="shared" si="22"/>
        <v/>
      </c>
      <c r="AR60" s="153" t="str">
        <f t="shared" si="23"/>
        <v/>
      </c>
      <c r="AS60" s="141"/>
      <c r="AT60" s="211"/>
      <c r="AU60" s="346" t="str">
        <f t="shared" si="24"/>
        <v/>
      </c>
      <c r="AV60" s="153" t="str">
        <f t="shared" si="25"/>
        <v/>
      </c>
      <c r="AW60" s="153" t="str">
        <f t="shared" si="26"/>
        <v/>
      </c>
      <c r="AX60" s="153" t="str">
        <f t="shared" si="27"/>
        <v/>
      </c>
    </row>
    <row r="61" spans="1:50" ht="29.45" customHeight="1" x14ac:dyDescent="0.25">
      <c r="A61" s="354" t="str">
        <f>'N-Bedarf AL §13a'!A61</f>
        <v/>
      </c>
      <c r="B61" s="354" t="str">
        <f>IF('N-Bedarf AL §13a'!B61="","",'N-Bedarf AL §13a'!B61)</f>
        <v/>
      </c>
      <c r="C61" s="305" t="str">
        <f>IF('N-Bedarf AL §13a'!D61="","",'N-Bedarf AL §13a'!D61)</f>
        <v/>
      </c>
      <c r="D61" s="32" t="str">
        <f>IF('N-Bedarf AL §13a'!C61="","",'N-Bedarf AL §13a'!C61)</f>
        <v/>
      </c>
      <c r="E61" s="32" t="str">
        <f>IF('N-Bedarf AL §13a'!AD61="",'N-Bedarf AL §13a'!AB61,'N-Bedarf AL §13a'!AD61)</f>
        <v/>
      </c>
      <c r="F61" s="32" t="str">
        <f>IF('P-Bedarf AL §13a'!V63="","",'P-Bedarf AL §13a'!V63)</f>
        <v/>
      </c>
      <c r="G61" s="32" t="str">
        <f>IF('P-Bedarf AL §13a'!Z63="","",'P-Bedarf AL §13a'!Z63)</f>
        <v/>
      </c>
      <c r="H61" s="345" t="str">
        <f t="shared" si="0"/>
        <v/>
      </c>
      <c r="I61" s="345" t="str">
        <f t="shared" si="1"/>
        <v/>
      </c>
      <c r="J61" s="345" t="str">
        <f t="shared" si="2"/>
        <v/>
      </c>
      <c r="K61" s="321">
        <f t="shared" si="3"/>
        <v>0</v>
      </c>
      <c r="L61" s="321">
        <f t="shared" si="28"/>
        <v>0</v>
      </c>
      <c r="M61" s="321">
        <f t="shared" si="29"/>
        <v>0</v>
      </c>
      <c r="N61" s="321" t="str">
        <f t="shared" si="30"/>
        <v/>
      </c>
      <c r="O61" s="321" t="str">
        <f t="shared" si="31"/>
        <v/>
      </c>
      <c r="P61" s="321" t="str">
        <f t="shared" si="32"/>
        <v/>
      </c>
      <c r="Q61" s="214" t="str">
        <f t="shared" si="4"/>
        <v/>
      </c>
      <c r="R61" s="141"/>
      <c r="S61" s="211"/>
      <c r="T61" s="346" t="str">
        <f t="shared" si="5"/>
        <v/>
      </c>
      <c r="U61" s="153" t="str">
        <f t="shared" si="6"/>
        <v/>
      </c>
      <c r="V61" s="153" t="str">
        <f t="shared" si="7"/>
        <v/>
      </c>
      <c r="W61" s="153" t="str">
        <f t="shared" si="8"/>
        <v/>
      </c>
      <c r="X61" s="153" t="str">
        <f t="shared" si="9"/>
        <v/>
      </c>
      <c r="Y61" s="141"/>
      <c r="Z61" s="211"/>
      <c r="AA61" s="361" t="str">
        <f t="shared" si="10"/>
        <v/>
      </c>
      <c r="AB61" s="153" t="str">
        <f t="shared" si="11"/>
        <v/>
      </c>
      <c r="AC61" s="153" t="str">
        <f t="shared" si="12"/>
        <v/>
      </c>
      <c r="AD61" s="153" t="str">
        <f t="shared" si="13"/>
        <v/>
      </c>
      <c r="AE61" s="153" t="str">
        <f t="shared" si="14"/>
        <v/>
      </c>
      <c r="AF61" s="213" t="str">
        <f t="shared" si="15"/>
        <v/>
      </c>
      <c r="AG61" s="141"/>
      <c r="AH61" s="211"/>
      <c r="AI61" s="346" t="str">
        <f t="shared" si="16"/>
        <v/>
      </c>
      <c r="AJ61" s="153" t="str">
        <f t="shared" si="17"/>
        <v/>
      </c>
      <c r="AK61" s="153" t="str">
        <f t="shared" si="18"/>
        <v/>
      </c>
      <c r="AL61" s="153" t="str">
        <f t="shared" si="19"/>
        <v/>
      </c>
      <c r="AM61" s="141"/>
      <c r="AN61" s="211"/>
      <c r="AO61" s="346" t="str">
        <f t="shared" si="20"/>
        <v/>
      </c>
      <c r="AP61" s="153" t="str">
        <f t="shared" si="21"/>
        <v/>
      </c>
      <c r="AQ61" s="153" t="str">
        <f t="shared" si="22"/>
        <v/>
      </c>
      <c r="AR61" s="153" t="str">
        <f t="shared" si="23"/>
        <v/>
      </c>
      <c r="AS61" s="141"/>
      <c r="AT61" s="211"/>
      <c r="AU61" s="346" t="str">
        <f t="shared" si="24"/>
        <v/>
      </c>
      <c r="AV61" s="153" t="str">
        <f t="shared" si="25"/>
        <v/>
      </c>
      <c r="AW61" s="153" t="str">
        <f t="shared" si="26"/>
        <v/>
      </c>
      <c r="AX61" s="153" t="str">
        <f t="shared" si="27"/>
        <v/>
      </c>
    </row>
    <row r="62" spans="1:50" ht="29.45" customHeight="1" x14ac:dyDescent="0.25">
      <c r="A62" s="354" t="str">
        <f>'N-Bedarf AL §13a'!A62</f>
        <v/>
      </c>
      <c r="B62" s="354" t="str">
        <f>IF('N-Bedarf AL §13a'!B62="","",'N-Bedarf AL §13a'!B62)</f>
        <v/>
      </c>
      <c r="C62" s="305" t="str">
        <f>IF('N-Bedarf AL §13a'!D62="","",'N-Bedarf AL §13a'!D62)</f>
        <v/>
      </c>
      <c r="D62" s="32" t="str">
        <f>IF('N-Bedarf AL §13a'!C62="","",'N-Bedarf AL §13a'!C62)</f>
        <v/>
      </c>
      <c r="E62" s="32" t="str">
        <f>IF('N-Bedarf AL §13a'!AD62="",'N-Bedarf AL §13a'!AB62,'N-Bedarf AL §13a'!AD62)</f>
        <v/>
      </c>
      <c r="F62" s="32" t="str">
        <f>IF('P-Bedarf AL §13a'!V64="","",'P-Bedarf AL §13a'!V64)</f>
        <v/>
      </c>
      <c r="G62" s="32" t="str">
        <f>IF('P-Bedarf AL §13a'!Z64="","",'P-Bedarf AL §13a'!Z64)</f>
        <v/>
      </c>
      <c r="H62" s="345" t="str">
        <f t="shared" si="0"/>
        <v/>
      </c>
      <c r="I62" s="345" t="str">
        <f t="shared" si="1"/>
        <v/>
      </c>
      <c r="J62" s="345" t="str">
        <f t="shared" si="2"/>
        <v/>
      </c>
      <c r="K62" s="321">
        <f t="shared" si="3"/>
        <v>0</v>
      </c>
      <c r="L62" s="321">
        <f t="shared" si="28"/>
        <v>0</v>
      </c>
      <c r="M62" s="321">
        <f t="shared" si="29"/>
        <v>0</v>
      </c>
      <c r="N62" s="321" t="str">
        <f t="shared" si="30"/>
        <v/>
      </c>
      <c r="O62" s="321" t="str">
        <f t="shared" si="31"/>
        <v/>
      </c>
      <c r="P62" s="321" t="str">
        <f t="shared" si="32"/>
        <v/>
      </c>
      <c r="Q62" s="214" t="str">
        <f t="shared" si="4"/>
        <v/>
      </c>
      <c r="R62" s="141"/>
      <c r="S62" s="211"/>
      <c r="T62" s="346" t="str">
        <f t="shared" si="5"/>
        <v/>
      </c>
      <c r="U62" s="153" t="str">
        <f t="shared" si="6"/>
        <v/>
      </c>
      <c r="V62" s="153" t="str">
        <f t="shared" si="7"/>
        <v/>
      </c>
      <c r="W62" s="153" t="str">
        <f t="shared" si="8"/>
        <v/>
      </c>
      <c r="X62" s="153" t="str">
        <f t="shared" si="9"/>
        <v/>
      </c>
      <c r="Y62" s="141"/>
      <c r="Z62" s="211"/>
      <c r="AA62" s="361" t="str">
        <f t="shared" si="10"/>
        <v/>
      </c>
      <c r="AB62" s="153" t="str">
        <f t="shared" si="11"/>
        <v/>
      </c>
      <c r="AC62" s="153" t="str">
        <f t="shared" si="12"/>
        <v/>
      </c>
      <c r="AD62" s="153" t="str">
        <f t="shared" si="13"/>
        <v/>
      </c>
      <c r="AE62" s="153" t="str">
        <f t="shared" si="14"/>
        <v/>
      </c>
      <c r="AF62" s="213" t="str">
        <f t="shared" si="15"/>
        <v/>
      </c>
      <c r="AG62" s="141"/>
      <c r="AH62" s="211"/>
      <c r="AI62" s="346" t="str">
        <f t="shared" si="16"/>
        <v/>
      </c>
      <c r="AJ62" s="153" t="str">
        <f t="shared" si="17"/>
        <v/>
      </c>
      <c r="AK62" s="153" t="str">
        <f t="shared" si="18"/>
        <v/>
      </c>
      <c r="AL62" s="153" t="str">
        <f t="shared" si="19"/>
        <v/>
      </c>
      <c r="AM62" s="141"/>
      <c r="AN62" s="211"/>
      <c r="AO62" s="346" t="str">
        <f t="shared" si="20"/>
        <v/>
      </c>
      <c r="AP62" s="153" t="str">
        <f t="shared" si="21"/>
        <v/>
      </c>
      <c r="AQ62" s="153" t="str">
        <f t="shared" si="22"/>
        <v/>
      </c>
      <c r="AR62" s="153" t="str">
        <f t="shared" si="23"/>
        <v/>
      </c>
      <c r="AS62" s="141"/>
      <c r="AT62" s="211"/>
      <c r="AU62" s="346" t="str">
        <f t="shared" si="24"/>
        <v/>
      </c>
      <c r="AV62" s="153" t="str">
        <f t="shared" si="25"/>
        <v/>
      </c>
      <c r="AW62" s="153" t="str">
        <f t="shared" si="26"/>
        <v/>
      </c>
      <c r="AX62" s="153" t="str">
        <f t="shared" si="27"/>
        <v/>
      </c>
    </row>
    <row r="63" spans="1:50" ht="29.45" customHeight="1" x14ac:dyDescent="0.25">
      <c r="A63" s="354" t="str">
        <f>'N-Bedarf AL §13a'!A63</f>
        <v/>
      </c>
      <c r="B63" s="354" t="str">
        <f>IF('N-Bedarf AL §13a'!B63="","",'N-Bedarf AL §13a'!B63)</f>
        <v/>
      </c>
      <c r="C63" s="305" t="str">
        <f>IF('N-Bedarf AL §13a'!D63="","",'N-Bedarf AL §13a'!D63)</f>
        <v/>
      </c>
      <c r="D63" s="32" t="str">
        <f>IF('N-Bedarf AL §13a'!C63="","",'N-Bedarf AL §13a'!C63)</f>
        <v/>
      </c>
      <c r="E63" s="32" t="str">
        <f>IF('N-Bedarf AL §13a'!AD63="",'N-Bedarf AL §13a'!AB63,'N-Bedarf AL §13a'!AD63)</f>
        <v/>
      </c>
      <c r="F63" s="32" t="str">
        <f>IF('P-Bedarf AL §13a'!V65="","",'P-Bedarf AL §13a'!V65)</f>
        <v/>
      </c>
      <c r="G63" s="32" t="str">
        <f>IF('P-Bedarf AL §13a'!Z65="","",'P-Bedarf AL §13a'!Z65)</f>
        <v/>
      </c>
      <c r="H63" s="345" t="str">
        <f t="shared" si="0"/>
        <v/>
      </c>
      <c r="I63" s="345" t="str">
        <f t="shared" si="1"/>
        <v/>
      </c>
      <c r="J63" s="345" t="str">
        <f t="shared" si="2"/>
        <v/>
      </c>
      <c r="K63" s="321">
        <f t="shared" si="3"/>
        <v>0</v>
      </c>
      <c r="L63" s="321">
        <f t="shared" si="28"/>
        <v>0</v>
      </c>
      <c r="M63" s="321">
        <f t="shared" si="29"/>
        <v>0</v>
      </c>
      <c r="N63" s="321" t="str">
        <f t="shared" si="30"/>
        <v/>
      </c>
      <c r="O63" s="321" t="str">
        <f t="shared" si="31"/>
        <v/>
      </c>
      <c r="P63" s="321" t="str">
        <f t="shared" si="32"/>
        <v/>
      </c>
      <c r="Q63" s="214" t="str">
        <f t="shared" si="4"/>
        <v/>
      </c>
      <c r="R63" s="141"/>
      <c r="S63" s="211"/>
      <c r="T63" s="346" t="str">
        <f t="shared" si="5"/>
        <v/>
      </c>
      <c r="U63" s="153" t="str">
        <f t="shared" si="6"/>
        <v/>
      </c>
      <c r="V63" s="153" t="str">
        <f t="shared" si="7"/>
        <v/>
      </c>
      <c r="W63" s="153" t="str">
        <f t="shared" si="8"/>
        <v/>
      </c>
      <c r="X63" s="153" t="str">
        <f t="shared" si="9"/>
        <v/>
      </c>
      <c r="Y63" s="141"/>
      <c r="Z63" s="211"/>
      <c r="AA63" s="361" t="str">
        <f t="shared" si="10"/>
        <v/>
      </c>
      <c r="AB63" s="153" t="str">
        <f t="shared" si="11"/>
        <v/>
      </c>
      <c r="AC63" s="153" t="str">
        <f t="shared" si="12"/>
        <v/>
      </c>
      <c r="AD63" s="153" t="str">
        <f t="shared" si="13"/>
        <v/>
      </c>
      <c r="AE63" s="153" t="str">
        <f t="shared" si="14"/>
        <v/>
      </c>
      <c r="AF63" s="213" t="str">
        <f t="shared" si="15"/>
        <v/>
      </c>
      <c r="AG63" s="141"/>
      <c r="AH63" s="211"/>
      <c r="AI63" s="346" t="str">
        <f t="shared" si="16"/>
        <v/>
      </c>
      <c r="AJ63" s="153" t="str">
        <f t="shared" si="17"/>
        <v/>
      </c>
      <c r="AK63" s="153" t="str">
        <f t="shared" si="18"/>
        <v/>
      </c>
      <c r="AL63" s="153" t="str">
        <f t="shared" si="19"/>
        <v/>
      </c>
      <c r="AM63" s="141"/>
      <c r="AN63" s="211"/>
      <c r="AO63" s="346" t="str">
        <f t="shared" si="20"/>
        <v/>
      </c>
      <c r="AP63" s="153" t="str">
        <f t="shared" si="21"/>
        <v/>
      </c>
      <c r="AQ63" s="153" t="str">
        <f t="shared" si="22"/>
        <v/>
      </c>
      <c r="AR63" s="153" t="str">
        <f t="shared" si="23"/>
        <v/>
      </c>
      <c r="AS63" s="141"/>
      <c r="AT63" s="211"/>
      <c r="AU63" s="346" t="str">
        <f t="shared" si="24"/>
        <v/>
      </c>
      <c r="AV63" s="153" t="str">
        <f t="shared" si="25"/>
        <v/>
      </c>
      <c r="AW63" s="153" t="str">
        <f t="shared" si="26"/>
        <v/>
      </c>
      <c r="AX63" s="153" t="str">
        <f t="shared" si="27"/>
        <v/>
      </c>
    </row>
    <row r="64" spans="1:50" ht="29.45" customHeight="1" x14ac:dyDescent="0.25">
      <c r="A64" s="354" t="str">
        <f>'N-Bedarf AL §13a'!A64</f>
        <v/>
      </c>
      <c r="B64" s="354" t="str">
        <f>IF('N-Bedarf AL §13a'!B64="","",'N-Bedarf AL §13a'!B64)</f>
        <v/>
      </c>
      <c r="C64" s="305" t="str">
        <f>IF('N-Bedarf AL §13a'!D64="","",'N-Bedarf AL §13a'!D64)</f>
        <v/>
      </c>
      <c r="D64" s="32" t="str">
        <f>IF('N-Bedarf AL §13a'!C64="","",'N-Bedarf AL §13a'!C64)</f>
        <v/>
      </c>
      <c r="E64" s="32" t="str">
        <f>IF('N-Bedarf AL §13a'!AD64="",'N-Bedarf AL §13a'!AB64,'N-Bedarf AL §13a'!AD64)</f>
        <v/>
      </c>
      <c r="F64" s="32" t="str">
        <f>IF('P-Bedarf AL §13a'!V66="","",'P-Bedarf AL §13a'!V66)</f>
        <v/>
      </c>
      <c r="G64" s="32" t="str">
        <f>IF('P-Bedarf AL §13a'!Z66="","",'P-Bedarf AL §13a'!Z66)</f>
        <v/>
      </c>
      <c r="H64" s="345" t="str">
        <f t="shared" si="0"/>
        <v/>
      </c>
      <c r="I64" s="345" t="str">
        <f t="shared" si="1"/>
        <v/>
      </c>
      <c r="J64" s="345" t="str">
        <f t="shared" si="2"/>
        <v/>
      </c>
      <c r="K64" s="321">
        <f t="shared" si="3"/>
        <v>0</v>
      </c>
      <c r="L64" s="321">
        <f t="shared" si="28"/>
        <v>0</v>
      </c>
      <c r="M64" s="321">
        <f t="shared" si="29"/>
        <v>0</v>
      </c>
      <c r="N64" s="321" t="str">
        <f t="shared" si="30"/>
        <v/>
      </c>
      <c r="O64" s="321" t="str">
        <f t="shared" si="31"/>
        <v/>
      </c>
      <c r="P64" s="321" t="str">
        <f t="shared" si="32"/>
        <v/>
      </c>
      <c r="Q64" s="214" t="str">
        <f t="shared" si="4"/>
        <v/>
      </c>
      <c r="R64" s="141"/>
      <c r="S64" s="211"/>
      <c r="T64" s="346" t="str">
        <f t="shared" si="5"/>
        <v/>
      </c>
      <c r="U64" s="153" t="str">
        <f t="shared" si="6"/>
        <v/>
      </c>
      <c r="V64" s="153" t="str">
        <f t="shared" si="7"/>
        <v/>
      </c>
      <c r="W64" s="153" t="str">
        <f t="shared" si="8"/>
        <v/>
      </c>
      <c r="X64" s="153" t="str">
        <f t="shared" si="9"/>
        <v/>
      </c>
      <c r="Y64" s="141"/>
      <c r="Z64" s="211"/>
      <c r="AA64" s="361" t="str">
        <f t="shared" si="10"/>
        <v/>
      </c>
      <c r="AB64" s="153" t="str">
        <f t="shared" si="11"/>
        <v/>
      </c>
      <c r="AC64" s="153" t="str">
        <f t="shared" si="12"/>
        <v/>
      </c>
      <c r="AD64" s="153" t="str">
        <f t="shared" si="13"/>
        <v/>
      </c>
      <c r="AE64" s="153" t="str">
        <f t="shared" si="14"/>
        <v/>
      </c>
      <c r="AF64" s="213" t="str">
        <f t="shared" si="15"/>
        <v/>
      </c>
      <c r="AG64" s="141"/>
      <c r="AH64" s="211"/>
      <c r="AI64" s="346" t="str">
        <f t="shared" si="16"/>
        <v/>
      </c>
      <c r="AJ64" s="153" t="str">
        <f t="shared" si="17"/>
        <v/>
      </c>
      <c r="AK64" s="153" t="str">
        <f t="shared" si="18"/>
        <v/>
      </c>
      <c r="AL64" s="153" t="str">
        <f t="shared" si="19"/>
        <v/>
      </c>
      <c r="AM64" s="141"/>
      <c r="AN64" s="211"/>
      <c r="AO64" s="346" t="str">
        <f t="shared" si="20"/>
        <v/>
      </c>
      <c r="AP64" s="153" t="str">
        <f t="shared" si="21"/>
        <v/>
      </c>
      <c r="AQ64" s="153" t="str">
        <f t="shared" si="22"/>
        <v/>
      </c>
      <c r="AR64" s="153" t="str">
        <f t="shared" si="23"/>
        <v/>
      </c>
      <c r="AS64" s="141"/>
      <c r="AT64" s="211"/>
      <c r="AU64" s="346" t="str">
        <f t="shared" si="24"/>
        <v/>
      </c>
      <c r="AV64" s="153" t="str">
        <f t="shared" si="25"/>
        <v/>
      </c>
      <c r="AW64" s="153" t="str">
        <f t="shared" si="26"/>
        <v/>
      </c>
      <c r="AX64" s="153" t="str">
        <f t="shared" si="27"/>
        <v/>
      </c>
    </row>
    <row r="65" spans="1:50" ht="29.45" customHeight="1" x14ac:dyDescent="0.25">
      <c r="A65" s="354" t="str">
        <f>'N-Bedarf AL §13a'!A65</f>
        <v/>
      </c>
      <c r="B65" s="354" t="str">
        <f>IF('N-Bedarf AL §13a'!B65="","",'N-Bedarf AL §13a'!B65)</f>
        <v/>
      </c>
      <c r="C65" s="305" t="str">
        <f>IF('N-Bedarf AL §13a'!D65="","",'N-Bedarf AL §13a'!D65)</f>
        <v/>
      </c>
      <c r="D65" s="32" t="str">
        <f>IF('N-Bedarf AL §13a'!C65="","",'N-Bedarf AL §13a'!C65)</f>
        <v/>
      </c>
      <c r="E65" s="32" t="str">
        <f>IF('N-Bedarf AL §13a'!AD65="",'N-Bedarf AL §13a'!AB65,'N-Bedarf AL §13a'!AD65)</f>
        <v/>
      </c>
      <c r="F65" s="32" t="str">
        <f>IF('P-Bedarf AL §13a'!V67="","",'P-Bedarf AL §13a'!V67)</f>
        <v/>
      </c>
      <c r="G65" s="32" t="str">
        <f>IF('P-Bedarf AL §13a'!Z67="","",'P-Bedarf AL §13a'!Z67)</f>
        <v/>
      </c>
      <c r="H65" s="345" t="str">
        <f t="shared" si="0"/>
        <v/>
      </c>
      <c r="I65" s="345" t="str">
        <f t="shared" si="1"/>
        <v/>
      </c>
      <c r="J65" s="345" t="str">
        <f t="shared" si="2"/>
        <v/>
      </c>
      <c r="K65" s="321">
        <f t="shared" si="3"/>
        <v>0</v>
      </c>
      <c r="L65" s="321">
        <f t="shared" si="28"/>
        <v>0</v>
      </c>
      <c r="M65" s="321">
        <f t="shared" si="29"/>
        <v>0</v>
      </c>
      <c r="N65" s="321" t="str">
        <f t="shared" si="30"/>
        <v/>
      </c>
      <c r="O65" s="321" t="str">
        <f t="shared" si="31"/>
        <v/>
      </c>
      <c r="P65" s="321" t="str">
        <f t="shared" si="32"/>
        <v/>
      </c>
      <c r="Q65" s="214" t="str">
        <f t="shared" si="4"/>
        <v/>
      </c>
      <c r="R65" s="141"/>
      <c r="S65" s="211"/>
      <c r="T65" s="346" t="str">
        <f t="shared" si="5"/>
        <v/>
      </c>
      <c r="U65" s="153" t="str">
        <f t="shared" si="6"/>
        <v/>
      </c>
      <c r="V65" s="153" t="str">
        <f t="shared" si="7"/>
        <v/>
      </c>
      <c r="W65" s="153" t="str">
        <f t="shared" si="8"/>
        <v/>
      </c>
      <c r="X65" s="153" t="str">
        <f t="shared" si="9"/>
        <v/>
      </c>
      <c r="Y65" s="141"/>
      <c r="Z65" s="211"/>
      <c r="AA65" s="361" t="str">
        <f t="shared" si="10"/>
        <v/>
      </c>
      <c r="AB65" s="153" t="str">
        <f t="shared" si="11"/>
        <v/>
      </c>
      <c r="AC65" s="153" t="str">
        <f t="shared" si="12"/>
        <v/>
      </c>
      <c r="AD65" s="153" t="str">
        <f t="shared" si="13"/>
        <v/>
      </c>
      <c r="AE65" s="153" t="str">
        <f t="shared" si="14"/>
        <v/>
      </c>
      <c r="AF65" s="213" t="str">
        <f t="shared" si="15"/>
        <v/>
      </c>
      <c r="AG65" s="141"/>
      <c r="AH65" s="211"/>
      <c r="AI65" s="346" t="str">
        <f t="shared" si="16"/>
        <v/>
      </c>
      <c r="AJ65" s="153" t="str">
        <f t="shared" si="17"/>
        <v/>
      </c>
      <c r="AK65" s="153" t="str">
        <f t="shared" si="18"/>
        <v/>
      </c>
      <c r="AL65" s="153" t="str">
        <f t="shared" si="19"/>
        <v/>
      </c>
      <c r="AM65" s="141"/>
      <c r="AN65" s="211"/>
      <c r="AO65" s="346" t="str">
        <f t="shared" si="20"/>
        <v/>
      </c>
      <c r="AP65" s="153" t="str">
        <f t="shared" si="21"/>
        <v/>
      </c>
      <c r="AQ65" s="153" t="str">
        <f t="shared" si="22"/>
        <v/>
      </c>
      <c r="AR65" s="153" t="str">
        <f t="shared" si="23"/>
        <v/>
      </c>
      <c r="AS65" s="141"/>
      <c r="AT65" s="211"/>
      <c r="AU65" s="346" t="str">
        <f t="shared" si="24"/>
        <v/>
      </c>
      <c r="AV65" s="153" t="str">
        <f t="shared" si="25"/>
        <v/>
      </c>
      <c r="AW65" s="153" t="str">
        <f t="shared" si="26"/>
        <v/>
      </c>
      <c r="AX65" s="153" t="str">
        <f t="shared" si="27"/>
        <v/>
      </c>
    </row>
    <row r="66" spans="1:50" ht="29.45" customHeight="1" x14ac:dyDescent="0.25">
      <c r="A66" s="354" t="str">
        <f>'N-Bedarf AL §13a'!A66</f>
        <v/>
      </c>
      <c r="B66" s="354" t="str">
        <f>IF('N-Bedarf AL §13a'!B66="","",'N-Bedarf AL §13a'!B66)</f>
        <v/>
      </c>
      <c r="C66" s="305" t="str">
        <f>IF('N-Bedarf AL §13a'!D66="","",'N-Bedarf AL §13a'!D66)</f>
        <v/>
      </c>
      <c r="D66" s="32" t="str">
        <f>IF('N-Bedarf AL §13a'!C66="","",'N-Bedarf AL §13a'!C66)</f>
        <v/>
      </c>
      <c r="E66" s="32" t="str">
        <f>IF('N-Bedarf AL §13a'!AD66="",'N-Bedarf AL §13a'!AB66,'N-Bedarf AL §13a'!AD66)</f>
        <v/>
      </c>
      <c r="F66" s="32" t="str">
        <f>IF('P-Bedarf AL §13a'!V68="","",'P-Bedarf AL §13a'!V68)</f>
        <v/>
      </c>
      <c r="G66" s="32" t="str">
        <f>IF('P-Bedarf AL §13a'!Z68="","",'P-Bedarf AL §13a'!Z68)</f>
        <v/>
      </c>
      <c r="H66" s="345" t="str">
        <f t="shared" si="0"/>
        <v/>
      </c>
      <c r="I66" s="345" t="str">
        <f t="shared" si="1"/>
        <v/>
      </c>
      <c r="J66" s="345" t="str">
        <f t="shared" si="2"/>
        <v/>
      </c>
      <c r="K66" s="321">
        <f t="shared" si="3"/>
        <v>0</v>
      </c>
      <c r="L66" s="321">
        <f t="shared" si="28"/>
        <v>0</v>
      </c>
      <c r="M66" s="321">
        <f t="shared" si="29"/>
        <v>0</v>
      </c>
      <c r="N66" s="321" t="str">
        <f t="shared" si="30"/>
        <v/>
      </c>
      <c r="O66" s="321" t="str">
        <f t="shared" si="31"/>
        <v/>
      </c>
      <c r="P66" s="321" t="str">
        <f t="shared" si="32"/>
        <v/>
      </c>
      <c r="Q66" s="214" t="str">
        <f t="shared" si="4"/>
        <v/>
      </c>
      <c r="R66" s="141"/>
      <c r="S66" s="211"/>
      <c r="T66" s="346" t="str">
        <f t="shared" si="5"/>
        <v/>
      </c>
      <c r="U66" s="153" t="str">
        <f t="shared" si="6"/>
        <v/>
      </c>
      <c r="V66" s="153" t="str">
        <f t="shared" si="7"/>
        <v/>
      </c>
      <c r="W66" s="153" t="str">
        <f t="shared" si="8"/>
        <v/>
      </c>
      <c r="X66" s="153" t="str">
        <f t="shared" si="9"/>
        <v/>
      </c>
      <c r="Y66" s="141"/>
      <c r="Z66" s="211"/>
      <c r="AA66" s="361" t="str">
        <f t="shared" si="10"/>
        <v/>
      </c>
      <c r="AB66" s="153" t="str">
        <f t="shared" si="11"/>
        <v/>
      </c>
      <c r="AC66" s="153" t="str">
        <f t="shared" si="12"/>
        <v/>
      </c>
      <c r="AD66" s="153" t="str">
        <f t="shared" si="13"/>
        <v/>
      </c>
      <c r="AE66" s="153" t="str">
        <f t="shared" si="14"/>
        <v/>
      </c>
      <c r="AF66" s="213" t="str">
        <f t="shared" si="15"/>
        <v/>
      </c>
      <c r="AG66" s="141"/>
      <c r="AH66" s="211"/>
      <c r="AI66" s="346" t="str">
        <f t="shared" si="16"/>
        <v/>
      </c>
      <c r="AJ66" s="153" t="str">
        <f t="shared" si="17"/>
        <v/>
      </c>
      <c r="AK66" s="153" t="str">
        <f t="shared" si="18"/>
        <v/>
      </c>
      <c r="AL66" s="153" t="str">
        <f t="shared" si="19"/>
        <v/>
      </c>
      <c r="AM66" s="141"/>
      <c r="AN66" s="211"/>
      <c r="AO66" s="346" t="str">
        <f t="shared" si="20"/>
        <v/>
      </c>
      <c r="AP66" s="153" t="str">
        <f t="shared" si="21"/>
        <v/>
      </c>
      <c r="AQ66" s="153" t="str">
        <f t="shared" si="22"/>
        <v/>
      </c>
      <c r="AR66" s="153" t="str">
        <f t="shared" si="23"/>
        <v/>
      </c>
      <c r="AS66" s="141"/>
      <c r="AT66" s="211"/>
      <c r="AU66" s="346" t="str">
        <f t="shared" si="24"/>
        <v/>
      </c>
      <c r="AV66" s="153" t="str">
        <f t="shared" si="25"/>
        <v/>
      </c>
      <c r="AW66" s="153" t="str">
        <f t="shared" si="26"/>
        <v/>
      </c>
      <c r="AX66" s="153" t="str">
        <f t="shared" si="27"/>
        <v/>
      </c>
    </row>
    <row r="67" spans="1:50" ht="29.45" customHeight="1" x14ac:dyDescent="0.25">
      <c r="A67" s="354" t="str">
        <f>'N-Bedarf AL §13a'!A67</f>
        <v/>
      </c>
      <c r="B67" s="354" t="str">
        <f>IF('N-Bedarf AL §13a'!B67="","",'N-Bedarf AL §13a'!B67)</f>
        <v/>
      </c>
      <c r="C67" s="305" t="str">
        <f>IF('N-Bedarf AL §13a'!D67="","",'N-Bedarf AL §13a'!D67)</f>
        <v/>
      </c>
      <c r="D67" s="32" t="str">
        <f>IF('N-Bedarf AL §13a'!C67="","",'N-Bedarf AL §13a'!C67)</f>
        <v/>
      </c>
      <c r="E67" s="32" t="str">
        <f>IF('N-Bedarf AL §13a'!AD67="",'N-Bedarf AL §13a'!AB67,'N-Bedarf AL §13a'!AD67)</f>
        <v/>
      </c>
      <c r="F67" s="32" t="str">
        <f>IF('P-Bedarf AL §13a'!V69="","",'P-Bedarf AL §13a'!V69)</f>
        <v/>
      </c>
      <c r="G67" s="32" t="str">
        <f>IF('P-Bedarf AL §13a'!Z69="","",'P-Bedarf AL §13a'!Z69)</f>
        <v/>
      </c>
      <c r="H67" s="345" t="str">
        <f t="shared" si="0"/>
        <v/>
      </c>
      <c r="I67" s="345" t="str">
        <f t="shared" si="1"/>
        <v/>
      </c>
      <c r="J67" s="345" t="str">
        <f t="shared" si="2"/>
        <v/>
      </c>
      <c r="K67" s="321">
        <f t="shared" si="3"/>
        <v>0</v>
      </c>
      <c r="L67" s="321">
        <f t="shared" si="28"/>
        <v>0</v>
      </c>
      <c r="M67" s="321">
        <f t="shared" si="29"/>
        <v>0</v>
      </c>
      <c r="N67" s="321" t="str">
        <f t="shared" si="30"/>
        <v/>
      </c>
      <c r="O67" s="321" t="str">
        <f t="shared" si="31"/>
        <v/>
      </c>
      <c r="P67" s="321" t="str">
        <f t="shared" si="32"/>
        <v/>
      </c>
      <c r="Q67" s="214" t="str">
        <f t="shared" si="4"/>
        <v/>
      </c>
      <c r="R67" s="141"/>
      <c r="S67" s="211"/>
      <c r="T67" s="346" t="str">
        <f t="shared" si="5"/>
        <v/>
      </c>
      <c r="U67" s="153" t="str">
        <f t="shared" si="6"/>
        <v/>
      </c>
      <c r="V67" s="153" t="str">
        <f t="shared" si="7"/>
        <v/>
      </c>
      <c r="W67" s="153" t="str">
        <f t="shared" si="8"/>
        <v/>
      </c>
      <c r="X67" s="153" t="str">
        <f t="shared" si="9"/>
        <v/>
      </c>
      <c r="Y67" s="141"/>
      <c r="Z67" s="211"/>
      <c r="AA67" s="361" t="str">
        <f t="shared" si="10"/>
        <v/>
      </c>
      <c r="AB67" s="153" t="str">
        <f t="shared" si="11"/>
        <v/>
      </c>
      <c r="AC67" s="153" t="str">
        <f t="shared" si="12"/>
        <v/>
      </c>
      <c r="AD67" s="153" t="str">
        <f t="shared" si="13"/>
        <v/>
      </c>
      <c r="AE67" s="153" t="str">
        <f t="shared" si="14"/>
        <v/>
      </c>
      <c r="AF67" s="213" t="str">
        <f t="shared" si="15"/>
        <v/>
      </c>
      <c r="AG67" s="141"/>
      <c r="AH67" s="211"/>
      <c r="AI67" s="346" t="str">
        <f t="shared" si="16"/>
        <v/>
      </c>
      <c r="AJ67" s="153" t="str">
        <f t="shared" si="17"/>
        <v/>
      </c>
      <c r="AK67" s="153" t="str">
        <f t="shared" si="18"/>
        <v/>
      </c>
      <c r="AL67" s="153" t="str">
        <f t="shared" si="19"/>
        <v/>
      </c>
      <c r="AM67" s="141"/>
      <c r="AN67" s="211"/>
      <c r="AO67" s="346" t="str">
        <f t="shared" si="20"/>
        <v/>
      </c>
      <c r="AP67" s="153" t="str">
        <f t="shared" si="21"/>
        <v/>
      </c>
      <c r="AQ67" s="153" t="str">
        <f t="shared" si="22"/>
        <v/>
      </c>
      <c r="AR67" s="153" t="str">
        <f t="shared" si="23"/>
        <v/>
      </c>
      <c r="AS67" s="141"/>
      <c r="AT67" s="211"/>
      <c r="AU67" s="346" t="str">
        <f t="shared" si="24"/>
        <v/>
      </c>
      <c r="AV67" s="153" t="str">
        <f t="shared" si="25"/>
        <v/>
      </c>
      <c r="AW67" s="153" t="str">
        <f t="shared" si="26"/>
        <v/>
      </c>
      <c r="AX67" s="153" t="str">
        <f t="shared" si="27"/>
        <v/>
      </c>
    </row>
    <row r="68" spans="1:50" ht="29.45" customHeight="1" x14ac:dyDescent="0.25">
      <c r="A68" s="354" t="str">
        <f>'N-Bedarf AL §13a'!A68</f>
        <v/>
      </c>
      <c r="B68" s="354" t="str">
        <f>IF('N-Bedarf AL §13a'!B68="","",'N-Bedarf AL §13a'!B68)</f>
        <v/>
      </c>
      <c r="C68" s="305" t="str">
        <f>IF('N-Bedarf AL §13a'!D68="","",'N-Bedarf AL §13a'!D68)</f>
        <v/>
      </c>
      <c r="D68" s="32" t="str">
        <f>IF('N-Bedarf AL §13a'!C68="","",'N-Bedarf AL §13a'!C68)</f>
        <v/>
      </c>
      <c r="E68" s="32" t="str">
        <f>IF('N-Bedarf AL §13a'!AD68="",'N-Bedarf AL §13a'!AB68,'N-Bedarf AL §13a'!AD68)</f>
        <v/>
      </c>
      <c r="F68" s="32" t="str">
        <f>IF('P-Bedarf AL §13a'!V70="","",'P-Bedarf AL §13a'!V70)</f>
        <v/>
      </c>
      <c r="G68" s="32" t="str">
        <f>IF('P-Bedarf AL §13a'!Z70="","",'P-Bedarf AL §13a'!Z70)</f>
        <v/>
      </c>
      <c r="H68" s="345" t="str">
        <f t="shared" si="0"/>
        <v/>
      </c>
      <c r="I68" s="345" t="str">
        <f t="shared" si="1"/>
        <v/>
      </c>
      <c r="J68" s="345" t="str">
        <f t="shared" si="2"/>
        <v/>
      </c>
      <c r="K68" s="321">
        <f t="shared" si="3"/>
        <v>0</v>
      </c>
      <c r="L68" s="321">
        <f t="shared" si="28"/>
        <v>0</v>
      </c>
      <c r="M68" s="321">
        <f t="shared" si="29"/>
        <v>0</v>
      </c>
      <c r="N68" s="321" t="str">
        <f t="shared" si="30"/>
        <v/>
      </c>
      <c r="O68" s="321" t="str">
        <f t="shared" si="31"/>
        <v/>
      </c>
      <c r="P68" s="321" t="str">
        <f t="shared" si="32"/>
        <v/>
      </c>
      <c r="Q68" s="214" t="str">
        <f t="shared" si="4"/>
        <v/>
      </c>
      <c r="R68" s="141"/>
      <c r="S68" s="211"/>
      <c r="T68" s="346" t="str">
        <f t="shared" si="5"/>
        <v/>
      </c>
      <c r="U68" s="153" t="str">
        <f t="shared" si="6"/>
        <v/>
      </c>
      <c r="V68" s="153" t="str">
        <f t="shared" si="7"/>
        <v/>
      </c>
      <c r="W68" s="153" t="str">
        <f t="shared" si="8"/>
        <v/>
      </c>
      <c r="X68" s="153" t="str">
        <f t="shared" si="9"/>
        <v/>
      </c>
      <c r="Y68" s="141"/>
      <c r="Z68" s="211"/>
      <c r="AA68" s="361" t="str">
        <f t="shared" si="10"/>
        <v/>
      </c>
      <c r="AB68" s="153" t="str">
        <f t="shared" si="11"/>
        <v/>
      </c>
      <c r="AC68" s="153" t="str">
        <f t="shared" si="12"/>
        <v/>
      </c>
      <c r="AD68" s="153" t="str">
        <f t="shared" si="13"/>
        <v/>
      </c>
      <c r="AE68" s="153" t="str">
        <f t="shared" si="14"/>
        <v/>
      </c>
      <c r="AF68" s="213" t="str">
        <f t="shared" si="15"/>
        <v/>
      </c>
      <c r="AG68" s="141"/>
      <c r="AH68" s="211"/>
      <c r="AI68" s="346" t="str">
        <f t="shared" si="16"/>
        <v/>
      </c>
      <c r="AJ68" s="153" t="str">
        <f t="shared" si="17"/>
        <v/>
      </c>
      <c r="AK68" s="153" t="str">
        <f t="shared" si="18"/>
        <v/>
      </c>
      <c r="AL68" s="153" t="str">
        <f t="shared" si="19"/>
        <v/>
      </c>
      <c r="AM68" s="141"/>
      <c r="AN68" s="211"/>
      <c r="AO68" s="346" t="str">
        <f t="shared" si="20"/>
        <v/>
      </c>
      <c r="AP68" s="153" t="str">
        <f t="shared" si="21"/>
        <v/>
      </c>
      <c r="AQ68" s="153" t="str">
        <f t="shared" si="22"/>
        <v/>
      </c>
      <c r="AR68" s="153" t="str">
        <f t="shared" si="23"/>
        <v/>
      </c>
      <c r="AS68" s="141"/>
      <c r="AT68" s="211"/>
      <c r="AU68" s="346" t="str">
        <f t="shared" si="24"/>
        <v/>
      </c>
      <c r="AV68" s="153" t="str">
        <f t="shared" si="25"/>
        <v/>
      </c>
      <c r="AW68" s="153" t="str">
        <f t="shared" si="26"/>
        <v/>
      </c>
      <c r="AX68" s="153" t="str">
        <f t="shared" si="27"/>
        <v/>
      </c>
    </row>
    <row r="69" spans="1:50" ht="29.45" customHeight="1" x14ac:dyDescent="0.25">
      <c r="A69" s="354" t="str">
        <f>'N-Bedarf AL §13a'!A69</f>
        <v/>
      </c>
      <c r="B69" s="354" t="str">
        <f>IF('N-Bedarf AL §13a'!B69="","",'N-Bedarf AL §13a'!B69)</f>
        <v/>
      </c>
      <c r="C69" s="305" t="str">
        <f>IF('N-Bedarf AL §13a'!D69="","",'N-Bedarf AL §13a'!D69)</f>
        <v/>
      </c>
      <c r="D69" s="32" t="str">
        <f>IF('N-Bedarf AL §13a'!C69="","",'N-Bedarf AL §13a'!C69)</f>
        <v/>
      </c>
      <c r="E69" s="32" t="str">
        <f>IF('N-Bedarf AL §13a'!AD69="",'N-Bedarf AL §13a'!AB69,'N-Bedarf AL §13a'!AD69)</f>
        <v/>
      </c>
      <c r="F69" s="32" t="str">
        <f>IF('P-Bedarf AL §13a'!V71="","",'P-Bedarf AL §13a'!V71)</f>
        <v/>
      </c>
      <c r="G69" s="32" t="str">
        <f>IF('P-Bedarf AL §13a'!Z71="","",'P-Bedarf AL §13a'!Z71)</f>
        <v/>
      </c>
      <c r="H69" s="345" t="str">
        <f t="shared" si="0"/>
        <v/>
      </c>
      <c r="I69" s="345" t="str">
        <f t="shared" si="1"/>
        <v/>
      </c>
      <c r="J69" s="345" t="str">
        <f t="shared" si="2"/>
        <v/>
      </c>
      <c r="K69" s="321">
        <f t="shared" si="3"/>
        <v>0</v>
      </c>
      <c r="L69" s="321">
        <f t="shared" si="28"/>
        <v>0</v>
      </c>
      <c r="M69" s="321">
        <f t="shared" si="29"/>
        <v>0</v>
      </c>
      <c r="N69" s="321" t="str">
        <f t="shared" si="30"/>
        <v/>
      </c>
      <c r="O69" s="321" t="str">
        <f t="shared" si="31"/>
        <v/>
      </c>
      <c r="P69" s="321" t="str">
        <f t="shared" si="32"/>
        <v/>
      </c>
      <c r="Q69" s="214" t="str">
        <f t="shared" si="4"/>
        <v/>
      </c>
      <c r="R69" s="141"/>
      <c r="S69" s="211"/>
      <c r="T69" s="346" t="str">
        <f t="shared" si="5"/>
        <v/>
      </c>
      <c r="U69" s="153" t="str">
        <f t="shared" si="6"/>
        <v/>
      </c>
      <c r="V69" s="153" t="str">
        <f t="shared" si="7"/>
        <v/>
      </c>
      <c r="W69" s="153" t="str">
        <f t="shared" si="8"/>
        <v/>
      </c>
      <c r="X69" s="153" t="str">
        <f t="shared" si="9"/>
        <v/>
      </c>
      <c r="Y69" s="141"/>
      <c r="Z69" s="211"/>
      <c r="AA69" s="361" t="str">
        <f t="shared" si="10"/>
        <v/>
      </c>
      <c r="AB69" s="153" t="str">
        <f t="shared" si="11"/>
        <v/>
      </c>
      <c r="AC69" s="153" t="str">
        <f t="shared" si="12"/>
        <v/>
      </c>
      <c r="AD69" s="153" t="str">
        <f t="shared" si="13"/>
        <v/>
      </c>
      <c r="AE69" s="153" t="str">
        <f t="shared" si="14"/>
        <v/>
      </c>
      <c r="AF69" s="213" t="str">
        <f t="shared" si="15"/>
        <v/>
      </c>
      <c r="AG69" s="141"/>
      <c r="AH69" s="211"/>
      <c r="AI69" s="346" t="str">
        <f t="shared" si="16"/>
        <v/>
      </c>
      <c r="AJ69" s="153" t="str">
        <f t="shared" si="17"/>
        <v/>
      </c>
      <c r="AK69" s="153" t="str">
        <f t="shared" si="18"/>
        <v/>
      </c>
      <c r="AL69" s="153" t="str">
        <f t="shared" si="19"/>
        <v/>
      </c>
      <c r="AM69" s="141"/>
      <c r="AN69" s="211"/>
      <c r="AO69" s="346" t="str">
        <f t="shared" si="20"/>
        <v/>
      </c>
      <c r="AP69" s="153" t="str">
        <f t="shared" si="21"/>
        <v/>
      </c>
      <c r="AQ69" s="153" t="str">
        <f t="shared" si="22"/>
        <v/>
      </c>
      <c r="AR69" s="153" t="str">
        <f t="shared" si="23"/>
        <v/>
      </c>
      <c r="AS69" s="141"/>
      <c r="AT69" s="211"/>
      <c r="AU69" s="346" t="str">
        <f t="shared" si="24"/>
        <v/>
      </c>
      <c r="AV69" s="153" t="str">
        <f t="shared" si="25"/>
        <v/>
      </c>
      <c r="AW69" s="153" t="str">
        <f t="shared" si="26"/>
        <v/>
      </c>
      <c r="AX69" s="153" t="str">
        <f t="shared" si="27"/>
        <v/>
      </c>
    </row>
    <row r="70" spans="1:50" ht="29.45" customHeight="1" x14ac:dyDescent="0.25">
      <c r="A70" s="354" t="str">
        <f>'N-Bedarf AL §13a'!A70</f>
        <v/>
      </c>
      <c r="B70" s="354" t="str">
        <f>IF('N-Bedarf AL §13a'!B70="","",'N-Bedarf AL §13a'!B70)</f>
        <v/>
      </c>
      <c r="C70" s="305" t="str">
        <f>IF('N-Bedarf AL §13a'!D70="","",'N-Bedarf AL §13a'!D70)</f>
        <v/>
      </c>
      <c r="D70" s="32" t="str">
        <f>IF('N-Bedarf AL §13a'!C70="","",'N-Bedarf AL §13a'!C70)</f>
        <v/>
      </c>
      <c r="E70" s="32" t="str">
        <f>IF('N-Bedarf AL §13a'!AD70="",'N-Bedarf AL §13a'!AB70,'N-Bedarf AL §13a'!AD70)</f>
        <v/>
      </c>
      <c r="F70" s="32" t="str">
        <f>IF('P-Bedarf AL §13a'!V72="","",'P-Bedarf AL §13a'!V72)</f>
        <v/>
      </c>
      <c r="G70" s="32" t="str">
        <f>IF('P-Bedarf AL §13a'!Z72="","",'P-Bedarf AL §13a'!Z72)</f>
        <v/>
      </c>
      <c r="H70" s="345" t="str">
        <f t="shared" si="0"/>
        <v/>
      </c>
      <c r="I70" s="345" t="str">
        <f t="shared" si="1"/>
        <v/>
      </c>
      <c r="J70" s="345" t="str">
        <f t="shared" si="2"/>
        <v/>
      </c>
      <c r="K70" s="321">
        <f t="shared" si="3"/>
        <v>0</v>
      </c>
      <c r="L70" s="321">
        <f t="shared" si="28"/>
        <v>0</v>
      </c>
      <c r="M70" s="321">
        <f t="shared" si="29"/>
        <v>0</v>
      </c>
      <c r="N70" s="321" t="str">
        <f t="shared" si="30"/>
        <v/>
      </c>
      <c r="O70" s="321" t="str">
        <f t="shared" si="31"/>
        <v/>
      </c>
      <c r="P70" s="321" t="str">
        <f t="shared" si="32"/>
        <v/>
      </c>
      <c r="Q70" s="214" t="str">
        <f t="shared" si="4"/>
        <v/>
      </c>
      <c r="R70" s="141"/>
      <c r="S70" s="211"/>
      <c r="T70" s="346" t="str">
        <f t="shared" si="5"/>
        <v/>
      </c>
      <c r="U70" s="153" t="str">
        <f t="shared" si="6"/>
        <v/>
      </c>
      <c r="V70" s="153" t="str">
        <f t="shared" si="7"/>
        <v/>
      </c>
      <c r="W70" s="153" t="str">
        <f t="shared" si="8"/>
        <v/>
      </c>
      <c r="X70" s="153" t="str">
        <f t="shared" si="9"/>
        <v/>
      </c>
      <c r="Y70" s="141"/>
      <c r="Z70" s="211"/>
      <c r="AA70" s="361" t="str">
        <f t="shared" si="10"/>
        <v/>
      </c>
      <c r="AB70" s="153" t="str">
        <f t="shared" si="11"/>
        <v/>
      </c>
      <c r="AC70" s="153" t="str">
        <f t="shared" si="12"/>
        <v/>
      </c>
      <c r="AD70" s="153" t="str">
        <f t="shared" si="13"/>
        <v/>
      </c>
      <c r="AE70" s="153" t="str">
        <f t="shared" si="14"/>
        <v/>
      </c>
      <c r="AF70" s="213" t="str">
        <f t="shared" si="15"/>
        <v/>
      </c>
      <c r="AG70" s="141"/>
      <c r="AH70" s="211"/>
      <c r="AI70" s="346" t="str">
        <f t="shared" si="16"/>
        <v/>
      </c>
      <c r="AJ70" s="153" t="str">
        <f t="shared" si="17"/>
        <v/>
      </c>
      <c r="AK70" s="153" t="str">
        <f t="shared" si="18"/>
        <v/>
      </c>
      <c r="AL70" s="153" t="str">
        <f t="shared" si="19"/>
        <v/>
      </c>
      <c r="AM70" s="141"/>
      <c r="AN70" s="211"/>
      <c r="AO70" s="346" t="str">
        <f t="shared" si="20"/>
        <v/>
      </c>
      <c r="AP70" s="153" t="str">
        <f t="shared" si="21"/>
        <v/>
      </c>
      <c r="AQ70" s="153" t="str">
        <f t="shared" si="22"/>
        <v/>
      </c>
      <c r="AR70" s="153" t="str">
        <f t="shared" si="23"/>
        <v/>
      </c>
      <c r="AS70" s="141"/>
      <c r="AT70" s="211"/>
      <c r="AU70" s="346" t="str">
        <f t="shared" si="24"/>
        <v/>
      </c>
      <c r="AV70" s="153" t="str">
        <f t="shared" si="25"/>
        <v/>
      </c>
      <c r="AW70" s="153" t="str">
        <f t="shared" si="26"/>
        <v/>
      </c>
      <c r="AX70" s="153" t="str">
        <f t="shared" si="27"/>
        <v/>
      </c>
    </row>
    <row r="71" spans="1:50" ht="29.45" customHeight="1" x14ac:dyDescent="0.25">
      <c r="A71" s="354" t="str">
        <f>'N-Bedarf AL §13a'!A71</f>
        <v/>
      </c>
      <c r="B71" s="354" t="str">
        <f>IF('N-Bedarf AL §13a'!B71="","",'N-Bedarf AL §13a'!B71)</f>
        <v/>
      </c>
      <c r="C71" s="305" t="str">
        <f>IF('N-Bedarf AL §13a'!D71="","",'N-Bedarf AL §13a'!D71)</f>
        <v/>
      </c>
      <c r="D71" s="32" t="str">
        <f>IF('N-Bedarf AL §13a'!C71="","",'N-Bedarf AL §13a'!C71)</f>
        <v/>
      </c>
      <c r="E71" s="32" t="str">
        <f>IF('N-Bedarf AL §13a'!AD71="",'N-Bedarf AL §13a'!AB71,'N-Bedarf AL §13a'!AD71)</f>
        <v/>
      </c>
      <c r="F71" s="32" t="str">
        <f>IF('P-Bedarf AL §13a'!V73="","",'P-Bedarf AL §13a'!V73)</f>
        <v/>
      </c>
      <c r="G71" s="32" t="str">
        <f>IF('P-Bedarf AL §13a'!Z73="","",'P-Bedarf AL §13a'!Z73)</f>
        <v/>
      </c>
      <c r="H71" s="345" t="str">
        <f t="shared" si="0"/>
        <v/>
      </c>
      <c r="I71" s="345" t="str">
        <f t="shared" si="1"/>
        <v/>
      </c>
      <c r="J71" s="345" t="str">
        <f t="shared" si="2"/>
        <v/>
      </c>
      <c r="K71" s="321">
        <f t="shared" si="3"/>
        <v>0</v>
      </c>
      <c r="L71" s="321">
        <f t="shared" si="28"/>
        <v>0</v>
      </c>
      <c r="M71" s="321">
        <f t="shared" si="29"/>
        <v>0</v>
      </c>
      <c r="N71" s="321" t="str">
        <f t="shared" si="30"/>
        <v/>
      </c>
      <c r="O71" s="321" t="str">
        <f t="shared" si="31"/>
        <v/>
      </c>
      <c r="P71" s="321" t="str">
        <f t="shared" si="32"/>
        <v/>
      </c>
      <c r="Q71" s="214" t="str">
        <f t="shared" si="4"/>
        <v/>
      </c>
      <c r="R71" s="141"/>
      <c r="S71" s="211"/>
      <c r="T71" s="346" t="str">
        <f t="shared" si="5"/>
        <v/>
      </c>
      <c r="U71" s="153" t="str">
        <f t="shared" si="6"/>
        <v/>
      </c>
      <c r="V71" s="153" t="str">
        <f t="shared" si="7"/>
        <v/>
      </c>
      <c r="W71" s="153" t="str">
        <f t="shared" si="8"/>
        <v/>
      </c>
      <c r="X71" s="153" t="str">
        <f t="shared" si="9"/>
        <v/>
      </c>
      <c r="Y71" s="141"/>
      <c r="Z71" s="211"/>
      <c r="AA71" s="361" t="str">
        <f t="shared" si="10"/>
        <v/>
      </c>
      <c r="AB71" s="153" t="str">
        <f t="shared" si="11"/>
        <v/>
      </c>
      <c r="AC71" s="153" t="str">
        <f t="shared" si="12"/>
        <v/>
      </c>
      <c r="AD71" s="153" t="str">
        <f t="shared" si="13"/>
        <v/>
      </c>
      <c r="AE71" s="153" t="str">
        <f t="shared" si="14"/>
        <v/>
      </c>
      <c r="AF71" s="213" t="str">
        <f t="shared" si="15"/>
        <v/>
      </c>
      <c r="AG71" s="141"/>
      <c r="AH71" s="211"/>
      <c r="AI71" s="346" t="str">
        <f t="shared" si="16"/>
        <v/>
      </c>
      <c r="AJ71" s="153" t="str">
        <f t="shared" si="17"/>
        <v/>
      </c>
      <c r="AK71" s="153" t="str">
        <f t="shared" si="18"/>
        <v/>
      </c>
      <c r="AL71" s="153" t="str">
        <f t="shared" si="19"/>
        <v/>
      </c>
      <c r="AM71" s="141"/>
      <c r="AN71" s="211"/>
      <c r="AO71" s="346" t="str">
        <f t="shared" si="20"/>
        <v/>
      </c>
      <c r="AP71" s="153" t="str">
        <f t="shared" si="21"/>
        <v/>
      </c>
      <c r="AQ71" s="153" t="str">
        <f t="shared" si="22"/>
        <v/>
      </c>
      <c r="AR71" s="153" t="str">
        <f t="shared" si="23"/>
        <v/>
      </c>
      <c r="AS71" s="141"/>
      <c r="AT71" s="211"/>
      <c r="AU71" s="346" t="str">
        <f t="shared" si="24"/>
        <v/>
      </c>
      <c r="AV71" s="153" t="str">
        <f t="shared" si="25"/>
        <v/>
      </c>
      <c r="AW71" s="153" t="str">
        <f t="shared" si="26"/>
        <v/>
      </c>
      <c r="AX71" s="153" t="str">
        <f t="shared" si="27"/>
        <v/>
      </c>
    </row>
    <row r="72" spans="1:50" ht="29.45" customHeight="1" x14ac:dyDescent="0.25">
      <c r="A72" s="354" t="str">
        <f>'N-Bedarf AL §13a'!A72</f>
        <v/>
      </c>
      <c r="B72" s="354" t="str">
        <f>IF('N-Bedarf AL §13a'!B72="","",'N-Bedarf AL §13a'!B72)</f>
        <v/>
      </c>
      <c r="C72" s="305" t="str">
        <f>IF('N-Bedarf AL §13a'!D72="","",'N-Bedarf AL §13a'!D72)</f>
        <v/>
      </c>
      <c r="D72" s="32" t="str">
        <f>IF('N-Bedarf AL §13a'!C72="","",'N-Bedarf AL §13a'!C72)</f>
        <v/>
      </c>
      <c r="E72" s="32" t="str">
        <f>IF('N-Bedarf AL §13a'!AD72="",'N-Bedarf AL §13a'!AB72,'N-Bedarf AL §13a'!AD72)</f>
        <v/>
      </c>
      <c r="F72" s="32" t="str">
        <f>IF('P-Bedarf AL §13a'!V74="","",'P-Bedarf AL §13a'!V74)</f>
        <v/>
      </c>
      <c r="G72" s="32" t="str">
        <f>IF('P-Bedarf AL §13a'!Z74="","",'P-Bedarf AL §13a'!Z74)</f>
        <v/>
      </c>
      <c r="H72" s="345" t="str">
        <f t="shared" ref="H72:H135" si="33">IF(OR(E72="",N72=""),"",SUM(V72,AC72))</f>
        <v/>
      </c>
      <c r="I72" s="345" t="str">
        <f t="shared" ref="I72:I135" si="34">IF(OR(E72="",N72=""),"",SUM(U72,AB72))</f>
        <v/>
      </c>
      <c r="J72" s="345" t="str">
        <f t="shared" ref="J72:J135" si="35">IF(OR(E72="",N72=""),"",SUM(AJ72,AP72,AV72))</f>
        <v/>
      </c>
      <c r="K72" s="321">
        <f t="shared" ref="K72:K135" si="36">IF(V72="",0,V72)+IF(AC72="",0,AC72)+IF(AJ72="",0,AJ72)+IF(AP72="",0,AP72)+IF(AV72="",0,AV72)</f>
        <v>0</v>
      </c>
      <c r="L72" s="321">
        <f t="shared" si="28"/>
        <v>0</v>
      </c>
      <c r="M72" s="321">
        <f t="shared" si="29"/>
        <v>0</v>
      </c>
      <c r="N72" s="321" t="str">
        <f t="shared" si="30"/>
        <v/>
      </c>
      <c r="O72" s="321" t="str">
        <f t="shared" si="31"/>
        <v/>
      </c>
      <c r="P72" s="321" t="str">
        <f t="shared" si="32"/>
        <v/>
      </c>
      <c r="Q72" s="214" t="str">
        <f t="shared" ref="Q72:Q135" si="37">IF(N72="","",IF(N72&gt;0,"Achtung: N-Überhang!",""))</f>
        <v/>
      </c>
      <c r="R72" s="141"/>
      <c r="S72" s="211"/>
      <c r="T72" s="346" t="str">
        <f t="shared" ref="T72:T135" si="38">IF(D72="","",S72*D72)</f>
        <v/>
      </c>
      <c r="U72" s="153" t="str">
        <f t="shared" ref="U72:U135" si="39">IF(OR(E72="",R72="",R72="keine"),"",(VLOOKUP(R72,Dünger_Formen,3,FALSE))*S72)</f>
        <v/>
      </c>
      <c r="V72" s="153" t="str">
        <f t="shared" ref="V72:V135" si="40">IF(OR(E72="",R72="",R72="keine"),"",(VLOOKUP(R72,Dünger_Formen,7,FALSE))*S72)</f>
        <v/>
      </c>
      <c r="W72" s="153" t="str">
        <f t="shared" ref="W72:W135" si="41">IF(OR(E72="",R72="",R72="keine"),"",(VLOOKUP(R72,Dünger_Formen,8,FALSE))*S72)</f>
        <v/>
      </c>
      <c r="X72" s="153" t="str">
        <f t="shared" ref="X72:X135" si="42">IF(OR(E72="",R72="",R72="keine"),"",(VLOOKUP(R72,Dünger_Formen,9,FALSE))*S72)</f>
        <v/>
      </c>
      <c r="Y72" s="141"/>
      <c r="Z72" s="211"/>
      <c r="AA72" s="361" t="str">
        <f t="shared" ref="AA72:AA135" si="43">IF(D72="","",Z72*D72)</f>
        <v/>
      </c>
      <c r="AB72" s="153" t="str">
        <f t="shared" ref="AB72:AB135" si="44">IF(OR(E72="",R72="",R72="keine"),"",(VLOOKUP(R72,Dünger_Formen,3,FALSE))*S72)</f>
        <v/>
      </c>
      <c r="AC72" s="153" t="str">
        <f t="shared" ref="AC72:AC135" si="45">IF(OR(E72="",R72="",R72="keine"),"",(VLOOKUP(R72,Dünger_Formen,7,FALSE))*S72)</f>
        <v/>
      </c>
      <c r="AD72" s="153" t="str">
        <f t="shared" ref="AD72:AD135" si="46">IF(OR(E72="",R72="",R72="keine"),"",(VLOOKUP(R72,Dünger_Formen,8,FALSE))*S72)</f>
        <v/>
      </c>
      <c r="AE72" s="153" t="str">
        <f t="shared" ref="AE72:AE135" si="47">IF(OR(E72="",R72="",R72="keine"),"",(VLOOKUP(R72,Dünger_Formen,9,FALSE))*S72)</f>
        <v/>
      </c>
      <c r="AF72" s="213" t="str">
        <f t="shared" ref="AF72:AF135" si="48">IF(AND(Y72="",R72=""),"",IF(Y72="",0,IF(OR(Y72="Kompost",Y72="Bioabfallkompost",Y72="Grüngutkompost"),(AB72)*4%,(AB72)*10%))+IF(R72="",0,IF(OR(R72="Kompost",R72="Bioabfallkompost",R72="Grüngutkompost"),(U72)*4%,(U72)*10%)))</f>
        <v/>
      </c>
      <c r="AG72" s="141"/>
      <c r="AH72" s="211"/>
      <c r="AI72" s="346" t="str">
        <f t="shared" ref="AI72:AI135" si="49">IF(D72="","",AH72*$D72)</f>
        <v/>
      </c>
      <c r="AJ72" s="153" t="str">
        <f t="shared" ref="AJ72:AJ135" si="50">IF(OR(E72="",AG72="",AG72="keine"),"",ROUND((VLOOKUP(AG72,Dünger_Formen,3,FALSE))*AH72,0))</f>
        <v/>
      </c>
      <c r="AK72" s="153" t="str">
        <f t="shared" ref="AK72:AK135" si="51">IF(OR(F72="",AG72="",AG72="keine"),"",ROUND((VLOOKUP(AG72,Dünger_Formen,8,FALSE))*AH72,0))</f>
        <v/>
      </c>
      <c r="AL72" s="153" t="str">
        <f t="shared" ref="AL72:AL135" si="52">IF(OR(G72="",AG72="",AG72="keine"),"",ROUND((VLOOKUP(AG72,Dünger_Formen,9,FALSE))*AH72,0))</f>
        <v/>
      </c>
      <c r="AM72" s="141"/>
      <c r="AN72" s="211"/>
      <c r="AO72" s="346" t="str">
        <f t="shared" ref="AO72:AO135" si="53">IF(D72="","",AN72*$D72)</f>
        <v/>
      </c>
      <c r="AP72" s="153" t="str">
        <f t="shared" ref="AP72:AP135" si="54">IF(OR(E72="",AM72="",AM72="keine"),"",ROUND((VLOOKUP(AM72,Dünger_Formen,3,FALSE))*AN72,0))</f>
        <v/>
      </c>
      <c r="AQ72" s="153" t="str">
        <f t="shared" ref="AQ72:AQ135" si="55">IF(OR(E72="",AM72="",AM72="keine"),"",ROUND((VLOOKUP(AM72,Dünger_Formen,8,FALSE))*AN72,0))</f>
        <v/>
      </c>
      <c r="AR72" s="153" t="str">
        <f t="shared" ref="AR72:AR135" si="56">IF(OR(G72="",AM72="",AM72="keine"),"",ROUND((VLOOKUP(AM72,Dünger_Formen,9,FALSE))*AN72,0))</f>
        <v/>
      </c>
      <c r="AS72" s="141"/>
      <c r="AT72" s="211"/>
      <c r="AU72" s="346" t="str">
        <f t="shared" ref="AU72:AU135" si="57">IF(D72="","",AT72*$D72)</f>
        <v/>
      </c>
      <c r="AV72" s="153" t="str">
        <f t="shared" ref="AV72:AV135" si="58">IF(OR(E72="",AS72="",AS72="keine"),"",ROUND((VLOOKUP(AS72,Dünger_Formen,3,FALSE))*AT72,0))</f>
        <v/>
      </c>
      <c r="AW72" s="153" t="str">
        <f t="shared" ref="AW72:AW135" si="59">IF(OR(E72="",AS72="",AS72="keine"),"",ROUND((VLOOKUP(AS72,Dünger_Formen,8,FALSE))*AT72,0))</f>
        <v/>
      </c>
      <c r="AX72" s="153" t="str">
        <f t="shared" ref="AX72:AX135" si="60">IF(OR(G72="",AS72="",AS72="keine"),"",ROUND((VLOOKUP(AS72,Dünger_Formen,9,FALSE))*AT72,0))</f>
        <v/>
      </c>
    </row>
    <row r="73" spans="1:50" ht="29.45" customHeight="1" x14ac:dyDescent="0.25">
      <c r="A73" s="354" t="str">
        <f>'N-Bedarf AL §13a'!A73</f>
        <v/>
      </c>
      <c r="B73" s="354" t="str">
        <f>IF('N-Bedarf AL §13a'!B73="","",'N-Bedarf AL §13a'!B73)</f>
        <v/>
      </c>
      <c r="C73" s="305" t="str">
        <f>IF('N-Bedarf AL §13a'!D73="","",'N-Bedarf AL §13a'!D73)</f>
        <v/>
      </c>
      <c r="D73" s="32" t="str">
        <f>IF('N-Bedarf AL §13a'!C73="","",'N-Bedarf AL §13a'!C73)</f>
        <v/>
      </c>
      <c r="E73" s="32" t="str">
        <f>IF('N-Bedarf AL §13a'!AD73="",'N-Bedarf AL §13a'!AB73,'N-Bedarf AL §13a'!AD73)</f>
        <v/>
      </c>
      <c r="F73" s="32" t="str">
        <f>IF('P-Bedarf AL §13a'!V75="","",'P-Bedarf AL §13a'!V75)</f>
        <v/>
      </c>
      <c r="G73" s="32" t="str">
        <f>IF('P-Bedarf AL §13a'!Z75="","",'P-Bedarf AL §13a'!Z75)</f>
        <v/>
      </c>
      <c r="H73" s="345" t="str">
        <f t="shared" si="33"/>
        <v/>
      </c>
      <c r="I73" s="345" t="str">
        <f t="shared" si="34"/>
        <v/>
      </c>
      <c r="J73" s="345" t="str">
        <f t="shared" si="35"/>
        <v/>
      </c>
      <c r="K73" s="321">
        <f t="shared" si="36"/>
        <v>0</v>
      </c>
      <c r="L73" s="321">
        <f t="shared" ref="L73:L136" si="61">IF(W73="",0,W73)+IF(AD73="",0,AD73)+IF(AK73="",0,AK73)+IF(AQ73="",0,AQ73)+IF(AW73="",0,AW73)</f>
        <v>0</v>
      </c>
      <c r="M73" s="321">
        <f t="shared" ref="M73:M136" si="62">IF(X73="",0,X73)+IF(AE73="",0,AE73)+IF(AL73="",0,AL73)+IF(AR73="",0,AR73)+IF(AX73="",0,AX73)</f>
        <v>0</v>
      </c>
      <c r="N73" s="321" t="str">
        <f t="shared" ref="N73:N136" si="63">IF(E73="","",K73-E73)</f>
        <v/>
      </c>
      <c r="O73" s="321" t="str">
        <f t="shared" ref="O73:O136" si="64">IF(F73="","",L73-F73)</f>
        <v/>
      </c>
      <c r="P73" s="321" t="str">
        <f t="shared" ref="P73:P136" si="65">IF(G73="","",M73-G73)</f>
        <v/>
      </c>
      <c r="Q73" s="214" t="str">
        <f t="shared" si="37"/>
        <v/>
      </c>
      <c r="R73" s="141"/>
      <c r="S73" s="211"/>
      <c r="T73" s="346" t="str">
        <f t="shared" si="38"/>
        <v/>
      </c>
      <c r="U73" s="153" t="str">
        <f t="shared" si="39"/>
        <v/>
      </c>
      <c r="V73" s="153" t="str">
        <f t="shared" si="40"/>
        <v/>
      </c>
      <c r="W73" s="153" t="str">
        <f t="shared" si="41"/>
        <v/>
      </c>
      <c r="X73" s="153" t="str">
        <f t="shared" si="42"/>
        <v/>
      </c>
      <c r="Y73" s="141"/>
      <c r="Z73" s="211"/>
      <c r="AA73" s="361" t="str">
        <f t="shared" si="43"/>
        <v/>
      </c>
      <c r="AB73" s="153" t="str">
        <f t="shared" si="44"/>
        <v/>
      </c>
      <c r="AC73" s="153" t="str">
        <f t="shared" si="45"/>
        <v/>
      </c>
      <c r="AD73" s="153" t="str">
        <f t="shared" si="46"/>
        <v/>
      </c>
      <c r="AE73" s="153" t="str">
        <f t="shared" si="47"/>
        <v/>
      </c>
      <c r="AF73" s="213" t="str">
        <f t="shared" si="48"/>
        <v/>
      </c>
      <c r="AG73" s="141"/>
      <c r="AH73" s="211"/>
      <c r="AI73" s="346" t="str">
        <f t="shared" si="49"/>
        <v/>
      </c>
      <c r="AJ73" s="153" t="str">
        <f t="shared" si="50"/>
        <v/>
      </c>
      <c r="AK73" s="153" t="str">
        <f t="shared" si="51"/>
        <v/>
      </c>
      <c r="AL73" s="153" t="str">
        <f t="shared" si="52"/>
        <v/>
      </c>
      <c r="AM73" s="141"/>
      <c r="AN73" s="211"/>
      <c r="AO73" s="346" t="str">
        <f t="shared" si="53"/>
        <v/>
      </c>
      <c r="AP73" s="153" t="str">
        <f t="shared" si="54"/>
        <v/>
      </c>
      <c r="AQ73" s="153" t="str">
        <f t="shared" si="55"/>
        <v/>
      </c>
      <c r="AR73" s="153" t="str">
        <f t="shared" si="56"/>
        <v/>
      </c>
      <c r="AS73" s="141"/>
      <c r="AT73" s="211"/>
      <c r="AU73" s="346" t="str">
        <f t="shared" si="57"/>
        <v/>
      </c>
      <c r="AV73" s="153" t="str">
        <f t="shared" si="58"/>
        <v/>
      </c>
      <c r="AW73" s="153" t="str">
        <f t="shared" si="59"/>
        <v/>
      </c>
      <c r="AX73" s="153" t="str">
        <f t="shared" si="60"/>
        <v/>
      </c>
    </row>
    <row r="74" spans="1:50" ht="29.45" customHeight="1" x14ac:dyDescent="0.25">
      <c r="A74" s="354" t="str">
        <f>'N-Bedarf AL §13a'!A74</f>
        <v/>
      </c>
      <c r="B74" s="354" t="str">
        <f>IF('N-Bedarf AL §13a'!B74="","",'N-Bedarf AL §13a'!B74)</f>
        <v/>
      </c>
      <c r="C74" s="305" t="str">
        <f>IF('N-Bedarf AL §13a'!D74="","",'N-Bedarf AL §13a'!D74)</f>
        <v/>
      </c>
      <c r="D74" s="32" t="str">
        <f>IF('N-Bedarf AL §13a'!C74="","",'N-Bedarf AL §13a'!C74)</f>
        <v/>
      </c>
      <c r="E74" s="32" t="str">
        <f>IF('N-Bedarf AL §13a'!AD74="",'N-Bedarf AL §13a'!AB74,'N-Bedarf AL §13a'!AD74)</f>
        <v/>
      </c>
      <c r="F74" s="32" t="str">
        <f>IF('P-Bedarf AL §13a'!V76="","",'P-Bedarf AL §13a'!V76)</f>
        <v/>
      </c>
      <c r="G74" s="32" t="str">
        <f>IF('P-Bedarf AL §13a'!Z76="","",'P-Bedarf AL §13a'!Z76)</f>
        <v/>
      </c>
      <c r="H74" s="345" t="str">
        <f t="shared" si="33"/>
        <v/>
      </c>
      <c r="I74" s="345" t="str">
        <f t="shared" si="34"/>
        <v/>
      </c>
      <c r="J74" s="345" t="str">
        <f t="shared" si="35"/>
        <v/>
      </c>
      <c r="K74" s="321">
        <f t="shared" si="36"/>
        <v>0</v>
      </c>
      <c r="L74" s="321">
        <f t="shared" si="61"/>
        <v>0</v>
      </c>
      <c r="M74" s="321">
        <f t="shared" si="62"/>
        <v>0</v>
      </c>
      <c r="N74" s="321" t="str">
        <f t="shared" si="63"/>
        <v/>
      </c>
      <c r="O74" s="321" t="str">
        <f t="shared" si="64"/>
        <v/>
      </c>
      <c r="P74" s="321" t="str">
        <f t="shared" si="65"/>
        <v/>
      </c>
      <c r="Q74" s="214" t="str">
        <f t="shared" si="37"/>
        <v/>
      </c>
      <c r="R74" s="141"/>
      <c r="S74" s="211"/>
      <c r="T74" s="346" t="str">
        <f t="shared" si="38"/>
        <v/>
      </c>
      <c r="U74" s="153" t="str">
        <f t="shared" si="39"/>
        <v/>
      </c>
      <c r="V74" s="153" t="str">
        <f t="shared" si="40"/>
        <v/>
      </c>
      <c r="W74" s="153" t="str">
        <f t="shared" si="41"/>
        <v/>
      </c>
      <c r="X74" s="153" t="str">
        <f t="shared" si="42"/>
        <v/>
      </c>
      <c r="Y74" s="141"/>
      <c r="Z74" s="211"/>
      <c r="AA74" s="361" t="str">
        <f t="shared" si="43"/>
        <v/>
      </c>
      <c r="AB74" s="153" t="str">
        <f t="shared" si="44"/>
        <v/>
      </c>
      <c r="AC74" s="153" t="str">
        <f t="shared" si="45"/>
        <v/>
      </c>
      <c r="AD74" s="153" t="str">
        <f t="shared" si="46"/>
        <v/>
      </c>
      <c r="AE74" s="153" t="str">
        <f t="shared" si="47"/>
        <v/>
      </c>
      <c r="AF74" s="213" t="str">
        <f t="shared" si="48"/>
        <v/>
      </c>
      <c r="AG74" s="141"/>
      <c r="AH74" s="211"/>
      <c r="AI74" s="346" t="str">
        <f t="shared" si="49"/>
        <v/>
      </c>
      <c r="AJ74" s="153" t="str">
        <f t="shared" si="50"/>
        <v/>
      </c>
      <c r="AK74" s="153" t="str">
        <f t="shared" si="51"/>
        <v/>
      </c>
      <c r="AL74" s="153" t="str">
        <f t="shared" si="52"/>
        <v/>
      </c>
      <c r="AM74" s="141"/>
      <c r="AN74" s="211"/>
      <c r="AO74" s="346" t="str">
        <f t="shared" si="53"/>
        <v/>
      </c>
      <c r="AP74" s="153" t="str">
        <f t="shared" si="54"/>
        <v/>
      </c>
      <c r="AQ74" s="153" t="str">
        <f t="shared" si="55"/>
        <v/>
      </c>
      <c r="AR74" s="153" t="str">
        <f t="shared" si="56"/>
        <v/>
      </c>
      <c r="AS74" s="141"/>
      <c r="AT74" s="211"/>
      <c r="AU74" s="346" t="str">
        <f t="shared" si="57"/>
        <v/>
      </c>
      <c r="AV74" s="153" t="str">
        <f t="shared" si="58"/>
        <v/>
      </c>
      <c r="AW74" s="153" t="str">
        <f t="shared" si="59"/>
        <v/>
      </c>
      <c r="AX74" s="153" t="str">
        <f t="shared" si="60"/>
        <v/>
      </c>
    </row>
    <row r="75" spans="1:50" ht="29.45" customHeight="1" x14ac:dyDescent="0.25">
      <c r="A75" s="354" t="str">
        <f>'N-Bedarf AL §13a'!A75</f>
        <v/>
      </c>
      <c r="B75" s="354" t="str">
        <f>IF('N-Bedarf AL §13a'!B75="","",'N-Bedarf AL §13a'!B75)</f>
        <v/>
      </c>
      <c r="C75" s="305" t="str">
        <f>IF('N-Bedarf AL §13a'!D75="","",'N-Bedarf AL §13a'!D75)</f>
        <v/>
      </c>
      <c r="D75" s="32" t="str">
        <f>IF('N-Bedarf AL §13a'!C75="","",'N-Bedarf AL §13a'!C75)</f>
        <v/>
      </c>
      <c r="E75" s="32" t="str">
        <f>IF('N-Bedarf AL §13a'!AD75="",'N-Bedarf AL §13a'!AB75,'N-Bedarf AL §13a'!AD75)</f>
        <v/>
      </c>
      <c r="F75" s="32" t="str">
        <f>IF('P-Bedarf AL §13a'!V77="","",'P-Bedarf AL §13a'!V77)</f>
        <v/>
      </c>
      <c r="G75" s="32" t="str">
        <f>IF('P-Bedarf AL §13a'!Z77="","",'P-Bedarf AL §13a'!Z77)</f>
        <v/>
      </c>
      <c r="H75" s="345" t="str">
        <f t="shared" si="33"/>
        <v/>
      </c>
      <c r="I75" s="345" t="str">
        <f t="shared" si="34"/>
        <v/>
      </c>
      <c r="J75" s="345" t="str">
        <f t="shared" si="35"/>
        <v/>
      </c>
      <c r="K75" s="321">
        <f t="shared" si="36"/>
        <v>0</v>
      </c>
      <c r="L75" s="321">
        <f t="shared" si="61"/>
        <v>0</v>
      </c>
      <c r="M75" s="321">
        <f t="shared" si="62"/>
        <v>0</v>
      </c>
      <c r="N75" s="321" t="str">
        <f t="shared" si="63"/>
        <v/>
      </c>
      <c r="O75" s="321" t="str">
        <f t="shared" si="64"/>
        <v/>
      </c>
      <c r="P75" s="321" t="str">
        <f t="shared" si="65"/>
        <v/>
      </c>
      <c r="Q75" s="214" t="str">
        <f t="shared" si="37"/>
        <v/>
      </c>
      <c r="R75" s="141"/>
      <c r="S75" s="211"/>
      <c r="T75" s="346" t="str">
        <f t="shared" si="38"/>
        <v/>
      </c>
      <c r="U75" s="153" t="str">
        <f t="shared" si="39"/>
        <v/>
      </c>
      <c r="V75" s="153" t="str">
        <f t="shared" si="40"/>
        <v/>
      </c>
      <c r="W75" s="153" t="str">
        <f t="shared" si="41"/>
        <v/>
      </c>
      <c r="X75" s="153" t="str">
        <f t="shared" si="42"/>
        <v/>
      </c>
      <c r="Y75" s="141"/>
      <c r="Z75" s="211"/>
      <c r="AA75" s="361" t="str">
        <f t="shared" si="43"/>
        <v/>
      </c>
      <c r="AB75" s="153" t="str">
        <f t="shared" si="44"/>
        <v/>
      </c>
      <c r="AC75" s="153" t="str">
        <f t="shared" si="45"/>
        <v/>
      </c>
      <c r="AD75" s="153" t="str">
        <f t="shared" si="46"/>
        <v/>
      </c>
      <c r="AE75" s="153" t="str">
        <f t="shared" si="47"/>
        <v/>
      </c>
      <c r="AF75" s="213" t="str">
        <f t="shared" si="48"/>
        <v/>
      </c>
      <c r="AG75" s="141"/>
      <c r="AH75" s="211"/>
      <c r="AI75" s="346" t="str">
        <f t="shared" si="49"/>
        <v/>
      </c>
      <c r="AJ75" s="153" t="str">
        <f t="shared" si="50"/>
        <v/>
      </c>
      <c r="AK75" s="153" t="str">
        <f t="shared" si="51"/>
        <v/>
      </c>
      <c r="AL75" s="153" t="str">
        <f t="shared" si="52"/>
        <v/>
      </c>
      <c r="AM75" s="141"/>
      <c r="AN75" s="211"/>
      <c r="AO75" s="346" t="str">
        <f t="shared" si="53"/>
        <v/>
      </c>
      <c r="AP75" s="153" t="str">
        <f t="shared" si="54"/>
        <v/>
      </c>
      <c r="AQ75" s="153" t="str">
        <f t="shared" si="55"/>
        <v/>
      </c>
      <c r="AR75" s="153" t="str">
        <f t="shared" si="56"/>
        <v/>
      </c>
      <c r="AS75" s="141"/>
      <c r="AT75" s="211"/>
      <c r="AU75" s="346" t="str">
        <f t="shared" si="57"/>
        <v/>
      </c>
      <c r="AV75" s="153" t="str">
        <f t="shared" si="58"/>
        <v/>
      </c>
      <c r="AW75" s="153" t="str">
        <f t="shared" si="59"/>
        <v/>
      </c>
      <c r="AX75" s="153" t="str">
        <f t="shared" si="60"/>
        <v/>
      </c>
    </row>
    <row r="76" spans="1:50" ht="29.45" customHeight="1" x14ac:dyDescent="0.25">
      <c r="A76" s="354" t="str">
        <f>'N-Bedarf AL §13a'!A76</f>
        <v/>
      </c>
      <c r="B76" s="354" t="str">
        <f>IF('N-Bedarf AL §13a'!B76="","",'N-Bedarf AL §13a'!B76)</f>
        <v/>
      </c>
      <c r="C76" s="305" t="str">
        <f>IF('N-Bedarf AL §13a'!D76="","",'N-Bedarf AL §13a'!D76)</f>
        <v/>
      </c>
      <c r="D76" s="32" t="str">
        <f>IF('N-Bedarf AL §13a'!C76="","",'N-Bedarf AL §13a'!C76)</f>
        <v/>
      </c>
      <c r="E76" s="32" t="str">
        <f>IF('N-Bedarf AL §13a'!AD76="",'N-Bedarf AL §13a'!AB76,'N-Bedarf AL §13a'!AD76)</f>
        <v/>
      </c>
      <c r="F76" s="32" t="str">
        <f>IF('P-Bedarf AL §13a'!V78="","",'P-Bedarf AL §13a'!V78)</f>
        <v/>
      </c>
      <c r="G76" s="32" t="str">
        <f>IF('P-Bedarf AL §13a'!Z78="","",'P-Bedarf AL §13a'!Z78)</f>
        <v/>
      </c>
      <c r="H76" s="345" t="str">
        <f t="shared" si="33"/>
        <v/>
      </c>
      <c r="I76" s="345" t="str">
        <f t="shared" si="34"/>
        <v/>
      </c>
      <c r="J76" s="345" t="str">
        <f t="shared" si="35"/>
        <v/>
      </c>
      <c r="K76" s="321">
        <f t="shared" si="36"/>
        <v>0</v>
      </c>
      <c r="L76" s="321">
        <f t="shared" si="61"/>
        <v>0</v>
      </c>
      <c r="M76" s="321">
        <f t="shared" si="62"/>
        <v>0</v>
      </c>
      <c r="N76" s="321" t="str">
        <f t="shared" si="63"/>
        <v/>
      </c>
      <c r="O76" s="321" t="str">
        <f t="shared" si="64"/>
        <v/>
      </c>
      <c r="P76" s="321" t="str">
        <f t="shared" si="65"/>
        <v/>
      </c>
      <c r="Q76" s="214" t="str">
        <f t="shared" si="37"/>
        <v/>
      </c>
      <c r="R76" s="141"/>
      <c r="S76" s="211"/>
      <c r="T76" s="346" t="str">
        <f t="shared" si="38"/>
        <v/>
      </c>
      <c r="U76" s="153" t="str">
        <f t="shared" si="39"/>
        <v/>
      </c>
      <c r="V76" s="153" t="str">
        <f t="shared" si="40"/>
        <v/>
      </c>
      <c r="W76" s="153" t="str">
        <f t="shared" si="41"/>
        <v/>
      </c>
      <c r="X76" s="153" t="str">
        <f t="shared" si="42"/>
        <v/>
      </c>
      <c r="Y76" s="141"/>
      <c r="Z76" s="211"/>
      <c r="AA76" s="361" t="str">
        <f t="shared" si="43"/>
        <v/>
      </c>
      <c r="AB76" s="153" t="str">
        <f t="shared" si="44"/>
        <v/>
      </c>
      <c r="AC76" s="153" t="str">
        <f t="shared" si="45"/>
        <v/>
      </c>
      <c r="AD76" s="153" t="str">
        <f t="shared" si="46"/>
        <v/>
      </c>
      <c r="AE76" s="153" t="str">
        <f t="shared" si="47"/>
        <v/>
      </c>
      <c r="AF76" s="213" t="str">
        <f t="shared" si="48"/>
        <v/>
      </c>
      <c r="AG76" s="141"/>
      <c r="AH76" s="211"/>
      <c r="AI76" s="346" t="str">
        <f t="shared" si="49"/>
        <v/>
      </c>
      <c r="AJ76" s="153" t="str">
        <f t="shared" si="50"/>
        <v/>
      </c>
      <c r="AK76" s="153" t="str">
        <f t="shared" si="51"/>
        <v/>
      </c>
      <c r="AL76" s="153" t="str">
        <f t="shared" si="52"/>
        <v/>
      </c>
      <c r="AM76" s="141"/>
      <c r="AN76" s="211"/>
      <c r="AO76" s="346" t="str">
        <f t="shared" si="53"/>
        <v/>
      </c>
      <c r="AP76" s="153" t="str">
        <f t="shared" si="54"/>
        <v/>
      </c>
      <c r="AQ76" s="153" t="str">
        <f t="shared" si="55"/>
        <v/>
      </c>
      <c r="AR76" s="153" t="str">
        <f t="shared" si="56"/>
        <v/>
      </c>
      <c r="AS76" s="141"/>
      <c r="AT76" s="211"/>
      <c r="AU76" s="346" t="str">
        <f t="shared" si="57"/>
        <v/>
      </c>
      <c r="AV76" s="153" t="str">
        <f t="shared" si="58"/>
        <v/>
      </c>
      <c r="AW76" s="153" t="str">
        <f t="shared" si="59"/>
        <v/>
      </c>
      <c r="AX76" s="153" t="str">
        <f t="shared" si="60"/>
        <v/>
      </c>
    </row>
    <row r="77" spans="1:50" ht="29.45" customHeight="1" x14ac:dyDescent="0.25">
      <c r="A77" s="354" t="str">
        <f>'N-Bedarf AL §13a'!A77</f>
        <v/>
      </c>
      <c r="B77" s="354" t="str">
        <f>IF('N-Bedarf AL §13a'!B77="","",'N-Bedarf AL §13a'!B77)</f>
        <v/>
      </c>
      <c r="C77" s="305" t="str">
        <f>IF('N-Bedarf AL §13a'!D77="","",'N-Bedarf AL §13a'!D77)</f>
        <v/>
      </c>
      <c r="D77" s="32" t="str">
        <f>IF('N-Bedarf AL §13a'!C77="","",'N-Bedarf AL §13a'!C77)</f>
        <v/>
      </c>
      <c r="E77" s="32" t="str">
        <f>IF('N-Bedarf AL §13a'!AD77="",'N-Bedarf AL §13a'!AB77,'N-Bedarf AL §13a'!AD77)</f>
        <v/>
      </c>
      <c r="F77" s="32" t="str">
        <f>IF('P-Bedarf AL §13a'!V79="","",'P-Bedarf AL §13a'!V79)</f>
        <v/>
      </c>
      <c r="G77" s="32" t="str">
        <f>IF('P-Bedarf AL §13a'!Z79="","",'P-Bedarf AL §13a'!Z79)</f>
        <v/>
      </c>
      <c r="H77" s="345" t="str">
        <f t="shared" si="33"/>
        <v/>
      </c>
      <c r="I77" s="345" t="str">
        <f t="shared" si="34"/>
        <v/>
      </c>
      <c r="J77" s="345" t="str">
        <f t="shared" si="35"/>
        <v/>
      </c>
      <c r="K77" s="321">
        <f t="shared" si="36"/>
        <v>0</v>
      </c>
      <c r="L77" s="321">
        <f t="shared" si="61"/>
        <v>0</v>
      </c>
      <c r="M77" s="321">
        <f t="shared" si="62"/>
        <v>0</v>
      </c>
      <c r="N77" s="321" t="str">
        <f t="shared" si="63"/>
        <v/>
      </c>
      <c r="O77" s="321" t="str">
        <f t="shared" si="64"/>
        <v/>
      </c>
      <c r="P77" s="321" t="str">
        <f t="shared" si="65"/>
        <v/>
      </c>
      <c r="Q77" s="214" t="str">
        <f t="shared" si="37"/>
        <v/>
      </c>
      <c r="R77" s="141"/>
      <c r="S77" s="211"/>
      <c r="T77" s="346" t="str">
        <f t="shared" si="38"/>
        <v/>
      </c>
      <c r="U77" s="153" t="str">
        <f t="shared" si="39"/>
        <v/>
      </c>
      <c r="V77" s="153" t="str">
        <f t="shared" si="40"/>
        <v/>
      </c>
      <c r="W77" s="153" t="str">
        <f t="shared" si="41"/>
        <v/>
      </c>
      <c r="X77" s="153" t="str">
        <f t="shared" si="42"/>
        <v/>
      </c>
      <c r="Y77" s="141"/>
      <c r="Z77" s="211"/>
      <c r="AA77" s="361" t="str">
        <f t="shared" si="43"/>
        <v/>
      </c>
      <c r="AB77" s="153" t="str">
        <f t="shared" si="44"/>
        <v/>
      </c>
      <c r="AC77" s="153" t="str">
        <f t="shared" si="45"/>
        <v/>
      </c>
      <c r="AD77" s="153" t="str">
        <f t="shared" si="46"/>
        <v/>
      </c>
      <c r="AE77" s="153" t="str">
        <f t="shared" si="47"/>
        <v/>
      </c>
      <c r="AF77" s="213" t="str">
        <f t="shared" si="48"/>
        <v/>
      </c>
      <c r="AG77" s="141"/>
      <c r="AH77" s="211"/>
      <c r="AI77" s="346" t="str">
        <f t="shared" si="49"/>
        <v/>
      </c>
      <c r="AJ77" s="153" t="str">
        <f t="shared" si="50"/>
        <v/>
      </c>
      <c r="AK77" s="153" t="str">
        <f t="shared" si="51"/>
        <v/>
      </c>
      <c r="AL77" s="153" t="str">
        <f t="shared" si="52"/>
        <v/>
      </c>
      <c r="AM77" s="141"/>
      <c r="AN77" s="211"/>
      <c r="AO77" s="346" t="str">
        <f t="shared" si="53"/>
        <v/>
      </c>
      <c r="AP77" s="153" t="str">
        <f t="shared" si="54"/>
        <v/>
      </c>
      <c r="AQ77" s="153" t="str">
        <f t="shared" si="55"/>
        <v/>
      </c>
      <c r="AR77" s="153" t="str">
        <f t="shared" si="56"/>
        <v/>
      </c>
      <c r="AS77" s="141"/>
      <c r="AT77" s="211"/>
      <c r="AU77" s="346" t="str">
        <f t="shared" si="57"/>
        <v/>
      </c>
      <c r="AV77" s="153" t="str">
        <f t="shared" si="58"/>
        <v/>
      </c>
      <c r="AW77" s="153" t="str">
        <f t="shared" si="59"/>
        <v/>
      </c>
      <c r="AX77" s="153" t="str">
        <f t="shared" si="60"/>
        <v/>
      </c>
    </row>
    <row r="78" spans="1:50" ht="29.45" customHeight="1" x14ac:dyDescent="0.25">
      <c r="A78" s="354" t="str">
        <f>'N-Bedarf AL §13a'!A78</f>
        <v/>
      </c>
      <c r="B78" s="354" t="str">
        <f>IF('N-Bedarf AL §13a'!B78="","",'N-Bedarf AL §13a'!B78)</f>
        <v/>
      </c>
      <c r="C78" s="305" t="str">
        <f>IF('N-Bedarf AL §13a'!D78="","",'N-Bedarf AL §13a'!D78)</f>
        <v/>
      </c>
      <c r="D78" s="32" t="str">
        <f>IF('N-Bedarf AL §13a'!C78="","",'N-Bedarf AL §13a'!C78)</f>
        <v/>
      </c>
      <c r="E78" s="32" t="str">
        <f>IF('N-Bedarf AL §13a'!AD78="",'N-Bedarf AL §13a'!AB78,'N-Bedarf AL §13a'!AD78)</f>
        <v/>
      </c>
      <c r="F78" s="32" t="str">
        <f>IF('P-Bedarf AL §13a'!V80="","",'P-Bedarf AL §13a'!V80)</f>
        <v/>
      </c>
      <c r="G78" s="32" t="str">
        <f>IF('P-Bedarf AL §13a'!Z80="","",'P-Bedarf AL §13a'!Z80)</f>
        <v/>
      </c>
      <c r="H78" s="345" t="str">
        <f t="shared" si="33"/>
        <v/>
      </c>
      <c r="I78" s="345" t="str">
        <f t="shared" si="34"/>
        <v/>
      </c>
      <c r="J78" s="345" t="str">
        <f t="shared" si="35"/>
        <v/>
      </c>
      <c r="K78" s="321">
        <f t="shared" si="36"/>
        <v>0</v>
      </c>
      <c r="L78" s="321">
        <f t="shared" si="61"/>
        <v>0</v>
      </c>
      <c r="M78" s="321">
        <f t="shared" si="62"/>
        <v>0</v>
      </c>
      <c r="N78" s="321" t="str">
        <f t="shared" si="63"/>
        <v/>
      </c>
      <c r="O78" s="321" t="str">
        <f t="shared" si="64"/>
        <v/>
      </c>
      <c r="P78" s="321" t="str">
        <f t="shared" si="65"/>
        <v/>
      </c>
      <c r="Q78" s="214" t="str">
        <f t="shared" si="37"/>
        <v/>
      </c>
      <c r="R78" s="141"/>
      <c r="S78" s="211"/>
      <c r="T78" s="346" t="str">
        <f t="shared" si="38"/>
        <v/>
      </c>
      <c r="U78" s="153" t="str">
        <f t="shared" si="39"/>
        <v/>
      </c>
      <c r="V78" s="153" t="str">
        <f t="shared" si="40"/>
        <v/>
      </c>
      <c r="W78" s="153" t="str">
        <f t="shared" si="41"/>
        <v/>
      </c>
      <c r="X78" s="153" t="str">
        <f t="shared" si="42"/>
        <v/>
      </c>
      <c r="Y78" s="141"/>
      <c r="Z78" s="211"/>
      <c r="AA78" s="361" t="str">
        <f t="shared" si="43"/>
        <v/>
      </c>
      <c r="AB78" s="153" t="str">
        <f t="shared" si="44"/>
        <v/>
      </c>
      <c r="AC78" s="153" t="str">
        <f t="shared" si="45"/>
        <v/>
      </c>
      <c r="AD78" s="153" t="str">
        <f t="shared" si="46"/>
        <v/>
      </c>
      <c r="AE78" s="153" t="str">
        <f t="shared" si="47"/>
        <v/>
      </c>
      <c r="AF78" s="213" t="str">
        <f t="shared" si="48"/>
        <v/>
      </c>
      <c r="AG78" s="141"/>
      <c r="AH78" s="211"/>
      <c r="AI78" s="346" t="str">
        <f t="shared" si="49"/>
        <v/>
      </c>
      <c r="AJ78" s="153" t="str">
        <f t="shared" si="50"/>
        <v/>
      </c>
      <c r="AK78" s="153" t="str">
        <f t="shared" si="51"/>
        <v/>
      </c>
      <c r="AL78" s="153" t="str">
        <f t="shared" si="52"/>
        <v/>
      </c>
      <c r="AM78" s="141"/>
      <c r="AN78" s="211"/>
      <c r="AO78" s="346" t="str">
        <f t="shared" si="53"/>
        <v/>
      </c>
      <c r="AP78" s="153" t="str">
        <f t="shared" si="54"/>
        <v/>
      </c>
      <c r="AQ78" s="153" t="str">
        <f t="shared" si="55"/>
        <v/>
      </c>
      <c r="AR78" s="153" t="str">
        <f t="shared" si="56"/>
        <v/>
      </c>
      <c r="AS78" s="141"/>
      <c r="AT78" s="211"/>
      <c r="AU78" s="346" t="str">
        <f t="shared" si="57"/>
        <v/>
      </c>
      <c r="AV78" s="153" t="str">
        <f t="shared" si="58"/>
        <v/>
      </c>
      <c r="AW78" s="153" t="str">
        <f t="shared" si="59"/>
        <v/>
      </c>
      <c r="AX78" s="153" t="str">
        <f t="shared" si="60"/>
        <v/>
      </c>
    </row>
    <row r="79" spans="1:50" ht="29.45" customHeight="1" x14ac:dyDescent="0.25">
      <c r="A79" s="354" t="str">
        <f>'N-Bedarf AL §13a'!A79</f>
        <v/>
      </c>
      <c r="B79" s="354" t="str">
        <f>IF('N-Bedarf AL §13a'!B79="","",'N-Bedarf AL §13a'!B79)</f>
        <v/>
      </c>
      <c r="C79" s="305" t="str">
        <f>IF('N-Bedarf AL §13a'!D79="","",'N-Bedarf AL §13a'!D79)</f>
        <v/>
      </c>
      <c r="D79" s="32" t="str">
        <f>IF('N-Bedarf AL §13a'!C79="","",'N-Bedarf AL §13a'!C79)</f>
        <v/>
      </c>
      <c r="E79" s="32" t="str">
        <f>IF('N-Bedarf AL §13a'!AD79="",'N-Bedarf AL §13a'!AB79,'N-Bedarf AL §13a'!AD79)</f>
        <v/>
      </c>
      <c r="F79" s="32" t="str">
        <f>IF('P-Bedarf AL §13a'!V81="","",'P-Bedarf AL §13a'!V81)</f>
        <v/>
      </c>
      <c r="G79" s="32" t="str">
        <f>IF('P-Bedarf AL §13a'!Z81="","",'P-Bedarf AL §13a'!Z81)</f>
        <v/>
      </c>
      <c r="H79" s="345" t="str">
        <f t="shared" si="33"/>
        <v/>
      </c>
      <c r="I79" s="345" t="str">
        <f t="shared" si="34"/>
        <v/>
      </c>
      <c r="J79" s="345" t="str">
        <f t="shared" si="35"/>
        <v/>
      </c>
      <c r="K79" s="321">
        <f t="shared" si="36"/>
        <v>0</v>
      </c>
      <c r="L79" s="321">
        <f t="shared" si="61"/>
        <v>0</v>
      </c>
      <c r="M79" s="321">
        <f t="shared" si="62"/>
        <v>0</v>
      </c>
      <c r="N79" s="321" t="str">
        <f t="shared" si="63"/>
        <v/>
      </c>
      <c r="O79" s="321" t="str">
        <f t="shared" si="64"/>
        <v/>
      </c>
      <c r="P79" s="321" t="str">
        <f t="shared" si="65"/>
        <v/>
      </c>
      <c r="Q79" s="214" t="str">
        <f t="shared" si="37"/>
        <v/>
      </c>
      <c r="R79" s="141"/>
      <c r="S79" s="211"/>
      <c r="T79" s="346" t="str">
        <f t="shared" si="38"/>
        <v/>
      </c>
      <c r="U79" s="153" t="str">
        <f t="shared" si="39"/>
        <v/>
      </c>
      <c r="V79" s="153" t="str">
        <f t="shared" si="40"/>
        <v/>
      </c>
      <c r="W79" s="153" t="str">
        <f t="shared" si="41"/>
        <v/>
      </c>
      <c r="X79" s="153" t="str">
        <f t="shared" si="42"/>
        <v/>
      </c>
      <c r="Y79" s="141"/>
      <c r="Z79" s="211"/>
      <c r="AA79" s="361" t="str">
        <f t="shared" si="43"/>
        <v/>
      </c>
      <c r="AB79" s="153" t="str">
        <f t="shared" si="44"/>
        <v/>
      </c>
      <c r="AC79" s="153" t="str">
        <f t="shared" si="45"/>
        <v/>
      </c>
      <c r="AD79" s="153" t="str">
        <f t="shared" si="46"/>
        <v/>
      </c>
      <c r="AE79" s="153" t="str">
        <f t="shared" si="47"/>
        <v/>
      </c>
      <c r="AF79" s="213" t="str">
        <f t="shared" si="48"/>
        <v/>
      </c>
      <c r="AG79" s="141"/>
      <c r="AH79" s="211"/>
      <c r="AI79" s="346" t="str">
        <f t="shared" si="49"/>
        <v/>
      </c>
      <c r="AJ79" s="153" t="str">
        <f t="shared" si="50"/>
        <v/>
      </c>
      <c r="AK79" s="153" t="str">
        <f t="shared" si="51"/>
        <v/>
      </c>
      <c r="AL79" s="153" t="str">
        <f t="shared" si="52"/>
        <v/>
      </c>
      <c r="AM79" s="141"/>
      <c r="AN79" s="211"/>
      <c r="AO79" s="346" t="str">
        <f t="shared" si="53"/>
        <v/>
      </c>
      <c r="AP79" s="153" t="str">
        <f t="shared" si="54"/>
        <v/>
      </c>
      <c r="AQ79" s="153" t="str">
        <f t="shared" si="55"/>
        <v/>
      </c>
      <c r="AR79" s="153" t="str">
        <f t="shared" si="56"/>
        <v/>
      </c>
      <c r="AS79" s="141"/>
      <c r="AT79" s="211"/>
      <c r="AU79" s="346" t="str">
        <f t="shared" si="57"/>
        <v/>
      </c>
      <c r="AV79" s="153" t="str">
        <f t="shared" si="58"/>
        <v/>
      </c>
      <c r="AW79" s="153" t="str">
        <f t="shared" si="59"/>
        <v/>
      </c>
      <c r="AX79" s="153" t="str">
        <f t="shared" si="60"/>
        <v/>
      </c>
    </row>
    <row r="80" spans="1:50" ht="29.45" customHeight="1" x14ac:dyDescent="0.25">
      <c r="A80" s="354" t="str">
        <f>'N-Bedarf AL §13a'!A80</f>
        <v/>
      </c>
      <c r="B80" s="354" t="str">
        <f>IF('N-Bedarf AL §13a'!B80="","",'N-Bedarf AL §13a'!B80)</f>
        <v/>
      </c>
      <c r="C80" s="305" t="str">
        <f>IF('N-Bedarf AL §13a'!D80="","",'N-Bedarf AL §13a'!D80)</f>
        <v/>
      </c>
      <c r="D80" s="32" t="str">
        <f>IF('N-Bedarf AL §13a'!C80="","",'N-Bedarf AL §13a'!C80)</f>
        <v/>
      </c>
      <c r="E80" s="32" t="str">
        <f>IF('N-Bedarf AL §13a'!AD80="",'N-Bedarf AL §13a'!AB80,'N-Bedarf AL §13a'!AD80)</f>
        <v/>
      </c>
      <c r="F80" s="32" t="str">
        <f>IF('P-Bedarf AL §13a'!V82="","",'P-Bedarf AL §13a'!V82)</f>
        <v/>
      </c>
      <c r="G80" s="32" t="str">
        <f>IF('P-Bedarf AL §13a'!Z82="","",'P-Bedarf AL §13a'!Z82)</f>
        <v/>
      </c>
      <c r="H80" s="345" t="str">
        <f t="shared" si="33"/>
        <v/>
      </c>
      <c r="I80" s="345" t="str">
        <f t="shared" si="34"/>
        <v/>
      </c>
      <c r="J80" s="345" t="str">
        <f t="shared" si="35"/>
        <v/>
      </c>
      <c r="K80" s="321">
        <f t="shared" si="36"/>
        <v>0</v>
      </c>
      <c r="L80" s="321">
        <f t="shared" si="61"/>
        <v>0</v>
      </c>
      <c r="M80" s="321">
        <f t="shared" si="62"/>
        <v>0</v>
      </c>
      <c r="N80" s="321" t="str">
        <f t="shared" si="63"/>
        <v/>
      </c>
      <c r="O80" s="321" t="str">
        <f t="shared" si="64"/>
        <v/>
      </c>
      <c r="P80" s="321" t="str">
        <f t="shared" si="65"/>
        <v/>
      </c>
      <c r="Q80" s="214" t="str">
        <f t="shared" si="37"/>
        <v/>
      </c>
      <c r="R80" s="141"/>
      <c r="S80" s="211"/>
      <c r="T80" s="346" t="str">
        <f t="shared" si="38"/>
        <v/>
      </c>
      <c r="U80" s="153" t="str">
        <f t="shared" si="39"/>
        <v/>
      </c>
      <c r="V80" s="153" t="str">
        <f t="shared" si="40"/>
        <v/>
      </c>
      <c r="W80" s="153" t="str">
        <f t="shared" si="41"/>
        <v/>
      </c>
      <c r="X80" s="153" t="str">
        <f t="shared" si="42"/>
        <v/>
      </c>
      <c r="Y80" s="141"/>
      <c r="Z80" s="211"/>
      <c r="AA80" s="361" t="str">
        <f t="shared" si="43"/>
        <v/>
      </c>
      <c r="AB80" s="153" t="str">
        <f t="shared" si="44"/>
        <v/>
      </c>
      <c r="AC80" s="153" t="str">
        <f t="shared" si="45"/>
        <v/>
      </c>
      <c r="AD80" s="153" t="str">
        <f t="shared" si="46"/>
        <v/>
      </c>
      <c r="AE80" s="153" t="str">
        <f t="shared" si="47"/>
        <v/>
      </c>
      <c r="AF80" s="213" t="str">
        <f t="shared" si="48"/>
        <v/>
      </c>
      <c r="AG80" s="141"/>
      <c r="AH80" s="211"/>
      <c r="AI80" s="346" t="str">
        <f t="shared" si="49"/>
        <v/>
      </c>
      <c r="AJ80" s="153" t="str">
        <f t="shared" si="50"/>
        <v/>
      </c>
      <c r="AK80" s="153" t="str">
        <f t="shared" si="51"/>
        <v/>
      </c>
      <c r="AL80" s="153" t="str">
        <f t="shared" si="52"/>
        <v/>
      </c>
      <c r="AM80" s="141"/>
      <c r="AN80" s="211"/>
      <c r="AO80" s="346" t="str">
        <f t="shared" si="53"/>
        <v/>
      </c>
      <c r="AP80" s="153" t="str">
        <f t="shared" si="54"/>
        <v/>
      </c>
      <c r="AQ80" s="153" t="str">
        <f t="shared" si="55"/>
        <v/>
      </c>
      <c r="AR80" s="153" t="str">
        <f t="shared" si="56"/>
        <v/>
      </c>
      <c r="AS80" s="141"/>
      <c r="AT80" s="211"/>
      <c r="AU80" s="346" t="str">
        <f t="shared" si="57"/>
        <v/>
      </c>
      <c r="AV80" s="153" t="str">
        <f t="shared" si="58"/>
        <v/>
      </c>
      <c r="AW80" s="153" t="str">
        <f t="shared" si="59"/>
        <v/>
      </c>
      <c r="AX80" s="153" t="str">
        <f t="shared" si="60"/>
        <v/>
      </c>
    </row>
    <row r="81" spans="1:50" ht="29.45" customHeight="1" x14ac:dyDescent="0.25">
      <c r="A81" s="354" t="str">
        <f>'N-Bedarf AL §13a'!A81</f>
        <v/>
      </c>
      <c r="B81" s="354" t="str">
        <f>IF('N-Bedarf AL §13a'!B81="","",'N-Bedarf AL §13a'!B81)</f>
        <v/>
      </c>
      <c r="C81" s="305" t="str">
        <f>IF('N-Bedarf AL §13a'!D81="","",'N-Bedarf AL §13a'!D81)</f>
        <v/>
      </c>
      <c r="D81" s="32" t="str">
        <f>IF('N-Bedarf AL §13a'!C81="","",'N-Bedarf AL §13a'!C81)</f>
        <v/>
      </c>
      <c r="E81" s="32" t="str">
        <f>IF('N-Bedarf AL §13a'!AD81="",'N-Bedarf AL §13a'!AB81,'N-Bedarf AL §13a'!AD81)</f>
        <v/>
      </c>
      <c r="F81" s="32" t="str">
        <f>IF('P-Bedarf AL §13a'!V83="","",'P-Bedarf AL §13a'!V83)</f>
        <v/>
      </c>
      <c r="G81" s="32" t="str">
        <f>IF('P-Bedarf AL §13a'!Z83="","",'P-Bedarf AL §13a'!Z83)</f>
        <v/>
      </c>
      <c r="H81" s="345" t="str">
        <f t="shared" si="33"/>
        <v/>
      </c>
      <c r="I81" s="345" t="str">
        <f t="shared" si="34"/>
        <v/>
      </c>
      <c r="J81" s="345" t="str">
        <f t="shared" si="35"/>
        <v/>
      </c>
      <c r="K81" s="321">
        <f t="shared" si="36"/>
        <v>0</v>
      </c>
      <c r="L81" s="321">
        <f t="shared" si="61"/>
        <v>0</v>
      </c>
      <c r="M81" s="321">
        <f t="shared" si="62"/>
        <v>0</v>
      </c>
      <c r="N81" s="321" t="str">
        <f t="shared" si="63"/>
        <v/>
      </c>
      <c r="O81" s="321" t="str">
        <f t="shared" si="64"/>
        <v/>
      </c>
      <c r="P81" s="321" t="str">
        <f t="shared" si="65"/>
        <v/>
      </c>
      <c r="Q81" s="214" t="str">
        <f t="shared" si="37"/>
        <v/>
      </c>
      <c r="R81" s="141"/>
      <c r="S81" s="211"/>
      <c r="T81" s="346" t="str">
        <f t="shared" si="38"/>
        <v/>
      </c>
      <c r="U81" s="153" t="str">
        <f t="shared" si="39"/>
        <v/>
      </c>
      <c r="V81" s="153" t="str">
        <f t="shared" si="40"/>
        <v/>
      </c>
      <c r="W81" s="153" t="str">
        <f t="shared" si="41"/>
        <v/>
      </c>
      <c r="X81" s="153" t="str">
        <f t="shared" si="42"/>
        <v/>
      </c>
      <c r="Y81" s="141"/>
      <c r="Z81" s="211"/>
      <c r="AA81" s="361" t="str">
        <f t="shared" si="43"/>
        <v/>
      </c>
      <c r="AB81" s="153" t="str">
        <f t="shared" si="44"/>
        <v/>
      </c>
      <c r="AC81" s="153" t="str">
        <f t="shared" si="45"/>
        <v/>
      </c>
      <c r="AD81" s="153" t="str">
        <f t="shared" si="46"/>
        <v/>
      </c>
      <c r="AE81" s="153" t="str">
        <f t="shared" si="47"/>
        <v/>
      </c>
      <c r="AF81" s="213" t="str">
        <f t="shared" si="48"/>
        <v/>
      </c>
      <c r="AG81" s="141"/>
      <c r="AH81" s="211"/>
      <c r="AI81" s="346" t="str">
        <f t="shared" si="49"/>
        <v/>
      </c>
      <c r="AJ81" s="153" t="str">
        <f t="shared" si="50"/>
        <v/>
      </c>
      <c r="AK81" s="153" t="str">
        <f t="shared" si="51"/>
        <v/>
      </c>
      <c r="AL81" s="153" t="str">
        <f t="shared" si="52"/>
        <v/>
      </c>
      <c r="AM81" s="141"/>
      <c r="AN81" s="211"/>
      <c r="AO81" s="346" t="str">
        <f t="shared" si="53"/>
        <v/>
      </c>
      <c r="AP81" s="153" t="str">
        <f t="shared" si="54"/>
        <v/>
      </c>
      <c r="AQ81" s="153" t="str">
        <f t="shared" si="55"/>
        <v/>
      </c>
      <c r="AR81" s="153" t="str">
        <f t="shared" si="56"/>
        <v/>
      </c>
      <c r="AS81" s="141"/>
      <c r="AT81" s="211"/>
      <c r="AU81" s="346" t="str">
        <f t="shared" si="57"/>
        <v/>
      </c>
      <c r="AV81" s="153" t="str">
        <f t="shared" si="58"/>
        <v/>
      </c>
      <c r="AW81" s="153" t="str">
        <f t="shared" si="59"/>
        <v/>
      </c>
      <c r="AX81" s="153" t="str">
        <f t="shared" si="60"/>
        <v/>
      </c>
    </row>
    <row r="82" spans="1:50" ht="29.45" customHeight="1" x14ac:dyDescent="0.25">
      <c r="A82" s="354" t="str">
        <f>'N-Bedarf AL §13a'!A82</f>
        <v/>
      </c>
      <c r="B82" s="354" t="str">
        <f>IF('N-Bedarf AL §13a'!B82="","",'N-Bedarf AL §13a'!B82)</f>
        <v/>
      </c>
      <c r="C82" s="305" t="str">
        <f>IF('N-Bedarf AL §13a'!D82="","",'N-Bedarf AL §13a'!D82)</f>
        <v/>
      </c>
      <c r="D82" s="32" t="str">
        <f>IF('N-Bedarf AL §13a'!C82="","",'N-Bedarf AL §13a'!C82)</f>
        <v/>
      </c>
      <c r="E82" s="32" t="str">
        <f>IF('N-Bedarf AL §13a'!AD82="",'N-Bedarf AL §13a'!AB82,'N-Bedarf AL §13a'!AD82)</f>
        <v/>
      </c>
      <c r="F82" s="32" t="str">
        <f>IF('P-Bedarf AL §13a'!V84="","",'P-Bedarf AL §13a'!V84)</f>
        <v/>
      </c>
      <c r="G82" s="32" t="str">
        <f>IF('P-Bedarf AL §13a'!Z84="","",'P-Bedarf AL §13a'!Z84)</f>
        <v/>
      </c>
      <c r="H82" s="345" t="str">
        <f t="shared" si="33"/>
        <v/>
      </c>
      <c r="I82" s="345" t="str">
        <f t="shared" si="34"/>
        <v/>
      </c>
      <c r="J82" s="345" t="str">
        <f t="shared" si="35"/>
        <v/>
      </c>
      <c r="K82" s="321">
        <f t="shared" si="36"/>
        <v>0</v>
      </c>
      <c r="L82" s="321">
        <f t="shared" si="61"/>
        <v>0</v>
      </c>
      <c r="M82" s="321">
        <f t="shared" si="62"/>
        <v>0</v>
      </c>
      <c r="N82" s="321" t="str">
        <f t="shared" si="63"/>
        <v/>
      </c>
      <c r="O82" s="321" t="str">
        <f t="shared" si="64"/>
        <v/>
      </c>
      <c r="P82" s="321" t="str">
        <f t="shared" si="65"/>
        <v/>
      </c>
      <c r="Q82" s="214" t="str">
        <f t="shared" si="37"/>
        <v/>
      </c>
      <c r="R82" s="141"/>
      <c r="S82" s="211"/>
      <c r="T82" s="346" t="str">
        <f t="shared" si="38"/>
        <v/>
      </c>
      <c r="U82" s="153" t="str">
        <f t="shared" si="39"/>
        <v/>
      </c>
      <c r="V82" s="153" t="str">
        <f t="shared" si="40"/>
        <v/>
      </c>
      <c r="W82" s="153" t="str">
        <f t="shared" si="41"/>
        <v/>
      </c>
      <c r="X82" s="153" t="str">
        <f t="shared" si="42"/>
        <v/>
      </c>
      <c r="Y82" s="141"/>
      <c r="Z82" s="211"/>
      <c r="AA82" s="361" t="str">
        <f t="shared" si="43"/>
        <v/>
      </c>
      <c r="AB82" s="153" t="str">
        <f t="shared" si="44"/>
        <v/>
      </c>
      <c r="AC82" s="153" t="str">
        <f t="shared" si="45"/>
        <v/>
      </c>
      <c r="AD82" s="153" t="str">
        <f t="shared" si="46"/>
        <v/>
      </c>
      <c r="AE82" s="153" t="str">
        <f t="shared" si="47"/>
        <v/>
      </c>
      <c r="AF82" s="213" t="str">
        <f t="shared" si="48"/>
        <v/>
      </c>
      <c r="AG82" s="141"/>
      <c r="AH82" s="211"/>
      <c r="AI82" s="346" t="str">
        <f t="shared" si="49"/>
        <v/>
      </c>
      <c r="AJ82" s="153" t="str">
        <f t="shared" si="50"/>
        <v/>
      </c>
      <c r="AK82" s="153" t="str">
        <f t="shared" si="51"/>
        <v/>
      </c>
      <c r="AL82" s="153" t="str">
        <f t="shared" si="52"/>
        <v/>
      </c>
      <c r="AM82" s="141"/>
      <c r="AN82" s="211"/>
      <c r="AO82" s="346" t="str">
        <f t="shared" si="53"/>
        <v/>
      </c>
      <c r="AP82" s="153" t="str">
        <f t="shared" si="54"/>
        <v/>
      </c>
      <c r="AQ82" s="153" t="str">
        <f t="shared" si="55"/>
        <v/>
      </c>
      <c r="AR82" s="153" t="str">
        <f t="shared" si="56"/>
        <v/>
      </c>
      <c r="AS82" s="141"/>
      <c r="AT82" s="211"/>
      <c r="AU82" s="346" t="str">
        <f t="shared" si="57"/>
        <v/>
      </c>
      <c r="AV82" s="153" t="str">
        <f t="shared" si="58"/>
        <v/>
      </c>
      <c r="AW82" s="153" t="str">
        <f t="shared" si="59"/>
        <v/>
      </c>
      <c r="AX82" s="153" t="str">
        <f t="shared" si="60"/>
        <v/>
      </c>
    </row>
    <row r="83" spans="1:50" ht="29.45" customHeight="1" x14ac:dyDescent="0.25">
      <c r="A83" s="354" t="str">
        <f>'N-Bedarf AL §13a'!A83</f>
        <v/>
      </c>
      <c r="B83" s="354" t="str">
        <f>IF('N-Bedarf AL §13a'!B83="","",'N-Bedarf AL §13a'!B83)</f>
        <v/>
      </c>
      <c r="C83" s="305" t="str">
        <f>IF('N-Bedarf AL §13a'!D83="","",'N-Bedarf AL §13a'!D83)</f>
        <v/>
      </c>
      <c r="D83" s="32" t="str">
        <f>IF('N-Bedarf AL §13a'!C83="","",'N-Bedarf AL §13a'!C83)</f>
        <v/>
      </c>
      <c r="E83" s="32" t="str">
        <f>IF('N-Bedarf AL §13a'!AD83="",'N-Bedarf AL §13a'!AB83,'N-Bedarf AL §13a'!AD83)</f>
        <v/>
      </c>
      <c r="F83" s="32" t="str">
        <f>IF('P-Bedarf AL §13a'!V85="","",'P-Bedarf AL §13a'!V85)</f>
        <v/>
      </c>
      <c r="G83" s="32" t="str">
        <f>IF('P-Bedarf AL §13a'!Z85="","",'P-Bedarf AL §13a'!Z85)</f>
        <v/>
      </c>
      <c r="H83" s="345" t="str">
        <f t="shared" si="33"/>
        <v/>
      </c>
      <c r="I83" s="345" t="str">
        <f t="shared" si="34"/>
        <v/>
      </c>
      <c r="J83" s="345" t="str">
        <f t="shared" si="35"/>
        <v/>
      </c>
      <c r="K83" s="321">
        <f t="shared" si="36"/>
        <v>0</v>
      </c>
      <c r="L83" s="321">
        <f t="shared" si="61"/>
        <v>0</v>
      </c>
      <c r="M83" s="321">
        <f t="shared" si="62"/>
        <v>0</v>
      </c>
      <c r="N83" s="321" t="str">
        <f t="shared" si="63"/>
        <v/>
      </c>
      <c r="O83" s="321" t="str">
        <f t="shared" si="64"/>
        <v/>
      </c>
      <c r="P83" s="321" t="str">
        <f t="shared" si="65"/>
        <v/>
      </c>
      <c r="Q83" s="214" t="str">
        <f t="shared" si="37"/>
        <v/>
      </c>
      <c r="R83" s="141"/>
      <c r="S83" s="211"/>
      <c r="T83" s="346" t="str">
        <f t="shared" si="38"/>
        <v/>
      </c>
      <c r="U83" s="153" t="str">
        <f t="shared" si="39"/>
        <v/>
      </c>
      <c r="V83" s="153" t="str">
        <f t="shared" si="40"/>
        <v/>
      </c>
      <c r="W83" s="153" t="str">
        <f t="shared" si="41"/>
        <v/>
      </c>
      <c r="X83" s="153" t="str">
        <f t="shared" si="42"/>
        <v/>
      </c>
      <c r="Y83" s="141"/>
      <c r="Z83" s="211"/>
      <c r="AA83" s="361" t="str">
        <f t="shared" si="43"/>
        <v/>
      </c>
      <c r="AB83" s="153" t="str">
        <f t="shared" si="44"/>
        <v/>
      </c>
      <c r="AC83" s="153" t="str">
        <f t="shared" si="45"/>
        <v/>
      </c>
      <c r="AD83" s="153" t="str">
        <f t="shared" si="46"/>
        <v/>
      </c>
      <c r="AE83" s="153" t="str">
        <f t="shared" si="47"/>
        <v/>
      </c>
      <c r="AF83" s="213" t="str">
        <f t="shared" si="48"/>
        <v/>
      </c>
      <c r="AG83" s="141"/>
      <c r="AH83" s="211"/>
      <c r="AI83" s="346" t="str">
        <f t="shared" si="49"/>
        <v/>
      </c>
      <c r="AJ83" s="153" t="str">
        <f t="shared" si="50"/>
        <v/>
      </c>
      <c r="AK83" s="153" t="str">
        <f t="shared" si="51"/>
        <v/>
      </c>
      <c r="AL83" s="153" t="str">
        <f t="shared" si="52"/>
        <v/>
      </c>
      <c r="AM83" s="141"/>
      <c r="AN83" s="211"/>
      <c r="AO83" s="346" t="str">
        <f t="shared" si="53"/>
        <v/>
      </c>
      <c r="AP83" s="153" t="str">
        <f t="shared" si="54"/>
        <v/>
      </c>
      <c r="AQ83" s="153" t="str">
        <f t="shared" si="55"/>
        <v/>
      </c>
      <c r="AR83" s="153" t="str">
        <f t="shared" si="56"/>
        <v/>
      </c>
      <c r="AS83" s="141"/>
      <c r="AT83" s="211"/>
      <c r="AU83" s="346" t="str">
        <f t="shared" si="57"/>
        <v/>
      </c>
      <c r="AV83" s="153" t="str">
        <f t="shared" si="58"/>
        <v/>
      </c>
      <c r="AW83" s="153" t="str">
        <f t="shared" si="59"/>
        <v/>
      </c>
      <c r="AX83" s="153" t="str">
        <f t="shared" si="60"/>
        <v/>
      </c>
    </row>
    <row r="84" spans="1:50" ht="29.45" customHeight="1" x14ac:dyDescent="0.25">
      <c r="A84" s="354" t="str">
        <f>'N-Bedarf AL §13a'!A84</f>
        <v/>
      </c>
      <c r="B84" s="354" t="str">
        <f>IF('N-Bedarf AL §13a'!B84="","",'N-Bedarf AL §13a'!B84)</f>
        <v/>
      </c>
      <c r="C84" s="305" t="str">
        <f>IF('N-Bedarf AL §13a'!D84="","",'N-Bedarf AL §13a'!D84)</f>
        <v/>
      </c>
      <c r="D84" s="32" t="str">
        <f>IF('N-Bedarf AL §13a'!C84="","",'N-Bedarf AL §13a'!C84)</f>
        <v/>
      </c>
      <c r="E84" s="32" t="str">
        <f>IF('N-Bedarf AL §13a'!AD84="",'N-Bedarf AL §13a'!AB84,'N-Bedarf AL §13a'!AD84)</f>
        <v/>
      </c>
      <c r="F84" s="32" t="str">
        <f>IF('P-Bedarf AL §13a'!V86="","",'P-Bedarf AL §13a'!V86)</f>
        <v/>
      </c>
      <c r="G84" s="32" t="str">
        <f>IF('P-Bedarf AL §13a'!Z86="","",'P-Bedarf AL §13a'!Z86)</f>
        <v/>
      </c>
      <c r="H84" s="345" t="str">
        <f t="shared" si="33"/>
        <v/>
      </c>
      <c r="I84" s="345" t="str">
        <f t="shared" si="34"/>
        <v/>
      </c>
      <c r="J84" s="345" t="str">
        <f t="shared" si="35"/>
        <v/>
      </c>
      <c r="K84" s="321">
        <f t="shared" si="36"/>
        <v>0</v>
      </c>
      <c r="L84" s="321">
        <f t="shared" si="61"/>
        <v>0</v>
      </c>
      <c r="M84" s="321">
        <f t="shared" si="62"/>
        <v>0</v>
      </c>
      <c r="N84" s="321" t="str">
        <f t="shared" si="63"/>
        <v/>
      </c>
      <c r="O84" s="321" t="str">
        <f t="shared" si="64"/>
        <v/>
      </c>
      <c r="P84" s="321" t="str">
        <f t="shared" si="65"/>
        <v/>
      </c>
      <c r="Q84" s="214" t="str">
        <f t="shared" si="37"/>
        <v/>
      </c>
      <c r="R84" s="141"/>
      <c r="S84" s="211"/>
      <c r="T84" s="346" t="str">
        <f t="shared" si="38"/>
        <v/>
      </c>
      <c r="U84" s="153" t="str">
        <f t="shared" si="39"/>
        <v/>
      </c>
      <c r="V84" s="153" t="str">
        <f t="shared" si="40"/>
        <v/>
      </c>
      <c r="W84" s="153" t="str">
        <f t="shared" si="41"/>
        <v/>
      </c>
      <c r="X84" s="153" t="str">
        <f t="shared" si="42"/>
        <v/>
      </c>
      <c r="Y84" s="141"/>
      <c r="Z84" s="211"/>
      <c r="AA84" s="361" t="str">
        <f t="shared" si="43"/>
        <v/>
      </c>
      <c r="AB84" s="153" t="str">
        <f t="shared" si="44"/>
        <v/>
      </c>
      <c r="AC84" s="153" t="str">
        <f t="shared" si="45"/>
        <v/>
      </c>
      <c r="AD84" s="153" t="str">
        <f t="shared" si="46"/>
        <v/>
      </c>
      <c r="AE84" s="153" t="str">
        <f t="shared" si="47"/>
        <v/>
      </c>
      <c r="AF84" s="213" t="str">
        <f t="shared" si="48"/>
        <v/>
      </c>
      <c r="AG84" s="141"/>
      <c r="AH84" s="211"/>
      <c r="AI84" s="346" t="str">
        <f t="shared" si="49"/>
        <v/>
      </c>
      <c r="AJ84" s="153" t="str">
        <f t="shared" si="50"/>
        <v/>
      </c>
      <c r="AK84" s="153" t="str">
        <f t="shared" si="51"/>
        <v/>
      </c>
      <c r="AL84" s="153" t="str">
        <f t="shared" si="52"/>
        <v/>
      </c>
      <c r="AM84" s="141"/>
      <c r="AN84" s="211"/>
      <c r="AO84" s="346" t="str">
        <f t="shared" si="53"/>
        <v/>
      </c>
      <c r="AP84" s="153" t="str">
        <f t="shared" si="54"/>
        <v/>
      </c>
      <c r="AQ84" s="153" t="str">
        <f t="shared" si="55"/>
        <v/>
      </c>
      <c r="AR84" s="153" t="str">
        <f t="shared" si="56"/>
        <v/>
      </c>
      <c r="AS84" s="141"/>
      <c r="AT84" s="211"/>
      <c r="AU84" s="346" t="str">
        <f t="shared" si="57"/>
        <v/>
      </c>
      <c r="AV84" s="153" t="str">
        <f t="shared" si="58"/>
        <v/>
      </c>
      <c r="AW84" s="153" t="str">
        <f t="shared" si="59"/>
        <v/>
      </c>
      <c r="AX84" s="153" t="str">
        <f t="shared" si="60"/>
        <v/>
      </c>
    </row>
    <row r="85" spans="1:50" ht="29.45" customHeight="1" x14ac:dyDescent="0.25">
      <c r="A85" s="354" t="str">
        <f>'N-Bedarf AL §13a'!A85</f>
        <v/>
      </c>
      <c r="B85" s="354" t="str">
        <f>IF('N-Bedarf AL §13a'!B85="","",'N-Bedarf AL §13a'!B85)</f>
        <v/>
      </c>
      <c r="C85" s="305" t="str">
        <f>IF('N-Bedarf AL §13a'!D85="","",'N-Bedarf AL §13a'!D85)</f>
        <v/>
      </c>
      <c r="D85" s="32" t="str">
        <f>IF('N-Bedarf AL §13a'!C85="","",'N-Bedarf AL §13a'!C85)</f>
        <v/>
      </c>
      <c r="E85" s="32" t="str">
        <f>IF('N-Bedarf AL §13a'!AD85="",'N-Bedarf AL §13a'!AB85,'N-Bedarf AL §13a'!AD85)</f>
        <v/>
      </c>
      <c r="F85" s="32" t="str">
        <f>IF('P-Bedarf AL §13a'!V87="","",'P-Bedarf AL §13a'!V87)</f>
        <v/>
      </c>
      <c r="G85" s="32" t="str">
        <f>IF('P-Bedarf AL §13a'!Z87="","",'P-Bedarf AL §13a'!Z87)</f>
        <v/>
      </c>
      <c r="H85" s="345" t="str">
        <f t="shared" si="33"/>
        <v/>
      </c>
      <c r="I85" s="345" t="str">
        <f t="shared" si="34"/>
        <v/>
      </c>
      <c r="J85" s="345" t="str">
        <f t="shared" si="35"/>
        <v/>
      </c>
      <c r="K85" s="321">
        <f t="shared" si="36"/>
        <v>0</v>
      </c>
      <c r="L85" s="321">
        <f t="shared" si="61"/>
        <v>0</v>
      </c>
      <c r="M85" s="321">
        <f t="shared" si="62"/>
        <v>0</v>
      </c>
      <c r="N85" s="321" t="str">
        <f t="shared" si="63"/>
        <v/>
      </c>
      <c r="O85" s="321" t="str">
        <f t="shared" si="64"/>
        <v/>
      </c>
      <c r="P85" s="321" t="str">
        <f t="shared" si="65"/>
        <v/>
      </c>
      <c r="Q85" s="214" t="str">
        <f t="shared" si="37"/>
        <v/>
      </c>
      <c r="R85" s="141"/>
      <c r="S85" s="211"/>
      <c r="T85" s="346" t="str">
        <f t="shared" si="38"/>
        <v/>
      </c>
      <c r="U85" s="153" t="str">
        <f t="shared" si="39"/>
        <v/>
      </c>
      <c r="V85" s="153" t="str">
        <f t="shared" si="40"/>
        <v/>
      </c>
      <c r="W85" s="153" t="str">
        <f t="shared" si="41"/>
        <v/>
      </c>
      <c r="X85" s="153" t="str">
        <f t="shared" si="42"/>
        <v/>
      </c>
      <c r="Y85" s="141"/>
      <c r="Z85" s="211"/>
      <c r="AA85" s="361" t="str">
        <f t="shared" si="43"/>
        <v/>
      </c>
      <c r="AB85" s="153" t="str">
        <f t="shared" si="44"/>
        <v/>
      </c>
      <c r="AC85" s="153" t="str">
        <f t="shared" si="45"/>
        <v/>
      </c>
      <c r="AD85" s="153" t="str">
        <f t="shared" si="46"/>
        <v/>
      </c>
      <c r="AE85" s="153" t="str">
        <f t="shared" si="47"/>
        <v/>
      </c>
      <c r="AF85" s="213" t="str">
        <f t="shared" si="48"/>
        <v/>
      </c>
      <c r="AG85" s="141"/>
      <c r="AH85" s="211"/>
      <c r="AI85" s="346" t="str">
        <f t="shared" si="49"/>
        <v/>
      </c>
      <c r="AJ85" s="153" t="str">
        <f t="shared" si="50"/>
        <v/>
      </c>
      <c r="AK85" s="153" t="str">
        <f t="shared" si="51"/>
        <v/>
      </c>
      <c r="AL85" s="153" t="str">
        <f t="shared" si="52"/>
        <v/>
      </c>
      <c r="AM85" s="141"/>
      <c r="AN85" s="211"/>
      <c r="AO85" s="346" t="str">
        <f t="shared" si="53"/>
        <v/>
      </c>
      <c r="AP85" s="153" t="str">
        <f t="shared" si="54"/>
        <v/>
      </c>
      <c r="AQ85" s="153" t="str">
        <f t="shared" si="55"/>
        <v/>
      </c>
      <c r="AR85" s="153" t="str">
        <f t="shared" si="56"/>
        <v/>
      </c>
      <c r="AS85" s="141"/>
      <c r="AT85" s="211"/>
      <c r="AU85" s="346" t="str">
        <f t="shared" si="57"/>
        <v/>
      </c>
      <c r="AV85" s="153" t="str">
        <f t="shared" si="58"/>
        <v/>
      </c>
      <c r="AW85" s="153" t="str">
        <f t="shared" si="59"/>
        <v/>
      </c>
      <c r="AX85" s="153" t="str">
        <f t="shared" si="60"/>
        <v/>
      </c>
    </row>
    <row r="86" spans="1:50" ht="29.45" customHeight="1" x14ac:dyDescent="0.25">
      <c r="A86" s="354" t="str">
        <f>'N-Bedarf AL §13a'!A86</f>
        <v/>
      </c>
      <c r="B86" s="354" t="str">
        <f>IF('N-Bedarf AL §13a'!B86="","",'N-Bedarf AL §13a'!B86)</f>
        <v/>
      </c>
      <c r="C86" s="305" t="str">
        <f>IF('N-Bedarf AL §13a'!D86="","",'N-Bedarf AL §13a'!D86)</f>
        <v/>
      </c>
      <c r="D86" s="32" t="str">
        <f>IF('N-Bedarf AL §13a'!C86="","",'N-Bedarf AL §13a'!C86)</f>
        <v/>
      </c>
      <c r="E86" s="32" t="str">
        <f>IF('N-Bedarf AL §13a'!AD86="",'N-Bedarf AL §13a'!AB86,'N-Bedarf AL §13a'!AD86)</f>
        <v/>
      </c>
      <c r="F86" s="32" t="str">
        <f>IF('P-Bedarf AL §13a'!V88="","",'P-Bedarf AL §13a'!V88)</f>
        <v/>
      </c>
      <c r="G86" s="32" t="str">
        <f>IF('P-Bedarf AL §13a'!Z88="","",'P-Bedarf AL §13a'!Z88)</f>
        <v/>
      </c>
      <c r="H86" s="345" t="str">
        <f t="shared" si="33"/>
        <v/>
      </c>
      <c r="I86" s="345" t="str">
        <f t="shared" si="34"/>
        <v/>
      </c>
      <c r="J86" s="345" t="str">
        <f t="shared" si="35"/>
        <v/>
      </c>
      <c r="K86" s="321">
        <f t="shared" si="36"/>
        <v>0</v>
      </c>
      <c r="L86" s="321">
        <f t="shared" si="61"/>
        <v>0</v>
      </c>
      <c r="M86" s="321">
        <f t="shared" si="62"/>
        <v>0</v>
      </c>
      <c r="N86" s="321" t="str">
        <f t="shared" si="63"/>
        <v/>
      </c>
      <c r="O86" s="321" t="str">
        <f t="shared" si="64"/>
        <v/>
      </c>
      <c r="P86" s="321" t="str">
        <f t="shared" si="65"/>
        <v/>
      </c>
      <c r="Q86" s="214" t="str">
        <f t="shared" si="37"/>
        <v/>
      </c>
      <c r="R86" s="141"/>
      <c r="S86" s="211"/>
      <c r="T86" s="346" t="str">
        <f t="shared" si="38"/>
        <v/>
      </c>
      <c r="U86" s="153" t="str">
        <f t="shared" si="39"/>
        <v/>
      </c>
      <c r="V86" s="153" t="str">
        <f t="shared" si="40"/>
        <v/>
      </c>
      <c r="W86" s="153" t="str">
        <f t="shared" si="41"/>
        <v/>
      </c>
      <c r="X86" s="153" t="str">
        <f t="shared" si="42"/>
        <v/>
      </c>
      <c r="Y86" s="141"/>
      <c r="Z86" s="211"/>
      <c r="AA86" s="361" t="str">
        <f t="shared" si="43"/>
        <v/>
      </c>
      <c r="AB86" s="153" t="str">
        <f t="shared" si="44"/>
        <v/>
      </c>
      <c r="AC86" s="153" t="str">
        <f t="shared" si="45"/>
        <v/>
      </c>
      <c r="AD86" s="153" t="str">
        <f t="shared" si="46"/>
        <v/>
      </c>
      <c r="AE86" s="153" t="str">
        <f t="shared" si="47"/>
        <v/>
      </c>
      <c r="AF86" s="213" t="str">
        <f t="shared" si="48"/>
        <v/>
      </c>
      <c r="AG86" s="141"/>
      <c r="AH86" s="211"/>
      <c r="AI86" s="346" t="str">
        <f t="shared" si="49"/>
        <v/>
      </c>
      <c r="AJ86" s="153" t="str">
        <f t="shared" si="50"/>
        <v/>
      </c>
      <c r="AK86" s="153" t="str">
        <f t="shared" si="51"/>
        <v/>
      </c>
      <c r="AL86" s="153" t="str">
        <f t="shared" si="52"/>
        <v/>
      </c>
      <c r="AM86" s="141"/>
      <c r="AN86" s="211"/>
      <c r="AO86" s="346" t="str">
        <f t="shared" si="53"/>
        <v/>
      </c>
      <c r="AP86" s="153" t="str">
        <f t="shared" si="54"/>
        <v/>
      </c>
      <c r="AQ86" s="153" t="str">
        <f t="shared" si="55"/>
        <v/>
      </c>
      <c r="AR86" s="153" t="str">
        <f t="shared" si="56"/>
        <v/>
      </c>
      <c r="AS86" s="141"/>
      <c r="AT86" s="211"/>
      <c r="AU86" s="346" t="str">
        <f t="shared" si="57"/>
        <v/>
      </c>
      <c r="AV86" s="153" t="str">
        <f t="shared" si="58"/>
        <v/>
      </c>
      <c r="AW86" s="153" t="str">
        <f t="shared" si="59"/>
        <v/>
      </c>
      <c r="AX86" s="153" t="str">
        <f t="shared" si="60"/>
        <v/>
      </c>
    </row>
    <row r="87" spans="1:50" ht="29.45" customHeight="1" x14ac:dyDescent="0.25">
      <c r="A87" s="354" t="str">
        <f>'N-Bedarf AL §13a'!A87</f>
        <v/>
      </c>
      <c r="B87" s="354" t="str">
        <f>IF('N-Bedarf AL §13a'!B87="","",'N-Bedarf AL §13a'!B87)</f>
        <v/>
      </c>
      <c r="C87" s="305" t="str">
        <f>IF('N-Bedarf AL §13a'!D87="","",'N-Bedarf AL §13a'!D87)</f>
        <v/>
      </c>
      <c r="D87" s="32" t="str">
        <f>IF('N-Bedarf AL §13a'!C87="","",'N-Bedarf AL §13a'!C87)</f>
        <v/>
      </c>
      <c r="E87" s="32" t="str">
        <f>IF('N-Bedarf AL §13a'!AD87="",'N-Bedarf AL §13a'!AB87,'N-Bedarf AL §13a'!AD87)</f>
        <v/>
      </c>
      <c r="F87" s="32" t="str">
        <f>IF('P-Bedarf AL §13a'!V89="","",'P-Bedarf AL §13a'!V89)</f>
        <v/>
      </c>
      <c r="G87" s="32" t="str">
        <f>IF('P-Bedarf AL §13a'!Z89="","",'P-Bedarf AL §13a'!Z89)</f>
        <v/>
      </c>
      <c r="H87" s="345" t="str">
        <f t="shared" si="33"/>
        <v/>
      </c>
      <c r="I87" s="345" t="str">
        <f t="shared" si="34"/>
        <v/>
      </c>
      <c r="J87" s="345" t="str">
        <f t="shared" si="35"/>
        <v/>
      </c>
      <c r="K87" s="321">
        <f t="shared" si="36"/>
        <v>0</v>
      </c>
      <c r="L87" s="321">
        <f t="shared" si="61"/>
        <v>0</v>
      </c>
      <c r="M87" s="321">
        <f t="shared" si="62"/>
        <v>0</v>
      </c>
      <c r="N87" s="321" t="str">
        <f t="shared" si="63"/>
        <v/>
      </c>
      <c r="O87" s="321" t="str">
        <f t="shared" si="64"/>
        <v/>
      </c>
      <c r="P87" s="321" t="str">
        <f t="shared" si="65"/>
        <v/>
      </c>
      <c r="Q87" s="214" t="str">
        <f t="shared" si="37"/>
        <v/>
      </c>
      <c r="R87" s="141"/>
      <c r="S87" s="211"/>
      <c r="T87" s="346" t="str">
        <f t="shared" si="38"/>
        <v/>
      </c>
      <c r="U87" s="153" t="str">
        <f t="shared" si="39"/>
        <v/>
      </c>
      <c r="V87" s="153" t="str">
        <f t="shared" si="40"/>
        <v/>
      </c>
      <c r="W87" s="153" t="str">
        <f t="shared" si="41"/>
        <v/>
      </c>
      <c r="X87" s="153" t="str">
        <f t="shared" si="42"/>
        <v/>
      </c>
      <c r="Y87" s="141"/>
      <c r="Z87" s="211"/>
      <c r="AA87" s="361" t="str">
        <f t="shared" si="43"/>
        <v/>
      </c>
      <c r="AB87" s="153" t="str">
        <f t="shared" si="44"/>
        <v/>
      </c>
      <c r="AC87" s="153" t="str">
        <f t="shared" si="45"/>
        <v/>
      </c>
      <c r="AD87" s="153" t="str">
        <f t="shared" si="46"/>
        <v/>
      </c>
      <c r="AE87" s="153" t="str">
        <f t="shared" si="47"/>
        <v/>
      </c>
      <c r="AF87" s="213" t="str">
        <f t="shared" si="48"/>
        <v/>
      </c>
      <c r="AG87" s="141"/>
      <c r="AH87" s="211"/>
      <c r="AI87" s="346" t="str">
        <f t="shared" si="49"/>
        <v/>
      </c>
      <c r="AJ87" s="153" t="str">
        <f t="shared" si="50"/>
        <v/>
      </c>
      <c r="AK87" s="153" t="str">
        <f t="shared" si="51"/>
        <v/>
      </c>
      <c r="AL87" s="153" t="str">
        <f t="shared" si="52"/>
        <v/>
      </c>
      <c r="AM87" s="141"/>
      <c r="AN87" s="211"/>
      <c r="AO87" s="346" t="str">
        <f t="shared" si="53"/>
        <v/>
      </c>
      <c r="AP87" s="153" t="str">
        <f t="shared" si="54"/>
        <v/>
      </c>
      <c r="AQ87" s="153" t="str">
        <f t="shared" si="55"/>
        <v/>
      </c>
      <c r="AR87" s="153" t="str">
        <f t="shared" si="56"/>
        <v/>
      </c>
      <c r="AS87" s="141"/>
      <c r="AT87" s="211"/>
      <c r="AU87" s="346" t="str">
        <f t="shared" si="57"/>
        <v/>
      </c>
      <c r="AV87" s="153" t="str">
        <f t="shared" si="58"/>
        <v/>
      </c>
      <c r="AW87" s="153" t="str">
        <f t="shared" si="59"/>
        <v/>
      </c>
      <c r="AX87" s="153" t="str">
        <f t="shared" si="60"/>
        <v/>
      </c>
    </row>
    <row r="88" spans="1:50" ht="29.45" customHeight="1" x14ac:dyDescent="0.25">
      <c r="A88" s="354" t="str">
        <f>'N-Bedarf AL §13a'!A88</f>
        <v/>
      </c>
      <c r="B88" s="354" t="str">
        <f>IF('N-Bedarf AL §13a'!B88="","",'N-Bedarf AL §13a'!B88)</f>
        <v/>
      </c>
      <c r="C88" s="305" t="str">
        <f>IF('N-Bedarf AL §13a'!D88="","",'N-Bedarf AL §13a'!D88)</f>
        <v/>
      </c>
      <c r="D88" s="32" t="str">
        <f>IF('N-Bedarf AL §13a'!C88="","",'N-Bedarf AL §13a'!C88)</f>
        <v/>
      </c>
      <c r="E88" s="32" t="str">
        <f>IF('N-Bedarf AL §13a'!AD88="",'N-Bedarf AL §13a'!AB88,'N-Bedarf AL §13a'!AD88)</f>
        <v/>
      </c>
      <c r="F88" s="32" t="str">
        <f>IF('P-Bedarf AL §13a'!V90="","",'P-Bedarf AL §13a'!V90)</f>
        <v/>
      </c>
      <c r="G88" s="32" t="str">
        <f>IF('P-Bedarf AL §13a'!Z90="","",'P-Bedarf AL §13a'!Z90)</f>
        <v/>
      </c>
      <c r="H88" s="345" t="str">
        <f t="shared" si="33"/>
        <v/>
      </c>
      <c r="I88" s="345" t="str">
        <f t="shared" si="34"/>
        <v/>
      </c>
      <c r="J88" s="345" t="str">
        <f t="shared" si="35"/>
        <v/>
      </c>
      <c r="K88" s="321">
        <f t="shared" si="36"/>
        <v>0</v>
      </c>
      <c r="L88" s="321">
        <f t="shared" si="61"/>
        <v>0</v>
      </c>
      <c r="M88" s="321">
        <f t="shared" si="62"/>
        <v>0</v>
      </c>
      <c r="N88" s="321" t="str">
        <f t="shared" si="63"/>
        <v/>
      </c>
      <c r="O88" s="321" t="str">
        <f t="shared" si="64"/>
        <v/>
      </c>
      <c r="P88" s="321" t="str">
        <f t="shared" si="65"/>
        <v/>
      </c>
      <c r="Q88" s="214" t="str">
        <f t="shared" si="37"/>
        <v/>
      </c>
      <c r="R88" s="141"/>
      <c r="S88" s="211"/>
      <c r="T88" s="346" t="str">
        <f t="shared" si="38"/>
        <v/>
      </c>
      <c r="U88" s="153" t="str">
        <f t="shared" si="39"/>
        <v/>
      </c>
      <c r="V88" s="153" t="str">
        <f t="shared" si="40"/>
        <v/>
      </c>
      <c r="W88" s="153" t="str">
        <f t="shared" si="41"/>
        <v/>
      </c>
      <c r="X88" s="153" t="str">
        <f t="shared" si="42"/>
        <v/>
      </c>
      <c r="Y88" s="141"/>
      <c r="Z88" s="211"/>
      <c r="AA88" s="361" t="str">
        <f t="shared" si="43"/>
        <v/>
      </c>
      <c r="AB88" s="153" t="str">
        <f t="shared" si="44"/>
        <v/>
      </c>
      <c r="AC88" s="153" t="str">
        <f t="shared" si="45"/>
        <v/>
      </c>
      <c r="AD88" s="153" t="str">
        <f t="shared" si="46"/>
        <v/>
      </c>
      <c r="AE88" s="153" t="str">
        <f t="shared" si="47"/>
        <v/>
      </c>
      <c r="AF88" s="213" t="str">
        <f t="shared" si="48"/>
        <v/>
      </c>
      <c r="AG88" s="141"/>
      <c r="AH88" s="211"/>
      <c r="AI88" s="346" t="str">
        <f t="shared" si="49"/>
        <v/>
      </c>
      <c r="AJ88" s="153" t="str">
        <f t="shared" si="50"/>
        <v/>
      </c>
      <c r="AK88" s="153" t="str">
        <f t="shared" si="51"/>
        <v/>
      </c>
      <c r="AL88" s="153" t="str">
        <f t="shared" si="52"/>
        <v/>
      </c>
      <c r="AM88" s="141"/>
      <c r="AN88" s="211"/>
      <c r="AO88" s="346" t="str">
        <f t="shared" si="53"/>
        <v/>
      </c>
      <c r="AP88" s="153" t="str">
        <f t="shared" si="54"/>
        <v/>
      </c>
      <c r="AQ88" s="153" t="str">
        <f t="shared" si="55"/>
        <v/>
      </c>
      <c r="AR88" s="153" t="str">
        <f t="shared" si="56"/>
        <v/>
      </c>
      <c r="AS88" s="141"/>
      <c r="AT88" s="211"/>
      <c r="AU88" s="346" t="str">
        <f t="shared" si="57"/>
        <v/>
      </c>
      <c r="AV88" s="153" t="str">
        <f t="shared" si="58"/>
        <v/>
      </c>
      <c r="AW88" s="153" t="str">
        <f t="shared" si="59"/>
        <v/>
      </c>
      <c r="AX88" s="153" t="str">
        <f t="shared" si="60"/>
        <v/>
      </c>
    </row>
    <row r="89" spans="1:50" ht="29.45" customHeight="1" x14ac:dyDescent="0.25">
      <c r="A89" s="354" t="str">
        <f>'N-Bedarf AL §13a'!A89</f>
        <v/>
      </c>
      <c r="B89" s="354" t="str">
        <f>IF('N-Bedarf AL §13a'!B89="","",'N-Bedarf AL §13a'!B89)</f>
        <v/>
      </c>
      <c r="C89" s="305" t="str">
        <f>IF('N-Bedarf AL §13a'!D89="","",'N-Bedarf AL §13a'!D89)</f>
        <v/>
      </c>
      <c r="D89" s="32" t="str">
        <f>IF('N-Bedarf AL §13a'!C89="","",'N-Bedarf AL §13a'!C89)</f>
        <v/>
      </c>
      <c r="E89" s="32" t="str">
        <f>IF('N-Bedarf AL §13a'!AD89="",'N-Bedarf AL §13a'!AB89,'N-Bedarf AL §13a'!AD89)</f>
        <v/>
      </c>
      <c r="F89" s="32" t="str">
        <f>IF('P-Bedarf AL §13a'!V91="","",'P-Bedarf AL §13a'!V91)</f>
        <v/>
      </c>
      <c r="G89" s="32" t="str">
        <f>IF('P-Bedarf AL §13a'!Z91="","",'P-Bedarf AL §13a'!Z91)</f>
        <v/>
      </c>
      <c r="H89" s="345" t="str">
        <f t="shared" si="33"/>
        <v/>
      </c>
      <c r="I89" s="345" t="str">
        <f t="shared" si="34"/>
        <v/>
      </c>
      <c r="J89" s="345" t="str">
        <f t="shared" si="35"/>
        <v/>
      </c>
      <c r="K89" s="321">
        <f t="shared" si="36"/>
        <v>0</v>
      </c>
      <c r="L89" s="321">
        <f t="shared" si="61"/>
        <v>0</v>
      </c>
      <c r="M89" s="321">
        <f t="shared" si="62"/>
        <v>0</v>
      </c>
      <c r="N89" s="321" t="str">
        <f t="shared" si="63"/>
        <v/>
      </c>
      <c r="O89" s="321" t="str">
        <f t="shared" si="64"/>
        <v/>
      </c>
      <c r="P89" s="321" t="str">
        <f t="shared" si="65"/>
        <v/>
      </c>
      <c r="Q89" s="214" t="str">
        <f t="shared" si="37"/>
        <v/>
      </c>
      <c r="R89" s="141"/>
      <c r="S89" s="211"/>
      <c r="T89" s="346" t="str">
        <f t="shared" si="38"/>
        <v/>
      </c>
      <c r="U89" s="153" t="str">
        <f t="shared" si="39"/>
        <v/>
      </c>
      <c r="V89" s="153" t="str">
        <f t="shared" si="40"/>
        <v/>
      </c>
      <c r="W89" s="153" t="str">
        <f t="shared" si="41"/>
        <v/>
      </c>
      <c r="X89" s="153" t="str">
        <f t="shared" si="42"/>
        <v/>
      </c>
      <c r="Y89" s="141"/>
      <c r="Z89" s="211"/>
      <c r="AA89" s="361" t="str">
        <f t="shared" si="43"/>
        <v/>
      </c>
      <c r="AB89" s="153" t="str">
        <f t="shared" si="44"/>
        <v/>
      </c>
      <c r="AC89" s="153" t="str">
        <f t="shared" si="45"/>
        <v/>
      </c>
      <c r="AD89" s="153" t="str">
        <f t="shared" si="46"/>
        <v/>
      </c>
      <c r="AE89" s="153" t="str">
        <f t="shared" si="47"/>
        <v/>
      </c>
      <c r="AF89" s="213" t="str">
        <f t="shared" si="48"/>
        <v/>
      </c>
      <c r="AG89" s="141"/>
      <c r="AH89" s="211"/>
      <c r="AI89" s="346" t="str">
        <f t="shared" si="49"/>
        <v/>
      </c>
      <c r="AJ89" s="153" t="str">
        <f t="shared" si="50"/>
        <v/>
      </c>
      <c r="AK89" s="153" t="str">
        <f t="shared" si="51"/>
        <v/>
      </c>
      <c r="AL89" s="153" t="str">
        <f t="shared" si="52"/>
        <v/>
      </c>
      <c r="AM89" s="141"/>
      <c r="AN89" s="211"/>
      <c r="AO89" s="346" t="str">
        <f t="shared" si="53"/>
        <v/>
      </c>
      <c r="AP89" s="153" t="str">
        <f t="shared" si="54"/>
        <v/>
      </c>
      <c r="AQ89" s="153" t="str">
        <f t="shared" si="55"/>
        <v/>
      </c>
      <c r="AR89" s="153" t="str">
        <f t="shared" si="56"/>
        <v/>
      </c>
      <c r="AS89" s="141"/>
      <c r="AT89" s="211"/>
      <c r="AU89" s="346" t="str">
        <f t="shared" si="57"/>
        <v/>
      </c>
      <c r="AV89" s="153" t="str">
        <f t="shared" si="58"/>
        <v/>
      </c>
      <c r="AW89" s="153" t="str">
        <f t="shared" si="59"/>
        <v/>
      </c>
      <c r="AX89" s="153" t="str">
        <f t="shared" si="60"/>
        <v/>
      </c>
    </row>
    <row r="90" spans="1:50" ht="29.45" customHeight="1" x14ac:dyDescent="0.25">
      <c r="A90" s="354" t="str">
        <f>'N-Bedarf AL §13a'!A90</f>
        <v/>
      </c>
      <c r="B90" s="354" t="str">
        <f>IF('N-Bedarf AL §13a'!B90="","",'N-Bedarf AL §13a'!B90)</f>
        <v/>
      </c>
      <c r="C90" s="305" t="str">
        <f>IF('N-Bedarf AL §13a'!D90="","",'N-Bedarf AL §13a'!D90)</f>
        <v/>
      </c>
      <c r="D90" s="32" t="str">
        <f>IF('N-Bedarf AL §13a'!C90="","",'N-Bedarf AL §13a'!C90)</f>
        <v/>
      </c>
      <c r="E90" s="32" t="str">
        <f>IF('N-Bedarf AL §13a'!AD90="",'N-Bedarf AL §13a'!AB90,'N-Bedarf AL §13a'!AD90)</f>
        <v/>
      </c>
      <c r="F90" s="32" t="str">
        <f>IF('P-Bedarf AL §13a'!V92="","",'P-Bedarf AL §13a'!V92)</f>
        <v/>
      </c>
      <c r="G90" s="32" t="str">
        <f>IF('P-Bedarf AL §13a'!Z92="","",'P-Bedarf AL §13a'!Z92)</f>
        <v/>
      </c>
      <c r="H90" s="345" t="str">
        <f t="shared" si="33"/>
        <v/>
      </c>
      <c r="I90" s="345" t="str">
        <f t="shared" si="34"/>
        <v/>
      </c>
      <c r="J90" s="345" t="str">
        <f t="shared" si="35"/>
        <v/>
      </c>
      <c r="K90" s="321">
        <f t="shared" si="36"/>
        <v>0</v>
      </c>
      <c r="L90" s="321">
        <f t="shared" si="61"/>
        <v>0</v>
      </c>
      <c r="M90" s="321">
        <f t="shared" si="62"/>
        <v>0</v>
      </c>
      <c r="N90" s="321" t="str">
        <f t="shared" si="63"/>
        <v/>
      </c>
      <c r="O90" s="321" t="str">
        <f t="shared" si="64"/>
        <v/>
      </c>
      <c r="P90" s="321" t="str">
        <f t="shared" si="65"/>
        <v/>
      </c>
      <c r="Q90" s="214" t="str">
        <f t="shared" si="37"/>
        <v/>
      </c>
      <c r="R90" s="141"/>
      <c r="S90" s="211"/>
      <c r="T90" s="346" t="str">
        <f t="shared" si="38"/>
        <v/>
      </c>
      <c r="U90" s="153" t="str">
        <f t="shared" si="39"/>
        <v/>
      </c>
      <c r="V90" s="153" t="str">
        <f t="shared" si="40"/>
        <v/>
      </c>
      <c r="W90" s="153" t="str">
        <f t="shared" si="41"/>
        <v/>
      </c>
      <c r="X90" s="153" t="str">
        <f t="shared" si="42"/>
        <v/>
      </c>
      <c r="Y90" s="141"/>
      <c r="Z90" s="211"/>
      <c r="AA90" s="361" t="str">
        <f t="shared" si="43"/>
        <v/>
      </c>
      <c r="AB90" s="153" t="str">
        <f t="shared" si="44"/>
        <v/>
      </c>
      <c r="AC90" s="153" t="str">
        <f t="shared" si="45"/>
        <v/>
      </c>
      <c r="AD90" s="153" t="str">
        <f t="shared" si="46"/>
        <v/>
      </c>
      <c r="AE90" s="153" t="str">
        <f t="shared" si="47"/>
        <v/>
      </c>
      <c r="AF90" s="213" t="str">
        <f t="shared" si="48"/>
        <v/>
      </c>
      <c r="AG90" s="141"/>
      <c r="AH90" s="211"/>
      <c r="AI90" s="346" t="str">
        <f t="shared" si="49"/>
        <v/>
      </c>
      <c r="AJ90" s="153" t="str">
        <f t="shared" si="50"/>
        <v/>
      </c>
      <c r="AK90" s="153" t="str">
        <f t="shared" si="51"/>
        <v/>
      </c>
      <c r="AL90" s="153" t="str">
        <f t="shared" si="52"/>
        <v/>
      </c>
      <c r="AM90" s="141"/>
      <c r="AN90" s="211"/>
      <c r="AO90" s="346" t="str">
        <f t="shared" si="53"/>
        <v/>
      </c>
      <c r="AP90" s="153" t="str">
        <f t="shared" si="54"/>
        <v/>
      </c>
      <c r="AQ90" s="153" t="str">
        <f t="shared" si="55"/>
        <v/>
      </c>
      <c r="AR90" s="153" t="str">
        <f t="shared" si="56"/>
        <v/>
      </c>
      <c r="AS90" s="141"/>
      <c r="AT90" s="211"/>
      <c r="AU90" s="346" t="str">
        <f t="shared" si="57"/>
        <v/>
      </c>
      <c r="AV90" s="153" t="str">
        <f t="shared" si="58"/>
        <v/>
      </c>
      <c r="AW90" s="153" t="str">
        <f t="shared" si="59"/>
        <v/>
      </c>
      <c r="AX90" s="153" t="str">
        <f t="shared" si="60"/>
        <v/>
      </c>
    </row>
    <row r="91" spans="1:50" ht="29.45" customHeight="1" x14ac:dyDescent="0.25">
      <c r="A91" s="354" t="str">
        <f>'N-Bedarf AL §13a'!A91</f>
        <v/>
      </c>
      <c r="B91" s="354" t="str">
        <f>IF('N-Bedarf AL §13a'!B91="","",'N-Bedarf AL §13a'!B91)</f>
        <v/>
      </c>
      <c r="C91" s="305" t="str">
        <f>IF('N-Bedarf AL §13a'!D91="","",'N-Bedarf AL §13a'!D91)</f>
        <v/>
      </c>
      <c r="D91" s="32" t="str">
        <f>IF('N-Bedarf AL §13a'!C91="","",'N-Bedarf AL §13a'!C91)</f>
        <v/>
      </c>
      <c r="E91" s="32" t="str">
        <f>IF('N-Bedarf AL §13a'!AD91="",'N-Bedarf AL §13a'!AB91,'N-Bedarf AL §13a'!AD91)</f>
        <v/>
      </c>
      <c r="F91" s="32" t="str">
        <f>IF('P-Bedarf AL §13a'!V93="","",'P-Bedarf AL §13a'!V93)</f>
        <v/>
      </c>
      <c r="G91" s="32" t="str">
        <f>IF('P-Bedarf AL §13a'!Z93="","",'P-Bedarf AL §13a'!Z93)</f>
        <v/>
      </c>
      <c r="H91" s="345" t="str">
        <f t="shared" si="33"/>
        <v/>
      </c>
      <c r="I91" s="345" t="str">
        <f t="shared" si="34"/>
        <v/>
      </c>
      <c r="J91" s="345" t="str">
        <f t="shared" si="35"/>
        <v/>
      </c>
      <c r="K91" s="321">
        <f t="shared" si="36"/>
        <v>0</v>
      </c>
      <c r="L91" s="321">
        <f t="shared" si="61"/>
        <v>0</v>
      </c>
      <c r="M91" s="321">
        <f t="shared" si="62"/>
        <v>0</v>
      </c>
      <c r="N91" s="321" t="str">
        <f t="shared" si="63"/>
        <v/>
      </c>
      <c r="O91" s="321" t="str">
        <f t="shared" si="64"/>
        <v/>
      </c>
      <c r="P91" s="321" t="str">
        <f t="shared" si="65"/>
        <v/>
      </c>
      <c r="Q91" s="214" t="str">
        <f t="shared" si="37"/>
        <v/>
      </c>
      <c r="R91" s="141"/>
      <c r="S91" s="211"/>
      <c r="T91" s="346" t="str">
        <f t="shared" si="38"/>
        <v/>
      </c>
      <c r="U91" s="153" t="str">
        <f t="shared" si="39"/>
        <v/>
      </c>
      <c r="V91" s="153" t="str">
        <f t="shared" si="40"/>
        <v/>
      </c>
      <c r="W91" s="153" t="str">
        <f t="shared" si="41"/>
        <v/>
      </c>
      <c r="X91" s="153" t="str">
        <f t="shared" si="42"/>
        <v/>
      </c>
      <c r="Y91" s="141"/>
      <c r="Z91" s="211"/>
      <c r="AA91" s="361" t="str">
        <f t="shared" si="43"/>
        <v/>
      </c>
      <c r="AB91" s="153" t="str">
        <f t="shared" si="44"/>
        <v/>
      </c>
      <c r="AC91" s="153" t="str">
        <f t="shared" si="45"/>
        <v/>
      </c>
      <c r="AD91" s="153" t="str">
        <f t="shared" si="46"/>
        <v/>
      </c>
      <c r="AE91" s="153" t="str">
        <f t="shared" si="47"/>
        <v/>
      </c>
      <c r="AF91" s="213" t="str">
        <f t="shared" si="48"/>
        <v/>
      </c>
      <c r="AG91" s="141"/>
      <c r="AH91" s="211"/>
      <c r="AI91" s="346" t="str">
        <f t="shared" si="49"/>
        <v/>
      </c>
      <c r="AJ91" s="153" t="str">
        <f t="shared" si="50"/>
        <v/>
      </c>
      <c r="AK91" s="153" t="str">
        <f t="shared" si="51"/>
        <v/>
      </c>
      <c r="AL91" s="153" t="str">
        <f t="shared" si="52"/>
        <v/>
      </c>
      <c r="AM91" s="141"/>
      <c r="AN91" s="211"/>
      <c r="AO91" s="346" t="str">
        <f t="shared" si="53"/>
        <v/>
      </c>
      <c r="AP91" s="153" t="str">
        <f t="shared" si="54"/>
        <v/>
      </c>
      <c r="AQ91" s="153" t="str">
        <f t="shared" si="55"/>
        <v/>
      </c>
      <c r="AR91" s="153" t="str">
        <f t="shared" si="56"/>
        <v/>
      </c>
      <c r="AS91" s="141"/>
      <c r="AT91" s="211"/>
      <c r="AU91" s="346" t="str">
        <f t="shared" si="57"/>
        <v/>
      </c>
      <c r="AV91" s="153" t="str">
        <f t="shared" si="58"/>
        <v/>
      </c>
      <c r="AW91" s="153" t="str">
        <f t="shared" si="59"/>
        <v/>
      </c>
      <c r="AX91" s="153" t="str">
        <f t="shared" si="60"/>
        <v/>
      </c>
    </row>
    <row r="92" spans="1:50" ht="29.45" customHeight="1" x14ac:dyDescent="0.25">
      <c r="A92" s="354" t="str">
        <f>'N-Bedarf AL §13a'!A92</f>
        <v/>
      </c>
      <c r="B92" s="354" t="str">
        <f>IF('N-Bedarf AL §13a'!B92="","",'N-Bedarf AL §13a'!B92)</f>
        <v/>
      </c>
      <c r="C92" s="305" t="str">
        <f>IF('N-Bedarf AL §13a'!D92="","",'N-Bedarf AL §13a'!D92)</f>
        <v/>
      </c>
      <c r="D92" s="32" t="str">
        <f>IF('N-Bedarf AL §13a'!C92="","",'N-Bedarf AL §13a'!C92)</f>
        <v/>
      </c>
      <c r="E92" s="32" t="str">
        <f>IF('N-Bedarf AL §13a'!AD92="",'N-Bedarf AL §13a'!AB92,'N-Bedarf AL §13a'!AD92)</f>
        <v/>
      </c>
      <c r="F92" s="32" t="str">
        <f>IF('P-Bedarf AL §13a'!V94="","",'P-Bedarf AL §13a'!V94)</f>
        <v/>
      </c>
      <c r="G92" s="32" t="str">
        <f>IF('P-Bedarf AL §13a'!Z94="","",'P-Bedarf AL §13a'!Z94)</f>
        <v/>
      </c>
      <c r="H92" s="345" t="str">
        <f t="shared" si="33"/>
        <v/>
      </c>
      <c r="I92" s="345" t="str">
        <f t="shared" si="34"/>
        <v/>
      </c>
      <c r="J92" s="345" t="str">
        <f t="shared" si="35"/>
        <v/>
      </c>
      <c r="K92" s="321">
        <f t="shared" si="36"/>
        <v>0</v>
      </c>
      <c r="L92" s="321">
        <f t="shared" si="61"/>
        <v>0</v>
      </c>
      <c r="M92" s="321">
        <f t="shared" si="62"/>
        <v>0</v>
      </c>
      <c r="N92" s="321" t="str">
        <f t="shared" si="63"/>
        <v/>
      </c>
      <c r="O92" s="321" t="str">
        <f t="shared" si="64"/>
        <v/>
      </c>
      <c r="P92" s="321" t="str">
        <f t="shared" si="65"/>
        <v/>
      </c>
      <c r="Q92" s="214" t="str">
        <f t="shared" si="37"/>
        <v/>
      </c>
      <c r="R92" s="141"/>
      <c r="S92" s="211"/>
      <c r="T92" s="346" t="str">
        <f t="shared" si="38"/>
        <v/>
      </c>
      <c r="U92" s="153" t="str">
        <f t="shared" si="39"/>
        <v/>
      </c>
      <c r="V92" s="153" t="str">
        <f t="shared" si="40"/>
        <v/>
      </c>
      <c r="W92" s="153" t="str">
        <f t="shared" si="41"/>
        <v/>
      </c>
      <c r="X92" s="153" t="str">
        <f t="shared" si="42"/>
        <v/>
      </c>
      <c r="Y92" s="141"/>
      <c r="Z92" s="211"/>
      <c r="AA92" s="361" t="str">
        <f t="shared" si="43"/>
        <v/>
      </c>
      <c r="AB92" s="153" t="str">
        <f t="shared" si="44"/>
        <v/>
      </c>
      <c r="AC92" s="153" t="str">
        <f t="shared" si="45"/>
        <v/>
      </c>
      <c r="AD92" s="153" t="str">
        <f t="shared" si="46"/>
        <v/>
      </c>
      <c r="AE92" s="153" t="str">
        <f t="shared" si="47"/>
        <v/>
      </c>
      <c r="AF92" s="213" t="str">
        <f t="shared" si="48"/>
        <v/>
      </c>
      <c r="AG92" s="141"/>
      <c r="AH92" s="211"/>
      <c r="AI92" s="346" t="str">
        <f t="shared" si="49"/>
        <v/>
      </c>
      <c r="AJ92" s="153" t="str">
        <f t="shared" si="50"/>
        <v/>
      </c>
      <c r="AK92" s="153" t="str">
        <f t="shared" si="51"/>
        <v/>
      </c>
      <c r="AL92" s="153" t="str">
        <f t="shared" si="52"/>
        <v/>
      </c>
      <c r="AM92" s="141"/>
      <c r="AN92" s="211"/>
      <c r="AO92" s="346" t="str">
        <f t="shared" si="53"/>
        <v/>
      </c>
      <c r="AP92" s="153" t="str">
        <f t="shared" si="54"/>
        <v/>
      </c>
      <c r="AQ92" s="153" t="str">
        <f t="shared" si="55"/>
        <v/>
      </c>
      <c r="AR92" s="153" t="str">
        <f t="shared" si="56"/>
        <v/>
      </c>
      <c r="AS92" s="141"/>
      <c r="AT92" s="211"/>
      <c r="AU92" s="346" t="str">
        <f t="shared" si="57"/>
        <v/>
      </c>
      <c r="AV92" s="153" t="str">
        <f t="shared" si="58"/>
        <v/>
      </c>
      <c r="AW92" s="153" t="str">
        <f t="shared" si="59"/>
        <v/>
      </c>
      <c r="AX92" s="153" t="str">
        <f t="shared" si="60"/>
        <v/>
      </c>
    </row>
    <row r="93" spans="1:50" ht="29.45" customHeight="1" x14ac:dyDescent="0.25">
      <c r="A93" s="354" t="str">
        <f>'N-Bedarf AL §13a'!A93</f>
        <v/>
      </c>
      <c r="B93" s="354" t="str">
        <f>IF('N-Bedarf AL §13a'!B93="","",'N-Bedarf AL §13a'!B93)</f>
        <v/>
      </c>
      <c r="C93" s="305" t="str">
        <f>IF('N-Bedarf AL §13a'!D93="","",'N-Bedarf AL §13a'!D93)</f>
        <v/>
      </c>
      <c r="D93" s="32" t="str">
        <f>IF('N-Bedarf AL §13a'!C93="","",'N-Bedarf AL §13a'!C93)</f>
        <v/>
      </c>
      <c r="E93" s="32" t="str">
        <f>IF('N-Bedarf AL §13a'!AD93="",'N-Bedarf AL §13a'!AB93,'N-Bedarf AL §13a'!AD93)</f>
        <v/>
      </c>
      <c r="F93" s="32" t="str">
        <f>IF('P-Bedarf AL §13a'!V95="","",'P-Bedarf AL §13a'!V95)</f>
        <v/>
      </c>
      <c r="G93" s="32" t="str">
        <f>IF('P-Bedarf AL §13a'!Z95="","",'P-Bedarf AL §13a'!Z95)</f>
        <v/>
      </c>
      <c r="H93" s="345" t="str">
        <f t="shared" si="33"/>
        <v/>
      </c>
      <c r="I93" s="345" t="str">
        <f t="shared" si="34"/>
        <v/>
      </c>
      <c r="J93" s="345" t="str">
        <f t="shared" si="35"/>
        <v/>
      </c>
      <c r="K93" s="321">
        <f t="shared" si="36"/>
        <v>0</v>
      </c>
      <c r="L93" s="321">
        <f t="shared" si="61"/>
        <v>0</v>
      </c>
      <c r="M93" s="321">
        <f t="shared" si="62"/>
        <v>0</v>
      </c>
      <c r="N93" s="321" t="str">
        <f t="shared" si="63"/>
        <v/>
      </c>
      <c r="O93" s="321" t="str">
        <f t="shared" si="64"/>
        <v/>
      </c>
      <c r="P93" s="321" t="str">
        <f t="shared" si="65"/>
        <v/>
      </c>
      <c r="Q93" s="214" t="str">
        <f t="shared" si="37"/>
        <v/>
      </c>
      <c r="R93" s="141"/>
      <c r="S93" s="211"/>
      <c r="T93" s="346" t="str">
        <f t="shared" si="38"/>
        <v/>
      </c>
      <c r="U93" s="153" t="str">
        <f t="shared" si="39"/>
        <v/>
      </c>
      <c r="V93" s="153" t="str">
        <f t="shared" si="40"/>
        <v/>
      </c>
      <c r="W93" s="153" t="str">
        <f t="shared" si="41"/>
        <v/>
      </c>
      <c r="X93" s="153" t="str">
        <f t="shared" si="42"/>
        <v/>
      </c>
      <c r="Y93" s="141"/>
      <c r="Z93" s="211"/>
      <c r="AA93" s="361" t="str">
        <f t="shared" si="43"/>
        <v/>
      </c>
      <c r="AB93" s="153" t="str">
        <f t="shared" si="44"/>
        <v/>
      </c>
      <c r="AC93" s="153" t="str">
        <f t="shared" si="45"/>
        <v/>
      </c>
      <c r="AD93" s="153" t="str">
        <f t="shared" si="46"/>
        <v/>
      </c>
      <c r="AE93" s="153" t="str">
        <f t="shared" si="47"/>
        <v/>
      </c>
      <c r="AF93" s="213" t="str">
        <f t="shared" si="48"/>
        <v/>
      </c>
      <c r="AG93" s="141"/>
      <c r="AH93" s="211"/>
      <c r="AI93" s="346" t="str">
        <f t="shared" si="49"/>
        <v/>
      </c>
      <c r="AJ93" s="153" t="str">
        <f t="shared" si="50"/>
        <v/>
      </c>
      <c r="AK93" s="153" t="str">
        <f t="shared" si="51"/>
        <v/>
      </c>
      <c r="AL93" s="153" t="str">
        <f t="shared" si="52"/>
        <v/>
      </c>
      <c r="AM93" s="141"/>
      <c r="AN93" s="211"/>
      <c r="AO93" s="346" t="str">
        <f t="shared" si="53"/>
        <v/>
      </c>
      <c r="AP93" s="153" t="str">
        <f t="shared" si="54"/>
        <v/>
      </c>
      <c r="AQ93" s="153" t="str">
        <f t="shared" si="55"/>
        <v/>
      </c>
      <c r="AR93" s="153" t="str">
        <f t="shared" si="56"/>
        <v/>
      </c>
      <c r="AS93" s="141"/>
      <c r="AT93" s="211"/>
      <c r="AU93" s="346" t="str">
        <f t="shared" si="57"/>
        <v/>
      </c>
      <c r="AV93" s="153" t="str">
        <f t="shared" si="58"/>
        <v/>
      </c>
      <c r="AW93" s="153" t="str">
        <f t="shared" si="59"/>
        <v/>
      </c>
      <c r="AX93" s="153" t="str">
        <f t="shared" si="60"/>
        <v/>
      </c>
    </row>
    <row r="94" spans="1:50" ht="29.45" customHeight="1" x14ac:dyDescent="0.25">
      <c r="A94" s="354" t="str">
        <f>'N-Bedarf AL §13a'!A94</f>
        <v/>
      </c>
      <c r="B94" s="354" t="str">
        <f>IF('N-Bedarf AL §13a'!B94="","",'N-Bedarf AL §13a'!B94)</f>
        <v/>
      </c>
      <c r="C94" s="305" t="str">
        <f>IF('N-Bedarf AL §13a'!D94="","",'N-Bedarf AL §13a'!D94)</f>
        <v/>
      </c>
      <c r="D94" s="32" t="str">
        <f>IF('N-Bedarf AL §13a'!C94="","",'N-Bedarf AL §13a'!C94)</f>
        <v/>
      </c>
      <c r="E94" s="32" t="str">
        <f>IF('N-Bedarf AL §13a'!AD94="",'N-Bedarf AL §13a'!AB94,'N-Bedarf AL §13a'!AD94)</f>
        <v/>
      </c>
      <c r="F94" s="32" t="str">
        <f>IF('P-Bedarf AL §13a'!V96="","",'P-Bedarf AL §13a'!V96)</f>
        <v/>
      </c>
      <c r="G94" s="32" t="str">
        <f>IF('P-Bedarf AL §13a'!Z96="","",'P-Bedarf AL §13a'!Z96)</f>
        <v/>
      </c>
      <c r="H94" s="345" t="str">
        <f t="shared" si="33"/>
        <v/>
      </c>
      <c r="I94" s="345" t="str">
        <f t="shared" si="34"/>
        <v/>
      </c>
      <c r="J94" s="345" t="str">
        <f t="shared" si="35"/>
        <v/>
      </c>
      <c r="K94" s="321">
        <f t="shared" si="36"/>
        <v>0</v>
      </c>
      <c r="L94" s="321">
        <f t="shared" si="61"/>
        <v>0</v>
      </c>
      <c r="M94" s="321">
        <f t="shared" si="62"/>
        <v>0</v>
      </c>
      <c r="N94" s="321" t="str">
        <f t="shared" si="63"/>
        <v/>
      </c>
      <c r="O94" s="321" t="str">
        <f t="shared" si="64"/>
        <v/>
      </c>
      <c r="P94" s="321" t="str">
        <f t="shared" si="65"/>
        <v/>
      </c>
      <c r="Q94" s="214" t="str">
        <f t="shared" si="37"/>
        <v/>
      </c>
      <c r="R94" s="141"/>
      <c r="S94" s="211"/>
      <c r="T94" s="346" t="str">
        <f t="shared" si="38"/>
        <v/>
      </c>
      <c r="U94" s="153" t="str">
        <f t="shared" si="39"/>
        <v/>
      </c>
      <c r="V94" s="153" t="str">
        <f t="shared" si="40"/>
        <v/>
      </c>
      <c r="W94" s="153" t="str">
        <f t="shared" si="41"/>
        <v/>
      </c>
      <c r="X94" s="153" t="str">
        <f t="shared" si="42"/>
        <v/>
      </c>
      <c r="Y94" s="141"/>
      <c r="Z94" s="211"/>
      <c r="AA94" s="361" t="str">
        <f t="shared" si="43"/>
        <v/>
      </c>
      <c r="AB94" s="153" t="str">
        <f t="shared" si="44"/>
        <v/>
      </c>
      <c r="AC94" s="153" t="str">
        <f t="shared" si="45"/>
        <v/>
      </c>
      <c r="AD94" s="153" t="str">
        <f t="shared" si="46"/>
        <v/>
      </c>
      <c r="AE94" s="153" t="str">
        <f t="shared" si="47"/>
        <v/>
      </c>
      <c r="AF94" s="213" t="str">
        <f t="shared" si="48"/>
        <v/>
      </c>
      <c r="AG94" s="141"/>
      <c r="AH94" s="211"/>
      <c r="AI94" s="346" t="str">
        <f t="shared" si="49"/>
        <v/>
      </c>
      <c r="AJ94" s="153" t="str">
        <f t="shared" si="50"/>
        <v/>
      </c>
      <c r="AK94" s="153" t="str">
        <f t="shared" si="51"/>
        <v/>
      </c>
      <c r="AL94" s="153" t="str">
        <f t="shared" si="52"/>
        <v/>
      </c>
      <c r="AM94" s="141"/>
      <c r="AN94" s="211"/>
      <c r="AO94" s="346" t="str">
        <f t="shared" si="53"/>
        <v/>
      </c>
      <c r="AP94" s="153" t="str">
        <f t="shared" si="54"/>
        <v/>
      </c>
      <c r="AQ94" s="153" t="str">
        <f t="shared" si="55"/>
        <v/>
      </c>
      <c r="AR94" s="153" t="str">
        <f t="shared" si="56"/>
        <v/>
      </c>
      <c r="AS94" s="141"/>
      <c r="AT94" s="211"/>
      <c r="AU94" s="346" t="str">
        <f t="shared" si="57"/>
        <v/>
      </c>
      <c r="AV94" s="153" t="str">
        <f t="shared" si="58"/>
        <v/>
      </c>
      <c r="AW94" s="153" t="str">
        <f t="shared" si="59"/>
        <v/>
      </c>
      <c r="AX94" s="153" t="str">
        <f t="shared" si="60"/>
        <v/>
      </c>
    </row>
    <row r="95" spans="1:50" ht="29.45" customHeight="1" x14ac:dyDescent="0.25">
      <c r="A95" s="354" t="str">
        <f>'N-Bedarf AL §13a'!A95</f>
        <v/>
      </c>
      <c r="B95" s="354" t="str">
        <f>IF('N-Bedarf AL §13a'!B95="","",'N-Bedarf AL §13a'!B95)</f>
        <v/>
      </c>
      <c r="C95" s="305" t="str">
        <f>IF('N-Bedarf AL §13a'!D95="","",'N-Bedarf AL §13a'!D95)</f>
        <v/>
      </c>
      <c r="D95" s="32" t="str">
        <f>IF('N-Bedarf AL §13a'!C95="","",'N-Bedarf AL §13a'!C95)</f>
        <v/>
      </c>
      <c r="E95" s="32" t="str">
        <f>IF('N-Bedarf AL §13a'!AD95="",'N-Bedarf AL §13a'!AB95,'N-Bedarf AL §13a'!AD95)</f>
        <v/>
      </c>
      <c r="F95" s="32" t="str">
        <f>IF('P-Bedarf AL §13a'!V97="","",'P-Bedarf AL §13a'!V97)</f>
        <v/>
      </c>
      <c r="G95" s="32" t="str">
        <f>IF('P-Bedarf AL §13a'!Z97="","",'P-Bedarf AL §13a'!Z97)</f>
        <v/>
      </c>
      <c r="H95" s="345" t="str">
        <f t="shared" si="33"/>
        <v/>
      </c>
      <c r="I95" s="345" t="str">
        <f t="shared" si="34"/>
        <v/>
      </c>
      <c r="J95" s="345" t="str">
        <f t="shared" si="35"/>
        <v/>
      </c>
      <c r="K95" s="321">
        <f t="shared" si="36"/>
        <v>0</v>
      </c>
      <c r="L95" s="321">
        <f t="shared" si="61"/>
        <v>0</v>
      </c>
      <c r="M95" s="321">
        <f t="shared" si="62"/>
        <v>0</v>
      </c>
      <c r="N95" s="321" t="str">
        <f t="shared" si="63"/>
        <v/>
      </c>
      <c r="O95" s="321" t="str">
        <f t="shared" si="64"/>
        <v/>
      </c>
      <c r="P95" s="321" t="str">
        <f t="shared" si="65"/>
        <v/>
      </c>
      <c r="Q95" s="214" t="str">
        <f t="shared" si="37"/>
        <v/>
      </c>
      <c r="R95" s="141"/>
      <c r="S95" s="211"/>
      <c r="T95" s="346" t="str">
        <f t="shared" si="38"/>
        <v/>
      </c>
      <c r="U95" s="153" t="str">
        <f t="shared" si="39"/>
        <v/>
      </c>
      <c r="V95" s="153" t="str">
        <f t="shared" si="40"/>
        <v/>
      </c>
      <c r="W95" s="153" t="str">
        <f t="shared" si="41"/>
        <v/>
      </c>
      <c r="X95" s="153" t="str">
        <f t="shared" si="42"/>
        <v/>
      </c>
      <c r="Y95" s="141"/>
      <c r="Z95" s="211"/>
      <c r="AA95" s="361" t="str">
        <f t="shared" si="43"/>
        <v/>
      </c>
      <c r="AB95" s="153" t="str">
        <f t="shared" si="44"/>
        <v/>
      </c>
      <c r="AC95" s="153" t="str">
        <f t="shared" si="45"/>
        <v/>
      </c>
      <c r="AD95" s="153" t="str">
        <f t="shared" si="46"/>
        <v/>
      </c>
      <c r="AE95" s="153" t="str">
        <f t="shared" si="47"/>
        <v/>
      </c>
      <c r="AF95" s="213" t="str">
        <f t="shared" si="48"/>
        <v/>
      </c>
      <c r="AG95" s="141"/>
      <c r="AH95" s="211"/>
      <c r="AI95" s="346" t="str">
        <f t="shared" si="49"/>
        <v/>
      </c>
      <c r="AJ95" s="153" t="str">
        <f t="shared" si="50"/>
        <v/>
      </c>
      <c r="AK95" s="153" t="str">
        <f t="shared" si="51"/>
        <v/>
      </c>
      <c r="AL95" s="153" t="str">
        <f t="shared" si="52"/>
        <v/>
      </c>
      <c r="AM95" s="141"/>
      <c r="AN95" s="211"/>
      <c r="AO95" s="346" t="str">
        <f t="shared" si="53"/>
        <v/>
      </c>
      <c r="AP95" s="153" t="str">
        <f t="shared" si="54"/>
        <v/>
      </c>
      <c r="AQ95" s="153" t="str">
        <f t="shared" si="55"/>
        <v/>
      </c>
      <c r="AR95" s="153" t="str">
        <f t="shared" si="56"/>
        <v/>
      </c>
      <c r="AS95" s="141"/>
      <c r="AT95" s="211"/>
      <c r="AU95" s="346" t="str">
        <f t="shared" si="57"/>
        <v/>
      </c>
      <c r="AV95" s="153" t="str">
        <f t="shared" si="58"/>
        <v/>
      </c>
      <c r="AW95" s="153" t="str">
        <f t="shared" si="59"/>
        <v/>
      </c>
      <c r="AX95" s="153" t="str">
        <f t="shared" si="60"/>
        <v/>
      </c>
    </row>
    <row r="96" spans="1:50" ht="29.45" customHeight="1" x14ac:dyDescent="0.25">
      <c r="A96" s="354" t="str">
        <f>'N-Bedarf AL §13a'!A96</f>
        <v/>
      </c>
      <c r="B96" s="354" t="str">
        <f>IF('N-Bedarf AL §13a'!B96="","",'N-Bedarf AL §13a'!B96)</f>
        <v/>
      </c>
      <c r="C96" s="305" t="str">
        <f>IF('N-Bedarf AL §13a'!D96="","",'N-Bedarf AL §13a'!D96)</f>
        <v/>
      </c>
      <c r="D96" s="32" t="str">
        <f>IF('N-Bedarf AL §13a'!C96="","",'N-Bedarf AL §13a'!C96)</f>
        <v/>
      </c>
      <c r="E96" s="32" t="str">
        <f>IF('N-Bedarf AL §13a'!AD96="",'N-Bedarf AL §13a'!AB96,'N-Bedarf AL §13a'!AD96)</f>
        <v/>
      </c>
      <c r="F96" s="32" t="str">
        <f>IF('P-Bedarf AL §13a'!V98="","",'P-Bedarf AL §13a'!V98)</f>
        <v/>
      </c>
      <c r="G96" s="32" t="str">
        <f>IF('P-Bedarf AL §13a'!Z98="","",'P-Bedarf AL §13a'!Z98)</f>
        <v/>
      </c>
      <c r="H96" s="345" t="str">
        <f t="shared" si="33"/>
        <v/>
      </c>
      <c r="I96" s="345" t="str">
        <f t="shared" si="34"/>
        <v/>
      </c>
      <c r="J96" s="345" t="str">
        <f t="shared" si="35"/>
        <v/>
      </c>
      <c r="K96" s="321">
        <f t="shared" si="36"/>
        <v>0</v>
      </c>
      <c r="L96" s="321">
        <f t="shared" si="61"/>
        <v>0</v>
      </c>
      <c r="M96" s="321">
        <f t="shared" si="62"/>
        <v>0</v>
      </c>
      <c r="N96" s="321" t="str">
        <f t="shared" si="63"/>
        <v/>
      </c>
      <c r="O96" s="321" t="str">
        <f t="shared" si="64"/>
        <v/>
      </c>
      <c r="P96" s="321" t="str">
        <f t="shared" si="65"/>
        <v/>
      </c>
      <c r="Q96" s="214" t="str">
        <f t="shared" si="37"/>
        <v/>
      </c>
      <c r="R96" s="141"/>
      <c r="S96" s="211"/>
      <c r="T96" s="346" t="str">
        <f t="shared" si="38"/>
        <v/>
      </c>
      <c r="U96" s="153" t="str">
        <f t="shared" si="39"/>
        <v/>
      </c>
      <c r="V96" s="153" t="str">
        <f t="shared" si="40"/>
        <v/>
      </c>
      <c r="W96" s="153" t="str">
        <f t="shared" si="41"/>
        <v/>
      </c>
      <c r="X96" s="153" t="str">
        <f t="shared" si="42"/>
        <v/>
      </c>
      <c r="Y96" s="141"/>
      <c r="Z96" s="211"/>
      <c r="AA96" s="361" t="str">
        <f t="shared" si="43"/>
        <v/>
      </c>
      <c r="AB96" s="153" t="str">
        <f t="shared" si="44"/>
        <v/>
      </c>
      <c r="AC96" s="153" t="str">
        <f t="shared" si="45"/>
        <v/>
      </c>
      <c r="AD96" s="153" t="str">
        <f t="shared" si="46"/>
        <v/>
      </c>
      <c r="AE96" s="153" t="str">
        <f t="shared" si="47"/>
        <v/>
      </c>
      <c r="AF96" s="213" t="str">
        <f t="shared" si="48"/>
        <v/>
      </c>
      <c r="AG96" s="141"/>
      <c r="AH96" s="211"/>
      <c r="AI96" s="346" t="str">
        <f t="shared" si="49"/>
        <v/>
      </c>
      <c r="AJ96" s="153" t="str">
        <f t="shared" si="50"/>
        <v/>
      </c>
      <c r="AK96" s="153" t="str">
        <f t="shared" si="51"/>
        <v/>
      </c>
      <c r="AL96" s="153" t="str">
        <f t="shared" si="52"/>
        <v/>
      </c>
      <c r="AM96" s="141"/>
      <c r="AN96" s="211"/>
      <c r="AO96" s="346" t="str">
        <f t="shared" si="53"/>
        <v/>
      </c>
      <c r="AP96" s="153" t="str">
        <f t="shared" si="54"/>
        <v/>
      </c>
      <c r="AQ96" s="153" t="str">
        <f t="shared" si="55"/>
        <v/>
      </c>
      <c r="AR96" s="153" t="str">
        <f t="shared" si="56"/>
        <v/>
      </c>
      <c r="AS96" s="141"/>
      <c r="AT96" s="211"/>
      <c r="AU96" s="346" t="str">
        <f t="shared" si="57"/>
        <v/>
      </c>
      <c r="AV96" s="153" t="str">
        <f t="shared" si="58"/>
        <v/>
      </c>
      <c r="AW96" s="153" t="str">
        <f t="shared" si="59"/>
        <v/>
      </c>
      <c r="AX96" s="153" t="str">
        <f t="shared" si="60"/>
        <v/>
      </c>
    </row>
    <row r="97" spans="1:50" ht="29.45" customHeight="1" x14ac:dyDescent="0.25">
      <c r="A97" s="354" t="str">
        <f>'N-Bedarf AL §13a'!A97</f>
        <v/>
      </c>
      <c r="B97" s="354" t="str">
        <f>IF('N-Bedarf AL §13a'!B97="","",'N-Bedarf AL §13a'!B97)</f>
        <v/>
      </c>
      <c r="C97" s="305" t="str">
        <f>IF('N-Bedarf AL §13a'!D97="","",'N-Bedarf AL §13a'!D97)</f>
        <v/>
      </c>
      <c r="D97" s="32" t="str">
        <f>IF('N-Bedarf AL §13a'!C97="","",'N-Bedarf AL §13a'!C97)</f>
        <v/>
      </c>
      <c r="E97" s="32" t="str">
        <f>IF('N-Bedarf AL §13a'!AD97="",'N-Bedarf AL §13a'!AB97,'N-Bedarf AL §13a'!AD97)</f>
        <v/>
      </c>
      <c r="F97" s="32" t="str">
        <f>IF('P-Bedarf AL §13a'!V99="","",'P-Bedarf AL §13a'!V99)</f>
        <v/>
      </c>
      <c r="G97" s="32" t="str">
        <f>IF('P-Bedarf AL §13a'!Z99="","",'P-Bedarf AL §13a'!Z99)</f>
        <v/>
      </c>
      <c r="H97" s="345" t="str">
        <f t="shared" si="33"/>
        <v/>
      </c>
      <c r="I97" s="345" t="str">
        <f t="shared" si="34"/>
        <v/>
      </c>
      <c r="J97" s="345" t="str">
        <f t="shared" si="35"/>
        <v/>
      </c>
      <c r="K97" s="321">
        <f t="shared" si="36"/>
        <v>0</v>
      </c>
      <c r="L97" s="321">
        <f t="shared" si="61"/>
        <v>0</v>
      </c>
      <c r="M97" s="321">
        <f t="shared" si="62"/>
        <v>0</v>
      </c>
      <c r="N97" s="321" t="str">
        <f t="shared" si="63"/>
        <v/>
      </c>
      <c r="O97" s="321" t="str">
        <f t="shared" si="64"/>
        <v/>
      </c>
      <c r="P97" s="321" t="str">
        <f t="shared" si="65"/>
        <v/>
      </c>
      <c r="Q97" s="214" t="str">
        <f t="shared" si="37"/>
        <v/>
      </c>
      <c r="R97" s="141"/>
      <c r="S97" s="211"/>
      <c r="T97" s="346" t="str">
        <f t="shared" si="38"/>
        <v/>
      </c>
      <c r="U97" s="153" t="str">
        <f t="shared" si="39"/>
        <v/>
      </c>
      <c r="V97" s="153" t="str">
        <f t="shared" si="40"/>
        <v/>
      </c>
      <c r="W97" s="153" t="str">
        <f t="shared" si="41"/>
        <v/>
      </c>
      <c r="X97" s="153" t="str">
        <f t="shared" si="42"/>
        <v/>
      </c>
      <c r="Y97" s="141"/>
      <c r="Z97" s="211"/>
      <c r="AA97" s="361" t="str">
        <f t="shared" si="43"/>
        <v/>
      </c>
      <c r="AB97" s="153" t="str">
        <f t="shared" si="44"/>
        <v/>
      </c>
      <c r="AC97" s="153" t="str">
        <f t="shared" si="45"/>
        <v/>
      </c>
      <c r="AD97" s="153" t="str">
        <f t="shared" si="46"/>
        <v/>
      </c>
      <c r="AE97" s="153" t="str">
        <f t="shared" si="47"/>
        <v/>
      </c>
      <c r="AF97" s="213" t="str">
        <f t="shared" si="48"/>
        <v/>
      </c>
      <c r="AG97" s="141"/>
      <c r="AH97" s="211"/>
      <c r="AI97" s="346" t="str">
        <f t="shared" si="49"/>
        <v/>
      </c>
      <c r="AJ97" s="153" t="str">
        <f t="shared" si="50"/>
        <v/>
      </c>
      <c r="AK97" s="153" t="str">
        <f t="shared" si="51"/>
        <v/>
      </c>
      <c r="AL97" s="153" t="str">
        <f t="shared" si="52"/>
        <v/>
      </c>
      <c r="AM97" s="141"/>
      <c r="AN97" s="211"/>
      <c r="AO97" s="346" t="str">
        <f t="shared" si="53"/>
        <v/>
      </c>
      <c r="AP97" s="153" t="str">
        <f t="shared" si="54"/>
        <v/>
      </c>
      <c r="AQ97" s="153" t="str">
        <f t="shared" si="55"/>
        <v/>
      </c>
      <c r="AR97" s="153" t="str">
        <f t="shared" si="56"/>
        <v/>
      </c>
      <c r="AS97" s="141"/>
      <c r="AT97" s="211"/>
      <c r="AU97" s="346" t="str">
        <f t="shared" si="57"/>
        <v/>
      </c>
      <c r="AV97" s="153" t="str">
        <f t="shared" si="58"/>
        <v/>
      </c>
      <c r="AW97" s="153" t="str">
        <f t="shared" si="59"/>
        <v/>
      </c>
      <c r="AX97" s="153" t="str">
        <f t="shared" si="60"/>
        <v/>
      </c>
    </row>
    <row r="98" spans="1:50" ht="29.45" customHeight="1" x14ac:dyDescent="0.25">
      <c r="A98" s="354" t="str">
        <f>'N-Bedarf AL §13a'!A98</f>
        <v/>
      </c>
      <c r="B98" s="354" t="str">
        <f>IF('N-Bedarf AL §13a'!B98="","",'N-Bedarf AL §13a'!B98)</f>
        <v/>
      </c>
      <c r="C98" s="305" t="str">
        <f>IF('N-Bedarf AL §13a'!D98="","",'N-Bedarf AL §13a'!D98)</f>
        <v/>
      </c>
      <c r="D98" s="32" t="str">
        <f>IF('N-Bedarf AL §13a'!C98="","",'N-Bedarf AL §13a'!C98)</f>
        <v/>
      </c>
      <c r="E98" s="32" t="str">
        <f>IF('N-Bedarf AL §13a'!AD98="",'N-Bedarf AL §13a'!AB98,'N-Bedarf AL §13a'!AD98)</f>
        <v/>
      </c>
      <c r="F98" s="32" t="str">
        <f>IF('P-Bedarf AL §13a'!V100="","",'P-Bedarf AL §13a'!V100)</f>
        <v/>
      </c>
      <c r="G98" s="32" t="str">
        <f>IF('P-Bedarf AL §13a'!Z100="","",'P-Bedarf AL §13a'!Z100)</f>
        <v/>
      </c>
      <c r="H98" s="345" t="str">
        <f t="shared" si="33"/>
        <v/>
      </c>
      <c r="I98" s="345" t="str">
        <f t="shared" si="34"/>
        <v/>
      </c>
      <c r="J98" s="345" t="str">
        <f t="shared" si="35"/>
        <v/>
      </c>
      <c r="K98" s="321">
        <f t="shared" si="36"/>
        <v>0</v>
      </c>
      <c r="L98" s="321">
        <f t="shared" si="61"/>
        <v>0</v>
      </c>
      <c r="M98" s="321">
        <f t="shared" si="62"/>
        <v>0</v>
      </c>
      <c r="N98" s="321" t="str">
        <f t="shared" si="63"/>
        <v/>
      </c>
      <c r="O98" s="321" t="str">
        <f t="shared" si="64"/>
        <v/>
      </c>
      <c r="P98" s="321" t="str">
        <f t="shared" si="65"/>
        <v/>
      </c>
      <c r="Q98" s="214" t="str">
        <f t="shared" si="37"/>
        <v/>
      </c>
      <c r="R98" s="141"/>
      <c r="S98" s="211"/>
      <c r="T98" s="346" t="str">
        <f t="shared" si="38"/>
        <v/>
      </c>
      <c r="U98" s="153" t="str">
        <f t="shared" si="39"/>
        <v/>
      </c>
      <c r="V98" s="153" t="str">
        <f t="shared" si="40"/>
        <v/>
      </c>
      <c r="W98" s="153" t="str">
        <f t="shared" si="41"/>
        <v/>
      </c>
      <c r="X98" s="153" t="str">
        <f t="shared" si="42"/>
        <v/>
      </c>
      <c r="Y98" s="141"/>
      <c r="Z98" s="211"/>
      <c r="AA98" s="361" t="str">
        <f t="shared" si="43"/>
        <v/>
      </c>
      <c r="AB98" s="153" t="str">
        <f t="shared" si="44"/>
        <v/>
      </c>
      <c r="AC98" s="153" t="str">
        <f t="shared" si="45"/>
        <v/>
      </c>
      <c r="AD98" s="153" t="str">
        <f t="shared" si="46"/>
        <v/>
      </c>
      <c r="AE98" s="153" t="str">
        <f t="shared" si="47"/>
        <v/>
      </c>
      <c r="AF98" s="213" t="str">
        <f t="shared" si="48"/>
        <v/>
      </c>
      <c r="AG98" s="141"/>
      <c r="AH98" s="211"/>
      <c r="AI98" s="346" t="str">
        <f t="shared" si="49"/>
        <v/>
      </c>
      <c r="AJ98" s="153" t="str">
        <f t="shared" si="50"/>
        <v/>
      </c>
      <c r="AK98" s="153" t="str">
        <f t="shared" si="51"/>
        <v/>
      </c>
      <c r="AL98" s="153" t="str">
        <f t="shared" si="52"/>
        <v/>
      </c>
      <c r="AM98" s="141"/>
      <c r="AN98" s="211"/>
      <c r="AO98" s="346" t="str">
        <f t="shared" si="53"/>
        <v/>
      </c>
      <c r="AP98" s="153" t="str">
        <f t="shared" si="54"/>
        <v/>
      </c>
      <c r="AQ98" s="153" t="str">
        <f t="shared" si="55"/>
        <v/>
      </c>
      <c r="AR98" s="153" t="str">
        <f t="shared" si="56"/>
        <v/>
      </c>
      <c r="AS98" s="141"/>
      <c r="AT98" s="211"/>
      <c r="AU98" s="346" t="str">
        <f t="shared" si="57"/>
        <v/>
      </c>
      <c r="AV98" s="153" t="str">
        <f t="shared" si="58"/>
        <v/>
      </c>
      <c r="AW98" s="153" t="str">
        <f t="shared" si="59"/>
        <v/>
      </c>
      <c r="AX98" s="153" t="str">
        <f t="shared" si="60"/>
        <v/>
      </c>
    </row>
    <row r="99" spans="1:50" ht="29.45" customHeight="1" x14ac:dyDescent="0.25">
      <c r="A99" s="354" t="str">
        <f>'N-Bedarf AL §13a'!A99</f>
        <v/>
      </c>
      <c r="B99" s="354" t="str">
        <f>IF('N-Bedarf AL §13a'!B99="","",'N-Bedarf AL §13a'!B99)</f>
        <v/>
      </c>
      <c r="C99" s="305" t="str">
        <f>IF('N-Bedarf AL §13a'!D99="","",'N-Bedarf AL §13a'!D99)</f>
        <v/>
      </c>
      <c r="D99" s="32" t="str">
        <f>IF('N-Bedarf AL §13a'!C99="","",'N-Bedarf AL §13a'!C99)</f>
        <v/>
      </c>
      <c r="E99" s="32" t="str">
        <f>IF('N-Bedarf AL §13a'!AD99="",'N-Bedarf AL §13a'!AB99,'N-Bedarf AL §13a'!AD99)</f>
        <v/>
      </c>
      <c r="F99" s="32" t="str">
        <f>IF('P-Bedarf AL §13a'!V101="","",'P-Bedarf AL §13a'!V101)</f>
        <v/>
      </c>
      <c r="G99" s="32" t="str">
        <f>IF('P-Bedarf AL §13a'!Z101="","",'P-Bedarf AL §13a'!Z101)</f>
        <v/>
      </c>
      <c r="H99" s="345" t="str">
        <f t="shared" si="33"/>
        <v/>
      </c>
      <c r="I99" s="345" t="str">
        <f t="shared" si="34"/>
        <v/>
      </c>
      <c r="J99" s="345" t="str">
        <f t="shared" si="35"/>
        <v/>
      </c>
      <c r="K99" s="321">
        <f t="shared" si="36"/>
        <v>0</v>
      </c>
      <c r="L99" s="321">
        <f t="shared" si="61"/>
        <v>0</v>
      </c>
      <c r="M99" s="321">
        <f t="shared" si="62"/>
        <v>0</v>
      </c>
      <c r="N99" s="321" t="str">
        <f t="shared" si="63"/>
        <v/>
      </c>
      <c r="O99" s="321" t="str">
        <f t="shared" si="64"/>
        <v/>
      </c>
      <c r="P99" s="321" t="str">
        <f t="shared" si="65"/>
        <v/>
      </c>
      <c r="Q99" s="214" t="str">
        <f t="shared" si="37"/>
        <v/>
      </c>
      <c r="R99" s="141"/>
      <c r="S99" s="211"/>
      <c r="T99" s="346" t="str">
        <f t="shared" si="38"/>
        <v/>
      </c>
      <c r="U99" s="153" t="str">
        <f t="shared" si="39"/>
        <v/>
      </c>
      <c r="V99" s="153" t="str">
        <f t="shared" si="40"/>
        <v/>
      </c>
      <c r="W99" s="153" t="str">
        <f t="shared" si="41"/>
        <v/>
      </c>
      <c r="X99" s="153" t="str">
        <f t="shared" si="42"/>
        <v/>
      </c>
      <c r="Y99" s="141"/>
      <c r="Z99" s="211"/>
      <c r="AA99" s="361" t="str">
        <f t="shared" si="43"/>
        <v/>
      </c>
      <c r="AB99" s="153" t="str">
        <f t="shared" si="44"/>
        <v/>
      </c>
      <c r="AC99" s="153" t="str">
        <f t="shared" si="45"/>
        <v/>
      </c>
      <c r="AD99" s="153" t="str">
        <f t="shared" si="46"/>
        <v/>
      </c>
      <c r="AE99" s="153" t="str">
        <f t="shared" si="47"/>
        <v/>
      </c>
      <c r="AF99" s="213" t="str">
        <f t="shared" si="48"/>
        <v/>
      </c>
      <c r="AG99" s="141"/>
      <c r="AH99" s="211"/>
      <c r="AI99" s="346" t="str">
        <f t="shared" si="49"/>
        <v/>
      </c>
      <c r="AJ99" s="153" t="str">
        <f t="shared" si="50"/>
        <v/>
      </c>
      <c r="AK99" s="153" t="str">
        <f t="shared" si="51"/>
        <v/>
      </c>
      <c r="AL99" s="153" t="str">
        <f t="shared" si="52"/>
        <v/>
      </c>
      <c r="AM99" s="141"/>
      <c r="AN99" s="211"/>
      <c r="AO99" s="346" t="str">
        <f t="shared" si="53"/>
        <v/>
      </c>
      <c r="AP99" s="153" t="str">
        <f t="shared" si="54"/>
        <v/>
      </c>
      <c r="AQ99" s="153" t="str">
        <f t="shared" si="55"/>
        <v/>
      </c>
      <c r="AR99" s="153" t="str">
        <f t="shared" si="56"/>
        <v/>
      </c>
      <c r="AS99" s="141"/>
      <c r="AT99" s="211"/>
      <c r="AU99" s="346" t="str">
        <f t="shared" si="57"/>
        <v/>
      </c>
      <c r="AV99" s="153" t="str">
        <f t="shared" si="58"/>
        <v/>
      </c>
      <c r="AW99" s="153" t="str">
        <f t="shared" si="59"/>
        <v/>
      </c>
      <c r="AX99" s="153" t="str">
        <f t="shared" si="60"/>
        <v/>
      </c>
    </row>
    <row r="100" spans="1:50" ht="29.45" customHeight="1" x14ac:dyDescent="0.25">
      <c r="A100" s="354" t="str">
        <f>'N-Bedarf AL §13a'!A100</f>
        <v/>
      </c>
      <c r="B100" s="354" t="str">
        <f>IF('N-Bedarf AL §13a'!B100="","",'N-Bedarf AL §13a'!B100)</f>
        <v/>
      </c>
      <c r="C100" s="305" t="str">
        <f>IF('N-Bedarf AL §13a'!D100="","",'N-Bedarf AL §13a'!D100)</f>
        <v/>
      </c>
      <c r="D100" s="32" t="str">
        <f>IF('N-Bedarf AL §13a'!C100="","",'N-Bedarf AL §13a'!C100)</f>
        <v/>
      </c>
      <c r="E100" s="32" t="str">
        <f>IF('N-Bedarf AL §13a'!AD100="",'N-Bedarf AL §13a'!AB100,'N-Bedarf AL §13a'!AD100)</f>
        <v/>
      </c>
      <c r="F100" s="32" t="str">
        <f>IF('P-Bedarf AL §13a'!V102="","",'P-Bedarf AL §13a'!V102)</f>
        <v/>
      </c>
      <c r="G100" s="32" t="str">
        <f>IF('P-Bedarf AL §13a'!Z102="","",'P-Bedarf AL §13a'!Z102)</f>
        <v/>
      </c>
      <c r="H100" s="345" t="str">
        <f t="shared" si="33"/>
        <v/>
      </c>
      <c r="I100" s="345" t="str">
        <f t="shared" si="34"/>
        <v/>
      </c>
      <c r="J100" s="345" t="str">
        <f t="shared" si="35"/>
        <v/>
      </c>
      <c r="K100" s="321">
        <f t="shared" si="36"/>
        <v>0</v>
      </c>
      <c r="L100" s="321">
        <f t="shared" si="61"/>
        <v>0</v>
      </c>
      <c r="M100" s="321">
        <f t="shared" si="62"/>
        <v>0</v>
      </c>
      <c r="N100" s="321" t="str">
        <f t="shared" si="63"/>
        <v/>
      </c>
      <c r="O100" s="321" t="str">
        <f t="shared" si="64"/>
        <v/>
      </c>
      <c r="P100" s="321" t="str">
        <f t="shared" si="65"/>
        <v/>
      </c>
      <c r="Q100" s="214" t="str">
        <f t="shared" si="37"/>
        <v/>
      </c>
      <c r="R100" s="141"/>
      <c r="S100" s="211"/>
      <c r="T100" s="346" t="str">
        <f t="shared" si="38"/>
        <v/>
      </c>
      <c r="U100" s="153" t="str">
        <f t="shared" si="39"/>
        <v/>
      </c>
      <c r="V100" s="153" t="str">
        <f t="shared" si="40"/>
        <v/>
      </c>
      <c r="W100" s="153" t="str">
        <f t="shared" si="41"/>
        <v/>
      </c>
      <c r="X100" s="153" t="str">
        <f t="shared" si="42"/>
        <v/>
      </c>
      <c r="Y100" s="141"/>
      <c r="Z100" s="211"/>
      <c r="AA100" s="361" t="str">
        <f t="shared" si="43"/>
        <v/>
      </c>
      <c r="AB100" s="153" t="str">
        <f t="shared" si="44"/>
        <v/>
      </c>
      <c r="AC100" s="153" t="str">
        <f t="shared" si="45"/>
        <v/>
      </c>
      <c r="AD100" s="153" t="str">
        <f t="shared" si="46"/>
        <v/>
      </c>
      <c r="AE100" s="153" t="str">
        <f t="shared" si="47"/>
        <v/>
      </c>
      <c r="AF100" s="213" t="str">
        <f t="shared" si="48"/>
        <v/>
      </c>
      <c r="AG100" s="141"/>
      <c r="AH100" s="211"/>
      <c r="AI100" s="346" t="str">
        <f t="shared" si="49"/>
        <v/>
      </c>
      <c r="AJ100" s="153" t="str">
        <f t="shared" si="50"/>
        <v/>
      </c>
      <c r="AK100" s="153" t="str">
        <f t="shared" si="51"/>
        <v/>
      </c>
      <c r="AL100" s="153" t="str">
        <f t="shared" si="52"/>
        <v/>
      </c>
      <c r="AM100" s="141"/>
      <c r="AN100" s="211"/>
      <c r="AO100" s="346" t="str">
        <f t="shared" si="53"/>
        <v/>
      </c>
      <c r="AP100" s="153" t="str">
        <f t="shared" si="54"/>
        <v/>
      </c>
      <c r="AQ100" s="153" t="str">
        <f t="shared" si="55"/>
        <v/>
      </c>
      <c r="AR100" s="153" t="str">
        <f t="shared" si="56"/>
        <v/>
      </c>
      <c r="AS100" s="141"/>
      <c r="AT100" s="211"/>
      <c r="AU100" s="346" t="str">
        <f t="shared" si="57"/>
        <v/>
      </c>
      <c r="AV100" s="153" t="str">
        <f t="shared" si="58"/>
        <v/>
      </c>
      <c r="AW100" s="153" t="str">
        <f t="shared" si="59"/>
        <v/>
      </c>
      <c r="AX100" s="153" t="str">
        <f t="shared" si="60"/>
        <v/>
      </c>
    </row>
    <row r="101" spans="1:50" ht="29.45" customHeight="1" x14ac:dyDescent="0.25">
      <c r="A101" s="354" t="str">
        <f>'N-Bedarf AL §13a'!A101</f>
        <v/>
      </c>
      <c r="B101" s="354" t="str">
        <f>IF('N-Bedarf AL §13a'!B101="","",'N-Bedarf AL §13a'!B101)</f>
        <v/>
      </c>
      <c r="C101" s="305" t="str">
        <f>IF('N-Bedarf AL §13a'!D101="","",'N-Bedarf AL §13a'!D101)</f>
        <v/>
      </c>
      <c r="D101" s="32" t="str">
        <f>IF('N-Bedarf AL §13a'!C101="","",'N-Bedarf AL §13a'!C101)</f>
        <v/>
      </c>
      <c r="E101" s="32" t="str">
        <f>IF('N-Bedarf AL §13a'!AD101="",'N-Bedarf AL §13a'!AB101,'N-Bedarf AL §13a'!AD101)</f>
        <v/>
      </c>
      <c r="F101" s="32" t="str">
        <f>IF('P-Bedarf AL §13a'!V103="","",'P-Bedarf AL §13a'!V103)</f>
        <v/>
      </c>
      <c r="G101" s="32" t="str">
        <f>IF('P-Bedarf AL §13a'!Z103="","",'P-Bedarf AL §13a'!Z103)</f>
        <v/>
      </c>
      <c r="H101" s="345" t="str">
        <f t="shared" si="33"/>
        <v/>
      </c>
      <c r="I101" s="345" t="str">
        <f t="shared" si="34"/>
        <v/>
      </c>
      <c r="J101" s="345" t="str">
        <f t="shared" si="35"/>
        <v/>
      </c>
      <c r="K101" s="321">
        <f t="shared" si="36"/>
        <v>0</v>
      </c>
      <c r="L101" s="321">
        <f t="shared" si="61"/>
        <v>0</v>
      </c>
      <c r="M101" s="321">
        <f t="shared" si="62"/>
        <v>0</v>
      </c>
      <c r="N101" s="321" t="str">
        <f t="shared" si="63"/>
        <v/>
      </c>
      <c r="O101" s="321" t="str">
        <f t="shared" si="64"/>
        <v/>
      </c>
      <c r="P101" s="321" t="str">
        <f t="shared" si="65"/>
        <v/>
      </c>
      <c r="Q101" s="214" t="str">
        <f t="shared" si="37"/>
        <v/>
      </c>
      <c r="R101" s="141"/>
      <c r="S101" s="211"/>
      <c r="T101" s="346" t="str">
        <f t="shared" si="38"/>
        <v/>
      </c>
      <c r="U101" s="153" t="str">
        <f t="shared" si="39"/>
        <v/>
      </c>
      <c r="V101" s="153" t="str">
        <f t="shared" si="40"/>
        <v/>
      </c>
      <c r="W101" s="153" t="str">
        <f t="shared" si="41"/>
        <v/>
      </c>
      <c r="X101" s="153" t="str">
        <f t="shared" si="42"/>
        <v/>
      </c>
      <c r="Y101" s="141"/>
      <c r="Z101" s="211"/>
      <c r="AA101" s="361" t="str">
        <f t="shared" si="43"/>
        <v/>
      </c>
      <c r="AB101" s="153" t="str">
        <f t="shared" si="44"/>
        <v/>
      </c>
      <c r="AC101" s="153" t="str">
        <f t="shared" si="45"/>
        <v/>
      </c>
      <c r="AD101" s="153" t="str">
        <f t="shared" si="46"/>
        <v/>
      </c>
      <c r="AE101" s="153" t="str">
        <f t="shared" si="47"/>
        <v/>
      </c>
      <c r="AF101" s="213" t="str">
        <f t="shared" si="48"/>
        <v/>
      </c>
      <c r="AG101" s="141"/>
      <c r="AH101" s="211"/>
      <c r="AI101" s="346" t="str">
        <f t="shared" si="49"/>
        <v/>
      </c>
      <c r="AJ101" s="153" t="str">
        <f t="shared" si="50"/>
        <v/>
      </c>
      <c r="AK101" s="153" t="str">
        <f t="shared" si="51"/>
        <v/>
      </c>
      <c r="AL101" s="153" t="str">
        <f t="shared" si="52"/>
        <v/>
      </c>
      <c r="AM101" s="141"/>
      <c r="AN101" s="211"/>
      <c r="AO101" s="346" t="str">
        <f t="shared" si="53"/>
        <v/>
      </c>
      <c r="AP101" s="153" t="str">
        <f t="shared" si="54"/>
        <v/>
      </c>
      <c r="AQ101" s="153" t="str">
        <f t="shared" si="55"/>
        <v/>
      </c>
      <c r="AR101" s="153" t="str">
        <f t="shared" si="56"/>
        <v/>
      </c>
      <c r="AS101" s="141"/>
      <c r="AT101" s="211"/>
      <c r="AU101" s="346" t="str">
        <f t="shared" si="57"/>
        <v/>
      </c>
      <c r="AV101" s="153" t="str">
        <f t="shared" si="58"/>
        <v/>
      </c>
      <c r="AW101" s="153" t="str">
        <f t="shared" si="59"/>
        <v/>
      </c>
      <c r="AX101" s="153" t="str">
        <f t="shared" si="60"/>
        <v/>
      </c>
    </row>
    <row r="102" spans="1:50" ht="29.45" customHeight="1" x14ac:dyDescent="0.25">
      <c r="A102" s="354" t="str">
        <f>'N-Bedarf AL §13a'!A102</f>
        <v/>
      </c>
      <c r="B102" s="354" t="str">
        <f>IF('N-Bedarf AL §13a'!B102="","",'N-Bedarf AL §13a'!B102)</f>
        <v/>
      </c>
      <c r="C102" s="305" t="str">
        <f>IF('N-Bedarf AL §13a'!D102="","",'N-Bedarf AL §13a'!D102)</f>
        <v/>
      </c>
      <c r="D102" s="32" t="str">
        <f>IF('N-Bedarf AL §13a'!C102="","",'N-Bedarf AL §13a'!C102)</f>
        <v/>
      </c>
      <c r="E102" s="32" t="str">
        <f>IF('N-Bedarf AL §13a'!AD102="",'N-Bedarf AL §13a'!AB102,'N-Bedarf AL §13a'!AD102)</f>
        <v/>
      </c>
      <c r="F102" s="32" t="str">
        <f>IF('P-Bedarf AL §13a'!V104="","",'P-Bedarf AL §13a'!V104)</f>
        <v/>
      </c>
      <c r="G102" s="32" t="str">
        <f>IF('P-Bedarf AL §13a'!Z104="","",'P-Bedarf AL §13a'!Z104)</f>
        <v/>
      </c>
      <c r="H102" s="345" t="str">
        <f t="shared" si="33"/>
        <v/>
      </c>
      <c r="I102" s="345" t="str">
        <f t="shared" si="34"/>
        <v/>
      </c>
      <c r="J102" s="345" t="str">
        <f t="shared" si="35"/>
        <v/>
      </c>
      <c r="K102" s="321">
        <f t="shared" si="36"/>
        <v>0</v>
      </c>
      <c r="L102" s="321">
        <f t="shared" si="61"/>
        <v>0</v>
      </c>
      <c r="M102" s="321">
        <f t="shared" si="62"/>
        <v>0</v>
      </c>
      <c r="N102" s="321" t="str">
        <f t="shared" si="63"/>
        <v/>
      </c>
      <c r="O102" s="321" t="str">
        <f t="shared" si="64"/>
        <v/>
      </c>
      <c r="P102" s="321" t="str">
        <f t="shared" si="65"/>
        <v/>
      </c>
      <c r="Q102" s="214" t="str">
        <f t="shared" si="37"/>
        <v/>
      </c>
      <c r="R102" s="141"/>
      <c r="S102" s="211"/>
      <c r="T102" s="346" t="str">
        <f t="shared" si="38"/>
        <v/>
      </c>
      <c r="U102" s="153" t="str">
        <f t="shared" si="39"/>
        <v/>
      </c>
      <c r="V102" s="153" t="str">
        <f t="shared" si="40"/>
        <v/>
      </c>
      <c r="W102" s="153" t="str">
        <f t="shared" si="41"/>
        <v/>
      </c>
      <c r="X102" s="153" t="str">
        <f t="shared" si="42"/>
        <v/>
      </c>
      <c r="Y102" s="141"/>
      <c r="Z102" s="211"/>
      <c r="AA102" s="361" t="str">
        <f t="shared" si="43"/>
        <v/>
      </c>
      <c r="AB102" s="153" t="str">
        <f t="shared" si="44"/>
        <v/>
      </c>
      <c r="AC102" s="153" t="str">
        <f t="shared" si="45"/>
        <v/>
      </c>
      <c r="AD102" s="153" t="str">
        <f t="shared" si="46"/>
        <v/>
      </c>
      <c r="AE102" s="153" t="str">
        <f t="shared" si="47"/>
        <v/>
      </c>
      <c r="AF102" s="213" t="str">
        <f t="shared" si="48"/>
        <v/>
      </c>
      <c r="AG102" s="141"/>
      <c r="AH102" s="211"/>
      <c r="AI102" s="346" t="str">
        <f t="shared" si="49"/>
        <v/>
      </c>
      <c r="AJ102" s="153" t="str">
        <f t="shared" si="50"/>
        <v/>
      </c>
      <c r="AK102" s="153" t="str">
        <f t="shared" si="51"/>
        <v/>
      </c>
      <c r="AL102" s="153" t="str">
        <f t="shared" si="52"/>
        <v/>
      </c>
      <c r="AM102" s="141"/>
      <c r="AN102" s="211"/>
      <c r="AO102" s="346" t="str">
        <f t="shared" si="53"/>
        <v/>
      </c>
      <c r="AP102" s="153" t="str">
        <f t="shared" si="54"/>
        <v/>
      </c>
      <c r="AQ102" s="153" t="str">
        <f t="shared" si="55"/>
        <v/>
      </c>
      <c r="AR102" s="153" t="str">
        <f t="shared" si="56"/>
        <v/>
      </c>
      <c r="AS102" s="141"/>
      <c r="AT102" s="211"/>
      <c r="AU102" s="346" t="str">
        <f t="shared" si="57"/>
        <v/>
      </c>
      <c r="AV102" s="153" t="str">
        <f t="shared" si="58"/>
        <v/>
      </c>
      <c r="AW102" s="153" t="str">
        <f t="shared" si="59"/>
        <v/>
      </c>
      <c r="AX102" s="153" t="str">
        <f t="shared" si="60"/>
        <v/>
      </c>
    </row>
    <row r="103" spans="1:50" ht="29.45" customHeight="1" x14ac:dyDescent="0.25">
      <c r="A103" s="354" t="str">
        <f>'N-Bedarf AL §13a'!A103</f>
        <v/>
      </c>
      <c r="B103" s="354" t="str">
        <f>IF('N-Bedarf AL §13a'!B103="","",'N-Bedarf AL §13a'!B103)</f>
        <v/>
      </c>
      <c r="C103" s="305" t="str">
        <f>IF('N-Bedarf AL §13a'!D103="","",'N-Bedarf AL §13a'!D103)</f>
        <v/>
      </c>
      <c r="D103" s="32" t="str">
        <f>IF('N-Bedarf AL §13a'!C103="","",'N-Bedarf AL §13a'!C103)</f>
        <v/>
      </c>
      <c r="E103" s="32" t="str">
        <f>IF('N-Bedarf AL §13a'!AD103="",'N-Bedarf AL §13a'!AB103,'N-Bedarf AL §13a'!AD103)</f>
        <v/>
      </c>
      <c r="F103" s="32" t="str">
        <f>IF('P-Bedarf AL §13a'!V105="","",'P-Bedarf AL §13a'!V105)</f>
        <v/>
      </c>
      <c r="G103" s="32" t="str">
        <f>IF('P-Bedarf AL §13a'!Z105="","",'P-Bedarf AL §13a'!Z105)</f>
        <v/>
      </c>
      <c r="H103" s="345" t="str">
        <f t="shared" si="33"/>
        <v/>
      </c>
      <c r="I103" s="345" t="str">
        <f t="shared" si="34"/>
        <v/>
      </c>
      <c r="J103" s="345" t="str">
        <f t="shared" si="35"/>
        <v/>
      </c>
      <c r="K103" s="321">
        <f t="shared" si="36"/>
        <v>0</v>
      </c>
      <c r="L103" s="321">
        <f t="shared" si="61"/>
        <v>0</v>
      </c>
      <c r="M103" s="321">
        <f t="shared" si="62"/>
        <v>0</v>
      </c>
      <c r="N103" s="321" t="str">
        <f t="shared" si="63"/>
        <v/>
      </c>
      <c r="O103" s="321" t="str">
        <f t="shared" si="64"/>
        <v/>
      </c>
      <c r="P103" s="321" t="str">
        <f t="shared" si="65"/>
        <v/>
      </c>
      <c r="Q103" s="214" t="str">
        <f t="shared" si="37"/>
        <v/>
      </c>
      <c r="R103" s="141"/>
      <c r="S103" s="211"/>
      <c r="T103" s="346" t="str">
        <f t="shared" si="38"/>
        <v/>
      </c>
      <c r="U103" s="153" t="str">
        <f t="shared" si="39"/>
        <v/>
      </c>
      <c r="V103" s="153" t="str">
        <f t="shared" si="40"/>
        <v/>
      </c>
      <c r="W103" s="153" t="str">
        <f t="shared" si="41"/>
        <v/>
      </c>
      <c r="X103" s="153" t="str">
        <f t="shared" si="42"/>
        <v/>
      </c>
      <c r="Y103" s="141"/>
      <c r="Z103" s="211"/>
      <c r="AA103" s="361" t="str">
        <f t="shared" si="43"/>
        <v/>
      </c>
      <c r="AB103" s="153" t="str">
        <f t="shared" si="44"/>
        <v/>
      </c>
      <c r="AC103" s="153" t="str">
        <f t="shared" si="45"/>
        <v/>
      </c>
      <c r="AD103" s="153" t="str">
        <f t="shared" si="46"/>
        <v/>
      </c>
      <c r="AE103" s="153" t="str">
        <f t="shared" si="47"/>
        <v/>
      </c>
      <c r="AF103" s="213" t="str">
        <f t="shared" si="48"/>
        <v/>
      </c>
      <c r="AG103" s="141"/>
      <c r="AH103" s="211"/>
      <c r="AI103" s="346" t="str">
        <f t="shared" si="49"/>
        <v/>
      </c>
      <c r="AJ103" s="153" t="str">
        <f t="shared" si="50"/>
        <v/>
      </c>
      <c r="AK103" s="153" t="str">
        <f t="shared" si="51"/>
        <v/>
      </c>
      <c r="AL103" s="153" t="str">
        <f t="shared" si="52"/>
        <v/>
      </c>
      <c r="AM103" s="141"/>
      <c r="AN103" s="211"/>
      <c r="AO103" s="346" t="str">
        <f t="shared" si="53"/>
        <v/>
      </c>
      <c r="AP103" s="153" t="str">
        <f t="shared" si="54"/>
        <v/>
      </c>
      <c r="AQ103" s="153" t="str">
        <f t="shared" si="55"/>
        <v/>
      </c>
      <c r="AR103" s="153" t="str">
        <f t="shared" si="56"/>
        <v/>
      </c>
      <c r="AS103" s="141"/>
      <c r="AT103" s="211"/>
      <c r="AU103" s="346" t="str">
        <f t="shared" si="57"/>
        <v/>
      </c>
      <c r="AV103" s="153" t="str">
        <f t="shared" si="58"/>
        <v/>
      </c>
      <c r="AW103" s="153" t="str">
        <f t="shared" si="59"/>
        <v/>
      </c>
      <c r="AX103" s="153" t="str">
        <f t="shared" si="60"/>
        <v/>
      </c>
    </row>
    <row r="104" spans="1:50" ht="29.45" customHeight="1" x14ac:dyDescent="0.25">
      <c r="A104" s="354" t="str">
        <f>'N-Bedarf AL §13a'!A104</f>
        <v/>
      </c>
      <c r="B104" s="354" t="str">
        <f>IF('N-Bedarf AL §13a'!B104="","",'N-Bedarf AL §13a'!B104)</f>
        <v/>
      </c>
      <c r="C104" s="305" t="str">
        <f>IF('N-Bedarf AL §13a'!D104="","",'N-Bedarf AL §13a'!D104)</f>
        <v/>
      </c>
      <c r="D104" s="32" t="str">
        <f>IF('N-Bedarf AL §13a'!C104="","",'N-Bedarf AL §13a'!C104)</f>
        <v/>
      </c>
      <c r="E104" s="32" t="str">
        <f>IF('N-Bedarf AL §13a'!AD104="",'N-Bedarf AL §13a'!AB104,'N-Bedarf AL §13a'!AD104)</f>
        <v/>
      </c>
      <c r="F104" s="32" t="str">
        <f>IF('P-Bedarf AL §13a'!V106="","",'P-Bedarf AL §13a'!V106)</f>
        <v/>
      </c>
      <c r="G104" s="32" t="str">
        <f>IF('P-Bedarf AL §13a'!Z106="","",'P-Bedarf AL §13a'!Z106)</f>
        <v/>
      </c>
      <c r="H104" s="345" t="str">
        <f t="shared" si="33"/>
        <v/>
      </c>
      <c r="I104" s="345" t="str">
        <f t="shared" si="34"/>
        <v/>
      </c>
      <c r="J104" s="345" t="str">
        <f t="shared" si="35"/>
        <v/>
      </c>
      <c r="K104" s="321">
        <f t="shared" si="36"/>
        <v>0</v>
      </c>
      <c r="L104" s="321">
        <f t="shared" si="61"/>
        <v>0</v>
      </c>
      <c r="M104" s="321">
        <f t="shared" si="62"/>
        <v>0</v>
      </c>
      <c r="N104" s="321" t="str">
        <f t="shared" si="63"/>
        <v/>
      </c>
      <c r="O104" s="321" t="str">
        <f t="shared" si="64"/>
        <v/>
      </c>
      <c r="P104" s="321" t="str">
        <f t="shared" si="65"/>
        <v/>
      </c>
      <c r="Q104" s="214" t="str">
        <f t="shared" si="37"/>
        <v/>
      </c>
      <c r="R104" s="141"/>
      <c r="S104" s="211"/>
      <c r="T104" s="346" t="str">
        <f t="shared" si="38"/>
        <v/>
      </c>
      <c r="U104" s="153" t="str">
        <f t="shared" si="39"/>
        <v/>
      </c>
      <c r="V104" s="153" t="str">
        <f t="shared" si="40"/>
        <v/>
      </c>
      <c r="W104" s="153" t="str">
        <f t="shared" si="41"/>
        <v/>
      </c>
      <c r="X104" s="153" t="str">
        <f t="shared" si="42"/>
        <v/>
      </c>
      <c r="Y104" s="141"/>
      <c r="Z104" s="211"/>
      <c r="AA104" s="361" t="str">
        <f t="shared" si="43"/>
        <v/>
      </c>
      <c r="AB104" s="153" t="str">
        <f t="shared" si="44"/>
        <v/>
      </c>
      <c r="AC104" s="153" t="str">
        <f t="shared" si="45"/>
        <v/>
      </c>
      <c r="AD104" s="153" t="str">
        <f t="shared" si="46"/>
        <v/>
      </c>
      <c r="AE104" s="153" t="str">
        <f t="shared" si="47"/>
        <v/>
      </c>
      <c r="AF104" s="213" t="str">
        <f t="shared" si="48"/>
        <v/>
      </c>
      <c r="AG104" s="141"/>
      <c r="AH104" s="211"/>
      <c r="AI104" s="346" t="str">
        <f t="shared" si="49"/>
        <v/>
      </c>
      <c r="AJ104" s="153" t="str">
        <f t="shared" si="50"/>
        <v/>
      </c>
      <c r="AK104" s="153" t="str">
        <f t="shared" si="51"/>
        <v/>
      </c>
      <c r="AL104" s="153" t="str">
        <f t="shared" si="52"/>
        <v/>
      </c>
      <c r="AM104" s="141"/>
      <c r="AN104" s="211"/>
      <c r="AO104" s="346" t="str">
        <f t="shared" si="53"/>
        <v/>
      </c>
      <c r="AP104" s="153" t="str">
        <f t="shared" si="54"/>
        <v/>
      </c>
      <c r="AQ104" s="153" t="str">
        <f t="shared" si="55"/>
        <v/>
      </c>
      <c r="AR104" s="153" t="str">
        <f t="shared" si="56"/>
        <v/>
      </c>
      <c r="AS104" s="141"/>
      <c r="AT104" s="211"/>
      <c r="AU104" s="346" t="str">
        <f t="shared" si="57"/>
        <v/>
      </c>
      <c r="AV104" s="153" t="str">
        <f t="shared" si="58"/>
        <v/>
      </c>
      <c r="AW104" s="153" t="str">
        <f t="shared" si="59"/>
        <v/>
      </c>
      <c r="AX104" s="153" t="str">
        <f t="shared" si="60"/>
        <v/>
      </c>
    </row>
    <row r="105" spans="1:50" ht="29.45" customHeight="1" x14ac:dyDescent="0.25">
      <c r="A105" s="354" t="str">
        <f>'N-Bedarf AL §13a'!A105</f>
        <v/>
      </c>
      <c r="B105" s="354" t="str">
        <f>IF('N-Bedarf AL §13a'!B105="","",'N-Bedarf AL §13a'!B105)</f>
        <v/>
      </c>
      <c r="C105" s="305" t="str">
        <f>IF('N-Bedarf AL §13a'!D105="","",'N-Bedarf AL §13a'!D105)</f>
        <v/>
      </c>
      <c r="D105" s="32" t="str">
        <f>IF('N-Bedarf AL §13a'!C105="","",'N-Bedarf AL §13a'!C105)</f>
        <v/>
      </c>
      <c r="E105" s="32" t="str">
        <f>IF('N-Bedarf AL §13a'!AD105="",'N-Bedarf AL §13a'!AB105,'N-Bedarf AL §13a'!AD105)</f>
        <v/>
      </c>
      <c r="F105" s="32" t="str">
        <f>IF('P-Bedarf AL §13a'!V107="","",'P-Bedarf AL §13a'!V107)</f>
        <v/>
      </c>
      <c r="G105" s="32" t="str">
        <f>IF('P-Bedarf AL §13a'!Z107="","",'P-Bedarf AL §13a'!Z107)</f>
        <v/>
      </c>
      <c r="H105" s="345" t="str">
        <f t="shared" si="33"/>
        <v/>
      </c>
      <c r="I105" s="345" t="str">
        <f t="shared" si="34"/>
        <v/>
      </c>
      <c r="J105" s="345" t="str">
        <f t="shared" si="35"/>
        <v/>
      </c>
      <c r="K105" s="321">
        <f t="shared" si="36"/>
        <v>0</v>
      </c>
      <c r="L105" s="321">
        <f t="shared" si="61"/>
        <v>0</v>
      </c>
      <c r="M105" s="321">
        <f t="shared" si="62"/>
        <v>0</v>
      </c>
      <c r="N105" s="321" t="str">
        <f t="shared" si="63"/>
        <v/>
      </c>
      <c r="O105" s="321" t="str">
        <f t="shared" si="64"/>
        <v/>
      </c>
      <c r="P105" s="321" t="str">
        <f t="shared" si="65"/>
        <v/>
      </c>
      <c r="Q105" s="214" t="str">
        <f t="shared" si="37"/>
        <v/>
      </c>
      <c r="R105" s="141"/>
      <c r="S105" s="211"/>
      <c r="T105" s="346" t="str">
        <f t="shared" si="38"/>
        <v/>
      </c>
      <c r="U105" s="153" t="str">
        <f t="shared" si="39"/>
        <v/>
      </c>
      <c r="V105" s="153" t="str">
        <f t="shared" si="40"/>
        <v/>
      </c>
      <c r="W105" s="153" t="str">
        <f t="shared" si="41"/>
        <v/>
      </c>
      <c r="X105" s="153" t="str">
        <f t="shared" si="42"/>
        <v/>
      </c>
      <c r="Y105" s="141"/>
      <c r="Z105" s="211"/>
      <c r="AA105" s="361" t="str">
        <f t="shared" si="43"/>
        <v/>
      </c>
      <c r="AB105" s="153" t="str">
        <f t="shared" si="44"/>
        <v/>
      </c>
      <c r="AC105" s="153" t="str">
        <f t="shared" si="45"/>
        <v/>
      </c>
      <c r="AD105" s="153" t="str">
        <f t="shared" si="46"/>
        <v/>
      </c>
      <c r="AE105" s="153" t="str">
        <f t="shared" si="47"/>
        <v/>
      </c>
      <c r="AF105" s="213" t="str">
        <f t="shared" si="48"/>
        <v/>
      </c>
      <c r="AG105" s="141"/>
      <c r="AH105" s="211"/>
      <c r="AI105" s="346" t="str">
        <f t="shared" si="49"/>
        <v/>
      </c>
      <c r="AJ105" s="153" t="str">
        <f t="shared" si="50"/>
        <v/>
      </c>
      <c r="AK105" s="153" t="str">
        <f t="shared" si="51"/>
        <v/>
      </c>
      <c r="AL105" s="153" t="str">
        <f t="shared" si="52"/>
        <v/>
      </c>
      <c r="AM105" s="141"/>
      <c r="AN105" s="211"/>
      <c r="AO105" s="346" t="str">
        <f t="shared" si="53"/>
        <v/>
      </c>
      <c r="AP105" s="153" t="str">
        <f t="shared" si="54"/>
        <v/>
      </c>
      <c r="AQ105" s="153" t="str">
        <f t="shared" si="55"/>
        <v/>
      </c>
      <c r="AR105" s="153" t="str">
        <f t="shared" si="56"/>
        <v/>
      </c>
      <c r="AS105" s="141"/>
      <c r="AT105" s="211"/>
      <c r="AU105" s="346" t="str">
        <f t="shared" si="57"/>
        <v/>
      </c>
      <c r="AV105" s="153" t="str">
        <f t="shared" si="58"/>
        <v/>
      </c>
      <c r="AW105" s="153" t="str">
        <f t="shared" si="59"/>
        <v/>
      </c>
      <c r="AX105" s="153" t="str">
        <f t="shared" si="60"/>
        <v/>
      </c>
    </row>
    <row r="106" spans="1:50" ht="29.45" customHeight="1" x14ac:dyDescent="0.25">
      <c r="A106" s="354" t="str">
        <f>'N-Bedarf AL §13a'!A106</f>
        <v/>
      </c>
      <c r="B106" s="354" t="str">
        <f>IF('N-Bedarf AL §13a'!B106="","",'N-Bedarf AL §13a'!B106)</f>
        <v/>
      </c>
      <c r="C106" s="305" t="str">
        <f>IF('N-Bedarf AL §13a'!D106="","",'N-Bedarf AL §13a'!D106)</f>
        <v/>
      </c>
      <c r="D106" s="32" t="str">
        <f>IF('N-Bedarf AL §13a'!C106="","",'N-Bedarf AL §13a'!C106)</f>
        <v/>
      </c>
      <c r="E106" s="32" t="str">
        <f>IF('N-Bedarf AL §13a'!AD106="",'N-Bedarf AL §13a'!AB106,'N-Bedarf AL §13a'!AD106)</f>
        <v/>
      </c>
      <c r="F106" s="32" t="str">
        <f>IF('P-Bedarf AL §13a'!V108="","",'P-Bedarf AL §13a'!V108)</f>
        <v/>
      </c>
      <c r="G106" s="32" t="str">
        <f>IF('P-Bedarf AL §13a'!Z108="","",'P-Bedarf AL §13a'!Z108)</f>
        <v/>
      </c>
      <c r="H106" s="345" t="str">
        <f t="shared" si="33"/>
        <v/>
      </c>
      <c r="I106" s="345" t="str">
        <f t="shared" si="34"/>
        <v/>
      </c>
      <c r="J106" s="345" t="str">
        <f t="shared" si="35"/>
        <v/>
      </c>
      <c r="K106" s="321">
        <f t="shared" si="36"/>
        <v>0</v>
      </c>
      <c r="L106" s="321">
        <f t="shared" si="61"/>
        <v>0</v>
      </c>
      <c r="M106" s="321">
        <f t="shared" si="62"/>
        <v>0</v>
      </c>
      <c r="N106" s="321" t="str">
        <f t="shared" si="63"/>
        <v/>
      </c>
      <c r="O106" s="321" t="str">
        <f t="shared" si="64"/>
        <v/>
      </c>
      <c r="P106" s="321" t="str">
        <f t="shared" si="65"/>
        <v/>
      </c>
      <c r="Q106" s="214" t="str">
        <f t="shared" si="37"/>
        <v/>
      </c>
      <c r="R106" s="141"/>
      <c r="S106" s="211"/>
      <c r="T106" s="346" t="str">
        <f t="shared" si="38"/>
        <v/>
      </c>
      <c r="U106" s="153" t="str">
        <f t="shared" si="39"/>
        <v/>
      </c>
      <c r="V106" s="153" t="str">
        <f t="shared" si="40"/>
        <v/>
      </c>
      <c r="W106" s="153" t="str">
        <f t="shared" si="41"/>
        <v/>
      </c>
      <c r="X106" s="153" t="str">
        <f t="shared" si="42"/>
        <v/>
      </c>
      <c r="Y106" s="141"/>
      <c r="Z106" s="211"/>
      <c r="AA106" s="361" t="str">
        <f t="shared" si="43"/>
        <v/>
      </c>
      <c r="AB106" s="153" t="str">
        <f t="shared" si="44"/>
        <v/>
      </c>
      <c r="AC106" s="153" t="str">
        <f t="shared" si="45"/>
        <v/>
      </c>
      <c r="AD106" s="153" t="str">
        <f t="shared" si="46"/>
        <v/>
      </c>
      <c r="AE106" s="153" t="str">
        <f t="shared" si="47"/>
        <v/>
      </c>
      <c r="AF106" s="213" t="str">
        <f t="shared" si="48"/>
        <v/>
      </c>
      <c r="AG106" s="141"/>
      <c r="AH106" s="211"/>
      <c r="AI106" s="346" t="str">
        <f t="shared" si="49"/>
        <v/>
      </c>
      <c r="AJ106" s="153" t="str">
        <f t="shared" si="50"/>
        <v/>
      </c>
      <c r="AK106" s="153" t="str">
        <f t="shared" si="51"/>
        <v/>
      </c>
      <c r="AL106" s="153" t="str">
        <f t="shared" si="52"/>
        <v/>
      </c>
      <c r="AM106" s="141"/>
      <c r="AN106" s="211"/>
      <c r="AO106" s="346" t="str">
        <f t="shared" si="53"/>
        <v/>
      </c>
      <c r="AP106" s="153" t="str">
        <f t="shared" si="54"/>
        <v/>
      </c>
      <c r="AQ106" s="153" t="str">
        <f t="shared" si="55"/>
        <v/>
      </c>
      <c r="AR106" s="153" t="str">
        <f t="shared" si="56"/>
        <v/>
      </c>
      <c r="AS106" s="141"/>
      <c r="AT106" s="211"/>
      <c r="AU106" s="346" t="str">
        <f t="shared" si="57"/>
        <v/>
      </c>
      <c r="AV106" s="153" t="str">
        <f t="shared" si="58"/>
        <v/>
      </c>
      <c r="AW106" s="153" t="str">
        <f t="shared" si="59"/>
        <v/>
      </c>
      <c r="AX106" s="153" t="str">
        <f t="shared" si="60"/>
        <v/>
      </c>
    </row>
    <row r="107" spans="1:50" ht="29.45" customHeight="1" x14ac:dyDescent="0.25">
      <c r="A107" s="354" t="str">
        <f>'N-Bedarf AL §13a'!A107</f>
        <v/>
      </c>
      <c r="B107" s="354" t="str">
        <f>IF('N-Bedarf AL §13a'!B107="","",'N-Bedarf AL §13a'!B107)</f>
        <v/>
      </c>
      <c r="C107" s="305" t="str">
        <f>IF('N-Bedarf AL §13a'!D107="","",'N-Bedarf AL §13a'!D107)</f>
        <v/>
      </c>
      <c r="D107" s="32" t="str">
        <f>IF('N-Bedarf AL §13a'!C107="","",'N-Bedarf AL §13a'!C107)</f>
        <v/>
      </c>
      <c r="E107" s="32" t="str">
        <f>IF('N-Bedarf AL §13a'!AD107="",'N-Bedarf AL §13a'!AB107,'N-Bedarf AL §13a'!AD107)</f>
        <v/>
      </c>
      <c r="F107" s="32" t="str">
        <f>IF('P-Bedarf AL §13a'!V109="","",'P-Bedarf AL §13a'!V109)</f>
        <v/>
      </c>
      <c r="G107" s="32" t="str">
        <f>IF('P-Bedarf AL §13a'!Z109="","",'P-Bedarf AL §13a'!Z109)</f>
        <v/>
      </c>
      <c r="H107" s="345" t="str">
        <f t="shared" si="33"/>
        <v/>
      </c>
      <c r="I107" s="345" t="str">
        <f t="shared" si="34"/>
        <v/>
      </c>
      <c r="J107" s="345" t="str">
        <f t="shared" si="35"/>
        <v/>
      </c>
      <c r="K107" s="321">
        <f t="shared" si="36"/>
        <v>0</v>
      </c>
      <c r="L107" s="321">
        <f t="shared" si="61"/>
        <v>0</v>
      </c>
      <c r="M107" s="321">
        <f t="shared" si="62"/>
        <v>0</v>
      </c>
      <c r="N107" s="321" t="str">
        <f t="shared" si="63"/>
        <v/>
      </c>
      <c r="O107" s="321" t="str">
        <f t="shared" si="64"/>
        <v/>
      </c>
      <c r="P107" s="321" t="str">
        <f t="shared" si="65"/>
        <v/>
      </c>
      <c r="Q107" s="214" t="str">
        <f t="shared" si="37"/>
        <v/>
      </c>
      <c r="R107" s="141"/>
      <c r="S107" s="211"/>
      <c r="T107" s="346" t="str">
        <f t="shared" si="38"/>
        <v/>
      </c>
      <c r="U107" s="153" t="str">
        <f t="shared" si="39"/>
        <v/>
      </c>
      <c r="V107" s="153" t="str">
        <f t="shared" si="40"/>
        <v/>
      </c>
      <c r="W107" s="153" t="str">
        <f t="shared" si="41"/>
        <v/>
      </c>
      <c r="X107" s="153" t="str">
        <f t="shared" si="42"/>
        <v/>
      </c>
      <c r="Y107" s="141"/>
      <c r="Z107" s="211"/>
      <c r="AA107" s="361" t="str">
        <f t="shared" si="43"/>
        <v/>
      </c>
      <c r="AB107" s="153" t="str">
        <f t="shared" si="44"/>
        <v/>
      </c>
      <c r="AC107" s="153" t="str">
        <f t="shared" si="45"/>
        <v/>
      </c>
      <c r="AD107" s="153" t="str">
        <f t="shared" si="46"/>
        <v/>
      </c>
      <c r="AE107" s="153" t="str">
        <f t="shared" si="47"/>
        <v/>
      </c>
      <c r="AF107" s="213" t="str">
        <f t="shared" si="48"/>
        <v/>
      </c>
      <c r="AG107" s="141"/>
      <c r="AH107" s="211"/>
      <c r="AI107" s="346" t="str">
        <f t="shared" si="49"/>
        <v/>
      </c>
      <c r="AJ107" s="153" t="str">
        <f t="shared" si="50"/>
        <v/>
      </c>
      <c r="AK107" s="153" t="str">
        <f t="shared" si="51"/>
        <v/>
      </c>
      <c r="AL107" s="153" t="str">
        <f t="shared" si="52"/>
        <v/>
      </c>
      <c r="AM107" s="141"/>
      <c r="AN107" s="211"/>
      <c r="AO107" s="346" t="str">
        <f t="shared" si="53"/>
        <v/>
      </c>
      <c r="AP107" s="153" t="str">
        <f t="shared" si="54"/>
        <v/>
      </c>
      <c r="AQ107" s="153" t="str">
        <f t="shared" si="55"/>
        <v/>
      </c>
      <c r="AR107" s="153" t="str">
        <f t="shared" si="56"/>
        <v/>
      </c>
      <c r="AS107" s="141"/>
      <c r="AT107" s="211"/>
      <c r="AU107" s="346" t="str">
        <f t="shared" si="57"/>
        <v/>
      </c>
      <c r="AV107" s="153" t="str">
        <f t="shared" si="58"/>
        <v/>
      </c>
      <c r="AW107" s="153" t="str">
        <f t="shared" si="59"/>
        <v/>
      </c>
      <c r="AX107" s="153" t="str">
        <f t="shared" si="60"/>
        <v/>
      </c>
    </row>
    <row r="108" spans="1:50" ht="29.45" customHeight="1" x14ac:dyDescent="0.25">
      <c r="A108" s="354" t="str">
        <f>'N-Bedarf AL §13a'!A108</f>
        <v/>
      </c>
      <c r="B108" s="354" t="str">
        <f>IF('N-Bedarf AL §13a'!B108="","",'N-Bedarf AL §13a'!B108)</f>
        <v/>
      </c>
      <c r="C108" s="305" t="str">
        <f>IF('N-Bedarf AL §13a'!D108="","",'N-Bedarf AL §13a'!D108)</f>
        <v/>
      </c>
      <c r="D108" s="32" t="str">
        <f>IF('N-Bedarf AL §13a'!C108="","",'N-Bedarf AL §13a'!C108)</f>
        <v/>
      </c>
      <c r="E108" s="32" t="str">
        <f>IF('N-Bedarf AL §13a'!AD108="",'N-Bedarf AL §13a'!AB108,'N-Bedarf AL §13a'!AD108)</f>
        <v/>
      </c>
      <c r="F108" s="32" t="str">
        <f>IF('P-Bedarf AL §13a'!V110="","",'P-Bedarf AL §13a'!V110)</f>
        <v/>
      </c>
      <c r="G108" s="32" t="str">
        <f>IF('P-Bedarf AL §13a'!Z110="","",'P-Bedarf AL §13a'!Z110)</f>
        <v/>
      </c>
      <c r="H108" s="345" t="str">
        <f t="shared" si="33"/>
        <v/>
      </c>
      <c r="I108" s="345" t="str">
        <f t="shared" si="34"/>
        <v/>
      </c>
      <c r="J108" s="345" t="str">
        <f t="shared" si="35"/>
        <v/>
      </c>
      <c r="K108" s="321">
        <f t="shared" si="36"/>
        <v>0</v>
      </c>
      <c r="L108" s="321">
        <f t="shared" si="61"/>
        <v>0</v>
      </c>
      <c r="M108" s="321">
        <f t="shared" si="62"/>
        <v>0</v>
      </c>
      <c r="N108" s="321" t="str">
        <f t="shared" si="63"/>
        <v/>
      </c>
      <c r="O108" s="321" t="str">
        <f t="shared" si="64"/>
        <v/>
      </c>
      <c r="P108" s="321" t="str">
        <f t="shared" si="65"/>
        <v/>
      </c>
      <c r="Q108" s="214" t="str">
        <f t="shared" si="37"/>
        <v/>
      </c>
      <c r="R108" s="141"/>
      <c r="S108" s="211"/>
      <c r="T108" s="346" t="str">
        <f t="shared" si="38"/>
        <v/>
      </c>
      <c r="U108" s="153" t="str">
        <f t="shared" si="39"/>
        <v/>
      </c>
      <c r="V108" s="153" t="str">
        <f t="shared" si="40"/>
        <v/>
      </c>
      <c r="W108" s="153" t="str">
        <f t="shared" si="41"/>
        <v/>
      </c>
      <c r="X108" s="153" t="str">
        <f t="shared" si="42"/>
        <v/>
      </c>
      <c r="Y108" s="141"/>
      <c r="Z108" s="211"/>
      <c r="AA108" s="361" t="str">
        <f t="shared" si="43"/>
        <v/>
      </c>
      <c r="AB108" s="153" t="str">
        <f t="shared" si="44"/>
        <v/>
      </c>
      <c r="AC108" s="153" t="str">
        <f t="shared" si="45"/>
        <v/>
      </c>
      <c r="AD108" s="153" t="str">
        <f t="shared" si="46"/>
        <v/>
      </c>
      <c r="AE108" s="153" t="str">
        <f t="shared" si="47"/>
        <v/>
      </c>
      <c r="AF108" s="213" t="str">
        <f t="shared" si="48"/>
        <v/>
      </c>
      <c r="AG108" s="141"/>
      <c r="AH108" s="211"/>
      <c r="AI108" s="346" t="str">
        <f t="shared" si="49"/>
        <v/>
      </c>
      <c r="AJ108" s="153" t="str">
        <f t="shared" si="50"/>
        <v/>
      </c>
      <c r="AK108" s="153" t="str">
        <f t="shared" si="51"/>
        <v/>
      </c>
      <c r="AL108" s="153" t="str">
        <f t="shared" si="52"/>
        <v/>
      </c>
      <c r="AM108" s="141"/>
      <c r="AN108" s="211"/>
      <c r="AO108" s="346" t="str">
        <f t="shared" si="53"/>
        <v/>
      </c>
      <c r="AP108" s="153" t="str">
        <f t="shared" si="54"/>
        <v/>
      </c>
      <c r="AQ108" s="153" t="str">
        <f t="shared" si="55"/>
        <v/>
      </c>
      <c r="AR108" s="153" t="str">
        <f t="shared" si="56"/>
        <v/>
      </c>
      <c r="AS108" s="141"/>
      <c r="AT108" s="211"/>
      <c r="AU108" s="346" t="str">
        <f t="shared" si="57"/>
        <v/>
      </c>
      <c r="AV108" s="153" t="str">
        <f t="shared" si="58"/>
        <v/>
      </c>
      <c r="AW108" s="153" t="str">
        <f t="shared" si="59"/>
        <v/>
      </c>
      <c r="AX108" s="153" t="str">
        <f t="shared" si="60"/>
        <v/>
      </c>
    </row>
    <row r="109" spans="1:50" ht="29.45" customHeight="1" x14ac:dyDescent="0.25">
      <c r="A109" s="354" t="str">
        <f>'N-Bedarf AL §13a'!A109</f>
        <v/>
      </c>
      <c r="B109" s="354" t="str">
        <f>IF('N-Bedarf AL §13a'!B109="","",'N-Bedarf AL §13a'!B109)</f>
        <v/>
      </c>
      <c r="C109" s="305" t="str">
        <f>IF('N-Bedarf AL §13a'!D109="","",'N-Bedarf AL §13a'!D109)</f>
        <v/>
      </c>
      <c r="D109" s="32" t="str">
        <f>IF('N-Bedarf AL §13a'!C109="","",'N-Bedarf AL §13a'!C109)</f>
        <v/>
      </c>
      <c r="E109" s="32" t="str">
        <f>IF('N-Bedarf AL §13a'!AD109="",'N-Bedarf AL §13a'!AB109,'N-Bedarf AL §13a'!AD109)</f>
        <v/>
      </c>
      <c r="F109" s="32" t="str">
        <f>IF('P-Bedarf AL §13a'!V111="","",'P-Bedarf AL §13a'!V111)</f>
        <v/>
      </c>
      <c r="G109" s="32" t="str">
        <f>IF('P-Bedarf AL §13a'!Z111="","",'P-Bedarf AL §13a'!Z111)</f>
        <v/>
      </c>
      <c r="H109" s="345" t="str">
        <f t="shared" si="33"/>
        <v/>
      </c>
      <c r="I109" s="345" t="str">
        <f t="shared" si="34"/>
        <v/>
      </c>
      <c r="J109" s="345" t="str">
        <f t="shared" si="35"/>
        <v/>
      </c>
      <c r="K109" s="321">
        <f t="shared" si="36"/>
        <v>0</v>
      </c>
      <c r="L109" s="321">
        <f t="shared" si="61"/>
        <v>0</v>
      </c>
      <c r="M109" s="321">
        <f t="shared" si="62"/>
        <v>0</v>
      </c>
      <c r="N109" s="321" t="str">
        <f t="shared" si="63"/>
        <v/>
      </c>
      <c r="O109" s="321" t="str">
        <f t="shared" si="64"/>
        <v/>
      </c>
      <c r="P109" s="321" t="str">
        <f t="shared" si="65"/>
        <v/>
      </c>
      <c r="Q109" s="214" t="str">
        <f t="shared" si="37"/>
        <v/>
      </c>
      <c r="R109" s="141"/>
      <c r="S109" s="211"/>
      <c r="T109" s="346" t="str">
        <f t="shared" si="38"/>
        <v/>
      </c>
      <c r="U109" s="153" t="str">
        <f t="shared" si="39"/>
        <v/>
      </c>
      <c r="V109" s="153" t="str">
        <f t="shared" si="40"/>
        <v/>
      </c>
      <c r="W109" s="153" t="str">
        <f t="shared" si="41"/>
        <v/>
      </c>
      <c r="X109" s="153" t="str">
        <f t="shared" si="42"/>
        <v/>
      </c>
      <c r="Y109" s="141"/>
      <c r="Z109" s="211"/>
      <c r="AA109" s="361" t="str">
        <f t="shared" si="43"/>
        <v/>
      </c>
      <c r="AB109" s="153" t="str">
        <f t="shared" si="44"/>
        <v/>
      </c>
      <c r="AC109" s="153" t="str">
        <f t="shared" si="45"/>
        <v/>
      </c>
      <c r="AD109" s="153" t="str">
        <f t="shared" si="46"/>
        <v/>
      </c>
      <c r="AE109" s="153" t="str">
        <f t="shared" si="47"/>
        <v/>
      </c>
      <c r="AF109" s="213" t="str">
        <f t="shared" si="48"/>
        <v/>
      </c>
      <c r="AG109" s="141"/>
      <c r="AH109" s="211"/>
      <c r="AI109" s="346" t="str">
        <f t="shared" si="49"/>
        <v/>
      </c>
      <c r="AJ109" s="153" t="str">
        <f t="shared" si="50"/>
        <v/>
      </c>
      <c r="AK109" s="153" t="str">
        <f t="shared" si="51"/>
        <v/>
      </c>
      <c r="AL109" s="153" t="str">
        <f t="shared" si="52"/>
        <v/>
      </c>
      <c r="AM109" s="141"/>
      <c r="AN109" s="211"/>
      <c r="AO109" s="346" t="str">
        <f t="shared" si="53"/>
        <v/>
      </c>
      <c r="AP109" s="153" t="str">
        <f t="shared" si="54"/>
        <v/>
      </c>
      <c r="AQ109" s="153" t="str">
        <f t="shared" si="55"/>
        <v/>
      </c>
      <c r="AR109" s="153" t="str">
        <f t="shared" si="56"/>
        <v/>
      </c>
      <c r="AS109" s="141"/>
      <c r="AT109" s="211"/>
      <c r="AU109" s="346" t="str">
        <f t="shared" si="57"/>
        <v/>
      </c>
      <c r="AV109" s="153" t="str">
        <f t="shared" si="58"/>
        <v/>
      </c>
      <c r="AW109" s="153" t="str">
        <f t="shared" si="59"/>
        <v/>
      </c>
      <c r="AX109" s="153" t="str">
        <f t="shared" si="60"/>
        <v/>
      </c>
    </row>
    <row r="110" spans="1:50" ht="29.45" customHeight="1" x14ac:dyDescent="0.25">
      <c r="A110" s="354" t="str">
        <f>'N-Bedarf AL §13a'!A110</f>
        <v/>
      </c>
      <c r="B110" s="354" t="str">
        <f>IF('N-Bedarf AL §13a'!B110="","",'N-Bedarf AL §13a'!B110)</f>
        <v/>
      </c>
      <c r="C110" s="305" t="str">
        <f>IF('N-Bedarf AL §13a'!D110="","",'N-Bedarf AL §13a'!D110)</f>
        <v/>
      </c>
      <c r="D110" s="32" t="str">
        <f>IF('N-Bedarf AL §13a'!C110="","",'N-Bedarf AL §13a'!C110)</f>
        <v/>
      </c>
      <c r="E110" s="32" t="str">
        <f>IF('N-Bedarf AL §13a'!AD110="",'N-Bedarf AL §13a'!AB110,'N-Bedarf AL §13a'!AD110)</f>
        <v/>
      </c>
      <c r="F110" s="32" t="str">
        <f>IF('P-Bedarf AL §13a'!V112="","",'P-Bedarf AL §13a'!V112)</f>
        <v/>
      </c>
      <c r="G110" s="32" t="str">
        <f>IF('P-Bedarf AL §13a'!Z112="","",'P-Bedarf AL §13a'!Z112)</f>
        <v/>
      </c>
      <c r="H110" s="345" t="str">
        <f t="shared" si="33"/>
        <v/>
      </c>
      <c r="I110" s="345" t="str">
        <f t="shared" si="34"/>
        <v/>
      </c>
      <c r="J110" s="345" t="str">
        <f t="shared" si="35"/>
        <v/>
      </c>
      <c r="K110" s="321">
        <f t="shared" si="36"/>
        <v>0</v>
      </c>
      <c r="L110" s="321">
        <f t="shared" si="61"/>
        <v>0</v>
      </c>
      <c r="M110" s="321">
        <f t="shared" si="62"/>
        <v>0</v>
      </c>
      <c r="N110" s="321" t="str">
        <f t="shared" si="63"/>
        <v/>
      </c>
      <c r="O110" s="321" t="str">
        <f t="shared" si="64"/>
        <v/>
      </c>
      <c r="P110" s="321" t="str">
        <f t="shared" si="65"/>
        <v/>
      </c>
      <c r="Q110" s="214" t="str">
        <f t="shared" si="37"/>
        <v/>
      </c>
      <c r="R110" s="141"/>
      <c r="S110" s="211"/>
      <c r="T110" s="346" t="str">
        <f t="shared" si="38"/>
        <v/>
      </c>
      <c r="U110" s="153" t="str">
        <f t="shared" si="39"/>
        <v/>
      </c>
      <c r="V110" s="153" t="str">
        <f t="shared" si="40"/>
        <v/>
      </c>
      <c r="W110" s="153" t="str">
        <f t="shared" si="41"/>
        <v/>
      </c>
      <c r="X110" s="153" t="str">
        <f t="shared" si="42"/>
        <v/>
      </c>
      <c r="Y110" s="141"/>
      <c r="Z110" s="211"/>
      <c r="AA110" s="361" t="str">
        <f t="shared" si="43"/>
        <v/>
      </c>
      <c r="AB110" s="153" t="str">
        <f t="shared" si="44"/>
        <v/>
      </c>
      <c r="AC110" s="153" t="str">
        <f t="shared" si="45"/>
        <v/>
      </c>
      <c r="AD110" s="153" t="str">
        <f t="shared" si="46"/>
        <v/>
      </c>
      <c r="AE110" s="153" t="str">
        <f t="shared" si="47"/>
        <v/>
      </c>
      <c r="AF110" s="213" t="str">
        <f t="shared" si="48"/>
        <v/>
      </c>
      <c r="AG110" s="141"/>
      <c r="AH110" s="211"/>
      <c r="AI110" s="346" t="str">
        <f t="shared" si="49"/>
        <v/>
      </c>
      <c r="AJ110" s="153" t="str">
        <f t="shared" si="50"/>
        <v/>
      </c>
      <c r="AK110" s="153" t="str">
        <f t="shared" si="51"/>
        <v/>
      </c>
      <c r="AL110" s="153" t="str">
        <f t="shared" si="52"/>
        <v/>
      </c>
      <c r="AM110" s="141"/>
      <c r="AN110" s="211"/>
      <c r="AO110" s="346" t="str">
        <f t="shared" si="53"/>
        <v/>
      </c>
      <c r="AP110" s="153" t="str">
        <f t="shared" si="54"/>
        <v/>
      </c>
      <c r="AQ110" s="153" t="str">
        <f t="shared" si="55"/>
        <v/>
      </c>
      <c r="AR110" s="153" t="str">
        <f t="shared" si="56"/>
        <v/>
      </c>
      <c r="AS110" s="141"/>
      <c r="AT110" s="211"/>
      <c r="AU110" s="346" t="str">
        <f t="shared" si="57"/>
        <v/>
      </c>
      <c r="AV110" s="153" t="str">
        <f t="shared" si="58"/>
        <v/>
      </c>
      <c r="AW110" s="153" t="str">
        <f t="shared" si="59"/>
        <v/>
      </c>
      <c r="AX110" s="153" t="str">
        <f t="shared" si="60"/>
        <v/>
      </c>
    </row>
    <row r="111" spans="1:50" ht="29.45" customHeight="1" x14ac:dyDescent="0.25">
      <c r="A111" s="354" t="str">
        <f>'N-Bedarf AL §13a'!A111</f>
        <v/>
      </c>
      <c r="B111" s="354" t="str">
        <f>IF('N-Bedarf AL §13a'!B111="","",'N-Bedarf AL §13a'!B111)</f>
        <v/>
      </c>
      <c r="C111" s="305" t="str">
        <f>IF('N-Bedarf AL §13a'!D111="","",'N-Bedarf AL §13a'!D111)</f>
        <v/>
      </c>
      <c r="D111" s="32" t="str">
        <f>IF('N-Bedarf AL §13a'!C111="","",'N-Bedarf AL §13a'!C111)</f>
        <v/>
      </c>
      <c r="E111" s="32" t="str">
        <f>IF('N-Bedarf AL §13a'!AD111="",'N-Bedarf AL §13a'!AB111,'N-Bedarf AL §13a'!AD111)</f>
        <v/>
      </c>
      <c r="F111" s="32" t="str">
        <f>IF('P-Bedarf AL §13a'!V113="","",'P-Bedarf AL §13a'!V113)</f>
        <v/>
      </c>
      <c r="G111" s="32" t="str">
        <f>IF('P-Bedarf AL §13a'!Z113="","",'P-Bedarf AL §13a'!Z113)</f>
        <v/>
      </c>
      <c r="H111" s="345" t="str">
        <f t="shared" si="33"/>
        <v/>
      </c>
      <c r="I111" s="345" t="str">
        <f t="shared" si="34"/>
        <v/>
      </c>
      <c r="J111" s="345" t="str">
        <f t="shared" si="35"/>
        <v/>
      </c>
      <c r="K111" s="321">
        <f t="shared" si="36"/>
        <v>0</v>
      </c>
      <c r="L111" s="321">
        <f t="shared" si="61"/>
        <v>0</v>
      </c>
      <c r="M111" s="321">
        <f t="shared" si="62"/>
        <v>0</v>
      </c>
      <c r="N111" s="321" t="str">
        <f t="shared" si="63"/>
        <v/>
      </c>
      <c r="O111" s="321" t="str">
        <f t="shared" si="64"/>
        <v/>
      </c>
      <c r="P111" s="321" t="str">
        <f t="shared" si="65"/>
        <v/>
      </c>
      <c r="Q111" s="214" t="str">
        <f t="shared" si="37"/>
        <v/>
      </c>
      <c r="R111" s="141"/>
      <c r="S111" s="211"/>
      <c r="T111" s="346" t="str">
        <f t="shared" si="38"/>
        <v/>
      </c>
      <c r="U111" s="153" t="str">
        <f t="shared" si="39"/>
        <v/>
      </c>
      <c r="V111" s="153" t="str">
        <f t="shared" si="40"/>
        <v/>
      </c>
      <c r="W111" s="153" t="str">
        <f t="shared" si="41"/>
        <v/>
      </c>
      <c r="X111" s="153" t="str">
        <f t="shared" si="42"/>
        <v/>
      </c>
      <c r="Y111" s="141"/>
      <c r="Z111" s="211"/>
      <c r="AA111" s="361" t="str">
        <f t="shared" si="43"/>
        <v/>
      </c>
      <c r="AB111" s="153" t="str">
        <f t="shared" si="44"/>
        <v/>
      </c>
      <c r="AC111" s="153" t="str">
        <f t="shared" si="45"/>
        <v/>
      </c>
      <c r="AD111" s="153" t="str">
        <f t="shared" si="46"/>
        <v/>
      </c>
      <c r="AE111" s="153" t="str">
        <f t="shared" si="47"/>
        <v/>
      </c>
      <c r="AF111" s="213" t="str">
        <f t="shared" si="48"/>
        <v/>
      </c>
      <c r="AG111" s="141"/>
      <c r="AH111" s="211"/>
      <c r="AI111" s="346" t="str">
        <f t="shared" si="49"/>
        <v/>
      </c>
      <c r="AJ111" s="153" t="str">
        <f t="shared" si="50"/>
        <v/>
      </c>
      <c r="AK111" s="153" t="str">
        <f t="shared" si="51"/>
        <v/>
      </c>
      <c r="AL111" s="153" t="str">
        <f t="shared" si="52"/>
        <v/>
      </c>
      <c r="AM111" s="141"/>
      <c r="AN111" s="211"/>
      <c r="AO111" s="346" t="str">
        <f t="shared" si="53"/>
        <v/>
      </c>
      <c r="AP111" s="153" t="str">
        <f t="shared" si="54"/>
        <v/>
      </c>
      <c r="AQ111" s="153" t="str">
        <f t="shared" si="55"/>
        <v/>
      </c>
      <c r="AR111" s="153" t="str">
        <f t="shared" si="56"/>
        <v/>
      </c>
      <c r="AS111" s="141"/>
      <c r="AT111" s="211"/>
      <c r="AU111" s="346" t="str">
        <f t="shared" si="57"/>
        <v/>
      </c>
      <c r="AV111" s="153" t="str">
        <f t="shared" si="58"/>
        <v/>
      </c>
      <c r="AW111" s="153" t="str">
        <f t="shared" si="59"/>
        <v/>
      </c>
      <c r="AX111" s="153" t="str">
        <f t="shared" si="60"/>
        <v/>
      </c>
    </row>
    <row r="112" spans="1:50" ht="29.45" customHeight="1" x14ac:dyDescent="0.25">
      <c r="A112" s="354" t="str">
        <f>'N-Bedarf AL §13a'!A112</f>
        <v/>
      </c>
      <c r="B112" s="354" t="str">
        <f>IF('N-Bedarf AL §13a'!B112="","",'N-Bedarf AL §13a'!B112)</f>
        <v/>
      </c>
      <c r="C112" s="305" t="str">
        <f>IF('N-Bedarf AL §13a'!D112="","",'N-Bedarf AL §13a'!D112)</f>
        <v/>
      </c>
      <c r="D112" s="32" t="str">
        <f>IF('N-Bedarf AL §13a'!C112="","",'N-Bedarf AL §13a'!C112)</f>
        <v/>
      </c>
      <c r="E112" s="32" t="str">
        <f>IF('N-Bedarf AL §13a'!AD112="",'N-Bedarf AL §13a'!AB112,'N-Bedarf AL §13a'!AD112)</f>
        <v/>
      </c>
      <c r="F112" s="32" t="str">
        <f>IF('P-Bedarf AL §13a'!V114="","",'P-Bedarf AL §13a'!V114)</f>
        <v/>
      </c>
      <c r="G112" s="32" t="str">
        <f>IF('P-Bedarf AL §13a'!Z114="","",'P-Bedarf AL §13a'!Z114)</f>
        <v/>
      </c>
      <c r="H112" s="345" t="str">
        <f t="shared" si="33"/>
        <v/>
      </c>
      <c r="I112" s="345" t="str">
        <f t="shared" si="34"/>
        <v/>
      </c>
      <c r="J112" s="345" t="str">
        <f t="shared" si="35"/>
        <v/>
      </c>
      <c r="K112" s="321">
        <f t="shared" si="36"/>
        <v>0</v>
      </c>
      <c r="L112" s="321">
        <f t="shared" si="61"/>
        <v>0</v>
      </c>
      <c r="M112" s="321">
        <f t="shared" si="62"/>
        <v>0</v>
      </c>
      <c r="N112" s="321" t="str">
        <f t="shared" si="63"/>
        <v/>
      </c>
      <c r="O112" s="321" t="str">
        <f t="shared" si="64"/>
        <v/>
      </c>
      <c r="P112" s="321" t="str">
        <f t="shared" si="65"/>
        <v/>
      </c>
      <c r="Q112" s="214" t="str">
        <f t="shared" si="37"/>
        <v/>
      </c>
      <c r="R112" s="141"/>
      <c r="S112" s="211"/>
      <c r="T112" s="346" t="str">
        <f t="shared" si="38"/>
        <v/>
      </c>
      <c r="U112" s="153" t="str">
        <f t="shared" si="39"/>
        <v/>
      </c>
      <c r="V112" s="153" t="str">
        <f t="shared" si="40"/>
        <v/>
      </c>
      <c r="W112" s="153" t="str">
        <f t="shared" si="41"/>
        <v/>
      </c>
      <c r="X112" s="153" t="str">
        <f t="shared" si="42"/>
        <v/>
      </c>
      <c r="Y112" s="141"/>
      <c r="Z112" s="211"/>
      <c r="AA112" s="361" t="str">
        <f t="shared" si="43"/>
        <v/>
      </c>
      <c r="AB112" s="153" t="str">
        <f t="shared" si="44"/>
        <v/>
      </c>
      <c r="AC112" s="153" t="str">
        <f t="shared" si="45"/>
        <v/>
      </c>
      <c r="AD112" s="153" t="str">
        <f t="shared" si="46"/>
        <v/>
      </c>
      <c r="AE112" s="153" t="str">
        <f t="shared" si="47"/>
        <v/>
      </c>
      <c r="AF112" s="213" t="str">
        <f t="shared" si="48"/>
        <v/>
      </c>
      <c r="AG112" s="141"/>
      <c r="AH112" s="211"/>
      <c r="AI112" s="346" t="str">
        <f t="shared" si="49"/>
        <v/>
      </c>
      <c r="AJ112" s="153" t="str">
        <f t="shared" si="50"/>
        <v/>
      </c>
      <c r="AK112" s="153" t="str">
        <f t="shared" si="51"/>
        <v/>
      </c>
      <c r="AL112" s="153" t="str">
        <f t="shared" si="52"/>
        <v/>
      </c>
      <c r="AM112" s="141"/>
      <c r="AN112" s="211"/>
      <c r="AO112" s="346" t="str">
        <f t="shared" si="53"/>
        <v/>
      </c>
      <c r="AP112" s="153" t="str">
        <f t="shared" si="54"/>
        <v/>
      </c>
      <c r="AQ112" s="153" t="str">
        <f t="shared" si="55"/>
        <v/>
      </c>
      <c r="AR112" s="153" t="str">
        <f t="shared" si="56"/>
        <v/>
      </c>
      <c r="AS112" s="141"/>
      <c r="AT112" s="211"/>
      <c r="AU112" s="346" t="str">
        <f t="shared" si="57"/>
        <v/>
      </c>
      <c r="AV112" s="153" t="str">
        <f t="shared" si="58"/>
        <v/>
      </c>
      <c r="AW112" s="153" t="str">
        <f t="shared" si="59"/>
        <v/>
      </c>
      <c r="AX112" s="153" t="str">
        <f t="shared" si="60"/>
        <v/>
      </c>
    </row>
    <row r="113" spans="1:50" ht="29.45" customHeight="1" x14ac:dyDescent="0.25">
      <c r="A113" s="354" t="str">
        <f>'N-Bedarf AL §13a'!A113</f>
        <v/>
      </c>
      <c r="B113" s="354" t="str">
        <f>IF('N-Bedarf AL §13a'!B113="","",'N-Bedarf AL §13a'!B113)</f>
        <v/>
      </c>
      <c r="C113" s="305" t="str">
        <f>IF('N-Bedarf AL §13a'!D113="","",'N-Bedarf AL §13a'!D113)</f>
        <v/>
      </c>
      <c r="D113" s="32" t="str">
        <f>IF('N-Bedarf AL §13a'!C113="","",'N-Bedarf AL §13a'!C113)</f>
        <v/>
      </c>
      <c r="E113" s="32" t="str">
        <f>IF('N-Bedarf AL §13a'!AD113="",'N-Bedarf AL §13a'!AB113,'N-Bedarf AL §13a'!AD113)</f>
        <v/>
      </c>
      <c r="F113" s="32" t="str">
        <f>IF('P-Bedarf AL §13a'!V115="","",'P-Bedarf AL §13a'!V115)</f>
        <v/>
      </c>
      <c r="G113" s="32" t="str">
        <f>IF('P-Bedarf AL §13a'!Z115="","",'P-Bedarf AL §13a'!Z115)</f>
        <v/>
      </c>
      <c r="H113" s="345" t="str">
        <f t="shared" si="33"/>
        <v/>
      </c>
      <c r="I113" s="345" t="str">
        <f t="shared" si="34"/>
        <v/>
      </c>
      <c r="J113" s="345" t="str">
        <f t="shared" si="35"/>
        <v/>
      </c>
      <c r="K113" s="321">
        <f t="shared" si="36"/>
        <v>0</v>
      </c>
      <c r="L113" s="321">
        <f t="shared" si="61"/>
        <v>0</v>
      </c>
      <c r="M113" s="321">
        <f t="shared" si="62"/>
        <v>0</v>
      </c>
      <c r="N113" s="321" t="str">
        <f t="shared" si="63"/>
        <v/>
      </c>
      <c r="O113" s="321" t="str">
        <f t="shared" si="64"/>
        <v/>
      </c>
      <c r="P113" s="321" t="str">
        <f t="shared" si="65"/>
        <v/>
      </c>
      <c r="Q113" s="214" t="str">
        <f t="shared" si="37"/>
        <v/>
      </c>
      <c r="R113" s="141"/>
      <c r="S113" s="211"/>
      <c r="T113" s="346" t="str">
        <f t="shared" si="38"/>
        <v/>
      </c>
      <c r="U113" s="153" t="str">
        <f t="shared" si="39"/>
        <v/>
      </c>
      <c r="V113" s="153" t="str">
        <f t="shared" si="40"/>
        <v/>
      </c>
      <c r="W113" s="153" t="str">
        <f t="shared" si="41"/>
        <v/>
      </c>
      <c r="X113" s="153" t="str">
        <f t="shared" si="42"/>
        <v/>
      </c>
      <c r="Y113" s="141"/>
      <c r="Z113" s="211"/>
      <c r="AA113" s="361" t="str">
        <f t="shared" si="43"/>
        <v/>
      </c>
      <c r="AB113" s="153" t="str">
        <f t="shared" si="44"/>
        <v/>
      </c>
      <c r="AC113" s="153" t="str">
        <f t="shared" si="45"/>
        <v/>
      </c>
      <c r="AD113" s="153" t="str">
        <f t="shared" si="46"/>
        <v/>
      </c>
      <c r="AE113" s="153" t="str">
        <f t="shared" si="47"/>
        <v/>
      </c>
      <c r="AF113" s="213" t="str">
        <f t="shared" si="48"/>
        <v/>
      </c>
      <c r="AG113" s="141"/>
      <c r="AH113" s="211"/>
      <c r="AI113" s="346" t="str">
        <f t="shared" si="49"/>
        <v/>
      </c>
      <c r="AJ113" s="153" t="str">
        <f t="shared" si="50"/>
        <v/>
      </c>
      <c r="AK113" s="153" t="str">
        <f t="shared" si="51"/>
        <v/>
      </c>
      <c r="AL113" s="153" t="str">
        <f t="shared" si="52"/>
        <v/>
      </c>
      <c r="AM113" s="141"/>
      <c r="AN113" s="211"/>
      <c r="AO113" s="346" t="str">
        <f t="shared" si="53"/>
        <v/>
      </c>
      <c r="AP113" s="153" t="str">
        <f t="shared" si="54"/>
        <v/>
      </c>
      <c r="AQ113" s="153" t="str">
        <f t="shared" si="55"/>
        <v/>
      </c>
      <c r="AR113" s="153" t="str">
        <f t="shared" si="56"/>
        <v/>
      </c>
      <c r="AS113" s="141"/>
      <c r="AT113" s="211"/>
      <c r="AU113" s="346" t="str">
        <f t="shared" si="57"/>
        <v/>
      </c>
      <c r="AV113" s="153" t="str">
        <f t="shared" si="58"/>
        <v/>
      </c>
      <c r="AW113" s="153" t="str">
        <f t="shared" si="59"/>
        <v/>
      </c>
      <c r="AX113" s="153" t="str">
        <f t="shared" si="60"/>
        <v/>
      </c>
    </row>
    <row r="114" spans="1:50" ht="29.45" customHeight="1" x14ac:dyDescent="0.25">
      <c r="A114" s="354" t="str">
        <f>'N-Bedarf AL §13a'!A114</f>
        <v/>
      </c>
      <c r="B114" s="354" t="str">
        <f>IF('N-Bedarf AL §13a'!B114="","",'N-Bedarf AL §13a'!B114)</f>
        <v/>
      </c>
      <c r="C114" s="305" t="str">
        <f>IF('N-Bedarf AL §13a'!D114="","",'N-Bedarf AL §13a'!D114)</f>
        <v/>
      </c>
      <c r="D114" s="32" t="str">
        <f>IF('N-Bedarf AL §13a'!C114="","",'N-Bedarf AL §13a'!C114)</f>
        <v/>
      </c>
      <c r="E114" s="32" t="str">
        <f>IF('N-Bedarf AL §13a'!AD114="",'N-Bedarf AL §13a'!AB114,'N-Bedarf AL §13a'!AD114)</f>
        <v/>
      </c>
      <c r="F114" s="32" t="str">
        <f>IF('P-Bedarf AL §13a'!V116="","",'P-Bedarf AL §13a'!V116)</f>
        <v/>
      </c>
      <c r="G114" s="32" t="str">
        <f>IF('P-Bedarf AL §13a'!Z116="","",'P-Bedarf AL §13a'!Z116)</f>
        <v/>
      </c>
      <c r="H114" s="345" t="str">
        <f t="shared" si="33"/>
        <v/>
      </c>
      <c r="I114" s="345" t="str">
        <f t="shared" si="34"/>
        <v/>
      </c>
      <c r="J114" s="345" t="str">
        <f t="shared" si="35"/>
        <v/>
      </c>
      <c r="K114" s="321">
        <f t="shared" si="36"/>
        <v>0</v>
      </c>
      <c r="L114" s="321">
        <f t="shared" si="61"/>
        <v>0</v>
      </c>
      <c r="M114" s="321">
        <f t="shared" si="62"/>
        <v>0</v>
      </c>
      <c r="N114" s="321" t="str">
        <f t="shared" si="63"/>
        <v/>
      </c>
      <c r="O114" s="321" t="str">
        <f t="shared" si="64"/>
        <v/>
      </c>
      <c r="P114" s="321" t="str">
        <f t="shared" si="65"/>
        <v/>
      </c>
      <c r="Q114" s="214" t="str">
        <f t="shared" si="37"/>
        <v/>
      </c>
      <c r="R114" s="141"/>
      <c r="S114" s="211"/>
      <c r="T114" s="346" t="str">
        <f t="shared" si="38"/>
        <v/>
      </c>
      <c r="U114" s="153" t="str">
        <f t="shared" si="39"/>
        <v/>
      </c>
      <c r="V114" s="153" t="str">
        <f t="shared" si="40"/>
        <v/>
      </c>
      <c r="W114" s="153" t="str">
        <f t="shared" si="41"/>
        <v/>
      </c>
      <c r="X114" s="153" t="str">
        <f t="shared" si="42"/>
        <v/>
      </c>
      <c r="Y114" s="141"/>
      <c r="Z114" s="211"/>
      <c r="AA114" s="361" t="str">
        <f t="shared" si="43"/>
        <v/>
      </c>
      <c r="AB114" s="153" t="str">
        <f t="shared" si="44"/>
        <v/>
      </c>
      <c r="AC114" s="153" t="str">
        <f t="shared" si="45"/>
        <v/>
      </c>
      <c r="AD114" s="153" t="str">
        <f t="shared" si="46"/>
        <v/>
      </c>
      <c r="AE114" s="153" t="str">
        <f t="shared" si="47"/>
        <v/>
      </c>
      <c r="AF114" s="213" t="str">
        <f t="shared" si="48"/>
        <v/>
      </c>
      <c r="AG114" s="141"/>
      <c r="AH114" s="211"/>
      <c r="AI114" s="346" t="str">
        <f t="shared" si="49"/>
        <v/>
      </c>
      <c r="AJ114" s="153" t="str">
        <f t="shared" si="50"/>
        <v/>
      </c>
      <c r="AK114" s="153" t="str">
        <f t="shared" si="51"/>
        <v/>
      </c>
      <c r="AL114" s="153" t="str">
        <f t="shared" si="52"/>
        <v/>
      </c>
      <c r="AM114" s="141"/>
      <c r="AN114" s="211"/>
      <c r="AO114" s="346" t="str">
        <f t="shared" si="53"/>
        <v/>
      </c>
      <c r="AP114" s="153" t="str">
        <f t="shared" si="54"/>
        <v/>
      </c>
      <c r="AQ114" s="153" t="str">
        <f t="shared" si="55"/>
        <v/>
      </c>
      <c r="AR114" s="153" t="str">
        <f t="shared" si="56"/>
        <v/>
      </c>
      <c r="AS114" s="141"/>
      <c r="AT114" s="211"/>
      <c r="AU114" s="346" t="str">
        <f t="shared" si="57"/>
        <v/>
      </c>
      <c r="AV114" s="153" t="str">
        <f t="shared" si="58"/>
        <v/>
      </c>
      <c r="AW114" s="153" t="str">
        <f t="shared" si="59"/>
        <v/>
      </c>
      <c r="AX114" s="153" t="str">
        <f t="shared" si="60"/>
        <v/>
      </c>
    </row>
    <row r="115" spans="1:50" ht="29.45" customHeight="1" x14ac:dyDescent="0.25">
      <c r="A115" s="354" t="str">
        <f>'N-Bedarf AL §13a'!A115</f>
        <v/>
      </c>
      <c r="B115" s="354" t="str">
        <f>IF('N-Bedarf AL §13a'!B115="","",'N-Bedarf AL §13a'!B115)</f>
        <v/>
      </c>
      <c r="C115" s="305" t="str">
        <f>IF('N-Bedarf AL §13a'!D115="","",'N-Bedarf AL §13a'!D115)</f>
        <v/>
      </c>
      <c r="D115" s="32" t="str">
        <f>IF('N-Bedarf AL §13a'!C115="","",'N-Bedarf AL §13a'!C115)</f>
        <v/>
      </c>
      <c r="E115" s="32" t="str">
        <f>IF('N-Bedarf AL §13a'!AD115="",'N-Bedarf AL §13a'!AB115,'N-Bedarf AL §13a'!AD115)</f>
        <v/>
      </c>
      <c r="F115" s="32" t="str">
        <f>IF('P-Bedarf AL §13a'!V117="","",'P-Bedarf AL §13a'!V117)</f>
        <v/>
      </c>
      <c r="G115" s="32" t="str">
        <f>IF('P-Bedarf AL §13a'!Z117="","",'P-Bedarf AL §13a'!Z117)</f>
        <v/>
      </c>
      <c r="H115" s="345" t="str">
        <f t="shared" si="33"/>
        <v/>
      </c>
      <c r="I115" s="345" t="str">
        <f t="shared" si="34"/>
        <v/>
      </c>
      <c r="J115" s="345" t="str">
        <f t="shared" si="35"/>
        <v/>
      </c>
      <c r="K115" s="321">
        <f t="shared" si="36"/>
        <v>0</v>
      </c>
      <c r="L115" s="321">
        <f t="shared" si="61"/>
        <v>0</v>
      </c>
      <c r="M115" s="321">
        <f t="shared" si="62"/>
        <v>0</v>
      </c>
      <c r="N115" s="321" t="str">
        <f t="shared" si="63"/>
        <v/>
      </c>
      <c r="O115" s="321" t="str">
        <f t="shared" si="64"/>
        <v/>
      </c>
      <c r="P115" s="321" t="str">
        <f t="shared" si="65"/>
        <v/>
      </c>
      <c r="Q115" s="214" t="str">
        <f t="shared" si="37"/>
        <v/>
      </c>
      <c r="R115" s="141"/>
      <c r="S115" s="211"/>
      <c r="T115" s="346" t="str">
        <f t="shared" si="38"/>
        <v/>
      </c>
      <c r="U115" s="153" t="str">
        <f t="shared" si="39"/>
        <v/>
      </c>
      <c r="V115" s="153" t="str">
        <f t="shared" si="40"/>
        <v/>
      </c>
      <c r="W115" s="153" t="str">
        <f t="shared" si="41"/>
        <v/>
      </c>
      <c r="X115" s="153" t="str">
        <f t="shared" si="42"/>
        <v/>
      </c>
      <c r="Y115" s="141"/>
      <c r="Z115" s="211"/>
      <c r="AA115" s="361" t="str">
        <f t="shared" si="43"/>
        <v/>
      </c>
      <c r="AB115" s="153" t="str">
        <f t="shared" si="44"/>
        <v/>
      </c>
      <c r="AC115" s="153" t="str">
        <f t="shared" si="45"/>
        <v/>
      </c>
      <c r="AD115" s="153" t="str">
        <f t="shared" si="46"/>
        <v/>
      </c>
      <c r="AE115" s="153" t="str">
        <f t="shared" si="47"/>
        <v/>
      </c>
      <c r="AF115" s="213" t="str">
        <f t="shared" si="48"/>
        <v/>
      </c>
      <c r="AG115" s="141"/>
      <c r="AH115" s="211"/>
      <c r="AI115" s="346" t="str">
        <f t="shared" si="49"/>
        <v/>
      </c>
      <c r="AJ115" s="153" t="str">
        <f t="shared" si="50"/>
        <v/>
      </c>
      <c r="AK115" s="153" t="str">
        <f t="shared" si="51"/>
        <v/>
      </c>
      <c r="AL115" s="153" t="str">
        <f t="shared" si="52"/>
        <v/>
      </c>
      <c r="AM115" s="141"/>
      <c r="AN115" s="211"/>
      <c r="AO115" s="346" t="str">
        <f t="shared" si="53"/>
        <v/>
      </c>
      <c r="AP115" s="153" t="str">
        <f t="shared" si="54"/>
        <v/>
      </c>
      <c r="AQ115" s="153" t="str">
        <f t="shared" si="55"/>
        <v/>
      </c>
      <c r="AR115" s="153" t="str">
        <f t="shared" si="56"/>
        <v/>
      </c>
      <c r="AS115" s="141"/>
      <c r="AT115" s="211"/>
      <c r="AU115" s="346" t="str">
        <f t="shared" si="57"/>
        <v/>
      </c>
      <c r="AV115" s="153" t="str">
        <f t="shared" si="58"/>
        <v/>
      </c>
      <c r="AW115" s="153" t="str">
        <f t="shared" si="59"/>
        <v/>
      </c>
      <c r="AX115" s="153" t="str">
        <f t="shared" si="60"/>
        <v/>
      </c>
    </row>
    <row r="116" spans="1:50" ht="29.45" customHeight="1" x14ac:dyDescent="0.25">
      <c r="A116" s="354" t="str">
        <f>'N-Bedarf AL §13a'!A116</f>
        <v/>
      </c>
      <c r="B116" s="354" t="str">
        <f>IF('N-Bedarf AL §13a'!B116="","",'N-Bedarf AL §13a'!B116)</f>
        <v/>
      </c>
      <c r="C116" s="305" t="str">
        <f>IF('N-Bedarf AL §13a'!D116="","",'N-Bedarf AL §13a'!D116)</f>
        <v/>
      </c>
      <c r="D116" s="32" t="str">
        <f>IF('N-Bedarf AL §13a'!C116="","",'N-Bedarf AL §13a'!C116)</f>
        <v/>
      </c>
      <c r="E116" s="32" t="str">
        <f>IF('N-Bedarf AL §13a'!AD116="",'N-Bedarf AL §13a'!AB116,'N-Bedarf AL §13a'!AD116)</f>
        <v/>
      </c>
      <c r="F116" s="32" t="str">
        <f>IF('P-Bedarf AL §13a'!V118="","",'P-Bedarf AL §13a'!V118)</f>
        <v/>
      </c>
      <c r="G116" s="32" t="str">
        <f>IF('P-Bedarf AL §13a'!Z118="","",'P-Bedarf AL §13a'!Z118)</f>
        <v/>
      </c>
      <c r="H116" s="345" t="str">
        <f t="shared" si="33"/>
        <v/>
      </c>
      <c r="I116" s="345" t="str">
        <f t="shared" si="34"/>
        <v/>
      </c>
      <c r="J116" s="345" t="str">
        <f t="shared" si="35"/>
        <v/>
      </c>
      <c r="K116" s="321">
        <f t="shared" si="36"/>
        <v>0</v>
      </c>
      <c r="L116" s="321">
        <f t="shared" si="61"/>
        <v>0</v>
      </c>
      <c r="M116" s="321">
        <f t="shared" si="62"/>
        <v>0</v>
      </c>
      <c r="N116" s="321" t="str">
        <f t="shared" si="63"/>
        <v/>
      </c>
      <c r="O116" s="321" t="str">
        <f t="shared" si="64"/>
        <v/>
      </c>
      <c r="P116" s="321" t="str">
        <f t="shared" si="65"/>
        <v/>
      </c>
      <c r="Q116" s="214" t="str">
        <f t="shared" si="37"/>
        <v/>
      </c>
      <c r="R116" s="141"/>
      <c r="S116" s="211"/>
      <c r="T116" s="346" t="str">
        <f t="shared" si="38"/>
        <v/>
      </c>
      <c r="U116" s="153" t="str">
        <f t="shared" si="39"/>
        <v/>
      </c>
      <c r="V116" s="153" t="str">
        <f t="shared" si="40"/>
        <v/>
      </c>
      <c r="W116" s="153" t="str">
        <f t="shared" si="41"/>
        <v/>
      </c>
      <c r="X116" s="153" t="str">
        <f t="shared" si="42"/>
        <v/>
      </c>
      <c r="Y116" s="141"/>
      <c r="Z116" s="211"/>
      <c r="AA116" s="361" t="str">
        <f t="shared" si="43"/>
        <v/>
      </c>
      <c r="AB116" s="153" t="str">
        <f t="shared" si="44"/>
        <v/>
      </c>
      <c r="AC116" s="153" t="str">
        <f t="shared" si="45"/>
        <v/>
      </c>
      <c r="AD116" s="153" t="str">
        <f t="shared" si="46"/>
        <v/>
      </c>
      <c r="AE116" s="153" t="str">
        <f t="shared" si="47"/>
        <v/>
      </c>
      <c r="AF116" s="213" t="str">
        <f t="shared" si="48"/>
        <v/>
      </c>
      <c r="AG116" s="141"/>
      <c r="AH116" s="211"/>
      <c r="AI116" s="346" t="str">
        <f t="shared" si="49"/>
        <v/>
      </c>
      <c r="AJ116" s="153" t="str">
        <f t="shared" si="50"/>
        <v/>
      </c>
      <c r="AK116" s="153" t="str">
        <f t="shared" si="51"/>
        <v/>
      </c>
      <c r="AL116" s="153" t="str">
        <f t="shared" si="52"/>
        <v/>
      </c>
      <c r="AM116" s="141"/>
      <c r="AN116" s="211"/>
      <c r="AO116" s="346" t="str">
        <f t="shared" si="53"/>
        <v/>
      </c>
      <c r="AP116" s="153" t="str">
        <f t="shared" si="54"/>
        <v/>
      </c>
      <c r="AQ116" s="153" t="str">
        <f t="shared" si="55"/>
        <v/>
      </c>
      <c r="AR116" s="153" t="str">
        <f t="shared" si="56"/>
        <v/>
      </c>
      <c r="AS116" s="141"/>
      <c r="AT116" s="211"/>
      <c r="AU116" s="346" t="str">
        <f t="shared" si="57"/>
        <v/>
      </c>
      <c r="AV116" s="153" t="str">
        <f t="shared" si="58"/>
        <v/>
      </c>
      <c r="AW116" s="153" t="str">
        <f t="shared" si="59"/>
        <v/>
      </c>
      <c r="AX116" s="153" t="str">
        <f t="shared" si="60"/>
        <v/>
      </c>
    </row>
    <row r="117" spans="1:50" ht="29.45" customHeight="1" x14ac:dyDescent="0.25">
      <c r="A117" s="354" t="str">
        <f>'N-Bedarf AL §13a'!A117</f>
        <v/>
      </c>
      <c r="B117" s="354" t="str">
        <f>IF('N-Bedarf AL §13a'!B117="","",'N-Bedarf AL §13a'!B117)</f>
        <v/>
      </c>
      <c r="C117" s="305" t="str">
        <f>IF('N-Bedarf AL §13a'!D117="","",'N-Bedarf AL §13a'!D117)</f>
        <v/>
      </c>
      <c r="D117" s="32" t="str">
        <f>IF('N-Bedarf AL §13a'!C117="","",'N-Bedarf AL §13a'!C117)</f>
        <v/>
      </c>
      <c r="E117" s="32" t="str">
        <f>IF('N-Bedarf AL §13a'!AD117="",'N-Bedarf AL §13a'!AB117,'N-Bedarf AL §13a'!AD117)</f>
        <v/>
      </c>
      <c r="F117" s="32" t="str">
        <f>IF('P-Bedarf AL §13a'!V119="","",'P-Bedarf AL §13a'!V119)</f>
        <v/>
      </c>
      <c r="G117" s="32" t="str">
        <f>IF('P-Bedarf AL §13a'!Z119="","",'P-Bedarf AL §13a'!Z119)</f>
        <v/>
      </c>
      <c r="H117" s="345" t="str">
        <f t="shared" si="33"/>
        <v/>
      </c>
      <c r="I117" s="345" t="str">
        <f t="shared" si="34"/>
        <v/>
      </c>
      <c r="J117" s="345" t="str">
        <f t="shared" si="35"/>
        <v/>
      </c>
      <c r="K117" s="321">
        <f t="shared" si="36"/>
        <v>0</v>
      </c>
      <c r="L117" s="321">
        <f t="shared" si="61"/>
        <v>0</v>
      </c>
      <c r="M117" s="321">
        <f t="shared" si="62"/>
        <v>0</v>
      </c>
      <c r="N117" s="321" t="str">
        <f t="shared" si="63"/>
        <v/>
      </c>
      <c r="O117" s="321" t="str">
        <f t="shared" si="64"/>
        <v/>
      </c>
      <c r="P117" s="321" t="str">
        <f t="shared" si="65"/>
        <v/>
      </c>
      <c r="Q117" s="214" t="str">
        <f t="shared" si="37"/>
        <v/>
      </c>
      <c r="R117" s="141"/>
      <c r="S117" s="211"/>
      <c r="T117" s="346" t="str">
        <f t="shared" si="38"/>
        <v/>
      </c>
      <c r="U117" s="153" t="str">
        <f t="shared" si="39"/>
        <v/>
      </c>
      <c r="V117" s="153" t="str">
        <f t="shared" si="40"/>
        <v/>
      </c>
      <c r="W117" s="153" t="str">
        <f t="shared" si="41"/>
        <v/>
      </c>
      <c r="X117" s="153" t="str">
        <f t="shared" si="42"/>
        <v/>
      </c>
      <c r="Y117" s="141"/>
      <c r="Z117" s="211"/>
      <c r="AA117" s="361" t="str">
        <f t="shared" si="43"/>
        <v/>
      </c>
      <c r="AB117" s="153" t="str">
        <f t="shared" si="44"/>
        <v/>
      </c>
      <c r="AC117" s="153" t="str">
        <f t="shared" si="45"/>
        <v/>
      </c>
      <c r="AD117" s="153" t="str">
        <f t="shared" si="46"/>
        <v/>
      </c>
      <c r="AE117" s="153" t="str">
        <f t="shared" si="47"/>
        <v/>
      </c>
      <c r="AF117" s="213" t="str">
        <f t="shared" si="48"/>
        <v/>
      </c>
      <c r="AG117" s="141"/>
      <c r="AH117" s="211"/>
      <c r="AI117" s="346" t="str">
        <f t="shared" si="49"/>
        <v/>
      </c>
      <c r="AJ117" s="153" t="str">
        <f t="shared" si="50"/>
        <v/>
      </c>
      <c r="AK117" s="153" t="str">
        <f t="shared" si="51"/>
        <v/>
      </c>
      <c r="AL117" s="153" t="str">
        <f t="shared" si="52"/>
        <v/>
      </c>
      <c r="AM117" s="141"/>
      <c r="AN117" s="211"/>
      <c r="AO117" s="346" t="str">
        <f t="shared" si="53"/>
        <v/>
      </c>
      <c r="AP117" s="153" t="str">
        <f t="shared" si="54"/>
        <v/>
      </c>
      <c r="AQ117" s="153" t="str">
        <f t="shared" si="55"/>
        <v/>
      </c>
      <c r="AR117" s="153" t="str">
        <f t="shared" si="56"/>
        <v/>
      </c>
      <c r="AS117" s="141"/>
      <c r="AT117" s="211"/>
      <c r="AU117" s="346" t="str">
        <f t="shared" si="57"/>
        <v/>
      </c>
      <c r="AV117" s="153" t="str">
        <f t="shared" si="58"/>
        <v/>
      </c>
      <c r="AW117" s="153" t="str">
        <f t="shared" si="59"/>
        <v/>
      </c>
      <c r="AX117" s="153" t="str">
        <f t="shared" si="60"/>
        <v/>
      </c>
    </row>
    <row r="118" spans="1:50" ht="29.45" customHeight="1" x14ac:dyDescent="0.25">
      <c r="A118" s="354" t="str">
        <f>'N-Bedarf AL §13a'!A118</f>
        <v/>
      </c>
      <c r="B118" s="354" t="str">
        <f>IF('N-Bedarf AL §13a'!B118="","",'N-Bedarf AL §13a'!B118)</f>
        <v/>
      </c>
      <c r="C118" s="305" t="str">
        <f>IF('N-Bedarf AL §13a'!D118="","",'N-Bedarf AL §13a'!D118)</f>
        <v/>
      </c>
      <c r="D118" s="32" t="str">
        <f>IF('N-Bedarf AL §13a'!C118="","",'N-Bedarf AL §13a'!C118)</f>
        <v/>
      </c>
      <c r="E118" s="32" t="str">
        <f>IF('N-Bedarf AL §13a'!AD118="",'N-Bedarf AL §13a'!AB118,'N-Bedarf AL §13a'!AD118)</f>
        <v/>
      </c>
      <c r="F118" s="32" t="str">
        <f>IF('P-Bedarf AL §13a'!V120="","",'P-Bedarf AL §13a'!V120)</f>
        <v/>
      </c>
      <c r="G118" s="32" t="str">
        <f>IF('P-Bedarf AL §13a'!Z120="","",'P-Bedarf AL §13a'!Z120)</f>
        <v/>
      </c>
      <c r="H118" s="345" t="str">
        <f t="shared" si="33"/>
        <v/>
      </c>
      <c r="I118" s="345" t="str">
        <f t="shared" si="34"/>
        <v/>
      </c>
      <c r="J118" s="345" t="str">
        <f t="shared" si="35"/>
        <v/>
      </c>
      <c r="K118" s="321">
        <f t="shared" si="36"/>
        <v>0</v>
      </c>
      <c r="L118" s="321">
        <f t="shared" si="61"/>
        <v>0</v>
      </c>
      <c r="M118" s="321">
        <f t="shared" si="62"/>
        <v>0</v>
      </c>
      <c r="N118" s="321" t="str">
        <f t="shared" si="63"/>
        <v/>
      </c>
      <c r="O118" s="321" t="str">
        <f t="shared" si="64"/>
        <v/>
      </c>
      <c r="P118" s="321" t="str">
        <f t="shared" si="65"/>
        <v/>
      </c>
      <c r="Q118" s="214" t="str">
        <f t="shared" si="37"/>
        <v/>
      </c>
      <c r="R118" s="141"/>
      <c r="S118" s="211"/>
      <c r="T118" s="346" t="str">
        <f t="shared" si="38"/>
        <v/>
      </c>
      <c r="U118" s="153" t="str">
        <f t="shared" si="39"/>
        <v/>
      </c>
      <c r="V118" s="153" t="str">
        <f t="shared" si="40"/>
        <v/>
      </c>
      <c r="W118" s="153" t="str">
        <f t="shared" si="41"/>
        <v/>
      </c>
      <c r="X118" s="153" t="str">
        <f t="shared" si="42"/>
        <v/>
      </c>
      <c r="Y118" s="141"/>
      <c r="Z118" s="211"/>
      <c r="AA118" s="361" t="str">
        <f t="shared" si="43"/>
        <v/>
      </c>
      <c r="AB118" s="153" t="str">
        <f t="shared" si="44"/>
        <v/>
      </c>
      <c r="AC118" s="153" t="str">
        <f t="shared" si="45"/>
        <v/>
      </c>
      <c r="AD118" s="153" t="str">
        <f t="shared" si="46"/>
        <v/>
      </c>
      <c r="AE118" s="153" t="str">
        <f t="shared" si="47"/>
        <v/>
      </c>
      <c r="AF118" s="213" t="str">
        <f t="shared" si="48"/>
        <v/>
      </c>
      <c r="AG118" s="141"/>
      <c r="AH118" s="211"/>
      <c r="AI118" s="346" t="str">
        <f t="shared" si="49"/>
        <v/>
      </c>
      <c r="AJ118" s="153" t="str">
        <f t="shared" si="50"/>
        <v/>
      </c>
      <c r="AK118" s="153" t="str">
        <f t="shared" si="51"/>
        <v/>
      </c>
      <c r="AL118" s="153" t="str">
        <f t="shared" si="52"/>
        <v/>
      </c>
      <c r="AM118" s="141"/>
      <c r="AN118" s="211"/>
      <c r="AO118" s="346" t="str">
        <f t="shared" si="53"/>
        <v/>
      </c>
      <c r="AP118" s="153" t="str">
        <f t="shared" si="54"/>
        <v/>
      </c>
      <c r="AQ118" s="153" t="str">
        <f t="shared" si="55"/>
        <v/>
      </c>
      <c r="AR118" s="153" t="str">
        <f t="shared" si="56"/>
        <v/>
      </c>
      <c r="AS118" s="141"/>
      <c r="AT118" s="211"/>
      <c r="AU118" s="346" t="str">
        <f t="shared" si="57"/>
        <v/>
      </c>
      <c r="AV118" s="153" t="str">
        <f t="shared" si="58"/>
        <v/>
      </c>
      <c r="AW118" s="153" t="str">
        <f t="shared" si="59"/>
        <v/>
      </c>
      <c r="AX118" s="153" t="str">
        <f t="shared" si="60"/>
        <v/>
      </c>
    </row>
    <row r="119" spans="1:50" ht="29.45" customHeight="1" x14ac:dyDescent="0.25">
      <c r="A119" s="354" t="str">
        <f>'N-Bedarf AL §13a'!A119</f>
        <v/>
      </c>
      <c r="B119" s="354" t="str">
        <f>IF('N-Bedarf AL §13a'!B119="","",'N-Bedarf AL §13a'!B119)</f>
        <v/>
      </c>
      <c r="C119" s="305" t="str">
        <f>IF('N-Bedarf AL §13a'!D119="","",'N-Bedarf AL §13a'!D119)</f>
        <v/>
      </c>
      <c r="D119" s="32" t="str">
        <f>IF('N-Bedarf AL §13a'!C119="","",'N-Bedarf AL §13a'!C119)</f>
        <v/>
      </c>
      <c r="E119" s="32" t="str">
        <f>IF('N-Bedarf AL §13a'!AD119="",'N-Bedarf AL §13a'!AB119,'N-Bedarf AL §13a'!AD119)</f>
        <v/>
      </c>
      <c r="F119" s="32" t="str">
        <f>IF('P-Bedarf AL §13a'!V121="","",'P-Bedarf AL §13a'!V121)</f>
        <v/>
      </c>
      <c r="G119" s="32" t="str">
        <f>IF('P-Bedarf AL §13a'!Z121="","",'P-Bedarf AL §13a'!Z121)</f>
        <v/>
      </c>
      <c r="H119" s="345" t="str">
        <f t="shared" si="33"/>
        <v/>
      </c>
      <c r="I119" s="345" t="str">
        <f t="shared" si="34"/>
        <v/>
      </c>
      <c r="J119" s="345" t="str">
        <f t="shared" si="35"/>
        <v/>
      </c>
      <c r="K119" s="321">
        <f t="shared" si="36"/>
        <v>0</v>
      </c>
      <c r="L119" s="321">
        <f t="shared" si="61"/>
        <v>0</v>
      </c>
      <c r="M119" s="321">
        <f t="shared" si="62"/>
        <v>0</v>
      </c>
      <c r="N119" s="321" t="str">
        <f t="shared" si="63"/>
        <v/>
      </c>
      <c r="O119" s="321" t="str">
        <f t="shared" si="64"/>
        <v/>
      </c>
      <c r="P119" s="321" t="str">
        <f t="shared" si="65"/>
        <v/>
      </c>
      <c r="Q119" s="214" t="str">
        <f t="shared" si="37"/>
        <v/>
      </c>
      <c r="R119" s="141"/>
      <c r="S119" s="211"/>
      <c r="T119" s="346" t="str">
        <f t="shared" si="38"/>
        <v/>
      </c>
      <c r="U119" s="153" t="str">
        <f t="shared" si="39"/>
        <v/>
      </c>
      <c r="V119" s="153" t="str">
        <f t="shared" si="40"/>
        <v/>
      </c>
      <c r="W119" s="153" t="str">
        <f t="shared" si="41"/>
        <v/>
      </c>
      <c r="X119" s="153" t="str">
        <f t="shared" si="42"/>
        <v/>
      </c>
      <c r="Y119" s="141"/>
      <c r="Z119" s="211"/>
      <c r="AA119" s="361" t="str">
        <f t="shared" si="43"/>
        <v/>
      </c>
      <c r="AB119" s="153" t="str">
        <f t="shared" si="44"/>
        <v/>
      </c>
      <c r="AC119" s="153" t="str">
        <f t="shared" si="45"/>
        <v/>
      </c>
      <c r="AD119" s="153" t="str">
        <f t="shared" si="46"/>
        <v/>
      </c>
      <c r="AE119" s="153" t="str">
        <f t="shared" si="47"/>
        <v/>
      </c>
      <c r="AF119" s="213" t="str">
        <f t="shared" si="48"/>
        <v/>
      </c>
      <c r="AG119" s="141"/>
      <c r="AH119" s="211"/>
      <c r="AI119" s="346" t="str">
        <f t="shared" si="49"/>
        <v/>
      </c>
      <c r="AJ119" s="153" t="str">
        <f t="shared" si="50"/>
        <v/>
      </c>
      <c r="AK119" s="153" t="str">
        <f t="shared" si="51"/>
        <v/>
      </c>
      <c r="AL119" s="153" t="str">
        <f t="shared" si="52"/>
        <v/>
      </c>
      <c r="AM119" s="141"/>
      <c r="AN119" s="211"/>
      <c r="AO119" s="346" t="str">
        <f t="shared" si="53"/>
        <v/>
      </c>
      <c r="AP119" s="153" t="str">
        <f t="shared" si="54"/>
        <v/>
      </c>
      <c r="AQ119" s="153" t="str">
        <f t="shared" si="55"/>
        <v/>
      </c>
      <c r="AR119" s="153" t="str">
        <f t="shared" si="56"/>
        <v/>
      </c>
      <c r="AS119" s="141"/>
      <c r="AT119" s="211"/>
      <c r="AU119" s="346" t="str">
        <f t="shared" si="57"/>
        <v/>
      </c>
      <c r="AV119" s="153" t="str">
        <f t="shared" si="58"/>
        <v/>
      </c>
      <c r="AW119" s="153" t="str">
        <f t="shared" si="59"/>
        <v/>
      </c>
      <c r="AX119" s="153" t="str">
        <f t="shared" si="60"/>
        <v/>
      </c>
    </row>
    <row r="120" spans="1:50" ht="29.45" customHeight="1" x14ac:dyDescent="0.25">
      <c r="A120" s="354" t="str">
        <f>'N-Bedarf AL §13a'!A120</f>
        <v/>
      </c>
      <c r="B120" s="354" t="str">
        <f>IF('N-Bedarf AL §13a'!B120="","",'N-Bedarf AL §13a'!B120)</f>
        <v/>
      </c>
      <c r="C120" s="305" t="str">
        <f>IF('N-Bedarf AL §13a'!D120="","",'N-Bedarf AL §13a'!D120)</f>
        <v/>
      </c>
      <c r="D120" s="32" t="str">
        <f>IF('N-Bedarf AL §13a'!C120="","",'N-Bedarf AL §13a'!C120)</f>
        <v/>
      </c>
      <c r="E120" s="32" t="str">
        <f>IF('N-Bedarf AL §13a'!AD120="",'N-Bedarf AL §13a'!AB120,'N-Bedarf AL §13a'!AD120)</f>
        <v/>
      </c>
      <c r="F120" s="32" t="str">
        <f>IF('P-Bedarf AL §13a'!V122="","",'P-Bedarf AL §13a'!V122)</f>
        <v/>
      </c>
      <c r="G120" s="32" t="str">
        <f>IF('P-Bedarf AL §13a'!Z122="","",'P-Bedarf AL §13a'!Z122)</f>
        <v/>
      </c>
      <c r="H120" s="345" t="str">
        <f t="shared" si="33"/>
        <v/>
      </c>
      <c r="I120" s="345" t="str">
        <f t="shared" si="34"/>
        <v/>
      </c>
      <c r="J120" s="345" t="str">
        <f t="shared" si="35"/>
        <v/>
      </c>
      <c r="K120" s="321">
        <f t="shared" si="36"/>
        <v>0</v>
      </c>
      <c r="L120" s="321">
        <f t="shared" si="61"/>
        <v>0</v>
      </c>
      <c r="M120" s="321">
        <f t="shared" si="62"/>
        <v>0</v>
      </c>
      <c r="N120" s="321" t="str">
        <f t="shared" si="63"/>
        <v/>
      </c>
      <c r="O120" s="321" t="str">
        <f t="shared" si="64"/>
        <v/>
      </c>
      <c r="P120" s="321" t="str">
        <f t="shared" si="65"/>
        <v/>
      </c>
      <c r="Q120" s="214" t="str">
        <f t="shared" si="37"/>
        <v/>
      </c>
      <c r="R120" s="141"/>
      <c r="S120" s="211"/>
      <c r="T120" s="346" t="str">
        <f t="shared" si="38"/>
        <v/>
      </c>
      <c r="U120" s="153" t="str">
        <f t="shared" si="39"/>
        <v/>
      </c>
      <c r="V120" s="153" t="str">
        <f t="shared" si="40"/>
        <v/>
      </c>
      <c r="W120" s="153" t="str">
        <f t="shared" si="41"/>
        <v/>
      </c>
      <c r="X120" s="153" t="str">
        <f t="shared" si="42"/>
        <v/>
      </c>
      <c r="Y120" s="141"/>
      <c r="Z120" s="211"/>
      <c r="AA120" s="361" t="str">
        <f t="shared" si="43"/>
        <v/>
      </c>
      <c r="AB120" s="153" t="str">
        <f t="shared" si="44"/>
        <v/>
      </c>
      <c r="AC120" s="153" t="str">
        <f t="shared" si="45"/>
        <v/>
      </c>
      <c r="AD120" s="153" t="str">
        <f t="shared" si="46"/>
        <v/>
      </c>
      <c r="AE120" s="153" t="str">
        <f t="shared" si="47"/>
        <v/>
      </c>
      <c r="AF120" s="213" t="str">
        <f t="shared" si="48"/>
        <v/>
      </c>
      <c r="AG120" s="141"/>
      <c r="AH120" s="211"/>
      <c r="AI120" s="346" t="str">
        <f t="shared" si="49"/>
        <v/>
      </c>
      <c r="AJ120" s="153" t="str">
        <f t="shared" si="50"/>
        <v/>
      </c>
      <c r="AK120" s="153" t="str">
        <f t="shared" si="51"/>
        <v/>
      </c>
      <c r="AL120" s="153" t="str">
        <f t="shared" si="52"/>
        <v/>
      </c>
      <c r="AM120" s="141"/>
      <c r="AN120" s="211"/>
      <c r="AO120" s="346" t="str">
        <f t="shared" si="53"/>
        <v/>
      </c>
      <c r="AP120" s="153" t="str">
        <f t="shared" si="54"/>
        <v/>
      </c>
      <c r="AQ120" s="153" t="str">
        <f t="shared" si="55"/>
        <v/>
      </c>
      <c r="AR120" s="153" t="str">
        <f t="shared" si="56"/>
        <v/>
      </c>
      <c r="AS120" s="141"/>
      <c r="AT120" s="211"/>
      <c r="AU120" s="346" t="str">
        <f t="shared" si="57"/>
        <v/>
      </c>
      <c r="AV120" s="153" t="str">
        <f t="shared" si="58"/>
        <v/>
      </c>
      <c r="AW120" s="153" t="str">
        <f t="shared" si="59"/>
        <v/>
      </c>
      <c r="AX120" s="153" t="str">
        <f t="shared" si="60"/>
        <v/>
      </c>
    </row>
    <row r="121" spans="1:50" ht="29.45" customHeight="1" x14ac:dyDescent="0.25">
      <c r="A121" s="354" t="str">
        <f>'N-Bedarf AL §13a'!A121</f>
        <v/>
      </c>
      <c r="B121" s="354" t="str">
        <f>IF('N-Bedarf AL §13a'!B121="","",'N-Bedarf AL §13a'!B121)</f>
        <v/>
      </c>
      <c r="C121" s="305" t="str">
        <f>IF('N-Bedarf AL §13a'!D121="","",'N-Bedarf AL §13a'!D121)</f>
        <v/>
      </c>
      <c r="D121" s="32" t="str">
        <f>IF('N-Bedarf AL §13a'!C121="","",'N-Bedarf AL §13a'!C121)</f>
        <v/>
      </c>
      <c r="E121" s="32" t="str">
        <f>IF('N-Bedarf AL §13a'!AD121="",'N-Bedarf AL §13a'!AB121,'N-Bedarf AL §13a'!AD121)</f>
        <v/>
      </c>
      <c r="F121" s="32" t="str">
        <f>IF('P-Bedarf AL §13a'!V123="","",'P-Bedarf AL §13a'!V123)</f>
        <v/>
      </c>
      <c r="G121" s="32" t="str">
        <f>IF('P-Bedarf AL §13a'!Z123="","",'P-Bedarf AL §13a'!Z123)</f>
        <v/>
      </c>
      <c r="H121" s="345" t="str">
        <f t="shared" si="33"/>
        <v/>
      </c>
      <c r="I121" s="345" t="str">
        <f t="shared" si="34"/>
        <v/>
      </c>
      <c r="J121" s="345" t="str">
        <f t="shared" si="35"/>
        <v/>
      </c>
      <c r="K121" s="321">
        <f t="shared" si="36"/>
        <v>0</v>
      </c>
      <c r="L121" s="321">
        <f t="shared" si="61"/>
        <v>0</v>
      </c>
      <c r="M121" s="321">
        <f t="shared" si="62"/>
        <v>0</v>
      </c>
      <c r="N121" s="321" t="str">
        <f t="shared" si="63"/>
        <v/>
      </c>
      <c r="O121" s="321" t="str">
        <f t="shared" si="64"/>
        <v/>
      </c>
      <c r="P121" s="321" t="str">
        <f t="shared" si="65"/>
        <v/>
      </c>
      <c r="Q121" s="214" t="str">
        <f t="shared" si="37"/>
        <v/>
      </c>
      <c r="R121" s="141"/>
      <c r="S121" s="211"/>
      <c r="T121" s="346" t="str">
        <f t="shared" si="38"/>
        <v/>
      </c>
      <c r="U121" s="153" t="str">
        <f t="shared" si="39"/>
        <v/>
      </c>
      <c r="V121" s="153" t="str">
        <f t="shared" si="40"/>
        <v/>
      </c>
      <c r="W121" s="153" t="str">
        <f t="shared" si="41"/>
        <v/>
      </c>
      <c r="X121" s="153" t="str">
        <f t="shared" si="42"/>
        <v/>
      </c>
      <c r="Y121" s="141"/>
      <c r="Z121" s="211"/>
      <c r="AA121" s="361" t="str">
        <f t="shared" si="43"/>
        <v/>
      </c>
      <c r="AB121" s="153" t="str">
        <f t="shared" si="44"/>
        <v/>
      </c>
      <c r="AC121" s="153" t="str">
        <f t="shared" si="45"/>
        <v/>
      </c>
      <c r="AD121" s="153" t="str">
        <f t="shared" si="46"/>
        <v/>
      </c>
      <c r="AE121" s="153" t="str">
        <f t="shared" si="47"/>
        <v/>
      </c>
      <c r="AF121" s="213" t="str">
        <f t="shared" si="48"/>
        <v/>
      </c>
      <c r="AG121" s="141"/>
      <c r="AH121" s="211"/>
      <c r="AI121" s="346" t="str">
        <f t="shared" si="49"/>
        <v/>
      </c>
      <c r="AJ121" s="153" t="str">
        <f t="shared" si="50"/>
        <v/>
      </c>
      <c r="AK121" s="153" t="str">
        <f t="shared" si="51"/>
        <v/>
      </c>
      <c r="AL121" s="153" t="str">
        <f t="shared" si="52"/>
        <v/>
      </c>
      <c r="AM121" s="141"/>
      <c r="AN121" s="211"/>
      <c r="AO121" s="346" t="str">
        <f t="shared" si="53"/>
        <v/>
      </c>
      <c r="AP121" s="153" t="str">
        <f t="shared" si="54"/>
        <v/>
      </c>
      <c r="AQ121" s="153" t="str">
        <f t="shared" si="55"/>
        <v/>
      </c>
      <c r="AR121" s="153" t="str">
        <f t="shared" si="56"/>
        <v/>
      </c>
      <c r="AS121" s="141"/>
      <c r="AT121" s="211"/>
      <c r="AU121" s="346" t="str">
        <f t="shared" si="57"/>
        <v/>
      </c>
      <c r="AV121" s="153" t="str">
        <f t="shared" si="58"/>
        <v/>
      </c>
      <c r="AW121" s="153" t="str">
        <f t="shared" si="59"/>
        <v/>
      </c>
      <c r="AX121" s="153" t="str">
        <f t="shared" si="60"/>
        <v/>
      </c>
    </row>
    <row r="122" spans="1:50" ht="29.45" customHeight="1" x14ac:dyDescent="0.25">
      <c r="A122" s="354" t="str">
        <f>'N-Bedarf AL §13a'!A122</f>
        <v/>
      </c>
      <c r="B122" s="354" t="str">
        <f>IF('N-Bedarf AL §13a'!B122="","",'N-Bedarf AL §13a'!B122)</f>
        <v/>
      </c>
      <c r="C122" s="305" t="str">
        <f>IF('N-Bedarf AL §13a'!D122="","",'N-Bedarf AL §13a'!D122)</f>
        <v/>
      </c>
      <c r="D122" s="32" t="str">
        <f>IF('N-Bedarf AL §13a'!C122="","",'N-Bedarf AL §13a'!C122)</f>
        <v/>
      </c>
      <c r="E122" s="32" t="str">
        <f>IF('N-Bedarf AL §13a'!AD122="",'N-Bedarf AL §13a'!AB122,'N-Bedarf AL §13a'!AD122)</f>
        <v/>
      </c>
      <c r="F122" s="32" t="str">
        <f>IF('P-Bedarf AL §13a'!V124="","",'P-Bedarf AL §13a'!V124)</f>
        <v/>
      </c>
      <c r="G122" s="32" t="str">
        <f>IF('P-Bedarf AL §13a'!Z124="","",'P-Bedarf AL §13a'!Z124)</f>
        <v/>
      </c>
      <c r="H122" s="345" t="str">
        <f t="shared" si="33"/>
        <v/>
      </c>
      <c r="I122" s="345" t="str">
        <f t="shared" si="34"/>
        <v/>
      </c>
      <c r="J122" s="345" t="str">
        <f t="shared" si="35"/>
        <v/>
      </c>
      <c r="K122" s="321">
        <f t="shared" si="36"/>
        <v>0</v>
      </c>
      <c r="L122" s="321">
        <f t="shared" si="61"/>
        <v>0</v>
      </c>
      <c r="M122" s="321">
        <f t="shared" si="62"/>
        <v>0</v>
      </c>
      <c r="N122" s="321" t="str">
        <f t="shared" si="63"/>
        <v/>
      </c>
      <c r="O122" s="321" t="str">
        <f t="shared" si="64"/>
        <v/>
      </c>
      <c r="P122" s="321" t="str">
        <f t="shared" si="65"/>
        <v/>
      </c>
      <c r="Q122" s="214" t="str">
        <f t="shared" si="37"/>
        <v/>
      </c>
      <c r="R122" s="141"/>
      <c r="S122" s="211"/>
      <c r="T122" s="346" t="str">
        <f t="shared" si="38"/>
        <v/>
      </c>
      <c r="U122" s="153" t="str">
        <f t="shared" si="39"/>
        <v/>
      </c>
      <c r="V122" s="153" t="str">
        <f t="shared" si="40"/>
        <v/>
      </c>
      <c r="W122" s="153" t="str">
        <f t="shared" si="41"/>
        <v/>
      </c>
      <c r="X122" s="153" t="str">
        <f t="shared" si="42"/>
        <v/>
      </c>
      <c r="Y122" s="141"/>
      <c r="Z122" s="211"/>
      <c r="AA122" s="361" t="str">
        <f t="shared" si="43"/>
        <v/>
      </c>
      <c r="AB122" s="153" t="str">
        <f t="shared" si="44"/>
        <v/>
      </c>
      <c r="AC122" s="153" t="str">
        <f t="shared" si="45"/>
        <v/>
      </c>
      <c r="AD122" s="153" t="str">
        <f t="shared" si="46"/>
        <v/>
      </c>
      <c r="AE122" s="153" t="str">
        <f t="shared" si="47"/>
        <v/>
      </c>
      <c r="AF122" s="213" t="str">
        <f t="shared" si="48"/>
        <v/>
      </c>
      <c r="AG122" s="141"/>
      <c r="AH122" s="211"/>
      <c r="AI122" s="346" t="str">
        <f t="shared" si="49"/>
        <v/>
      </c>
      <c r="AJ122" s="153" t="str">
        <f t="shared" si="50"/>
        <v/>
      </c>
      <c r="AK122" s="153" t="str">
        <f t="shared" si="51"/>
        <v/>
      </c>
      <c r="AL122" s="153" t="str">
        <f t="shared" si="52"/>
        <v/>
      </c>
      <c r="AM122" s="141"/>
      <c r="AN122" s="211"/>
      <c r="AO122" s="346" t="str">
        <f t="shared" si="53"/>
        <v/>
      </c>
      <c r="AP122" s="153" t="str">
        <f t="shared" si="54"/>
        <v/>
      </c>
      <c r="AQ122" s="153" t="str">
        <f t="shared" si="55"/>
        <v/>
      </c>
      <c r="AR122" s="153" t="str">
        <f t="shared" si="56"/>
        <v/>
      </c>
      <c r="AS122" s="141"/>
      <c r="AT122" s="211"/>
      <c r="AU122" s="346" t="str">
        <f t="shared" si="57"/>
        <v/>
      </c>
      <c r="AV122" s="153" t="str">
        <f t="shared" si="58"/>
        <v/>
      </c>
      <c r="AW122" s="153" t="str">
        <f t="shared" si="59"/>
        <v/>
      </c>
      <c r="AX122" s="153" t="str">
        <f t="shared" si="60"/>
        <v/>
      </c>
    </row>
    <row r="123" spans="1:50" ht="29.45" customHeight="1" x14ac:dyDescent="0.25">
      <c r="A123" s="354" t="str">
        <f>'N-Bedarf AL §13a'!A123</f>
        <v/>
      </c>
      <c r="B123" s="354" t="str">
        <f>IF('N-Bedarf AL §13a'!B123="","",'N-Bedarf AL §13a'!B123)</f>
        <v/>
      </c>
      <c r="C123" s="305" t="str">
        <f>IF('N-Bedarf AL §13a'!D123="","",'N-Bedarf AL §13a'!D123)</f>
        <v/>
      </c>
      <c r="D123" s="32" t="str">
        <f>IF('N-Bedarf AL §13a'!C123="","",'N-Bedarf AL §13a'!C123)</f>
        <v/>
      </c>
      <c r="E123" s="32" t="str">
        <f>IF('N-Bedarf AL §13a'!AD123="",'N-Bedarf AL §13a'!AB123,'N-Bedarf AL §13a'!AD123)</f>
        <v/>
      </c>
      <c r="F123" s="32" t="str">
        <f>IF('P-Bedarf AL §13a'!V125="","",'P-Bedarf AL §13a'!V125)</f>
        <v/>
      </c>
      <c r="G123" s="32" t="str">
        <f>IF('P-Bedarf AL §13a'!Z125="","",'P-Bedarf AL §13a'!Z125)</f>
        <v/>
      </c>
      <c r="H123" s="345" t="str">
        <f t="shared" si="33"/>
        <v/>
      </c>
      <c r="I123" s="345" t="str">
        <f t="shared" si="34"/>
        <v/>
      </c>
      <c r="J123" s="345" t="str">
        <f t="shared" si="35"/>
        <v/>
      </c>
      <c r="K123" s="321">
        <f t="shared" si="36"/>
        <v>0</v>
      </c>
      <c r="L123" s="321">
        <f t="shared" si="61"/>
        <v>0</v>
      </c>
      <c r="M123" s="321">
        <f t="shared" si="62"/>
        <v>0</v>
      </c>
      <c r="N123" s="321" t="str">
        <f t="shared" si="63"/>
        <v/>
      </c>
      <c r="O123" s="321" t="str">
        <f t="shared" si="64"/>
        <v/>
      </c>
      <c r="P123" s="321" t="str">
        <f t="shared" si="65"/>
        <v/>
      </c>
      <c r="Q123" s="214" t="str">
        <f t="shared" si="37"/>
        <v/>
      </c>
      <c r="R123" s="141"/>
      <c r="S123" s="211"/>
      <c r="T123" s="346" t="str">
        <f t="shared" si="38"/>
        <v/>
      </c>
      <c r="U123" s="153" t="str">
        <f t="shared" si="39"/>
        <v/>
      </c>
      <c r="V123" s="153" t="str">
        <f t="shared" si="40"/>
        <v/>
      </c>
      <c r="W123" s="153" t="str">
        <f t="shared" si="41"/>
        <v/>
      </c>
      <c r="X123" s="153" t="str">
        <f t="shared" si="42"/>
        <v/>
      </c>
      <c r="Y123" s="141"/>
      <c r="Z123" s="211"/>
      <c r="AA123" s="361" t="str">
        <f t="shared" si="43"/>
        <v/>
      </c>
      <c r="AB123" s="153" t="str">
        <f t="shared" si="44"/>
        <v/>
      </c>
      <c r="AC123" s="153" t="str">
        <f t="shared" si="45"/>
        <v/>
      </c>
      <c r="AD123" s="153" t="str">
        <f t="shared" si="46"/>
        <v/>
      </c>
      <c r="AE123" s="153" t="str">
        <f t="shared" si="47"/>
        <v/>
      </c>
      <c r="AF123" s="213" t="str">
        <f t="shared" si="48"/>
        <v/>
      </c>
      <c r="AG123" s="141"/>
      <c r="AH123" s="211"/>
      <c r="AI123" s="346" t="str">
        <f t="shared" si="49"/>
        <v/>
      </c>
      <c r="AJ123" s="153" t="str">
        <f t="shared" si="50"/>
        <v/>
      </c>
      <c r="AK123" s="153" t="str">
        <f t="shared" si="51"/>
        <v/>
      </c>
      <c r="AL123" s="153" t="str">
        <f t="shared" si="52"/>
        <v/>
      </c>
      <c r="AM123" s="141"/>
      <c r="AN123" s="211"/>
      <c r="AO123" s="346" t="str">
        <f t="shared" si="53"/>
        <v/>
      </c>
      <c r="AP123" s="153" t="str">
        <f t="shared" si="54"/>
        <v/>
      </c>
      <c r="AQ123" s="153" t="str">
        <f t="shared" si="55"/>
        <v/>
      </c>
      <c r="AR123" s="153" t="str">
        <f t="shared" si="56"/>
        <v/>
      </c>
      <c r="AS123" s="141"/>
      <c r="AT123" s="211"/>
      <c r="AU123" s="346" t="str">
        <f t="shared" si="57"/>
        <v/>
      </c>
      <c r="AV123" s="153" t="str">
        <f t="shared" si="58"/>
        <v/>
      </c>
      <c r="AW123" s="153" t="str">
        <f t="shared" si="59"/>
        <v/>
      </c>
      <c r="AX123" s="153" t="str">
        <f t="shared" si="60"/>
        <v/>
      </c>
    </row>
    <row r="124" spans="1:50" ht="29.45" customHeight="1" x14ac:dyDescent="0.25">
      <c r="A124" s="354" t="str">
        <f>'N-Bedarf AL §13a'!A124</f>
        <v/>
      </c>
      <c r="B124" s="354" t="str">
        <f>IF('N-Bedarf AL §13a'!B124="","",'N-Bedarf AL §13a'!B124)</f>
        <v/>
      </c>
      <c r="C124" s="305" t="str">
        <f>IF('N-Bedarf AL §13a'!D124="","",'N-Bedarf AL §13a'!D124)</f>
        <v/>
      </c>
      <c r="D124" s="32" t="str">
        <f>IF('N-Bedarf AL §13a'!C124="","",'N-Bedarf AL §13a'!C124)</f>
        <v/>
      </c>
      <c r="E124" s="32" t="str">
        <f>IF('N-Bedarf AL §13a'!AD124="",'N-Bedarf AL §13a'!AB124,'N-Bedarf AL §13a'!AD124)</f>
        <v/>
      </c>
      <c r="F124" s="32" t="str">
        <f>IF('P-Bedarf AL §13a'!V126="","",'P-Bedarf AL §13a'!V126)</f>
        <v/>
      </c>
      <c r="G124" s="32" t="str">
        <f>IF('P-Bedarf AL §13a'!Z126="","",'P-Bedarf AL §13a'!Z126)</f>
        <v/>
      </c>
      <c r="H124" s="345" t="str">
        <f t="shared" si="33"/>
        <v/>
      </c>
      <c r="I124" s="345" t="str">
        <f t="shared" si="34"/>
        <v/>
      </c>
      <c r="J124" s="345" t="str">
        <f t="shared" si="35"/>
        <v/>
      </c>
      <c r="K124" s="321">
        <f t="shared" si="36"/>
        <v>0</v>
      </c>
      <c r="L124" s="321">
        <f t="shared" si="61"/>
        <v>0</v>
      </c>
      <c r="M124" s="321">
        <f t="shared" si="62"/>
        <v>0</v>
      </c>
      <c r="N124" s="321" t="str">
        <f t="shared" si="63"/>
        <v/>
      </c>
      <c r="O124" s="321" t="str">
        <f t="shared" si="64"/>
        <v/>
      </c>
      <c r="P124" s="321" t="str">
        <f t="shared" si="65"/>
        <v/>
      </c>
      <c r="Q124" s="214" t="str">
        <f t="shared" si="37"/>
        <v/>
      </c>
      <c r="R124" s="141"/>
      <c r="S124" s="211"/>
      <c r="T124" s="346" t="str">
        <f t="shared" si="38"/>
        <v/>
      </c>
      <c r="U124" s="153" t="str">
        <f t="shared" si="39"/>
        <v/>
      </c>
      <c r="V124" s="153" t="str">
        <f t="shared" si="40"/>
        <v/>
      </c>
      <c r="W124" s="153" t="str">
        <f t="shared" si="41"/>
        <v/>
      </c>
      <c r="X124" s="153" t="str">
        <f t="shared" si="42"/>
        <v/>
      </c>
      <c r="Y124" s="141"/>
      <c r="Z124" s="211"/>
      <c r="AA124" s="361" t="str">
        <f t="shared" si="43"/>
        <v/>
      </c>
      <c r="AB124" s="153" t="str">
        <f t="shared" si="44"/>
        <v/>
      </c>
      <c r="AC124" s="153" t="str">
        <f t="shared" si="45"/>
        <v/>
      </c>
      <c r="AD124" s="153" t="str">
        <f t="shared" si="46"/>
        <v/>
      </c>
      <c r="AE124" s="153" t="str">
        <f t="shared" si="47"/>
        <v/>
      </c>
      <c r="AF124" s="213" t="str">
        <f t="shared" si="48"/>
        <v/>
      </c>
      <c r="AG124" s="141"/>
      <c r="AH124" s="211"/>
      <c r="AI124" s="346" t="str">
        <f t="shared" si="49"/>
        <v/>
      </c>
      <c r="AJ124" s="153" t="str">
        <f t="shared" si="50"/>
        <v/>
      </c>
      <c r="AK124" s="153" t="str">
        <f t="shared" si="51"/>
        <v/>
      </c>
      <c r="AL124" s="153" t="str">
        <f t="shared" si="52"/>
        <v/>
      </c>
      <c r="AM124" s="141"/>
      <c r="AN124" s="211"/>
      <c r="AO124" s="346" t="str">
        <f t="shared" si="53"/>
        <v/>
      </c>
      <c r="AP124" s="153" t="str">
        <f t="shared" si="54"/>
        <v/>
      </c>
      <c r="AQ124" s="153" t="str">
        <f t="shared" si="55"/>
        <v/>
      </c>
      <c r="AR124" s="153" t="str">
        <f t="shared" si="56"/>
        <v/>
      </c>
      <c r="AS124" s="141"/>
      <c r="AT124" s="211"/>
      <c r="AU124" s="346" t="str">
        <f t="shared" si="57"/>
        <v/>
      </c>
      <c r="AV124" s="153" t="str">
        <f t="shared" si="58"/>
        <v/>
      </c>
      <c r="AW124" s="153" t="str">
        <f t="shared" si="59"/>
        <v/>
      </c>
      <c r="AX124" s="153" t="str">
        <f t="shared" si="60"/>
        <v/>
      </c>
    </row>
    <row r="125" spans="1:50" ht="29.45" customHeight="1" x14ac:dyDescent="0.25">
      <c r="A125" s="354" t="str">
        <f>'N-Bedarf AL §13a'!A125</f>
        <v/>
      </c>
      <c r="B125" s="354" t="str">
        <f>IF('N-Bedarf AL §13a'!B125="","",'N-Bedarf AL §13a'!B125)</f>
        <v/>
      </c>
      <c r="C125" s="305" t="str">
        <f>IF('N-Bedarf AL §13a'!D125="","",'N-Bedarf AL §13a'!D125)</f>
        <v/>
      </c>
      <c r="D125" s="32" t="str">
        <f>IF('N-Bedarf AL §13a'!C125="","",'N-Bedarf AL §13a'!C125)</f>
        <v/>
      </c>
      <c r="E125" s="32" t="str">
        <f>IF('N-Bedarf AL §13a'!AD125="",'N-Bedarf AL §13a'!AB125,'N-Bedarf AL §13a'!AD125)</f>
        <v/>
      </c>
      <c r="F125" s="32" t="str">
        <f>IF('P-Bedarf AL §13a'!V127="","",'P-Bedarf AL §13a'!V127)</f>
        <v/>
      </c>
      <c r="G125" s="32" t="str">
        <f>IF('P-Bedarf AL §13a'!Z127="","",'P-Bedarf AL §13a'!Z127)</f>
        <v/>
      </c>
      <c r="H125" s="345" t="str">
        <f t="shared" si="33"/>
        <v/>
      </c>
      <c r="I125" s="345" t="str">
        <f t="shared" si="34"/>
        <v/>
      </c>
      <c r="J125" s="345" t="str">
        <f t="shared" si="35"/>
        <v/>
      </c>
      <c r="K125" s="321">
        <f t="shared" si="36"/>
        <v>0</v>
      </c>
      <c r="L125" s="321">
        <f t="shared" si="61"/>
        <v>0</v>
      </c>
      <c r="M125" s="321">
        <f t="shared" si="62"/>
        <v>0</v>
      </c>
      <c r="N125" s="321" t="str">
        <f t="shared" si="63"/>
        <v/>
      </c>
      <c r="O125" s="321" t="str">
        <f t="shared" si="64"/>
        <v/>
      </c>
      <c r="P125" s="321" t="str">
        <f t="shared" si="65"/>
        <v/>
      </c>
      <c r="Q125" s="214" t="str">
        <f t="shared" si="37"/>
        <v/>
      </c>
      <c r="R125" s="141"/>
      <c r="S125" s="211"/>
      <c r="T125" s="346" t="str">
        <f t="shared" si="38"/>
        <v/>
      </c>
      <c r="U125" s="153" t="str">
        <f t="shared" si="39"/>
        <v/>
      </c>
      <c r="V125" s="153" t="str">
        <f t="shared" si="40"/>
        <v/>
      </c>
      <c r="W125" s="153" t="str">
        <f t="shared" si="41"/>
        <v/>
      </c>
      <c r="X125" s="153" t="str">
        <f t="shared" si="42"/>
        <v/>
      </c>
      <c r="Y125" s="141"/>
      <c r="Z125" s="211"/>
      <c r="AA125" s="361" t="str">
        <f t="shared" si="43"/>
        <v/>
      </c>
      <c r="AB125" s="153" t="str">
        <f t="shared" si="44"/>
        <v/>
      </c>
      <c r="AC125" s="153" t="str">
        <f t="shared" si="45"/>
        <v/>
      </c>
      <c r="AD125" s="153" t="str">
        <f t="shared" si="46"/>
        <v/>
      </c>
      <c r="AE125" s="153" t="str">
        <f t="shared" si="47"/>
        <v/>
      </c>
      <c r="AF125" s="213" t="str">
        <f t="shared" si="48"/>
        <v/>
      </c>
      <c r="AG125" s="141"/>
      <c r="AH125" s="211"/>
      <c r="AI125" s="346" t="str">
        <f t="shared" si="49"/>
        <v/>
      </c>
      <c r="AJ125" s="153" t="str">
        <f t="shared" si="50"/>
        <v/>
      </c>
      <c r="AK125" s="153" t="str">
        <f t="shared" si="51"/>
        <v/>
      </c>
      <c r="AL125" s="153" t="str">
        <f t="shared" si="52"/>
        <v/>
      </c>
      <c r="AM125" s="141"/>
      <c r="AN125" s="211"/>
      <c r="AO125" s="346" t="str">
        <f t="shared" si="53"/>
        <v/>
      </c>
      <c r="AP125" s="153" t="str">
        <f t="shared" si="54"/>
        <v/>
      </c>
      <c r="AQ125" s="153" t="str">
        <f t="shared" si="55"/>
        <v/>
      </c>
      <c r="AR125" s="153" t="str">
        <f t="shared" si="56"/>
        <v/>
      </c>
      <c r="AS125" s="141"/>
      <c r="AT125" s="211"/>
      <c r="AU125" s="346" t="str">
        <f t="shared" si="57"/>
        <v/>
      </c>
      <c r="AV125" s="153" t="str">
        <f t="shared" si="58"/>
        <v/>
      </c>
      <c r="AW125" s="153" t="str">
        <f t="shared" si="59"/>
        <v/>
      </c>
      <c r="AX125" s="153" t="str">
        <f t="shared" si="60"/>
        <v/>
      </c>
    </row>
    <row r="126" spans="1:50" ht="29.45" customHeight="1" x14ac:dyDescent="0.25">
      <c r="A126" s="354" t="str">
        <f>'N-Bedarf AL §13a'!A126</f>
        <v/>
      </c>
      <c r="B126" s="354" t="str">
        <f>IF('N-Bedarf AL §13a'!B126="","",'N-Bedarf AL §13a'!B126)</f>
        <v/>
      </c>
      <c r="C126" s="305" t="str">
        <f>IF('N-Bedarf AL §13a'!D126="","",'N-Bedarf AL §13a'!D126)</f>
        <v/>
      </c>
      <c r="D126" s="32" t="str">
        <f>IF('N-Bedarf AL §13a'!C126="","",'N-Bedarf AL §13a'!C126)</f>
        <v/>
      </c>
      <c r="E126" s="32" t="str">
        <f>IF('N-Bedarf AL §13a'!AD126="",'N-Bedarf AL §13a'!AB126,'N-Bedarf AL §13a'!AD126)</f>
        <v/>
      </c>
      <c r="F126" s="32" t="str">
        <f>IF('P-Bedarf AL §13a'!V128="","",'P-Bedarf AL §13a'!V128)</f>
        <v/>
      </c>
      <c r="G126" s="32" t="str">
        <f>IF('P-Bedarf AL §13a'!Z128="","",'P-Bedarf AL §13a'!Z128)</f>
        <v/>
      </c>
      <c r="H126" s="345" t="str">
        <f t="shared" si="33"/>
        <v/>
      </c>
      <c r="I126" s="345" t="str">
        <f t="shared" si="34"/>
        <v/>
      </c>
      <c r="J126" s="345" t="str">
        <f t="shared" si="35"/>
        <v/>
      </c>
      <c r="K126" s="321">
        <f t="shared" si="36"/>
        <v>0</v>
      </c>
      <c r="L126" s="321">
        <f t="shared" si="61"/>
        <v>0</v>
      </c>
      <c r="M126" s="321">
        <f t="shared" si="62"/>
        <v>0</v>
      </c>
      <c r="N126" s="321" t="str">
        <f t="shared" si="63"/>
        <v/>
      </c>
      <c r="O126" s="321" t="str">
        <f t="shared" si="64"/>
        <v/>
      </c>
      <c r="P126" s="321" t="str">
        <f t="shared" si="65"/>
        <v/>
      </c>
      <c r="Q126" s="214" t="str">
        <f t="shared" si="37"/>
        <v/>
      </c>
      <c r="R126" s="141"/>
      <c r="S126" s="211"/>
      <c r="T126" s="346" t="str">
        <f t="shared" si="38"/>
        <v/>
      </c>
      <c r="U126" s="153" t="str">
        <f t="shared" si="39"/>
        <v/>
      </c>
      <c r="V126" s="153" t="str">
        <f t="shared" si="40"/>
        <v/>
      </c>
      <c r="W126" s="153" t="str">
        <f t="shared" si="41"/>
        <v/>
      </c>
      <c r="X126" s="153" t="str">
        <f t="shared" si="42"/>
        <v/>
      </c>
      <c r="Y126" s="141"/>
      <c r="Z126" s="211"/>
      <c r="AA126" s="361" t="str">
        <f t="shared" si="43"/>
        <v/>
      </c>
      <c r="AB126" s="153" t="str">
        <f t="shared" si="44"/>
        <v/>
      </c>
      <c r="AC126" s="153" t="str">
        <f t="shared" si="45"/>
        <v/>
      </c>
      <c r="AD126" s="153" t="str">
        <f t="shared" si="46"/>
        <v/>
      </c>
      <c r="AE126" s="153" t="str">
        <f t="shared" si="47"/>
        <v/>
      </c>
      <c r="AF126" s="213" t="str">
        <f t="shared" si="48"/>
        <v/>
      </c>
      <c r="AG126" s="141"/>
      <c r="AH126" s="211"/>
      <c r="AI126" s="346" t="str">
        <f t="shared" si="49"/>
        <v/>
      </c>
      <c r="AJ126" s="153" t="str">
        <f t="shared" si="50"/>
        <v/>
      </c>
      <c r="AK126" s="153" t="str">
        <f t="shared" si="51"/>
        <v/>
      </c>
      <c r="AL126" s="153" t="str">
        <f t="shared" si="52"/>
        <v/>
      </c>
      <c r="AM126" s="141"/>
      <c r="AN126" s="211"/>
      <c r="AO126" s="346" t="str">
        <f t="shared" si="53"/>
        <v/>
      </c>
      <c r="AP126" s="153" t="str">
        <f t="shared" si="54"/>
        <v/>
      </c>
      <c r="AQ126" s="153" t="str">
        <f t="shared" si="55"/>
        <v/>
      </c>
      <c r="AR126" s="153" t="str">
        <f t="shared" si="56"/>
        <v/>
      </c>
      <c r="AS126" s="141"/>
      <c r="AT126" s="211"/>
      <c r="AU126" s="346" t="str">
        <f t="shared" si="57"/>
        <v/>
      </c>
      <c r="AV126" s="153" t="str">
        <f t="shared" si="58"/>
        <v/>
      </c>
      <c r="AW126" s="153" t="str">
        <f t="shared" si="59"/>
        <v/>
      </c>
      <c r="AX126" s="153" t="str">
        <f t="shared" si="60"/>
        <v/>
      </c>
    </row>
    <row r="127" spans="1:50" ht="29.45" customHeight="1" x14ac:dyDescent="0.25">
      <c r="A127" s="354" t="str">
        <f>'N-Bedarf AL §13a'!A127</f>
        <v/>
      </c>
      <c r="B127" s="354" t="str">
        <f>IF('N-Bedarf AL §13a'!B127="","",'N-Bedarf AL §13a'!B127)</f>
        <v/>
      </c>
      <c r="C127" s="305" t="str">
        <f>IF('N-Bedarf AL §13a'!D127="","",'N-Bedarf AL §13a'!D127)</f>
        <v/>
      </c>
      <c r="D127" s="32" t="str">
        <f>IF('N-Bedarf AL §13a'!C127="","",'N-Bedarf AL §13a'!C127)</f>
        <v/>
      </c>
      <c r="E127" s="32" t="str">
        <f>IF('N-Bedarf AL §13a'!AD127="",'N-Bedarf AL §13a'!AB127,'N-Bedarf AL §13a'!AD127)</f>
        <v/>
      </c>
      <c r="F127" s="32" t="str">
        <f>IF('P-Bedarf AL §13a'!V129="","",'P-Bedarf AL §13a'!V129)</f>
        <v/>
      </c>
      <c r="G127" s="32" t="str">
        <f>IF('P-Bedarf AL §13a'!Z129="","",'P-Bedarf AL §13a'!Z129)</f>
        <v/>
      </c>
      <c r="H127" s="345" t="str">
        <f t="shared" si="33"/>
        <v/>
      </c>
      <c r="I127" s="345" t="str">
        <f t="shared" si="34"/>
        <v/>
      </c>
      <c r="J127" s="345" t="str">
        <f t="shared" si="35"/>
        <v/>
      </c>
      <c r="K127" s="321">
        <f t="shared" si="36"/>
        <v>0</v>
      </c>
      <c r="L127" s="321">
        <f t="shared" si="61"/>
        <v>0</v>
      </c>
      <c r="M127" s="321">
        <f t="shared" si="62"/>
        <v>0</v>
      </c>
      <c r="N127" s="321" t="str">
        <f t="shared" si="63"/>
        <v/>
      </c>
      <c r="O127" s="321" t="str">
        <f t="shared" si="64"/>
        <v/>
      </c>
      <c r="P127" s="321" t="str">
        <f t="shared" si="65"/>
        <v/>
      </c>
      <c r="Q127" s="214" t="str">
        <f t="shared" si="37"/>
        <v/>
      </c>
      <c r="R127" s="141"/>
      <c r="S127" s="211"/>
      <c r="T127" s="346" t="str">
        <f t="shared" si="38"/>
        <v/>
      </c>
      <c r="U127" s="153" t="str">
        <f t="shared" si="39"/>
        <v/>
      </c>
      <c r="V127" s="153" t="str">
        <f t="shared" si="40"/>
        <v/>
      </c>
      <c r="W127" s="153" t="str">
        <f t="shared" si="41"/>
        <v/>
      </c>
      <c r="X127" s="153" t="str">
        <f t="shared" si="42"/>
        <v/>
      </c>
      <c r="Y127" s="141"/>
      <c r="Z127" s="211"/>
      <c r="AA127" s="361" t="str">
        <f t="shared" si="43"/>
        <v/>
      </c>
      <c r="AB127" s="153" t="str">
        <f t="shared" si="44"/>
        <v/>
      </c>
      <c r="AC127" s="153" t="str">
        <f t="shared" si="45"/>
        <v/>
      </c>
      <c r="AD127" s="153" t="str">
        <f t="shared" si="46"/>
        <v/>
      </c>
      <c r="AE127" s="153" t="str">
        <f t="shared" si="47"/>
        <v/>
      </c>
      <c r="AF127" s="213" t="str">
        <f t="shared" si="48"/>
        <v/>
      </c>
      <c r="AG127" s="141"/>
      <c r="AH127" s="211"/>
      <c r="AI127" s="346" t="str">
        <f t="shared" si="49"/>
        <v/>
      </c>
      <c r="AJ127" s="153" t="str">
        <f t="shared" si="50"/>
        <v/>
      </c>
      <c r="AK127" s="153" t="str">
        <f t="shared" si="51"/>
        <v/>
      </c>
      <c r="AL127" s="153" t="str">
        <f t="shared" si="52"/>
        <v/>
      </c>
      <c r="AM127" s="141"/>
      <c r="AN127" s="211"/>
      <c r="AO127" s="346" t="str">
        <f t="shared" si="53"/>
        <v/>
      </c>
      <c r="AP127" s="153" t="str">
        <f t="shared" si="54"/>
        <v/>
      </c>
      <c r="AQ127" s="153" t="str">
        <f t="shared" si="55"/>
        <v/>
      </c>
      <c r="AR127" s="153" t="str">
        <f t="shared" si="56"/>
        <v/>
      </c>
      <c r="AS127" s="141"/>
      <c r="AT127" s="211"/>
      <c r="AU127" s="346" t="str">
        <f t="shared" si="57"/>
        <v/>
      </c>
      <c r="AV127" s="153" t="str">
        <f t="shared" si="58"/>
        <v/>
      </c>
      <c r="AW127" s="153" t="str">
        <f t="shared" si="59"/>
        <v/>
      </c>
      <c r="AX127" s="153" t="str">
        <f t="shared" si="60"/>
        <v/>
      </c>
    </row>
    <row r="128" spans="1:50" ht="29.45" customHeight="1" x14ac:dyDescent="0.25">
      <c r="A128" s="354" t="str">
        <f>'N-Bedarf AL §13a'!A128</f>
        <v/>
      </c>
      <c r="B128" s="354" t="str">
        <f>IF('N-Bedarf AL §13a'!B128="","",'N-Bedarf AL §13a'!B128)</f>
        <v/>
      </c>
      <c r="C128" s="305" t="str">
        <f>IF('N-Bedarf AL §13a'!D128="","",'N-Bedarf AL §13a'!D128)</f>
        <v/>
      </c>
      <c r="D128" s="32" t="str">
        <f>IF('N-Bedarf AL §13a'!C128="","",'N-Bedarf AL §13a'!C128)</f>
        <v/>
      </c>
      <c r="E128" s="32" t="str">
        <f>IF('N-Bedarf AL §13a'!AD128="",'N-Bedarf AL §13a'!AB128,'N-Bedarf AL §13a'!AD128)</f>
        <v/>
      </c>
      <c r="F128" s="32" t="str">
        <f>IF('P-Bedarf AL §13a'!V130="","",'P-Bedarf AL §13a'!V130)</f>
        <v/>
      </c>
      <c r="G128" s="32" t="str">
        <f>IF('P-Bedarf AL §13a'!Z130="","",'P-Bedarf AL §13a'!Z130)</f>
        <v/>
      </c>
      <c r="H128" s="345" t="str">
        <f t="shared" si="33"/>
        <v/>
      </c>
      <c r="I128" s="345" t="str">
        <f t="shared" si="34"/>
        <v/>
      </c>
      <c r="J128" s="345" t="str">
        <f t="shared" si="35"/>
        <v/>
      </c>
      <c r="K128" s="321">
        <f t="shared" si="36"/>
        <v>0</v>
      </c>
      <c r="L128" s="321">
        <f t="shared" si="61"/>
        <v>0</v>
      </c>
      <c r="M128" s="321">
        <f t="shared" si="62"/>
        <v>0</v>
      </c>
      <c r="N128" s="321" t="str">
        <f t="shared" si="63"/>
        <v/>
      </c>
      <c r="O128" s="321" t="str">
        <f t="shared" si="64"/>
        <v/>
      </c>
      <c r="P128" s="321" t="str">
        <f t="shared" si="65"/>
        <v/>
      </c>
      <c r="Q128" s="214" t="str">
        <f t="shared" si="37"/>
        <v/>
      </c>
      <c r="R128" s="141"/>
      <c r="S128" s="211"/>
      <c r="T128" s="346" t="str">
        <f t="shared" si="38"/>
        <v/>
      </c>
      <c r="U128" s="153" t="str">
        <f t="shared" si="39"/>
        <v/>
      </c>
      <c r="V128" s="153" t="str">
        <f t="shared" si="40"/>
        <v/>
      </c>
      <c r="W128" s="153" t="str">
        <f t="shared" si="41"/>
        <v/>
      </c>
      <c r="X128" s="153" t="str">
        <f t="shared" si="42"/>
        <v/>
      </c>
      <c r="Y128" s="141"/>
      <c r="Z128" s="211"/>
      <c r="AA128" s="361" t="str">
        <f t="shared" si="43"/>
        <v/>
      </c>
      <c r="AB128" s="153" t="str">
        <f t="shared" si="44"/>
        <v/>
      </c>
      <c r="AC128" s="153" t="str">
        <f t="shared" si="45"/>
        <v/>
      </c>
      <c r="AD128" s="153" t="str">
        <f t="shared" si="46"/>
        <v/>
      </c>
      <c r="AE128" s="153" t="str">
        <f t="shared" si="47"/>
        <v/>
      </c>
      <c r="AF128" s="213" t="str">
        <f t="shared" si="48"/>
        <v/>
      </c>
      <c r="AG128" s="141"/>
      <c r="AH128" s="211"/>
      <c r="AI128" s="346" t="str">
        <f t="shared" si="49"/>
        <v/>
      </c>
      <c r="AJ128" s="153" t="str">
        <f t="shared" si="50"/>
        <v/>
      </c>
      <c r="AK128" s="153" t="str">
        <f t="shared" si="51"/>
        <v/>
      </c>
      <c r="AL128" s="153" t="str">
        <f t="shared" si="52"/>
        <v/>
      </c>
      <c r="AM128" s="141"/>
      <c r="AN128" s="211"/>
      <c r="AO128" s="346" t="str">
        <f t="shared" si="53"/>
        <v/>
      </c>
      <c r="AP128" s="153" t="str">
        <f t="shared" si="54"/>
        <v/>
      </c>
      <c r="AQ128" s="153" t="str">
        <f t="shared" si="55"/>
        <v/>
      </c>
      <c r="AR128" s="153" t="str">
        <f t="shared" si="56"/>
        <v/>
      </c>
      <c r="AS128" s="141"/>
      <c r="AT128" s="211"/>
      <c r="AU128" s="346" t="str">
        <f t="shared" si="57"/>
        <v/>
      </c>
      <c r="AV128" s="153" t="str">
        <f t="shared" si="58"/>
        <v/>
      </c>
      <c r="AW128" s="153" t="str">
        <f t="shared" si="59"/>
        <v/>
      </c>
      <c r="AX128" s="153" t="str">
        <f t="shared" si="60"/>
        <v/>
      </c>
    </row>
    <row r="129" spans="1:50" ht="29.45" customHeight="1" x14ac:dyDescent="0.25">
      <c r="A129" s="354" t="str">
        <f>'N-Bedarf AL §13a'!A129</f>
        <v/>
      </c>
      <c r="B129" s="354" t="str">
        <f>IF('N-Bedarf AL §13a'!B129="","",'N-Bedarf AL §13a'!B129)</f>
        <v/>
      </c>
      <c r="C129" s="305" t="str">
        <f>IF('N-Bedarf AL §13a'!D129="","",'N-Bedarf AL §13a'!D129)</f>
        <v/>
      </c>
      <c r="D129" s="32" t="str">
        <f>IF('N-Bedarf AL §13a'!C129="","",'N-Bedarf AL §13a'!C129)</f>
        <v/>
      </c>
      <c r="E129" s="32" t="str">
        <f>IF('N-Bedarf AL §13a'!AD129="",'N-Bedarf AL §13a'!AB129,'N-Bedarf AL §13a'!AD129)</f>
        <v/>
      </c>
      <c r="F129" s="32" t="str">
        <f>IF('P-Bedarf AL §13a'!V131="","",'P-Bedarf AL §13a'!V131)</f>
        <v/>
      </c>
      <c r="G129" s="32" t="str">
        <f>IF('P-Bedarf AL §13a'!Z131="","",'P-Bedarf AL §13a'!Z131)</f>
        <v/>
      </c>
      <c r="H129" s="345" t="str">
        <f t="shared" si="33"/>
        <v/>
      </c>
      <c r="I129" s="345" t="str">
        <f t="shared" si="34"/>
        <v/>
      </c>
      <c r="J129" s="345" t="str">
        <f t="shared" si="35"/>
        <v/>
      </c>
      <c r="K129" s="321">
        <f t="shared" si="36"/>
        <v>0</v>
      </c>
      <c r="L129" s="321">
        <f t="shared" si="61"/>
        <v>0</v>
      </c>
      <c r="M129" s="321">
        <f t="shared" si="62"/>
        <v>0</v>
      </c>
      <c r="N129" s="321" t="str">
        <f t="shared" si="63"/>
        <v/>
      </c>
      <c r="O129" s="321" t="str">
        <f t="shared" si="64"/>
        <v/>
      </c>
      <c r="P129" s="321" t="str">
        <f t="shared" si="65"/>
        <v/>
      </c>
      <c r="Q129" s="214" t="str">
        <f t="shared" si="37"/>
        <v/>
      </c>
      <c r="R129" s="141"/>
      <c r="S129" s="211"/>
      <c r="T129" s="346" t="str">
        <f t="shared" si="38"/>
        <v/>
      </c>
      <c r="U129" s="153" t="str">
        <f t="shared" si="39"/>
        <v/>
      </c>
      <c r="V129" s="153" t="str">
        <f t="shared" si="40"/>
        <v/>
      </c>
      <c r="W129" s="153" t="str">
        <f t="shared" si="41"/>
        <v/>
      </c>
      <c r="X129" s="153" t="str">
        <f t="shared" si="42"/>
        <v/>
      </c>
      <c r="Y129" s="141"/>
      <c r="Z129" s="211"/>
      <c r="AA129" s="361" t="str">
        <f t="shared" si="43"/>
        <v/>
      </c>
      <c r="AB129" s="153" t="str">
        <f t="shared" si="44"/>
        <v/>
      </c>
      <c r="AC129" s="153" t="str">
        <f t="shared" si="45"/>
        <v/>
      </c>
      <c r="AD129" s="153" t="str">
        <f t="shared" si="46"/>
        <v/>
      </c>
      <c r="AE129" s="153" t="str">
        <f t="shared" si="47"/>
        <v/>
      </c>
      <c r="AF129" s="213" t="str">
        <f t="shared" si="48"/>
        <v/>
      </c>
      <c r="AG129" s="141"/>
      <c r="AH129" s="211"/>
      <c r="AI129" s="346" t="str">
        <f t="shared" si="49"/>
        <v/>
      </c>
      <c r="AJ129" s="153" t="str">
        <f t="shared" si="50"/>
        <v/>
      </c>
      <c r="AK129" s="153" t="str">
        <f t="shared" si="51"/>
        <v/>
      </c>
      <c r="AL129" s="153" t="str">
        <f t="shared" si="52"/>
        <v/>
      </c>
      <c r="AM129" s="141"/>
      <c r="AN129" s="211"/>
      <c r="AO129" s="346" t="str">
        <f t="shared" si="53"/>
        <v/>
      </c>
      <c r="AP129" s="153" t="str">
        <f t="shared" si="54"/>
        <v/>
      </c>
      <c r="AQ129" s="153" t="str">
        <f t="shared" si="55"/>
        <v/>
      </c>
      <c r="AR129" s="153" t="str">
        <f t="shared" si="56"/>
        <v/>
      </c>
      <c r="AS129" s="141"/>
      <c r="AT129" s="211"/>
      <c r="AU129" s="346" t="str">
        <f t="shared" si="57"/>
        <v/>
      </c>
      <c r="AV129" s="153" t="str">
        <f t="shared" si="58"/>
        <v/>
      </c>
      <c r="AW129" s="153" t="str">
        <f t="shared" si="59"/>
        <v/>
      </c>
      <c r="AX129" s="153" t="str">
        <f t="shared" si="60"/>
        <v/>
      </c>
    </row>
    <row r="130" spans="1:50" ht="29.45" customHeight="1" x14ac:dyDescent="0.25">
      <c r="A130" s="354" t="str">
        <f>'N-Bedarf AL §13a'!A130</f>
        <v/>
      </c>
      <c r="B130" s="354" t="str">
        <f>IF('N-Bedarf AL §13a'!B130="","",'N-Bedarf AL §13a'!B130)</f>
        <v/>
      </c>
      <c r="C130" s="305" t="str">
        <f>IF('N-Bedarf AL §13a'!D130="","",'N-Bedarf AL §13a'!D130)</f>
        <v/>
      </c>
      <c r="D130" s="32" t="str">
        <f>IF('N-Bedarf AL §13a'!C130="","",'N-Bedarf AL §13a'!C130)</f>
        <v/>
      </c>
      <c r="E130" s="32" t="str">
        <f>IF('N-Bedarf AL §13a'!AD130="",'N-Bedarf AL §13a'!AB130,'N-Bedarf AL §13a'!AD130)</f>
        <v/>
      </c>
      <c r="F130" s="32" t="str">
        <f>IF('P-Bedarf AL §13a'!V132="","",'P-Bedarf AL §13a'!V132)</f>
        <v/>
      </c>
      <c r="G130" s="32" t="str">
        <f>IF('P-Bedarf AL §13a'!Z132="","",'P-Bedarf AL §13a'!Z132)</f>
        <v/>
      </c>
      <c r="H130" s="345" t="str">
        <f t="shared" si="33"/>
        <v/>
      </c>
      <c r="I130" s="345" t="str">
        <f t="shared" si="34"/>
        <v/>
      </c>
      <c r="J130" s="345" t="str">
        <f t="shared" si="35"/>
        <v/>
      </c>
      <c r="K130" s="321">
        <f t="shared" si="36"/>
        <v>0</v>
      </c>
      <c r="L130" s="321">
        <f t="shared" si="61"/>
        <v>0</v>
      </c>
      <c r="M130" s="321">
        <f t="shared" si="62"/>
        <v>0</v>
      </c>
      <c r="N130" s="321" t="str">
        <f t="shared" si="63"/>
        <v/>
      </c>
      <c r="O130" s="321" t="str">
        <f t="shared" si="64"/>
        <v/>
      </c>
      <c r="P130" s="321" t="str">
        <f t="shared" si="65"/>
        <v/>
      </c>
      <c r="Q130" s="214" t="str">
        <f t="shared" si="37"/>
        <v/>
      </c>
      <c r="R130" s="141"/>
      <c r="S130" s="211"/>
      <c r="T130" s="346" t="str">
        <f t="shared" si="38"/>
        <v/>
      </c>
      <c r="U130" s="153" t="str">
        <f t="shared" si="39"/>
        <v/>
      </c>
      <c r="V130" s="153" t="str">
        <f t="shared" si="40"/>
        <v/>
      </c>
      <c r="W130" s="153" t="str">
        <f t="shared" si="41"/>
        <v/>
      </c>
      <c r="X130" s="153" t="str">
        <f t="shared" si="42"/>
        <v/>
      </c>
      <c r="Y130" s="141"/>
      <c r="Z130" s="211"/>
      <c r="AA130" s="361" t="str">
        <f t="shared" si="43"/>
        <v/>
      </c>
      <c r="AB130" s="153" t="str">
        <f t="shared" si="44"/>
        <v/>
      </c>
      <c r="AC130" s="153" t="str">
        <f t="shared" si="45"/>
        <v/>
      </c>
      <c r="AD130" s="153" t="str">
        <f t="shared" si="46"/>
        <v/>
      </c>
      <c r="AE130" s="153" t="str">
        <f t="shared" si="47"/>
        <v/>
      </c>
      <c r="AF130" s="213" t="str">
        <f t="shared" si="48"/>
        <v/>
      </c>
      <c r="AG130" s="141"/>
      <c r="AH130" s="211"/>
      <c r="AI130" s="346" t="str">
        <f t="shared" si="49"/>
        <v/>
      </c>
      <c r="AJ130" s="153" t="str">
        <f t="shared" si="50"/>
        <v/>
      </c>
      <c r="AK130" s="153" t="str">
        <f t="shared" si="51"/>
        <v/>
      </c>
      <c r="AL130" s="153" t="str">
        <f t="shared" si="52"/>
        <v/>
      </c>
      <c r="AM130" s="141"/>
      <c r="AN130" s="211"/>
      <c r="AO130" s="346" t="str">
        <f t="shared" si="53"/>
        <v/>
      </c>
      <c r="AP130" s="153" t="str">
        <f t="shared" si="54"/>
        <v/>
      </c>
      <c r="AQ130" s="153" t="str">
        <f t="shared" si="55"/>
        <v/>
      </c>
      <c r="AR130" s="153" t="str">
        <f t="shared" si="56"/>
        <v/>
      </c>
      <c r="AS130" s="141"/>
      <c r="AT130" s="211"/>
      <c r="AU130" s="346" t="str">
        <f t="shared" si="57"/>
        <v/>
      </c>
      <c r="AV130" s="153" t="str">
        <f t="shared" si="58"/>
        <v/>
      </c>
      <c r="AW130" s="153" t="str">
        <f t="shared" si="59"/>
        <v/>
      </c>
      <c r="AX130" s="153" t="str">
        <f t="shared" si="60"/>
        <v/>
      </c>
    </row>
    <row r="131" spans="1:50" ht="29.45" customHeight="1" x14ac:dyDescent="0.25">
      <c r="A131" s="354" t="str">
        <f>'N-Bedarf AL §13a'!A131</f>
        <v/>
      </c>
      <c r="B131" s="354" t="str">
        <f>IF('N-Bedarf AL §13a'!B131="","",'N-Bedarf AL §13a'!B131)</f>
        <v/>
      </c>
      <c r="C131" s="305" t="str">
        <f>IF('N-Bedarf AL §13a'!D131="","",'N-Bedarf AL §13a'!D131)</f>
        <v/>
      </c>
      <c r="D131" s="32" t="str">
        <f>IF('N-Bedarf AL §13a'!C131="","",'N-Bedarf AL §13a'!C131)</f>
        <v/>
      </c>
      <c r="E131" s="32" t="str">
        <f>IF('N-Bedarf AL §13a'!AD131="",'N-Bedarf AL §13a'!AB131,'N-Bedarf AL §13a'!AD131)</f>
        <v/>
      </c>
      <c r="F131" s="32" t="str">
        <f>IF('P-Bedarf AL §13a'!V133="","",'P-Bedarf AL §13a'!V133)</f>
        <v/>
      </c>
      <c r="G131" s="32" t="str">
        <f>IF('P-Bedarf AL §13a'!Z133="","",'P-Bedarf AL §13a'!Z133)</f>
        <v/>
      </c>
      <c r="H131" s="345" t="str">
        <f t="shared" si="33"/>
        <v/>
      </c>
      <c r="I131" s="345" t="str">
        <f t="shared" si="34"/>
        <v/>
      </c>
      <c r="J131" s="345" t="str">
        <f t="shared" si="35"/>
        <v/>
      </c>
      <c r="K131" s="321">
        <f t="shared" si="36"/>
        <v>0</v>
      </c>
      <c r="L131" s="321">
        <f t="shared" si="61"/>
        <v>0</v>
      </c>
      <c r="M131" s="321">
        <f t="shared" si="62"/>
        <v>0</v>
      </c>
      <c r="N131" s="321" t="str">
        <f t="shared" si="63"/>
        <v/>
      </c>
      <c r="O131" s="321" t="str">
        <f t="shared" si="64"/>
        <v/>
      </c>
      <c r="P131" s="321" t="str">
        <f t="shared" si="65"/>
        <v/>
      </c>
      <c r="Q131" s="214" t="str">
        <f t="shared" si="37"/>
        <v/>
      </c>
      <c r="R131" s="141"/>
      <c r="S131" s="211"/>
      <c r="T131" s="346" t="str">
        <f t="shared" si="38"/>
        <v/>
      </c>
      <c r="U131" s="153" t="str">
        <f t="shared" si="39"/>
        <v/>
      </c>
      <c r="V131" s="153" t="str">
        <f t="shared" si="40"/>
        <v/>
      </c>
      <c r="W131" s="153" t="str">
        <f t="shared" si="41"/>
        <v/>
      </c>
      <c r="X131" s="153" t="str">
        <f t="shared" si="42"/>
        <v/>
      </c>
      <c r="Y131" s="141"/>
      <c r="Z131" s="211"/>
      <c r="AA131" s="361" t="str">
        <f t="shared" si="43"/>
        <v/>
      </c>
      <c r="AB131" s="153" t="str">
        <f t="shared" si="44"/>
        <v/>
      </c>
      <c r="AC131" s="153" t="str">
        <f t="shared" si="45"/>
        <v/>
      </c>
      <c r="AD131" s="153" t="str">
        <f t="shared" si="46"/>
        <v/>
      </c>
      <c r="AE131" s="153" t="str">
        <f t="shared" si="47"/>
        <v/>
      </c>
      <c r="AF131" s="213" t="str">
        <f t="shared" si="48"/>
        <v/>
      </c>
      <c r="AG131" s="141"/>
      <c r="AH131" s="211"/>
      <c r="AI131" s="346" t="str">
        <f t="shared" si="49"/>
        <v/>
      </c>
      <c r="AJ131" s="153" t="str">
        <f t="shared" si="50"/>
        <v/>
      </c>
      <c r="AK131" s="153" t="str">
        <f t="shared" si="51"/>
        <v/>
      </c>
      <c r="AL131" s="153" t="str">
        <f t="shared" si="52"/>
        <v/>
      </c>
      <c r="AM131" s="141"/>
      <c r="AN131" s="211"/>
      <c r="AO131" s="346" t="str">
        <f t="shared" si="53"/>
        <v/>
      </c>
      <c r="AP131" s="153" t="str">
        <f t="shared" si="54"/>
        <v/>
      </c>
      <c r="AQ131" s="153" t="str">
        <f t="shared" si="55"/>
        <v/>
      </c>
      <c r="AR131" s="153" t="str">
        <f t="shared" si="56"/>
        <v/>
      </c>
      <c r="AS131" s="141"/>
      <c r="AT131" s="211"/>
      <c r="AU131" s="346" t="str">
        <f t="shared" si="57"/>
        <v/>
      </c>
      <c r="AV131" s="153" t="str">
        <f t="shared" si="58"/>
        <v/>
      </c>
      <c r="AW131" s="153" t="str">
        <f t="shared" si="59"/>
        <v/>
      </c>
      <c r="AX131" s="153" t="str">
        <f t="shared" si="60"/>
        <v/>
      </c>
    </row>
    <row r="132" spans="1:50" ht="29.45" customHeight="1" x14ac:dyDescent="0.25">
      <c r="A132" s="354" t="str">
        <f>'N-Bedarf AL §13a'!A132</f>
        <v/>
      </c>
      <c r="B132" s="354" t="str">
        <f>IF('N-Bedarf AL §13a'!B132="","",'N-Bedarf AL §13a'!B132)</f>
        <v/>
      </c>
      <c r="C132" s="305" t="str">
        <f>IF('N-Bedarf AL §13a'!D132="","",'N-Bedarf AL §13a'!D132)</f>
        <v/>
      </c>
      <c r="D132" s="32" t="str">
        <f>IF('N-Bedarf AL §13a'!C132="","",'N-Bedarf AL §13a'!C132)</f>
        <v/>
      </c>
      <c r="E132" s="32" t="str">
        <f>IF('N-Bedarf AL §13a'!AD132="",'N-Bedarf AL §13a'!AB132,'N-Bedarf AL §13a'!AD132)</f>
        <v/>
      </c>
      <c r="F132" s="32" t="str">
        <f>IF('P-Bedarf AL §13a'!V134="","",'P-Bedarf AL §13a'!V134)</f>
        <v/>
      </c>
      <c r="G132" s="32" t="str">
        <f>IF('P-Bedarf AL §13a'!Z134="","",'P-Bedarf AL §13a'!Z134)</f>
        <v/>
      </c>
      <c r="H132" s="345" t="str">
        <f t="shared" si="33"/>
        <v/>
      </c>
      <c r="I132" s="345" t="str">
        <f t="shared" si="34"/>
        <v/>
      </c>
      <c r="J132" s="345" t="str">
        <f t="shared" si="35"/>
        <v/>
      </c>
      <c r="K132" s="321">
        <f t="shared" si="36"/>
        <v>0</v>
      </c>
      <c r="L132" s="321">
        <f t="shared" si="61"/>
        <v>0</v>
      </c>
      <c r="M132" s="321">
        <f t="shared" si="62"/>
        <v>0</v>
      </c>
      <c r="N132" s="321" t="str">
        <f t="shared" si="63"/>
        <v/>
      </c>
      <c r="O132" s="321" t="str">
        <f t="shared" si="64"/>
        <v/>
      </c>
      <c r="P132" s="321" t="str">
        <f t="shared" si="65"/>
        <v/>
      </c>
      <c r="Q132" s="214" t="str">
        <f t="shared" si="37"/>
        <v/>
      </c>
      <c r="R132" s="141"/>
      <c r="S132" s="211"/>
      <c r="T132" s="346" t="str">
        <f t="shared" si="38"/>
        <v/>
      </c>
      <c r="U132" s="153" t="str">
        <f t="shared" si="39"/>
        <v/>
      </c>
      <c r="V132" s="153" t="str">
        <f t="shared" si="40"/>
        <v/>
      </c>
      <c r="W132" s="153" t="str">
        <f t="shared" si="41"/>
        <v/>
      </c>
      <c r="X132" s="153" t="str">
        <f t="shared" si="42"/>
        <v/>
      </c>
      <c r="Y132" s="141"/>
      <c r="Z132" s="211"/>
      <c r="AA132" s="361" t="str">
        <f t="shared" si="43"/>
        <v/>
      </c>
      <c r="AB132" s="153" t="str">
        <f t="shared" si="44"/>
        <v/>
      </c>
      <c r="AC132" s="153" t="str">
        <f t="shared" si="45"/>
        <v/>
      </c>
      <c r="AD132" s="153" t="str">
        <f t="shared" si="46"/>
        <v/>
      </c>
      <c r="AE132" s="153" t="str">
        <f t="shared" si="47"/>
        <v/>
      </c>
      <c r="AF132" s="213" t="str">
        <f t="shared" si="48"/>
        <v/>
      </c>
      <c r="AG132" s="141"/>
      <c r="AH132" s="211"/>
      <c r="AI132" s="346" t="str">
        <f t="shared" si="49"/>
        <v/>
      </c>
      <c r="AJ132" s="153" t="str">
        <f t="shared" si="50"/>
        <v/>
      </c>
      <c r="AK132" s="153" t="str">
        <f t="shared" si="51"/>
        <v/>
      </c>
      <c r="AL132" s="153" t="str">
        <f t="shared" si="52"/>
        <v/>
      </c>
      <c r="AM132" s="141"/>
      <c r="AN132" s="211"/>
      <c r="AO132" s="346" t="str">
        <f t="shared" si="53"/>
        <v/>
      </c>
      <c r="AP132" s="153" t="str">
        <f t="shared" si="54"/>
        <v/>
      </c>
      <c r="AQ132" s="153" t="str">
        <f t="shared" si="55"/>
        <v/>
      </c>
      <c r="AR132" s="153" t="str">
        <f t="shared" si="56"/>
        <v/>
      </c>
      <c r="AS132" s="141"/>
      <c r="AT132" s="211"/>
      <c r="AU132" s="346" t="str">
        <f t="shared" si="57"/>
        <v/>
      </c>
      <c r="AV132" s="153" t="str">
        <f t="shared" si="58"/>
        <v/>
      </c>
      <c r="AW132" s="153" t="str">
        <f t="shared" si="59"/>
        <v/>
      </c>
      <c r="AX132" s="153" t="str">
        <f t="shared" si="60"/>
        <v/>
      </c>
    </row>
    <row r="133" spans="1:50" ht="29.45" customHeight="1" x14ac:dyDescent="0.25">
      <c r="A133" s="354" t="str">
        <f>'N-Bedarf AL §13a'!A133</f>
        <v/>
      </c>
      <c r="B133" s="354" t="str">
        <f>IF('N-Bedarf AL §13a'!B133="","",'N-Bedarf AL §13a'!B133)</f>
        <v/>
      </c>
      <c r="C133" s="305" t="str">
        <f>IF('N-Bedarf AL §13a'!D133="","",'N-Bedarf AL §13a'!D133)</f>
        <v/>
      </c>
      <c r="D133" s="32" t="str">
        <f>IF('N-Bedarf AL §13a'!C133="","",'N-Bedarf AL §13a'!C133)</f>
        <v/>
      </c>
      <c r="E133" s="32" t="str">
        <f>IF('N-Bedarf AL §13a'!AD133="",'N-Bedarf AL §13a'!AB133,'N-Bedarf AL §13a'!AD133)</f>
        <v/>
      </c>
      <c r="F133" s="32" t="str">
        <f>IF('P-Bedarf AL §13a'!V135="","",'P-Bedarf AL §13a'!V135)</f>
        <v/>
      </c>
      <c r="G133" s="32" t="str">
        <f>IF('P-Bedarf AL §13a'!Z135="","",'P-Bedarf AL §13a'!Z135)</f>
        <v/>
      </c>
      <c r="H133" s="345" t="str">
        <f t="shared" si="33"/>
        <v/>
      </c>
      <c r="I133" s="345" t="str">
        <f t="shared" si="34"/>
        <v/>
      </c>
      <c r="J133" s="345" t="str">
        <f t="shared" si="35"/>
        <v/>
      </c>
      <c r="K133" s="321">
        <f t="shared" si="36"/>
        <v>0</v>
      </c>
      <c r="L133" s="321">
        <f t="shared" si="61"/>
        <v>0</v>
      </c>
      <c r="M133" s="321">
        <f t="shared" si="62"/>
        <v>0</v>
      </c>
      <c r="N133" s="321" t="str">
        <f t="shared" si="63"/>
        <v/>
      </c>
      <c r="O133" s="321" t="str">
        <f t="shared" si="64"/>
        <v/>
      </c>
      <c r="P133" s="321" t="str">
        <f t="shared" si="65"/>
        <v/>
      </c>
      <c r="Q133" s="214" t="str">
        <f t="shared" si="37"/>
        <v/>
      </c>
      <c r="R133" s="141"/>
      <c r="S133" s="211"/>
      <c r="T133" s="346" t="str">
        <f t="shared" si="38"/>
        <v/>
      </c>
      <c r="U133" s="153" t="str">
        <f t="shared" si="39"/>
        <v/>
      </c>
      <c r="V133" s="153" t="str">
        <f t="shared" si="40"/>
        <v/>
      </c>
      <c r="W133" s="153" t="str">
        <f t="shared" si="41"/>
        <v/>
      </c>
      <c r="X133" s="153" t="str">
        <f t="shared" si="42"/>
        <v/>
      </c>
      <c r="Y133" s="141"/>
      <c r="Z133" s="211"/>
      <c r="AA133" s="361" t="str">
        <f t="shared" si="43"/>
        <v/>
      </c>
      <c r="AB133" s="153" t="str">
        <f t="shared" si="44"/>
        <v/>
      </c>
      <c r="AC133" s="153" t="str">
        <f t="shared" si="45"/>
        <v/>
      </c>
      <c r="AD133" s="153" t="str">
        <f t="shared" si="46"/>
        <v/>
      </c>
      <c r="AE133" s="153" t="str">
        <f t="shared" si="47"/>
        <v/>
      </c>
      <c r="AF133" s="213" t="str">
        <f t="shared" si="48"/>
        <v/>
      </c>
      <c r="AG133" s="141"/>
      <c r="AH133" s="211"/>
      <c r="AI133" s="346" t="str">
        <f t="shared" si="49"/>
        <v/>
      </c>
      <c r="AJ133" s="153" t="str">
        <f t="shared" si="50"/>
        <v/>
      </c>
      <c r="AK133" s="153" t="str">
        <f t="shared" si="51"/>
        <v/>
      </c>
      <c r="AL133" s="153" t="str">
        <f t="shared" si="52"/>
        <v/>
      </c>
      <c r="AM133" s="141"/>
      <c r="AN133" s="211"/>
      <c r="AO133" s="346" t="str">
        <f t="shared" si="53"/>
        <v/>
      </c>
      <c r="AP133" s="153" t="str">
        <f t="shared" si="54"/>
        <v/>
      </c>
      <c r="AQ133" s="153" t="str">
        <f t="shared" si="55"/>
        <v/>
      </c>
      <c r="AR133" s="153" t="str">
        <f t="shared" si="56"/>
        <v/>
      </c>
      <c r="AS133" s="141"/>
      <c r="AT133" s="211"/>
      <c r="AU133" s="346" t="str">
        <f t="shared" si="57"/>
        <v/>
      </c>
      <c r="AV133" s="153" t="str">
        <f t="shared" si="58"/>
        <v/>
      </c>
      <c r="AW133" s="153" t="str">
        <f t="shared" si="59"/>
        <v/>
      </c>
      <c r="AX133" s="153" t="str">
        <f t="shared" si="60"/>
        <v/>
      </c>
    </row>
    <row r="134" spans="1:50" ht="29.45" customHeight="1" x14ac:dyDescent="0.25">
      <c r="A134" s="354" t="str">
        <f>'N-Bedarf AL §13a'!A134</f>
        <v/>
      </c>
      <c r="B134" s="354" t="str">
        <f>IF('N-Bedarf AL §13a'!B134="","",'N-Bedarf AL §13a'!B134)</f>
        <v/>
      </c>
      <c r="C134" s="305" t="str">
        <f>IF('N-Bedarf AL §13a'!D134="","",'N-Bedarf AL §13a'!D134)</f>
        <v/>
      </c>
      <c r="D134" s="32" t="str">
        <f>IF('N-Bedarf AL §13a'!C134="","",'N-Bedarf AL §13a'!C134)</f>
        <v/>
      </c>
      <c r="E134" s="32" t="str">
        <f>IF('N-Bedarf AL §13a'!AD134="",'N-Bedarf AL §13a'!AB134,'N-Bedarf AL §13a'!AD134)</f>
        <v/>
      </c>
      <c r="F134" s="32" t="str">
        <f>IF('P-Bedarf AL §13a'!V136="","",'P-Bedarf AL §13a'!V136)</f>
        <v/>
      </c>
      <c r="G134" s="32" t="str">
        <f>IF('P-Bedarf AL §13a'!Z136="","",'P-Bedarf AL §13a'!Z136)</f>
        <v/>
      </c>
      <c r="H134" s="345" t="str">
        <f t="shared" si="33"/>
        <v/>
      </c>
      <c r="I134" s="345" t="str">
        <f t="shared" si="34"/>
        <v/>
      </c>
      <c r="J134" s="345" t="str">
        <f t="shared" si="35"/>
        <v/>
      </c>
      <c r="K134" s="321">
        <f t="shared" si="36"/>
        <v>0</v>
      </c>
      <c r="L134" s="321">
        <f t="shared" si="61"/>
        <v>0</v>
      </c>
      <c r="M134" s="321">
        <f t="shared" si="62"/>
        <v>0</v>
      </c>
      <c r="N134" s="321" t="str">
        <f t="shared" si="63"/>
        <v/>
      </c>
      <c r="O134" s="321" t="str">
        <f t="shared" si="64"/>
        <v/>
      </c>
      <c r="P134" s="321" t="str">
        <f t="shared" si="65"/>
        <v/>
      </c>
      <c r="Q134" s="214" t="str">
        <f t="shared" si="37"/>
        <v/>
      </c>
      <c r="R134" s="141"/>
      <c r="S134" s="211"/>
      <c r="T134" s="346" t="str">
        <f t="shared" si="38"/>
        <v/>
      </c>
      <c r="U134" s="153" t="str">
        <f t="shared" si="39"/>
        <v/>
      </c>
      <c r="V134" s="153" t="str">
        <f t="shared" si="40"/>
        <v/>
      </c>
      <c r="W134" s="153" t="str">
        <f t="shared" si="41"/>
        <v/>
      </c>
      <c r="X134" s="153" t="str">
        <f t="shared" si="42"/>
        <v/>
      </c>
      <c r="Y134" s="141"/>
      <c r="Z134" s="211"/>
      <c r="AA134" s="361" t="str">
        <f t="shared" si="43"/>
        <v/>
      </c>
      <c r="AB134" s="153" t="str">
        <f t="shared" si="44"/>
        <v/>
      </c>
      <c r="AC134" s="153" t="str">
        <f t="shared" si="45"/>
        <v/>
      </c>
      <c r="AD134" s="153" t="str">
        <f t="shared" si="46"/>
        <v/>
      </c>
      <c r="AE134" s="153" t="str">
        <f t="shared" si="47"/>
        <v/>
      </c>
      <c r="AF134" s="213" t="str">
        <f t="shared" si="48"/>
        <v/>
      </c>
      <c r="AG134" s="141"/>
      <c r="AH134" s="211"/>
      <c r="AI134" s="346" t="str">
        <f t="shared" si="49"/>
        <v/>
      </c>
      <c r="AJ134" s="153" t="str">
        <f t="shared" si="50"/>
        <v/>
      </c>
      <c r="AK134" s="153" t="str">
        <f t="shared" si="51"/>
        <v/>
      </c>
      <c r="AL134" s="153" t="str">
        <f t="shared" si="52"/>
        <v/>
      </c>
      <c r="AM134" s="141"/>
      <c r="AN134" s="211"/>
      <c r="AO134" s="346" t="str">
        <f t="shared" si="53"/>
        <v/>
      </c>
      <c r="AP134" s="153" t="str">
        <f t="shared" si="54"/>
        <v/>
      </c>
      <c r="AQ134" s="153" t="str">
        <f t="shared" si="55"/>
        <v/>
      </c>
      <c r="AR134" s="153" t="str">
        <f t="shared" si="56"/>
        <v/>
      </c>
      <c r="AS134" s="141"/>
      <c r="AT134" s="211"/>
      <c r="AU134" s="346" t="str">
        <f t="shared" si="57"/>
        <v/>
      </c>
      <c r="AV134" s="153" t="str">
        <f t="shared" si="58"/>
        <v/>
      </c>
      <c r="AW134" s="153" t="str">
        <f t="shared" si="59"/>
        <v/>
      </c>
      <c r="AX134" s="153" t="str">
        <f t="shared" si="60"/>
        <v/>
      </c>
    </row>
    <row r="135" spans="1:50" ht="29.45" customHeight="1" x14ac:dyDescent="0.25">
      <c r="A135" s="354" t="str">
        <f>'N-Bedarf AL §13a'!A135</f>
        <v/>
      </c>
      <c r="B135" s="354" t="str">
        <f>IF('N-Bedarf AL §13a'!B135="","",'N-Bedarf AL §13a'!B135)</f>
        <v/>
      </c>
      <c r="C135" s="305" t="str">
        <f>IF('N-Bedarf AL §13a'!D135="","",'N-Bedarf AL §13a'!D135)</f>
        <v/>
      </c>
      <c r="D135" s="32" t="str">
        <f>IF('N-Bedarf AL §13a'!C135="","",'N-Bedarf AL §13a'!C135)</f>
        <v/>
      </c>
      <c r="E135" s="32" t="str">
        <f>IF('N-Bedarf AL §13a'!AD135="",'N-Bedarf AL §13a'!AB135,'N-Bedarf AL §13a'!AD135)</f>
        <v/>
      </c>
      <c r="F135" s="32" t="str">
        <f>IF('P-Bedarf AL §13a'!V137="","",'P-Bedarf AL §13a'!V137)</f>
        <v/>
      </c>
      <c r="G135" s="32" t="str">
        <f>IF('P-Bedarf AL §13a'!Z137="","",'P-Bedarf AL §13a'!Z137)</f>
        <v/>
      </c>
      <c r="H135" s="345" t="str">
        <f t="shared" si="33"/>
        <v/>
      </c>
      <c r="I135" s="345" t="str">
        <f t="shared" si="34"/>
        <v/>
      </c>
      <c r="J135" s="345" t="str">
        <f t="shared" si="35"/>
        <v/>
      </c>
      <c r="K135" s="321">
        <f t="shared" si="36"/>
        <v>0</v>
      </c>
      <c r="L135" s="321">
        <f t="shared" si="61"/>
        <v>0</v>
      </c>
      <c r="M135" s="321">
        <f t="shared" si="62"/>
        <v>0</v>
      </c>
      <c r="N135" s="321" t="str">
        <f t="shared" si="63"/>
        <v/>
      </c>
      <c r="O135" s="321" t="str">
        <f t="shared" si="64"/>
        <v/>
      </c>
      <c r="P135" s="321" t="str">
        <f t="shared" si="65"/>
        <v/>
      </c>
      <c r="Q135" s="214" t="str">
        <f t="shared" si="37"/>
        <v/>
      </c>
      <c r="R135" s="141"/>
      <c r="S135" s="211"/>
      <c r="T135" s="346" t="str">
        <f t="shared" si="38"/>
        <v/>
      </c>
      <c r="U135" s="153" t="str">
        <f t="shared" si="39"/>
        <v/>
      </c>
      <c r="V135" s="153" t="str">
        <f t="shared" si="40"/>
        <v/>
      </c>
      <c r="W135" s="153" t="str">
        <f t="shared" si="41"/>
        <v/>
      </c>
      <c r="X135" s="153" t="str">
        <f t="shared" si="42"/>
        <v/>
      </c>
      <c r="Y135" s="141"/>
      <c r="Z135" s="211"/>
      <c r="AA135" s="361" t="str">
        <f t="shared" si="43"/>
        <v/>
      </c>
      <c r="AB135" s="153" t="str">
        <f t="shared" si="44"/>
        <v/>
      </c>
      <c r="AC135" s="153" t="str">
        <f t="shared" si="45"/>
        <v/>
      </c>
      <c r="AD135" s="153" t="str">
        <f t="shared" si="46"/>
        <v/>
      </c>
      <c r="AE135" s="153" t="str">
        <f t="shared" si="47"/>
        <v/>
      </c>
      <c r="AF135" s="213" t="str">
        <f t="shared" si="48"/>
        <v/>
      </c>
      <c r="AG135" s="141"/>
      <c r="AH135" s="211"/>
      <c r="AI135" s="346" t="str">
        <f t="shared" si="49"/>
        <v/>
      </c>
      <c r="AJ135" s="153" t="str">
        <f t="shared" si="50"/>
        <v/>
      </c>
      <c r="AK135" s="153" t="str">
        <f t="shared" si="51"/>
        <v/>
      </c>
      <c r="AL135" s="153" t="str">
        <f t="shared" si="52"/>
        <v/>
      </c>
      <c r="AM135" s="141"/>
      <c r="AN135" s="211"/>
      <c r="AO135" s="346" t="str">
        <f t="shared" si="53"/>
        <v/>
      </c>
      <c r="AP135" s="153" t="str">
        <f t="shared" si="54"/>
        <v/>
      </c>
      <c r="AQ135" s="153" t="str">
        <f t="shared" si="55"/>
        <v/>
      </c>
      <c r="AR135" s="153" t="str">
        <f t="shared" si="56"/>
        <v/>
      </c>
      <c r="AS135" s="141"/>
      <c r="AT135" s="211"/>
      <c r="AU135" s="346" t="str">
        <f t="shared" si="57"/>
        <v/>
      </c>
      <c r="AV135" s="153" t="str">
        <f t="shared" si="58"/>
        <v/>
      </c>
      <c r="AW135" s="153" t="str">
        <f t="shared" si="59"/>
        <v/>
      </c>
      <c r="AX135" s="153" t="str">
        <f t="shared" si="60"/>
        <v/>
      </c>
    </row>
    <row r="136" spans="1:50" ht="29.45" customHeight="1" x14ac:dyDescent="0.25">
      <c r="A136" s="354" t="str">
        <f>'N-Bedarf AL §13a'!A136</f>
        <v/>
      </c>
      <c r="B136" s="354" t="str">
        <f>IF('N-Bedarf AL §13a'!B136="","",'N-Bedarf AL §13a'!B136)</f>
        <v/>
      </c>
      <c r="C136" s="305" t="str">
        <f>IF('N-Bedarf AL §13a'!D136="","",'N-Bedarf AL §13a'!D136)</f>
        <v/>
      </c>
      <c r="D136" s="32" t="str">
        <f>IF('N-Bedarf AL §13a'!C136="","",'N-Bedarf AL §13a'!C136)</f>
        <v/>
      </c>
      <c r="E136" s="32" t="str">
        <f>IF('N-Bedarf AL §13a'!AD136="",'N-Bedarf AL §13a'!AB136,'N-Bedarf AL §13a'!AD136)</f>
        <v/>
      </c>
      <c r="F136" s="32" t="str">
        <f>IF('P-Bedarf AL §13a'!V138="","",'P-Bedarf AL §13a'!V138)</f>
        <v/>
      </c>
      <c r="G136" s="32" t="str">
        <f>IF('P-Bedarf AL §13a'!Z138="","",'P-Bedarf AL §13a'!Z138)</f>
        <v/>
      </c>
      <c r="H136" s="345" t="str">
        <f t="shared" ref="H136:H199" si="66">IF(OR(E136="",N136=""),"",SUM(V136,AC136))</f>
        <v/>
      </c>
      <c r="I136" s="345" t="str">
        <f t="shared" ref="I136:I199" si="67">IF(OR(E136="",N136=""),"",SUM(U136,AB136))</f>
        <v/>
      </c>
      <c r="J136" s="345" t="str">
        <f t="shared" ref="J136:J199" si="68">IF(OR(E136="",N136=""),"",SUM(AJ136,AP136,AV136))</f>
        <v/>
      </c>
      <c r="K136" s="321">
        <f t="shared" ref="K136:K199" si="69">IF(V136="",0,V136)+IF(AC136="",0,AC136)+IF(AJ136="",0,AJ136)+IF(AP136="",0,AP136)+IF(AV136="",0,AV136)</f>
        <v>0</v>
      </c>
      <c r="L136" s="321">
        <f t="shared" si="61"/>
        <v>0</v>
      </c>
      <c r="M136" s="321">
        <f t="shared" si="62"/>
        <v>0</v>
      </c>
      <c r="N136" s="321" t="str">
        <f t="shared" si="63"/>
        <v/>
      </c>
      <c r="O136" s="321" t="str">
        <f t="shared" si="64"/>
        <v/>
      </c>
      <c r="P136" s="321" t="str">
        <f t="shared" si="65"/>
        <v/>
      </c>
      <c r="Q136" s="214" t="str">
        <f t="shared" ref="Q136:Q199" si="70">IF(N136="","",IF(N136&gt;0,"Achtung: N-Überhang!",""))</f>
        <v/>
      </c>
      <c r="R136" s="141"/>
      <c r="S136" s="211"/>
      <c r="T136" s="346" t="str">
        <f t="shared" ref="T136:T199" si="71">IF(D136="","",S136*D136)</f>
        <v/>
      </c>
      <c r="U136" s="153" t="str">
        <f t="shared" ref="U136:U199" si="72">IF(OR(E136="",R136="",R136="keine"),"",(VLOOKUP(R136,Dünger_Formen,3,FALSE))*S136)</f>
        <v/>
      </c>
      <c r="V136" s="153" t="str">
        <f t="shared" ref="V136:V199" si="73">IF(OR(E136="",R136="",R136="keine"),"",(VLOOKUP(R136,Dünger_Formen,7,FALSE))*S136)</f>
        <v/>
      </c>
      <c r="W136" s="153" t="str">
        <f t="shared" ref="W136:W199" si="74">IF(OR(E136="",R136="",R136="keine"),"",(VLOOKUP(R136,Dünger_Formen,8,FALSE))*S136)</f>
        <v/>
      </c>
      <c r="X136" s="153" t="str">
        <f t="shared" ref="X136:X199" si="75">IF(OR(E136="",R136="",R136="keine"),"",(VLOOKUP(R136,Dünger_Formen,9,FALSE))*S136)</f>
        <v/>
      </c>
      <c r="Y136" s="141"/>
      <c r="Z136" s="211"/>
      <c r="AA136" s="361" t="str">
        <f t="shared" ref="AA136:AA199" si="76">IF(D136="","",Z136*D136)</f>
        <v/>
      </c>
      <c r="AB136" s="153" t="str">
        <f t="shared" ref="AB136:AB199" si="77">IF(OR(E136="",R136="",R136="keine"),"",(VLOOKUP(R136,Dünger_Formen,3,FALSE))*S136)</f>
        <v/>
      </c>
      <c r="AC136" s="153" t="str">
        <f t="shared" ref="AC136:AC199" si="78">IF(OR(E136="",R136="",R136="keine"),"",(VLOOKUP(R136,Dünger_Formen,7,FALSE))*S136)</f>
        <v/>
      </c>
      <c r="AD136" s="153" t="str">
        <f t="shared" ref="AD136:AD199" si="79">IF(OR(E136="",R136="",R136="keine"),"",(VLOOKUP(R136,Dünger_Formen,8,FALSE))*S136)</f>
        <v/>
      </c>
      <c r="AE136" s="153" t="str">
        <f t="shared" ref="AE136:AE199" si="80">IF(OR(E136="",R136="",R136="keine"),"",(VLOOKUP(R136,Dünger_Formen,9,FALSE))*S136)</f>
        <v/>
      </c>
      <c r="AF136" s="213" t="str">
        <f t="shared" ref="AF136:AF199" si="81">IF(AND(Y136="",R136=""),"",IF(Y136="",0,IF(OR(Y136="Kompost",Y136="Bioabfallkompost",Y136="Grüngutkompost"),(AB136)*4%,(AB136)*10%))+IF(R136="",0,IF(OR(R136="Kompost",R136="Bioabfallkompost",R136="Grüngutkompost"),(U136)*4%,(U136)*10%)))</f>
        <v/>
      </c>
      <c r="AG136" s="141"/>
      <c r="AH136" s="211"/>
      <c r="AI136" s="346" t="str">
        <f t="shared" ref="AI136:AI199" si="82">IF(D136="","",AH136*$D136)</f>
        <v/>
      </c>
      <c r="AJ136" s="153" t="str">
        <f t="shared" ref="AJ136:AJ199" si="83">IF(OR(E136="",AG136="",AG136="keine"),"",ROUND((VLOOKUP(AG136,Dünger_Formen,3,FALSE))*AH136,0))</f>
        <v/>
      </c>
      <c r="AK136" s="153" t="str">
        <f t="shared" ref="AK136:AK199" si="84">IF(OR(F136="",AG136="",AG136="keine"),"",ROUND((VLOOKUP(AG136,Dünger_Formen,8,FALSE))*AH136,0))</f>
        <v/>
      </c>
      <c r="AL136" s="153" t="str">
        <f t="shared" ref="AL136:AL199" si="85">IF(OR(G136="",AG136="",AG136="keine"),"",ROUND((VLOOKUP(AG136,Dünger_Formen,9,FALSE))*AH136,0))</f>
        <v/>
      </c>
      <c r="AM136" s="141"/>
      <c r="AN136" s="211"/>
      <c r="AO136" s="346" t="str">
        <f t="shared" ref="AO136:AO199" si="86">IF(D136="","",AN136*$D136)</f>
        <v/>
      </c>
      <c r="AP136" s="153" t="str">
        <f t="shared" ref="AP136:AP199" si="87">IF(OR(E136="",AM136="",AM136="keine"),"",ROUND((VLOOKUP(AM136,Dünger_Formen,3,FALSE))*AN136,0))</f>
        <v/>
      </c>
      <c r="AQ136" s="153" t="str">
        <f t="shared" ref="AQ136:AQ199" si="88">IF(OR(E136="",AM136="",AM136="keine"),"",ROUND((VLOOKUP(AM136,Dünger_Formen,8,FALSE))*AN136,0))</f>
        <v/>
      </c>
      <c r="AR136" s="153" t="str">
        <f t="shared" ref="AR136:AR199" si="89">IF(OR(G136="",AM136="",AM136="keine"),"",ROUND((VLOOKUP(AM136,Dünger_Formen,9,FALSE))*AN136,0))</f>
        <v/>
      </c>
      <c r="AS136" s="141"/>
      <c r="AT136" s="211"/>
      <c r="AU136" s="346" t="str">
        <f t="shared" ref="AU136:AU199" si="90">IF(D136="","",AT136*$D136)</f>
        <v/>
      </c>
      <c r="AV136" s="153" t="str">
        <f t="shared" ref="AV136:AV199" si="91">IF(OR(E136="",AS136="",AS136="keine"),"",ROUND((VLOOKUP(AS136,Dünger_Formen,3,FALSE))*AT136,0))</f>
        <v/>
      </c>
      <c r="AW136" s="153" t="str">
        <f t="shared" ref="AW136:AW199" si="92">IF(OR(E136="",AS136="",AS136="keine"),"",ROUND((VLOOKUP(AS136,Dünger_Formen,8,FALSE))*AT136,0))</f>
        <v/>
      </c>
      <c r="AX136" s="153" t="str">
        <f t="shared" ref="AX136:AX199" si="93">IF(OR(G136="",AS136="",AS136="keine"),"",ROUND((VLOOKUP(AS136,Dünger_Formen,9,FALSE))*AT136,0))</f>
        <v/>
      </c>
    </row>
    <row r="137" spans="1:50" ht="29.45" customHeight="1" x14ac:dyDescent="0.25">
      <c r="A137" s="354" t="str">
        <f>'N-Bedarf AL §13a'!A137</f>
        <v/>
      </c>
      <c r="B137" s="354" t="str">
        <f>IF('N-Bedarf AL §13a'!B137="","",'N-Bedarf AL §13a'!B137)</f>
        <v/>
      </c>
      <c r="C137" s="305" t="str">
        <f>IF('N-Bedarf AL §13a'!D137="","",'N-Bedarf AL §13a'!D137)</f>
        <v/>
      </c>
      <c r="D137" s="32" t="str">
        <f>IF('N-Bedarf AL §13a'!C137="","",'N-Bedarf AL §13a'!C137)</f>
        <v/>
      </c>
      <c r="E137" s="32" t="str">
        <f>IF('N-Bedarf AL §13a'!AD137="",'N-Bedarf AL §13a'!AB137,'N-Bedarf AL §13a'!AD137)</f>
        <v/>
      </c>
      <c r="F137" s="32" t="str">
        <f>IF('P-Bedarf AL §13a'!V139="","",'P-Bedarf AL §13a'!V139)</f>
        <v/>
      </c>
      <c r="G137" s="32" t="str">
        <f>IF('P-Bedarf AL §13a'!Z139="","",'P-Bedarf AL §13a'!Z139)</f>
        <v/>
      </c>
      <c r="H137" s="345" t="str">
        <f t="shared" si="66"/>
        <v/>
      </c>
      <c r="I137" s="345" t="str">
        <f t="shared" si="67"/>
        <v/>
      </c>
      <c r="J137" s="345" t="str">
        <f t="shared" si="68"/>
        <v/>
      </c>
      <c r="K137" s="321">
        <f t="shared" si="69"/>
        <v>0</v>
      </c>
      <c r="L137" s="321">
        <f t="shared" ref="L137:L200" si="94">IF(W137="",0,W137)+IF(AD137="",0,AD137)+IF(AK137="",0,AK137)+IF(AQ137="",0,AQ137)+IF(AW137="",0,AW137)</f>
        <v>0</v>
      </c>
      <c r="M137" s="321">
        <f t="shared" ref="M137:M200" si="95">IF(X137="",0,X137)+IF(AE137="",0,AE137)+IF(AL137="",0,AL137)+IF(AR137="",0,AR137)+IF(AX137="",0,AX137)</f>
        <v>0</v>
      </c>
      <c r="N137" s="321" t="str">
        <f t="shared" ref="N137:N200" si="96">IF(E137="","",K137-E137)</f>
        <v/>
      </c>
      <c r="O137" s="321" t="str">
        <f t="shared" ref="O137:O200" si="97">IF(F137="","",L137-F137)</f>
        <v/>
      </c>
      <c r="P137" s="321" t="str">
        <f t="shared" ref="P137:P200" si="98">IF(G137="","",M137-G137)</f>
        <v/>
      </c>
      <c r="Q137" s="214" t="str">
        <f t="shared" si="70"/>
        <v/>
      </c>
      <c r="R137" s="141"/>
      <c r="S137" s="211"/>
      <c r="T137" s="346" t="str">
        <f t="shared" si="71"/>
        <v/>
      </c>
      <c r="U137" s="153" t="str">
        <f t="shared" si="72"/>
        <v/>
      </c>
      <c r="V137" s="153" t="str">
        <f t="shared" si="73"/>
        <v/>
      </c>
      <c r="W137" s="153" t="str">
        <f t="shared" si="74"/>
        <v/>
      </c>
      <c r="X137" s="153" t="str">
        <f t="shared" si="75"/>
        <v/>
      </c>
      <c r="Y137" s="141"/>
      <c r="Z137" s="211"/>
      <c r="AA137" s="361" t="str">
        <f t="shared" si="76"/>
        <v/>
      </c>
      <c r="AB137" s="153" t="str">
        <f t="shared" si="77"/>
        <v/>
      </c>
      <c r="AC137" s="153" t="str">
        <f t="shared" si="78"/>
        <v/>
      </c>
      <c r="AD137" s="153" t="str">
        <f t="shared" si="79"/>
        <v/>
      </c>
      <c r="AE137" s="153" t="str">
        <f t="shared" si="80"/>
        <v/>
      </c>
      <c r="AF137" s="213" t="str">
        <f t="shared" si="81"/>
        <v/>
      </c>
      <c r="AG137" s="141"/>
      <c r="AH137" s="211"/>
      <c r="AI137" s="346" t="str">
        <f t="shared" si="82"/>
        <v/>
      </c>
      <c r="AJ137" s="153" t="str">
        <f t="shared" si="83"/>
        <v/>
      </c>
      <c r="AK137" s="153" t="str">
        <f t="shared" si="84"/>
        <v/>
      </c>
      <c r="AL137" s="153" t="str">
        <f t="shared" si="85"/>
        <v/>
      </c>
      <c r="AM137" s="141"/>
      <c r="AN137" s="211"/>
      <c r="AO137" s="346" t="str">
        <f t="shared" si="86"/>
        <v/>
      </c>
      <c r="AP137" s="153" t="str">
        <f t="shared" si="87"/>
        <v/>
      </c>
      <c r="AQ137" s="153" t="str">
        <f t="shared" si="88"/>
        <v/>
      </c>
      <c r="AR137" s="153" t="str">
        <f t="shared" si="89"/>
        <v/>
      </c>
      <c r="AS137" s="141"/>
      <c r="AT137" s="211"/>
      <c r="AU137" s="346" t="str">
        <f t="shared" si="90"/>
        <v/>
      </c>
      <c r="AV137" s="153" t="str">
        <f t="shared" si="91"/>
        <v/>
      </c>
      <c r="AW137" s="153" t="str">
        <f t="shared" si="92"/>
        <v/>
      </c>
      <c r="AX137" s="153" t="str">
        <f t="shared" si="93"/>
        <v/>
      </c>
    </row>
    <row r="138" spans="1:50" ht="29.45" customHeight="1" x14ac:dyDescent="0.25">
      <c r="A138" s="354" t="str">
        <f>'N-Bedarf AL §13a'!A138</f>
        <v/>
      </c>
      <c r="B138" s="354" t="str">
        <f>IF('N-Bedarf AL §13a'!B138="","",'N-Bedarf AL §13a'!B138)</f>
        <v/>
      </c>
      <c r="C138" s="305" t="str">
        <f>IF('N-Bedarf AL §13a'!D138="","",'N-Bedarf AL §13a'!D138)</f>
        <v/>
      </c>
      <c r="D138" s="32" t="str">
        <f>IF('N-Bedarf AL §13a'!C138="","",'N-Bedarf AL §13a'!C138)</f>
        <v/>
      </c>
      <c r="E138" s="32" t="str">
        <f>IF('N-Bedarf AL §13a'!AD138="",'N-Bedarf AL §13a'!AB138,'N-Bedarf AL §13a'!AD138)</f>
        <v/>
      </c>
      <c r="F138" s="32" t="str">
        <f>IF('P-Bedarf AL §13a'!V140="","",'P-Bedarf AL §13a'!V140)</f>
        <v/>
      </c>
      <c r="G138" s="32" t="str">
        <f>IF('P-Bedarf AL §13a'!Z140="","",'P-Bedarf AL §13a'!Z140)</f>
        <v/>
      </c>
      <c r="H138" s="345" t="str">
        <f t="shared" si="66"/>
        <v/>
      </c>
      <c r="I138" s="345" t="str">
        <f t="shared" si="67"/>
        <v/>
      </c>
      <c r="J138" s="345" t="str">
        <f t="shared" si="68"/>
        <v/>
      </c>
      <c r="K138" s="321">
        <f t="shared" si="69"/>
        <v>0</v>
      </c>
      <c r="L138" s="321">
        <f t="shared" si="94"/>
        <v>0</v>
      </c>
      <c r="M138" s="321">
        <f t="shared" si="95"/>
        <v>0</v>
      </c>
      <c r="N138" s="321" t="str">
        <f t="shared" si="96"/>
        <v/>
      </c>
      <c r="O138" s="321" t="str">
        <f t="shared" si="97"/>
        <v/>
      </c>
      <c r="P138" s="321" t="str">
        <f t="shared" si="98"/>
        <v/>
      </c>
      <c r="Q138" s="214" t="str">
        <f t="shared" si="70"/>
        <v/>
      </c>
      <c r="R138" s="141"/>
      <c r="S138" s="211"/>
      <c r="T138" s="346" t="str">
        <f t="shared" si="71"/>
        <v/>
      </c>
      <c r="U138" s="153" t="str">
        <f t="shared" si="72"/>
        <v/>
      </c>
      <c r="V138" s="153" t="str">
        <f t="shared" si="73"/>
        <v/>
      </c>
      <c r="W138" s="153" t="str">
        <f t="shared" si="74"/>
        <v/>
      </c>
      <c r="X138" s="153" t="str">
        <f t="shared" si="75"/>
        <v/>
      </c>
      <c r="Y138" s="141"/>
      <c r="Z138" s="211"/>
      <c r="AA138" s="361" t="str">
        <f t="shared" si="76"/>
        <v/>
      </c>
      <c r="AB138" s="153" t="str">
        <f t="shared" si="77"/>
        <v/>
      </c>
      <c r="AC138" s="153" t="str">
        <f t="shared" si="78"/>
        <v/>
      </c>
      <c r="AD138" s="153" t="str">
        <f t="shared" si="79"/>
        <v/>
      </c>
      <c r="AE138" s="153" t="str">
        <f t="shared" si="80"/>
        <v/>
      </c>
      <c r="AF138" s="213" t="str">
        <f t="shared" si="81"/>
        <v/>
      </c>
      <c r="AG138" s="141"/>
      <c r="AH138" s="211"/>
      <c r="AI138" s="346" t="str">
        <f t="shared" si="82"/>
        <v/>
      </c>
      <c r="AJ138" s="153" t="str">
        <f t="shared" si="83"/>
        <v/>
      </c>
      <c r="AK138" s="153" t="str">
        <f t="shared" si="84"/>
        <v/>
      </c>
      <c r="AL138" s="153" t="str">
        <f t="shared" si="85"/>
        <v/>
      </c>
      <c r="AM138" s="141"/>
      <c r="AN138" s="211"/>
      <c r="AO138" s="346" t="str">
        <f t="shared" si="86"/>
        <v/>
      </c>
      <c r="AP138" s="153" t="str">
        <f t="shared" si="87"/>
        <v/>
      </c>
      <c r="AQ138" s="153" t="str">
        <f t="shared" si="88"/>
        <v/>
      </c>
      <c r="AR138" s="153" t="str">
        <f t="shared" si="89"/>
        <v/>
      </c>
      <c r="AS138" s="141"/>
      <c r="AT138" s="211"/>
      <c r="AU138" s="346" t="str">
        <f t="shared" si="90"/>
        <v/>
      </c>
      <c r="AV138" s="153" t="str">
        <f t="shared" si="91"/>
        <v/>
      </c>
      <c r="AW138" s="153" t="str">
        <f t="shared" si="92"/>
        <v/>
      </c>
      <c r="AX138" s="153" t="str">
        <f t="shared" si="93"/>
        <v/>
      </c>
    </row>
    <row r="139" spans="1:50" ht="29.45" customHeight="1" x14ac:dyDescent="0.25">
      <c r="A139" s="354" t="str">
        <f>'N-Bedarf AL §13a'!A139</f>
        <v/>
      </c>
      <c r="B139" s="354" t="str">
        <f>IF('N-Bedarf AL §13a'!B139="","",'N-Bedarf AL §13a'!B139)</f>
        <v/>
      </c>
      <c r="C139" s="305" t="str">
        <f>IF('N-Bedarf AL §13a'!D139="","",'N-Bedarf AL §13a'!D139)</f>
        <v/>
      </c>
      <c r="D139" s="32" t="str">
        <f>IF('N-Bedarf AL §13a'!C139="","",'N-Bedarf AL §13a'!C139)</f>
        <v/>
      </c>
      <c r="E139" s="32" t="str">
        <f>IF('N-Bedarf AL §13a'!AD139="",'N-Bedarf AL §13a'!AB139,'N-Bedarf AL §13a'!AD139)</f>
        <v/>
      </c>
      <c r="F139" s="32" t="str">
        <f>IF('P-Bedarf AL §13a'!V141="","",'P-Bedarf AL §13a'!V141)</f>
        <v/>
      </c>
      <c r="G139" s="32" t="str">
        <f>IF('P-Bedarf AL §13a'!Z141="","",'P-Bedarf AL §13a'!Z141)</f>
        <v/>
      </c>
      <c r="H139" s="345" t="str">
        <f t="shared" si="66"/>
        <v/>
      </c>
      <c r="I139" s="345" t="str">
        <f t="shared" si="67"/>
        <v/>
      </c>
      <c r="J139" s="345" t="str">
        <f t="shared" si="68"/>
        <v/>
      </c>
      <c r="K139" s="321">
        <f t="shared" si="69"/>
        <v>0</v>
      </c>
      <c r="L139" s="321">
        <f t="shared" si="94"/>
        <v>0</v>
      </c>
      <c r="M139" s="321">
        <f t="shared" si="95"/>
        <v>0</v>
      </c>
      <c r="N139" s="321" t="str">
        <f t="shared" si="96"/>
        <v/>
      </c>
      <c r="O139" s="321" t="str">
        <f t="shared" si="97"/>
        <v/>
      </c>
      <c r="P139" s="321" t="str">
        <f t="shared" si="98"/>
        <v/>
      </c>
      <c r="Q139" s="214" t="str">
        <f t="shared" si="70"/>
        <v/>
      </c>
      <c r="R139" s="141"/>
      <c r="S139" s="211"/>
      <c r="T139" s="346" t="str">
        <f t="shared" si="71"/>
        <v/>
      </c>
      <c r="U139" s="153" t="str">
        <f t="shared" si="72"/>
        <v/>
      </c>
      <c r="V139" s="153" t="str">
        <f t="shared" si="73"/>
        <v/>
      </c>
      <c r="W139" s="153" t="str">
        <f t="shared" si="74"/>
        <v/>
      </c>
      <c r="X139" s="153" t="str">
        <f t="shared" si="75"/>
        <v/>
      </c>
      <c r="Y139" s="141"/>
      <c r="Z139" s="211"/>
      <c r="AA139" s="361" t="str">
        <f t="shared" si="76"/>
        <v/>
      </c>
      <c r="AB139" s="153" t="str">
        <f t="shared" si="77"/>
        <v/>
      </c>
      <c r="AC139" s="153" t="str">
        <f t="shared" si="78"/>
        <v/>
      </c>
      <c r="AD139" s="153" t="str">
        <f t="shared" si="79"/>
        <v/>
      </c>
      <c r="AE139" s="153" t="str">
        <f t="shared" si="80"/>
        <v/>
      </c>
      <c r="AF139" s="213" t="str">
        <f t="shared" si="81"/>
        <v/>
      </c>
      <c r="AG139" s="141"/>
      <c r="AH139" s="211"/>
      <c r="AI139" s="346" t="str">
        <f t="shared" si="82"/>
        <v/>
      </c>
      <c r="AJ139" s="153" t="str">
        <f t="shared" si="83"/>
        <v/>
      </c>
      <c r="AK139" s="153" t="str">
        <f t="shared" si="84"/>
        <v/>
      </c>
      <c r="AL139" s="153" t="str">
        <f t="shared" si="85"/>
        <v/>
      </c>
      <c r="AM139" s="141"/>
      <c r="AN139" s="211"/>
      <c r="AO139" s="346" t="str">
        <f t="shared" si="86"/>
        <v/>
      </c>
      <c r="AP139" s="153" t="str">
        <f t="shared" si="87"/>
        <v/>
      </c>
      <c r="AQ139" s="153" t="str">
        <f t="shared" si="88"/>
        <v/>
      </c>
      <c r="AR139" s="153" t="str">
        <f t="shared" si="89"/>
        <v/>
      </c>
      <c r="AS139" s="141"/>
      <c r="AT139" s="211"/>
      <c r="AU139" s="346" t="str">
        <f t="shared" si="90"/>
        <v/>
      </c>
      <c r="AV139" s="153" t="str">
        <f t="shared" si="91"/>
        <v/>
      </c>
      <c r="AW139" s="153" t="str">
        <f t="shared" si="92"/>
        <v/>
      </c>
      <c r="AX139" s="153" t="str">
        <f t="shared" si="93"/>
        <v/>
      </c>
    </row>
    <row r="140" spans="1:50" ht="29.45" customHeight="1" x14ac:dyDescent="0.25">
      <c r="A140" s="354" t="str">
        <f>'N-Bedarf AL §13a'!A140</f>
        <v/>
      </c>
      <c r="B140" s="354" t="str">
        <f>IF('N-Bedarf AL §13a'!B140="","",'N-Bedarf AL §13a'!B140)</f>
        <v/>
      </c>
      <c r="C140" s="305" t="str">
        <f>IF('N-Bedarf AL §13a'!D140="","",'N-Bedarf AL §13a'!D140)</f>
        <v/>
      </c>
      <c r="D140" s="32" t="str">
        <f>IF('N-Bedarf AL §13a'!C140="","",'N-Bedarf AL §13a'!C140)</f>
        <v/>
      </c>
      <c r="E140" s="32" t="str">
        <f>IF('N-Bedarf AL §13a'!AD140="",'N-Bedarf AL §13a'!AB140,'N-Bedarf AL §13a'!AD140)</f>
        <v/>
      </c>
      <c r="F140" s="32" t="str">
        <f>IF('P-Bedarf AL §13a'!V142="","",'P-Bedarf AL §13a'!V142)</f>
        <v/>
      </c>
      <c r="G140" s="32" t="str">
        <f>IF('P-Bedarf AL §13a'!Z142="","",'P-Bedarf AL §13a'!Z142)</f>
        <v/>
      </c>
      <c r="H140" s="345" t="str">
        <f t="shared" si="66"/>
        <v/>
      </c>
      <c r="I140" s="345" t="str">
        <f t="shared" si="67"/>
        <v/>
      </c>
      <c r="J140" s="345" t="str">
        <f t="shared" si="68"/>
        <v/>
      </c>
      <c r="K140" s="321">
        <f t="shared" si="69"/>
        <v>0</v>
      </c>
      <c r="L140" s="321">
        <f t="shared" si="94"/>
        <v>0</v>
      </c>
      <c r="M140" s="321">
        <f t="shared" si="95"/>
        <v>0</v>
      </c>
      <c r="N140" s="321" t="str">
        <f t="shared" si="96"/>
        <v/>
      </c>
      <c r="O140" s="321" t="str">
        <f t="shared" si="97"/>
        <v/>
      </c>
      <c r="P140" s="321" t="str">
        <f t="shared" si="98"/>
        <v/>
      </c>
      <c r="Q140" s="214" t="str">
        <f t="shared" si="70"/>
        <v/>
      </c>
      <c r="R140" s="141"/>
      <c r="S140" s="211"/>
      <c r="T140" s="346" t="str">
        <f t="shared" si="71"/>
        <v/>
      </c>
      <c r="U140" s="153" t="str">
        <f t="shared" si="72"/>
        <v/>
      </c>
      <c r="V140" s="153" t="str">
        <f t="shared" si="73"/>
        <v/>
      </c>
      <c r="W140" s="153" t="str">
        <f t="shared" si="74"/>
        <v/>
      </c>
      <c r="X140" s="153" t="str">
        <f t="shared" si="75"/>
        <v/>
      </c>
      <c r="Y140" s="141"/>
      <c r="Z140" s="211"/>
      <c r="AA140" s="361" t="str">
        <f t="shared" si="76"/>
        <v/>
      </c>
      <c r="AB140" s="153" t="str">
        <f t="shared" si="77"/>
        <v/>
      </c>
      <c r="AC140" s="153" t="str">
        <f t="shared" si="78"/>
        <v/>
      </c>
      <c r="AD140" s="153" t="str">
        <f t="shared" si="79"/>
        <v/>
      </c>
      <c r="AE140" s="153" t="str">
        <f t="shared" si="80"/>
        <v/>
      </c>
      <c r="AF140" s="213" t="str">
        <f t="shared" si="81"/>
        <v/>
      </c>
      <c r="AG140" s="141"/>
      <c r="AH140" s="211"/>
      <c r="AI140" s="346" t="str">
        <f t="shared" si="82"/>
        <v/>
      </c>
      <c r="AJ140" s="153" t="str">
        <f t="shared" si="83"/>
        <v/>
      </c>
      <c r="AK140" s="153" t="str">
        <f t="shared" si="84"/>
        <v/>
      </c>
      <c r="AL140" s="153" t="str">
        <f t="shared" si="85"/>
        <v/>
      </c>
      <c r="AM140" s="141"/>
      <c r="AN140" s="211"/>
      <c r="AO140" s="346" t="str">
        <f t="shared" si="86"/>
        <v/>
      </c>
      <c r="AP140" s="153" t="str">
        <f t="shared" si="87"/>
        <v/>
      </c>
      <c r="AQ140" s="153" t="str">
        <f t="shared" si="88"/>
        <v/>
      </c>
      <c r="AR140" s="153" t="str">
        <f t="shared" si="89"/>
        <v/>
      </c>
      <c r="AS140" s="141"/>
      <c r="AT140" s="211"/>
      <c r="AU140" s="346" t="str">
        <f t="shared" si="90"/>
        <v/>
      </c>
      <c r="AV140" s="153" t="str">
        <f t="shared" si="91"/>
        <v/>
      </c>
      <c r="AW140" s="153" t="str">
        <f t="shared" si="92"/>
        <v/>
      </c>
      <c r="AX140" s="153" t="str">
        <f t="shared" si="93"/>
        <v/>
      </c>
    </row>
    <row r="141" spans="1:50" ht="29.45" customHeight="1" x14ac:dyDescent="0.25">
      <c r="A141" s="354" t="str">
        <f>'N-Bedarf AL §13a'!A141</f>
        <v/>
      </c>
      <c r="B141" s="354" t="str">
        <f>IF('N-Bedarf AL §13a'!B141="","",'N-Bedarf AL §13a'!B141)</f>
        <v/>
      </c>
      <c r="C141" s="305" t="str">
        <f>IF('N-Bedarf AL §13a'!D141="","",'N-Bedarf AL §13a'!D141)</f>
        <v/>
      </c>
      <c r="D141" s="32" t="str">
        <f>IF('N-Bedarf AL §13a'!C141="","",'N-Bedarf AL §13a'!C141)</f>
        <v/>
      </c>
      <c r="E141" s="32" t="str">
        <f>IF('N-Bedarf AL §13a'!AD141="",'N-Bedarf AL §13a'!AB141,'N-Bedarf AL §13a'!AD141)</f>
        <v/>
      </c>
      <c r="F141" s="32" t="str">
        <f>IF('P-Bedarf AL §13a'!V143="","",'P-Bedarf AL §13a'!V143)</f>
        <v/>
      </c>
      <c r="G141" s="32" t="str">
        <f>IF('P-Bedarf AL §13a'!Z143="","",'P-Bedarf AL §13a'!Z143)</f>
        <v/>
      </c>
      <c r="H141" s="345" t="str">
        <f t="shared" si="66"/>
        <v/>
      </c>
      <c r="I141" s="345" t="str">
        <f t="shared" si="67"/>
        <v/>
      </c>
      <c r="J141" s="345" t="str">
        <f t="shared" si="68"/>
        <v/>
      </c>
      <c r="K141" s="321">
        <f t="shared" si="69"/>
        <v>0</v>
      </c>
      <c r="L141" s="321">
        <f t="shared" si="94"/>
        <v>0</v>
      </c>
      <c r="M141" s="321">
        <f t="shared" si="95"/>
        <v>0</v>
      </c>
      <c r="N141" s="321" t="str">
        <f t="shared" si="96"/>
        <v/>
      </c>
      <c r="O141" s="321" t="str">
        <f t="shared" si="97"/>
        <v/>
      </c>
      <c r="P141" s="321" t="str">
        <f t="shared" si="98"/>
        <v/>
      </c>
      <c r="Q141" s="214" t="str">
        <f t="shared" si="70"/>
        <v/>
      </c>
      <c r="R141" s="141"/>
      <c r="S141" s="211"/>
      <c r="T141" s="346" t="str">
        <f t="shared" si="71"/>
        <v/>
      </c>
      <c r="U141" s="153" t="str">
        <f t="shared" si="72"/>
        <v/>
      </c>
      <c r="V141" s="153" t="str">
        <f t="shared" si="73"/>
        <v/>
      </c>
      <c r="W141" s="153" t="str">
        <f t="shared" si="74"/>
        <v/>
      </c>
      <c r="X141" s="153" t="str">
        <f t="shared" si="75"/>
        <v/>
      </c>
      <c r="Y141" s="141"/>
      <c r="Z141" s="211"/>
      <c r="AA141" s="361" t="str">
        <f t="shared" si="76"/>
        <v/>
      </c>
      <c r="AB141" s="153" t="str">
        <f t="shared" si="77"/>
        <v/>
      </c>
      <c r="AC141" s="153" t="str">
        <f t="shared" si="78"/>
        <v/>
      </c>
      <c r="AD141" s="153" t="str">
        <f t="shared" si="79"/>
        <v/>
      </c>
      <c r="AE141" s="153" t="str">
        <f t="shared" si="80"/>
        <v/>
      </c>
      <c r="AF141" s="213" t="str">
        <f t="shared" si="81"/>
        <v/>
      </c>
      <c r="AG141" s="141"/>
      <c r="AH141" s="211"/>
      <c r="AI141" s="346" t="str">
        <f t="shared" si="82"/>
        <v/>
      </c>
      <c r="AJ141" s="153" t="str">
        <f t="shared" si="83"/>
        <v/>
      </c>
      <c r="AK141" s="153" t="str">
        <f t="shared" si="84"/>
        <v/>
      </c>
      <c r="AL141" s="153" t="str">
        <f t="shared" si="85"/>
        <v/>
      </c>
      <c r="AM141" s="141"/>
      <c r="AN141" s="211"/>
      <c r="AO141" s="346" t="str">
        <f t="shared" si="86"/>
        <v/>
      </c>
      <c r="AP141" s="153" t="str">
        <f t="shared" si="87"/>
        <v/>
      </c>
      <c r="AQ141" s="153" t="str">
        <f t="shared" si="88"/>
        <v/>
      </c>
      <c r="AR141" s="153" t="str">
        <f t="shared" si="89"/>
        <v/>
      </c>
      <c r="AS141" s="141"/>
      <c r="AT141" s="211"/>
      <c r="AU141" s="346" t="str">
        <f t="shared" si="90"/>
        <v/>
      </c>
      <c r="AV141" s="153" t="str">
        <f t="shared" si="91"/>
        <v/>
      </c>
      <c r="AW141" s="153" t="str">
        <f t="shared" si="92"/>
        <v/>
      </c>
      <c r="AX141" s="153" t="str">
        <f t="shared" si="93"/>
        <v/>
      </c>
    </row>
    <row r="142" spans="1:50" ht="29.45" customHeight="1" x14ac:dyDescent="0.25">
      <c r="A142" s="354" t="str">
        <f>'N-Bedarf AL §13a'!A142</f>
        <v/>
      </c>
      <c r="B142" s="354" t="str">
        <f>IF('N-Bedarf AL §13a'!B142="","",'N-Bedarf AL §13a'!B142)</f>
        <v/>
      </c>
      <c r="C142" s="305" t="str">
        <f>IF('N-Bedarf AL §13a'!D142="","",'N-Bedarf AL §13a'!D142)</f>
        <v/>
      </c>
      <c r="D142" s="32" t="str">
        <f>IF('N-Bedarf AL §13a'!C142="","",'N-Bedarf AL §13a'!C142)</f>
        <v/>
      </c>
      <c r="E142" s="32" t="str">
        <f>IF('N-Bedarf AL §13a'!AD142="",'N-Bedarf AL §13a'!AB142,'N-Bedarf AL §13a'!AD142)</f>
        <v/>
      </c>
      <c r="F142" s="32" t="str">
        <f>IF('P-Bedarf AL §13a'!V144="","",'P-Bedarf AL §13a'!V144)</f>
        <v/>
      </c>
      <c r="G142" s="32" t="str">
        <f>IF('P-Bedarf AL §13a'!Z144="","",'P-Bedarf AL §13a'!Z144)</f>
        <v/>
      </c>
      <c r="H142" s="345" t="str">
        <f t="shared" si="66"/>
        <v/>
      </c>
      <c r="I142" s="345" t="str">
        <f t="shared" si="67"/>
        <v/>
      </c>
      <c r="J142" s="345" t="str">
        <f t="shared" si="68"/>
        <v/>
      </c>
      <c r="K142" s="321">
        <f t="shared" si="69"/>
        <v>0</v>
      </c>
      <c r="L142" s="321">
        <f t="shared" si="94"/>
        <v>0</v>
      </c>
      <c r="M142" s="321">
        <f t="shared" si="95"/>
        <v>0</v>
      </c>
      <c r="N142" s="321" t="str">
        <f t="shared" si="96"/>
        <v/>
      </c>
      <c r="O142" s="321" t="str">
        <f t="shared" si="97"/>
        <v/>
      </c>
      <c r="P142" s="321" t="str">
        <f t="shared" si="98"/>
        <v/>
      </c>
      <c r="Q142" s="214" t="str">
        <f t="shared" si="70"/>
        <v/>
      </c>
      <c r="R142" s="141"/>
      <c r="S142" s="211"/>
      <c r="T142" s="346" t="str">
        <f t="shared" si="71"/>
        <v/>
      </c>
      <c r="U142" s="153" t="str">
        <f t="shared" si="72"/>
        <v/>
      </c>
      <c r="V142" s="153" t="str">
        <f t="shared" si="73"/>
        <v/>
      </c>
      <c r="W142" s="153" t="str">
        <f t="shared" si="74"/>
        <v/>
      </c>
      <c r="X142" s="153" t="str">
        <f t="shared" si="75"/>
        <v/>
      </c>
      <c r="Y142" s="141"/>
      <c r="Z142" s="211"/>
      <c r="AA142" s="361" t="str">
        <f t="shared" si="76"/>
        <v/>
      </c>
      <c r="AB142" s="153" t="str">
        <f t="shared" si="77"/>
        <v/>
      </c>
      <c r="AC142" s="153" t="str">
        <f t="shared" si="78"/>
        <v/>
      </c>
      <c r="AD142" s="153" t="str">
        <f t="shared" si="79"/>
        <v/>
      </c>
      <c r="AE142" s="153" t="str">
        <f t="shared" si="80"/>
        <v/>
      </c>
      <c r="AF142" s="213" t="str">
        <f t="shared" si="81"/>
        <v/>
      </c>
      <c r="AG142" s="141"/>
      <c r="AH142" s="211"/>
      <c r="AI142" s="346" t="str">
        <f t="shared" si="82"/>
        <v/>
      </c>
      <c r="AJ142" s="153" t="str">
        <f t="shared" si="83"/>
        <v/>
      </c>
      <c r="AK142" s="153" t="str">
        <f t="shared" si="84"/>
        <v/>
      </c>
      <c r="AL142" s="153" t="str">
        <f t="shared" si="85"/>
        <v/>
      </c>
      <c r="AM142" s="141"/>
      <c r="AN142" s="211"/>
      <c r="AO142" s="346" t="str">
        <f t="shared" si="86"/>
        <v/>
      </c>
      <c r="AP142" s="153" t="str">
        <f t="shared" si="87"/>
        <v/>
      </c>
      <c r="AQ142" s="153" t="str">
        <f t="shared" si="88"/>
        <v/>
      </c>
      <c r="AR142" s="153" t="str">
        <f t="shared" si="89"/>
        <v/>
      </c>
      <c r="AS142" s="141"/>
      <c r="AT142" s="211"/>
      <c r="AU142" s="346" t="str">
        <f t="shared" si="90"/>
        <v/>
      </c>
      <c r="AV142" s="153" t="str">
        <f t="shared" si="91"/>
        <v/>
      </c>
      <c r="AW142" s="153" t="str">
        <f t="shared" si="92"/>
        <v/>
      </c>
      <c r="AX142" s="153" t="str">
        <f t="shared" si="93"/>
        <v/>
      </c>
    </row>
    <row r="143" spans="1:50" ht="29.45" customHeight="1" x14ac:dyDescent="0.25">
      <c r="A143" s="354" t="str">
        <f>'N-Bedarf AL §13a'!A143</f>
        <v/>
      </c>
      <c r="B143" s="354" t="str">
        <f>IF('N-Bedarf AL §13a'!B143="","",'N-Bedarf AL §13a'!B143)</f>
        <v/>
      </c>
      <c r="C143" s="305" t="str">
        <f>IF('N-Bedarf AL §13a'!D143="","",'N-Bedarf AL §13a'!D143)</f>
        <v/>
      </c>
      <c r="D143" s="32" t="str">
        <f>IF('N-Bedarf AL §13a'!C143="","",'N-Bedarf AL §13a'!C143)</f>
        <v/>
      </c>
      <c r="E143" s="32" t="str">
        <f>IF('N-Bedarf AL §13a'!AD143="",'N-Bedarf AL §13a'!AB143,'N-Bedarf AL §13a'!AD143)</f>
        <v/>
      </c>
      <c r="F143" s="32" t="str">
        <f>IF('P-Bedarf AL §13a'!V145="","",'P-Bedarf AL §13a'!V145)</f>
        <v/>
      </c>
      <c r="G143" s="32" t="str">
        <f>IF('P-Bedarf AL §13a'!Z145="","",'P-Bedarf AL §13a'!Z145)</f>
        <v/>
      </c>
      <c r="H143" s="345" t="str">
        <f t="shared" si="66"/>
        <v/>
      </c>
      <c r="I143" s="345" t="str">
        <f t="shared" si="67"/>
        <v/>
      </c>
      <c r="J143" s="345" t="str">
        <f t="shared" si="68"/>
        <v/>
      </c>
      <c r="K143" s="321">
        <f t="shared" si="69"/>
        <v>0</v>
      </c>
      <c r="L143" s="321">
        <f t="shared" si="94"/>
        <v>0</v>
      </c>
      <c r="M143" s="321">
        <f t="shared" si="95"/>
        <v>0</v>
      </c>
      <c r="N143" s="321" t="str">
        <f t="shared" si="96"/>
        <v/>
      </c>
      <c r="O143" s="321" t="str">
        <f t="shared" si="97"/>
        <v/>
      </c>
      <c r="P143" s="321" t="str">
        <f t="shared" si="98"/>
        <v/>
      </c>
      <c r="Q143" s="214" t="str">
        <f t="shared" si="70"/>
        <v/>
      </c>
      <c r="R143" s="141"/>
      <c r="S143" s="211"/>
      <c r="T143" s="346" t="str">
        <f t="shared" si="71"/>
        <v/>
      </c>
      <c r="U143" s="153" t="str">
        <f t="shared" si="72"/>
        <v/>
      </c>
      <c r="V143" s="153" t="str">
        <f t="shared" si="73"/>
        <v/>
      </c>
      <c r="W143" s="153" t="str">
        <f t="shared" si="74"/>
        <v/>
      </c>
      <c r="X143" s="153" t="str">
        <f t="shared" si="75"/>
        <v/>
      </c>
      <c r="Y143" s="141"/>
      <c r="Z143" s="211"/>
      <c r="AA143" s="361" t="str">
        <f t="shared" si="76"/>
        <v/>
      </c>
      <c r="AB143" s="153" t="str">
        <f t="shared" si="77"/>
        <v/>
      </c>
      <c r="AC143" s="153" t="str">
        <f t="shared" si="78"/>
        <v/>
      </c>
      <c r="AD143" s="153" t="str">
        <f t="shared" si="79"/>
        <v/>
      </c>
      <c r="AE143" s="153" t="str">
        <f t="shared" si="80"/>
        <v/>
      </c>
      <c r="AF143" s="213" t="str">
        <f t="shared" si="81"/>
        <v/>
      </c>
      <c r="AG143" s="141"/>
      <c r="AH143" s="211"/>
      <c r="AI143" s="346" t="str">
        <f t="shared" si="82"/>
        <v/>
      </c>
      <c r="AJ143" s="153" t="str">
        <f t="shared" si="83"/>
        <v/>
      </c>
      <c r="AK143" s="153" t="str">
        <f t="shared" si="84"/>
        <v/>
      </c>
      <c r="AL143" s="153" t="str">
        <f t="shared" si="85"/>
        <v/>
      </c>
      <c r="AM143" s="141"/>
      <c r="AN143" s="211"/>
      <c r="AO143" s="346" t="str">
        <f t="shared" si="86"/>
        <v/>
      </c>
      <c r="AP143" s="153" t="str">
        <f t="shared" si="87"/>
        <v/>
      </c>
      <c r="AQ143" s="153" t="str">
        <f t="shared" si="88"/>
        <v/>
      </c>
      <c r="AR143" s="153" t="str">
        <f t="shared" si="89"/>
        <v/>
      </c>
      <c r="AS143" s="141"/>
      <c r="AT143" s="211"/>
      <c r="AU143" s="346" t="str">
        <f t="shared" si="90"/>
        <v/>
      </c>
      <c r="AV143" s="153" t="str">
        <f t="shared" si="91"/>
        <v/>
      </c>
      <c r="AW143" s="153" t="str">
        <f t="shared" si="92"/>
        <v/>
      </c>
      <c r="AX143" s="153" t="str">
        <f t="shared" si="93"/>
        <v/>
      </c>
    </row>
    <row r="144" spans="1:50" ht="29.45" customHeight="1" x14ac:dyDescent="0.25">
      <c r="A144" s="354" t="str">
        <f>'N-Bedarf AL §13a'!A144</f>
        <v/>
      </c>
      <c r="B144" s="354" t="str">
        <f>IF('N-Bedarf AL §13a'!B144="","",'N-Bedarf AL §13a'!B144)</f>
        <v/>
      </c>
      <c r="C144" s="305" t="str">
        <f>IF('N-Bedarf AL §13a'!D144="","",'N-Bedarf AL §13a'!D144)</f>
        <v/>
      </c>
      <c r="D144" s="32" t="str">
        <f>IF('N-Bedarf AL §13a'!C144="","",'N-Bedarf AL §13a'!C144)</f>
        <v/>
      </c>
      <c r="E144" s="32" t="str">
        <f>IF('N-Bedarf AL §13a'!AD144="",'N-Bedarf AL §13a'!AB144,'N-Bedarf AL §13a'!AD144)</f>
        <v/>
      </c>
      <c r="F144" s="32" t="str">
        <f>IF('P-Bedarf AL §13a'!V146="","",'P-Bedarf AL §13a'!V146)</f>
        <v/>
      </c>
      <c r="G144" s="32" t="str">
        <f>IF('P-Bedarf AL §13a'!Z146="","",'P-Bedarf AL §13a'!Z146)</f>
        <v/>
      </c>
      <c r="H144" s="345" t="str">
        <f t="shared" si="66"/>
        <v/>
      </c>
      <c r="I144" s="345" t="str">
        <f t="shared" si="67"/>
        <v/>
      </c>
      <c r="J144" s="345" t="str">
        <f t="shared" si="68"/>
        <v/>
      </c>
      <c r="K144" s="321">
        <f t="shared" si="69"/>
        <v>0</v>
      </c>
      <c r="L144" s="321">
        <f t="shared" si="94"/>
        <v>0</v>
      </c>
      <c r="M144" s="321">
        <f t="shared" si="95"/>
        <v>0</v>
      </c>
      <c r="N144" s="321" t="str">
        <f t="shared" si="96"/>
        <v/>
      </c>
      <c r="O144" s="321" t="str">
        <f t="shared" si="97"/>
        <v/>
      </c>
      <c r="P144" s="321" t="str">
        <f t="shared" si="98"/>
        <v/>
      </c>
      <c r="Q144" s="214" t="str">
        <f t="shared" si="70"/>
        <v/>
      </c>
      <c r="R144" s="141"/>
      <c r="S144" s="211"/>
      <c r="T144" s="346" t="str">
        <f t="shared" si="71"/>
        <v/>
      </c>
      <c r="U144" s="153" t="str">
        <f t="shared" si="72"/>
        <v/>
      </c>
      <c r="V144" s="153" t="str">
        <f t="shared" si="73"/>
        <v/>
      </c>
      <c r="W144" s="153" t="str">
        <f t="shared" si="74"/>
        <v/>
      </c>
      <c r="X144" s="153" t="str">
        <f t="shared" si="75"/>
        <v/>
      </c>
      <c r="Y144" s="141"/>
      <c r="Z144" s="211"/>
      <c r="AA144" s="361" t="str">
        <f t="shared" si="76"/>
        <v/>
      </c>
      <c r="AB144" s="153" t="str">
        <f t="shared" si="77"/>
        <v/>
      </c>
      <c r="AC144" s="153" t="str">
        <f t="shared" si="78"/>
        <v/>
      </c>
      <c r="AD144" s="153" t="str">
        <f t="shared" si="79"/>
        <v/>
      </c>
      <c r="AE144" s="153" t="str">
        <f t="shared" si="80"/>
        <v/>
      </c>
      <c r="AF144" s="213" t="str">
        <f t="shared" si="81"/>
        <v/>
      </c>
      <c r="AG144" s="141"/>
      <c r="AH144" s="211"/>
      <c r="AI144" s="346" t="str">
        <f t="shared" si="82"/>
        <v/>
      </c>
      <c r="AJ144" s="153" t="str">
        <f t="shared" si="83"/>
        <v/>
      </c>
      <c r="AK144" s="153" t="str">
        <f t="shared" si="84"/>
        <v/>
      </c>
      <c r="AL144" s="153" t="str">
        <f t="shared" si="85"/>
        <v/>
      </c>
      <c r="AM144" s="141"/>
      <c r="AN144" s="211"/>
      <c r="AO144" s="346" t="str">
        <f t="shared" si="86"/>
        <v/>
      </c>
      <c r="AP144" s="153" t="str">
        <f t="shared" si="87"/>
        <v/>
      </c>
      <c r="AQ144" s="153" t="str">
        <f t="shared" si="88"/>
        <v/>
      </c>
      <c r="AR144" s="153" t="str">
        <f t="shared" si="89"/>
        <v/>
      </c>
      <c r="AS144" s="141"/>
      <c r="AT144" s="211"/>
      <c r="AU144" s="346" t="str">
        <f t="shared" si="90"/>
        <v/>
      </c>
      <c r="AV144" s="153" t="str">
        <f t="shared" si="91"/>
        <v/>
      </c>
      <c r="AW144" s="153" t="str">
        <f t="shared" si="92"/>
        <v/>
      </c>
      <c r="AX144" s="153" t="str">
        <f t="shared" si="93"/>
        <v/>
      </c>
    </row>
    <row r="145" spans="1:50" ht="29.45" customHeight="1" x14ac:dyDescent="0.25">
      <c r="A145" s="354" t="str">
        <f>'N-Bedarf AL §13a'!A145</f>
        <v/>
      </c>
      <c r="B145" s="354" t="str">
        <f>IF('N-Bedarf AL §13a'!B145="","",'N-Bedarf AL §13a'!B145)</f>
        <v/>
      </c>
      <c r="C145" s="305" t="str">
        <f>IF('N-Bedarf AL §13a'!D145="","",'N-Bedarf AL §13a'!D145)</f>
        <v/>
      </c>
      <c r="D145" s="32" t="str">
        <f>IF('N-Bedarf AL §13a'!C145="","",'N-Bedarf AL §13a'!C145)</f>
        <v/>
      </c>
      <c r="E145" s="32" t="str">
        <f>IF('N-Bedarf AL §13a'!AD145="",'N-Bedarf AL §13a'!AB145,'N-Bedarf AL §13a'!AD145)</f>
        <v/>
      </c>
      <c r="F145" s="32" t="str">
        <f>IF('P-Bedarf AL §13a'!V147="","",'P-Bedarf AL §13a'!V147)</f>
        <v/>
      </c>
      <c r="G145" s="32" t="str">
        <f>IF('P-Bedarf AL §13a'!Z147="","",'P-Bedarf AL §13a'!Z147)</f>
        <v/>
      </c>
      <c r="H145" s="345" t="str">
        <f t="shared" si="66"/>
        <v/>
      </c>
      <c r="I145" s="345" t="str">
        <f t="shared" si="67"/>
        <v/>
      </c>
      <c r="J145" s="345" t="str">
        <f t="shared" si="68"/>
        <v/>
      </c>
      <c r="K145" s="321">
        <f t="shared" si="69"/>
        <v>0</v>
      </c>
      <c r="L145" s="321">
        <f t="shared" si="94"/>
        <v>0</v>
      </c>
      <c r="M145" s="321">
        <f t="shared" si="95"/>
        <v>0</v>
      </c>
      <c r="N145" s="321" t="str">
        <f t="shared" si="96"/>
        <v/>
      </c>
      <c r="O145" s="321" t="str">
        <f t="shared" si="97"/>
        <v/>
      </c>
      <c r="P145" s="321" t="str">
        <f t="shared" si="98"/>
        <v/>
      </c>
      <c r="Q145" s="214" t="str">
        <f t="shared" si="70"/>
        <v/>
      </c>
      <c r="R145" s="141"/>
      <c r="S145" s="211"/>
      <c r="T145" s="346" t="str">
        <f t="shared" si="71"/>
        <v/>
      </c>
      <c r="U145" s="153" t="str">
        <f t="shared" si="72"/>
        <v/>
      </c>
      <c r="V145" s="153" t="str">
        <f t="shared" si="73"/>
        <v/>
      </c>
      <c r="W145" s="153" t="str">
        <f t="shared" si="74"/>
        <v/>
      </c>
      <c r="X145" s="153" t="str">
        <f t="shared" si="75"/>
        <v/>
      </c>
      <c r="Y145" s="141"/>
      <c r="Z145" s="211"/>
      <c r="AA145" s="361" t="str">
        <f t="shared" si="76"/>
        <v/>
      </c>
      <c r="AB145" s="153" t="str">
        <f t="shared" si="77"/>
        <v/>
      </c>
      <c r="AC145" s="153" t="str">
        <f t="shared" si="78"/>
        <v/>
      </c>
      <c r="AD145" s="153" t="str">
        <f t="shared" si="79"/>
        <v/>
      </c>
      <c r="AE145" s="153" t="str">
        <f t="shared" si="80"/>
        <v/>
      </c>
      <c r="AF145" s="213" t="str">
        <f t="shared" si="81"/>
        <v/>
      </c>
      <c r="AG145" s="141"/>
      <c r="AH145" s="211"/>
      <c r="AI145" s="346" t="str">
        <f t="shared" si="82"/>
        <v/>
      </c>
      <c r="AJ145" s="153" t="str">
        <f t="shared" si="83"/>
        <v/>
      </c>
      <c r="AK145" s="153" t="str">
        <f t="shared" si="84"/>
        <v/>
      </c>
      <c r="AL145" s="153" t="str">
        <f t="shared" si="85"/>
        <v/>
      </c>
      <c r="AM145" s="141"/>
      <c r="AN145" s="211"/>
      <c r="AO145" s="346" t="str">
        <f t="shared" si="86"/>
        <v/>
      </c>
      <c r="AP145" s="153" t="str">
        <f t="shared" si="87"/>
        <v/>
      </c>
      <c r="AQ145" s="153" t="str">
        <f t="shared" si="88"/>
        <v/>
      </c>
      <c r="AR145" s="153" t="str">
        <f t="shared" si="89"/>
        <v/>
      </c>
      <c r="AS145" s="141"/>
      <c r="AT145" s="211"/>
      <c r="AU145" s="346" t="str">
        <f t="shared" si="90"/>
        <v/>
      </c>
      <c r="AV145" s="153" t="str">
        <f t="shared" si="91"/>
        <v/>
      </c>
      <c r="AW145" s="153" t="str">
        <f t="shared" si="92"/>
        <v/>
      </c>
      <c r="AX145" s="153" t="str">
        <f t="shared" si="93"/>
        <v/>
      </c>
    </row>
    <row r="146" spans="1:50" ht="29.45" customHeight="1" x14ac:dyDescent="0.25">
      <c r="A146" s="354" t="str">
        <f>'N-Bedarf AL §13a'!A146</f>
        <v/>
      </c>
      <c r="B146" s="354" t="str">
        <f>IF('N-Bedarf AL §13a'!B146="","",'N-Bedarf AL §13a'!B146)</f>
        <v/>
      </c>
      <c r="C146" s="305" t="str">
        <f>IF('N-Bedarf AL §13a'!D146="","",'N-Bedarf AL §13a'!D146)</f>
        <v/>
      </c>
      <c r="D146" s="32" t="str">
        <f>IF('N-Bedarf AL §13a'!C146="","",'N-Bedarf AL §13a'!C146)</f>
        <v/>
      </c>
      <c r="E146" s="32" t="str">
        <f>IF('N-Bedarf AL §13a'!AD146="",'N-Bedarf AL §13a'!AB146,'N-Bedarf AL §13a'!AD146)</f>
        <v/>
      </c>
      <c r="F146" s="32" t="str">
        <f>IF('P-Bedarf AL §13a'!V148="","",'P-Bedarf AL §13a'!V148)</f>
        <v/>
      </c>
      <c r="G146" s="32" t="str">
        <f>IF('P-Bedarf AL §13a'!Z148="","",'P-Bedarf AL §13a'!Z148)</f>
        <v/>
      </c>
      <c r="H146" s="345" t="str">
        <f t="shared" si="66"/>
        <v/>
      </c>
      <c r="I146" s="345" t="str">
        <f t="shared" si="67"/>
        <v/>
      </c>
      <c r="J146" s="345" t="str">
        <f t="shared" si="68"/>
        <v/>
      </c>
      <c r="K146" s="321">
        <f t="shared" si="69"/>
        <v>0</v>
      </c>
      <c r="L146" s="321">
        <f t="shared" si="94"/>
        <v>0</v>
      </c>
      <c r="M146" s="321">
        <f t="shared" si="95"/>
        <v>0</v>
      </c>
      <c r="N146" s="321" t="str">
        <f t="shared" si="96"/>
        <v/>
      </c>
      <c r="O146" s="321" t="str">
        <f t="shared" si="97"/>
        <v/>
      </c>
      <c r="P146" s="321" t="str">
        <f t="shared" si="98"/>
        <v/>
      </c>
      <c r="Q146" s="214" t="str">
        <f t="shared" si="70"/>
        <v/>
      </c>
      <c r="R146" s="141"/>
      <c r="S146" s="211"/>
      <c r="T146" s="346" t="str">
        <f t="shared" si="71"/>
        <v/>
      </c>
      <c r="U146" s="153" t="str">
        <f t="shared" si="72"/>
        <v/>
      </c>
      <c r="V146" s="153" t="str">
        <f t="shared" si="73"/>
        <v/>
      </c>
      <c r="W146" s="153" t="str">
        <f t="shared" si="74"/>
        <v/>
      </c>
      <c r="X146" s="153" t="str">
        <f t="shared" si="75"/>
        <v/>
      </c>
      <c r="Y146" s="141"/>
      <c r="Z146" s="211"/>
      <c r="AA146" s="361" t="str">
        <f t="shared" si="76"/>
        <v/>
      </c>
      <c r="AB146" s="153" t="str">
        <f t="shared" si="77"/>
        <v/>
      </c>
      <c r="AC146" s="153" t="str">
        <f t="shared" si="78"/>
        <v/>
      </c>
      <c r="AD146" s="153" t="str">
        <f t="shared" si="79"/>
        <v/>
      </c>
      <c r="AE146" s="153" t="str">
        <f t="shared" si="80"/>
        <v/>
      </c>
      <c r="AF146" s="213" t="str">
        <f t="shared" si="81"/>
        <v/>
      </c>
      <c r="AG146" s="141"/>
      <c r="AH146" s="211"/>
      <c r="AI146" s="346" t="str">
        <f t="shared" si="82"/>
        <v/>
      </c>
      <c r="AJ146" s="153" t="str">
        <f t="shared" si="83"/>
        <v/>
      </c>
      <c r="AK146" s="153" t="str">
        <f t="shared" si="84"/>
        <v/>
      </c>
      <c r="AL146" s="153" t="str">
        <f t="shared" si="85"/>
        <v/>
      </c>
      <c r="AM146" s="141"/>
      <c r="AN146" s="211"/>
      <c r="AO146" s="346" t="str">
        <f t="shared" si="86"/>
        <v/>
      </c>
      <c r="AP146" s="153" t="str">
        <f t="shared" si="87"/>
        <v/>
      </c>
      <c r="AQ146" s="153" t="str">
        <f t="shared" si="88"/>
        <v/>
      </c>
      <c r="AR146" s="153" t="str">
        <f t="shared" si="89"/>
        <v/>
      </c>
      <c r="AS146" s="141"/>
      <c r="AT146" s="211"/>
      <c r="AU146" s="346" t="str">
        <f t="shared" si="90"/>
        <v/>
      </c>
      <c r="AV146" s="153" t="str">
        <f t="shared" si="91"/>
        <v/>
      </c>
      <c r="AW146" s="153" t="str">
        <f t="shared" si="92"/>
        <v/>
      </c>
      <c r="AX146" s="153" t="str">
        <f t="shared" si="93"/>
        <v/>
      </c>
    </row>
    <row r="147" spans="1:50" ht="29.45" customHeight="1" x14ac:dyDescent="0.25">
      <c r="A147" s="354" t="str">
        <f>'N-Bedarf AL §13a'!A147</f>
        <v/>
      </c>
      <c r="B147" s="354" t="str">
        <f>IF('N-Bedarf AL §13a'!B147="","",'N-Bedarf AL §13a'!B147)</f>
        <v/>
      </c>
      <c r="C147" s="305" t="str">
        <f>IF('N-Bedarf AL §13a'!D147="","",'N-Bedarf AL §13a'!D147)</f>
        <v/>
      </c>
      <c r="D147" s="32" t="str">
        <f>IF('N-Bedarf AL §13a'!C147="","",'N-Bedarf AL §13a'!C147)</f>
        <v/>
      </c>
      <c r="E147" s="32" t="str">
        <f>IF('N-Bedarf AL §13a'!AD147="",'N-Bedarf AL §13a'!AB147,'N-Bedarf AL §13a'!AD147)</f>
        <v/>
      </c>
      <c r="F147" s="32" t="str">
        <f>IF('P-Bedarf AL §13a'!V149="","",'P-Bedarf AL §13a'!V149)</f>
        <v/>
      </c>
      <c r="G147" s="32" t="str">
        <f>IF('P-Bedarf AL §13a'!Z149="","",'P-Bedarf AL §13a'!Z149)</f>
        <v/>
      </c>
      <c r="H147" s="345" t="str">
        <f t="shared" si="66"/>
        <v/>
      </c>
      <c r="I147" s="345" t="str">
        <f t="shared" si="67"/>
        <v/>
      </c>
      <c r="J147" s="345" t="str">
        <f t="shared" si="68"/>
        <v/>
      </c>
      <c r="K147" s="321">
        <f t="shared" si="69"/>
        <v>0</v>
      </c>
      <c r="L147" s="321">
        <f t="shared" si="94"/>
        <v>0</v>
      </c>
      <c r="M147" s="321">
        <f t="shared" si="95"/>
        <v>0</v>
      </c>
      <c r="N147" s="321" t="str">
        <f t="shared" si="96"/>
        <v/>
      </c>
      <c r="O147" s="321" t="str">
        <f t="shared" si="97"/>
        <v/>
      </c>
      <c r="P147" s="321" t="str">
        <f t="shared" si="98"/>
        <v/>
      </c>
      <c r="Q147" s="214" t="str">
        <f t="shared" si="70"/>
        <v/>
      </c>
      <c r="R147" s="141"/>
      <c r="S147" s="211"/>
      <c r="T147" s="346" t="str">
        <f t="shared" si="71"/>
        <v/>
      </c>
      <c r="U147" s="153" t="str">
        <f t="shared" si="72"/>
        <v/>
      </c>
      <c r="V147" s="153" t="str">
        <f t="shared" si="73"/>
        <v/>
      </c>
      <c r="W147" s="153" t="str">
        <f t="shared" si="74"/>
        <v/>
      </c>
      <c r="X147" s="153" t="str">
        <f t="shared" si="75"/>
        <v/>
      </c>
      <c r="Y147" s="141"/>
      <c r="Z147" s="211"/>
      <c r="AA147" s="361" t="str">
        <f t="shared" si="76"/>
        <v/>
      </c>
      <c r="AB147" s="153" t="str">
        <f t="shared" si="77"/>
        <v/>
      </c>
      <c r="AC147" s="153" t="str">
        <f t="shared" si="78"/>
        <v/>
      </c>
      <c r="AD147" s="153" t="str">
        <f t="shared" si="79"/>
        <v/>
      </c>
      <c r="AE147" s="153" t="str">
        <f t="shared" si="80"/>
        <v/>
      </c>
      <c r="AF147" s="213" t="str">
        <f t="shared" si="81"/>
        <v/>
      </c>
      <c r="AG147" s="141"/>
      <c r="AH147" s="211"/>
      <c r="AI147" s="346" t="str">
        <f t="shared" si="82"/>
        <v/>
      </c>
      <c r="AJ147" s="153" t="str">
        <f t="shared" si="83"/>
        <v/>
      </c>
      <c r="AK147" s="153" t="str">
        <f t="shared" si="84"/>
        <v/>
      </c>
      <c r="AL147" s="153" t="str">
        <f t="shared" si="85"/>
        <v/>
      </c>
      <c r="AM147" s="141"/>
      <c r="AN147" s="211"/>
      <c r="AO147" s="346" t="str">
        <f t="shared" si="86"/>
        <v/>
      </c>
      <c r="AP147" s="153" t="str">
        <f t="shared" si="87"/>
        <v/>
      </c>
      <c r="AQ147" s="153" t="str">
        <f t="shared" si="88"/>
        <v/>
      </c>
      <c r="AR147" s="153" t="str">
        <f t="shared" si="89"/>
        <v/>
      </c>
      <c r="AS147" s="141"/>
      <c r="AT147" s="211"/>
      <c r="AU147" s="346" t="str">
        <f t="shared" si="90"/>
        <v/>
      </c>
      <c r="AV147" s="153" t="str">
        <f t="shared" si="91"/>
        <v/>
      </c>
      <c r="AW147" s="153" t="str">
        <f t="shared" si="92"/>
        <v/>
      </c>
      <c r="AX147" s="153" t="str">
        <f t="shared" si="93"/>
        <v/>
      </c>
    </row>
    <row r="148" spans="1:50" ht="29.45" customHeight="1" x14ac:dyDescent="0.25">
      <c r="A148" s="354" t="str">
        <f>'N-Bedarf AL §13a'!A148</f>
        <v/>
      </c>
      <c r="B148" s="354" t="str">
        <f>IF('N-Bedarf AL §13a'!B148="","",'N-Bedarf AL §13a'!B148)</f>
        <v/>
      </c>
      <c r="C148" s="305" t="str">
        <f>IF('N-Bedarf AL §13a'!D148="","",'N-Bedarf AL §13a'!D148)</f>
        <v/>
      </c>
      <c r="D148" s="32" t="str">
        <f>IF('N-Bedarf AL §13a'!C148="","",'N-Bedarf AL §13a'!C148)</f>
        <v/>
      </c>
      <c r="E148" s="32" t="str">
        <f>IF('N-Bedarf AL §13a'!AD148="",'N-Bedarf AL §13a'!AB148,'N-Bedarf AL §13a'!AD148)</f>
        <v/>
      </c>
      <c r="F148" s="32" t="str">
        <f>IF('P-Bedarf AL §13a'!V150="","",'P-Bedarf AL §13a'!V150)</f>
        <v/>
      </c>
      <c r="G148" s="32" t="str">
        <f>IF('P-Bedarf AL §13a'!Z150="","",'P-Bedarf AL §13a'!Z150)</f>
        <v/>
      </c>
      <c r="H148" s="345" t="str">
        <f t="shared" si="66"/>
        <v/>
      </c>
      <c r="I148" s="345" t="str">
        <f t="shared" si="67"/>
        <v/>
      </c>
      <c r="J148" s="345" t="str">
        <f t="shared" si="68"/>
        <v/>
      </c>
      <c r="K148" s="321">
        <f t="shared" si="69"/>
        <v>0</v>
      </c>
      <c r="L148" s="321">
        <f t="shared" si="94"/>
        <v>0</v>
      </c>
      <c r="M148" s="321">
        <f t="shared" si="95"/>
        <v>0</v>
      </c>
      <c r="N148" s="321" t="str">
        <f t="shared" si="96"/>
        <v/>
      </c>
      <c r="O148" s="321" t="str">
        <f t="shared" si="97"/>
        <v/>
      </c>
      <c r="P148" s="321" t="str">
        <f t="shared" si="98"/>
        <v/>
      </c>
      <c r="Q148" s="214" t="str">
        <f t="shared" si="70"/>
        <v/>
      </c>
      <c r="R148" s="141"/>
      <c r="S148" s="211"/>
      <c r="T148" s="346" t="str">
        <f t="shared" si="71"/>
        <v/>
      </c>
      <c r="U148" s="153" t="str">
        <f t="shared" si="72"/>
        <v/>
      </c>
      <c r="V148" s="153" t="str">
        <f t="shared" si="73"/>
        <v/>
      </c>
      <c r="W148" s="153" t="str">
        <f t="shared" si="74"/>
        <v/>
      </c>
      <c r="X148" s="153" t="str">
        <f t="shared" si="75"/>
        <v/>
      </c>
      <c r="Y148" s="141"/>
      <c r="Z148" s="211"/>
      <c r="AA148" s="361" t="str">
        <f t="shared" si="76"/>
        <v/>
      </c>
      <c r="AB148" s="153" t="str">
        <f t="shared" si="77"/>
        <v/>
      </c>
      <c r="AC148" s="153" t="str">
        <f t="shared" si="78"/>
        <v/>
      </c>
      <c r="AD148" s="153" t="str">
        <f t="shared" si="79"/>
        <v/>
      </c>
      <c r="AE148" s="153" t="str">
        <f t="shared" si="80"/>
        <v/>
      </c>
      <c r="AF148" s="213" t="str">
        <f t="shared" si="81"/>
        <v/>
      </c>
      <c r="AG148" s="141"/>
      <c r="AH148" s="211"/>
      <c r="AI148" s="346" t="str">
        <f t="shared" si="82"/>
        <v/>
      </c>
      <c r="AJ148" s="153" t="str">
        <f t="shared" si="83"/>
        <v/>
      </c>
      <c r="AK148" s="153" t="str">
        <f t="shared" si="84"/>
        <v/>
      </c>
      <c r="AL148" s="153" t="str">
        <f t="shared" si="85"/>
        <v/>
      </c>
      <c r="AM148" s="141"/>
      <c r="AN148" s="211"/>
      <c r="AO148" s="346" t="str">
        <f t="shared" si="86"/>
        <v/>
      </c>
      <c r="AP148" s="153" t="str">
        <f t="shared" si="87"/>
        <v/>
      </c>
      <c r="AQ148" s="153" t="str">
        <f t="shared" si="88"/>
        <v/>
      </c>
      <c r="AR148" s="153" t="str">
        <f t="shared" si="89"/>
        <v/>
      </c>
      <c r="AS148" s="141"/>
      <c r="AT148" s="211"/>
      <c r="AU148" s="346" t="str">
        <f t="shared" si="90"/>
        <v/>
      </c>
      <c r="AV148" s="153" t="str">
        <f t="shared" si="91"/>
        <v/>
      </c>
      <c r="AW148" s="153" t="str">
        <f t="shared" si="92"/>
        <v/>
      </c>
      <c r="AX148" s="153" t="str">
        <f t="shared" si="93"/>
        <v/>
      </c>
    </row>
    <row r="149" spans="1:50" ht="29.45" customHeight="1" x14ac:dyDescent="0.25">
      <c r="A149" s="354" t="str">
        <f>'N-Bedarf AL §13a'!A149</f>
        <v/>
      </c>
      <c r="B149" s="354" t="str">
        <f>IF('N-Bedarf AL §13a'!B149="","",'N-Bedarf AL §13a'!B149)</f>
        <v/>
      </c>
      <c r="C149" s="305" t="str">
        <f>IF('N-Bedarf AL §13a'!D149="","",'N-Bedarf AL §13a'!D149)</f>
        <v/>
      </c>
      <c r="D149" s="32" t="str">
        <f>IF('N-Bedarf AL §13a'!C149="","",'N-Bedarf AL §13a'!C149)</f>
        <v/>
      </c>
      <c r="E149" s="32" t="str">
        <f>IF('N-Bedarf AL §13a'!AD149="",'N-Bedarf AL §13a'!AB149,'N-Bedarf AL §13a'!AD149)</f>
        <v/>
      </c>
      <c r="F149" s="32" t="str">
        <f>IF('P-Bedarf AL §13a'!V151="","",'P-Bedarf AL §13a'!V151)</f>
        <v/>
      </c>
      <c r="G149" s="32" t="str">
        <f>IF('P-Bedarf AL §13a'!Z151="","",'P-Bedarf AL §13a'!Z151)</f>
        <v/>
      </c>
      <c r="H149" s="345" t="str">
        <f t="shared" si="66"/>
        <v/>
      </c>
      <c r="I149" s="345" t="str">
        <f t="shared" si="67"/>
        <v/>
      </c>
      <c r="J149" s="345" t="str">
        <f t="shared" si="68"/>
        <v/>
      </c>
      <c r="K149" s="321">
        <f t="shared" si="69"/>
        <v>0</v>
      </c>
      <c r="L149" s="321">
        <f t="shared" si="94"/>
        <v>0</v>
      </c>
      <c r="M149" s="321">
        <f t="shared" si="95"/>
        <v>0</v>
      </c>
      <c r="N149" s="321" t="str">
        <f t="shared" si="96"/>
        <v/>
      </c>
      <c r="O149" s="321" t="str">
        <f t="shared" si="97"/>
        <v/>
      </c>
      <c r="P149" s="321" t="str">
        <f t="shared" si="98"/>
        <v/>
      </c>
      <c r="Q149" s="214" t="str">
        <f t="shared" si="70"/>
        <v/>
      </c>
      <c r="R149" s="141"/>
      <c r="S149" s="211"/>
      <c r="T149" s="346" t="str">
        <f t="shared" si="71"/>
        <v/>
      </c>
      <c r="U149" s="153" t="str">
        <f t="shared" si="72"/>
        <v/>
      </c>
      <c r="V149" s="153" t="str">
        <f t="shared" si="73"/>
        <v/>
      </c>
      <c r="W149" s="153" t="str">
        <f t="shared" si="74"/>
        <v/>
      </c>
      <c r="X149" s="153" t="str">
        <f t="shared" si="75"/>
        <v/>
      </c>
      <c r="Y149" s="141"/>
      <c r="Z149" s="211"/>
      <c r="AA149" s="361" t="str">
        <f t="shared" si="76"/>
        <v/>
      </c>
      <c r="AB149" s="153" t="str">
        <f t="shared" si="77"/>
        <v/>
      </c>
      <c r="AC149" s="153" t="str">
        <f t="shared" si="78"/>
        <v/>
      </c>
      <c r="AD149" s="153" t="str">
        <f t="shared" si="79"/>
        <v/>
      </c>
      <c r="AE149" s="153" t="str">
        <f t="shared" si="80"/>
        <v/>
      </c>
      <c r="AF149" s="213" t="str">
        <f t="shared" si="81"/>
        <v/>
      </c>
      <c r="AG149" s="141"/>
      <c r="AH149" s="211"/>
      <c r="AI149" s="346" t="str">
        <f t="shared" si="82"/>
        <v/>
      </c>
      <c r="AJ149" s="153" t="str">
        <f t="shared" si="83"/>
        <v/>
      </c>
      <c r="AK149" s="153" t="str">
        <f t="shared" si="84"/>
        <v/>
      </c>
      <c r="AL149" s="153" t="str">
        <f t="shared" si="85"/>
        <v/>
      </c>
      <c r="AM149" s="141"/>
      <c r="AN149" s="211"/>
      <c r="AO149" s="346" t="str">
        <f t="shared" si="86"/>
        <v/>
      </c>
      <c r="AP149" s="153" t="str">
        <f t="shared" si="87"/>
        <v/>
      </c>
      <c r="AQ149" s="153" t="str">
        <f t="shared" si="88"/>
        <v/>
      </c>
      <c r="AR149" s="153" t="str">
        <f t="shared" si="89"/>
        <v/>
      </c>
      <c r="AS149" s="141"/>
      <c r="AT149" s="211"/>
      <c r="AU149" s="346" t="str">
        <f t="shared" si="90"/>
        <v/>
      </c>
      <c r="AV149" s="153" t="str">
        <f t="shared" si="91"/>
        <v/>
      </c>
      <c r="AW149" s="153" t="str">
        <f t="shared" si="92"/>
        <v/>
      </c>
      <c r="AX149" s="153" t="str">
        <f t="shared" si="93"/>
        <v/>
      </c>
    </row>
    <row r="150" spans="1:50" ht="29.45" customHeight="1" x14ac:dyDescent="0.25">
      <c r="A150" s="354" t="str">
        <f>'N-Bedarf AL §13a'!A150</f>
        <v/>
      </c>
      <c r="B150" s="354" t="str">
        <f>IF('N-Bedarf AL §13a'!B150="","",'N-Bedarf AL §13a'!B150)</f>
        <v/>
      </c>
      <c r="C150" s="305" t="str">
        <f>IF('N-Bedarf AL §13a'!D150="","",'N-Bedarf AL §13a'!D150)</f>
        <v/>
      </c>
      <c r="D150" s="32" t="str">
        <f>IF('N-Bedarf AL §13a'!C150="","",'N-Bedarf AL §13a'!C150)</f>
        <v/>
      </c>
      <c r="E150" s="32" t="str">
        <f>IF('N-Bedarf AL §13a'!AD150="",'N-Bedarf AL §13a'!AB150,'N-Bedarf AL §13a'!AD150)</f>
        <v/>
      </c>
      <c r="F150" s="32" t="str">
        <f>IF('P-Bedarf AL §13a'!V152="","",'P-Bedarf AL §13a'!V152)</f>
        <v/>
      </c>
      <c r="G150" s="32" t="str">
        <f>IF('P-Bedarf AL §13a'!Z152="","",'P-Bedarf AL §13a'!Z152)</f>
        <v/>
      </c>
      <c r="H150" s="345" t="str">
        <f t="shared" si="66"/>
        <v/>
      </c>
      <c r="I150" s="345" t="str">
        <f t="shared" si="67"/>
        <v/>
      </c>
      <c r="J150" s="345" t="str">
        <f t="shared" si="68"/>
        <v/>
      </c>
      <c r="K150" s="321">
        <f t="shared" si="69"/>
        <v>0</v>
      </c>
      <c r="L150" s="321">
        <f t="shared" si="94"/>
        <v>0</v>
      </c>
      <c r="M150" s="321">
        <f t="shared" si="95"/>
        <v>0</v>
      </c>
      <c r="N150" s="321" t="str">
        <f t="shared" si="96"/>
        <v/>
      </c>
      <c r="O150" s="321" t="str">
        <f t="shared" si="97"/>
        <v/>
      </c>
      <c r="P150" s="321" t="str">
        <f t="shared" si="98"/>
        <v/>
      </c>
      <c r="Q150" s="214" t="str">
        <f t="shared" si="70"/>
        <v/>
      </c>
      <c r="R150" s="141"/>
      <c r="S150" s="211"/>
      <c r="T150" s="346" t="str">
        <f t="shared" si="71"/>
        <v/>
      </c>
      <c r="U150" s="153" t="str">
        <f t="shared" si="72"/>
        <v/>
      </c>
      <c r="V150" s="153" t="str">
        <f t="shared" si="73"/>
        <v/>
      </c>
      <c r="W150" s="153" t="str">
        <f t="shared" si="74"/>
        <v/>
      </c>
      <c r="X150" s="153" t="str">
        <f t="shared" si="75"/>
        <v/>
      </c>
      <c r="Y150" s="141"/>
      <c r="Z150" s="211"/>
      <c r="AA150" s="361" t="str">
        <f t="shared" si="76"/>
        <v/>
      </c>
      <c r="AB150" s="153" t="str">
        <f t="shared" si="77"/>
        <v/>
      </c>
      <c r="AC150" s="153" t="str">
        <f t="shared" si="78"/>
        <v/>
      </c>
      <c r="AD150" s="153" t="str">
        <f t="shared" si="79"/>
        <v/>
      </c>
      <c r="AE150" s="153" t="str">
        <f t="shared" si="80"/>
        <v/>
      </c>
      <c r="AF150" s="213" t="str">
        <f t="shared" si="81"/>
        <v/>
      </c>
      <c r="AG150" s="141"/>
      <c r="AH150" s="211"/>
      <c r="AI150" s="346" t="str">
        <f t="shared" si="82"/>
        <v/>
      </c>
      <c r="AJ150" s="153" t="str">
        <f t="shared" si="83"/>
        <v/>
      </c>
      <c r="AK150" s="153" t="str">
        <f t="shared" si="84"/>
        <v/>
      </c>
      <c r="AL150" s="153" t="str">
        <f t="shared" si="85"/>
        <v/>
      </c>
      <c r="AM150" s="141"/>
      <c r="AN150" s="211"/>
      <c r="AO150" s="346" t="str">
        <f t="shared" si="86"/>
        <v/>
      </c>
      <c r="AP150" s="153" t="str">
        <f t="shared" si="87"/>
        <v/>
      </c>
      <c r="AQ150" s="153" t="str">
        <f t="shared" si="88"/>
        <v/>
      </c>
      <c r="AR150" s="153" t="str">
        <f t="shared" si="89"/>
        <v/>
      </c>
      <c r="AS150" s="141"/>
      <c r="AT150" s="211"/>
      <c r="AU150" s="346" t="str">
        <f t="shared" si="90"/>
        <v/>
      </c>
      <c r="AV150" s="153" t="str">
        <f t="shared" si="91"/>
        <v/>
      </c>
      <c r="AW150" s="153" t="str">
        <f t="shared" si="92"/>
        <v/>
      </c>
      <c r="AX150" s="153" t="str">
        <f t="shared" si="93"/>
        <v/>
      </c>
    </row>
    <row r="151" spans="1:50" ht="29.45" customHeight="1" x14ac:dyDescent="0.25">
      <c r="A151" s="354" t="str">
        <f>'N-Bedarf AL §13a'!A151</f>
        <v/>
      </c>
      <c r="B151" s="354" t="str">
        <f>IF('N-Bedarf AL §13a'!B151="","",'N-Bedarf AL §13a'!B151)</f>
        <v/>
      </c>
      <c r="C151" s="305" t="str">
        <f>IF('N-Bedarf AL §13a'!D151="","",'N-Bedarf AL §13a'!D151)</f>
        <v/>
      </c>
      <c r="D151" s="32" t="str">
        <f>IF('N-Bedarf AL §13a'!C151="","",'N-Bedarf AL §13a'!C151)</f>
        <v/>
      </c>
      <c r="E151" s="32" t="str">
        <f>IF('N-Bedarf AL §13a'!AD151="",'N-Bedarf AL §13a'!AB151,'N-Bedarf AL §13a'!AD151)</f>
        <v/>
      </c>
      <c r="F151" s="32" t="str">
        <f>IF('P-Bedarf AL §13a'!V153="","",'P-Bedarf AL §13a'!V153)</f>
        <v/>
      </c>
      <c r="G151" s="32" t="str">
        <f>IF('P-Bedarf AL §13a'!Z153="","",'P-Bedarf AL §13a'!Z153)</f>
        <v/>
      </c>
      <c r="H151" s="345" t="str">
        <f t="shared" si="66"/>
        <v/>
      </c>
      <c r="I151" s="345" t="str">
        <f t="shared" si="67"/>
        <v/>
      </c>
      <c r="J151" s="345" t="str">
        <f t="shared" si="68"/>
        <v/>
      </c>
      <c r="K151" s="321">
        <f t="shared" si="69"/>
        <v>0</v>
      </c>
      <c r="L151" s="321">
        <f t="shared" si="94"/>
        <v>0</v>
      </c>
      <c r="M151" s="321">
        <f t="shared" si="95"/>
        <v>0</v>
      </c>
      <c r="N151" s="321" t="str">
        <f t="shared" si="96"/>
        <v/>
      </c>
      <c r="O151" s="321" t="str">
        <f t="shared" si="97"/>
        <v/>
      </c>
      <c r="P151" s="321" t="str">
        <f t="shared" si="98"/>
        <v/>
      </c>
      <c r="Q151" s="214" t="str">
        <f t="shared" si="70"/>
        <v/>
      </c>
      <c r="R151" s="141"/>
      <c r="S151" s="211"/>
      <c r="T151" s="346" t="str">
        <f t="shared" si="71"/>
        <v/>
      </c>
      <c r="U151" s="153" t="str">
        <f t="shared" si="72"/>
        <v/>
      </c>
      <c r="V151" s="153" t="str">
        <f t="shared" si="73"/>
        <v/>
      </c>
      <c r="W151" s="153" t="str">
        <f t="shared" si="74"/>
        <v/>
      </c>
      <c r="X151" s="153" t="str">
        <f t="shared" si="75"/>
        <v/>
      </c>
      <c r="Y151" s="141"/>
      <c r="Z151" s="211"/>
      <c r="AA151" s="361" t="str">
        <f t="shared" si="76"/>
        <v/>
      </c>
      <c r="AB151" s="153" t="str">
        <f t="shared" si="77"/>
        <v/>
      </c>
      <c r="AC151" s="153" t="str">
        <f t="shared" si="78"/>
        <v/>
      </c>
      <c r="AD151" s="153" t="str">
        <f t="shared" si="79"/>
        <v/>
      </c>
      <c r="AE151" s="153" t="str">
        <f t="shared" si="80"/>
        <v/>
      </c>
      <c r="AF151" s="213" t="str">
        <f t="shared" si="81"/>
        <v/>
      </c>
      <c r="AG151" s="141"/>
      <c r="AH151" s="211"/>
      <c r="AI151" s="346" t="str">
        <f t="shared" si="82"/>
        <v/>
      </c>
      <c r="AJ151" s="153" t="str">
        <f t="shared" si="83"/>
        <v/>
      </c>
      <c r="AK151" s="153" t="str">
        <f t="shared" si="84"/>
        <v/>
      </c>
      <c r="AL151" s="153" t="str">
        <f t="shared" si="85"/>
        <v/>
      </c>
      <c r="AM151" s="141"/>
      <c r="AN151" s="211"/>
      <c r="AO151" s="346" t="str">
        <f t="shared" si="86"/>
        <v/>
      </c>
      <c r="AP151" s="153" t="str">
        <f t="shared" si="87"/>
        <v/>
      </c>
      <c r="AQ151" s="153" t="str">
        <f t="shared" si="88"/>
        <v/>
      </c>
      <c r="AR151" s="153" t="str">
        <f t="shared" si="89"/>
        <v/>
      </c>
      <c r="AS151" s="141"/>
      <c r="AT151" s="211"/>
      <c r="AU151" s="346" t="str">
        <f t="shared" si="90"/>
        <v/>
      </c>
      <c r="AV151" s="153" t="str">
        <f t="shared" si="91"/>
        <v/>
      </c>
      <c r="AW151" s="153" t="str">
        <f t="shared" si="92"/>
        <v/>
      </c>
      <c r="AX151" s="153" t="str">
        <f t="shared" si="93"/>
        <v/>
      </c>
    </row>
    <row r="152" spans="1:50" ht="29.45" customHeight="1" x14ac:dyDescent="0.25">
      <c r="A152" s="354" t="str">
        <f>'N-Bedarf AL §13a'!A152</f>
        <v/>
      </c>
      <c r="B152" s="354" t="str">
        <f>IF('N-Bedarf AL §13a'!B152="","",'N-Bedarf AL §13a'!B152)</f>
        <v/>
      </c>
      <c r="C152" s="305" t="str">
        <f>IF('N-Bedarf AL §13a'!D152="","",'N-Bedarf AL §13a'!D152)</f>
        <v/>
      </c>
      <c r="D152" s="32" t="str">
        <f>IF('N-Bedarf AL §13a'!C152="","",'N-Bedarf AL §13a'!C152)</f>
        <v/>
      </c>
      <c r="E152" s="32" t="str">
        <f>IF('N-Bedarf AL §13a'!AD152="",'N-Bedarf AL §13a'!AB152,'N-Bedarf AL §13a'!AD152)</f>
        <v/>
      </c>
      <c r="F152" s="32" t="str">
        <f>IF('P-Bedarf AL §13a'!V154="","",'P-Bedarf AL §13a'!V154)</f>
        <v/>
      </c>
      <c r="G152" s="32" t="str">
        <f>IF('P-Bedarf AL §13a'!Z154="","",'P-Bedarf AL §13a'!Z154)</f>
        <v/>
      </c>
      <c r="H152" s="345" t="str">
        <f t="shared" si="66"/>
        <v/>
      </c>
      <c r="I152" s="345" t="str">
        <f t="shared" si="67"/>
        <v/>
      </c>
      <c r="J152" s="345" t="str">
        <f t="shared" si="68"/>
        <v/>
      </c>
      <c r="K152" s="321">
        <f t="shared" si="69"/>
        <v>0</v>
      </c>
      <c r="L152" s="321">
        <f t="shared" si="94"/>
        <v>0</v>
      </c>
      <c r="M152" s="321">
        <f t="shared" si="95"/>
        <v>0</v>
      </c>
      <c r="N152" s="321" t="str">
        <f t="shared" si="96"/>
        <v/>
      </c>
      <c r="O152" s="321" t="str">
        <f t="shared" si="97"/>
        <v/>
      </c>
      <c r="P152" s="321" t="str">
        <f t="shared" si="98"/>
        <v/>
      </c>
      <c r="Q152" s="214" t="str">
        <f t="shared" si="70"/>
        <v/>
      </c>
      <c r="R152" s="141"/>
      <c r="S152" s="211"/>
      <c r="T152" s="346" t="str">
        <f t="shared" si="71"/>
        <v/>
      </c>
      <c r="U152" s="153" t="str">
        <f t="shared" si="72"/>
        <v/>
      </c>
      <c r="V152" s="153" t="str">
        <f t="shared" si="73"/>
        <v/>
      </c>
      <c r="W152" s="153" t="str">
        <f t="shared" si="74"/>
        <v/>
      </c>
      <c r="X152" s="153" t="str">
        <f t="shared" si="75"/>
        <v/>
      </c>
      <c r="Y152" s="141"/>
      <c r="Z152" s="211"/>
      <c r="AA152" s="361" t="str">
        <f t="shared" si="76"/>
        <v/>
      </c>
      <c r="AB152" s="153" t="str">
        <f t="shared" si="77"/>
        <v/>
      </c>
      <c r="AC152" s="153" t="str">
        <f t="shared" si="78"/>
        <v/>
      </c>
      <c r="AD152" s="153" t="str">
        <f t="shared" si="79"/>
        <v/>
      </c>
      <c r="AE152" s="153" t="str">
        <f t="shared" si="80"/>
        <v/>
      </c>
      <c r="AF152" s="213" t="str">
        <f t="shared" si="81"/>
        <v/>
      </c>
      <c r="AG152" s="141"/>
      <c r="AH152" s="211"/>
      <c r="AI152" s="346" t="str">
        <f t="shared" si="82"/>
        <v/>
      </c>
      <c r="AJ152" s="153" t="str">
        <f t="shared" si="83"/>
        <v/>
      </c>
      <c r="AK152" s="153" t="str">
        <f t="shared" si="84"/>
        <v/>
      </c>
      <c r="AL152" s="153" t="str">
        <f t="shared" si="85"/>
        <v/>
      </c>
      <c r="AM152" s="141"/>
      <c r="AN152" s="211"/>
      <c r="AO152" s="346" t="str">
        <f t="shared" si="86"/>
        <v/>
      </c>
      <c r="AP152" s="153" t="str">
        <f t="shared" si="87"/>
        <v/>
      </c>
      <c r="AQ152" s="153" t="str">
        <f t="shared" si="88"/>
        <v/>
      </c>
      <c r="AR152" s="153" t="str">
        <f t="shared" si="89"/>
        <v/>
      </c>
      <c r="AS152" s="141"/>
      <c r="AT152" s="211"/>
      <c r="AU152" s="346" t="str">
        <f t="shared" si="90"/>
        <v/>
      </c>
      <c r="AV152" s="153" t="str">
        <f t="shared" si="91"/>
        <v/>
      </c>
      <c r="AW152" s="153" t="str">
        <f t="shared" si="92"/>
        <v/>
      </c>
      <c r="AX152" s="153" t="str">
        <f t="shared" si="93"/>
        <v/>
      </c>
    </row>
    <row r="153" spans="1:50" ht="29.45" customHeight="1" x14ac:dyDescent="0.25">
      <c r="A153" s="354" t="str">
        <f>'N-Bedarf AL §13a'!A153</f>
        <v/>
      </c>
      <c r="B153" s="354" t="str">
        <f>IF('N-Bedarf AL §13a'!B153="","",'N-Bedarf AL §13a'!B153)</f>
        <v/>
      </c>
      <c r="C153" s="305" t="str">
        <f>IF('N-Bedarf AL §13a'!D153="","",'N-Bedarf AL §13a'!D153)</f>
        <v/>
      </c>
      <c r="D153" s="32" t="str">
        <f>IF('N-Bedarf AL §13a'!C153="","",'N-Bedarf AL §13a'!C153)</f>
        <v/>
      </c>
      <c r="E153" s="32" t="str">
        <f>IF('N-Bedarf AL §13a'!AD153="",'N-Bedarf AL §13a'!AB153,'N-Bedarf AL §13a'!AD153)</f>
        <v/>
      </c>
      <c r="F153" s="32" t="str">
        <f>IF('P-Bedarf AL §13a'!V155="","",'P-Bedarf AL §13a'!V155)</f>
        <v/>
      </c>
      <c r="G153" s="32" t="str">
        <f>IF('P-Bedarf AL §13a'!Z155="","",'P-Bedarf AL §13a'!Z155)</f>
        <v/>
      </c>
      <c r="H153" s="345" t="str">
        <f t="shared" si="66"/>
        <v/>
      </c>
      <c r="I153" s="345" t="str">
        <f t="shared" si="67"/>
        <v/>
      </c>
      <c r="J153" s="345" t="str">
        <f t="shared" si="68"/>
        <v/>
      </c>
      <c r="K153" s="321">
        <f t="shared" si="69"/>
        <v>0</v>
      </c>
      <c r="L153" s="321">
        <f t="shared" si="94"/>
        <v>0</v>
      </c>
      <c r="M153" s="321">
        <f t="shared" si="95"/>
        <v>0</v>
      </c>
      <c r="N153" s="321" t="str">
        <f t="shared" si="96"/>
        <v/>
      </c>
      <c r="O153" s="321" t="str">
        <f t="shared" si="97"/>
        <v/>
      </c>
      <c r="P153" s="321" t="str">
        <f t="shared" si="98"/>
        <v/>
      </c>
      <c r="Q153" s="214" t="str">
        <f t="shared" si="70"/>
        <v/>
      </c>
      <c r="R153" s="141"/>
      <c r="S153" s="211"/>
      <c r="T153" s="346" t="str">
        <f t="shared" si="71"/>
        <v/>
      </c>
      <c r="U153" s="153" t="str">
        <f t="shared" si="72"/>
        <v/>
      </c>
      <c r="V153" s="153" t="str">
        <f t="shared" si="73"/>
        <v/>
      </c>
      <c r="W153" s="153" t="str">
        <f t="shared" si="74"/>
        <v/>
      </c>
      <c r="X153" s="153" t="str">
        <f t="shared" si="75"/>
        <v/>
      </c>
      <c r="Y153" s="141"/>
      <c r="Z153" s="211"/>
      <c r="AA153" s="361" t="str">
        <f t="shared" si="76"/>
        <v/>
      </c>
      <c r="AB153" s="153" t="str">
        <f t="shared" si="77"/>
        <v/>
      </c>
      <c r="AC153" s="153" t="str">
        <f t="shared" si="78"/>
        <v/>
      </c>
      <c r="AD153" s="153" t="str">
        <f t="shared" si="79"/>
        <v/>
      </c>
      <c r="AE153" s="153" t="str">
        <f t="shared" si="80"/>
        <v/>
      </c>
      <c r="AF153" s="213" t="str">
        <f t="shared" si="81"/>
        <v/>
      </c>
      <c r="AG153" s="141"/>
      <c r="AH153" s="211"/>
      <c r="AI153" s="346" t="str">
        <f t="shared" si="82"/>
        <v/>
      </c>
      <c r="AJ153" s="153" t="str">
        <f t="shared" si="83"/>
        <v/>
      </c>
      <c r="AK153" s="153" t="str">
        <f t="shared" si="84"/>
        <v/>
      </c>
      <c r="AL153" s="153" t="str">
        <f t="shared" si="85"/>
        <v/>
      </c>
      <c r="AM153" s="141"/>
      <c r="AN153" s="211"/>
      <c r="AO153" s="346" t="str">
        <f t="shared" si="86"/>
        <v/>
      </c>
      <c r="AP153" s="153" t="str">
        <f t="shared" si="87"/>
        <v/>
      </c>
      <c r="AQ153" s="153" t="str">
        <f t="shared" si="88"/>
        <v/>
      </c>
      <c r="AR153" s="153" t="str">
        <f t="shared" si="89"/>
        <v/>
      </c>
      <c r="AS153" s="141"/>
      <c r="AT153" s="211"/>
      <c r="AU153" s="346" t="str">
        <f t="shared" si="90"/>
        <v/>
      </c>
      <c r="AV153" s="153" t="str">
        <f t="shared" si="91"/>
        <v/>
      </c>
      <c r="AW153" s="153" t="str">
        <f t="shared" si="92"/>
        <v/>
      </c>
      <c r="AX153" s="153" t="str">
        <f t="shared" si="93"/>
        <v/>
      </c>
    </row>
    <row r="154" spans="1:50" ht="29.45" customHeight="1" x14ac:dyDescent="0.25">
      <c r="A154" s="354" t="str">
        <f>'N-Bedarf AL §13a'!A154</f>
        <v/>
      </c>
      <c r="B154" s="354" t="str">
        <f>IF('N-Bedarf AL §13a'!B154="","",'N-Bedarf AL §13a'!B154)</f>
        <v/>
      </c>
      <c r="C154" s="305" t="str">
        <f>IF('N-Bedarf AL §13a'!D154="","",'N-Bedarf AL §13a'!D154)</f>
        <v/>
      </c>
      <c r="D154" s="32" t="str">
        <f>IF('N-Bedarf AL §13a'!C154="","",'N-Bedarf AL §13a'!C154)</f>
        <v/>
      </c>
      <c r="E154" s="32" t="str">
        <f>IF('N-Bedarf AL §13a'!AD154="",'N-Bedarf AL §13a'!AB154,'N-Bedarf AL §13a'!AD154)</f>
        <v/>
      </c>
      <c r="F154" s="32" t="str">
        <f>IF('P-Bedarf AL §13a'!V156="","",'P-Bedarf AL §13a'!V156)</f>
        <v/>
      </c>
      <c r="G154" s="32" t="str">
        <f>IF('P-Bedarf AL §13a'!Z156="","",'P-Bedarf AL §13a'!Z156)</f>
        <v/>
      </c>
      <c r="H154" s="345" t="str">
        <f t="shared" si="66"/>
        <v/>
      </c>
      <c r="I154" s="345" t="str">
        <f t="shared" si="67"/>
        <v/>
      </c>
      <c r="J154" s="345" t="str">
        <f t="shared" si="68"/>
        <v/>
      </c>
      <c r="K154" s="321">
        <f t="shared" si="69"/>
        <v>0</v>
      </c>
      <c r="L154" s="321">
        <f t="shared" si="94"/>
        <v>0</v>
      </c>
      <c r="M154" s="321">
        <f t="shared" si="95"/>
        <v>0</v>
      </c>
      <c r="N154" s="321" t="str">
        <f t="shared" si="96"/>
        <v/>
      </c>
      <c r="O154" s="321" t="str">
        <f t="shared" si="97"/>
        <v/>
      </c>
      <c r="P154" s="321" t="str">
        <f t="shared" si="98"/>
        <v/>
      </c>
      <c r="Q154" s="214" t="str">
        <f t="shared" si="70"/>
        <v/>
      </c>
      <c r="R154" s="141"/>
      <c r="S154" s="211"/>
      <c r="T154" s="346" t="str">
        <f t="shared" si="71"/>
        <v/>
      </c>
      <c r="U154" s="153" t="str">
        <f t="shared" si="72"/>
        <v/>
      </c>
      <c r="V154" s="153" t="str">
        <f t="shared" si="73"/>
        <v/>
      </c>
      <c r="W154" s="153" t="str">
        <f t="shared" si="74"/>
        <v/>
      </c>
      <c r="X154" s="153" t="str">
        <f t="shared" si="75"/>
        <v/>
      </c>
      <c r="Y154" s="141"/>
      <c r="Z154" s="211"/>
      <c r="AA154" s="361" t="str">
        <f t="shared" si="76"/>
        <v/>
      </c>
      <c r="AB154" s="153" t="str">
        <f t="shared" si="77"/>
        <v/>
      </c>
      <c r="AC154" s="153" t="str">
        <f t="shared" si="78"/>
        <v/>
      </c>
      <c r="AD154" s="153" t="str">
        <f t="shared" si="79"/>
        <v/>
      </c>
      <c r="AE154" s="153" t="str">
        <f t="shared" si="80"/>
        <v/>
      </c>
      <c r="AF154" s="213" t="str">
        <f t="shared" si="81"/>
        <v/>
      </c>
      <c r="AG154" s="141"/>
      <c r="AH154" s="211"/>
      <c r="AI154" s="346" t="str">
        <f t="shared" si="82"/>
        <v/>
      </c>
      <c r="AJ154" s="153" t="str">
        <f t="shared" si="83"/>
        <v/>
      </c>
      <c r="AK154" s="153" t="str">
        <f t="shared" si="84"/>
        <v/>
      </c>
      <c r="AL154" s="153" t="str">
        <f t="shared" si="85"/>
        <v/>
      </c>
      <c r="AM154" s="141"/>
      <c r="AN154" s="211"/>
      <c r="AO154" s="346" t="str">
        <f t="shared" si="86"/>
        <v/>
      </c>
      <c r="AP154" s="153" t="str">
        <f t="shared" si="87"/>
        <v/>
      </c>
      <c r="AQ154" s="153" t="str">
        <f t="shared" si="88"/>
        <v/>
      </c>
      <c r="AR154" s="153" t="str">
        <f t="shared" si="89"/>
        <v/>
      </c>
      <c r="AS154" s="141"/>
      <c r="AT154" s="211"/>
      <c r="AU154" s="346" t="str">
        <f t="shared" si="90"/>
        <v/>
      </c>
      <c r="AV154" s="153" t="str">
        <f t="shared" si="91"/>
        <v/>
      </c>
      <c r="AW154" s="153" t="str">
        <f t="shared" si="92"/>
        <v/>
      </c>
      <c r="AX154" s="153" t="str">
        <f t="shared" si="93"/>
        <v/>
      </c>
    </row>
    <row r="155" spans="1:50" ht="29.45" customHeight="1" x14ac:dyDescent="0.25">
      <c r="A155" s="354" t="str">
        <f>'N-Bedarf AL §13a'!A155</f>
        <v/>
      </c>
      <c r="B155" s="354" t="str">
        <f>IF('N-Bedarf AL §13a'!B155="","",'N-Bedarf AL §13a'!B155)</f>
        <v/>
      </c>
      <c r="C155" s="305" t="str">
        <f>IF('N-Bedarf AL §13a'!D155="","",'N-Bedarf AL §13a'!D155)</f>
        <v/>
      </c>
      <c r="D155" s="32" t="str">
        <f>IF('N-Bedarf AL §13a'!C155="","",'N-Bedarf AL §13a'!C155)</f>
        <v/>
      </c>
      <c r="E155" s="32" t="str">
        <f>IF('N-Bedarf AL §13a'!AD155="",'N-Bedarf AL §13a'!AB155,'N-Bedarf AL §13a'!AD155)</f>
        <v/>
      </c>
      <c r="F155" s="32" t="str">
        <f>IF('P-Bedarf AL §13a'!V157="","",'P-Bedarf AL §13a'!V157)</f>
        <v/>
      </c>
      <c r="G155" s="32" t="str">
        <f>IF('P-Bedarf AL §13a'!Z157="","",'P-Bedarf AL §13a'!Z157)</f>
        <v/>
      </c>
      <c r="H155" s="345" t="str">
        <f t="shared" si="66"/>
        <v/>
      </c>
      <c r="I155" s="345" t="str">
        <f t="shared" si="67"/>
        <v/>
      </c>
      <c r="J155" s="345" t="str">
        <f t="shared" si="68"/>
        <v/>
      </c>
      <c r="K155" s="321">
        <f t="shared" si="69"/>
        <v>0</v>
      </c>
      <c r="L155" s="321">
        <f t="shared" si="94"/>
        <v>0</v>
      </c>
      <c r="M155" s="321">
        <f t="shared" si="95"/>
        <v>0</v>
      </c>
      <c r="N155" s="321" t="str">
        <f t="shared" si="96"/>
        <v/>
      </c>
      <c r="O155" s="321" t="str">
        <f t="shared" si="97"/>
        <v/>
      </c>
      <c r="P155" s="321" t="str">
        <f t="shared" si="98"/>
        <v/>
      </c>
      <c r="Q155" s="214" t="str">
        <f t="shared" si="70"/>
        <v/>
      </c>
      <c r="R155" s="141"/>
      <c r="S155" s="211"/>
      <c r="T155" s="346" t="str">
        <f t="shared" si="71"/>
        <v/>
      </c>
      <c r="U155" s="153" t="str">
        <f t="shared" si="72"/>
        <v/>
      </c>
      <c r="V155" s="153" t="str">
        <f t="shared" si="73"/>
        <v/>
      </c>
      <c r="W155" s="153" t="str">
        <f t="shared" si="74"/>
        <v/>
      </c>
      <c r="X155" s="153" t="str">
        <f t="shared" si="75"/>
        <v/>
      </c>
      <c r="Y155" s="141"/>
      <c r="Z155" s="211"/>
      <c r="AA155" s="361" t="str">
        <f t="shared" si="76"/>
        <v/>
      </c>
      <c r="AB155" s="153" t="str">
        <f t="shared" si="77"/>
        <v/>
      </c>
      <c r="AC155" s="153" t="str">
        <f t="shared" si="78"/>
        <v/>
      </c>
      <c r="AD155" s="153" t="str">
        <f t="shared" si="79"/>
        <v/>
      </c>
      <c r="AE155" s="153" t="str">
        <f t="shared" si="80"/>
        <v/>
      </c>
      <c r="AF155" s="213" t="str">
        <f t="shared" si="81"/>
        <v/>
      </c>
      <c r="AG155" s="141"/>
      <c r="AH155" s="211"/>
      <c r="AI155" s="346" t="str">
        <f t="shared" si="82"/>
        <v/>
      </c>
      <c r="AJ155" s="153" t="str">
        <f t="shared" si="83"/>
        <v/>
      </c>
      <c r="AK155" s="153" t="str">
        <f t="shared" si="84"/>
        <v/>
      </c>
      <c r="AL155" s="153" t="str">
        <f t="shared" si="85"/>
        <v/>
      </c>
      <c r="AM155" s="141"/>
      <c r="AN155" s="211"/>
      <c r="AO155" s="346" t="str">
        <f t="shared" si="86"/>
        <v/>
      </c>
      <c r="AP155" s="153" t="str">
        <f t="shared" si="87"/>
        <v/>
      </c>
      <c r="AQ155" s="153" t="str">
        <f t="shared" si="88"/>
        <v/>
      </c>
      <c r="AR155" s="153" t="str">
        <f t="shared" si="89"/>
        <v/>
      </c>
      <c r="AS155" s="141"/>
      <c r="AT155" s="211"/>
      <c r="AU155" s="346" t="str">
        <f t="shared" si="90"/>
        <v/>
      </c>
      <c r="AV155" s="153" t="str">
        <f t="shared" si="91"/>
        <v/>
      </c>
      <c r="AW155" s="153" t="str">
        <f t="shared" si="92"/>
        <v/>
      </c>
      <c r="AX155" s="153" t="str">
        <f t="shared" si="93"/>
        <v/>
      </c>
    </row>
    <row r="156" spans="1:50" ht="29.45" customHeight="1" x14ac:dyDescent="0.25">
      <c r="A156" s="354" t="str">
        <f>'N-Bedarf AL §13a'!A156</f>
        <v/>
      </c>
      <c r="B156" s="354" t="str">
        <f>IF('N-Bedarf AL §13a'!B156="","",'N-Bedarf AL §13a'!B156)</f>
        <v/>
      </c>
      <c r="C156" s="305" t="str">
        <f>IF('N-Bedarf AL §13a'!D156="","",'N-Bedarf AL §13a'!D156)</f>
        <v/>
      </c>
      <c r="D156" s="32" t="str">
        <f>IF('N-Bedarf AL §13a'!C156="","",'N-Bedarf AL §13a'!C156)</f>
        <v/>
      </c>
      <c r="E156" s="32" t="str">
        <f>IF('N-Bedarf AL §13a'!AD156="",'N-Bedarf AL §13a'!AB156,'N-Bedarf AL §13a'!AD156)</f>
        <v/>
      </c>
      <c r="F156" s="32" t="str">
        <f>IF('P-Bedarf AL §13a'!V158="","",'P-Bedarf AL §13a'!V158)</f>
        <v/>
      </c>
      <c r="G156" s="32" t="str">
        <f>IF('P-Bedarf AL §13a'!Z158="","",'P-Bedarf AL §13a'!Z158)</f>
        <v/>
      </c>
      <c r="H156" s="345" t="str">
        <f t="shared" si="66"/>
        <v/>
      </c>
      <c r="I156" s="345" t="str">
        <f t="shared" si="67"/>
        <v/>
      </c>
      <c r="J156" s="345" t="str">
        <f t="shared" si="68"/>
        <v/>
      </c>
      <c r="K156" s="321">
        <f t="shared" si="69"/>
        <v>0</v>
      </c>
      <c r="L156" s="321">
        <f t="shared" si="94"/>
        <v>0</v>
      </c>
      <c r="M156" s="321">
        <f t="shared" si="95"/>
        <v>0</v>
      </c>
      <c r="N156" s="321" t="str">
        <f t="shared" si="96"/>
        <v/>
      </c>
      <c r="O156" s="321" t="str">
        <f t="shared" si="97"/>
        <v/>
      </c>
      <c r="P156" s="321" t="str">
        <f t="shared" si="98"/>
        <v/>
      </c>
      <c r="Q156" s="214" t="str">
        <f t="shared" si="70"/>
        <v/>
      </c>
      <c r="R156" s="141"/>
      <c r="S156" s="211"/>
      <c r="T156" s="346" t="str">
        <f t="shared" si="71"/>
        <v/>
      </c>
      <c r="U156" s="153" t="str">
        <f t="shared" si="72"/>
        <v/>
      </c>
      <c r="V156" s="153" t="str">
        <f t="shared" si="73"/>
        <v/>
      </c>
      <c r="W156" s="153" t="str">
        <f t="shared" si="74"/>
        <v/>
      </c>
      <c r="X156" s="153" t="str">
        <f t="shared" si="75"/>
        <v/>
      </c>
      <c r="Y156" s="141"/>
      <c r="Z156" s="211"/>
      <c r="AA156" s="361" t="str">
        <f t="shared" si="76"/>
        <v/>
      </c>
      <c r="AB156" s="153" t="str">
        <f t="shared" si="77"/>
        <v/>
      </c>
      <c r="AC156" s="153" t="str">
        <f t="shared" si="78"/>
        <v/>
      </c>
      <c r="AD156" s="153" t="str">
        <f t="shared" si="79"/>
        <v/>
      </c>
      <c r="AE156" s="153" t="str">
        <f t="shared" si="80"/>
        <v/>
      </c>
      <c r="AF156" s="213" t="str">
        <f t="shared" si="81"/>
        <v/>
      </c>
      <c r="AG156" s="141"/>
      <c r="AH156" s="211"/>
      <c r="AI156" s="346" t="str">
        <f t="shared" si="82"/>
        <v/>
      </c>
      <c r="AJ156" s="153" t="str">
        <f t="shared" si="83"/>
        <v/>
      </c>
      <c r="AK156" s="153" t="str">
        <f t="shared" si="84"/>
        <v/>
      </c>
      <c r="AL156" s="153" t="str">
        <f t="shared" si="85"/>
        <v/>
      </c>
      <c r="AM156" s="141"/>
      <c r="AN156" s="211"/>
      <c r="AO156" s="346" t="str">
        <f t="shared" si="86"/>
        <v/>
      </c>
      <c r="AP156" s="153" t="str">
        <f t="shared" si="87"/>
        <v/>
      </c>
      <c r="AQ156" s="153" t="str">
        <f t="shared" si="88"/>
        <v/>
      </c>
      <c r="AR156" s="153" t="str">
        <f t="shared" si="89"/>
        <v/>
      </c>
      <c r="AS156" s="141"/>
      <c r="AT156" s="211"/>
      <c r="AU156" s="346" t="str">
        <f t="shared" si="90"/>
        <v/>
      </c>
      <c r="AV156" s="153" t="str">
        <f t="shared" si="91"/>
        <v/>
      </c>
      <c r="AW156" s="153" t="str">
        <f t="shared" si="92"/>
        <v/>
      </c>
      <c r="AX156" s="153" t="str">
        <f t="shared" si="93"/>
        <v/>
      </c>
    </row>
    <row r="157" spans="1:50" ht="29.45" customHeight="1" x14ac:dyDescent="0.25">
      <c r="A157" s="354" t="str">
        <f>'N-Bedarf AL §13a'!A157</f>
        <v/>
      </c>
      <c r="B157" s="354" t="str">
        <f>IF('N-Bedarf AL §13a'!B157="","",'N-Bedarf AL §13a'!B157)</f>
        <v/>
      </c>
      <c r="C157" s="305" t="str">
        <f>IF('N-Bedarf AL §13a'!D157="","",'N-Bedarf AL §13a'!D157)</f>
        <v/>
      </c>
      <c r="D157" s="32" t="str">
        <f>IF('N-Bedarf AL §13a'!C157="","",'N-Bedarf AL §13a'!C157)</f>
        <v/>
      </c>
      <c r="E157" s="32" t="str">
        <f>IF('N-Bedarf AL §13a'!AD157="",'N-Bedarf AL §13a'!AB157,'N-Bedarf AL §13a'!AD157)</f>
        <v/>
      </c>
      <c r="F157" s="32" t="str">
        <f>IF('P-Bedarf AL §13a'!V159="","",'P-Bedarf AL §13a'!V159)</f>
        <v/>
      </c>
      <c r="G157" s="32" t="str">
        <f>IF('P-Bedarf AL §13a'!Z159="","",'P-Bedarf AL §13a'!Z159)</f>
        <v/>
      </c>
      <c r="H157" s="345" t="str">
        <f t="shared" si="66"/>
        <v/>
      </c>
      <c r="I157" s="345" t="str">
        <f t="shared" si="67"/>
        <v/>
      </c>
      <c r="J157" s="345" t="str">
        <f t="shared" si="68"/>
        <v/>
      </c>
      <c r="K157" s="321">
        <f t="shared" si="69"/>
        <v>0</v>
      </c>
      <c r="L157" s="321">
        <f t="shared" si="94"/>
        <v>0</v>
      </c>
      <c r="M157" s="321">
        <f t="shared" si="95"/>
        <v>0</v>
      </c>
      <c r="N157" s="321" t="str">
        <f t="shared" si="96"/>
        <v/>
      </c>
      <c r="O157" s="321" t="str">
        <f t="shared" si="97"/>
        <v/>
      </c>
      <c r="P157" s="321" t="str">
        <f t="shared" si="98"/>
        <v/>
      </c>
      <c r="Q157" s="214" t="str">
        <f t="shared" si="70"/>
        <v/>
      </c>
      <c r="R157" s="141"/>
      <c r="S157" s="211"/>
      <c r="T157" s="346" t="str">
        <f t="shared" si="71"/>
        <v/>
      </c>
      <c r="U157" s="153" t="str">
        <f t="shared" si="72"/>
        <v/>
      </c>
      <c r="V157" s="153" t="str">
        <f t="shared" si="73"/>
        <v/>
      </c>
      <c r="W157" s="153" t="str">
        <f t="shared" si="74"/>
        <v/>
      </c>
      <c r="X157" s="153" t="str">
        <f t="shared" si="75"/>
        <v/>
      </c>
      <c r="Y157" s="141"/>
      <c r="Z157" s="211"/>
      <c r="AA157" s="361" t="str">
        <f t="shared" si="76"/>
        <v/>
      </c>
      <c r="AB157" s="153" t="str">
        <f t="shared" si="77"/>
        <v/>
      </c>
      <c r="AC157" s="153" t="str">
        <f t="shared" si="78"/>
        <v/>
      </c>
      <c r="AD157" s="153" t="str">
        <f t="shared" si="79"/>
        <v/>
      </c>
      <c r="AE157" s="153" t="str">
        <f t="shared" si="80"/>
        <v/>
      </c>
      <c r="AF157" s="213" t="str">
        <f t="shared" si="81"/>
        <v/>
      </c>
      <c r="AG157" s="141"/>
      <c r="AH157" s="211"/>
      <c r="AI157" s="346" t="str">
        <f t="shared" si="82"/>
        <v/>
      </c>
      <c r="AJ157" s="153" t="str">
        <f t="shared" si="83"/>
        <v/>
      </c>
      <c r="AK157" s="153" t="str">
        <f t="shared" si="84"/>
        <v/>
      </c>
      <c r="AL157" s="153" t="str">
        <f t="shared" si="85"/>
        <v/>
      </c>
      <c r="AM157" s="141"/>
      <c r="AN157" s="211"/>
      <c r="AO157" s="346" t="str">
        <f t="shared" si="86"/>
        <v/>
      </c>
      <c r="AP157" s="153" t="str">
        <f t="shared" si="87"/>
        <v/>
      </c>
      <c r="AQ157" s="153" t="str">
        <f t="shared" si="88"/>
        <v/>
      </c>
      <c r="AR157" s="153" t="str">
        <f t="shared" si="89"/>
        <v/>
      </c>
      <c r="AS157" s="141"/>
      <c r="AT157" s="211"/>
      <c r="AU157" s="346" t="str">
        <f t="shared" si="90"/>
        <v/>
      </c>
      <c r="AV157" s="153" t="str">
        <f t="shared" si="91"/>
        <v/>
      </c>
      <c r="AW157" s="153" t="str">
        <f t="shared" si="92"/>
        <v/>
      </c>
      <c r="AX157" s="153" t="str">
        <f t="shared" si="93"/>
        <v/>
      </c>
    </row>
    <row r="158" spans="1:50" ht="29.45" customHeight="1" x14ac:dyDescent="0.25">
      <c r="A158" s="354" t="str">
        <f>'N-Bedarf AL §13a'!A158</f>
        <v/>
      </c>
      <c r="B158" s="354" t="str">
        <f>IF('N-Bedarf AL §13a'!B158="","",'N-Bedarf AL §13a'!B158)</f>
        <v/>
      </c>
      <c r="C158" s="305" t="str">
        <f>IF('N-Bedarf AL §13a'!D158="","",'N-Bedarf AL §13a'!D158)</f>
        <v/>
      </c>
      <c r="D158" s="32" t="str">
        <f>IF('N-Bedarf AL §13a'!C158="","",'N-Bedarf AL §13a'!C158)</f>
        <v/>
      </c>
      <c r="E158" s="32" t="str">
        <f>IF('N-Bedarf AL §13a'!AD158="",'N-Bedarf AL §13a'!AB158,'N-Bedarf AL §13a'!AD158)</f>
        <v/>
      </c>
      <c r="F158" s="32" t="str">
        <f>IF('P-Bedarf AL §13a'!V160="","",'P-Bedarf AL §13a'!V160)</f>
        <v/>
      </c>
      <c r="G158" s="32" t="str">
        <f>IF('P-Bedarf AL §13a'!Z160="","",'P-Bedarf AL §13a'!Z160)</f>
        <v/>
      </c>
      <c r="H158" s="345" t="str">
        <f t="shared" si="66"/>
        <v/>
      </c>
      <c r="I158" s="345" t="str">
        <f t="shared" si="67"/>
        <v/>
      </c>
      <c r="J158" s="345" t="str">
        <f t="shared" si="68"/>
        <v/>
      </c>
      <c r="K158" s="321">
        <f t="shared" si="69"/>
        <v>0</v>
      </c>
      <c r="L158" s="321">
        <f t="shared" si="94"/>
        <v>0</v>
      </c>
      <c r="M158" s="321">
        <f t="shared" si="95"/>
        <v>0</v>
      </c>
      <c r="N158" s="321" t="str">
        <f t="shared" si="96"/>
        <v/>
      </c>
      <c r="O158" s="321" t="str">
        <f t="shared" si="97"/>
        <v/>
      </c>
      <c r="P158" s="321" t="str">
        <f t="shared" si="98"/>
        <v/>
      </c>
      <c r="Q158" s="214" t="str">
        <f t="shared" si="70"/>
        <v/>
      </c>
      <c r="R158" s="141"/>
      <c r="S158" s="211"/>
      <c r="T158" s="346" t="str">
        <f t="shared" si="71"/>
        <v/>
      </c>
      <c r="U158" s="153" t="str">
        <f t="shared" si="72"/>
        <v/>
      </c>
      <c r="V158" s="153" t="str">
        <f t="shared" si="73"/>
        <v/>
      </c>
      <c r="W158" s="153" t="str">
        <f t="shared" si="74"/>
        <v/>
      </c>
      <c r="X158" s="153" t="str">
        <f t="shared" si="75"/>
        <v/>
      </c>
      <c r="Y158" s="141"/>
      <c r="Z158" s="211"/>
      <c r="AA158" s="361" t="str">
        <f t="shared" si="76"/>
        <v/>
      </c>
      <c r="AB158" s="153" t="str">
        <f t="shared" si="77"/>
        <v/>
      </c>
      <c r="AC158" s="153" t="str">
        <f t="shared" si="78"/>
        <v/>
      </c>
      <c r="AD158" s="153" t="str">
        <f t="shared" si="79"/>
        <v/>
      </c>
      <c r="AE158" s="153" t="str">
        <f t="shared" si="80"/>
        <v/>
      </c>
      <c r="AF158" s="213" t="str">
        <f t="shared" si="81"/>
        <v/>
      </c>
      <c r="AG158" s="141"/>
      <c r="AH158" s="211"/>
      <c r="AI158" s="346" t="str">
        <f t="shared" si="82"/>
        <v/>
      </c>
      <c r="AJ158" s="153" t="str">
        <f t="shared" si="83"/>
        <v/>
      </c>
      <c r="AK158" s="153" t="str">
        <f t="shared" si="84"/>
        <v/>
      </c>
      <c r="AL158" s="153" t="str">
        <f t="shared" si="85"/>
        <v/>
      </c>
      <c r="AM158" s="141"/>
      <c r="AN158" s="211"/>
      <c r="AO158" s="346" t="str">
        <f t="shared" si="86"/>
        <v/>
      </c>
      <c r="AP158" s="153" t="str">
        <f t="shared" si="87"/>
        <v/>
      </c>
      <c r="AQ158" s="153" t="str">
        <f t="shared" si="88"/>
        <v/>
      </c>
      <c r="AR158" s="153" t="str">
        <f t="shared" si="89"/>
        <v/>
      </c>
      <c r="AS158" s="141"/>
      <c r="AT158" s="211"/>
      <c r="AU158" s="346" t="str">
        <f t="shared" si="90"/>
        <v/>
      </c>
      <c r="AV158" s="153" t="str">
        <f t="shared" si="91"/>
        <v/>
      </c>
      <c r="AW158" s="153" t="str">
        <f t="shared" si="92"/>
        <v/>
      </c>
      <c r="AX158" s="153" t="str">
        <f t="shared" si="93"/>
        <v/>
      </c>
    </row>
    <row r="159" spans="1:50" ht="29.45" customHeight="1" x14ac:dyDescent="0.25">
      <c r="A159" s="354" t="str">
        <f>'N-Bedarf AL §13a'!A159</f>
        <v/>
      </c>
      <c r="B159" s="354" t="str">
        <f>IF('N-Bedarf AL §13a'!B159="","",'N-Bedarf AL §13a'!B159)</f>
        <v/>
      </c>
      <c r="C159" s="305" t="str">
        <f>IF('N-Bedarf AL §13a'!D159="","",'N-Bedarf AL §13a'!D159)</f>
        <v/>
      </c>
      <c r="D159" s="32" t="str">
        <f>IF('N-Bedarf AL §13a'!C159="","",'N-Bedarf AL §13a'!C159)</f>
        <v/>
      </c>
      <c r="E159" s="32" t="str">
        <f>IF('N-Bedarf AL §13a'!AD159="",'N-Bedarf AL §13a'!AB159,'N-Bedarf AL §13a'!AD159)</f>
        <v/>
      </c>
      <c r="F159" s="32" t="str">
        <f>IF('P-Bedarf AL §13a'!V161="","",'P-Bedarf AL §13a'!V161)</f>
        <v/>
      </c>
      <c r="G159" s="32" t="str">
        <f>IF('P-Bedarf AL §13a'!Z161="","",'P-Bedarf AL §13a'!Z161)</f>
        <v/>
      </c>
      <c r="H159" s="345" t="str">
        <f t="shared" si="66"/>
        <v/>
      </c>
      <c r="I159" s="345" t="str">
        <f t="shared" si="67"/>
        <v/>
      </c>
      <c r="J159" s="345" t="str">
        <f t="shared" si="68"/>
        <v/>
      </c>
      <c r="K159" s="321">
        <f t="shared" si="69"/>
        <v>0</v>
      </c>
      <c r="L159" s="321">
        <f t="shared" si="94"/>
        <v>0</v>
      </c>
      <c r="M159" s="321">
        <f t="shared" si="95"/>
        <v>0</v>
      </c>
      <c r="N159" s="321" t="str">
        <f t="shared" si="96"/>
        <v/>
      </c>
      <c r="O159" s="321" t="str">
        <f t="shared" si="97"/>
        <v/>
      </c>
      <c r="P159" s="321" t="str">
        <f t="shared" si="98"/>
        <v/>
      </c>
      <c r="Q159" s="214" t="str">
        <f t="shared" si="70"/>
        <v/>
      </c>
      <c r="R159" s="141"/>
      <c r="S159" s="211"/>
      <c r="T159" s="346" t="str">
        <f t="shared" si="71"/>
        <v/>
      </c>
      <c r="U159" s="153" t="str">
        <f t="shared" si="72"/>
        <v/>
      </c>
      <c r="V159" s="153" t="str">
        <f t="shared" si="73"/>
        <v/>
      </c>
      <c r="W159" s="153" t="str">
        <f t="shared" si="74"/>
        <v/>
      </c>
      <c r="X159" s="153" t="str">
        <f t="shared" si="75"/>
        <v/>
      </c>
      <c r="Y159" s="141"/>
      <c r="Z159" s="211"/>
      <c r="AA159" s="361" t="str">
        <f t="shared" si="76"/>
        <v/>
      </c>
      <c r="AB159" s="153" t="str">
        <f t="shared" si="77"/>
        <v/>
      </c>
      <c r="AC159" s="153" t="str">
        <f t="shared" si="78"/>
        <v/>
      </c>
      <c r="AD159" s="153" t="str">
        <f t="shared" si="79"/>
        <v/>
      </c>
      <c r="AE159" s="153" t="str">
        <f t="shared" si="80"/>
        <v/>
      </c>
      <c r="AF159" s="213" t="str">
        <f t="shared" si="81"/>
        <v/>
      </c>
      <c r="AG159" s="141"/>
      <c r="AH159" s="211"/>
      <c r="AI159" s="346" t="str">
        <f t="shared" si="82"/>
        <v/>
      </c>
      <c r="AJ159" s="153" t="str">
        <f t="shared" si="83"/>
        <v/>
      </c>
      <c r="AK159" s="153" t="str">
        <f t="shared" si="84"/>
        <v/>
      </c>
      <c r="AL159" s="153" t="str">
        <f t="shared" si="85"/>
        <v/>
      </c>
      <c r="AM159" s="141"/>
      <c r="AN159" s="211"/>
      <c r="AO159" s="346" t="str">
        <f t="shared" si="86"/>
        <v/>
      </c>
      <c r="AP159" s="153" t="str">
        <f t="shared" si="87"/>
        <v/>
      </c>
      <c r="AQ159" s="153" t="str">
        <f t="shared" si="88"/>
        <v/>
      </c>
      <c r="AR159" s="153" t="str">
        <f t="shared" si="89"/>
        <v/>
      </c>
      <c r="AS159" s="141"/>
      <c r="AT159" s="211"/>
      <c r="AU159" s="346" t="str">
        <f t="shared" si="90"/>
        <v/>
      </c>
      <c r="AV159" s="153" t="str">
        <f t="shared" si="91"/>
        <v/>
      </c>
      <c r="AW159" s="153" t="str">
        <f t="shared" si="92"/>
        <v/>
      </c>
      <c r="AX159" s="153" t="str">
        <f t="shared" si="93"/>
        <v/>
      </c>
    </row>
    <row r="160" spans="1:50" ht="29.45" customHeight="1" x14ac:dyDescent="0.25">
      <c r="A160" s="354" t="str">
        <f>'N-Bedarf AL §13a'!A160</f>
        <v/>
      </c>
      <c r="B160" s="354" t="str">
        <f>IF('N-Bedarf AL §13a'!B160="","",'N-Bedarf AL §13a'!B160)</f>
        <v/>
      </c>
      <c r="C160" s="305" t="str">
        <f>IF('N-Bedarf AL §13a'!D160="","",'N-Bedarf AL §13a'!D160)</f>
        <v/>
      </c>
      <c r="D160" s="32" t="str">
        <f>IF('N-Bedarf AL §13a'!C160="","",'N-Bedarf AL §13a'!C160)</f>
        <v/>
      </c>
      <c r="E160" s="32" t="str">
        <f>IF('N-Bedarf AL §13a'!AD160="",'N-Bedarf AL §13a'!AB160,'N-Bedarf AL §13a'!AD160)</f>
        <v/>
      </c>
      <c r="F160" s="32" t="str">
        <f>IF('P-Bedarf AL §13a'!V162="","",'P-Bedarf AL §13a'!V162)</f>
        <v/>
      </c>
      <c r="G160" s="32" t="str">
        <f>IF('P-Bedarf AL §13a'!Z162="","",'P-Bedarf AL §13a'!Z162)</f>
        <v/>
      </c>
      <c r="H160" s="345" t="str">
        <f t="shared" si="66"/>
        <v/>
      </c>
      <c r="I160" s="345" t="str">
        <f t="shared" si="67"/>
        <v/>
      </c>
      <c r="J160" s="345" t="str">
        <f t="shared" si="68"/>
        <v/>
      </c>
      <c r="K160" s="321">
        <f t="shared" si="69"/>
        <v>0</v>
      </c>
      <c r="L160" s="321">
        <f t="shared" si="94"/>
        <v>0</v>
      </c>
      <c r="M160" s="321">
        <f t="shared" si="95"/>
        <v>0</v>
      </c>
      <c r="N160" s="321" t="str">
        <f t="shared" si="96"/>
        <v/>
      </c>
      <c r="O160" s="321" t="str">
        <f t="shared" si="97"/>
        <v/>
      </c>
      <c r="P160" s="321" t="str">
        <f t="shared" si="98"/>
        <v/>
      </c>
      <c r="Q160" s="214" t="str">
        <f t="shared" si="70"/>
        <v/>
      </c>
      <c r="R160" s="141"/>
      <c r="S160" s="211"/>
      <c r="T160" s="346" t="str">
        <f t="shared" si="71"/>
        <v/>
      </c>
      <c r="U160" s="153" t="str">
        <f t="shared" si="72"/>
        <v/>
      </c>
      <c r="V160" s="153" t="str">
        <f t="shared" si="73"/>
        <v/>
      </c>
      <c r="W160" s="153" t="str">
        <f t="shared" si="74"/>
        <v/>
      </c>
      <c r="X160" s="153" t="str">
        <f t="shared" si="75"/>
        <v/>
      </c>
      <c r="Y160" s="141"/>
      <c r="Z160" s="211"/>
      <c r="AA160" s="361" t="str">
        <f t="shared" si="76"/>
        <v/>
      </c>
      <c r="AB160" s="153" t="str">
        <f t="shared" si="77"/>
        <v/>
      </c>
      <c r="AC160" s="153" t="str">
        <f t="shared" si="78"/>
        <v/>
      </c>
      <c r="AD160" s="153" t="str">
        <f t="shared" si="79"/>
        <v/>
      </c>
      <c r="AE160" s="153" t="str">
        <f t="shared" si="80"/>
        <v/>
      </c>
      <c r="AF160" s="213" t="str">
        <f t="shared" si="81"/>
        <v/>
      </c>
      <c r="AG160" s="141"/>
      <c r="AH160" s="211"/>
      <c r="AI160" s="346" t="str">
        <f t="shared" si="82"/>
        <v/>
      </c>
      <c r="AJ160" s="153" t="str">
        <f t="shared" si="83"/>
        <v/>
      </c>
      <c r="AK160" s="153" t="str">
        <f t="shared" si="84"/>
        <v/>
      </c>
      <c r="AL160" s="153" t="str">
        <f t="shared" si="85"/>
        <v/>
      </c>
      <c r="AM160" s="141"/>
      <c r="AN160" s="211"/>
      <c r="AO160" s="346" t="str">
        <f t="shared" si="86"/>
        <v/>
      </c>
      <c r="AP160" s="153" t="str">
        <f t="shared" si="87"/>
        <v/>
      </c>
      <c r="AQ160" s="153" t="str">
        <f t="shared" si="88"/>
        <v/>
      </c>
      <c r="AR160" s="153" t="str">
        <f t="shared" si="89"/>
        <v/>
      </c>
      <c r="AS160" s="141"/>
      <c r="AT160" s="211"/>
      <c r="AU160" s="346" t="str">
        <f t="shared" si="90"/>
        <v/>
      </c>
      <c r="AV160" s="153" t="str">
        <f t="shared" si="91"/>
        <v/>
      </c>
      <c r="AW160" s="153" t="str">
        <f t="shared" si="92"/>
        <v/>
      </c>
      <c r="AX160" s="153" t="str">
        <f t="shared" si="93"/>
        <v/>
      </c>
    </row>
    <row r="161" spans="1:50" ht="29.45" customHeight="1" x14ac:dyDescent="0.25">
      <c r="A161" s="354" t="str">
        <f>'N-Bedarf AL §13a'!A161</f>
        <v/>
      </c>
      <c r="B161" s="354" t="str">
        <f>IF('N-Bedarf AL §13a'!B161="","",'N-Bedarf AL §13a'!B161)</f>
        <v/>
      </c>
      <c r="C161" s="305" t="str">
        <f>IF('N-Bedarf AL §13a'!D161="","",'N-Bedarf AL §13a'!D161)</f>
        <v/>
      </c>
      <c r="D161" s="32" t="str">
        <f>IF('N-Bedarf AL §13a'!C161="","",'N-Bedarf AL §13a'!C161)</f>
        <v/>
      </c>
      <c r="E161" s="32" t="str">
        <f>IF('N-Bedarf AL §13a'!AD161="",'N-Bedarf AL §13a'!AB161,'N-Bedarf AL §13a'!AD161)</f>
        <v/>
      </c>
      <c r="F161" s="32" t="str">
        <f>IF('P-Bedarf AL §13a'!V163="","",'P-Bedarf AL §13a'!V163)</f>
        <v/>
      </c>
      <c r="G161" s="32" t="str">
        <f>IF('P-Bedarf AL §13a'!Z163="","",'P-Bedarf AL §13a'!Z163)</f>
        <v/>
      </c>
      <c r="H161" s="345" t="str">
        <f t="shared" si="66"/>
        <v/>
      </c>
      <c r="I161" s="345" t="str">
        <f t="shared" si="67"/>
        <v/>
      </c>
      <c r="J161" s="345" t="str">
        <f t="shared" si="68"/>
        <v/>
      </c>
      <c r="K161" s="321">
        <f t="shared" si="69"/>
        <v>0</v>
      </c>
      <c r="L161" s="321">
        <f t="shared" si="94"/>
        <v>0</v>
      </c>
      <c r="M161" s="321">
        <f t="shared" si="95"/>
        <v>0</v>
      </c>
      <c r="N161" s="321" t="str">
        <f t="shared" si="96"/>
        <v/>
      </c>
      <c r="O161" s="321" t="str">
        <f t="shared" si="97"/>
        <v/>
      </c>
      <c r="P161" s="321" t="str">
        <f t="shared" si="98"/>
        <v/>
      </c>
      <c r="Q161" s="214" t="str">
        <f t="shared" si="70"/>
        <v/>
      </c>
      <c r="R161" s="141"/>
      <c r="S161" s="211"/>
      <c r="T161" s="346" t="str">
        <f t="shared" si="71"/>
        <v/>
      </c>
      <c r="U161" s="153" t="str">
        <f t="shared" si="72"/>
        <v/>
      </c>
      <c r="V161" s="153" t="str">
        <f t="shared" si="73"/>
        <v/>
      </c>
      <c r="W161" s="153" t="str">
        <f t="shared" si="74"/>
        <v/>
      </c>
      <c r="X161" s="153" t="str">
        <f t="shared" si="75"/>
        <v/>
      </c>
      <c r="Y161" s="141"/>
      <c r="Z161" s="211"/>
      <c r="AA161" s="361" t="str">
        <f t="shared" si="76"/>
        <v/>
      </c>
      <c r="AB161" s="153" t="str">
        <f t="shared" si="77"/>
        <v/>
      </c>
      <c r="AC161" s="153" t="str">
        <f t="shared" si="78"/>
        <v/>
      </c>
      <c r="AD161" s="153" t="str">
        <f t="shared" si="79"/>
        <v/>
      </c>
      <c r="AE161" s="153" t="str">
        <f t="shared" si="80"/>
        <v/>
      </c>
      <c r="AF161" s="213" t="str">
        <f t="shared" si="81"/>
        <v/>
      </c>
      <c r="AG161" s="141"/>
      <c r="AH161" s="211"/>
      <c r="AI161" s="346" t="str">
        <f t="shared" si="82"/>
        <v/>
      </c>
      <c r="AJ161" s="153" t="str">
        <f t="shared" si="83"/>
        <v/>
      </c>
      <c r="AK161" s="153" t="str">
        <f t="shared" si="84"/>
        <v/>
      </c>
      <c r="AL161" s="153" t="str">
        <f t="shared" si="85"/>
        <v/>
      </c>
      <c r="AM161" s="141"/>
      <c r="AN161" s="211"/>
      <c r="AO161" s="346" t="str">
        <f t="shared" si="86"/>
        <v/>
      </c>
      <c r="AP161" s="153" t="str">
        <f t="shared" si="87"/>
        <v/>
      </c>
      <c r="AQ161" s="153" t="str">
        <f t="shared" si="88"/>
        <v/>
      </c>
      <c r="AR161" s="153" t="str">
        <f t="shared" si="89"/>
        <v/>
      </c>
      <c r="AS161" s="141"/>
      <c r="AT161" s="211"/>
      <c r="AU161" s="346" t="str">
        <f t="shared" si="90"/>
        <v/>
      </c>
      <c r="AV161" s="153" t="str">
        <f t="shared" si="91"/>
        <v/>
      </c>
      <c r="AW161" s="153" t="str">
        <f t="shared" si="92"/>
        <v/>
      </c>
      <c r="AX161" s="153" t="str">
        <f t="shared" si="93"/>
        <v/>
      </c>
    </row>
    <row r="162" spans="1:50" ht="29.45" customHeight="1" x14ac:dyDescent="0.25">
      <c r="A162" s="354" t="str">
        <f>'N-Bedarf AL §13a'!A162</f>
        <v/>
      </c>
      <c r="B162" s="354" t="str">
        <f>IF('N-Bedarf AL §13a'!B162="","",'N-Bedarf AL §13a'!B162)</f>
        <v/>
      </c>
      <c r="C162" s="305" t="str">
        <f>IF('N-Bedarf AL §13a'!D162="","",'N-Bedarf AL §13a'!D162)</f>
        <v/>
      </c>
      <c r="D162" s="32" t="str">
        <f>IF('N-Bedarf AL §13a'!C162="","",'N-Bedarf AL §13a'!C162)</f>
        <v/>
      </c>
      <c r="E162" s="32" t="str">
        <f>IF('N-Bedarf AL §13a'!AD162="",'N-Bedarf AL §13a'!AB162,'N-Bedarf AL §13a'!AD162)</f>
        <v/>
      </c>
      <c r="F162" s="32" t="str">
        <f>IF('P-Bedarf AL §13a'!V164="","",'P-Bedarf AL §13a'!V164)</f>
        <v/>
      </c>
      <c r="G162" s="32" t="str">
        <f>IF('P-Bedarf AL §13a'!Z164="","",'P-Bedarf AL §13a'!Z164)</f>
        <v/>
      </c>
      <c r="H162" s="345" t="str">
        <f t="shared" si="66"/>
        <v/>
      </c>
      <c r="I162" s="345" t="str">
        <f t="shared" si="67"/>
        <v/>
      </c>
      <c r="J162" s="345" t="str">
        <f t="shared" si="68"/>
        <v/>
      </c>
      <c r="K162" s="321">
        <f t="shared" si="69"/>
        <v>0</v>
      </c>
      <c r="L162" s="321">
        <f t="shared" si="94"/>
        <v>0</v>
      </c>
      <c r="M162" s="321">
        <f t="shared" si="95"/>
        <v>0</v>
      </c>
      <c r="N162" s="321" t="str">
        <f t="shared" si="96"/>
        <v/>
      </c>
      <c r="O162" s="321" t="str">
        <f t="shared" si="97"/>
        <v/>
      </c>
      <c r="P162" s="321" t="str">
        <f t="shared" si="98"/>
        <v/>
      </c>
      <c r="Q162" s="214" t="str">
        <f t="shared" si="70"/>
        <v/>
      </c>
      <c r="R162" s="141"/>
      <c r="S162" s="211"/>
      <c r="T162" s="346" t="str">
        <f t="shared" si="71"/>
        <v/>
      </c>
      <c r="U162" s="153" t="str">
        <f t="shared" si="72"/>
        <v/>
      </c>
      <c r="V162" s="153" t="str">
        <f t="shared" si="73"/>
        <v/>
      </c>
      <c r="W162" s="153" t="str">
        <f t="shared" si="74"/>
        <v/>
      </c>
      <c r="X162" s="153" t="str">
        <f t="shared" si="75"/>
        <v/>
      </c>
      <c r="Y162" s="141"/>
      <c r="Z162" s="211"/>
      <c r="AA162" s="361" t="str">
        <f t="shared" si="76"/>
        <v/>
      </c>
      <c r="AB162" s="153" t="str">
        <f t="shared" si="77"/>
        <v/>
      </c>
      <c r="AC162" s="153" t="str">
        <f t="shared" si="78"/>
        <v/>
      </c>
      <c r="AD162" s="153" t="str">
        <f t="shared" si="79"/>
        <v/>
      </c>
      <c r="AE162" s="153" t="str">
        <f t="shared" si="80"/>
        <v/>
      </c>
      <c r="AF162" s="213" t="str">
        <f t="shared" si="81"/>
        <v/>
      </c>
      <c r="AG162" s="141"/>
      <c r="AH162" s="211"/>
      <c r="AI162" s="346" t="str">
        <f t="shared" si="82"/>
        <v/>
      </c>
      <c r="AJ162" s="153" t="str">
        <f t="shared" si="83"/>
        <v/>
      </c>
      <c r="AK162" s="153" t="str">
        <f t="shared" si="84"/>
        <v/>
      </c>
      <c r="AL162" s="153" t="str">
        <f t="shared" si="85"/>
        <v/>
      </c>
      <c r="AM162" s="141"/>
      <c r="AN162" s="211"/>
      <c r="AO162" s="346" t="str">
        <f t="shared" si="86"/>
        <v/>
      </c>
      <c r="AP162" s="153" t="str">
        <f t="shared" si="87"/>
        <v/>
      </c>
      <c r="AQ162" s="153" t="str">
        <f t="shared" si="88"/>
        <v/>
      </c>
      <c r="AR162" s="153" t="str">
        <f t="shared" si="89"/>
        <v/>
      </c>
      <c r="AS162" s="141"/>
      <c r="AT162" s="211"/>
      <c r="AU162" s="346" t="str">
        <f t="shared" si="90"/>
        <v/>
      </c>
      <c r="AV162" s="153" t="str">
        <f t="shared" si="91"/>
        <v/>
      </c>
      <c r="AW162" s="153" t="str">
        <f t="shared" si="92"/>
        <v/>
      </c>
      <c r="AX162" s="153" t="str">
        <f t="shared" si="93"/>
        <v/>
      </c>
    </row>
    <row r="163" spans="1:50" ht="29.45" customHeight="1" x14ac:dyDescent="0.25">
      <c r="A163" s="354" t="str">
        <f>'N-Bedarf AL §13a'!A163</f>
        <v/>
      </c>
      <c r="B163" s="354" t="str">
        <f>IF('N-Bedarf AL §13a'!B163="","",'N-Bedarf AL §13a'!B163)</f>
        <v/>
      </c>
      <c r="C163" s="305" t="str">
        <f>IF('N-Bedarf AL §13a'!D163="","",'N-Bedarf AL §13a'!D163)</f>
        <v/>
      </c>
      <c r="D163" s="32" t="str">
        <f>IF('N-Bedarf AL §13a'!C163="","",'N-Bedarf AL §13a'!C163)</f>
        <v/>
      </c>
      <c r="E163" s="32" t="str">
        <f>IF('N-Bedarf AL §13a'!AD163="",'N-Bedarf AL §13a'!AB163,'N-Bedarf AL §13a'!AD163)</f>
        <v/>
      </c>
      <c r="F163" s="32" t="str">
        <f>IF('P-Bedarf AL §13a'!V165="","",'P-Bedarf AL §13a'!V165)</f>
        <v/>
      </c>
      <c r="G163" s="32" t="str">
        <f>IF('P-Bedarf AL §13a'!Z165="","",'P-Bedarf AL §13a'!Z165)</f>
        <v/>
      </c>
      <c r="H163" s="345" t="str">
        <f t="shared" si="66"/>
        <v/>
      </c>
      <c r="I163" s="345" t="str">
        <f t="shared" si="67"/>
        <v/>
      </c>
      <c r="J163" s="345" t="str">
        <f t="shared" si="68"/>
        <v/>
      </c>
      <c r="K163" s="321">
        <f t="shared" si="69"/>
        <v>0</v>
      </c>
      <c r="L163" s="321">
        <f t="shared" si="94"/>
        <v>0</v>
      </c>
      <c r="M163" s="321">
        <f t="shared" si="95"/>
        <v>0</v>
      </c>
      <c r="N163" s="321" t="str">
        <f t="shared" si="96"/>
        <v/>
      </c>
      <c r="O163" s="321" t="str">
        <f t="shared" si="97"/>
        <v/>
      </c>
      <c r="P163" s="321" t="str">
        <f t="shared" si="98"/>
        <v/>
      </c>
      <c r="Q163" s="214" t="str">
        <f t="shared" si="70"/>
        <v/>
      </c>
      <c r="R163" s="141"/>
      <c r="S163" s="211"/>
      <c r="T163" s="346" t="str">
        <f t="shared" si="71"/>
        <v/>
      </c>
      <c r="U163" s="153" t="str">
        <f t="shared" si="72"/>
        <v/>
      </c>
      <c r="V163" s="153" t="str">
        <f t="shared" si="73"/>
        <v/>
      </c>
      <c r="W163" s="153" t="str">
        <f t="shared" si="74"/>
        <v/>
      </c>
      <c r="X163" s="153" t="str">
        <f t="shared" si="75"/>
        <v/>
      </c>
      <c r="Y163" s="141"/>
      <c r="Z163" s="211"/>
      <c r="AA163" s="361" t="str">
        <f t="shared" si="76"/>
        <v/>
      </c>
      <c r="AB163" s="153" t="str">
        <f t="shared" si="77"/>
        <v/>
      </c>
      <c r="AC163" s="153" t="str">
        <f t="shared" si="78"/>
        <v/>
      </c>
      <c r="AD163" s="153" t="str">
        <f t="shared" si="79"/>
        <v/>
      </c>
      <c r="AE163" s="153" t="str">
        <f t="shared" si="80"/>
        <v/>
      </c>
      <c r="AF163" s="213" t="str">
        <f t="shared" si="81"/>
        <v/>
      </c>
      <c r="AG163" s="141"/>
      <c r="AH163" s="211"/>
      <c r="AI163" s="346" t="str">
        <f t="shared" si="82"/>
        <v/>
      </c>
      <c r="AJ163" s="153" t="str">
        <f t="shared" si="83"/>
        <v/>
      </c>
      <c r="AK163" s="153" t="str">
        <f t="shared" si="84"/>
        <v/>
      </c>
      <c r="AL163" s="153" t="str">
        <f t="shared" si="85"/>
        <v/>
      </c>
      <c r="AM163" s="141"/>
      <c r="AN163" s="211"/>
      <c r="AO163" s="346" t="str">
        <f t="shared" si="86"/>
        <v/>
      </c>
      <c r="AP163" s="153" t="str">
        <f t="shared" si="87"/>
        <v/>
      </c>
      <c r="AQ163" s="153" t="str">
        <f t="shared" si="88"/>
        <v/>
      </c>
      <c r="AR163" s="153" t="str">
        <f t="shared" si="89"/>
        <v/>
      </c>
      <c r="AS163" s="141"/>
      <c r="AT163" s="211"/>
      <c r="AU163" s="346" t="str">
        <f t="shared" si="90"/>
        <v/>
      </c>
      <c r="AV163" s="153" t="str">
        <f t="shared" si="91"/>
        <v/>
      </c>
      <c r="AW163" s="153" t="str">
        <f t="shared" si="92"/>
        <v/>
      </c>
      <c r="AX163" s="153" t="str">
        <f t="shared" si="93"/>
        <v/>
      </c>
    </row>
    <row r="164" spans="1:50" ht="29.45" customHeight="1" x14ac:dyDescent="0.25">
      <c r="A164" s="354" t="str">
        <f>'N-Bedarf AL §13a'!A164</f>
        <v/>
      </c>
      <c r="B164" s="354" t="str">
        <f>IF('N-Bedarf AL §13a'!B164="","",'N-Bedarf AL §13a'!B164)</f>
        <v/>
      </c>
      <c r="C164" s="305" t="str">
        <f>IF('N-Bedarf AL §13a'!D164="","",'N-Bedarf AL §13a'!D164)</f>
        <v/>
      </c>
      <c r="D164" s="32" t="str">
        <f>IF('N-Bedarf AL §13a'!C164="","",'N-Bedarf AL §13a'!C164)</f>
        <v/>
      </c>
      <c r="E164" s="32" t="str">
        <f>IF('N-Bedarf AL §13a'!AD164="",'N-Bedarf AL §13a'!AB164,'N-Bedarf AL §13a'!AD164)</f>
        <v/>
      </c>
      <c r="F164" s="32" t="str">
        <f>IF('P-Bedarf AL §13a'!V166="","",'P-Bedarf AL §13a'!V166)</f>
        <v/>
      </c>
      <c r="G164" s="32" t="str">
        <f>IF('P-Bedarf AL §13a'!Z166="","",'P-Bedarf AL §13a'!Z166)</f>
        <v/>
      </c>
      <c r="H164" s="345" t="str">
        <f t="shared" si="66"/>
        <v/>
      </c>
      <c r="I164" s="345" t="str">
        <f t="shared" si="67"/>
        <v/>
      </c>
      <c r="J164" s="345" t="str">
        <f t="shared" si="68"/>
        <v/>
      </c>
      <c r="K164" s="321">
        <f t="shared" si="69"/>
        <v>0</v>
      </c>
      <c r="L164" s="321">
        <f t="shared" si="94"/>
        <v>0</v>
      </c>
      <c r="M164" s="321">
        <f t="shared" si="95"/>
        <v>0</v>
      </c>
      <c r="N164" s="321" t="str">
        <f t="shared" si="96"/>
        <v/>
      </c>
      <c r="O164" s="321" t="str">
        <f t="shared" si="97"/>
        <v/>
      </c>
      <c r="P164" s="321" t="str">
        <f t="shared" si="98"/>
        <v/>
      </c>
      <c r="Q164" s="214" t="str">
        <f t="shared" si="70"/>
        <v/>
      </c>
      <c r="R164" s="141"/>
      <c r="S164" s="211"/>
      <c r="T164" s="346" t="str">
        <f t="shared" si="71"/>
        <v/>
      </c>
      <c r="U164" s="153" t="str">
        <f t="shared" si="72"/>
        <v/>
      </c>
      <c r="V164" s="153" t="str">
        <f t="shared" si="73"/>
        <v/>
      </c>
      <c r="W164" s="153" t="str">
        <f t="shared" si="74"/>
        <v/>
      </c>
      <c r="X164" s="153" t="str">
        <f t="shared" si="75"/>
        <v/>
      </c>
      <c r="Y164" s="141"/>
      <c r="Z164" s="211"/>
      <c r="AA164" s="361" t="str">
        <f t="shared" si="76"/>
        <v/>
      </c>
      <c r="AB164" s="153" t="str">
        <f t="shared" si="77"/>
        <v/>
      </c>
      <c r="AC164" s="153" t="str">
        <f t="shared" si="78"/>
        <v/>
      </c>
      <c r="AD164" s="153" t="str">
        <f t="shared" si="79"/>
        <v/>
      </c>
      <c r="AE164" s="153" t="str">
        <f t="shared" si="80"/>
        <v/>
      </c>
      <c r="AF164" s="213" t="str">
        <f t="shared" si="81"/>
        <v/>
      </c>
      <c r="AG164" s="141"/>
      <c r="AH164" s="211"/>
      <c r="AI164" s="346" t="str">
        <f t="shared" si="82"/>
        <v/>
      </c>
      <c r="AJ164" s="153" t="str">
        <f t="shared" si="83"/>
        <v/>
      </c>
      <c r="AK164" s="153" t="str">
        <f t="shared" si="84"/>
        <v/>
      </c>
      <c r="AL164" s="153" t="str">
        <f t="shared" si="85"/>
        <v/>
      </c>
      <c r="AM164" s="141"/>
      <c r="AN164" s="211"/>
      <c r="AO164" s="346" t="str">
        <f t="shared" si="86"/>
        <v/>
      </c>
      <c r="AP164" s="153" t="str">
        <f t="shared" si="87"/>
        <v/>
      </c>
      <c r="AQ164" s="153" t="str">
        <f t="shared" si="88"/>
        <v/>
      </c>
      <c r="AR164" s="153" t="str">
        <f t="shared" si="89"/>
        <v/>
      </c>
      <c r="AS164" s="141"/>
      <c r="AT164" s="211"/>
      <c r="AU164" s="346" t="str">
        <f t="shared" si="90"/>
        <v/>
      </c>
      <c r="AV164" s="153" t="str">
        <f t="shared" si="91"/>
        <v/>
      </c>
      <c r="AW164" s="153" t="str">
        <f t="shared" si="92"/>
        <v/>
      </c>
      <c r="AX164" s="153" t="str">
        <f t="shared" si="93"/>
        <v/>
      </c>
    </row>
    <row r="165" spans="1:50" ht="29.45" customHeight="1" x14ac:dyDescent="0.25">
      <c r="A165" s="354" t="str">
        <f>'N-Bedarf AL §13a'!A165</f>
        <v/>
      </c>
      <c r="B165" s="354" t="str">
        <f>IF('N-Bedarf AL §13a'!B165="","",'N-Bedarf AL §13a'!B165)</f>
        <v/>
      </c>
      <c r="C165" s="305" t="str">
        <f>IF('N-Bedarf AL §13a'!D165="","",'N-Bedarf AL §13a'!D165)</f>
        <v/>
      </c>
      <c r="D165" s="32" t="str">
        <f>IF('N-Bedarf AL §13a'!C165="","",'N-Bedarf AL §13a'!C165)</f>
        <v/>
      </c>
      <c r="E165" s="32" t="str">
        <f>IF('N-Bedarf AL §13a'!AD165="",'N-Bedarf AL §13a'!AB165,'N-Bedarf AL §13a'!AD165)</f>
        <v/>
      </c>
      <c r="F165" s="32" t="str">
        <f>IF('P-Bedarf AL §13a'!V167="","",'P-Bedarf AL §13a'!V167)</f>
        <v/>
      </c>
      <c r="G165" s="32" t="str">
        <f>IF('P-Bedarf AL §13a'!Z167="","",'P-Bedarf AL §13a'!Z167)</f>
        <v/>
      </c>
      <c r="H165" s="345" t="str">
        <f t="shared" si="66"/>
        <v/>
      </c>
      <c r="I165" s="345" t="str">
        <f t="shared" si="67"/>
        <v/>
      </c>
      <c r="J165" s="345" t="str">
        <f t="shared" si="68"/>
        <v/>
      </c>
      <c r="K165" s="321">
        <f t="shared" si="69"/>
        <v>0</v>
      </c>
      <c r="L165" s="321">
        <f t="shared" si="94"/>
        <v>0</v>
      </c>
      <c r="M165" s="321">
        <f t="shared" si="95"/>
        <v>0</v>
      </c>
      <c r="N165" s="321" t="str">
        <f t="shared" si="96"/>
        <v/>
      </c>
      <c r="O165" s="321" t="str">
        <f t="shared" si="97"/>
        <v/>
      </c>
      <c r="P165" s="321" t="str">
        <f t="shared" si="98"/>
        <v/>
      </c>
      <c r="Q165" s="214" t="str">
        <f t="shared" si="70"/>
        <v/>
      </c>
      <c r="R165" s="141"/>
      <c r="S165" s="211"/>
      <c r="T165" s="346" t="str">
        <f t="shared" si="71"/>
        <v/>
      </c>
      <c r="U165" s="153" t="str">
        <f t="shared" si="72"/>
        <v/>
      </c>
      <c r="V165" s="153" t="str">
        <f t="shared" si="73"/>
        <v/>
      </c>
      <c r="W165" s="153" t="str">
        <f t="shared" si="74"/>
        <v/>
      </c>
      <c r="X165" s="153" t="str">
        <f t="shared" si="75"/>
        <v/>
      </c>
      <c r="Y165" s="141"/>
      <c r="Z165" s="211"/>
      <c r="AA165" s="361" t="str">
        <f t="shared" si="76"/>
        <v/>
      </c>
      <c r="AB165" s="153" t="str">
        <f t="shared" si="77"/>
        <v/>
      </c>
      <c r="AC165" s="153" t="str">
        <f t="shared" si="78"/>
        <v/>
      </c>
      <c r="AD165" s="153" t="str">
        <f t="shared" si="79"/>
        <v/>
      </c>
      <c r="AE165" s="153" t="str">
        <f t="shared" si="80"/>
        <v/>
      </c>
      <c r="AF165" s="213" t="str">
        <f t="shared" si="81"/>
        <v/>
      </c>
      <c r="AG165" s="141"/>
      <c r="AH165" s="211"/>
      <c r="AI165" s="346" t="str">
        <f t="shared" si="82"/>
        <v/>
      </c>
      <c r="AJ165" s="153" t="str">
        <f t="shared" si="83"/>
        <v/>
      </c>
      <c r="AK165" s="153" t="str">
        <f t="shared" si="84"/>
        <v/>
      </c>
      <c r="AL165" s="153" t="str">
        <f t="shared" si="85"/>
        <v/>
      </c>
      <c r="AM165" s="141"/>
      <c r="AN165" s="211"/>
      <c r="AO165" s="346" t="str">
        <f t="shared" si="86"/>
        <v/>
      </c>
      <c r="AP165" s="153" t="str">
        <f t="shared" si="87"/>
        <v/>
      </c>
      <c r="AQ165" s="153" t="str">
        <f t="shared" si="88"/>
        <v/>
      </c>
      <c r="AR165" s="153" t="str">
        <f t="shared" si="89"/>
        <v/>
      </c>
      <c r="AS165" s="141"/>
      <c r="AT165" s="211"/>
      <c r="AU165" s="346" t="str">
        <f t="shared" si="90"/>
        <v/>
      </c>
      <c r="AV165" s="153" t="str">
        <f t="shared" si="91"/>
        <v/>
      </c>
      <c r="AW165" s="153" t="str">
        <f t="shared" si="92"/>
        <v/>
      </c>
      <c r="AX165" s="153" t="str">
        <f t="shared" si="93"/>
        <v/>
      </c>
    </row>
    <row r="166" spans="1:50" ht="29.45" customHeight="1" x14ac:dyDescent="0.25">
      <c r="A166" s="354" t="str">
        <f>'N-Bedarf AL §13a'!A166</f>
        <v/>
      </c>
      <c r="B166" s="354" t="str">
        <f>IF('N-Bedarf AL §13a'!B166="","",'N-Bedarf AL §13a'!B166)</f>
        <v/>
      </c>
      <c r="C166" s="305" t="str">
        <f>IF('N-Bedarf AL §13a'!D166="","",'N-Bedarf AL §13a'!D166)</f>
        <v/>
      </c>
      <c r="D166" s="32" t="str">
        <f>IF('N-Bedarf AL §13a'!C166="","",'N-Bedarf AL §13a'!C166)</f>
        <v/>
      </c>
      <c r="E166" s="32" t="str">
        <f>IF('N-Bedarf AL §13a'!AD166="",'N-Bedarf AL §13a'!AB166,'N-Bedarf AL §13a'!AD166)</f>
        <v/>
      </c>
      <c r="F166" s="32" t="str">
        <f>IF('P-Bedarf AL §13a'!V168="","",'P-Bedarf AL §13a'!V168)</f>
        <v/>
      </c>
      <c r="G166" s="32" t="str">
        <f>IF('P-Bedarf AL §13a'!Z168="","",'P-Bedarf AL §13a'!Z168)</f>
        <v/>
      </c>
      <c r="H166" s="345" t="str">
        <f t="shared" si="66"/>
        <v/>
      </c>
      <c r="I166" s="345" t="str">
        <f t="shared" si="67"/>
        <v/>
      </c>
      <c r="J166" s="345" t="str">
        <f t="shared" si="68"/>
        <v/>
      </c>
      <c r="K166" s="321">
        <f t="shared" si="69"/>
        <v>0</v>
      </c>
      <c r="L166" s="321">
        <f t="shared" si="94"/>
        <v>0</v>
      </c>
      <c r="M166" s="321">
        <f t="shared" si="95"/>
        <v>0</v>
      </c>
      <c r="N166" s="321" t="str">
        <f t="shared" si="96"/>
        <v/>
      </c>
      <c r="O166" s="321" t="str">
        <f t="shared" si="97"/>
        <v/>
      </c>
      <c r="P166" s="321" t="str">
        <f t="shared" si="98"/>
        <v/>
      </c>
      <c r="Q166" s="214" t="str">
        <f t="shared" si="70"/>
        <v/>
      </c>
      <c r="R166" s="141"/>
      <c r="S166" s="211"/>
      <c r="T166" s="346" t="str">
        <f t="shared" si="71"/>
        <v/>
      </c>
      <c r="U166" s="153" t="str">
        <f t="shared" si="72"/>
        <v/>
      </c>
      <c r="V166" s="153" t="str">
        <f t="shared" si="73"/>
        <v/>
      </c>
      <c r="W166" s="153" t="str">
        <f t="shared" si="74"/>
        <v/>
      </c>
      <c r="X166" s="153" t="str">
        <f t="shared" si="75"/>
        <v/>
      </c>
      <c r="Y166" s="141"/>
      <c r="Z166" s="211"/>
      <c r="AA166" s="361" t="str">
        <f t="shared" si="76"/>
        <v/>
      </c>
      <c r="AB166" s="153" t="str">
        <f t="shared" si="77"/>
        <v/>
      </c>
      <c r="AC166" s="153" t="str">
        <f t="shared" si="78"/>
        <v/>
      </c>
      <c r="AD166" s="153" t="str">
        <f t="shared" si="79"/>
        <v/>
      </c>
      <c r="AE166" s="153" t="str">
        <f t="shared" si="80"/>
        <v/>
      </c>
      <c r="AF166" s="213" t="str">
        <f t="shared" si="81"/>
        <v/>
      </c>
      <c r="AG166" s="141"/>
      <c r="AH166" s="211"/>
      <c r="AI166" s="346" t="str">
        <f t="shared" si="82"/>
        <v/>
      </c>
      <c r="AJ166" s="153" t="str">
        <f t="shared" si="83"/>
        <v/>
      </c>
      <c r="AK166" s="153" t="str">
        <f t="shared" si="84"/>
        <v/>
      </c>
      <c r="AL166" s="153" t="str">
        <f t="shared" si="85"/>
        <v/>
      </c>
      <c r="AM166" s="141"/>
      <c r="AN166" s="211"/>
      <c r="AO166" s="346" t="str">
        <f t="shared" si="86"/>
        <v/>
      </c>
      <c r="AP166" s="153" t="str">
        <f t="shared" si="87"/>
        <v/>
      </c>
      <c r="AQ166" s="153" t="str">
        <f t="shared" si="88"/>
        <v/>
      </c>
      <c r="AR166" s="153" t="str">
        <f t="shared" si="89"/>
        <v/>
      </c>
      <c r="AS166" s="141"/>
      <c r="AT166" s="211"/>
      <c r="AU166" s="346" t="str">
        <f t="shared" si="90"/>
        <v/>
      </c>
      <c r="AV166" s="153" t="str">
        <f t="shared" si="91"/>
        <v/>
      </c>
      <c r="AW166" s="153" t="str">
        <f t="shared" si="92"/>
        <v/>
      </c>
      <c r="AX166" s="153" t="str">
        <f t="shared" si="93"/>
        <v/>
      </c>
    </row>
    <row r="167" spans="1:50" ht="29.45" customHeight="1" x14ac:dyDescent="0.25">
      <c r="A167" s="354" t="str">
        <f>'N-Bedarf AL §13a'!A167</f>
        <v/>
      </c>
      <c r="B167" s="354" t="str">
        <f>IF('N-Bedarf AL §13a'!B167="","",'N-Bedarf AL §13a'!B167)</f>
        <v/>
      </c>
      <c r="C167" s="305" t="str">
        <f>IF('N-Bedarf AL §13a'!D167="","",'N-Bedarf AL §13a'!D167)</f>
        <v/>
      </c>
      <c r="D167" s="32" t="str">
        <f>IF('N-Bedarf AL §13a'!C167="","",'N-Bedarf AL §13a'!C167)</f>
        <v/>
      </c>
      <c r="E167" s="32" t="str">
        <f>IF('N-Bedarf AL §13a'!AD167="",'N-Bedarf AL §13a'!AB167,'N-Bedarf AL §13a'!AD167)</f>
        <v/>
      </c>
      <c r="F167" s="32" t="str">
        <f>IF('P-Bedarf AL §13a'!V169="","",'P-Bedarf AL §13a'!V169)</f>
        <v/>
      </c>
      <c r="G167" s="32" t="str">
        <f>IF('P-Bedarf AL §13a'!Z169="","",'P-Bedarf AL §13a'!Z169)</f>
        <v/>
      </c>
      <c r="H167" s="345" t="str">
        <f t="shared" si="66"/>
        <v/>
      </c>
      <c r="I167" s="345" t="str">
        <f t="shared" si="67"/>
        <v/>
      </c>
      <c r="J167" s="345" t="str">
        <f t="shared" si="68"/>
        <v/>
      </c>
      <c r="K167" s="321">
        <f t="shared" si="69"/>
        <v>0</v>
      </c>
      <c r="L167" s="321">
        <f t="shared" si="94"/>
        <v>0</v>
      </c>
      <c r="M167" s="321">
        <f t="shared" si="95"/>
        <v>0</v>
      </c>
      <c r="N167" s="321" t="str">
        <f t="shared" si="96"/>
        <v/>
      </c>
      <c r="O167" s="321" t="str">
        <f t="shared" si="97"/>
        <v/>
      </c>
      <c r="P167" s="321" t="str">
        <f t="shared" si="98"/>
        <v/>
      </c>
      <c r="Q167" s="214" t="str">
        <f t="shared" si="70"/>
        <v/>
      </c>
      <c r="R167" s="141"/>
      <c r="S167" s="211"/>
      <c r="T167" s="346" t="str">
        <f t="shared" si="71"/>
        <v/>
      </c>
      <c r="U167" s="153" t="str">
        <f t="shared" si="72"/>
        <v/>
      </c>
      <c r="V167" s="153" t="str">
        <f t="shared" si="73"/>
        <v/>
      </c>
      <c r="W167" s="153" t="str">
        <f t="shared" si="74"/>
        <v/>
      </c>
      <c r="X167" s="153" t="str">
        <f t="shared" si="75"/>
        <v/>
      </c>
      <c r="Y167" s="141"/>
      <c r="Z167" s="211"/>
      <c r="AA167" s="361" t="str">
        <f t="shared" si="76"/>
        <v/>
      </c>
      <c r="AB167" s="153" t="str">
        <f t="shared" si="77"/>
        <v/>
      </c>
      <c r="AC167" s="153" t="str">
        <f t="shared" si="78"/>
        <v/>
      </c>
      <c r="AD167" s="153" t="str">
        <f t="shared" si="79"/>
        <v/>
      </c>
      <c r="AE167" s="153" t="str">
        <f t="shared" si="80"/>
        <v/>
      </c>
      <c r="AF167" s="213" t="str">
        <f t="shared" si="81"/>
        <v/>
      </c>
      <c r="AG167" s="141"/>
      <c r="AH167" s="211"/>
      <c r="AI167" s="346" t="str">
        <f t="shared" si="82"/>
        <v/>
      </c>
      <c r="AJ167" s="153" t="str">
        <f t="shared" si="83"/>
        <v/>
      </c>
      <c r="AK167" s="153" t="str">
        <f t="shared" si="84"/>
        <v/>
      </c>
      <c r="AL167" s="153" t="str">
        <f t="shared" si="85"/>
        <v/>
      </c>
      <c r="AM167" s="141"/>
      <c r="AN167" s="211"/>
      <c r="AO167" s="346" t="str">
        <f t="shared" si="86"/>
        <v/>
      </c>
      <c r="AP167" s="153" t="str">
        <f t="shared" si="87"/>
        <v/>
      </c>
      <c r="AQ167" s="153" t="str">
        <f t="shared" si="88"/>
        <v/>
      </c>
      <c r="AR167" s="153" t="str">
        <f t="shared" si="89"/>
        <v/>
      </c>
      <c r="AS167" s="141"/>
      <c r="AT167" s="211"/>
      <c r="AU167" s="346" t="str">
        <f t="shared" si="90"/>
        <v/>
      </c>
      <c r="AV167" s="153" t="str">
        <f t="shared" si="91"/>
        <v/>
      </c>
      <c r="AW167" s="153" t="str">
        <f t="shared" si="92"/>
        <v/>
      </c>
      <c r="AX167" s="153" t="str">
        <f t="shared" si="93"/>
        <v/>
      </c>
    </row>
    <row r="168" spans="1:50" ht="29.45" customHeight="1" x14ac:dyDescent="0.25">
      <c r="A168" s="354" t="str">
        <f>'N-Bedarf AL §13a'!A168</f>
        <v/>
      </c>
      <c r="B168" s="354" t="str">
        <f>IF('N-Bedarf AL §13a'!B168="","",'N-Bedarf AL §13a'!B168)</f>
        <v/>
      </c>
      <c r="C168" s="305" t="str">
        <f>IF('N-Bedarf AL §13a'!D168="","",'N-Bedarf AL §13a'!D168)</f>
        <v/>
      </c>
      <c r="D168" s="32" t="str">
        <f>IF('N-Bedarf AL §13a'!C168="","",'N-Bedarf AL §13a'!C168)</f>
        <v/>
      </c>
      <c r="E168" s="32" t="str">
        <f>IF('N-Bedarf AL §13a'!AD168="",'N-Bedarf AL §13a'!AB168,'N-Bedarf AL §13a'!AD168)</f>
        <v/>
      </c>
      <c r="F168" s="32" t="str">
        <f>IF('P-Bedarf AL §13a'!V170="","",'P-Bedarf AL §13a'!V170)</f>
        <v/>
      </c>
      <c r="G168" s="32" t="str">
        <f>IF('P-Bedarf AL §13a'!Z170="","",'P-Bedarf AL §13a'!Z170)</f>
        <v/>
      </c>
      <c r="H168" s="345" t="str">
        <f t="shared" si="66"/>
        <v/>
      </c>
      <c r="I168" s="345" t="str">
        <f t="shared" si="67"/>
        <v/>
      </c>
      <c r="J168" s="345" t="str">
        <f t="shared" si="68"/>
        <v/>
      </c>
      <c r="K168" s="321">
        <f t="shared" si="69"/>
        <v>0</v>
      </c>
      <c r="L168" s="321">
        <f t="shared" si="94"/>
        <v>0</v>
      </c>
      <c r="M168" s="321">
        <f t="shared" si="95"/>
        <v>0</v>
      </c>
      <c r="N168" s="321" t="str">
        <f t="shared" si="96"/>
        <v/>
      </c>
      <c r="O168" s="321" t="str">
        <f t="shared" si="97"/>
        <v/>
      </c>
      <c r="P168" s="321" t="str">
        <f t="shared" si="98"/>
        <v/>
      </c>
      <c r="Q168" s="214" t="str">
        <f t="shared" si="70"/>
        <v/>
      </c>
      <c r="R168" s="141"/>
      <c r="S168" s="211"/>
      <c r="T168" s="346" t="str">
        <f t="shared" si="71"/>
        <v/>
      </c>
      <c r="U168" s="153" t="str">
        <f t="shared" si="72"/>
        <v/>
      </c>
      <c r="V168" s="153" t="str">
        <f t="shared" si="73"/>
        <v/>
      </c>
      <c r="W168" s="153" t="str">
        <f t="shared" si="74"/>
        <v/>
      </c>
      <c r="X168" s="153" t="str">
        <f t="shared" si="75"/>
        <v/>
      </c>
      <c r="Y168" s="141"/>
      <c r="Z168" s="211"/>
      <c r="AA168" s="361" t="str">
        <f t="shared" si="76"/>
        <v/>
      </c>
      <c r="AB168" s="153" t="str">
        <f t="shared" si="77"/>
        <v/>
      </c>
      <c r="AC168" s="153" t="str">
        <f t="shared" si="78"/>
        <v/>
      </c>
      <c r="AD168" s="153" t="str">
        <f t="shared" si="79"/>
        <v/>
      </c>
      <c r="AE168" s="153" t="str">
        <f t="shared" si="80"/>
        <v/>
      </c>
      <c r="AF168" s="213" t="str">
        <f t="shared" si="81"/>
        <v/>
      </c>
      <c r="AG168" s="141"/>
      <c r="AH168" s="211"/>
      <c r="AI168" s="346" t="str">
        <f t="shared" si="82"/>
        <v/>
      </c>
      <c r="AJ168" s="153" t="str">
        <f t="shared" si="83"/>
        <v/>
      </c>
      <c r="AK168" s="153" t="str">
        <f t="shared" si="84"/>
        <v/>
      </c>
      <c r="AL168" s="153" t="str">
        <f t="shared" si="85"/>
        <v/>
      </c>
      <c r="AM168" s="141"/>
      <c r="AN168" s="211"/>
      <c r="AO168" s="346" t="str">
        <f t="shared" si="86"/>
        <v/>
      </c>
      <c r="AP168" s="153" t="str">
        <f t="shared" si="87"/>
        <v/>
      </c>
      <c r="AQ168" s="153" t="str">
        <f t="shared" si="88"/>
        <v/>
      </c>
      <c r="AR168" s="153" t="str">
        <f t="shared" si="89"/>
        <v/>
      </c>
      <c r="AS168" s="141"/>
      <c r="AT168" s="211"/>
      <c r="AU168" s="346" t="str">
        <f t="shared" si="90"/>
        <v/>
      </c>
      <c r="AV168" s="153" t="str">
        <f t="shared" si="91"/>
        <v/>
      </c>
      <c r="AW168" s="153" t="str">
        <f t="shared" si="92"/>
        <v/>
      </c>
      <c r="AX168" s="153" t="str">
        <f t="shared" si="93"/>
        <v/>
      </c>
    </row>
    <row r="169" spans="1:50" ht="29.45" customHeight="1" x14ac:dyDescent="0.25">
      <c r="A169" s="354" t="str">
        <f>'N-Bedarf AL §13a'!A169</f>
        <v/>
      </c>
      <c r="B169" s="354" t="str">
        <f>IF('N-Bedarf AL §13a'!B169="","",'N-Bedarf AL §13a'!B169)</f>
        <v/>
      </c>
      <c r="C169" s="305" t="str">
        <f>IF('N-Bedarf AL §13a'!D169="","",'N-Bedarf AL §13a'!D169)</f>
        <v/>
      </c>
      <c r="D169" s="32" t="str">
        <f>IF('N-Bedarf AL §13a'!C169="","",'N-Bedarf AL §13a'!C169)</f>
        <v/>
      </c>
      <c r="E169" s="32" t="str">
        <f>IF('N-Bedarf AL §13a'!AD169="",'N-Bedarf AL §13a'!AB169,'N-Bedarf AL §13a'!AD169)</f>
        <v/>
      </c>
      <c r="F169" s="32" t="str">
        <f>IF('P-Bedarf AL §13a'!V171="","",'P-Bedarf AL §13a'!V171)</f>
        <v/>
      </c>
      <c r="G169" s="32" t="str">
        <f>IF('P-Bedarf AL §13a'!Z171="","",'P-Bedarf AL §13a'!Z171)</f>
        <v/>
      </c>
      <c r="H169" s="345" t="str">
        <f t="shared" si="66"/>
        <v/>
      </c>
      <c r="I169" s="345" t="str">
        <f t="shared" si="67"/>
        <v/>
      </c>
      <c r="J169" s="345" t="str">
        <f t="shared" si="68"/>
        <v/>
      </c>
      <c r="K169" s="321">
        <f t="shared" si="69"/>
        <v>0</v>
      </c>
      <c r="L169" s="321">
        <f t="shared" si="94"/>
        <v>0</v>
      </c>
      <c r="M169" s="321">
        <f t="shared" si="95"/>
        <v>0</v>
      </c>
      <c r="N169" s="321" t="str">
        <f t="shared" si="96"/>
        <v/>
      </c>
      <c r="O169" s="321" t="str">
        <f t="shared" si="97"/>
        <v/>
      </c>
      <c r="P169" s="321" t="str">
        <f t="shared" si="98"/>
        <v/>
      </c>
      <c r="Q169" s="214" t="str">
        <f t="shared" si="70"/>
        <v/>
      </c>
      <c r="R169" s="141"/>
      <c r="S169" s="211"/>
      <c r="T169" s="346" t="str">
        <f t="shared" si="71"/>
        <v/>
      </c>
      <c r="U169" s="153" t="str">
        <f t="shared" si="72"/>
        <v/>
      </c>
      <c r="V169" s="153" t="str">
        <f t="shared" si="73"/>
        <v/>
      </c>
      <c r="W169" s="153" t="str">
        <f t="shared" si="74"/>
        <v/>
      </c>
      <c r="X169" s="153" t="str">
        <f t="shared" si="75"/>
        <v/>
      </c>
      <c r="Y169" s="141"/>
      <c r="Z169" s="211"/>
      <c r="AA169" s="361" t="str">
        <f t="shared" si="76"/>
        <v/>
      </c>
      <c r="AB169" s="153" t="str">
        <f t="shared" si="77"/>
        <v/>
      </c>
      <c r="AC169" s="153" t="str">
        <f t="shared" si="78"/>
        <v/>
      </c>
      <c r="AD169" s="153" t="str">
        <f t="shared" si="79"/>
        <v/>
      </c>
      <c r="AE169" s="153" t="str">
        <f t="shared" si="80"/>
        <v/>
      </c>
      <c r="AF169" s="213" t="str">
        <f t="shared" si="81"/>
        <v/>
      </c>
      <c r="AG169" s="141"/>
      <c r="AH169" s="211"/>
      <c r="AI169" s="346" t="str">
        <f t="shared" si="82"/>
        <v/>
      </c>
      <c r="AJ169" s="153" t="str">
        <f t="shared" si="83"/>
        <v/>
      </c>
      <c r="AK169" s="153" t="str">
        <f t="shared" si="84"/>
        <v/>
      </c>
      <c r="AL169" s="153" t="str">
        <f t="shared" si="85"/>
        <v/>
      </c>
      <c r="AM169" s="141"/>
      <c r="AN169" s="211"/>
      <c r="AO169" s="346" t="str">
        <f t="shared" si="86"/>
        <v/>
      </c>
      <c r="AP169" s="153" t="str">
        <f t="shared" si="87"/>
        <v/>
      </c>
      <c r="AQ169" s="153" t="str">
        <f t="shared" si="88"/>
        <v/>
      </c>
      <c r="AR169" s="153" t="str">
        <f t="shared" si="89"/>
        <v/>
      </c>
      <c r="AS169" s="141"/>
      <c r="AT169" s="211"/>
      <c r="AU169" s="346" t="str">
        <f t="shared" si="90"/>
        <v/>
      </c>
      <c r="AV169" s="153" t="str">
        <f t="shared" si="91"/>
        <v/>
      </c>
      <c r="AW169" s="153" t="str">
        <f t="shared" si="92"/>
        <v/>
      </c>
      <c r="AX169" s="153" t="str">
        <f t="shared" si="93"/>
        <v/>
      </c>
    </row>
    <row r="170" spans="1:50" ht="29.45" customHeight="1" x14ac:dyDescent="0.25">
      <c r="A170" s="354" t="str">
        <f>'N-Bedarf AL §13a'!A170</f>
        <v/>
      </c>
      <c r="B170" s="354" t="str">
        <f>IF('N-Bedarf AL §13a'!B170="","",'N-Bedarf AL §13a'!B170)</f>
        <v/>
      </c>
      <c r="C170" s="305" t="str">
        <f>IF('N-Bedarf AL §13a'!D170="","",'N-Bedarf AL §13a'!D170)</f>
        <v/>
      </c>
      <c r="D170" s="32" t="str">
        <f>IF('N-Bedarf AL §13a'!C170="","",'N-Bedarf AL §13a'!C170)</f>
        <v/>
      </c>
      <c r="E170" s="32" t="str">
        <f>IF('N-Bedarf AL §13a'!AD170="",'N-Bedarf AL §13a'!AB170,'N-Bedarf AL §13a'!AD170)</f>
        <v/>
      </c>
      <c r="F170" s="32" t="str">
        <f>IF('P-Bedarf AL §13a'!V172="","",'P-Bedarf AL §13a'!V172)</f>
        <v/>
      </c>
      <c r="G170" s="32" t="str">
        <f>IF('P-Bedarf AL §13a'!Z172="","",'P-Bedarf AL §13a'!Z172)</f>
        <v/>
      </c>
      <c r="H170" s="345" t="str">
        <f t="shared" si="66"/>
        <v/>
      </c>
      <c r="I170" s="345" t="str">
        <f t="shared" si="67"/>
        <v/>
      </c>
      <c r="J170" s="345" t="str">
        <f t="shared" si="68"/>
        <v/>
      </c>
      <c r="K170" s="321">
        <f t="shared" si="69"/>
        <v>0</v>
      </c>
      <c r="L170" s="321">
        <f t="shared" si="94"/>
        <v>0</v>
      </c>
      <c r="M170" s="321">
        <f t="shared" si="95"/>
        <v>0</v>
      </c>
      <c r="N170" s="321" t="str">
        <f t="shared" si="96"/>
        <v/>
      </c>
      <c r="O170" s="321" t="str">
        <f t="shared" si="97"/>
        <v/>
      </c>
      <c r="P170" s="321" t="str">
        <f t="shared" si="98"/>
        <v/>
      </c>
      <c r="Q170" s="214" t="str">
        <f t="shared" si="70"/>
        <v/>
      </c>
      <c r="R170" s="141"/>
      <c r="S170" s="211"/>
      <c r="T170" s="346" t="str">
        <f t="shared" si="71"/>
        <v/>
      </c>
      <c r="U170" s="153" t="str">
        <f t="shared" si="72"/>
        <v/>
      </c>
      <c r="V170" s="153" t="str">
        <f t="shared" si="73"/>
        <v/>
      </c>
      <c r="W170" s="153" t="str">
        <f t="shared" si="74"/>
        <v/>
      </c>
      <c r="X170" s="153" t="str">
        <f t="shared" si="75"/>
        <v/>
      </c>
      <c r="Y170" s="141"/>
      <c r="Z170" s="211"/>
      <c r="AA170" s="361" t="str">
        <f t="shared" si="76"/>
        <v/>
      </c>
      <c r="AB170" s="153" t="str">
        <f t="shared" si="77"/>
        <v/>
      </c>
      <c r="AC170" s="153" t="str">
        <f t="shared" si="78"/>
        <v/>
      </c>
      <c r="AD170" s="153" t="str">
        <f t="shared" si="79"/>
        <v/>
      </c>
      <c r="AE170" s="153" t="str">
        <f t="shared" si="80"/>
        <v/>
      </c>
      <c r="AF170" s="213" t="str">
        <f t="shared" si="81"/>
        <v/>
      </c>
      <c r="AG170" s="141"/>
      <c r="AH170" s="211"/>
      <c r="AI170" s="346" t="str">
        <f t="shared" si="82"/>
        <v/>
      </c>
      <c r="AJ170" s="153" t="str">
        <f t="shared" si="83"/>
        <v/>
      </c>
      <c r="AK170" s="153" t="str">
        <f t="shared" si="84"/>
        <v/>
      </c>
      <c r="AL170" s="153" t="str">
        <f t="shared" si="85"/>
        <v/>
      </c>
      <c r="AM170" s="141"/>
      <c r="AN170" s="211"/>
      <c r="AO170" s="346" t="str">
        <f t="shared" si="86"/>
        <v/>
      </c>
      <c r="AP170" s="153" t="str">
        <f t="shared" si="87"/>
        <v/>
      </c>
      <c r="AQ170" s="153" t="str">
        <f t="shared" si="88"/>
        <v/>
      </c>
      <c r="AR170" s="153" t="str">
        <f t="shared" si="89"/>
        <v/>
      </c>
      <c r="AS170" s="141"/>
      <c r="AT170" s="211"/>
      <c r="AU170" s="346" t="str">
        <f t="shared" si="90"/>
        <v/>
      </c>
      <c r="AV170" s="153" t="str">
        <f t="shared" si="91"/>
        <v/>
      </c>
      <c r="AW170" s="153" t="str">
        <f t="shared" si="92"/>
        <v/>
      </c>
      <c r="AX170" s="153" t="str">
        <f t="shared" si="93"/>
        <v/>
      </c>
    </row>
    <row r="171" spans="1:50" ht="29.45" customHeight="1" x14ac:dyDescent="0.25">
      <c r="A171" s="354" t="str">
        <f>'N-Bedarf AL §13a'!A171</f>
        <v/>
      </c>
      <c r="B171" s="354" t="str">
        <f>IF('N-Bedarf AL §13a'!B171="","",'N-Bedarf AL §13a'!B171)</f>
        <v/>
      </c>
      <c r="C171" s="305" t="str">
        <f>IF('N-Bedarf AL §13a'!D171="","",'N-Bedarf AL §13a'!D171)</f>
        <v/>
      </c>
      <c r="D171" s="32" t="str">
        <f>IF('N-Bedarf AL §13a'!C171="","",'N-Bedarf AL §13a'!C171)</f>
        <v/>
      </c>
      <c r="E171" s="32" t="str">
        <f>IF('N-Bedarf AL §13a'!AD171="",'N-Bedarf AL §13a'!AB171,'N-Bedarf AL §13a'!AD171)</f>
        <v/>
      </c>
      <c r="F171" s="32" t="str">
        <f>IF('P-Bedarf AL §13a'!V173="","",'P-Bedarf AL §13a'!V173)</f>
        <v/>
      </c>
      <c r="G171" s="32" t="str">
        <f>IF('P-Bedarf AL §13a'!Z173="","",'P-Bedarf AL §13a'!Z173)</f>
        <v/>
      </c>
      <c r="H171" s="345" t="str">
        <f t="shared" si="66"/>
        <v/>
      </c>
      <c r="I171" s="345" t="str">
        <f t="shared" si="67"/>
        <v/>
      </c>
      <c r="J171" s="345" t="str">
        <f t="shared" si="68"/>
        <v/>
      </c>
      <c r="K171" s="321">
        <f t="shared" si="69"/>
        <v>0</v>
      </c>
      <c r="L171" s="321">
        <f t="shared" si="94"/>
        <v>0</v>
      </c>
      <c r="M171" s="321">
        <f t="shared" si="95"/>
        <v>0</v>
      </c>
      <c r="N171" s="321" t="str">
        <f t="shared" si="96"/>
        <v/>
      </c>
      <c r="O171" s="321" t="str">
        <f t="shared" si="97"/>
        <v/>
      </c>
      <c r="P171" s="321" t="str">
        <f t="shared" si="98"/>
        <v/>
      </c>
      <c r="Q171" s="214" t="str">
        <f t="shared" si="70"/>
        <v/>
      </c>
      <c r="R171" s="141"/>
      <c r="S171" s="211"/>
      <c r="T171" s="346" t="str">
        <f t="shared" si="71"/>
        <v/>
      </c>
      <c r="U171" s="153" t="str">
        <f t="shared" si="72"/>
        <v/>
      </c>
      <c r="V171" s="153" t="str">
        <f t="shared" si="73"/>
        <v/>
      </c>
      <c r="W171" s="153" t="str">
        <f t="shared" si="74"/>
        <v/>
      </c>
      <c r="X171" s="153" t="str">
        <f t="shared" si="75"/>
        <v/>
      </c>
      <c r="Y171" s="141"/>
      <c r="Z171" s="211"/>
      <c r="AA171" s="361" t="str">
        <f t="shared" si="76"/>
        <v/>
      </c>
      <c r="AB171" s="153" t="str">
        <f t="shared" si="77"/>
        <v/>
      </c>
      <c r="AC171" s="153" t="str">
        <f t="shared" si="78"/>
        <v/>
      </c>
      <c r="AD171" s="153" t="str">
        <f t="shared" si="79"/>
        <v/>
      </c>
      <c r="AE171" s="153" t="str">
        <f t="shared" si="80"/>
        <v/>
      </c>
      <c r="AF171" s="213" t="str">
        <f t="shared" si="81"/>
        <v/>
      </c>
      <c r="AG171" s="141"/>
      <c r="AH171" s="211"/>
      <c r="AI171" s="346" t="str">
        <f t="shared" si="82"/>
        <v/>
      </c>
      <c r="AJ171" s="153" t="str">
        <f t="shared" si="83"/>
        <v/>
      </c>
      <c r="AK171" s="153" t="str">
        <f t="shared" si="84"/>
        <v/>
      </c>
      <c r="AL171" s="153" t="str">
        <f t="shared" si="85"/>
        <v/>
      </c>
      <c r="AM171" s="141"/>
      <c r="AN171" s="211"/>
      <c r="AO171" s="346" t="str">
        <f t="shared" si="86"/>
        <v/>
      </c>
      <c r="AP171" s="153" t="str">
        <f t="shared" si="87"/>
        <v/>
      </c>
      <c r="AQ171" s="153" t="str">
        <f t="shared" si="88"/>
        <v/>
      </c>
      <c r="AR171" s="153" t="str">
        <f t="shared" si="89"/>
        <v/>
      </c>
      <c r="AS171" s="141"/>
      <c r="AT171" s="211"/>
      <c r="AU171" s="346" t="str">
        <f t="shared" si="90"/>
        <v/>
      </c>
      <c r="AV171" s="153" t="str">
        <f t="shared" si="91"/>
        <v/>
      </c>
      <c r="AW171" s="153" t="str">
        <f t="shared" si="92"/>
        <v/>
      </c>
      <c r="AX171" s="153" t="str">
        <f t="shared" si="93"/>
        <v/>
      </c>
    </row>
    <row r="172" spans="1:50" ht="29.45" customHeight="1" x14ac:dyDescent="0.25">
      <c r="A172" s="354" t="str">
        <f>'N-Bedarf AL §13a'!A172</f>
        <v/>
      </c>
      <c r="B172" s="354" t="str">
        <f>IF('N-Bedarf AL §13a'!B172="","",'N-Bedarf AL §13a'!B172)</f>
        <v/>
      </c>
      <c r="C172" s="305" t="str">
        <f>IF('N-Bedarf AL §13a'!D172="","",'N-Bedarf AL §13a'!D172)</f>
        <v/>
      </c>
      <c r="D172" s="32" t="str">
        <f>IF('N-Bedarf AL §13a'!C172="","",'N-Bedarf AL §13a'!C172)</f>
        <v/>
      </c>
      <c r="E172" s="32" t="str">
        <f>IF('N-Bedarf AL §13a'!AD172="",'N-Bedarf AL §13a'!AB172,'N-Bedarf AL §13a'!AD172)</f>
        <v/>
      </c>
      <c r="F172" s="32" t="str">
        <f>IF('P-Bedarf AL §13a'!V174="","",'P-Bedarf AL §13a'!V174)</f>
        <v/>
      </c>
      <c r="G172" s="32" t="str">
        <f>IF('P-Bedarf AL §13a'!Z174="","",'P-Bedarf AL §13a'!Z174)</f>
        <v/>
      </c>
      <c r="H172" s="345" t="str">
        <f t="shared" si="66"/>
        <v/>
      </c>
      <c r="I172" s="345" t="str">
        <f t="shared" si="67"/>
        <v/>
      </c>
      <c r="J172" s="345" t="str">
        <f t="shared" si="68"/>
        <v/>
      </c>
      <c r="K172" s="321">
        <f t="shared" si="69"/>
        <v>0</v>
      </c>
      <c r="L172" s="321">
        <f t="shared" si="94"/>
        <v>0</v>
      </c>
      <c r="M172" s="321">
        <f t="shared" si="95"/>
        <v>0</v>
      </c>
      <c r="N172" s="321" t="str">
        <f t="shared" si="96"/>
        <v/>
      </c>
      <c r="O172" s="321" t="str">
        <f t="shared" si="97"/>
        <v/>
      </c>
      <c r="P172" s="321" t="str">
        <f t="shared" si="98"/>
        <v/>
      </c>
      <c r="Q172" s="214" t="str">
        <f t="shared" si="70"/>
        <v/>
      </c>
      <c r="R172" s="141"/>
      <c r="S172" s="211"/>
      <c r="T172" s="346" t="str">
        <f t="shared" si="71"/>
        <v/>
      </c>
      <c r="U172" s="153" t="str">
        <f t="shared" si="72"/>
        <v/>
      </c>
      <c r="V172" s="153" t="str">
        <f t="shared" si="73"/>
        <v/>
      </c>
      <c r="W172" s="153" t="str">
        <f t="shared" si="74"/>
        <v/>
      </c>
      <c r="X172" s="153" t="str">
        <f t="shared" si="75"/>
        <v/>
      </c>
      <c r="Y172" s="141"/>
      <c r="Z172" s="211"/>
      <c r="AA172" s="361" t="str">
        <f t="shared" si="76"/>
        <v/>
      </c>
      <c r="AB172" s="153" t="str">
        <f t="shared" si="77"/>
        <v/>
      </c>
      <c r="AC172" s="153" t="str">
        <f t="shared" si="78"/>
        <v/>
      </c>
      <c r="AD172" s="153" t="str">
        <f t="shared" si="79"/>
        <v/>
      </c>
      <c r="AE172" s="153" t="str">
        <f t="shared" si="80"/>
        <v/>
      </c>
      <c r="AF172" s="213" t="str">
        <f t="shared" si="81"/>
        <v/>
      </c>
      <c r="AG172" s="141"/>
      <c r="AH172" s="211"/>
      <c r="AI172" s="346" t="str">
        <f t="shared" si="82"/>
        <v/>
      </c>
      <c r="AJ172" s="153" t="str">
        <f t="shared" si="83"/>
        <v/>
      </c>
      <c r="AK172" s="153" t="str">
        <f t="shared" si="84"/>
        <v/>
      </c>
      <c r="AL172" s="153" t="str">
        <f t="shared" si="85"/>
        <v/>
      </c>
      <c r="AM172" s="141"/>
      <c r="AN172" s="211"/>
      <c r="AO172" s="346" t="str">
        <f t="shared" si="86"/>
        <v/>
      </c>
      <c r="AP172" s="153" t="str">
        <f t="shared" si="87"/>
        <v/>
      </c>
      <c r="AQ172" s="153" t="str">
        <f t="shared" si="88"/>
        <v/>
      </c>
      <c r="AR172" s="153" t="str">
        <f t="shared" si="89"/>
        <v/>
      </c>
      <c r="AS172" s="141"/>
      <c r="AT172" s="211"/>
      <c r="AU172" s="346" t="str">
        <f t="shared" si="90"/>
        <v/>
      </c>
      <c r="AV172" s="153" t="str">
        <f t="shared" si="91"/>
        <v/>
      </c>
      <c r="AW172" s="153" t="str">
        <f t="shared" si="92"/>
        <v/>
      </c>
      <c r="AX172" s="153" t="str">
        <f t="shared" si="93"/>
        <v/>
      </c>
    </row>
    <row r="173" spans="1:50" ht="29.45" customHeight="1" x14ac:dyDescent="0.25">
      <c r="A173" s="354" t="str">
        <f>'N-Bedarf AL §13a'!A173</f>
        <v/>
      </c>
      <c r="B173" s="354" t="str">
        <f>IF('N-Bedarf AL §13a'!B173="","",'N-Bedarf AL §13a'!B173)</f>
        <v/>
      </c>
      <c r="C173" s="305" t="str">
        <f>IF('N-Bedarf AL §13a'!D173="","",'N-Bedarf AL §13a'!D173)</f>
        <v/>
      </c>
      <c r="D173" s="32" t="str">
        <f>IF('N-Bedarf AL §13a'!C173="","",'N-Bedarf AL §13a'!C173)</f>
        <v/>
      </c>
      <c r="E173" s="32" t="str">
        <f>IF('N-Bedarf AL §13a'!AD173="",'N-Bedarf AL §13a'!AB173,'N-Bedarf AL §13a'!AD173)</f>
        <v/>
      </c>
      <c r="F173" s="32" t="str">
        <f>IF('P-Bedarf AL §13a'!V175="","",'P-Bedarf AL §13a'!V175)</f>
        <v/>
      </c>
      <c r="G173" s="32" t="str">
        <f>IF('P-Bedarf AL §13a'!Z175="","",'P-Bedarf AL §13a'!Z175)</f>
        <v/>
      </c>
      <c r="H173" s="345" t="str">
        <f t="shared" si="66"/>
        <v/>
      </c>
      <c r="I173" s="345" t="str">
        <f t="shared" si="67"/>
        <v/>
      </c>
      <c r="J173" s="345" t="str">
        <f t="shared" si="68"/>
        <v/>
      </c>
      <c r="K173" s="321">
        <f t="shared" si="69"/>
        <v>0</v>
      </c>
      <c r="L173" s="321">
        <f t="shared" si="94"/>
        <v>0</v>
      </c>
      <c r="M173" s="321">
        <f t="shared" si="95"/>
        <v>0</v>
      </c>
      <c r="N173" s="321" t="str">
        <f t="shared" si="96"/>
        <v/>
      </c>
      <c r="O173" s="321" t="str">
        <f t="shared" si="97"/>
        <v/>
      </c>
      <c r="P173" s="321" t="str">
        <f t="shared" si="98"/>
        <v/>
      </c>
      <c r="Q173" s="214" t="str">
        <f t="shared" si="70"/>
        <v/>
      </c>
      <c r="R173" s="141"/>
      <c r="S173" s="211"/>
      <c r="T173" s="346" t="str">
        <f t="shared" si="71"/>
        <v/>
      </c>
      <c r="U173" s="153" t="str">
        <f t="shared" si="72"/>
        <v/>
      </c>
      <c r="V173" s="153" t="str">
        <f t="shared" si="73"/>
        <v/>
      </c>
      <c r="W173" s="153" t="str">
        <f t="shared" si="74"/>
        <v/>
      </c>
      <c r="X173" s="153" t="str">
        <f t="shared" si="75"/>
        <v/>
      </c>
      <c r="Y173" s="141"/>
      <c r="Z173" s="211"/>
      <c r="AA173" s="361" t="str">
        <f t="shared" si="76"/>
        <v/>
      </c>
      <c r="AB173" s="153" t="str">
        <f t="shared" si="77"/>
        <v/>
      </c>
      <c r="AC173" s="153" t="str">
        <f t="shared" si="78"/>
        <v/>
      </c>
      <c r="AD173" s="153" t="str">
        <f t="shared" si="79"/>
        <v/>
      </c>
      <c r="AE173" s="153" t="str">
        <f t="shared" si="80"/>
        <v/>
      </c>
      <c r="AF173" s="213" t="str">
        <f t="shared" si="81"/>
        <v/>
      </c>
      <c r="AG173" s="141"/>
      <c r="AH173" s="211"/>
      <c r="AI173" s="346" t="str">
        <f t="shared" si="82"/>
        <v/>
      </c>
      <c r="AJ173" s="153" t="str">
        <f t="shared" si="83"/>
        <v/>
      </c>
      <c r="AK173" s="153" t="str">
        <f t="shared" si="84"/>
        <v/>
      </c>
      <c r="AL173" s="153" t="str">
        <f t="shared" si="85"/>
        <v/>
      </c>
      <c r="AM173" s="141"/>
      <c r="AN173" s="211"/>
      <c r="AO173" s="346" t="str">
        <f t="shared" si="86"/>
        <v/>
      </c>
      <c r="AP173" s="153" t="str">
        <f t="shared" si="87"/>
        <v/>
      </c>
      <c r="AQ173" s="153" t="str">
        <f t="shared" si="88"/>
        <v/>
      </c>
      <c r="AR173" s="153" t="str">
        <f t="shared" si="89"/>
        <v/>
      </c>
      <c r="AS173" s="141"/>
      <c r="AT173" s="211"/>
      <c r="AU173" s="346" t="str">
        <f t="shared" si="90"/>
        <v/>
      </c>
      <c r="AV173" s="153" t="str">
        <f t="shared" si="91"/>
        <v/>
      </c>
      <c r="AW173" s="153" t="str">
        <f t="shared" si="92"/>
        <v/>
      </c>
      <c r="AX173" s="153" t="str">
        <f t="shared" si="93"/>
        <v/>
      </c>
    </row>
    <row r="174" spans="1:50" ht="29.45" customHeight="1" x14ac:dyDescent="0.25">
      <c r="A174" s="354" t="str">
        <f>'N-Bedarf AL §13a'!A174</f>
        <v/>
      </c>
      <c r="B174" s="354" t="str">
        <f>IF('N-Bedarf AL §13a'!B174="","",'N-Bedarf AL §13a'!B174)</f>
        <v/>
      </c>
      <c r="C174" s="305" t="str">
        <f>IF('N-Bedarf AL §13a'!D174="","",'N-Bedarf AL §13a'!D174)</f>
        <v/>
      </c>
      <c r="D174" s="32" t="str">
        <f>IF('N-Bedarf AL §13a'!C174="","",'N-Bedarf AL §13a'!C174)</f>
        <v/>
      </c>
      <c r="E174" s="32" t="str">
        <f>IF('N-Bedarf AL §13a'!AD174="",'N-Bedarf AL §13a'!AB174,'N-Bedarf AL §13a'!AD174)</f>
        <v/>
      </c>
      <c r="F174" s="32" t="str">
        <f>IF('P-Bedarf AL §13a'!V176="","",'P-Bedarf AL §13a'!V176)</f>
        <v/>
      </c>
      <c r="G174" s="32" t="str">
        <f>IF('P-Bedarf AL §13a'!Z176="","",'P-Bedarf AL §13a'!Z176)</f>
        <v/>
      </c>
      <c r="H174" s="345" t="str">
        <f t="shared" si="66"/>
        <v/>
      </c>
      <c r="I174" s="345" t="str">
        <f t="shared" si="67"/>
        <v/>
      </c>
      <c r="J174" s="345" t="str">
        <f t="shared" si="68"/>
        <v/>
      </c>
      <c r="K174" s="321">
        <f t="shared" si="69"/>
        <v>0</v>
      </c>
      <c r="L174" s="321">
        <f t="shared" si="94"/>
        <v>0</v>
      </c>
      <c r="M174" s="321">
        <f t="shared" si="95"/>
        <v>0</v>
      </c>
      <c r="N174" s="321" t="str">
        <f t="shared" si="96"/>
        <v/>
      </c>
      <c r="O174" s="321" t="str">
        <f t="shared" si="97"/>
        <v/>
      </c>
      <c r="P174" s="321" t="str">
        <f t="shared" si="98"/>
        <v/>
      </c>
      <c r="Q174" s="214" t="str">
        <f t="shared" si="70"/>
        <v/>
      </c>
      <c r="R174" s="141"/>
      <c r="S174" s="211"/>
      <c r="T174" s="346" t="str">
        <f t="shared" si="71"/>
        <v/>
      </c>
      <c r="U174" s="153" t="str">
        <f t="shared" si="72"/>
        <v/>
      </c>
      <c r="V174" s="153" t="str">
        <f t="shared" si="73"/>
        <v/>
      </c>
      <c r="W174" s="153" t="str">
        <f t="shared" si="74"/>
        <v/>
      </c>
      <c r="X174" s="153" t="str">
        <f t="shared" si="75"/>
        <v/>
      </c>
      <c r="Y174" s="141"/>
      <c r="Z174" s="211"/>
      <c r="AA174" s="361" t="str">
        <f t="shared" si="76"/>
        <v/>
      </c>
      <c r="AB174" s="153" t="str">
        <f t="shared" si="77"/>
        <v/>
      </c>
      <c r="AC174" s="153" t="str">
        <f t="shared" si="78"/>
        <v/>
      </c>
      <c r="AD174" s="153" t="str">
        <f t="shared" si="79"/>
        <v/>
      </c>
      <c r="AE174" s="153" t="str">
        <f t="shared" si="80"/>
        <v/>
      </c>
      <c r="AF174" s="213" t="str">
        <f t="shared" si="81"/>
        <v/>
      </c>
      <c r="AG174" s="141"/>
      <c r="AH174" s="211"/>
      <c r="AI174" s="346" t="str">
        <f t="shared" si="82"/>
        <v/>
      </c>
      <c r="AJ174" s="153" t="str">
        <f t="shared" si="83"/>
        <v/>
      </c>
      <c r="AK174" s="153" t="str">
        <f t="shared" si="84"/>
        <v/>
      </c>
      <c r="AL174" s="153" t="str">
        <f t="shared" si="85"/>
        <v/>
      </c>
      <c r="AM174" s="141"/>
      <c r="AN174" s="211"/>
      <c r="AO174" s="346" t="str">
        <f t="shared" si="86"/>
        <v/>
      </c>
      <c r="AP174" s="153" t="str">
        <f t="shared" si="87"/>
        <v/>
      </c>
      <c r="AQ174" s="153" t="str">
        <f t="shared" si="88"/>
        <v/>
      </c>
      <c r="AR174" s="153" t="str">
        <f t="shared" si="89"/>
        <v/>
      </c>
      <c r="AS174" s="141"/>
      <c r="AT174" s="211"/>
      <c r="AU174" s="346" t="str">
        <f t="shared" si="90"/>
        <v/>
      </c>
      <c r="AV174" s="153" t="str">
        <f t="shared" si="91"/>
        <v/>
      </c>
      <c r="AW174" s="153" t="str">
        <f t="shared" si="92"/>
        <v/>
      </c>
      <c r="AX174" s="153" t="str">
        <f t="shared" si="93"/>
        <v/>
      </c>
    </row>
    <row r="175" spans="1:50" ht="29.45" customHeight="1" x14ac:dyDescent="0.25">
      <c r="A175" s="354" t="str">
        <f>'N-Bedarf AL §13a'!A175</f>
        <v/>
      </c>
      <c r="B175" s="354" t="str">
        <f>IF('N-Bedarf AL §13a'!B175="","",'N-Bedarf AL §13a'!B175)</f>
        <v/>
      </c>
      <c r="C175" s="305" t="str">
        <f>IF('N-Bedarf AL §13a'!D175="","",'N-Bedarf AL §13a'!D175)</f>
        <v/>
      </c>
      <c r="D175" s="32" t="str">
        <f>IF('N-Bedarf AL §13a'!C175="","",'N-Bedarf AL §13a'!C175)</f>
        <v/>
      </c>
      <c r="E175" s="32" t="str">
        <f>IF('N-Bedarf AL §13a'!AD175="",'N-Bedarf AL §13a'!AB175,'N-Bedarf AL §13a'!AD175)</f>
        <v/>
      </c>
      <c r="F175" s="32" t="str">
        <f>IF('P-Bedarf AL §13a'!V177="","",'P-Bedarf AL §13a'!V177)</f>
        <v/>
      </c>
      <c r="G175" s="32" t="str">
        <f>IF('P-Bedarf AL §13a'!Z177="","",'P-Bedarf AL §13a'!Z177)</f>
        <v/>
      </c>
      <c r="H175" s="345" t="str">
        <f t="shared" si="66"/>
        <v/>
      </c>
      <c r="I175" s="345" t="str">
        <f t="shared" si="67"/>
        <v/>
      </c>
      <c r="J175" s="345" t="str">
        <f t="shared" si="68"/>
        <v/>
      </c>
      <c r="K175" s="321">
        <f t="shared" si="69"/>
        <v>0</v>
      </c>
      <c r="L175" s="321">
        <f t="shared" si="94"/>
        <v>0</v>
      </c>
      <c r="M175" s="321">
        <f t="shared" si="95"/>
        <v>0</v>
      </c>
      <c r="N175" s="321" t="str">
        <f t="shared" si="96"/>
        <v/>
      </c>
      <c r="O175" s="321" t="str">
        <f t="shared" si="97"/>
        <v/>
      </c>
      <c r="P175" s="321" t="str">
        <f t="shared" si="98"/>
        <v/>
      </c>
      <c r="Q175" s="214" t="str">
        <f t="shared" si="70"/>
        <v/>
      </c>
      <c r="R175" s="141"/>
      <c r="S175" s="211"/>
      <c r="T175" s="346" t="str">
        <f t="shared" si="71"/>
        <v/>
      </c>
      <c r="U175" s="153" t="str">
        <f t="shared" si="72"/>
        <v/>
      </c>
      <c r="V175" s="153" t="str">
        <f t="shared" si="73"/>
        <v/>
      </c>
      <c r="W175" s="153" t="str">
        <f t="shared" si="74"/>
        <v/>
      </c>
      <c r="X175" s="153" t="str">
        <f t="shared" si="75"/>
        <v/>
      </c>
      <c r="Y175" s="141"/>
      <c r="Z175" s="211"/>
      <c r="AA175" s="361" t="str">
        <f t="shared" si="76"/>
        <v/>
      </c>
      <c r="AB175" s="153" t="str">
        <f t="shared" si="77"/>
        <v/>
      </c>
      <c r="AC175" s="153" t="str">
        <f t="shared" si="78"/>
        <v/>
      </c>
      <c r="AD175" s="153" t="str">
        <f t="shared" si="79"/>
        <v/>
      </c>
      <c r="AE175" s="153" t="str">
        <f t="shared" si="80"/>
        <v/>
      </c>
      <c r="AF175" s="213" t="str">
        <f t="shared" si="81"/>
        <v/>
      </c>
      <c r="AG175" s="141"/>
      <c r="AH175" s="211"/>
      <c r="AI175" s="346" t="str">
        <f t="shared" si="82"/>
        <v/>
      </c>
      <c r="AJ175" s="153" t="str">
        <f t="shared" si="83"/>
        <v/>
      </c>
      <c r="AK175" s="153" t="str">
        <f t="shared" si="84"/>
        <v/>
      </c>
      <c r="AL175" s="153" t="str">
        <f t="shared" si="85"/>
        <v/>
      </c>
      <c r="AM175" s="141"/>
      <c r="AN175" s="211"/>
      <c r="AO175" s="346" t="str">
        <f t="shared" si="86"/>
        <v/>
      </c>
      <c r="AP175" s="153" t="str">
        <f t="shared" si="87"/>
        <v/>
      </c>
      <c r="AQ175" s="153" t="str">
        <f t="shared" si="88"/>
        <v/>
      </c>
      <c r="AR175" s="153" t="str">
        <f t="shared" si="89"/>
        <v/>
      </c>
      <c r="AS175" s="141"/>
      <c r="AT175" s="211"/>
      <c r="AU175" s="346" t="str">
        <f t="shared" si="90"/>
        <v/>
      </c>
      <c r="AV175" s="153" t="str">
        <f t="shared" si="91"/>
        <v/>
      </c>
      <c r="AW175" s="153" t="str">
        <f t="shared" si="92"/>
        <v/>
      </c>
      <c r="AX175" s="153" t="str">
        <f t="shared" si="93"/>
        <v/>
      </c>
    </row>
    <row r="176" spans="1:50" ht="29.45" customHeight="1" x14ac:dyDescent="0.25">
      <c r="A176" s="354" t="str">
        <f>'N-Bedarf AL §13a'!A176</f>
        <v/>
      </c>
      <c r="B176" s="354" t="str">
        <f>IF('N-Bedarf AL §13a'!B176="","",'N-Bedarf AL §13a'!B176)</f>
        <v/>
      </c>
      <c r="C176" s="305" t="str">
        <f>IF('N-Bedarf AL §13a'!D176="","",'N-Bedarf AL §13a'!D176)</f>
        <v/>
      </c>
      <c r="D176" s="32" t="str">
        <f>IF('N-Bedarf AL §13a'!C176="","",'N-Bedarf AL §13a'!C176)</f>
        <v/>
      </c>
      <c r="E176" s="32" t="str">
        <f>IF('N-Bedarf AL §13a'!AD176="",'N-Bedarf AL §13a'!AB176,'N-Bedarf AL §13a'!AD176)</f>
        <v/>
      </c>
      <c r="F176" s="32" t="str">
        <f>IF('P-Bedarf AL §13a'!V178="","",'P-Bedarf AL §13a'!V178)</f>
        <v/>
      </c>
      <c r="G176" s="32" t="str">
        <f>IF('P-Bedarf AL §13a'!Z178="","",'P-Bedarf AL §13a'!Z178)</f>
        <v/>
      </c>
      <c r="H176" s="345" t="str">
        <f t="shared" si="66"/>
        <v/>
      </c>
      <c r="I176" s="345" t="str">
        <f t="shared" si="67"/>
        <v/>
      </c>
      <c r="J176" s="345" t="str">
        <f t="shared" si="68"/>
        <v/>
      </c>
      <c r="K176" s="321">
        <f t="shared" si="69"/>
        <v>0</v>
      </c>
      <c r="L176" s="321">
        <f t="shared" si="94"/>
        <v>0</v>
      </c>
      <c r="M176" s="321">
        <f t="shared" si="95"/>
        <v>0</v>
      </c>
      <c r="N176" s="321" t="str">
        <f t="shared" si="96"/>
        <v/>
      </c>
      <c r="O176" s="321" t="str">
        <f t="shared" si="97"/>
        <v/>
      </c>
      <c r="P176" s="321" t="str">
        <f t="shared" si="98"/>
        <v/>
      </c>
      <c r="Q176" s="214" t="str">
        <f t="shared" si="70"/>
        <v/>
      </c>
      <c r="R176" s="141"/>
      <c r="S176" s="211"/>
      <c r="T176" s="346" t="str">
        <f t="shared" si="71"/>
        <v/>
      </c>
      <c r="U176" s="153" t="str">
        <f t="shared" si="72"/>
        <v/>
      </c>
      <c r="V176" s="153" t="str">
        <f t="shared" si="73"/>
        <v/>
      </c>
      <c r="W176" s="153" t="str">
        <f t="shared" si="74"/>
        <v/>
      </c>
      <c r="X176" s="153" t="str">
        <f t="shared" si="75"/>
        <v/>
      </c>
      <c r="Y176" s="141"/>
      <c r="Z176" s="211"/>
      <c r="AA176" s="361" t="str">
        <f t="shared" si="76"/>
        <v/>
      </c>
      <c r="AB176" s="153" t="str">
        <f t="shared" si="77"/>
        <v/>
      </c>
      <c r="AC176" s="153" t="str">
        <f t="shared" si="78"/>
        <v/>
      </c>
      <c r="AD176" s="153" t="str">
        <f t="shared" si="79"/>
        <v/>
      </c>
      <c r="AE176" s="153" t="str">
        <f t="shared" si="80"/>
        <v/>
      </c>
      <c r="AF176" s="213" t="str">
        <f t="shared" si="81"/>
        <v/>
      </c>
      <c r="AG176" s="141"/>
      <c r="AH176" s="211"/>
      <c r="AI176" s="346" t="str">
        <f t="shared" si="82"/>
        <v/>
      </c>
      <c r="AJ176" s="153" t="str">
        <f t="shared" si="83"/>
        <v/>
      </c>
      <c r="AK176" s="153" t="str">
        <f t="shared" si="84"/>
        <v/>
      </c>
      <c r="AL176" s="153" t="str">
        <f t="shared" si="85"/>
        <v/>
      </c>
      <c r="AM176" s="141"/>
      <c r="AN176" s="211"/>
      <c r="AO176" s="346" t="str">
        <f t="shared" si="86"/>
        <v/>
      </c>
      <c r="AP176" s="153" t="str">
        <f t="shared" si="87"/>
        <v/>
      </c>
      <c r="AQ176" s="153" t="str">
        <f t="shared" si="88"/>
        <v/>
      </c>
      <c r="AR176" s="153" t="str">
        <f t="shared" si="89"/>
        <v/>
      </c>
      <c r="AS176" s="141"/>
      <c r="AT176" s="211"/>
      <c r="AU176" s="346" t="str">
        <f t="shared" si="90"/>
        <v/>
      </c>
      <c r="AV176" s="153" t="str">
        <f t="shared" si="91"/>
        <v/>
      </c>
      <c r="AW176" s="153" t="str">
        <f t="shared" si="92"/>
        <v/>
      </c>
      <c r="AX176" s="153" t="str">
        <f t="shared" si="93"/>
        <v/>
      </c>
    </row>
    <row r="177" spans="1:50" ht="29.45" customHeight="1" x14ac:dyDescent="0.25">
      <c r="A177" s="354" t="str">
        <f>'N-Bedarf AL §13a'!A177</f>
        <v/>
      </c>
      <c r="B177" s="354" t="str">
        <f>IF('N-Bedarf AL §13a'!B177="","",'N-Bedarf AL §13a'!B177)</f>
        <v/>
      </c>
      <c r="C177" s="305" t="str">
        <f>IF('N-Bedarf AL §13a'!D177="","",'N-Bedarf AL §13a'!D177)</f>
        <v/>
      </c>
      <c r="D177" s="32" t="str">
        <f>IF('N-Bedarf AL §13a'!C177="","",'N-Bedarf AL §13a'!C177)</f>
        <v/>
      </c>
      <c r="E177" s="32" t="str">
        <f>IF('N-Bedarf AL §13a'!AD177="",'N-Bedarf AL §13a'!AB177,'N-Bedarf AL §13a'!AD177)</f>
        <v/>
      </c>
      <c r="F177" s="32" t="str">
        <f>IF('P-Bedarf AL §13a'!V179="","",'P-Bedarf AL §13a'!V179)</f>
        <v/>
      </c>
      <c r="G177" s="32" t="str">
        <f>IF('P-Bedarf AL §13a'!Z179="","",'P-Bedarf AL §13a'!Z179)</f>
        <v/>
      </c>
      <c r="H177" s="345" t="str">
        <f t="shared" si="66"/>
        <v/>
      </c>
      <c r="I177" s="345" t="str">
        <f t="shared" si="67"/>
        <v/>
      </c>
      <c r="J177" s="345" t="str">
        <f t="shared" si="68"/>
        <v/>
      </c>
      <c r="K177" s="321">
        <f t="shared" si="69"/>
        <v>0</v>
      </c>
      <c r="L177" s="321">
        <f t="shared" si="94"/>
        <v>0</v>
      </c>
      <c r="M177" s="321">
        <f t="shared" si="95"/>
        <v>0</v>
      </c>
      <c r="N177" s="321" t="str">
        <f t="shared" si="96"/>
        <v/>
      </c>
      <c r="O177" s="321" t="str">
        <f t="shared" si="97"/>
        <v/>
      </c>
      <c r="P177" s="321" t="str">
        <f t="shared" si="98"/>
        <v/>
      </c>
      <c r="Q177" s="214" t="str">
        <f t="shared" si="70"/>
        <v/>
      </c>
      <c r="R177" s="141"/>
      <c r="S177" s="211"/>
      <c r="T177" s="346" t="str">
        <f t="shared" si="71"/>
        <v/>
      </c>
      <c r="U177" s="153" t="str">
        <f t="shared" si="72"/>
        <v/>
      </c>
      <c r="V177" s="153" t="str">
        <f t="shared" si="73"/>
        <v/>
      </c>
      <c r="W177" s="153" t="str">
        <f t="shared" si="74"/>
        <v/>
      </c>
      <c r="X177" s="153" t="str">
        <f t="shared" si="75"/>
        <v/>
      </c>
      <c r="Y177" s="141"/>
      <c r="Z177" s="211"/>
      <c r="AA177" s="361" t="str">
        <f t="shared" si="76"/>
        <v/>
      </c>
      <c r="AB177" s="153" t="str">
        <f t="shared" si="77"/>
        <v/>
      </c>
      <c r="AC177" s="153" t="str">
        <f t="shared" si="78"/>
        <v/>
      </c>
      <c r="AD177" s="153" t="str">
        <f t="shared" si="79"/>
        <v/>
      </c>
      <c r="AE177" s="153" t="str">
        <f t="shared" si="80"/>
        <v/>
      </c>
      <c r="AF177" s="213" t="str">
        <f t="shared" si="81"/>
        <v/>
      </c>
      <c r="AG177" s="141"/>
      <c r="AH177" s="211"/>
      <c r="AI177" s="346" t="str">
        <f t="shared" si="82"/>
        <v/>
      </c>
      <c r="AJ177" s="153" t="str">
        <f t="shared" si="83"/>
        <v/>
      </c>
      <c r="AK177" s="153" t="str">
        <f t="shared" si="84"/>
        <v/>
      </c>
      <c r="AL177" s="153" t="str">
        <f t="shared" si="85"/>
        <v/>
      </c>
      <c r="AM177" s="141"/>
      <c r="AN177" s="211"/>
      <c r="AO177" s="346" t="str">
        <f t="shared" si="86"/>
        <v/>
      </c>
      <c r="AP177" s="153" t="str">
        <f t="shared" si="87"/>
        <v/>
      </c>
      <c r="AQ177" s="153" t="str">
        <f t="shared" si="88"/>
        <v/>
      </c>
      <c r="AR177" s="153" t="str">
        <f t="shared" si="89"/>
        <v/>
      </c>
      <c r="AS177" s="141"/>
      <c r="AT177" s="211"/>
      <c r="AU177" s="346" t="str">
        <f t="shared" si="90"/>
        <v/>
      </c>
      <c r="AV177" s="153" t="str">
        <f t="shared" si="91"/>
        <v/>
      </c>
      <c r="AW177" s="153" t="str">
        <f t="shared" si="92"/>
        <v/>
      </c>
      <c r="AX177" s="153" t="str">
        <f t="shared" si="93"/>
        <v/>
      </c>
    </row>
    <row r="178" spans="1:50" ht="29.45" customHeight="1" x14ac:dyDescent="0.25">
      <c r="A178" s="354" t="str">
        <f>'N-Bedarf AL §13a'!A178</f>
        <v/>
      </c>
      <c r="B178" s="354" t="str">
        <f>IF('N-Bedarf AL §13a'!B178="","",'N-Bedarf AL §13a'!B178)</f>
        <v/>
      </c>
      <c r="C178" s="305" t="str">
        <f>IF('N-Bedarf AL §13a'!D178="","",'N-Bedarf AL §13a'!D178)</f>
        <v/>
      </c>
      <c r="D178" s="32" t="str">
        <f>IF('N-Bedarf AL §13a'!C178="","",'N-Bedarf AL §13a'!C178)</f>
        <v/>
      </c>
      <c r="E178" s="32" t="str">
        <f>IF('N-Bedarf AL §13a'!AD178="",'N-Bedarf AL §13a'!AB178,'N-Bedarf AL §13a'!AD178)</f>
        <v/>
      </c>
      <c r="F178" s="32" t="str">
        <f>IF('P-Bedarf AL §13a'!V180="","",'P-Bedarf AL §13a'!V180)</f>
        <v/>
      </c>
      <c r="G178" s="32" t="str">
        <f>IF('P-Bedarf AL §13a'!Z180="","",'P-Bedarf AL §13a'!Z180)</f>
        <v/>
      </c>
      <c r="H178" s="345" t="str">
        <f t="shared" si="66"/>
        <v/>
      </c>
      <c r="I178" s="345" t="str">
        <f t="shared" si="67"/>
        <v/>
      </c>
      <c r="J178" s="345" t="str">
        <f t="shared" si="68"/>
        <v/>
      </c>
      <c r="K178" s="321">
        <f t="shared" si="69"/>
        <v>0</v>
      </c>
      <c r="L178" s="321">
        <f t="shared" si="94"/>
        <v>0</v>
      </c>
      <c r="M178" s="321">
        <f t="shared" si="95"/>
        <v>0</v>
      </c>
      <c r="N178" s="321" t="str">
        <f t="shared" si="96"/>
        <v/>
      </c>
      <c r="O178" s="321" t="str">
        <f t="shared" si="97"/>
        <v/>
      </c>
      <c r="P178" s="321" t="str">
        <f t="shared" si="98"/>
        <v/>
      </c>
      <c r="Q178" s="214" t="str">
        <f t="shared" si="70"/>
        <v/>
      </c>
      <c r="R178" s="141"/>
      <c r="S178" s="211"/>
      <c r="T178" s="346" t="str">
        <f t="shared" si="71"/>
        <v/>
      </c>
      <c r="U178" s="153" t="str">
        <f t="shared" si="72"/>
        <v/>
      </c>
      <c r="V178" s="153" t="str">
        <f t="shared" si="73"/>
        <v/>
      </c>
      <c r="W178" s="153" t="str">
        <f t="shared" si="74"/>
        <v/>
      </c>
      <c r="X178" s="153" t="str">
        <f t="shared" si="75"/>
        <v/>
      </c>
      <c r="Y178" s="141"/>
      <c r="Z178" s="211"/>
      <c r="AA178" s="361" t="str">
        <f t="shared" si="76"/>
        <v/>
      </c>
      <c r="AB178" s="153" t="str">
        <f t="shared" si="77"/>
        <v/>
      </c>
      <c r="AC178" s="153" t="str">
        <f t="shared" si="78"/>
        <v/>
      </c>
      <c r="AD178" s="153" t="str">
        <f t="shared" si="79"/>
        <v/>
      </c>
      <c r="AE178" s="153" t="str">
        <f t="shared" si="80"/>
        <v/>
      </c>
      <c r="AF178" s="213" t="str">
        <f t="shared" si="81"/>
        <v/>
      </c>
      <c r="AG178" s="141"/>
      <c r="AH178" s="211"/>
      <c r="AI178" s="346" t="str">
        <f t="shared" si="82"/>
        <v/>
      </c>
      <c r="AJ178" s="153" t="str">
        <f t="shared" si="83"/>
        <v/>
      </c>
      <c r="AK178" s="153" t="str">
        <f t="shared" si="84"/>
        <v/>
      </c>
      <c r="AL178" s="153" t="str">
        <f t="shared" si="85"/>
        <v/>
      </c>
      <c r="AM178" s="141"/>
      <c r="AN178" s="211"/>
      <c r="AO178" s="346" t="str">
        <f t="shared" si="86"/>
        <v/>
      </c>
      <c r="AP178" s="153" t="str">
        <f t="shared" si="87"/>
        <v/>
      </c>
      <c r="AQ178" s="153" t="str">
        <f t="shared" si="88"/>
        <v/>
      </c>
      <c r="AR178" s="153" t="str">
        <f t="shared" si="89"/>
        <v/>
      </c>
      <c r="AS178" s="141"/>
      <c r="AT178" s="211"/>
      <c r="AU178" s="346" t="str">
        <f t="shared" si="90"/>
        <v/>
      </c>
      <c r="AV178" s="153" t="str">
        <f t="shared" si="91"/>
        <v/>
      </c>
      <c r="AW178" s="153" t="str">
        <f t="shared" si="92"/>
        <v/>
      </c>
      <c r="AX178" s="153" t="str">
        <f t="shared" si="93"/>
        <v/>
      </c>
    </row>
    <row r="179" spans="1:50" ht="29.45" customHeight="1" x14ac:dyDescent="0.25">
      <c r="A179" s="354" t="str">
        <f>'N-Bedarf AL §13a'!A179</f>
        <v/>
      </c>
      <c r="B179" s="354" t="str">
        <f>IF('N-Bedarf AL §13a'!B179="","",'N-Bedarf AL §13a'!B179)</f>
        <v/>
      </c>
      <c r="C179" s="305" t="str">
        <f>IF('N-Bedarf AL §13a'!D179="","",'N-Bedarf AL §13a'!D179)</f>
        <v/>
      </c>
      <c r="D179" s="32" t="str">
        <f>IF('N-Bedarf AL §13a'!C179="","",'N-Bedarf AL §13a'!C179)</f>
        <v/>
      </c>
      <c r="E179" s="32" t="str">
        <f>IF('N-Bedarf AL §13a'!AD179="",'N-Bedarf AL §13a'!AB179,'N-Bedarf AL §13a'!AD179)</f>
        <v/>
      </c>
      <c r="F179" s="32" t="str">
        <f>IF('P-Bedarf AL §13a'!V181="","",'P-Bedarf AL §13a'!V181)</f>
        <v/>
      </c>
      <c r="G179" s="32" t="str">
        <f>IF('P-Bedarf AL §13a'!Z181="","",'P-Bedarf AL §13a'!Z181)</f>
        <v/>
      </c>
      <c r="H179" s="345" t="str">
        <f t="shared" si="66"/>
        <v/>
      </c>
      <c r="I179" s="345" t="str">
        <f t="shared" si="67"/>
        <v/>
      </c>
      <c r="J179" s="345" t="str">
        <f t="shared" si="68"/>
        <v/>
      </c>
      <c r="K179" s="321">
        <f t="shared" si="69"/>
        <v>0</v>
      </c>
      <c r="L179" s="321">
        <f t="shared" si="94"/>
        <v>0</v>
      </c>
      <c r="M179" s="321">
        <f t="shared" si="95"/>
        <v>0</v>
      </c>
      <c r="N179" s="321" t="str">
        <f t="shared" si="96"/>
        <v/>
      </c>
      <c r="O179" s="321" t="str">
        <f t="shared" si="97"/>
        <v/>
      </c>
      <c r="P179" s="321" t="str">
        <f t="shared" si="98"/>
        <v/>
      </c>
      <c r="Q179" s="214" t="str">
        <f t="shared" si="70"/>
        <v/>
      </c>
      <c r="R179" s="141"/>
      <c r="S179" s="211"/>
      <c r="T179" s="346" t="str">
        <f t="shared" si="71"/>
        <v/>
      </c>
      <c r="U179" s="153" t="str">
        <f t="shared" si="72"/>
        <v/>
      </c>
      <c r="V179" s="153" t="str">
        <f t="shared" si="73"/>
        <v/>
      </c>
      <c r="W179" s="153" t="str">
        <f t="shared" si="74"/>
        <v/>
      </c>
      <c r="X179" s="153" t="str">
        <f t="shared" si="75"/>
        <v/>
      </c>
      <c r="Y179" s="141"/>
      <c r="Z179" s="211"/>
      <c r="AA179" s="361" t="str">
        <f t="shared" si="76"/>
        <v/>
      </c>
      <c r="AB179" s="153" t="str">
        <f t="shared" si="77"/>
        <v/>
      </c>
      <c r="AC179" s="153" t="str">
        <f t="shared" si="78"/>
        <v/>
      </c>
      <c r="AD179" s="153" t="str">
        <f t="shared" si="79"/>
        <v/>
      </c>
      <c r="AE179" s="153" t="str">
        <f t="shared" si="80"/>
        <v/>
      </c>
      <c r="AF179" s="213" t="str">
        <f t="shared" si="81"/>
        <v/>
      </c>
      <c r="AG179" s="141"/>
      <c r="AH179" s="211"/>
      <c r="AI179" s="346" t="str">
        <f t="shared" si="82"/>
        <v/>
      </c>
      <c r="AJ179" s="153" t="str">
        <f t="shared" si="83"/>
        <v/>
      </c>
      <c r="AK179" s="153" t="str">
        <f t="shared" si="84"/>
        <v/>
      </c>
      <c r="AL179" s="153" t="str">
        <f t="shared" si="85"/>
        <v/>
      </c>
      <c r="AM179" s="141"/>
      <c r="AN179" s="211"/>
      <c r="AO179" s="346" t="str">
        <f t="shared" si="86"/>
        <v/>
      </c>
      <c r="AP179" s="153" t="str">
        <f t="shared" si="87"/>
        <v/>
      </c>
      <c r="AQ179" s="153" t="str">
        <f t="shared" si="88"/>
        <v/>
      </c>
      <c r="AR179" s="153" t="str">
        <f t="shared" si="89"/>
        <v/>
      </c>
      <c r="AS179" s="141"/>
      <c r="AT179" s="211"/>
      <c r="AU179" s="346" t="str">
        <f t="shared" si="90"/>
        <v/>
      </c>
      <c r="AV179" s="153" t="str">
        <f t="shared" si="91"/>
        <v/>
      </c>
      <c r="AW179" s="153" t="str">
        <f t="shared" si="92"/>
        <v/>
      </c>
      <c r="AX179" s="153" t="str">
        <f t="shared" si="93"/>
        <v/>
      </c>
    </row>
    <row r="180" spans="1:50" ht="29.45" customHeight="1" x14ac:dyDescent="0.25">
      <c r="A180" s="354" t="str">
        <f>'N-Bedarf AL §13a'!A180</f>
        <v/>
      </c>
      <c r="B180" s="354" t="str">
        <f>IF('N-Bedarf AL §13a'!B180="","",'N-Bedarf AL §13a'!B180)</f>
        <v/>
      </c>
      <c r="C180" s="305" t="str">
        <f>IF('N-Bedarf AL §13a'!D180="","",'N-Bedarf AL §13a'!D180)</f>
        <v/>
      </c>
      <c r="D180" s="32" t="str">
        <f>IF('N-Bedarf AL §13a'!C180="","",'N-Bedarf AL §13a'!C180)</f>
        <v/>
      </c>
      <c r="E180" s="32" t="str">
        <f>IF('N-Bedarf AL §13a'!AD180="",'N-Bedarf AL §13a'!AB180,'N-Bedarf AL §13a'!AD180)</f>
        <v/>
      </c>
      <c r="F180" s="32" t="str">
        <f>IF('P-Bedarf AL §13a'!V182="","",'P-Bedarf AL §13a'!V182)</f>
        <v/>
      </c>
      <c r="G180" s="32" t="str">
        <f>IF('P-Bedarf AL §13a'!Z182="","",'P-Bedarf AL §13a'!Z182)</f>
        <v/>
      </c>
      <c r="H180" s="345" t="str">
        <f t="shared" si="66"/>
        <v/>
      </c>
      <c r="I180" s="345" t="str">
        <f t="shared" si="67"/>
        <v/>
      </c>
      <c r="J180" s="345" t="str">
        <f t="shared" si="68"/>
        <v/>
      </c>
      <c r="K180" s="321">
        <f t="shared" si="69"/>
        <v>0</v>
      </c>
      <c r="L180" s="321">
        <f t="shared" si="94"/>
        <v>0</v>
      </c>
      <c r="M180" s="321">
        <f t="shared" si="95"/>
        <v>0</v>
      </c>
      <c r="N180" s="321" t="str">
        <f t="shared" si="96"/>
        <v/>
      </c>
      <c r="O180" s="321" t="str">
        <f t="shared" si="97"/>
        <v/>
      </c>
      <c r="P180" s="321" t="str">
        <f t="shared" si="98"/>
        <v/>
      </c>
      <c r="Q180" s="214" t="str">
        <f t="shared" si="70"/>
        <v/>
      </c>
      <c r="R180" s="141"/>
      <c r="S180" s="211"/>
      <c r="T180" s="346" t="str">
        <f t="shared" si="71"/>
        <v/>
      </c>
      <c r="U180" s="153" t="str">
        <f t="shared" si="72"/>
        <v/>
      </c>
      <c r="V180" s="153" t="str">
        <f t="shared" si="73"/>
        <v/>
      </c>
      <c r="W180" s="153" t="str">
        <f t="shared" si="74"/>
        <v/>
      </c>
      <c r="X180" s="153" t="str">
        <f t="shared" si="75"/>
        <v/>
      </c>
      <c r="Y180" s="141"/>
      <c r="Z180" s="211"/>
      <c r="AA180" s="361" t="str">
        <f t="shared" si="76"/>
        <v/>
      </c>
      <c r="AB180" s="153" t="str">
        <f t="shared" si="77"/>
        <v/>
      </c>
      <c r="AC180" s="153" t="str">
        <f t="shared" si="78"/>
        <v/>
      </c>
      <c r="AD180" s="153" t="str">
        <f t="shared" si="79"/>
        <v/>
      </c>
      <c r="AE180" s="153" t="str">
        <f t="shared" si="80"/>
        <v/>
      </c>
      <c r="AF180" s="213" t="str">
        <f t="shared" si="81"/>
        <v/>
      </c>
      <c r="AG180" s="141"/>
      <c r="AH180" s="211"/>
      <c r="AI180" s="346" t="str">
        <f t="shared" si="82"/>
        <v/>
      </c>
      <c r="AJ180" s="153" t="str">
        <f t="shared" si="83"/>
        <v/>
      </c>
      <c r="AK180" s="153" t="str">
        <f t="shared" si="84"/>
        <v/>
      </c>
      <c r="AL180" s="153" t="str">
        <f t="shared" si="85"/>
        <v/>
      </c>
      <c r="AM180" s="141"/>
      <c r="AN180" s="211"/>
      <c r="AO180" s="346" t="str">
        <f t="shared" si="86"/>
        <v/>
      </c>
      <c r="AP180" s="153" t="str">
        <f t="shared" si="87"/>
        <v/>
      </c>
      <c r="AQ180" s="153" t="str">
        <f t="shared" si="88"/>
        <v/>
      </c>
      <c r="AR180" s="153" t="str">
        <f t="shared" si="89"/>
        <v/>
      </c>
      <c r="AS180" s="141"/>
      <c r="AT180" s="211"/>
      <c r="AU180" s="346" t="str">
        <f t="shared" si="90"/>
        <v/>
      </c>
      <c r="AV180" s="153" t="str">
        <f t="shared" si="91"/>
        <v/>
      </c>
      <c r="AW180" s="153" t="str">
        <f t="shared" si="92"/>
        <v/>
      </c>
      <c r="AX180" s="153" t="str">
        <f t="shared" si="93"/>
        <v/>
      </c>
    </row>
    <row r="181" spans="1:50" ht="29.45" customHeight="1" x14ac:dyDescent="0.25">
      <c r="A181" s="354" t="str">
        <f>'N-Bedarf AL §13a'!A181</f>
        <v/>
      </c>
      <c r="B181" s="354" t="str">
        <f>IF('N-Bedarf AL §13a'!B181="","",'N-Bedarf AL §13a'!B181)</f>
        <v/>
      </c>
      <c r="C181" s="305" t="str">
        <f>IF('N-Bedarf AL §13a'!D181="","",'N-Bedarf AL §13a'!D181)</f>
        <v/>
      </c>
      <c r="D181" s="32" t="str">
        <f>IF('N-Bedarf AL §13a'!C181="","",'N-Bedarf AL §13a'!C181)</f>
        <v/>
      </c>
      <c r="E181" s="32" t="str">
        <f>IF('N-Bedarf AL §13a'!AD181="",'N-Bedarf AL §13a'!AB181,'N-Bedarf AL §13a'!AD181)</f>
        <v/>
      </c>
      <c r="F181" s="32" t="str">
        <f>IF('P-Bedarf AL §13a'!V183="","",'P-Bedarf AL §13a'!V183)</f>
        <v/>
      </c>
      <c r="G181" s="32" t="str">
        <f>IF('P-Bedarf AL §13a'!Z183="","",'P-Bedarf AL §13a'!Z183)</f>
        <v/>
      </c>
      <c r="H181" s="345" t="str">
        <f t="shared" si="66"/>
        <v/>
      </c>
      <c r="I181" s="345" t="str">
        <f t="shared" si="67"/>
        <v/>
      </c>
      <c r="J181" s="345" t="str">
        <f t="shared" si="68"/>
        <v/>
      </c>
      <c r="K181" s="321">
        <f t="shared" si="69"/>
        <v>0</v>
      </c>
      <c r="L181" s="321">
        <f t="shared" si="94"/>
        <v>0</v>
      </c>
      <c r="M181" s="321">
        <f t="shared" si="95"/>
        <v>0</v>
      </c>
      <c r="N181" s="321" t="str">
        <f t="shared" si="96"/>
        <v/>
      </c>
      <c r="O181" s="321" t="str">
        <f t="shared" si="97"/>
        <v/>
      </c>
      <c r="P181" s="321" t="str">
        <f t="shared" si="98"/>
        <v/>
      </c>
      <c r="Q181" s="214" t="str">
        <f t="shared" si="70"/>
        <v/>
      </c>
      <c r="R181" s="141"/>
      <c r="S181" s="211"/>
      <c r="T181" s="346" t="str">
        <f t="shared" si="71"/>
        <v/>
      </c>
      <c r="U181" s="153" t="str">
        <f t="shared" si="72"/>
        <v/>
      </c>
      <c r="V181" s="153" t="str">
        <f t="shared" si="73"/>
        <v/>
      </c>
      <c r="W181" s="153" t="str">
        <f t="shared" si="74"/>
        <v/>
      </c>
      <c r="X181" s="153" t="str">
        <f t="shared" si="75"/>
        <v/>
      </c>
      <c r="Y181" s="141"/>
      <c r="Z181" s="211"/>
      <c r="AA181" s="361" t="str">
        <f t="shared" si="76"/>
        <v/>
      </c>
      <c r="AB181" s="153" t="str">
        <f t="shared" si="77"/>
        <v/>
      </c>
      <c r="AC181" s="153" t="str">
        <f t="shared" si="78"/>
        <v/>
      </c>
      <c r="AD181" s="153" t="str">
        <f t="shared" si="79"/>
        <v/>
      </c>
      <c r="AE181" s="153" t="str">
        <f t="shared" si="80"/>
        <v/>
      </c>
      <c r="AF181" s="213" t="str">
        <f t="shared" si="81"/>
        <v/>
      </c>
      <c r="AG181" s="141"/>
      <c r="AH181" s="211"/>
      <c r="AI181" s="346" t="str">
        <f t="shared" si="82"/>
        <v/>
      </c>
      <c r="AJ181" s="153" t="str">
        <f t="shared" si="83"/>
        <v/>
      </c>
      <c r="AK181" s="153" t="str">
        <f t="shared" si="84"/>
        <v/>
      </c>
      <c r="AL181" s="153" t="str">
        <f t="shared" si="85"/>
        <v/>
      </c>
      <c r="AM181" s="141"/>
      <c r="AN181" s="211"/>
      <c r="AO181" s="346" t="str">
        <f t="shared" si="86"/>
        <v/>
      </c>
      <c r="AP181" s="153" t="str">
        <f t="shared" si="87"/>
        <v/>
      </c>
      <c r="AQ181" s="153" t="str">
        <f t="shared" si="88"/>
        <v/>
      </c>
      <c r="AR181" s="153" t="str">
        <f t="shared" si="89"/>
        <v/>
      </c>
      <c r="AS181" s="141"/>
      <c r="AT181" s="211"/>
      <c r="AU181" s="346" t="str">
        <f t="shared" si="90"/>
        <v/>
      </c>
      <c r="AV181" s="153" t="str">
        <f t="shared" si="91"/>
        <v/>
      </c>
      <c r="AW181" s="153" t="str">
        <f t="shared" si="92"/>
        <v/>
      </c>
      <c r="AX181" s="153" t="str">
        <f t="shared" si="93"/>
        <v/>
      </c>
    </row>
    <row r="182" spans="1:50" ht="29.45" customHeight="1" x14ac:dyDescent="0.25">
      <c r="A182" s="354" t="str">
        <f>'N-Bedarf AL §13a'!A182</f>
        <v/>
      </c>
      <c r="B182" s="354" t="str">
        <f>IF('N-Bedarf AL §13a'!B182="","",'N-Bedarf AL §13a'!B182)</f>
        <v/>
      </c>
      <c r="C182" s="305" t="str">
        <f>IF('N-Bedarf AL §13a'!D182="","",'N-Bedarf AL §13a'!D182)</f>
        <v/>
      </c>
      <c r="D182" s="32" t="str">
        <f>IF('N-Bedarf AL §13a'!C182="","",'N-Bedarf AL §13a'!C182)</f>
        <v/>
      </c>
      <c r="E182" s="32" t="str">
        <f>IF('N-Bedarf AL §13a'!AD182="",'N-Bedarf AL §13a'!AB182,'N-Bedarf AL §13a'!AD182)</f>
        <v/>
      </c>
      <c r="F182" s="32" t="str">
        <f>IF('P-Bedarf AL §13a'!V184="","",'P-Bedarf AL §13a'!V184)</f>
        <v/>
      </c>
      <c r="G182" s="32" t="str">
        <f>IF('P-Bedarf AL §13a'!Z184="","",'P-Bedarf AL §13a'!Z184)</f>
        <v/>
      </c>
      <c r="H182" s="345" t="str">
        <f t="shared" si="66"/>
        <v/>
      </c>
      <c r="I182" s="345" t="str">
        <f t="shared" si="67"/>
        <v/>
      </c>
      <c r="J182" s="345" t="str">
        <f t="shared" si="68"/>
        <v/>
      </c>
      <c r="K182" s="321">
        <f t="shared" si="69"/>
        <v>0</v>
      </c>
      <c r="L182" s="321">
        <f t="shared" si="94"/>
        <v>0</v>
      </c>
      <c r="M182" s="321">
        <f t="shared" si="95"/>
        <v>0</v>
      </c>
      <c r="N182" s="321" t="str">
        <f t="shared" si="96"/>
        <v/>
      </c>
      <c r="O182" s="321" t="str">
        <f t="shared" si="97"/>
        <v/>
      </c>
      <c r="P182" s="321" t="str">
        <f t="shared" si="98"/>
        <v/>
      </c>
      <c r="Q182" s="214" t="str">
        <f t="shared" si="70"/>
        <v/>
      </c>
      <c r="R182" s="141"/>
      <c r="S182" s="211"/>
      <c r="T182" s="346" t="str">
        <f t="shared" si="71"/>
        <v/>
      </c>
      <c r="U182" s="153" t="str">
        <f t="shared" si="72"/>
        <v/>
      </c>
      <c r="V182" s="153" t="str">
        <f t="shared" si="73"/>
        <v/>
      </c>
      <c r="W182" s="153" t="str">
        <f t="shared" si="74"/>
        <v/>
      </c>
      <c r="X182" s="153" t="str">
        <f t="shared" si="75"/>
        <v/>
      </c>
      <c r="Y182" s="141"/>
      <c r="Z182" s="211"/>
      <c r="AA182" s="361" t="str">
        <f t="shared" si="76"/>
        <v/>
      </c>
      <c r="AB182" s="153" t="str">
        <f t="shared" si="77"/>
        <v/>
      </c>
      <c r="AC182" s="153" t="str">
        <f t="shared" si="78"/>
        <v/>
      </c>
      <c r="AD182" s="153" t="str">
        <f t="shared" si="79"/>
        <v/>
      </c>
      <c r="AE182" s="153" t="str">
        <f t="shared" si="80"/>
        <v/>
      </c>
      <c r="AF182" s="213" t="str">
        <f t="shared" si="81"/>
        <v/>
      </c>
      <c r="AG182" s="141"/>
      <c r="AH182" s="211"/>
      <c r="AI182" s="346" t="str">
        <f t="shared" si="82"/>
        <v/>
      </c>
      <c r="AJ182" s="153" t="str">
        <f t="shared" si="83"/>
        <v/>
      </c>
      <c r="AK182" s="153" t="str">
        <f t="shared" si="84"/>
        <v/>
      </c>
      <c r="AL182" s="153" t="str">
        <f t="shared" si="85"/>
        <v/>
      </c>
      <c r="AM182" s="141"/>
      <c r="AN182" s="211"/>
      <c r="AO182" s="346" t="str">
        <f t="shared" si="86"/>
        <v/>
      </c>
      <c r="AP182" s="153" t="str">
        <f t="shared" si="87"/>
        <v/>
      </c>
      <c r="AQ182" s="153" t="str">
        <f t="shared" si="88"/>
        <v/>
      </c>
      <c r="AR182" s="153" t="str">
        <f t="shared" si="89"/>
        <v/>
      </c>
      <c r="AS182" s="141"/>
      <c r="AT182" s="211"/>
      <c r="AU182" s="346" t="str">
        <f t="shared" si="90"/>
        <v/>
      </c>
      <c r="AV182" s="153" t="str">
        <f t="shared" si="91"/>
        <v/>
      </c>
      <c r="AW182" s="153" t="str">
        <f t="shared" si="92"/>
        <v/>
      </c>
      <c r="AX182" s="153" t="str">
        <f t="shared" si="93"/>
        <v/>
      </c>
    </row>
    <row r="183" spans="1:50" ht="29.45" customHeight="1" x14ac:dyDescent="0.25">
      <c r="A183" s="354" t="str">
        <f>'N-Bedarf AL §13a'!A183</f>
        <v/>
      </c>
      <c r="B183" s="354" t="str">
        <f>IF('N-Bedarf AL §13a'!B183="","",'N-Bedarf AL §13a'!B183)</f>
        <v/>
      </c>
      <c r="C183" s="305" t="str">
        <f>IF('N-Bedarf AL §13a'!D183="","",'N-Bedarf AL §13a'!D183)</f>
        <v/>
      </c>
      <c r="D183" s="32" t="str">
        <f>IF('N-Bedarf AL §13a'!C183="","",'N-Bedarf AL §13a'!C183)</f>
        <v/>
      </c>
      <c r="E183" s="32" t="str">
        <f>IF('N-Bedarf AL §13a'!AD183="",'N-Bedarf AL §13a'!AB183,'N-Bedarf AL §13a'!AD183)</f>
        <v/>
      </c>
      <c r="F183" s="32" t="str">
        <f>IF('P-Bedarf AL §13a'!V185="","",'P-Bedarf AL §13a'!V185)</f>
        <v/>
      </c>
      <c r="G183" s="32" t="str">
        <f>IF('P-Bedarf AL §13a'!Z185="","",'P-Bedarf AL §13a'!Z185)</f>
        <v/>
      </c>
      <c r="H183" s="345" t="str">
        <f t="shared" si="66"/>
        <v/>
      </c>
      <c r="I183" s="345" t="str">
        <f t="shared" si="67"/>
        <v/>
      </c>
      <c r="J183" s="345" t="str">
        <f t="shared" si="68"/>
        <v/>
      </c>
      <c r="K183" s="321">
        <f t="shared" si="69"/>
        <v>0</v>
      </c>
      <c r="L183" s="321">
        <f t="shared" si="94"/>
        <v>0</v>
      </c>
      <c r="M183" s="321">
        <f t="shared" si="95"/>
        <v>0</v>
      </c>
      <c r="N183" s="321" t="str">
        <f t="shared" si="96"/>
        <v/>
      </c>
      <c r="O183" s="321" t="str">
        <f t="shared" si="97"/>
        <v/>
      </c>
      <c r="P183" s="321" t="str">
        <f t="shared" si="98"/>
        <v/>
      </c>
      <c r="Q183" s="214" t="str">
        <f t="shared" si="70"/>
        <v/>
      </c>
      <c r="R183" s="141"/>
      <c r="S183" s="211"/>
      <c r="T183" s="346" t="str">
        <f t="shared" si="71"/>
        <v/>
      </c>
      <c r="U183" s="153" t="str">
        <f t="shared" si="72"/>
        <v/>
      </c>
      <c r="V183" s="153" t="str">
        <f t="shared" si="73"/>
        <v/>
      </c>
      <c r="W183" s="153" t="str">
        <f t="shared" si="74"/>
        <v/>
      </c>
      <c r="X183" s="153" t="str">
        <f t="shared" si="75"/>
        <v/>
      </c>
      <c r="Y183" s="141"/>
      <c r="Z183" s="211"/>
      <c r="AA183" s="361" t="str">
        <f t="shared" si="76"/>
        <v/>
      </c>
      <c r="AB183" s="153" t="str">
        <f t="shared" si="77"/>
        <v/>
      </c>
      <c r="AC183" s="153" t="str">
        <f t="shared" si="78"/>
        <v/>
      </c>
      <c r="AD183" s="153" t="str">
        <f t="shared" si="79"/>
        <v/>
      </c>
      <c r="AE183" s="153" t="str">
        <f t="shared" si="80"/>
        <v/>
      </c>
      <c r="AF183" s="213" t="str">
        <f t="shared" si="81"/>
        <v/>
      </c>
      <c r="AG183" s="141"/>
      <c r="AH183" s="211"/>
      <c r="AI183" s="346" t="str">
        <f t="shared" si="82"/>
        <v/>
      </c>
      <c r="AJ183" s="153" t="str">
        <f t="shared" si="83"/>
        <v/>
      </c>
      <c r="AK183" s="153" t="str">
        <f t="shared" si="84"/>
        <v/>
      </c>
      <c r="AL183" s="153" t="str">
        <f t="shared" si="85"/>
        <v/>
      </c>
      <c r="AM183" s="141"/>
      <c r="AN183" s="211"/>
      <c r="AO183" s="346" t="str">
        <f t="shared" si="86"/>
        <v/>
      </c>
      <c r="AP183" s="153" t="str">
        <f t="shared" si="87"/>
        <v/>
      </c>
      <c r="AQ183" s="153" t="str">
        <f t="shared" si="88"/>
        <v/>
      </c>
      <c r="AR183" s="153" t="str">
        <f t="shared" si="89"/>
        <v/>
      </c>
      <c r="AS183" s="141"/>
      <c r="AT183" s="211"/>
      <c r="AU183" s="346" t="str">
        <f t="shared" si="90"/>
        <v/>
      </c>
      <c r="AV183" s="153" t="str">
        <f t="shared" si="91"/>
        <v/>
      </c>
      <c r="AW183" s="153" t="str">
        <f t="shared" si="92"/>
        <v/>
      </c>
      <c r="AX183" s="153" t="str">
        <f t="shared" si="93"/>
        <v/>
      </c>
    </row>
    <row r="184" spans="1:50" ht="29.45" customHeight="1" x14ac:dyDescent="0.25">
      <c r="A184" s="354" t="str">
        <f>'N-Bedarf AL §13a'!A184</f>
        <v/>
      </c>
      <c r="B184" s="354" t="str">
        <f>IF('N-Bedarf AL §13a'!B184="","",'N-Bedarf AL §13a'!B184)</f>
        <v/>
      </c>
      <c r="C184" s="305" t="str">
        <f>IF('N-Bedarf AL §13a'!D184="","",'N-Bedarf AL §13a'!D184)</f>
        <v/>
      </c>
      <c r="D184" s="32" t="str">
        <f>IF('N-Bedarf AL §13a'!C184="","",'N-Bedarf AL §13a'!C184)</f>
        <v/>
      </c>
      <c r="E184" s="32" t="str">
        <f>IF('N-Bedarf AL §13a'!AD184="",'N-Bedarf AL §13a'!AB184,'N-Bedarf AL §13a'!AD184)</f>
        <v/>
      </c>
      <c r="F184" s="32" t="str">
        <f>IF('P-Bedarf AL §13a'!V186="","",'P-Bedarf AL §13a'!V186)</f>
        <v/>
      </c>
      <c r="G184" s="32" t="str">
        <f>IF('P-Bedarf AL §13a'!Z186="","",'P-Bedarf AL §13a'!Z186)</f>
        <v/>
      </c>
      <c r="H184" s="345" t="str">
        <f t="shared" si="66"/>
        <v/>
      </c>
      <c r="I184" s="345" t="str">
        <f t="shared" si="67"/>
        <v/>
      </c>
      <c r="J184" s="345" t="str">
        <f t="shared" si="68"/>
        <v/>
      </c>
      <c r="K184" s="321">
        <f t="shared" si="69"/>
        <v>0</v>
      </c>
      <c r="L184" s="321">
        <f t="shared" si="94"/>
        <v>0</v>
      </c>
      <c r="M184" s="321">
        <f t="shared" si="95"/>
        <v>0</v>
      </c>
      <c r="N184" s="321" t="str">
        <f t="shared" si="96"/>
        <v/>
      </c>
      <c r="O184" s="321" t="str">
        <f t="shared" si="97"/>
        <v/>
      </c>
      <c r="P184" s="321" t="str">
        <f t="shared" si="98"/>
        <v/>
      </c>
      <c r="Q184" s="214" t="str">
        <f t="shared" si="70"/>
        <v/>
      </c>
      <c r="R184" s="141"/>
      <c r="S184" s="211"/>
      <c r="T184" s="346" t="str">
        <f t="shared" si="71"/>
        <v/>
      </c>
      <c r="U184" s="153" t="str">
        <f t="shared" si="72"/>
        <v/>
      </c>
      <c r="V184" s="153" t="str">
        <f t="shared" si="73"/>
        <v/>
      </c>
      <c r="W184" s="153" t="str">
        <f t="shared" si="74"/>
        <v/>
      </c>
      <c r="X184" s="153" t="str">
        <f t="shared" si="75"/>
        <v/>
      </c>
      <c r="Y184" s="141"/>
      <c r="Z184" s="211"/>
      <c r="AA184" s="361" t="str">
        <f t="shared" si="76"/>
        <v/>
      </c>
      <c r="AB184" s="153" t="str">
        <f t="shared" si="77"/>
        <v/>
      </c>
      <c r="AC184" s="153" t="str">
        <f t="shared" si="78"/>
        <v/>
      </c>
      <c r="AD184" s="153" t="str">
        <f t="shared" si="79"/>
        <v/>
      </c>
      <c r="AE184" s="153" t="str">
        <f t="shared" si="80"/>
        <v/>
      </c>
      <c r="AF184" s="213" t="str">
        <f t="shared" si="81"/>
        <v/>
      </c>
      <c r="AG184" s="141"/>
      <c r="AH184" s="211"/>
      <c r="AI184" s="346" t="str">
        <f t="shared" si="82"/>
        <v/>
      </c>
      <c r="AJ184" s="153" t="str">
        <f t="shared" si="83"/>
        <v/>
      </c>
      <c r="AK184" s="153" t="str">
        <f t="shared" si="84"/>
        <v/>
      </c>
      <c r="AL184" s="153" t="str">
        <f t="shared" si="85"/>
        <v/>
      </c>
      <c r="AM184" s="141"/>
      <c r="AN184" s="211"/>
      <c r="AO184" s="346" t="str">
        <f t="shared" si="86"/>
        <v/>
      </c>
      <c r="AP184" s="153" t="str">
        <f t="shared" si="87"/>
        <v/>
      </c>
      <c r="AQ184" s="153" t="str">
        <f t="shared" si="88"/>
        <v/>
      </c>
      <c r="AR184" s="153" t="str">
        <f t="shared" si="89"/>
        <v/>
      </c>
      <c r="AS184" s="141"/>
      <c r="AT184" s="211"/>
      <c r="AU184" s="346" t="str">
        <f t="shared" si="90"/>
        <v/>
      </c>
      <c r="AV184" s="153" t="str">
        <f t="shared" si="91"/>
        <v/>
      </c>
      <c r="AW184" s="153" t="str">
        <f t="shared" si="92"/>
        <v/>
      </c>
      <c r="AX184" s="153" t="str">
        <f t="shared" si="93"/>
        <v/>
      </c>
    </row>
    <row r="185" spans="1:50" ht="29.45" customHeight="1" x14ac:dyDescent="0.25">
      <c r="A185" s="354" t="str">
        <f>'N-Bedarf AL §13a'!A185</f>
        <v/>
      </c>
      <c r="B185" s="354" t="str">
        <f>IF('N-Bedarf AL §13a'!B185="","",'N-Bedarf AL §13a'!B185)</f>
        <v/>
      </c>
      <c r="C185" s="305" t="str">
        <f>IF('N-Bedarf AL §13a'!D185="","",'N-Bedarf AL §13a'!D185)</f>
        <v/>
      </c>
      <c r="D185" s="32" t="str">
        <f>IF('N-Bedarf AL §13a'!C185="","",'N-Bedarf AL §13a'!C185)</f>
        <v/>
      </c>
      <c r="E185" s="32" t="str">
        <f>IF('N-Bedarf AL §13a'!AD185="",'N-Bedarf AL §13a'!AB185,'N-Bedarf AL §13a'!AD185)</f>
        <v/>
      </c>
      <c r="F185" s="32" t="str">
        <f>IF('P-Bedarf AL §13a'!V187="","",'P-Bedarf AL §13a'!V187)</f>
        <v/>
      </c>
      <c r="G185" s="32" t="str">
        <f>IF('P-Bedarf AL §13a'!Z187="","",'P-Bedarf AL §13a'!Z187)</f>
        <v/>
      </c>
      <c r="H185" s="345" t="str">
        <f t="shared" si="66"/>
        <v/>
      </c>
      <c r="I185" s="345" t="str">
        <f t="shared" si="67"/>
        <v/>
      </c>
      <c r="J185" s="345" t="str">
        <f t="shared" si="68"/>
        <v/>
      </c>
      <c r="K185" s="321">
        <f t="shared" si="69"/>
        <v>0</v>
      </c>
      <c r="L185" s="321">
        <f t="shared" si="94"/>
        <v>0</v>
      </c>
      <c r="M185" s="321">
        <f t="shared" si="95"/>
        <v>0</v>
      </c>
      <c r="N185" s="321" t="str">
        <f t="shared" si="96"/>
        <v/>
      </c>
      <c r="O185" s="321" t="str">
        <f t="shared" si="97"/>
        <v/>
      </c>
      <c r="P185" s="321" t="str">
        <f t="shared" si="98"/>
        <v/>
      </c>
      <c r="Q185" s="214" t="str">
        <f t="shared" si="70"/>
        <v/>
      </c>
      <c r="R185" s="141"/>
      <c r="S185" s="211"/>
      <c r="T185" s="346" t="str">
        <f t="shared" si="71"/>
        <v/>
      </c>
      <c r="U185" s="153" t="str">
        <f t="shared" si="72"/>
        <v/>
      </c>
      <c r="V185" s="153" t="str">
        <f t="shared" si="73"/>
        <v/>
      </c>
      <c r="W185" s="153" t="str">
        <f t="shared" si="74"/>
        <v/>
      </c>
      <c r="X185" s="153" t="str">
        <f t="shared" si="75"/>
        <v/>
      </c>
      <c r="Y185" s="141"/>
      <c r="Z185" s="211"/>
      <c r="AA185" s="361" t="str">
        <f t="shared" si="76"/>
        <v/>
      </c>
      <c r="AB185" s="153" t="str">
        <f t="shared" si="77"/>
        <v/>
      </c>
      <c r="AC185" s="153" t="str">
        <f t="shared" si="78"/>
        <v/>
      </c>
      <c r="AD185" s="153" t="str">
        <f t="shared" si="79"/>
        <v/>
      </c>
      <c r="AE185" s="153" t="str">
        <f t="shared" si="80"/>
        <v/>
      </c>
      <c r="AF185" s="213" t="str">
        <f t="shared" si="81"/>
        <v/>
      </c>
      <c r="AG185" s="141"/>
      <c r="AH185" s="211"/>
      <c r="AI185" s="346" t="str">
        <f t="shared" si="82"/>
        <v/>
      </c>
      <c r="AJ185" s="153" t="str">
        <f t="shared" si="83"/>
        <v/>
      </c>
      <c r="AK185" s="153" t="str">
        <f t="shared" si="84"/>
        <v/>
      </c>
      <c r="AL185" s="153" t="str">
        <f t="shared" si="85"/>
        <v/>
      </c>
      <c r="AM185" s="141"/>
      <c r="AN185" s="211"/>
      <c r="AO185" s="346" t="str">
        <f t="shared" si="86"/>
        <v/>
      </c>
      <c r="AP185" s="153" t="str">
        <f t="shared" si="87"/>
        <v/>
      </c>
      <c r="AQ185" s="153" t="str">
        <f t="shared" si="88"/>
        <v/>
      </c>
      <c r="AR185" s="153" t="str">
        <f t="shared" si="89"/>
        <v/>
      </c>
      <c r="AS185" s="141"/>
      <c r="AT185" s="211"/>
      <c r="AU185" s="346" t="str">
        <f t="shared" si="90"/>
        <v/>
      </c>
      <c r="AV185" s="153" t="str">
        <f t="shared" si="91"/>
        <v/>
      </c>
      <c r="AW185" s="153" t="str">
        <f t="shared" si="92"/>
        <v/>
      </c>
      <c r="AX185" s="153" t="str">
        <f t="shared" si="93"/>
        <v/>
      </c>
    </row>
    <row r="186" spans="1:50" ht="29.45" customHeight="1" x14ac:dyDescent="0.25">
      <c r="A186" s="354" t="str">
        <f>'N-Bedarf AL §13a'!A186</f>
        <v/>
      </c>
      <c r="B186" s="354" t="str">
        <f>IF('N-Bedarf AL §13a'!B186="","",'N-Bedarf AL §13a'!B186)</f>
        <v/>
      </c>
      <c r="C186" s="305" t="str">
        <f>IF('N-Bedarf AL §13a'!D186="","",'N-Bedarf AL §13a'!D186)</f>
        <v/>
      </c>
      <c r="D186" s="32" t="str">
        <f>IF('N-Bedarf AL §13a'!C186="","",'N-Bedarf AL §13a'!C186)</f>
        <v/>
      </c>
      <c r="E186" s="32" t="str">
        <f>IF('N-Bedarf AL §13a'!AD186="",'N-Bedarf AL §13a'!AB186,'N-Bedarf AL §13a'!AD186)</f>
        <v/>
      </c>
      <c r="F186" s="32" t="str">
        <f>IF('P-Bedarf AL §13a'!V188="","",'P-Bedarf AL §13a'!V188)</f>
        <v/>
      </c>
      <c r="G186" s="32" t="str">
        <f>IF('P-Bedarf AL §13a'!Z188="","",'P-Bedarf AL §13a'!Z188)</f>
        <v/>
      </c>
      <c r="H186" s="345" t="str">
        <f t="shared" si="66"/>
        <v/>
      </c>
      <c r="I186" s="345" t="str">
        <f t="shared" si="67"/>
        <v/>
      </c>
      <c r="J186" s="345" t="str">
        <f t="shared" si="68"/>
        <v/>
      </c>
      <c r="K186" s="321">
        <f t="shared" si="69"/>
        <v>0</v>
      </c>
      <c r="L186" s="321">
        <f t="shared" si="94"/>
        <v>0</v>
      </c>
      <c r="M186" s="321">
        <f t="shared" si="95"/>
        <v>0</v>
      </c>
      <c r="N186" s="321" t="str">
        <f t="shared" si="96"/>
        <v/>
      </c>
      <c r="O186" s="321" t="str">
        <f t="shared" si="97"/>
        <v/>
      </c>
      <c r="P186" s="321" t="str">
        <f t="shared" si="98"/>
        <v/>
      </c>
      <c r="Q186" s="214" t="str">
        <f t="shared" si="70"/>
        <v/>
      </c>
      <c r="R186" s="141"/>
      <c r="S186" s="211"/>
      <c r="T186" s="346" t="str">
        <f t="shared" si="71"/>
        <v/>
      </c>
      <c r="U186" s="153" t="str">
        <f t="shared" si="72"/>
        <v/>
      </c>
      <c r="V186" s="153" t="str">
        <f t="shared" si="73"/>
        <v/>
      </c>
      <c r="W186" s="153" t="str">
        <f t="shared" si="74"/>
        <v/>
      </c>
      <c r="X186" s="153" t="str">
        <f t="shared" si="75"/>
        <v/>
      </c>
      <c r="Y186" s="141"/>
      <c r="Z186" s="211"/>
      <c r="AA186" s="361" t="str">
        <f t="shared" si="76"/>
        <v/>
      </c>
      <c r="AB186" s="153" t="str">
        <f t="shared" si="77"/>
        <v/>
      </c>
      <c r="AC186" s="153" t="str">
        <f t="shared" si="78"/>
        <v/>
      </c>
      <c r="AD186" s="153" t="str">
        <f t="shared" si="79"/>
        <v/>
      </c>
      <c r="AE186" s="153" t="str">
        <f t="shared" si="80"/>
        <v/>
      </c>
      <c r="AF186" s="213" t="str">
        <f t="shared" si="81"/>
        <v/>
      </c>
      <c r="AG186" s="141"/>
      <c r="AH186" s="211"/>
      <c r="AI186" s="346" t="str">
        <f t="shared" si="82"/>
        <v/>
      </c>
      <c r="AJ186" s="153" t="str">
        <f t="shared" si="83"/>
        <v/>
      </c>
      <c r="AK186" s="153" t="str">
        <f t="shared" si="84"/>
        <v/>
      </c>
      <c r="AL186" s="153" t="str">
        <f t="shared" si="85"/>
        <v/>
      </c>
      <c r="AM186" s="141"/>
      <c r="AN186" s="211"/>
      <c r="AO186" s="346" t="str">
        <f t="shared" si="86"/>
        <v/>
      </c>
      <c r="AP186" s="153" t="str">
        <f t="shared" si="87"/>
        <v/>
      </c>
      <c r="AQ186" s="153" t="str">
        <f t="shared" si="88"/>
        <v/>
      </c>
      <c r="AR186" s="153" t="str">
        <f t="shared" si="89"/>
        <v/>
      </c>
      <c r="AS186" s="141"/>
      <c r="AT186" s="211"/>
      <c r="AU186" s="346" t="str">
        <f t="shared" si="90"/>
        <v/>
      </c>
      <c r="AV186" s="153" t="str">
        <f t="shared" si="91"/>
        <v/>
      </c>
      <c r="AW186" s="153" t="str">
        <f t="shared" si="92"/>
        <v/>
      </c>
      <c r="AX186" s="153" t="str">
        <f t="shared" si="93"/>
        <v/>
      </c>
    </row>
    <row r="187" spans="1:50" ht="29.45" customHeight="1" x14ac:dyDescent="0.25">
      <c r="A187" s="354" t="str">
        <f>'N-Bedarf AL §13a'!A187</f>
        <v/>
      </c>
      <c r="B187" s="354" t="str">
        <f>IF('N-Bedarf AL §13a'!B187="","",'N-Bedarf AL §13a'!B187)</f>
        <v/>
      </c>
      <c r="C187" s="305" t="str">
        <f>IF('N-Bedarf AL §13a'!D187="","",'N-Bedarf AL §13a'!D187)</f>
        <v/>
      </c>
      <c r="D187" s="32" t="str">
        <f>IF('N-Bedarf AL §13a'!C187="","",'N-Bedarf AL §13a'!C187)</f>
        <v/>
      </c>
      <c r="E187" s="32" t="str">
        <f>IF('N-Bedarf AL §13a'!AD187="",'N-Bedarf AL §13a'!AB187,'N-Bedarf AL §13a'!AD187)</f>
        <v/>
      </c>
      <c r="F187" s="32" t="str">
        <f>IF('P-Bedarf AL §13a'!V189="","",'P-Bedarf AL §13a'!V189)</f>
        <v/>
      </c>
      <c r="G187" s="32" t="str">
        <f>IF('P-Bedarf AL §13a'!Z189="","",'P-Bedarf AL §13a'!Z189)</f>
        <v/>
      </c>
      <c r="H187" s="345" t="str">
        <f t="shared" si="66"/>
        <v/>
      </c>
      <c r="I187" s="345" t="str">
        <f t="shared" si="67"/>
        <v/>
      </c>
      <c r="J187" s="345" t="str">
        <f t="shared" si="68"/>
        <v/>
      </c>
      <c r="K187" s="321">
        <f t="shared" si="69"/>
        <v>0</v>
      </c>
      <c r="L187" s="321">
        <f t="shared" si="94"/>
        <v>0</v>
      </c>
      <c r="M187" s="321">
        <f t="shared" si="95"/>
        <v>0</v>
      </c>
      <c r="N187" s="321" t="str">
        <f t="shared" si="96"/>
        <v/>
      </c>
      <c r="O187" s="321" t="str">
        <f t="shared" si="97"/>
        <v/>
      </c>
      <c r="P187" s="321" t="str">
        <f t="shared" si="98"/>
        <v/>
      </c>
      <c r="Q187" s="214" t="str">
        <f t="shared" si="70"/>
        <v/>
      </c>
      <c r="R187" s="141"/>
      <c r="S187" s="211"/>
      <c r="T187" s="346" t="str">
        <f t="shared" si="71"/>
        <v/>
      </c>
      <c r="U187" s="153" t="str">
        <f t="shared" si="72"/>
        <v/>
      </c>
      <c r="V187" s="153" t="str">
        <f t="shared" si="73"/>
        <v/>
      </c>
      <c r="W187" s="153" t="str">
        <f t="shared" si="74"/>
        <v/>
      </c>
      <c r="X187" s="153" t="str">
        <f t="shared" si="75"/>
        <v/>
      </c>
      <c r="Y187" s="141"/>
      <c r="Z187" s="211"/>
      <c r="AA187" s="361" t="str">
        <f t="shared" si="76"/>
        <v/>
      </c>
      <c r="AB187" s="153" t="str">
        <f t="shared" si="77"/>
        <v/>
      </c>
      <c r="AC187" s="153" t="str">
        <f t="shared" si="78"/>
        <v/>
      </c>
      <c r="AD187" s="153" t="str">
        <f t="shared" si="79"/>
        <v/>
      </c>
      <c r="AE187" s="153" t="str">
        <f t="shared" si="80"/>
        <v/>
      </c>
      <c r="AF187" s="213" t="str">
        <f t="shared" si="81"/>
        <v/>
      </c>
      <c r="AG187" s="141"/>
      <c r="AH187" s="211"/>
      <c r="AI187" s="346" t="str">
        <f t="shared" si="82"/>
        <v/>
      </c>
      <c r="AJ187" s="153" t="str">
        <f t="shared" si="83"/>
        <v/>
      </c>
      <c r="AK187" s="153" t="str">
        <f t="shared" si="84"/>
        <v/>
      </c>
      <c r="AL187" s="153" t="str">
        <f t="shared" si="85"/>
        <v/>
      </c>
      <c r="AM187" s="141"/>
      <c r="AN187" s="211"/>
      <c r="AO187" s="346" t="str">
        <f t="shared" si="86"/>
        <v/>
      </c>
      <c r="AP187" s="153" t="str">
        <f t="shared" si="87"/>
        <v/>
      </c>
      <c r="AQ187" s="153" t="str">
        <f t="shared" si="88"/>
        <v/>
      </c>
      <c r="AR187" s="153" t="str">
        <f t="shared" si="89"/>
        <v/>
      </c>
      <c r="AS187" s="141"/>
      <c r="AT187" s="211"/>
      <c r="AU187" s="346" t="str">
        <f t="shared" si="90"/>
        <v/>
      </c>
      <c r="AV187" s="153" t="str">
        <f t="shared" si="91"/>
        <v/>
      </c>
      <c r="AW187" s="153" t="str">
        <f t="shared" si="92"/>
        <v/>
      </c>
      <c r="AX187" s="153" t="str">
        <f t="shared" si="93"/>
        <v/>
      </c>
    </row>
    <row r="188" spans="1:50" ht="29.45" customHeight="1" x14ac:dyDescent="0.25">
      <c r="A188" s="354" t="str">
        <f>'N-Bedarf AL §13a'!A188</f>
        <v/>
      </c>
      <c r="B188" s="354" t="str">
        <f>IF('N-Bedarf AL §13a'!B188="","",'N-Bedarf AL §13a'!B188)</f>
        <v/>
      </c>
      <c r="C188" s="305" t="str">
        <f>IF('N-Bedarf AL §13a'!D188="","",'N-Bedarf AL §13a'!D188)</f>
        <v/>
      </c>
      <c r="D188" s="32" t="str">
        <f>IF('N-Bedarf AL §13a'!C188="","",'N-Bedarf AL §13a'!C188)</f>
        <v/>
      </c>
      <c r="E188" s="32" t="str">
        <f>IF('N-Bedarf AL §13a'!AD188="",'N-Bedarf AL §13a'!AB188,'N-Bedarf AL §13a'!AD188)</f>
        <v/>
      </c>
      <c r="F188" s="32" t="str">
        <f>IF('P-Bedarf AL §13a'!V190="","",'P-Bedarf AL §13a'!V190)</f>
        <v/>
      </c>
      <c r="G188" s="32" t="str">
        <f>IF('P-Bedarf AL §13a'!Z190="","",'P-Bedarf AL §13a'!Z190)</f>
        <v/>
      </c>
      <c r="H188" s="345" t="str">
        <f t="shared" si="66"/>
        <v/>
      </c>
      <c r="I188" s="345" t="str">
        <f t="shared" si="67"/>
        <v/>
      </c>
      <c r="J188" s="345" t="str">
        <f t="shared" si="68"/>
        <v/>
      </c>
      <c r="K188" s="321">
        <f t="shared" si="69"/>
        <v>0</v>
      </c>
      <c r="L188" s="321">
        <f t="shared" si="94"/>
        <v>0</v>
      </c>
      <c r="M188" s="321">
        <f t="shared" si="95"/>
        <v>0</v>
      </c>
      <c r="N188" s="321" t="str">
        <f t="shared" si="96"/>
        <v/>
      </c>
      <c r="O188" s="321" t="str">
        <f t="shared" si="97"/>
        <v/>
      </c>
      <c r="P188" s="321" t="str">
        <f t="shared" si="98"/>
        <v/>
      </c>
      <c r="Q188" s="214" t="str">
        <f t="shared" si="70"/>
        <v/>
      </c>
      <c r="R188" s="141"/>
      <c r="S188" s="211"/>
      <c r="T188" s="346" t="str">
        <f t="shared" si="71"/>
        <v/>
      </c>
      <c r="U188" s="153" t="str">
        <f t="shared" si="72"/>
        <v/>
      </c>
      <c r="V188" s="153" t="str">
        <f t="shared" si="73"/>
        <v/>
      </c>
      <c r="W188" s="153" t="str">
        <f t="shared" si="74"/>
        <v/>
      </c>
      <c r="X188" s="153" t="str">
        <f t="shared" si="75"/>
        <v/>
      </c>
      <c r="Y188" s="141"/>
      <c r="Z188" s="211"/>
      <c r="AA188" s="361" t="str">
        <f t="shared" si="76"/>
        <v/>
      </c>
      <c r="AB188" s="153" t="str">
        <f t="shared" si="77"/>
        <v/>
      </c>
      <c r="AC188" s="153" t="str">
        <f t="shared" si="78"/>
        <v/>
      </c>
      <c r="AD188" s="153" t="str">
        <f t="shared" si="79"/>
        <v/>
      </c>
      <c r="AE188" s="153" t="str">
        <f t="shared" si="80"/>
        <v/>
      </c>
      <c r="AF188" s="213" t="str">
        <f t="shared" si="81"/>
        <v/>
      </c>
      <c r="AG188" s="141"/>
      <c r="AH188" s="211"/>
      <c r="AI188" s="346" t="str">
        <f t="shared" si="82"/>
        <v/>
      </c>
      <c r="AJ188" s="153" t="str">
        <f t="shared" si="83"/>
        <v/>
      </c>
      <c r="AK188" s="153" t="str">
        <f t="shared" si="84"/>
        <v/>
      </c>
      <c r="AL188" s="153" t="str">
        <f t="shared" si="85"/>
        <v/>
      </c>
      <c r="AM188" s="141"/>
      <c r="AN188" s="211"/>
      <c r="AO188" s="346" t="str">
        <f t="shared" si="86"/>
        <v/>
      </c>
      <c r="AP188" s="153" t="str">
        <f t="shared" si="87"/>
        <v/>
      </c>
      <c r="AQ188" s="153" t="str">
        <f t="shared" si="88"/>
        <v/>
      </c>
      <c r="AR188" s="153" t="str">
        <f t="shared" si="89"/>
        <v/>
      </c>
      <c r="AS188" s="141"/>
      <c r="AT188" s="211"/>
      <c r="AU188" s="346" t="str">
        <f t="shared" si="90"/>
        <v/>
      </c>
      <c r="AV188" s="153" t="str">
        <f t="shared" si="91"/>
        <v/>
      </c>
      <c r="AW188" s="153" t="str">
        <f t="shared" si="92"/>
        <v/>
      </c>
      <c r="AX188" s="153" t="str">
        <f t="shared" si="93"/>
        <v/>
      </c>
    </row>
    <row r="189" spans="1:50" ht="29.45" customHeight="1" x14ac:dyDescent="0.25">
      <c r="A189" s="354" t="str">
        <f>'N-Bedarf AL §13a'!A189</f>
        <v/>
      </c>
      <c r="B189" s="354" t="str">
        <f>IF('N-Bedarf AL §13a'!B189="","",'N-Bedarf AL §13a'!B189)</f>
        <v/>
      </c>
      <c r="C189" s="305" t="str">
        <f>IF('N-Bedarf AL §13a'!D189="","",'N-Bedarf AL §13a'!D189)</f>
        <v/>
      </c>
      <c r="D189" s="32" t="str">
        <f>IF('N-Bedarf AL §13a'!C189="","",'N-Bedarf AL §13a'!C189)</f>
        <v/>
      </c>
      <c r="E189" s="32" t="str">
        <f>IF('N-Bedarf AL §13a'!AD189="",'N-Bedarf AL §13a'!AB189,'N-Bedarf AL §13a'!AD189)</f>
        <v/>
      </c>
      <c r="F189" s="32" t="str">
        <f>IF('P-Bedarf AL §13a'!V191="","",'P-Bedarf AL §13a'!V191)</f>
        <v/>
      </c>
      <c r="G189" s="32" t="str">
        <f>IF('P-Bedarf AL §13a'!Z191="","",'P-Bedarf AL §13a'!Z191)</f>
        <v/>
      </c>
      <c r="H189" s="345" t="str">
        <f t="shared" si="66"/>
        <v/>
      </c>
      <c r="I189" s="345" t="str">
        <f t="shared" si="67"/>
        <v/>
      </c>
      <c r="J189" s="345" t="str">
        <f t="shared" si="68"/>
        <v/>
      </c>
      <c r="K189" s="321">
        <f t="shared" si="69"/>
        <v>0</v>
      </c>
      <c r="L189" s="321">
        <f t="shared" si="94"/>
        <v>0</v>
      </c>
      <c r="M189" s="321">
        <f t="shared" si="95"/>
        <v>0</v>
      </c>
      <c r="N189" s="321" t="str">
        <f t="shared" si="96"/>
        <v/>
      </c>
      <c r="O189" s="321" t="str">
        <f t="shared" si="97"/>
        <v/>
      </c>
      <c r="P189" s="321" t="str">
        <f t="shared" si="98"/>
        <v/>
      </c>
      <c r="Q189" s="214" t="str">
        <f t="shared" si="70"/>
        <v/>
      </c>
      <c r="R189" s="141"/>
      <c r="S189" s="211"/>
      <c r="T189" s="346" t="str">
        <f t="shared" si="71"/>
        <v/>
      </c>
      <c r="U189" s="153" t="str">
        <f t="shared" si="72"/>
        <v/>
      </c>
      <c r="V189" s="153" t="str">
        <f t="shared" si="73"/>
        <v/>
      </c>
      <c r="W189" s="153" t="str">
        <f t="shared" si="74"/>
        <v/>
      </c>
      <c r="X189" s="153" t="str">
        <f t="shared" si="75"/>
        <v/>
      </c>
      <c r="Y189" s="141"/>
      <c r="Z189" s="211"/>
      <c r="AA189" s="361" t="str">
        <f t="shared" si="76"/>
        <v/>
      </c>
      <c r="AB189" s="153" t="str">
        <f t="shared" si="77"/>
        <v/>
      </c>
      <c r="AC189" s="153" t="str">
        <f t="shared" si="78"/>
        <v/>
      </c>
      <c r="AD189" s="153" t="str">
        <f t="shared" si="79"/>
        <v/>
      </c>
      <c r="AE189" s="153" t="str">
        <f t="shared" si="80"/>
        <v/>
      </c>
      <c r="AF189" s="213" t="str">
        <f t="shared" si="81"/>
        <v/>
      </c>
      <c r="AG189" s="141"/>
      <c r="AH189" s="211"/>
      <c r="AI189" s="346" t="str">
        <f t="shared" si="82"/>
        <v/>
      </c>
      <c r="AJ189" s="153" t="str">
        <f t="shared" si="83"/>
        <v/>
      </c>
      <c r="AK189" s="153" t="str">
        <f t="shared" si="84"/>
        <v/>
      </c>
      <c r="AL189" s="153" t="str">
        <f t="shared" si="85"/>
        <v/>
      </c>
      <c r="AM189" s="141"/>
      <c r="AN189" s="211"/>
      <c r="AO189" s="346" t="str">
        <f t="shared" si="86"/>
        <v/>
      </c>
      <c r="AP189" s="153" t="str">
        <f t="shared" si="87"/>
        <v/>
      </c>
      <c r="AQ189" s="153" t="str">
        <f t="shared" si="88"/>
        <v/>
      </c>
      <c r="AR189" s="153" t="str">
        <f t="shared" si="89"/>
        <v/>
      </c>
      <c r="AS189" s="141"/>
      <c r="AT189" s="211"/>
      <c r="AU189" s="346" t="str">
        <f t="shared" si="90"/>
        <v/>
      </c>
      <c r="AV189" s="153" t="str">
        <f t="shared" si="91"/>
        <v/>
      </c>
      <c r="AW189" s="153" t="str">
        <f t="shared" si="92"/>
        <v/>
      </c>
      <c r="AX189" s="153" t="str">
        <f t="shared" si="93"/>
        <v/>
      </c>
    </row>
    <row r="190" spans="1:50" ht="29.45" customHeight="1" x14ac:dyDescent="0.25">
      <c r="A190" s="354" t="str">
        <f>'N-Bedarf AL §13a'!A190</f>
        <v/>
      </c>
      <c r="B190" s="354" t="str">
        <f>IF('N-Bedarf AL §13a'!B190="","",'N-Bedarf AL §13a'!B190)</f>
        <v/>
      </c>
      <c r="C190" s="305" t="str">
        <f>IF('N-Bedarf AL §13a'!D190="","",'N-Bedarf AL §13a'!D190)</f>
        <v/>
      </c>
      <c r="D190" s="32" t="str">
        <f>IF('N-Bedarf AL §13a'!C190="","",'N-Bedarf AL §13a'!C190)</f>
        <v/>
      </c>
      <c r="E190" s="32" t="str">
        <f>IF('N-Bedarf AL §13a'!AD190="",'N-Bedarf AL §13a'!AB190,'N-Bedarf AL §13a'!AD190)</f>
        <v/>
      </c>
      <c r="F190" s="32" t="str">
        <f>IF('P-Bedarf AL §13a'!V192="","",'P-Bedarf AL §13a'!V192)</f>
        <v/>
      </c>
      <c r="G190" s="32" t="str">
        <f>IF('P-Bedarf AL §13a'!Z192="","",'P-Bedarf AL §13a'!Z192)</f>
        <v/>
      </c>
      <c r="H190" s="345" t="str">
        <f t="shared" si="66"/>
        <v/>
      </c>
      <c r="I190" s="345" t="str">
        <f t="shared" si="67"/>
        <v/>
      </c>
      <c r="J190" s="345" t="str">
        <f t="shared" si="68"/>
        <v/>
      </c>
      <c r="K190" s="321">
        <f t="shared" si="69"/>
        <v>0</v>
      </c>
      <c r="L190" s="321">
        <f t="shared" si="94"/>
        <v>0</v>
      </c>
      <c r="M190" s="321">
        <f t="shared" si="95"/>
        <v>0</v>
      </c>
      <c r="N190" s="321" t="str">
        <f t="shared" si="96"/>
        <v/>
      </c>
      <c r="O190" s="321" t="str">
        <f t="shared" si="97"/>
        <v/>
      </c>
      <c r="P190" s="321" t="str">
        <f t="shared" si="98"/>
        <v/>
      </c>
      <c r="Q190" s="214" t="str">
        <f t="shared" si="70"/>
        <v/>
      </c>
      <c r="R190" s="141"/>
      <c r="S190" s="211"/>
      <c r="T190" s="346" t="str">
        <f t="shared" si="71"/>
        <v/>
      </c>
      <c r="U190" s="153" t="str">
        <f t="shared" si="72"/>
        <v/>
      </c>
      <c r="V190" s="153" t="str">
        <f t="shared" si="73"/>
        <v/>
      </c>
      <c r="W190" s="153" t="str">
        <f t="shared" si="74"/>
        <v/>
      </c>
      <c r="X190" s="153" t="str">
        <f t="shared" si="75"/>
        <v/>
      </c>
      <c r="Y190" s="141"/>
      <c r="Z190" s="211"/>
      <c r="AA190" s="361" t="str">
        <f t="shared" si="76"/>
        <v/>
      </c>
      <c r="AB190" s="153" t="str">
        <f t="shared" si="77"/>
        <v/>
      </c>
      <c r="AC190" s="153" t="str">
        <f t="shared" si="78"/>
        <v/>
      </c>
      <c r="AD190" s="153" t="str">
        <f t="shared" si="79"/>
        <v/>
      </c>
      <c r="AE190" s="153" t="str">
        <f t="shared" si="80"/>
        <v/>
      </c>
      <c r="AF190" s="213" t="str">
        <f t="shared" si="81"/>
        <v/>
      </c>
      <c r="AG190" s="141"/>
      <c r="AH190" s="211"/>
      <c r="AI190" s="346" t="str">
        <f t="shared" si="82"/>
        <v/>
      </c>
      <c r="AJ190" s="153" t="str">
        <f t="shared" si="83"/>
        <v/>
      </c>
      <c r="AK190" s="153" t="str">
        <f t="shared" si="84"/>
        <v/>
      </c>
      <c r="AL190" s="153" t="str">
        <f t="shared" si="85"/>
        <v/>
      </c>
      <c r="AM190" s="141"/>
      <c r="AN190" s="211"/>
      <c r="AO190" s="346" t="str">
        <f t="shared" si="86"/>
        <v/>
      </c>
      <c r="AP190" s="153" t="str">
        <f t="shared" si="87"/>
        <v/>
      </c>
      <c r="AQ190" s="153" t="str">
        <f t="shared" si="88"/>
        <v/>
      </c>
      <c r="AR190" s="153" t="str">
        <f t="shared" si="89"/>
        <v/>
      </c>
      <c r="AS190" s="141"/>
      <c r="AT190" s="211"/>
      <c r="AU190" s="346" t="str">
        <f t="shared" si="90"/>
        <v/>
      </c>
      <c r="AV190" s="153" t="str">
        <f t="shared" si="91"/>
        <v/>
      </c>
      <c r="AW190" s="153" t="str">
        <f t="shared" si="92"/>
        <v/>
      </c>
      <c r="AX190" s="153" t="str">
        <f t="shared" si="93"/>
        <v/>
      </c>
    </row>
    <row r="191" spans="1:50" ht="29.45" customHeight="1" x14ac:dyDescent="0.25">
      <c r="A191" s="354" t="str">
        <f>'N-Bedarf AL §13a'!A191</f>
        <v/>
      </c>
      <c r="B191" s="354" t="str">
        <f>IF('N-Bedarf AL §13a'!B191="","",'N-Bedarf AL §13a'!B191)</f>
        <v/>
      </c>
      <c r="C191" s="305" t="str">
        <f>IF('N-Bedarf AL §13a'!D191="","",'N-Bedarf AL §13a'!D191)</f>
        <v/>
      </c>
      <c r="D191" s="32" t="str">
        <f>IF('N-Bedarf AL §13a'!C191="","",'N-Bedarf AL §13a'!C191)</f>
        <v/>
      </c>
      <c r="E191" s="32" t="str">
        <f>IF('N-Bedarf AL §13a'!AD191="",'N-Bedarf AL §13a'!AB191,'N-Bedarf AL §13a'!AD191)</f>
        <v/>
      </c>
      <c r="F191" s="32" t="str">
        <f>IF('P-Bedarf AL §13a'!V193="","",'P-Bedarf AL §13a'!V193)</f>
        <v/>
      </c>
      <c r="G191" s="32" t="str">
        <f>IF('P-Bedarf AL §13a'!Z193="","",'P-Bedarf AL §13a'!Z193)</f>
        <v/>
      </c>
      <c r="H191" s="345" t="str">
        <f t="shared" si="66"/>
        <v/>
      </c>
      <c r="I191" s="345" t="str">
        <f t="shared" si="67"/>
        <v/>
      </c>
      <c r="J191" s="345" t="str">
        <f t="shared" si="68"/>
        <v/>
      </c>
      <c r="K191" s="321">
        <f t="shared" si="69"/>
        <v>0</v>
      </c>
      <c r="L191" s="321">
        <f t="shared" si="94"/>
        <v>0</v>
      </c>
      <c r="M191" s="321">
        <f t="shared" si="95"/>
        <v>0</v>
      </c>
      <c r="N191" s="321" t="str">
        <f t="shared" si="96"/>
        <v/>
      </c>
      <c r="O191" s="321" t="str">
        <f t="shared" si="97"/>
        <v/>
      </c>
      <c r="P191" s="321" t="str">
        <f t="shared" si="98"/>
        <v/>
      </c>
      <c r="Q191" s="214" t="str">
        <f t="shared" si="70"/>
        <v/>
      </c>
      <c r="R191" s="141"/>
      <c r="S191" s="211"/>
      <c r="T191" s="346" t="str">
        <f t="shared" si="71"/>
        <v/>
      </c>
      <c r="U191" s="153" t="str">
        <f t="shared" si="72"/>
        <v/>
      </c>
      <c r="V191" s="153" t="str">
        <f t="shared" si="73"/>
        <v/>
      </c>
      <c r="W191" s="153" t="str">
        <f t="shared" si="74"/>
        <v/>
      </c>
      <c r="X191" s="153" t="str">
        <f t="shared" si="75"/>
        <v/>
      </c>
      <c r="Y191" s="141"/>
      <c r="Z191" s="211"/>
      <c r="AA191" s="361" t="str">
        <f t="shared" si="76"/>
        <v/>
      </c>
      <c r="AB191" s="153" t="str">
        <f t="shared" si="77"/>
        <v/>
      </c>
      <c r="AC191" s="153" t="str">
        <f t="shared" si="78"/>
        <v/>
      </c>
      <c r="AD191" s="153" t="str">
        <f t="shared" si="79"/>
        <v/>
      </c>
      <c r="AE191" s="153" t="str">
        <f t="shared" si="80"/>
        <v/>
      </c>
      <c r="AF191" s="213" t="str">
        <f t="shared" si="81"/>
        <v/>
      </c>
      <c r="AG191" s="141"/>
      <c r="AH191" s="211"/>
      <c r="AI191" s="346" t="str">
        <f t="shared" si="82"/>
        <v/>
      </c>
      <c r="AJ191" s="153" t="str">
        <f t="shared" si="83"/>
        <v/>
      </c>
      <c r="AK191" s="153" t="str">
        <f t="shared" si="84"/>
        <v/>
      </c>
      <c r="AL191" s="153" t="str">
        <f t="shared" si="85"/>
        <v/>
      </c>
      <c r="AM191" s="141"/>
      <c r="AN191" s="211"/>
      <c r="AO191" s="346" t="str">
        <f t="shared" si="86"/>
        <v/>
      </c>
      <c r="AP191" s="153" t="str">
        <f t="shared" si="87"/>
        <v/>
      </c>
      <c r="AQ191" s="153" t="str">
        <f t="shared" si="88"/>
        <v/>
      </c>
      <c r="AR191" s="153" t="str">
        <f t="shared" si="89"/>
        <v/>
      </c>
      <c r="AS191" s="141"/>
      <c r="AT191" s="211"/>
      <c r="AU191" s="346" t="str">
        <f t="shared" si="90"/>
        <v/>
      </c>
      <c r="AV191" s="153" t="str">
        <f t="shared" si="91"/>
        <v/>
      </c>
      <c r="AW191" s="153" t="str">
        <f t="shared" si="92"/>
        <v/>
      </c>
      <c r="AX191" s="153" t="str">
        <f t="shared" si="93"/>
        <v/>
      </c>
    </row>
    <row r="192" spans="1:50" ht="29.45" customHeight="1" x14ac:dyDescent="0.25">
      <c r="A192" s="354" t="str">
        <f>'N-Bedarf AL §13a'!A192</f>
        <v/>
      </c>
      <c r="B192" s="354" t="str">
        <f>IF('N-Bedarf AL §13a'!B192="","",'N-Bedarf AL §13a'!B192)</f>
        <v/>
      </c>
      <c r="C192" s="305" t="str">
        <f>IF('N-Bedarf AL §13a'!D192="","",'N-Bedarf AL §13a'!D192)</f>
        <v/>
      </c>
      <c r="D192" s="32" t="str">
        <f>IF('N-Bedarf AL §13a'!C192="","",'N-Bedarf AL §13a'!C192)</f>
        <v/>
      </c>
      <c r="E192" s="32" t="str">
        <f>IF('N-Bedarf AL §13a'!AD192="",'N-Bedarf AL §13a'!AB192,'N-Bedarf AL §13a'!AD192)</f>
        <v/>
      </c>
      <c r="F192" s="32" t="str">
        <f>IF('P-Bedarf AL §13a'!V194="","",'P-Bedarf AL §13a'!V194)</f>
        <v/>
      </c>
      <c r="G192" s="32" t="str">
        <f>IF('P-Bedarf AL §13a'!Z194="","",'P-Bedarf AL §13a'!Z194)</f>
        <v/>
      </c>
      <c r="H192" s="345" t="str">
        <f t="shared" si="66"/>
        <v/>
      </c>
      <c r="I192" s="345" t="str">
        <f t="shared" si="67"/>
        <v/>
      </c>
      <c r="J192" s="345" t="str">
        <f t="shared" si="68"/>
        <v/>
      </c>
      <c r="K192" s="321">
        <f t="shared" si="69"/>
        <v>0</v>
      </c>
      <c r="L192" s="321">
        <f t="shared" si="94"/>
        <v>0</v>
      </c>
      <c r="M192" s="321">
        <f t="shared" si="95"/>
        <v>0</v>
      </c>
      <c r="N192" s="321" t="str">
        <f t="shared" si="96"/>
        <v/>
      </c>
      <c r="O192" s="321" t="str">
        <f t="shared" si="97"/>
        <v/>
      </c>
      <c r="P192" s="321" t="str">
        <f t="shared" si="98"/>
        <v/>
      </c>
      <c r="Q192" s="214" t="str">
        <f t="shared" si="70"/>
        <v/>
      </c>
      <c r="R192" s="141"/>
      <c r="S192" s="211"/>
      <c r="T192" s="346" t="str">
        <f t="shared" si="71"/>
        <v/>
      </c>
      <c r="U192" s="153" t="str">
        <f t="shared" si="72"/>
        <v/>
      </c>
      <c r="V192" s="153" t="str">
        <f t="shared" si="73"/>
        <v/>
      </c>
      <c r="W192" s="153" t="str">
        <f t="shared" si="74"/>
        <v/>
      </c>
      <c r="X192" s="153" t="str">
        <f t="shared" si="75"/>
        <v/>
      </c>
      <c r="Y192" s="141"/>
      <c r="Z192" s="211"/>
      <c r="AA192" s="361" t="str">
        <f t="shared" si="76"/>
        <v/>
      </c>
      <c r="AB192" s="153" t="str">
        <f t="shared" si="77"/>
        <v/>
      </c>
      <c r="AC192" s="153" t="str">
        <f t="shared" si="78"/>
        <v/>
      </c>
      <c r="AD192" s="153" t="str">
        <f t="shared" si="79"/>
        <v/>
      </c>
      <c r="AE192" s="153" t="str">
        <f t="shared" si="80"/>
        <v/>
      </c>
      <c r="AF192" s="213" t="str">
        <f t="shared" si="81"/>
        <v/>
      </c>
      <c r="AG192" s="141"/>
      <c r="AH192" s="211"/>
      <c r="AI192" s="346" t="str">
        <f t="shared" si="82"/>
        <v/>
      </c>
      <c r="AJ192" s="153" t="str">
        <f t="shared" si="83"/>
        <v/>
      </c>
      <c r="AK192" s="153" t="str">
        <f t="shared" si="84"/>
        <v/>
      </c>
      <c r="AL192" s="153" t="str">
        <f t="shared" si="85"/>
        <v/>
      </c>
      <c r="AM192" s="141"/>
      <c r="AN192" s="211"/>
      <c r="AO192" s="346" t="str">
        <f t="shared" si="86"/>
        <v/>
      </c>
      <c r="AP192" s="153" t="str">
        <f t="shared" si="87"/>
        <v/>
      </c>
      <c r="AQ192" s="153" t="str">
        <f t="shared" si="88"/>
        <v/>
      </c>
      <c r="AR192" s="153" t="str">
        <f t="shared" si="89"/>
        <v/>
      </c>
      <c r="AS192" s="141"/>
      <c r="AT192" s="211"/>
      <c r="AU192" s="346" t="str">
        <f t="shared" si="90"/>
        <v/>
      </c>
      <c r="AV192" s="153" t="str">
        <f t="shared" si="91"/>
        <v/>
      </c>
      <c r="AW192" s="153" t="str">
        <f t="shared" si="92"/>
        <v/>
      </c>
      <c r="AX192" s="153" t="str">
        <f t="shared" si="93"/>
        <v/>
      </c>
    </row>
    <row r="193" spans="1:50" ht="29.45" customHeight="1" x14ac:dyDescent="0.25">
      <c r="A193" s="354" t="str">
        <f>'N-Bedarf AL §13a'!A193</f>
        <v/>
      </c>
      <c r="B193" s="354" t="str">
        <f>IF('N-Bedarf AL §13a'!B193="","",'N-Bedarf AL §13a'!B193)</f>
        <v/>
      </c>
      <c r="C193" s="305" t="str">
        <f>IF('N-Bedarf AL §13a'!D193="","",'N-Bedarf AL §13a'!D193)</f>
        <v/>
      </c>
      <c r="D193" s="32" t="str">
        <f>IF('N-Bedarf AL §13a'!C193="","",'N-Bedarf AL §13a'!C193)</f>
        <v/>
      </c>
      <c r="E193" s="32" t="str">
        <f>IF('N-Bedarf AL §13a'!AD193="",'N-Bedarf AL §13a'!AB193,'N-Bedarf AL §13a'!AD193)</f>
        <v/>
      </c>
      <c r="F193" s="32" t="str">
        <f>IF('P-Bedarf AL §13a'!V195="","",'P-Bedarf AL §13a'!V195)</f>
        <v/>
      </c>
      <c r="G193" s="32" t="str">
        <f>IF('P-Bedarf AL §13a'!Z195="","",'P-Bedarf AL §13a'!Z195)</f>
        <v/>
      </c>
      <c r="H193" s="345" t="str">
        <f t="shared" si="66"/>
        <v/>
      </c>
      <c r="I193" s="345" t="str">
        <f t="shared" si="67"/>
        <v/>
      </c>
      <c r="J193" s="345" t="str">
        <f t="shared" si="68"/>
        <v/>
      </c>
      <c r="K193" s="321">
        <f t="shared" si="69"/>
        <v>0</v>
      </c>
      <c r="L193" s="321">
        <f t="shared" si="94"/>
        <v>0</v>
      </c>
      <c r="M193" s="321">
        <f t="shared" si="95"/>
        <v>0</v>
      </c>
      <c r="N193" s="321" t="str">
        <f t="shared" si="96"/>
        <v/>
      </c>
      <c r="O193" s="321" t="str">
        <f t="shared" si="97"/>
        <v/>
      </c>
      <c r="P193" s="321" t="str">
        <f t="shared" si="98"/>
        <v/>
      </c>
      <c r="Q193" s="214" t="str">
        <f t="shared" si="70"/>
        <v/>
      </c>
      <c r="R193" s="141"/>
      <c r="S193" s="211"/>
      <c r="T193" s="346" t="str">
        <f t="shared" si="71"/>
        <v/>
      </c>
      <c r="U193" s="153" t="str">
        <f t="shared" si="72"/>
        <v/>
      </c>
      <c r="V193" s="153" t="str">
        <f t="shared" si="73"/>
        <v/>
      </c>
      <c r="W193" s="153" t="str">
        <f t="shared" si="74"/>
        <v/>
      </c>
      <c r="X193" s="153" t="str">
        <f t="shared" si="75"/>
        <v/>
      </c>
      <c r="Y193" s="141"/>
      <c r="Z193" s="211"/>
      <c r="AA193" s="361" t="str">
        <f t="shared" si="76"/>
        <v/>
      </c>
      <c r="AB193" s="153" t="str">
        <f t="shared" si="77"/>
        <v/>
      </c>
      <c r="AC193" s="153" t="str">
        <f t="shared" si="78"/>
        <v/>
      </c>
      <c r="AD193" s="153" t="str">
        <f t="shared" si="79"/>
        <v/>
      </c>
      <c r="AE193" s="153" t="str">
        <f t="shared" si="80"/>
        <v/>
      </c>
      <c r="AF193" s="213" t="str">
        <f t="shared" si="81"/>
        <v/>
      </c>
      <c r="AG193" s="141"/>
      <c r="AH193" s="211"/>
      <c r="AI193" s="346" t="str">
        <f t="shared" si="82"/>
        <v/>
      </c>
      <c r="AJ193" s="153" t="str">
        <f t="shared" si="83"/>
        <v/>
      </c>
      <c r="AK193" s="153" t="str">
        <f t="shared" si="84"/>
        <v/>
      </c>
      <c r="AL193" s="153" t="str">
        <f t="shared" si="85"/>
        <v/>
      </c>
      <c r="AM193" s="141"/>
      <c r="AN193" s="211"/>
      <c r="AO193" s="346" t="str">
        <f t="shared" si="86"/>
        <v/>
      </c>
      <c r="AP193" s="153" t="str">
        <f t="shared" si="87"/>
        <v/>
      </c>
      <c r="AQ193" s="153" t="str">
        <f t="shared" si="88"/>
        <v/>
      </c>
      <c r="AR193" s="153" t="str">
        <f t="shared" si="89"/>
        <v/>
      </c>
      <c r="AS193" s="141"/>
      <c r="AT193" s="211"/>
      <c r="AU193" s="346" t="str">
        <f t="shared" si="90"/>
        <v/>
      </c>
      <c r="AV193" s="153" t="str">
        <f t="shared" si="91"/>
        <v/>
      </c>
      <c r="AW193" s="153" t="str">
        <f t="shared" si="92"/>
        <v/>
      </c>
      <c r="AX193" s="153" t="str">
        <f t="shared" si="93"/>
        <v/>
      </c>
    </row>
    <row r="194" spans="1:50" ht="29.45" customHeight="1" x14ac:dyDescent="0.25">
      <c r="A194" s="354" t="str">
        <f>'N-Bedarf AL §13a'!A194</f>
        <v/>
      </c>
      <c r="B194" s="354" t="str">
        <f>IF('N-Bedarf AL §13a'!B194="","",'N-Bedarf AL §13a'!B194)</f>
        <v/>
      </c>
      <c r="C194" s="305" t="str">
        <f>IF('N-Bedarf AL §13a'!D194="","",'N-Bedarf AL §13a'!D194)</f>
        <v/>
      </c>
      <c r="D194" s="32" t="str">
        <f>IF('N-Bedarf AL §13a'!C194="","",'N-Bedarf AL §13a'!C194)</f>
        <v/>
      </c>
      <c r="E194" s="32" t="str">
        <f>IF('N-Bedarf AL §13a'!AD194="",'N-Bedarf AL §13a'!AB194,'N-Bedarf AL §13a'!AD194)</f>
        <v/>
      </c>
      <c r="F194" s="32" t="str">
        <f>IF('P-Bedarf AL §13a'!V196="","",'P-Bedarf AL §13a'!V196)</f>
        <v/>
      </c>
      <c r="G194" s="32" t="str">
        <f>IF('P-Bedarf AL §13a'!Z196="","",'P-Bedarf AL §13a'!Z196)</f>
        <v/>
      </c>
      <c r="H194" s="345" t="str">
        <f t="shared" si="66"/>
        <v/>
      </c>
      <c r="I194" s="345" t="str">
        <f t="shared" si="67"/>
        <v/>
      </c>
      <c r="J194" s="345" t="str">
        <f t="shared" si="68"/>
        <v/>
      </c>
      <c r="K194" s="321">
        <f t="shared" si="69"/>
        <v>0</v>
      </c>
      <c r="L194" s="321">
        <f t="shared" si="94"/>
        <v>0</v>
      </c>
      <c r="M194" s="321">
        <f t="shared" si="95"/>
        <v>0</v>
      </c>
      <c r="N194" s="321" t="str">
        <f t="shared" si="96"/>
        <v/>
      </c>
      <c r="O194" s="321" t="str">
        <f t="shared" si="97"/>
        <v/>
      </c>
      <c r="P194" s="321" t="str">
        <f t="shared" si="98"/>
        <v/>
      </c>
      <c r="Q194" s="214" t="str">
        <f t="shared" si="70"/>
        <v/>
      </c>
      <c r="R194" s="141"/>
      <c r="S194" s="211"/>
      <c r="T194" s="346" t="str">
        <f t="shared" si="71"/>
        <v/>
      </c>
      <c r="U194" s="153" t="str">
        <f t="shared" si="72"/>
        <v/>
      </c>
      <c r="V194" s="153" t="str">
        <f t="shared" si="73"/>
        <v/>
      </c>
      <c r="W194" s="153" t="str">
        <f t="shared" si="74"/>
        <v/>
      </c>
      <c r="X194" s="153" t="str">
        <f t="shared" si="75"/>
        <v/>
      </c>
      <c r="Y194" s="141"/>
      <c r="Z194" s="211"/>
      <c r="AA194" s="361" t="str">
        <f t="shared" si="76"/>
        <v/>
      </c>
      <c r="AB194" s="153" t="str">
        <f t="shared" si="77"/>
        <v/>
      </c>
      <c r="AC194" s="153" t="str">
        <f t="shared" si="78"/>
        <v/>
      </c>
      <c r="AD194" s="153" t="str">
        <f t="shared" si="79"/>
        <v/>
      </c>
      <c r="AE194" s="153" t="str">
        <f t="shared" si="80"/>
        <v/>
      </c>
      <c r="AF194" s="213" t="str">
        <f t="shared" si="81"/>
        <v/>
      </c>
      <c r="AG194" s="141"/>
      <c r="AH194" s="211"/>
      <c r="AI194" s="346" t="str">
        <f t="shared" si="82"/>
        <v/>
      </c>
      <c r="AJ194" s="153" t="str">
        <f t="shared" si="83"/>
        <v/>
      </c>
      <c r="AK194" s="153" t="str">
        <f t="shared" si="84"/>
        <v/>
      </c>
      <c r="AL194" s="153" t="str">
        <f t="shared" si="85"/>
        <v/>
      </c>
      <c r="AM194" s="141"/>
      <c r="AN194" s="211"/>
      <c r="AO194" s="346" t="str">
        <f t="shared" si="86"/>
        <v/>
      </c>
      <c r="AP194" s="153" t="str">
        <f t="shared" si="87"/>
        <v/>
      </c>
      <c r="AQ194" s="153" t="str">
        <f t="shared" si="88"/>
        <v/>
      </c>
      <c r="AR194" s="153" t="str">
        <f t="shared" si="89"/>
        <v/>
      </c>
      <c r="AS194" s="141"/>
      <c r="AT194" s="211"/>
      <c r="AU194" s="346" t="str">
        <f t="shared" si="90"/>
        <v/>
      </c>
      <c r="AV194" s="153" t="str">
        <f t="shared" si="91"/>
        <v/>
      </c>
      <c r="AW194" s="153" t="str">
        <f t="shared" si="92"/>
        <v/>
      </c>
      <c r="AX194" s="153" t="str">
        <f t="shared" si="93"/>
        <v/>
      </c>
    </row>
    <row r="195" spans="1:50" ht="29.45" customHeight="1" x14ac:dyDescent="0.25">
      <c r="A195" s="354" t="str">
        <f>'N-Bedarf AL §13a'!A195</f>
        <v/>
      </c>
      <c r="B195" s="354" t="str">
        <f>IF('N-Bedarf AL §13a'!B195="","",'N-Bedarf AL §13a'!B195)</f>
        <v/>
      </c>
      <c r="C195" s="305" t="str">
        <f>IF('N-Bedarf AL §13a'!D195="","",'N-Bedarf AL §13a'!D195)</f>
        <v/>
      </c>
      <c r="D195" s="32" t="str">
        <f>IF('N-Bedarf AL §13a'!C195="","",'N-Bedarf AL §13a'!C195)</f>
        <v/>
      </c>
      <c r="E195" s="32" t="str">
        <f>IF('N-Bedarf AL §13a'!AD195="",'N-Bedarf AL §13a'!AB195,'N-Bedarf AL §13a'!AD195)</f>
        <v/>
      </c>
      <c r="F195" s="32" t="str">
        <f>IF('P-Bedarf AL §13a'!V197="","",'P-Bedarf AL §13a'!V197)</f>
        <v/>
      </c>
      <c r="G195" s="32" t="str">
        <f>IF('P-Bedarf AL §13a'!Z197="","",'P-Bedarf AL §13a'!Z197)</f>
        <v/>
      </c>
      <c r="H195" s="345" t="str">
        <f t="shared" si="66"/>
        <v/>
      </c>
      <c r="I195" s="345" t="str">
        <f t="shared" si="67"/>
        <v/>
      </c>
      <c r="J195" s="345" t="str">
        <f t="shared" si="68"/>
        <v/>
      </c>
      <c r="K195" s="321">
        <f t="shared" si="69"/>
        <v>0</v>
      </c>
      <c r="L195" s="321">
        <f t="shared" si="94"/>
        <v>0</v>
      </c>
      <c r="M195" s="321">
        <f t="shared" si="95"/>
        <v>0</v>
      </c>
      <c r="N195" s="321" t="str">
        <f t="shared" si="96"/>
        <v/>
      </c>
      <c r="O195" s="321" t="str">
        <f t="shared" si="97"/>
        <v/>
      </c>
      <c r="P195" s="321" t="str">
        <f t="shared" si="98"/>
        <v/>
      </c>
      <c r="Q195" s="214" t="str">
        <f t="shared" si="70"/>
        <v/>
      </c>
      <c r="R195" s="141"/>
      <c r="S195" s="211"/>
      <c r="T195" s="346" t="str">
        <f t="shared" si="71"/>
        <v/>
      </c>
      <c r="U195" s="153" t="str">
        <f t="shared" si="72"/>
        <v/>
      </c>
      <c r="V195" s="153" t="str">
        <f t="shared" si="73"/>
        <v/>
      </c>
      <c r="W195" s="153" t="str">
        <f t="shared" si="74"/>
        <v/>
      </c>
      <c r="X195" s="153" t="str">
        <f t="shared" si="75"/>
        <v/>
      </c>
      <c r="Y195" s="141"/>
      <c r="Z195" s="211"/>
      <c r="AA195" s="361" t="str">
        <f t="shared" si="76"/>
        <v/>
      </c>
      <c r="AB195" s="153" t="str">
        <f t="shared" si="77"/>
        <v/>
      </c>
      <c r="AC195" s="153" t="str">
        <f t="shared" si="78"/>
        <v/>
      </c>
      <c r="AD195" s="153" t="str">
        <f t="shared" si="79"/>
        <v/>
      </c>
      <c r="AE195" s="153" t="str">
        <f t="shared" si="80"/>
        <v/>
      </c>
      <c r="AF195" s="213" t="str">
        <f t="shared" si="81"/>
        <v/>
      </c>
      <c r="AG195" s="141"/>
      <c r="AH195" s="211"/>
      <c r="AI195" s="346" t="str">
        <f t="shared" si="82"/>
        <v/>
      </c>
      <c r="AJ195" s="153" t="str">
        <f t="shared" si="83"/>
        <v/>
      </c>
      <c r="AK195" s="153" t="str">
        <f t="shared" si="84"/>
        <v/>
      </c>
      <c r="AL195" s="153" t="str">
        <f t="shared" si="85"/>
        <v/>
      </c>
      <c r="AM195" s="141"/>
      <c r="AN195" s="211"/>
      <c r="AO195" s="346" t="str">
        <f t="shared" si="86"/>
        <v/>
      </c>
      <c r="AP195" s="153" t="str">
        <f t="shared" si="87"/>
        <v/>
      </c>
      <c r="AQ195" s="153" t="str">
        <f t="shared" si="88"/>
        <v/>
      </c>
      <c r="AR195" s="153" t="str">
        <f t="shared" si="89"/>
        <v/>
      </c>
      <c r="AS195" s="141"/>
      <c r="AT195" s="211"/>
      <c r="AU195" s="346" t="str">
        <f t="shared" si="90"/>
        <v/>
      </c>
      <c r="AV195" s="153" t="str">
        <f t="shared" si="91"/>
        <v/>
      </c>
      <c r="AW195" s="153" t="str">
        <f t="shared" si="92"/>
        <v/>
      </c>
      <c r="AX195" s="153" t="str">
        <f t="shared" si="93"/>
        <v/>
      </c>
    </row>
    <row r="196" spans="1:50" ht="29.45" customHeight="1" x14ac:dyDescent="0.25">
      <c r="A196" s="354" t="str">
        <f>'N-Bedarf AL §13a'!A196</f>
        <v/>
      </c>
      <c r="B196" s="354" t="str">
        <f>IF('N-Bedarf AL §13a'!B196="","",'N-Bedarf AL §13a'!B196)</f>
        <v/>
      </c>
      <c r="C196" s="305" t="str">
        <f>IF('N-Bedarf AL §13a'!D196="","",'N-Bedarf AL §13a'!D196)</f>
        <v/>
      </c>
      <c r="D196" s="32" t="str">
        <f>IF('N-Bedarf AL §13a'!C196="","",'N-Bedarf AL §13a'!C196)</f>
        <v/>
      </c>
      <c r="E196" s="32" t="str">
        <f>IF('N-Bedarf AL §13a'!AD196="",'N-Bedarf AL §13a'!AB196,'N-Bedarf AL §13a'!AD196)</f>
        <v/>
      </c>
      <c r="F196" s="32" t="str">
        <f>IF('P-Bedarf AL §13a'!V198="","",'P-Bedarf AL §13a'!V198)</f>
        <v/>
      </c>
      <c r="G196" s="32" t="str">
        <f>IF('P-Bedarf AL §13a'!Z198="","",'P-Bedarf AL §13a'!Z198)</f>
        <v/>
      </c>
      <c r="H196" s="345" t="str">
        <f t="shared" si="66"/>
        <v/>
      </c>
      <c r="I196" s="345" t="str">
        <f t="shared" si="67"/>
        <v/>
      </c>
      <c r="J196" s="345" t="str">
        <f t="shared" si="68"/>
        <v/>
      </c>
      <c r="K196" s="321">
        <f t="shared" si="69"/>
        <v>0</v>
      </c>
      <c r="L196" s="321">
        <f t="shared" si="94"/>
        <v>0</v>
      </c>
      <c r="M196" s="321">
        <f t="shared" si="95"/>
        <v>0</v>
      </c>
      <c r="N196" s="321" t="str">
        <f t="shared" si="96"/>
        <v/>
      </c>
      <c r="O196" s="321" t="str">
        <f t="shared" si="97"/>
        <v/>
      </c>
      <c r="P196" s="321" t="str">
        <f t="shared" si="98"/>
        <v/>
      </c>
      <c r="Q196" s="214" t="str">
        <f t="shared" si="70"/>
        <v/>
      </c>
      <c r="R196" s="141"/>
      <c r="S196" s="211"/>
      <c r="T196" s="346" t="str">
        <f t="shared" si="71"/>
        <v/>
      </c>
      <c r="U196" s="153" t="str">
        <f t="shared" si="72"/>
        <v/>
      </c>
      <c r="V196" s="153" t="str">
        <f t="shared" si="73"/>
        <v/>
      </c>
      <c r="W196" s="153" t="str">
        <f t="shared" si="74"/>
        <v/>
      </c>
      <c r="X196" s="153" t="str">
        <f t="shared" si="75"/>
        <v/>
      </c>
      <c r="Y196" s="141"/>
      <c r="Z196" s="211"/>
      <c r="AA196" s="361" t="str">
        <f t="shared" si="76"/>
        <v/>
      </c>
      <c r="AB196" s="153" t="str">
        <f t="shared" si="77"/>
        <v/>
      </c>
      <c r="AC196" s="153" t="str">
        <f t="shared" si="78"/>
        <v/>
      </c>
      <c r="AD196" s="153" t="str">
        <f t="shared" si="79"/>
        <v/>
      </c>
      <c r="AE196" s="153" t="str">
        <f t="shared" si="80"/>
        <v/>
      </c>
      <c r="AF196" s="213" t="str">
        <f t="shared" si="81"/>
        <v/>
      </c>
      <c r="AG196" s="141"/>
      <c r="AH196" s="211"/>
      <c r="AI196" s="346" t="str">
        <f t="shared" si="82"/>
        <v/>
      </c>
      <c r="AJ196" s="153" t="str">
        <f t="shared" si="83"/>
        <v/>
      </c>
      <c r="AK196" s="153" t="str">
        <f t="shared" si="84"/>
        <v/>
      </c>
      <c r="AL196" s="153" t="str">
        <f t="shared" si="85"/>
        <v/>
      </c>
      <c r="AM196" s="141"/>
      <c r="AN196" s="211"/>
      <c r="AO196" s="346" t="str">
        <f t="shared" si="86"/>
        <v/>
      </c>
      <c r="AP196" s="153" t="str">
        <f t="shared" si="87"/>
        <v/>
      </c>
      <c r="AQ196" s="153" t="str">
        <f t="shared" si="88"/>
        <v/>
      </c>
      <c r="AR196" s="153" t="str">
        <f t="shared" si="89"/>
        <v/>
      </c>
      <c r="AS196" s="141"/>
      <c r="AT196" s="211"/>
      <c r="AU196" s="346" t="str">
        <f t="shared" si="90"/>
        <v/>
      </c>
      <c r="AV196" s="153" t="str">
        <f t="shared" si="91"/>
        <v/>
      </c>
      <c r="AW196" s="153" t="str">
        <f t="shared" si="92"/>
        <v/>
      </c>
      <c r="AX196" s="153" t="str">
        <f t="shared" si="93"/>
        <v/>
      </c>
    </row>
    <row r="197" spans="1:50" ht="29.45" customHeight="1" x14ac:dyDescent="0.25">
      <c r="A197" s="354" t="str">
        <f>'N-Bedarf AL §13a'!A197</f>
        <v/>
      </c>
      <c r="B197" s="354" t="str">
        <f>IF('N-Bedarf AL §13a'!B197="","",'N-Bedarf AL §13a'!B197)</f>
        <v/>
      </c>
      <c r="C197" s="305" t="str">
        <f>IF('N-Bedarf AL §13a'!D197="","",'N-Bedarf AL §13a'!D197)</f>
        <v/>
      </c>
      <c r="D197" s="32" t="str">
        <f>IF('N-Bedarf AL §13a'!C197="","",'N-Bedarf AL §13a'!C197)</f>
        <v/>
      </c>
      <c r="E197" s="32" t="str">
        <f>IF('N-Bedarf AL §13a'!AD197="",'N-Bedarf AL §13a'!AB197,'N-Bedarf AL §13a'!AD197)</f>
        <v/>
      </c>
      <c r="F197" s="32" t="str">
        <f>IF('P-Bedarf AL §13a'!V199="","",'P-Bedarf AL §13a'!V199)</f>
        <v/>
      </c>
      <c r="G197" s="32" t="str">
        <f>IF('P-Bedarf AL §13a'!Z199="","",'P-Bedarf AL §13a'!Z199)</f>
        <v/>
      </c>
      <c r="H197" s="345" t="str">
        <f t="shared" si="66"/>
        <v/>
      </c>
      <c r="I197" s="345" t="str">
        <f t="shared" si="67"/>
        <v/>
      </c>
      <c r="J197" s="345" t="str">
        <f t="shared" si="68"/>
        <v/>
      </c>
      <c r="K197" s="321">
        <f t="shared" si="69"/>
        <v>0</v>
      </c>
      <c r="L197" s="321">
        <f t="shared" si="94"/>
        <v>0</v>
      </c>
      <c r="M197" s="321">
        <f t="shared" si="95"/>
        <v>0</v>
      </c>
      <c r="N197" s="321" t="str">
        <f t="shared" si="96"/>
        <v/>
      </c>
      <c r="O197" s="321" t="str">
        <f t="shared" si="97"/>
        <v/>
      </c>
      <c r="P197" s="321" t="str">
        <f t="shared" si="98"/>
        <v/>
      </c>
      <c r="Q197" s="214" t="str">
        <f t="shared" si="70"/>
        <v/>
      </c>
      <c r="R197" s="141"/>
      <c r="S197" s="211"/>
      <c r="T197" s="346" t="str">
        <f t="shared" si="71"/>
        <v/>
      </c>
      <c r="U197" s="153" t="str">
        <f t="shared" si="72"/>
        <v/>
      </c>
      <c r="V197" s="153" t="str">
        <f t="shared" si="73"/>
        <v/>
      </c>
      <c r="W197" s="153" t="str">
        <f t="shared" si="74"/>
        <v/>
      </c>
      <c r="X197" s="153" t="str">
        <f t="shared" si="75"/>
        <v/>
      </c>
      <c r="Y197" s="141"/>
      <c r="Z197" s="211"/>
      <c r="AA197" s="361" t="str">
        <f t="shared" si="76"/>
        <v/>
      </c>
      <c r="AB197" s="153" t="str">
        <f t="shared" si="77"/>
        <v/>
      </c>
      <c r="AC197" s="153" t="str">
        <f t="shared" si="78"/>
        <v/>
      </c>
      <c r="AD197" s="153" t="str">
        <f t="shared" si="79"/>
        <v/>
      </c>
      <c r="AE197" s="153" t="str">
        <f t="shared" si="80"/>
        <v/>
      </c>
      <c r="AF197" s="213" t="str">
        <f t="shared" si="81"/>
        <v/>
      </c>
      <c r="AG197" s="141"/>
      <c r="AH197" s="211"/>
      <c r="AI197" s="346" t="str">
        <f t="shared" si="82"/>
        <v/>
      </c>
      <c r="AJ197" s="153" t="str">
        <f t="shared" si="83"/>
        <v/>
      </c>
      <c r="AK197" s="153" t="str">
        <f t="shared" si="84"/>
        <v/>
      </c>
      <c r="AL197" s="153" t="str">
        <f t="shared" si="85"/>
        <v/>
      </c>
      <c r="AM197" s="141"/>
      <c r="AN197" s="211"/>
      <c r="AO197" s="346" t="str">
        <f t="shared" si="86"/>
        <v/>
      </c>
      <c r="AP197" s="153" t="str">
        <f t="shared" si="87"/>
        <v/>
      </c>
      <c r="AQ197" s="153" t="str">
        <f t="shared" si="88"/>
        <v/>
      </c>
      <c r="AR197" s="153" t="str">
        <f t="shared" si="89"/>
        <v/>
      </c>
      <c r="AS197" s="141"/>
      <c r="AT197" s="211"/>
      <c r="AU197" s="346" t="str">
        <f t="shared" si="90"/>
        <v/>
      </c>
      <c r="AV197" s="153" t="str">
        <f t="shared" si="91"/>
        <v/>
      </c>
      <c r="AW197" s="153" t="str">
        <f t="shared" si="92"/>
        <v/>
      </c>
      <c r="AX197" s="153" t="str">
        <f t="shared" si="93"/>
        <v/>
      </c>
    </row>
    <row r="198" spans="1:50" ht="29.45" customHeight="1" x14ac:dyDescent="0.25">
      <c r="A198" s="354" t="str">
        <f>'N-Bedarf AL §13a'!A198</f>
        <v/>
      </c>
      <c r="B198" s="354" t="str">
        <f>IF('N-Bedarf AL §13a'!B198="","",'N-Bedarf AL §13a'!B198)</f>
        <v/>
      </c>
      <c r="C198" s="305" t="str">
        <f>IF('N-Bedarf AL §13a'!D198="","",'N-Bedarf AL §13a'!D198)</f>
        <v/>
      </c>
      <c r="D198" s="32" t="str">
        <f>IF('N-Bedarf AL §13a'!C198="","",'N-Bedarf AL §13a'!C198)</f>
        <v/>
      </c>
      <c r="E198" s="32" t="str">
        <f>IF('N-Bedarf AL §13a'!AD198="",'N-Bedarf AL §13a'!AB198,'N-Bedarf AL §13a'!AD198)</f>
        <v/>
      </c>
      <c r="F198" s="32" t="str">
        <f>IF('P-Bedarf AL §13a'!V200="","",'P-Bedarf AL §13a'!V200)</f>
        <v/>
      </c>
      <c r="G198" s="32" t="str">
        <f>IF('P-Bedarf AL §13a'!Z200="","",'P-Bedarf AL §13a'!Z200)</f>
        <v/>
      </c>
      <c r="H198" s="345" t="str">
        <f t="shared" si="66"/>
        <v/>
      </c>
      <c r="I198" s="345" t="str">
        <f t="shared" si="67"/>
        <v/>
      </c>
      <c r="J198" s="345" t="str">
        <f t="shared" si="68"/>
        <v/>
      </c>
      <c r="K198" s="321">
        <f t="shared" si="69"/>
        <v>0</v>
      </c>
      <c r="L198" s="321">
        <f t="shared" si="94"/>
        <v>0</v>
      </c>
      <c r="M198" s="321">
        <f t="shared" si="95"/>
        <v>0</v>
      </c>
      <c r="N198" s="321" t="str">
        <f t="shared" si="96"/>
        <v/>
      </c>
      <c r="O198" s="321" t="str">
        <f t="shared" si="97"/>
        <v/>
      </c>
      <c r="P198" s="321" t="str">
        <f t="shared" si="98"/>
        <v/>
      </c>
      <c r="Q198" s="214" t="str">
        <f t="shared" si="70"/>
        <v/>
      </c>
      <c r="R198" s="141"/>
      <c r="S198" s="211"/>
      <c r="T198" s="346" t="str">
        <f t="shared" si="71"/>
        <v/>
      </c>
      <c r="U198" s="153" t="str">
        <f t="shared" si="72"/>
        <v/>
      </c>
      <c r="V198" s="153" t="str">
        <f t="shared" si="73"/>
        <v/>
      </c>
      <c r="W198" s="153" t="str">
        <f t="shared" si="74"/>
        <v/>
      </c>
      <c r="X198" s="153" t="str">
        <f t="shared" si="75"/>
        <v/>
      </c>
      <c r="Y198" s="141"/>
      <c r="Z198" s="211"/>
      <c r="AA198" s="361" t="str">
        <f t="shared" si="76"/>
        <v/>
      </c>
      <c r="AB198" s="153" t="str">
        <f t="shared" si="77"/>
        <v/>
      </c>
      <c r="AC198" s="153" t="str">
        <f t="shared" si="78"/>
        <v/>
      </c>
      <c r="AD198" s="153" t="str">
        <f t="shared" si="79"/>
        <v/>
      </c>
      <c r="AE198" s="153" t="str">
        <f t="shared" si="80"/>
        <v/>
      </c>
      <c r="AF198" s="213" t="str">
        <f t="shared" si="81"/>
        <v/>
      </c>
      <c r="AG198" s="141"/>
      <c r="AH198" s="211"/>
      <c r="AI198" s="346" t="str">
        <f t="shared" si="82"/>
        <v/>
      </c>
      <c r="AJ198" s="153" t="str">
        <f t="shared" si="83"/>
        <v/>
      </c>
      <c r="AK198" s="153" t="str">
        <f t="shared" si="84"/>
        <v/>
      </c>
      <c r="AL198" s="153" t="str">
        <f t="shared" si="85"/>
        <v/>
      </c>
      <c r="AM198" s="141"/>
      <c r="AN198" s="211"/>
      <c r="AO198" s="346" t="str">
        <f t="shared" si="86"/>
        <v/>
      </c>
      <c r="AP198" s="153" t="str">
        <f t="shared" si="87"/>
        <v/>
      </c>
      <c r="AQ198" s="153" t="str">
        <f t="shared" si="88"/>
        <v/>
      </c>
      <c r="AR198" s="153" t="str">
        <f t="shared" si="89"/>
        <v/>
      </c>
      <c r="AS198" s="141"/>
      <c r="AT198" s="211"/>
      <c r="AU198" s="346" t="str">
        <f t="shared" si="90"/>
        <v/>
      </c>
      <c r="AV198" s="153" t="str">
        <f t="shared" si="91"/>
        <v/>
      </c>
      <c r="AW198" s="153" t="str">
        <f t="shared" si="92"/>
        <v/>
      </c>
      <c r="AX198" s="153" t="str">
        <f t="shared" si="93"/>
        <v/>
      </c>
    </row>
    <row r="199" spans="1:50" ht="29.45" customHeight="1" x14ac:dyDescent="0.25">
      <c r="A199" s="354" t="str">
        <f>'N-Bedarf AL §13a'!A199</f>
        <v/>
      </c>
      <c r="B199" s="354" t="str">
        <f>IF('N-Bedarf AL §13a'!B199="","",'N-Bedarf AL §13a'!B199)</f>
        <v/>
      </c>
      <c r="C199" s="305" t="str">
        <f>IF('N-Bedarf AL §13a'!D199="","",'N-Bedarf AL §13a'!D199)</f>
        <v/>
      </c>
      <c r="D199" s="32" t="str">
        <f>IF('N-Bedarf AL §13a'!C199="","",'N-Bedarf AL §13a'!C199)</f>
        <v/>
      </c>
      <c r="E199" s="32" t="str">
        <f>IF('N-Bedarf AL §13a'!AD199="",'N-Bedarf AL §13a'!AB199,'N-Bedarf AL §13a'!AD199)</f>
        <v/>
      </c>
      <c r="F199" s="32" t="str">
        <f>IF('P-Bedarf AL §13a'!V201="","",'P-Bedarf AL §13a'!V201)</f>
        <v/>
      </c>
      <c r="G199" s="32" t="str">
        <f>IF('P-Bedarf AL §13a'!Z201="","",'P-Bedarf AL §13a'!Z201)</f>
        <v/>
      </c>
      <c r="H199" s="345" t="str">
        <f t="shared" si="66"/>
        <v/>
      </c>
      <c r="I199" s="345" t="str">
        <f t="shared" si="67"/>
        <v/>
      </c>
      <c r="J199" s="345" t="str">
        <f t="shared" si="68"/>
        <v/>
      </c>
      <c r="K199" s="321">
        <f t="shared" si="69"/>
        <v>0</v>
      </c>
      <c r="L199" s="321">
        <f t="shared" si="94"/>
        <v>0</v>
      </c>
      <c r="M199" s="321">
        <f t="shared" si="95"/>
        <v>0</v>
      </c>
      <c r="N199" s="321" t="str">
        <f t="shared" si="96"/>
        <v/>
      </c>
      <c r="O199" s="321" t="str">
        <f t="shared" si="97"/>
        <v/>
      </c>
      <c r="P199" s="321" t="str">
        <f t="shared" si="98"/>
        <v/>
      </c>
      <c r="Q199" s="214" t="str">
        <f t="shared" si="70"/>
        <v/>
      </c>
      <c r="R199" s="141"/>
      <c r="S199" s="211"/>
      <c r="T199" s="346" t="str">
        <f t="shared" si="71"/>
        <v/>
      </c>
      <c r="U199" s="153" t="str">
        <f t="shared" si="72"/>
        <v/>
      </c>
      <c r="V199" s="153" t="str">
        <f t="shared" si="73"/>
        <v/>
      </c>
      <c r="W199" s="153" t="str">
        <f t="shared" si="74"/>
        <v/>
      </c>
      <c r="X199" s="153" t="str">
        <f t="shared" si="75"/>
        <v/>
      </c>
      <c r="Y199" s="141"/>
      <c r="Z199" s="211"/>
      <c r="AA199" s="361" t="str">
        <f t="shared" si="76"/>
        <v/>
      </c>
      <c r="AB199" s="153" t="str">
        <f t="shared" si="77"/>
        <v/>
      </c>
      <c r="AC199" s="153" t="str">
        <f t="shared" si="78"/>
        <v/>
      </c>
      <c r="AD199" s="153" t="str">
        <f t="shared" si="79"/>
        <v/>
      </c>
      <c r="AE199" s="153" t="str">
        <f t="shared" si="80"/>
        <v/>
      </c>
      <c r="AF199" s="213" t="str">
        <f t="shared" si="81"/>
        <v/>
      </c>
      <c r="AG199" s="141"/>
      <c r="AH199" s="211"/>
      <c r="AI199" s="346" t="str">
        <f t="shared" si="82"/>
        <v/>
      </c>
      <c r="AJ199" s="153" t="str">
        <f t="shared" si="83"/>
        <v/>
      </c>
      <c r="AK199" s="153" t="str">
        <f t="shared" si="84"/>
        <v/>
      </c>
      <c r="AL199" s="153" t="str">
        <f t="shared" si="85"/>
        <v/>
      </c>
      <c r="AM199" s="141"/>
      <c r="AN199" s="211"/>
      <c r="AO199" s="346" t="str">
        <f t="shared" si="86"/>
        <v/>
      </c>
      <c r="AP199" s="153" t="str">
        <f t="shared" si="87"/>
        <v/>
      </c>
      <c r="AQ199" s="153" t="str">
        <f t="shared" si="88"/>
        <v/>
      </c>
      <c r="AR199" s="153" t="str">
        <f t="shared" si="89"/>
        <v/>
      </c>
      <c r="AS199" s="141"/>
      <c r="AT199" s="211"/>
      <c r="AU199" s="346" t="str">
        <f t="shared" si="90"/>
        <v/>
      </c>
      <c r="AV199" s="153" t="str">
        <f t="shared" si="91"/>
        <v/>
      </c>
      <c r="AW199" s="153" t="str">
        <f t="shared" si="92"/>
        <v/>
      </c>
      <c r="AX199" s="153" t="str">
        <f t="shared" si="93"/>
        <v/>
      </c>
    </row>
    <row r="200" spans="1:50" ht="29.45" customHeight="1" x14ac:dyDescent="0.25">
      <c r="A200" s="354" t="str">
        <f>'N-Bedarf AL §13a'!A200</f>
        <v/>
      </c>
      <c r="B200" s="354" t="str">
        <f>IF('N-Bedarf AL §13a'!B200="","",'N-Bedarf AL §13a'!B200)</f>
        <v/>
      </c>
      <c r="C200" s="305" t="str">
        <f>IF('N-Bedarf AL §13a'!D200="","",'N-Bedarf AL §13a'!D200)</f>
        <v/>
      </c>
      <c r="D200" s="32" t="str">
        <f>IF('N-Bedarf AL §13a'!C200="","",'N-Bedarf AL §13a'!C200)</f>
        <v/>
      </c>
      <c r="E200" s="32" t="str">
        <f>IF('N-Bedarf AL §13a'!AD200="",'N-Bedarf AL §13a'!AB200,'N-Bedarf AL §13a'!AD200)</f>
        <v/>
      </c>
      <c r="F200" s="32" t="str">
        <f>IF('P-Bedarf AL §13a'!V202="","",'P-Bedarf AL §13a'!V202)</f>
        <v/>
      </c>
      <c r="G200" s="32" t="str">
        <f>IF('P-Bedarf AL §13a'!Z202="","",'P-Bedarf AL §13a'!Z202)</f>
        <v/>
      </c>
      <c r="H200" s="345" t="str">
        <f t="shared" ref="H200:H263" si="99">IF(OR(E200="",N200=""),"",SUM(V200,AC200))</f>
        <v/>
      </c>
      <c r="I200" s="345" t="str">
        <f t="shared" ref="I200:I263" si="100">IF(OR(E200="",N200=""),"",SUM(U200,AB200))</f>
        <v/>
      </c>
      <c r="J200" s="345" t="str">
        <f t="shared" ref="J200:J263" si="101">IF(OR(E200="",N200=""),"",SUM(AJ200,AP200,AV200))</f>
        <v/>
      </c>
      <c r="K200" s="321">
        <f t="shared" ref="K200:K263" si="102">IF(V200="",0,V200)+IF(AC200="",0,AC200)+IF(AJ200="",0,AJ200)+IF(AP200="",0,AP200)+IF(AV200="",0,AV200)</f>
        <v>0</v>
      </c>
      <c r="L200" s="321">
        <f t="shared" si="94"/>
        <v>0</v>
      </c>
      <c r="M200" s="321">
        <f t="shared" si="95"/>
        <v>0</v>
      </c>
      <c r="N200" s="321" t="str">
        <f t="shared" si="96"/>
        <v/>
      </c>
      <c r="O200" s="321" t="str">
        <f t="shared" si="97"/>
        <v/>
      </c>
      <c r="P200" s="321" t="str">
        <f t="shared" si="98"/>
        <v/>
      </c>
      <c r="Q200" s="214" t="str">
        <f t="shared" ref="Q200:Q263" si="103">IF(N200="","",IF(N200&gt;0,"Achtung: N-Überhang!",""))</f>
        <v/>
      </c>
      <c r="R200" s="141"/>
      <c r="S200" s="211"/>
      <c r="T200" s="346" t="str">
        <f t="shared" ref="T200:T263" si="104">IF(D200="","",S200*D200)</f>
        <v/>
      </c>
      <c r="U200" s="153" t="str">
        <f t="shared" ref="U200:U263" si="105">IF(OR(E200="",R200="",R200="keine"),"",(VLOOKUP(R200,Dünger_Formen,3,FALSE))*S200)</f>
        <v/>
      </c>
      <c r="V200" s="153" t="str">
        <f t="shared" ref="V200:V263" si="106">IF(OR(E200="",R200="",R200="keine"),"",(VLOOKUP(R200,Dünger_Formen,7,FALSE))*S200)</f>
        <v/>
      </c>
      <c r="W200" s="153" t="str">
        <f t="shared" ref="W200:W263" si="107">IF(OR(E200="",R200="",R200="keine"),"",(VLOOKUP(R200,Dünger_Formen,8,FALSE))*S200)</f>
        <v/>
      </c>
      <c r="X200" s="153" t="str">
        <f t="shared" ref="X200:X263" si="108">IF(OR(E200="",R200="",R200="keine"),"",(VLOOKUP(R200,Dünger_Formen,9,FALSE))*S200)</f>
        <v/>
      </c>
      <c r="Y200" s="141"/>
      <c r="Z200" s="211"/>
      <c r="AA200" s="361" t="str">
        <f t="shared" ref="AA200:AA263" si="109">IF(D200="","",Z200*D200)</f>
        <v/>
      </c>
      <c r="AB200" s="153" t="str">
        <f t="shared" ref="AB200:AB263" si="110">IF(OR(E200="",R200="",R200="keine"),"",(VLOOKUP(R200,Dünger_Formen,3,FALSE))*S200)</f>
        <v/>
      </c>
      <c r="AC200" s="153" t="str">
        <f t="shared" ref="AC200:AC263" si="111">IF(OR(E200="",R200="",R200="keine"),"",(VLOOKUP(R200,Dünger_Formen,7,FALSE))*S200)</f>
        <v/>
      </c>
      <c r="AD200" s="153" t="str">
        <f t="shared" ref="AD200:AD263" si="112">IF(OR(E200="",R200="",R200="keine"),"",(VLOOKUP(R200,Dünger_Formen,8,FALSE))*S200)</f>
        <v/>
      </c>
      <c r="AE200" s="153" t="str">
        <f t="shared" ref="AE200:AE263" si="113">IF(OR(E200="",R200="",R200="keine"),"",(VLOOKUP(R200,Dünger_Formen,9,FALSE))*S200)</f>
        <v/>
      </c>
      <c r="AF200" s="213" t="str">
        <f t="shared" ref="AF200:AF263" si="114">IF(AND(Y200="",R200=""),"",IF(Y200="",0,IF(OR(Y200="Kompost",Y200="Bioabfallkompost",Y200="Grüngutkompost"),(AB200)*4%,(AB200)*10%))+IF(R200="",0,IF(OR(R200="Kompost",R200="Bioabfallkompost",R200="Grüngutkompost"),(U200)*4%,(U200)*10%)))</f>
        <v/>
      </c>
      <c r="AG200" s="141"/>
      <c r="AH200" s="211"/>
      <c r="AI200" s="346" t="str">
        <f t="shared" ref="AI200:AI263" si="115">IF(D200="","",AH200*$D200)</f>
        <v/>
      </c>
      <c r="AJ200" s="153" t="str">
        <f t="shared" ref="AJ200:AJ263" si="116">IF(OR(E200="",AG200="",AG200="keine"),"",ROUND((VLOOKUP(AG200,Dünger_Formen,3,FALSE))*AH200,0))</f>
        <v/>
      </c>
      <c r="AK200" s="153" t="str">
        <f t="shared" ref="AK200:AK263" si="117">IF(OR(F200="",AG200="",AG200="keine"),"",ROUND((VLOOKUP(AG200,Dünger_Formen,8,FALSE))*AH200,0))</f>
        <v/>
      </c>
      <c r="AL200" s="153" t="str">
        <f t="shared" ref="AL200:AL263" si="118">IF(OR(G200="",AG200="",AG200="keine"),"",ROUND((VLOOKUP(AG200,Dünger_Formen,9,FALSE))*AH200,0))</f>
        <v/>
      </c>
      <c r="AM200" s="141"/>
      <c r="AN200" s="211"/>
      <c r="AO200" s="346" t="str">
        <f t="shared" ref="AO200:AO263" si="119">IF(D200="","",AN200*$D200)</f>
        <v/>
      </c>
      <c r="AP200" s="153" t="str">
        <f t="shared" ref="AP200:AP263" si="120">IF(OR(E200="",AM200="",AM200="keine"),"",ROUND((VLOOKUP(AM200,Dünger_Formen,3,FALSE))*AN200,0))</f>
        <v/>
      </c>
      <c r="AQ200" s="153" t="str">
        <f t="shared" ref="AQ200:AQ263" si="121">IF(OR(E200="",AM200="",AM200="keine"),"",ROUND((VLOOKUP(AM200,Dünger_Formen,8,FALSE))*AN200,0))</f>
        <v/>
      </c>
      <c r="AR200" s="153" t="str">
        <f t="shared" ref="AR200:AR263" si="122">IF(OR(G200="",AM200="",AM200="keine"),"",ROUND((VLOOKUP(AM200,Dünger_Formen,9,FALSE))*AN200,0))</f>
        <v/>
      </c>
      <c r="AS200" s="141"/>
      <c r="AT200" s="211"/>
      <c r="AU200" s="346" t="str">
        <f t="shared" ref="AU200:AU263" si="123">IF(D200="","",AT200*$D200)</f>
        <v/>
      </c>
      <c r="AV200" s="153" t="str">
        <f t="shared" ref="AV200:AV263" si="124">IF(OR(E200="",AS200="",AS200="keine"),"",ROUND((VLOOKUP(AS200,Dünger_Formen,3,FALSE))*AT200,0))</f>
        <v/>
      </c>
      <c r="AW200" s="153" t="str">
        <f t="shared" ref="AW200:AW263" si="125">IF(OR(E200="",AS200="",AS200="keine"),"",ROUND((VLOOKUP(AS200,Dünger_Formen,8,FALSE))*AT200,0))</f>
        <v/>
      </c>
      <c r="AX200" s="153" t="str">
        <f t="shared" ref="AX200:AX263" si="126">IF(OR(G200="",AS200="",AS200="keine"),"",ROUND((VLOOKUP(AS200,Dünger_Formen,9,FALSE))*AT200,0))</f>
        <v/>
      </c>
    </row>
    <row r="201" spans="1:50" ht="29.45" customHeight="1" x14ac:dyDescent="0.25">
      <c r="A201" s="354" t="str">
        <f>'N-Bedarf AL §13a'!A201</f>
        <v/>
      </c>
      <c r="B201" s="354" t="str">
        <f>IF('N-Bedarf AL §13a'!B201="","",'N-Bedarf AL §13a'!B201)</f>
        <v/>
      </c>
      <c r="C201" s="305" t="str">
        <f>IF('N-Bedarf AL §13a'!D201="","",'N-Bedarf AL §13a'!D201)</f>
        <v/>
      </c>
      <c r="D201" s="32" t="str">
        <f>IF('N-Bedarf AL §13a'!C201="","",'N-Bedarf AL §13a'!C201)</f>
        <v/>
      </c>
      <c r="E201" s="32" t="str">
        <f>IF('N-Bedarf AL §13a'!AD201="",'N-Bedarf AL §13a'!AB201,'N-Bedarf AL §13a'!AD201)</f>
        <v/>
      </c>
      <c r="F201" s="32" t="str">
        <f>IF('P-Bedarf AL §13a'!V203="","",'P-Bedarf AL §13a'!V203)</f>
        <v/>
      </c>
      <c r="G201" s="32" t="str">
        <f>IF('P-Bedarf AL §13a'!Z203="","",'P-Bedarf AL §13a'!Z203)</f>
        <v/>
      </c>
      <c r="H201" s="345" t="str">
        <f t="shared" si="99"/>
        <v/>
      </c>
      <c r="I201" s="345" t="str">
        <f t="shared" si="100"/>
        <v/>
      </c>
      <c r="J201" s="345" t="str">
        <f t="shared" si="101"/>
        <v/>
      </c>
      <c r="K201" s="321">
        <f t="shared" si="102"/>
        <v>0</v>
      </c>
      <c r="L201" s="321">
        <f t="shared" ref="L201:L264" si="127">IF(W201="",0,W201)+IF(AD201="",0,AD201)+IF(AK201="",0,AK201)+IF(AQ201="",0,AQ201)+IF(AW201="",0,AW201)</f>
        <v>0</v>
      </c>
      <c r="M201" s="321">
        <f t="shared" ref="M201:M264" si="128">IF(X201="",0,X201)+IF(AE201="",0,AE201)+IF(AL201="",0,AL201)+IF(AR201="",0,AR201)+IF(AX201="",0,AX201)</f>
        <v>0</v>
      </c>
      <c r="N201" s="321" t="str">
        <f t="shared" ref="N201:N264" si="129">IF(E201="","",K201-E201)</f>
        <v/>
      </c>
      <c r="O201" s="321" t="str">
        <f t="shared" ref="O201:O264" si="130">IF(F201="","",L201-F201)</f>
        <v/>
      </c>
      <c r="P201" s="321" t="str">
        <f t="shared" ref="P201:P264" si="131">IF(G201="","",M201-G201)</f>
        <v/>
      </c>
      <c r="Q201" s="214" t="str">
        <f t="shared" si="103"/>
        <v/>
      </c>
      <c r="R201" s="141"/>
      <c r="S201" s="211"/>
      <c r="T201" s="346" t="str">
        <f t="shared" si="104"/>
        <v/>
      </c>
      <c r="U201" s="153" t="str">
        <f t="shared" si="105"/>
        <v/>
      </c>
      <c r="V201" s="153" t="str">
        <f t="shared" si="106"/>
        <v/>
      </c>
      <c r="W201" s="153" t="str">
        <f t="shared" si="107"/>
        <v/>
      </c>
      <c r="X201" s="153" t="str">
        <f t="shared" si="108"/>
        <v/>
      </c>
      <c r="Y201" s="141"/>
      <c r="Z201" s="211"/>
      <c r="AA201" s="361" t="str">
        <f t="shared" si="109"/>
        <v/>
      </c>
      <c r="AB201" s="153" t="str">
        <f t="shared" si="110"/>
        <v/>
      </c>
      <c r="AC201" s="153" t="str">
        <f t="shared" si="111"/>
        <v/>
      </c>
      <c r="AD201" s="153" t="str">
        <f t="shared" si="112"/>
        <v/>
      </c>
      <c r="AE201" s="153" t="str">
        <f t="shared" si="113"/>
        <v/>
      </c>
      <c r="AF201" s="213" t="str">
        <f t="shared" si="114"/>
        <v/>
      </c>
      <c r="AG201" s="141"/>
      <c r="AH201" s="211"/>
      <c r="AI201" s="346" t="str">
        <f t="shared" si="115"/>
        <v/>
      </c>
      <c r="AJ201" s="153" t="str">
        <f t="shared" si="116"/>
        <v/>
      </c>
      <c r="AK201" s="153" t="str">
        <f t="shared" si="117"/>
        <v/>
      </c>
      <c r="AL201" s="153" t="str">
        <f t="shared" si="118"/>
        <v/>
      </c>
      <c r="AM201" s="141"/>
      <c r="AN201" s="211"/>
      <c r="AO201" s="346" t="str">
        <f t="shared" si="119"/>
        <v/>
      </c>
      <c r="AP201" s="153" t="str">
        <f t="shared" si="120"/>
        <v/>
      </c>
      <c r="AQ201" s="153" t="str">
        <f t="shared" si="121"/>
        <v/>
      </c>
      <c r="AR201" s="153" t="str">
        <f t="shared" si="122"/>
        <v/>
      </c>
      <c r="AS201" s="141"/>
      <c r="AT201" s="211"/>
      <c r="AU201" s="346" t="str">
        <f t="shared" si="123"/>
        <v/>
      </c>
      <c r="AV201" s="153" t="str">
        <f t="shared" si="124"/>
        <v/>
      </c>
      <c r="AW201" s="153" t="str">
        <f t="shared" si="125"/>
        <v/>
      </c>
      <c r="AX201" s="153" t="str">
        <f t="shared" si="126"/>
        <v/>
      </c>
    </row>
    <row r="202" spans="1:50" ht="29.45" customHeight="1" x14ac:dyDescent="0.25">
      <c r="A202" s="354" t="str">
        <f>'N-Bedarf AL §13a'!A202</f>
        <v/>
      </c>
      <c r="B202" s="354" t="str">
        <f>IF('N-Bedarf AL §13a'!B202="","",'N-Bedarf AL §13a'!B202)</f>
        <v/>
      </c>
      <c r="C202" s="305" t="str">
        <f>IF('N-Bedarf AL §13a'!D202="","",'N-Bedarf AL §13a'!D202)</f>
        <v/>
      </c>
      <c r="D202" s="32" t="str">
        <f>IF('N-Bedarf AL §13a'!C202="","",'N-Bedarf AL §13a'!C202)</f>
        <v/>
      </c>
      <c r="E202" s="32" t="str">
        <f>IF('N-Bedarf AL §13a'!AD202="",'N-Bedarf AL §13a'!AB202,'N-Bedarf AL §13a'!AD202)</f>
        <v/>
      </c>
      <c r="F202" s="32" t="str">
        <f>IF('P-Bedarf AL §13a'!V204="","",'P-Bedarf AL §13a'!V204)</f>
        <v/>
      </c>
      <c r="G202" s="32" t="str">
        <f>IF('P-Bedarf AL §13a'!Z204="","",'P-Bedarf AL §13a'!Z204)</f>
        <v/>
      </c>
      <c r="H202" s="345" t="str">
        <f t="shared" si="99"/>
        <v/>
      </c>
      <c r="I202" s="345" t="str">
        <f t="shared" si="100"/>
        <v/>
      </c>
      <c r="J202" s="345" t="str">
        <f t="shared" si="101"/>
        <v/>
      </c>
      <c r="K202" s="321">
        <f t="shared" si="102"/>
        <v>0</v>
      </c>
      <c r="L202" s="321">
        <f t="shared" si="127"/>
        <v>0</v>
      </c>
      <c r="M202" s="321">
        <f t="shared" si="128"/>
        <v>0</v>
      </c>
      <c r="N202" s="321" t="str">
        <f t="shared" si="129"/>
        <v/>
      </c>
      <c r="O202" s="321" t="str">
        <f t="shared" si="130"/>
        <v/>
      </c>
      <c r="P202" s="321" t="str">
        <f t="shared" si="131"/>
        <v/>
      </c>
      <c r="Q202" s="214" t="str">
        <f t="shared" si="103"/>
        <v/>
      </c>
      <c r="R202" s="141"/>
      <c r="S202" s="211"/>
      <c r="T202" s="346" t="str">
        <f t="shared" si="104"/>
        <v/>
      </c>
      <c r="U202" s="153" t="str">
        <f t="shared" si="105"/>
        <v/>
      </c>
      <c r="V202" s="153" t="str">
        <f t="shared" si="106"/>
        <v/>
      </c>
      <c r="W202" s="153" t="str">
        <f t="shared" si="107"/>
        <v/>
      </c>
      <c r="X202" s="153" t="str">
        <f t="shared" si="108"/>
        <v/>
      </c>
      <c r="Y202" s="141"/>
      <c r="Z202" s="211"/>
      <c r="AA202" s="361" t="str">
        <f t="shared" si="109"/>
        <v/>
      </c>
      <c r="AB202" s="153" t="str">
        <f t="shared" si="110"/>
        <v/>
      </c>
      <c r="AC202" s="153" t="str">
        <f t="shared" si="111"/>
        <v/>
      </c>
      <c r="AD202" s="153" t="str">
        <f t="shared" si="112"/>
        <v/>
      </c>
      <c r="AE202" s="153" t="str">
        <f t="shared" si="113"/>
        <v/>
      </c>
      <c r="AF202" s="213" t="str">
        <f t="shared" si="114"/>
        <v/>
      </c>
      <c r="AG202" s="141"/>
      <c r="AH202" s="211"/>
      <c r="AI202" s="346" t="str">
        <f t="shared" si="115"/>
        <v/>
      </c>
      <c r="AJ202" s="153" t="str">
        <f t="shared" si="116"/>
        <v/>
      </c>
      <c r="AK202" s="153" t="str">
        <f t="shared" si="117"/>
        <v/>
      </c>
      <c r="AL202" s="153" t="str">
        <f t="shared" si="118"/>
        <v/>
      </c>
      <c r="AM202" s="141"/>
      <c r="AN202" s="211"/>
      <c r="AO202" s="346" t="str">
        <f t="shared" si="119"/>
        <v/>
      </c>
      <c r="AP202" s="153" t="str">
        <f t="shared" si="120"/>
        <v/>
      </c>
      <c r="AQ202" s="153" t="str">
        <f t="shared" si="121"/>
        <v/>
      </c>
      <c r="AR202" s="153" t="str">
        <f t="shared" si="122"/>
        <v/>
      </c>
      <c r="AS202" s="141"/>
      <c r="AT202" s="211"/>
      <c r="AU202" s="346" t="str">
        <f t="shared" si="123"/>
        <v/>
      </c>
      <c r="AV202" s="153" t="str">
        <f t="shared" si="124"/>
        <v/>
      </c>
      <c r="AW202" s="153" t="str">
        <f t="shared" si="125"/>
        <v/>
      </c>
      <c r="AX202" s="153" t="str">
        <f t="shared" si="126"/>
        <v/>
      </c>
    </row>
    <row r="203" spans="1:50" ht="29.45" customHeight="1" x14ac:dyDescent="0.25">
      <c r="A203" s="354" t="str">
        <f>'N-Bedarf AL §13a'!A203</f>
        <v/>
      </c>
      <c r="B203" s="354" t="str">
        <f>IF('N-Bedarf AL §13a'!B203="","",'N-Bedarf AL §13a'!B203)</f>
        <v/>
      </c>
      <c r="C203" s="305" t="str">
        <f>IF('N-Bedarf AL §13a'!D203="","",'N-Bedarf AL §13a'!D203)</f>
        <v/>
      </c>
      <c r="D203" s="32" t="str">
        <f>IF('N-Bedarf AL §13a'!C203="","",'N-Bedarf AL §13a'!C203)</f>
        <v/>
      </c>
      <c r="E203" s="32" t="str">
        <f>IF('N-Bedarf AL §13a'!AD203="",'N-Bedarf AL §13a'!AB203,'N-Bedarf AL §13a'!AD203)</f>
        <v/>
      </c>
      <c r="F203" s="32" t="str">
        <f>IF('P-Bedarf AL §13a'!V205="","",'P-Bedarf AL §13a'!V205)</f>
        <v/>
      </c>
      <c r="G203" s="32" t="str">
        <f>IF('P-Bedarf AL §13a'!Z205="","",'P-Bedarf AL §13a'!Z205)</f>
        <v/>
      </c>
      <c r="H203" s="345" t="str">
        <f t="shared" si="99"/>
        <v/>
      </c>
      <c r="I203" s="345" t="str">
        <f t="shared" si="100"/>
        <v/>
      </c>
      <c r="J203" s="345" t="str">
        <f t="shared" si="101"/>
        <v/>
      </c>
      <c r="K203" s="321">
        <f t="shared" si="102"/>
        <v>0</v>
      </c>
      <c r="L203" s="321">
        <f t="shared" si="127"/>
        <v>0</v>
      </c>
      <c r="M203" s="321">
        <f t="shared" si="128"/>
        <v>0</v>
      </c>
      <c r="N203" s="321" t="str">
        <f t="shared" si="129"/>
        <v/>
      </c>
      <c r="O203" s="321" t="str">
        <f t="shared" si="130"/>
        <v/>
      </c>
      <c r="P203" s="321" t="str">
        <f t="shared" si="131"/>
        <v/>
      </c>
      <c r="Q203" s="214" t="str">
        <f t="shared" si="103"/>
        <v/>
      </c>
      <c r="R203" s="141"/>
      <c r="S203" s="211"/>
      <c r="T203" s="346" t="str">
        <f t="shared" si="104"/>
        <v/>
      </c>
      <c r="U203" s="153" t="str">
        <f t="shared" si="105"/>
        <v/>
      </c>
      <c r="V203" s="153" t="str">
        <f t="shared" si="106"/>
        <v/>
      </c>
      <c r="W203" s="153" t="str">
        <f t="shared" si="107"/>
        <v/>
      </c>
      <c r="X203" s="153" t="str">
        <f t="shared" si="108"/>
        <v/>
      </c>
      <c r="Y203" s="141"/>
      <c r="Z203" s="211"/>
      <c r="AA203" s="361" t="str">
        <f t="shared" si="109"/>
        <v/>
      </c>
      <c r="AB203" s="153" t="str">
        <f t="shared" si="110"/>
        <v/>
      </c>
      <c r="AC203" s="153" t="str">
        <f t="shared" si="111"/>
        <v/>
      </c>
      <c r="AD203" s="153" t="str">
        <f t="shared" si="112"/>
        <v/>
      </c>
      <c r="AE203" s="153" t="str">
        <f t="shared" si="113"/>
        <v/>
      </c>
      <c r="AF203" s="213" t="str">
        <f t="shared" si="114"/>
        <v/>
      </c>
      <c r="AG203" s="141"/>
      <c r="AH203" s="211"/>
      <c r="AI203" s="346" t="str">
        <f t="shared" si="115"/>
        <v/>
      </c>
      <c r="AJ203" s="153" t="str">
        <f t="shared" si="116"/>
        <v/>
      </c>
      <c r="AK203" s="153" t="str">
        <f t="shared" si="117"/>
        <v/>
      </c>
      <c r="AL203" s="153" t="str">
        <f t="shared" si="118"/>
        <v/>
      </c>
      <c r="AM203" s="141"/>
      <c r="AN203" s="211"/>
      <c r="AO203" s="346" t="str">
        <f t="shared" si="119"/>
        <v/>
      </c>
      <c r="AP203" s="153" t="str">
        <f t="shared" si="120"/>
        <v/>
      </c>
      <c r="AQ203" s="153" t="str">
        <f t="shared" si="121"/>
        <v/>
      </c>
      <c r="AR203" s="153" t="str">
        <f t="shared" si="122"/>
        <v/>
      </c>
      <c r="AS203" s="141"/>
      <c r="AT203" s="211"/>
      <c r="AU203" s="346" t="str">
        <f t="shared" si="123"/>
        <v/>
      </c>
      <c r="AV203" s="153" t="str">
        <f t="shared" si="124"/>
        <v/>
      </c>
      <c r="AW203" s="153" t="str">
        <f t="shared" si="125"/>
        <v/>
      </c>
      <c r="AX203" s="153" t="str">
        <f t="shared" si="126"/>
        <v/>
      </c>
    </row>
    <row r="204" spans="1:50" ht="29.45" customHeight="1" x14ac:dyDescent="0.25">
      <c r="A204" s="354" t="str">
        <f>'N-Bedarf AL §13a'!A204</f>
        <v/>
      </c>
      <c r="B204" s="354" t="str">
        <f>IF('N-Bedarf AL §13a'!B204="","",'N-Bedarf AL §13a'!B204)</f>
        <v/>
      </c>
      <c r="C204" s="305" t="str">
        <f>IF('N-Bedarf AL §13a'!D204="","",'N-Bedarf AL §13a'!D204)</f>
        <v/>
      </c>
      <c r="D204" s="32" t="str">
        <f>IF('N-Bedarf AL §13a'!C204="","",'N-Bedarf AL §13a'!C204)</f>
        <v/>
      </c>
      <c r="E204" s="32" t="str">
        <f>IF('N-Bedarf AL §13a'!AD204="",'N-Bedarf AL §13a'!AB204,'N-Bedarf AL §13a'!AD204)</f>
        <v/>
      </c>
      <c r="F204" s="32" t="str">
        <f>IF('P-Bedarf AL §13a'!V206="","",'P-Bedarf AL §13a'!V206)</f>
        <v/>
      </c>
      <c r="G204" s="32" t="str">
        <f>IF('P-Bedarf AL §13a'!Z206="","",'P-Bedarf AL §13a'!Z206)</f>
        <v/>
      </c>
      <c r="H204" s="345" t="str">
        <f t="shared" si="99"/>
        <v/>
      </c>
      <c r="I204" s="345" t="str">
        <f t="shared" si="100"/>
        <v/>
      </c>
      <c r="J204" s="345" t="str">
        <f t="shared" si="101"/>
        <v/>
      </c>
      <c r="K204" s="321">
        <f t="shared" si="102"/>
        <v>0</v>
      </c>
      <c r="L204" s="321">
        <f t="shared" si="127"/>
        <v>0</v>
      </c>
      <c r="M204" s="321">
        <f t="shared" si="128"/>
        <v>0</v>
      </c>
      <c r="N204" s="321" t="str">
        <f t="shared" si="129"/>
        <v/>
      </c>
      <c r="O204" s="321" t="str">
        <f t="shared" si="130"/>
        <v/>
      </c>
      <c r="P204" s="321" t="str">
        <f t="shared" si="131"/>
        <v/>
      </c>
      <c r="Q204" s="214" t="str">
        <f t="shared" si="103"/>
        <v/>
      </c>
      <c r="R204" s="141"/>
      <c r="S204" s="211"/>
      <c r="T204" s="346" t="str">
        <f t="shared" si="104"/>
        <v/>
      </c>
      <c r="U204" s="153" t="str">
        <f t="shared" si="105"/>
        <v/>
      </c>
      <c r="V204" s="153" t="str">
        <f t="shared" si="106"/>
        <v/>
      </c>
      <c r="W204" s="153" t="str">
        <f t="shared" si="107"/>
        <v/>
      </c>
      <c r="X204" s="153" t="str">
        <f t="shared" si="108"/>
        <v/>
      </c>
      <c r="Y204" s="141"/>
      <c r="Z204" s="211"/>
      <c r="AA204" s="361" t="str">
        <f t="shared" si="109"/>
        <v/>
      </c>
      <c r="AB204" s="153" t="str">
        <f t="shared" si="110"/>
        <v/>
      </c>
      <c r="AC204" s="153" t="str">
        <f t="shared" si="111"/>
        <v/>
      </c>
      <c r="AD204" s="153" t="str">
        <f t="shared" si="112"/>
        <v/>
      </c>
      <c r="AE204" s="153" t="str">
        <f t="shared" si="113"/>
        <v/>
      </c>
      <c r="AF204" s="213" t="str">
        <f t="shared" si="114"/>
        <v/>
      </c>
      <c r="AG204" s="141"/>
      <c r="AH204" s="211"/>
      <c r="AI204" s="346" t="str">
        <f t="shared" si="115"/>
        <v/>
      </c>
      <c r="AJ204" s="153" t="str">
        <f t="shared" si="116"/>
        <v/>
      </c>
      <c r="AK204" s="153" t="str">
        <f t="shared" si="117"/>
        <v/>
      </c>
      <c r="AL204" s="153" t="str">
        <f t="shared" si="118"/>
        <v/>
      </c>
      <c r="AM204" s="141"/>
      <c r="AN204" s="211"/>
      <c r="AO204" s="346" t="str">
        <f t="shared" si="119"/>
        <v/>
      </c>
      <c r="AP204" s="153" t="str">
        <f t="shared" si="120"/>
        <v/>
      </c>
      <c r="AQ204" s="153" t="str">
        <f t="shared" si="121"/>
        <v/>
      </c>
      <c r="AR204" s="153" t="str">
        <f t="shared" si="122"/>
        <v/>
      </c>
      <c r="AS204" s="141"/>
      <c r="AT204" s="211"/>
      <c r="AU204" s="346" t="str">
        <f t="shared" si="123"/>
        <v/>
      </c>
      <c r="AV204" s="153" t="str">
        <f t="shared" si="124"/>
        <v/>
      </c>
      <c r="AW204" s="153" t="str">
        <f t="shared" si="125"/>
        <v/>
      </c>
      <c r="AX204" s="153" t="str">
        <f t="shared" si="126"/>
        <v/>
      </c>
    </row>
    <row r="205" spans="1:50" ht="29.45" customHeight="1" x14ac:dyDescent="0.25">
      <c r="A205" s="354" t="str">
        <f>'N-Bedarf AL §13a'!A205</f>
        <v/>
      </c>
      <c r="B205" s="354" t="str">
        <f>IF('N-Bedarf AL §13a'!B205="","",'N-Bedarf AL §13a'!B205)</f>
        <v/>
      </c>
      <c r="C205" s="305" t="str">
        <f>IF('N-Bedarf AL §13a'!D205="","",'N-Bedarf AL §13a'!D205)</f>
        <v/>
      </c>
      <c r="D205" s="32" t="str">
        <f>IF('N-Bedarf AL §13a'!C205="","",'N-Bedarf AL §13a'!C205)</f>
        <v/>
      </c>
      <c r="E205" s="32" t="str">
        <f>IF('N-Bedarf AL §13a'!AD205="",'N-Bedarf AL §13a'!AB205,'N-Bedarf AL §13a'!AD205)</f>
        <v/>
      </c>
      <c r="F205" s="32" t="str">
        <f>IF('P-Bedarf AL §13a'!V207="","",'P-Bedarf AL §13a'!V207)</f>
        <v/>
      </c>
      <c r="G205" s="32" t="str">
        <f>IF('P-Bedarf AL §13a'!Z207="","",'P-Bedarf AL §13a'!Z207)</f>
        <v/>
      </c>
      <c r="H205" s="345" t="str">
        <f t="shared" si="99"/>
        <v/>
      </c>
      <c r="I205" s="345" t="str">
        <f t="shared" si="100"/>
        <v/>
      </c>
      <c r="J205" s="345" t="str">
        <f t="shared" si="101"/>
        <v/>
      </c>
      <c r="K205" s="321">
        <f t="shared" si="102"/>
        <v>0</v>
      </c>
      <c r="L205" s="321">
        <f t="shared" si="127"/>
        <v>0</v>
      </c>
      <c r="M205" s="321">
        <f t="shared" si="128"/>
        <v>0</v>
      </c>
      <c r="N205" s="321" t="str">
        <f t="shared" si="129"/>
        <v/>
      </c>
      <c r="O205" s="321" t="str">
        <f t="shared" si="130"/>
        <v/>
      </c>
      <c r="P205" s="321" t="str">
        <f t="shared" si="131"/>
        <v/>
      </c>
      <c r="Q205" s="214" t="str">
        <f t="shared" si="103"/>
        <v/>
      </c>
      <c r="R205" s="141"/>
      <c r="S205" s="211"/>
      <c r="T205" s="346" t="str">
        <f t="shared" si="104"/>
        <v/>
      </c>
      <c r="U205" s="153" t="str">
        <f t="shared" si="105"/>
        <v/>
      </c>
      <c r="V205" s="153" t="str">
        <f t="shared" si="106"/>
        <v/>
      </c>
      <c r="W205" s="153" t="str">
        <f t="shared" si="107"/>
        <v/>
      </c>
      <c r="X205" s="153" t="str">
        <f t="shared" si="108"/>
        <v/>
      </c>
      <c r="Y205" s="141"/>
      <c r="Z205" s="211"/>
      <c r="AA205" s="361" t="str">
        <f t="shared" si="109"/>
        <v/>
      </c>
      <c r="AB205" s="153" t="str">
        <f t="shared" si="110"/>
        <v/>
      </c>
      <c r="AC205" s="153" t="str">
        <f t="shared" si="111"/>
        <v/>
      </c>
      <c r="AD205" s="153" t="str">
        <f t="shared" si="112"/>
        <v/>
      </c>
      <c r="AE205" s="153" t="str">
        <f t="shared" si="113"/>
        <v/>
      </c>
      <c r="AF205" s="213" t="str">
        <f t="shared" si="114"/>
        <v/>
      </c>
      <c r="AG205" s="141"/>
      <c r="AH205" s="211"/>
      <c r="AI205" s="346" t="str">
        <f t="shared" si="115"/>
        <v/>
      </c>
      <c r="AJ205" s="153" t="str">
        <f t="shared" si="116"/>
        <v/>
      </c>
      <c r="AK205" s="153" t="str">
        <f t="shared" si="117"/>
        <v/>
      </c>
      <c r="AL205" s="153" t="str">
        <f t="shared" si="118"/>
        <v/>
      </c>
      <c r="AM205" s="141"/>
      <c r="AN205" s="211"/>
      <c r="AO205" s="346" t="str">
        <f t="shared" si="119"/>
        <v/>
      </c>
      <c r="AP205" s="153" t="str">
        <f t="shared" si="120"/>
        <v/>
      </c>
      <c r="AQ205" s="153" t="str">
        <f t="shared" si="121"/>
        <v/>
      </c>
      <c r="AR205" s="153" t="str">
        <f t="shared" si="122"/>
        <v/>
      </c>
      <c r="AS205" s="141"/>
      <c r="AT205" s="211"/>
      <c r="AU205" s="346" t="str">
        <f t="shared" si="123"/>
        <v/>
      </c>
      <c r="AV205" s="153" t="str">
        <f t="shared" si="124"/>
        <v/>
      </c>
      <c r="AW205" s="153" t="str">
        <f t="shared" si="125"/>
        <v/>
      </c>
      <c r="AX205" s="153" t="str">
        <f t="shared" si="126"/>
        <v/>
      </c>
    </row>
    <row r="206" spans="1:50" ht="29.45" customHeight="1" x14ac:dyDescent="0.25">
      <c r="A206" s="354" t="str">
        <f>'N-Bedarf AL §13a'!A206</f>
        <v/>
      </c>
      <c r="B206" s="354" t="str">
        <f>IF('N-Bedarf AL §13a'!B206="","",'N-Bedarf AL §13a'!B206)</f>
        <v/>
      </c>
      <c r="C206" s="305" t="str">
        <f>IF('N-Bedarf AL §13a'!D206="","",'N-Bedarf AL §13a'!D206)</f>
        <v/>
      </c>
      <c r="D206" s="32" t="str">
        <f>IF('N-Bedarf AL §13a'!C206="","",'N-Bedarf AL §13a'!C206)</f>
        <v/>
      </c>
      <c r="E206" s="32" t="str">
        <f>IF('N-Bedarf AL §13a'!AD206="",'N-Bedarf AL §13a'!AB206,'N-Bedarf AL §13a'!AD206)</f>
        <v/>
      </c>
      <c r="F206" s="32" t="str">
        <f>IF('P-Bedarf AL §13a'!V208="","",'P-Bedarf AL §13a'!V208)</f>
        <v/>
      </c>
      <c r="G206" s="32" t="str">
        <f>IF('P-Bedarf AL §13a'!Z208="","",'P-Bedarf AL §13a'!Z208)</f>
        <v/>
      </c>
      <c r="H206" s="345" t="str">
        <f t="shared" si="99"/>
        <v/>
      </c>
      <c r="I206" s="345" t="str">
        <f t="shared" si="100"/>
        <v/>
      </c>
      <c r="J206" s="345" t="str">
        <f t="shared" si="101"/>
        <v/>
      </c>
      <c r="K206" s="321">
        <f t="shared" si="102"/>
        <v>0</v>
      </c>
      <c r="L206" s="321">
        <f t="shared" si="127"/>
        <v>0</v>
      </c>
      <c r="M206" s="321">
        <f t="shared" si="128"/>
        <v>0</v>
      </c>
      <c r="N206" s="321" t="str">
        <f t="shared" si="129"/>
        <v/>
      </c>
      <c r="O206" s="321" t="str">
        <f t="shared" si="130"/>
        <v/>
      </c>
      <c r="P206" s="321" t="str">
        <f t="shared" si="131"/>
        <v/>
      </c>
      <c r="Q206" s="214" t="str">
        <f t="shared" si="103"/>
        <v/>
      </c>
      <c r="R206" s="141"/>
      <c r="S206" s="211"/>
      <c r="T206" s="346" t="str">
        <f t="shared" si="104"/>
        <v/>
      </c>
      <c r="U206" s="153" t="str">
        <f t="shared" si="105"/>
        <v/>
      </c>
      <c r="V206" s="153" t="str">
        <f t="shared" si="106"/>
        <v/>
      </c>
      <c r="W206" s="153" t="str">
        <f t="shared" si="107"/>
        <v/>
      </c>
      <c r="X206" s="153" t="str">
        <f t="shared" si="108"/>
        <v/>
      </c>
      <c r="Y206" s="141"/>
      <c r="Z206" s="211"/>
      <c r="AA206" s="361" t="str">
        <f t="shared" si="109"/>
        <v/>
      </c>
      <c r="AB206" s="153" t="str">
        <f t="shared" si="110"/>
        <v/>
      </c>
      <c r="AC206" s="153" t="str">
        <f t="shared" si="111"/>
        <v/>
      </c>
      <c r="AD206" s="153" t="str">
        <f t="shared" si="112"/>
        <v/>
      </c>
      <c r="AE206" s="153" t="str">
        <f t="shared" si="113"/>
        <v/>
      </c>
      <c r="AF206" s="213" t="str">
        <f t="shared" si="114"/>
        <v/>
      </c>
      <c r="AG206" s="141"/>
      <c r="AH206" s="211"/>
      <c r="AI206" s="346" t="str">
        <f t="shared" si="115"/>
        <v/>
      </c>
      <c r="AJ206" s="153" t="str">
        <f t="shared" si="116"/>
        <v/>
      </c>
      <c r="AK206" s="153" t="str">
        <f t="shared" si="117"/>
        <v/>
      </c>
      <c r="AL206" s="153" t="str">
        <f t="shared" si="118"/>
        <v/>
      </c>
      <c r="AM206" s="141"/>
      <c r="AN206" s="211"/>
      <c r="AO206" s="346" t="str">
        <f t="shared" si="119"/>
        <v/>
      </c>
      <c r="AP206" s="153" t="str">
        <f t="shared" si="120"/>
        <v/>
      </c>
      <c r="AQ206" s="153" t="str">
        <f t="shared" si="121"/>
        <v/>
      </c>
      <c r="AR206" s="153" t="str">
        <f t="shared" si="122"/>
        <v/>
      </c>
      <c r="AS206" s="141"/>
      <c r="AT206" s="211"/>
      <c r="AU206" s="346" t="str">
        <f t="shared" si="123"/>
        <v/>
      </c>
      <c r="AV206" s="153" t="str">
        <f t="shared" si="124"/>
        <v/>
      </c>
      <c r="AW206" s="153" t="str">
        <f t="shared" si="125"/>
        <v/>
      </c>
      <c r="AX206" s="153" t="str">
        <f t="shared" si="126"/>
        <v/>
      </c>
    </row>
    <row r="207" spans="1:50" ht="29.45" customHeight="1" x14ac:dyDescent="0.25">
      <c r="A207" s="354" t="str">
        <f>'N-Bedarf AL §13a'!A207</f>
        <v/>
      </c>
      <c r="B207" s="354" t="str">
        <f>IF('N-Bedarf AL §13a'!B207="","",'N-Bedarf AL §13a'!B207)</f>
        <v/>
      </c>
      <c r="C207" s="305" t="str">
        <f>IF('N-Bedarf AL §13a'!D207="","",'N-Bedarf AL §13a'!D207)</f>
        <v/>
      </c>
      <c r="D207" s="32" t="str">
        <f>IF('N-Bedarf AL §13a'!C207="","",'N-Bedarf AL §13a'!C207)</f>
        <v/>
      </c>
      <c r="E207" s="32" t="str">
        <f>IF('N-Bedarf AL §13a'!AD207="",'N-Bedarf AL §13a'!AB207,'N-Bedarf AL §13a'!AD207)</f>
        <v/>
      </c>
      <c r="F207" s="32" t="str">
        <f>IF('P-Bedarf AL §13a'!V209="","",'P-Bedarf AL §13a'!V209)</f>
        <v/>
      </c>
      <c r="G207" s="32" t="str">
        <f>IF('P-Bedarf AL §13a'!Z209="","",'P-Bedarf AL §13a'!Z209)</f>
        <v/>
      </c>
      <c r="H207" s="345" t="str">
        <f t="shared" si="99"/>
        <v/>
      </c>
      <c r="I207" s="345" t="str">
        <f t="shared" si="100"/>
        <v/>
      </c>
      <c r="J207" s="345" t="str">
        <f t="shared" si="101"/>
        <v/>
      </c>
      <c r="K207" s="321">
        <f t="shared" si="102"/>
        <v>0</v>
      </c>
      <c r="L207" s="321">
        <f t="shared" si="127"/>
        <v>0</v>
      </c>
      <c r="M207" s="321">
        <f t="shared" si="128"/>
        <v>0</v>
      </c>
      <c r="N207" s="321" t="str">
        <f t="shared" si="129"/>
        <v/>
      </c>
      <c r="O207" s="321" t="str">
        <f t="shared" si="130"/>
        <v/>
      </c>
      <c r="P207" s="321" t="str">
        <f t="shared" si="131"/>
        <v/>
      </c>
      <c r="Q207" s="214" t="str">
        <f t="shared" si="103"/>
        <v/>
      </c>
      <c r="R207" s="141"/>
      <c r="S207" s="211"/>
      <c r="T207" s="346" t="str">
        <f t="shared" si="104"/>
        <v/>
      </c>
      <c r="U207" s="153" t="str">
        <f t="shared" si="105"/>
        <v/>
      </c>
      <c r="V207" s="153" t="str">
        <f t="shared" si="106"/>
        <v/>
      </c>
      <c r="W207" s="153" t="str">
        <f t="shared" si="107"/>
        <v/>
      </c>
      <c r="X207" s="153" t="str">
        <f t="shared" si="108"/>
        <v/>
      </c>
      <c r="Y207" s="141"/>
      <c r="Z207" s="211"/>
      <c r="AA207" s="361" t="str">
        <f t="shared" si="109"/>
        <v/>
      </c>
      <c r="AB207" s="153" t="str">
        <f t="shared" si="110"/>
        <v/>
      </c>
      <c r="AC207" s="153" t="str">
        <f t="shared" si="111"/>
        <v/>
      </c>
      <c r="AD207" s="153" t="str">
        <f t="shared" si="112"/>
        <v/>
      </c>
      <c r="AE207" s="153" t="str">
        <f t="shared" si="113"/>
        <v/>
      </c>
      <c r="AF207" s="213" t="str">
        <f t="shared" si="114"/>
        <v/>
      </c>
      <c r="AG207" s="141"/>
      <c r="AH207" s="211"/>
      <c r="AI207" s="346" t="str">
        <f t="shared" si="115"/>
        <v/>
      </c>
      <c r="AJ207" s="153" t="str">
        <f t="shared" si="116"/>
        <v/>
      </c>
      <c r="AK207" s="153" t="str">
        <f t="shared" si="117"/>
        <v/>
      </c>
      <c r="AL207" s="153" t="str">
        <f t="shared" si="118"/>
        <v/>
      </c>
      <c r="AM207" s="141"/>
      <c r="AN207" s="211"/>
      <c r="AO207" s="346" t="str">
        <f t="shared" si="119"/>
        <v/>
      </c>
      <c r="AP207" s="153" t="str">
        <f t="shared" si="120"/>
        <v/>
      </c>
      <c r="AQ207" s="153" t="str">
        <f t="shared" si="121"/>
        <v/>
      </c>
      <c r="AR207" s="153" t="str">
        <f t="shared" si="122"/>
        <v/>
      </c>
      <c r="AS207" s="141"/>
      <c r="AT207" s="211"/>
      <c r="AU207" s="346" t="str">
        <f t="shared" si="123"/>
        <v/>
      </c>
      <c r="AV207" s="153" t="str">
        <f t="shared" si="124"/>
        <v/>
      </c>
      <c r="AW207" s="153" t="str">
        <f t="shared" si="125"/>
        <v/>
      </c>
      <c r="AX207" s="153" t="str">
        <f t="shared" si="126"/>
        <v/>
      </c>
    </row>
    <row r="208" spans="1:50" ht="29.45" customHeight="1" x14ac:dyDescent="0.25">
      <c r="A208" s="354" t="str">
        <f>'N-Bedarf AL §13a'!A208</f>
        <v/>
      </c>
      <c r="B208" s="354" t="str">
        <f>IF('N-Bedarf AL §13a'!B208="","",'N-Bedarf AL §13a'!B208)</f>
        <v/>
      </c>
      <c r="C208" s="305" t="str">
        <f>IF('N-Bedarf AL §13a'!D208="","",'N-Bedarf AL §13a'!D208)</f>
        <v/>
      </c>
      <c r="D208" s="32" t="str">
        <f>IF('N-Bedarf AL §13a'!C208="","",'N-Bedarf AL §13a'!C208)</f>
        <v/>
      </c>
      <c r="E208" s="32" t="str">
        <f>IF('N-Bedarf AL §13a'!AD208="",'N-Bedarf AL §13a'!AB208,'N-Bedarf AL §13a'!AD208)</f>
        <v/>
      </c>
      <c r="F208" s="32" t="str">
        <f>IF('P-Bedarf AL §13a'!V210="","",'P-Bedarf AL §13a'!V210)</f>
        <v/>
      </c>
      <c r="G208" s="32" t="str">
        <f>IF('P-Bedarf AL §13a'!Z210="","",'P-Bedarf AL §13a'!Z210)</f>
        <v/>
      </c>
      <c r="H208" s="345" t="str">
        <f t="shared" si="99"/>
        <v/>
      </c>
      <c r="I208" s="345" t="str">
        <f t="shared" si="100"/>
        <v/>
      </c>
      <c r="J208" s="345" t="str">
        <f t="shared" si="101"/>
        <v/>
      </c>
      <c r="K208" s="321">
        <f t="shared" si="102"/>
        <v>0</v>
      </c>
      <c r="L208" s="321">
        <f t="shared" si="127"/>
        <v>0</v>
      </c>
      <c r="M208" s="321">
        <f t="shared" si="128"/>
        <v>0</v>
      </c>
      <c r="N208" s="321" t="str">
        <f t="shared" si="129"/>
        <v/>
      </c>
      <c r="O208" s="321" t="str">
        <f t="shared" si="130"/>
        <v/>
      </c>
      <c r="P208" s="321" t="str">
        <f t="shared" si="131"/>
        <v/>
      </c>
      <c r="Q208" s="214" t="str">
        <f t="shared" si="103"/>
        <v/>
      </c>
      <c r="R208" s="141"/>
      <c r="S208" s="211"/>
      <c r="T208" s="346" t="str">
        <f t="shared" si="104"/>
        <v/>
      </c>
      <c r="U208" s="153" t="str">
        <f t="shared" si="105"/>
        <v/>
      </c>
      <c r="V208" s="153" t="str">
        <f t="shared" si="106"/>
        <v/>
      </c>
      <c r="W208" s="153" t="str">
        <f t="shared" si="107"/>
        <v/>
      </c>
      <c r="X208" s="153" t="str">
        <f t="shared" si="108"/>
        <v/>
      </c>
      <c r="Y208" s="141"/>
      <c r="Z208" s="211"/>
      <c r="AA208" s="361" t="str">
        <f t="shared" si="109"/>
        <v/>
      </c>
      <c r="AB208" s="153" t="str">
        <f t="shared" si="110"/>
        <v/>
      </c>
      <c r="AC208" s="153" t="str">
        <f t="shared" si="111"/>
        <v/>
      </c>
      <c r="AD208" s="153" t="str">
        <f t="shared" si="112"/>
        <v/>
      </c>
      <c r="AE208" s="153" t="str">
        <f t="shared" si="113"/>
        <v/>
      </c>
      <c r="AF208" s="213" t="str">
        <f t="shared" si="114"/>
        <v/>
      </c>
      <c r="AG208" s="141"/>
      <c r="AH208" s="211"/>
      <c r="AI208" s="346" t="str">
        <f t="shared" si="115"/>
        <v/>
      </c>
      <c r="AJ208" s="153" t="str">
        <f t="shared" si="116"/>
        <v/>
      </c>
      <c r="AK208" s="153" t="str">
        <f t="shared" si="117"/>
        <v/>
      </c>
      <c r="AL208" s="153" t="str">
        <f t="shared" si="118"/>
        <v/>
      </c>
      <c r="AM208" s="141"/>
      <c r="AN208" s="211"/>
      <c r="AO208" s="346" t="str">
        <f t="shared" si="119"/>
        <v/>
      </c>
      <c r="AP208" s="153" t="str">
        <f t="shared" si="120"/>
        <v/>
      </c>
      <c r="AQ208" s="153" t="str">
        <f t="shared" si="121"/>
        <v/>
      </c>
      <c r="AR208" s="153" t="str">
        <f t="shared" si="122"/>
        <v/>
      </c>
      <c r="AS208" s="141"/>
      <c r="AT208" s="211"/>
      <c r="AU208" s="346" t="str">
        <f t="shared" si="123"/>
        <v/>
      </c>
      <c r="AV208" s="153" t="str">
        <f t="shared" si="124"/>
        <v/>
      </c>
      <c r="AW208" s="153" t="str">
        <f t="shared" si="125"/>
        <v/>
      </c>
      <c r="AX208" s="153" t="str">
        <f t="shared" si="126"/>
        <v/>
      </c>
    </row>
    <row r="209" spans="1:50" ht="29.45" customHeight="1" x14ac:dyDescent="0.25">
      <c r="A209" s="354" t="str">
        <f>'N-Bedarf AL §13a'!A209</f>
        <v/>
      </c>
      <c r="B209" s="354" t="str">
        <f>IF('N-Bedarf AL §13a'!B209="","",'N-Bedarf AL §13a'!B209)</f>
        <v/>
      </c>
      <c r="C209" s="305" t="str">
        <f>IF('N-Bedarf AL §13a'!D209="","",'N-Bedarf AL §13a'!D209)</f>
        <v/>
      </c>
      <c r="D209" s="32" t="str">
        <f>IF('N-Bedarf AL §13a'!C209="","",'N-Bedarf AL §13a'!C209)</f>
        <v/>
      </c>
      <c r="E209" s="32" t="str">
        <f>IF('N-Bedarf AL §13a'!AD209="",'N-Bedarf AL §13a'!AB209,'N-Bedarf AL §13a'!AD209)</f>
        <v/>
      </c>
      <c r="F209" s="32" t="str">
        <f>IF('P-Bedarf AL §13a'!V211="","",'P-Bedarf AL §13a'!V211)</f>
        <v/>
      </c>
      <c r="G209" s="32" t="str">
        <f>IF('P-Bedarf AL §13a'!Z211="","",'P-Bedarf AL §13a'!Z211)</f>
        <v/>
      </c>
      <c r="H209" s="345" t="str">
        <f t="shared" si="99"/>
        <v/>
      </c>
      <c r="I209" s="345" t="str">
        <f t="shared" si="100"/>
        <v/>
      </c>
      <c r="J209" s="345" t="str">
        <f t="shared" si="101"/>
        <v/>
      </c>
      <c r="K209" s="321">
        <f t="shared" si="102"/>
        <v>0</v>
      </c>
      <c r="L209" s="321">
        <f t="shared" si="127"/>
        <v>0</v>
      </c>
      <c r="M209" s="321">
        <f t="shared" si="128"/>
        <v>0</v>
      </c>
      <c r="N209" s="321" t="str">
        <f t="shared" si="129"/>
        <v/>
      </c>
      <c r="O209" s="321" t="str">
        <f t="shared" si="130"/>
        <v/>
      </c>
      <c r="P209" s="321" t="str">
        <f t="shared" si="131"/>
        <v/>
      </c>
      <c r="Q209" s="214" t="str">
        <f t="shared" si="103"/>
        <v/>
      </c>
      <c r="R209" s="141"/>
      <c r="S209" s="211"/>
      <c r="T209" s="346" t="str">
        <f t="shared" si="104"/>
        <v/>
      </c>
      <c r="U209" s="153" t="str">
        <f t="shared" si="105"/>
        <v/>
      </c>
      <c r="V209" s="153" t="str">
        <f t="shared" si="106"/>
        <v/>
      </c>
      <c r="W209" s="153" t="str">
        <f t="shared" si="107"/>
        <v/>
      </c>
      <c r="X209" s="153" t="str">
        <f t="shared" si="108"/>
        <v/>
      </c>
      <c r="Y209" s="141"/>
      <c r="Z209" s="211"/>
      <c r="AA209" s="361" t="str">
        <f t="shared" si="109"/>
        <v/>
      </c>
      <c r="AB209" s="153" t="str">
        <f t="shared" si="110"/>
        <v/>
      </c>
      <c r="AC209" s="153" t="str">
        <f t="shared" si="111"/>
        <v/>
      </c>
      <c r="AD209" s="153" t="str">
        <f t="shared" si="112"/>
        <v/>
      </c>
      <c r="AE209" s="153" t="str">
        <f t="shared" si="113"/>
        <v/>
      </c>
      <c r="AF209" s="213" t="str">
        <f t="shared" si="114"/>
        <v/>
      </c>
      <c r="AG209" s="141"/>
      <c r="AH209" s="211"/>
      <c r="AI209" s="346" t="str">
        <f t="shared" si="115"/>
        <v/>
      </c>
      <c r="AJ209" s="153" t="str">
        <f t="shared" si="116"/>
        <v/>
      </c>
      <c r="AK209" s="153" t="str">
        <f t="shared" si="117"/>
        <v/>
      </c>
      <c r="AL209" s="153" t="str">
        <f t="shared" si="118"/>
        <v/>
      </c>
      <c r="AM209" s="141"/>
      <c r="AN209" s="211"/>
      <c r="AO209" s="346" t="str">
        <f t="shared" si="119"/>
        <v/>
      </c>
      <c r="AP209" s="153" t="str">
        <f t="shared" si="120"/>
        <v/>
      </c>
      <c r="AQ209" s="153" t="str">
        <f t="shared" si="121"/>
        <v/>
      </c>
      <c r="AR209" s="153" t="str">
        <f t="shared" si="122"/>
        <v/>
      </c>
      <c r="AS209" s="141"/>
      <c r="AT209" s="211"/>
      <c r="AU209" s="346" t="str">
        <f t="shared" si="123"/>
        <v/>
      </c>
      <c r="AV209" s="153" t="str">
        <f t="shared" si="124"/>
        <v/>
      </c>
      <c r="AW209" s="153" t="str">
        <f t="shared" si="125"/>
        <v/>
      </c>
      <c r="AX209" s="153" t="str">
        <f t="shared" si="126"/>
        <v/>
      </c>
    </row>
    <row r="210" spans="1:50" ht="29.45" customHeight="1" x14ac:dyDescent="0.25">
      <c r="A210" s="354" t="str">
        <f>'N-Bedarf AL §13a'!A210</f>
        <v/>
      </c>
      <c r="B210" s="354" t="str">
        <f>IF('N-Bedarf AL §13a'!B210="","",'N-Bedarf AL §13a'!B210)</f>
        <v/>
      </c>
      <c r="C210" s="305" t="str">
        <f>IF('N-Bedarf AL §13a'!D210="","",'N-Bedarf AL §13a'!D210)</f>
        <v/>
      </c>
      <c r="D210" s="32" t="str">
        <f>IF('N-Bedarf AL §13a'!C210="","",'N-Bedarf AL §13a'!C210)</f>
        <v/>
      </c>
      <c r="E210" s="32" t="str">
        <f>IF('N-Bedarf AL §13a'!AD210="",'N-Bedarf AL §13a'!AB210,'N-Bedarf AL §13a'!AD210)</f>
        <v/>
      </c>
      <c r="F210" s="32" t="str">
        <f>IF('P-Bedarf AL §13a'!V212="","",'P-Bedarf AL §13a'!V212)</f>
        <v/>
      </c>
      <c r="G210" s="32" t="str">
        <f>IF('P-Bedarf AL §13a'!Z212="","",'P-Bedarf AL §13a'!Z212)</f>
        <v/>
      </c>
      <c r="H210" s="345" t="str">
        <f t="shared" si="99"/>
        <v/>
      </c>
      <c r="I210" s="345" t="str">
        <f t="shared" si="100"/>
        <v/>
      </c>
      <c r="J210" s="345" t="str">
        <f t="shared" si="101"/>
        <v/>
      </c>
      <c r="K210" s="321">
        <f t="shared" si="102"/>
        <v>0</v>
      </c>
      <c r="L210" s="321">
        <f t="shared" si="127"/>
        <v>0</v>
      </c>
      <c r="M210" s="321">
        <f t="shared" si="128"/>
        <v>0</v>
      </c>
      <c r="N210" s="321" t="str">
        <f t="shared" si="129"/>
        <v/>
      </c>
      <c r="O210" s="321" t="str">
        <f t="shared" si="130"/>
        <v/>
      </c>
      <c r="P210" s="321" t="str">
        <f t="shared" si="131"/>
        <v/>
      </c>
      <c r="Q210" s="214" t="str">
        <f t="shared" si="103"/>
        <v/>
      </c>
      <c r="R210" s="141"/>
      <c r="S210" s="211"/>
      <c r="T210" s="346" t="str">
        <f t="shared" si="104"/>
        <v/>
      </c>
      <c r="U210" s="153" t="str">
        <f t="shared" si="105"/>
        <v/>
      </c>
      <c r="V210" s="153" t="str">
        <f t="shared" si="106"/>
        <v/>
      </c>
      <c r="W210" s="153" t="str">
        <f t="shared" si="107"/>
        <v/>
      </c>
      <c r="X210" s="153" t="str">
        <f t="shared" si="108"/>
        <v/>
      </c>
      <c r="Y210" s="141"/>
      <c r="Z210" s="211"/>
      <c r="AA210" s="361" t="str">
        <f t="shared" si="109"/>
        <v/>
      </c>
      <c r="AB210" s="153" t="str">
        <f t="shared" si="110"/>
        <v/>
      </c>
      <c r="AC210" s="153" t="str">
        <f t="shared" si="111"/>
        <v/>
      </c>
      <c r="AD210" s="153" t="str">
        <f t="shared" si="112"/>
        <v/>
      </c>
      <c r="AE210" s="153" t="str">
        <f t="shared" si="113"/>
        <v/>
      </c>
      <c r="AF210" s="213" t="str">
        <f t="shared" si="114"/>
        <v/>
      </c>
      <c r="AG210" s="141"/>
      <c r="AH210" s="211"/>
      <c r="AI210" s="346" t="str">
        <f t="shared" si="115"/>
        <v/>
      </c>
      <c r="AJ210" s="153" t="str">
        <f t="shared" si="116"/>
        <v/>
      </c>
      <c r="AK210" s="153" t="str">
        <f t="shared" si="117"/>
        <v/>
      </c>
      <c r="AL210" s="153" t="str">
        <f t="shared" si="118"/>
        <v/>
      </c>
      <c r="AM210" s="141"/>
      <c r="AN210" s="211"/>
      <c r="AO210" s="346" t="str">
        <f t="shared" si="119"/>
        <v/>
      </c>
      <c r="AP210" s="153" t="str">
        <f t="shared" si="120"/>
        <v/>
      </c>
      <c r="AQ210" s="153" t="str">
        <f t="shared" si="121"/>
        <v/>
      </c>
      <c r="AR210" s="153" t="str">
        <f t="shared" si="122"/>
        <v/>
      </c>
      <c r="AS210" s="141"/>
      <c r="AT210" s="211"/>
      <c r="AU210" s="346" t="str">
        <f t="shared" si="123"/>
        <v/>
      </c>
      <c r="AV210" s="153" t="str">
        <f t="shared" si="124"/>
        <v/>
      </c>
      <c r="AW210" s="153" t="str">
        <f t="shared" si="125"/>
        <v/>
      </c>
      <c r="AX210" s="153" t="str">
        <f t="shared" si="126"/>
        <v/>
      </c>
    </row>
    <row r="211" spans="1:50" ht="29.45" customHeight="1" x14ac:dyDescent="0.25">
      <c r="A211" s="354" t="str">
        <f>'N-Bedarf AL §13a'!A211</f>
        <v/>
      </c>
      <c r="B211" s="354" t="str">
        <f>IF('N-Bedarf AL §13a'!B211="","",'N-Bedarf AL §13a'!B211)</f>
        <v/>
      </c>
      <c r="C211" s="305" t="str">
        <f>IF('N-Bedarf AL §13a'!D211="","",'N-Bedarf AL §13a'!D211)</f>
        <v/>
      </c>
      <c r="D211" s="32" t="str">
        <f>IF('N-Bedarf AL §13a'!C211="","",'N-Bedarf AL §13a'!C211)</f>
        <v/>
      </c>
      <c r="E211" s="32" t="str">
        <f>IF('N-Bedarf AL §13a'!AD211="",'N-Bedarf AL §13a'!AB211,'N-Bedarf AL §13a'!AD211)</f>
        <v/>
      </c>
      <c r="F211" s="32" t="str">
        <f>IF('P-Bedarf AL §13a'!V213="","",'P-Bedarf AL §13a'!V213)</f>
        <v/>
      </c>
      <c r="G211" s="32" t="str">
        <f>IF('P-Bedarf AL §13a'!Z213="","",'P-Bedarf AL §13a'!Z213)</f>
        <v/>
      </c>
      <c r="H211" s="345" t="str">
        <f t="shared" si="99"/>
        <v/>
      </c>
      <c r="I211" s="345" t="str">
        <f t="shared" si="100"/>
        <v/>
      </c>
      <c r="J211" s="345" t="str">
        <f t="shared" si="101"/>
        <v/>
      </c>
      <c r="K211" s="321">
        <f t="shared" si="102"/>
        <v>0</v>
      </c>
      <c r="L211" s="321">
        <f t="shared" si="127"/>
        <v>0</v>
      </c>
      <c r="M211" s="321">
        <f t="shared" si="128"/>
        <v>0</v>
      </c>
      <c r="N211" s="321" t="str">
        <f t="shared" si="129"/>
        <v/>
      </c>
      <c r="O211" s="321" t="str">
        <f t="shared" si="130"/>
        <v/>
      </c>
      <c r="P211" s="321" t="str">
        <f t="shared" si="131"/>
        <v/>
      </c>
      <c r="Q211" s="214" t="str">
        <f t="shared" si="103"/>
        <v/>
      </c>
      <c r="R211" s="141"/>
      <c r="S211" s="211"/>
      <c r="T211" s="346" t="str">
        <f t="shared" si="104"/>
        <v/>
      </c>
      <c r="U211" s="153" t="str">
        <f t="shared" si="105"/>
        <v/>
      </c>
      <c r="V211" s="153" t="str">
        <f t="shared" si="106"/>
        <v/>
      </c>
      <c r="W211" s="153" t="str">
        <f t="shared" si="107"/>
        <v/>
      </c>
      <c r="X211" s="153" t="str">
        <f t="shared" si="108"/>
        <v/>
      </c>
      <c r="Y211" s="141"/>
      <c r="Z211" s="211"/>
      <c r="AA211" s="361" t="str">
        <f t="shared" si="109"/>
        <v/>
      </c>
      <c r="AB211" s="153" t="str">
        <f t="shared" si="110"/>
        <v/>
      </c>
      <c r="AC211" s="153" t="str">
        <f t="shared" si="111"/>
        <v/>
      </c>
      <c r="AD211" s="153" t="str">
        <f t="shared" si="112"/>
        <v/>
      </c>
      <c r="AE211" s="153" t="str">
        <f t="shared" si="113"/>
        <v/>
      </c>
      <c r="AF211" s="213" t="str">
        <f t="shared" si="114"/>
        <v/>
      </c>
      <c r="AG211" s="141"/>
      <c r="AH211" s="211"/>
      <c r="AI211" s="346" t="str">
        <f t="shared" si="115"/>
        <v/>
      </c>
      <c r="AJ211" s="153" t="str">
        <f t="shared" si="116"/>
        <v/>
      </c>
      <c r="AK211" s="153" t="str">
        <f t="shared" si="117"/>
        <v/>
      </c>
      <c r="AL211" s="153" t="str">
        <f t="shared" si="118"/>
        <v/>
      </c>
      <c r="AM211" s="141"/>
      <c r="AN211" s="211"/>
      <c r="AO211" s="346" t="str">
        <f t="shared" si="119"/>
        <v/>
      </c>
      <c r="AP211" s="153" t="str">
        <f t="shared" si="120"/>
        <v/>
      </c>
      <c r="AQ211" s="153" t="str">
        <f t="shared" si="121"/>
        <v/>
      </c>
      <c r="AR211" s="153" t="str">
        <f t="shared" si="122"/>
        <v/>
      </c>
      <c r="AS211" s="141"/>
      <c r="AT211" s="211"/>
      <c r="AU211" s="346" t="str">
        <f t="shared" si="123"/>
        <v/>
      </c>
      <c r="AV211" s="153" t="str">
        <f t="shared" si="124"/>
        <v/>
      </c>
      <c r="AW211" s="153" t="str">
        <f t="shared" si="125"/>
        <v/>
      </c>
      <c r="AX211" s="153" t="str">
        <f t="shared" si="126"/>
        <v/>
      </c>
    </row>
    <row r="212" spans="1:50" ht="29.45" customHeight="1" x14ac:dyDescent="0.25">
      <c r="A212" s="354" t="str">
        <f>'N-Bedarf AL §13a'!A212</f>
        <v/>
      </c>
      <c r="B212" s="354" t="str">
        <f>IF('N-Bedarf AL §13a'!B212="","",'N-Bedarf AL §13a'!B212)</f>
        <v/>
      </c>
      <c r="C212" s="305" t="str">
        <f>IF('N-Bedarf AL §13a'!D212="","",'N-Bedarf AL §13a'!D212)</f>
        <v/>
      </c>
      <c r="D212" s="32" t="str">
        <f>IF('N-Bedarf AL §13a'!C212="","",'N-Bedarf AL §13a'!C212)</f>
        <v/>
      </c>
      <c r="E212" s="32" t="str">
        <f>IF('N-Bedarf AL §13a'!AD212="",'N-Bedarf AL §13a'!AB212,'N-Bedarf AL §13a'!AD212)</f>
        <v/>
      </c>
      <c r="F212" s="32" t="str">
        <f>IF('P-Bedarf AL §13a'!V214="","",'P-Bedarf AL §13a'!V214)</f>
        <v/>
      </c>
      <c r="G212" s="32" t="str">
        <f>IF('P-Bedarf AL §13a'!Z214="","",'P-Bedarf AL §13a'!Z214)</f>
        <v/>
      </c>
      <c r="H212" s="345" t="str">
        <f t="shared" si="99"/>
        <v/>
      </c>
      <c r="I212" s="345" t="str">
        <f t="shared" si="100"/>
        <v/>
      </c>
      <c r="J212" s="345" t="str">
        <f t="shared" si="101"/>
        <v/>
      </c>
      <c r="K212" s="321">
        <f t="shared" si="102"/>
        <v>0</v>
      </c>
      <c r="L212" s="321">
        <f t="shared" si="127"/>
        <v>0</v>
      </c>
      <c r="M212" s="321">
        <f t="shared" si="128"/>
        <v>0</v>
      </c>
      <c r="N212" s="321" t="str">
        <f t="shared" si="129"/>
        <v/>
      </c>
      <c r="O212" s="321" t="str">
        <f t="shared" si="130"/>
        <v/>
      </c>
      <c r="P212" s="321" t="str">
        <f t="shared" si="131"/>
        <v/>
      </c>
      <c r="Q212" s="214" t="str">
        <f t="shared" si="103"/>
        <v/>
      </c>
      <c r="R212" s="141"/>
      <c r="S212" s="211"/>
      <c r="T212" s="346" t="str">
        <f t="shared" si="104"/>
        <v/>
      </c>
      <c r="U212" s="153" t="str">
        <f t="shared" si="105"/>
        <v/>
      </c>
      <c r="V212" s="153" t="str">
        <f t="shared" si="106"/>
        <v/>
      </c>
      <c r="W212" s="153" t="str">
        <f t="shared" si="107"/>
        <v/>
      </c>
      <c r="X212" s="153" t="str">
        <f t="shared" si="108"/>
        <v/>
      </c>
      <c r="Y212" s="141"/>
      <c r="Z212" s="211"/>
      <c r="AA212" s="361" t="str">
        <f t="shared" si="109"/>
        <v/>
      </c>
      <c r="AB212" s="153" t="str">
        <f t="shared" si="110"/>
        <v/>
      </c>
      <c r="AC212" s="153" t="str">
        <f t="shared" si="111"/>
        <v/>
      </c>
      <c r="AD212" s="153" t="str">
        <f t="shared" si="112"/>
        <v/>
      </c>
      <c r="AE212" s="153" t="str">
        <f t="shared" si="113"/>
        <v/>
      </c>
      <c r="AF212" s="213" t="str">
        <f t="shared" si="114"/>
        <v/>
      </c>
      <c r="AG212" s="141"/>
      <c r="AH212" s="211"/>
      <c r="AI212" s="346" t="str">
        <f t="shared" si="115"/>
        <v/>
      </c>
      <c r="AJ212" s="153" t="str">
        <f t="shared" si="116"/>
        <v/>
      </c>
      <c r="AK212" s="153" t="str">
        <f t="shared" si="117"/>
        <v/>
      </c>
      <c r="AL212" s="153" t="str">
        <f t="shared" si="118"/>
        <v/>
      </c>
      <c r="AM212" s="141"/>
      <c r="AN212" s="211"/>
      <c r="AO212" s="346" t="str">
        <f t="shared" si="119"/>
        <v/>
      </c>
      <c r="AP212" s="153" t="str">
        <f t="shared" si="120"/>
        <v/>
      </c>
      <c r="AQ212" s="153" t="str">
        <f t="shared" si="121"/>
        <v/>
      </c>
      <c r="AR212" s="153" t="str">
        <f t="shared" si="122"/>
        <v/>
      </c>
      <c r="AS212" s="141"/>
      <c r="AT212" s="211"/>
      <c r="AU212" s="346" t="str">
        <f t="shared" si="123"/>
        <v/>
      </c>
      <c r="AV212" s="153" t="str">
        <f t="shared" si="124"/>
        <v/>
      </c>
      <c r="AW212" s="153" t="str">
        <f t="shared" si="125"/>
        <v/>
      </c>
      <c r="AX212" s="153" t="str">
        <f t="shared" si="126"/>
        <v/>
      </c>
    </row>
    <row r="213" spans="1:50" ht="29.45" customHeight="1" x14ac:dyDescent="0.25">
      <c r="A213" s="354" t="str">
        <f>'N-Bedarf AL §13a'!A213</f>
        <v/>
      </c>
      <c r="B213" s="354" t="str">
        <f>IF('N-Bedarf AL §13a'!B213="","",'N-Bedarf AL §13a'!B213)</f>
        <v/>
      </c>
      <c r="C213" s="305" t="str">
        <f>IF('N-Bedarf AL §13a'!D213="","",'N-Bedarf AL §13a'!D213)</f>
        <v/>
      </c>
      <c r="D213" s="32" t="str">
        <f>IF('N-Bedarf AL §13a'!C213="","",'N-Bedarf AL §13a'!C213)</f>
        <v/>
      </c>
      <c r="E213" s="32" t="str">
        <f>IF('N-Bedarf AL §13a'!AD213="",'N-Bedarf AL §13a'!AB213,'N-Bedarf AL §13a'!AD213)</f>
        <v/>
      </c>
      <c r="F213" s="32" t="str">
        <f>IF('P-Bedarf AL §13a'!V215="","",'P-Bedarf AL §13a'!V215)</f>
        <v/>
      </c>
      <c r="G213" s="32" t="str">
        <f>IF('P-Bedarf AL §13a'!Z215="","",'P-Bedarf AL §13a'!Z215)</f>
        <v/>
      </c>
      <c r="H213" s="345" t="str">
        <f t="shared" si="99"/>
        <v/>
      </c>
      <c r="I213" s="345" t="str">
        <f t="shared" si="100"/>
        <v/>
      </c>
      <c r="J213" s="345" t="str">
        <f t="shared" si="101"/>
        <v/>
      </c>
      <c r="K213" s="321">
        <f t="shared" si="102"/>
        <v>0</v>
      </c>
      <c r="L213" s="321">
        <f t="shared" si="127"/>
        <v>0</v>
      </c>
      <c r="M213" s="321">
        <f t="shared" si="128"/>
        <v>0</v>
      </c>
      <c r="N213" s="321" t="str">
        <f t="shared" si="129"/>
        <v/>
      </c>
      <c r="O213" s="321" t="str">
        <f t="shared" si="130"/>
        <v/>
      </c>
      <c r="P213" s="321" t="str">
        <f t="shared" si="131"/>
        <v/>
      </c>
      <c r="Q213" s="214" t="str">
        <f t="shared" si="103"/>
        <v/>
      </c>
      <c r="R213" s="141"/>
      <c r="S213" s="211"/>
      <c r="T213" s="346" t="str">
        <f t="shared" si="104"/>
        <v/>
      </c>
      <c r="U213" s="153" t="str">
        <f t="shared" si="105"/>
        <v/>
      </c>
      <c r="V213" s="153" t="str">
        <f t="shared" si="106"/>
        <v/>
      </c>
      <c r="W213" s="153" t="str">
        <f t="shared" si="107"/>
        <v/>
      </c>
      <c r="X213" s="153" t="str">
        <f t="shared" si="108"/>
        <v/>
      </c>
      <c r="Y213" s="141"/>
      <c r="Z213" s="211"/>
      <c r="AA213" s="361" t="str">
        <f t="shared" si="109"/>
        <v/>
      </c>
      <c r="AB213" s="153" t="str">
        <f t="shared" si="110"/>
        <v/>
      </c>
      <c r="AC213" s="153" t="str">
        <f t="shared" si="111"/>
        <v/>
      </c>
      <c r="AD213" s="153" t="str">
        <f t="shared" si="112"/>
        <v/>
      </c>
      <c r="AE213" s="153" t="str">
        <f t="shared" si="113"/>
        <v/>
      </c>
      <c r="AF213" s="213" t="str">
        <f t="shared" si="114"/>
        <v/>
      </c>
      <c r="AG213" s="141"/>
      <c r="AH213" s="211"/>
      <c r="AI213" s="346" t="str">
        <f t="shared" si="115"/>
        <v/>
      </c>
      <c r="AJ213" s="153" t="str">
        <f t="shared" si="116"/>
        <v/>
      </c>
      <c r="AK213" s="153" t="str">
        <f t="shared" si="117"/>
        <v/>
      </c>
      <c r="AL213" s="153" t="str">
        <f t="shared" si="118"/>
        <v/>
      </c>
      <c r="AM213" s="141"/>
      <c r="AN213" s="211"/>
      <c r="AO213" s="346" t="str">
        <f t="shared" si="119"/>
        <v/>
      </c>
      <c r="AP213" s="153" t="str">
        <f t="shared" si="120"/>
        <v/>
      </c>
      <c r="AQ213" s="153" t="str">
        <f t="shared" si="121"/>
        <v/>
      </c>
      <c r="AR213" s="153" t="str">
        <f t="shared" si="122"/>
        <v/>
      </c>
      <c r="AS213" s="141"/>
      <c r="AT213" s="211"/>
      <c r="AU213" s="346" t="str">
        <f t="shared" si="123"/>
        <v/>
      </c>
      <c r="AV213" s="153" t="str">
        <f t="shared" si="124"/>
        <v/>
      </c>
      <c r="AW213" s="153" t="str">
        <f t="shared" si="125"/>
        <v/>
      </c>
      <c r="AX213" s="153" t="str">
        <f t="shared" si="126"/>
        <v/>
      </c>
    </row>
    <row r="214" spans="1:50" ht="29.45" customHeight="1" x14ac:dyDescent="0.25">
      <c r="A214" s="354" t="str">
        <f>'N-Bedarf AL §13a'!A214</f>
        <v/>
      </c>
      <c r="B214" s="354" t="str">
        <f>IF('N-Bedarf AL §13a'!B214="","",'N-Bedarf AL §13a'!B214)</f>
        <v/>
      </c>
      <c r="C214" s="305" t="str">
        <f>IF('N-Bedarf AL §13a'!D214="","",'N-Bedarf AL §13a'!D214)</f>
        <v/>
      </c>
      <c r="D214" s="32" t="str">
        <f>IF('N-Bedarf AL §13a'!C214="","",'N-Bedarf AL §13a'!C214)</f>
        <v/>
      </c>
      <c r="E214" s="32" t="str">
        <f>IF('N-Bedarf AL §13a'!AD214="",'N-Bedarf AL §13a'!AB214,'N-Bedarf AL §13a'!AD214)</f>
        <v/>
      </c>
      <c r="F214" s="32" t="str">
        <f>IF('P-Bedarf AL §13a'!V216="","",'P-Bedarf AL §13a'!V216)</f>
        <v/>
      </c>
      <c r="G214" s="32" t="str">
        <f>IF('P-Bedarf AL §13a'!Z216="","",'P-Bedarf AL §13a'!Z216)</f>
        <v/>
      </c>
      <c r="H214" s="345" t="str">
        <f t="shared" si="99"/>
        <v/>
      </c>
      <c r="I214" s="345" t="str">
        <f t="shared" si="100"/>
        <v/>
      </c>
      <c r="J214" s="345" t="str">
        <f t="shared" si="101"/>
        <v/>
      </c>
      <c r="K214" s="321">
        <f t="shared" si="102"/>
        <v>0</v>
      </c>
      <c r="L214" s="321">
        <f t="shared" si="127"/>
        <v>0</v>
      </c>
      <c r="M214" s="321">
        <f t="shared" si="128"/>
        <v>0</v>
      </c>
      <c r="N214" s="321" t="str">
        <f t="shared" si="129"/>
        <v/>
      </c>
      <c r="O214" s="321" t="str">
        <f t="shared" si="130"/>
        <v/>
      </c>
      <c r="P214" s="321" t="str">
        <f t="shared" si="131"/>
        <v/>
      </c>
      <c r="Q214" s="214" t="str">
        <f t="shared" si="103"/>
        <v/>
      </c>
      <c r="R214" s="141"/>
      <c r="S214" s="211"/>
      <c r="T214" s="346" t="str">
        <f t="shared" si="104"/>
        <v/>
      </c>
      <c r="U214" s="153" t="str">
        <f t="shared" si="105"/>
        <v/>
      </c>
      <c r="V214" s="153" t="str">
        <f t="shared" si="106"/>
        <v/>
      </c>
      <c r="W214" s="153" t="str">
        <f t="shared" si="107"/>
        <v/>
      </c>
      <c r="X214" s="153" t="str">
        <f t="shared" si="108"/>
        <v/>
      </c>
      <c r="Y214" s="141"/>
      <c r="Z214" s="211"/>
      <c r="AA214" s="361" t="str">
        <f t="shared" si="109"/>
        <v/>
      </c>
      <c r="AB214" s="153" t="str">
        <f t="shared" si="110"/>
        <v/>
      </c>
      <c r="AC214" s="153" t="str">
        <f t="shared" si="111"/>
        <v/>
      </c>
      <c r="AD214" s="153" t="str">
        <f t="shared" si="112"/>
        <v/>
      </c>
      <c r="AE214" s="153" t="str">
        <f t="shared" si="113"/>
        <v/>
      </c>
      <c r="AF214" s="213" t="str">
        <f t="shared" si="114"/>
        <v/>
      </c>
      <c r="AG214" s="141"/>
      <c r="AH214" s="211"/>
      <c r="AI214" s="346" t="str">
        <f t="shared" si="115"/>
        <v/>
      </c>
      <c r="AJ214" s="153" t="str">
        <f t="shared" si="116"/>
        <v/>
      </c>
      <c r="AK214" s="153" t="str">
        <f t="shared" si="117"/>
        <v/>
      </c>
      <c r="AL214" s="153" t="str">
        <f t="shared" si="118"/>
        <v/>
      </c>
      <c r="AM214" s="141"/>
      <c r="AN214" s="211"/>
      <c r="AO214" s="346" t="str">
        <f t="shared" si="119"/>
        <v/>
      </c>
      <c r="AP214" s="153" t="str">
        <f t="shared" si="120"/>
        <v/>
      </c>
      <c r="AQ214" s="153" t="str">
        <f t="shared" si="121"/>
        <v/>
      </c>
      <c r="AR214" s="153" t="str">
        <f t="shared" si="122"/>
        <v/>
      </c>
      <c r="AS214" s="141"/>
      <c r="AT214" s="211"/>
      <c r="AU214" s="346" t="str">
        <f t="shared" si="123"/>
        <v/>
      </c>
      <c r="AV214" s="153" t="str">
        <f t="shared" si="124"/>
        <v/>
      </c>
      <c r="AW214" s="153" t="str">
        <f t="shared" si="125"/>
        <v/>
      </c>
      <c r="AX214" s="153" t="str">
        <f t="shared" si="126"/>
        <v/>
      </c>
    </row>
    <row r="215" spans="1:50" ht="29.45" customHeight="1" x14ac:dyDescent="0.25">
      <c r="A215" s="354" t="str">
        <f>'N-Bedarf AL §13a'!A215</f>
        <v/>
      </c>
      <c r="B215" s="354" t="str">
        <f>IF('N-Bedarf AL §13a'!B215="","",'N-Bedarf AL §13a'!B215)</f>
        <v/>
      </c>
      <c r="C215" s="305" t="str">
        <f>IF('N-Bedarf AL §13a'!D215="","",'N-Bedarf AL §13a'!D215)</f>
        <v/>
      </c>
      <c r="D215" s="32" t="str">
        <f>IF('N-Bedarf AL §13a'!C215="","",'N-Bedarf AL §13a'!C215)</f>
        <v/>
      </c>
      <c r="E215" s="32" t="str">
        <f>IF('N-Bedarf AL §13a'!AD215="",'N-Bedarf AL §13a'!AB215,'N-Bedarf AL §13a'!AD215)</f>
        <v/>
      </c>
      <c r="F215" s="32" t="str">
        <f>IF('P-Bedarf AL §13a'!V217="","",'P-Bedarf AL §13a'!V217)</f>
        <v/>
      </c>
      <c r="G215" s="32" t="str">
        <f>IF('P-Bedarf AL §13a'!Z217="","",'P-Bedarf AL §13a'!Z217)</f>
        <v/>
      </c>
      <c r="H215" s="345" t="str">
        <f t="shared" si="99"/>
        <v/>
      </c>
      <c r="I215" s="345" t="str">
        <f t="shared" si="100"/>
        <v/>
      </c>
      <c r="J215" s="345" t="str">
        <f t="shared" si="101"/>
        <v/>
      </c>
      <c r="K215" s="321">
        <f t="shared" si="102"/>
        <v>0</v>
      </c>
      <c r="L215" s="321">
        <f t="shared" si="127"/>
        <v>0</v>
      </c>
      <c r="M215" s="321">
        <f t="shared" si="128"/>
        <v>0</v>
      </c>
      <c r="N215" s="321" t="str">
        <f t="shared" si="129"/>
        <v/>
      </c>
      <c r="O215" s="321" t="str">
        <f t="shared" si="130"/>
        <v/>
      </c>
      <c r="P215" s="321" t="str">
        <f t="shared" si="131"/>
        <v/>
      </c>
      <c r="Q215" s="214" t="str">
        <f t="shared" si="103"/>
        <v/>
      </c>
      <c r="R215" s="141"/>
      <c r="S215" s="211"/>
      <c r="T215" s="346" t="str">
        <f t="shared" si="104"/>
        <v/>
      </c>
      <c r="U215" s="153" t="str">
        <f t="shared" si="105"/>
        <v/>
      </c>
      <c r="V215" s="153" t="str">
        <f t="shared" si="106"/>
        <v/>
      </c>
      <c r="W215" s="153" t="str">
        <f t="shared" si="107"/>
        <v/>
      </c>
      <c r="X215" s="153" t="str">
        <f t="shared" si="108"/>
        <v/>
      </c>
      <c r="Y215" s="141"/>
      <c r="Z215" s="211"/>
      <c r="AA215" s="361" t="str">
        <f t="shared" si="109"/>
        <v/>
      </c>
      <c r="AB215" s="153" t="str">
        <f t="shared" si="110"/>
        <v/>
      </c>
      <c r="AC215" s="153" t="str">
        <f t="shared" si="111"/>
        <v/>
      </c>
      <c r="AD215" s="153" t="str">
        <f t="shared" si="112"/>
        <v/>
      </c>
      <c r="AE215" s="153" t="str">
        <f t="shared" si="113"/>
        <v/>
      </c>
      <c r="AF215" s="213" t="str">
        <f t="shared" si="114"/>
        <v/>
      </c>
      <c r="AG215" s="141"/>
      <c r="AH215" s="211"/>
      <c r="AI215" s="346" t="str">
        <f t="shared" si="115"/>
        <v/>
      </c>
      <c r="AJ215" s="153" t="str">
        <f t="shared" si="116"/>
        <v/>
      </c>
      <c r="AK215" s="153" t="str">
        <f t="shared" si="117"/>
        <v/>
      </c>
      <c r="AL215" s="153" t="str">
        <f t="shared" si="118"/>
        <v/>
      </c>
      <c r="AM215" s="141"/>
      <c r="AN215" s="211"/>
      <c r="AO215" s="346" t="str">
        <f t="shared" si="119"/>
        <v/>
      </c>
      <c r="AP215" s="153" t="str">
        <f t="shared" si="120"/>
        <v/>
      </c>
      <c r="AQ215" s="153" t="str">
        <f t="shared" si="121"/>
        <v/>
      </c>
      <c r="AR215" s="153" t="str">
        <f t="shared" si="122"/>
        <v/>
      </c>
      <c r="AS215" s="141"/>
      <c r="AT215" s="211"/>
      <c r="AU215" s="346" t="str">
        <f t="shared" si="123"/>
        <v/>
      </c>
      <c r="AV215" s="153" t="str">
        <f t="shared" si="124"/>
        <v/>
      </c>
      <c r="AW215" s="153" t="str">
        <f t="shared" si="125"/>
        <v/>
      </c>
      <c r="AX215" s="153" t="str">
        <f t="shared" si="126"/>
        <v/>
      </c>
    </row>
    <row r="216" spans="1:50" ht="29.45" customHeight="1" x14ac:dyDescent="0.25">
      <c r="A216" s="354" t="str">
        <f>'N-Bedarf AL §13a'!A216</f>
        <v/>
      </c>
      <c r="B216" s="354" t="str">
        <f>IF('N-Bedarf AL §13a'!B216="","",'N-Bedarf AL §13a'!B216)</f>
        <v/>
      </c>
      <c r="C216" s="305" t="str">
        <f>IF('N-Bedarf AL §13a'!D216="","",'N-Bedarf AL §13a'!D216)</f>
        <v/>
      </c>
      <c r="D216" s="32" t="str">
        <f>IF('N-Bedarf AL §13a'!C216="","",'N-Bedarf AL §13a'!C216)</f>
        <v/>
      </c>
      <c r="E216" s="32" t="str">
        <f>IF('N-Bedarf AL §13a'!AD216="",'N-Bedarf AL §13a'!AB216,'N-Bedarf AL §13a'!AD216)</f>
        <v/>
      </c>
      <c r="F216" s="32" t="str">
        <f>IF('P-Bedarf AL §13a'!V218="","",'P-Bedarf AL §13a'!V218)</f>
        <v/>
      </c>
      <c r="G216" s="32" t="str">
        <f>IF('P-Bedarf AL §13a'!Z218="","",'P-Bedarf AL §13a'!Z218)</f>
        <v/>
      </c>
      <c r="H216" s="345" t="str">
        <f t="shared" si="99"/>
        <v/>
      </c>
      <c r="I216" s="345" t="str">
        <f t="shared" si="100"/>
        <v/>
      </c>
      <c r="J216" s="345" t="str">
        <f t="shared" si="101"/>
        <v/>
      </c>
      <c r="K216" s="321">
        <f t="shared" si="102"/>
        <v>0</v>
      </c>
      <c r="L216" s="321">
        <f t="shared" si="127"/>
        <v>0</v>
      </c>
      <c r="M216" s="321">
        <f t="shared" si="128"/>
        <v>0</v>
      </c>
      <c r="N216" s="321" t="str">
        <f t="shared" si="129"/>
        <v/>
      </c>
      <c r="O216" s="321" t="str">
        <f t="shared" si="130"/>
        <v/>
      </c>
      <c r="P216" s="321" t="str">
        <f t="shared" si="131"/>
        <v/>
      </c>
      <c r="Q216" s="214" t="str">
        <f t="shared" si="103"/>
        <v/>
      </c>
      <c r="R216" s="141"/>
      <c r="S216" s="211"/>
      <c r="T216" s="346" t="str">
        <f t="shared" si="104"/>
        <v/>
      </c>
      <c r="U216" s="153" t="str">
        <f t="shared" si="105"/>
        <v/>
      </c>
      <c r="V216" s="153" t="str">
        <f t="shared" si="106"/>
        <v/>
      </c>
      <c r="W216" s="153" t="str">
        <f t="shared" si="107"/>
        <v/>
      </c>
      <c r="X216" s="153" t="str">
        <f t="shared" si="108"/>
        <v/>
      </c>
      <c r="Y216" s="141"/>
      <c r="Z216" s="211"/>
      <c r="AA216" s="361" t="str">
        <f t="shared" si="109"/>
        <v/>
      </c>
      <c r="AB216" s="153" t="str">
        <f t="shared" si="110"/>
        <v/>
      </c>
      <c r="AC216" s="153" t="str">
        <f t="shared" si="111"/>
        <v/>
      </c>
      <c r="AD216" s="153" t="str">
        <f t="shared" si="112"/>
        <v/>
      </c>
      <c r="AE216" s="153" t="str">
        <f t="shared" si="113"/>
        <v/>
      </c>
      <c r="AF216" s="213" t="str">
        <f t="shared" si="114"/>
        <v/>
      </c>
      <c r="AG216" s="141"/>
      <c r="AH216" s="211"/>
      <c r="AI216" s="346" t="str">
        <f t="shared" si="115"/>
        <v/>
      </c>
      <c r="AJ216" s="153" t="str">
        <f t="shared" si="116"/>
        <v/>
      </c>
      <c r="AK216" s="153" t="str">
        <f t="shared" si="117"/>
        <v/>
      </c>
      <c r="AL216" s="153" t="str">
        <f t="shared" si="118"/>
        <v/>
      </c>
      <c r="AM216" s="141"/>
      <c r="AN216" s="211"/>
      <c r="AO216" s="346" t="str">
        <f t="shared" si="119"/>
        <v/>
      </c>
      <c r="AP216" s="153" t="str">
        <f t="shared" si="120"/>
        <v/>
      </c>
      <c r="AQ216" s="153" t="str">
        <f t="shared" si="121"/>
        <v/>
      </c>
      <c r="AR216" s="153" t="str">
        <f t="shared" si="122"/>
        <v/>
      </c>
      <c r="AS216" s="141"/>
      <c r="AT216" s="211"/>
      <c r="AU216" s="346" t="str">
        <f t="shared" si="123"/>
        <v/>
      </c>
      <c r="AV216" s="153" t="str">
        <f t="shared" si="124"/>
        <v/>
      </c>
      <c r="AW216" s="153" t="str">
        <f t="shared" si="125"/>
        <v/>
      </c>
      <c r="AX216" s="153" t="str">
        <f t="shared" si="126"/>
        <v/>
      </c>
    </row>
    <row r="217" spans="1:50" ht="29.45" customHeight="1" x14ac:dyDescent="0.25">
      <c r="A217" s="354" t="str">
        <f>'N-Bedarf AL §13a'!A217</f>
        <v/>
      </c>
      <c r="B217" s="354" t="str">
        <f>IF('N-Bedarf AL §13a'!B217="","",'N-Bedarf AL §13a'!B217)</f>
        <v/>
      </c>
      <c r="C217" s="305" t="str">
        <f>IF('N-Bedarf AL §13a'!D217="","",'N-Bedarf AL §13a'!D217)</f>
        <v/>
      </c>
      <c r="D217" s="32" t="str">
        <f>IF('N-Bedarf AL §13a'!C217="","",'N-Bedarf AL §13a'!C217)</f>
        <v/>
      </c>
      <c r="E217" s="32" t="str">
        <f>IF('N-Bedarf AL §13a'!AD217="",'N-Bedarf AL §13a'!AB217,'N-Bedarf AL §13a'!AD217)</f>
        <v/>
      </c>
      <c r="F217" s="32" t="str">
        <f>IF('P-Bedarf AL §13a'!V219="","",'P-Bedarf AL §13a'!V219)</f>
        <v/>
      </c>
      <c r="G217" s="32" t="str">
        <f>IF('P-Bedarf AL §13a'!Z219="","",'P-Bedarf AL §13a'!Z219)</f>
        <v/>
      </c>
      <c r="H217" s="345" t="str">
        <f t="shared" si="99"/>
        <v/>
      </c>
      <c r="I217" s="345" t="str">
        <f t="shared" si="100"/>
        <v/>
      </c>
      <c r="J217" s="345" t="str">
        <f t="shared" si="101"/>
        <v/>
      </c>
      <c r="K217" s="321">
        <f t="shared" si="102"/>
        <v>0</v>
      </c>
      <c r="L217" s="321">
        <f t="shared" si="127"/>
        <v>0</v>
      </c>
      <c r="M217" s="321">
        <f t="shared" si="128"/>
        <v>0</v>
      </c>
      <c r="N217" s="321" t="str">
        <f t="shared" si="129"/>
        <v/>
      </c>
      <c r="O217" s="321" t="str">
        <f t="shared" si="130"/>
        <v/>
      </c>
      <c r="P217" s="321" t="str">
        <f t="shared" si="131"/>
        <v/>
      </c>
      <c r="Q217" s="214" t="str">
        <f t="shared" si="103"/>
        <v/>
      </c>
      <c r="R217" s="141"/>
      <c r="S217" s="211"/>
      <c r="T217" s="346" t="str">
        <f t="shared" si="104"/>
        <v/>
      </c>
      <c r="U217" s="153" t="str">
        <f t="shared" si="105"/>
        <v/>
      </c>
      <c r="V217" s="153" t="str">
        <f t="shared" si="106"/>
        <v/>
      </c>
      <c r="W217" s="153" t="str">
        <f t="shared" si="107"/>
        <v/>
      </c>
      <c r="X217" s="153" t="str">
        <f t="shared" si="108"/>
        <v/>
      </c>
      <c r="Y217" s="141"/>
      <c r="Z217" s="211"/>
      <c r="AA217" s="361" t="str">
        <f t="shared" si="109"/>
        <v/>
      </c>
      <c r="AB217" s="153" t="str">
        <f t="shared" si="110"/>
        <v/>
      </c>
      <c r="AC217" s="153" t="str">
        <f t="shared" si="111"/>
        <v/>
      </c>
      <c r="AD217" s="153" t="str">
        <f t="shared" si="112"/>
        <v/>
      </c>
      <c r="AE217" s="153" t="str">
        <f t="shared" si="113"/>
        <v/>
      </c>
      <c r="AF217" s="213" t="str">
        <f t="shared" si="114"/>
        <v/>
      </c>
      <c r="AG217" s="141"/>
      <c r="AH217" s="211"/>
      <c r="AI217" s="346" t="str">
        <f t="shared" si="115"/>
        <v/>
      </c>
      <c r="AJ217" s="153" t="str">
        <f t="shared" si="116"/>
        <v/>
      </c>
      <c r="AK217" s="153" t="str">
        <f t="shared" si="117"/>
        <v/>
      </c>
      <c r="AL217" s="153" t="str">
        <f t="shared" si="118"/>
        <v/>
      </c>
      <c r="AM217" s="141"/>
      <c r="AN217" s="211"/>
      <c r="AO217" s="346" t="str">
        <f t="shared" si="119"/>
        <v/>
      </c>
      <c r="AP217" s="153" t="str">
        <f t="shared" si="120"/>
        <v/>
      </c>
      <c r="AQ217" s="153" t="str">
        <f t="shared" si="121"/>
        <v/>
      </c>
      <c r="AR217" s="153" t="str">
        <f t="shared" si="122"/>
        <v/>
      </c>
      <c r="AS217" s="141"/>
      <c r="AT217" s="211"/>
      <c r="AU217" s="346" t="str">
        <f t="shared" si="123"/>
        <v/>
      </c>
      <c r="AV217" s="153" t="str">
        <f t="shared" si="124"/>
        <v/>
      </c>
      <c r="AW217" s="153" t="str">
        <f t="shared" si="125"/>
        <v/>
      </c>
      <c r="AX217" s="153" t="str">
        <f t="shared" si="126"/>
        <v/>
      </c>
    </row>
    <row r="218" spans="1:50" ht="29.45" customHeight="1" x14ac:dyDescent="0.25">
      <c r="A218" s="354" t="str">
        <f>'N-Bedarf AL §13a'!A218</f>
        <v/>
      </c>
      <c r="B218" s="354" t="str">
        <f>IF('N-Bedarf AL §13a'!B218="","",'N-Bedarf AL §13a'!B218)</f>
        <v/>
      </c>
      <c r="C218" s="305" t="str">
        <f>IF('N-Bedarf AL §13a'!D218="","",'N-Bedarf AL §13a'!D218)</f>
        <v/>
      </c>
      <c r="D218" s="32" t="str">
        <f>IF('N-Bedarf AL §13a'!C218="","",'N-Bedarf AL §13a'!C218)</f>
        <v/>
      </c>
      <c r="E218" s="32" t="str">
        <f>IF('N-Bedarf AL §13a'!AD218="",'N-Bedarf AL §13a'!AB218,'N-Bedarf AL §13a'!AD218)</f>
        <v/>
      </c>
      <c r="F218" s="32" t="str">
        <f>IF('P-Bedarf AL §13a'!V220="","",'P-Bedarf AL §13a'!V220)</f>
        <v/>
      </c>
      <c r="G218" s="32" t="str">
        <f>IF('P-Bedarf AL §13a'!Z220="","",'P-Bedarf AL §13a'!Z220)</f>
        <v/>
      </c>
      <c r="H218" s="345" t="str">
        <f t="shared" si="99"/>
        <v/>
      </c>
      <c r="I218" s="345" t="str">
        <f t="shared" si="100"/>
        <v/>
      </c>
      <c r="J218" s="345" t="str">
        <f t="shared" si="101"/>
        <v/>
      </c>
      <c r="K218" s="321">
        <f t="shared" si="102"/>
        <v>0</v>
      </c>
      <c r="L218" s="321">
        <f t="shared" si="127"/>
        <v>0</v>
      </c>
      <c r="M218" s="321">
        <f t="shared" si="128"/>
        <v>0</v>
      </c>
      <c r="N218" s="321" t="str">
        <f t="shared" si="129"/>
        <v/>
      </c>
      <c r="O218" s="321" t="str">
        <f t="shared" si="130"/>
        <v/>
      </c>
      <c r="P218" s="321" t="str">
        <f t="shared" si="131"/>
        <v/>
      </c>
      <c r="Q218" s="214" t="str">
        <f t="shared" si="103"/>
        <v/>
      </c>
      <c r="R218" s="141"/>
      <c r="S218" s="211"/>
      <c r="T218" s="346" t="str">
        <f t="shared" si="104"/>
        <v/>
      </c>
      <c r="U218" s="153" t="str">
        <f t="shared" si="105"/>
        <v/>
      </c>
      <c r="V218" s="153" t="str">
        <f t="shared" si="106"/>
        <v/>
      </c>
      <c r="W218" s="153" t="str">
        <f t="shared" si="107"/>
        <v/>
      </c>
      <c r="X218" s="153" t="str">
        <f t="shared" si="108"/>
        <v/>
      </c>
      <c r="Y218" s="141"/>
      <c r="Z218" s="211"/>
      <c r="AA218" s="361" t="str">
        <f t="shared" si="109"/>
        <v/>
      </c>
      <c r="AB218" s="153" t="str">
        <f t="shared" si="110"/>
        <v/>
      </c>
      <c r="AC218" s="153" t="str">
        <f t="shared" si="111"/>
        <v/>
      </c>
      <c r="AD218" s="153" t="str">
        <f t="shared" si="112"/>
        <v/>
      </c>
      <c r="AE218" s="153" t="str">
        <f t="shared" si="113"/>
        <v/>
      </c>
      <c r="AF218" s="213" t="str">
        <f t="shared" si="114"/>
        <v/>
      </c>
      <c r="AG218" s="141"/>
      <c r="AH218" s="211"/>
      <c r="AI218" s="346" t="str">
        <f t="shared" si="115"/>
        <v/>
      </c>
      <c r="AJ218" s="153" t="str">
        <f t="shared" si="116"/>
        <v/>
      </c>
      <c r="AK218" s="153" t="str">
        <f t="shared" si="117"/>
        <v/>
      </c>
      <c r="AL218" s="153" t="str">
        <f t="shared" si="118"/>
        <v/>
      </c>
      <c r="AM218" s="141"/>
      <c r="AN218" s="211"/>
      <c r="AO218" s="346" t="str">
        <f t="shared" si="119"/>
        <v/>
      </c>
      <c r="AP218" s="153" t="str">
        <f t="shared" si="120"/>
        <v/>
      </c>
      <c r="AQ218" s="153" t="str">
        <f t="shared" si="121"/>
        <v/>
      </c>
      <c r="AR218" s="153" t="str">
        <f t="shared" si="122"/>
        <v/>
      </c>
      <c r="AS218" s="141"/>
      <c r="AT218" s="211"/>
      <c r="AU218" s="346" t="str">
        <f t="shared" si="123"/>
        <v/>
      </c>
      <c r="AV218" s="153" t="str">
        <f t="shared" si="124"/>
        <v/>
      </c>
      <c r="AW218" s="153" t="str">
        <f t="shared" si="125"/>
        <v/>
      </c>
      <c r="AX218" s="153" t="str">
        <f t="shared" si="126"/>
        <v/>
      </c>
    </row>
    <row r="219" spans="1:50" ht="29.45" customHeight="1" x14ac:dyDescent="0.25">
      <c r="A219" s="354" t="str">
        <f>'N-Bedarf AL §13a'!A219</f>
        <v/>
      </c>
      <c r="B219" s="354" t="str">
        <f>IF('N-Bedarf AL §13a'!B219="","",'N-Bedarf AL §13a'!B219)</f>
        <v/>
      </c>
      <c r="C219" s="305" t="str">
        <f>IF('N-Bedarf AL §13a'!D219="","",'N-Bedarf AL §13a'!D219)</f>
        <v/>
      </c>
      <c r="D219" s="32" t="str">
        <f>IF('N-Bedarf AL §13a'!C219="","",'N-Bedarf AL §13a'!C219)</f>
        <v/>
      </c>
      <c r="E219" s="32" t="str">
        <f>IF('N-Bedarf AL §13a'!AD219="",'N-Bedarf AL §13a'!AB219,'N-Bedarf AL §13a'!AD219)</f>
        <v/>
      </c>
      <c r="F219" s="32" t="str">
        <f>IF('P-Bedarf AL §13a'!V221="","",'P-Bedarf AL §13a'!V221)</f>
        <v/>
      </c>
      <c r="G219" s="32" t="str">
        <f>IF('P-Bedarf AL §13a'!Z221="","",'P-Bedarf AL §13a'!Z221)</f>
        <v/>
      </c>
      <c r="H219" s="345" t="str">
        <f t="shared" si="99"/>
        <v/>
      </c>
      <c r="I219" s="345" t="str">
        <f t="shared" si="100"/>
        <v/>
      </c>
      <c r="J219" s="345" t="str">
        <f t="shared" si="101"/>
        <v/>
      </c>
      <c r="K219" s="321">
        <f t="shared" si="102"/>
        <v>0</v>
      </c>
      <c r="L219" s="321">
        <f t="shared" si="127"/>
        <v>0</v>
      </c>
      <c r="M219" s="321">
        <f t="shared" si="128"/>
        <v>0</v>
      </c>
      <c r="N219" s="321" t="str">
        <f t="shared" si="129"/>
        <v/>
      </c>
      <c r="O219" s="321" t="str">
        <f t="shared" si="130"/>
        <v/>
      </c>
      <c r="P219" s="321" t="str">
        <f t="shared" si="131"/>
        <v/>
      </c>
      <c r="Q219" s="214" t="str">
        <f t="shared" si="103"/>
        <v/>
      </c>
      <c r="R219" s="141"/>
      <c r="S219" s="211"/>
      <c r="T219" s="346" t="str">
        <f t="shared" si="104"/>
        <v/>
      </c>
      <c r="U219" s="153" t="str">
        <f t="shared" si="105"/>
        <v/>
      </c>
      <c r="V219" s="153" t="str">
        <f t="shared" si="106"/>
        <v/>
      </c>
      <c r="W219" s="153" t="str">
        <f t="shared" si="107"/>
        <v/>
      </c>
      <c r="X219" s="153" t="str">
        <f t="shared" si="108"/>
        <v/>
      </c>
      <c r="Y219" s="141"/>
      <c r="Z219" s="211"/>
      <c r="AA219" s="361" t="str">
        <f t="shared" si="109"/>
        <v/>
      </c>
      <c r="AB219" s="153" t="str">
        <f t="shared" si="110"/>
        <v/>
      </c>
      <c r="AC219" s="153" t="str">
        <f t="shared" si="111"/>
        <v/>
      </c>
      <c r="AD219" s="153" t="str">
        <f t="shared" si="112"/>
        <v/>
      </c>
      <c r="AE219" s="153" t="str">
        <f t="shared" si="113"/>
        <v/>
      </c>
      <c r="AF219" s="213" t="str">
        <f t="shared" si="114"/>
        <v/>
      </c>
      <c r="AG219" s="141"/>
      <c r="AH219" s="211"/>
      <c r="AI219" s="346" t="str">
        <f t="shared" si="115"/>
        <v/>
      </c>
      <c r="AJ219" s="153" t="str">
        <f t="shared" si="116"/>
        <v/>
      </c>
      <c r="AK219" s="153" t="str">
        <f t="shared" si="117"/>
        <v/>
      </c>
      <c r="AL219" s="153" t="str">
        <f t="shared" si="118"/>
        <v/>
      </c>
      <c r="AM219" s="141"/>
      <c r="AN219" s="211"/>
      <c r="AO219" s="346" t="str">
        <f t="shared" si="119"/>
        <v/>
      </c>
      <c r="AP219" s="153" t="str">
        <f t="shared" si="120"/>
        <v/>
      </c>
      <c r="AQ219" s="153" t="str">
        <f t="shared" si="121"/>
        <v/>
      </c>
      <c r="AR219" s="153" t="str">
        <f t="shared" si="122"/>
        <v/>
      </c>
      <c r="AS219" s="141"/>
      <c r="AT219" s="211"/>
      <c r="AU219" s="346" t="str">
        <f t="shared" si="123"/>
        <v/>
      </c>
      <c r="AV219" s="153" t="str">
        <f t="shared" si="124"/>
        <v/>
      </c>
      <c r="AW219" s="153" t="str">
        <f t="shared" si="125"/>
        <v/>
      </c>
      <c r="AX219" s="153" t="str">
        <f t="shared" si="126"/>
        <v/>
      </c>
    </row>
    <row r="220" spans="1:50" ht="29.45" customHeight="1" x14ac:dyDescent="0.25">
      <c r="A220" s="354" t="str">
        <f>'N-Bedarf AL §13a'!A220</f>
        <v/>
      </c>
      <c r="B220" s="354" t="str">
        <f>IF('N-Bedarf AL §13a'!B220="","",'N-Bedarf AL §13a'!B220)</f>
        <v/>
      </c>
      <c r="C220" s="305" t="str">
        <f>IF('N-Bedarf AL §13a'!D220="","",'N-Bedarf AL §13a'!D220)</f>
        <v/>
      </c>
      <c r="D220" s="32" t="str">
        <f>IF('N-Bedarf AL §13a'!C220="","",'N-Bedarf AL §13a'!C220)</f>
        <v/>
      </c>
      <c r="E220" s="32" t="str">
        <f>IF('N-Bedarf AL §13a'!AD220="",'N-Bedarf AL §13a'!AB220,'N-Bedarf AL §13a'!AD220)</f>
        <v/>
      </c>
      <c r="F220" s="32" t="str">
        <f>IF('P-Bedarf AL §13a'!V222="","",'P-Bedarf AL §13a'!V222)</f>
        <v/>
      </c>
      <c r="G220" s="32" t="str">
        <f>IF('P-Bedarf AL §13a'!Z222="","",'P-Bedarf AL §13a'!Z222)</f>
        <v/>
      </c>
      <c r="H220" s="345" t="str">
        <f t="shared" si="99"/>
        <v/>
      </c>
      <c r="I220" s="345" t="str">
        <f t="shared" si="100"/>
        <v/>
      </c>
      <c r="J220" s="345" t="str">
        <f t="shared" si="101"/>
        <v/>
      </c>
      <c r="K220" s="321">
        <f t="shared" si="102"/>
        <v>0</v>
      </c>
      <c r="L220" s="321">
        <f t="shared" si="127"/>
        <v>0</v>
      </c>
      <c r="M220" s="321">
        <f t="shared" si="128"/>
        <v>0</v>
      </c>
      <c r="N220" s="321" t="str">
        <f t="shared" si="129"/>
        <v/>
      </c>
      <c r="O220" s="321" t="str">
        <f t="shared" si="130"/>
        <v/>
      </c>
      <c r="P220" s="321" t="str">
        <f t="shared" si="131"/>
        <v/>
      </c>
      <c r="Q220" s="214" t="str">
        <f t="shared" si="103"/>
        <v/>
      </c>
      <c r="R220" s="141"/>
      <c r="S220" s="211"/>
      <c r="T220" s="346" t="str">
        <f t="shared" si="104"/>
        <v/>
      </c>
      <c r="U220" s="153" t="str">
        <f t="shared" si="105"/>
        <v/>
      </c>
      <c r="V220" s="153" t="str">
        <f t="shared" si="106"/>
        <v/>
      </c>
      <c r="W220" s="153" t="str">
        <f t="shared" si="107"/>
        <v/>
      </c>
      <c r="X220" s="153" t="str">
        <f t="shared" si="108"/>
        <v/>
      </c>
      <c r="Y220" s="141"/>
      <c r="Z220" s="211"/>
      <c r="AA220" s="361" t="str">
        <f t="shared" si="109"/>
        <v/>
      </c>
      <c r="AB220" s="153" t="str">
        <f t="shared" si="110"/>
        <v/>
      </c>
      <c r="AC220" s="153" t="str">
        <f t="shared" si="111"/>
        <v/>
      </c>
      <c r="AD220" s="153" t="str">
        <f t="shared" si="112"/>
        <v/>
      </c>
      <c r="AE220" s="153" t="str">
        <f t="shared" si="113"/>
        <v/>
      </c>
      <c r="AF220" s="213" t="str">
        <f t="shared" si="114"/>
        <v/>
      </c>
      <c r="AG220" s="141"/>
      <c r="AH220" s="211"/>
      <c r="AI220" s="346" t="str">
        <f t="shared" si="115"/>
        <v/>
      </c>
      <c r="AJ220" s="153" t="str">
        <f t="shared" si="116"/>
        <v/>
      </c>
      <c r="AK220" s="153" t="str">
        <f t="shared" si="117"/>
        <v/>
      </c>
      <c r="AL220" s="153" t="str">
        <f t="shared" si="118"/>
        <v/>
      </c>
      <c r="AM220" s="141"/>
      <c r="AN220" s="211"/>
      <c r="AO220" s="346" t="str">
        <f t="shared" si="119"/>
        <v/>
      </c>
      <c r="AP220" s="153" t="str">
        <f t="shared" si="120"/>
        <v/>
      </c>
      <c r="AQ220" s="153" t="str">
        <f t="shared" si="121"/>
        <v/>
      </c>
      <c r="AR220" s="153" t="str">
        <f t="shared" si="122"/>
        <v/>
      </c>
      <c r="AS220" s="141"/>
      <c r="AT220" s="211"/>
      <c r="AU220" s="346" t="str">
        <f t="shared" si="123"/>
        <v/>
      </c>
      <c r="AV220" s="153" t="str">
        <f t="shared" si="124"/>
        <v/>
      </c>
      <c r="AW220" s="153" t="str">
        <f t="shared" si="125"/>
        <v/>
      </c>
      <c r="AX220" s="153" t="str">
        <f t="shared" si="126"/>
        <v/>
      </c>
    </row>
    <row r="221" spans="1:50" ht="29.45" customHeight="1" x14ac:dyDescent="0.25">
      <c r="A221" s="354" t="str">
        <f>'N-Bedarf AL §13a'!A221</f>
        <v/>
      </c>
      <c r="B221" s="354" t="str">
        <f>IF('N-Bedarf AL §13a'!B221="","",'N-Bedarf AL §13a'!B221)</f>
        <v/>
      </c>
      <c r="C221" s="305" t="str">
        <f>IF('N-Bedarf AL §13a'!D221="","",'N-Bedarf AL §13a'!D221)</f>
        <v/>
      </c>
      <c r="D221" s="32" t="str">
        <f>IF('N-Bedarf AL §13a'!C221="","",'N-Bedarf AL §13a'!C221)</f>
        <v/>
      </c>
      <c r="E221" s="32" t="str">
        <f>IF('N-Bedarf AL §13a'!AD221="",'N-Bedarf AL §13a'!AB221,'N-Bedarf AL §13a'!AD221)</f>
        <v/>
      </c>
      <c r="F221" s="32" t="str">
        <f>IF('P-Bedarf AL §13a'!V223="","",'P-Bedarf AL §13a'!V223)</f>
        <v/>
      </c>
      <c r="G221" s="32" t="str">
        <f>IF('P-Bedarf AL §13a'!Z223="","",'P-Bedarf AL §13a'!Z223)</f>
        <v/>
      </c>
      <c r="H221" s="345" t="str">
        <f t="shared" si="99"/>
        <v/>
      </c>
      <c r="I221" s="345" t="str">
        <f t="shared" si="100"/>
        <v/>
      </c>
      <c r="J221" s="345" t="str">
        <f t="shared" si="101"/>
        <v/>
      </c>
      <c r="K221" s="321">
        <f t="shared" si="102"/>
        <v>0</v>
      </c>
      <c r="L221" s="321">
        <f t="shared" si="127"/>
        <v>0</v>
      </c>
      <c r="M221" s="321">
        <f t="shared" si="128"/>
        <v>0</v>
      </c>
      <c r="N221" s="321" t="str">
        <f t="shared" si="129"/>
        <v/>
      </c>
      <c r="O221" s="321" t="str">
        <f t="shared" si="130"/>
        <v/>
      </c>
      <c r="P221" s="321" t="str">
        <f t="shared" si="131"/>
        <v/>
      </c>
      <c r="Q221" s="214" t="str">
        <f t="shared" si="103"/>
        <v/>
      </c>
      <c r="R221" s="141"/>
      <c r="S221" s="211"/>
      <c r="T221" s="346" t="str">
        <f t="shared" si="104"/>
        <v/>
      </c>
      <c r="U221" s="153" t="str">
        <f t="shared" si="105"/>
        <v/>
      </c>
      <c r="V221" s="153" t="str">
        <f t="shared" si="106"/>
        <v/>
      </c>
      <c r="W221" s="153" t="str">
        <f t="shared" si="107"/>
        <v/>
      </c>
      <c r="X221" s="153" t="str">
        <f t="shared" si="108"/>
        <v/>
      </c>
      <c r="Y221" s="141"/>
      <c r="Z221" s="211"/>
      <c r="AA221" s="361" t="str">
        <f t="shared" si="109"/>
        <v/>
      </c>
      <c r="AB221" s="153" t="str">
        <f t="shared" si="110"/>
        <v/>
      </c>
      <c r="AC221" s="153" t="str">
        <f t="shared" si="111"/>
        <v/>
      </c>
      <c r="AD221" s="153" t="str">
        <f t="shared" si="112"/>
        <v/>
      </c>
      <c r="AE221" s="153" t="str">
        <f t="shared" si="113"/>
        <v/>
      </c>
      <c r="AF221" s="213" t="str">
        <f t="shared" si="114"/>
        <v/>
      </c>
      <c r="AG221" s="141"/>
      <c r="AH221" s="211"/>
      <c r="AI221" s="346" t="str">
        <f t="shared" si="115"/>
        <v/>
      </c>
      <c r="AJ221" s="153" t="str">
        <f t="shared" si="116"/>
        <v/>
      </c>
      <c r="AK221" s="153" t="str">
        <f t="shared" si="117"/>
        <v/>
      </c>
      <c r="AL221" s="153" t="str">
        <f t="shared" si="118"/>
        <v/>
      </c>
      <c r="AM221" s="141"/>
      <c r="AN221" s="211"/>
      <c r="AO221" s="346" t="str">
        <f t="shared" si="119"/>
        <v/>
      </c>
      <c r="AP221" s="153" t="str">
        <f t="shared" si="120"/>
        <v/>
      </c>
      <c r="AQ221" s="153" t="str">
        <f t="shared" si="121"/>
        <v/>
      </c>
      <c r="AR221" s="153" t="str">
        <f t="shared" si="122"/>
        <v/>
      </c>
      <c r="AS221" s="141"/>
      <c r="AT221" s="211"/>
      <c r="AU221" s="346" t="str">
        <f t="shared" si="123"/>
        <v/>
      </c>
      <c r="AV221" s="153" t="str">
        <f t="shared" si="124"/>
        <v/>
      </c>
      <c r="AW221" s="153" t="str">
        <f t="shared" si="125"/>
        <v/>
      </c>
      <c r="AX221" s="153" t="str">
        <f t="shared" si="126"/>
        <v/>
      </c>
    </row>
    <row r="222" spans="1:50" ht="29.45" customHeight="1" x14ac:dyDescent="0.25">
      <c r="A222" s="354" t="str">
        <f>'N-Bedarf AL §13a'!A222</f>
        <v/>
      </c>
      <c r="B222" s="354" t="str">
        <f>IF('N-Bedarf AL §13a'!B222="","",'N-Bedarf AL §13a'!B222)</f>
        <v/>
      </c>
      <c r="C222" s="305" t="str">
        <f>IF('N-Bedarf AL §13a'!D222="","",'N-Bedarf AL §13a'!D222)</f>
        <v/>
      </c>
      <c r="D222" s="32" t="str">
        <f>IF('N-Bedarf AL §13a'!C222="","",'N-Bedarf AL §13a'!C222)</f>
        <v/>
      </c>
      <c r="E222" s="32" t="str">
        <f>IF('N-Bedarf AL §13a'!AD222="",'N-Bedarf AL §13a'!AB222,'N-Bedarf AL §13a'!AD222)</f>
        <v/>
      </c>
      <c r="F222" s="32" t="str">
        <f>IF('P-Bedarf AL §13a'!V224="","",'P-Bedarf AL §13a'!V224)</f>
        <v/>
      </c>
      <c r="G222" s="32" t="str">
        <f>IF('P-Bedarf AL §13a'!Z224="","",'P-Bedarf AL §13a'!Z224)</f>
        <v/>
      </c>
      <c r="H222" s="345" t="str">
        <f t="shared" si="99"/>
        <v/>
      </c>
      <c r="I222" s="345" t="str">
        <f t="shared" si="100"/>
        <v/>
      </c>
      <c r="J222" s="345" t="str">
        <f t="shared" si="101"/>
        <v/>
      </c>
      <c r="K222" s="321">
        <f t="shared" si="102"/>
        <v>0</v>
      </c>
      <c r="L222" s="321">
        <f t="shared" si="127"/>
        <v>0</v>
      </c>
      <c r="M222" s="321">
        <f t="shared" si="128"/>
        <v>0</v>
      </c>
      <c r="N222" s="321" t="str">
        <f t="shared" si="129"/>
        <v/>
      </c>
      <c r="O222" s="321" t="str">
        <f t="shared" si="130"/>
        <v/>
      </c>
      <c r="P222" s="321" t="str">
        <f t="shared" si="131"/>
        <v/>
      </c>
      <c r="Q222" s="214" t="str">
        <f t="shared" si="103"/>
        <v/>
      </c>
      <c r="R222" s="141"/>
      <c r="S222" s="211"/>
      <c r="T222" s="346" t="str">
        <f t="shared" si="104"/>
        <v/>
      </c>
      <c r="U222" s="153" t="str">
        <f t="shared" si="105"/>
        <v/>
      </c>
      <c r="V222" s="153" t="str">
        <f t="shared" si="106"/>
        <v/>
      </c>
      <c r="W222" s="153" t="str">
        <f t="shared" si="107"/>
        <v/>
      </c>
      <c r="X222" s="153" t="str">
        <f t="shared" si="108"/>
        <v/>
      </c>
      <c r="Y222" s="141"/>
      <c r="Z222" s="211"/>
      <c r="AA222" s="361" t="str">
        <f t="shared" si="109"/>
        <v/>
      </c>
      <c r="AB222" s="153" t="str">
        <f t="shared" si="110"/>
        <v/>
      </c>
      <c r="AC222" s="153" t="str">
        <f t="shared" si="111"/>
        <v/>
      </c>
      <c r="AD222" s="153" t="str">
        <f t="shared" si="112"/>
        <v/>
      </c>
      <c r="AE222" s="153" t="str">
        <f t="shared" si="113"/>
        <v/>
      </c>
      <c r="AF222" s="213" t="str">
        <f t="shared" si="114"/>
        <v/>
      </c>
      <c r="AG222" s="141"/>
      <c r="AH222" s="211"/>
      <c r="AI222" s="346" t="str">
        <f t="shared" si="115"/>
        <v/>
      </c>
      <c r="AJ222" s="153" t="str">
        <f t="shared" si="116"/>
        <v/>
      </c>
      <c r="AK222" s="153" t="str">
        <f t="shared" si="117"/>
        <v/>
      </c>
      <c r="AL222" s="153" t="str">
        <f t="shared" si="118"/>
        <v/>
      </c>
      <c r="AM222" s="141"/>
      <c r="AN222" s="211"/>
      <c r="AO222" s="346" t="str">
        <f t="shared" si="119"/>
        <v/>
      </c>
      <c r="AP222" s="153" t="str">
        <f t="shared" si="120"/>
        <v/>
      </c>
      <c r="AQ222" s="153" t="str">
        <f t="shared" si="121"/>
        <v/>
      </c>
      <c r="AR222" s="153" t="str">
        <f t="shared" si="122"/>
        <v/>
      </c>
      <c r="AS222" s="141"/>
      <c r="AT222" s="211"/>
      <c r="AU222" s="346" t="str">
        <f t="shared" si="123"/>
        <v/>
      </c>
      <c r="AV222" s="153" t="str">
        <f t="shared" si="124"/>
        <v/>
      </c>
      <c r="AW222" s="153" t="str">
        <f t="shared" si="125"/>
        <v/>
      </c>
      <c r="AX222" s="153" t="str">
        <f t="shared" si="126"/>
        <v/>
      </c>
    </row>
    <row r="223" spans="1:50" ht="29.45" customHeight="1" x14ac:dyDescent="0.25">
      <c r="A223" s="354" t="str">
        <f>'N-Bedarf AL §13a'!A223</f>
        <v/>
      </c>
      <c r="B223" s="354" t="str">
        <f>IF('N-Bedarf AL §13a'!B223="","",'N-Bedarf AL §13a'!B223)</f>
        <v/>
      </c>
      <c r="C223" s="305" t="str">
        <f>IF('N-Bedarf AL §13a'!D223="","",'N-Bedarf AL §13a'!D223)</f>
        <v/>
      </c>
      <c r="D223" s="32" t="str">
        <f>IF('N-Bedarf AL §13a'!C223="","",'N-Bedarf AL §13a'!C223)</f>
        <v/>
      </c>
      <c r="E223" s="32" t="str">
        <f>IF('N-Bedarf AL §13a'!AD223="",'N-Bedarf AL §13a'!AB223,'N-Bedarf AL §13a'!AD223)</f>
        <v/>
      </c>
      <c r="F223" s="32" t="str">
        <f>IF('P-Bedarf AL §13a'!V225="","",'P-Bedarf AL §13a'!V225)</f>
        <v/>
      </c>
      <c r="G223" s="32" t="str">
        <f>IF('P-Bedarf AL §13a'!Z225="","",'P-Bedarf AL §13a'!Z225)</f>
        <v/>
      </c>
      <c r="H223" s="345" t="str">
        <f t="shared" si="99"/>
        <v/>
      </c>
      <c r="I223" s="345" t="str">
        <f t="shared" si="100"/>
        <v/>
      </c>
      <c r="J223" s="345" t="str">
        <f t="shared" si="101"/>
        <v/>
      </c>
      <c r="K223" s="321">
        <f t="shared" si="102"/>
        <v>0</v>
      </c>
      <c r="L223" s="321">
        <f t="shared" si="127"/>
        <v>0</v>
      </c>
      <c r="M223" s="321">
        <f t="shared" si="128"/>
        <v>0</v>
      </c>
      <c r="N223" s="321" t="str">
        <f t="shared" si="129"/>
        <v/>
      </c>
      <c r="O223" s="321" t="str">
        <f t="shared" si="130"/>
        <v/>
      </c>
      <c r="P223" s="321" t="str">
        <f t="shared" si="131"/>
        <v/>
      </c>
      <c r="Q223" s="214" t="str">
        <f t="shared" si="103"/>
        <v/>
      </c>
      <c r="R223" s="141"/>
      <c r="S223" s="211"/>
      <c r="T223" s="346" t="str">
        <f t="shared" si="104"/>
        <v/>
      </c>
      <c r="U223" s="153" t="str">
        <f t="shared" si="105"/>
        <v/>
      </c>
      <c r="V223" s="153" t="str">
        <f t="shared" si="106"/>
        <v/>
      </c>
      <c r="W223" s="153" t="str">
        <f t="shared" si="107"/>
        <v/>
      </c>
      <c r="X223" s="153" t="str">
        <f t="shared" si="108"/>
        <v/>
      </c>
      <c r="Y223" s="141"/>
      <c r="Z223" s="211"/>
      <c r="AA223" s="361" t="str">
        <f t="shared" si="109"/>
        <v/>
      </c>
      <c r="AB223" s="153" t="str">
        <f t="shared" si="110"/>
        <v/>
      </c>
      <c r="AC223" s="153" t="str">
        <f t="shared" si="111"/>
        <v/>
      </c>
      <c r="AD223" s="153" t="str">
        <f t="shared" si="112"/>
        <v/>
      </c>
      <c r="AE223" s="153" t="str">
        <f t="shared" si="113"/>
        <v/>
      </c>
      <c r="AF223" s="213" t="str">
        <f t="shared" si="114"/>
        <v/>
      </c>
      <c r="AG223" s="141"/>
      <c r="AH223" s="211"/>
      <c r="AI223" s="346" t="str">
        <f t="shared" si="115"/>
        <v/>
      </c>
      <c r="AJ223" s="153" t="str">
        <f t="shared" si="116"/>
        <v/>
      </c>
      <c r="AK223" s="153" t="str">
        <f t="shared" si="117"/>
        <v/>
      </c>
      <c r="AL223" s="153" t="str">
        <f t="shared" si="118"/>
        <v/>
      </c>
      <c r="AM223" s="141"/>
      <c r="AN223" s="211"/>
      <c r="AO223" s="346" t="str">
        <f t="shared" si="119"/>
        <v/>
      </c>
      <c r="AP223" s="153" t="str">
        <f t="shared" si="120"/>
        <v/>
      </c>
      <c r="AQ223" s="153" t="str">
        <f t="shared" si="121"/>
        <v/>
      </c>
      <c r="AR223" s="153" t="str">
        <f t="shared" si="122"/>
        <v/>
      </c>
      <c r="AS223" s="141"/>
      <c r="AT223" s="211"/>
      <c r="AU223" s="346" t="str">
        <f t="shared" si="123"/>
        <v/>
      </c>
      <c r="AV223" s="153" t="str">
        <f t="shared" si="124"/>
        <v/>
      </c>
      <c r="AW223" s="153" t="str">
        <f t="shared" si="125"/>
        <v/>
      </c>
      <c r="AX223" s="153" t="str">
        <f t="shared" si="126"/>
        <v/>
      </c>
    </row>
    <row r="224" spans="1:50" ht="29.45" customHeight="1" x14ac:dyDescent="0.25">
      <c r="A224" s="354" t="str">
        <f>'N-Bedarf AL §13a'!A224</f>
        <v/>
      </c>
      <c r="B224" s="354" t="str">
        <f>IF('N-Bedarf AL §13a'!B224="","",'N-Bedarf AL §13a'!B224)</f>
        <v/>
      </c>
      <c r="C224" s="305" t="str">
        <f>IF('N-Bedarf AL §13a'!D224="","",'N-Bedarf AL §13a'!D224)</f>
        <v/>
      </c>
      <c r="D224" s="32" t="str">
        <f>IF('N-Bedarf AL §13a'!C224="","",'N-Bedarf AL §13a'!C224)</f>
        <v/>
      </c>
      <c r="E224" s="32" t="str">
        <f>IF('N-Bedarf AL §13a'!AD224="",'N-Bedarf AL §13a'!AB224,'N-Bedarf AL §13a'!AD224)</f>
        <v/>
      </c>
      <c r="F224" s="32" t="str">
        <f>IF('P-Bedarf AL §13a'!V226="","",'P-Bedarf AL §13a'!V226)</f>
        <v/>
      </c>
      <c r="G224" s="32" t="str">
        <f>IF('P-Bedarf AL §13a'!Z226="","",'P-Bedarf AL §13a'!Z226)</f>
        <v/>
      </c>
      <c r="H224" s="345" t="str">
        <f t="shared" si="99"/>
        <v/>
      </c>
      <c r="I224" s="345" t="str">
        <f t="shared" si="100"/>
        <v/>
      </c>
      <c r="J224" s="345" t="str">
        <f t="shared" si="101"/>
        <v/>
      </c>
      <c r="K224" s="321">
        <f t="shared" si="102"/>
        <v>0</v>
      </c>
      <c r="L224" s="321">
        <f t="shared" si="127"/>
        <v>0</v>
      </c>
      <c r="M224" s="321">
        <f t="shared" si="128"/>
        <v>0</v>
      </c>
      <c r="N224" s="321" t="str">
        <f t="shared" si="129"/>
        <v/>
      </c>
      <c r="O224" s="321" t="str">
        <f t="shared" si="130"/>
        <v/>
      </c>
      <c r="P224" s="321" t="str">
        <f t="shared" si="131"/>
        <v/>
      </c>
      <c r="Q224" s="214" t="str">
        <f t="shared" si="103"/>
        <v/>
      </c>
      <c r="R224" s="141"/>
      <c r="S224" s="211"/>
      <c r="T224" s="346" t="str">
        <f t="shared" si="104"/>
        <v/>
      </c>
      <c r="U224" s="153" t="str">
        <f t="shared" si="105"/>
        <v/>
      </c>
      <c r="V224" s="153" t="str">
        <f t="shared" si="106"/>
        <v/>
      </c>
      <c r="W224" s="153" t="str">
        <f t="shared" si="107"/>
        <v/>
      </c>
      <c r="X224" s="153" t="str">
        <f t="shared" si="108"/>
        <v/>
      </c>
      <c r="Y224" s="141"/>
      <c r="Z224" s="211"/>
      <c r="AA224" s="361" t="str">
        <f t="shared" si="109"/>
        <v/>
      </c>
      <c r="AB224" s="153" t="str">
        <f t="shared" si="110"/>
        <v/>
      </c>
      <c r="AC224" s="153" t="str">
        <f t="shared" si="111"/>
        <v/>
      </c>
      <c r="AD224" s="153" t="str">
        <f t="shared" si="112"/>
        <v/>
      </c>
      <c r="AE224" s="153" t="str">
        <f t="shared" si="113"/>
        <v/>
      </c>
      <c r="AF224" s="213" t="str">
        <f t="shared" si="114"/>
        <v/>
      </c>
      <c r="AG224" s="141"/>
      <c r="AH224" s="211"/>
      <c r="AI224" s="346" t="str">
        <f t="shared" si="115"/>
        <v/>
      </c>
      <c r="AJ224" s="153" t="str">
        <f t="shared" si="116"/>
        <v/>
      </c>
      <c r="AK224" s="153" t="str">
        <f t="shared" si="117"/>
        <v/>
      </c>
      <c r="AL224" s="153" t="str">
        <f t="shared" si="118"/>
        <v/>
      </c>
      <c r="AM224" s="141"/>
      <c r="AN224" s="211"/>
      <c r="AO224" s="346" t="str">
        <f t="shared" si="119"/>
        <v/>
      </c>
      <c r="AP224" s="153" t="str">
        <f t="shared" si="120"/>
        <v/>
      </c>
      <c r="AQ224" s="153" t="str">
        <f t="shared" si="121"/>
        <v/>
      </c>
      <c r="AR224" s="153" t="str">
        <f t="shared" si="122"/>
        <v/>
      </c>
      <c r="AS224" s="141"/>
      <c r="AT224" s="211"/>
      <c r="AU224" s="346" t="str">
        <f t="shared" si="123"/>
        <v/>
      </c>
      <c r="AV224" s="153" t="str">
        <f t="shared" si="124"/>
        <v/>
      </c>
      <c r="AW224" s="153" t="str">
        <f t="shared" si="125"/>
        <v/>
      </c>
      <c r="AX224" s="153" t="str">
        <f t="shared" si="126"/>
        <v/>
      </c>
    </row>
    <row r="225" spans="1:50" ht="29.45" customHeight="1" x14ac:dyDescent="0.25">
      <c r="A225" s="354" t="str">
        <f>'N-Bedarf AL §13a'!A225</f>
        <v/>
      </c>
      <c r="B225" s="354" t="str">
        <f>IF('N-Bedarf AL §13a'!B225="","",'N-Bedarf AL §13a'!B225)</f>
        <v/>
      </c>
      <c r="C225" s="305" t="str">
        <f>IF('N-Bedarf AL §13a'!D225="","",'N-Bedarf AL §13a'!D225)</f>
        <v/>
      </c>
      <c r="D225" s="32" t="str">
        <f>IF('N-Bedarf AL §13a'!C225="","",'N-Bedarf AL §13a'!C225)</f>
        <v/>
      </c>
      <c r="E225" s="32" t="str">
        <f>IF('N-Bedarf AL §13a'!AD225="",'N-Bedarf AL §13a'!AB225,'N-Bedarf AL §13a'!AD225)</f>
        <v/>
      </c>
      <c r="F225" s="32" t="str">
        <f>IF('P-Bedarf AL §13a'!V227="","",'P-Bedarf AL §13a'!V227)</f>
        <v/>
      </c>
      <c r="G225" s="32" t="str">
        <f>IF('P-Bedarf AL §13a'!Z227="","",'P-Bedarf AL §13a'!Z227)</f>
        <v/>
      </c>
      <c r="H225" s="345" t="str">
        <f t="shared" si="99"/>
        <v/>
      </c>
      <c r="I225" s="345" t="str">
        <f t="shared" si="100"/>
        <v/>
      </c>
      <c r="J225" s="345" t="str">
        <f t="shared" si="101"/>
        <v/>
      </c>
      <c r="K225" s="321">
        <f t="shared" si="102"/>
        <v>0</v>
      </c>
      <c r="L225" s="321">
        <f t="shared" si="127"/>
        <v>0</v>
      </c>
      <c r="M225" s="321">
        <f t="shared" si="128"/>
        <v>0</v>
      </c>
      <c r="N225" s="321" t="str">
        <f t="shared" si="129"/>
        <v/>
      </c>
      <c r="O225" s="321" t="str">
        <f t="shared" si="130"/>
        <v/>
      </c>
      <c r="P225" s="321" t="str">
        <f t="shared" si="131"/>
        <v/>
      </c>
      <c r="Q225" s="214" t="str">
        <f t="shared" si="103"/>
        <v/>
      </c>
      <c r="R225" s="141"/>
      <c r="S225" s="211"/>
      <c r="T225" s="346" t="str">
        <f t="shared" si="104"/>
        <v/>
      </c>
      <c r="U225" s="153" t="str">
        <f t="shared" si="105"/>
        <v/>
      </c>
      <c r="V225" s="153" t="str">
        <f t="shared" si="106"/>
        <v/>
      </c>
      <c r="W225" s="153" t="str">
        <f t="shared" si="107"/>
        <v/>
      </c>
      <c r="X225" s="153" t="str">
        <f t="shared" si="108"/>
        <v/>
      </c>
      <c r="Y225" s="141"/>
      <c r="Z225" s="211"/>
      <c r="AA225" s="361" t="str">
        <f t="shared" si="109"/>
        <v/>
      </c>
      <c r="AB225" s="153" t="str">
        <f t="shared" si="110"/>
        <v/>
      </c>
      <c r="AC225" s="153" t="str">
        <f t="shared" si="111"/>
        <v/>
      </c>
      <c r="AD225" s="153" t="str">
        <f t="shared" si="112"/>
        <v/>
      </c>
      <c r="AE225" s="153" t="str">
        <f t="shared" si="113"/>
        <v/>
      </c>
      <c r="AF225" s="213" t="str">
        <f t="shared" si="114"/>
        <v/>
      </c>
      <c r="AG225" s="141"/>
      <c r="AH225" s="211"/>
      <c r="AI225" s="346" t="str">
        <f t="shared" si="115"/>
        <v/>
      </c>
      <c r="AJ225" s="153" t="str">
        <f t="shared" si="116"/>
        <v/>
      </c>
      <c r="AK225" s="153" t="str">
        <f t="shared" si="117"/>
        <v/>
      </c>
      <c r="AL225" s="153" t="str">
        <f t="shared" si="118"/>
        <v/>
      </c>
      <c r="AM225" s="141"/>
      <c r="AN225" s="211"/>
      <c r="AO225" s="346" t="str">
        <f t="shared" si="119"/>
        <v/>
      </c>
      <c r="AP225" s="153" t="str">
        <f t="shared" si="120"/>
        <v/>
      </c>
      <c r="AQ225" s="153" t="str">
        <f t="shared" si="121"/>
        <v/>
      </c>
      <c r="AR225" s="153" t="str">
        <f t="shared" si="122"/>
        <v/>
      </c>
      <c r="AS225" s="141"/>
      <c r="AT225" s="211"/>
      <c r="AU225" s="346" t="str">
        <f t="shared" si="123"/>
        <v/>
      </c>
      <c r="AV225" s="153" t="str">
        <f t="shared" si="124"/>
        <v/>
      </c>
      <c r="AW225" s="153" t="str">
        <f t="shared" si="125"/>
        <v/>
      </c>
      <c r="AX225" s="153" t="str">
        <f t="shared" si="126"/>
        <v/>
      </c>
    </row>
    <row r="226" spans="1:50" ht="29.45" customHeight="1" x14ac:dyDescent="0.25">
      <c r="A226" s="354" t="str">
        <f>'N-Bedarf AL §13a'!A226</f>
        <v/>
      </c>
      <c r="B226" s="354" t="str">
        <f>IF('N-Bedarf AL §13a'!B226="","",'N-Bedarf AL §13a'!B226)</f>
        <v/>
      </c>
      <c r="C226" s="305" t="str">
        <f>IF('N-Bedarf AL §13a'!D226="","",'N-Bedarf AL §13a'!D226)</f>
        <v/>
      </c>
      <c r="D226" s="32" t="str">
        <f>IF('N-Bedarf AL §13a'!C226="","",'N-Bedarf AL §13a'!C226)</f>
        <v/>
      </c>
      <c r="E226" s="32" t="str">
        <f>IF('N-Bedarf AL §13a'!AD226="",'N-Bedarf AL §13a'!AB226,'N-Bedarf AL §13a'!AD226)</f>
        <v/>
      </c>
      <c r="F226" s="32" t="str">
        <f>IF('P-Bedarf AL §13a'!V228="","",'P-Bedarf AL §13a'!V228)</f>
        <v/>
      </c>
      <c r="G226" s="32" t="str">
        <f>IF('P-Bedarf AL §13a'!Z228="","",'P-Bedarf AL §13a'!Z228)</f>
        <v/>
      </c>
      <c r="H226" s="345" t="str">
        <f t="shared" si="99"/>
        <v/>
      </c>
      <c r="I226" s="345" t="str">
        <f t="shared" si="100"/>
        <v/>
      </c>
      <c r="J226" s="345" t="str">
        <f t="shared" si="101"/>
        <v/>
      </c>
      <c r="K226" s="321">
        <f t="shared" si="102"/>
        <v>0</v>
      </c>
      <c r="L226" s="321">
        <f t="shared" si="127"/>
        <v>0</v>
      </c>
      <c r="M226" s="321">
        <f t="shared" si="128"/>
        <v>0</v>
      </c>
      <c r="N226" s="321" t="str">
        <f t="shared" si="129"/>
        <v/>
      </c>
      <c r="O226" s="321" t="str">
        <f t="shared" si="130"/>
        <v/>
      </c>
      <c r="P226" s="321" t="str">
        <f t="shared" si="131"/>
        <v/>
      </c>
      <c r="Q226" s="214" t="str">
        <f t="shared" si="103"/>
        <v/>
      </c>
      <c r="R226" s="141"/>
      <c r="S226" s="211"/>
      <c r="T226" s="346" t="str">
        <f t="shared" si="104"/>
        <v/>
      </c>
      <c r="U226" s="153" t="str">
        <f t="shared" si="105"/>
        <v/>
      </c>
      <c r="V226" s="153" t="str">
        <f t="shared" si="106"/>
        <v/>
      </c>
      <c r="W226" s="153" t="str">
        <f t="shared" si="107"/>
        <v/>
      </c>
      <c r="X226" s="153" t="str">
        <f t="shared" si="108"/>
        <v/>
      </c>
      <c r="Y226" s="141"/>
      <c r="Z226" s="211"/>
      <c r="AA226" s="361" t="str">
        <f t="shared" si="109"/>
        <v/>
      </c>
      <c r="AB226" s="153" t="str">
        <f t="shared" si="110"/>
        <v/>
      </c>
      <c r="AC226" s="153" t="str">
        <f t="shared" si="111"/>
        <v/>
      </c>
      <c r="AD226" s="153" t="str">
        <f t="shared" si="112"/>
        <v/>
      </c>
      <c r="AE226" s="153" t="str">
        <f t="shared" si="113"/>
        <v/>
      </c>
      <c r="AF226" s="213" t="str">
        <f t="shared" si="114"/>
        <v/>
      </c>
      <c r="AG226" s="141"/>
      <c r="AH226" s="211"/>
      <c r="AI226" s="346" t="str">
        <f t="shared" si="115"/>
        <v/>
      </c>
      <c r="AJ226" s="153" t="str">
        <f t="shared" si="116"/>
        <v/>
      </c>
      <c r="AK226" s="153" t="str">
        <f t="shared" si="117"/>
        <v/>
      </c>
      <c r="AL226" s="153" t="str">
        <f t="shared" si="118"/>
        <v/>
      </c>
      <c r="AM226" s="141"/>
      <c r="AN226" s="211"/>
      <c r="AO226" s="346" t="str">
        <f t="shared" si="119"/>
        <v/>
      </c>
      <c r="AP226" s="153" t="str">
        <f t="shared" si="120"/>
        <v/>
      </c>
      <c r="AQ226" s="153" t="str">
        <f t="shared" si="121"/>
        <v/>
      </c>
      <c r="AR226" s="153" t="str">
        <f t="shared" si="122"/>
        <v/>
      </c>
      <c r="AS226" s="141"/>
      <c r="AT226" s="211"/>
      <c r="AU226" s="346" t="str">
        <f t="shared" si="123"/>
        <v/>
      </c>
      <c r="AV226" s="153" t="str">
        <f t="shared" si="124"/>
        <v/>
      </c>
      <c r="AW226" s="153" t="str">
        <f t="shared" si="125"/>
        <v/>
      </c>
      <c r="AX226" s="153" t="str">
        <f t="shared" si="126"/>
        <v/>
      </c>
    </row>
    <row r="227" spans="1:50" ht="29.45" customHeight="1" x14ac:dyDescent="0.25">
      <c r="A227" s="354" t="str">
        <f>'N-Bedarf AL §13a'!A227</f>
        <v/>
      </c>
      <c r="B227" s="354" t="str">
        <f>IF('N-Bedarf AL §13a'!B227="","",'N-Bedarf AL §13a'!B227)</f>
        <v/>
      </c>
      <c r="C227" s="305" t="str">
        <f>IF('N-Bedarf AL §13a'!D227="","",'N-Bedarf AL §13a'!D227)</f>
        <v/>
      </c>
      <c r="D227" s="32" t="str">
        <f>IF('N-Bedarf AL §13a'!C227="","",'N-Bedarf AL §13a'!C227)</f>
        <v/>
      </c>
      <c r="E227" s="32" t="str">
        <f>IF('N-Bedarf AL §13a'!AD227="",'N-Bedarf AL §13a'!AB227,'N-Bedarf AL §13a'!AD227)</f>
        <v/>
      </c>
      <c r="F227" s="32" t="str">
        <f>IF('P-Bedarf AL §13a'!V229="","",'P-Bedarf AL §13a'!V229)</f>
        <v/>
      </c>
      <c r="G227" s="32" t="str">
        <f>IF('P-Bedarf AL §13a'!Z229="","",'P-Bedarf AL §13a'!Z229)</f>
        <v/>
      </c>
      <c r="H227" s="345" t="str">
        <f t="shared" si="99"/>
        <v/>
      </c>
      <c r="I227" s="345" t="str">
        <f t="shared" si="100"/>
        <v/>
      </c>
      <c r="J227" s="345" t="str">
        <f t="shared" si="101"/>
        <v/>
      </c>
      <c r="K227" s="321">
        <f t="shared" si="102"/>
        <v>0</v>
      </c>
      <c r="L227" s="321">
        <f t="shared" si="127"/>
        <v>0</v>
      </c>
      <c r="M227" s="321">
        <f t="shared" si="128"/>
        <v>0</v>
      </c>
      <c r="N227" s="321" t="str">
        <f t="shared" si="129"/>
        <v/>
      </c>
      <c r="O227" s="321" t="str">
        <f t="shared" si="130"/>
        <v/>
      </c>
      <c r="P227" s="321" t="str">
        <f t="shared" si="131"/>
        <v/>
      </c>
      <c r="Q227" s="214" t="str">
        <f t="shared" si="103"/>
        <v/>
      </c>
      <c r="R227" s="141"/>
      <c r="S227" s="211"/>
      <c r="T227" s="346" t="str">
        <f t="shared" si="104"/>
        <v/>
      </c>
      <c r="U227" s="153" t="str">
        <f t="shared" si="105"/>
        <v/>
      </c>
      <c r="V227" s="153" t="str">
        <f t="shared" si="106"/>
        <v/>
      </c>
      <c r="W227" s="153" t="str">
        <f t="shared" si="107"/>
        <v/>
      </c>
      <c r="X227" s="153" t="str">
        <f t="shared" si="108"/>
        <v/>
      </c>
      <c r="Y227" s="141"/>
      <c r="Z227" s="211"/>
      <c r="AA227" s="361" t="str">
        <f t="shared" si="109"/>
        <v/>
      </c>
      <c r="AB227" s="153" t="str">
        <f t="shared" si="110"/>
        <v/>
      </c>
      <c r="AC227" s="153" t="str">
        <f t="shared" si="111"/>
        <v/>
      </c>
      <c r="AD227" s="153" t="str">
        <f t="shared" si="112"/>
        <v/>
      </c>
      <c r="AE227" s="153" t="str">
        <f t="shared" si="113"/>
        <v/>
      </c>
      <c r="AF227" s="213" t="str">
        <f t="shared" si="114"/>
        <v/>
      </c>
      <c r="AG227" s="141"/>
      <c r="AH227" s="211"/>
      <c r="AI227" s="346" t="str">
        <f t="shared" si="115"/>
        <v/>
      </c>
      <c r="AJ227" s="153" t="str">
        <f t="shared" si="116"/>
        <v/>
      </c>
      <c r="AK227" s="153" t="str">
        <f t="shared" si="117"/>
        <v/>
      </c>
      <c r="AL227" s="153" t="str">
        <f t="shared" si="118"/>
        <v/>
      </c>
      <c r="AM227" s="141"/>
      <c r="AN227" s="211"/>
      <c r="AO227" s="346" t="str">
        <f t="shared" si="119"/>
        <v/>
      </c>
      <c r="AP227" s="153" t="str">
        <f t="shared" si="120"/>
        <v/>
      </c>
      <c r="AQ227" s="153" t="str">
        <f t="shared" si="121"/>
        <v/>
      </c>
      <c r="AR227" s="153" t="str">
        <f t="shared" si="122"/>
        <v/>
      </c>
      <c r="AS227" s="141"/>
      <c r="AT227" s="211"/>
      <c r="AU227" s="346" t="str">
        <f t="shared" si="123"/>
        <v/>
      </c>
      <c r="AV227" s="153" t="str">
        <f t="shared" si="124"/>
        <v/>
      </c>
      <c r="AW227" s="153" t="str">
        <f t="shared" si="125"/>
        <v/>
      </c>
      <c r="AX227" s="153" t="str">
        <f t="shared" si="126"/>
        <v/>
      </c>
    </row>
    <row r="228" spans="1:50" ht="29.45" customHeight="1" x14ac:dyDescent="0.25">
      <c r="A228" s="354" t="str">
        <f>'N-Bedarf AL §13a'!A228</f>
        <v/>
      </c>
      <c r="B228" s="354" t="str">
        <f>IF('N-Bedarf AL §13a'!B228="","",'N-Bedarf AL §13a'!B228)</f>
        <v/>
      </c>
      <c r="C228" s="305" t="str">
        <f>IF('N-Bedarf AL §13a'!D228="","",'N-Bedarf AL §13a'!D228)</f>
        <v/>
      </c>
      <c r="D228" s="32" t="str">
        <f>IF('N-Bedarf AL §13a'!C228="","",'N-Bedarf AL §13a'!C228)</f>
        <v/>
      </c>
      <c r="E228" s="32" t="str">
        <f>IF('N-Bedarf AL §13a'!AD228="",'N-Bedarf AL §13a'!AB228,'N-Bedarf AL §13a'!AD228)</f>
        <v/>
      </c>
      <c r="F228" s="32" t="str">
        <f>IF('P-Bedarf AL §13a'!V230="","",'P-Bedarf AL §13a'!V230)</f>
        <v/>
      </c>
      <c r="G228" s="32" t="str">
        <f>IF('P-Bedarf AL §13a'!Z230="","",'P-Bedarf AL §13a'!Z230)</f>
        <v/>
      </c>
      <c r="H228" s="345" t="str">
        <f t="shared" si="99"/>
        <v/>
      </c>
      <c r="I228" s="345" t="str">
        <f t="shared" si="100"/>
        <v/>
      </c>
      <c r="J228" s="345" t="str">
        <f t="shared" si="101"/>
        <v/>
      </c>
      <c r="K228" s="321">
        <f t="shared" si="102"/>
        <v>0</v>
      </c>
      <c r="L228" s="321">
        <f t="shared" si="127"/>
        <v>0</v>
      </c>
      <c r="M228" s="321">
        <f t="shared" si="128"/>
        <v>0</v>
      </c>
      <c r="N228" s="321" t="str">
        <f t="shared" si="129"/>
        <v/>
      </c>
      <c r="O228" s="321" t="str">
        <f t="shared" si="130"/>
        <v/>
      </c>
      <c r="P228" s="321" t="str">
        <f t="shared" si="131"/>
        <v/>
      </c>
      <c r="Q228" s="214" t="str">
        <f t="shared" si="103"/>
        <v/>
      </c>
      <c r="R228" s="141"/>
      <c r="S228" s="211"/>
      <c r="T228" s="346" t="str">
        <f t="shared" si="104"/>
        <v/>
      </c>
      <c r="U228" s="153" t="str">
        <f t="shared" si="105"/>
        <v/>
      </c>
      <c r="V228" s="153" t="str">
        <f t="shared" si="106"/>
        <v/>
      </c>
      <c r="W228" s="153" t="str">
        <f t="shared" si="107"/>
        <v/>
      </c>
      <c r="X228" s="153" t="str">
        <f t="shared" si="108"/>
        <v/>
      </c>
      <c r="Y228" s="141"/>
      <c r="Z228" s="211"/>
      <c r="AA228" s="361" t="str">
        <f t="shared" si="109"/>
        <v/>
      </c>
      <c r="AB228" s="153" t="str">
        <f t="shared" si="110"/>
        <v/>
      </c>
      <c r="AC228" s="153" t="str">
        <f t="shared" si="111"/>
        <v/>
      </c>
      <c r="AD228" s="153" t="str">
        <f t="shared" si="112"/>
        <v/>
      </c>
      <c r="AE228" s="153" t="str">
        <f t="shared" si="113"/>
        <v/>
      </c>
      <c r="AF228" s="213" t="str">
        <f t="shared" si="114"/>
        <v/>
      </c>
      <c r="AG228" s="141"/>
      <c r="AH228" s="211"/>
      <c r="AI228" s="346" t="str">
        <f t="shared" si="115"/>
        <v/>
      </c>
      <c r="AJ228" s="153" t="str">
        <f t="shared" si="116"/>
        <v/>
      </c>
      <c r="AK228" s="153" t="str">
        <f t="shared" si="117"/>
        <v/>
      </c>
      <c r="AL228" s="153" t="str">
        <f t="shared" si="118"/>
        <v/>
      </c>
      <c r="AM228" s="141"/>
      <c r="AN228" s="211"/>
      <c r="AO228" s="346" t="str">
        <f t="shared" si="119"/>
        <v/>
      </c>
      <c r="AP228" s="153" t="str">
        <f t="shared" si="120"/>
        <v/>
      </c>
      <c r="AQ228" s="153" t="str">
        <f t="shared" si="121"/>
        <v/>
      </c>
      <c r="AR228" s="153" t="str">
        <f t="shared" si="122"/>
        <v/>
      </c>
      <c r="AS228" s="141"/>
      <c r="AT228" s="211"/>
      <c r="AU228" s="346" t="str">
        <f t="shared" si="123"/>
        <v/>
      </c>
      <c r="AV228" s="153" t="str">
        <f t="shared" si="124"/>
        <v/>
      </c>
      <c r="AW228" s="153" t="str">
        <f t="shared" si="125"/>
        <v/>
      </c>
      <c r="AX228" s="153" t="str">
        <f t="shared" si="126"/>
        <v/>
      </c>
    </row>
    <row r="229" spans="1:50" ht="29.45" customHeight="1" x14ac:dyDescent="0.25">
      <c r="A229" s="354" t="str">
        <f>'N-Bedarf AL §13a'!A229</f>
        <v/>
      </c>
      <c r="B229" s="354" t="str">
        <f>IF('N-Bedarf AL §13a'!B229="","",'N-Bedarf AL §13a'!B229)</f>
        <v/>
      </c>
      <c r="C229" s="305" t="str">
        <f>IF('N-Bedarf AL §13a'!D229="","",'N-Bedarf AL §13a'!D229)</f>
        <v/>
      </c>
      <c r="D229" s="32" t="str">
        <f>IF('N-Bedarf AL §13a'!C229="","",'N-Bedarf AL §13a'!C229)</f>
        <v/>
      </c>
      <c r="E229" s="32" t="str">
        <f>IF('N-Bedarf AL §13a'!AD229="",'N-Bedarf AL §13a'!AB229,'N-Bedarf AL §13a'!AD229)</f>
        <v/>
      </c>
      <c r="F229" s="32" t="str">
        <f>IF('P-Bedarf AL §13a'!V231="","",'P-Bedarf AL §13a'!V231)</f>
        <v/>
      </c>
      <c r="G229" s="32" t="str">
        <f>IF('P-Bedarf AL §13a'!Z231="","",'P-Bedarf AL §13a'!Z231)</f>
        <v/>
      </c>
      <c r="H229" s="345" t="str">
        <f t="shared" si="99"/>
        <v/>
      </c>
      <c r="I229" s="345" t="str">
        <f t="shared" si="100"/>
        <v/>
      </c>
      <c r="J229" s="345" t="str">
        <f t="shared" si="101"/>
        <v/>
      </c>
      <c r="K229" s="321">
        <f t="shared" si="102"/>
        <v>0</v>
      </c>
      <c r="L229" s="321">
        <f t="shared" si="127"/>
        <v>0</v>
      </c>
      <c r="M229" s="321">
        <f t="shared" si="128"/>
        <v>0</v>
      </c>
      <c r="N229" s="321" t="str">
        <f t="shared" si="129"/>
        <v/>
      </c>
      <c r="O229" s="321" t="str">
        <f t="shared" si="130"/>
        <v/>
      </c>
      <c r="P229" s="321" t="str">
        <f t="shared" si="131"/>
        <v/>
      </c>
      <c r="Q229" s="214" t="str">
        <f t="shared" si="103"/>
        <v/>
      </c>
      <c r="R229" s="141"/>
      <c r="S229" s="211"/>
      <c r="T229" s="346" t="str">
        <f t="shared" si="104"/>
        <v/>
      </c>
      <c r="U229" s="153" t="str">
        <f t="shared" si="105"/>
        <v/>
      </c>
      <c r="V229" s="153" t="str">
        <f t="shared" si="106"/>
        <v/>
      </c>
      <c r="W229" s="153" t="str">
        <f t="shared" si="107"/>
        <v/>
      </c>
      <c r="X229" s="153" t="str">
        <f t="shared" si="108"/>
        <v/>
      </c>
      <c r="Y229" s="141"/>
      <c r="Z229" s="211"/>
      <c r="AA229" s="361" t="str">
        <f t="shared" si="109"/>
        <v/>
      </c>
      <c r="AB229" s="153" t="str">
        <f t="shared" si="110"/>
        <v/>
      </c>
      <c r="AC229" s="153" t="str">
        <f t="shared" si="111"/>
        <v/>
      </c>
      <c r="AD229" s="153" t="str">
        <f t="shared" si="112"/>
        <v/>
      </c>
      <c r="AE229" s="153" t="str">
        <f t="shared" si="113"/>
        <v/>
      </c>
      <c r="AF229" s="213" t="str">
        <f t="shared" si="114"/>
        <v/>
      </c>
      <c r="AG229" s="141"/>
      <c r="AH229" s="211"/>
      <c r="AI229" s="346" t="str">
        <f t="shared" si="115"/>
        <v/>
      </c>
      <c r="AJ229" s="153" t="str">
        <f t="shared" si="116"/>
        <v/>
      </c>
      <c r="AK229" s="153" t="str">
        <f t="shared" si="117"/>
        <v/>
      </c>
      <c r="AL229" s="153" t="str">
        <f t="shared" si="118"/>
        <v/>
      </c>
      <c r="AM229" s="141"/>
      <c r="AN229" s="211"/>
      <c r="AO229" s="346" t="str">
        <f t="shared" si="119"/>
        <v/>
      </c>
      <c r="AP229" s="153" t="str">
        <f t="shared" si="120"/>
        <v/>
      </c>
      <c r="AQ229" s="153" t="str">
        <f t="shared" si="121"/>
        <v/>
      </c>
      <c r="AR229" s="153" t="str">
        <f t="shared" si="122"/>
        <v/>
      </c>
      <c r="AS229" s="141"/>
      <c r="AT229" s="211"/>
      <c r="AU229" s="346" t="str">
        <f t="shared" si="123"/>
        <v/>
      </c>
      <c r="AV229" s="153" t="str">
        <f t="shared" si="124"/>
        <v/>
      </c>
      <c r="AW229" s="153" t="str">
        <f t="shared" si="125"/>
        <v/>
      </c>
      <c r="AX229" s="153" t="str">
        <f t="shared" si="126"/>
        <v/>
      </c>
    </row>
    <row r="230" spans="1:50" ht="29.45" customHeight="1" x14ac:dyDescent="0.25">
      <c r="A230" s="354" t="str">
        <f>'N-Bedarf AL §13a'!A230</f>
        <v/>
      </c>
      <c r="B230" s="354" t="str">
        <f>IF('N-Bedarf AL §13a'!B230="","",'N-Bedarf AL §13a'!B230)</f>
        <v/>
      </c>
      <c r="C230" s="305" t="str">
        <f>IF('N-Bedarf AL §13a'!D230="","",'N-Bedarf AL §13a'!D230)</f>
        <v/>
      </c>
      <c r="D230" s="32" t="str">
        <f>IF('N-Bedarf AL §13a'!C230="","",'N-Bedarf AL §13a'!C230)</f>
        <v/>
      </c>
      <c r="E230" s="32" t="str">
        <f>IF('N-Bedarf AL §13a'!AD230="",'N-Bedarf AL §13a'!AB230,'N-Bedarf AL §13a'!AD230)</f>
        <v/>
      </c>
      <c r="F230" s="32" t="str">
        <f>IF('P-Bedarf AL §13a'!V232="","",'P-Bedarf AL §13a'!V232)</f>
        <v/>
      </c>
      <c r="G230" s="32" t="str">
        <f>IF('P-Bedarf AL §13a'!Z232="","",'P-Bedarf AL §13a'!Z232)</f>
        <v/>
      </c>
      <c r="H230" s="345" t="str">
        <f t="shared" si="99"/>
        <v/>
      </c>
      <c r="I230" s="345" t="str">
        <f t="shared" si="100"/>
        <v/>
      </c>
      <c r="J230" s="345" t="str">
        <f t="shared" si="101"/>
        <v/>
      </c>
      <c r="K230" s="321">
        <f t="shared" si="102"/>
        <v>0</v>
      </c>
      <c r="L230" s="321">
        <f t="shared" si="127"/>
        <v>0</v>
      </c>
      <c r="M230" s="321">
        <f t="shared" si="128"/>
        <v>0</v>
      </c>
      <c r="N230" s="321" t="str">
        <f t="shared" si="129"/>
        <v/>
      </c>
      <c r="O230" s="321" t="str">
        <f t="shared" si="130"/>
        <v/>
      </c>
      <c r="P230" s="321" t="str">
        <f t="shared" si="131"/>
        <v/>
      </c>
      <c r="Q230" s="214" t="str">
        <f t="shared" si="103"/>
        <v/>
      </c>
      <c r="R230" s="141"/>
      <c r="S230" s="211"/>
      <c r="T230" s="346" t="str">
        <f t="shared" si="104"/>
        <v/>
      </c>
      <c r="U230" s="153" t="str">
        <f t="shared" si="105"/>
        <v/>
      </c>
      <c r="V230" s="153" t="str">
        <f t="shared" si="106"/>
        <v/>
      </c>
      <c r="W230" s="153" t="str">
        <f t="shared" si="107"/>
        <v/>
      </c>
      <c r="X230" s="153" t="str">
        <f t="shared" si="108"/>
        <v/>
      </c>
      <c r="Y230" s="141"/>
      <c r="Z230" s="211"/>
      <c r="AA230" s="361" t="str">
        <f t="shared" si="109"/>
        <v/>
      </c>
      <c r="AB230" s="153" t="str">
        <f t="shared" si="110"/>
        <v/>
      </c>
      <c r="AC230" s="153" t="str">
        <f t="shared" si="111"/>
        <v/>
      </c>
      <c r="AD230" s="153" t="str">
        <f t="shared" si="112"/>
        <v/>
      </c>
      <c r="AE230" s="153" t="str">
        <f t="shared" si="113"/>
        <v/>
      </c>
      <c r="AF230" s="213" t="str">
        <f t="shared" si="114"/>
        <v/>
      </c>
      <c r="AG230" s="141"/>
      <c r="AH230" s="211"/>
      <c r="AI230" s="346" t="str">
        <f t="shared" si="115"/>
        <v/>
      </c>
      <c r="AJ230" s="153" t="str">
        <f t="shared" si="116"/>
        <v/>
      </c>
      <c r="AK230" s="153" t="str">
        <f t="shared" si="117"/>
        <v/>
      </c>
      <c r="AL230" s="153" t="str">
        <f t="shared" si="118"/>
        <v/>
      </c>
      <c r="AM230" s="141"/>
      <c r="AN230" s="211"/>
      <c r="AO230" s="346" t="str">
        <f t="shared" si="119"/>
        <v/>
      </c>
      <c r="AP230" s="153" t="str">
        <f t="shared" si="120"/>
        <v/>
      </c>
      <c r="AQ230" s="153" t="str">
        <f t="shared" si="121"/>
        <v/>
      </c>
      <c r="AR230" s="153" t="str">
        <f t="shared" si="122"/>
        <v/>
      </c>
      <c r="AS230" s="141"/>
      <c r="AT230" s="211"/>
      <c r="AU230" s="346" t="str">
        <f t="shared" si="123"/>
        <v/>
      </c>
      <c r="AV230" s="153" t="str">
        <f t="shared" si="124"/>
        <v/>
      </c>
      <c r="AW230" s="153" t="str">
        <f t="shared" si="125"/>
        <v/>
      </c>
      <c r="AX230" s="153" t="str">
        <f t="shared" si="126"/>
        <v/>
      </c>
    </row>
    <row r="231" spans="1:50" ht="29.45" customHeight="1" x14ac:dyDescent="0.25">
      <c r="A231" s="354" t="str">
        <f>'N-Bedarf AL §13a'!A231</f>
        <v/>
      </c>
      <c r="B231" s="354" t="str">
        <f>IF('N-Bedarf AL §13a'!B231="","",'N-Bedarf AL §13a'!B231)</f>
        <v/>
      </c>
      <c r="C231" s="305" t="str">
        <f>IF('N-Bedarf AL §13a'!D231="","",'N-Bedarf AL §13a'!D231)</f>
        <v/>
      </c>
      <c r="D231" s="32" t="str">
        <f>IF('N-Bedarf AL §13a'!C231="","",'N-Bedarf AL §13a'!C231)</f>
        <v/>
      </c>
      <c r="E231" s="32" t="str">
        <f>IF('N-Bedarf AL §13a'!AD231="",'N-Bedarf AL §13a'!AB231,'N-Bedarf AL §13a'!AD231)</f>
        <v/>
      </c>
      <c r="F231" s="32" t="str">
        <f>IF('P-Bedarf AL §13a'!V233="","",'P-Bedarf AL §13a'!V233)</f>
        <v/>
      </c>
      <c r="G231" s="32" t="str">
        <f>IF('P-Bedarf AL §13a'!Z233="","",'P-Bedarf AL §13a'!Z233)</f>
        <v/>
      </c>
      <c r="H231" s="345" t="str">
        <f t="shared" si="99"/>
        <v/>
      </c>
      <c r="I231" s="345" t="str">
        <f t="shared" si="100"/>
        <v/>
      </c>
      <c r="J231" s="345" t="str">
        <f t="shared" si="101"/>
        <v/>
      </c>
      <c r="K231" s="321">
        <f t="shared" si="102"/>
        <v>0</v>
      </c>
      <c r="L231" s="321">
        <f t="shared" si="127"/>
        <v>0</v>
      </c>
      <c r="M231" s="321">
        <f t="shared" si="128"/>
        <v>0</v>
      </c>
      <c r="N231" s="321" t="str">
        <f t="shared" si="129"/>
        <v/>
      </c>
      <c r="O231" s="321" t="str">
        <f t="shared" si="130"/>
        <v/>
      </c>
      <c r="P231" s="321" t="str">
        <f t="shared" si="131"/>
        <v/>
      </c>
      <c r="Q231" s="214" t="str">
        <f t="shared" si="103"/>
        <v/>
      </c>
      <c r="R231" s="141"/>
      <c r="S231" s="211"/>
      <c r="T231" s="346" t="str">
        <f t="shared" si="104"/>
        <v/>
      </c>
      <c r="U231" s="153" t="str">
        <f t="shared" si="105"/>
        <v/>
      </c>
      <c r="V231" s="153" t="str">
        <f t="shared" si="106"/>
        <v/>
      </c>
      <c r="W231" s="153" t="str">
        <f t="shared" si="107"/>
        <v/>
      </c>
      <c r="X231" s="153" t="str">
        <f t="shared" si="108"/>
        <v/>
      </c>
      <c r="Y231" s="141"/>
      <c r="Z231" s="211"/>
      <c r="AA231" s="361" t="str">
        <f t="shared" si="109"/>
        <v/>
      </c>
      <c r="AB231" s="153" t="str">
        <f t="shared" si="110"/>
        <v/>
      </c>
      <c r="AC231" s="153" t="str">
        <f t="shared" si="111"/>
        <v/>
      </c>
      <c r="AD231" s="153" t="str">
        <f t="shared" si="112"/>
        <v/>
      </c>
      <c r="AE231" s="153" t="str">
        <f t="shared" si="113"/>
        <v/>
      </c>
      <c r="AF231" s="213" t="str">
        <f t="shared" si="114"/>
        <v/>
      </c>
      <c r="AG231" s="141"/>
      <c r="AH231" s="211"/>
      <c r="AI231" s="346" t="str">
        <f t="shared" si="115"/>
        <v/>
      </c>
      <c r="AJ231" s="153" t="str">
        <f t="shared" si="116"/>
        <v/>
      </c>
      <c r="AK231" s="153" t="str">
        <f t="shared" si="117"/>
        <v/>
      </c>
      <c r="AL231" s="153" t="str">
        <f t="shared" si="118"/>
        <v/>
      </c>
      <c r="AM231" s="141"/>
      <c r="AN231" s="211"/>
      <c r="AO231" s="346" t="str">
        <f t="shared" si="119"/>
        <v/>
      </c>
      <c r="AP231" s="153" t="str">
        <f t="shared" si="120"/>
        <v/>
      </c>
      <c r="AQ231" s="153" t="str">
        <f t="shared" si="121"/>
        <v/>
      </c>
      <c r="AR231" s="153" t="str">
        <f t="shared" si="122"/>
        <v/>
      </c>
      <c r="AS231" s="141"/>
      <c r="AT231" s="211"/>
      <c r="AU231" s="346" t="str">
        <f t="shared" si="123"/>
        <v/>
      </c>
      <c r="AV231" s="153" t="str">
        <f t="shared" si="124"/>
        <v/>
      </c>
      <c r="AW231" s="153" t="str">
        <f t="shared" si="125"/>
        <v/>
      </c>
      <c r="AX231" s="153" t="str">
        <f t="shared" si="126"/>
        <v/>
      </c>
    </row>
    <row r="232" spans="1:50" ht="29.45" customHeight="1" x14ac:dyDescent="0.25">
      <c r="A232" s="354" t="str">
        <f>'N-Bedarf AL §13a'!A232</f>
        <v/>
      </c>
      <c r="B232" s="354" t="str">
        <f>IF('N-Bedarf AL §13a'!B232="","",'N-Bedarf AL §13a'!B232)</f>
        <v/>
      </c>
      <c r="C232" s="305" t="str">
        <f>IF('N-Bedarf AL §13a'!D232="","",'N-Bedarf AL §13a'!D232)</f>
        <v/>
      </c>
      <c r="D232" s="32" t="str">
        <f>IF('N-Bedarf AL §13a'!C232="","",'N-Bedarf AL §13a'!C232)</f>
        <v/>
      </c>
      <c r="E232" s="32" t="str">
        <f>IF('N-Bedarf AL §13a'!AD232="",'N-Bedarf AL §13a'!AB232,'N-Bedarf AL §13a'!AD232)</f>
        <v/>
      </c>
      <c r="F232" s="32" t="str">
        <f>IF('P-Bedarf AL §13a'!V234="","",'P-Bedarf AL §13a'!V234)</f>
        <v/>
      </c>
      <c r="G232" s="32" t="str">
        <f>IF('P-Bedarf AL §13a'!Z234="","",'P-Bedarf AL §13a'!Z234)</f>
        <v/>
      </c>
      <c r="H232" s="345" t="str">
        <f t="shared" si="99"/>
        <v/>
      </c>
      <c r="I232" s="345" t="str">
        <f t="shared" si="100"/>
        <v/>
      </c>
      <c r="J232" s="345" t="str">
        <f t="shared" si="101"/>
        <v/>
      </c>
      <c r="K232" s="321">
        <f t="shared" si="102"/>
        <v>0</v>
      </c>
      <c r="L232" s="321">
        <f t="shared" si="127"/>
        <v>0</v>
      </c>
      <c r="M232" s="321">
        <f t="shared" si="128"/>
        <v>0</v>
      </c>
      <c r="N232" s="321" t="str">
        <f t="shared" si="129"/>
        <v/>
      </c>
      <c r="O232" s="321" t="str">
        <f t="shared" si="130"/>
        <v/>
      </c>
      <c r="P232" s="321" t="str">
        <f t="shared" si="131"/>
        <v/>
      </c>
      <c r="Q232" s="214" t="str">
        <f t="shared" si="103"/>
        <v/>
      </c>
      <c r="R232" s="141"/>
      <c r="S232" s="211"/>
      <c r="T232" s="346" t="str">
        <f t="shared" si="104"/>
        <v/>
      </c>
      <c r="U232" s="153" t="str">
        <f t="shared" si="105"/>
        <v/>
      </c>
      <c r="V232" s="153" t="str">
        <f t="shared" si="106"/>
        <v/>
      </c>
      <c r="W232" s="153" t="str">
        <f t="shared" si="107"/>
        <v/>
      </c>
      <c r="X232" s="153" t="str">
        <f t="shared" si="108"/>
        <v/>
      </c>
      <c r="Y232" s="141"/>
      <c r="Z232" s="211"/>
      <c r="AA232" s="361" t="str">
        <f t="shared" si="109"/>
        <v/>
      </c>
      <c r="AB232" s="153" t="str">
        <f t="shared" si="110"/>
        <v/>
      </c>
      <c r="AC232" s="153" t="str">
        <f t="shared" si="111"/>
        <v/>
      </c>
      <c r="AD232" s="153" t="str">
        <f t="shared" si="112"/>
        <v/>
      </c>
      <c r="AE232" s="153" t="str">
        <f t="shared" si="113"/>
        <v/>
      </c>
      <c r="AF232" s="213" t="str">
        <f t="shared" si="114"/>
        <v/>
      </c>
      <c r="AG232" s="141"/>
      <c r="AH232" s="211"/>
      <c r="AI232" s="346" t="str">
        <f t="shared" si="115"/>
        <v/>
      </c>
      <c r="AJ232" s="153" t="str">
        <f t="shared" si="116"/>
        <v/>
      </c>
      <c r="AK232" s="153" t="str">
        <f t="shared" si="117"/>
        <v/>
      </c>
      <c r="AL232" s="153" t="str">
        <f t="shared" si="118"/>
        <v/>
      </c>
      <c r="AM232" s="141"/>
      <c r="AN232" s="211"/>
      <c r="AO232" s="346" t="str">
        <f t="shared" si="119"/>
        <v/>
      </c>
      <c r="AP232" s="153" t="str">
        <f t="shared" si="120"/>
        <v/>
      </c>
      <c r="AQ232" s="153" t="str">
        <f t="shared" si="121"/>
        <v/>
      </c>
      <c r="AR232" s="153" t="str">
        <f t="shared" si="122"/>
        <v/>
      </c>
      <c r="AS232" s="141"/>
      <c r="AT232" s="211"/>
      <c r="AU232" s="346" t="str">
        <f t="shared" si="123"/>
        <v/>
      </c>
      <c r="AV232" s="153" t="str">
        <f t="shared" si="124"/>
        <v/>
      </c>
      <c r="AW232" s="153" t="str">
        <f t="shared" si="125"/>
        <v/>
      </c>
      <c r="AX232" s="153" t="str">
        <f t="shared" si="126"/>
        <v/>
      </c>
    </row>
    <row r="233" spans="1:50" ht="29.45" customHeight="1" x14ac:dyDescent="0.25">
      <c r="A233" s="354" t="str">
        <f>'N-Bedarf AL §13a'!A233</f>
        <v/>
      </c>
      <c r="B233" s="354" t="str">
        <f>IF('N-Bedarf AL §13a'!B233="","",'N-Bedarf AL §13a'!B233)</f>
        <v/>
      </c>
      <c r="C233" s="305" t="str">
        <f>IF('N-Bedarf AL §13a'!D233="","",'N-Bedarf AL §13a'!D233)</f>
        <v/>
      </c>
      <c r="D233" s="32" t="str">
        <f>IF('N-Bedarf AL §13a'!C233="","",'N-Bedarf AL §13a'!C233)</f>
        <v/>
      </c>
      <c r="E233" s="32" t="str">
        <f>IF('N-Bedarf AL §13a'!AD233="",'N-Bedarf AL §13a'!AB233,'N-Bedarf AL §13a'!AD233)</f>
        <v/>
      </c>
      <c r="F233" s="32" t="str">
        <f>IF('P-Bedarf AL §13a'!V235="","",'P-Bedarf AL §13a'!V235)</f>
        <v/>
      </c>
      <c r="G233" s="32" t="str">
        <f>IF('P-Bedarf AL §13a'!Z235="","",'P-Bedarf AL §13a'!Z235)</f>
        <v/>
      </c>
      <c r="H233" s="345" t="str">
        <f t="shared" si="99"/>
        <v/>
      </c>
      <c r="I233" s="345" t="str">
        <f t="shared" si="100"/>
        <v/>
      </c>
      <c r="J233" s="345" t="str">
        <f t="shared" si="101"/>
        <v/>
      </c>
      <c r="K233" s="321">
        <f t="shared" si="102"/>
        <v>0</v>
      </c>
      <c r="L233" s="321">
        <f t="shared" si="127"/>
        <v>0</v>
      </c>
      <c r="M233" s="321">
        <f t="shared" si="128"/>
        <v>0</v>
      </c>
      <c r="N233" s="321" t="str">
        <f t="shared" si="129"/>
        <v/>
      </c>
      <c r="O233" s="321" t="str">
        <f t="shared" si="130"/>
        <v/>
      </c>
      <c r="P233" s="321" t="str">
        <f t="shared" si="131"/>
        <v/>
      </c>
      <c r="Q233" s="214" t="str">
        <f t="shared" si="103"/>
        <v/>
      </c>
      <c r="R233" s="141"/>
      <c r="S233" s="211"/>
      <c r="T233" s="346" t="str">
        <f t="shared" si="104"/>
        <v/>
      </c>
      <c r="U233" s="153" t="str">
        <f t="shared" si="105"/>
        <v/>
      </c>
      <c r="V233" s="153" t="str">
        <f t="shared" si="106"/>
        <v/>
      </c>
      <c r="W233" s="153" t="str">
        <f t="shared" si="107"/>
        <v/>
      </c>
      <c r="X233" s="153" t="str">
        <f t="shared" si="108"/>
        <v/>
      </c>
      <c r="Y233" s="141"/>
      <c r="Z233" s="211"/>
      <c r="AA233" s="361" t="str">
        <f t="shared" si="109"/>
        <v/>
      </c>
      <c r="AB233" s="153" t="str">
        <f t="shared" si="110"/>
        <v/>
      </c>
      <c r="AC233" s="153" t="str">
        <f t="shared" si="111"/>
        <v/>
      </c>
      <c r="AD233" s="153" t="str">
        <f t="shared" si="112"/>
        <v/>
      </c>
      <c r="AE233" s="153" t="str">
        <f t="shared" si="113"/>
        <v/>
      </c>
      <c r="AF233" s="213" t="str">
        <f t="shared" si="114"/>
        <v/>
      </c>
      <c r="AG233" s="141"/>
      <c r="AH233" s="211"/>
      <c r="AI233" s="346" t="str">
        <f t="shared" si="115"/>
        <v/>
      </c>
      <c r="AJ233" s="153" t="str">
        <f t="shared" si="116"/>
        <v/>
      </c>
      <c r="AK233" s="153" t="str">
        <f t="shared" si="117"/>
        <v/>
      </c>
      <c r="AL233" s="153" t="str">
        <f t="shared" si="118"/>
        <v/>
      </c>
      <c r="AM233" s="141"/>
      <c r="AN233" s="211"/>
      <c r="AO233" s="346" t="str">
        <f t="shared" si="119"/>
        <v/>
      </c>
      <c r="AP233" s="153" t="str">
        <f t="shared" si="120"/>
        <v/>
      </c>
      <c r="AQ233" s="153" t="str">
        <f t="shared" si="121"/>
        <v/>
      </c>
      <c r="AR233" s="153" t="str">
        <f t="shared" si="122"/>
        <v/>
      </c>
      <c r="AS233" s="141"/>
      <c r="AT233" s="211"/>
      <c r="AU233" s="346" t="str">
        <f t="shared" si="123"/>
        <v/>
      </c>
      <c r="AV233" s="153" t="str">
        <f t="shared" si="124"/>
        <v/>
      </c>
      <c r="AW233" s="153" t="str">
        <f t="shared" si="125"/>
        <v/>
      </c>
      <c r="AX233" s="153" t="str">
        <f t="shared" si="126"/>
        <v/>
      </c>
    </row>
    <row r="234" spans="1:50" ht="29.45" customHeight="1" x14ac:dyDescent="0.25">
      <c r="A234" s="354" t="str">
        <f>'N-Bedarf AL §13a'!A234</f>
        <v/>
      </c>
      <c r="B234" s="354" t="str">
        <f>IF('N-Bedarf AL §13a'!B234="","",'N-Bedarf AL §13a'!B234)</f>
        <v/>
      </c>
      <c r="C234" s="305" t="str">
        <f>IF('N-Bedarf AL §13a'!D234="","",'N-Bedarf AL §13a'!D234)</f>
        <v/>
      </c>
      <c r="D234" s="32" t="str">
        <f>IF('N-Bedarf AL §13a'!C234="","",'N-Bedarf AL §13a'!C234)</f>
        <v/>
      </c>
      <c r="E234" s="32" t="str">
        <f>IF('N-Bedarf AL §13a'!AD234="",'N-Bedarf AL §13a'!AB234,'N-Bedarf AL §13a'!AD234)</f>
        <v/>
      </c>
      <c r="F234" s="32" t="str">
        <f>IF('P-Bedarf AL §13a'!V236="","",'P-Bedarf AL §13a'!V236)</f>
        <v/>
      </c>
      <c r="G234" s="32" t="str">
        <f>IF('P-Bedarf AL §13a'!Z236="","",'P-Bedarf AL §13a'!Z236)</f>
        <v/>
      </c>
      <c r="H234" s="345" t="str">
        <f t="shared" si="99"/>
        <v/>
      </c>
      <c r="I234" s="345" t="str">
        <f t="shared" si="100"/>
        <v/>
      </c>
      <c r="J234" s="345" t="str">
        <f t="shared" si="101"/>
        <v/>
      </c>
      <c r="K234" s="321">
        <f t="shared" si="102"/>
        <v>0</v>
      </c>
      <c r="L234" s="321">
        <f t="shared" si="127"/>
        <v>0</v>
      </c>
      <c r="M234" s="321">
        <f t="shared" si="128"/>
        <v>0</v>
      </c>
      <c r="N234" s="321" t="str">
        <f t="shared" si="129"/>
        <v/>
      </c>
      <c r="O234" s="321" t="str">
        <f t="shared" si="130"/>
        <v/>
      </c>
      <c r="P234" s="321" t="str">
        <f t="shared" si="131"/>
        <v/>
      </c>
      <c r="Q234" s="214" t="str">
        <f t="shared" si="103"/>
        <v/>
      </c>
      <c r="R234" s="141"/>
      <c r="S234" s="211"/>
      <c r="T234" s="346" t="str">
        <f t="shared" si="104"/>
        <v/>
      </c>
      <c r="U234" s="153" t="str">
        <f t="shared" si="105"/>
        <v/>
      </c>
      <c r="V234" s="153" t="str">
        <f t="shared" si="106"/>
        <v/>
      </c>
      <c r="W234" s="153" t="str">
        <f t="shared" si="107"/>
        <v/>
      </c>
      <c r="X234" s="153" t="str">
        <f t="shared" si="108"/>
        <v/>
      </c>
      <c r="Y234" s="141"/>
      <c r="Z234" s="211"/>
      <c r="AA234" s="361" t="str">
        <f t="shared" si="109"/>
        <v/>
      </c>
      <c r="AB234" s="153" t="str">
        <f t="shared" si="110"/>
        <v/>
      </c>
      <c r="AC234" s="153" t="str">
        <f t="shared" si="111"/>
        <v/>
      </c>
      <c r="AD234" s="153" t="str">
        <f t="shared" si="112"/>
        <v/>
      </c>
      <c r="AE234" s="153" t="str">
        <f t="shared" si="113"/>
        <v/>
      </c>
      <c r="AF234" s="213" t="str">
        <f t="shared" si="114"/>
        <v/>
      </c>
      <c r="AG234" s="141"/>
      <c r="AH234" s="211"/>
      <c r="AI234" s="346" t="str">
        <f t="shared" si="115"/>
        <v/>
      </c>
      <c r="AJ234" s="153" t="str">
        <f t="shared" si="116"/>
        <v/>
      </c>
      <c r="AK234" s="153" t="str">
        <f t="shared" si="117"/>
        <v/>
      </c>
      <c r="AL234" s="153" t="str">
        <f t="shared" si="118"/>
        <v/>
      </c>
      <c r="AM234" s="141"/>
      <c r="AN234" s="211"/>
      <c r="AO234" s="346" t="str">
        <f t="shared" si="119"/>
        <v/>
      </c>
      <c r="AP234" s="153" t="str">
        <f t="shared" si="120"/>
        <v/>
      </c>
      <c r="AQ234" s="153" t="str">
        <f t="shared" si="121"/>
        <v/>
      </c>
      <c r="AR234" s="153" t="str">
        <f t="shared" si="122"/>
        <v/>
      </c>
      <c r="AS234" s="141"/>
      <c r="AT234" s="211"/>
      <c r="AU234" s="346" t="str">
        <f t="shared" si="123"/>
        <v/>
      </c>
      <c r="AV234" s="153" t="str">
        <f t="shared" si="124"/>
        <v/>
      </c>
      <c r="AW234" s="153" t="str">
        <f t="shared" si="125"/>
        <v/>
      </c>
      <c r="AX234" s="153" t="str">
        <f t="shared" si="126"/>
        <v/>
      </c>
    </row>
    <row r="235" spans="1:50" ht="29.45" customHeight="1" x14ac:dyDescent="0.25">
      <c r="A235" s="354" t="str">
        <f>'N-Bedarf AL §13a'!A235</f>
        <v/>
      </c>
      <c r="B235" s="354" t="str">
        <f>IF('N-Bedarf AL §13a'!B235="","",'N-Bedarf AL §13a'!B235)</f>
        <v/>
      </c>
      <c r="C235" s="305" t="str">
        <f>IF('N-Bedarf AL §13a'!D235="","",'N-Bedarf AL §13a'!D235)</f>
        <v/>
      </c>
      <c r="D235" s="32" t="str">
        <f>IF('N-Bedarf AL §13a'!C235="","",'N-Bedarf AL §13a'!C235)</f>
        <v/>
      </c>
      <c r="E235" s="32" t="str">
        <f>IF('N-Bedarf AL §13a'!AD235="",'N-Bedarf AL §13a'!AB235,'N-Bedarf AL §13a'!AD235)</f>
        <v/>
      </c>
      <c r="F235" s="32" t="str">
        <f>IF('P-Bedarf AL §13a'!V237="","",'P-Bedarf AL §13a'!V237)</f>
        <v/>
      </c>
      <c r="G235" s="32" t="str">
        <f>IF('P-Bedarf AL §13a'!Z237="","",'P-Bedarf AL §13a'!Z237)</f>
        <v/>
      </c>
      <c r="H235" s="345" t="str">
        <f t="shared" si="99"/>
        <v/>
      </c>
      <c r="I235" s="345" t="str">
        <f t="shared" si="100"/>
        <v/>
      </c>
      <c r="J235" s="345" t="str">
        <f t="shared" si="101"/>
        <v/>
      </c>
      <c r="K235" s="321">
        <f t="shared" si="102"/>
        <v>0</v>
      </c>
      <c r="L235" s="321">
        <f t="shared" si="127"/>
        <v>0</v>
      </c>
      <c r="M235" s="321">
        <f t="shared" si="128"/>
        <v>0</v>
      </c>
      <c r="N235" s="321" t="str">
        <f t="shared" si="129"/>
        <v/>
      </c>
      <c r="O235" s="321" t="str">
        <f t="shared" si="130"/>
        <v/>
      </c>
      <c r="P235" s="321" t="str">
        <f t="shared" si="131"/>
        <v/>
      </c>
      <c r="Q235" s="214" t="str">
        <f t="shared" si="103"/>
        <v/>
      </c>
      <c r="R235" s="141"/>
      <c r="S235" s="211"/>
      <c r="T235" s="346" t="str">
        <f t="shared" si="104"/>
        <v/>
      </c>
      <c r="U235" s="153" t="str">
        <f t="shared" si="105"/>
        <v/>
      </c>
      <c r="V235" s="153" t="str">
        <f t="shared" si="106"/>
        <v/>
      </c>
      <c r="W235" s="153" t="str">
        <f t="shared" si="107"/>
        <v/>
      </c>
      <c r="X235" s="153" t="str">
        <f t="shared" si="108"/>
        <v/>
      </c>
      <c r="Y235" s="141"/>
      <c r="Z235" s="211"/>
      <c r="AA235" s="361" t="str">
        <f t="shared" si="109"/>
        <v/>
      </c>
      <c r="AB235" s="153" t="str">
        <f t="shared" si="110"/>
        <v/>
      </c>
      <c r="AC235" s="153" t="str">
        <f t="shared" si="111"/>
        <v/>
      </c>
      <c r="AD235" s="153" t="str">
        <f t="shared" si="112"/>
        <v/>
      </c>
      <c r="AE235" s="153" t="str">
        <f t="shared" si="113"/>
        <v/>
      </c>
      <c r="AF235" s="213" t="str">
        <f t="shared" si="114"/>
        <v/>
      </c>
      <c r="AG235" s="141"/>
      <c r="AH235" s="211"/>
      <c r="AI235" s="346" t="str">
        <f t="shared" si="115"/>
        <v/>
      </c>
      <c r="AJ235" s="153" t="str">
        <f t="shared" si="116"/>
        <v/>
      </c>
      <c r="AK235" s="153" t="str">
        <f t="shared" si="117"/>
        <v/>
      </c>
      <c r="AL235" s="153" t="str">
        <f t="shared" si="118"/>
        <v/>
      </c>
      <c r="AM235" s="141"/>
      <c r="AN235" s="211"/>
      <c r="AO235" s="346" t="str">
        <f t="shared" si="119"/>
        <v/>
      </c>
      <c r="AP235" s="153" t="str">
        <f t="shared" si="120"/>
        <v/>
      </c>
      <c r="AQ235" s="153" t="str">
        <f t="shared" si="121"/>
        <v/>
      </c>
      <c r="AR235" s="153" t="str">
        <f t="shared" si="122"/>
        <v/>
      </c>
      <c r="AS235" s="141"/>
      <c r="AT235" s="211"/>
      <c r="AU235" s="346" t="str">
        <f t="shared" si="123"/>
        <v/>
      </c>
      <c r="AV235" s="153" t="str">
        <f t="shared" si="124"/>
        <v/>
      </c>
      <c r="AW235" s="153" t="str">
        <f t="shared" si="125"/>
        <v/>
      </c>
      <c r="AX235" s="153" t="str">
        <f t="shared" si="126"/>
        <v/>
      </c>
    </row>
    <row r="236" spans="1:50" ht="29.45" customHeight="1" x14ac:dyDescent="0.25">
      <c r="A236" s="354" t="str">
        <f>'N-Bedarf AL §13a'!A236</f>
        <v/>
      </c>
      <c r="B236" s="354" t="str">
        <f>IF('N-Bedarf AL §13a'!B236="","",'N-Bedarf AL §13a'!B236)</f>
        <v/>
      </c>
      <c r="C236" s="305" t="str">
        <f>IF('N-Bedarf AL §13a'!D236="","",'N-Bedarf AL §13a'!D236)</f>
        <v/>
      </c>
      <c r="D236" s="32" t="str">
        <f>IF('N-Bedarf AL §13a'!C236="","",'N-Bedarf AL §13a'!C236)</f>
        <v/>
      </c>
      <c r="E236" s="32" t="str">
        <f>IF('N-Bedarf AL §13a'!AD236="",'N-Bedarf AL §13a'!AB236,'N-Bedarf AL §13a'!AD236)</f>
        <v/>
      </c>
      <c r="F236" s="32" t="str">
        <f>IF('P-Bedarf AL §13a'!V238="","",'P-Bedarf AL §13a'!V238)</f>
        <v/>
      </c>
      <c r="G236" s="32" t="str">
        <f>IF('P-Bedarf AL §13a'!Z238="","",'P-Bedarf AL §13a'!Z238)</f>
        <v/>
      </c>
      <c r="H236" s="345" t="str">
        <f t="shared" si="99"/>
        <v/>
      </c>
      <c r="I236" s="345" t="str">
        <f t="shared" si="100"/>
        <v/>
      </c>
      <c r="J236" s="345" t="str">
        <f t="shared" si="101"/>
        <v/>
      </c>
      <c r="K236" s="321">
        <f t="shared" si="102"/>
        <v>0</v>
      </c>
      <c r="L236" s="321">
        <f t="shared" si="127"/>
        <v>0</v>
      </c>
      <c r="M236" s="321">
        <f t="shared" si="128"/>
        <v>0</v>
      </c>
      <c r="N236" s="321" t="str">
        <f t="shared" si="129"/>
        <v/>
      </c>
      <c r="O236" s="321" t="str">
        <f t="shared" si="130"/>
        <v/>
      </c>
      <c r="P236" s="321" t="str">
        <f t="shared" si="131"/>
        <v/>
      </c>
      <c r="Q236" s="214" t="str">
        <f t="shared" si="103"/>
        <v/>
      </c>
      <c r="R236" s="141"/>
      <c r="S236" s="211"/>
      <c r="T236" s="346" t="str">
        <f t="shared" si="104"/>
        <v/>
      </c>
      <c r="U236" s="153" t="str">
        <f t="shared" si="105"/>
        <v/>
      </c>
      <c r="V236" s="153" t="str">
        <f t="shared" si="106"/>
        <v/>
      </c>
      <c r="W236" s="153" t="str">
        <f t="shared" si="107"/>
        <v/>
      </c>
      <c r="X236" s="153" t="str">
        <f t="shared" si="108"/>
        <v/>
      </c>
      <c r="Y236" s="141"/>
      <c r="Z236" s="211"/>
      <c r="AA236" s="361" t="str">
        <f t="shared" si="109"/>
        <v/>
      </c>
      <c r="AB236" s="153" t="str">
        <f t="shared" si="110"/>
        <v/>
      </c>
      <c r="AC236" s="153" t="str">
        <f t="shared" si="111"/>
        <v/>
      </c>
      <c r="AD236" s="153" t="str">
        <f t="shared" si="112"/>
        <v/>
      </c>
      <c r="AE236" s="153" t="str">
        <f t="shared" si="113"/>
        <v/>
      </c>
      <c r="AF236" s="213" t="str">
        <f t="shared" si="114"/>
        <v/>
      </c>
      <c r="AG236" s="141"/>
      <c r="AH236" s="211"/>
      <c r="AI236" s="346" t="str">
        <f t="shared" si="115"/>
        <v/>
      </c>
      <c r="AJ236" s="153" t="str">
        <f t="shared" si="116"/>
        <v/>
      </c>
      <c r="AK236" s="153" t="str">
        <f t="shared" si="117"/>
        <v/>
      </c>
      <c r="AL236" s="153" t="str">
        <f t="shared" si="118"/>
        <v/>
      </c>
      <c r="AM236" s="141"/>
      <c r="AN236" s="211"/>
      <c r="AO236" s="346" t="str">
        <f t="shared" si="119"/>
        <v/>
      </c>
      <c r="AP236" s="153" t="str">
        <f t="shared" si="120"/>
        <v/>
      </c>
      <c r="AQ236" s="153" t="str">
        <f t="shared" si="121"/>
        <v/>
      </c>
      <c r="AR236" s="153" t="str">
        <f t="shared" si="122"/>
        <v/>
      </c>
      <c r="AS236" s="141"/>
      <c r="AT236" s="211"/>
      <c r="AU236" s="346" t="str">
        <f t="shared" si="123"/>
        <v/>
      </c>
      <c r="AV236" s="153" t="str">
        <f t="shared" si="124"/>
        <v/>
      </c>
      <c r="AW236" s="153" t="str">
        <f t="shared" si="125"/>
        <v/>
      </c>
      <c r="AX236" s="153" t="str">
        <f t="shared" si="126"/>
        <v/>
      </c>
    </row>
    <row r="237" spans="1:50" ht="29.45" customHeight="1" x14ac:dyDescent="0.25">
      <c r="A237" s="354" t="str">
        <f>'N-Bedarf AL §13a'!A237</f>
        <v/>
      </c>
      <c r="B237" s="354" t="str">
        <f>IF('N-Bedarf AL §13a'!B237="","",'N-Bedarf AL §13a'!B237)</f>
        <v/>
      </c>
      <c r="C237" s="305" t="str">
        <f>IF('N-Bedarf AL §13a'!D237="","",'N-Bedarf AL §13a'!D237)</f>
        <v/>
      </c>
      <c r="D237" s="32" t="str">
        <f>IF('N-Bedarf AL §13a'!C237="","",'N-Bedarf AL §13a'!C237)</f>
        <v/>
      </c>
      <c r="E237" s="32" t="str">
        <f>IF('N-Bedarf AL §13a'!AD237="",'N-Bedarf AL §13a'!AB237,'N-Bedarf AL §13a'!AD237)</f>
        <v/>
      </c>
      <c r="F237" s="32" t="str">
        <f>IF('P-Bedarf AL §13a'!V239="","",'P-Bedarf AL §13a'!V239)</f>
        <v/>
      </c>
      <c r="G237" s="32" t="str">
        <f>IF('P-Bedarf AL §13a'!Z239="","",'P-Bedarf AL §13a'!Z239)</f>
        <v/>
      </c>
      <c r="H237" s="345" t="str">
        <f t="shared" si="99"/>
        <v/>
      </c>
      <c r="I237" s="345" t="str">
        <f t="shared" si="100"/>
        <v/>
      </c>
      <c r="J237" s="345" t="str">
        <f t="shared" si="101"/>
        <v/>
      </c>
      <c r="K237" s="321">
        <f t="shared" si="102"/>
        <v>0</v>
      </c>
      <c r="L237" s="321">
        <f t="shared" si="127"/>
        <v>0</v>
      </c>
      <c r="M237" s="321">
        <f t="shared" si="128"/>
        <v>0</v>
      </c>
      <c r="N237" s="321" t="str">
        <f t="shared" si="129"/>
        <v/>
      </c>
      <c r="O237" s="321" t="str">
        <f t="shared" si="130"/>
        <v/>
      </c>
      <c r="P237" s="321" t="str">
        <f t="shared" si="131"/>
        <v/>
      </c>
      <c r="Q237" s="214" t="str">
        <f t="shared" si="103"/>
        <v/>
      </c>
      <c r="R237" s="141"/>
      <c r="S237" s="211"/>
      <c r="T237" s="346" t="str">
        <f t="shared" si="104"/>
        <v/>
      </c>
      <c r="U237" s="153" t="str">
        <f t="shared" si="105"/>
        <v/>
      </c>
      <c r="V237" s="153" t="str">
        <f t="shared" si="106"/>
        <v/>
      </c>
      <c r="W237" s="153" t="str">
        <f t="shared" si="107"/>
        <v/>
      </c>
      <c r="X237" s="153" t="str">
        <f t="shared" si="108"/>
        <v/>
      </c>
      <c r="Y237" s="141"/>
      <c r="Z237" s="211"/>
      <c r="AA237" s="361" t="str">
        <f t="shared" si="109"/>
        <v/>
      </c>
      <c r="AB237" s="153" t="str">
        <f t="shared" si="110"/>
        <v/>
      </c>
      <c r="AC237" s="153" t="str">
        <f t="shared" si="111"/>
        <v/>
      </c>
      <c r="AD237" s="153" t="str">
        <f t="shared" si="112"/>
        <v/>
      </c>
      <c r="AE237" s="153" t="str">
        <f t="shared" si="113"/>
        <v/>
      </c>
      <c r="AF237" s="213" t="str">
        <f t="shared" si="114"/>
        <v/>
      </c>
      <c r="AG237" s="141"/>
      <c r="AH237" s="211"/>
      <c r="AI237" s="346" t="str">
        <f t="shared" si="115"/>
        <v/>
      </c>
      <c r="AJ237" s="153" t="str">
        <f t="shared" si="116"/>
        <v/>
      </c>
      <c r="AK237" s="153" t="str">
        <f t="shared" si="117"/>
        <v/>
      </c>
      <c r="AL237" s="153" t="str">
        <f t="shared" si="118"/>
        <v/>
      </c>
      <c r="AM237" s="141"/>
      <c r="AN237" s="211"/>
      <c r="AO237" s="346" t="str">
        <f t="shared" si="119"/>
        <v/>
      </c>
      <c r="AP237" s="153" t="str">
        <f t="shared" si="120"/>
        <v/>
      </c>
      <c r="AQ237" s="153" t="str">
        <f t="shared" si="121"/>
        <v/>
      </c>
      <c r="AR237" s="153" t="str">
        <f t="shared" si="122"/>
        <v/>
      </c>
      <c r="AS237" s="141"/>
      <c r="AT237" s="211"/>
      <c r="AU237" s="346" t="str">
        <f t="shared" si="123"/>
        <v/>
      </c>
      <c r="AV237" s="153" t="str">
        <f t="shared" si="124"/>
        <v/>
      </c>
      <c r="AW237" s="153" t="str">
        <f t="shared" si="125"/>
        <v/>
      </c>
      <c r="AX237" s="153" t="str">
        <f t="shared" si="126"/>
        <v/>
      </c>
    </row>
    <row r="238" spans="1:50" ht="29.45" customHeight="1" x14ac:dyDescent="0.25">
      <c r="A238" s="354" t="str">
        <f>'N-Bedarf AL §13a'!A238</f>
        <v/>
      </c>
      <c r="B238" s="354" t="str">
        <f>IF('N-Bedarf AL §13a'!B238="","",'N-Bedarf AL §13a'!B238)</f>
        <v/>
      </c>
      <c r="C238" s="305" t="str">
        <f>IF('N-Bedarf AL §13a'!D238="","",'N-Bedarf AL §13a'!D238)</f>
        <v/>
      </c>
      <c r="D238" s="32" t="str">
        <f>IF('N-Bedarf AL §13a'!C238="","",'N-Bedarf AL §13a'!C238)</f>
        <v/>
      </c>
      <c r="E238" s="32" t="str">
        <f>IF('N-Bedarf AL §13a'!AD238="",'N-Bedarf AL §13a'!AB238,'N-Bedarf AL §13a'!AD238)</f>
        <v/>
      </c>
      <c r="F238" s="32" t="str">
        <f>IF('P-Bedarf AL §13a'!V240="","",'P-Bedarf AL §13a'!V240)</f>
        <v/>
      </c>
      <c r="G238" s="32" t="str">
        <f>IF('P-Bedarf AL §13a'!Z240="","",'P-Bedarf AL §13a'!Z240)</f>
        <v/>
      </c>
      <c r="H238" s="345" t="str">
        <f t="shared" si="99"/>
        <v/>
      </c>
      <c r="I238" s="345" t="str">
        <f t="shared" si="100"/>
        <v/>
      </c>
      <c r="J238" s="345" t="str">
        <f t="shared" si="101"/>
        <v/>
      </c>
      <c r="K238" s="321">
        <f t="shared" si="102"/>
        <v>0</v>
      </c>
      <c r="L238" s="321">
        <f t="shared" si="127"/>
        <v>0</v>
      </c>
      <c r="M238" s="321">
        <f t="shared" si="128"/>
        <v>0</v>
      </c>
      <c r="N238" s="321" t="str">
        <f t="shared" si="129"/>
        <v/>
      </c>
      <c r="O238" s="321" t="str">
        <f t="shared" si="130"/>
        <v/>
      </c>
      <c r="P238" s="321" t="str">
        <f t="shared" si="131"/>
        <v/>
      </c>
      <c r="Q238" s="214" t="str">
        <f t="shared" si="103"/>
        <v/>
      </c>
      <c r="R238" s="141"/>
      <c r="S238" s="211"/>
      <c r="T238" s="346" t="str">
        <f t="shared" si="104"/>
        <v/>
      </c>
      <c r="U238" s="153" t="str">
        <f t="shared" si="105"/>
        <v/>
      </c>
      <c r="V238" s="153" t="str">
        <f t="shared" si="106"/>
        <v/>
      </c>
      <c r="W238" s="153" t="str">
        <f t="shared" si="107"/>
        <v/>
      </c>
      <c r="X238" s="153" t="str">
        <f t="shared" si="108"/>
        <v/>
      </c>
      <c r="Y238" s="141"/>
      <c r="Z238" s="211"/>
      <c r="AA238" s="361" t="str">
        <f t="shared" si="109"/>
        <v/>
      </c>
      <c r="AB238" s="153" t="str">
        <f t="shared" si="110"/>
        <v/>
      </c>
      <c r="AC238" s="153" t="str">
        <f t="shared" si="111"/>
        <v/>
      </c>
      <c r="AD238" s="153" t="str">
        <f t="shared" si="112"/>
        <v/>
      </c>
      <c r="AE238" s="153" t="str">
        <f t="shared" si="113"/>
        <v/>
      </c>
      <c r="AF238" s="213" t="str">
        <f t="shared" si="114"/>
        <v/>
      </c>
      <c r="AG238" s="141"/>
      <c r="AH238" s="211"/>
      <c r="AI238" s="346" t="str">
        <f t="shared" si="115"/>
        <v/>
      </c>
      <c r="AJ238" s="153" t="str">
        <f t="shared" si="116"/>
        <v/>
      </c>
      <c r="AK238" s="153" t="str">
        <f t="shared" si="117"/>
        <v/>
      </c>
      <c r="AL238" s="153" t="str">
        <f t="shared" si="118"/>
        <v/>
      </c>
      <c r="AM238" s="141"/>
      <c r="AN238" s="211"/>
      <c r="AO238" s="346" t="str">
        <f t="shared" si="119"/>
        <v/>
      </c>
      <c r="AP238" s="153" t="str">
        <f t="shared" si="120"/>
        <v/>
      </c>
      <c r="AQ238" s="153" t="str">
        <f t="shared" si="121"/>
        <v/>
      </c>
      <c r="AR238" s="153" t="str">
        <f t="shared" si="122"/>
        <v/>
      </c>
      <c r="AS238" s="141"/>
      <c r="AT238" s="211"/>
      <c r="AU238" s="346" t="str">
        <f t="shared" si="123"/>
        <v/>
      </c>
      <c r="AV238" s="153" t="str">
        <f t="shared" si="124"/>
        <v/>
      </c>
      <c r="AW238" s="153" t="str">
        <f t="shared" si="125"/>
        <v/>
      </c>
      <c r="AX238" s="153" t="str">
        <f t="shared" si="126"/>
        <v/>
      </c>
    </row>
    <row r="239" spans="1:50" ht="29.45" customHeight="1" x14ac:dyDescent="0.25">
      <c r="A239" s="354" t="str">
        <f>'N-Bedarf AL §13a'!A239</f>
        <v/>
      </c>
      <c r="B239" s="354" t="str">
        <f>IF('N-Bedarf AL §13a'!B239="","",'N-Bedarf AL §13a'!B239)</f>
        <v/>
      </c>
      <c r="C239" s="305" t="str">
        <f>IF('N-Bedarf AL §13a'!D239="","",'N-Bedarf AL §13a'!D239)</f>
        <v/>
      </c>
      <c r="D239" s="32" t="str">
        <f>IF('N-Bedarf AL §13a'!C239="","",'N-Bedarf AL §13a'!C239)</f>
        <v/>
      </c>
      <c r="E239" s="32" t="str">
        <f>IF('N-Bedarf AL §13a'!AD239="",'N-Bedarf AL §13a'!AB239,'N-Bedarf AL §13a'!AD239)</f>
        <v/>
      </c>
      <c r="F239" s="32" t="str">
        <f>IF('P-Bedarf AL §13a'!V241="","",'P-Bedarf AL §13a'!V241)</f>
        <v/>
      </c>
      <c r="G239" s="32" t="str">
        <f>IF('P-Bedarf AL §13a'!Z241="","",'P-Bedarf AL §13a'!Z241)</f>
        <v/>
      </c>
      <c r="H239" s="345" t="str">
        <f t="shared" si="99"/>
        <v/>
      </c>
      <c r="I239" s="345" t="str">
        <f t="shared" si="100"/>
        <v/>
      </c>
      <c r="J239" s="345" t="str">
        <f t="shared" si="101"/>
        <v/>
      </c>
      <c r="K239" s="321">
        <f t="shared" si="102"/>
        <v>0</v>
      </c>
      <c r="L239" s="321">
        <f t="shared" si="127"/>
        <v>0</v>
      </c>
      <c r="M239" s="321">
        <f t="shared" si="128"/>
        <v>0</v>
      </c>
      <c r="N239" s="321" t="str">
        <f t="shared" si="129"/>
        <v/>
      </c>
      <c r="O239" s="321" t="str">
        <f t="shared" si="130"/>
        <v/>
      </c>
      <c r="P239" s="321" t="str">
        <f t="shared" si="131"/>
        <v/>
      </c>
      <c r="Q239" s="214" t="str">
        <f t="shared" si="103"/>
        <v/>
      </c>
      <c r="R239" s="141"/>
      <c r="S239" s="211"/>
      <c r="T239" s="346" t="str">
        <f t="shared" si="104"/>
        <v/>
      </c>
      <c r="U239" s="153" t="str">
        <f t="shared" si="105"/>
        <v/>
      </c>
      <c r="V239" s="153" t="str">
        <f t="shared" si="106"/>
        <v/>
      </c>
      <c r="W239" s="153" t="str">
        <f t="shared" si="107"/>
        <v/>
      </c>
      <c r="X239" s="153" t="str">
        <f t="shared" si="108"/>
        <v/>
      </c>
      <c r="Y239" s="141"/>
      <c r="Z239" s="211"/>
      <c r="AA239" s="361" t="str">
        <f t="shared" si="109"/>
        <v/>
      </c>
      <c r="AB239" s="153" t="str">
        <f t="shared" si="110"/>
        <v/>
      </c>
      <c r="AC239" s="153" t="str">
        <f t="shared" si="111"/>
        <v/>
      </c>
      <c r="AD239" s="153" t="str">
        <f t="shared" si="112"/>
        <v/>
      </c>
      <c r="AE239" s="153" t="str">
        <f t="shared" si="113"/>
        <v/>
      </c>
      <c r="AF239" s="213" t="str">
        <f t="shared" si="114"/>
        <v/>
      </c>
      <c r="AG239" s="141"/>
      <c r="AH239" s="211"/>
      <c r="AI239" s="346" t="str">
        <f t="shared" si="115"/>
        <v/>
      </c>
      <c r="AJ239" s="153" t="str">
        <f t="shared" si="116"/>
        <v/>
      </c>
      <c r="AK239" s="153" t="str">
        <f t="shared" si="117"/>
        <v/>
      </c>
      <c r="AL239" s="153" t="str">
        <f t="shared" si="118"/>
        <v/>
      </c>
      <c r="AM239" s="141"/>
      <c r="AN239" s="211"/>
      <c r="AO239" s="346" t="str">
        <f t="shared" si="119"/>
        <v/>
      </c>
      <c r="AP239" s="153" t="str">
        <f t="shared" si="120"/>
        <v/>
      </c>
      <c r="AQ239" s="153" t="str">
        <f t="shared" si="121"/>
        <v/>
      </c>
      <c r="AR239" s="153" t="str">
        <f t="shared" si="122"/>
        <v/>
      </c>
      <c r="AS239" s="141"/>
      <c r="AT239" s="211"/>
      <c r="AU239" s="346" t="str">
        <f t="shared" si="123"/>
        <v/>
      </c>
      <c r="AV239" s="153" t="str">
        <f t="shared" si="124"/>
        <v/>
      </c>
      <c r="AW239" s="153" t="str">
        <f t="shared" si="125"/>
        <v/>
      </c>
      <c r="AX239" s="153" t="str">
        <f t="shared" si="126"/>
        <v/>
      </c>
    </row>
    <row r="240" spans="1:50" ht="29.45" customHeight="1" x14ac:dyDescent="0.25">
      <c r="A240" s="354" t="str">
        <f>'N-Bedarf AL §13a'!A240</f>
        <v/>
      </c>
      <c r="B240" s="354" t="str">
        <f>IF('N-Bedarf AL §13a'!B240="","",'N-Bedarf AL §13a'!B240)</f>
        <v/>
      </c>
      <c r="C240" s="305" t="str">
        <f>IF('N-Bedarf AL §13a'!D240="","",'N-Bedarf AL §13a'!D240)</f>
        <v/>
      </c>
      <c r="D240" s="32" t="str">
        <f>IF('N-Bedarf AL §13a'!C240="","",'N-Bedarf AL §13a'!C240)</f>
        <v/>
      </c>
      <c r="E240" s="32" t="str">
        <f>IF('N-Bedarf AL §13a'!AD240="",'N-Bedarf AL §13a'!AB240,'N-Bedarf AL §13a'!AD240)</f>
        <v/>
      </c>
      <c r="F240" s="32" t="str">
        <f>IF('P-Bedarf AL §13a'!V242="","",'P-Bedarf AL §13a'!V242)</f>
        <v/>
      </c>
      <c r="G240" s="32" t="str">
        <f>IF('P-Bedarf AL §13a'!Z242="","",'P-Bedarf AL §13a'!Z242)</f>
        <v/>
      </c>
      <c r="H240" s="345" t="str">
        <f t="shared" si="99"/>
        <v/>
      </c>
      <c r="I240" s="345" t="str">
        <f t="shared" si="100"/>
        <v/>
      </c>
      <c r="J240" s="345" t="str">
        <f t="shared" si="101"/>
        <v/>
      </c>
      <c r="K240" s="321">
        <f t="shared" si="102"/>
        <v>0</v>
      </c>
      <c r="L240" s="321">
        <f t="shared" si="127"/>
        <v>0</v>
      </c>
      <c r="M240" s="321">
        <f t="shared" si="128"/>
        <v>0</v>
      </c>
      <c r="N240" s="321" t="str">
        <f t="shared" si="129"/>
        <v/>
      </c>
      <c r="O240" s="321" t="str">
        <f t="shared" si="130"/>
        <v/>
      </c>
      <c r="P240" s="321" t="str">
        <f t="shared" si="131"/>
        <v/>
      </c>
      <c r="Q240" s="214" t="str">
        <f t="shared" si="103"/>
        <v/>
      </c>
      <c r="R240" s="141"/>
      <c r="S240" s="211"/>
      <c r="T240" s="346" t="str">
        <f t="shared" si="104"/>
        <v/>
      </c>
      <c r="U240" s="153" t="str">
        <f t="shared" si="105"/>
        <v/>
      </c>
      <c r="V240" s="153" t="str">
        <f t="shared" si="106"/>
        <v/>
      </c>
      <c r="W240" s="153" t="str">
        <f t="shared" si="107"/>
        <v/>
      </c>
      <c r="X240" s="153" t="str">
        <f t="shared" si="108"/>
        <v/>
      </c>
      <c r="Y240" s="141"/>
      <c r="Z240" s="211"/>
      <c r="AA240" s="361" t="str">
        <f t="shared" si="109"/>
        <v/>
      </c>
      <c r="AB240" s="153" t="str">
        <f t="shared" si="110"/>
        <v/>
      </c>
      <c r="AC240" s="153" t="str">
        <f t="shared" si="111"/>
        <v/>
      </c>
      <c r="AD240" s="153" t="str">
        <f t="shared" si="112"/>
        <v/>
      </c>
      <c r="AE240" s="153" t="str">
        <f t="shared" si="113"/>
        <v/>
      </c>
      <c r="AF240" s="213" t="str">
        <f t="shared" si="114"/>
        <v/>
      </c>
      <c r="AG240" s="141"/>
      <c r="AH240" s="211"/>
      <c r="AI240" s="346" t="str">
        <f t="shared" si="115"/>
        <v/>
      </c>
      <c r="AJ240" s="153" t="str">
        <f t="shared" si="116"/>
        <v/>
      </c>
      <c r="AK240" s="153" t="str">
        <f t="shared" si="117"/>
        <v/>
      </c>
      <c r="AL240" s="153" t="str">
        <f t="shared" si="118"/>
        <v/>
      </c>
      <c r="AM240" s="141"/>
      <c r="AN240" s="211"/>
      <c r="AO240" s="346" t="str">
        <f t="shared" si="119"/>
        <v/>
      </c>
      <c r="AP240" s="153" t="str">
        <f t="shared" si="120"/>
        <v/>
      </c>
      <c r="AQ240" s="153" t="str">
        <f t="shared" si="121"/>
        <v/>
      </c>
      <c r="AR240" s="153" t="str">
        <f t="shared" si="122"/>
        <v/>
      </c>
      <c r="AS240" s="141"/>
      <c r="AT240" s="211"/>
      <c r="AU240" s="346" t="str">
        <f t="shared" si="123"/>
        <v/>
      </c>
      <c r="AV240" s="153" t="str">
        <f t="shared" si="124"/>
        <v/>
      </c>
      <c r="AW240" s="153" t="str">
        <f t="shared" si="125"/>
        <v/>
      </c>
      <c r="AX240" s="153" t="str">
        <f t="shared" si="126"/>
        <v/>
      </c>
    </row>
    <row r="241" spans="1:50" ht="29.45" customHeight="1" x14ac:dyDescent="0.25">
      <c r="A241" s="354" t="str">
        <f>'N-Bedarf AL §13a'!A241</f>
        <v/>
      </c>
      <c r="B241" s="354" t="str">
        <f>IF('N-Bedarf AL §13a'!B241="","",'N-Bedarf AL §13a'!B241)</f>
        <v/>
      </c>
      <c r="C241" s="305" t="str">
        <f>IF('N-Bedarf AL §13a'!D241="","",'N-Bedarf AL §13a'!D241)</f>
        <v/>
      </c>
      <c r="D241" s="32" t="str">
        <f>IF('N-Bedarf AL §13a'!C241="","",'N-Bedarf AL §13a'!C241)</f>
        <v/>
      </c>
      <c r="E241" s="32" t="str">
        <f>IF('N-Bedarf AL §13a'!AD241="",'N-Bedarf AL §13a'!AB241,'N-Bedarf AL §13a'!AD241)</f>
        <v/>
      </c>
      <c r="F241" s="32" t="str">
        <f>IF('P-Bedarf AL §13a'!V243="","",'P-Bedarf AL §13a'!V243)</f>
        <v/>
      </c>
      <c r="G241" s="32" t="str">
        <f>IF('P-Bedarf AL §13a'!Z243="","",'P-Bedarf AL §13a'!Z243)</f>
        <v/>
      </c>
      <c r="H241" s="345" t="str">
        <f t="shared" si="99"/>
        <v/>
      </c>
      <c r="I241" s="345" t="str">
        <f t="shared" si="100"/>
        <v/>
      </c>
      <c r="J241" s="345" t="str">
        <f t="shared" si="101"/>
        <v/>
      </c>
      <c r="K241" s="321">
        <f t="shared" si="102"/>
        <v>0</v>
      </c>
      <c r="L241" s="321">
        <f t="shared" si="127"/>
        <v>0</v>
      </c>
      <c r="M241" s="321">
        <f t="shared" si="128"/>
        <v>0</v>
      </c>
      <c r="N241" s="321" t="str">
        <f t="shared" si="129"/>
        <v/>
      </c>
      <c r="O241" s="321" t="str">
        <f t="shared" si="130"/>
        <v/>
      </c>
      <c r="P241" s="321" t="str">
        <f t="shared" si="131"/>
        <v/>
      </c>
      <c r="Q241" s="214" t="str">
        <f t="shared" si="103"/>
        <v/>
      </c>
      <c r="R241" s="141"/>
      <c r="S241" s="211"/>
      <c r="T241" s="346" t="str">
        <f t="shared" si="104"/>
        <v/>
      </c>
      <c r="U241" s="153" t="str">
        <f t="shared" si="105"/>
        <v/>
      </c>
      <c r="V241" s="153" t="str">
        <f t="shared" si="106"/>
        <v/>
      </c>
      <c r="W241" s="153" t="str">
        <f t="shared" si="107"/>
        <v/>
      </c>
      <c r="X241" s="153" t="str">
        <f t="shared" si="108"/>
        <v/>
      </c>
      <c r="Y241" s="141"/>
      <c r="Z241" s="211"/>
      <c r="AA241" s="361" t="str">
        <f t="shared" si="109"/>
        <v/>
      </c>
      <c r="AB241" s="153" t="str">
        <f t="shared" si="110"/>
        <v/>
      </c>
      <c r="AC241" s="153" t="str">
        <f t="shared" si="111"/>
        <v/>
      </c>
      <c r="AD241" s="153" t="str">
        <f t="shared" si="112"/>
        <v/>
      </c>
      <c r="AE241" s="153" t="str">
        <f t="shared" si="113"/>
        <v/>
      </c>
      <c r="AF241" s="213" t="str">
        <f t="shared" si="114"/>
        <v/>
      </c>
      <c r="AG241" s="141"/>
      <c r="AH241" s="211"/>
      <c r="AI241" s="346" t="str">
        <f t="shared" si="115"/>
        <v/>
      </c>
      <c r="AJ241" s="153" t="str">
        <f t="shared" si="116"/>
        <v/>
      </c>
      <c r="AK241" s="153" t="str">
        <f t="shared" si="117"/>
        <v/>
      </c>
      <c r="AL241" s="153" t="str">
        <f t="shared" si="118"/>
        <v/>
      </c>
      <c r="AM241" s="141"/>
      <c r="AN241" s="211"/>
      <c r="AO241" s="346" t="str">
        <f t="shared" si="119"/>
        <v/>
      </c>
      <c r="AP241" s="153" t="str">
        <f t="shared" si="120"/>
        <v/>
      </c>
      <c r="AQ241" s="153" t="str">
        <f t="shared" si="121"/>
        <v/>
      </c>
      <c r="AR241" s="153" t="str">
        <f t="shared" si="122"/>
        <v/>
      </c>
      <c r="AS241" s="141"/>
      <c r="AT241" s="211"/>
      <c r="AU241" s="346" t="str">
        <f t="shared" si="123"/>
        <v/>
      </c>
      <c r="AV241" s="153" t="str">
        <f t="shared" si="124"/>
        <v/>
      </c>
      <c r="AW241" s="153" t="str">
        <f t="shared" si="125"/>
        <v/>
      </c>
      <c r="AX241" s="153" t="str">
        <f t="shared" si="126"/>
        <v/>
      </c>
    </row>
    <row r="242" spans="1:50" ht="29.45" customHeight="1" x14ac:dyDescent="0.25">
      <c r="A242" s="354" t="str">
        <f>'N-Bedarf AL §13a'!A242</f>
        <v/>
      </c>
      <c r="B242" s="354" t="str">
        <f>IF('N-Bedarf AL §13a'!B242="","",'N-Bedarf AL §13a'!B242)</f>
        <v/>
      </c>
      <c r="C242" s="305" t="str">
        <f>IF('N-Bedarf AL §13a'!D242="","",'N-Bedarf AL §13a'!D242)</f>
        <v/>
      </c>
      <c r="D242" s="32" t="str">
        <f>IF('N-Bedarf AL §13a'!C242="","",'N-Bedarf AL §13a'!C242)</f>
        <v/>
      </c>
      <c r="E242" s="32" t="str">
        <f>IF('N-Bedarf AL §13a'!AD242="",'N-Bedarf AL §13a'!AB242,'N-Bedarf AL §13a'!AD242)</f>
        <v/>
      </c>
      <c r="F242" s="32" t="str">
        <f>IF('P-Bedarf AL §13a'!V244="","",'P-Bedarf AL §13a'!V244)</f>
        <v/>
      </c>
      <c r="G242" s="32" t="str">
        <f>IF('P-Bedarf AL §13a'!Z244="","",'P-Bedarf AL §13a'!Z244)</f>
        <v/>
      </c>
      <c r="H242" s="345" t="str">
        <f t="shared" si="99"/>
        <v/>
      </c>
      <c r="I242" s="345" t="str">
        <f t="shared" si="100"/>
        <v/>
      </c>
      <c r="J242" s="345" t="str">
        <f t="shared" si="101"/>
        <v/>
      </c>
      <c r="K242" s="321">
        <f t="shared" si="102"/>
        <v>0</v>
      </c>
      <c r="L242" s="321">
        <f t="shared" si="127"/>
        <v>0</v>
      </c>
      <c r="M242" s="321">
        <f t="shared" si="128"/>
        <v>0</v>
      </c>
      <c r="N242" s="321" t="str">
        <f t="shared" si="129"/>
        <v/>
      </c>
      <c r="O242" s="321" t="str">
        <f t="shared" si="130"/>
        <v/>
      </c>
      <c r="P242" s="321" t="str">
        <f t="shared" si="131"/>
        <v/>
      </c>
      <c r="Q242" s="214" t="str">
        <f t="shared" si="103"/>
        <v/>
      </c>
      <c r="R242" s="141"/>
      <c r="S242" s="211"/>
      <c r="T242" s="346" t="str">
        <f t="shared" si="104"/>
        <v/>
      </c>
      <c r="U242" s="153" t="str">
        <f t="shared" si="105"/>
        <v/>
      </c>
      <c r="V242" s="153" t="str">
        <f t="shared" si="106"/>
        <v/>
      </c>
      <c r="W242" s="153" t="str">
        <f t="shared" si="107"/>
        <v/>
      </c>
      <c r="X242" s="153" t="str">
        <f t="shared" si="108"/>
        <v/>
      </c>
      <c r="Y242" s="141"/>
      <c r="Z242" s="211"/>
      <c r="AA242" s="361" t="str">
        <f t="shared" si="109"/>
        <v/>
      </c>
      <c r="AB242" s="153" t="str">
        <f t="shared" si="110"/>
        <v/>
      </c>
      <c r="AC242" s="153" t="str">
        <f t="shared" si="111"/>
        <v/>
      </c>
      <c r="AD242" s="153" t="str">
        <f t="shared" si="112"/>
        <v/>
      </c>
      <c r="AE242" s="153" t="str">
        <f t="shared" si="113"/>
        <v/>
      </c>
      <c r="AF242" s="213" t="str">
        <f t="shared" si="114"/>
        <v/>
      </c>
      <c r="AG242" s="141"/>
      <c r="AH242" s="211"/>
      <c r="AI242" s="346" t="str">
        <f t="shared" si="115"/>
        <v/>
      </c>
      <c r="AJ242" s="153" t="str">
        <f t="shared" si="116"/>
        <v/>
      </c>
      <c r="AK242" s="153" t="str">
        <f t="shared" si="117"/>
        <v/>
      </c>
      <c r="AL242" s="153" t="str">
        <f t="shared" si="118"/>
        <v/>
      </c>
      <c r="AM242" s="141"/>
      <c r="AN242" s="211"/>
      <c r="AO242" s="346" t="str">
        <f t="shared" si="119"/>
        <v/>
      </c>
      <c r="AP242" s="153" t="str">
        <f t="shared" si="120"/>
        <v/>
      </c>
      <c r="AQ242" s="153" t="str">
        <f t="shared" si="121"/>
        <v/>
      </c>
      <c r="AR242" s="153" t="str">
        <f t="shared" si="122"/>
        <v/>
      </c>
      <c r="AS242" s="141"/>
      <c r="AT242" s="211"/>
      <c r="AU242" s="346" t="str">
        <f t="shared" si="123"/>
        <v/>
      </c>
      <c r="AV242" s="153" t="str">
        <f t="shared" si="124"/>
        <v/>
      </c>
      <c r="AW242" s="153" t="str">
        <f t="shared" si="125"/>
        <v/>
      </c>
      <c r="AX242" s="153" t="str">
        <f t="shared" si="126"/>
        <v/>
      </c>
    </row>
    <row r="243" spans="1:50" ht="29.45" customHeight="1" x14ac:dyDescent="0.25">
      <c r="A243" s="354" t="str">
        <f>'N-Bedarf AL §13a'!A243</f>
        <v/>
      </c>
      <c r="B243" s="354" t="str">
        <f>IF('N-Bedarf AL §13a'!B243="","",'N-Bedarf AL §13a'!B243)</f>
        <v/>
      </c>
      <c r="C243" s="305" t="str">
        <f>IF('N-Bedarf AL §13a'!D243="","",'N-Bedarf AL §13a'!D243)</f>
        <v/>
      </c>
      <c r="D243" s="32" t="str">
        <f>IF('N-Bedarf AL §13a'!C243="","",'N-Bedarf AL §13a'!C243)</f>
        <v/>
      </c>
      <c r="E243" s="32" t="str">
        <f>IF('N-Bedarf AL §13a'!AD243="",'N-Bedarf AL §13a'!AB243,'N-Bedarf AL §13a'!AD243)</f>
        <v/>
      </c>
      <c r="F243" s="32" t="str">
        <f>IF('P-Bedarf AL §13a'!V245="","",'P-Bedarf AL §13a'!V245)</f>
        <v/>
      </c>
      <c r="G243" s="32" t="str">
        <f>IF('P-Bedarf AL §13a'!Z245="","",'P-Bedarf AL §13a'!Z245)</f>
        <v/>
      </c>
      <c r="H243" s="345" t="str">
        <f t="shared" si="99"/>
        <v/>
      </c>
      <c r="I243" s="345" t="str">
        <f t="shared" si="100"/>
        <v/>
      </c>
      <c r="J243" s="345" t="str">
        <f t="shared" si="101"/>
        <v/>
      </c>
      <c r="K243" s="321">
        <f t="shared" si="102"/>
        <v>0</v>
      </c>
      <c r="L243" s="321">
        <f t="shared" si="127"/>
        <v>0</v>
      </c>
      <c r="M243" s="321">
        <f t="shared" si="128"/>
        <v>0</v>
      </c>
      <c r="N243" s="321" t="str">
        <f t="shared" si="129"/>
        <v/>
      </c>
      <c r="O243" s="321" t="str">
        <f t="shared" si="130"/>
        <v/>
      </c>
      <c r="P243" s="321" t="str">
        <f t="shared" si="131"/>
        <v/>
      </c>
      <c r="Q243" s="214" t="str">
        <f t="shared" si="103"/>
        <v/>
      </c>
      <c r="R243" s="141"/>
      <c r="S243" s="211"/>
      <c r="T243" s="346" t="str">
        <f t="shared" si="104"/>
        <v/>
      </c>
      <c r="U243" s="153" t="str">
        <f t="shared" si="105"/>
        <v/>
      </c>
      <c r="V243" s="153" t="str">
        <f t="shared" si="106"/>
        <v/>
      </c>
      <c r="W243" s="153" t="str">
        <f t="shared" si="107"/>
        <v/>
      </c>
      <c r="X243" s="153" t="str">
        <f t="shared" si="108"/>
        <v/>
      </c>
      <c r="Y243" s="141"/>
      <c r="Z243" s="211"/>
      <c r="AA243" s="361" t="str">
        <f t="shared" si="109"/>
        <v/>
      </c>
      <c r="AB243" s="153" t="str">
        <f t="shared" si="110"/>
        <v/>
      </c>
      <c r="AC243" s="153" t="str">
        <f t="shared" si="111"/>
        <v/>
      </c>
      <c r="AD243" s="153" t="str">
        <f t="shared" si="112"/>
        <v/>
      </c>
      <c r="AE243" s="153" t="str">
        <f t="shared" si="113"/>
        <v/>
      </c>
      <c r="AF243" s="213" t="str">
        <f t="shared" si="114"/>
        <v/>
      </c>
      <c r="AG243" s="141"/>
      <c r="AH243" s="211"/>
      <c r="AI243" s="346" t="str">
        <f t="shared" si="115"/>
        <v/>
      </c>
      <c r="AJ243" s="153" t="str">
        <f t="shared" si="116"/>
        <v/>
      </c>
      <c r="AK243" s="153" t="str">
        <f t="shared" si="117"/>
        <v/>
      </c>
      <c r="AL243" s="153" t="str">
        <f t="shared" si="118"/>
        <v/>
      </c>
      <c r="AM243" s="141"/>
      <c r="AN243" s="211"/>
      <c r="AO243" s="346" t="str">
        <f t="shared" si="119"/>
        <v/>
      </c>
      <c r="AP243" s="153" t="str">
        <f t="shared" si="120"/>
        <v/>
      </c>
      <c r="AQ243" s="153" t="str">
        <f t="shared" si="121"/>
        <v/>
      </c>
      <c r="AR243" s="153" t="str">
        <f t="shared" si="122"/>
        <v/>
      </c>
      <c r="AS243" s="141"/>
      <c r="AT243" s="211"/>
      <c r="AU243" s="346" t="str">
        <f t="shared" si="123"/>
        <v/>
      </c>
      <c r="AV243" s="153" t="str">
        <f t="shared" si="124"/>
        <v/>
      </c>
      <c r="AW243" s="153" t="str">
        <f t="shared" si="125"/>
        <v/>
      </c>
      <c r="AX243" s="153" t="str">
        <f t="shared" si="126"/>
        <v/>
      </c>
    </row>
    <row r="244" spans="1:50" ht="29.45" customHeight="1" x14ac:dyDescent="0.25">
      <c r="A244" s="354" t="str">
        <f>'N-Bedarf AL §13a'!A244</f>
        <v/>
      </c>
      <c r="B244" s="354" t="str">
        <f>IF('N-Bedarf AL §13a'!B244="","",'N-Bedarf AL §13a'!B244)</f>
        <v/>
      </c>
      <c r="C244" s="305" t="str">
        <f>IF('N-Bedarf AL §13a'!D244="","",'N-Bedarf AL §13a'!D244)</f>
        <v/>
      </c>
      <c r="D244" s="32" t="str">
        <f>IF('N-Bedarf AL §13a'!C244="","",'N-Bedarf AL §13a'!C244)</f>
        <v/>
      </c>
      <c r="E244" s="32" t="str">
        <f>IF('N-Bedarf AL §13a'!AD244="",'N-Bedarf AL §13a'!AB244,'N-Bedarf AL §13a'!AD244)</f>
        <v/>
      </c>
      <c r="F244" s="32" t="str">
        <f>IF('P-Bedarf AL §13a'!V246="","",'P-Bedarf AL §13a'!V246)</f>
        <v/>
      </c>
      <c r="G244" s="32" t="str">
        <f>IF('P-Bedarf AL §13a'!Z246="","",'P-Bedarf AL §13a'!Z246)</f>
        <v/>
      </c>
      <c r="H244" s="345" t="str">
        <f t="shared" si="99"/>
        <v/>
      </c>
      <c r="I244" s="345" t="str">
        <f t="shared" si="100"/>
        <v/>
      </c>
      <c r="J244" s="345" t="str">
        <f t="shared" si="101"/>
        <v/>
      </c>
      <c r="K244" s="321">
        <f t="shared" si="102"/>
        <v>0</v>
      </c>
      <c r="L244" s="321">
        <f t="shared" si="127"/>
        <v>0</v>
      </c>
      <c r="M244" s="321">
        <f t="shared" si="128"/>
        <v>0</v>
      </c>
      <c r="N244" s="321" t="str">
        <f t="shared" si="129"/>
        <v/>
      </c>
      <c r="O244" s="321" t="str">
        <f t="shared" si="130"/>
        <v/>
      </c>
      <c r="P244" s="321" t="str">
        <f t="shared" si="131"/>
        <v/>
      </c>
      <c r="Q244" s="214" t="str">
        <f t="shared" si="103"/>
        <v/>
      </c>
      <c r="R244" s="141"/>
      <c r="S244" s="211"/>
      <c r="T244" s="346" t="str">
        <f t="shared" si="104"/>
        <v/>
      </c>
      <c r="U244" s="153" t="str">
        <f t="shared" si="105"/>
        <v/>
      </c>
      <c r="V244" s="153" t="str">
        <f t="shared" si="106"/>
        <v/>
      </c>
      <c r="W244" s="153" t="str">
        <f t="shared" si="107"/>
        <v/>
      </c>
      <c r="X244" s="153" t="str">
        <f t="shared" si="108"/>
        <v/>
      </c>
      <c r="Y244" s="141"/>
      <c r="Z244" s="211"/>
      <c r="AA244" s="361" t="str">
        <f t="shared" si="109"/>
        <v/>
      </c>
      <c r="AB244" s="153" t="str">
        <f t="shared" si="110"/>
        <v/>
      </c>
      <c r="AC244" s="153" t="str">
        <f t="shared" si="111"/>
        <v/>
      </c>
      <c r="AD244" s="153" t="str">
        <f t="shared" si="112"/>
        <v/>
      </c>
      <c r="AE244" s="153" t="str">
        <f t="shared" si="113"/>
        <v/>
      </c>
      <c r="AF244" s="213" t="str">
        <f t="shared" si="114"/>
        <v/>
      </c>
      <c r="AG244" s="141"/>
      <c r="AH244" s="211"/>
      <c r="AI244" s="346" t="str">
        <f t="shared" si="115"/>
        <v/>
      </c>
      <c r="AJ244" s="153" t="str">
        <f t="shared" si="116"/>
        <v/>
      </c>
      <c r="AK244" s="153" t="str">
        <f t="shared" si="117"/>
        <v/>
      </c>
      <c r="AL244" s="153" t="str">
        <f t="shared" si="118"/>
        <v/>
      </c>
      <c r="AM244" s="141"/>
      <c r="AN244" s="211"/>
      <c r="AO244" s="346" t="str">
        <f t="shared" si="119"/>
        <v/>
      </c>
      <c r="AP244" s="153" t="str">
        <f t="shared" si="120"/>
        <v/>
      </c>
      <c r="AQ244" s="153" t="str">
        <f t="shared" si="121"/>
        <v/>
      </c>
      <c r="AR244" s="153" t="str">
        <f t="shared" si="122"/>
        <v/>
      </c>
      <c r="AS244" s="141"/>
      <c r="AT244" s="211"/>
      <c r="AU244" s="346" t="str">
        <f t="shared" si="123"/>
        <v/>
      </c>
      <c r="AV244" s="153" t="str">
        <f t="shared" si="124"/>
        <v/>
      </c>
      <c r="AW244" s="153" t="str">
        <f t="shared" si="125"/>
        <v/>
      </c>
      <c r="AX244" s="153" t="str">
        <f t="shared" si="126"/>
        <v/>
      </c>
    </row>
    <row r="245" spans="1:50" ht="29.45" customHeight="1" x14ac:dyDescent="0.25">
      <c r="A245" s="354" t="str">
        <f>'N-Bedarf AL §13a'!A245</f>
        <v/>
      </c>
      <c r="B245" s="354" t="str">
        <f>IF('N-Bedarf AL §13a'!B245="","",'N-Bedarf AL §13a'!B245)</f>
        <v/>
      </c>
      <c r="C245" s="305" t="str">
        <f>IF('N-Bedarf AL §13a'!D245="","",'N-Bedarf AL §13a'!D245)</f>
        <v/>
      </c>
      <c r="D245" s="32" t="str">
        <f>IF('N-Bedarf AL §13a'!C245="","",'N-Bedarf AL §13a'!C245)</f>
        <v/>
      </c>
      <c r="E245" s="32" t="str">
        <f>IF('N-Bedarf AL §13a'!AD245="",'N-Bedarf AL §13a'!AB245,'N-Bedarf AL §13a'!AD245)</f>
        <v/>
      </c>
      <c r="F245" s="32" t="str">
        <f>IF('P-Bedarf AL §13a'!V247="","",'P-Bedarf AL §13a'!V247)</f>
        <v/>
      </c>
      <c r="G245" s="32" t="str">
        <f>IF('P-Bedarf AL §13a'!Z247="","",'P-Bedarf AL §13a'!Z247)</f>
        <v/>
      </c>
      <c r="H245" s="345" t="str">
        <f t="shared" si="99"/>
        <v/>
      </c>
      <c r="I245" s="345" t="str">
        <f t="shared" si="100"/>
        <v/>
      </c>
      <c r="J245" s="345" t="str">
        <f t="shared" si="101"/>
        <v/>
      </c>
      <c r="K245" s="321">
        <f t="shared" si="102"/>
        <v>0</v>
      </c>
      <c r="L245" s="321">
        <f t="shared" si="127"/>
        <v>0</v>
      </c>
      <c r="M245" s="321">
        <f t="shared" si="128"/>
        <v>0</v>
      </c>
      <c r="N245" s="321" t="str">
        <f t="shared" si="129"/>
        <v/>
      </c>
      <c r="O245" s="321" t="str">
        <f t="shared" si="130"/>
        <v/>
      </c>
      <c r="P245" s="321" t="str">
        <f t="shared" si="131"/>
        <v/>
      </c>
      <c r="Q245" s="214" t="str">
        <f t="shared" si="103"/>
        <v/>
      </c>
      <c r="R245" s="141"/>
      <c r="S245" s="211"/>
      <c r="T245" s="346" t="str">
        <f t="shared" si="104"/>
        <v/>
      </c>
      <c r="U245" s="153" t="str">
        <f t="shared" si="105"/>
        <v/>
      </c>
      <c r="V245" s="153" t="str">
        <f t="shared" si="106"/>
        <v/>
      </c>
      <c r="W245" s="153" t="str">
        <f t="shared" si="107"/>
        <v/>
      </c>
      <c r="X245" s="153" t="str">
        <f t="shared" si="108"/>
        <v/>
      </c>
      <c r="Y245" s="141"/>
      <c r="Z245" s="211"/>
      <c r="AA245" s="361" t="str">
        <f t="shared" si="109"/>
        <v/>
      </c>
      <c r="AB245" s="153" t="str">
        <f t="shared" si="110"/>
        <v/>
      </c>
      <c r="AC245" s="153" t="str">
        <f t="shared" si="111"/>
        <v/>
      </c>
      <c r="AD245" s="153" t="str">
        <f t="shared" si="112"/>
        <v/>
      </c>
      <c r="AE245" s="153" t="str">
        <f t="shared" si="113"/>
        <v/>
      </c>
      <c r="AF245" s="213" t="str">
        <f t="shared" si="114"/>
        <v/>
      </c>
      <c r="AG245" s="141"/>
      <c r="AH245" s="211"/>
      <c r="AI245" s="346" t="str">
        <f t="shared" si="115"/>
        <v/>
      </c>
      <c r="AJ245" s="153" t="str">
        <f t="shared" si="116"/>
        <v/>
      </c>
      <c r="AK245" s="153" t="str">
        <f t="shared" si="117"/>
        <v/>
      </c>
      <c r="AL245" s="153" t="str">
        <f t="shared" si="118"/>
        <v/>
      </c>
      <c r="AM245" s="141"/>
      <c r="AN245" s="211"/>
      <c r="AO245" s="346" t="str">
        <f t="shared" si="119"/>
        <v/>
      </c>
      <c r="AP245" s="153" t="str">
        <f t="shared" si="120"/>
        <v/>
      </c>
      <c r="AQ245" s="153" t="str">
        <f t="shared" si="121"/>
        <v/>
      </c>
      <c r="AR245" s="153" t="str">
        <f t="shared" si="122"/>
        <v/>
      </c>
      <c r="AS245" s="141"/>
      <c r="AT245" s="211"/>
      <c r="AU245" s="346" t="str">
        <f t="shared" si="123"/>
        <v/>
      </c>
      <c r="AV245" s="153" t="str">
        <f t="shared" si="124"/>
        <v/>
      </c>
      <c r="AW245" s="153" t="str">
        <f t="shared" si="125"/>
        <v/>
      </c>
      <c r="AX245" s="153" t="str">
        <f t="shared" si="126"/>
        <v/>
      </c>
    </row>
    <row r="246" spans="1:50" ht="29.45" customHeight="1" x14ac:dyDescent="0.25">
      <c r="A246" s="354" t="str">
        <f>'N-Bedarf AL §13a'!A246</f>
        <v/>
      </c>
      <c r="B246" s="354" t="str">
        <f>IF('N-Bedarf AL §13a'!B246="","",'N-Bedarf AL §13a'!B246)</f>
        <v/>
      </c>
      <c r="C246" s="305" t="str">
        <f>IF('N-Bedarf AL §13a'!D246="","",'N-Bedarf AL §13a'!D246)</f>
        <v/>
      </c>
      <c r="D246" s="32" t="str">
        <f>IF('N-Bedarf AL §13a'!C246="","",'N-Bedarf AL §13a'!C246)</f>
        <v/>
      </c>
      <c r="E246" s="32" t="str">
        <f>IF('N-Bedarf AL §13a'!AD246="",'N-Bedarf AL §13a'!AB246,'N-Bedarf AL §13a'!AD246)</f>
        <v/>
      </c>
      <c r="F246" s="32" t="str">
        <f>IF('P-Bedarf AL §13a'!V248="","",'P-Bedarf AL §13a'!V248)</f>
        <v/>
      </c>
      <c r="G246" s="32" t="str">
        <f>IF('P-Bedarf AL §13a'!Z248="","",'P-Bedarf AL §13a'!Z248)</f>
        <v/>
      </c>
      <c r="H246" s="345" t="str">
        <f t="shared" si="99"/>
        <v/>
      </c>
      <c r="I246" s="345" t="str">
        <f t="shared" si="100"/>
        <v/>
      </c>
      <c r="J246" s="345" t="str">
        <f t="shared" si="101"/>
        <v/>
      </c>
      <c r="K246" s="321">
        <f t="shared" si="102"/>
        <v>0</v>
      </c>
      <c r="L246" s="321">
        <f t="shared" si="127"/>
        <v>0</v>
      </c>
      <c r="M246" s="321">
        <f t="shared" si="128"/>
        <v>0</v>
      </c>
      <c r="N246" s="321" t="str">
        <f t="shared" si="129"/>
        <v/>
      </c>
      <c r="O246" s="321" t="str">
        <f t="shared" si="130"/>
        <v/>
      </c>
      <c r="P246" s="321" t="str">
        <f t="shared" si="131"/>
        <v/>
      </c>
      <c r="Q246" s="214" t="str">
        <f t="shared" si="103"/>
        <v/>
      </c>
      <c r="R246" s="141"/>
      <c r="S246" s="211"/>
      <c r="T246" s="346" t="str">
        <f t="shared" si="104"/>
        <v/>
      </c>
      <c r="U246" s="153" t="str">
        <f t="shared" si="105"/>
        <v/>
      </c>
      <c r="V246" s="153" t="str">
        <f t="shared" si="106"/>
        <v/>
      </c>
      <c r="W246" s="153" t="str">
        <f t="shared" si="107"/>
        <v/>
      </c>
      <c r="X246" s="153" t="str">
        <f t="shared" si="108"/>
        <v/>
      </c>
      <c r="Y246" s="141"/>
      <c r="Z246" s="211"/>
      <c r="AA246" s="361" t="str">
        <f t="shared" si="109"/>
        <v/>
      </c>
      <c r="AB246" s="153" t="str">
        <f t="shared" si="110"/>
        <v/>
      </c>
      <c r="AC246" s="153" t="str">
        <f t="shared" si="111"/>
        <v/>
      </c>
      <c r="AD246" s="153" t="str">
        <f t="shared" si="112"/>
        <v/>
      </c>
      <c r="AE246" s="153" t="str">
        <f t="shared" si="113"/>
        <v/>
      </c>
      <c r="AF246" s="213" t="str">
        <f t="shared" si="114"/>
        <v/>
      </c>
      <c r="AG246" s="141"/>
      <c r="AH246" s="211"/>
      <c r="AI246" s="346" t="str">
        <f t="shared" si="115"/>
        <v/>
      </c>
      <c r="AJ246" s="153" t="str">
        <f t="shared" si="116"/>
        <v/>
      </c>
      <c r="AK246" s="153" t="str">
        <f t="shared" si="117"/>
        <v/>
      </c>
      <c r="AL246" s="153" t="str">
        <f t="shared" si="118"/>
        <v/>
      </c>
      <c r="AM246" s="141"/>
      <c r="AN246" s="211"/>
      <c r="AO246" s="346" t="str">
        <f t="shared" si="119"/>
        <v/>
      </c>
      <c r="AP246" s="153" t="str">
        <f t="shared" si="120"/>
        <v/>
      </c>
      <c r="AQ246" s="153" t="str">
        <f t="shared" si="121"/>
        <v/>
      </c>
      <c r="AR246" s="153" t="str">
        <f t="shared" si="122"/>
        <v/>
      </c>
      <c r="AS246" s="141"/>
      <c r="AT246" s="211"/>
      <c r="AU246" s="346" t="str">
        <f t="shared" si="123"/>
        <v/>
      </c>
      <c r="AV246" s="153" t="str">
        <f t="shared" si="124"/>
        <v/>
      </c>
      <c r="AW246" s="153" t="str">
        <f t="shared" si="125"/>
        <v/>
      </c>
      <c r="AX246" s="153" t="str">
        <f t="shared" si="126"/>
        <v/>
      </c>
    </row>
    <row r="247" spans="1:50" ht="29.45" customHeight="1" x14ac:dyDescent="0.25">
      <c r="A247" s="354" t="str">
        <f>'N-Bedarf AL §13a'!A247</f>
        <v/>
      </c>
      <c r="B247" s="354" t="str">
        <f>IF('N-Bedarf AL §13a'!B247="","",'N-Bedarf AL §13a'!B247)</f>
        <v/>
      </c>
      <c r="C247" s="305" t="str">
        <f>IF('N-Bedarf AL §13a'!D247="","",'N-Bedarf AL §13a'!D247)</f>
        <v/>
      </c>
      <c r="D247" s="32" t="str">
        <f>IF('N-Bedarf AL §13a'!C247="","",'N-Bedarf AL §13a'!C247)</f>
        <v/>
      </c>
      <c r="E247" s="32" t="str">
        <f>IF('N-Bedarf AL §13a'!AD247="",'N-Bedarf AL §13a'!AB247,'N-Bedarf AL §13a'!AD247)</f>
        <v/>
      </c>
      <c r="F247" s="32" t="str">
        <f>IF('P-Bedarf AL §13a'!V249="","",'P-Bedarf AL §13a'!V249)</f>
        <v/>
      </c>
      <c r="G247" s="32" t="str">
        <f>IF('P-Bedarf AL §13a'!Z249="","",'P-Bedarf AL §13a'!Z249)</f>
        <v/>
      </c>
      <c r="H247" s="345" t="str">
        <f t="shared" si="99"/>
        <v/>
      </c>
      <c r="I247" s="345" t="str">
        <f t="shared" si="100"/>
        <v/>
      </c>
      <c r="J247" s="345" t="str">
        <f t="shared" si="101"/>
        <v/>
      </c>
      <c r="K247" s="321">
        <f t="shared" si="102"/>
        <v>0</v>
      </c>
      <c r="L247" s="321">
        <f t="shared" si="127"/>
        <v>0</v>
      </c>
      <c r="M247" s="321">
        <f t="shared" si="128"/>
        <v>0</v>
      </c>
      <c r="N247" s="321" t="str">
        <f t="shared" si="129"/>
        <v/>
      </c>
      <c r="O247" s="321" t="str">
        <f t="shared" si="130"/>
        <v/>
      </c>
      <c r="P247" s="321" t="str">
        <f t="shared" si="131"/>
        <v/>
      </c>
      <c r="Q247" s="214" t="str">
        <f t="shared" si="103"/>
        <v/>
      </c>
      <c r="R247" s="141"/>
      <c r="S247" s="211"/>
      <c r="T247" s="346" t="str">
        <f t="shared" si="104"/>
        <v/>
      </c>
      <c r="U247" s="153" t="str">
        <f t="shared" si="105"/>
        <v/>
      </c>
      <c r="V247" s="153" t="str">
        <f t="shared" si="106"/>
        <v/>
      </c>
      <c r="W247" s="153" t="str">
        <f t="shared" si="107"/>
        <v/>
      </c>
      <c r="X247" s="153" t="str">
        <f t="shared" si="108"/>
        <v/>
      </c>
      <c r="Y247" s="141"/>
      <c r="Z247" s="211"/>
      <c r="AA247" s="361" t="str">
        <f t="shared" si="109"/>
        <v/>
      </c>
      <c r="AB247" s="153" t="str">
        <f t="shared" si="110"/>
        <v/>
      </c>
      <c r="AC247" s="153" t="str">
        <f t="shared" si="111"/>
        <v/>
      </c>
      <c r="AD247" s="153" t="str">
        <f t="shared" si="112"/>
        <v/>
      </c>
      <c r="AE247" s="153" t="str">
        <f t="shared" si="113"/>
        <v/>
      </c>
      <c r="AF247" s="213" t="str">
        <f t="shared" si="114"/>
        <v/>
      </c>
      <c r="AG247" s="141"/>
      <c r="AH247" s="211"/>
      <c r="AI247" s="346" t="str">
        <f t="shared" si="115"/>
        <v/>
      </c>
      <c r="AJ247" s="153" t="str">
        <f t="shared" si="116"/>
        <v/>
      </c>
      <c r="AK247" s="153" t="str">
        <f t="shared" si="117"/>
        <v/>
      </c>
      <c r="AL247" s="153" t="str">
        <f t="shared" si="118"/>
        <v/>
      </c>
      <c r="AM247" s="141"/>
      <c r="AN247" s="211"/>
      <c r="AO247" s="346" t="str">
        <f t="shared" si="119"/>
        <v/>
      </c>
      <c r="AP247" s="153" t="str">
        <f t="shared" si="120"/>
        <v/>
      </c>
      <c r="AQ247" s="153" t="str">
        <f t="shared" si="121"/>
        <v/>
      </c>
      <c r="AR247" s="153" t="str">
        <f t="shared" si="122"/>
        <v/>
      </c>
      <c r="AS247" s="141"/>
      <c r="AT247" s="211"/>
      <c r="AU247" s="346" t="str">
        <f t="shared" si="123"/>
        <v/>
      </c>
      <c r="AV247" s="153" t="str">
        <f t="shared" si="124"/>
        <v/>
      </c>
      <c r="AW247" s="153" t="str">
        <f t="shared" si="125"/>
        <v/>
      </c>
      <c r="AX247" s="153" t="str">
        <f t="shared" si="126"/>
        <v/>
      </c>
    </row>
    <row r="248" spans="1:50" ht="29.45" customHeight="1" x14ac:dyDescent="0.25">
      <c r="A248" s="354" t="str">
        <f>'N-Bedarf AL §13a'!A248</f>
        <v/>
      </c>
      <c r="B248" s="354" t="str">
        <f>IF('N-Bedarf AL §13a'!B248="","",'N-Bedarf AL §13a'!B248)</f>
        <v/>
      </c>
      <c r="C248" s="305" t="str">
        <f>IF('N-Bedarf AL §13a'!D248="","",'N-Bedarf AL §13a'!D248)</f>
        <v/>
      </c>
      <c r="D248" s="32" t="str">
        <f>IF('N-Bedarf AL §13a'!C248="","",'N-Bedarf AL §13a'!C248)</f>
        <v/>
      </c>
      <c r="E248" s="32" t="str">
        <f>IF('N-Bedarf AL §13a'!AD248="",'N-Bedarf AL §13a'!AB248,'N-Bedarf AL §13a'!AD248)</f>
        <v/>
      </c>
      <c r="F248" s="32" t="str">
        <f>IF('P-Bedarf AL §13a'!V250="","",'P-Bedarf AL §13a'!V250)</f>
        <v/>
      </c>
      <c r="G248" s="32" t="str">
        <f>IF('P-Bedarf AL §13a'!Z250="","",'P-Bedarf AL §13a'!Z250)</f>
        <v/>
      </c>
      <c r="H248" s="345" t="str">
        <f t="shared" si="99"/>
        <v/>
      </c>
      <c r="I248" s="345" t="str">
        <f t="shared" si="100"/>
        <v/>
      </c>
      <c r="J248" s="345" t="str">
        <f t="shared" si="101"/>
        <v/>
      </c>
      <c r="K248" s="321">
        <f t="shared" si="102"/>
        <v>0</v>
      </c>
      <c r="L248" s="321">
        <f t="shared" si="127"/>
        <v>0</v>
      </c>
      <c r="M248" s="321">
        <f t="shared" si="128"/>
        <v>0</v>
      </c>
      <c r="N248" s="321" t="str">
        <f t="shared" si="129"/>
        <v/>
      </c>
      <c r="O248" s="321" t="str">
        <f t="shared" si="130"/>
        <v/>
      </c>
      <c r="P248" s="321" t="str">
        <f t="shared" si="131"/>
        <v/>
      </c>
      <c r="Q248" s="214" t="str">
        <f t="shared" si="103"/>
        <v/>
      </c>
      <c r="R248" s="141"/>
      <c r="S248" s="211"/>
      <c r="T248" s="346" t="str">
        <f t="shared" si="104"/>
        <v/>
      </c>
      <c r="U248" s="153" t="str">
        <f t="shared" si="105"/>
        <v/>
      </c>
      <c r="V248" s="153" t="str">
        <f t="shared" si="106"/>
        <v/>
      </c>
      <c r="W248" s="153" t="str">
        <f t="shared" si="107"/>
        <v/>
      </c>
      <c r="X248" s="153" t="str">
        <f t="shared" si="108"/>
        <v/>
      </c>
      <c r="Y248" s="141"/>
      <c r="Z248" s="211"/>
      <c r="AA248" s="361" t="str">
        <f t="shared" si="109"/>
        <v/>
      </c>
      <c r="AB248" s="153" t="str">
        <f t="shared" si="110"/>
        <v/>
      </c>
      <c r="AC248" s="153" t="str">
        <f t="shared" si="111"/>
        <v/>
      </c>
      <c r="AD248" s="153" t="str">
        <f t="shared" si="112"/>
        <v/>
      </c>
      <c r="AE248" s="153" t="str">
        <f t="shared" si="113"/>
        <v/>
      </c>
      <c r="AF248" s="213" t="str">
        <f t="shared" si="114"/>
        <v/>
      </c>
      <c r="AG248" s="141"/>
      <c r="AH248" s="211"/>
      <c r="AI248" s="346" t="str">
        <f t="shared" si="115"/>
        <v/>
      </c>
      <c r="AJ248" s="153" t="str">
        <f t="shared" si="116"/>
        <v/>
      </c>
      <c r="AK248" s="153" t="str">
        <f t="shared" si="117"/>
        <v/>
      </c>
      <c r="AL248" s="153" t="str">
        <f t="shared" si="118"/>
        <v/>
      </c>
      <c r="AM248" s="141"/>
      <c r="AN248" s="211"/>
      <c r="AO248" s="346" t="str">
        <f t="shared" si="119"/>
        <v/>
      </c>
      <c r="AP248" s="153" t="str">
        <f t="shared" si="120"/>
        <v/>
      </c>
      <c r="AQ248" s="153" t="str">
        <f t="shared" si="121"/>
        <v/>
      </c>
      <c r="AR248" s="153" t="str">
        <f t="shared" si="122"/>
        <v/>
      </c>
      <c r="AS248" s="141"/>
      <c r="AT248" s="211"/>
      <c r="AU248" s="346" t="str">
        <f t="shared" si="123"/>
        <v/>
      </c>
      <c r="AV248" s="153" t="str">
        <f t="shared" si="124"/>
        <v/>
      </c>
      <c r="AW248" s="153" t="str">
        <f t="shared" si="125"/>
        <v/>
      </c>
      <c r="AX248" s="153" t="str">
        <f t="shared" si="126"/>
        <v/>
      </c>
    </row>
    <row r="249" spans="1:50" ht="29.45" customHeight="1" x14ac:dyDescent="0.25">
      <c r="A249" s="354" t="str">
        <f>'N-Bedarf AL §13a'!A249</f>
        <v/>
      </c>
      <c r="B249" s="354" t="str">
        <f>IF('N-Bedarf AL §13a'!B249="","",'N-Bedarf AL §13a'!B249)</f>
        <v/>
      </c>
      <c r="C249" s="305" t="str">
        <f>IF('N-Bedarf AL §13a'!D249="","",'N-Bedarf AL §13a'!D249)</f>
        <v/>
      </c>
      <c r="D249" s="32" t="str">
        <f>IF('N-Bedarf AL §13a'!C249="","",'N-Bedarf AL §13a'!C249)</f>
        <v/>
      </c>
      <c r="E249" s="32" t="str">
        <f>IF('N-Bedarf AL §13a'!AD249="",'N-Bedarf AL §13a'!AB249,'N-Bedarf AL §13a'!AD249)</f>
        <v/>
      </c>
      <c r="F249" s="32" t="str">
        <f>IF('P-Bedarf AL §13a'!V251="","",'P-Bedarf AL §13a'!V251)</f>
        <v/>
      </c>
      <c r="G249" s="32" t="str">
        <f>IF('P-Bedarf AL §13a'!Z251="","",'P-Bedarf AL §13a'!Z251)</f>
        <v/>
      </c>
      <c r="H249" s="345" t="str">
        <f t="shared" si="99"/>
        <v/>
      </c>
      <c r="I249" s="345" t="str">
        <f t="shared" si="100"/>
        <v/>
      </c>
      <c r="J249" s="345" t="str">
        <f t="shared" si="101"/>
        <v/>
      </c>
      <c r="K249" s="321">
        <f t="shared" si="102"/>
        <v>0</v>
      </c>
      <c r="L249" s="321">
        <f t="shared" si="127"/>
        <v>0</v>
      </c>
      <c r="M249" s="321">
        <f t="shared" si="128"/>
        <v>0</v>
      </c>
      <c r="N249" s="321" t="str">
        <f t="shared" si="129"/>
        <v/>
      </c>
      <c r="O249" s="321" t="str">
        <f t="shared" si="130"/>
        <v/>
      </c>
      <c r="P249" s="321" t="str">
        <f t="shared" si="131"/>
        <v/>
      </c>
      <c r="Q249" s="214" t="str">
        <f t="shared" si="103"/>
        <v/>
      </c>
      <c r="R249" s="141"/>
      <c r="S249" s="211"/>
      <c r="T249" s="346" t="str">
        <f t="shared" si="104"/>
        <v/>
      </c>
      <c r="U249" s="153" t="str">
        <f t="shared" si="105"/>
        <v/>
      </c>
      <c r="V249" s="153" t="str">
        <f t="shared" si="106"/>
        <v/>
      </c>
      <c r="W249" s="153" t="str">
        <f t="shared" si="107"/>
        <v/>
      </c>
      <c r="X249" s="153" t="str">
        <f t="shared" si="108"/>
        <v/>
      </c>
      <c r="Y249" s="141"/>
      <c r="Z249" s="211"/>
      <c r="AA249" s="361" t="str">
        <f t="shared" si="109"/>
        <v/>
      </c>
      <c r="AB249" s="153" t="str">
        <f t="shared" si="110"/>
        <v/>
      </c>
      <c r="AC249" s="153" t="str">
        <f t="shared" si="111"/>
        <v/>
      </c>
      <c r="AD249" s="153" t="str">
        <f t="shared" si="112"/>
        <v/>
      </c>
      <c r="AE249" s="153" t="str">
        <f t="shared" si="113"/>
        <v/>
      </c>
      <c r="AF249" s="213" t="str">
        <f t="shared" si="114"/>
        <v/>
      </c>
      <c r="AG249" s="141"/>
      <c r="AH249" s="211"/>
      <c r="AI249" s="346" t="str">
        <f t="shared" si="115"/>
        <v/>
      </c>
      <c r="AJ249" s="153" t="str">
        <f t="shared" si="116"/>
        <v/>
      </c>
      <c r="AK249" s="153" t="str">
        <f t="shared" si="117"/>
        <v/>
      </c>
      <c r="AL249" s="153" t="str">
        <f t="shared" si="118"/>
        <v/>
      </c>
      <c r="AM249" s="141"/>
      <c r="AN249" s="211"/>
      <c r="AO249" s="346" t="str">
        <f t="shared" si="119"/>
        <v/>
      </c>
      <c r="AP249" s="153" t="str">
        <f t="shared" si="120"/>
        <v/>
      </c>
      <c r="AQ249" s="153" t="str">
        <f t="shared" si="121"/>
        <v/>
      </c>
      <c r="AR249" s="153" t="str">
        <f t="shared" si="122"/>
        <v/>
      </c>
      <c r="AS249" s="141"/>
      <c r="AT249" s="211"/>
      <c r="AU249" s="346" t="str">
        <f t="shared" si="123"/>
        <v/>
      </c>
      <c r="AV249" s="153" t="str">
        <f t="shared" si="124"/>
        <v/>
      </c>
      <c r="AW249" s="153" t="str">
        <f t="shared" si="125"/>
        <v/>
      </c>
      <c r="AX249" s="153" t="str">
        <f t="shared" si="126"/>
        <v/>
      </c>
    </row>
    <row r="250" spans="1:50" ht="29.45" customHeight="1" x14ac:dyDescent="0.25">
      <c r="A250" s="354" t="str">
        <f>'N-Bedarf AL §13a'!A250</f>
        <v/>
      </c>
      <c r="B250" s="354" t="str">
        <f>IF('N-Bedarf AL §13a'!B250="","",'N-Bedarf AL §13a'!B250)</f>
        <v/>
      </c>
      <c r="C250" s="305" t="str">
        <f>IF('N-Bedarf AL §13a'!D250="","",'N-Bedarf AL §13a'!D250)</f>
        <v/>
      </c>
      <c r="D250" s="32" t="str">
        <f>IF('N-Bedarf AL §13a'!C250="","",'N-Bedarf AL §13a'!C250)</f>
        <v/>
      </c>
      <c r="E250" s="32" t="str">
        <f>IF('N-Bedarf AL §13a'!AD250="",'N-Bedarf AL §13a'!AB250,'N-Bedarf AL §13a'!AD250)</f>
        <v/>
      </c>
      <c r="F250" s="32" t="str">
        <f>IF('P-Bedarf AL §13a'!V252="","",'P-Bedarf AL §13a'!V252)</f>
        <v/>
      </c>
      <c r="G250" s="32" t="str">
        <f>IF('P-Bedarf AL §13a'!Z252="","",'P-Bedarf AL §13a'!Z252)</f>
        <v/>
      </c>
      <c r="H250" s="345" t="str">
        <f t="shared" si="99"/>
        <v/>
      </c>
      <c r="I250" s="345" t="str">
        <f t="shared" si="100"/>
        <v/>
      </c>
      <c r="J250" s="345" t="str">
        <f t="shared" si="101"/>
        <v/>
      </c>
      <c r="K250" s="321">
        <f t="shared" si="102"/>
        <v>0</v>
      </c>
      <c r="L250" s="321">
        <f t="shared" si="127"/>
        <v>0</v>
      </c>
      <c r="M250" s="321">
        <f t="shared" si="128"/>
        <v>0</v>
      </c>
      <c r="N250" s="321" t="str">
        <f t="shared" si="129"/>
        <v/>
      </c>
      <c r="O250" s="321" t="str">
        <f t="shared" si="130"/>
        <v/>
      </c>
      <c r="P250" s="321" t="str">
        <f t="shared" si="131"/>
        <v/>
      </c>
      <c r="Q250" s="214" t="str">
        <f t="shared" si="103"/>
        <v/>
      </c>
      <c r="R250" s="141"/>
      <c r="S250" s="211"/>
      <c r="T250" s="346" t="str">
        <f t="shared" si="104"/>
        <v/>
      </c>
      <c r="U250" s="153" t="str">
        <f t="shared" si="105"/>
        <v/>
      </c>
      <c r="V250" s="153" t="str">
        <f t="shared" si="106"/>
        <v/>
      </c>
      <c r="W250" s="153" t="str">
        <f t="shared" si="107"/>
        <v/>
      </c>
      <c r="X250" s="153" t="str">
        <f t="shared" si="108"/>
        <v/>
      </c>
      <c r="Y250" s="141"/>
      <c r="Z250" s="211"/>
      <c r="AA250" s="361" t="str">
        <f t="shared" si="109"/>
        <v/>
      </c>
      <c r="AB250" s="153" t="str">
        <f t="shared" si="110"/>
        <v/>
      </c>
      <c r="AC250" s="153" t="str">
        <f t="shared" si="111"/>
        <v/>
      </c>
      <c r="AD250" s="153" t="str">
        <f t="shared" si="112"/>
        <v/>
      </c>
      <c r="AE250" s="153" t="str">
        <f t="shared" si="113"/>
        <v/>
      </c>
      <c r="AF250" s="213" t="str">
        <f t="shared" si="114"/>
        <v/>
      </c>
      <c r="AG250" s="141"/>
      <c r="AH250" s="211"/>
      <c r="AI250" s="346" t="str">
        <f t="shared" si="115"/>
        <v/>
      </c>
      <c r="AJ250" s="153" t="str">
        <f t="shared" si="116"/>
        <v/>
      </c>
      <c r="AK250" s="153" t="str">
        <f t="shared" si="117"/>
        <v/>
      </c>
      <c r="AL250" s="153" t="str">
        <f t="shared" si="118"/>
        <v/>
      </c>
      <c r="AM250" s="141"/>
      <c r="AN250" s="211"/>
      <c r="AO250" s="346" t="str">
        <f t="shared" si="119"/>
        <v/>
      </c>
      <c r="AP250" s="153" t="str">
        <f t="shared" si="120"/>
        <v/>
      </c>
      <c r="AQ250" s="153" t="str">
        <f t="shared" si="121"/>
        <v/>
      </c>
      <c r="AR250" s="153" t="str">
        <f t="shared" si="122"/>
        <v/>
      </c>
      <c r="AS250" s="141"/>
      <c r="AT250" s="211"/>
      <c r="AU250" s="346" t="str">
        <f t="shared" si="123"/>
        <v/>
      </c>
      <c r="AV250" s="153" t="str">
        <f t="shared" si="124"/>
        <v/>
      </c>
      <c r="AW250" s="153" t="str">
        <f t="shared" si="125"/>
        <v/>
      </c>
      <c r="AX250" s="153" t="str">
        <f t="shared" si="126"/>
        <v/>
      </c>
    </row>
    <row r="251" spans="1:50" ht="29.45" customHeight="1" x14ac:dyDescent="0.25">
      <c r="A251" s="354" t="str">
        <f>'N-Bedarf AL §13a'!A251</f>
        <v/>
      </c>
      <c r="B251" s="354" t="str">
        <f>IF('N-Bedarf AL §13a'!B251="","",'N-Bedarf AL §13a'!B251)</f>
        <v/>
      </c>
      <c r="C251" s="305" t="str">
        <f>IF('N-Bedarf AL §13a'!D251="","",'N-Bedarf AL §13a'!D251)</f>
        <v/>
      </c>
      <c r="D251" s="32" t="str">
        <f>IF('N-Bedarf AL §13a'!C251="","",'N-Bedarf AL §13a'!C251)</f>
        <v/>
      </c>
      <c r="E251" s="32" t="str">
        <f>IF('N-Bedarf AL §13a'!AD251="",'N-Bedarf AL §13a'!AB251,'N-Bedarf AL §13a'!AD251)</f>
        <v/>
      </c>
      <c r="F251" s="32" t="str">
        <f>IF('P-Bedarf AL §13a'!V253="","",'P-Bedarf AL §13a'!V253)</f>
        <v/>
      </c>
      <c r="G251" s="32" t="str">
        <f>IF('P-Bedarf AL §13a'!Z253="","",'P-Bedarf AL §13a'!Z253)</f>
        <v/>
      </c>
      <c r="H251" s="345" t="str">
        <f t="shared" si="99"/>
        <v/>
      </c>
      <c r="I251" s="345" t="str">
        <f t="shared" si="100"/>
        <v/>
      </c>
      <c r="J251" s="345" t="str">
        <f t="shared" si="101"/>
        <v/>
      </c>
      <c r="K251" s="321">
        <f t="shared" si="102"/>
        <v>0</v>
      </c>
      <c r="L251" s="321">
        <f t="shared" si="127"/>
        <v>0</v>
      </c>
      <c r="M251" s="321">
        <f t="shared" si="128"/>
        <v>0</v>
      </c>
      <c r="N251" s="321" t="str">
        <f t="shared" si="129"/>
        <v/>
      </c>
      <c r="O251" s="321" t="str">
        <f t="shared" si="130"/>
        <v/>
      </c>
      <c r="P251" s="321" t="str">
        <f t="shared" si="131"/>
        <v/>
      </c>
      <c r="Q251" s="214" t="str">
        <f t="shared" si="103"/>
        <v/>
      </c>
      <c r="R251" s="141"/>
      <c r="S251" s="211"/>
      <c r="T251" s="346" t="str">
        <f t="shared" si="104"/>
        <v/>
      </c>
      <c r="U251" s="153" t="str">
        <f t="shared" si="105"/>
        <v/>
      </c>
      <c r="V251" s="153" t="str">
        <f t="shared" si="106"/>
        <v/>
      </c>
      <c r="W251" s="153" t="str">
        <f t="shared" si="107"/>
        <v/>
      </c>
      <c r="X251" s="153" t="str">
        <f t="shared" si="108"/>
        <v/>
      </c>
      <c r="Y251" s="141"/>
      <c r="Z251" s="211"/>
      <c r="AA251" s="361" t="str">
        <f t="shared" si="109"/>
        <v/>
      </c>
      <c r="AB251" s="153" t="str">
        <f t="shared" si="110"/>
        <v/>
      </c>
      <c r="AC251" s="153" t="str">
        <f t="shared" si="111"/>
        <v/>
      </c>
      <c r="AD251" s="153" t="str">
        <f t="shared" si="112"/>
        <v/>
      </c>
      <c r="AE251" s="153" t="str">
        <f t="shared" si="113"/>
        <v/>
      </c>
      <c r="AF251" s="213" t="str">
        <f t="shared" si="114"/>
        <v/>
      </c>
      <c r="AG251" s="141"/>
      <c r="AH251" s="211"/>
      <c r="AI251" s="346" t="str">
        <f t="shared" si="115"/>
        <v/>
      </c>
      <c r="AJ251" s="153" t="str">
        <f t="shared" si="116"/>
        <v/>
      </c>
      <c r="AK251" s="153" t="str">
        <f t="shared" si="117"/>
        <v/>
      </c>
      <c r="AL251" s="153" t="str">
        <f t="shared" si="118"/>
        <v/>
      </c>
      <c r="AM251" s="141"/>
      <c r="AN251" s="211"/>
      <c r="AO251" s="346" t="str">
        <f t="shared" si="119"/>
        <v/>
      </c>
      <c r="AP251" s="153" t="str">
        <f t="shared" si="120"/>
        <v/>
      </c>
      <c r="AQ251" s="153" t="str">
        <f t="shared" si="121"/>
        <v/>
      </c>
      <c r="AR251" s="153" t="str">
        <f t="shared" si="122"/>
        <v/>
      </c>
      <c r="AS251" s="141"/>
      <c r="AT251" s="211"/>
      <c r="AU251" s="346" t="str">
        <f t="shared" si="123"/>
        <v/>
      </c>
      <c r="AV251" s="153" t="str">
        <f t="shared" si="124"/>
        <v/>
      </c>
      <c r="AW251" s="153" t="str">
        <f t="shared" si="125"/>
        <v/>
      </c>
      <c r="AX251" s="153" t="str">
        <f t="shared" si="126"/>
        <v/>
      </c>
    </row>
    <row r="252" spans="1:50" ht="29.45" customHeight="1" x14ac:dyDescent="0.25">
      <c r="A252" s="354" t="str">
        <f>'N-Bedarf AL §13a'!A252</f>
        <v/>
      </c>
      <c r="B252" s="354" t="str">
        <f>IF('N-Bedarf AL §13a'!B252="","",'N-Bedarf AL §13a'!B252)</f>
        <v/>
      </c>
      <c r="C252" s="305" t="str">
        <f>IF('N-Bedarf AL §13a'!D252="","",'N-Bedarf AL §13a'!D252)</f>
        <v/>
      </c>
      <c r="D252" s="32" t="str">
        <f>IF('N-Bedarf AL §13a'!C252="","",'N-Bedarf AL §13a'!C252)</f>
        <v/>
      </c>
      <c r="E252" s="32" t="str">
        <f>IF('N-Bedarf AL §13a'!AD252="",'N-Bedarf AL §13a'!AB252,'N-Bedarf AL §13a'!AD252)</f>
        <v/>
      </c>
      <c r="F252" s="32" t="str">
        <f>IF('P-Bedarf AL §13a'!V254="","",'P-Bedarf AL §13a'!V254)</f>
        <v/>
      </c>
      <c r="G252" s="32" t="str">
        <f>IF('P-Bedarf AL §13a'!Z254="","",'P-Bedarf AL §13a'!Z254)</f>
        <v/>
      </c>
      <c r="H252" s="345" t="str">
        <f t="shared" si="99"/>
        <v/>
      </c>
      <c r="I252" s="345" t="str">
        <f t="shared" si="100"/>
        <v/>
      </c>
      <c r="J252" s="345" t="str">
        <f t="shared" si="101"/>
        <v/>
      </c>
      <c r="K252" s="321">
        <f t="shared" si="102"/>
        <v>0</v>
      </c>
      <c r="L252" s="321">
        <f t="shared" si="127"/>
        <v>0</v>
      </c>
      <c r="M252" s="321">
        <f t="shared" si="128"/>
        <v>0</v>
      </c>
      <c r="N252" s="321" t="str">
        <f t="shared" si="129"/>
        <v/>
      </c>
      <c r="O252" s="321" t="str">
        <f t="shared" si="130"/>
        <v/>
      </c>
      <c r="P252" s="321" t="str">
        <f t="shared" si="131"/>
        <v/>
      </c>
      <c r="Q252" s="214" t="str">
        <f t="shared" si="103"/>
        <v/>
      </c>
      <c r="R252" s="141"/>
      <c r="S252" s="211"/>
      <c r="T252" s="346" t="str">
        <f t="shared" si="104"/>
        <v/>
      </c>
      <c r="U252" s="153" t="str">
        <f t="shared" si="105"/>
        <v/>
      </c>
      <c r="V252" s="153" t="str">
        <f t="shared" si="106"/>
        <v/>
      </c>
      <c r="W252" s="153" t="str">
        <f t="shared" si="107"/>
        <v/>
      </c>
      <c r="X252" s="153" t="str">
        <f t="shared" si="108"/>
        <v/>
      </c>
      <c r="Y252" s="141"/>
      <c r="Z252" s="211"/>
      <c r="AA252" s="361" t="str">
        <f t="shared" si="109"/>
        <v/>
      </c>
      <c r="AB252" s="153" t="str">
        <f t="shared" si="110"/>
        <v/>
      </c>
      <c r="AC252" s="153" t="str">
        <f t="shared" si="111"/>
        <v/>
      </c>
      <c r="AD252" s="153" t="str">
        <f t="shared" si="112"/>
        <v/>
      </c>
      <c r="AE252" s="153" t="str">
        <f t="shared" si="113"/>
        <v/>
      </c>
      <c r="AF252" s="213" t="str">
        <f t="shared" si="114"/>
        <v/>
      </c>
      <c r="AG252" s="141"/>
      <c r="AH252" s="211"/>
      <c r="AI252" s="346" t="str">
        <f t="shared" si="115"/>
        <v/>
      </c>
      <c r="AJ252" s="153" t="str">
        <f t="shared" si="116"/>
        <v/>
      </c>
      <c r="AK252" s="153" t="str">
        <f t="shared" si="117"/>
        <v/>
      </c>
      <c r="AL252" s="153" t="str">
        <f t="shared" si="118"/>
        <v/>
      </c>
      <c r="AM252" s="141"/>
      <c r="AN252" s="211"/>
      <c r="AO252" s="346" t="str">
        <f t="shared" si="119"/>
        <v/>
      </c>
      <c r="AP252" s="153" t="str">
        <f t="shared" si="120"/>
        <v/>
      </c>
      <c r="AQ252" s="153" t="str">
        <f t="shared" si="121"/>
        <v/>
      </c>
      <c r="AR252" s="153" t="str">
        <f t="shared" si="122"/>
        <v/>
      </c>
      <c r="AS252" s="141"/>
      <c r="AT252" s="211"/>
      <c r="AU252" s="346" t="str">
        <f t="shared" si="123"/>
        <v/>
      </c>
      <c r="AV252" s="153" t="str">
        <f t="shared" si="124"/>
        <v/>
      </c>
      <c r="AW252" s="153" t="str">
        <f t="shared" si="125"/>
        <v/>
      </c>
      <c r="AX252" s="153" t="str">
        <f t="shared" si="126"/>
        <v/>
      </c>
    </row>
    <row r="253" spans="1:50" ht="29.45" customHeight="1" x14ac:dyDescent="0.25">
      <c r="A253" s="354" t="str">
        <f>'N-Bedarf AL §13a'!A253</f>
        <v/>
      </c>
      <c r="B253" s="354" t="str">
        <f>IF('N-Bedarf AL §13a'!B253="","",'N-Bedarf AL §13a'!B253)</f>
        <v/>
      </c>
      <c r="C253" s="305" t="str">
        <f>IF('N-Bedarf AL §13a'!D253="","",'N-Bedarf AL §13a'!D253)</f>
        <v/>
      </c>
      <c r="D253" s="32" t="str">
        <f>IF('N-Bedarf AL §13a'!C253="","",'N-Bedarf AL §13a'!C253)</f>
        <v/>
      </c>
      <c r="E253" s="32" t="str">
        <f>IF('N-Bedarf AL §13a'!AD253="",'N-Bedarf AL §13a'!AB253,'N-Bedarf AL §13a'!AD253)</f>
        <v/>
      </c>
      <c r="F253" s="32" t="str">
        <f>IF('P-Bedarf AL §13a'!V255="","",'P-Bedarf AL §13a'!V255)</f>
        <v/>
      </c>
      <c r="G253" s="32" t="str">
        <f>IF('P-Bedarf AL §13a'!Z255="","",'P-Bedarf AL §13a'!Z255)</f>
        <v/>
      </c>
      <c r="H253" s="345" t="str">
        <f t="shared" si="99"/>
        <v/>
      </c>
      <c r="I253" s="345" t="str">
        <f t="shared" si="100"/>
        <v/>
      </c>
      <c r="J253" s="345" t="str">
        <f t="shared" si="101"/>
        <v/>
      </c>
      <c r="K253" s="321">
        <f t="shared" si="102"/>
        <v>0</v>
      </c>
      <c r="L253" s="321">
        <f t="shared" si="127"/>
        <v>0</v>
      </c>
      <c r="M253" s="321">
        <f t="shared" si="128"/>
        <v>0</v>
      </c>
      <c r="N253" s="321" t="str">
        <f t="shared" si="129"/>
        <v/>
      </c>
      <c r="O253" s="321" t="str">
        <f t="shared" si="130"/>
        <v/>
      </c>
      <c r="P253" s="321" t="str">
        <f t="shared" si="131"/>
        <v/>
      </c>
      <c r="Q253" s="214" t="str">
        <f t="shared" si="103"/>
        <v/>
      </c>
      <c r="R253" s="141"/>
      <c r="S253" s="211"/>
      <c r="T253" s="346" t="str">
        <f t="shared" si="104"/>
        <v/>
      </c>
      <c r="U253" s="153" t="str">
        <f t="shared" si="105"/>
        <v/>
      </c>
      <c r="V253" s="153" t="str">
        <f t="shared" si="106"/>
        <v/>
      </c>
      <c r="W253" s="153" t="str">
        <f t="shared" si="107"/>
        <v/>
      </c>
      <c r="X253" s="153" t="str">
        <f t="shared" si="108"/>
        <v/>
      </c>
      <c r="Y253" s="141"/>
      <c r="Z253" s="211"/>
      <c r="AA253" s="361" t="str">
        <f t="shared" si="109"/>
        <v/>
      </c>
      <c r="AB253" s="153" t="str">
        <f t="shared" si="110"/>
        <v/>
      </c>
      <c r="AC253" s="153" t="str">
        <f t="shared" si="111"/>
        <v/>
      </c>
      <c r="AD253" s="153" t="str">
        <f t="shared" si="112"/>
        <v/>
      </c>
      <c r="AE253" s="153" t="str">
        <f t="shared" si="113"/>
        <v/>
      </c>
      <c r="AF253" s="213" t="str">
        <f t="shared" si="114"/>
        <v/>
      </c>
      <c r="AG253" s="141"/>
      <c r="AH253" s="211"/>
      <c r="AI253" s="346" t="str">
        <f t="shared" si="115"/>
        <v/>
      </c>
      <c r="AJ253" s="153" t="str">
        <f t="shared" si="116"/>
        <v/>
      </c>
      <c r="AK253" s="153" t="str">
        <f t="shared" si="117"/>
        <v/>
      </c>
      <c r="AL253" s="153" t="str">
        <f t="shared" si="118"/>
        <v/>
      </c>
      <c r="AM253" s="141"/>
      <c r="AN253" s="211"/>
      <c r="AO253" s="346" t="str">
        <f t="shared" si="119"/>
        <v/>
      </c>
      <c r="AP253" s="153" t="str">
        <f t="shared" si="120"/>
        <v/>
      </c>
      <c r="AQ253" s="153" t="str">
        <f t="shared" si="121"/>
        <v/>
      </c>
      <c r="AR253" s="153" t="str">
        <f t="shared" si="122"/>
        <v/>
      </c>
      <c r="AS253" s="141"/>
      <c r="AT253" s="211"/>
      <c r="AU253" s="346" t="str">
        <f t="shared" si="123"/>
        <v/>
      </c>
      <c r="AV253" s="153" t="str">
        <f t="shared" si="124"/>
        <v/>
      </c>
      <c r="AW253" s="153" t="str">
        <f t="shared" si="125"/>
        <v/>
      </c>
      <c r="AX253" s="153" t="str">
        <f t="shared" si="126"/>
        <v/>
      </c>
    </row>
    <row r="254" spans="1:50" ht="29.45" customHeight="1" x14ac:dyDescent="0.25">
      <c r="A254" s="354" t="str">
        <f>'N-Bedarf AL §13a'!A254</f>
        <v/>
      </c>
      <c r="B254" s="354" t="str">
        <f>IF('N-Bedarf AL §13a'!B254="","",'N-Bedarf AL §13a'!B254)</f>
        <v/>
      </c>
      <c r="C254" s="305" t="str">
        <f>IF('N-Bedarf AL §13a'!D254="","",'N-Bedarf AL §13a'!D254)</f>
        <v/>
      </c>
      <c r="D254" s="32" t="str">
        <f>IF('N-Bedarf AL §13a'!C254="","",'N-Bedarf AL §13a'!C254)</f>
        <v/>
      </c>
      <c r="E254" s="32" t="str">
        <f>IF('N-Bedarf AL §13a'!AD254="",'N-Bedarf AL §13a'!AB254,'N-Bedarf AL §13a'!AD254)</f>
        <v/>
      </c>
      <c r="F254" s="32" t="str">
        <f>IF('P-Bedarf AL §13a'!V256="","",'P-Bedarf AL §13a'!V256)</f>
        <v/>
      </c>
      <c r="G254" s="32" t="str">
        <f>IF('P-Bedarf AL §13a'!Z256="","",'P-Bedarf AL §13a'!Z256)</f>
        <v/>
      </c>
      <c r="H254" s="345" t="str">
        <f t="shared" si="99"/>
        <v/>
      </c>
      <c r="I254" s="345" t="str">
        <f t="shared" si="100"/>
        <v/>
      </c>
      <c r="J254" s="345" t="str">
        <f t="shared" si="101"/>
        <v/>
      </c>
      <c r="K254" s="321">
        <f t="shared" si="102"/>
        <v>0</v>
      </c>
      <c r="L254" s="321">
        <f t="shared" si="127"/>
        <v>0</v>
      </c>
      <c r="M254" s="321">
        <f t="shared" si="128"/>
        <v>0</v>
      </c>
      <c r="N254" s="321" t="str">
        <f t="shared" si="129"/>
        <v/>
      </c>
      <c r="O254" s="321" t="str">
        <f t="shared" si="130"/>
        <v/>
      </c>
      <c r="P254" s="321" t="str">
        <f t="shared" si="131"/>
        <v/>
      </c>
      <c r="Q254" s="214" t="str">
        <f t="shared" si="103"/>
        <v/>
      </c>
      <c r="R254" s="141"/>
      <c r="S254" s="211"/>
      <c r="T254" s="346" t="str">
        <f t="shared" si="104"/>
        <v/>
      </c>
      <c r="U254" s="153" t="str">
        <f t="shared" si="105"/>
        <v/>
      </c>
      <c r="V254" s="153" t="str">
        <f t="shared" si="106"/>
        <v/>
      </c>
      <c r="W254" s="153" t="str">
        <f t="shared" si="107"/>
        <v/>
      </c>
      <c r="X254" s="153" t="str">
        <f t="shared" si="108"/>
        <v/>
      </c>
      <c r="Y254" s="141"/>
      <c r="Z254" s="211"/>
      <c r="AA254" s="361" t="str">
        <f t="shared" si="109"/>
        <v/>
      </c>
      <c r="AB254" s="153" t="str">
        <f t="shared" si="110"/>
        <v/>
      </c>
      <c r="AC254" s="153" t="str">
        <f t="shared" si="111"/>
        <v/>
      </c>
      <c r="AD254" s="153" t="str">
        <f t="shared" si="112"/>
        <v/>
      </c>
      <c r="AE254" s="153" t="str">
        <f t="shared" si="113"/>
        <v/>
      </c>
      <c r="AF254" s="213" t="str">
        <f t="shared" si="114"/>
        <v/>
      </c>
      <c r="AG254" s="141"/>
      <c r="AH254" s="211"/>
      <c r="AI254" s="346" t="str">
        <f t="shared" si="115"/>
        <v/>
      </c>
      <c r="AJ254" s="153" t="str">
        <f t="shared" si="116"/>
        <v/>
      </c>
      <c r="AK254" s="153" t="str">
        <f t="shared" si="117"/>
        <v/>
      </c>
      <c r="AL254" s="153" t="str">
        <f t="shared" si="118"/>
        <v/>
      </c>
      <c r="AM254" s="141"/>
      <c r="AN254" s="211"/>
      <c r="AO254" s="346" t="str">
        <f t="shared" si="119"/>
        <v/>
      </c>
      <c r="AP254" s="153" t="str">
        <f t="shared" si="120"/>
        <v/>
      </c>
      <c r="AQ254" s="153" t="str">
        <f t="shared" si="121"/>
        <v/>
      </c>
      <c r="AR254" s="153" t="str">
        <f t="shared" si="122"/>
        <v/>
      </c>
      <c r="AS254" s="141"/>
      <c r="AT254" s="211"/>
      <c r="AU254" s="346" t="str">
        <f t="shared" si="123"/>
        <v/>
      </c>
      <c r="AV254" s="153" t="str">
        <f t="shared" si="124"/>
        <v/>
      </c>
      <c r="AW254" s="153" t="str">
        <f t="shared" si="125"/>
        <v/>
      </c>
      <c r="AX254" s="153" t="str">
        <f t="shared" si="126"/>
        <v/>
      </c>
    </row>
    <row r="255" spans="1:50" ht="29.45" customHeight="1" x14ac:dyDescent="0.25">
      <c r="A255" s="354" t="str">
        <f>'N-Bedarf AL §13a'!A255</f>
        <v/>
      </c>
      <c r="B255" s="354" t="str">
        <f>IF('N-Bedarf AL §13a'!B255="","",'N-Bedarf AL §13a'!B255)</f>
        <v/>
      </c>
      <c r="C255" s="305" t="str">
        <f>IF('N-Bedarf AL §13a'!D255="","",'N-Bedarf AL §13a'!D255)</f>
        <v/>
      </c>
      <c r="D255" s="32" t="str">
        <f>IF('N-Bedarf AL §13a'!C255="","",'N-Bedarf AL §13a'!C255)</f>
        <v/>
      </c>
      <c r="E255" s="32" t="str">
        <f>IF('N-Bedarf AL §13a'!AD255="",'N-Bedarf AL §13a'!AB255,'N-Bedarf AL §13a'!AD255)</f>
        <v/>
      </c>
      <c r="F255" s="32" t="str">
        <f>IF('P-Bedarf AL §13a'!V257="","",'P-Bedarf AL §13a'!V257)</f>
        <v/>
      </c>
      <c r="G255" s="32" t="str">
        <f>IF('P-Bedarf AL §13a'!Z257="","",'P-Bedarf AL §13a'!Z257)</f>
        <v/>
      </c>
      <c r="H255" s="345" t="str">
        <f t="shared" si="99"/>
        <v/>
      </c>
      <c r="I255" s="345" t="str">
        <f t="shared" si="100"/>
        <v/>
      </c>
      <c r="J255" s="345" t="str">
        <f t="shared" si="101"/>
        <v/>
      </c>
      <c r="K255" s="321">
        <f t="shared" si="102"/>
        <v>0</v>
      </c>
      <c r="L255" s="321">
        <f t="shared" si="127"/>
        <v>0</v>
      </c>
      <c r="M255" s="321">
        <f t="shared" si="128"/>
        <v>0</v>
      </c>
      <c r="N255" s="321" t="str">
        <f t="shared" si="129"/>
        <v/>
      </c>
      <c r="O255" s="321" t="str">
        <f t="shared" si="130"/>
        <v/>
      </c>
      <c r="P255" s="321" t="str">
        <f t="shared" si="131"/>
        <v/>
      </c>
      <c r="Q255" s="214" t="str">
        <f t="shared" si="103"/>
        <v/>
      </c>
      <c r="R255" s="141"/>
      <c r="S255" s="211"/>
      <c r="T255" s="346" t="str">
        <f t="shared" si="104"/>
        <v/>
      </c>
      <c r="U255" s="153" t="str">
        <f t="shared" si="105"/>
        <v/>
      </c>
      <c r="V255" s="153" t="str">
        <f t="shared" si="106"/>
        <v/>
      </c>
      <c r="W255" s="153" t="str">
        <f t="shared" si="107"/>
        <v/>
      </c>
      <c r="X255" s="153" t="str">
        <f t="shared" si="108"/>
        <v/>
      </c>
      <c r="Y255" s="141"/>
      <c r="Z255" s="211"/>
      <c r="AA255" s="361" t="str">
        <f t="shared" si="109"/>
        <v/>
      </c>
      <c r="AB255" s="153" t="str">
        <f t="shared" si="110"/>
        <v/>
      </c>
      <c r="AC255" s="153" t="str">
        <f t="shared" si="111"/>
        <v/>
      </c>
      <c r="AD255" s="153" t="str">
        <f t="shared" si="112"/>
        <v/>
      </c>
      <c r="AE255" s="153" t="str">
        <f t="shared" si="113"/>
        <v/>
      </c>
      <c r="AF255" s="213" t="str">
        <f t="shared" si="114"/>
        <v/>
      </c>
      <c r="AG255" s="141"/>
      <c r="AH255" s="211"/>
      <c r="AI255" s="346" t="str">
        <f t="shared" si="115"/>
        <v/>
      </c>
      <c r="AJ255" s="153" t="str">
        <f t="shared" si="116"/>
        <v/>
      </c>
      <c r="AK255" s="153" t="str">
        <f t="shared" si="117"/>
        <v/>
      </c>
      <c r="AL255" s="153" t="str">
        <f t="shared" si="118"/>
        <v/>
      </c>
      <c r="AM255" s="141"/>
      <c r="AN255" s="211"/>
      <c r="AO255" s="346" t="str">
        <f t="shared" si="119"/>
        <v/>
      </c>
      <c r="AP255" s="153" t="str">
        <f t="shared" si="120"/>
        <v/>
      </c>
      <c r="AQ255" s="153" t="str">
        <f t="shared" si="121"/>
        <v/>
      </c>
      <c r="AR255" s="153" t="str">
        <f t="shared" si="122"/>
        <v/>
      </c>
      <c r="AS255" s="141"/>
      <c r="AT255" s="211"/>
      <c r="AU255" s="346" t="str">
        <f t="shared" si="123"/>
        <v/>
      </c>
      <c r="AV255" s="153" t="str">
        <f t="shared" si="124"/>
        <v/>
      </c>
      <c r="AW255" s="153" t="str">
        <f t="shared" si="125"/>
        <v/>
      </c>
      <c r="AX255" s="153" t="str">
        <f t="shared" si="126"/>
        <v/>
      </c>
    </row>
    <row r="256" spans="1:50" ht="29.45" customHeight="1" x14ac:dyDescent="0.25">
      <c r="A256" s="354" t="str">
        <f>'N-Bedarf AL §13a'!A256</f>
        <v/>
      </c>
      <c r="B256" s="354" t="str">
        <f>IF('N-Bedarf AL §13a'!B256="","",'N-Bedarf AL §13a'!B256)</f>
        <v/>
      </c>
      <c r="C256" s="305" t="str">
        <f>IF('N-Bedarf AL §13a'!D256="","",'N-Bedarf AL §13a'!D256)</f>
        <v/>
      </c>
      <c r="D256" s="32" t="str">
        <f>IF('N-Bedarf AL §13a'!C256="","",'N-Bedarf AL §13a'!C256)</f>
        <v/>
      </c>
      <c r="E256" s="32" t="str">
        <f>IF('N-Bedarf AL §13a'!AD256="",'N-Bedarf AL §13a'!AB256,'N-Bedarf AL §13a'!AD256)</f>
        <v/>
      </c>
      <c r="F256" s="32" t="str">
        <f>IF('P-Bedarf AL §13a'!V258="","",'P-Bedarf AL §13a'!V258)</f>
        <v/>
      </c>
      <c r="G256" s="32" t="str">
        <f>IF('P-Bedarf AL §13a'!Z258="","",'P-Bedarf AL §13a'!Z258)</f>
        <v/>
      </c>
      <c r="H256" s="345" t="str">
        <f t="shared" si="99"/>
        <v/>
      </c>
      <c r="I256" s="345" t="str">
        <f t="shared" si="100"/>
        <v/>
      </c>
      <c r="J256" s="345" t="str">
        <f t="shared" si="101"/>
        <v/>
      </c>
      <c r="K256" s="321">
        <f t="shared" si="102"/>
        <v>0</v>
      </c>
      <c r="L256" s="321">
        <f t="shared" si="127"/>
        <v>0</v>
      </c>
      <c r="M256" s="321">
        <f t="shared" si="128"/>
        <v>0</v>
      </c>
      <c r="N256" s="321" t="str">
        <f t="shared" si="129"/>
        <v/>
      </c>
      <c r="O256" s="321" t="str">
        <f t="shared" si="130"/>
        <v/>
      </c>
      <c r="P256" s="321" t="str">
        <f t="shared" si="131"/>
        <v/>
      </c>
      <c r="Q256" s="214" t="str">
        <f t="shared" si="103"/>
        <v/>
      </c>
      <c r="R256" s="141"/>
      <c r="S256" s="211"/>
      <c r="T256" s="346" t="str">
        <f t="shared" si="104"/>
        <v/>
      </c>
      <c r="U256" s="153" t="str">
        <f t="shared" si="105"/>
        <v/>
      </c>
      <c r="V256" s="153" t="str">
        <f t="shared" si="106"/>
        <v/>
      </c>
      <c r="W256" s="153" t="str">
        <f t="shared" si="107"/>
        <v/>
      </c>
      <c r="X256" s="153" t="str">
        <f t="shared" si="108"/>
        <v/>
      </c>
      <c r="Y256" s="141"/>
      <c r="Z256" s="211"/>
      <c r="AA256" s="361" t="str">
        <f t="shared" si="109"/>
        <v/>
      </c>
      <c r="AB256" s="153" t="str">
        <f t="shared" si="110"/>
        <v/>
      </c>
      <c r="AC256" s="153" t="str">
        <f t="shared" si="111"/>
        <v/>
      </c>
      <c r="AD256" s="153" t="str">
        <f t="shared" si="112"/>
        <v/>
      </c>
      <c r="AE256" s="153" t="str">
        <f t="shared" si="113"/>
        <v/>
      </c>
      <c r="AF256" s="213" t="str">
        <f t="shared" si="114"/>
        <v/>
      </c>
      <c r="AG256" s="141"/>
      <c r="AH256" s="211"/>
      <c r="AI256" s="346" t="str">
        <f t="shared" si="115"/>
        <v/>
      </c>
      <c r="AJ256" s="153" t="str">
        <f t="shared" si="116"/>
        <v/>
      </c>
      <c r="AK256" s="153" t="str">
        <f t="shared" si="117"/>
        <v/>
      </c>
      <c r="AL256" s="153" t="str">
        <f t="shared" si="118"/>
        <v/>
      </c>
      <c r="AM256" s="141"/>
      <c r="AN256" s="211"/>
      <c r="AO256" s="346" t="str">
        <f t="shared" si="119"/>
        <v/>
      </c>
      <c r="AP256" s="153" t="str">
        <f t="shared" si="120"/>
        <v/>
      </c>
      <c r="AQ256" s="153" t="str">
        <f t="shared" si="121"/>
        <v/>
      </c>
      <c r="AR256" s="153" t="str">
        <f t="shared" si="122"/>
        <v/>
      </c>
      <c r="AS256" s="141"/>
      <c r="AT256" s="211"/>
      <c r="AU256" s="346" t="str">
        <f t="shared" si="123"/>
        <v/>
      </c>
      <c r="AV256" s="153" t="str">
        <f t="shared" si="124"/>
        <v/>
      </c>
      <c r="AW256" s="153" t="str">
        <f t="shared" si="125"/>
        <v/>
      </c>
      <c r="AX256" s="153" t="str">
        <f t="shared" si="126"/>
        <v/>
      </c>
    </row>
    <row r="257" spans="1:50" ht="29.45" customHeight="1" x14ac:dyDescent="0.25">
      <c r="A257" s="354" t="str">
        <f>'N-Bedarf AL §13a'!A257</f>
        <v/>
      </c>
      <c r="B257" s="354" t="str">
        <f>IF('N-Bedarf AL §13a'!B257="","",'N-Bedarf AL §13a'!B257)</f>
        <v/>
      </c>
      <c r="C257" s="305" t="str">
        <f>IF('N-Bedarf AL §13a'!D257="","",'N-Bedarf AL §13a'!D257)</f>
        <v/>
      </c>
      <c r="D257" s="32" t="str">
        <f>IF('N-Bedarf AL §13a'!C257="","",'N-Bedarf AL §13a'!C257)</f>
        <v/>
      </c>
      <c r="E257" s="32" t="str">
        <f>IF('N-Bedarf AL §13a'!AD257="",'N-Bedarf AL §13a'!AB257,'N-Bedarf AL §13a'!AD257)</f>
        <v/>
      </c>
      <c r="F257" s="32" t="str">
        <f>IF('P-Bedarf AL §13a'!V259="","",'P-Bedarf AL §13a'!V259)</f>
        <v/>
      </c>
      <c r="G257" s="32" t="str">
        <f>IF('P-Bedarf AL §13a'!Z259="","",'P-Bedarf AL §13a'!Z259)</f>
        <v/>
      </c>
      <c r="H257" s="345" t="str">
        <f t="shared" si="99"/>
        <v/>
      </c>
      <c r="I257" s="345" t="str">
        <f t="shared" si="100"/>
        <v/>
      </c>
      <c r="J257" s="345" t="str">
        <f t="shared" si="101"/>
        <v/>
      </c>
      <c r="K257" s="321">
        <f t="shared" si="102"/>
        <v>0</v>
      </c>
      <c r="L257" s="321">
        <f t="shared" si="127"/>
        <v>0</v>
      </c>
      <c r="M257" s="321">
        <f t="shared" si="128"/>
        <v>0</v>
      </c>
      <c r="N257" s="321" t="str">
        <f t="shared" si="129"/>
        <v/>
      </c>
      <c r="O257" s="321" t="str">
        <f t="shared" si="130"/>
        <v/>
      </c>
      <c r="P257" s="321" t="str">
        <f t="shared" si="131"/>
        <v/>
      </c>
      <c r="Q257" s="214" t="str">
        <f t="shared" si="103"/>
        <v/>
      </c>
      <c r="R257" s="141"/>
      <c r="S257" s="211"/>
      <c r="T257" s="346" t="str">
        <f t="shared" si="104"/>
        <v/>
      </c>
      <c r="U257" s="153" t="str">
        <f t="shared" si="105"/>
        <v/>
      </c>
      <c r="V257" s="153" t="str">
        <f t="shared" si="106"/>
        <v/>
      </c>
      <c r="W257" s="153" t="str">
        <f t="shared" si="107"/>
        <v/>
      </c>
      <c r="X257" s="153" t="str">
        <f t="shared" si="108"/>
        <v/>
      </c>
      <c r="Y257" s="141"/>
      <c r="Z257" s="211"/>
      <c r="AA257" s="361" t="str">
        <f t="shared" si="109"/>
        <v/>
      </c>
      <c r="AB257" s="153" t="str">
        <f t="shared" si="110"/>
        <v/>
      </c>
      <c r="AC257" s="153" t="str">
        <f t="shared" si="111"/>
        <v/>
      </c>
      <c r="AD257" s="153" t="str">
        <f t="shared" si="112"/>
        <v/>
      </c>
      <c r="AE257" s="153" t="str">
        <f t="shared" si="113"/>
        <v/>
      </c>
      <c r="AF257" s="213" t="str">
        <f t="shared" si="114"/>
        <v/>
      </c>
      <c r="AG257" s="141"/>
      <c r="AH257" s="211"/>
      <c r="AI257" s="346" t="str">
        <f t="shared" si="115"/>
        <v/>
      </c>
      <c r="AJ257" s="153" t="str">
        <f t="shared" si="116"/>
        <v/>
      </c>
      <c r="AK257" s="153" t="str">
        <f t="shared" si="117"/>
        <v/>
      </c>
      <c r="AL257" s="153" t="str">
        <f t="shared" si="118"/>
        <v/>
      </c>
      <c r="AM257" s="141"/>
      <c r="AN257" s="211"/>
      <c r="AO257" s="346" t="str">
        <f t="shared" si="119"/>
        <v/>
      </c>
      <c r="AP257" s="153" t="str">
        <f t="shared" si="120"/>
        <v/>
      </c>
      <c r="AQ257" s="153" t="str">
        <f t="shared" si="121"/>
        <v/>
      </c>
      <c r="AR257" s="153" t="str">
        <f t="shared" si="122"/>
        <v/>
      </c>
      <c r="AS257" s="141"/>
      <c r="AT257" s="211"/>
      <c r="AU257" s="346" t="str">
        <f t="shared" si="123"/>
        <v/>
      </c>
      <c r="AV257" s="153" t="str">
        <f t="shared" si="124"/>
        <v/>
      </c>
      <c r="AW257" s="153" t="str">
        <f t="shared" si="125"/>
        <v/>
      </c>
      <c r="AX257" s="153" t="str">
        <f t="shared" si="126"/>
        <v/>
      </c>
    </row>
    <row r="258" spans="1:50" ht="29.45" customHeight="1" x14ac:dyDescent="0.25">
      <c r="A258" s="354" t="str">
        <f>'N-Bedarf AL §13a'!A258</f>
        <v/>
      </c>
      <c r="B258" s="354" t="str">
        <f>IF('N-Bedarf AL §13a'!B258="","",'N-Bedarf AL §13a'!B258)</f>
        <v/>
      </c>
      <c r="C258" s="305" t="str">
        <f>IF('N-Bedarf AL §13a'!D258="","",'N-Bedarf AL §13a'!D258)</f>
        <v/>
      </c>
      <c r="D258" s="32" t="str">
        <f>IF('N-Bedarf AL §13a'!C258="","",'N-Bedarf AL §13a'!C258)</f>
        <v/>
      </c>
      <c r="E258" s="32" t="str">
        <f>IF('N-Bedarf AL §13a'!AD258="",'N-Bedarf AL §13a'!AB258,'N-Bedarf AL §13a'!AD258)</f>
        <v/>
      </c>
      <c r="F258" s="32" t="str">
        <f>IF('P-Bedarf AL §13a'!V260="","",'P-Bedarf AL §13a'!V260)</f>
        <v/>
      </c>
      <c r="G258" s="32" t="str">
        <f>IF('P-Bedarf AL §13a'!Z260="","",'P-Bedarf AL §13a'!Z260)</f>
        <v/>
      </c>
      <c r="H258" s="345" t="str">
        <f t="shared" si="99"/>
        <v/>
      </c>
      <c r="I258" s="345" t="str">
        <f t="shared" si="100"/>
        <v/>
      </c>
      <c r="J258" s="345" t="str">
        <f t="shared" si="101"/>
        <v/>
      </c>
      <c r="K258" s="321">
        <f t="shared" si="102"/>
        <v>0</v>
      </c>
      <c r="L258" s="321">
        <f t="shared" si="127"/>
        <v>0</v>
      </c>
      <c r="M258" s="321">
        <f t="shared" si="128"/>
        <v>0</v>
      </c>
      <c r="N258" s="321" t="str">
        <f t="shared" si="129"/>
        <v/>
      </c>
      <c r="O258" s="321" t="str">
        <f t="shared" si="130"/>
        <v/>
      </c>
      <c r="P258" s="321" t="str">
        <f t="shared" si="131"/>
        <v/>
      </c>
      <c r="Q258" s="214" t="str">
        <f t="shared" si="103"/>
        <v/>
      </c>
      <c r="R258" s="141"/>
      <c r="S258" s="211"/>
      <c r="T258" s="346" t="str">
        <f t="shared" si="104"/>
        <v/>
      </c>
      <c r="U258" s="153" t="str">
        <f t="shared" si="105"/>
        <v/>
      </c>
      <c r="V258" s="153" t="str">
        <f t="shared" si="106"/>
        <v/>
      </c>
      <c r="W258" s="153" t="str">
        <f t="shared" si="107"/>
        <v/>
      </c>
      <c r="X258" s="153" t="str">
        <f t="shared" si="108"/>
        <v/>
      </c>
      <c r="Y258" s="141"/>
      <c r="Z258" s="211"/>
      <c r="AA258" s="361" t="str">
        <f t="shared" si="109"/>
        <v/>
      </c>
      <c r="AB258" s="153" t="str">
        <f t="shared" si="110"/>
        <v/>
      </c>
      <c r="AC258" s="153" t="str">
        <f t="shared" si="111"/>
        <v/>
      </c>
      <c r="AD258" s="153" t="str">
        <f t="shared" si="112"/>
        <v/>
      </c>
      <c r="AE258" s="153" t="str">
        <f t="shared" si="113"/>
        <v/>
      </c>
      <c r="AF258" s="213" t="str">
        <f t="shared" si="114"/>
        <v/>
      </c>
      <c r="AG258" s="141"/>
      <c r="AH258" s="211"/>
      <c r="AI258" s="346" t="str">
        <f t="shared" si="115"/>
        <v/>
      </c>
      <c r="AJ258" s="153" t="str">
        <f t="shared" si="116"/>
        <v/>
      </c>
      <c r="AK258" s="153" t="str">
        <f t="shared" si="117"/>
        <v/>
      </c>
      <c r="AL258" s="153" t="str">
        <f t="shared" si="118"/>
        <v/>
      </c>
      <c r="AM258" s="141"/>
      <c r="AN258" s="211"/>
      <c r="AO258" s="346" t="str">
        <f t="shared" si="119"/>
        <v/>
      </c>
      <c r="AP258" s="153" t="str">
        <f t="shared" si="120"/>
        <v/>
      </c>
      <c r="AQ258" s="153" t="str">
        <f t="shared" si="121"/>
        <v/>
      </c>
      <c r="AR258" s="153" t="str">
        <f t="shared" si="122"/>
        <v/>
      </c>
      <c r="AS258" s="141"/>
      <c r="AT258" s="211"/>
      <c r="AU258" s="346" t="str">
        <f t="shared" si="123"/>
        <v/>
      </c>
      <c r="AV258" s="153" t="str">
        <f t="shared" si="124"/>
        <v/>
      </c>
      <c r="AW258" s="153" t="str">
        <f t="shared" si="125"/>
        <v/>
      </c>
      <c r="AX258" s="153" t="str">
        <f t="shared" si="126"/>
        <v/>
      </c>
    </row>
    <row r="259" spans="1:50" ht="29.45" customHeight="1" x14ac:dyDescent="0.25">
      <c r="A259" s="354" t="str">
        <f>'N-Bedarf AL §13a'!A259</f>
        <v/>
      </c>
      <c r="B259" s="354" t="str">
        <f>IF('N-Bedarf AL §13a'!B259="","",'N-Bedarf AL §13a'!B259)</f>
        <v/>
      </c>
      <c r="C259" s="305" t="str">
        <f>IF('N-Bedarf AL §13a'!D259="","",'N-Bedarf AL §13a'!D259)</f>
        <v/>
      </c>
      <c r="D259" s="32" t="str">
        <f>IF('N-Bedarf AL §13a'!C259="","",'N-Bedarf AL §13a'!C259)</f>
        <v/>
      </c>
      <c r="E259" s="32" t="str">
        <f>IF('N-Bedarf AL §13a'!AD259="",'N-Bedarf AL §13a'!AB259,'N-Bedarf AL §13a'!AD259)</f>
        <v/>
      </c>
      <c r="F259" s="32" t="str">
        <f>IF('P-Bedarf AL §13a'!V261="","",'P-Bedarf AL §13a'!V261)</f>
        <v/>
      </c>
      <c r="G259" s="32" t="str">
        <f>IF('P-Bedarf AL §13a'!Z261="","",'P-Bedarf AL §13a'!Z261)</f>
        <v/>
      </c>
      <c r="H259" s="345" t="str">
        <f t="shared" si="99"/>
        <v/>
      </c>
      <c r="I259" s="345" t="str">
        <f t="shared" si="100"/>
        <v/>
      </c>
      <c r="J259" s="345" t="str">
        <f t="shared" si="101"/>
        <v/>
      </c>
      <c r="K259" s="321">
        <f t="shared" si="102"/>
        <v>0</v>
      </c>
      <c r="L259" s="321">
        <f t="shared" si="127"/>
        <v>0</v>
      </c>
      <c r="M259" s="321">
        <f t="shared" si="128"/>
        <v>0</v>
      </c>
      <c r="N259" s="321" t="str">
        <f t="shared" si="129"/>
        <v/>
      </c>
      <c r="O259" s="321" t="str">
        <f t="shared" si="130"/>
        <v/>
      </c>
      <c r="P259" s="321" t="str">
        <f t="shared" si="131"/>
        <v/>
      </c>
      <c r="Q259" s="214" t="str">
        <f t="shared" si="103"/>
        <v/>
      </c>
      <c r="R259" s="141"/>
      <c r="S259" s="211"/>
      <c r="T259" s="346" t="str">
        <f t="shared" si="104"/>
        <v/>
      </c>
      <c r="U259" s="153" t="str">
        <f t="shared" si="105"/>
        <v/>
      </c>
      <c r="V259" s="153" t="str">
        <f t="shared" si="106"/>
        <v/>
      </c>
      <c r="W259" s="153" t="str">
        <f t="shared" si="107"/>
        <v/>
      </c>
      <c r="X259" s="153" t="str">
        <f t="shared" si="108"/>
        <v/>
      </c>
      <c r="Y259" s="141"/>
      <c r="Z259" s="211"/>
      <c r="AA259" s="361" t="str">
        <f t="shared" si="109"/>
        <v/>
      </c>
      <c r="AB259" s="153" t="str">
        <f t="shared" si="110"/>
        <v/>
      </c>
      <c r="AC259" s="153" t="str">
        <f t="shared" si="111"/>
        <v/>
      </c>
      <c r="AD259" s="153" t="str">
        <f t="shared" si="112"/>
        <v/>
      </c>
      <c r="AE259" s="153" t="str">
        <f t="shared" si="113"/>
        <v/>
      </c>
      <c r="AF259" s="213" t="str">
        <f t="shared" si="114"/>
        <v/>
      </c>
      <c r="AG259" s="141"/>
      <c r="AH259" s="211"/>
      <c r="AI259" s="346" t="str">
        <f t="shared" si="115"/>
        <v/>
      </c>
      <c r="AJ259" s="153" t="str">
        <f t="shared" si="116"/>
        <v/>
      </c>
      <c r="AK259" s="153" t="str">
        <f t="shared" si="117"/>
        <v/>
      </c>
      <c r="AL259" s="153" t="str">
        <f t="shared" si="118"/>
        <v/>
      </c>
      <c r="AM259" s="141"/>
      <c r="AN259" s="211"/>
      <c r="AO259" s="346" t="str">
        <f t="shared" si="119"/>
        <v/>
      </c>
      <c r="AP259" s="153" t="str">
        <f t="shared" si="120"/>
        <v/>
      </c>
      <c r="AQ259" s="153" t="str">
        <f t="shared" si="121"/>
        <v/>
      </c>
      <c r="AR259" s="153" t="str">
        <f t="shared" si="122"/>
        <v/>
      </c>
      <c r="AS259" s="141"/>
      <c r="AT259" s="211"/>
      <c r="AU259" s="346" t="str">
        <f t="shared" si="123"/>
        <v/>
      </c>
      <c r="AV259" s="153" t="str">
        <f t="shared" si="124"/>
        <v/>
      </c>
      <c r="AW259" s="153" t="str">
        <f t="shared" si="125"/>
        <v/>
      </c>
      <c r="AX259" s="153" t="str">
        <f t="shared" si="126"/>
        <v/>
      </c>
    </row>
    <row r="260" spans="1:50" ht="29.45" customHeight="1" x14ac:dyDescent="0.25">
      <c r="A260" s="354" t="str">
        <f>'N-Bedarf AL §13a'!A260</f>
        <v/>
      </c>
      <c r="B260" s="354" t="str">
        <f>IF('N-Bedarf AL §13a'!B260="","",'N-Bedarf AL §13a'!B260)</f>
        <v/>
      </c>
      <c r="C260" s="305" t="str">
        <f>IF('N-Bedarf AL §13a'!D260="","",'N-Bedarf AL §13a'!D260)</f>
        <v/>
      </c>
      <c r="D260" s="32" t="str">
        <f>IF('N-Bedarf AL §13a'!C260="","",'N-Bedarf AL §13a'!C260)</f>
        <v/>
      </c>
      <c r="E260" s="32" t="str">
        <f>IF('N-Bedarf AL §13a'!AD260="",'N-Bedarf AL §13a'!AB260,'N-Bedarf AL §13a'!AD260)</f>
        <v/>
      </c>
      <c r="F260" s="32" t="str">
        <f>IF('P-Bedarf AL §13a'!V262="","",'P-Bedarf AL §13a'!V262)</f>
        <v/>
      </c>
      <c r="G260" s="32" t="str">
        <f>IF('P-Bedarf AL §13a'!Z262="","",'P-Bedarf AL §13a'!Z262)</f>
        <v/>
      </c>
      <c r="H260" s="345" t="str">
        <f t="shared" si="99"/>
        <v/>
      </c>
      <c r="I260" s="345" t="str">
        <f t="shared" si="100"/>
        <v/>
      </c>
      <c r="J260" s="345" t="str">
        <f t="shared" si="101"/>
        <v/>
      </c>
      <c r="K260" s="321">
        <f t="shared" si="102"/>
        <v>0</v>
      </c>
      <c r="L260" s="321">
        <f t="shared" si="127"/>
        <v>0</v>
      </c>
      <c r="M260" s="321">
        <f t="shared" si="128"/>
        <v>0</v>
      </c>
      <c r="N260" s="321" t="str">
        <f t="shared" si="129"/>
        <v/>
      </c>
      <c r="O260" s="321" t="str">
        <f t="shared" si="130"/>
        <v/>
      </c>
      <c r="P260" s="321" t="str">
        <f t="shared" si="131"/>
        <v/>
      </c>
      <c r="Q260" s="214" t="str">
        <f t="shared" si="103"/>
        <v/>
      </c>
      <c r="R260" s="141"/>
      <c r="S260" s="211"/>
      <c r="T260" s="346" t="str">
        <f t="shared" si="104"/>
        <v/>
      </c>
      <c r="U260" s="153" t="str">
        <f t="shared" si="105"/>
        <v/>
      </c>
      <c r="V260" s="153" t="str">
        <f t="shared" si="106"/>
        <v/>
      </c>
      <c r="W260" s="153" t="str">
        <f t="shared" si="107"/>
        <v/>
      </c>
      <c r="X260" s="153" t="str">
        <f t="shared" si="108"/>
        <v/>
      </c>
      <c r="Y260" s="141"/>
      <c r="Z260" s="211"/>
      <c r="AA260" s="361" t="str">
        <f t="shared" si="109"/>
        <v/>
      </c>
      <c r="AB260" s="153" t="str">
        <f t="shared" si="110"/>
        <v/>
      </c>
      <c r="AC260" s="153" t="str">
        <f t="shared" si="111"/>
        <v/>
      </c>
      <c r="AD260" s="153" t="str">
        <f t="shared" si="112"/>
        <v/>
      </c>
      <c r="AE260" s="153" t="str">
        <f t="shared" si="113"/>
        <v/>
      </c>
      <c r="AF260" s="213" t="str">
        <f t="shared" si="114"/>
        <v/>
      </c>
      <c r="AG260" s="141"/>
      <c r="AH260" s="211"/>
      <c r="AI260" s="346" t="str">
        <f t="shared" si="115"/>
        <v/>
      </c>
      <c r="AJ260" s="153" t="str">
        <f t="shared" si="116"/>
        <v/>
      </c>
      <c r="AK260" s="153" t="str">
        <f t="shared" si="117"/>
        <v/>
      </c>
      <c r="AL260" s="153" t="str">
        <f t="shared" si="118"/>
        <v/>
      </c>
      <c r="AM260" s="141"/>
      <c r="AN260" s="211"/>
      <c r="AO260" s="346" t="str">
        <f t="shared" si="119"/>
        <v/>
      </c>
      <c r="AP260" s="153" t="str">
        <f t="shared" si="120"/>
        <v/>
      </c>
      <c r="AQ260" s="153" t="str">
        <f t="shared" si="121"/>
        <v/>
      </c>
      <c r="AR260" s="153" t="str">
        <f t="shared" si="122"/>
        <v/>
      </c>
      <c r="AS260" s="141"/>
      <c r="AT260" s="211"/>
      <c r="AU260" s="346" t="str">
        <f t="shared" si="123"/>
        <v/>
      </c>
      <c r="AV260" s="153" t="str">
        <f t="shared" si="124"/>
        <v/>
      </c>
      <c r="AW260" s="153" t="str">
        <f t="shared" si="125"/>
        <v/>
      </c>
      <c r="AX260" s="153" t="str">
        <f t="shared" si="126"/>
        <v/>
      </c>
    </row>
    <row r="261" spans="1:50" ht="29.45" customHeight="1" x14ac:dyDescent="0.25">
      <c r="A261" s="354" t="str">
        <f>'N-Bedarf AL §13a'!A261</f>
        <v/>
      </c>
      <c r="B261" s="354" t="str">
        <f>IF('N-Bedarf AL §13a'!B261="","",'N-Bedarf AL §13a'!B261)</f>
        <v/>
      </c>
      <c r="C261" s="305" t="str">
        <f>IF('N-Bedarf AL §13a'!D261="","",'N-Bedarf AL §13a'!D261)</f>
        <v/>
      </c>
      <c r="D261" s="32" t="str">
        <f>IF('N-Bedarf AL §13a'!C261="","",'N-Bedarf AL §13a'!C261)</f>
        <v/>
      </c>
      <c r="E261" s="32" t="str">
        <f>IF('N-Bedarf AL §13a'!AD261="",'N-Bedarf AL §13a'!AB261,'N-Bedarf AL §13a'!AD261)</f>
        <v/>
      </c>
      <c r="F261" s="32" t="str">
        <f>IF('P-Bedarf AL §13a'!V263="","",'P-Bedarf AL §13a'!V263)</f>
        <v/>
      </c>
      <c r="G261" s="32" t="str">
        <f>IF('P-Bedarf AL §13a'!Z263="","",'P-Bedarf AL §13a'!Z263)</f>
        <v/>
      </c>
      <c r="H261" s="345" t="str">
        <f t="shared" si="99"/>
        <v/>
      </c>
      <c r="I261" s="345" t="str">
        <f t="shared" si="100"/>
        <v/>
      </c>
      <c r="J261" s="345" t="str">
        <f t="shared" si="101"/>
        <v/>
      </c>
      <c r="K261" s="321">
        <f t="shared" si="102"/>
        <v>0</v>
      </c>
      <c r="L261" s="321">
        <f t="shared" si="127"/>
        <v>0</v>
      </c>
      <c r="M261" s="321">
        <f t="shared" si="128"/>
        <v>0</v>
      </c>
      <c r="N261" s="321" t="str">
        <f t="shared" si="129"/>
        <v/>
      </c>
      <c r="O261" s="321" t="str">
        <f t="shared" si="130"/>
        <v/>
      </c>
      <c r="P261" s="321" t="str">
        <f t="shared" si="131"/>
        <v/>
      </c>
      <c r="Q261" s="214" t="str">
        <f t="shared" si="103"/>
        <v/>
      </c>
      <c r="R261" s="141"/>
      <c r="S261" s="211"/>
      <c r="T261" s="346" t="str">
        <f t="shared" si="104"/>
        <v/>
      </c>
      <c r="U261" s="153" t="str">
        <f t="shared" si="105"/>
        <v/>
      </c>
      <c r="V261" s="153" t="str">
        <f t="shared" si="106"/>
        <v/>
      </c>
      <c r="W261" s="153" t="str">
        <f t="shared" si="107"/>
        <v/>
      </c>
      <c r="X261" s="153" t="str">
        <f t="shared" si="108"/>
        <v/>
      </c>
      <c r="Y261" s="141"/>
      <c r="Z261" s="211"/>
      <c r="AA261" s="361" t="str">
        <f t="shared" si="109"/>
        <v/>
      </c>
      <c r="AB261" s="153" t="str">
        <f t="shared" si="110"/>
        <v/>
      </c>
      <c r="AC261" s="153" t="str">
        <f t="shared" si="111"/>
        <v/>
      </c>
      <c r="AD261" s="153" t="str">
        <f t="shared" si="112"/>
        <v/>
      </c>
      <c r="AE261" s="153" t="str">
        <f t="shared" si="113"/>
        <v/>
      </c>
      <c r="AF261" s="213" t="str">
        <f t="shared" si="114"/>
        <v/>
      </c>
      <c r="AG261" s="141"/>
      <c r="AH261" s="211"/>
      <c r="AI261" s="346" t="str">
        <f t="shared" si="115"/>
        <v/>
      </c>
      <c r="AJ261" s="153" t="str">
        <f t="shared" si="116"/>
        <v/>
      </c>
      <c r="AK261" s="153" t="str">
        <f t="shared" si="117"/>
        <v/>
      </c>
      <c r="AL261" s="153" t="str">
        <f t="shared" si="118"/>
        <v/>
      </c>
      <c r="AM261" s="141"/>
      <c r="AN261" s="211"/>
      <c r="AO261" s="346" t="str">
        <f t="shared" si="119"/>
        <v/>
      </c>
      <c r="AP261" s="153" t="str">
        <f t="shared" si="120"/>
        <v/>
      </c>
      <c r="AQ261" s="153" t="str">
        <f t="shared" si="121"/>
        <v/>
      </c>
      <c r="AR261" s="153" t="str">
        <f t="shared" si="122"/>
        <v/>
      </c>
      <c r="AS261" s="141"/>
      <c r="AT261" s="211"/>
      <c r="AU261" s="346" t="str">
        <f t="shared" si="123"/>
        <v/>
      </c>
      <c r="AV261" s="153" t="str">
        <f t="shared" si="124"/>
        <v/>
      </c>
      <c r="AW261" s="153" t="str">
        <f t="shared" si="125"/>
        <v/>
      </c>
      <c r="AX261" s="153" t="str">
        <f t="shared" si="126"/>
        <v/>
      </c>
    </row>
    <row r="262" spans="1:50" ht="29.45" customHeight="1" x14ac:dyDescent="0.25">
      <c r="A262" s="354" t="str">
        <f>'N-Bedarf AL §13a'!A262</f>
        <v/>
      </c>
      <c r="B262" s="354" t="str">
        <f>IF('N-Bedarf AL §13a'!B262="","",'N-Bedarf AL §13a'!B262)</f>
        <v/>
      </c>
      <c r="C262" s="305" t="str">
        <f>IF('N-Bedarf AL §13a'!D262="","",'N-Bedarf AL §13a'!D262)</f>
        <v/>
      </c>
      <c r="D262" s="32" t="str">
        <f>IF('N-Bedarf AL §13a'!C262="","",'N-Bedarf AL §13a'!C262)</f>
        <v/>
      </c>
      <c r="E262" s="32" t="str">
        <f>IF('N-Bedarf AL §13a'!AD262="",'N-Bedarf AL §13a'!AB262,'N-Bedarf AL §13a'!AD262)</f>
        <v/>
      </c>
      <c r="F262" s="32" t="str">
        <f>IF('P-Bedarf AL §13a'!V264="","",'P-Bedarf AL §13a'!V264)</f>
        <v/>
      </c>
      <c r="G262" s="32" t="str">
        <f>IF('P-Bedarf AL §13a'!Z264="","",'P-Bedarf AL §13a'!Z264)</f>
        <v/>
      </c>
      <c r="H262" s="345" t="str">
        <f t="shared" si="99"/>
        <v/>
      </c>
      <c r="I262" s="345" t="str">
        <f t="shared" si="100"/>
        <v/>
      </c>
      <c r="J262" s="345" t="str">
        <f t="shared" si="101"/>
        <v/>
      </c>
      <c r="K262" s="321">
        <f t="shared" si="102"/>
        <v>0</v>
      </c>
      <c r="L262" s="321">
        <f t="shared" si="127"/>
        <v>0</v>
      </c>
      <c r="M262" s="321">
        <f t="shared" si="128"/>
        <v>0</v>
      </c>
      <c r="N262" s="321" t="str">
        <f t="shared" si="129"/>
        <v/>
      </c>
      <c r="O262" s="321" t="str">
        <f t="shared" si="130"/>
        <v/>
      </c>
      <c r="P262" s="321" t="str">
        <f t="shared" si="131"/>
        <v/>
      </c>
      <c r="Q262" s="214" t="str">
        <f t="shared" si="103"/>
        <v/>
      </c>
      <c r="R262" s="141"/>
      <c r="S262" s="211"/>
      <c r="T262" s="346" t="str">
        <f t="shared" si="104"/>
        <v/>
      </c>
      <c r="U262" s="153" t="str">
        <f t="shared" si="105"/>
        <v/>
      </c>
      <c r="V262" s="153" t="str">
        <f t="shared" si="106"/>
        <v/>
      </c>
      <c r="W262" s="153" t="str">
        <f t="shared" si="107"/>
        <v/>
      </c>
      <c r="X262" s="153" t="str">
        <f t="shared" si="108"/>
        <v/>
      </c>
      <c r="Y262" s="141"/>
      <c r="Z262" s="211"/>
      <c r="AA262" s="361" t="str">
        <f t="shared" si="109"/>
        <v/>
      </c>
      <c r="AB262" s="153" t="str">
        <f t="shared" si="110"/>
        <v/>
      </c>
      <c r="AC262" s="153" t="str">
        <f t="shared" si="111"/>
        <v/>
      </c>
      <c r="AD262" s="153" t="str">
        <f t="shared" si="112"/>
        <v/>
      </c>
      <c r="AE262" s="153" t="str">
        <f t="shared" si="113"/>
        <v/>
      </c>
      <c r="AF262" s="213" t="str">
        <f t="shared" si="114"/>
        <v/>
      </c>
      <c r="AG262" s="141"/>
      <c r="AH262" s="211"/>
      <c r="AI262" s="346" t="str">
        <f t="shared" si="115"/>
        <v/>
      </c>
      <c r="AJ262" s="153" t="str">
        <f t="shared" si="116"/>
        <v/>
      </c>
      <c r="AK262" s="153" t="str">
        <f t="shared" si="117"/>
        <v/>
      </c>
      <c r="AL262" s="153" t="str">
        <f t="shared" si="118"/>
        <v/>
      </c>
      <c r="AM262" s="141"/>
      <c r="AN262" s="211"/>
      <c r="AO262" s="346" t="str">
        <f t="shared" si="119"/>
        <v/>
      </c>
      <c r="AP262" s="153" t="str">
        <f t="shared" si="120"/>
        <v/>
      </c>
      <c r="AQ262" s="153" t="str">
        <f t="shared" si="121"/>
        <v/>
      </c>
      <c r="AR262" s="153" t="str">
        <f t="shared" si="122"/>
        <v/>
      </c>
      <c r="AS262" s="141"/>
      <c r="AT262" s="211"/>
      <c r="AU262" s="346" t="str">
        <f t="shared" si="123"/>
        <v/>
      </c>
      <c r="AV262" s="153" t="str">
        <f t="shared" si="124"/>
        <v/>
      </c>
      <c r="AW262" s="153" t="str">
        <f t="shared" si="125"/>
        <v/>
      </c>
      <c r="AX262" s="153" t="str">
        <f t="shared" si="126"/>
        <v/>
      </c>
    </row>
    <row r="263" spans="1:50" ht="29.45" customHeight="1" x14ac:dyDescent="0.25">
      <c r="A263" s="354" t="str">
        <f>'N-Bedarf AL §13a'!A263</f>
        <v/>
      </c>
      <c r="B263" s="354" t="str">
        <f>IF('N-Bedarf AL §13a'!B263="","",'N-Bedarf AL §13a'!B263)</f>
        <v/>
      </c>
      <c r="C263" s="305" t="str">
        <f>IF('N-Bedarf AL §13a'!D263="","",'N-Bedarf AL §13a'!D263)</f>
        <v/>
      </c>
      <c r="D263" s="32" t="str">
        <f>IF('N-Bedarf AL §13a'!C263="","",'N-Bedarf AL §13a'!C263)</f>
        <v/>
      </c>
      <c r="E263" s="32" t="str">
        <f>IF('N-Bedarf AL §13a'!AD263="",'N-Bedarf AL §13a'!AB263,'N-Bedarf AL §13a'!AD263)</f>
        <v/>
      </c>
      <c r="F263" s="32" t="str">
        <f>IF('P-Bedarf AL §13a'!V265="","",'P-Bedarf AL §13a'!V265)</f>
        <v/>
      </c>
      <c r="G263" s="32" t="str">
        <f>IF('P-Bedarf AL §13a'!Z265="","",'P-Bedarf AL §13a'!Z265)</f>
        <v/>
      </c>
      <c r="H263" s="345" t="str">
        <f t="shared" si="99"/>
        <v/>
      </c>
      <c r="I263" s="345" t="str">
        <f t="shared" si="100"/>
        <v/>
      </c>
      <c r="J263" s="345" t="str">
        <f t="shared" si="101"/>
        <v/>
      </c>
      <c r="K263" s="321">
        <f t="shared" si="102"/>
        <v>0</v>
      </c>
      <c r="L263" s="321">
        <f t="shared" si="127"/>
        <v>0</v>
      </c>
      <c r="M263" s="321">
        <f t="shared" si="128"/>
        <v>0</v>
      </c>
      <c r="N263" s="321" t="str">
        <f t="shared" si="129"/>
        <v/>
      </c>
      <c r="O263" s="321" t="str">
        <f t="shared" si="130"/>
        <v/>
      </c>
      <c r="P263" s="321" t="str">
        <f t="shared" si="131"/>
        <v/>
      </c>
      <c r="Q263" s="214" t="str">
        <f t="shared" si="103"/>
        <v/>
      </c>
      <c r="R263" s="141"/>
      <c r="S263" s="211"/>
      <c r="T263" s="346" t="str">
        <f t="shared" si="104"/>
        <v/>
      </c>
      <c r="U263" s="153" t="str">
        <f t="shared" si="105"/>
        <v/>
      </c>
      <c r="V263" s="153" t="str">
        <f t="shared" si="106"/>
        <v/>
      </c>
      <c r="W263" s="153" t="str">
        <f t="shared" si="107"/>
        <v/>
      </c>
      <c r="X263" s="153" t="str">
        <f t="shared" si="108"/>
        <v/>
      </c>
      <c r="Y263" s="141"/>
      <c r="Z263" s="211"/>
      <c r="AA263" s="361" t="str">
        <f t="shared" si="109"/>
        <v/>
      </c>
      <c r="AB263" s="153" t="str">
        <f t="shared" si="110"/>
        <v/>
      </c>
      <c r="AC263" s="153" t="str">
        <f t="shared" si="111"/>
        <v/>
      </c>
      <c r="AD263" s="153" t="str">
        <f t="shared" si="112"/>
        <v/>
      </c>
      <c r="AE263" s="153" t="str">
        <f t="shared" si="113"/>
        <v/>
      </c>
      <c r="AF263" s="213" t="str">
        <f t="shared" si="114"/>
        <v/>
      </c>
      <c r="AG263" s="141"/>
      <c r="AH263" s="211"/>
      <c r="AI263" s="346" t="str">
        <f t="shared" si="115"/>
        <v/>
      </c>
      <c r="AJ263" s="153" t="str">
        <f t="shared" si="116"/>
        <v/>
      </c>
      <c r="AK263" s="153" t="str">
        <f t="shared" si="117"/>
        <v/>
      </c>
      <c r="AL263" s="153" t="str">
        <f t="shared" si="118"/>
        <v/>
      </c>
      <c r="AM263" s="141"/>
      <c r="AN263" s="211"/>
      <c r="AO263" s="346" t="str">
        <f t="shared" si="119"/>
        <v/>
      </c>
      <c r="AP263" s="153" t="str">
        <f t="shared" si="120"/>
        <v/>
      </c>
      <c r="AQ263" s="153" t="str">
        <f t="shared" si="121"/>
        <v/>
      </c>
      <c r="AR263" s="153" t="str">
        <f t="shared" si="122"/>
        <v/>
      </c>
      <c r="AS263" s="141"/>
      <c r="AT263" s="211"/>
      <c r="AU263" s="346" t="str">
        <f t="shared" si="123"/>
        <v/>
      </c>
      <c r="AV263" s="153" t="str">
        <f t="shared" si="124"/>
        <v/>
      </c>
      <c r="AW263" s="153" t="str">
        <f t="shared" si="125"/>
        <v/>
      </c>
      <c r="AX263" s="153" t="str">
        <f t="shared" si="126"/>
        <v/>
      </c>
    </row>
    <row r="264" spans="1:50" ht="29.45" customHeight="1" x14ac:dyDescent="0.25">
      <c r="A264" s="354" t="str">
        <f>'N-Bedarf AL §13a'!A264</f>
        <v/>
      </c>
      <c r="B264" s="354" t="str">
        <f>IF('N-Bedarf AL §13a'!B264="","",'N-Bedarf AL §13a'!B264)</f>
        <v/>
      </c>
      <c r="C264" s="305" t="str">
        <f>IF('N-Bedarf AL §13a'!D264="","",'N-Bedarf AL §13a'!D264)</f>
        <v/>
      </c>
      <c r="D264" s="32" t="str">
        <f>IF('N-Bedarf AL §13a'!C264="","",'N-Bedarf AL §13a'!C264)</f>
        <v/>
      </c>
      <c r="E264" s="32" t="str">
        <f>IF('N-Bedarf AL §13a'!AD264="",'N-Bedarf AL §13a'!AB264,'N-Bedarf AL §13a'!AD264)</f>
        <v/>
      </c>
      <c r="F264" s="32" t="str">
        <f>IF('P-Bedarf AL §13a'!V266="","",'P-Bedarf AL §13a'!V266)</f>
        <v/>
      </c>
      <c r="G264" s="32" t="str">
        <f>IF('P-Bedarf AL §13a'!Z266="","",'P-Bedarf AL §13a'!Z266)</f>
        <v/>
      </c>
      <c r="H264" s="345" t="str">
        <f t="shared" ref="H264:H310" si="132">IF(OR(E264="",N264=""),"",SUM(V264,AC264))</f>
        <v/>
      </c>
      <c r="I264" s="345" t="str">
        <f t="shared" ref="I264:I310" si="133">IF(OR(E264="",N264=""),"",SUM(U264,AB264))</f>
        <v/>
      </c>
      <c r="J264" s="345" t="str">
        <f t="shared" ref="J264:J310" si="134">IF(OR(E264="",N264=""),"",SUM(AJ264,AP264,AV264))</f>
        <v/>
      </c>
      <c r="K264" s="321">
        <f t="shared" ref="K264:K310" si="135">IF(V264="",0,V264)+IF(AC264="",0,AC264)+IF(AJ264="",0,AJ264)+IF(AP264="",0,AP264)+IF(AV264="",0,AV264)</f>
        <v>0</v>
      </c>
      <c r="L264" s="321">
        <f t="shared" si="127"/>
        <v>0</v>
      </c>
      <c r="M264" s="321">
        <f t="shared" si="128"/>
        <v>0</v>
      </c>
      <c r="N264" s="321" t="str">
        <f t="shared" si="129"/>
        <v/>
      </c>
      <c r="O264" s="321" t="str">
        <f t="shared" si="130"/>
        <v/>
      </c>
      <c r="P264" s="321" t="str">
        <f t="shared" si="131"/>
        <v/>
      </c>
      <c r="Q264" s="214" t="str">
        <f t="shared" ref="Q264:Q310" si="136">IF(N264="","",IF(N264&gt;0,"Achtung: N-Überhang!",""))</f>
        <v/>
      </c>
      <c r="R264" s="141"/>
      <c r="S264" s="211"/>
      <c r="T264" s="346" t="str">
        <f t="shared" ref="T264:T310" si="137">IF(D264="","",S264*D264)</f>
        <v/>
      </c>
      <c r="U264" s="153" t="str">
        <f t="shared" ref="U264:U310" si="138">IF(OR(E264="",R264="",R264="keine"),"",(VLOOKUP(R264,Dünger_Formen,3,FALSE))*S264)</f>
        <v/>
      </c>
      <c r="V264" s="153" t="str">
        <f t="shared" ref="V264:V310" si="139">IF(OR(E264="",R264="",R264="keine"),"",(VLOOKUP(R264,Dünger_Formen,7,FALSE))*S264)</f>
        <v/>
      </c>
      <c r="W264" s="153" t="str">
        <f t="shared" ref="W264:W310" si="140">IF(OR(E264="",R264="",R264="keine"),"",(VLOOKUP(R264,Dünger_Formen,8,FALSE))*S264)</f>
        <v/>
      </c>
      <c r="X264" s="153" t="str">
        <f t="shared" ref="X264:X310" si="141">IF(OR(E264="",R264="",R264="keine"),"",(VLOOKUP(R264,Dünger_Formen,9,FALSE))*S264)</f>
        <v/>
      </c>
      <c r="Y264" s="141"/>
      <c r="Z264" s="211"/>
      <c r="AA264" s="361" t="str">
        <f t="shared" ref="AA264:AA310" si="142">IF(D264="","",Z264*D264)</f>
        <v/>
      </c>
      <c r="AB264" s="153" t="str">
        <f t="shared" ref="AB264:AB310" si="143">IF(OR(E264="",R264="",R264="keine"),"",(VLOOKUP(R264,Dünger_Formen,3,FALSE))*S264)</f>
        <v/>
      </c>
      <c r="AC264" s="153" t="str">
        <f t="shared" ref="AC264:AC310" si="144">IF(OR(E264="",R264="",R264="keine"),"",(VLOOKUP(R264,Dünger_Formen,7,FALSE))*S264)</f>
        <v/>
      </c>
      <c r="AD264" s="153" t="str">
        <f t="shared" ref="AD264:AD310" si="145">IF(OR(E264="",R264="",R264="keine"),"",(VLOOKUP(R264,Dünger_Formen,8,FALSE))*S264)</f>
        <v/>
      </c>
      <c r="AE264" s="153" t="str">
        <f t="shared" ref="AE264:AE310" si="146">IF(OR(E264="",R264="",R264="keine"),"",(VLOOKUP(R264,Dünger_Formen,9,FALSE))*S264)</f>
        <v/>
      </c>
      <c r="AF264" s="213" t="str">
        <f t="shared" ref="AF264:AF310" si="147">IF(AND(Y264="",R264=""),"",IF(Y264="",0,IF(OR(Y264="Kompost",Y264="Bioabfallkompost",Y264="Grüngutkompost"),(AB264)*4%,(AB264)*10%))+IF(R264="",0,IF(OR(R264="Kompost",R264="Bioabfallkompost",R264="Grüngutkompost"),(U264)*4%,(U264)*10%)))</f>
        <v/>
      </c>
      <c r="AG264" s="141"/>
      <c r="AH264" s="211"/>
      <c r="AI264" s="346" t="str">
        <f t="shared" ref="AI264:AI310" si="148">IF(D264="","",AH264*$D264)</f>
        <v/>
      </c>
      <c r="AJ264" s="153" t="str">
        <f t="shared" ref="AJ264:AJ310" si="149">IF(OR(E264="",AG264="",AG264="keine"),"",ROUND((VLOOKUP(AG264,Dünger_Formen,3,FALSE))*AH264,0))</f>
        <v/>
      </c>
      <c r="AK264" s="153" t="str">
        <f t="shared" ref="AK264:AK310" si="150">IF(OR(F264="",AG264="",AG264="keine"),"",ROUND((VLOOKUP(AG264,Dünger_Formen,8,FALSE))*AH264,0))</f>
        <v/>
      </c>
      <c r="AL264" s="153" t="str">
        <f t="shared" ref="AL264:AL310" si="151">IF(OR(G264="",AG264="",AG264="keine"),"",ROUND((VLOOKUP(AG264,Dünger_Formen,9,FALSE))*AH264,0))</f>
        <v/>
      </c>
      <c r="AM264" s="141"/>
      <c r="AN264" s="211"/>
      <c r="AO264" s="346" t="str">
        <f t="shared" ref="AO264:AO310" si="152">IF(D264="","",AN264*$D264)</f>
        <v/>
      </c>
      <c r="AP264" s="153" t="str">
        <f t="shared" ref="AP264:AP310" si="153">IF(OR(E264="",AM264="",AM264="keine"),"",ROUND((VLOOKUP(AM264,Dünger_Formen,3,FALSE))*AN264,0))</f>
        <v/>
      </c>
      <c r="AQ264" s="153" t="str">
        <f t="shared" ref="AQ264:AQ310" si="154">IF(OR(E264="",AM264="",AM264="keine"),"",ROUND((VLOOKUP(AM264,Dünger_Formen,8,FALSE))*AN264,0))</f>
        <v/>
      </c>
      <c r="AR264" s="153" t="str">
        <f t="shared" ref="AR264:AR310" si="155">IF(OR(G264="",AM264="",AM264="keine"),"",ROUND((VLOOKUP(AM264,Dünger_Formen,9,FALSE))*AN264,0))</f>
        <v/>
      </c>
      <c r="AS264" s="141"/>
      <c r="AT264" s="211"/>
      <c r="AU264" s="346" t="str">
        <f t="shared" ref="AU264:AU310" si="156">IF(D264="","",AT264*$D264)</f>
        <v/>
      </c>
      <c r="AV264" s="153" t="str">
        <f t="shared" ref="AV264:AV310" si="157">IF(OR(E264="",AS264="",AS264="keine"),"",ROUND((VLOOKUP(AS264,Dünger_Formen,3,FALSE))*AT264,0))</f>
        <v/>
      </c>
      <c r="AW264" s="153" t="str">
        <f t="shared" ref="AW264:AW310" si="158">IF(OR(E264="",AS264="",AS264="keine"),"",ROUND((VLOOKUP(AS264,Dünger_Formen,8,FALSE))*AT264,0))</f>
        <v/>
      </c>
      <c r="AX264" s="153" t="str">
        <f t="shared" ref="AX264:AX310" si="159">IF(OR(G264="",AS264="",AS264="keine"),"",ROUND((VLOOKUP(AS264,Dünger_Formen,9,FALSE))*AT264,0))</f>
        <v/>
      </c>
    </row>
    <row r="265" spans="1:50" ht="29.45" customHeight="1" x14ac:dyDescent="0.25">
      <c r="A265" s="354" t="str">
        <f>'N-Bedarf AL §13a'!A265</f>
        <v/>
      </c>
      <c r="B265" s="354" t="str">
        <f>IF('N-Bedarf AL §13a'!B265="","",'N-Bedarf AL §13a'!B265)</f>
        <v/>
      </c>
      <c r="C265" s="305" t="str">
        <f>IF('N-Bedarf AL §13a'!D265="","",'N-Bedarf AL §13a'!D265)</f>
        <v/>
      </c>
      <c r="D265" s="32" t="str">
        <f>IF('N-Bedarf AL §13a'!C265="","",'N-Bedarf AL §13a'!C265)</f>
        <v/>
      </c>
      <c r="E265" s="32" t="str">
        <f>IF('N-Bedarf AL §13a'!AD265="",'N-Bedarf AL §13a'!AB265,'N-Bedarf AL §13a'!AD265)</f>
        <v/>
      </c>
      <c r="F265" s="32" t="str">
        <f>IF('P-Bedarf AL §13a'!V267="","",'P-Bedarf AL §13a'!V267)</f>
        <v/>
      </c>
      <c r="G265" s="32" t="str">
        <f>IF('P-Bedarf AL §13a'!Z267="","",'P-Bedarf AL §13a'!Z267)</f>
        <v/>
      </c>
      <c r="H265" s="345" t="str">
        <f t="shared" si="132"/>
        <v/>
      </c>
      <c r="I265" s="345" t="str">
        <f t="shared" si="133"/>
        <v/>
      </c>
      <c r="J265" s="345" t="str">
        <f t="shared" si="134"/>
        <v/>
      </c>
      <c r="K265" s="321">
        <f t="shared" si="135"/>
        <v>0</v>
      </c>
      <c r="L265" s="321">
        <f t="shared" ref="L265:L310" si="160">IF(W265="",0,W265)+IF(AD265="",0,AD265)+IF(AK265="",0,AK265)+IF(AQ265="",0,AQ265)+IF(AW265="",0,AW265)</f>
        <v>0</v>
      </c>
      <c r="M265" s="321">
        <f t="shared" ref="M265:M310" si="161">IF(X265="",0,X265)+IF(AE265="",0,AE265)+IF(AL265="",0,AL265)+IF(AR265="",0,AR265)+IF(AX265="",0,AX265)</f>
        <v>0</v>
      </c>
      <c r="N265" s="321" t="str">
        <f t="shared" ref="N265:N310" si="162">IF(E265="","",K265-E265)</f>
        <v/>
      </c>
      <c r="O265" s="321" t="str">
        <f t="shared" ref="O265:O310" si="163">IF(F265="","",L265-F265)</f>
        <v/>
      </c>
      <c r="P265" s="321" t="str">
        <f t="shared" ref="P265:P310" si="164">IF(G265="","",M265-G265)</f>
        <v/>
      </c>
      <c r="Q265" s="214" t="str">
        <f t="shared" si="136"/>
        <v/>
      </c>
      <c r="R265" s="141"/>
      <c r="S265" s="211"/>
      <c r="T265" s="346" t="str">
        <f t="shared" si="137"/>
        <v/>
      </c>
      <c r="U265" s="153" t="str">
        <f t="shared" si="138"/>
        <v/>
      </c>
      <c r="V265" s="153" t="str">
        <f t="shared" si="139"/>
        <v/>
      </c>
      <c r="W265" s="153" t="str">
        <f t="shared" si="140"/>
        <v/>
      </c>
      <c r="X265" s="153" t="str">
        <f t="shared" si="141"/>
        <v/>
      </c>
      <c r="Y265" s="141"/>
      <c r="Z265" s="211"/>
      <c r="AA265" s="361" t="str">
        <f t="shared" si="142"/>
        <v/>
      </c>
      <c r="AB265" s="153" t="str">
        <f t="shared" si="143"/>
        <v/>
      </c>
      <c r="AC265" s="153" t="str">
        <f t="shared" si="144"/>
        <v/>
      </c>
      <c r="AD265" s="153" t="str">
        <f t="shared" si="145"/>
        <v/>
      </c>
      <c r="AE265" s="153" t="str">
        <f t="shared" si="146"/>
        <v/>
      </c>
      <c r="AF265" s="213" t="str">
        <f t="shared" si="147"/>
        <v/>
      </c>
      <c r="AG265" s="141"/>
      <c r="AH265" s="211"/>
      <c r="AI265" s="346" t="str">
        <f t="shared" si="148"/>
        <v/>
      </c>
      <c r="AJ265" s="153" t="str">
        <f t="shared" si="149"/>
        <v/>
      </c>
      <c r="AK265" s="153" t="str">
        <f t="shared" si="150"/>
        <v/>
      </c>
      <c r="AL265" s="153" t="str">
        <f t="shared" si="151"/>
        <v/>
      </c>
      <c r="AM265" s="141"/>
      <c r="AN265" s="211"/>
      <c r="AO265" s="346" t="str">
        <f t="shared" si="152"/>
        <v/>
      </c>
      <c r="AP265" s="153" t="str">
        <f t="shared" si="153"/>
        <v/>
      </c>
      <c r="AQ265" s="153" t="str">
        <f t="shared" si="154"/>
        <v/>
      </c>
      <c r="AR265" s="153" t="str">
        <f t="shared" si="155"/>
        <v/>
      </c>
      <c r="AS265" s="141"/>
      <c r="AT265" s="211"/>
      <c r="AU265" s="346" t="str">
        <f t="shared" si="156"/>
        <v/>
      </c>
      <c r="AV265" s="153" t="str">
        <f t="shared" si="157"/>
        <v/>
      </c>
      <c r="AW265" s="153" t="str">
        <f t="shared" si="158"/>
        <v/>
      </c>
      <c r="AX265" s="153" t="str">
        <f t="shared" si="159"/>
        <v/>
      </c>
    </row>
    <row r="266" spans="1:50" ht="29.45" customHeight="1" x14ac:dyDescent="0.25">
      <c r="A266" s="354" t="str">
        <f>'N-Bedarf AL §13a'!A266</f>
        <v/>
      </c>
      <c r="B266" s="354" t="str">
        <f>IF('N-Bedarf AL §13a'!B266="","",'N-Bedarf AL §13a'!B266)</f>
        <v/>
      </c>
      <c r="C266" s="305" t="str">
        <f>IF('N-Bedarf AL §13a'!D266="","",'N-Bedarf AL §13a'!D266)</f>
        <v/>
      </c>
      <c r="D266" s="32" t="str">
        <f>IF('N-Bedarf AL §13a'!C266="","",'N-Bedarf AL §13a'!C266)</f>
        <v/>
      </c>
      <c r="E266" s="32" t="str">
        <f>IF('N-Bedarf AL §13a'!AD266="",'N-Bedarf AL §13a'!AB266,'N-Bedarf AL §13a'!AD266)</f>
        <v/>
      </c>
      <c r="F266" s="32" t="str">
        <f>IF('P-Bedarf AL §13a'!V268="","",'P-Bedarf AL §13a'!V268)</f>
        <v/>
      </c>
      <c r="G266" s="32" t="str">
        <f>IF('P-Bedarf AL §13a'!Z268="","",'P-Bedarf AL §13a'!Z268)</f>
        <v/>
      </c>
      <c r="H266" s="345" t="str">
        <f t="shared" si="132"/>
        <v/>
      </c>
      <c r="I266" s="345" t="str">
        <f t="shared" si="133"/>
        <v/>
      </c>
      <c r="J266" s="345" t="str">
        <f t="shared" si="134"/>
        <v/>
      </c>
      <c r="K266" s="321">
        <f t="shared" si="135"/>
        <v>0</v>
      </c>
      <c r="L266" s="321">
        <f t="shared" si="160"/>
        <v>0</v>
      </c>
      <c r="M266" s="321">
        <f t="shared" si="161"/>
        <v>0</v>
      </c>
      <c r="N266" s="321" t="str">
        <f t="shared" si="162"/>
        <v/>
      </c>
      <c r="O266" s="321" t="str">
        <f t="shared" si="163"/>
        <v/>
      </c>
      <c r="P266" s="321" t="str">
        <f t="shared" si="164"/>
        <v/>
      </c>
      <c r="Q266" s="214" t="str">
        <f t="shared" si="136"/>
        <v/>
      </c>
      <c r="R266" s="141"/>
      <c r="S266" s="211"/>
      <c r="T266" s="346" t="str">
        <f t="shared" si="137"/>
        <v/>
      </c>
      <c r="U266" s="153" t="str">
        <f t="shared" si="138"/>
        <v/>
      </c>
      <c r="V266" s="153" t="str">
        <f t="shared" si="139"/>
        <v/>
      </c>
      <c r="W266" s="153" t="str">
        <f t="shared" si="140"/>
        <v/>
      </c>
      <c r="X266" s="153" t="str">
        <f t="shared" si="141"/>
        <v/>
      </c>
      <c r="Y266" s="141"/>
      <c r="Z266" s="211"/>
      <c r="AA266" s="361" t="str">
        <f t="shared" si="142"/>
        <v/>
      </c>
      <c r="AB266" s="153" t="str">
        <f t="shared" si="143"/>
        <v/>
      </c>
      <c r="AC266" s="153" t="str">
        <f t="shared" si="144"/>
        <v/>
      </c>
      <c r="AD266" s="153" t="str">
        <f t="shared" si="145"/>
        <v/>
      </c>
      <c r="AE266" s="153" t="str">
        <f t="shared" si="146"/>
        <v/>
      </c>
      <c r="AF266" s="213" t="str">
        <f t="shared" si="147"/>
        <v/>
      </c>
      <c r="AG266" s="141"/>
      <c r="AH266" s="211"/>
      <c r="AI266" s="346" t="str">
        <f t="shared" si="148"/>
        <v/>
      </c>
      <c r="AJ266" s="153" t="str">
        <f t="shared" si="149"/>
        <v/>
      </c>
      <c r="AK266" s="153" t="str">
        <f t="shared" si="150"/>
        <v/>
      </c>
      <c r="AL266" s="153" t="str">
        <f t="shared" si="151"/>
        <v/>
      </c>
      <c r="AM266" s="141"/>
      <c r="AN266" s="211"/>
      <c r="AO266" s="346" t="str">
        <f t="shared" si="152"/>
        <v/>
      </c>
      <c r="AP266" s="153" t="str">
        <f t="shared" si="153"/>
        <v/>
      </c>
      <c r="AQ266" s="153" t="str">
        <f t="shared" si="154"/>
        <v/>
      </c>
      <c r="AR266" s="153" t="str">
        <f t="shared" si="155"/>
        <v/>
      </c>
      <c r="AS266" s="141"/>
      <c r="AT266" s="211"/>
      <c r="AU266" s="346" t="str">
        <f t="shared" si="156"/>
        <v/>
      </c>
      <c r="AV266" s="153" t="str">
        <f t="shared" si="157"/>
        <v/>
      </c>
      <c r="AW266" s="153" t="str">
        <f t="shared" si="158"/>
        <v/>
      </c>
      <c r="AX266" s="153" t="str">
        <f t="shared" si="159"/>
        <v/>
      </c>
    </row>
    <row r="267" spans="1:50" ht="29.45" customHeight="1" x14ac:dyDescent="0.25">
      <c r="A267" s="354" t="str">
        <f>'N-Bedarf AL §13a'!A267</f>
        <v/>
      </c>
      <c r="B267" s="354" t="str">
        <f>IF('N-Bedarf AL §13a'!B267="","",'N-Bedarf AL §13a'!B267)</f>
        <v/>
      </c>
      <c r="C267" s="305" t="str">
        <f>IF('N-Bedarf AL §13a'!D267="","",'N-Bedarf AL §13a'!D267)</f>
        <v/>
      </c>
      <c r="D267" s="32" t="str">
        <f>IF('N-Bedarf AL §13a'!C267="","",'N-Bedarf AL §13a'!C267)</f>
        <v/>
      </c>
      <c r="E267" s="32" t="str">
        <f>IF('N-Bedarf AL §13a'!AD267="",'N-Bedarf AL §13a'!AB267,'N-Bedarf AL §13a'!AD267)</f>
        <v/>
      </c>
      <c r="F267" s="32" t="str">
        <f>IF('P-Bedarf AL §13a'!V269="","",'P-Bedarf AL §13a'!V269)</f>
        <v/>
      </c>
      <c r="G267" s="32" t="str">
        <f>IF('P-Bedarf AL §13a'!Z269="","",'P-Bedarf AL §13a'!Z269)</f>
        <v/>
      </c>
      <c r="H267" s="345" t="str">
        <f t="shared" si="132"/>
        <v/>
      </c>
      <c r="I267" s="345" t="str">
        <f t="shared" si="133"/>
        <v/>
      </c>
      <c r="J267" s="345" t="str">
        <f t="shared" si="134"/>
        <v/>
      </c>
      <c r="K267" s="321">
        <f t="shared" si="135"/>
        <v>0</v>
      </c>
      <c r="L267" s="321">
        <f t="shared" si="160"/>
        <v>0</v>
      </c>
      <c r="M267" s="321">
        <f t="shared" si="161"/>
        <v>0</v>
      </c>
      <c r="N267" s="321" t="str">
        <f t="shared" si="162"/>
        <v/>
      </c>
      <c r="O267" s="321" t="str">
        <f t="shared" si="163"/>
        <v/>
      </c>
      <c r="P267" s="321" t="str">
        <f t="shared" si="164"/>
        <v/>
      </c>
      <c r="Q267" s="214" t="str">
        <f t="shared" si="136"/>
        <v/>
      </c>
      <c r="R267" s="141"/>
      <c r="S267" s="211"/>
      <c r="T267" s="346" t="str">
        <f t="shared" si="137"/>
        <v/>
      </c>
      <c r="U267" s="153" t="str">
        <f t="shared" si="138"/>
        <v/>
      </c>
      <c r="V267" s="153" t="str">
        <f t="shared" si="139"/>
        <v/>
      </c>
      <c r="W267" s="153" t="str">
        <f t="shared" si="140"/>
        <v/>
      </c>
      <c r="X267" s="153" t="str">
        <f t="shared" si="141"/>
        <v/>
      </c>
      <c r="Y267" s="141"/>
      <c r="Z267" s="211"/>
      <c r="AA267" s="361" t="str">
        <f t="shared" si="142"/>
        <v/>
      </c>
      <c r="AB267" s="153" t="str">
        <f t="shared" si="143"/>
        <v/>
      </c>
      <c r="AC267" s="153" t="str">
        <f t="shared" si="144"/>
        <v/>
      </c>
      <c r="AD267" s="153" t="str">
        <f t="shared" si="145"/>
        <v/>
      </c>
      <c r="AE267" s="153" t="str">
        <f t="shared" si="146"/>
        <v/>
      </c>
      <c r="AF267" s="213" t="str">
        <f t="shared" si="147"/>
        <v/>
      </c>
      <c r="AG267" s="141"/>
      <c r="AH267" s="211"/>
      <c r="AI267" s="346" t="str">
        <f t="shared" si="148"/>
        <v/>
      </c>
      <c r="AJ267" s="153" t="str">
        <f t="shared" si="149"/>
        <v/>
      </c>
      <c r="AK267" s="153" t="str">
        <f t="shared" si="150"/>
        <v/>
      </c>
      <c r="AL267" s="153" t="str">
        <f t="shared" si="151"/>
        <v/>
      </c>
      <c r="AM267" s="141"/>
      <c r="AN267" s="211"/>
      <c r="AO267" s="346" t="str">
        <f t="shared" si="152"/>
        <v/>
      </c>
      <c r="AP267" s="153" t="str">
        <f t="shared" si="153"/>
        <v/>
      </c>
      <c r="AQ267" s="153" t="str">
        <f t="shared" si="154"/>
        <v/>
      </c>
      <c r="AR267" s="153" t="str">
        <f t="shared" si="155"/>
        <v/>
      </c>
      <c r="AS267" s="141"/>
      <c r="AT267" s="211"/>
      <c r="AU267" s="346" t="str">
        <f t="shared" si="156"/>
        <v/>
      </c>
      <c r="AV267" s="153" t="str">
        <f t="shared" si="157"/>
        <v/>
      </c>
      <c r="AW267" s="153" t="str">
        <f t="shared" si="158"/>
        <v/>
      </c>
      <c r="AX267" s="153" t="str">
        <f t="shared" si="159"/>
        <v/>
      </c>
    </row>
    <row r="268" spans="1:50" ht="29.45" customHeight="1" x14ac:dyDescent="0.25">
      <c r="A268" s="354" t="str">
        <f>'N-Bedarf AL §13a'!A268</f>
        <v/>
      </c>
      <c r="B268" s="354" t="str">
        <f>IF('N-Bedarf AL §13a'!B268="","",'N-Bedarf AL §13a'!B268)</f>
        <v/>
      </c>
      <c r="C268" s="305" t="str">
        <f>IF('N-Bedarf AL §13a'!D268="","",'N-Bedarf AL §13a'!D268)</f>
        <v/>
      </c>
      <c r="D268" s="32" t="str">
        <f>IF('N-Bedarf AL §13a'!C268="","",'N-Bedarf AL §13a'!C268)</f>
        <v/>
      </c>
      <c r="E268" s="32" t="str">
        <f>IF('N-Bedarf AL §13a'!AD268="",'N-Bedarf AL §13a'!AB268,'N-Bedarf AL §13a'!AD268)</f>
        <v/>
      </c>
      <c r="F268" s="32" t="str">
        <f>IF('P-Bedarf AL §13a'!V270="","",'P-Bedarf AL §13a'!V270)</f>
        <v/>
      </c>
      <c r="G268" s="32" t="str">
        <f>IF('P-Bedarf AL §13a'!Z270="","",'P-Bedarf AL §13a'!Z270)</f>
        <v/>
      </c>
      <c r="H268" s="345" t="str">
        <f t="shared" si="132"/>
        <v/>
      </c>
      <c r="I268" s="345" t="str">
        <f t="shared" si="133"/>
        <v/>
      </c>
      <c r="J268" s="345" t="str">
        <f t="shared" si="134"/>
        <v/>
      </c>
      <c r="K268" s="321">
        <f t="shared" si="135"/>
        <v>0</v>
      </c>
      <c r="L268" s="321">
        <f t="shared" si="160"/>
        <v>0</v>
      </c>
      <c r="M268" s="321">
        <f t="shared" si="161"/>
        <v>0</v>
      </c>
      <c r="N268" s="321" t="str">
        <f t="shared" si="162"/>
        <v/>
      </c>
      <c r="O268" s="321" t="str">
        <f t="shared" si="163"/>
        <v/>
      </c>
      <c r="P268" s="321" t="str">
        <f t="shared" si="164"/>
        <v/>
      </c>
      <c r="Q268" s="214" t="str">
        <f t="shared" si="136"/>
        <v/>
      </c>
      <c r="R268" s="141"/>
      <c r="S268" s="211"/>
      <c r="T268" s="346" t="str">
        <f t="shared" si="137"/>
        <v/>
      </c>
      <c r="U268" s="153" t="str">
        <f t="shared" si="138"/>
        <v/>
      </c>
      <c r="V268" s="153" t="str">
        <f t="shared" si="139"/>
        <v/>
      </c>
      <c r="W268" s="153" t="str">
        <f t="shared" si="140"/>
        <v/>
      </c>
      <c r="X268" s="153" t="str">
        <f t="shared" si="141"/>
        <v/>
      </c>
      <c r="Y268" s="141"/>
      <c r="Z268" s="211"/>
      <c r="AA268" s="361" t="str">
        <f t="shared" si="142"/>
        <v/>
      </c>
      <c r="AB268" s="153" t="str">
        <f t="shared" si="143"/>
        <v/>
      </c>
      <c r="AC268" s="153" t="str">
        <f t="shared" si="144"/>
        <v/>
      </c>
      <c r="AD268" s="153" t="str">
        <f t="shared" si="145"/>
        <v/>
      </c>
      <c r="AE268" s="153" t="str">
        <f t="shared" si="146"/>
        <v/>
      </c>
      <c r="AF268" s="213" t="str">
        <f t="shared" si="147"/>
        <v/>
      </c>
      <c r="AG268" s="141"/>
      <c r="AH268" s="211"/>
      <c r="AI268" s="346" t="str">
        <f t="shared" si="148"/>
        <v/>
      </c>
      <c r="AJ268" s="153" t="str">
        <f t="shared" si="149"/>
        <v/>
      </c>
      <c r="AK268" s="153" t="str">
        <f t="shared" si="150"/>
        <v/>
      </c>
      <c r="AL268" s="153" t="str">
        <f t="shared" si="151"/>
        <v/>
      </c>
      <c r="AM268" s="141"/>
      <c r="AN268" s="211"/>
      <c r="AO268" s="346" t="str">
        <f t="shared" si="152"/>
        <v/>
      </c>
      <c r="AP268" s="153" t="str">
        <f t="shared" si="153"/>
        <v/>
      </c>
      <c r="AQ268" s="153" t="str">
        <f t="shared" si="154"/>
        <v/>
      </c>
      <c r="AR268" s="153" t="str">
        <f t="shared" si="155"/>
        <v/>
      </c>
      <c r="AS268" s="141"/>
      <c r="AT268" s="211"/>
      <c r="AU268" s="346" t="str">
        <f t="shared" si="156"/>
        <v/>
      </c>
      <c r="AV268" s="153" t="str">
        <f t="shared" si="157"/>
        <v/>
      </c>
      <c r="AW268" s="153" t="str">
        <f t="shared" si="158"/>
        <v/>
      </c>
      <c r="AX268" s="153" t="str">
        <f t="shared" si="159"/>
        <v/>
      </c>
    </row>
    <row r="269" spans="1:50" ht="29.45" customHeight="1" x14ac:dyDescent="0.25">
      <c r="A269" s="354" t="str">
        <f>'N-Bedarf AL §13a'!A269</f>
        <v/>
      </c>
      <c r="B269" s="354" t="str">
        <f>IF('N-Bedarf AL §13a'!B269="","",'N-Bedarf AL §13a'!B269)</f>
        <v/>
      </c>
      <c r="C269" s="305" t="str">
        <f>IF('N-Bedarf AL §13a'!D269="","",'N-Bedarf AL §13a'!D269)</f>
        <v/>
      </c>
      <c r="D269" s="32" t="str">
        <f>IF('N-Bedarf AL §13a'!C269="","",'N-Bedarf AL §13a'!C269)</f>
        <v/>
      </c>
      <c r="E269" s="32" t="str">
        <f>IF('N-Bedarf AL §13a'!AD269="",'N-Bedarf AL §13a'!AB269,'N-Bedarf AL §13a'!AD269)</f>
        <v/>
      </c>
      <c r="F269" s="32" t="str">
        <f>IF('P-Bedarf AL §13a'!V271="","",'P-Bedarf AL §13a'!V271)</f>
        <v/>
      </c>
      <c r="G269" s="32" t="str">
        <f>IF('P-Bedarf AL §13a'!Z271="","",'P-Bedarf AL §13a'!Z271)</f>
        <v/>
      </c>
      <c r="H269" s="345" t="str">
        <f t="shared" si="132"/>
        <v/>
      </c>
      <c r="I269" s="345" t="str">
        <f t="shared" si="133"/>
        <v/>
      </c>
      <c r="J269" s="345" t="str">
        <f t="shared" si="134"/>
        <v/>
      </c>
      <c r="K269" s="321">
        <f t="shared" si="135"/>
        <v>0</v>
      </c>
      <c r="L269" s="321">
        <f t="shared" si="160"/>
        <v>0</v>
      </c>
      <c r="M269" s="321">
        <f t="shared" si="161"/>
        <v>0</v>
      </c>
      <c r="N269" s="321" t="str">
        <f t="shared" si="162"/>
        <v/>
      </c>
      <c r="O269" s="321" t="str">
        <f t="shared" si="163"/>
        <v/>
      </c>
      <c r="P269" s="321" t="str">
        <f t="shared" si="164"/>
        <v/>
      </c>
      <c r="Q269" s="214" t="str">
        <f t="shared" si="136"/>
        <v/>
      </c>
      <c r="R269" s="141"/>
      <c r="S269" s="211"/>
      <c r="T269" s="346" t="str">
        <f t="shared" si="137"/>
        <v/>
      </c>
      <c r="U269" s="153" t="str">
        <f t="shared" si="138"/>
        <v/>
      </c>
      <c r="V269" s="153" t="str">
        <f t="shared" si="139"/>
        <v/>
      </c>
      <c r="W269" s="153" t="str">
        <f t="shared" si="140"/>
        <v/>
      </c>
      <c r="X269" s="153" t="str">
        <f t="shared" si="141"/>
        <v/>
      </c>
      <c r="Y269" s="141"/>
      <c r="Z269" s="211"/>
      <c r="AA269" s="361" t="str">
        <f t="shared" si="142"/>
        <v/>
      </c>
      <c r="AB269" s="153" t="str">
        <f t="shared" si="143"/>
        <v/>
      </c>
      <c r="AC269" s="153" t="str">
        <f t="shared" si="144"/>
        <v/>
      </c>
      <c r="AD269" s="153" t="str">
        <f t="shared" si="145"/>
        <v/>
      </c>
      <c r="AE269" s="153" t="str">
        <f t="shared" si="146"/>
        <v/>
      </c>
      <c r="AF269" s="213" t="str">
        <f t="shared" si="147"/>
        <v/>
      </c>
      <c r="AG269" s="141"/>
      <c r="AH269" s="211"/>
      <c r="AI269" s="346" t="str">
        <f t="shared" si="148"/>
        <v/>
      </c>
      <c r="AJ269" s="153" t="str">
        <f t="shared" si="149"/>
        <v/>
      </c>
      <c r="AK269" s="153" t="str">
        <f t="shared" si="150"/>
        <v/>
      </c>
      <c r="AL269" s="153" t="str">
        <f t="shared" si="151"/>
        <v/>
      </c>
      <c r="AM269" s="141"/>
      <c r="AN269" s="211"/>
      <c r="AO269" s="346" t="str">
        <f t="shared" si="152"/>
        <v/>
      </c>
      <c r="AP269" s="153" t="str">
        <f t="shared" si="153"/>
        <v/>
      </c>
      <c r="AQ269" s="153" t="str">
        <f t="shared" si="154"/>
        <v/>
      </c>
      <c r="AR269" s="153" t="str">
        <f t="shared" si="155"/>
        <v/>
      </c>
      <c r="AS269" s="141"/>
      <c r="AT269" s="211"/>
      <c r="AU269" s="346" t="str">
        <f t="shared" si="156"/>
        <v/>
      </c>
      <c r="AV269" s="153" t="str">
        <f t="shared" si="157"/>
        <v/>
      </c>
      <c r="AW269" s="153" t="str">
        <f t="shared" si="158"/>
        <v/>
      </c>
      <c r="AX269" s="153" t="str">
        <f t="shared" si="159"/>
        <v/>
      </c>
    </row>
    <row r="270" spans="1:50" ht="29.45" customHeight="1" x14ac:dyDescent="0.25">
      <c r="A270" s="354" t="str">
        <f>'N-Bedarf AL §13a'!A270</f>
        <v/>
      </c>
      <c r="B270" s="354" t="str">
        <f>IF('N-Bedarf AL §13a'!B270="","",'N-Bedarf AL §13a'!B270)</f>
        <v/>
      </c>
      <c r="C270" s="305" t="str">
        <f>IF('N-Bedarf AL §13a'!D270="","",'N-Bedarf AL §13a'!D270)</f>
        <v/>
      </c>
      <c r="D270" s="32" t="str">
        <f>IF('N-Bedarf AL §13a'!C270="","",'N-Bedarf AL §13a'!C270)</f>
        <v/>
      </c>
      <c r="E270" s="32" t="str">
        <f>IF('N-Bedarf AL §13a'!AD270="",'N-Bedarf AL §13a'!AB270,'N-Bedarf AL §13a'!AD270)</f>
        <v/>
      </c>
      <c r="F270" s="32" t="str">
        <f>IF('P-Bedarf AL §13a'!V272="","",'P-Bedarf AL §13a'!V272)</f>
        <v/>
      </c>
      <c r="G270" s="32" t="str">
        <f>IF('P-Bedarf AL §13a'!Z272="","",'P-Bedarf AL §13a'!Z272)</f>
        <v/>
      </c>
      <c r="H270" s="345" t="str">
        <f t="shared" si="132"/>
        <v/>
      </c>
      <c r="I270" s="345" t="str">
        <f t="shared" si="133"/>
        <v/>
      </c>
      <c r="J270" s="345" t="str">
        <f t="shared" si="134"/>
        <v/>
      </c>
      <c r="K270" s="321">
        <f t="shared" si="135"/>
        <v>0</v>
      </c>
      <c r="L270" s="321">
        <f t="shared" si="160"/>
        <v>0</v>
      </c>
      <c r="M270" s="321">
        <f t="shared" si="161"/>
        <v>0</v>
      </c>
      <c r="N270" s="321" t="str">
        <f t="shared" si="162"/>
        <v/>
      </c>
      <c r="O270" s="321" t="str">
        <f t="shared" si="163"/>
        <v/>
      </c>
      <c r="P270" s="321" t="str">
        <f t="shared" si="164"/>
        <v/>
      </c>
      <c r="Q270" s="214" t="str">
        <f t="shared" si="136"/>
        <v/>
      </c>
      <c r="R270" s="141"/>
      <c r="S270" s="211"/>
      <c r="T270" s="346" t="str">
        <f t="shared" si="137"/>
        <v/>
      </c>
      <c r="U270" s="153" t="str">
        <f t="shared" si="138"/>
        <v/>
      </c>
      <c r="V270" s="153" t="str">
        <f t="shared" si="139"/>
        <v/>
      </c>
      <c r="W270" s="153" t="str">
        <f t="shared" si="140"/>
        <v/>
      </c>
      <c r="X270" s="153" t="str">
        <f t="shared" si="141"/>
        <v/>
      </c>
      <c r="Y270" s="141"/>
      <c r="Z270" s="211"/>
      <c r="AA270" s="361" t="str">
        <f t="shared" si="142"/>
        <v/>
      </c>
      <c r="AB270" s="153" t="str">
        <f t="shared" si="143"/>
        <v/>
      </c>
      <c r="AC270" s="153" t="str">
        <f t="shared" si="144"/>
        <v/>
      </c>
      <c r="AD270" s="153" t="str">
        <f t="shared" si="145"/>
        <v/>
      </c>
      <c r="AE270" s="153" t="str">
        <f t="shared" si="146"/>
        <v/>
      </c>
      <c r="AF270" s="213" t="str">
        <f t="shared" si="147"/>
        <v/>
      </c>
      <c r="AG270" s="141"/>
      <c r="AH270" s="211"/>
      <c r="AI270" s="346" t="str">
        <f t="shared" si="148"/>
        <v/>
      </c>
      <c r="AJ270" s="153" t="str">
        <f t="shared" si="149"/>
        <v/>
      </c>
      <c r="AK270" s="153" t="str">
        <f t="shared" si="150"/>
        <v/>
      </c>
      <c r="AL270" s="153" t="str">
        <f t="shared" si="151"/>
        <v/>
      </c>
      <c r="AM270" s="141"/>
      <c r="AN270" s="211"/>
      <c r="AO270" s="346" t="str">
        <f t="shared" si="152"/>
        <v/>
      </c>
      <c r="AP270" s="153" t="str">
        <f t="shared" si="153"/>
        <v/>
      </c>
      <c r="AQ270" s="153" t="str">
        <f t="shared" si="154"/>
        <v/>
      </c>
      <c r="AR270" s="153" t="str">
        <f t="shared" si="155"/>
        <v/>
      </c>
      <c r="AS270" s="141"/>
      <c r="AT270" s="211"/>
      <c r="AU270" s="346" t="str">
        <f t="shared" si="156"/>
        <v/>
      </c>
      <c r="AV270" s="153" t="str">
        <f t="shared" si="157"/>
        <v/>
      </c>
      <c r="AW270" s="153" t="str">
        <f t="shared" si="158"/>
        <v/>
      </c>
      <c r="AX270" s="153" t="str">
        <f t="shared" si="159"/>
        <v/>
      </c>
    </row>
    <row r="271" spans="1:50" ht="29.45" customHeight="1" x14ac:dyDescent="0.25">
      <c r="A271" s="354" t="str">
        <f>'N-Bedarf AL §13a'!A271</f>
        <v/>
      </c>
      <c r="B271" s="354" t="str">
        <f>IF('N-Bedarf AL §13a'!B271="","",'N-Bedarf AL §13a'!B271)</f>
        <v/>
      </c>
      <c r="C271" s="305" t="str">
        <f>IF('N-Bedarf AL §13a'!D271="","",'N-Bedarf AL §13a'!D271)</f>
        <v/>
      </c>
      <c r="D271" s="32" t="str">
        <f>IF('N-Bedarf AL §13a'!C271="","",'N-Bedarf AL §13a'!C271)</f>
        <v/>
      </c>
      <c r="E271" s="32" t="str">
        <f>IF('N-Bedarf AL §13a'!AD271="",'N-Bedarf AL §13a'!AB271,'N-Bedarf AL §13a'!AD271)</f>
        <v/>
      </c>
      <c r="F271" s="32" t="str">
        <f>IF('P-Bedarf AL §13a'!V273="","",'P-Bedarf AL §13a'!V273)</f>
        <v/>
      </c>
      <c r="G271" s="32" t="str">
        <f>IF('P-Bedarf AL §13a'!Z273="","",'P-Bedarf AL §13a'!Z273)</f>
        <v/>
      </c>
      <c r="H271" s="345" t="str">
        <f t="shared" si="132"/>
        <v/>
      </c>
      <c r="I271" s="345" t="str">
        <f t="shared" si="133"/>
        <v/>
      </c>
      <c r="J271" s="345" t="str">
        <f t="shared" si="134"/>
        <v/>
      </c>
      <c r="K271" s="321">
        <f t="shared" si="135"/>
        <v>0</v>
      </c>
      <c r="L271" s="321">
        <f t="shared" si="160"/>
        <v>0</v>
      </c>
      <c r="M271" s="321">
        <f t="shared" si="161"/>
        <v>0</v>
      </c>
      <c r="N271" s="321" t="str">
        <f t="shared" si="162"/>
        <v/>
      </c>
      <c r="O271" s="321" t="str">
        <f t="shared" si="163"/>
        <v/>
      </c>
      <c r="P271" s="321" t="str">
        <f t="shared" si="164"/>
        <v/>
      </c>
      <c r="Q271" s="214" t="str">
        <f t="shared" si="136"/>
        <v/>
      </c>
      <c r="R271" s="141"/>
      <c r="S271" s="211"/>
      <c r="T271" s="346" t="str">
        <f t="shared" si="137"/>
        <v/>
      </c>
      <c r="U271" s="153" t="str">
        <f t="shared" si="138"/>
        <v/>
      </c>
      <c r="V271" s="153" t="str">
        <f t="shared" si="139"/>
        <v/>
      </c>
      <c r="W271" s="153" t="str">
        <f t="shared" si="140"/>
        <v/>
      </c>
      <c r="X271" s="153" t="str">
        <f t="shared" si="141"/>
        <v/>
      </c>
      <c r="Y271" s="141"/>
      <c r="Z271" s="211"/>
      <c r="AA271" s="361" t="str">
        <f t="shared" si="142"/>
        <v/>
      </c>
      <c r="AB271" s="153" t="str">
        <f t="shared" si="143"/>
        <v/>
      </c>
      <c r="AC271" s="153" t="str">
        <f t="shared" si="144"/>
        <v/>
      </c>
      <c r="AD271" s="153" t="str">
        <f t="shared" si="145"/>
        <v/>
      </c>
      <c r="AE271" s="153" t="str">
        <f t="shared" si="146"/>
        <v/>
      </c>
      <c r="AF271" s="213" t="str">
        <f t="shared" si="147"/>
        <v/>
      </c>
      <c r="AG271" s="141"/>
      <c r="AH271" s="211"/>
      <c r="AI271" s="346" t="str">
        <f t="shared" si="148"/>
        <v/>
      </c>
      <c r="AJ271" s="153" t="str">
        <f t="shared" si="149"/>
        <v/>
      </c>
      <c r="AK271" s="153" t="str">
        <f t="shared" si="150"/>
        <v/>
      </c>
      <c r="AL271" s="153" t="str">
        <f t="shared" si="151"/>
        <v/>
      </c>
      <c r="AM271" s="141"/>
      <c r="AN271" s="211"/>
      <c r="AO271" s="346" t="str">
        <f t="shared" si="152"/>
        <v/>
      </c>
      <c r="AP271" s="153" t="str">
        <f t="shared" si="153"/>
        <v/>
      </c>
      <c r="AQ271" s="153" t="str">
        <f t="shared" si="154"/>
        <v/>
      </c>
      <c r="AR271" s="153" t="str">
        <f t="shared" si="155"/>
        <v/>
      </c>
      <c r="AS271" s="141"/>
      <c r="AT271" s="211"/>
      <c r="AU271" s="346" t="str">
        <f t="shared" si="156"/>
        <v/>
      </c>
      <c r="AV271" s="153" t="str">
        <f t="shared" si="157"/>
        <v/>
      </c>
      <c r="AW271" s="153" t="str">
        <f t="shared" si="158"/>
        <v/>
      </c>
      <c r="AX271" s="153" t="str">
        <f t="shared" si="159"/>
        <v/>
      </c>
    </row>
    <row r="272" spans="1:50" ht="29.45" customHeight="1" x14ac:dyDescent="0.25">
      <c r="A272" s="354" t="str">
        <f>'N-Bedarf AL §13a'!A272</f>
        <v/>
      </c>
      <c r="B272" s="354" t="str">
        <f>IF('N-Bedarf AL §13a'!B272="","",'N-Bedarf AL §13a'!B272)</f>
        <v/>
      </c>
      <c r="C272" s="305" t="str">
        <f>IF('N-Bedarf AL §13a'!D272="","",'N-Bedarf AL §13a'!D272)</f>
        <v/>
      </c>
      <c r="D272" s="32" t="str">
        <f>IF('N-Bedarf AL §13a'!C272="","",'N-Bedarf AL §13a'!C272)</f>
        <v/>
      </c>
      <c r="E272" s="32" t="str">
        <f>IF('N-Bedarf AL §13a'!AD272="",'N-Bedarf AL §13a'!AB272,'N-Bedarf AL §13a'!AD272)</f>
        <v/>
      </c>
      <c r="F272" s="32" t="str">
        <f>IF('P-Bedarf AL §13a'!V274="","",'P-Bedarf AL §13a'!V274)</f>
        <v/>
      </c>
      <c r="G272" s="32" t="str">
        <f>IF('P-Bedarf AL §13a'!Z274="","",'P-Bedarf AL §13a'!Z274)</f>
        <v/>
      </c>
      <c r="H272" s="345" t="str">
        <f t="shared" si="132"/>
        <v/>
      </c>
      <c r="I272" s="345" t="str">
        <f t="shared" si="133"/>
        <v/>
      </c>
      <c r="J272" s="345" t="str">
        <f t="shared" si="134"/>
        <v/>
      </c>
      <c r="K272" s="321">
        <f t="shared" si="135"/>
        <v>0</v>
      </c>
      <c r="L272" s="321">
        <f t="shared" si="160"/>
        <v>0</v>
      </c>
      <c r="M272" s="321">
        <f t="shared" si="161"/>
        <v>0</v>
      </c>
      <c r="N272" s="321" t="str">
        <f t="shared" si="162"/>
        <v/>
      </c>
      <c r="O272" s="321" t="str">
        <f t="shared" si="163"/>
        <v/>
      </c>
      <c r="P272" s="321" t="str">
        <f t="shared" si="164"/>
        <v/>
      </c>
      <c r="Q272" s="214" t="str">
        <f t="shared" si="136"/>
        <v/>
      </c>
      <c r="R272" s="141"/>
      <c r="S272" s="211"/>
      <c r="T272" s="346" t="str">
        <f t="shared" si="137"/>
        <v/>
      </c>
      <c r="U272" s="153" t="str">
        <f t="shared" si="138"/>
        <v/>
      </c>
      <c r="V272" s="153" t="str">
        <f t="shared" si="139"/>
        <v/>
      </c>
      <c r="W272" s="153" t="str">
        <f t="shared" si="140"/>
        <v/>
      </c>
      <c r="X272" s="153" t="str">
        <f t="shared" si="141"/>
        <v/>
      </c>
      <c r="Y272" s="141"/>
      <c r="Z272" s="211"/>
      <c r="AA272" s="361" t="str">
        <f t="shared" si="142"/>
        <v/>
      </c>
      <c r="AB272" s="153" t="str">
        <f t="shared" si="143"/>
        <v/>
      </c>
      <c r="AC272" s="153" t="str">
        <f t="shared" si="144"/>
        <v/>
      </c>
      <c r="AD272" s="153" t="str">
        <f t="shared" si="145"/>
        <v/>
      </c>
      <c r="AE272" s="153" t="str">
        <f t="shared" si="146"/>
        <v/>
      </c>
      <c r="AF272" s="213" t="str">
        <f t="shared" si="147"/>
        <v/>
      </c>
      <c r="AG272" s="141"/>
      <c r="AH272" s="211"/>
      <c r="AI272" s="346" t="str">
        <f t="shared" si="148"/>
        <v/>
      </c>
      <c r="AJ272" s="153" t="str">
        <f t="shared" si="149"/>
        <v/>
      </c>
      <c r="AK272" s="153" t="str">
        <f t="shared" si="150"/>
        <v/>
      </c>
      <c r="AL272" s="153" t="str">
        <f t="shared" si="151"/>
        <v/>
      </c>
      <c r="AM272" s="141"/>
      <c r="AN272" s="211"/>
      <c r="AO272" s="346" t="str">
        <f t="shared" si="152"/>
        <v/>
      </c>
      <c r="AP272" s="153" t="str">
        <f t="shared" si="153"/>
        <v/>
      </c>
      <c r="AQ272" s="153" t="str">
        <f t="shared" si="154"/>
        <v/>
      </c>
      <c r="AR272" s="153" t="str">
        <f t="shared" si="155"/>
        <v/>
      </c>
      <c r="AS272" s="141"/>
      <c r="AT272" s="211"/>
      <c r="AU272" s="346" t="str">
        <f t="shared" si="156"/>
        <v/>
      </c>
      <c r="AV272" s="153" t="str">
        <f t="shared" si="157"/>
        <v/>
      </c>
      <c r="AW272" s="153" t="str">
        <f t="shared" si="158"/>
        <v/>
      </c>
      <c r="AX272" s="153" t="str">
        <f t="shared" si="159"/>
        <v/>
      </c>
    </row>
    <row r="273" spans="1:50" ht="29.45" customHeight="1" x14ac:dyDescent="0.25">
      <c r="A273" s="354" t="str">
        <f>'N-Bedarf AL §13a'!A273</f>
        <v/>
      </c>
      <c r="B273" s="354" t="str">
        <f>IF('N-Bedarf AL §13a'!B273="","",'N-Bedarf AL §13a'!B273)</f>
        <v/>
      </c>
      <c r="C273" s="305" t="str">
        <f>IF('N-Bedarf AL §13a'!D273="","",'N-Bedarf AL §13a'!D273)</f>
        <v/>
      </c>
      <c r="D273" s="32" t="str">
        <f>IF('N-Bedarf AL §13a'!C273="","",'N-Bedarf AL §13a'!C273)</f>
        <v/>
      </c>
      <c r="E273" s="32" t="str">
        <f>IF('N-Bedarf AL §13a'!AD273="",'N-Bedarf AL §13a'!AB273,'N-Bedarf AL §13a'!AD273)</f>
        <v/>
      </c>
      <c r="F273" s="32" t="str">
        <f>IF('P-Bedarf AL §13a'!V275="","",'P-Bedarf AL §13a'!V275)</f>
        <v/>
      </c>
      <c r="G273" s="32" t="str">
        <f>IF('P-Bedarf AL §13a'!Z275="","",'P-Bedarf AL §13a'!Z275)</f>
        <v/>
      </c>
      <c r="H273" s="345" t="str">
        <f t="shared" si="132"/>
        <v/>
      </c>
      <c r="I273" s="345" t="str">
        <f t="shared" si="133"/>
        <v/>
      </c>
      <c r="J273" s="345" t="str">
        <f t="shared" si="134"/>
        <v/>
      </c>
      <c r="K273" s="321">
        <f t="shared" si="135"/>
        <v>0</v>
      </c>
      <c r="L273" s="321">
        <f t="shared" si="160"/>
        <v>0</v>
      </c>
      <c r="M273" s="321">
        <f t="shared" si="161"/>
        <v>0</v>
      </c>
      <c r="N273" s="321" t="str">
        <f t="shared" si="162"/>
        <v/>
      </c>
      <c r="O273" s="321" t="str">
        <f t="shared" si="163"/>
        <v/>
      </c>
      <c r="P273" s="321" t="str">
        <f t="shared" si="164"/>
        <v/>
      </c>
      <c r="Q273" s="214" t="str">
        <f t="shared" si="136"/>
        <v/>
      </c>
      <c r="R273" s="141"/>
      <c r="S273" s="211"/>
      <c r="T273" s="346" t="str">
        <f t="shared" si="137"/>
        <v/>
      </c>
      <c r="U273" s="153" t="str">
        <f t="shared" si="138"/>
        <v/>
      </c>
      <c r="V273" s="153" t="str">
        <f t="shared" si="139"/>
        <v/>
      </c>
      <c r="W273" s="153" t="str">
        <f t="shared" si="140"/>
        <v/>
      </c>
      <c r="X273" s="153" t="str">
        <f t="shared" si="141"/>
        <v/>
      </c>
      <c r="Y273" s="141"/>
      <c r="Z273" s="211"/>
      <c r="AA273" s="361" t="str">
        <f t="shared" si="142"/>
        <v/>
      </c>
      <c r="AB273" s="153" t="str">
        <f t="shared" si="143"/>
        <v/>
      </c>
      <c r="AC273" s="153" t="str">
        <f t="shared" si="144"/>
        <v/>
      </c>
      <c r="AD273" s="153" t="str">
        <f t="shared" si="145"/>
        <v/>
      </c>
      <c r="AE273" s="153" t="str">
        <f t="shared" si="146"/>
        <v/>
      </c>
      <c r="AF273" s="213" t="str">
        <f t="shared" si="147"/>
        <v/>
      </c>
      <c r="AG273" s="141"/>
      <c r="AH273" s="211"/>
      <c r="AI273" s="346" t="str">
        <f t="shared" si="148"/>
        <v/>
      </c>
      <c r="AJ273" s="153" t="str">
        <f t="shared" si="149"/>
        <v/>
      </c>
      <c r="AK273" s="153" t="str">
        <f t="shared" si="150"/>
        <v/>
      </c>
      <c r="AL273" s="153" t="str">
        <f t="shared" si="151"/>
        <v/>
      </c>
      <c r="AM273" s="141"/>
      <c r="AN273" s="211"/>
      <c r="AO273" s="346" t="str">
        <f t="shared" si="152"/>
        <v/>
      </c>
      <c r="AP273" s="153" t="str">
        <f t="shared" si="153"/>
        <v/>
      </c>
      <c r="AQ273" s="153" t="str">
        <f t="shared" si="154"/>
        <v/>
      </c>
      <c r="AR273" s="153" t="str">
        <f t="shared" si="155"/>
        <v/>
      </c>
      <c r="AS273" s="141"/>
      <c r="AT273" s="211"/>
      <c r="AU273" s="346" t="str">
        <f t="shared" si="156"/>
        <v/>
      </c>
      <c r="AV273" s="153" t="str">
        <f t="shared" si="157"/>
        <v/>
      </c>
      <c r="AW273" s="153" t="str">
        <f t="shared" si="158"/>
        <v/>
      </c>
      <c r="AX273" s="153" t="str">
        <f t="shared" si="159"/>
        <v/>
      </c>
    </row>
    <row r="274" spans="1:50" ht="29.45" customHeight="1" x14ac:dyDescent="0.25">
      <c r="A274" s="354" t="str">
        <f>'N-Bedarf AL §13a'!A274</f>
        <v/>
      </c>
      <c r="B274" s="354" t="str">
        <f>IF('N-Bedarf AL §13a'!B274="","",'N-Bedarf AL §13a'!B274)</f>
        <v/>
      </c>
      <c r="C274" s="305" t="str">
        <f>IF('N-Bedarf AL §13a'!D274="","",'N-Bedarf AL §13a'!D274)</f>
        <v/>
      </c>
      <c r="D274" s="32" t="str">
        <f>IF('N-Bedarf AL §13a'!C274="","",'N-Bedarf AL §13a'!C274)</f>
        <v/>
      </c>
      <c r="E274" s="32" t="str">
        <f>IF('N-Bedarf AL §13a'!AD274="",'N-Bedarf AL §13a'!AB274,'N-Bedarf AL §13a'!AD274)</f>
        <v/>
      </c>
      <c r="F274" s="32" t="str">
        <f>IF('P-Bedarf AL §13a'!V276="","",'P-Bedarf AL §13a'!V276)</f>
        <v/>
      </c>
      <c r="G274" s="32" t="str">
        <f>IF('P-Bedarf AL §13a'!Z276="","",'P-Bedarf AL §13a'!Z276)</f>
        <v/>
      </c>
      <c r="H274" s="345" t="str">
        <f t="shared" si="132"/>
        <v/>
      </c>
      <c r="I274" s="345" t="str">
        <f t="shared" si="133"/>
        <v/>
      </c>
      <c r="J274" s="345" t="str">
        <f t="shared" si="134"/>
        <v/>
      </c>
      <c r="K274" s="321">
        <f t="shared" si="135"/>
        <v>0</v>
      </c>
      <c r="L274" s="321">
        <f t="shared" si="160"/>
        <v>0</v>
      </c>
      <c r="M274" s="321">
        <f t="shared" si="161"/>
        <v>0</v>
      </c>
      <c r="N274" s="321" t="str">
        <f t="shared" si="162"/>
        <v/>
      </c>
      <c r="O274" s="321" t="str">
        <f t="shared" si="163"/>
        <v/>
      </c>
      <c r="P274" s="321" t="str">
        <f t="shared" si="164"/>
        <v/>
      </c>
      <c r="Q274" s="214" t="str">
        <f t="shared" si="136"/>
        <v/>
      </c>
      <c r="R274" s="141"/>
      <c r="S274" s="211"/>
      <c r="T274" s="346" t="str">
        <f t="shared" si="137"/>
        <v/>
      </c>
      <c r="U274" s="153" t="str">
        <f t="shared" si="138"/>
        <v/>
      </c>
      <c r="V274" s="153" t="str">
        <f t="shared" si="139"/>
        <v/>
      </c>
      <c r="W274" s="153" t="str">
        <f t="shared" si="140"/>
        <v/>
      </c>
      <c r="X274" s="153" t="str">
        <f t="shared" si="141"/>
        <v/>
      </c>
      <c r="Y274" s="141"/>
      <c r="Z274" s="211"/>
      <c r="AA274" s="361" t="str">
        <f t="shared" si="142"/>
        <v/>
      </c>
      <c r="AB274" s="153" t="str">
        <f t="shared" si="143"/>
        <v/>
      </c>
      <c r="AC274" s="153" t="str">
        <f t="shared" si="144"/>
        <v/>
      </c>
      <c r="AD274" s="153" t="str">
        <f t="shared" si="145"/>
        <v/>
      </c>
      <c r="AE274" s="153" t="str">
        <f t="shared" si="146"/>
        <v/>
      </c>
      <c r="AF274" s="213" t="str">
        <f t="shared" si="147"/>
        <v/>
      </c>
      <c r="AG274" s="141"/>
      <c r="AH274" s="211"/>
      <c r="AI274" s="346" t="str">
        <f t="shared" si="148"/>
        <v/>
      </c>
      <c r="AJ274" s="153" t="str">
        <f t="shared" si="149"/>
        <v/>
      </c>
      <c r="AK274" s="153" t="str">
        <f t="shared" si="150"/>
        <v/>
      </c>
      <c r="AL274" s="153" t="str">
        <f t="shared" si="151"/>
        <v/>
      </c>
      <c r="AM274" s="141"/>
      <c r="AN274" s="211"/>
      <c r="AO274" s="346" t="str">
        <f t="shared" si="152"/>
        <v/>
      </c>
      <c r="AP274" s="153" t="str">
        <f t="shared" si="153"/>
        <v/>
      </c>
      <c r="AQ274" s="153" t="str">
        <f t="shared" si="154"/>
        <v/>
      </c>
      <c r="AR274" s="153" t="str">
        <f t="shared" si="155"/>
        <v/>
      </c>
      <c r="AS274" s="141"/>
      <c r="AT274" s="211"/>
      <c r="AU274" s="346" t="str">
        <f t="shared" si="156"/>
        <v/>
      </c>
      <c r="AV274" s="153" t="str">
        <f t="shared" si="157"/>
        <v/>
      </c>
      <c r="AW274" s="153" t="str">
        <f t="shared" si="158"/>
        <v/>
      </c>
      <c r="AX274" s="153" t="str">
        <f t="shared" si="159"/>
        <v/>
      </c>
    </row>
    <row r="275" spans="1:50" ht="29.45" customHeight="1" x14ac:dyDescent="0.25">
      <c r="A275" s="354" t="str">
        <f>'N-Bedarf AL §13a'!A275</f>
        <v/>
      </c>
      <c r="B275" s="354" t="str">
        <f>IF('N-Bedarf AL §13a'!B275="","",'N-Bedarf AL §13a'!B275)</f>
        <v/>
      </c>
      <c r="C275" s="305" t="str">
        <f>IF('N-Bedarf AL §13a'!D275="","",'N-Bedarf AL §13a'!D275)</f>
        <v/>
      </c>
      <c r="D275" s="32" t="str">
        <f>IF('N-Bedarf AL §13a'!C275="","",'N-Bedarf AL §13a'!C275)</f>
        <v/>
      </c>
      <c r="E275" s="32" t="str">
        <f>IF('N-Bedarf AL §13a'!AD275="",'N-Bedarf AL §13a'!AB275,'N-Bedarf AL §13a'!AD275)</f>
        <v/>
      </c>
      <c r="F275" s="32" t="str">
        <f>IF('P-Bedarf AL §13a'!V277="","",'P-Bedarf AL §13a'!V277)</f>
        <v/>
      </c>
      <c r="G275" s="32" t="str">
        <f>IF('P-Bedarf AL §13a'!Z277="","",'P-Bedarf AL §13a'!Z277)</f>
        <v/>
      </c>
      <c r="H275" s="345" t="str">
        <f t="shared" si="132"/>
        <v/>
      </c>
      <c r="I275" s="345" t="str">
        <f t="shared" si="133"/>
        <v/>
      </c>
      <c r="J275" s="345" t="str">
        <f t="shared" si="134"/>
        <v/>
      </c>
      <c r="K275" s="321">
        <f t="shared" si="135"/>
        <v>0</v>
      </c>
      <c r="L275" s="321">
        <f t="shared" si="160"/>
        <v>0</v>
      </c>
      <c r="M275" s="321">
        <f t="shared" si="161"/>
        <v>0</v>
      </c>
      <c r="N275" s="321" t="str">
        <f t="shared" si="162"/>
        <v/>
      </c>
      <c r="O275" s="321" t="str">
        <f t="shared" si="163"/>
        <v/>
      </c>
      <c r="P275" s="321" t="str">
        <f t="shared" si="164"/>
        <v/>
      </c>
      <c r="Q275" s="214" t="str">
        <f t="shared" si="136"/>
        <v/>
      </c>
      <c r="R275" s="141"/>
      <c r="S275" s="211"/>
      <c r="T275" s="346" t="str">
        <f t="shared" si="137"/>
        <v/>
      </c>
      <c r="U275" s="153" t="str">
        <f t="shared" si="138"/>
        <v/>
      </c>
      <c r="V275" s="153" t="str">
        <f t="shared" si="139"/>
        <v/>
      </c>
      <c r="W275" s="153" t="str">
        <f t="shared" si="140"/>
        <v/>
      </c>
      <c r="X275" s="153" t="str">
        <f t="shared" si="141"/>
        <v/>
      </c>
      <c r="Y275" s="141"/>
      <c r="Z275" s="211"/>
      <c r="AA275" s="361" t="str">
        <f t="shared" si="142"/>
        <v/>
      </c>
      <c r="AB275" s="153" t="str">
        <f t="shared" si="143"/>
        <v/>
      </c>
      <c r="AC275" s="153" t="str">
        <f t="shared" si="144"/>
        <v/>
      </c>
      <c r="AD275" s="153" t="str">
        <f t="shared" si="145"/>
        <v/>
      </c>
      <c r="AE275" s="153" t="str">
        <f t="shared" si="146"/>
        <v/>
      </c>
      <c r="AF275" s="213" t="str">
        <f t="shared" si="147"/>
        <v/>
      </c>
      <c r="AG275" s="141"/>
      <c r="AH275" s="211"/>
      <c r="AI275" s="346" t="str">
        <f t="shared" si="148"/>
        <v/>
      </c>
      <c r="AJ275" s="153" t="str">
        <f t="shared" si="149"/>
        <v/>
      </c>
      <c r="AK275" s="153" t="str">
        <f t="shared" si="150"/>
        <v/>
      </c>
      <c r="AL275" s="153" t="str">
        <f t="shared" si="151"/>
        <v/>
      </c>
      <c r="AM275" s="141"/>
      <c r="AN275" s="211"/>
      <c r="AO275" s="346" t="str">
        <f t="shared" si="152"/>
        <v/>
      </c>
      <c r="AP275" s="153" t="str">
        <f t="shared" si="153"/>
        <v/>
      </c>
      <c r="AQ275" s="153" t="str">
        <f t="shared" si="154"/>
        <v/>
      </c>
      <c r="AR275" s="153" t="str">
        <f t="shared" si="155"/>
        <v/>
      </c>
      <c r="AS275" s="141"/>
      <c r="AT275" s="211"/>
      <c r="AU275" s="346" t="str">
        <f t="shared" si="156"/>
        <v/>
      </c>
      <c r="AV275" s="153" t="str">
        <f t="shared" si="157"/>
        <v/>
      </c>
      <c r="AW275" s="153" t="str">
        <f t="shared" si="158"/>
        <v/>
      </c>
      <c r="AX275" s="153" t="str">
        <f t="shared" si="159"/>
        <v/>
      </c>
    </row>
    <row r="276" spans="1:50" ht="29.45" customHeight="1" x14ac:dyDescent="0.25">
      <c r="A276" s="354" t="str">
        <f>'N-Bedarf AL §13a'!A276</f>
        <v/>
      </c>
      <c r="B276" s="354" t="str">
        <f>IF('N-Bedarf AL §13a'!B276="","",'N-Bedarf AL §13a'!B276)</f>
        <v/>
      </c>
      <c r="C276" s="305" t="str">
        <f>IF('N-Bedarf AL §13a'!D276="","",'N-Bedarf AL §13a'!D276)</f>
        <v/>
      </c>
      <c r="D276" s="32" t="str">
        <f>IF('N-Bedarf AL §13a'!C276="","",'N-Bedarf AL §13a'!C276)</f>
        <v/>
      </c>
      <c r="E276" s="32" t="str">
        <f>IF('N-Bedarf AL §13a'!AD276="",'N-Bedarf AL §13a'!AB276,'N-Bedarf AL §13a'!AD276)</f>
        <v/>
      </c>
      <c r="F276" s="32" t="str">
        <f>IF('P-Bedarf AL §13a'!V278="","",'P-Bedarf AL §13a'!V278)</f>
        <v/>
      </c>
      <c r="G276" s="32" t="str">
        <f>IF('P-Bedarf AL §13a'!Z278="","",'P-Bedarf AL §13a'!Z278)</f>
        <v/>
      </c>
      <c r="H276" s="345" t="str">
        <f t="shared" si="132"/>
        <v/>
      </c>
      <c r="I276" s="345" t="str">
        <f t="shared" si="133"/>
        <v/>
      </c>
      <c r="J276" s="345" t="str">
        <f t="shared" si="134"/>
        <v/>
      </c>
      <c r="K276" s="321">
        <f t="shared" si="135"/>
        <v>0</v>
      </c>
      <c r="L276" s="321">
        <f t="shared" si="160"/>
        <v>0</v>
      </c>
      <c r="M276" s="321">
        <f t="shared" si="161"/>
        <v>0</v>
      </c>
      <c r="N276" s="321" t="str">
        <f t="shared" si="162"/>
        <v/>
      </c>
      <c r="O276" s="321" t="str">
        <f t="shared" si="163"/>
        <v/>
      </c>
      <c r="P276" s="321" t="str">
        <f t="shared" si="164"/>
        <v/>
      </c>
      <c r="Q276" s="214" t="str">
        <f t="shared" si="136"/>
        <v/>
      </c>
      <c r="R276" s="141"/>
      <c r="S276" s="211"/>
      <c r="T276" s="346" t="str">
        <f t="shared" si="137"/>
        <v/>
      </c>
      <c r="U276" s="153" t="str">
        <f t="shared" si="138"/>
        <v/>
      </c>
      <c r="V276" s="153" t="str">
        <f t="shared" si="139"/>
        <v/>
      </c>
      <c r="W276" s="153" t="str">
        <f t="shared" si="140"/>
        <v/>
      </c>
      <c r="X276" s="153" t="str">
        <f t="shared" si="141"/>
        <v/>
      </c>
      <c r="Y276" s="141"/>
      <c r="Z276" s="211"/>
      <c r="AA276" s="361" t="str">
        <f t="shared" si="142"/>
        <v/>
      </c>
      <c r="AB276" s="153" t="str">
        <f t="shared" si="143"/>
        <v/>
      </c>
      <c r="AC276" s="153" t="str">
        <f t="shared" si="144"/>
        <v/>
      </c>
      <c r="AD276" s="153" t="str">
        <f t="shared" si="145"/>
        <v/>
      </c>
      <c r="AE276" s="153" t="str">
        <f t="shared" si="146"/>
        <v/>
      </c>
      <c r="AF276" s="213" t="str">
        <f t="shared" si="147"/>
        <v/>
      </c>
      <c r="AG276" s="141"/>
      <c r="AH276" s="211"/>
      <c r="AI276" s="346" t="str">
        <f t="shared" si="148"/>
        <v/>
      </c>
      <c r="AJ276" s="153" t="str">
        <f t="shared" si="149"/>
        <v/>
      </c>
      <c r="AK276" s="153" t="str">
        <f t="shared" si="150"/>
        <v/>
      </c>
      <c r="AL276" s="153" t="str">
        <f t="shared" si="151"/>
        <v/>
      </c>
      <c r="AM276" s="141"/>
      <c r="AN276" s="211"/>
      <c r="AO276" s="346" t="str">
        <f t="shared" si="152"/>
        <v/>
      </c>
      <c r="AP276" s="153" t="str">
        <f t="shared" si="153"/>
        <v/>
      </c>
      <c r="AQ276" s="153" t="str">
        <f t="shared" si="154"/>
        <v/>
      </c>
      <c r="AR276" s="153" t="str">
        <f t="shared" si="155"/>
        <v/>
      </c>
      <c r="AS276" s="141"/>
      <c r="AT276" s="211"/>
      <c r="AU276" s="346" t="str">
        <f t="shared" si="156"/>
        <v/>
      </c>
      <c r="AV276" s="153" t="str">
        <f t="shared" si="157"/>
        <v/>
      </c>
      <c r="AW276" s="153" t="str">
        <f t="shared" si="158"/>
        <v/>
      </c>
      <c r="AX276" s="153" t="str">
        <f t="shared" si="159"/>
        <v/>
      </c>
    </row>
    <row r="277" spans="1:50" ht="29.45" customHeight="1" x14ac:dyDescent="0.25">
      <c r="A277" s="354" t="str">
        <f>'N-Bedarf AL §13a'!A277</f>
        <v/>
      </c>
      <c r="B277" s="354" t="str">
        <f>IF('N-Bedarf AL §13a'!B277="","",'N-Bedarf AL §13a'!B277)</f>
        <v/>
      </c>
      <c r="C277" s="305" t="str">
        <f>IF('N-Bedarf AL §13a'!D277="","",'N-Bedarf AL §13a'!D277)</f>
        <v/>
      </c>
      <c r="D277" s="32" t="str">
        <f>IF('N-Bedarf AL §13a'!C277="","",'N-Bedarf AL §13a'!C277)</f>
        <v/>
      </c>
      <c r="E277" s="32" t="str">
        <f>IF('N-Bedarf AL §13a'!AD277="",'N-Bedarf AL §13a'!AB277,'N-Bedarf AL §13a'!AD277)</f>
        <v/>
      </c>
      <c r="F277" s="32" t="str">
        <f>IF('P-Bedarf AL §13a'!V279="","",'P-Bedarf AL §13a'!V279)</f>
        <v/>
      </c>
      <c r="G277" s="32" t="str">
        <f>IF('P-Bedarf AL §13a'!Z279="","",'P-Bedarf AL §13a'!Z279)</f>
        <v/>
      </c>
      <c r="H277" s="345" t="str">
        <f t="shared" si="132"/>
        <v/>
      </c>
      <c r="I277" s="345" t="str">
        <f t="shared" si="133"/>
        <v/>
      </c>
      <c r="J277" s="345" t="str">
        <f t="shared" si="134"/>
        <v/>
      </c>
      <c r="K277" s="321">
        <f t="shared" si="135"/>
        <v>0</v>
      </c>
      <c r="L277" s="321">
        <f t="shared" si="160"/>
        <v>0</v>
      </c>
      <c r="M277" s="321">
        <f t="shared" si="161"/>
        <v>0</v>
      </c>
      <c r="N277" s="321" t="str">
        <f t="shared" si="162"/>
        <v/>
      </c>
      <c r="O277" s="321" t="str">
        <f t="shared" si="163"/>
        <v/>
      </c>
      <c r="P277" s="321" t="str">
        <f t="shared" si="164"/>
        <v/>
      </c>
      <c r="Q277" s="214" t="str">
        <f t="shared" si="136"/>
        <v/>
      </c>
      <c r="R277" s="141"/>
      <c r="S277" s="211"/>
      <c r="T277" s="346" t="str">
        <f t="shared" si="137"/>
        <v/>
      </c>
      <c r="U277" s="153" t="str">
        <f t="shared" si="138"/>
        <v/>
      </c>
      <c r="V277" s="153" t="str">
        <f t="shared" si="139"/>
        <v/>
      </c>
      <c r="W277" s="153" t="str">
        <f t="shared" si="140"/>
        <v/>
      </c>
      <c r="X277" s="153" t="str">
        <f t="shared" si="141"/>
        <v/>
      </c>
      <c r="Y277" s="141"/>
      <c r="Z277" s="211"/>
      <c r="AA277" s="361" t="str">
        <f t="shared" si="142"/>
        <v/>
      </c>
      <c r="AB277" s="153" t="str">
        <f t="shared" si="143"/>
        <v/>
      </c>
      <c r="AC277" s="153" t="str">
        <f t="shared" si="144"/>
        <v/>
      </c>
      <c r="AD277" s="153" t="str">
        <f t="shared" si="145"/>
        <v/>
      </c>
      <c r="AE277" s="153" t="str">
        <f t="shared" si="146"/>
        <v/>
      </c>
      <c r="AF277" s="213" t="str">
        <f t="shared" si="147"/>
        <v/>
      </c>
      <c r="AG277" s="141"/>
      <c r="AH277" s="211"/>
      <c r="AI277" s="346" t="str">
        <f t="shared" si="148"/>
        <v/>
      </c>
      <c r="AJ277" s="153" t="str">
        <f t="shared" si="149"/>
        <v/>
      </c>
      <c r="AK277" s="153" t="str">
        <f t="shared" si="150"/>
        <v/>
      </c>
      <c r="AL277" s="153" t="str">
        <f t="shared" si="151"/>
        <v/>
      </c>
      <c r="AM277" s="141"/>
      <c r="AN277" s="211"/>
      <c r="AO277" s="346" t="str">
        <f t="shared" si="152"/>
        <v/>
      </c>
      <c r="AP277" s="153" t="str">
        <f t="shared" si="153"/>
        <v/>
      </c>
      <c r="AQ277" s="153" t="str">
        <f t="shared" si="154"/>
        <v/>
      </c>
      <c r="AR277" s="153" t="str">
        <f t="shared" si="155"/>
        <v/>
      </c>
      <c r="AS277" s="141"/>
      <c r="AT277" s="211"/>
      <c r="AU277" s="346" t="str">
        <f t="shared" si="156"/>
        <v/>
      </c>
      <c r="AV277" s="153" t="str">
        <f t="shared" si="157"/>
        <v/>
      </c>
      <c r="AW277" s="153" t="str">
        <f t="shared" si="158"/>
        <v/>
      </c>
      <c r="AX277" s="153" t="str">
        <f t="shared" si="159"/>
        <v/>
      </c>
    </row>
    <row r="278" spans="1:50" ht="29.45" customHeight="1" x14ac:dyDescent="0.25">
      <c r="A278" s="354" t="str">
        <f>'N-Bedarf AL §13a'!A278</f>
        <v/>
      </c>
      <c r="B278" s="354" t="str">
        <f>IF('N-Bedarf AL §13a'!B278="","",'N-Bedarf AL §13a'!B278)</f>
        <v/>
      </c>
      <c r="C278" s="305" t="str">
        <f>IF('N-Bedarf AL §13a'!D278="","",'N-Bedarf AL §13a'!D278)</f>
        <v/>
      </c>
      <c r="D278" s="32" t="str">
        <f>IF('N-Bedarf AL §13a'!C278="","",'N-Bedarf AL §13a'!C278)</f>
        <v/>
      </c>
      <c r="E278" s="32" t="str">
        <f>IF('N-Bedarf AL §13a'!AD278="",'N-Bedarf AL §13a'!AB278,'N-Bedarf AL §13a'!AD278)</f>
        <v/>
      </c>
      <c r="F278" s="32" t="str">
        <f>IF('P-Bedarf AL §13a'!V280="","",'P-Bedarf AL §13a'!V280)</f>
        <v/>
      </c>
      <c r="G278" s="32" t="str">
        <f>IF('P-Bedarf AL §13a'!Z280="","",'P-Bedarf AL §13a'!Z280)</f>
        <v/>
      </c>
      <c r="H278" s="345" t="str">
        <f t="shared" si="132"/>
        <v/>
      </c>
      <c r="I278" s="345" t="str">
        <f t="shared" si="133"/>
        <v/>
      </c>
      <c r="J278" s="345" t="str">
        <f t="shared" si="134"/>
        <v/>
      </c>
      <c r="K278" s="321">
        <f t="shared" si="135"/>
        <v>0</v>
      </c>
      <c r="L278" s="321">
        <f t="shared" si="160"/>
        <v>0</v>
      </c>
      <c r="M278" s="321">
        <f t="shared" si="161"/>
        <v>0</v>
      </c>
      <c r="N278" s="321" t="str">
        <f t="shared" si="162"/>
        <v/>
      </c>
      <c r="O278" s="321" t="str">
        <f t="shared" si="163"/>
        <v/>
      </c>
      <c r="P278" s="321" t="str">
        <f t="shared" si="164"/>
        <v/>
      </c>
      <c r="Q278" s="214" t="str">
        <f t="shared" si="136"/>
        <v/>
      </c>
      <c r="R278" s="141"/>
      <c r="S278" s="211"/>
      <c r="T278" s="346" t="str">
        <f t="shared" si="137"/>
        <v/>
      </c>
      <c r="U278" s="153" t="str">
        <f t="shared" si="138"/>
        <v/>
      </c>
      <c r="V278" s="153" t="str">
        <f t="shared" si="139"/>
        <v/>
      </c>
      <c r="W278" s="153" t="str">
        <f t="shared" si="140"/>
        <v/>
      </c>
      <c r="X278" s="153" t="str">
        <f t="shared" si="141"/>
        <v/>
      </c>
      <c r="Y278" s="141"/>
      <c r="Z278" s="211"/>
      <c r="AA278" s="361" t="str">
        <f t="shared" si="142"/>
        <v/>
      </c>
      <c r="AB278" s="153" t="str">
        <f t="shared" si="143"/>
        <v/>
      </c>
      <c r="AC278" s="153" t="str">
        <f t="shared" si="144"/>
        <v/>
      </c>
      <c r="AD278" s="153" t="str">
        <f t="shared" si="145"/>
        <v/>
      </c>
      <c r="AE278" s="153" t="str">
        <f t="shared" si="146"/>
        <v/>
      </c>
      <c r="AF278" s="213" t="str">
        <f t="shared" si="147"/>
        <v/>
      </c>
      <c r="AG278" s="141"/>
      <c r="AH278" s="211"/>
      <c r="AI278" s="346" t="str">
        <f t="shared" si="148"/>
        <v/>
      </c>
      <c r="AJ278" s="153" t="str">
        <f t="shared" si="149"/>
        <v/>
      </c>
      <c r="AK278" s="153" t="str">
        <f t="shared" si="150"/>
        <v/>
      </c>
      <c r="AL278" s="153" t="str">
        <f t="shared" si="151"/>
        <v/>
      </c>
      <c r="AM278" s="141"/>
      <c r="AN278" s="211"/>
      <c r="AO278" s="346" t="str">
        <f t="shared" si="152"/>
        <v/>
      </c>
      <c r="AP278" s="153" t="str">
        <f t="shared" si="153"/>
        <v/>
      </c>
      <c r="AQ278" s="153" t="str">
        <f t="shared" si="154"/>
        <v/>
      </c>
      <c r="AR278" s="153" t="str">
        <f t="shared" si="155"/>
        <v/>
      </c>
      <c r="AS278" s="141"/>
      <c r="AT278" s="211"/>
      <c r="AU278" s="346" t="str">
        <f t="shared" si="156"/>
        <v/>
      </c>
      <c r="AV278" s="153" t="str">
        <f t="shared" si="157"/>
        <v/>
      </c>
      <c r="AW278" s="153" t="str">
        <f t="shared" si="158"/>
        <v/>
      </c>
      <c r="AX278" s="153" t="str">
        <f t="shared" si="159"/>
        <v/>
      </c>
    </row>
    <row r="279" spans="1:50" ht="29.45" customHeight="1" x14ac:dyDescent="0.25">
      <c r="A279" s="354" t="str">
        <f>'N-Bedarf AL §13a'!A279</f>
        <v/>
      </c>
      <c r="B279" s="354" t="str">
        <f>IF('N-Bedarf AL §13a'!B279="","",'N-Bedarf AL §13a'!B279)</f>
        <v/>
      </c>
      <c r="C279" s="305" t="str">
        <f>IF('N-Bedarf AL §13a'!D279="","",'N-Bedarf AL §13a'!D279)</f>
        <v/>
      </c>
      <c r="D279" s="32" t="str">
        <f>IF('N-Bedarf AL §13a'!C279="","",'N-Bedarf AL §13a'!C279)</f>
        <v/>
      </c>
      <c r="E279" s="32" t="str">
        <f>IF('N-Bedarf AL §13a'!AD279="",'N-Bedarf AL §13a'!AB279,'N-Bedarf AL §13a'!AD279)</f>
        <v/>
      </c>
      <c r="F279" s="32" t="str">
        <f>IF('P-Bedarf AL §13a'!V281="","",'P-Bedarf AL §13a'!V281)</f>
        <v/>
      </c>
      <c r="G279" s="32" t="str">
        <f>IF('P-Bedarf AL §13a'!Z281="","",'P-Bedarf AL §13a'!Z281)</f>
        <v/>
      </c>
      <c r="H279" s="345" t="str">
        <f t="shared" si="132"/>
        <v/>
      </c>
      <c r="I279" s="345" t="str">
        <f t="shared" si="133"/>
        <v/>
      </c>
      <c r="J279" s="345" t="str">
        <f t="shared" si="134"/>
        <v/>
      </c>
      <c r="K279" s="321">
        <f t="shared" si="135"/>
        <v>0</v>
      </c>
      <c r="L279" s="321">
        <f t="shared" si="160"/>
        <v>0</v>
      </c>
      <c r="M279" s="321">
        <f t="shared" si="161"/>
        <v>0</v>
      </c>
      <c r="N279" s="321" t="str">
        <f t="shared" si="162"/>
        <v/>
      </c>
      <c r="O279" s="321" t="str">
        <f t="shared" si="163"/>
        <v/>
      </c>
      <c r="P279" s="321" t="str">
        <f t="shared" si="164"/>
        <v/>
      </c>
      <c r="Q279" s="214" t="str">
        <f t="shared" si="136"/>
        <v/>
      </c>
      <c r="R279" s="141"/>
      <c r="S279" s="211"/>
      <c r="T279" s="346" t="str">
        <f t="shared" si="137"/>
        <v/>
      </c>
      <c r="U279" s="153" t="str">
        <f t="shared" si="138"/>
        <v/>
      </c>
      <c r="V279" s="153" t="str">
        <f t="shared" si="139"/>
        <v/>
      </c>
      <c r="W279" s="153" t="str">
        <f t="shared" si="140"/>
        <v/>
      </c>
      <c r="X279" s="153" t="str">
        <f t="shared" si="141"/>
        <v/>
      </c>
      <c r="Y279" s="141"/>
      <c r="Z279" s="211"/>
      <c r="AA279" s="361" t="str">
        <f t="shared" si="142"/>
        <v/>
      </c>
      <c r="AB279" s="153" t="str">
        <f t="shared" si="143"/>
        <v/>
      </c>
      <c r="AC279" s="153" t="str">
        <f t="shared" si="144"/>
        <v/>
      </c>
      <c r="AD279" s="153" t="str">
        <f t="shared" si="145"/>
        <v/>
      </c>
      <c r="AE279" s="153" t="str">
        <f t="shared" si="146"/>
        <v/>
      </c>
      <c r="AF279" s="213" t="str">
        <f t="shared" si="147"/>
        <v/>
      </c>
      <c r="AG279" s="141"/>
      <c r="AH279" s="211"/>
      <c r="AI279" s="346" t="str">
        <f t="shared" si="148"/>
        <v/>
      </c>
      <c r="AJ279" s="153" t="str">
        <f t="shared" si="149"/>
        <v/>
      </c>
      <c r="AK279" s="153" t="str">
        <f t="shared" si="150"/>
        <v/>
      </c>
      <c r="AL279" s="153" t="str">
        <f t="shared" si="151"/>
        <v/>
      </c>
      <c r="AM279" s="141"/>
      <c r="AN279" s="211"/>
      <c r="AO279" s="346" t="str">
        <f t="shared" si="152"/>
        <v/>
      </c>
      <c r="AP279" s="153" t="str">
        <f t="shared" si="153"/>
        <v/>
      </c>
      <c r="AQ279" s="153" t="str">
        <f t="shared" si="154"/>
        <v/>
      </c>
      <c r="AR279" s="153" t="str">
        <f t="shared" si="155"/>
        <v/>
      </c>
      <c r="AS279" s="141"/>
      <c r="AT279" s="211"/>
      <c r="AU279" s="346" t="str">
        <f t="shared" si="156"/>
        <v/>
      </c>
      <c r="AV279" s="153" t="str">
        <f t="shared" si="157"/>
        <v/>
      </c>
      <c r="AW279" s="153" t="str">
        <f t="shared" si="158"/>
        <v/>
      </c>
      <c r="AX279" s="153" t="str">
        <f t="shared" si="159"/>
        <v/>
      </c>
    </row>
    <row r="280" spans="1:50" ht="29.45" customHeight="1" x14ac:dyDescent="0.25">
      <c r="A280" s="354" t="str">
        <f>'N-Bedarf AL §13a'!A280</f>
        <v/>
      </c>
      <c r="B280" s="354" t="str">
        <f>IF('N-Bedarf AL §13a'!B280="","",'N-Bedarf AL §13a'!B280)</f>
        <v/>
      </c>
      <c r="C280" s="305" t="str">
        <f>IF('N-Bedarf AL §13a'!D280="","",'N-Bedarf AL §13a'!D280)</f>
        <v/>
      </c>
      <c r="D280" s="32" t="str">
        <f>IF('N-Bedarf AL §13a'!C280="","",'N-Bedarf AL §13a'!C280)</f>
        <v/>
      </c>
      <c r="E280" s="32" t="str">
        <f>IF('N-Bedarf AL §13a'!AD280="",'N-Bedarf AL §13a'!AB280,'N-Bedarf AL §13a'!AD280)</f>
        <v/>
      </c>
      <c r="F280" s="32" t="str">
        <f>IF('P-Bedarf AL §13a'!V282="","",'P-Bedarf AL §13a'!V282)</f>
        <v/>
      </c>
      <c r="G280" s="32" t="str">
        <f>IF('P-Bedarf AL §13a'!Z282="","",'P-Bedarf AL §13a'!Z282)</f>
        <v/>
      </c>
      <c r="H280" s="345" t="str">
        <f t="shared" si="132"/>
        <v/>
      </c>
      <c r="I280" s="345" t="str">
        <f t="shared" si="133"/>
        <v/>
      </c>
      <c r="J280" s="345" t="str">
        <f t="shared" si="134"/>
        <v/>
      </c>
      <c r="K280" s="321">
        <f t="shared" si="135"/>
        <v>0</v>
      </c>
      <c r="L280" s="321">
        <f t="shared" si="160"/>
        <v>0</v>
      </c>
      <c r="M280" s="321">
        <f t="shared" si="161"/>
        <v>0</v>
      </c>
      <c r="N280" s="321" t="str">
        <f t="shared" si="162"/>
        <v/>
      </c>
      <c r="O280" s="321" t="str">
        <f t="shared" si="163"/>
        <v/>
      </c>
      <c r="P280" s="321" t="str">
        <f t="shared" si="164"/>
        <v/>
      </c>
      <c r="Q280" s="214" t="str">
        <f t="shared" si="136"/>
        <v/>
      </c>
      <c r="R280" s="141"/>
      <c r="S280" s="211"/>
      <c r="T280" s="346" t="str">
        <f t="shared" si="137"/>
        <v/>
      </c>
      <c r="U280" s="153" t="str">
        <f t="shared" si="138"/>
        <v/>
      </c>
      <c r="V280" s="153" t="str">
        <f t="shared" si="139"/>
        <v/>
      </c>
      <c r="W280" s="153" t="str">
        <f t="shared" si="140"/>
        <v/>
      </c>
      <c r="X280" s="153" t="str">
        <f t="shared" si="141"/>
        <v/>
      </c>
      <c r="Y280" s="141"/>
      <c r="Z280" s="211"/>
      <c r="AA280" s="361" t="str">
        <f t="shared" si="142"/>
        <v/>
      </c>
      <c r="AB280" s="153" t="str">
        <f t="shared" si="143"/>
        <v/>
      </c>
      <c r="AC280" s="153" t="str">
        <f t="shared" si="144"/>
        <v/>
      </c>
      <c r="AD280" s="153" t="str">
        <f t="shared" si="145"/>
        <v/>
      </c>
      <c r="AE280" s="153" t="str">
        <f t="shared" si="146"/>
        <v/>
      </c>
      <c r="AF280" s="213" t="str">
        <f t="shared" si="147"/>
        <v/>
      </c>
      <c r="AG280" s="141"/>
      <c r="AH280" s="211"/>
      <c r="AI280" s="346" t="str">
        <f t="shared" si="148"/>
        <v/>
      </c>
      <c r="AJ280" s="153" t="str">
        <f t="shared" si="149"/>
        <v/>
      </c>
      <c r="AK280" s="153" t="str">
        <f t="shared" si="150"/>
        <v/>
      </c>
      <c r="AL280" s="153" t="str">
        <f t="shared" si="151"/>
        <v/>
      </c>
      <c r="AM280" s="141"/>
      <c r="AN280" s="211"/>
      <c r="AO280" s="346" t="str">
        <f t="shared" si="152"/>
        <v/>
      </c>
      <c r="AP280" s="153" t="str">
        <f t="shared" si="153"/>
        <v/>
      </c>
      <c r="AQ280" s="153" t="str">
        <f t="shared" si="154"/>
        <v/>
      </c>
      <c r="AR280" s="153" t="str">
        <f t="shared" si="155"/>
        <v/>
      </c>
      <c r="AS280" s="141"/>
      <c r="AT280" s="211"/>
      <c r="AU280" s="346" t="str">
        <f t="shared" si="156"/>
        <v/>
      </c>
      <c r="AV280" s="153" t="str">
        <f t="shared" si="157"/>
        <v/>
      </c>
      <c r="AW280" s="153" t="str">
        <f t="shared" si="158"/>
        <v/>
      </c>
      <c r="AX280" s="153" t="str">
        <f t="shared" si="159"/>
        <v/>
      </c>
    </row>
    <row r="281" spans="1:50" ht="29.45" customHeight="1" x14ac:dyDescent="0.25">
      <c r="A281" s="354" t="str">
        <f>'N-Bedarf AL §13a'!A281</f>
        <v/>
      </c>
      <c r="B281" s="354" t="str">
        <f>IF('N-Bedarf AL §13a'!B281="","",'N-Bedarf AL §13a'!B281)</f>
        <v/>
      </c>
      <c r="C281" s="305" t="str">
        <f>IF('N-Bedarf AL §13a'!D281="","",'N-Bedarf AL §13a'!D281)</f>
        <v/>
      </c>
      <c r="D281" s="32" t="str">
        <f>IF('N-Bedarf AL §13a'!C281="","",'N-Bedarf AL §13a'!C281)</f>
        <v/>
      </c>
      <c r="E281" s="32" t="str">
        <f>IF('N-Bedarf AL §13a'!AD281="",'N-Bedarf AL §13a'!AB281,'N-Bedarf AL §13a'!AD281)</f>
        <v/>
      </c>
      <c r="F281" s="32" t="str">
        <f>IF('P-Bedarf AL §13a'!V283="","",'P-Bedarf AL §13a'!V283)</f>
        <v/>
      </c>
      <c r="G281" s="32" t="str">
        <f>IF('P-Bedarf AL §13a'!Z283="","",'P-Bedarf AL §13a'!Z283)</f>
        <v/>
      </c>
      <c r="H281" s="345" t="str">
        <f t="shared" si="132"/>
        <v/>
      </c>
      <c r="I281" s="345" t="str">
        <f t="shared" si="133"/>
        <v/>
      </c>
      <c r="J281" s="345" t="str">
        <f t="shared" si="134"/>
        <v/>
      </c>
      <c r="K281" s="321">
        <f t="shared" si="135"/>
        <v>0</v>
      </c>
      <c r="L281" s="321">
        <f t="shared" si="160"/>
        <v>0</v>
      </c>
      <c r="M281" s="321">
        <f t="shared" si="161"/>
        <v>0</v>
      </c>
      <c r="N281" s="321" t="str">
        <f t="shared" si="162"/>
        <v/>
      </c>
      <c r="O281" s="321" t="str">
        <f t="shared" si="163"/>
        <v/>
      </c>
      <c r="P281" s="321" t="str">
        <f t="shared" si="164"/>
        <v/>
      </c>
      <c r="Q281" s="214" t="str">
        <f t="shared" si="136"/>
        <v/>
      </c>
      <c r="R281" s="141"/>
      <c r="S281" s="211"/>
      <c r="T281" s="346" t="str">
        <f t="shared" si="137"/>
        <v/>
      </c>
      <c r="U281" s="153" t="str">
        <f t="shared" si="138"/>
        <v/>
      </c>
      <c r="V281" s="153" t="str">
        <f t="shared" si="139"/>
        <v/>
      </c>
      <c r="W281" s="153" t="str">
        <f t="shared" si="140"/>
        <v/>
      </c>
      <c r="X281" s="153" t="str">
        <f t="shared" si="141"/>
        <v/>
      </c>
      <c r="Y281" s="141"/>
      <c r="Z281" s="211"/>
      <c r="AA281" s="361" t="str">
        <f t="shared" si="142"/>
        <v/>
      </c>
      <c r="AB281" s="153" t="str">
        <f t="shared" si="143"/>
        <v/>
      </c>
      <c r="AC281" s="153" t="str">
        <f t="shared" si="144"/>
        <v/>
      </c>
      <c r="AD281" s="153" t="str">
        <f t="shared" si="145"/>
        <v/>
      </c>
      <c r="AE281" s="153" t="str">
        <f t="shared" si="146"/>
        <v/>
      </c>
      <c r="AF281" s="213" t="str">
        <f t="shared" si="147"/>
        <v/>
      </c>
      <c r="AG281" s="141"/>
      <c r="AH281" s="211"/>
      <c r="AI281" s="346" t="str">
        <f t="shared" si="148"/>
        <v/>
      </c>
      <c r="AJ281" s="153" t="str">
        <f t="shared" si="149"/>
        <v/>
      </c>
      <c r="AK281" s="153" t="str">
        <f t="shared" si="150"/>
        <v/>
      </c>
      <c r="AL281" s="153" t="str">
        <f t="shared" si="151"/>
        <v/>
      </c>
      <c r="AM281" s="141"/>
      <c r="AN281" s="211"/>
      <c r="AO281" s="346" t="str">
        <f t="shared" si="152"/>
        <v/>
      </c>
      <c r="AP281" s="153" t="str">
        <f t="shared" si="153"/>
        <v/>
      </c>
      <c r="AQ281" s="153" t="str">
        <f t="shared" si="154"/>
        <v/>
      </c>
      <c r="AR281" s="153" t="str">
        <f t="shared" si="155"/>
        <v/>
      </c>
      <c r="AS281" s="141"/>
      <c r="AT281" s="211"/>
      <c r="AU281" s="346" t="str">
        <f t="shared" si="156"/>
        <v/>
      </c>
      <c r="AV281" s="153" t="str">
        <f t="shared" si="157"/>
        <v/>
      </c>
      <c r="AW281" s="153" t="str">
        <f t="shared" si="158"/>
        <v/>
      </c>
      <c r="AX281" s="153" t="str">
        <f t="shared" si="159"/>
        <v/>
      </c>
    </row>
    <row r="282" spans="1:50" ht="29.45" customHeight="1" x14ac:dyDescent="0.25">
      <c r="A282" s="354" t="str">
        <f>'N-Bedarf AL §13a'!A282</f>
        <v/>
      </c>
      <c r="B282" s="354" t="str">
        <f>IF('N-Bedarf AL §13a'!B282="","",'N-Bedarf AL §13a'!B282)</f>
        <v/>
      </c>
      <c r="C282" s="305" t="str">
        <f>IF('N-Bedarf AL §13a'!D282="","",'N-Bedarf AL §13a'!D282)</f>
        <v/>
      </c>
      <c r="D282" s="32" t="str">
        <f>IF('N-Bedarf AL §13a'!C282="","",'N-Bedarf AL §13a'!C282)</f>
        <v/>
      </c>
      <c r="E282" s="32" t="str">
        <f>IF('N-Bedarf AL §13a'!AD282="",'N-Bedarf AL §13a'!AB282,'N-Bedarf AL §13a'!AD282)</f>
        <v/>
      </c>
      <c r="F282" s="32" t="str">
        <f>IF('P-Bedarf AL §13a'!V284="","",'P-Bedarf AL §13a'!V284)</f>
        <v/>
      </c>
      <c r="G282" s="32" t="str">
        <f>IF('P-Bedarf AL §13a'!Z284="","",'P-Bedarf AL §13a'!Z284)</f>
        <v/>
      </c>
      <c r="H282" s="345" t="str">
        <f t="shared" si="132"/>
        <v/>
      </c>
      <c r="I282" s="345" t="str">
        <f t="shared" si="133"/>
        <v/>
      </c>
      <c r="J282" s="345" t="str">
        <f t="shared" si="134"/>
        <v/>
      </c>
      <c r="K282" s="321">
        <f t="shared" si="135"/>
        <v>0</v>
      </c>
      <c r="L282" s="321">
        <f t="shared" si="160"/>
        <v>0</v>
      </c>
      <c r="M282" s="321">
        <f t="shared" si="161"/>
        <v>0</v>
      </c>
      <c r="N282" s="321" t="str">
        <f t="shared" si="162"/>
        <v/>
      </c>
      <c r="O282" s="321" t="str">
        <f t="shared" si="163"/>
        <v/>
      </c>
      <c r="P282" s="321" t="str">
        <f t="shared" si="164"/>
        <v/>
      </c>
      <c r="Q282" s="214" t="str">
        <f t="shared" si="136"/>
        <v/>
      </c>
      <c r="R282" s="141"/>
      <c r="S282" s="211"/>
      <c r="T282" s="346" t="str">
        <f t="shared" si="137"/>
        <v/>
      </c>
      <c r="U282" s="153" t="str">
        <f t="shared" si="138"/>
        <v/>
      </c>
      <c r="V282" s="153" t="str">
        <f t="shared" si="139"/>
        <v/>
      </c>
      <c r="W282" s="153" t="str">
        <f t="shared" si="140"/>
        <v/>
      </c>
      <c r="X282" s="153" t="str">
        <f t="shared" si="141"/>
        <v/>
      </c>
      <c r="Y282" s="141"/>
      <c r="Z282" s="211"/>
      <c r="AA282" s="361" t="str">
        <f t="shared" si="142"/>
        <v/>
      </c>
      <c r="AB282" s="153" t="str">
        <f t="shared" si="143"/>
        <v/>
      </c>
      <c r="AC282" s="153" t="str">
        <f t="shared" si="144"/>
        <v/>
      </c>
      <c r="AD282" s="153" t="str">
        <f t="shared" si="145"/>
        <v/>
      </c>
      <c r="AE282" s="153" t="str">
        <f t="shared" si="146"/>
        <v/>
      </c>
      <c r="AF282" s="213" t="str">
        <f t="shared" si="147"/>
        <v/>
      </c>
      <c r="AG282" s="141"/>
      <c r="AH282" s="211"/>
      <c r="AI282" s="346" t="str">
        <f t="shared" si="148"/>
        <v/>
      </c>
      <c r="AJ282" s="153" t="str">
        <f t="shared" si="149"/>
        <v/>
      </c>
      <c r="AK282" s="153" t="str">
        <f t="shared" si="150"/>
        <v/>
      </c>
      <c r="AL282" s="153" t="str">
        <f t="shared" si="151"/>
        <v/>
      </c>
      <c r="AM282" s="141"/>
      <c r="AN282" s="211"/>
      <c r="AO282" s="346" t="str">
        <f t="shared" si="152"/>
        <v/>
      </c>
      <c r="AP282" s="153" t="str">
        <f t="shared" si="153"/>
        <v/>
      </c>
      <c r="AQ282" s="153" t="str">
        <f t="shared" si="154"/>
        <v/>
      </c>
      <c r="AR282" s="153" t="str">
        <f t="shared" si="155"/>
        <v/>
      </c>
      <c r="AS282" s="141"/>
      <c r="AT282" s="211"/>
      <c r="AU282" s="346" t="str">
        <f t="shared" si="156"/>
        <v/>
      </c>
      <c r="AV282" s="153" t="str">
        <f t="shared" si="157"/>
        <v/>
      </c>
      <c r="AW282" s="153" t="str">
        <f t="shared" si="158"/>
        <v/>
      </c>
      <c r="AX282" s="153" t="str">
        <f t="shared" si="159"/>
        <v/>
      </c>
    </row>
    <row r="283" spans="1:50" ht="29.45" customHeight="1" x14ac:dyDescent="0.25">
      <c r="A283" s="354" t="str">
        <f>'N-Bedarf AL §13a'!A283</f>
        <v/>
      </c>
      <c r="B283" s="354" t="str">
        <f>IF('N-Bedarf AL §13a'!B283="","",'N-Bedarf AL §13a'!B283)</f>
        <v/>
      </c>
      <c r="C283" s="305" t="str">
        <f>IF('N-Bedarf AL §13a'!D283="","",'N-Bedarf AL §13a'!D283)</f>
        <v/>
      </c>
      <c r="D283" s="32" t="str">
        <f>IF('N-Bedarf AL §13a'!C283="","",'N-Bedarf AL §13a'!C283)</f>
        <v/>
      </c>
      <c r="E283" s="32" t="str">
        <f>IF('N-Bedarf AL §13a'!AD283="",'N-Bedarf AL §13a'!AB283,'N-Bedarf AL §13a'!AD283)</f>
        <v/>
      </c>
      <c r="F283" s="32" t="str">
        <f>IF('P-Bedarf AL §13a'!V285="","",'P-Bedarf AL §13a'!V285)</f>
        <v/>
      </c>
      <c r="G283" s="32" t="str">
        <f>IF('P-Bedarf AL §13a'!Z285="","",'P-Bedarf AL §13a'!Z285)</f>
        <v/>
      </c>
      <c r="H283" s="345" t="str">
        <f t="shared" si="132"/>
        <v/>
      </c>
      <c r="I283" s="345" t="str">
        <f t="shared" si="133"/>
        <v/>
      </c>
      <c r="J283" s="345" t="str">
        <f t="shared" si="134"/>
        <v/>
      </c>
      <c r="K283" s="321">
        <f t="shared" si="135"/>
        <v>0</v>
      </c>
      <c r="L283" s="321">
        <f t="shared" si="160"/>
        <v>0</v>
      </c>
      <c r="M283" s="321">
        <f t="shared" si="161"/>
        <v>0</v>
      </c>
      <c r="N283" s="321" t="str">
        <f t="shared" si="162"/>
        <v/>
      </c>
      <c r="O283" s="321" t="str">
        <f t="shared" si="163"/>
        <v/>
      </c>
      <c r="P283" s="321" t="str">
        <f t="shared" si="164"/>
        <v/>
      </c>
      <c r="Q283" s="214" t="str">
        <f t="shared" si="136"/>
        <v/>
      </c>
      <c r="R283" s="141"/>
      <c r="S283" s="211"/>
      <c r="T283" s="346" t="str">
        <f t="shared" si="137"/>
        <v/>
      </c>
      <c r="U283" s="153" t="str">
        <f t="shared" si="138"/>
        <v/>
      </c>
      <c r="V283" s="153" t="str">
        <f t="shared" si="139"/>
        <v/>
      </c>
      <c r="W283" s="153" t="str">
        <f t="shared" si="140"/>
        <v/>
      </c>
      <c r="X283" s="153" t="str">
        <f t="shared" si="141"/>
        <v/>
      </c>
      <c r="Y283" s="141"/>
      <c r="Z283" s="211"/>
      <c r="AA283" s="361" t="str">
        <f t="shared" si="142"/>
        <v/>
      </c>
      <c r="AB283" s="153" t="str">
        <f t="shared" si="143"/>
        <v/>
      </c>
      <c r="AC283" s="153" t="str">
        <f t="shared" si="144"/>
        <v/>
      </c>
      <c r="AD283" s="153" t="str">
        <f t="shared" si="145"/>
        <v/>
      </c>
      <c r="AE283" s="153" t="str">
        <f t="shared" si="146"/>
        <v/>
      </c>
      <c r="AF283" s="213" t="str">
        <f t="shared" si="147"/>
        <v/>
      </c>
      <c r="AG283" s="141"/>
      <c r="AH283" s="211"/>
      <c r="AI283" s="346" t="str">
        <f t="shared" si="148"/>
        <v/>
      </c>
      <c r="AJ283" s="153" t="str">
        <f t="shared" si="149"/>
        <v/>
      </c>
      <c r="AK283" s="153" t="str">
        <f t="shared" si="150"/>
        <v/>
      </c>
      <c r="AL283" s="153" t="str">
        <f t="shared" si="151"/>
        <v/>
      </c>
      <c r="AM283" s="141"/>
      <c r="AN283" s="211"/>
      <c r="AO283" s="346" t="str">
        <f t="shared" si="152"/>
        <v/>
      </c>
      <c r="AP283" s="153" t="str">
        <f t="shared" si="153"/>
        <v/>
      </c>
      <c r="AQ283" s="153" t="str">
        <f t="shared" si="154"/>
        <v/>
      </c>
      <c r="AR283" s="153" t="str">
        <f t="shared" si="155"/>
        <v/>
      </c>
      <c r="AS283" s="141"/>
      <c r="AT283" s="211"/>
      <c r="AU283" s="346" t="str">
        <f t="shared" si="156"/>
        <v/>
      </c>
      <c r="AV283" s="153" t="str">
        <f t="shared" si="157"/>
        <v/>
      </c>
      <c r="AW283" s="153" t="str">
        <f t="shared" si="158"/>
        <v/>
      </c>
      <c r="AX283" s="153" t="str">
        <f t="shared" si="159"/>
        <v/>
      </c>
    </row>
    <row r="284" spans="1:50" ht="29.45" customHeight="1" x14ac:dyDescent="0.25">
      <c r="A284" s="354" t="str">
        <f>'N-Bedarf AL §13a'!A284</f>
        <v/>
      </c>
      <c r="B284" s="354" t="str">
        <f>IF('N-Bedarf AL §13a'!B284="","",'N-Bedarf AL §13a'!B284)</f>
        <v/>
      </c>
      <c r="C284" s="305" t="str">
        <f>IF('N-Bedarf AL §13a'!D284="","",'N-Bedarf AL §13a'!D284)</f>
        <v/>
      </c>
      <c r="D284" s="32" t="str">
        <f>IF('N-Bedarf AL §13a'!C284="","",'N-Bedarf AL §13a'!C284)</f>
        <v/>
      </c>
      <c r="E284" s="32" t="str">
        <f>IF('N-Bedarf AL §13a'!AD284="",'N-Bedarf AL §13a'!AB284,'N-Bedarf AL §13a'!AD284)</f>
        <v/>
      </c>
      <c r="F284" s="32" t="str">
        <f>IF('P-Bedarf AL §13a'!V286="","",'P-Bedarf AL §13a'!V286)</f>
        <v/>
      </c>
      <c r="G284" s="32" t="str">
        <f>IF('P-Bedarf AL §13a'!Z286="","",'P-Bedarf AL §13a'!Z286)</f>
        <v/>
      </c>
      <c r="H284" s="345" t="str">
        <f t="shared" si="132"/>
        <v/>
      </c>
      <c r="I284" s="345" t="str">
        <f t="shared" si="133"/>
        <v/>
      </c>
      <c r="J284" s="345" t="str">
        <f t="shared" si="134"/>
        <v/>
      </c>
      <c r="K284" s="321">
        <f t="shared" si="135"/>
        <v>0</v>
      </c>
      <c r="L284" s="321">
        <f t="shared" si="160"/>
        <v>0</v>
      </c>
      <c r="M284" s="321">
        <f t="shared" si="161"/>
        <v>0</v>
      </c>
      <c r="N284" s="321" t="str">
        <f t="shared" si="162"/>
        <v/>
      </c>
      <c r="O284" s="321" t="str">
        <f t="shared" si="163"/>
        <v/>
      </c>
      <c r="P284" s="321" t="str">
        <f t="shared" si="164"/>
        <v/>
      </c>
      <c r="Q284" s="214" t="str">
        <f t="shared" si="136"/>
        <v/>
      </c>
      <c r="R284" s="141"/>
      <c r="S284" s="211"/>
      <c r="T284" s="346" t="str">
        <f t="shared" si="137"/>
        <v/>
      </c>
      <c r="U284" s="153" t="str">
        <f t="shared" si="138"/>
        <v/>
      </c>
      <c r="V284" s="153" t="str">
        <f t="shared" si="139"/>
        <v/>
      </c>
      <c r="W284" s="153" t="str">
        <f t="shared" si="140"/>
        <v/>
      </c>
      <c r="X284" s="153" t="str">
        <f t="shared" si="141"/>
        <v/>
      </c>
      <c r="Y284" s="141"/>
      <c r="Z284" s="211"/>
      <c r="AA284" s="361" t="str">
        <f t="shared" si="142"/>
        <v/>
      </c>
      <c r="AB284" s="153" t="str">
        <f t="shared" si="143"/>
        <v/>
      </c>
      <c r="AC284" s="153" t="str">
        <f t="shared" si="144"/>
        <v/>
      </c>
      <c r="AD284" s="153" t="str">
        <f t="shared" si="145"/>
        <v/>
      </c>
      <c r="AE284" s="153" t="str">
        <f t="shared" si="146"/>
        <v/>
      </c>
      <c r="AF284" s="213" t="str">
        <f t="shared" si="147"/>
        <v/>
      </c>
      <c r="AG284" s="141"/>
      <c r="AH284" s="211"/>
      <c r="AI284" s="346" t="str">
        <f t="shared" si="148"/>
        <v/>
      </c>
      <c r="AJ284" s="153" t="str">
        <f t="shared" si="149"/>
        <v/>
      </c>
      <c r="AK284" s="153" t="str">
        <f t="shared" si="150"/>
        <v/>
      </c>
      <c r="AL284" s="153" t="str">
        <f t="shared" si="151"/>
        <v/>
      </c>
      <c r="AM284" s="141"/>
      <c r="AN284" s="211"/>
      <c r="AO284" s="346" t="str">
        <f t="shared" si="152"/>
        <v/>
      </c>
      <c r="AP284" s="153" t="str">
        <f t="shared" si="153"/>
        <v/>
      </c>
      <c r="AQ284" s="153" t="str">
        <f t="shared" si="154"/>
        <v/>
      </c>
      <c r="AR284" s="153" t="str">
        <f t="shared" si="155"/>
        <v/>
      </c>
      <c r="AS284" s="141"/>
      <c r="AT284" s="211"/>
      <c r="AU284" s="346" t="str">
        <f t="shared" si="156"/>
        <v/>
      </c>
      <c r="AV284" s="153" t="str">
        <f t="shared" si="157"/>
        <v/>
      </c>
      <c r="AW284" s="153" t="str">
        <f t="shared" si="158"/>
        <v/>
      </c>
      <c r="AX284" s="153" t="str">
        <f t="shared" si="159"/>
        <v/>
      </c>
    </row>
    <row r="285" spans="1:50" ht="29.45" customHeight="1" x14ac:dyDescent="0.25">
      <c r="A285" s="354" t="str">
        <f>'N-Bedarf AL §13a'!A285</f>
        <v/>
      </c>
      <c r="B285" s="354" t="str">
        <f>IF('N-Bedarf AL §13a'!B285="","",'N-Bedarf AL §13a'!B285)</f>
        <v/>
      </c>
      <c r="C285" s="305" t="str">
        <f>IF('N-Bedarf AL §13a'!D285="","",'N-Bedarf AL §13a'!D285)</f>
        <v/>
      </c>
      <c r="D285" s="32" t="str">
        <f>IF('N-Bedarf AL §13a'!C285="","",'N-Bedarf AL §13a'!C285)</f>
        <v/>
      </c>
      <c r="E285" s="32" t="str">
        <f>IF('N-Bedarf AL §13a'!AD285="",'N-Bedarf AL §13a'!AB285,'N-Bedarf AL §13a'!AD285)</f>
        <v/>
      </c>
      <c r="F285" s="32" t="str">
        <f>IF('P-Bedarf AL §13a'!V287="","",'P-Bedarf AL §13a'!V287)</f>
        <v/>
      </c>
      <c r="G285" s="32" t="str">
        <f>IF('P-Bedarf AL §13a'!Z287="","",'P-Bedarf AL §13a'!Z287)</f>
        <v/>
      </c>
      <c r="H285" s="345" t="str">
        <f t="shared" si="132"/>
        <v/>
      </c>
      <c r="I285" s="345" t="str">
        <f t="shared" si="133"/>
        <v/>
      </c>
      <c r="J285" s="345" t="str">
        <f t="shared" si="134"/>
        <v/>
      </c>
      <c r="K285" s="321">
        <f t="shared" si="135"/>
        <v>0</v>
      </c>
      <c r="L285" s="321">
        <f t="shared" si="160"/>
        <v>0</v>
      </c>
      <c r="M285" s="321">
        <f t="shared" si="161"/>
        <v>0</v>
      </c>
      <c r="N285" s="321" t="str">
        <f t="shared" si="162"/>
        <v/>
      </c>
      <c r="O285" s="321" t="str">
        <f t="shared" si="163"/>
        <v/>
      </c>
      <c r="P285" s="321" t="str">
        <f t="shared" si="164"/>
        <v/>
      </c>
      <c r="Q285" s="214" t="str">
        <f t="shared" si="136"/>
        <v/>
      </c>
      <c r="R285" s="141"/>
      <c r="S285" s="211"/>
      <c r="T285" s="346" t="str">
        <f t="shared" si="137"/>
        <v/>
      </c>
      <c r="U285" s="153" t="str">
        <f t="shared" si="138"/>
        <v/>
      </c>
      <c r="V285" s="153" t="str">
        <f t="shared" si="139"/>
        <v/>
      </c>
      <c r="W285" s="153" t="str">
        <f t="shared" si="140"/>
        <v/>
      </c>
      <c r="X285" s="153" t="str">
        <f t="shared" si="141"/>
        <v/>
      </c>
      <c r="Y285" s="141"/>
      <c r="Z285" s="211"/>
      <c r="AA285" s="361" t="str">
        <f t="shared" si="142"/>
        <v/>
      </c>
      <c r="AB285" s="153" t="str">
        <f t="shared" si="143"/>
        <v/>
      </c>
      <c r="AC285" s="153" t="str">
        <f t="shared" si="144"/>
        <v/>
      </c>
      <c r="AD285" s="153" t="str">
        <f t="shared" si="145"/>
        <v/>
      </c>
      <c r="AE285" s="153" t="str">
        <f t="shared" si="146"/>
        <v/>
      </c>
      <c r="AF285" s="213" t="str">
        <f t="shared" si="147"/>
        <v/>
      </c>
      <c r="AG285" s="141"/>
      <c r="AH285" s="211"/>
      <c r="AI285" s="346" t="str">
        <f t="shared" si="148"/>
        <v/>
      </c>
      <c r="AJ285" s="153" t="str">
        <f t="shared" si="149"/>
        <v/>
      </c>
      <c r="AK285" s="153" t="str">
        <f t="shared" si="150"/>
        <v/>
      </c>
      <c r="AL285" s="153" t="str">
        <f t="shared" si="151"/>
        <v/>
      </c>
      <c r="AM285" s="141"/>
      <c r="AN285" s="211"/>
      <c r="AO285" s="346" t="str">
        <f t="shared" si="152"/>
        <v/>
      </c>
      <c r="AP285" s="153" t="str">
        <f t="shared" si="153"/>
        <v/>
      </c>
      <c r="AQ285" s="153" t="str">
        <f t="shared" si="154"/>
        <v/>
      </c>
      <c r="AR285" s="153" t="str">
        <f t="shared" si="155"/>
        <v/>
      </c>
      <c r="AS285" s="141"/>
      <c r="AT285" s="211"/>
      <c r="AU285" s="346" t="str">
        <f t="shared" si="156"/>
        <v/>
      </c>
      <c r="AV285" s="153" t="str">
        <f t="shared" si="157"/>
        <v/>
      </c>
      <c r="AW285" s="153" t="str">
        <f t="shared" si="158"/>
        <v/>
      </c>
      <c r="AX285" s="153" t="str">
        <f t="shared" si="159"/>
        <v/>
      </c>
    </row>
    <row r="286" spans="1:50" ht="29.45" customHeight="1" x14ac:dyDescent="0.25">
      <c r="A286" s="354" t="str">
        <f>'N-Bedarf AL §13a'!A286</f>
        <v/>
      </c>
      <c r="B286" s="354" t="str">
        <f>IF('N-Bedarf AL §13a'!B286="","",'N-Bedarf AL §13a'!B286)</f>
        <v/>
      </c>
      <c r="C286" s="305" t="str">
        <f>IF('N-Bedarf AL §13a'!D286="","",'N-Bedarf AL §13a'!D286)</f>
        <v/>
      </c>
      <c r="D286" s="32" t="str">
        <f>IF('N-Bedarf AL §13a'!C286="","",'N-Bedarf AL §13a'!C286)</f>
        <v/>
      </c>
      <c r="E286" s="32" t="str">
        <f>IF('N-Bedarf AL §13a'!AD286="",'N-Bedarf AL §13a'!AB286,'N-Bedarf AL §13a'!AD286)</f>
        <v/>
      </c>
      <c r="F286" s="32" t="str">
        <f>IF('P-Bedarf AL §13a'!V288="","",'P-Bedarf AL §13a'!V288)</f>
        <v/>
      </c>
      <c r="G286" s="32" t="str">
        <f>IF('P-Bedarf AL §13a'!Z288="","",'P-Bedarf AL §13a'!Z288)</f>
        <v/>
      </c>
      <c r="H286" s="345" t="str">
        <f t="shared" si="132"/>
        <v/>
      </c>
      <c r="I286" s="345" t="str">
        <f t="shared" si="133"/>
        <v/>
      </c>
      <c r="J286" s="345" t="str">
        <f t="shared" si="134"/>
        <v/>
      </c>
      <c r="K286" s="321">
        <f t="shared" si="135"/>
        <v>0</v>
      </c>
      <c r="L286" s="321">
        <f t="shared" si="160"/>
        <v>0</v>
      </c>
      <c r="M286" s="321">
        <f t="shared" si="161"/>
        <v>0</v>
      </c>
      <c r="N286" s="321" t="str">
        <f t="shared" si="162"/>
        <v/>
      </c>
      <c r="O286" s="321" t="str">
        <f t="shared" si="163"/>
        <v/>
      </c>
      <c r="P286" s="321" t="str">
        <f t="shared" si="164"/>
        <v/>
      </c>
      <c r="Q286" s="214" t="str">
        <f t="shared" si="136"/>
        <v/>
      </c>
      <c r="R286" s="141"/>
      <c r="S286" s="211"/>
      <c r="T286" s="346" t="str">
        <f t="shared" si="137"/>
        <v/>
      </c>
      <c r="U286" s="153" t="str">
        <f t="shared" si="138"/>
        <v/>
      </c>
      <c r="V286" s="153" t="str">
        <f t="shared" si="139"/>
        <v/>
      </c>
      <c r="W286" s="153" t="str">
        <f t="shared" si="140"/>
        <v/>
      </c>
      <c r="X286" s="153" t="str">
        <f t="shared" si="141"/>
        <v/>
      </c>
      <c r="Y286" s="141"/>
      <c r="Z286" s="211"/>
      <c r="AA286" s="361" t="str">
        <f t="shared" si="142"/>
        <v/>
      </c>
      <c r="AB286" s="153" t="str">
        <f t="shared" si="143"/>
        <v/>
      </c>
      <c r="AC286" s="153" t="str">
        <f t="shared" si="144"/>
        <v/>
      </c>
      <c r="AD286" s="153" t="str">
        <f t="shared" si="145"/>
        <v/>
      </c>
      <c r="AE286" s="153" t="str">
        <f t="shared" si="146"/>
        <v/>
      </c>
      <c r="AF286" s="213" t="str">
        <f t="shared" si="147"/>
        <v/>
      </c>
      <c r="AG286" s="141"/>
      <c r="AH286" s="211"/>
      <c r="AI286" s="346" t="str">
        <f t="shared" si="148"/>
        <v/>
      </c>
      <c r="AJ286" s="153" t="str">
        <f t="shared" si="149"/>
        <v/>
      </c>
      <c r="AK286" s="153" t="str">
        <f t="shared" si="150"/>
        <v/>
      </c>
      <c r="AL286" s="153" t="str">
        <f t="shared" si="151"/>
        <v/>
      </c>
      <c r="AM286" s="141"/>
      <c r="AN286" s="211"/>
      <c r="AO286" s="346" t="str">
        <f t="shared" si="152"/>
        <v/>
      </c>
      <c r="AP286" s="153" t="str">
        <f t="shared" si="153"/>
        <v/>
      </c>
      <c r="AQ286" s="153" t="str">
        <f t="shared" si="154"/>
        <v/>
      </c>
      <c r="AR286" s="153" t="str">
        <f t="shared" si="155"/>
        <v/>
      </c>
      <c r="AS286" s="141"/>
      <c r="AT286" s="211"/>
      <c r="AU286" s="346" t="str">
        <f t="shared" si="156"/>
        <v/>
      </c>
      <c r="AV286" s="153" t="str">
        <f t="shared" si="157"/>
        <v/>
      </c>
      <c r="AW286" s="153" t="str">
        <f t="shared" si="158"/>
        <v/>
      </c>
      <c r="AX286" s="153" t="str">
        <f t="shared" si="159"/>
        <v/>
      </c>
    </row>
    <row r="287" spans="1:50" ht="29.45" customHeight="1" x14ac:dyDescent="0.25">
      <c r="A287" s="354" t="str">
        <f>'N-Bedarf AL §13a'!A287</f>
        <v/>
      </c>
      <c r="B287" s="354" t="str">
        <f>IF('N-Bedarf AL §13a'!B287="","",'N-Bedarf AL §13a'!B287)</f>
        <v/>
      </c>
      <c r="C287" s="305" t="str">
        <f>IF('N-Bedarf AL §13a'!D287="","",'N-Bedarf AL §13a'!D287)</f>
        <v/>
      </c>
      <c r="D287" s="32" t="str">
        <f>IF('N-Bedarf AL §13a'!C287="","",'N-Bedarf AL §13a'!C287)</f>
        <v/>
      </c>
      <c r="E287" s="32" t="str">
        <f>IF('N-Bedarf AL §13a'!AD287="",'N-Bedarf AL §13a'!AB287,'N-Bedarf AL §13a'!AD287)</f>
        <v/>
      </c>
      <c r="F287" s="32" t="str">
        <f>IF('P-Bedarf AL §13a'!V289="","",'P-Bedarf AL §13a'!V289)</f>
        <v/>
      </c>
      <c r="G287" s="32" t="str">
        <f>IF('P-Bedarf AL §13a'!Z289="","",'P-Bedarf AL §13a'!Z289)</f>
        <v/>
      </c>
      <c r="H287" s="345" t="str">
        <f t="shared" si="132"/>
        <v/>
      </c>
      <c r="I287" s="345" t="str">
        <f t="shared" si="133"/>
        <v/>
      </c>
      <c r="J287" s="345" t="str">
        <f t="shared" si="134"/>
        <v/>
      </c>
      <c r="K287" s="321">
        <f t="shared" si="135"/>
        <v>0</v>
      </c>
      <c r="L287" s="321">
        <f t="shared" si="160"/>
        <v>0</v>
      </c>
      <c r="M287" s="321">
        <f t="shared" si="161"/>
        <v>0</v>
      </c>
      <c r="N287" s="321" t="str">
        <f t="shared" si="162"/>
        <v/>
      </c>
      <c r="O287" s="321" t="str">
        <f t="shared" si="163"/>
        <v/>
      </c>
      <c r="P287" s="321" t="str">
        <f t="shared" si="164"/>
        <v/>
      </c>
      <c r="Q287" s="214" t="str">
        <f t="shared" si="136"/>
        <v/>
      </c>
      <c r="R287" s="141"/>
      <c r="S287" s="211"/>
      <c r="T287" s="346" t="str">
        <f t="shared" si="137"/>
        <v/>
      </c>
      <c r="U287" s="153" t="str">
        <f t="shared" si="138"/>
        <v/>
      </c>
      <c r="V287" s="153" t="str">
        <f t="shared" si="139"/>
        <v/>
      </c>
      <c r="W287" s="153" t="str">
        <f t="shared" si="140"/>
        <v/>
      </c>
      <c r="X287" s="153" t="str">
        <f t="shared" si="141"/>
        <v/>
      </c>
      <c r="Y287" s="141"/>
      <c r="Z287" s="211"/>
      <c r="AA287" s="361" t="str">
        <f t="shared" si="142"/>
        <v/>
      </c>
      <c r="AB287" s="153" t="str">
        <f t="shared" si="143"/>
        <v/>
      </c>
      <c r="AC287" s="153" t="str">
        <f t="shared" si="144"/>
        <v/>
      </c>
      <c r="AD287" s="153" t="str">
        <f t="shared" si="145"/>
        <v/>
      </c>
      <c r="AE287" s="153" t="str">
        <f t="shared" si="146"/>
        <v/>
      </c>
      <c r="AF287" s="213" t="str">
        <f t="shared" si="147"/>
        <v/>
      </c>
      <c r="AG287" s="141"/>
      <c r="AH287" s="211"/>
      <c r="AI287" s="346" t="str">
        <f t="shared" si="148"/>
        <v/>
      </c>
      <c r="AJ287" s="153" t="str">
        <f t="shared" si="149"/>
        <v/>
      </c>
      <c r="AK287" s="153" t="str">
        <f t="shared" si="150"/>
        <v/>
      </c>
      <c r="AL287" s="153" t="str">
        <f t="shared" si="151"/>
        <v/>
      </c>
      <c r="AM287" s="141"/>
      <c r="AN287" s="211"/>
      <c r="AO287" s="346" t="str">
        <f t="shared" si="152"/>
        <v/>
      </c>
      <c r="AP287" s="153" t="str">
        <f t="shared" si="153"/>
        <v/>
      </c>
      <c r="AQ287" s="153" t="str">
        <f t="shared" si="154"/>
        <v/>
      </c>
      <c r="AR287" s="153" t="str">
        <f t="shared" si="155"/>
        <v/>
      </c>
      <c r="AS287" s="141"/>
      <c r="AT287" s="211"/>
      <c r="AU287" s="346" t="str">
        <f t="shared" si="156"/>
        <v/>
      </c>
      <c r="AV287" s="153" t="str">
        <f t="shared" si="157"/>
        <v/>
      </c>
      <c r="AW287" s="153" t="str">
        <f t="shared" si="158"/>
        <v/>
      </c>
      <c r="AX287" s="153" t="str">
        <f t="shared" si="159"/>
        <v/>
      </c>
    </row>
    <row r="288" spans="1:50" ht="29.45" customHeight="1" x14ac:dyDescent="0.25">
      <c r="A288" s="354" t="str">
        <f>'N-Bedarf AL §13a'!A288</f>
        <v/>
      </c>
      <c r="B288" s="354" t="str">
        <f>IF('N-Bedarf AL §13a'!B288="","",'N-Bedarf AL §13a'!B288)</f>
        <v/>
      </c>
      <c r="C288" s="305" t="str">
        <f>IF('N-Bedarf AL §13a'!D288="","",'N-Bedarf AL §13a'!D288)</f>
        <v/>
      </c>
      <c r="D288" s="32" t="str">
        <f>IF('N-Bedarf AL §13a'!C288="","",'N-Bedarf AL §13a'!C288)</f>
        <v/>
      </c>
      <c r="E288" s="32" t="str">
        <f>IF('N-Bedarf AL §13a'!AD288="",'N-Bedarf AL §13a'!AB288,'N-Bedarf AL §13a'!AD288)</f>
        <v/>
      </c>
      <c r="F288" s="32" t="str">
        <f>IF('P-Bedarf AL §13a'!V290="","",'P-Bedarf AL §13a'!V290)</f>
        <v/>
      </c>
      <c r="G288" s="32" t="str">
        <f>IF('P-Bedarf AL §13a'!Z290="","",'P-Bedarf AL §13a'!Z290)</f>
        <v/>
      </c>
      <c r="H288" s="345" t="str">
        <f t="shared" si="132"/>
        <v/>
      </c>
      <c r="I288" s="345" t="str">
        <f t="shared" si="133"/>
        <v/>
      </c>
      <c r="J288" s="345" t="str">
        <f t="shared" si="134"/>
        <v/>
      </c>
      <c r="K288" s="321">
        <f t="shared" si="135"/>
        <v>0</v>
      </c>
      <c r="L288" s="321">
        <f t="shared" si="160"/>
        <v>0</v>
      </c>
      <c r="M288" s="321">
        <f t="shared" si="161"/>
        <v>0</v>
      </c>
      <c r="N288" s="321" t="str">
        <f t="shared" si="162"/>
        <v/>
      </c>
      <c r="O288" s="321" t="str">
        <f t="shared" si="163"/>
        <v/>
      </c>
      <c r="P288" s="321" t="str">
        <f t="shared" si="164"/>
        <v/>
      </c>
      <c r="Q288" s="214" t="str">
        <f t="shared" si="136"/>
        <v/>
      </c>
      <c r="R288" s="141"/>
      <c r="S288" s="211"/>
      <c r="T288" s="346" t="str">
        <f t="shared" si="137"/>
        <v/>
      </c>
      <c r="U288" s="153" t="str">
        <f t="shared" si="138"/>
        <v/>
      </c>
      <c r="V288" s="153" t="str">
        <f t="shared" si="139"/>
        <v/>
      </c>
      <c r="W288" s="153" t="str">
        <f t="shared" si="140"/>
        <v/>
      </c>
      <c r="X288" s="153" t="str">
        <f t="shared" si="141"/>
        <v/>
      </c>
      <c r="Y288" s="141"/>
      <c r="Z288" s="211"/>
      <c r="AA288" s="361" t="str">
        <f t="shared" si="142"/>
        <v/>
      </c>
      <c r="AB288" s="153" t="str">
        <f t="shared" si="143"/>
        <v/>
      </c>
      <c r="AC288" s="153" t="str">
        <f t="shared" si="144"/>
        <v/>
      </c>
      <c r="AD288" s="153" t="str">
        <f t="shared" si="145"/>
        <v/>
      </c>
      <c r="AE288" s="153" t="str">
        <f t="shared" si="146"/>
        <v/>
      </c>
      <c r="AF288" s="213" t="str">
        <f t="shared" si="147"/>
        <v/>
      </c>
      <c r="AG288" s="141"/>
      <c r="AH288" s="211"/>
      <c r="AI288" s="346" t="str">
        <f t="shared" si="148"/>
        <v/>
      </c>
      <c r="AJ288" s="153" t="str">
        <f t="shared" si="149"/>
        <v/>
      </c>
      <c r="AK288" s="153" t="str">
        <f t="shared" si="150"/>
        <v/>
      </c>
      <c r="AL288" s="153" t="str">
        <f t="shared" si="151"/>
        <v/>
      </c>
      <c r="AM288" s="141"/>
      <c r="AN288" s="211"/>
      <c r="AO288" s="346" t="str">
        <f t="shared" si="152"/>
        <v/>
      </c>
      <c r="AP288" s="153" t="str">
        <f t="shared" si="153"/>
        <v/>
      </c>
      <c r="AQ288" s="153" t="str">
        <f t="shared" si="154"/>
        <v/>
      </c>
      <c r="AR288" s="153" t="str">
        <f t="shared" si="155"/>
        <v/>
      </c>
      <c r="AS288" s="141"/>
      <c r="AT288" s="211"/>
      <c r="AU288" s="346" t="str">
        <f t="shared" si="156"/>
        <v/>
      </c>
      <c r="AV288" s="153" t="str">
        <f t="shared" si="157"/>
        <v/>
      </c>
      <c r="AW288" s="153" t="str">
        <f t="shared" si="158"/>
        <v/>
      </c>
      <c r="AX288" s="153" t="str">
        <f t="shared" si="159"/>
        <v/>
      </c>
    </row>
    <row r="289" spans="1:50" ht="29.45" customHeight="1" x14ac:dyDescent="0.25">
      <c r="A289" s="354" t="str">
        <f>'N-Bedarf AL §13a'!A289</f>
        <v/>
      </c>
      <c r="B289" s="354" t="str">
        <f>IF('N-Bedarf AL §13a'!B289="","",'N-Bedarf AL §13a'!B289)</f>
        <v/>
      </c>
      <c r="C289" s="305" t="str">
        <f>IF('N-Bedarf AL §13a'!D289="","",'N-Bedarf AL §13a'!D289)</f>
        <v/>
      </c>
      <c r="D289" s="32" t="str">
        <f>IF('N-Bedarf AL §13a'!C289="","",'N-Bedarf AL §13a'!C289)</f>
        <v/>
      </c>
      <c r="E289" s="32" t="str">
        <f>IF('N-Bedarf AL §13a'!AD289="",'N-Bedarf AL §13a'!AB289,'N-Bedarf AL §13a'!AD289)</f>
        <v/>
      </c>
      <c r="F289" s="32" t="str">
        <f>IF('P-Bedarf AL §13a'!V291="","",'P-Bedarf AL §13a'!V291)</f>
        <v/>
      </c>
      <c r="G289" s="32" t="str">
        <f>IF('P-Bedarf AL §13a'!Z291="","",'P-Bedarf AL §13a'!Z291)</f>
        <v/>
      </c>
      <c r="H289" s="345" t="str">
        <f t="shared" si="132"/>
        <v/>
      </c>
      <c r="I289" s="345" t="str">
        <f t="shared" si="133"/>
        <v/>
      </c>
      <c r="J289" s="345" t="str">
        <f t="shared" si="134"/>
        <v/>
      </c>
      <c r="K289" s="321">
        <f t="shared" si="135"/>
        <v>0</v>
      </c>
      <c r="L289" s="321">
        <f t="shared" si="160"/>
        <v>0</v>
      </c>
      <c r="M289" s="321">
        <f t="shared" si="161"/>
        <v>0</v>
      </c>
      <c r="N289" s="321" t="str">
        <f t="shared" si="162"/>
        <v/>
      </c>
      <c r="O289" s="321" t="str">
        <f t="shared" si="163"/>
        <v/>
      </c>
      <c r="P289" s="321" t="str">
        <f t="shared" si="164"/>
        <v/>
      </c>
      <c r="Q289" s="214" t="str">
        <f t="shared" si="136"/>
        <v/>
      </c>
      <c r="R289" s="141"/>
      <c r="S289" s="211"/>
      <c r="T289" s="346" t="str">
        <f t="shared" si="137"/>
        <v/>
      </c>
      <c r="U289" s="153" t="str">
        <f t="shared" si="138"/>
        <v/>
      </c>
      <c r="V289" s="153" t="str">
        <f t="shared" si="139"/>
        <v/>
      </c>
      <c r="W289" s="153" t="str">
        <f t="shared" si="140"/>
        <v/>
      </c>
      <c r="X289" s="153" t="str">
        <f t="shared" si="141"/>
        <v/>
      </c>
      <c r="Y289" s="141"/>
      <c r="Z289" s="211"/>
      <c r="AA289" s="361" t="str">
        <f t="shared" si="142"/>
        <v/>
      </c>
      <c r="AB289" s="153" t="str">
        <f t="shared" si="143"/>
        <v/>
      </c>
      <c r="AC289" s="153" t="str">
        <f t="shared" si="144"/>
        <v/>
      </c>
      <c r="AD289" s="153" t="str">
        <f t="shared" si="145"/>
        <v/>
      </c>
      <c r="AE289" s="153" t="str">
        <f t="shared" si="146"/>
        <v/>
      </c>
      <c r="AF289" s="213" t="str">
        <f t="shared" si="147"/>
        <v/>
      </c>
      <c r="AG289" s="141"/>
      <c r="AH289" s="211"/>
      <c r="AI289" s="346" t="str">
        <f t="shared" si="148"/>
        <v/>
      </c>
      <c r="AJ289" s="153" t="str">
        <f t="shared" si="149"/>
        <v/>
      </c>
      <c r="AK289" s="153" t="str">
        <f t="shared" si="150"/>
        <v/>
      </c>
      <c r="AL289" s="153" t="str">
        <f t="shared" si="151"/>
        <v/>
      </c>
      <c r="AM289" s="141"/>
      <c r="AN289" s="211"/>
      <c r="AO289" s="346" t="str">
        <f t="shared" si="152"/>
        <v/>
      </c>
      <c r="AP289" s="153" t="str">
        <f t="shared" si="153"/>
        <v/>
      </c>
      <c r="AQ289" s="153" t="str">
        <f t="shared" si="154"/>
        <v/>
      </c>
      <c r="AR289" s="153" t="str">
        <f t="shared" si="155"/>
        <v/>
      </c>
      <c r="AS289" s="141"/>
      <c r="AT289" s="211"/>
      <c r="AU289" s="346" t="str">
        <f t="shared" si="156"/>
        <v/>
      </c>
      <c r="AV289" s="153" t="str">
        <f t="shared" si="157"/>
        <v/>
      </c>
      <c r="AW289" s="153" t="str">
        <f t="shared" si="158"/>
        <v/>
      </c>
      <c r="AX289" s="153" t="str">
        <f t="shared" si="159"/>
        <v/>
      </c>
    </row>
    <row r="290" spans="1:50" ht="29.45" customHeight="1" x14ac:dyDescent="0.25">
      <c r="A290" s="354" t="str">
        <f>'N-Bedarf AL §13a'!A290</f>
        <v/>
      </c>
      <c r="B290" s="354" t="str">
        <f>IF('N-Bedarf AL §13a'!B290="","",'N-Bedarf AL §13a'!B290)</f>
        <v/>
      </c>
      <c r="C290" s="305" t="str">
        <f>IF('N-Bedarf AL §13a'!D290="","",'N-Bedarf AL §13a'!D290)</f>
        <v/>
      </c>
      <c r="D290" s="32" t="str">
        <f>IF('N-Bedarf AL §13a'!C290="","",'N-Bedarf AL §13a'!C290)</f>
        <v/>
      </c>
      <c r="E290" s="32" t="str">
        <f>IF('N-Bedarf AL §13a'!AD290="",'N-Bedarf AL §13a'!AB290,'N-Bedarf AL §13a'!AD290)</f>
        <v/>
      </c>
      <c r="F290" s="32" t="str">
        <f>IF('P-Bedarf AL §13a'!V292="","",'P-Bedarf AL §13a'!V292)</f>
        <v/>
      </c>
      <c r="G290" s="32" t="str">
        <f>IF('P-Bedarf AL §13a'!Z292="","",'P-Bedarf AL §13a'!Z292)</f>
        <v/>
      </c>
      <c r="H290" s="345" t="str">
        <f t="shared" si="132"/>
        <v/>
      </c>
      <c r="I290" s="345" t="str">
        <f t="shared" si="133"/>
        <v/>
      </c>
      <c r="J290" s="345" t="str">
        <f t="shared" si="134"/>
        <v/>
      </c>
      <c r="K290" s="321">
        <f t="shared" si="135"/>
        <v>0</v>
      </c>
      <c r="L290" s="321">
        <f t="shared" si="160"/>
        <v>0</v>
      </c>
      <c r="M290" s="321">
        <f t="shared" si="161"/>
        <v>0</v>
      </c>
      <c r="N290" s="321" t="str">
        <f t="shared" si="162"/>
        <v/>
      </c>
      <c r="O290" s="321" t="str">
        <f t="shared" si="163"/>
        <v/>
      </c>
      <c r="P290" s="321" t="str">
        <f t="shared" si="164"/>
        <v/>
      </c>
      <c r="Q290" s="214" t="str">
        <f t="shared" si="136"/>
        <v/>
      </c>
      <c r="R290" s="141"/>
      <c r="S290" s="211"/>
      <c r="T290" s="346" t="str">
        <f t="shared" si="137"/>
        <v/>
      </c>
      <c r="U290" s="153" t="str">
        <f t="shared" si="138"/>
        <v/>
      </c>
      <c r="V290" s="153" t="str">
        <f t="shared" si="139"/>
        <v/>
      </c>
      <c r="W290" s="153" t="str">
        <f t="shared" si="140"/>
        <v/>
      </c>
      <c r="X290" s="153" t="str">
        <f t="shared" si="141"/>
        <v/>
      </c>
      <c r="Y290" s="141"/>
      <c r="Z290" s="211"/>
      <c r="AA290" s="361" t="str">
        <f t="shared" si="142"/>
        <v/>
      </c>
      <c r="AB290" s="153" t="str">
        <f t="shared" si="143"/>
        <v/>
      </c>
      <c r="AC290" s="153" t="str">
        <f t="shared" si="144"/>
        <v/>
      </c>
      <c r="AD290" s="153" t="str">
        <f t="shared" si="145"/>
        <v/>
      </c>
      <c r="AE290" s="153" t="str">
        <f t="shared" si="146"/>
        <v/>
      </c>
      <c r="AF290" s="213" t="str">
        <f t="shared" si="147"/>
        <v/>
      </c>
      <c r="AG290" s="141"/>
      <c r="AH290" s="211"/>
      <c r="AI290" s="346" t="str">
        <f t="shared" si="148"/>
        <v/>
      </c>
      <c r="AJ290" s="153" t="str">
        <f t="shared" si="149"/>
        <v/>
      </c>
      <c r="AK290" s="153" t="str">
        <f t="shared" si="150"/>
        <v/>
      </c>
      <c r="AL290" s="153" t="str">
        <f t="shared" si="151"/>
        <v/>
      </c>
      <c r="AM290" s="141"/>
      <c r="AN290" s="211"/>
      <c r="AO290" s="346" t="str">
        <f t="shared" si="152"/>
        <v/>
      </c>
      <c r="AP290" s="153" t="str">
        <f t="shared" si="153"/>
        <v/>
      </c>
      <c r="AQ290" s="153" t="str">
        <f t="shared" si="154"/>
        <v/>
      </c>
      <c r="AR290" s="153" t="str">
        <f t="shared" si="155"/>
        <v/>
      </c>
      <c r="AS290" s="141"/>
      <c r="AT290" s="211"/>
      <c r="AU290" s="346" t="str">
        <f t="shared" si="156"/>
        <v/>
      </c>
      <c r="AV290" s="153" t="str">
        <f t="shared" si="157"/>
        <v/>
      </c>
      <c r="AW290" s="153" t="str">
        <f t="shared" si="158"/>
        <v/>
      </c>
      <c r="AX290" s="153" t="str">
        <f t="shared" si="159"/>
        <v/>
      </c>
    </row>
    <row r="291" spans="1:50" ht="29.45" customHeight="1" x14ac:dyDescent="0.25">
      <c r="A291" s="354" t="str">
        <f>'N-Bedarf AL §13a'!A291</f>
        <v/>
      </c>
      <c r="B291" s="354" t="str">
        <f>IF('N-Bedarf AL §13a'!B291="","",'N-Bedarf AL §13a'!B291)</f>
        <v/>
      </c>
      <c r="C291" s="305" t="str">
        <f>IF('N-Bedarf AL §13a'!D291="","",'N-Bedarf AL §13a'!D291)</f>
        <v/>
      </c>
      <c r="D291" s="32" t="str">
        <f>IF('N-Bedarf AL §13a'!C291="","",'N-Bedarf AL §13a'!C291)</f>
        <v/>
      </c>
      <c r="E291" s="32" t="str">
        <f>IF('N-Bedarf AL §13a'!AD291="",'N-Bedarf AL §13a'!AB291,'N-Bedarf AL §13a'!AD291)</f>
        <v/>
      </c>
      <c r="F291" s="32" t="str">
        <f>IF('P-Bedarf AL §13a'!V293="","",'P-Bedarf AL §13a'!V293)</f>
        <v/>
      </c>
      <c r="G291" s="32" t="str">
        <f>IF('P-Bedarf AL §13a'!Z293="","",'P-Bedarf AL §13a'!Z293)</f>
        <v/>
      </c>
      <c r="H291" s="345" t="str">
        <f t="shared" si="132"/>
        <v/>
      </c>
      <c r="I291" s="345" t="str">
        <f t="shared" si="133"/>
        <v/>
      </c>
      <c r="J291" s="345" t="str">
        <f t="shared" si="134"/>
        <v/>
      </c>
      <c r="K291" s="321">
        <f t="shared" si="135"/>
        <v>0</v>
      </c>
      <c r="L291" s="321">
        <f t="shared" si="160"/>
        <v>0</v>
      </c>
      <c r="M291" s="321">
        <f t="shared" si="161"/>
        <v>0</v>
      </c>
      <c r="N291" s="321" t="str">
        <f t="shared" si="162"/>
        <v/>
      </c>
      <c r="O291" s="321" t="str">
        <f t="shared" si="163"/>
        <v/>
      </c>
      <c r="P291" s="321" t="str">
        <f t="shared" si="164"/>
        <v/>
      </c>
      <c r="Q291" s="214" t="str">
        <f t="shared" si="136"/>
        <v/>
      </c>
      <c r="R291" s="141"/>
      <c r="S291" s="211"/>
      <c r="T291" s="346" t="str">
        <f t="shared" si="137"/>
        <v/>
      </c>
      <c r="U291" s="153" t="str">
        <f t="shared" si="138"/>
        <v/>
      </c>
      <c r="V291" s="153" t="str">
        <f t="shared" si="139"/>
        <v/>
      </c>
      <c r="W291" s="153" t="str">
        <f t="shared" si="140"/>
        <v/>
      </c>
      <c r="X291" s="153" t="str">
        <f t="shared" si="141"/>
        <v/>
      </c>
      <c r="Y291" s="141"/>
      <c r="Z291" s="211"/>
      <c r="AA291" s="361" t="str">
        <f t="shared" si="142"/>
        <v/>
      </c>
      <c r="AB291" s="153" t="str">
        <f t="shared" si="143"/>
        <v/>
      </c>
      <c r="AC291" s="153" t="str">
        <f t="shared" si="144"/>
        <v/>
      </c>
      <c r="AD291" s="153" t="str">
        <f t="shared" si="145"/>
        <v/>
      </c>
      <c r="AE291" s="153" t="str">
        <f t="shared" si="146"/>
        <v/>
      </c>
      <c r="AF291" s="213" t="str">
        <f t="shared" si="147"/>
        <v/>
      </c>
      <c r="AG291" s="141"/>
      <c r="AH291" s="211"/>
      <c r="AI291" s="346" t="str">
        <f t="shared" si="148"/>
        <v/>
      </c>
      <c r="AJ291" s="153" t="str">
        <f t="shared" si="149"/>
        <v/>
      </c>
      <c r="AK291" s="153" t="str">
        <f t="shared" si="150"/>
        <v/>
      </c>
      <c r="AL291" s="153" t="str">
        <f t="shared" si="151"/>
        <v/>
      </c>
      <c r="AM291" s="141"/>
      <c r="AN291" s="211"/>
      <c r="AO291" s="346" t="str">
        <f t="shared" si="152"/>
        <v/>
      </c>
      <c r="AP291" s="153" t="str">
        <f t="shared" si="153"/>
        <v/>
      </c>
      <c r="AQ291" s="153" t="str">
        <f t="shared" si="154"/>
        <v/>
      </c>
      <c r="AR291" s="153" t="str">
        <f t="shared" si="155"/>
        <v/>
      </c>
      <c r="AS291" s="141"/>
      <c r="AT291" s="211"/>
      <c r="AU291" s="346" t="str">
        <f t="shared" si="156"/>
        <v/>
      </c>
      <c r="AV291" s="153" t="str">
        <f t="shared" si="157"/>
        <v/>
      </c>
      <c r="AW291" s="153" t="str">
        <f t="shared" si="158"/>
        <v/>
      </c>
      <c r="AX291" s="153" t="str">
        <f t="shared" si="159"/>
        <v/>
      </c>
    </row>
    <row r="292" spans="1:50" ht="29.45" customHeight="1" x14ac:dyDescent="0.25">
      <c r="A292" s="354" t="str">
        <f>'N-Bedarf AL §13a'!A292</f>
        <v/>
      </c>
      <c r="B292" s="354" t="str">
        <f>IF('N-Bedarf AL §13a'!B292="","",'N-Bedarf AL §13a'!B292)</f>
        <v/>
      </c>
      <c r="C292" s="305" t="str">
        <f>IF('N-Bedarf AL §13a'!D292="","",'N-Bedarf AL §13a'!D292)</f>
        <v/>
      </c>
      <c r="D292" s="32" t="str">
        <f>IF('N-Bedarf AL §13a'!C292="","",'N-Bedarf AL §13a'!C292)</f>
        <v/>
      </c>
      <c r="E292" s="32" t="str">
        <f>IF('N-Bedarf AL §13a'!AD292="",'N-Bedarf AL §13a'!AB292,'N-Bedarf AL §13a'!AD292)</f>
        <v/>
      </c>
      <c r="F292" s="32" t="str">
        <f>IF('P-Bedarf AL §13a'!V294="","",'P-Bedarf AL §13a'!V294)</f>
        <v/>
      </c>
      <c r="G292" s="32" t="str">
        <f>IF('P-Bedarf AL §13a'!Z294="","",'P-Bedarf AL §13a'!Z294)</f>
        <v/>
      </c>
      <c r="H292" s="345" t="str">
        <f t="shared" si="132"/>
        <v/>
      </c>
      <c r="I292" s="345" t="str">
        <f t="shared" si="133"/>
        <v/>
      </c>
      <c r="J292" s="345" t="str">
        <f t="shared" si="134"/>
        <v/>
      </c>
      <c r="K292" s="321">
        <f t="shared" si="135"/>
        <v>0</v>
      </c>
      <c r="L292" s="321">
        <f t="shared" si="160"/>
        <v>0</v>
      </c>
      <c r="M292" s="321">
        <f t="shared" si="161"/>
        <v>0</v>
      </c>
      <c r="N292" s="321" t="str">
        <f t="shared" si="162"/>
        <v/>
      </c>
      <c r="O292" s="321" t="str">
        <f t="shared" si="163"/>
        <v/>
      </c>
      <c r="P292" s="321" t="str">
        <f t="shared" si="164"/>
        <v/>
      </c>
      <c r="Q292" s="214" t="str">
        <f t="shared" si="136"/>
        <v/>
      </c>
      <c r="R292" s="141"/>
      <c r="S292" s="211"/>
      <c r="T292" s="346" t="str">
        <f t="shared" si="137"/>
        <v/>
      </c>
      <c r="U292" s="153" t="str">
        <f t="shared" si="138"/>
        <v/>
      </c>
      <c r="V292" s="153" t="str">
        <f t="shared" si="139"/>
        <v/>
      </c>
      <c r="W292" s="153" t="str">
        <f t="shared" si="140"/>
        <v/>
      </c>
      <c r="X292" s="153" t="str">
        <f t="shared" si="141"/>
        <v/>
      </c>
      <c r="Y292" s="141"/>
      <c r="Z292" s="211"/>
      <c r="AA292" s="361" t="str">
        <f t="shared" si="142"/>
        <v/>
      </c>
      <c r="AB292" s="153" t="str">
        <f t="shared" si="143"/>
        <v/>
      </c>
      <c r="AC292" s="153" t="str">
        <f t="shared" si="144"/>
        <v/>
      </c>
      <c r="AD292" s="153" t="str">
        <f t="shared" si="145"/>
        <v/>
      </c>
      <c r="AE292" s="153" t="str">
        <f t="shared" si="146"/>
        <v/>
      </c>
      <c r="AF292" s="213" t="str">
        <f t="shared" si="147"/>
        <v/>
      </c>
      <c r="AG292" s="141"/>
      <c r="AH292" s="211"/>
      <c r="AI292" s="346" t="str">
        <f t="shared" si="148"/>
        <v/>
      </c>
      <c r="AJ292" s="153" t="str">
        <f t="shared" si="149"/>
        <v/>
      </c>
      <c r="AK292" s="153" t="str">
        <f t="shared" si="150"/>
        <v/>
      </c>
      <c r="AL292" s="153" t="str">
        <f t="shared" si="151"/>
        <v/>
      </c>
      <c r="AM292" s="141"/>
      <c r="AN292" s="211"/>
      <c r="AO292" s="346" t="str">
        <f t="shared" si="152"/>
        <v/>
      </c>
      <c r="AP292" s="153" t="str">
        <f t="shared" si="153"/>
        <v/>
      </c>
      <c r="AQ292" s="153" t="str">
        <f t="shared" si="154"/>
        <v/>
      </c>
      <c r="AR292" s="153" t="str">
        <f t="shared" si="155"/>
        <v/>
      </c>
      <c r="AS292" s="141"/>
      <c r="AT292" s="211"/>
      <c r="AU292" s="346" t="str">
        <f t="shared" si="156"/>
        <v/>
      </c>
      <c r="AV292" s="153" t="str">
        <f t="shared" si="157"/>
        <v/>
      </c>
      <c r="AW292" s="153" t="str">
        <f t="shared" si="158"/>
        <v/>
      </c>
      <c r="AX292" s="153" t="str">
        <f t="shared" si="159"/>
        <v/>
      </c>
    </row>
    <row r="293" spans="1:50" ht="29.45" customHeight="1" x14ac:dyDescent="0.25">
      <c r="A293" s="354" t="str">
        <f>'N-Bedarf AL §13a'!A293</f>
        <v/>
      </c>
      <c r="B293" s="354" t="str">
        <f>IF('N-Bedarf AL §13a'!B293="","",'N-Bedarf AL §13a'!B293)</f>
        <v/>
      </c>
      <c r="C293" s="305" t="str">
        <f>IF('N-Bedarf AL §13a'!D293="","",'N-Bedarf AL §13a'!D293)</f>
        <v/>
      </c>
      <c r="D293" s="32" t="str">
        <f>IF('N-Bedarf AL §13a'!C293="","",'N-Bedarf AL §13a'!C293)</f>
        <v/>
      </c>
      <c r="E293" s="32" t="str">
        <f>IF('N-Bedarf AL §13a'!AD293="",'N-Bedarf AL §13a'!AB293,'N-Bedarf AL §13a'!AD293)</f>
        <v/>
      </c>
      <c r="F293" s="32" t="str">
        <f>IF('P-Bedarf AL §13a'!V295="","",'P-Bedarf AL §13a'!V295)</f>
        <v/>
      </c>
      <c r="G293" s="32" t="str">
        <f>IF('P-Bedarf AL §13a'!Z295="","",'P-Bedarf AL §13a'!Z295)</f>
        <v/>
      </c>
      <c r="H293" s="345" t="str">
        <f t="shared" si="132"/>
        <v/>
      </c>
      <c r="I293" s="345" t="str">
        <f t="shared" si="133"/>
        <v/>
      </c>
      <c r="J293" s="345" t="str">
        <f t="shared" si="134"/>
        <v/>
      </c>
      <c r="K293" s="321">
        <f t="shared" si="135"/>
        <v>0</v>
      </c>
      <c r="L293" s="321">
        <f t="shared" si="160"/>
        <v>0</v>
      </c>
      <c r="M293" s="321">
        <f t="shared" si="161"/>
        <v>0</v>
      </c>
      <c r="N293" s="321" t="str">
        <f t="shared" si="162"/>
        <v/>
      </c>
      <c r="O293" s="321" t="str">
        <f t="shared" si="163"/>
        <v/>
      </c>
      <c r="P293" s="321" t="str">
        <f t="shared" si="164"/>
        <v/>
      </c>
      <c r="Q293" s="214" t="str">
        <f t="shared" si="136"/>
        <v/>
      </c>
      <c r="R293" s="141"/>
      <c r="S293" s="211"/>
      <c r="T293" s="346" t="str">
        <f t="shared" si="137"/>
        <v/>
      </c>
      <c r="U293" s="153" t="str">
        <f t="shared" si="138"/>
        <v/>
      </c>
      <c r="V293" s="153" t="str">
        <f t="shared" si="139"/>
        <v/>
      </c>
      <c r="W293" s="153" t="str">
        <f t="shared" si="140"/>
        <v/>
      </c>
      <c r="X293" s="153" t="str">
        <f t="shared" si="141"/>
        <v/>
      </c>
      <c r="Y293" s="141"/>
      <c r="Z293" s="211"/>
      <c r="AA293" s="361" t="str">
        <f t="shared" si="142"/>
        <v/>
      </c>
      <c r="AB293" s="153" t="str">
        <f t="shared" si="143"/>
        <v/>
      </c>
      <c r="AC293" s="153" t="str">
        <f t="shared" si="144"/>
        <v/>
      </c>
      <c r="AD293" s="153" t="str">
        <f t="shared" si="145"/>
        <v/>
      </c>
      <c r="AE293" s="153" t="str">
        <f t="shared" si="146"/>
        <v/>
      </c>
      <c r="AF293" s="213" t="str">
        <f t="shared" si="147"/>
        <v/>
      </c>
      <c r="AG293" s="141"/>
      <c r="AH293" s="211"/>
      <c r="AI293" s="346" t="str">
        <f t="shared" si="148"/>
        <v/>
      </c>
      <c r="AJ293" s="153" t="str">
        <f t="shared" si="149"/>
        <v/>
      </c>
      <c r="AK293" s="153" t="str">
        <f t="shared" si="150"/>
        <v/>
      </c>
      <c r="AL293" s="153" t="str">
        <f t="shared" si="151"/>
        <v/>
      </c>
      <c r="AM293" s="141"/>
      <c r="AN293" s="211"/>
      <c r="AO293" s="346" t="str">
        <f t="shared" si="152"/>
        <v/>
      </c>
      <c r="AP293" s="153" t="str">
        <f t="shared" si="153"/>
        <v/>
      </c>
      <c r="AQ293" s="153" t="str">
        <f t="shared" si="154"/>
        <v/>
      </c>
      <c r="AR293" s="153" t="str">
        <f t="shared" si="155"/>
        <v/>
      </c>
      <c r="AS293" s="141"/>
      <c r="AT293" s="211"/>
      <c r="AU293" s="346" t="str">
        <f t="shared" si="156"/>
        <v/>
      </c>
      <c r="AV293" s="153" t="str">
        <f t="shared" si="157"/>
        <v/>
      </c>
      <c r="AW293" s="153" t="str">
        <f t="shared" si="158"/>
        <v/>
      </c>
      <c r="AX293" s="153" t="str">
        <f t="shared" si="159"/>
        <v/>
      </c>
    </row>
    <row r="294" spans="1:50" ht="29.45" customHeight="1" x14ac:dyDescent="0.25">
      <c r="A294" s="354" t="str">
        <f>'N-Bedarf AL §13a'!A294</f>
        <v/>
      </c>
      <c r="B294" s="354" t="str">
        <f>IF('N-Bedarf AL §13a'!B294="","",'N-Bedarf AL §13a'!B294)</f>
        <v/>
      </c>
      <c r="C294" s="305" t="str">
        <f>IF('N-Bedarf AL §13a'!D294="","",'N-Bedarf AL §13a'!D294)</f>
        <v/>
      </c>
      <c r="D294" s="32" t="str">
        <f>IF('N-Bedarf AL §13a'!C294="","",'N-Bedarf AL §13a'!C294)</f>
        <v/>
      </c>
      <c r="E294" s="32" t="str">
        <f>IF('N-Bedarf AL §13a'!AD294="",'N-Bedarf AL §13a'!AB294,'N-Bedarf AL §13a'!AD294)</f>
        <v/>
      </c>
      <c r="F294" s="32" t="str">
        <f>IF('P-Bedarf AL §13a'!V296="","",'P-Bedarf AL §13a'!V296)</f>
        <v/>
      </c>
      <c r="G294" s="32" t="str">
        <f>IF('P-Bedarf AL §13a'!Z296="","",'P-Bedarf AL §13a'!Z296)</f>
        <v/>
      </c>
      <c r="H294" s="345" t="str">
        <f t="shared" si="132"/>
        <v/>
      </c>
      <c r="I294" s="345" t="str">
        <f t="shared" si="133"/>
        <v/>
      </c>
      <c r="J294" s="345" t="str">
        <f t="shared" si="134"/>
        <v/>
      </c>
      <c r="K294" s="321">
        <f t="shared" si="135"/>
        <v>0</v>
      </c>
      <c r="L294" s="321">
        <f t="shared" si="160"/>
        <v>0</v>
      </c>
      <c r="M294" s="321">
        <f t="shared" si="161"/>
        <v>0</v>
      </c>
      <c r="N294" s="321" t="str">
        <f t="shared" si="162"/>
        <v/>
      </c>
      <c r="O294" s="321" t="str">
        <f t="shared" si="163"/>
        <v/>
      </c>
      <c r="P294" s="321" t="str">
        <f t="shared" si="164"/>
        <v/>
      </c>
      <c r="Q294" s="214" t="str">
        <f t="shared" si="136"/>
        <v/>
      </c>
      <c r="R294" s="141"/>
      <c r="S294" s="211"/>
      <c r="T294" s="346" t="str">
        <f t="shared" si="137"/>
        <v/>
      </c>
      <c r="U294" s="153" t="str">
        <f t="shared" si="138"/>
        <v/>
      </c>
      <c r="V294" s="153" t="str">
        <f t="shared" si="139"/>
        <v/>
      </c>
      <c r="W294" s="153" t="str">
        <f t="shared" si="140"/>
        <v/>
      </c>
      <c r="X294" s="153" t="str">
        <f t="shared" si="141"/>
        <v/>
      </c>
      <c r="Y294" s="141"/>
      <c r="Z294" s="211"/>
      <c r="AA294" s="361" t="str">
        <f t="shared" si="142"/>
        <v/>
      </c>
      <c r="AB294" s="153" t="str">
        <f t="shared" si="143"/>
        <v/>
      </c>
      <c r="AC294" s="153" t="str">
        <f t="shared" si="144"/>
        <v/>
      </c>
      <c r="AD294" s="153" t="str">
        <f t="shared" si="145"/>
        <v/>
      </c>
      <c r="AE294" s="153" t="str">
        <f t="shared" si="146"/>
        <v/>
      </c>
      <c r="AF294" s="213" t="str">
        <f t="shared" si="147"/>
        <v/>
      </c>
      <c r="AG294" s="141"/>
      <c r="AH294" s="211"/>
      <c r="AI294" s="346" t="str">
        <f t="shared" si="148"/>
        <v/>
      </c>
      <c r="AJ294" s="153" t="str">
        <f t="shared" si="149"/>
        <v/>
      </c>
      <c r="AK294" s="153" t="str">
        <f t="shared" si="150"/>
        <v/>
      </c>
      <c r="AL294" s="153" t="str">
        <f t="shared" si="151"/>
        <v/>
      </c>
      <c r="AM294" s="141"/>
      <c r="AN294" s="211"/>
      <c r="AO294" s="346" t="str">
        <f t="shared" si="152"/>
        <v/>
      </c>
      <c r="AP294" s="153" t="str">
        <f t="shared" si="153"/>
        <v/>
      </c>
      <c r="AQ294" s="153" t="str">
        <f t="shared" si="154"/>
        <v/>
      </c>
      <c r="AR294" s="153" t="str">
        <f t="shared" si="155"/>
        <v/>
      </c>
      <c r="AS294" s="141"/>
      <c r="AT294" s="211"/>
      <c r="AU294" s="346" t="str">
        <f t="shared" si="156"/>
        <v/>
      </c>
      <c r="AV294" s="153" t="str">
        <f t="shared" si="157"/>
        <v/>
      </c>
      <c r="AW294" s="153" t="str">
        <f t="shared" si="158"/>
        <v/>
      </c>
      <c r="AX294" s="153" t="str">
        <f t="shared" si="159"/>
        <v/>
      </c>
    </row>
    <row r="295" spans="1:50" ht="29.45" customHeight="1" x14ac:dyDescent="0.25">
      <c r="A295" s="354" t="str">
        <f>'N-Bedarf AL §13a'!A295</f>
        <v/>
      </c>
      <c r="B295" s="354" t="str">
        <f>IF('N-Bedarf AL §13a'!B295="","",'N-Bedarf AL §13a'!B295)</f>
        <v/>
      </c>
      <c r="C295" s="305" t="str">
        <f>IF('N-Bedarf AL §13a'!D295="","",'N-Bedarf AL §13a'!D295)</f>
        <v/>
      </c>
      <c r="D295" s="32" t="str">
        <f>IF('N-Bedarf AL §13a'!C295="","",'N-Bedarf AL §13a'!C295)</f>
        <v/>
      </c>
      <c r="E295" s="32" t="str">
        <f>IF('N-Bedarf AL §13a'!AD295="",'N-Bedarf AL §13a'!AB295,'N-Bedarf AL §13a'!AD295)</f>
        <v/>
      </c>
      <c r="F295" s="32" t="str">
        <f>IF('P-Bedarf AL §13a'!V297="","",'P-Bedarf AL §13a'!V297)</f>
        <v/>
      </c>
      <c r="G295" s="32" t="str">
        <f>IF('P-Bedarf AL §13a'!Z297="","",'P-Bedarf AL §13a'!Z297)</f>
        <v/>
      </c>
      <c r="H295" s="345" t="str">
        <f t="shared" si="132"/>
        <v/>
      </c>
      <c r="I295" s="345" t="str">
        <f t="shared" si="133"/>
        <v/>
      </c>
      <c r="J295" s="345" t="str">
        <f t="shared" si="134"/>
        <v/>
      </c>
      <c r="K295" s="321">
        <f t="shared" si="135"/>
        <v>0</v>
      </c>
      <c r="L295" s="321">
        <f t="shared" si="160"/>
        <v>0</v>
      </c>
      <c r="M295" s="321">
        <f t="shared" si="161"/>
        <v>0</v>
      </c>
      <c r="N295" s="321" t="str">
        <f t="shared" si="162"/>
        <v/>
      </c>
      <c r="O295" s="321" t="str">
        <f t="shared" si="163"/>
        <v/>
      </c>
      <c r="P295" s="321" t="str">
        <f t="shared" si="164"/>
        <v/>
      </c>
      <c r="Q295" s="214" t="str">
        <f t="shared" si="136"/>
        <v/>
      </c>
      <c r="R295" s="141"/>
      <c r="S295" s="211"/>
      <c r="T295" s="346" t="str">
        <f t="shared" si="137"/>
        <v/>
      </c>
      <c r="U295" s="153" t="str">
        <f t="shared" si="138"/>
        <v/>
      </c>
      <c r="V295" s="153" t="str">
        <f t="shared" si="139"/>
        <v/>
      </c>
      <c r="W295" s="153" t="str">
        <f t="shared" si="140"/>
        <v/>
      </c>
      <c r="X295" s="153" t="str">
        <f t="shared" si="141"/>
        <v/>
      </c>
      <c r="Y295" s="141"/>
      <c r="Z295" s="211"/>
      <c r="AA295" s="361" t="str">
        <f t="shared" si="142"/>
        <v/>
      </c>
      <c r="AB295" s="153" t="str">
        <f t="shared" si="143"/>
        <v/>
      </c>
      <c r="AC295" s="153" t="str">
        <f t="shared" si="144"/>
        <v/>
      </c>
      <c r="AD295" s="153" t="str">
        <f t="shared" si="145"/>
        <v/>
      </c>
      <c r="AE295" s="153" t="str">
        <f t="shared" si="146"/>
        <v/>
      </c>
      <c r="AF295" s="213" t="str">
        <f t="shared" si="147"/>
        <v/>
      </c>
      <c r="AG295" s="141"/>
      <c r="AH295" s="211"/>
      <c r="AI295" s="346" t="str">
        <f t="shared" si="148"/>
        <v/>
      </c>
      <c r="AJ295" s="153" t="str">
        <f t="shared" si="149"/>
        <v/>
      </c>
      <c r="AK295" s="153" t="str">
        <f t="shared" si="150"/>
        <v/>
      </c>
      <c r="AL295" s="153" t="str">
        <f t="shared" si="151"/>
        <v/>
      </c>
      <c r="AM295" s="141"/>
      <c r="AN295" s="211"/>
      <c r="AO295" s="346" t="str">
        <f t="shared" si="152"/>
        <v/>
      </c>
      <c r="AP295" s="153" t="str">
        <f t="shared" si="153"/>
        <v/>
      </c>
      <c r="AQ295" s="153" t="str">
        <f t="shared" si="154"/>
        <v/>
      </c>
      <c r="AR295" s="153" t="str">
        <f t="shared" si="155"/>
        <v/>
      </c>
      <c r="AS295" s="141"/>
      <c r="AT295" s="211"/>
      <c r="AU295" s="346" t="str">
        <f t="shared" si="156"/>
        <v/>
      </c>
      <c r="AV295" s="153" t="str">
        <f t="shared" si="157"/>
        <v/>
      </c>
      <c r="AW295" s="153" t="str">
        <f t="shared" si="158"/>
        <v/>
      </c>
      <c r="AX295" s="153" t="str">
        <f t="shared" si="159"/>
        <v/>
      </c>
    </row>
    <row r="296" spans="1:50" ht="29.45" customHeight="1" x14ac:dyDescent="0.25">
      <c r="A296" s="354" t="str">
        <f>'N-Bedarf AL §13a'!A296</f>
        <v/>
      </c>
      <c r="B296" s="354" t="str">
        <f>IF('N-Bedarf AL §13a'!B296="","",'N-Bedarf AL §13a'!B296)</f>
        <v/>
      </c>
      <c r="C296" s="305" t="str">
        <f>IF('N-Bedarf AL §13a'!D296="","",'N-Bedarf AL §13a'!D296)</f>
        <v/>
      </c>
      <c r="D296" s="32" t="str">
        <f>IF('N-Bedarf AL §13a'!C296="","",'N-Bedarf AL §13a'!C296)</f>
        <v/>
      </c>
      <c r="E296" s="32" t="str">
        <f>IF('N-Bedarf AL §13a'!AD296="",'N-Bedarf AL §13a'!AB296,'N-Bedarf AL §13a'!AD296)</f>
        <v/>
      </c>
      <c r="F296" s="32" t="str">
        <f>IF('P-Bedarf AL §13a'!V298="","",'P-Bedarf AL §13a'!V298)</f>
        <v/>
      </c>
      <c r="G296" s="32" t="str">
        <f>IF('P-Bedarf AL §13a'!Z298="","",'P-Bedarf AL §13a'!Z298)</f>
        <v/>
      </c>
      <c r="H296" s="345" t="str">
        <f t="shared" si="132"/>
        <v/>
      </c>
      <c r="I296" s="345" t="str">
        <f t="shared" si="133"/>
        <v/>
      </c>
      <c r="J296" s="345" t="str">
        <f t="shared" si="134"/>
        <v/>
      </c>
      <c r="K296" s="321">
        <f t="shared" si="135"/>
        <v>0</v>
      </c>
      <c r="L296" s="321">
        <f t="shared" si="160"/>
        <v>0</v>
      </c>
      <c r="M296" s="321">
        <f t="shared" si="161"/>
        <v>0</v>
      </c>
      <c r="N296" s="321" t="str">
        <f t="shared" si="162"/>
        <v/>
      </c>
      <c r="O296" s="321" t="str">
        <f t="shared" si="163"/>
        <v/>
      </c>
      <c r="P296" s="321" t="str">
        <f t="shared" si="164"/>
        <v/>
      </c>
      <c r="Q296" s="214" t="str">
        <f t="shared" si="136"/>
        <v/>
      </c>
      <c r="R296" s="141"/>
      <c r="S296" s="211"/>
      <c r="T296" s="346" t="str">
        <f t="shared" si="137"/>
        <v/>
      </c>
      <c r="U296" s="153" t="str">
        <f t="shared" si="138"/>
        <v/>
      </c>
      <c r="V296" s="153" t="str">
        <f t="shared" si="139"/>
        <v/>
      </c>
      <c r="W296" s="153" t="str">
        <f t="shared" si="140"/>
        <v/>
      </c>
      <c r="X296" s="153" t="str">
        <f t="shared" si="141"/>
        <v/>
      </c>
      <c r="Y296" s="141"/>
      <c r="Z296" s="211"/>
      <c r="AA296" s="361" t="str">
        <f t="shared" si="142"/>
        <v/>
      </c>
      <c r="AB296" s="153" t="str">
        <f t="shared" si="143"/>
        <v/>
      </c>
      <c r="AC296" s="153" t="str">
        <f t="shared" si="144"/>
        <v/>
      </c>
      <c r="AD296" s="153" t="str">
        <f t="shared" si="145"/>
        <v/>
      </c>
      <c r="AE296" s="153" t="str">
        <f t="shared" si="146"/>
        <v/>
      </c>
      <c r="AF296" s="213" t="str">
        <f t="shared" si="147"/>
        <v/>
      </c>
      <c r="AG296" s="141"/>
      <c r="AH296" s="211"/>
      <c r="AI296" s="346" t="str">
        <f t="shared" si="148"/>
        <v/>
      </c>
      <c r="AJ296" s="153" t="str">
        <f t="shared" si="149"/>
        <v/>
      </c>
      <c r="AK296" s="153" t="str">
        <f t="shared" si="150"/>
        <v/>
      </c>
      <c r="AL296" s="153" t="str">
        <f t="shared" si="151"/>
        <v/>
      </c>
      <c r="AM296" s="141"/>
      <c r="AN296" s="211"/>
      <c r="AO296" s="346" t="str">
        <f t="shared" si="152"/>
        <v/>
      </c>
      <c r="AP296" s="153" t="str">
        <f t="shared" si="153"/>
        <v/>
      </c>
      <c r="AQ296" s="153" t="str">
        <f t="shared" si="154"/>
        <v/>
      </c>
      <c r="AR296" s="153" t="str">
        <f t="shared" si="155"/>
        <v/>
      </c>
      <c r="AS296" s="141"/>
      <c r="AT296" s="211"/>
      <c r="AU296" s="346" t="str">
        <f t="shared" si="156"/>
        <v/>
      </c>
      <c r="AV296" s="153" t="str">
        <f t="shared" si="157"/>
        <v/>
      </c>
      <c r="AW296" s="153" t="str">
        <f t="shared" si="158"/>
        <v/>
      </c>
      <c r="AX296" s="153" t="str">
        <f t="shared" si="159"/>
        <v/>
      </c>
    </row>
    <row r="297" spans="1:50" ht="29.45" customHeight="1" x14ac:dyDescent="0.25">
      <c r="A297" s="354" t="str">
        <f>'N-Bedarf AL §13a'!A297</f>
        <v/>
      </c>
      <c r="B297" s="354" t="str">
        <f>IF('N-Bedarf AL §13a'!B297="","",'N-Bedarf AL §13a'!B297)</f>
        <v/>
      </c>
      <c r="C297" s="305" t="str">
        <f>IF('N-Bedarf AL §13a'!D297="","",'N-Bedarf AL §13a'!D297)</f>
        <v/>
      </c>
      <c r="D297" s="32" t="str">
        <f>IF('N-Bedarf AL §13a'!C297="","",'N-Bedarf AL §13a'!C297)</f>
        <v/>
      </c>
      <c r="E297" s="32" t="str">
        <f>IF('N-Bedarf AL §13a'!AD297="",'N-Bedarf AL §13a'!AB297,'N-Bedarf AL §13a'!AD297)</f>
        <v/>
      </c>
      <c r="F297" s="32" t="str">
        <f>IF('P-Bedarf AL §13a'!V299="","",'P-Bedarf AL §13a'!V299)</f>
        <v/>
      </c>
      <c r="G297" s="32" t="str">
        <f>IF('P-Bedarf AL §13a'!Z299="","",'P-Bedarf AL §13a'!Z299)</f>
        <v/>
      </c>
      <c r="H297" s="345" t="str">
        <f t="shared" si="132"/>
        <v/>
      </c>
      <c r="I297" s="345" t="str">
        <f t="shared" si="133"/>
        <v/>
      </c>
      <c r="J297" s="345" t="str">
        <f t="shared" si="134"/>
        <v/>
      </c>
      <c r="K297" s="321">
        <f t="shared" si="135"/>
        <v>0</v>
      </c>
      <c r="L297" s="321">
        <f t="shared" si="160"/>
        <v>0</v>
      </c>
      <c r="M297" s="321">
        <f t="shared" si="161"/>
        <v>0</v>
      </c>
      <c r="N297" s="321" t="str">
        <f t="shared" si="162"/>
        <v/>
      </c>
      <c r="O297" s="321" t="str">
        <f t="shared" si="163"/>
        <v/>
      </c>
      <c r="P297" s="321" t="str">
        <f t="shared" si="164"/>
        <v/>
      </c>
      <c r="Q297" s="214" t="str">
        <f t="shared" si="136"/>
        <v/>
      </c>
      <c r="R297" s="141"/>
      <c r="S297" s="211"/>
      <c r="T297" s="346" t="str">
        <f t="shared" si="137"/>
        <v/>
      </c>
      <c r="U297" s="153" t="str">
        <f t="shared" si="138"/>
        <v/>
      </c>
      <c r="V297" s="153" t="str">
        <f t="shared" si="139"/>
        <v/>
      </c>
      <c r="W297" s="153" t="str">
        <f t="shared" si="140"/>
        <v/>
      </c>
      <c r="X297" s="153" t="str">
        <f t="shared" si="141"/>
        <v/>
      </c>
      <c r="Y297" s="141"/>
      <c r="Z297" s="211"/>
      <c r="AA297" s="361" t="str">
        <f t="shared" si="142"/>
        <v/>
      </c>
      <c r="AB297" s="153" t="str">
        <f t="shared" si="143"/>
        <v/>
      </c>
      <c r="AC297" s="153" t="str">
        <f t="shared" si="144"/>
        <v/>
      </c>
      <c r="AD297" s="153" t="str">
        <f t="shared" si="145"/>
        <v/>
      </c>
      <c r="AE297" s="153" t="str">
        <f t="shared" si="146"/>
        <v/>
      </c>
      <c r="AF297" s="213" t="str">
        <f t="shared" si="147"/>
        <v/>
      </c>
      <c r="AG297" s="141"/>
      <c r="AH297" s="211"/>
      <c r="AI297" s="346" t="str">
        <f t="shared" si="148"/>
        <v/>
      </c>
      <c r="AJ297" s="153" t="str">
        <f t="shared" si="149"/>
        <v/>
      </c>
      <c r="AK297" s="153" t="str">
        <f t="shared" si="150"/>
        <v/>
      </c>
      <c r="AL297" s="153" t="str">
        <f t="shared" si="151"/>
        <v/>
      </c>
      <c r="AM297" s="141"/>
      <c r="AN297" s="211"/>
      <c r="AO297" s="346" t="str">
        <f t="shared" si="152"/>
        <v/>
      </c>
      <c r="AP297" s="153" t="str">
        <f t="shared" si="153"/>
        <v/>
      </c>
      <c r="AQ297" s="153" t="str">
        <f t="shared" si="154"/>
        <v/>
      </c>
      <c r="AR297" s="153" t="str">
        <f t="shared" si="155"/>
        <v/>
      </c>
      <c r="AS297" s="141"/>
      <c r="AT297" s="211"/>
      <c r="AU297" s="346" t="str">
        <f t="shared" si="156"/>
        <v/>
      </c>
      <c r="AV297" s="153" t="str">
        <f t="shared" si="157"/>
        <v/>
      </c>
      <c r="AW297" s="153" t="str">
        <f t="shared" si="158"/>
        <v/>
      </c>
      <c r="AX297" s="153" t="str">
        <f t="shared" si="159"/>
        <v/>
      </c>
    </row>
    <row r="298" spans="1:50" ht="29.45" customHeight="1" x14ac:dyDescent="0.25">
      <c r="A298" s="354" t="str">
        <f>'N-Bedarf AL §13a'!A298</f>
        <v/>
      </c>
      <c r="B298" s="354" t="str">
        <f>IF('N-Bedarf AL §13a'!B298="","",'N-Bedarf AL §13a'!B298)</f>
        <v/>
      </c>
      <c r="C298" s="305" t="str">
        <f>IF('N-Bedarf AL §13a'!D298="","",'N-Bedarf AL §13a'!D298)</f>
        <v/>
      </c>
      <c r="D298" s="32" t="str">
        <f>IF('N-Bedarf AL §13a'!C298="","",'N-Bedarf AL §13a'!C298)</f>
        <v/>
      </c>
      <c r="E298" s="32" t="str">
        <f>IF('N-Bedarf AL §13a'!AD298="",'N-Bedarf AL §13a'!AB298,'N-Bedarf AL §13a'!AD298)</f>
        <v/>
      </c>
      <c r="F298" s="32" t="str">
        <f>IF('P-Bedarf AL §13a'!V300="","",'P-Bedarf AL §13a'!V300)</f>
        <v/>
      </c>
      <c r="G298" s="32" t="str">
        <f>IF('P-Bedarf AL §13a'!Z300="","",'P-Bedarf AL §13a'!Z300)</f>
        <v/>
      </c>
      <c r="H298" s="345" t="str">
        <f t="shared" si="132"/>
        <v/>
      </c>
      <c r="I298" s="345" t="str">
        <f t="shared" si="133"/>
        <v/>
      </c>
      <c r="J298" s="345" t="str">
        <f t="shared" si="134"/>
        <v/>
      </c>
      <c r="K298" s="321">
        <f t="shared" si="135"/>
        <v>0</v>
      </c>
      <c r="L298" s="321">
        <f t="shared" si="160"/>
        <v>0</v>
      </c>
      <c r="M298" s="321">
        <f t="shared" si="161"/>
        <v>0</v>
      </c>
      <c r="N298" s="321" t="str">
        <f t="shared" si="162"/>
        <v/>
      </c>
      <c r="O298" s="321" t="str">
        <f t="shared" si="163"/>
        <v/>
      </c>
      <c r="P298" s="321" t="str">
        <f t="shared" si="164"/>
        <v/>
      </c>
      <c r="Q298" s="214" t="str">
        <f t="shared" si="136"/>
        <v/>
      </c>
      <c r="R298" s="141"/>
      <c r="S298" s="211"/>
      <c r="T298" s="346" t="str">
        <f t="shared" si="137"/>
        <v/>
      </c>
      <c r="U298" s="153" t="str">
        <f t="shared" si="138"/>
        <v/>
      </c>
      <c r="V298" s="153" t="str">
        <f t="shared" si="139"/>
        <v/>
      </c>
      <c r="W298" s="153" t="str">
        <f t="shared" si="140"/>
        <v/>
      </c>
      <c r="X298" s="153" t="str">
        <f t="shared" si="141"/>
        <v/>
      </c>
      <c r="Y298" s="141"/>
      <c r="Z298" s="211"/>
      <c r="AA298" s="361" t="str">
        <f t="shared" si="142"/>
        <v/>
      </c>
      <c r="AB298" s="153" t="str">
        <f t="shared" si="143"/>
        <v/>
      </c>
      <c r="AC298" s="153" t="str">
        <f t="shared" si="144"/>
        <v/>
      </c>
      <c r="AD298" s="153" t="str">
        <f t="shared" si="145"/>
        <v/>
      </c>
      <c r="AE298" s="153" t="str">
        <f t="shared" si="146"/>
        <v/>
      </c>
      <c r="AF298" s="213" t="str">
        <f t="shared" si="147"/>
        <v/>
      </c>
      <c r="AG298" s="141"/>
      <c r="AH298" s="211"/>
      <c r="AI298" s="346" t="str">
        <f t="shared" si="148"/>
        <v/>
      </c>
      <c r="AJ298" s="153" t="str">
        <f t="shared" si="149"/>
        <v/>
      </c>
      <c r="AK298" s="153" t="str">
        <f t="shared" si="150"/>
        <v/>
      </c>
      <c r="AL298" s="153" t="str">
        <f t="shared" si="151"/>
        <v/>
      </c>
      <c r="AM298" s="141"/>
      <c r="AN298" s="211"/>
      <c r="AO298" s="346" t="str">
        <f t="shared" si="152"/>
        <v/>
      </c>
      <c r="AP298" s="153" t="str">
        <f t="shared" si="153"/>
        <v/>
      </c>
      <c r="AQ298" s="153" t="str">
        <f t="shared" si="154"/>
        <v/>
      </c>
      <c r="AR298" s="153" t="str">
        <f t="shared" si="155"/>
        <v/>
      </c>
      <c r="AS298" s="141"/>
      <c r="AT298" s="211"/>
      <c r="AU298" s="346" t="str">
        <f t="shared" si="156"/>
        <v/>
      </c>
      <c r="AV298" s="153" t="str">
        <f t="shared" si="157"/>
        <v/>
      </c>
      <c r="AW298" s="153" t="str">
        <f t="shared" si="158"/>
        <v/>
      </c>
      <c r="AX298" s="153" t="str">
        <f t="shared" si="159"/>
        <v/>
      </c>
    </row>
    <row r="299" spans="1:50" ht="29.45" customHeight="1" x14ac:dyDescent="0.25">
      <c r="A299" s="354" t="str">
        <f>'N-Bedarf AL §13a'!A299</f>
        <v/>
      </c>
      <c r="B299" s="354" t="str">
        <f>IF('N-Bedarf AL §13a'!B299="","",'N-Bedarf AL §13a'!B299)</f>
        <v/>
      </c>
      <c r="C299" s="305" t="str">
        <f>IF('N-Bedarf AL §13a'!D299="","",'N-Bedarf AL §13a'!D299)</f>
        <v/>
      </c>
      <c r="D299" s="32" t="str">
        <f>IF('N-Bedarf AL §13a'!C299="","",'N-Bedarf AL §13a'!C299)</f>
        <v/>
      </c>
      <c r="E299" s="32" t="str">
        <f>IF('N-Bedarf AL §13a'!AD299="",'N-Bedarf AL §13a'!AB299,'N-Bedarf AL §13a'!AD299)</f>
        <v/>
      </c>
      <c r="F299" s="32" t="str">
        <f>IF('P-Bedarf AL §13a'!V301="","",'P-Bedarf AL §13a'!V301)</f>
        <v/>
      </c>
      <c r="G299" s="32" t="str">
        <f>IF('P-Bedarf AL §13a'!Z301="","",'P-Bedarf AL §13a'!Z301)</f>
        <v/>
      </c>
      <c r="H299" s="345" t="str">
        <f t="shared" si="132"/>
        <v/>
      </c>
      <c r="I299" s="345" t="str">
        <f t="shared" si="133"/>
        <v/>
      </c>
      <c r="J299" s="345" t="str">
        <f t="shared" si="134"/>
        <v/>
      </c>
      <c r="K299" s="321">
        <f t="shared" si="135"/>
        <v>0</v>
      </c>
      <c r="L299" s="321">
        <f t="shared" si="160"/>
        <v>0</v>
      </c>
      <c r="M299" s="321">
        <f t="shared" si="161"/>
        <v>0</v>
      </c>
      <c r="N299" s="321" t="str">
        <f t="shared" si="162"/>
        <v/>
      </c>
      <c r="O299" s="321" t="str">
        <f t="shared" si="163"/>
        <v/>
      </c>
      <c r="P299" s="321" t="str">
        <f t="shared" si="164"/>
        <v/>
      </c>
      <c r="Q299" s="214" t="str">
        <f t="shared" si="136"/>
        <v/>
      </c>
      <c r="R299" s="141"/>
      <c r="S299" s="211"/>
      <c r="T299" s="346" t="str">
        <f t="shared" si="137"/>
        <v/>
      </c>
      <c r="U299" s="153" t="str">
        <f t="shared" si="138"/>
        <v/>
      </c>
      <c r="V299" s="153" t="str">
        <f t="shared" si="139"/>
        <v/>
      </c>
      <c r="W299" s="153" t="str">
        <f t="shared" si="140"/>
        <v/>
      </c>
      <c r="X299" s="153" t="str">
        <f t="shared" si="141"/>
        <v/>
      </c>
      <c r="Y299" s="141"/>
      <c r="Z299" s="211"/>
      <c r="AA299" s="361" t="str">
        <f t="shared" si="142"/>
        <v/>
      </c>
      <c r="AB299" s="153" t="str">
        <f t="shared" si="143"/>
        <v/>
      </c>
      <c r="AC299" s="153" t="str">
        <f t="shared" si="144"/>
        <v/>
      </c>
      <c r="AD299" s="153" t="str">
        <f t="shared" si="145"/>
        <v/>
      </c>
      <c r="AE299" s="153" t="str">
        <f t="shared" si="146"/>
        <v/>
      </c>
      <c r="AF299" s="213" t="str">
        <f t="shared" si="147"/>
        <v/>
      </c>
      <c r="AG299" s="141"/>
      <c r="AH299" s="211"/>
      <c r="AI299" s="346" t="str">
        <f t="shared" si="148"/>
        <v/>
      </c>
      <c r="AJ299" s="153" t="str">
        <f t="shared" si="149"/>
        <v/>
      </c>
      <c r="AK299" s="153" t="str">
        <f t="shared" si="150"/>
        <v/>
      </c>
      <c r="AL299" s="153" t="str">
        <f t="shared" si="151"/>
        <v/>
      </c>
      <c r="AM299" s="141"/>
      <c r="AN299" s="211"/>
      <c r="AO299" s="346" t="str">
        <f t="shared" si="152"/>
        <v/>
      </c>
      <c r="AP299" s="153" t="str">
        <f t="shared" si="153"/>
        <v/>
      </c>
      <c r="AQ299" s="153" t="str">
        <f t="shared" si="154"/>
        <v/>
      </c>
      <c r="AR299" s="153" t="str">
        <f t="shared" si="155"/>
        <v/>
      </c>
      <c r="AS299" s="141"/>
      <c r="AT299" s="211"/>
      <c r="AU299" s="346" t="str">
        <f t="shared" si="156"/>
        <v/>
      </c>
      <c r="AV299" s="153" t="str">
        <f t="shared" si="157"/>
        <v/>
      </c>
      <c r="AW299" s="153" t="str">
        <f t="shared" si="158"/>
        <v/>
      </c>
      <c r="AX299" s="153" t="str">
        <f t="shared" si="159"/>
        <v/>
      </c>
    </row>
    <row r="300" spans="1:50" ht="29.45" customHeight="1" x14ac:dyDescent="0.25">
      <c r="A300" s="354" t="str">
        <f>'N-Bedarf AL §13a'!A300</f>
        <v/>
      </c>
      <c r="B300" s="354" t="str">
        <f>IF('N-Bedarf AL §13a'!B300="","",'N-Bedarf AL §13a'!B300)</f>
        <v/>
      </c>
      <c r="C300" s="305" t="str">
        <f>IF('N-Bedarf AL §13a'!D300="","",'N-Bedarf AL §13a'!D300)</f>
        <v/>
      </c>
      <c r="D300" s="32" t="str">
        <f>IF('N-Bedarf AL §13a'!C300="","",'N-Bedarf AL §13a'!C300)</f>
        <v/>
      </c>
      <c r="E300" s="32" t="str">
        <f>IF('N-Bedarf AL §13a'!AD300="",'N-Bedarf AL §13a'!AB300,'N-Bedarf AL §13a'!AD300)</f>
        <v/>
      </c>
      <c r="F300" s="32" t="str">
        <f>IF('P-Bedarf AL §13a'!V302="","",'P-Bedarf AL §13a'!V302)</f>
        <v/>
      </c>
      <c r="G300" s="32" t="str">
        <f>IF('P-Bedarf AL §13a'!Z302="","",'P-Bedarf AL §13a'!Z302)</f>
        <v/>
      </c>
      <c r="H300" s="345" t="str">
        <f t="shared" si="132"/>
        <v/>
      </c>
      <c r="I300" s="345" t="str">
        <f t="shared" si="133"/>
        <v/>
      </c>
      <c r="J300" s="345" t="str">
        <f t="shared" si="134"/>
        <v/>
      </c>
      <c r="K300" s="321">
        <f t="shared" si="135"/>
        <v>0</v>
      </c>
      <c r="L300" s="321">
        <f t="shared" si="160"/>
        <v>0</v>
      </c>
      <c r="M300" s="321">
        <f t="shared" si="161"/>
        <v>0</v>
      </c>
      <c r="N300" s="321" t="str">
        <f t="shared" si="162"/>
        <v/>
      </c>
      <c r="O300" s="321" t="str">
        <f t="shared" si="163"/>
        <v/>
      </c>
      <c r="P300" s="321" t="str">
        <f t="shared" si="164"/>
        <v/>
      </c>
      <c r="Q300" s="214" t="str">
        <f t="shared" si="136"/>
        <v/>
      </c>
      <c r="R300" s="141"/>
      <c r="S300" s="211"/>
      <c r="T300" s="346" t="str">
        <f t="shared" si="137"/>
        <v/>
      </c>
      <c r="U300" s="153" t="str">
        <f t="shared" si="138"/>
        <v/>
      </c>
      <c r="V300" s="153" t="str">
        <f t="shared" si="139"/>
        <v/>
      </c>
      <c r="W300" s="153" t="str">
        <f t="shared" si="140"/>
        <v/>
      </c>
      <c r="X300" s="153" t="str">
        <f t="shared" si="141"/>
        <v/>
      </c>
      <c r="Y300" s="141"/>
      <c r="Z300" s="211"/>
      <c r="AA300" s="361" t="str">
        <f t="shared" si="142"/>
        <v/>
      </c>
      <c r="AB300" s="153" t="str">
        <f t="shared" si="143"/>
        <v/>
      </c>
      <c r="AC300" s="153" t="str">
        <f t="shared" si="144"/>
        <v/>
      </c>
      <c r="AD300" s="153" t="str">
        <f t="shared" si="145"/>
        <v/>
      </c>
      <c r="AE300" s="153" t="str">
        <f t="shared" si="146"/>
        <v/>
      </c>
      <c r="AF300" s="213" t="str">
        <f t="shared" si="147"/>
        <v/>
      </c>
      <c r="AG300" s="141"/>
      <c r="AH300" s="211"/>
      <c r="AI300" s="346" t="str">
        <f t="shared" si="148"/>
        <v/>
      </c>
      <c r="AJ300" s="153" t="str">
        <f t="shared" si="149"/>
        <v/>
      </c>
      <c r="AK300" s="153" t="str">
        <f t="shared" si="150"/>
        <v/>
      </c>
      <c r="AL300" s="153" t="str">
        <f t="shared" si="151"/>
        <v/>
      </c>
      <c r="AM300" s="141"/>
      <c r="AN300" s="211"/>
      <c r="AO300" s="346" t="str">
        <f t="shared" si="152"/>
        <v/>
      </c>
      <c r="AP300" s="153" t="str">
        <f t="shared" si="153"/>
        <v/>
      </c>
      <c r="AQ300" s="153" t="str">
        <f t="shared" si="154"/>
        <v/>
      </c>
      <c r="AR300" s="153" t="str">
        <f t="shared" si="155"/>
        <v/>
      </c>
      <c r="AS300" s="141"/>
      <c r="AT300" s="211"/>
      <c r="AU300" s="346" t="str">
        <f t="shared" si="156"/>
        <v/>
      </c>
      <c r="AV300" s="153" t="str">
        <f t="shared" si="157"/>
        <v/>
      </c>
      <c r="AW300" s="153" t="str">
        <f t="shared" si="158"/>
        <v/>
      </c>
      <c r="AX300" s="153" t="str">
        <f t="shared" si="159"/>
        <v/>
      </c>
    </row>
    <row r="301" spans="1:50" ht="29.45" customHeight="1" x14ac:dyDescent="0.25">
      <c r="A301" s="354" t="str">
        <f>'N-Bedarf AL §13a'!A301</f>
        <v/>
      </c>
      <c r="B301" s="354" t="str">
        <f>IF('N-Bedarf AL §13a'!B301="","",'N-Bedarf AL §13a'!B301)</f>
        <v/>
      </c>
      <c r="C301" s="305" t="str">
        <f>IF('N-Bedarf AL §13a'!D301="","",'N-Bedarf AL §13a'!D301)</f>
        <v/>
      </c>
      <c r="D301" s="32" t="str">
        <f>IF('N-Bedarf AL §13a'!C301="","",'N-Bedarf AL §13a'!C301)</f>
        <v/>
      </c>
      <c r="E301" s="32" t="str">
        <f>IF('N-Bedarf AL §13a'!AD301="",'N-Bedarf AL §13a'!AB301,'N-Bedarf AL §13a'!AD301)</f>
        <v/>
      </c>
      <c r="F301" s="32" t="str">
        <f>IF('P-Bedarf AL §13a'!V303="","",'P-Bedarf AL §13a'!V303)</f>
        <v/>
      </c>
      <c r="G301" s="32" t="str">
        <f>IF('P-Bedarf AL §13a'!Z303="","",'P-Bedarf AL §13a'!Z303)</f>
        <v/>
      </c>
      <c r="H301" s="345" t="str">
        <f t="shared" si="132"/>
        <v/>
      </c>
      <c r="I301" s="345" t="str">
        <f t="shared" si="133"/>
        <v/>
      </c>
      <c r="J301" s="345" t="str">
        <f t="shared" si="134"/>
        <v/>
      </c>
      <c r="K301" s="321">
        <f t="shared" si="135"/>
        <v>0</v>
      </c>
      <c r="L301" s="321">
        <f t="shared" si="160"/>
        <v>0</v>
      </c>
      <c r="M301" s="321">
        <f t="shared" si="161"/>
        <v>0</v>
      </c>
      <c r="N301" s="321" t="str">
        <f t="shared" si="162"/>
        <v/>
      </c>
      <c r="O301" s="321" t="str">
        <f t="shared" si="163"/>
        <v/>
      </c>
      <c r="P301" s="321" t="str">
        <f t="shared" si="164"/>
        <v/>
      </c>
      <c r="Q301" s="214" t="str">
        <f t="shared" si="136"/>
        <v/>
      </c>
      <c r="R301" s="141"/>
      <c r="S301" s="211"/>
      <c r="T301" s="346" t="str">
        <f t="shared" si="137"/>
        <v/>
      </c>
      <c r="U301" s="153" t="str">
        <f t="shared" si="138"/>
        <v/>
      </c>
      <c r="V301" s="153" t="str">
        <f t="shared" si="139"/>
        <v/>
      </c>
      <c r="W301" s="153" t="str">
        <f t="shared" si="140"/>
        <v/>
      </c>
      <c r="X301" s="153" t="str">
        <f t="shared" si="141"/>
        <v/>
      </c>
      <c r="Y301" s="141"/>
      <c r="Z301" s="211"/>
      <c r="AA301" s="361" t="str">
        <f t="shared" si="142"/>
        <v/>
      </c>
      <c r="AB301" s="153" t="str">
        <f t="shared" si="143"/>
        <v/>
      </c>
      <c r="AC301" s="153" t="str">
        <f t="shared" si="144"/>
        <v/>
      </c>
      <c r="AD301" s="153" t="str">
        <f t="shared" si="145"/>
        <v/>
      </c>
      <c r="AE301" s="153" t="str">
        <f t="shared" si="146"/>
        <v/>
      </c>
      <c r="AF301" s="213" t="str">
        <f t="shared" si="147"/>
        <v/>
      </c>
      <c r="AG301" s="141"/>
      <c r="AH301" s="211"/>
      <c r="AI301" s="346" t="str">
        <f t="shared" si="148"/>
        <v/>
      </c>
      <c r="AJ301" s="153" t="str">
        <f t="shared" si="149"/>
        <v/>
      </c>
      <c r="AK301" s="153" t="str">
        <f t="shared" si="150"/>
        <v/>
      </c>
      <c r="AL301" s="153" t="str">
        <f t="shared" si="151"/>
        <v/>
      </c>
      <c r="AM301" s="141"/>
      <c r="AN301" s="211"/>
      <c r="AO301" s="346" t="str">
        <f t="shared" si="152"/>
        <v/>
      </c>
      <c r="AP301" s="153" t="str">
        <f t="shared" si="153"/>
        <v/>
      </c>
      <c r="AQ301" s="153" t="str">
        <f t="shared" si="154"/>
        <v/>
      </c>
      <c r="AR301" s="153" t="str">
        <f t="shared" si="155"/>
        <v/>
      </c>
      <c r="AS301" s="141"/>
      <c r="AT301" s="211"/>
      <c r="AU301" s="346" t="str">
        <f t="shared" si="156"/>
        <v/>
      </c>
      <c r="AV301" s="153" t="str">
        <f t="shared" si="157"/>
        <v/>
      </c>
      <c r="AW301" s="153" t="str">
        <f t="shared" si="158"/>
        <v/>
      </c>
      <c r="AX301" s="153" t="str">
        <f t="shared" si="159"/>
        <v/>
      </c>
    </row>
    <row r="302" spans="1:50" ht="29.45" customHeight="1" x14ac:dyDescent="0.25">
      <c r="A302" s="354" t="str">
        <f>'N-Bedarf AL §13a'!A302</f>
        <v/>
      </c>
      <c r="B302" s="354" t="str">
        <f>IF('N-Bedarf AL §13a'!B302="","",'N-Bedarf AL §13a'!B302)</f>
        <v/>
      </c>
      <c r="C302" s="305" t="str">
        <f>IF('N-Bedarf AL §13a'!D302="","",'N-Bedarf AL §13a'!D302)</f>
        <v/>
      </c>
      <c r="D302" s="32" t="str">
        <f>IF('N-Bedarf AL §13a'!C302="","",'N-Bedarf AL §13a'!C302)</f>
        <v/>
      </c>
      <c r="E302" s="32" t="str">
        <f>IF('N-Bedarf AL §13a'!AD302="",'N-Bedarf AL §13a'!AB302,'N-Bedarf AL §13a'!AD302)</f>
        <v/>
      </c>
      <c r="F302" s="32" t="str">
        <f>IF('P-Bedarf AL §13a'!V304="","",'P-Bedarf AL §13a'!V304)</f>
        <v/>
      </c>
      <c r="G302" s="32" t="str">
        <f>IF('P-Bedarf AL §13a'!Z304="","",'P-Bedarf AL §13a'!Z304)</f>
        <v/>
      </c>
      <c r="H302" s="345" t="str">
        <f t="shared" si="132"/>
        <v/>
      </c>
      <c r="I302" s="345" t="str">
        <f t="shared" si="133"/>
        <v/>
      </c>
      <c r="J302" s="345" t="str">
        <f t="shared" si="134"/>
        <v/>
      </c>
      <c r="K302" s="321">
        <f t="shared" si="135"/>
        <v>0</v>
      </c>
      <c r="L302" s="321">
        <f t="shared" si="160"/>
        <v>0</v>
      </c>
      <c r="M302" s="321">
        <f t="shared" si="161"/>
        <v>0</v>
      </c>
      <c r="N302" s="321" t="str">
        <f t="shared" si="162"/>
        <v/>
      </c>
      <c r="O302" s="321" t="str">
        <f t="shared" si="163"/>
        <v/>
      </c>
      <c r="P302" s="321" t="str">
        <f t="shared" si="164"/>
        <v/>
      </c>
      <c r="Q302" s="214" t="str">
        <f t="shared" si="136"/>
        <v/>
      </c>
      <c r="R302" s="141"/>
      <c r="S302" s="211"/>
      <c r="T302" s="346" t="str">
        <f t="shared" si="137"/>
        <v/>
      </c>
      <c r="U302" s="153" t="str">
        <f t="shared" si="138"/>
        <v/>
      </c>
      <c r="V302" s="153" t="str">
        <f t="shared" si="139"/>
        <v/>
      </c>
      <c r="W302" s="153" t="str">
        <f t="shared" si="140"/>
        <v/>
      </c>
      <c r="X302" s="153" t="str">
        <f t="shared" si="141"/>
        <v/>
      </c>
      <c r="Y302" s="141"/>
      <c r="Z302" s="211"/>
      <c r="AA302" s="361" t="str">
        <f t="shared" si="142"/>
        <v/>
      </c>
      <c r="AB302" s="153" t="str">
        <f t="shared" si="143"/>
        <v/>
      </c>
      <c r="AC302" s="153" t="str">
        <f t="shared" si="144"/>
        <v/>
      </c>
      <c r="AD302" s="153" t="str">
        <f t="shared" si="145"/>
        <v/>
      </c>
      <c r="AE302" s="153" t="str">
        <f t="shared" si="146"/>
        <v/>
      </c>
      <c r="AF302" s="213" t="str">
        <f t="shared" si="147"/>
        <v/>
      </c>
      <c r="AG302" s="141"/>
      <c r="AH302" s="211"/>
      <c r="AI302" s="346" t="str">
        <f t="shared" si="148"/>
        <v/>
      </c>
      <c r="AJ302" s="153" t="str">
        <f t="shared" si="149"/>
        <v/>
      </c>
      <c r="AK302" s="153" t="str">
        <f t="shared" si="150"/>
        <v/>
      </c>
      <c r="AL302" s="153" t="str">
        <f t="shared" si="151"/>
        <v/>
      </c>
      <c r="AM302" s="141"/>
      <c r="AN302" s="211"/>
      <c r="AO302" s="346" t="str">
        <f t="shared" si="152"/>
        <v/>
      </c>
      <c r="AP302" s="153" t="str">
        <f t="shared" si="153"/>
        <v/>
      </c>
      <c r="AQ302" s="153" t="str">
        <f t="shared" si="154"/>
        <v/>
      </c>
      <c r="AR302" s="153" t="str">
        <f t="shared" si="155"/>
        <v/>
      </c>
      <c r="AS302" s="141"/>
      <c r="AT302" s="211"/>
      <c r="AU302" s="346" t="str">
        <f t="shared" si="156"/>
        <v/>
      </c>
      <c r="AV302" s="153" t="str">
        <f t="shared" si="157"/>
        <v/>
      </c>
      <c r="AW302" s="153" t="str">
        <f t="shared" si="158"/>
        <v/>
      </c>
      <c r="AX302" s="153" t="str">
        <f t="shared" si="159"/>
        <v/>
      </c>
    </row>
    <row r="303" spans="1:50" ht="29.45" customHeight="1" x14ac:dyDescent="0.25">
      <c r="A303" s="354" t="str">
        <f>'N-Bedarf AL §13a'!A303</f>
        <v/>
      </c>
      <c r="B303" s="354" t="str">
        <f>IF('N-Bedarf AL §13a'!B303="","",'N-Bedarf AL §13a'!B303)</f>
        <v/>
      </c>
      <c r="C303" s="305" t="str">
        <f>IF('N-Bedarf AL §13a'!D303="","",'N-Bedarf AL §13a'!D303)</f>
        <v/>
      </c>
      <c r="D303" s="32" t="str">
        <f>IF('N-Bedarf AL §13a'!C303="","",'N-Bedarf AL §13a'!C303)</f>
        <v/>
      </c>
      <c r="E303" s="32" t="str">
        <f>IF('N-Bedarf AL §13a'!AD303="",'N-Bedarf AL §13a'!AB303,'N-Bedarf AL §13a'!AD303)</f>
        <v/>
      </c>
      <c r="F303" s="32" t="str">
        <f>IF('P-Bedarf AL §13a'!V305="","",'P-Bedarf AL §13a'!V305)</f>
        <v/>
      </c>
      <c r="G303" s="32" t="str">
        <f>IF('P-Bedarf AL §13a'!Z305="","",'P-Bedarf AL §13a'!Z305)</f>
        <v/>
      </c>
      <c r="H303" s="345" t="str">
        <f t="shared" si="132"/>
        <v/>
      </c>
      <c r="I303" s="345" t="str">
        <f t="shared" si="133"/>
        <v/>
      </c>
      <c r="J303" s="345" t="str">
        <f t="shared" si="134"/>
        <v/>
      </c>
      <c r="K303" s="321">
        <f t="shared" si="135"/>
        <v>0</v>
      </c>
      <c r="L303" s="321">
        <f t="shared" si="160"/>
        <v>0</v>
      </c>
      <c r="M303" s="321">
        <f t="shared" si="161"/>
        <v>0</v>
      </c>
      <c r="N303" s="321" t="str">
        <f t="shared" si="162"/>
        <v/>
      </c>
      <c r="O303" s="321" t="str">
        <f t="shared" si="163"/>
        <v/>
      </c>
      <c r="P303" s="321" t="str">
        <f t="shared" si="164"/>
        <v/>
      </c>
      <c r="Q303" s="214" t="str">
        <f t="shared" si="136"/>
        <v/>
      </c>
      <c r="R303" s="141"/>
      <c r="S303" s="211"/>
      <c r="T303" s="346" t="str">
        <f t="shared" si="137"/>
        <v/>
      </c>
      <c r="U303" s="153" t="str">
        <f t="shared" si="138"/>
        <v/>
      </c>
      <c r="V303" s="153" t="str">
        <f t="shared" si="139"/>
        <v/>
      </c>
      <c r="W303" s="153" t="str">
        <f t="shared" si="140"/>
        <v/>
      </c>
      <c r="X303" s="153" t="str">
        <f t="shared" si="141"/>
        <v/>
      </c>
      <c r="Y303" s="141"/>
      <c r="Z303" s="211"/>
      <c r="AA303" s="361" t="str">
        <f t="shared" si="142"/>
        <v/>
      </c>
      <c r="AB303" s="153" t="str">
        <f t="shared" si="143"/>
        <v/>
      </c>
      <c r="AC303" s="153" t="str">
        <f t="shared" si="144"/>
        <v/>
      </c>
      <c r="AD303" s="153" t="str">
        <f t="shared" si="145"/>
        <v/>
      </c>
      <c r="AE303" s="153" t="str">
        <f t="shared" si="146"/>
        <v/>
      </c>
      <c r="AF303" s="213" t="str">
        <f t="shared" si="147"/>
        <v/>
      </c>
      <c r="AG303" s="141"/>
      <c r="AH303" s="211"/>
      <c r="AI303" s="346" t="str">
        <f t="shared" si="148"/>
        <v/>
      </c>
      <c r="AJ303" s="153" t="str">
        <f t="shared" si="149"/>
        <v/>
      </c>
      <c r="AK303" s="153" t="str">
        <f t="shared" si="150"/>
        <v/>
      </c>
      <c r="AL303" s="153" t="str">
        <f t="shared" si="151"/>
        <v/>
      </c>
      <c r="AM303" s="141"/>
      <c r="AN303" s="211"/>
      <c r="AO303" s="346" t="str">
        <f t="shared" si="152"/>
        <v/>
      </c>
      <c r="AP303" s="153" t="str">
        <f t="shared" si="153"/>
        <v/>
      </c>
      <c r="AQ303" s="153" t="str">
        <f t="shared" si="154"/>
        <v/>
      </c>
      <c r="AR303" s="153" t="str">
        <f t="shared" si="155"/>
        <v/>
      </c>
      <c r="AS303" s="141"/>
      <c r="AT303" s="211"/>
      <c r="AU303" s="346" t="str">
        <f t="shared" si="156"/>
        <v/>
      </c>
      <c r="AV303" s="153" t="str">
        <f t="shared" si="157"/>
        <v/>
      </c>
      <c r="AW303" s="153" t="str">
        <f t="shared" si="158"/>
        <v/>
      </c>
      <c r="AX303" s="153" t="str">
        <f t="shared" si="159"/>
        <v/>
      </c>
    </row>
    <row r="304" spans="1:50" ht="29.45" customHeight="1" x14ac:dyDescent="0.25">
      <c r="A304" s="354" t="str">
        <f>'N-Bedarf AL §13a'!A304</f>
        <v/>
      </c>
      <c r="B304" s="354" t="str">
        <f>IF('N-Bedarf AL §13a'!B304="","",'N-Bedarf AL §13a'!B304)</f>
        <v/>
      </c>
      <c r="C304" s="305" t="str">
        <f>IF('N-Bedarf AL §13a'!D304="","",'N-Bedarf AL §13a'!D304)</f>
        <v/>
      </c>
      <c r="D304" s="32" t="str">
        <f>IF('N-Bedarf AL §13a'!C304="","",'N-Bedarf AL §13a'!C304)</f>
        <v/>
      </c>
      <c r="E304" s="32" t="str">
        <f>IF('N-Bedarf AL §13a'!AD304="",'N-Bedarf AL §13a'!AB304,'N-Bedarf AL §13a'!AD304)</f>
        <v/>
      </c>
      <c r="F304" s="32" t="str">
        <f>IF('P-Bedarf AL §13a'!V306="","",'P-Bedarf AL §13a'!V306)</f>
        <v/>
      </c>
      <c r="G304" s="32" t="str">
        <f>IF('P-Bedarf AL §13a'!Z306="","",'P-Bedarf AL §13a'!Z306)</f>
        <v/>
      </c>
      <c r="H304" s="345" t="str">
        <f t="shared" si="132"/>
        <v/>
      </c>
      <c r="I304" s="345" t="str">
        <f t="shared" si="133"/>
        <v/>
      </c>
      <c r="J304" s="345" t="str">
        <f t="shared" si="134"/>
        <v/>
      </c>
      <c r="K304" s="321">
        <f t="shared" si="135"/>
        <v>0</v>
      </c>
      <c r="L304" s="321">
        <f t="shared" si="160"/>
        <v>0</v>
      </c>
      <c r="M304" s="321">
        <f t="shared" si="161"/>
        <v>0</v>
      </c>
      <c r="N304" s="321" t="str">
        <f t="shared" si="162"/>
        <v/>
      </c>
      <c r="O304" s="321" t="str">
        <f t="shared" si="163"/>
        <v/>
      </c>
      <c r="P304" s="321" t="str">
        <f t="shared" si="164"/>
        <v/>
      </c>
      <c r="Q304" s="214" t="str">
        <f t="shared" si="136"/>
        <v/>
      </c>
      <c r="R304" s="141"/>
      <c r="S304" s="211"/>
      <c r="T304" s="346" t="str">
        <f t="shared" si="137"/>
        <v/>
      </c>
      <c r="U304" s="153" t="str">
        <f t="shared" si="138"/>
        <v/>
      </c>
      <c r="V304" s="153" t="str">
        <f t="shared" si="139"/>
        <v/>
      </c>
      <c r="W304" s="153" t="str">
        <f t="shared" si="140"/>
        <v/>
      </c>
      <c r="X304" s="153" t="str">
        <f t="shared" si="141"/>
        <v/>
      </c>
      <c r="Y304" s="141"/>
      <c r="Z304" s="211"/>
      <c r="AA304" s="361" t="str">
        <f t="shared" si="142"/>
        <v/>
      </c>
      <c r="AB304" s="153" t="str">
        <f t="shared" si="143"/>
        <v/>
      </c>
      <c r="AC304" s="153" t="str">
        <f t="shared" si="144"/>
        <v/>
      </c>
      <c r="AD304" s="153" t="str">
        <f t="shared" si="145"/>
        <v/>
      </c>
      <c r="AE304" s="153" t="str">
        <f t="shared" si="146"/>
        <v/>
      </c>
      <c r="AF304" s="213" t="str">
        <f t="shared" si="147"/>
        <v/>
      </c>
      <c r="AG304" s="141"/>
      <c r="AH304" s="211"/>
      <c r="AI304" s="346" t="str">
        <f t="shared" si="148"/>
        <v/>
      </c>
      <c r="AJ304" s="153" t="str">
        <f t="shared" si="149"/>
        <v/>
      </c>
      <c r="AK304" s="153" t="str">
        <f t="shared" si="150"/>
        <v/>
      </c>
      <c r="AL304" s="153" t="str">
        <f t="shared" si="151"/>
        <v/>
      </c>
      <c r="AM304" s="141"/>
      <c r="AN304" s="211"/>
      <c r="AO304" s="346" t="str">
        <f t="shared" si="152"/>
        <v/>
      </c>
      <c r="AP304" s="153" t="str">
        <f t="shared" si="153"/>
        <v/>
      </c>
      <c r="AQ304" s="153" t="str">
        <f t="shared" si="154"/>
        <v/>
      </c>
      <c r="AR304" s="153" t="str">
        <f t="shared" si="155"/>
        <v/>
      </c>
      <c r="AS304" s="141"/>
      <c r="AT304" s="211"/>
      <c r="AU304" s="346" t="str">
        <f t="shared" si="156"/>
        <v/>
      </c>
      <c r="AV304" s="153" t="str">
        <f t="shared" si="157"/>
        <v/>
      </c>
      <c r="AW304" s="153" t="str">
        <f t="shared" si="158"/>
        <v/>
      </c>
      <c r="AX304" s="153" t="str">
        <f t="shared" si="159"/>
        <v/>
      </c>
    </row>
    <row r="305" spans="1:50" ht="29.45" customHeight="1" x14ac:dyDescent="0.25">
      <c r="A305" s="354" t="str">
        <f>'N-Bedarf AL §13a'!A305</f>
        <v/>
      </c>
      <c r="B305" s="354" t="str">
        <f>IF('N-Bedarf AL §13a'!B305="","",'N-Bedarf AL §13a'!B305)</f>
        <v/>
      </c>
      <c r="C305" s="305" t="str">
        <f>IF('N-Bedarf AL §13a'!D305="","",'N-Bedarf AL §13a'!D305)</f>
        <v/>
      </c>
      <c r="D305" s="32" t="str">
        <f>IF('N-Bedarf AL §13a'!C305="","",'N-Bedarf AL §13a'!C305)</f>
        <v/>
      </c>
      <c r="E305" s="32" t="str">
        <f>IF('N-Bedarf AL §13a'!AD305="",'N-Bedarf AL §13a'!AB305,'N-Bedarf AL §13a'!AD305)</f>
        <v/>
      </c>
      <c r="F305" s="32" t="str">
        <f>IF('P-Bedarf AL §13a'!V307="","",'P-Bedarf AL §13a'!V307)</f>
        <v/>
      </c>
      <c r="G305" s="32" t="str">
        <f>IF('P-Bedarf AL §13a'!Z307="","",'P-Bedarf AL §13a'!Z307)</f>
        <v/>
      </c>
      <c r="H305" s="345" t="str">
        <f t="shared" si="132"/>
        <v/>
      </c>
      <c r="I305" s="345" t="str">
        <f t="shared" si="133"/>
        <v/>
      </c>
      <c r="J305" s="345" t="str">
        <f t="shared" si="134"/>
        <v/>
      </c>
      <c r="K305" s="321">
        <f t="shared" si="135"/>
        <v>0</v>
      </c>
      <c r="L305" s="321">
        <f t="shared" si="160"/>
        <v>0</v>
      </c>
      <c r="M305" s="321">
        <f t="shared" si="161"/>
        <v>0</v>
      </c>
      <c r="N305" s="321" t="str">
        <f t="shared" si="162"/>
        <v/>
      </c>
      <c r="O305" s="321" t="str">
        <f t="shared" si="163"/>
        <v/>
      </c>
      <c r="P305" s="321" t="str">
        <f t="shared" si="164"/>
        <v/>
      </c>
      <c r="Q305" s="214" t="str">
        <f t="shared" si="136"/>
        <v/>
      </c>
      <c r="R305" s="141"/>
      <c r="S305" s="211"/>
      <c r="T305" s="346" t="str">
        <f t="shared" si="137"/>
        <v/>
      </c>
      <c r="U305" s="153" t="str">
        <f t="shared" si="138"/>
        <v/>
      </c>
      <c r="V305" s="153" t="str">
        <f t="shared" si="139"/>
        <v/>
      </c>
      <c r="W305" s="153" t="str">
        <f t="shared" si="140"/>
        <v/>
      </c>
      <c r="X305" s="153" t="str">
        <f t="shared" si="141"/>
        <v/>
      </c>
      <c r="Y305" s="141"/>
      <c r="Z305" s="211"/>
      <c r="AA305" s="361" t="str">
        <f t="shared" si="142"/>
        <v/>
      </c>
      <c r="AB305" s="153" t="str">
        <f t="shared" si="143"/>
        <v/>
      </c>
      <c r="AC305" s="153" t="str">
        <f t="shared" si="144"/>
        <v/>
      </c>
      <c r="AD305" s="153" t="str">
        <f t="shared" si="145"/>
        <v/>
      </c>
      <c r="AE305" s="153" t="str">
        <f t="shared" si="146"/>
        <v/>
      </c>
      <c r="AF305" s="213" t="str">
        <f t="shared" si="147"/>
        <v/>
      </c>
      <c r="AG305" s="141"/>
      <c r="AH305" s="211"/>
      <c r="AI305" s="346" t="str">
        <f t="shared" si="148"/>
        <v/>
      </c>
      <c r="AJ305" s="153" t="str">
        <f t="shared" si="149"/>
        <v/>
      </c>
      <c r="AK305" s="153" t="str">
        <f t="shared" si="150"/>
        <v/>
      </c>
      <c r="AL305" s="153" t="str">
        <f t="shared" si="151"/>
        <v/>
      </c>
      <c r="AM305" s="141"/>
      <c r="AN305" s="211"/>
      <c r="AO305" s="346" t="str">
        <f t="shared" si="152"/>
        <v/>
      </c>
      <c r="AP305" s="153" t="str">
        <f t="shared" si="153"/>
        <v/>
      </c>
      <c r="AQ305" s="153" t="str">
        <f t="shared" si="154"/>
        <v/>
      </c>
      <c r="AR305" s="153" t="str">
        <f t="shared" si="155"/>
        <v/>
      </c>
      <c r="AS305" s="141"/>
      <c r="AT305" s="211"/>
      <c r="AU305" s="346" t="str">
        <f t="shared" si="156"/>
        <v/>
      </c>
      <c r="AV305" s="153" t="str">
        <f t="shared" si="157"/>
        <v/>
      </c>
      <c r="AW305" s="153" t="str">
        <f t="shared" si="158"/>
        <v/>
      </c>
      <c r="AX305" s="153" t="str">
        <f t="shared" si="159"/>
        <v/>
      </c>
    </row>
    <row r="306" spans="1:50" ht="29.45" customHeight="1" x14ac:dyDescent="0.25">
      <c r="A306" s="354" t="str">
        <f>'N-Bedarf AL §13a'!A306</f>
        <v/>
      </c>
      <c r="B306" s="354" t="str">
        <f>IF('N-Bedarf AL §13a'!B306="","",'N-Bedarf AL §13a'!B306)</f>
        <v/>
      </c>
      <c r="C306" s="305" t="str">
        <f>IF('N-Bedarf AL §13a'!D306="","",'N-Bedarf AL §13a'!D306)</f>
        <v/>
      </c>
      <c r="D306" s="32" t="str">
        <f>IF('N-Bedarf AL §13a'!C306="","",'N-Bedarf AL §13a'!C306)</f>
        <v/>
      </c>
      <c r="E306" s="32" t="str">
        <f>IF('N-Bedarf AL §13a'!AD306="",'N-Bedarf AL §13a'!AB306,'N-Bedarf AL §13a'!AD306)</f>
        <v/>
      </c>
      <c r="F306" s="32" t="str">
        <f>IF('P-Bedarf AL §13a'!V308="","",'P-Bedarf AL §13a'!V308)</f>
        <v/>
      </c>
      <c r="G306" s="32" t="str">
        <f>IF('P-Bedarf AL §13a'!Z308="","",'P-Bedarf AL §13a'!Z308)</f>
        <v/>
      </c>
      <c r="H306" s="345" t="str">
        <f t="shared" si="132"/>
        <v/>
      </c>
      <c r="I306" s="345" t="str">
        <f t="shared" si="133"/>
        <v/>
      </c>
      <c r="J306" s="345" t="str">
        <f t="shared" si="134"/>
        <v/>
      </c>
      <c r="K306" s="321">
        <f t="shared" si="135"/>
        <v>0</v>
      </c>
      <c r="L306" s="321">
        <f t="shared" si="160"/>
        <v>0</v>
      </c>
      <c r="M306" s="321">
        <f t="shared" si="161"/>
        <v>0</v>
      </c>
      <c r="N306" s="321" t="str">
        <f t="shared" si="162"/>
        <v/>
      </c>
      <c r="O306" s="321" t="str">
        <f t="shared" si="163"/>
        <v/>
      </c>
      <c r="P306" s="321" t="str">
        <f t="shared" si="164"/>
        <v/>
      </c>
      <c r="Q306" s="214" t="str">
        <f t="shared" si="136"/>
        <v/>
      </c>
      <c r="R306" s="141"/>
      <c r="S306" s="211"/>
      <c r="T306" s="346" t="str">
        <f t="shared" si="137"/>
        <v/>
      </c>
      <c r="U306" s="153" t="str">
        <f t="shared" si="138"/>
        <v/>
      </c>
      <c r="V306" s="153" t="str">
        <f t="shared" si="139"/>
        <v/>
      </c>
      <c r="W306" s="153" t="str">
        <f t="shared" si="140"/>
        <v/>
      </c>
      <c r="X306" s="153" t="str">
        <f t="shared" si="141"/>
        <v/>
      </c>
      <c r="Y306" s="141"/>
      <c r="Z306" s="211"/>
      <c r="AA306" s="361" t="str">
        <f t="shared" si="142"/>
        <v/>
      </c>
      <c r="AB306" s="153" t="str">
        <f t="shared" si="143"/>
        <v/>
      </c>
      <c r="AC306" s="153" t="str">
        <f t="shared" si="144"/>
        <v/>
      </c>
      <c r="AD306" s="153" t="str">
        <f t="shared" si="145"/>
        <v/>
      </c>
      <c r="AE306" s="153" t="str">
        <f t="shared" si="146"/>
        <v/>
      </c>
      <c r="AF306" s="213" t="str">
        <f t="shared" si="147"/>
        <v/>
      </c>
      <c r="AG306" s="141"/>
      <c r="AH306" s="211"/>
      <c r="AI306" s="346" t="str">
        <f t="shared" si="148"/>
        <v/>
      </c>
      <c r="AJ306" s="153" t="str">
        <f t="shared" si="149"/>
        <v/>
      </c>
      <c r="AK306" s="153" t="str">
        <f t="shared" si="150"/>
        <v/>
      </c>
      <c r="AL306" s="153" t="str">
        <f t="shared" si="151"/>
        <v/>
      </c>
      <c r="AM306" s="141"/>
      <c r="AN306" s="211"/>
      <c r="AO306" s="346" t="str">
        <f t="shared" si="152"/>
        <v/>
      </c>
      <c r="AP306" s="153" t="str">
        <f t="shared" si="153"/>
        <v/>
      </c>
      <c r="AQ306" s="153" t="str">
        <f t="shared" si="154"/>
        <v/>
      </c>
      <c r="AR306" s="153" t="str">
        <f t="shared" si="155"/>
        <v/>
      </c>
      <c r="AS306" s="141"/>
      <c r="AT306" s="211"/>
      <c r="AU306" s="346" t="str">
        <f t="shared" si="156"/>
        <v/>
      </c>
      <c r="AV306" s="153" t="str">
        <f t="shared" si="157"/>
        <v/>
      </c>
      <c r="AW306" s="153" t="str">
        <f t="shared" si="158"/>
        <v/>
      </c>
      <c r="AX306" s="153" t="str">
        <f t="shared" si="159"/>
        <v/>
      </c>
    </row>
    <row r="307" spans="1:50" ht="29.45" customHeight="1" x14ac:dyDescent="0.25">
      <c r="A307" s="354" t="str">
        <f>'N-Bedarf AL §13a'!A307</f>
        <v/>
      </c>
      <c r="B307" s="354" t="str">
        <f>IF('N-Bedarf AL §13a'!B307="","",'N-Bedarf AL §13a'!B307)</f>
        <v/>
      </c>
      <c r="C307" s="305" t="str">
        <f>IF('N-Bedarf AL §13a'!D307="","",'N-Bedarf AL §13a'!D307)</f>
        <v/>
      </c>
      <c r="D307" s="32" t="str">
        <f>IF('N-Bedarf AL §13a'!C307="","",'N-Bedarf AL §13a'!C307)</f>
        <v/>
      </c>
      <c r="E307" s="32" t="str">
        <f>IF('N-Bedarf AL §13a'!AD307="",'N-Bedarf AL §13a'!AB307,'N-Bedarf AL §13a'!AD307)</f>
        <v/>
      </c>
      <c r="F307" s="32" t="str">
        <f>IF('P-Bedarf AL §13a'!V309="","",'P-Bedarf AL §13a'!V309)</f>
        <v/>
      </c>
      <c r="G307" s="32" t="str">
        <f>IF('P-Bedarf AL §13a'!Z309="","",'P-Bedarf AL §13a'!Z309)</f>
        <v/>
      </c>
      <c r="H307" s="345" t="str">
        <f t="shared" si="132"/>
        <v/>
      </c>
      <c r="I307" s="345" t="str">
        <f t="shared" si="133"/>
        <v/>
      </c>
      <c r="J307" s="345" t="str">
        <f t="shared" si="134"/>
        <v/>
      </c>
      <c r="K307" s="321">
        <f t="shared" si="135"/>
        <v>0</v>
      </c>
      <c r="L307" s="321">
        <f t="shared" si="160"/>
        <v>0</v>
      </c>
      <c r="M307" s="321">
        <f t="shared" si="161"/>
        <v>0</v>
      </c>
      <c r="N307" s="321" t="str">
        <f t="shared" si="162"/>
        <v/>
      </c>
      <c r="O307" s="321" t="str">
        <f t="shared" si="163"/>
        <v/>
      </c>
      <c r="P307" s="321" t="str">
        <f t="shared" si="164"/>
        <v/>
      </c>
      <c r="Q307" s="214" t="str">
        <f t="shared" si="136"/>
        <v/>
      </c>
      <c r="R307" s="141"/>
      <c r="S307" s="211"/>
      <c r="T307" s="346" t="str">
        <f t="shared" si="137"/>
        <v/>
      </c>
      <c r="U307" s="153" t="str">
        <f t="shared" si="138"/>
        <v/>
      </c>
      <c r="V307" s="153" t="str">
        <f t="shared" si="139"/>
        <v/>
      </c>
      <c r="W307" s="153" t="str">
        <f t="shared" si="140"/>
        <v/>
      </c>
      <c r="X307" s="153" t="str">
        <f t="shared" si="141"/>
        <v/>
      </c>
      <c r="Y307" s="141"/>
      <c r="Z307" s="211"/>
      <c r="AA307" s="361" t="str">
        <f t="shared" si="142"/>
        <v/>
      </c>
      <c r="AB307" s="153" t="str">
        <f t="shared" si="143"/>
        <v/>
      </c>
      <c r="AC307" s="153" t="str">
        <f t="shared" si="144"/>
        <v/>
      </c>
      <c r="AD307" s="153" t="str">
        <f t="shared" si="145"/>
        <v/>
      </c>
      <c r="AE307" s="153" t="str">
        <f t="shared" si="146"/>
        <v/>
      </c>
      <c r="AF307" s="213" t="str">
        <f t="shared" si="147"/>
        <v/>
      </c>
      <c r="AG307" s="141"/>
      <c r="AH307" s="211"/>
      <c r="AI307" s="346" t="str">
        <f t="shared" si="148"/>
        <v/>
      </c>
      <c r="AJ307" s="153" t="str">
        <f t="shared" si="149"/>
        <v/>
      </c>
      <c r="AK307" s="153" t="str">
        <f t="shared" si="150"/>
        <v/>
      </c>
      <c r="AL307" s="153" t="str">
        <f t="shared" si="151"/>
        <v/>
      </c>
      <c r="AM307" s="141"/>
      <c r="AN307" s="211"/>
      <c r="AO307" s="346" t="str">
        <f t="shared" si="152"/>
        <v/>
      </c>
      <c r="AP307" s="153" t="str">
        <f t="shared" si="153"/>
        <v/>
      </c>
      <c r="AQ307" s="153" t="str">
        <f t="shared" si="154"/>
        <v/>
      </c>
      <c r="AR307" s="153" t="str">
        <f t="shared" si="155"/>
        <v/>
      </c>
      <c r="AS307" s="141"/>
      <c r="AT307" s="211"/>
      <c r="AU307" s="346" t="str">
        <f t="shared" si="156"/>
        <v/>
      </c>
      <c r="AV307" s="153" t="str">
        <f t="shared" si="157"/>
        <v/>
      </c>
      <c r="AW307" s="153" t="str">
        <f t="shared" si="158"/>
        <v/>
      </c>
      <c r="AX307" s="153" t="str">
        <f t="shared" si="159"/>
        <v/>
      </c>
    </row>
    <row r="308" spans="1:50" ht="29.45" customHeight="1" x14ac:dyDescent="0.25">
      <c r="A308" s="354" t="str">
        <f>'N-Bedarf AL §13a'!A308</f>
        <v/>
      </c>
      <c r="B308" s="354" t="str">
        <f>IF('N-Bedarf AL §13a'!B308="","",'N-Bedarf AL §13a'!B308)</f>
        <v/>
      </c>
      <c r="C308" s="305" t="str">
        <f>IF('N-Bedarf AL §13a'!D308="","",'N-Bedarf AL §13a'!D308)</f>
        <v/>
      </c>
      <c r="D308" s="32" t="str">
        <f>IF('N-Bedarf AL §13a'!C308="","",'N-Bedarf AL §13a'!C308)</f>
        <v/>
      </c>
      <c r="E308" s="32" t="str">
        <f>IF('N-Bedarf AL §13a'!AD308="",'N-Bedarf AL §13a'!AB308,'N-Bedarf AL §13a'!AD308)</f>
        <v/>
      </c>
      <c r="F308" s="32" t="str">
        <f>IF('P-Bedarf AL §13a'!V310="","",'P-Bedarf AL §13a'!V310)</f>
        <v/>
      </c>
      <c r="G308" s="32" t="str">
        <f>IF('P-Bedarf AL §13a'!Z310="","",'P-Bedarf AL §13a'!Z310)</f>
        <v/>
      </c>
      <c r="H308" s="345" t="str">
        <f t="shared" si="132"/>
        <v/>
      </c>
      <c r="I308" s="345" t="str">
        <f t="shared" si="133"/>
        <v/>
      </c>
      <c r="J308" s="345" t="str">
        <f t="shared" si="134"/>
        <v/>
      </c>
      <c r="K308" s="321">
        <f t="shared" si="135"/>
        <v>0</v>
      </c>
      <c r="L308" s="321">
        <f t="shared" si="160"/>
        <v>0</v>
      </c>
      <c r="M308" s="321">
        <f t="shared" si="161"/>
        <v>0</v>
      </c>
      <c r="N308" s="321" t="str">
        <f t="shared" si="162"/>
        <v/>
      </c>
      <c r="O308" s="321" t="str">
        <f t="shared" si="163"/>
        <v/>
      </c>
      <c r="P308" s="321" t="str">
        <f t="shared" si="164"/>
        <v/>
      </c>
      <c r="Q308" s="214" t="str">
        <f t="shared" si="136"/>
        <v/>
      </c>
      <c r="R308" s="141"/>
      <c r="S308" s="211"/>
      <c r="T308" s="346" t="str">
        <f t="shared" si="137"/>
        <v/>
      </c>
      <c r="U308" s="153" t="str">
        <f t="shared" si="138"/>
        <v/>
      </c>
      <c r="V308" s="153" t="str">
        <f t="shared" si="139"/>
        <v/>
      </c>
      <c r="W308" s="153" t="str">
        <f t="shared" si="140"/>
        <v/>
      </c>
      <c r="X308" s="153" t="str">
        <f t="shared" si="141"/>
        <v/>
      </c>
      <c r="Y308" s="141"/>
      <c r="Z308" s="211"/>
      <c r="AA308" s="361" t="str">
        <f t="shared" si="142"/>
        <v/>
      </c>
      <c r="AB308" s="153" t="str">
        <f t="shared" si="143"/>
        <v/>
      </c>
      <c r="AC308" s="153" t="str">
        <f t="shared" si="144"/>
        <v/>
      </c>
      <c r="AD308" s="153" t="str">
        <f t="shared" si="145"/>
        <v/>
      </c>
      <c r="AE308" s="153" t="str">
        <f t="shared" si="146"/>
        <v/>
      </c>
      <c r="AF308" s="213" t="str">
        <f t="shared" si="147"/>
        <v/>
      </c>
      <c r="AG308" s="141"/>
      <c r="AH308" s="211"/>
      <c r="AI308" s="346" t="str">
        <f t="shared" si="148"/>
        <v/>
      </c>
      <c r="AJ308" s="153" t="str">
        <f t="shared" si="149"/>
        <v/>
      </c>
      <c r="AK308" s="153" t="str">
        <f t="shared" si="150"/>
        <v/>
      </c>
      <c r="AL308" s="153" t="str">
        <f t="shared" si="151"/>
        <v/>
      </c>
      <c r="AM308" s="141"/>
      <c r="AN308" s="211"/>
      <c r="AO308" s="346" t="str">
        <f t="shared" si="152"/>
        <v/>
      </c>
      <c r="AP308" s="153" t="str">
        <f t="shared" si="153"/>
        <v/>
      </c>
      <c r="AQ308" s="153" t="str">
        <f t="shared" si="154"/>
        <v/>
      </c>
      <c r="AR308" s="153" t="str">
        <f t="shared" si="155"/>
        <v/>
      </c>
      <c r="AS308" s="141"/>
      <c r="AT308" s="211"/>
      <c r="AU308" s="346" t="str">
        <f t="shared" si="156"/>
        <v/>
      </c>
      <c r="AV308" s="153" t="str">
        <f t="shared" si="157"/>
        <v/>
      </c>
      <c r="AW308" s="153" t="str">
        <f t="shared" si="158"/>
        <v/>
      </c>
      <c r="AX308" s="153" t="str">
        <f t="shared" si="159"/>
        <v/>
      </c>
    </row>
    <row r="309" spans="1:50" ht="29.45" customHeight="1" x14ac:dyDescent="0.25">
      <c r="A309" s="354" t="str">
        <f>'N-Bedarf AL §13a'!A309</f>
        <v/>
      </c>
      <c r="B309" s="354" t="str">
        <f>IF('N-Bedarf AL §13a'!B309="","",'N-Bedarf AL §13a'!B309)</f>
        <v/>
      </c>
      <c r="C309" s="305" t="str">
        <f>IF('N-Bedarf AL §13a'!D309="","",'N-Bedarf AL §13a'!D309)</f>
        <v/>
      </c>
      <c r="D309" s="32" t="str">
        <f>IF('N-Bedarf AL §13a'!C309="","",'N-Bedarf AL §13a'!C309)</f>
        <v/>
      </c>
      <c r="E309" s="32" t="str">
        <f>IF('N-Bedarf AL §13a'!AD309="",'N-Bedarf AL §13a'!AB309,'N-Bedarf AL §13a'!AD309)</f>
        <v/>
      </c>
      <c r="F309" s="32" t="str">
        <f>IF('P-Bedarf AL §13a'!V311="","",'P-Bedarf AL §13a'!V311)</f>
        <v/>
      </c>
      <c r="G309" s="32" t="str">
        <f>IF('P-Bedarf AL §13a'!Z311="","",'P-Bedarf AL §13a'!Z311)</f>
        <v/>
      </c>
      <c r="H309" s="345" t="str">
        <f t="shared" si="132"/>
        <v/>
      </c>
      <c r="I309" s="345" t="str">
        <f t="shared" si="133"/>
        <v/>
      </c>
      <c r="J309" s="345" t="str">
        <f t="shared" si="134"/>
        <v/>
      </c>
      <c r="K309" s="321">
        <f t="shared" si="135"/>
        <v>0</v>
      </c>
      <c r="L309" s="321">
        <f t="shared" si="160"/>
        <v>0</v>
      </c>
      <c r="M309" s="321">
        <f t="shared" si="161"/>
        <v>0</v>
      </c>
      <c r="N309" s="321" t="str">
        <f t="shared" si="162"/>
        <v/>
      </c>
      <c r="O309" s="321" t="str">
        <f t="shared" si="163"/>
        <v/>
      </c>
      <c r="P309" s="321" t="str">
        <f t="shared" si="164"/>
        <v/>
      </c>
      <c r="Q309" s="214" t="str">
        <f t="shared" si="136"/>
        <v/>
      </c>
      <c r="R309" s="141"/>
      <c r="S309" s="211"/>
      <c r="T309" s="346" t="str">
        <f t="shared" si="137"/>
        <v/>
      </c>
      <c r="U309" s="153" t="str">
        <f t="shared" si="138"/>
        <v/>
      </c>
      <c r="V309" s="153" t="str">
        <f t="shared" si="139"/>
        <v/>
      </c>
      <c r="W309" s="153" t="str">
        <f t="shared" si="140"/>
        <v/>
      </c>
      <c r="X309" s="153" t="str">
        <f t="shared" si="141"/>
        <v/>
      </c>
      <c r="Y309" s="141"/>
      <c r="Z309" s="211"/>
      <c r="AA309" s="361" t="str">
        <f t="shared" si="142"/>
        <v/>
      </c>
      <c r="AB309" s="153" t="str">
        <f t="shared" si="143"/>
        <v/>
      </c>
      <c r="AC309" s="153" t="str">
        <f t="shared" si="144"/>
        <v/>
      </c>
      <c r="AD309" s="153" t="str">
        <f t="shared" si="145"/>
        <v/>
      </c>
      <c r="AE309" s="153" t="str">
        <f t="shared" si="146"/>
        <v/>
      </c>
      <c r="AF309" s="213" t="str">
        <f t="shared" si="147"/>
        <v/>
      </c>
      <c r="AG309" s="141"/>
      <c r="AH309" s="211"/>
      <c r="AI309" s="346" t="str">
        <f t="shared" si="148"/>
        <v/>
      </c>
      <c r="AJ309" s="153" t="str">
        <f t="shared" si="149"/>
        <v/>
      </c>
      <c r="AK309" s="153" t="str">
        <f t="shared" si="150"/>
        <v/>
      </c>
      <c r="AL309" s="153" t="str">
        <f t="shared" si="151"/>
        <v/>
      </c>
      <c r="AM309" s="141"/>
      <c r="AN309" s="211"/>
      <c r="AO309" s="346" t="str">
        <f t="shared" si="152"/>
        <v/>
      </c>
      <c r="AP309" s="153" t="str">
        <f t="shared" si="153"/>
        <v/>
      </c>
      <c r="AQ309" s="153" t="str">
        <f t="shared" si="154"/>
        <v/>
      </c>
      <c r="AR309" s="153" t="str">
        <f t="shared" si="155"/>
        <v/>
      </c>
      <c r="AS309" s="141"/>
      <c r="AT309" s="211"/>
      <c r="AU309" s="346" t="str">
        <f t="shared" si="156"/>
        <v/>
      </c>
      <c r="AV309" s="153" t="str">
        <f t="shared" si="157"/>
        <v/>
      </c>
      <c r="AW309" s="153" t="str">
        <f t="shared" si="158"/>
        <v/>
      </c>
      <c r="AX309" s="153" t="str">
        <f t="shared" si="159"/>
        <v/>
      </c>
    </row>
    <row r="310" spans="1:50" ht="29.45" customHeight="1" x14ac:dyDescent="0.25">
      <c r="A310" s="354" t="str">
        <f>'N-Bedarf AL §13a'!A310</f>
        <v/>
      </c>
      <c r="B310" s="354" t="str">
        <f>IF('N-Bedarf AL §13a'!B310="","",'N-Bedarf AL §13a'!B310)</f>
        <v/>
      </c>
      <c r="C310" s="305" t="str">
        <f>IF('N-Bedarf AL §13a'!D310="","",'N-Bedarf AL §13a'!D310)</f>
        <v/>
      </c>
      <c r="D310" s="32" t="str">
        <f>IF('N-Bedarf AL §13a'!C310="","",'N-Bedarf AL §13a'!C310)</f>
        <v/>
      </c>
      <c r="E310" s="32" t="str">
        <f>IF('N-Bedarf AL §13a'!AD310="",'N-Bedarf AL §13a'!AB310,'N-Bedarf AL §13a'!AD310)</f>
        <v/>
      </c>
      <c r="F310" s="32" t="str">
        <f>IF('P-Bedarf AL §13a'!V312="","",'P-Bedarf AL §13a'!V312)</f>
        <v/>
      </c>
      <c r="G310" s="32" t="str">
        <f>IF('P-Bedarf AL §13a'!Z312="","",'P-Bedarf AL §13a'!Z312)</f>
        <v/>
      </c>
      <c r="H310" s="345" t="str">
        <f t="shared" si="132"/>
        <v/>
      </c>
      <c r="I310" s="345" t="str">
        <f t="shared" si="133"/>
        <v/>
      </c>
      <c r="J310" s="345" t="str">
        <f t="shared" si="134"/>
        <v/>
      </c>
      <c r="K310" s="321">
        <f t="shared" si="135"/>
        <v>0</v>
      </c>
      <c r="L310" s="321">
        <f t="shared" si="160"/>
        <v>0</v>
      </c>
      <c r="M310" s="321">
        <f t="shared" si="161"/>
        <v>0</v>
      </c>
      <c r="N310" s="321" t="str">
        <f t="shared" si="162"/>
        <v/>
      </c>
      <c r="O310" s="321" t="str">
        <f t="shared" si="163"/>
        <v/>
      </c>
      <c r="P310" s="321" t="str">
        <f t="shared" si="164"/>
        <v/>
      </c>
      <c r="Q310" s="214" t="str">
        <f t="shared" si="136"/>
        <v/>
      </c>
      <c r="R310" s="141"/>
      <c r="S310" s="211"/>
      <c r="T310" s="346" t="str">
        <f t="shared" si="137"/>
        <v/>
      </c>
      <c r="U310" s="153" t="str">
        <f t="shared" si="138"/>
        <v/>
      </c>
      <c r="V310" s="153" t="str">
        <f t="shared" si="139"/>
        <v/>
      </c>
      <c r="W310" s="153" t="str">
        <f t="shared" si="140"/>
        <v/>
      </c>
      <c r="X310" s="153" t="str">
        <f t="shared" si="141"/>
        <v/>
      </c>
      <c r="Y310" s="141"/>
      <c r="Z310" s="211"/>
      <c r="AA310" s="361" t="str">
        <f t="shared" si="142"/>
        <v/>
      </c>
      <c r="AB310" s="153" t="str">
        <f t="shared" si="143"/>
        <v/>
      </c>
      <c r="AC310" s="153" t="str">
        <f t="shared" si="144"/>
        <v/>
      </c>
      <c r="AD310" s="153" t="str">
        <f t="shared" si="145"/>
        <v/>
      </c>
      <c r="AE310" s="153" t="str">
        <f t="shared" si="146"/>
        <v/>
      </c>
      <c r="AF310" s="213" t="str">
        <f t="shared" si="147"/>
        <v/>
      </c>
      <c r="AG310" s="141"/>
      <c r="AH310" s="211"/>
      <c r="AI310" s="346" t="str">
        <f t="shared" si="148"/>
        <v/>
      </c>
      <c r="AJ310" s="153" t="str">
        <f t="shared" si="149"/>
        <v/>
      </c>
      <c r="AK310" s="153" t="str">
        <f t="shared" si="150"/>
        <v/>
      </c>
      <c r="AL310" s="153" t="str">
        <f t="shared" si="151"/>
        <v/>
      </c>
      <c r="AM310" s="141"/>
      <c r="AN310" s="211"/>
      <c r="AO310" s="346" t="str">
        <f t="shared" si="152"/>
        <v/>
      </c>
      <c r="AP310" s="153" t="str">
        <f t="shared" si="153"/>
        <v/>
      </c>
      <c r="AQ310" s="153" t="str">
        <f t="shared" si="154"/>
        <v/>
      </c>
      <c r="AR310" s="153" t="str">
        <f t="shared" si="155"/>
        <v/>
      </c>
      <c r="AS310" s="141"/>
      <c r="AT310" s="211"/>
      <c r="AU310" s="346" t="str">
        <f t="shared" si="156"/>
        <v/>
      </c>
      <c r="AV310" s="153" t="str">
        <f t="shared" si="157"/>
        <v/>
      </c>
      <c r="AW310" s="153" t="str">
        <f t="shared" si="158"/>
        <v/>
      </c>
      <c r="AX310" s="153" t="str">
        <f t="shared" si="159"/>
        <v/>
      </c>
    </row>
  </sheetData>
  <sheetCalcPr fullCalcOnLoad="1"/>
  <sheetProtection password="A7DB" sheet="1" selectLockedCells="1"/>
  <protectedRanges>
    <protectedRange sqref="AK3 I1" name="N Bedarf Ackerbau"/>
  </protectedRanges>
  <mergeCells count="26">
    <mergeCell ref="AT1:AX1"/>
    <mergeCell ref="AP1:AS1"/>
    <mergeCell ref="AP2:AS2"/>
    <mergeCell ref="AP3:AS3"/>
    <mergeCell ref="AG1:AJ1"/>
    <mergeCell ref="AG2:AJ2"/>
    <mergeCell ref="AG3:AJ3"/>
    <mergeCell ref="AK1:AN1"/>
    <mergeCell ref="AT2:AX2"/>
    <mergeCell ref="C5:C7"/>
    <mergeCell ref="B5:B7"/>
    <mergeCell ref="A5:A7"/>
    <mergeCell ref="Q5:Q7"/>
    <mergeCell ref="R5:AC5"/>
    <mergeCell ref="K5:M5"/>
    <mergeCell ref="E5:G5"/>
    <mergeCell ref="N5:P5"/>
    <mergeCell ref="AF6:AF7"/>
    <mergeCell ref="H4:J4"/>
    <mergeCell ref="H5:I5"/>
    <mergeCell ref="K3:N3"/>
    <mergeCell ref="AK2:AN2"/>
    <mergeCell ref="K2:N2"/>
    <mergeCell ref="AK3:AN3"/>
    <mergeCell ref="AG5:AX5"/>
    <mergeCell ref="AT3:AX3"/>
  </mergeCells>
  <dataValidations count="2">
    <dataValidation type="list" allowBlank="1" showInputMessage="1" showErrorMessage="1" sqref="AM8:AM310 AS8:AS310 AG8:AG310">
      <formula1>min_Dünger</formula1>
    </dataValidation>
    <dataValidation type="list" allowBlank="1" showInputMessage="1" showErrorMessage="1" sqref="Y8:Y310 R8:R310">
      <formula1>org_Dünger</formula1>
    </dataValidation>
  </dataValidations>
  <pageMargins left="0.43307086614173229" right="0.43307086614173229" top="0.98425196850393704" bottom="0.78740157480314965" header="0.31496062992125984" footer="0.31496062992125984"/>
  <pageSetup paperSize="9" scale="38" orientation="landscape" horizontalDpi="1200" verticalDpi="1200" r:id="rId1"/>
  <headerFooter>
    <oddHeader>&amp;C&amp;G&amp;R&amp;G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I10" sqref="I10"/>
    </sheetView>
  </sheetViews>
  <sheetFormatPr baseColWidth="10" defaultRowHeight="15" x14ac:dyDescent="0.25"/>
  <cols>
    <col min="1" max="1" width="3.42578125" bestFit="1" customWidth="1"/>
    <col min="2" max="2" width="14.85546875" bestFit="1" customWidth="1"/>
    <col min="3" max="12" width="8.42578125" customWidth="1"/>
  </cols>
  <sheetData>
    <row r="1" spans="1:16" s="335" customFormat="1" ht="15.75" thickBot="1" x14ac:dyDescent="0.3">
      <c r="A1" s="676" t="s">
        <v>1084</v>
      </c>
      <c r="B1" s="676"/>
      <c r="C1" s="676"/>
      <c r="D1" s="676"/>
      <c r="E1" s="676"/>
      <c r="F1" s="676"/>
      <c r="G1" s="676"/>
      <c r="H1" s="676"/>
      <c r="I1" s="676"/>
      <c r="J1" s="676"/>
      <c r="K1" s="676"/>
      <c r="L1" s="676"/>
    </row>
    <row r="2" spans="1:16" x14ac:dyDescent="0.25">
      <c r="A2" s="463"/>
      <c r="B2" s="464" t="s">
        <v>2</v>
      </c>
      <c r="C2" s="677"/>
      <c r="D2" s="677"/>
      <c r="E2" s="677"/>
      <c r="F2" s="677"/>
      <c r="G2" s="677"/>
      <c r="H2" s="677"/>
      <c r="I2" s="677"/>
      <c r="J2" s="677"/>
      <c r="K2" s="677"/>
      <c r="L2" s="678"/>
    </row>
    <row r="3" spans="1:16" x14ac:dyDescent="0.25">
      <c r="A3" s="679" t="s">
        <v>851</v>
      </c>
      <c r="B3" s="465" t="s">
        <v>852</v>
      </c>
      <c r="C3" s="466">
        <v>51</v>
      </c>
      <c r="D3" s="466">
        <v>38</v>
      </c>
      <c r="E3" s="466">
        <v>36</v>
      </c>
      <c r="F3" s="466">
        <v>44</v>
      </c>
      <c r="G3" s="466">
        <v>38</v>
      </c>
      <c r="H3" s="466">
        <v>32</v>
      </c>
      <c r="I3" s="466">
        <v>43</v>
      </c>
      <c r="J3" s="466">
        <v>49</v>
      </c>
      <c r="K3" s="466">
        <v>66</v>
      </c>
      <c r="L3" s="467">
        <v>71</v>
      </c>
    </row>
    <row r="4" spans="1:16" x14ac:dyDescent="0.25">
      <c r="A4" s="679"/>
      <c r="B4" s="465" t="s">
        <v>853</v>
      </c>
      <c r="C4" s="466">
        <v>47</v>
      </c>
      <c r="D4" s="466">
        <v>35</v>
      </c>
      <c r="E4" s="466">
        <v>24</v>
      </c>
      <c r="F4" s="466">
        <v>39</v>
      </c>
      <c r="G4" s="466">
        <v>32</v>
      </c>
      <c r="H4" s="466">
        <v>23</v>
      </c>
      <c r="I4" s="466">
        <v>36</v>
      </c>
      <c r="J4" s="466">
        <v>48</v>
      </c>
      <c r="K4" s="466">
        <v>72</v>
      </c>
      <c r="L4" s="467">
        <v>64</v>
      </c>
    </row>
    <row r="5" spans="1:16" x14ac:dyDescent="0.25">
      <c r="A5" s="679"/>
      <c r="B5" s="465" t="s">
        <v>854</v>
      </c>
      <c r="C5" s="466">
        <v>43</v>
      </c>
      <c r="D5" s="466">
        <v>18</v>
      </c>
      <c r="E5" s="466">
        <v>24</v>
      </c>
      <c r="F5" s="466">
        <v>26</v>
      </c>
      <c r="G5" s="466">
        <v>21</v>
      </c>
      <c r="H5" s="466"/>
      <c r="I5" s="466">
        <v>29</v>
      </c>
      <c r="J5" s="466">
        <v>35</v>
      </c>
      <c r="K5" s="466">
        <v>73</v>
      </c>
      <c r="L5" s="467"/>
      <c r="P5" s="476"/>
    </row>
    <row r="6" spans="1:16" x14ac:dyDescent="0.25">
      <c r="A6" s="679"/>
      <c r="B6" s="465" t="s">
        <v>855</v>
      </c>
      <c r="C6" s="466">
        <v>37</v>
      </c>
      <c r="D6" s="466">
        <v>28</v>
      </c>
      <c r="E6" s="466">
        <v>22</v>
      </c>
      <c r="F6" s="466">
        <v>27</v>
      </c>
      <c r="G6" s="466">
        <v>21</v>
      </c>
      <c r="H6" s="466">
        <v>21</v>
      </c>
      <c r="I6" s="466"/>
      <c r="J6" s="466">
        <v>41</v>
      </c>
      <c r="K6" s="466"/>
      <c r="L6" s="467"/>
    </row>
    <row r="7" spans="1:16" x14ac:dyDescent="0.25">
      <c r="A7" s="679"/>
      <c r="B7" s="465" t="s">
        <v>856</v>
      </c>
      <c r="C7" s="466">
        <v>50</v>
      </c>
      <c r="D7" s="466">
        <v>26</v>
      </c>
      <c r="E7" s="466">
        <v>29</v>
      </c>
      <c r="F7" s="466">
        <v>40</v>
      </c>
      <c r="G7" s="466"/>
      <c r="H7" s="466"/>
      <c r="I7" s="466">
        <v>33</v>
      </c>
      <c r="J7" s="466">
        <v>28</v>
      </c>
      <c r="K7" s="466"/>
      <c r="L7" s="467"/>
    </row>
    <row r="8" spans="1:16" x14ac:dyDescent="0.25">
      <c r="A8" s="679"/>
      <c r="B8" s="465" t="s">
        <v>3</v>
      </c>
      <c r="C8" s="466">
        <v>59</v>
      </c>
      <c r="D8" s="466"/>
      <c r="E8" s="466"/>
      <c r="F8" s="466"/>
      <c r="G8" s="466"/>
      <c r="H8" s="466"/>
      <c r="I8" s="466"/>
      <c r="J8" s="466">
        <v>50</v>
      </c>
      <c r="K8" s="466"/>
      <c r="L8" s="467"/>
    </row>
    <row r="9" spans="1:16" x14ac:dyDescent="0.25">
      <c r="A9" s="685" t="s">
        <v>857</v>
      </c>
      <c r="B9" s="465" t="s">
        <v>858</v>
      </c>
      <c r="C9" s="466">
        <v>37</v>
      </c>
      <c r="D9" s="466">
        <v>27</v>
      </c>
      <c r="E9" s="466">
        <v>26</v>
      </c>
      <c r="F9" s="466"/>
      <c r="G9" s="466"/>
      <c r="H9" s="466"/>
      <c r="I9" s="466"/>
      <c r="J9" s="466"/>
      <c r="K9" s="466"/>
      <c r="L9" s="467"/>
    </row>
    <row r="10" spans="1:16" x14ac:dyDescent="0.25">
      <c r="A10" s="686"/>
      <c r="B10" s="465" t="s">
        <v>864</v>
      </c>
      <c r="C10" s="466">
        <v>50</v>
      </c>
      <c r="D10" s="466">
        <v>10</v>
      </c>
      <c r="E10" s="466">
        <v>25</v>
      </c>
      <c r="F10" s="466">
        <v>40</v>
      </c>
      <c r="G10" s="466">
        <v>29</v>
      </c>
      <c r="H10" s="466">
        <v>28</v>
      </c>
      <c r="I10" s="466">
        <v>27</v>
      </c>
      <c r="J10" s="466">
        <v>55</v>
      </c>
      <c r="K10" s="466">
        <v>78</v>
      </c>
      <c r="L10" s="467"/>
    </row>
    <row r="11" spans="1:16" x14ac:dyDescent="0.25">
      <c r="A11" s="686"/>
      <c r="B11" s="465" t="s">
        <v>859</v>
      </c>
      <c r="C11" s="466">
        <v>51</v>
      </c>
      <c r="D11" s="466"/>
      <c r="E11" s="466"/>
      <c r="F11" s="466"/>
      <c r="G11" s="466"/>
      <c r="H11" s="466"/>
      <c r="I11" s="466"/>
      <c r="J11" s="466"/>
      <c r="K11" s="466"/>
      <c r="L11" s="467"/>
    </row>
    <row r="12" spans="1:16" x14ac:dyDescent="0.25">
      <c r="A12" s="686"/>
      <c r="B12" s="465" t="s">
        <v>34</v>
      </c>
      <c r="C12" s="466">
        <v>65</v>
      </c>
      <c r="D12" s="466"/>
      <c r="E12" s="466"/>
      <c r="F12" s="466"/>
      <c r="G12" s="466"/>
      <c r="H12" s="466"/>
      <c r="I12" s="466"/>
      <c r="J12" s="466"/>
      <c r="K12" s="466"/>
      <c r="L12" s="467"/>
    </row>
    <row r="13" spans="1:16" x14ac:dyDescent="0.25">
      <c r="A13" s="687"/>
      <c r="B13" s="465" t="s">
        <v>860</v>
      </c>
      <c r="C13" s="466"/>
      <c r="D13" s="466">
        <v>25</v>
      </c>
      <c r="E13" s="466"/>
      <c r="F13" s="466"/>
      <c r="G13" s="466"/>
      <c r="H13" s="466"/>
      <c r="I13" s="466"/>
      <c r="J13" s="466"/>
      <c r="K13" s="466"/>
      <c r="L13" s="467"/>
    </row>
    <row r="14" spans="1:16" x14ac:dyDescent="0.25">
      <c r="A14" s="680"/>
      <c r="B14" s="468" t="s">
        <v>861</v>
      </c>
      <c r="C14" s="469">
        <v>50</v>
      </c>
      <c r="D14" s="470">
        <v>33</v>
      </c>
      <c r="E14" s="470">
        <v>28</v>
      </c>
      <c r="F14" s="470">
        <v>39</v>
      </c>
      <c r="G14" s="469">
        <v>32</v>
      </c>
      <c r="H14" s="469">
        <v>26</v>
      </c>
      <c r="I14" s="470">
        <v>38</v>
      </c>
      <c r="J14" s="469">
        <v>48</v>
      </c>
      <c r="K14" s="469">
        <v>69</v>
      </c>
      <c r="L14" s="471">
        <v>68</v>
      </c>
    </row>
    <row r="15" spans="1:16" ht="68.25" x14ac:dyDescent="0.25">
      <c r="A15" s="681"/>
      <c r="B15" s="472" t="s">
        <v>862</v>
      </c>
      <c r="C15" s="473" t="s">
        <v>852</v>
      </c>
      <c r="D15" s="473" t="s">
        <v>853</v>
      </c>
      <c r="E15" s="473" t="s">
        <v>854</v>
      </c>
      <c r="F15" s="473" t="s">
        <v>855</v>
      </c>
      <c r="G15" s="473" t="s">
        <v>863</v>
      </c>
      <c r="H15" s="473" t="s">
        <v>858</v>
      </c>
      <c r="I15" s="473" t="s">
        <v>853</v>
      </c>
      <c r="J15" s="473" t="s">
        <v>864</v>
      </c>
      <c r="K15" s="473" t="s">
        <v>859</v>
      </c>
      <c r="L15" s="474" t="s">
        <v>34</v>
      </c>
    </row>
    <row r="16" spans="1:16" ht="15.75" thickBot="1" x14ac:dyDescent="0.3">
      <c r="A16" s="682"/>
      <c r="B16" s="475"/>
      <c r="C16" s="683" t="s">
        <v>865</v>
      </c>
      <c r="D16" s="683"/>
      <c r="E16" s="683"/>
      <c r="F16" s="683"/>
      <c r="G16" s="683"/>
      <c r="H16" s="683" t="s">
        <v>857</v>
      </c>
      <c r="I16" s="683"/>
      <c r="J16" s="683"/>
      <c r="K16" s="683"/>
      <c r="L16" s="684"/>
    </row>
    <row r="17" spans="1:12" ht="66" customHeight="1" x14ac:dyDescent="0.25">
      <c r="A17" s="673" t="s">
        <v>871</v>
      </c>
      <c r="B17" s="674"/>
      <c r="C17" s="674"/>
      <c r="D17" s="674"/>
      <c r="E17" s="674"/>
      <c r="F17" s="674"/>
      <c r="G17" s="674"/>
      <c r="H17" s="674"/>
      <c r="I17" s="674"/>
      <c r="J17" s="674"/>
      <c r="K17" s="674"/>
      <c r="L17" s="675"/>
    </row>
    <row r="18" spans="1:12" x14ac:dyDescent="0.25">
      <c r="A18" s="670" t="s">
        <v>870</v>
      </c>
      <c r="B18" s="671"/>
      <c r="C18" s="671"/>
      <c r="D18" s="671"/>
      <c r="E18" s="671"/>
      <c r="F18" s="671"/>
      <c r="G18" s="671"/>
      <c r="H18" s="671"/>
      <c r="I18" s="671"/>
      <c r="J18" s="671"/>
      <c r="K18" s="671"/>
      <c r="L18" s="672"/>
    </row>
  </sheetData>
  <sheetProtection password="A7DB" sheet="1" selectLockedCells="1"/>
  <mergeCells count="9">
    <mergeCell ref="A18:L18"/>
    <mergeCell ref="A17:L17"/>
    <mergeCell ref="A1:L1"/>
    <mergeCell ref="C2:L2"/>
    <mergeCell ref="A3:A8"/>
    <mergeCell ref="A14:A16"/>
    <mergeCell ref="C16:G16"/>
    <mergeCell ref="H16:L16"/>
    <mergeCell ref="A9:A13"/>
  </mergeCells>
  <conditionalFormatting sqref="L13:L14 L10 L5 K12:L12 K11 H6 C14:F14 C3:F6 I14 I3:I6 C7:I13 K6:L9">
    <cfRule type="colorScale" priority="1">
      <colorScale>
        <cfvo type="min"/>
        <cfvo type="percentile" val="50"/>
        <cfvo type="max"/>
        <color rgb="FF63BE7B"/>
        <color rgb="FFFFEB84"/>
        <color rgb="FFF8696B"/>
      </colorScale>
    </cfRule>
  </conditionalFormatting>
  <conditionalFormatting sqref="C3:L14">
    <cfRule type="colorScale" priority="2">
      <colorScale>
        <cfvo type="min"/>
        <cfvo type="percentile" val="50"/>
        <cfvo type="max"/>
        <color rgb="FF63BE7B"/>
        <color rgb="FFFFEB84"/>
        <color rgb="FFF8696B"/>
      </colorScale>
    </cfRule>
  </conditionalFormatting>
  <hyperlinks>
    <hyperlink ref="A18" r:id="rId1"/>
  </hyperlinks>
  <pageMargins left="0.7" right="0.7" top="0.78740157499999996" bottom="0.78740157499999996" header="0.3" footer="0.3"/>
  <pageSetup paperSize="9" orientation="portrait"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H311"/>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703125" defaultRowHeight="15" x14ac:dyDescent="0.25"/>
  <cols>
    <col min="1" max="1" width="3.7109375" style="56" customWidth="1"/>
    <col min="2" max="2" width="16.7109375" style="56" customWidth="1"/>
    <col min="3" max="3" width="19.140625" style="56" customWidth="1"/>
    <col min="4" max="4" width="6.7109375" style="56" bestFit="1" customWidth="1"/>
    <col min="5" max="5" width="5.7109375" style="56" bestFit="1" customWidth="1"/>
    <col min="6" max="6" width="8.7109375" style="56" bestFit="1" customWidth="1"/>
    <col min="7" max="7" width="5.7109375" style="56" bestFit="1" customWidth="1"/>
    <col min="8" max="8" width="8.42578125" style="56" customWidth="1"/>
    <col min="9" max="9" width="8.5703125" style="56" customWidth="1"/>
    <col min="10" max="10" width="11.5703125" style="56"/>
    <col min="11" max="11" width="7.5703125" style="56" bestFit="1" customWidth="1"/>
    <col min="12" max="12" width="7.5703125" style="56" customWidth="1"/>
    <col min="13" max="13" width="7.5703125" style="56" bestFit="1" customWidth="1"/>
    <col min="14" max="14" width="10.42578125" style="7" hidden="1" customWidth="1"/>
    <col min="15" max="16" width="7.5703125" style="7" hidden="1" customWidth="1"/>
    <col min="17" max="17" width="11.5703125" style="56"/>
    <col min="18" max="18" width="15.85546875" style="7" customWidth="1"/>
    <col min="19" max="19" width="8.7109375" style="7" customWidth="1"/>
    <col min="20" max="20" width="11.5703125" style="7" hidden="1" customWidth="1"/>
    <col min="21" max="22" width="6.5703125" style="7" bestFit="1" customWidth="1"/>
    <col min="23" max="24" width="6.28515625" style="7" bestFit="1" customWidth="1"/>
    <col min="25" max="25" width="15.85546875" style="7" customWidth="1"/>
    <col min="26" max="26" width="8.7109375" style="7" customWidth="1"/>
    <col min="27" max="27" width="11.5703125" style="7" hidden="1" customWidth="1"/>
    <col min="28" max="29" width="6.5703125" style="7" bestFit="1" customWidth="1"/>
    <col min="30" max="31" width="6.28515625" style="7" bestFit="1" customWidth="1"/>
    <col min="32" max="32" width="10.140625" style="7" customWidth="1"/>
    <col min="33" max="34" width="8.140625" style="7" customWidth="1"/>
    <col min="35" max="35" width="11.5703125" style="7" hidden="1" customWidth="1"/>
    <col min="36" max="38" width="7.7109375" style="7" customWidth="1"/>
    <col min="39" max="39" width="9" style="7" customWidth="1"/>
    <col min="40" max="40" width="8.140625" style="7" customWidth="1"/>
    <col min="41" max="41" width="11.5703125" style="7" hidden="1" customWidth="1"/>
    <col min="42" max="44" width="7.7109375" style="7" customWidth="1"/>
    <col min="45" max="45" width="9" style="7" customWidth="1"/>
    <col min="46" max="46" width="8.140625" style="7" customWidth="1"/>
    <col min="47" max="47" width="11.42578125" style="7" hidden="1" customWidth="1"/>
    <col min="48" max="50" width="7.7109375" style="7" customWidth="1"/>
    <col min="51" max="16384" width="11.5703125" style="7"/>
  </cols>
  <sheetData>
    <row r="1" spans="1:60" ht="18" x14ac:dyDescent="0.25">
      <c r="A1" s="133"/>
      <c r="B1" s="134" t="s">
        <v>411</v>
      </c>
      <c r="D1" s="135"/>
      <c r="E1" s="904" t="s">
        <v>77</v>
      </c>
      <c r="F1" s="904"/>
      <c r="G1" s="904"/>
      <c r="H1" s="329">
        <f ca="1">YEAR(TODAY())</f>
        <v>2022</v>
      </c>
      <c r="I1" s="136"/>
      <c r="J1" s="136"/>
      <c r="K1" s="135"/>
      <c r="L1" s="135"/>
      <c r="M1" s="135"/>
      <c r="Q1" s="130"/>
      <c r="R1" s="827" t="s">
        <v>15</v>
      </c>
      <c r="S1" s="827"/>
      <c r="T1" s="56"/>
      <c r="U1" s="56"/>
      <c r="V1" s="332"/>
      <c r="W1" s="342"/>
      <c r="X1" s="342"/>
      <c r="Y1" s="56"/>
      <c r="Z1" s="56"/>
      <c r="AA1" s="56"/>
      <c r="AC1" s="165"/>
      <c r="AD1" s="165"/>
      <c r="AE1" s="165"/>
      <c r="AF1" s="995" t="s">
        <v>78</v>
      </c>
      <c r="AG1" s="995"/>
      <c r="AH1" s="995"/>
      <c r="AI1" s="995"/>
      <c r="AJ1" s="995"/>
      <c r="AK1" s="825"/>
      <c r="AL1" s="825"/>
      <c r="AM1" s="825"/>
      <c r="AN1" s="825"/>
      <c r="AP1" s="995" t="s">
        <v>879</v>
      </c>
      <c r="AQ1" s="995"/>
      <c r="AR1" s="995"/>
      <c r="AS1" s="995"/>
      <c r="AT1" s="995">
        <f>SUM(D8:D310)</f>
        <v>0</v>
      </c>
      <c r="AU1" s="995"/>
      <c r="AV1" s="995"/>
      <c r="AW1" s="995"/>
      <c r="AX1" s="995"/>
    </row>
    <row r="2" spans="1:60" ht="25.5" x14ac:dyDescent="0.25">
      <c r="A2" s="133"/>
      <c r="B2" s="176"/>
      <c r="D2" s="129"/>
      <c r="E2" s="137"/>
      <c r="F2" s="137"/>
      <c r="G2" s="137"/>
      <c r="H2" s="137"/>
      <c r="I2" s="137"/>
      <c r="J2" s="547" t="str">
        <f>"$A$1:$AX$"&amp;COUNTA(S:S,AH:AH)+7</f>
        <v>$A$1:$AX$11</v>
      </c>
      <c r="K2" s="129"/>
      <c r="L2" s="129"/>
      <c r="M2" s="129"/>
      <c r="N2" s="143" t="str">
        <f>"$A$1:$U$"&amp;COUNTA(S:S)+5</f>
        <v>$A$1:$U$7</v>
      </c>
      <c r="O2" s="143"/>
      <c r="P2" s="143"/>
      <c r="Q2" s="130"/>
      <c r="R2" s="828" t="s">
        <v>16</v>
      </c>
      <c r="S2" s="828"/>
      <c r="T2" s="56"/>
      <c r="U2" s="56"/>
      <c r="V2" s="131"/>
      <c r="W2" s="131"/>
      <c r="X2" s="131"/>
      <c r="Y2" s="56"/>
      <c r="Z2" s="56"/>
      <c r="AA2" s="56"/>
      <c r="AC2" s="165"/>
      <c r="AD2" s="165"/>
      <c r="AE2" s="165"/>
      <c r="AF2" s="995" t="s">
        <v>79</v>
      </c>
      <c r="AG2" s="995"/>
      <c r="AH2" s="995"/>
      <c r="AI2" s="995"/>
      <c r="AJ2" s="995"/>
      <c r="AK2" s="825"/>
      <c r="AL2" s="825"/>
      <c r="AM2" s="825"/>
      <c r="AN2" s="825"/>
      <c r="AP2" s="995"/>
      <c r="AQ2" s="995"/>
      <c r="AR2" s="995"/>
      <c r="AS2" s="995"/>
      <c r="AT2" s="994"/>
      <c r="AU2" s="994"/>
      <c r="AV2" s="994"/>
      <c r="AW2" s="994"/>
      <c r="AX2" s="994"/>
    </row>
    <row r="3" spans="1:60" ht="18" x14ac:dyDescent="0.25">
      <c r="A3" s="133"/>
      <c r="B3" s="136" t="s">
        <v>42</v>
      </c>
      <c r="C3" s="372" t="s">
        <v>1029</v>
      </c>
      <c r="D3" s="135"/>
      <c r="H3" s="347"/>
      <c r="I3" s="347"/>
      <c r="J3" s="347"/>
      <c r="K3" s="347"/>
      <c r="L3" s="347"/>
      <c r="M3" s="347"/>
      <c r="N3" s="140"/>
      <c r="O3" s="140"/>
      <c r="P3" s="140"/>
      <c r="Q3" s="140"/>
      <c r="R3" s="56"/>
      <c r="S3" s="56"/>
      <c r="T3" s="56"/>
      <c r="U3" s="56"/>
      <c r="V3" s="131"/>
      <c r="W3" s="131"/>
      <c r="X3" s="131"/>
      <c r="Y3" s="56"/>
      <c r="Z3" s="56"/>
      <c r="AA3" s="56"/>
      <c r="AC3" s="165"/>
      <c r="AD3" s="165"/>
      <c r="AE3" s="165"/>
      <c r="AF3" s="995" t="s">
        <v>80</v>
      </c>
      <c r="AG3" s="995"/>
      <c r="AH3" s="995"/>
      <c r="AI3" s="995"/>
      <c r="AJ3" s="995"/>
      <c r="AK3" s="824">
        <f ca="1">TODAY()</f>
        <v>44596</v>
      </c>
      <c r="AL3" s="825"/>
      <c r="AM3" s="825"/>
      <c r="AN3" s="825"/>
      <c r="AP3" s="995" t="s">
        <v>361</v>
      </c>
      <c r="AQ3" s="995"/>
      <c r="AR3" s="995"/>
      <c r="AS3" s="995"/>
      <c r="AT3" s="997" t="str">
        <f>'N-Bedarf GL'!S3</f>
        <v>4.0</v>
      </c>
      <c r="AU3" s="997"/>
      <c r="AV3" s="997"/>
      <c r="AW3" s="997"/>
      <c r="AX3" s="997"/>
    </row>
    <row r="4" spans="1:60" ht="14.45" customHeight="1" x14ac:dyDescent="0.25">
      <c r="A4" s="132"/>
      <c r="B4" s="176" t="str">
        <f>"$A$1:$AX$"&amp;COUNTA(S:S,AH:AH)+7</f>
        <v>$A$1:$AX$11</v>
      </c>
      <c r="C4" s="133"/>
      <c r="D4" s="132"/>
      <c r="H4" s="882" t="s">
        <v>1082</v>
      </c>
      <c r="I4" s="882"/>
      <c r="J4" s="882"/>
      <c r="K4" s="407"/>
      <c r="L4" s="407"/>
      <c r="M4" s="407"/>
      <c r="N4" s="140"/>
      <c r="O4" s="140"/>
      <c r="P4" s="140"/>
      <c r="Q4" s="140"/>
      <c r="R4" s="132"/>
      <c r="S4" s="132"/>
      <c r="T4" s="132"/>
      <c r="U4" s="132"/>
      <c r="V4" s="132"/>
      <c r="W4" s="132"/>
      <c r="X4" s="132"/>
      <c r="Y4" s="132"/>
      <c r="Z4" s="132"/>
      <c r="AA4" s="132"/>
      <c r="AB4" s="462"/>
      <c r="AC4" s="132"/>
      <c r="AD4" s="132"/>
      <c r="AE4" s="132"/>
      <c r="AF4" s="132"/>
      <c r="AG4" s="132"/>
      <c r="AH4" s="140"/>
      <c r="AI4" s="140"/>
      <c r="AJ4" s="140"/>
      <c r="AK4" s="140"/>
      <c r="AL4" s="140"/>
      <c r="AM4" s="146"/>
      <c r="AN4" s="56"/>
      <c r="AO4" s="56"/>
      <c r="AP4" s="56"/>
      <c r="AQ4" s="56"/>
      <c r="AR4" s="56"/>
      <c r="AS4" s="56"/>
      <c r="AT4" s="56"/>
      <c r="AU4" s="56"/>
      <c r="AV4" s="56"/>
      <c r="AW4" s="56"/>
      <c r="AX4" s="56"/>
    </row>
    <row r="5" spans="1:60" ht="14.45" customHeight="1" x14ac:dyDescent="0.25">
      <c r="A5" s="139"/>
      <c r="B5" s="139"/>
      <c r="C5" s="139"/>
      <c r="D5" s="139"/>
      <c r="E5" s="139"/>
      <c r="F5" s="139"/>
      <c r="G5" s="139"/>
      <c r="H5" s="1026" t="s">
        <v>1083</v>
      </c>
      <c r="I5" s="1027"/>
      <c r="J5" s="460" t="s">
        <v>1081</v>
      </c>
      <c r="K5" s="918" t="s">
        <v>402</v>
      </c>
      <c r="L5" s="984"/>
      <c r="M5" s="919"/>
      <c r="N5" s="914" t="s">
        <v>1054</v>
      </c>
      <c r="O5" s="1018"/>
      <c r="P5" s="1019"/>
      <c r="Q5" s="139"/>
      <c r="R5" s="1023" t="s">
        <v>405</v>
      </c>
      <c r="S5" s="1024"/>
      <c r="T5" s="1024"/>
      <c r="U5" s="1024"/>
      <c r="V5" s="1024"/>
      <c r="W5" s="1024"/>
      <c r="X5" s="1024"/>
      <c r="Y5" s="1024"/>
      <c r="Z5" s="1024"/>
      <c r="AA5" s="1024"/>
      <c r="AB5" s="1024"/>
      <c r="AC5" s="1024"/>
      <c r="AD5" s="1024"/>
      <c r="AE5" s="1025"/>
      <c r="AF5" s="177">
        <f ca="1">H1+1</f>
        <v>2023</v>
      </c>
      <c r="AG5" s="1031" t="s">
        <v>406</v>
      </c>
      <c r="AH5" s="1031"/>
      <c r="AI5" s="1031"/>
      <c r="AJ5" s="1031"/>
      <c r="AK5" s="1031"/>
      <c r="AL5" s="1031"/>
      <c r="AM5" s="1031"/>
      <c r="AN5" s="1031"/>
      <c r="AO5" s="1031"/>
      <c r="AP5" s="1031"/>
      <c r="AQ5" s="1031"/>
      <c r="AR5" s="1031"/>
      <c r="AS5" s="1031"/>
      <c r="AT5" s="1031"/>
      <c r="AU5" s="1031"/>
      <c r="AV5" s="1031"/>
      <c r="AW5" s="1031"/>
      <c r="AX5" s="1031"/>
    </row>
    <row r="6" spans="1:60" ht="39.6" customHeight="1" x14ac:dyDescent="0.25">
      <c r="A6" s="815" t="s">
        <v>54</v>
      </c>
      <c r="B6" s="815" t="s">
        <v>56</v>
      </c>
      <c r="C6" s="818" t="s">
        <v>55</v>
      </c>
      <c r="D6" s="328" t="s">
        <v>57</v>
      </c>
      <c r="E6" s="400" t="s">
        <v>1052</v>
      </c>
      <c r="F6" s="400" t="s">
        <v>367</v>
      </c>
      <c r="G6" s="400" t="s">
        <v>368</v>
      </c>
      <c r="H6" s="408" t="s">
        <v>869</v>
      </c>
      <c r="I6" s="408" t="s">
        <v>868</v>
      </c>
      <c r="J6" s="408" t="s">
        <v>868</v>
      </c>
      <c r="K6" s="408" t="s">
        <v>1052</v>
      </c>
      <c r="L6" s="408" t="s">
        <v>367</v>
      </c>
      <c r="M6" s="408" t="s">
        <v>368</v>
      </c>
      <c r="N6" s="408" t="s">
        <v>1052</v>
      </c>
      <c r="O6" s="408" t="s">
        <v>367</v>
      </c>
      <c r="P6" s="408" t="s">
        <v>368</v>
      </c>
      <c r="Q6" s="818" t="s">
        <v>401</v>
      </c>
      <c r="R6" s="331"/>
      <c r="S6" s="331" t="s">
        <v>399</v>
      </c>
      <c r="T6" s="151" t="s">
        <v>520</v>
      </c>
      <c r="U6" s="403" t="s">
        <v>1042</v>
      </c>
      <c r="V6" s="405" t="s">
        <v>1051</v>
      </c>
      <c r="W6" s="405" t="s">
        <v>367</v>
      </c>
      <c r="X6" s="405" t="s">
        <v>368</v>
      </c>
      <c r="Y6" s="331"/>
      <c r="Z6" s="331" t="s">
        <v>399</v>
      </c>
      <c r="AA6" s="151" t="s">
        <v>520</v>
      </c>
      <c r="AB6" s="403" t="s">
        <v>1042</v>
      </c>
      <c r="AC6" s="405" t="s">
        <v>1051</v>
      </c>
      <c r="AD6" s="405" t="s">
        <v>367</v>
      </c>
      <c r="AE6" s="405" t="s">
        <v>368</v>
      </c>
      <c r="AF6" s="1016" t="s">
        <v>410</v>
      </c>
      <c r="AG6" s="413"/>
      <c r="AH6" s="413" t="s">
        <v>399</v>
      </c>
      <c r="AI6" s="413" t="s">
        <v>520</v>
      </c>
      <c r="AJ6" s="413" t="s">
        <v>1042</v>
      </c>
      <c r="AK6" s="413" t="s">
        <v>367</v>
      </c>
      <c r="AL6" s="413" t="s">
        <v>368</v>
      </c>
      <c r="AM6" s="413"/>
      <c r="AN6" s="413" t="s">
        <v>399</v>
      </c>
      <c r="AO6" s="413" t="s">
        <v>520</v>
      </c>
      <c r="AP6" s="413" t="s">
        <v>1042</v>
      </c>
      <c r="AQ6" s="413" t="s">
        <v>367</v>
      </c>
      <c r="AR6" s="413" t="s">
        <v>368</v>
      </c>
      <c r="AS6" s="413"/>
      <c r="AT6" s="413" t="s">
        <v>399</v>
      </c>
      <c r="AU6" s="413" t="s">
        <v>520</v>
      </c>
      <c r="AV6" s="413" t="s">
        <v>1042</v>
      </c>
      <c r="AW6" s="413" t="s">
        <v>367</v>
      </c>
      <c r="AX6" s="413" t="s">
        <v>368</v>
      </c>
      <c r="AY6" s="209"/>
      <c r="AZ6" s="210"/>
      <c r="BA6" s="210"/>
      <c r="BB6" s="210"/>
      <c r="BC6" s="210"/>
      <c r="BD6" s="210"/>
      <c r="BE6" s="210"/>
      <c r="BF6" s="210"/>
      <c r="BG6" s="210"/>
      <c r="BH6" s="210"/>
    </row>
    <row r="7" spans="1:60" ht="38.25" x14ac:dyDescent="0.25">
      <c r="A7" s="815"/>
      <c r="B7" s="815"/>
      <c r="C7" s="819"/>
      <c r="D7" s="328" t="s">
        <v>58</v>
      </c>
      <c r="E7" s="400" t="s">
        <v>49</v>
      </c>
      <c r="F7" s="400" t="s">
        <v>49</v>
      </c>
      <c r="G7" s="400" t="s">
        <v>49</v>
      </c>
      <c r="H7" s="319" t="s">
        <v>49</v>
      </c>
      <c r="I7" s="319" t="s">
        <v>49</v>
      </c>
      <c r="J7" s="319" t="s">
        <v>49</v>
      </c>
      <c r="K7" s="319" t="s">
        <v>49</v>
      </c>
      <c r="L7" s="319" t="s">
        <v>49</v>
      </c>
      <c r="M7" s="319" t="s">
        <v>49</v>
      </c>
      <c r="N7" s="319" t="s">
        <v>49</v>
      </c>
      <c r="O7" s="319" t="s">
        <v>49</v>
      </c>
      <c r="P7" s="319" t="s">
        <v>49</v>
      </c>
      <c r="Q7" s="819"/>
      <c r="R7" s="331" t="s">
        <v>363</v>
      </c>
      <c r="S7" s="331" t="s">
        <v>400</v>
      </c>
      <c r="T7" s="331" t="s">
        <v>521</v>
      </c>
      <c r="U7" s="150" t="s">
        <v>49</v>
      </c>
      <c r="V7" s="149" t="s">
        <v>49</v>
      </c>
      <c r="W7" s="149" t="s">
        <v>49</v>
      </c>
      <c r="X7" s="149" t="s">
        <v>49</v>
      </c>
      <c r="Y7" s="331" t="s">
        <v>363</v>
      </c>
      <c r="Z7" s="331" t="s">
        <v>400</v>
      </c>
      <c r="AA7" s="331" t="s">
        <v>521</v>
      </c>
      <c r="AB7" s="150" t="s">
        <v>49</v>
      </c>
      <c r="AC7" s="149" t="s">
        <v>49</v>
      </c>
      <c r="AD7" s="149" t="s">
        <v>49</v>
      </c>
      <c r="AE7" s="149" t="s">
        <v>49</v>
      </c>
      <c r="AF7" s="1017"/>
      <c r="AG7" s="413" t="s">
        <v>363</v>
      </c>
      <c r="AH7" s="413" t="s">
        <v>14</v>
      </c>
      <c r="AI7" s="413" t="s">
        <v>522</v>
      </c>
      <c r="AJ7" s="154" t="s">
        <v>49</v>
      </c>
      <c r="AK7" s="154" t="s">
        <v>49</v>
      </c>
      <c r="AL7" s="154" t="s">
        <v>49</v>
      </c>
      <c r="AM7" s="413" t="s">
        <v>363</v>
      </c>
      <c r="AN7" s="413" t="s">
        <v>14</v>
      </c>
      <c r="AO7" s="413" t="s">
        <v>522</v>
      </c>
      <c r="AP7" s="154" t="s">
        <v>49</v>
      </c>
      <c r="AQ7" s="154" t="s">
        <v>49</v>
      </c>
      <c r="AR7" s="154" t="s">
        <v>49</v>
      </c>
      <c r="AS7" s="413" t="s">
        <v>363</v>
      </c>
      <c r="AT7" s="413" t="s">
        <v>14</v>
      </c>
      <c r="AU7" s="413" t="s">
        <v>522</v>
      </c>
      <c r="AV7" s="154" t="s">
        <v>49</v>
      </c>
      <c r="AW7" s="154" t="s">
        <v>49</v>
      </c>
      <c r="AX7" s="154" t="s">
        <v>49</v>
      </c>
      <c r="AY7" s="209"/>
      <c r="AZ7" s="206"/>
      <c r="BA7" s="206"/>
      <c r="BB7" s="206"/>
      <c r="BC7" s="206"/>
      <c r="BD7" s="206"/>
      <c r="BE7" s="206"/>
      <c r="BF7" s="206"/>
      <c r="BG7" s="206"/>
      <c r="BH7" s="206"/>
    </row>
    <row r="8" spans="1:60" ht="29.45" customHeight="1" x14ac:dyDescent="0.25">
      <c r="A8" s="354">
        <f>IF('N-Bedarf GL §13a'!A8="","",'N-Bedarf GL §13a'!A8)</f>
        <v>1</v>
      </c>
      <c r="B8" s="354" t="str">
        <f>IF('N-Bedarf GL §13a'!B8="","",'N-Bedarf GL §13a'!B8)</f>
        <v/>
      </c>
      <c r="C8" s="305" t="str">
        <f>IF('N-Bedarf GL §13a'!D8="","",'N-Bedarf GL §13a'!D8)</f>
        <v/>
      </c>
      <c r="D8" s="32" t="str">
        <f>IF('N-Bedarf GL §13a'!C8="","",'N-Bedarf GL §13a'!C8)</f>
        <v/>
      </c>
      <c r="E8" s="84" t="str">
        <f>IF('N-Bedarf GL §13a'!V8="",'N-Bedarf GL §13a'!T8,'N-Bedarf GL §13a'!V8)</f>
        <v/>
      </c>
      <c r="F8" s="84" t="str">
        <f>IF('P-Bedarf GL §13a'!N9="","",'P-Bedarf GL §13a'!N9)</f>
        <v/>
      </c>
      <c r="G8" s="84" t="str">
        <f>IF('P-Bedarf GL §13a'!R9="","",'P-Bedarf GL §13a'!R9)</f>
        <v/>
      </c>
      <c r="H8" s="345" t="str">
        <f>IF(OR(E8="",N8=""),"",SUM(V8,AC8))</f>
        <v/>
      </c>
      <c r="I8" s="345" t="str">
        <f>IF(OR(E8="",N8=""),"",SUM(U8,AB8))</f>
        <v/>
      </c>
      <c r="J8" s="345" t="str">
        <f>IF(OR(E8="",N8=""),"",SUM(AJ8,AP8,AV8))</f>
        <v/>
      </c>
      <c r="K8" s="84">
        <f>IF(V8="",0,V8)+IF(AC8="",0,AC8)+IF(AJ8="",0,AJ8)+IF(AP8="",0,AP8)+IF(AV8="",0,AV8)</f>
        <v>0</v>
      </c>
      <c r="L8" s="84">
        <f>IF(W8="",0,W8)+IF(AD8="",0,AD8)+IF(AK8="",0,AK8)+IF(AQ8="",0,AQ8)+IF(AW8="",0,AW8)</f>
        <v>0</v>
      </c>
      <c r="M8" s="84">
        <f>IF(X8="",0,X8)+IF(AE8="",0,AE8)+IF(AL8="",0,AL8)+IF(AR8="",0,AR8)+IF(AX8="",0,AX8)</f>
        <v>0</v>
      </c>
      <c r="N8" s="321" t="str">
        <f>IF(E8="","",K8-E8)</f>
        <v/>
      </c>
      <c r="O8" s="321" t="str">
        <f>IF(F8="","",L8-F8)</f>
        <v/>
      </c>
      <c r="P8" s="321" t="str">
        <f>IF(G8="","",M8-G8)</f>
        <v/>
      </c>
      <c r="Q8" s="214" t="str">
        <f>IF(N8="","",IF(N8&gt;0,"Achtung: N-Überhang!",""))</f>
        <v/>
      </c>
      <c r="R8" s="141"/>
      <c r="S8" s="211"/>
      <c r="T8" s="364" t="str">
        <f t="shared" ref="T8:T71" si="0">IF(D8="","",S8*D8)</f>
        <v/>
      </c>
      <c r="U8" s="153" t="str">
        <f>IF(OR(E8="",R8="",R8="keine"),"",(VLOOKUP(R8,Dünger_Formen,3,FALSE))*S8)</f>
        <v/>
      </c>
      <c r="V8" s="153" t="str">
        <f>IF(OR(E8="",R8="",R8="keine"),"",(VLOOKUP(R8,Dünger_Formen,7,FALSE))*S8)</f>
        <v/>
      </c>
      <c r="W8" s="153" t="str">
        <f t="shared" ref="W8:W71" si="1">IF(OR(F8="",R8="",R8="keine"),"",(VLOOKUP(R8,Dünger_Formen,8,FALSE))*S8)</f>
        <v/>
      </c>
      <c r="X8" s="153" t="str">
        <f t="shared" ref="X8:X71" si="2">IF(OR(G8="",R8="",R8="keine"),"",(VLOOKUP(R8,Dünger_Formen,9,FALSE))*S8)</f>
        <v/>
      </c>
      <c r="Y8" s="141"/>
      <c r="Z8" s="212"/>
      <c r="AA8" s="364" t="str">
        <f t="shared" ref="AA8:AA71" si="3">IF(D8="","",Z8*D8)</f>
        <v/>
      </c>
      <c r="AB8" s="153" t="str">
        <f>IF(OR(E8="",Y8="",Y8="keine"),"",(VLOOKUP(Y8,Dünger_Formen,3,FALSE))*Z8)</f>
        <v/>
      </c>
      <c r="AC8" s="153" t="str">
        <f>IF(OR(E8="",Y8="",Y8="keine"),"",(VLOOKUP(Y8,Dünger_Formen,7,FALSE))*Z8)</f>
        <v/>
      </c>
      <c r="AD8" s="153" t="str">
        <f t="shared" ref="AD8:AD71" si="4">IF(OR(F8="",Y8="",Y8="keine"),"",(VLOOKUP(Y8,Dünger_Formen,8,FALSE))*Z8)</f>
        <v/>
      </c>
      <c r="AE8" s="153" t="str">
        <f t="shared" ref="AE8:AE71" si="5">IF(OR(G8="",Y8="",Y8="keine"),"",(VLOOKUP(Y8,Dünger_Formen,9,FALSE))*Z8)</f>
        <v/>
      </c>
      <c r="AF8" s="213" t="str">
        <f>IF(AND(Y8="",R8=""),"",IF(Y8="",0,IF(OR(Y8="Kompost",Y8="Bioabfallkompost",Y8="Grüngutkompost"),(AB8)*4%,(AB8)*10%))+IF(R8="",0,IF(OR(R8="Kompost",R8="Bioabfallkompost",R8="Grüngutkompost"),(U8)*4%,(U8)*10%)))</f>
        <v/>
      </c>
      <c r="AG8" s="141"/>
      <c r="AH8" s="211"/>
      <c r="AI8" s="364" t="str">
        <f t="shared" ref="AI8:AI71" si="6">IF(D8="","",AH8*$D8)</f>
        <v/>
      </c>
      <c r="AJ8" s="153" t="str">
        <f>IF(OR(E8="",AG8="",AG8="keine"),"",ROUND((VLOOKUP(AG8,Dünger_Formen,3,FALSE))*AH8,0))</f>
        <v/>
      </c>
      <c r="AK8" s="153" t="str">
        <f t="shared" ref="AK8:AK71" si="7">IF(OR(F8="",AG8="",AG8="keine"),"",ROUND((VLOOKUP(AG8,Dünger_Formen,8,FALSE))*AH8,0))</f>
        <v/>
      </c>
      <c r="AL8" s="153" t="str">
        <f t="shared" ref="AL8:AL71" si="8">IF(OR(G8="",AG8="",AG8="keine"),"",ROUND((VLOOKUP(AG8,Dünger_Formen,9,FALSE))*AH8,0))</f>
        <v/>
      </c>
      <c r="AM8" s="141"/>
      <c r="AN8" s="211"/>
      <c r="AO8" s="364" t="str">
        <f t="shared" ref="AO8:AO71" si="9">IF(D8="","",AN8*$D8)</f>
        <v/>
      </c>
      <c r="AP8" s="153" t="str">
        <f>IF(OR(E8="",AM8="",AM8="keine"),"",ROUND((VLOOKUP(AM8,Dünger_Formen,3,FALSE))*AN8,0))</f>
        <v/>
      </c>
      <c r="AQ8" s="153" t="str">
        <f t="shared" ref="AQ8:AQ71" si="10">IF(OR(F8="",AM8="",AM8="keine"),"",ROUND((VLOOKUP(AM8,Dünger_Formen,8,FALSE))*AN8,0))</f>
        <v/>
      </c>
      <c r="AR8" s="153" t="str">
        <f t="shared" ref="AR8:AR71" si="11">IF(OR(G8="",AM8="",AM8="keine"),"",ROUND((VLOOKUP(AM8,Dünger_Formen,9,FALSE))*AN8,0))</f>
        <v/>
      </c>
      <c r="AS8" s="141"/>
      <c r="AT8" s="211"/>
      <c r="AU8" s="364" t="str">
        <f t="shared" ref="AU8:AU71" si="12">IF(D8="","",AT8*$D8)</f>
        <v/>
      </c>
      <c r="AV8" s="153" t="str">
        <f>IF(OR(E8="",AS8="",AS8="keine"),"",ROUND((VLOOKUP(AS8,Dünger_Formen,3,FALSE))*AT8,0))</f>
        <v/>
      </c>
      <c r="AW8" s="153" t="str">
        <f t="shared" ref="AW8:AW71" si="13">IF(OR(F8="",AS8="",AS8="keine"),"",ROUND((VLOOKUP(AS8,Dünger_Formen,8,FALSE))*AT8,0))</f>
        <v/>
      </c>
      <c r="AX8" s="153" t="str">
        <f t="shared" ref="AX8:AX71" si="14">IF(OR(G8="",AS8="",AS8="keine"),"",ROUND((VLOOKUP(AS8,Dünger_Formen,9,FALSE))*AT8,0))</f>
        <v/>
      </c>
      <c r="AY8" s="206"/>
      <c r="BB8" s="206"/>
      <c r="BC8" s="206"/>
    </row>
    <row r="9" spans="1:60" ht="29.45" customHeight="1" x14ac:dyDescent="0.25">
      <c r="A9" s="354">
        <f>IF('N-Bedarf GL §13a'!A9="","",'N-Bedarf GL §13a'!A9)</f>
        <v>2</v>
      </c>
      <c r="B9" s="354" t="str">
        <f>IF('N-Bedarf GL §13a'!B9="","",'N-Bedarf GL §13a'!B9)</f>
        <v/>
      </c>
      <c r="C9" s="305" t="str">
        <f>IF('N-Bedarf GL §13a'!D9="","",'N-Bedarf GL §13a'!D9)</f>
        <v/>
      </c>
      <c r="D9" s="32" t="str">
        <f>IF('N-Bedarf GL §13a'!C9="","",'N-Bedarf GL §13a'!C9)</f>
        <v/>
      </c>
      <c r="E9" s="84" t="str">
        <f>IF('N-Bedarf GL §13a'!V9="",'N-Bedarf GL §13a'!T9,'N-Bedarf GL §13a'!V9)</f>
        <v/>
      </c>
      <c r="F9" s="84" t="str">
        <f>IF('P-Bedarf GL §13a'!N10="","",'P-Bedarf GL §13a'!N10)</f>
        <v/>
      </c>
      <c r="G9" s="84" t="str">
        <f>IF('P-Bedarf GL §13a'!R10="","",'P-Bedarf GL §13a'!R10)</f>
        <v/>
      </c>
      <c r="H9" s="345" t="str">
        <f t="shared" ref="H9:H72" si="15">IF(OR(E9="",N9=""),"",SUM(V9,AC9))</f>
        <v/>
      </c>
      <c r="I9" s="345" t="str">
        <f t="shared" ref="I9:I72" si="16">IF(OR(E9="",N9=""),"",SUM(U9,AB9))</f>
        <v/>
      </c>
      <c r="J9" s="345" t="str">
        <f t="shared" ref="J9:J72" si="17">IF(OR(E9="",N9=""),"",SUM(AJ9,AP9,AV9))</f>
        <v/>
      </c>
      <c r="K9" s="84">
        <f t="shared" ref="K9:K72" si="18">IF(V9="",0,V9)+IF(AC9="",0,AC9)+IF(AJ9="",0,AJ9)+IF(AP9="",0,AP9)+IF(AV9="",0,AV9)</f>
        <v>0</v>
      </c>
      <c r="L9" s="84">
        <f t="shared" ref="L9:L72" si="19">IF(W9="",0,W9)+IF(AD9="",0,AD9)+IF(AK9="",0,AK9)+IF(AQ9="",0,AQ9)+IF(AW9="",0,AW9)</f>
        <v>0</v>
      </c>
      <c r="M9" s="84">
        <f t="shared" ref="M9:M72" si="20">IF(X9="",0,X9)+IF(AE9="",0,AE9)+IF(AL9="",0,AL9)+IF(AR9="",0,AR9)+IF(AX9="",0,AX9)</f>
        <v>0</v>
      </c>
      <c r="N9" s="321" t="str">
        <f t="shared" ref="N9:N72" si="21">IF(E9="","",K9-E9)</f>
        <v/>
      </c>
      <c r="O9" s="321" t="str">
        <f t="shared" ref="O9:O72" si="22">IF(F9="","",L9-F9)</f>
        <v/>
      </c>
      <c r="P9" s="321" t="str">
        <f t="shared" ref="P9:P72" si="23">IF(G9="","",M9-G9)</f>
        <v/>
      </c>
      <c r="Q9" s="214" t="str">
        <f>IF(N9="","",IF(N9&gt;0,"Achtung: N-Überhang!",""))</f>
        <v/>
      </c>
      <c r="R9" s="141"/>
      <c r="S9" s="211"/>
      <c r="T9" s="364" t="str">
        <f t="shared" si="0"/>
        <v/>
      </c>
      <c r="U9" s="153" t="str">
        <f t="shared" ref="U9:U72" si="24">IF(OR(E9="",R9="",R9="keine"),"",(VLOOKUP(R9,Dünger_Formen,3,FALSE))*S9)</f>
        <v/>
      </c>
      <c r="V9" s="153" t="str">
        <f t="shared" ref="V9:V72" si="25">IF(OR(E9="",R9="",R9="keine"),"",(VLOOKUP(R9,Dünger_Formen,7,FALSE))*S9)</f>
        <v/>
      </c>
      <c r="W9" s="153" t="str">
        <f t="shared" si="1"/>
        <v/>
      </c>
      <c r="X9" s="153" t="str">
        <f t="shared" si="2"/>
        <v/>
      </c>
      <c r="Y9" s="141"/>
      <c r="Z9" s="212"/>
      <c r="AA9" s="364" t="str">
        <f t="shared" si="3"/>
        <v/>
      </c>
      <c r="AB9" s="153" t="str">
        <f t="shared" ref="AB9:AB72" si="26">IF(OR(E9="",Y9="",Y9="keine"),"",(VLOOKUP(Y9,Dünger_Formen,3,FALSE))*Z9)</f>
        <v/>
      </c>
      <c r="AC9" s="153" t="str">
        <f t="shared" ref="AC9:AC72" si="27">IF(OR(E9="",Y9="",Y9="keine"),"",(VLOOKUP(Y9,Dünger_Formen,7,FALSE))*Z9)</f>
        <v/>
      </c>
      <c r="AD9" s="153" t="str">
        <f t="shared" si="4"/>
        <v/>
      </c>
      <c r="AE9" s="153" t="str">
        <f t="shared" si="5"/>
        <v/>
      </c>
      <c r="AF9" s="213" t="str">
        <f>IF(AND(Y9="",R9=""),"",IF(Y9="",0,IF(OR(Y9="Kompost",Y9="Bioabfallkompost",Y9="Grüngutkompost"),(AB9)*4%,(AB9)*10%))+IF(R9="",0,IF(OR(R9="Kompost",R9="Bioabfallkompost",R9="Grüngutkompost"),(U9)*4%,(U9)*10%)))</f>
        <v/>
      </c>
      <c r="AG9" s="141"/>
      <c r="AH9" s="211"/>
      <c r="AI9" s="364" t="str">
        <f t="shared" si="6"/>
        <v/>
      </c>
      <c r="AJ9" s="153" t="str">
        <f t="shared" ref="AJ9:AJ72" si="28">IF(OR(E9="",AG9="",AG9="keine"),"",ROUND((VLOOKUP(AG9,Dünger_Formen,3,FALSE))*AH9,0))</f>
        <v/>
      </c>
      <c r="AK9" s="153" t="str">
        <f t="shared" si="7"/>
        <v/>
      </c>
      <c r="AL9" s="153" t="str">
        <f t="shared" si="8"/>
        <v/>
      </c>
      <c r="AM9" s="141"/>
      <c r="AN9" s="211"/>
      <c r="AO9" s="364" t="str">
        <f t="shared" si="9"/>
        <v/>
      </c>
      <c r="AP9" s="153" t="str">
        <f t="shared" ref="AP9:AP72" si="29">IF(OR(E9="",AM9="",AM9="keine"),"",ROUND((VLOOKUP(AM9,Dünger_Formen,3,FALSE))*AN9,0))</f>
        <v/>
      </c>
      <c r="AQ9" s="153" t="str">
        <f t="shared" si="10"/>
        <v/>
      </c>
      <c r="AR9" s="153" t="str">
        <f t="shared" si="11"/>
        <v/>
      </c>
      <c r="AS9" s="141"/>
      <c r="AT9" s="211"/>
      <c r="AU9" s="364" t="str">
        <f t="shared" si="12"/>
        <v/>
      </c>
      <c r="AV9" s="153" t="str">
        <f t="shared" ref="AV9:AV72" si="30">IF(OR(E9="",AS9="",AS9="keine"),"",ROUND((VLOOKUP(AS9,Dünger_Formen,3,FALSE))*AT9,0))</f>
        <v/>
      </c>
      <c r="AW9" s="153" t="str">
        <f t="shared" si="13"/>
        <v/>
      </c>
      <c r="AX9" s="153" t="str">
        <f t="shared" si="14"/>
        <v/>
      </c>
    </row>
    <row r="10" spans="1:60" ht="29.45" customHeight="1" x14ac:dyDescent="0.25">
      <c r="A10" s="354" t="str">
        <f>IF('N-Bedarf GL §13a'!A10="","",'N-Bedarf GL §13a'!A10)</f>
        <v/>
      </c>
      <c r="B10" s="354" t="str">
        <f>IF('N-Bedarf GL §13a'!B10="","",'N-Bedarf GL §13a'!B10)</f>
        <v/>
      </c>
      <c r="C10" s="305" t="str">
        <f>IF('N-Bedarf GL §13a'!D10="","",'N-Bedarf GL §13a'!D10)</f>
        <v/>
      </c>
      <c r="D10" s="32" t="str">
        <f>IF('N-Bedarf GL §13a'!C10="","",'N-Bedarf GL §13a'!C10)</f>
        <v/>
      </c>
      <c r="E10" s="84" t="str">
        <f>IF('N-Bedarf GL §13a'!V10="",'N-Bedarf GL §13a'!T10,'N-Bedarf GL §13a'!V10)</f>
        <v/>
      </c>
      <c r="F10" s="84" t="str">
        <f>IF('P-Bedarf GL §13a'!N11="","",'P-Bedarf GL §13a'!N11)</f>
        <v/>
      </c>
      <c r="G10" s="84" t="str">
        <f>IF('P-Bedarf GL §13a'!R11="","",'P-Bedarf GL §13a'!R11)</f>
        <v/>
      </c>
      <c r="H10" s="345" t="str">
        <f t="shared" si="15"/>
        <v/>
      </c>
      <c r="I10" s="345" t="str">
        <f t="shared" si="16"/>
        <v/>
      </c>
      <c r="J10" s="345" t="str">
        <f t="shared" si="17"/>
        <v/>
      </c>
      <c r="K10" s="84">
        <f t="shared" si="18"/>
        <v>0</v>
      </c>
      <c r="L10" s="84">
        <f t="shared" si="19"/>
        <v>0</v>
      </c>
      <c r="M10" s="84">
        <f t="shared" si="20"/>
        <v>0</v>
      </c>
      <c r="N10" s="321" t="str">
        <f t="shared" si="21"/>
        <v/>
      </c>
      <c r="O10" s="321" t="str">
        <f t="shared" si="22"/>
        <v/>
      </c>
      <c r="P10" s="321" t="str">
        <f t="shared" si="23"/>
        <v/>
      </c>
      <c r="Q10" s="214" t="str">
        <f>IF(N10="","",IF(N10&gt;0,"Achtung: N-Überhang!",""))</f>
        <v/>
      </c>
      <c r="R10" s="141"/>
      <c r="S10" s="211"/>
      <c r="T10" s="364" t="str">
        <f t="shared" si="0"/>
        <v/>
      </c>
      <c r="U10" s="153" t="str">
        <f t="shared" si="24"/>
        <v/>
      </c>
      <c r="V10" s="153" t="str">
        <f t="shared" si="25"/>
        <v/>
      </c>
      <c r="W10" s="153" t="str">
        <f t="shared" si="1"/>
        <v/>
      </c>
      <c r="X10" s="153" t="str">
        <f t="shared" si="2"/>
        <v/>
      </c>
      <c r="Y10" s="141"/>
      <c r="Z10" s="212"/>
      <c r="AA10" s="364" t="str">
        <f t="shared" si="3"/>
        <v/>
      </c>
      <c r="AB10" s="153" t="str">
        <f t="shared" si="26"/>
        <v/>
      </c>
      <c r="AC10" s="153" t="str">
        <f t="shared" si="27"/>
        <v/>
      </c>
      <c r="AD10" s="153" t="str">
        <f t="shared" si="4"/>
        <v/>
      </c>
      <c r="AE10" s="153" t="str">
        <f t="shared" si="5"/>
        <v/>
      </c>
      <c r="AF10" s="213" t="str">
        <f>IF(AND(Y10="",R10=""),"",IF(Y10="",0,IF(OR(Y10="Kompost",Y10="Bioabfallkompost",Y10="Grüngutkompost"),(AB10)*4%,(AB10)*10%))+IF(R10="",0,IF(OR(R10="Kompost",R10="Bioabfallkompost",R10="Grüngutkompost"),(U10)*4%,(U10)*10%)))</f>
        <v/>
      </c>
      <c r="AG10" s="141"/>
      <c r="AH10" s="211"/>
      <c r="AI10" s="364" t="str">
        <f t="shared" si="6"/>
        <v/>
      </c>
      <c r="AJ10" s="153" t="str">
        <f t="shared" si="28"/>
        <v/>
      </c>
      <c r="AK10" s="153" t="str">
        <f t="shared" si="7"/>
        <v/>
      </c>
      <c r="AL10" s="153" t="str">
        <f t="shared" si="8"/>
        <v/>
      </c>
      <c r="AM10" s="141"/>
      <c r="AN10" s="211"/>
      <c r="AO10" s="364" t="str">
        <f t="shared" si="9"/>
        <v/>
      </c>
      <c r="AP10" s="153" t="str">
        <f t="shared" si="29"/>
        <v/>
      </c>
      <c r="AQ10" s="153" t="str">
        <f t="shared" si="10"/>
        <v/>
      </c>
      <c r="AR10" s="153" t="str">
        <f t="shared" si="11"/>
        <v/>
      </c>
      <c r="AS10" s="141"/>
      <c r="AT10" s="211"/>
      <c r="AU10" s="364" t="str">
        <f t="shared" si="12"/>
        <v/>
      </c>
      <c r="AV10" s="153" t="str">
        <f t="shared" si="30"/>
        <v/>
      </c>
      <c r="AW10" s="153" t="str">
        <f t="shared" si="13"/>
        <v/>
      </c>
      <c r="AX10" s="153" t="str">
        <f t="shared" si="14"/>
        <v/>
      </c>
    </row>
    <row r="11" spans="1:60" ht="29.45" customHeight="1" x14ac:dyDescent="0.25">
      <c r="A11" s="354" t="str">
        <f>IF('N-Bedarf GL §13a'!A11="","",'N-Bedarf GL §13a'!A11)</f>
        <v/>
      </c>
      <c r="B11" s="354" t="str">
        <f>IF('N-Bedarf GL §13a'!B11="","",'N-Bedarf GL §13a'!B11)</f>
        <v/>
      </c>
      <c r="C11" s="305" t="str">
        <f>IF('N-Bedarf GL §13a'!D11="","",'N-Bedarf GL §13a'!D11)</f>
        <v/>
      </c>
      <c r="D11" s="32" t="str">
        <f>IF('N-Bedarf GL §13a'!C11="","",'N-Bedarf GL §13a'!C11)</f>
        <v/>
      </c>
      <c r="E11" s="84" t="str">
        <f>IF('N-Bedarf GL §13a'!V11="",'N-Bedarf GL §13a'!T11,'N-Bedarf GL §13a'!V11)</f>
        <v/>
      </c>
      <c r="F11" s="84" t="str">
        <f>IF('P-Bedarf GL §13a'!N12="","",'P-Bedarf GL §13a'!N12)</f>
        <v/>
      </c>
      <c r="G11" s="84" t="str">
        <f>IF('P-Bedarf GL §13a'!R12="","",'P-Bedarf GL §13a'!R12)</f>
        <v/>
      </c>
      <c r="H11" s="345" t="str">
        <f t="shared" si="15"/>
        <v/>
      </c>
      <c r="I11" s="345" t="str">
        <f t="shared" si="16"/>
        <v/>
      </c>
      <c r="J11" s="345" t="str">
        <f t="shared" si="17"/>
        <v/>
      </c>
      <c r="K11" s="84">
        <f t="shared" si="18"/>
        <v>0</v>
      </c>
      <c r="L11" s="84">
        <f t="shared" si="19"/>
        <v>0</v>
      </c>
      <c r="M11" s="84">
        <f t="shared" si="20"/>
        <v>0</v>
      </c>
      <c r="N11" s="321" t="str">
        <f t="shared" si="21"/>
        <v/>
      </c>
      <c r="O11" s="321" t="str">
        <f t="shared" si="22"/>
        <v/>
      </c>
      <c r="P11" s="321" t="str">
        <f t="shared" si="23"/>
        <v/>
      </c>
      <c r="Q11" s="214" t="str">
        <f t="shared" ref="Q11:Q74" si="31">IF(N11="","",IF(N11&gt;0,"Achtung: N-Überhang!",""))</f>
        <v/>
      </c>
      <c r="R11" s="141"/>
      <c r="S11" s="211"/>
      <c r="T11" s="364" t="str">
        <f t="shared" si="0"/>
        <v/>
      </c>
      <c r="U11" s="153" t="str">
        <f t="shared" si="24"/>
        <v/>
      </c>
      <c r="V11" s="153" t="str">
        <f t="shared" si="25"/>
        <v/>
      </c>
      <c r="W11" s="153" t="str">
        <f t="shared" si="1"/>
        <v/>
      </c>
      <c r="X11" s="153" t="str">
        <f t="shared" si="2"/>
        <v/>
      </c>
      <c r="Y11" s="141"/>
      <c r="Z11" s="212"/>
      <c r="AA11" s="364" t="str">
        <f t="shared" si="3"/>
        <v/>
      </c>
      <c r="AB11" s="153" t="str">
        <f t="shared" si="26"/>
        <v/>
      </c>
      <c r="AC11" s="153" t="str">
        <f t="shared" si="27"/>
        <v/>
      </c>
      <c r="AD11" s="153" t="str">
        <f t="shared" si="4"/>
        <v/>
      </c>
      <c r="AE11" s="153" t="str">
        <f t="shared" si="5"/>
        <v/>
      </c>
      <c r="AF11" s="213" t="str">
        <f t="shared" ref="AF11:AF74" si="32">IF(AND(Y11="",R11=""),"",IF(Y11="",0,IF(OR(Y11="Kompost",Y11="Bioabfallkompost",Y11="Grüngutkompost"),(AB11)*4%,(AB11)*10%))+IF(R11="",0,IF(OR(R11="Kompost",R11="Bioabfallkompost",R11="Grüngutkompost"),(U11)*4%,(U11)*10%)))</f>
        <v/>
      </c>
      <c r="AG11" s="141"/>
      <c r="AH11" s="211"/>
      <c r="AI11" s="364" t="str">
        <f t="shared" si="6"/>
        <v/>
      </c>
      <c r="AJ11" s="153" t="str">
        <f t="shared" si="28"/>
        <v/>
      </c>
      <c r="AK11" s="153" t="str">
        <f t="shared" si="7"/>
        <v/>
      </c>
      <c r="AL11" s="153" t="str">
        <f t="shared" si="8"/>
        <v/>
      </c>
      <c r="AM11" s="141"/>
      <c r="AN11" s="211"/>
      <c r="AO11" s="364" t="str">
        <f t="shared" si="9"/>
        <v/>
      </c>
      <c r="AP11" s="153" t="str">
        <f t="shared" si="29"/>
        <v/>
      </c>
      <c r="AQ11" s="153" t="str">
        <f t="shared" si="10"/>
        <v/>
      </c>
      <c r="AR11" s="153" t="str">
        <f t="shared" si="11"/>
        <v/>
      </c>
      <c r="AS11" s="141"/>
      <c r="AT11" s="211"/>
      <c r="AU11" s="364" t="str">
        <f t="shared" si="12"/>
        <v/>
      </c>
      <c r="AV11" s="153" t="str">
        <f t="shared" si="30"/>
        <v/>
      </c>
      <c r="AW11" s="153" t="str">
        <f t="shared" si="13"/>
        <v/>
      </c>
      <c r="AX11" s="153" t="str">
        <f t="shared" si="14"/>
        <v/>
      </c>
    </row>
    <row r="12" spans="1:60" ht="29.45" customHeight="1" x14ac:dyDescent="0.25">
      <c r="A12" s="354" t="str">
        <f>IF('N-Bedarf GL §13a'!A12="","",'N-Bedarf GL §13a'!A12)</f>
        <v/>
      </c>
      <c r="B12" s="354" t="str">
        <f>IF('N-Bedarf GL §13a'!B12="","",'N-Bedarf GL §13a'!B12)</f>
        <v/>
      </c>
      <c r="C12" s="305" t="str">
        <f>IF('N-Bedarf GL §13a'!D12="","",'N-Bedarf GL §13a'!D12)</f>
        <v/>
      </c>
      <c r="D12" s="32" t="str">
        <f>IF('N-Bedarf GL §13a'!C12="","",'N-Bedarf GL §13a'!C12)</f>
        <v/>
      </c>
      <c r="E12" s="84" t="str">
        <f>IF('N-Bedarf GL §13a'!V12="",'N-Bedarf GL §13a'!T12,'N-Bedarf GL §13a'!V12)</f>
        <v/>
      </c>
      <c r="F12" s="84" t="str">
        <f>IF('P-Bedarf GL §13a'!N13="","",'P-Bedarf GL §13a'!N13)</f>
        <v/>
      </c>
      <c r="G12" s="84" t="str">
        <f>IF('P-Bedarf GL §13a'!R13="","",'P-Bedarf GL §13a'!R13)</f>
        <v/>
      </c>
      <c r="H12" s="345" t="str">
        <f t="shared" si="15"/>
        <v/>
      </c>
      <c r="I12" s="345" t="str">
        <f t="shared" si="16"/>
        <v/>
      </c>
      <c r="J12" s="345" t="str">
        <f t="shared" si="17"/>
        <v/>
      </c>
      <c r="K12" s="84">
        <f t="shared" si="18"/>
        <v>0</v>
      </c>
      <c r="L12" s="84">
        <f t="shared" si="19"/>
        <v>0</v>
      </c>
      <c r="M12" s="84">
        <f t="shared" si="20"/>
        <v>0</v>
      </c>
      <c r="N12" s="321" t="str">
        <f t="shared" si="21"/>
        <v/>
      </c>
      <c r="O12" s="321" t="str">
        <f t="shared" si="22"/>
        <v/>
      </c>
      <c r="P12" s="321" t="str">
        <f t="shared" si="23"/>
        <v/>
      </c>
      <c r="Q12" s="214" t="str">
        <f t="shared" si="31"/>
        <v/>
      </c>
      <c r="R12" s="141"/>
      <c r="S12" s="211"/>
      <c r="T12" s="364" t="str">
        <f t="shared" si="0"/>
        <v/>
      </c>
      <c r="U12" s="153" t="str">
        <f t="shared" si="24"/>
        <v/>
      </c>
      <c r="V12" s="153" t="str">
        <f t="shared" si="25"/>
        <v/>
      </c>
      <c r="W12" s="153" t="str">
        <f t="shared" si="1"/>
        <v/>
      </c>
      <c r="X12" s="153" t="str">
        <f t="shared" si="2"/>
        <v/>
      </c>
      <c r="Y12" s="141"/>
      <c r="Z12" s="212"/>
      <c r="AA12" s="364" t="str">
        <f t="shared" si="3"/>
        <v/>
      </c>
      <c r="AB12" s="153" t="str">
        <f t="shared" si="26"/>
        <v/>
      </c>
      <c r="AC12" s="153" t="str">
        <f t="shared" si="27"/>
        <v/>
      </c>
      <c r="AD12" s="153" t="str">
        <f t="shared" si="4"/>
        <v/>
      </c>
      <c r="AE12" s="153" t="str">
        <f t="shared" si="5"/>
        <v/>
      </c>
      <c r="AF12" s="213" t="str">
        <f t="shared" si="32"/>
        <v/>
      </c>
      <c r="AG12" s="141"/>
      <c r="AH12" s="211"/>
      <c r="AI12" s="364" t="str">
        <f t="shared" si="6"/>
        <v/>
      </c>
      <c r="AJ12" s="153" t="str">
        <f t="shared" si="28"/>
        <v/>
      </c>
      <c r="AK12" s="153" t="str">
        <f t="shared" si="7"/>
        <v/>
      </c>
      <c r="AL12" s="153" t="str">
        <f t="shared" si="8"/>
        <v/>
      </c>
      <c r="AM12" s="141"/>
      <c r="AN12" s="211"/>
      <c r="AO12" s="364" t="str">
        <f t="shared" si="9"/>
        <v/>
      </c>
      <c r="AP12" s="153" t="str">
        <f t="shared" si="29"/>
        <v/>
      </c>
      <c r="AQ12" s="153" t="str">
        <f t="shared" si="10"/>
        <v/>
      </c>
      <c r="AR12" s="153" t="str">
        <f t="shared" si="11"/>
        <v/>
      </c>
      <c r="AS12" s="141"/>
      <c r="AT12" s="211"/>
      <c r="AU12" s="364" t="str">
        <f t="shared" si="12"/>
        <v/>
      </c>
      <c r="AV12" s="153" t="str">
        <f t="shared" si="30"/>
        <v/>
      </c>
      <c r="AW12" s="153" t="str">
        <f t="shared" si="13"/>
        <v/>
      </c>
      <c r="AX12" s="153" t="str">
        <f t="shared" si="14"/>
        <v/>
      </c>
    </row>
    <row r="13" spans="1:60" ht="29.45" customHeight="1" x14ac:dyDescent="0.25">
      <c r="A13" s="354" t="str">
        <f>IF('N-Bedarf GL §13a'!A13="","",'N-Bedarf GL §13a'!A13)</f>
        <v/>
      </c>
      <c r="B13" s="354" t="str">
        <f>IF('N-Bedarf GL §13a'!B13="","",'N-Bedarf GL §13a'!B13)</f>
        <v/>
      </c>
      <c r="C13" s="305" t="str">
        <f>IF('N-Bedarf GL §13a'!D13="","",'N-Bedarf GL §13a'!D13)</f>
        <v/>
      </c>
      <c r="D13" s="32" t="str">
        <f>IF('N-Bedarf GL §13a'!C13="","",'N-Bedarf GL §13a'!C13)</f>
        <v/>
      </c>
      <c r="E13" s="84" t="str">
        <f>IF('N-Bedarf GL §13a'!V13="",'N-Bedarf GL §13a'!T13,'N-Bedarf GL §13a'!V13)</f>
        <v/>
      </c>
      <c r="F13" s="84" t="str">
        <f>IF('P-Bedarf GL §13a'!N14="","",'P-Bedarf GL §13a'!N14)</f>
        <v/>
      </c>
      <c r="G13" s="84" t="str">
        <f>IF('P-Bedarf GL §13a'!R14="","",'P-Bedarf GL §13a'!R14)</f>
        <v/>
      </c>
      <c r="H13" s="345" t="str">
        <f t="shared" si="15"/>
        <v/>
      </c>
      <c r="I13" s="345" t="str">
        <f t="shared" si="16"/>
        <v/>
      </c>
      <c r="J13" s="345" t="str">
        <f t="shared" si="17"/>
        <v/>
      </c>
      <c r="K13" s="84">
        <f t="shared" si="18"/>
        <v>0</v>
      </c>
      <c r="L13" s="84">
        <f t="shared" si="19"/>
        <v>0</v>
      </c>
      <c r="M13" s="84">
        <f t="shared" si="20"/>
        <v>0</v>
      </c>
      <c r="N13" s="321" t="str">
        <f t="shared" si="21"/>
        <v/>
      </c>
      <c r="O13" s="321" t="str">
        <f t="shared" si="22"/>
        <v/>
      </c>
      <c r="P13" s="321" t="str">
        <f t="shared" si="23"/>
        <v/>
      </c>
      <c r="Q13" s="214" t="str">
        <f t="shared" si="31"/>
        <v/>
      </c>
      <c r="R13" s="141"/>
      <c r="S13" s="211"/>
      <c r="T13" s="364" t="str">
        <f t="shared" si="0"/>
        <v/>
      </c>
      <c r="U13" s="153" t="str">
        <f t="shared" si="24"/>
        <v/>
      </c>
      <c r="V13" s="153" t="str">
        <f t="shared" si="25"/>
        <v/>
      </c>
      <c r="W13" s="153" t="str">
        <f t="shared" si="1"/>
        <v/>
      </c>
      <c r="X13" s="153" t="str">
        <f t="shared" si="2"/>
        <v/>
      </c>
      <c r="Y13" s="141"/>
      <c r="Z13" s="212"/>
      <c r="AA13" s="364" t="str">
        <f t="shared" si="3"/>
        <v/>
      </c>
      <c r="AB13" s="153" t="str">
        <f t="shared" si="26"/>
        <v/>
      </c>
      <c r="AC13" s="153" t="str">
        <f t="shared" si="27"/>
        <v/>
      </c>
      <c r="AD13" s="153" t="str">
        <f t="shared" si="4"/>
        <v/>
      </c>
      <c r="AE13" s="153" t="str">
        <f t="shared" si="5"/>
        <v/>
      </c>
      <c r="AF13" s="213" t="str">
        <f t="shared" si="32"/>
        <v/>
      </c>
      <c r="AG13" s="141"/>
      <c r="AH13" s="211"/>
      <c r="AI13" s="364" t="str">
        <f t="shared" si="6"/>
        <v/>
      </c>
      <c r="AJ13" s="153" t="str">
        <f t="shared" si="28"/>
        <v/>
      </c>
      <c r="AK13" s="153" t="str">
        <f t="shared" si="7"/>
        <v/>
      </c>
      <c r="AL13" s="153" t="str">
        <f t="shared" si="8"/>
        <v/>
      </c>
      <c r="AM13" s="141"/>
      <c r="AN13" s="211"/>
      <c r="AO13" s="364" t="str">
        <f t="shared" si="9"/>
        <v/>
      </c>
      <c r="AP13" s="153" t="str">
        <f t="shared" si="29"/>
        <v/>
      </c>
      <c r="AQ13" s="153" t="str">
        <f t="shared" si="10"/>
        <v/>
      </c>
      <c r="AR13" s="153" t="str">
        <f t="shared" si="11"/>
        <v/>
      </c>
      <c r="AS13" s="141"/>
      <c r="AT13" s="211"/>
      <c r="AU13" s="364" t="str">
        <f t="shared" si="12"/>
        <v/>
      </c>
      <c r="AV13" s="153" t="str">
        <f t="shared" si="30"/>
        <v/>
      </c>
      <c r="AW13" s="153" t="str">
        <f t="shared" si="13"/>
        <v/>
      </c>
      <c r="AX13" s="153" t="str">
        <f t="shared" si="14"/>
        <v/>
      </c>
    </row>
    <row r="14" spans="1:60" ht="29.45" customHeight="1" x14ac:dyDescent="0.25">
      <c r="A14" s="354" t="str">
        <f>IF('N-Bedarf GL §13a'!A14="","",'N-Bedarf GL §13a'!A14)</f>
        <v/>
      </c>
      <c r="B14" s="354" t="str">
        <f>IF('N-Bedarf GL §13a'!B14="","",'N-Bedarf GL §13a'!B14)</f>
        <v/>
      </c>
      <c r="C14" s="305" t="str">
        <f>IF('N-Bedarf GL §13a'!D14="","",'N-Bedarf GL §13a'!D14)</f>
        <v/>
      </c>
      <c r="D14" s="32" t="str">
        <f>IF('N-Bedarf GL §13a'!C14="","",'N-Bedarf GL §13a'!C14)</f>
        <v/>
      </c>
      <c r="E14" s="84" t="str">
        <f>IF('N-Bedarf GL §13a'!V14="",'N-Bedarf GL §13a'!T14,'N-Bedarf GL §13a'!V14)</f>
        <v/>
      </c>
      <c r="F14" s="84" t="str">
        <f>IF('P-Bedarf GL §13a'!N15="","",'P-Bedarf GL §13a'!N15)</f>
        <v/>
      </c>
      <c r="G14" s="84" t="str">
        <f>IF('P-Bedarf GL §13a'!R15="","",'P-Bedarf GL §13a'!R15)</f>
        <v/>
      </c>
      <c r="H14" s="345" t="str">
        <f t="shared" si="15"/>
        <v/>
      </c>
      <c r="I14" s="345" t="str">
        <f t="shared" si="16"/>
        <v/>
      </c>
      <c r="J14" s="345" t="str">
        <f t="shared" si="17"/>
        <v/>
      </c>
      <c r="K14" s="84">
        <f t="shared" si="18"/>
        <v>0</v>
      </c>
      <c r="L14" s="84">
        <f t="shared" si="19"/>
        <v>0</v>
      </c>
      <c r="M14" s="84">
        <f t="shared" si="20"/>
        <v>0</v>
      </c>
      <c r="N14" s="321" t="str">
        <f t="shared" si="21"/>
        <v/>
      </c>
      <c r="O14" s="321" t="str">
        <f t="shared" si="22"/>
        <v/>
      </c>
      <c r="P14" s="321" t="str">
        <f t="shared" si="23"/>
        <v/>
      </c>
      <c r="Q14" s="214" t="str">
        <f t="shared" si="31"/>
        <v/>
      </c>
      <c r="R14" s="141"/>
      <c r="S14" s="211"/>
      <c r="T14" s="364" t="str">
        <f t="shared" si="0"/>
        <v/>
      </c>
      <c r="U14" s="153" t="str">
        <f t="shared" si="24"/>
        <v/>
      </c>
      <c r="V14" s="153" t="str">
        <f t="shared" si="25"/>
        <v/>
      </c>
      <c r="W14" s="153" t="str">
        <f t="shared" si="1"/>
        <v/>
      </c>
      <c r="X14" s="153" t="str">
        <f t="shared" si="2"/>
        <v/>
      </c>
      <c r="Y14" s="141"/>
      <c r="Z14" s="212"/>
      <c r="AA14" s="364" t="str">
        <f t="shared" si="3"/>
        <v/>
      </c>
      <c r="AB14" s="153" t="str">
        <f t="shared" si="26"/>
        <v/>
      </c>
      <c r="AC14" s="153" t="str">
        <f t="shared" si="27"/>
        <v/>
      </c>
      <c r="AD14" s="153" t="str">
        <f t="shared" si="4"/>
        <v/>
      </c>
      <c r="AE14" s="153" t="str">
        <f t="shared" si="5"/>
        <v/>
      </c>
      <c r="AF14" s="213" t="str">
        <f t="shared" si="32"/>
        <v/>
      </c>
      <c r="AG14" s="141"/>
      <c r="AH14" s="211"/>
      <c r="AI14" s="364" t="str">
        <f t="shared" si="6"/>
        <v/>
      </c>
      <c r="AJ14" s="153" t="str">
        <f t="shared" si="28"/>
        <v/>
      </c>
      <c r="AK14" s="153" t="str">
        <f t="shared" si="7"/>
        <v/>
      </c>
      <c r="AL14" s="153" t="str">
        <f t="shared" si="8"/>
        <v/>
      </c>
      <c r="AM14" s="141"/>
      <c r="AN14" s="211"/>
      <c r="AO14" s="364" t="str">
        <f t="shared" si="9"/>
        <v/>
      </c>
      <c r="AP14" s="153" t="str">
        <f t="shared" si="29"/>
        <v/>
      </c>
      <c r="AQ14" s="153" t="str">
        <f t="shared" si="10"/>
        <v/>
      </c>
      <c r="AR14" s="153" t="str">
        <f t="shared" si="11"/>
        <v/>
      </c>
      <c r="AS14" s="141"/>
      <c r="AT14" s="211"/>
      <c r="AU14" s="364" t="str">
        <f t="shared" si="12"/>
        <v/>
      </c>
      <c r="AV14" s="153" t="str">
        <f t="shared" si="30"/>
        <v/>
      </c>
      <c r="AW14" s="153" t="str">
        <f t="shared" si="13"/>
        <v/>
      </c>
      <c r="AX14" s="153" t="str">
        <f t="shared" si="14"/>
        <v/>
      </c>
    </row>
    <row r="15" spans="1:60" ht="29.45" customHeight="1" x14ac:dyDescent="0.25">
      <c r="A15" s="354" t="str">
        <f>IF('N-Bedarf GL §13a'!A15="","",'N-Bedarf GL §13a'!A15)</f>
        <v/>
      </c>
      <c r="B15" s="354" t="str">
        <f>IF('N-Bedarf GL §13a'!B15="","",'N-Bedarf GL §13a'!B15)</f>
        <v/>
      </c>
      <c r="C15" s="305" t="str">
        <f>IF('N-Bedarf GL §13a'!D15="","",'N-Bedarf GL §13a'!D15)</f>
        <v/>
      </c>
      <c r="D15" s="32" t="str">
        <f>IF('N-Bedarf GL §13a'!C15="","",'N-Bedarf GL §13a'!C15)</f>
        <v/>
      </c>
      <c r="E15" s="84" t="str">
        <f>IF('N-Bedarf GL §13a'!V15="",'N-Bedarf GL §13a'!T15,'N-Bedarf GL §13a'!V15)</f>
        <v/>
      </c>
      <c r="F15" s="84" t="str">
        <f>IF('P-Bedarf GL §13a'!N16="","",'P-Bedarf GL §13a'!N16)</f>
        <v/>
      </c>
      <c r="G15" s="84" t="str">
        <f>IF('P-Bedarf GL §13a'!R16="","",'P-Bedarf GL §13a'!R16)</f>
        <v/>
      </c>
      <c r="H15" s="345" t="str">
        <f t="shared" si="15"/>
        <v/>
      </c>
      <c r="I15" s="345" t="str">
        <f t="shared" si="16"/>
        <v/>
      </c>
      <c r="J15" s="345" t="str">
        <f t="shared" si="17"/>
        <v/>
      </c>
      <c r="K15" s="84">
        <f t="shared" si="18"/>
        <v>0</v>
      </c>
      <c r="L15" s="84">
        <f t="shared" si="19"/>
        <v>0</v>
      </c>
      <c r="M15" s="84">
        <f t="shared" si="20"/>
        <v>0</v>
      </c>
      <c r="N15" s="321" t="str">
        <f t="shared" si="21"/>
        <v/>
      </c>
      <c r="O15" s="321" t="str">
        <f t="shared" si="22"/>
        <v/>
      </c>
      <c r="P15" s="321" t="str">
        <f t="shared" si="23"/>
        <v/>
      </c>
      <c r="Q15" s="214" t="str">
        <f t="shared" si="31"/>
        <v/>
      </c>
      <c r="R15" s="141"/>
      <c r="S15" s="211"/>
      <c r="T15" s="364" t="str">
        <f t="shared" si="0"/>
        <v/>
      </c>
      <c r="U15" s="153" t="str">
        <f t="shared" si="24"/>
        <v/>
      </c>
      <c r="V15" s="153" t="str">
        <f t="shared" si="25"/>
        <v/>
      </c>
      <c r="W15" s="153" t="str">
        <f t="shared" si="1"/>
        <v/>
      </c>
      <c r="X15" s="153" t="str">
        <f t="shared" si="2"/>
        <v/>
      </c>
      <c r="Y15" s="141"/>
      <c r="Z15" s="212"/>
      <c r="AA15" s="364" t="str">
        <f t="shared" si="3"/>
        <v/>
      </c>
      <c r="AB15" s="153" t="str">
        <f t="shared" si="26"/>
        <v/>
      </c>
      <c r="AC15" s="153" t="str">
        <f t="shared" si="27"/>
        <v/>
      </c>
      <c r="AD15" s="153" t="str">
        <f t="shared" si="4"/>
        <v/>
      </c>
      <c r="AE15" s="153" t="str">
        <f t="shared" si="5"/>
        <v/>
      </c>
      <c r="AF15" s="213" t="str">
        <f t="shared" si="32"/>
        <v/>
      </c>
      <c r="AG15" s="141"/>
      <c r="AH15" s="211"/>
      <c r="AI15" s="364" t="str">
        <f t="shared" si="6"/>
        <v/>
      </c>
      <c r="AJ15" s="153" t="str">
        <f t="shared" si="28"/>
        <v/>
      </c>
      <c r="AK15" s="153" t="str">
        <f t="shared" si="7"/>
        <v/>
      </c>
      <c r="AL15" s="153" t="str">
        <f t="shared" si="8"/>
        <v/>
      </c>
      <c r="AM15" s="141"/>
      <c r="AN15" s="211"/>
      <c r="AO15" s="364" t="str">
        <f t="shared" si="9"/>
        <v/>
      </c>
      <c r="AP15" s="153" t="str">
        <f t="shared" si="29"/>
        <v/>
      </c>
      <c r="AQ15" s="153" t="str">
        <f t="shared" si="10"/>
        <v/>
      </c>
      <c r="AR15" s="153" t="str">
        <f t="shared" si="11"/>
        <v/>
      </c>
      <c r="AS15" s="141"/>
      <c r="AT15" s="211"/>
      <c r="AU15" s="364" t="str">
        <f t="shared" si="12"/>
        <v/>
      </c>
      <c r="AV15" s="153" t="str">
        <f t="shared" si="30"/>
        <v/>
      </c>
      <c r="AW15" s="153" t="str">
        <f t="shared" si="13"/>
        <v/>
      </c>
      <c r="AX15" s="153" t="str">
        <f t="shared" si="14"/>
        <v/>
      </c>
    </row>
    <row r="16" spans="1:60" ht="29.45" customHeight="1" x14ac:dyDescent="0.25">
      <c r="A16" s="354" t="str">
        <f>IF('N-Bedarf GL §13a'!A16="","",'N-Bedarf GL §13a'!A16)</f>
        <v/>
      </c>
      <c r="B16" s="354" t="str">
        <f>IF('N-Bedarf GL §13a'!B16="","",'N-Bedarf GL §13a'!B16)</f>
        <v/>
      </c>
      <c r="C16" s="305" t="str">
        <f>IF('N-Bedarf GL §13a'!D16="","",'N-Bedarf GL §13a'!D16)</f>
        <v/>
      </c>
      <c r="D16" s="32" t="str">
        <f>IF('N-Bedarf GL §13a'!C16="","",'N-Bedarf GL §13a'!C16)</f>
        <v/>
      </c>
      <c r="E16" s="84" t="str">
        <f>IF('N-Bedarf GL §13a'!V16="",'N-Bedarf GL §13a'!T16,'N-Bedarf GL §13a'!V16)</f>
        <v/>
      </c>
      <c r="F16" s="84" t="str">
        <f>IF('P-Bedarf GL §13a'!N17="","",'P-Bedarf GL §13a'!N17)</f>
        <v/>
      </c>
      <c r="G16" s="84" t="str">
        <f>IF('P-Bedarf GL §13a'!R17="","",'P-Bedarf GL §13a'!R17)</f>
        <v/>
      </c>
      <c r="H16" s="345" t="str">
        <f t="shared" si="15"/>
        <v/>
      </c>
      <c r="I16" s="345" t="str">
        <f t="shared" si="16"/>
        <v/>
      </c>
      <c r="J16" s="345" t="str">
        <f t="shared" si="17"/>
        <v/>
      </c>
      <c r="K16" s="84">
        <f t="shared" si="18"/>
        <v>0</v>
      </c>
      <c r="L16" s="84">
        <f t="shared" si="19"/>
        <v>0</v>
      </c>
      <c r="M16" s="84">
        <f t="shared" si="20"/>
        <v>0</v>
      </c>
      <c r="N16" s="321" t="str">
        <f t="shared" si="21"/>
        <v/>
      </c>
      <c r="O16" s="321" t="str">
        <f t="shared" si="22"/>
        <v/>
      </c>
      <c r="P16" s="321" t="str">
        <f t="shared" si="23"/>
        <v/>
      </c>
      <c r="Q16" s="214" t="str">
        <f t="shared" si="31"/>
        <v/>
      </c>
      <c r="R16" s="141"/>
      <c r="S16" s="211"/>
      <c r="T16" s="364" t="str">
        <f t="shared" si="0"/>
        <v/>
      </c>
      <c r="U16" s="153" t="str">
        <f t="shared" si="24"/>
        <v/>
      </c>
      <c r="V16" s="153" t="str">
        <f t="shared" si="25"/>
        <v/>
      </c>
      <c r="W16" s="153" t="str">
        <f t="shared" si="1"/>
        <v/>
      </c>
      <c r="X16" s="153" t="str">
        <f t="shared" si="2"/>
        <v/>
      </c>
      <c r="Y16" s="141"/>
      <c r="Z16" s="212"/>
      <c r="AA16" s="364" t="str">
        <f t="shared" si="3"/>
        <v/>
      </c>
      <c r="AB16" s="153" t="str">
        <f t="shared" si="26"/>
        <v/>
      </c>
      <c r="AC16" s="153" t="str">
        <f t="shared" si="27"/>
        <v/>
      </c>
      <c r="AD16" s="153" t="str">
        <f t="shared" si="4"/>
        <v/>
      </c>
      <c r="AE16" s="153" t="str">
        <f t="shared" si="5"/>
        <v/>
      </c>
      <c r="AF16" s="213" t="str">
        <f t="shared" si="32"/>
        <v/>
      </c>
      <c r="AG16" s="141"/>
      <c r="AH16" s="211"/>
      <c r="AI16" s="364" t="str">
        <f t="shared" si="6"/>
        <v/>
      </c>
      <c r="AJ16" s="153" t="str">
        <f t="shared" si="28"/>
        <v/>
      </c>
      <c r="AK16" s="153" t="str">
        <f t="shared" si="7"/>
        <v/>
      </c>
      <c r="AL16" s="153" t="str">
        <f t="shared" si="8"/>
        <v/>
      </c>
      <c r="AM16" s="141"/>
      <c r="AN16" s="211"/>
      <c r="AO16" s="364" t="str">
        <f t="shared" si="9"/>
        <v/>
      </c>
      <c r="AP16" s="153" t="str">
        <f t="shared" si="29"/>
        <v/>
      </c>
      <c r="AQ16" s="153" t="str">
        <f t="shared" si="10"/>
        <v/>
      </c>
      <c r="AR16" s="153" t="str">
        <f t="shared" si="11"/>
        <v/>
      </c>
      <c r="AS16" s="141"/>
      <c r="AT16" s="211"/>
      <c r="AU16" s="364" t="str">
        <f t="shared" si="12"/>
        <v/>
      </c>
      <c r="AV16" s="153" t="str">
        <f t="shared" si="30"/>
        <v/>
      </c>
      <c r="AW16" s="153" t="str">
        <f t="shared" si="13"/>
        <v/>
      </c>
      <c r="AX16" s="153" t="str">
        <f t="shared" si="14"/>
        <v/>
      </c>
    </row>
    <row r="17" spans="1:50" ht="29.45" customHeight="1" x14ac:dyDescent="0.25">
      <c r="A17" s="354" t="str">
        <f>IF('N-Bedarf GL §13a'!A17="","",'N-Bedarf GL §13a'!A17)</f>
        <v/>
      </c>
      <c r="B17" s="354" t="str">
        <f>IF('N-Bedarf GL §13a'!B17="","",'N-Bedarf GL §13a'!B17)</f>
        <v/>
      </c>
      <c r="C17" s="305" t="str">
        <f>IF('N-Bedarf GL §13a'!D17="","",'N-Bedarf GL §13a'!D17)</f>
        <v/>
      </c>
      <c r="D17" s="32" t="str">
        <f>IF('N-Bedarf GL §13a'!C17="","",'N-Bedarf GL §13a'!C17)</f>
        <v/>
      </c>
      <c r="E17" s="84" t="str">
        <f>IF('N-Bedarf GL §13a'!V17="",'N-Bedarf GL §13a'!T17,'N-Bedarf GL §13a'!V17)</f>
        <v/>
      </c>
      <c r="F17" s="84" t="str">
        <f>IF('P-Bedarf GL §13a'!N18="","",'P-Bedarf GL §13a'!N18)</f>
        <v/>
      </c>
      <c r="G17" s="84" t="str">
        <f>IF('P-Bedarf GL §13a'!R18="","",'P-Bedarf GL §13a'!R18)</f>
        <v/>
      </c>
      <c r="H17" s="345" t="str">
        <f t="shared" si="15"/>
        <v/>
      </c>
      <c r="I17" s="345" t="str">
        <f t="shared" si="16"/>
        <v/>
      </c>
      <c r="J17" s="345" t="str">
        <f t="shared" si="17"/>
        <v/>
      </c>
      <c r="K17" s="84">
        <f t="shared" si="18"/>
        <v>0</v>
      </c>
      <c r="L17" s="84">
        <f t="shared" si="19"/>
        <v>0</v>
      </c>
      <c r="M17" s="84">
        <f t="shared" si="20"/>
        <v>0</v>
      </c>
      <c r="N17" s="321" t="str">
        <f t="shared" si="21"/>
        <v/>
      </c>
      <c r="O17" s="321" t="str">
        <f t="shared" si="22"/>
        <v/>
      </c>
      <c r="P17" s="321" t="str">
        <f t="shared" si="23"/>
        <v/>
      </c>
      <c r="Q17" s="214" t="str">
        <f t="shared" si="31"/>
        <v/>
      </c>
      <c r="R17" s="141"/>
      <c r="S17" s="211"/>
      <c r="T17" s="364" t="str">
        <f t="shared" si="0"/>
        <v/>
      </c>
      <c r="U17" s="153" t="str">
        <f t="shared" si="24"/>
        <v/>
      </c>
      <c r="V17" s="153" t="str">
        <f t="shared" si="25"/>
        <v/>
      </c>
      <c r="W17" s="153" t="str">
        <f t="shared" si="1"/>
        <v/>
      </c>
      <c r="X17" s="153" t="str">
        <f t="shared" si="2"/>
        <v/>
      </c>
      <c r="Y17" s="141"/>
      <c r="Z17" s="212"/>
      <c r="AA17" s="364" t="str">
        <f t="shared" si="3"/>
        <v/>
      </c>
      <c r="AB17" s="153" t="str">
        <f t="shared" si="26"/>
        <v/>
      </c>
      <c r="AC17" s="153" t="str">
        <f t="shared" si="27"/>
        <v/>
      </c>
      <c r="AD17" s="153" t="str">
        <f t="shared" si="4"/>
        <v/>
      </c>
      <c r="AE17" s="153" t="str">
        <f t="shared" si="5"/>
        <v/>
      </c>
      <c r="AF17" s="213" t="str">
        <f t="shared" si="32"/>
        <v/>
      </c>
      <c r="AG17" s="141"/>
      <c r="AH17" s="211"/>
      <c r="AI17" s="364" t="str">
        <f t="shared" si="6"/>
        <v/>
      </c>
      <c r="AJ17" s="153" t="str">
        <f t="shared" si="28"/>
        <v/>
      </c>
      <c r="AK17" s="153" t="str">
        <f t="shared" si="7"/>
        <v/>
      </c>
      <c r="AL17" s="153" t="str">
        <f t="shared" si="8"/>
        <v/>
      </c>
      <c r="AM17" s="141"/>
      <c r="AN17" s="211"/>
      <c r="AO17" s="364" t="str">
        <f t="shared" si="9"/>
        <v/>
      </c>
      <c r="AP17" s="153" t="str">
        <f t="shared" si="29"/>
        <v/>
      </c>
      <c r="AQ17" s="153" t="str">
        <f t="shared" si="10"/>
        <v/>
      </c>
      <c r="AR17" s="153" t="str">
        <f t="shared" si="11"/>
        <v/>
      </c>
      <c r="AS17" s="141"/>
      <c r="AT17" s="211"/>
      <c r="AU17" s="364" t="str">
        <f t="shared" si="12"/>
        <v/>
      </c>
      <c r="AV17" s="153" t="str">
        <f t="shared" si="30"/>
        <v/>
      </c>
      <c r="AW17" s="153" t="str">
        <f t="shared" si="13"/>
        <v/>
      </c>
      <c r="AX17" s="153" t="str">
        <f t="shared" si="14"/>
        <v/>
      </c>
    </row>
    <row r="18" spans="1:50" ht="29.45" customHeight="1" x14ac:dyDescent="0.25">
      <c r="A18" s="354" t="str">
        <f>IF('N-Bedarf GL §13a'!A18="","",'N-Bedarf GL §13a'!A18)</f>
        <v/>
      </c>
      <c r="B18" s="354" t="str">
        <f>IF('N-Bedarf GL §13a'!B18="","",'N-Bedarf GL §13a'!B18)</f>
        <v/>
      </c>
      <c r="C18" s="305" t="str">
        <f>IF('N-Bedarf GL §13a'!D18="","",'N-Bedarf GL §13a'!D18)</f>
        <v/>
      </c>
      <c r="D18" s="32" t="str">
        <f>IF('N-Bedarf GL §13a'!C18="","",'N-Bedarf GL §13a'!C18)</f>
        <v/>
      </c>
      <c r="E18" s="84" t="str">
        <f>IF('N-Bedarf GL §13a'!V18="",'N-Bedarf GL §13a'!T18,'N-Bedarf GL §13a'!V18)</f>
        <v/>
      </c>
      <c r="F18" s="84" t="str">
        <f>IF('P-Bedarf GL §13a'!N19="","",'P-Bedarf GL §13a'!N19)</f>
        <v/>
      </c>
      <c r="G18" s="84" t="str">
        <f>IF('P-Bedarf GL §13a'!R19="","",'P-Bedarf GL §13a'!R19)</f>
        <v/>
      </c>
      <c r="H18" s="345" t="str">
        <f t="shared" si="15"/>
        <v/>
      </c>
      <c r="I18" s="345" t="str">
        <f t="shared" si="16"/>
        <v/>
      </c>
      <c r="J18" s="345" t="str">
        <f t="shared" si="17"/>
        <v/>
      </c>
      <c r="K18" s="84">
        <f t="shared" si="18"/>
        <v>0</v>
      </c>
      <c r="L18" s="84">
        <f t="shared" si="19"/>
        <v>0</v>
      </c>
      <c r="M18" s="84">
        <f t="shared" si="20"/>
        <v>0</v>
      </c>
      <c r="N18" s="321" t="str">
        <f t="shared" si="21"/>
        <v/>
      </c>
      <c r="O18" s="321" t="str">
        <f t="shared" si="22"/>
        <v/>
      </c>
      <c r="P18" s="321" t="str">
        <f t="shared" si="23"/>
        <v/>
      </c>
      <c r="Q18" s="214" t="str">
        <f t="shared" si="31"/>
        <v/>
      </c>
      <c r="R18" s="141"/>
      <c r="S18" s="211"/>
      <c r="T18" s="364" t="str">
        <f t="shared" si="0"/>
        <v/>
      </c>
      <c r="U18" s="153" t="str">
        <f t="shared" si="24"/>
        <v/>
      </c>
      <c r="V18" s="153" t="str">
        <f t="shared" si="25"/>
        <v/>
      </c>
      <c r="W18" s="153" t="str">
        <f t="shared" si="1"/>
        <v/>
      </c>
      <c r="X18" s="153" t="str">
        <f t="shared" si="2"/>
        <v/>
      </c>
      <c r="Y18" s="141"/>
      <c r="Z18" s="212"/>
      <c r="AA18" s="364" t="str">
        <f t="shared" si="3"/>
        <v/>
      </c>
      <c r="AB18" s="153" t="str">
        <f t="shared" si="26"/>
        <v/>
      </c>
      <c r="AC18" s="153" t="str">
        <f t="shared" si="27"/>
        <v/>
      </c>
      <c r="AD18" s="153" t="str">
        <f t="shared" si="4"/>
        <v/>
      </c>
      <c r="AE18" s="153" t="str">
        <f t="shared" si="5"/>
        <v/>
      </c>
      <c r="AF18" s="213" t="str">
        <f t="shared" si="32"/>
        <v/>
      </c>
      <c r="AG18" s="141"/>
      <c r="AH18" s="211"/>
      <c r="AI18" s="364" t="str">
        <f t="shared" si="6"/>
        <v/>
      </c>
      <c r="AJ18" s="153" t="str">
        <f t="shared" si="28"/>
        <v/>
      </c>
      <c r="AK18" s="153" t="str">
        <f t="shared" si="7"/>
        <v/>
      </c>
      <c r="AL18" s="153" t="str">
        <f t="shared" si="8"/>
        <v/>
      </c>
      <c r="AM18" s="141"/>
      <c r="AN18" s="211"/>
      <c r="AO18" s="364" t="str">
        <f t="shared" si="9"/>
        <v/>
      </c>
      <c r="AP18" s="153" t="str">
        <f t="shared" si="29"/>
        <v/>
      </c>
      <c r="AQ18" s="153" t="str">
        <f t="shared" si="10"/>
        <v/>
      </c>
      <c r="AR18" s="153" t="str">
        <f t="shared" si="11"/>
        <v/>
      </c>
      <c r="AS18" s="141"/>
      <c r="AT18" s="211"/>
      <c r="AU18" s="364" t="str">
        <f t="shared" si="12"/>
        <v/>
      </c>
      <c r="AV18" s="153" t="str">
        <f t="shared" si="30"/>
        <v/>
      </c>
      <c r="AW18" s="153" t="str">
        <f t="shared" si="13"/>
        <v/>
      </c>
      <c r="AX18" s="153" t="str">
        <f t="shared" si="14"/>
        <v/>
      </c>
    </row>
    <row r="19" spans="1:50" ht="29.45" customHeight="1" x14ac:dyDescent="0.25">
      <c r="A19" s="354" t="str">
        <f>IF('N-Bedarf GL §13a'!A19="","",'N-Bedarf GL §13a'!A19)</f>
        <v/>
      </c>
      <c r="B19" s="354" t="str">
        <f>IF('N-Bedarf GL §13a'!B19="","",'N-Bedarf GL §13a'!B19)</f>
        <v/>
      </c>
      <c r="C19" s="305" t="str">
        <f>IF('N-Bedarf GL §13a'!D19="","",'N-Bedarf GL §13a'!D19)</f>
        <v/>
      </c>
      <c r="D19" s="32" t="str">
        <f>IF('N-Bedarf GL §13a'!C19="","",'N-Bedarf GL §13a'!C19)</f>
        <v/>
      </c>
      <c r="E19" s="84" t="str">
        <f>IF('N-Bedarf GL §13a'!V19="",'N-Bedarf GL §13a'!T19,'N-Bedarf GL §13a'!V19)</f>
        <v/>
      </c>
      <c r="F19" s="84" t="str">
        <f>IF('P-Bedarf GL §13a'!N20="","",'P-Bedarf GL §13a'!N20)</f>
        <v/>
      </c>
      <c r="G19" s="84" t="str">
        <f>IF('P-Bedarf GL §13a'!R20="","",'P-Bedarf GL §13a'!R20)</f>
        <v/>
      </c>
      <c r="H19" s="345" t="str">
        <f t="shared" si="15"/>
        <v/>
      </c>
      <c r="I19" s="345" t="str">
        <f t="shared" si="16"/>
        <v/>
      </c>
      <c r="J19" s="345" t="str">
        <f t="shared" si="17"/>
        <v/>
      </c>
      <c r="K19" s="84">
        <f t="shared" si="18"/>
        <v>0</v>
      </c>
      <c r="L19" s="84">
        <f t="shared" si="19"/>
        <v>0</v>
      </c>
      <c r="M19" s="84">
        <f t="shared" si="20"/>
        <v>0</v>
      </c>
      <c r="N19" s="321" t="str">
        <f t="shared" si="21"/>
        <v/>
      </c>
      <c r="O19" s="321" t="str">
        <f t="shared" si="22"/>
        <v/>
      </c>
      <c r="P19" s="321" t="str">
        <f t="shared" si="23"/>
        <v/>
      </c>
      <c r="Q19" s="214" t="str">
        <f t="shared" si="31"/>
        <v/>
      </c>
      <c r="R19" s="141"/>
      <c r="S19" s="211"/>
      <c r="T19" s="364" t="str">
        <f t="shared" si="0"/>
        <v/>
      </c>
      <c r="U19" s="153" t="str">
        <f t="shared" si="24"/>
        <v/>
      </c>
      <c r="V19" s="153" t="str">
        <f t="shared" si="25"/>
        <v/>
      </c>
      <c r="W19" s="153" t="str">
        <f t="shared" si="1"/>
        <v/>
      </c>
      <c r="X19" s="153" t="str">
        <f t="shared" si="2"/>
        <v/>
      </c>
      <c r="Y19" s="141"/>
      <c r="Z19" s="212"/>
      <c r="AA19" s="364" t="str">
        <f t="shared" si="3"/>
        <v/>
      </c>
      <c r="AB19" s="153" t="str">
        <f t="shared" si="26"/>
        <v/>
      </c>
      <c r="AC19" s="153" t="str">
        <f t="shared" si="27"/>
        <v/>
      </c>
      <c r="AD19" s="153" t="str">
        <f t="shared" si="4"/>
        <v/>
      </c>
      <c r="AE19" s="153" t="str">
        <f t="shared" si="5"/>
        <v/>
      </c>
      <c r="AF19" s="213" t="str">
        <f t="shared" si="32"/>
        <v/>
      </c>
      <c r="AG19" s="141"/>
      <c r="AH19" s="211"/>
      <c r="AI19" s="364" t="str">
        <f t="shared" si="6"/>
        <v/>
      </c>
      <c r="AJ19" s="153" t="str">
        <f t="shared" si="28"/>
        <v/>
      </c>
      <c r="AK19" s="153" t="str">
        <f t="shared" si="7"/>
        <v/>
      </c>
      <c r="AL19" s="153" t="str">
        <f t="shared" si="8"/>
        <v/>
      </c>
      <c r="AM19" s="141"/>
      <c r="AN19" s="211"/>
      <c r="AO19" s="364" t="str">
        <f t="shared" si="9"/>
        <v/>
      </c>
      <c r="AP19" s="153" t="str">
        <f t="shared" si="29"/>
        <v/>
      </c>
      <c r="AQ19" s="153" t="str">
        <f t="shared" si="10"/>
        <v/>
      </c>
      <c r="AR19" s="153" t="str">
        <f t="shared" si="11"/>
        <v/>
      </c>
      <c r="AS19" s="141"/>
      <c r="AT19" s="211"/>
      <c r="AU19" s="364" t="str">
        <f t="shared" si="12"/>
        <v/>
      </c>
      <c r="AV19" s="153" t="str">
        <f t="shared" si="30"/>
        <v/>
      </c>
      <c r="AW19" s="153" t="str">
        <f t="shared" si="13"/>
        <v/>
      </c>
      <c r="AX19" s="153" t="str">
        <f t="shared" si="14"/>
        <v/>
      </c>
    </row>
    <row r="20" spans="1:50" ht="29.45" customHeight="1" x14ac:dyDescent="0.25">
      <c r="A20" s="354" t="str">
        <f>IF('N-Bedarf GL §13a'!A20="","",'N-Bedarf GL §13a'!A20)</f>
        <v/>
      </c>
      <c r="B20" s="354" t="str">
        <f>IF('N-Bedarf GL §13a'!B20="","",'N-Bedarf GL §13a'!B20)</f>
        <v/>
      </c>
      <c r="C20" s="305" t="str">
        <f>IF('N-Bedarf GL §13a'!D20="","",'N-Bedarf GL §13a'!D20)</f>
        <v/>
      </c>
      <c r="D20" s="32" t="str">
        <f>IF('N-Bedarf GL §13a'!C20="","",'N-Bedarf GL §13a'!C20)</f>
        <v/>
      </c>
      <c r="E20" s="84" t="str">
        <f>IF('N-Bedarf GL §13a'!V20="",'N-Bedarf GL §13a'!T20,'N-Bedarf GL §13a'!V20)</f>
        <v/>
      </c>
      <c r="F20" s="84" t="str">
        <f>IF('P-Bedarf GL §13a'!N21="","",'P-Bedarf GL §13a'!N21)</f>
        <v/>
      </c>
      <c r="G20" s="84" t="str">
        <f>IF('P-Bedarf GL §13a'!R21="","",'P-Bedarf GL §13a'!R21)</f>
        <v/>
      </c>
      <c r="H20" s="345" t="str">
        <f t="shared" si="15"/>
        <v/>
      </c>
      <c r="I20" s="345" t="str">
        <f t="shared" si="16"/>
        <v/>
      </c>
      <c r="J20" s="345" t="str">
        <f t="shared" si="17"/>
        <v/>
      </c>
      <c r="K20" s="84">
        <f t="shared" si="18"/>
        <v>0</v>
      </c>
      <c r="L20" s="84">
        <f t="shared" si="19"/>
        <v>0</v>
      </c>
      <c r="M20" s="84">
        <f t="shared" si="20"/>
        <v>0</v>
      </c>
      <c r="N20" s="321" t="str">
        <f t="shared" si="21"/>
        <v/>
      </c>
      <c r="O20" s="321" t="str">
        <f t="shared" si="22"/>
        <v/>
      </c>
      <c r="P20" s="321" t="str">
        <f t="shared" si="23"/>
        <v/>
      </c>
      <c r="Q20" s="214" t="str">
        <f t="shared" si="31"/>
        <v/>
      </c>
      <c r="R20" s="141"/>
      <c r="S20" s="211"/>
      <c r="T20" s="364" t="str">
        <f t="shared" si="0"/>
        <v/>
      </c>
      <c r="U20" s="153" t="str">
        <f t="shared" si="24"/>
        <v/>
      </c>
      <c r="V20" s="153" t="str">
        <f t="shared" si="25"/>
        <v/>
      </c>
      <c r="W20" s="153" t="str">
        <f t="shared" si="1"/>
        <v/>
      </c>
      <c r="X20" s="153" t="str">
        <f t="shared" si="2"/>
        <v/>
      </c>
      <c r="Y20" s="141"/>
      <c r="Z20" s="212"/>
      <c r="AA20" s="364" t="str">
        <f t="shared" si="3"/>
        <v/>
      </c>
      <c r="AB20" s="153" t="str">
        <f t="shared" si="26"/>
        <v/>
      </c>
      <c r="AC20" s="153" t="str">
        <f t="shared" si="27"/>
        <v/>
      </c>
      <c r="AD20" s="153" t="str">
        <f t="shared" si="4"/>
        <v/>
      </c>
      <c r="AE20" s="153" t="str">
        <f t="shared" si="5"/>
        <v/>
      </c>
      <c r="AF20" s="213" t="str">
        <f t="shared" si="32"/>
        <v/>
      </c>
      <c r="AG20" s="141"/>
      <c r="AH20" s="211"/>
      <c r="AI20" s="364" t="str">
        <f t="shared" si="6"/>
        <v/>
      </c>
      <c r="AJ20" s="153" t="str">
        <f t="shared" si="28"/>
        <v/>
      </c>
      <c r="AK20" s="153" t="str">
        <f t="shared" si="7"/>
        <v/>
      </c>
      <c r="AL20" s="153" t="str">
        <f t="shared" si="8"/>
        <v/>
      </c>
      <c r="AM20" s="141"/>
      <c r="AN20" s="211"/>
      <c r="AO20" s="364" t="str">
        <f t="shared" si="9"/>
        <v/>
      </c>
      <c r="AP20" s="153" t="str">
        <f t="shared" si="29"/>
        <v/>
      </c>
      <c r="AQ20" s="153" t="str">
        <f t="shared" si="10"/>
        <v/>
      </c>
      <c r="AR20" s="153" t="str">
        <f t="shared" si="11"/>
        <v/>
      </c>
      <c r="AS20" s="141"/>
      <c r="AT20" s="211"/>
      <c r="AU20" s="364" t="str">
        <f t="shared" si="12"/>
        <v/>
      </c>
      <c r="AV20" s="153" t="str">
        <f t="shared" si="30"/>
        <v/>
      </c>
      <c r="AW20" s="153" t="str">
        <f t="shared" si="13"/>
        <v/>
      </c>
      <c r="AX20" s="153" t="str">
        <f t="shared" si="14"/>
        <v/>
      </c>
    </row>
    <row r="21" spans="1:50" ht="29.45" customHeight="1" x14ac:dyDescent="0.25">
      <c r="A21" s="354" t="str">
        <f>IF('N-Bedarf GL §13a'!A21="","",'N-Bedarf GL §13a'!A21)</f>
        <v/>
      </c>
      <c r="B21" s="354" t="str">
        <f>IF('N-Bedarf GL §13a'!B21="","",'N-Bedarf GL §13a'!B21)</f>
        <v/>
      </c>
      <c r="C21" s="305" t="str">
        <f>IF('N-Bedarf GL §13a'!D21="","",'N-Bedarf GL §13a'!D21)</f>
        <v/>
      </c>
      <c r="D21" s="32" t="str">
        <f>IF('N-Bedarf GL §13a'!C21="","",'N-Bedarf GL §13a'!C21)</f>
        <v/>
      </c>
      <c r="E21" s="84" t="str">
        <f>IF('N-Bedarf GL §13a'!V21="",'N-Bedarf GL §13a'!T21,'N-Bedarf GL §13a'!V21)</f>
        <v/>
      </c>
      <c r="F21" s="84" t="str">
        <f>IF('P-Bedarf GL §13a'!N22="","",'P-Bedarf GL §13a'!N22)</f>
        <v/>
      </c>
      <c r="G21" s="84" t="str">
        <f>IF('P-Bedarf GL §13a'!R22="","",'P-Bedarf GL §13a'!R22)</f>
        <v/>
      </c>
      <c r="H21" s="345" t="str">
        <f t="shared" si="15"/>
        <v/>
      </c>
      <c r="I21" s="345" t="str">
        <f t="shared" si="16"/>
        <v/>
      </c>
      <c r="J21" s="345" t="str">
        <f t="shared" si="17"/>
        <v/>
      </c>
      <c r="K21" s="84">
        <f t="shared" si="18"/>
        <v>0</v>
      </c>
      <c r="L21" s="84">
        <f t="shared" si="19"/>
        <v>0</v>
      </c>
      <c r="M21" s="84">
        <f t="shared" si="20"/>
        <v>0</v>
      </c>
      <c r="N21" s="321" t="str">
        <f t="shared" si="21"/>
        <v/>
      </c>
      <c r="O21" s="321" t="str">
        <f t="shared" si="22"/>
        <v/>
      </c>
      <c r="P21" s="321" t="str">
        <f t="shared" si="23"/>
        <v/>
      </c>
      <c r="Q21" s="214" t="str">
        <f t="shared" si="31"/>
        <v/>
      </c>
      <c r="R21" s="141"/>
      <c r="S21" s="211"/>
      <c r="T21" s="364" t="str">
        <f t="shared" si="0"/>
        <v/>
      </c>
      <c r="U21" s="153" t="str">
        <f t="shared" si="24"/>
        <v/>
      </c>
      <c r="V21" s="153" t="str">
        <f t="shared" si="25"/>
        <v/>
      </c>
      <c r="W21" s="153" t="str">
        <f t="shared" si="1"/>
        <v/>
      </c>
      <c r="X21" s="153" t="str">
        <f t="shared" si="2"/>
        <v/>
      </c>
      <c r="Y21" s="141"/>
      <c r="Z21" s="212"/>
      <c r="AA21" s="364" t="str">
        <f t="shared" si="3"/>
        <v/>
      </c>
      <c r="AB21" s="153" t="str">
        <f t="shared" si="26"/>
        <v/>
      </c>
      <c r="AC21" s="153" t="str">
        <f t="shared" si="27"/>
        <v/>
      </c>
      <c r="AD21" s="153" t="str">
        <f t="shared" si="4"/>
        <v/>
      </c>
      <c r="AE21" s="153" t="str">
        <f t="shared" si="5"/>
        <v/>
      </c>
      <c r="AF21" s="213" t="str">
        <f t="shared" si="32"/>
        <v/>
      </c>
      <c r="AG21" s="141"/>
      <c r="AH21" s="211"/>
      <c r="AI21" s="364" t="str">
        <f t="shared" si="6"/>
        <v/>
      </c>
      <c r="AJ21" s="153" t="str">
        <f t="shared" si="28"/>
        <v/>
      </c>
      <c r="AK21" s="153" t="str">
        <f t="shared" si="7"/>
        <v/>
      </c>
      <c r="AL21" s="153" t="str">
        <f t="shared" si="8"/>
        <v/>
      </c>
      <c r="AM21" s="141"/>
      <c r="AN21" s="211"/>
      <c r="AO21" s="364" t="str">
        <f t="shared" si="9"/>
        <v/>
      </c>
      <c r="AP21" s="153" t="str">
        <f t="shared" si="29"/>
        <v/>
      </c>
      <c r="AQ21" s="153" t="str">
        <f t="shared" si="10"/>
        <v/>
      </c>
      <c r="AR21" s="153" t="str">
        <f t="shared" si="11"/>
        <v/>
      </c>
      <c r="AS21" s="141"/>
      <c r="AT21" s="211"/>
      <c r="AU21" s="364" t="str">
        <f t="shared" si="12"/>
        <v/>
      </c>
      <c r="AV21" s="153" t="str">
        <f t="shared" si="30"/>
        <v/>
      </c>
      <c r="AW21" s="153" t="str">
        <f t="shared" si="13"/>
        <v/>
      </c>
      <c r="AX21" s="153" t="str">
        <f t="shared" si="14"/>
        <v/>
      </c>
    </row>
    <row r="22" spans="1:50" ht="29.45" customHeight="1" x14ac:dyDescent="0.25">
      <c r="A22" s="354" t="str">
        <f>IF('N-Bedarf GL §13a'!A22="","",'N-Bedarf GL §13a'!A22)</f>
        <v/>
      </c>
      <c r="B22" s="354" t="str">
        <f>IF('N-Bedarf GL §13a'!B22="","",'N-Bedarf GL §13a'!B22)</f>
        <v/>
      </c>
      <c r="C22" s="305" t="str">
        <f>IF('N-Bedarf GL §13a'!D22="","",'N-Bedarf GL §13a'!D22)</f>
        <v/>
      </c>
      <c r="D22" s="32" t="str">
        <f>IF('N-Bedarf GL §13a'!C22="","",'N-Bedarf GL §13a'!C22)</f>
        <v/>
      </c>
      <c r="E22" s="84" t="str">
        <f>IF('N-Bedarf GL §13a'!V22="",'N-Bedarf GL §13a'!T22,'N-Bedarf GL §13a'!V22)</f>
        <v/>
      </c>
      <c r="F22" s="84" t="str">
        <f>IF('P-Bedarf GL §13a'!N23="","",'P-Bedarf GL §13a'!N23)</f>
        <v/>
      </c>
      <c r="G22" s="84" t="str">
        <f>IF('P-Bedarf GL §13a'!R23="","",'P-Bedarf GL §13a'!R23)</f>
        <v/>
      </c>
      <c r="H22" s="345" t="str">
        <f t="shared" si="15"/>
        <v/>
      </c>
      <c r="I22" s="345" t="str">
        <f t="shared" si="16"/>
        <v/>
      </c>
      <c r="J22" s="345" t="str">
        <f t="shared" si="17"/>
        <v/>
      </c>
      <c r="K22" s="84">
        <f t="shared" si="18"/>
        <v>0</v>
      </c>
      <c r="L22" s="84">
        <f t="shared" si="19"/>
        <v>0</v>
      </c>
      <c r="M22" s="84">
        <f t="shared" si="20"/>
        <v>0</v>
      </c>
      <c r="N22" s="321" t="str">
        <f t="shared" si="21"/>
        <v/>
      </c>
      <c r="O22" s="321" t="str">
        <f t="shared" si="22"/>
        <v/>
      </c>
      <c r="P22" s="321" t="str">
        <f t="shared" si="23"/>
        <v/>
      </c>
      <c r="Q22" s="214" t="str">
        <f t="shared" si="31"/>
        <v/>
      </c>
      <c r="R22" s="141"/>
      <c r="S22" s="211"/>
      <c r="T22" s="364" t="str">
        <f t="shared" si="0"/>
        <v/>
      </c>
      <c r="U22" s="153" t="str">
        <f t="shared" si="24"/>
        <v/>
      </c>
      <c r="V22" s="153" t="str">
        <f t="shared" si="25"/>
        <v/>
      </c>
      <c r="W22" s="153" t="str">
        <f t="shared" si="1"/>
        <v/>
      </c>
      <c r="X22" s="153" t="str">
        <f t="shared" si="2"/>
        <v/>
      </c>
      <c r="Y22" s="141"/>
      <c r="Z22" s="212"/>
      <c r="AA22" s="364" t="str">
        <f t="shared" si="3"/>
        <v/>
      </c>
      <c r="AB22" s="153" t="str">
        <f t="shared" si="26"/>
        <v/>
      </c>
      <c r="AC22" s="153" t="str">
        <f t="shared" si="27"/>
        <v/>
      </c>
      <c r="AD22" s="153" t="str">
        <f t="shared" si="4"/>
        <v/>
      </c>
      <c r="AE22" s="153" t="str">
        <f t="shared" si="5"/>
        <v/>
      </c>
      <c r="AF22" s="213" t="str">
        <f t="shared" si="32"/>
        <v/>
      </c>
      <c r="AG22" s="141"/>
      <c r="AH22" s="211"/>
      <c r="AI22" s="364" t="str">
        <f t="shared" si="6"/>
        <v/>
      </c>
      <c r="AJ22" s="153" t="str">
        <f t="shared" si="28"/>
        <v/>
      </c>
      <c r="AK22" s="153" t="str">
        <f t="shared" si="7"/>
        <v/>
      </c>
      <c r="AL22" s="153" t="str">
        <f t="shared" si="8"/>
        <v/>
      </c>
      <c r="AM22" s="141"/>
      <c r="AN22" s="211"/>
      <c r="AO22" s="364" t="str">
        <f t="shared" si="9"/>
        <v/>
      </c>
      <c r="AP22" s="153" t="str">
        <f t="shared" si="29"/>
        <v/>
      </c>
      <c r="AQ22" s="153" t="str">
        <f t="shared" si="10"/>
        <v/>
      </c>
      <c r="AR22" s="153" t="str">
        <f t="shared" si="11"/>
        <v/>
      </c>
      <c r="AS22" s="141"/>
      <c r="AT22" s="211"/>
      <c r="AU22" s="364" t="str">
        <f t="shared" si="12"/>
        <v/>
      </c>
      <c r="AV22" s="153" t="str">
        <f t="shared" si="30"/>
        <v/>
      </c>
      <c r="AW22" s="153" t="str">
        <f t="shared" si="13"/>
        <v/>
      </c>
      <c r="AX22" s="153" t="str">
        <f t="shared" si="14"/>
        <v/>
      </c>
    </row>
    <row r="23" spans="1:50" ht="29.45" customHeight="1" x14ac:dyDescent="0.25">
      <c r="A23" s="354" t="str">
        <f>IF('N-Bedarf GL §13a'!A23="","",'N-Bedarf GL §13a'!A23)</f>
        <v/>
      </c>
      <c r="B23" s="354" t="str">
        <f>IF('N-Bedarf GL §13a'!B23="","",'N-Bedarf GL §13a'!B23)</f>
        <v/>
      </c>
      <c r="C23" s="305" t="str">
        <f>IF('N-Bedarf GL §13a'!D23="","",'N-Bedarf GL §13a'!D23)</f>
        <v/>
      </c>
      <c r="D23" s="32" t="str">
        <f>IF('N-Bedarf GL §13a'!C23="","",'N-Bedarf GL §13a'!C23)</f>
        <v/>
      </c>
      <c r="E23" s="84" t="str">
        <f>IF('N-Bedarf GL §13a'!V23="",'N-Bedarf GL §13a'!T23,'N-Bedarf GL §13a'!V23)</f>
        <v/>
      </c>
      <c r="F23" s="84" t="str">
        <f>IF('P-Bedarf GL §13a'!N24="","",'P-Bedarf GL §13a'!N24)</f>
        <v/>
      </c>
      <c r="G23" s="84" t="str">
        <f>IF('P-Bedarf GL §13a'!R24="","",'P-Bedarf GL §13a'!R24)</f>
        <v/>
      </c>
      <c r="H23" s="345" t="str">
        <f t="shared" si="15"/>
        <v/>
      </c>
      <c r="I23" s="345" t="str">
        <f t="shared" si="16"/>
        <v/>
      </c>
      <c r="J23" s="345" t="str">
        <f t="shared" si="17"/>
        <v/>
      </c>
      <c r="K23" s="84">
        <f t="shared" si="18"/>
        <v>0</v>
      </c>
      <c r="L23" s="84">
        <f t="shared" si="19"/>
        <v>0</v>
      </c>
      <c r="M23" s="84">
        <f t="shared" si="20"/>
        <v>0</v>
      </c>
      <c r="N23" s="321" t="str">
        <f t="shared" si="21"/>
        <v/>
      </c>
      <c r="O23" s="321" t="str">
        <f t="shared" si="22"/>
        <v/>
      </c>
      <c r="P23" s="321" t="str">
        <f t="shared" si="23"/>
        <v/>
      </c>
      <c r="Q23" s="214" t="str">
        <f t="shared" si="31"/>
        <v/>
      </c>
      <c r="R23" s="141"/>
      <c r="S23" s="211"/>
      <c r="T23" s="364" t="str">
        <f t="shared" si="0"/>
        <v/>
      </c>
      <c r="U23" s="153" t="str">
        <f t="shared" si="24"/>
        <v/>
      </c>
      <c r="V23" s="153" t="str">
        <f t="shared" si="25"/>
        <v/>
      </c>
      <c r="W23" s="153" t="str">
        <f t="shared" si="1"/>
        <v/>
      </c>
      <c r="X23" s="153" t="str">
        <f t="shared" si="2"/>
        <v/>
      </c>
      <c r="Y23" s="141"/>
      <c r="Z23" s="212"/>
      <c r="AA23" s="364" t="str">
        <f t="shared" si="3"/>
        <v/>
      </c>
      <c r="AB23" s="153" t="str">
        <f t="shared" si="26"/>
        <v/>
      </c>
      <c r="AC23" s="153" t="str">
        <f t="shared" si="27"/>
        <v/>
      </c>
      <c r="AD23" s="153" t="str">
        <f t="shared" si="4"/>
        <v/>
      </c>
      <c r="AE23" s="153" t="str">
        <f t="shared" si="5"/>
        <v/>
      </c>
      <c r="AF23" s="213" t="str">
        <f t="shared" si="32"/>
        <v/>
      </c>
      <c r="AG23" s="141"/>
      <c r="AH23" s="211"/>
      <c r="AI23" s="364" t="str">
        <f t="shared" si="6"/>
        <v/>
      </c>
      <c r="AJ23" s="153" t="str">
        <f t="shared" si="28"/>
        <v/>
      </c>
      <c r="AK23" s="153" t="str">
        <f t="shared" si="7"/>
        <v/>
      </c>
      <c r="AL23" s="153" t="str">
        <f t="shared" si="8"/>
        <v/>
      </c>
      <c r="AM23" s="141"/>
      <c r="AN23" s="211"/>
      <c r="AO23" s="364" t="str">
        <f t="shared" si="9"/>
        <v/>
      </c>
      <c r="AP23" s="153" t="str">
        <f t="shared" si="29"/>
        <v/>
      </c>
      <c r="AQ23" s="153" t="str">
        <f t="shared" si="10"/>
        <v/>
      </c>
      <c r="AR23" s="153" t="str">
        <f t="shared" si="11"/>
        <v/>
      </c>
      <c r="AS23" s="141"/>
      <c r="AT23" s="211"/>
      <c r="AU23" s="364" t="str">
        <f t="shared" si="12"/>
        <v/>
      </c>
      <c r="AV23" s="153" t="str">
        <f t="shared" si="30"/>
        <v/>
      </c>
      <c r="AW23" s="153" t="str">
        <f t="shared" si="13"/>
        <v/>
      </c>
      <c r="AX23" s="153" t="str">
        <f t="shared" si="14"/>
        <v/>
      </c>
    </row>
    <row r="24" spans="1:50" ht="29.45" customHeight="1" x14ac:dyDescent="0.25">
      <c r="A24" s="354" t="str">
        <f>IF('N-Bedarf GL §13a'!A24="","",'N-Bedarf GL §13a'!A24)</f>
        <v/>
      </c>
      <c r="B24" s="354" t="str">
        <f>IF('N-Bedarf GL §13a'!B24="","",'N-Bedarf GL §13a'!B24)</f>
        <v/>
      </c>
      <c r="C24" s="305" t="str">
        <f>IF('N-Bedarf GL §13a'!D24="","",'N-Bedarf GL §13a'!D24)</f>
        <v/>
      </c>
      <c r="D24" s="32" t="str">
        <f>IF('N-Bedarf GL §13a'!C24="","",'N-Bedarf GL §13a'!C24)</f>
        <v/>
      </c>
      <c r="E24" s="84" t="str">
        <f>IF('N-Bedarf GL §13a'!V24="",'N-Bedarf GL §13a'!T24,'N-Bedarf GL §13a'!V24)</f>
        <v/>
      </c>
      <c r="F24" s="84" t="str">
        <f>IF('P-Bedarf GL §13a'!N25="","",'P-Bedarf GL §13a'!N25)</f>
        <v/>
      </c>
      <c r="G24" s="84" t="str">
        <f>IF('P-Bedarf GL §13a'!R25="","",'P-Bedarf GL §13a'!R25)</f>
        <v/>
      </c>
      <c r="H24" s="345" t="str">
        <f t="shared" si="15"/>
        <v/>
      </c>
      <c r="I24" s="345" t="str">
        <f t="shared" si="16"/>
        <v/>
      </c>
      <c r="J24" s="345" t="str">
        <f t="shared" si="17"/>
        <v/>
      </c>
      <c r="K24" s="84">
        <f t="shared" si="18"/>
        <v>0</v>
      </c>
      <c r="L24" s="84">
        <f t="shared" si="19"/>
        <v>0</v>
      </c>
      <c r="M24" s="84">
        <f t="shared" si="20"/>
        <v>0</v>
      </c>
      <c r="N24" s="321" t="str">
        <f t="shared" si="21"/>
        <v/>
      </c>
      <c r="O24" s="321" t="str">
        <f t="shared" si="22"/>
        <v/>
      </c>
      <c r="P24" s="321" t="str">
        <f t="shared" si="23"/>
        <v/>
      </c>
      <c r="Q24" s="214" t="str">
        <f t="shared" si="31"/>
        <v/>
      </c>
      <c r="R24" s="141"/>
      <c r="S24" s="211"/>
      <c r="T24" s="364" t="str">
        <f t="shared" si="0"/>
        <v/>
      </c>
      <c r="U24" s="153" t="str">
        <f t="shared" si="24"/>
        <v/>
      </c>
      <c r="V24" s="153" t="str">
        <f t="shared" si="25"/>
        <v/>
      </c>
      <c r="W24" s="153" t="str">
        <f t="shared" si="1"/>
        <v/>
      </c>
      <c r="X24" s="153" t="str">
        <f t="shared" si="2"/>
        <v/>
      </c>
      <c r="Y24" s="141"/>
      <c r="Z24" s="212"/>
      <c r="AA24" s="364" t="str">
        <f t="shared" si="3"/>
        <v/>
      </c>
      <c r="AB24" s="153" t="str">
        <f t="shared" si="26"/>
        <v/>
      </c>
      <c r="AC24" s="153" t="str">
        <f t="shared" si="27"/>
        <v/>
      </c>
      <c r="AD24" s="153" t="str">
        <f t="shared" si="4"/>
        <v/>
      </c>
      <c r="AE24" s="153" t="str">
        <f t="shared" si="5"/>
        <v/>
      </c>
      <c r="AF24" s="213" t="str">
        <f t="shared" si="32"/>
        <v/>
      </c>
      <c r="AG24" s="141"/>
      <c r="AH24" s="211"/>
      <c r="AI24" s="364" t="str">
        <f t="shared" si="6"/>
        <v/>
      </c>
      <c r="AJ24" s="153" t="str">
        <f t="shared" si="28"/>
        <v/>
      </c>
      <c r="AK24" s="153" t="str">
        <f t="shared" si="7"/>
        <v/>
      </c>
      <c r="AL24" s="153" t="str">
        <f t="shared" si="8"/>
        <v/>
      </c>
      <c r="AM24" s="141"/>
      <c r="AN24" s="211"/>
      <c r="AO24" s="364" t="str">
        <f t="shared" si="9"/>
        <v/>
      </c>
      <c r="AP24" s="153" t="str">
        <f t="shared" si="29"/>
        <v/>
      </c>
      <c r="AQ24" s="153" t="str">
        <f t="shared" si="10"/>
        <v/>
      </c>
      <c r="AR24" s="153" t="str">
        <f t="shared" si="11"/>
        <v/>
      </c>
      <c r="AS24" s="141"/>
      <c r="AT24" s="211"/>
      <c r="AU24" s="364" t="str">
        <f t="shared" si="12"/>
        <v/>
      </c>
      <c r="AV24" s="153" t="str">
        <f t="shared" si="30"/>
        <v/>
      </c>
      <c r="AW24" s="153" t="str">
        <f t="shared" si="13"/>
        <v/>
      </c>
      <c r="AX24" s="153" t="str">
        <f t="shared" si="14"/>
        <v/>
      </c>
    </row>
    <row r="25" spans="1:50" ht="29.45" customHeight="1" x14ac:dyDescent="0.25">
      <c r="A25" s="354" t="str">
        <f>IF('N-Bedarf GL §13a'!A25="","",'N-Bedarf GL §13a'!A25)</f>
        <v/>
      </c>
      <c r="B25" s="354" t="str">
        <f>IF('N-Bedarf GL §13a'!B25="","",'N-Bedarf GL §13a'!B25)</f>
        <v/>
      </c>
      <c r="C25" s="305" t="str">
        <f>IF('N-Bedarf GL §13a'!D25="","",'N-Bedarf GL §13a'!D25)</f>
        <v/>
      </c>
      <c r="D25" s="32" t="str">
        <f>IF('N-Bedarf GL §13a'!C25="","",'N-Bedarf GL §13a'!C25)</f>
        <v/>
      </c>
      <c r="E25" s="84" t="str">
        <f>IF('N-Bedarf GL §13a'!V25="",'N-Bedarf GL §13a'!T25,'N-Bedarf GL §13a'!V25)</f>
        <v/>
      </c>
      <c r="F25" s="84" t="str">
        <f>IF('P-Bedarf GL §13a'!N26="","",'P-Bedarf GL §13a'!N26)</f>
        <v/>
      </c>
      <c r="G25" s="84" t="str">
        <f>IF('P-Bedarf GL §13a'!R26="","",'P-Bedarf GL §13a'!R26)</f>
        <v/>
      </c>
      <c r="H25" s="345" t="str">
        <f t="shared" si="15"/>
        <v/>
      </c>
      <c r="I25" s="345" t="str">
        <f t="shared" si="16"/>
        <v/>
      </c>
      <c r="J25" s="345" t="str">
        <f t="shared" si="17"/>
        <v/>
      </c>
      <c r="K25" s="84">
        <f t="shared" si="18"/>
        <v>0</v>
      </c>
      <c r="L25" s="84">
        <f t="shared" si="19"/>
        <v>0</v>
      </c>
      <c r="M25" s="84">
        <f t="shared" si="20"/>
        <v>0</v>
      </c>
      <c r="N25" s="321" t="str">
        <f t="shared" si="21"/>
        <v/>
      </c>
      <c r="O25" s="321" t="str">
        <f t="shared" si="22"/>
        <v/>
      </c>
      <c r="P25" s="321" t="str">
        <f t="shared" si="23"/>
        <v/>
      </c>
      <c r="Q25" s="214" t="str">
        <f t="shared" si="31"/>
        <v/>
      </c>
      <c r="R25" s="141"/>
      <c r="S25" s="211"/>
      <c r="T25" s="364" t="str">
        <f t="shared" si="0"/>
        <v/>
      </c>
      <c r="U25" s="153" t="str">
        <f t="shared" si="24"/>
        <v/>
      </c>
      <c r="V25" s="153" t="str">
        <f t="shared" si="25"/>
        <v/>
      </c>
      <c r="W25" s="153" t="str">
        <f t="shared" si="1"/>
        <v/>
      </c>
      <c r="X25" s="153" t="str">
        <f t="shared" si="2"/>
        <v/>
      </c>
      <c r="Y25" s="141"/>
      <c r="Z25" s="212"/>
      <c r="AA25" s="364" t="str">
        <f t="shared" si="3"/>
        <v/>
      </c>
      <c r="AB25" s="153" t="str">
        <f t="shared" si="26"/>
        <v/>
      </c>
      <c r="AC25" s="153" t="str">
        <f t="shared" si="27"/>
        <v/>
      </c>
      <c r="AD25" s="153" t="str">
        <f t="shared" si="4"/>
        <v/>
      </c>
      <c r="AE25" s="153" t="str">
        <f t="shared" si="5"/>
        <v/>
      </c>
      <c r="AF25" s="213" t="str">
        <f t="shared" si="32"/>
        <v/>
      </c>
      <c r="AG25" s="141"/>
      <c r="AH25" s="211"/>
      <c r="AI25" s="364" t="str">
        <f t="shared" si="6"/>
        <v/>
      </c>
      <c r="AJ25" s="153" t="str">
        <f t="shared" si="28"/>
        <v/>
      </c>
      <c r="AK25" s="153" t="str">
        <f t="shared" si="7"/>
        <v/>
      </c>
      <c r="AL25" s="153" t="str">
        <f t="shared" si="8"/>
        <v/>
      </c>
      <c r="AM25" s="141"/>
      <c r="AN25" s="211"/>
      <c r="AO25" s="364" t="str">
        <f t="shared" si="9"/>
        <v/>
      </c>
      <c r="AP25" s="153" t="str">
        <f t="shared" si="29"/>
        <v/>
      </c>
      <c r="AQ25" s="153" t="str">
        <f t="shared" si="10"/>
        <v/>
      </c>
      <c r="AR25" s="153" t="str">
        <f t="shared" si="11"/>
        <v/>
      </c>
      <c r="AS25" s="141"/>
      <c r="AT25" s="211"/>
      <c r="AU25" s="364" t="str">
        <f t="shared" si="12"/>
        <v/>
      </c>
      <c r="AV25" s="153" t="str">
        <f t="shared" si="30"/>
        <v/>
      </c>
      <c r="AW25" s="153" t="str">
        <f t="shared" si="13"/>
        <v/>
      </c>
      <c r="AX25" s="153" t="str">
        <f t="shared" si="14"/>
        <v/>
      </c>
    </row>
    <row r="26" spans="1:50" ht="29.45" customHeight="1" x14ac:dyDescent="0.25">
      <c r="A26" s="354" t="str">
        <f>IF('N-Bedarf GL §13a'!A26="","",'N-Bedarf GL §13a'!A26)</f>
        <v/>
      </c>
      <c r="B26" s="354" t="str">
        <f>IF('N-Bedarf GL §13a'!B26="","",'N-Bedarf GL §13a'!B26)</f>
        <v/>
      </c>
      <c r="C26" s="305" t="str">
        <f>IF('N-Bedarf GL §13a'!D26="","",'N-Bedarf GL §13a'!D26)</f>
        <v/>
      </c>
      <c r="D26" s="32" t="str">
        <f>IF('N-Bedarf GL §13a'!C26="","",'N-Bedarf GL §13a'!C26)</f>
        <v/>
      </c>
      <c r="E26" s="84" t="str">
        <f>IF('N-Bedarf GL §13a'!V26="",'N-Bedarf GL §13a'!T26,'N-Bedarf GL §13a'!V26)</f>
        <v/>
      </c>
      <c r="F26" s="84" t="str">
        <f>IF('P-Bedarf GL §13a'!N27="","",'P-Bedarf GL §13a'!N27)</f>
        <v/>
      </c>
      <c r="G26" s="84" t="str">
        <f>IF('P-Bedarf GL §13a'!R27="","",'P-Bedarf GL §13a'!R27)</f>
        <v/>
      </c>
      <c r="H26" s="345" t="str">
        <f t="shared" si="15"/>
        <v/>
      </c>
      <c r="I26" s="345" t="str">
        <f t="shared" si="16"/>
        <v/>
      </c>
      <c r="J26" s="345" t="str">
        <f t="shared" si="17"/>
        <v/>
      </c>
      <c r="K26" s="84">
        <f t="shared" si="18"/>
        <v>0</v>
      </c>
      <c r="L26" s="84">
        <f t="shared" si="19"/>
        <v>0</v>
      </c>
      <c r="M26" s="84">
        <f t="shared" si="20"/>
        <v>0</v>
      </c>
      <c r="N26" s="321" t="str">
        <f t="shared" si="21"/>
        <v/>
      </c>
      <c r="O26" s="321" t="str">
        <f t="shared" si="22"/>
        <v/>
      </c>
      <c r="P26" s="321" t="str">
        <f t="shared" si="23"/>
        <v/>
      </c>
      <c r="Q26" s="214" t="str">
        <f t="shared" si="31"/>
        <v/>
      </c>
      <c r="R26" s="141"/>
      <c r="S26" s="211"/>
      <c r="T26" s="364" t="str">
        <f t="shared" si="0"/>
        <v/>
      </c>
      <c r="U26" s="153" t="str">
        <f t="shared" si="24"/>
        <v/>
      </c>
      <c r="V26" s="153" t="str">
        <f t="shared" si="25"/>
        <v/>
      </c>
      <c r="W26" s="153" t="str">
        <f t="shared" si="1"/>
        <v/>
      </c>
      <c r="X26" s="153" t="str">
        <f t="shared" si="2"/>
        <v/>
      </c>
      <c r="Y26" s="141"/>
      <c r="Z26" s="212"/>
      <c r="AA26" s="364" t="str">
        <f t="shared" si="3"/>
        <v/>
      </c>
      <c r="AB26" s="153" t="str">
        <f t="shared" si="26"/>
        <v/>
      </c>
      <c r="AC26" s="153" t="str">
        <f t="shared" si="27"/>
        <v/>
      </c>
      <c r="AD26" s="153" t="str">
        <f t="shared" si="4"/>
        <v/>
      </c>
      <c r="AE26" s="153" t="str">
        <f t="shared" si="5"/>
        <v/>
      </c>
      <c r="AF26" s="213" t="str">
        <f t="shared" si="32"/>
        <v/>
      </c>
      <c r="AG26" s="141"/>
      <c r="AH26" s="211"/>
      <c r="AI26" s="364" t="str">
        <f t="shared" si="6"/>
        <v/>
      </c>
      <c r="AJ26" s="153" t="str">
        <f t="shared" si="28"/>
        <v/>
      </c>
      <c r="AK26" s="153" t="str">
        <f t="shared" si="7"/>
        <v/>
      </c>
      <c r="AL26" s="153" t="str">
        <f t="shared" si="8"/>
        <v/>
      </c>
      <c r="AM26" s="141"/>
      <c r="AN26" s="211"/>
      <c r="AO26" s="364" t="str">
        <f t="shared" si="9"/>
        <v/>
      </c>
      <c r="AP26" s="153" t="str">
        <f t="shared" si="29"/>
        <v/>
      </c>
      <c r="AQ26" s="153" t="str">
        <f t="shared" si="10"/>
        <v/>
      </c>
      <c r="AR26" s="153" t="str">
        <f t="shared" si="11"/>
        <v/>
      </c>
      <c r="AS26" s="141"/>
      <c r="AT26" s="211"/>
      <c r="AU26" s="364" t="str">
        <f t="shared" si="12"/>
        <v/>
      </c>
      <c r="AV26" s="153" t="str">
        <f t="shared" si="30"/>
        <v/>
      </c>
      <c r="AW26" s="153" t="str">
        <f t="shared" si="13"/>
        <v/>
      </c>
      <c r="AX26" s="153" t="str">
        <f t="shared" si="14"/>
        <v/>
      </c>
    </row>
    <row r="27" spans="1:50" ht="29.45" customHeight="1" x14ac:dyDescent="0.25">
      <c r="A27" s="354" t="str">
        <f>IF('N-Bedarf GL §13a'!A27="","",'N-Bedarf GL §13a'!A27)</f>
        <v/>
      </c>
      <c r="B27" s="354" t="str">
        <f>IF('N-Bedarf GL §13a'!B27="","",'N-Bedarf GL §13a'!B27)</f>
        <v/>
      </c>
      <c r="C27" s="305" t="str">
        <f>IF('N-Bedarf GL §13a'!D27="","",'N-Bedarf GL §13a'!D27)</f>
        <v/>
      </c>
      <c r="D27" s="32" t="str">
        <f>IF('N-Bedarf GL §13a'!C27="","",'N-Bedarf GL §13a'!C27)</f>
        <v/>
      </c>
      <c r="E27" s="84" t="str">
        <f>IF('N-Bedarf GL §13a'!V27="",'N-Bedarf GL §13a'!T27,'N-Bedarf GL §13a'!V27)</f>
        <v/>
      </c>
      <c r="F27" s="84" t="str">
        <f>IF('P-Bedarf GL §13a'!N28="","",'P-Bedarf GL §13a'!N28)</f>
        <v/>
      </c>
      <c r="G27" s="84" t="str">
        <f>IF('P-Bedarf GL §13a'!R28="","",'P-Bedarf GL §13a'!R28)</f>
        <v/>
      </c>
      <c r="H27" s="345" t="str">
        <f t="shared" si="15"/>
        <v/>
      </c>
      <c r="I27" s="345" t="str">
        <f t="shared" si="16"/>
        <v/>
      </c>
      <c r="J27" s="345" t="str">
        <f t="shared" si="17"/>
        <v/>
      </c>
      <c r="K27" s="84">
        <f t="shared" si="18"/>
        <v>0</v>
      </c>
      <c r="L27" s="84">
        <f t="shared" si="19"/>
        <v>0</v>
      </c>
      <c r="M27" s="84">
        <f t="shared" si="20"/>
        <v>0</v>
      </c>
      <c r="N27" s="321" t="str">
        <f t="shared" si="21"/>
        <v/>
      </c>
      <c r="O27" s="321" t="str">
        <f t="shared" si="22"/>
        <v/>
      </c>
      <c r="P27" s="321" t="str">
        <f t="shared" si="23"/>
        <v/>
      </c>
      <c r="Q27" s="214" t="str">
        <f t="shared" si="31"/>
        <v/>
      </c>
      <c r="R27" s="141"/>
      <c r="S27" s="211"/>
      <c r="T27" s="364" t="str">
        <f t="shared" si="0"/>
        <v/>
      </c>
      <c r="U27" s="153" t="str">
        <f t="shared" si="24"/>
        <v/>
      </c>
      <c r="V27" s="153" t="str">
        <f t="shared" si="25"/>
        <v/>
      </c>
      <c r="W27" s="153" t="str">
        <f t="shared" si="1"/>
        <v/>
      </c>
      <c r="X27" s="153" t="str">
        <f t="shared" si="2"/>
        <v/>
      </c>
      <c r="Y27" s="141"/>
      <c r="Z27" s="212"/>
      <c r="AA27" s="364" t="str">
        <f t="shared" si="3"/>
        <v/>
      </c>
      <c r="AB27" s="153" t="str">
        <f t="shared" si="26"/>
        <v/>
      </c>
      <c r="AC27" s="153" t="str">
        <f t="shared" si="27"/>
        <v/>
      </c>
      <c r="AD27" s="153" t="str">
        <f t="shared" si="4"/>
        <v/>
      </c>
      <c r="AE27" s="153" t="str">
        <f t="shared" si="5"/>
        <v/>
      </c>
      <c r="AF27" s="213" t="str">
        <f t="shared" si="32"/>
        <v/>
      </c>
      <c r="AG27" s="141"/>
      <c r="AH27" s="211"/>
      <c r="AI27" s="364" t="str">
        <f t="shared" si="6"/>
        <v/>
      </c>
      <c r="AJ27" s="153" t="str">
        <f t="shared" si="28"/>
        <v/>
      </c>
      <c r="AK27" s="153" t="str">
        <f t="shared" si="7"/>
        <v/>
      </c>
      <c r="AL27" s="153" t="str">
        <f t="shared" si="8"/>
        <v/>
      </c>
      <c r="AM27" s="141"/>
      <c r="AN27" s="211"/>
      <c r="AO27" s="364" t="str">
        <f t="shared" si="9"/>
        <v/>
      </c>
      <c r="AP27" s="153" t="str">
        <f t="shared" si="29"/>
        <v/>
      </c>
      <c r="AQ27" s="153" t="str">
        <f t="shared" si="10"/>
        <v/>
      </c>
      <c r="AR27" s="153" t="str">
        <f t="shared" si="11"/>
        <v/>
      </c>
      <c r="AS27" s="141"/>
      <c r="AT27" s="211"/>
      <c r="AU27" s="364" t="str">
        <f t="shared" si="12"/>
        <v/>
      </c>
      <c r="AV27" s="153" t="str">
        <f t="shared" si="30"/>
        <v/>
      </c>
      <c r="AW27" s="153" t="str">
        <f t="shared" si="13"/>
        <v/>
      </c>
      <c r="AX27" s="153" t="str">
        <f t="shared" si="14"/>
        <v/>
      </c>
    </row>
    <row r="28" spans="1:50" ht="29.45" customHeight="1" x14ac:dyDescent="0.25">
      <c r="A28" s="354" t="str">
        <f>IF('N-Bedarf GL §13a'!A28="","",'N-Bedarf GL §13a'!A28)</f>
        <v/>
      </c>
      <c r="B28" s="354" t="str">
        <f>IF('N-Bedarf GL §13a'!B28="","",'N-Bedarf GL §13a'!B28)</f>
        <v/>
      </c>
      <c r="C28" s="305" t="str">
        <f>IF('N-Bedarf GL §13a'!D28="","",'N-Bedarf GL §13a'!D28)</f>
        <v/>
      </c>
      <c r="D28" s="32" t="str">
        <f>IF('N-Bedarf GL §13a'!C28="","",'N-Bedarf GL §13a'!C28)</f>
        <v/>
      </c>
      <c r="E28" s="84" t="str">
        <f>IF('N-Bedarf GL §13a'!V28="",'N-Bedarf GL §13a'!T28,'N-Bedarf GL §13a'!V28)</f>
        <v/>
      </c>
      <c r="F28" s="84" t="str">
        <f>IF('P-Bedarf GL §13a'!N29="","",'P-Bedarf GL §13a'!N29)</f>
        <v/>
      </c>
      <c r="G28" s="84" t="str">
        <f>IF('P-Bedarf GL §13a'!R29="","",'P-Bedarf GL §13a'!R29)</f>
        <v/>
      </c>
      <c r="H28" s="345" t="str">
        <f t="shared" si="15"/>
        <v/>
      </c>
      <c r="I28" s="345" t="str">
        <f t="shared" si="16"/>
        <v/>
      </c>
      <c r="J28" s="345" t="str">
        <f t="shared" si="17"/>
        <v/>
      </c>
      <c r="K28" s="84">
        <f t="shared" si="18"/>
        <v>0</v>
      </c>
      <c r="L28" s="84">
        <f t="shared" si="19"/>
        <v>0</v>
      </c>
      <c r="M28" s="84">
        <f t="shared" si="20"/>
        <v>0</v>
      </c>
      <c r="N28" s="321" t="str">
        <f t="shared" si="21"/>
        <v/>
      </c>
      <c r="O28" s="321" t="str">
        <f t="shared" si="22"/>
        <v/>
      </c>
      <c r="P28" s="321" t="str">
        <f t="shared" si="23"/>
        <v/>
      </c>
      <c r="Q28" s="214" t="str">
        <f t="shared" si="31"/>
        <v/>
      </c>
      <c r="R28" s="141"/>
      <c r="S28" s="211"/>
      <c r="T28" s="364" t="str">
        <f t="shared" si="0"/>
        <v/>
      </c>
      <c r="U28" s="153" t="str">
        <f t="shared" si="24"/>
        <v/>
      </c>
      <c r="V28" s="153" t="str">
        <f t="shared" si="25"/>
        <v/>
      </c>
      <c r="W28" s="153" t="str">
        <f t="shared" si="1"/>
        <v/>
      </c>
      <c r="X28" s="153" t="str">
        <f t="shared" si="2"/>
        <v/>
      </c>
      <c r="Y28" s="141"/>
      <c r="Z28" s="212"/>
      <c r="AA28" s="364" t="str">
        <f t="shared" si="3"/>
        <v/>
      </c>
      <c r="AB28" s="153" t="str">
        <f t="shared" si="26"/>
        <v/>
      </c>
      <c r="AC28" s="153" t="str">
        <f t="shared" si="27"/>
        <v/>
      </c>
      <c r="AD28" s="153" t="str">
        <f t="shared" si="4"/>
        <v/>
      </c>
      <c r="AE28" s="153" t="str">
        <f t="shared" si="5"/>
        <v/>
      </c>
      <c r="AF28" s="213" t="str">
        <f t="shared" si="32"/>
        <v/>
      </c>
      <c r="AG28" s="141"/>
      <c r="AH28" s="211"/>
      <c r="AI28" s="364" t="str">
        <f t="shared" si="6"/>
        <v/>
      </c>
      <c r="AJ28" s="153" t="str">
        <f t="shared" si="28"/>
        <v/>
      </c>
      <c r="AK28" s="153" t="str">
        <f t="shared" si="7"/>
        <v/>
      </c>
      <c r="AL28" s="153" t="str">
        <f t="shared" si="8"/>
        <v/>
      </c>
      <c r="AM28" s="141"/>
      <c r="AN28" s="211"/>
      <c r="AO28" s="364" t="str">
        <f t="shared" si="9"/>
        <v/>
      </c>
      <c r="AP28" s="153" t="str">
        <f t="shared" si="29"/>
        <v/>
      </c>
      <c r="AQ28" s="153" t="str">
        <f t="shared" si="10"/>
        <v/>
      </c>
      <c r="AR28" s="153" t="str">
        <f t="shared" si="11"/>
        <v/>
      </c>
      <c r="AS28" s="141"/>
      <c r="AT28" s="211"/>
      <c r="AU28" s="364" t="str">
        <f t="shared" si="12"/>
        <v/>
      </c>
      <c r="AV28" s="153" t="str">
        <f t="shared" si="30"/>
        <v/>
      </c>
      <c r="AW28" s="153" t="str">
        <f t="shared" si="13"/>
        <v/>
      </c>
      <c r="AX28" s="153" t="str">
        <f t="shared" si="14"/>
        <v/>
      </c>
    </row>
    <row r="29" spans="1:50" ht="29.45" customHeight="1" x14ac:dyDescent="0.25">
      <c r="A29" s="354" t="str">
        <f>IF('N-Bedarf GL §13a'!A29="","",'N-Bedarf GL §13a'!A29)</f>
        <v/>
      </c>
      <c r="B29" s="354" t="str">
        <f>IF('N-Bedarf GL §13a'!B29="","",'N-Bedarf GL §13a'!B29)</f>
        <v/>
      </c>
      <c r="C29" s="305" t="str">
        <f>IF('N-Bedarf GL §13a'!D29="","",'N-Bedarf GL §13a'!D29)</f>
        <v/>
      </c>
      <c r="D29" s="32" t="str">
        <f>IF('N-Bedarf GL §13a'!C29="","",'N-Bedarf GL §13a'!C29)</f>
        <v/>
      </c>
      <c r="E29" s="84" t="str">
        <f>IF('N-Bedarf GL §13a'!V29="",'N-Bedarf GL §13a'!T29,'N-Bedarf GL §13a'!V29)</f>
        <v/>
      </c>
      <c r="F29" s="84" t="str">
        <f>IF('P-Bedarf GL §13a'!N30="","",'P-Bedarf GL §13a'!N30)</f>
        <v/>
      </c>
      <c r="G29" s="84" t="str">
        <f>IF('P-Bedarf GL §13a'!R30="","",'P-Bedarf GL §13a'!R30)</f>
        <v/>
      </c>
      <c r="H29" s="345" t="str">
        <f t="shared" si="15"/>
        <v/>
      </c>
      <c r="I29" s="345" t="str">
        <f t="shared" si="16"/>
        <v/>
      </c>
      <c r="J29" s="345" t="str">
        <f t="shared" si="17"/>
        <v/>
      </c>
      <c r="K29" s="84">
        <f t="shared" si="18"/>
        <v>0</v>
      </c>
      <c r="L29" s="84">
        <f t="shared" si="19"/>
        <v>0</v>
      </c>
      <c r="M29" s="84">
        <f t="shared" si="20"/>
        <v>0</v>
      </c>
      <c r="N29" s="321" t="str">
        <f t="shared" si="21"/>
        <v/>
      </c>
      <c r="O29" s="321" t="str">
        <f t="shared" si="22"/>
        <v/>
      </c>
      <c r="P29" s="321" t="str">
        <f t="shared" si="23"/>
        <v/>
      </c>
      <c r="Q29" s="214" t="str">
        <f t="shared" si="31"/>
        <v/>
      </c>
      <c r="R29" s="141"/>
      <c r="S29" s="211"/>
      <c r="T29" s="364" t="str">
        <f t="shared" si="0"/>
        <v/>
      </c>
      <c r="U29" s="153" t="str">
        <f t="shared" si="24"/>
        <v/>
      </c>
      <c r="V29" s="153" t="str">
        <f t="shared" si="25"/>
        <v/>
      </c>
      <c r="W29" s="153" t="str">
        <f t="shared" si="1"/>
        <v/>
      </c>
      <c r="X29" s="153" t="str">
        <f t="shared" si="2"/>
        <v/>
      </c>
      <c r="Y29" s="141"/>
      <c r="Z29" s="212"/>
      <c r="AA29" s="364" t="str">
        <f t="shared" si="3"/>
        <v/>
      </c>
      <c r="AB29" s="153" t="str">
        <f t="shared" si="26"/>
        <v/>
      </c>
      <c r="AC29" s="153" t="str">
        <f t="shared" si="27"/>
        <v/>
      </c>
      <c r="AD29" s="153" t="str">
        <f t="shared" si="4"/>
        <v/>
      </c>
      <c r="AE29" s="153" t="str">
        <f t="shared" si="5"/>
        <v/>
      </c>
      <c r="AF29" s="213" t="str">
        <f t="shared" si="32"/>
        <v/>
      </c>
      <c r="AG29" s="141"/>
      <c r="AH29" s="211"/>
      <c r="AI29" s="364" t="str">
        <f t="shared" si="6"/>
        <v/>
      </c>
      <c r="AJ29" s="153" t="str">
        <f t="shared" si="28"/>
        <v/>
      </c>
      <c r="AK29" s="153" t="str">
        <f t="shared" si="7"/>
        <v/>
      </c>
      <c r="AL29" s="153" t="str">
        <f t="shared" si="8"/>
        <v/>
      </c>
      <c r="AM29" s="141"/>
      <c r="AN29" s="211"/>
      <c r="AO29" s="364" t="str">
        <f t="shared" si="9"/>
        <v/>
      </c>
      <c r="AP29" s="153" t="str">
        <f t="shared" si="29"/>
        <v/>
      </c>
      <c r="AQ29" s="153" t="str">
        <f t="shared" si="10"/>
        <v/>
      </c>
      <c r="AR29" s="153" t="str">
        <f t="shared" si="11"/>
        <v/>
      </c>
      <c r="AS29" s="141"/>
      <c r="AT29" s="211"/>
      <c r="AU29" s="364" t="str">
        <f t="shared" si="12"/>
        <v/>
      </c>
      <c r="AV29" s="153" t="str">
        <f t="shared" si="30"/>
        <v/>
      </c>
      <c r="AW29" s="153" t="str">
        <f t="shared" si="13"/>
        <v/>
      </c>
      <c r="AX29" s="153" t="str">
        <f t="shared" si="14"/>
        <v/>
      </c>
    </row>
    <row r="30" spans="1:50" ht="29.45" customHeight="1" x14ac:dyDescent="0.25">
      <c r="A30" s="354" t="str">
        <f>IF('N-Bedarf GL §13a'!A30="","",'N-Bedarf GL §13a'!A30)</f>
        <v/>
      </c>
      <c r="B30" s="354" t="str">
        <f>IF('N-Bedarf GL §13a'!B30="","",'N-Bedarf GL §13a'!B30)</f>
        <v/>
      </c>
      <c r="C30" s="305" t="str">
        <f>IF('N-Bedarf GL §13a'!D30="","",'N-Bedarf GL §13a'!D30)</f>
        <v/>
      </c>
      <c r="D30" s="32" t="str">
        <f>IF('N-Bedarf GL §13a'!C30="","",'N-Bedarf GL §13a'!C30)</f>
        <v/>
      </c>
      <c r="E30" s="84" t="str">
        <f>IF('N-Bedarf GL §13a'!V30="",'N-Bedarf GL §13a'!T30,'N-Bedarf GL §13a'!V30)</f>
        <v/>
      </c>
      <c r="F30" s="84" t="str">
        <f>IF('P-Bedarf GL §13a'!N31="","",'P-Bedarf GL §13a'!N31)</f>
        <v/>
      </c>
      <c r="G30" s="84" t="str">
        <f>IF('P-Bedarf GL §13a'!R31="","",'P-Bedarf GL §13a'!R31)</f>
        <v/>
      </c>
      <c r="H30" s="345" t="str">
        <f t="shared" si="15"/>
        <v/>
      </c>
      <c r="I30" s="345" t="str">
        <f t="shared" si="16"/>
        <v/>
      </c>
      <c r="J30" s="345" t="str">
        <f t="shared" si="17"/>
        <v/>
      </c>
      <c r="K30" s="84">
        <f t="shared" si="18"/>
        <v>0</v>
      </c>
      <c r="L30" s="84">
        <f t="shared" si="19"/>
        <v>0</v>
      </c>
      <c r="M30" s="84">
        <f t="shared" si="20"/>
        <v>0</v>
      </c>
      <c r="N30" s="321" t="str">
        <f t="shared" si="21"/>
        <v/>
      </c>
      <c r="O30" s="321" t="str">
        <f t="shared" si="22"/>
        <v/>
      </c>
      <c r="P30" s="321" t="str">
        <f t="shared" si="23"/>
        <v/>
      </c>
      <c r="Q30" s="214" t="str">
        <f t="shared" si="31"/>
        <v/>
      </c>
      <c r="R30" s="141"/>
      <c r="S30" s="211"/>
      <c r="T30" s="364" t="str">
        <f t="shared" si="0"/>
        <v/>
      </c>
      <c r="U30" s="153" t="str">
        <f t="shared" si="24"/>
        <v/>
      </c>
      <c r="V30" s="153" t="str">
        <f t="shared" si="25"/>
        <v/>
      </c>
      <c r="W30" s="153" t="str">
        <f t="shared" si="1"/>
        <v/>
      </c>
      <c r="X30" s="153" t="str">
        <f t="shared" si="2"/>
        <v/>
      </c>
      <c r="Y30" s="141"/>
      <c r="Z30" s="212"/>
      <c r="AA30" s="364" t="str">
        <f t="shared" si="3"/>
        <v/>
      </c>
      <c r="AB30" s="153" t="str">
        <f t="shared" si="26"/>
        <v/>
      </c>
      <c r="AC30" s="153" t="str">
        <f t="shared" si="27"/>
        <v/>
      </c>
      <c r="AD30" s="153" t="str">
        <f t="shared" si="4"/>
        <v/>
      </c>
      <c r="AE30" s="153" t="str">
        <f t="shared" si="5"/>
        <v/>
      </c>
      <c r="AF30" s="213" t="str">
        <f t="shared" si="32"/>
        <v/>
      </c>
      <c r="AG30" s="141"/>
      <c r="AH30" s="211"/>
      <c r="AI30" s="364" t="str">
        <f t="shared" si="6"/>
        <v/>
      </c>
      <c r="AJ30" s="153" t="str">
        <f t="shared" si="28"/>
        <v/>
      </c>
      <c r="AK30" s="153" t="str">
        <f t="shared" si="7"/>
        <v/>
      </c>
      <c r="AL30" s="153" t="str">
        <f t="shared" si="8"/>
        <v/>
      </c>
      <c r="AM30" s="141"/>
      <c r="AN30" s="211"/>
      <c r="AO30" s="364" t="str">
        <f t="shared" si="9"/>
        <v/>
      </c>
      <c r="AP30" s="153" t="str">
        <f t="shared" si="29"/>
        <v/>
      </c>
      <c r="AQ30" s="153" t="str">
        <f t="shared" si="10"/>
        <v/>
      </c>
      <c r="AR30" s="153" t="str">
        <f t="shared" si="11"/>
        <v/>
      </c>
      <c r="AS30" s="141"/>
      <c r="AT30" s="211"/>
      <c r="AU30" s="364" t="str">
        <f t="shared" si="12"/>
        <v/>
      </c>
      <c r="AV30" s="153" t="str">
        <f t="shared" si="30"/>
        <v/>
      </c>
      <c r="AW30" s="153" t="str">
        <f t="shared" si="13"/>
        <v/>
      </c>
      <c r="AX30" s="153" t="str">
        <f t="shared" si="14"/>
        <v/>
      </c>
    </row>
    <row r="31" spans="1:50" ht="29.45" customHeight="1" x14ac:dyDescent="0.25">
      <c r="A31" s="354" t="str">
        <f>IF('N-Bedarf GL §13a'!A31="","",'N-Bedarf GL §13a'!A31)</f>
        <v/>
      </c>
      <c r="B31" s="354" t="str">
        <f>IF('N-Bedarf GL §13a'!B31="","",'N-Bedarf GL §13a'!B31)</f>
        <v/>
      </c>
      <c r="C31" s="305" t="str">
        <f>IF('N-Bedarf GL §13a'!D31="","",'N-Bedarf GL §13a'!D31)</f>
        <v/>
      </c>
      <c r="D31" s="32" t="str">
        <f>IF('N-Bedarf GL §13a'!C31="","",'N-Bedarf GL §13a'!C31)</f>
        <v/>
      </c>
      <c r="E31" s="84" t="str">
        <f>IF('N-Bedarf GL §13a'!V31="",'N-Bedarf GL §13a'!T31,'N-Bedarf GL §13a'!V31)</f>
        <v/>
      </c>
      <c r="F31" s="84" t="str">
        <f>IF('P-Bedarf GL §13a'!N32="","",'P-Bedarf GL §13a'!N32)</f>
        <v/>
      </c>
      <c r="G31" s="84" t="str">
        <f>IF('P-Bedarf GL §13a'!R32="","",'P-Bedarf GL §13a'!R32)</f>
        <v/>
      </c>
      <c r="H31" s="345" t="str">
        <f t="shared" si="15"/>
        <v/>
      </c>
      <c r="I31" s="345" t="str">
        <f t="shared" si="16"/>
        <v/>
      </c>
      <c r="J31" s="345" t="str">
        <f t="shared" si="17"/>
        <v/>
      </c>
      <c r="K31" s="84">
        <f t="shared" si="18"/>
        <v>0</v>
      </c>
      <c r="L31" s="84">
        <f t="shared" si="19"/>
        <v>0</v>
      </c>
      <c r="M31" s="84">
        <f t="shared" si="20"/>
        <v>0</v>
      </c>
      <c r="N31" s="321" t="str">
        <f t="shared" si="21"/>
        <v/>
      </c>
      <c r="O31" s="321" t="str">
        <f t="shared" si="22"/>
        <v/>
      </c>
      <c r="P31" s="321" t="str">
        <f t="shared" si="23"/>
        <v/>
      </c>
      <c r="Q31" s="214" t="str">
        <f t="shared" si="31"/>
        <v/>
      </c>
      <c r="R31" s="141"/>
      <c r="S31" s="211"/>
      <c r="T31" s="364" t="str">
        <f t="shared" si="0"/>
        <v/>
      </c>
      <c r="U31" s="153" t="str">
        <f t="shared" si="24"/>
        <v/>
      </c>
      <c r="V31" s="153" t="str">
        <f t="shared" si="25"/>
        <v/>
      </c>
      <c r="W31" s="153" t="str">
        <f t="shared" si="1"/>
        <v/>
      </c>
      <c r="X31" s="153" t="str">
        <f t="shared" si="2"/>
        <v/>
      </c>
      <c r="Y31" s="141"/>
      <c r="Z31" s="212"/>
      <c r="AA31" s="364" t="str">
        <f t="shared" si="3"/>
        <v/>
      </c>
      <c r="AB31" s="153" t="str">
        <f t="shared" si="26"/>
        <v/>
      </c>
      <c r="AC31" s="153" t="str">
        <f t="shared" si="27"/>
        <v/>
      </c>
      <c r="AD31" s="153" t="str">
        <f t="shared" si="4"/>
        <v/>
      </c>
      <c r="AE31" s="153" t="str">
        <f t="shared" si="5"/>
        <v/>
      </c>
      <c r="AF31" s="213" t="str">
        <f t="shared" si="32"/>
        <v/>
      </c>
      <c r="AG31" s="141"/>
      <c r="AH31" s="211"/>
      <c r="AI31" s="364" t="str">
        <f t="shared" si="6"/>
        <v/>
      </c>
      <c r="AJ31" s="153" t="str">
        <f t="shared" si="28"/>
        <v/>
      </c>
      <c r="AK31" s="153" t="str">
        <f t="shared" si="7"/>
        <v/>
      </c>
      <c r="AL31" s="153" t="str">
        <f t="shared" si="8"/>
        <v/>
      </c>
      <c r="AM31" s="141"/>
      <c r="AN31" s="211"/>
      <c r="AO31" s="364" t="str">
        <f t="shared" si="9"/>
        <v/>
      </c>
      <c r="AP31" s="153" t="str">
        <f t="shared" si="29"/>
        <v/>
      </c>
      <c r="AQ31" s="153" t="str">
        <f t="shared" si="10"/>
        <v/>
      </c>
      <c r="AR31" s="153" t="str">
        <f t="shared" si="11"/>
        <v/>
      </c>
      <c r="AS31" s="141"/>
      <c r="AT31" s="211"/>
      <c r="AU31" s="364" t="str">
        <f t="shared" si="12"/>
        <v/>
      </c>
      <c r="AV31" s="153" t="str">
        <f t="shared" si="30"/>
        <v/>
      </c>
      <c r="AW31" s="153" t="str">
        <f t="shared" si="13"/>
        <v/>
      </c>
      <c r="AX31" s="153" t="str">
        <f t="shared" si="14"/>
        <v/>
      </c>
    </row>
    <row r="32" spans="1:50" ht="29.45" customHeight="1" x14ac:dyDescent="0.25">
      <c r="A32" s="354" t="str">
        <f>IF('N-Bedarf GL §13a'!A32="","",'N-Bedarf GL §13a'!A32)</f>
        <v/>
      </c>
      <c r="B32" s="354" t="str">
        <f>IF('N-Bedarf GL §13a'!B32="","",'N-Bedarf GL §13a'!B32)</f>
        <v/>
      </c>
      <c r="C32" s="305" t="str">
        <f>IF('N-Bedarf GL §13a'!D32="","",'N-Bedarf GL §13a'!D32)</f>
        <v/>
      </c>
      <c r="D32" s="32" t="str">
        <f>IF('N-Bedarf GL §13a'!C32="","",'N-Bedarf GL §13a'!C32)</f>
        <v/>
      </c>
      <c r="E32" s="84" t="str">
        <f>IF('N-Bedarf GL §13a'!V32="",'N-Bedarf GL §13a'!T32,'N-Bedarf GL §13a'!V32)</f>
        <v/>
      </c>
      <c r="F32" s="84" t="str">
        <f>IF('P-Bedarf GL §13a'!N33="","",'P-Bedarf GL §13a'!N33)</f>
        <v/>
      </c>
      <c r="G32" s="84" t="str">
        <f>IF('P-Bedarf GL §13a'!R33="","",'P-Bedarf GL §13a'!R33)</f>
        <v/>
      </c>
      <c r="H32" s="345" t="str">
        <f t="shared" si="15"/>
        <v/>
      </c>
      <c r="I32" s="345" t="str">
        <f t="shared" si="16"/>
        <v/>
      </c>
      <c r="J32" s="345" t="str">
        <f t="shared" si="17"/>
        <v/>
      </c>
      <c r="K32" s="84">
        <f t="shared" si="18"/>
        <v>0</v>
      </c>
      <c r="L32" s="84">
        <f t="shared" si="19"/>
        <v>0</v>
      </c>
      <c r="M32" s="84">
        <f t="shared" si="20"/>
        <v>0</v>
      </c>
      <c r="N32" s="321" t="str">
        <f t="shared" si="21"/>
        <v/>
      </c>
      <c r="O32" s="321" t="str">
        <f t="shared" si="22"/>
        <v/>
      </c>
      <c r="P32" s="321" t="str">
        <f t="shared" si="23"/>
        <v/>
      </c>
      <c r="Q32" s="214" t="str">
        <f t="shared" si="31"/>
        <v/>
      </c>
      <c r="R32" s="141"/>
      <c r="S32" s="211"/>
      <c r="T32" s="364" t="str">
        <f t="shared" si="0"/>
        <v/>
      </c>
      <c r="U32" s="153" t="str">
        <f t="shared" si="24"/>
        <v/>
      </c>
      <c r="V32" s="153" t="str">
        <f t="shared" si="25"/>
        <v/>
      </c>
      <c r="W32" s="153" t="str">
        <f t="shared" si="1"/>
        <v/>
      </c>
      <c r="X32" s="153" t="str">
        <f t="shared" si="2"/>
        <v/>
      </c>
      <c r="Y32" s="141"/>
      <c r="Z32" s="212"/>
      <c r="AA32" s="364" t="str">
        <f t="shared" si="3"/>
        <v/>
      </c>
      <c r="AB32" s="153" t="str">
        <f t="shared" si="26"/>
        <v/>
      </c>
      <c r="AC32" s="153" t="str">
        <f t="shared" si="27"/>
        <v/>
      </c>
      <c r="AD32" s="153" t="str">
        <f t="shared" si="4"/>
        <v/>
      </c>
      <c r="AE32" s="153" t="str">
        <f t="shared" si="5"/>
        <v/>
      </c>
      <c r="AF32" s="213" t="str">
        <f t="shared" si="32"/>
        <v/>
      </c>
      <c r="AG32" s="141"/>
      <c r="AH32" s="211"/>
      <c r="AI32" s="364" t="str">
        <f t="shared" si="6"/>
        <v/>
      </c>
      <c r="AJ32" s="153" t="str">
        <f t="shared" si="28"/>
        <v/>
      </c>
      <c r="AK32" s="153" t="str">
        <f t="shared" si="7"/>
        <v/>
      </c>
      <c r="AL32" s="153" t="str">
        <f t="shared" si="8"/>
        <v/>
      </c>
      <c r="AM32" s="141"/>
      <c r="AN32" s="211"/>
      <c r="AO32" s="364" t="str">
        <f t="shared" si="9"/>
        <v/>
      </c>
      <c r="AP32" s="153" t="str">
        <f t="shared" si="29"/>
        <v/>
      </c>
      <c r="AQ32" s="153" t="str">
        <f t="shared" si="10"/>
        <v/>
      </c>
      <c r="AR32" s="153" t="str">
        <f t="shared" si="11"/>
        <v/>
      </c>
      <c r="AS32" s="141"/>
      <c r="AT32" s="211"/>
      <c r="AU32" s="364" t="str">
        <f t="shared" si="12"/>
        <v/>
      </c>
      <c r="AV32" s="153" t="str">
        <f t="shared" si="30"/>
        <v/>
      </c>
      <c r="AW32" s="153" t="str">
        <f t="shared" si="13"/>
        <v/>
      </c>
      <c r="AX32" s="153" t="str">
        <f t="shared" si="14"/>
        <v/>
      </c>
    </row>
    <row r="33" spans="1:50" ht="29.45" customHeight="1" x14ac:dyDescent="0.25">
      <c r="A33" s="354" t="str">
        <f>IF('N-Bedarf GL §13a'!A33="","",'N-Bedarf GL §13a'!A33)</f>
        <v/>
      </c>
      <c r="B33" s="354" t="str">
        <f>IF('N-Bedarf GL §13a'!B33="","",'N-Bedarf GL §13a'!B33)</f>
        <v/>
      </c>
      <c r="C33" s="305" t="str">
        <f>IF('N-Bedarf GL §13a'!D33="","",'N-Bedarf GL §13a'!D33)</f>
        <v/>
      </c>
      <c r="D33" s="32" t="str">
        <f>IF('N-Bedarf GL §13a'!C33="","",'N-Bedarf GL §13a'!C33)</f>
        <v/>
      </c>
      <c r="E33" s="84" t="str">
        <f>IF('N-Bedarf GL §13a'!V33="",'N-Bedarf GL §13a'!T33,'N-Bedarf GL §13a'!V33)</f>
        <v/>
      </c>
      <c r="F33" s="84" t="str">
        <f>IF('P-Bedarf GL §13a'!N34="","",'P-Bedarf GL §13a'!N34)</f>
        <v/>
      </c>
      <c r="G33" s="84" t="str">
        <f>IF('P-Bedarf GL §13a'!R34="","",'P-Bedarf GL §13a'!R34)</f>
        <v/>
      </c>
      <c r="H33" s="345" t="str">
        <f t="shared" si="15"/>
        <v/>
      </c>
      <c r="I33" s="345" t="str">
        <f t="shared" si="16"/>
        <v/>
      </c>
      <c r="J33" s="345" t="str">
        <f t="shared" si="17"/>
        <v/>
      </c>
      <c r="K33" s="84">
        <f t="shared" si="18"/>
        <v>0</v>
      </c>
      <c r="L33" s="84">
        <f t="shared" si="19"/>
        <v>0</v>
      </c>
      <c r="M33" s="84">
        <f t="shared" si="20"/>
        <v>0</v>
      </c>
      <c r="N33" s="321" t="str">
        <f t="shared" si="21"/>
        <v/>
      </c>
      <c r="O33" s="321" t="str">
        <f t="shared" si="22"/>
        <v/>
      </c>
      <c r="P33" s="321" t="str">
        <f t="shared" si="23"/>
        <v/>
      </c>
      <c r="Q33" s="214" t="str">
        <f t="shared" si="31"/>
        <v/>
      </c>
      <c r="R33" s="141"/>
      <c r="S33" s="211"/>
      <c r="T33" s="364" t="str">
        <f t="shared" si="0"/>
        <v/>
      </c>
      <c r="U33" s="153" t="str">
        <f t="shared" si="24"/>
        <v/>
      </c>
      <c r="V33" s="153" t="str">
        <f t="shared" si="25"/>
        <v/>
      </c>
      <c r="W33" s="153" t="str">
        <f t="shared" si="1"/>
        <v/>
      </c>
      <c r="X33" s="153" t="str">
        <f t="shared" si="2"/>
        <v/>
      </c>
      <c r="Y33" s="141"/>
      <c r="Z33" s="212"/>
      <c r="AA33" s="364" t="str">
        <f t="shared" si="3"/>
        <v/>
      </c>
      <c r="AB33" s="153" t="str">
        <f t="shared" si="26"/>
        <v/>
      </c>
      <c r="AC33" s="153" t="str">
        <f t="shared" si="27"/>
        <v/>
      </c>
      <c r="AD33" s="153" t="str">
        <f t="shared" si="4"/>
        <v/>
      </c>
      <c r="AE33" s="153" t="str">
        <f t="shared" si="5"/>
        <v/>
      </c>
      <c r="AF33" s="213" t="str">
        <f t="shared" si="32"/>
        <v/>
      </c>
      <c r="AG33" s="141"/>
      <c r="AH33" s="211"/>
      <c r="AI33" s="364" t="str">
        <f t="shared" si="6"/>
        <v/>
      </c>
      <c r="AJ33" s="153" t="str">
        <f t="shared" si="28"/>
        <v/>
      </c>
      <c r="AK33" s="153" t="str">
        <f t="shared" si="7"/>
        <v/>
      </c>
      <c r="AL33" s="153" t="str">
        <f t="shared" si="8"/>
        <v/>
      </c>
      <c r="AM33" s="141"/>
      <c r="AN33" s="211"/>
      <c r="AO33" s="364" t="str">
        <f t="shared" si="9"/>
        <v/>
      </c>
      <c r="AP33" s="153" t="str">
        <f t="shared" si="29"/>
        <v/>
      </c>
      <c r="AQ33" s="153" t="str">
        <f t="shared" si="10"/>
        <v/>
      </c>
      <c r="AR33" s="153" t="str">
        <f t="shared" si="11"/>
        <v/>
      </c>
      <c r="AS33" s="141"/>
      <c r="AT33" s="211"/>
      <c r="AU33" s="364" t="str">
        <f t="shared" si="12"/>
        <v/>
      </c>
      <c r="AV33" s="153" t="str">
        <f t="shared" si="30"/>
        <v/>
      </c>
      <c r="AW33" s="153" t="str">
        <f t="shared" si="13"/>
        <v/>
      </c>
      <c r="AX33" s="153" t="str">
        <f t="shared" si="14"/>
        <v/>
      </c>
    </row>
    <row r="34" spans="1:50" ht="29.45" customHeight="1" x14ac:dyDescent="0.25">
      <c r="A34" s="354" t="str">
        <f>IF('N-Bedarf GL §13a'!A34="","",'N-Bedarf GL §13a'!A34)</f>
        <v/>
      </c>
      <c r="B34" s="354" t="str">
        <f>IF('N-Bedarf GL §13a'!B34="","",'N-Bedarf GL §13a'!B34)</f>
        <v/>
      </c>
      <c r="C34" s="305" t="str">
        <f>IF('N-Bedarf GL §13a'!D34="","",'N-Bedarf GL §13a'!D34)</f>
        <v/>
      </c>
      <c r="D34" s="32" t="str">
        <f>IF('N-Bedarf GL §13a'!C34="","",'N-Bedarf GL §13a'!C34)</f>
        <v/>
      </c>
      <c r="E34" s="84" t="str">
        <f>IF('N-Bedarf GL §13a'!V34="",'N-Bedarf GL §13a'!T34,'N-Bedarf GL §13a'!V34)</f>
        <v/>
      </c>
      <c r="F34" s="84" t="str">
        <f>IF('P-Bedarf GL §13a'!N35="","",'P-Bedarf GL §13a'!N35)</f>
        <v/>
      </c>
      <c r="G34" s="84" t="str">
        <f>IF('P-Bedarf GL §13a'!R35="","",'P-Bedarf GL §13a'!R35)</f>
        <v/>
      </c>
      <c r="H34" s="345" t="str">
        <f t="shared" si="15"/>
        <v/>
      </c>
      <c r="I34" s="345" t="str">
        <f t="shared" si="16"/>
        <v/>
      </c>
      <c r="J34" s="345" t="str">
        <f t="shared" si="17"/>
        <v/>
      </c>
      <c r="K34" s="84">
        <f t="shared" si="18"/>
        <v>0</v>
      </c>
      <c r="L34" s="84">
        <f t="shared" si="19"/>
        <v>0</v>
      </c>
      <c r="M34" s="84">
        <f t="shared" si="20"/>
        <v>0</v>
      </c>
      <c r="N34" s="321" t="str">
        <f t="shared" si="21"/>
        <v/>
      </c>
      <c r="O34" s="321" t="str">
        <f t="shared" si="22"/>
        <v/>
      </c>
      <c r="P34" s="321" t="str">
        <f t="shared" si="23"/>
        <v/>
      </c>
      <c r="Q34" s="214" t="str">
        <f t="shared" si="31"/>
        <v/>
      </c>
      <c r="R34" s="141"/>
      <c r="S34" s="211"/>
      <c r="T34" s="364" t="str">
        <f t="shared" si="0"/>
        <v/>
      </c>
      <c r="U34" s="153" t="str">
        <f t="shared" si="24"/>
        <v/>
      </c>
      <c r="V34" s="153" t="str">
        <f t="shared" si="25"/>
        <v/>
      </c>
      <c r="W34" s="153" t="str">
        <f t="shared" si="1"/>
        <v/>
      </c>
      <c r="X34" s="153" t="str">
        <f t="shared" si="2"/>
        <v/>
      </c>
      <c r="Y34" s="141"/>
      <c r="Z34" s="212"/>
      <c r="AA34" s="364" t="str">
        <f t="shared" si="3"/>
        <v/>
      </c>
      <c r="AB34" s="153" t="str">
        <f t="shared" si="26"/>
        <v/>
      </c>
      <c r="AC34" s="153" t="str">
        <f t="shared" si="27"/>
        <v/>
      </c>
      <c r="AD34" s="153" t="str">
        <f t="shared" si="4"/>
        <v/>
      </c>
      <c r="AE34" s="153" t="str">
        <f t="shared" si="5"/>
        <v/>
      </c>
      <c r="AF34" s="213" t="str">
        <f t="shared" si="32"/>
        <v/>
      </c>
      <c r="AG34" s="141"/>
      <c r="AH34" s="211"/>
      <c r="AI34" s="364" t="str">
        <f t="shared" si="6"/>
        <v/>
      </c>
      <c r="AJ34" s="153" t="str">
        <f t="shared" si="28"/>
        <v/>
      </c>
      <c r="AK34" s="153" t="str">
        <f t="shared" si="7"/>
        <v/>
      </c>
      <c r="AL34" s="153" t="str">
        <f t="shared" si="8"/>
        <v/>
      </c>
      <c r="AM34" s="141"/>
      <c r="AN34" s="211"/>
      <c r="AO34" s="364" t="str">
        <f t="shared" si="9"/>
        <v/>
      </c>
      <c r="AP34" s="153" t="str">
        <f t="shared" si="29"/>
        <v/>
      </c>
      <c r="AQ34" s="153" t="str">
        <f t="shared" si="10"/>
        <v/>
      </c>
      <c r="AR34" s="153" t="str">
        <f t="shared" si="11"/>
        <v/>
      </c>
      <c r="AS34" s="141"/>
      <c r="AT34" s="211"/>
      <c r="AU34" s="364" t="str">
        <f t="shared" si="12"/>
        <v/>
      </c>
      <c r="AV34" s="153" t="str">
        <f t="shared" si="30"/>
        <v/>
      </c>
      <c r="AW34" s="153" t="str">
        <f t="shared" si="13"/>
        <v/>
      </c>
      <c r="AX34" s="153" t="str">
        <f t="shared" si="14"/>
        <v/>
      </c>
    </row>
    <row r="35" spans="1:50" ht="29.45" customHeight="1" x14ac:dyDescent="0.25">
      <c r="A35" s="354" t="str">
        <f>IF('N-Bedarf GL §13a'!A35="","",'N-Bedarf GL §13a'!A35)</f>
        <v/>
      </c>
      <c r="B35" s="354" t="str">
        <f>IF('N-Bedarf GL §13a'!B35="","",'N-Bedarf GL §13a'!B35)</f>
        <v/>
      </c>
      <c r="C35" s="305" t="str">
        <f>IF('N-Bedarf GL §13a'!D35="","",'N-Bedarf GL §13a'!D35)</f>
        <v/>
      </c>
      <c r="D35" s="32" t="str">
        <f>IF('N-Bedarf GL §13a'!C35="","",'N-Bedarf GL §13a'!C35)</f>
        <v/>
      </c>
      <c r="E35" s="84" t="str">
        <f>IF('N-Bedarf GL §13a'!V35="",'N-Bedarf GL §13a'!T35,'N-Bedarf GL §13a'!V35)</f>
        <v/>
      </c>
      <c r="F35" s="84" t="str">
        <f>IF('P-Bedarf GL §13a'!N36="","",'P-Bedarf GL §13a'!N36)</f>
        <v/>
      </c>
      <c r="G35" s="84" t="str">
        <f>IF('P-Bedarf GL §13a'!R36="","",'P-Bedarf GL §13a'!R36)</f>
        <v/>
      </c>
      <c r="H35" s="345" t="str">
        <f t="shared" si="15"/>
        <v/>
      </c>
      <c r="I35" s="345" t="str">
        <f t="shared" si="16"/>
        <v/>
      </c>
      <c r="J35" s="345" t="str">
        <f t="shared" si="17"/>
        <v/>
      </c>
      <c r="K35" s="84">
        <f t="shared" si="18"/>
        <v>0</v>
      </c>
      <c r="L35" s="84">
        <f t="shared" si="19"/>
        <v>0</v>
      </c>
      <c r="M35" s="84">
        <f t="shared" si="20"/>
        <v>0</v>
      </c>
      <c r="N35" s="321" t="str">
        <f t="shared" si="21"/>
        <v/>
      </c>
      <c r="O35" s="321" t="str">
        <f t="shared" si="22"/>
        <v/>
      </c>
      <c r="P35" s="321" t="str">
        <f t="shared" si="23"/>
        <v/>
      </c>
      <c r="Q35" s="214" t="str">
        <f t="shared" si="31"/>
        <v/>
      </c>
      <c r="R35" s="141"/>
      <c r="S35" s="211"/>
      <c r="T35" s="364" t="str">
        <f t="shared" si="0"/>
        <v/>
      </c>
      <c r="U35" s="153" t="str">
        <f t="shared" si="24"/>
        <v/>
      </c>
      <c r="V35" s="153" t="str">
        <f t="shared" si="25"/>
        <v/>
      </c>
      <c r="W35" s="153" t="str">
        <f t="shared" si="1"/>
        <v/>
      </c>
      <c r="X35" s="153" t="str">
        <f t="shared" si="2"/>
        <v/>
      </c>
      <c r="Y35" s="141"/>
      <c r="Z35" s="212"/>
      <c r="AA35" s="364" t="str">
        <f t="shared" si="3"/>
        <v/>
      </c>
      <c r="AB35" s="153" t="str">
        <f t="shared" si="26"/>
        <v/>
      </c>
      <c r="AC35" s="153" t="str">
        <f t="shared" si="27"/>
        <v/>
      </c>
      <c r="AD35" s="153" t="str">
        <f t="shared" si="4"/>
        <v/>
      </c>
      <c r="AE35" s="153" t="str">
        <f t="shared" si="5"/>
        <v/>
      </c>
      <c r="AF35" s="213" t="str">
        <f t="shared" si="32"/>
        <v/>
      </c>
      <c r="AG35" s="141"/>
      <c r="AH35" s="211"/>
      <c r="AI35" s="364" t="str">
        <f t="shared" si="6"/>
        <v/>
      </c>
      <c r="AJ35" s="153" t="str">
        <f t="shared" si="28"/>
        <v/>
      </c>
      <c r="AK35" s="153" t="str">
        <f t="shared" si="7"/>
        <v/>
      </c>
      <c r="AL35" s="153" t="str">
        <f t="shared" si="8"/>
        <v/>
      </c>
      <c r="AM35" s="141"/>
      <c r="AN35" s="211"/>
      <c r="AO35" s="364" t="str">
        <f t="shared" si="9"/>
        <v/>
      </c>
      <c r="AP35" s="153" t="str">
        <f t="shared" si="29"/>
        <v/>
      </c>
      <c r="AQ35" s="153" t="str">
        <f t="shared" si="10"/>
        <v/>
      </c>
      <c r="AR35" s="153" t="str">
        <f t="shared" si="11"/>
        <v/>
      </c>
      <c r="AS35" s="141"/>
      <c r="AT35" s="211"/>
      <c r="AU35" s="364" t="str">
        <f t="shared" si="12"/>
        <v/>
      </c>
      <c r="AV35" s="153" t="str">
        <f t="shared" si="30"/>
        <v/>
      </c>
      <c r="AW35" s="153" t="str">
        <f t="shared" si="13"/>
        <v/>
      </c>
      <c r="AX35" s="153" t="str">
        <f t="shared" si="14"/>
        <v/>
      </c>
    </row>
    <row r="36" spans="1:50" ht="29.45" customHeight="1" x14ac:dyDescent="0.25">
      <c r="A36" s="354" t="str">
        <f>IF('N-Bedarf GL §13a'!A36="","",'N-Bedarf GL §13a'!A36)</f>
        <v/>
      </c>
      <c r="B36" s="354" t="str">
        <f>IF('N-Bedarf GL §13a'!B36="","",'N-Bedarf GL §13a'!B36)</f>
        <v/>
      </c>
      <c r="C36" s="305" t="str">
        <f>IF('N-Bedarf GL §13a'!D36="","",'N-Bedarf GL §13a'!D36)</f>
        <v/>
      </c>
      <c r="D36" s="32" t="str">
        <f>IF('N-Bedarf GL §13a'!C36="","",'N-Bedarf GL §13a'!C36)</f>
        <v/>
      </c>
      <c r="E36" s="84" t="str">
        <f>IF('N-Bedarf GL §13a'!V36="",'N-Bedarf GL §13a'!T36,'N-Bedarf GL §13a'!V36)</f>
        <v/>
      </c>
      <c r="F36" s="84" t="str">
        <f>IF('P-Bedarf GL §13a'!N37="","",'P-Bedarf GL §13a'!N37)</f>
        <v/>
      </c>
      <c r="G36" s="84" t="str">
        <f>IF('P-Bedarf GL §13a'!R37="","",'P-Bedarf GL §13a'!R37)</f>
        <v/>
      </c>
      <c r="H36" s="345" t="str">
        <f t="shared" si="15"/>
        <v/>
      </c>
      <c r="I36" s="345" t="str">
        <f t="shared" si="16"/>
        <v/>
      </c>
      <c r="J36" s="345" t="str">
        <f t="shared" si="17"/>
        <v/>
      </c>
      <c r="K36" s="84">
        <f t="shared" si="18"/>
        <v>0</v>
      </c>
      <c r="L36" s="84">
        <f t="shared" si="19"/>
        <v>0</v>
      </c>
      <c r="M36" s="84">
        <f t="shared" si="20"/>
        <v>0</v>
      </c>
      <c r="N36" s="321" t="str">
        <f t="shared" si="21"/>
        <v/>
      </c>
      <c r="O36" s="321" t="str">
        <f t="shared" si="22"/>
        <v/>
      </c>
      <c r="P36" s="321" t="str">
        <f t="shared" si="23"/>
        <v/>
      </c>
      <c r="Q36" s="214" t="str">
        <f t="shared" si="31"/>
        <v/>
      </c>
      <c r="R36" s="141"/>
      <c r="S36" s="211"/>
      <c r="T36" s="364" t="str">
        <f t="shared" si="0"/>
        <v/>
      </c>
      <c r="U36" s="153" t="str">
        <f t="shared" si="24"/>
        <v/>
      </c>
      <c r="V36" s="153" t="str">
        <f t="shared" si="25"/>
        <v/>
      </c>
      <c r="W36" s="153" t="str">
        <f t="shared" si="1"/>
        <v/>
      </c>
      <c r="X36" s="153" t="str">
        <f t="shared" si="2"/>
        <v/>
      </c>
      <c r="Y36" s="141"/>
      <c r="Z36" s="212"/>
      <c r="AA36" s="364" t="str">
        <f t="shared" si="3"/>
        <v/>
      </c>
      <c r="AB36" s="153" t="str">
        <f t="shared" si="26"/>
        <v/>
      </c>
      <c r="AC36" s="153" t="str">
        <f t="shared" si="27"/>
        <v/>
      </c>
      <c r="AD36" s="153" t="str">
        <f t="shared" si="4"/>
        <v/>
      </c>
      <c r="AE36" s="153" t="str">
        <f t="shared" si="5"/>
        <v/>
      </c>
      <c r="AF36" s="213" t="str">
        <f t="shared" si="32"/>
        <v/>
      </c>
      <c r="AG36" s="141"/>
      <c r="AH36" s="211"/>
      <c r="AI36" s="364" t="str">
        <f t="shared" si="6"/>
        <v/>
      </c>
      <c r="AJ36" s="153" t="str">
        <f t="shared" si="28"/>
        <v/>
      </c>
      <c r="AK36" s="153" t="str">
        <f t="shared" si="7"/>
        <v/>
      </c>
      <c r="AL36" s="153" t="str">
        <f t="shared" si="8"/>
        <v/>
      </c>
      <c r="AM36" s="141"/>
      <c r="AN36" s="211"/>
      <c r="AO36" s="364" t="str">
        <f t="shared" si="9"/>
        <v/>
      </c>
      <c r="AP36" s="153" t="str">
        <f t="shared" si="29"/>
        <v/>
      </c>
      <c r="AQ36" s="153" t="str">
        <f t="shared" si="10"/>
        <v/>
      </c>
      <c r="AR36" s="153" t="str">
        <f t="shared" si="11"/>
        <v/>
      </c>
      <c r="AS36" s="141"/>
      <c r="AT36" s="211"/>
      <c r="AU36" s="364" t="str">
        <f t="shared" si="12"/>
        <v/>
      </c>
      <c r="AV36" s="153" t="str">
        <f t="shared" si="30"/>
        <v/>
      </c>
      <c r="AW36" s="153" t="str">
        <f t="shared" si="13"/>
        <v/>
      </c>
      <c r="AX36" s="153" t="str">
        <f t="shared" si="14"/>
        <v/>
      </c>
    </row>
    <row r="37" spans="1:50" ht="29.45" customHeight="1" x14ac:dyDescent="0.25">
      <c r="A37" s="354" t="str">
        <f>IF('N-Bedarf GL §13a'!A37="","",'N-Bedarf GL §13a'!A37)</f>
        <v/>
      </c>
      <c r="B37" s="354" t="str">
        <f>IF('N-Bedarf GL §13a'!B37="","",'N-Bedarf GL §13a'!B37)</f>
        <v/>
      </c>
      <c r="C37" s="305" t="str">
        <f>IF('N-Bedarf GL §13a'!D37="","",'N-Bedarf GL §13a'!D37)</f>
        <v/>
      </c>
      <c r="D37" s="32" t="str">
        <f>IF('N-Bedarf GL §13a'!C37="","",'N-Bedarf GL §13a'!C37)</f>
        <v/>
      </c>
      <c r="E37" s="84" t="str">
        <f>IF('N-Bedarf GL §13a'!V37="",'N-Bedarf GL §13a'!T37,'N-Bedarf GL §13a'!V37)</f>
        <v/>
      </c>
      <c r="F37" s="84" t="str">
        <f>IF('P-Bedarf GL §13a'!N38="","",'P-Bedarf GL §13a'!N38)</f>
        <v/>
      </c>
      <c r="G37" s="84" t="str">
        <f>IF('P-Bedarf GL §13a'!R38="","",'P-Bedarf GL §13a'!R38)</f>
        <v/>
      </c>
      <c r="H37" s="345" t="str">
        <f t="shared" si="15"/>
        <v/>
      </c>
      <c r="I37" s="345" t="str">
        <f t="shared" si="16"/>
        <v/>
      </c>
      <c r="J37" s="345" t="str">
        <f t="shared" si="17"/>
        <v/>
      </c>
      <c r="K37" s="84">
        <f t="shared" si="18"/>
        <v>0</v>
      </c>
      <c r="L37" s="84">
        <f t="shared" si="19"/>
        <v>0</v>
      </c>
      <c r="M37" s="84">
        <f t="shared" si="20"/>
        <v>0</v>
      </c>
      <c r="N37" s="321" t="str">
        <f t="shared" si="21"/>
        <v/>
      </c>
      <c r="O37" s="321" t="str">
        <f t="shared" si="22"/>
        <v/>
      </c>
      <c r="P37" s="321" t="str">
        <f t="shared" si="23"/>
        <v/>
      </c>
      <c r="Q37" s="214" t="str">
        <f t="shared" si="31"/>
        <v/>
      </c>
      <c r="R37" s="141"/>
      <c r="S37" s="211"/>
      <c r="T37" s="364" t="str">
        <f t="shared" si="0"/>
        <v/>
      </c>
      <c r="U37" s="153" t="str">
        <f t="shared" si="24"/>
        <v/>
      </c>
      <c r="V37" s="153" t="str">
        <f t="shared" si="25"/>
        <v/>
      </c>
      <c r="W37" s="153" t="str">
        <f t="shared" si="1"/>
        <v/>
      </c>
      <c r="X37" s="153" t="str">
        <f t="shared" si="2"/>
        <v/>
      </c>
      <c r="Y37" s="141"/>
      <c r="Z37" s="212"/>
      <c r="AA37" s="364" t="str">
        <f t="shared" si="3"/>
        <v/>
      </c>
      <c r="AB37" s="153" t="str">
        <f t="shared" si="26"/>
        <v/>
      </c>
      <c r="AC37" s="153" t="str">
        <f t="shared" si="27"/>
        <v/>
      </c>
      <c r="AD37" s="153" t="str">
        <f t="shared" si="4"/>
        <v/>
      </c>
      <c r="AE37" s="153" t="str">
        <f t="shared" si="5"/>
        <v/>
      </c>
      <c r="AF37" s="213" t="str">
        <f t="shared" si="32"/>
        <v/>
      </c>
      <c r="AG37" s="141"/>
      <c r="AH37" s="211"/>
      <c r="AI37" s="364" t="str">
        <f t="shared" si="6"/>
        <v/>
      </c>
      <c r="AJ37" s="153" t="str">
        <f t="shared" si="28"/>
        <v/>
      </c>
      <c r="AK37" s="153" t="str">
        <f t="shared" si="7"/>
        <v/>
      </c>
      <c r="AL37" s="153" t="str">
        <f t="shared" si="8"/>
        <v/>
      </c>
      <c r="AM37" s="141"/>
      <c r="AN37" s="211"/>
      <c r="AO37" s="364" t="str">
        <f t="shared" si="9"/>
        <v/>
      </c>
      <c r="AP37" s="153" t="str">
        <f t="shared" si="29"/>
        <v/>
      </c>
      <c r="AQ37" s="153" t="str">
        <f t="shared" si="10"/>
        <v/>
      </c>
      <c r="AR37" s="153" t="str">
        <f t="shared" si="11"/>
        <v/>
      </c>
      <c r="AS37" s="141"/>
      <c r="AT37" s="211"/>
      <c r="AU37" s="364" t="str">
        <f t="shared" si="12"/>
        <v/>
      </c>
      <c r="AV37" s="153" t="str">
        <f t="shared" si="30"/>
        <v/>
      </c>
      <c r="AW37" s="153" t="str">
        <f t="shared" si="13"/>
        <v/>
      </c>
      <c r="AX37" s="153" t="str">
        <f t="shared" si="14"/>
        <v/>
      </c>
    </row>
    <row r="38" spans="1:50" ht="29.45" customHeight="1" x14ac:dyDescent="0.25">
      <c r="A38" s="354" t="str">
        <f>IF('N-Bedarf GL §13a'!A38="","",'N-Bedarf GL §13a'!A38)</f>
        <v/>
      </c>
      <c r="B38" s="354" t="str">
        <f>IF('N-Bedarf GL §13a'!B38="","",'N-Bedarf GL §13a'!B38)</f>
        <v/>
      </c>
      <c r="C38" s="305" t="str">
        <f>IF('N-Bedarf GL §13a'!D38="","",'N-Bedarf GL §13a'!D38)</f>
        <v/>
      </c>
      <c r="D38" s="32" t="str">
        <f>IF('N-Bedarf GL §13a'!C38="","",'N-Bedarf GL §13a'!C38)</f>
        <v/>
      </c>
      <c r="E38" s="84" t="str">
        <f>IF('N-Bedarf GL §13a'!V38="",'N-Bedarf GL §13a'!T38,'N-Bedarf GL §13a'!V38)</f>
        <v/>
      </c>
      <c r="F38" s="84" t="str">
        <f>IF('P-Bedarf GL §13a'!N39="","",'P-Bedarf GL §13a'!N39)</f>
        <v/>
      </c>
      <c r="G38" s="84" t="str">
        <f>IF('P-Bedarf GL §13a'!R39="","",'P-Bedarf GL §13a'!R39)</f>
        <v/>
      </c>
      <c r="H38" s="345" t="str">
        <f t="shared" si="15"/>
        <v/>
      </c>
      <c r="I38" s="345" t="str">
        <f t="shared" si="16"/>
        <v/>
      </c>
      <c r="J38" s="345" t="str">
        <f t="shared" si="17"/>
        <v/>
      </c>
      <c r="K38" s="84">
        <f t="shared" si="18"/>
        <v>0</v>
      </c>
      <c r="L38" s="84">
        <f t="shared" si="19"/>
        <v>0</v>
      </c>
      <c r="M38" s="84">
        <f t="shared" si="20"/>
        <v>0</v>
      </c>
      <c r="N38" s="321" t="str">
        <f t="shared" si="21"/>
        <v/>
      </c>
      <c r="O38" s="321" t="str">
        <f t="shared" si="22"/>
        <v/>
      </c>
      <c r="P38" s="321" t="str">
        <f t="shared" si="23"/>
        <v/>
      </c>
      <c r="Q38" s="214" t="str">
        <f t="shared" si="31"/>
        <v/>
      </c>
      <c r="R38" s="141"/>
      <c r="S38" s="211"/>
      <c r="T38" s="364" t="str">
        <f t="shared" si="0"/>
        <v/>
      </c>
      <c r="U38" s="153" t="str">
        <f t="shared" si="24"/>
        <v/>
      </c>
      <c r="V38" s="153" t="str">
        <f t="shared" si="25"/>
        <v/>
      </c>
      <c r="W38" s="153" t="str">
        <f t="shared" si="1"/>
        <v/>
      </c>
      <c r="X38" s="153" t="str">
        <f t="shared" si="2"/>
        <v/>
      </c>
      <c r="Y38" s="141"/>
      <c r="Z38" s="212"/>
      <c r="AA38" s="364" t="str">
        <f t="shared" si="3"/>
        <v/>
      </c>
      <c r="AB38" s="153" t="str">
        <f t="shared" si="26"/>
        <v/>
      </c>
      <c r="AC38" s="153" t="str">
        <f t="shared" si="27"/>
        <v/>
      </c>
      <c r="AD38" s="153" t="str">
        <f t="shared" si="4"/>
        <v/>
      </c>
      <c r="AE38" s="153" t="str">
        <f t="shared" si="5"/>
        <v/>
      </c>
      <c r="AF38" s="213" t="str">
        <f t="shared" si="32"/>
        <v/>
      </c>
      <c r="AG38" s="141"/>
      <c r="AH38" s="211"/>
      <c r="AI38" s="364" t="str">
        <f t="shared" si="6"/>
        <v/>
      </c>
      <c r="AJ38" s="153" t="str">
        <f t="shared" si="28"/>
        <v/>
      </c>
      <c r="AK38" s="153" t="str">
        <f t="shared" si="7"/>
        <v/>
      </c>
      <c r="AL38" s="153" t="str">
        <f t="shared" si="8"/>
        <v/>
      </c>
      <c r="AM38" s="141"/>
      <c r="AN38" s="211"/>
      <c r="AO38" s="364" t="str">
        <f t="shared" si="9"/>
        <v/>
      </c>
      <c r="AP38" s="153" t="str">
        <f t="shared" si="29"/>
        <v/>
      </c>
      <c r="AQ38" s="153" t="str">
        <f t="shared" si="10"/>
        <v/>
      </c>
      <c r="AR38" s="153" t="str">
        <f t="shared" si="11"/>
        <v/>
      </c>
      <c r="AS38" s="141"/>
      <c r="AT38" s="211"/>
      <c r="AU38" s="364" t="str">
        <f t="shared" si="12"/>
        <v/>
      </c>
      <c r="AV38" s="153" t="str">
        <f t="shared" si="30"/>
        <v/>
      </c>
      <c r="AW38" s="153" t="str">
        <f t="shared" si="13"/>
        <v/>
      </c>
      <c r="AX38" s="153" t="str">
        <f t="shared" si="14"/>
        <v/>
      </c>
    </row>
    <row r="39" spans="1:50" ht="29.45" customHeight="1" x14ac:dyDescent="0.25">
      <c r="A39" s="354" t="str">
        <f>IF('N-Bedarf GL §13a'!A39="","",'N-Bedarf GL §13a'!A39)</f>
        <v/>
      </c>
      <c r="B39" s="354" t="str">
        <f>IF('N-Bedarf GL §13a'!B39="","",'N-Bedarf GL §13a'!B39)</f>
        <v/>
      </c>
      <c r="C39" s="305" t="str">
        <f>IF('N-Bedarf GL §13a'!D39="","",'N-Bedarf GL §13a'!D39)</f>
        <v/>
      </c>
      <c r="D39" s="32" t="str">
        <f>IF('N-Bedarf GL §13a'!C39="","",'N-Bedarf GL §13a'!C39)</f>
        <v/>
      </c>
      <c r="E39" s="84" t="str">
        <f>IF('N-Bedarf GL §13a'!V39="",'N-Bedarf GL §13a'!T39,'N-Bedarf GL §13a'!V39)</f>
        <v/>
      </c>
      <c r="F39" s="84" t="str">
        <f>IF('P-Bedarf GL §13a'!N40="","",'P-Bedarf GL §13a'!N40)</f>
        <v/>
      </c>
      <c r="G39" s="84" t="str">
        <f>IF('P-Bedarf GL §13a'!R40="","",'P-Bedarf GL §13a'!R40)</f>
        <v/>
      </c>
      <c r="H39" s="345" t="str">
        <f t="shared" si="15"/>
        <v/>
      </c>
      <c r="I39" s="345" t="str">
        <f t="shared" si="16"/>
        <v/>
      </c>
      <c r="J39" s="345" t="str">
        <f t="shared" si="17"/>
        <v/>
      </c>
      <c r="K39" s="84">
        <f t="shared" si="18"/>
        <v>0</v>
      </c>
      <c r="L39" s="84">
        <f t="shared" si="19"/>
        <v>0</v>
      </c>
      <c r="M39" s="84">
        <f t="shared" si="20"/>
        <v>0</v>
      </c>
      <c r="N39" s="321" t="str">
        <f t="shared" si="21"/>
        <v/>
      </c>
      <c r="O39" s="321" t="str">
        <f t="shared" si="22"/>
        <v/>
      </c>
      <c r="P39" s="321" t="str">
        <f t="shared" si="23"/>
        <v/>
      </c>
      <c r="Q39" s="214" t="str">
        <f t="shared" si="31"/>
        <v/>
      </c>
      <c r="R39" s="141"/>
      <c r="S39" s="211"/>
      <c r="T39" s="364" t="str">
        <f t="shared" si="0"/>
        <v/>
      </c>
      <c r="U39" s="153" t="str">
        <f t="shared" si="24"/>
        <v/>
      </c>
      <c r="V39" s="153" t="str">
        <f t="shared" si="25"/>
        <v/>
      </c>
      <c r="W39" s="153" t="str">
        <f t="shared" si="1"/>
        <v/>
      </c>
      <c r="X39" s="153" t="str">
        <f t="shared" si="2"/>
        <v/>
      </c>
      <c r="Y39" s="141"/>
      <c r="Z39" s="212"/>
      <c r="AA39" s="364" t="str">
        <f t="shared" si="3"/>
        <v/>
      </c>
      <c r="AB39" s="153" t="str">
        <f t="shared" si="26"/>
        <v/>
      </c>
      <c r="AC39" s="153" t="str">
        <f t="shared" si="27"/>
        <v/>
      </c>
      <c r="AD39" s="153" t="str">
        <f t="shared" si="4"/>
        <v/>
      </c>
      <c r="AE39" s="153" t="str">
        <f t="shared" si="5"/>
        <v/>
      </c>
      <c r="AF39" s="213" t="str">
        <f t="shared" si="32"/>
        <v/>
      </c>
      <c r="AG39" s="141"/>
      <c r="AH39" s="211"/>
      <c r="AI39" s="364" t="str">
        <f t="shared" si="6"/>
        <v/>
      </c>
      <c r="AJ39" s="153" t="str">
        <f t="shared" si="28"/>
        <v/>
      </c>
      <c r="AK39" s="153" t="str">
        <f t="shared" si="7"/>
        <v/>
      </c>
      <c r="AL39" s="153" t="str">
        <f t="shared" si="8"/>
        <v/>
      </c>
      <c r="AM39" s="141"/>
      <c r="AN39" s="211"/>
      <c r="AO39" s="364" t="str">
        <f t="shared" si="9"/>
        <v/>
      </c>
      <c r="AP39" s="153" t="str">
        <f t="shared" si="29"/>
        <v/>
      </c>
      <c r="AQ39" s="153" t="str">
        <f t="shared" si="10"/>
        <v/>
      </c>
      <c r="AR39" s="153" t="str">
        <f t="shared" si="11"/>
        <v/>
      </c>
      <c r="AS39" s="141"/>
      <c r="AT39" s="211"/>
      <c r="AU39" s="364" t="str">
        <f t="shared" si="12"/>
        <v/>
      </c>
      <c r="AV39" s="153" t="str">
        <f t="shared" si="30"/>
        <v/>
      </c>
      <c r="AW39" s="153" t="str">
        <f t="shared" si="13"/>
        <v/>
      </c>
      <c r="AX39" s="153" t="str">
        <f t="shared" si="14"/>
        <v/>
      </c>
    </row>
    <row r="40" spans="1:50" ht="29.45" customHeight="1" x14ac:dyDescent="0.25">
      <c r="A40" s="354" t="str">
        <f>IF('N-Bedarf GL §13a'!A40="","",'N-Bedarf GL §13a'!A40)</f>
        <v/>
      </c>
      <c r="B40" s="354" t="str">
        <f>IF('N-Bedarf GL §13a'!B40="","",'N-Bedarf GL §13a'!B40)</f>
        <v/>
      </c>
      <c r="C40" s="305" t="str">
        <f>IF('N-Bedarf GL §13a'!D40="","",'N-Bedarf GL §13a'!D40)</f>
        <v/>
      </c>
      <c r="D40" s="32" t="str">
        <f>IF('N-Bedarf GL §13a'!C40="","",'N-Bedarf GL §13a'!C40)</f>
        <v/>
      </c>
      <c r="E40" s="84" t="str">
        <f>IF('N-Bedarf GL §13a'!V40="",'N-Bedarf GL §13a'!T40,'N-Bedarf GL §13a'!V40)</f>
        <v/>
      </c>
      <c r="F40" s="84" t="str">
        <f>IF('P-Bedarf GL §13a'!N41="","",'P-Bedarf GL §13a'!N41)</f>
        <v/>
      </c>
      <c r="G40" s="84" t="str">
        <f>IF('P-Bedarf GL §13a'!R41="","",'P-Bedarf GL §13a'!R41)</f>
        <v/>
      </c>
      <c r="H40" s="345" t="str">
        <f t="shared" si="15"/>
        <v/>
      </c>
      <c r="I40" s="345" t="str">
        <f t="shared" si="16"/>
        <v/>
      </c>
      <c r="J40" s="345" t="str">
        <f t="shared" si="17"/>
        <v/>
      </c>
      <c r="K40" s="84">
        <f t="shared" si="18"/>
        <v>0</v>
      </c>
      <c r="L40" s="84">
        <f t="shared" si="19"/>
        <v>0</v>
      </c>
      <c r="M40" s="84">
        <f t="shared" si="20"/>
        <v>0</v>
      </c>
      <c r="N40" s="321" t="str">
        <f t="shared" si="21"/>
        <v/>
      </c>
      <c r="O40" s="321" t="str">
        <f t="shared" si="22"/>
        <v/>
      </c>
      <c r="P40" s="321" t="str">
        <f t="shared" si="23"/>
        <v/>
      </c>
      <c r="Q40" s="214" t="str">
        <f t="shared" si="31"/>
        <v/>
      </c>
      <c r="R40" s="141"/>
      <c r="S40" s="211"/>
      <c r="T40" s="364" t="str">
        <f t="shared" si="0"/>
        <v/>
      </c>
      <c r="U40" s="153" t="str">
        <f t="shared" si="24"/>
        <v/>
      </c>
      <c r="V40" s="153" t="str">
        <f t="shared" si="25"/>
        <v/>
      </c>
      <c r="W40" s="153" t="str">
        <f t="shared" si="1"/>
        <v/>
      </c>
      <c r="X40" s="153" t="str">
        <f t="shared" si="2"/>
        <v/>
      </c>
      <c r="Y40" s="141"/>
      <c r="Z40" s="212"/>
      <c r="AA40" s="364" t="str">
        <f t="shared" si="3"/>
        <v/>
      </c>
      <c r="AB40" s="153" t="str">
        <f t="shared" si="26"/>
        <v/>
      </c>
      <c r="AC40" s="153" t="str">
        <f t="shared" si="27"/>
        <v/>
      </c>
      <c r="AD40" s="153" t="str">
        <f t="shared" si="4"/>
        <v/>
      </c>
      <c r="AE40" s="153" t="str">
        <f t="shared" si="5"/>
        <v/>
      </c>
      <c r="AF40" s="213" t="str">
        <f t="shared" si="32"/>
        <v/>
      </c>
      <c r="AG40" s="141"/>
      <c r="AH40" s="211"/>
      <c r="AI40" s="364" t="str">
        <f t="shared" si="6"/>
        <v/>
      </c>
      <c r="AJ40" s="153" t="str">
        <f t="shared" si="28"/>
        <v/>
      </c>
      <c r="AK40" s="153" t="str">
        <f t="shared" si="7"/>
        <v/>
      </c>
      <c r="AL40" s="153" t="str">
        <f t="shared" si="8"/>
        <v/>
      </c>
      <c r="AM40" s="141"/>
      <c r="AN40" s="211"/>
      <c r="AO40" s="364" t="str">
        <f t="shared" si="9"/>
        <v/>
      </c>
      <c r="AP40" s="153" t="str">
        <f t="shared" si="29"/>
        <v/>
      </c>
      <c r="AQ40" s="153" t="str">
        <f t="shared" si="10"/>
        <v/>
      </c>
      <c r="AR40" s="153" t="str">
        <f t="shared" si="11"/>
        <v/>
      </c>
      <c r="AS40" s="141"/>
      <c r="AT40" s="211"/>
      <c r="AU40" s="364" t="str">
        <f t="shared" si="12"/>
        <v/>
      </c>
      <c r="AV40" s="153" t="str">
        <f t="shared" si="30"/>
        <v/>
      </c>
      <c r="AW40" s="153" t="str">
        <f t="shared" si="13"/>
        <v/>
      </c>
      <c r="AX40" s="153" t="str">
        <f t="shared" si="14"/>
        <v/>
      </c>
    </row>
    <row r="41" spans="1:50" ht="29.45" customHeight="1" x14ac:dyDescent="0.25">
      <c r="A41" s="354" t="str">
        <f>IF('N-Bedarf GL §13a'!A41="","",'N-Bedarf GL §13a'!A41)</f>
        <v/>
      </c>
      <c r="B41" s="354" t="str">
        <f>IF('N-Bedarf GL §13a'!B41="","",'N-Bedarf GL §13a'!B41)</f>
        <v/>
      </c>
      <c r="C41" s="305" t="str">
        <f>IF('N-Bedarf GL §13a'!D41="","",'N-Bedarf GL §13a'!D41)</f>
        <v/>
      </c>
      <c r="D41" s="32" t="str">
        <f>IF('N-Bedarf GL §13a'!C41="","",'N-Bedarf GL §13a'!C41)</f>
        <v/>
      </c>
      <c r="E41" s="84" t="str">
        <f>IF('N-Bedarf GL §13a'!V41="",'N-Bedarf GL §13a'!T41,'N-Bedarf GL §13a'!V41)</f>
        <v/>
      </c>
      <c r="F41" s="84" t="str">
        <f>IF('P-Bedarf GL §13a'!N42="","",'P-Bedarf GL §13a'!N42)</f>
        <v/>
      </c>
      <c r="G41" s="84" t="str">
        <f>IF('P-Bedarf GL §13a'!R42="","",'P-Bedarf GL §13a'!R42)</f>
        <v/>
      </c>
      <c r="H41" s="345" t="str">
        <f t="shared" si="15"/>
        <v/>
      </c>
      <c r="I41" s="345" t="str">
        <f t="shared" si="16"/>
        <v/>
      </c>
      <c r="J41" s="345" t="str">
        <f t="shared" si="17"/>
        <v/>
      </c>
      <c r="K41" s="84">
        <f t="shared" si="18"/>
        <v>0</v>
      </c>
      <c r="L41" s="84">
        <f t="shared" si="19"/>
        <v>0</v>
      </c>
      <c r="M41" s="84">
        <f t="shared" si="20"/>
        <v>0</v>
      </c>
      <c r="N41" s="321" t="str">
        <f t="shared" si="21"/>
        <v/>
      </c>
      <c r="O41" s="321" t="str">
        <f t="shared" si="22"/>
        <v/>
      </c>
      <c r="P41" s="321" t="str">
        <f t="shared" si="23"/>
        <v/>
      </c>
      <c r="Q41" s="214" t="str">
        <f t="shared" si="31"/>
        <v/>
      </c>
      <c r="R41" s="141"/>
      <c r="S41" s="211"/>
      <c r="T41" s="364" t="str">
        <f t="shared" si="0"/>
        <v/>
      </c>
      <c r="U41" s="153" t="str">
        <f t="shared" si="24"/>
        <v/>
      </c>
      <c r="V41" s="153" t="str">
        <f t="shared" si="25"/>
        <v/>
      </c>
      <c r="W41" s="153" t="str">
        <f t="shared" si="1"/>
        <v/>
      </c>
      <c r="X41" s="153" t="str">
        <f t="shared" si="2"/>
        <v/>
      </c>
      <c r="Y41" s="141"/>
      <c r="Z41" s="212"/>
      <c r="AA41" s="364" t="str">
        <f t="shared" si="3"/>
        <v/>
      </c>
      <c r="AB41" s="153" t="str">
        <f t="shared" si="26"/>
        <v/>
      </c>
      <c r="AC41" s="153" t="str">
        <f t="shared" si="27"/>
        <v/>
      </c>
      <c r="AD41" s="153" t="str">
        <f t="shared" si="4"/>
        <v/>
      </c>
      <c r="AE41" s="153" t="str">
        <f t="shared" si="5"/>
        <v/>
      </c>
      <c r="AF41" s="213" t="str">
        <f t="shared" si="32"/>
        <v/>
      </c>
      <c r="AG41" s="141"/>
      <c r="AH41" s="211"/>
      <c r="AI41" s="364" t="str">
        <f t="shared" si="6"/>
        <v/>
      </c>
      <c r="AJ41" s="153" t="str">
        <f t="shared" si="28"/>
        <v/>
      </c>
      <c r="AK41" s="153" t="str">
        <f t="shared" si="7"/>
        <v/>
      </c>
      <c r="AL41" s="153" t="str">
        <f t="shared" si="8"/>
        <v/>
      </c>
      <c r="AM41" s="141"/>
      <c r="AN41" s="211"/>
      <c r="AO41" s="364" t="str">
        <f t="shared" si="9"/>
        <v/>
      </c>
      <c r="AP41" s="153" t="str">
        <f t="shared" si="29"/>
        <v/>
      </c>
      <c r="AQ41" s="153" t="str">
        <f t="shared" si="10"/>
        <v/>
      </c>
      <c r="AR41" s="153" t="str">
        <f t="shared" si="11"/>
        <v/>
      </c>
      <c r="AS41" s="141"/>
      <c r="AT41" s="211"/>
      <c r="AU41" s="364" t="str">
        <f t="shared" si="12"/>
        <v/>
      </c>
      <c r="AV41" s="153" t="str">
        <f t="shared" si="30"/>
        <v/>
      </c>
      <c r="AW41" s="153" t="str">
        <f t="shared" si="13"/>
        <v/>
      </c>
      <c r="AX41" s="153" t="str">
        <f t="shared" si="14"/>
        <v/>
      </c>
    </row>
    <row r="42" spans="1:50" ht="29.45" customHeight="1" x14ac:dyDescent="0.25">
      <c r="A42" s="354" t="str">
        <f>IF('N-Bedarf GL §13a'!A42="","",'N-Bedarf GL §13a'!A42)</f>
        <v/>
      </c>
      <c r="B42" s="354" t="str">
        <f>IF('N-Bedarf GL §13a'!B42="","",'N-Bedarf GL §13a'!B42)</f>
        <v/>
      </c>
      <c r="C42" s="305" t="str">
        <f>IF('N-Bedarf GL §13a'!D42="","",'N-Bedarf GL §13a'!D42)</f>
        <v/>
      </c>
      <c r="D42" s="32" t="str">
        <f>IF('N-Bedarf GL §13a'!C42="","",'N-Bedarf GL §13a'!C42)</f>
        <v/>
      </c>
      <c r="E42" s="84" t="str">
        <f>IF('N-Bedarf GL §13a'!V42="",'N-Bedarf GL §13a'!T42,'N-Bedarf GL §13a'!V42)</f>
        <v/>
      </c>
      <c r="F42" s="84" t="str">
        <f>IF('P-Bedarf GL §13a'!N43="","",'P-Bedarf GL §13a'!N43)</f>
        <v/>
      </c>
      <c r="G42" s="84" t="str">
        <f>IF('P-Bedarf GL §13a'!R43="","",'P-Bedarf GL §13a'!R43)</f>
        <v/>
      </c>
      <c r="H42" s="345" t="str">
        <f t="shared" si="15"/>
        <v/>
      </c>
      <c r="I42" s="345" t="str">
        <f t="shared" si="16"/>
        <v/>
      </c>
      <c r="J42" s="345" t="str">
        <f t="shared" si="17"/>
        <v/>
      </c>
      <c r="K42" s="84">
        <f t="shared" si="18"/>
        <v>0</v>
      </c>
      <c r="L42" s="84">
        <f t="shared" si="19"/>
        <v>0</v>
      </c>
      <c r="M42" s="84">
        <f t="shared" si="20"/>
        <v>0</v>
      </c>
      <c r="N42" s="321" t="str">
        <f t="shared" si="21"/>
        <v/>
      </c>
      <c r="O42" s="321" t="str">
        <f t="shared" si="22"/>
        <v/>
      </c>
      <c r="P42" s="321" t="str">
        <f t="shared" si="23"/>
        <v/>
      </c>
      <c r="Q42" s="214" t="str">
        <f t="shared" si="31"/>
        <v/>
      </c>
      <c r="R42" s="141"/>
      <c r="S42" s="211"/>
      <c r="T42" s="364" t="str">
        <f t="shared" si="0"/>
        <v/>
      </c>
      <c r="U42" s="153" t="str">
        <f t="shared" si="24"/>
        <v/>
      </c>
      <c r="V42" s="153" t="str">
        <f t="shared" si="25"/>
        <v/>
      </c>
      <c r="W42" s="153" t="str">
        <f t="shared" si="1"/>
        <v/>
      </c>
      <c r="X42" s="153" t="str">
        <f t="shared" si="2"/>
        <v/>
      </c>
      <c r="Y42" s="141"/>
      <c r="Z42" s="212"/>
      <c r="AA42" s="364" t="str">
        <f t="shared" si="3"/>
        <v/>
      </c>
      <c r="AB42" s="153" t="str">
        <f t="shared" si="26"/>
        <v/>
      </c>
      <c r="AC42" s="153" t="str">
        <f t="shared" si="27"/>
        <v/>
      </c>
      <c r="AD42" s="153" t="str">
        <f t="shared" si="4"/>
        <v/>
      </c>
      <c r="AE42" s="153" t="str">
        <f t="shared" si="5"/>
        <v/>
      </c>
      <c r="AF42" s="213" t="str">
        <f t="shared" si="32"/>
        <v/>
      </c>
      <c r="AG42" s="141"/>
      <c r="AH42" s="211"/>
      <c r="AI42" s="364" t="str">
        <f t="shared" si="6"/>
        <v/>
      </c>
      <c r="AJ42" s="153" t="str">
        <f t="shared" si="28"/>
        <v/>
      </c>
      <c r="AK42" s="153" t="str">
        <f t="shared" si="7"/>
        <v/>
      </c>
      <c r="AL42" s="153" t="str">
        <f t="shared" si="8"/>
        <v/>
      </c>
      <c r="AM42" s="141"/>
      <c r="AN42" s="211"/>
      <c r="AO42" s="364" t="str">
        <f t="shared" si="9"/>
        <v/>
      </c>
      <c r="AP42" s="153" t="str">
        <f t="shared" si="29"/>
        <v/>
      </c>
      <c r="AQ42" s="153" t="str">
        <f t="shared" si="10"/>
        <v/>
      </c>
      <c r="AR42" s="153" t="str">
        <f t="shared" si="11"/>
        <v/>
      </c>
      <c r="AS42" s="141"/>
      <c r="AT42" s="211"/>
      <c r="AU42" s="364" t="str">
        <f t="shared" si="12"/>
        <v/>
      </c>
      <c r="AV42" s="153" t="str">
        <f t="shared" si="30"/>
        <v/>
      </c>
      <c r="AW42" s="153" t="str">
        <f t="shared" si="13"/>
        <v/>
      </c>
      <c r="AX42" s="153" t="str">
        <f t="shared" si="14"/>
        <v/>
      </c>
    </row>
    <row r="43" spans="1:50" ht="29.45" customHeight="1" x14ac:dyDescent="0.25">
      <c r="A43" s="354" t="str">
        <f>IF('N-Bedarf GL §13a'!A43="","",'N-Bedarf GL §13a'!A43)</f>
        <v/>
      </c>
      <c r="B43" s="354" t="str">
        <f>IF('N-Bedarf GL §13a'!B43="","",'N-Bedarf GL §13a'!B43)</f>
        <v/>
      </c>
      <c r="C43" s="305" t="str">
        <f>IF('N-Bedarf GL §13a'!D43="","",'N-Bedarf GL §13a'!D43)</f>
        <v/>
      </c>
      <c r="D43" s="32" t="str">
        <f>IF('N-Bedarf GL §13a'!C43="","",'N-Bedarf GL §13a'!C43)</f>
        <v/>
      </c>
      <c r="E43" s="84" t="str">
        <f>IF('N-Bedarf GL §13a'!V43="",'N-Bedarf GL §13a'!T43,'N-Bedarf GL §13a'!V43)</f>
        <v/>
      </c>
      <c r="F43" s="84" t="str">
        <f>IF('P-Bedarf GL §13a'!N44="","",'P-Bedarf GL §13a'!N44)</f>
        <v/>
      </c>
      <c r="G43" s="84" t="str">
        <f>IF('P-Bedarf GL §13a'!R44="","",'P-Bedarf GL §13a'!R44)</f>
        <v/>
      </c>
      <c r="H43" s="345" t="str">
        <f t="shared" si="15"/>
        <v/>
      </c>
      <c r="I43" s="345" t="str">
        <f t="shared" si="16"/>
        <v/>
      </c>
      <c r="J43" s="345" t="str">
        <f t="shared" si="17"/>
        <v/>
      </c>
      <c r="K43" s="84">
        <f t="shared" si="18"/>
        <v>0</v>
      </c>
      <c r="L43" s="84">
        <f t="shared" si="19"/>
        <v>0</v>
      </c>
      <c r="M43" s="84">
        <f t="shared" si="20"/>
        <v>0</v>
      </c>
      <c r="N43" s="321" t="str">
        <f t="shared" si="21"/>
        <v/>
      </c>
      <c r="O43" s="321" t="str">
        <f t="shared" si="22"/>
        <v/>
      </c>
      <c r="P43" s="321" t="str">
        <f t="shared" si="23"/>
        <v/>
      </c>
      <c r="Q43" s="214" t="str">
        <f t="shared" si="31"/>
        <v/>
      </c>
      <c r="R43" s="141"/>
      <c r="S43" s="211"/>
      <c r="T43" s="364" t="str">
        <f t="shared" si="0"/>
        <v/>
      </c>
      <c r="U43" s="153" t="str">
        <f t="shared" si="24"/>
        <v/>
      </c>
      <c r="V43" s="153" t="str">
        <f t="shared" si="25"/>
        <v/>
      </c>
      <c r="W43" s="153" t="str">
        <f t="shared" si="1"/>
        <v/>
      </c>
      <c r="X43" s="153" t="str">
        <f t="shared" si="2"/>
        <v/>
      </c>
      <c r="Y43" s="141"/>
      <c r="Z43" s="212"/>
      <c r="AA43" s="364" t="str">
        <f t="shared" si="3"/>
        <v/>
      </c>
      <c r="AB43" s="153" t="str">
        <f t="shared" si="26"/>
        <v/>
      </c>
      <c r="AC43" s="153" t="str">
        <f t="shared" si="27"/>
        <v/>
      </c>
      <c r="AD43" s="153" t="str">
        <f t="shared" si="4"/>
        <v/>
      </c>
      <c r="AE43" s="153" t="str">
        <f t="shared" si="5"/>
        <v/>
      </c>
      <c r="AF43" s="213" t="str">
        <f t="shared" si="32"/>
        <v/>
      </c>
      <c r="AG43" s="141"/>
      <c r="AH43" s="211"/>
      <c r="AI43" s="364" t="str">
        <f t="shared" si="6"/>
        <v/>
      </c>
      <c r="AJ43" s="153" t="str">
        <f t="shared" si="28"/>
        <v/>
      </c>
      <c r="AK43" s="153" t="str">
        <f t="shared" si="7"/>
        <v/>
      </c>
      <c r="AL43" s="153" t="str">
        <f t="shared" si="8"/>
        <v/>
      </c>
      <c r="AM43" s="141"/>
      <c r="AN43" s="211"/>
      <c r="AO43" s="364" t="str">
        <f t="shared" si="9"/>
        <v/>
      </c>
      <c r="AP43" s="153" t="str">
        <f t="shared" si="29"/>
        <v/>
      </c>
      <c r="AQ43" s="153" t="str">
        <f t="shared" si="10"/>
        <v/>
      </c>
      <c r="AR43" s="153" t="str">
        <f t="shared" si="11"/>
        <v/>
      </c>
      <c r="AS43" s="141"/>
      <c r="AT43" s="211"/>
      <c r="AU43" s="364" t="str">
        <f t="shared" si="12"/>
        <v/>
      </c>
      <c r="AV43" s="153" t="str">
        <f t="shared" si="30"/>
        <v/>
      </c>
      <c r="AW43" s="153" t="str">
        <f t="shared" si="13"/>
        <v/>
      </c>
      <c r="AX43" s="153" t="str">
        <f t="shared" si="14"/>
        <v/>
      </c>
    </row>
    <row r="44" spans="1:50" ht="29.45" customHeight="1" x14ac:dyDescent="0.25">
      <c r="A44" s="354" t="str">
        <f>IF('N-Bedarf GL §13a'!A44="","",'N-Bedarf GL §13a'!A44)</f>
        <v/>
      </c>
      <c r="B44" s="354" t="str">
        <f>IF('N-Bedarf GL §13a'!B44="","",'N-Bedarf GL §13a'!B44)</f>
        <v/>
      </c>
      <c r="C44" s="305" t="str">
        <f>IF('N-Bedarf GL §13a'!D44="","",'N-Bedarf GL §13a'!D44)</f>
        <v/>
      </c>
      <c r="D44" s="32" t="str">
        <f>IF('N-Bedarf GL §13a'!C44="","",'N-Bedarf GL §13a'!C44)</f>
        <v/>
      </c>
      <c r="E44" s="84" t="str">
        <f>IF('N-Bedarf GL §13a'!V44="",'N-Bedarf GL §13a'!T44,'N-Bedarf GL §13a'!V44)</f>
        <v/>
      </c>
      <c r="F44" s="84" t="str">
        <f>IF('P-Bedarf GL §13a'!N45="","",'P-Bedarf GL §13a'!N45)</f>
        <v/>
      </c>
      <c r="G44" s="84" t="str">
        <f>IF('P-Bedarf GL §13a'!R45="","",'P-Bedarf GL §13a'!R45)</f>
        <v/>
      </c>
      <c r="H44" s="345" t="str">
        <f t="shared" si="15"/>
        <v/>
      </c>
      <c r="I44" s="345" t="str">
        <f t="shared" si="16"/>
        <v/>
      </c>
      <c r="J44" s="345" t="str">
        <f t="shared" si="17"/>
        <v/>
      </c>
      <c r="K44" s="84">
        <f t="shared" si="18"/>
        <v>0</v>
      </c>
      <c r="L44" s="84">
        <f t="shared" si="19"/>
        <v>0</v>
      </c>
      <c r="M44" s="84">
        <f t="shared" si="20"/>
        <v>0</v>
      </c>
      <c r="N44" s="321" t="str">
        <f t="shared" si="21"/>
        <v/>
      </c>
      <c r="O44" s="321" t="str">
        <f t="shared" si="22"/>
        <v/>
      </c>
      <c r="P44" s="321" t="str">
        <f t="shared" si="23"/>
        <v/>
      </c>
      <c r="Q44" s="214" t="str">
        <f t="shared" si="31"/>
        <v/>
      </c>
      <c r="R44" s="141"/>
      <c r="S44" s="211"/>
      <c r="T44" s="364" t="str">
        <f t="shared" si="0"/>
        <v/>
      </c>
      <c r="U44" s="153" t="str">
        <f t="shared" si="24"/>
        <v/>
      </c>
      <c r="V44" s="153" t="str">
        <f t="shared" si="25"/>
        <v/>
      </c>
      <c r="W44" s="153" t="str">
        <f t="shared" si="1"/>
        <v/>
      </c>
      <c r="X44" s="153" t="str">
        <f t="shared" si="2"/>
        <v/>
      </c>
      <c r="Y44" s="141"/>
      <c r="Z44" s="212"/>
      <c r="AA44" s="364" t="str">
        <f t="shared" si="3"/>
        <v/>
      </c>
      <c r="AB44" s="153" t="str">
        <f t="shared" si="26"/>
        <v/>
      </c>
      <c r="AC44" s="153" t="str">
        <f t="shared" si="27"/>
        <v/>
      </c>
      <c r="AD44" s="153" t="str">
        <f t="shared" si="4"/>
        <v/>
      </c>
      <c r="AE44" s="153" t="str">
        <f t="shared" si="5"/>
        <v/>
      </c>
      <c r="AF44" s="213" t="str">
        <f t="shared" si="32"/>
        <v/>
      </c>
      <c r="AG44" s="141"/>
      <c r="AH44" s="211"/>
      <c r="AI44" s="364" t="str">
        <f t="shared" si="6"/>
        <v/>
      </c>
      <c r="AJ44" s="153" t="str">
        <f t="shared" si="28"/>
        <v/>
      </c>
      <c r="AK44" s="153" t="str">
        <f t="shared" si="7"/>
        <v/>
      </c>
      <c r="AL44" s="153" t="str">
        <f t="shared" si="8"/>
        <v/>
      </c>
      <c r="AM44" s="141"/>
      <c r="AN44" s="211"/>
      <c r="AO44" s="364" t="str">
        <f t="shared" si="9"/>
        <v/>
      </c>
      <c r="AP44" s="153" t="str">
        <f t="shared" si="29"/>
        <v/>
      </c>
      <c r="AQ44" s="153" t="str">
        <f t="shared" si="10"/>
        <v/>
      </c>
      <c r="AR44" s="153" t="str">
        <f t="shared" si="11"/>
        <v/>
      </c>
      <c r="AS44" s="141"/>
      <c r="AT44" s="211"/>
      <c r="AU44" s="364" t="str">
        <f t="shared" si="12"/>
        <v/>
      </c>
      <c r="AV44" s="153" t="str">
        <f t="shared" si="30"/>
        <v/>
      </c>
      <c r="AW44" s="153" t="str">
        <f t="shared" si="13"/>
        <v/>
      </c>
      <c r="AX44" s="153" t="str">
        <f t="shared" si="14"/>
        <v/>
      </c>
    </row>
    <row r="45" spans="1:50" ht="29.45" customHeight="1" x14ac:dyDescent="0.25">
      <c r="A45" s="354" t="str">
        <f>IF('N-Bedarf GL §13a'!A45="","",'N-Bedarf GL §13a'!A45)</f>
        <v/>
      </c>
      <c r="B45" s="354" t="str">
        <f>IF('N-Bedarf GL §13a'!B45="","",'N-Bedarf GL §13a'!B45)</f>
        <v/>
      </c>
      <c r="C45" s="305" t="str">
        <f>IF('N-Bedarf GL §13a'!D45="","",'N-Bedarf GL §13a'!D45)</f>
        <v/>
      </c>
      <c r="D45" s="32" t="str">
        <f>IF('N-Bedarf GL §13a'!C45="","",'N-Bedarf GL §13a'!C45)</f>
        <v/>
      </c>
      <c r="E45" s="84" t="str">
        <f>IF('N-Bedarf GL §13a'!V45="",'N-Bedarf GL §13a'!T45,'N-Bedarf GL §13a'!V45)</f>
        <v/>
      </c>
      <c r="F45" s="84" t="str">
        <f>IF('P-Bedarf GL §13a'!N46="","",'P-Bedarf GL §13a'!N46)</f>
        <v/>
      </c>
      <c r="G45" s="84" t="str">
        <f>IF('P-Bedarf GL §13a'!R46="","",'P-Bedarf GL §13a'!R46)</f>
        <v/>
      </c>
      <c r="H45" s="345" t="str">
        <f t="shared" si="15"/>
        <v/>
      </c>
      <c r="I45" s="345" t="str">
        <f t="shared" si="16"/>
        <v/>
      </c>
      <c r="J45" s="345" t="str">
        <f t="shared" si="17"/>
        <v/>
      </c>
      <c r="K45" s="84">
        <f t="shared" si="18"/>
        <v>0</v>
      </c>
      <c r="L45" s="84">
        <f t="shared" si="19"/>
        <v>0</v>
      </c>
      <c r="M45" s="84">
        <f t="shared" si="20"/>
        <v>0</v>
      </c>
      <c r="N45" s="321" t="str">
        <f t="shared" si="21"/>
        <v/>
      </c>
      <c r="O45" s="321" t="str">
        <f t="shared" si="22"/>
        <v/>
      </c>
      <c r="P45" s="321" t="str">
        <f t="shared" si="23"/>
        <v/>
      </c>
      <c r="Q45" s="214" t="str">
        <f t="shared" si="31"/>
        <v/>
      </c>
      <c r="R45" s="141"/>
      <c r="S45" s="211"/>
      <c r="T45" s="364" t="str">
        <f t="shared" si="0"/>
        <v/>
      </c>
      <c r="U45" s="153" t="str">
        <f t="shared" si="24"/>
        <v/>
      </c>
      <c r="V45" s="153" t="str">
        <f t="shared" si="25"/>
        <v/>
      </c>
      <c r="W45" s="153" t="str">
        <f t="shared" si="1"/>
        <v/>
      </c>
      <c r="X45" s="153" t="str">
        <f t="shared" si="2"/>
        <v/>
      </c>
      <c r="Y45" s="141"/>
      <c r="Z45" s="212"/>
      <c r="AA45" s="364" t="str">
        <f t="shared" si="3"/>
        <v/>
      </c>
      <c r="AB45" s="153" t="str">
        <f t="shared" si="26"/>
        <v/>
      </c>
      <c r="AC45" s="153" t="str">
        <f t="shared" si="27"/>
        <v/>
      </c>
      <c r="AD45" s="153" t="str">
        <f t="shared" si="4"/>
        <v/>
      </c>
      <c r="AE45" s="153" t="str">
        <f t="shared" si="5"/>
        <v/>
      </c>
      <c r="AF45" s="213" t="str">
        <f t="shared" si="32"/>
        <v/>
      </c>
      <c r="AG45" s="141"/>
      <c r="AH45" s="211"/>
      <c r="AI45" s="364" t="str">
        <f t="shared" si="6"/>
        <v/>
      </c>
      <c r="AJ45" s="153" t="str">
        <f t="shared" si="28"/>
        <v/>
      </c>
      <c r="AK45" s="153" t="str">
        <f t="shared" si="7"/>
        <v/>
      </c>
      <c r="AL45" s="153" t="str">
        <f t="shared" si="8"/>
        <v/>
      </c>
      <c r="AM45" s="141"/>
      <c r="AN45" s="211"/>
      <c r="AO45" s="364" t="str">
        <f t="shared" si="9"/>
        <v/>
      </c>
      <c r="AP45" s="153" t="str">
        <f t="shared" si="29"/>
        <v/>
      </c>
      <c r="AQ45" s="153" t="str">
        <f t="shared" si="10"/>
        <v/>
      </c>
      <c r="AR45" s="153" t="str">
        <f t="shared" si="11"/>
        <v/>
      </c>
      <c r="AS45" s="141"/>
      <c r="AT45" s="211"/>
      <c r="AU45" s="364" t="str">
        <f t="shared" si="12"/>
        <v/>
      </c>
      <c r="AV45" s="153" t="str">
        <f t="shared" si="30"/>
        <v/>
      </c>
      <c r="AW45" s="153" t="str">
        <f t="shared" si="13"/>
        <v/>
      </c>
      <c r="AX45" s="153" t="str">
        <f t="shared" si="14"/>
        <v/>
      </c>
    </row>
    <row r="46" spans="1:50" ht="29.45" customHeight="1" x14ac:dyDescent="0.25">
      <c r="A46" s="354" t="str">
        <f>IF('N-Bedarf GL §13a'!A46="","",'N-Bedarf GL §13a'!A46)</f>
        <v/>
      </c>
      <c r="B46" s="354" t="str">
        <f>IF('N-Bedarf GL §13a'!B46="","",'N-Bedarf GL §13a'!B46)</f>
        <v/>
      </c>
      <c r="C46" s="305" t="str">
        <f>IF('N-Bedarf GL §13a'!D46="","",'N-Bedarf GL §13a'!D46)</f>
        <v/>
      </c>
      <c r="D46" s="32" t="str">
        <f>IF('N-Bedarf GL §13a'!C46="","",'N-Bedarf GL §13a'!C46)</f>
        <v/>
      </c>
      <c r="E46" s="84" t="str">
        <f>IF('N-Bedarf GL §13a'!V46="",'N-Bedarf GL §13a'!T46,'N-Bedarf GL §13a'!V46)</f>
        <v/>
      </c>
      <c r="F46" s="84" t="str">
        <f>IF('P-Bedarf GL §13a'!N47="","",'P-Bedarf GL §13a'!N47)</f>
        <v/>
      </c>
      <c r="G46" s="84" t="str">
        <f>IF('P-Bedarf GL §13a'!R47="","",'P-Bedarf GL §13a'!R47)</f>
        <v/>
      </c>
      <c r="H46" s="345" t="str">
        <f t="shared" si="15"/>
        <v/>
      </c>
      <c r="I46" s="345" t="str">
        <f t="shared" si="16"/>
        <v/>
      </c>
      <c r="J46" s="345" t="str">
        <f t="shared" si="17"/>
        <v/>
      </c>
      <c r="K46" s="84">
        <f t="shared" si="18"/>
        <v>0</v>
      </c>
      <c r="L46" s="84">
        <f t="shared" si="19"/>
        <v>0</v>
      </c>
      <c r="M46" s="84">
        <f t="shared" si="20"/>
        <v>0</v>
      </c>
      <c r="N46" s="321" t="str">
        <f t="shared" si="21"/>
        <v/>
      </c>
      <c r="O46" s="321" t="str">
        <f t="shared" si="22"/>
        <v/>
      </c>
      <c r="P46" s="321" t="str">
        <f t="shared" si="23"/>
        <v/>
      </c>
      <c r="Q46" s="214" t="str">
        <f t="shared" si="31"/>
        <v/>
      </c>
      <c r="R46" s="141"/>
      <c r="S46" s="211"/>
      <c r="T46" s="364" t="str">
        <f t="shared" si="0"/>
        <v/>
      </c>
      <c r="U46" s="153" t="str">
        <f t="shared" si="24"/>
        <v/>
      </c>
      <c r="V46" s="153" t="str">
        <f t="shared" si="25"/>
        <v/>
      </c>
      <c r="W46" s="153" t="str">
        <f t="shared" si="1"/>
        <v/>
      </c>
      <c r="X46" s="153" t="str">
        <f t="shared" si="2"/>
        <v/>
      </c>
      <c r="Y46" s="141"/>
      <c r="Z46" s="212"/>
      <c r="AA46" s="364" t="str">
        <f t="shared" si="3"/>
        <v/>
      </c>
      <c r="AB46" s="153" t="str">
        <f t="shared" si="26"/>
        <v/>
      </c>
      <c r="AC46" s="153" t="str">
        <f t="shared" si="27"/>
        <v/>
      </c>
      <c r="AD46" s="153" t="str">
        <f t="shared" si="4"/>
        <v/>
      </c>
      <c r="AE46" s="153" t="str">
        <f t="shared" si="5"/>
        <v/>
      </c>
      <c r="AF46" s="213" t="str">
        <f t="shared" si="32"/>
        <v/>
      </c>
      <c r="AG46" s="141"/>
      <c r="AH46" s="211"/>
      <c r="AI46" s="364" t="str">
        <f t="shared" si="6"/>
        <v/>
      </c>
      <c r="AJ46" s="153" t="str">
        <f t="shared" si="28"/>
        <v/>
      </c>
      <c r="AK46" s="153" t="str">
        <f t="shared" si="7"/>
        <v/>
      </c>
      <c r="AL46" s="153" t="str">
        <f t="shared" si="8"/>
        <v/>
      </c>
      <c r="AM46" s="141"/>
      <c r="AN46" s="211"/>
      <c r="AO46" s="364" t="str">
        <f t="shared" si="9"/>
        <v/>
      </c>
      <c r="AP46" s="153" t="str">
        <f t="shared" si="29"/>
        <v/>
      </c>
      <c r="AQ46" s="153" t="str">
        <f t="shared" si="10"/>
        <v/>
      </c>
      <c r="AR46" s="153" t="str">
        <f t="shared" si="11"/>
        <v/>
      </c>
      <c r="AS46" s="141"/>
      <c r="AT46" s="211"/>
      <c r="AU46" s="364" t="str">
        <f t="shared" si="12"/>
        <v/>
      </c>
      <c r="AV46" s="153" t="str">
        <f t="shared" si="30"/>
        <v/>
      </c>
      <c r="AW46" s="153" t="str">
        <f t="shared" si="13"/>
        <v/>
      </c>
      <c r="AX46" s="153" t="str">
        <f t="shared" si="14"/>
        <v/>
      </c>
    </row>
    <row r="47" spans="1:50" ht="29.45" customHeight="1" x14ac:dyDescent="0.25">
      <c r="A47" s="354" t="str">
        <f>IF('N-Bedarf GL §13a'!A47="","",'N-Bedarf GL §13a'!A47)</f>
        <v/>
      </c>
      <c r="B47" s="354" t="str">
        <f>IF('N-Bedarf GL §13a'!B47="","",'N-Bedarf GL §13a'!B47)</f>
        <v/>
      </c>
      <c r="C47" s="305" t="str">
        <f>IF('N-Bedarf GL §13a'!D47="","",'N-Bedarf GL §13a'!D47)</f>
        <v/>
      </c>
      <c r="D47" s="32" t="str">
        <f>IF('N-Bedarf GL §13a'!C47="","",'N-Bedarf GL §13a'!C47)</f>
        <v/>
      </c>
      <c r="E47" s="84" t="str">
        <f>IF('N-Bedarf GL §13a'!V47="",'N-Bedarf GL §13a'!T47,'N-Bedarf GL §13a'!V47)</f>
        <v/>
      </c>
      <c r="F47" s="84" t="str">
        <f>IF('P-Bedarf GL §13a'!N48="","",'P-Bedarf GL §13a'!N48)</f>
        <v/>
      </c>
      <c r="G47" s="84" t="str">
        <f>IF('P-Bedarf GL §13a'!R48="","",'P-Bedarf GL §13a'!R48)</f>
        <v/>
      </c>
      <c r="H47" s="345" t="str">
        <f t="shared" si="15"/>
        <v/>
      </c>
      <c r="I47" s="345" t="str">
        <f t="shared" si="16"/>
        <v/>
      </c>
      <c r="J47" s="345" t="str">
        <f t="shared" si="17"/>
        <v/>
      </c>
      <c r="K47" s="84">
        <f t="shared" si="18"/>
        <v>0</v>
      </c>
      <c r="L47" s="84">
        <f t="shared" si="19"/>
        <v>0</v>
      </c>
      <c r="M47" s="84">
        <f t="shared" si="20"/>
        <v>0</v>
      </c>
      <c r="N47" s="321" t="str">
        <f t="shared" si="21"/>
        <v/>
      </c>
      <c r="O47" s="321" t="str">
        <f t="shared" si="22"/>
        <v/>
      </c>
      <c r="P47" s="321" t="str">
        <f t="shared" si="23"/>
        <v/>
      </c>
      <c r="Q47" s="214" t="str">
        <f t="shared" si="31"/>
        <v/>
      </c>
      <c r="R47" s="141"/>
      <c r="S47" s="211"/>
      <c r="T47" s="364" t="str">
        <f t="shared" si="0"/>
        <v/>
      </c>
      <c r="U47" s="153" t="str">
        <f t="shared" si="24"/>
        <v/>
      </c>
      <c r="V47" s="153" t="str">
        <f t="shared" si="25"/>
        <v/>
      </c>
      <c r="W47" s="153" t="str">
        <f t="shared" si="1"/>
        <v/>
      </c>
      <c r="X47" s="153" t="str">
        <f t="shared" si="2"/>
        <v/>
      </c>
      <c r="Y47" s="141"/>
      <c r="Z47" s="212"/>
      <c r="AA47" s="364" t="str">
        <f t="shared" si="3"/>
        <v/>
      </c>
      <c r="AB47" s="153" t="str">
        <f t="shared" si="26"/>
        <v/>
      </c>
      <c r="AC47" s="153" t="str">
        <f t="shared" si="27"/>
        <v/>
      </c>
      <c r="AD47" s="153" t="str">
        <f t="shared" si="4"/>
        <v/>
      </c>
      <c r="AE47" s="153" t="str">
        <f t="shared" si="5"/>
        <v/>
      </c>
      <c r="AF47" s="213" t="str">
        <f t="shared" si="32"/>
        <v/>
      </c>
      <c r="AG47" s="141"/>
      <c r="AH47" s="211"/>
      <c r="AI47" s="364" t="str">
        <f t="shared" si="6"/>
        <v/>
      </c>
      <c r="AJ47" s="153" t="str">
        <f t="shared" si="28"/>
        <v/>
      </c>
      <c r="AK47" s="153" t="str">
        <f t="shared" si="7"/>
        <v/>
      </c>
      <c r="AL47" s="153" t="str">
        <f t="shared" si="8"/>
        <v/>
      </c>
      <c r="AM47" s="141"/>
      <c r="AN47" s="211"/>
      <c r="AO47" s="364" t="str">
        <f t="shared" si="9"/>
        <v/>
      </c>
      <c r="AP47" s="153" t="str">
        <f t="shared" si="29"/>
        <v/>
      </c>
      <c r="AQ47" s="153" t="str">
        <f t="shared" si="10"/>
        <v/>
      </c>
      <c r="AR47" s="153" t="str">
        <f t="shared" si="11"/>
        <v/>
      </c>
      <c r="AS47" s="141"/>
      <c r="AT47" s="211"/>
      <c r="AU47" s="364" t="str">
        <f t="shared" si="12"/>
        <v/>
      </c>
      <c r="AV47" s="153" t="str">
        <f t="shared" si="30"/>
        <v/>
      </c>
      <c r="AW47" s="153" t="str">
        <f t="shared" si="13"/>
        <v/>
      </c>
      <c r="AX47" s="153" t="str">
        <f t="shared" si="14"/>
        <v/>
      </c>
    </row>
    <row r="48" spans="1:50" ht="29.45" customHeight="1" x14ac:dyDescent="0.25">
      <c r="A48" s="354" t="str">
        <f>IF('N-Bedarf GL §13a'!A48="","",'N-Bedarf GL §13a'!A48)</f>
        <v/>
      </c>
      <c r="B48" s="354" t="str">
        <f>IF('N-Bedarf GL §13a'!B48="","",'N-Bedarf GL §13a'!B48)</f>
        <v/>
      </c>
      <c r="C48" s="305" t="str">
        <f>IF('N-Bedarf GL §13a'!D48="","",'N-Bedarf GL §13a'!D48)</f>
        <v/>
      </c>
      <c r="D48" s="32" t="str">
        <f>IF('N-Bedarf GL §13a'!C48="","",'N-Bedarf GL §13a'!C48)</f>
        <v/>
      </c>
      <c r="E48" s="84" t="str">
        <f>IF('N-Bedarf GL §13a'!V48="",'N-Bedarf GL §13a'!T48,'N-Bedarf GL §13a'!V48)</f>
        <v/>
      </c>
      <c r="F48" s="84" t="str">
        <f>IF('P-Bedarf GL §13a'!N49="","",'P-Bedarf GL §13a'!N49)</f>
        <v/>
      </c>
      <c r="G48" s="84" t="str">
        <f>IF('P-Bedarf GL §13a'!R49="","",'P-Bedarf GL §13a'!R49)</f>
        <v/>
      </c>
      <c r="H48" s="345" t="str">
        <f t="shared" si="15"/>
        <v/>
      </c>
      <c r="I48" s="345" t="str">
        <f t="shared" si="16"/>
        <v/>
      </c>
      <c r="J48" s="345" t="str">
        <f t="shared" si="17"/>
        <v/>
      </c>
      <c r="K48" s="84">
        <f t="shared" si="18"/>
        <v>0</v>
      </c>
      <c r="L48" s="84">
        <f t="shared" si="19"/>
        <v>0</v>
      </c>
      <c r="M48" s="84">
        <f t="shared" si="20"/>
        <v>0</v>
      </c>
      <c r="N48" s="321" t="str">
        <f t="shared" si="21"/>
        <v/>
      </c>
      <c r="O48" s="321" t="str">
        <f t="shared" si="22"/>
        <v/>
      </c>
      <c r="P48" s="321" t="str">
        <f t="shared" si="23"/>
        <v/>
      </c>
      <c r="Q48" s="214" t="str">
        <f t="shared" si="31"/>
        <v/>
      </c>
      <c r="R48" s="141"/>
      <c r="S48" s="211"/>
      <c r="T48" s="364" t="str">
        <f t="shared" si="0"/>
        <v/>
      </c>
      <c r="U48" s="153" t="str">
        <f t="shared" si="24"/>
        <v/>
      </c>
      <c r="V48" s="153" t="str">
        <f t="shared" si="25"/>
        <v/>
      </c>
      <c r="W48" s="153" t="str">
        <f t="shared" si="1"/>
        <v/>
      </c>
      <c r="X48" s="153" t="str">
        <f t="shared" si="2"/>
        <v/>
      </c>
      <c r="Y48" s="141"/>
      <c r="Z48" s="212"/>
      <c r="AA48" s="364" t="str">
        <f t="shared" si="3"/>
        <v/>
      </c>
      <c r="AB48" s="153" t="str">
        <f t="shared" si="26"/>
        <v/>
      </c>
      <c r="AC48" s="153" t="str">
        <f t="shared" si="27"/>
        <v/>
      </c>
      <c r="AD48" s="153" t="str">
        <f t="shared" si="4"/>
        <v/>
      </c>
      <c r="AE48" s="153" t="str">
        <f t="shared" si="5"/>
        <v/>
      </c>
      <c r="AF48" s="213" t="str">
        <f t="shared" si="32"/>
        <v/>
      </c>
      <c r="AG48" s="141"/>
      <c r="AH48" s="211"/>
      <c r="AI48" s="364" t="str">
        <f t="shared" si="6"/>
        <v/>
      </c>
      <c r="AJ48" s="153" t="str">
        <f t="shared" si="28"/>
        <v/>
      </c>
      <c r="AK48" s="153" t="str">
        <f t="shared" si="7"/>
        <v/>
      </c>
      <c r="AL48" s="153" t="str">
        <f t="shared" si="8"/>
        <v/>
      </c>
      <c r="AM48" s="141"/>
      <c r="AN48" s="211"/>
      <c r="AO48" s="364" t="str">
        <f t="shared" si="9"/>
        <v/>
      </c>
      <c r="AP48" s="153" t="str">
        <f t="shared" si="29"/>
        <v/>
      </c>
      <c r="AQ48" s="153" t="str">
        <f t="shared" si="10"/>
        <v/>
      </c>
      <c r="AR48" s="153" t="str">
        <f t="shared" si="11"/>
        <v/>
      </c>
      <c r="AS48" s="141"/>
      <c r="AT48" s="211"/>
      <c r="AU48" s="364" t="str">
        <f t="shared" si="12"/>
        <v/>
      </c>
      <c r="AV48" s="153" t="str">
        <f t="shared" si="30"/>
        <v/>
      </c>
      <c r="AW48" s="153" t="str">
        <f t="shared" si="13"/>
        <v/>
      </c>
      <c r="AX48" s="153" t="str">
        <f t="shared" si="14"/>
        <v/>
      </c>
    </row>
    <row r="49" spans="1:50" ht="29.45" customHeight="1" x14ac:dyDescent="0.25">
      <c r="A49" s="354" t="str">
        <f>IF('N-Bedarf GL §13a'!A49="","",'N-Bedarf GL §13a'!A49)</f>
        <v/>
      </c>
      <c r="B49" s="354" t="str">
        <f>IF('N-Bedarf GL §13a'!B49="","",'N-Bedarf GL §13a'!B49)</f>
        <v/>
      </c>
      <c r="C49" s="305" t="str">
        <f>IF('N-Bedarf GL §13a'!D49="","",'N-Bedarf GL §13a'!D49)</f>
        <v/>
      </c>
      <c r="D49" s="32" t="str">
        <f>IF('N-Bedarf GL §13a'!C49="","",'N-Bedarf GL §13a'!C49)</f>
        <v/>
      </c>
      <c r="E49" s="84" t="str">
        <f>IF('N-Bedarf GL §13a'!V49="",'N-Bedarf GL §13a'!T49,'N-Bedarf GL §13a'!V49)</f>
        <v/>
      </c>
      <c r="F49" s="84" t="str">
        <f>IF('P-Bedarf GL §13a'!N50="","",'P-Bedarf GL §13a'!N50)</f>
        <v/>
      </c>
      <c r="G49" s="84" t="str">
        <f>IF('P-Bedarf GL §13a'!R50="","",'P-Bedarf GL §13a'!R50)</f>
        <v/>
      </c>
      <c r="H49" s="345" t="str">
        <f t="shared" si="15"/>
        <v/>
      </c>
      <c r="I49" s="345" t="str">
        <f t="shared" si="16"/>
        <v/>
      </c>
      <c r="J49" s="345" t="str">
        <f t="shared" si="17"/>
        <v/>
      </c>
      <c r="K49" s="84">
        <f t="shared" si="18"/>
        <v>0</v>
      </c>
      <c r="L49" s="84">
        <f t="shared" si="19"/>
        <v>0</v>
      </c>
      <c r="M49" s="84">
        <f t="shared" si="20"/>
        <v>0</v>
      </c>
      <c r="N49" s="321" t="str">
        <f t="shared" si="21"/>
        <v/>
      </c>
      <c r="O49" s="321" t="str">
        <f t="shared" si="22"/>
        <v/>
      </c>
      <c r="P49" s="321" t="str">
        <f t="shared" si="23"/>
        <v/>
      </c>
      <c r="Q49" s="214" t="str">
        <f t="shared" si="31"/>
        <v/>
      </c>
      <c r="R49" s="141"/>
      <c r="S49" s="211"/>
      <c r="T49" s="364" t="str">
        <f t="shared" si="0"/>
        <v/>
      </c>
      <c r="U49" s="153" t="str">
        <f t="shared" si="24"/>
        <v/>
      </c>
      <c r="V49" s="153" t="str">
        <f t="shared" si="25"/>
        <v/>
      </c>
      <c r="W49" s="153" t="str">
        <f t="shared" si="1"/>
        <v/>
      </c>
      <c r="X49" s="153" t="str">
        <f t="shared" si="2"/>
        <v/>
      </c>
      <c r="Y49" s="141"/>
      <c r="Z49" s="212"/>
      <c r="AA49" s="364" t="str">
        <f t="shared" si="3"/>
        <v/>
      </c>
      <c r="AB49" s="153" t="str">
        <f t="shared" si="26"/>
        <v/>
      </c>
      <c r="AC49" s="153" t="str">
        <f t="shared" si="27"/>
        <v/>
      </c>
      <c r="AD49" s="153" t="str">
        <f t="shared" si="4"/>
        <v/>
      </c>
      <c r="AE49" s="153" t="str">
        <f t="shared" si="5"/>
        <v/>
      </c>
      <c r="AF49" s="213" t="str">
        <f t="shared" si="32"/>
        <v/>
      </c>
      <c r="AG49" s="141"/>
      <c r="AH49" s="211"/>
      <c r="AI49" s="364" t="str">
        <f t="shared" si="6"/>
        <v/>
      </c>
      <c r="AJ49" s="153" t="str">
        <f t="shared" si="28"/>
        <v/>
      </c>
      <c r="AK49" s="153" t="str">
        <f t="shared" si="7"/>
        <v/>
      </c>
      <c r="AL49" s="153" t="str">
        <f t="shared" si="8"/>
        <v/>
      </c>
      <c r="AM49" s="141"/>
      <c r="AN49" s="211"/>
      <c r="AO49" s="364" t="str">
        <f t="shared" si="9"/>
        <v/>
      </c>
      <c r="AP49" s="153" t="str">
        <f t="shared" si="29"/>
        <v/>
      </c>
      <c r="AQ49" s="153" t="str">
        <f t="shared" si="10"/>
        <v/>
      </c>
      <c r="AR49" s="153" t="str">
        <f t="shared" si="11"/>
        <v/>
      </c>
      <c r="AS49" s="141"/>
      <c r="AT49" s="211"/>
      <c r="AU49" s="364" t="str">
        <f t="shared" si="12"/>
        <v/>
      </c>
      <c r="AV49" s="153" t="str">
        <f t="shared" si="30"/>
        <v/>
      </c>
      <c r="AW49" s="153" t="str">
        <f t="shared" si="13"/>
        <v/>
      </c>
      <c r="AX49" s="153" t="str">
        <f t="shared" si="14"/>
        <v/>
      </c>
    </row>
    <row r="50" spans="1:50" ht="29.45" customHeight="1" x14ac:dyDescent="0.25">
      <c r="A50" s="354" t="str">
        <f>IF('N-Bedarf GL §13a'!A50="","",'N-Bedarf GL §13a'!A50)</f>
        <v/>
      </c>
      <c r="B50" s="354" t="str">
        <f>IF('N-Bedarf GL §13a'!B50="","",'N-Bedarf GL §13a'!B50)</f>
        <v/>
      </c>
      <c r="C50" s="305" t="str">
        <f>IF('N-Bedarf GL §13a'!D50="","",'N-Bedarf GL §13a'!D50)</f>
        <v/>
      </c>
      <c r="D50" s="32" t="str">
        <f>IF('N-Bedarf GL §13a'!C50="","",'N-Bedarf GL §13a'!C50)</f>
        <v/>
      </c>
      <c r="E50" s="84" t="str">
        <f>IF('N-Bedarf GL §13a'!V50="",'N-Bedarf GL §13a'!T50,'N-Bedarf GL §13a'!V50)</f>
        <v/>
      </c>
      <c r="F50" s="84" t="str">
        <f>IF('P-Bedarf GL §13a'!N51="","",'P-Bedarf GL §13a'!N51)</f>
        <v/>
      </c>
      <c r="G50" s="84" t="str">
        <f>IF('P-Bedarf GL §13a'!R51="","",'P-Bedarf GL §13a'!R51)</f>
        <v/>
      </c>
      <c r="H50" s="345" t="str">
        <f t="shared" si="15"/>
        <v/>
      </c>
      <c r="I50" s="345" t="str">
        <f t="shared" si="16"/>
        <v/>
      </c>
      <c r="J50" s="345" t="str">
        <f t="shared" si="17"/>
        <v/>
      </c>
      <c r="K50" s="84">
        <f t="shared" si="18"/>
        <v>0</v>
      </c>
      <c r="L50" s="84">
        <f t="shared" si="19"/>
        <v>0</v>
      </c>
      <c r="M50" s="84">
        <f t="shared" si="20"/>
        <v>0</v>
      </c>
      <c r="N50" s="321" t="str">
        <f t="shared" si="21"/>
        <v/>
      </c>
      <c r="O50" s="321" t="str">
        <f t="shared" si="22"/>
        <v/>
      </c>
      <c r="P50" s="321" t="str">
        <f t="shared" si="23"/>
        <v/>
      </c>
      <c r="Q50" s="214" t="str">
        <f t="shared" si="31"/>
        <v/>
      </c>
      <c r="R50" s="141"/>
      <c r="S50" s="211"/>
      <c r="T50" s="364" t="str">
        <f t="shared" si="0"/>
        <v/>
      </c>
      <c r="U50" s="153" t="str">
        <f t="shared" si="24"/>
        <v/>
      </c>
      <c r="V50" s="153" t="str">
        <f t="shared" si="25"/>
        <v/>
      </c>
      <c r="W50" s="153" t="str">
        <f t="shared" si="1"/>
        <v/>
      </c>
      <c r="X50" s="153" t="str">
        <f t="shared" si="2"/>
        <v/>
      </c>
      <c r="Y50" s="141"/>
      <c r="Z50" s="212"/>
      <c r="AA50" s="364" t="str">
        <f t="shared" si="3"/>
        <v/>
      </c>
      <c r="AB50" s="153" t="str">
        <f t="shared" si="26"/>
        <v/>
      </c>
      <c r="AC50" s="153" t="str">
        <f t="shared" si="27"/>
        <v/>
      </c>
      <c r="AD50" s="153" t="str">
        <f t="shared" si="4"/>
        <v/>
      </c>
      <c r="AE50" s="153" t="str">
        <f t="shared" si="5"/>
        <v/>
      </c>
      <c r="AF50" s="213" t="str">
        <f t="shared" si="32"/>
        <v/>
      </c>
      <c r="AG50" s="141"/>
      <c r="AH50" s="211"/>
      <c r="AI50" s="364" t="str">
        <f t="shared" si="6"/>
        <v/>
      </c>
      <c r="AJ50" s="153" t="str">
        <f t="shared" si="28"/>
        <v/>
      </c>
      <c r="AK50" s="153" t="str">
        <f t="shared" si="7"/>
        <v/>
      </c>
      <c r="AL50" s="153" t="str">
        <f t="shared" si="8"/>
        <v/>
      </c>
      <c r="AM50" s="141"/>
      <c r="AN50" s="211"/>
      <c r="AO50" s="364" t="str">
        <f t="shared" si="9"/>
        <v/>
      </c>
      <c r="AP50" s="153" t="str">
        <f t="shared" si="29"/>
        <v/>
      </c>
      <c r="AQ50" s="153" t="str">
        <f t="shared" si="10"/>
        <v/>
      </c>
      <c r="AR50" s="153" t="str">
        <f t="shared" si="11"/>
        <v/>
      </c>
      <c r="AS50" s="141"/>
      <c r="AT50" s="211"/>
      <c r="AU50" s="364" t="str">
        <f t="shared" si="12"/>
        <v/>
      </c>
      <c r="AV50" s="153" t="str">
        <f t="shared" si="30"/>
        <v/>
      </c>
      <c r="AW50" s="153" t="str">
        <f t="shared" si="13"/>
        <v/>
      </c>
      <c r="AX50" s="153" t="str">
        <f t="shared" si="14"/>
        <v/>
      </c>
    </row>
    <row r="51" spans="1:50" ht="29.45" customHeight="1" x14ac:dyDescent="0.25">
      <c r="A51" s="354" t="str">
        <f>IF('N-Bedarf GL §13a'!A51="","",'N-Bedarf GL §13a'!A51)</f>
        <v/>
      </c>
      <c r="B51" s="354" t="str">
        <f>IF('N-Bedarf GL §13a'!B51="","",'N-Bedarf GL §13a'!B51)</f>
        <v/>
      </c>
      <c r="C51" s="305" t="str">
        <f>IF('N-Bedarf GL §13a'!D51="","",'N-Bedarf GL §13a'!D51)</f>
        <v/>
      </c>
      <c r="D51" s="32" t="str">
        <f>IF('N-Bedarf GL §13a'!C51="","",'N-Bedarf GL §13a'!C51)</f>
        <v/>
      </c>
      <c r="E51" s="84" t="str">
        <f>IF('N-Bedarf GL §13a'!V51="",'N-Bedarf GL §13a'!T51,'N-Bedarf GL §13a'!V51)</f>
        <v/>
      </c>
      <c r="F51" s="84" t="str">
        <f>IF('P-Bedarf GL §13a'!N52="","",'P-Bedarf GL §13a'!N52)</f>
        <v/>
      </c>
      <c r="G51" s="84" t="str">
        <f>IF('P-Bedarf GL §13a'!R52="","",'P-Bedarf GL §13a'!R52)</f>
        <v/>
      </c>
      <c r="H51" s="345" t="str">
        <f t="shared" si="15"/>
        <v/>
      </c>
      <c r="I51" s="345" t="str">
        <f t="shared" si="16"/>
        <v/>
      </c>
      <c r="J51" s="345" t="str">
        <f t="shared" si="17"/>
        <v/>
      </c>
      <c r="K51" s="84">
        <f t="shared" si="18"/>
        <v>0</v>
      </c>
      <c r="L51" s="84">
        <f t="shared" si="19"/>
        <v>0</v>
      </c>
      <c r="M51" s="84">
        <f t="shared" si="20"/>
        <v>0</v>
      </c>
      <c r="N51" s="321" t="str">
        <f t="shared" si="21"/>
        <v/>
      </c>
      <c r="O51" s="321" t="str">
        <f t="shared" si="22"/>
        <v/>
      </c>
      <c r="P51" s="321" t="str">
        <f t="shared" si="23"/>
        <v/>
      </c>
      <c r="Q51" s="214" t="str">
        <f t="shared" si="31"/>
        <v/>
      </c>
      <c r="R51" s="141"/>
      <c r="S51" s="211"/>
      <c r="T51" s="364" t="str">
        <f t="shared" si="0"/>
        <v/>
      </c>
      <c r="U51" s="153" t="str">
        <f t="shared" si="24"/>
        <v/>
      </c>
      <c r="V51" s="153" t="str">
        <f t="shared" si="25"/>
        <v/>
      </c>
      <c r="W51" s="153" t="str">
        <f t="shared" si="1"/>
        <v/>
      </c>
      <c r="X51" s="153" t="str">
        <f t="shared" si="2"/>
        <v/>
      </c>
      <c r="Y51" s="141"/>
      <c r="Z51" s="212"/>
      <c r="AA51" s="364" t="str">
        <f t="shared" si="3"/>
        <v/>
      </c>
      <c r="AB51" s="153" t="str">
        <f t="shared" si="26"/>
        <v/>
      </c>
      <c r="AC51" s="153" t="str">
        <f t="shared" si="27"/>
        <v/>
      </c>
      <c r="AD51" s="153" t="str">
        <f t="shared" si="4"/>
        <v/>
      </c>
      <c r="AE51" s="153" t="str">
        <f t="shared" si="5"/>
        <v/>
      </c>
      <c r="AF51" s="213" t="str">
        <f t="shared" si="32"/>
        <v/>
      </c>
      <c r="AG51" s="141"/>
      <c r="AH51" s="211"/>
      <c r="AI51" s="364" t="str">
        <f t="shared" si="6"/>
        <v/>
      </c>
      <c r="AJ51" s="153" t="str">
        <f t="shared" si="28"/>
        <v/>
      </c>
      <c r="AK51" s="153" t="str">
        <f t="shared" si="7"/>
        <v/>
      </c>
      <c r="AL51" s="153" t="str">
        <f t="shared" si="8"/>
        <v/>
      </c>
      <c r="AM51" s="141"/>
      <c r="AN51" s="211"/>
      <c r="AO51" s="364" t="str">
        <f t="shared" si="9"/>
        <v/>
      </c>
      <c r="AP51" s="153" t="str">
        <f t="shared" si="29"/>
        <v/>
      </c>
      <c r="AQ51" s="153" t="str">
        <f t="shared" si="10"/>
        <v/>
      </c>
      <c r="AR51" s="153" t="str">
        <f t="shared" si="11"/>
        <v/>
      </c>
      <c r="AS51" s="141"/>
      <c r="AT51" s="211"/>
      <c r="AU51" s="364" t="str">
        <f t="shared" si="12"/>
        <v/>
      </c>
      <c r="AV51" s="153" t="str">
        <f t="shared" si="30"/>
        <v/>
      </c>
      <c r="AW51" s="153" t="str">
        <f t="shared" si="13"/>
        <v/>
      </c>
      <c r="AX51" s="153" t="str">
        <f t="shared" si="14"/>
        <v/>
      </c>
    </row>
    <row r="52" spans="1:50" ht="29.45" customHeight="1" x14ac:dyDescent="0.25">
      <c r="A52" s="354" t="str">
        <f>IF('N-Bedarf GL §13a'!A52="","",'N-Bedarf GL §13a'!A52)</f>
        <v/>
      </c>
      <c r="B52" s="354" t="str">
        <f>IF('N-Bedarf GL §13a'!B52="","",'N-Bedarf GL §13a'!B52)</f>
        <v/>
      </c>
      <c r="C52" s="305" t="str">
        <f>IF('N-Bedarf GL §13a'!D52="","",'N-Bedarf GL §13a'!D52)</f>
        <v/>
      </c>
      <c r="D52" s="32" t="str">
        <f>IF('N-Bedarf GL §13a'!C52="","",'N-Bedarf GL §13a'!C52)</f>
        <v/>
      </c>
      <c r="E52" s="84" t="str">
        <f>IF('N-Bedarf GL §13a'!V52="",'N-Bedarf GL §13a'!T52,'N-Bedarf GL §13a'!V52)</f>
        <v/>
      </c>
      <c r="F52" s="84" t="str">
        <f>IF('P-Bedarf GL §13a'!N53="","",'P-Bedarf GL §13a'!N53)</f>
        <v/>
      </c>
      <c r="G52" s="84" t="str">
        <f>IF('P-Bedarf GL §13a'!R53="","",'P-Bedarf GL §13a'!R53)</f>
        <v/>
      </c>
      <c r="H52" s="345" t="str">
        <f t="shared" si="15"/>
        <v/>
      </c>
      <c r="I52" s="345" t="str">
        <f t="shared" si="16"/>
        <v/>
      </c>
      <c r="J52" s="345" t="str">
        <f t="shared" si="17"/>
        <v/>
      </c>
      <c r="K52" s="84">
        <f t="shared" si="18"/>
        <v>0</v>
      </c>
      <c r="L52" s="84">
        <f t="shared" si="19"/>
        <v>0</v>
      </c>
      <c r="M52" s="84">
        <f t="shared" si="20"/>
        <v>0</v>
      </c>
      <c r="N52" s="321" t="str">
        <f t="shared" si="21"/>
        <v/>
      </c>
      <c r="O52" s="321" t="str">
        <f t="shared" si="22"/>
        <v/>
      </c>
      <c r="P52" s="321" t="str">
        <f t="shared" si="23"/>
        <v/>
      </c>
      <c r="Q52" s="214" t="str">
        <f t="shared" si="31"/>
        <v/>
      </c>
      <c r="R52" s="141"/>
      <c r="S52" s="211"/>
      <c r="T52" s="364" t="str">
        <f t="shared" si="0"/>
        <v/>
      </c>
      <c r="U52" s="153" t="str">
        <f t="shared" si="24"/>
        <v/>
      </c>
      <c r="V52" s="153" t="str">
        <f t="shared" si="25"/>
        <v/>
      </c>
      <c r="W52" s="153" t="str">
        <f t="shared" si="1"/>
        <v/>
      </c>
      <c r="X52" s="153" t="str">
        <f t="shared" si="2"/>
        <v/>
      </c>
      <c r="Y52" s="141"/>
      <c r="Z52" s="212"/>
      <c r="AA52" s="364" t="str">
        <f t="shared" si="3"/>
        <v/>
      </c>
      <c r="AB52" s="153" t="str">
        <f t="shared" si="26"/>
        <v/>
      </c>
      <c r="AC52" s="153" t="str">
        <f t="shared" si="27"/>
        <v/>
      </c>
      <c r="AD52" s="153" t="str">
        <f t="shared" si="4"/>
        <v/>
      </c>
      <c r="AE52" s="153" t="str">
        <f t="shared" si="5"/>
        <v/>
      </c>
      <c r="AF52" s="213" t="str">
        <f t="shared" si="32"/>
        <v/>
      </c>
      <c r="AG52" s="141"/>
      <c r="AH52" s="211"/>
      <c r="AI52" s="364" t="str">
        <f t="shared" si="6"/>
        <v/>
      </c>
      <c r="AJ52" s="153" t="str">
        <f t="shared" si="28"/>
        <v/>
      </c>
      <c r="AK52" s="153" t="str">
        <f t="shared" si="7"/>
        <v/>
      </c>
      <c r="AL52" s="153" t="str">
        <f t="shared" si="8"/>
        <v/>
      </c>
      <c r="AM52" s="141"/>
      <c r="AN52" s="211"/>
      <c r="AO52" s="364" t="str">
        <f t="shared" si="9"/>
        <v/>
      </c>
      <c r="AP52" s="153" t="str">
        <f t="shared" si="29"/>
        <v/>
      </c>
      <c r="AQ52" s="153" t="str">
        <f t="shared" si="10"/>
        <v/>
      </c>
      <c r="AR52" s="153" t="str">
        <f t="shared" si="11"/>
        <v/>
      </c>
      <c r="AS52" s="141"/>
      <c r="AT52" s="211"/>
      <c r="AU52" s="364" t="str">
        <f t="shared" si="12"/>
        <v/>
      </c>
      <c r="AV52" s="153" t="str">
        <f t="shared" si="30"/>
        <v/>
      </c>
      <c r="AW52" s="153" t="str">
        <f t="shared" si="13"/>
        <v/>
      </c>
      <c r="AX52" s="153" t="str">
        <f t="shared" si="14"/>
        <v/>
      </c>
    </row>
    <row r="53" spans="1:50" ht="29.45" customHeight="1" x14ac:dyDescent="0.25">
      <c r="A53" s="354" t="str">
        <f>IF('N-Bedarf GL §13a'!A53="","",'N-Bedarf GL §13a'!A53)</f>
        <v/>
      </c>
      <c r="B53" s="354" t="str">
        <f>IF('N-Bedarf GL §13a'!B53="","",'N-Bedarf GL §13a'!B53)</f>
        <v/>
      </c>
      <c r="C53" s="305" t="str">
        <f>IF('N-Bedarf GL §13a'!D53="","",'N-Bedarf GL §13a'!D53)</f>
        <v/>
      </c>
      <c r="D53" s="32" t="str">
        <f>IF('N-Bedarf GL §13a'!C53="","",'N-Bedarf GL §13a'!C53)</f>
        <v/>
      </c>
      <c r="E53" s="84" t="str">
        <f>IF('N-Bedarf GL §13a'!V53="",'N-Bedarf GL §13a'!T53,'N-Bedarf GL §13a'!V53)</f>
        <v/>
      </c>
      <c r="F53" s="84" t="str">
        <f>IF('P-Bedarf GL §13a'!N54="","",'P-Bedarf GL §13a'!N54)</f>
        <v/>
      </c>
      <c r="G53" s="84" t="str">
        <f>IF('P-Bedarf GL §13a'!R54="","",'P-Bedarf GL §13a'!R54)</f>
        <v/>
      </c>
      <c r="H53" s="345" t="str">
        <f t="shared" si="15"/>
        <v/>
      </c>
      <c r="I53" s="345" t="str">
        <f t="shared" si="16"/>
        <v/>
      </c>
      <c r="J53" s="345" t="str">
        <f t="shared" si="17"/>
        <v/>
      </c>
      <c r="K53" s="84">
        <f t="shared" si="18"/>
        <v>0</v>
      </c>
      <c r="L53" s="84">
        <f t="shared" si="19"/>
        <v>0</v>
      </c>
      <c r="M53" s="84">
        <f t="shared" si="20"/>
        <v>0</v>
      </c>
      <c r="N53" s="321" t="str">
        <f t="shared" si="21"/>
        <v/>
      </c>
      <c r="O53" s="321" t="str">
        <f t="shared" si="22"/>
        <v/>
      </c>
      <c r="P53" s="321" t="str">
        <f t="shared" si="23"/>
        <v/>
      </c>
      <c r="Q53" s="214" t="str">
        <f t="shared" si="31"/>
        <v/>
      </c>
      <c r="R53" s="141"/>
      <c r="S53" s="211"/>
      <c r="T53" s="364" t="str">
        <f t="shared" si="0"/>
        <v/>
      </c>
      <c r="U53" s="153" t="str">
        <f t="shared" si="24"/>
        <v/>
      </c>
      <c r="V53" s="153" t="str">
        <f t="shared" si="25"/>
        <v/>
      </c>
      <c r="W53" s="153" t="str">
        <f t="shared" si="1"/>
        <v/>
      </c>
      <c r="X53" s="153" t="str">
        <f t="shared" si="2"/>
        <v/>
      </c>
      <c r="Y53" s="141"/>
      <c r="Z53" s="212"/>
      <c r="AA53" s="364" t="str">
        <f t="shared" si="3"/>
        <v/>
      </c>
      <c r="AB53" s="153" t="str">
        <f t="shared" si="26"/>
        <v/>
      </c>
      <c r="AC53" s="153" t="str">
        <f t="shared" si="27"/>
        <v/>
      </c>
      <c r="AD53" s="153" t="str">
        <f t="shared" si="4"/>
        <v/>
      </c>
      <c r="AE53" s="153" t="str">
        <f t="shared" si="5"/>
        <v/>
      </c>
      <c r="AF53" s="213" t="str">
        <f t="shared" si="32"/>
        <v/>
      </c>
      <c r="AG53" s="141"/>
      <c r="AH53" s="211"/>
      <c r="AI53" s="364" t="str">
        <f t="shared" si="6"/>
        <v/>
      </c>
      <c r="AJ53" s="153" t="str">
        <f t="shared" si="28"/>
        <v/>
      </c>
      <c r="AK53" s="153" t="str">
        <f t="shared" si="7"/>
        <v/>
      </c>
      <c r="AL53" s="153" t="str">
        <f t="shared" si="8"/>
        <v/>
      </c>
      <c r="AM53" s="141"/>
      <c r="AN53" s="211"/>
      <c r="AO53" s="364" t="str">
        <f t="shared" si="9"/>
        <v/>
      </c>
      <c r="AP53" s="153" t="str">
        <f t="shared" si="29"/>
        <v/>
      </c>
      <c r="AQ53" s="153" t="str">
        <f t="shared" si="10"/>
        <v/>
      </c>
      <c r="AR53" s="153" t="str">
        <f t="shared" si="11"/>
        <v/>
      </c>
      <c r="AS53" s="141"/>
      <c r="AT53" s="211"/>
      <c r="AU53" s="364" t="str">
        <f t="shared" si="12"/>
        <v/>
      </c>
      <c r="AV53" s="153" t="str">
        <f t="shared" si="30"/>
        <v/>
      </c>
      <c r="AW53" s="153" t="str">
        <f t="shared" si="13"/>
        <v/>
      </c>
      <c r="AX53" s="153" t="str">
        <f t="shared" si="14"/>
        <v/>
      </c>
    </row>
    <row r="54" spans="1:50" ht="29.45" customHeight="1" x14ac:dyDescent="0.25">
      <c r="A54" s="354" t="str">
        <f>IF('N-Bedarf GL §13a'!A54="","",'N-Bedarf GL §13a'!A54)</f>
        <v/>
      </c>
      <c r="B54" s="354" t="str">
        <f>IF('N-Bedarf GL §13a'!B54="","",'N-Bedarf GL §13a'!B54)</f>
        <v/>
      </c>
      <c r="C54" s="305" t="str">
        <f>IF('N-Bedarf GL §13a'!D54="","",'N-Bedarf GL §13a'!D54)</f>
        <v/>
      </c>
      <c r="D54" s="32" t="str">
        <f>IF('N-Bedarf GL §13a'!C54="","",'N-Bedarf GL §13a'!C54)</f>
        <v/>
      </c>
      <c r="E54" s="84" t="str">
        <f>IF('N-Bedarf GL §13a'!V54="",'N-Bedarf GL §13a'!T54,'N-Bedarf GL §13a'!V54)</f>
        <v/>
      </c>
      <c r="F54" s="84" t="str">
        <f>IF('P-Bedarf GL §13a'!N55="","",'P-Bedarf GL §13a'!N55)</f>
        <v/>
      </c>
      <c r="G54" s="84" t="str">
        <f>IF('P-Bedarf GL §13a'!R55="","",'P-Bedarf GL §13a'!R55)</f>
        <v/>
      </c>
      <c r="H54" s="345" t="str">
        <f t="shared" si="15"/>
        <v/>
      </c>
      <c r="I54" s="345" t="str">
        <f t="shared" si="16"/>
        <v/>
      </c>
      <c r="J54" s="345" t="str">
        <f t="shared" si="17"/>
        <v/>
      </c>
      <c r="K54" s="84">
        <f t="shared" si="18"/>
        <v>0</v>
      </c>
      <c r="L54" s="84">
        <f t="shared" si="19"/>
        <v>0</v>
      </c>
      <c r="M54" s="84">
        <f t="shared" si="20"/>
        <v>0</v>
      </c>
      <c r="N54" s="321" t="str">
        <f t="shared" si="21"/>
        <v/>
      </c>
      <c r="O54" s="321" t="str">
        <f t="shared" si="22"/>
        <v/>
      </c>
      <c r="P54" s="321" t="str">
        <f t="shared" si="23"/>
        <v/>
      </c>
      <c r="Q54" s="214" t="str">
        <f t="shared" si="31"/>
        <v/>
      </c>
      <c r="R54" s="141"/>
      <c r="S54" s="211"/>
      <c r="T54" s="364" t="str">
        <f t="shared" si="0"/>
        <v/>
      </c>
      <c r="U54" s="153" t="str">
        <f t="shared" si="24"/>
        <v/>
      </c>
      <c r="V54" s="153" t="str">
        <f t="shared" si="25"/>
        <v/>
      </c>
      <c r="W54" s="153" t="str">
        <f t="shared" si="1"/>
        <v/>
      </c>
      <c r="X54" s="153" t="str">
        <f t="shared" si="2"/>
        <v/>
      </c>
      <c r="Y54" s="141"/>
      <c r="Z54" s="212"/>
      <c r="AA54" s="364" t="str">
        <f t="shared" si="3"/>
        <v/>
      </c>
      <c r="AB54" s="153" t="str">
        <f t="shared" si="26"/>
        <v/>
      </c>
      <c r="AC54" s="153" t="str">
        <f t="shared" si="27"/>
        <v/>
      </c>
      <c r="AD54" s="153" t="str">
        <f t="shared" si="4"/>
        <v/>
      </c>
      <c r="AE54" s="153" t="str">
        <f t="shared" si="5"/>
        <v/>
      </c>
      <c r="AF54" s="213" t="str">
        <f t="shared" si="32"/>
        <v/>
      </c>
      <c r="AG54" s="141"/>
      <c r="AH54" s="211"/>
      <c r="AI54" s="364" t="str">
        <f t="shared" si="6"/>
        <v/>
      </c>
      <c r="AJ54" s="153" t="str">
        <f t="shared" si="28"/>
        <v/>
      </c>
      <c r="AK54" s="153" t="str">
        <f t="shared" si="7"/>
        <v/>
      </c>
      <c r="AL54" s="153" t="str">
        <f t="shared" si="8"/>
        <v/>
      </c>
      <c r="AM54" s="141"/>
      <c r="AN54" s="211"/>
      <c r="AO54" s="364" t="str">
        <f t="shared" si="9"/>
        <v/>
      </c>
      <c r="AP54" s="153" t="str">
        <f t="shared" si="29"/>
        <v/>
      </c>
      <c r="AQ54" s="153" t="str">
        <f t="shared" si="10"/>
        <v/>
      </c>
      <c r="AR54" s="153" t="str">
        <f t="shared" si="11"/>
        <v/>
      </c>
      <c r="AS54" s="141"/>
      <c r="AT54" s="211"/>
      <c r="AU54" s="364" t="str">
        <f t="shared" si="12"/>
        <v/>
      </c>
      <c r="AV54" s="153" t="str">
        <f t="shared" si="30"/>
        <v/>
      </c>
      <c r="AW54" s="153" t="str">
        <f t="shared" si="13"/>
        <v/>
      </c>
      <c r="AX54" s="153" t="str">
        <f t="shared" si="14"/>
        <v/>
      </c>
    </row>
    <row r="55" spans="1:50" ht="29.45" customHeight="1" x14ac:dyDescent="0.25">
      <c r="A55" s="354" t="str">
        <f>IF('N-Bedarf GL §13a'!A55="","",'N-Bedarf GL §13a'!A55)</f>
        <v/>
      </c>
      <c r="B55" s="354" t="str">
        <f>IF('N-Bedarf GL §13a'!B55="","",'N-Bedarf GL §13a'!B55)</f>
        <v/>
      </c>
      <c r="C55" s="305" t="str">
        <f>IF('N-Bedarf GL §13a'!D55="","",'N-Bedarf GL §13a'!D55)</f>
        <v/>
      </c>
      <c r="D55" s="32" t="str">
        <f>IF('N-Bedarf GL §13a'!C55="","",'N-Bedarf GL §13a'!C55)</f>
        <v/>
      </c>
      <c r="E55" s="84" t="str">
        <f>IF('N-Bedarf GL §13a'!V55="",'N-Bedarf GL §13a'!T55,'N-Bedarf GL §13a'!V55)</f>
        <v/>
      </c>
      <c r="F55" s="84" t="str">
        <f>IF('P-Bedarf GL §13a'!N56="","",'P-Bedarf GL §13a'!N56)</f>
        <v/>
      </c>
      <c r="G55" s="84" t="str">
        <f>IF('P-Bedarf GL §13a'!R56="","",'P-Bedarf GL §13a'!R56)</f>
        <v/>
      </c>
      <c r="H55" s="345" t="str">
        <f t="shared" si="15"/>
        <v/>
      </c>
      <c r="I55" s="345" t="str">
        <f t="shared" si="16"/>
        <v/>
      </c>
      <c r="J55" s="345" t="str">
        <f t="shared" si="17"/>
        <v/>
      </c>
      <c r="K55" s="84">
        <f t="shared" si="18"/>
        <v>0</v>
      </c>
      <c r="L55" s="84">
        <f t="shared" si="19"/>
        <v>0</v>
      </c>
      <c r="M55" s="84">
        <f t="shared" si="20"/>
        <v>0</v>
      </c>
      <c r="N55" s="321" t="str">
        <f t="shared" si="21"/>
        <v/>
      </c>
      <c r="O55" s="321" t="str">
        <f t="shared" si="22"/>
        <v/>
      </c>
      <c r="P55" s="321" t="str">
        <f t="shared" si="23"/>
        <v/>
      </c>
      <c r="Q55" s="214" t="str">
        <f t="shared" si="31"/>
        <v/>
      </c>
      <c r="R55" s="141"/>
      <c r="S55" s="211"/>
      <c r="T55" s="364" t="str">
        <f t="shared" si="0"/>
        <v/>
      </c>
      <c r="U55" s="153" t="str">
        <f t="shared" si="24"/>
        <v/>
      </c>
      <c r="V55" s="153" t="str">
        <f t="shared" si="25"/>
        <v/>
      </c>
      <c r="W55" s="153" t="str">
        <f t="shared" si="1"/>
        <v/>
      </c>
      <c r="X55" s="153" t="str">
        <f t="shared" si="2"/>
        <v/>
      </c>
      <c r="Y55" s="141"/>
      <c r="Z55" s="212"/>
      <c r="AA55" s="364" t="str">
        <f t="shared" si="3"/>
        <v/>
      </c>
      <c r="AB55" s="153" t="str">
        <f t="shared" si="26"/>
        <v/>
      </c>
      <c r="AC55" s="153" t="str">
        <f t="shared" si="27"/>
        <v/>
      </c>
      <c r="AD55" s="153" t="str">
        <f t="shared" si="4"/>
        <v/>
      </c>
      <c r="AE55" s="153" t="str">
        <f t="shared" si="5"/>
        <v/>
      </c>
      <c r="AF55" s="213" t="str">
        <f t="shared" si="32"/>
        <v/>
      </c>
      <c r="AG55" s="141"/>
      <c r="AH55" s="211"/>
      <c r="AI55" s="364" t="str">
        <f t="shared" si="6"/>
        <v/>
      </c>
      <c r="AJ55" s="153" t="str">
        <f t="shared" si="28"/>
        <v/>
      </c>
      <c r="AK55" s="153" t="str">
        <f t="shared" si="7"/>
        <v/>
      </c>
      <c r="AL55" s="153" t="str">
        <f t="shared" si="8"/>
        <v/>
      </c>
      <c r="AM55" s="141"/>
      <c r="AN55" s="211"/>
      <c r="AO55" s="364" t="str">
        <f t="shared" si="9"/>
        <v/>
      </c>
      <c r="AP55" s="153" t="str">
        <f t="shared" si="29"/>
        <v/>
      </c>
      <c r="AQ55" s="153" t="str">
        <f t="shared" si="10"/>
        <v/>
      </c>
      <c r="AR55" s="153" t="str">
        <f t="shared" si="11"/>
        <v/>
      </c>
      <c r="AS55" s="141"/>
      <c r="AT55" s="211"/>
      <c r="AU55" s="364" t="str">
        <f t="shared" si="12"/>
        <v/>
      </c>
      <c r="AV55" s="153" t="str">
        <f t="shared" si="30"/>
        <v/>
      </c>
      <c r="AW55" s="153" t="str">
        <f t="shared" si="13"/>
        <v/>
      </c>
      <c r="AX55" s="153" t="str">
        <f t="shared" si="14"/>
        <v/>
      </c>
    </row>
    <row r="56" spans="1:50" ht="29.45" customHeight="1" x14ac:dyDescent="0.25">
      <c r="A56" s="354" t="str">
        <f>IF('N-Bedarf GL §13a'!A56="","",'N-Bedarf GL §13a'!A56)</f>
        <v/>
      </c>
      <c r="B56" s="354" t="str">
        <f>IF('N-Bedarf GL §13a'!B56="","",'N-Bedarf GL §13a'!B56)</f>
        <v/>
      </c>
      <c r="C56" s="305" t="str">
        <f>IF('N-Bedarf GL §13a'!D56="","",'N-Bedarf GL §13a'!D56)</f>
        <v/>
      </c>
      <c r="D56" s="32" t="str">
        <f>IF('N-Bedarf GL §13a'!C56="","",'N-Bedarf GL §13a'!C56)</f>
        <v/>
      </c>
      <c r="E56" s="84" t="str">
        <f>IF('N-Bedarf GL §13a'!V56="",'N-Bedarf GL §13a'!T56,'N-Bedarf GL §13a'!V56)</f>
        <v/>
      </c>
      <c r="F56" s="84" t="str">
        <f>IF('P-Bedarf GL §13a'!N57="","",'P-Bedarf GL §13a'!N57)</f>
        <v/>
      </c>
      <c r="G56" s="84" t="str">
        <f>IF('P-Bedarf GL §13a'!R57="","",'P-Bedarf GL §13a'!R57)</f>
        <v/>
      </c>
      <c r="H56" s="345" t="str">
        <f t="shared" si="15"/>
        <v/>
      </c>
      <c r="I56" s="345" t="str">
        <f t="shared" si="16"/>
        <v/>
      </c>
      <c r="J56" s="345" t="str">
        <f t="shared" si="17"/>
        <v/>
      </c>
      <c r="K56" s="84">
        <f t="shared" si="18"/>
        <v>0</v>
      </c>
      <c r="L56" s="84">
        <f t="shared" si="19"/>
        <v>0</v>
      </c>
      <c r="M56" s="84">
        <f t="shared" si="20"/>
        <v>0</v>
      </c>
      <c r="N56" s="321" t="str">
        <f t="shared" si="21"/>
        <v/>
      </c>
      <c r="O56" s="321" t="str">
        <f t="shared" si="22"/>
        <v/>
      </c>
      <c r="P56" s="321" t="str">
        <f t="shared" si="23"/>
        <v/>
      </c>
      <c r="Q56" s="214" t="str">
        <f t="shared" si="31"/>
        <v/>
      </c>
      <c r="R56" s="141"/>
      <c r="S56" s="211"/>
      <c r="T56" s="364" t="str">
        <f t="shared" si="0"/>
        <v/>
      </c>
      <c r="U56" s="153" t="str">
        <f t="shared" si="24"/>
        <v/>
      </c>
      <c r="V56" s="153" t="str">
        <f t="shared" si="25"/>
        <v/>
      </c>
      <c r="W56" s="153" t="str">
        <f t="shared" si="1"/>
        <v/>
      </c>
      <c r="X56" s="153" t="str">
        <f t="shared" si="2"/>
        <v/>
      </c>
      <c r="Y56" s="141"/>
      <c r="Z56" s="212"/>
      <c r="AA56" s="364" t="str">
        <f t="shared" si="3"/>
        <v/>
      </c>
      <c r="AB56" s="153" t="str">
        <f t="shared" si="26"/>
        <v/>
      </c>
      <c r="AC56" s="153" t="str">
        <f t="shared" si="27"/>
        <v/>
      </c>
      <c r="AD56" s="153" t="str">
        <f t="shared" si="4"/>
        <v/>
      </c>
      <c r="AE56" s="153" t="str">
        <f t="shared" si="5"/>
        <v/>
      </c>
      <c r="AF56" s="213" t="str">
        <f t="shared" si="32"/>
        <v/>
      </c>
      <c r="AG56" s="141"/>
      <c r="AH56" s="211"/>
      <c r="AI56" s="364" t="str">
        <f t="shared" si="6"/>
        <v/>
      </c>
      <c r="AJ56" s="153" t="str">
        <f t="shared" si="28"/>
        <v/>
      </c>
      <c r="AK56" s="153" t="str">
        <f t="shared" si="7"/>
        <v/>
      </c>
      <c r="AL56" s="153" t="str">
        <f t="shared" si="8"/>
        <v/>
      </c>
      <c r="AM56" s="141"/>
      <c r="AN56" s="211"/>
      <c r="AO56" s="364" t="str">
        <f t="shared" si="9"/>
        <v/>
      </c>
      <c r="AP56" s="153" t="str">
        <f t="shared" si="29"/>
        <v/>
      </c>
      <c r="AQ56" s="153" t="str">
        <f t="shared" si="10"/>
        <v/>
      </c>
      <c r="AR56" s="153" t="str">
        <f t="shared" si="11"/>
        <v/>
      </c>
      <c r="AS56" s="141"/>
      <c r="AT56" s="211"/>
      <c r="AU56" s="364" t="str">
        <f t="shared" si="12"/>
        <v/>
      </c>
      <c r="AV56" s="153" t="str">
        <f t="shared" si="30"/>
        <v/>
      </c>
      <c r="AW56" s="153" t="str">
        <f t="shared" si="13"/>
        <v/>
      </c>
      <c r="AX56" s="153" t="str">
        <f t="shared" si="14"/>
        <v/>
      </c>
    </row>
    <row r="57" spans="1:50" ht="29.45" customHeight="1" x14ac:dyDescent="0.25">
      <c r="A57" s="354" t="str">
        <f>IF('N-Bedarf GL §13a'!A57="","",'N-Bedarf GL §13a'!A57)</f>
        <v/>
      </c>
      <c r="B57" s="354" t="str">
        <f>IF('N-Bedarf GL §13a'!B57="","",'N-Bedarf GL §13a'!B57)</f>
        <v/>
      </c>
      <c r="C57" s="305" t="str">
        <f>IF('N-Bedarf GL §13a'!D57="","",'N-Bedarf GL §13a'!D57)</f>
        <v/>
      </c>
      <c r="D57" s="32" t="str">
        <f>IF('N-Bedarf GL §13a'!C57="","",'N-Bedarf GL §13a'!C57)</f>
        <v/>
      </c>
      <c r="E57" s="84" t="str">
        <f>IF('N-Bedarf GL §13a'!V57="",'N-Bedarf GL §13a'!T57,'N-Bedarf GL §13a'!V57)</f>
        <v/>
      </c>
      <c r="F57" s="84" t="str">
        <f>IF('P-Bedarf GL §13a'!N58="","",'P-Bedarf GL §13a'!N58)</f>
        <v/>
      </c>
      <c r="G57" s="84" t="str">
        <f>IF('P-Bedarf GL §13a'!R58="","",'P-Bedarf GL §13a'!R58)</f>
        <v/>
      </c>
      <c r="H57" s="345" t="str">
        <f t="shared" si="15"/>
        <v/>
      </c>
      <c r="I57" s="345" t="str">
        <f t="shared" si="16"/>
        <v/>
      </c>
      <c r="J57" s="345" t="str">
        <f t="shared" si="17"/>
        <v/>
      </c>
      <c r="K57" s="84">
        <f t="shared" si="18"/>
        <v>0</v>
      </c>
      <c r="L57" s="84">
        <f t="shared" si="19"/>
        <v>0</v>
      </c>
      <c r="M57" s="84">
        <f t="shared" si="20"/>
        <v>0</v>
      </c>
      <c r="N57" s="321" t="str">
        <f t="shared" si="21"/>
        <v/>
      </c>
      <c r="O57" s="321" t="str">
        <f t="shared" si="22"/>
        <v/>
      </c>
      <c r="P57" s="321" t="str">
        <f t="shared" si="23"/>
        <v/>
      </c>
      <c r="Q57" s="214" t="str">
        <f t="shared" si="31"/>
        <v/>
      </c>
      <c r="R57" s="141"/>
      <c r="S57" s="211"/>
      <c r="T57" s="364" t="str">
        <f t="shared" si="0"/>
        <v/>
      </c>
      <c r="U57" s="153" t="str">
        <f t="shared" si="24"/>
        <v/>
      </c>
      <c r="V57" s="153" t="str">
        <f t="shared" si="25"/>
        <v/>
      </c>
      <c r="W57" s="153" t="str">
        <f t="shared" si="1"/>
        <v/>
      </c>
      <c r="X57" s="153" t="str">
        <f t="shared" si="2"/>
        <v/>
      </c>
      <c r="Y57" s="141"/>
      <c r="Z57" s="212"/>
      <c r="AA57" s="364" t="str">
        <f t="shared" si="3"/>
        <v/>
      </c>
      <c r="AB57" s="153" t="str">
        <f t="shared" si="26"/>
        <v/>
      </c>
      <c r="AC57" s="153" t="str">
        <f t="shared" si="27"/>
        <v/>
      </c>
      <c r="AD57" s="153" t="str">
        <f t="shared" si="4"/>
        <v/>
      </c>
      <c r="AE57" s="153" t="str">
        <f t="shared" si="5"/>
        <v/>
      </c>
      <c r="AF57" s="213" t="str">
        <f t="shared" si="32"/>
        <v/>
      </c>
      <c r="AG57" s="141"/>
      <c r="AH57" s="211"/>
      <c r="AI57" s="364" t="str">
        <f t="shared" si="6"/>
        <v/>
      </c>
      <c r="AJ57" s="153" t="str">
        <f t="shared" si="28"/>
        <v/>
      </c>
      <c r="AK57" s="153" t="str">
        <f t="shared" si="7"/>
        <v/>
      </c>
      <c r="AL57" s="153" t="str">
        <f t="shared" si="8"/>
        <v/>
      </c>
      <c r="AM57" s="141"/>
      <c r="AN57" s="211"/>
      <c r="AO57" s="364" t="str">
        <f t="shared" si="9"/>
        <v/>
      </c>
      <c r="AP57" s="153" t="str">
        <f t="shared" si="29"/>
        <v/>
      </c>
      <c r="AQ57" s="153" t="str">
        <f t="shared" si="10"/>
        <v/>
      </c>
      <c r="AR57" s="153" t="str">
        <f t="shared" si="11"/>
        <v/>
      </c>
      <c r="AS57" s="141"/>
      <c r="AT57" s="211"/>
      <c r="AU57" s="364" t="str">
        <f t="shared" si="12"/>
        <v/>
      </c>
      <c r="AV57" s="153" t="str">
        <f t="shared" si="30"/>
        <v/>
      </c>
      <c r="AW57" s="153" t="str">
        <f t="shared" si="13"/>
        <v/>
      </c>
      <c r="AX57" s="153" t="str">
        <f t="shared" si="14"/>
        <v/>
      </c>
    </row>
    <row r="58" spans="1:50" ht="29.45" customHeight="1" x14ac:dyDescent="0.25">
      <c r="A58" s="354" t="str">
        <f>IF('N-Bedarf GL §13a'!A58="","",'N-Bedarf GL §13a'!A58)</f>
        <v/>
      </c>
      <c r="B58" s="354" t="str">
        <f>IF('N-Bedarf GL §13a'!B58="","",'N-Bedarf GL §13a'!B58)</f>
        <v/>
      </c>
      <c r="C58" s="305" t="str">
        <f>IF('N-Bedarf GL §13a'!D58="","",'N-Bedarf GL §13a'!D58)</f>
        <v/>
      </c>
      <c r="D58" s="32" t="str">
        <f>IF('N-Bedarf GL §13a'!C58="","",'N-Bedarf GL §13a'!C58)</f>
        <v/>
      </c>
      <c r="E58" s="84" t="str">
        <f>IF('N-Bedarf GL §13a'!V58="",'N-Bedarf GL §13a'!T58,'N-Bedarf GL §13a'!V58)</f>
        <v/>
      </c>
      <c r="F58" s="84" t="str">
        <f>IF('P-Bedarf GL §13a'!N59="","",'P-Bedarf GL §13a'!N59)</f>
        <v/>
      </c>
      <c r="G58" s="84" t="str">
        <f>IF('P-Bedarf GL §13a'!R59="","",'P-Bedarf GL §13a'!R59)</f>
        <v/>
      </c>
      <c r="H58" s="345" t="str">
        <f t="shared" si="15"/>
        <v/>
      </c>
      <c r="I58" s="345" t="str">
        <f t="shared" si="16"/>
        <v/>
      </c>
      <c r="J58" s="345" t="str">
        <f t="shared" si="17"/>
        <v/>
      </c>
      <c r="K58" s="84">
        <f t="shared" si="18"/>
        <v>0</v>
      </c>
      <c r="L58" s="84">
        <f t="shared" si="19"/>
        <v>0</v>
      </c>
      <c r="M58" s="84">
        <f t="shared" si="20"/>
        <v>0</v>
      </c>
      <c r="N58" s="321" t="str">
        <f t="shared" si="21"/>
        <v/>
      </c>
      <c r="O58" s="321" t="str">
        <f t="shared" si="22"/>
        <v/>
      </c>
      <c r="P58" s="321" t="str">
        <f t="shared" si="23"/>
        <v/>
      </c>
      <c r="Q58" s="214" t="str">
        <f t="shared" si="31"/>
        <v/>
      </c>
      <c r="R58" s="141"/>
      <c r="S58" s="211"/>
      <c r="T58" s="364" t="str">
        <f t="shared" si="0"/>
        <v/>
      </c>
      <c r="U58" s="153" t="str">
        <f t="shared" si="24"/>
        <v/>
      </c>
      <c r="V58" s="153" t="str">
        <f t="shared" si="25"/>
        <v/>
      </c>
      <c r="W58" s="153" t="str">
        <f t="shared" si="1"/>
        <v/>
      </c>
      <c r="X58" s="153" t="str">
        <f t="shared" si="2"/>
        <v/>
      </c>
      <c r="Y58" s="141"/>
      <c r="Z58" s="212"/>
      <c r="AA58" s="364" t="str">
        <f t="shared" si="3"/>
        <v/>
      </c>
      <c r="AB58" s="153" t="str">
        <f t="shared" si="26"/>
        <v/>
      </c>
      <c r="AC58" s="153" t="str">
        <f t="shared" si="27"/>
        <v/>
      </c>
      <c r="AD58" s="153" t="str">
        <f t="shared" si="4"/>
        <v/>
      </c>
      <c r="AE58" s="153" t="str">
        <f t="shared" si="5"/>
        <v/>
      </c>
      <c r="AF58" s="213" t="str">
        <f t="shared" si="32"/>
        <v/>
      </c>
      <c r="AG58" s="141"/>
      <c r="AH58" s="211"/>
      <c r="AI58" s="364" t="str">
        <f t="shared" si="6"/>
        <v/>
      </c>
      <c r="AJ58" s="153" t="str">
        <f t="shared" si="28"/>
        <v/>
      </c>
      <c r="AK58" s="153" t="str">
        <f t="shared" si="7"/>
        <v/>
      </c>
      <c r="AL58" s="153" t="str">
        <f t="shared" si="8"/>
        <v/>
      </c>
      <c r="AM58" s="141"/>
      <c r="AN58" s="211"/>
      <c r="AO58" s="364" t="str">
        <f t="shared" si="9"/>
        <v/>
      </c>
      <c r="AP58" s="153" t="str">
        <f t="shared" si="29"/>
        <v/>
      </c>
      <c r="AQ58" s="153" t="str">
        <f t="shared" si="10"/>
        <v/>
      </c>
      <c r="AR58" s="153" t="str">
        <f t="shared" si="11"/>
        <v/>
      </c>
      <c r="AS58" s="141"/>
      <c r="AT58" s="211"/>
      <c r="AU58" s="364" t="str">
        <f t="shared" si="12"/>
        <v/>
      </c>
      <c r="AV58" s="153" t="str">
        <f t="shared" si="30"/>
        <v/>
      </c>
      <c r="AW58" s="153" t="str">
        <f t="shared" si="13"/>
        <v/>
      </c>
      <c r="AX58" s="153" t="str">
        <f t="shared" si="14"/>
        <v/>
      </c>
    </row>
    <row r="59" spans="1:50" ht="29.45" customHeight="1" x14ac:dyDescent="0.25">
      <c r="A59" s="354" t="str">
        <f>IF('N-Bedarf GL §13a'!A59="","",'N-Bedarf GL §13a'!A59)</f>
        <v/>
      </c>
      <c r="B59" s="354" t="str">
        <f>IF('N-Bedarf GL §13a'!B59="","",'N-Bedarf GL §13a'!B59)</f>
        <v/>
      </c>
      <c r="C59" s="305" t="str">
        <f>IF('N-Bedarf GL §13a'!D59="","",'N-Bedarf GL §13a'!D59)</f>
        <v/>
      </c>
      <c r="D59" s="32" t="str">
        <f>IF('N-Bedarf GL §13a'!C59="","",'N-Bedarf GL §13a'!C59)</f>
        <v/>
      </c>
      <c r="E59" s="84" t="str">
        <f>IF('N-Bedarf GL §13a'!V59="",'N-Bedarf GL §13a'!T59,'N-Bedarf GL §13a'!V59)</f>
        <v/>
      </c>
      <c r="F59" s="84" t="str">
        <f>IF('P-Bedarf GL §13a'!N60="","",'P-Bedarf GL §13a'!N60)</f>
        <v/>
      </c>
      <c r="G59" s="84" t="str">
        <f>IF('P-Bedarf GL §13a'!R60="","",'P-Bedarf GL §13a'!R60)</f>
        <v/>
      </c>
      <c r="H59" s="345" t="str">
        <f t="shared" si="15"/>
        <v/>
      </c>
      <c r="I59" s="345" t="str">
        <f t="shared" si="16"/>
        <v/>
      </c>
      <c r="J59" s="345" t="str">
        <f t="shared" si="17"/>
        <v/>
      </c>
      <c r="K59" s="84">
        <f t="shared" si="18"/>
        <v>0</v>
      </c>
      <c r="L59" s="84">
        <f t="shared" si="19"/>
        <v>0</v>
      </c>
      <c r="M59" s="84">
        <f t="shared" si="20"/>
        <v>0</v>
      </c>
      <c r="N59" s="321" t="str">
        <f t="shared" si="21"/>
        <v/>
      </c>
      <c r="O59" s="321" t="str">
        <f t="shared" si="22"/>
        <v/>
      </c>
      <c r="P59" s="321" t="str">
        <f t="shared" si="23"/>
        <v/>
      </c>
      <c r="Q59" s="214" t="str">
        <f t="shared" si="31"/>
        <v/>
      </c>
      <c r="R59" s="141"/>
      <c r="S59" s="211"/>
      <c r="T59" s="364" t="str">
        <f t="shared" si="0"/>
        <v/>
      </c>
      <c r="U59" s="153" t="str">
        <f t="shared" si="24"/>
        <v/>
      </c>
      <c r="V59" s="153" t="str">
        <f t="shared" si="25"/>
        <v/>
      </c>
      <c r="W59" s="153" t="str">
        <f t="shared" si="1"/>
        <v/>
      </c>
      <c r="X59" s="153" t="str">
        <f t="shared" si="2"/>
        <v/>
      </c>
      <c r="Y59" s="141"/>
      <c r="Z59" s="212"/>
      <c r="AA59" s="364" t="str">
        <f t="shared" si="3"/>
        <v/>
      </c>
      <c r="AB59" s="153" t="str">
        <f t="shared" si="26"/>
        <v/>
      </c>
      <c r="AC59" s="153" t="str">
        <f t="shared" si="27"/>
        <v/>
      </c>
      <c r="AD59" s="153" t="str">
        <f t="shared" si="4"/>
        <v/>
      </c>
      <c r="AE59" s="153" t="str">
        <f t="shared" si="5"/>
        <v/>
      </c>
      <c r="AF59" s="213" t="str">
        <f t="shared" si="32"/>
        <v/>
      </c>
      <c r="AG59" s="141"/>
      <c r="AH59" s="211"/>
      <c r="AI59" s="364" t="str">
        <f t="shared" si="6"/>
        <v/>
      </c>
      <c r="AJ59" s="153" t="str">
        <f t="shared" si="28"/>
        <v/>
      </c>
      <c r="AK59" s="153" t="str">
        <f t="shared" si="7"/>
        <v/>
      </c>
      <c r="AL59" s="153" t="str">
        <f t="shared" si="8"/>
        <v/>
      </c>
      <c r="AM59" s="141"/>
      <c r="AN59" s="211"/>
      <c r="AO59" s="364" t="str">
        <f t="shared" si="9"/>
        <v/>
      </c>
      <c r="AP59" s="153" t="str">
        <f t="shared" si="29"/>
        <v/>
      </c>
      <c r="AQ59" s="153" t="str">
        <f t="shared" si="10"/>
        <v/>
      </c>
      <c r="AR59" s="153" t="str">
        <f t="shared" si="11"/>
        <v/>
      </c>
      <c r="AS59" s="141"/>
      <c r="AT59" s="211"/>
      <c r="AU59" s="364" t="str">
        <f t="shared" si="12"/>
        <v/>
      </c>
      <c r="AV59" s="153" t="str">
        <f t="shared" si="30"/>
        <v/>
      </c>
      <c r="AW59" s="153" t="str">
        <f t="shared" si="13"/>
        <v/>
      </c>
      <c r="AX59" s="153" t="str">
        <f t="shared" si="14"/>
        <v/>
      </c>
    </row>
    <row r="60" spans="1:50" ht="29.45" customHeight="1" x14ac:dyDescent="0.25">
      <c r="A60" s="354" t="str">
        <f>IF('N-Bedarf GL §13a'!A60="","",'N-Bedarf GL §13a'!A60)</f>
        <v/>
      </c>
      <c r="B60" s="354" t="str">
        <f>IF('N-Bedarf GL §13a'!B60="","",'N-Bedarf GL §13a'!B60)</f>
        <v/>
      </c>
      <c r="C60" s="305" t="str">
        <f>IF('N-Bedarf GL §13a'!D60="","",'N-Bedarf GL §13a'!D60)</f>
        <v/>
      </c>
      <c r="D60" s="32" t="str">
        <f>IF('N-Bedarf GL §13a'!C60="","",'N-Bedarf GL §13a'!C60)</f>
        <v/>
      </c>
      <c r="E60" s="84" t="str">
        <f>IF('N-Bedarf GL §13a'!V60="",'N-Bedarf GL §13a'!T60,'N-Bedarf GL §13a'!V60)</f>
        <v/>
      </c>
      <c r="F60" s="84" t="str">
        <f>IF('P-Bedarf GL §13a'!N61="","",'P-Bedarf GL §13a'!N61)</f>
        <v/>
      </c>
      <c r="G60" s="84" t="str">
        <f>IF('P-Bedarf GL §13a'!R61="","",'P-Bedarf GL §13a'!R61)</f>
        <v/>
      </c>
      <c r="H60" s="345" t="str">
        <f t="shared" si="15"/>
        <v/>
      </c>
      <c r="I60" s="345" t="str">
        <f t="shared" si="16"/>
        <v/>
      </c>
      <c r="J60" s="345" t="str">
        <f t="shared" si="17"/>
        <v/>
      </c>
      <c r="K60" s="84">
        <f t="shared" si="18"/>
        <v>0</v>
      </c>
      <c r="L60" s="84">
        <f t="shared" si="19"/>
        <v>0</v>
      </c>
      <c r="M60" s="84">
        <f t="shared" si="20"/>
        <v>0</v>
      </c>
      <c r="N60" s="321" t="str">
        <f t="shared" si="21"/>
        <v/>
      </c>
      <c r="O60" s="321" t="str">
        <f t="shared" si="22"/>
        <v/>
      </c>
      <c r="P60" s="321" t="str">
        <f t="shared" si="23"/>
        <v/>
      </c>
      <c r="Q60" s="214" t="str">
        <f t="shared" si="31"/>
        <v/>
      </c>
      <c r="R60" s="141"/>
      <c r="S60" s="211"/>
      <c r="T60" s="364" t="str">
        <f t="shared" si="0"/>
        <v/>
      </c>
      <c r="U60" s="153" t="str">
        <f t="shared" si="24"/>
        <v/>
      </c>
      <c r="V60" s="153" t="str">
        <f t="shared" si="25"/>
        <v/>
      </c>
      <c r="W60" s="153" t="str">
        <f t="shared" si="1"/>
        <v/>
      </c>
      <c r="X60" s="153" t="str">
        <f t="shared" si="2"/>
        <v/>
      </c>
      <c r="Y60" s="141"/>
      <c r="Z60" s="212"/>
      <c r="AA60" s="364" t="str">
        <f t="shared" si="3"/>
        <v/>
      </c>
      <c r="AB60" s="153" t="str">
        <f t="shared" si="26"/>
        <v/>
      </c>
      <c r="AC60" s="153" t="str">
        <f t="shared" si="27"/>
        <v/>
      </c>
      <c r="AD60" s="153" t="str">
        <f t="shared" si="4"/>
        <v/>
      </c>
      <c r="AE60" s="153" t="str">
        <f t="shared" si="5"/>
        <v/>
      </c>
      <c r="AF60" s="213" t="str">
        <f t="shared" si="32"/>
        <v/>
      </c>
      <c r="AG60" s="141"/>
      <c r="AH60" s="211"/>
      <c r="AI60" s="364" t="str">
        <f t="shared" si="6"/>
        <v/>
      </c>
      <c r="AJ60" s="153" t="str">
        <f t="shared" si="28"/>
        <v/>
      </c>
      <c r="AK60" s="153" t="str">
        <f t="shared" si="7"/>
        <v/>
      </c>
      <c r="AL60" s="153" t="str">
        <f t="shared" si="8"/>
        <v/>
      </c>
      <c r="AM60" s="141"/>
      <c r="AN60" s="211"/>
      <c r="AO60" s="364" t="str">
        <f t="shared" si="9"/>
        <v/>
      </c>
      <c r="AP60" s="153" t="str">
        <f t="shared" si="29"/>
        <v/>
      </c>
      <c r="AQ60" s="153" t="str">
        <f t="shared" si="10"/>
        <v/>
      </c>
      <c r="AR60" s="153" t="str">
        <f t="shared" si="11"/>
        <v/>
      </c>
      <c r="AS60" s="141"/>
      <c r="AT60" s="211"/>
      <c r="AU60" s="364" t="str">
        <f t="shared" si="12"/>
        <v/>
      </c>
      <c r="AV60" s="153" t="str">
        <f t="shared" si="30"/>
        <v/>
      </c>
      <c r="AW60" s="153" t="str">
        <f t="shared" si="13"/>
        <v/>
      </c>
      <c r="AX60" s="153" t="str">
        <f t="shared" si="14"/>
        <v/>
      </c>
    </row>
    <row r="61" spans="1:50" ht="29.45" customHeight="1" x14ac:dyDescent="0.25">
      <c r="A61" s="354" t="str">
        <f>IF('N-Bedarf GL §13a'!A61="","",'N-Bedarf GL §13a'!A61)</f>
        <v/>
      </c>
      <c r="B61" s="354" t="str">
        <f>IF('N-Bedarf GL §13a'!B61="","",'N-Bedarf GL §13a'!B61)</f>
        <v/>
      </c>
      <c r="C61" s="305" t="str">
        <f>IF('N-Bedarf GL §13a'!D61="","",'N-Bedarf GL §13a'!D61)</f>
        <v/>
      </c>
      <c r="D61" s="32" t="str">
        <f>IF('N-Bedarf GL §13a'!C61="","",'N-Bedarf GL §13a'!C61)</f>
        <v/>
      </c>
      <c r="E61" s="84" t="str">
        <f>IF('N-Bedarf GL §13a'!V61="",'N-Bedarf GL §13a'!T61,'N-Bedarf GL §13a'!V61)</f>
        <v/>
      </c>
      <c r="F61" s="84" t="str">
        <f>IF('P-Bedarf GL §13a'!N62="","",'P-Bedarf GL §13a'!N62)</f>
        <v/>
      </c>
      <c r="G61" s="84" t="str">
        <f>IF('P-Bedarf GL §13a'!R62="","",'P-Bedarf GL §13a'!R62)</f>
        <v/>
      </c>
      <c r="H61" s="345" t="str">
        <f t="shared" si="15"/>
        <v/>
      </c>
      <c r="I61" s="345" t="str">
        <f t="shared" si="16"/>
        <v/>
      </c>
      <c r="J61" s="345" t="str">
        <f t="shared" si="17"/>
        <v/>
      </c>
      <c r="K61" s="84">
        <f t="shared" si="18"/>
        <v>0</v>
      </c>
      <c r="L61" s="84">
        <f t="shared" si="19"/>
        <v>0</v>
      </c>
      <c r="M61" s="84">
        <f t="shared" si="20"/>
        <v>0</v>
      </c>
      <c r="N61" s="321" t="str">
        <f t="shared" si="21"/>
        <v/>
      </c>
      <c r="O61" s="321" t="str">
        <f t="shared" si="22"/>
        <v/>
      </c>
      <c r="P61" s="321" t="str">
        <f t="shared" si="23"/>
        <v/>
      </c>
      <c r="Q61" s="214" t="str">
        <f t="shared" si="31"/>
        <v/>
      </c>
      <c r="R61" s="141"/>
      <c r="S61" s="211"/>
      <c r="T61" s="364" t="str">
        <f t="shared" si="0"/>
        <v/>
      </c>
      <c r="U61" s="153" t="str">
        <f t="shared" si="24"/>
        <v/>
      </c>
      <c r="V61" s="153" t="str">
        <f t="shared" si="25"/>
        <v/>
      </c>
      <c r="W61" s="153" t="str">
        <f t="shared" si="1"/>
        <v/>
      </c>
      <c r="X61" s="153" t="str">
        <f t="shared" si="2"/>
        <v/>
      </c>
      <c r="Y61" s="141"/>
      <c r="Z61" s="212"/>
      <c r="AA61" s="364" t="str">
        <f t="shared" si="3"/>
        <v/>
      </c>
      <c r="AB61" s="153" t="str">
        <f t="shared" si="26"/>
        <v/>
      </c>
      <c r="AC61" s="153" t="str">
        <f t="shared" si="27"/>
        <v/>
      </c>
      <c r="AD61" s="153" t="str">
        <f t="shared" si="4"/>
        <v/>
      </c>
      <c r="AE61" s="153" t="str">
        <f t="shared" si="5"/>
        <v/>
      </c>
      <c r="AF61" s="213" t="str">
        <f t="shared" si="32"/>
        <v/>
      </c>
      <c r="AG61" s="141"/>
      <c r="AH61" s="211"/>
      <c r="AI61" s="364" t="str">
        <f t="shared" si="6"/>
        <v/>
      </c>
      <c r="AJ61" s="153" t="str">
        <f t="shared" si="28"/>
        <v/>
      </c>
      <c r="AK61" s="153" t="str">
        <f t="shared" si="7"/>
        <v/>
      </c>
      <c r="AL61" s="153" t="str">
        <f t="shared" si="8"/>
        <v/>
      </c>
      <c r="AM61" s="141"/>
      <c r="AN61" s="211"/>
      <c r="AO61" s="364" t="str">
        <f t="shared" si="9"/>
        <v/>
      </c>
      <c r="AP61" s="153" t="str">
        <f t="shared" si="29"/>
        <v/>
      </c>
      <c r="AQ61" s="153" t="str">
        <f t="shared" si="10"/>
        <v/>
      </c>
      <c r="AR61" s="153" t="str">
        <f t="shared" si="11"/>
        <v/>
      </c>
      <c r="AS61" s="141"/>
      <c r="AT61" s="211"/>
      <c r="AU61" s="364" t="str">
        <f t="shared" si="12"/>
        <v/>
      </c>
      <c r="AV61" s="153" t="str">
        <f t="shared" si="30"/>
        <v/>
      </c>
      <c r="AW61" s="153" t="str">
        <f t="shared" si="13"/>
        <v/>
      </c>
      <c r="AX61" s="153" t="str">
        <f t="shared" si="14"/>
        <v/>
      </c>
    </row>
    <row r="62" spans="1:50" ht="29.45" customHeight="1" x14ac:dyDescent="0.25">
      <c r="A62" s="354" t="str">
        <f>IF('N-Bedarf GL §13a'!A62="","",'N-Bedarf GL §13a'!A62)</f>
        <v/>
      </c>
      <c r="B62" s="354" t="str">
        <f>IF('N-Bedarf GL §13a'!B62="","",'N-Bedarf GL §13a'!B62)</f>
        <v/>
      </c>
      <c r="C62" s="305" t="str">
        <f>IF('N-Bedarf GL §13a'!D62="","",'N-Bedarf GL §13a'!D62)</f>
        <v/>
      </c>
      <c r="D62" s="32" t="str">
        <f>IF('N-Bedarf GL §13a'!C62="","",'N-Bedarf GL §13a'!C62)</f>
        <v/>
      </c>
      <c r="E62" s="84" t="str">
        <f>IF('N-Bedarf GL §13a'!V62="",'N-Bedarf GL §13a'!T62,'N-Bedarf GL §13a'!V62)</f>
        <v/>
      </c>
      <c r="F62" s="84" t="str">
        <f>IF('P-Bedarf GL §13a'!N63="","",'P-Bedarf GL §13a'!N63)</f>
        <v/>
      </c>
      <c r="G62" s="84" t="str">
        <f>IF('P-Bedarf GL §13a'!R63="","",'P-Bedarf GL §13a'!R63)</f>
        <v/>
      </c>
      <c r="H62" s="345" t="str">
        <f t="shared" si="15"/>
        <v/>
      </c>
      <c r="I62" s="345" t="str">
        <f t="shared" si="16"/>
        <v/>
      </c>
      <c r="J62" s="345" t="str">
        <f t="shared" si="17"/>
        <v/>
      </c>
      <c r="K62" s="84">
        <f t="shared" si="18"/>
        <v>0</v>
      </c>
      <c r="L62" s="84">
        <f t="shared" si="19"/>
        <v>0</v>
      </c>
      <c r="M62" s="84">
        <f t="shared" si="20"/>
        <v>0</v>
      </c>
      <c r="N62" s="321" t="str">
        <f t="shared" si="21"/>
        <v/>
      </c>
      <c r="O62" s="321" t="str">
        <f t="shared" si="22"/>
        <v/>
      </c>
      <c r="P62" s="321" t="str">
        <f t="shared" si="23"/>
        <v/>
      </c>
      <c r="Q62" s="214" t="str">
        <f t="shared" si="31"/>
        <v/>
      </c>
      <c r="R62" s="141"/>
      <c r="S62" s="211"/>
      <c r="T62" s="364" t="str">
        <f t="shared" si="0"/>
        <v/>
      </c>
      <c r="U62" s="153" t="str">
        <f t="shared" si="24"/>
        <v/>
      </c>
      <c r="V62" s="153" t="str">
        <f t="shared" si="25"/>
        <v/>
      </c>
      <c r="W62" s="153" t="str">
        <f t="shared" si="1"/>
        <v/>
      </c>
      <c r="X62" s="153" t="str">
        <f t="shared" si="2"/>
        <v/>
      </c>
      <c r="Y62" s="141"/>
      <c r="Z62" s="212"/>
      <c r="AA62" s="364" t="str">
        <f t="shared" si="3"/>
        <v/>
      </c>
      <c r="AB62" s="153" t="str">
        <f t="shared" si="26"/>
        <v/>
      </c>
      <c r="AC62" s="153" t="str">
        <f t="shared" si="27"/>
        <v/>
      </c>
      <c r="AD62" s="153" t="str">
        <f t="shared" si="4"/>
        <v/>
      </c>
      <c r="AE62" s="153" t="str">
        <f t="shared" si="5"/>
        <v/>
      </c>
      <c r="AF62" s="213" t="str">
        <f t="shared" si="32"/>
        <v/>
      </c>
      <c r="AG62" s="141"/>
      <c r="AH62" s="211"/>
      <c r="AI62" s="364" t="str">
        <f t="shared" si="6"/>
        <v/>
      </c>
      <c r="AJ62" s="153" t="str">
        <f t="shared" si="28"/>
        <v/>
      </c>
      <c r="AK62" s="153" t="str">
        <f t="shared" si="7"/>
        <v/>
      </c>
      <c r="AL62" s="153" t="str">
        <f t="shared" si="8"/>
        <v/>
      </c>
      <c r="AM62" s="141"/>
      <c r="AN62" s="211"/>
      <c r="AO62" s="364" t="str">
        <f t="shared" si="9"/>
        <v/>
      </c>
      <c r="AP62" s="153" t="str">
        <f t="shared" si="29"/>
        <v/>
      </c>
      <c r="AQ62" s="153" t="str">
        <f t="shared" si="10"/>
        <v/>
      </c>
      <c r="AR62" s="153" t="str">
        <f t="shared" si="11"/>
        <v/>
      </c>
      <c r="AS62" s="141"/>
      <c r="AT62" s="211"/>
      <c r="AU62" s="364" t="str">
        <f t="shared" si="12"/>
        <v/>
      </c>
      <c r="AV62" s="153" t="str">
        <f t="shared" si="30"/>
        <v/>
      </c>
      <c r="AW62" s="153" t="str">
        <f t="shared" si="13"/>
        <v/>
      </c>
      <c r="AX62" s="153" t="str">
        <f t="shared" si="14"/>
        <v/>
      </c>
    </row>
    <row r="63" spans="1:50" ht="29.45" customHeight="1" x14ac:dyDescent="0.25">
      <c r="A63" s="354" t="str">
        <f>IF('N-Bedarf GL §13a'!A63="","",'N-Bedarf GL §13a'!A63)</f>
        <v/>
      </c>
      <c r="B63" s="354" t="str">
        <f>IF('N-Bedarf GL §13a'!B63="","",'N-Bedarf GL §13a'!B63)</f>
        <v/>
      </c>
      <c r="C63" s="305" t="str">
        <f>IF('N-Bedarf GL §13a'!D63="","",'N-Bedarf GL §13a'!D63)</f>
        <v/>
      </c>
      <c r="D63" s="32" t="str">
        <f>IF('N-Bedarf GL §13a'!C63="","",'N-Bedarf GL §13a'!C63)</f>
        <v/>
      </c>
      <c r="E63" s="84" t="str">
        <f>IF('N-Bedarf GL §13a'!V63="",'N-Bedarf GL §13a'!T63,'N-Bedarf GL §13a'!V63)</f>
        <v/>
      </c>
      <c r="F63" s="84" t="str">
        <f>IF('P-Bedarf GL §13a'!N64="","",'P-Bedarf GL §13a'!N64)</f>
        <v/>
      </c>
      <c r="G63" s="84" t="str">
        <f>IF('P-Bedarf GL §13a'!R64="","",'P-Bedarf GL §13a'!R64)</f>
        <v/>
      </c>
      <c r="H63" s="345" t="str">
        <f t="shared" si="15"/>
        <v/>
      </c>
      <c r="I63" s="345" t="str">
        <f t="shared" si="16"/>
        <v/>
      </c>
      <c r="J63" s="345" t="str">
        <f t="shared" si="17"/>
        <v/>
      </c>
      <c r="K63" s="84">
        <f t="shared" si="18"/>
        <v>0</v>
      </c>
      <c r="L63" s="84">
        <f t="shared" si="19"/>
        <v>0</v>
      </c>
      <c r="M63" s="84">
        <f t="shared" si="20"/>
        <v>0</v>
      </c>
      <c r="N63" s="321" t="str">
        <f t="shared" si="21"/>
        <v/>
      </c>
      <c r="O63" s="321" t="str">
        <f t="shared" si="22"/>
        <v/>
      </c>
      <c r="P63" s="321" t="str">
        <f t="shared" si="23"/>
        <v/>
      </c>
      <c r="Q63" s="214" t="str">
        <f t="shared" si="31"/>
        <v/>
      </c>
      <c r="R63" s="141"/>
      <c r="S63" s="211"/>
      <c r="T63" s="364" t="str">
        <f t="shared" si="0"/>
        <v/>
      </c>
      <c r="U63" s="153" t="str">
        <f t="shared" si="24"/>
        <v/>
      </c>
      <c r="V63" s="153" t="str">
        <f t="shared" si="25"/>
        <v/>
      </c>
      <c r="W63" s="153" t="str">
        <f t="shared" si="1"/>
        <v/>
      </c>
      <c r="X63" s="153" t="str">
        <f t="shared" si="2"/>
        <v/>
      </c>
      <c r="Y63" s="141"/>
      <c r="Z63" s="212"/>
      <c r="AA63" s="364" t="str">
        <f t="shared" si="3"/>
        <v/>
      </c>
      <c r="AB63" s="153" t="str">
        <f t="shared" si="26"/>
        <v/>
      </c>
      <c r="AC63" s="153" t="str">
        <f t="shared" si="27"/>
        <v/>
      </c>
      <c r="AD63" s="153" t="str">
        <f t="shared" si="4"/>
        <v/>
      </c>
      <c r="AE63" s="153" t="str">
        <f t="shared" si="5"/>
        <v/>
      </c>
      <c r="AF63" s="213" t="str">
        <f t="shared" si="32"/>
        <v/>
      </c>
      <c r="AG63" s="141"/>
      <c r="AH63" s="211"/>
      <c r="AI63" s="364" t="str">
        <f t="shared" si="6"/>
        <v/>
      </c>
      <c r="AJ63" s="153" t="str">
        <f t="shared" si="28"/>
        <v/>
      </c>
      <c r="AK63" s="153" t="str">
        <f t="shared" si="7"/>
        <v/>
      </c>
      <c r="AL63" s="153" t="str">
        <f t="shared" si="8"/>
        <v/>
      </c>
      <c r="AM63" s="141"/>
      <c r="AN63" s="211"/>
      <c r="AO63" s="364" t="str">
        <f t="shared" si="9"/>
        <v/>
      </c>
      <c r="AP63" s="153" t="str">
        <f t="shared" si="29"/>
        <v/>
      </c>
      <c r="AQ63" s="153" t="str">
        <f t="shared" si="10"/>
        <v/>
      </c>
      <c r="AR63" s="153" t="str">
        <f t="shared" si="11"/>
        <v/>
      </c>
      <c r="AS63" s="141"/>
      <c r="AT63" s="211"/>
      <c r="AU63" s="364" t="str">
        <f t="shared" si="12"/>
        <v/>
      </c>
      <c r="AV63" s="153" t="str">
        <f t="shared" si="30"/>
        <v/>
      </c>
      <c r="AW63" s="153" t="str">
        <f t="shared" si="13"/>
        <v/>
      </c>
      <c r="AX63" s="153" t="str">
        <f t="shared" si="14"/>
        <v/>
      </c>
    </row>
    <row r="64" spans="1:50" ht="29.45" customHeight="1" x14ac:dyDescent="0.25">
      <c r="A64" s="354" t="str">
        <f>IF('N-Bedarf GL §13a'!A64="","",'N-Bedarf GL §13a'!A64)</f>
        <v/>
      </c>
      <c r="B64" s="354" t="str">
        <f>IF('N-Bedarf GL §13a'!B64="","",'N-Bedarf GL §13a'!B64)</f>
        <v/>
      </c>
      <c r="C64" s="305" t="str">
        <f>IF('N-Bedarf GL §13a'!D64="","",'N-Bedarf GL §13a'!D64)</f>
        <v/>
      </c>
      <c r="D64" s="32" t="str">
        <f>IF('N-Bedarf GL §13a'!C64="","",'N-Bedarf GL §13a'!C64)</f>
        <v/>
      </c>
      <c r="E64" s="84" t="str">
        <f>IF('N-Bedarf GL §13a'!V64="",'N-Bedarf GL §13a'!T64,'N-Bedarf GL §13a'!V64)</f>
        <v/>
      </c>
      <c r="F64" s="84" t="str">
        <f>IF('P-Bedarf GL §13a'!N65="","",'P-Bedarf GL §13a'!N65)</f>
        <v/>
      </c>
      <c r="G64" s="84" t="str">
        <f>IF('P-Bedarf GL §13a'!R65="","",'P-Bedarf GL §13a'!R65)</f>
        <v/>
      </c>
      <c r="H64" s="345" t="str">
        <f t="shared" si="15"/>
        <v/>
      </c>
      <c r="I64" s="345" t="str">
        <f t="shared" si="16"/>
        <v/>
      </c>
      <c r="J64" s="345" t="str">
        <f t="shared" si="17"/>
        <v/>
      </c>
      <c r="K64" s="84">
        <f t="shared" si="18"/>
        <v>0</v>
      </c>
      <c r="L64" s="84">
        <f t="shared" si="19"/>
        <v>0</v>
      </c>
      <c r="M64" s="84">
        <f t="shared" si="20"/>
        <v>0</v>
      </c>
      <c r="N64" s="321" t="str">
        <f t="shared" si="21"/>
        <v/>
      </c>
      <c r="O64" s="321" t="str">
        <f t="shared" si="22"/>
        <v/>
      </c>
      <c r="P64" s="321" t="str">
        <f t="shared" si="23"/>
        <v/>
      </c>
      <c r="Q64" s="214" t="str">
        <f t="shared" si="31"/>
        <v/>
      </c>
      <c r="R64" s="141"/>
      <c r="S64" s="211"/>
      <c r="T64" s="364" t="str">
        <f t="shared" si="0"/>
        <v/>
      </c>
      <c r="U64" s="153" t="str">
        <f t="shared" si="24"/>
        <v/>
      </c>
      <c r="V64" s="153" t="str">
        <f t="shared" si="25"/>
        <v/>
      </c>
      <c r="W64" s="153" t="str">
        <f t="shared" si="1"/>
        <v/>
      </c>
      <c r="X64" s="153" t="str">
        <f t="shared" si="2"/>
        <v/>
      </c>
      <c r="Y64" s="141"/>
      <c r="Z64" s="212"/>
      <c r="AA64" s="364" t="str">
        <f t="shared" si="3"/>
        <v/>
      </c>
      <c r="AB64" s="153" t="str">
        <f t="shared" si="26"/>
        <v/>
      </c>
      <c r="AC64" s="153" t="str">
        <f t="shared" si="27"/>
        <v/>
      </c>
      <c r="AD64" s="153" t="str">
        <f t="shared" si="4"/>
        <v/>
      </c>
      <c r="AE64" s="153" t="str">
        <f t="shared" si="5"/>
        <v/>
      </c>
      <c r="AF64" s="213" t="str">
        <f t="shared" si="32"/>
        <v/>
      </c>
      <c r="AG64" s="141"/>
      <c r="AH64" s="211"/>
      <c r="AI64" s="364" t="str">
        <f t="shared" si="6"/>
        <v/>
      </c>
      <c r="AJ64" s="153" t="str">
        <f t="shared" si="28"/>
        <v/>
      </c>
      <c r="AK64" s="153" t="str">
        <f t="shared" si="7"/>
        <v/>
      </c>
      <c r="AL64" s="153" t="str">
        <f t="shared" si="8"/>
        <v/>
      </c>
      <c r="AM64" s="141"/>
      <c r="AN64" s="211"/>
      <c r="AO64" s="364" t="str">
        <f t="shared" si="9"/>
        <v/>
      </c>
      <c r="AP64" s="153" t="str">
        <f t="shared" si="29"/>
        <v/>
      </c>
      <c r="AQ64" s="153" t="str">
        <f t="shared" si="10"/>
        <v/>
      </c>
      <c r="AR64" s="153" t="str">
        <f t="shared" si="11"/>
        <v/>
      </c>
      <c r="AS64" s="141"/>
      <c r="AT64" s="211"/>
      <c r="AU64" s="364" t="str">
        <f t="shared" si="12"/>
        <v/>
      </c>
      <c r="AV64" s="153" t="str">
        <f t="shared" si="30"/>
        <v/>
      </c>
      <c r="AW64" s="153" t="str">
        <f t="shared" si="13"/>
        <v/>
      </c>
      <c r="AX64" s="153" t="str">
        <f t="shared" si="14"/>
        <v/>
      </c>
    </row>
    <row r="65" spans="1:50" ht="29.45" customHeight="1" x14ac:dyDescent="0.25">
      <c r="A65" s="354" t="str">
        <f>IF('N-Bedarf GL §13a'!A65="","",'N-Bedarf GL §13a'!A65)</f>
        <v/>
      </c>
      <c r="B65" s="354" t="str">
        <f>IF('N-Bedarf GL §13a'!B65="","",'N-Bedarf GL §13a'!B65)</f>
        <v/>
      </c>
      <c r="C65" s="305" t="str">
        <f>IF('N-Bedarf GL §13a'!D65="","",'N-Bedarf GL §13a'!D65)</f>
        <v/>
      </c>
      <c r="D65" s="32" t="str">
        <f>IF('N-Bedarf GL §13a'!C65="","",'N-Bedarf GL §13a'!C65)</f>
        <v/>
      </c>
      <c r="E65" s="84" t="str">
        <f>IF('N-Bedarf GL §13a'!V65="",'N-Bedarf GL §13a'!T65,'N-Bedarf GL §13a'!V65)</f>
        <v/>
      </c>
      <c r="F65" s="84" t="str">
        <f>IF('P-Bedarf GL §13a'!N66="","",'P-Bedarf GL §13a'!N66)</f>
        <v/>
      </c>
      <c r="G65" s="84" t="str">
        <f>IF('P-Bedarf GL §13a'!R66="","",'P-Bedarf GL §13a'!R66)</f>
        <v/>
      </c>
      <c r="H65" s="345" t="str">
        <f t="shared" si="15"/>
        <v/>
      </c>
      <c r="I65" s="345" t="str">
        <f t="shared" si="16"/>
        <v/>
      </c>
      <c r="J65" s="345" t="str">
        <f t="shared" si="17"/>
        <v/>
      </c>
      <c r="K65" s="84">
        <f t="shared" si="18"/>
        <v>0</v>
      </c>
      <c r="L65" s="84">
        <f t="shared" si="19"/>
        <v>0</v>
      </c>
      <c r="M65" s="84">
        <f t="shared" si="20"/>
        <v>0</v>
      </c>
      <c r="N65" s="321" t="str">
        <f t="shared" si="21"/>
        <v/>
      </c>
      <c r="O65" s="321" t="str">
        <f t="shared" si="22"/>
        <v/>
      </c>
      <c r="P65" s="321" t="str">
        <f t="shared" si="23"/>
        <v/>
      </c>
      <c r="Q65" s="214" t="str">
        <f t="shared" si="31"/>
        <v/>
      </c>
      <c r="R65" s="141"/>
      <c r="S65" s="211"/>
      <c r="T65" s="364" t="str">
        <f t="shared" si="0"/>
        <v/>
      </c>
      <c r="U65" s="153" t="str">
        <f t="shared" si="24"/>
        <v/>
      </c>
      <c r="V65" s="153" t="str">
        <f t="shared" si="25"/>
        <v/>
      </c>
      <c r="W65" s="153" t="str">
        <f t="shared" si="1"/>
        <v/>
      </c>
      <c r="X65" s="153" t="str">
        <f t="shared" si="2"/>
        <v/>
      </c>
      <c r="Y65" s="141"/>
      <c r="Z65" s="212"/>
      <c r="AA65" s="364" t="str">
        <f t="shared" si="3"/>
        <v/>
      </c>
      <c r="AB65" s="153" t="str">
        <f t="shared" si="26"/>
        <v/>
      </c>
      <c r="AC65" s="153" t="str">
        <f t="shared" si="27"/>
        <v/>
      </c>
      <c r="AD65" s="153" t="str">
        <f t="shared" si="4"/>
        <v/>
      </c>
      <c r="AE65" s="153" t="str">
        <f t="shared" si="5"/>
        <v/>
      </c>
      <c r="AF65" s="213" t="str">
        <f t="shared" si="32"/>
        <v/>
      </c>
      <c r="AG65" s="141"/>
      <c r="AH65" s="211"/>
      <c r="AI65" s="364" t="str">
        <f t="shared" si="6"/>
        <v/>
      </c>
      <c r="AJ65" s="153" t="str">
        <f t="shared" si="28"/>
        <v/>
      </c>
      <c r="AK65" s="153" t="str">
        <f t="shared" si="7"/>
        <v/>
      </c>
      <c r="AL65" s="153" t="str">
        <f t="shared" si="8"/>
        <v/>
      </c>
      <c r="AM65" s="141"/>
      <c r="AN65" s="211"/>
      <c r="AO65" s="364" t="str">
        <f t="shared" si="9"/>
        <v/>
      </c>
      <c r="AP65" s="153" t="str">
        <f t="shared" si="29"/>
        <v/>
      </c>
      <c r="AQ65" s="153" t="str">
        <f t="shared" si="10"/>
        <v/>
      </c>
      <c r="AR65" s="153" t="str">
        <f t="shared" si="11"/>
        <v/>
      </c>
      <c r="AS65" s="141"/>
      <c r="AT65" s="211"/>
      <c r="AU65" s="364" t="str">
        <f t="shared" si="12"/>
        <v/>
      </c>
      <c r="AV65" s="153" t="str">
        <f t="shared" si="30"/>
        <v/>
      </c>
      <c r="AW65" s="153" t="str">
        <f t="shared" si="13"/>
        <v/>
      </c>
      <c r="AX65" s="153" t="str">
        <f t="shared" si="14"/>
        <v/>
      </c>
    </row>
    <row r="66" spans="1:50" ht="29.45" customHeight="1" x14ac:dyDescent="0.25">
      <c r="A66" s="354" t="str">
        <f>IF('N-Bedarf GL §13a'!A66="","",'N-Bedarf GL §13a'!A66)</f>
        <v/>
      </c>
      <c r="B66" s="354" t="str">
        <f>IF('N-Bedarf GL §13a'!B66="","",'N-Bedarf GL §13a'!B66)</f>
        <v/>
      </c>
      <c r="C66" s="305" t="str">
        <f>IF('N-Bedarf GL §13a'!D66="","",'N-Bedarf GL §13a'!D66)</f>
        <v/>
      </c>
      <c r="D66" s="32" t="str">
        <f>IF('N-Bedarf GL §13a'!C66="","",'N-Bedarf GL §13a'!C66)</f>
        <v/>
      </c>
      <c r="E66" s="84" t="str">
        <f>IF('N-Bedarf GL §13a'!V66="",'N-Bedarf GL §13a'!T66,'N-Bedarf GL §13a'!V66)</f>
        <v/>
      </c>
      <c r="F66" s="84" t="str">
        <f>IF('P-Bedarf GL §13a'!N67="","",'P-Bedarf GL §13a'!N67)</f>
        <v/>
      </c>
      <c r="G66" s="84" t="str">
        <f>IF('P-Bedarf GL §13a'!R67="","",'P-Bedarf GL §13a'!R67)</f>
        <v/>
      </c>
      <c r="H66" s="345" t="str">
        <f t="shared" si="15"/>
        <v/>
      </c>
      <c r="I66" s="345" t="str">
        <f t="shared" si="16"/>
        <v/>
      </c>
      <c r="J66" s="345" t="str">
        <f t="shared" si="17"/>
        <v/>
      </c>
      <c r="K66" s="84">
        <f t="shared" si="18"/>
        <v>0</v>
      </c>
      <c r="L66" s="84">
        <f t="shared" si="19"/>
        <v>0</v>
      </c>
      <c r="M66" s="84">
        <f t="shared" si="20"/>
        <v>0</v>
      </c>
      <c r="N66" s="321" t="str">
        <f t="shared" si="21"/>
        <v/>
      </c>
      <c r="O66" s="321" t="str">
        <f t="shared" si="22"/>
        <v/>
      </c>
      <c r="P66" s="321" t="str">
        <f t="shared" si="23"/>
        <v/>
      </c>
      <c r="Q66" s="214" t="str">
        <f t="shared" si="31"/>
        <v/>
      </c>
      <c r="R66" s="141"/>
      <c r="S66" s="211"/>
      <c r="T66" s="364" t="str">
        <f t="shared" si="0"/>
        <v/>
      </c>
      <c r="U66" s="153" t="str">
        <f t="shared" si="24"/>
        <v/>
      </c>
      <c r="V66" s="153" t="str">
        <f t="shared" si="25"/>
        <v/>
      </c>
      <c r="W66" s="153" t="str">
        <f t="shared" si="1"/>
        <v/>
      </c>
      <c r="X66" s="153" t="str">
        <f t="shared" si="2"/>
        <v/>
      </c>
      <c r="Y66" s="141"/>
      <c r="Z66" s="212"/>
      <c r="AA66" s="364" t="str">
        <f t="shared" si="3"/>
        <v/>
      </c>
      <c r="AB66" s="153" t="str">
        <f t="shared" si="26"/>
        <v/>
      </c>
      <c r="AC66" s="153" t="str">
        <f t="shared" si="27"/>
        <v/>
      </c>
      <c r="AD66" s="153" t="str">
        <f t="shared" si="4"/>
        <v/>
      </c>
      <c r="AE66" s="153" t="str">
        <f t="shared" si="5"/>
        <v/>
      </c>
      <c r="AF66" s="213" t="str">
        <f t="shared" si="32"/>
        <v/>
      </c>
      <c r="AG66" s="141"/>
      <c r="AH66" s="211"/>
      <c r="AI66" s="364" t="str">
        <f t="shared" si="6"/>
        <v/>
      </c>
      <c r="AJ66" s="153" t="str">
        <f t="shared" si="28"/>
        <v/>
      </c>
      <c r="AK66" s="153" t="str">
        <f t="shared" si="7"/>
        <v/>
      </c>
      <c r="AL66" s="153" t="str">
        <f t="shared" si="8"/>
        <v/>
      </c>
      <c r="AM66" s="141"/>
      <c r="AN66" s="211"/>
      <c r="AO66" s="364" t="str">
        <f t="shared" si="9"/>
        <v/>
      </c>
      <c r="AP66" s="153" t="str">
        <f t="shared" si="29"/>
        <v/>
      </c>
      <c r="AQ66" s="153" t="str">
        <f t="shared" si="10"/>
        <v/>
      </c>
      <c r="AR66" s="153" t="str">
        <f t="shared" si="11"/>
        <v/>
      </c>
      <c r="AS66" s="141"/>
      <c r="AT66" s="211"/>
      <c r="AU66" s="364" t="str">
        <f t="shared" si="12"/>
        <v/>
      </c>
      <c r="AV66" s="153" t="str">
        <f t="shared" si="30"/>
        <v/>
      </c>
      <c r="AW66" s="153" t="str">
        <f t="shared" si="13"/>
        <v/>
      </c>
      <c r="AX66" s="153" t="str">
        <f t="shared" si="14"/>
        <v/>
      </c>
    </row>
    <row r="67" spans="1:50" ht="29.45" customHeight="1" x14ac:dyDescent="0.25">
      <c r="A67" s="354" t="str">
        <f>IF('N-Bedarf GL §13a'!A67="","",'N-Bedarf GL §13a'!A67)</f>
        <v/>
      </c>
      <c r="B67" s="354" t="str">
        <f>IF('N-Bedarf GL §13a'!B67="","",'N-Bedarf GL §13a'!B67)</f>
        <v/>
      </c>
      <c r="C67" s="305" t="str">
        <f>IF('N-Bedarf GL §13a'!D67="","",'N-Bedarf GL §13a'!D67)</f>
        <v/>
      </c>
      <c r="D67" s="32" t="str">
        <f>IF('N-Bedarf GL §13a'!C67="","",'N-Bedarf GL §13a'!C67)</f>
        <v/>
      </c>
      <c r="E67" s="84" t="str">
        <f>IF('N-Bedarf GL §13a'!V67="",'N-Bedarf GL §13a'!T67,'N-Bedarf GL §13a'!V67)</f>
        <v/>
      </c>
      <c r="F67" s="84" t="str">
        <f>IF('P-Bedarf GL §13a'!N68="","",'P-Bedarf GL §13a'!N68)</f>
        <v/>
      </c>
      <c r="G67" s="84" t="str">
        <f>IF('P-Bedarf GL §13a'!R68="","",'P-Bedarf GL §13a'!R68)</f>
        <v/>
      </c>
      <c r="H67" s="345" t="str">
        <f t="shared" si="15"/>
        <v/>
      </c>
      <c r="I67" s="345" t="str">
        <f t="shared" si="16"/>
        <v/>
      </c>
      <c r="J67" s="345" t="str">
        <f t="shared" si="17"/>
        <v/>
      </c>
      <c r="K67" s="84">
        <f t="shared" si="18"/>
        <v>0</v>
      </c>
      <c r="L67" s="84">
        <f t="shared" si="19"/>
        <v>0</v>
      </c>
      <c r="M67" s="84">
        <f t="shared" si="20"/>
        <v>0</v>
      </c>
      <c r="N67" s="321" t="str">
        <f t="shared" si="21"/>
        <v/>
      </c>
      <c r="O67" s="321" t="str">
        <f t="shared" si="22"/>
        <v/>
      </c>
      <c r="P67" s="321" t="str">
        <f t="shared" si="23"/>
        <v/>
      </c>
      <c r="Q67" s="214" t="str">
        <f t="shared" si="31"/>
        <v/>
      </c>
      <c r="R67" s="141"/>
      <c r="S67" s="211"/>
      <c r="T67" s="364" t="str">
        <f t="shared" si="0"/>
        <v/>
      </c>
      <c r="U67" s="153" t="str">
        <f t="shared" si="24"/>
        <v/>
      </c>
      <c r="V67" s="153" t="str">
        <f t="shared" si="25"/>
        <v/>
      </c>
      <c r="W67" s="153" t="str">
        <f t="shared" si="1"/>
        <v/>
      </c>
      <c r="X67" s="153" t="str">
        <f t="shared" si="2"/>
        <v/>
      </c>
      <c r="Y67" s="141"/>
      <c r="Z67" s="212"/>
      <c r="AA67" s="364" t="str">
        <f t="shared" si="3"/>
        <v/>
      </c>
      <c r="AB67" s="153" t="str">
        <f t="shared" si="26"/>
        <v/>
      </c>
      <c r="AC67" s="153" t="str">
        <f t="shared" si="27"/>
        <v/>
      </c>
      <c r="AD67" s="153" t="str">
        <f t="shared" si="4"/>
        <v/>
      </c>
      <c r="AE67" s="153" t="str">
        <f t="shared" si="5"/>
        <v/>
      </c>
      <c r="AF67" s="213" t="str">
        <f t="shared" si="32"/>
        <v/>
      </c>
      <c r="AG67" s="141"/>
      <c r="AH67" s="211"/>
      <c r="AI67" s="364" t="str">
        <f t="shared" si="6"/>
        <v/>
      </c>
      <c r="AJ67" s="153" t="str">
        <f t="shared" si="28"/>
        <v/>
      </c>
      <c r="AK67" s="153" t="str">
        <f t="shared" si="7"/>
        <v/>
      </c>
      <c r="AL67" s="153" t="str">
        <f t="shared" si="8"/>
        <v/>
      </c>
      <c r="AM67" s="141"/>
      <c r="AN67" s="211"/>
      <c r="AO67" s="364" t="str">
        <f t="shared" si="9"/>
        <v/>
      </c>
      <c r="AP67" s="153" t="str">
        <f t="shared" si="29"/>
        <v/>
      </c>
      <c r="AQ67" s="153" t="str">
        <f t="shared" si="10"/>
        <v/>
      </c>
      <c r="AR67" s="153" t="str">
        <f t="shared" si="11"/>
        <v/>
      </c>
      <c r="AS67" s="141"/>
      <c r="AT67" s="211"/>
      <c r="AU67" s="364" t="str">
        <f t="shared" si="12"/>
        <v/>
      </c>
      <c r="AV67" s="153" t="str">
        <f t="shared" si="30"/>
        <v/>
      </c>
      <c r="AW67" s="153" t="str">
        <f t="shared" si="13"/>
        <v/>
      </c>
      <c r="AX67" s="153" t="str">
        <f t="shared" si="14"/>
        <v/>
      </c>
    </row>
    <row r="68" spans="1:50" ht="29.45" customHeight="1" x14ac:dyDescent="0.25">
      <c r="A68" s="354" t="str">
        <f>IF('N-Bedarf GL §13a'!A68="","",'N-Bedarf GL §13a'!A68)</f>
        <v/>
      </c>
      <c r="B68" s="354" t="str">
        <f>IF('N-Bedarf GL §13a'!B68="","",'N-Bedarf GL §13a'!B68)</f>
        <v/>
      </c>
      <c r="C68" s="305" t="str">
        <f>IF('N-Bedarf GL §13a'!D68="","",'N-Bedarf GL §13a'!D68)</f>
        <v/>
      </c>
      <c r="D68" s="32" t="str">
        <f>IF('N-Bedarf GL §13a'!C68="","",'N-Bedarf GL §13a'!C68)</f>
        <v/>
      </c>
      <c r="E68" s="84" t="str">
        <f>IF('N-Bedarf GL §13a'!V68="",'N-Bedarf GL §13a'!T68,'N-Bedarf GL §13a'!V68)</f>
        <v/>
      </c>
      <c r="F68" s="84" t="str">
        <f>IF('P-Bedarf GL §13a'!N69="","",'P-Bedarf GL §13a'!N69)</f>
        <v/>
      </c>
      <c r="G68" s="84" t="str">
        <f>IF('P-Bedarf GL §13a'!R69="","",'P-Bedarf GL §13a'!R69)</f>
        <v/>
      </c>
      <c r="H68" s="345" t="str">
        <f t="shared" si="15"/>
        <v/>
      </c>
      <c r="I68" s="345" t="str">
        <f t="shared" si="16"/>
        <v/>
      </c>
      <c r="J68" s="345" t="str">
        <f t="shared" si="17"/>
        <v/>
      </c>
      <c r="K68" s="84">
        <f t="shared" si="18"/>
        <v>0</v>
      </c>
      <c r="L68" s="84">
        <f t="shared" si="19"/>
        <v>0</v>
      </c>
      <c r="M68" s="84">
        <f t="shared" si="20"/>
        <v>0</v>
      </c>
      <c r="N68" s="321" t="str">
        <f t="shared" si="21"/>
        <v/>
      </c>
      <c r="O68" s="321" t="str">
        <f t="shared" si="22"/>
        <v/>
      </c>
      <c r="P68" s="321" t="str">
        <f t="shared" si="23"/>
        <v/>
      </c>
      <c r="Q68" s="214" t="str">
        <f t="shared" si="31"/>
        <v/>
      </c>
      <c r="R68" s="141"/>
      <c r="S68" s="211"/>
      <c r="T68" s="364" t="str">
        <f t="shared" si="0"/>
        <v/>
      </c>
      <c r="U68" s="153" t="str">
        <f t="shared" si="24"/>
        <v/>
      </c>
      <c r="V68" s="153" t="str">
        <f t="shared" si="25"/>
        <v/>
      </c>
      <c r="W68" s="153" t="str">
        <f t="shared" si="1"/>
        <v/>
      </c>
      <c r="X68" s="153" t="str">
        <f t="shared" si="2"/>
        <v/>
      </c>
      <c r="Y68" s="141"/>
      <c r="Z68" s="212"/>
      <c r="AA68" s="364" t="str">
        <f t="shared" si="3"/>
        <v/>
      </c>
      <c r="AB68" s="153" t="str">
        <f t="shared" si="26"/>
        <v/>
      </c>
      <c r="AC68" s="153" t="str">
        <f t="shared" si="27"/>
        <v/>
      </c>
      <c r="AD68" s="153" t="str">
        <f t="shared" si="4"/>
        <v/>
      </c>
      <c r="AE68" s="153" t="str">
        <f t="shared" si="5"/>
        <v/>
      </c>
      <c r="AF68" s="213" t="str">
        <f t="shared" si="32"/>
        <v/>
      </c>
      <c r="AG68" s="141"/>
      <c r="AH68" s="211"/>
      <c r="AI68" s="364" t="str">
        <f t="shared" si="6"/>
        <v/>
      </c>
      <c r="AJ68" s="153" t="str">
        <f t="shared" si="28"/>
        <v/>
      </c>
      <c r="AK68" s="153" t="str">
        <f t="shared" si="7"/>
        <v/>
      </c>
      <c r="AL68" s="153" t="str">
        <f t="shared" si="8"/>
        <v/>
      </c>
      <c r="AM68" s="141"/>
      <c r="AN68" s="211"/>
      <c r="AO68" s="364" t="str">
        <f t="shared" si="9"/>
        <v/>
      </c>
      <c r="AP68" s="153" t="str">
        <f t="shared" si="29"/>
        <v/>
      </c>
      <c r="AQ68" s="153" t="str">
        <f t="shared" si="10"/>
        <v/>
      </c>
      <c r="AR68" s="153" t="str">
        <f t="shared" si="11"/>
        <v/>
      </c>
      <c r="AS68" s="141"/>
      <c r="AT68" s="211"/>
      <c r="AU68" s="364" t="str">
        <f t="shared" si="12"/>
        <v/>
      </c>
      <c r="AV68" s="153" t="str">
        <f t="shared" si="30"/>
        <v/>
      </c>
      <c r="AW68" s="153" t="str">
        <f t="shared" si="13"/>
        <v/>
      </c>
      <c r="AX68" s="153" t="str">
        <f t="shared" si="14"/>
        <v/>
      </c>
    </row>
    <row r="69" spans="1:50" ht="29.45" customHeight="1" x14ac:dyDescent="0.25">
      <c r="A69" s="354" t="str">
        <f>IF('N-Bedarf GL §13a'!A69="","",'N-Bedarf GL §13a'!A69)</f>
        <v/>
      </c>
      <c r="B69" s="354" t="str">
        <f>IF('N-Bedarf GL §13a'!B69="","",'N-Bedarf GL §13a'!B69)</f>
        <v/>
      </c>
      <c r="C69" s="305" t="str">
        <f>IF('N-Bedarf GL §13a'!D69="","",'N-Bedarf GL §13a'!D69)</f>
        <v/>
      </c>
      <c r="D69" s="32" t="str">
        <f>IF('N-Bedarf GL §13a'!C69="","",'N-Bedarf GL §13a'!C69)</f>
        <v/>
      </c>
      <c r="E69" s="84" t="str">
        <f>IF('N-Bedarf GL §13a'!V69="",'N-Bedarf GL §13a'!T69,'N-Bedarf GL §13a'!V69)</f>
        <v/>
      </c>
      <c r="F69" s="84" t="str">
        <f>IF('P-Bedarf GL §13a'!N70="","",'P-Bedarf GL §13a'!N70)</f>
        <v/>
      </c>
      <c r="G69" s="84" t="str">
        <f>IF('P-Bedarf GL §13a'!R70="","",'P-Bedarf GL §13a'!R70)</f>
        <v/>
      </c>
      <c r="H69" s="345" t="str">
        <f t="shared" si="15"/>
        <v/>
      </c>
      <c r="I69" s="345" t="str">
        <f t="shared" si="16"/>
        <v/>
      </c>
      <c r="J69" s="345" t="str">
        <f t="shared" si="17"/>
        <v/>
      </c>
      <c r="K69" s="84">
        <f t="shared" si="18"/>
        <v>0</v>
      </c>
      <c r="L69" s="84">
        <f t="shared" si="19"/>
        <v>0</v>
      </c>
      <c r="M69" s="84">
        <f t="shared" si="20"/>
        <v>0</v>
      </c>
      <c r="N69" s="321" t="str">
        <f t="shared" si="21"/>
        <v/>
      </c>
      <c r="O69" s="321" t="str">
        <f t="shared" si="22"/>
        <v/>
      </c>
      <c r="P69" s="321" t="str">
        <f t="shared" si="23"/>
        <v/>
      </c>
      <c r="Q69" s="214" t="str">
        <f t="shared" si="31"/>
        <v/>
      </c>
      <c r="R69" s="141"/>
      <c r="S69" s="211"/>
      <c r="T69" s="364" t="str">
        <f t="shared" si="0"/>
        <v/>
      </c>
      <c r="U69" s="153" t="str">
        <f t="shared" si="24"/>
        <v/>
      </c>
      <c r="V69" s="153" t="str">
        <f t="shared" si="25"/>
        <v/>
      </c>
      <c r="W69" s="153" t="str">
        <f t="shared" si="1"/>
        <v/>
      </c>
      <c r="X69" s="153" t="str">
        <f t="shared" si="2"/>
        <v/>
      </c>
      <c r="Y69" s="141"/>
      <c r="Z69" s="212"/>
      <c r="AA69" s="364" t="str">
        <f t="shared" si="3"/>
        <v/>
      </c>
      <c r="AB69" s="153" t="str">
        <f t="shared" si="26"/>
        <v/>
      </c>
      <c r="AC69" s="153" t="str">
        <f t="shared" si="27"/>
        <v/>
      </c>
      <c r="AD69" s="153" t="str">
        <f t="shared" si="4"/>
        <v/>
      </c>
      <c r="AE69" s="153" t="str">
        <f t="shared" si="5"/>
        <v/>
      </c>
      <c r="AF69" s="213" t="str">
        <f t="shared" si="32"/>
        <v/>
      </c>
      <c r="AG69" s="141"/>
      <c r="AH69" s="211"/>
      <c r="AI69" s="364" t="str">
        <f t="shared" si="6"/>
        <v/>
      </c>
      <c r="AJ69" s="153" t="str">
        <f t="shared" si="28"/>
        <v/>
      </c>
      <c r="AK69" s="153" t="str">
        <f t="shared" si="7"/>
        <v/>
      </c>
      <c r="AL69" s="153" t="str">
        <f t="shared" si="8"/>
        <v/>
      </c>
      <c r="AM69" s="141"/>
      <c r="AN69" s="211"/>
      <c r="AO69" s="364" t="str">
        <f t="shared" si="9"/>
        <v/>
      </c>
      <c r="AP69" s="153" t="str">
        <f t="shared" si="29"/>
        <v/>
      </c>
      <c r="AQ69" s="153" t="str">
        <f t="shared" si="10"/>
        <v/>
      </c>
      <c r="AR69" s="153" t="str">
        <f t="shared" si="11"/>
        <v/>
      </c>
      <c r="AS69" s="141"/>
      <c r="AT69" s="211"/>
      <c r="AU69" s="364" t="str">
        <f t="shared" si="12"/>
        <v/>
      </c>
      <c r="AV69" s="153" t="str">
        <f t="shared" si="30"/>
        <v/>
      </c>
      <c r="AW69" s="153" t="str">
        <f t="shared" si="13"/>
        <v/>
      </c>
      <c r="AX69" s="153" t="str">
        <f t="shared" si="14"/>
        <v/>
      </c>
    </row>
    <row r="70" spans="1:50" ht="29.45" customHeight="1" x14ac:dyDescent="0.25">
      <c r="A70" s="354" t="str">
        <f>IF('N-Bedarf GL §13a'!A70="","",'N-Bedarf GL §13a'!A70)</f>
        <v/>
      </c>
      <c r="B70" s="354" t="str">
        <f>IF('N-Bedarf GL §13a'!B70="","",'N-Bedarf GL §13a'!B70)</f>
        <v/>
      </c>
      <c r="C70" s="305" t="str">
        <f>IF('N-Bedarf GL §13a'!D70="","",'N-Bedarf GL §13a'!D70)</f>
        <v/>
      </c>
      <c r="D70" s="32" t="str">
        <f>IF('N-Bedarf GL §13a'!C70="","",'N-Bedarf GL §13a'!C70)</f>
        <v/>
      </c>
      <c r="E70" s="84" t="str">
        <f>IF('N-Bedarf GL §13a'!V70="",'N-Bedarf GL §13a'!T70,'N-Bedarf GL §13a'!V70)</f>
        <v/>
      </c>
      <c r="F70" s="84" t="str">
        <f>IF('P-Bedarf GL §13a'!N71="","",'P-Bedarf GL §13a'!N71)</f>
        <v/>
      </c>
      <c r="G70" s="84" t="str">
        <f>IF('P-Bedarf GL §13a'!R71="","",'P-Bedarf GL §13a'!R71)</f>
        <v/>
      </c>
      <c r="H70" s="345" t="str">
        <f t="shared" si="15"/>
        <v/>
      </c>
      <c r="I70" s="345" t="str">
        <f t="shared" si="16"/>
        <v/>
      </c>
      <c r="J70" s="345" t="str">
        <f t="shared" si="17"/>
        <v/>
      </c>
      <c r="K70" s="84">
        <f t="shared" si="18"/>
        <v>0</v>
      </c>
      <c r="L70" s="84">
        <f t="shared" si="19"/>
        <v>0</v>
      </c>
      <c r="M70" s="84">
        <f t="shared" si="20"/>
        <v>0</v>
      </c>
      <c r="N70" s="321" t="str">
        <f t="shared" si="21"/>
        <v/>
      </c>
      <c r="O70" s="321" t="str">
        <f t="shared" si="22"/>
        <v/>
      </c>
      <c r="P70" s="321" t="str">
        <f t="shared" si="23"/>
        <v/>
      </c>
      <c r="Q70" s="214" t="str">
        <f t="shared" si="31"/>
        <v/>
      </c>
      <c r="R70" s="141"/>
      <c r="S70" s="211"/>
      <c r="T70" s="364" t="str">
        <f t="shared" si="0"/>
        <v/>
      </c>
      <c r="U70" s="153" t="str">
        <f t="shared" si="24"/>
        <v/>
      </c>
      <c r="V70" s="153" t="str">
        <f t="shared" si="25"/>
        <v/>
      </c>
      <c r="W70" s="153" t="str">
        <f t="shared" si="1"/>
        <v/>
      </c>
      <c r="X70" s="153" t="str">
        <f t="shared" si="2"/>
        <v/>
      </c>
      <c r="Y70" s="141"/>
      <c r="Z70" s="212"/>
      <c r="AA70" s="364" t="str">
        <f t="shared" si="3"/>
        <v/>
      </c>
      <c r="AB70" s="153" t="str">
        <f t="shared" si="26"/>
        <v/>
      </c>
      <c r="AC70" s="153" t="str">
        <f t="shared" si="27"/>
        <v/>
      </c>
      <c r="AD70" s="153" t="str">
        <f t="shared" si="4"/>
        <v/>
      </c>
      <c r="AE70" s="153" t="str">
        <f t="shared" si="5"/>
        <v/>
      </c>
      <c r="AF70" s="213" t="str">
        <f t="shared" si="32"/>
        <v/>
      </c>
      <c r="AG70" s="141"/>
      <c r="AH70" s="211"/>
      <c r="AI70" s="364" t="str">
        <f t="shared" si="6"/>
        <v/>
      </c>
      <c r="AJ70" s="153" t="str">
        <f t="shared" si="28"/>
        <v/>
      </c>
      <c r="AK70" s="153" t="str">
        <f t="shared" si="7"/>
        <v/>
      </c>
      <c r="AL70" s="153" t="str">
        <f t="shared" si="8"/>
        <v/>
      </c>
      <c r="AM70" s="141"/>
      <c r="AN70" s="211"/>
      <c r="AO70" s="364" t="str">
        <f t="shared" si="9"/>
        <v/>
      </c>
      <c r="AP70" s="153" t="str">
        <f t="shared" si="29"/>
        <v/>
      </c>
      <c r="AQ70" s="153" t="str">
        <f t="shared" si="10"/>
        <v/>
      </c>
      <c r="AR70" s="153" t="str">
        <f t="shared" si="11"/>
        <v/>
      </c>
      <c r="AS70" s="141"/>
      <c r="AT70" s="211"/>
      <c r="AU70" s="364" t="str">
        <f t="shared" si="12"/>
        <v/>
      </c>
      <c r="AV70" s="153" t="str">
        <f t="shared" si="30"/>
        <v/>
      </c>
      <c r="AW70" s="153" t="str">
        <f t="shared" si="13"/>
        <v/>
      </c>
      <c r="AX70" s="153" t="str">
        <f t="shared" si="14"/>
        <v/>
      </c>
    </row>
    <row r="71" spans="1:50" ht="29.45" customHeight="1" x14ac:dyDescent="0.25">
      <c r="A71" s="354" t="str">
        <f>IF('N-Bedarf GL §13a'!A71="","",'N-Bedarf GL §13a'!A71)</f>
        <v/>
      </c>
      <c r="B71" s="354" t="str">
        <f>IF('N-Bedarf GL §13a'!B71="","",'N-Bedarf GL §13a'!B71)</f>
        <v/>
      </c>
      <c r="C71" s="305" t="str">
        <f>IF('N-Bedarf GL §13a'!D71="","",'N-Bedarf GL §13a'!D71)</f>
        <v/>
      </c>
      <c r="D71" s="32" t="str">
        <f>IF('N-Bedarf GL §13a'!C71="","",'N-Bedarf GL §13a'!C71)</f>
        <v/>
      </c>
      <c r="E71" s="84" t="str">
        <f>IF('N-Bedarf GL §13a'!V71="",'N-Bedarf GL §13a'!T71,'N-Bedarf GL §13a'!V71)</f>
        <v/>
      </c>
      <c r="F71" s="84" t="str">
        <f>IF('P-Bedarf GL §13a'!N72="","",'P-Bedarf GL §13a'!N72)</f>
        <v/>
      </c>
      <c r="G71" s="84" t="str">
        <f>IF('P-Bedarf GL §13a'!R72="","",'P-Bedarf GL §13a'!R72)</f>
        <v/>
      </c>
      <c r="H71" s="345" t="str">
        <f t="shared" si="15"/>
        <v/>
      </c>
      <c r="I71" s="345" t="str">
        <f t="shared" si="16"/>
        <v/>
      </c>
      <c r="J71" s="345" t="str">
        <f t="shared" si="17"/>
        <v/>
      </c>
      <c r="K71" s="84">
        <f t="shared" si="18"/>
        <v>0</v>
      </c>
      <c r="L71" s="84">
        <f t="shared" si="19"/>
        <v>0</v>
      </c>
      <c r="M71" s="84">
        <f t="shared" si="20"/>
        <v>0</v>
      </c>
      <c r="N71" s="321" t="str">
        <f t="shared" si="21"/>
        <v/>
      </c>
      <c r="O71" s="321" t="str">
        <f t="shared" si="22"/>
        <v/>
      </c>
      <c r="P71" s="321" t="str">
        <f t="shared" si="23"/>
        <v/>
      </c>
      <c r="Q71" s="214" t="str">
        <f t="shared" si="31"/>
        <v/>
      </c>
      <c r="R71" s="141"/>
      <c r="S71" s="211"/>
      <c r="T71" s="364" t="str">
        <f t="shared" si="0"/>
        <v/>
      </c>
      <c r="U71" s="153" t="str">
        <f t="shared" si="24"/>
        <v/>
      </c>
      <c r="V71" s="153" t="str">
        <f t="shared" si="25"/>
        <v/>
      </c>
      <c r="W71" s="153" t="str">
        <f t="shared" si="1"/>
        <v/>
      </c>
      <c r="X71" s="153" t="str">
        <f t="shared" si="2"/>
        <v/>
      </c>
      <c r="Y71" s="141"/>
      <c r="Z71" s="212"/>
      <c r="AA71" s="364" t="str">
        <f t="shared" si="3"/>
        <v/>
      </c>
      <c r="AB71" s="153" t="str">
        <f t="shared" si="26"/>
        <v/>
      </c>
      <c r="AC71" s="153" t="str">
        <f t="shared" si="27"/>
        <v/>
      </c>
      <c r="AD71" s="153" t="str">
        <f t="shared" si="4"/>
        <v/>
      </c>
      <c r="AE71" s="153" t="str">
        <f t="shared" si="5"/>
        <v/>
      </c>
      <c r="AF71" s="213" t="str">
        <f t="shared" si="32"/>
        <v/>
      </c>
      <c r="AG71" s="141"/>
      <c r="AH71" s="211"/>
      <c r="AI71" s="364" t="str">
        <f t="shared" si="6"/>
        <v/>
      </c>
      <c r="AJ71" s="153" t="str">
        <f t="shared" si="28"/>
        <v/>
      </c>
      <c r="AK71" s="153" t="str">
        <f t="shared" si="7"/>
        <v/>
      </c>
      <c r="AL71" s="153" t="str">
        <f t="shared" si="8"/>
        <v/>
      </c>
      <c r="AM71" s="141"/>
      <c r="AN71" s="211"/>
      <c r="AO71" s="364" t="str">
        <f t="shared" si="9"/>
        <v/>
      </c>
      <c r="AP71" s="153" t="str">
        <f t="shared" si="29"/>
        <v/>
      </c>
      <c r="AQ71" s="153" t="str">
        <f t="shared" si="10"/>
        <v/>
      </c>
      <c r="AR71" s="153" t="str">
        <f t="shared" si="11"/>
        <v/>
      </c>
      <c r="AS71" s="141"/>
      <c r="AT71" s="211"/>
      <c r="AU71" s="364" t="str">
        <f t="shared" si="12"/>
        <v/>
      </c>
      <c r="AV71" s="153" t="str">
        <f t="shared" si="30"/>
        <v/>
      </c>
      <c r="AW71" s="153" t="str">
        <f t="shared" si="13"/>
        <v/>
      </c>
      <c r="AX71" s="153" t="str">
        <f t="shared" si="14"/>
        <v/>
      </c>
    </row>
    <row r="72" spans="1:50" ht="29.45" customHeight="1" x14ac:dyDescent="0.25">
      <c r="A72" s="354" t="str">
        <f>IF('N-Bedarf GL §13a'!A72="","",'N-Bedarf GL §13a'!A72)</f>
        <v/>
      </c>
      <c r="B72" s="354" t="str">
        <f>IF('N-Bedarf GL §13a'!B72="","",'N-Bedarf GL §13a'!B72)</f>
        <v/>
      </c>
      <c r="C72" s="305" t="str">
        <f>IF('N-Bedarf GL §13a'!D72="","",'N-Bedarf GL §13a'!D72)</f>
        <v/>
      </c>
      <c r="D72" s="32" t="str">
        <f>IF('N-Bedarf GL §13a'!C72="","",'N-Bedarf GL §13a'!C72)</f>
        <v/>
      </c>
      <c r="E72" s="84" t="str">
        <f>IF('N-Bedarf GL §13a'!V72="",'N-Bedarf GL §13a'!T72,'N-Bedarf GL §13a'!V72)</f>
        <v/>
      </c>
      <c r="F72" s="84" t="str">
        <f>IF('P-Bedarf GL §13a'!N73="","",'P-Bedarf GL §13a'!N73)</f>
        <v/>
      </c>
      <c r="G72" s="84" t="str">
        <f>IF('P-Bedarf GL §13a'!R73="","",'P-Bedarf GL §13a'!R73)</f>
        <v/>
      </c>
      <c r="H72" s="345" t="str">
        <f t="shared" si="15"/>
        <v/>
      </c>
      <c r="I72" s="345" t="str">
        <f t="shared" si="16"/>
        <v/>
      </c>
      <c r="J72" s="345" t="str">
        <f t="shared" si="17"/>
        <v/>
      </c>
      <c r="K72" s="84">
        <f t="shared" si="18"/>
        <v>0</v>
      </c>
      <c r="L72" s="84">
        <f t="shared" si="19"/>
        <v>0</v>
      </c>
      <c r="M72" s="84">
        <f t="shared" si="20"/>
        <v>0</v>
      </c>
      <c r="N72" s="321" t="str">
        <f t="shared" si="21"/>
        <v/>
      </c>
      <c r="O72" s="321" t="str">
        <f t="shared" si="22"/>
        <v/>
      </c>
      <c r="P72" s="321" t="str">
        <f t="shared" si="23"/>
        <v/>
      </c>
      <c r="Q72" s="214" t="str">
        <f t="shared" si="31"/>
        <v/>
      </c>
      <c r="R72" s="141"/>
      <c r="S72" s="211"/>
      <c r="T72" s="364" t="str">
        <f t="shared" ref="T72:T135" si="33">IF(D72="","",S72*D72)</f>
        <v/>
      </c>
      <c r="U72" s="153" t="str">
        <f t="shared" si="24"/>
        <v/>
      </c>
      <c r="V72" s="153" t="str">
        <f t="shared" si="25"/>
        <v/>
      </c>
      <c r="W72" s="153" t="str">
        <f t="shared" ref="W72:W135" si="34">IF(OR(F72="",R72="",R72="keine"),"",(VLOOKUP(R72,Dünger_Formen,8,FALSE))*S72)</f>
        <v/>
      </c>
      <c r="X72" s="153" t="str">
        <f t="shared" ref="X72:X135" si="35">IF(OR(G72="",R72="",R72="keine"),"",(VLOOKUP(R72,Dünger_Formen,9,FALSE))*S72)</f>
        <v/>
      </c>
      <c r="Y72" s="141"/>
      <c r="Z72" s="212"/>
      <c r="AA72" s="364" t="str">
        <f t="shared" ref="AA72:AA135" si="36">IF(D72="","",Z72*D72)</f>
        <v/>
      </c>
      <c r="AB72" s="153" t="str">
        <f t="shared" si="26"/>
        <v/>
      </c>
      <c r="AC72" s="153" t="str">
        <f t="shared" si="27"/>
        <v/>
      </c>
      <c r="AD72" s="153" t="str">
        <f t="shared" ref="AD72:AD135" si="37">IF(OR(F72="",Y72="",Y72="keine"),"",(VLOOKUP(Y72,Dünger_Formen,8,FALSE))*Z72)</f>
        <v/>
      </c>
      <c r="AE72" s="153" t="str">
        <f t="shared" ref="AE72:AE135" si="38">IF(OR(G72="",Y72="",Y72="keine"),"",(VLOOKUP(Y72,Dünger_Formen,9,FALSE))*Z72)</f>
        <v/>
      </c>
      <c r="AF72" s="213" t="str">
        <f t="shared" si="32"/>
        <v/>
      </c>
      <c r="AG72" s="141"/>
      <c r="AH72" s="211"/>
      <c r="AI72" s="364" t="str">
        <f t="shared" ref="AI72:AI135" si="39">IF(D72="","",AH72*$D72)</f>
        <v/>
      </c>
      <c r="AJ72" s="153" t="str">
        <f t="shared" si="28"/>
        <v/>
      </c>
      <c r="AK72" s="153" t="str">
        <f t="shared" ref="AK72:AK135" si="40">IF(OR(F72="",AG72="",AG72="keine"),"",ROUND((VLOOKUP(AG72,Dünger_Formen,8,FALSE))*AH72,0))</f>
        <v/>
      </c>
      <c r="AL72" s="153" t="str">
        <f t="shared" ref="AL72:AL135" si="41">IF(OR(G72="",AG72="",AG72="keine"),"",ROUND((VLOOKUP(AG72,Dünger_Formen,9,FALSE))*AH72,0))</f>
        <v/>
      </c>
      <c r="AM72" s="141"/>
      <c r="AN72" s="211"/>
      <c r="AO72" s="364" t="str">
        <f t="shared" ref="AO72:AO135" si="42">IF(D72="","",AN72*$D72)</f>
        <v/>
      </c>
      <c r="AP72" s="153" t="str">
        <f t="shared" si="29"/>
        <v/>
      </c>
      <c r="AQ72" s="153" t="str">
        <f t="shared" ref="AQ72:AQ135" si="43">IF(OR(F72="",AM72="",AM72="keine"),"",ROUND((VLOOKUP(AM72,Dünger_Formen,8,FALSE))*AN72,0))</f>
        <v/>
      </c>
      <c r="AR72" s="153" t="str">
        <f t="shared" ref="AR72:AR135" si="44">IF(OR(G72="",AM72="",AM72="keine"),"",ROUND((VLOOKUP(AM72,Dünger_Formen,9,FALSE))*AN72,0))</f>
        <v/>
      </c>
      <c r="AS72" s="141"/>
      <c r="AT72" s="211"/>
      <c r="AU72" s="364" t="str">
        <f t="shared" ref="AU72:AU135" si="45">IF(D72="","",AT72*$D72)</f>
        <v/>
      </c>
      <c r="AV72" s="153" t="str">
        <f t="shared" si="30"/>
        <v/>
      </c>
      <c r="AW72" s="153" t="str">
        <f t="shared" ref="AW72:AW135" si="46">IF(OR(F72="",AS72="",AS72="keine"),"",ROUND((VLOOKUP(AS72,Dünger_Formen,8,FALSE))*AT72,0))</f>
        <v/>
      </c>
      <c r="AX72" s="153" t="str">
        <f t="shared" ref="AX72:AX135" si="47">IF(OR(G72="",AS72="",AS72="keine"),"",ROUND((VLOOKUP(AS72,Dünger_Formen,9,FALSE))*AT72,0))</f>
        <v/>
      </c>
    </row>
    <row r="73" spans="1:50" ht="29.45" customHeight="1" x14ac:dyDescent="0.25">
      <c r="A73" s="354" t="str">
        <f>IF('N-Bedarf GL §13a'!A73="","",'N-Bedarf GL §13a'!A73)</f>
        <v/>
      </c>
      <c r="B73" s="354" t="str">
        <f>IF('N-Bedarf GL §13a'!B73="","",'N-Bedarf GL §13a'!B73)</f>
        <v/>
      </c>
      <c r="C73" s="305" t="str">
        <f>IF('N-Bedarf GL §13a'!D73="","",'N-Bedarf GL §13a'!D73)</f>
        <v/>
      </c>
      <c r="D73" s="32" t="str">
        <f>IF('N-Bedarf GL §13a'!C73="","",'N-Bedarf GL §13a'!C73)</f>
        <v/>
      </c>
      <c r="E73" s="84" t="str">
        <f>IF('N-Bedarf GL §13a'!V73="",'N-Bedarf GL §13a'!T73,'N-Bedarf GL §13a'!V73)</f>
        <v/>
      </c>
      <c r="F73" s="84" t="str">
        <f>IF('P-Bedarf GL §13a'!N74="","",'P-Bedarf GL §13a'!N74)</f>
        <v/>
      </c>
      <c r="G73" s="84" t="str">
        <f>IF('P-Bedarf GL §13a'!R74="","",'P-Bedarf GL §13a'!R74)</f>
        <v/>
      </c>
      <c r="H73" s="345" t="str">
        <f t="shared" ref="H73:H136" si="48">IF(OR(E73="",N73=""),"",SUM(V73,AC73))</f>
        <v/>
      </c>
      <c r="I73" s="345" t="str">
        <f t="shared" ref="I73:I136" si="49">IF(OR(E73="",N73=""),"",SUM(U73,AB73))</f>
        <v/>
      </c>
      <c r="J73" s="345" t="str">
        <f t="shared" ref="J73:J136" si="50">IF(OR(E73="",N73=""),"",SUM(AJ73,AP73,AV73))</f>
        <v/>
      </c>
      <c r="K73" s="84">
        <f t="shared" ref="K73:K136" si="51">IF(V73="",0,V73)+IF(AC73="",0,AC73)+IF(AJ73="",0,AJ73)+IF(AP73="",0,AP73)+IF(AV73="",0,AV73)</f>
        <v>0</v>
      </c>
      <c r="L73" s="84">
        <f t="shared" ref="L73:L136" si="52">IF(W73="",0,W73)+IF(AD73="",0,AD73)+IF(AK73="",0,AK73)+IF(AQ73="",0,AQ73)+IF(AW73="",0,AW73)</f>
        <v>0</v>
      </c>
      <c r="M73" s="84">
        <f t="shared" ref="M73:M136" si="53">IF(X73="",0,X73)+IF(AE73="",0,AE73)+IF(AL73="",0,AL73)+IF(AR73="",0,AR73)+IF(AX73="",0,AX73)</f>
        <v>0</v>
      </c>
      <c r="N73" s="321" t="str">
        <f t="shared" ref="N73:N136" si="54">IF(E73="","",K73-E73)</f>
        <v/>
      </c>
      <c r="O73" s="321" t="str">
        <f t="shared" ref="O73:O136" si="55">IF(F73="","",L73-F73)</f>
        <v/>
      </c>
      <c r="P73" s="321" t="str">
        <f t="shared" ref="P73:P136" si="56">IF(G73="","",M73-G73)</f>
        <v/>
      </c>
      <c r="Q73" s="214" t="str">
        <f t="shared" si="31"/>
        <v/>
      </c>
      <c r="R73" s="141"/>
      <c r="S73" s="211"/>
      <c r="T73" s="364" t="str">
        <f t="shared" si="33"/>
        <v/>
      </c>
      <c r="U73" s="153" t="str">
        <f t="shared" ref="U73:U136" si="57">IF(OR(E73="",R73="",R73="keine"),"",(VLOOKUP(R73,Dünger_Formen,3,FALSE))*S73)</f>
        <v/>
      </c>
      <c r="V73" s="153" t="str">
        <f t="shared" ref="V73:V136" si="58">IF(OR(E73="",R73="",R73="keine"),"",(VLOOKUP(R73,Dünger_Formen,7,FALSE))*S73)</f>
        <v/>
      </c>
      <c r="W73" s="153" t="str">
        <f t="shared" si="34"/>
        <v/>
      </c>
      <c r="X73" s="153" t="str">
        <f t="shared" si="35"/>
        <v/>
      </c>
      <c r="Y73" s="141"/>
      <c r="Z73" s="212"/>
      <c r="AA73" s="364" t="str">
        <f t="shared" si="36"/>
        <v/>
      </c>
      <c r="AB73" s="153" t="str">
        <f t="shared" ref="AB73:AB136" si="59">IF(OR(E73="",Y73="",Y73="keine"),"",(VLOOKUP(Y73,Dünger_Formen,3,FALSE))*Z73)</f>
        <v/>
      </c>
      <c r="AC73" s="153" t="str">
        <f t="shared" ref="AC73:AC136" si="60">IF(OR(E73="",Y73="",Y73="keine"),"",(VLOOKUP(Y73,Dünger_Formen,7,FALSE))*Z73)</f>
        <v/>
      </c>
      <c r="AD73" s="153" t="str">
        <f t="shared" si="37"/>
        <v/>
      </c>
      <c r="AE73" s="153" t="str">
        <f t="shared" si="38"/>
        <v/>
      </c>
      <c r="AF73" s="213" t="str">
        <f t="shared" si="32"/>
        <v/>
      </c>
      <c r="AG73" s="141"/>
      <c r="AH73" s="211"/>
      <c r="AI73" s="364" t="str">
        <f t="shared" si="39"/>
        <v/>
      </c>
      <c r="AJ73" s="153" t="str">
        <f t="shared" ref="AJ73:AJ136" si="61">IF(OR(E73="",AG73="",AG73="keine"),"",ROUND((VLOOKUP(AG73,Dünger_Formen,3,FALSE))*AH73,0))</f>
        <v/>
      </c>
      <c r="AK73" s="153" t="str">
        <f t="shared" si="40"/>
        <v/>
      </c>
      <c r="AL73" s="153" t="str">
        <f t="shared" si="41"/>
        <v/>
      </c>
      <c r="AM73" s="141"/>
      <c r="AN73" s="211"/>
      <c r="AO73" s="364" t="str">
        <f t="shared" si="42"/>
        <v/>
      </c>
      <c r="AP73" s="153" t="str">
        <f t="shared" ref="AP73:AP136" si="62">IF(OR(E73="",AM73="",AM73="keine"),"",ROUND((VLOOKUP(AM73,Dünger_Formen,3,FALSE))*AN73,0))</f>
        <v/>
      </c>
      <c r="AQ73" s="153" t="str">
        <f t="shared" si="43"/>
        <v/>
      </c>
      <c r="AR73" s="153" t="str">
        <f t="shared" si="44"/>
        <v/>
      </c>
      <c r="AS73" s="141"/>
      <c r="AT73" s="211"/>
      <c r="AU73" s="364" t="str">
        <f t="shared" si="45"/>
        <v/>
      </c>
      <c r="AV73" s="153" t="str">
        <f t="shared" ref="AV73:AV136" si="63">IF(OR(E73="",AS73="",AS73="keine"),"",ROUND((VLOOKUP(AS73,Dünger_Formen,3,FALSE))*AT73,0))</f>
        <v/>
      </c>
      <c r="AW73" s="153" t="str">
        <f t="shared" si="46"/>
        <v/>
      </c>
      <c r="AX73" s="153" t="str">
        <f t="shared" si="47"/>
        <v/>
      </c>
    </row>
    <row r="74" spans="1:50" ht="29.45" customHeight="1" x14ac:dyDescent="0.25">
      <c r="A74" s="354" t="str">
        <f>IF('N-Bedarf GL §13a'!A74="","",'N-Bedarf GL §13a'!A74)</f>
        <v/>
      </c>
      <c r="B74" s="354" t="str">
        <f>IF('N-Bedarf GL §13a'!B74="","",'N-Bedarf GL §13a'!B74)</f>
        <v/>
      </c>
      <c r="C74" s="305" t="str">
        <f>IF('N-Bedarf GL §13a'!D74="","",'N-Bedarf GL §13a'!D74)</f>
        <v/>
      </c>
      <c r="D74" s="32" t="str">
        <f>IF('N-Bedarf GL §13a'!C74="","",'N-Bedarf GL §13a'!C74)</f>
        <v/>
      </c>
      <c r="E74" s="84" t="str">
        <f>IF('N-Bedarf GL §13a'!V74="",'N-Bedarf GL §13a'!T74,'N-Bedarf GL §13a'!V74)</f>
        <v/>
      </c>
      <c r="F74" s="84" t="str">
        <f>IF('P-Bedarf GL §13a'!N75="","",'P-Bedarf GL §13a'!N75)</f>
        <v/>
      </c>
      <c r="G74" s="84" t="str">
        <f>IF('P-Bedarf GL §13a'!R75="","",'P-Bedarf GL §13a'!R75)</f>
        <v/>
      </c>
      <c r="H74" s="345" t="str">
        <f t="shared" si="48"/>
        <v/>
      </c>
      <c r="I74" s="345" t="str">
        <f t="shared" si="49"/>
        <v/>
      </c>
      <c r="J74" s="345" t="str">
        <f t="shared" si="50"/>
        <v/>
      </c>
      <c r="K74" s="84">
        <f t="shared" si="51"/>
        <v>0</v>
      </c>
      <c r="L74" s="84">
        <f t="shared" si="52"/>
        <v>0</v>
      </c>
      <c r="M74" s="84">
        <f t="shared" si="53"/>
        <v>0</v>
      </c>
      <c r="N74" s="321" t="str">
        <f t="shared" si="54"/>
        <v/>
      </c>
      <c r="O74" s="321" t="str">
        <f t="shared" si="55"/>
        <v/>
      </c>
      <c r="P74" s="321" t="str">
        <f t="shared" si="56"/>
        <v/>
      </c>
      <c r="Q74" s="214" t="str">
        <f t="shared" si="31"/>
        <v/>
      </c>
      <c r="R74" s="141"/>
      <c r="S74" s="211"/>
      <c r="T74" s="364" t="str">
        <f t="shared" si="33"/>
        <v/>
      </c>
      <c r="U74" s="153" t="str">
        <f t="shared" si="57"/>
        <v/>
      </c>
      <c r="V74" s="153" t="str">
        <f t="shared" si="58"/>
        <v/>
      </c>
      <c r="W74" s="153" t="str">
        <f t="shared" si="34"/>
        <v/>
      </c>
      <c r="X74" s="153" t="str">
        <f t="shared" si="35"/>
        <v/>
      </c>
      <c r="Y74" s="141"/>
      <c r="Z74" s="212"/>
      <c r="AA74" s="364" t="str">
        <f t="shared" si="36"/>
        <v/>
      </c>
      <c r="AB74" s="153" t="str">
        <f t="shared" si="59"/>
        <v/>
      </c>
      <c r="AC74" s="153" t="str">
        <f t="shared" si="60"/>
        <v/>
      </c>
      <c r="AD74" s="153" t="str">
        <f t="shared" si="37"/>
        <v/>
      </c>
      <c r="AE74" s="153" t="str">
        <f t="shared" si="38"/>
        <v/>
      </c>
      <c r="AF74" s="213" t="str">
        <f t="shared" si="32"/>
        <v/>
      </c>
      <c r="AG74" s="141"/>
      <c r="AH74" s="211"/>
      <c r="AI74" s="364" t="str">
        <f t="shared" si="39"/>
        <v/>
      </c>
      <c r="AJ74" s="153" t="str">
        <f t="shared" si="61"/>
        <v/>
      </c>
      <c r="AK74" s="153" t="str">
        <f t="shared" si="40"/>
        <v/>
      </c>
      <c r="AL74" s="153" t="str">
        <f t="shared" si="41"/>
        <v/>
      </c>
      <c r="AM74" s="141"/>
      <c r="AN74" s="211"/>
      <c r="AO74" s="364" t="str">
        <f t="shared" si="42"/>
        <v/>
      </c>
      <c r="AP74" s="153" t="str">
        <f t="shared" si="62"/>
        <v/>
      </c>
      <c r="AQ74" s="153" t="str">
        <f t="shared" si="43"/>
        <v/>
      </c>
      <c r="AR74" s="153" t="str">
        <f t="shared" si="44"/>
        <v/>
      </c>
      <c r="AS74" s="141"/>
      <c r="AT74" s="211"/>
      <c r="AU74" s="364" t="str">
        <f t="shared" si="45"/>
        <v/>
      </c>
      <c r="AV74" s="153" t="str">
        <f t="shared" si="63"/>
        <v/>
      </c>
      <c r="AW74" s="153" t="str">
        <f t="shared" si="46"/>
        <v/>
      </c>
      <c r="AX74" s="153" t="str">
        <f t="shared" si="47"/>
        <v/>
      </c>
    </row>
    <row r="75" spans="1:50" ht="29.45" customHeight="1" x14ac:dyDescent="0.25">
      <c r="A75" s="354" t="str">
        <f>IF('N-Bedarf GL §13a'!A75="","",'N-Bedarf GL §13a'!A75)</f>
        <v/>
      </c>
      <c r="B75" s="354" t="str">
        <f>IF('N-Bedarf GL §13a'!B75="","",'N-Bedarf GL §13a'!B75)</f>
        <v/>
      </c>
      <c r="C75" s="305" t="str">
        <f>IF('N-Bedarf GL §13a'!D75="","",'N-Bedarf GL §13a'!D75)</f>
        <v/>
      </c>
      <c r="D75" s="32" t="str">
        <f>IF('N-Bedarf GL §13a'!C75="","",'N-Bedarf GL §13a'!C75)</f>
        <v/>
      </c>
      <c r="E75" s="84" t="str">
        <f>IF('N-Bedarf GL §13a'!V75="",'N-Bedarf GL §13a'!T75,'N-Bedarf GL §13a'!V75)</f>
        <v/>
      </c>
      <c r="F75" s="84" t="str">
        <f>IF('P-Bedarf GL §13a'!N76="","",'P-Bedarf GL §13a'!N76)</f>
        <v/>
      </c>
      <c r="G75" s="84" t="str">
        <f>IF('P-Bedarf GL §13a'!R76="","",'P-Bedarf GL §13a'!R76)</f>
        <v/>
      </c>
      <c r="H75" s="345" t="str">
        <f t="shared" si="48"/>
        <v/>
      </c>
      <c r="I75" s="345" t="str">
        <f t="shared" si="49"/>
        <v/>
      </c>
      <c r="J75" s="345" t="str">
        <f t="shared" si="50"/>
        <v/>
      </c>
      <c r="K75" s="84">
        <f t="shared" si="51"/>
        <v>0</v>
      </c>
      <c r="L75" s="84">
        <f t="shared" si="52"/>
        <v>0</v>
      </c>
      <c r="M75" s="84">
        <f t="shared" si="53"/>
        <v>0</v>
      </c>
      <c r="N75" s="321" t="str">
        <f t="shared" si="54"/>
        <v/>
      </c>
      <c r="O75" s="321" t="str">
        <f t="shared" si="55"/>
        <v/>
      </c>
      <c r="P75" s="321" t="str">
        <f t="shared" si="56"/>
        <v/>
      </c>
      <c r="Q75" s="214" t="str">
        <f t="shared" ref="Q75:Q138" si="64">IF(N75="","",IF(N75&gt;0,"Achtung: N-Überhang!",""))</f>
        <v/>
      </c>
      <c r="R75" s="141"/>
      <c r="S75" s="211"/>
      <c r="T75" s="364" t="str">
        <f t="shared" si="33"/>
        <v/>
      </c>
      <c r="U75" s="153" t="str">
        <f t="shared" si="57"/>
        <v/>
      </c>
      <c r="V75" s="153" t="str">
        <f t="shared" si="58"/>
        <v/>
      </c>
      <c r="W75" s="153" t="str">
        <f t="shared" si="34"/>
        <v/>
      </c>
      <c r="X75" s="153" t="str">
        <f t="shared" si="35"/>
        <v/>
      </c>
      <c r="Y75" s="141"/>
      <c r="Z75" s="212"/>
      <c r="AA75" s="364" t="str">
        <f t="shared" si="36"/>
        <v/>
      </c>
      <c r="AB75" s="153" t="str">
        <f t="shared" si="59"/>
        <v/>
      </c>
      <c r="AC75" s="153" t="str">
        <f t="shared" si="60"/>
        <v/>
      </c>
      <c r="AD75" s="153" t="str">
        <f t="shared" si="37"/>
        <v/>
      </c>
      <c r="AE75" s="153" t="str">
        <f t="shared" si="38"/>
        <v/>
      </c>
      <c r="AF75" s="213" t="str">
        <f t="shared" ref="AF75:AF138" si="65">IF(AND(Y75="",R75=""),"",IF(Y75="",0,IF(OR(Y75="Kompost",Y75="Bioabfallkompost",Y75="Grüngutkompost"),(AB75)*4%,(AB75)*10%))+IF(R75="",0,IF(OR(R75="Kompost",R75="Bioabfallkompost",R75="Grüngutkompost"),(U75)*4%,(U75)*10%)))</f>
        <v/>
      </c>
      <c r="AG75" s="141"/>
      <c r="AH75" s="211"/>
      <c r="AI75" s="364" t="str">
        <f t="shared" si="39"/>
        <v/>
      </c>
      <c r="AJ75" s="153" t="str">
        <f t="shared" si="61"/>
        <v/>
      </c>
      <c r="AK75" s="153" t="str">
        <f t="shared" si="40"/>
        <v/>
      </c>
      <c r="AL75" s="153" t="str">
        <f t="shared" si="41"/>
        <v/>
      </c>
      <c r="AM75" s="141"/>
      <c r="AN75" s="211"/>
      <c r="AO75" s="364" t="str">
        <f t="shared" si="42"/>
        <v/>
      </c>
      <c r="AP75" s="153" t="str">
        <f t="shared" si="62"/>
        <v/>
      </c>
      <c r="AQ75" s="153" t="str">
        <f t="shared" si="43"/>
        <v/>
      </c>
      <c r="AR75" s="153" t="str">
        <f t="shared" si="44"/>
        <v/>
      </c>
      <c r="AS75" s="141"/>
      <c r="AT75" s="211"/>
      <c r="AU75" s="364" t="str">
        <f t="shared" si="45"/>
        <v/>
      </c>
      <c r="AV75" s="153" t="str">
        <f t="shared" si="63"/>
        <v/>
      </c>
      <c r="AW75" s="153" t="str">
        <f t="shared" si="46"/>
        <v/>
      </c>
      <c r="AX75" s="153" t="str">
        <f t="shared" si="47"/>
        <v/>
      </c>
    </row>
    <row r="76" spans="1:50" ht="29.45" customHeight="1" x14ac:dyDescent="0.25">
      <c r="A76" s="354" t="str">
        <f>IF('N-Bedarf GL §13a'!A76="","",'N-Bedarf GL §13a'!A76)</f>
        <v/>
      </c>
      <c r="B76" s="354" t="str">
        <f>IF('N-Bedarf GL §13a'!B76="","",'N-Bedarf GL §13a'!B76)</f>
        <v/>
      </c>
      <c r="C76" s="305" t="str">
        <f>IF('N-Bedarf GL §13a'!D76="","",'N-Bedarf GL §13a'!D76)</f>
        <v/>
      </c>
      <c r="D76" s="32" t="str">
        <f>IF('N-Bedarf GL §13a'!C76="","",'N-Bedarf GL §13a'!C76)</f>
        <v/>
      </c>
      <c r="E76" s="84" t="str">
        <f>IF('N-Bedarf GL §13a'!V76="",'N-Bedarf GL §13a'!T76,'N-Bedarf GL §13a'!V76)</f>
        <v/>
      </c>
      <c r="F76" s="84" t="str">
        <f>IF('P-Bedarf GL §13a'!N77="","",'P-Bedarf GL §13a'!N77)</f>
        <v/>
      </c>
      <c r="G76" s="84" t="str">
        <f>IF('P-Bedarf GL §13a'!R77="","",'P-Bedarf GL §13a'!R77)</f>
        <v/>
      </c>
      <c r="H76" s="345" t="str">
        <f t="shared" si="48"/>
        <v/>
      </c>
      <c r="I76" s="345" t="str">
        <f t="shared" si="49"/>
        <v/>
      </c>
      <c r="J76" s="345" t="str">
        <f t="shared" si="50"/>
        <v/>
      </c>
      <c r="K76" s="84">
        <f t="shared" si="51"/>
        <v>0</v>
      </c>
      <c r="L76" s="84">
        <f t="shared" si="52"/>
        <v>0</v>
      </c>
      <c r="M76" s="84">
        <f t="shared" si="53"/>
        <v>0</v>
      </c>
      <c r="N76" s="321" t="str">
        <f t="shared" si="54"/>
        <v/>
      </c>
      <c r="O76" s="321" t="str">
        <f t="shared" si="55"/>
        <v/>
      </c>
      <c r="P76" s="321" t="str">
        <f t="shared" si="56"/>
        <v/>
      </c>
      <c r="Q76" s="214" t="str">
        <f t="shared" si="64"/>
        <v/>
      </c>
      <c r="R76" s="141"/>
      <c r="S76" s="211"/>
      <c r="T76" s="364" t="str">
        <f t="shared" si="33"/>
        <v/>
      </c>
      <c r="U76" s="153" t="str">
        <f t="shared" si="57"/>
        <v/>
      </c>
      <c r="V76" s="153" t="str">
        <f t="shared" si="58"/>
        <v/>
      </c>
      <c r="W76" s="153" t="str">
        <f t="shared" si="34"/>
        <v/>
      </c>
      <c r="X76" s="153" t="str">
        <f t="shared" si="35"/>
        <v/>
      </c>
      <c r="Y76" s="141"/>
      <c r="Z76" s="212"/>
      <c r="AA76" s="364" t="str">
        <f t="shared" si="36"/>
        <v/>
      </c>
      <c r="AB76" s="153" t="str">
        <f t="shared" si="59"/>
        <v/>
      </c>
      <c r="AC76" s="153" t="str">
        <f t="shared" si="60"/>
        <v/>
      </c>
      <c r="AD76" s="153" t="str">
        <f t="shared" si="37"/>
        <v/>
      </c>
      <c r="AE76" s="153" t="str">
        <f t="shared" si="38"/>
        <v/>
      </c>
      <c r="AF76" s="213" t="str">
        <f t="shared" si="65"/>
        <v/>
      </c>
      <c r="AG76" s="141"/>
      <c r="AH76" s="211"/>
      <c r="AI76" s="364" t="str">
        <f t="shared" si="39"/>
        <v/>
      </c>
      <c r="AJ76" s="153" t="str">
        <f t="shared" si="61"/>
        <v/>
      </c>
      <c r="AK76" s="153" t="str">
        <f t="shared" si="40"/>
        <v/>
      </c>
      <c r="AL76" s="153" t="str">
        <f t="shared" si="41"/>
        <v/>
      </c>
      <c r="AM76" s="141"/>
      <c r="AN76" s="211"/>
      <c r="AO76" s="364" t="str">
        <f t="shared" si="42"/>
        <v/>
      </c>
      <c r="AP76" s="153" t="str">
        <f t="shared" si="62"/>
        <v/>
      </c>
      <c r="AQ76" s="153" t="str">
        <f t="shared" si="43"/>
        <v/>
      </c>
      <c r="AR76" s="153" t="str">
        <f t="shared" si="44"/>
        <v/>
      </c>
      <c r="AS76" s="141"/>
      <c r="AT76" s="211"/>
      <c r="AU76" s="364" t="str">
        <f t="shared" si="45"/>
        <v/>
      </c>
      <c r="AV76" s="153" t="str">
        <f t="shared" si="63"/>
        <v/>
      </c>
      <c r="AW76" s="153" t="str">
        <f t="shared" si="46"/>
        <v/>
      </c>
      <c r="AX76" s="153" t="str">
        <f t="shared" si="47"/>
        <v/>
      </c>
    </row>
    <row r="77" spans="1:50" ht="29.45" customHeight="1" x14ac:dyDescent="0.25">
      <c r="A77" s="354" t="str">
        <f>IF('N-Bedarf GL §13a'!A77="","",'N-Bedarf GL §13a'!A77)</f>
        <v/>
      </c>
      <c r="B77" s="354" t="str">
        <f>IF('N-Bedarf GL §13a'!B77="","",'N-Bedarf GL §13a'!B77)</f>
        <v/>
      </c>
      <c r="C77" s="305" t="str">
        <f>IF('N-Bedarf GL §13a'!D77="","",'N-Bedarf GL §13a'!D77)</f>
        <v/>
      </c>
      <c r="D77" s="32" t="str">
        <f>IF('N-Bedarf GL §13a'!C77="","",'N-Bedarf GL §13a'!C77)</f>
        <v/>
      </c>
      <c r="E77" s="84" t="str">
        <f>IF('N-Bedarf GL §13a'!V77="",'N-Bedarf GL §13a'!T77,'N-Bedarf GL §13a'!V77)</f>
        <v/>
      </c>
      <c r="F77" s="84" t="str">
        <f>IF('P-Bedarf GL §13a'!N78="","",'P-Bedarf GL §13a'!N78)</f>
        <v/>
      </c>
      <c r="G77" s="84" t="str">
        <f>IF('P-Bedarf GL §13a'!R78="","",'P-Bedarf GL §13a'!R78)</f>
        <v/>
      </c>
      <c r="H77" s="345" t="str">
        <f t="shared" si="48"/>
        <v/>
      </c>
      <c r="I77" s="345" t="str">
        <f t="shared" si="49"/>
        <v/>
      </c>
      <c r="J77" s="345" t="str">
        <f t="shared" si="50"/>
        <v/>
      </c>
      <c r="K77" s="84">
        <f t="shared" si="51"/>
        <v>0</v>
      </c>
      <c r="L77" s="84">
        <f t="shared" si="52"/>
        <v>0</v>
      </c>
      <c r="M77" s="84">
        <f t="shared" si="53"/>
        <v>0</v>
      </c>
      <c r="N77" s="321" t="str">
        <f t="shared" si="54"/>
        <v/>
      </c>
      <c r="O77" s="321" t="str">
        <f t="shared" si="55"/>
        <v/>
      </c>
      <c r="P77" s="321" t="str">
        <f t="shared" si="56"/>
        <v/>
      </c>
      <c r="Q77" s="214" t="str">
        <f t="shared" si="64"/>
        <v/>
      </c>
      <c r="R77" s="141"/>
      <c r="S77" s="211"/>
      <c r="T77" s="364" t="str">
        <f t="shared" si="33"/>
        <v/>
      </c>
      <c r="U77" s="153" t="str">
        <f t="shared" si="57"/>
        <v/>
      </c>
      <c r="V77" s="153" t="str">
        <f t="shared" si="58"/>
        <v/>
      </c>
      <c r="W77" s="153" t="str">
        <f t="shared" si="34"/>
        <v/>
      </c>
      <c r="X77" s="153" t="str">
        <f t="shared" si="35"/>
        <v/>
      </c>
      <c r="Y77" s="141"/>
      <c r="Z77" s="212"/>
      <c r="AA77" s="364" t="str">
        <f t="shared" si="36"/>
        <v/>
      </c>
      <c r="AB77" s="153" t="str">
        <f t="shared" si="59"/>
        <v/>
      </c>
      <c r="AC77" s="153" t="str">
        <f t="shared" si="60"/>
        <v/>
      </c>
      <c r="AD77" s="153" t="str">
        <f t="shared" si="37"/>
        <v/>
      </c>
      <c r="AE77" s="153" t="str">
        <f t="shared" si="38"/>
        <v/>
      </c>
      <c r="AF77" s="213" t="str">
        <f t="shared" si="65"/>
        <v/>
      </c>
      <c r="AG77" s="141"/>
      <c r="AH77" s="211"/>
      <c r="AI77" s="364" t="str">
        <f t="shared" si="39"/>
        <v/>
      </c>
      <c r="AJ77" s="153" t="str">
        <f t="shared" si="61"/>
        <v/>
      </c>
      <c r="AK77" s="153" t="str">
        <f t="shared" si="40"/>
        <v/>
      </c>
      <c r="AL77" s="153" t="str">
        <f t="shared" si="41"/>
        <v/>
      </c>
      <c r="AM77" s="141"/>
      <c r="AN77" s="211"/>
      <c r="AO77" s="364" t="str">
        <f t="shared" si="42"/>
        <v/>
      </c>
      <c r="AP77" s="153" t="str">
        <f t="shared" si="62"/>
        <v/>
      </c>
      <c r="AQ77" s="153" t="str">
        <f t="shared" si="43"/>
        <v/>
      </c>
      <c r="AR77" s="153" t="str">
        <f t="shared" si="44"/>
        <v/>
      </c>
      <c r="AS77" s="141"/>
      <c r="AT77" s="211"/>
      <c r="AU77" s="364" t="str">
        <f t="shared" si="45"/>
        <v/>
      </c>
      <c r="AV77" s="153" t="str">
        <f t="shared" si="63"/>
        <v/>
      </c>
      <c r="AW77" s="153" t="str">
        <f t="shared" si="46"/>
        <v/>
      </c>
      <c r="AX77" s="153" t="str">
        <f t="shared" si="47"/>
        <v/>
      </c>
    </row>
    <row r="78" spans="1:50" ht="29.45" customHeight="1" x14ac:dyDescent="0.25">
      <c r="A78" s="354" t="str">
        <f>IF('N-Bedarf GL §13a'!A78="","",'N-Bedarf GL §13a'!A78)</f>
        <v/>
      </c>
      <c r="B78" s="354" t="str">
        <f>IF('N-Bedarf GL §13a'!B78="","",'N-Bedarf GL §13a'!B78)</f>
        <v/>
      </c>
      <c r="C78" s="305" t="str">
        <f>IF('N-Bedarf GL §13a'!D78="","",'N-Bedarf GL §13a'!D78)</f>
        <v/>
      </c>
      <c r="D78" s="32" t="str">
        <f>IF('N-Bedarf GL §13a'!C78="","",'N-Bedarf GL §13a'!C78)</f>
        <v/>
      </c>
      <c r="E78" s="84" t="str">
        <f>IF('N-Bedarf GL §13a'!V78="",'N-Bedarf GL §13a'!T78,'N-Bedarf GL §13a'!V78)</f>
        <v/>
      </c>
      <c r="F78" s="84" t="str">
        <f>IF('P-Bedarf GL §13a'!N79="","",'P-Bedarf GL §13a'!N79)</f>
        <v/>
      </c>
      <c r="G78" s="84" t="str">
        <f>IF('P-Bedarf GL §13a'!R79="","",'P-Bedarf GL §13a'!R79)</f>
        <v/>
      </c>
      <c r="H78" s="345" t="str">
        <f t="shared" si="48"/>
        <v/>
      </c>
      <c r="I78" s="345" t="str">
        <f t="shared" si="49"/>
        <v/>
      </c>
      <c r="J78" s="345" t="str">
        <f t="shared" si="50"/>
        <v/>
      </c>
      <c r="K78" s="84">
        <f t="shared" si="51"/>
        <v>0</v>
      </c>
      <c r="L78" s="84">
        <f t="shared" si="52"/>
        <v>0</v>
      </c>
      <c r="M78" s="84">
        <f t="shared" si="53"/>
        <v>0</v>
      </c>
      <c r="N78" s="321" t="str">
        <f t="shared" si="54"/>
        <v/>
      </c>
      <c r="O78" s="321" t="str">
        <f t="shared" si="55"/>
        <v/>
      </c>
      <c r="P78" s="321" t="str">
        <f t="shared" si="56"/>
        <v/>
      </c>
      <c r="Q78" s="214" t="str">
        <f t="shared" si="64"/>
        <v/>
      </c>
      <c r="R78" s="141"/>
      <c r="S78" s="211"/>
      <c r="T78" s="364" t="str">
        <f t="shared" si="33"/>
        <v/>
      </c>
      <c r="U78" s="153" t="str">
        <f t="shared" si="57"/>
        <v/>
      </c>
      <c r="V78" s="153" t="str">
        <f t="shared" si="58"/>
        <v/>
      </c>
      <c r="W78" s="153" t="str">
        <f t="shared" si="34"/>
        <v/>
      </c>
      <c r="X78" s="153" t="str">
        <f t="shared" si="35"/>
        <v/>
      </c>
      <c r="Y78" s="141"/>
      <c r="Z78" s="212"/>
      <c r="AA78" s="364" t="str">
        <f t="shared" si="36"/>
        <v/>
      </c>
      <c r="AB78" s="153" t="str">
        <f t="shared" si="59"/>
        <v/>
      </c>
      <c r="AC78" s="153" t="str">
        <f t="shared" si="60"/>
        <v/>
      </c>
      <c r="AD78" s="153" t="str">
        <f t="shared" si="37"/>
        <v/>
      </c>
      <c r="AE78" s="153" t="str">
        <f t="shared" si="38"/>
        <v/>
      </c>
      <c r="AF78" s="213" t="str">
        <f t="shared" si="65"/>
        <v/>
      </c>
      <c r="AG78" s="141"/>
      <c r="AH78" s="211"/>
      <c r="AI78" s="364" t="str">
        <f t="shared" si="39"/>
        <v/>
      </c>
      <c r="AJ78" s="153" t="str">
        <f t="shared" si="61"/>
        <v/>
      </c>
      <c r="AK78" s="153" t="str">
        <f t="shared" si="40"/>
        <v/>
      </c>
      <c r="AL78" s="153" t="str">
        <f t="shared" si="41"/>
        <v/>
      </c>
      <c r="AM78" s="141"/>
      <c r="AN78" s="211"/>
      <c r="AO78" s="364" t="str">
        <f t="shared" si="42"/>
        <v/>
      </c>
      <c r="AP78" s="153" t="str">
        <f t="shared" si="62"/>
        <v/>
      </c>
      <c r="AQ78" s="153" t="str">
        <f t="shared" si="43"/>
        <v/>
      </c>
      <c r="AR78" s="153" t="str">
        <f t="shared" si="44"/>
        <v/>
      </c>
      <c r="AS78" s="141"/>
      <c r="AT78" s="211"/>
      <c r="AU78" s="364" t="str">
        <f t="shared" si="45"/>
        <v/>
      </c>
      <c r="AV78" s="153" t="str">
        <f t="shared" si="63"/>
        <v/>
      </c>
      <c r="AW78" s="153" t="str">
        <f t="shared" si="46"/>
        <v/>
      </c>
      <c r="AX78" s="153" t="str">
        <f t="shared" si="47"/>
        <v/>
      </c>
    </row>
    <row r="79" spans="1:50" ht="29.45" customHeight="1" x14ac:dyDescent="0.25">
      <c r="A79" s="354" t="str">
        <f>IF('N-Bedarf GL §13a'!A79="","",'N-Bedarf GL §13a'!A79)</f>
        <v/>
      </c>
      <c r="B79" s="354" t="str">
        <f>IF('N-Bedarf GL §13a'!B79="","",'N-Bedarf GL §13a'!B79)</f>
        <v/>
      </c>
      <c r="C79" s="305" t="str">
        <f>IF('N-Bedarf GL §13a'!D79="","",'N-Bedarf GL §13a'!D79)</f>
        <v/>
      </c>
      <c r="D79" s="32" t="str">
        <f>IF('N-Bedarf GL §13a'!C79="","",'N-Bedarf GL §13a'!C79)</f>
        <v/>
      </c>
      <c r="E79" s="84" t="str">
        <f>IF('N-Bedarf GL §13a'!V79="",'N-Bedarf GL §13a'!T79,'N-Bedarf GL §13a'!V79)</f>
        <v/>
      </c>
      <c r="F79" s="84" t="str">
        <f>IF('P-Bedarf GL §13a'!N80="","",'P-Bedarf GL §13a'!N80)</f>
        <v/>
      </c>
      <c r="G79" s="84" t="str">
        <f>IF('P-Bedarf GL §13a'!R80="","",'P-Bedarf GL §13a'!R80)</f>
        <v/>
      </c>
      <c r="H79" s="345" t="str">
        <f t="shared" si="48"/>
        <v/>
      </c>
      <c r="I79" s="345" t="str">
        <f t="shared" si="49"/>
        <v/>
      </c>
      <c r="J79" s="345" t="str">
        <f t="shared" si="50"/>
        <v/>
      </c>
      <c r="K79" s="84">
        <f t="shared" si="51"/>
        <v>0</v>
      </c>
      <c r="L79" s="84">
        <f t="shared" si="52"/>
        <v>0</v>
      </c>
      <c r="M79" s="84">
        <f t="shared" si="53"/>
        <v>0</v>
      </c>
      <c r="N79" s="321" t="str">
        <f t="shared" si="54"/>
        <v/>
      </c>
      <c r="O79" s="321" t="str">
        <f t="shared" si="55"/>
        <v/>
      </c>
      <c r="P79" s="321" t="str">
        <f t="shared" si="56"/>
        <v/>
      </c>
      <c r="Q79" s="214" t="str">
        <f t="shared" si="64"/>
        <v/>
      </c>
      <c r="R79" s="141"/>
      <c r="S79" s="211"/>
      <c r="T79" s="364" t="str">
        <f t="shared" si="33"/>
        <v/>
      </c>
      <c r="U79" s="153" t="str">
        <f t="shared" si="57"/>
        <v/>
      </c>
      <c r="V79" s="153" t="str">
        <f t="shared" si="58"/>
        <v/>
      </c>
      <c r="W79" s="153" t="str">
        <f t="shared" si="34"/>
        <v/>
      </c>
      <c r="X79" s="153" t="str">
        <f t="shared" si="35"/>
        <v/>
      </c>
      <c r="Y79" s="141"/>
      <c r="Z79" s="212"/>
      <c r="AA79" s="364" t="str">
        <f t="shared" si="36"/>
        <v/>
      </c>
      <c r="AB79" s="153" t="str">
        <f t="shared" si="59"/>
        <v/>
      </c>
      <c r="AC79" s="153" t="str">
        <f t="shared" si="60"/>
        <v/>
      </c>
      <c r="AD79" s="153" t="str">
        <f t="shared" si="37"/>
        <v/>
      </c>
      <c r="AE79" s="153" t="str">
        <f t="shared" si="38"/>
        <v/>
      </c>
      <c r="AF79" s="213" t="str">
        <f t="shared" si="65"/>
        <v/>
      </c>
      <c r="AG79" s="141"/>
      <c r="AH79" s="211"/>
      <c r="AI79" s="364" t="str">
        <f t="shared" si="39"/>
        <v/>
      </c>
      <c r="AJ79" s="153" t="str">
        <f t="shared" si="61"/>
        <v/>
      </c>
      <c r="AK79" s="153" t="str">
        <f t="shared" si="40"/>
        <v/>
      </c>
      <c r="AL79" s="153" t="str">
        <f t="shared" si="41"/>
        <v/>
      </c>
      <c r="AM79" s="141"/>
      <c r="AN79" s="211"/>
      <c r="AO79" s="364" t="str">
        <f t="shared" si="42"/>
        <v/>
      </c>
      <c r="AP79" s="153" t="str">
        <f t="shared" si="62"/>
        <v/>
      </c>
      <c r="AQ79" s="153" t="str">
        <f t="shared" si="43"/>
        <v/>
      </c>
      <c r="AR79" s="153" t="str">
        <f t="shared" si="44"/>
        <v/>
      </c>
      <c r="AS79" s="141"/>
      <c r="AT79" s="211"/>
      <c r="AU79" s="364" t="str">
        <f t="shared" si="45"/>
        <v/>
      </c>
      <c r="AV79" s="153" t="str">
        <f t="shared" si="63"/>
        <v/>
      </c>
      <c r="AW79" s="153" t="str">
        <f t="shared" si="46"/>
        <v/>
      </c>
      <c r="AX79" s="153" t="str">
        <f t="shared" si="47"/>
        <v/>
      </c>
    </row>
    <row r="80" spans="1:50" ht="29.45" customHeight="1" x14ac:dyDescent="0.25">
      <c r="A80" s="354" t="str">
        <f>IF('N-Bedarf GL §13a'!A80="","",'N-Bedarf GL §13a'!A80)</f>
        <v/>
      </c>
      <c r="B80" s="354" t="str">
        <f>IF('N-Bedarf GL §13a'!B80="","",'N-Bedarf GL §13a'!B80)</f>
        <v/>
      </c>
      <c r="C80" s="305" t="str">
        <f>IF('N-Bedarf GL §13a'!D80="","",'N-Bedarf GL §13a'!D80)</f>
        <v/>
      </c>
      <c r="D80" s="32" t="str">
        <f>IF('N-Bedarf GL §13a'!C80="","",'N-Bedarf GL §13a'!C80)</f>
        <v/>
      </c>
      <c r="E80" s="84" t="str">
        <f>IF('N-Bedarf GL §13a'!V80="",'N-Bedarf GL §13a'!T80,'N-Bedarf GL §13a'!V80)</f>
        <v/>
      </c>
      <c r="F80" s="84" t="str">
        <f>IF('P-Bedarf GL §13a'!N81="","",'P-Bedarf GL §13a'!N81)</f>
        <v/>
      </c>
      <c r="G80" s="84" t="str">
        <f>IF('P-Bedarf GL §13a'!R81="","",'P-Bedarf GL §13a'!R81)</f>
        <v/>
      </c>
      <c r="H80" s="345" t="str">
        <f t="shared" si="48"/>
        <v/>
      </c>
      <c r="I80" s="345" t="str">
        <f t="shared" si="49"/>
        <v/>
      </c>
      <c r="J80" s="345" t="str">
        <f t="shared" si="50"/>
        <v/>
      </c>
      <c r="K80" s="84">
        <f t="shared" si="51"/>
        <v>0</v>
      </c>
      <c r="L80" s="84">
        <f t="shared" si="52"/>
        <v>0</v>
      </c>
      <c r="M80" s="84">
        <f t="shared" si="53"/>
        <v>0</v>
      </c>
      <c r="N80" s="321" t="str">
        <f t="shared" si="54"/>
        <v/>
      </c>
      <c r="O80" s="321" t="str">
        <f t="shared" si="55"/>
        <v/>
      </c>
      <c r="P80" s="321" t="str">
        <f t="shared" si="56"/>
        <v/>
      </c>
      <c r="Q80" s="214" t="str">
        <f t="shared" si="64"/>
        <v/>
      </c>
      <c r="R80" s="141"/>
      <c r="S80" s="211"/>
      <c r="T80" s="364" t="str">
        <f t="shared" si="33"/>
        <v/>
      </c>
      <c r="U80" s="153" t="str">
        <f t="shared" si="57"/>
        <v/>
      </c>
      <c r="V80" s="153" t="str">
        <f t="shared" si="58"/>
        <v/>
      </c>
      <c r="W80" s="153" t="str">
        <f t="shared" si="34"/>
        <v/>
      </c>
      <c r="X80" s="153" t="str">
        <f t="shared" si="35"/>
        <v/>
      </c>
      <c r="Y80" s="141"/>
      <c r="Z80" s="212"/>
      <c r="AA80" s="364" t="str">
        <f t="shared" si="36"/>
        <v/>
      </c>
      <c r="AB80" s="153" t="str">
        <f t="shared" si="59"/>
        <v/>
      </c>
      <c r="AC80" s="153" t="str">
        <f t="shared" si="60"/>
        <v/>
      </c>
      <c r="AD80" s="153" t="str">
        <f t="shared" si="37"/>
        <v/>
      </c>
      <c r="AE80" s="153" t="str">
        <f t="shared" si="38"/>
        <v/>
      </c>
      <c r="AF80" s="213" t="str">
        <f t="shared" si="65"/>
        <v/>
      </c>
      <c r="AG80" s="141"/>
      <c r="AH80" s="211"/>
      <c r="AI80" s="364" t="str">
        <f t="shared" si="39"/>
        <v/>
      </c>
      <c r="AJ80" s="153" t="str">
        <f t="shared" si="61"/>
        <v/>
      </c>
      <c r="AK80" s="153" t="str">
        <f t="shared" si="40"/>
        <v/>
      </c>
      <c r="AL80" s="153" t="str">
        <f t="shared" si="41"/>
        <v/>
      </c>
      <c r="AM80" s="141"/>
      <c r="AN80" s="211"/>
      <c r="AO80" s="364" t="str">
        <f t="shared" si="42"/>
        <v/>
      </c>
      <c r="AP80" s="153" t="str">
        <f t="shared" si="62"/>
        <v/>
      </c>
      <c r="AQ80" s="153" t="str">
        <f t="shared" si="43"/>
        <v/>
      </c>
      <c r="AR80" s="153" t="str">
        <f t="shared" si="44"/>
        <v/>
      </c>
      <c r="AS80" s="141"/>
      <c r="AT80" s="211"/>
      <c r="AU80" s="364" t="str">
        <f t="shared" si="45"/>
        <v/>
      </c>
      <c r="AV80" s="153" t="str">
        <f t="shared" si="63"/>
        <v/>
      </c>
      <c r="AW80" s="153" t="str">
        <f t="shared" si="46"/>
        <v/>
      </c>
      <c r="AX80" s="153" t="str">
        <f t="shared" si="47"/>
        <v/>
      </c>
    </row>
    <row r="81" spans="1:50" ht="29.45" customHeight="1" x14ac:dyDescent="0.25">
      <c r="A81" s="354" t="str">
        <f>IF('N-Bedarf GL §13a'!A81="","",'N-Bedarf GL §13a'!A81)</f>
        <v/>
      </c>
      <c r="B81" s="354" t="str">
        <f>IF('N-Bedarf GL §13a'!B81="","",'N-Bedarf GL §13a'!B81)</f>
        <v/>
      </c>
      <c r="C81" s="305" t="str">
        <f>IF('N-Bedarf GL §13a'!D81="","",'N-Bedarf GL §13a'!D81)</f>
        <v/>
      </c>
      <c r="D81" s="32" t="str">
        <f>IF('N-Bedarf GL §13a'!C81="","",'N-Bedarf GL §13a'!C81)</f>
        <v/>
      </c>
      <c r="E81" s="84" t="str">
        <f>IF('N-Bedarf GL §13a'!V81="",'N-Bedarf GL §13a'!T81,'N-Bedarf GL §13a'!V81)</f>
        <v/>
      </c>
      <c r="F81" s="84" t="str">
        <f>IF('P-Bedarf GL §13a'!N82="","",'P-Bedarf GL §13a'!N82)</f>
        <v/>
      </c>
      <c r="G81" s="84" t="str">
        <f>IF('P-Bedarf GL §13a'!R82="","",'P-Bedarf GL §13a'!R82)</f>
        <v/>
      </c>
      <c r="H81" s="345" t="str">
        <f t="shared" si="48"/>
        <v/>
      </c>
      <c r="I81" s="345" t="str">
        <f t="shared" si="49"/>
        <v/>
      </c>
      <c r="J81" s="345" t="str">
        <f t="shared" si="50"/>
        <v/>
      </c>
      <c r="K81" s="84">
        <f t="shared" si="51"/>
        <v>0</v>
      </c>
      <c r="L81" s="84">
        <f t="shared" si="52"/>
        <v>0</v>
      </c>
      <c r="M81" s="84">
        <f t="shared" si="53"/>
        <v>0</v>
      </c>
      <c r="N81" s="321" t="str">
        <f t="shared" si="54"/>
        <v/>
      </c>
      <c r="O81" s="321" t="str">
        <f t="shared" si="55"/>
        <v/>
      </c>
      <c r="P81" s="321" t="str">
        <f t="shared" si="56"/>
        <v/>
      </c>
      <c r="Q81" s="214" t="str">
        <f t="shared" si="64"/>
        <v/>
      </c>
      <c r="R81" s="141"/>
      <c r="S81" s="211"/>
      <c r="T81" s="364" t="str">
        <f t="shared" si="33"/>
        <v/>
      </c>
      <c r="U81" s="153" t="str">
        <f t="shared" si="57"/>
        <v/>
      </c>
      <c r="V81" s="153" t="str">
        <f t="shared" si="58"/>
        <v/>
      </c>
      <c r="W81" s="153" t="str">
        <f t="shared" si="34"/>
        <v/>
      </c>
      <c r="X81" s="153" t="str">
        <f t="shared" si="35"/>
        <v/>
      </c>
      <c r="Y81" s="141"/>
      <c r="Z81" s="212"/>
      <c r="AA81" s="364" t="str">
        <f t="shared" si="36"/>
        <v/>
      </c>
      <c r="AB81" s="153" t="str">
        <f t="shared" si="59"/>
        <v/>
      </c>
      <c r="AC81" s="153" t="str">
        <f t="shared" si="60"/>
        <v/>
      </c>
      <c r="AD81" s="153" t="str">
        <f t="shared" si="37"/>
        <v/>
      </c>
      <c r="AE81" s="153" t="str">
        <f t="shared" si="38"/>
        <v/>
      </c>
      <c r="AF81" s="213" t="str">
        <f t="shared" si="65"/>
        <v/>
      </c>
      <c r="AG81" s="141"/>
      <c r="AH81" s="211"/>
      <c r="AI81" s="364" t="str">
        <f t="shared" si="39"/>
        <v/>
      </c>
      <c r="AJ81" s="153" t="str">
        <f t="shared" si="61"/>
        <v/>
      </c>
      <c r="AK81" s="153" t="str">
        <f t="shared" si="40"/>
        <v/>
      </c>
      <c r="AL81" s="153" t="str">
        <f t="shared" si="41"/>
        <v/>
      </c>
      <c r="AM81" s="141"/>
      <c r="AN81" s="211"/>
      <c r="AO81" s="364" t="str">
        <f t="shared" si="42"/>
        <v/>
      </c>
      <c r="AP81" s="153" t="str">
        <f t="shared" si="62"/>
        <v/>
      </c>
      <c r="AQ81" s="153" t="str">
        <f t="shared" si="43"/>
        <v/>
      </c>
      <c r="AR81" s="153" t="str">
        <f t="shared" si="44"/>
        <v/>
      </c>
      <c r="AS81" s="141"/>
      <c r="AT81" s="211"/>
      <c r="AU81" s="364" t="str">
        <f t="shared" si="45"/>
        <v/>
      </c>
      <c r="AV81" s="153" t="str">
        <f t="shared" si="63"/>
        <v/>
      </c>
      <c r="AW81" s="153" t="str">
        <f t="shared" si="46"/>
        <v/>
      </c>
      <c r="AX81" s="153" t="str">
        <f t="shared" si="47"/>
        <v/>
      </c>
    </row>
    <row r="82" spans="1:50" ht="29.45" customHeight="1" x14ac:dyDescent="0.25">
      <c r="A82" s="354" t="str">
        <f>IF('N-Bedarf GL §13a'!A82="","",'N-Bedarf GL §13a'!A82)</f>
        <v/>
      </c>
      <c r="B82" s="354" t="str">
        <f>IF('N-Bedarf GL §13a'!B82="","",'N-Bedarf GL §13a'!B82)</f>
        <v/>
      </c>
      <c r="C82" s="305" t="str">
        <f>IF('N-Bedarf GL §13a'!D82="","",'N-Bedarf GL §13a'!D82)</f>
        <v/>
      </c>
      <c r="D82" s="32" t="str">
        <f>IF('N-Bedarf GL §13a'!C82="","",'N-Bedarf GL §13a'!C82)</f>
        <v/>
      </c>
      <c r="E82" s="84" t="str">
        <f>IF('N-Bedarf GL §13a'!V82="",'N-Bedarf GL §13a'!T82,'N-Bedarf GL §13a'!V82)</f>
        <v/>
      </c>
      <c r="F82" s="84" t="str">
        <f>IF('P-Bedarf GL §13a'!N83="","",'P-Bedarf GL §13a'!N83)</f>
        <v/>
      </c>
      <c r="G82" s="84" t="str">
        <f>IF('P-Bedarf GL §13a'!R83="","",'P-Bedarf GL §13a'!R83)</f>
        <v/>
      </c>
      <c r="H82" s="345" t="str">
        <f t="shared" si="48"/>
        <v/>
      </c>
      <c r="I82" s="345" t="str">
        <f t="shared" si="49"/>
        <v/>
      </c>
      <c r="J82" s="345" t="str">
        <f t="shared" si="50"/>
        <v/>
      </c>
      <c r="K82" s="84">
        <f t="shared" si="51"/>
        <v>0</v>
      </c>
      <c r="L82" s="84">
        <f t="shared" si="52"/>
        <v>0</v>
      </c>
      <c r="M82" s="84">
        <f t="shared" si="53"/>
        <v>0</v>
      </c>
      <c r="N82" s="321" t="str">
        <f t="shared" si="54"/>
        <v/>
      </c>
      <c r="O82" s="321" t="str">
        <f t="shared" si="55"/>
        <v/>
      </c>
      <c r="P82" s="321" t="str">
        <f t="shared" si="56"/>
        <v/>
      </c>
      <c r="Q82" s="214" t="str">
        <f t="shared" si="64"/>
        <v/>
      </c>
      <c r="R82" s="141"/>
      <c r="S82" s="211"/>
      <c r="T82" s="364" t="str">
        <f t="shared" si="33"/>
        <v/>
      </c>
      <c r="U82" s="153" t="str">
        <f t="shared" si="57"/>
        <v/>
      </c>
      <c r="V82" s="153" t="str">
        <f t="shared" si="58"/>
        <v/>
      </c>
      <c r="W82" s="153" t="str">
        <f t="shared" si="34"/>
        <v/>
      </c>
      <c r="X82" s="153" t="str">
        <f t="shared" si="35"/>
        <v/>
      </c>
      <c r="Y82" s="141"/>
      <c r="Z82" s="212"/>
      <c r="AA82" s="364" t="str">
        <f t="shared" si="36"/>
        <v/>
      </c>
      <c r="AB82" s="153" t="str">
        <f t="shared" si="59"/>
        <v/>
      </c>
      <c r="AC82" s="153" t="str">
        <f t="shared" si="60"/>
        <v/>
      </c>
      <c r="AD82" s="153" t="str">
        <f t="shared" si="37"/>
        <v/>
      </c>
      <c r="AE82" s="153" t="str">
        <f t="shared" si="38"/>
        <v/>
      </c>
      <c r="AF82" s="213" t="str">
        <f t="shared" si="65"/>
        <v/>
      </c>
      <c r="AG82" s="141"/>
      <c r="AH82" s="211"/>
      <c r="AI82" s="364" t="str">
        <f t="shared" si="39"/>
        <v/>
      </c>
      <c r="AJ82" s="153" t="str">
        <f t="shared" si="61"/>
        <v/>
      </c>
      <c r="AK82" s="153" t="str">
        <f t="shared" si="40"/>
        <v/>
      </c>
      <c r="AL82" s="153" t="str">
        <f t="shared" si="41"/>
        <v/>
      </c>
      <c r="AM82" s="141"/>
      <c r="AN82" s="211"/>
      <c r="AO82" s="364" t="str">
        <f t="shared" si="42"/>
        <v/>
      </c>
      <c r="AP82" s="153" t="str">
        <f t="shared" si="62"/>
        <v/>
      </c>
      <c r="AQ82" s="153" t="str">
        <f t="shared" si="43"/>
        <v/>
      </c>
      <c r="AR82" s="153" t="str">
        <f t="shared" si="44"/>
        <v/>
      </c>
      <c r="AS82" s="141"/>
      <c r="AT82" s="211"/>
      <c r="AU82" s="364" t="str">
        <f t="shared" si="45"/>
        <v/>
      </c>
      <c r="AV82" s="153" t="str">
        <f t="shared" si="63"/>
        <v/>
      </c>
      <c r="AW82" s="153" t="str">
        <f t="shared" si="46"/>
        <v/>
      </c>
      <c r="AX82" s="153" t="str">
        <f t="shared" si="47"/>
        <v/>
      </c>
    </row>
    <row r="83" spans="1:50" ht="29.45" customHeight="1" x14ac:dyDescent="0.25">
      <c r="A83" s="354" t="str">
        <f>IF('N-Bedarf GL §13a'!A83="","",'N-Bedarf GL §13a'!A83)</f>
        <v/>
      </c>
      <c r="B83" s="354" t="str">
        <f>IF('N-Bedarf GL §13a'!B83="","",'N-Bedarf GL §13a'!B83)</f>
        <v/>
      </c>
      <c r="C83" s="305" t="str">
        <f>IF('N-Bedarf GL §13a'!D83="","",'N-Bedarf GL §13a'!D83)</f>
        <v/>
      </c>
      <c r="D83" s="32" t="str">
        <f>IF('N-Bedarf GL §13a'!C83="","",'N-Bedarf GL §13a'!C83)</f>
        <v/>
      </c>
      <c r="E83" s="84" t="str">
        <f>IF('N-Bedarf GL §13a'!V83="",'N-Bedarf GL §13a'!T83,'N-Bedarf GL §13a'!V83)</f>
        <v/>
      </c>
      <c r="F83" s="84" t="str">
        <f>IF('P-Bedarf GL §13a'!N84="","",'P-Bedarf GL §13a'!N84)</f>
        <v/>
      </c>
      <c r="G83" s="84" t="str">
        <f>IF('P-Bedarf GL §13a'!R84="","",'P-Bedarf GL §13a'!R84)</f>
        <v/>
      </c>
      <c r="H83" s="345" t="str">
        <f t="shared" si="48"/>
        <v/>
      </c>
      <c r="I83" s="345" t="str">
        <f t="shared" si="49"/>
        <v/>
      </c>
      <c r="J83" s="345" t="str">
        <f t="shared" si="50"/>
        <v/>
      </c>
      <c r="K83" s="84">
        <f t="shared" si="51"/>
        <v>0</v>
      </c>
      <c r="L83" s="84">
        <f t="shared" si="52"/>
        <v>0</v>
      </c>
      <c r="M83" s="84">
        <f t="shared" si="53"/>
        <v>0</v>
      </c>
      <c r="N83" s="321" t="str">
        <f t="shared" si="54"/>
        <v/>
      </c>
      <c r="O83" s="321" t="str">
        <f t="shared" si="55"/>
        <v/>
      </c>
      <c r="P83" s="321" t="str">
        <f t="shared" si="56"/>
        <v/>
      </c>
      <c r="Q83" s="214" t="str">
        <f t="shared" si="64"/>
        <v/>
      </c>
      <c r="R83" s="141"/>
      <c r="S83" s="211"/>
      <c r="T83" s="364" t="str">
        <f t="shared" si="33"/>
        <v/>
      </c>
      <c r="U83" s="153" t="str">
        <f t="shared" si="57"/>
        <v/>
      </c>
      <c r="V83" s="153" t="str">
        <f t="shared" si="58"/>
        <v/>
      </c>
      <c r="W83" s="153" t="str">
        <f t="shared" si="34"/>
        <v/>
      </c>
      <c r="X83" s="153" t="str">
        <f t="shared" si="35"/>
        <v/>
      </c>
      <c r="Y83" s="141"/>
      <c r="Z83" s="212"/>
      <c r="AA83" s="364" t="str">
        <f t="shared" si="36"/>
        <v/>
      </c>
      <c r="AB83" s="153" t="str">
        <f t="shared" si="59"/>
        <v/>
      </c>
      <c r="AC83" s="153" t="str">
        <f t="shared" si="60"/>
        <v/>
      </c>
      <c r="AD83" s="153" t="str">
        <f t="shared" si="37"/>
        <v/>
      </c>
      <c r="AE83" s="153" t="str">
        <f t="shared" si="38"/>
        <v/>
      </c>
      <c r="AF83" s="213" t="str">
        <f t="shared" si="65"/>
        <v/>
      </c>
      <c r="AG83" s="141"/>
      <c r="AH83" s="211"/>
      <c r="AI83" s="364" t="str">
        <f t="shared" si="39"/>
        <v/>
      </c>
      <c r="AJ83" s="153" t="str">
        <f t="shared" si="61"/>
        <v/>
      </c>
      <c r="AK83" s="153" t="str">
        <f t="shared" si="40"/>
        <v/>
      </c>
      <c r="AL83" s="153" t="str">
        <f t="shared" si="41"/>
        <v/>
      </c>
      <c r="AM83" s="141"/>
      <c r="AN83" s="211"/>
      <c r="AO83" s="364" t="str">
        <f t="shared" si="42"/>
        <v/>
      </c>
      <c r="AP83" s="153" t="str">
        <f t="shared" si="62"/>
        <v/>
      </c>
      <c r="AQ83" s="153" t="str">
        <f t="shared" si="43"/>
        <v/>
      </c>
      <c r="AR83" s="153" t="str">
        <f t="shared" si="44"/>
        <v/>
      </c>
      <c r="AS83" s="141"/>
      <c r="AT83" s="211"/>
      <c r="AU83" s="364" t="str">
        <f t="shared" si="45"/>
        <v/>
      </c>
      <c r="AV83" s="153" t="str">
        <f t="shared" si="63"/>
        <v/>
      </c>
      <c r="AW83" s="153" t="str">
        <f t="shared" si="46"/>
        <v/>
      </c>
      <c r="AX83" s="153" t="str">
        <f t="shared" si="47"/>
        <v/>
      </c>
    </row>
    <row r="84" spans="1:50" ht="29.45" customHeight="1" x14ac:dyDescent="0.25">
      <c r="A84" s="354" t="str">
        <f>IF('N-Bedarf GL §13a'!A84="","",'N-Bedarf GL §13a'!A84)</f>
        <v/>
      </c>
      <c r="B84" s="354" t="str">
        <f>IF('N-Bedarf GL §13a'!B84="","",'N-Bedarf GL §13a'!B84)</f>
        <v/>
      </c>
      <c r="C84" s="305" t="str">
        <f>IF('N-Bedarf GL §13a'!D84="","",'N-Bedarf GL §13a'!D84)</f>
        <v/>
      </c>
      <c r="D84" s="32" t="str">
        <f>IF('N-Bedarf GL §13a'!C84="","",'N-Bedarf GL §13a'!C84)</f>
        <v/>
      </c>
      <c r="E84" s="84" t="str">
        <f>IF('N-Bedarf GL §13a'!V84="",'N-Bedarf GL §13a'!T84,'N-Bedarf GL §13a'!V84)</f>
        <v/>
      </c>
      <c r="F84" s="84" t="str">
        <f>IF('P-Bedarf GL §13a'!N85="","",'P-Bedarf GL §13a'!N85)</f>
        <v/>
      </c>
      <c r="G84" s="84" t="str">
        <f>IF('P-Bedarf GL §13a'!R85="","",'P-Bedarf GL §13a'!R85)</f>
        <v/>
      </c>
      <c r="H84" s="345" t="str">
        <f t="shared" si="48"/>
        <v/>
      </c>
      <c r="I84" s="345" t="str">
        <f t="shared" si="49"/>
        <v/>
      </c>
      <c r="J84" s="345" t="str">
        <f t="shared" si="50"/>
        <v/>
      </c>
      <c r="K84" s="84">
        <f t="shared" si="51"/>
        <v>0</v>
      </c>
      <c r="L84" s="84">
        <f t="shared" si="52"/>
        <v>0</v>
      </c>
      <c r="M84" s="84">
        <f t="shared" si="53"/>
        <v>0</v>
      </c>
      <c r="N84" s="321" t="str">
        <f t="shared" si="54"/>
        <v/>
      </c>
      <c r="O84" s="321" t="str">
        <f t="shared" si="55"/>
        <v/>
      </c>
      <c r="P84" s="321" t="str">
        <f t="shared" si="56"/>
        <v/>
      </c>
      <c r="Q84" s="214" t="str">
        <f t="shared" si="64"/>
        <v/>
      </c>
      <c r="R84" s="141"/>
      <c r="S84" s="211"/>
      <c r="T84" s="364" t="str">
        <f t="shared" si="33"/>
        <v/>
      </c>
      <c r="U84" s="153" t="str">
        <f t="shared" si="57"/>
        <v/>
      </c>
      <c r="V84" s="153" t="str">
        <f t="shared" si="58"/>
        <v/>
      </c>
      <c r="W84" s="153" t="str">
        <f t="shared" si="34"/>
        <v/>
      </c>
      <c r="X84" s="153" t="str">
        <f t="shared" si="35"/>
        <v/>
      </c>
      <c r="Y84" s="141"/>
      <c r="Z84" s="212"/>
      <c r="AA84" s="364" t="str">
        <f t="shared" si="36"/>
        <v/>
      </c>
      <c r="AB84" s="153" t="str">
        <f t="shared" si="59"/>
        <v/>
      </c>
      <c r="AC84" s="153" t="str">
        <f t="shared" si="60"/>
        <v/>
      </c>
      <c r="AD84" s="153" t="str">
        <f t="shared" si="37"/>
        <v/>
      </c>
      <c r="AE84" s="153" t="str">
        <f t="shared" si="38"/>
        <v/>
      </c>
      <c r="AF84" s="213" t="str">
        <f t="shared" si="65"/>
        <v/>
      </c>
      <c r="AG84" s="141"/>
      <c r="AH84" s="211"/>
      <c r="AI84" s="364" t="str">
        <f t="shared" si="39"/>
        <v/>
      </c>
      <c r="AJ84" s="153" t="str">
        <f t="shared" si="61"/>
        <v/>
      </c>
      <c r="AK84" s="153" t="str">
        <f t="shared" si="40"/>
        <v/>
      </c>
      <c r="AL84" s="153" t="str">
        <f t="shared" si="41"/>
        <v/>
      </c>
      <c r="AM84" s="141"/>
      <c r="AN84" s="211"/>
      <c r="AO84" s="364" t="str">
        <f t="shared" si="42"/>
        <v/>
      </c>
      <c r="AP84" s="153" t="str">
        <f t="shared" si="62"/>
        <v/>
      </c>
      <c r="AQ84" s="153" t="str">
        <f t="shared" si="43"/>
        <v/>
      </c>
      <c r="AR84" s="153" t="str">
        <f t="shared" si="44"/>
        <v/>
      </c>
      <c r="AS84" s="141"/>
      <c r="AT84" s="211"/>
      <c r="AU84" s="364" t="str">
        <f t="shared" si="45"/>
        <v/>
      </c>
      <c r="AV84" s="153" t="str">
        <f t="shared" si="63"/>
        <v/>
      </c>
      <c r="AW84" s="153" t="str">
        <f t="shared" si="46"/>
        <v/>
      </c>
      <c r="AX84" s="153" t="str">
        <f t="shared" si="47"/>
        <v/>
      </c>
    </row>
    <row r="85" spans="1:50" ht="29.45" customHeight="1" x14ac:dyDescent="0.25">
      <c r="A85" s="354" t="str">
        <f>IF('N-Bedarf GL §13a'!A85="","",'N-Bedarf GL §13a'!A85)</f>
        <v/>
      </c>
      <c r="B85" s="354" t="str">
        <f>IF('N-Bedarf GL §13a'!B85="","",'N-Bedarf GL §13a'!B85)</f>
        <v/>
      </c>
      <c r="C85" s="305" t="str">
        <f>IF('N-Bedarf GL §13a'!D85="","",'N-Bedarf GL §13a'!D85)</f>
        <v/>
      </c>
      <c r="D85" s="32" t="str">
        <f>IF('N-Bedarf GL §13a'!C85="","",'N-Bedarf GL §13a'!C85)</f>
        <v/>
      </c>
      <c r="E85" s="84" t="str">
        <f>IF('N-Bedarf GL §13a'!V85="",'N-Bedarf GL §13a'!T85,'N-Bedarf GL §13a'!V85)</f>
        <v/>
      </c>
      <c r="F85" s="84" t="str">
        <f>IF('P-Bedarf GL §13a'!N86="","",'P-Bedarf GL §13a'!N86)</f>
        <v/>
      </c>
      <c r="G85" s="84" t="str">
        <f>IF('P-Bedarf GL §13a'!R86="","",'P-Bedarf GL §13a'!R86)</f>
        <v/>
      </c>
      <c r="H85" s="345" t="str">
        <f t="shared" si="48"/>
        <v/>
      </c>
      <c r="I85" s="345" t="str">
        <f t="shared" si="49"/>
        <v/>
      </c>
      <c r="J85" s="345" t="str">
        <f t="shared" si="50"/>
        <v/>
      </c>
      <c r="K85" s="84">
        <f t="shared" si="51"/>
        <v>0</v>
      </c>
      <c r="L85" s="84">
        <f t="shared" si="52"/>
        <v>0</v>
      </c>
      <c r="M85" s="84">
        <f t="shared" si="53"/>
        <v>0</v>
      </c>
      <c r="N85" s="321" t="str">
        <f t="shared" si="54"/>
        <v/>
      </c>
      <c r="O85" s="321" t="str">
        <f t="shared" si="55"/>
        <v/>
      </c>
      <c r="P85" s="321" t="str">
        <f t="shared" si="56"/>
        <v/>
      </c>
      <c r="Q85" s="214" t="str">
        <f t="shared" si="64"/>
        <v/>
      </c>
      <c r="R85" s="141"/>
      <c r="S85" s="211"/>
      <c r="T85" s="364" t="str">
        <f t="shared" si="33"/>
        <v/>
      </c>
      <c r="U85" s="153" t="str">
        <f t="shared" si="57"/>
        <v/>
      </c>
      <c r="V85" s="153" t="str">
        <f t="shared" si="58"/>
        <v/>
      </c>
      <c r="W85" s="153" t="str">
        <f t="shared" si="34"/>
        <v/>
      </c>
      <c r="X85" s="153" t="str">
        <f t="shared" si="35"/>
        <v/>
      </c>
      <c r="Y85" s="141"/>
      <c r="Z85" s="212"/>
      <c r="AA85" s="364" t="str">
        <f t="shared" si="36"/>
        <v/>
      </c>
      <c r="AB85" s="153" t="str">
        <f t="shared" si="59"/>
        <v/>
      </c>
      <c r="AC85" s="153" t="str">
        <f t="shared" si="60"/>
        <v/>
      </c>
      <c r="AD85" s="153" t="str">
        <f t="shared" si="37"/>
        <v/>
      </c>
      <c r="AE85" s="153" t="str">
        <f t="shared" si="38"/>
        <v/>
      </c>
      <c r="AF85" s="213" t="str">
        <f t="shared" si="65"/>
        <v/>
      </c>
      <c r="AG85" s="141"/>
      <c r="AH85" s="211"/>
      <c r="AI85" s="364" t="str">
        <f t="shared" si="39"/>
        <v/>
      </c>
      <c r="AJ85" s="153" t="str">
        <f t="shared" si="61"/>
        <v/>
      </c>
      <c r="AK85" s="153" t="str">
        <f t="shared" si="40"/>
        <v/>
      </c>
      <c r="AL85" s="153" t="str">
        <f t="shared" si="41"/>
        <v/>
      </c>
      <c r="AM85" s="141"/>
      <c r="AN85" s="211"/>
      <c r="AO85" s="364" t="str">
        <f t="shared" si="42"/>
        <v/>
      </c>
      <c r="AP85" s="153" t="str">
        <f t="shared" si="62"/>
        <v/>
      </c>
      <c r="AQ85" s="153" t="str">
        <f t="shared" si="43"/>
        <v/>
      </c>
      <c r="AR85" s="153" t="str">
        <f t="shared" si="44"/>
        <v/>
      </c>
      <c r="AS85" s="141"/>
      <c r="AT85" s="211"/>
      <c r="AU85" s="364" t="str">
        <f t="shared" si="45"/>
        <v/>
      </c>
      <c r="AV85" s="153" t="str">
        <f t="shared" si="63"/>
        <v/>
      </c>
      <c r="AW85" s="153" t="str">
        <f t="shared" si="46"/>
        <v/>
      </c>
      <c r="AX85" s="153" t="str">
        <f t="shared" si="47"/>
        <v/>
      </c>
    </row>
    <row r="86" spans="1:50" ht="29.45" customHeight="1" x14ac:dyDescent="0.25">
      <c r="A86" s="354" t="str">
        <f>IF('N-Bedarf GL §13a'!A86="","",'N-Bedarf GL §13a'!A86)</f>
        <v/>
      </c>
      <c r="B86" s="354" t="str">
        <f>IF('N-Bedarf GL §13a'!B86="","",'N-Bedarf GL §13a'!B86)</f>
        <v/>
      </c>
      <c r="C86" s="305" t="str">
        <f>IF('N-Bedarf GL §13a'!D86="","",'N-Bedarf GL §13a'!D86)</f>
        <v/>
      </c>
      <c r="D86" s="32" t="str">
        <f>IF('N-Bedarf GL §13a'!C86="","",'N-Bedarf GL §13a'!C86)</f>
        <v/>
      </c>
      <c r="E86" s="84" t="str">
        <f>IF('N-Bedarf GL §13a'!V86="",'N-Bedarf GL §13a'!T86,'N-Bedarf GL §13a'!V86)</f>
        <v/>
      </c>
      <c r="F86" s="84" t="str">
        <f>IF('P-Bedarf GL §13a'!N87="","",'P-Bedarf GL §13a'!N87)</f>
        <v/>
      </c>
      <c r="G86" s="84" t="str">
        <f>IF('P-Bedarf GL §13a'!R87="","",'P-Bedarf GL §13a'!R87)</f>
        <v/>
      </c>
      <c r="H86" s="345" t="str">
        <f t="shared" si="48"/>
        <v/>
      </c>
      <c r="I86" s="345" t="str">
        <f t="shared" si="49"/>
        <v/>
      </c>
      <c r="J86" s="345" t="str">
        <f t="shared" si="50"/>
        <v/>
      </c>
      <c r="K86" s="84">
        <f t="shared" si="51"/>
        <v>0</v>
      </c>
      <c r="L86" s="84">
        <f t="shared" si="52"/>
        <v>0</v>
      </c>
      <c r="M86" s="84">
        <f t="shared" si="53"/>
        <v>0</v>
      </c>
      <c r="N86" s="321" t="str">
        <f t="shared" si="54"/>
        <v/>
      </c>
      <c r="O86" s="321" t="str">
        <f t="shared" si="55"/>
        <v/>
      </c>
      <c r="P86" s="321" t="str">
        <f t="shared" si="56"/>
        <v/>
      </c>
      <c r="Q86" s="214" t="str">
        <f t="shared" si="64"/>
        <v/>
      </c>
      <c r="R86" s="141"/>
      <c r="S86" s="211"/>
      <c r="T86" s="364" t="str">
        <f t="shared" si="33"/>
        <v/>
      </c>
      <c r="U86" s="153" t="str">
        <f t="shared" si="57"/>
        <v/>
      </c>
      <c r="V86" s="153" t="str">
        <f t="shared" si="58"/>
        <v/>
      </c>
      <c r="W86" s="153" t="str">
        <f t="shared" si="34"/>
        <v/>
      </c>
      <c r="X86" s="153" t="str">
        <f t="shared" si="35"/>
        <v/>
      </c>
      <c r="Y86" s="141"/>
      <c r="Z86" s="212"/>
      <c r="AA86" s="364" t="str">
        <f t="shared" si="36"/>
        <v/>
      </c>
      <c r="AB86" s="153" t="str">
        <f t="shared" si="59"/>
        <v/>
      </c>
      <c r="AC86" s="153" t="str">
        <f t="shared" si="60"/>
        <v/>
      </c>
      <c r="AD86" s="153" t="str">
        <f t="shared" si="37"/>
        <v/>
      </c>
      <c r="AE86" s="153" t="str">
        <f t="shared" si="38"/>
        <v/>
      </c>
      <c r="AF86" s="213" t="str">
        <f t="shared" si="65"/>
        <v/>
      </c>
      <c r="AG86" s="141"/>
      <c r="AH86" s="211"/>
      <c r="AI86" s="364" t="str">
        <f t="shared" si="39"/>
        <v/>
      </c>
      <c r="AJ86" s="153" t="str">
        <f t="shared" si="61"/>
        <v/>
      </c>
      <c r="AK86" s="153" t="str">
        <f t="shared" si="40"/>
        <v/>
      </c>
      <c r="AL86" s="153" t="str">
        <f t="shared" si="41"/>
        <v/>
      </c>
      <c r="AM86" s="141"/>
      <c r="AN86" s="211"/>
      <c r="AO86" s="364" t="str">
        <f t="shared" si="42"/>
        <v/>
      </c>
      <c r="AP86" s="153" t="str">
        <f t="shared" si="62"/>
        <v/>
      </c>
      <c r="AQ86" s="153" t="str">
        <f t="shared" si="43"/>
        <v/>
      </c>
      <c r="AR86" s="153" t="str">
        <f t="shared" si="44"/>
        <v/>
      </c>
      <c r="AS86" s="141"/>
      <c r="AT86" s="211"/>
      <c r="AU86" s="364" t="str">
        <f t="shared" si="45"/>
        <v/>
      </c>
      <c r="AV86" s="153" t="str">
        <f t="shared" si="63"/>
        <v/>
      </c>
      <c r="AW86" s="153" t="str">
        <f t="shared" si="46"/>
        <v/>
      </c>
      <c r="AX86" s="153" t="str">
        <f t="shared" si="47"/>
        <v/>
      </c>
    </row>
    <row r="87" spans="1:50" ht="29.45" customHeight="1" x14ac:dyDescent="0.25">
      <c r="A87" s="354" t="str">
        <f>IF('N-Bedarf GL §13a'!A87="","",'N-Bedarf GL §13a'!A87)</f>
        <v/>
      </c>
      <c r="B87" s="354" t="str">
        <f>IF('N-Bedarf GL §13a'!B87="","",'N-Bedarf GL §13a'!B87)</f>
        <v/>
      </c>
      <c r="C87" s="305" t="str">
        <f>IF('N-Bedarf GL §13a'!D87="","",'N-Bedarf GL §13a'!D87)</f>
        <v/>
      </c>
      <c r="D87" s="32" t="str">
        <f>IF('N-Bedarf GL §13a'!C87="","",'N-Bedarf GL §13a'!C87)</f>
        <v/>
      </c>
      <c r="E87" s="84" t="str">
        <f>IF('N-Bedarf GL §13a'!V87="",'N-Bedarf GL §13a'!T87,'N-Bedarf GL §13a'!V87)</f>
        <v/>
      </c>
      <c r="F87" s="84" t="str">
        <f>IF('P-Bedarf GL §13a'!N88="","",'P-Bedarf GL §13a'!N88)</f>
        <v/>
      </c>
      <c r="G87" s="84" t="str">
        <f>IF('P-Bedarf GL §13a'!R88="","",'P-Bedarf GL §13a'!R88)</f>
        <v/>
      </c>
      <c r="H87" s="345" t="str">
        <f t="shared" si="48"/>
        <v/>
      </c>
      <c r="I87" s="345" t="str">
        <f t="shared" si="49"/>
        <v/>
      </c>
      <c r="J87" s="345" t="str">
        <f t="shared" si="50"/>
        <v/>
      </c>
      <c r="K87" s="84">
        <f t="shared" si="51"/>
        <v>0</v>
      </c>
      <c r="L87" s="84">
        <f t="shared" si="52"/>
        <v>0</v>
      </c>
      <c r="M87" s="84">
        <f t="shared" si="53"/>
        <v>0</v>
      </c>
      <c r="N87" s="321" t="str">
        <f t="shared" si="54"/>
        <v/>
      </c>
      <c r="O87" s="321" t="str">
        <f t="shared" si="55"/>
        <v/>
      </c>
      <c r="P87" s="321" t="str">
        <f t="shared" si="56"/>
        <v/>
      </c>
      <c r="Q87" s="214" t="str">
        <f t="shared" si="64"/>
        <v/>
      </c>
      <c r="R87" s="141"/>
      <c r="S87" s="211"/>
      <c r="T87" s="364" t="str">
        <f t="shared" si="33"/>
        <v/>
      </c>
      <c r="U87" s="153" t="str">
        <f t="shared" si="57"/>
        <v/>
      </c>
      <c r="V87" s="153" t="str">
        <f t="shared" si="58"/>
        <v/>
      </c>
      <c r="W87" s="153" t="str">
        <f t="shared" si="34"/>
        <v/>
      </c>
      <c r="X87" s="153" t="str">
        <f t="shared" si="35"/>
        <v/>
      </c>
      <c r="Y87" s="141"/>
      <c r="Z87" s="212"/>
      <c r="AA87" s="364" t="str">
        <f t="shared" si="36"/>
        <v/>
      </c>
      <c r="AB87" s="153" t="str">
        <f t="shared" si="59"/>
        <v/>
      </c>
      <c r="AC87" s="153" t="str">
        <f t="shared" si="60"/>
        <v/>
      </c>
      <c r="AD87" s="153" t="str">
        <f t="shared" si="37"/>
        <v/>
      </c>
      <c r="AE87" s="153" t="str">
        <f t="shared" si="38"/>
        <v/>
      </c>
      <c r="AF87" s="213" t="str">
        <f t="shared" si="65"/>
        <v/>
      </c>
      <c r="AG87" s="141"/>
      <c r="AH87" s="211"/>
      <c r="AI87" s="364" t="str">
        <f t="shared" si="39"/>
        <v/>
      </c>
      <c r="AJ87" s="153" t="str">
        <f t="shared" si="61"/>
        <v/>
      </c>
      <c r="AK87" s="153" t="str">
        <f t="shared" si="40"/>
        <v/>
      </c>
      <c r="AL87" s="153" t="str">
        <f t="shared" si="41"/>
        <v/>
      </c>
      <c r="AM87" s="141"/>
      <c r="AN87" s="211"/>
      <c r="AO87" s="364" t="str">
        <f t="shared" si="42"/>
        <v/>
      </c>
      <c r="AP87" s="153" t="str">
        <f t="shared" si="62"/>
        <v/>
      </c>
      <c r="AQ87" s="153" t="str">
        <f t="shared" si="43"/>
        <v/>
      </c>
      <c r="AR87" s="153" t="str">
        <f t="shared" si="44"/>
        <v/>
      </c>
      <c r="AS87" s="141"/>
      <c r="AT87" s="211"/>
      <c r="AU87" s="364" t="str">
        <f t="shared" si="45"/>
        <v/>
      </c>
      <c r="AV87" s="153" t="str">
        <f t="shared" si="63"/>
        <v/>
      </c>
      <c r="AW87" s="153" t="str">
        <f t="shared" si="46"/>
        <v/>
      </c>
      <c r="AX87" s="153" t="str">
        <f t="shared" si="47"/>
        <v/>
      </c>
    </row>
    <row r="88" spans="1:50" ht="29.45" customHeight="1" x14ac:dyDescent="0.25">
      <c r="A88" s="354" t="str">
        <f>IF('N-Bedarf GL §13a'!A88="","",'N-Bedarf GL §13a'!A88)</f>
        <v/>
      </c>
      <c r="B88" s="354" t="str">
        <f>IF('N-Bedarf GL §13a'!B88="","",'N-Bedarf GL §13a'!B88)</f>
        <v/>
      </c>
      <c r="C88" s="305" t="str">
        <f>IF('N-Bedarf GL §13a'!D88="","",'N-Bedarf GL §13a'!D88)</f>
        <v/>
      </c>
      <c r="D88" s="32" t="str">
        <f>IF('N-Bedarf GL §13a'!C88="","",'N-Bedarf GL §13a'!C88)</f>
        <v/>
      </c>
      <c r="E88" s="84" t="str">
        <f>IF('N-Bedarf GL §13a'!V88="",'N-Bedarf GL §13a'!T88,'N-Bedarf GL §13a'!V88)</f>
        <v/>
      </c>
      <c r="F88" s="84" t="str">
        <f>IF('P-Bedarf GL §13a'!N89="","",'P-Bedarf GL §13a'!N89)</f>
        <v/>
      </c>
      <c r="G88" s="84" t="str">
        <f>IF('P-Bedarf GL §13a'!R89="","",'P-Bedarf GL §13a'!R89)</f>
        <v/>
      </c>
      <c r="H88" s="345" t="str">
        <f t="shared" si="48"/>
        <v/>
      </c>
      <c r="I88" s="345" t="str">
        <f t="shared" si="49"/>
        <v/>
      </c>
      <c r="J88" s="345" t="str">
        <f t="shared" si="50"/>
        <v/>
      </c>
      <c r="K88" s="84">
        <f t="shared" si="51"/>
        <v>0</v>
      </c>
      <c r="L88" s="84">
        <f t="shared" si="52"/>
        <v>0</v>
      </c>
      <c r="M88" s="84">
        <f t="shared" si="53"/>
        <v>0</v>
      </c>
      <c r="N88" s="321" t="str">
        <f t="shared" si="54"/>
        <v/>
      </c>
      <c r="O88" s="321" t="str">
        <f t="shared" si="55"/>
        <v/>
      </c>
      <c r="P88" s="321" t="str">
        <f t="shared" si="56"/>
        <v/>
      </c>
      <c r="Q88" s="214" t="str">
        <f t="shared" si="64"/>
        <v/>
      </c>
      <c r="R88" s="141"/>
      <c r="S88" s="211"/>
      <c r="T88" s="364" t="str">
        <f t="shared" si="33"/>
        <v/>
      </c>
      <c r="U88" s="153" t="str">
        <f t="shared" si="57"/>
        <v/>
      </c>
      <c r="V88" s="153" t="str">
        <f t="shared" si="58"/>
        <v/>
      </c>
      <c r="W88" s="153" t="str">
        <f t="shared" si="34"/>
        <v/>
      </c>
      <c r="X88" s="153" t="str">
        <f t="shared" si="35"/>
        <v/>
      </c>
      <c r="Y88" s="141"/>
      <c r="Z88" s="212"/>
      <c r="AA88" s="364" t="str">
        <f t="shared" si="36"/>
        <v/>
      </c>
      <c r="AB88" s="153" t="str">
        <f t="shared" si="59"/>
        <v/>
      </c>
      <c r="AC88" s="153" t="str">
        <f t="shared" si="60"/>
        <v/>
      </c>
      <c r="AD88" s="153" t="str">
        <f t="shared" si="37"/>
        <v/>
      </c>
      <c r="AE88" s="153" t="str">
        <f t="shared" si="38"/>
        <v/>
      </c>
      <c r="AF88" s="213" t="str">
        <f t="shared" si="65"/>
        <v/>
      </c>
      <c r="AG88" s="141"/>
      <c r="AH88" s="211"/>
      <c r="AI88" s="364" t="str">
        <f t="shared" si="39"/>
        <v/>
      </c>
      <c r="AJ88" s="153" t="str">
        <f t="shared" si="61"/>
        <v/>
      </c>
      <c r="AK88" s="153" t="str">
        <f t="shared" si="40"/>
        <v/>
      </c>
      <c r="AL88" s="153" t="str">
        <f t="shared" si="41"/>
        <v/>
      </c>
      <c r="AM88" s="141"/>
      <c r="AN88" s="211"/>
      <c r="AO88" s="364" t="str">
        <f t="shared" si="42"/>
        <v/>
      </c>
      <c r="AP88" s="153" t="str">
        <f t="shared" si="62"/>
        <v/>
      </c>
      <c r="AQ88" s="153" t="str">
        <f t="shared" si="43"/>
        <v/>
      </c>
      <c r="AR88" s="153" t="str">
        <f t="shared" si="44"/>
        <v/>
      </c>
      <c r="AS88" s="141"/>
      <c r="AT88" s="211"/>
      <c r="AU88" s="364" t="str">
        <f t="shared" si="45"/>
        <v/>
      </c>
      <c r="AV88" s="153" t="str">
        <f t="shared" si="63"/>
        <v/>
      </c>
      <c r="AW88" s="153" t="str">
        <f t="shared" si="46"/>
        <v/>
      </c>
      <c r="AX88" s="153" t="str">
        <f t="shared" si="47"/>
        <v/>
      </c>
    </row>
    <row r="89" spans="1:50" ht="29.45" customHeight="1" x14ac:dyDescent="0.25">
      <c r="A89" s="354" t="str">
        <f>IF('N-Bedarf GL §13a'!A89="","",'N-Bedarf GL §13a'!A89)</f>
        <v/>
      </c>
      <c r="B89" s="354" t="str">
        <f>IF('N-Bedarf GL §13a'!B89="","",'N-Bedarf GL §13a'!B89)</f>
        <v/>
      </c>
      <c r="C89" s="305" t="str">
        <f>IF('N-Bedarf GL §13a'!D89="","",'N-Bedarf GL §13a'!D89)</f>
        <v/>
      </c>
      <c r="D89" s="32" t="str">
        <f>IF('N-Bedarf GL §13a'!C89="","",'N-Bedarf GL §13a'!C89)</f>
        <v/>
      </c>
      <c r="E89" s="84" t="str">
        <f>IF('N-Bedarf GL §13a'!V89="",'N-Bedarf GL §13a'!T89,'N-Bedarf GL §13a'!V89)</f>
        <v/>
      </c>
      <c r="F89" s="84" t="str">
        <f>IF('P-Bedarf GL §13a'!N90="","",'P-Bedarf GL §13a'!N90)</f>
        <v/>
      </c>
      <c r="G89" s="84" t="str">
        <f>IF('P-Bedarf GL §13a'!R90="","",'P-Bedarf GL §13a'!R90)</f>
        <v/>
      </c>
      <c r="H89" s="345" t="str">
        <f t="shared" si="48"/>
        <v/>
      </c>
      <c r="I89" s="345" t="str">
        <f t="shared" si="49"/>
        <v/>
      </c>
      <c r="J89" s="345" t="str">
        <f t="shared" si="50"/>
        <v/>
      </c>
      <c r="K89" s="84">
        <f t="shared" si="51"/>
        <v>0</v>
      </c>
      <c r="L89" s="84">
        <f t="shared" si="52"/>
        <v>0</v>
      </c>
      <c r="M89" s="84">
        <f t="shared" si="53"/>
        <v>0</v>
      </c>
      <c r="N89" s="321" t="str">
        <f t="shared" si="54"/>
        <v/>
      </c>
      <c r="O89" s="321" t="str">
        <f t="shared" si="55"/>
        <v/>
      </c>
      <c r="P89" s="321" t="str">
        <f t="shared" si="56"/>
        <v/>
      </c>
      <c r="Q89" s="214" t="str">
        <f t="shared" si="64"/>
        <v/>
      </c>
      <c r="R89" s="141"/>
      <c r="S89" s="211"/>
      <c r="T89" s="364" t="str">
        <f t="shared" si="33"/>
        <v/>
      </c>
      <c r="U89" s="153" t="str">
        <f t="shared" si="57"/>
        <v/>
      </c>
      <c r="V89" s="153" t="str">
        <f t="shared" si="58"/>
        <v/>
      </c>
      <c r="W89" s="153" t="str">
        <f t="shared" si="34"/>
        <v/>
      </c>
      <c r="X89" s="153" t="str">
        <f t="shared" si="35"/>
        <v/>
      </c>
      <c r="Y89" s="141"/>
      <c r="Z89" s="212"/>
      <c r="AA89" s="364" t="str">
        <f t="shared" si="36"/>
        <v/>
      </c>
      <c r="AB89" s="153" t="str">
        <f t="shared" si="59"/>
        <v/>
      </c>
      <c r="AC89" s="153" t="str">
        <f t="shared" si="60"/>
        <v/>
      </c>
      <c r="AD89" s="153" t="str">
        <f t="shared" si="37"/>
        <v/>
      </c>
      <c r="AE89" s="153" t="str">
        <f t="shared" si="38"/>
        <v/>
      </c>
      <c r="AF89" s="213" t="str">
        <f t="shared" si="65"/>
        <v/>
      </c>
      <c r="AG89" s="141"/>
      <c r="AH89" s="211"/>
      <c r="AI89" s="364" t="str">
        <f t="shared" si="39"/>
        <v/>
      </c>
      <c r="AJ89" s="153" t="str">
        <f t="shared" si="61"/>
        <v/>
      </c>
      <c r="AK89" s="153" t="str">
        <f t="shared" si="40"/>
        <v/>
      </c>
      <c r="AL89" s="153" t="str">
        <f t="shared" si="41"/>
        <v/>
      </c>
      <c r="AM89" s="141"/>
      <c r="AN89" s="211"/>
      <c r="AO89" s="364" t="str">
        <f t="shared" si="42"/>
        <v/>
      </c>
      <c r="AP89" s="153" t="str">
        <f t="shared" si="62"/>
        <v/>
      </c>
      <c r="AQ89" s="153" t="str">
        <f t="shared" si="43"/>
        <v/>
      </c>
      <c r="AR89" s="153" t="str">
        <f t="shared" si="44"/>
        <v/>
      </c>
      <c r="AS89" s="141"/>
      <c r="AT89" s="211"/>
      <c r="AU89" s="364" t="str">
        <f t="shared" si="45"/>
        <v/>
      </c>
      <c r="AV89" s="153" t="str">
        <f t="shared" si="63"/>
        <v/>
      </c>
      <c r="AW89" s="153" t="str">
        <f t="shared" si="46"/>
        <v/>
      </c>
      <c r="AX89" s="153" t="str">
        <f t="shared" si="47"/>
        <v/>
      </c>
    </row>
    <row r="90" spans="1:50" ht="29.45" customHeight="1" x14ac:dyDescent="0.25">
      <c r="A90" s="354" t="str">
        <f>IF('N-Bedarf GL §13a'!A90="","",'N-Bedarf GL §13a'!A90)</f>
        <v/>
      </c>
      <c r="B90" s="354" t="str">
        <f>IF('N-Bedarf GL §13a'!B90="","",'N-Bedarf GL §13a'!B90)</f>
        <v/>
      </c>
      <c r="C90" s="305" t="str">
        <f>IF('N-Bedarf GL §13a'!D90="","",'N-Bedarf GL §13a'!D90)</f>
        <v/>
      </c>
      <c r="D90" s="32" t="str">
        <f>IF('N-Bedarf GL §13a'!C90="","",'N-Bedarf GL §13a'!C90)</f>
        <v/>
      </c>
      <c r="E90" s="84" t="str">
        <f>IF('N-Bedarf GL §13a'!V90="",'N-Bedarf GL §13a'!T90,'N-Bedarf GL §13a'!V90)</f>
        <v/>
      </c>
      <c r="F90" s="84" t="str">
        <f>IF('P-Bedarf GL §13a'!N91="","",'P-Bedarf GL §13a'!N91)</f>
        <v/>
      </c>
      <c r="G90" s="84" t="str">
        <f>IF('P-Bedarf GL §13a'!R91="","",'P-Bedarf GL §13a'!R91)</f>
        <v/>
      </c>
      <c r="H90" s="345" t="str">
        <f t="shared" si="48"/>
        <v/>
      </c>
      <c r="I90" s="345" t="str">
        <f t="shared" si="49"/>
        <v/>
      </c>
      <c r="J90" s="345" t="str">
        <f t="shared" si="50"/>
        <v/>
      </c>
      <c r="K90" s="84">
        <f t="shared" si="51"/>
        <v>0</v>
      </c>
      <c r="L90" s="84">
        <f t="shared" si="52"/>
        <v>0</v>
      </c>
      <c r="M90" s="84">
        <f t="shared" si="53"/>
        <v>0</v>
      </c>
      <c r="N90" s="321" t="str">
        <f t="shared" si="54"/>
        <v/>
      </c>
      <c r="O90" s="321" t="str">
        <f t="shared" si="55"/>
        <v/>
      </c>
      <c r="P90" s="321" t="str">
        <f t="shared" si="56"/>
        <v/>
      </c>
      <c r="Q90" s="214" t="str">
        <f t="shared" si="64"/>
        <v/>
      </c>
      <c r="R90" s="141"/>
      <c r="S90" s="211"/>
      <c r="T90" s="364" t="str">
        <f t="shared" si="33"/>
        <v/>
      </c>
      <c r="U90" s="153" t="str">
        <f t="shared" si="57"/>
        <v/>
      </c>
      <c r="V90" s="153" t="str">
        <f t="shared" si="58"/>
        <v/>
      </c>
      <c r="W90" s="153" t="str">
        <f t="shared" si="34"/>
        <v/>
      </c>
      <c r="X90" s="153" t="str">
        <f t="shared" si="35"/>
        <v/>
      </c>
      <c r="Y90" s="141"/>
      <c r="Z90" s="212"/>
      <c r="AA90" s="364" t="str">
        <f t="shared" si="36"/>
        <v/>
      </c>
      <c r="AB90" s="153" t="str">
        <f t="shared" si="59"/>
        <v/>
      </c>
      <c r="AC90" s="153" t="str">
        <f t="shared" si="60"/>
        <v/>
      </c>
      <c r="AD90" s="153" t="str">
        <f t="shared" si="37"/>
        <v/>
      </c>
      <c r="AE90" s="153" t="str">
        <f t="shared" si="38"/>
        <v/>
      </c>
      <c r="AF90" s="213" t="str">
        <f t="shared" si="65"/>
        <v/>
      </c>
      <c r="AG90" s="141"/>
      <c r="AH90" s="211"/>
      <c r="AI90" s="364" t="str">
        <f t="shared" si="39"/>
        <v/>
      </c>
      <c r="AJ90" s="153" t="str">
        <f t="shared" si="61"/>
        <v/>
      </c>
      <c r="AK90" s="153" t="str">
        <f t="shared" si="40"/>
        <v/>
      </c>
      <c r="AL90" s="153" t="str">
        <f t="shared" si="41"/>
        <v/>
      </c>
      <c r="AM90" s="141"/>
      <c r="AN90" s="211"/>
      <c r="AO90" s="364" t="str">
        <f t="shared" si="42"/>
        <v/>
      </c>
      <c r="AP90" s="153" t="str">
        <f t="shared" si="62"/>
        <v/>
      </c>
      <c r="AQ90" s="153" t="str">
        <f t="shared" si="43"/>
        <v/>
      </c>
      <c r="AR90" s="153" t="str">
        <f t="shared" si="44"/>
        <v/>
      </c>
      <c r="AS90" s="141"/>
      <c r="AT90" s="211"/>
      <c r="AU90" s="364" t="str">
        <f t="shared" si="45"/>
        <v/>
      </c>
      <c r="AV90" s="153" t="str">
        <f t="shared" si="63"/>
        <v/>
      </c>
      <c r="AW90" s="153" t="str">
        <f t="shared" si="46"/>
        <v/>
      </c>
      <c r="AX90" s="153" t="str">
        <f t="shared" si="47"/>
        <v/>
      </c>
    </row>
    <row r="91" spans="1:50" ht="29.45" customHeight="1" x14ac:dyDescent="0.25">
      <c r="A91" s="354" t="str">
        <f>IF('N-Bedarf GL §13a'!A91="","",'N-Bedarf GL §13a'!A91)</f>
        <v/>
      </c>
      <c r="B91" s="354" t="str">
        <f>IF('N-Bedarf GL §13a'!B91="","",'N-Bedarf GL §13a'!B91)</f>
        <v/>
      </c>
      <c r="C91" s="305" t="str">
        <f>IF('N-Bedarf GL §13a'!D91="","",'N-Bedarf GL §13a'!D91)</f>
        <v/>
      </c>
      <c r="D91" s="32" t="str">
        <f>IF('N-Bedarf GL §13a'!C91="","",'N-Bedarf GL §13a'!C91)</f>
        <v/>
      </c>
      <c r="E91" s="84" t="str">
        <f>IF('N-Bedarf GL §13a'!V91="",'N-Bedarf GL §13a'!T91,'N-Bedarf GL §13a'!V91)</f>
        <v/>
      </c>
      <c r="F91" s="84" t="str">
        <f>IF('P-Bedarf GL §13a'!N92="","",'P-Bedarf GL §13a'!N92)</f>
        <v/>
      </c>
      <c r="G91" s="84" t="str">
        <f>IF('P-Bedarf GL §13a'!R92="","",'P-Bedarf GL §13a'!R92)</f>
        <v/>
      </c>
      <c r="H91" s="345" t="str">
        <f t="shared" si="48"/>
        <v/>
      </c>
      <c r="I91" s="345" t="str">
        <f t="shared" si="49"/>
        <v/>
      </c>
      <c r="J91" s="345" t="str">
        <f t="shared" si="50"/>
        <v/>
      </c>
      <c r="K91" s="84">
        <f t="shared" si="51"/>
        <v>0</v>
      </c>
      <c r="L91" s="84">
        <f t="shared" si="52"/>
        <v>0</v>
      </c>
      <c r="M91" s="84">
        <f t="shared" si="53"/>
        <v>0</v>
      </c>
      <c r="N91" s="321" t="str">
        <f t="shared" si="54"/>
        <v/>
      </c>
      <c r="O91" s="321" t="str">
        <f t="shared" si="55"/>
        <v/>
      </c>
      <c r="P91" s="321" t="str">
        <f t="shared" si="56"/>
        <v/>
      </c>
      <c r="Q91" s="214" t="str">
        <f t="shared" si="64"/>
        <v/>
      </c>
      <c r="R91" s="141"/>
      <c r="S91" s="211"/>
      <c r="T91" s="364" t="str">
        <f t="shared" si="33"/>
        <v/>
      </c>
      <c r="U91" s="153" t="str">
        <f t="shared" si="57"/>
        <v/>
      </c>
      <c r="V91" s="153" t="str">
        <f t="shared" si="58"/>
        <v/>
      </c>
      <c r="W91" s="153" t="str">
        <f t="shared" si="34"/>
        <v/>
      </c>
      <c r="X91" s="153" t="str">
        <f t="shared" si="35"/>
        <v/>
      </c>
      <c r="Y91" s="141"/>
      <c r="Z91" s="212"/>
      <c r="AA91" s="364" t="str">
        <f t="shared" si="36"/>
        <v/>
      </c>
      <c r="AB91" s="153" t="str">
        <f t="shared" si="59"/>
        <v/>
      </c>
      <c r="AC91" s="153" t="str">
        <f t="shared" si="60"/>
        <v/>
      </c>
      <c r="AD91" s="153" t="str">
        <f t="shared" si="37"/>
        <v/>
      </c>
      <c r="AE91" s="153" t="str">
        <f t="shared" si="38"/>
        <v/>
      </c>
      <c r="AF91" s="213" t="str">
        <f t="shared" si="65"/>
        <v/>
      </c>
      <c r="AG91" s="141"/>
      <c r="AH91" s="211"/>
      <c r="AI91" s="364" t="str">
        <f t="shared" si="39"/>
        <v/>
      </c>
      <c r="AJ91" s="153" t="str">
        <f t="shared" si="61"/>
        <v/>
      </c>
      <c r="AK91" s="153" t="str">
        <f t="shared" si="40"/>
        <v/>
      </c>
      <c r="AL91" s="153" t="str">
        <f t="shared" si="41"/>
        <v/>
      </c>
      <c r="AM91" s="141"/>
      <c r="AN91" s="211"/>
      <c r="AO91" s="364" t="str">
        <f t="shared" si="42"/>
        <v/>
      </c>
      <c r="AP91" s="153" t="str">
        <f t="shared" si="62"/>
        <v/>
      </c>
      <c r="AQ91" s="153" t="str">
        <f t="shared" si="43"/>
        <v/>
      </c>
      <c r="AR91" s="153" t="str">
        <f t="shared" si="44"/>
        <v/>
      </c>
      <c r="AS91" s="141"/>
      <c r="AT91" s="211"/>
      <c r="AU91" s="364" t="str">
        <f t="shared" si="45"/>
        <v/>
      </c>
      <c r="AV91" s="153" t="str">
        <f t="shared" si="63"/>
        <v/>
      </c>
      <c r="AW91" s="153" t="str">
        <f t="shared" si="46"/>
        <v/>
      </c>
      <c r="AX91" s="153" t="str">
        <f t="shared" si="47"/>
        <v/>
      </c>
    </row>
    <row r="92" spans="1:50" ht="29.45" customHeight="1" x14ac:dyDescent="0.25">
      <c r="A92" s="354" t="str">
        <f>IF('N-Bedarf GL §13a'!A92="","",'N-Bedarf GL §13a'!A92)</f>
        <v/>
      </c>
      <c r="B92" s="354" t="str">
        <f>IF('N-Bedarf GL §13a'!B92="","",'N-Bedarf GL §13a'!B92)</f>
        <v/>
      </c>
      <c r="C92" s="305" t="str">
        <f>IF('N-Bedarf GL §13a'!D92="","",'N-Bedarf GL §13a'!D92)</f>
        <v/>
      </c>
      <c r="D92" s="32" t="str">
        <f>IF('N-Bedarf GL §13a'!C92="","",'N-Bedarf GL §13a'!C92)</f>
        <v/>
      </c>
      <c r="E92" s="84" t="str">
        <f>IF('N-Bedarf GL §13a'!V92="",'N-Bedarf GL §13a'!T92,'N-Bedarf GL §13a'!V92)</f>
        <v/>
      </c>
      <c r="F92" s="84" t="str">
        <f>IF('P-Bedarf GL §13a'!N93="","",'P-Bedarf GL §13a'!N93)</f>
        <v/>
      </c>
      <c r="G92" s="84" t="str">
        <f>IF('P-Bedarf GL §13a'!R93="","",'P-Bedarf GL §13a'!R93)</f>
        <v/>
      </c>
      <c r="H92" s="345" t="str">
        <f t="shared" si="48"/>
        <v/>
      </c>
      <c r="I92" s="345" t="str">
        <f t="shared" si="49"/>
        <v/>
      </c>
      <c r="J92" s="345" t="str">
        <f t="shared" si="50"/>
        <v/>
      </c>
      <c r="K92" s="84">
        <f t="shared" si="51"/>
        <v>0</v>
      </c>
      <c r="L92" s="84">
        <f t="shared" si="52"/>
        <v>0</v>
      </c>
      <c r="M92" s="84">
        <f t="shared" si="53"/>
        <v>0</v>
      </c>
      <c r="N92" s="321" t="str">
        <f t="shared" si="54"/>
        <v/>
      </c>
      <c r="O92" s="321" t="str">
        <f t="shared" si="55"/>
        <v/>
      </c>
      <c r="P92" s="321" t="str">
        <f t="shared" si="56"/>
        <v/>
      </c>
      <c r="Q92" s="214" t="str">
        <f t="shared" si="64"/>
        <v/>
      </c>
      <c r="R92" s="141"/>
      <c r="S92" s="211"/>
      <c r="T92" s="364" t="str">
        <f t="shared" si="33"/>
        <v/>
      </c>
      <c r="U92" s="153" t="str">
        <f t="shared" si="57"/>
        <v/>
      </c>
      <c r="V92" s="153" t="str">
        <f t="shared" si="58"/>
        <v/>
      </c>
      <c r="W92" s="153" t="str">
        <f t="shared" si="34"/>
        <v/>
      </c>
      <c r="X92" s="153" t="str">
        <f t="shared" si="35"/>
        <v/>
      </c>
      <c r="Y92" s="141"/>
      <c r="Z92" s="212"/>
      <c r="AA92" s="364" t="str">
        <f t="shared" si="36"/>
        <v/>
      </c>
      <c r="AB92" s="153" t="str">
        <f t="shared" si="59"/>
        <v/>
      </c>
      <c r="AC92" s="153" t="str">
        <f t="shared" si="60"/>
        <v/>
      </c>
      <c r="AD92" s="153" t="str">
        <f t="shared" si="37"/>
        <v/>
      </c>
      <c r="AE92" s="153" t="str">
        <f t="shared" si="38"/>
        <v/>
      </c>
      <c r="AF92" s="213" t="str">
        <f t="shared" si="65"/>
        <v/>
      </c>
      <c r="AG92" s="141"/>
      <c r="AH92" s="211"/>
      <c r="AI92" s="364" t="str">
        <f t="shared" si="39"/>
        <v/>
      </c>
      <c r="AJ92" s="153" t="str">
        <f t="shared" si="61"/>
        <v/>
      </c>
      <c r="AK92" s="153" t="str">
        <f t="shared" si="40"/>
        <v/>
      </c>
      <c r="AL92" s="153" t="str">
        <f t="shared" si="41"/>
        <v/>
      </c>
      <c r="AM92" s="141"/>
      <c r="AN92" s="211"/>
      <c r="AO92" s="364" t="str">
        <f t="shared" si="42"/>
        <v/>
      </c>
      <c r="AP92" s="153" t="str">
        <f t="shared" si="62"/>
        <v/>
      </c>
      <c r="AQ92" s="153" t="str">
        <f t="shared" si="43"/>
        <v/>
      </c>
      <c r="AR92" s="153" t="str">
        <f t="shared" si="44"/>
        <v/>
      </c>
      <c r="AS92" s="141"/>
      <c r="AT92" s="211"/>
      <c r="AU92" s="364" t="str">
        <f t="shared" si="45"/>
        <v/>
      </c>
      <c r="AV92" s="153" t="str">
        <f t="shared" si="63"/>
        <v/>
      </c>
      <c r="AW92" s="153" t="str">
        <f t="shared" si="46"/>
        <v/>
      </c>
      <c r="AX92" s="153" t="str">
        <f t="shared" si="47"/>
        <v/>
      </c>
    </row>
    <row r="93" spans="1:50" ht="29.45" customHeight="1" x14ac:dyDescent="0.25">
      <c r="A93" s="354" t="str">
        <f>IF('N-Bedarf GL §13a'!A93="","",'N-Bedarf GL §13a'!A93)</f>
        <v/>
      </c>
      <c r="B93" s="354" t="str">
        <f>IF('N-Bedarf GL §13a'!B93="","",'N-Bedarf GL §13a'!B93)</f>
        <v/>
      </c>
      <c r="C93" s="305" t="str">
        <f>IF('N-Bedarf GL §13a'!D93="","",'N-Bedarf GL §13a'!D93)</f>
        <v/>
      </c>
      <c r="D93" s="32" t="str">
        <f>IF('N-Bedarf GL §13a'!C93="","",'N-Bedarf GL §13a'!C93)</f>
        <v/>
      </c>
      <c r="E93" s="84" t="str">
        <f>IF('N-Bedarf GL §13a'!V93="",'N-Bedarf GL §13a'!T93,'N-Bedarf GL §13a'!V93)</f>
        <v/>
      </c>
      <c r="F93" s="84" t="str">
        <f>IF('P-Bedarf GL §13a'!N94="","",'P-Bedarf GL §13a'!N94)</f>
        <v/>
      </c>
      <c r="G93" s="84" t="str">
        <f>IF('P-Bedarf GL §13a'!R94="","",'P-Bedarf GL §13a'!R94)</f>
        <v/>
      </c>
      <c r="H93" s="345" t="str">
        <f t="shared" si="48"/>
        <v/>
      </c>
      <c r="I93" s="345" t="str">
        <f t="shared" si="49"/>
        <v/>
      </c>
      <c r="J93" s="345" t="str">
        <f t="shared" si="50"/>
        <v/>
      </c>
      <c r="K93" s="84">
        <f t="shared" si="51"/>
        <v>0</v>
      </c>
      <c r="L93" s="84">
        <f t="shared" si="52"/>
        <v>0</v>
      </c>
      <c r="M93" s="84">
        <f t="shared" si="53"/>
        <v>0</v>
      </c>
      <c r="N93" s="321" t="str">
        <f t="shared" si="54"/>
        <v/>
      </c>
      <c r="O93" s="321" t="str">
        <f t="shared" si="55"/>
        <v/>
      </c>
      <c r="P93" s="321" t="str">
        <f t="shared" si="56"/>
        <v/>
      </c>
      <c r="Q93" s="214" t="str">
        <f t="shared" si="64"/>
        <v/>
      </c>
      <c r="R93" s="141"/>
      <c r="S93" s="211"/>
      <c r="T93" s="364" t="str">
        <f t="shared" si="33"/>
        <v/>
      </c>
      <c r="U93" s="153" t="str">
        <f t="shared" si="57"/>
        <v/>
      </c>
      <c r="V93" s="153" t="str">
        <f t="shared" si="58"/>
        <v/>
      </c>
      <c r="W93" s="153" t="str">
        <f t="shared" si="34"/>
        <v/>
      </c>
      <c r="X93" s="153" t="str">
        <f t="shared" si="35"/>
        <v/>
      </c>
      <c r="Y93" s="141"/>
      <c r="Z93" s="212"/>
      <c r="AA93" s="364" t="str">
        <f t="shared" si="36"/>
        <v/>
      </c>
      <c r="AB93" s="153" t="str">
        <f t="shared" si="59"/>
        <v/>
      </c>
      <c r="AC93" s="153" t="str">
        <f t="shared" si="60"/>
        <v/>
      </c>
      <c r="AD93" s="153" t="str">
        <f t="shared" si="37"/>
        <v/>
      </c>
      <c r="AE93" s="153" t="str">
        <f t="shared" si="38"/>
        <v/>
      </c>
      <c r="AF93" s="213" t="str">
        <f t="shared" si="65"/>
        <v/>
      </c>
      <c r="AG93" s="141"/>
      <c r="AH93" s="211"/>
      <c r="AI93" s="364" t="str">
        <f t="shared" si="39"/>
        <v/>
      </c>
      <c r="AJ93" s="153" t="str">
        <f t="shared" si="61"/>
        <v/>
      </c>
      <c r="AK93" s="153" t="str">
        <f t="shared" si="40"/>
        <v/>
      </c>
      <c r="AL93" s="153" t="str">
        <f t="shared" si="41"/>
        <v/>
      </c>
      <c r="AM93" s="141"/>
      <c r="AN93" s="211"/>
      <c r="AO93" s="364" t="str">
        <f t="shared" si="42"/>
        <v/>
      </c>
      <c r="AP93" s="153" t="str">
        <f t="shared" si="62"/>
        <v/>
      </c>
      <c r="AQ93" s="153" t="str">
        <f t="shared" si="43"/>
        <v/>
      </c>
      <c r="AR93" s="153" t="str">
        <f t="shared" si="44"/>
        <v/>
      </c>
      <c r="AS93" s="141"/>
      <c r="AT93" s="211"/>
      <c r="AU93" s="364" t="str">
        <f t="shared" si="45"/>
        <v/>
      </c>
      <c r="AV93" s="153" t="str">
        <f t="shared" si="63"/>
        <v/>
      </c>
      <c r="AW93" s="153" t="str">
        <f t="shared" si="46"/>
        <v/>
      </c>
      <c r="AX93" s="153" t="str">
        <f t="shared" si="47"/>
        <v/>
      </c>
    </row>
    <row r="94" spans="1:50" ht="29.45" customHeight="1" x14ac:dyDescent="0.25">
      <c r="A94" s="354" t="str">
        <f>IF('N-Bedarf GL §13a'!A94="","",'N-Bedarf GL §13a'!A94)</f>
        <v/>
      </c>
      <c r="B94" s="354" t="str">
        <f>IF('N-Bedarf GL §13a'!B94="","",'N-Bedarf GL §13a'!B94)</f>
        <v/>
      </c>
      <c r="C94" s="305" t="str">
        <f>IF('N-Bedarf GL §13a'!D94="","",'N-Bedarf GL §13a'!D94)</f>
        <v/>
      </c>
      <c r="D94" s="32" t="str">
        <f>IF('N-Bedarf GL §13a'!C94="","",'N-Bedarf GL §13a'!C94)</f>
        <v/>
      </c>
      <c r="E94" s="84" t="str">
        <f>IF('N-Bedarf GL §13a'!V94="",'N-Bedarf GL §13a'!T94,'N-Bedarf GL §13a'!V94)</f>
        <v/>
      </c>
      <c r="F94" s="84" t="str">
        <f>IF('P-Bedarf GL §13a'!N95="","",'P-Bedarf GL §13a'!N95)</f>
        <v/>
      </c>
      <c r="G94" s="84" t="str">
        <f>IF('P-Bedarf GL §13a'!R95="","",'P-Bedarf GL §13a'!R95)</f>
        <v/>
      </c>
      <c r="H94" s="345" t="str">
        <f t="shared" si="48"/>
        <v/>
      </c>
      <c r="I94" s="345" t="str">
        <f t="shared" si="49"/>
        <v/>
      </c>
      <c r="J94" s="345" t="str">
        <f t="shared" si="50"/>
        <v/>
      </c>
      <c r="K94" s="84">
        <f t="shared" si="51"/>
        <v>0</v>
      </c>
      <c r="L94" s="84">
        <f t="shared" si="52"/>
        <v>0</v>
      </c>
      <c r="M94" s="84">
        <f t="shared" si="53"/>
        <v>0</v>
      </c>
      <c r="N94" s="321" t="str">
        <f t="shared" si="54"/>
        <v/>
      </c>
      <c r="O94" s="321" t="str">
        <f t="shared" si="55"/>
        <v/>
      </c>
      <c r="P94" s="321" t="str">
        <f t="shared" si="56"/>
        <v/>
      </c>
      <c r="Q94" s="214" t="str">
        <f t="shared" si="64"/>
        <v/>
      </c>
      <c r="R94" s="141"/>
      <c r="S94" s="211"/>
      <c r="T94" s="364" t="str">
        <f t="shared" si="33"/>
        <v/>
      </c>
      <c r="U94" s="153" t="str">
        <f t="shared" si="57"/>
        <v/>
      </c>
      <c r="V94" s="153" t="str">
        <f t="shared" si="58"/>
        <v/>
      </c>
      <c r="W94" s="153" t="str">
        <f t="shared" si="34"/>
        <v/>
      </c>
      <c r="X94" s="153" t="str">
        <f t="shared" si="35"/>
        <v/>
      </c>
      <c r="Y94" s="141"/>
      <c r="Z94" s="212"/>
      <c r="AA94" s="364" t="str">
        <f t="shared" si="36"/>
        <v/>
      </c>
      <c r="AB94" s="153" t="str">
        <f t="shared" si="59"/>
        <v/>
      </c>
      <c r="AC94" s="153" t="str">
        <f t="shared" si="60"/>
        <v/>
      </c>
      <c r="AD94" s="153" t="str">
        <f t="shared" si="37"/>
        <v/>
      </c>
      <c r="AE94" s="153" t="str">
        <f t="shared" si="38"/>
        <v/>
      </c>
      <c r="AF94" s="213" t="str">
        <f t="shared" si="65"/>
        <v/>
      </c>
      <c r="AG94" s="141"/>
      <c r="AH94" s="211"/>
      <c r="AI94" s="364" t="str">
        <f t="shared" si="39"/>
        <v/>
      </c>
      <c r="AJ94" s="153" t="str">
        <f t="shared" si="61"/>
        <v/>
      </c>
      <c r="AK94" s="153" t="str">
        <f t="shared" si="40"/>
        <v/>
      </c>
      <c r="AL94" s="153" t="str">
        <f t="shared" si="41"/>
        <v/>
      </c>
      <c r="AM94" s="141"/>
      <c r="AN94" s="211"/>
      <c r="AO94" s="364" t="str">
        <f t="shared" si="42"/>
        <v/>
      </c>
      <c r="AP94" s="153" t="str">
        <f t="shared" si="62"/>
        <v/>
      </c>
      <c r="AQ94" s="153" t="str">
        <f t="shared" si="43"/>
        <v/>
      </c>
      <c r="AR94" s="153" t="str">
        <f t="shared" si="44"/>
        <v/>
      </c>
      <c r="AS94" s="141"/>
      <c r="AT94" s="211"/>
      <c r="AU94" s="364" t="str">
        <f t="shared" si="45"/>
        <v/>
      </c>
      <c r="AV94" s="153" t="str">
        <f t="shared" si="63"/>
        <v/>
      </c>
      <c r="AW94" s="153" t="str">
        <f t="shared" si="46"/>
        <v/>
      </c>
      <c r="AX94" s="153" t="str">
        <f t="shared" si="47"/>
        <v/>
      </c>
    </row>
    <row r="95" spans="1:50" ht="29.45" customHeight="1" x14ac:dyDescent="0.25">
      <c r="A95" s="354" t="str">
        <f>IF('N-Bedarf GL §13a'!A95="","",'N-Bedarf GL §13a'!A95)</f>
        <v/>
      </c>
      <c r="B95" s="354" t="str">
        <f>IF('N-Bedarf GL §13a'!B95="","",'N-Bedarf GL §13a'!B95)</f>
        <v/>
      </c>
      <c r="C95" s="305" t="str">
        <f>IF('N-Bedarf GL §13a'!D95="","",'N-Bedarf GL §13a'!D95)</f>
        <v/>
      </c>
      <c r="D95" s="32" t="str">
        <f>IF('N-Bedarf GL §13a'!C95="","",'N-Bedarf GL §13a'!C95)</f>
        <v/>
      </c>
      <c r="E95" s="84" t="str">
        <f>IF('N-Bedarf GL §13a'!V95="",'N-Bedarf GL §13a'!T95,'N-Bedarf GL §13a'!V95)</f>
        <v/>
      </c>
      <c r="F95" s="84" t="str">
        <f>IF('P-Bedarf GL §13a'!N96="","",'P-Bedarf GL §13a'!N96)</f>
        <v/>
      </c>
      <c r="G95" s="84" t="str">
        <f>IF('P-Bedarf GL §13a'!R96="","",'P-Bedarf GL §13a'!R96)</f>
        <v/>
      </c>
      <c r="H95" s="345" t="str">
        <f t="shared" si="48"/>
        <v/>
      </c>
      <c r="I95" s="345" t="str">
        <f t="shared" si="49"/>
        <v/>
      </c>
      <c r="J95" s="345" t="str">
        <f t="shared" si="50"/>
        <v/>
      </c>
      <c r="K95" s="84">
        <f t="shared" si="51"/>
        <v>0</v>
      </c>
      <c r="L95" s="84">
        <f t="shared" si="52"/>
        <v>0</v>
      </c>
      <c r="M95" s="84">
        <f t="shared" si="53"/>
        <v>0</v>
      </c>
      <c r="N95" s="321" t="str">
        <f t="shared" si="54"/>
        <v/>
      </c>
      <c r="O95" s="321" t="str">
        <f t="shared" si="55"/>
        <v/>
      </c>
      <c r="P95" s="321" t="str">
        <f t="shared" si="56"/>
        <v/>
      </c>
      <c r="Q95" s="214" t="str">
        <f t="shared" si="64"/>
        <v/>
      </c>
      <c r="R95" s="141"/>
      <c r="S95" s="211"/>
      <c r="T95" s="364" t="str">
        <f t="shared" si="33"/>
        <v/>
      </c>
      <c r="U95" s="153" t="str">
        <f t="shared" si="57"/>
        <v/>
      </c>
      <c r="V95" s="153" t="str">
        <f t="shared" si="58"/>
        <v/>
      </c>
      <c r="W95" s="153" t="str">
        <f t="shared" si="34"/>
        <v/>
      </c>
      <c r="X95" s="153" t="str">
        <f t="shared" si="35"/>
        <v/>
      </c>
      <c r="Y95" s="141"/>
      <c r="Z95" s="212"/>
      <c r="AA95" s="364" t="str">
        <f t="shared" si="36"/>
        <v/>
      </c>
      <c r="AB95" s="153" t="str">
        <f t="shared" si="59"/>
        <v/>
      </c>
      <c r="AC95" s="153" t="str">
        <f t="shared" si="60"/>
        <v/>
      </c>
      <c r="AD95" s="153" t="str">
        <f t="shared" si="37"/>
        <v/>
      </c>
      <c r="AE95" s="153" t="str">
        <f t="shared" si="38"/>
        <v/>
      </c>
      <c r="AF95" s="213" t="str">
        <f t="shared" si="65"/>
        <v/>
      </c>
      <c r="AG95" s="141"/>
      <c r="AH95" s="211"/>
      <c r="AI95" s="364" t="str">
        <f t="shared" si="39"/>
        <v/>
      </c>
      <c r="AJ95" s="153" t="str">
        <f t="shared" si="61"/>
        <v/>
      </c>
      <c r="AK95" s="153" t="str">
        <f t="shared" si="40"/>
        <v/>
      </c>
      <c r="AL95" s="153" t="str">
        <f t="shared" si="41"/>
        <v/>
      </c>
      <c r="AM95" s="141"/>
      <c r="AN95" s="211"/>
      <c r="AO95" s="364" t="str">
        <f t="shared" si="42"/>
        <v/>
      </c>
      <c r="AP95" s="153" t="str">
        <f t="shared" si="62"/>
        <v/>
      </c>
      <c r="AQ95" s="153" t="str">
        <f t="shared" si="43"/>
        <v/>
      </c>
      <c r="AR95" s="153" t="str">
        <f t="shared" si="44"/>
        <v/>
      </c>
      <c r="AS95" s="141"/>
      <c r="AT95" s="211"/>
      <c r="AU95" s="364" t="str">
        <f t="shared" si="45"/>
        <v/>
      </c>
      <c r="AV95" s="153" t="str">
        <f t="shared" si="63"/>
        <v/>
      </c>
      <c r="AW95" s="153" t="str">
        <f t="shared" si="46"/>
        <v/>
      </c>
      <c r="AX95" s="153" t="str">
        <f t="shared" si="47"/>
        <v/>
      </c>
    </row>
    <row r="96" spans="1:50" ht="29.45" customHeight="1" x14ac:dyDescent="0.25">
      <c r="A96" s="354" t="str">
        <f>IF('N-Bedarf GL §13a'!A96="","",'N-Bedarf GL §13a'!A96)</f>
        <v/>
      </c>
      <c r="B96" s="354" t="str">
        <f>IF('N-Bedarf GL §13a'!B96="","",'N-Bedarf GL §13a'!B96)</f>
        <v/>
      </c>
      <c r="C96" s="305" t="str">
        <f>IF('N-Bedarf GL §13a'!D96="","",'N-Bedarf GL §13a'!D96)</f>
        <v/>
      </c>
      <c r="D96" s="32" t="str">
        <f>IF('N-Bedarf GL §13a'!C96="","",'N-Bedarf GL §13a'!C96)</f>
        <v/>
      </c>
      <c r="E96" s="84" t="str">
        <f>IF('N-Bedarf GL §13a'!V96="",'N-Bedarf GL §13a'!T96,'N-Bedarf GL §13a'!V96)</f>
        <v/>
      </c>
      <c r="F96" s="84" t="str">
        <f>IF('P-Bedarf GL §13a'!N97="","",'P-Bedarf GL §13a'!N97)</f>
        <v/>
      </c>
      <c r="G96" s="84" t="str">
        <f>IF('P-Bedarf GL §13a'!R97="","",'P-Bedarf GL §13a'!R97)</f>
        <v/>
      </c>
      <c r="H96" s="345" t="str">
        <f t="shared" si="48"/>
        <v/>
      </c>
      <c r="I96" s="345" t="str">
        <f t="shared" si="49"/>
        <v/>
      </c>
      <c r="J96" s="345" t="str">
        <f t="shared" si="50"/>
        <v/>
      </c>
      <c r="K96" s="84">
        <f t="shared" si="51"/>
        <v>0</v>
      </c>
      <c r="L96" s="84">
        <f t="shared" si="52"/>
        <v>0</v>
      </c>
      <c r="M96" s="84">
        <f t="shared" si="53"/>
        <v>0</v>
      </c>
      <c r="N96" s="321" t="str">
        <f t="shared" si="54"/>
        <v/>
      </c>
      <c r="O96" s="321" t="str">
        <f t="shared" si="55"/>
        <v/>
      </c>
      <c r="P96" s="321" t="str">
        <f t="shared" si="56"/>
        <v/>
      </c>
      <c r="Q96" s="214" t="str">
        <f t="shared" si="64"/>
        <v/>
      </c>
      <c r="R96" s="141"/>
      <c r="S96" s="211"/>
      <c r="T96" s="364" t="str">
        <f t="shared" si="33"/>
        <v/>
      </c>
      <c r="U96" s="153" t="str">
        <f t="shared" si="57"/>
        <v/>
      </c>
      <c r="V96" s="153" t="str">
        <f t="shared" si="58"/>
        <v/>
      </c>
      <c r="W96" s="153" t="str">
        <f t="shared" si="34"/>
        <v/>
      </c>
      <c r="X96" s="153" t="str">
        <f t="shared" si="35"/>
        <v/>
      </c>
      <c r="Y96" s="141"/>
      <c r="Z96" s="212"/>
      <c r="AA96" s="364" t="str">
        <f t="shared" si="36"/>
        <v/>
      </c>
      <c r="AB96" s="153" t="str">
        <f t="shared" si="59"/>
        <v/>
      </c>
      <c r="AC96" s="153" t="str">
        <f t="shared" si="60"/>
        <v/>
      </c>
      <c r="AD96" s="153" t="str">
        <f t="shared" si="37"/>
        <v/>
      </c>
      <c r="AE96" s="153" t="str">
        <f t="shared" si="38"/>
        <v/>
      </c>
      <c r="AF96" s="213" t="str">
        <f t="shared" si="65"/>
        <v/>
      </c>
      <c r="AG96" s="141"/>
      <c r="AH96" s="211"/>
      <c r="AI96" s="364" t="str">
        <f t="shared" si="39"/>
        <v/>
      </c>
      <c r="AJ96" s="153" t="str">
        <f t="shared" si="61"/>
        <v/>
      </c>
      <c r="AK96" s="153" t="str">
        <f t="shared" si="40"/>
        <v/>
      </c>
      <c r="AL96" s="153" t="str">
        <f t="shared" si="41"/>
        <v/>
      </c>
      <c r="AM96" s="141"/>
      <c r="AN96" s="211"/>
      <c r="AO96" s="364" t="str">
        <f t="shared" si="42"/>
        <v/>
      </c>
      <c r="AP96" s="153" t="str">
        <f t="shared" si="62"/>
        <v/>
      </c>
      <c r="AQ96" s="153" t="str">
        <f t="shared" si="43"/>
        <v/>
      </c>
      <c r="AR96" s="153" t="str">
        <f t="shared" si="44"/>
        <v/>
      </c>
      <c r="AS96" s="141"/>
      <c r="AT96" s="211"/>
      <c r="AU96" s="364" t="str">
        <f t="shared" si="45"/>
        <v/>
      </c>
      <c r="AV96" s="153" t="str">
        <f t="shared" si="63"/>
        <v/>
      </c>
      <c r="AW96" s="153" t="str">
        <f t="shared" si="46"/>
        <v/>
      </c>
      <c r="AX96" s="153" t="str">
        <f t="shared" si="47"/>
        <v/>
      </c>
    </row>
    <row r="97" spans="1:50" ht="29.45" customHeight="1" x14ac:dyDescent="0.25">
      <c r="A97" s="354" t="str">
        <f>IF('N-Bedarf GL §13a'!A97="","",'N-Bedarf GL §13a'!A97)</f>
        <v/>
      </c>
      <c r="B97" s="354" t="str">
        <f>IF('N-Bedarf GL §13a'!B97="","",'N-Bedarf GL §13a'!B97)</f>
        <v/>
      </c>
      <c r="C97" s="305" t="str">
        <f>IF('N-Bedarf GL §13a'!D97="","",'N-Bedarf GL §13a'!D97)</f>
        <v/>
      </c>
      <c r="D97" s="32" t="str">
        <f>IF('N-Bedarf GL §13a'!C97="","",'N-Bedarf GL §13a'!C97)</f>
        <v/>
      </c>
      <c r="E97" s="84" t="str">
        <f>IF('N-Bedarf GL §13a'!V97="",'N-Bedarf GL §13a'!T97,'N-Bedarf GL §13a'!V97)</f>
        <v/>
      </c>
      <c r="F97" s="84" t="str">
        <f>IF('P-Bedarf GL §13a'!N98="","",'P-Bedarf GL §13a'!N98)</f>
        <v/>
      </c>
      <c r="G97" s="84" t="str">
        <f>IF('P-Bedarf GL §13a'!R98="","",'P-Bedarf GL §13a'!R98)</f>
        <v/>
      </c>
      <c r="H97" s="345" t="str">
        <f t="shared" si="48"/>
        <v/>
      </c>
      <c r="I97" s="345" t="str">
        <f t="shared" si="49"/>
        <v/>
      </c>
      <c r="J97" s="345" t="str">
        <f t="shared" si="50"/>
        <v/>
      </c>
      <c r="K97" s="84">
        <f t="shared" si="51"/>
        <v>0</v>
      </c>
      <c r="L97" s="84">
        <f t="shared" si="52"/>
        <v>0</v>
      </c>
      <c r="M97" s="84">
        <f t="shared" si="53"/>
        <v>0</v>
      </c>
      <c r="N97" s="321" t="str">
        <f t="shared" si="54"/>
        <v/>
      </c>
      <c r="O97" s="321" t="str">
        <f t="shared" si="55"/>
        <v/>
      </c>
      <c r="P97" s="321" t="str">
        <f t="shared" si="56"/>
        <v/>
      </c>
      <c r="Q97" s="214" t="str">
        <f t="shared" si="64"/>
        <v/>
      </c>
      <c r="R97" s="141"/>
      <c r="S97" s="211"/>
      <c r="T97" s="364" t="str">
        <f t="shared" si="33"/>
        <v/>
      </c>
      <c r="U97" s="153" t="str">
        <f t="shared" si="57"/>
        <v/>
      </c>
      <c r="V97" s="153" t="str">
        <f t="shared" si="58"/>
        <v/>
      </c>
      <c r="W97" s="153" t="str">
        <f t="shared" si="34"/>
        <v/>
      </c>
      <c r="X97" s="153" t="str">
        <f t="shared" si="35"/>
        <v/>
      </c>
      <c r="Y97" s="141"/>
      <c r="Z97" s="212"/>
      <c r="AA97" s="364" t="str">
        <f t="shared" si="36"/>
        <v/>
      </c>
      <c r="AB97" s="153" t="str">
        <f t="shared" si="59"/>
        <v/>
      </c>
      <c r="AC97" s="153" t="str">
        <f t="shared" si="60"/>
        <v/>
      </c>
      <c r="AD97" s="153" t="str">
        <f t="shared" si="37"/>
        <v/>
      </c>
      <c r="AE97" s="153" t="str">
        <f t="shared" si="38"/>
        <v/>
      </c>
      <c r="AF97" s="213" t="str">
        <f t="shared" si="65"/>
        <v/>
      </c>
      <c r="AG97" s="141"/>
      <c r="AH97" s="211"/>
      <c r="AI97" s="364" t="str">
        <f t="shared" si="39"/>
        <v/>
      </c>
      <c r="AJ97" s="153" t="str">
        <f t="shared" si="61"/>
        <v/>
      </c>
      <c r="AK97" s="153" t="str">
        <f t="shared" si="40"/>
        <v/>
      </c>
      <c r="AL97" s="153" t="str">
        <f t="shared" si="41"/>
        <v/>
      </c>
      <c r="AM97" s="141"/>
      <c r="AN97" s="211"/>
      <c r="AO97" s="364" t="str">
        <f t="shared" si="42"/>
        <v/>
      </c>
      <c r="AP97" s="153" t="str">
        <f t="shared" si="62"/>
        <v/>
      </c>
      <c r="AQ97" s="153" t="str">
        <f t="shared" si="43"/>
        <v/>
      </c>
      <c r="AR97" s="153" t="str">
        <f t="shared" si="44"/>
        <v/>
      </c>
      <c r="AS97" s="141"/>
      <c r="AT97" s="211"/>
      <c r="AU97" s="364" t="str">
        <f t="shared" si="45"/>
        <v/>
      </c>
      <c r="AV97" s="153" t="str">
        <f t="shared" si="63"/>
        <v/>
      </c>
      <c r="AW97" s="153" t="str">
        <f t="shared" si="46"/>
        <v/>
      </c>
      <c r="AX97" s="153" t="str">
        <f t="shared" si="47"/>
        <v/>
      </c>
    </row>
    <row r="98" spans="1:50" ht="29.45" customHeight="1" x14ac:dyDescent="0.25">
      <c r="A98" s="354" t="str">
        <f>IF('N-Bedarf GL §13a'!A98="","",'N-Bedarf GL §13a'!A98)</f>
        <v/>
      </c>
      <c r="B98" s="354" t="str">
        <f>IF('N-Bedarf GL §13a'!B98="","",'N-Bedarf GL §13a'!B98)</f>
        <v/>
      </c>
      <c r="C98" s="305" t="str">
        <f>IF('N-Bedarf GL §13a'!D98="","",'N-Bedarf GL §13a'!D98)</f>
        <v/>
      </c>
      <c r="D98" s="32" t="str">
        <f>IF('N-Bedarf GL §13a'!C98="","",'N-Bedarf GL §13a'!C98)</f>
        <v/>
      </c>
      <c r="E98" s="84" t="str">
        <f>IF('N-Bedarf GL §13a'!V98="",'N-Bedarf GL §13a'!T98,'N-Bedarf GL §13a'!V98)</f>
        <v/>
      </c>
      <c r="F98" s="84" t="str">
        <f>IF('P-Bedarf GL §13a'!N99="","",'P-Bedarf GL §13a'!N99)</f>
        <v/>
      </c>
      <c r="G98" s="84" t="str">
        <f>IF('P-Bedarf GL §13a'!R99="","",'P-Bedarf GL §13a'!R99)</f>
        <v/>
      </c>
      <c r="H98" s="345" t="str">
        <f t="shared" si="48"/>
        <v/>
      </c>
      <c r="I98" s="345" t="str">
        <f t="shared" si="49"/>
        <v/>
      </c>
      <c r="J98" s="345" t="str">
        <f t="shared" si="50"/>
        <v/>
      </c>
      <c r="K98" s="84">
        <f t="shared" si="51"/>
        <v>0</v>
      </c>
      <c r="L98" s="84">
        <f t="shared" si="52"/>
        <v>0</v>
      </c>
      <c r="M98" s="84">
        <f t="shared" si="53"/>
        <v>0</v>
      </c>
      <c r="N98" s="321" t="str">
        <f t="shared" si="54"/>
        <v/>
      </c>
      <c r="O98" s="321" t="str">
        <f t="shared" si="55"/>
        <v/>
      </c>
      <c r="P98" s="321" t="str">
        <f t="shared" si="56"/>
        <v/>
      </c>
      <c r="Q98" s="214" t="str">
        <f t="shared" si="64"/>
        <v/>
      </c>
      <c r="R98" s="141"/>
      <c r="S98" s="211"/>
      <c r="T98" s="364" t="str">
        <f t="shared" si="33"/>
        <v/>
      </c>
      <c r="U98" s="153" t="str">
        <f t="shared" si="57"/>
        <v/>
      </c>
      <c r="V98" s="153" t="str">
        <f t="shared" si="58"/>
        <v/>
      </c>
      <c r="W98" s="153" t="str">
        <f t="shared" si="34"/>
        <v/>
      </c>
      <c r="X98" s="153" t="str">
        <f t="shared" si="35"/>
        <v/>
      </c>
      <c r="Y98" s="141"/>
      <c r="Z98" s="212"/>
      <c r="AA98" s="364" t="str">
        <f t="shared" si="36"/>
        <v/>
      </c>
      <c r="AB98" s="153" t="str">
        <f t="shared" si="59"/>
        <v/>
      </c>
      <c r="AC98" s="153" t="str">
        <f t="shared" si="60"/>
        <v/>
      </c>
      <c r="AD98" s="153" t="str">
        <f t="shared" si="37"/>
        <v/>
      </c>
      <c r="AE98" s="153" t="str">
        <f t="shared" si="38"/>
        <v/>
      </c>
      <c r="AF98" s="213" t="str">
        <f t="shared" si="65"/>
        <v/>
      </c>
      <c r="AG98" s="141"/>
      <c r="AH98" s="211"/>
      <c r="AI98" s="364" t="str">
        <f t="shared" si="39"/>
        <v/>
      </c>
      <c r="AJ98" s="153" t="str">
        <f t="shared" si="61"/>
        <v/>
      </c>
      <c r="AK98" s="153" t="str">
        <f t="shared" si="40"/>
        <v/>
      </c>
      <c r="AL98" s="153" t="str">
        <f t="shared" si="41"/>
        <v/>
      </c>
      <c r="AM98" s="141"/>
      <c r="AN98" s="211"/>
      <c r="AO98" s="364" t="str">
        <f t="shared" si="42"/>
        <v/>
      </c>
      <c r="AP98" s="153" t="str">
        <f t="shared" si="62"/>
        <v/>
      </c>
      <c r="AQ98" s="153" t="str">
        <f t="shared" si="43"/>
        <v/>
      </c>
      <c r="AR98" s="153" t="str">
        <f t="shared" si="44"/>
        <v/>
      </c>
      <c r="AS98" s="141"/>
      <c r="AT98" s="211"/>
      <c r="AU98" s="364" t="str">
        <f t="shared" si="45"/>
        <v/>
      </c>
      <c r="AV98" s="153" t="str">
        <f t="shared" si="63"/>
        <v/>
      </c>
      <c r="AW98" s="153" t="str">
        <f t="shared" si="46"/>
        <v/>
      </c>
      <c r="AX98" s="153" t="str">
        <f t="shared" si="47"/>
        <v/>
      </c>
    </row>
    <row r="99" spans="1:50" ht="29.45" customHeight="1" x14ac:dyDescent="0.25">
      <c r="A99" s="354" t="str">
        <f>IF('N-Bedarf GL §13a'!A99="","",'N-Bedarf GL §13a'!A99)</f>
        <v/>
      </c>
      <c r="B99" s="354" t="str">
        <f>IF('N-Bedarf GL §13a'!B99="","",'N-Bedarf GL §13a'!B99)</f>
        <v/>
      </c>
      <c r="C99" s="305" t="str">
        <f>IF('N-Bedarf GL §13a'!D99="","",'N-Bedarf GL §13a'!D99)</f>
        <v/>
      </c>
      <c r="D99" s="32" t="str">
        <f>IF('N-Bedarf GL §13a'!C99="","",'N-Bedarf GL §13a'!C99)</f>
        <v/>
      </c>
      <c r="E99" s="84" t="str">
        <f>IF('N-Bedarf GL §13a'!V99="",'N-Bedarf GL §13a'!T99,'N-Bedarf GL §13a'!V99)</f>
        <v/>
      </c>
      <c r="F99" s="84" t="str">
        <f>IF('P-Bedarf GL §13a'!N100="","",'P-Bedarf GL §13a'!N100)</f>
        <v/>
      </c>
      <c r="G99" s="84" t="str">
        <f>IF('P-Bedarf GL §13a'!R100="","",'P-Bedarf GL §13a'!R100)</f>
        <v/>
      </c>
      <c r="H99" s="345" t="str">
        <f t="shared" si="48"/>
        <v/>
      </c>
      <c r="I99" s="345" t="str">
        <f t="shared" si="49"/>
        <v/>
      </c>
      <c r="J99" s="345" t="str">
        <f t="shared" si="50"/>
        <v/>
      </c>
      <c r="K99" s="84">
        <f t="shared" si="51"/>
        <v>0</v>
      </c>
      <c r="L99" s="84">
        <f t="shared" si="52"/>
        <v>0</v>
      </c>
      <c r="M99" s="84">
        <f t="shared" si="53"/>
        <v>0</v>
      </c>
      <c r="N99" s="321" t="str">
        <f t="shared" si="54"/>
        <v/>
      </c>
      <c r="O99" s="321" t="str">
        <f t="shared" si="55"/>
        <v/>
      </c>
      <c r="P99" s="321" t="str">
        <f t="shared" si="56"/>
        <v/>
      </c>
      <c r="Q99" s="214" t="str">
        <f t="shared" si="64"/>
        <v/>
      </c>
      <c r="R99" s="141"/>
      <c r="S99" s="211"/>
      <c r="T99" s="364" t="str">
        <f t="shared" si="33"/>
        <v/>
      </c>
      <c r="U99" s="153" t="str">
        <f t="shared" si="57"/>
        <v/>
      </c>
      <c r="V99" s="153" t="str">
        <f t="shared" si="58"/>
        <v/>
      </c>
      <c r="W99" s="153" t="str">
        <f t="shared" si="34"/>
        <v/>
      </c>
      <c r="X99" s="153" t="str">
        <f t="shared" si="35"/>
        <v/>
      </c>
      <c r="Y99" s="141"/>
      <c r="Z99" s="212"/>
      <c r="AA99" s="364" t="str">
        <f t="shared" si="36"/>
        <v/>
      </c>
      <c r="AB99" s="153" t="str">
        <f t="shared" si="59"/>
        <v/>
      </c>
      <c r="AC99" s="153" t="str">
        <f t="shared" si="60"/>
        <v/>
      </c>
      <c r="AD99" s="153" t="str">
        <f t="shared" si="37"/>
        <v/>
      </c>
      <c r="AE99" s="153" t="str">
        <f t="shared" si="38"/>
        <v/>
      </c>
      <c r="AF99" s="213" t="str">
        <f t="shared" si="65"/>
        <v/>
      </c>
      <c r="AG99" s="141"/>
      <c r="AH99" s="211"/>
      <c r="AI99" s="364" t="str">
        <f t="shared" si="39"/>
        <v/>
      </c>
      <c r="AJ99" s="153" t="str">
        <f t="shared" si="61"/>
        <v/>
      </c>
      <c r="AK99" s="153" t="str">
        <f t="shared" si="40"/>
        <v/>
      </c>
      <c r="AL99" s="153" t="str">
        <f t="shared" si="41"/>
        <v/>
      </c>
      <c r="AM99" s="141"/>
      <c r="AN99" s="211"/>
      <c r="AO99" s="364" t="str">
        <f t="shared" si="42"/>
        <v/>
      </c>
      <c r="AP99" s="153" t="str">
        <f t="shared" si="62"/>
        <v/>
      </c>
      <c r="AQ99" s="153" t="str">
        <f t="shared" si="43"/>
        <v/>
      </c>
      <c r="AR99" s="153" t="str">
        <f t="shared" si="44"/>
        <v/>
      </c>
      <c r="AS99" s="141"/>
      <c r="AT99" s="211"/>
      <c r="AU99" s="364" t="str">
        <f t="shared" si="45"/>
        <v/>
      </c>
      <c r="AV99" s="153" t="str">
        <f t="shared" si="63"/>
        <v/>
      </c>
      <c r="AW99" s="153" t="str">
        <f t="shared" si="46"/>
        <v/>
      </c>
      <c r="AX99" s="153" t="str">
        <f t="shared" si="47"/>
        <v/>
      </c>
    </row>
    <row r="100" spans="1:50" ht="29.45" customHeight="1" x14ac:dyDescent="0.25">
      <c r="A100" s="354" t="str">
        <f>IF('N-Bedarf GL §13a'!A100="","",'N-Bedarf GL §13a'!A100)</f>
        <v/>
      </c>
      <c r="B100" s="354" t="str">
        <f>IF('N-Bedarf GL §13a'!B100="","",'N-Bedarf GL §13a'!B100)</f>
        <v/>
      </c>
      <c r="C100" s="305" t="str">
        <f>IF('N-Bedarf GL §13a'!D100="","",'N-Bedarf GL §13a'!D100)</f>
        <v/>
      </c>
      <c r="D100" s="32" t="str">
        <f>IF('N-Bedarf GL §13a'!C100="","",'N-Bedarf GL §13a'!C100)</f>
        <v/>
      </c>
      <c r="E100" s="84" t="str">
        <f>IF('N-Bedarf GL §13a'!V100="",'N-Bedarf GL §13a'!T100,'N-Bedarf GL §13a'!V100)</f>
        <v/>
      </c>
      <c r="F100" s="84" t="str">
        <f>IF('P-Bedarf GL §13a'!N101="","",'P-Bedarf GL §13a'!N101)</f>
        <v/>
      </c>
      <c r="G100" s="84" t="str">
        <f>IF('P-Bedarf GL §13a'!R101="","",'P-Bedarf GL §13a'!R101)</f>
        <v/>
      </c>
      <c r="H100" s="345" t="str">
        <f t="shared" si="48"/>
        <v/>
      </c>
      <c r="I100" s="345" t="str">
        <f t="shared" si="49"/>
        <v/>
      </c>
      <c r="J100" s="345" t="str">
        <f t="shared" si="50"/>
        <v/>
      </c>
      <c r="K100" s="84">
        <f t="shared" si="51"/>
        <v>0</v>
      </c>
      <c r="L100" s="84">
        <f t="shared" si="52"/>
        <v>0</v>
      </c>
      <c r="M100" s="84">
        <f t="shared" si="53"/>
        <v>0</v>
      </c>
      <c r="N100" s="321" t="str">
        <f t="shared" si="54"/>
        <v/>
      </c>
      <c r="O100" s="321" t="str">
        <f t="shared" si="55"/>
        <v/>
      </c>
      <c r="P100" s="321" t="str">
        <f t="shared" si="56"/>
        <v/>
      </c>
      <c r="Q100" s="214" t="str">
        <f t="shared" si="64"/>
        <v/>
      </c>
      <c r="R100" s="141"/>
      <c r="S100" s="211"/>
      <c r="T100" s="364" t="str">
        <f t="shared" si="33"/>
        <v/>
      </c>
      <c r="U100" s="153" t="str">
        <f t="shared" si="57"/>
        <v/>
      </c>
      <c r="V100" s="153" t="str">
        <f t="shared" si="58"/>
        <v/>
      </c>
      <c r="W100" s="153" t="str">
        <f t="shared" si="34"/>
        <v/>
      </c>
      <c r="X100" s="153" t="str">
        <f t="shared" si="35"/>
        <v/>
      </c>
      <c r="Y100" s="141"/>
      <c r="Z100" s="212"/>
      <c r="AA100" s="364" t="str">
        <f t="shared" si="36"/>
        <v/>
      </c>
      <c r="AB100" s="153" t="str">
        <f t="shared" si="59"/>
        <v/>
      </c>
      <c r="AC100" s="153" t="str">
        <f t="shared" si="60"/>
        <v/>
      </c>
      <c r="AD100" s="153" t="str">
        <f t="shared" si="37"/>
        <v/>
      </c>
      <c r="AE100" s="153" t="str">
        <f t="shared" si="38"/>
        <v/>
      </c>
      <c r="AF100" s="213" t="str">
        <f t="shared" si="65"/>
        <v/>
      </c>
      <c r="AG100" s="141"/>
      <c r="AH100" s="211"/>
      <c r="AI100" s="364" t="str">
        <f t="shared" si="39"/>
        <v/>
      </c>
      <c r="AJ100" s="153" t="str">
        <f t="shared" si="61"/>
        <v/>
      </c>
      <c r="AK100" s="153" t="str">
        <f t="shared" si="40"/>
        <v/>
      </c>
      <c r="AL100" s="153" t="str">
        <f t="shared" si="41"/>
        <v/>
      </c>
      <c r="AM100" s="141"/>
      <c r="AN100" s="211"/>
      <c r="AO100" s="364" t="str">
        <f t="shared" si="42"/>
        <v/>
      </c>
      <c r="AP100" s="153" t="str">
        <f t="shared" si="62"/>
        <v/>
      </c>
      <c r="AQ100" s="153" t="str">
        <f t="shared" si="43"/>
        <v/>
      </c>
      <c r="AR100" s="153" t="str">
        <f t="shared" si="44"/>
        <v/>
      </c>
      <c r="AS100" s="141"/>
      <c r="AT100" s="211"/>
      <c r="AU100" s="364" t="str">
        <f t="shared" si="45"/>
        <v/>
      </c>
      <c r="AV100" s="153" t="str">
        <f t="shared" si="63"/>
        <v/>
      </c>
      <c r="AW100" s="153" t="str">
        <f t="shared" si="46"/>
        <v/>
      </c>
      <c r="AX100" s="153" t="str">
        <f t="shared" si="47"/>
        <v/>
      </c>
    </row>
    <row r="101" spans="1:50" ht="29.45" customHeight="1" x14ac:dyDescent="0.25">
      <c r="A101" s="354" t="str">
        <f>IF('N-Bedarf GL §13a'!A101="","",'N-Bedarf GL §13a'!A101)</f>
        <v/>
      </c>
      <c r="B101" s="354" t="str">
        <f>IF('N-Bedarf GL §13a'!B101="","",'N-Bedarf GL §13a'!B101)</f>
        <v/>
      </c>
      <c r="C101" s="305" t="str">
        <f>IF('N-Bedarf GL §13a'!D101="","",'N-Bedarf GL §13a'!D101)</f>
        <v/>
      </c>
      <c r="D101" s="32" t="str">
        <f>IF('N-Bedarf GL §13a'!C101="","",'N-Bedarf GL §13a'!C101)</f>
        <v/>
      </c>
      <c r="E101" s="84" t="str">
        <f>IF('N-Bedarf GL §13a'!V101="",'N-Bedarf GL §13a'!T101,'N-Bedarf GL §13a'!V101)</f>
        <v/>
      </c>
      <c r="F101" s="84" t="str">
        <f>IF('P-Bedarf GL §13a'!N102="","",'P-Bedarf GL §13a'!N102)</f>
        <v/>
      </c>
      <c r="G101" s="84" t="str">
        <f>IF('P-Bedarf GL §13a'!R102="","",'P-Bedarf GL §13a'!R102)</f>
        <v/>
      </c>
      <c r="H101" s="345" t="str">
        <f t="shared" si="48"/>
        <v/>
      </c>
      <c r="I101" s="345" t="str">
        <f t="shared" si="49"/>
        <v/>
      </c>
      <c r="J101" s="345" t="str">
        <f t="shared" si="50"/>
        <v/>
      </c>
      <c r="K101" s="84">
        <f t="shared" si="51"/>
        <v>0</v>
      </c>
      <c r="L101" s="84">
        <f t="shared" si="52"/>
        <v>0</v>
      </c>
      <c r="M101" s="84">
        <f t="shared" si="53"/>
        <v>0</v>
      </c>
      <c r="N101" s="321" t="str">
        <f t="shared" si="54"/>
        <v/>
      </c>
      <c r="O101" s="321" t="str">
        <f t="shared" si="55"/>
        <v/>
      </c>
      <c r="P101" s="321" t="str">
        <f t="shared" si="56"/>
        <v/>
      </c>
      <c r="Q101" s="214" t="str">
        <f t="shared" si="64"/>
        <v/>
      </c>
      <c r="R101" s="141"/>
      <c r="S101" s="211"/>
      <c r="T101" s="364" t="str">
        <f t="shared" si="33"/>
        <v/>
      </c>
      <c r="U101" s="153" t="str">
        <f t="shared" si="57"/>
        <v/>
      </c>
      <c r="V101" s="153" t="str">
        <f t="shared" si="58"/>
        <v/>
      </c>
      <c r="W101" s="153" t="str">
        <f t="shared" si="34"/>
        <v/>
      </c>
      <c r="X101" s="153" t="str">
        <f t="shared" si="35"/>
        <v/>
      </c>
      <c r="Y101" s="141"/>
      <c r="Z101" s="212"/>
      <c r="AA101" s="364" t="str">
        <f t="shared" si="36"/>
        <v/>
      </c>
      <c r="AB101" s="153" t="str">
        <f t="shared" si="59"/>
        <v/>
      </c>
      <c r="AC101" s="153" t="str">
        <f t="shared" si="60"/>
        <v/>
      </c>
      <c r="AD101" s="153" t="str">
        <f t="shared" si="37"/>
        <v/>
      </c>
      <c r="AE101" s="153" t="str">
        <f t="shared" si="38"/>
        <v/>
      </c>
      <c r="AF101" s="213" t="str">
        <f t="shared" si="65"/>
        <v/>
      </c>
      <c r="AG101" s="141"/>
      <c r="AH101" s="211"/>
      <c r="AI101" s="364" t="str">
        <f t="shared" si="39"/>
        <v/>
      </c>
      <c r="AJ101" s="153" t="str">
        <f t="shared" si="61"/>
        <v/>
      </c>
      <c r="AK101" s="153" t="str">
        <f t="shared" si="40"/>
        <v/>
      </c>
      <c r="AL101" s="153" t="str">
        <f t="shared" si="41"/>
        <v/>
      </c>
      <c r="AM101" s="141"/>
      <c r="AN101" s="211"/>
      <c r="AO101" s="364" t="str">
        <f t="shared" si="42"/>
        <v/>
      </c>
      <c r="AP101" s="153" t="str">
        <f t="shared" si="62"/>
        <v/>
      </c>
      <c r="AQ101" s="153" t="str">
        <f t="shared" si="43"/>
        <v/>
      </c>
      <c r="AR101" s="153" t="str">
        <f t="shared" si="44"/>
        <v/>
      </c>
      <c r="AS101" s="141"/>
      <c r="AT101" s="211"/>
      <c r="AU101" s="364" t="str">
        <f t="shared" si="45"/>
        <v/>
      </c>
      <c r="AV101" s="153" t="str">
        <f t="shared" si="63"/>
        <v/>
      </c>
      <c r="AW101" s="153" t="str">
        <f t="shared" si="46"/>
        <v/>
      </c>
      <c r="AX101" s="153" t="str">
        <f t="shared" si="47"/>
        <v/>
      </c>
    </row>
    <row r="102" spans="1:50" ht="29.45" customHeight="1" x14ac:dyDescent="0.25">
      <c r="A102" s="354" t="str">
        <f>IF('N-Bedarf GL §13a'!A102="","",'N-Bedarf GL §13a'!A102)</f>
        <v/>
      </c>
      <c r="B102" s="354" t="str">
        <f>IF('N-Bedarf GL §13a'!B102="","",'N-Bedarf GL §13a'!B102)</f>
        <v/>
      </c>
      <c r="C102" s="305" t="str">
        <f>IF('N-Bedarf GL §13a'!D102="","",'N-Bedarf GL §13a'!D102)</f>
        <v/>
      </c>
      <c r="D102" s="32" t="str">
        <f>IF('N-Bedarf GL §13a'!C102="","",'N-Bedarf GL §13a'!C102)</f>
        <v/>
      </c>
      <c r="E102" s="84" t="str">
        <f>IF('N-Bedarf GL §13a'!V102="",'N-Bedarf GL §13a'!T102,'N-Bedarf GL §13a'!V102)</f>
        <v/>
      </c>
      <c r="F102" s="84" t="str">
        <f>IF('P-Bedarf GL §13a'!N103="","",'P-Bedarf GL §13a'!N103)</f>
        <v/>
      </c>
      <c r="G102" s="84" t="str">
        <f>IF('P-Bedarf GL §13a'!R103="","",'P-Bedarf GL §13a'!R103)</f>
        <v/>
      </c>
      <c r="H102" s="345" t="str">
        <f t="shared" si="48"/>
        <v/>
      </c>
      <c r="I102" s="345" t="str">
        <f t="shared" si="49"/>
        <v/>
      </c>
      <c r="J102" s="345" t="str">
        <f t="shared" si="50"/>
        <v/>
      </c>
      <c r="K102" s="84">
        <f t="shared" si="51"/>
        <v>0</v>
      </c>
      <c r="L102" s="84">
        <f t="shared" si="52"/>
        <v>0</v>
      </c>
      <c r="M102" s="84">
        <f t="shared" si="53"/>
        <v>0</v>
      </c>
      <c r="N102" s="321" t="str">
        <f t="shared" si="54"/>
        <v/>
      </c>
      <c r="O102" s="321" t="str">
        <f t="shared" si="55"/>
        <v/>
      </c>
      <c r="P102" s="321" t="str">
        <f t="shared" si="56"/>
        <v/>
      </c>
      <c r="Q102" s="214" t="str">
        <f t="shared" si="64"/>
        <v/>
      </c>
      <c r="R102" s="141"/>
      <c r="S102" s="211"/>
      <c r="T102" s="364" t="str">
        <f t="shared" si="33"/>
        <v/>
      </c>
      <c r="U102" s="153" t="str">
        <f t="shared" si="57"/>
        <v/>
      </c>
      <c r="V102" s="153" t="str">
        <f t="shared" si="58"/>
        <v/>
      </c>
      <c r="W102" s="153" t="str">
        <f t="shared" si="34"/>
        <v/>
      </c>
      <c r="X102" s="153" t="str">
        <f t="shared" si="35"/>
        <v/>
      </c>
      <c r="Y102" s="141"/>
      <c r="Z102" s="212"/>
      <c r="AA102" s="364" t="str">
        <f t="shared" si="36"/>
        <v/>
      </c>
      <c r="AB102" s="153" t="str">
        <f t="shared" si="59"/>
        <v/>
      </c>
      <c r="AC102" s="153" t="str">
        <f t="shared" si="60"/>
        <v/>
      </c>
      <c r="AD102" s="153" t="str">
        <f t="shared" si="37"/>
        <v/>
      </c>
      <c r="AE102" s="153" t="str">
        <f t="shared" si="38"/>
        <v/>
      </c>
      <c r="AF102" s="213" t="str">
        <f t="shared" si="65"/>
        <v/>
      </c>
      <c r="AG102" s="141"/>
      <c r="AH102" s="211"/>
      <c r="AI102" s="364" t="str">
        <f t="shared" si="39"/>
        <v/>
      </c>
      <c r="AJ102" s="153" t="str">
        <f t="shared" si="61"/>
        <v/>
      </c>
      <c r="AK102" s="153" t="str">
        <f t="shared" si="40"/>
        <v/>
      </c>
      <c r="AL102" s="153" t="str">
        <f t="shared" si="41"/>
        <v/>
      </c>
      <c r="AM102" s="141"/>
      <c r="AN102" s="211"/>
      <c r="AO102" s="364" t="str">
        <f t="shared" si="42"/>
        <v/>
      </c>
      <c r="AP102" s="153" t="str">
        <f t="shared" si="62"/>
        <v/>
      </c>
      <c r="AQ102" s="153" t="str">
        <f t="shared" si="43"/>
        <v/>
      </c>
      <c r="AR102" s="153" t="str">
        <f t="shared" si="44"/>
        <v/>
      </c>
      <c r="AS102" s="141"/>
      <c r="AT102" s="211"/>
      <c r="AU102" s="364" t="str">
        <f t="shared" si="45"/>
        <v/>
      </c>
      <c r="AV102" s="153" t="str">
        <f t="shared" si="63"/>
        <v/>
      </c>
      <c r="AW102" s="153" t="str">
        <f t="shared" si="46"/>
        <v/>
      </c>
      <c r="AX102" s="153" t="str">
        <f t="shared" si="47"/>
        <v/>
      </c>
    </row>
    <row r="103" spans="1:50" ht="29.45" customHeight="1" x14ac:dyDescent="0.25">
      <c r="A103" s="354" t="str">
        <f>IF('N-Bedarf GL §13a'!A103="","",'N-Bedarf GL §13a'!A103)</f>
        <v/>
      </c>
      <c r="B103" s="354" t="str">
        <f>IF('N-Bedarf GL §13a'!B103="","",'N-Bedarf GL §13a'!B103)</f>
        <v/>
      </c>
      <c r="C103" s="305" t="str">
        <f>IF('N-Bedarf GL §13a'!D103="","",'N-Bedarf GL §13a'!D103)</f>
        <v/>
      </c>
      <c r="D103" s="32" t="str">
        <f>IF('N-Bedarf GL §13a'!C103="","",'N-Bedarf GL §13a'!C103)</f>
        <v/>
      </c>
      <c r="E103" s="84" t="str">
        <f>IF('N-Bedarf GL §13a'!V103="",'N-Bedarf GL §13a'!T103,'N-Bedarf GL §13a'!V103)</f>
        <v/>
      </c>
      <c r="F103" s="84" t="str">
        <f>IF('P-Bedarf GL §13a'!N104="","",'P-Bedarf GL §13a'!N104)</f>
        <v/>
      </c>
      <c r="G103" s="84" t="str">
        <f>IF('P-Bedarf GL §13a'!R104="","",'P-Bedarf GL §13a'!R104)</f>
        <v/>
      </c>
      <c r="H103" s="345" t="str">
        <f t="shared" si="48"/>
        <v/>
      </c>
      <c r="I103" s="345" t="str">
        <f t="shared" si="49"/>
        <v/>
      </c>
      <c r="J103" s="345" t="str">
        <f t="shared" si="50"/>
        <v/>
      </c>
      <c r="K103" s="84">
        <f t="shared" si="51"/>
        <v>0</v>
      </c>
      <c r="L103" s="84">
        <f t="shared" si="52"/>
        <v>0</v>
      </c>
      <c r="M103" s="84">
        <f t="shared" si="53"/>
        <v>0</v>
      </c>
      <c r="N103" s="321" t="str">
        <f t="shared" si="54"/>
        <v/>
      </c>
      <c r="O103" s="321" t="str">
        <f t="shared" si="55"/>
        <v/>
      </c>
      <c r="P103" s="321" t="str">
        <f t="shared" si="56"/>
        <v/>
      </c>
      <c r="Q103" s="214" t="str">
        <f t="shared" si="64"/>
        <v/>
      </c>
      <c r="R103" s="141"/>
      <c r="S103" s="211"/>
      <c r="T103" s="364" t="str">
        <f t="shared" si="33"/>
        <v/>
      </c>
      <c r="U103" s="153" t="str">
        <f t="shared" si="57"/>
        <v/>
      </c>
      <c r="V103" s="153" t="str">
        <f t="shared" si="58"/>
        <v/>
      </c>
      <c r="W103" s="153" t="str">
        <f t="shared" si="34"/>
        <v/>
      </c>
      <c r="X103" s="153" t="str">
        <f t="shared" si="35"/>
        <v/>
      </c>
      <c r="Y103" s="141"/>
      <c r="Z103" s="212"/>
      <c r="AA103" s="364" t="str">
        <f t="shared" si="36"/>
        <v/>
      </c>
      <c r="AB103" s="153" t="str">
        <f t="shared" si="59"/>
        <v/>
      </c>
      <c r="AC103" s="153" t="str">
        <f t="shared" si="60"/>
        <v/>
      </c>
      <c r="AD103" s="153" t="str">
        <f t="shared" si="37"/>
        <v/>
      </c>
      <c r="AE103" s="153" t="str">
        <f t="shared" si="38"/>
        <v/>
      </c>
      <c r="AF103" s="213" t="str">
        <f t="shared" si="65"/>
        <v/>
      </c>
      <c r="AG103" s="141"/>
      <c r="AH103" s="211"/>
      <c r="AI103" s="364" t="str">
        <f t="shared" si="39"/>
        <v/>
      </c>
      <c r="AJ103" s="153" t="str">
        <f t="shared" si="61"/>
        <v/>
      </c>
      <c r="AK103" s="153" t="str">
        <f t="shared" si="40"/>
        <v/>
      </c>
      <c r="AL103" s="153" t="str">
        <f t="shared" si="41"/>
        <v/>
      </c>
      <c r="AM103" s="141"/>
      <c r="AN103" s="211"/>
      <c r="AO103" s="364" t="str">
        <f t="shared" si="42"/>
        <v/>
      </c>
      <c r="AP103" s="153" t="str">
        <f t="shared" si="62"/>
        <v/>
      </c>
      <c r="AQ103" s="153" t="str">
        <f t="shared" si="43"/>
        <v/>
      </c>
      <c r="AR103" s="153" t="str">
        <f t="shared" si="44"/>
        <v/>
      </c>
      <c r="AS103" s="141"/>
      <c r="AT103" s="211"/>
      <c r="AU103" s="364" t="str">
        <f t="shared" si="45"/>
        <v/>
      </c>
      <c r="AV103" s="153" t="str">
        <f t="shared" si="63"/>
        <v/>
      </c>
      <c r="AW103" s="153" t="str">
        <f t="shared" si="46"/>
        <v/>
      </c>
      <c r="AX103" s="153" t="str">
        <f t="shared" si="47"/>
        <v/>
      </c>
    </row>
    <row r="104" spans="1:50" ht="29.45" customHeight="1" x14ac:dyDescent="0.25">
      <c r="A104" s="354" t="str">
        <f>IF('N-Bedarf GL §13a'!A104="","",'N-Bedarf GL §13a'!A104)</f>
        <v/>
      </c>
      <c r="B104" s="354" t="str">
        <f>IF('N-Bedarf GL §13a'!B104="","",'N-Bedarf GL §13a'!B104)</f>
        <v/>
      </c>
      <c r="C104" s="305" t="str">
        <f>IF('N-Bedarf GL §13a'!D104="","",'N-Bedarf GL §13a'!D104)</f>
        <v/>
      </c>
      <c r="D104" s="32" t="str">
        <f>IF('N-Bedarf GL §13a'!C104="","",'N-Bedarf GL §13a'!C104)</f>
        <v/>
      </c>
      <c r="E104" s="84" t="str">
        <f>IF('N-Bedarf GL §13a'!V104="",'N-Bedarf GL §13a'!T104,'N-Bedarf GL §13a'!V104)</f>
        <v/>
      </c>
      <c r="F104" s="84" t="str">
        <f>IF('P-Bedarf GL §13a'!N105="","",'P-Bedarf GL §13a'!N105)</f>
        <v/>
      </c>
      <c r="G104" s="84" t="str">
        <f>IF('P-Bedarf GL §13a'!R105="","",'P-Bedarf GL §13a'!R105)</f>
        <v/>
      </c>
      <c r="H104" s="345" t="str">
        <f t="shared" si="48"/>
        <v/>
      </c>
      <c r="I104" s="345" t="str">
        <f t="shared" si="49"/>
        <v/>
      </c>
      <c r="J104" s="345" t="str">
        <f t="shared" si="50"/>
        <v/>
      </c>
      <c r="K104" s="84">
        <f t="shared" si="51"/>
        <v>0</v>
      </c>
      <c r="L104" s="84">
        <f t="shared" si="52"/>
        <v>0</v>
      </c>
      <c r="M104" s="84">
        <f t="shared" si="53"/>
        <v>0</v>
      </c>
      <c r="N104" s="321" t="str">
        <f t="shared" si="54"/>
        <v/>
      </c>
      <c r="O104" s="321" t="str">
        <f t="shared" si="55"/>
        <v/>
      </c>
      <c r="P104" s="321" t="str">
        <f t="shared" si="56"/>
        <v/>
      </c>
      <c r="Q104" s="214" t="str">
        <f t="shared" si="64"/>
        <v/>
      </c>
      <c r="R104" s="141"/>
      <c r="S104" s="211"/>
      <c r="T104" s="364" t="str">
        <f t="shared" si="33"/>
        <v/>
      </c>
      <c r="U104" s="153" t="str">
        <f t="shared" si="57"/>
        <v/>
      </c>
      <c r="V104" s="153" t="str">
        <f t="shared" si="58"/>
        <v/>
      </c>
      <c r="W104" s="153" t="str">
        <f t="shared" si="34"/>
        <v/>
      </c>
      <c r="X104" s="153" t="str">
        <f t="shared" si="35"/>
        <v/>
      </c>
      <c r="Y104" s="141"/>
      <c r="Z104" s="212"/>
      <c r="AA104" s="364" t="str">
        <f t="shared" si="36"/>
        <v/>
      </c>
      <c r="AB104" s="153" t="str">
        <f t="shared" si="59"/>
        <v/>
      </c>
      <c r="AC104" s="153" t="str">
        <f t="shared" si="60"/>
        <v/>
      </c>
      <c r="AD104" s="153" t="str">
        <f t="shared" si="37"/>
        <v/>
      </c>
      <c r="AE104" s="153" t="str">
        <f t="shared" si="38"/>
        <v/>
      </c>
      <c r="AF104" s="213" t="str">
        <f t="shared" si="65"/>
        <v/>
      </c>
      <c r="AG104" s="141"/>
      <c r="AH104" s="211"/>
      <c r="AI104" s="364" t="str">
        <f t="shared" si="39"/>
        <v/>
      </c>
      <c r="AJ104" s="153" t="str">
        <f t="shared" si="61"/>
        <v/>
      </c>
      <c r="AK104" s="153" t="str">
        <f t="shared" si="40"/>
        <v/>
      </c>
      <c r="AL104" s="153" t="str">
        <f t="shared" si="41"/>
        <v/>
      </c>
      <c r="AM104" s="141"/>
      <c r="AN104" s="211"/>
      <c r="AO104" s="364" t="str">
        <f t="shared" si="42"/>
        <v/>
      </c>
      <c r="AP104" s="153" t="str">
        <f t="shared" si="62"/>
        <v/>
      </c>
      <c r="AQ104" s="153" t="str">
        <f t="shared" si="43"/>
        <v/>
      </c>
      <c r="AR104" s="153" t="str">
        <f t="shared" si="44"/>
        <v/>
      </c>
      <c r="AS104" s="141"/>
      <c r="AT104" s="211"/>
      <c r="AU104" s="364" t="str">
        <f t="shared" si="45"/>
        <v/>
      </c>
      <c r="AV104" s="153" t="str">
        <f t="shared" si="63"/>
        <v/>
      </c>
      <c r="AW104" s="153" t="str">
        <f t="shared" si="46"/>
        <v/>
      </c>
      <c r="AX104" s="153" t="str">
        <f t="shared" si="47"/>
        <v/>
      </c>
    </row>
    <row r="105" spans="1:50" ht="29.45" customHeight="1" x14ac:dyDescent="0.25">
      <c r="A105" s="354" t="str">
        <f>IF('N-Bedarf GL §13a'!A105="","",'N-Bedarf GL §13a'!A105)</f>
        <v/>
      </c>
      <c r="B105" s="354" t="str">
        <f>IF('N-Bedarf GL §13a'!B105="","",'N-Bedarf GL §13a'!B105)</f>
        <v/>
      </c>
      <c r="C105" s="305" t="str">
        <f>IF('N-Bedarf GL §13a'!D105="","",'N-Bedarf GL §13a'!D105)</f>
        <v/>
      </c>
      <c r="D105" s="32" t="str">
        <f>IF('N-Bedarf GL §13a'!C105="","",'N-Bedarf GL §13a'!C105)</f>
        <v/>
      </c>
      <c r="E105" s="84" t="str">
        <f>IF('N-Bedarf GL §13a'!V105="",'N-Bedarf GL §13a'!T105,'N-Bedarf GL §13a'!V105)</f>
        <v/>
      </c>
      <c r="F105" s="84" t="str">
        <f>IF('P-Bedarf GL §13a'!N106="","",'P-Bedarf GL §13a'!N106)</f>
        <v/>
      </c>
      <c r="G105" s="84" t="str">
        <f>IF('P-Bedarf GL §13a'!R106="","",'P-Bedarf GL §13a'!R106)</f>
        <v/>
      </c>
      <c r="H105" s="345" t="str">
        <f t="shared" si="48"/>
        <v/>
      </c>
      <c r="I105" s="345" t="str">
        <f t="shared" si="49"/>
        <v/>
      </c>
      <c r="J105" s="345" t="str">
        <f t="shared" si="50"/>
        <v/>
      </c>
      <c r="K105" s="84">
        <f t="shared" si="51"/>
        <v>0</v>
      </c>
      <c r="L105" s="84">
        <f t="shared" si="52"/>
        <v>0</v>
      </c>
      <c r="M105" s="84">
        <f t="shared" si="53"/>
        <v>0</v>
      </c>
      <c r="N105" s="321" t="str">
        <f t="shared" si="54"/>
        <v/>
      </c>
      <c r="O105" s="321" t="str">
        <f t="shared" si="55"/>
        <v/>
      </c>
      <c r="P105" s="321" t="str">
        <f t="shared" si="56"/>
        <v/>
      </c>
      <c r="Q105" s="214" t="str">
        <f t="shared" si="64"/>
        <v/>
      </c>
      <c r="R105" s="141"/>
      <c r="S105" s="211"/>
      <c r="T105" s="364" t="str">
        <f t="shared" si="33"/>
        <v/>
      </c>
      <c r="U105" s="153" t="str">
        <f t="shared" si="57"/>
        <v/>
      </c>
      <c r="V105" s="153" t="str">
        <f t="shared" si="58"/>
        <v/>
      </c>
      <c r="W105" s="153" t="str">
        <f t="shared" si="34"/>
        <v/>
      </c>
      <c r="X105" s="153" t="str">
        <f t="shared" si="35"/>
        <v/>
      </c>
      <c r="Y105" s="141"/>
      <c r="Z105" s="212"/>
      <c r="AA105" s="364" t="str">
        <f t="shared" si="36"/>
        <v/>
      </c>
      <c r="AB105" s="153" t="str">
        <f t="shared" si="59"/>
        <v/>
      </c>
      <c r="AC105" s="153" t="str">
        <f t="shared" si="60"/>
        <v/>
      </c>
      <c r="AD105" s="153" t="str">
        <f t="shared" si="37"/>
        <v/>
      </c>
      <c r="AE105" s="153" t="str">
        <f t="shared" si="38"/>
        <v/>
      </c>
      <c r="AF105" s="213" t="str">
        <f t="shared" si="65"/>
        <v/>
      </c>
      <c r="AG105" s="141"/>
      <c r="AH105" s="211"/>
      <c r="AI105" s="364" t="str">
        <f t="shared" si="39"/>
        <v/>
      </c>
      <c r="AJ105" s="153" t="str">
        <f t="shared" si="61"/>
        <v/>
      </c>
      <c r="AK105" s="153" t="str">
        <f t="shared" si="40"/>
        <v/>
      </c>
      <c r="AL105" s="153" t="str">
        <f t="shared" si="41"/>
        <v/>
      </c>
      <c r="AM105" s="141"/>
      <c r="AN105" s="211"/>
      <c r="AO105" s="364" t="str">
        <f t="shared" si="42"/>
        <v/>
      </c>
      <c r="AP105" s="153" t="str">
        <f t="shared" si="62"/>
        <v/>
      </c>
      <c r="AQ105" s="153" t="str">
        <f t="shared" si="43"/>
        <v/>
      </c>
      <c r="AR105" s="153" t="str">
        <f t="shared" si="44"/>
        <v/>
      </c>
      <c r="AS105" s="141"/>
      <c r="AT105" s="211"/>
      <c r="AU105" s="364" t="str">
        <f t="shared" si="45"/>
        <v/>
      </c>
      <c r="AV105" s="153" t="str">
        <f t="shared" si="63"/>
        <v/>
      </c>
      <c r="AW105" s="153" t="str">
        <f t="shared" si="46"/>
        <v/>
      </c>
      <c r="AX105" s="153" t="str">
        <f t="shared" si="47"/>
        <v/>
      </c>
    </row>
    <row r="106" spans="1:50" ht="29.45" customHeight="1" x14ac:dyDescent="0.25">
      <c r="A106" s="354" t="str">
        <f>IF('N-Bedarf GL §13a'!A106="","",'N-Bedarf GL §13a'!A106)</f>
        <v/>
      </c>
      <c r="B106" s="354" t="str">
        <f>IF('N-Bedarf GL §13a'!B106="","",'N-Bedarf GL §13a'!B106)</f>
        <v/>
      </c>
      <c r="C106" s="305" t="str">
        <f>IF('N-Bedarf GL §13a'!D106="","",'N-Bedarf GL §13a'!D106)</f>
        <v/>
      </c>
      <c r="D106" s="32" t="str">
        <f>IF('N-Bedarf GL §13a'!C106="","",'N-Bedarf GL §13a'!C106)</f>
        <v/>
      </c>
      <c r="E106" s="84" t="str">
        <f>IF('N-Bedarf GL §13a'!V106="",'N-Bedarf GL §13a'!T106,'N-Bedarf GL §13a'!V106)</f>
        <v/>
      </c>
      <c r="F106" s="84" t="str">
        <f>IF('P-Bedarf GL §13a'!N107="","",'P-Bedarf GL §13a'!N107)</f>
        <v/>
      </c>
      <c r="G106" s="84" t="str">
        <f>IF('P-Bedarf GL §13a'!R107="","",'P-Bedarf GL §13a'!R107)</f>
        <v/>
      </c>
      <c r="H106" s="345" t="str">
        <f t="shared" si="48"/>
        <v/>
      </c>
      <c r="I106" s="345" t="str">
        <f t="shared" si="49"/>
        <v/>
      </c>
      <c r="J106" s="345" t="str">
        <f t="shared" si="50"/>
        <v/>
      </c>
      <c r="K106" s="84">
        <f t="shared" si="51"/>
        <v>0</v>
      </c>
      <c r="L106" s="84">
        <f t="shared" si="52"/>
        <v>0</v>
      </c>
      <c r="M106" s="84">
        <f t="shared" si="53"/>
        <v>0</v>
      </c>
      <c r="N106" s="321" t="str">
        <f t="shared" si="54"/>
        <v/>
      </c>
      <c r="O106" s="321" t="str">
        <f t="shared" si="55"/>
        <v/>
      </c>
      <c r="P106" s="321" t="str">
        <f t="shared" si="56"/>
        <v/>
      </c>
      <c r="Q106" s="214" t="str">
        <f t="shared" si="64"/>
        <v/>
      </c>
      <c r="R106" s="141"/>
      <c r="S106" s="211"/>
      <c r="T106" s="364" t="str">
        <f t="shared" si="33"/>
        <v/>
      </c>
      <c r="U106" s="153" t="str">
        <f t="shared" si="57"/>
        <v/>
      </c>
      <c r="V106" s="153" t="str">
        <f t="shared" si="58"/>
        <v/>
      </c>
      <c r="W106" s="153" t="str">
        <f t="shared" si="34"/>
        <v/>
      </c>
      <c r="X106" s="153" t="str">
        <f t="shared" si="35"/>
        <v/>
      </c>
      <c r="Y106" s="141"/>
      <c r="Z106" s="212"/>
      <c r="AA106" s="364" t="str">
        <f t="shared" si="36"/>
        <v/>
      </c>
      <c r="AB106" s="153" t="str">
        <f t="shared" si="59"/>
        <v/>
      </c>
      <c r="AC106" s="153" t="str">
        <f t="shared" si="60"/>
        <v/>
      </c>
      <c r="AD106" s="153" t="str">
        <f t="shared" si="37"/>
        <v/>
      </c>
      <c r="AE106" s="153" t="str">
        <f t="shared" si="38"/>
        <v/>
      </c>
      <c r="AF106" s="213" t="str">
        <f t="shared" si="65"/>
        <v/>
      </c>
      <c r="AG106" s="141"/>
      <c r="AH106" s="211"/>
      <c r="AI106" s="364" t="str">
        <f t="shared" si="39"/>
        <v/>
      </c>
      <c r="AJ106" s="153" t="str">
        <f t="shared" si="61"/>
        <v/>
      </c>
      <c r="AK106" s="153" t="str">
        <f t="shared" si="40"/>
        <v/>
      </c>
      <c r="AL106" s="153" t="str">
        <f t="shared" si="41"/>
        <v/>
      </c>
      <c r="AM106" s="141"/>
      <c r="AN106" s="211"/>
      <c r="AO106" s="364" t="str">
        <f t="shared" si="42"/>
        <v/>
      </c>
      <c r="AP106" s="153" t="str">
        <f t="shared" si="62"/>
        <v/>
      </c>
      <c r="AQ106" s="153" t="str">
        <f t="shared" si="43"/>
        <v/>
      </c>
      <c r="AR106" s="153" t="str">
        <f t="shared" si="44"/>
        <v/>
      </c>
      <c r="AS106" s="141"/>
      <c r="AT106" s="211"/>
      <c r="AU106" s="364" t="str">
        <f t="shared" si="45"/>
        <v/>
      </c>
      <c r="AV106" s="153" t="str">
        <f t="shared" si="63"/>
        <v/>
      </c>
      <c r="AW106" s="153" t="str">
        <f t="shared" si="46"/>
        <v/>
      </c>
      <c r="AX106" s="153" t="str">
        <f t="shared" si="47"/>
        <v/>
      </c>
    </row>
    <row r="107" spans="1:50" ht="29.45" customHeight="1" x14ac:dyDescent="0.25">
      <c r="A107" s="354" t="str">
        <f>IF('N-Bedarf GL §13a'!A107="","",'N-Bedarf GL §13a'!A107)</f>
        <v/>
      </c>
      <c r="B107" s="354" t="str">
        <f>IF('N-Bedarf GL §13a'!B107="","",'N-Bedarf GL §13a'!B107)</f>
        <v/>
      </c>
      <c r="C107" s="305" t="str">
        <f>IF('N-Bedarf GL §13a'!D107="","",'N-Bedarf GL §13a'!D107)</f>
        <v/>
      </c>
      <c r="D107" s="32" t="str">
        <f>IF('N-Bedarf GL §13a'!C107="","",'N-Bedarf GL §13a'!C107)</f>
        <v/>
      </c>
      <c r="E107" s="84" t="str">
        <f>IF('N-Bedarf GL §13a'!V107="",'N-Bedarf GL §13a'!T107,'N-Bedarf GL §13a'!V107)</f>
        <v/>
      </c>
      <c r="F107" s="84" t="str">
        <f>IF('P-Bedarf GL §13a'!N108="","",'P-Bedarf GL §13a'!N108)</f>
        <v/>
      </c>
      <c r="G107" s="84" t="str">
        <f>IF('P-Bedarf GL §13a'!R108="","",'P-Bedarf GL §13a'!R108)</f>
        <v/>
      </c>
      <c r="H107" s="345" t="str">
        <f t="shared" si="48"/>
        <v/>
      </c>
      <c r="I107" s="345" t="str">
        <f t="shared" si="49"/>
        <v/>
      </c>
      <c r="J107" s="345" t="str">
        <f t="shared" si="50"/>
        <v/>
      </c>
      <c r="K107" s="84">
        <f t="shared" si="51"/>
        <v>0</v>
      </c>
      <c r="L107" s="84">
        <f t="shared" si="52"/>
        <v>0</v>
      </c>
      <c r="M107" s="84">
        <f t="shared" si="53"/>
        <v>0</v>
      </c>
      <c r="N107" s="321" t="str">
        <f t="shared" si="54"/>
        <v/>
      </c>
      <c r="O107" s="321" t="str">
        <f t="shared" si="55"/>
        <v/>
      </c>
      <c r="P107" s="321" t="str">
        <f t="shared" si="56"/>
        <v/>
      </c>
      <c r="Q107" s="214" t="str">
        <f t="shared" si="64"/>
        <v/>
      </c>
      <c r="R107" s="141"/>
      <c r="S107" s="211"/>
      <c r="T107" s="364" t="str">
        <f t="shared" si="33"/>
        <v/>
      </c>
      <c r="U107" s="153" t="str">
        <f t="shared" si="57"/>
        <v/>
      </c>
      <c r="V107" s="153" t="str">
        <f t="shared" si="58"/>
        <v/>
      </c>
      <c r="W107" s="153" t="str">
        <f t="shared" si="34"/>
        <v/>
      </c>
      <c r="X107" s="153" t="str">
        <f t="shared" si="35"/>
        <v/>
      </c>
      <c r="Y107" s="141"/>
      <c r="Z107" s="212"/>
      <c r="AA107" s="364" t="str">
        <f t="shared" si="36"/>
        <v/>
      </c>
      <c r="AB107" s="153" t="str">
        <f t="shared" si="59"/>
        <v/>
      </c>
      <c r="AC107" s="153" t="str">
        <f t="shared" si="60"/>
        <v/>
      </c>
      <c r="AD107" s="153" t="str">
        <f t="shared" si="37"/>
        <v/>
      </c>
      <c r="AE107" s="153" t="str">
        <f t="shared" si="38"/>
        <v/>
      </c>
      <c r="AF107" s="213" t="str">
        <f t="shared" si="65"/>
        <v/>
      </c>
      <c r="AG107" s="141"/>
      <c r="AH107" s="211"/>
      <c r="AI107" s="364" t="str">
        <f t="shared" si="39"/>
        <v/>
      </c>
      <c r="AJ107" s="153" t="str">
        <f t="shared" si="61"/>
        <v/>
      </c>
      <c r="AK107" s="153" t="str">
        <f t="shared" si="40"/>
        <v/>
      </c>
      <c r="AL107" s="153" t="str">
        <f t="shared" si="41"/>
        <v/>
      </c>
      <c r="AM107" s="141"/>
      <c r="AN107" s="211"/>
      <c r="AO107" s="364" t="str">
        <f t="shared" si="42"/>
        <v/>
      </c>
      <c r="AP107" s="153" t="str">
        <f t="shared" si="62"/>
        <v/>
      </c>
      <c r="AQ107" s="153" t="str">
        <f t="shared" si="43"/>
        <v/>
      </c>
      <c r="AR107" s="153" t="str">
        <f t="shared" si="44"/>
        <v/>
      </c>
      <c r="AS107" s="141"/>
      <c r="AT107" s="211"/>
      <c r="AU107" s="364" t="str">
        <f t="shared" si="45"/>
        <v/>
      </c>
      <c r="AV107" s="153" t="str">
        <f t="shared" si="63"/>
        <v/>
      </c>
      <c r="AW107" s="153" t="str">
        <f t="shared" si="46"/>
        <v/>
      </c>
      <c r="AX107" s="153" t="str">
        <f t="shared" si="47"/>
        <v/>
      </c>
    </row>
    <row r="108" spans="1:50" ht="29.45" customHeight="1" x14ac:dyDescent="0.25">
      <c r="A108" s="354" t="str">
        <f>IF('N-Bedarf GL §13a'!A108="","",'N-Bedarf GL §13a'!A108)</f>
        <v/>
      </c>
      <c r="B108" s="354" t="str">
        <f>IF('N-Bedarf GL §13a'!B108="","",'N-Bedarf GL §13a'!B108)</f>
        <v/>
      </c>
      <c r="C108" s="305" t="str">
        <f>IF('N-Bedarf GL §13a'!D108="","",'N-Bedarf GL §13a'!D108)</f>
        <v/>
      </c>
      <c r="D108" s="32" t="str">
        <f>IF('N-Bedarf GL §13a'!C108="","",'N-Bedarf GL §13a'!C108)</f>
        <v/>
      </c>
      <c r="E108" s="84" t="str">
        <f>IF('N-Bedarf GL §13a'!V108="",'N-Bedarf GL §13a'!T108,'N-Bedarf GL §13a'!V108)</f>
        <v/>
      </c>
      <c r="F108" s="84" t="str">
        <f>IF('P-Bedarf GL §13a'!N109="","",'P-Bedarf GL §13a'!N109)</f>
        <v/>
      </c>
      <c r="G108" s="84" t="str">
        <f>IF('P-Bedarf GL §13a'!R109="","",'P-Bedarf GL §13a'!R109)</f>
        <v/>
      </c>
      <c r="H108" s="345" t="str">
        <f t="shared" si="48"/>
        <v/>
      </c>
      <c r="I108" s="345" t="str">
        <f t="shared" si="49"/>
        <v/>
      </c>
      <c r="J108" s="345" t="str">
        <f t="shared" si="50"/>
        <v/>
      </c>
      <c r="K108" s="84">
        <f t="shared" si="51"/>
        <v>0</v>
      </c>
      <c r="L108" s="84">
        <f t="shared" si="52"/>
        <v>0</v>
      </c>
      <c r="M108" s="84">
        <f t="shared" si="53"/>
        <v>0</v>
      </c>
      <c r="N108" s="321" t="str">
        <f t="shared" si="54"/>
        <v/>
      </c>
      <c r="O108" s="321" t="str">
        <f t="shared" si="55"/>
        <v/>
      </c>
      <c r="P108" s="321" t="str">
        <f t="shared" si="56"/>
        <v/>
      </c>
      <c r="Q108" s="214" t="str">
        <f t="shared" si="64"/>
        <v/>
      </c>
      <c r="R108" s="141"/>
      <c r="S108" s="211"/>
      <c r="T108" s="364" t="str">
        <f t="shared" si="33"/>
        <v/>
      </c>
      <c r="U108" s="153" t="str">
        <f t="shared" si="57"/>
        <v/>
      </c>
      <c r="V108" s="153" t="str">
        <f t="shared" si="58"/>
        <v/>
      </c>
      <c r="W108" s="153" t="str">
        <f t="shared" si="34"/>
        <v/>
      </c>
      <c r="X108" s="153" t="str">
        <f t="shared" si="35"/>
        <v/>
      </c>
      <c r="Y108" s="141"/>
      <c r="Z108" s="212"/>
      <c r="AA108" s="364" t="str">
        <f t="shared" si="36"/>
        <v/>
      </c>
      <c r="AB108" s="153" t="str">
        <f t="shared" si="59"/>
        <v/>
      </c>
      <c r="AC108" s="153" t="str">
        <f t="shared" si="60"/>
        <v/>
      </c>
      <c r="AD108" s="153" t="str">
        <f t="shared" si="37"/>
        <v/>
      </c>
      <c r="AE108" s="153" t="str">
        <f t="shared" si="38"/>
        <v/>
      </c>
      <c r="AF108" s="213" t="str">
        <f t="shared" si="65"/>
        <v/>
      </c>
      <c r="AG108" s="141"/>
      <c r="AH108" s="211"/>
      <c r="AI108" s="364" t="str">
        <f t="shared" si="39"/>
        <v/>
      </c>
      <c r="AJ108" s="153" t="str">
        <f t="shared" si="61"/>
        <v/>
      </c>
      <c r="AK108" s="153" t="str">
        <f t="shared" si="40"/>
        <v/>
      </c>
      <c r="AL108" s="153" t="str">
        <f t="shared" si="41"/>
        <v/>
      </c>
      <c r="AM108" s="141"/>
      <c r="AN108" s="211"/>
      <c r="AO108" s="364" t="str">
        <f t="shared" si="42"/>
        <v/>
      </c>
      <c r="AP108" s="153" t="str">
        <f t="shared" si="62"/>
        <v/>
      </c>
      <c r="AQ108" s="153" t="str">
        <f t="shared" si="43"/>
        <v/>
      </c>
      <c r="AR108" s="153" t="str">
        <f t="shared" si="44"/>
        <v/>
      </c>
      <c r="AS108" s="141"/>
      <c r="AT108" s="211"/>
      <c r="AU108" s="364" t="str">
        <f t="shared" si="45"/>
        <v/>
      </c>
      <c r="AV108" s="153" t="str">
        <f t="shared" si="63"/>
        <v/>
      </c>
      <c r="AW108" s="153" t="str">
        <f t="shared" si="46"/>
        <v/>
      </c>
      <c r="AX108" s="153" t="str">
        <f t="shared" si="47"/>
        <v/>
      </c>
    </row>
    <row r="109" spans="1:50" ht="29.45" customHeight="1" x14ac:dyDescent="0.25">
      <c r="A109" s="354" t="str">
        <f>IF('N-Bedarf GL §13a'!A109="","",'N-Bedarf GL §13a'!A109)</f>
        <v/>
      </c>
      <c r="B109" s="354" t="str">
        <f>IF('N-Bedarf GL §13a'!B109="","",'N-Bedarf GL §13a'!B109)</f>
        <v/>
      </c>
      <c r="C109" s="305" t="str">
        <f>IF('N-Bedarf GL §13a'!D109="","",'N-Bedarf GL §13a'!D109)</f>
        <v/>
      </c>
      <c r="D109" s="32" t="str">
        <f>IF('N-Bedarf GL §13a'!C109="","",'N-Bedarf GL §13a'!C109)</f>
        <v/>
      </c>
      <c r="E109" s="84" t="str">
        <f>IF('N-Bedarf GL §13a'!V109="",'N-Bedarf GL §13a'!T109,'N-Bedarf GL §13a'!V109)</f>
        <v/>
      </c>
      <c r="F109" s="84" t="str">
        <f>IF('P-Bedarf GL §13a'!N110="","",'P-Bedarf GL §13a'!N110)</f>
        <v/>
      </c>
      <c r="G109" s="84" t="str">
        <f>IF('P-Bedarf GL §13a'!R110="","",'P-Bedarf GL §13a'!R110)</f>
        <v/>
      </c>
      <c r="H109" s="345" t="str">
        <f t="shared" si="48"/>
        <v/>
      </c>
      <c r="I109" s="345" t="str">
        <f t="shared" si="49"/>
        <v/>
      </c>
      <c r="J109" s="345" t="str">
        <f t="shared" si="50"/>
        <v/>
      </c>
      <c r="K109" s="84">
        <f t="shared" si="51"/>
        <v>0</v>
      </c>
      <c r="L109" s="84">
        <f t="shared" si="52"/>
        <v>0</v>
      </c>
      <c r="M109" s="84">
        <f t="shared" si="53"/>
        <v>0</v>
      </c>
      <c r="N109" s="321" t="str">
        <f t="shared" si="54"/>
        <v/>
      </c>
      <c r="O109" s="321" t="str">
        <f t="shared" si="55"/>
        <v/>
      </c>
      <c r="P109" s="321" t="str">
        <f t="shared" si="56"/>
        <v/>
      </c>
      <c r="Q109" s="214" t="str">
        <f t="shared" si="64"/>
        <v/>
      </c>
      <c r="R109" s="141"/>
      <c r="S109" s="211"/>
      <c r="T109" s="364" t="str">
        <f t="shared" si="33"/>
        <v/>
      </c>
      <c r="U109" s="153" t="str">
        <f t="shared" si="57"/>
        <v/>
      </c>
      <c r="V109" s="153" t="str">
        <f t="shared" si="58"/>
        <v/>
      </c>
      <c r="W109" s="153" t="str">
        <f t="shared" si="34"/>
        <v/>
      </c>
      <c r="X109" s="153" t="str">
        <f t="shared" si="35"/>
        <v/>
      </c>
      <c r="Y109" s="141"/>
      <c r="Z109" s="212"/>
      <c r="AA109" s="364" t="str">
        <f t="shared" si="36"/>
        <v/>
      </c>
      <c r="AB109" s="153" t="str">
        <f t="shared" si="59"/>
        <v/>
      </c>
      <c r="AC109" s="153" t="str">
        <f t="shared" si="60"/>
        <v/>
      </c>
      <c r="AD109" s="153" t="str">
        <f t="shared" si="37"/>
        <v/>
      </c>
      <c r="AE109" s="153" t="str">
        <f t="shared" si="38"/>
        <v/>
      </c>
      <c r="AF109" s="213" t="str">
        <f t="shared" si="65"/>
        <v/>
      </c>
      <c r="AG109" s="141"/>
      <c r="AH109" s="211"/>
      <c r="AI109" s="364" t="str">
        <f t="shared" si="39"/>
        <v/>
      </c>
      <c r="AJ109" s="153" t="str">
        <f t="shared" si="61"/>
        <v/>
      </c>
      <c r="AK109" s="153" t="str">
        <f t="shared" si="40"/>
        <v/>
      </c>
      <c r="AL109" s="153" t="str">
        <f t="shared" si="41"/>
        <v/>
      </c>
      <c r="AM109" s="141"/>
      <c r="AN109" s="211"/>
      <c r="AO109" s="364" t="str">
        <f t="shared" si="42"/>
        <v/>
      </c>
      <c r="AP109" s="153" t="str">
        <f t="shared" si="62"/>
        <v/>
      </c>
      <c r="AQ109" s="153" t="str">
        <f t="shared" si="43"/>
        <v/>
      </c>
      <c r="AR109" s="153" t="str">
        <f t="shared" si="44"/>
        <v/>
      </c>
      <c r="AS109" s="141"/>
      <c r="AT109" s="211"/>
      <c r="AU109" s="364" t="str">
        <f t="shared" si="45"/>
        <v/>
      </c>
      <c r="AV109" s="153" t="str">
        <f t="shared" si="63"/>
        <v/>
      </c>
      <c r="AW109" s="153" t="str">
        <f t="shared" si="46"/>
        <v/>
      </c>
      <c r="AX109" s="153" t="str">
        <f t="shared" si="47"/>
        <v/>
      </c>
    </row>
    <row r="110" spans="1:50" ht="29.45" customHeight="1" x14ac:dyDescent="0.25">
      <c r="A110" s="354" t="str">
        <f>IF('N-Bedarf GL §13a'!A110="","",'N-Bedarf GL §13a'!A110)</f>
        <v/>
      </c>
      <c r="B110" s="354" t="str">
        <f>IF('N-Bedarf GL §13a'!B110="","",'N-Bedarf GL §13a'!B110)</f>
        <v/>
      </c>
      <c r="C110" s="305" t="str">
        <f>IF('N-Bedarf GL §13a'!D110="","",'N-Bedarf GL §13a'!D110)</f>
        <v/>
      </c>
      <c r="D110" s="32" t="str">
        <f>IF('N-Bedarf GL §13a'!C110="","",'N-Bedarf GL §13a'!C110)</f>
        <v/>
      </c>
      <c r="E110" s="84" t="str">
        <f>IF('N-Bedarf GL §13a'!V110="",'N-Bedarf GL §13a'!T110,'N-Bedarf GL §13a'!V110)</f>
        <v/>
      </c>
      <c r="F110" s="84" t="str">
        <f>IF('P-Bedarf GL §13a'!N111="","",'P-Bedarf GL §13a'!N111)</f>
        <v/>
      </c>
      <c r="G110" s="84" t="str">
        <f>IF('P-Bedarf GL §13a'!R111="","",'P-Bedarf GL §13a'!R111)</f>
        <v/>
      </c>
      <c r="H110" s="345" t="str">
        <f t="shared" si="48"/>
        <v/>
      </c>
      <c r="I110" s="345" t="str">
        <f t="shared" si="49"/>
        <v/>
      </c>
      <c r="J110" s="345" t="str">
        <f t="shared" si="50"/>
        <v/>
      </c>
      <c r="K110" s="84">
        <f t="shared" si="51"/>
        <v>0</v>
      </c>
      <c r="L110" s="84">
        <f t="shared" si="52"/>
        <v>0</v>
      </c>
      <c r="M110" s="84">
        <f t="shared" si="53"/>
        <v>0</v>
      </c>
      <c r="N110" s="321" t="str">
        <f t="shared" si="54"/>
        <v/>
      </c>
      <c r="O110" s="321" t="str">
        <f t="shared" si="55"/>
        <v/>
      </c>
      <c r="P110" s="321" t="str">
        <f t="shared" si="56"/>
        <v/>
      </c>
      <c r="Q110" s="214" t="str">
        <f t="shared" si="64"/>
        <v/>
      </c>
      <c r="R110" s="141"/>
      <c r="S110" s="211"/>
      <c r="T110" s="364" t="str">
        <f t="shared" si="33"/>
        <v/>
      </c>
      <c r="U110" s="153" t="str">
        <f t="shared" si="57"/>
        <v/>
      </c>
      <c r="V110" s="153" t="str">
        <f t="shared" si="58"/>
        <v/>
      </c>
      <c r="W110" s="153" t="str">
        <f t="shared" si="34"/>
        <v/>
      </c>
      <c r="X110" s="153" t="str">
        <f t="shared" si="35"/>
        <v/>
      </c>
      <c r="Y110" s="141"/>
      <c r="Z110" s="212"/>
      <c r="AA110" s="364" t="str">
        <f t="shared" si="36"/>
        <v/>
      </c>
      <c r="AB110" s="153" t="str">
        <f t="shared" si="59"/>
        <v/>
      </c>
      <c r="AC110" s="153" t="str">
        <f t="shared" si="60"/>
        <v/>
      </c>
      <c r="AD110" s="153" t="str">
        <f t="shared" si="37"/>
        <v/>
      </c>
      <c r="AE110" s="153" t="str">
        <f t="shared" si="38"/>
        <v/>
      </c>
      <c r="AF110" s="213" t="str">
        <f t="shared" si="65"/>
        <v/>
      </c>
      <c r="AG110" s="141"/>
      <c r="AH110" s="211"/>
      <c r="AI110" s="364" t="str">
        <f t="shared" si="39"/>
        <v/>
      </c>
      <c r="AJ110" s="153" t="str">
        <f t="shared" si="61"/>
        <v/>
      </c>
      <c r="AK110" s="153" t="str">
        <f t="shared" si="40"/>
        <v/>
      </c>
      <c r="AL110" s="153" t="str">
        <f t="shared" si="41"/>
        <v/>
      </c>
      <c r="AM110" s="141"/>
      <c r="AN110" s="211"/>
      <c r="AO110" s="364" t="str">
        <f t="shared" si="42"/>
        <v/>
      </c>
      <c r="AP110" s="153" t="str">
        <f t="shared" si="62"/>
        <v/>
      </c>
      <c r="AQ110" s="153" t="str">
        <f t="shared" si="43"/>
        <v/>
      </c>
      <c r="AR110" s="153" t="str">
        <f t="shared" si="44"/>
        <v/>
      </c>
      <c r="AS110" s="141"/>
      <c r="AT110" s="211"/>
      <c r="AU110" s="364" t="str">
        <f t="shared" si="45"/>
        <v/>
      </c>
      <c r="AV110" s="153" t="str">
        <f t="shared" si="63"/>
        <v/>
      </c>
      <c r="AW110" s="153" t="str">
        <f t="shared" si="46"/>
        <v/>
      </c>
      <c r="AX110" s="153" t="str">
        <f t="shared" si="47"/>
        <v/>
      </c>
    </row>
    <row r="111" spans="1:50" ht="29.45" customHeight="1" x14ac:dyDescent="0.25">
      <c r="A111" s="354" t="str">
        <f>IF('N-Bedarf GL §13a'!A111="","",'N-Bedarf GL §13a'!A111)</f>
        <v/>
      </c>
      <c r="B111" s="354" t="str">
        <f>IF('N-Bedarf GL §13a'!B111="","",'N-Bedarf GL §13a'!B111)</f>
        <v/>
      </c>
      <c r="C111" s="305" t="str">
        <f>IF('N-Bedarf GL §13a'!D111="","",'N-Bedarf GL §13a'!D111)</f>
        <v/>
      </c>
      <c r="D111" s="32" t="str">
        <f>IF('N-Bedarf GL §13a'!C111="","",'N-Bedarf GL §13a'!C111)</f>
        <v/>
      </c>
      <c r="E111" s="84" t="str">
        <f>IF('N-Bedarf GL §13a'!V111="",'N-Bedarf GL §13a'!T111,'N-Bedarf GL §13a'!V111)</f>
        <v/>
      </c>
      <c r="F111" s="84" t="str">
        <f>IF('P-Bedarf GL §13a'!N112="","",'P-Bedarf GL §13a'!N112)</f>
        <v/>
      </c>
      <c r="G111" s="84" t="str">
        <f>IF('P-Bedarf GL §13a'!R112="","",'P-Bedarf GL §13a'!R112)</f>
        <v/>
      </c>
      <c r="H111" s="345" t="str">
        <f t="shared" si="48"/>
        <v/>
      </c>
      <c r="I111" s="345" t="str">
        <f t="shared" si="49"/>
        <v/>
      </c>
      <c r="J111" s="345" t="str">
        <f t="shared" si="50"/>
        <v/>
      </c>
      <c r="K111" s="84">
        <f t="shared" si="51"/>
        <v>0</v>
      </c>
      <c r="L111" s="84">
        <f t="shared" si="52"/>
        <v>0</v>
      </c>
      <c r="M111" s="84">
        <f t="shared" si="53"/>
        <v>0</v>
      </c>
      <c r="N111" s="321" t="str">
        <f t="shared" si="54"/>
        <v/>
      </c>
      <c r="O111" s="321" t="str">
        <f t="shared" si="55"/>
        <v/>
      </c>
      <c r="P111" s="321" t="str">
        <f t="shared" si="56"/>
        <v/>
      </c>
      <c r="Q111" s="214" t="str">
        <f t="shared" si="64"/>
        <v/>
      </c>
      <c r="R111" s="141"/>
      <c r="S111" s="211"/>
      <c r="T111" s="364" t="str">
        <f t="shared" si="33"/>
        <v/>
      </c>
      <c r="U111" s="153" t="str">
        <f t="shared" si="57"/>
        <v/>
      </c>
      <c r="V111" s="153" t="str">
        <f t="shared" si="58"/>
        <v/>
      </c>
      <c r="W111" s="153" t="str">
        <f t="shared" si="34"/>
        <v/>
      </c>
      <c r="X111" s="153" t="str">
        <f t="shared" si="35"/>
        <v/>
      </c>
      <c r="Y111" s="141"/>
      <c r="Z111" s="212"/>
      <c r="AA111" s="364" t="str">
        <f t="shared" si="36"/>
        <v/>
      </c>
      <c r="AB111" s="153" t="str">
        <f t="shared" si="59"/>
        <v/>
      </c>
      <c r="AC111" s="153" t="str">
        <f t="shared" si="60"/>
        <v/>
      </c>
      <c r="AD111" s="153" t="str">
        <f t="shared" si="37"/>
        <v/>
      </c>
      <c r="AE111" s="153" t="str">
        <f t="shared" si="38"/>
        <v/>
      </c>
      <c r="AF111" s="213" t="str">
        <f t="shared" si="65"/>
        <v/>
      </c>
      <c r="AG111" s="141"/>
      <c r="AH111" s="211"/>
      <c r="AI111" s="364" t="str">
        <f t="shared" si="39"/>
        <v/>
      </c>
      <c r="AJ111" s="153" t="str">
        <f t="shared" si="61"/>
        <v/>
      </c>
      <c r="AK111" s="153" t="str">
        <f t="shared" si="40"/>
        <v/>
      </c>
      <c r="AL111" s="153" t="str">
        <f t="shared" si="41"/>
        <v/>
      </c>
      <c r="AM111" s="141"/>
      <c r="AN111" s="211"/>
      <c r="AO111" s="364" t="str">
        <f t="shared" si="42"/>
        <v/>
      </c>
      <c r="AP111" s="153" t="str">
        <f t="shared" si="62"/>
        <v/>
      </c>
      <c r="AQ111" s="153" t="str">
        <f t="shared" si="43"/>
        <v/>
      </c>
      <c r="AR111" s="153" t="str">
        <f t="shared" si="44"/>
        <v/>
      </c>
      <c r="AS111" s="141"/>
      <c r="AT111" s="211"/>
      <c r="AU111" s="364" t="str">
        <f t="shared" si="45"/>
        <v/>
      </c>
      <c r="AV111" s="153" t="str">
        <f t="shared" si="63"/>
        <v/>
      </c>
      <c r="AW111" s="153" t="str">
        <f t="shared" si="46"/>
        <v/>
      </c>
      <c r="AX111" s="153" t="str">
        <f t="shared" si="47"/>
        <v/>
      </c>
    </row>
    <row r="112" spans="1:50" ht="29.45" customHeight="1" x14ac:dyDescent="0.25">
      <c r="A112" s="354" t="str">
        <f>IF('N-Bedarf GL §13a'!A112="","",'N-Bedarf GL §13a'!A112)</f>
        <v/>
      </c>
      <c r="B112" s="354" t="str">
        <f>IF('N-Bedarf GL §13a'!B112="","",'N-Bedarf GL §13a'!B112)</f>
        <v/>
      </c>
      <c r="C112" s="305" t="str">
        <f>IF('N-Bedarf GL §13a'!D112="","",'N-Bedarf GL §13a'!D112)</f>
        <v/>
      </c>
      <c r="D112" s="32" t="str">
        <f>IF('N-Bedarf GL §13a'!C112="","",'N-Bedarf GL §13a'!C112)</f>
        <v/>
      </c>
      <c r="E112" s="84" t="str">
        <f>IF('N-Bedarf GL §13a'!V112="",'N-Bedarf GL §13a'!T112,'N-Bedarf GL §13a'!V112)</f>
        <v/>
      </c>
      <c r="F112" s="84" t="str">
        <f>IF('P-Bedarf GL §13a'!N113="","",'P-Bedarf GL §13a'!N113)</f>
        <v/>
      </c>
      <c r="G112" s="84" t="str">
        <f>IF('P-Bedarf GL §13a'!R113="","",'P-Bedarf GL §13a'!R113)</f>
        <v/>
      </c>
      <c r="H112" s="345" t="str">
        <f t="shared" si="48"/>
        <v/>
      </c>
      <c r="I112" s="345" t="str">
        <f t="shared" si="49"/>
        <v/>
      </c>
      <c r="J112" s="345" t="str">
        <f t="shared" si="50"/>
        <v/>
      </c>
      <c r="K112" s="84">
        <f t="shared" si="51"/>
        <v>0</v>
      </c>
      <c r="L112" s="84">
        <f t="shared" si="52"/>
        <v>0</v>
      </c>
      <c r="M112" s="84">
        <f t="shared" si="53"/>
        <v>0</v>
      </c>
      <c r="N112" s="321" t="str">
        <f t="shared" si="54"/>
        <v/>
      </c>
      <c r="O112" s="321" t="str">
        <f t="shared" si="55"/>
        <v/>
      </c>
      <c r="P112" s="321" t="str">
        <f t="shared" si="56"/>
        <v/>
      </c>
      <c r="Q112" s="214" t="str">
        <f t="shared" si="64"/>
        <v/>
      </c>
      <c r="R112" s="141"/>
      <c r="S112" s="211"/>
      <c r="T112" s="364" t="str">
        <f t="shared" si="33"/>
        <v/>
      </c>
      <c r="U112" s="153" t="str">
        <f t="shared" si="57"/>
        <v/>
      </c>
      <c r="V112" s="153" t="str">
        <f t="shared" si="58"/>
        <v/>
      </c>
      <c r="W112" s="153" t="str">
        <f t="shared" si="34"/>
        <v/>
      </c>
      <c r="X112" s="153" t="str">
        <f t="shared" si="35"/>
        <v/>
      </c>
      <c r="Y112" s="141"/>
      <c r="Z112" s="212"/>
      <c r="AA112" s="364" t="str">
        <f t="shared" si="36"/>
        <v/>
      </c>
      <c r="AB112" s="153" t="str">
        <f t="shared" si="59"/>
        <v/>
      </c>
      <c r="AC112" s="153" t="str">
        <f t="shared" si="60"/>
        <v/>
      </c>
      <c r="AD112" s="153" t="str">
        <f t="shared" si="37"/>
        <v/>
      </c>
      <c r="AE112" s="153" t="str">
        <f t="shared" si="38"/>
        <v/>
      </c>
      <c r="AF112" s="213" t="str">
        <f t="shared" si="65"/>
        <v/>
      </c>
      <c r="AG112" s="141"/>
      <c r="AH112" s="211"/>
      <c r="AI112" s="364" t="str">
        <f t="shared" si="39"/>
        <v/>
      </c>
      <c r="AJ112" s="153" t="str">
        <f t="shared" si="61"/>
        <v/>
      </c>
      <c r="AK112" s="153" t="str">
        <f t="shared" si="40"/>
        <v/>
      </c>
      <c r="AL112" s="153" t="str">
        <f t="shared" si="41"/>
        <v/>
      </c>
      <c r="AM112" s="141"/>
      <c r="AN112" s="211"/>
      <c r="AO112" s="364" t="str">
        <f t="shared" si="42"/>
        <v/>
      </c>
      <c r="AP112" s="153" t="str">
        <f t="shared" si="62"/>
        <v/>
      </c>
      <c r="AQ112" s="153" t="str">
        <f t="shared" si="43"/>
        <v/>
      </c>
      <c r="AR112" s="153" t="str">
        <f t="shared" si="44"/>
        <v/>
      </c>
      <c r="AS112" s="141"/>
      <c r="AT112" s="211"/>
      <c r="AU112" s="364" t="str">
        <f t="shared" si="45"/>
        <v/>
      </c>
      <c r="AV112" s="153" t="str">
        <f t="shared" si="63"/>
        <v/>
      </c>
      <c r="AW112" s="153" t="str">
        <f t="shared" si="46"/>
        <v/>
      </c>
      <c r="AX112" s="153" t="str">
        <f t="shared" si="47"/>
        <v/>
      </c>
    </row>
    <row r="113" spans="1:50" ht="29.45" customHeight="1" x14ac:dyDescent="0.25">
      <c r="A113" s="354" t="str">
        <f>IF('N-Bedarf GL §13a'!A113="","",'N-Bedarf GL §13a'!A113)</f>
        <v/>
      </c>
      <c r="B113" s="354" t="str">
        <f>IF('N-Bedarf GL §13a'!B113="","",'N-Bedarf GL §13a'!B113)</f>
        <v/>
      </c>
      <c r="C113" s="305" t="str">
        <f>IF('N-Bedarf GL §13a'!D113="","",'N-Bedarf GL §13a'!D113)</f>
        <v/>
      </c>
      <c r="D113" s="32" t="str">
        <f>IF('N-Bedarf GL §13a'!C113="","",'N-Bedarf GL §13a'!C113)</f>
        <v/>
      </c>
      <c r="E113" s="84" t="str">
        <f>IF('N-Bedarf GL §13a'!V113="",'N-Bedarf GL §13a'!T113,'N-Bedarf GL §13a'!V113)</f>
        <v/>
      </c>
      <c r="F113" s="84" t="str">
        <f>IF('P-Bedarf GL §13a'!N114="","",'P-Bedarf GL §13a'!N114)</f>
        <v/>
      </c>
      <c r="G113" s="84" t="str">
        <f>IF('P-Bedarf GL §13a'!R114="","",'P-Bedarf GL §13a'!R114)</f>
        <v/>
      </c>
      <c r="H113" s="345" t="str">
        <f t="shared" si="48"/>
        <v/>
      </c>
      <c r="I113" s="345" t="str">
        <f t="shared" si="49"/>
        <v/>
      </c>
      <c r="J113" s="345" t="str">
        <f t="shared" si="50"/>
        <v/>
      </c>
      <c r="K113" s="84">
        <f t="shared" si="51"/>
        <v>0</v>
      </c>
      <c r="L113" s="84">
        <f t="shared" si="52"/>
        <v>0</v>
      </c>
      <c r="M113" s="84">
        <f t="shared" si="53"/>
        <v>0</v>
      </c>
      <c r="N113" s="321" t="str">
        <f t="shared" si="54"/>
        <v/>
      </c>
      <c r="O113" s="321" t="str">
        <f t="shared" si="55"/>
        <v/>
      </c>
      <c r="P113" s="321" t="str">
        <f t="shared" si="56"/>
        <v/>
      </c>
      <c r="Q113" s="214" t="str">
        <f t="shared" si="64"/>
        <v/>
      </c>
      <c r="R113" s="141"/>
      <c r="S113" s="211"/>
      <c r="T113" s="364" t="str">
        <f t="shared" si="33"/>
        <v/>
      </c>
      <c r="U113" s="153" t="str">
        <f t="shared" si="57"/>
        <v/>
      </c>
      <c r="V113" s="153" t="str">
        <f t="shared" si="58"/>
        <v/>
      </c>
      <c r="W113" s="153" t="str">
        <f t="shared" si="34"/>
        <v/>
      </c>
      <c r="X113" s="153" t="str">
        <f t="shared" si="35"/>
        <v/>
      </c>
      <c r="Y113" s="141"/>
      <c r="Z113" s="212"/>
      <c r="AA113" s="364" t="str">
        <f t="shared" si="36"/>
        <v/>
      </c>
      <c r="AB113" s="153" t="str">
        <f t="shared" si="59"/>
        <v/>
      </c>
      <c r="AC113" s="153" t="str">
        <f t="shared" si="60"/>
        <v/>
      </c>
      <c r="AD113" s="153" t="str">
        <f t="shared" si="37"/>
        <v/>
      </c>
      <c r="AE113" s="153" t="str">
        <f t="shared" si="38"/>
        <v/>
      </c>
      <c r="AF113" s="213" t="str">
        <f t="shared" si="65"/>
        <v/>
      </c>
      <c r="AG113" s="141"/>
      <c r="AH113" s="211"/>
      <c r="AI113" s="364" t="str">
        <f t="shared" si="39"/>
        <v/>
      </c>
      <c r="AJ113" s="153" t="str">
        <f t="shared" si="61"/>
        <v/>
      </c>
      <c r="AK113" s="153" t="str">
        <f t="shared" si="40"/>
        <v/>
      </c>
      <c r="AL113" s="153" t="str">
        <f t="shared" si="41"/>
        <v/>
      </c>
      <c r="AM113" s="141"/>
      <c r="AN113" s="211"/>
      <c r="AO113" s="364" t="str">
        <f t="shared" si="42"/>
        <v/>
      </c>
      <c r="AP113" s="153" t="str">
        <f t="shared" si="62"/>
        <v/>
      </c>
      <c r="AQ113" s="153" t="str">
        <f t="shared" si="43"/>
        <v/>
      </c>
      <c r="AR113" s="153" t="str">
        <f t="shared" si="44"/>
        <v/>
      </c>
      <c r="AS113" s="141"/>
      <c r="AT113" s="211"/>
      <c r="AU113" s="364" t="str">
        <f t="shared" si="45"/>
        <v/>
      </c>
      <c r="AV113" s="153" t="str">
        <f t="shared" si="63"/>
        <v/>
      </c>
      <c r="AW113" s="153" t="str">
        <f t="shared" si="46"/>
        <v/>
      </c>
      <c r="AX113" s="153" t="str">
        <f t="shared" si="47"/>
        <v/>
      </c>
    </row>
    <row r="114" spans="1:50" ht="29.45" customHeight="1" x14ac:dyDescent="0.25">
      <c r="A114" s="354" t="str">
        <f>IF('N-Bedarf GL §13a'!A114="","",'N-Bedarf GL §13a'!A114)</f>
        <v/>
      </c>
      <c r="B114" s="354" t="str">
        <f>IF('N-Bedarf GL §13a'!B114="","",'N-Bedarf GL §13a'!B114)</f>
        <v/>
      </c>
      <c r="C114" s="305" t="str">
        <f>IF('N-Bedarf GL §13a'!D114="","",'N-Bedarf GL §13a'!D114)</f>
        <v/>
      </c>
      <c r="D114" s="32" t="str">
        <f>IF('N-Bedarf GL §13a'!C114="","",'N-Bedarf GL §13a'!C114)</f>
        <v/>
      </c>
      <c r="E114" s="84" t="str">
        <f>IF('N-Bedarf GL §13a'!V114="",'N-Bedarf GL §13a'!T114,'N-Bedarf GL §13a'!V114)</f>
        <v/>
      </c>
      <c r="F114" s="84" t="str">
        <f>IF('P-Bedarf GL §13a'!N115="","",'P-Bedarf GL §13a'!N115)</f>
        <v/>
      </c>
      <c r="G114" s="84" t="str">
        <f>IF('P-Bedarf GL §13a'!R115="","",'P-Bedarf GL §13a'!R115)</f>
        <v/>
      </c>
      <c r="H114" s="345" t="str">
        <f t="shared" si="48"/>
        <v/>
      </c>
      <c r="I114" s="345" t="str">
        <f t="shared" si="49"/>
        <v/>
      </c>
      <c r="J114" s="345" t="str">
        <f t="shared" si="50"/>
        <v/>
      </c>
      <c r="K114" s="84">
        <f t="shared" si="51"/>
        <v>0</v>
      </c>
      <c r="L114" s="84">
        <f t="shared" si="52"/>
        <v>0</v>
      </c>
      <c r="M114" s="84">
        <f t="shared" si="53"/>
        <v>0</v>
      </c>
      <c r="N114" s="321" t="str">
        <f t="shared" si="54"/>
        <v/>
      </c>
      <c r="O114" s="321" t="str">
        <f t="shared" si="55"/>
        <v/>
      </c>
      <c r="P114" s="321" t="str">
        <f t="shared" si="56"/>
        <v/>
      </c>
      <c r="Q114" s="214" t="str">
        <f t="shared" si="64"/>
        <v/>
      </c>
      <c r="R114" s="141"/>
      <c r="S114" s="211"/>
      <c r="T114" s="364" t="str">
        <f t="shared" si="33"/>
        <v/>
      </c>
      <c r="U114" s="153" t="str">
        <f t="shared" si="57"/>
        <v/>
      </c>
      <c r="V114" s="153" t="str">
        <f t="shared" si="58"/>
        <v/>
      </c>
      <c r="W114" s="153" t="str">
        <f t="shared" si="34"/>
        <v/>
      </c>
      <c r="X114" s="153" t="str">
        <f t="shared" si="35"/>
        <v/>
      </c>
      <c r="Y114" s="141"/>
      <c r="Z114" s="212"/>
      <c r="AA114" s="364" t="str">
        <f t="shared" si="36"/>
        <v/>
      </c>
      <c r="AB114" s="153" t="str">
        <f t="shared" si="59"/>
        <v/>
      </c>
      <c r="AC114" s="153" t="str">
        <f t="shared" si="60"/>
        <v/>
      </c>
      <c r="AD114" s="153" t="str">
        <f t="shared" si="37"/>
        <v/>
      </c>
      <c r="AE114" s="153" t="str">
        <f t="shared" si="38"/>
        <v/>
      </c>
      <c r="AF114" s="213" t="str">
        <f t="shared" si="65"/>
        <v/>
      </c>
      <c r="AG114" s="141"/>
      <c r="AH114" s="211"/>
      <c r="AI114" s="364" t="str">
        <f t="shared" si="39"/>
        <v/>
      </c>
      <c r="AJ114" s="153" t="str">
        <f t="shared" si="61"/>
        <v/>
      </c>
      <c r="AK114" s="153" t="str">
        <f t="shared" si="40"/>
        <v/>
      </c>
      <c r="AL114" s="153" t="str">
        <f t="shared" si="41"/>
        <v/>
      </c>
      <c r="AM114" s="141"/>
      <c r="AN114" s="211"/>
      <c r="AO114" s="364" t="str">
        <f t="shared" si="42"/>
        <v/>
      </c>
      <c r="AP114" s="153" t="str">
        <f t="shared" si="62"/>
        <v/>
      </c>
      <c r="AQ114" s="153" t="str">
        <f t="shared" si="43"/>
        <v/>
      </c>
      <c r="AR114" s="153" t="str">
        <f t="shared" si="44"/>
        <v/>
      </c>
      <c r="AS114" s="141"/>
      <c r="AT114" s="211"/>
      <c r="AU114" s="364" t="str">
        <f t="shared" si="45"/>
        <v/>
      </c>
      <c r="AV114" s="153" t="str">
        <f t="shared" si="63"/>
        <v/>
      </c>
      <c r="AW114" s="153" t="str">
        <f t="shared" si="46"/>
        <v/>
      </c>
      <c r="AX114" s="153" t="str">
        <f t="shared" si="47"/>
        <v/>
      </c>
    </row>
    <row r="115" spans="1:50" ht="29.45" customHeight="1" x14ac:dyDescent="0.25">
      <c r="A115" s="354" t="str">
        <f>IF('N-Bedarf GL §13a'!A115="","",'N-Bedarf GL §13a'!A115)</f>
        <v/>
      </c>
      <c r="B115" s="354" t="str">
        <f>IF('N-Bedarf GL §13a'!B115="","",'N-Bedarf GL §13a'!B115)</f>
        <v/>
      </c>
      <c r="C115" s="305" t="str">
        <f>IF('N-Bedarf GL §13a'!D115="","",'N-Bedarf GL §13a'!D115)</f>
        <v/>
      </c>
      <c r="D115" s="32" t="str">
        <f>IF('N-Bedarf GL §13a'!C115="","",'N-Bedarf GL §13a'!C115)</f>
        <v/>
      </c>
      <c r="E115" s="84" t="str">
        <f>IF('N-Bedarf GL §13a'!V115="",'N-Bedarf GL §13a'!T115,'N-Bedarf GL §13a'!V115)</f>
        <v/>
      </c>
      <c r="F115" s="84" t="str">
        <f>IF('P-Bedarf GL §13a'!N116="","",'P-Bedarf GL §13a'!N116)</f>
        <v/>
      </c>
      <c r="G115" s="84" t="str">
        <f>IF('P-Bedarf GL §13a'!R116="","",'P-Bedarf GL §13a'!R116)</f>
        <v/>
      </c>
      <c r="H115" s="345" t="str">
        <f t="shared" si="48"/>
        <v/>
      </c>
      <c r="I115" s="345" t="str">
        <f t="shared" si="49"/>
        <v/>
      </c>
      <c r="J115" s="345" t="str">
        <f t="shared" si="50"/>
        <v/>
      </c>
      <c r="K115" s="84">
        <f t="shared" si="51"/>
        <v>0</v>
      </c>
      <c r="L115" s="84">
        <f t="shared" si="52"/>
        <v>0</v>
      </c>
      <c r="M115" s="84">
        <f t="shared" si="53"/>
        <v>0</v>
      </c>
      <c r="N115" s="321" t="str">
        <f t="shared" si="54"/>
        <v/>
      </c>
      <c r="O115" s="321" t="str">
        <f t="shared" si="55"/>
        <v/>
      </c>
      <c r="P115" s="321" t="str">
        <f t="shared" si="56"/>
        <v/>
      </c>
      <c r="Q115" s="214" t="str">
        <f t="shared" si="64"/>
        <v/>
      </c>
      <c r="R115" s="141"/>
      <c r="S115" s="211"/>
      <c r="T115" s="364" t="str">
        <f t="shared" si="33"/>
        <v/>
      </c>
      <c r="U115" s="153" t="str">
        <f t="shared" si="57"/>
        <v/>
      </c>
      <c r="V115" s="153" t="str">
        <f t="shared" si="58"/>
        <v/>
      </c>
      <c r="W115" s="153" t="str">
        <f t="shared" si="34"/>
        <v/>
      </c>
      <c r="X115" s="153" t="str">
        <f t="shared" si="35"/>
        <v/>
      </c>
      <c r="Y115" s="141"/>
      <c r="Z115" s="212"/>
      <c r="AA115" s="364" t="str">
        <f t="shared" si="36"/>
        <v/>
      </c>
      <c r="AB115" s="153" t="str">
        <f t="shared" si="59"/>
        <v/>
      </c>
      <c r="AC115" s="153" t="str">
        <f t="shared" si="60"/>
        <v/>
      </c>
      <c r="AD115" s="153" t="str">
        <f t="shared" si="37"/>
        <v/>
      </c>
      <c r="AE115" s="153" t="str">
        <f t="shared" si="38"/>
        <v/>
      </c>
      <c r="AF115" s="213" t="str">
        <f t="shared" si="65"/>
        <v/>
      </c>
      <c r="AG115" s="141"/>
      <c r="AH115" s="211"/>
      <c r="AI115" s="364" t="str">
        <f t="shared" si="39"/>
        <v/>
      </c>
      <c r="AJ115" s="153" t="str">
        <f t="shared" si="61"/>
        <v/>
      </c>
      <c r="AK115" s="153" t="str">
        <f t="shared" si="40"/>
        <v/>
      </c>
      <c r="AL115" s="153" t="str">
        <f t="shared" si="41"/>
        <v/>
      </c>
      <c r="AM115" s="141"/>
      <c r="AN115" s="211"/>
      <c r="AO115" s="364" t="str">
        <f t="shared" si="42"/>
        <v/>
      </c>
      <c r="AP115" s="153" t="str">
        <f t="shared" si="62"/>
        <v/>
      </c>
      <c r="AQ115" s="153" t="str">
        <f t="shared" si="43"/>
        <v/>
      </c>
      <c r="AR115" s="153" t="str">
        <f t="shared" si="44"/>
        <v/>
      </c>
      <c r="AS115" s="141"/>
      <c r="AT115" s="211"/>
      <c r="AU115" s="364" t="str">
        <f t="shared" si="45"/>
        <v/>
      </c>
      <c r="AV115" s="153" t="str">
        <f t="shared" si="63"/>
        <v/>
      </c>
      <c r="AW115" s="153" t="str">
        <f t="shared" si="46"/>
        <v/>
      </c>
      <c r="AX115" s="153" t="str">
        <f t="shared" si="47"/>
        <v/>
      </c>
    </row>
    <row r="116" spans="1:50" ht="29.45" customHeight="1" x14ac:dyDescent="0.25">
      <c r="A116" s="354" t="str">
        <f>IF('N-Bedarf GL §13a'!A116="","",'N-Bedarf GL §13a'!A116)</f>
        <v/>
      </c>
      <c r="B116" s="354" t="str">
        <f>IF('N-Bedarf GL §13a'!B116="","",'N-Bedarf GL §13a'!B116)</f>
        <v/>
      </c>
      <c r="C116" s="305" t="str">
        <f>IF('N-Bedarf GL §13a'!D116="","",'N-Bedarf GL §13a'!D116)</f>
        <v/>
      </c>
      <c r="D116" s="32" t="str">
        <f>IF('N-Bedarf GL §13a'!C116="","",'N-Bedarf GL §13a'!C116)</f>
        <v/>
      </c>
      <c r="E116" s="84" t="str">
        <f>IF('N-Bedarf GL §13a'!V116="",'N-Bedarf GL §13a'!T116,'N-Bedarf GL §13a'!V116)</f>
        <v/>
      </c>
      <c r="F116" s="84" t="str">
        <f>IF('P-Bedarf GL §13a'!N117="","",'P-Bedarf GL §13a'!N117)</f>
        <v/>
      </c>
      <c r="G116" s="84" t="str">
        <f>IF('P-Bedarf GL §13a'!R117="","",'P-Bedarf GL §13a'!R117)</f>
        <v/>
      </c>
      <c r="H116" s="345" t="str">
        <f t="shared" si="48"/>
        <v/>
      </c>
      <c r="I116" s="345" t="str">
        <f t="shared" si="49"/>
        <v/>
      </c>
      <c r="J116" s="345" t="str">
        <f t="shared" si="50"/>
        <v/>
      </c>
      <c r="K116" s="84">
        <f t="shared" si="51"/>
        <v>0</v>
      </c>
      <c r="L116" s="84">
        <f t="shared" si="52"/>
        <v>0</v>
      </c>
      <c r="M116" s="84">
        <f t="shared" si="53"/>
        <v>0</v>
      </c>
      <c r="N116" s="321" t="str">
        <f t="shared" si="54"/>
        <v/>
      </c>
      <c r="O116" s="321" t="str">
        <f t="shared" si="55"/>
        <v/>
      </c>
      <c r="P116" s="321" t="str">
        <f t="shared" si="56"/>
        <v/>
      </c>
      <c r="Q116" s="214" t="str">
        <f t="shared" si="64"/>
        <v/>
      </c>
      <c r="R116" s="141"/>
      <c r="S116" s="211"/>
      <c r="T116" s="364" t="str">
        <f t="shared" si="33"/>
        <v/>
      </c>
      <c r="U116" s="153" t="str">
        <f t="shared" si="57"/>
        <v/>
      </c>
      <c r="V116" s="153" t="str">
        <f t="shared" si="58"/>
        <v/>
      </c>
      <c r="W116" s="153" t="str">
        <f t="shared" si="34"/>
        <v/>
      </c>
      <c r="X116" s="153" t="str">
        <f t="shared" si="35"/>
        <v/>
      </c>
      <c r="Y116" s="141"/>
      <c r="Z116" s="212"/>
      <c r="AA116" s="364" t="str">
        <f t="shared" si="36"/>
        <v/>
      </c>
      <c r="AB116" s="153" t="str">
        <f t="shared" si="59"/>
        <v/>
      </c>
      <c r="AC116" s="153" t="str">
        <f t="shared" si="60"/>
        <v/>
      </c>
      <c r="AD116" s="153" t="str">
        <f t="shared" si="37"/>
        <v/>
      </c>
      <c r="AE116" s="153" t="str">
        <f t="shared" si="38"/>
        <v/>
      </c>
      <c r="AF116" s="213" t="str">
        <f t="shared" si="65"/>
        <v/>
      </c>
      <c r="AG116" s="141"/>
      <c r="AH116" s="211"/>
      <c r="AI116" s="364" t="str">
        <f t="shared" si="39"/>
        <v/>
      </c>
      <c r="AJ116" s="153" t="str">
        <f t="shared" si="61"/>
        <v/>
      </c>
      <c r="AK116" s="153" t="str">
        <f t="shared" si="40"/>
        <v/>
      </c>
      <c r="AL116" s="153" t="str">
        <f t="shared" si="41"/>
        <v/>
      </c>
      <c r="AM116" s="141"/>
      <c r="AN116" s="211"/>
      <c r="AO116" s="364" t="str">
        <f t="shared" si="42"/>
        <v/>
      </c>
      <c r="AP116" s="153" t="str">
        <f t="shared" si="62"/>
        <v/>
      </c>
      <c r="AQ116" s="153" t="str">
        <f t="shared" si="43"/>
        <v/>
      </c>
      <c r="AR116" s="153" t="str">
        <f t="shared" si="44"/>
        <v/>
      </c>
      <c r="AS116" s="141"/>
      <c r="AT116" s="211"/>
      <c r="AU116" s="364" t="str">
        <f t="shared" si="45"/>
        <v/>
      </c>
      <c r="AV116" s="153" t="str">
        <f t="shared" si="63"/>
        <v/>
      </c>
      <c r="AW116" s="153" t="str">
        <f t="shared" si="46"/>
        <v/>
      </c>
      <c r="AX116" s="153" t="str">
        <f t="shared" si="47"/>
        <v/>
      </c>
    </row>
    <row r="117" spans="1:50" ht="29.45" customHeight="1" x14ac:dyDescent="0.25">
      <c r="A117" s="354" t="str">
        <f>IF('N-Bedarf GL §13a'!A117="","",'N-Bedarf GL §13a'!A117)</f>
        <v/>
      </c>
      <c r="B117" s="354" t="str">
        <f>IF('N-Bedarf GL §13a'!B117="","",'N-Bedarf GL §13a'!B117)</f>
        <v/>
      </c>
      <c r="C117" s="305" t="str">
        <f>IF('N-Bedarf GL §13a'!D117="","",'N-Bedarf GL §13a'!D117)</f>
        <v/>
      </c>
      <c r="D117" s="32" t="str">
        <f>IF('N-Bedarf GL §13a'!C117="","",'N-Bedarf GL §13a'!C117)</f>
        <v/>
      </c>
      <c r="E117" s="84" t="str">
        <f>IF('N-Bedarf GL §13a'!V117="",'N-Bedarf GL §13a'!T117,'N-Bedarf GL §13a'!V117)</f>
        <v/>
      </c>
      <c r="F117" s="84" t="str">
        <f>IF('P-Bedarf GL §13a'!N118="","",'P-Bedarf GL §13a'!N118)</f>
        <v/>
      </c>
      <c r="G117" s="84" t="str">
        <f>IF('P-Bedarf GL §13a'!R118="","",'P-Bedarf GL §13a'!R118)</f>
        <v/>
      </c>
      <c r="H117" s="345" t="str">
        <f t="shared" si="48"/>
        <v/>
      </c>
      <c r="I117" s="345" t="str">
        <f t="shared" si="49"/>
        <v/>
      </c>
      <c r="J117" s="345" t="str">
        <f t="shared" si="50"/>
        <v/>
      </c>
      <c r="K117" s="84">
        <f t="shared" si="51"/>
        <v>0</v>
      </c>
      <c r="L117" s="84">
        <f t="shared" si="52"/>
        <v>0</v>
      </c>
      <c r="M117" s="84">
        <f t="shared" si="53"/>
        <v>0</v>
      </c>
      <c r="N117" s="321" t="str">
        <f t="shared" si="54"/>
        <v/>
      </c>
      <c r="O117" s="321" t="str">
        <f t="shared" si="55"/>
        <v/>
      </c>
      <c r="P117" s="321" t="str">
        <f t="shared" si="56"/>
        <v/>
      </c>
      <c r="Q117" s="214" t="str">
        <f t="shared" si="64"/>
        <v/>
      </c>
      <c r="R117" s="141"/>
      <c r="S117" s="211"/>
      <c r="T117" s="364" t="str">
        <f t="shared" si="33"/>
        <v/>
      </c>
      <c r="U117" s="153" t="str">
        <f t="shared" si="57"/>
        <v/>
      </c>
      <c r="V117" s="153" t="str">
        <f t="shared" si="58"/>
        <v/>
      </c>
      <c r="W117" s="153" t="str">
        <f t="shared" si="34"/>
        <v/>
      </c>
      <c r="X117" s="153" t="str">
        <f t="shared" si="35"/>
        <v/>
      </c>
      <c r="Y117" s="141"/>
      <c r="Z117" s="212"/>
      <c r="AA117" s="364" t="str">
        <f t="shared" si="36"/>
        <v/>
      </c>
      <c r="AB117" s="153" t="str">
        <f t="shared" si="59"/>
        <v/>
      </c>
      <c r="AC117" s="153" t="str">
        <f t="shared" si="60"/>
        <v/>
      </c>
      <c r="AD117" s="153" t="str">
        <f t="shared" si="37"/>
        <v/>
      </c>
      <c r="AE117" s="153" t="str">
        <f t="shared" si="38"/>
        <v/>
      </c>
      <c r="AF117" s="213" t="str">
        <f t="shared" si="65"/>
        <v/>
      </c>
      <c r="AG117" s="141"/>
      <c r="AH117" s="211"/>
      <c r="AI117" s="364" t="str">
        <f t="shared" si="39"/>
        <v/>
      </c>
      <c r="AJ117" s="153" t="str">
        <f t="shared" si="61"/>
        <v/>
      </c>
      <c r="AK117" s="153" t="str">
        <f t="shared" si="40"/>
        <v/>
      </c>
      <c r="AL117" s="153" t="str">
        <f t="shared" si="41"/>
        <v/>
      </c>
      <c r="AM117" s="141"/>
      <c r="AN117" s="211"/>
      <c r="AO117" s="364" t="str">
        <f t="shared" si="42"/>
        <v/>
      </c>
      <c r="AP117" s="153" t="str">
        <f t="shared" si="62"/>
        <v/>
      </c>
      <c r="AQ117" s="153" t="str">
        <f t="shared" si="43"/>
        <v/>
      </c>
      <c r="AR117" s="153" t="str">
        <f t="shared" si="44"/>
        <v/>
      </c>
      <c r="AS117" s="141"/>
      <c r="AT117" s="211"/>
      <c r="AU117" s="364" t="str">
        <f t="shared" si="45"/>
        <v/>
      </c>
      <c r="AV117" s="153" t="str">
        <f t="shared" si="63"/>
        <v/>
      </c>
      <c r="AW117" s="153" t="str">
        <f t="shared" si="46"/>
        <v/>
      </c>
      <c r="AX117" s="153" t="str">
        <f t="shared" si="47"/>
        <v/>
      </c>
    </row>
    <row r="118" spans="1:50" ht="29.45" customHeight="1" x14ac:dyDescent="0.25">
      <c r="A118" s="354" t="str">
        <f>IF('N-Bedarf GL §13a'!A118="","",'N-Bedarf GL §13a'!A118)</f>
        <v/>
      </c>
      <c r="B118" s="354" t="str">
        <f>IF('N-Bedarf GL §13a'!B118="","",'N-Bedarf GL §13a'!B118)</f>
        <v/>
      </c>
      <c r="C118" s="305" t="str">
        <f>IF('N-Bedarf GL §13a'!D118="","",'N-Bedarf GL §13a'!D118)</f>
        <v/>
      </c>
      <c r="D118" s="32" t="str">
        <f>IF('N-Bedarf GL §13a'!C118="","",'N-Bedarf GL §13a'!C118)</f>
        <v/>
      </c>
      <c r="E118" s="84" t="str">
        <f>IF('N-Bedarf GL §13a'!V118="",'N-Bedarf GL §13a'!T118,'N-Bedarf GL §13a'!V118)</f>
        <v/>
      </c>
      <c r="F118" s="84" t="str">
        <f>IF('P-Bedarf GL §13a'!N119="","",'P-Bedarf GL §13a'!N119)</f>
        <v/>
      </c>
      <c r="G118" s="84" t="str">
        <f>IF('P-Bedarf GL §13a'!R119="","",'P-Bedarf GL §13a'!R119)</f>
        <v/>
      </c>
      <c r="H118" s="345" t="str">
        <f t="shared" si="48"/>
        <v/>
      </c>
      <c r="I118" s="345" t="str">
        <f t="shared" si="49"/>
        <v/>
      </c>
      <c r="J118" s="345" t="str">
        <f t="shared" si="50"/>
        <v/>
      </c>
      <c r="K118" s="84">
        <f t="shared" si="51"/>
        <v>0</v>
      </c>
      <c r="L118" s="84">
        <f t="shared" si="52"/>
        <v>0</v>
      </c>
      <c r="M118" s="84">
        <f t="shared" si="53"/>
        <v>0</v>
      </c>
      <c r="N118" s="321" t="str">
        <f t="shared" si="54"/>
        <v/>
      </c>
      <c r="O118" s="321" t="str">
        <f t="shared" si="55"/>
        <v/>
      </c>
      <c r="P118" s="321" t="str">
        <f t="shared" si="56"/>
        <v/>
      </c>
      <c r="Q118" s="214" t="str">
        <f t="shared" si="64"/>
        <v/>
      </c>
      <c r="R118" s="141"/>
      <c r="S118" s="211"/>
      <c r="T118" s="364" t="str">
        <f t="shared" si="33"/>
        <v/>
      </c>
      <c r="U118" s="153" t="str">
        <f t="shared" si="57"/>
        <v/>
      </c>
      <c r="V118" s="153" t="str">
        <f t="shared" si="58"/>
        <v/>
      </c>
      <c r="W118" s="153" t="str">
        <f t="shared" si="34"/>
        <v/>
      </c>
      <c r="X118" s="153" t="str">
        <f t="shared" si="35"/>
        <v/>
      </c>
      <c r="Y118" s="141"/>
      <c r="Z118" s="212"/>
      <c r="AA118" s="364" t="str">
        <f t="shared" si="36"/>
        <v/>
      </c>
      <c r="AB118" s="153" t="str">
        <f t="shared" si="59"/>
        <v/>
      </c>
      <c r="AC118" s="153" t="str">
        <f t="shared" si="60"/>
        <v/>
      </c>
      <c r="AD118" s="153" t="str">
        <f t="shared" si="37"/>
        <v/>
      </c>
      <c r="AE118" s="153" t="str">
        <f t="shared" si="38"/>
        <v/>
      </c>
      <c r="AF118" s="213" t="str">
        <f t="shared" si="65"/>
        <v/>
      </c>
      <c r="AG118" s="141"/>
      <c r="AH118" s="211"/>
      <c r="AI118" s="364" t="str">
        <f t="shared" si="39"/>
        <v/>
      </c>
      <c r="AJ118" s="153" t="str">
        <f t="shared" si="61"/>
        <v/>
      </c>
      <c r="AK118" s="153" t="str">
        <f t="shared" si="40"/>
        <v/>
      </c>
      <c r="AL118" s="153" t="str">
        <f t="shared" si="41"/>
        <v/>
      </c>
      <c r="AM118" s="141"/>
      <c r="AN118" s="211"/>
      <c r="AO118" s="364" t="str">
        <f t="shared" si="42"/>
        <v/>
      </c>
      <c r="AP118" s="153" t="str">
        <f t="shared" si="62"/>
        <v/>
      </c>
      <c r="AQ118" s="153" t="str">
        <f t="shared" si="43"/>
        <v/>
      </c>
      <c r="AR118" s="153" t="str">
        <f t="shared" si="44"/>
        <v/>
      </c>
      <c r="AS118" s="141"/>
      <c r="AT118" s="211"/>
      <c r="AU118" s="364" t="str">
        <f t="shared" si="45"/>
        <v/>
      </c>
      <c r="AV118" s="153" t="str">
        <f t="shared" si="63"/>
        <v/>
      </c>
      <c r="AW118" s="153" t="str">
        <f t="shared" si="46"/>
        <v/>
      </c>
      <c r="AX118" s="153" t="str">
        <f t="shared" si="47"/>
        <v/>
      </c>
    </row>
    <row r="119" spans="1:50" ht="29.45" customHeight="1" x14ac:dyDescent="0.25">
      <c r="A119" s="354" t="str">
        <f>IF('N-Bedarf GL §13a'!A119="","",'N-Bedarf GL §13a'!A119)</f>
        <v/>
      </c>
      <c r="B119" s="354" t="str">
        <f>IF('N-Bedarf GL §13a'!B119="","",'N-Bedarf GL §13a'!B119)</f>
        <v/>
      </c>
      <c r="C119" s="305" t="str">
        <f>IF('N-Bedarf GL §13a'!D119="","",'N-Bedarf GL §13a'!D119)</f>
        <v/>
      </c>
      <c r="D119" s="32" t="str">
        <f>IF('N-Bedarf GL §13a'!C119="","",'N-Bedarf GL §13a'!C119)</f>
        <v/>
      </c>
      <c r="E119" s="84" t="str">
        <f>IF('N-Bedarf GL §13a'!V119="",'N-Bedarf GL §13a'!T119,'N-Bedarf GL §13a'!V119)</f>
        <v/>
      </c>
      <c r="F119" s="84" t="str">
        <f>IF('P-Bedarf GL §13a'!N120="","",'P-Bedarf GL §13a'!N120)</f>
        <v/>
      </c>
      <c r="G119" s="84" t="str">
        <f>IF('P-Bedarf GL §13a'!R120="","",'P-Bedarf GL §13a'!R120)</f>
        <v/>
      </c>
      <c r="H119" s="345" t="str">
        <f t="shared" si="48"/>
        <v/>
      </c>
      <c r="I119" s="345" t="str">
        <f t="shared" si="49"/>
        <v/>
      </c>
      <c r="J119" s="345" t="str">
        <f t="shared" si="50"/>
        <v/>
      </c>
      <c r="K119" s="84">
        <f t="shared" si="51"/>
        <v>0</v>
      </c>
      <c r="L119" s="84">
        <f t="shared" si="52"/>
        <v>0</v>
      </c>
      <c r="M119" s="84">
        <f t="shared" si="53"/>
        <v>0</v>
      </c>
      <c r="N119" s="321" t="str">
        <f t="shared" si="54"/>
        <v/>
      </c>
      <c r="O119" s="321" t="str">
        <f t="shared" si="55"/>
        <v/>
      </c>
      <c r="P119" s="321" t="str">
        <f t="shared" si="56"/>
        <v/>
      </c>
      <c r="Q119" s="214" t="str">
        <f t="shared" si="64"/>
        <v/>
      </c>
      <c r="R119" s="141"/>
      <c r="S119" s="211"/>
      <c r="T119" s="364" t="str">
        <f t="shared" si="33"/>
        <v/>
      </c>
      <c r="U119" s="153" t="str">
        <f t="shared" si="57"/>
        <v/>
      </c>
      <c r="V119" s="153" t="str">
        <f t="shared" si="58"/>
        <v/>
      </c>
      <c r="W119" s="153" t="str">
        <f t="shared" si="34"/>
        <v/>
      </c>
      <c r="X119" s="153" t="str">
        <f t="shared" si="35"/>
        <v/>
      </c>
      <c r="Y119" s="141"/>
      <c r="Z119" s="212"/>
      <c r="AA119" s="364" t="str">
        <f t="shared" si="36"/>
        <v/>
      </c>
      <c r="AB119" s="153" t="str">
        <f t="shared" si="59"/>
        <v/>
      </c>
      <c r="AC119" s="153" t="str">
        <f t="shared" si="60"/>
        <v/>
      </c>
      <c r="AD119" s="153" t="str">
        <f t="shared" si="37"/>
        <v/>
      </c>
      <c r="AE119" s="153" t="str">
        <f t="shared" si="38"/>
        <v/>
      </c>
      <c r="AF119" s="213" t="str">
        <f t="shared" si="65"/>
        <v/>
      </c>
      <c r="AG119" s="141"/>
      <c r="AH119" s="211"/>
      <c r="AI119" s="364" t="str">
        <f t="shared" si="39"/>
        <v/>
      </c>
      <c r="AJ119" s="153" t="str">
        <f t="shared" si="61"/>
        <v/>
      </c>
      <c r="AK119" s="153" t="str">
        <f t="shared" si="40"/>
        <v/>
      </c>
      <c r="AL119" s="153" t="str">
        <f t="shared" si="41"/>
        <v/>
      </c>
      <c r="AM119" s="141"/>
      <c r="AN119" s="211"/>
      <c r="AO119" s="364" t="str">
        <f t="shared" si="42"/>
        <v/>
      </c>
      <c r="AP119" s="153" t="str">
        <f t="shared" si="62"/>
        <v/>
      </c>
      <c r="AQ119" s="153" t="str">
        <f t="shared" si="43"/>
        <v/>
      </c>
      <c r="AR119" s="153" t="str">
        <f t="shared" si="44"/>
        <v/>
      </c>
      <c r="AS119" s="141"/>
      <c r="AT119" s="211"/>
      <c r="AU119" s="364" t="str">
        <f t="shared" si="45"/>
        <v/>
      </c>
      <c r="AV119" s="153" t="str">
        <f t="shared" si="63"/>
        <v/>
      </c>
      <c r="AW119" s="153" t="str">
        <f t="shared" si="46"/>
        <v/>
      </c>
      <c r="AX119" s="153" t="str">
        <f t="shared" si="47"/>
        <v/>
      </c>
    </row>
    <row r="120" spans="1:50" ht="29.45" customHeight="1" x14ac:dyDescent="0.25">
      <c r="A120" s="354" t="str">
        <f>IF('N-Bedarf GL §13a'!A120="","",'N-Bedarf GL §13a'!A120)</f>
        <v/>
      </c>
      <c r="B120" s="354" t="str">
        <f>IF('N-Bedarf GL §13a'!B120="","",'N-Bedarf GL §13a'!B120)</f>
        <v/>
      </c>
      <c r="C120" s="305" t="str">
        <f>IF('N-Bedarf GL §13a'!D120="","",'N-Bedarf GL §13a'!D120)</f>
        <v/>
      </c>
      <c r="D120" s="32" t="str">
        <f>IF('N-Bedarf GL §13a'!C120="","",'N-Bedarf GL §13a'!C120)</f>
        <v/>
      </c>
      <c r="E120" s="84" t="str">
        <f>IF('N-Bedarf GL §13a'!V120="",'N-Bedarf GL §13a'!T120,'N-Bedarf GL §13a'!V120)</f>
        <v/>
      </c>
      <c r="F120" s="84" t="str">
        <f>IF('P-Bedarf GL §13a'!N121="","",'P-Bedarf GL §13a'!N121)</f>
        <v/>
      </c>
      <c r="G120" s="84" t="str">
        <f>IF('P-Bedarf GL §13a'!R121="","",'P-Bedarf GL §13a'!R121)</f>
        <v/>
      </c>
      <c r="H120" s="345" t="str">
        <f t="shared" si="48"/>
        <v/>
      </c>
      <c r="I120" s="345" t="str">
        <f t="shared" si="49"/>
        <v/>
      </c>
      <c r="J120" s="345" t="str">
        <f t="shared" si="50"/>
        <v/>
      </c>
      <c r="K120" s="84">
        <f t="shared" si="51"/>
        <v>0</v>
      </c>
      <c r="L120" s="84">
        <f t="shared" si="52"/>
        <v>0</v>
      </c>
      <c r="M120" s="84">
        <f t="shared" si="53"/>
        <v>0</v>
      </c>
      <c r="N120" s="321" t="str">
        <f t="shared" si="54"/>
        <v/>
      </c>
      <c r="O120" s="321" t="str">
        <f t="shared" si="55"/>
        <v/>
      </c>
      <c r="P120" s="321" t="str">
        <f t="shared" si="56"/>
        <v/>
      </c>
      <c r="Q120" s="214" t="str">
        <f t="shared" si="64"/>
        <v/>
      </c>
      <c r="R120" s="141"/>
      <c r="S120" s="211"/>
      <c r="T120" s="364" t="str">
        <f t="shared" si="33"/>
        <v/>
      </c>
      <c r="U120" s="153" t="str">
        <f t="shared" si="57"/>
        <v/>
      </c>
      <c r="V120" s="153" t="str">
        <f t="shared" si="58"/>
        <v/>
      </c>
      <c r="W120" s="153" t="str">
        <f t="shared" si="34"/>
        <v/>
      </c>
      <c r="X120" s="153" t="str">
        <f t="shared" si="35"/>
        <v/>
      </c>
      <c r="Y120" s="141"/>
      <c r="Z120" s="212"/>
      <c r="AA120" s="364" t="str">
        <f t="shared" si="36"/>
        <v/>
      </c>
      <c r="AB120" s="153" t="str">
        <f t="shared" si="59"/>
        <v/>
      </c>
      <c r="AC120" s="153" t="str">
        <f t="shared" si="60"/>
        <v/>
      </c>
      <c r="AD120" s="153" t="str">
        <f t="shared" si="37"/>
        <v/>
      </c>
      <c r="AE120" s="153" t="str">
        <f t="shared" si="38"/>
        <v/>
      </c>
      <c r="AF120" s="213" t="str">
        <f t="shared" si="65"/>
        <v/>
      </c>
      <c r="AG120" s="141"/>
      <c r="AH120" s="211"/>
      <c r="AI120" s="364" t="str">
        <f t="shared" si="39"/>
        <v/>
      </c>
      <c r="AJ120" s="153" t="str">
        <f t="shared" si="61"/>
        <v/>
      </c>
      <c r="AK120" s="153" t="str">
        <f t="shared" si="40"/>
        <v/>
      </c>
      <c r="AL120" s="153" t="str">
        <f t="shared" si="41"/>
        <v/>
      </c>
      <c r="AM120" s="141"/>
      <c r="AN120" s="211"/>
      <c r="AO120" s="364" t="str">
        <f t="shared" si="42"/>
        <v/>
      </c>
      <c r="AP120" s="153" t="str">
        <f t="shared" si="62"/>
        <v/>
      </c>
      <c r="AQ120" s="153" t="str">
        <f t="shared" si="43"/>
        <v/>
      </c>
      <c r="AR120" s="153" t="str">
        <f t="shared" si="44"/>
        <v/>
      </c>
      <c r="AS120" s="141"/>
      <c r="AT120" s="211"/>
      <c r="AU120" s="364" t="str">
        <f t="shared" si="45"/>
        <v/>
      </c>
      <c r="AV120" s="153" t="str">
        <f t="shared" si="63"/>
        <v/>
      </c>
      <c r="AW120" s="153" t="str">
        <f t="shared" si="46"/>
        <v/>
      </c>
      <c r="AX120" s="153" t="str">
        <f t="shared" si="47"/>
        <v/>
      </c>
    </row>
    <row r="121" spans="1:50" ht="29.45" customHeight="1" x14ac:dyDescent="0.25">
      <c r="A121" s="354" t="str">
        <f>IF('N-Bedarf GL §13a'!A121="","",'N-Bedarf GL §13a'!A121)</f>
        <v/>
      </c>
      <c r="B121" s="354" t="str">
        <f>IF('N-Bedarf GL §13a'!B121="","",'N-Bedarf GL §13a'!B121)</f>
        <v/>
      </c>
      <c r="C121" s="305" t="str">
        <f>IF('N-Bedarf GL §13a'!D121="","",'N-Bedarf GL §13a'!D121)</f>
        <v/>
      </c>
      <c r="D121" s="32" t="str">
        <f>IF('N-Bedarf GL §13a'!C121="","",'N-Bedarf GL §13a'!C121)</f>
        <v/>
      </c>
      <c r="E121" s="84" t="str">
        <f>IF('N-Bedarf GL §13a'!V121="",'N-Bedarf GL §13a'!T121,'N-Bedarf GL §13a'!V121)</f>
        <v/>
      </c>
      <c r="F121" s="84" t="str">
        <f>IF('P-Bedarf GL §13a'!N122="","",'P-Bedarf GL §13a'!N122)</f>
        <v/>
      </c>
      <c r="G121" s="84" t="str">
        <f>IF('P-Bedarf GL §13a'!R122="","",'P-Bedarf GL §13a'!R122)</f>
        <v/>
      </c>
      <c r="H121" s="345" t="str">
        <f t="shared" si="48"/>
        <v/>
      </c>
      <c r="I121" s="345" t="str">
        <f t="shared" si="49"/>
        <v/>
      </c>
      <c r="J121" s="345" t="str">
        <f t="shared" si="50"/>
        <v/>
      </c>
      <c r="K121" s="84">
        <f t="shared" si="51"/>
        <v>0</v>
      </c>
      <c r="L121" s="84">
        <f t="shared" si="52"/>
        <v>0</v>
      </c>
      <c r="M121" s="84">
        <f t="shared" si="53"/>
        <v>0</v>
      </c>
      <c r="N121" s="321" t="str">
        <f t="shared" si="54"/>
        <v/>
      </c>
      <c r="O121" s="321" t="str">
        <f t="shared" si="55"/>
        <v/>
      </c>
      <c r="P121" s="321" t="str">
        <f t="shared" si="56"/>
        <v/>
      </c>
      <c r="Q121" s="214" t="str">
        <f t="shared" si="64"/>
        <v/>
      </c>
      <c r="R121" s="141"/>
      <c r="S121" s="211"/>
      <c r="T121" s="364" t="str">
        <f t="shared" si="33"/>
        <v/>
      </c>
      <c r="U121" s="153" t="str">
        <f t="shared" si="57"/>
        <v/>
      </c>
      <c r="V121" s="153" t="str">
        <f t="shared" si="58"/>
        <v/>
      </c>
      <c r="W121" s="153" t="str">
        <f t="shared" si="34"/>
        <v/>
      </c>
      <c r="X121" s="153" t="str">
        <f t="shared" si="35"/>
        <v/>
      </c>
      <c r="Y121" s="141"/>
      <c r="Z121" s="212"/>
      <c r="AA121" s="364" t="str">
        <f t="shared" si="36"/>
        <v/>
      </c>
      <c r="AB121" s="153" t="str">
        <f t="shared" si="59"/>
        <v/>
      </c>
      <c r="AC121" s="153" t="str">
        <f t="shared" si="60"/>
        <v/>
      </c>
      <c r="AD121" s="153" t="str">
        <f t="shared" si="37"/>
        <v/>
      </c>
      <c r="AE121" s="153" t="str">
        <f t="shared" si="38"/>
        <v/>
      </c>
      <c r="AF121" s="213" t="str">
        <f t="shared" si="65"/>
        <v/>
      </c>
      <c r="AG121" s="141"/>
      <c r="AH121" s="211"/>
      <c r="AI121" s="364" t="str">
        <f t="shared" si="39"/>
        <v/>
      </c>
      <c r="AJ121" s="153" t="str">
        <f t="shared" si="61"/>
        <v/>
      </c>
      <c r="AK121" s="153" t="str">
        <f t="shared" si="40"/>
        <v/>
      </c>
      <c r="AL121" s="153" t="str">
        <f t="shared" si="41"/>
        <v/>
      </c>
      <c r="AM121" s="141"/>
      <c r="AN121" s="211"/>
      <c r="AO121" s="364" t="str">
        <f t="shared" si="42"/>
        <v/>
      </c>
      <c r="AP121" s="153" t="str">
        <f t="shared" si="62"/>
        <v/>
      </c>
      <c r="AQ121" s="153" t="str">
        <f t="shared" si="43"/>
        <v/>
      </c>
      <c r="AR121" s="153" t="str">
        <f t="shared" si="44"/>
        <v/>
      </c>
      <c r="AS121" s="141"/>
      <c r="AT121" s="211"/>
      <c r="AU121" s="364" t="str">
        <f t="shared" si="45"/>
        <v/>
      </c>
      <c r="AV121" s="153" t="str">
        <f t="shared" si="63"/>
        <v/>
      </c>
      <c r="AW121" s="153" t="str">
        <f t="shared" si="46"/>
        <v/>
      </c>
      <c r="AX121" s="153" t="str">
        <f t="shared" si="47"/>
        <v/>
      </c>
    </row>
    <row r="122" spans="1:50" ht="29.45" customHeight="1" x14ac:dyDescent="0.25">
      <c r="A122" s="354" t="str">
        <f>IF('N-Bedarf GL §13a'!A122="","",'N-Bedarf GL §13a'!A122)</f>
        <v/>
      </c>
      <c r="B122" s="354" t="str">
        <f>IF('N-Bedarf GL §13a'!B122="","",'N-Bedarf GL §13a'!B122)</f>
        <v/>
      </c>
      <c r="C122" s="305" t="str">
        <f>IF('N-Bedarf GL §13a'!D122="","",'N-Bedarf GL §13a'!D122)</f>
        <v/>
      </c>
      <c r="D122" s="32" t="str">
        <f>IF('N-Bedarf GL §13a'!C122="","",'N-Bedarf GL §13a'!C122)</f>
        <v/>
      </c>
      <c r="E122" s="84" t="str">
        <f>IF('N-Bedarf GL §13a'!V122="",'N-Bedarf GL §13a'!T122,'N-Bedarf GL §13a'!V122)</f>
        <v/>
      </c>
      <c r="F122" s="84" t="str">
        <f>IF('P-Bedarf GL §13a'!N123="","",'P-Bedarf GL §13a'!N123)</f>
        <v/>
      </c>
      <c r="G122" s="84" t="str">
        <f>IF('P-Bedarf GL §13a'!R123="","",'P-Bedarf GL §13a'!R123)</f>
        <v/>
      </c>
      <c r="H122" s="345" t="str">
        <f t="shared" si="48"/>
        <v/>
      </c>
      <c r="I122" s="345" t="str">
        <f t="shared" si="49"/>
        <v/>
      </c>
      <c r="J122" s="345" t="str">
        <f t="shared" si="50"/>
        <v/>
      </c>
      <c r="K122" s="84">
        <f t="shared" si="51"/>
        <v>0</v>
      </c>
      <c r="L122" s="84">
        <f t="shared" si="52"/>
        <v>0</v>
      </c>
      <c r="M122" s="84">
        <f t="shared" si="53"/>
        <v>0</v>
      </c>
      <c r="N122" s="321" t="str">
        <f t="shared" si="54"/>
        <v/>
      </c>
      <c r="O122" s="321" t="str">
        <f t="shared" si="55"/>
        <v/>
      </c>
      <c r="P122" s="321" t="str">
        <f t="shared" si="56"/>
        <v/>
      </c>
      <c r="Q122" s="214" t="str">
        <f t="shared" si="64"/>
        <v/>
      </c>
      <c r="R122" s="141"/>
      <c r="S122" s="211"/>
      <c r="T122" s="364" t="str">
        <f t="shared" si="33"/>
        <v/>
      </c>
      <c r="U122" s="153" t="str">
        <f t="shared" si="57"/>
        <v/>
      </c>
      <c r="V122" s="153" t="str">
        <f t="shared" si="58"/>
        <v/>
      </c>
      <c r="W122" s="153" t="str">
        <f t="shared" si="34"/>
        <v/>
      </c>
      <c r="X122" s="153" t="str">
        <f t="shared" si="35"/>
        <v/>
      </c>
      <c r="Y122" s="141"/>
      <c r="Z122" s="212"/>
      <c r="AA122" s="364" t="str">
        <f t="shared" si="36"/>
        <v/>
      </c>
      <c r="AB122" s="153" t="str">
        <f t="shared" si="59"/>
        <v/>
      </c>
      <c r="AC122" s="153" t="str">
        <f t="shared" si="60"/>
        <v/>
      </c>
      <c r="AD122" s="153" t="str">
        <f t="shared" si="37"/>
        <v/>
      </c>
      <c r="AE122" s="153" t="str">
        <f t="shared" si="38"/>
        <v/>
      </c>
      <c r="AF122" s="213" t="str">
        <f t="shared" si="65"/>
        <v/>
      </c>
      <c r="AG122" s="141"/>
      <c r="AH122" s="211"/>
      <c r="AI122" s="364" t="str">
        <f t="shared" si="39"/>
        <v/>
      </c>
      <c r="AJ122" s="153" t="str">
        <f t="shared" si="61"/>
        <v/>
      </c>
      <c r="AK122" s="153" t="str">
        <f t="shared" si="40"/>
        <v/>
      </c>
      <c r="AL122" s="153" t="str">
        <f t="shared" si="41"/>
        <v/>
      </c>
      <c r="AM122" s="141"/>
      <c r="AN122" s="211"/>
      <c r="AO122" s="364" t="str">
        <f t="shared" si="42"/>
        <v/>
      </c>
      <c r="AP122" s="153" t="str">
        <f t="shared" si="62"/>
        <v/>
      </c>
      <c r="AQ122" s="153" t="str">
        <f t="shared" si="43"/>
        <v/>
      </c>
      <c r="AR122" s="153" t="str">
        <f t="shared" si="44"/>
        <v/>
      </c>
      <c r="AS122" s="141"/>
      <c r="AT122" s="211"/>
      <c r="AU122" s="364" t="str">
        <f t="shared" si="45"/>
        <v/>
      </c>
      <c r="AV122" s="153" t="str">
        <f t="shared" si="63"/>
        <v/>
      </c>
      <c r="AW122" s="153" t="str">
        <f t="shared" si="46"/>
        <v/>
      </c>
      <c r="AX122" s="153" t="str">
        <f t="shared" si="47"/>
        <v/>
      </c>
    </row>
    <row r="123" spans="1:50" ht="29.45" customHeight="1" x14ac:dyDescent="0.25">
      <c r="A123" s="354" t="str">
        <f>IF('N-Bedarf GL §13a'!A123="","",'N-Bedarf GL §13a'!A123)</f>
        <v/>
      </c>
      <c r="B123" s="354" t="str">
        <f>IF('N-Bedarf GL §13a'!B123="","",'N-Bedarf GL §13a'!B123)</f>
        <v/>
      </c>
      <c r="C123" s="305" t="str">
        <f>IF('N-Bedarf GL §13a'!D123="","",'N-Bedarf GL §13a'!D123)</f>
        <v/>
      </c>
      <c r="D123" s="32" t="str">
        <f>IF('N-Bedarf GL §13a'!C123="","",'N-Bedarf GL §13a'!C123)</f>
        <v/>
      </c>
      <c r="E123" s="84" t="str">
        <f>IF('N-Bedarf GL §13a'!V123="",'N-Bedarf GL §13a'!T123,'N-Bedarf GL §13a'!V123)</f>
        <v/>
      </c>
      <c r="F123" s="84" t="str">
        <f>IF('P-Bedarf GL §13a'!N124="","",'P-Bedarf GL §13a'!N124)</f>
        <v/>
      </c>
      <c r="G123" s="84" t="str">
        <f>IF('P-Bedarf GL §13a'!R124="","",'P-Bedarf GL §13a'!R124)</f>
        <v/>
      </c>
      <c r="H123" s="345" t="str">
        <f t="shared" si="48"/>
        <v/>
      </c>
      <c r="I123" s="345" t="str">
        <f t="shared" si="49"/>
        <v/>
      </c>
      <c r="J123" s="345" t="str">
        <f t="shared" si="50"/>
        <v/>
      </c>
      <c r="K123" s="84">
        <f t="shared" si="51"/>
        <v>0</v>
      </c>
      <c r="L123" s="84">
        <f t="shared" si="52"/>
        <v>0</v>
      </c>
      <c r="M123" s="84">
        <f t="shared" si="53"/>
        <v>0</v>
      </c>
      <c r="N123" s="321" t="str">
        <f t="shared" si="54"/>
        <v/>
      </c>
      <c r="O123" s="321" t="str">
        <f t="shared" si="55"/>
        <v/>
      </c>
      <c r="P123" s="321" t="str">
        <f t="shared" si="56"/>
        <v/>
      </c>
      <c r="Q123" s="214" t="str">
        <f t="shared" si="64"/>
        <v/>
      </c>
      <c r="R123" s="141"/>
      <c r="S123" s="211"/>
      <c r="T123" s="364" t="str">
        <f t="shared" si="33"/>
        <v/>
      </c>
      <c r="U123" s="153" t="str">
        <f t="shared" si="57"/>
        <v/>
      </c>
      <c r="V123" s="153" t="str">
        <f t="shared" si="58"/>
        <v/>
      </c>
      <c r="W123" s="153" t="str">
        <f t="shared" si="34"/>
        <v/>
      </c>
      <c r="X123" s="153" t="str">
        <f t="shared" si="35"/>
        <v/>
      </c>
      <c r="Y123" s="141"/>
      <c r="Z123" s="212"/>
      <c r="AA123" s="364" t="str">
        <f t="shared" si="36"/>
        <v/>
      </c>
      <c r="AB123" s="153" t="str">
        <f t="shared" si="59"/>
        <v/>
      </c>
      <c r="AC123" s="153" t="str">
        <f t="shared" si="60"/>
        <v/>
      </c>
      <c r="AD123" s="153" t="str">
        <f t="shared" si="37"/>
        <v/>
      </c>
      <c r="AE123" s="153" t="str">
        <f t="shared" si="38"/>
        <v/>
      </c>
      <c r="AF123" s="213" t="str">
        <f t="shared" si="65"/>
        <v/>
      </c>
      <c r="AG123" s="141"/>
      <c r="AH123" s="211"/>
      <c r="AI123" s="364" t="str">
        <f t="shared" si="39"/>
        <v/>
      </c>
      <c r="AJ123" s="153" t="str">
        <f t="shared" si="61"/>
        <v/>
      </c>
      <c r="AK123" s="153" t="str">
        <f t="shared" si="40"/>
        <v/>
      </c>
      <c r="AL123" s="153" t="str">
        <f t="shared" si="41"/>
        <v/>
      </c>
      <c r="AM123" s="141"/>
      <c r="AN123" s="211"/>
      <c r="AO123" s="364" t="str">
        <f t="shared" si="42"/>
        <v/>
      </c>
      <c r="AP123" s="153" t="str">
        <f t="shared" si="62"/>
        <v/>
      </c>
      <c r="AQ123" s="153" t="str">
        <f t="shared" si="43"/>
        <v/>
      </c>
      <c r="AR123" s="153" t="str">
        <f t="shared" si="44"/>
        <v/>
      </c>
      <c r="AS123" s="141"/>
      <c r="AT123" s="211"/>
      <c r="AU123" s="364" t="str">
        <f t="shared" si="45"/>
        <v/>
      </c>
      <c r="AV123" s="153" t="str">
        <f t="shared" si="63"/>
        <v/>
      </c>
      <c r="AW123" s="153" t="str">
        <f t="shared" si="46"/>
        <v/>
      </c>
      <c r="AX123" s="153" t="str">
        <f t="shared" si="47"/>
        <v/>
      </c>
    </row>
    <row r="124" spans="1:50" ht="29.45" customHeight="1" x14ac:dyDescent="0.25">
      <c r="A124" s="354" t="str">
        <f>IF('N-Bedarf GL §13a'!A124="","",'N-Bedarf GL §13a'!A124)</f>
        <v/>
      </c>
      <c r="B124" s="354" t="str">
        <f>IF('N-Bedarf GL §13a'!B124="","",'N-Bedarf GL §13a'!B124)</f>
        <v/>
      </c>
      <c r="C124" s="305" t="str">
        <f>IF('N-Bedarf GL §13a'!D124="","",'N-Bedarf GL §13a'!D124)</f>
        <v/>
      </c>
      <c r="D124" s="32" t="str">
        <f>IF('N-Bedarf GL §13a'!C124="","",'N-Bedarf GL §13a'!C124)</f>
        <v/>
      </c>
      <c r="E124" s="84" t="str">
        <f>IF('N-Bedarf GL §13a'!V124="",'N-Bedarf GL §13a'!T124,'N-Bedarf GL §13a'!V124)</f>
        <v/>
      </c>
      <c r="F124" s="84" t="str">
        <f>IF('P-Bedarf GL §13a'!N125="","",'P-Bedarf GL §13a'!N125)</f>
        <v/>
      </c>
      <c r="G124" s="84" t="str">
        <f>IF('P-Bedarf GL §13a'!R125="","",'P-Bedarf GL §13a'!R125)</f>
        <v/>
      </c>
      <c r="H124" s="345" t="str">
        <f t="shared" si="48"/>
        <v/>
      </c>
      <c r="I124" s="345" t="str">
        <f t="shared" si="49"/>
        <v/>
      </c>
      <c r="J124" s="345" t="str">
        <f t="shared" si="50"/>
        <v/>
      </c>
      <c r="K124" s="84">
        <f t="shared" si="51"/>
        <v>0</v>
      </c>
      <c r="L124" s="84">
        <f t="shared" si="52"/>
        <v>0</v>
      </c>
      <c r="M124" s="84">
        <f t="shared" si="53"/>
        <v>0</v>
      </c>
      <c r="N124" s="321" t="str">
        <f t="shared" si="54"/>
        <v/>
      </c>
      <c r="O124" s="321" t="str">
        <f t="shared" si="55"/>
        <v/>
      </c>
      <c r="P124" s="321" t="str">
        <f t="shared" si="56"/>
        <v/>
      </c>
      <c r="Q124" s="214" t="str">
        <f t="shared" si="64"/>
        <v/>
      </c>
      <c r="R124" s="141"/>
      <c r="S124" s="211"/>
      <c r="T124" s="364" t="str">
        <f t="shared" si="33"/>
        <v/>
      </c>
      <c r="U124" s="153" t="str">
        <f t="shared" si="57"/>
        <v/>
      </c>
      <c r="V124" s="153" t="str">
        <f t="shared" si="58"/>
        <v/>
      </c>
      <c r="W124" s="153" t="str">
        <f t="shared" si="34"/>
        <v/>
      </c>
      <c r="X124" s="153" t="str">
        <f t="shared" si="35"/>
        <v/>
      </c>
      <c r="Y124" s="141"/>
      <c r="Z124" s="212"/>
      <c r="AA124" s="364" t="str">
        <f t="shared" si="36"/>
        <v/>
      </c>
      <c r="AB124" s="153" t="str">
        <f t="shared" si="59"/>
        <v/>
      </c>
      <c r="AC124" s="153" t="str">
        <f t="shared" si="60"/>
        <v/>
      </c>
      <c r="AD124" s="153" t="str">
        <f t="shared" si="37"/>
        <v/>
      </c>
      <c r="AE124" s="153" t="str">
        <f t="shared" si="38"/>
        <v/>
      </c>
      <c r="AF124" s="213" t="str">
        <f t="shared" si="65"/>
        <v/>
      </c>
      <c r="AG124" s="141"/>
      <c r="AH124" s="211"/>
      <c r="AI124" s="364" t="str">
        <f t="shared" si="39"/>
        <v/>
      </c>
      <c r="AJ124" s="153" t="str">
        <f t="shared" si="61"/>
        <v/>
      </c>
      <c r="AK124" s="153" t="str">
        <f t="shared" si="40"/>
        <v/>
      </c>
      <c r="AL124" s="153" t="str">
        <f t="shared" si="41"/>
        <v/>
      </c>
      <c r="AM124" s="141"/>
      <c r="AN124" s="211"/>
      <c r="AO124" s="364" t="str">
        <f t="shared" si="42"/>
        <v/>
      </c>
      <c r="AP124" s="153" t="str">
        <f t="shared" si="62"/>
        <v/>
      </c>
      <c r="AQ124" s="153" t="str">
        <f t="shared" si="43"/>
        <v/>
      </c>
      <c r="AR124" s="153" t="str">
        <f t="shared" si="44"/>
        <v/>
      </c>
      <c r="AS124" s="141"/>
      <c r="AT124" s="211"/>
      <c r="AU124" s="364" t="str">
        <f t="shared" si="45"/>
        <v/>
      </c>
      <c r="AV124" s="153" t="str">
        <f t="shared" si="63"/>
        <v/>
      </c>
      <c r="AW124" s="153" t="str">
        <f t="shared" si="46"/>
        <v/>
      </c>
      <c r="AX124" s="153" t="str">
        <f t="shared" si="47"/>
        <v/>
      </c>
    </row>
    <row r="125" spans="1:50" ht="29.45" customHeight="1" x14ac:dyDescent="0.25">
      <c r="A125" s="354" t="str">
        <f>IF('N-Bedarf GL §13a'!A125="","",'N-Bedarf GL §13a'!A125)</f>
        <v/>
      </c>
      <c r="B125" s="354" t="str">
        <f>IF('N-Bedarf GL §13a'!B125="","",'N-Bedarf GL §13a'!B125)</f>
        <v/>
      </c>
      <c r="C125" s="305" t="str">
        <f>IF('N-Bedarf GL §13a'!D125="","",'N-Bedarf GL §13a'!D125)</f>
        <v/>
      </c>
      <c r="D125" s="32" t="str">
        <f>IF('N-Bedarf GL §13a'!C125="","",'N-Bedarf GL §13a'!C125)</f>
        <v/>
      </c>
      <c r="E125" s="84" t="str">
        <f>IF('N-Bedarf GL §13a'!V125="",'N-Bedarf GL §13a'!T125,'N-Bedarf GL §13a'!V125)</f>
        <v/>
      </c>
      <c r="F125" s="84" t="str">
        <f>IF('P-Bedarf GL §13a'!N126="","",'P-Bedarf GL §13a'!N126)</f>
        <v/>
      </c>
      <c r="G125" s="84" t="str">
        <f>IF('P-Bedarf GL §13a'!R126="","",'P-Bedarf GL §13a'!R126)</f>
        <v/>
      </c>
      <c r="H125" s="345" t="str">
        <f t="shared" si="48"/>
        <v/>
      </c>
      <c r="I125" s="345" t="str">
        <f t="shared" si="49"/>
        <v/>
      </c>
      <c r="J125" s="345" t="str">
        <f t="shared" si="50"/>
        <v/>
      </c>
      <c r="K125" s="84">
        <f t="shared" si="51"/>
        <v>0</v>
      </c>
      <c r="L125" s="84">
        <f t="shared" si="52"/>
        <v>0</v>
      </c>
      <c r="M125" s="84">
        <f t="shared" si="53"/>
        <v>0</v>
      </c>
      <c r="N125" s="321" t="str">
        <f t="shared" si="54"/>
        <v/>
      </c>
      <c r="O125" s="321" t="str">
        <f t="shared" si="55"/>
        <v/>
      </c>
      <c r="P125" s="321" t="str">
        <f t="shared" si="56"/>
        <v/>
      </c>
      <c r="Q125" s="214" t="str">
        <f t="shared" si="64"/>
        <v/>
      </c>
      <c r="R125" s="141"/>
      <c r="S125" s="211"/>
      <c r="T125" s="364" t="str">
        <f t="shared" si="33"/>
        <v/>
      </c>
      <c r="U125" s="153" t="str">
        <f t="shared" si="57"/>
        <v/>
      </c>
      <c r="V125" s="153" t="str">
        <f t="shared" si="58"/>
        <v/>
      </c>
      <c r="W125" s="153" t="str">
        <f t="shared" si="34"/>
        <v/>
      </c>
      <c r="X125" s="153" t="str">
        <f t="shared" si="35"/>
        <v/>
      </c>
      <c r="Y125" s="141"/>
      <c r="Z125" s="212"/>
      <c r="AA125" s="364" t="str">
        <f t="shared" si="36"/>
        <v/>
      </c>
      <c r="AB125" s="153" t="str">
        <f t="shared" si="59"/>
        <v/>
      </c>
      <c r="AC125" s="153" t="str">
        <f t="shared" si="60"/>
        <v/>
      </c>
      <c r="AD125" s="153" t="str">
        <f t="shared" si="37"/>
        <v/>
      </c>
      <c r="AE125" s="153" t="str">
        <f t="shared" si="38"/>
        <v/>
      </c>
      <c r="AF125" s="213" t="str">
        <f t="shared" si="65"/>
        <v/>
      </c>
      <c r="AG125" s="141"/>
      <c r="AH125" s="211"/>
      <c r="AI125" s="364" t="str">
        <f t="shared" si="39"/>
        <v/>
      </c>
      <c r="AJ125" s="153" t="str">
        <f t="shared" si="61"/>
        <v/>
      </c>
      <c r="AK125" s="153" t="str">
        <f t="shared" si="40"/>
        <v/>
      </c>
      <c r="AL125" s="153" t="str">
        <f t="shared" si="41"/>
        <v/>
      </c>
      <c r="AM125" s="141"/>
      <c r="AN125" s="211"/>
      <c r="AO125" s="364" t="str">
        <f t="shared" si="42"/>
        <v/>
      </c>
      <c r="AP125" s="153" t="str">
        <f t="shared" si="62"/>
        <v/>
      </c>
      <c r="AQ125" s="153" t="str">
        <f t="shared" si="43"/>
        <v/>
      </c>
      <c r="AR125" s="153" t="str">
        <f t="shared" si="44"/>
        <v/>
      </c>
      <c r="AS125" s="141"/>
      <c r="AT125" s="211"/>
      <c r="AU125" s="364" t="str">
        <f t="shared" si="45"/>
        <v/>
      </c>
      <c r="AV125" s="153" t="str">
        <f t="shared" si="63"/>
        <v/>
      </c>
      <c r="AW125" s="153" t="str">
        <f t="shared" si="46"/>
        <v/>
      </c>
      <c r="AX125" s="153" t="str">
        <f t="shared" si="47"/>
        <v/>
      </c>
    </row>
    <row r="126" spans="1:50" ht="29.45" customHeight="1" x14ac:dyDescent="0.25">
      <c r="A126" s="354" t="str">
        <f>IF('N-Bedarf GL §13a'!A126="","",'N-Bedarf GL §13a'!A126)</f>
        <v/>
      </c>
      <c r="B126" s="354" t="str">
        <f>IF('N-Bedarf GL §13a'!B126="","",'N-Bedarf GL §13a'!B126)</f>
        <v/>
      </c>
      <c r="C126" s="305" t="str">
        <f>IF('N-Bedarf GL §13a'!D126="","",'N-Bedarf GL §13a'!D126)</f>
        <v/>
      </c>
      <c r="D126" s="32" t="str">
        <f>IF('N-Bedarf GL §13a'!C126="","",'N-Bedarf GL §13a'!C126)</f>
        <v/>
      </c>
      <c r="E126" s="84" t="str">
        <f>IF('N-Bedarf GL §13a'!V126="",'N-Bedarf GL §13a'!T126,'N-Bedarf GL §13a'!V126)</f>
        <v/>
      </c>
      <c r="F126" s="84" t="str">
        <f>IF('P-Bedarf GL §13a'!N127="","",'P-Bedarf GL §13a'!N127)</f>
        <v/>
      </c>
      <c r="G126" s="84" t="str">
        <f>IF('P-Bedarf GL §13a'!R127="","",'P-Bedarf GL §13a'!R127)</f>
        <v/>
      </c>
      <c r="H126" s="345" t="str">
        <f t="shared" si="48"/>
        <v/>
      </c>
      <c r="I126" s="345" t="str">
        <f t="shared" si="49"/>
        <v/>
      </c>
      <c r="J126" s="345" t="str">
        <f t="shared" si="50"/>
        <v/>
      </c>
      <c r="K126" s="84">
        <f t="shared" si="51"/>
        <v>0</v>
      </c>
      <c r="L126" s="84">
        <f t="shared" si="52"/>
        <v>0</v>
      </c>
      <c r="M126" s="84">
        <f t="shared" si="53"/>
        <v>0</v>
      </c>
      <c r="N126" s="321" t="str">
        <f t="shared" si="54"/>
        <v/>
      </c>
      <c r="O126" s="321" t="str">
        <f t="shared" si="55"/>
        <v/>
      </c>
      <c r="P126" s="321" t="str">
        <f t="shared" si="56"/>
        <v/>
      </c>
      <c r="Q126" s="214" t="str">
        <f t="shared" si="64"/>
        <v/>
      </c>
      <c r="R126" s="141"/>
      <c r="S126" s="211"/>
      <c r="T126" s="364" t="str">
        <f t="shared" si="33"/>
        <v/>
      </c>
      <c r="U126" s="153" t="str">
        <f t="shared" si="57"/>
        <v/>
      </c>
      <c r="V126" s="153" t="str">
        <f t="shared" si="58"/>
        <v/>
      </c>
      <c r="W126" s="153" t="str">
        <f t="shared" si="34"/>
        <v/>
      </c>
      <c r="X126" s="153" t="str">
        <f t="shared" si="35"/>
        <v/>
      </c>
      <c r="Y126" s="141"/>
      <c r="Z126" s="212"/>
      <c r="AA126" s="364" t="str">
        <f t="shared" si="36"/>
        <v/>
      </c>
      <c r="AB126" s="153" t="str">
        <f t="shared" si="59"/>
        <v/>
      </c>
      <c r="AC126" s="153" t="str">
        <f t="shared" si="60"/>
        <v/>
      </c>
      <c r="AD126" s="153" t="str">
        <f t="shared" si="37"/>
        <v/>
      </c>
      <c r="AE126" s="153" t="str">
        <f t="shared" si="38"/>
        <v/>
      </c>
      <c r="AF126" s="213" t="str">
        <f t="shared" si="65"/>
        <v/>
      </c>
      <c r="AG126" s="141"/>
      <c r="AH126" s="211"/>
      <c r="AI126" s="364" t="str">
        <f t="shared" si="39"/>
        <v/>
      </c>
      <c r="AJ126" s="153" t="str">
        <f t="shared" si="61"/>
        <v/>
      </c>
      <c r="AK126" s="153" t="str">
        <f t="shared" si="40"/>
        <v/>
      </c>
      <c r="AL126" s="153" t="str">
        <f t="shared" si="41"/>
        <v/>
      </c>
      <c r="AM126" s="141"/>
      <c r="AN126" s="211"/>
      <c r="AO126" s="364" t="str">
        <f t="shared" si="42"/>
        <v/>
      </c>
      <c r="AP126" s="153" t="str">
        <f t="shared" si="62"/>
        <v/>
      </c>
      <c r="AQ126" s="153" t="str">
        <f t="shared" si="43"/>
        <v/>
      </c>
      <c r="AR126" s="153" t="str">
        <f t="shared" si="44"/>
        <v/>
      </c>
      <c r="AS126" s="141"/>
      <c r="AT126" s="211"/>
      <c r="AU126" s="364" t="str">
        <f t="shared" si="45"/>
        <v/>
      </c>
      <c r="AV126" s="153" t="str">
        <f t="shared" si="63"/>
        <v/>
      </c>
      <c r="AW126" s="153" t="str">
        <f t="shared" si="46"/>
        <v/>
      </c>
      <c r="AX126" s="153" t="str">
        <f t="shared" si="47"/>
        <v/>
      </c>
    </row>
    <row r="127" spans="1:50" ht="29.45" customHeight="1" x14ac:dyDescent="0.25">
      <c r="A127" s="354" t="str">
        <f>IF('N-Bedarf GL §13a'!A127="","",'N-Bedarf GL §13a'!A127)</f>
        <v/>
      </c>
      <c r="B127" s="354" t="str">
        <f>IF('N-Bedarf GL §13a'!B127="","",'N-Bedarf GL §13a'!B127)</f>
        <v/>
      </c>
      <c r="C127" s="305" t="str">
        <f>IF('N-Bedarf GL §13a'!D127="","",'N-Bedarf GL §13a'!D127)</f>
        <v/>
      </c>
      <c r="D127" s="32" t="str">
        <f>IF('N-Bedarf GL §13a'!C127="","",'N-Bedarf GL §13a'!C127)</f>
        <v/>
      </c>
      <c r="E127" s="84" t="str">
        <f>IF('N-Bedarf GL §13a'!V127="",'N-Bedarf GL §13a'!T127,'N-Bedarf GL §13a'!V127)</f>
        <v/>
      </c>
      <c r="F127" s="84" t="str">
        <f>IF('P-Bedarf GL §13a'!N128="","",'P-Bedarf GL §13a'!N128)</f>
        <v/>
      </c>
      <c r="G127" s="84" t="str">
        <f>IF('P-Bedarf GL §13a'!R128="","",'P-Bedarf GL §13a'!R128)</f>
        <v/>
      </c>
      <c r="H127" s="345" t="str">
        <f t="shared" si="48"/>
        <v/>
      </c>
      <c r="I127" s="345" t="str">
        <f t="shared" si="49"/>
        <v/>
      </c>
      <c r="J127" s="345" t="str">
        <f t="shared" si="50"/>
        <v/>
      </c>
      <c r="K127" s="84">
        <f t="shared" si="51"/>
        <v>0</v>
      </c>
      <c r="L127" s="84">
        <f t="shared" si="52"/>
        <v>0</v>
      </c>
      <c r="M127" s="84">
        <f t="shared" si="53"/>
        <v>0</v>
      </c>
      <c r="N127" s="321" t="str">
        <f t="shared" si="54"/>
        <v/>
      </c>
      <c r="O127" s="321" t="str">
        <f t="shared" si="55"/>
        <v/>
      </c>
      <c r="P127" s="321" t="str">
        <f t="shared" si="56"/>
        <v/>
      </c>
      <c r="Q127" s="214" t="str">
        <f t="shared" si="64"/>
        <v/>
      </c>
      <c r="R127" s="141"/>
      <c r="S127" s="211"/>
      <c r="T127" s="364" t="str">
        <f t="shared" si="33"/>
        <v/>
      </c>
      <c r="U127" s="153" t="str">
        <f t="shared" si="57"/>
        <v/>
      </c>
      <c r="V127" s="153" t="str">
        <f t="shared" si="58"/>
        <v/>
      </c>
      <c r="W127" s="153" t="str">
        <f t="shared" si="34"/>
        <v/>
      </c>
      <c r="X127" s="153" t="str">
        <f t="shared" si="35"/>
        <v/>
      </c>
      <c r="Y127" s="141"/>
      <c r="Z127" s="212"/>
      <c r="AA127" s="364" t="str">
        <f t="shared" si="36"/>
        <v/>
      </c>
      <c r="AB127" s="153" t="str">
        <f t="shared" si="59"/>
        <v/>
      </c>
      <c r="AC127" s="153" t="str">
        <f t="shared" si="60"/>
        <v/>
      </c>
      <c r="AD127" s="153" t="str">
        <f t="shared" si="37"/>
        <v/>
      </c>
      <c r="AE127" s="153" t="str">
        <f t="shared" si="38"/>
        <v/>
      </c>
      <c r="AF127" s="213" t="str">
        <f t="shared" si="65"/>
        <v/>
      </c>
      <c r="AG127" s="141"/>
      <c r="AH127" s="211"/>
      <c r="AI127" s="364" t="str">
        <f t="shared" si="39"/>
        <v/>
      </c>
      <c r="AJ127" s="153" t="str">
        <f t="shared" si="61"/>
        <v/>
      </c>
      <c r="AK127" s="153" t="str">
        <f t="shared" si="40"/>
        <v/>
      </c>
      <c r="AL127" s="153" t="str">
        <f t="shared" si="41"/>
        <v/>
      </c>
      <c r="AM127" s="141"/>
      <c r="AN127" s="211"/>
      <c r="AO127" s="364" t="str">
        <f t="shared" si="42"/>
        <v/>
      </c>
      <c r="AP127" s="153" t="str">
        <f t="shared" si="62"/>
        <v/>
      </c>
      <c r="AQ127" s="153" t="str">
        <f t="shared" si="43"/>
        <v/>
      </c>
      <c r="AR127" s="153" t="str">
        <f t="shared" si="44"/>
        <v/>
      </c>
      <c r="AS127" s="141"/>
      <c r="AT127" s="211"/>
      <c r="AU127" s="364" t="str">
        <f t="shared" si="45"/>
        <v/>
      </c>
      <c r="AV127" s="153" t="str">
        <f t="shared" si="63"/>
        <v/>
      </c>
      <c r="AW127" s="153" t="str">
        <f t="shared" si="46"/>
        <v/>
      </c>
      <c r="AX127" s="153" t="str">
        <f t="shared" si="47"/>
        <v/>
      </c>
    </row>
    <row r="128" spans="1:50" ht="29.45" customHeight="1" x14ac:dyDescent="0.25">
      <c r="A128" s="354" t="str">
        <f>IF('N-Bedarf GL §13a'!A128="","",'N-Bedarf GL §13a'!A128)</f>
        <v/>
      </c>
      <c r="B128" s="354" t="str">
        <f>IF('N-Bedarf GL §13a'!B128="","",'N-Bedarf GL §13a'!B128)</f>
        <v/>
      </c>
      <c r="C128" s="305" t="str">
        <f>IF('N-Bedarf GL §13a'!D128="","",'N-Bedarf GL §13a'!D128)</f>
        <v/>
      </c>
      <c r="D128" s="32" t="str">
        <f>IF('N-Bedarf GL §13a'!C128="","",'N-Bedarf GL §13a'!C128)</f>
        <v/>
      </c>
      <c r="E128" s="84" t="str">
        <f>IF('N-Bedarf GL §13a'!V128="",'N-Bedarf GL §13a'!T128,'N-Bedarf GL §13a'!V128)</f>
        <v/>
      </c>
      <c r="F128" s="84" t="str">
        <f>IF('P-Bedarf GL §13a'!N129="","",'P-Bedarf GL §13a'!N129)</f>
        <v/>
      </c>
      <c r="G128" s="84" t="str">
        <f>IF('P-Bedarf GL §13a'!R129="","",'P-Bedarf GL §13a'!R129)</f>
        <v/>
      </c>
      <c r="H128" s="345" t="str">
        <f t="shared" si="48"/>
        <v/>
      </c>
      <c r="I128" s="345" t="str">
        <f t="shared" si="49"/>
        <v/>
      </c>
      <c r="J128" s="345" t="str">
        <f t="shared" si="50"/>
        <v/>
      </c>
      <c r="K128" s="84">
        <f t="shared" si="51"/>
        <v>0</v>
      </c>
      <c r="L128" s="84">
        <f t="shared" si="52"/>
        <v>0</v>
      </c>
      <c r="M128" s="84">
        <f t="shared" si="53"/>
        <v>0</v>
      </c>
      <c r="N128" s="321" t="str">
        <f t="shared" si="54"/>
        <v/>
      </c>
      <c r="O128" s="321" t="str">
        <f t="shared" si="55"/>
        <v/>
      </c>
      <c r="P128" s="321" t="str">
        <f t="shared" si="56"/>
        <v/>
      </c>
      <c r="Q128" s="214" t="str">
        <f t="shared" si="64"/>
        <v/>
      </c>
      <c r="R128" s="141"/>
      <c r="S128" s="211"/>
      <c r="T128" s="364" t="str">
        <f t="shared" si="33"/>
        <v/>
      </c>
      <c r="U128" s="153" t="str">
        <f t="shared" si="57"/>
        <v/>
      </c>
      <c r="V128" s="153" t="str">
        <f t="shared" si="58"/>
        <v/>
      </c>
      <c r="W128" s="153" t="str">
        <f t="shared" si="34"/>
        <v/>
      </c>
      <c r="X128" s="153" t="str">
        <f t="shared" si="35"/>
        <v/>
      </c>
      <c r="Y128" s="141"/>
      <c r="Z128" s="212"/>
      <c r="AA128" s="364" t="str">
        <f t="shared" si="36"/>
        <v/>
      </c>
      <c r="AB128" s="153" t="str">
        <f t="shared" si="59"/>
        <v/>
      </c>
      <c r="AC128" s="153" t="str">
        <f t="shared" si="60"/>
        <v/>
      </c>
      <c r="AD128" s="153" t="str">
        <f t="shared" si="37"/>
        <v/>
      </c>
      <c r="AE128" s="153" t="str">
        <f t="shared" si="38"/>
        <v/>
      </c>
      <c r="AF128" s="213" t="str">
        <f t="shared" si="65"/>
        <v/>
      </c>
      <c r="AG128" s="141"/>
      <c r="AH128" s="211"/>
      <c r="AI128" s="364" t="str">
        <f t="shared" si="39"/>
        <v/>
      </c>
      <c r="AJ128" s="153" t="str">
        <f t="shared" si="61"/>
        <v/>
      </c>
      <c r="AK128" s="153" t="str">
        <f t="shared" si="40"/>
        <v/>
      </c>
      <c r="AL128" s="153" t="str">
        <f t="shared" si="41"/>
        <v/>
      </c>
      <c r="AM128" s="141"/>
      <c r="AN128" s="211"/>
      <c r="AO128" s="364" t="str">
        <f t="shared" si="42"/>
        <v/>
      </c>
      <c r="AP128" s="153" t="str">
        <f t="shared" si="62"/>
        <v/>
      </c>
      <c r="AQ128" s="153" t="str">
        <f t="shared" si="43"/>
        <v/>
      </c>
      <c r="AR128" s="153" t="str">
        <f t="shared" si="44"/>
        <v/>
      </c>
      <c r="AS128" s="141"/>
      <c r="AT128" s="211"/>
      <c r="AU128" s="364" t="str">
        <f t="shared" si="45"/>
        <v/>
      </c>
      <c r="AV128" s="153" t="str">
        <f t="shared" si="63"/>
        <v/>
      </c>
      <c r="AW128" s="153" t="str">
        <f t="shared" si="46"/>
        <v/>
      </c>
      <c r="AX128" s="153" t="str">
        <f t="shared" si="47"/>
        <v/>
      </c>
    </row>
    <row r="129" spans="1:50" ht="29.45" customHeight="1" x14ac:dyDescent="0.25">
      <c r="A129" s="354" t="str">
        <f>IF('N-Bedarf GL §13a'!A129="","",'N-Bedarf GL §13a'!A129)</f>
        <v/>
      </c>
      <c r="B129" s="354" t="str">
        <f>IF('N-Bedarf GL §13a'!B129="","",'N-Bedarf GL §13a'!B129)</f>
        <v/>
      </c>
      <c r="C129" s="305" t="str">
        <f>IF('N-Bedarf GL §13a'!D129="","",'N-Bedarf GL §13a'!D129)</f>
        <v/>
      </c>
      <c r="D129" s="32" t="str">
        <f>IF('N-Bedarf GL §13a'!C129="","",'N-Bedarf GL §13a'!C129)</f>
        <v/>
      </c>
      <c r="E129" s="84" t="str">
        <f>IF('N-Bedarf GL §13a'!V129="",'N-Bedarf GL §13a'!T129,'N-Bedarf GL §13a'!V129)</f>
        <v/>
      </c>
      <c r="F129" s="84" t="str">
        <f>IF('P-Bedarf GL §13a'!N130="","",'P-Bedarf GL §13a'!N130)</f>
        <v/>
      </c>
      <c r="G129" s="84" t="str">
        <f>IF('P-Bedarf GL §13a'!R130="","",'P-Bedarf GL §13a'!R130)</f>
        <v/>
      </c>
      <c r="H129" s="345" t="str">
        <f t="shared" si="48"/>
        <v/>
      </c>
      <c r="I129" s="345" t="str">
        <f t="shared" si="49"/>
        <v/>
      </c>
      <c r="J129" s="345" t="str">
        <f t="shared" si="50"/>
        <v/>
      </c>
      <c r="K129" s="84">
        <f t="shared" si="51"/>
        <v>0</v>
      </c>
      <c r="L129" s="84">
        <f t="shared" si="52"/>
        <v>0</v>
      </c>
      <c r="M129" s="84">
        <f t="shared" si="53"/>
        <v>0</v>
      </c>
      <c r="N129" s="321" t="str">
        <f t="shared" si="54"/>
        <v/>
      </c>
      <c r="O129" s="321" t="str">
        <f t="shared" si="55"/>
        <v/>
      </c>
      <c r="P129" s="321" t="str">
        <f t="shared" si="56"/>
        <v/>
      </c>
      <c r="Q129" s="214" t="str">
        <f t="shared" si="64"/>
        <v/>
      </c>
      <c r="R129" s="141"/>
      <c r="S129" s="211"/>
      <c r="T129" s="364" t="str">
        <f t="shared" si="33"/>
        <v/>
      </c>
      <c r="U129" s="153" t="str">
        <f t="shared" si="57"/>
        <v/>
      </c>
      <c r="V129" s="153" t="str">
        <f t="shared" si="58"/>
        <v/>
      </c>
      <c r="W129" s="153" t="str">
        <f t="shared" si="34"/>
        <v/>
      </c>
      <c r="X129" s="153" t="str">
        <f t="shared" si="35"/>
        <v/>
      </c>
      <c r="Y129" s="141"/>
      <c r="Z129" s="212"/>
      <c r="AA129" s="364" t="str">
        <f t="shared" si="36"/>
        <v/>
      </c>
      <c r="AB129" s="153" t="str">
        <f t="shared" si="59"/>
        <v/>
      </c>
      <c r="AC129" s="153" t="str">
        <f t="shared" si="60"/>
        <v/>
      </c>
      <c r="AD129" s="153" t="str">
        <f t="shared" si="37"/>
        <v/>
      </c>
      <c r="AE129" s="153" t="str">
        <f t="shared" si="38"/>
        <v/>
      </c>
      <c r="AF129" s="213" t="str">
        <f t="shared" si="65"/>
        <v/>
      </c>
      <c r="AG129" s="141"/>
      <c r="AH129" s="211"/>
      <c r="AI129" s="364" t="str">
        <f t="shared" si="39"/>
        <v/>
      </c>
      <c r="AJ129" s="153" t="str">
        <f t="shared" si="61"/>
        <v/>
      </c>
      <c r="AK129" s="153" t="str">
        <f t="shared" si="40"/>
        <v/>
      </c>
      <c r="AL129" s="153" t="str">
        <f t="shared" si="41"/>
        <v/>
      </c>
      <c r="AM129" s="141"/>
      <c r="AN129" s="211"/>
      <c r="AO129" s="364" t="str">
        <f t="shared" si="42"/>
        <v/>
      </c>
      <c r="AP129" s="153" t="str">
        <f t="shared" si="62"/>
        <v/>
      </c>
      <c r="AQ129" s="153" t="str">
        <f t="shared" si="43"/>
        <v/>
      </c>
      <c r="AR129" s="153" t="str">
        <f t="shared" si="44"/>
        <v/>
      </c>
      <c r="AS129" s="141"/>
      <c r="AT129" s="211"/>
      <c r="AU129" s="364" t="str">
        <f t="shared" si="45"/>
        <v/>
      </c>
      <c r="AV129" s="153" t="str">
        <f t="shared" si="63"/>
        <v/>
      </c>
      <c r="AW129" s="153" t="str">
        <f t="shared" si="46"/>
        <v/>
      </c>
      <c r="AX129" s="153" t="str">
        <f t="shared" si="47"/>
        <v/>
      </c>
    </row>
    <row r="130" spans="1:50" ht="29.45" customHeight="1" x14ac:dyDescent="0.25">
      <c r="A130" s="354" t="str">
        <f>IF('N-Bedarf GL §13a'!A130="","",'N-Bedarf GL §13a'!A130)</f>
        <v/>
      </c>
      <c r="B130" s="354" t="str">
        <f>IF('N-Bedarf GL §13a'!B130="","",'N-Bedarf GL §13a'!B130)</f>
        <v/>
      </c>
      <c r="C130" s="305" t="str">
        <f>IF('N-Bedarf GL §13a'!D130="","",'N-Bedarf GL §13a'!D130)</f>
        <v/>
      </c>
      <c r="D130" s="32" t="str">
        <f>IF('N-Bedarf GL §13a'!C130="","",'N-Bedarf GL §13a'!C130)</f>
        <v/>
      </c>
      <c r="E130" s="84" t="str">
        <f>IF('N-Bedarf GL §13a'!V130="",'N-Bedarf GL §13a'!T130,'N-Bedarf GL §13a'!V130)</f>
        <v/>
      </c>
      <c r="F130" s="84" t="str">
        <f>IF('P-Bedarf GL §13a'!N131="","",'P-Bedarf GL §13a'!N131)</f>
        <v/>
      </c>
      <c r="G130" s="84" t="str">
        <f>IF('P-Bedarf GL §13a'!R131="","",'P-Bedarf GL §13a'!R131)</f>
        <v/>
      </c>
      <c r="H130" s="345" t="str">
        <f t="shared" si="48"/>
        <v/>
      </c>
      <c r="I130" s="345" t="str">
        <f t="shared" si="49"/>
        <v/>
      </c>
      <c r="J130" s="345" t="str">
        <f t="shared" si="50"/>
        <v/>
      </c>
      <c r="K130" s="84">
        <f t="shared" si="51"/>
        <v>0</v>
      </c>
      <c r="L130" s="84">
        <f t="shared" si="52"/>
        <v>0</v>
      </c>
      <c r="M130" s="84">
        <f t="shared" si="53"/>
        <v>0</v>
      </c>
      <c r="N130" s="321" t="str">
        <f t="shared" si="54"/>
        <v/>
      </c>
      <c r="O130" s="321" t="str">
        <f t="shared" si="55"/>
        <v/>
      </c>
      <c r="P130" s="321" t="str">
        <f t="shared" si="56"/>
        <v/>
      </c>
      <c r="Q130" s="214" t="str">
        <f t="shared" si="64"/>
        <v/>
      </c>
      <c r="R130" s="141"/>
      <c r="S130" s="211"/>
      <c r="T130" s="364" t="str">
        <f t="shared" si="33"/>
        <v/>
      </c>
      <c r="U130" s="153" t="str">
        <f t="shared" si="57"/>
        <v/>
      </c>
      <c r="V130" s="153" t="str">
        <f t="shared" si="58"/>
        <v/>
      </c>
      <c r="W130" s="153" t="str">
        <f t="shared" si="34"/>
        <v/>
      </c>
      <c r="X130" s="153" t="str">
        <f t="shared" si="35"/>
        <v/>
      </c>
      <c r="Y130" s="141"/>
      <c r="Z130" s="212"/>
      <c r="AA130" s="364" t="str">
        <f t="shared" si="36"/>
        <v/>
      </c>
      <c r="AB130" s="153" t="str">
        <f t="shared" si="59"/>
        <v/>
      </c>
      <c r="AC130" s="153" t="str">
        <f t="shared" si="60"/>
        <v/>
      </c>
      <c r="AD130" s="153" t="str">
        <f t="shared" si="37"/>
        <v/>
      </c>
      <c r="AE130" s="153" t="str">
        <f t="shared" si="38"/>
        <v/>
      </c>
      <c r="AF130" s="213" t="str">
        <f t="shared" si="65"/>
        <v/>
      </c>
      <c r="AG130" s="141"/>
      <c r="AH130" s="211"/>
      <c r="AI130" s="364" t="str">
        <f t="shared" si="39"/>
        <v/>
      </c>
      <c r="AJ130" s="153" t="str">
        <f t="shared" si="61"/>
        <v/>
      </c>
      <c r="AK130" s="153" t="str">
        <f t="shared" si="40"/>
        <v/>
      </c>
      <c r="AL130" s="153" t="str">
        <f t="shared" si="41"/>
        <v/>
      </c>
      <c r="AM130" s="141"/>
      <c r="AN130" s="211"/>
      <c r="AO130" s="364" t="str">
        <f t="shared" si="42"/>
        <v/>
      </c>
      <c r="AP130" s="153" t="str">
        <f t="shared" si="62"/>
        <v/>
      </c>
      <c r="AQ130" s="153" t="str">
        <f t="shared" si="43"/>
        <v/>
      </c>
      <c r="AR130" s="153" t="str">
        <f t="shared" si="44"/>
        <v/>
      </c>
      <c r="AS130" s="141"/>
      <c r="AT130" s="211"/>
      <c r="AU130" s="364" t="str">
        <f t="shared" si="45"/>
        <v/>
      </c>
      <c r="AV130" s="153" t="str">
        <f t="shared" si="63"/>
        <v/>
      </c>
      <c r="AW130" s="153" t="str">
        <f t="shared" si="46"/>
        <v/>
      </c>
      <c r="AX130" s="153" t="str">
        <f t="shared" si="47"/>
        <v/>
      </c>
    </row>
    <row r="131" spans="1:50" ht="29.45" customHeight="1" x14ac:dyDescent="0.25">
      <c r="A131" s="354" t="str">
        <f>IF('N-Bedarf GL §13a'!A131="","",'N-Bedarf GL §13a'!A131)</f>
        <v/>
      </c>
      <c r="B131" s="354" t="str">
        <f>IF('N-Bedarf GL §13a'!B131="","",'N-Bedarf GL §13a'!B131)</f>
        <v/>
      </c>
      <c r="C131" s="305" t="str">
        <f>IF('N-Bedarf GL §13a'!D131="","",'N-Bedarf GL §13a'!D131)</f>
        <v/>
      </c>
      <c r="D131" s="32" t="str">
        <f>IF('N-Bedarf GL §13a'!C131="","",'N-Bedarf GL §13a'!C131)</f>
        <v/>
      </c>
      <c r="E131" s="84" t="str">
        <f>IF('N-Bedarf GL §13a'!V131="",'N-Bedarf GL §13a'!T131,'N-Bedarf GL §13a'!V131)</f>
        <v/>
      </c>
      <c r="F131" s="84" t="str">
        <f>IF('P-Bedarf GL §13a'!N132="","",'P-Bedarf GL §13a'!N132)</f>
        <v/>
      </c>
      <c r="G131" s="84" t="str">
        <f>IF('P-Bedarf GL §13a'!R132="","",'P-Bedarf GL §13a'!R132)</f>
        <v/>
      </c>
      <c r="H131" s="345" t="str">
        <f t="shared" si="48"/>
        <v/>
      </c>
      <c r="I131" s="345" t="str">
        <f t="shared" si="49"/>
        <v/>
      </c>
      <c r="J131" s="345" t="str">
        <f t="shared" si="50"/>
        <v/>
      </c>
      <c r="K131" s="84">
        <f t="shared" si="51"/>
        <v>0</v>
      </c>
      <c r="L131" s="84">
        <f t="shared" si="52"/>
        <v>0</v>
      </c>
      <c r="M131" s="84">
        <f t="shared" si="53"/>
        <v>0</v>
      </c>
      <c r="N131" s="321" t="str">
        <f t="shared" si="54"/>
        <v/>
      </c>
      <c r="O131" s="321" t="str">
        <f t="shared" si="55"/>
        <v/>
      </c>
      <c r="P131" s="321" t="str">
        <f t="shared" si="56"/>
        <v/>
      </c>
      <c r="Q131" s="214" t="str">
        <f t="shared" si="64"/>
        <v/>
      </c>
      <c r="R131" s="141"/>
      <c r="S131" s="211"/>
      <c r="T131" s="364" t="str">
        <f t="shared" si="33"/>
        <v/>
      </c>
      <c r="U131" s="153" t="str">
        <f t="shared" si="57"/>
        <v/>
      </c>
      <c r="V131" s="153" t="str">
        <f t="shared" si="58"/>
        <v/>
      </c>
      <c r="W131" s="153" t="str">
        <f t="shared" si="34"/>
        <v/>
      </c>
      <c r="X131" s="153" t="str">
        <f t="shared" si="35"/>
        <v/>
      </c>
      <c r="Y131" s="141"/>
      <c r="Z131" s="212"/>
      <c r="AA131" s="364" t="str">
        <f t="shared" si="36"/>
        <v/>
      </c>
      <c r="AB131" s="153" t="str">
        <f t="shared" si="59"/>
        <v/>
      </c>
      <c r="AC131" s="153" t="str">
        <f t="shared" si="60"/>
        <v/>
      </c>
      <c r="AD131" s="153" t="str">
        <f t="shared" si="37"/>
        <v/>
      </c>
      <c r="AE131" s="153" t="str">
        <f t="shared" si="38"/>
        <v/>
      </c>
      <c r="AF131" s="213" t="str">
        <f t="shared" si="65"/>
        <v/>
      </c>
      <c r="AG131" s="141"/>
      <c r="AH131" s="211"/>
      <c r="AI131" s="364" t="str">
        <f t="shared" si="39"/>
        <v/>
      </c>
      <c r="AJ131" s="153" t="str">
        <f t="shared" si="61"/>
        <v/>
      </c>
      <c r="AK131" s="153" t="str">
        <f t="shared" si="40"/>
        <v/>
      </c>
      <c r="AL131" s="153" t="str">
        <f t="shared" si="41"/>
        <v/>
      </c>
      <c r="AM131" s="141"/>
      <c r="AN131" s="211"/>
      <c r="AO131" s="364" t="str">
        <f t="shared" si="42"/>
        <v/>
      </c>
      <c r="AP131" s="153" t="str">
        <f t="shared" si="62"/>
        <v/>
      </c>
      <c r="AQ131" s="153" t="str">
        <f t="shared" si="43"/>
        <v/>
      </c>
      <c r="AR131" s="153" t="str">
        <f t="shared" si="44"/>
        <v/>
      </c>
      <c r="AS131" s="141"/>
      <c r="AT131" s="211"/>
      <c r="AU131" s="364" t="str">
        <f t="shared" si="45"/>
        <v/>
      </c>
      <c r="AV131" s="153" t="str">
        <f t="shared" si="63"/>
        <v/>
      </c>
      <c r="AW131" s="153" t="str">
        <f t="shared" si="46"/>
        <v/>
      </c>
      <c r="AX131" s="153" t="str">
        <f t="shared" si="47"/>
        <v/>
      </c>
    </row>
    <row r="132" spans="1:50" ht="29.45" customHeight="1" x14ac:dyDescent="0.25">
      <c r="A132" s="354" t="str">
        <f>IF('N-Bedarf GL §13a'!A132="","",'N-Bedarf GL §13a'!A132)</f>
        <v/>
      </c>
      <c r="B132" s="354" t="str">
        <f>IF('N-Bedarf GL §13a'!B132="","",'N-Bedarf GL §13a'!B132)</f>
        <v/>
      </c>
      <c r="C132" s="305" t="str">
        <f>IF('N-Bedarf GL §13a'!D132="","",'N-Bedarf GL §13a'!D132)</f>
        <v/>
      </c>
      <c r="D132" s="32" t="str">
        <f>IF('N-Bedarf GL §13a'!C132="","",'N-Bedarf GL §13a'!C132)</f>
        <v/>
      </c>
      <c r="E132" s="84" t="str">
        <f>IF('N-Bedarf GL §13a'!V132="",'N-Bedarf GL §13a'!T132,'N-Bedarf GL §13a'!V132)</f>
        <v/>
      </c>
      <c r="F132" s="84" t="str">
        <f>IF('P-Bedarf GL §13a'!N133="","",'P-Bedarf GL §13a'!N133)</f>
        <v/>
      </c>
      <c r="G132" s="84" t="str">
        <f>IF('P-Bedarf GL §13a'!R133="","",'P-Bedarf GL §13a'!R133)</f>
        <v/>
      </c>
      <c r="H132" s="345" t="str">
        <f t="shared" si="48"/>
        <v/>
      </c>
      <c r="I132" s="345" t="str">
        <f t="shared" si="49"/>
        <v/>
      </c>
      <c r="J132" s="345" t="str">
        <f t="shared" si="50"/>
        <v/>
      </c>
      <c r="K132" s="84">
        <f t="shared" si="51"/>
        <v>0</v>
      </c>
      <c r="L132" s="84">
        <f t="shared" si="52"/>
        <v>0</v>
      </c>
      <c r="M132" s="84">
        <f t="shared" si="53"/>
        <v>0</v>
      </c>
      <c r="N132" s="321" t="str">
        <f t="shared" si="54"/>
        <v/>
      </c>
      <c r="O132" s="321" t="str">
        <f t="shared" si="55"/>
        <v/>
      </c>
      <c r="P132" s="321" t="str">
        <f t="shared" si="56"/>
        <v/>
      </c>
      <c r="Q132" s="214" t="str">
        <f t="shared" si="64"/>
        <v/>
      </c>
      <c r="R132" s="141"/>
      <c r="S132" s="211"/>
      <c r="T132" s="364" t="str">
        <f t="shared" si="33"/>
        <v/>
      </c>
      <c r="U132" s="153" t="str">
        <f t="shared" si="57"/>
        <v/>
      </c>
      <c r="V132" s="153" t="str">
        <f t="shared" si="58"/>
        <v/>
      </c>
      <c r="W132" s="153" t="str">
        <f t="shared" si="34"/>
        <v/>
      </c>
      <c r="X132" s="153" t="str">
        <f t="shared" si="35"/>
        <v/>
      </c>
      <c r="Y132" s="141"/>
      <c r="Z132" s="212"/>
      <c r="AA132" s="364" t="str">
        <f t="shared" si="36"/>
        <v/>
      </c>
      <c r="AB132" s="153" t="str">
        <f t="shared" si="59"/>
        <v/>
      </c>
      <c r="AC132" s="153" t="str">
        <f t="shared" si="60"/>
        <v/>
      </c>
      <c r="AD132" s="153" t="str">
        <f t="shared" si="37"/>
        <v/>
      </c>
      <c r="AE132" s="153" t="str">
        <f t="shared" si="38"/>
        <v/>
      </c>
      <c r="AF132" s="213" t="str">
        <f t="shared" si="65"/>
        <v/>
      </c>
      <c r="AG132" s="141"/>
      <c r="AH132" s="211"/>
      <c r="AI132" s="364" t="str">
        <f t="shared" si="39"/>
        <v/>
      </c>
      <c r="AJ132" s="153" t="str">
        <f t="shared" si="61"/>
        <v/>
      </c>
      <c r="AK132" s="153" t="str">
        <f t="shared" si="40"/>
        <v/>
      </c>
      <c r="AL132" s="153" t="str">
        <f t="shared" si="41"/>
        <v/>
      </c>
      <c r="AM132" s="141"/>
      <c r="AN132" s="211"/>
      <c r="AO132" s="364" t="str">
        <f t="shared" si="42"/>
        <v/>
      </c>
      <c r="AP132" s="153" t="str">
        <f t="shared" si="62"/>
        <v/>
      </c>
      <c r="AQ132" s="153" t="str">
        <f t="shared" si="43"/>
        <v/>
      </c>
      <c r="AR132" s="153" t="str">
        <f t="shared" si="44"/>
        <v/>
      </c>
      <c r="AS132" s="141"/>
      <c r="AT132" s="211"/>
      <c r="AU132" s="364" t="str">
        <f t="shared" si="45"/>
        <v/>
      </c>
      <c r="AV132" s="153" t="str">
        <f t="shared" si="63"/>
        <v/>
      </c>
      <c r="AW132" s="153" t="str">
        <f t="shared" si="46"/>
        <v/>
      </c>
      <c r="AX132" s="153" t="str">
        <f t="shared" si="47"/>
        <v/>
      </c>
    </row>
    <row r="133" spans="1:50" ht="29.45" customHeight="1" x14ac:dyDescent="0.25">
      <c r="A133" s="354" t="str">
        <f>IF('N-Bedarf GL §13a'!A133="","",'N-Bedarf GL §13a'!A133)</f>
        <v/>
      </c>
      <c r="B133" s="354" t="str">
        <f>IF('N-Bedarf GL §13a'!B133="","",'N-Bedarf GL §13a'!B133)</f>
        <v/>
      </c>
      <c r="C133" s="305" t="str">
        <f>IF('N-Bedarf GL §13a'!D133="","",'N-Bedarf GL §13a'!D133)</f>
        <v/>
      </c>
      <c r="D133" s="32" t="str">
        <f>IF('N-Bedarf GL §13a'!C133="","",'N-Bedarf GL §13a'!C133)</f>
        <v/>
      </c>
      <c r="E133" s="84" t="str">
        <f>IF('N-Bedarf GL §13a'!V133="",'N-Bedarf GL §13a'!T133,'N-Bedarf GL §13a'!V133)</f>
        <v/>
      </c>
      <c r="F133" s="84" t="str">
        <f>IF('P-Bedarf GL §13a'!N134="","",'P-Bedarf GL §13a'!N134)</f>
        <v/>
      </c>
      <c r="G133" s="84" t="str">
        <f>IF('P-Bedarf GL §13a'!R134="","",'P-Bedarf GL §13a'!R134)</f>
        <v/>
      </c>
      <c r="H133" s="345" t="str">
        <f t="shared" si="48"/>
        <v/>
      </c>
      <c r="I133" s="345" t="str">
        <f t="shared" si="49"/>
        <v/>
      </c>
      <c r="J133" s="345" t="str">
        <f t="shared" si="50"/>
        <v/>
      </c>
      <c r="K133" s="84">
        <f t="shared" si="51"/>
        <v>0</v>
      </c>
      <c r="L133" s="84">
        <f t="shared" si="52"/>
        <v>0</v>
      </c>
      <c r="M133" s="84">
        <f t="shared" si="53"/>
        <v>0</v>
      </c>
      <c r="N133" s="321" t="str">
        <f t="shared" si="54"/>
        <v/>
      </c>
      <c r="O133" s="321" t="str">
        <f t="shared" si="55"/>
        <v/>
      </c>
      <c r="P133" s="321" t="str">
        <f t="shared" si="56"/>
        <v/>
      </c>
      <c r="Q133" s="214" t="str">
        <f t="shared" si="64"/>
        <v/>
      </c>
      <c r="R133" s="141"/>
      <c r="S133" s="211"/>
      <c r="T133" s="364" t="str">
        <f t="shared" si="33"/>
        <v/>
      </c>
      <c r="U133" s="153" t="str">
        <f t="shared" si="57"/>
        <v/>
      </c>
      <c r="V133" s="153" t="str">
        <f t="shared" si="58"/>
        <v/>
      </c>
      <c r="W133" s="153" t="str">
        <f t="shared" si="34"/>
        <v/>
      </c>
      <c r="X133" s="153" t="str">
        <f t="shared" si="35"/>
        <v/>
      </c>
      <c r="Y133" s="141"/>
      <c r="Z133" s="212"/>
      <c r="AA133" s="364" t="str">
        <f t="shared" si="36"/>
        <v/>
      </c>
      <c r="AB133" s="153" t="str">
        <f t="shared" si="59"/>
        <v/>
      </c>
      <c r="AC133" s="153" t="str">
        <f t="shared" si="60"/>
        <v/>
      </c>
      <c r="AD133" s="153" t="str">
        <f t="shared" si="37"/>
        <v/>
      </c>
      <c r="AE133" s="153" t="str">
        <f t="shared" si="38"/>
        <v/>
      </c>
      <c r="AF133" s="213" t="str">
        <f t="shared" si="65"/>
        <v/>
      </c>
      <c r="AG133" s="141"/>
      <c r="AH133" s="211"/>
      <c r="AI133" s="364" t="str">
        <f t="shared" si="39"/>
        <v/>
      </c>
      <c r="AJ133" s="153" t="str">
        <f t="shared" si="61"/>
        <v/>
      </c>
      <c r="AK133" s="153" t="str">
        <f t="shared" si="40"/>
        <v/>
      </c>
      <c r="AL133" s="153" t="str">
        <f t="shared" si="41"/>
        <v/>
      </c>
      <c r="AM133" s="141"/>
      <c r="AN133" s="211"/>
      <c r="AO133" s="364" t="str">
        <f t="shared" si="42"/>
        <v/>
      </c>
      <c r="AP133" s="153" t="str">
        <f t="shared" si="62"/>
        <v/>
      </c>
      <c r="AQ133" s="153" t="str">
        <f t="shared" si="43"/>
        <v/>
      </c>
      <c r="AR133" s="153" t="str">
        <f t="shared" si="44"/>
        <v/>
      </c>
      <c r="AS133" s="141"/>
      <c r="AT133" s="211"/>
      <c r="AU133" s="364" t="str">
        <f t="shared" si="45"/>
        <v/>
      </c>
      <c r="AV133" s="153" t="str">
        <f t="shared" si="63"/>
        <v/>
      </c>
      <c r="AW133" s="153" t="str">
        <f t="shared" si="46"/>
        <v/>
      </c>
      <c r="AX133" s="153" t="str">
        <f t="shared" si="47"/>
        <v/>
      </c>
    </row>
    <row r="134" spans="1:50" ht="29.45" customHeight="1" x14ac:dyDescent="0.25">
      <c r="A134" s="354" t="str">
        <f>IF('N-Bedarf GL §13a'!A134="","",'N-Bedarf GL §13a'!A134)</f>
        <v/>
      </c>
      <c r="B134" s="354" t="str">
        <f>IF('N-Bedarf GL §13a'!B134="","",'N-Bedarf GL §13a'!B134)</f>
        <v/>
      </c>
      <c r="C134" s="305" t="str">
        <f>IF('N-Bedarf GL §13a'!D134="","",'N-Bedarf GL §13a'!D134)</f>
        <v/>
      </c>
      <c r="D134" s="32" t="str">
        <f>IF('N-Bedarf GL §13a'!C134="","",'N-Bedarf GL §13a'!C134)</f>
        <v/>
      </c>
      <c r="E134" s="84" t="str">
        <f>IF('N-Bedarf GL §13a'!V134="",'N-Bedarf GL §13a'!T134,'N-Bedarf GL §13a'!V134)</f>
        <v/>
      </c>
      <c r="F134" s="84" t="str">
        <f>IF('P-Bedarf GL §13a'!N135="","",'P-Bedarf GL §13a'!N135)</f>
        <v/>
      </c>
      <c r="G134" s="84" t="str">
        <f>IF('P-Bedarf GL §13a'!R135="","",'P-Bedarf GL §13a'!R135)</f>
        <v/>
      </c>
      <c r="H134" s="345" t="str">
        <f t="shared" si="48"/>
        <v/>
      </c>
      <c r="I134" s="345" t="str">
        <f t="shared" si="49"/>
        <v/>
      </c>
      <c r="J134" s="345" t="str">
        <f t="shared" si="50"/>
        <v/>
      </c>
      <c r="K134" s="84">
        <f t="shared" si="51"/>
        <v>0</v>
      </c>
      <c r="L134" s="84">
        <f t="shared" si="52"/>
        <v>0</v>
      </c>
      <c r="M134" s="84">
        <f t="shared" si="53"/>
        <v>0</v>
      </c>
      <c r="N134" s="321" t="str">
        <f t="shared" si="54"/>
        <v/>
      </c>
      <c r="O134" s="321" t="str">
        <f t="shared" si="55"/>
        <v/>
      </c>
      <c r="P134" s="321" t="str">
        <f t="shared" si="56"/>
        <v/>
      </c>
      <c r="Q134" s="214" t="str">
        <f t="shared" si="64"/>
        <v/>
      </c>
      <c r="R134" s="141"/>
      <c r="S134" s="211"/>
      <c r="T134" s="364" t="str">
        <f t="shared" si="33"/>
        <v/>
      </c>
      <c r="U134" s="153" t="str">
        <f t="shared" si="57"/>
        <v/>
      </c>
      <c r="V134" s="153" t="str">
        <f t="shared" si="58"/>
        <v/>
      </c>
      <c r="W134" s="153" t="str">
        <f t="shared" si="34"/>
        <v/>
      </c>
      <c r="X134" s="153" t="str">
        <f t="shared" si="35"/>
        <v/>
      </c>
      <c r="Y134" s="141"/>
      <c r="Z134" s="212"/>
      <c r="AA134" s="364" t="str">
        <f t="shared" si="36"/>
        <v/>
      </c>
      <c r="AB134" s="153" t="str">
        <f t="shared" si="59"/>
        <v/>
      </c>
      <c r="AC134" s="153" t="str">
        <f t="shared" si="60"/>
        <v/>
      </c>
      <c r="AD134" s="153" t="str">
        <f t="shared" si="37"/>
        <v/>
      </c>
      <c r="AE134" s="153" t="str">
        <f t="shared" si="38"/>
        <v/>
      </c>
      <c r="AF134" s="213" t="str">
        <f t="shared" si="65"/>
        <v/>
      </c>
      <c r="AG134" s="141"/>
      <c r="AH134" s="211"/>
      <c r="AI134" s="364" t="str">
        <f t="shared" si="39"/>
        <v/>
      </c>
      <c r="AJ134" s="153" t="str">
        <f t="shared" si="61"/>
        <v/>
      </c>
      <c r="AK134" s="153" t="str">
        <f t="shared" si="40"/>
        <v/>
      </c>
      <c r="AL134" s="153" t="str">
        <f t="shared" si="41"/>
        <v/>
      </c>
      <c r="AM134" s="141"/>
      <c r="AN134" s="211"/>
      <c r="AO134" s="364" t="str">
        <f t="shared" si="42"/>
        <v/>
      </c>
      <c r="AP134" s="153" t="str">
        <f t="shared" si="62"/>
        <v/>
      </c>
      <c r="AQ134" s="153" t="str">
        <f t="shared" si="43"/>
        <v/>
      </c>
      <c r="AR134" s="153" t="str">
        <f t="shared" si="44"/>
        <v/>
      </c>
      <c r="AS134" s="141"/>
      <c r="AT134" s="211"/>
      <c r="AU134" s="364" t="str">
        <f t="shared" si="45"/>
        <v/>
      </c>
      <c r="AV134" s="153" t="str">
        <f t="shared" si="63"/>
        <v/>
      </c>
      <c r="AW134" s="153" t="str">
        <f t="shared" si="46"/>
        <v/>
      </c>
      <c r="AX134" s="153" t="str">
        <f t="shared" si="47"/>
        <v/>
      </c>
    </row>
    <row r="135" spans="1:50" ht="29.45" customHeight="1" x14ac:dyDescent="0.25">
      <c r="A135" s="354" t="str">
        <f>IF('N-Bedarf GL §13a'!A135="","",'N-Bedarf GL §13a'!A135)</f>
        <v/>
      </c>
      <c r="B135" s="354" t="str">
        <f>IF('N-Bedarf GL §13a'!B135="","",'N-Bedarf GL §13a'!B135)</f>
        <v/>
      </c>
      <c r="C135" s="305" t="str">
        <f>IF('N-Bedarf GL §13a'!D135="","",'N-Bedarf GL §13a'!D135)</f>
        <v/>
      </c>
      <c r="D135" s="32" t="str">
        <f>IF('N-Bedarf GL §13a'!C135="","",'N-Bedarf GL §13a'!C135)</f>
        <v/>
      </c>
      <c r="E135" s="84" t="str">
        <f>IF('N-Bedarf GL §13a'!V135="",'N-Bedarf GL §13a'!T135,'N-Bedarf GL §13a'!V135)</f>
        <v/>
      </c>
      <c r="F135" s="84" t="str">
        <f>IF('P-Bedarf GL §13a'!N136="","",'P-Bedarf GL §13a'!N136)</f>
        <v/>
      </c>
      <c r="G135" s="84" t="str">
        <f>IF('P-Bedarf GL §13a'!R136="","",'P-Bedarf GL §13a'!R136)</f>
        <v/>
      </c>
      <c r="H135" s="345" t="str">
        <f t="shared" si="48"/>
        <v/>
      </c>
      <c r="I135" s="345" t="str">
        <f t="shared" si="49"/>
        <v/>
      </c>
      <c r="J135" s="345" t="str">
        <f t="shared" si="50"/>
        <v/>
      </c>
      <c r="K135" s="84">
        <f t="shared" si="51"/>
        <v>0</v>
      </c>
      <c r="L135" s="84">
        <f t="shared" si="52"/>
        <v>0</v>
      </c>
      <c r="M135" s="84">
        <f t="shared" si="53"/>
        <v>0</v>
      </c>
      <c r="N135" s="321" t="str">
        <f t="shared" si="54"/>
        <v/>
      </c>
      <c r="O135" s="321" t="str">
        <f t="shared" si="55"/>
        <v/>
      </c>
      <c r="P135" s="321" t="str">
        <f t="shared" si="56"/>
        <v/>
      </c>
      <c r="Q135" s="214" t="str">
        <f t="shared" si="64"/>
        <v/>
      </c>
      <c r="R135" s="141"/>
      <c r="S135" s="211"/>
      <c r="T135" s="364" t="str">
        <f t="shared" si="33"/>
        <v/>
      </c>
      <c r="U135" s="153" t="str">
        <f t="shared" si="57"/>
        <v/>
      </c>
      <c r="V135" s="153" t="str">
        <f t="shared" si="58"/>
        <v/>
      </c>
      <c r="W135" s="153" t="str">
        <f t="shared" si="34"/>
        <v/>
      </c>
      <c r="X135" s="153" t="str">
        <f t="shared" si="35"/>
        <v/>
      </c>
      <c r="Y135" s="141"/>
      <c r="Z135" s="212"/>
      <c r="AA135" s="364" t="str">
        <f t="shared" si="36"/>
        <v/>
      </c>
      <c r="AB135" s="153" t="str">
        <f t="shared" si="59"/>
        <v/>
      </c>
      <c r="AC135" s="153" t="str">
        <f t="shared" si="60"/>
        <v/>
      </c>
      <c r="AD135" s="153" t="str">
        <f t="shared" si="37"/>
        <v/>
      </c>
      <c r="AE135" s="153" t="str">
        <f t="shared" si="38"/>
        <v/>
      </c>
      <c r="AF135" s="213" t="str">
        <f t="shared" si="65"/>
        <v/>
      </c>
      <c r="AG135" s="141"/>
      <c r="AH135" s="211"/>
      <c r="AI135" s="364" t="str">
        <f t="shared" si="39"/>
        <v/>
      </c>
      <c r="AJ135" s="153" t="str">
        <f t="shared" si="61"/>
        <v/>
      </c>
      <c r="AK135" s="153" t="str">
        <f t="shared" si="40"/>
        <v/>
      </c>
      <c r="AL135" s="153" t="str">
        <f t="shared" si="41"/>
        <v/>
      </c>
      <c r="AM135" s="141"/>
      <c r="AN135" s="211"/>
      <c r="AO135" s="364" t="str">
        <f t="shared" si="42"/>
        <v/>
      </c>
      <c r="AP135" s="153" t="str">
        <f t="shared" si="62"/>
        <v/>
      </c>
      <c r="AQ135" s="153" t="str">
        <f t="shared" si="43"/>
        <v/>
      </c>
      <c r="AR135" s="153" t="str">
        <f t="shared" si="44"/>
        <v/>
      </c>
      <c r="AS135" s="141"/>
      <c r="AT135" s="211"/>
      <c r="AU135" s="364" t="str">
        <f t="shared" si="45"/>
        <v/>
      </c>
      <c r="AV135" s="153" t="str">
        <f t="shared" si="63"/>
        <v/>
      </c>
      <c r="AW135" s="153" t="str">
        <f t="shared" si="46"/>
        <v/>
      </c>
      <c r="AX135" s="153" t="str">
        <f t="shared" si="47"/>
        <v/>
      </c>
    </row>
    <row r="136" spans="1:50" ht="29.45" customHeight="1" x14ac:dyDescent="0.25">
      <c r="A136" s="354" t="str">
        <f>IF('N-Bedarf GL §13a'!A136="","",'N-Bedarf GL §13a'!A136)</f>
        <v/>
      </c>
      <c r="B136" s="354" t="str">
        <f>IF('N-Bedarf GL §13a'!B136="","",'N-Bedarf GL §13a'!B136)</f>
        <v/>
      </c>
      <c r="C136" s="305" t="str">
        <f>IF('N-Bedarf GL §13a'!D136="","",'N-Bedarf GL §13a'!D136)</f>
        <v/>
      </c>
      <c r="D136" s="32" t="str">
        <f>IF('N-Bedarf GL §13a'!C136="","",'N-Bedarf GL §13a'!C136)</f>
        <v/>
      </c>
      <c r="E136" s="84" t="str">
        <f>IF('N-Bedarf GL §13a'!V136="",'N-Bedarf GL §13a'!T136,'N-Bedarf GL §13a'!V136)</f>
        <v/>
      </c>
      <c r="F136" s="84" t="str">
        <f>IF('P-Bedarf GL §13a'!N137="","",'P-Bedarf GL §13a'!N137)</f>
        <v/>
      </c>
      <c r="G136" s="84" t="str">
        <f>IF('P-Bedarf GL §13a'!R137="","",'P-Bedarf GL §13a'!R137)</f>
        <v/>
      </c>
      <c r="H136" s="345" t="str">
        <f t="shared" si="48"/>
        <v/>
      </c>
      <c r="I136" s="345" t="str">
        <f t="shared" si="49"/>
        <v/>
      </c>
      <c r="J136" s="345" t="str">
        <f t="shared" si="50"/>
        <v/>
      </c>
      <c r="K136" s="84">
        <f t="shared" si="51"/>
        <v>0</v>
      </c>
      <c r="L136" s="84">
        <f t="shared" si="52"/>
        <v>0</v>
      </c>
      <c r="M136" s="84">
        <f t="shared" si="53"/>
        <v>0</v>
      </c>
      <c r="N136" s="321" t="str">
        <f t="shared" si="54"/>
        <v/>
      </c>
      <c r="O136" s="321" t="str">
        <f t="shared" si="55"/>
        <v/>
      </c>
      <c r="P136" s="321" t="str">
        <f t="shared" si="56"/>
        <v/>
      </c>
      <c r="Q136" s="214" t="str">
        <f t="shared" si="64"/>
        <v/>
      </c>
      <c r="R136" s="141"/>
      <c r="S136" s="211"/>
      <c r="T136" s="364" t="str">
        <f t="shared" ref="T136:T199" si="66">IF(D136="","",S136*D136)</f>
        <v/>
      </c>
      <c r="U136" s="153" t="str">
        <f t="shared" si="57"/>
        <v/>
      </c>
      <c r="V136" s="153" t="str">
        <f t="shared" si="58"/>
        <v/>
      </c>
      <c r="W136" s="153" t="str">
        <f t="shared" ref="W136:W199" si="67">IF(OR(F136="",R136="",R136="keine"),"",(VLOOKUP(R136,Dünger_Formen,8,FALSE))*S136)</f>
        <v/>
      </c>
      <c r="X136" s="153" t="str">
        <f t="shared" ref="X136:X199" si="68">IF(OR(G136="",R136="",R136="keine"),"",(VLOOKUP(R136,Dünger_Formen,9,FALSE))*S136)</f>
        <v/>
      </c>
      <c r="Y136" s="141"/>
      <c r="Z136" s="212"/>
      <c r="AA136" s="364" t="str">
        <f t="shared" ref="AA136:AA199" si="69">IF(D136="","",Z136*D136)</f>
        <v/>
      </c>
      <c r="AB136" s="153" t="str">
        <f t="shared" si="59"/>
        <v/>
      </c>
      <c r="AC136" s="153" t="str">
        <f t="shared" si="60"/>
        <v/>
      </c>
      <c r="AD136" s="153" t="str">
        <f t="shared" ref="AD136:AD199" si="70">IF(OR(F136="",Y136="",Y136="keine"),"",(VLOOKUP(Y136,Dünger_Formen,8,FALSE))*Z136)</f>
        <v/>
      </c>
      <c r="AE136" s="153" t="str">
        <f t="shared" ref="AE136:AE199" si="71">IF(OR(G136="",Y136="",Y136="keine"),"",(VLOOKUP(Y136,Dünger_Formen,9,FALSE))*Z136)</f>
        <v/>
      </c>
      <c r="AF136" s="213" t="str">
        <f t="shared" si="65"/>
        <v/>
      </c>
      <c r="AG136" s="141"/>
      <c r="AH136" s="211"/>
      <c r="AI136" s="364" t="str">
        <f t="shared" ref="AI136:AI199" si="72">IF(D136="","",AH136*$D136)</f>
        <v/>
      </c>
      <c r="AJ136" s="153" t="str">
        <f t="shared" si="61"/>
        <v/>
      </c>
      <c r="AK136" s="153" t="str">
        <f t="shared" ref="AK136:AK199" si="73">IF(OR(F136="",AG136="",AG136="keine"),"",ROUND((VLOOKUP(AG136,Dünger_Formen,8,FALSE))*AH136,0))</f>
        <v/>
      </c>
      <c r="AL136" s="153" t="str">
        <f t="shared" ref="AL136:AL199" si="74">IF(OR(G136="",AG136="",AG136="keine"),"",ROUND((VLOOKUP(AG136,Dünger_Formen,9,FALSE))*AH136,0))</f>
        <v/>
      </c>
      <c r="AM136" s="141"/>
      <c r="AN136" s="211"/>
      <c r="AO136" s="364" t="str">
        <f t="shared" ref="AO136:AO199" si="75">IF(D136="","",AN136*$D136)</f>
        <v/>
      </c>
      <c r="AP136" s="153" t="str">
        <f t="shared" si="62"/>
        <v/>
      </c>
      <c r="AQ136" s="153" t="str">
        <f t="shared" ref="AQ136:AQ199" si="76">IF(OR(F136="",AM136="",AM136="keine"),"",ROUND((VLOOKUP(AM136,Dünger_Formen,8,FALSE))*AN136,0))</f>
        <v/>
      </c>
      <c r="AR136" s="153" t="str">
        <f t="shared" ref="AR136:AR199" si="77">IF(OR(G136="",AM136="",AM136="keine"),"",ROUND((VLOOKUP(AM136,Dünger_Formen,9,FALSE))*AN136,0))</f>
        <v/>
      </c>
      <c r="AS136" s="141"/>
      <c r="AT136" s="211"/>
      <c r="AU136" s="364" t="str">
        <f t="shared" ref="AU136:AU199" si="78">IF(D136="","",AT136*$D136)</f>
        <v/>
      </c>
      <c r="AV136" s="153" t="str">
        <f t="shared" si="63"/>
        <v/>
      </c>
      <c r="AW136" s="153" t="str">
        <f t="shared" ref="AW136:AW199" si="79">IF(OR(F136="",AS136="",AS136="keine"),"",ROUND((VLOOKUP(AS136,Dünger_Formen,8,FALSE))*AT136,0))</f>
        <v/>
      </c>
      <c r="AX136" s="153" t="str">
        <f t="shared" ref="AX136:AX199" si="80">IF(OR(G136="",AS136="",AS136="keine"),"",ROUND((VLOOKUP(AS136,Dünger_Formen,9,FALSE))*AT136,0))</f>
        <v/>
      </c>
    </row>
    <row r="137" spans="1:50" ht="29.45" customHeight="1" x14ac:dyDescent="0.25">
      <c r="A137" s="354" t="str">
        <f>IF('N-Bedarf GL §13a'!A137="","",'N-Bedarf GL §13a'!A137)</f>
        <v/>
      </c>
      <c r="B137" s="354" t="str">
        <f>IF('N-Bedarf GL §13a'!B137="","",'N-Bedarf GL §13a'!B137)</f>
        <v/>
      </c>
      <c r="C137" s="305" t="str">
        <f>IF('N-Bedarf GL §13a'!D137="","",'N-Bedarf GL §13a'!D137)</f>
        <v/>
      </c>
      <c r="D137" s="32" t="str">
        <f>IF('N-Bedarf GL §13a'!C137="","",'N-Bedarf GL §13a'!C137)</f>
        <v/>
      </c>
      <c r="E137" s="84" t="str">
        <f>IF('N-Bedarf GL §13a'!V137="",'N-Bedarf GL §13a'!T137,'N-Bedarf GL §13a'!V137)</f>
        <v/>
      </c>
      <c r="F137" s="84" t="str">
        <f>IF('P-Bedarf GL §13a'!N138="","",'P-Bedarf GL §13a'!N138)</f>
        <v/>
      </c>
      <c r="G137" s="84" t="str">
        <f>IF('P-Bedarf GL §13a'!R138="","",'P-Bedarf GL §13a'!R138)</f>
        <v/>
      </c>
      <c r="H137" s="345" t="str">
        <f t="shared" ref="H137:H200" si="81">IF(OR(E137="",N137=""),"",SUM(V137,AC137))</f>
        <v/>
      </c>
      <c r="I137" s="345" t="str">
        <f t="shared" ref="I137:I200" si="82">IF(OR(E137="",N137=""),"",SUM(U137,AB137))</f>
        <v/>
      </c>
      <c r="J137" s="345" t="str">
        <f t="shared" ref="J137:J200" si="83">IF(OR(E137="",N137=""),"",SUM(AJ137,AP137,AV137))</f>
        <v/>
      </c>
      <c r="K137" s="84">
        <f t="shared" ref="K137:K200" si="84">IF(V137="",0,V137)+IF(AC137="",0,AC137)+IF(AJ137="",0,AJ137)+IF(AP137="",0,AP137)+IF(AV137="",0,AV137)</f>
        <v>0</v>
      </c>
      <c r="L137" s="84">
        <f t="shared" ref="L137:L200" si="85">IF(W137="",0,W137)+IF(AD137="",0,AD137)+IF(AK137="",0,AK137)+IF(AQ137="",0,AQ137)+IF(AW137="",0,AW137)</f>
        <v>0</v>
      </c>
      <c r="M137" s="84">
        <f t="shared" ref="M137:M200" si="86">IF(X137="",0,X137)+IF(AE137="",0,AE137)+IF(AL137="",0,AL137)+IF(AR137="",0,AR137)+IF(AX137="",0,AX137)</f>
        <v>0</v>
      </c>
      <c r="N137" s="321" t="str">
        <f t="shared" ref="N137:N200" si="87">IF(E137="","",K137-E137)</f>
        <v/>
      </c>
      <c r="O137" s="321" t="str">
        <f t="shared" ref="O137:O200" si="88">IF(F137="","",L137-F137)</f>
        <v/>
      </c>
      <c r="P137" s="321" t="str">
        <f t="shared" ref="P137:P200" si="89">IF(G137="","",M137-G137)</f>
        <v/>
      </c>
      <c r="Q137" s="214" t="str">
        <f t="shared" si="64"/>
        <v/>
      </c>
      <c r="R137" s="141"/>
      <c r="S137" s="211"/>
      <c r="T137" s="364" t="str">
        <f t="shared" si="66"/>
        <v/>
      </c>
      <c r="U137" s="153" t="str">
        <f t="shared" ref="U137:U200" si="90">IF(OR(E137="",R137="",R137="keine"),"",(VLOOKUP(R137,Dünger_Formen,3,FALSE))*S137)</f>
        <v/>
      </c>
      <c r="V137" s="153" t="str">
        <f t="shared" ref="V137:V200" si="91">IF(OR(E137="",R137="",R137="keine"),"",(VLOOKUP(R137,Dünger_Formen,7,FALSE))*S137)</f>
        <v/>
      </c>
      <c r="W137" s="153" t="str">
        <f t="shared" si="67"/>
        <v/>
      </c>
      <c r="X137" s="153" t="str">
        <f t="shared" si="68"/>
        <v/>
      </c>
      <c r="Y137" s="141"/>
      <c r="Z137" s="212"/>
      <c r="AA137" s="364" t="str">
        <f t="shared" si="69"/>
        <v/>
      </c>
      <c r="AB137" s="153" t="str">
        <f t="shared" ref="AB137:AB200" si="92">IF(OR(E137="",Y137="",Y137="keine"),"",(VLOOKUP(Y137,Dünger_Formen,3,FALSE))*Z137)</f>
        <v/>
      </c>
      <c r="AC137" s="153" t="str">
        <f t="shared" ref="AC137:AC200" si="93">IF(OR(E137="",Y137="",Y137="keine"),"",(VLOOKUP(Y137,Dünger_Formen,7,FALSE))*Z137)</f>
        <v/>
      </c>
      <c r="AD137" s="153" t="str">
        <f t="shared" si="70"/>
        <v/>
      </c>
      <c r="AE137" s="153" t="str">
        <f t="shared" si="71"/>
        <v/>
      </c>
      <c r="AF137" s="213" t="str">
        <f t="shared" si="65"/>
        <v/>
      </c>
      <c r="AG137" s="141"/>
      <c r="AH137" s="211"/>
      <c r="AI137" s="364" t="str">
        <f t="shared" si="72"/>
        <v/>
      </c>
      <c r="AJ137" s="153" t="str">
        <f t="shared" ref="AJ137:AJ200" si="94">IF(OR(E137="",AG137="",AG137="keine"),"",ROUND((VLOOKUP(AG137,Dünger_Formen,3,FALSE))*AH137,0))</f>
        <v/>
      </c>
      <c r="AK137" s="153" t="str">
        <f t="shared" si="73"/>
        <v/>
      </c>
      <c r="AL137" s="153" t="str">
        <f t="shared" si="74"/>
        <v/>
      </c>
      <c r="AM137" s="141"/>
      <c r="AN137" s="211"/>
      <c r="AO137" s="364" t="str">
        <f t="shared" si="75"/>
        <v/>
      </c>
      <c r="AP137" s="153" t="str">
        <f t="shared" ref="AP137:AP200" si="95">IF(OR(E137="",AM137="",AM137="keine"),"",ROUND((VLOOKUP(AM137,Dünger_Formen,3,FALSE))*AN137,0))</f>
        <v/>
      </c>
      <c r="AQ137" s="153" t="str">
        <f t="shared" si="76"/>
        <v/>
      </c>
      <c r="AR137" s="153" t="str">
        <f t="shared" si="77"/>
        <v/>
      </c>
      <c r="AS137" s="141"/>
      <c r="AT137" s="211"/>
      <c r="AU137" s="364" t="str">
        <f t="shared" si="78"/>
        <v/>
      </c>
      <c r="AV137" s="153" t="str">
        <f t="shared" ref="AV137:AV200" si="96">IF(OR(E137="",AS137="",AS137="keine"),"",ROUND((VLOOKUP(AS137,Dünger_Formen,3,FALSE))*AT137,0))</f>
        <v/>
      </c>
      <c r="AW137" s="153" t="str">
        <f t="shared" si="79"/>
        <v/>
      </c>
      <c r="AX137" s="153" t="str">
        <f t="shared" si="80"/>
        <v/>
      </c>
    </row>
    <row r="138" spans="1:50" ht="29.45" customHeight="1" x14ac:dyDescent="0.25">
      <c r="A138" s="354" t="str">
        <f>IF('N-Bedarf GL §13a'!A138="","",'N-Bedarf GL §13a'!A138)</f>
        <v/>
      </c>
      <c r="B138" s="354" t="str">
        <f>IF('N-Bedarf GL §13a'!B138="","",'N-Bedarf GL §13a'!B138)</f>
        <v/>
      </c>
      <c r="C138" s="305" t="str">
        <f>IF('N-Bedarf GL §13a'!D138="","",'N-Bedarf GL §13a'!D138)</f>
        <v/>
      </c>
      <c r="D138" s="32" t="str">
        <f>IF('N-Bedarf GL §13a'!C138="","",'N-Bedarf GL §13a'!C138)</f>
        <v/>
      </c>
      <c r="E138" s="84" t="str">
        <f>IF('N-Bedarf GL §13a'!V138="",'N-Bedarf GL §13a'!T138,'N-Bedarf GL §13a'!V138)</f>
        <v/>
      </c>
      <c r="F138" s="84" t="str">
        <f>IF('P-Bedarf GL §13a'!N139="","",'P-Bedarf GL §13a'!N139)</f>
        <v/>
      </c>
      <c r="G138" s="84" t="str">
        <f>IF('P-Bedarf GL §13a'!R139="","",'P-Bedarf GL §13a'!R139)</f>
        <v/>
      </c>
      <c r="H138" s="345" t="str">
        <f t="shared" si="81"/>
        <v/>
      </c>
      <c r="I138" s="345" t="str">
        <f t="shared" si="82"/>
        <v/>
      </c>
      <c r="J138" s="345" t="str">
        <f t="shared" si="83"/>
        <v/>
      </c>
      <c r="K138" s="84">
        <f t="shared" si="84"/>
        <v>0</v>
      </c>
      <c r="L138" s="84">
        <f t="shared" si="85"/>
        <v>0</v>
      </c>
      <c r="M138" s="84">
        <f t="shared" si="86"/>
        <v>0</v>
      </c>
      <c r="N138" s="321" t="str">
        <f t="shared" si="87"/>
        <v/>
      </c>
      <c r="O138" s="321" t="str">
        <f t="shared" si="88"/>
        <v/>
      </c>
      <c r="P138" s="321" t="str">
        <f t="shared" si="89"/>
        <v/>
      </c>
      <c r="Q138" s="214" t="str">
        <f t="shared" si="64"/>
        <v/>
      </c>
      <c r="R138" s="141"/>
      <c r="S138" s="211"/>
      <c r="T138" s="364" t="str">
        <f t="shared" si="66"/>
        <v/>
      </c>
      <c r="U138" s="153" t="str">
        <f t="shared" si="90"/>
        <v/>
      </c>
      <c r="V138" s="153" t="str">
        <f t="shared" si="91"/>
        <v/>
      </c>
      <c r="W138" s="153" t="str">
        <f t="shared" si="67"/>
        <v/>
      </c>
      <c r="X138" s="153" t="str">
        <f t="shared" si="68"/>
        <v/>
      </c>
      <c r="Y138" s="141"/>
      <c r="Z138" s="212"/>
      <c r="AA138" s="364" t="str">
        <f t="shared" si="69"/>
        <v/>
      </c>
      <c r="AB138" s="153" t="str">
        <f t="shared" si="92"/>
        <v/>
      </c>
      <c r="AC138" s="153" t="str">
        <f t="shared" si="93"/>
        <v/>
      </c>
      <c r="AD138" s="153" t="str">
        <f t="shared" si="70"/>
        <v/>
      </c>
      <c r="AE138" s="153" t="str">
        <f t="shared" si="71"/>
        <v/>
      </c>
      <c r="AF138" s="213" t="str">
        <f t="shared" si="65"/>
        <v/>
      </c>
      <c r="AG138" s="141"/>
      <c r="AH138" s="211"/>
      <c r="AI138" s="364" t="str">
        <f t="shared" si="72"/>
        <v/>
      </c>
      <c r="AJ138" s="153" t="str">
        <f t="shared" si="94"/>
        <v/>
      </c>
      <c r="AK138" s="153" t="str">
        <f t="shared" si="73"/>
        <v/>
      </c>
      <c r="AL138" s="153" t="str">
        <f t="shared" si="74"/>
        <v/>
      </c>
      <c r="AM138" s="141"/>
      <c r="AN138" s="211"/>
      <c r="AO138" s="364" t="str">
        <f t="shared" si="75"/>
        <v/>
      </c>
      <c r="AP138" s="153" t="str">
        <f t="shared" si="95"/>
        <v/>
      </c>
      <c r="AQ138" s="153" t="str">
        <f t="shared" si="76"/>
        <v/>
      </c>
      <c r="AR138" s="153" t="str">
        <f t="shared" si="77"/>
        <v/>
      </c>
      <c r="AS138" s="141"/>
      <c r="AT138" s="211"/>
      <c r="AU138" s="364" t="str">
        <f t="shared" si="78"/>
        <v/>
      </c>
      <c r="AV138" s="153" t="str">
        <f t="shared" si="96"/>
        <v/>
      </c>
      <c r="AW138" s="153" t="str">
        <f t="shared" si="79"/>
        <v/>
      </c>
      <c r="AX138" s="153" t="str">
        <f t="shared" si="80"/>
        <v/>
      </c>
    </row>
    <row r="139" spans="1:50" ht="29.45" customHeight="1" x14ac:dyDescent="0.25">
      <c r="A139" s="354" t="str">
        <f>IF('N-Bedarf GL §13a'!A139="","",'N-Bedarf GL §13a'!A139)</f>
        <v/>
      </c>
      <c r="B139" s="354" t="str">
        <f>IF('N-Bedarf GL §13a'!B139="","",'N-Bedarf GL §13a'!B139)</f>
        <v/>
      </c>
      <c r="C139" s="305" t="str">
        <f>IF('N-Bedarf GL §13a'!D139="","",'N-Bedarf GL §13a'!D139)</f>
        <v/>
      </c>
      <c r="D139" s="32" t="str">
        <f>IF('N-Bedarf GL §13a'!C139="","",'N-Bedarf GL §13a'!C139)</f>
        <v/>
      </c>
      <c r="E139" s="84" t="str">
        <f>IF('N-Bedarf GL §13a'!V139="",'N-Bedarf GL §13a'!T139,'N-Bedarf GL §13a'!V139)</f>
        <v/>
      </c>
      <c r="F139" s="84" t="str">
        <f>IF('P-Bedarf GL §13a'!N140="","",'P-Bedarf GL §13a'!N140)</f>
        <v/>
      </c>
      <c r="G139" s="84" t="str">
        <f>IF('P-Bedarf GL §13a'!R140="","",'P-Bedarf GL §13a'!R140)</f>
        <v/>
      </c>
      <c r="H139" s="345" t="str">
        <f t="shared" si="81"/>
        <v/>
      </c>
      <c r="I139" s="345" t="str">
        <f t="shared" si="82"/>
        <v/>
      </c>
      <c r="J139" s="345" t="str">
        <f t="shared" si="83"/>
        <v/>
      </c>
      <c r="K139" s="84">
        <f t="shared" si="84"/>
        <v>0</v>
      </c>
      <c r="L139" s="84">
        <f t="shared" si="85"/>
        <v>0</v>
      </c>
      <c r="M139" s="84">
        <f t="shared" si="86"/>
        <v>0</v>
      </c>
      <c r="N139" s="321" t="str">
        <f t="shared" si="87"/>
        <v/>
      </c>
      <c r="O139" s="321" t="str">
        <f t="shared" si="88"/>
        <v/>
      </c>
      <c r="P139" s="321" t="str">
        <f t="shared" si="89"/>
        <v/>
      </c>
      <c r="Q139" s="214" t="str">
        <f t="shared" ref="Q139:Q202" si="97">IF(N139="","",IF(N139&gt;0,"Achtung: N-Überhang!",""))</f>
        <v/>
      </c>
      <c r="R139" s="141"/>
      <c r="S139" s="211"/>
      <c r="T139" s="364" t="str">
        <f t="shared" si="66"/>
        <v/>
      </c>
      <c r="U139" s="153" t="str">
        <f t="shared" si="90"/>
        <v/>
      </c>
      <c r="V139" s="153" t="str">
        <f t="shared" si="91"/>
        <v/>
      </c>
      <c r="W139" s="153" t="str">
        <f t="shared" si="67"/>
        <v/>
      </c>
      <c r="X139" s="153" t="str">
        <f t="shared" si="68"/>
        <v/>
      </c>
      <c r="Y139" s="141"/>
      <c r="Z139" s="212"/>
      <c r="AA139" s="364" t="str">
        <f t="shared" si="69"/>
        <v/>
      </c>
      <c r="AB139" s="153" t="str">
        <f t="shared" si="92"/>
        <v/>
      </c>
      <c r="AC139" s="153" t="str">
        <f t="shared" si="93"/>
        <v/>
      </c>
      <c r="AD139" s="153" t="str">
        <f t="shared" si="70"/>
        <v/>
      </c>
      <c r="AE139" s="153" t="str">
        <f t="shared" si="71"/>
        <v/>
      </c>
      <c r="AF139" s="213" t="str">
        <f t="shared" ref="AF139:AF202" si="98">IF(AND(Y139="",R139=""),"",IF(Y139="",0,IF(OR(Y139="Kompost",Y139="Bioabfallkompost",Y139="Grüngutkompost"),(AB139)*4%,(AB139)*10%))+IF(R139="",0,IF(OR(R139="Kompost",R139="Bioabfallkompost",R139="Grüngutkompost"),(U139)*4%,(U139)*10%)))</f>
        <v/>
      </c>
      <c r="AG139" s="141"/>
      <c r="AH139" s="211"/>
      <c r="AI139" s="364" t="str">
        <f t="shared" si="72"/>
        <v/>
      </c>
      <c r="AJ139" s="153" t="str">
        <f t="shared" si="94"/>
        <v/>
      </c>
      <c r="AK139" s="153" t="str">
        <f t="shared" si="73"/>
        <v/>
      </c>
      <c r="AL139" s="153" t="str">
        <f t="shared" si="74"/>
        <v/>
      </c>
      <c r="AM139" s="141"/>
      <c r="AN139" s="211"/>
      <c r="AO139" s="364" t="str">
        <f t="shared" si="75"/>
        <v/>
      </c>
      <c r="AP139" s="153" t="str">
        <f t="shared" si="95"/>
        <v/>
      </c>
      <c r="AQ139" s="153" t="str">
        <f t="shared" si="76"/>
        <v/>
      </c>
      <c r="AR139" s="153" t="str">
        <f t="shared" si="77"/>
        <v/>
      </c>
      <c r="AS139" s="141"/>
      <c r="AT139" s="211"/>
      <c r="AU139" s="364" t="str">
        <f t="shared" si="78"/>
        <v/>
      </c>
      <c r="AV139" s="153" t="str">
        <f t="shared" si="96"/>
        <v/>
      </c>
      <c r="AW139" s="153" t="str">
        <f t="shared" si="79"/>
        <v/>
      </c>
      <c r="AX139" s="153" t="str">
        <f t="shared" si="80"/>
        <v/>
      </c>
    </row>
    <row r="140" spans="1:50" ht="29.45" customHeight="1" x14ac:dyDescent="0.25">
      <c r="A140" s="354" t="str">
        <f>IF('N-Bedarf GL §13a'!A140="","",'N-Bedarf GL §13a'!A140)</f>
        <v/>
      </c>
      <c r="B140" s="354" t="str">
        <f>IF('N-Bedarf GL §13a'!B140="","",'N-Bedarf GL §13a'!B140)</f>
        <v/>
      </c>
      <c r="C140" s="305" t="str">
        <f>IF('N-Bedarf GL §13a'!D140="","",'N-Bedarf GL §13a'!D140)</f>
        <v/>
      </c>
      <c r="D140" s="32" t="str">
        <f>IF('N-Bedarf GL §13a'!C140="","",'N-Bedarf GL §13a'!C140)</f>
        <v/>
      </c>
      <c r="E140" s="84" t="str">
        <f>IF('N-Bedarf GL §13a'!V140="",'N-Bedarf GL §13a'!T140,'N-Bedarf GL §13a'!V140)</f>
        <v/>
      </c>
      <c r="F140" s="84" t="str">
        <f>IF('P-Bedarf GL §13a'!N141="","",'P-Bedarf GL §13a'!N141)</f>
        <v/>
      </c>
      <c r="G140" s="84" t="str">
        <f>IF('P-Bedarf GL §13a'!R141="","",'P-Bedarf GL §13a'!R141)</f>
        <v/>
      </c>
      <c r="H140" s="345" t="str">
        <f t="shared" si="81"/>
        <v/>
      </c>
      <c r="I140" s="345" t="str">
        <f t="shared" si="82"/>
        <v/>
      </c>
      <c r="J140" s="345" t="str">
        <f t="shared" si="83"/>
        <v/>
      </c>
      <c r="K140" s="84">
        <f t="shared" si="84"/>
        <v>0</v>
      </c>
      <c r="L140" s="84">
        <f t="shared" si="85"/>
        <v>0</v>
      </c>
      <c r="M140" s="84">
        <f t="shared" si="86"/>
        <v>0</v>
      </c>
      <c r="N140" s="321" t="str">
        <f t="shared" si="87"/>
        <v/>
      </c>
      <c r="O140" s="321" t="str">
        <f t="shared" si="88"/>
        <v/>
      </c>
      <c r="P140" s="321" t="str">
        <f t="shared" si="89"/>
        <v/>
      </c>
      <c r="Q140" s="214" t="str">
        <f t="shared" si="97"/>
        <v/>
      </c>
      <c r="R140" s="141"/>
      <c r="S140" s="211"/>
      <c r="T140" s="364" t="str">
        <f t="shared" si="66"/>
        <v/>
      </c>
      <c r="U140" s="153" t="str">
        <f t="shared" si="90"/>
        <v/>
      </c>
      <c r="V140" s="153" t="str">
        <f t="shared" si="91"/>
        <v/>
      </c>
      <c r="W140" s="153" t="str">
        <f t="shared" si="67"/>
        <v/>
      </c>
      <c r="X140" s="153" t="str">
        <f t="shared" si="68"/>
        <v/>
      </c>
      <c r="Y140" s="141"/>
      <c r="Z140" s="212"/>
      <c r="AA140" s="364" t="str">
        <f t="shared" si="69"/>
        <v/>
      </c>
      <c r="AB140" s="153" t="str">
        <f t="shared" si="92"/>
        <v/>
      </c>
      <c r="AC140" s="153" t="str">
        <f t="shared" si="93"/>
        <v/>
      </c>
      <c r="AD140" s="153" t="str">
        <f t="shared" si="70"/>
        <v/>
      </c>
      <c r="AE140" s="153" t="str">
        <f t="shared" si="71"/>
        <v/>
      </c>
      <c r="AF140" s="213" t="str">
        <f t="shared" si="98"/>
        <v/>
      </c>
      <c r="AG140" s="141"/>
      <c r="AH140" s="211"/>
      <c r="AI140" s="364" t="str">
        <f t="shared" si="72"/>
        <v/>
      </c>
      <c r="AJ140" s="153" t="str">
        <f t="shared" si="94"/>
        <v/>
      </c>
      <c r="AK140" s="153" t="str">
        <f t="shared" si="73"/>
        <v/>
      </c>
      <c r="AL140" s="153" t="str">
        <f t="shared" si="74"/>
        <v/>
      </c>
      <c r="AM140" s="141"/>
      <c r="AN140" s="211"/>
      <c r="AO140" s="364" t="str">
        <f t="shared" si="75"/>
        <v/>
      </c>
      <c r="AP140" s="153" t="str">
        <f t="shared" si="95"/>
        <v/>
      </c>
      <c r="AQ140" s="153" t="str">
        <f t="shared" si="76"/>
        <v/>
      </c>
      <c r="AR140" s="153" t="str">
        <f t="shared" si="77"/>
        <v/>
      </c>
      <c r="AS140" s="141"/>
      <c r="AT140" s="211"/>
      <c r="AU140" s="364" t="str">
        <f t="shared" si="78"/>
        <v/>
      </c>
      <c r="AV140" s="153" t="str">
        <f t="shared" si="96"/>
        <v/>
      </c>
      <c r="AW140" s="153" t="str">
        <f t="shared" si="79"/>
        <v/>
      </c>
      <c r="AX140" s="153" t="str">
        <f t="shared" si="80"/>
        <v/>
      </c>
    </row>
    <row r="141" spans="1:50" ht="29.45" customHeight="1" x14ac:dyDescent="0.25">
      <c r="A141" s="354" t="str">
        <f>IF('N-Bedarf GL §13a'!A141="","",'N-Bedarf GL §13a'!A141)</f>
        <v/>
      </c>
      <c r="B141" s="354" t="str">
        <f>IF('N-Bedarf GL §13a'!B141="","",'N-Bedarf GL §13a'!B141)</f>
        <v/>
      </c>
      <c r="C141" s="305" t="str">
        <f>IF('N-Bedarf GL §13a'!D141="","",'N-Bedarf GL §13a'!D141)</f>
        <v/>
      </c>
      <c r="D141" s="32" t="str">
        <f>IF('N-Bedarf GL §13a'!C141="","",'N-Bedarf GL §13a'!C141)</f>
        <v/>
      </c>
      <c r="E141" s="84" t="str">
        <f>IF('N-Bedarf GL §13a'!V141="",'N-Bedarf GL §13a'!T141,'N-Bedarf GL §13a'!V141)</f>
        <v/>
      </c>
      <c r="F141" s="84" t="str">
        <f>IF('P-Bedarf GL §13a'!N142="","",'P-Bedarf GL §13a'!N142)</f>
        <v/>
      </c>
      <c r="G141" s="84" t="str">
        <f>IF('P-Bedarf GL §13a'!R142="","",'P-Bedarf GL §13a'!R142)</f>
        <v/>
      </c>
      <c r="H141" s="345" t="str">
        <f t="shared" si="81"/>
        <v/>
      </c>
      <c r="I141" s="345" t="str">
        <f t="shared" si="82"/>
        <v/>
      </c>
      <c r="J141" s="345" t="str">
        <f t="shared" si="83"/>
        <v/>
      </c>
      <c r="K141" s="84">
        <f t="shared" si="84"/>
        <v>0</v>
      </c>
      <c r="L141" s="84">
        <f t="shared" si="85"/>
        <v>0</v>
      </c>
      <c r="M141" s="84">
        <f t="shared" si="86"/>
        <v>0</v>
      </c>
      <c r="N141" s="321" t="str">
        <f t="shared" si="87"/>
        <v/>
      </c>
      <c r="O141" s="321" t="str">
        <f t="shared" si="88"/>
        <v/>
      </c>
      <c r="P141" s="321" t="str">
        <f t="shared" si="89"/>
        <v/>
      </c>
      <c r="Q141" s="214" t="str">
        <f t="shared" si="97"/>
        <v/>
      </c>
      <c r="R141" s="141"/>
      <c r="S141" s="211"/>
      <c r="T141" s="364" t="str">
        <f t="shared" si="66"/>
        <v/>
      </c>
      <c r="U141" s="153" t="str">
        <f t="shared" si="90"/>
        <v/>
      </c>
      <c r="V141" s="153" t="str">
        <f t="shared" si="91"/>
        <v/>
      </c>
      <c r="W141" s="153" t="str">
        <f t="shared" si="67"/>
        <v/>
      </c>
      <c r="X141" s="153" t="str">
        <f t="shared" si="68"/>
        <v/>
      </c>
      <c r="Y141" s="141"/>
      <c r="Z141" s="212"/>
      <c r="AA141" s="364" t="str">
        <f t="shared" si="69"/>
        <v/>
      </c>
      <c r="AB141" s="153" t="str">
        <f t="shared" si="92"/>
        <v/>
      </c>
      <c r="AC141" s="153" t="str">
        <f t="shared" si="93"/>
        <v/>
      </c>
      <c r="AD141" s="153" t="str">
        <f t="shared" si="70"/>
        <v/>
      </c>
      <c r="AE141" s="153" t="str">
        <f t="shared" si="71"/>
        <v/>
      </c>
      <c r="AF141" s="213" t="str">
        <f t="shared" si="98"/>
        <v/>
      </c>
      <c r="AG141" s="141"/>
      <c r="AH141" s="211"/>
      <c r="AI141" s="364" t="str">
        <f t="shared" si="72"/>
        <v/>
      </c>
      <c r="AJ141" s="153" t="str">
        <f t="shared" si="94"/>
        <v/>
      </c>
      <c r="AK141" s="153" t="str">
        <f t="shared" si="73"/>
        <v/>
      </c>
      <c r="AL141" s="153" t="str">
        <f t="shared" si="74"/>
        <v/>
      </c>
      <c r="AM141" s="141"/>
      <c r="AN141" s="211"/>
      <c r="AO141" s="364" t="str">
        <f t="shared" si="75"/>
        <v/>
      </c>
      <c r="AP141" s="153" t="str">
        <f t="shared" si="95"/>
        <v/>
      </c>
      <c r="AQ141" s="153" t="str">
        <f t="shared" si="76"/>
        <v/>
      </c>
      <c r="AR141" s="153" t="str">
        <f t="shared" si="77"/>
        <v/>
      </c>
      <c r="AS141" s="141"/>
      <c r="AT141" s="211"/>
      <c r="AU141" s="364" t="str">
        <f t="shared" si="78"/>
        <v/>
      </c>
      <c r="AV141" s="153" t="str">
        <f t="shared" si="96"/>
        <v/>
      </c>
      <c r="AW141" s="153" t="str">
        <f t="shared" si="79"/>
        <v/>
      </c>
      <c r="AX141" s="153" t="str">
        <f t="shared" si="80"/>
        <v/>
      </c>
    </row>
    <row r="142" spans="1:50" ht="29.45" customHeight="1" x14ac:dyDescent="0.25">
      <c r="A142" s="354" t="str">
        <f>IF('N-Bedarf GL §13a'!A142="","",'N-Bedarf GL §13a'!A142)</f>
        <v/>
      </c>
      <c r="B142" s="354" t="str">
        <f>IF('N-Bedarf GL §13a'!B142="","",'N-Bedarf GL §13a'!B142)</f>
        <v/>
      </c>
      <c r="C142" s="305" t="str">
        <f>IF('N-Bedarf GL §13a'!D142="","",'N-Bedarf GL §13a'!D142)</f>
        <v/>
      </c>
      <c r="D142" s="32" t="str">
        <f>IF('N-Bedarf GL §13a'!C142="","",'N-Bedarf GL §13a'!C142)</f>
        <v/>
      </c>
      <c r="E142" s="84" t="str">
        <f>IF('N-Bedarf GL §13a'!V142="",'N-Bedarf GL §13a'!T142,'N-Bedarf GL §13a'!V142)</f>
        <v/>
      </c>
      <c r="F142" s="84" t="str">
        <f>IF('P-Bedarf GL §13a'!N143="","",'P-Bedarf GL §13a'!N143)</f>
        <v/>
      </c>
      <c r="G142" s="84" t="str">
        <f>IF('P-Bedarf GL §13a'!R143="","",'P-Bedarf GL §13a'!R143)</f>
        <v/>
      </c>
      <c r="H142" s="345" t="str">
        <f t="shared" si="81"/>
        <v/>
      </c>
      <c r="I142" s="345" t="str">
        <f t="shared" si="82"/>
        <v/>
      </c>
      <c r="J142" s="345" t="str">
        <f t="shared" si="83"/>
        <v/>
      </c>
      <c r="K142" s="84">
        <f t="shared" si="84"/>
        <v>0</v>
      </c>
      <c r="L142" s="84">
        <f t="shared" si="85"/>
        <v>0</v>
      </c>
      <c r="M142" s="84">
        <f t="shared" si="86"/>
        <v>0</v>
      </c>
      <c r="N142" s="321" t="str">
        <f t="shared" si="87"/>
        <v/>
      </c>
      <c r="O142" s="321" t="str">
        <f t="shared" si="88"/>
        <v/>
      </c>
      <c r="P142" s="321" t="str">
        <f t="shared" si="89"/>
        <v/>
      </c>
      <c r="Q142" s="214" t="str">
        <f t="shared" si="97"/>
        <v/>
      </c>
      <c r="R142" s="141"/>
      <c r="S142" s="211"/>
      <c r="T142" s="364" t="str">
        <f t="shared" si="66"/>
        <v/>
      </c>
      <c r="U142" s="153" t="str">
        <f t="shared" si="90"/>
        <v/>
      </c>
      <c r="V142" s="153" t="str">
        <f t="shared" si="91"/>
        <v/>
      </c>
      <c r="W142" s="153" t="str">
        <f t="shared" si="67"/>
        <v/>
      </c>
      <c r="X142" s="153" t="str">
        <f t="shared" si="68"/>
        <v/>
      </c>
      <c r="Y142" s="141"/>
      <c r="Z142" s="212"/>
      <c r="AA142" s="364" t="str">
        <f t="shared" si="69"/>
        <v/>
      </c>
      <c r="AB142" s="153" t="str">
        <f t="shared" si="92"/>
        <v/>
      </c>
      <c r="AC142" s="153" t="str">
        <f t="shared" si="93"/>
        <v/>
      </c>
      <c r="AD142" s="153" t="str">
        <f t="shared" si="70"/>
        <v/>
      </c>
      <c r="AE142" s="153" t="str">
        <f t="shared" si="71"/>
        <v/>
      </c>
      <c r="AF142" s="213" t="str">
        <f t="shared" si="98"/>
        <v/>
      </c>
      <c r="AG142" s="141"/>
      <c r="AH142" s="211"/>
      <c r="AI142" s="364" t="str">
        <f t="shared" si="72"/>
        <v/>
      </c>
      <c r="AJ142" s="153" t="str">
        <f t="shared" si="94"/>
        <v/>
      </c>
      <c r="AK142" s="153" t="str">
        <f t="shared" si="73"/>
        <v/>
      </c>
      <c r="AL142" s="153" t="str">
        <f t="shared" si="74"/>
        <v/>
      </c>
      <c r="AM142" s="141"/>
      <c r="AN142" s="211"/>
      <c r="AO142" s="364" t="str">
        <f t="shared" si="75"/>
        <v/>
      </c>
      <c r="AP142" s="153" t="str">
        <f t="shared" si="95"/>
        <v/>
      </c>
      <c r="AQ142" s="153" t="str">
        <f t="shared" si="76"/>
        <v/>
      </c>
      <c r="AR142" s="153" t="str">
        <f t="shared" si="77"/>
        <v/>
      </c>
      <c r="AS142" s="141"/>
      <c r="AT142" s="211"/>
      <c r="AU142" s="364" t="str">
        <f t="shared" si="78"/>
        <v/>
      </c>
      <c r="AV142" s="153" t="str">
        <f t="shared" si="96"/>
        <v/>
      </c>
      <c r="AW142" s="153" t="str">
        <f t="shared" si="79"/>
        <v/>
      </c>
      <c r="AX142" s="153" t="str">
        <f t="shared" si="80"/>
        <v/>
      </c>
    </row>
    <row r="143" spans="1:50" ht="29.45" customHeight="1" x14ac:dyDescent="0.25">
      <c r="A143" s="354" t="str">
        <f>IF('N-Bedarf GL §13a'!A143="","",'N-Bedarf GL §13a'!A143)</f>
        <v/>
      </c>
      <c r="B143" s="354" t="str">
        <f>IF('N-Bedarf GL §13a'!B143="","",'N-Bedarf GL §13a'!B143)</f>
        <v/>
      </c>
      <c r="C143" s="305" t="str">
        <f>IF('N-Bedarf GL §13a'!D143="","",'N-Bedarf GL §13a'!D143)</f>
        <v/>
      </c>
      <c r="D143" s="32" t="str">
        <f>IF('N-Bedarf GL §13a'!C143="","",'N-Bedarf GL §13a'!C143)</f>
        <v/>
      </c>
      <c r="E143" s="84" t="str">
        <f>IF('N-Bedarf GL §13a'!V143="",'N-Bedarf GL §13a'!T143,'N-Bedarf GL §13a'!V143)</f>
        <v/>
      </c>
      <c r="F143" s="84" t="str">
        <f>IF('P-Bedarf GL §13a'!N144="","",'P-Bedarf GL §13a'!N144)</f>
        <v/>
      </c>
      <c r="G143" s="84" t="str">
        <f>IF('P-Bedarf GL §13a'!R144="","",'P-Bedarf GL §13a'!R144)</f>
        <v/>
      </c>
      <c r="H143" s="345" t="str">
        <f t="shared" si="81"/>
        <v/>
      </c>
      <c r="I143" s="345" t="str">
        <f t="shared" si="82"/>
        <v/>
      </c>
      <c r="J143" s="345" t="str">
        <f t="shared" si="83"/>
        <v/>
      </c>
      <c r="K143" s="84">
        <f t="shared" si="84"/>
        <v>0</v>
      </c>
      <c r="L143" s="84">
        <f t="shared" si="85"/>
        <v>0</v>
      </c>
      <c r="M143" s="84">
        <f t="shared" si="86"/>
        <v>0</v>
      </c>
      <c r="N143" s="321" t="str">
        <f t="shared" si="87"/>
        <v/>
      </c>
      <c r="O143" s="321" t="str">
        <f t="shared" si="88"/>
        <v/>
      </c>
      <c r="P143" s="321" t="str">
        <f t="shared" si="89"/>
        <v/>
      </c>
      <c r="Q143" s="214" t="str">
        <f t="shared" si="97"/>
        <v/>
      </c>
      <c r="R143" s="141"/>
      <c r="S143" s="211"/>
      <c r="T143" s="364" t="str">
        <f t="shared" si="66"/>
        <v/>
      </c>
      <c r="U143" s="153" t="str">
        <f t="shared" si="90"/>
        <v/>
      </c>
      <c r="V143" s="153" t="str">
        <f t="shared" si="91"/>
        <v/>
      </c>
      <c r="W143" s="153" t="str">
        <f t="shared" si="67"/>
        <v/>
      </c>
      <c r="X143" s="153" t="str">
        <f t="shared" si="68"/>
        <v/>
      </c>
      <c r="Y143" s="141"/>
      <c r="Z143" s="212"/>
      <c r="AA143" s="364" t="str">
        <f t="shared" si="69"/>
        <v/>
      </c>
      <c r="AB143" s="153" t="str">
        <f t="shared" si="92"/>
        <v/>
      </c>
      <c r="AC143" s="153" t="str">
        <f t="shared" si="93"/>
        <v/>
      </c>
      <c r="AD143" s="153" t="str">
        <f t="shared" si="70"/>
        <v/>
      </c>
      <c r="AE143" s="153" t="str">
        <f t="shared" si="71"/>
        <v/>
      </c>
      <c r="AF143" s="213" t="str">
        <f t="shared" si="98"/>
        <v/>
      </c>
      <c r="AG143" s="141"/>
      <c r="AH143" s="211"/>
      <c r="AI143" s="364" t="str">
        <f t="shared" si="72"/>
        <v/>
      </c>
      <c r="AJ143" s="153" t="str">
        <f t="shared" si="94"/>
        <v/>
      </c>
      <c r="AK143" s="153" t="str">
        <f t="shared" si="73"/>
        <v/>
      </c>
      <c r="AL143" s="153" t="str">
        <f t="shared" si="74"/>
        <v/>
      </c>
      <c r="AM143" s="141"/>
      <c r="AN143" s="211"/>
      <c r="AO143" s="364" t="str">
        <f t="shared" si="75"/>
        <v/>
      </c>
      <c r="AP143" s="153" t="str">
        <f t="shared" si="95"/>
        <v/>
      </c>
      <c r="AQ143" s="153" t="str">
        <f t="shared" si="76"/>
        <v/>
      </c>
      <c r="AR143" s="153" t="str">
        <f t="shared" si="77"/>
        <v/>
      </c>
      <c r="AS143" s="141"/>
      <c r="AT143" s="211"/>
      <c r="AU143" s="364" t="str">
        <f t="shared" si="78"/>
        <v/>
      </c>
      <c r="AV143" s="153" t="str">
        <f t="shared" si="96"/>
        <v/>
      </c>
      <c r="AW143" s="153" t="str">
        <f t="shared" si="79"/>
        <v/>
      </c>
      <c r="AX143" s="153" t="str">
        <f t="shared" si="80"/>
        <v/>
      </c>
    </row>
    <row r="144" spans="1:50" ht="29.45" customHeight="1" x14ac:dyDescent="0.25">
      <c r="A144" s="354" t="str">
        <f>IF('N-Bedarf GL §13a'!A144="","",'N-Bedarf GL §13a'!A144)</f>
        <v/>
      </c>
      <c r="B144" s="354" t="str">
        <f>IF('N-Bedarf GL §13a'!B144="","",'N-Bedarf GL §13a'!B144)</f>
        <v/>
      </c>
      <c r="C144" s="305" t="str">
        <f>IF('N-Bedarf GL §13a'!D144="","",'N-Bedarf GL §13a'!D144)</f>
        <v/>
      </c>
      <c r="D144" s="32" t="str">
        <f>IF('N-Bedarf GL §13a'!C144="","",'N-Bedarf GL §13a'!C144)</f>
        <v/>
      </c>
      <c r="E144" s="84" t="str">
        <f>IF('N-Bedarf GL §13a'!V144="",'N-Bedarf GL §13a'!T144,'N-Bedarf GL §13a'!V144)</f>
        <v/>
      </c>
      <c r="F144" s="84" t="str">
        <f>IF('P-Bedarf GL §13a'!N145="","",'P-Bedarf GL §13a'!N145)</f>
        <v/>
      </c>
      <c r="G144" s="84" t="str">
        <f>IF('P-Bedarf GL §13a'!R145="","",'P-Bedarf GL §13a'!R145)</f>
        <v/>
      </c>
      <c r="H144" s="345" t="str">
        <f t="shared" si="81"/>
        <v/>
      </c>
      <c r="I144" s="345" t="str">
        <f t="shared" si="82"/>
        <v/>
      </c>
      <c r="J144" s="345" t="str">
        <f t="shared" si="83"/>
        <v/>
      </c>
      <c r="K144" s="84">
        <f t="shared" si="84"/>
        <v>0</v>
      </c>
      <c r="L144" s="84">
        <f t="shared" si="85"/>
        <v>0</v>
      </c>
      <c r="M144" s="84">
        <f t="shared" si="86"/>
        <v>0</v>
      </c>
      <c r="N144" s="321" t="str">
        <f t="shared" si="87"/>
        <v/>
      </c>
      <c r="O144" s="321" t="str">
        <f t="shared" si="88"/>
        <v/>
      </c>
      <c r="P144" s="321" t="str">
        <f t="shared" si="89"/>
        <v/>
      </c>
      <c r="Q144" s="214" t="str">
        <f t="shared" si="97"/>
        <v/>
      </c>
      <c r="R144" s="141"/>
      <c r="S144" s="211"/>
      <c r="T144" s="364" t="str">
        <f t="shared" si="66"/>
        <v/>
      </c>
      <c r="U144" s="153" t="str">
        <f t="shared" si="90"/>
        <v/>
      </c>
      <c r="V144" s="153" t="str">
        <f t="shared" si="91"/>
        <v/>
      </c>
      <c r="W144" s="153" t="str">
        <f t="shared" si="67"/>
        <v/>
      </c>
      <c r="X144" s="153" t="str">
        <f t="shared" si="68"/>
        <v/>
      </c>
      <c r="Y144" s="141"/>
      <c r="Z144" s="212"/>
      <c r="AA144" s="364" t="str">
        <f t="shared" si="69"/>
        <v/>
      </c>
      <c r="AB144" s="153" t="str">
        <f t="shared" si="92"/>
        <v/>
      </c>
      <c r="AC144" s="153" t="str">
        <f t="shared" si="93"/>
        <v/>
      </c>
      <c r="AD144" s="153" t="str">
        <f t="shared" si="70"/>
        <v/>
      </c>
      <c r="AE144" s="153" t="str">
        <f t="shared" si="71"/>
        <v/>
      </c>
      <c r="AF144" s="213" t="str">
        <f t="shared" si="98"/>
        <v/>
      </c>
      <c r="AG144" s="141"/>
      <c r="AH144" s="211"/>
      <c r="AI144" s="364" t="str">
        <f t="shared" si="72"/>
        <v/>
      </c>
      <c r="AJ144" s="153" t="str">
        <f t="shared" si="94"/>
        <v/>
      </c>
      <c r="AK144" s="153" t="str">
        <f t="shared" si="73"/>
        <v/>
      </c>
      <c r="AL144" s="153" t="str">
        <f t="shared" si="74"/>
        <v/>
      </c>
      <c r="AM144" s="141"/>
      <c r="AN144" s="211"/>
      <c r="AO144" s="364" t="str">
        <f t="shared" si="75"/>
        <v/>
      </c>
      <c r="AP144" s="153" t="str">
        <f t="shared" si="95"/>
        <v/>
      </c>
      <c r="AQ144" s="153" t="str">
        <f t="shared" si="76"/>
        <v/>
      </c>
      <c r="AR144" s="153" t="str">
        <f t="shared" si="77"/>
        <v/>
      </c>
      <c r="AS144" s="141"/>
      <c r="AT144" s="211"/>
      <c r="AU144" s="364" t="str">
        <f t="shared" si="78"/>
        <v/>
      </c>
      <c r="AV144" s="153" t="str">
        <f t="shared" si="96"/>
        <v/>
      </c>
      <c r="AW144" s="153" t="str">
        <f t="shared" si="79"/>
        <v/>
      </c>
      <c r="AX144" s="153" t="str">
        <f t="shared" si="80"/>
        <v/>
      </c>
    </row>
    <row r="145" spans="1:50" ht="29.45" customHeight="1" x14ac:dyDescent="0.25">
      <c r="A145" s="354" t="str">
        <f>IF('N-Bedarf GL §13a'!A145="","",'N-Bedarf GL §13a'!A145)</f>
        <v/>
      </c>
      <c r="B145" s="354" t="str">
        <f>IF('N-Bedarf GL §13a'!B145="","",'N-Bedarf GL §13a'!B145)</f>
        <v/>
      </c>
      <c r="C145" s="305" t="str">
        <f>IF('N-Bedarf GL §13a'!D145="","",'N-Bedarf GL §13a'!D145)</f>
        <v/>
      </c>
      <c r="D145" s="32" t="str">
        <f>IF('N-Bedarf GL §13a'!C145="","",'N-Bedarf GL §13a'!C145)</f>
        <v/>
      </c>
      <c r="E145" s="84" t="str">
        <f>IF('N-Bedarf GL §13a'!V145="",'N-Bedarf GL §13a'!T145,'N-Bedarf GL §13a'!V145)</f>
        <v/>
      </c>
      <c r="F145" s="84" t="str">
        <f>IF('P-Bedarf GL §13a'!N146="","",'P-Bedarf GL §13a'!N146)</f>
        <v/>
      </c>
      <c r="G145" s="84" t="str">
        <f>IF('P-Bedarf GL §13a'!R146="","",'P-Bedarf GL §13a'!R146)</f>
        <v/>
      </c>
      <c r="H145" s="345" t="str">
        <f t="shared" si="81"/>
        <v/>
      </c>
      <c r="I145" s="345" t="str">
        <f t="shared" si="82"/>
        <v/>
      </c>
      <c r="J145" s="345" t="str">
        <f t="shared" si="83"/>
        <v/>
      </c>
      <c r="K145" s="84">
        <f t="shared" si="84"/>
        <v>0</v>
      </c>
      <c r="L145" s="84">
        <f t="shared" si="85"/>
        <v>0</v>
      </c>
      <c r="M145" s="84">
        <f t="shared" si="86"/>
        <v>0</v>
      </c>
      <c r="N145" s="321" t="str">
        <f t="shared" si="87"/>
        <v/>
      </c>
      <c r="O145" s="321" t="str">
        <f t="shared" si="88"/>
        <v/>
      </c>
      <c r="P145" s="321" t="str">
        <f t="shared" si="89"/>
        <v/>
      </c>
      <c r="Q145" s="214" t="str">
        <f t="shared" si="97"/>
        <v/>
      </c>
      <c r="R145" s="141"/>
      <c r="S145" s="211"/>
      <c r="T145" s="364" t="str">
        <f t="shared" si="66"/>
        <v/>
      </c>
      <c r="U145" s="153" t="str">
        <f t="shared" si="90"/>
        <v/>
      </c>
      <c r="V145" s="153" t="str">
        <f t="shared" si="91"/>
        <v/>
      </c>
      <c r="W145" s="153" t="str">
        <f t="shared" si="67"/>
        <v/>
      </c>
      <c r="X145" s="153" t="str">
        <f t="shared" si="68"/>
        <v/>
      </c>
      <c r="Y145" s="141"/>
      <c r="Z145" s="212"/>
      <c r="AA145" s="364" t="str">
        <f t="shared" si="69"/>
        <v/>
      </c>
      <c r="AB145" s="153" t="str">
        <f t="shared" si="92"/>
        <v/>
      </c>
      <c r="AC145" s="153" t="str">
        <f t="shared" si="93"/>
        <v/>
      </c>
      <c r="AD145" s="153" t="str">
        <f t="shared" si="70"/>
        <v/>
      </c>
      <c r="AE145" s="153" t="str">
        <f t="shared" si="71"/>
        <v/>
      </c>
      <c r="AF145" s="213" t="str">
        <f t="shared" si="98"/>
        <v/>
      </c>
      <c r="AG145" s="141"/>
      <c r="AH145" s="211"/>
      <c r="AI145" s="364" t="str">
        <f t="shared" si="72"/>
        <v/>
      </c>
      <c r="AJ145" s="153" t="str">
        <f t="shared" si="94"/>
        <v/>
      </c>
      <c r="AK145" s="153" t="str">
        <f t="shared" si="73"/>
        <v/>
      </c>
      <c r="AL145" s="153" t="str">
        <f t="shared" si="74"/>
        <v/>
      </c>
      <c r="AM145" s="141"/>
      <c r="AN145" s="211"/>
      <c r="AO145" s="364" t="str">
        <f t="shared" si="75"/>
        <v/>
      </c>
      <c r="AP145" s="153" t="str">
        <f t="shared" si="95"/>
        <v/>
      </c>
      <c r="AQ145" s="153" t="str">
        <f t="shared" si="76"/>
        <v/>
      </c>
      <c r="AR145" s="153" t="str">
        <f t="shared" si="77"/>
        <v/>
      </c>
      <c r="AS145" s="141"/>
      <c r="AT145" s="211"/>
      <c r="AU145" s="364" t="str">
        <f t="shared" si="78"/>
        <v/>
      </c>
      <c r="AV145" s="153" t="str">
        <f t="shared" si="96"/>
        <v/>
      </c>
      <c r="AW145" s="153" t="str">
        <f t="shared" si="79"/>
        <v/>
      </c>
      <c r="AX145" s="153" t="str">
        <f t="shared" si="80"/>
        <v/>
      </c>
    </row>
    <row r="146" spans="1:50" ht="29.45" customHeight="1" x14ac:dyDescent="0.25">
      <c r="A146" s="354" t="str">
        <f>IF('N-Bedarf GL §13a'!A146="","",'N-Bedarf GL §13a'!A146)</f>
        <v/>
      </c>
      <c r="B146" s="354" t="str">
        <f>IF('N-Bedarf GL §13a'!B146="","",'N-Bedarf GL §13a'!B146)</f>
        <v/>
      </c>
      <c r="C146" s="305" t="str">
        <f>IF('N-Bedarf GL §13a'!D146="","",'N-Bedarf GL §13a'!D146)</f>
        <v/>
      </c>
      <c r="D146" s="32" t="str">
        <f>IF('N-Bedarf GL §13a'!C146="","",'N-Bedarf GL §13a'!C146)</f>
        <v/>
      </c>
      <c r="E146" s="84" t="str">
        <f>IF('N-Bedarf GL §13a'!V146="",'N-Bedarf GL §13a'!T146,'N-Bedarf GL §13a'!V146)</f>
        <v/>
      </c>
      <c r="F146" s="84" t="str">
        <f>IF('P-Bedarf GL §13a'!N147="","",'P-Bedarf GL §13a'!N147)</f>
        <v/>
      </c>
      <c r="G146" s="84" t="str">
        <f>IF('P-Bedarf GL §13a'!R147="","",'P-Bedarf GL §13a'!R147)</f>
        <v/>
      </c>
      <c r="H146" s="345" t="str">
        <f t="shared" si="81"/>
        <v/>
      </c>
      <c r="I146" s="345" t="str">
        <f t="shared" si="82"/>
        <v/>
      </c>
      <c r="J146" s="345" t="str">
        <f t="shared" si="83"/>
        <v/>
      </c>
      <c r="K146" s="84">
        <f t="shared" si="84"/>
        <v>0</v>
      </c>
      <c r="L146" s="84">
        <f t="shared" si="85"/>
        <v>0</v>
      </c>
      <c r="M146" s="84">
        <f t="shared" si="86"/>
        <v>0</v>
      </c>
      <c r="N146" s="321" t="str">
        <f t="shared" si="87"/>
        <v/>
      </c>
      <c r="O146" s="321" t="str">
        <f t="shared" si="88"/>
        <v/>
      </c>
      <c r="P146" s="321" t="str">
        <f t="shared" si="89"/>
        <v/>
      </c>
      <c r="Q146" s="214" t="str">
        <f t="shared" si="97"/>
        <v/>
      </c>
      <c r="R146" s="141"/>
      <c r="S146" s="211"/>
      <c r="T146" s="364" t="str">
        <f t="shared" si="66"/>
        <v/>
      </c>
      <c r="U146" s="153" t="str">
        <f t="shared" si="90"/>
        <v/>
      </c>
      <c r="V146" s="153" t="str">
        <f t="shared" si="91"/>
        <v/>
      </c>
      <c r="W146" s="153" t="str">
        <f t="shared" si="67"/>
        <v/>
      </c>
      <c r="X146" s="153" t="str">
        <f t="shared" si="68"/>
        <v/>
      </c>
      <c r="Y146" s="141"/>
      <c r="Z146" s="212"/>
      <c r="AA146" s="364" t="str">
        <f t="shared" si="69"/>
        <v/>
      </c>
      <c r="AB146" s="153" t="str">
        <f t="shared" si="92"/>
        <v/>
      </c>
      <c r="AC146" s="153" t="str">
        <f t="shared" si="93"/>
        <v/>
      </c>
      <c r="AD146" s="153" t="str">
        <f t="shared" si="70"/>
        <v/>
      </c>
      <c r="AE146" s="153" t="str">
        <f t="shared" si="71"/>
        <v/>
      </c>
      <c r="AF146" s="213" t="str">
        <f t="shared" si="98"/>
        <v/>
      </c>
      <c r="AG146" s="141"/>
      <c r="AH146" s="211"/>
      <c r="AI146" s="364" t="str">
        <f t="shared" si="72"/>
        <v/>
      </c>
      <c r="AJ146" s="153" t="str">
        <f t="shared" si="94"/>
        <v/>
      </c>
      <c r="AK146" s="153" t="str">
        <f t="shared" si="73"/>
        <v/>
      </c>
      <c r="AL146" s="153" t="str">
        <f t="shared" si="74"/>
        <v/>
      </c>
      <c r="AM146" s="141"/>
      <c r="AN146" s="211"/>
      <c r="AO146" s="364" t="str">
        <f t="shared" si="75"/>
        <v/>
      </c>
      <c r="AP146" s="153" t="str">
        <f t="shared" si="95"/>
        <v/>
      </c>
      <c r="AQ146" s="153" t="str">
        <f t="shared" si="76"/>
        <v/>
      </c>
      <c r="AR146" s="153" t="str">
        <f t="shared" si="77"/>
        <v/>
      </c>
      <c r="AS146" s="141"/>
      <c r="AT146" s="211"/>
      <c r="AU146" s="364" t="str">
        <f t="shared" si="78"/>
        <v/>
      </c>
      <c r="AV146" s="153" t="str">
        <f t="shared" si="96"/>
        <v/>
      </c>
      <c r="AW146" s="153" t="str">
        <f t="shared" si="79"/>
        <v/>
      </c>
      <c r="AX146" s="153" t="str">
        <f t="shared" si="80"/>
        <v/>
      </c>
    </row>
    <row r="147" spans="1:50" ht="29.45" customHeight="1" x14ac:dyDescent="0.25">
      <c r="A147" s="354" t="str">
        <f>IF('N-Bedarf GL §13a'!A147="","",'N-Bedarf GL §13a'!A147)</f>
        <v/>
      </c>
      <c r="B147" s="354" t="str">
        <f>IF('N-Bedarf GL §13a'!B147="","",'N-Bedarf GL §13a'!B147)</f>
        <v/>
      </c>
      <c r="C147" s="305" t="str">
        <f>IF('N-Bedarf GL §13a'!D147="","",'N-Bedarf GL §13a'!D147)</f>
        <v/>
      </c>
      <c r="D147" s="32" t="str">
        <f>IF('N-Bedarf GL §13a'!C147="","",'N-Bedarf GL §13a'!C147)</f>
        <v/>
      </c>
      <c r="E147" s="84" t="str">
        <f>IF('N-Bedarf GL §13a'!V147="",'N-Bedarf GL §13a'!T147,'N-Bedarf GL §13a'!V147)</f>
        <v/>
      </c>
      <c r="F147" s="84" t="str">
        <f>IF('P-Bedarf GL §13a'!N148="","",'P-Bedarf GL §13a'!N148)</f>
        <v/>
      </c>
      <c r="G147" s="84" t="str">
        <f>IF('P-Bedarf GL §13a'!R148="","",'P-Bedarf GL §13a'!R148)</f>
        <v/>
      </c>
      <c r="H147" s="345" t="str">
        <f t="shared" si="81"/>
        <v/>
      </c>
      <c r="I147" s="345" t="str">
        <f t="shared" si="82"/>
        <v/>
      </c>
      <c r="J147" s="345" t="str">
        <f t="shared" si="83"/>
        <v/>
      </c>
      <c r="K147" s="84">
        <f t="shared" si="84"/>
        <v>0</v>
      </c>
      <c r="L147" s="84">
        <f t="shared" si="85"/>
        <v>0</v>
      </c>
      <c r="M147" s="84">
        <f t="shared" si="86"/>
        <v>0</v>
      </c>
      <c r="N147" s="321" t="str">
        <f t="shared" si="87"/>
        <v/>
      </c>
      <c r="O147" s="321" t="str">
        <f t="shared" si="88"/>
        <v/>
      </c>
      <c r="P147" s="321" t="str">
        <f t="shared" si="89"/>
        <v/>
      </c>
      <c r="Q147" s="214" t="str">
        <f t="shared" si="97"/>
        <v/>
      </c>
      <c r="R147" s="141"/>
      <c r="S147" s="211"/>
      <c r="T147" s="364" t="str">
        <f t="shared" si="66"/>
        <v/>
      </c>
      <c r="U147" s="153" t="str">
        <f t="shared" si="90"/>
        <v/>
      </c>
      <c r="V147" s="153" t="str">
        <f t="shared" si="91"/>
        <v/>
      </c>
      <c r="W147" s="153" t="str">
        <f t="shared" si="67"/>
        <v/>
      </c>
      <c r="X147" s="153" t="str">
        <f t="shared" si="68"/>
        <v/>
      </c>
      <c r="Y147" s="141"/>
      <c r="Z147" s="212"/>
      <c r="AA147" s="364" t="str">
        <f t="shared" si="69"/>
        <v/>
      </c>
      <c r="AB147" s="153" t="str">
        <f t="shared" si="92"/>
        <v/>
      </c>
      <c r="AC147" s="153" t="str">
        <f t="shared" si="93"/>
        <v/>
      </c>
      <c r="AD147" s="153" t="str">
        <f t="shared" si="70"/>
        <v/>
      </c>
      <c r="AE147" s="153" t="str">
        <f t="shared" si="71"/>
        <v/>
      </c>
      <c r="AF147" s="213" t="str">
        <f t="shared" si="98"/>
        <v/>
      </c>
      <c r="AG147" s="141"/>
      <c r="AH147" s="211"/>
      <c r="AI147" s="364" t="str">
        <f t="shared" si="72"/>
        <v/>
      </c>
      <c r="AJ147" s="153" t="str">
        <f t="shared" si="94"/>
        <v/>
      </c>
      <c r="AK147" s="153" t="str">
        <f t="shared" si="73"/>
        <v/>
      </c>
      <c r="AL147" s="153" t="str">
        <f t="shared" si="74"/>
        <v/>
      </c>
      <c r="AM147" s="141"/>
      <c r="AN147" s="211"/>
      <c r="AO147" s="364" t="str">
        <f t="shared" si="75"/>
        <v/>
      </c>
      <c r="AP147" s="153" t="str">
        <f t="shared" si="95"/>
        <v/>
      </c>
      <c r="AQ147" s="153" t="str">
        <f t="shared" si="76"/>
        <v/>
      </c>
      <c r="AR147" s="153" t="str">
        <f t="shared" si="77"/>
        <v/>
      </c>
      <c r="AS147" s="141"/>
      <c r="AT147" s="211"/>
      <c r="AU147" s="364" t="str">
        <f t="shared" si="78"/>
        <v/>
      </c>
      <c r="AV147" s="153" t="str">
        <f t="shared" si="96"/>
        <v/>
      </c>
      <c r="AW147" s="153" t="str">
        <f t="shared" si="79"/>
        <v/>
      </c>
      <c r="AX147" s="153" t="str">
        <f t="shared" si="80"/>
        <v/>
      </c>
    </row>
    <row r="148" spans="1:50" ht="29.45" customHeight="1" x14ac:dyDescent="0.25">
      <c r="A148" s="354" t="str">
        <f>IF('N-Bedarf GL §13a'!A148="","",'N-Bedarf GL §13a'!A148)</f>
        <v/>
      </c>
      <c r="B148" s="354" t="str">
        <f>IF('N-Bedarf GL §13a'!B148="","",'N-Bedarf GL §13a'!B148)</f>
        <v/>
      </c>
      <c r="C148" s="305" t="str">
        <f>IF('N-Bedarf GL §13a'!D148="","",'N-Bedarf GL §13a'!D148)</f>
        <v/>
      </c>
      <c r="D148" s="32" t="str">
        <f>IF('N-Bedarf GL §13a'!C148="","",'N-Bedarf GL §13a'!C148)</f>
        <v/>
      </c>
      <c r="E148" s="84" t="str">
        <f>IF('N-Bedarf GL §13a'!V148="",'N-Bedarf GL §13a'!T148,'N-Bedarf GL §13a'!V148)</f>
        <v/>
      </c>
      <c r="F148" s="84" t="str">
        <f>IF('P-Bedarf GL §13a'!N149="","",'P-Bedarf GL §13a'!N149)</f>
        <v/>
      </c>
      <c r="G148" s="84" t="str">
        <f>IF('P-Bedarf GL §13a'!R149="","",'P-Bedarf GL §13a'!R149)</f>
        <v/>
      </c>
      <c r="H148" s="345" t="str">
        <f t="shared" si="81"/>
        <v/>
      </c>
      <c r="I148" s="345" t="str">
        <f t="shared" si="82"/>
        <v/>
      </c>
      <c r="J148" s="345" t="str">
        <f t="shared" si="83"/>
        <v/>
      </c>
      <c r="K148" s="84">
        <f t="shared" si="84"/>
        <v>0</v>
      </c>
      <c r="L148" s="84">
        <f t="shared" si="85"/>
        <v>0</v>
      </c>
      <c r="M148" s="84">
        <f t="shared" si="86"/>
        <v>0</v>
      </c>
      <c r="N148" s="321" t="str">
        <f t="shared" si="87"/>
        <v/>
      </c>
      <c r="O148" s="321" t="str">
        <f t="shared" si="88"/>
        <v/>
      </c>
      <c r="P148" s="321" t="str">
        <f t="shared" si="89"/>
        <v/>
      </c>
      <c r="Q148" s="214" t="str">
        <f t="shared" si="97"/>
        <v/>
      </c>
      <c r="R148" s="141"/>
      <c r="S148" s="211"/>
      <c r="T148" s="364" t="str">
        <f t="shared" si="66"/>
        <v/>
      </c>
      <c r="U148" s="153" t="str">
        <f t="shared" si="90"/>
        <v/>
      </c>
      <c r="V148" s="153" t="str">
        <f t="shared" si="91"/>
        <v/>
      </c>
      <c r="W148" s="153" t="str">
        <f t="shared" si="67"/>
        <v/>
      </c>
      <c r="X148" s="153" t="str">
        <f t="shared" si="68"/>
        <v/>
      </c>
      <c r="Y148" s="141"/>
      <c r="Z148" s="212"/>
      <c r="AA148" s="364" t="str">
        <f t="shared" si="69"/>
        <v/>
      </c>
      <c r="AB148" s="153" t="str">
        <f t="shared" si="92"/>
        <v/>
      </c>
      <c r="AC148" s="153" t="str">
        <f t="shared" si="93"/>
        <v/>
      </c>
      <c r="AD148" s="153" t="str">
        <f t="shared" si="70"/>
        <v/>
      </c>
      <c r="AE148" s="153" t="str">
        <f t="shared" si="71"/>
        <v/>
      </c>
      <c r="AF148" s="213" t="str">
        <f t="shared" si="98"/>
        <v/>
      </c>
      <c r="AG148" s="141"/>
      <c r="AH148" s="211"/>
      <c r="AI148" s="364" t="str">
        <f t="shared" si="72"/>
        <v/>
      </c>
      <c r="AJ148" s="153" t="str">
        <f t="shared" si="94"/>
        <v/>
      </c>
      <c r="AK148" s="153" t="str">
        <f t="shared" si="73"/>
        <v/>
      </c>
      <c r="AL148" s="153" t="str">
        <f t="shared" si="74"/>
        <v/>
      </c>
      <c r="AM148" s="141"/>
      <c r="AN148" s="211"/>
      <c r="AO148" s="364" t="str">
        <f t="shared" si="75"/>
        <v/>
      </c>
      <c r="AP148" s="153" t="str">
        <f t="shared" si="95"/>
        <v/>
      </c>
      <c r="AQ148" s="153" t="str">
        <f t="shared" si="76"/>
        <v/>
      </c>
      <c r="AR148" s="153" t="str">
        <f t="shared" si="77"/>
        <v/>
      </c>
      <c r="AS148" s="141"/>
      <c r="AT148" s="211"/>
      <c r="AU148" s="364" t="str">
        <f t="shared" si="78"/>
        <v/>
      </c>
      <c r="AV148" s="153" t="str">
        <f t="shared" si="96"/>
        <v/>
      </c>
      <c r="AW148" s="153" t="str">
        <f t="shared" si="79"/>
        <v/>
      </c>
      <c r="AX148" s="153" t="str">
        <f t="shared" si="80"/>
        <v/>
      </c>
    </row>
    <row r="149" spans="1:50" ht="29.45" customHeight="1" x14ac:dyDescent="0.25">
      <c r="A149" s="354" t="str">
        <f>IF('N-Bedarf GL §13a'!A149="","",'N-Bedarf GL §13a'!A149)</f>
        <v/>
      </c>
      <c r="B149" s="354" t="str">
        <f>IF('N-Bedarf GL §13a'!B149="","",'N-Bedarf GL §13a'!B149)</f>
        <v/>
      </c>
      <c r="C149" s="305" t="str">
        <f>IF('N-Bedarf GL §13a'!D149="","",'N-Bedarf GL §13a'!D149)</f>
        <v/>
      </c>
      <c r="D149" s="32" t="str">
        <f>IF('N-Bedarf GL §13a'!C149="","",'N-Bedarf GL §13a'!C149)</f>
        <v/>
      </c>
      <c r="E149" s="84" t="str">
        <f>IF('N-Bedarf GL §13a'!V149="",'N-Bedarf GL §13a'!T149,'N-Bedarf GL §13a'!V149)</f>
        <v/>
      </c>
      <c r="F149" s="84" t="str">
        <f>IF('P-Bedarf GL §13a'!N150="","",'P-Bedarf GL §13a'!N150)</f>
        <v/>
      </c>
      <c r="G149" s="84" t="str">
        <f>IF('P-Bedarf GL §13a'!R150="","",'P-Bedarf GL §13a'!R150)</f>
        <v/>
      </c>
      <c r="H149" s="345" t="str">
        <f t="shared" si="81"/>
        <v/>
      </c>
      <c r="I149" s="345" t="str">
        <f t="shared" si="82"/>
        <v/>
      </c>
      <c r="J149" s="345" t="str">
        <f t="shared" si="83"/>
        <v/>
      </c>
      <c r="K149" s="84">
        <f t="shared" si="84"/>
        <v>0</v>
      </c>
      <c r="L149" s="84">
        <f t="shared" si="85"/>
        <v>0</v>
      </c>
      <c r="M149" s="84">
        <f t="shared" si="86"/>
        <v>0</v>
      </c>
      <c r="N149" s="321" t="str">
        <f t="shared" si="87"/>
        <v/>
      </c>
      <c r="O149" s="321" t="str">
        <f t="shared" si="88"/>
        <v/>
      </c>
      <c r="P149" s="321" t="str">
        <f t="shared" si="89"/>
        <v/>
      </c>
      <c r="Q149" s="214" t="str">
        <f t="shared" si="97"/>
        <v/>
      </c>
      <c r="R149" s="141"/>
      <c r="S149" s="211"/>
      <c r="T149" s="364" t="str">
        <f t="shared" si="66"/>
        <v/>
      </c>
      <c r="U149" s="153" t="str">
        <f t="shared" si="90"/>
        <v/>
      </c>
      <c r="V149" s="153" t="str">
        <f t="shared" si="91"/>
        <v/>
      </c>
      <c r="W149" s="153" t="str">
        <f t="shared" si="67"/>
        <v/>
      </c>
      <c r="X149" s="153" t="str">
        <f t="shared" si="68"/>
        <v/>
      </c>
      <c r="Y149" s="141"/>
      <c r="Z149" s="212"/>
      <c r="AA149" s="364" t="str">
        <f t="shared" si="69"/>
        <v/>
      </c>
      <c r="AB149" s="153" t="str">
        <f t="shared" si="92"/>
        <v/>
      </c>
      <c r="AC149" s="153" t="str">
        <f t="shared" si="93"/>
        <v/>
      </c>
      <c r="AD149" s="153" t="str">
        <f t="shared" si="70"/>
        <v/>
      </c>
      <c r="AE149" s="153" t="str">
        <f t="shared" si="71"/>
        <v/>
      </c>
      <c r="AF149" s="213" t="str">
        <f t="shared" si="98"/>
        <v/>
      </c>
      <c r="AG149" s="141"/>
      <c r="AH149" s="211"/>
      <c r="AI149" s="364" t="str">
        <f t="shared" si="72"/>
        <v/>
      </c>
      <c r="AJ149" s="153" t="str">
        <f t="shared" si="94"/>
        <v/>
      </c>
      <c r="AK149" s="153" t="str">
        <f t="shared" si="73"/>
        <v/>
      </c>
      <c r="AL149" s="153" t="str">
        <f t="shared" si="74"/>
        <v/>
      </c>
      <c r="AM149" s="141"/>
      <c r="AN149" s="211"/>
      <c r="AO149" s="364" t="str">
        <f t="shared" si="75"/>
        <v/>
      </c>
      <c r="AP149" s="153" t="str">
        <f t="shared" si="95"/>
        <v/>
      </c>
      <c r="AQ149" s="153" t="str">
        <f t="shared" si="76"/>
        <v/>
      </c>
      <c r="AR149" s="153" t="str">
        <f t="shared" si="77"/>
        <v/>
      </c>
      <c r="AS149" s="141"/>
      <c r="AT149" s="211"/>
      <c r="AU149" s="364" t="str">
        <f t="shared" si="78"/>
        <v/>
      </c>
      <c r="AV149" s="153" t="str">
        <f t="shared" si="96"/>
        <v/>
      </c>
      <c r="AW149" s="153" t="str">
        <f t="shared" si="79"/>
        <v/>
      </c>
      <c r="AX149" s="153" t="str">
        <f t="shared" si="80"/>
        <v/>
      </c>
    </row>
    <row r="150" spans="1:50" ht="29.45" customHeight="1" x14ac:dyDescent="0.25">
      <c r="A150" s="354" t="str">
        <f>IF('N-Bedarf GL §13a'!A150="","",'N-Bedarf GL §13a'!A150)</f>
        <v/>
      </c>
      <c r="B150" s="354" t="str">
        <f>IF('N-Bedarf GL §13a'!B150="","",'N-Bedarf GL §13a'!B150)</f>
        <v/>
      </c>
      <c r="C150" s="305" t="str">
        <f>IF('N-Bedarf GL §13a'!D150="","",'N-Bedarf GL §13a'!D150)</f>
        <v/>
      </c>
      <c r="D150" s="32" t="str">
        <f>IF('N-Bedarf GL §13a'!C150="","",'N-Bedarf GL §13a'!C150)</f>
        <v/>
      </c>
      <c r="E150" s="84" t="str">
        <f>IF('N-Bedarf GL §13a'!V150="",'N-Bedarf GL §13a'!T150,'N-Bedarf GL §13a'!V150)</f>
        <v/>
      </c>
      <c r="F150" s="84" t="str">
        <f>IF('P-Bedarf GL §13a'!N151="","",'P-Bedarf GL §13a'!N151)</f>
        <v/>
      </c>
      <c r="G150" s="84" t="str">
        <f>IF('P-Bedarf GL §13a'!R151="","",'P-Bedarf GL §13a'!R151)</f>
        <v/>
      </c>
      <c r="H150" s="345" t="str">
        <f t="shared" si="81"/>
        <v/>
      </c>
      <c r="I150" s="345" t="str">
        <f t="shared" si="82"/>
        <v/>
      </c>
      <c r="J150" s="345" t="str">
        <f t="shared" si="83"/>
        <v/>
      </c>
      <c r="K150" s="84">
        <f t="shared" si="84"/>
        <v>0</v>
      </c>
      <c r="L150" s="84">
        <f t="shared" si="85"/>
        <v>0</v>
      </c>
      <c r="M150" s="84">
        <f t="shared" si="86"/>
        <v>0</v>
      </c>
      <c r="N150" s="321" t="str">
        <f t="shared" si="87"/>
        <v/>
      </c>
      <c r="O150" s="321" t="str">
        <f t="shared" si="88"/>
        <v/>
      </c>
      <c r="P150" s="321" t="str">
        <f t="shared" si="89"/>
        <v/>
      </c>
      <c r="Q150" s="214" t="str">
        <f t="shared" si="97"/>
        <v/>
      </c>
      <c r="R150" s="141"/>
      <c r="S150" s="211"/>
      <c r="T150" s="364" t="str">
        <f t="shared" si="66"/>
        <v/>
      </c>
      <c r="U150" s="153" t="str">
        <f t="shared" si="90"/>
        <v/>
      </c>
      <c r="V150" s="153" t="str">
        <f t="shared" si="91"/>
        <v/>
      </c>
      <c r="W150" s="153" t="str">
        <f t="shared" si="67"/>
        <v/>
      </c>
      <c r="X150" s="153" t="str">
        <f t="shared" si="68"/>
        <v/>
      </c>
      <c r="Y150" s="141"/>
      <c r="Z150" s="212"/>
      <c r="AA150" s="364" t="str">
        <f t="shared" si="69"/>
        <v/>
      </c>
      <c r="AB150" s="153" t="str">
        <f t="shared" si="92"/>
        <v/>
      </c>
      <c r="AC150" s="153" t="str">
        <f t="shared" si="93"/>
        <v/>
      </c>
      <c r="AD150" s="153" t="str">
        <f t="shared" si="70"/>
        <v/>
      </c>
      <c r="AE150" s="153" t="str">
        <f t="shared" si="71"/>
        <v/>
      </c>
      <c r="AF150" s="213" t="str">
        <f t="shared" si="98"/>
        <v/>
      </c>
      <c r="AG150" s="141"/>
      <c r="AH150" s="211"/>
      <c r="AI150" s="364" t="str">
        <f t="shared" si="72"/>
        <v/>
      </c>
      <c r="AJ150" s="153" t="str">
        <f t="shared" si="94"/>
        <v/>
      </c>
      <c r="AK150" s="153" t="str">
        <f t="shared" si="73"/>
        <v/>
      </c>
      <c r="AL150" s="153" t="str">
        <f t="shared" si="74"/>
        <v/>
      </c>
      <c r="AM150" s="141"/>
      <c r="AN150" s="211"/>
      <c r="AO150" s="364" t="str">
        <f t="shared" si="75"/>
        <v/>
      </c>
      <c r="AP150" s="153" t="str">
        <f t="shared" si="95"/>
        <v/>
      </c>
      <c r="AQ150" s="153" t="str">
        <f t="shared" si="76"/>
        <v/>
      </c>
      <c r="AR150" s="153" t="str">
        <f t="shared" si="77"/>
        <v/>
      </c>
      <c r="AS150" s="141"/>
      <c r="AT150" s="211"/>
      <c r="AU150" s="364" t="str">
        <f t="shared" si="78"/>
        <v/>
      </c>
      <c r="AV150" s="153" t="str">
        <f t="shared" si="96"/>
        <v/>
      </c>
      <c r="AW150" s="153" t="str">
        <f t="shared" si="79"/>
        <v/>
      </c>
      <c r="AX150" s="153" t="str">
        <f t="shared" si="80"/>
        <v/>
      </c>
    </row>
    <row r="151" spans="1:50" ht="29.45" customHeight="1" x14ac:dyDescent="0.25">
      <c r="A151" s="354" t="str">
        <f>IF('N-Bedarf GL §13a'!A151="","",'N-Bedarf GL §13a'!A151)</f>
        <v/>
      </c>
      <c r="B151" s="354" t="str">
        <f>IF('N-Bedarf GL §13a'!B151="","",'N-Bedarf GL §13a'!B151)</f>
        <v/>
      </c>
      <c r="C151" s="305" t="str">
        <f>IF('N-Bedarf GL §13a'!D151="","",'N-Bedarf GL §13a'!D151)</f>
        <v/>
      </c>
      <c r="D151" s="32" t="str">
        <f>IF('N-Bedarf GL §13a'!C151="","",'N-Bedarf GL §13a'!C151)</f>
        <v/>
      </c>
      <c r="E151" s="84" t="str">
        <f>IF('N-Bedarf GL §13a'!V151="",'N-Bedarf GL §13a'!T151,'N-Bedarf GL §13a'!V151)</f>
        <v/>
      </c>
      <c r="F151" s="84" t="str">
        <f>IF('P-Bedarf GL §13a'!N152="","",'P-Bedarf GL §13a'!N152)</f>
        <v/>
      </c>
      <c r="G151" s="84" t="str">
        <f>IF('P-Bedarf GL §13a'!R152="","",'P-Bedarf GL §13a'!R152)</f>
        <v/>
      </c>
      <c r="H151" s="345" t="str">
        <f t="shared" si="81"/>
        <v/>
      </c>
      <c r="I151" s="345" t="str">
        <f t="shared" si="82"/>
        <v/>
      </c>
      <c r="J151" s="345" t="str">
        <f t="shared" si="83"/>
        <v/>
      </c>
      <c r="K151" s="84">
        <f t="shared" si="84"/>
        <v>0</v>
      </c>
      <c r="L151" s="84">
        <f t="shared" si="85"/>
        <v>0</v>
      </c>
      <c r="M151" s="84">
        <f t="shared" si="86"/>
        <v>0</v>
      </c>
      <c r="N151" s="321" t="str">
        <f t="shared" si="87"/>
        <v/>
      </c>
      <c r="O151" s="321" t="str">
        <f t="shared" si="88"/>
        <v/>
      </c>
      <c r="P151" s="321" t="str">
        <f t="shared" si="89"/>
        <v/>
      </c>
      <c r="Q151" s="214" t="str">
        <f t="shared" si="97"/>
        <v/>
      </c>
      <c r="R151" s="141"/>
      <c r="S151" s="211"/>
      <c r="T151" s="364" t="str">
        <f t="shared" si="66"/>
        <v/>
      </c>
      <c r="U151" s="153" t="str">
        <f t="shared" si="90"/>
        <v/>
      </c>
      <c r="V151" s="153" t="str">
        <f t="shared" si="91"/>
        <v/>
      </c>
      <c r="W151" s="153" t="str">
        <f t="shared" si="67"/>
        <v/>
      </c>
      <c r="X151" s="153" t="str">
        <f t="shared" si="68"/>
        <v/>
      </c>
      <c r="Y151" s="141"/>
      <c r="Z151" s="212"/>
      <c r="AA151" s="364" t="str">
        <f t="shared" si="69"/>
        <v/>
      </c>
      <c r="AB151" s="153" t="str">
        <f t="shared" si="92"/>
        <v/>
      </c>
      <c r="AC151" s="153" t="str">
        <f t="shared" si="93"/>
        <v/>
      </c>
      <c r="AD151" s="153" t="str">
        <f t="shared" si="70"/>
        <v/>
      </c>
      <c r="AE151" s="153" t="str">
        <f t="shared" si="71"/>
        <v/>
      </c>
      <c r="AF151" s="213" t="str">
        <f t="shared" si="98"/>
        <v/>
      </c>
      <c r="AG151" s="141"/>
      <c r="AH151" s="211"/>
      <c r="AI151" s="364" t="str">
        <f t="shared" si="72"/>
        <v/>
      </c>
      <c r="AJ151" s="153" t="str">
        <f t="shared" si="94"/>
        <v/>
      </c>
      <c r="AK151" s="153" t="str">
        <f t="shared" si="73"/>
        <v/>
      </c>
      <c r="AL151" s="153" t="str">
        <f t="shared" si="74"/>
        <v/>
      </c>
      <c r="AM151" s="141"/>
      <c r="AN151" s="211"/>
      <c r="AO151" s="364" t="str">
        <f t="shared" si="75"/>
        <v/>
      </c>
      <c r="AP151" s="153" t="str">
        <f t="shared" si="95"/>
        <v/>
      </c>
      <c r="AQ151" s="153" t="str">
        <f t="shared" si="76"/>
        <v/>
      </c>
      <c r="AR151" s="153" t="str">
        <f t="shared" si="77"/>
        <v/>
      </c>
      <c r="AS151" s="141"/>
      <c r="AT151" s="211"/>
      <c r="AU151" s="364" t="str">
        <f t="shared" si="78"/>
        <v/>
      </c>
      <c r="AV151" s="153" t="str">
        <f t="shared" si="96"/>
        <v/>
      </c>
      <c r="AW151" s="153" t="str">
        <f t="shared" si="79"/>
        <v/>
      </c>
      <c r="AX151" s="153" t="str">
        <f t="shared" si="80"/>
        <v/>
      </c>
    </row>
    <row r="152" spans="1:50" ht="29.45" customHeight="1" x14ac:dyDescent="0.25">
      <c r="A152" s="354" t="str">
        <f>IF('N-Bedarf GL §13a'!A152="","",'N-Bedarf GL §13a'!A152)</f>
        <v/>
      </c>
      <c r="B152" s="354" t="str">
        <f>IF('N-Bedarf GL §13a'!B152="","",'N-Bedarf GL §13a'!B152)</f>
        <v/>
      </c>
      <c r="C152" s="305" t="str">
        <f>IF('N-Bedarf GL §13a'!D152="","",'N-Bedarf GL §13a'!D152)</f>
        <v/>
      </c>
      <c r="D152" s="32" t="str">
        <f>IF('N-Bedarf GL §13a'!C152="","",'N-Bedarf GL §13a'!C152)</f>
        <v/>
      </c>
      <c r="E152" s="84" t="str">
        <f>IF('N-Bedarf GL §13a'!V152="",'N-Bedarf GL §13a'!T152,'N-Bedarf GL §13a'!V152)</f>
        <v/>
      </c>
      <c r="F152" s="84" t="str">
        <f>IF('P-Bedarf GL §13a'!N153="","",'P-Bedarf GL §13a'!N153)</f>
        <v/>
      </c>
      <c r="G152" s="84" t="str">
        <f>IF('P-Bedarf GL §13a'!R153="","",'P-Bedarf GL §13a'!R153)</f>
        <v/>
      </c>
      <c r="H152" s="345" t="str">
        <f t="shared" si="81"/>
        <v/>
      </c>
      <c r="I152" s="345" t="str">
        <f t="shared" si="82"/>
        <v/>
      </c>
      <c r="J152" s="345" t="str">
        <f t="shared" si="83"/>
        <v/>
      </c>
      <c r="K152" s="84">
        <f t="shared" si="84"/>
        <v>0</v>
      </c>
      <c r="L152" s="84">
        <f t="shared" si="85"/>
        <v>0</v>
      </c>
      <c r="M152" s="84">
        <f t="shared" si="86"/>
        <v>0</v>
      </c>
      <c r="N152" s="321" t="str">
        <f t="shared" si="87"/>
        <v/>
      </c>
      <c r="O152" s="321" t="str">
        <f t="shared" si="88"/>
        <v/>
      </c>
      <c r="P152" s="321" t="str">
        <f t="shared" si="89"/>
        <v/>
      </c>
      <c r="Q152" s="214" t="str">
        <f t="shared" si="97"/>
        <v/>
      </c>
      <c r="R152" s="141"/>
      <c r="S152" s="211"/>
      <c r="T152" s="364" t="str">
        <f t="shared" si="66"/>
        <v/>
      </c>
      <c r="U152" s="153" t="str">
        <f t="shared" si="90"/>
        <v/>
      </c>
      <c r="V152" s="153" t="str">
        <f t="shared" si="91"/>
        <v/>
      </c>
      <c r="W152" s="153" t="str">
        <f t="shared" si="67"/>
        <v/>
      </c>
      <c r="X152" s="153" t="str">
        <f t="shared" si="68"/>
        <v/>
      </c>
      <c r="Y152" s="141"/>
      <c r="Z152" s="212"/>
      <c r="AA152" s="364" t="str">
        <f t="shared" si="69"/>
        <v/>
      </c>
      <c r="AB152" s="153" t="str">
        <f t="shared" si="92"/>
        <v/>
      </c>
      <c r="AC152" s="153" t="str">
        <f t="shared" si="93"/>
        <v/>
      </c>
      <c r="AD152" s="153" t="str">
        <f t="shared" si="70"/>
        <v/>
      </c>
      <c r="AE152" s="153" t="str">
        <f t="shared" si="71"/>
        <v/>
      </c>
      <c r="AF152" s="213" t="str">
        <f t="shared" si="98"/>
        <v/>
      </c>
      <c r="AG152" s="141"/>
      <c r="AH152" s="211"/>
      <c r="AI152" s="364" t="str">
        <f t="shared" si="72"/>
        <v/>
      </c>
      <c r="AJ152" s="153" t="str">
        <f t="shared" si="94"/>
        <v/>
      </c>
      <c r="AK152" s="153" t="str">
        <f t="shared" si="73"/>
        <v/>
      </c>
      <c r="AL152" s="153" t="str">
        <f t="shared" si="74"/>
        <v/>
      </c>
      <c r="AM152" s="141"/>
      <c r="AN152" s="211"/>
      <c r="AO152" s="364" t="str">
        <f t="shared" si="75"/>
        <v/>
      </c>
      <c r="AP152" s="153" t="str">
        <f t="shared" si="95"/>
        <v/>
      </c>
      <c r="AQ152" s="153" t="str">
        <f t="shared" si="76"/>
        <v/>
      </c>
      <c r="AR152" s="153" t="str">
        <f t="shared" si="77"/>
        <v/>
      </c>
      <c r="AS152" s="141"/>
      <c r="AT152" s="211"/>
      <c r="AU152" s="364" t="str">
        <f t="shared" si="78"/>
        <v/>
      </c>
      <c r="AV152" s="153" t="str">
        <f t="shared" si="96"/>
        <v/>
      </c>
      <c r="AW152" s="153" t="str">
        <f t="shared" si="79"/>
        <v/>
      </c>
      <c r="AX152" s="153" t="str">
        <f t="shared" si="80"/>
        <v/>
      </c>
    </row>
    <row r="153" spans="1:50" ht="29.45" customHeight="1" x14ac:dyDescent="0.25">
      <c r="A153" s="354" t="str">
        <f>IF('N-Bedarf GL §13a'!A153="","",'N-Bedarf GL §13a'!A153)</f>
        <v/>
      </c>
      <c r="B153" s="354" t="str">
        <f>IF('N-Bedarf GL §13a'!B153="","",'N-Bedarf GL §13a'!B153)</f>
        <v/>
      </c>
      <c r="C153" s="305" t="str">
        <f>IF('N-Bedarf GL §13a'!D153="","",'N-Bedarf GL §13a'!D153)</f>
        <v/>
      </c>
      <c r="D153" s="32" t="str">
        <f>IF('N-Bedarf GL §13a'!C153="","",'N-Bedarf GL §13a'!C153)</f>
        <v/>
      </c>
      <c r="E153" s="84" t="str">
        <f>IF('N-Bedarf GL §13a'!V153="",'N-Bedarf GL §13a'!T153,'N-Bedarf GL §13a'!V153)</f>
        <v/>
      </c>
      <c r="F153" s="84" t="str">
        <f>IF('P-Bedarf GL §13a'!N154="","",'P-Bedarf GL §13a'!N154)</f>
        <v/>
      </c>
      <c r="G153" s="84" t="str">
        <f>IF('P-Bedarf GL §13a'!R154="","",'P-Bedarf GL §13a'!R154)</f>
        <v/>
      </c>
      <c r="H153" s="345" t="str">
        <f t="shared" si="81"/>
        <v/>
      </c>
      <c r="I153" s="345" t="str">
        <f t="shared" si="82"/>
        <v/>
      </c>
      <c r="J153" s="345" t="str">
        <f t="shared" si="83"/>
        <v/>
      </c>
      <c r="K153" s="84">
        <f t="shared" si="84"/>
        <v>0</v>
      </c>
      <c r="L153" s="84">
        <f t="shared" si="85"/>
        <v>0</v>
      </c>
      <c r="M153" s="84">
        <f t="shared" si="86"/>
        <v>0</v>
      </c>
      <c r="N153" s="321" t="str">
        <f t="shared" si="87"/>
        <v/>
      </c>
      <c r="O153" s="321" t="str">
        <f t="shared" si="88"/>
        <v/>
      </c>
      <c r="P153" s="321" t="str">
        <f t="shared" si="89"/>
        <v/>
      </c>
      <c r="Q153" s="214" t="str">
        <f t="shared" si="97"/>
        <v/>
      </c>
      <c r="R153" s="141"/>
      <c r="S153" s="211"/>
      <c r="T153" s="364" t="str">
        <f t="shared" si="66"/>
        <v/>
      </c>
      <c r="U153" s="153" t="str">
        <f t="shared" si="90"/>
        <v/>
      </c>
      <c r="V153" s="153" t="str">
        <f t="shared" si="91"/>
        <v/>
      </c>
      <c r="W153" s="153" t="str">
        <f t="shared" si="67"/>
        <v/>
      </c>
      <c r="X153" s="153" t="str">
        <f t="shared" si="68"/>
        <v/>
      </c>
      <c r="Y153" s="141"/>
      <c r="Z153" s="212"/>
      <c r="AA153" s="364" t="str">
        <f t="shared" si="69"/>
        <v/>
      </c>
      <c r="AB153" s="153" t="str">
        <f t="shared" si="92"/>
        <v/>
      </c>
      <c r="AC153" s="153" t="str">
        <f t="shared" si="93"/>
        <v/>
      </c>
      <c r="AD153" s="153" t="str">
        <f t="shared" si="70"/>
        <v/>
      </c>
      <c r="AE153" s="153" t="str">
        <f t="shared" si="71"/>
        <v/>
      </c>
      <c r="AF153" s="213" t="str">
        <f t="shared" si="98"/>
        <v/>
      </c>
      <c r="AG153" s="141"/>
      <c r="AH153" s="211"/>
      <c r="AI153" s="364" t="str">
        <f t="shared" si="72"/>
        <v/>
      </c>
      <c r="AJ153" s="153" t="str">
        <f t="shared" si="94"/>
        <v/>
      </c>
      <c r="AK153" s="153" t="str">
        <f t="shared" si="73"/>
        <v/>
      </c>
      <c r="AL153" s="153" t="str">
        <f t="shared" si="74"/>
        <v/>
      </c>
      <c r="AM153" s="141"/>
      <c r="AN153" s="211"/>
      <c r="AO153" s="364" t="str">
        <f t="shared" si="75"/>
        <v/>
      </c>
      <c r="AP153" s="153" t="str">
        <f t="shared" si="95"/>
        <v/>
      </c>
      <c r="AQ153" s="153" t="str">
        <f t="shared" si="76"/>
        <v/>
      </c>
      <c r="AR153" s="153" t="str">
        <f t="shared" si="77"/>
        <v/>
      </c>
      <c r="AS153" s="141"/>
      <c r="AT153" s="211"/>
      <c r="AU153" s="364" t="str">
        <f t="shared" si="78"/>
        <v/>
      </c>
      <c r="AV153" s="153" t="str">
        <f t="shared" si="96"/>
        <v/>
      </c>
      <c r="AW153" s="153" t="str">
        <f t="shared" si="79"/>
        <v/>
      </c>
      <c r="AX153" s="153" t="str">
        <f t="shared" si="80"/>
        <v/>
      </c>
    </row>
    <row r="154" spans="1:50" ht="29.45" customHeight="1" x14ac:dyDescent="0.25">
      <c r="A154" s="354" t="str">
        <f>IF('N-Bedarf GL §13a'!A154="","",'N-Bedarf GL §13a'!A154)</f>
        <v/>
      </c>
      <c r="B154" s="354" t="str">
        <f>IF('N-Bedarf GL §13a'!B154="","",'N-Bedarf GL §13a'!B154)</f>
        <v/>
      </c>
      <c r="C154" s="305" t="str">
        <f>IF('N-Bedarf GL §13a'!D154="","",'N-Bedarf GL §13a'!D154)</f>
        <v/>
      </c>
      <c r="D154" s="32" t="str">
        <f>IF('N-Bedarf GL §13a'!C154="","",'N-Bedarf GL §13a'!C154)</f>
        <v/>
      </c>
      <c r="E154" s="84" t="str">
        <f>IF('N-Bedarf GL §13a'!V154="",'N-Bedarf GL §13a'!T154,'N-Bedarf GL §13a'!V154)</f>
        <v/>
      </c>
      <c r="F154" s="84" t="str">
        <f>IF('P-Bedarf GL §13a'!N155="","",'P-Bedarf GL §13a'!N155)</f>
        <v/>
      </c>
      <c r="G154" s="84" t="str">
        <f>IF('P-Bedarf GL §13a'!R155="","",'P-Bedarf GL §13a'!R155)</f>
        <v/>
      </c>
      <c r="H154" s="345" t="str">
        <f t="shared" si="81"/>
        <v/>
      </c>
      <c r="I154" s="345" t="str">
        <f t="shared" si="82"/>
        <v/>
      </c>
      <c r="J154" s="345" t="str">
        <f t="shared" si="83"/>
        <v/>
      </c>
      <c r="K154" s="84">
        <f t="shared" si="84"/>
        <v>0</v>
      </c>
      <c r="L154" s="84">
        <f t="shared" si="85"/>
        <v>0</v>
      </c>
      <c r="M154" s="84">
        <f t="shared" si="86"/>
        <v>0</v>
      </c>
      <c r="N154" s="321" t="str">
        <f t="shared" si="87"/>
        <v/>
      </c>
      <c r="O154" s="321" t="str">
        <f t="shared" si="88"/>
        <v/>
      </c>
      <c r="P154" s="321" t="str">
        <f t="shared" si="89"/>
        <v/>
      </c>
      <c r="Q154" s="214" t="str">
        <f t="shared" si="97"/>
        <v/>
      </c>
      <c r="R154" s="141"/>
      <c r="S154" s="211"/>
      <c r="T154" s="364" t="str">
        <f t="shared" si="66"/>
        <v/>
      </c>
      <c r="U154" s="153" t="str">
        <f t="shared" si="90"/>
        <v/>
      </c>
      <c r="V154" s="153" t="str">
        <f t="shared" si="91"/>
        <v/>
      </c>
      <c r="W154" s="153" t="str">
        <f t="shared" si="67"/>
        <v/>
      </c>
      <c r="X154" s="153" t="str">
        <f t="shared" si="68"/>
        <v/>
      </c>
      <c r="Y154" s="141"/>
      <c r="Z154" s="212"/>
      <c r="AA154" s="364" t="str">
        <f t="shared" si="69"/>
        <v/>
      </c>
      <c r="AB154" s="153" t="str">
        <f t="shared" si="92"/>
        <v/>
      </c>
      <c r="AC154" s="153" t="str">
        <f t="shared" si="93"/>
        <v/>
      </c>
      <c r="AD154" s="153" t="str">
        <f t="shared" si="70"/>
        <v/>
      </c>
      <c r="AE154" s="153" t="str">
        <f t="shared" si="71"/>
        <v/>
      </c>
      <c r="AF154" s="213" t="str">
        <f t="shared" si="98"/>
        <v/>
      </c>
      <c r="AG154" s="141"/>
      <c r="AH154" s="211"/>
      <c r="AI154" s="364" t="str">
        <f t="shared" si="72"/>
        <v/>
      </c>
      <c r="AJ154" s="153" t="str">
        <f t="shared" si="94"/>
        <v/>
      </c>
      <c r="AK154" s="153" t="str">
        <f t="shared" si="73"/>
        <v/>
      </c>
      <c r="AL154" s="153" t="str">
        <f t="shared" si="74"/>
        <v/>
      </c>
      <c r="AM154" s="141"/>
      <c r="AN154" s="211"/>
      <c r="AO154" s="364" t="str">
        <f t="shared" si="75"/>
        <v/>
      </c>
      <c r="AP154" s="153" t="str">
        <f t="shared" si="95"/>
        <v/>
      </c>
      <c r="AQ154" s="153" t="str">
        <f t="shared" si="76"/>
        <v/>
      </c>
      <c r="AR154" s="153" t="str">
        <f t="shared" si="77"/>
        <v/>
      </c>
      <c r="AS154" s="141"/>
      <c r="AT154" s="211"/>
      <c r="AU154" s="364" t="str">
        <f t="shared" si="78"/>
        <v/>
      </c>
      <c r="AV154" s="153" t="str">
        <f t="shared" si="96"/>
        <v/>
      </c>
      <c r="AW154" s="153" t="str">
        <f t="shared" si="79"/>
        <v/>
      </c>
      <c r="AX154" s="153" t="str">
        <f t="shared" si="80"/>
        <v/>
      </c>
    </row>
    <row r="155" spans="1:50" ht="29.45" customHeight="1" x14ac:dyDescent="0.25">
      <c r="A155" s="354" t="str">
        <f>IF('N-Bedarf GL §13a'!A155="","",'N-Bedarf GL §13a'!A155)</f>
        <v/>
      </c>
      <c r="B155" s="354" t="str">
        <f>IF('N-Bedarf GL §13a'!B155="","",'N-Bedarf GL §13a'!B155)</f>
        <v/>
      </c>
      <c r="C155" s="305" t="str">
        <f>IF('N-Bedarf GL §13a'!D155="","",'N-Bedarf GL §13a'!D155)</f>
        <v/>
      </c>
      <c r="D155" s="32" t="str">
        <f>IF('N-Bedarf GL §13a'!C155="","",'N-Bedarf GL §13a'!C155)</f>
        <v/>
      </c>
      <c r="E155" s="84" t="str">
        <f>IF('N-Bedarf GL §13a'!V155="",'N-Bedarf GL §13a'!T155,'N-Bedarf GL §13a'!V155)</f>
        <v/>
      </c>
      <c r="F155" s="84" t="str">
        <f>IF('P-Bedarf GL §13a'!N156="","",'P-Bedarf GL §13a'!N156)</f>
        <v/>
      </c>
      <c r="G155" s="84" t="str">
        <f>IF('P-Bedarf GL §13a'!R156="","",'P-Bedarf GL §13a'!R156)</f>
        <v/>
      </c>
      <c r="H155" s="345" t="str">
        <f t="shared" si="81"/>
        <v/>
      </c>
      <c r="I155" s="345" t="str">
        <f t="shared" si="82"/>
        <v/>
      </c>
      <c r="J155" s="345" t="str">
        <f t="shared" si="83"/>
        <v/>
      </c>
      <c r="K155" s="84">
        <f t="shared" si="84"/>
        <v>0</v>
      </c>
      <c r="L155" s="84">
        <f t="shared" si="85"/>
        <v>0</v>
      </c>
      <c r="M155" s="84">
        <f t="shared" si="86"/>
        <v>0</v>
      </c>
      <c r="N155" s="321" t="str">
        <f t="shared" si="87"/>
        <v/>
      </c>
      <c r="O155" s="321" t="str">
        <f t="shared" si="88"/>
        <v/>
      </c>
      <c r="P155" s="321" t="str">
        <f t="shared" si="89"/>
        <v/>
      </c>
      <c r="Q155" s="214" t="str">
        <f t="shared" si="97"/>
        <v/>
      </c>
      <c r="R155" s="141"/>
      <c r="S155" s="211"/>
      <c r="T155" s="364" t="str">
        <f t="shared" si="66"/>
        <v/>
      </c>
      <c r="U155" s="153" t="str">
        <f t="shared" si="90"/>
        <v/>
      </c>
      <c r="V155" s="153" t="str">
        <f t="shared" si="91"/>
        <v/>
      </c>
      <c r="W155" s="153" t="str">
        <f t="shared" si="67"/>
        <v/>
      </c>
      <c r="X155" s="153" t="str">
        <f t="shared" si="68"/>
        <v/>
      </c>
      <c r="Y155" s="141"/>
      <c r="Z155" s="212"/>
      <c r="AA155" s="364" t="str">
        <f t="shared" si="69"/>
        <v/>
      </c>
      <c r="AB155" s="153" t="str">
        <f t="shared" si="92"/>
        <v/>
      </c>
      <c r="AC155" s="153" t="str">
        <f t="shared" si="93"/>
        <v/>
      </c>
      <c r="AD155" s="153" t="str">
        <f t="shared" si="70"/>
        <v/>
      </c>
      <c r="AE155" s="153" t="str">
        <f t="shared" si="71"/>
        <v/>
      </c>
      <c r="AF155" s="213" t="str">
        <f t="shared" si="98"/>
        <v/>
      </c>
      <c r="AG155" s="141"/>
      <c r="AH155" s="211"/>
      <c r="AI155" s="364" t="str">
        <f t="shared" si="72"/>
        <v/>
      </c>
      <c r="AJ155" s="153" t="str">
        <f t="shared" si="94"/>
        <v/>
      </c>
      <c r="AK155" s="153" t="str">
        <f t="shared" si="73"/>
        <v/>
      </c>
      <c r="AL155" s="153" t="str">
        <f t="shared" si="74"/>
        <v/>
      </c>
      <c r="AM155" s="141"/>
      <c r="AN155" s="211"/>
      <c r="AO155" s="364" t="str">
        <f t="shared" si="75"/>
        <v/>
      </c>
      <c r="AP155" s="153" t="str">
        <f t="shared" si="95"/>
        <v/>
      </c>
      <c r="AQ155" s="153" t="str">
        <f t="shared" si="76"/>
        <v/>
      </c>
      <c r="AR155" s="153" t="str">
        <f t="shared" si="77"/>
        <v/>
      </c>
      <c r="AS155" s="141"/>
      <c r="AT155" s="211"/>
      <c r="AU155" s="364" t="str">
        <f t="shared" si="78"/>
        <v/>
      </c>
      <c r="AV155" s="153" t="str">
        <f t="shared" si="96"/>
        <v/>
      </c>
      <c r="AW155" s="153" t="str">
        <f t="shared" si="79"/>
        <v/>
      </c>
      <c r="AX155" s="153" t="str">
        <f t="shared" si="80"/>
        <v/>
      </c>
    </row>
    <row r="156" spans="1:50" ht="29.45" customHeight="1" x14ac:dyDescent="0.25">
      <c r="A156" s="354" t="str">
        <f>IF('N-Bedarf GL §13a'!A156="","",'N-Bedarf GL §13a'!A156)</f>
        <v/>
      </c>
      <c r="B156" s="354" t="str">
        <f>IF('N-Bedarf GL §13a'!B156="","",'N-Bedarf GL §13a'!B156)</f>
        <v/>
      </c>
      <c r="C156" s="305" t="str">
        <f>IF('N-Bedarf GL §13a'!D156="","",'N-Bedarf GL §13a'!D156)</f>
        <v/>
      </c>
      <c r="D156" s="32" t="str">
        <f>IF('N-Bedarf GL §13a'!C156="","",'N-Bedarf GL §13a'!C156)</f>
        <v/>
      </c>
      <c r="E156" s="84" t="str">
        <f>IF('N-Bedarf GL §13a'!V156="",'N-Bedarf GL §13a'!T156,'N-Bedarf GL §13a'!V156)</f>
        <v/>
      </c>
      <c r="F156" s="84" t="str">
        <f>IF('P-Bedarf GL §13a'!N157="","",'P-Bedarf GL §13a'!N157)</f>
        <v/>
      </c>
      <c r="G156" s="84" t="str">
        <f>IF('P-Bedarf GL §13a'!R157="","",'P-Bedarf GL §13a'!R157)</f>
        <v/>
      </c>
      <c r="H156" s="345" t="str">
        <f t="shared" si="81"/>
        <v/>
      </c>
      <c r="I156" s="345" t="str">
        <f t="shared" si="82"/>
        <v/>
      </c>
      <c r="J156" s="345" t="str">
        <f t="shared" si="83"/>
        <v/>
      </c>
      <c r="K156" s="84">
        <f t="shared" si="84"/>
        <v>0</v>
      </c>
      <c r="L156" s="84">
        <f t="shared" si="85"/>
        <v>0</v>
      </c>
      <c r="M156" s="84">
        <f t="shared" si="86"/>
        <v>0</v>
      </c>
      <c r="N156" s="321" t="str">
        <f t="shared" si="87"/>
        <v/>
      </c>
      <c r="O156" s="321" t="str">
        <f t="shared" si="88"/>
        <v/>
      </c>
      <c r="P156" s="321" t="str">
        <f t="shared" si="89"/>
        <v/>
      </c>
      <c r="Q156" s="214" t="str">
        <f t="shared" si="97"/>
        <v/>
      </c>
      <c r="R156" s="141"/>
      <c r="S156" s="211"/>
      <c r="T156" s="364" t="str">
        <f t="shared" si="66"/>
        <v/>
      </c>
      <c r="U156" s="153" t="str">
        <f t="shared" si="90"/>
        <v/>
      </c>
      <c r="V156" s="153" t="str">
        <f t="shared" si="91"/>
        <v/>
      </c>
      <c r="W156" s="153" t="str">
        <f t="shared" si="67"/>
        <v/>
      </c>
      <c r="X156" s="153" t="str">
        <f t="shared" si="68"/>
        <v/>
      </c>
      <c r="Y156" s="141"/>
      <c r="Z156" s="212"/>
      <c r="AA156" s="364" t="str">
        <f t="shared" si="69"/>
        <v/>
      </c>
      <c r="AB156" s="153" t="str">
        <f t="shared" si="92"/>
        <v/>
      </c>
      <c r="AC156" s="153" t="str">
        <f t="shared" si="93"/>
        <v/>
      </c>
      <c r="AD156" s="153" t="str">
        <f t="shared" si="70"/>
        <v/>
      </c>
      <c r="AE156" s="153" t="str">
        <f t="shared" si="71"/>
        <v/>
      </c>
      <c r="AF156" s="213" t="str">
        <f t="shared" si="98"/>
        <v/>
      </c>
      <c r="AG156" s="141"/>
      <c r="AH156" s="211"/>
      <c r="AI156" s="364" t="str">
        <f t="shared" si="72"/>
        <v/>
      </c>
      <c r="AJ156" s="153" t="str">
        <f t="shared" si="94"/>
        <v/>
      </c>
      <c r="AK156" s="153" t="str">
        <f t="shared" si="73"/>
        <v/>
      </c>
      <c r="AL156" s="153" t="str">
        <f t="shared" si="74"/>
        <v/>
      </c>
      <c r="AM156" s="141"/>
      <c r="AN156" s="211"/>
      <c r="AO156" s="364" t="str">
        <f t="shared" si="75"/>
        <v/>
      </c>
      <c r="AP156" s="153" t="str">
        <f t="shared" si="95"/>
        <v/>
      </c>
      <c r="AQ156" s="153" t="str">
        <f t="shared" si="76"/>
        <v/>
      </c>
      <c r="AR156" s="153" t="str">
        <f t="shared" si="77"/>
        <v/>
      </c>
      <c r="AS156" s="141"/>
      <c r="AT156" s="211"/>
      <c r="AU156" s="364" t="str">
        <f t="shared" si="78"/>
        <v/>
      </c>
      <c r="AV156" s="153" t="str">
        <f t="shared" si="96"/>
        <v/>
      </c>
      <c r="AW156" s="153" t="str">
        <f t="shared" si="79"/>
        <v/>
      </c>
      <c r="AX156" s="153" t="str">
        <f t="shared" si="80"/>
        <v/>
      </c>
    </row>
    <row r="157" spans="1:50" ht="29.45" customHeight="1" x14ac:dyDescent="0.25">
      <c r="A157" s="354" t="str">
        <f>IF('N-Bedarf GL §13a'!A157="","",'N-Bedarf GL §13a'!A157)</f>
        <v/>
      </c>
      <c r="B157" s="354" t="str">
        <f>IF('N-Bedarf GL §13a'!B157="","",'N-Bedarf GL §13a'!B157)</f>
        <v/>
      </c>
      <c r="C157" s="305" t="str">
        <f>IF('N-Bedarf GL §13a'!D157="","",'N-Bedarf GL §13a'!D157)</f>
        <v/>
      </c>
      <c r="D157" s="32" t="str">
        <f>IF('N-Bedarf GL §13a'!C157="","",'N-Bedarf GL §13a'!C157)</f>
        <v/>
      </c>
      <c r="E157" s="84" t="str">
        <f>IF('N-Bedarf GL §13a'!V157="",'N-Bedarf GL §13a'!T157,'N-Bedarf GL §13a'!V157)</f>
        <v/>
      </c>
      <c r="F157" s="84" t="str">
        <f>IF('P-Bedarf GL §13a'!N158="","",'P-Bedarf GL §13a'!N158)</f>
        <v/>
      </c>
      <c r="G157" s="84" t="str">
        <f>IF('P-Bedarf GL §13a'!R158="","",'P-Bedarf GL §13a'!R158)</f>
        <v/>
      </c>
      <c r="H157" s="345" t="str">
        <f t="shared" si="81"/>
        <v/>
      </c>
      <c r="I157" s="345" t="str">
        <f t="shared" si="82"/>
        <v/>
      </c>
      <c r="J157" s="345" t="str">
        <f t="shared" si="83"/>
        <v/>
      </c>
      <c r="K157" s="84">
        <f t="shared" si="84"/>
        <v>0</v>
      </c>
      <c r="L157" s="84">
        <f t="shared" si="85"/>
        <v>0</v>
      </c>
      <c r="M157" s="84">
        <f t="shared" si="86"/>
        <v>0</v>
      </c>
      <c r="N157" s="321" t="str">
        <f t="shared" si="87"/>
        <v/>
      </c>
      <c r="O157" s="321" t="str">
        <f t="shared" si="88"/>
        <v/>
      </c>
      <c r="P157" s="321" t="str">
        <f t="shared" si="89"/>
        <v/>
      </c>
      <c r="Q157" s="214" t="str">
        <f t="shared" si="97"/>
        <v/>
      </c>
      <c r="R157" s="141"/>
      <c r="S157" s="211"/>
      <c r="T157" s="364" t="str">
        <f t="shared" si="66"/>
        <v/>
      </c>
      <c r="U157" s="153" t="str">
        <f t="shared" si="90"/>
        <v/>
      </c>
      <c r="V157" s="153" t="str">
        <f t="shared" si="91"/>
        <v/>
      </c>
      <c r="W157" s="153" t="str">
        <f t="shared" si="67"/>
        <v/>
      </c>
      <c r="X157" s="153" t="str">
        <f t="shared" si="68"/>
        <v/>
      </c>
      <c r="Y157" s="141"/>
      <c r="Z157" s="212"/>
      <c r="AA157" s="364" t="str">
        <f t="shared" si="69"/>
        <v/>
      </c>
      <c r="AB157" s="153" t="str">
        <f t="shared" si="92"/>
        <v/>
      </c>
      <c r="AC157" s="153" t="str">
        <f t="shared" si="93"/>
        <v/>
      </c>
      <c r="AD157" s="153" t="str">
        <f t="shared" si="70"/>
        <v/>
      </c>
      <c r="AE157" s="153" t="str">
        <f t="shared" si="71"/>
        <v/>
      </c>
      <c r="AF157" s="213" t="str">
        <f t="shared" si="98"/>
        <v/>
      </c>
      <c r="AG157" s="141"/>
      <c r="AH157" s="211"/>
      <c r="AI157" s="364" t="str">
        <f t="shared" si="72"/>
        <v/>
      </c>
      <c r="AJ157" s="153" t="str">
        <f t="shared" si="94"/>
        <v/>
      </c>
      <c r="AK157" s="153" t="str">
        <f t="shared" si="73"/>
        <v/>
      </c>
      <c r="AL157" s="153" t="str">
        <f t="shared" si="74"/>
        <v/>
      </c>
      <c r="AM157" s="141"/>
      <c r="AN157" s="211"/>
      <c r="AO157" s="364" t="str">
        <f t="shared" si="75"/>
        <v/>
      </c>
      <c r="AP157" s="153" t="str">
        <f t="shared" si="95"/>
        <v/>
      </c>
      <c r="AQ157" s="153" t="str">
        <f t="shared" si="76"/>
        <v/>
      </c>
      <c r="AR157" s="153" t="str">
        <f t="shared" si="77"/>
        <v/>
      </c>
      <c r="AS157" s="141"/>
      <c r="AT157" s="211"/>
      <c r="AU157" s="364" t="str">
        <f t="shared" si="78"/>
        <v/>
      </c>
      <c r="AV157" s="153" t="str">
        <f t="shared" si="96"/>
        <v/>
      </c>
      <c r="AW157" s="153" t="str">
        <f t="shared" si="79"/>
        <v/>
      </c>
      <c r="AX157" s="153" t="str">
        <f t="shared" si="80"/>
        <v/>
      </c>
    </row>
    <row r="158" spans="1:50" ht="29.45" customHeight="1" x14ac:dyDescent="0.25">
      <c r="A158" s="354" t="str">
        <f>IF('N-Bedarf GL §13a'!A158="","",'N-Bedarf GL §13a'!A158)</f>
        <v/>
      </c>
      <c r="B158" s="354" t="str">
        <f>IF('N-Bedarf GL §13a'!B158="","",'N-Bedarf GL §13a'!B158)</f>
        <v/>
      </c>
      <c r="C158" s="305" t="str">
        <f>IF('N-Bedarf GL §13a'!D158="","",'N-Bedarf GL §13a'!D158)</f>
        <v/>
      </c>
      <c r="D158" s="32" t="str">
        <f>IF('N-Bedarf GL §13a'!C158="","",'N-Bedarf GL §13a'!C158)</f>
        <v/>
      </c>
      <c r="E158" s="84" t="str">
        <f>IF('N-Bedarf GL §13a'!V158="",'N-Bedarf GL §13a'!T158,'N-Bedarf GL §13a'!V158)</f>
        <v/>
      </c>
      <c r="F158" s="84" t="str">
        <f>IF('P-Bedarf GL §13a'!N159="","",'P-Bedarf GL §13a'!N159)</f>
        <v/>
      </c>
      <c r="G158" s="84" t="str">
        <f>IF('P-Bedarf GL §13a'!R159="","",'P-Bedarf GL §13a'!R159)</f>
        <v/>
      </c>
      <c r="H158" s="345" t="str">
        <f t="shared" si="81"/>
        <v/>
      </c>
      <c r="I158" s="345" t="str">
        <f t="shared" si="82"/>
        <v/>
      </c>
      <c r="J158" s="345" t="str">
        <f t="shared" si="83"/>
        <v/>
      </c>
      <c r="K158" s="84">
        <f t="shared" si="84"/>
        <v>0</v>
      </c>
      <c r="L158" s="84">
        <f t="shared" si="85"/>
        <v>0</v>
      </c>
      <c r="M158" s="84">
        <f t="shared" si="86"/>
        <v>0</v>
      </c>
      <c r="N158" s="321" t="str">
        <f t="shared" si="87"/>
        <v/>
      </c>
      <c r="O158" s="321" t="str">
        <f t="shared" si="88"/>
        <v/>
      </c>
      <c r="P158" s="321" t="str">
        <f t="shared" si="89"/>
        <v/>
      </c>
      <c r="Q158" s="214" t="str">
        <f t="shared" si="97"/>
        <v/>
      </c>
      <c r="R158" s="141"/>
      <c r="S158" s="211"/>
      <c r="T158" s="364" t="str">
        <f t="shared" si="66"/>
        <v/>
      </c>
      <c r="U158" s="153" t="str">
        <f t="shared" si="90"/>
        <v/>
      </c>
      <c r="V158" s="153" t="str">
        <f t="shared" si="91"/>
        <v/>
      </c>
      <c r="W158" s="153" t="str">
        <f t="shared" si="67"/>
        <v/>
      </c>
      <c r="X158" s="153" t="str">
        <f t="shared" si="68"/>
        <v/>
      </c>
      <c r="Y158" s="141"/>
      <c r="Z158" s="212"/>
      <c r="AA158" s="364" t="str">
        <f t="shared" si="69"/>
        <v/>
      </c>
      <c r="AB158" s="153" t="str">
        <f t="shared" si="92"/>
        <v/>
      </c>
      <c r="AC158" s="153" t="str">
        <f t="shared" si="93"/>
        <v/>
      </c>
      <c r="AD158" s="153" t="str">
        <f t="shared" si="70"/>
        <v/>
      </c>
      <c r="AE158" s="153" t="str">
        <f t="shared" si="71"/>
        <v/>
      </c>
      <c r="AF158" s="213" t="str">
        <f t="shared" si="98"/>
        <v/>
      </c>
      <c r="AG158" s="141"/>
      <c r="AH158" s="211"/>
      <c r="AI158" s="364" t="str">
        <f t="shared" si="72"/>
        <v/>
      </c>
      <c r="AJ158" s="153" t="str">
        <f t="shared" si="94"/>
        <v/>
      </c>
      <c r="AK158" s="153" t="str">
        <f t="shared" si="73"/>
        <v/>
      </c>
      <c r="AL158" s="153" t="str">
        <f t="shared" si="74"/>
        <v/>
      </c>
      <c r="AM158" s="141"/>
      <c r="AN158" s="211"/>
      <c r="AO158" s="364" t="str">
        <f t="shared" si="75"/>
        <v/>
      </c>
      <c r="AP158" s="153" t="str">
        <f t="shared" si="95"/>
        <v/>
      </c>
      <c r="AQ158" s="153" t="str">
        <f t="shared" si="76"/>
        <v/>
      </c>
      <c r="AR158" s="153" t="str">
        <f t="shared" si="77"/>
        <v/>
      </c>
      <c r="AS158" s="141"/>
      <c r="AT158" s="211"/>
      <c r="AU158" s="364" t="str">
        <f t="shared" si="78"/>
        <v/>
      </c>
      <c r="AV158" s="153" t="str">
        <f t="shared" si="96"/>
        <v/>
      </c>
      <c r="AW158" s="153" t="str">
        <f t="shared" si="79"/>
        <v/>
      </c>
      <c r="AX158" s="153" t="str">
        <f t="shared" si="80"/>
        <v/>
      </c>
    </row>
    <row r="159" spans="1:50" ht="29.45" customHeight="1" x14ac:dyDescent="0.25">
      <c r="A159" s="354" t="str">
        <f>IF('N-Bedarf GL §13a'!A159="","",'N-Bedarf GL §13a'!A159)</f>
        <v/>
      </c>
      <c r="B159" s="354" t="str">
        <f>IF('N-Bedarf GL §13a'!B159="","",'N-Bedarf GL §13a'!B159)</f>
        <v/>
      </c>
      <c r="C159" s="305" t="str">
        <f>IF('N-Bedarf GL §13a'!D159="","",'N-Bedarf GL §13a'!D159)</f>
        <v/>
      </c>
      <c r="D159" s="32" t="str">
        <f>IF('N-Bedarf GL §13a'!C159="","",'N-Bedarf GL §13a'!C159)</f>
        <v/>
      </c>
      <c r="E159" s="84" t="str">
        <f>IF('N-Bedarf GL §13a'!V159="",'N-Bedarf GL §13a'!T159,'N-Bedarf GL §13a'!V159)</f>
        <v/>
      </c>
      <c r="F159" s="84" t="str">
        <f>IF('P-Bedarf GL §13a'!N160="","",'P-Bedarf GL §13a'!N160)</f>
        <v/>
      </c>
      <c r="G159" s="84" t="str">
        <f>IF('P-Bedarf GL §13a'!R160="","",'P-Bedarf GL §13a'!R160)</f>
        <v/>
      </c>
      <c r="H159" s="345" t="str">
        <f t="shared" si="81"/>
        <v/>
      </c>
      <c r="I159" s="345" t="str">
        <f t="shared" si="82"/>
        <v/>
      </c>
      <c r="J159" s="345" t="str">
        <f t="shared" si="83"/>
        <v/>
      </c>
      <c r="K159" s="84">
        <f t="shared" si="84"/>
        <v>0</v>
      </c>
      <c r="L159" s="84">
        <f t="shared" si="85"/>
        <v>0</v>
      </c>
      <c r="M159" s="84">
        <f t="shared" si="86"/>
        <v>0</v>
      </c>
      <c r="N159" s="321" t="str">
        <f t="shared" si="87"/>
        <v/>
      </c>
      <c r="O159" s="321" t="str">
        <f t="shared" si="88"/>
        <v/>
      </c>
      <c r="P159" s="321" t="str">
        <f t="shared" si="89"/>
        <v/>
      </c>
      <c r="Q159" s="214" t="str">
        <f t="shared" si="97"/>
        <v/>
      </c>
      <c r="R159" s="141"/>
      <c r="S159" s="211"/>
      <c r="T159" s="364" t="str">
        <f t="shared" si="66"/>
        <v/>
      </c>
      <c r="U159" s="153" t="str">
        <f t="shared" si="90"/>
        <v/>
      </c>
      <c r="V159" s="153" t="str">
        <f t="shared" si="91"/>
        <v/>
      </c>
      <c r="W159" s="153" t="str">
        <f t="shared" si="67"/>
        <v/>
      </c>
      <c r="X159" s="153" t="str">
        <f t="shared" si="68"/>
        <v/>
      </c>
      <c r="Y159" s="141"/>
      <c r="Z159" s="212"/>
      <c r="AA159" s="364" t="str">
        <f t="shared" si="69"/>
        <v/>
      </c>
      <c r="AB159" s="153" t="str">
        <f t="shared" si="92"/>
        <v/>
      </c>
      <c r="AC159" s="153" t="str">
        <f t="shared" si="93"/>
        <v/>
      </c>
      <c r="AD159" s="153" t="str">
        <f t="shared" si="70"/>
        <v/>
      </c>
      <c r="AE159" s="153" t="str">
        <f t="shared" si="71"/>
        <v/>
      </c>
      <c r="AF159" s="213" t="str">
        <f t="shared" si="98"/>
        <v/>
      </c>
      <c r="AG159" s="141"/>
      <c r="AH159" s="211"/>
      <c r="AI159" s="364" t="str">
        <f t="shared" si="72"/>
        <v/>
      </c>
      <c r="AJ159" s="153" t="str">
        <f t="shared" si="94"/>
        <v/>
      </c>
      <c r="AK159" s="153" t="str">
        <f t="shared" si="73"/>
        <v/>
      </c>
      <c r="AL159" s="153" t="str">
        <f t="shared" si="74"/>
        <v/>
      </c>
      <c r="AM159" s="141"/>
      <c r="AN159" s="211"/>
      <c r="AO159" s="364" t="str">
        <f t="shared" si="75"/>
        <v/>
      </c>
      <c r="AP159" s="153" t="str">
        <f t="shared" si="95"/>
        <v/>
      </c>
      <c r="AQ159" s="153" t="str">
        <f t="shared" si="76"/>
        <v/>
      </c>
      <c r="AR159" s="153" t="str">
        <f t="shared" si="77"/>
        <v/>
      </c>
      <c r="AS159" s="141"/>
      <c r="AT159" s="211"/>
      <c r="AU159" s="364" t="str">
        <f t="shared" si="78"/>
        <v/>
      </c>
      <c r="AV159" s="153" t="str">
        <f t="shared" si="96"/>
        <v/>
      </c>
      <c r="AW159" s="153" t="str">
        <f t="shared" si="79"/>
        <v/>
      </c>
      <c r="AX159" s="153" t="str">
        <f t="shared" si="80"/>
        <v/>
      </c>
    </row>
    <row r="160" spans="1:50" ht="29.45" customHeight="1" x14ac:dyDescent="0.25">
      <c r="A160" s="354" t="str">
        <f>IF('N-Bedarf GL §13a'!A160="","",'N-Bedarf GL §13a'!A160)</f>
        <v/>
      </c>
      <c r="B160" s="354" t="str">
        <f>IF('N-Bedarf GL §13a'!B160="","",'N-Bedarf GL §13a'!B160)</f>
        <v/>
      </c>
      <c r="C160" s="305" t="str">
        <f>IF('N-Bedarf GL §13a'!D160="","",'N-Bedarf GL §13a'!D160)</f>
        <v/>
      </c>
      <c r="D160" s="32" t="str">
        <f>IF('N-Bedarf GL §13a'!C160="","",'N-Bedarf GL §13a'!C160)</f>
        <v/>
      </c>
      <c r="E160" s="84" t="str">
        <f>IF('N-Bedarf GL §13a'!V160="",'N-Bedarf GL §13a'!T160,'N-Bedarf GL §13a'!V160)</f>
        <v/>
      </c>
      <c r="F160" s="84" t="str">
        <f>IF('P-Bedarf GL §13a'!N161="","",'P-Bedarf GL §13a'!N161)</f>
        <v/>
      </c>
      <c r="G160" s="84" t="str">
        <f>IF('P-Bedarf GL §13a'!R161="","",'P-Bedarf GL §13a'!R161)</f>
        <v/>
      </c>
      <c r="H160" s="345" t="str">
        <f t="shared" si="81"/>
        <v/>
      </c>
      <c r="I160" s="345" t="str">
        <f t="shared" si="82"/>
        <v/>
      </c>
      <c r="J160" s="345" t="str">
        <f t="shared" si="83"/>
        <v/>
      </c>
      <c r="K160" s="84">
        <f t="shared" si="84"/>
        <v>0</v>
      </c>
      <c r="L160" s="84">
        <f t="shared" si="85"/>
        <v>0</v>
      </c>
      <c r="M160" s="84">
        <f t="shared" si="86"/>
        <v>0</v>
      </c>
      <c r="N160" s="321" t="str">
        <f t="shared" si="87"/>
        <v/>
      </c>
      <c r="O160" s="321" t="str">
        <f t="shared" si="88"/>
        <v/>
      </c>
      <c r="P160" s="321" t="str">
        <f t="shared" si="89"/>
        <v/>
      </c>
      <c r="Q160" s="214" t="str">
        <f t="shared" si="97"/>
        <v/>
      </c>
      <c r="R160" s="141"/>
      <c r="S160" s="211"/>
      <c r="T160" s="364" t="str">
        <f t="shared" si="66"/>
        <v/>
      </c>
      <c r="U160" s="153" t="str">
        <f t="shared" si="90"/>
        <v/>
      </c>
      <c r="V160" s="153" t="str">
        <f t="shared" si="91"/>
        <v/>
      </c>
      <c r="W160" s="153" t="str">
        <f t="shared" si="67"/>
        <v/>
      </c>
      <c r="X160" s="153" t="str">
        <f t="shared" si="68"/>
        <v/>
      </c>
      <c r="Y160" s="141"/>
      <c r="Z160" s="212"/>
      <c r="AA160" s="364" t="str">
        <f t="shared" si="69"/>
        <v/>
      </c>
      <c r="AB160" s="153" t="str">
        <f t="shared" si="92"/>
        <v/>
      </c>
      <c r="AC160" s="153" t="str">
        <f t="shared" si="93"/>
        <v/>
      </c>
      <c r="AD160" s="153" t="str">
        <f t="shared" si="70"/>
        <v/>
      </c>
      <c r="AE160" s="153" t="str">
        <f t="shared" si="71"/>
        <v/>
      </c>
      <c r="AF160" s="213" t="str">
        <f t="shared" si="98"/>
        <v/>
      </c>
      <c r="AG160" s="141"/>
      <c r="AH160" s="211"/>
      <c r="AI160" s="364" t="str">
        <f t="shared" si="72"/>
        <v/>
      </c>
      <c r="AJ160" s="153" t="str">
        <f t="shared" si="94"/>
        <v/>
      </c>
      <c r="AK160" s="153" t="str">
        <f t="shared" si="73"/>
        <v/>
      </c>
      <c r="AL160" s="153" t="str">
        <f t="shared" si="74"/>
        <v/>
      </c>
      <c r="AM160" s="141"/>
      <c r="AN160" s="211"/>
      <c r="AO160" s="364" t="str">
        <f t="shared" si="75"/>
        <v/>
      </c>
      <c r="AP160" s="153" t="str">
        <f t="shared" si="95"/>
        <v/>
      </c>
      <c r="AQ160" s="153" t="str">
        <f t="shared" si="76"/>
        <v/>
      </c>
      <c r="AR160" s="153" t="str">
        <f t="shared" si="77"/>
        <v/>
      </c>
      <c r="AS160" s="141"/>
      <c r="AT160" s="211"/>
      <c r="AU160" s="364" t="str">
        <f t="shared" si="78"/>
        <v/>
      </c>
      <c r="AV160" s="153" t="str">
        <f t="shared" si="96"/>
        <v/>
      </c>
      <c r="AW160" s="153" t="str">
        <f t="shared" si="79"/>
        <v/>
      </c>
      <c r="AX160" s="153" t="str">
        <f t="shared" si="80"/>
        <v/>
      </c>
    </row>
    <row r="161" spans="1:50" ht="29.45" customHeight="1" x14ac:dyDescent="0.25">
      <c r="A161" s="354" t="str">
        <f>IF('N-Bedarf GL §13a'!A161="","",'N-Bedarf GL §13a'!A161)</f>
        <v/>
      </c>
      <c r="B161" s="354" t="str">
        <f>IF('N-Bedarf GL §13a'!B161="","",'N-Bedarf GL §13a'!B161)</f>
        <v/>
      </c>
      <c r="C161" s="305" t="str">
        <f>IF('N-Bedarf GL §13a'!D161="","",'N-Bedarf GL §13a'!D161)</f>
        <v/>
      </c>
      <c r="D161" s="32" t="str">
        <f>IF('N-Bedarf GL §13a'!C161="","",'N-Bedarf GL §13a'!C161)</f>
        <v/>
      </c>
      <c r="E161" s="84" t="str">
        <f>IF('N-Bedarf GL §13a'!V161="",'N-Bedarf GL §13a'!T161,'N-Bedarf GL §13a'!V161)</f>
        <v/>
      </c>
      <c r="F161" s="84" t="str">
        <f>IF('P-Bedarf GL §13a'!N162="","",'P-Bedarf GL §13a'!N162)</f>
        <v/>
      </c>
      <c r="G161" s="84" t="str">
        <f>IF('P-Bedarf GL §13a'!R162="","",'P-Bedarf GL §13a'!R162)</f>
        <v/>
      </c>
      <c r="H161" s="345" t="str">
        <f t="shared" si="81"/>
        <v/>
      </c>
      <c r="I161" s="345" t="str">
        <f t="shared" si="82"/>
        <v/>
      </c>
      <c r="J161" s="345" t="str">
        <f t="shared" si="83"/>
        <v/>
      </c>
      <c r="K161" s="84">
        <f t="shared" si="84"/>
        <v>0</v>
      </c>
      <c r="L161" s="84">
        <f t="shared" si="85"/>
        <v>0</v>
      </c>
      <c r="M161" s="84">
        <f t="shared" si="86"/>
        <v>0</v>
      </c>
      <c r="N161" s="321" t="str">
        <f t="shared" si="87"/>
        <v/>
      </c>
      <c r="O161" s="321" t="str">
        <f t="shared" si="88"/>
        <v/>
      </c>
      <c r="P161" s="321" t="str">
        <f t="shared" si="89"/>
        <v/>
      </c>
      <c r="Q161" s="214" t="str">
        <f t="shared" si="97"/>
        <v/>
      </c>
      <c r="R161" s="141"/>
      <c r="S161" s="211"/>
      <c r="T161" s="364" t="str">
        <f t="shared" si="66"/>
        <v/>
      </c>
      <c r="U161" s="153" t="str">
        <f t="shared" si="90"/>
        <v/>
      </c>
      <c r="V161" s="153" t="str">
        <f t="shared" si="91"/>
        <v/>
      </c>
      <c r="W161" s="153" t="str">
        <f t="shared" si="67"/>
        <v/>
      </c>
      <c r="X161" s="153" t="str">
        <f t="shared" si="68"/>
        <v/>
      </c>
      <c r="Y161" s="141"/>
      <c r="Z161" s="212"/>
      <c r="AA161" s="364" t="str">
        <f t="shared" si="69"/>
        <v/>
      </c>
      <c r="AB161" s="153" t="str">
        <f t="shared" si="92"/>
        <v/>
      </c>
      <c r="AC161" s="153" t="str">
        <f t="shared" si="93"/>
        <v/>
      </c>
      <c r="AD161" s="153" t="str">
        <f t="shared" si="70"/>
        <v/>
      </c>
      <c r="AE161" s="153" t="str">
        <f t="shared" si="71"/>
        <v/>
      </c>
      <c r="AF161" s="213" t="str">
        <f t="shared" si="98"/>
        <v/>
      </c>
      <c r="AG161" s="141"/>
      <c r="AH161" s="211"/>
      <c r="AI161" s="364" t="str">
        <f t="shared" si="72"/>
        <v/>
      </c>
      <c r="AJ161" s="153" t="str">
        <f t="shared" si="94"/>
        <v/>
      </c>
      <c r="AK161" s="153" t="str">
        <f t="shared" si="73"/>
        <v/>
      </c>
      <c r="AL161" s="153" t="str">
        <f t="shared" si="74"/>
        <v/>
      </c>
      <c r="AM161" s="141"/>
      <c r="AN161" s="211"/>
      <c r="AO161" s="364" t="str">
        <f t="shared" si="75"/>
        <v/>
      </c>
      <c r="AP161" s="153" t="str">
        <f t="shared" si="95"/>
        <v/>
      </c>
      <c r="AQ161" s="153" t="str">
        <f t="shared" si="76"/>
        <v/>
      </c>
      <c r="AR161" s="153" t="str">
        <f t="shared" si="77"/>
        <v/>
      </c>
      <c r="AS161" s="141"/>
      <c r="AT161" s="211"/>
      <c r="AU161" s="364" t="str">
        <f t="shared" si="78"/>
        <v/>
      </c>
      <c r="AV161" s="153" t="str">
        <f t="shared" si="96"/>
        <v/>
      </c>
      <c r="AW161" s="153" t="str">
        <f t="shared" si="79"/>
        <v/>
      </c>
      <c r="AX161" s="153" t="str">
        <f t="shared" si="80"/>
        <v/>
      </c>
    </row>
    <row r="162" spans="1:50" ht="29.45" customHeight="1" x14ac:dyDescent="0.25">
      <c r="A162" s="354" t="str">
        <f>IF('N-Bedarf GL §13a'!A162="","",'N-Bedarf GL §13a'!A162)</f>
        <v/>
      </c>
      <c r="B162" s="354" t="str">
        <f>IF('N-Bedarf GL §13a'!B162="","",'N-Bedarf GL §13a'!B162)</f>
        <v/>
      </c>
      <c r="C162" s="305" t="str">
        <f>IF('N-Bedarf GL §13a'!D162="","",'N-Bedarf GL §13a'!D162)</f>
        <v/>
      </c>
      <c r="D162" s="32" t="str">
        <f>IF('N-Bedarf GL §13a'!C162="","",'N-Bedarf GL §13a'!C162)</f>
        <v/>
      </c>
      <c r="E162" s="84" t="str">
        <f>IF('N-Bedarf GL §13a'!V162="",'N-Bedarf GL §13a'!T162,'N-Bedarf GL §13a'!V162)</f>
        <v/>
      </c>
      <c r="F162" s="84" t="str">
        <f>IF('P-Bedarf GL §13a'!N163="","",'P-Bedarf GL §13a'!N163)</f>
        <v/>
      </c>
      <c r="G162" s="84" t="str">
        <f>IF('P-Bedarf GL §13a'!R163="","",'P-Bedarf GL §13a'!R163)</f>
        <v/>
      </c>
      <c r="H162" s="345" t="str">
        <f t="shared" si="81"/>
        <v/>
      </c>
      <c r="I162" s="345" t="str">
        <f t="shared" si="82"/>
        <v/>
      </c>
      <c r="J162" s="345" t="str">
        <f t="shared" si="83"/>
        <v/>
      </c>
      <c r="K162" s="84">
        <f t="shared" si="84"/>
        <v>0</v>
      </c>
      <c r="L162" s="84">
        <f t="shared" si="85"/>
        <v>0</v>
      </c>
      <c r="M162" s="84">
        <f t="shared" si="86"/>
        <v>0</v>
      </c>
      <c r="N162" s="321" t="str">
        <f t="shared" si="87"/>
        <v/>
      </c>
      <c r="O162" s="321" t="str">
        <f t="shared" si="88"/>
        <v/>
      </c>
      <c r="P162" s="321" t="str">
        <f t="shared" si="89"/>
        <v/>
      </c>
      <c r="Q162" s="214" t="str">
        <f t="shared" si="97"/>
        <v/>
      </c>
      <c r="R162" s="141"/>
      <c r="S162" s="211"/>
      <c r="T162" s="364" t="str">
        <f t="shared" si="66"/>
        <v/>
      </c>
      <c r="U162" s="153" t="str">
        <f t="shared" si="90"/>
        <v/>
      </c>
      <c r="V162" s="153" t="str">
        <f t="shared" si="91"/>
        <v/>
      </c>
      <c r="W162" s="153" t="str">
        <f t="shared" si="67"/>
        <v/>
      </c>
      <c r="X162" s="153" t="str">
        <f t="shared" si="68"/>
        <v/>
      </c>
      <c r="Y162" s="141"/>
      <c r="Z162" s="212"/>
      <c r="AA162" s="364" t="str">
        <f t="shared" si="69"/>
        <v/>
      </c>
      <c r="AB162" s="153" t="str">
        <f t="shared" si="92"/>
        <v/>
      </c>
      <c r="AC162" s="153" t="str">
        <f t="shared" si="93"/>
        <v/>
      </c>
      <c r="AD162" s="153" t="str">
        <f t="shared" si="70"/>
        <v/>
      </c>
      <c r="AE162" s="153" t="str">
        <f t="shared" si="71"/>
        <v/>
      </c>
      <c r="AF162" s="213" t="str">
        <f t="shared" si="98"/>
        <v/>
      </c>
      <c r="AG162" s="141"/>
      <c r="AH162" s="211"/>
      <c r="AI162" s="364" t="str">
        <f t="shared" si="72"/>
        <v/>
      </c>
      <c r="AJ162" s="153" t="str">
        <f t="shared" si="94"/>
        <v/>
      </c>
      <c r="AK162" s="153" t="str">
        <f t="shared" si="73"/>
        <v/>
      </c>
      <c r="AL162" s="153" t="str">
        <f t="shared" si="74"/>
        <v/>
      </c>
      <c r="AM162" s="141"/>
      <c r="AN162" s="211"/>
      <c r="AO162" s="364" t="str">
        <f t="shared" si="75"/>
        <v/>
      </c>
      <c r="AP162" s="153" t="str">
        <f t="shared" si="95"/>
        <v/>
      </c>
      <c r="AQ162" s="153" t="str">
        <f t="shared" si="76"/>
        <v/>
      </c>
      <c r="AR162" s="153" t="str">
        <f t="shared" si="77"/>
        <v/>
      </c>
      <c r="AS162" s="141"/>
      <c r="AT162" s="211"/>
      <c r="AU162" s="364" t="str">
        <f t="shared" si="78"/>
        <v/>
      </c>
      <c r="AV162" s="153" t="str">
        <f t="shared" si="96"/>
        <v/>
      </c>
      <c r="AW162" s="153" t="str">
        <f t="shared" si="79"/>
        <v/>
      </c>
      <c r="AX162" s="153" t="str">
        <f t="shared" si="80"/>
        <v/>
      </c>
    </row>
    <row r="163" spans="1:50" ht="29.45" customHeight="1" x14ac:dyDescent="0.25">
      <c r="A163" s="354" t="str">
        <f>IF('N-Bedarf GL §13a'!A163="","",'N-Bedarf GL §13a'!A163)</f>
        <v/>
      </c>
      <c r="B163" s="354" t="str">
        <f>IF('N-Bedarf GL §13a'!B163="","",'N-Bedarf GL §13a'!B163)</f>
        <v/>
      </c>
      <c r="C163" s="305" t="str">
        <f>IF('N-Bedarf GL §13a'!D163="","",'N-Bedarf GL §13a'!D163)</f>
        <v/>
      </c>
      <c r="D163" s="32" t="str">
        <f>IF('N-Bedarf GL §13a'!C163="","",'N-Bedarf GL §13a'!C163)</f>
        <v/>
      </c>
      <c r="E163" s="84" t="str">
        <f>IF('N-Bedarf GL §13a'!V163="",'N-Bedarf GL §13a'!T163,'N-Bedarf GL §13a'!V163)</f>
        <v/>
      </c>
      <c r="F163" s="84" t="str">
        <f>IF('P-Bedarf GL §13a'!N164="","",'P-Bedarf GL §13a'!N164)</f>
        <v/>
      </c>
      <c r="G163" s="84" t="str">
        <f>IF('P-Bedarf GL §13a'!R164="","",'P-Bedarf GL §13a'!R164)</f>
        <v/>
      </c>
      <c r="H163" s="345" t="str">
        <f t="shared" si="81"/>
        <v/>
      </c>
      <c r="I163" s="345" t="str">
        <f t="shared" si="82"/>
        <v/>
      </c>
      <c r="J163" s="345" t="str">
        <f t="shared" si="83"/>
        <v/>
      </c>
      <c r="K163" s="84">
        <f t="shared" si="84"/>
        <v>0</v>
      </c>
      <c r="L163" s="84">
        <f t="shared" si="85"/>
        <v>0</v>
      </c>
      <c r="M163" s="84">
        <f t="shared" si="86"/>
        <v>0</v>
      </c>
      <c r="N163" s="321" t="str">
        <f t="shared" si="87"/>
        <v/>
      </c>
      <c r="O163" s="321" t="str">
        <f t="shared" si="88"/>
        <v/>
      </c>
      <c r="P163" s="321" t="str">
        <f t="shared" si="89"/>
        <v/>
      </c>
      <c r="Q163" s="214" t="str">
        <f t="shared" si="97"/>
        <v/>
      </c>
      <c r="R163" s="141"/>
      <c r="S163" s="211"/>
      <c r="T163" s="364" t="str">
        <f t="shared" si="66"/>
        <v/>
      </c>
      <c r="U163" s="153" t="str">
        <f t="shared" si="90"/>
        <v/>
      </c>
      <c r="V163" s="153" t="str">
        <f t="shared" si="91"/>
        <v/>
      </c>
      <c r="W163" s="153" t="str">
        <f t="shared" si="67"/>
        <v/>
      </c>
      <c r="X163" s="153" t="str">
        <f t="shared" si="68"/>
        <v/>
      </c>
      <c r="Y163" s="141"/>
      <c r="Z163" s="212"/>
      <c r="AA163" s="364" t="str">
        <f t="shared" si="69"/>
        <v/>
      </c>
      <c r="AB163" s="153" t="str">
        <f t="shared" si="92"/>
        <v/>
      </c>
      <c r="AC163" s="153" t="str">
        <f t="shared" si="93"/>
        <v/>
      </c>
      <c r="AD163" s="153" t="str">
        <f t="shared" si="70"/>
        <v/>
      </c>
      <c r="AE163" s="153" t="str">
        <f t="shared" si="71"/>
        <v/>
      </c>
      <c r="AF163" s="213" t="str">
        <f t="shared" si="98"/>
        <v/>
      </c>
      <c r="AG163" s="141"/>
      <c r="AH163" s="211"/>
      <c r="AI163" s="364" t="str">
        <f t="shared" si="72"/>
        <v/>
      </c>
      <c r="AJ163" s="153" t="str">
        <f t="shared" si="94"/>
        <v/>
      </c>
      <c r="AK163" s="153" t="str">
        <f t="shared" si="73"/>
        <v/>
      </c>
      <c r="AL163" s="153" t="str">
        <f t="shared" si="74"/>
        <v/>
      </c>
      <c r="AM163" s="141"/>
      <c r="AN163" s="211"/>
      <c r="AO163" s="364" t="str">
        <f t="shared" si="75"/>
        <v/>
      </c>
      <c r="AP163" s="153" t="str">
        <f t="shared" si="95"/>
        <v/>
      </c>
      <c r="AQ163" s="153" t="str">
        <f t="shared" si="76"/>
        <v/>
      </c>
      <c r="AR163" s="153" t="str">
        <f t="shared" si="77"/>
        <v/>
      </c>
      <c r="AS163" s="141"/>
      <c r="AT163" s="211"/>
      <c r="AU163" s="364" t="str">
        <f t="shared" si="78"/>
        <v/>
      </c>
      <c r="AV163" s="153" t="str">
        <f t="shared" si="96"/>
        <v/>
      </c>
      <c r="AW163" s="153" t="str">
        <f t="shared" si="79"/>
        <v/>
      </c>
      <c r="AX163" s="153" t="str">
        <f t="shared" si="80"/>
        <v/>
      </c>
    </row>
    <row r="164" spans="1:50" ht="29.45" customHeight="1" x14ac:dyDescent="0.25">
      <c r="A164" s="354" t="str">
        <f>IF('N-Bedarf GL §13a'!A164="","",'N-Bedarf GL §13a'!A164)</f>
        <v/>
      </c>
      <c r="B164" s="354" t="str">
        <f>IF('N-Bedarf GL §13a'!B164="","",'N-Bedarf GL §13a'!B164)</f>
        <v/>
      </c>
      <c r="C164" s="305" t="str">
        <f>IF('N-Bedarf GL §13a'!D164="","",'N-Bedarf GL §13a'!D164)</f>
        <v/>
      </c>
      <c r="D164" s="32" t="str">
        <f>IF('N-Bedarf GL §13a'!C164="","",'N-Bedarf GL §13a'!C164)</f>
        <v/>
      </c>
      <c r="E164" s="84" t="str">
        <f>IF('N-Bedarf GL §13a'!V164="",'N-Bedarf GL §13a'!T164,'N-Bedarf GL §13a'!V164)</f>
        <v/>
      </c>
      <c r="F164" s="84" t="str">
        <f>IF('P-Bedarf GL §13a'!N165="","",'P-Bedarf GL §13a'!N165)</f>
        <v/>
      </c>
      <c r="G164" s="84" t="str">
        <f>IF('P-Bedarf GL §13a'!R165="","",'P-Bedarf GL §13a'!R165)</f>
        <v/>
      </c>
      <c r="H164" s="345" t="str">
        <f t="shared" si="81"/>
        <v/>
      </c>
      <c r="I164" s="345" t="str">
        <f t="shared" si="82"/>
        <v/>
      </c>
      <c r="J164" s="345" t="str">
        <f t="shared" si="83"/>
        <v/>
      </c>
      <c r="K164" s="84">
        <f t="shared" si="84"/>
        <v>0</v>
      </c>
      <c r="L164" s="84">
        <f t="shared" si="85"/>
        <v>0</v>
      </c>
      <c r="M164" s="84">
        <f t="shared" si="86"/>
        <v>0</v>
      </c>
      <c r="N164" s="321" t="str">
        <f t="shared" si="87"/>
        <v/>
      </c>
      <c r="O164" s="321" t="str">
        <f t="shared" si="88"/>
        <v/>
      </c>
      <c r="P164" s="321" t="str">
        <f t="shared" si="89"/>
        <v/>
      </c>
      <c r="Q164" s="214" t="str">
        <f t="shared" si="97"/>
        <v/>
      </c>
      <c r="R164" s="141"/>
      <c r="S164" s="211"/>
      <c r="T164" s="364" t="str">
        <f t="shared" si="66"/>
        <v/>
      </c>
      <c r="U164" s="153" t="str">
        <f t="shared" si="90"/>
        <v/>
      </c>
      <c r="V164" s="153" t="str">
        <f t="shared" si="91"/>
        <v/>
      </c>
      <c r="W164" s="153" t="str">
        <f t="shared" si="67"/>
        <v/>
      </c>
      <c r="X164" s="153" t="str">
        <f t="shared" si="68"/>
        <v/>
      </c>
      <c r="Y164" s="141"/>
      <c r="Z164" s="212"/>
      <c r="AA164" s="364" t="str">
        <f t="shared" si="69"/>
        <v/>
      </c>
      <c r="AB164" s="153" t="str">
        <f t="shared" si="92"/>
        <v/>
      </c>
      <c r="AC164" s="153" t="str">
        <f t="shared" si="93"/>
        <v/>
      </c>
      <c r="AD164" s="153" t="str">
        <f t="shared" si="70"/>
        <v/>
      </c>
      <c r="AE164" s="153" t="str">
        <f t="shared" si="71"/>
        <v/>
      </c>
      <c r="AF164" s="213" t="str">
        <f t="shared" si="98"/>
        <v/>
      </c>
      <c r="AG164" s="141"/>
      <c r="AH164" s="211"/>
      <c r="AI164" s="364" t="str">
        <f t="shared" si="72"/>
        <v/>
      </c>
      <c r="AJ164" s="153" t="str">
        <f t="shared" si="94"/>
        <v/>
      </c>
      <c r="AK164" s="153" t="str">
        <f t="shared" si="73"/>
        <v/>
      </c>
      <c r="AL164" s="153" t="str">
        <f t="shared" si="74"/>
        <v/>
      </c>
      <c r="AM164" s="141"/>
      <c r="AN164" s="211"/>
      <c r="AO164" s="364" t="str">
        <f t="shared" si="75"/>
        <v/>
      </c>
      <c r="AP164" s="153" t="str">
        <f t="shared" si="95"/>
        <v/>
      </c>
      <c r="AQ164" s="153" t="str">
        <f t="shared" si="76"/>
        <v/>
      </c>
      <c r="AR164" s="153" t="str">
        <f t="shared" si="77"/>
        <v/>
      </c>
      <c r="AS164" s="141"/>
      <c r="AT164" s="211"/>
      <c r="AU164" s="364" t="str">
        <f t="shared" si="78"/>
        <v/>
      </c>
      <c r="AV164" s="153" t="str">
        <f t="shared" si="96"/>
        <v/>
      </c>
      <c r="AW164" s="153" t="str">
        <f t="shared" si="79"/>
        <v/>
      </c>
      <c r="AX164" s="153" t="str">
        <f t="shared" si="80"/>
        <v/>
      </c>
    </row>
    <row r="165" spans="1:50" ht="29.45" customHeight="1" x14ac:dyDescent="0.25">
      <c r="A165" s="354" t="str">
        <f>IF('N-Bedarf GL §13a'!A165="","",'N-Bedarf GL §13a'!A165)</f>
        <v/>
      </c>
      <c r="B165" s="354" t="str">
        <f>IF('N-Bedarf GL §13a'!B165="","",'N-Bedarf GL §13a'!B165)</f>
        <v/>
      </c>
      <c r="C165" s="305" t="str">
        <f>IF('N-Bedarf GL §13a'!D165="","",'N-Bedarf GL §13a'!D165)</f>
        <v/>
      </c>
      <c r="D165" s="32" t="str">
        <f>IF('N-Bedarf GL §13a'!C165="","",'N-Bedarf GL §13a'!C165)</f>
        <v/>
      </c>
      <c r="E165" s="84" t="str">
        <f>IF('N-Bedarf GL §13a'!V165="",'N-Bedarf GL §13a'!T165,'N-Bedarf GL §13a'!V165)</f>
        <v/>
      </c>
      <c r="F165" s="84" t="str">
        <f>IF('P-Bedarf GL §13a'!N166="","",'P-Bedarf GL §13a'!N166)</f>
        <v/>
      </c>
      <c r="G165" s="84" t="str">
        <f>IF('P-Bedarf GL §13a'!R166="","",'P-Bedarf GL §13a'!R166)</f>
        <v/>
      </c>
      <c r="H165" s="345" t="str">
        <f t="shared" si="81"/>
        <v/>
      </c>
      <c r="I165" s="345" t="str">
        <f t="shared" si="82"/>
        <v/>
      </c>
      <c r="J165" s="345" t="str">
        <f t="shared" si="83"/>
        <v/>
      </c>
      <c r="K165" s="84">
        <f t="shared" si="84"/>
        <v>0</v>
      </c>
      <c r="L165" s="84">
        <f t="shared" si="85"/>
        <v>0</v>
      </c>
      <c r="M165" s="84">
        <f t="shared" si="86"/>
        <v>0</v>
      </c>
      <c r="N165" s="321" t="str">
        <f t="shared" si="87"/>
        <v/>
      </c>
      <c r="O165" s="321" t="str">
        <f t="shared" si="88"/>
        <v/>
      </c>
      <c r="P165" s="321" t="str">
        <f t="shared" si="89"/>
        <v/>
      </c>
      <c r="Q165" s="214" t="str">
        <f t="shared" si="97"/>
        <v/>
      </c>
      <c r="R165" s="141"/>
      <c r="S165" s="211"/>
      <c r="T165" s="364" t="str">
        <f t="shared" si="66"/>
        <v/>
      </c>
      <c r="U165" s="153" t="str">
        <f t="shared" si="90"/>
        <v/>
      </c>
      <c r="V165" s="153" t="str">
        <f t="shared" si="91"/>
        <v/>
      </c>
      <c r="W165" s="153" t="str">
        <f t="shared" si="67"/>
        <v/>
      </c>
      <c r="X165" s="153" t="str">
        <f t="shared" si="68"/>
        <v/>
      </c>
      <c r="Y165" s="141"/>
      <c r="Z165" s="212"/>
      <c r="AA165" s="364" t="str">
        <f t="shared" si="69"/>
        <v/>
      </c>
      <c r="AB165" s="153" t="str">
        <f t="shared" si="92"/>
        <v/>
      </c>
      <c r="AC165" s="153" t="str">
        <f t="shared" si="93"/>
        <v/>
      </c>
      <c r="AD165" s="153" t="str">
        <f t="shared" si="70"/>
        <v/>
      </c>
      <c r="AE165" s="153" t="str">
        <f t="shared" si="71"/>
        <v/>
      </c>
      <c r="AF165" s="213" t="str">
        <f t="shared" si="98"/>
        <v/>
      </c>
      <c r="AG165" s="141"/>
      <c r="AH165" s="211"/>
      <c r="AI165" s="364" t="str">
        <f t="shared" si="72"/>
        <v/>
      </c>
      <c r="AJ165" s="153" t="str">
        <f t="shared" si="94"/>
        <v/>
      </c>
      <c r="AK165" s="153" t="str">
        <f t="shared" si="73"/>
        <v/>
      </c>
      <c r="AL165" s="153" t="str">
        <f t="shared" si="74"/>
        <v/>
      </c>
      <c r="AM165" s="141"/>
      <c r="AN165" s="211"/>
      <c r="AO165" s="364" t="str">
        <f t="shared" si="75"/>
        <v/>
      </c>
      <c r="AP165" s="153" t="str">
        <f t="shared" si="95"/>
        <v/>
      </c>
      <c r="AQ165" s="153" t="str">
        <f t="shared" si="76"/>
        <v/>
      </c>
      <c r="AR165" s="153" t="str">
        <f t="shared" si="77"/>
        <v/>
      </c>
      <c r="AS165" s="141"/>
      <c r="AT165" s="211"/>
      <c r="AU165" s="364" t="str">
        <f t="shared" si="78"/>
        <v/>
      </c>
      <c r="AV165" s="153" t="str">
        <f t="shared" si="96"/>
        <v/>
      </c>
      <c r="AW165" s="153" t="str">
        <f t="shared" si="79"/>
        <v/>
      </c>
      <c r="AX165" s="153" t="str">
        <f t="shared" si="80"/>
        <v/>
      </c>
    </row>
    <row r="166" spans="1:50" ht="29.45" customHeight="1" x14ac:dyDescent="0.25">
      <c r="A166" s="354" t="str">
        <f>IF('N-Bedarf GL §13a'!A166="","",'N-Bedarf GL §13a'!A166)</f>
        <v/>
      </c>
      <c r="B166" s="354" t="str">
        <f>IF('N-Bedarf GL §13a'!B166="","",'N-Bedarf GL §13a'!B166)</f>
        <v/>
      </c>
      <c r="C166" s="305" t="str">
        <f>IF('N-Bedarf GL §13a'!D166="","",'N-Bedarf GL §13a'!D166)</f>
        <v/>
      </c>
      <c r="D166" s="32" t="str">
        <f>IF('N-Bedarf GL §13a'!C166="","",'N-Bedarf GL §13a'!C166)</f>
        <v/>
      </c>
      <c r="E166" s="84" t="str">
        <f>IF('N-Bedarf GL §13a'!V166="",'N-Bedarf GL §13a'!T166,'N-Bedarf GL §13a'!V166)</f>
        <v/>
      </c>
      <c r="F166" s="84" t="str">
        <f>IF('P-Bedarf GL §13a'!N167="","",'P-Bedarf GL §13a'!N167)</f>
        <v/>
      </c>
      <c r="G166" s="84" t="str">
        <f>IF('P-Bedarf GL §13a'!R167="","",'P-Bedarf GL §13a'!R167)</f>
        <v/>
      </c>
      <c r="H166" s="345" t="str">
        <f t="shared" si="81"/>
        <v/>
      </c>
      <c r="I166" s="345" t="str">
        <f t="shared" si="82"/>
        <v/>
      </c>
      <c r="J166" s="345" t="str">
        <f t="shared" si="83"/>
        <v/>
      </c>
      <c r="K166" s="84">
        <f t="shared" si="84"/>
        <v>0</v>
      </c>
      <c r="L166" s="84">
        <f t="shared" si="85"/>
        <v>0</v>
      </c>
      <c r="M166" s="84">
        <f t="shared" si="86"/>
        <v>0</v>
      </c>
      <c r="N166" s="321" t="str">
        <f t="shared" si="87"/>
        <v/>
      </c>
      <c r="O166" s="321" t="str">
        <f t="shared" si="88"/>
        <v/>
      </c>
      <c r="P166" s="321" t="str">
        <f t="shared" si="89"/>
        <v/>
      </c>
      <c r="Q166" s="214" t="str">
        <f t="shared" si="97"/>
        <v/>
      </c>
      <c r="R166" s="141"/>
      <c r="S166" s="211"/>
      <c r="T166" s="364" t="str">
        <f t="shared" si="66"/>
        <v/>
      </c>
      <c r="U166" s="153" t="str">
        <f t="shared" si="90"/>
        <v/>
      </c>
      <c r="V166" s="153" t="str">
        <f t="shared" si="91"/>
        <v/>
      </c>
      <c r="W166" s="153" t="str">
        <f t="shared" si="67"/>
        <v/>
      </c>
      <c r="X166" s="153" t="str">
        <f t="shared" si="68"/>
        <v/>
      </c>
      <c r="Y166" s="141"/>
      <c r="Z166" s="212"/>
      <c r="AA166" s="364" t="str">
        <f t="shared" si="69"/>
        <v/>
      </c>
      <c r="AB166" s="153" t="str">
        <f t="shared" si="92"/>
        <v/>
      </c>
      <c r="AC166" s="153" t="str">
        <f t="shared" si="93"/>
        <v/>
      </c>
      <c r="AD166" s="153" t="str">
        <f t="shared" si="70"/>
        <v/>
      </c>
      <c r="AE166" s="153" t="str">
        <f t="shared" si="71"/>
        <v/>
      </c>
      <c r="AF166" s="213" t="str">
        <f t="shared" si="98"/>
        <v/>
      </c>
      <c r="AG166" s="141"/>
      <c r="AH166" s="211"/>
      <c r="AI166" s="364" t="str">
        <f t="shared" si="72"/>
        <v/>
      </c>
      <c r="AJ166" s="153" t="str">
        <f t="shared" si="94"/>
        <v/>
      </c>
      <c r="AK166" s="153" t="str">
        <f t="shared" si="73"/>
        <v/>
      </c>
      <c r="AL166" s="153" t="str">
        <f t="shared" si="74"/>
        <v/>
      </c>
      <c r="AM166" s="141"/>
      <c r="AN166" s="211"/>
      <c r="AO166" s="364" t="str">
        <f t="shared" si="75"/>
        <v/>
      </c>
      <c r="AP166" s="153" t="str">
        <f t="shared" si="95"/>
        <v/>
      </c>
      <c r="AQ166" s="153" t="str">
        <f t="shared" si="76"/>
        <v/>
      </c>
      <c r="AR166" s="153" t="str">
        <f t="shared" si="77"/>
        <v/>
      </c>
      <c r="AS166" s="141"/>
      <c r="AT166" s="211"/>
      <c r="AU166" s="364" t="str">
        <f t="shared" si="78"/>
        <v/>
      </c>
      <c r="AV166" s="153" t="str">
        <f t="shared" si="96"/>
        <v/>
      </c>
      <c r="AW166" s="153" t="str">
        <f t="shared" si="79"/>
        <v/>
      </c>
      <c r="AX166" s="153" t="str">
        <f t="shared" si="80"/>
        <v/>
      </c>
    </row>
    <row r="167" spans="1:50" ht="29.45" customHeight="1" x14ac:dyDescent="0.25">
      <c r="A167" s="354" t="str">
        <f>IF('N-Bedarf GL §13a'!A167="","",'N-Bedarf GL §13a'!A167)</f>
        <v/>
      </c>
      <c r="B167" s="354" t="str">
        <f>IF('N-Bedarf GL §13a'!B167="","",'N-Bedarf GL §13a'!B167)</f>
        <v/>
      </c>
      <c r="C167" s="305" t="str">
        <f>IF('N-Bedarf GL §13a'!D167="","",'N-Bedarf GL §13a'!D167)</f>
        <v/>
      </c>
      <c r="D167" s="32" t="str">
        <f>IF('N-Bedarf GL §13a'!C167="","",'N-Bedarf GL §13a'!C167)</f>
        <v/>
      </c>
      <c r="E167" s="84" t="str">
        <f>IF('N-Bedarf GL §13a'!V167="",'N-Bedarf GL §13a'!T167,'N-Bedarf GL §13a'!V167)</f>
        <v/>
      </c>
      <c r="F167" s="84" t="str">
        <f>IF('P-Bedarf GL §13a'!N168="","",'P-Bedarf GL §13a'!N168)</f>
        <v/>
      </c>
      <c r="G167" s="84" t="str">
        <f>IF('P-Bedarf GL §13a'!R168="","",'P-Bedarf GL §13a'!R168)</f>
        <v/>
      </c>
      <c r="H167" s="345" t="str">
        <f t="shared" si="81"/>
        <v/>
      </c>
      <c r="I167" s="345" t="str">
        <f t="shared" si="82"/>
        <v/>
      </c>
      <c r="J167" s="345" t="str">
        <f t="shared" si="83"/>
        <v/>
      </c>
      <c r="K167" s="84">
        <f t="shared" si="84"/>
        <v>0</v>
      </c>
      <c r="L167" s="84">
        <f t="shared" si="85"/>
        <v>0</v>
      </c>
      <c r="M167" s="84">
        <f t="shared" si="86"/>
        <v>0</v>
      </c>
      <c r="N167" s="321" t="str">
        <f t="shared" si="87"/>
        <v/>
      </c>
      <c r="O167" s="321" t="str">
        <f t="shared" si="88"/>
        <v/>
      </c>
      <c r="P167" s="321" t="str">
        <f t="shared" si="89"/>
        <v/>
      </c>
      <c r="Q167" s="214" t="str">
        <f t="shared" si="97"/>
        <v/>
      </c>
      <c r="R167" s="141"/>
      <c r="S167" s="211"/>
      <c r="T167" s="364" t="str">
        <f t="shared" si="66"/>
        <v/>
      </c>
      <c r="U167" s="153" t="str">
        <f t="shared" si="90"/>
        <v/>
      </c>
      <c r="V167" s="153" t="str">
        <f t="shared" si="91"/>
        <v/>
      </c>
      <c r="W167" s="153" t="str">
        <f t="shared" si="67"/>
        <v/>
      </c>
      <c r="X167" s="153" t="str">
        <f t="shared" si="68"/>
        <v/>
      </c>
      <c r="Y167" s="141"/>
      <c r="Z167" s="212"/>
      <c r="AA167" s="364" t="str">
        <f t="shared" si="69"/>
        <v/>
      </c>
      <c r="AB167" s="153" t="str">
        <f t="shared" si="92"/>
        <v/>
      </c>
      <c r="AC167" s="153" t="str">
        <f t="shared" si="93"/>
        <v/>
      </c>
      <c r="AD167" s="153" t="str">
        <f t="shared" si="70"/>
        <v/>
      </c>
      <c r="AE167" s="153" t="str">
        <f t="shared" si="71"/>
        <v/>
      </c>
      <c r="AF167" s="213" t="str">
        <f t="shared" si="98"/>
        <v/>
      </c>
      <c r="AG167" s="141"/>
      <c r="AH167" s="211"/>
      <c r="AI167" s="364" t="str">
        <f t="shared" si="72"/>
        <v/>
      </c>
      <c r="AJ167" s="153" t="str">
        <f t="shared" si="94"/>
        <v/>
      </c>
      <c r="AK167" s="153" t="str">
        <f t="shared" si="73"/>
        <v/>
      </c>
      <c r="AL167" s="153" t="str">
        <f t="shared" si="74"/>
        <v/>
      </c>
      <c r="AM167" s="141"/>
      <c r="AN167" s="211"/>
      <c r="AO167" s="364" t="str">
        <f t="shared" si="75"/>
        <v/>
      </c>
      <c r="AP167" s="153" t="str">
        <f t="shared" si="95"/>
        <v/>
      </c>
      <c r="AQ167" s="153" t="str">
        <f t="shared" si="76"/>
        <v/>
      </c>
      <c r="AR167" s="153" t="str">
        <f t="shared" si="77"/>
        <v/>
      </c>
      <c r="AS167" s="141"/>
      <c r="AT167" s="211"/>
      <c r="AU167" s="364" t="str">
        <f t="shared" si="78"/>
        <v/>
      </c>
      <c r="AV167" s="153" t="str">
        <f t="shared" si="96"/>
        <v/>
      </c>
      <c r="AW167" s="153" t="str">
        <f t="shared" si="79"/>
        <v/>
      </c>
      <c r="AX167" s="153" t="str">
        <f t="shared" si="80"/>
        <v/>
      </c>
    </row>
    <row r="168" spans="1:50" ht="29.45" customHeight="1" x14ac:dyDescent="0.25">
      <c r="A168" s="354" t="str">
        <f>IF('N-Bedarf GL §13a'!A168="","",'N-Bedarf GL §13a'!A168)</f>
        <v/>
      </c>
      <c r="B168" s="354" t="str">
        <f>IF('N-Bedarf GL §13a'!B168="","",'N-Bedarf GL §13a'!B168)</f>
        <v/>
      </c>
      <c r="C168" s="305" t="str">
        <f>IF('N-Bedarf GL §13a'!D168="","",'N-Bedarf GL §13a'!D168)</f>
        <v/>
      </c>
      <c r="D168" s="32" t="str">
        <f>IF('N-Bedarf GL §13a'!C168="","",'N-Bedarf GL §13a'!C168)</f>
        <v/>
      </c>
      <c r="E168" s="84" t="str">
        <f>IF('N-Bedarf GL §13a'!V168="",'N-Bedarf GL §13a'!T168,'N-Bedarf GL §13a'!V168)</f>
        <v/>
      </c>
      <c r="F168" s="84" t="str">
        <f>IF('P-Bedarf GL §13a'!N169="","",'P-Bedarf GL §13a'!N169)</f>
        <v/>
      </c>
      <c r="G168" s="84" t="str">
        <f>IF('P-Bedarf GL §13a'!R169="","",'P-Bedarf GL §13a'!R169)</f>
        <v/>
      </c>
      <c r="H168" s="345" t="str">
        <f t="shared" si="81"/>
        <v/>
      </c>
      <c r="I168" s="345" t="str">
        <f t="shared" si="82"/>
        <v/>
      </c>
      <c r="J168" s="345" t="str">
        <f t="shared" si="83"/>
        <v/>
      </c>
      <c r="K168" s="84">
        <f t="shared" si="84"/>
        <v>0</v>
      </c>
      <c r="L168" s="84">
        <f t="shared" si="85"/>
        <v>0</v>
      </c>
      <c r="M168" s="84">
        <f t="shared" si="86"/>
        <v>0</v>
      </c>
      <c r="N168" s="321" t="str">
        <f t="shared" si="87"/>
        <v/>
      </c>
      <c r="O168" s="321" t="str">
        <f t="shared" si="88"/>
        <v/>
      </c>
      <c r="P168" s="321" t="str">
        <f t="shared" si="89"/>
        <v/>
      </c>
      <c r="Q168" s="214" t="str">
        <f t="shared" si="97"/>
        <v/>
      </c>
      <c r="R168" s="141"/>
      <c r="S168" s="211"/>
      <c r="T168" s="364" t="str">
        <f t="shared" si="66"/>
        <v/>
      </c>
      <c r="U168" s="153" t="str">
        <f t="shared" si="90"/>
        <v/>
      </c>
      <c r="V168" s="153" t="str">
        <f t="shared" si="91"/>
        <v/>
      </c>
      <c r="W168" s="153" t="str">
        <f t="shared" si="67"/>
        <v/>
      </c>
      <c r="X168" s="153" t="str">
        <f t="shared" si="68"/>
        <v/>
      </c>
      <c r="Y168" s="141"/>
      <c r="Z168" s="212"/>
      <c r="AA168" s="364" t="str">
        <f t="shared" si="69"/>
        <v/>
      </c>
      <c r="AB168" s="153" t="str">
        <f t="shared" si="92"/>
        <v/>
      </c>
      <c r="AC168" s="153" t="str">
        <f t="shared" si="93"/>
        <v/>
      </c>
      <c r="AD168" s="153" t="str">
        <f t="shared" si="70"/>
        <v/>
      </c>
      <c r="AE168" s="153" t="str">
        <f t="shared" si="71"/>
        <v/>
      </c>
      <c r="AF168" s="213" t="str">
        <f t="shared" si="98"/>
        <v/>
      </c>
      <c r="AG168" s="141"/>
      <c r="AH168" s="211"/>
      <c r="AI168" s="364" t="str">
        <f t="shared" si="72"/>
        <v/>
      </c>
      <c r="AJ168" s="153" t="str">
        <f t="shared" si="94"/>
        <v/>
      </c>
      <c r="AK168" s="153" t="str">
        <f t="shared" si="73"/>
        <v/>
      </c>
      <c r="AL168" s="153" t="str">
        <f t="shared" si="74"/>
        <v/>
      </c>
      <c r="AM168" s="141"/>
      <c r="AN168" s="211"/>
      <c r="AO168" s="364" t="str">
        <f t="shared" si="75"/>
        <v/>
      </c>
      <c r="AP168" s="153" t="str">
        <f t="shared" si="95"/>
        <v/>
      </c>
      <c r="AQ168" s="153" t="str">
        <f t="shared" si="76"/>
        <v/>
      </c>
      <c r="AR168" s="153" t="str">
        <f t="shared" si="77"/>
        <v/>
      </c>
      <c r="AS168" s="141"/>
      <c r="AT168" s="211"/>
      <c r="AU168" s="364" t="str">
        <f t="shared" si="78"/>
        <v/>
      </c>
      <c r="AV168" s="153" t="str">
        <f t="shared" si="96"/>
        <v/>
      </c>
      <c r="AW168" s="153" t="str">
        <f t="shared" si="79"/>
        <v/>
      </c>
      <c r="AX168" s="153" t="str">
        <f t="shared" si="80"/>
        <v/>
      </c>
    </row>
    <row r="169" spans="1:50" ht="29.45" customHeight="1" x14ac:dyDescent="0.25">
      <c r="A169" s="354" t="str">
        <f>IF('N-Bedarf GL §13a'!A169="","",'N-Bedarf GL §13a'!A169)</f>
        <v/>
      </c>
      <c r="B169" s="354" t="str">
        <f>IF('N-Bedarf GL §13a'!B169="","",'N-Bedarf GL §13a'!B169)</f>
        <v/>
      </c>
      <c r="C169" s="305" t="str">
        <f>IF('N-Bedarf GL §13a'!D169="","",'N-Bedarf GL §13a'!D169)</f>
        <v/>
      </c>
      <c r="D169" s="32" t="str">
        <f>IF('N-Bedarf GL §13a'!C169="","",'N-Bedarf GL §13a'!C169)</f>
        <v/>
      </c>
      <c r="E169" s="84" t="str">
        <f>IF('N-Bedarf GL §13a'!V169="",'N-Bedarf GL §13a'!T169,'N-Bedarf GL §13a'!V169)</f>
        <v/>
      </c>
      <c r="F169" s="84" t="str">
        <f>IF('P-Bedarf GL §13a'!N170="","",'P-Bedarf GL §13a'!N170)</f>
        <v/>
      </c>
      <c r="G169" s="84" t="str">
        <f>IF('P-Bedarf GL §13a'!R170="","",'P-Bedarf GL §13a'!R170)</f>
        <v/>
      </c>
      <c r="H169" s="345" t="str">
        <f t="shared" si="81"/>
        <v/>
      </c>
      <c r="I169" s="345" t="str">
        <f t="shared" si="82"/>
        <v/>
      </c>
      <c r="J169" s="345" t="str">
        <f t="shared" si="83"/>
        <v/>
      </c>
      <c r="K169" s="84">
        <f t="shared" si="84"/>
        <v>0</v>
      </c>
      <c r="L169" s="84">
        <f t="shared" si="85"/>
        <v>0</v>
      </c>
      <c r="M169" s="84">
        <f t="shared" si="86"/>
        <v>0</v>
      </c>
      <c r="N169" s="321" t="str">
        <f t="shared" si="87"/>
        <v/>
      </c>
      <c r="O169" s="321" t="str">
        <f t="shared" si="88"/>
        <v/>
      </c>
      <c r="P169" s="321" t="str">
        <f t="shared" si="89"/>
        <v/>
      </c>
      <c r="Q169" s="214" t="str">
        <f t="shared" si="97"/>
        <v/>
      </c>
      <c r="R169" s="141"/>
      <c r="S169" s="211"/>
      <c r="T169" s="364" t="str">
        <f t="shared" si="66"/>
        <v/>
      </c>
      <c r="U169" s="153" t="str">
        <f t="shared" si="90"/>
        <v/>
      </c>
      <c r="V169" s="153" t="str">
        <f t="shared" si="91"/>
        <v/>
      </c>
      <c r="W169" s="153" t="str">
        <f t="shared" si="67"/>
        <v/>
      </c>
      <c r="X169" s="153" t="str">
        <f t="shared" si="68"/>
        <v/>
      </c>
      <c r="Y169" s="141"/>
      <c r="Z169" s="212"/>
      <c r="AA169" s="364" t="str">
        <f t="shared" si="69"/>
        <v/>
      </c>
      <c r="AB169" s="153" t="str">
        <f t="shared" si="92"/>
        <v/>
      </c>
      <c r="AC169" s="153" t="str">
        <f t="shared" si="93"/>
        <v/>
      </c>
      <c r="AD169" s="153" t="str">
        <f t="shared" si="70"/>
        <v/>
      </c>
      <c r="AE169" s="153" t="str">
        <f t="shared" si="71"/>
        <v/>
      </c>
      <c r="AF169" s="213" t="str">
        <f t="shared" si="98"/>
        <v/>
      </c>
      <c r="AG169" s="141"/>
      <c r="AH169" s="211"/>
      <c r="AI169" s="364" t="str">
        <f t="shared" si="72"/>
        <v/>
      </c>
      <c r="AJ169" s="153" t="str">
        <f t="shared" si="94"/>
        <v/>
      </c>
      <c r="AK169" s="153" t="str">
        <f t="shared" si="73"/>
        <v/>
      </c>
      <c r="AL169" s="153" t="str">
        <f t="shared" si="74"/>
        <v/>
      </c>
      <c r="AM169" s="141"/>
      <c r="AN169" s="211"/>
      <c r="AO169" s="364" t="str">
        <f t="shared" si="75"/>
        <v/>
      </c>
      <c r="AP169" s="153" t="str">
        <f t="shared" si="95"/>
        <v/>
      </c>
      <c r="AQ169" s="153" t="str">
        <f t="shared" si="76"/>
        <v/>
      </c>
      <c r="AR169" s="153" t="str">
        <f t="shared" si="77"/>
        <v/>
      </c>
      <c r="AS169" s="141"/>
      <c r="AT169" s="211"/>
      <c r="AU169" s="364" t="str">
        <f t="shared" si="78"/>
        <v/>
      </c>
      <c r="AV169" s="153" t="str">
        <f t="shared" si="96"/>
        <v/>
      </c>
      <c r="AW169" s="153" t="str">
        <f t="shared" si="79"/>
        <v/>
      </c>
      <c r="AX169" s="153" t="str">
        <f t="shared" si="80"/>
        <v/>
      </c>
    </row>
    <row r="170" spans="1:50" ht="29.45" customHeight="1" x14ac:dyDescent="0.25">
      <c r="A170" s="354" t="str">
        <f>IF('N-Bedarf GL §13a'!A170="","",'N-Bedarf GL §13a'!A170)</f>
        <v/>
      </c>
      <c r="B170" s="354" t="str">
        <f>IF('N-Bedarf GL §13a'!B170="","",'N-Bedarf GL §13a'!B170)</f>
        <v/>
      </c>
      <c r="C170" s="305" t="str">
        <f>IF('N-Bedarf GL §13a'!D170="","",'N-Bedarf GL §13a'!D170)</f>
        <v/>
      </c>
      <c r="D170" s="32" t="str">
        <f>IF('N-Bedarf GL §13a'!C170="","",'N-Bedarf GL §13a'!C170)</f>
        <v/>
      </c>
      <c r="E170" s="84" t="str">
        <f>IF('N-Bedarf GL §13a'!V170="",'N-Bedarf GL §13a'!T170,'N-Bedarf GL §13a'!V170)</f>
        <v/>
      </c>
      <c r="F170" s="84" t="str">
        <f>IF('P-Bedarf GL §13a'!N171="","",'P-Bedarf GL §13a'!N171)</f>
        <v/>
      </c>
      <c r="G170" s="84" t="str">
        <f>IF('P-Bedarf GL §13a'!R171="","",'P-Bedarf GL §13a'!R171)</f>
        <v/>
      </c>
      <c r="H170" s="345" t="str">
        <f t="shared" si="81"/>
        <v/>
      </c>
      <c r="I170" s="345" t="str">
        <f t="shared" si="82"/>
        <v/>
      </c>
      <c r="J170" s="345" t="str">
        <f t="shared" si="83"/>
        <v/>
      </c>
      <c r="K170" s="84">
        <f t="shared" si="84"/>
        <v>0</v>
      </c>
      <c r="L170" s="84">
        <f t="shared" si="85"/>
        <v>0</v>
      </c>
      <c r="M170" s="84">
        <f t="shared" si="86"/>
        <v>0</v>
      </c>
      <c r="N170" s="321" t="str">
        <f t="shared" si="87"/>
        <v/>
      </c>
      <c r="O170" s="321" t="str">
        <f t="shared" si="88"/>
        <v/>
      </c>
      <c r="P170" s="321" t="str">
        <f t="shared" si="89"/>
        <v/>
      </c>
      <c r="Q170" s="214" t="str">
        <f t="shared" si="97"/>
        <v/>
      </c>
      <c r="R170" s="141"/>
      <c r="S170" s="211"/>
      <c r="T170" s="364" t="str">
        <f t="shared" si="66"/>
        <v/>
      </c>
      <c r="U170" s="153" t="str">
        <f t="shared" si="90"/>
        <v/>
      </c>
      <c r="V170" s="153" t="str">
        <f t="shared" si="91"/>
        <v/>
      </c>
      <c r="W170" s="153" t="str">
        <f t="shared" si="67"/>
        <v/>
      </c>
      <c r="X170" s="153" t="str">
        <f t="shared" si="68"/>
        <v/>
      </c>
      <c r="Y170" s="141"/>
      <c r="Z170" s="212"/>
      <c r="AA170" s="364" t="str">
        <f t="shared" si="69"/>
        <v/>
      </c>
      <c r="AB170" s="153" t="str">
        <f t="shared" si="92"/>
        <v/>
      </c>
      <c r="AC170" s="153" t="str">
        <f t="shared" si="93"/>
        <v/>
      </c>
      <c r="AD170" s="153" t="str">
        <f t="shared" si="70"/>
        <v/>
      </c>
      <c r="AE170" s="153" t="str">
        <f t="shared" si="71"/>
        <v/>
      </c>
      <c r="AF170" s="213" t="str">
        <f t="shared" si="98"/>
        <v/>
      </c>
      <c r="AG170" s="141"/>
      <c r="AH170" s="211"/>
      <c r="AI170" s="364" t="str">
        <f t="shared" si="72"/>
        <v/>
      </c>
      <c r="AJ170" s="153" t="str">
        <f t="shared" si="94"/>
        <v/>
      </c>
      <c r="AK170" s="153" t="str">
        <f t="shared" si="73"/>
        <v/>
      </c>
      <c r="AL170" s="153" t="str">
        <f t="shared" si="74"/>
        <v/>
      </c>
      <c r="AM170" s="141"/>
      <c r="AN170" s="211"/>
      <c r="AO170" s="364" t="str">
        <f t="shared" si="75"/>
        <v/>
      </c>
      <c r="AP170" s="153" t="str">
        <f t="shared" si="95"/>
        <v/>
      </c>
      <c r="AQ170" s="153" t="str">
        <f t="shared" si="76"/>
        <v/>
      </c>
      <c r="AR170" s="153" t="str">
        <f t="shared" si="77"/>
        <v/>
      </c>
      <c r="AS170" s="141"/>
      <c r="AT170" s="211"/>
      <c r="AU170" s="364" t="str">
        <f t="shared" si="78"/>
        <v/>
      </c>
      <c r="AV170" s="153" t="str">
        <f t="shared" si="96"/>
        <v/>
      </c>
      <c r="AW170" s="153" t="str">
        <f t="shared" si="79"/>
        <v/>
      </c>
      <c r="AX170" s="153" t="str">
        <f t="shared" si="80"/>
        <v/>
      </c>
    </row>
    <row r="171" spans="1:50" ht="29.45" customHeight="1" x14ac:dyDescent="0.25">
      <c r="A171" s="354" t="str">
        <f>IF('N-Bedarf GL §13a'!A171="","",'N-Bedarf GL §13a'!A171)</f>
        <v/>
      </c>
      <c r="B171" s="354" t="str">
        <f>IF('N-Bedarf GL §13a'!B171="","",'N-Bedarf GL §13a'!B171)</f>
        <v/>
      </c>
      <c r="C171" s="305" t="str">
        <f>IF('N-Bedarf GL §13a'!D171="","",'N-Bedarf GL §13a'!D171)</f>
        <v/>
      </c>
      <c r="D171" s="32" t="str">
        <f>IF('N-Bedarf GL §13a'!C171="","",'N-Bedarf GL §13a'!C171)</f>
        <v/>
      </c>
      <c r="E171" s="84" t="str">
        <f>IF('N-Bedarf GL §13a'!V171="",'N-Bedarf GL §13a'!T171,'N-Bedarf GL §13a'!V171)</f>
        <v/>
      </c>
      <c r="F171" s="84" t="str">
        <f>IF('P-Bedarf GL §13a'!N172="","",'P-Bedarf GL §13a'!N172)</f>
        <v/>
      </c>
      <c r="G171" s="84" t="str">
        <f>IF('P-Bedarf GL §13a'!R172="","",'P-Bedarf GL §13a'!R172)</f>
        <v/>
      </c>
      <c r="H171" s="345" t="str">
        <f t="shared" si="81"/>
        <v/>
      </c>
      <c r="I171" s="345" t="str">
        <f t="shared" si="82"/>
        <v/>
      </c>
      <c r="J171" s="345" t="str">
        <f t="shared" si="83"/>
        <v/>
      </c>
      <c r="K171" s="84">
        <f t="shared" si="84"/>
        <v>0</v>
      </c>
      <c r="L171" s="84">
        <f t="shared" si="85"/>
        <v>0</v>
      </c>
      <c r="M171" s="84">
        <f t="shared" si="86"/>
        <v>0</v>
      </c>
      <c r="N171" s="321" t="str">
        <f t="shared" si="87"/>
        <v/>
      </c>
      <c r="O171" s="321" t="str">
        <f t="shared" si="88"/>
        <v/>
      </c>
      <c r="P171" s="321" t="str">
        <f t="shared" si="89"/>
        <v/>
      </c>
      <c r="Q171" s="214" t="str">
        <f t="shared" si="97"/>
        <v/>
      </c>
      <c r="R171" s="141"/>
      <c r="S171" s="211"/>
      <c r="T171" s="364" t="str">
        <f t="shared" si="66"/>
        <v/>
      </c>
      <c r="U171" s="153" t="str">
        <f t="shared" si="90"/>
        <v/>
      </c>
      <c r="V171" s="153" t="str">
        <f t="shared" si="91"/>
        <v/>
      </c>
      <c r="W171" s="153" t="str">
        <f t="shared" si="67"/>
        <v/>
      </c>
      <c r="X171" s="153" t="str">
        <f t="shared" si="68"/>
        <v/>
      </c>
      <c r="Y171" s="141"/>
      <c r="Z171" s="212"/>
      <c r="AA171" s="364" t="str">
        <f t="shared" si="69"/>
        <v/>
      </c>
      <c r="AB171" s="153" t="str">
        <f t="shared" si="92"/>
        <v/>
      </c>
      <c r="AC171" s="153" t="str">
        <f t="shared" si="93"/>
        <v/>
      </c>
      <c r="AD171" s="153" t="str">
        <f t="shared" si="70"/>
        <v/>
      </c>
      <c r="AE171" s="153" t="str">
        <f t="shared" si="71"/>
        <v/>
      </c>
      <c r="AF171" s="213" t="str">
        <f t="shared" si="98"/>
        <v/>
      </c>
      <c r="AG171" s="141"/>
      <c r="AH171" s="211"/>
      <c r="AI171" s="364" t="str">
        <f t="shared" si="72"/>
        <v/>
      </c>
      <c r="AJ171" s="153" t="str">
        <f t="shared" si="94"/>
        <v/>
      </c>
      <c r="AK171" s="153" t="str">
        <f t="shared" si="73"/>
        <v/>
      </c>
      <c r="AL171" s="153" t="str">
        <f t="shared" si="74"/>
        <v/>
      </c>
      <c r="AM171" s="141"/>
      <c r="AN171" s="211"/>
      <c r="AO171" s="364" t="str">
        <f t="shared" si="75"/>
        <v/>
      </c>
      <c r="AP171" s="153" t="str">
        <f t="shared" si="95"/>
        <v/>
      </c>
      <c r="AQ171" s="153" t="str">
        <f t="shared" si="76"/>
        <v/>
      </c>
      <c r="AR171" s="153" t="str">
        <f t="shared" si="77"/>
        <v/>
      </c>
      <c r="AS171" s="141"/>
      <c r="AT171" s="211"/>
      <c r="AU171" s="364" t="str">
        <f t="shared" si="78"/>
        <v/>
      </c>
      <c r="AV171" s="153" t="str">
        <f t="shared" si="96"/>
        <v/>
      </c>
      <c r="AW171" s="153" t="str">
        <f t="shared" si="79"/>
        <v/>
      </c>
      <c r="AX171" s="153" t="str">
        <f t="shared" si="80"/>
        <v/>
      </c>
    </row>
    <row r="172" spans="1:50" ht="29.45" customHeight="1" x14ac:dyDescent="0.25">
      <c r="A172" s="354" t="str">
        <f>IF('N-Bedarf GL §13a'!A172="","",'N-Bedarf GL §13a'!A172)</f>
        <v/>
      </c>
      <c r="B172" s="354" t="str">
        <f>IF('N-Bedarf GL §13a'!B172="","",'N-Bedarf GL §13a'!B172)</f>
        <v/>
      </c>
      <c r="C172" s="305" t="str">
        <f>IF('N-Bedarf GL §13a'!D172="","",'N-Bedarf GL §13a'!D172)</f>
        <v/>
      </c>
      <c r="D172" s="32" t="str">
        <f>IF('N-Bedarf GL §13a'!C172="","",'N-Bedarf GL §13a'!C172)</f>
        <v/>
      </c>
      <c r="E172" s="84" t="str">
        <f>IF('N-Bedarf GL §13a'!V172="",'N-Bedarf GL §13a'!T172,'N-Bedarf GL §13a'!V172)</f>
        <v/>
      </c>
      <c r="F172" s="84" t="str">
        <f>IF('P-Bedarf GL §13a'!N173="","",'P-Bedarf GL §13a'!N173)</f>
        <v/>
      </c>
      <c r="G172" s="84" t="str">
        <f>IF('P-Bedarf GL §13a'!R173="","",'P-Bedarf GL §13a'!R173)</f>
        <v/>
      </c>
      <c r="H172" s="345" t="str">
        <f t="shared" si="81"/>
        <v/>
      </c>
      <c r="I172" s="345" t="str">
        <f t="shared" si="82"/>
        <v/>
      </c>
      <c r="J172" s="345" t="str">
        <f t="shared" si="83"/>
        <v/>
      </c>
      <c r="K172" s="84">
        <f t="shared" si="84"/>
        <v>0</v>
      </c>
      <c r="L172" s="84">
        <f t="shared" si="85"/>
        <v>0</v>
      </c>
      <c r="M172" s="84">
        <f t="shared" si="86"/>
        <v>0</v>
      </c>
      <c r="N172" s="321" t="str">
        <f t="shared" si="87"/>
        <v/>
      </c>
      <c r="O172" s="321" t="str">
        <f t="shared" si="88"/>
        <v/>
      </c>
      <c r="P172" s="321" t="str">
        <f t="shared" si="89"/>
        <v/>
      </c>
      <c r="Q172" s="214" t="str">
        <f t="shared" si="97"/>
        <v/>
      </c>
      <c r="R172" s="141"/>
      <c r="S172" s="211"/>
      <c r="T172" s="364" t="str">
        <f t="shared" si="66"/>
        <v/>
      </c>
      <c r="U172" s="153" t="str">
        <f t="shared" si="90"/>
        <v/>
      </c>
      <c r="V172" s="153" t="str">
        <f t="shared" si="91"/>
        <v/>
      </c>
      <c r="W172" s="153" t="str">
        <f t="shared" si="67"/>
        <v/>
      </c>
      <c r="X172" s="153" t="str">
        <f t="shared" si="68"/>
        <v/>
      </c>
      <c r="Y172" s="141"/>
      <c r="Z172" s="212"/>
      <c r="AA172" s="364" t="str">
        <f t="shared" si="69"/>
        <v/>
      </c>
      <c r="AB172" s="153" t="str">
        <f t="shared" si="92"/>
        <v/>
      </c>
      <c r="AC172" s="153" t="str">
        <f t="shared" si="93"/>
        <v/>
      </c>
      <c r="AD172" s="153" t="str">
        <f t="shared" si="70"/>
        <v/>
      </c>
      <c r="AE172" s="153" t="str">
        <f t="shared" si="71"/>
        <v/>
      </c>
      <c r="AF172" s="213" t="str">
        <f t="shared" si="98"/>
        <v/>
      </c>
      <c r="AG172" s="141"/>
      <c r="AH172" s="211"/>
      <c r="AI172" s="364" t="str">
        <f t="shared" si="72"/>
        <v/>
      </c>
      <c r="AJ172" s="153" t="str">
        <f t="shared" si="94"/>
        <v/>
      </c>
      <c r="AK172" s="153" t="str">
        <f t="shared" si="73"/>
        <v/>
      </c>
      <c r="AL172" s="153" t="str">
        <f t="shared" si="74"/>
        <v/>
      </c>
      <c r="AM172" s="141"/>
      <c r="AN172" s="211"/>
      <c r="AO172" s="364" t="str">
        <f t="shared" si="75"/>
        <v/>
      </c>
      <c r="AP172" s="153" t="str">
        <f t="shared" si="95"/>
        <v/>
      </c>
      <c r="AQ172" s="153" t="str">
        <f t="shared" si="76"/>
        <v/>
      </c>
      <c r="AR172" s="153" t="str">
        <f t="shared" si="77"/>
        <v/>
      </c>
      <c r="AS172" s="141"/>
      <c r="AT172" s="211"/>
      <c r="AU172" s="364" t="str">
        <f t="shared" si="78"/>
        <v/>
      </c>
      <c r="AV172" s="153" t="str">
        <f t="shared" si="96"/>
        <v/>
      </c>
      <c r="AW172" s="153" t="str">
        <f t="shared" si="79"/>
        <v/>
      </c>
      <c r="AX172" s="153" t="str">
        <f t="shared" si="80"/>
        <v/>
      </c>
    </row>
    <row r="173" spans="1:50" ht="29.45" customHeight="1" x14ac:dyDescent="0.25">
      <c r="A173" s="354" t="str">
        <f>IF('N-Bedarf GL §13a'!A173="","",'N-Bedarf GL §13a'!A173)</f>
        <v/>
      </c>
      <c r="B173" s="354" t="str">
        <f>IF('N-Bedarf GL §13a'!B173="","",'N-Bedarf GL §13a'!B173)</f>
        <v/>
      </c>
      <c r="C173" s="305" t="str">
        <f>IF('N-Bedarf GL §13a'!D173="","",'N-Bedarf GL §13a'!D173)</f>
        <v/>
      </c>
      <c r="D173" s="32" t="str">
        <f>IF('N-Bedarf GL §13a'!C173="","",'N-Bedarf GL §13a'!C173)</f>
        <v/>
      </c>
      <c r="E173" s="84" t="str">
        <f>IF('N-Bedarf GL §13a'!V173="",'N-Bedarf GL §13a'!T173,'N-Bedarf GL §13a'!V173)</f>
        <v/>
      </c>
      <c r="F173" s="84" t="str">
        <f>IF('P-Bedarf GL §13a'!N174="","",'P-Bedarf GL §13a'!N174)</f>
        <v/>
      </c>
      <c r="G173" s="84" t="str">
        <f>IF('P-Bedarf GL §13a'!R174="","",'P-Bedarf GL §13a'!R174)</f>
        <v/>
      </c>
      <c r="H173" s="345" t="str">
        <f t="shared" si="81"/>
        <v/>
      </c>
      <c r="I173" s="345" t="str">
        <f t="shared" si="82"/>
        <v/>
      </c>
      <c r="J173" s="345" t="str">
        <f t="shared" si="83"/>
        <v/>
      </c>
      <c r="K173" s="84">
        <f t="shared" si="84"/>
        <v>0</v>
      </c>
      <c r="L173" s="84">
        <f t="shared" si="85"/>
        <v>0</v>
      </c>
      <c r="M173" s="84">
        <f t="shared" si="86"/>
        <v>0</v>
      </c>
      <c r="N173" s="321" t="str">
        <f t="shared" si="87"/>
        <v/>
      </c>
      <c r="O173" s="321" t="str">
        <f t="shared" si="88"/>
        <v/>
      </c>
      <c r="P173" s="321" t="str">
        <f t="shared" si="89"/>
        <v/>
      </c>
      <c r="Q173" s="214" t="str">
        <f t="shared" si="97"/>
        <v/>
      </c>
      <c r="R173" s="141"/>
      <c r="S173" s="211"/>
      <c r="T173" s="364" t="str">
        <f t="shared" si="66"/>
        <v/>
      </c>
      <c r="U173" s="153" t="str">
        <f t="shared" si="90"/>
        <v/>
      </c>
      <c r="V173" s="153" t="str">
        <f t="shared" si="91"/>
        <v/>
      </c>
      <c r="W173" s="153" t="str">
        <f t="shared" si="67"/>
        <v/>
      </c>
      <c r="X173" s="153" t="str">
        <f t="shared" si="68"/>
        <v/>
      </c>
      <c r="Y173" s="141"/>
      <c r="Z173" s="212"/>
      <c r="AA173" s="364" t="str">
        <f t="shared" si="69"/>
        <v/>
      </c>
      <c r="AB173" s="153" t="str">
        <f t="shared" si="92"/>
        <v/>
      </c>
      <c r="AC173" s="153" t="str">
        <f t="shared" si="93"/>
        <v/>
      </c>
      <c r="AD173" s="153" t="str">
        <f t="shared" si="70"/>
        <v/>
      </c>
      <c r="AE173" s="153" t="str">
        <f t="shared" si="71"/>
        <v/>
      </c>
      <c r="AF173" s="213" t="str">
        <f t="shared" si="98"/>
        <v/>
      </c>
      <c r="AG173" s="141"/>
      <c r="AH173" s="211"/>
      <c r="AI173" s="364" t="str">
        <f t="shared" si="72"/>
        <v/>
      </c>
      <c r="AJ173" s="153" t="str">
        <f t="shared" si="94"/>
        <v/>
      </c>
      <c r="AK173" s="153" t="str">
        <f t="shared" si="73"/>
        <v/>
      </c>
      <c r="AL173" s="153" t="str">
        <f t="shared" si="74"/>
        <v/>
      </c>
      <c r="AM173" s="141"/>
      <c r="AN173" s="211"/>
      <c r="AO173" s="364" t="str">
        <f t="shared" si="75"/>
        <v/>
      </c>
      <c r="AP173" s="153" t="str">
        <f t="shared" si="95"/>
        <v/>
      </c>
      <c r="AQ173" s="153" t="str">
        <f t="shared" si="76"/>
        <v/>
      </c>
      <c r="AR173" s="153" t="str">
        <f t="shared" si="77"/>
        <v/>
      </c>
      <c r="AS173" s="141"/>
      <c r="AT173" s="211"/>
      <c r="AU173" s="364" t="str">
        <f t="shared" si="78"/>
        <v/>
      </c>
      <c r="AV173" s="153" t="str">
        <f t="shared" si="96"/>
        <v/>
      </c>
      <c r="AW173" s="153" t="str">
        <f t="shared" si="79"/>
        <v/>
      </c>
      <c r="AX173" s="153" t="str">
        <f t="shared" si="80"/>
        <v/>
      </c>
    </row>
    <row r="174" spans="1:50" ht="29.45" customHeight="1" x14ac:dyDescent="0.25">
      <c r="A174" s="354" t="str">
        <f>IF('N-Bedarf GL §13a'!A174="","",'N-Bedarf GL §13a'!A174)</f>
        <v/>
      </c>
      <c r="B174" s="354" t="str">
        <f>IF('N-Bedarf GL §13a'!B174="","",'N-Bedarf GL §13a'!B174)</f>
        <v/>
      </c>
      <c r="C174" s="305" t="str">
        <f>IF('N-Bedarf GL §13a'!D174="","",'N-Bedarf GL §13a'!D174)</f>
        <v/>
      </c>
      <c r="D174" s="32" t="str">
        <f>IF('N-Bedarf GL §13a'!C174="","",'N-Bedarf GL §13a'!C174)</f>
        <v/>
      </c>
      <c r="E174" s="84" t="str">
        <f>IF('N-Bedarf GL §13a'!V174="",'N-Bedarf GL §13a'!T174,'N-Bedarf GL §13a'!V174)</f>
        <v/>
      </c>
      <c r="F174" s="84" t="str">
        <f>IF('P-Bedarf GL §13a'!N175="","",'P-Bedarf GL §13a'!N175)</f>
        <v/>
      </c>
      <c r="G174" s="84" t="str">
        <f>IF('P-Bedarf GL §13a'!R175="","",'P-Bedarf GL §13a'!R175)</f>
        <v/>
      </c>
      <c r="H174" s="345" t="str">
        <f t="shared" si="81"/>
        <v/>
      </c>
      <c r="I174" s="345" t="str">
        <f t="shared" si="82"/>
        <v/>
      </c>
      <c r="J174" s="345" t="str">
        <f t="shared" si="83"/>
        <v/>
      </c>
      <c r="K174" s="84">
        <f t="shared" si="84"/>
        <v>0</v>
      </c>
      <c r="L174" s="84">
        <f t="shared" si="85"/>
        <v>0</v>
      </c>
      <c r="M174" s="84">
        <f t="shared" si="86"/>
        <v>0</v>
      </c>
      <c r="N174" s="321" t="str">
        <f t="shared" si="87"/>
        <v/>
      </c>
      <c r="O174" s="321" t="str">
        <f t="shared" si="88"/>
        <v/>
      </c>
      <c r="P174" s="321" t="str">
        <f t="shared" si="89"/>
        <v/>
      </c>
      <c r="Q174" s="214" t="str">
        <f t="shared" si="97"/>
        <v/>
      </c>
      <c r="R174" s="141"/>
      <c r="S174" s="211"/>
      <c r="T174" s="364" t="str">
        <f t="shared" si="66"/>
        <v/>
      </c>
      <c r="U174" s="153" t="str">
        <f t="shared" si="90"/>
        <v/>
      </c>
      <c r="V174" s="153" t="str">
        <f t="shared" si="91"/>
        <v/>
      </c>
      <c r="W174" s="153" t="str">
        <f t="shared" si="67"/>
        <v/>
      </c>
      <c r="X174" s="153" t="str">
        <f t="shared" si="68"/>
        <v/>
      </c>
      <c r="Y174" s="141"/>
      <c r="Z174" s="212"/>
      <c r="AA174" s="364" t="str">
        <f t="shared" si="69"/>
        <v/>
      </c>
      <c r="AB174" s="153" t="str">
        <f t="shared" si="92"/>
        <v/>
      </c>
      <c r="AC174" s="153" t="str">
        <f t="shared" si="93"/>
        <v/>
      </c>
      <c r="AD174" s="153" t="str">
        <f t="shared" si="70"/>
        <v/>
      </c>
      <c r="AE174" s="153" t="str">
        <f t="shared" si="71"/>
        <v/>
      </c>
      <c r="AF174" s="213" t="str">
        <f t="shared" si="98"/>
        <v/>
      </c>
      <c r="AG174" s="141"/>
      <c r="AH174" s="211"/>
      <c r="AI174" s="364" t="str">
        <f t="shared" si="72"/>
        <v/>
      </c>
      <c r="AJ174" s="153" t="str">
        <f t="shared" si="94"/>
        <v/>
      </c>
      <c r="AK174" s="153" t="str">
        <f t="shared" si="73"/>
        <v/>
      </c>
      <c r="AL174" s="153" t="str">
        <f t="shared" si="74"/>
        <v/>
      </c>
      <c r="AM174" s="141"/>
      <c r="AN174" s="211"/>
      <c r="AO174" s="364" t="str">
        <f t="shared" si="75"/>
        <v/>
      </c>
      <c r="AP174" s="153" t="str">
        <f t="shared" si="95"/>
        <v/>
      </c>
      <c r="AQ174" s="153" t="str">
        <f t="shared" si="76"/>
        <v/>
      </c>
      <c r="AR174" s="153" t="str">
        <f t="shared" si="77"/>
        <v/>
      </c>
      <c r="AS174" s="141"/>
      <c r="AT174" s="211"/>
      <c r="AU174" s="364" t="str">
        <f t="shared" si="78"/>
        <v/>
      </c>
      <c r="AV174" s="153" t="str">
        <f t="shared" si="96"/>
        <v/>
      </c>
      <c r="AW174" s="153" t="str">
        <f t="shared" si="79"/>
        <v/>
      </c>
      <c r="AX174" s="153" t="str">
        <f t="shared" si="80"/>
        <v/>
      </c>
    </row>
    <row r="175" spans="1:50" ht="29.45" customHeight="1" x14ac:dyDescent="0.25">
      <c r="A175" s="354" t="str">
        <f>IF('N-Bedarf GL §13a'!A175="","",'N-Bedarf GL §13a'!A175)</f>
        <v/>
      </c>
      <c r="B175" s="354" t="str">
        <f>IF('N-Bedarf GL §13a'!B175="","",'N-Bedarf GL §13a'!B175)</f>
        <v/>
      </c>
      <c r="C175" s="305" t="str">
        <f>IF('N-Bedarf GL §13a'!D175="","",'N-Bedarf GL §13a'!D175)</f>
        <v/>
      </c>
      <c r="D175" s="32" t="str">
        <f>IF('N-Bedarf GL §13a'!C175="","",'N-Bedarf GL §13a'!C175)</f>
        <v/>
      </c>
      <c r="E175" s="84" t="str">
        <f>IF('N-Bedarf GL §13a'!V175="",'N-Bedarf GL §13a'!T175,'N-Bedarf GL §13a'!V175)</f>
        <v/>
      </c>
      <c r="F175" s="84" t="str">
        <f>IF('P-Bedarf GL §13a'!N176="","",'P-Bedarf GL §13a'!N176)</f>
        <v/>
      </c>
      <c r="G175" s="84" t="str">
        <f>IF('P-Bedarf GL §13a'!R176="","",'P-Bedarf GL §13a'!R176)</f>
        <v/>
      </c>
      <c r="H175" s="345" t="str">
        <f t="shared" si="81"/>
        <v/>
      </c>
      <c r="I175" s="345" t="str">
        <f t="shared" si="82"/>
        <v/>
      </c>
      <c r="J175" s="345" t="str">
        <f t="shared" si="83"/>
        <v/>
      </c>
      <c r="K175" s="84">
        <f t="shared" si="84"/>
        <v>0</v>
      </c>
      <c r="L175" s="84">
        <f t="shared" si="85"/>
        <v>0</v>
      </c>
      <c r="M175" s="84">
        <f t="shared" si="86"/>
        <v>0</v>
      </c>
      <c r="N175" s="321" t="str">
        <f t="shared" si="87"/>
        <v/>
      </c>
      <c r="O175" s="321" t="str">
        <f t="shared" si="88"/>
        <v/>
      </c>
      <c r="P175" s="321" t="str">
        <f t="shared" si="89"/>
        <v/>
      </c>
      <c r="Q175" s="214" t="str">
        <f t="shared" si="97"/>
        <v/>
      </c>
      <c r="R175" s="141"/>
      <c r="S175" s="211"/>
      <c r="T175" s="364" t="str">
        <f t="shared" si="66"/>
        <v/>
      </c>
      <c r="U175" s="153" t="str">
        <f t="shared" si="90"/>
        <v/>
      </c>
      <c r="V175" s="153" t="str">
        <f t="shared" si="91"/>
        <v/>
      </c>
      <c r="W175" s="153" t="str">
        <f t="shared" si="67"/>
        <v/>
      </c>
      <c r="X175" s="153" t="str">
        <f t="shared" si="68"/>
        <v/>
      </c>
      <c r="Y175" s="141"/>
      <c r="Z175" s="212"/>
      <c r="AA175" s="364" t="str">
        <f t="shared" si="69"/>
        <v/>
      </c>
      <c r="AB175" s="153" t="str">
        <f t="shared" si="92"/>
        <v/>
      </c>
      <c r="AC175" s="153" t="str">
        <f t="shared" si="93"/>
        <v/>
      </c>
      <c r="AD175" s="153" t="str">
        <f t="shared" si="70"/>
        <v/>
      </c>
      <c r="AE175" s="153" t="str">
        <f t="shared" si="71"/>
        <v/>
      </c>
      <c r="AF175" s="213" t="str">
        <f t="shared" si="98"/>
        <v/>
      </c>
      <c r="AG175" s="141"/>
      <c r="AH175" s="211"/>
      <c r="AI175" s="364" t="str">
        <f t="shared" si="72"/>
        <v/>
      </c>
      <c r="AJ175" s="153" t="str">
        <f t="shared" si="94"/>
        <v/>
      </c>
      <c r="AK175" s="153" t="str">
        <f t="shared" si="73"/>
        <v/>
      </c>
      <c r="AL175" s="153" t="str">
        <f t="shared" si="74"/>
        <v/>
      </c>
      <c r="AM175" s="141"/>
      <c r="AN175" s="211"/>
      <c r="AO175" s="364" t="str">
        <f t="shared" si="75"/>
        <v/>
      </c>
      <c r="AP175" s="153" t="str">
        <f t="shared" si="95"/>
        <v/>
      </c>
      <c r="AQ175" s="153" t="str">
        <f t="shared" si="76"/>
        <v/>
      </c>
      <c r="AR175" s="153" t="str">
        <f t="shared" si="77"/>
        <v/>
      </c>
      <c r="AS175" s="141"/>
      <c r="AT175" s="211"/>
      <c r="AU175" s="364" t="str">
        <f t="shared" si="78"/>
        <v/>
      </c>
      <c r="AV175" s="153" t="str">
        <f t="shared" si="96"/>
        <v/>
      </c>
      <c r="AW175" s="153" t="str">
        <f t="shared" si="79"/>
        <v/>
      </c>
      <c r="AX175" s="153" t="str">
        <f t="shared" si="80"/>
        <v/>
      </c>
    </row>
    <row r="176" spans="1:50" ht="29.45" customHeight="1" x14ac:dyDescent="0.25">
      <c r="A176" s="354" t="str">
        <f>IF('N-Bedarf GL §13a'!A176="","",'N-Bedarf GL §13a'!A176)</f>
        <v/>
      </c>
      <c r="B176" s="354" t="str">
        <f>IF('N-Bedarf GL §13a'!B176="","",'N-Bedarf GL §13a'!B176)</f>
        <v/>
      </c>
      <c r="C176" s="305" t="str">
        <f>IF('N-Bedarf GL §13a'!D176="","",'N-Bedarf GL §13a'!D176)</f>
        <v/>
      </c>
      <c r="D176" s="32" t="str">
        <f>IF('N-Bedarf GL §13a'!C176="","",'N-Bedarf GL §13a'!C176)</f>
        <v/>
      </c>
      <c r="E176" s="84" t="str">
        <f>IF('N-Bedarf GL §13a'!V176="",'N-Bedarf GL §13a'!T176,'N-Bedarf GL §13a'!V176)</f>
        <v/>
      </c>
      <c r="F176" s="84" t="str">
        <f>IF('P-Bedarf GL §13a'!N177="","",'P-Bedarf GL §13a'!N177)</f>
        <v/>
      </c>
      <c r="G176" s="84" t="str">
        <f>IF('P-Bedarf GL §13a'!R177="","",'P-Bedarf GL §13a'!R177)</f>
        <v/>
      </c>
      <c r="H176" s="345" t="str">
        <f t="shared" si="81"/>
        <v/>
      </c>
      <c r="I176" s="345" t="str">
        <f t="shared" si="82"/>
        <v/>
      </c>
      <c r="J176" s="345" t="str">
        <f t="shared" si="83"/>
        <v/>
      </c>
      <c r="K176" s="84">
        <f t="shared" si="84"/>
        <v>0</v>
      </c>
      <c r="L176" s="84">
        <f t="shared" si="85"/>
        <v>0</v>
      </c>
      <c r="M176" s="84">
        <f t="shared" si="86"/>
        <v>0</v>
      </c>
      <c r="N176" s="321" t="str">
        <f t="shared" si="87"/>
        <v/>
      </c>
      <c r="O176" s="321" t="str">
        <f t="shared" si="88"/>
        <v/>
      </c>
      <c r="P176" s="321" t="str">
        <f t="shared" si="89"/>
        <v/>
      </c>
      <c r="Q176" s="214" t="str">
        <f t="shared" si="97"/>
        <v/>
      </c>
      <c r="R176" s="141"/>
      <c r="S176" s="211"/>
      <c r="T176" s="364" t="str">
        <f t="shared" si="66"/>
        <v/>
      </c>
      <c r="U176" s="153" t="str">
        <f t="shared" si="90"/>
        <v/>
      </c>
      <c r="V176" s="153" t="str">
        <f t="shared" si="91"/>
        <v/>
      </c>
      <c r="W176" s="153" t="str">
        <f t="shared" si="67"/>
        <v/>
      </c>
      <c r="X176" s="153" t="str">
        <f t="shared" si="68"/>
        <v/>
      </c>
      <c r="Y176" s="141"/>
      <c r="Z176" s="212"/>
      <c r="AA176" s="364" t="str">
        <f t="shared" si="69"/>
        <v/>
      </c>
      <c r="AB176" s="153" t="str">
        <f t="shared" si="92"/>
        <v/>
      </c>
      <c r="AC176" s="153" t="str">
        <f t="shared" si="93"/>
        <v/>
      </c>
      <c r="AD176" s="153" t="str">
        <f t="shared" si="70"/>
        <v/>
      </c>
      <c r="AE176" s="153" t="str">
        <f t="shared" si="71"/>
        <v/>
      </c>
      <c r="AF176" s="213" t="str">
        <f t="shared" si="98"/>
        <v/>
      </c>
      <c r="AG176" s="141"/>
      <c r="AH176" s="211"/>
      <c r="AI176" s="364" t="str">
        <f t="shared" si="72"/>
        <v/>
      </c>
      <c r="AJ176" s="153" t="str">
        <f t="shared" si="94"/>
        <v/>
      </c>
      <c r="AK176" s="153" t="str">
        <f t="shared" si="73"/>
        <v/>
      </c>
      <c r="AL176" s="153" t="str">
        <f t="shared" si="74"/>
        <v/>
      </c>
      <c r="AM176" s="141"/>
      <c r="AN176" s="211"/>
      <c r="AO176" s="364" t="str">
        <f t="shared" si="75"/>
        <v/>
      </c>
      <c r="AP176" s="153" t="str">
        <f t="shared" si="95"/>
        <v/>
      </c>
      <c r="AQ176" s="153" t="str">
        <f t="shared" si="76"/>
        <v/>
      </c>
      <c r="AR176" s="153" t="str">
        <f t="shared" si="77"/>
        <v/>
      </c>
      <c r="AS176" s="141"/>
      <c r="AT176" s="211"/>
      <c r="AU176" s="364" t="str">
        <f t="shared" si="78"/>
        <v/>
      </c>
      <c r="AV176" s="153" t="str">
        <f t="shared" si="96"/>
        <v/>
      </c>
      <c r="AW176" s="153" t="str">
        <f t="shared" si="79"/>
        <v/>
      </c>
      <c r="AX176" s="153" t="str">
        <f t="shared" si="80"/>
        <v/>
      </c>
    </row>
    <row r="177" spans="1:50" ht="29.45" customHeight="1" x14ac:dyDescent="0.25">
      <c r="A177" s="354" t="str">
        <f>IF('N-Bedarf GL §13a'!A177="","",'N-Bedarf GL §13a'!A177)</f>
        <v/>
      </c>
      <c r="B177" s="354" t="str">
        <f>IF('N-Bedarf GL §13a'!B177="","",'N-Bedarf GL §13a'!B177)</f>
        <v/>
      </c>
      <c r="C177" s="305" t="str">
        <f>IF('N-Bedarf GL §13a'!D177="","",'N-Bedarf GL §13a'!D177)</f>
        <v/>
      </c>
      <c r="D177" s="32" t="str">
        <f>IF('N-Bedarf GL §13a'!C177="","",'N-Bedarf GL §13a'!C177)</f>
        <v/>
      </c>
      <c r="E177" s="84" t="str">
        <f>IF('N-Bedarf GL §13a'!V177="",'N-Bedarf GL §13a'!T177,'N-Bedarf GL §13a'!V177)</f>
        <v/>
      </c>
      <c r="F177" s="84" t="str">
        <f>IF('P-Bedarf GL §13a'!N178="","",'P-Bedarf GL §13a'!N178)</f>
        <v/>
      </c>
      <c r="G177" s="84" t="str">
        <f>IF('P-Bedarf GL §13a'!R178="","",'P-Bedarf GL §13a'!R178)</f>
        <v/>
      </c>
      <c r="H177" s="345" t="str">
        <f t="shared" si="81"/>
        <v/>
      </c>
      <c r="I177" s="345" t="str">
        <f t="shared" si="82"/>
        <v/>
      </c>
      <c r="J177" s="345" t="str">
        <f t="shared" si="83"/>
        <v/>
      </c>
      <c r="K177" s="84">
        <f t="shared" si="84"/>
        <v>0</v>
      </c>
      <c r="L177" s="84">
        <f t="shared" si="85"/>
        <v>0</v>
      </c>
      <c r="M177" s="84">
        <f t="shared" si="86"/>
        <v>0</v>
      </c>
      <c r="N177" s="321" t="str">
        <f t="shared" si="87"/>
        <v/>
      </c>
      <c r="O177" s="321" t="str">
        <f t="shared" si="88"/>
        <v/>
      </c>
      <c r="P177" s="321" t="str">
        <f t="shared" si="89"/>
        <v/>
      </c>
      <c r="Q177" s="214" t="str">
        <f t="shared" si="97"/>
        <v/>
      </c>
      <c r="R177" s="141"/>
      <c r="S177" s="211"/>
      <c r="T177" s="364" t="str">
        <f t="shared" si="66"/>
        <v/>
      </c>
      <c r="U177" s="153" t="str">
        <f t="shared" si="90"/>
        <v/>
      </c>
      <c r="V177" s="153" t="str">
        <f t="shared" si="91"/>
        <v/>
      </c>
      <c r="W177" s="153" t="str">
        <f t="shared" si="67"/>
        <v/>
      </c>
      <c r="X177" s="153" t="str">
        <f t="shared" si="68"/>
        <v/>
      </c>
      <c r="Y177" s="141"/>
      <c r="Z177" s="212"/>
      <c r="AA177" s="364" t="str">
        <f t="shared" si="69"/>
        <v/>
      </c>
      <c r="AB177" s="153" t="str">
        <f t="shared" si="92"/>
        <v/>
      </c>
      <c r="AC177" s="153" t="str">
        <f t="shared" si="93"/>
        <v/>
      </c>
      <c r="AD177" s="153" t="str">
        <f t="shared" si="70"/>
        <v/>
      </c>
      <c r="AE177" s="153" t="str">
        <f t="shared" si="71"/>
        <v/>
      </c>
      <c r="AF177" s="213" t="str">
        <f t="shared" si="98"/>
        <v/>
      </c>
      <c r="AG177" s="141"/>
      <c r="AH177" s="211"/>
      <c r="AI177" s="364" t="str">
        <f t="shared" si="72"/>
        <v/>
      </c>
      <c r="AJ177" s="153" t="str">
        <f t="shared" si="94"/>
        <v/>
      </c>
      <c r="AK177" s="153" t="str">
        <f t="shared" si="73"/>
        <v/>
      </c>
      <c r="AL177" s="153" t="str">
        <f t="shared" si="74"/>
        <v/>
      </c>
      <c r="AM177" s="141"/>
      <c r="AN177" s="211"/>
      <c r="AO177" s="364" t="str">
        <f t="shared" si="75"/>
        <v/>
      </c>
      <c r="AP177" s="153" t="str">
        <f t="shared" si="95"/>
        <v/>
      </c>
      <c r="AQ177" s="153" t="str">
        <f t="shared" si="76"/>
        <v/>
      </c>
      <c r="AR177" s="153" t="str">
        <f t="shared" si="77"/>
        <v/>
      </c>
      <c r="AS177" s="141"/>
      <c r="AT177" s="211"/>
      <c r="AU177" s="364" t="str">
        <f t="shared" si="78"/>
        <v/>
      </c>
      <c r="AV177" s="153" t="str">
        <f t="shared" si="96"/>
        <v/>
      </c>
      <c r="AW177" s="153" t="str">
        <f t="shared" si="79"/>
        <v/>
      </c>
      <c r="AX177" s="153" t="str">
        <f t="shared" si="80"/>
        <v/>
      </c>
    </row>
    <row r="178" spans="1:50" ht="29.45" customHeight="1" x14ac:dyDescent="0.25">
      <c r="A178" s="354" t="str">
        <f>IF('N-Bedarf GL §13a'!A178="","",'N-Bedarf GL §13a'!A178)</f>
        <v/>
      </c>
      <c r="B178" s="354" t="str">
        <f>IF('N-Bedarf GL §13a'!B178="","",'N-Bedarf GL §13a'!B178)</f>
        <v/>
      </c>
      <c r="C178" s="305" t="str">
        <f>IF('N-Bedarf GL §13a'!D178="","",'N-Bedarf GL §13a'!D178)</f>
        <v/>
      </c>
      <c r="D178" s="32" t="str">
        <f>IF('N-Bedarf GL §13a'!C178="","",'N-Bedarf GL §13a'!C178)</f>
        <v/>
      </c>
      <c r="E178" s="84" t="str">
        <f>IF('N-Bedarf GL §13a'!V178="",'N-Bedarf GL §13a'!T178,'N-Bedarf GL §13a'!V178)</f>
        <v/>
      </c>
      <c r="F178" s="84" t="str">
        <f>IF('P-Bedarf GL §13a'!N179="","",'P-Bedarf GL §13a'!N179)</f>
        <v/>
      </c>
      <c r="G178" s="84" t="str">
        <f>IF('P-Bedarf GL §13a'!R179="","",'P-Bedarf GL §13a'!R179)</f>
        <v/>
      </c>
      <c r="H178" s="345" t="str">
        <f t="shared" si="81"/>
        <v/>
      </c>
      <c r="I178" s="345" t="str">
        <f t="shared" si="82"/>
        <v/>
      </c>
      <c r="J178" s="345" t="str">
        <f t="shared" si="83"/>
        <v/>
      </c>
      <c r="K178" s="84">
        <f t="shared" si="84"/>
        <v>0</v>
      </c>
      <c r="L178" s="84">
        <f t="shared" si="85"/>
        <v>0</v>
      </c>
      <c r="M178" s="84">
        <f t="shared" si="86"/>
        <v>0</v>
      </c>
      <c r="N178" s="321" t="str">
        <f t="shared" si="87"/>
        <v/>
      </c>
      <c r="O178" s="321" t="str">
        <f t="shared" si="88"/>
        <v/>
      </c>
      <c r="P178" s="321" t="str">
        <f t="shared" si="89"/>
        <v/>
      </c>
      <c r="Q178" s="214" t="str">
        <f t="shared" si="97"/>
        <v/>
      </c>
      <c r="R178" s="141"/>
      <c r="S178" s="211"/>
      <c r="T178" s="364" t="str">
        <f t="shared" si="66"/>
        <v/>
      </c>
      <c r="U178" s="153" t="str">
        <f t="shared" si="90"/>
        <v/>
      </c>
      <c r="V178" s="153" t="str">
        <f t="shared" si="91"/>
        <v/>
      </c>
      <c r="W178" s="153" t="str">
        <f t="shared" si="67"/>
        <v/>
      </c>
      <c r="X178" s="153" t="str">
        <f t="shared" si="68"/>
        <v/>
      </c>
      <c r="Y178" s="141"/>
      <c r="Z178" s="212"/>
      <c r="AA178" s="364" t="str">
        <f t="shared" si="69"/>
        <v/>
      </c>
      <c r="AB178" s="153" t="str">
        <f t="shared" si="92"/>
        <v/>
      </c>
      <c r="AC178" s="153" t="str">
        <f t="shared" si="93"/>
        <v/>
      </c>
      <c r="AD178" s="153" t="str">
        <f t="shared" si="70"/>
        <v/>
      </c>
      <c r="AE178" s="153" t="str">
        <f t="shared" si="71"/>
        <v/>
      </c>
      <c r="AF178" s="213" t="str">
        <f t="shared" si="98"/>
        <v/>
      </c>
      <c r="AG178" s="141"/>
      <c r="AH178" s="211"/>
      <c r="AI178" s="364" t="str">
        <f t="shared" si="72"/>
        <v/>
      </c>
      <c r="AJ178" s="153" t="str">
        <f t="shared" si="94"/>
        <v/>
      </c>
      <c r="AK178" s="153" t="str">
        <f t="shared" si="73"/>
        <v/>
      </c>
      <c r="AL178" s="153" t="str">
        <f t="shared" si="74"/>
        <v/>
      </c>
      <c r="AM178" s="141"/>
      <c r="AN178" s="211"/>
      <c r="AO178" s="364" t="str">
        <f t="shared" si="75"/>
        <v/>
      </c>
      <c r="AP178" s="153" t="str">
        <f t="shared" si="95"/>
        <v/>
      </c>
      <c r="AQ178" s="153" t="str">
        <f t="shared" si="76"/>
        <v/>
      </c>
      <c r="AR178" s="153" t="str">
        <f t="shared" si="77"/>
        <v/>
      </c>
      <c r="AS178" s="141"/>
      <c r="AT178" s="211"/>
      <c r="AU178" s="364" t="str">
        <f t="shared" si="78"/>
        <v/>
      </c>
      <c r="AV178" s="153" t="str">
        <f t="shared" si="96"/>
        <v/>
      </c>
      <c r="AW178" s="153" t="str">
        <f t="shared" si="79"/>
        <v/>
      </c>
      <c r="AX178" s="153" t="str">
        <f t="shared" si="80"/>
        <v/>
      </c>
    </row>
    <row r="179" spans="1:50" ht="29.45" customHeight="1" x14ac:dyDescent="0.25">
      <c r="A179" s="354" t="str">
        <f>IF('N-Bedarf GL §13a'!A179="","",'N-Bedarf GL §13a'!A179)</f>
        <v/>
      </c>
      <c r="B179" s="354" t="str">
        <f>IF('N-Bedarf GL §13a'!B179="","",'N-Bedarf GL §13a'!B179)</f>
        <v/>
      </c>
      <c r="C179" s="305" t="str">
        <f>IF('N-Bedarf GL §13a'!D179="","",'N-Bedarf GL §13a'!D179)</f>
        <v/>
      </c>
      <c r="D179" s="32" t="str">
        <f>IF('N-Bedarf GL §13a'!C179="","",'N-Bedarf GL §13a'!C179)</f>
        <v/>
      </c>
      <c r="E179" s="84" t="str">
        <f>IF('N-Bedarf GL §13a'!V179="",'N-Bedarf GL §13a'!T179,'N-Bedarf GL §13a'!V179)</f>
        <v/>
      </c>
      <c r="F179" s="84" t="str">
        <f>IF('P-Bedarf GL §13a'!N180="","",'P-Bedarf GL §13a'!N180)</f>
        <v/>
      </c>
      <c r="G179" s="84" t="str">
        <f>IF('P-Bedarf GL §13a'!R180="","",'P-Bedarf GL §13a'!R180)</f>
        <v/>
      </c>
      <c r="H179" s="345" t="str">
        <f t="shared" si="81"/>
        <v/>
      </c>
      <c r="I179" s="345" t="str">
        <f t="shared" si="82"/>
        <v/>
      </c>
      <c r="J179" s="345" t="str">
        <f t="shared" si="83"/>
        <v/>
      </c>
      <c r="K179" s="84">
        <f t="shared" si="84"/>
        <v>0</v>
      </c>
      <c r="L179" s="84">
        <f t="shared" si="85"/>
        <v>0</v>
      </c>
      <c r="M179" s="84">
        <f t="shared" si="86"/>
        <v>0</v>
      </c>
      <c r="N179" s="321" t="str">
        <f t="shared" si="87"/>
        <v/>
      </c>
      <c r="O179" s="321" t="str">
        <f t="shared" si="88"/>
        <v/>
      </c>
      <c r="P179" s="321" t="str">
        <f t="shared" si="89"/>
        <v/>
      </c>
      <c r="Q179" s="214" t="str">
        <f t="shared" si="97"/>
        <v/>
      </c>
      <c r="R179" s="141"/>
      <c r="S179" s="211"/>
      <c r="T179" s="364" t="str">
        <f t="shared" si="66"/>
        <v/>
      </c>
      <c r="U179" s="153" t="str">
        <f t="shared" si="90"/>
        <v/>
      </c>
      <c r="V179" s="153" t="str">
        <f t="shared" si="91"/>
        <v/>
      </c>
      <c r="W179" s="153" t="str">
        <f t="shared" si="67"/>
        <v/>
      </c>
      <c r="X179" s="153" t="str">
        <f t="shared" si="68"/>
        <v/>
      </c>
      <c r="Y179" s="141"/>
      <c r="Z179" s="212"/>
      <c r="AA179" s="364" t="str">
        <f t="shared" si="69"/>
        <v/>
      </c>
      <c r="AB179" s="153" t="str">
        <f t="shared" si="92"/>
        <v/>
      </c>
      <c r="AC179" s="153" t="str">
        <f t="shared" si="93"/>
        <v/>
      </c>
      <c r="AD179" s="153" t="str">
        <f t="shared" si="70"/>
        <v/>
      </c>
      <c r="AE179" s="153" t="str">
        <f t="shared" si="71"/>
        <v/>
      </c>
      <c r="AF179" s="213" t="str">
        <f t="shared" si="98"/>
        <v/>
      </c>
      <c r="AG179" s="141"/>
      <c r="AH179" s="211"/>
      <c r="AI179" s="364" t="str">
        <f t="shared" si="72"/>
        <v/>
      </c>
      <c r="AJ179" s="153" t="str">
        <f t="shared" si="94"/>
        <v/>
      </c>
      <c r="AK179" s="153" t="str">
        <f t="shared" si="73"/>
        <v/>
      </c>
      <c r="AL179" s="153" t="str">
        <f t="shared" si="74"/>
        <v/>
      </c>
      <c r="AM179" s="141"/>
      <c r="AN179" s="211"/>
      <c r="AO179" s="364" t="str">
        <f t="shared" si="75"/>
        <v/>
      </c>
      <c r="AP179" s="153" t="str">
        <f t="shared" si="95"/>
        <v/>
      </c>
      <c r="AQ179" s="153" t="str">
        <f t="shared" si="76"/>
        <v/>
      </c>
      <c r="AR179" s="153" t="str">
        <f t="shared" si="77"/>
        <v/>
      </c>
      <c r="AS179" s="141"/>
      <c r="AT179" s="211"/>
      <c r="AU179" s="364" t="str">
        <f t="shared" si="78"/>
        <v/>
      </c>
      <c r="AV179" s="153" t="str">
        <f t="shared" si="96"/>
        <v/>
      </c>
      <c r="AW179" s="153" t="str">
        <f t="shared" si="79"/>
        <v/>
      </c>
      <c r="AX179" s="153" t="str">
        <f t="shared" si="80"/>
        <v/>
      </c>
    </row>
    <row r="180" spans="1:50" ht="29.45" customHeight="1" x14ac:dyDescent="0.25">
      <c r="A180" s="354" t="str">
        <f>IF('N-Bedarf GL §13a'!A180="","",'N-Bedarf GL §13a'!A180)</f>
        <v/>
      </c>
      <c r="B180" s="354" t="str">
        <f>IF('N-Bedarf GL §13a'!B180="","",'N-Bedarf GL §13a'!B180)</f>
        <v/>
      </c>
      <c r="C180" s="305" t="str">
        <f>IF('N-Bedarf GL §13a'!D180="","",'N-Bedarf GL §13a'!D180)</f>
        <v/>
      </c>
      <c r="D180" s="32" t="str">
        <f>IF('N-Bedarf GL §13a'!C180="","",'N-Bedarf GL §13a'!C180)</f>
        <v/>
      </c>
      <c r="E180" s="84" t="str">
        <f>IF('N-Bedarf GL §13a'!V180="",'N-Bedarf GL §13a'!T180,'N-Bedarf GL §13a'!V180)</f>
        <v/>
      </c>
      <c r="F180" s="84" t="str">
        <f>IF('P-Bedarf GL §13a'!N181="","",'P-Bedarf GL §13a'!N181)</f>
        <v/>
      </c>
      <c r="G180" s="84" t="str">
        <f>IF('P-Bedarf GL §13a'!R181="","",'P-Bedarf GL §13a'!R181)</f>
        <v/>
      </c>
      <c r="H180" s="345" t="str">
        <f t="shared" si="81"/>
        <v/>
      </c>
      <c r="I180" s="345" t="str">
        <f t="shared" si="82"/>
        <v/>
      </c>
      <c r="J180" s="345" t="str">
        <f t="shared" si="83"/>
        <v/>
      </c>
      <c r="K180" s="84">
        <f t="shared" si="84"/>
        <v>0</v>
      </c>
      <c r="L180" s="84">
        <f t="shared" si="85"/>
        <v>0</v>
      </c>
      <c r="M180" s="84">
        <f t="shared" si="86"/>
        <v>0</v>
      </c>
      <c r="N180" s="321" t="str">
        <f t="shared" si="87"/>
        <v/>
      </c>
      <c r="O180" s="321" t="str">
        <f t="shared" si="88"/>
        <v/>
      </c>
      <c r="P180" s="321" t="str">
        <f t="shared" si="89"/>
        <v/>
      </c>
      <c r="Q180" s="214" t="str">
        <f t="shared" si="97"/>
        <v/>
      </c>
      <c r="R180" s="141"/>
      <c r="S180" s="211"/>
      <c r="T180" s="364" t="str">
        <f t="shared" si="66"/>
        <v/>
      </c>
      <c r="U180" s="153" t="str">
        <f t="shared" si="90"/>
        <v/>
      </c>
      <c r="V180" s="153" t="str">
        <f t="shared" si="91"/>
        <v/>
      </c>
      <c r="W180" s="153" t="str">
        <f t="shared" si="67"/>
        <v/>
      </c>
      <c r="X180" s="153" t="str">
        <f t="shared" si="68"/>
        <v/>
      </c>
      <c r="Y180" s="141"/>
      <c r="Z180" s="212"/>
      <c r="AA180" s="364" t="str">
        <f t="shared" si="69"/>
        <v/>
      </c>
      <c r="AB180" s="153" t="str">
        <f t="shared" si="92"/>
        <v/>
      </c>
      <c r="AC180" s="153" t="str">
        <f t="shared" si="93"/>
        <v/>
      </c>
      <c r="AD180" s="153" t="str">
        <f t="shared" si="70"/>
        <v/>
      </c>
      <c r="AE180" s="153" t="str">
        <f t="shared" si="71"/>
        <v/>
      </c>
      <c r="AF180" s="213" t="str">
        <f t="shared" si="98"/>
        <v/>
      </c>
      <c r="AG180" s="141"/>
      <c r="AH180" s="211"/>
      <c r="AI180" s="364" t="str">
        <f t="shared" si="72"/>
        <v/>
      </c>
      <c r="AJ180" s="153" t="str">
        <f t="shared" si="94"/>
        <v/>
      </c>
      <c r="AK180" s="153" t="str">
        <f t="shared" si="73"/>
        <v/>
      </c>
      <c r="AL180" s="153" t="str">
        <f t="shared" si="74"/>
        <v/>
      </c>
      <c r="AM180" s="141"/>
      <c r="AN180" s="211"/>
      <c r="AO180" s="364" t="str">
        <f t="shared" si="75"/>
        <v/>
      </c>
      <c r="AP180" s="153" t="str">
        <f t="shared" si="95"/>
        <v/>
      </c>
      <c r="AQ180" s="153" t="str">
        <f t="shared" si="76"/>
        <v/>
      </c>
      <c r="AR180" s="153" t="str">
        <f t="shared" si="77"/>
        <v/>
      </c>
      <c r="AS180" s="141"/>
      <c r="AT180" s="211"/>
      <c r="AU180" s="364" t="str">
        <f t="shared" si="78"/>
        <v/>
      </c>
      <c r="AV180" s="153" t="str">
        <f t="shared" si="96"/>
        <v/>
      </c>
      <c r="AW180" s="153" t="str">
        <f t="shared" si="79"/>
        <v/>
      </c>
      <c r="AX180" s="153" t="str">
        <f t="shared" si="80"/>
        <v/>
      </c>
    </row>
    <row r="181" spans="1:50" ht="29.45" customHeight="1" x14ac:dyDescent="0.25">
      <c r="A181" s="354" t="str">
        <f>IF('N-Bedarf GL §13a'!A181="","",'N-Bedarf GL §13a'!A181)</f>
        <v/>
      </c>
      <c r="B181" s="354" t="str">
        <f>IF('N-Bedarf GL §13a'!B181="","",'N-Bedarf GL §13a'!B181)</f>
        <v/>
      </c>
      <c r="C181" s="305" t="str">
        <f>IF('N-Bedarf GL §13a'!D181="","",'N-Bedarf GL §13a'!D181)</f>
        <v/>
      </c>
      <c r="D181" s="32" t="str">
        <f>IF('N-Bedarf GL §13a'!C181="","",'N-Bedarf GL §13a'!C181)</f>
        <v/>
      </c>
      <c r="E181" s="84" t="str">
        <f>IF('N-Bedarf GL §13a'!V181="",'N-Bedarf GL §13a'!T181,'N-Bedarf GL §13a'!V181)</f>
        <v/>
      </c>
      <c r="F181" s="84" t="str">
        <f>IF('P-Bedarf GL §13a'!N182="","",'P-Bedarf GL §13a'!N182)</f>
        <v/>
      </c>
      <c r="G181" s="84" t="str">
        <f>IF('P-Bedarf GL §13a'!R182="","",'P-Bedarf GL §13a'!R182)</f>
        <v/>
      </c>
      <c r="H181" s="345" t="str">
        <f t="shared" si="81"/>
        <v/>
      </c>
      <c r="I181" s="345" t="str">
        <f t="shared" si="82"/>
        <v/>
      </c>
      <c r="J181" s="345" t="str">
        <f t="shared" si="83"/>
        <v/>
      </c>
      <c r="K181" s="84">
        <f t="shared" si="84"/>
        <v>0</v>
      </c>
      <c r="L181" s="84">
        <f t="shared" si="85"/>
        <v>0</v>
      </c>
      <c r="M181" s="84">
        <f t="shared" si="86"/>
        <v>0</v>
      </c>
      <c r="N181" s="321" t="str">
        <f t="shared" si="87"/>
        <v/>
      </c>
      <c r="O181" s="321" t="str">
        <f t="shared" si="88"/>
        <v/>
      </c>
      <c r="P181" s="321" t="str">
        <f t="shared" si="89"/>
        <v/>
      </c>
      <c r="Q181" s="214" t="str">
        <f t="shared" si="97"/>
        <v/>
      </c>
      <c r="R181" s="141"/>
      <c r="S181" s="211"/>
      <c r="T181" s="364" t="str">
        <f t="shared" si="66"/>
        <v/>
      </c>
      <c r="U181" s="153" t="str">
        <f t="shared" si="90"/>
        <v/>
      </c>
      <c r="V181" s="153" t="str">
        <f t="shared" si="91"/>
        <v/>
      </c>
      <c r="W181" s="153" t="str">
        <f t="shared" si="67"/>
        <v/>
      </c>
      <c r="X181" s="153" t="str">
        <f t="shared" si="68"/>
        <v/>
      </c>
      <c r="Y181" s="141"/>
      <c r="Z181" s="212"/>
      <c r="AA181" s="364" t="str">
        <f t="shared" si="69"/>
        <v/>
      </c>
      <c r="AB181" s="153" t="str">
        <f t="shared" si="92"/>
        <v/>
      </c>
      <c r="AC181" s="153" t="str">
        <f t="shared" si="93"/>
        <v/>
      </c>
      <c r="AD181" s="153" t="str">
        <f t="shared" si="70"/>
        <v/>
      </c>
      <c r="AE181" s="153" t="str">
        <f t="shared" si="71"/>
        <v/>
      </c>
      <c r="AF181" s="213" t="str">
        <f t="shared" si="98"/>
        <v/>
      </c>
      <c r="AG181" s="141"/>
      <c r="AH181" s="211"/>
      <c r="AI181" s="364" t="str">
        <f t="shared" si="72"/>
        <v/>
      </c>
      <c r="AJ181" s="153" t="str">
        <f t="shared" si="94"/>
        <v/>
      </c>
      <c r="AK181" s="153" t="str">
        <f t="shared" si="73"/>
        <v/>
      </c>
      <c r="AL181" s="153" t="str">
        <f t="shared" si="74"/>
        <v/>
      </c>
      <c r="AM181" s="141"/>
      <c r="AN181" s="211"/>
      <c r="AO181" s="364" t="str">
        <f t="shared" si="75"/>
        <v/>
      </c>
      <c r="AP181" s="153" t="str">
        <f t="shared" si="95"/>
        <v/>
      </c>
      <c r="AQ181" s="153" t="str">
        <f t="shared" si="76"/>
        <v/>
      </c>
      <c r="AR181" s="153" t="str">
        <f t="shared" si="77"/>
        <v/>
      </c>
      <c r="AS181" s="141"/>
      <c r="AT181" s="211"/>
      <c r="AU181" s="364" t="str">
        <f t="shared" si="78"/>
        <v/>
      </c>
      <c r="AV181" s="153" t="str">
        <f t="shared" si="96"/>
        <v/>
      </c>
      <c r="AW181" s="153" t="str">
        <f t="shared" si="79"/>
        <v/>
      </c>
      <c r="AX181" s="153" t="str">
        <f t="shared" si="80"/>
        <v/>
      </c>
    </row>
    <row r="182" spans="1:50" ht="29.45" customHeight="1" x14ac:dyDescent="0.25">
      <c r="A182" s="354" t="str">
        <f>IF('N-Bedarf GL §13a'!A182="","",'N-Bedarf GL §13a'!A182)</f>
        <v/>
      </c>
      <c r="B182" s="354" t="str">
        <f>IF('N-Bedarf GL §13a'!B182="","",'N-Bedarf GL §13a'!B182)</f>
        <v/>
      </c>
      <c r="C182" s="305" t="str">
        <f>IF('N-Bedarf GL §13a'!D182="","",'N-Bedarf GL §13a'!D182)</f>
        <v/>
      </c>
      <c r="D182" s="32" t="str">
        <f>IF('N-Bedarf GL §13a'!C182="","",'N-Bedarf GL §13a'!C182)</f>
        <v/>
      </c>
      <c r="E182" s="84" t="str">
        <f>IF('N-Bedarf GL §13a'!V182="",'N-Bedarf GL §13a'!T182,'N-Bedarf GL §13a'!V182)</f>
        <v/>
      </c>
      <c r="F182" s="84" t="str">
        <f>IF('P-Bedarf GL §13a'!N183="","",'P-Bedarf GL §13a'!N183)</f>
        <v/>
      </c>
      <c r="G182" s="84" t="str">
        <f>IF('P-Bedarf GL §13a'!R183="","",'P-Bedarf GL §13a'!R183)</f>
        <v/>
      </c>
      <c r="H182" s="345" t="str">
        <f t="shared" si="81"/>
        <v/>
      </c>
      <c r="I182" s="345" t="str">
        <f t="shared" si="82"/>
        <v/>
      </c>
      <c r="J182" s="345" t="str">
        <f t="shared" si="83"/>
        <v/>
      </c>
      <c r="K182" s="84">
        <f t="shared" si="84"/>
        <v>0</v>
      </c>
      <c r="L182" s="84">
        <f t="shared" si="85"/>
        <v>0</v>
      </c>
      <c r="M182" s="84">
        <f t="shared" si="86"/>
        <v>0</v>
      </c>
      <c r="N182" s="321" t="str">
        <f t="shared" si="87"/>
        <v/>
      </c>
      <c r="O182" s="321" t="str">
        <f t="shared" si="88"/>
        <v/>
      </c>
      <c r="P182" s="321" t="str">
        <f t="shared" si="89"/>
        <v/>
      </c>
      <c r="Q182" s="214" t="str">
        <f t="shared" si="97"/>
        <v/>
      </c>
      <c r="R182" s="141"/>
      <c r="S182" s="211"/>
      <c r="T182" s="364" t="str">
        <f t="shared" si="66"/>
        <v/>
      </c>
      <c r="U182" s="153" t="str">
        <f t="shared" si="90"/>
        <v/>
      </c>
      <c r="V182" s="153" t="str">
        <f t="shared" si="91"/>
        <v/>
      </c>
      <c r="W182" s="153" t="str">
        <f t="shared" si="67"/>
        <v/>
      </c>
      <c r="X182" s="153" t="str">
        <f t="shared" si="68"/>
        <v/>
      </c>
      <c r="Y182" s="141"/>
      <c r="Z182" s="212"/>
      <c r="AA182" s="364" t="str">
        <f t="shared" si="69"/>
        <v/>
      </c>
      <c r="AB182" s="153" t="str">
        <f t="shared" si="92"/>
        <v/>
      </c>
      <c r="AC182" s="153" t="str">
        <f t="shared" si="93"/>
        <v/>
      </c>
      <c r="AD182" s="153" t="str">
        <f t="shared" si="70"/>
        <v/>
      </c>
      <c r="AE182" s="153" t="str">
        <f t="shared" si="71"/>
        <v/>
      </c>
      <c r="AF182" s="213" t="str">
        <f t="shared" si="98"/>
        <v/>
      </c>
      <c r="AG182" s="141"/>
      <c r="AH182" s="211"/>
      <c r="AI182" s="364" t="str">
        <f t="shared" si="72"/>
        <v/>
      </c>
      <c r="AJ182" s="153" t="str">
        <f t="shared" si="94"/>
        <v/>
      </c>
      <c r="AK182" s="153" t="str">
        <f t="shared" si="73"/>
        <v/>
      </c>
      <c r="AL182" s="153" t="str">
        <f t="shared" si="74"/>
        <v/>
      </c>
      <c r="AM182" s="141"/>
      <c r="AN182" s="211"/>
      <c r="AO182" s="364" t="str">
        <f t="shared" si="75"/>
        <v/>
      </c>
      <c r="AP182" s="153" t="str">
        <f t="shared" si="95"/>
        <v/>
      </c>
      <c r="AQ182" s="153" t="str">
        <f t="shared" si="76"/>
        <v/>
      </c>
      <c r="AR182" s="153" t="str">
        <f t="shared" si="77"/>
        <v/>
      </c>
      <c r="AS182" s="141"/>
      <c r="AT182" s="211"/>
      <c r="AU182" s="364" t="str">
        <f t="shared" si="78"/>
        <v/>
      </c>
      <c r="AV182" s="153" t="str">
        <f t="shared" si="96"/>
        <v/>
      </c>
      <c r="AW182" s="153" t="str">
        <f t="shared" si="79"/>
        <v/>
      </c>
      <c r="AX182" s="153" t="str">
        <f t="shared" si="80"/>
        <v/>
      </c>
    </row>
    <row r="183" spans="1:50" ht="29.45" customHeight="1" x14ac:dyDescent="0.25">
      <c r="A183" s="354" t="str">
        <f>IF('N-Bedarf GL §13a'!A183="","",'N-Bedarf GL §13a'!A183)</f>
        <v/>
      </c>
      <c r="B183" s="354" t="str">
        <f>IF('N-Bedarf GL §13a'!B183="","",'N-Bedarf GL §13a'!B183)</f>
        <v/>
      </c>
      <c r="C183" s="305" t="str">
        <f>IF('N-Bedarf GL §13a'!D183="","",'N-Bedarf GL §13a'!D183)</f>
        <v/>
      </c>
      <c r="D183" s="32" t="str">
        <f>IF('N-Bedarf GL §13a'!C183="","",'N-Bedarf GL §13a'!C183)</f>
        <v/>
      </c>
      <c r="E183" s="84" t="str">
        <f>IF('N-Bedarf GL §13a'!V183="",'N-Bedarf GL §13a'!T183,'N-Bedarf GL §13a'!V183)</f>
        <v/>
      </c>
      <c r="F183" s="84" t="str">
        <f>IF('P-Bedarf GL §13a'!N184="","",'P-Bedarf GL §13a'!N184)</f>
        <v/>
      </c>
      <c r="G183" s="84" t="str">
        <f>IF('P-Bedarf GL §13a'!R184="","",'P-Bedarf GL §13a'!R184)</f>
        <v/>
      </c>
      <c r="H183" s="345" t="str">
        <f t="shared" si="81"/>
        <v/>
      </c>
      <c r="I183" s="345" t="str">
        <f t="shared" si="82"/>
        <v/>
      </c>
      <c r="J183" s="345" t="str">
        <f t="shared" si="83"/>
        <v/>
      </c>
      <c r="K183" s="84">
        <f t="shared" si="84"/>
        <v>0</v>
      </c>
      <c r="L183" s="84">
        <f t="shared" si="85"/>
        <v>0</v>
      </c>
      <c r="M183" s="84">
        <f t="shared" si="86"/>
        <v>0</v>
      </c>
      <c r="N183" s="321" t="str">
        <f t="shared" si="87"/>
        <v/>
      </c>
      <c r="O183" s="321" t="str">
        <f t="shared" si="88"/>
        <v/>
      </c>
      <c r="P183" s="321" t="str">
        <f t="shared" si="89"/>
        <v/>
      </c>
      <c r="Q183" s="214" t="str">
        <f t="shared" si="97"/>
        <v/>
      </c>
      <c r="R183" s="141"/>
      <c r="S183" s="211"/>
      <c r="T183" s="364" t="str">
        <f t="shared" si="66"/>
        <v/>
      </c>
      <c r="U183" s="153" t="str">
        <f t="shared" si="90"/>
        <v/>
      </c>
      <c r="V183" s="153" t="str">
        <f t="shared" si="91"/>
        <v/>
      </c>
      <c r="W183" s="153" t="str">
        <f t="shared" si="67"/>
        <v/>
      </c>
      <c r="X183" s="153" t="str">
        <f t="shared" si="68"/>
        <v/>
      </c>
      <c r="Y183" s="141"/>
      <c r="Z183" s="212"/>
      <c r="AA183" s="364" t="str">
        <f t="shared" si="69"/>
        <v/>
      </c>
      <c r="AB183" s="153" t="str">
        <f t="shared" si="92"/>
        <v/>
      </c>
      <c r="AC183" s="153" t="str">
        <f t="shared" si="93"/>
        <v/>
      </c>
      <c r="AD183" s="153" t="str">
        <f t="shared" si="70"/>
        <v/>
      </c>
      <c r="AE183" s="153" t="str">
        <f t="shared" si="71"/>
        <v/>
      </c>
      <c r="AF183" s="213" t="str">
        <f t="shared" si="98"/>
        <v/>
      </c>
      <c r="AG183" s="141"/>
      <c r="AH183" s="211"/>
      <c r="AI183" s="364" t="str">
        <f t="shared" si="72"/>
        <v/>
      </c>
      <c r="AJ183" s="153" t="str">
        <f t="shared" si="94"/>
        <v/>
      </c>
      <c r="AK183" s="153" t="str">
        <f t="shared" si="73"/>
        <v/>
      </c>
      <c r="AL183" s="153" t="str">
        <f t="shared" si="74"/>
        <v/>
      </c>
      <c r="AM183" s="141"/>
      <c r="AN183" s="211"/>
      <c r="AO183" s="364" t="str">
        <f t="shared" si="75"/>
        <v/>
      </c>
      <c r="AP183" s="153" t="str">
        <f t="shared" si="95"/>
        <v/>
      </c>
      <c r="AQ183" s="153" t="str">
        <f t="shared" si="76"/>
        <v/>
      </c>
      <c r="AR183" s="153" t="str">
        <f t="shared" si="77"/>
        <v/>
      </c>
      <c r="AS183" s="141"/>
      <c r="AT183" s="211"/>
      <c r="AU183" s="364" t="str">
        <f t="shared" si="78"/>
        <v/>
      </c>
      <c r="AV183" s="153" t="str">
        <f t="shared" si="96"/>
        <v/>
      </c>
      <c r="AW183" s="153" t="str">
        <f t="shared" si="79"/>
        <v/>
      </c>
      <c r="AX183" s="153" t="str">
        <f t="shared" si="80"/>
        <v/>
      </c>
    </row>
    <row r="184" spans="1:50" ht="29.45" customHeight="1" x14ac:dyDescent="0.25">
      <c r="A184" s="354" t="str">
        <f>IF('N-Bedarf GL §13a'!A184="","",'N-Bedarf GL §13a'!A184)</f>
        <v/>
      </c>
      <c r="B184" s="354" t="str">
        <f>IF('N-Bedarf GL §13a'!B184="","",'N-Bedarf GL §13a'!B184)</f>
        <v/>
      </c>
      <c r="C184" s="305" t="str">
        <f>IF('N-Bedarf GL §13a'!D184="","",'N-Bedarf GL §13a'!D184)</f>
        <v/>
      </c>
      <c r="D184" s="32" t="str">
        <f>IF('N-Bedarf GL §13a'!C184="","",'N-Bedarf GL §13a'!C184)</f>
        <v/>
      </c>
      <c r="E184" s="84" t="str">
        <f>IF('N-Bedarf GL §13a'!V184="",'N-Bedarf GL §13a'!T184,'N-Bedarf GL §13a'!V184)</f>
        <v/>
      </c>
      <c r="F184" s="84" t="str">
        <f>IF('P-Bedarf GL §13a'!N185="","",'P-Bedarf GL §13a'!N185)</f>
        <v/>
      </c>
      <c r="G184" s="84" t="str">
        <f>IF('P-Bedarf GL §13a'!R185="","",'P-Bedarf GL §13a'!R185)</f>
        <v/>
      </c>
      <c r="H184" s="345" t="str">
        <f t="shared" si="81"/>
        <v/>
      </c>
      <c r="I184" s="345" t="str">
        <f t="shared" si="82"/>
        <v/>
      </c>
      <c r="J184" s="345" t="str">
        <f t="shared" si="83"/>
        <v/>
      </c>
      <c r="K184" s="84">
        <f t="shared" si="84"/>
        <v>0</v>
      </c>
      <c r="L184" s="84">
        <f t="shared" si="85"/>
        <v>0</v>
      </c>
      <c r="M184" s="84">
        <f t="shared" si="86"/>
        <v>0</v>
      </c>
      <c r="N184" s="321" t="str">
        <f t="shared" si="87"/>
        <v/>
      </c>
      <c r="O184" s="321" t="str">
        <f t="shared" si="88"/>
        <v/>
      </c>
      <c r="P184" s="321" t="str">
        <f t="shared" si="89"/>
        <v/>
      </c>
      <c r="Q184" s="214" t="str">
        <f t="shared" si="97"/>
        <v/>
      </c>
      <c r="R184" s="141"/>
      <c r="S184" s="211"/>
      <c r="T184" s="364" t="str">
        <f t="shared" si="66"/>
        <v/>
      </c>
      <c r="U184" s="153" t="str">
        <f t="shared" si="90"/>
        <v/>
      </c>
      <c r="V184" s="153" t="str">
        <f t="shared" si="91"/>
        <v/>
      </c>
      <c r="W184" s="153" t="str">
        <f t="shared" si="67"/>
        <v/>
      </c>
      <c r="X184" s="153" t="str">
        <f t="shared" si="68"/>
        <v/>
      </c>
      <c r="Y184" s="141"/>
      <c r="Z184" s="212"/>
      <c r="AA184" s="364" t="str">
        <f t="shared" si="69"/>
        <v/>
      </c>
      <c r="AB184" s="153" t="str">
        <f t="shared" si="92"/>
        <v/>
      </c>
      <c r="AC184" s="153" t="str">
        <f t="shared" si="93"/>
        <v/>
      </c>
      <c r="AD184" s="153" t="str">
        <f t="shared" si="70"/>
        <v/>
      </c>
      <c r="AE184" s="153" t="str">
        <f t="shared" si="71"/>
        <v/>
      </c>
      <c r="AF184" s="213" t="str">
        <f t="shared" si="98"/>
        <v/>
      </c>
      <c r="AG184" s="141"/>
      <c r="AH184" s="211"/>
      <c r="AI184" s="364" t="str">
        <f t="shared" si="72"/>
        <v/>
      </c>
      <c r="AJ184" s="153" t="str">
        <f t="shared" si="94"/>
        <v/>
      </c>
      <c r="AK184" s="153" t="str">
        <f t="shared" si="73"/>
        <v/>
      </c>
      <c r="AL184" s="153" t="str">
        <f t="shared" si="74"/>
        <v/>
      </c>
      <c r="AM184" s="141"/>
      <c r="AN184" s="211"/>
      <c r="AO184" s="364" t="str">
        <f t="shared" si="75"/>
        <v/>
      </c>
      <c r="AP184" s="153" t="str">
        <f t="shared" si="95"/>
        <v/>
      </c>
      <c r="AQ184" s="153" t="str">
        <f t="shared" si="76"/>
        <v/>
      </c>
      <c r="AR184" s="153" t="str">
        <f t="shared" si="77"/>
        <v/>
      </c>
      <c r="AS184" s="141"/>
      <c r="AT184" s="211"/>
      <c r="AU184" s="364" t="str">
        <f t="shared" si="78"/>
        <v/>
      </c>
      <c r="AV184" s="153" t="str">
        <f t="shared" si="96"/>
        <v/>
      </c>
      <c r="AW184" s="153" t="str">
        <f t="shared" si="79"/>
        <v/>
      </c>
      <c r="AX184" s="153" t="str">
        <f t="shared" si="80"/>
        <v/>
      </c>
    </row>
    <row r="185" spans="1:50" ht="29.45" customHeight="1" x14ac:dyDescent="0.25">
      <c r="A185" s="354" t="str">
        <f>IF('N-Bedarf GL §13a'!A185="","",'N-Bedarf GL §13a'!A185)</f>
        <v/>
      </c>
      <c r="B185" s="354" t="str">
        <f>IF('N-Bedarf GL §13a'!B185="","",'N-Bedarf GL §13a'!B185)</f>
        <v/>
      </c>
      <c r="C185" s="305" t="str">
        <f>IF('N-Bedarf GL §13a'!D185="","",'N-Bedarf GL §13a'!D185)</f>
        <v/>
      </c>
      <c r="D185" s="32" t="str">
        <f>IF('N-Bedarf GL §13a'!C185="","",'N-Bedarf GL §13a'!C185)</f>
        <v/>
      </c>
      <c r="E185" s="84" t="str">
        <f>IF('N-Bedarf GL §13a'!V185="",'N-Bedarf GL §13a'!T185,'N-Bedarf GL §13a'!V185)</f>
        <v/>
      </c>
      <c r="F185" s="84" t="str">
        <f>IF('P-Bedarf GL §13a'!N186="","",'P-Bedarf GL §13a'!N186)</f>
        <v/>
      </c>
      <c r="G185" s="84" t="str">
        <f>IF('P-Bedarf GL §13a'!R186="","",'P-Bedarf GL §13a'!R186)</f>
        <v/>
      </c>
      <c r="H185" s="345" t="str">
        <f t="shared" si="81"/>
        <v/>
      </c>
      <c r="I185" s="345" t="str">
        <f t="shared" si="82"/>
        <v/>
      </c>
      <c r="J185" s="345" t="str">
        <f t="shared" si="83"/>
        <v/>
      </c>
      <c r="K185" s="84">
        <f t="shared" si="84"/>
        <v>0</v>
      </c>
      <c r="L185" s="84">
        <f t="shared" si="85"/>
        <v>0</v>
      </c>
      <c r="M185" s="84">
        <f t="shared" si="86"/>
        <v>0</v>
      </c>
      <c r="N185" s="321" t="str">
        <f t="shared" si="87"/>
        <v/>
      </c>
      <c r="O185" s="321" t="str">
        <f t="shared" si="88"/>
        <v/>
      </c>
      <c r="P185" s="321" t="str">
        <f t="shared" si="89"/>
        <v/>
      </c>
      <c r="Q185" s="214" t="str">
        <f t="shared" si="97"/>
        <v/>
      </c>
      <c r="R185" s="141"/>
      <c r="S185" s="211"/>
      <c r="T185" s="364" t="str">
        <f t="shared" si="66"/>
        <v/>
      </c>
      <c r="U185" s="153" t="str">
        <f t="shared" si="90"/>
        <v/>
      </c>
      <c r="V185" s="153" t="str">
        <f t="shared" si="91"/>
        <v/>
      </c>
      <c r="W185" s="153" t="str">
        <f t="shared" si="67"/>
        <v/>
      </c>
      <c r="X185" s="153" t="str">
        <f t="shared" si="68"/>
        <v/>
      </c>
      <c r="Y185" s="141"/>
      <c r="Z185" s="212"/>
      <c r="AA185" s="364" t="str">
        <f t="shared" si="69"/>
        <v/>
      </c>
      <c r="AB185" s="153" t="str">
        <f t="shared" si="92"/>
        <v/>
      </c>
      <c r="AC185" s="153" t="str">
        <f t="shared" si="93"/>
        <v/>
      </c>
      <c r="AD185" s="153" t="str">
        <f t="shared" si="70"/>
        <v/>
      </c>
      <c r="AE185" s="153" t="str">
        <f t="shared" si="71"/>
        <v/>
      </c>
      <c r="AF185" s="213" t="str">
        <f t="shared" si="98"/>
        <v/>
      </c>
      <c r="AG185" s="141"/>
      <c r="AH185" s="211"/>
      <c r="AI185" s="364" t="str">
        <f t="shared" si="72"/>
        <v/>
      </c>
      <c r="AJ185" s="153" t="str">
        <f t="shared" si="94"/>
        <v/>
      </c>
      <c r="AK185" s="153" t="str">
        <f t="shared" si="73"/>
        <v/>
      </c>
      <c r="AL185" s="153" t="str">
        <f t="shared" si="74"/>
        <v/>
      </c>
      <c r="AM185" s="141"/>
      <c r="AN185" s="211"/>
      <c r="AO185" s="364" t="str">
        <f t="shared" si="75"/>
        <v/>
      </c>
      <c r="AP185" s="153" t="str">
        <f t="shared" si="95"/>
        <v/>
      </c>
      <c r="AQ185" s="153" t="str">
        <f t="shared" si="76"/>
        <v/>
      </c>
      <c r="AR185" s="153" t="str">
        <f t="shared" si="77"/>
        <v/>
      </c>
      <c r="AS185" s="141"/>
      <c r="AT185" s="211"/>
      <c r="AU185" s="364" t="str">
        <f t="shared" si="78"/>
        <v/>
      </c>
      <c r="AV185" s="153" t="str">
        <f t="shared" si="96"/>
        <v/>
      </c>
      <c r="AW185" s="153" t="str">
        <f t="shared" si="79"/>
        <v/>
      </c>
      <c r="AX185" s="153" t="str">
        <f t="shared" si="80"/>
        <v/>
      </c>
    </row>
    <row r="186" spans="1:50" ht="29.45" customHeight="1" x14ac:dyDescent="0.25">
      <c r="A186" s="354" t="str">
        <f>IF('N-Bedarf GL §13a'!A186="","",'N-Bedarf GL §13a'!A186)</f>
        <v/>
      </c>
      <c r="B186" s="354" t="str">
        <f>IF('N-Bedarf GL §13a'!B186="","",'N-Bedarf GL §13a'!B186)</f>
        <v/>
      </c>
      <c r="C186" s="305" t="str">
        <f>IF('N-Bedarf GL §13a'!D186="","",'N-Bedarf GL §13a'!D186)</f>
        <v/>
      </c>
      <c r="D186" s="32" t="str">
        <f>IF('N-Bedarf GL §13a'!C186="","",'N-Bedarf GL §13a'!C186)</f>
        <v/>
      </c>
      <c r="E186" s="84" t="str">
        <f>IF('N-Bedarf GL §13a'!V186="",'N-Bedarf GL §13a'!T186,'N-Bedarf GL §13a'!V186)</f>
        <v/>
      </c>
      <c r="F186" s="84" t="str">
        <f>IF('P-Bedarf GL §13a'!N187="","",'P-Bedarf GL §13a'!N187)</f>
        <v/>
      </c>
      <c r="G186" s="84" t="str">
        <f>IF('P-Bedarf GL §13a'!R187="","",'P-Bedarf GL §13a'!R187)</f>
        <v/>
      </c>
      <c r="H186" s="345" t="str">
        <f t="shared" si="81"/>
        <v/>
      </c>
      <c r="I186" s="345" t="str">
        <f t="shared" si="82"/>
        <v/>
      </c>
      <c r="J186" s="345" t="str">
        <f t="shared" si="83"/>
        <v/>
      </c>
      <c r="K186" s="84">
        <f t="shared" si="84"/>
        <v>0</v>
      </c>
      <c r="L186" s="84">
        <f t="shared" si="85"/>
        <v>0</v>
      </c>
      <c r="M186" s="84">
        <f t="shared" si="86"/>
        <v>0</v>
      </c>
      <c r="N186" s="321" t="str">
        <f t="shared" si="87"/>
        <v/>
      </c>
      <c r="O186" s="321" t="str">
        <f t="shared" si="88"/>
        <v/>
      </c>
      <c r="P186" s="321" t="str">
        <f t="shared" si="89"/>
        <v/>
      </c>
      <c r="Q186" s="214" t="str">
        <f t="shared" si="97"/>
        <v/>
      </c>
      <c r="R186" s="141"/>
      <c r="S186" s="211"/>
      <c r="T186" s="364" t="str">
        <f t="shared" si="66"/>
        <v/>
      </c>
      <c r="U186" s="153" t="str">
        <f t="shared" si="90"/>
        <v/>
      </c>
      <c r="V186" s="153" t="str">
        <f t="shared" si="91"/>
        <v/>
      </c>
      <c r="W186" s="153" t="str">
        <f t="shared" si="67"/>
        <v/>
      </c>
      <c r="X186" s="153" t="str">
        <f t="shared" si="68"/>
        <v/>
      </c>
      <c r="Y186" s="141"/>
      <c r="Z186" s="212"/>
      <c r="AA186" s="364" t="str">
        <f t="shared" si="69"/>
        <v/>
      </c>
      <c r="AB186" s="153" t="str">
        <f t="shared" si="92"/>
        <v/>
      </c>
      <c r="AC186" s="153" t="str">
        <f t="shared" si="93"/>
        <v/>
      </c>
      <c r="AD186" s="153" t="str">
        <f t="shared" si="70"/>
        <v/>
      </c>
      <c r="AE186" s="153" t="str">
        <f t="shared" si="71"/>
        <v/>
      </c>
      <c r="AF186" s="213" t="str">
        <f t="shared" si="98"/>
        <v/>
      </c>
      <c r="AG186" s="141"/>
      <c r="AH186" s="211"/>
      <c r="AI186" s="364" t="str">
        <f t="shared" si="72"/>
        <v/>
      </c>
      <c r="AJ186" s="153" t="str">
        <f t="shared" si="94"/>
        <v/>
      </c>
      <c r="AK186" s="153" t="str">
        <f t="shared" si="73"/>
        <v/>
      </c>
      <c r="AL186" s="153" t="str">
        <f t="shared" si="74"/>
        <v/>
      </c>
      <c r="AM186" s="141"/>
      <c r="AN186" s="211"/>
      <c r="AO186" s="364" t="str">
        <f t="shared" si="75"/>
        <v/>
      </c>
      <c r="AP186" s="153" t="str">
        <f t="shared" si="95"/>
        <v/>
      </c>
      <c r="AQ186" s="153" t="str">
        <f t="shared" si="76"/>
        <v/>
      </c>
      <c r="AR186" s="153" t="str">
        <f t="shared" si="77"/>
        <v/>
      </c>
      <c r="AS186" s="141"/>
      <c r="AT186" s="211"/>
      <c r="AU186" s="364" t="str">
        <f t="shared" si="78"/>
        <v/>
      </c>
      <c r="AV186" s="153" t="str">
        <f t="shared" si="96"/>
        <v/>
      </c>
      <c r="AW186" s="153" t="str">
        <f t="shared" si="79"/>
        <v/>
      </c>
      <c r="AX186" s="153" t="str">
        <f t="shared" si="80"/>
        <v/>
      </c>
    </row>
    <row r="187" spans="1:50" ht="29.45" customHeight="1" x14ac:dyDescent="0.25">
      <c r="A187" s="354" t="str">
        <f>IF('N-Bedarf GL §13a'!A187="","",'N-Bedarf GL §13a'!A187)</f>
        <v/>
      </c>
      <c r="B187" s="354" t="str">
        <f>IF('N-Bedarf GL §13a'!B187="","",'N-Bedarf GL §13a'!B187)</f>
        <v/>
      </c>
      <c r="C187" s="305" t="str">
        <f>IF('N-Bedarf GL §13a'!D187="","",'N-Bedarf GL §13a'!D187)</f>
        <v/>
      </c>
      <c r="D187" s="32" t="str">
        <f>IF('N-Bedarf GL §13a'!C187="","",'N-Bedarf GL §13a'!C187)</f>
        <v/>
      </c>
      <c r="E187" s="84" t="str">
        <f>IF('N-Bedarf GL §13a'!V187="",'N-Bedarf GL §13a'!T187,'N-Bedarf GL §13a'!V187)</f>
        <v/>
      </c>
      <c r="F187" s="84" t="str">
        <f>IF('P-Bedarf GL §13a'!N188="","",'P-Bedarf GL §13a'!N188)</f>
        <v/>
      </c>
      <c r="G187" s="84" t="str">
        <f>IF('P-Bedarf GL §13a'!R188="","",'P-Bedarf GL §13a'!R188)</f>
        <v/>
      </c>
      <c r="H187" s="345" t="str">
        <f t="shared" si="81"/>
        <v/>
      </c>
      <c r="I187" s="345" t="str">
        <f t="shared" si="82"/>
        <v/>
      </c>
      <c r="J187" s="345" t="str">
        <f t="shared" si="83"/>
        <v/>
      </c>
      <c r="K187" s="84">
        <f t="shared" si="84"/>
        <v>0</v>
      </c>
      <c r="L187" s="84">
        <f t="shared" si="85"/>
        <v>0</v>
      </c>
      <c r="M187" s="84">
        <f t="shared" si="86"/>
        <v>0</v>
      </c>
      <c r="N187" s="321" t="str">
        <f t="shared" si="87"/>
        <v/>
      </c>
      <c r="O187" s="321" t="str">
        <f t="shared" si="88"/>
        <v/>
      </c>
      <c r="P187" s="321" t="str">
        <f t="shared" si="89"/>
        <v/>
      </c>
      <c r="Q187" s="214" t="str">
        <f t="shared" si="97"/>
        <v/>
      </c>
      <c r="R187" s="141"/>
      <c r="S187" s="211"/>
      <c r="T187" s="364" t="str">
        <f t="shared" si="66"/>
        <v/>
      </c>
      <c r="U187" s="153" t="str">
        <f t="shared" si="90"/>
        <v/>
      </c>
      <c r="V187" s="153" t="str">
        <f t="shared" si="91"/>
        <v/>
      </c>
      <c r="W187" s="153" t="str">
        <f t="shared" si="67"/>
        <v/>
      </c>
      <c r="X187" s="153" t="str">
        <f t="shared" si="68"/>
        <v/>
      </c>
      <c r="Y187" s="141"/>
      <c r="Z187" s="212"/>
      <c r="AA187" s="364" t="str">
        <f t="shared" si="69"/>
        <v/>
      </c>
      <c r="AB187" s="153" t="str">
        <f t="shared" si="92"/>
        <v/>
      </c>
      <c r="AC187" s="153" t="str">
        <f t="shared" si="93"/>
        <v/>
      </c>
      <c r="AD187" s="153" t="str">
        <f t="shared" si="70"/>
        <v/>
      </c>
      <c r="AE187" s="153" t="str">
        <f t="shared" si="71"/>
        <v/>
      </c>
      <c r="AF187" s="213" t="str">
        <f t="shared" si="98"/>
        <v/>
      </c>
      <c r="AG187" s="141"/>
      <c r="AH187" s="211"/>
      <c r="AI187" s="364" t="str">
        <f t="shared" si="72"/>
        <v/>
      </c>
      <c r="AJ187" s="153" t="str">
        <f t="shared" si="94"/>
        <v/>
      </c>
      <c r="AK187" s="153" t="str">
        <f t="shared" si="73"/>
        <v/>
      </c>
      <c r="AL187" s="153" t="str">
        <f t="shared" si="74"/>
        <v/>
      </c>
      <c r="AM187" s="141"/>
      <c r="AN187" s="211"/>
      <c r="AO187" s="364" t="str">
        <f t="shared" si="75"/>
        <v/>
      </c>
      <c r="AP187" s="153" t="str">
        <f t="shared" si="95"/>
        <v/>
      </c>
      <c r="AQ187" s="153" t="str">
        <f t="shared" si="76"/>
        <v/>
      </c>
      <c r="AR187" s="153" t="str">
        <f t="shared" si="77"/>
        <v/>
      </c>
      <c r="AS187" s="141"/>
      <c r="AT187" s="211"/>
      <c r="AU187" s="364" t="str">
        <f t="shared" si="78"/>
        <v/>
      </c>
      <c r="AV187" s="153" t="str">
        <f t="shared" si="96"/>
        <v/>
      </c>
      <c r="AW187" s="153" t="str">
        <f t="shared" si="79"/>
        <v/>
      </c>
      <c r="AX187" s="153" t="str">
        <f t="shared" si="80"/>
        <v/>
      </c>
    </row>
    <row r="188" spans="1:50" ht="29.45" customHeight="1" x14ac:dyDescent="0.25">
      <c r="A188" s="354" t="str">
        <f>IF('N-Bedarf GL §13a'!A188="","",'N-Bedarf GL §13a'!A188)</f>
        <v/>
      </c>
      <c r="B188" s="354" t="str">
        <f>IF('N-Bedarf GL §13a'!B188="","",'N-Bedarf GL §13a'!B188)</f>
        <v/>
      </c>
      <c r="C188" s="305" t="str">
        <f>IF('N-Bedarf GL §13a'!D188="","",'N-Bedarf GL §13a'!D188)</f>
        <v/>
      </c>
      <c r="D188" s="32" t="str">
        <f>IF('N-Bedarf GL §13a'!C188="","",'N-Bedarf GL §13a'!C188)</f>
        <v/>
      </c>
      <c r="E188" s="84" t="str">
        <f>IF('N-Bedarf GL §13a'!V188="",'N-Bedarf GL §13a'!T188,'N-Bedarf GL §13a'!V188)</f>
        <v/>
      </c>
      <c r="F188" s="84" t="str">
        <f>IF('P-Bedarf GL §13a'!N189="","",'P-Bedarf GL §13a'!N189)</f>
        <v/>
      </c>
      <c r="G188" s="84" t="str">
        <f>IF('P-Bedarf GL §13a'!R189="","",'P-Bedarf GL §13a'!R189)</f>
        <v/>
      </c>
      <c r="H188" s="345" t="str">
        <f t="shared" si="81"/>
        <v/>
      </c>
      <c r="I188" s="345" t="str">
        <f t="shared" si="82"/>
        <v/>
      </c>
      <c r="J188" s="345" t="str">
        <f t="shared" si="83"/>
        <v/>
      </c>
      <c r="K188" s="84">
        <f t="shared" si="84"/>
        <v>0</v>
      </c>
      <c r="L188" s="84">
        <f t="shared" si="85"/>
        <v>0</v>
      </c>
      <c r="M188" s="84">
        <f t="shared" si="86"/>
        <v>0</v>
      </c>
      <c r="N188" s="321" t="str">
        <f t="shared" si="87"/>
        <v/>
      </c>
      <c r="O188" s="321" t="str">
        <f t="shared" si="88"/>
        <v/>
      </c>
      <c r="P188" s="321" t="str">
        <f t="shared" si="89"/>
        <v/>
      </c>
      <c r="Q188" s="214" t="str">
        <f t="shared" si="97"/>
        <v/>
      </c>
      <c r="R188" s="141"/>
      <c r="S188" s="211"/>
      <c r="T188" s="364" t="str">
        <f t="shared" si="66"/>
        <v/>
      </c>
      <c r="U188" s="153" t="str">
        <f t="shared" si="90"/>
        <v/>
      </c>
      <c r="V188" s="153" t="str">
        <f t="shared" si="91"/>
        <v/>
      </c>
      <c r="W188" s="153" t="str">
        <f t="shared" si="67"/>
        <v/>
      </c>
      <c r="X188" s="153" t="str">
        <f t="shared" si="68"/>
        <v/>
      </c>
      <c r="Y188" s="141"/>
      <c r="Z188" s="212"/>
      <c r="AA188" s="364" t="str">
        <f t="shared" si="69"/>
        <v/>
      </c>
      <c r="AB188" s="153" t="str">
        <f t="shared" si="92"/>
        <v/>
      </c>
      <c r="AC188" s="153" t="str">
        <f t="shared" si="93"/>
        <v/>
      </c>
      <c r="AD188" s="153" t="str">
        <f t="shared" si="70"/>
        <v/>
      </c>
      <c r="AE188" s="153" t="str">
        <f t="shared" si="71"/>
        <v/>
      </c>
      <c r="AF188" s="213" t="str">
        <f t="shared" si="98"/>
        <v/>
      </c>
      <c r="AG188" s="141"/>
      <c r="AH188" s="211"/>
      <c r="AI188" s="364" t="str">
        <f t="shared" si="72"/>
        <v/>
      </c>
      <c r="AJ188" s="153" t="str">
        <f t="shared" si="94"/>
        <v/>
      </c>
      <c r="AK188" s="153" t="str">
        <f t="shared" si="73"/>
        <v/>
      </c>
      <c r="AL188" s="153" t="str">
        <f t="shared" si="74"/>
        <v/>
      </c>
      <c r="AM188" s="141"/>
      <c r="AN188" s="211"/>
      <c r="AO188" s="364" t="str">
        <f t="shared" si="75"/>
        <v/>
      </c>
      <c r="AP188" s="153" t="str">
        <f t="shared" si="95"/>
        <v/>
      </c>
      <c r="AQ188" s="153" t="str">
        <f t="shared" si="76"/>
        <v/>
      </c>
      <c r="AR188" s="153" t="str">
        <f t="shared" si="77"/>
        <v/>
      </c>
      <c r="AS188" s="141"/>
      <c r="AT188" s="211"/>
      <c r="AU188" s="364" t="str">
        <f t="shared" si="78"/>
        <v/>
      </c>
      <c r="AV188" s="153" t="str">
        <f t="shared" si="96"/>
        <v/>
      </c>
      <c r="AW188" s="153" t="str">
        <f t="shared" si="79"/>
        <v/>
      </c>
      <c r="AX188" s="153" t="str">
        <f t="shared" si="80"/>
        <v/>
      </c>
    </row>
    <row r="189" spans="1:50" ht="29.45" customHeight="1" x14ac:dyDescent="0.25">
      <c r="A189" s="354" t="str">
        <f>IF('N-Bedarf GL §13a'!A189="","",'N-Bedarf GL §13a'!A189)</f>
        <v/>
      </c>
      <c r="B189" s="354" t="str">
        <f>IF('N-Bedarf GL §13a'!B189="","",'N-Bedarf GL §13a'!B189)</f>
        <v/>
      </c>
      <c r="C189" s="305" t="str">
        <f>IF('N-Bedarf GL §13a'!D189="","",'N-Bedarf GL §13a'!D189)</f>
        <v/>
      </c>
      <c r="D189" s="32" t="str">
        <f>IF('N-Bedarf GL §13a'!C189="","",'N-Bedarf GL §13a'!C189)</f>
        <v/>
      </c>
      <c r="E189" s="84" t="str">
        <f>IF('N-Bedarf GL §13a'!V189="",'N-Bedarf GL §13a'!T189,'N-Bedarf GL §13a'!V189)</f>
        <v/>
      </c>
      <c r="F189" s="84" t="str">
        <f>IF('P-Bedarf GL §13a'!N190="","",'P-Bedarf GL §13a'!N190)</f>
        <v/>
      </c>
      <c r="G189" s="84" t="str">
        <f>IF('P-Bedarf GL §13a'!R190="","",'P-Bedarf GL §13a'!R190)</f>
        <v/>
      </c>
      <c r="H189" s="345" t="str">
        <f t="shared" si="81"/>
        <v/>
      </c>
      <c r="I189" s="345" t="str">
        <f t="shared" si="82"/>
        <v/>
      </c>
      <c r="J189" s="345" t="str">
        <f t="shared" si="83"/>
        <v/>
      </c>
      <c r="K189" s="84">
        <f t="shared" si="84"/>
        <v>0</v>
      </c>
      <c r="L189" s="84">
        <f t="shared" si="85"/>
        <v>0</v>
      </c>
      <c r="M189" s="84">
        <f t="shared" si="86"/>
        <v>0</v>
      </c>
      <c r="N189" s="321" t="str">
        <f t="shared" si="87"/>
        <v/>
      </c>
      <c r="O189" s="321" t="str">
        <f t="shared" si="88"/>
        <v/>
      </c>
      <c r="P189" s="321" t="str">
        <f t="shared" si="89"/>
        <v/>
      </c>
      <c r="Q189" s="214" t="str">
        <f t="shared" si="97"/>
        <v/>
      </c>
      <c r="R189" s="141"/>
      <c r="S189" s="211"/>
      <c r="T189" s="364" t="str">
        <f t="shared" si="66"/>
        <v/>
      </c>
      <c r="U189" s="153" t="str">
        <f t="shared" si="90"/>
        <v/>
      </c>
      <c r="V189" s="153" t="str">
        <f t="shared" si="91"/>
        <v/>
      </c>
      <c r="W189" s="153" t="str">
        <f t="shared" si="67"/>
        <v/>
      </c>
      <c r="X189" s="153" t="str">
        <f t="shared" si="68"/>
        <v/>
      </c>
      <c r="Y189" s="141"/>
      <c r="Z189" s="212"/>
      <c r="AA189" s="364" t="str">
        <f t="shared" si="69"/>
        <v/>
      </c>
      <c r="AB189" s="153" t="str">
        <f t="shared" si="92"/>
        <v/>
      </c>
      <c r="AC189" s="153" t="str">
        <f t="shared" si="93"/>
        <v/>
      </c>
      <c r="AD189" s="153" t="str">
        <f t="shared" si="70"/>
        <v/>
      </c>
      <c r="AE189" s="153" t="str">
        <f t="shared" si="71"/>
        <v/>
      </c>
      <c r="AF189" s="213" t="str">
        <f t="shared" si="98"/>
        <v/>
      </c>
      <c r="AG189" s="141"/>
      <c r="AH189" s="211"/>
      <c r="AI189" s="364" t="str">
        <f t="shared" si="72"/>
        <v/>
      </c>
      <c r="AJ189" s="153" t="str">
        <f t="shared" si="94"/>
        <v/>
      </c>
      <c r="AK189" s="153" t="str">
        <f t="shared" si="73"/>
        <v/>
      </c>
      <c r="AL189" s="153" t="str">
        <f t="shared" si="74"/>
        <v/>
      </c>
      <c r="AM189" s="141"/>
      <c r="AN189" s="211"/>
      <c r="AO189" s="364" t="str">
        <f t="shared" si="75"/>
        <v/>
      </c>
      <c r="AP189" s="153" t="str">
        <f t="shared" si="95"/>
        <v/>
      </c>
      <c r="AQ189" s="153" t="str">
        <f t="shared" si="76"/>
        <v/>
      </c>
      <c r="AR189" s="153" t="str">
        <f t="shared" si="77"/>
        <v/>
      </c>
      <c r="AS189" s="141"/>
      <c r="AT189" s="211"/>
      <c r="AU189" s="364" t="str">
        <f t="shared" si="78"/>
        <v/>
      </c>
      <c r="AV189" s="153" t="str">
        <f t="shared" si="96"/>
        <v/>
      </c>
      <c r="AW189" s="153" t="str">
        <f t="shared" si="79"/>
        <v/>
      </c>
      <c r="AX189" s="153" t="str">
        <f t="shared" si="80"/>
        <v/>
      </c>
    </row>
    <row r="190" spans="1:50" ht="29.45" customHeight="1" x14ac:dyDescent="0.25">
      <c r="A190" s="354" t="str">
        <f>IF('N-Bedarf GL §13a'!A190="","",'N-Bedarf GL §13a'!A190)</f>
        <v/>
      </c>
      <c r="B190" s="354" t="str">
        <f>IF('N-Bedarf GL §13a'!B190="","",'N-Bedarf GL §13a'!B190)</f>
        <v/>
      </c>
      <c r="C190" s="305" t="str">
        <f>IF('N-Bedarf GL §13a'!D190="","",'N-Bedarf GL §13a'!D190)</f>
        <v/>
      </c>
      <c r="D190" s="32" t="str">
        <f>IF('N-Bedarf GL §13a'!C190="","",'N-Bedarf GL §13a'!C190)</f>
        <v/>
      </c>
      <c r="E190" s="84" t="str">
        <f>IF('N-Bedarf GL §13a'!V190="",'N-Bedarf GL §13a'!T190,'N-Bedarf GL §13a'!V190)</f>
        <v/>
      </c>
      <c r="F190" s="84" t="str">
        <f>IF('P-Bedarf GL §13a'!N191="","",'P-Bedarf GL §13a'!N191)</f>
        <v/>
      </c>
      <c r="G190" s="84" t="str">
        <f>IF('P-Bedarf GL §13a'!R191="","",'P-Bedarf GL §13a'!R191)</f>
        <v/>
      </c>
      <c r="H190" s="345" t="str">
        <f t="shared" si="81"/>
        <v/>
      </c>
      <c r="I190" s="345" t="str">
        <f t="shared" si="82"/>
        <v/>
      </c>
      <c r="J190" s="345" t="str">
        <f t="shared" si="83"/>
        <v/>
      </c>
      <c r="K190" s="84">
        <f t="shared" si="84"/>
        <v>0</v>
      </c>
      <c r="L190" s="84">
        <f t="shared" si="85"/>
        <v>0</v>
      </c>
      <c r="M190" s="84">
        <f t="shared" si="86"/>
        <v>0</v>
      </c>
      <c r="N190" s="321" t="str">
        <f t="shared" si="87"/>
        <v/>
      </c>
      <c r="O190" s="321" t="str">
        <f t="shared" si="88"/>
        <v/>
      </c>
      <c r="P190" s="321" t="str">
        <f t="shared" si="89"/>
        <v/>
      </c>
      <c r="Q190" s="214" t="str">
        <f t="shared" si="97"/>
        <v/>
      </c>
      <c r="R190" s="141"/>
      <c r="S190" s="211"/>
      <c r="T190" s="364" t="str">
        <f t="shared" si="66"/>
        <v/>
      </c>
      <c r="U190" s="153" t="str">
        <f t="shared" si="90"/>
        <v/>
      </c>
      <c r="V190" s="153" t="str">
        <f t="shared" si="91"/>
        <v/>
      </c>
      <c r="W190" s="153" t="str">
        <f t="shared" si="67"/>
        <v/>
      </c>
      <c r="X190" s="153" t="str">
        <f t="shared" si="68"/>
        <v/>
      </c>
      <c r="Y190" s="141"/>
      <c r="Z190" s="212"/>
      <c r="AA190" s="364" t="str">
        <f t="shared" si="69"/>
        <v/>
      </c>
      <c r="AB190" s="153" t="str">
        <f t="shared" si="92"/>
        <v/>
      </c>
      <c r="AC190" s="153" t="str">
        <f t="shared" si="93"/>
        <v/>
      </c>
      <c r="AD190" s="153" t="str">
        <f t="shared" si="70"/>
        <v/>
      </c>
      <c r="AE190" s="153" t="str">
        <f t="shared" si="71"/>
        <v/>
      </c>
      <c r="AF190" s="213" t="str">
        <f t="shared" si="98"/>
        <v/>
      </c>
      <c r="AG190" s="141"/>
      <c r="AH190" s="211"/>
      <c r="AI190" s="364" t="str">
        <f t="shared" si="72"/>
        <v/>
      </c>
      <c r="AJ190" s="153" t="str">
        <f t="shared" si="94"/>
        <v/>
      </c>
      <c r="AK190" s="153" t="str">
        <f t="shared" si="73"/>
        <v/>
      </c>
      <c r="AL190" s="153" t="str">
        <f t="shared" si="74"/>
        <v/>
      </c>
      <c r="AM190" s="141"/>
      <c r="AN190" s="211"/>
      <c r="AO190" s="364" t="str">
        <f t="shared" si="75"/>
        <v/>
      </c>
      <c r="AP190" s="153" t="str">
        <f t="shared" si="95"/>
        <v/>
      </c>
      <c r="AQ190" s="153" t="str">
        <f t="shared" si="76"/>
        <v/>
      </c>
      <c r="AR190" s="153" t="str">
        <f t="shared" si="77"/>
        <v/>
      </c>
      <c r="AS190" s="141"/>
      <c r="AT190" s="211"/>
      <c r="AU190" s="364" t="str">
        <f t="shared" si="78"/>
        <v/>
      </c>
      <c r="AV190" s="153" t="str">
        <f t="shared" si="96"/>
        <v/>
      </c>
      <c r="AW190" s="153" t="str">
        <f t="shared" si="79"/>
        <v/>
      </c>
      <c r="AX190" s="153" t="str">
        <f t="shared" si="80"/>
        <v/>
      </c>
    </row>
    <row r="191" spans="1:50" ht="29.45" customHeight="1" x14ac:dyDescent="0.25">
      <c r="A191" s="354" t="str">
        <f>IF('N-Bedarf GL §13a'!A191="","",'N-Bedarf GL §13a'!A191)</f>
        <v/>
      </c>
      <c r="B191" s="354" t="str">
        <f>IF('N-Bedarf GL §13a'!B191="","",'N-Bedarf GL §13a'!B191)</f>
        <v/>
      </c>
      <c r="C191" s="305" t="str">
        <f>IF('N-Bedarf GL §13a'!D191="","",'N-Bedarf GL §13a'!D191)</f>
        <v/>
      </c>
      <c r="D191" s="32" t="str">
        <f>IF('N-Bedarf GL §13a'!C191="","",'N-Bedarf GL §13a'!C191)</f>
        <v/>
      </c>
      <c r="E191" s="84" t="str">
        <f>IF('N-Bedarf GL §13a'!V191="",'N-Bedarf GL §13a'!T191,'N-Bedarf GL §13a'!V191)</f>
        <v/>
      </c>
      <c r="F191" s="84" t="str">
        <f>IF('P-Bedarf GL §13a'!N192="","",'P-Bedarf GL §13a'!N192)</f>
        <v/>
      </c>
      <c r="G191" s="84" t="str">
        <f>IF('P-Bedarf GL §13a'!R192="","",'P-Bedarf GL §13a'!R192)</f>
        <v/>
      </c>
      <c r="H191" s="345" t="str">
        <f t="shared" si="81"/>
        <v/>
      </c>
      <c r="I191" s="345" t="str">
        <f t="shared" si="82"/>
        <v/>
      </c>
      <c r="J191" s="345" t="str">
        <f t="shared" si="83"/>
        <v/>
      </c>
      <c r="K191" s="84">
        <f t="shared" si="84"/>
        <v>0</v>
      </c>
      <c r="L191" s="84">
        <f t="shared" si="85"/>
        <v>0</v>
      </c>
      <c r="M191" s="84">
        <f t="shared" si="86"/>
        <v>0</v>
      </c>
      <c r="N191" s="321" t="str">
        <f t="shared" si="87"/>
        <v/>
      </c>
      <c r="O191" s="321" t="str">
        <f t="shared" si="88"/>
        <v/>
      </c>
      <c r="P191" s="321" t="str">
        <f t="shared" si="89"/>
        <v/>
      </c>
      <c r="Q191" s="214" t="str">
        <f t="shared" si="97"/>
        <v/>
      </c>
      <c r="R191" s="141"/>
      <c r="S191" s="211"/>
      <c r="T191" s="364" t="str">
        <f t="shared" si="66"/>
        <v/>
      </c>
      <c r="U191" s="153" t="str">
        <f t="shared" si="90"/>
        <v/>
      </c>
      <c r="V191" s="153" t="str">
        <f t="shared" si="91"/>
        <v/>
      </c>
      <c r="W191" s="153" t="str">
        <f t="shared" si="67"/>
        <v/>
      </c>
      <c r="X191" s="153" t="str">
        <f t="shared" si="68"/>
        <v/>
      </c>
      <c r="Y191" s="141"/>
      <c r="Z191" s="212"/>
      <c r="AA191" s="364" t="str">
        <f t="shared" si="69"/>
        <v/>
      </c>
      <c r="AB191" s="153" t="str">
        <f t="shared" si="92"/>
        <v/>
      </c>
      <c r="AC191" s="153" t="str">
        <f t="shared" si="93"/>
        <v/>
      </c>
      <c r="AD191" s="153" t="str">
        <f t="shared" si="70"/>
        <v/>
      </c>
      <c r="AE191" s="153" t="str">
        <f t="shared" si="71"/>
        <v/>
      </c>
      <c r="AF191" s="213" t="str">
        <f t="shared" si="98"/>
        <v/>
      </c>
      <c r="AG191" s="141"/>
      <c r="AH191" s="211"/>
      <c r="AI191" s="364" t="str">
        <f t="shared" si="72"/>
        <v/>
      </c>
      <c r="AJ191" s="153" t="str">
        <f t="shared" si="94"/>
        <v/>
      </c>
      <c r="AK191" s="153" t="str">
        <f t="shared" si="73"/>
        <v/>
      </c>
      <c r="AL191" s="153" t="str">
        <f t="shared" si="74"/>
        <v/>
      </c>
      <c r="AM191" s="141"/>
      <c r="AN191" s="211"/>
      <c r="AO191" s="364" t="str">
        <f t="shared" si="75"/>
        <v/>
      </c>
      <c r="AP191" s="153" t="str">
        <f t="shared" si="95"/>
        <v/>
      </c>
      <c r="AQ191" s="153" t="str">
        <f t="shared" si="76"/>
        <v/>
      </c>
      <c r="AR191" s="153" t="str">
        <f t="shared" si="77"/>
        <v/>
      </c>
      <c r="AS191" s="141"/>
      <c r="AT191" s="211"/>
      <c r="AU191" s="364" t="str">
        <f t="shared" si="78"/>
        <v/>
      </c>
      <c r="AV191" s="153" t="str">
        <f t="shared" si="96"/>
        <v/>
      </c>
      <c r="AW191" s="153" t="str">
        <f t="shared" si="79"/>
        <v/>
      </c>
      <c r="AX191" s="153" t="str">
        <f t="shared" si="80"/>
        <v/>
      </c>
    </row>
    <row r="192" spans="1:50" ht="29.45" customHeight="1" x14ac:dyDescent="0.25">
      <c r="A192" s="354" t="str">
        <f>IF('N-Bedarf GL §13a'!A192="","",'N-Bedarf GL §13a'!A192)</f>
        <v/>
      </c>
      <c r="B192" s="354" t="str">
        <f>IF('N-Bedarf GL §13a'!B192="","",'N-Bedarf GL §13a'!B192)</f>
        <v/>
      </c>
      <c r="C192" s="305" t="str">
        <f>IF('N-Bedarf GL §13a'!D192="","",'N-Bedarf GL §13a'!D192)</f>
        <v/>
      </c>
      <c r="D192" s="32" t="str">
        <f>IF('N-Bedarf GL §13a'!C192="","",'N-Bedarf GL §13a'!C192)</f>
        <v/>
      </c>
      <c r="E192" s="84" t="str">
        <f>IF('N-Bedarf GL §13a'!V192="",'N-Bedarf GL §13a'!T192,'N-Bedarf GL §13a'!V192)</f>
        <v/>
      </c>
      <c r="F192" s="84" t="str">
        <f>IF('P-Bedarf GL §13a'!N193="","",'P-Bedarf GL §13a'!N193)</f>
        <v/>
      </c>
      <c r="G192" s="84" t="str">
        <f>IF('P-Bedarf GL §13a'!R193="","",'P-Bedarf GL §13a'!R193)</f>
        <v/>
      </c>
      <c r="H192" s="345" t="str">
        <f t="shared" si="81"/>
        <v/>
      </c>
      <c r="I192" s="345" t="str">
        <f t="shared" si="82"/>
        <v/>
      </c>
      <c r="J192" s="345" t="str">
        <f t="shared" si="83"/>
        <v/>
      </c>
      <c r="K192" s="84">
        <f t="shared" si="84"/>
        <v>0</v>
      </c>
      <c r="L192" s="84">
        <f t="shared" si="85"/>
        <v>0</v>
      </c>
      <c r="M192" s="84">
        <f t="shared" si="86"/>
        <v>0</v>
      </c>
      <c r="N192" s="321" t="str">
        <f t="shared" si="87"/>
        <v/>
      </c>
      <c r="O192" s="321" t="str">
        <f t="shared" si="88"/>
        <v/>
      </c>
      <c r="P192" s="321" t="str">
        <f t="shared" si="89"/>
        <v/>
      </c>
      <c r="Q192" s="214" t="str">
        <f t="shared" si="97"/>
        <v/>
      </c>
      <c r="R192" s="141"/>
      <c r="S192" s="211"/>
      <c r="T192" s="364" t="str">
        <f t="shared" si="66"/>
        <v/>
      </c>
      <c r="U192" s="153" t="str">
        <f t="shared" si="90"/>
        <v/>
      </c>
      <c r="V192" s="153" t="str">
        <f t="shared" si="91"/>
        <v/>
      </c>
      <c r="W192" s="153" t="str">
        <f t="shared" si="67"/>
        <v/>
      </c>
      <c r="X192" s="153" t="str">
        <f t="shared" si="68"/>
        <v/>
      </c>
      <c r="Y192" s="141"/>
      <c r="Z192" s="212"/>
      <c r="AA192" s="364" t="str">
        <f t="shared" si="69"/>
        <v/>
      </c>
      <c r="AB192" s="153" t="str">
        <f t="shared" si="92"/>
        <v/>
      </c>
      <c r="AC192" s="153" t="str">
        <f t="shared" si="93"/>
        <v/>
      </c>
      <c r="AD192" s="153" t="str">
        <f t="shared" si="70"/>
        <v/>
      </c>
      <c r="AE192" s="153" t="str">
        <f t="shared" si="71"/>
        <v/>
      </c>
      <c r="AF192" s="213" t="str">
        <f t="shared" si="98"/>
        <v/>
      </c>
      <c r="AG192" s="141"/>
      <c r="AH192" s="211"/>
      <c r="AI192" s="364" t="str">
        <f t="shared" si="72"/>
        <v/>
      </c>
      <c r="AJ192" s="153" t="str">
        <f t="shared" si="94"/>
        <v/>
      </c>
      <c r="AK192" s="153" t="str">
        <f t="shared" si="73"/>
        <v/>
      </c>
      <c r="AL192" s="153" t="str">
        <f t="shared" si="74"/>
        <v/>
      </c>
      <c r="AM192" s="141"/>
      <c r="AN192" s="211"/>
      <c r="AO192" s="364" t="str">
        <f t="shared" si="75"/>
        <v/>
      </c>
      <c r="AP192" s="153" t="str">
        <f t="shared" si="95"/>
        <v/>
      </c>
      <c r="AQ192" s="153" t="str">
        <f t="shared" si="76"/>
        <v/>
      </c>
      <c r="AR192" s="153" t="str">
        <f t="shared" si="77"/>
        <v/>
      </c>
      <c r="AS192" s="141"/>
      <c r="AT192" s="211"/>
      <c r="AU192" s="364" t="str">
        <f t="shared" si="78"/>
        <v/>
      </c>
      <c r="AV192" s="153" t="str">
        <f t="shared" si="96"/>
        <v/>
      </c>
      <c r="AW192" s="153" t="str">
        <f t="shared" si="79"/>
        <v/>
      </c>
      <c r="AX192" s="153" t="str">
        <f t="shared" si="80"/>
        <v/>
      </c>
    </row>
    <row r="193" spans="1:50" ht="29.45" customHeight="1" x14ac:dyDescent="0.25">
      <c r="A193" s="354" t="str">
        <f>IF('N-Bedarf GL §13a'!A193="","",'N-Bedarf GL §13a'!A193)</f>
        <v/>
      </c>
      <c r="B193" s="354" t="str">
        <f>IF('N-Bedarf GL §13a'!B193="","",'N-Bedarf GL §13a'!B193)</f>
        <v/>
      </c>
      <c r="C193" s="305" t="str">
        <f>IF('N-Bedarf GL §13a'!D193="","",'N-Bedarf GL §13a'!D193)</f>
        <v/>
      </c>
      <c r="D193" s="32" t="str">
        <f>IF('N-Bedarf GL §13a'!C193="","",'N-Bedarf GL §13a'!C193)</f>
        <v/>
      </c>
      <c r="E193" s="84" t="str">
        <f>IF('N-Bedarf GL §13a'!V193="",'N-Bedarf GL §13a'!T193,'N-Bedarf GL §13a'!V193)</f>
        <v/>
      </c>
      <c r="F193" s="84" t="str">
        <f>IF('P-Bedarf GL §13a'!N194="","",'P-Bedarf GL §13a'!N194)</f>
        <v/>
      </c>
      <c r="G193" s="84" t="str">
        <f>IF('P-Bedarf GL §13a'!R194="","",'P-Bedarf GL §13a'!R194)</f>
        <v/>
      </c>
      <c r="H193" s="345" t="str">
        <f t="shared" si="81"/>
        <v/>
      </c>
      <c r="I193" s="345" t="str">
        <f t="shared" si="82"/>
        <v/>
      </c>
      <c r="J193" s="345" t="str">
        <f t="shared" si="83"/>
        <v/>
      </c>
      <c r="K193" s="84">
        <f t="shared" si="84"/>
        <v>0</v>
      </c>
      <c r="L193" s="84">
        <f t="shared" si="85"/>
        <v>0</v>
      </c>
      <c r="M193" s="84">
        <f t="shared" si="86"/>
        <v>0</v>
      </c>
      <c r="N193" s="321" t="str">
        <f t="shared" si="87"/>
        <v/>
      </c>
      <c r="O193" s="321" t="str">
        <f t="shared" si="88"/>
        <v/>
      </c>
      <c r="P193" s="321" t="str">
        <f t="shared" si="89"/>
        <v/>
      </c>
      <c r="Q193" s="214" t="str">
        <f t="shared" si="97"/>
        <v/>
      </c>
      <c r="R193" s="141"/>
      <c r="S193" s="211"/>
      <c r="T193" s="364" t="str">
        <f t="shared" si="66"/>
        <v/>
      </c>
      <c r="U193" s="153" t="str">
        <f t="shared" si="90"/>
        <v/>
      </c>
      <c r="V193" s="153" t="str">
        <f t="shared" si="91"/>
        <v/>
      </c>
      <c r="W193" s="153" t="str">
        <f t="shared" si="67"/>
        <v/>
      </c>
      <c r="X193" s="153" t="str">
        <f t="shared" si="68"/>
        <v/>
      </c>
      <c r="Y193" s="141"/>
      <c r="Z193" s="212"/>
      <c r="AA193" s="364" t="str">
        <f t="shared" si="69"/>
        <v/>
      </c>
      <c r="AB193" s="153" t="str">
        <f t="shared" si="92"/>
        <v/>
      </c>
      <c r="AC193" s="153" t="str">
        <f t="shared" si="93"/>
        <v/>
      </c>
      <c r="AD193" s="153" t="str">
        <f t="shared" si="70"/>
        <v/>
      </c>
      <c r="AE193" s="153" t="str">
        <f t="shared" si="71"/>
        <v/>
      </c>
      <c r="AF193" s="213" t="str">
        <f t="shared" si="98"/>
        <v/>
      </c>
      <c r="AG193" s="141"/>
      <c r="AH193" s="211"/>
      <c r="AI193" s="364" t="str">
        <f t="shared" si="72"/>
        <v/>
      </c>
      <c r="AJ193" s="153" t="str">
        <f t="shared" si="94"/>
        <v/>
      </c>
      <c r="AK193" s="153" t="str">
        <f t="shared" si="73"/>
        <v/>
      </c>
      <c r="AL193" s="153" t="str">
        <f t="shared" si="74"/>
        <v/>
      </c>
      <c r="AM193" s="141"/>
      <c r="AN193" s="211"/>
      <c r="AO193" s="364" t="str">
        <f t="shared" si="75"/>
        <v/>
      </c>
      <c r="AP193" s="153" t="str">
        <f t="shared" si="95"/>
        <v/>
      </c>
      <c r="AQ193" s="153" t="str">
        <f t="shared" si="76"/>
        <v/>
      </c>
      <c r="AR193" s="153" t="str">
        <f t="shared" si="77"/>
        <v/>
      </c>
      <c r="AS193" s="141"/>
      <c r="AT193" s="211"/>
      <c r="AU193" s="364" t="str">
        <f t="shared" si="78"/>
        <v/>
      </c>
      <c r="AV193" s="153" t="str">
        <f t="shared" si="96"/>
        <v/>
      </c>
      <c r="AW193" s="153" t="str">
        <f t="shared" si="79"/>
        <v/>
      </c>
      <c r="AX193" s="153" t="str">
        <f t="shared" si="80"/>
        <v/>
      </c>
    </row>
    <row r="194" spans="1:50" ht="29.45" customHeight="1" x14ac:dyDescent="0.25">
      <c r="A194" s="354" t="str">
        <f>IF('N-Bedarf GL §13a'!A194="","",'N-Bedarf GL §13a'!A194)</f>
        <v/>
      </c>
      <c r="B194" s="354" t="str">
        <f>IF('N-Bedarf GL §13a'!B194="","",'N-Bedarf GL §13a'!B194)</f>
        <v/>
      </c>
      <c r="C194" s="305" t="str">
        <f>IF('N-Bedarf GL §13a'!D194="","",'N-Bedarf GL §13a'!D194)</f>
        <v/>
      </c>
      <c r="D194" s="32" t="str">
        <f>IF('N-Bedarf GL §13a'!C194="","",'N-Bedarf GL §13a'!C194)</f>
        <v/>
      </c>
      <c r="E194" s="84" t="str">
        <f>IF('N-Bedarf GL §13a'!V194="",'N-Bedarf GL §13a'!T194,'N-Bedarf GL §13a'!V194)</f>
        <v/>
      </c>
      <c r="F194" s="84" t="str">
        <f>IF('P-Bedarf GL §13a'!N195="","",'P-Bedarf GL §13a'!N195)</f>
        <v/>
      </c>
      <c r="G194" s="84" t="str">
        <f>IF('P-Bedarf GL §13a'!R195="","",'P-Bedarf GL §13a'!R195)</f>
        <v/>
      </c>
      <c r="H194" s="345" t="str">
        <f t="shared" si="81"/>
        <v/>
      </c>
      <c r="I194" s="345" t="str">
        <f t="shared" si="82"/>
        <v/>
      </c>
      <c r="J194" s="345" t="str">
        <f t="shared" si="83"/>
        <v/>
      </c>
      <c r="K194" s="84">
        <f t="shared" si="84"/>
        <v>0</v>
      </c>
      <c r="L194" s="84">
        <f t="shared" si="85"/>
        <v>0</v>
      </c>
      <c r="M194" s="84">
        <f t="shared" si="86"/>
        <v>0</v>
      </c>
      <c r="N194" s="321" t="str">
        <f t="shared" si="87"/>
        <v/>
      </c>
      <c r="O194" s="321" t="str">
        <f t="shared" si="88"/>
        <v/>
      </c>
      <c r="P194" s="321" t="str">
        <f t="shared" si="89"/>
        <v/>
      </c>
      <c r="Q194" s="214" t="str">
        <f t="shared" si="97"/>
        <v/>
      </c>
      <c r="R194" s="141"/>
      <c r="S194" s="211"/>
      <c r="T194" s="364" t="str">
        <f t="shared" si="66"/>
        <v/>
      </c>
      <c r="U194" s="153" t="str">
        <f t="shared" si="90"/>
        <v/>
      </c>
      <c r="V194" s="153" t="str">
        <f t="shared" si="91"/>
        <v/>
      </c>
      <c r="W194" s="153" t="str">
        <f t="shared" si="67"/>
        <v/>
      </c>
      <c r="X194" s="153" t="str">
        <f t="shared" si="68"/>
        <v/>
      </c>
      <c r="Y194" s="141"/>
      <c r="Z194" s="212"/>
      <c r="AA194" s="364" t="str">
        <f t="shared" si="69"/>
        <v/>
      </c>
      <c r="AB194" s="153" t="str">
        <f t="shared" si="92"/>
        <v/>
      </c>
      <c r="AC194" s="153" t="str">
        <f t="shared" si="93"/>
        <v/>
      </c>
      <c r="AD194" s="153" t="str">
        <f t="shared" si="70"/>
        <v/>
      </c>
      <c r="AE194" s="153" t="str">
        <f t="shared" si="71"/>
        <v/>
      </c>
      <c r="AF194" s="213" t="str">
        <f t="shared" si="98"/>
        <v/>
      </c>
      <c r="AG194" s="141"/>
      <c r="AH194" s="211"/>
      <c r="AI194" s="364" t="str">
        <f t="shared" si="72"/>
        <v/>
      </c>
      <c r="AJ194" s="153" t="str">
        <f t="shared" si="94"/>
        <v/>
      </c>
      <c r="AK194" s="153" t="str">
        <f t="shared" si="73"/>
        <v/>
      </c>
      <c r="AL194" s="153" t="str">
        <f t="shared" si="74"/>
        <v/>
      </c>
      <c r="AM194" s="141"/>
      <c r="AN194" s="211"/>
      <c r="AO194" s="364" t="str">
        <f t="shared" si="75"/>
        <v/>
      </c>
      <c r="AP194" s="153" t="str">
        <f t="shared" si="95"/>
        <v/>
      </c>
      <c r="AQ194" s="153" t="str">
        <f t="shared" si="76"/>
        <v/>
      </c>
      <c r="AR194" s="153" t="str">
        <f t="shared" si="77"/>
        <v/>
      </c>
      <c r="AS194" s="141"/>
      <c r="AT194" s="211"/>
      <c r="AU194" s="364" t="str">
        <f t="shared" si="78"/>
        <v/>
      </c>
      <c r="AV194" s="153" t="str">
        <f t="shared" si="96"/>
        <v/>
      </c>
      <c r="AW194" s="153" t="str">
        <f t="shared" si="79"/>
        <v/>
      </c>
      <c r="AX194" s="153" t="str">
        <f t="shared" si="80"/>
        <v/>
      </c>
    </row>
    <row r="195" spans="1:50" ht="29.45" customHeight="1" x14ac:dyDescent="0.25">
      <c r="A195" s="354" t="str">
        <f>IF('N-Bedarf GL §13a'!A195="","",'N-Bedarf GL §13a'!A195)</f>
        <v/>
      </c>
      <c r="B195" s="354" t="str">
        <f>IF('N-Bedarf GL §13a'!B195="","",'N-Bedarf GL §13a'!B195)</f>
        <v/>
      </c>
      <c r="C195" s="305" t="str">
        <f>IF('N-Bedarf GL §13a'!D195="","",'N-Bedarf GL §13a'!D195)</f>
        <v/>
      </c>
      <c r="D195" s="32" t="str">
        <f>IF('N-Bedarf GL §13a'!C195="","",'N-Bedarf GL §13a'!C195)</f>
        <v/>
      </c>
      <c r="E195" s="84" t="str">
        <f>IF('N-Bedarf GL §13a'!V195="",'N-Bedarf GL §13a'!T195,'N-Bedarf GL §13a'!V195)</f>
        <v/>
      </c>
      <c r="F195" s="84" t="str">
        <f>IF('P-Bedarf GL §13a'!N196="","",'P-Bedarf GL §13a'!N196)</f>
        <v/>
      </c>
      <c r="G195" s="84" t="str">
        <f>IF('P-Bedarf GL §13a'!R196="","",'P-Bedarf GL §13a'!R196)</f>
        <v/>
      </c>
      <c r="H195" s="345" t="str">
        <f t="shared" si="81"/>
        <v/>
      </c>
      <c r="I195" s="345" t="str">
        <f t="shared" si="82"/>
        <v/>
      </c>
      <c r="J195" s="345" t="str">
        <f t="shared" si="83"/>
        <v/>
      </c>
      <c r="K195" s="84">
        <f t="shared" si="84"/>
        <v>0</v>
      </c>
      <c r="L195" s="84">
        <f t="shared" si="85"/>
        <v>0</v>
      </c>
      <c r="M195" s="84">
        <f t="shared" si="86"/>
        <v>0</v>
      </c>
      <c r="N195" s="321" t="str">
        <f t="shared" si="87"/>
        <v/>
      </c>
      <c r="O195" s="321" t="str">
        <f t="shared" si="88"/>
        <v/>
      </c>
      <c r="P195" s="321" t="str">
        <f t="shared" si="89"/>
        <v/>
      </c>
      <c r="Q195" s="214" t="str">
        <f t="shared" si="97"/>
        <v/>
      </c>
      <c r="R195" s="141"/>
      <c r="S195" s="211"/>
      <c r="T195" s="364" t="str">
        <f t="shared" si="66"/>
        <v/>
      </c>
      <c r="U195" s="153" t="str">
        <f t="shared" si="90"/>
        <v/>
      </c>
      <c r="V195" s="153" t="str">
        <f t="shared" si="91"/>
        <v/>
      </c>
      <c r="W195" s="153" t="str">
        <f t="shared" si="67"/>
        <v/>
      </c>
      <c r="X195" s="153" t="str">
        <f t="shared" si="68"/>
        <v/>
      </c>
      <c r="Y195" s="141"/>
      <c r="Z195" s="212"/>
      <c r="AA195" s="364" t="str">
        <f t="shared" si="69"/>
        <v/>
      </c>
      <c r="AB195" s="153" t="str">
        <f t="shared" si="92"/>
        <v/>
      </c>
      <c r="AC195" s="153" t="str">
        <f t="shared" si="93"/>
        <v/>
      </c>
      <c r="AD195" s="153" t="str">
        <f t="shared" si="70"/>
        <v/>
      </c>
      <c r="AE195" s="153" t="str">
        <f t="shared" si="71"/>
        <v/>
      </c>
      <c r="AF195" s="213" t="str">
        <f t="shared" si="98"/>
        <v/>
      </c>
      <c r="AG195" s="141"/>
      <c r="AH195" s="211"/>
      <c r="AI195" s="364" t="str">
        <f t="shared" si="72"/>
        <v/>
      </c>
      <c r="AJ195" s="153" t="str">
        <f t="shared" si="94"/>
        <v/>
      </c>
      <c r="AK195" s="153" t="str">
        <f t="shared" si="73"/>
        <v/>
      </c>
      <c r="AL195" s="153" t="str">
        <f t="shared" si="74"/>
        <v/>
      </c>
      <c r="AM195" s="141"/>
      <c r="AN195" s="211"/>
      <c r="AO195" s="364" t="str">
        <f t="shared" si="75"/>
        <v/>
      </c>
      <c r="AP195" s="153" t="str">
        <f t="shared" si="95"/>
        <v/>
      </c>
      <c r="AQ195" s="153" t="str">
        <f t="shared" si="76"/>
        <v/>
      </c>
      <c r="AR195" s="153" t="str">
        <f t="shared" si="77"/>
        <v/>
      </c>
      <c r="AS195" s="141"/>
      <c r="AT195" s="211"/>
      <c r="AU195" s="364" t="str">
        <f t="shared" si="78"/>
        <v/>
      </c>
      <c r="AV195" s="153" t="str">
        <f t="shared" si="96"/>
        <v/>
      </c>
      <c r="AW195" s="153" t="str">
        <f t="shared" si="79"/>
        <v/>
      </c>
      <c r="AX195" s="153" t="str">
        <f t="shared" si="80"/>
        <v/>
      </c>
    </row>
    <row r="196" spans="1:50" ht="29.45" customHeight="1" x14ac:dyDescent="0.25">
      <c r="A196" s="354" t="str">
        <f>IF('N-Bedarf GL §13a'!A196="","",'N-Bedarf GL §13a'!A196)</f>
        <v/>
      </c>
      <c r="B196" s="354" t="str">
        <f>IF('N-Bedarf GL §13a'!B196="","",'N-Bedarf GL §13a'!B196)</f>
        <v/>
      </c>
      <c r="C196" s="305" t="str">
        <f>IF('N-Bedarf GL §13a'!D196="","",'N-Bedarf GL §13a'!D196)</f>
        <v/>
      </c>
      <c r="D196" s="32" t="str">
        <f>IF('N-Bedarf GL §13a'!C196="","",'N-Bedarf GL §13a'!C196)</f>
        <v/>
      </c>
      <c r="E196" s="84" t="str">
        <f>IF('N-Bedarf GL §13a'!V196="",'N-Bedarf GL §13a'!T196,'N-Bedarf GL §13a'!V196)</f>
        <v/>
      </c>
      <c r="F196" s="84" t="str">
        <f>IF('P-Bedarf GL §13a'!N197="","",'P-Bedarf GL §13a'!N197)</f>
        <v/>
      </c>
      <c r="G196" s="84" t="str">
        <f>IF('P-Bedarf GL §13a'!R197="","",'P-Bedarf GL §13a'!R197)</f>
        <v/>
      </c>
      <c r="H196" s="345" t="str">
        <f t="shared" si="81"/>
        <v/>
      </c>
      <c r="I196" s="345" t="str">
        <f t="shared" si="82"/>
        <v/>
      </c>
      <c r="J196" s="345" t="str">
        <f t="shared" si="83"/>
        <v/>
      </c>
      <c r="K196" s="84">
        <f t="shared" si="84"/>
        <v>0</v>
      </c>
      <c r="L196" s="84">
        <f t="shared" si="85"/>
        <v>0</v>
      </c>
      <c r="M196" s="84">
        <f t="shared" si="86"/>
        <v>0</v>
      </c>
      <c r="N196" s="321" t="str">
        <f t="shared" si="87"/>
        <v/>
      </c>
      <c r="O196" s="321" t="str">
        <f t="shared" si="88"/>
        <v/>
      </c>
      <c r="P196" s="321" t="str">
        <f t="shared" si="89"/>
        <v/>
      </c>
      <c r="Q196" s="214" t="str">
        <f t="shared" si="97"/>
        <v/>
      </c>
      <c r="R196" s="141"/>
      <c r="S196" s="211"/>
      <c r="T196" s="364" t="str">
        <f t="shared" si="66"/>
        <v/>
      </c>
      <c r="U196" s="153" t="str">
        <f t="shared" si="90"/>
        <v/>
      </c>
      <c r="V196" s="153" t="str">
        <f t="shared" si="91"/>
        <v/>
      </c>
      <c r="W196" s="153" t="str">
        <f t="shared" si="67"/>
        <v/>
      </c>
      <c r="X196" s="153" t="str">
        <f t="shared" si="68"/>
        <v/>
      </c>
      <c r="Y196" s="141"/>
      <c r="Z196" s="212"/>
      <c r="AA196" s="364" t="str">
        <f t="shared" si="69"/>
        <v/>
      </c>
      <c r="AB196" s="153" t="str">
        <f t="shared" si="92"/>
        <v/>
      </c>
      <c r="AC196" s="153" t="str">
        <f t="shared" si="93"/>
        <v/>
      </c>
      <c r="AD196" s="153" t="str">
        <f t="shared" si="70"/>
        <v/>
      </c>
      <c r="AE196" s="153" t="str">
        <f t="shared" si="71"/>
        <v/>
      </c>
      <c r="AF196" s="213" t="str">
        <f t="shared" si="98"/>
        <v/>
      </c>
      <c r="AG196" s="141"/>
      <c r="AH196" s="211"/>
      <c r="AI196" s="364" t="str">
        <f t="shared" si="72"/>
        <v/>
      </c>
      <c r="AJ196" s="153" t="str">
        <f t="shared" si="94"/>
        <v/>
      </c>
      <c r="AK196" s="153" t="str">
        <f t="shared" si="73"/>
        <v/>
      </c>
      <c r="AL196" s="153" t="str">
        <f t="shared" si="74"/>
        <v/>
      </c>
      <c r="AM196" s="141"/>
      <c r="AN196" s="211"/>
      <c r="AO196" s="364" t="str">
        <f t="shared" si="75"/>
        <v/>
      </c>
      <c r="AP196" s="153" t="str">
        <f t="shared" si="95"/>
        <v/>
      </c>
      <c r="AQ196" s="153" t="str">
        <f t="shared" si="76"/>
        <v/>
      </c>
      <c r="AR196" s="153" t="str">
        <f t="shared" si="77"/>
        <v/>
      </c>
      <c r="AS196" s="141"/>
      <c r="AT196" s="211"/>
      <c r="AU196" s="364" t="str">
        <f t="shared" si="78"/>
        <v/>
      </c>
      <c r="AV196" s="153" t="str">
        <f t="shared" si="96"/>
        <v/>
      </c>
      <c r="AW196" s="153" t="str">
        <f t="shared" si="79"/>
        <v/>
      </c>
      <c r="AX196" s="153" t="str">
        <f t="shared" si="80"/>
        <v/>
      </c>
    </row>
    <row r="197" spans="1:50" ht="29.45" customHeight="1" x14ac:dyDescent="0.25">
      <c r="A197" s="354" t="str">
        <f>IF('N-Bedarf GL §13a'!A197="","",'N-Bedarf GL §13a'!A197)</f>
        <v/>
      </c>
      <c r="B197" s="354" t="str">
        <f>IF('N-Bedarf GL §13a'!B197="","",'N-Bedarf GL §13a'!B197)</f>
        <v/>
      </c>
      <c r="C197" s="305" t="str">
        <f>IF('N-Bedarf GL §13a'!D197="","",'N-Bedarf GL §13a'!D197)</f>
        <v/>
      </c>
      <c r="D197" s="32" t="str">
        <f>IF('N-Bedarf GL §13a'!C197="","",'N-Bedarf GL §13a'!C197)</f>
        <v/>
      </c>
      <c r="E197" s="84" t="str">
        <f>IF('N-Bedarf GL §13a'!V197="",'N-Bedarf GL §13a'!T197,'N-Bedarf GL §13a'!V197)</f>
        <v/>
      </c>
      <c r="F197" s="84" t="str">
        <f>IF('P-Bedarf GL §13a'!N198="","",'P-Bedarf GL §13a'!N198)</f>
        <v/>
      </c>
      <c r="G197" s="84" t="str">
        <f>IF('P-Bedarf GL §13a'!R198="","",'P-Bedarf GL §13a'!R198)</f>
        <v/>
      </c>
      <c r="H197" s="345" t="str">
        <f t="shared" si="81"/>
        <v/>
      </c>
      <c r="I197" s="345" t="str">
        <f t="shared" si="82"/>
        <v/>
      </c>
      <c r="J197" s="345" t="str">
        <f t="shared" si="83"/>
        <v/>
      </c>
      <c r="K197" s="84">
        <f t="shared" si="84"/>
        <v>0</v>
      </c>
      <c r="L197" s="84">
        <f t="shared" si="85"/>
        <v>0</v>
      </c>
      <c r="M197" s="84">
        <f t="shared" si="86"/>
        <v>0</v>
      </c>
      <c r="N197" s="321" t="str">
        <f t="shared" si="87"/>
        <v/>
      </c>
      <c r="O197" s="321" t="str">
        <f t="shared" si="88"/>
        <v/>
      </c>
      <c r="P197" s="321" t="str">
        <f t="shared" si="89"/>
        <v/>
      </c>
      <c r="Q197" s="214" t="str">
        <f t="shared" si="97"/>
        <v/>
      </c>
      <c r="R197" s="141"/>
      <c r="S197" s="211"/>
      <c r="T197" s="364" t="str">
        <f t="shared" si="66"/>
        <v/>
      </c>
      <c r="U197" s="153" t="str">
        <f t="shared" si="90"/>
        <v/>
      </c>
      <c r="V197" s="153" t="str">
        <f t="shared" si="91"/>
        <v/>
      </c>
      <c r="W197" s="153" t="str">
        <f t="shared" si="67"/>
        <v/>
      </c>
      <c r="X197" s="153" t="str">
        <f t="shared" si="68"/>
        <v/>
      </c>
      <c r="Y197" s="141"/>
      <c r="Z197" s="212"/>
      <c r="AA197" s="364" t="str">
        <f t="shared" si="69"/>
        <v/>
      </c>
      <c r="AB197" s="153" t="str">
        <f t="shared" si="92"/>
        <v/>
      </c>
      <c r="AC197" s="153" t="str">
        <f t="shared" si="93"/>
        <v/>
      </c>
      <c r="AD197" s="153" t="str">
        <f t="shared" si="70"/>
        <v/>
      </c>
      <c r="AE197" s="153" t="str">
        <f t="shared" si="71"/>
        <v/>
      </c>
      <c r="AF197" s="213" t="str">
        <f t="shared" si="98"/>
        <v/>
      </c>
      <c r="AG197" s="141"/>
      <c r="AH197" s="211"/>
      <c r="AI197" s="364" t="str">
        <f t="shared" si="72"/>
        <v/>
      </c>
      <c r="AJ197" s="153" t="str">
        <f t="shared" si="94"/>
        <v/>
      </c>
      <c r="AK197" s="153" t="str">
        <f t="shared" si="73"/>
        <v/>
      </c>
      <c r="AL197" s="153" t="str">
        <f t="shared" si="74"/>
        <v/>
      </c>
      <c r="AM197" s="141"/>
      <c r="AN197" s="211"/>
      <c r="AO197" s="364" t="str">
        <f t="shared" si="75"/>
        <v/>
      </c>
      <c r="AP197" s="153" t="str">
        <f t="shared" si="95"/>
        <v/>
      </c>
      <c r="AQ197" s="153" t="str">
        <f t="shared" si="76"/>
        <v/>
      </c>
      <c r="AR197" s="153" t="str">
        <f t="shared" si="77"/>
        <v/>
      </c>
      <c r="AS197" s="141"/>
      <c r="AT197" s="211"/>
      <c r="AU197" s="364" t="str">
        <f t="shared" si="78"/>
        <v/>
      </c>
      <c r="AV197" s="153" t="str">
        <f t="shared" si="96"/>
        <v/>
      </c>
      <c r="AW197" s="153" t="str">
        <f t="shared" si="79"/>
        <v/>
      </c>
      <c r="AX197" s="153" t="str">
        <f t="shared" si="80"/>
        <v/>
      </c>
    </row>
    <row r="198" spans="1:50" ht="29.45" customHeight="1" x14ac:dyDescent="0.25">
      <c r="A198" s="354" t="str">
        <f>IF('N-Bedarf GL §13a'!A198="","",'N-Bedarf GL §13a'!A198)</f>
        <v/>
      </c>
      <c r="B198" s="354" t="str">
        <f>IF('N-Bedarf GL §13a'!B198="","",'N-Bedarf GL §13a'!B198)</f>
        <v/>
      </c>
      <c r="C198" s="305" t="str">
        <f>IF('N-Bedarf GL §13a'!D198="","",'N-Bedarf GL §13a'!D198)</f>
        <v/>
      </c>
      <c r="D198" s="32" t="str">
        <f>IF('N-Bedarf GL §13a'!C198="","",'N-Bedarf GL §13a'!C198)</f>
        <v/>
      </c>
      <c r="E198" s="84" t="str">
        <f>IF('N-Bedarf GL §13a'!V198="",'N-Bedarf GL §13a'!T198,'N-Bedarf GL §13a'!V198)</f>
        <v/>
      </c>
      <c r="F198" s="84" t="str">
        <f>IF('P-Bedarf GL §13a'!N199="","",'P-Bedarf GL §13a'!N199)</f>
        <v/>
      </c>
      <c r="G198" s="84" t="str">
        <f>IF('P-Bedarf GL §13a'!R199="","",'P-Bedarf GL §13a'!R199)</f>
        <v/>
      </c>
      <c r="H198" s="345" t="str">
        <f t="shared" si="81"/>
        <v/>
      </c>
      <c r="I198" s="345" t="str">
        <f t="shared" si="82"/>
        <v/>
      </c>
      <c r="J198" s="345" t="str">
        <f t="shared" si="83"/>
        <v/>
      </c>
      <c r="K198" s="84">
        <f t="shared" si="84"/>
        <v>0</v>
      </c>
      <c r="L198" s="84">
        <f t="shared" si="85"/>
        <v>0</v>
      </c>
      <c r="M198" s="84">
        <f t="shared" si="86"/>
        <v>0</v>
      </c>
      <c r="N198" s="321" t="str">
        <f t="shared" si="87"/>
        <v/>
      </c>
      <c r="O198" s="321" t="str">
        <f t="shared" si="88"/>
        <v/>
      </c>
      <c r="P198" s="321" t="str">
        <f t="shared" si="89"/>
        <v/>
      </c>
      <c r="Q198" s="214" t="str">
        <f t="shared" si="97"/>
        <v/>
      </c>
      <c r="R198" s="141"/>
      <c r="S198" s="211"/>
      <c r="T198" s="364" t="str">
        <f t="shared" si="66"/>
        <v/>
      </c>
      <c r="U198" s="153" t="str">
        <f t="shared" si="90"/>
        <v/>
      </c>
      <c r="V198" s="153" t="str">
        <f t="shared" si="91"/>
        <v/>
      </c>
      <c r="W198" s="153" t="str">
        <f t="shared" si="67"/>
        <v/>
      </c>
      <c r="X198" s="153" t="str">
        <f t="shared" si="68"/>
        <v/>
      </c>
      <c r="Y198" s="141"/>
      <c r="Z198" s="212"/>
      <c r="AA198" s="364" t="str">
        <f t="shared" si="69"/>
        <v/>
      </c>
      <c r="AB198" s="153" t="str">
        <f t="shared" si="92"/>
        <v/>
      </c>
      <c r="AC198" s="153" t="str">
        <f t="shared" si="93"/>
        <v/>
      </c>
      <c r="AD198" s="153" t="str">
        <f t="shared" si="70"/>
        <v/>
      </c>
      <c r="AE198" s="153" t="str">
        <f t="shared" si="71"/>
        <v/>
      </c>
      <c r="AF198" s="213" t="str">
        <f t="shared" si="98"/>
        <v/>
      </c>
      <c r="AG198" s="141"/>
      <c r="AH198" s="211"/>
      <c r="AI198" s="364" t="str">
        <f t="shared" si="72"/>
        <v/>
      </c>
      <c r="AJ198" s="153" t="str">
        <f t="shared" si="94"/>
        <v/>
      </c>
      <c r="AK198" s="153" t="str">
        <f t="shared" si="73"/>
        <v/>
      </c>
      <c r="AL198" s="153" t="str">
        <f t="shared" si="74"/>
        <v/>
      </c>
      <c r="AM198" s="141"/>
      <c r="AN198" s="211"/>
      <c r="AO198" s="364" t="str">
        <f t="shared" si="75"/>
        <v/>
      </c>
      <c r="AP198" s="153" t="str">
        <f t="shared" si="95"/>
        <v/>
      </c>
      <c r="AQ198" s="153" t="str">
        <f t="shared" si="76"/>
        <v/>
      </c>
      <c r="AR198" s="153" t="str">
        <f t="shared" si="77"/>
        <v/>
      </c>
      <c r="AS198" s="141"/>
      <c r="AT198" s="211"/>
      <c r="AU198" s="364" t="str">
        <f t="shared" si="78"/>
        <v/>
      </c>
      <c r="AV198" s="153" t="str">
        <f t="shared" si="96"/>
        <v/>
      </c>
      <c r="AW198" s="153" t="str">
        <f t="shared" si="79"/>
        <v/>
      </c>
      <c r="AX198" s="153" t="str">
        <f t="shared" si="80"/>
        <v/>
      </c>
    </row>
    <row r="199" spans="1:50" ht="29.45" customHeight="1" x14ac:dyDescent="0.25">
      <c r="A199" s="354" t="str">
        <f>IF('N-Bedarf GL §13a'!A199="","",'N-Bedarf GL §13a'!A199)</f>
        <v/>
      </c>
      <c r="B199" s="354" t="str">
        <f>IF('N-Bedarf GL §13a'!B199="","",'N-Bedarf GL §13a'!B199)</f>
        <v/>
      </c>
      <c r="C199" s="305" t="str">
        <f>IF('N-Bedarf GL §13a'!D199="","",'N-Bedarf GL §13a'!D199)</f>
        <v/>
      </c>
      <c r="D199" s="32" t="str">
        <f>IF('N-Bedarf GL §13a'!C199="","",'N-Bedarf GL §13a'!C199)</f>
        <v/>
      </c>
      <c r="E199" s="84" t="str">
        <f>IF('N-Bedarf GL §13a'!V199="",'N-Bedarf GL §13a'!T199,'N-Bedarf GL §13a'!V199)</f>
        <v/>
      </c>
      <c r="F199" s="84" t="str">
        <f>IF('P-Bedarf GL §13a'!N200="","",'P-Bedarf GL §13a'!N200)</f>
        <v/>
      </c>
      <c r="G199" s="84" t="str">
        <f>IF('P-Bedarf GL §13a'!R200="","",'P-Bedarf GL §13a'!R200)</f>
        <v/>
      </c>
      <c r="H199" s="345" t="str">
        <f t="shared" si="81"/>
        <v/>
      </c>
      <c r="I199" s="345" t="str">
        <f t="shared" si="82"/>
        <v/>
      </c>
      <c r="J199" s="345" t="str">
        <f t="shared" si="83"/>
        <v/>
      </c>
      <c r="K199" s="84">
        <f t="shared" si="84"/>
        <v>0</v>
      </c>
      <c r="L199" s="84">
        <f t="shared" si="85"/>
        <v>0</v>
      </c>
      <c r="M199" s="84">
        <f t="shared" si="86"/>
        <v>0</v>
      </c>
      <c r="N199" s="321" t="str">
        <f t="shared" si="87"/>
        <v/>
      </c>
      <c r="O199" s="321" t="str">
        <f t="shared" si="88"/>
        <v/>
      </c>
      <c r="P199" s="321" t="str">
        <f t="shared" si="89"/>
        <v/>
      </c>
      <c r="Q199" s="214" t="str">
        <f t="shared" si="97"/>
        <v/>
      </c>
      <c r="R199" s="141"/>
      <c r="S199" s="211"/>
      <c r="T199" s="364" t="str">
        <f t="shared" si="66"/>
        <v/>
      </c>
      <c r="U199" s="153" t="str">
        <f t="shared" si="90"/>
        <v/>
      </c>
      <c r="V199" s="153" t="str">
        <f t="shared" si="91"/>
        <v/>
      </c>
      <c r="W199" s="153" t="str">
        <f t="shared" si="67"/>
        <v/>
      </c>
      <c r="X199" s="153" t="str">
        <f t="shared" si="68"/>
        <v/>
      </c>
      <c r="Y199" s="141"/>
      <c r="Z199" s="212"/>
      <c r="AA199" s="364" t="str">
        <f t="shared" si="69"/>
        <v/>
      </c>
      <c r="AB199" s="153" t="str">
        <f t="shared" si="92"/>
        <v/>
      </c>
      <c r="AC199" s="153" t="str">
        <f t="shared" si="93"/>
        <v/>
      </c>
      <c r="AD199" s="153" t="str">
        <f t="shared" si="70"/>
        <v/>
      </c>
      <c r="AE199" s="153" t="str">
        <f t="shared" si="71"/>
        <v/>
      </c>
      <c r="AF199" s="213" t="str">
        <f t="shared" si="98"/>
        <v/>
      </c>
      <c r="AG199" s="141"/>
      <c r="AH199" s="211"/>
      <c r="AI199" s="364" t="str">
        <f t="shared" si="72"/>
        <v/>
      </c>
      <c r="AJ199" s="153" t="str">
        <f t="shared" si="94"/>
        <v/>
      </c>
      <c r="AK199" s="153" t="str">
        <f t="shared" si="73"/>
        <v/>
      </c>
      <c r="AL199" s="153" t="str">
        <f t="shared" si="74"/>
        <v/>
      </c>
      <c r="AM199" s="141"/>
      <c r="AN199" s="211"/>
      <c r="AO199" s="364" t="str">
        <f t="shared" si="75"/>
        <v/>
      </c>
      <c r="AP199" s="153" t="str">
        <f t="shared" si="95"/>
        <v/>
      </c>
      <c r="AQ199" s="153" t="str">
        <f t="shared" si="76"/>
        <v/>
      </c>
      <c r="AR199" s="153" t="str">
        <f t="shared" si="77"/>
        <v/>
      </c>
      <c r="AS199" s="141"/>
      <c r="AT199" s="211"/>
      <c r="AU199" s="364" t="str">
        <f t="shared" si="78"/>
        <v/>
      </c>
      <c r="AV199" s="153" t="str">
        <f t="shared" si="96"/>
        <v/>
      </c>
      <c r="AW199" s="153" t="str">
        <f t="shared" si="79"/>
        <v/>
      </c>
      <c r="AX199" s="153" t="str">
        <f t="shared" si="80"/>
        <v/>
      </c>
    </row>
    <row r="200" spans="1:50" ht="29.45" customHeight="1" x14ac:dyDescent="0.25">
      <c r="A200" s="354" t="str">
        <f>IF('N-Bedarf GL §13a'!A200="","",'N-Bedarf GL §13a'!A200)</f>
        <v/>
      </c>
      <c r="B200" s="354" t="str">
        <f>IF('N-Bedarf GL §13a'!B200="","",'N-Bedarf GL §13a'!B200)</f>
        <v/>
      </c>
      <c r="C200" s="305" t="str">
        <f>IF('N-Bedarf GL §13a'!D200="","",'N-Bedarf GL §13a'!D200)</f>
        <v/>
      </c>
      <c r="D200" s="32" t="str">
        <f>IF('N-Bedarf GL §13a'!C200="","",'N-Bedarf GL §13a'!C200)</f>
        <v/>
      </c>
      <c r="E200" s="84" t="str">
        <f>IF('N-Bedarf GL §13a'!V200="",'N-Bedarf GL §13a'!T200,'N-Bedarf GL §13a'!V200)</f>
        <v/>
      </c>
      <c r="F200" s="84" t="str">
        <f>IF('P-Bedarf GL §13a'!N201="","",'P-Bedarf GL §13a'!N201)</f>
        <v/>
      </c>
      <c r="G200" s="84" t="str">
        <f>IF('P-Bedarf GL §13a'!R201="","",'P-Bedarf GL §13a'!R201)</f>
        <v/>
      </c>
      <c r="H200" s="345" t="str">
        <f t="shared" si="81"/>
        <v/>
      </c>
      <c r="I200" s="345" t="str">
        <f t="shared" si="82"/>
        <v/>
      </c>
      <c r="J200" s="345" t="str">
        <f t="shared" si="83"/>
        <v/>
      </c>
      <c r="K200" s="84">
        <f t="shared" si="84"/>
        <v>0</v>
      </c>
      <c r="L200" s="84">
        <f t="shared" si="85"/>
        <v>0</v>
      </c>
      <c r="M200" s="84">
        <f t="shared" si="86"/>
        <v>0</v>
      </c>
      <c r="N200" s="321" t="str">
        <f t="shared" si="87"/>
        <v/>
      </c>
      <c r="O200" s="321" t="str">
        <f t="shared" si="88"/>
        <v/>
      </c>
      <c r="P200" s="321" t="str">
        <f t="shared" si="89"/>
        <v/>
      </c>
      <c r="Q200" s="214" t="str">
        <f t="shared" si="97"/>
        <v/>
      </c>
      <c r="R200" s="141"/>
      <c r="S200" s="211"/>
      <c r="T200" s="364" t="str">
        <f t="shared" ref="T200:T263" si="99">IF(D200="","",S200*D200)</f>
        <v/>
      </c>
      <c r="U200" s="153" t="str">
        <f t="shared" si="90"/>
        <v/>
      </c>
      <c r="V200" s="153" t="str">
        <f t="shared" si="91"/>
        <v/>
      </c>
      <c r="W200" s="153" t="str">
        <f t="shared" ref="W200:W263" si="100">IF(OR(F200="",R200="",R200="keine"),"",(VLOOKUP(R200,Dünger_Formen,8,FALSE))*S200)</f>
        <v/>
      </c>
      <c r="X200" s="153" t="str">
        <f t="shared" ref="X200:X263" si="101">IF(OR(G200="",R200="",R200="keine"),"",(VLOOKUP(R200,Dünger_Formen,9,FALSE))*S200)</f>
        <v/>
      </c>
      <c r="Y200" s="141"/>
      <c r="Z200" s="212"/>
      <c r="AA200" s="364" t="str">
        <f t="shared" ref="AA200:AA263" si="102">IF(D200="","",Z200*D200)</f>
        <v/>
      </c>
      <c r="AB200" s="153" t="str">
        <f t="shared" si="92"/>
        <v/>
      </c>
      <c r="AC200" s="153" t="str">
        <f t="shared" si="93"/>
        <v/>
      </c>
      <c r="AD200" s="153" t="str">
        <f t="shared" ref="AD200:AD263" si="103">IF(OR(F200="",Y200="",Y200="keine"),"",(VLOOKUP(Y200,Dünger_Formen,8,FALSE))*Z200)</f>
        <v/>
      </c>
      <c r="AE200" s="153" t="str">
        <f t="shared" ref="AE200:AE263" si="104">IF(OR(G200="",Y200="",Y200="keine"),"",(VLOOKUP(Y200,Dünger_Formen,9,FALSE))*Z200)</f>
        <v/>
      </c>
      <c r="AF200" s="213" t="str">
        <f t="shared" si="98"/>
        <v/>
      </c>
      <c r="AG200" s="141"/>
      <c r="AH200" s="211"/>
      <c r="AI200" s="364" t="str">
        <f t="shared" ref="AI200:AI263" si="105">IF(D200="","",AH200*$D200)</f>
        <v/>
      </c>
      <c r="AJ200" s="153" t="str">
        <f t="shared" si="94"/>
        <v/>
      </c>
      <c r="AK200" s="153" t="str">
        <f t="shared" ref="AK200:AK263" si="106">IF(OR(F200="",AG200="",AG200="keine"),"",ROUND((VLOOKUP(AG200,Dünger_Formen,8,FALSE))*AH200,0))</f>
        <v/>
      </c>
      <c r="AL200" s="153" t="str">
        <f t="shared" ref="AL200:AL263" si="107">IF(OR(G200="",AG200="",AG200="keine"),"",ROUND((VLOOKUP(AG200,Dünger_Formen,9,FALSE))*AH200,0))</f>
        <v/>
      </c>
      <c r="AM200" s="141"/>
      <c r="AN200" s="211"/>
      <c r="AO200" s="364" t="str">
        <f t="shared" ref="AO200:AO263" si="108">IF(D200="","",AN200*$D200)</f>
        <v/>
      </c>
      <c r="AP200" s="153" t="str">
        <f t="shared" si="95"/>
        <v/>
      </c>
      <c r="AQ200" s="153" t="str">
        <f t="shared" ref="AQ200:AQ263" si="109">IF(OR(F200="",AM200="",AM200="keine"),"",ROUND((VLOOKUP(AM200,Dünger_Formen,8,FALSE))*AN200,0))</f>
        <v/>
      </c>
      <c r="AR200" s="153" t="str">
        <f t="shared" ref="AR200:AR263" si="110">IF(OR(G200="",AM200="",AM200="keine"),"",ROUND((VLOOKUP(AM200,Dünger_Formen,9,FALSE))*AN200,0))</f>
        <v/>
      </c>
      <c r="AS200" s="141"/>
      <c r="AT200" s="211"/>
      <c r="AU200" s="364" t="str">
        <f t="shared" ref="AU200:AU263" si="111">IF(D200="","",AT200*$D200)</f>
        <v/>
      </c>
      <c r="AV200" s="153" t="str">
        <f t="shared" si="96"/>
        <v/>
      </c>
      <c r="AW200" s="153" t="str">
        <f t="shared" ref="AW200:AW263" si="112">IF(OR(F200="",AS200="",AS200="keine"),"",ROUND((VLOOKUP(AS200,Dünger_Formen,8,FALSE))*AT200,0))</f>
        <v/>
      </c>
      <c r="AX200" s="153" t="str">
        <f t="shared" ref="AX200:AX263" si="113">IF(OR(G200="",AS200="",AS200="keine"),"",ROUND((VLOOKUP(AS200,Dünger_Formen,9,FALSE))*AT200,0))</f>
        <v/>
      </c>
    </row>
    <row r="201" spans="1:50" ht="29.45" customHeight="1" x14ac:dyDescent="0.25">
      <c r="A201" s="354" t="str">
        <f>IF('N-Bedarf GL §13a'!A201="","",'N-Bedarf GL §13a'!A201)</f>
        <v/>
      </c>
      <c r="B201" s="354" t="str">
        <f>IF('N-Bedarf GL §13a'!B201="","",'N-Bedarf GL §13a'!B201)</f>
        <v/>
      </c>
      <c r="C201" s="305" t="str">
        <f>IF('N-Bedarf GL §13a'!D201="","",'N-Bedarf GL §13a'!D201)</f>
        <v/>
      </c>
      <c r="D201" s="32" t="str">
        <f>IF('N-Bedarf GL §13a'!C201="","",'N-Bedarf GL §13a'!C201)</f>
        <v/>
      </c>
      <c r="E201" s="84" t="str">
        <f>IF('N-Bedarf GL §13a'!V201="",'N-Bedarf GL §13a'!T201,'N-Bedarf GL §13a'!V201)</f>
        <v/>
      </c>
      <c r="F201" s="84" t="str">
        <f>IF('P-Bedarf GL §13a'!N202="","",'P-Bedarf GL §13a'!N202)</f>
        <v/>
      </c>
      <c r="G201" s="84" t="str">
        <f>IF('P-Bedarf GL §13a'!R202="","",'P-Bedarf GL §13a'!R202)</f>
        <v/>
      </c>
      <c r="H201" s="345" t="str">
        <f t="shared" ref="H201:H264" si="114">IF(OR(E201="",N201=""),"",SUM(V201,AC201))</f>
        <v/>
      </c>
      <c r="I201" s="345" t="str">
        <f t="shared" ref="I201:I264" si="115">IF(OR(E201="",N201=""),"",SUM(U201,AB201))</f>
        <v/>
      </c>
      <c r="J201" s="345" t="str">
        <f t="shared" ref="J201:J264" si="116">IF(OR(E201="",N201=""),"",SUM(AJ201,AP201,AV201))</f>
        <v/>
      </c>
      <c r="K201" s="84">
        <f t="shared" ref="K201:K264" si="117">IF(V201="",0,V201)+IF(AC201="",0,AC201)+IF(AJ201="",0,AJ201)+IF(AP201="",0,AP201)+IF(AV201="",0,AV201)</f>
        <v>0</v>
      </c>
      <c r="L201" s="84">
        <f t="shared" ref="L201:L264" si="118">IF(W201="",0,W201)+IF(AD201="",0,AD201)+IF(AK201="",0,AK201)+IF(AQ201="",0,AQ201)+IF(AW201="",0,AW201)</f>
        <v>0</v>
      </c>
      <c r="M201" s="84">
        <f t="shared" ref="M201:M264" si="119">IF(X201="",0,X201)+IF(AE201="",0,AE201)+IF(AL201="",0,AL201)+IF(AR201="",0,AR201)+IF(AX201="",0,AX201)</f>
        <v>0</v>
      </c>
      <c r="N201" s="321" t="str">
        <f t="shared" ref="N201:N264" si="120">IF(E201="","",K201-E201)</f>
        <v/>
      </c>
      <c r="O201" s="321" t="str">
        <f t="shared" ref="O201:O264" si="121">IF(F201="","",L201-F201)</f>
        <v/>
      </c>
      <c r="P201" s="321" t="str">
        <f t="shared" ref="P201:P264" si="122">IF(G201="","",M201-G201)</f>
        <v/>
      </c>
      <c r="Q201" s="214" t="str">
        <f t="shared" si="97"/>
        <v/>
      </c>
      <c r="R201" s="141"/>
      <c r="S201" s="211"/>
      <c r="T201" s="364" t="str">
        <f t="shared" si="99"/>
        <v/>
      </c>
      <c r="U201" s="153" t="str">
        <f t="shared" ref="U201:U264" si="123">IF(OR(E201="",R201="",R201="keine"),"",(VLOOKUP(R201,Dünger_Formen,3,FALSE))*S201)</f>
        <v/>
      </c>
      <c r="V201" s="153" t="str">
        <f t="shared" ref="V201:V264" si="124">IF(OR(E201="",R201="",R201="keine"),"",(VLOOKUP(R201,Dünger_Formen,7,FALSE))*S201)</f>
        <v/>
      </c>
      <c r="W201" s="153" t="str">
        <f t="shared" si="100"/>
        <v/>
      </c>
      <c r="X201" s="153" t="str">
        <f t="shared" si="101"/>
        <v/>
      </c>
      <c r="Y201" s="141"/>
      <c r="Z201" s="212"/>
      <c r="AA201" s="364" t="str">
        <f t="shared" si="102"/>
        <v/>
      </c>
      <c r="AB201" s="153" t="str">
        <f t="shared" ref="AB201:AB264" si="125">IF(OR(E201="",Y201="",Y201="keine"),"",(VLOOKUP(Y201,Dünger_Formen,3,FALSE))*Z201)</f>
        <v/>
      </c>
      <c r="AC201" s="153" t="str">
        <f t="shared" ref="AC201:AC264" si="126">IF(OR(E201="",Y201="",Y201="keine"),"",(VLOOKUP(Y201,Dünger_Formen,7,FALSE))*Z201)</f>
        <v/>
      </c>
      <c r="AD201" s="153" t="str">
        <f t="shared" si="103"/>
        <v/>
      </c>
      <c r="AE201" s="153" t="str">
        <f t="shared" si="104"/>
        <v/>
      </c>
      <c r="AF201" s="213" t="str">
        <f t="shared" si="98"/>
        <v/>
      </c>
      <c r="AG201" s="141"/>
      <c r="AH201" s="211"/>
      <c r="AI201" s="364" t="str">
        <f t="shared" si="105"/>
        <v/>
      </c>
      <c r="AJ201" s="153" t="str">
        <f t="shared" ref="AJ201:AJ264" si="127">IF(OR(E201="",AG201="",AG201="keine"),"",ROUND((VLOOKUP(AG201,Dünger_Formen,3,FALSE))*AH201,0))</f>
        <v/>
      </c>
      <c r="AK201" s="153" t="str">
        <f t="shared" si="106"/>
        <v/>
      </c>
      <c r="AL201" s="153" t="str">
        <f t="shared" si="107"/>
        <v/>
      </c>
      <c r="AM201" s="141"/>
      <c r="AN201" s="211"/>
      <c r="AO201" s="364" t="str">
        <f t="shared" si="108"/>
        <v/>
      </c>
      <c r="AP201" s="153" t="str">
        <f t="shared" ref="AP201:AP264" si="128">IF(OR(E201="",AM201="",AM201="keine"),"",ROUND((VLOOKUP(AM201,Dünger_Formen,3,FALSE))*AN201,0))</f>
        <v/>
      </c>
      <c r="AQ201" s="153" t="str">
        <f t="shared" si="109"/>
        <v/>
      </c>
      <c r="AR201" s="153" t="str">
        <f t="shared" si="110"/>
        <v/>
      </c>
      <c r="AS201" s="141"/>
      <c r="AT201" s="211"/>
      <c r="AU201" s="364" t="str">
        <f t="shared" si="111"/>
        <v/>
      </c>
      <c r="AV201" s="153" t="str">
        <f t="shared" ref="AV201:AV264" si="129">IF(OR(E201="",AS201="",AS201="keine"),"",ROUND((VLOOKUP(AS201,Dünger_Formen,3,FALSE))*AT201,0))</f>
        <v/>
      </c>
      <c r="AW201" s="153" t="str">
        <f t="shared" si="112"/>
        <v/>
      </c>
      <c r="AX201" s="153" t="str">
        <f t="shared" si="113"/>
        <v/>
      </c>
    </row>
    <row r="202" spans="1:50" ht="29.45" customHeight="1" x14ac:dyDescent="0.25">
      <c r="A202" s="354" t="str">
        <f>IF('N-Bedarf GL §13a'!A202="","",'N-Bedarf GL §13a'!A202)</f>
        <v/>
      </c>
      <c r="B202" s="354" t="str">
        <f>IF('N-Bedarf GL §13a'!B202="","",'N-Bedarf GL §13a'!B202)</f>
        <v/>
      </c>
      <c r="C202" s="305" t="str">
        <f>IF('N-Bedarf GL §13a'!D202="","",'N-Bedarf GL §13a'!D202)</f>
        <v/>
      </c>
      <c r="D202" s="32" t="str">
        <f>IF('N-Bedarf GL §13a'!C202="","",'N-Bedarf GL §13a'!C202)</f>
        <v/>
      </c>
      <c r="E202" s="84" t="str">
        <f>IF('N-Bedarf GL §13a'!V202="",'N-Bedarf GL §13a'!T202,'N-Bedarf GL §13a'!V202)</f>
        <v/>
      </c>
      <c r="F202" s="84" t="str">
        <f>IF('P-Bedarf GL §13a'!N203="","",'P-Bedarf GL §13a'!N203)</f>
        <v/>
      </c>
      <c r="G202" s="84" t="str">
        <f>IF('P-Bedarf GL §13a'!R203="","",'P-Bedarf GL §13a'!R203)</f>
        <v/>
      </c>
      <c r="H202" s="345" t="str">
        <f t="shared" si="114"/>
        <v/>
      </c>
      <c r="I202" s="345" t="str">
        <f t="shared" si="115"/>
        <v/>
      </c>
      <c r="J202" s="345" t="str">
        <f t="shared" si="116"/>
        <v/>
      </c>
      <c r="K202" s="84">
        <f t="shared" si="117"/>
        <v>0</v>
      </c>
      <c r="L202" s="84">
        <f t="shared" si="118"/>
        <v>0</v>
      </c>
      <c r="M202" s="84">
        <f t="shared" si="119"/>
        <v>0</v>
      </c>
      <c r="N202" s="321" t="str">
        <f t="shared" si="120"/>
        <v/>
      </c>
      <c r="O202" s="321" t="str">
        <f t="shared" si="121"/>
        <v/>
      </c>
      <c r="P202" s="321" t="str">
        <f t="shared" si="122"/>
        <v/>
      </c>
      <c r="Q202" s="214" t="str">
        <f t="shared" si="97"/>
        <v/>
      </c>
      <c r="R202" s="141"/>
      <c r="S202" s="211"/>
      <c r="T202" s="364" t="str">
        <f t="shared" si="99"/>
        <v/>
      </c>
      <c r="U202" s="153" t="str">
        <f t="shared" si="123"/>
        <v/>
      </c>
      <c r="V202" s="153" t="str">
        <f t="shared" si="124"/>
        <v/>
      </c>
      <c r="W202" s="153" t="str">
        <f t="shared" si="100"/>
        <v/>
      </c>
      <c r="X202" s="153" t="str">
        <f t="shared" si="101"/>
        <v/>
      </c>
      <c r="Y202" s="141"/>
      <c r="Z202" s="212"/>
      <c r="AA202" s="364" t="str">
        <f t="shared" si="102"/>
        <v/>
      </c>
      <c r="AB202" s="153" t="str">
        <f t="shared" si="125"/>
        <v/>
      </c>
      <c r="AC202" s="153" t="str">
        <f t="shared" si="126"/>
        <v/>
      </c>
      <c r="AD202" s="153" t="str">
        <f t="shared" si="103"/>
        <v/>
      </c>
      <c r="AE202" s="153" t="str">
        <f t="shared" si="104"/>
        <v/>
      </c>
      <c r="AF202" s="213" t="str">
        <f t="shared" si="98"/>
        <v/>
      </c>
      <c r="AG202" s="141"/>
      <c r="AH202" s="211"/>
      <c r="AI202" s="364" t="str">
        <f t="shared" si="105"/>
        <v/>
      </c>
      <c r="AJ202" s="153" t="str">
        <f t="shared" si="127"/>
        <v/>
      </c>
      <c r="AK202" s="153" t="str">
        <f t="shared" si="106"/>
        <v/>
      </c>
      <c r="AL202" s="153" t="str">
        <f t="shared" si="107"/>
        <v/>
      </c>
      <c r="AM202" s="141"/>
      <c r="AN202" s="211"/>
      <c r="AO202" s="364" t="str">
        <f t="shared" si="108"/>
        <v/>
      </c>
      <c r="AP202" s="153" t="str">
        <f t="shared" si="128"/>
        <v/>
      </c>
      <c r="AQ202" s="153" t="str">
        <f t="shared" si="109"/>
        <v/>
      </c>
      <c r="AR202" s="153" t="str">
        <f t="shared" si="110"/>
        <v/>
      </c>
      <c r="AS202" s="141"/>
      <c r="AT202" s="211"/>
      <c r="AU202" s="364" t="str">
        <f t="shared" si="111"/>
        <v/>
      </c>
      <c r="AV202" s="153" t="str">
        <f t="shared" si="129"/>
        <v/>
      </c>
      <c r="AW202" s="153" t="str">
        <f t="shared" si="112"/>
        <v/>
      </c>
      <c r="AX202" s="153" t="str">
        <f t="shared" si="113"/>
        <v/>
      </c>
    </row>
    <row r="203" spans="1:50" ht="29.45" customHeight="1" x14ac:dyDescent="0.25">
      <c r="A203" s="354" t="str">
        <f>IF('N-Bedarf GL §13a'!A203="","",'N-Bedarf GL §13a'!A203)</f>
        <v/>
      </c>
      <c r="B203" s="354" t="str">
        <f>IF('N-Bedarf GL §13a'!B203="","",'N-Bedarf GL §13a'!B203)</f>
        <v/>
      </c>
      <c r="C203" s="305" t="str">
        <f>IF('N-Bedarf GL §13a'!D203="","",'N-Bedarf GL §13a'!D203)</f>
        <v/>
      </c>
      <c r="D203" s="32" t="str">
        <f>IF('N-Bedarf GL §13a'!C203="","",'N-Bedarf GL §13a'!C203)</f>
        <v/>
      </c>
      <c r="E203" s="84" t="str">
        <f>IF('N-Bedarf GL §13a'!V203="",'N-Bedarf GL §13a'!T203,'N-Bedarf GL §13a'!V203)</f>
        <v/>
      </c>
      <c r="F203" s="84" t="str">
        <f>IF('P-Bedarf GL §13a'!N204="","",'P-Bedarf GL §13a'!N204)</f>
        <v/>
      </c>
      <c r="G203" s="84" t="str">
        <f>IF('P-Bedarf GL §13a'!R204="","",'P-Bedarf GL §13a'!R204)</f>
        <v/>
      </c>
      <c r="H203" s="345" t="str">
        <f t="shared" si="114"/>
        <v/>
      </c>
      <c r="I203" s="345" t="str">
        <f t="shared" si="115"/>
        <v/>
      </c>
      <c r="J203" s="345" t="str">
        <f t="shared" si="116"/>
        <v/>
      </c>
      <c r="K203" s="84">
        <f t="shared" si="117"/>
        <v>0</v>
      </c>
      <c r="L203" s="84">
        <f t="shared" si="118"/>
        <v>0</v>
      </c>
      <c r="M203" s="84">
        <f t="shared" si="119"/>
        <v>0</v>
      </c>
      <c r="N203" s="321" t="str">
        <f t="shared" si="120"/>
        <v/>
      </c>
      <c r="O203" s="321" t="str">
        <f t="shared" si="121"/>
        <v/>
      </c>
      <c r="P203" s="321" t="str">
        <f t="shared" si="122"/>
        <v/>
      </c>
      <c r="Q203" s="214" t="str">
        <f t="shared" ref="Q203:Q266" si="130">IF(N203="","",IF(N203&gt;0,"Achtung: N-Überhang!",""))</f>
        <v/>
      </c>
      <c r="R203" s="141"/>
      <c r="S203" s="211"/>
      <c r="T203" s="364" t="str">
        <f t="shared" si="99"/>
        <v/>
      </c>
      <c r="U203" s="153" t="str">
        <f t="shared" si="123"/>
        <v/>
      </c>
      <c r="V203" s="153" t="str">
        <f t="shared" si="124"/>
        <v/>
      </c>
      <c r="W203" s="153" t="str">
        <f t="shared" si="100"/>
        <v/>
      </c>
      <c r="X203" s="153" t="str">
        <f t="shared" si="101"/>
        <v/>
      </c>
      <c r="Y203" s="141"/>
      <c r="Z203" s="212"/>
      <c r="AA203" s="364" t="str">
        <f t="shared" si="102"/>
        <v/>
      </c>
      <c r="AB203" s="153" t="str">
        <f t="shared" si="125"/>
        <v/>
      </c>
      <c r="AC203" s="153" t="str">
        <f t="shared" si="126"/>
        <v/>
      </c>
      <c r="AD203" s="153" t="str">
        <f t="shared" si="103"/>
        <v/>
      </c>
      <c r="AE203" s="153" t="str">
        <f t="shared" si="104"/>
        <v/>
      </c>
      <c r="AF203" s="213" t="str">
        <f t="shared" ref="AF203:AF266" si="131">IF(AND(Y203="",R203=""),"",IF(Y203="",0,IF(OR(Y203="Kompost",Y203="Bioabfallkompost",Y203="Grüngutkompost"),(AB203)*4%,(AB203)*10%))+IF(R203="",0,IF(OR(R203="Kompost",R203="Bioabfallkompost",R203="Grüngutkompost"),(U203)*4%,(U203)*10%)))</f>
        <v/>
      </c>
      <c r="AG203" s="141"/>
      <c r="AH203" s="211"/>
      <c r="AI203" s="364" t="str">
        <f t="shared" si="105"/>
        <v/>
      </c>
      <c r="AJ203" s="153" t="str">
        <f t="shared" si="127"/>
        <v/>
      </c>
      <c r="AK203" s="153" t="str">
        <f t="shared" si="106"/>
        <v/>
      </c>
      <c r="AL203" s="153" t="str">
        <f t="shared" si="107"/>
        <v/>
      </c>
      <c r="AM203" s="141"/>
      <c r="AN203" s="211"/>
      <c r="AO203" s="364" t="str">
        <f t="shared" si="108"/>
        <v/>
      </c>
      <c r="AP203" s="153" t="str">
        <f t="shared" si="128"/>
        <v/>
      </c>
      <c r="AQ203" s="153" t="str">
        <f t="shared" si="109"/>
        <v/>
      </c>
      <c r="AR203" s="153" t="str">
        <f t="shared" si="110"/>
        <v/>
      </c>
      <c r="AS203" s="141"/>
      <c r="AT203" s="211"/>
      <c r="AU203" s="364" t="str">
        <f t="shared" si="111"/>
        <v/>
      </c>
      <c r="AV203" s="153" t="str">
        <f t="shared" si="129"/>
        <v/>
      </c>
      <c r="AW203" s="153" t="str">
        <f t="shared" si="112"/>
        <v/>
      </c>
      <c r="AX203" s="153" t="str">
        <f t="shared" si="113"/>
        <v/>
      </c>
    </row>
    <row r="204" spans="1:50" ht="29.45" customHeight="1" x14ac:dyDescent="0.25">
      <c r="A204" s="354" t="str">
        <f>IF('N-Bedarf GL §13a'!A204="","",'N-Bedarf GL §13a'!A204)</f>
        <v/>
      </c>
      <c r="B204" s="354" t="str">
        <f>IF('N-Bedarf GL §13a'!B204="","",'N-Bedarf GL §13a'!B204)</f>
        <v/>
      </c>
      <c r="C204" s="305" t="str">
        <f>IF('N-Bedarf GL §13a'!D204="","",'N-Bedarf GL §13a'!D204)</f>
        <v/>
      </c>
      <c r="D204" s="32" t="str">
        <f>IF('N-Bedarf GL §13a'!C204="","",'N-Bedarf GL §13a'!C204)</f>
        <v/>
      </c>
      <c r="E204" s="84" t="str">
        <f>IF('N-Bedarf GL §13a'!V204="",'N-Bedarf GL §13a'!T204,'N-Bedarf GL §13a'!V204)</f>
        <v/>
      </c>
      <c r="F204" s="84" t="str">
        <f>IF('P-Bedarf GL §13a'!N205="","",'P-Bedarf GL §13a'!N205)</f>
        <v/>
      </c>
      <c r="G204" s="84" t="str">
        <f>IF('P-Bedarf GL §13a'!R205="","",'P-Bedarf GL §13a'!R205)</f>
        <v/>
      </c>
      <c r="H204" s="345" t="str">
        <f t="shared" si="114"/>
        <v/>
      </c>
      <c r="I204" s="345" t="str">
        <f t="shared" si="115"/>
        <v/>
      </c>
      <c r="J204" s="345" t="str">
        <f t="shared" si="116"/>
        <v/>
      </c>
      <c r="K204" s="84">
        <f t="shared" si="117"/>
        <v>0</v>
      </c>
      <c r="L204" s="84">
        <f t="shared" si="118"/>
        <v>0</v>
      </c>
      <c r="M204" s="84">
        <f t="shared" si="119"/>
        <v>0</v>
      </c>
      <c r="N204" s="321" t="str">
        <f t="shared" si="120"/>
        <v/>
      </c>
      <c r="O204" s="321" t="str">
        <f t="shared" si="121"/>
        <v/>
      </c>
      <c r="P204" s="321" t="str">
        <f t="shared" si="122"/>
        <v/>
      </c>
      <c r="Q204" s="214" t="str">
        <f t="shared" si="130"/>
        <v/>
      </c>
      <c r="R204" s="141"/>
      <c r="S204" s="211"/>
      <c r="T204" s="364" t="str">
        <f t="shared" si="99"/>
        <v/>
      </c>
      <c r="U204" s="153" t="str">
        <f t="shared" si="123"/>
        <v/>
      </c>
      <c r="V204" s="153" t="str">
        <f t="shared" si="124"/>
        <v/>
      </c>
      <c r="W204" s="153" t="str">
        <f t="shared" si="100"/>
        <v/>
      </c>
      <c r="X204" s="153" t="str">
        <f t="shared" si="101"/>
        <v/>
      </c>
      <c r="Y204" s="141"/>
      <c r="Z204" s="212"/>
      <c r="AA204" s="364" t="str">
        <f t="shared" si="102"/>
        <v/>
      </c>
      <c r="AB204" s="153" t="str">
        <f t="shared" si="125"/>
        <v/>
      </c>
      <c r="AC204" s="153" t="str">
        <f t="shared" si="126"/>
        <v/>
      </c>
      <c r="AD204" s="153" t="str">
        <f t="shared" si="103"/>
        <v/>
      </c>
      <c r="AE204" s="153" t="str">
        <f t="shared" si="104"/>
        <v/>
      </c>
      <c r="AF204" s="213" t="str">
        <f t="shared" si="131"/>
        <v/>
      </c>
      <c r="AG204" s="141"/>
      <c r="AH204" s="211"/>
      <c r="AI204" s="364" t="str">
        <f t="shared" si="105"/>
        <v/>
      </c>
      <c r="AJ204" s="153" t="str">
        <f t="shared" si="127"/>
        <v/>
      </c>
      <c r="AK204" s="153" t="str">
        <f t="shared" si="106"/>
        <v/>
      </c>
      <c r="AL204" s="153" t="str">
        <f t="shared" si="107"/>
        <v/>
      </c>
      <c r="AM204" s="141"/>
      <c r="AN204" s="211"/>
      <c r="AO204" s="364" t="str">
        <f t="shared" si="108"/>
        <v/>
      </c>
      <c r="AP204" s="153" t="str">
        <f t="shared" si="128"/>
        <v/>
      </c>
      <c r="AQ204" s="153" t="str">
        <f t="shared" si="109"/>
        <v/>
      </c>
      <c r="AR204" s="153" t="str">
        <f t="shared" si="110"/>
        <v/>
      </c>
      <c r="AS204" s="141"/>
      <c r="AT204" s="211"/>
      <c r="AU204" s="364" t="str">
        <f t="shared" si="111"/>
        <v/>
      </c>
      <c r="AV204" s="153" t="str">
        <f t="shared" si="129"/>
        <v/>
      </c>
      <c r="AW204" s="153" t="str">
        <f t="shared" si="112"/>
        <v/>
      </c>
      <c r="AX204" s="153" t="str">
        <f t="shared" si="113"/>
        <v/>
      </c>
    </row>
    <row r="205" spans="1:50" ht="29.45" customHeight="1" x14ac:dyDescent="0.25">
      <c r="A205" s="354" t="str">
        <f>IF('N-Bedarf GL §13a'!A205="","",'N-Bedarf GL §13a'!A205)</f>
        <v/>
      </c>
      <c r="B205" s="354" t="str">
        <f>IF('N-Bedarf GL §13a'!B205="","",'N-Bedarf GL §13a'!B205)</f>
        <v/>
      </c>
      <c r="C205" s="305" t="str">
        <f>IF('N-Bedarf GL §13a'!D205="","",'N-Bedarf GL §13a'!D205)</f>
        <v/>
      </c>
      <c r="D205" s="32" t="str">
        <f>IF('N-Bedarf GL §13a'!C205="","",'N-Bedarf GL §13a'!C205)</f>
        <v/>
      </c>
      <c r="E205" s="84" t="str">
        <f>IF('N-Bedarf GL §13a'!V205="",'N-Bedarf GL §13a'!T205,'N-Bedarf GL §13a'!V205)</f>
        <v/>
      </c>
      <c r="F205" s="84" t="str">
        <f>IF('P-Bedarf GL §13a'!N206="","",'P-Bedarf GL §13a'!N206)</f>
        <v/>
      </c>
      <c r="G205" s="84" t="str">
        <f>IF('P-Bedarf GL §13a'!R206="","",'P-Bedarf GL §13a'!R206)</f>
        <v/>
      </c>
      <c r="H205" s="345" t="str">
        <f t="shared" si="114"/>
        <v/>
      </c>
      <c r="I205" s="345" t="str">
        <f t="shared" si="115"/>
        <v/>
      </c>
      <c r="J205" s="345" t="str">
        <f t="shared" si="116"/>
        <v/>
      </c>
      <c r="K205" s="84">
        <f t="shared" si="117"/>
        <v>0</v>
      </c>
      <c r="L205" s="84">
        <f t="shared" si="118"/>
        <v>0</v>
      </c>
      <c r="M205" s="84">
        <f t="shared" si="119"/>
        <v>0</v>
      </c>
      <c r="N205" s="321" t="str">
        <f t="shared" si="120"/>
        <v/>
      </c>
      <c r="O205" s="321" t="str">
        <f t="shared" si="121"/>
        <v/>
      </c>
      <c r="P205" s="321" t="str">
        <f t="shared" si="122"/>
        <v/>
      </c>
      <c r="Q205" s="214" t="str">
        <f t="shared" si="130"/>
        <v/>
      </c>
      <c r="R205" s="141"/>
      <c r="S205" s="211"/>
      <c r="T205" s="364" t="str">
        <f t="shared" si="99"/>
        <v/>
      </c>
      <c r="U205" s="153" t="str">
        <f t="shared" si="123"/>
        <v/>
      </c>
      <c r="V205" s="153" t="str">
        <f t="shared" si="124"/>
        <v/>
      </c>
      <c r="W205" s="153" t="str">
        <f t="shared" si="100"/>
        <v/>
      </c>
      <c r="X205" s="153" t="str">
        <f t="shared" si="101"/>
        <v/>
      </c>
      <c r="Y205" s="141"/>
      <c r="Z205" s="212"/>
      <c r="AA205" s="364" t="str">
        <f t="shared" si="102"/>
        <v/>
      </c>
      <c r="AB205" s="153" t="str">
        <f t="shared" si="125"/>
        <v/>
      </c>
      <c r="AC205" s="153" t="str">
        <f t="shared" si="126"/>
        <v/>
      </c>
      <c r="AD205" s="153" t="str">
        <f t="shared" si="103"/>
        <v/>
      </c>
      <c r="AE205" s="153" t="str">
        <f t="shared" si="104"/>
        <v/>
      </c>
      <c r="AF205" s="213" t="str">
        <f t="shared" si="131"/>
        <v/>
      </c>
      <c r="AG205" s="141"/>
      <c r="AH205" s="211"/>
      <c r="AI205" s="364" t="str">
        <f t="shared" si="105"/>
        <v/>
      </c>
      <c r="AJ205" s="153" t="str">
        <f t="shared" si="127"/>
        <v/>
      </c>
      <c r="AK205" s="153" t="str">
        <f t="shared" si="106"/>
        <v/>
      </c>
      <c r="AL205" s="153" t="str">
        <f t="shared" si="107"/>
        <v/>
      </c>
      <c r="AM205" s="141"/>
      <c r="AN205" s="211"/>
      <c r="AO205" s="364" t="str">
        <f t="shared" si="108"/>
        <v/>
      </c>
      <c r="AP205" s="153" t="str">
        <f t="shared" si="128"/>
        <v/>
      </c>
      <c r="AQ205" s="153" t="str">
        <f t="shared" si="109"/>
        <v/>
      </c>
      <c r="AR205" s="153" t="str">
        <f t="shared" si="110"/>
        <v/>
      </c>
      <c r="AS205" s="141"/>
      <c r="AT205" s="211"/>
      <c r="AU205" s="364" t="str">
        <f t="shared" si="111"/>
        <v/>
      </c>
      <c r="AV205" s="153" t="str">
        <f t="shared" si="129"/>
        <v/>
      </c>
      <c r="AW205" s="153" t="str">
        <f t="shared" si="112"/>
        <v/>
      </c>
      <c r="AX205" s="153" t="str">
        <f t="shared" si="113"/>
        <v/>
      </c>
    </row>
    <row r="206" spans="1:50" ht="29.45" customHeight="1" x14ac:dyDescent="0.25">
      <c r="A206" s="354" t="str">
        <f>IF('N-Bedarf GL §13a'!A206="","",'N-Bedarf GL §13a'!A206)</f>
        <v/>
      </c>
      <c r="B206" s="354" t="str">
        <f>IF('N-Bedarf GL §13a'!B206="","",'N-Bedarf GL §13a'!B206)</f>
        <v/>
      </c>
      <c r="C206" s="305" t="str">
        <f>IF('N-Bedarf GL §13a'!D206="","",'N-Bedarf GL §13a'!D206)</f>
        <v/>
      </c>
      <c r="D206" s="32" t="str">
        <f>IF('N-Bedarf GL §13a'!C206="","",'N-Bedarf GL §13a'!C206)</f>
        <v/>
      </c>
      <c r="E206" s="84" t="str">
        <f>IF('N-Bedarf GL §13a'!V206="",'N-Bedarf GL §13a'!T206,'N-Bedarf GL §13a'!V206)</f>
        <v/>
      </c>
      <c r="F206" s="84" t="str">
        <f>IF('P-Bedarf GL §13a'!N207="","",'P-Bedarf GL §13a'!N207)</f>
        <v/>
      </c>
      <c r="G206" s="84" t="str">
        <f>IF('P-Bedarf GL §13a'!R207="","",'P-Bedarf GL §13a'!R207)</f>
        <v/>
      </c>
      <c r="H206" s="345" t="str">
        <f t="shared" si="114"/>
        <v/>
      </c>
      <c r="I206" s="345" t="str">
        <f t="shared" si="115"/>
        <v/>
      </c>
      <c r="J206" s="345" t="str">
        <f t="shared" si="116"/>
        <v/>
      </c>
      <c r="K206" s="84">
        <f t="shared" si="117"/>
        <v>0</v>
      </c>
      <c r="L206" s="84">
        <f t="shared" si="118"/>
        <v>0</v>
      </c>
      <c r="M206" s="84">
        <f t="shared" si="119"/>
        <v>0</v>
      </c>
      <c r="N206" s="321" t="str">
        <f t="shared" si="120"/>
        <v/>
      </c>
      <c r="O206" s="321" t="str">
        <f t="shared" si="121"/>
        <v/>
      </c>
      <c r="P206" s="321" t="str">
        <f t="shared" si="122"/>
        <v/>
      </c>
      <c r="Q206" s="214" t="str">
        <f t="shared" si="130"/>
        <v/>
      </c>
      <c r="R206" s="141"/>
      <c r="S206" s="211"/>
      <c r="T206" s="364" t="str">
        <f t="shared" si="99"/>
        <v/>
      </c>
      <c r="U206" s="153" t="str">
        <f t="shared" si="123"/>
        <v/>
      </c>
      <c r="V206" s="153" t="str">
        <f t="shared" si="124"/>
        <v/>
      </c>
      <c r="W206" s="153" t="str">
        <f t="shared" si="100"/>
        <v/>
      </c>
      <c r="X206" s="153" t="str">
        <f t="shared" si="101"/>
        <v/>
      </c>
      <c r="Y206" s="141"/>
      <c r="Z206" s="212"/>
      <c r="AA206" s="364" t="str">
        <f t="shared" si="102"/>
        <v/>
      </c>
      <c r="AB206" s="153" t="str">
        <f t="shared" si="125"/>
        <v/>
      </c>
      <c r="AC206" s="153" t="str">
        <f t="shared" si="126"/>
        <v/>
      </c>
      <c r="AD206" s="153" t="str">
        <f t="shared" si="103"/>
        <v/>
      </c>
      <c r="AE206" s="153" t="str">
        <f t="shared" si="104"/>
        <v/>
      </c>
      <c r="AF206" s="213" t="str">
        <f t="shared" si="131"/>
        <v/>
      </c>
      <c r="AG206" s="141"/>
      <c r="AH206" s="211"/>
      <c r="AI206" s="364" t="str">
        <f t="shared" si="105"/>
        <v/>
      </c>
      <c r="AJ206" s="153" t="str">
        <f t="shared" si="127"/>
        <v/>
      </c>
      <c r="AK206" s="153" t="str">
        <f t="shared" si="106"/>
        <v/>
      </c>
      <c r="AL206" s="153" t="str">
        <f t="shared" si="107"/>
        <v/>
      </c>
      <c r="AM206" s="141"/>
      <c r="AN206" s="211"/>
      <c r="AO206" s="364" t="str">
        <f t="shared" si="108"/>
        <v/>
      </c>
      <c r="AP206" s="153" t="str">
        <f t="shared" si="128"/>
        <v/>
      </c>
      <c r="AQ206" s="153" t="str">
        <f t="shared" si="109"/>
        <v/>
      </c>
      <c r="AR206" s="153" t="str">
        <f t="shared" si="110"/>
        <v/>
      </c>
      <c r="AS206" s="141"/>
      <c r="AT206" s="211"/>
      <c r="AU206" s="364" t="str">
        <f t="shared" si="111"/>
        <v/>
      </c>
      <c r="AV206" s="153" t="str">
        <f t="shared" si="129"/>
        <v/>
      </c>
      <c r="AW206" s="153" t="str">
        <f t="shared" si="112"/>
        <v/>
      </c>
      <c r="AX206" s="153" t="str">
        <f t="shared" si="113"/>
        <v/>
      </c>
    </row>
    <row r="207" spans="1:50" ht="29.45" customHeight="1" x14ac:dyDescent="0.25">
      <c r="A207" s="354" t="str">
        <f>IF('N-Bedarf GL §13a'!A207="","",'N-Bedarf GL §13a'!A207)</f>
        <v/>
      </c>
      <c r="B207" s="354" t="str">
        <f>IF('N-Bedarf GL §13a'!B207="","",'N-Bedarf GL §13a'!B207)</f>
        <v/>
      </c>
      <c r="C207" s="305" t="str">
        <f>IF('N-Bedarf GL §13a'!D207="","",'N-Bedarf GL §13a'!D207)</f>
        <v/>
      </c>
      <c r="D207" s="32" t="str">
        <f>IF('N-Bedarf GL §13a'!C207="","",'N-Bedarf GL §13a'!C207)</f>
        <v/>
      </c>
      <c r="E207" s="84" t="str">
        <f>IF('N-Bedarf GL §13a'!V207="",'N-Bedarf GL §13a'!T207,'N-Bedarf GL §13a'!V207)</f>
        <v/>
      </c>
      <c r="F207" s="84" t="str">
        <f>IF('P-Bedarf GL §13a'!N208="","",'P-Bedarf GL §13a'!N208)</f>
        <v/>
      </c>
      <c r="G207" s="84" t="str">
        <f>IF('P-Bedarf GL §13a'!R208="","",'P-Bedarf GL §13a'!R208)</f>
        <v/>
      </c>
      <c r="H207" s="345" t="str">
        <f t="shared" si="114"/>
        <v/>
      </c>
      <c r="I207" s="345" t="str">
        <f t="shared" si="115"/>
        <v/>
      </c>
      <c r="J207" s="345" t="str">
        <f t="shared" si="116"/>
        <v/>
      </c>
      <c r="K207" s="84">
        <f t="shared" si="117"/>
        <v>0</v>
      </c>
      <c r="L207" s="84">
        <f t="shared" si="118"/>
        <v>0</v>
      </c>
      <c r="M207" s="84">
        <f t="shared" si="119"/>
        <v>0</v>
      </c>
      <c r="N207" s="321" t="str">
        <f t="shared" si="120"/>
        <v/>
      </c>
      <c r="O207" s="321" t="str">
        <f t="shared" si="121"/>
        <v/>
      </c>
      <c r="P207" s="321" t="str">
        <f t="shared" si="122"/>
        <v/>
      </c>
      <c r="Q207" s="214" t="str">
        <f t="shared" si="130"/>
        <v/>
      </c>
      <c r="R207" s="141"/>
      <c r="S207" s="211"/>
      <c r="T207" s="364" t="str">
        <f t="shared" si="99"/>
        <v/>
      </c>
      <c r="U207" s="153" t="str">
        <f t="shared" si="123"/>
        <v/>
      </c>
      <c r="V207" s="153" t="str">
        <f t="shared" si="124"/>
        <v/>
      </c>
      <c r="W207" s="153" t="str">
        <f t="shared" si="100"/>
        <v/>
      </c>
      <c r="X207" s="153" t="str">
        <f t="shared" si="101"/>
        <v/>
      </c>
      <c r="Y207" s="141"/>
      <c r="Z207" s="212"/>
      <c r="AA207" s="364" t="str">
        <f t="shared" si="102"/>
        <v/>
      </c>
      <c r="AB207" s="153" t="str">
        <f t="shared" si="125"/>
        <v/>
      </c>
      <c r="AC207" s="153" t="str">
        <f t="shared" si="126"/>
        <v/>
      </c>
      <c r="AD207" s="153" t="str">
        <f t="shared" si="103"/>
        <v/>
      </c>
      <c r="AE207" s="153" t="str">
        <f t="shared" si="104"/>
        <v/>
      </c>
      <c r="AF207" s="213" t="str">
        <f t="shared" si="131"/>
        <v/>
      </c>
      <c r="AG207" s="141"/>
      <c r="AH207" s="211"/>
      <c r="AI207" s="364" t="str">
        <f t="shared" si="105"/>
        <v/>
      </c>
      <c r="AJ207" s="153" t="str">
        <f t="shared" si="127"/>
        <v/>
      </c>
      <c r="AK207" s="153" t="str">
        <f t="shared" si="106"/>
        <v/>
      </c>
      <c r="AL207" s="153" t="str">
        <f t="shared" si="107"/>
        <v/>
      </c>
      <c r="AM207" s="141"/>
      <c r="AN207" s="211"/>
      <c r="AO207" s="364" t="str">
        <f t="shared" si="108"/>
        <v/>
      </c>
      <c r="AP207" s="153" t="str">
        <f t="shared" si="128"/>
        <v/>
      </c>
      <c r="AQ207" s="153" t="str">
        <f t="shared" si="109"/>
        <v/>
      </c>
      <c r="AR207" s="153" t="str">
        <f t="shared" si="110"/>
        <v/>
      </c>
      <c r="AS207" s="141"/>
      <c r="AT207" s="211"/>
      <c r="AU207" s="364" t="str">
        <f t="shared" si="111"/>
        <v/>
      </c>
      <c r="AV207" s="153" t="str">
        <f t="shared" si="129"/>
        <v/>
      </c>
      <c r="AW207" s="153" t="str">
        <f t="shared" si="112"/>
        <v/>
      </c>
      <c r="AX207" s="153" t="str">
        <f t="shared" si="113"/>
        <v/>
      </c>
    </row>
    <row r="208" spans="1:50" ht="29.45" customHeight="1" x14ac:dyDescent="0.25">
      <c r="A208" s="354" t="str">
        <f>IF('N-Bedarf GL §13a'!A208="","",'N-Bedarf GL §13a'!A208)</f>
        <v/>
      </c>
      <c r="B208" s="354" t="str">
        <f>IF('N-Bedarf GL §13a'!B208="","",'N-Bedarf GL §13a'!B208)</f>
        <v/>
      </c>
      <c r="C208" s="305" t="str">
        <f>IF('N-Bedarf GL §13a'!D208="","",'N-Bedarf GL §13a'!D208)</f>
        <v/>
      </c>
      <c r="D208" s="32" t="str">
        <f>IF('N-Bedarf GL §13a'!C208="","",'N-Bedarf GL §13a'!C208)</f>
        <v/>
      </c>
      <c r="E208" s="84" t="str">
        <f>IF('N-Bedarf GL §13a'!V208="",'N-Bedarf GL §13a'!T208,'N-Bedarf GL §13a'!V208)</f>
        <v/>
      </c>
      <c r="F208" s="84" t="str">
        <f>IF('P-Bedarf GL §13a'!N209="","",'P-Bedarf GL §13a'!N209)</f>
        <v/>
      </c>
      <c r="G208" s="84" t="str">
        <f>IF('P-Bedarf GL §13a'!R209="","",'P-Bedarf GL §13a'!R209)</f>
        <v/>
      </c>
      <c r="H208" s="345" t="str">
        <f t="shared" si="114"/>
        <v/>
      </c>
      <c r="I208" s="345" t="str">
        <f t="shared" si="115"/>
        <v/>
      </c>
      <c r="J208" s="345" t="str">
        <f t="shared" si="116"/>
        <v/>
      </c>
      <c r="K208" s="84">
        <f t="shared" si="117"/>
        <v>0</v>
      </c>
      <c r="L208" s="84">
        <f t="shared" si="118"/>
        <v>0</v>
      </c>
      <c r="M208" s="84">
        <f t="shared" si="119"/>
        <v>0</v>
      </c>
      <c r="N208" s="321" t="str">
        <f t="shared" si="120"/>
        <v/>
      </c>
      <c r="O208" s="321" t="str">
        <f t="shared" si="121"/>
        <v/>
      </c>
      <c r="P208" s="321" t="str">
        <f t="shared" si="122"/>
        <v/>
      </c>
      <c r="Q208" s="214" t="str">
        <f t="shared" si="130"/>
        <v/>
      </c>
      <c r="R208" s="141"/>
      <c r="S208" s="211"/>
      <c r="T208" s="364" t="str">
        <f t="shared" si="99"/>
        <v/>
      </c>
      <c r="U208" s="153" t="str">
        <f t="shared" si="123"/>
        <v/>
      </c>
      <c r="V208" s="153" t="str">
        <f t="shared" si="124"/>
        <v/>
      </c>
      <c r="W208" s="153" t="str">
        <f t="shared" si="100"/>
        <v/>
      </c>
      <c r="X208" s="153" t="str">
        <f t="shared" si="101"/>
        <v/>
      </c>
      <c r="Y208" s="141"/>
      <c r="Z208" s="212"/>
      <c r="AA208" s="364" t="str">
        <f t="shared" si="102"/>
        <v/>
      </c>
      <c r="AB208" s="153" t="str">
        <f t="shared" si="125"/>
        <v/>
      </c>
      <c r="AC208" s="153" t="str">
        <f t="shared" si="126"/>
        <v/>
      </c>
      <c r="AD208" s="153" t="str">
        <f t="shared" si="103"/>
        <v/>
      </c>
      <c r="AE208" s="153" t="str">
        <f t="shared" si="104"/>
        <v/>
      </c>
      <c r="AF208" s="213" t="str">
        <f t="shared" si="131"/>
        <v/>
      </c>
      <c r="AG208" s="141"/>
      <c r="AH208" s="211"/>
      <c r="AI208" s="364" t="str">
        <f t="shared" si="105"/>
        <v/>
      </c>
      <c r="AJ208" s="153" t="str">
        <f t="shared" si="127"/>
        <v/>
      </c>
      <c r="AK208" s="153" t="str">
        <f t="shared" si="106"/>
        <v/>
      </c>
      <c r="AL208" s="153" t="str">
        <f t="shared" si="107"/>
        <v/>
      </c>
      <c r="AM208" s="141"/>
      <c r="AN208" s="211"/>
      <c r="AO208" s="364" t="str">
        <f t="shared" si="108"/>
        <v/>
      </c>
      <c r="AP208" s="153" t="str">
        <f t="shared" si="128"/>
        <v/>
      </c>
      <c r="AQ208" s="153" t="str">
        <f t="shared" si="109"/>
        <v/>
      </c>
      <c r="AR208" s="153" t="str">
        <f t="shared" si="110"/>
        <v/>
      </c>
      <c r="AS208" s="141"/>
      <c r="AT208" s="211"/>
      <c r="AU208" s="364" t="str">
        <f t="shared" si="111"/>
        <v/>
      </c>
      <c r="AV208" s="153" t="str">
        <f t="shared" si="129"/>
        <v/>
      </c>
      <c r="AW208" s="153" t="str">
        <f t="shared" si="112"/>
        <v/>
      </c>
      <c r="AX208" s="153" t="str">
        <f t="shared" si="113"/>
        <v/>
      </c>
    </row>
    <row r="209" spans="1:50" ht="29.45" customHeight="1" x14ac:dyDescent="0.25">
      <c r="A209" s="354" t="str">
        <f>IF('N-Bedarf GL §13a'!A209="","",'N-Bedarf GL §13a'!A209)</f>
        <v/>
      </c>
      <c r="B209" s="354" t="str">
        <f>IF('N-Bedarf GL §13a'!B209="","",'N-Bedarf GL §13a'!B209)</f>
        <v/>
      </c>
      <c r="C209" s="305" t="str">
        <f>IF('N-Bedarf GL §13a'!D209="","",'N-Bedarf GL §13a'!D209)</f>
        <v/>
      </c>
      <c r="D209" s="32" t="str">
        <f>IF('N-Bedarf GL §13a'!C209="","",'N-Bedarf GL §13a'!C209)</f>
        <v/>
      </c>
      <c r="E209" s="84" t="str">
        <f>IF('N-Bedarf GL §13a'!V209="",'N-Bedarf GL §13a'!T209,'N-Bedarf GL §13a'!V209)</f>
        <v/>
      </c>
      <c r="F209" s="84" t="str">
        <f>IF('P-Bedarf GL §13a'!N210="","",'P-Bedarf GL §13a'!N210)</f>
        <v/>
      </c>
      <c r="G209" s="84" t="str">
        <f>IF('P-Bedarf GL §13a'!R210="","",'P-Bedarf GL §13a'!R210)</f>
        <v/>
      </c>
      <c r="H209" s="345" t="str">
        <f t="shared" si="114"/>
        <v/>
      </c>
      <c r="I209" s="345" t="str">
        <f t="shared" si="115"/>
        <v/>
      </c>
      <c r="J209" s="345" t="str">
        <f t="shared" si="116"/>
        <v/>
      </c>
      <c r="K209" s="84">
        <f t="shared" si="117"/>
        <v>0</v>
      </c>
      <c r="L209" s="84">
        <f t="shared" si="118"/>
        <v>0</v>
      </c>
      <c r="M209" s="84">
        <f t="shared" si="119"/>
        <v>0</v>
      </c>
      <c r="N209" s="321" t="str">
        <f t="shared" si="120"/>
        <v/>
      </c>
      <c r="O209" s="321" t="str">
        <f t="shared" si="121"/>
        <v/>
      </c>
      <c r="P209" s="321" t="str">
        <f t="shared" si="122"/>
        <v/>
      </c>
      <c r="Q209" s="214" t="str">
        <f t="shared" si="130"/>
        <v/>
      </c>
      <c r="R209" s="141"/>
      <c r="S209" s="211"/>
      <c r="T209" s="364" t="str">
        <f t="shared" si="99"/>
        <v/>
      </c>
      <c r="U209" s="153" t="str">
        <f t="shared" si="123"/>
        <v/>
      </c>
      <c r="V209" s="153" t="str">
        <f t="shared" si="124"/>
        <v/>
      </c>
      <c r="W209" s="153" t="str">
        <f t="shared" si="100"/>
        <v/>
      </c>
      <c r="X209" s="153" t="str">
        <f t="shared" si="101"/>
        <v/>
      </c>
      <c r="Y209" s="141"/>
      <c r="Z209" s="212"/>
      <c r="AA209" s="364" t="str">
        <f t="shared" si="102"/>
        <v/>
      </c>
      <c r="AB209" s="153" t="str">
        <f t="shared" si="125"/>
        <v/>
      </c>
      <c r="AC209" s="153" t="str">
        <f t="shared" si="126"/>
        <v/>
      </c>
      <c r="AD209" s="153" t="str">
        <f t="shared" si="103"/>
        <v/>
      </c>
      <c r="AE209" s="153" t="str">
        <f t="shared" si="104"/>
        <v/>
      </c>
      <c r="AF209" s="213" t="str">
        <f t="shared" si="131"/>
        <v/>
      </c>
      <c r="AG209" s="141"/>
      <c r="AH209" s="211"/>
      <c r="AI209" s="364" t="str">
        <f t="shared" si="105"/>
        <v/>
      </c>
      <c r="AJ209" s="153" t="str">
        <f t="shared" si="127"/>
        <v/>
      </c>
      <c r="AK209" s="153" t="str">
        <f t="shared" si="106"/>
        <v/>
      </c>
      <c r="AL209" s="153" t="str">
        <f t="shared" si="107"/>
        <v/>
      </c>
      <c r="AM209" s="141"/>
      <c r="AN209" s="211"/>
      <c r="AO209" s="364" t="str">
        <f t="shared" si="108"/>
        <v/>
      </c>
      <c r="AP209" s="153" t="str">
        <f t="shared" si="128"/>
        <v/>
      </c>
      <c r="AQ209" s="153" t="str">
        <f t="shared" si="109"/>
        <v/>
      </c>
      <c r="AR209" s="153" t="str">
        <f t="shared" si="110"/>
        <v/>
      </c>
      <c r="AS209" s="141"/>
      <c r="AT209" s="211"/>
      <c r="AU209" s="364" t="str">
        <f t="shared" si="111"/>
        <v/>
      </c>
      <c r="AV209" s="153" t="str">
        <f t="shared" si="129"/>
        <v/>
      </c>
      <c r="AW209" s="153" t="str">
        <f t="shared" si="112"/>
        <v/>
      </c>
      <c r="AX209" s="153" t="str">
        <f t="shared" si="113"/>
        <v/>
      </c>
    </row>
    <row r="210" spans="1:50" ht="29.45" customHeight="1" x14ac:dyDescent="0.25">
      <c r="A210" s="354" t="str">
        <f>IF('N-Bedarf GL §13a'!A210="","",'N-Bedarf GL §13a'!A210)</f>
        <v/>
      </c>
      <c r="B210" s="354" t="str">
        <f>IF('N-Bedarf GL §13a'!B210="","",'N-Bedarf GL §13a'!B210)</f>
        <v/>
      </c>
      <c r="C210" s="305" t="str">
        <f>IF('N-Bedarf GL §13a'!D210="","",'N-Bedarf GL §13a'!D210)</f>
        <v/>
      </c>
      <c r="D210" s="32" t="str">
        <f>IF('N-Bedarf GL §13a'!C210="","",'N-Bedarf GL §13a'!C210)</f>
        <v/>
      </c>
      <c r="E210" s="84" t="str">
        <f>IF('N-Bedarf GL §13a'!V210="",'N-Bedarf GL §13a'!T210,'N-Bedarf GL §13a'!V210)</f>
        <v/>
      </c>
      <c r="F210" s="84" t="str">
        <f>IF('P-Bedarf GL §13a'!N211="","",'P-Bedarf GL §13a'!N211)</f>
        <v/>
      </c>
      <c r="G210" s="84" t="str">
        <f>IF('P-Bedarf GL §13a'!R211="","",'P-Bedarf GL §13a'!R211)</f>
        <v/>
      </c>
      <c r="H210" s="345" t="str">
        <f t="shared" si="114"/>
        <v/>
      </c>
      <c r="I210" s="345" t="str">
        <f t="shared" si="115"/>
        <v/>
      </c>
      <c r="J210" s="345" t="str">
        <f t="shared" si="116"/>
        <v/>
      </c>
      <c r="K210" s="84">
        <f t="shared" si="117"/>
        <v>0</v>
      </c>
      <c r="L210" s="84">
        <f t="shared" si="118"/>
        <v>0</v>
      </c>
      <c r="M210" s="84">
        <f t="shared" si="119"/>
        <v>0</v>
      </c>
      <c r="N210" s="321" t="str">
        <f t="shared" si="120"/>
        <v/>
      </c>
      <c r="O210" s="321" t="str">
        <f t="shared" si="121"/>
        <v/>
      </c>
      <c r="P210" s="321" t="str">
        <f t="shared" si="122"/>
        <v/>
      </c>
      <c r="Q210" s="214" t="str">
        <f t="shared" si="130"/>
        <v/>
      </c>
      <c r="R210" s="141"/>
      <c r="S210" s="211"/>
      <c r="T210" s="364" t="str">
        <f t="shared" si="99"/>
        <v/>
      </c>
      <c r="U210" s="153" t="str">
        <f t="shared" si="123"/>
        <v/>
      </c>
      <c r="V210" s="153" t="str">
        <f t="shared" si="124"/>
        <v/>
      </c>
      <c r="W210" s="153" t="str">
        <f t="shared" si="100"/>
        <v/>
      </c>
      <c r="X210" s="153" t="str">
        <f t="shared" si="101"/>
        <v/>
      </c>
      <c r="Y210" s="141"/>
      <c r="Z210" s="212"/>
      <c r="AA210" s="364" t="str">
        <f t="shared" si="102"/>
        <v/>
      </c>
      <c r="AB210" s="153" t="str">
        <f t="shared" si="125"/>
        <v/>
      </c>
      <c r="AC210" s="153" t="str">
        <f t="shared" si="126"/>
        <v/>
      </c>
      <c r="AD210" s="153" t="str">
        <f t="shared" si="103"/>
        <v/>
      </c>
      <c r="AE210" s="153" t="str">
        <f t="shared" si="104"/>
        <v/>
      </c>
      <c r="AF210" s="213" t="str">
        <f t="shared" si="131"/>
        <v/>
      </c>
      <c r="AG210" s="141"/>
      <c r="AH210" s="211"/>
      <c r="AI210" s="364" t="str">
        <f t="shared" si="105"/>
        <v/>
      </c>
      <c r="AJ210" s="153" t="str">
        <f t="shared" si="127"/>
        <v/>
      </c>
      <c r="AK210" s="153" t="str">
        <f t="shared" si="106"/>
        <v/>
      </c>
      <c r="AL210" s="153" t="str">
        <f t="shared" si="107"/>
        <v/>
      </c>
      <c r="AM210" s="141"/>
      <c r="AN210" s="211"/>
      <c r="AO210" s="364" t="str">
        <f t="shared" si="108"/>
        <v/>
      </c>
      <c r="AP210" s="153" t="str">
        <f t="shared" si="128"/>
        <v/>
      </c>
      <c r="AQ210" s="153" t="str">
        <f t="shared" si="109"/>
        <v/>
      </c>
      <c r="AR210" s="153" t="str">
        <f t="shared" si="110"/>
        <v/>
      </c>
      <c r="AS210" s="141"/>
      <c r="AT210" s="211"/>
      <c r="AU210" s="364" t="str">
        <f t="shared" si="111"/>
        <v/>
      </c>
      <c r="AV210" s="153" t="str">
        <f t="shared" si="129"/>
        <v/>
      </c>
      <c r="AW210" s="153" t="str">
        <f t="shared" si="112"/>
        <v/>
      </c>
      <c r="AX210" s="153" t="str">
        <f t="shared" si="113"/>
        <v/>
      </c>
    </row>
    <row r="211" spans="1:50" ht="29.45" customHeight="1" x14ac:dyDescent="0.25">
      <c r="A211" s="354" t="str">
        <f>IF('N-Bedarf GL §13a'!A211="","",'N-Bedarf GL §13a'!A211)</f>
        <v/>
      </c>
      <c r="B211" s="354" t="str">
        <f>IF('N-Bedarf GL §13a'!B211="","",'N-Bedarf GL §13a'!B211)</f>
        <v/>
      </c>
      <c r="C211" s="305" t="str">
        <f>IF('N-Bedarf GL §13a'!D211="","",'N-Bedarf GL §13a'!D211)</f>
        <v/>
      </c>
      <c r="D211" s="32" t="str">
        <f>IF('N-Bedarf GL §13a'!C211="","",'N-Bedarf GL §13a'!C211)</f>
        <v/>
      </c>
      <c r="E211" s="84" t="str">
        <f>IF('N-Bedarf GL §13a'!V211="",'N-Bedarf GL §13a'!T211,'N-Bedarf GL §13a'!V211)</f>
        <v/>
      </c>
      <c r="F211" s="84" t="str">
        <f>IF('P-Bedarf GL §13a'!N212="","",'P-Bedarf GL §13a'!N212)</f>
        <v/>
      </c>
      <c r="G211" s="84" t="str">
        <f>IF('P-Bedarf GL §13a'!R212="","",'P-Bedarf GL §13a'!R212)</f>
        <v/>
      </c>
      <c r="H211" s="345" t="str">
        <f t="shared" si="114"/>
        <v/>
      </c>
      <c r="I211" s="345" t="str">
        <f t="shared" si="115"/>
        <v/>
      </c>
      <c r="J211" s="345" t="str">
        <f t="shared" si="116"/>
        <v/>
      </c>
      <c r="K211" s="84">
        <f t="shared" si="117"/>
        <v>0</v>
      </c>
      <c r="L211" s="84">
        <f t="shared" si="118"/>
        <v>0</v>
      </c>
      <c r="M211" s="84">
        <f t="shared" si="119"/>
        <v>0</v>
      </c>
      <c r="N211" s="321" t="str">
        <f t="shared" si="120"/>
        <v/>
      </c>
      <c r="O211" s="321" t="str">
        <f t="shared" si="121"/>
        <v/>
      </c>
      <c r="P211" s="321" t="str">
        <f t="shared" si="122"/>
        <v/>
      </c>
      <c r="Q211" s="214" t="str">
        <f t="shared" si="130"/>
        <v/>
      </c>
      <c r="R211" s="141"/>
      <c r="S211" s="211"/>
      <c r="T211" s="364" t="str">
        <f t="shared" si="99"/>
        <v/>
      </c>
      <c r="U211" s="153" t="str">
        <f t="shared" si="123"/>
        <v/>
      </c>
      <c r="V211" s="153" t="str">
        <f t="shared" si="124"/>
        <v/>
      </c>
      <c r="W211" s="153" t="str">
        <f t="shared" si="100"/>
        <v/>
      </c>
      <c r="X211" s="153" t="str">
        <f t="shared" si="101"/>
        <v/>
      </c>
      <c r="Y211" s="141"/>
      <c r="Z211" s="212"/>
      <c r="AA211" s="364" t="str">
        <f t="shared" si="102"/>
        <v/>
      </c>
      <c r="AB211" s="153" t="str">
        <f t="shared" si="125"/>
        <v/>
      </c>
      <c r="AC211" s="153" t="str">
        <f t="shared" si="126"/>
        <v/>
      </c>
      <c r="AD211" s="153" t="str">
        <f t="shared" si="103"/>
        <v/>
      </c>
      <c r="AE211" s="153" t="str">
        <f t="shared" si="104"/>
        <v/>
      </c>
      <c r="AF211" s="213" t="str">
        <f t="shared" si="131"/>
        <v/>
      </c>
      <c r="AG211" s="141"/>
      <c r="AH211" s="211"/>
      <c r="AI211" s="364" t="str">
        <f t="shared" si="105"/>
        <v/>
      </c>
      <c r="AJ211" s="153" t="str">
        <f t="shared" si="127"/>
        <v/>
      </c>
      <c r="AK211" s="153" t="str">
        <f t="shared" si="106"/>
        <v/>
      </c>
      <c r="AL211" s="153" t="str">
        <f t="shared" si="107"/>
        <v/>
      </c>
      <c r="AM211" s="141"/>
      <c r="AN211" s="211"/>
      <c r="AO211" s="364" t="str">
        <f t="shared" si="108"/>
        <v/>
      </c>
      <c r="AP211" s="153" t="str">
        <f t="shared" si="128"/>
        <v/>
      </c>
      <c r="AQ211" s="153" t="str">
        <f t="shared" si="109"/>
        <v/>
      </c>
      <c r="AR211" s="153" t="str">
        <f t="shared" si="110"/>
        <v/>
      </c>
      <c r="AS211" s="141"/>
      <c r="AT211" s="211"/>
      <c r="AU211" s="364" t="str">
        <f t="shared" si="111"/>
        <v/>
      </c>
      <c r="AV211" s="153" t="str">
        <f t="shared" si="129"/>
        <v/>
      </c>
      <c r="AW211" s="153" t="str">
        <f t="shared" si="112"/>
        <v/>
      </c>
      <c r="AX211" s="153" t="str">
        <f t="shared" si="113"/>
        <v/>
      </c>
    </row>
    <row r="212" spans="1:50" ht="29.45" customHeight="1" x14ac:dyDescent="0.25">
      <c r="A212" s="354" t="str">
        <f>IF('N-Bedarf GL §13a'!A212="","",'N-Bedarf GL §13a'!A212)</f>
        <v/>
      </c>
      <c r="B212" s="354" t="str">
        <f>IF('N-Bedarf GL §13a'!B212="","",'N-Bedarf GL §13a'!B212)</f>
        <v/>
      </c>
      <c r="C212" s="305" t="str">
        <f>IF('N-Bedarf GL §13a'!D212="","",'N-Bedarf GL §13a'!D212)</f>
        <v/>
      </c>
      <c r="D212" s="32" t="str">
        <f>IF('N-Bedarf GL §13a'!C212="","",'N-Bedarf GL §13a'!C212)</f>
        <v/>
      </c>
      <c r="E212" s="84" t="str">
        <f>IF('N-Bedarf GL §13a'!V212="",'N-Bedarf GL §13a'!T212,'N-Bedarf GL §13a'!V212)</f>
        <v/>
      </c>
      <c r="F212" s="84" t="str">
        <f>IF('P-Bedarf GL §13a'!N213="","",'P-Bedarf GL §13a'!N213)</f>
        <v/>
      </c>
      <c r="G212" s="84" t="str">
        <f>IF('P-Bedarf GL §13a'!R213="","",'P-Bedarf GL §13a'!R213)</f>
        <v/>
      </c>
      <c r="H212" s="345" t="str">
        <f t="shared" si="114"/>
        <v/>
      </c>
      <c r="I212" s="345" t="str">
        <f t="shared" si="115"/>
        <v/>
      </c>
      <c r="J212" s="345" t="str">
        <f t="shared" si="116"/>
        <v/>
      </c>
      <c r="K212" s="84">
        <f t="shared" si="117"/>
        <v>0</v>
      </c>
      <c r="L212" s="84">
        <f t="shared" si="118"/>
        <v>0</v>
      </c>
      <c r="M212" s="84">
        <f t="shared" si="119"/>
        <v>0</v>
      </c>
      <c r="N212" s="321" t="str">
        <f t="shared" si="120"/>
        <v/>
      </c>
      <c r="O212" s="321" t="str">
        <f t="shared" si="121"/>
        <v/>
      </c>
      <c r="P212" s="321" t="str">
        <f t="shared" si="122"/>
        <v/>
      </c>
      <c r="Q212" s="214" t="str">
        <f t="shared" si="130"/>
        <v/>
      </c>
      <c r="R212" s="141"/>
      <c r="S212" s="211"/>
      <c r="T212" s="364" t="str">
        <f t="shared" si="99"/>
        <v/>
      </c>
      <c r="U212" s="153" t="str">
        <f t="shared" si="123"/>
        <v/>
      </c>
      <c r="V212" s="153" t="str">
        <f t="shared" si="124"/>
        <v/>
      </c>
      <c r="W212" s="153" t="str">
        <f t="shared" si="100"/>
        <v/>
      </c>
      <c r="X212" s="153" t="str">
        <f t="shared" si="101"/>
        <v/>
      </c>
      <c r="Y212" s="141"/>
      <c r="Z212" s="212"/>
      <c r="AA212" s="364" t="str">
        <f t="shared" si="102"/>
        <v/>
      </c>
      <c r="AB212" s="153" t="str">
        <f t="shared" si="125"/>
        <v/>
      </c>
      <c r="AC212" s="153" t="str">
        <f t="shared" si="126"/>
        <v/>
      </c>
      <c r="AD212" s="153" t="str">
        <f t="shared" si="103"/>
        <v/>
      </c>
      <c r="AE212" s="153" t="str">
        <f t="shared" si="104"/>
        <v/>
      </c>
      <c r="AF212" s="213" t="str">
        <f t="shared" si="131"/>
        <v/>
      </c>
      <c r="AG212" s="141"/>
      <c r="AH212" s="211"/>
      <c r="AI212" s="364" t="str">
        <f t="shared" si="105"/>
        <v/>
      </c>
      <c r="AJ212" s="153" t="str">
        <f t="shared" si="127"/>
        <v/>
      </c>
      <c r="AK212" s="153" t="str">
        <f t="shared" si="106"/>
        <v/>
      </c>
      <c r="AL212" s="153" t="str">
        <f t="shared" si="107"/>
        <v/>
      </c>
      <c r="AM212" s="141"/>
      <c r="AN212" s="211"/>
      <c r="AO212" s="364" t="str">
        <f t="shared" si="108"/>
        <v/>
      </c>
      <c r="AP212" s="153" t="str">
        <f t="shared" si="128"/>
        <v/>
      </c>
      <c r="AQ212" s="153" t="str">
        <f t="shared" si="109"/>
        <v/>
      </c>
      <c r="AR212" s="153" t="str">
        <f t="shared" si="110"/>
        <v/>
      </c>
      <c r="AS212" s="141"/>
      <c r="AT212" s="211"/>
      <c r="AU212" s="364" t="str">
        <f t="shared" si="111"/>
        <v/>
      </c>
      <c r="AV212" s="153" t="str">
        <f t="shared" si="129"/>
        <v/>
      </c>
      <c r="AW212" s="153" t="str">
        <f t="shared" si="112"/>
        <v/>
      </c>
      <c r="AX212" s="153" t="str">
        <f t="shared" si="113"/>
        <v/>
      </c>
    </row>
    <row r="213" spans="1:50" ht="29.45" customHeight="1" x14ac:dyDescent="0.25">
      <c r="A213" s="354" t="str">
        <f>IF('N-Bedarf GL §13a'!A213="","",'N-Bedarf GL §13a'!A213)</f>
        <v/>
      </c>
      <c r="B213" s="354" t="str">
        <f>IF('N-Bedarf GL §13a'!B213="","",'N-Bedarf GL §13a'!B213)</f>
        <v/>
      </c>
      <c r="C213" s="305" t="str">
        <f>IF('N-Bedarf GL §13a'!D213="","",'N-Bedarf GL §13a'!D213)</f>
        <v/>
      </c>
      <c r="D213" s="32" t="str">
        <f>IF('N-Bedarf GL §13a'!C213="","",'N-Bedarf GL §13a'!C213)</f>
        <v/>
      </c>
      <c r="E213" s="84" t="str">
        <f>IF('N-Bedarf GL §13a'!V213="",'N-Bedarf GL §13a'!T213,'N-Bedarf GL §13a'!V213)</f>
        <v/>
      </c>
      <c r="F213" s="84" t="str">
        <f>IF('P-Bedarf GL §13a'!N214="","",'P-Bedarf GL §13a'!N214)</f>
        <v/>
      </c>
      <c r="G213" s="84" t="str">
        <f>IF('P-Bedarf GL §13a'!R214="","",'P-Bedarf GL §13a'!R214)</f>
        <v/>
      </c>
      <c r="H213" s="345" t="str">
        <f t="shared" si="114"/>
        <v/>
      </c>
      <c r="I213" s="345" t="str">
        <f t="shared" si="115"/>
        <v/>
      </c>
      <c r="J213" s="345" t="str">
        <f t="shared" si="116"/>
        <v/>
      </c>
      <c r="K213" s="84">
        <f t="shared" si="117"/>
        <v>0</v>
      </c>
      <c r="L213" s="84">
        <f t="shared" si="118"/>
        <v>0</v>
      </c>
      <c r="M213" s="84">
        <f t="shared" si="119"/>
        <v>0</v>
      </c>
      <c r="N213" s="321" t="str">
        <f t="shared" si="120"/>
        <v/>
      </c>
      <c r="O213" s="321" t="str">
        <f t="shared" si="121"/>
        <v/>
      </c>
      <c r="P213" s="321" t="str">
        <f t="shared" si="122"/>
        <v/>
      </c>
      <c r="Q213" s="214" t="str">
        <f t="shared" si="130"/>
        <v/>
      </c>
      <c r="R213" s="141"/>
      <c r="S213" s="211"/>
      <c r="T213" s="364" t="str">
        <f t="shared" si="99"/>
        <v/>
      </c>
      <c r="U213" s="153" t="str">
        <f t="shared" si="123"/>
        <v/>
      </c>
      <c r="V213" s="153" t="str">
        <f t="shared" si="124"/>
        <v/>
      </c>
      <c r="W213" s="153" t="str">
        <f t="shared" si="100"/>
        <v/>
      </c>
      <c r="X213" s="153" t="str">
        <f t="shared" si="101"/>
        <v/>
      </c>
      <c r="Y213" s="141"/>
      <c r="Z213" s="212"/>
      <c r="AA213" s="364" t="str">
        <f t="shared" si="102"/>
        <v/>
      </c>
      <c r="AB213" s="153" t="str">
        <f t="shared" si="125"/>
        <v/>
      </c>
      <c r="AC213" s="153" t="str">
        <f t="shared" si="126"/>
        <v/>
      </c>
      <c r="AD213" s="153" t="str">
        <f t="shared" si="103"/>
        <v/>
      </c>
      <c r="AE213" s="153" t="str">
        <f t="shared" si="104"/>
        <v/>
      </c>
      <c r="AF213" s="213" t="str">
        <f t="shared" si="131"/>
        <v/>
      </c>
      <c r="AG213" s="141"/>
      <c r="AH213" s="211"/>
      <c r="AI213" s="364" t="str">
        <f t="shared" si="105"/>
        <v/>
      </c>
      <c r="AJ213" s="153" t="str">
        <f t="shared" si="127"/>
        <v/>
      </c>
      <c r="AK213" s="153" t="str">
        <f t="shared" si="106"/>
        <v/>
      </c>
      <c r="AL213" s="153" t="str">
        <f t="shared" si="107"/>
        <v/>
      </c>
      <c r="AM213" s="141"/>
      <c r="AN213" s="211"/>
      <c r="AO213" s="364" t="str">
        <f t="shared" si="108"/>
        <v/>
      </c>
      <c r="AP213" s="153" t="str">
        <f t="shared" si="128"/>
        <v/>
      </c>
      <c r="AQ213" s="153" t="str">
        <f t="shared" si="109"/>
        <v/>
      </c>
      <c r="AR213" s="153" t="str">
        <f t="shared" si="110"/>
        <v/>
      </c>
      <c r="AS213" s="141"/>
      <c r="AT213" s="211"/>
      <c r="AU213" s="364" t="str">
        <f t="shared" si="111"/>
        <v/>
      </c>
      <c r="AV213" s="153" t="str">
        <f t="shared" si="129"/>
        <v/>
      </c>
      <c r="AW213" s="153" t="str">
        <f t="shared" si="112"/>
        <v/>
      </c>
      <c r="AX213" s="153" t="str">
        <f t="shared" si="113"/>
        <v/>
      </c>
    </row>
    <row r="214" spans="1:50" ht="29.45" customHeight="1" x14ac:dyDescent="0.25">
      <c r="A214" s="354" t="str">
        <f>IF('N-Bedarf GL §13a'!A214="","",'N-Bedarf GL §13a'!A214)</f>
        <v/>
      </c>
      <c r="B214" s="354" t="str">
        <f>IF('N-Bedarf GL §13a'!B214="","",'N-Bedarf GL §13a'!B214)</f>
        <v/>
      </c>
      <c r="C214" s="305" t="str">
        <f>IF('N-Bedarf GL §13a'!D214="","",'N-Bedarf GL §13a'!D214)</f>
        <v/>
      </c>
      <c r="D214" s="32" t="str">
        <f>IF('N-Bedarf GL §13a'!C214="","",'N-Bedarf GL §13a'!C214)</f>
        <v/>
      </c>
      <c r="E214" s="84" t="str">
        <f>IF('N-Bedarf GL §13a'!V214="",'N-Bedarf GL §13a'!T214,'N-Bedarf GL §13a'!V214)</f>
        <v/>
      </c>
      <c r="F214" s="84" t="str">
        <f>IF('P-Bedarf GL §13a'!N215="","",'P-Bedarf GL §13a'!N215)</f>
        <v/>
      </c>
      <c r="G214" s="84" t="str">
        <f>IF('P-Bedarf GL §13a'!R215="","",'P-Bedarf GL §13a'!R215)</f>
        <v/>
      </c>
      <c r="H214" s="345" t="str">
        <f t="shared" si="114"/>
        <v/>
      </c>
      <c r="I214" s="345" t="str">
        <f t="shared" si="115"/>
        <v/>
      </c>
      <c r="J214" s="345" t="str">
        <f t="shared" si="116"/>
        <v/>
      </c>
      <c r="K214" s="84">
        <f t="shared" si="117"/>
        <v>0</v>
      </c>
      <c r="L214" s="84">
        <f t="shared" si="118"/>
        <v>0</v>
      </c>
      <c r="M214" s="84">
        <f t="shared" si="119"/>
        <v>0</v>
      </c>
      <c r="N214" s="321" t="str">
        <f t="shared" si="120"/>
        <v/>
      </c>
      <c r="O214" s="321" t="str">
        <f t="shared" si="121"/>
        <v/>
      </c>
      <c r="P214" s="321" t="str">
        <f t="shared" si="122"/>
        <v/>
      </c>
      <c r="Q214" s="214" t="str">
        <f t="shared" si="130"/>
        <v/>
      </c>
      <c r="R214" s="141"/>
      <c r="S214" s="211"/>
      <c r="T214" s="364" t="str">
        <f t="shared" si="99"/>
        <v/>
      </c>
      <c r="U214" s="153" t="str">
        <f t="shared" si="123"/>
        <v/>
      </c>
      <c r="V214" s="153" t="str">
        <f t="shared" si="124"/>
        <v/>
      </c>
      <c r="W214" s="153" t="str">
        <f t="shared" si="100"/>
        <v/>
      </c>
      <c r="X214" s="153" t="str">
        <f t="shared" si="101"/>
        <v/>
      </c>
      <c r="Y214" s="141"/>
      <c r="Z214" s="212"/>
      <c r="AA214" s="364" t="str">
        <f t="shared" si="102"/>
        <v/>
      </c>
      <c r="AB214" s="153" t="str">
        <f t="shared" si="125"/>
        <v/>
      </c>
      <c r="AC214" s="153" t="str">
        <f t="shared" si="126"/>
        <v/>
      </c>
      <c r="AD214" s="153" t="str">
        <f t="shared" si="103"/>
        <v/>
      </c>
      <c r="AE214" s="153" t="str">
        <f t="shared" si="104"/>
        <v/>
      </c>
      <c r="AF214" s="213" t="str">
        <f t="shared" si="131"/>
        <v/>
      </c>
      <c r="AG214" s="141"/>
      <c r="AH214" s="211"/>
      <c r="AI214" s="364" t="str">
        <f t="shared" si="105"/>
        <v/>
      </c>
      <c r="AJ214" s="153" t="str">
        <f t="shared" si="127"/>
        <v/>
      </c>
      <c r="AK214" s="153" t="str">
        <f t="shared" si="106"/>
        <v/>
      </c>
      <c r="AL214" s="153" t="str">
        <f t="shared" si="107"/>
        <v/>
      </c>
      <c r="AM214" s="141"/>
      <c r="AN214" s="211"/>
      <c r="AO214" s="364" t="str">
        <f t="shared" si="108"/>
        <v/>
      </c>
      <c r="AP214" s="153" t="str">
        <f t="shared" si="128"/>
        <v/>
      </c>
      <c r="AQ214" s="153" t="str">
        <f t="shared" si="109"/>
        <v/>
      </c>
      <c r="AR214" s="153" t="str">
        <f t="shared" si="110"/>
        <v/>
      </c>
      <c r="AS214" s="141"/>
      <c r="AT214" s="211"/>
      <c r="AU214" s="364" t="str">
        <f t="shared" si="111"/>
        <v/>
      </c>
      <c r="AV214" s="153" t="str">
        <f t="shared" si="129"/>
        <v/>
      </c>
      <c r="AW214" s="153" t="str">
        <f t="shared" si="112"/>
        <v/>
      </c>
      <c r="AX214" s="153" t="str">
        <f t="shared" si="113"/>
        <v/>
      </c>
    </row>
    <row r="215" spans="1:50" ht="29.45" customHeight="1" x14ac:dyDescent="0.25">
      <c r="A215" s="354" t="str">
        <f>IF('N-Bedarf GL §13a'!A215="","",'N-Bedarf GL §13a'!A215)</f>
        <v/>
      </c>
      <c r="B215" s="354" t="str">
        <f>IF('N-Bedarf GL §13a'!B215="","",'N-Bedarf GL §13a'!B215)</f>
        <v/>
      </c>
      <c r="C215" s="305" t="str">
        <f>IF('N-Bedarf GL §13a'!D215="","",'N-Bedarf GL §13a'!D215)</f>
        <v/>
      </c>
      <c r="D215" s="32" t="str">
        <f>IF('N-Bedarf GL §13a'!C215="","",'N-Bedarf GL §13a'!C215)</f>
        <v/>
      </c>
      <c r="E215" s="84" t="str">
        <f>IF('N-Bedarf GL §13a'!V215="",'N-Bedarf GL §13a'!T215,'N-Bedarf GL §13a'!V215)</f>
        <v/>
      </c>
      <c r="F215" s="84" t="str">
        <f>IF('P-Bedarf GL §13a'!N216="","",'P-Bedarf GL §13a'!N216)</f>
        <v/>
      </c>
      <c r="G215" s="84" t="str">
        <f>IF('P-Bedarf GL §13a'!R216="","",'P-Bedarf GL §13a'!R216)</f>
        <v/>
      </c>
      <c r="H215" s="345" t="str">
        <f t="shared" si="114"/>
        <v/>
      </c>
      <c r="I215" s="345" t="str">
        <f t="shared" si="115"/>
        <v/>
      </c>
      <c r="J215" s="345" t="str">
        <f t="shared" si="116"/>
        <v/>
      </c>
      <c r="K215" s="84">
        <f t="shared" si="117"/>
        <v>0</v>
      </c>
      <c r="L215" s="84">
        <f t="shared" si="118"/>
        <v>0</v>
      </c>
      <c r="M215" s="84">
        <f t="shared" si="119"/>
        <v>0</v>
      </c>
      <c r="N215" s="321" t="str">
        <f t="shared" si="120"/>
        <v/>
      </c>
      <c r="O215" s="321" t="str">
        <f t="shared" si="121"/>
        <v/>
      </c>
      <c r="P215" s="321" t="str">
        <f t="shared" si="122"/>
        <v/>
      </c>
      <c r="Q215" s="214" t="str">
        <f t="shared" si="130"/>
        <v/>
      </c>
      <c r="R215" s="141"/>
      <c r="S215" s="211"/>
      <c r="T215" s="364" t="str">
        <f t="shared" si="99"/>
        <v/>
      </c>
      <c r="U215" s="153" t="str">
        <f t="shared" si="123"/>
        <v/>
      </c>
      <c r="V215" s="153" t="str">
        <f t="shared" si="124"/>
        <v/>
      </c>
      <c r="W215" s="153" t="str">
        <f t="shared" si="100"/>
        <v/>
      </c>
      <c r="X215" s="153" t="str">
        <f t="shared" si="101"/>
        <v/>
      </c>
      <c r="Y215" s="141"/>
      <c r="Z215" s="212"/>
      <c r="AA215" s="364" t="str">
        <f t="shared" si="102"/>
        <v/>
      </c>
      <c r="AB215" s="153" t="str">
        <f t="shared" si="125"/>
        <v/>
      </c>
      <c r="AC215" s="153" t="str">
        <f t="shared" si="126"/>
        <v/>
      </c>
      <c r="AD215" s="153" t="str">
        <f t="shared" si="103"/>
        <v/>
      </c>
      <c r="AE215" s="153" t="str">
        <f t="shared" si="104"/>
        <v/>
      </c>
      <c r="AF215" s="213" t="str">
        <f t="shared" si="131"/>
        <v/>
      </c>
      <c r="AG215" s="141"/>
      <c r="AH215" s="211"/>
      <c r="AI215" s="364" t="str">
        <f t="shared" si="105"/>
        <v/>
      </c>
      <c r="AJ215" s="153" t="str">
        <f t="shared" si="127"/>
        <v/>
      </c>
      <c r="AK215" s="153" t="str">
        <f t="shared" si="106"/>
        <v/>
      </c>
      <c r="AL215" s="153" t="str">
        <f t="shared" si="107"/>
        <v/>
      </c>
      <c r="AM215" s="141"/>
      <c r="AN215" s="211"/>
      <c r="AO215" s="364" t="str">
        <f t="shared" si="108"/>
        <v/>
      </c>
      <c r="AP215" s="153" t="str">
        <f t="shared" si="128"/>
        <v/>
      </c>
      <c r="AQ215" s="153" t="str">
        <f t="shared" si="109"/>
        <v/>
      </c>
      <c r="AR215" s="153" t="str">
        <f t="shared" si="110"/>
        <v/>
      </c>
      <c r="AS215" s="141"/>
      <c r="AT215" s="211"/>
      <c r="AU215" s="364" t="str">
        <f t="shared" si="111"/>
        <v/>
      </c>
      <c r="AV215" s="153" t="str">
        <f t="shared" si="129"/>
        <v/>
      </c>
      <c r="AW215" s="153" t="str">
        <f t="shared" si="112"/>
        <v/>
      </c>
      <c r="AX215" s="153" t="str">
        <f t="shared" si="113"/>
        <v/>
      </c>
    </row>
    <row r="216" spans="1:50" ht="29.45" customHeight="1" x14ac:dyDescent="0.25">
      <c r="A216" s="354" t="str">
        <f>IF('N-Bedarf GL §13a'!A216="","",'N-Bedarf GL §13a'!A216)</f>
        <v/>
      </c>
      <c r="B216" s="354" t="str">
        <f>IF('N-Bedarf GL §13a'!B216="","",'N-Bedarf GL §13a'!B216)</f>
        <v/>
      </c>
      <c r="C216" s="305" t="str">
        <f>IF('N-Bedarf GL §13a'!D216="","",'N-Bedarf GL §13a'!D216)</f>
        <v/>
      </c>
      <c r="D216" s="32" t="str">
        <f>IF('N-Bedarf GL §13a'!C216="","",'N-Bedarf GL §13a'!C216)</f>
        <v/>
      </c>
      <c r="E216" s="84" t="str">
        <f>IF('N-Bedarf GL §13a'!V216="",'N-Bedarf GL §13a'!T216,'N-Bedarf GL §13a'!V216)</f>
        <v/>
      </c>
      <c r="F216" s="84" t="str">
        <f>IF('P-Bedarf GL §13a'!N217="","",'P-Bedarf GL §13a'!N217)</f>
        <v/>
      </c>
      <c r="G216" s="84" t="str">
        <f>IF('P-Bedarf GL §13a'!R217="","",'P-Bedarf GL §13a'!R217)</f>
        <v/>
      </c>
      <c r="H216" s="345" t="str">
        <f t="shared" si="114"/>
        <v/>
      </c>
      <c r="I216" s="345" t="str">
        <f t="shared" si="115"/>
        <v/>
      </c>
      <c r="J216" s="345" t="str">
        <f t="shared" si="116"/>
        <v/>
      </c>
      <c r="K216" s="84">
        <f t="shared" si="117"/>
        <v>0</v>
      </c>
      <c r="L216" s="84">
        <f t="shared" si="118"/>
        <v>0</v>
      </c>
      <c r="M216" s="84">
        <f t="shared" si="119"/>
        <v>0</v>
      </c>
      <c r="N216" s="321" t="str">
        <f t="shared" si="120"/>
        <v/>
      </c>
      <c r="O216" s="321" t="str">
        <f t="shared" si="121"/>
        <v/>
      </c>
      <c r="P216" s="321" t="str">
        <f t="shared" si="122"/>
        <v/>
      </c>
      <c r="Q216" s="214" t="str">
        <f t="shared" si="130"/>
        <v/>
      </c>
      <c r="R216" s="141"/>
      <c r="S216" s="211"/>
      <c r="T216" s="364" t="str">
        <f t="shared" si="99"/>
        <v/>
      </c>
      <c r="U216" s="153" t="str">
        <f t="shared" si="123"/>
        <v/>
      </c>
      <c r="V216" s="153" t="str">
        <f t="shared" si="124"/>
        <v/>
      </c>
      <c r="W216" s="153" t="str">
        <f t="shared" si="100"/>
        <v/>
      </c>
      <c r="X216" s="153" t="str">
        <f t="shared" si="101"/>
        <v/>
      </c>
      <c r="Y216" s="141"/>
      <c r="Z216" s="212"/>
      <c r="AA216" s="364" t="str">
        <f t="shared" si="102"/>
        <v/>
      </c>
      <c r="AB216" s="153" t="str">
        <f t="shared" si="125"/>
        <v/>
      </c>
      <c r="AC216" s="153" t="str">
        <f t="shared" si="126"/>
        <v/>
      </c>
      <c r="AD216" s="153" t="str">
        <f t="shared" si="103"/>
        <v/>
      </c>
      <c r="AE216" s="153" t="str">
        <f t="shared" si="104"/>
        <v/>
      </c>
      <c r="AF216" s="213" t="str">
        <f t="shared" si="131"/>
        <v/>
      </c>
      <c r="AG216" s="141"/>
      <c r="AH216" s="211"/>
      <c r="AI216" s="364" t="str">
        <f t="shared" si="105"/>
        <v/>
      </c>
      <c r="AJ216" s="153" t="str">
        <f t="shared" si="127"/>
        <v/>
      </c>
      <c r="AK216" s="153" t="str">
        <f t="shared" si="106"/>
        <v/>
      </c>
      <c r="AL216" s="153" t="str">
        <f t="shared" si="107"/>
        <v/>
      </c>
      <c r="AM216" s="141"/>
      <c r="AN216" s="211"/>
      <c r="AO216" s="364" t="str">
        <f t="shared" si="108"/>
        <v/>
      </c>
      <c r="AP216" s="153" t="str">
        <f t="shared" si="128"/>
        <v/>
      </c>
      <c r="AQ216" s="153" t="str">
        <f t="shared" si="109"/>
        <v/>
      </c>
      <c r="AR216" s="153" t="str">
        <f t="shared" si="110"/>
        <v/>
      </c>
      <c r="AS216" s="141"/>
      <c r="AT216" s="211"/>
      <c r="AU216" s="364" t="str">
        <f t="shared" si="111"/>
        <v/>
      </c>
      <c r="AV216" s="153" t="str">
        <f t="shared" si="129"/>
        <v/>
      </c>
      <c r="AW216" s="153" t="str">
        <f t="shared" si="112"/>
        <v/>
      </c>
      <c r="AX216" s="153" t="str">
        <f t="shared" si="113"/>
        <v/>
      </c>
    </row>
    <row r="217" spans="1:50" ht="29.45" customHeight="1" x14ac:dyDescent="0.25">
      <c r="A217" s="354" t="str">
        <f>IF('N-Bedarf GL §13a'!A217="","",'N-Bedarf GL §13a'!A217)</f>
        <v/>
      </c>
      <c r="B217" s="354" t="str">
        <f>IF('N-Bedarf GL §13a'!B217="","",'N-Bedarf GL §13a'!B217)</f>
        <v/>
      </c>
      <c r="C217" s="305" t="str">
        <f>IF('N-Bedarf GL §13a'!D217="","",'N-Bedarf GL §13a'!D217)</f>
        <v/>
      </c>
      <c r="D217" s="32" t="str">
        <f>IF('N-Bedarf GL §13a'!C217="","",'N-Bedarf GL §13a'!C217)</f>
        <v/>
      </c>
      <c r="E217" s="84" t="str">
        <f>IF('N-Bedarf GL §13a'!V217="",'N-Bedarf GL §13a'!T217,'N-Bedarf GL §13a'!V217)</f>
        <v/>
      </c>
      <c r="F217" s="84" t="str">
        <f>IF('P-Bedarf GL §13a'!N218="","",'P-Bedarf GL §13a'!N218)</f>
        <v/>
      </c>
      <c r="G217" s="84" t="str">
        <f>IF('P-Bedarf GL §13a'!R218="","",'P-Bedarf GL §13a'!R218)</f>
        <v/>
      </c>
      <c r="H217" s="345" t="str">
        <f t="shared" si="114"/>
        <v/>
      </c>
      <c r="I217" s="345" t="str">
        <f t="shared" si="115"/>
        <v/>
      </c>
      <c r="J217" s="345" t="str">
        <f t="shared" si="116"/>
        <v/>
      </c>
      <c r="K217" s="84">
        <f t="shared" si="117"/>
        <v>0</v>
      </c>
      <c r="L217" s="84">
        <f t="shared" si="118"/>
        <v>0</v>
      </c>
      <c r="M217" s="84">
        <f t="shared" si="119"/>
        <v>0</v>
      </c>
      <c r="N217" s="321" t="str">
        <f t="shared" si="120"/>
        <v/>
      </c>
      <c r="O217" s="321" t="str">
        <f t="shared" si="121"/>
        <v/>
      </c>
      <c r="P217" s="321" t="str">
        <f t="shared" si="122"/>
        <v/>
      </c>
      <c r="Q217" s="214" t="str">
        <f t="shared" si="130"/>
        <v/>
      </c>
      <c r="R217" s="141"/>
      <c r="S217" s="211"/>
      <c r="T217" s="364" t="str">
        <f t="shared" si="99"/>
        <v/>
      </c>
      <c r="U217" s="153" t="str">
        <f t="shared" si="123"/>
        <v/>
      </c>
      <c r="V217" s="153" t="str">
        <f t="shared" si="124"/>
        <v/>
      </c>
      <c r="W217" s="153" t="str">
        <f t="shared" si="100"/>
        <v/>
      </c>
      <c r="X217" s="153" t="str">
        <f t="shared" si="101"/>
        <v/>
      </c>
      <c r="Y217" s="141"/>
      <c r="Z217" s="212"/>
      <c r="AA217" s="364" t="str">
        <f t="shared" si="102"/>
        <v/>
      </c>
      <c r="AB217" s="153" t="str">
        <f t="shared" si="125"/>
        <v/>
      </c>
      <c r="AC217" s="153" t="str">
        <f t="shared" si="126"/>
        <v/>
      </c>
      <c r="AD217" s="153" t="str">
        <f t="shared" si="103"/>
        <v/>
      </c>
      <c r="AE217" s="153" t="str">
        <f t="shared" si="104"/>
        <v/>
      </c>
      <c r="AF217" s="213" t="str">
        <f t="shared" si="131"/>
        <v/>
      </c>
      <c r="AG217" s="141"/>
      <c r="AH217" s="211"/>
      <c r="AI217" s="364" t="str">
        <f t="shared" si="105"/>
        <v/>
      </c>
      <c r="AJ217" s="153" t="str">
        <f t="shared" si="127"/>
        <v/>
      </c>
      <c r="AK217" s="153" t="str">
        <f t="shared" si="106"/>
        <v/>
      </c>
      <c r="AL217" s="153" t="str">
        <f t="shared" si="107"/>
        <v/>
      </c>
      <c r="AM217" s="141"/>
      <c r="AN217" s="211"/>
      <c r="AO217" s="364" t="str">
        <f t="shared" si="108"/>
        <v/>
      </c>
      <c r="AP217" s="153" t="str">
        <f t="shared" si="128"/>
        <v/>
      </c>
      <c r="AQ217" s="153" t="str">
        <f t="shared" si="109"/>
        <v/>
      </c>
      <c r="AR217" s="153" t="str">
        <f t="shared" si="110"/>
        <v/>
      </c>
      <c r="AS217" s="141"/>
      <c r="AT217" s="211"/>
      <c r="AU217" s="364" t="str">
        <f t="shared" si="111"/>
        <v/>
      </c>
      <c r="AV217" s="153" t="str">
        <f t="shared" si="129"/>
        <v/>
      </c>
      <c r="AW217" s="153" t="str">
        <f t="shared" si="112"/>
        <v/>
      </c>
      <c r="AX217" s="153" t="str">
        <f t="shared" si="113"/>
        <v/>
      </c>
    </row>
    <row r="218" spans="1:50" ht="29.45" customHeight="1" x14ac:dyDescent="0.25">
      <c r="A218" s="354" t="str">
        <f>IF('N-Bedarf GL §13a'!A218="","",'N-Bedarf GL §13a'!A218)</f>
        <v/>
      </c>
      <c r="B218" s="354" t="str">
        <f>IF('N-Bedarf GL §13a'!B218="","",'N-Bedarf GL §13a'!B218)</f>
        <v/>
      </c>
      <c r="C218" s="305" t="str">
        <f>IF('N-Bedarf GL §13a'!D218="","",'N-Bedarf GL §13a'!D218)</f>
        <v/>
      </c>
      <c r="D218" s="32" t="str">
        <f>IF('N-Bedarf GL §13a'!C218="","",'N-Bedarf GL §13a'!C218)</f>
        <v/>
      </c>
      <c r="E218" s="84" t="str">
        <f>IF('N-Bedarf GL §13a'!V218="",'N-Bedarf GL §13a'!T218,'N-Bedarf GL §13a'!V218)</f>
        <v/>
      </c>
      <c r="F218" s="84" t="str">
        <f>IF('P-Bedarf GL §13a'!N219="","",'P-Bedarf GL §13a'!N219)</f>
        <v/>
      </c>
      <c r="G218" s="84" t="str">
        <f>IF('P-Bedarf GL §13a'!R219="","",'P-Bedarf GL §13a'!R219)</f>
        <v/>
      </c>
      <c r="H218" s="345" t="str">
        <f t="shared" si="114"/>
        <v/>
      </c>
      <c r="I218" s="345" t="str">
        <f t="shared" si="115"/>
        <v/>
      </c>
      <c r="J218" s="345" t="str">
        <f t="shared" si="116"/>
        <v/>
      </c>
      <c r="K218" s="84">
        <f t="shared" si="117"/>
        <v>0</v>
      </c>
      <c r="L218" s="84">
        <f t="shared" si="118"/>
        <v>0</v>
      </c>
      <c r="M218" s="84">
        <f t="shared" si="119"/>
        <v>0</v>
      </c>
      <c r="N218" s="321" t="str">
        <f t="shared" si="120"/>
        <v/>
      </c>
      <c r="O218" s="321" t="str">
        <f t="shared" si="121"/>
        <v/>
      </c>
      <c r="P218" s="321" t="str">
        <f t="shared" si="122"/>
        <v/>
      </c>
      <c r="Q218" s="214" t="str">
        <f t="shared" si="130"/>
        <v/>
      </c>
      <c r="R218" s="141"/>
      <c r="S218" s="211"/>
      <c r="T218" s="364" t="str">
        <f t="shared" si="99"/>
        <v/>
      </c>
      <c r="U218" s="153" t="str">
        <f t="shared" si="123"/>
        <v/>
      </c>
      <c r="V218" s="153" t="str">
        <f t="shared" si="124"/>
        <v/>
      </c>
      <c r="W218" s="153" t="str">
        <f t="shared" si="100"/>
        <v/>
      </c>
      <c r="X218" s="153" t="str">
        <f t="shared" si="101"/>
        <v/>
      </c>
      <c r="Y218" s="141"/>
      <c r="Z218" s="212"/>
      <c r="AA218" s="364" t="str">
        <f t="shared" si="102"/>
        <v/>
      </c>
      <c r="AB218" s="153" t="str">
        <f t="shared" si="125"/>
        <v/>
      </c>
      <c r="AC218" s="153" t="str">
        <f t="shared" si="126"/>
        <v/>
      </c>
      <c r="AD218" s="153" t="str">
        <f t="shared" si="103"/>
        <v/>
      </c>
      <c r="AE218" s="153" t="str">
        <f t="shared" si="104"/>
        <v/>
      </c>
      <c r="AF218" s="213" t="str">
        <f t="shared" si="131"/>
        <v/>
      </c>
      <c r="AG218" s="141"/>
      <c r="AH218" s="211"/>
      <c r="AI218" s="364" t="str">
        <f t="shared" si="105"/>
        <v/>
      </c>
      <c r="AJ218" s="153" t="str">
        <f t="shared" si="127"/>
        <v/>
      </c>
      <c r="AK218" s="153" t="str">
        <f t="shared" si="106"/>
        <v/>
      </c>
      <c r="AL218" s="153" t="str">
        <f t="shared" si="107"/>
        <v/>
      </c>
      <c r="AM218" s="141"/>
      <c r="AN218" s="211"/>
      <c r="AO218" s="364" t="str">
        <f t="shared" si="108"/>
        <v/>
      </c>
      <c r="AP218" s="153" t="str">
        <f t="shared" si="128"/>
        <v/>
      </c>
      <c r="AQ218" s="153" t="str">
        <f t="shared" si="109"/>
        <v/>
      </c>
      <c r="AR218" s="153" t="str">
        <f t="shared" si="110"/>
        <v/>
      </c>
      <c r="AS218" s="141"/>
      <c r="AT218" s="211"/>
      <c r="AU218" s="364" t="str">
        <f t="shared" si="111"/>
        <v/>
      </c>
      <c r="AV218" s="153" t="str">
        <f t="shared" si="129"/>
        <v/>
      </c>
      <c r="AW218" s="153" t="str">
        <f t="shared" si="112"/>
        <v/>
      </c>
      <c r="AX218" s="153" t="str">
        <f t="shared" si="113"/>
        <v/>
      </c>
    </row>
    <row r="219" spans="1:50" ht="29.45" customHeight="1" x14ac:dyDescent="0.25">
      <c r="A219" s="354" t="str">
        <f>IF('N-Bedarf GL §13a'!A219="","",'N-Bedarf GL §13a'!A219)</f>
        <v/>
      </c>
      <c r="B219" s="354" t="str">
        <f>IF('N-Bedarf GL §13a'!B219="","",'N-Bedarf GL §13a'!B219)</f>
        <v/>
      </c>
      <c r="C219" s="305" t="str">
        <f>IF('N-Bedarf GL §13a'!D219="","",'N-Bedarf GL §13a'!D219)</f>
        <v/>
      </c>
      <c r="D219" s="32" t="str">
        <f>IF('N-Bedarf GL §13a'!C219="","",'N-Bedarf GL §13a'!C219)</f>
        <v/>
      </c>
      <c r="E219" s="84" t="str">
        <f>IF('N-Bedarf GL §13a'!V219="",'N-Bedarf GL §13a'!T219,'N-Bedarf GL §13a'!V219)</f>
        <v/>
      </c>
      <c r="F219" s="84" t="str">
        <f>IF('P-Bedarf GL §13a'!N220="","",'P-Bedarf GL §13a'!N220)</f>
        <v/>
      </c>
      <c r="G219" s="84" t="str">
        <f>IF('P-Bedarf GL §13a'!R220="","",'P-Bedarf GL §13a'!R220)</f>
        <v/>
      </c>
      <c r="H219" s="345" t="str">
        <f t="shared" si="114"/>
        <v/>
      </c>
      <c r="I219" s="345" t="str">
        <f t="shared" si="115"/>
        <v/>
      </c>
      <c r="J219" s="345" t="str">
        <f t="shared" si="116"/>
        <v/>
      </c>
      <c r="K219" s="84">
        <f t="shared" si="117"/>
        <v>0</v>
      </c>
      <c r="L219" s="84">
        <f t="shared" si="118"/>
        <v>0</v>
      </c>
      <c r="M219" s="84">
        <f t="shared" si="119"/>
        <v>0</v>
      </c>
      <c r="N219" s="321" t="str">
        <f t="shared" si="120"/>
        <v/>
      </c>
      <c r="O219" s="321" t="str">
        <f t="shared" si="121"/>
        <v/>
      </c>
      <c r="P219" s="321" t="str">
        <f t="shared" si="122"/>
        <v/>
      </c>
      <c r="Q219" s="214" t="str">
        <f t="shared" si="130"/>
        <v/>
      </c>
      <c r="R219" s="141"/>
      <c r="S219" s="211"/>
      <c r="T219" s="364" t="str">
        <f t="shared" si="99"/>
        <v/>
      </c>
      <c r="U219" s="153" t="str">
        <f t="shared" si="123"/>
        <v/>
      </c>
      <c r="V219" s="153" t="str">
        <f t="shared" si="124"/>
        <v/>
      </c>
      <c r="W219" s="153" t="str">
        <f t="shared" si="100"/>
        <v/>
      </c>
      <c r="X219" s="153" t="str">
        <f t="shared" si="101"/>
        <v/>
      </c>
      <c r="Y219" s="141"/>
      <c r="Z219" s="212"/>
      <c r="AA219" s="364" t="str">
        <f t="shared" si="102"/>
        <v/>
      </c>
      <c r="AB219" s="153" t="str">
        <f t="shared" si="125"/>
        <v/>
      </c>
      <c r="AC219" s="153" t="str">
        <f t="shared" si="126"/>
        <v/>
      </c>
      <c r="AD219" s="153" t="str">
        <f t="shared" si="103"/>
        <v/>
      </c>
      <c r="AE219" s="153" t="str">
        <f t="shared" si="104"/>
        <v/>
      </c>
      <c r="AF219" s="213" t="str">
        <f t="shared" si="131"/>
        <v/>
      </c>
      <c r="AG219" s="141"/>
      <c r="AH219" s="211"/>
      <c r="AI219" s="364" t="str">
        <f t="shared" si="105"/>
        <v/>
      </c>
      <c r="AJ219" s="153" t="str">
        <f t="shared" si="127"/>
        <v/>
      </c>
      <c r="AK219" s="153" t="str">
        <f t="shared" si="106"/>
        <v/>
      </c>
      <c r="AL219" s="153" t="str">
        <f t="shared" si="107"/>
        <v/>
      </c>
      <c r="AM219" s="141"/>
      <c r="AN219" s="211"/>
      <c r="AO219" s="364" t="str">
        <f t="shared" si="108"/>
        <v/>
      </c>
      <c r="AP219" s="153" t="str">
        <f t="shared" si="128"/>
        <v/>
      </c>
      <c r="AQ219" s="153" t="str">
        <f t="shared" si="109"/>
        <v/>
      </c>
      <c r="AR219" s="153" t="str">
        <f t="shared" si="110"/>
        <v/>
      </c>
      <c r="AS219" s="141"/>
      <c r="AT219" s="211"/>
      <c r="AU219" s="364" t="str">
        <f t="shared" si="111"/>
        <v/>
      </c>
      <c r="AV219" s="153" t="str">
        <f t="shared" si="129"/>
        <v/>
      </c>
      <c r="AW219" s="153" t="str">
        <f t="shared" si="112"/>
        <v/>
      </c>
      <c r="AX219" s="153" t="str">
        <f t="shared" si="113"/>
        <v/>
      </c>
    </row>
    <row r="220" spans="1:50" ht="29.45" customHeight="1" x14ac:dyDescent="0.25">
      <c r="A220" s="354" t="str">
        <f>IF('N-Bedarf GL §13a'!A220="","",'N-Bedarf GL §13a'!A220)</f>
        <v/>
      </c>
      <c r="B220" s="354" t="str">
        <f>IF('N-Bedarf GL §13a'!B220="","",'N-Bedarf GL §13a'!B220)</f>
        <v/>
      </c>
      <c r="C220" s="305" t="str">
        <f>IF('N-Bedarf GL §13a'!D220="","",'N-Bedarf GL §13a'!D220)</f>
        <v/>
      </c>
      <c r="D220" s="32" t="str">
        <f>IF('N-Bedarf GL §13a'!C220="","",'N-Bedarf GL §13a'!C220)</f>
        <v/>
      </c>
      <c r="E220" s="84" t="str">
        <f>IF('N-Bedarf GL §13a'!V220="",'N-Bedarf GL §13a'!T220,'N-Bedarf GL §13a'!V220)</f>
        <v/>
      </c>
      <c r="F220" s="84" t="str">
        <f>IF('P-Bedarf GL §13a'!N221="","",'P-Bedarf GL §13a'!N221)</f>
        <v/>
      </c>
      <c r="G220" s="84" t="str">
        <f>IF('P-Bedarf GL §13a'!R221="","",'P-Bedarf GL §13a'!R221)</f>
        <v/>
      </c>
      <c r="H220" s="345" t="str">
        <f t="shared" si="114"/>
        <v/>
      </c>
      <c r="I220" s="345" t="str">
        <f t="shared" si="115"/>
        <v/>
      </c>
      <c r="J220" s="345" t="str">
        <f t="shared" si="116"/>
        <v/>
      </c>
      <c r="K220" s="84">
        <f t="shared" si="117"/>
        <v>0</v>
      </c>
      <c r="L220" s="84">
        <f t="shared" si="118"/>
        <v>0</v>
      </c>
      <c r="M220" s="84">
        <f t="shared" si="119"/>
        <v>0</v>
      </c>
      <c r="N220" s="321" t="str">
        <f t="shared" si="120"/>
        <v/>
      </c>
      <c r="O220" s="321" t="str">
        <f t="shared" si="121"/>
        <v/>
      </c>
      <c r="P220" s="321" t="str">
        <f t="shared" si="122"/>
        <v/>
      </c>
      <c r="Q220" s="214" t="str">
        <f t="shared" si="130"/>
        <v/>
      </c>
      <c r="R220" s="141"/>
      <c r="S220" s="211"/>
      <c r="T220" s="364" t="str">
        <f t="shared" si="99"/>
        <v/>
      </c>
      <c r="U220" s="153" t="str">
        <f t="shared" si="123"/>
        <v/>
      </c>
      <c r="V220" s="153" t="str">
        <f t="shared" si="124"/>
        <v/>
      </c>
      <c r="W220" s="153" t="str">
        <f t="shared" si="100"/>
        <v/>
      </c>
      <c r="X220" s="153" t="str">
        <f t="shared" si="101"/>
        <v/>
      </c>
      <c r="Y220" s="141"/>
      <c r="Z220" s="212"/>
      <c r="AA220" s="364" t="str">
        <f t="shared" si="102"/>
        <v/>
      </c>
      <c r="AB220" s="153" t="str">
        <f t="shared" si="125"/>
        <v/>
      </c>
      <c r="AC220" s="153" t="str">
        <f t="shared" si="126"/>
        <v/>
      </c>
      <c r="AD220" s="153" t="str">
        <f t="shared" si="103"/>
        <v/>
      </c>
      <c r="AE220" s="153" t="str">
        <f t="shared" si="104"/>
        <v/>
      </c>
      <c r="AF220" s="213" t="str">
        <f t="shared" si="131"/>
        <v/>
      </c>
      <c r="AG220" s="141"/>
      <c r="AH220" s="211"/>
      <c r="AI220" s="364" t="str">
        <f t="shared" si="105"/>
        <v/>
      </c>
      <c r="AJ220" s="153" t="str">
        <f t="shared" si="127"/>
        <v/>
      </c>
      <c r="AK220" s="153" t="str">
        <f t="shared" si="106"/>
        <v/>
      </c>
      <c r="AL220" s="153" t="str">
        <f t="shared" si="107"/>
        <v/>
      </c>
      <c r="AM220" s="141"/>
      <c r="AN220" s="211"/>
      <c r="AO220" s="364" t="str">
        <f t="shared" si="108"/>
        <v/>
      </c>
      <c r="AP220" s="153" t="str">
        <f t="shared" si="128"/>
        <v/>
      </c>
      <c r="AQ220" s="153" t="str">
        <f t="shared" si="109"/>
        <v/>
      </c>
      <c r="AR220" s="153" t="str">
        <f t="shared" si="110"/>
        <v/>
      </c>
      <c r="AS220" s="141"/>
      <c r="AT220" s="211"/>
      <c r="AU220" s="364" t="str">
        <f t="shared" si="111"/>
        <v/>
      </c>
      <c r="AV220" s="153" t="str">
        <f t="shared" si="129"/>
        <v/>
      </c>
      <c r="AW220" s="153" t="str">
        <f t="shared" si="112"/>
        <v/>
      </c>
      <c r="AX220" s="153" t="str">
        <f t="shared" si="113"/>
        <v/>
      </c>
    </row>
    <row r="221" spans="1:50" ht="29.45" customHeight="1" x14ac:dyDescent="0.25">
      <c r="A221" s="354" t="str">
        <f>IF('N-Bedarf GL §13a'!A221="","",'N-Bedarf GL §13a'!A221)</f>
        <v/>
      </c>
      <c r="B221" s="354" t="str">
        <f>IF('N-Bedarf GL §13a'!B221="","",'N-Bedarf GL §13a'!B221)</f>
        <v/>
      </c>
      <c r="C221" s="305" t="str">
        <f>IF('N-Bedarf GL §13a'!D221="","",'N-Bedarf GL §13a'!D221)</f>
        <v/>
      </c>
      <c r="D221" s="32" t="str">
        <f>IF('N-Bedarf GL §13a'!C221="","",'N-Bedarf GL §13a'!C221)</f>
        <v/>
      </c>
      <c r="E221" s="84" t="str">
        <f>IF('N-Bedarf GL §13a'!V221="",'N-Bedarf GL §13a'!T221,'N-Bedarf GL §13a'!V221)</f>
        <v/>
      </c>
      <c r="F221" s="84" t="str">
        <f>IF('P-Bedarf GL §13a'!N222="","",'P-Bedarf GL §13a'!N222)</f>
        <v/>
      </c>
      <c r="G221" s="84" t="str">
        <f>IF('P-Bedarf GL §13a'!R222="","",'P-Bedarf GL §13a'!R222)</f>
        <v/>
      </c>
      <c r="H221" s="345" t="str">
        <f t="shared" si="114"/>
        <v/>
      </c>
      <c r="I221" s="345" t="str">
        <f t="shared" si="115"/>
        <v/>
      </c>
      <c r="J221" s="345" t="str">
        <f t="shared" si="116"/>
        <v/>
      </c>
      <c r="K221" s="84">
        <f t="shared" si="117"/>
        <v>0</v>
      </c>
      <c r="L221" s="84">
        <f t="shared" si="118"/>
        <v>0</v>
      </c>
      <c r="M221" s="84">
        <f t="shared" si="119"/>
        <v>0</v>
      </c>
      <c r="N221" s="321" t="str">
        <f t="shared" si="120"/>
        <v/>
      </c>
      <c r="O221" s="321" t="str">
        <f t="shared" si="121"/>
        <v/>
      </c>
      <c r="P221" s="321" t="str">
        <f t="shared" si="122"/>
        <v/>
      </c>
      <c r="Q221" s="214" t="str">
        <f t="shared" si="130"/>
        <v/>
      </c>
      <c r="R221" s="141"/>
      <c r="S221" s="211"/>
      <c r="T221" s="364" t="str">
        <f t="shared" si="99"/>
        <v/>
      </c>
      <c r="U221" s="153" t="str">
        <f t="shared" si="123"/>
        <v/>
      </c>
      <c r="V221" s="153" t="str">
        <f t="shared" si="124"/>
        <v/>
      </c>
      <c r="W221" s="153" t="str">
        <f t="shared" si="100"/>
        <v/>
      </c>
      <c r="X221" s="153" t="str">
        <f t="shared" si="101"/>
        <v/>
      </c>
      <c r="Y221" s="141"/>
      <c r="Z221" s="212"/>
      <c r="AA221" s="364" t="str">
        <f t="shared" si="102"/>
        <v/>
      </c>
      <c r="AB221" s="153" t="str">
        <f t="shared" si="125"/>
        <v/>
      </c>
      <c r="AC221" s="153" t="str">
        <f t="shared" si="126"/>
        <v/>
      </c>
      <c r="AD221" s="153" t="str">
        <f t="shared" si="103"/>
        <v/>
      </c>
      <c r="AE221" s="153" t="str">
        <f t="shared" si="104"/>
        <v/>
      </c>
      <c r="AF221" s="213" t="str">
        <f t="shared" si="131"/>
        <v/>
      </c>
      <c r="AG221" s="141"/>
      <c r="AH221" s="211"/>
      <c r="AI221" s="364" t="str">
        <f t="shared" si="105"/>
        <v/>
      </c>
      <c r="AJ221" s="153" t="str">
        <f t="shared" si="127"/>
        <v/>
      </c>
      <c r="AK221" s="153" t="str">
        <f t="shared" si="106"/>
        <v/>
      </c>
      <c r="AL221" s="153" t="str">
        <f t="shared" si="107"/>
        <v/>
      </c>
      <c r="AM221" s="141"/>
      <c r="AN221" s="211"/>
      <c r="AO221" s="364" t="str">
        <f t="shared" si="108"/>
        <v/>
      </c>
      <c r="AP221" s="153" t="str">
        <f t="shared" si="128"/>
        <v/>
      </c>
      <c r="AQ221" s="153" t="str">
        <f t="shared" si="109"/>
        <v/>
      </c>
      <c r="AR221" s="153" t="str">
        <f t="shared" si="110"/>
        <v/>
      </c>
      <c r="AS221" s="141"/>
      <c r="AT221" s="211"/>
      <c r="AU221" s="364" t="str">
        <f t="shared" si="111"/>
        <v/>
      </c>
      <c r="AV221" s="153" t="str">
        <f t="shared" si="129"/>
        <v/>
      </c>
      <c r="AW221" s="153" t="str">
        <f t="shared" si="112"/>
        <v/>
      </c>
      <c r="AX221" s="153" t="str">
        <f t="shared" si="113"/>
        <v/>
      </c>
    </row>
    <row r="222" spans="1:50" ht="29.45" customHeight="1" x14ac:dyDescent="0.25">
      <c r="A222" s="354" t="str">
        <f>IF('N-Bedarf GL §13a'!A222="","",'N-Bedarf GL §13a'!A222)</f>
        <v/>
      </c>
      <c r="B222" s="354" t="str">
        <f>IF('N-Bedarf GL §13a'!B222="","",'N-Bedarf GL §13a'!B222)</f>
        <v/>
      </c>
      <c r="C222" s="305" t="str">
        <f>IF('N-Bedarf GL §13a'!D222="","",'N-Bedarf GL §13a'!D222)</f>
        <v/>
      </c>
      <c r="D222" s="32" t="str">
        <f>IF('N-Bedarf GL §13a'!C222="","",'N-Bedarf GL §13a'!C222)</f>
        <v/>
      </c>
      <c r="E222" s="84" t="str">
        <f>IF('N-Bedarf GL §13a'!V222="",'N-Bedarf GL §13a'!T222,'N-Bedarf GL §13a'!V222)</f>
        <v/>
      </c>
      <c r="F222" s="84" t="str">
        <f>IF('P-Bedarf GL §13a'!N223="","",'P-Bedarf GL §13a'!N223)</f>
        <v/>
      </c>
      <c r="G222" s="84" t="str">
        <f>IF('P-Bedarf GL §13a'!R223="","",'P-Bedarf GL §13a'!R223)</f>
        <v/>
      </c>
      <c r="H222" s="345" t="str">
        <f t="shared" si="114"/>
        <v/>
      </c>
      <c r="I222" s="345" t="str">
        <f t="shared" si="115"/>
        <v/>
      </c>
      <c r="J222" s="345" t="str">
        <f t="shared" si="116"/>
        <v/>
      </c>
      <c r="K222" s="84">
        <f t="shared" si="117"/>
        <v>0</v>
      </c>
      <c r="L222" s="84">
        <f t="shared" si="118"/>
        <v>0</v>
      </c>
      <c r="M222" s="84">
        <f t="shared" si="119"/>
        <v>0</v>
      </c>
      <c r="N222" s="321" t="str">
        <f t="shared" si="120"/>
        <v/>
      </c>
      <c r="O222" s="321" t="str">
        <f t="shared" si="121"/>
        <v/>
      </c>
      <c r="P222" s="321" t="str">
        <f t="shared" si="122"/>
        <v/>
      </c>
      <c r="Q222" s="214" t="str">
        <f t="shared" si="130"/>
        <v/>
      </c>
      <c r="R222" s="141"/>
      <c r="S222" s="211"/>
      <c r="T222" s="364" t="str">
        <f t="shared" si="99"/>
        <v/>
      </c>
      <c r="U222" s="153" t="str">
        <f t="shared" si="123"/>
        <v/>
      </c>
      <c r="V222" s="153" t="str">
        <f t="shared" si="124"/>
        <v/>
      </c>
      <c r="W222" s="153" t="str">
        <f t="shared" si="100"/>
        <v/>
      </c>
      <c r="X222" s="153" t="str">
        <f t="shared" si="101"/>
        <v/>
      </c>
      <c r="Y222" s="141"/>
      <c r="Z222" s="212"/>
      <c r="AA222" s="364" t="str">
        <f t="shared" si="102"/>
        <v/>
      </c>
      <c r="AB222" s="153" t="str">
        <f t="shared" si="125"/>
        <v/>
      </c>
      <c r="AC222" s="153" t="str">
        <f t="shared" si="126"/>
        <v/>
      </c>
      <c r="AD222" s="153" t="str">
        <f t="shared" si="103"/>
        <v/>
      </c>
      <c r="AE222" s="153" t="str">
        <f t="shared" si="104"/>
        <v/>
      </c>
      <c r="AF222" s="213" t="str">
        <f t="shared" si="131"/>
        <v/>
      </c>
      <c r="AG222" s="141"/>
      <c r="AH222" s="211"/>
      <c r="AI222" s="364" t="str">
        <f t="shared" si="105"/>
        <v/>
      </c>
      <c r="AJ222" s="153" t="str">
        <f t="shared" si="127"/>
        <v/>
      </c>
      <c r="AK222" s="153" t="str">
        <f t="shared" si="106"/>
        <v/>
      </c>
      <c r="AL222" s="153" t="str">
        <f t="shared" si="107"/>
        <v/>
      </c>
      <c r="AM222" s="141"/>
      <c r="AN222" s="211"/>
      <c r="AO222" s="364" t="str">
        <f t="shared" si="108"/>
        <v/>
      </c>
      <c r="AP222" s="153" t="str">
        <f t="shared" si="128"/>
        <v/>
      </c>
      <c r="AQ222" s="153" t="str">
        <f t="shared" si="109"/>
        <v/>
      </c>
      <c r="AR222" s="153" t="str">
        <f t="shared" si="110"/>
        <v/>
      </c>
      <c r="AS222" s="141"/>
      <c r="AT222" s="211"/>
      <c r="AU222" s="364" t="str">
        <f t="shared" si="111"/>
        <v/>
      </c>
      <c r="AV222" s="153" t="str">
        <f t="shared" si="129"/>
        <v/>
      </c>
      <c r="AW222" s="153" t="str">
        <f t="shared" si="112"/>
        <v/>
      </c>
      <c r="AX222" s="153" t="str">
        <f t="shared" si="113"/>
        <v/>
      </c>
    </row>
    <row r="223" spans="1:50" ht="29.45" customHeight="1" x14ac:dyDescent="0.25">
      <c r="A223" s="354" t="str">
        <f>IF('N-Bedarf GL §13a'!A223="","",'N-Bedarf GL §13a'!A223)</f>
        <v/>
      </c>
      <c r="B223" s="354" t="str">
        <f>IF('N-Bedarf GL §13a'!B223="","",'N-Bedarf GL §13a'!B223)</f>
        <v/>
      </c>
      <c r="C223" s="305" t="str">
        <f>IF('N-Bedarf GL §13a'!D223="","",'N-Bedarf GL §13a'!D223)</f>
        <v/>
      </c>
      <c r="D223" s="32" t="str">
        <f>IF('N-Bedarf GL §13a'!C223="","",'N-Bedarf GL §13a'!C223)</f>
        <v/>
      </c>
      <c r="E223" s="84" t="str">
        <f>IF('N-Bedarf GL §13a'!V223="",'N-Bedarf GL §13a'!T223,'N-Bedarf GL §13a'!V223)</f>
        <v/>
      </c>
      <c r="F223" s="84" t="str">
        <f>IF('P-Bedarf GL §13a'!N224="","",'P-Bedarf GL §13a'!N224)</f>
        <v/>
      </c>
      <c r="G223" s="84" t="str">
        <f>IF('P-Bedarf GL §13a'!R224="","",'P-Bedarf GL §13a'!R224)</f>
        <v/>
      </c>
      <c r="H223" s="345" t="str">
        <f t="shared" si="114"/>
        <v/>
      </c>
      <c r="I223" s="345" t="str">
        <f t="shared" si="115"/>
        <v/>
      </c>
      <c r="J223" s="345" t="str">
        <f t="shared" si="116"/>
        <v/>
      </c>
      <c r="K223" s="84">
        <f t="shared" si="117"/>
        <v>0</v>
      </c>
      <c r="L223" s="84">
        <f t="shared" si="118"/>
        <v>0</v>
      </c>
      <c r="M223" s="84">
        <f t="shared" si="119"/>
        <v>0</v>
      </c>
      <c r="N223" s="321" t="str">
        <f t="shared" si="120"/>
        <v/>
      </c>
      <c r="O223" s="321" t="str">
        <f t="shared" si="121"/>
        <v/>
      </c>
      <c r="P223" s="321" t="str">
        <f t="shared" si="122"/>
        <v/>
      </c>
      <c r="Q223" s="214" t="str">
        <f t="shared" si="130"/>
        <v/>
      </c>
      <c r="R223" s="141"/>
      <c r="S223" s="211"/>
      <c r="T223" s="364" t="str">
        <f t="shared" si="99"/>
        <v/>
      </c>
      <c r="U223" s="153" t="str">
        <f t="shared" si="123"/>
        <v/>
      </c>
      <c r="V223" s="153" t="str">
        <f t="shared" si="124"/>
        <v/>
      </c>
      <c r="W223" s="153" t="str">
        <f t="shared" si="100"/>
        <v/>
      </c>
      <c r="X223" s="153" t="str">
        <f t="shared" si="101"/>
        <v/>
      </c>
      <c r="Y223" s="141"/>
      <c r="Z223" s="212"/>
      <c r="AA223" s="364" t="str">
        <f t="shared" si="102"/>
        <v/>
      </c>
      <c r="AB223" s="153" t="str">
        <f t="shared" si="125"/>
        <v/>
      </c>
      <c r="AC223" s="153" t="str">
        <f t="shared" si="126"/>
        <v/>
      </c>
      <c r="AD223" s="153" t="str">
        <f t="shared" si="103"/>
        <v/>
      </c>
      <c r="AE223" s="153" t="str">
        <f t="shared" si="104"/>
        <v/>
      </c>
      <c r="AF223" s="213" t="str">
        <f t="shared" si="131"/>
        <v/>
      </c>
      <c r="AG223" s="141"/>
      <c r="AH223" s="211"/>
      <c r="AI223" s="364" t="str">
        <f t="shared" si="105"/>
        <v/>
      </c>
      <c r="AJ223" s="153" t="str">
        <f t="shared" si="127"/>
        <v/>
      </c>
      <c r="AK223" s="153" t="str">
        <f t="shared" si="106"/>
        <v/>
      </c>
      <c r="AL223" s="153" t="str">
        <f t="shared" si="107"/>
        <v/>
      </c>
      <c r="AM223" s="141"/>
      <c r="AN223" s="211"/>
      <c r="AO223" s="364" t="str">
        <f t="shared" si="108"/>
        <v/>
      </c>
      <c r="AP223" s="153" t="str">
        <f t="shared" si="128"/>
        <v/>
      </c>
      <c r="AQ223" s="153" t="str">
        <f t="shared" si="109"/>
        <v/>
      </c>
      <c r="AR223" s="153" t="str">
        <f t="shared" si="110"/>
        <v/>
      </c>
      <c r="AS223" s="141"/>
      <c r="AT223" s="211"/>
      <c r="AU223" s="364" t="str">
        <f t="shared" si="111"/>
        <v/>
      </c>
      <c r="AV223" s="153" t="str">
        <f t="shared" si="129"/>
        <v/>
      </c>
      <c r="AW223" s="153" t="str">
        <f t="shared" si="112"/>
        <v/>
      </c>
      <c r="AX223" s="153" t="str">
        <f t="shared" si="113"/>
        <v/>
      </c>
    </row>
    <row r="224" spans="1:50" ht="29.45" customHeight="1" x14ac:dyDescent="0.25">
      <c r="A224" s="354" t="str">
        <f>IF('N-Bedarf GL §13a'!A224="","",'N-Bedarf GL §13a'!A224)</f>
        <v/>
      </c>
      <c r="B224" s="354" t="str">
        <f>IF('N-Bedarf GL §13a'!B224="","",'N-Bedarf GL §13a'!B224)</f>
        <v/>
      </c>
      <c r="C224" s="305" t="str">
        <f>IF('N-Bedarf GL §13a'!D224="","",'N-Bedarf GL §13a'!D224)</f>
        <v/>
      </c>
      <c r="D224" s="32" t="str">
        <f>IF('N-Bedarf GL §13a'!C224="","",'N-Bedarf GL §13a'!C224)</f>
        <v/>
      </c>
      <c r="E224" s="84" t="str">
        <f>IF('N-Bedarf GL §13a'!V224="",'N-Bedarf GL §13a'!T224,'N-Bedarf GL §13a'!V224)</f>
        <v/>
      </c>
      <c r="F224" s="84" t="str">
        <f>IF('P-Bedarf GL §13a'!N225="","",'P-Bedarf GL §13a'!N225)</f>
        <v/>
      </c>
      <c r="G224" s="84" t="str">
        <f>IF('P-Bedarf GL §13a'!R225="","",'P-Bedarf GL §13a'!R225)</f>
        <v/>
      </c>
      <c r="H224" s="345" t="str">
        <f t="shared" si="114"/>
        <v/>
      </c>
      <c r="I224" s="345" t="str">
        <f t="shared" si="115"/>
        <v/>
      </c>
      <c r="J224" s="345" t="str">
        <f t="shared" si="116"/>
        <v/>
      </c>
      <c r="K224" s="84">
        <f t="shared" si="117"/>
        <v>0</v>
      </c>
      <c r="L224" s="84">
        <f t="shared" si="118"/>
        <v>0</v>
      </c>
      <c r="M224" s="84">
        <f t="shared" si="119"/>
        <v>0</v>
      </c>
      <c r="N224" s="321" t="str">
        <f t="shared" si="120"/>
        <v/>
      </c>
      <c r="O224" s="321" t="str">
        <f t="shared" si="121"/>
        <v/>
      </c>
      <c r="P224" s="321" t="str">
        <f t="shared" si="122"/>
        <v/>
      </c>
      <c r="Q224" s="214" t="str">
        <f t="shared" si="130"/>
        <v/>
      </c>
      <c r="R224" s="141"/>
      <c r="S224" s="211"/>
      <c r="T224" s="364" t="str">
        <f t="shared" si="99"/>
        <v/>
      </c>
      <c r="U224" s="153" t="str">
        <f t="shared" si="123"/>
        <v/>
      </c>
      <c r="V224" s="153" t="str">
        <f t="shared" si="124"/>
        <v/>
      </c>
      <c r="W224" s="153" t="str">
        <f t="shared" si="100"/>
        <v/>
      </c>
      <c r="X224" s="153" t="str">
        <f t="shared" si="101"/>
        <v/>
      </c>
      <c r="Y224" s="141"/>
      <c r="Z224" s="212"/>
      <c r="AA224" s="364" t="str">
        <f t="shared" si="102"/>
        <v/>
      </c>
      <c r="AB224" s="153" t="str">
        <f t="shared" si="125"/>
        <v/>
      </c>
      <c r="AC224" s="153" t="str">
        <f t="shared" si="126"/>
        <v/>
      </c>
      <c r="AD224" s="153" t="str">
        <f t="shared" si="103"/>
        <v/>
      </c>
      <c r="AE224" s="153" t="str">
        <f t="shared" si="104"/>
        <v/>
      </c>
      <c r="AF224" s="213" t="str">
        <f t="shared" si="131"/>
        <v/>
      </c>
      <c r="AG224" s="141"/>
      <c r="AH224" s="211"/>
      <c r="AI224" s="364" t="str">
        <f t="shared" si="105"/>
        <v/>
      </c>
      <c r="AJ224" s="153" t="str">
        <f t="shared" si="127"/>
        <v/>
      </c>
      <c r="AK224" s="153" t="str">
        <f t="shared" si="106"/>
        <v/>
      </c>
      <c r="AL224" s="153" t="str">
        <f t="shared" si="107"/>
        <v/>
      </c>
      <c r="AM224" s="141"/>
      <c r="AN224" s="211"/>
      <c r="AO224" s="364" t="str">
        <f t="shared" si="108"/>
        <v/>
      </c>
      <c r="AP224" s="153" t="str">
        <f t="shared" si="128"/>
        <v/>
      </c>
      <c r="AQ224" s="153" t="str">
        <f t="shared" si="109"/>
        <v/>
      </c>
      <c r="AR224" s="153" t="str">
        <f t="shared" si="110"/>
        <v/>
      </c>
      <c r="AS224" s="141"/>
      <c r="AT224" s="211"/>
      <c r="AU224" s="364" t="str">
        <f t="shared" si="111"/>
        <v/>
      </c>
      <c r="AV224" s="153" t="str">
        <f t="shared" si="129"/>
        <v/>
      </c>
      <c r="AW224" s="153" t="str">
        <f t="shared" si="112"/>
        <v/>
      </c>
      <c r="AX224" s="153" t="str">
        <f t="shared" si="113"/>
        <v/>
      </c>
    </row>
    <row r="225" spans="1:50" ht="29.45" customHeight="1" x14ac:dyDescent="0.25">
      <c r="A225" s="354" t="str">
        <f>IF('N-Bedarf GL §13a'!A225="","",'N-Bedarf GL §13a'!A225)</f>
        <v/>
      </c>
      <c r="B225" s="354" t="str">
        <f>IF('N-Bedarf GL §13a'!B225="","",'N-Bedarf GL §13a'!B225)</f>
        <v/>
      </c>
      <c r="C225" s="305" t="str">
        <f>IF('N-Bedarf GL §13a'!D225="","",'N-Bedarf GL §13a'!D225)</f>
        <v/>
      </c>
      <c r="D225" s="32" t="str">
        <f>IF('N-Bedarf GL §13a'!C225="","",'N-Bedarf GL §13a'!C225)</f>
        <v/>
      </c>
      <c r="E225" s="84" t="str">
        <f>IF('N-Bedarf GL §13a'!V225="",'N-Bedarf GL §13a'!T225,'N-Bedarf GL §13a'!V225)</f>
        <v/>
      </c>
      <c r="F225" s="84" t="str">
        <f>IF('P-Bedarf GL §13a'!N226="","",'P-Bedarf GL §13a'!N226)</f>
        <v/>
      </c>
      <c r="G225" s="84" t="str">
        <f>IF('P-Bedarf GL §13a'!R226="","",'P-Bedarf GL §13a'!R226)</f>
        <v/>
      </c>
      <c r="H225" s="345" t="str">
        <f t="shared" si="114"/>
        <v/>
      </c>
      <c r="I225" s="345" t="str">
        <f t="shared" si="115"/>
        <v/>
      </c>
      <c r="J225" s="345" t="str">
        <f t="shared" si="116"/>
        <v/>
      </c>
      <c r="K225" s="84">
        <f t="shared" si="117"/>
        <v>0</v>
      </c>
      <c r="L225" s="84">
        <f t="shared" si="118"/>
        <v>0</v>
      </c>
      <c r="M225" s="84">
        <f t="shared" si="119"/>
        <v>0</v>
      </c>
      <c r="N225" s="321" t="str">
        <f t="shared" si="120"/>
        <v/>
      </c>
      <c r="O225" s="321" t="str">
        <f t="shared" si="121"/>
        <v/>
      </c>
      <c r="P225" s="321" t="str">
        <f t="shared" si="122"/>
        <v/>
      </c>
      <c r="Q225" s="214" t="str">
        <f t="shared" si="130"/>
        <v/>
      </c>
      <c r="R225" s="141"/>
      <c r="S225" s="211"/>
      <c r="T225" s="364" t="str">
        <f t="shared" si="99"/>
        <v/>
      </c>
      <c r="U225" s="153" t="str">
        <f t="shared" si="123"/>
        <v/>
      </c>
      <c r="V225" s="153" t="str">
        <f t="shared" si="124"/>
        <v/>
      </c>
      <c r="W225" s="153" t="str">
        <f t="shared" si="100"/>
        <v/>
      </c>
      <c r="X225" s="153" t="str">
        <f t="shared" si="101"/>
        <v/>
      </c>
      <c r="Y225" s="141"/>
      <c r="Z225" s="212"/>
      <c r="AA225" s="364" t="str">
        <f t="shared" si="102"/>
        <v/>
      </c>
      <c r="AB225" s="153" t="str">
        <f t="shared" si="125"/>
        <v/>
      </c>
      <c r="AC225" s="153" t="str">
        <f t="shared" si="126"/>
        <v/>
      </c>
      <c r="AD225" s="153" t="str">
        <f t="shared" si="103"/>
        <v/>
      </c>
      <c r="AE225" s="153" t="str">
        <f t="shared" si="104"/>
        <v/>
      </c>
      <c r="AF225" s="213" t="str">
        <f t="shared" si="131"/>
        <v/>
      </c>
      <c r="AG225" s="141"/>
      <c r="AH225" s="211"/>
      <c r="AI225" s="364" t="str">
        <f t="shared" si="105"/>
        <v/>
      </c>
      <c r="AJ225" s="153" t="str">
        <f t="shared" si="127"/>
        <v/>
      </c>
      <c r="AK225" s="153" t="str">
        <f t="shared" si="106"/>
        <v/>
      </c>
      <c r="AL225" s="153" t="str">
        <f t="shared" si="107"/>
        <v/>
      </c>
      <c r="AM225" s="141"/>
      <c r="AN225" s="211"/>
      <c r="AO225" s="364" t="str">
        <f t="shared" si="108"/>
        <v/>
      </c>
      <c r="AP225" s="153" t="str">
        <f t="shared" si="128"/>
        <v/>
      </c>
      <c r="AQ225" s="153" t="str">
        <f t="shared" si="109"/>
        <v/>
      </c>
      <c r="AR225" s="153" t="str">
        <f t="shared" si="110"/>
        <v/>
      </c>
      <c r="AS225" s="141"/>
      <c r="AT225" s="211"/>
      <c r="AU225" s="364" t="str">
        <f t="shared" si="111"/>
        <v/>
      </c>
      <c r="AV225" s="153" t="str">
        <f t="shared" si="129"/>
        <v/>
      </c>
      <c r="AW225" s="153" t="str">
        <f t="shared" si="112"/>
        <v/>
      </c>
      <c r="AX225" s="153" t="str">
        <f t="shared" si="113"/>
        <v/>
      </c>
    </row>
    <row r="226" spans="1:50" ht="29.45" customHeight="1" x14ac:dyDescent="0.25">
      <c r="A226" s="354" t="str">
        <f>IF('N-Bedarf GL §13a'!A226="","",'N-Bedarf GL §13a'!A226)</f>
        <v/>
      </c>
      <c r="B226" s="354" t="str">
        <f>IF('N-Bedarf GL §13a'!B226="","",'N-Bedarf GL §13a'!B226)</f>
        <v/>
      </c>
      <c r="C226" s="305" t="str">
        <f>IF('N-Bedarf GL §13a'!D226="","",'N-Bedarf GL §13a'!D226)</f>
        <v/>
      </c>
      <c r="D226" s="32" t="str">
        <f>IF('N-Bedarf GL §13a'!C226="","",'N-Bedarf GL §13a'!C226)</f>
        <v/>
      </c>
      <c r="E226" s="84" t="str">
        <f>IF('N-Bedarf GL §13a'!V226="",'N-Bedarf GL §13a'!T226,'N-Bedarf GL §13a'!V226)</f>
        <v/>
      </c>
      <c r="F226" s="84" t="str">
        <f>IF('P-Bedarf GL §13a'!N227="","",'P-Bedarf GL §13a'!N227)</f>
        <v/>
      </c>
      <c r="G226" s="84" t="str">
        <f>IF('P-Bedarf GL §13a'!R227="","",'P-Bedarf GL §13a'!R227)</f>
        <v/>
      </c>
      <c r="H226" s="345" t="str">
        <f t="shared" si="114"/>
        <v/>
      </c>
      <c r="I226" s="345" t="str">
        <f t="shared" si="115"/>
        <v/>
      </c>
      <c r="J226" s="345" t="str">
        <f t="shared" si="116"/>
        <v/>
      </c>
      <c r="K226" s="84">
        <f t="shared" si="117"/>
        <v>0</v>
      </c>
      <c r="L226" s="84">
        <f t="shared" si="118"/>
        <v>0</v>
      </c>
      <c r="M226" s="84">
        <f t="shared" si="119"/>
        <v>0</v>
      </c>
      <c r="N226" s="321" t="str">
        <f t="shared" si="120"/>
        <v/>
      </c>
      <c r="O226" s="321" t="str">
        <f t="shared" si="121"/>
        <v/>
      </c>
      <c r="P226" s="321" t="str">
        <f t="shared" si="122"/>
        <v/>
      </c>
      <c r="Q226" s="214" t="str">
        <f t="shared" si="130"/>
        <v/>
      </c>
      <c r="R226" s="141"/>
      <c r="S226" s="211"/>
      <c r="T226" s="364" t="str">
        <f t="shared" si="99"/>
        <v/>
      </c>
      <c r="U226" s="153" t="str">
        <f t="shared" si="123"/>
        <v/>
      </c>
      <c r="V226" s="153" t="str">
        <f t="shared" si="124"/>
        <v/>
      </c>
      <c r="W226" s="153" t="str">
        <f t="shared" si="100"/>
        <v/>
      </c>
      <c r="X226" s="153" t="str">
        <f t="shared" si="101"/>
        <v/>
      </c>
      <c r="Y226" s="141"/>
      <c r="Z226" s="212"/>
      <c r="AA226" s="364" t="str">
        <f t="shared" si="102"/>
        <v/>
      </c>
      <c r="AB226" s="153" t="str">
        <f t="shared" si="125"/>
        <v/>
      </c>
      <c r="AC226" s="153" t="str">
        <f t="shared" si="126"/>
        <v/>
      </c>
      <c r="AD226" s="153" t="str">
        <f t="shared" si="103"/>
        <v/>
      </c>
      <c r="AE226" s="153" t="str">
        <f t="shared" si="104"/>
        <v/>
      </c>
      <c r="AF226" s="213" t="str">
        <f t="shared" si="131"/>
        <v/>
      </c>
      <c r="AG226" s="141"/>
      <c r="AH226" s="211"/>
      <c r="AI226" s="364" t="str">
        <f t="shared" si="105"/>
        <v/>
      </c>
      <c r="AJ226" s="153" t="str">
        <f t="shared" si="127"/>
        <v/>
      </c>
      <c r="AK226" s="153" t="str">
        <f t="shared" si="106"/>
        <v/>
      </c>
      <c r="AL226" s="153" t="str">
        <f t="shared" si="107"/>
        <v/>
      </c>
      <c r="AM226" s="141"/>
      <c r="AN226" s="211"/>
      <c r="AO226" s="364" t="str">
        <f t="shared" si="108"/>
        <v/>
      </c>
      <c r="AP226" s="153" t="str">
        <f t="shared" si="128"/>
        <v/>
      </c>
      <c r="AQ226" s="153" t="str">
        <f t="shared" si="109"/>
        <v/>
      </c>
      <c r="AR226" s="153" t="str">
        <f t="shared" si="110"/>
        <v/>
      </c>
      <c r="AS226" s="141"/>
      <c r="AT226" s="211"/>
      <c r="AU226" s="364" t="str">
        <f t="shared" si="111"/>
        <v/>
      </c>
      <c r="AV226" s="153" t="str">
        <f t="shared" si="129"/>
        <v/>
      </c>
      <c r="AW226" s="153" t="str">
        <f t="shared" si="112"/>
        <v/>
      </c>
      <c r="AX226" s="153" t="str">
        <f t="shared" si="113"/>
        <v/>
      </c>
    </row>
    <row r="227" spans="1:50" ht="29.45" customHeight="1" x14ac:dyDescent="0.25">
      <c r="A227" s="354" t="str">
        <f>IF('N-Bedarf GL §13a'!A227="","",'N-Bedarf GL §13a'!A227)</f>
        <v/>
      </c>
      <c r="B227" s="354" t="str">
        <f>IF('N-Bedarf GL §13a'!B227="","",'N-Bedarf GL §13a'!B227)</f>
        <v/>
      </c>
      <c r="C227" s="305" t="str">
        <f>IF('N-Bedarf GL §13a'!D227="","",'N-Bedarf GL §13a'!D227)</f>
        <v/>
      </c>
      <c r="D227" s="32" t="str">
        <f>IF('N-Bedarf GL §13a'!C227="","",'N-Bedarf GL §13a'!C227)</f>
        <v/>
      </c>
      <c r="E227" s="84" t="str">
        <f>IF('N-Bedarf GL §13a'!V227="",'N-Bedarf GL §13a'!T227,'N-Bedarf GL §13a'!V227)</f>
        <v/>
      </c>
      <c r="F227" s="84" t="str">
        <f>IF('P-Bedarf GL §13a'!N228="","",'P-Bedarf GL §13a'!N228)</f>
        <v/>
      </c>
      <c r="G227" s="84" t="str">
        <f>IF('P-Bedarf GL §13a'!R228="","",'P-Bedarf GL §13a'!R228)</f>
        <v/>
      </c>
      <c r="H227" s="345" t="str">
        <f t="shared" si="114"/>
        <v/>
      </c>
      <c r="I227" s="345" t="str">
        <f t="shared" si="115"/>
        <v/>
      </c>
      <c r="J227" s="345" t="str">
        <f t="shared" si="116"/>
        <v/>
      </c>
      <c r="K227" s="84">
        <f t="shared" si="117"/>
        <v>0</v>
      </c>
      <c r="L227" s="84">
        <f t="shared" si="118"/>
        <v>0</v>
      </c>
      <c r="M227" s="84">
        <f t="shared" si="119"/>
        <v>0</v>
      </c>
      <c r="N227" s="321" t="str">
        <f t="shared" si="120"/>
        <v/>
      </c>
      <c r="O227" s="321" t="str">
        <f t="shared" si="121"/>
        <v/>
      </c>
      <c r="P227" s="321" t="str">
        <f t="shared" si="122"/>
        <v/>
      </c>
      <c r="Q227" s="214" t="str">
        <f t="shared" si="130"/>
        <v/>
      </c>
      <c r="R227" s="141"/>
      <c r="S227" s="211"/>
      <c r="T227" s="364" t="str">
        <f t="shared" si="99"/>
        <v/>
      </c>
      <c r="U227" s="153" t="str">
        <f t="shared" si="123"/>
        <v/>
      </c>
      <c r="V227" s="153" t="str">
        <f t="shared" si="124"/>
        <v/>
      </c>
      <c r="W227" s="153" t="str">
        <f t="shared" si="100"/>
        <v/>
      </c>
      <c r="X227" s="153" t="str">
        <f t="shared" si="101"/>
        <v/>
      </c>
      <c r="Y227" s="141"/>
      <c r="Z227" s="212"/>
      <c r="AA227" s="364" t="str">
        <f t="shared" si="102"/>
        <v/>
      </c>
      <c r="AB227" s="153" t="str">
        <f t="shared" si="125"/>
        <v/>
      </c>
      <c r="AC227" s="153" t="str">
        <f t="shared" si="126"/>
        <v/>
      </c>
      <c r="AD227" s="153" t="str">
        <f t="shared" si="103"/>
        <v/>
      </c>
      <c r="AE227" s="153" t="str">
        <f t="shared" si="104"/>
        <v/>
      </c>
      <c r="AF227" s="213" t="str">
        <f t="shared" si="131"/>
        <v/>
      </c>
      <c r="AG227" s="141"/>
      <c r="AH227" s="211"/>
      <c r="AI227" s="364" t="str">
        <f t="shared" si="105"/>
        <v/>
      </c>
      <c r="AJ227" s="153" t="str">
        <f t="shared" si="127"/>
        <v/>
      </c>
      <c r="AK227" s="153" t="str">
        <f t="shared" si="106"/>
        <v/>
      </c>
      <c r="AL227" s="153" t="str">
        <f t="shared" si="107"/>
        <v/>
      </c>
      <c r="AM227" s="141"/>
      <c r="AN227" s="211"/>
      <c r="AO227" s="364" t="str">
        <f t="shared" si="108"/>
        <v/>
      </c>
      <c r="AP227" s="153" t="str">
        <f t="shared" si="128"/>
        <v/>
      </c>
      <c r="AQ227" s="153" t="str">
        <f t="shared" si="109"/>
        <v/>
      </c>
      <c r="AR227" s="153" t="str">
        <f t="shared" si="110"/>
        <v/>
      </c>
      <c r="AS227" s="141"/>
      <c r="AT227" s="211"/>
      <c r="AU227" s="364" t="str">
        <f t="shared" si="111"/>
        <v/>
      </c>
      <c r="AV227" s="153" t="str">
        <f t="shared" si="129"/>
        <v/>
      </c>
      <c r="AW227" s="153" t="str">
        <f t="shared" si="112"/>
        <v/>
      </c>
      <c r="AX227" s="153" t="str">
        <f t="shared" si="113"/>
        <v/>
      </c>
    </row>
    <row r="228" spans="1:50" ht="29.45" customHeight="1" x14ac:dyDescent="0.25">
      <c r="A228" s="354" t="str">
        <f>IF('N-Bedarf GL §13a'!A228="","",'N-Bedarf GL §13a'!A228)</f>
        <v/>
      </c>
      <c r="B228" s="354" t="str">
        <f>IF('N-Bedarf GL §13a'!B228="","",'N-Bedarf GL §13a'!B228)</f>
        <v/>
      </c>
      <c r="C228" s="305" t="str">
        <f>IF('N-Bedarf GL §13a'!D228="","",'N-Bedarf GL §13a'!D228)</f>
        <v/>
      </c>
      <c r="D228" s="32" t="str">
        <f>IF('N-Bedarf GL §13a'!C228="","",'N-Bedarf GL §13a'!C228)</f>
        <v/>
      </c>
      <c r="E228" s="84" t="str">
        <f>IF('N-Bedarf GL §13a'!V228="",'N-Bedarf GL §13a'!T228,'N-Bedarf GL §13a'!V228)</f>
        <v/>
      </c>
      <c r="F228" s="84" t="str">
        <f>IF('P-Bedarf GL §13a'!N229="","",'P-Bedarf GL §13a'!N229)</f>
        <v/>
      </c>
      <c r="G228" s="84" t="str">
        <f>IF('P-Bedarf GL §13a'!R229="","",'P-Bedarf GL §13a'!R229)</f>
        <v/>
      </c>
      <c r="H228" s="345" t="str">
        <f t="shared" si="114"/>
        <v/>
      </c>
      <c r="I228" s="345" t="str">
        <f t="shared" si="115"/>
        <v/>
      </c>
      <c r="J228" s="345" t="str">
        <f t="shared" si="116"/>
        <v/>
      </c>
      <c r="K228" s="84">
        <f t="shared" si="117"/>
        <v>0</v>
      </c>
      <c r="L228" s="84">
        <f t="shared" si="118"/>
        <v>0</v>
      </c>
      <c r="M228" s="84">
        <f t="shared" si="119"/>
        <v>0</v>
      </c>
      <c r="N228" s="321" t="str">
        <f t="shared" si="120"/>
        <v/>
      </c>
      <c r="O228" s="321" t="str">
        <f t="shared" si="121"/>
        <v/>
      </c>
      <c r="P228" s="321" t="str">
        <f t="shared" si="122"/>
        <v/>
      </c>
      <c r="Q228" s="214" t="str">
        <f t="shared" si="130"/>
        <v/>
      </c>
      <c r="R228" s="141"/>
      <c r="S228" s="211"/>
      <c r="T228" s="364" t="str">
        <f t="shared" si="99"/>
        <v/>
      </c>
      <c r="U228" s="153" t="str">
        <f t="shared" si="123"/>
        <v/>
      </c>
      <c r="V228" s="153" t="str">
        <f t="shared" si="124"/>
        <v/>
      </c>
      <c r="W228" s="153" t="str">
        <f t="shared" si="100"/>
        <v/>
      </c>
      <c r="X228" s="153" t="str">
        <f t="shared" si="101"/>
        <v/>
      </c>
      <c r="Y228" s="141"/>
      <c r="Z228" s="212"/>
      <c r="AA228" s="364" t="str">
        <f t="shared" si="102"/>
        <v/>
      </c>
      <c r="AB228" s="153" t="str">
        <f t="shared" si="125"/>
        <v/>
      </c>
      <c r="AC228" s="153" t="str">
        <f t="shared" si="126"/>
        <v/>
      </c>
      <c r="AD228" s="153" t="str">
        <f t="shared" si="103"/>
        <v/>
      </c>
      <c r="AE228" s="153" t="str">
        <f t="shared" si="104"/>
        <v/>
      </c>
      <c r="AF228" s="213" t="str">
        <f t="shared" si="131"/>
        <v/>
      </c>
      <c r="AG228" s="141"/>
      <c r="AH228" s="211"/>
      <c r="AI228" s="364" t="str">
        <f t="shared" si="105"/>
        <v/>
      </c>
      <c r="AJ228" s="153" t="str">
        <f t="shared" si="127"/>
        <v/>
      </c>
      <c r="AK228" s="153" t="str">
        <f t="shared" si="106"/>
        <v/>
      </c>
      <c r="AL228" s="153" t="str">
        <f t="shared" si="107"/>
        <v/>
      </c>
      <c r="AM228" s="141"/>
      <c r="AN228" s="211"/>
      <c r="AO228" s="364" t="str">
        <f t="shared" si="108"/>
        <v/>
      </c>
      <c r="AP228" s="153" t="str">
        <f t="shared" si="128"/>
        <v/>
      </c>
      <c r="AQ228" s="153" t="str">
        <f t="shared" si="109"/>
        <v/>
      </c>
      <c r="AR228" s="153" t="str">
        <f t="shared" si="110"/>
        <v/>
      </c>
      <c r="AS228" s="141"/>
      <c r="AT228" s="211"/>
      <c r="AU228" s="364" t="str">
        <f t="shared" si="111"/>
        <v/>
      </c>
      <c r="AV228" s="153" t="str">
        <f t="shared" si="129"/>
        <v/>
      </c>
      <c r="AW228" s="153" t="str">
        <f t="shared" si="112"/>
        <v/>
      </c>
      <c r="AX228" s="153" t="str">
        <f t="shared" si="113"/>
        <v/>
      </c>
    </row>
    <row r="229" spans="1:50" ht="29.45" customHeight="1" x14ac:dyDescent="0.25">
      <c r="A229" s="354" t="str">
        <f>IF('N-Bedarf GL §13a'!A229="","",'N-Bedarf GL §13a'!A229)</f>
        <v/>
      </c>
      <c r="B229" s="354" t="str">
        <f>IF('N-Bedarf GL §13a'!B229="","",'N-Bedarf GL §13a'!B229)</f>
        <v/>
      </c>
      <c r="C229" s="305" t="str">
        <f>IF('N-Bedarf GL §13a'!D229="","",'N-Bedarf GL §13a'!D229)</f>
        <v/>
      </c>
      <c r="D229" s="32" t="str">
        <f>IF('N-Bedarf GL §13a'!C229="","",'N-Bedarf GL §13a'!C229)</f>
        <v/>
      </c>
      <c r="E229" s="84" t="str">
        <f>IF('N-Bedarf GL §13a'!V229="",'N-Bedarf GL §13a'!T229,'N-Bedarf GL §13a'!V229)</f>
        <v/>
      </c>
      <c r="F229" s="84" t="str">
        <f>IF('P-Bedarf GL §13a'!N230="","",'P-Bedarf GL §13a'!N230)</f>
        <v/>
      </c>
      <c r="G229" s="84" t="str">
        <f>IF('P-Bedarf GL §13a'!R230="","",'P-Bedarf GL §13a'!R230)</f>
        <v/>
      </c>
      <c r="H229" s="345" t="str">
        <f t="shared" si="114"/>
        <v/>
      </c>
      <c r="I229" s="345" t="str">
        <f t="shared" si="115"/>
        <v/>
      </c>
      <c r="J229" s="345" t="str">
        <f t="shared" si="116"/>
        <v/>
      </c>
      <c r="K229" s="84">
        <f t="shared" si="117"/>
        <v>0</v>
      </c>
      <c r="L229" s="84">
        <f t="shared" si="118"/>
        <v>0</v>
      </c>
      <c r="M229" s="84">
        <f t="shared" si="119"/>
        <v>0</v>
      </c>
      <c r="N229" s="321" t="str">
        <f t="shared" si="120"/>
        <v/>
      </c>
      <c r="O229" s="321" t="str">
        <f t="shared" si="121"/>
        <v/>
      </c>
      <c r="P229" s="321" t="str">
        <f t="shared" si="122"/>
        <v/>
      </c>
      <c r="Q229" s="214" t="str">
        <f t="shared" si="130"/>
        <v/>
      </c>
      <c r="R229" s="141"/>
      <c r="S229" s="211"/>
      <c r="T229" s="364" t="str">
        <f t="shared" si="99"/>
        <v/>
      </c>
      <c r="U229" s="153" t="str">
        <f t="shared" si="123"/>
        <v/>
      </c>
      <c r="V229" s="153" t="str">
        <f t="shared" si="124"/>
        <v/>
      </c>
      <c r="W229" s="153" t="str">
        <f t="shared" si="100"/>
        <v/>
      </c>
      <c r="X229" s="153" t="str">
        <f t="shared" si="101"/>
        <v/>
      </c>
      <c r="Y229" s="141"/>
      <c r="Z229" s="212"/>
      <c r="AA229" s="364" t="str">
        <f t="shared" si="102"/>
        <v/>
      </c>
      <c r="AB229" s="153" t="str">
        <f t="shared" si="125"/>
        <v/>
      </c>
      <c r="AC229" s="153" t="str">
        <f t="shared" si="126"/>
        <v/>
      </c>
      <c r="AD229" s="153" t="str">
        <f t="shared" si="103"/>
        <v/>
      </c>
      <c r="AE229" s="153" t="str">
        <f t="shared" si="104"/>
        <v/>
      </c>
      <c r="AF229" s="213" t="str">
        <f t="shared" si="131"/>
        <v/>
      </c>
      <c r="AG229" s="141"/>
      <c r="AH229" s="211"/>
      <c r="AI229" s="364" t="str">
        <f t="shared" si="105"/>
        <v/>
      </c>
      <c r="AJ229" s="153" t="str">
        <f t="shared" si="127"/>
        <v/>
      </c>
      <c r="AK229" s="153" t="str">
        <f t="shared" si="106"/>
        <v/>
      </c>
      <c r="AL229" s="153" t="str">
        <f t="shared" si="107"/>
        <v/>
      </c>
      <c r="AM229" s="141"/>
      <c r="AN229" s="211"/>
      <c r="AO229" s="364" t="str">
        <f t="shared" si="108"/>
        <v/>
      </c>
      <c r="AP229" s="153" t="str">
        <f t="shared" si="128"/>
        <v/>
      </c>
      <c r="AQ229" s="153" t="str">
        <f t="shared" si="109"/>
        <v/>
      </c>
      <c r="AR229" s="153" t="str">
        <f t="shared" si="110"/>
        <v/>
      </c>
      <c r="AS229" s="141"/>
      <c r="AT229" s="211"/>
      <c r="AU229" s="364" t="str">
        <f t="shared" si="111"/>
        <v/>
      </c>
      <c r="AV229" s="153" t="str">
        <f t="shared" si="129"/>
        <v/>
      </c>
      <c r="AW229" s="153" t="str">
        <f t="shared" si="112"/>
        <v/>
      </c>
      <c r="AX229" s="153" t="str">
        <f t="shared" si="113"/>
        <v/>
      </c>
    </row>
    <row r="230" spans="1:50" ht="29.45" customHeight="1" x14ac:dyDescent="0.25">
      <c r="A230" s="354" t="str">
        <f>IF('N-Bedarf GL §13a'!A230="","",'N-Bedarf GL §13a'!A230)</f>
        <v/>
      </c>
      <c r="B230" s="354" t="str">
        <f>IF('N-Bedarf GL §13a'!B230="","",'N-Bedarf GL §13a'!B230)</f>
        <v/>
      </c>
      <c r="C230" s="305" t="str">
        <f>IF('N-Bedarf GL §13a'!D230="","",'N-Bedarf GL §13a'!D230)</f>
        <v/>
      </c>
      <c r="D230" s="32" t="str">
        <f>IF('N-Bedarf GL §13a'!C230="","",'N-Bedarf GL §13a'!C230)</f>
        <v/>
      </c>
      <c r="E230" s="84" t="str">
        <f>IF('N-Bedarf GL §13a'!V230="",'N-Bedarf GL §13a'!T230,'N-Bedarf GL §13a'!V230)</f>
        <v/>
      </c>
      <c r="F230" s="84" t="str">
        <f>IF('P-Bedarf GL §13a'!N231="","",'P-Bedarf GL §13a'!N231)</f>
        <v/>
      </c>
      <c r="G230" s="84" t="str">
        <f>IF('P-Bedarf GL §13a'!R231="","",'P-Bedarf GL §13a'!R231)</f>
        <v/>
      </c>
      <c r="H230" s="345" t="str">
        <f t="shared" si="114"/>
        <v/>
      </c>
      <c r="I230" s="345" t="str">
        <f t="shared" si="115"/>
        <v/>
      </c>
      <c r="J230" s="345" t="str">
        <f t="shared" si="116"/>
        <v/>
      </c>
      <c r="K230" s="84">
        <f t="shared" si="117"/>
        <v>0</v>
      </c>
      <c r="L230" s="84">
        <f t="shared" si="118"/>
        <v>0</v>
      </c>
      <c r="M230" s="84">
        <f t="shared" si="119"/>
        <v>0</v>
      </c>
      <c r="N230" s="321" t="str">
        <f t="shared" si="120"/>
        <v/>
      </c>
      <c r="O230" s="321" t="str">
        <f t="shared" si="121"/>
        <v/>
      </c>
      <c r="P230" s="321" t="str">
        <f t="shared" si="122"/>
        <v/>
      </c>
      <c r="Q230" s="214" t="str">
        <f t="shared" si="130"/>
        <v/>
      </c>
      <c r="R230" s="141"/>
      <c r="S230" s="211"/>
      <c r="T230" s="364" t="str">
        <f t="shared" si="99"/>
        <v/>
      </c>
      <c r="U230" s="153" t="str">
        <f t="shared" si="123"/>
        <v/>
      </c>
      <c r="V230" s="153" t="str">
        <f t="shared" si="124"/>
        <v/>
      </c>
      <c r="W230" s="153" t="str">
        <f t="shared" si="100"/>
        <v/>
      </c>
      <c r="X230" s="153" t="str">
        <f t="shared" si="101"/>
        <v/>
      </c>
      <c r="Y230" s="141"/>
      <c r="Z230" s="212"/>
      <c r="AA230" s="364" t="str">
        <f t="shared" si="102"/>
        <v/>
      </c>
      <c r="AB230" s="153" t="str">
        <f t="shared" si="125"/>
        <v/>
      </c>
      <c r="AC230" s="153" t="str">
        <f t="shared" si="126"/>
        <v/>
      </c>
      <c r="AD230" s="153" t="str">
        <f t="shared" si="103"/>
        <v/>
      </c>
      <c r="AE230" s="153" t="str">
        <f t="shared" si="104"/>
        <v/>
      </c>
      <c r="AF230" s="213" t="str">
        <f t="shared" si="131"/>
        <v/>
      </c>
      <c r="AG230" s="141"/>
      <c r="AH230" s="211"/>
      <c r="AI230" s="364" t="str">
        <f t="shared" si="105"/>
        <v/>
      </c>
      <c r="AJ230" s="153" t="str">
        <f t="shared" si="127"/>
        <v/>
      </c>
      <c r="AK230" s="153" t="str">
        <f t="shared" si="106"/>
        <v/>
      </c>
      <c r="AL230" s="153" t="str">
        <f t="shared" si="107"/>
        <v/>
      </c>
      <c r="AM230" s="141"/>
      <c r="AN230" s="211"/>
      <c r="AO230" s="364" t="str">
        <f t="shared" si="108"/>
        <v/>
      </c>
      <c r="AP230" s="153" t="str">
        <f t="shared" si="128"/>
        <v/>
      </c>
      <c r="AQ230" s="153" t="str">
        <f t="shared" si="109"/>
        <v/>
      </c>
      <c r="AR230" s="153" t="str">
        <f t="shared" si="110"/>
        <v/>
      </c>
      <c r="AS230" s="141"/>
      <c r="AT230" s="211"/>
      <c r="AU230" s="364" t="str">
        <f t="shared" si="111"/>
        <v/>
      </c>
      <c r="AV230" s="153" t="str">
        <f t="shared" si="129"/>
        <v/>
      </c>
      <c r="AW230" s="153" t="str">
        <f t="shared" si="112"/>
        <v/>
      </c>
      <c r="AX230" s="153" t="str">
        <f t="shared" si="113"/>
        <v/>
      </c>
    </row>
    <row r="231" spans="1:50" ht="29.45" customHeight="1" x14ac:dyDescent="0.25">
      <c r="A231" s="354" t="str">
        <f>IF('N-Bedarf GL §13a'!A231="","",'N-Bedarf GL §13a'!A231)</f>
        <v/>
      </c>
      <c r="B231" s="354" t="str">
        <f>IF('N-Bedarf GL §13a'!B231="","",'N-Bedarf GL §13a'!B231)</f>
        <v/>
      </c>
      <c r="C231" s="305" t="str">
        <f>IF('N-Bedarf GL §13a'!D231="","",'N-Bedarf GL §13a'!D231)</f>
        <v/>
      </c>
      <c r="D231" s="32" t="str">
        <f>IF('N-Bedarf GL §13a'!C231="","",'N-Bedarf GL §13a'!C231)</f>
        <v/>
      </c>
      <c r="E231" s="84" t="str">
        <f>IF('N-Bedarf GL §13a'!V231="",'N-Bedarf GL §13a'!T231,'N-Bedarf GL §13a'!V231)</f>
        <v/>
      </c>
      <c r="F231" s="84" t="str">
        <f>IF('P-Bedarf GL §13a'!N232="","",'P-Bedarf GL §13a'!N232)</f>
        <v/>
      </c>
      <c r="G231" s="84" t="str">
        <f>IF('P-Bedarf GL §13a'!R232="","",'P-Bedarf GL §13a'!R232)</f>
        <v/>
      </c>
      <c r="H231" s="345" t="str">
        <f t="shared" si="114"/>
        <v/>
      </c>
      <c r="I231" s="345" t="str">
        <f t="shared" si="115"/>
        <v/>
      </c>
      <c r="J231" s="345" t="str">
        <f t="shared" si="116"/>
        <v/>
      </c>
      <c r="K231" s="84">
        <f t="shared" si="117"/>
        <v>0</v>
      </c>
      <c r="L231" s="84">
        <f t="shared" si="118"/>
        <v>0</v>
      </c>
      <c r="M231" s="84">
        <f t="shared" si="119"/>
        <v>0</v>
      </c>
      <c r="N231" s="321" t="str">
        <f t="shared" si="120"/>
        <v/>
      </c>
      <c r="O231" s="321" t="str">
        <f t="shared" si="121"/>
        <v/>
      </c>
      <c r="P231" s="321" t="str">
        <f t="shared" si="122"/>
        <v/>
      </c>
      <c r="Q231" s="214" t="str">
        <f t="shared" si="130"/>
        <v/>
      </c>
      <c r="R231" s="141"/>
      <c r="S231" s="211"/>
      <c r="T231" s="364" t="str">
        <f t="shared" si="99"/>
        <v/>
      </c>
      <c r="U231" s="153" t="str">
        <f t="shared" si="123"/>
        <v/>
      </c>
      <c r="V231" s="153" t="str">
        <f t="shared" si="124"/>
        <v/>
      </c>
      <c r="W231" s="153" t="str">
        <f t="shared" si="100"/>
        <v/>
      </c>
      <c r="X231" s="153" t="str">
        <f t="shared" si="101"/>
        <v/>
      </c>
      <c r="Y231" s="141"/>
      <c r="Z231" s="212"/>
      <c r="AA231" s="364" t="str">
        <f t="shared" si="102"/>
        <v/>
      </c>
      <c r="AB231" s="153" t="str">
        <f t="shared" si="125"/>
        <v/>
      </c>
      <c r="AC231" s="153" t="str">
        <f t="shared" si="126"/>
        <v/>
      </c>
      <c r="AD231" s="153" t="str">
        <f t="shared" si="103"/>
        <v/>
      </c>
      <c r="AE231" s="153" t="str">
        <f t="shared" si="104"/>
        <v/>
      </c>
      <c r="AF231" s="213" t="str">
        <f t="shared" si="131"/>
        <v/>
      </c>
      <c r="AG231" s="141"/>
      <c r="AH231" s="211"/>
      <c r="AI231" s="364" t="str">
        <f t="shared" si="105"/>
        <v/>
      </c>
      <c r="AJ231" s="153" t="str">
        <f t="shared" si="127"/>
        <v/>
      </c>
      <c r="AK231" s="153" t="str">
        <f t="shared" si="106"/>
        <v/>
      </c>
      <c r="AL231" s="153" t="str">
        <f t="shared" si="107"/>
        <v/>
      </c>
      <c r="AM231" s="141"/>
      <c r="AN231" s="211"/>
      <c r="AO231" s="364" t="str">
        <f t="shared" si="108"/>
        <v/>
      </c>
      <c r="AP231" s="153" t="str">
        <f t="shared" si="128"/>
        <v/>
      </c>
      <c r="AQ231" s="153" t="str">
        <f t="shared" si="109"/>
        <v/>
      </c>
      <c r="AR231" s="153" t="str">
        <f t="shared" si="110"/>
        <v/>
      </c>
      <c r="AS231" s="141"/>
      <c r="AT231" s="211"/>
      <c r="AU231" s="364" t="str">
        <f t="shared" si="111"/>
        <v/>
      </c>
      <c r="AV231" s="153" t="str">
        <f t="shared" si="129"/>
        <v/>
      </c>
      <c r="AW231" s="153" t="str">
        <f t="shared" si="112"/>
        <v/>
      </c>
      <c r="AX231" s="153" t="str">
        <f t="shared" si="113"/>
        <v/>
      </c>
    </row>
    <row r="232" spans="1:50" ht="29.45" customHeight="1" x14ac:dyDescent="0.25">
      <c r="A232" s="354" t="str">
        <f>IF('N-Bedarf GL §13a'!A232="","",'N-Bedarf GL §13a'!A232)</f>
        <v/>
      </c>
      <c r="B232" s="354" t="str">
        <f>IF('N-Bedarf GL §13a'!B232="","",'N-Bedarf GL §13a'!B232)</f>
        <v/>
      </c>
      <c r="C232" s="305" t="str">
        <f>IF('N-Bedarf GL §13a'!D232="","",'N-Bedarf GL §13a'!D232)</f>
        <v/>
      </c>
      <c r="D232" s="32" t="str">
        <f>IF('N-Bedarf GL §13a'!C232="","",'N-Bedarf GL §13a'!C232)</f>
        <v/>
      </c>
      <c r="E232" s="84" t="str">
        <f>IF('N-Bedarf GL §13a'!V232="",'N-Bedarf GL §13a'!T232,'N-Bedarf GL §13a'!V232)</f>
        <v/>
      </c>
      <c r="F232" s="84" t="str">
        <f>IF('P-Bedarf GL §13a'!N233="","",'P-Bedarf GL §13a'!N233)</f>
        <v/>
      </c>
      <c r="G232" s="84" t="str">
        <f>IF('P-Bedarf GL §13a'!R233="","",'P-Bedarf GL §13a'!R233)</f>
        <v/>
      </c>
      <c r="H232" s="345" t="str">
        <f t="shared" si="114"/>
        <v/>
      </c>
      <c r="I232" s="345" t="str">
        <f t="shared" si="115"/>
        <v/>
      </c>
      <c r="J232" s="345" t="str">
        <f t="shared" si="116"/>
        <v/>
      </c>
      <c r="K232" s="84">
        <f t="shared" si="117"/>
        <v>0</v>
      </c>
      <c r="L232" s="84">
        <f t="shared" si="118"/>
        <v>0</v>
      </c>
      <c r="M232" s="84">
        <f t="shared" si="119"/>
        <v>0</v>
      </c>
      <c r="N232" s="321" t="str">
        <f t="shared" si="120"/>
        <v/>
      </c>
      <c r="O232" s="321" t="str">
        <f t="shared" si="121"/>
        <v/>
      </c>
      <c r="P232" s="321" t="str">
        <f t="shared" si="122"/>
        <v/>
      </c>
      <c r="Q232" s="214" t="str">
        <f t="shared" si="130"/>
        <v/>
      </c>
      <c r="R232" s="141"/>
      <c r="S232" s="211"/>
      <c r="T232" s="364" t="str">
        <f t="shared" si="99"/>
        <v/>
      </c>
      <c r="U232" s="153" t="str">
        <f t="shared" si="123"/>
        <v/>
      </c>
      <c r="V232" s="153" t="str">
        <f t="shared" si="124"/>
        <v/>
      </c>
      <c r="W232" s="153" t="str">
        <f t="shared" si="100"/>
        <v/>
      </c>
      <c r="X232" s="153" t="str">
        <f t="shared" si="101"/>
        <v/>
      </c>
      <c r="Y232" s="141"/>
      <c r="Z232" s="211"/>
      <c r="AA232" s="364" t="str">
        <f t="shared" si="102"/>
        <v/>
      </c>
      <c r="AB232" s="153" t="str">
        <f t="shared" si="125"/>
        <v/>
      </c>
      <c r="AC232" s="153" t="str">
        <f t="shared" si="126"/>
        <v/>
      </c>
      <c r="AD232" s="153" t="str">
        <f t="shared" si="103"/>
        <v/>
      </c>
      <c r="AE232" s="153" t="str">
        <f t="shared" si="104"/>
        <v/>
      </c>
      <c r="AF232" s="213" t="str">
        <f t="shared" si="131"/>
        <v/>
      </c>
      <c r="AG232" s="141"/>
      <c r="AH232" s="211"/>
      <c r="AI232" s="364" t="str">
        <f t="shared" si="105"/>
        <v/>
      </c>
      <c r="AJ232" s="153" t="str">
        <f t="shared" si="127"/>
        <v/>
      </c>
      <c r="AK232" s="153" t="str">
        <f t="shared" si="106"/>
        <v/>
      </c>
      <c r="AL232" s="153" t="str">
        <f t="shared" si="107"/>
        <v/>
      </c>
      <c r="AM232" s="141"/>
      <c r="AN232" s="211"/>
      <c r="AO232" s="364" t="str">
        <f t="shared" si="108"/>
        <v/>
      </c>
      <c r="AP232" s="153" t="str">
        <f t="shared" si="128"/>
        <v/>
      </c>
      <c r="AQ232" s="153" t="str">
        <f t="shared" si="109"/>
        <v/>
      </c>
      <c r="AR232" s="153" t="str">
        <f t="shared" si="110"/>
        <v/>
      </c>
      <c r="AS232" s="141"/>
      <c r="AT232" s="211"/>
      <c r="AU232" s="364" t="str">
        <f t="shared" si="111"/>
        <v/>
      </c>
      <c r="AV232" s="153" t="str">
        <f t="shared" si="129"/>
        <v/>
      </c>
      <c r="AW232" s="153" t="str">
        <f t="shared" si="112"/>
        <v/>
      </c>
      <c r="AX232" s="153" t="str">
        <f t="shared" si="113"/>
        <v/>
      </c>
    </row>
    <row r="233" spans="1:50" ht="29.45" customHeight="1" x14ac:dyDescent="0.25">
      <c r="A233" s="354" t="str">
        <f>IF('N-Bedarf GL §13a'!A233="","",'N-Bedarf GL §13a'!A233)</f>
        <v/>
      </c>
      <c r="B233" s="354" t="str">
        <f>IF('N-Bedarf GL §13a'!B233="","",'N-Bedarf GL §13a'!B233)</f>
        <v/>
      </c>
      <c r="C233" s="305" t="str">
        <f>IF('N-Bedarf GL §13a'!D233="","",'N-Bedarf GL §13a'!D233)</f>
        <v/>
      </c>
      <c r="D233" s="32" t="str">
        <f>IF('N-Bedarf GL §13a'!C233="","",'N-Bedarf GL §13a'!C233)</f>
        <v/>
      </c>
      <c r="E233" s="84" t="str">
        <f>IF('N-Bedarf GL §13a'!V233="",'N-Bedarf GL §13a'!T233,'N-Bedarf GL §13a'!V233)</f>
        <v/>
      </c>
      <c r="F233" s="84" t="str">
        <f>IF('P-Bedarf GL §13a'!N234="","",'P-Bedarf GL §13a'!N234)</f>
        <v/>
      </c>
      <c r="G233" s="84" t="str">
        <f>IF('P-Bedarf GL §13a'!R234="","",'P-Bedarf GL §13a'!R234)</f>
        <v/>
      </c>
      <c r="H233" s="345" t="str">
        <f t="shared" si="114"/>
        <v/>
      </c>
      <c r="I233" s="345" t="str">
        <f t="shared" si="115"/>
        <v/>
      </c>
      <c r="J233" s="345" t="str">
        <f t="shared" si="116"/>
        <v/>
      </c>
      <c r="K233" s="84">
        <f t="shared" si="117"/>
        <v>0</v>
      </c>
      <c r="L233" s="84">
        <f t="shared" si="118"/>
        <v>0</v>
      </c>
      <c r="M233" s="84">
        <f t="shared" si="119"/>
        <v>0</v>
      </c>
      <c r="N233" s="321" t="str">
        <f t="shared" si="120"/>
        <v/>
      </c>
      <c r="O233" s="321" t="str">
        <f t="shared" si="121"/>
        <v/>
      </c>
      <c r="P233" s="321" t="str">
        <f t="shared" si="122"/>
        <v/>
      </c>
      <c r="Q233" s="214" t="str">
        <f t="shared" si="130"/>
        <v/>
      </c>
      <c r="R233" s="141"/>
      <c r="S233" s="211"/>
      <c r="T233" s="364" t="str">
        <f t="shared" si="99"/>
        <v/>
      </c>
      <c r="U233" s="153" t="str">
        <f t="shared" si="123"/>
        <v/>
      </c>
      <c r="V233" s="153" t="str">
        <f t="shared" si="124"/>
        <v/>
      </c>
      <c r="W233" s="153" t="str">
        <f t="shared" si="100"/>
        <v/>
      </c>
      <c r="X233" s="153" t="str">
        <f t="shared" si="101"/>
        <v/>
      </c>
      <c r="Y233" s="141"/>
      <c r="Z233" s="211"/>
      <c r="AA233" s="364" t="str">
        <f t="shared" si="102"/>
        <v/>
      </c>
      <c r="AB233" s="153" t="str">
        <f t="shared" si="125"/>
        <v/>
      </c>
      <c r="AC233" s="153" t="str">
        <f t="shared" si="126"/>
        <v/>
      </c>
      <c r="AD233" s="153" t="str">
        <f t="shared" si="103"/>
        <v/>
      </c>
      <c r="AE233" s="153" t="str">
        <f t="shared" si="104"/>
        <v/>
      </c>
      <c r="AF233" s="213" t="str">
        <f t="shared" si="131"/>
        <v/>
      </c>
      <c r="AG233" s="141"/>
      <c r="AH233" s="211"/>
      <c r="AI233" s="364" t="str">
        <f t="shared" si="105"/>
        <v/>
      </c>
      <c r="AJ233" s="153" t="str">
        <f t="shared" si="127"/>
        <v/>
      </c>
      <c r="AK233" s="153" t="str">
        <f t="shared" si="106"/>
        <v/>
      </c>
      <c r="AL233" s="153" t="str">
        <f t="shared" si="107"/>
        <v/>
      </c>
      <c r="AM233" s="141"/>
      <c r="AN233" s="211"/>
      <c r="AO233" s="364" t="str">
        <f t="shared" si="108"/>
        <v/>
      </c>
      <c r="AP233" s="153" t="str">
        <f t="shared" si="128"/>
        <v/>
      </c>
      <c r="AQ233" s="153" t="str">
        <f t="shared" si="109"/>
        <v/>
      </c>
      <c r="AR233" s="153" t="str">
        <f t="shared" si="110"/>
        <v/>
      </c>
      <c r="AS233" s="141"/>
      <c r="AT233" s="211"/>
      <c r="AU233" s="364" t="str">
        <f t="shared" si="111"/>
        <v/>
      </c>
      <c r="AV233" s="153" t="str">
        <f t="shared" si="129"/>
        <v/>
      </c>
      <c r="AW233" s="153" t="str">
        <f t="shared" si="112"/>
        <v/>
      </c>
      <c r="AX233" s="153" t="str">
        <f t="shared" si="113"/>
        <v/>
      </c>
    </row>
    <row r="234" spans="1:50" ht="29.45" customHeight="1" x14ac:dyDescent="0.25">
      <c r="A234" s="354" t="str">
        <f>IF('N-Bedarf GL §13a'!A234="","",'N-Bedarf GL §13a'!A234)</f>
        <v/>
      </c>
      <c r="B234" s="354" t="str">
        <f>IF('N-Bedarf GL §13a'!B234="","",'N-Bedarf GL §13a'!B234)</f>
        <v/>
      </c>
      <c r="C234" s="305" t="str">
        <f>IF('N-Bedarf GL §13a'!D234="","",'N-Bedarf GL §13a'!D234)</f>
        <v/>
      </c>
      <c r="D234" s="32" t="str">
        <f>IF('N-Bedarf GL §13a'!C234="","",'N-Bedarf GL §13a'!C234)</f>
        <v/>
      </c>
      <c r="E234" s="84" t="str">
        <f>IF('N-Bedarf GL §13a'!V234="",'N-Bedarf GL §13a'!T234,'N-Bedarf GL §13a'!V234)</f>
        <v/>
      </c>
      <c r="F234" s="84" t="str">
        <f>IF('P-Bedarf GL §13a'!N235="","",'P-Bedarf GL §13a'!N235)</f>
        <v/>
      </c>
      <c r="G234" s="84" t="str">
        <f>IF('P-Bedarf GL §13a'!R235="","",'P-Bedarf GL §13a'!R235)</f>
        <v/>
      </c>
      <c r="H234" s="345" t="str">
        <f t="shared" si="114"/>
        <v/>
      </c>
      <c r="I234" s="345" t="str">
        <f t="shared" si="115"/>
        <v/>
      </c>
      <c r="J234" s="345" t="str">
        <f t="shared" si="116"/>
        <v/>
      </c>
      <c r="K234" s="84">
        <f t="shared" si="117"/>
        <v>0</v>
      </c>
      <c r="L234" s="84">
        <f t="shared" si="118"/>
        <v>0</v>
      </c>
      <c r="M234" s="84">
        <f t="shared" si="119"/>
        <v>0</v>
      </c>
      <c r="N234" s="321" t="str">
        <f t="shared" si="120"/>
        <v/>
      </c>
      <c r="O234" s="321" t="str">
        <f t="shared" si="121"/>
        <v/>
      </c>
      <c r="P234" s="321" t="str">
        <f t="shared" si="122"/>
        <v/>
      </c>
      <c r="Q234" s="214" t="str">
        <f t="shared" si="130"/>
        <v/>
      </c>
      <c r="R234" s="141"/>
      <c r="S234" s="211"/>
      <c r="T234" s="364" t="str">
        <f t="shared" si="99"/>
        <v/>
      </c>
      <c r="U234" s="153" t="str">
        <f t="shared" si="123"/>
        <v/>
      </c>
      <c r="V234" s="153" t="str">
        <f t="shared" si="124"/>
        <v/>
      </c>
      <c r="W234" s="153" t="str">
        <f t="shared" si="100"/>
        <v/>
      </c>
      <c r="X234" s="153" t="str">
        <f t="shared" si="101"/>
        <v/>
      </c>
      <c r="Y234" s="141"/>
      <c r="Z234" s="211"/>
      <c r="AA234" s="364" t="str">
        <f t="shared" si="102"/>
        <v/>
      </c>
      <c r="AB234" s="153" t="str">
        <f t="shared" si="125"/>
        <v/>
      </c>
      <c r="AC234" s="153" t="str">
        <f t="shared" si="126"/>
        <v/>
      </c>
      <c r="AD234" s="153" t="str">
        <f t="shared" si="103"/>
        <v/>
      </c>
      <c r="AE234" s="153" t="str">
        <f t="shared" si="104"/>
        <v/>
      </c>
      <c r="AF234" s="213" t="str">
        <f t="shared" si="131"/>
        <v/>
      </c>
      <c r="AG234" s="141"/>
      <c r="AH234" s="211"/>
      <c r="AI234" s="364" t="str">
        <f t="shared" si="105"/>
        <v/>
      </c>
      <c r="AJ234" s="153" t="str">
        <f t="shared" si="127"/>
        <v/>
      </c>
      <c r="AK234" s="153" t="str">
        <f t="shared" si="106"/>
        <v/>
      </c>
      <c r="AL234" s="153" t="str">
        <f t="shared" si="107"/>
        <v/>
      </c>
      <c r="AM234" s="141"/>
      <c r="AN234" s="211"/>
      <c r="AO234" s="364" t="str">
        <f t="shared" si="108"/>
        <v/>
      </c>
      <c r="AP234" s="153" t="str">
        <f t="shared" si="128"/>
        <v/>
      </c>
      <c r="AQ234" s="153" t="str">
        <f t="shared" si="109"/>
        <v/>
      </c>
      <c r="AR234" s="153" t="str">
        <f t="shared" si="110"/>
        <v/>
      </c>
      <c r="AS234" s="141"/>
      <c r="AT234" s="211"/>
      <c r="AU234" s="364" t="str">
        <f t="shared" si="111"/>
        <v/>
      </c>
      <c r="AV234" s="153" t="str">
        <f t="shared" si="129"/>
        <v/>
      </c>
      <c r="AW234" s="153" t="str">
        <f t="shared" si="112"/>
        <v/>
      </c>
      <c r="AX234" s="153" t="str">
        <f t="shared" si="113"/>
        <v/>
      </c>
    </row>
    <row r="235" spans="1:50" ht="29.45" customHeight="1" x14ac:dyDescent="0.25">
      <c r="A235" s="354" t="str">
        <f>IF('N-Bedarf GL §13a'!A235="","",'N-Bedarf GL §13a'!A235)</f>
        <v/>
      </c>
      <c r="B235" s="354" t="str">
        <f>IF('N-Bedarf GL §13a'!B235="","",'N-Bedarf GL §13a'!B235)</f>
        <v/>
      </c>
      <c r="C235" s="305" t="str">
        <f>IF('N-Bedarf GL §13a'!D235="","",'N-Bedarf GL §13a'!D235)</f>
        <v/>
      </c>
      <c r="D235" s="32" t="str">
        <f>IF('N-Bedarf GL §13a'!C235="","",'N-Bedarf GL §13a'!C235)</f>
        <v/>
      </c>
      <c r="E235" s="84" t="str">
        <f>IF('N-Bedarf GL §13a'!V235="",'N-Bedarf GL §13a'!T235,'N-Bedarf GL §13a'!V235)</f>
        <v/>
      </c>
      <c r="F235" s="84" t="str">
        <f>IF('P-Bedarf GL §13a'!N236="","",'P-Bedarf GL §13a'!N236)</f>
        <v/>
      </c>
      <c r="G235" s="84" t="str">
        <f>IF('P-Bedarf GL §13a'!R236="","",'P-Bedarf GL §13a'!R236)</f>
        <v/>
      </c>
      <c r="H235" s="345" t="str">
        <f t="shared" si="114"/>
        <v/>
      </c>
      <c r="I235" s="345" t="str">
        <f t="shared" si="115"/>
        <v/>
      </c>
      <c r="J235" s="345" t="str">
        <f t="shared" si="116"/>
        <v/>
      </c>
      <c r="K235" s="84">
        <f t="shared" si="117"/>
        <v>0</v>
      </c>
      <c r="L235" s="84">
        <f t="shared" si="118"/>
        <v>0</v>
      </c>
      <c r="M235" s="84">
        <f t="shared" si="119"/>
        <v>0</v>
      </c>
      <c r="N235" s="321" t="str">
        <f t="shared" si="120"/>
        <v/>
      </c>
      <c r="O235" s="321" t="str">
        <f t="shared" si="121"/>
        <v/>
      </c>
      <c r="P235" s="321" t="str">
        <f t="shared" si="122"/>
        <v/>
      </c>
      <c r="Q235" s="214" t="str">
        <f t="shared" si="130"/>
        <v/>
      </c>
      <c r="R235" s="141"/>
      <c r="S235" s="211"/>
      <c r="T235" s="364" t="str">
        <f t="shared" si="99"/>
        <v/>
      </c>
      <c r="U235" s="153" t="str">
        <f t="shared" si="123"/>
        <v/>
      </c>
      <c r="V235" s="153" t="str">
        <f t="shared" si="124"/>
        <v/>
      </c>
      <c r="W235" s="153" t="str">
        <f t="shared" si="100"/>
        <v/>
      </c>
      <c r="X235" s="153" t="str">
        <f t="shared" si="101"/>
        <v/>
      </c>
      <c r="Y235" s="141"/>
      <c r="Z235" s="211"/>
      <c r="AA235" s="364" t="str">
        <f t="shared" si="102"/>
        <v/>
      </c>
      <c r="AB235" s="153" t="str">
        <f t="shared" si="125"/>
        <v/>
      </c>
      <c r="AC235" s="153" t="str">
        <f t="shared" si="126"/>
        <v/>
      </c>
      <c r="AD235" s="153" t="str">
        <f t="shared" si="103"/>
        <v/>
      </c>
      <c r="AE235" s="153" t="str">
        <f t="shared" si="104"/>
        <v/>
      </c>
      <c r="AF235" s="213" t="str">
        <f t="shared" si="131"/>
        <v/>
      </c>
      <c r="AG235" s="141"/>
      <c r="AH235" s="211"/>
      <c r="AI235" s="364" t="str">
        <f t="shared" si="105"/>
        <v/>
      </c>
      <c r="AJ235" s="153" t="str">
        <f t="shared" si="127"/>
        <v/>
      </c>
      <c r="AK235" s="153" t="str">
        <f t="shared" si="106"/>
        <v/>
      </c>
      <c r="AL235" s="153" t="str">
        <f t="shared" si="107"/>
        <v/>
      </c>
      <c r="AM235" s="141"/>
      <c r="AN235" s="211"/>
      <c r="AO235" s="364" t="str">
        <f t="shared" si="108"/>
        <v/>
      </c>
      <c r="AP235" s="153" t="str">
        <f t="shared" si="128"/>
        <v/>
      </c>
      <c r="AQ235" s="153" t="str">
        <f t="shared" si="109"/>
        <v/>
      </c>
      <c r="AR235" s="153" t="str">
        <f t="shared" si="110"/>
        <v/>
      </c>
      <c r="AS235" s="141"/>
      <c r="AT235" s="211"/>
      <c r="AU235" s="364" t="str">
        <f t="shared" si="111"/>
        <v/>
      </c>
      <c r="AV235" s="153" t="str">
        <f t="shared" si="129"/>
        <v/>
      </c>
      <c r="AW235" s="153" t="str">
        <f t="shared" si="112"/>
        <v/>
      </c>
      <c r="AX235" s="153" t="str">
        <f t="shared" si="113"/>
        <v/>
      </c>
    </row>
    <row r="236" spans="1:50" ht="29.45" customHeight="1" x14ac:dyDescent="0.25">
      <c r="A236" s="354" t="str">
        <f>IF('N-Bedarf GL §13a'!A236="","",'N-Bedarf GL §13a'!A236)</f>
        <v/>
      </c>
      <c r="B236" s="354" t="str">
        <f>IF('N-Bedarf GL §13a'!B236="","",'N-Bedarf GL §13a'!B236)</f>
        <v/>
      </c>
      <c r="C236" s="305" t="str">
        <f>IF('N-Bedarf GL §13a'!D236="","",'N-Bedarf GL §13a'!D236)</f>
        <v/>
      </c>
      <c r="D236" s="32" t="str">
        <f>IF('N-Bedarf GL §13a'!C236="","",'N-Bedarf GL §13a'!C236)</f>
        <v/>
      </c>
      <c r="E236" s="84" t="str">
        <f>IF('N-Bedarf GL §13a'!V236="",'N-Bedarf GL §13a'!T236,'N-Bedarf GL §13a'!V236)</f>
        <v/>
      </c>
      <c r="F236" s="84" t="str">
        <f>IF('P-Bedarf GL §13a'!N237="","",'P-Bedarf GL §13a'!N237)</f>
        <v/>
      </c>
      <c r="G236" s="84" t="str">
        <f>IF('P-Bedarf GL §13a'!R237="","",'P-Bedarf GL §13a'!R237)</f>
        <v/>
      </c>
      <c r="H236" s="345" t="str">
        <f t="shared" si="114"/>
        <v/>
      </c>
      <c r="I236" s="345" t="str">
        <f t="shared" si="115"/>
        <v/>
      </c>
      <c r="J236" s="345" t="str">
        <f t="shared" si="116"/>
        <v/>
      </c>
      <c r="K236" s="84">
        <f t="shared" si="117"/>
        <v>0</v>
      </c>
      <c r="L236" s="84">
        <f t="shared" si="118"/>
        <v>0</v>
      </c>
      <c r="M236" s="84">
        <f t="shared" si="119"/>
        <v>0</v>
      </c>
      <c r="N236" s="321" t="str">
        <f t="shared" si="120"/>
        <v/>
      </c>
      <c r="O236" s="321" t="str">
        <f t="shared" si="121"/>
        <v/>
      </c>
      <c r="P236" s="321" t="str">
        <f t="shared" si="122"/>
        <v/>
      </c>
      <c r="Q236" s="214" t="str">
        <f t="shared" si="130"/>
        <v/>
      </c>
      <c r="R236" s="141"/>
      <c r="S236" s="211"/>
      <c r="T236" s="364" t="str">
        <f t="shared" si="99"/>
        <v/>
      </c>
      <c r="U236" s="153" t="str">
        <f t="shared" si="123"/>
        <v/>
      </c>
      <c r="V236" s="153" t="str">
        <f t="shared" si="124"/>
        <v/>
      </c>
      <c r="W236" s="153" t="str">
        <f t="shared" si="100"/>
        <v/>
      </c>
      <c r="X236" s="153" t="str">
        <f t="shared" si="101"/>
        <v/>
      </c>
      <c r="Y236" s="141"/>
      <c r="Z236" s="211"/>
      <c r="AA236" s="364" t="str">
        <f t="shared" si="102"/>
        <v/>
      </c>
      <c r="AB236" s="153" t="str">
        <f t="shared" si="125"/>
        <v/>
      </c>
      <c r="AC236" s="153" t="str">
        <f t="shared" si="126"/>
        <v/>
      </c>
      <c r="AD236" s="153" t="str">
        <f t="shared" si="103"/>
        <v/>
      </c>
      <c r="AE236" s="153" t="str">
        <f t="shared" si="104"/>
        <v/>
      </c>
      <c r="AF236" s="213" t="str">
        <f t="shared" si="131"/>
        <v/>
      </c>
      <c r="AG236" s="141"/>
      <c r="AH236" s="211"/>
      <c r="AI236" s="364" t="str">
        <f t="shared" si="105"/>
        <v/>
      </c>
      <c r="AJ236" s="153" t="str">
        <f t="shared" si="127"/>
        <v/>
      </c>
      <c r="AK236" s="153" t="str">
        <f t="shared" si="106"/>
        <v/>
      </c>
      <c r="AL236" s="153" t="str">
        <f t="shared" si="107"/>
        <v/>
      </c>
      <c r="AM236" s="141"/>
      <c r="AN236" s="211"/>
      <c r="AO236" s="364" t="str">
        <f t="shared" si="108"/>
        <v/>
      </c>
      <c r="AP236" s="153" t="str">
        <f t="shared" si="128"/>
        <v/>
      </c>
      <c r="AQ236" s="153" t="str">
        <f t="shared" si="109"/>
        <v/>
      </c>
      <c r="AR236" s="153" t="str">
        <f t="shared" si="110"/>
        <v/>
      </c>
      <c r="AS236" s="141"/>
      <c r="AT236" s="211"/>
      <c r="AU236" s="364" t="str">
        <f t="shared" si="111"/>
        <v/>
      </c>
      <c r="AV236" s="153" t="str">
        <f t="shared" si="129"/>
        <v/>
      </c>
      <c r="AW236" s="153" t="str">
        <f t="shared" si="112"/>
        <v/>
      </c>
      <c r="AX236" s="153" t="str">
        <f t="shared" si="113"/>
        <v/>
      </c>
    </row>
    <row r="237" spans="1:50" ht="29.45" customHeight="1" x14ac:dyDescent="0.25">
      <c r="A237" s="354" t="str">
        <f>IF('N-Bedarf GL §13a'!A237="","",'N-Bedarf GL §13a'!A237)</f>
        <v/>
      </c>
      <c r="B237" s="354" t="str">
        <f>IF('N-Bedarf GL §13a'!B237="","",'N-Bedarf GL §13a'!B237)</f>
        <v/>
      </c>
      <c r="C237" s="305" t="str">
        <f>IF('N-Bedarf GL §13a'!D237="","",'N-Bedarf GL §13a'!D237)</f>
        <v/>
      </c>
      <c r="D237" s="32" t="str">
        <f>IF('N-Bedarf GL §13a'!C237="","",'N-Bedarf GL §13a'!C237)</f>
        <v/>
      </c>
      <c r="E237" s="84" t="str">
        <f>IF('N-Bedarf GL §13a'!V237="",'N-Bedarf GL §13a'!T237,'N-Bedarf GL §13a'!V237)</f>
        <v/>
      </c>
      <c r="F237" s="84" t="str">
        <f>IF('P-Bedarf GL §13a'!N238="","",'P-Bedarf GL §13a'!N238)</f>
        <v/>
      </c>
      <c r="G237" s="84" t="str">
        <f>IF('P-Bedarf GL §13a'!R238="","",'P-Bedarf GL §13a'!R238)</f>
        <v/>
      </c>
      <c r="H237" s="345" t="str">
        <f t="shared" si="114"/>
        <v/>
      </c>
      <c r="I237" s="345" t="str">
        <f t="shared" si="115"/>
        <v/>
      </c>
      <c r="J237" s="345" t="str">
        <f t="shared" si="116"/>
        <v/>
      </c>
      <c r="K237" s="84">
        <f t="shared" si="117"/>
        <v>0</v>
      </c>
      <c r="L237" s="84">
        <f t="shared" si="118"/>
        <v>0</v>
      </c>
      <c r="M237" s="84">
        <f t="shared" si="119"/>
        <v>0</v>
      </c>
      <c r="N237" s="321" t="str">
        <f t="shared" si="120"/>
        <v/>
      </c>
      <c r="O237" s="321" t="str">
        <f t="shared" si="121"/>
        <v/>
      </c>
      <c r="P237" s="321" t="str">
        <f t="shared" si="122"/>
        <v/>
      </c>
      <c r="Q237" s="214" t="str">
        <f t="shared" si="130"/>
        <v/>
      </c>
      <c r="R237" s="141"/>
      <c r="S237" s="211"/>
      <c r="T237" s="364" t="str">
        <f t="shared" si="99"/>
        <v/>
      </c>
      <c r="U237" s="153" t="str">
        <f t="shared" si="123"/>
        <v/>
      </c>
      <c r="V237" s="153" t="str">
        <f t="shared" si="124"/>
        <v/>
      </c>
      <c r="W237" s="153" t="str">
        <f t="shared" si="100"/>
        <v/>
      </c>
      <c r="X237" s="153" t="str">
        <f t="shared" si="101"/>
        <v/>
      </c>
      <c r="Y237" s="141"/>
      <c r="Z237" s="211"/>
      <c r="AA237" s="364" t="str">
        <f t="shared" si="102"/>
        <v/>
      </c>
      <c r="AB237" s="153" t="str">
        <f t="shared" si="125"/>
        <v/>
      </c>
      <c r="AC237" s="153" t="str">
        <f t="shared" si="126"/>
        <v/>
      </c>
      <c r="AD237" s="153" t="str">
        <f t="shared" si="103"/>
        <v/>
      </c>
      <c r="AE237" s="153" t="str">
        <f t="shared" si="104"/>
        <v/>
      </c>
      <c r="AF237" s="213" t="str">
        <f t="shared" si="131"/>
        <v/>
      </c>
      <c r="AG237" s="141"/>
      <c r="AH237" s="211"/>
      <c r="AI237" s="364" t="str">
        <f t="shared" si="105"/>
        <v/>
      </c>
      <c r="AJ237" s="153" t="str">
        <f t="shared" si="127"/>
        <v/>
      </c>
      <c r="AK237" s="153" t="str">
        <f t="shared" si="106"/>
        <v/>
      </c>
      <c r="AL237" s="153" t="str">
        <f t="shared" si="107"/>
        <v/>
      </c>
      <c r="AM237" s="141"/>
      <c r="AN237" s="211"/>
      <c r="AO237" s="364" t="str">
        <f t="shared" si="108"/>
        <v/>
      </c>
      <c r="AP237" s="153" t="str">
        <f t="shared" si="128"/>
        <v/>
      </c>
      <c r="AQ237" s="153" t="str">
        <f t="shared" si="109"/>
        <v/>
      </c>
      <c r="AR237" s="153" t="str">
        <f t="shared" si="110"/>
        <v/>
      </c>
      <c r="AS237" s="141"/>
      <c r="AT237" s="211"/>
      <c r="AU237" s="364" t="str">
        <f t="shared" si="111"/>
        <v/>
      </c>
      <c r="AV237" s="153" t="str">
        <f t="shared" si="129"/>
        <v/>
      </c>
      <c r="AW237" s="153" t="str">
        <f t="shared" si="112"/>
        <v/>
      </c>
      <c r="AX237" s="153" t="str">
        <f t="shared" si="113"/>
        <v/>
      </c>
    </row>
    <row r="238" spans="1:50" ht="29.45" customHeight="1" x14ac:dyDescent="0.25">
      <c r="A238" s="354" t="str">
        <f>IF('N-Bedarf GL §13a'!A238="","",'N-Bedarf GL §13a'!A238)</f>
        <v/>
      </c>
      <c r="B238" s="354" t="str">
        <f>IF('N-Bedarf GL §13a'!B238="","",'N-Bedarf GL §13a'!B238)</f>
        <v/>
      </c>
      <c r="C238" s="305" t="str">
        <f>IF('N-Bedarf GL §13a'!D238="","",'N-Bedarf GL §13a'!D238)</f>
        <v/>
      </c>
      <c r="D238" s="32" t="str">
        <f>IF('N-Bedarf GL §13a'!C238="","",'N-Bedarf GL §13a'!C238)</f>
        <v/>
      </c>
      <c r="E238" s="84" t="str">
        <f>IF('N-Bedarf GL §13a'!V238="",'N-Bedarf GL §13a'!T238,'N-Bedarf GL §13a'!V238)</f>
        <v/>
      </c>
      <c r="F238" s="84" t="str">
        <f>IF('P-Bedarf GL §13a'!N239="","",'P-Bedarf GL §13a'!N239)</f>
        <v/>
      </c>
      <c r="G238" s="84" t="str">
        <f>IF('P-Bedarf GL §13a'!R239="","",'P-Bedarf GL §13a'!R239)</f>
        <v/>
      </c>
      <c r="H238" s="345" t="str">
        <f t="shared" si="114"/>
        <v/>
      </c>
      <c r="I238" s="345" t="str">
        <f t="shared" si="115"/>
        <v/>
      </c>
      <c r="J238" s="345" t="str">
        <f t="shared" si="116"/>
        <v/>
      </c>
      <c r="K238" s="84">
        <f t="shared" si="117"/>
        <v>0</v>
      </c>
      <c r="L238" s="84">
        <f t="shared" si="118"/>
        <v>0</v>
      </c>
      <c r="M238" s="84">
        <f t="shared" si="119"/>
        <v>0</v>
      </c>
      <c r="N238" s="321" t="str">
        <f t="shared" si="120"/>
        <v/>
      </c>
      <c r="O238" s="321" t="str">
        <f t="shared" si="121"/>
        <v/>
      </c>
      <c r="P238" s="321" t="str">
        <f t="shared" si="122"/>
        <v/>
      </c>
      <c r="Q238" s="214" t="str">
        <f t="shared" si="130"/>
        <v/>
      </c>
      <c r="R238" s="141"/>
      <c r="S238" s="211"/>
      <c r="T238" s="364" t="str">
        <f t="shared" si="99"/>
        <v/>
      </c>
      <c r="U238" s="153" t="str">
        <f t="shared" si="123"/>
        <v/>
      </c>
      <c r="V238" s="153" t="str">
        <f t="shared" si="124"/>
        <v/>
      </c>
      <c r="W238" s="153" t="str">
        <f t="shared" si="100"/>
        <v/>
      </c>
      <c r="X238" s="153" t="str">
        <f t="shared" si="101"/>
        <v/>
      </c>
      <c r="Y238" s="141"/>
      <c r="Z238" s="211"/>
      <c r="AA238" s="364" t="str">
        <f t="shared" si="102"/>
        <v/>
      </c>
      <c r="AB238" s="153" t="str">
        <f t="shared" si="125"/>
        <v/>
      </c>
      <c r="AC238" s="153" t="str">
        <f t="shared" si="126"/>
        <v/>
      </c>
      <c r="AD238" s="153" t="str">
        <f t="shared" si="103"/>
        <v/>
      </c>
      <c r="AE238" s="153" t="str">
        <f t="shared" si="104"/>
        <v/>
      </c>
      <c r="AF238" s="213" t="str">
        <f t="shared" si="131"/>
        <v/>
      </c>
      <c r="AG238" s="141"/>
      <c r="AH238" s="211"/>
      <c r="AI238" s="364" t="str">
        <f t="shared" si="105"/>
        <v/>
      </c>
      <c r="AJ238" s="153" t="str">
        <f t="shared" si="127"/>
        <v/>
      </c>
      <c r="AK238" s="153" t="str">
        <f t="shared" si="106"/>
        <v/>
      </c>
      <c r="AL238" s="153" t="str">
        <f t="shared" si="107"/>
        <v/>
      </c>
      <c r="AM238" s="141"/>
      <c r="AN238" s="211"/>
      <c r="AO238" s="364" t="str">
        <f t="shared" si="108"/>
        <v/>
      </c>
      <c r="AP238" s="153" t="str">
        <f t="shared" si="128"/>
        <v/>
      </c>
      <c r="AQ238" s="153" t="str">
        <f t="shared" si="109"/>
        <v/>
      </c>
      <c r="AR238" s="153" t="str">
        <f t="shared" si="110"/>
        <v/>
      </c>
      <c r="AS238" s="141"/>
      <c r="AT238" s="211"/>
      <c r="AU238" s="364" t="str">
        <f t="shared" si="111"/>
        <v/>
      </c>
      <c r="AV238" s="153" t="str">
        <f t="shared" si="129"/>
        <v/>
      </c>
      <c r="AW238" s="153" t="str">
        <f t="shared" si="112"/>
        <v/>
      </c>
      <c r="AX238" s="153" t="str">
        <f t="shared" si="113"/>
        <v/>
      </c>
    </row>
    <row r="239" spans="1:50" ht="29.45" customHeight="1" x14ac:dyDescent="0.25">
      <c r="A239" s="354" t="str">
        <f>IF('N-Bedarf GL §13a'!A239="","",'N-Bedarf GL §13a'!A239)</f>
        <v/>
      </c>
      <c r="B239" s="354" t="str">
        <f>IF('N-Bedarf GL §13a'!B239="","",'N-Bedarf GL §13a'!B239)</f>
        <v/>
      </c>
      <c r="C239" s="305" t="str">
        <f>IF('N-Bedarf GL §13a'!D239="","",'N-Bedarf GL §13a'!D239)</f>
        <v/>
      </c>
      <c r="D239" s="32" t="str">
        <f>IF('N-Bedarf GL §13a'!C239="","",'N-Bedarf GL §13a'!C239)</f>
        <v/>
      </c>
      <c r="E239" s="84" t="str">
        <f>IF('N-Bedarf GL §13a'!V239="",'N-Bedarf GL §13a'!T239,'N-Bedarf GL §13a'!V239)</f>
        <v/>
      </c>
      <c r="F239" s="84" t="str">
        <f>IF('P-Bedarf GL §13a'!N240="","",'P-Bedarf GL §13a'!N240)</f>
        <v/>
      </c>
      <c r="G239" s="84" t="str">
        <f>IF('P-Bedarf GL §13a'!R240="","",'P-Bedarf GL §13a'!R240)</f>
        <v/>
      </c>
      <c r="H239" s="345" t="str">
        <f t="shared" si="114"/>
        <v/>
      </c>
      <c r="I239" s="345" t="str">
        <f t="shared" si="115"/>
        <v/>
      </c>
      <c r="J239" s="345" t="str">
        <f t="shared" si="116"/>
        <v/>
      </c>
      <c r="K239" s="84">
        <f t="shared" si="117"/>
        <v>0</v>
      </c>
      <c r="L239" s="84">
        <f t="shared" si="118"/>
        <v>0</v>
      </c>
      <c r="M239" s="84">
        <f t="shared" si="119"/>
        <v>0</v>
      </c>
      <c r="N239" s="321" t="str">
        <f t="shared" si="120"/>
        <v/>
      </c>
      <c r="O239" s="321" t="str">
        <f t="shared" si="121"/>
        <v/>
      </c>
      <c r="P239" s="321" t="str">
        <f t="shared" si="122"/>
        <v/>
      </c>
      <c r="Q239" s="214" t="str">
        <f t="shared" si="130"/>
        <v/>
      </c>
      <c r="R239" s="141"/>
      <c r="S239" s="211"/>
      <c r="T239" s="364" t="str">
        <f t="shared" si="99"/>
        <v/>
      </c>
      <c r="U239" s="153" t="str">
        <f t="shared" si="123"/>
        <v/>
      </c>
      <c r="V239" s="153" t="str">
        <f t="shared" si="124"/>
        <v/>
      </c>
      <c r="W239" s="153" t="str">
        <f t="shared" si="100"/>
        <v/>
      </c>
      <c r="X239" s="153" t="str">
        <f t="shared" si="101"/>
        <v/>
      </c>
      <c r="Y239" s="141"/>
      <c r="Z239" s="211"/>
      <c r="AA239" s="364" t="str">
        <f t="shared" si="102"/>
        <v/>
      </c>
      <c r="AB239" s="153" t="str">
        <f t="shared" si="125"/>
        <v/>
      </c>
      <c r="AC239" s="153" t="str">
        <f t="shared" si="126"/>
        <v/>
      </c>
      <c r="AD239" s="153" t="str">
        <f t="shared" si="103"/>
        <v/>
      </c>
      <c r="AE239" s="153" t="str">
        <f t="shared" si="104"/>
        <v/>
      </c>
      <c r="AF239" s="213" t="str">
        <f t="shared" si="131"/>
        <v/>
      </c>
      <c r="AG239" s="141"/>
      <c r="AH239" s="211"/>
      <c r="AI239" s="364" t="str">
        <f t="shared" si="105"/>
        <v/>
      </c>
      <c r="AJ239" s="153" t="str">
        <f t="shared" si="127"/>
        <v/>
      </c>
      <c r="AK239" s="153" t="str">
        <f t="shared" si="106"/>
        <v/>
      </c>
      <c r="AL239" s="153" t="str">
        <f t="shared" si="107"/>
        <v/>
      </c>
      <c r="AM239" s="141"/>
      <c r="AN239" s="211"/>
      <c r="AO239" s="364" t="str">
        <f t="shared" si="108"/>
        <v/>
      </c>
      <c r="AP239" s="153" t="str">
        <f t="shared" si="128"/>
        <v/>
      </c>
      <c r="AQ239" s="153" t="str">
        <f t="shared" si="109"/>
        <v/>
      </c>
      <c r="AR239" s="153" t="str">
        <f t="shared" si="110"/>
        <v/>
      </c>
      <c r="AS239" s="141"/>
      <c r="AT239" s="211"/>
      <c r="AU239" s="364" t="str">
        <f t="shared" si="111"/>
        <v/>
      </c>
      <c r="AV239" s="153" t="str">
        <f t="shared" si="129"/>
        <v/>
      </c>
      <c r="AW239" s="153" t="str">
        <f t="shared" si="112"/>
        <v/>
      </c>
      <c r="AX239" s="153" t="str">
        <f t="shared" si="113"/>
        <v/>
      </c>
    </row>
    <row r="240" spans="1:50" ht="29.45" customHeight="1" x14ac:dyDescent="0.25">
      <c r="A240" s="354" t="str">
        <f>IF('N-Bedarf GL §13a'!A240="","",'N-Bedarf GL §13a'!A240)</f>
        <v/>
      </c>
      <c r="B240" s="354" t="str">
        <f>IF('N-Bedarf GL §13a'!B240="","",'N-Bedarf GL §13a'!B240)</f>
        <v/>
      </c>
      <c r="C240" s="305" t="str">
        <f>IF('N-Bedarf GL §13a'!D240="","",'N-Bedarf GL §13a'!D240)</f>
        <v/>
      </c>
      <c r="D240" s="32" t="str">
        <f>IF('N-Bedarf GL §13a'!C240="","",'N-Bedarf GL §13a'!C240)</f>
        <v/>
      </c>
      <c r="E240" s="84" t="str">
        <f>IF('N-Bedarf GL §13a'!V240="",'N-Bedarf GL §13a'!T240,'N-Bedarf GL §13a'!V240)</f>
        <v/>
      </c>
      <c r="F240" s="84" t="str">
        <f>IF('P-Bedarf GL §13a'!N241="","",'P-Bedarf GL §13a'!N241)</f>
        <v/>
      </c>
      <c r="G240" s="84" t="str">
        <f>IF('P-Bedarf GL §13a'!R241="","",'P-Bedarf GL §13a'!R241)</f>
        <v/>
      </c>
      <c r="H240" s="345" t="str">
        <f t="shared" si="114"/>
        <v/>
      </c>
      <c r="I240" s="345" t="str">
        <f t="shared" si="115"/>
        <v/>
      </c>
      <c r="J240" s="345" t="str">
        <f t="shared" si="116"/>
        <v/>
      </c>
      <c r="K240" s="84">
        <f t="shared" si="117"/>
        <v>0</v>
      </c>
      <c r="L240" s="84">
        <f t="shared" si="118"/>
        <v>0</v>
      </c>
      <c r="M240" s="84">
        <f t="shared" si="119"/>
        <v>0</v>
      </c>
      <c r="N240" s="321" t="str">
        <f t="shared" si="120"/>
        <v/>
      </c>
      <c r="O240" s="321" t="str">
        <f t="shared" si="121"/>
        <v/>
      </c>
      <c r="P240" s="321" t="str">
        <f t="shared" si="122"/>
        <v/>
      </c>
      <c r="Q240" s="214" t="str">
        <f t="shared" si="130"/>
        <v/>
      </c>
      <c r="R240" s="141"/>
      <c r="S240" s="211"/>
      <c r="T240" s="364" t="str">
        <f t="shared" si="99"/>
        <v/>
      </c>
      <c r="U240" s="153" t="str">
        <f t="shared" si="123"/>
        <v/>
      </c>
      <c r="V240" s="153" t="str">
        <f t="shared" si="124"/>
        <v/>
      </c>
      <c r="W240" s="153" t="str">
        <f t="shared" si="100"/>
        <v/>
      </c>
      <c r="X240" s="153" t="str">
        <f t="shared" si="101"/>
        <v/>
      </c>
      <c r="Y240" s="141"/>
      <c r="Z240" s="211"/>
      <c r="AA240" s="364" t="str">
        <f t="shared" si="102"/>
        <v/>
      </c>
      <c r="AB240" s="153" t="str">
        <f t="shared" si="125"/>
        <v/>
      </c>
      <c r="AC240" s="153" t="str">
        <f t="shared" si="126"/>
        <v/>
      </c>
      <c r="AD240" s="153" t="str">
        <f t="shared" si="103"/>
        <v/>
      </c>
      <c r="AE240" s="153" t="str">
        <f t="shared" si="104"/>
        <v/>
      </c>
      <c r="AF240" s="213" t="str">
        <f t="shared" si="131"/>
        <v/>
      </c>
      <c r="AG240" s="141"/>
      <c r="AH240" s="211"/>
      <c r="AI240" s="364" t="str">
        <f t="shared" si="105"/>
        <v/>
      </c>
      <c r="AJ240" s="153" t="str">
        <f t="shared" si="127"/>
        <v/>
      </c>
      <c r="AK240" s="153" t="str">
        <f t="shared" si="106"/>
        <v/>
      </c>
      <c r="AL240" s="153" t="str">
        <f t="shared" si="107"/>
        <v/>
      </c>
      <c r="AM240" s="141"/>
      <c r="AN240" s="211"/>
      <c r="AO240" s="364" t="str">
        <f t="shared" si="108"/>
        <v/>
      </c>
      <c r="AP240" s="153" t="str">
        <f t="shared" si="128"/>
        <v/>
      </c>
      <c r="AQ240" s="153" t="str">
        <f t="shared" si="109"/>
        <v/>
      </c>
      <c r="AR240" s="153" t="str">
        <f t="shared" si="110"/>
        <v/>
      </c>
      <c r="AS240" s="141"/>
      <c r="AT240" s="211"/>
      <c r="AU240" s="364" t="str">
        <f t="shared" si="111"/>
        <v/>
      </c>
      <c r="AV240" s="153" t="str">
        <f t="shared" si="129"/>
        <v/>
      </c>
      <c r="AW240" s="153" t="str">
        <f t="shared" si="112"/>
        <v/>
      </c>
      <c r="AX240" s="153" t="str">
        <f t="shared" si="113"/>
        <v/>
      </c>
    </row>
    <row r="241" spans="1:50" ht="29.45" customHeight="1" x14ac:dyDescent="0.25">
      <c r="A241" s="354" t="str">
        <f>IF('N-Bedarf GL §13a'!A241="","",'N-Bedarf GL §13a'!A241)</f>
        <v/>
      </c>
      <c r="B241" s="354" t="str">
        <f>IF('N-Bedarf GL §13a'!B241="","",'N-Bedarf GL §13a'!B241)</f>
        <v/>
      </c>
      <c r="C241" s="305" t="str">
        <f>IF('N-Bedarf GL §13a'!D241="","",'N-Bedarf GL §13a'!D241)</f>
        <v/>
      </c>
      <c r="D241" s="32" t="str">
        <f>IF('N-Bedarf GL §13a'!C241="","",'N-Bedarf GL §13a'!C241)</f>
        <v/>
      </c>
      <c r="E241" s="84" t="str">
        <f>IF('N-Bedarf GL §13a'!V241="",'N-Bedarf GL §13a'!T241,'N-Bedarf GL §13a'!V241)</f>
        <v/>
      </c>
      <c r="F241" s="84" t="str">
        <f>IF('P-Bedarf GL §13a'!N242="","",'P-Bedarf GL §13a'!N242)</f>
        <v/>
      </c>
      <c r="G241" s="84" t="str">
        <f>IF('P-Bedarf GL §13a'!R242="","",'P-Bedarf GL §13a'!R242)</f>
        <v/>
      </c>
      <c r="H241" s="345" t="str">
        <f t="shared" si="114"/>
        <v/>
      </c>
      <c r="I241" s="345" t="str">
        <f t="shared" si="115"/>
        <v/>
      </c>
      <c r="J241" s="345" t="str">
        <f t="shared" si="116"/>
        <v/>
      </c>
      <c r="K241" s="84">
        <f t="shared" si="117"/>
        <v>0</v>
      </c>
      <c r="L241" s="84">
        <f t="shared" si="118"/>
        <v>0</v>
      </c>
      <c r="M241" s="84">
        <f t="shared" si="119"/>
        <v>0</v>
      </c>
      <c r="N241" s="321" t="str">
        <f t="shared" si="120"/>
        <v/>
      </c>
      <c r="O241" s="321" t="str">
        <f t="shared" si="121"/>
        <v/>
      </c>
      <c r="P241" s="321" t="str">
        <f t="shared" si="122"/>
        <v/>
      </c>
      <c r="Q241" s="214" t="str">
        <f t="shared" si="130"/>
        <v/>
      </c>
      <c r="R241" s="141"/>
      <c r="S241" s="211"/>
      <c r="T241" s="364" t="str">
        <f t="shared" si="99"/>
        <v/>
      </c>
      <c r="U241" s="153" t="str">
        <f t="shared" si="123"/>
        <v/>
      </c>
      <c r="V241" s="153" t="str">
        <f t="shared" si="124"/>
        <v/>
      </c>
      <c r="W241" s="153" t="str">
        <f t="shared" si="100"/>
        <v/>
      </c>
      <c r="X241" s="153" t="str">
        <f t="shared" si="101"/>
        <v/>
      </c>
      <c r="Y241" s="141"/>
      <c r="Z241" s="211"/>
      <c r="AA241" s="364" t="str">
        <f t="shared" si="102"/>
        <v/>
      </c>
      <c r="AB241" s="153" t="str">
        <f t="shared" si="125"/>
        <v/>
      </c>
      <c r="AC241" s="153" t="str">
        <f t="shared" si="126"/>
        <v/>
      </c>
      <c r="AD241" s="153" t="str">
        <f t="shared" si="103"/>
        <v/>
      </c>
      <c r="AE241" s="153" t="str">
        <f t="shared" si="104"/>
        <v/>
      </c>
      <c r="AF241" s="213" t="str">
        <f t="shared" si="131"/>
        <v/>
      </c>
      <c r="AG241" s="141"/>
      <c r="AH241" s="211"/>
      <c r="AI241" s="364" t="str">
        <f t="shared" si="105"/>
        <v/>
      </c>
      <c r="AJ241" s="153" t="str">
        <f t="shared" si="127"/>
        <v/>
      </c>
      <c r="AK241" s="153" t="str">
        <f t="shared" si="106"/>
        <v/>
      </c>
      <c r="AL241" s="153" t="str">
        <f t="shared" si="107"/>
        <v/>
      </c>
      <c r="AM241" s="141"/>
      <c r="AN241" s="211"/>
      <c r="AO241" s="364" t="str">
        <f t="shared" si="108"/>
        <v/>
      </c>
      <c r="AP241" s="153" t="str">
        <f t="shared" si="128"/>
        <v/>
      </c>
      <c r="AQ241" s="153" t="str">
        <f t="shared" si="109"/>
        <v/>
      </c>
      <c r="AR241" s="153" t="str">
        <f t="shared" si="110"/>
        <v/>
      </c>
      <c r="AS241" s="141"/>
      <c r="AT241" s="211"/>
      <c r="AU241" s="364" t="str">
        <f t="shared" si="111"/>
        <v/>
      </c>
      <c r="AV241" s="153" t="str">
        <f t="shared" si="129"/>
        <v/>
      </c>
      <c r="AW241" s="153" t="str">
        <f t="shared" si="112"/>
        <v/>
      </c>
      <c r="AX241" s="153" t="str">
        <f t="shared" si="113"/>
        <v/>
      </c>
    </row>
    <row r="242" spans="1:50" ht="29.45" customHeight="1" x14ac:dyDescent="0.25">
      <c r="A242" s="354" t="str">
        <f>IF('N-Bedarf GL §13a'!A242="","",'N-Bedarf GL §13a'!A242)</f>
        <v/>
      </c>
      <c r="B242" s="354" t="str">
        <f>IF('N-Bedarf GL §13a'!B242="","",'N-Bedarf GL §13a'!B242)</f>
        <v/>
      </c>
      <c r="C242" s="305" t="str">
        <f>IF('N-Bedarf GL §13a'!D242="","",'N-Bedarf GL §13a'!D242)</f>
        <v/>
      </c>
      <c r="D242" s="32" t="str">
        <f>IF('N-Bedarf GL §13a'!C242="","",'N-Bedarf GL §13a'!C242)</f>
        <v/>
      </c>
      <c r="E242" s="84" t="str">
        <f>IF('N-Bedarf GL §13a'!V242="",'N-Bedarf GL §13a'!T242,'N-Bedarf GL §13a'!V242)</f>
        <v/>
      </c>
      <c r="F242" s="84" t="str">
        <f>IF('P-Bedarf GL §13a'!N243="","",'P-Bedarf GL §13a'!N243)</f>
        <v/>
      </c>
      <c r="G242" s="84" t="str">
        <f>IF('P-Bedarf GL §13a'!R243="","",'P-Bedarf GL §13a'!R243)</f>
        <v/>
      </c>
      <c r="H242" s="345" t="str">
        <f t="shared" si="114"/>
        <v/>
      </c>
      <c r="I242" s="345" t="str">
        <f t="shared" si="115"/>
        <v/>
      </c>
      <c r="J242" s="345" t="str">
        <f t="shared" si="116"/>
        <v/>
      </c>
      <c r="K242" s="84">
        <f t="shared" si="117"/>
        <v>0</v>
      </c>
      <c r="L242" s="84">
        <f t="shared" si="118"/>
        <v>0</v>
      </c>
      <c r="M242" s="84">
        <f t="shared" si="119"/>
        <v>0</v>
      </c>
      <c r="N242" s="321" t="str">
        <f t="shared" si="120"/>
        <v/>
      </c>
      <c r="O242" s="321" t="str">
        <f t="shared" si="121"/>
        <v/>
      </c>
      <c r="P242" s="321" t="str">
        <f t="shared" si="122"/>
        <v/>
      </c>
      <c r="Q242" s="214" t="str">
        <f t="shared" si="130"/>
        <v/>
      </c>
      <c r="R242" s="141"/>
      <c r="S242" s="211"/>
      <c r="T242" s="364" t="str">
        <f t="shared" si="99"/>
        <v/>
      </c>
      <c r="U242" s="153" t="str">
        <f t="shared" si="123"/>
        <v/>
      </c>
      <c r="V242" s="153" t="str">
        <f t="shared" si="124"/>
        <v/>
      </c>
      <c r="W242" s="153" t="str">
        <f t="shared" si="100"/>
        <v/>
      </c>
      <c r="X242" s="153" t="str">
        <f t="shared" si="101"/>
        <v/>
      </c>
      <c r="Y242" s="141"/>
      <c r="Z242" s="211"/>
      <c r="AA242" s="364" t="str">
        <f t="shared" si="102"/>
        <v/>
      </c>
      <c r="AB242" s="153" t="str">
        <f t="shared" si="125"/>
        <v/>
      </c>
      <c r="AC242" s="153" t="str">
        <f t="shared" si="126"/>
        <v/>
      </c>
      <c r="AD242" s="153" t="str">
        <f t="shared" si="103"/>
        <v/>
      </c>
      <c r="AE242" s="153" t="str">
        <f t="shared" si="104"/>
        <v/>
      </c>
      <c r="AF242" s="213" t="str">
        <f t="shared" si="131"/>
        <v/>
      </c>
      <c r="AG242" s="141"/>
      <c r="AH242" s="211"/>
      <c r="AI242" s="364" t="str">
        <f t="shared" si="105"/>
        <v/>
      </c>
      <c r="AJ242" s="153" t="str">
        <f t="shared" si="127"/>
        <v/>
      </c>
      <c r="AK242" s="153" t="str">
        <f t="shared" si="106"/>
        <v/>
      </c>
      <c r="AL242" s="153" t="str">
        <f t="shared" si="107"/>
        <v/>
      </c>
      <c r="AM242" s="141"/>
      <c r="AN242" s="211"/>
      <c r="AO242" s="364" t="str">
        <f t="shared" si="108"/>
        <v/>
      </c>
      <c r="AP242" s="153" t="str">
        <f t="shared" si="128"/>
        <v/>
      </c>
      <c r="AQ242" s="153" t="str">
        <f t="shared" si="109"/>
        <v/>
      </c>
      <c r="AR242" s="153" t="str">
        <f t="shared" si="110"/>
        <v/>
      </c>
      <c r="AS242" s="141"/>
      <c r="AT242" s="211"/>
      <c r="AU242" s="364" t="str">
        <f t="shared" si="111"/>
        <v/>
      </c>
      <c r="AV242" s="153" t="str">
        <f t="shared" si="129"/>
        <v/>
      </c>
      <c r="AW242" s="153" t="str">
        <f t="shared" si="112"/>
        <v/>
      </c>
      <c r="AX242" s="153" t="str">
        <f t="shared" si="113"/>
        <v/>
      </c>
    </row>
    <row r="243" spans="1:50" ht="29.45" customHeight="1" x14ac:dyDescent="0.25">
      <c r="A243" s="354" t="str">
        <f>IF('N-Bedarf GL §13a'!A243="","",'N-Bedarf GL §13a'!A243)</f>
        <v/>
      </c>
      <c r="B243" s="354" t="str">
        <f>IF('N-Bedarf GL §13a'!B243="","",'N-Bedarf GL §13a'!B243)</f>
        <v/>
      </c>
      <c r="C243" s="305" t="str">
        <f>IF('N-Bedarf GL §13a'!D243="","",'N-Bedarf GL §13a'!D243)</f>
        <v/>
      </c>
      <c r="D243" s="32" t="str">
        <f>IF('N-Bedarf GL §13a'!C243="","",'N-Bedarf GL §13a'!C243)</f>
        <v/>
      </c>
      <c r="E243" s="84" t="str">
        <f>IF('N-Bedarf GL §13a'!V243="",'N-Bedarf GL §13a'!T243,'N-Bedarf GL §13a'!V243)</f>
        <v/>
      </c>
      <c r="F243" s="84" t="str">
        <f>IF('P-Bedarf GL §13a'!N244="","",'P-Bedarf GL §13a'!N244)</f>
        <v/>
      </c>
      <c r="G243" s="84" t="str">
        <f>IF('P-Bedarf GL §13a'!R244="","",'P-Bedarf GL §13a'!R244)</f>
        <v/>
      </c>
      <c r="H243" s="345" t="str">
        <f t="shared" si="114"/>
        <v/>
      </c>
      <c r="I243" s="345" t="str">
        <f t="shared" si="115"/>
        <v/>
      </c>
      <c r="J243" s="345" t="str">
        <f t="shared" si="116"/>
        <v/>
      </c>
      <c r="K243" s="84">
        <f t="shared" si="117"/>
        <v>0</v>
      </c>
      <c r="L243" s="84">
        <f t="shared" si="118"/>
        <v>0</v>
      </c>
      <c r="M243" s="84">
        <f t="shared" si="119"/>
        <v>0</v>
      </c>
      <c r="N243" s="321" t="str">
        <f t="shared" si="120"/>
        <v/>
      </c>
      <c r="O243" s="321" t="str">
        <f t="shared" si="121"/>
        <v/>
      </c>
      <c r="P243" s="321" t="str">
        <f t="shared" si="122"/>
        <v/>
      </c>
      <c r="Q243" s="214" t="str">
        <f t="shared" si="130"/>
        <v/>
      </c>
      <c r="R243" s="141"/>
      <c r="S243" s="211"/>
      <c r="T243" s="364" t="str">
        <f t="shared" si="99"/>
        <v/>
      </c>
      <c r="U243" s="153" t="str">
        <f t="shared" si="123"/>
        <v/>
      </c>
      <c r="V243" s="153" t="str">
        <f t="shared" si="124"/>
        <v/>
      </c>
      <c r="W243" s="153" t="str">
        <f t="shared" si="100"/>
        <v/>
      </c>
      <c r="X243" s="153" t="str">
        <f t="shared" si="101"/>
        <v/>
      </c>
      <c r="Y243" s="141"/>
      <c r="Z243" s="211"/>
      <c r="AA243" s="364" t="str">
        <f t="shared" si="102"/>
        <v/>
      </c>
      <c r="AB243" s="153" t="str">
        <f t="shared" si="125"/>
        <v/>
      </c>
      <c r="AC243" s="153" t="str">
        <f t="shared" si="126"/>
        <v/>
      </c>
      <c r="AD243" s="153" t="str">
        <f t="shared" si="103"/>
        <v/>
      </c>
      <c r="AE243" s="153" t="str">
        <f t="shared" si="104"/>
        <v/>
      </c>
      <c r="AF243" s="213" t="str">
        <f t="shared" si="131"/>
        <v/>
      </c>
      <c r="AG243" s="141"/>
      <c r="AH243" s="211"/>
      <c r="AI243" s="364" t="str">
        <f t="shared" si="105"/>
        <v/>
      </c>
      <c r="AJ243" s="153" t="str">
        <f t="shared" si="127"/>
        <v/>
      </c>
      <c r="AK243" s="153" t="str">
        <f t="shared" si="106"/>
        <v/>
      </c>
      <c r="AL243" s="153" t="str">
        <f t="shared" si="107"/>
        <v/>
      </c>
      <c r="AM243" s="141"/>
      <c r="AN243" s="211"/>
      <c r="AO243" s="364" t="str">
        <f t="shared" si="108"/>
        <v/>
      </c>
      <c r="AP243" s="153" t="str">
        <f t="shared" si="128"/>
        <v/>
      </c>
      <c r="AQ243" s="153" t="str">
        <f t="shared" si="109"/>
        <v/>
      </c>
      <c r="AR243" s="153" t="str">
        <f t="shared" si="110"/>
        <v/>
      </c>
      <c r="AS243" s="141"/>
      <c r="AT243" s="211"/>
      <c r="AU243" s="364" t="str">
        <f t="shared" si="111"/>
        <v/>
      </c>
      <c r="AV243" s="153" t="str">
        <f t="shared" si="129"/>
        <v/>
      </c>
      <c r="AW243" s="153" t="str">
        <f t="shared" si="112"/>
        <v/>
      </c>
      <c r="AX243" s="153" t="str">
        <f t="shared" si="113"/>
        <v/>
      </c>
    </row>
    <row r="244" spans="1:50" ht="29.45" customHeight="1" x14ac:dyDescent="0.25">
      <c r="A244" s="354" t="str">
        <f>IF('N-Bedarf GL §13a'!A244="","",'N-Bedarf GL §13a'!A244)</f>
        <v/>
      </c>
      <c r="B244" s="354" t="str">
        <f>IF('N-Bedarf GL §13a'!B244="","",'N-Bedarf GL §13a'!B244)</f>
        <v/>
      </c>
      <c r="C244" s="305" t="str">
        <f>IF('N-Bedarf GL §13a'!D244="","",'N-Bedarf GL §13a'!D244)</f>
        <v/>
      </c>
      <c r="D244" s="32" t="str">
        <f>IF('N-Bedarf GL §13a'!C244="","",'N-Bedarf GL §13a'!C244)</f>
        <v/>
      </c>
      <c r="E244" s="84" t="str">
        <f>IF('N-Bedarf GL §13a'!V244="",'N-Bedarf GL §13a'!T244,'N-Bedarf GL §13a'!V244)</f>
        <v/>
      </c>
      <c r="F244" s="84" t="str">
        <f>IF('P-Bedarf GL §13a'!N245="","",'P-Bedarf GL §13a'!N245)</f>
        <v/>
      </c>
      <c r="G244" s="84" t="str">
        <f>IF('P-Bedarf GL §13a'!R245="","",'P-Bedarf GL §13a'!R245)</f>
        <v/>
      </c>
      <c r="H244" s="345" t="str">
        <f t="shared" si="114"/>
        <v/>
      </c>
      <c r="I244" s="345" t="str">
        <f t="shared" si="115"/>
        <v/>
      </c>
      <c r="J244" s="345" t="str">
        <f t="shared" si="116"/>
        <v/>
      </c>
      <c r="K244" s="84">
        <f t="shared" si="117"/>
        <v>0</v>
      </c>
      <c r="L244" s="84">
        <f t="shared" si="118"/>
        <v>0</v>
      </c>
      <c r="M244" s="84">
        <f t="shared" si="119"/>
        <v>0</v>
      </c>
      <c r="N244" s="321" t="str">
        <f t="shared" si="120"/>
        <v/>
      </c>
      <c r="O244" s="321" t="str">
        <f t="shared" si="121"/>
        <v/>
      </c>
      <c r="P244" s="321" t="str">
        <f t="shared" si="122"/>
        <v/>
      </c>
      <c r="Q244" s="214" t="str">
        <f t="shared" si="130"/>
        <v/>
      </c>
      <c r="R244" s="141"/>
      <c r="S244" s="211"/>
      <c r="T244" s="364" t="str">
        <f t="shared" si="99"/>
        <v/>
      </c>
      <c r="U244" s="153" t="str">
        <f t="shared" si="123"/>
        <v/>
      </c>
      <c r="V244" s="153" t="str">
        <f t="shared" si="124"/>
        <v/>
      </c>
      <c r="W244" s="153" t="str">
        <f t="shared" si="100"/>
        <v/>
      </c>
      <c r="X244" s="153" t="str">
        <f t="shared" si="101"/>
        <v/>
      </c>
      <c r="Y244" s="141"/>
      <c r="Z244" s="211"/>
      <c r="AA244" s="364" t="str">
        <f t="shared" si="102"/>
        <v/>
      </c>
      <c r="AB244" s="153" t="str">
        <f t="shared" si="125"/>
        <v/>
      </c>
      <c r="AC244" s="153" t="str">
        <f t="shared" si="126"/>
        <v/>
      </c>
      <c r="AD244" s="153" t="str">
        <f t="shared" si="103"/>
        <v/>
      </c>
      <c r="AE244" s="153" t="str">
        <f t="shared" si="104"/>
        <v/>
      </c>
      <c r="AF244" s="213" t="str">
        <f t="shared" si="131"/>
        <v/>
      </c>
      <c r="AG244" s="141"/>
      <c r="AH244" s="211"/>
      <c r="AI244" s="364" t="str">
        <f t="shared" si="105"/>
        <v/>
      </c>
      <c r="AJ244" s="153" t="str">
        <f t="shared" si="127"/>
        <v/>
      </c>
      <c r="AK244" s="153" t="str">
        <f t="shared" si="106"/>
        <v/>
      </c>
      <c r="AL244" s="153" t="str">
        <f t="shared" si="107"/>
        <v/>
      </c>
      <c r="AM244" s="141"/>
      <c r="AN244" s="211"/>
      <c r="AO244" s="364" t="str">
        <f t="shared" si="108"/>
        <v/>
      </c>
      <c r="AP244" s="153" t="str">
        <f t="shared" si="128"/>
        <v/>
      </c>
      <c r="AQ244" s="153" t="str">
        <f t="shared" si="109"/>
        <v/>
      </c>
      <c r="AR244" s="153" t="str">
        <f t="shared" si="110"/>
        <v/>
      </c>
      <c r="AS244" s="141"/>
      <c r="AT244" s="211"/>
      <c r="AU244" s="364" t="str">
        <f t="shared" si="111"/>
        <v/>
      </c>
      <c r="AV244" s="153" t="str">
        <f t="shared" si="129"/>
        <v/>
      </c>
      <c r="AW244" s="153" t="str">
        <f t="shared" si="112"/>
        <v/>
      </c>
      <c r="AX244" s="153" t="str">
        <f t="shared" si="113"/>
        <v/>
      </c>
    </row>
    <row r="245" spans="1:50" ht="29.45" customHeight="1" x14ac:dyDescent="0.25">
      <c r="A245" s="354" t="str">
        <f>IF('N-Bedarf GL §13a'!A245="","",'N-Bedarf GL §13a'!A245)</f>
        <v/>
      </c>
      <c r="B245" s="354" t="str">
        <f>IF('N-Bedarf GL §13a'!B245="","",'N-Bedarf GL §13a'!B245)</f>
        <v/>
      </c>
      <c r="C245" s="305" t="str">
        <f>IF('N-Bedarf GL §13a'!D245="","",'N-Bedarf GL §13a'!D245)</f>
        <v/>
      </c>
      <c r="D245" s="32" t="str">
        <f>IF('N-Bedarf GL §13a'!C245="","",'N-Bedarf GL §13a'!C245)</f>
        <v/>
      </c>
      <c r="E245" s="84" t="str">
        <f>IF('N-Bedarf GL §13a'!V245="",'N-Bedarf GL §13a'!T245,'N-Bedarf GL §13a'!V245)</f>
        <v/>
      </c>
      <c r="F245" s="84" t="str">
        <f>IF('P-Bedarf GL §13a'!N246="","",'P-Bedarf GL §13a'!N246)</f>
        <v/>
      </c>
      <c r="G245" s="84" t="str">
        <f>IF('P-Bedarf GL §13a'!R246="","",'P-Bedarf GL §13a'!R246)</f>
        <v/>
      </c>
      <c r="H245" s="345" t="str">
        <f t="shared" si="114"/>
        <v/>
      </c>
      <c r="I245" s="345" t="str">
        <f t="shared" si="115"/>
        <v/>
      </c>
      <c r="J245" s="345" t="str">
        <f t="shared" si="116"/>
        <v/>
      </c>
      <c r="K245" s="84">
        <f t="shared" si="117"/>
        <v>0</v>
      </c>
      <c r="L245" s="84">
        <f t="shared" si="118"/>
        <v>0</v>
      </c>
      <c r="M245" s="84">
        <f t="shared" si="119"/>
        <v>0</v>
      </c>
      <c r="N245" s="321" t="str">
        <f t="shared" si="120"/>
        <v/>
      </c>
      <c r="O245" s="321" t="str">
        <f t="shared" si="121"/>
        <v/>
      </c>
      <c r="P245" s="321" t="str">
        <f t="shared" si="122"/>
        <v/>
      </c>
      <c r="Q245" s="214" t="str">
        <f t="shared" si="130"/>
        <v/>
      </c>
      <c r="R245" s="141"/>
      <c r="S245" s="211"/>
      <c r="T245" s="364" t="str">
        <f t="shared" si="99"/>
        <v/>
      </c>
      <c r="U245" s="153" t="str">
        <f t="shared" si="123"/>
        <v/>
      </c>
      <c r="V245" s="153" t="str">
        <f t="shared" si="124"/>
        <v/>
      </c>
      <c r="W245" s="153" t="str">
        <f t="shared" si="100"/>
        <v/>
      </c>
      <c r="X245" s="153" t="str">
        <f t="shared" si="101"/>
        <v/>
      </c>
      <c r="Y245" s="141"/>
      <c r="Z245" s="211"/>
      <c r="AA245" s="364" t="str">
        <f t="shared" si="102"/>
        <v/>
      </c>
      <c r="AB245" s="153" t="str">
        <f t="shared" si="125"/>
        <v/>
      </c>
      <c r="AC245" s="153" t="str">
        <f t="shared" si="126"/>
        <v/>
      </c>
      <c r="AD245" s="153" t="str">
        <f t="shared" si="103"/>
        <v/>
      </c>
      <c r="AE245" s="153" t="str">
        <f t="shared" si="104"/>
        <v/>
      </c>
      <c r="AF245" s="213" t="str">
        <f t="shared" si="131"/>
        <v/>
      </c>
      <c r="AG245" s="141"/>
      <c r="AH245" s="211"/>
      <c r="AI245" s="364" t="str">
        <f t="shared" si="105"/>
        <v/>
      </c>
      <c r="AJ245" s="153" t="str">
        <f t="shared" si="127"/>
        <v/>
      </c>
      <c r="AK245" s="153" t="str">
        <f t="shared" si="106"/>
        <v/>
      </c>
      <c r="AL245" s="153" t="str">
        <f t="shared" si="107"/>
        <v/>
      </c>
      <c r="AM245" s="141"/>
      <c r="AN245" s="211"/>
      <c r="AO245" s="364" t="str">
        <f t="shared" si="108"/>
        <v/>
      </c>
      <c r="AP245" s="153" t="str">
        <f t="shared" si="128"/>
        <v/>
      </c>
      <c r="AQ245" s="153" t="str">
        <f t="shared" si="109"/>
        <v/>
      </c>
      <c r="AR245" s="153" t="str">
        <f t="shared" si="110"/>
        <v/>
      </c>
      <c r="AS245" s="141"/>
      <c r="AT245" s="211"/>
      <c r="AU245" s="364" t="str">
        <f t="shared" si="111"/>
        <v/>
      </c>
      <c r="AV245" s="153" t="str">
        <f t="shared" si="129"/>
        <v/>
      </c>
      <c r="AW245" s="153" t="str">
        <f t="shared" si="112"/>
        <v/>
      </c>
      <c r="AX245" s="153" t="str">
        <f t="shared" si="113"/>
        <v/>
      </c>
    </row>
    <row r="246" spans="1:50" ht="29.45" customHeight="1" x14ac:dyDescent="0.25">
      <c r="A246" s="354" t="str">
        <f>IF('N-Bedarf GL §13a'!A246="","",'N-Bedarf GL §13a'!A246)</f>
        <v/>
      </c>
      <c r="B246" s="354" t="str">
        <f>IF('N-Bedarf GL §13a'!B246="","",'N-Bedarf GL §13a'!B246)</f>
        <v/>
      </c>
      <c r="C246" s="305" t="str">
        <f>IF('N-Bedarf GL §13a'!D246="","",'N-Bedarf GL §13a'!D246)</f>
        <v/>
      </c>
      <c r="D246" s="32" t="str">
        <f>IF('N-Bedarf GL §13a'!C246="","",'N-Bedarf GL §13a'!C246)</f>
        <v/>
      </c>
      <c r="E246" s="84" t="str">
        <f>IF('N-Bedarf GL §13a'!V246="",'N-Bedarf GL §13a'!T246,'N-Bedarf GL §13a'!V246)</f>
        <v/>
      </c>
      <c r="F246" s="84" t="str">
        <f>IF('P-Bedarf GL §13a'!N247="","",'P-Bedarf GL §13a'!N247)</f>
        <v/>
      </c>
      <c r="G246" s="84" t="str">
        <f>IF('P-Bedarf GL §13a'!R247="","",'P-Bedarf GL §13a'!R247)</f>
        <v/>
      </c>
      <c r="H246" s="345" t="str">
        <f t="shared" si="114"/>
        <v/>
      </c>
      <c r="I246" s="345" t="str">
        <f t="shared" si="115"/>
        <v/>
      </c>
      <c r="J246" s="345" t="str">
        <f t="shared" si="116"/>
        <v/>
      </c>
      <c r="K246" s="84">
        <f t="shared" si="117"/>
        <v>0</v>
      </c>
      <c r="L246" s="84">
        <f t="shared" si="118"/>
        <v>0</v>
      </c>
      <c r="M246" s="84">
        <f t="shared" si="119"/>
        <v>0</v>
      </c>
      <c r="N246" s="321" t="str">
        <f t="shared" si="120"/>
        <v/>
      </c>
      <c r="O246" s="321" t="str">
        <f t="shared" si="121"/>
        <v/>
      </c>
      <c r="P246" s="321" t="str">
        <f t="shared" si="122"/>
        <v/>
      </c>
      <c r="Q246" s="214" t="str">
        <f t="shared" si="130"/>
        <v/>
      </c>
      <c r="R246" s="141"/>
      <c r="S246" s="211"/>
      <c r="T246" s="364" t="str">
        <f t="shared" si="99"/>
        <v/>
      </c>
      <c r="U246" s="153" t="str">
        <f t="shared" si="123"/>
        <v/>
      </c>
      <c r="V246" s="153" t="str">
        <f t="shared" si="124"/>
        <v/>
      </c>
      <c r="W246" s="153" t="str">
        <f t="shared" si="100"/>
        <v/>
      </c>
      <c r="X246" s="153" t="str">
        <f t="shared" si="101"/>
        <v/>
      </c>
      <c r="Y246" s="141"/>
      <c r="Z246" s="211"/>
      <c r="AA246" s="364" t="str">
        <f t="shared" si="102"/>
        <v/>
      </c>
      <c r="AB246" s="153" t="str">
        <f t="shared" si="125"/>
        <v/>
      </c>
      <c r="AC246" s="153" t="str">
        <f t="shared" si="126"/>
        <v/>
      </c>
      <c r="AD246" s="153" t="str">
        <f t="shared" si="103"/>
        <v/>
      </c>
      <c r="AE246" s="153" t="str">
        <f t="shared" si="104"/>
        <v/>
      </c>
      <c r="AF246" s="213" t="str">
        <f t="shared" si="131"/>
        <v/>
      </c>
      <c r="AG246" s="141"/>
      <c r="AH246" s="211"/>
      <c r="AI246" s="364" t="str">
        <f t="shared" si="105"/>
        <v/>
      </c>
      <c r="AJ246" s="153" t="str">
        <f t="shared" si="127"/>
        <v/>
      </c>
      <c r="AK246" s="153" t="str">
        <f t="shared" si="106"/>
        <v/>
      </c>
      <c r="AL246" s="153" t="str">
        <f t="shared" si="107"/>
        <v/>
      </c>
      <c r="AM246" s="141"/>
      <c r="AN246" s="211"/>
      <c r="AO246" s="364" t="str">
        <f t="shared" si="108"/>
        <v/>
      </c>
      <c r="AP246" s="153" t="str">
        <f t="shared" si="128"/>
        <v/>
      </c>
      <c r="AQ246" s="153" t="str">
        <f t="shared" si="109"/>
        <v/>
      </c>
      <c r="AR246" s="153" t="str">
        <f t="shared" si="110"/>
        <v/>
      </c>
      <c r="AS246" s="141"/>
      <c r="AT246" s="211"/>
      <c r="AU246" s="364" t="str">
        <f t="shared" si="111"/>
        <v/>
      </c>
      <c r="AV246" s="153" t="str">
        <f t="shared" si="129"/>
        <v/>
      </c>
      <c r="AW246" s="153" t="str">
        <f t="shared" si="112"/>
        <v/>
      </c>
      <c r="AX246" s="153" t="str">
        <f t="shared" si="113"/>
        <v/>
      </c>
    </row>
    <row r="247" spans="1:50" ht="29.45" customHeight="1" x14ac:dyDescent="0.25">
      <c r="A247" s="354" t="str">
        <f>IF('N-Bedarf GL §13a'!A247="","",'N-Bedarf GL §13a'!A247)</f>
        <v/>
      </c>
      <c r="B247" s="354" t="str">
        <f>IF('N-Bedarf GL §13a'!B247="","",'N-Bedarf GL §13a'!B247)</f>
        <v/>
      </c>
      <c r="C247" s="305" t="str">
        <f>IF('N-Bedarf GL §13a'!D247="","",'N-Bedarf GL §13a'!D247)</f>
        <v/>
      </c>
      <c r="D247" s="32" t="str">
        <f>IF('N-Bedarf GL §13a'!C247="","",'N-Bedarf GL §13a'!C247)</f>
        <v/>
      </c>
      <c r="E247" s="84" t="str">
        <f>IF('N-Bedarf GL §13a'!V247="",'N-Bedarf GL §13a'!T247,'N-Bedarf GL §13a'!V247)</f>
        <v/>
      </c>
      <c r="F247" s="84" t="str">
        <f>IF('P-Bedarf GL §13a'!N248="","",'P-Bedarf GL §13a'!N248)</f>
        <v/>
      </c>
      <c r="G247" s="84" t="str">
        <f>IF('P-Bedarf GL §13a'!R248="","",'P-Bedarf GL §13a'!R248)</f>
        <v/>
      </c>
      <c r="H247" s="345" t="str">
        <f t="shared" si="114"/>
        <v/>
      </c>
      <c r="I247" s="345" t="str">
        <f t="shared" si="115"/>
        <v/>
      </c>
      <c r="J247" s="345" t="str">
        <f t="shared" si="116"/>
        <v/>
      </c>
      <c r="K247" s="84">
        <f t="shared" si="117"/>
        <v>0</v>
      </c>
      <c r="L247" s="84">
        <f t="shared" si="118"/>
        <v>0</v>
      </c>
      <c r="M247" s="84">
        <f t="shared" si="119"/>
        <v>0</v>
      </c>
      <c r="N247" s="321" t="str">
        <f t="shared" si="120"/>
        <v/>
      </c>
      <c r="O247" s="321" t="str">
        <f t="shared" si="121"/>
        <v/>
      </c>
      <c r="P247" s="321" t="str">
        <f t="shared" si="122"/>
        <v/>
      </c>
      <c r="Q247" s="214" t="str">
        <f t="shared" si="130"/>
        <v/>
      </c>
      <c r="R247" s="141"/>
      <c r="S247" s="211"/>
      <c r="T247" s="364" t="str">
        <f t="shared" si="99"/>
        <v/>
      </c>
      <c r="U247" s="153" t="str">
        <f t="shared" si="123"/>
        <v/>
      </c>
      <c r="V247" s="153" t="str">
        <f t="shared" si="124"/>
        <v/>
      </c>
      <c r="W247" s="153" t="str">
        <f t="shared" si="100"/>
        <v/>
      </c>
      <c r="X247" s="153" t="str">
        <f t="shared" si="101"/>
        <v/>
      </c>
      <c r="Y247" s="141"/>
      <c r="Z247" s="211"/>
      <c r="AA247" s="364" t="str">
        <f t="shared" si="102"/>
        <v/>
      </c>
      <c r="AB247" s="153" t="str">
        <f t="shared" si="125"/>
        <v/>
      </c>
      <c r="AC247" s="153" t="str">
        <f t="shared" si="126"/>
        <v/>
      </c>
      <c r="AD247" s="153" t="str">
        <f t="shared" si="103"/>
        <v/>
      </c>
      <c r="AE247" s="153" t="str">
        <f t="shared" si="104"/>
        <v/>
      </c>
      <c r="AF247" s="213" t="str">
        <f t="shared" si="131"/>
        <v/>
      </c>
      <c r="AG247" s="141"/>
      <c r="AH247" s="211"/>
      <c r="AI247" s="364" t="str">
        <f t="shared" si="105"/>
        <v/>
      </c>
      <c r="AJ247" s="153" t="str">
        <f t="shared" si="127"/>
        <v/>
      </c>
      <c r="AK247" s="153" t="str">
        <f t="shared" si="106"/>
        <v/>
      </c>
      <c r="AL247" s="153" t="str">
        <f t="shared" si="107"/>
        <v/>
      </c>
      <c r="AM247" s="141"/>
      <c r="AN247" s="211"/>
      <c r="AO247" s="364" t="str">
        <f t="shared" si="108"/>
        <v/>
      </c>
      <c r="AP247" s="153" t="str">
        <f t="shared" si="128"/>
        <v/>
      </c>
      <c r="AQ247" s="153" t="str">
        <f t="shared" si="109"/>
        <v/>
      </c>
      <c r="AR247" s="153" t="str">
        <f t="shared" si="110"/>
        <v/>
      </c>
      <c r="AS247" s="141"/>
      <c r="AT247" s="211"/>
      <c r="AU247" s="364" t="str">
        <f t="shared" si="111"/>
        <v/>
      </c>
      <c r="AV247" s="153" t="str">
        <f t="shared" si="129"/>
        <v/>
      </c>
      <c r="AW247" s="153" t="str">
        <f t="shared" si="112"/>
        <v/>
      </c>
      <c r="AX247" s="153" t="str">
        <f t="shared" si="113"/>
        <v/>
      </c>
    </row>
    <row r="248" spans="1:50" ht="29.45" customHeight="1" x14ac:dyDescent="0.25">
      <c r="A248" s="354" t="str">
        <f>IF('N-Bedarf GL §13a'!A248="","",'N-Bedarf GL §13a'!A248)</f>
        <v/>
      </c>
      <c r="B248" s="354" t="str">
        <f>IF('N-Bedarf GL §13a'!B248="","",'N-Bedarf GL §13a'!B248)</f>
        <v/>
      </c>
      <c r="C248" s="305" t="str">
        <f>IF('N-Bedarf GL §13a'!D248="","",'N-Bedarf GL §13a'!D248)</f>
        <v/>
      </c>
      <c r="D248" s="32" t="str">
        <f>IF('N-Bedarf GL §13a'!C248="","",'N-Bedarf GL §13a'!C248)</f>
        <v/>
      </c>
      <c r="E248" s="84" t="str">
        <f>IF('N-Bedarf GL §13a'!V248="",'N-Bedarf GL §13a'!T248,'N-Bedarf GL §13a'!V248)</f>
        <v/>
      </c>
      <c r="F248" s="84" t="str">
        <f>IF('P-Bedarf GL §13a'!N249="","",'P-Bedarf GL §13a'!N249)</f>
        <v/>
      </c>
      <c r="G248" s="84" t="str">
        <f>IF('P-Bedarf GL §13a'!R249="","",'P-Bedarf GL §13a'!R249)</f>
        <v/>
      </c>
      <c r="H248" s="345" t="str">
        <f t="shared" si="114"/>
        <v/>
      </c>
      <c r="I248" s="345" t="str">
        <f t="shared" si="115"/>
        <v/>
      </c>
      <c r="J248" s="345" t="str">
        <f t="shared" si="116"/>
        <v/>
      </c>
      <c r="K248" s="84">
        <f t="shared" si="117"/>
        <v>0</v>
      </c>
      <c r="L248" s="84">
        <f t="shared" si="118"/>
        <v>0</v>
      </c>
      <c r="M248" s="84">
        <f t="shared" si="119"/>
        <v>0</v>
      </c>
      <c r="N248" s="321" t="str">
        <f t="shared" si="120"/>
        <v/>
      </c>
      <c r="O248" s="321" t="str">
        <f t="shared" si="121"/>
        <v/>
      </c>
      <c r="P248" s="321" t="str">
        <f t="shared" si="122"/>
        <v/>
      </c>
      <c r="Q248" s="214" t="str">
        <f t="shared" si="130"/>
        <v/>
      </c>
      <c r="R248" s="141"/>
      <c r="S248" s="211"/>
      <c r="T248" s="364" t="str">
        <f t="shared" si="99"/>
        <v/>
      </c>
      <c r="U248" s="153" t="str">
        <f t="shared" si="123"/>
        <v/>
      </c>
      <c r="V248" s="153" t="str">
        <f t="shared" si="124"/>
        <v/>
      </c>
      <c r="W248" s="153" t="str">
        <f t="shared" si="100"/>
        <v/>
      </c>
      <c r="X248" s="153" t="str">
        <f t="shared" si="101"/>
        <v/>
      </c>
      <c r="Y248" s="141"/>
      <c r="Z248" s="211"/>
      <c r="AA248" s="364" t="str">
        <f t="shared" si="102"/>
        <v/>
      </c>
      <c r="AB248" s="153" t="str">
        <f t="shared" si="125"/>
        <v/>
      </c>
      <c r="AC248" s="153" t="str">
        <f t="shared" si="126"/>
        <v/>
      </c>
      <c r="AD248" s="153" t="str">
        <f t="shared" si="103"/>
        <v/>
      </c>
      <c r="AE248" s="153" t="str">
        <f t="shared" si="104"/>
        <v/>
      </c>
      <c r="AF248" s="213" t="str">
        <f t="shared" si="131"/>
        <v/>
      </c>
      <c r="AG248" s="141"/>
      <c r="AH248" s="211"/>
      <c r="AI248" s="364" t="str">
        <f t="shared" si="105"/>
        <v/>
      </c>
      <c r="AJ248" s="153" t="str">
        <f t="shared" si="127"/>
        <v/>
      </c>
      <c r="AK248" s="153" t="str">
        <f t="shared" si="106"/>
        <v/>
      </c>
      <c r="AL248" s="153" t="str">
        <f t="shared" si="107"/>
        <v/>
      </c>
      <c r="AM248" s="141"/>
      <c r="AN248" s="211"/>
      <c r="AO248" s="364" t="str">
        <f t="shared" si="108"/>
        <v/>
      </c>
      <c r="AP248" s="153" t="str">
        <f t="shared" si="128"/>
        <v/>
      </c>
      <c r="AQ248" s="153" t="str">
        <f t="shared" si="109"/>
        <v/>
      </c>
      <c r="AR248" s="153" t="str">
        <f t="shared" si="110"/>
        <v/>
      </c>
      <c r="AS248" s="141"/>
      <c r="AT248" s="211"/>
      <c r="AU248" s="364" t="str">
        <f t="shared" si="111"/>
        <v/>
      </c>
      <c r="AV248" s="153" t="str">
        <f t="shared" si="129"/>
        <v/>
      </c>
      <c r="AW248" s="153" t="str">
        <f t="shared" si="112"/>
        <v/>
      </c>
      <c r="AX248" s="153" t="str">
        <f t="shared" si="113"/>
        <v/>
      </c>
    </row>
    <row r="249" spans="1:50" ht="29.45" customHeight="1" x14ac:dyDescent="0.25">
      <c r="A249" s="354" t="str">
        <f>IF('N-Bedarf GL §13a'!A249="","",'N-Bedarf GL §13a'!A249)</f>
        <v/>
      </c>
      <c r="B249" s="354" t="str">
        <f>IF('N-Bedarf GL §13a'!B249="","",'N-Bedarf GL §13a'!B249)</f>
        <v/>
      </c>
      <c r="C249" s="305" t="str">
        <f>IF('N-Bedarf GL §13a'!D249="","",'N-Bedarf GL §13a'!D249)</f>
        <v/>
      </c>
      <c r="D249" s="32" t="str">
        <f>IF('N-Bedarf GL §13a'!C249="","",'N-Bedarf GL §13a'!C249)</f>
        <v/>
      </c>
      <c r="E249" s="84" t="str">
        <f>IF('N-Bedarf GL §13a'!V249="",'N-Bedarf GL §13a'!T249,'N-Bedarf GL §13a'!V249)</f>
        <v/>
      </c>
      <c r="F249" s="84" t="str">
        <f>IF('P-Bedarf GL §13a'!N250="","",'P-Bedarf GL §13a'!N250)</f>
        <v/>
      </c>
      <c r="G249" s="84" t="str">
        <f>IF('P-Bedarf GL §13a'!R250="","",'P-Bedarf GL §13a'!R250)</f>
        <v/>
      </c>
      <c r="H249" s="345" t="str">
        <f t="shared" si="114"/>
        <v/>
      </c>
      <c r="I249" s="345" t="str">
        <f t="shared" si="115"/>
        <v/>
      </c>
      <c r="J249" s="345" t="str">
        <f t="shared" si="116"/>
        <v/>
      </c>
      <c r="K249" s="84">
        <f t="shared" si="117"/>
        <v>0</v>
      </c>
      <c r="L249" s="84">
        <f t="shared" si="118"/>
        <v>0</v>
      </c>
      <c r="M249" s="84">
        <f t="shared" si="119"/>
        <v>0</v>
      </c>
      <c r="N249" s="321" t="str">
        <f t="shared" si="120"/>
        <v/>
      </c>
      <c r="O249" s="321" t="str">
        <f t="shared" si="121"/>
        <v/>
      </c>
      <c r="P249" s="321" t="str">
        <f t="shared" si="122"/>
        <v/>
      </c>
      <c r="Q249" s="214" t="str">
        <f t="shared" si="130"/>
        <v/>
      </c>
      <c r="R249" s="141"/>
      <c r="S249" s="211"/>
      <c r="T249" s="364" t="str">
        <f t="shared" si="99"/>
        <v/>
      </c>
      <c r="U249" s="153" t="str">
        <f t="shared" si="123"/>
        <v/>
      </c>
      <c r="V249" s="153" t="str">
        <f t="shared" si="124"/>
        <v/>
      </c>
      <c r="W249" s="153" t="str">
        <f t="shared" si="100"/>
        <v/>
      </c>
      <c r="X249" s="153" t="str">
        <f t="shared" si="101"/>
        <v/>
      </c>
      <c r="Y249" s="141"/>
      <c r="Z249" s="211"/>
      <c r="AA249" s="364" t="str">
        <f t="shared" si="102"/>
        <v/>
      </c>
      <c r="AB249" s="153" t="str">
        <f t="shared" si="125"/>
        <v/>
      </c>
      <c r="AC249" s="153" t="str">
        <f t="shared" si="126"/>
        <v/>
      </c>
      <c r="AD249" s="153" t="str">
        <f t="shared" si="103"/>
        <v/>
      </c>
      <c r="AE249" s="153" t="str">
        <f t="shared" si="104"/>
        <v/>
      </c>
      <c r="AF249" s="213" t="str">
        <f t="shared" si="131"/>
        <v/>
      </c>
      <c r="AG249" s="141"/>
      <c r="AH249" s="211"/>
      <c r="AI249" s="364" t="str">
        <f t="shared" si="105"/>
        <v/>
      </c>
      <c r="AJ249" s="153" t="str">
        <f t="shared" si="127"/>
        <v/>
      </c>
      <c r="AK249" s="153" t="str">
        <f t="shared" si="106"/>
        <v/>
      </c>
      <c r="AL249" s="153" t="str">
        <f t="shared" si="107"/>
        <v/>
      </c>
      <c r="AM249" s="141"/>
      <c r="AN249" s="211"/>
      <c r="AO249" s="364" t="str">
        <f t="shared" si="108"/>
        <v/>
      </c>
      <c r="AP249" s="153" t="str">
        <f t="shared" si="128"/>
        <v/>
      </c>
      <c r="AQ249" s="153" t="str">
        <f t="shared" si="109"/>
        <v/>
      </c>
      <c r="AR249" s="153" t="str">
        <f t="shared" si="110"/>
        <v/>
      </c>
      <c r="AS249" s="141"/>
      <c r="AT249" s="211"/>
      <c r="AU249" s="364" t="str">
        <f t="shared" si="111"/>
        <v/>
      </c>
      <c r="AV249" s="153" t="str">
        <f t="shared" si="129"/>
        <v/>
      </c>
      <c r="AW249" s="153" t="str">
        <f t="shared" si="112"/>
        <v/>
      </c>
      <c r="AX249" s="153" t="str">
        <f t="shared" si="113"/>
        <v/>
      </c>
    </row>
    <row r="250" spans="1:50" ht="29.45" customHeight="1" x14ac:dyDescent="0.25">
      <c r="A250" s="354" t="str">
        <f>IF('N-Bedarf GL §13a'!A250="","",'N-Bedarf GL §13a'!A250)</f>
        <v/>
      </c>
      <c r="B250" s="354" t="str">
        <f>IF('N-Bedarf GL §13a'!B250="","",'N-Bedarf GL §13a'!B250)</f>
        <v/>
      </c>
      <c r="C250" s="305" t="str">
        <f>IF('N-Bedarf GL §13a'!D250="","",'N-Bedarf GL §13a'!D250)</f>
        <v/>
      </c>
      <c r="D250" s="32" t="str">
        <f>IF('N-Bedarf GL §13a'!C250="","",'N-Bedarf GL §13a'!C250)</f>
        <v/>
      </c>
      <c r="E250" s="84" t="str">
        <f>IF('N-Bedarf GL §13a'!V250="",'N-Bedarf GL §13a'!T250,'N-Bedarf GL §13a'!V250)</f>
        <v/>
      </c>
      <c r="F250" s="84" t="str">
        <f>IF('P-Bedarf GL §13a'!N251="","",'P-Bedarf GL §13a'!N251)</f>
        <v/>
      </c>
      <c r="G250" s="84" t="str">
        <f>IF('P-Bedarf GL §13a'!R251="","",'P-Bedarf GL §13a'!R251)</f>
        <v/>
      </c>
      <c r="H250" s="345" t="str">
        <f t="shared" si="114"/>
        <v/>
      </c>
      <c r="I250" s="345" t="str">
        <f t="shared" si="115"/>
        <v/>
      </c>
      <c r="J250" s="345" t="str">
        <f t="shared" si="116"/>
        <v/>
      </c>
      <c r="K250" s="84">
        <f t="shared" si="117"/>
        <v>0</v>
      </c>
      <c r="L250" s="84">
        <f t="shared" si="118"/>
        <v>0</v>
      </c>
      <c r="M250" s="84">
        <f t="shared" si="119"/>
        <v>0</v>
      </c>
      <c r="N250" s="321" t="str">
        <f t="shared" si="120"/>
        <v/>
      </c>
      <c r="O250" s="321" t="str">
        <f t="shared" si="121"/>
        <v/>
      </c>
      <c r="P250" s="321" t="str">
        <f t="shared" si="122"/>
        <v/>
      </c>
      <c r="Q250" s="214" t="str">
        <f t="shared" si="130"/>
        <v/>
      </c>
      <c r="R250" s="141"/>
      <c r="S250" s="211"/>
      <c r="T250" s="364" t="str">
        <f t="shared" si="99"/>
        <v/>
      </c>
      <c r="U250" s="153" t="str">
        <f t="shared" si="123"/>
        <v/>
      </c>
      <c r="V250" s="153" t="str">
        <f t="shared" si="124"/>
        <v/>
      </c>
      <c r="W250" s="153" t="str">
        <f t="shared" si="100"/>
        <v/>
      </c>
      <c r="X250" s="153" t="str">
        <f t="shared" si="101"/>
        <v/>
      </c>
      <c r="Y250" s="141"/>
      <c r="Z250" s="211"/>
      <c r="AA250" s="364" t="str">
        <f t="shared" si="102"/>
        <v/>
      </c>
      <c r="AB250" s="153" t="str">
        <f t="shared" si="125"/>
        <v/>
      </c>
      <c r="AC250" s="153" t="str">
        <f t="shared" si="126"/>
        <v/>
      </c>
      <c r="AD250" s="153" t="str">
        <f t="shared" si="103"/>
        <v/>
      </c>
      <c r="AE250" s="153" t="str">
        <f t="shared" si="104"/>
        <v/>
      </c>
      <c r="AF250" s="213" t="str">
        <f t="shared" si="131"/>
        <v/>
      </c>
      <c r="AG250" s="141"/>
      <c r="AH250" s="211"/>
      <c r="AI250" s="364" t="str">
        <f t="shared" si="105"/>
        <v/>
      </c>
      <c r="AJ250" s="153" t="str">
        <f t="shared" si="127"/>
        <v/>
      </c>
      <c r="AK250" s="153" t="str">
        <f t="shared" si="106"/>
        <v/>
      </c>
      <c r="AL250" s="153" t="str">
        <f t="shared" si="107"/>
        <v/>
      </c>
      <c r="AM250" s="141"/>
      <c r="AN250" s="211"/>
      <c r="AO250" s="364" t="str">
        <f t="shared" si="108"/>
        <v/>
      </c>
      <c r="AP250" s="153" t="str">
        <f t="shared" si="128"/>
        <v/>
      </c>
      <c r="AQ250" s="153" t="str">
        <f t="shared" si="109"/>
        <v/>
      </c>
      <c r="AR250" s="153" t="str">
        <f t="shared" si="110"/>
        <v/>
      </c>
      <c r="AS250" s="141"/>
      <c r="AT250" s="211"/>
      <c r="AU250" s="364" t="str">
        <f t="shared" si="111"/>
        <v/>
      </c>
      <c r="AV250" s="153" t="str">
        <f t="shared" si="129"/>
        <v/>
      </c>
      <c r="AW250" s="153" t="str">
        <f t="shared" si="112"/>
        <v/>
      </c>
      <c r="AX250" s="153" t="str">
        <f t="shared" si="113"/>
        <v/>
      </c>
    </row>
    <row r="251" spans="1:50" ht="29.45" customHeight="1" x14ac:dyDescent="0.25">
      <c r="A251" s="354" t="str">
        <f>IF('N-Bedarf GL §13a'!A251="","",'N-Bedarf GL §13a'!A251)</f>
        <v/>
      </c>
      <c r="B251" s="354" t="str">
        <f>IF('N-Bedarf GL §13a'!B251="","",'N-Bedarf GL §13a'!B251)</f>
        <v/>
      </c>
      <c r="C251" s="305" t="str">
        <f>IF('N-Bedarf GL §13a'!D251="","",'N-Bedarf GL §13a'!D251)</f>
        <v/>
      </c>
      <c r="D251" s="32" t="str">
        <f>IF('N-Bedarf GL §13a'!C251="","",'N-Bedarf GL §13a'!C251)</f>
        <v/>
      </c>
      <c r="E251" s="84" t="str">
        <f>IF('N-Bedarf GL §13a'!V251="",'N-Bedarf GL §13a'!T251,'N-Bedarf GL §13a'!V251)</f>
        <v/>
      </c>
      <c r="F251" s="84" t="str">
        <f>IF('P-Bedarf GL §13a'!N252="","",'P-Bedarf GL §13a'!N252)</f>
        <v/>
      </c>
      <c r="G251" s="84" t="str">
        <f>IF('P-Bedarf GL §13a'!R252="","",'P-Bedarf GL §13a'!R252)</f>
        <v/>
      </c>
      <c r="H251" s="345" t="str">
        <f t="shared" si="114"/>
        <v/>
      </c>
      <c r="I251" s="345" t="str">
        <f t="shared" si="115"/>
        <v/>
      </c>
      <c r="J251" s="345" t="str">
        <f t="shared" si="116"/>
        <v/>
      </c>
      <c r="K251" s="84">
        <f t="shared" si="117"/>
        <v>0</v>
      </c>
      <c r="L251" s="84">
        <f t="shared" si="118"/>
        <v>0</v>
      </c>
      <c r="M251" s="84">
        <f t="shared" si="119"/>
        <v>0</v>
      </c>
      <c r="N251" s="321" t="str">
        <f t="shared" si="120"/>
        <v/>
      </c>
      <c r="O251" s="321" t="str">
        <f t="shared" si="121"/>
        <v/>
      </c>
      <c r="P251" s="321" t="str">
        <f t="shared" si="122"/>
        <v/>
      </c>
      <c r="Q251" s="214" t="str">
        <f t="shared" si="130"/>
        <v/>
      </c>
      <c r="R251" s="141"/>
      <c r="S251" s="211"/>
      <c r="T251" s="364" t="str">
        <f t="shared" si="99"/>
        <v/>
      </c>
      <c r="U251" s="153" t="str">
        <f t="shared" si="123"/>
        <v/>
      </c>
      <c r="V251" s="153" t="str">
        <f t="shared" si="124"/>
        <v/>
      </c>
      <c r="W251" s="153" t="str">
        <f t="shared" si="100"/>
        <v/>
      </c>
      <c r="X251" s="153" t="str">
        <f t="shared" si="101"/>
        <v/>
      </c>
      <c r="Y251" s="141"/>
      <c r="Z251" s="211"/>
      <c r="AA251" s="364" t="str">
        <f t="shared" si="102"/>
        <v/>
      </c>
      <c r="AB251" s="153" t="str">
        <f t="shared" si="125"/>
        <v/>
      </c>
      <c r="AC251" s="153" t="str">
        <f t="shared" si="126"/>
        <v/>
      </c>
      <c r="AD251" s="153" t="str">
        <f t="shared" si="103"/>
        <v/>
      </c>
      <c r="AE251" s="153" t="str">
        <f t="shared" si="104"/>
        <v/>
      </c>
      <c r="AF251" s="213" t="str">
        <f t="shared" si="131"/>
        <v/>
      </c>
      <c r="AG251" s="141"/>
      <c r="AH251" s="211"/>
      <c r="AI251" s="364" t="str">
        <f t="shared" si="105"/>
        <v/>
      </c>
      <c r="AJ251" s="153" t="str">
        <f t="shared" si="127"/>
        <v/>
      </c>
      <c r="AK251" s="153" t="str">
        <f t="shared" si="106"/>
        <v/>
      </c>
      <c r="AL251" s="153" t="str">
        <f t="shared" si="107"/>
        <v/>
      </c>
      <c r="AM251" s="141"/>
      <c r="AN251" s="211"/>
      <c r="AO251" s="364" t="str">
        <f t="shared" si="108"/>
        <v/>
      </c>
      <c r="AP251" s="153" t="str">
        <f t="shared" si="128"/>
        <v/>
      </c>
      <c r="AQ251" s="153" t="str">
        <f t="shared" si="109"/>
        <v/>
      </c>
      <c r="AR251" s="153" t="str">
        <f t="shared" si="110"/>
        <v/>
      </c>
      <c r="AS251" s="141"/>
      <c r="AT251" s="211"/>
      <c r="AU251" s="364" t="str">
        <f t="shared" si="111"/>
        <v/>
      </c>
      <c r="AV251" s="153" t="str">
        <f t="shared" si="129"/>
        <v/>
      </c>
      <c r="AW251" s="153" t="str">
        <f t="shared" si="112"/>
        <v/>
      </c>
      <c r="AX251" s="153" t="str">
        <f t="shared" si="113"/>
        <v/>
      </c>
    </row>
    <row r="252" spans="1:50" ht="29.45" customHeight="1" x14ac:dyDescent="0.25">
      <c r="A252" s="354" t="str">
        <f>IF('N-Bedarf GL §13a'!A252="","",'N-Bedarf GL §13a'!A252)</f>
        <v/>
      </c>
      <c r="B252" s="354" t="str">
        <f>IF('N-Bedarf GL §13a'!B252="","",'N-Bedarf GL §13a'!B252)</f>
        <v/>
      </c>
      <c r="C252" s="305" t="str">
        <f>IF('N-Bedarf GL §13a'!D252="","",'N-Bedarf GL §13a'!D252)</f>
        <v/>
      </c>
      <c r="D252" s="32" t="str">
        <f>IF('N-Bedarf GL §13a'!C252="","",'N-Bedarf GL §13a'!C252)</f>
        <v/>
      </c>
      <c r="E252" s="84" t="str">
        <f>IF('N-Bedarf GL §13a'!V252="",'N-Bedarf GL §13a'!T252,'N-Bedarf GL §13a'!V252)</f>
        <v/>
      </c>
      <c r="F252" s="84" t="str">
        <f>IF('P-Bedarf GL §13a'!N253="","",'P-Bedarf GL §13a'!N253)</f>
        <v/>
      </c>
      <c r="G252" s="84" t="str">
        <f>IF('P-Bedarf GL §13a'!R253="","",'P-Bedarf GL §13a'!R253)</f>
        <v/>
      </c>
      <c r="H252" s="345" t="str">
        <f t="shared" si="114"/>
        <v/>
      </c>
      <c r="I252" s="345" t="str">
        <f t="shared" si="115"/>
        <v/>
      </c>
      <c r="J252" s="345" t="str">
        <f t="shared" si="116"/>
        <v/>
      </c>
      <c r="K252" s="84">
        <f t="shared" si="117"/>
        <v>0</v>
      </c>
      <c r="L252" s="84">
        <f t="shared" si="118"/>
        <v>0</v>
      </c>
      <c r="M252" s="84">
        <f t="shared" si="119"/>
        <v>0</v>
      </c>
      <c r="N252" s="321" t="str">
        <f t="shared" si="120"/>
        <v/>
      </c>
      <c r="O252" s="321" t="str">
        <f t="shared" si="121"/>
        <v/>
      </c>
      <c r="P252" s="321" t="str">
        <f t="shared" si="122"/>
        <v/>
      </c>
      <c r="Q252" s="214" t="str">
        <f t="shared" si="130"/>
        <v/>
      </c>
      <c r="R252" s="141"/>
      <c r="S252" s="211"/>
      <c r="T252" s="364" t="str">
        <f t="shared" si="99"/>
        <v/>
      </c>
      <c r="U252" s="153" t="str">
        <f t="shared" si="123"/>
        <v/>
      </c>
      <c r="V252" s="153" t="str">
        <f t="shared" si="124"/>
        <v/>
      </c>
      <c r="W252" s="153" t="str">
        <f t="shared" si="100"/>
        <v/>
      </c>
      <c r="X252" s="153" t="str">
        <f t="shared" si="101"/>
        <v/>
      </c>
      <c r="Y252" s="141"/>
      <c r="Z252" s="211"/>
      <c r="AA252" s="364" t="str">
        <f t="shared" si="102"/>
        <v/>
      </c>
      <c r="AB252" s="153" t="str">
        <f t="shared" si="125"/>
        <v/>
      </c>
      <c r="AC252" s="153" t="str">
        <f t="shared" si="126"/>
        <v/>
      </c>
      <c r="AD252" s="153" t="str">
        <f t="shared" si="103"/>
        <v/>
      </c>
      <c r="AE252" s="153" t="str">
        <f t="shared" si="104"/>
        <v/>
      </c>
      <c r="AF252" s="213" t="str">
        <f t="shared" si="131"/>
        <v/>
      </c>
      <c r="AG252" s="141"/>
      <c r="AH252" s="211"/>
      <c r="AI252" s="364" t="str">
        <f t="shared" si="105"/>
        <v/>
      </c>
      <c r="AJ252" s="153" t="str">
        <f t="shared" si="127"/>
        <v/>
      </c>
      <c r="AK252" s="153" t="str">
        <f t="shared" si="106"/>
        <v/>
      </c>
      <c r="AL252" s="153" t="str">
        <f t="shared" si="107"/>
        <v/>
      </c>
      <c r="AM252" s="141"/>
      <c r="AN252" s="211"/>
      <c r="AO252" s="364" t="str">
        <f t="shared" si="108"/>
        <v/>
      </c>
      <c r="AP252" s="153" t="str">
        <f t="shared" si="128"/>
        <v/>
      </c>
      <c r="AQ252" s="153" t="str">
        <f t="shared" si="109"/>
        <v/>
      </c>
      <c r="AR252" s="153" t="str">
        <f t="shared" si="110"/>
        <v/>
      </c>
      <c r="AS252" s="141"/>
      <c r="AT252" s="211"/>
      <c r="AU252" s="364" t="str">
        <f t="shared" si="111"/>
        <v/>
      </c>
      <c r="AV252" s="153" t="str">
        <f t="shared" si="129"/>
        <v/>
      </c>
      <c r="AW252" s="153" t="str">
        <f t="shared" si="112"/>
        <v/>
      </c>
      <c r="AX252" s="153" t="str">
        <f t="shared" si="113"/>
        <v/>
      </c>
    </row>
    <row r="253" spans="1:50" ht="29.45" customHeight="1" x14ac:dyDescent="0.25">
      <c r="A253" s="354" t="str">
        <f>IF('N-Bedarf GL §13a'!A253="","",'N-Bedarf GL §13a'!A253)</f>
        <v/>
      </c>
      <c r="B253" s="354" t="str">
        <f>IF('N-Bedarf GL §13a'!B253="","",'N-Bedarf GL §13a'!B253)</f>
        <v/>
      </c>
      <c r="C253" s="305" t="str">
        <f>IF('N-Bedarf GL §13a'!D253="","",'N-Bedarf GL §13a'!D253)</f>
        <v/>
      </c>
      <c r="D253" s="32" t="str">
        <f>IF('N-Bedarf GL §13a'!C253="","",'N-Bedarf GL §13a'!C253)</f>
        <v/>
      </c>
      <c r="E253" s="84" t="str">
        <f>IF('N-Bedarf GL §13a'!V253="",'N-Bedarf GL §13a'!T253,'N-Bedarf GL §13a'!V253)</f>
        <v/>
      </c>
      <c r="F253" s="84" t="str">
        <f>IF('P-Bedarf GL §13a'!N254="","",'P-Bedarf GL §13a'!N254)</f>
        <v/>
      </c>
      <c r="G253" s="84" t="str">
        <f>IF('P-Bedarf GL §13a'!R254="","",'P-Bedarf GL §13a'!R254)</f>
        <v/>
      </c>
      <c r="H253" s="345" t="str">
        <f t="shared" si="114"/>
        <v/>
      </c>
      <c r="I253" s="345" t="str">
        <f t="shared" si="115"/>
        <v/>
      </c>
      <c r="J253" s="345" t="str">
        <f t="shared" si="116"/>
        <v/>
      </c>
      <c r="K253" s="84">
        <f t="shared" si="117"/>
        <v>0</v>
      </c>
      <c r="L253" s="84">
        <f t="shared" si="118"/>
        <v>0</v>
      </c>
      <c r="M253" s="84">
        <f t="shared" si="119"/>
        <v>0</v>
      </c>
      <c r="N253" s="321" t="str">
        <f t="shared" si="120"/>
        <v/>
      </c>
      <c r="O253" s="321" t="str">
        <f t="shared" si="121"/>
        <v/>
      </c>
      <c r="P253" s="321" t="str">
        <f t="shared" si="122"/>
        <v/>
      </c>
      <c r="Q253" s="214" t="str">
        <f t="shared" si="130"/>
        <v/>
      </c>
      <c r="R253" s="141"/>
      <c r="S253" s="211"/>
      <c r="T253" s="364" t="str">
        <f t="shared" si="99"/>
        <v/>
      </c>
      <c r="U253" s="153" t="str">
        <f t="shared" si="123"/>
        <v/>
      </c>
      <c r="V253" s="153" t="str">
        <f t="shared" si="124"/>
        <v/>
      </c>
      <c r="W253" s="153" t="str">
        <f t="shared" si="100"/>
        <v/>
      </c>
      <c r="X253" s="153" t="str">
        <f t="shared" si="101"/>
        <v/>
      </c>
      <c r="Y253" s="141"/>
      <c r="Z253" s="211"/>
      <c r="AA253" s="364" t="str">
        <f t="shared" si="102"/>
        <v/>
      </c>
      <c r="AB253" s="153" t="str">
        <f t="shared" si="125"/>
        <v/>
      </c>
      <c r="AC253" s="153" t="str">
        <f t="shared" si="126"/>
        <v/>
      </c>
      <c r="AD253" s="153" t="str">
        <f t="shared" si="103"/>
        <v/>
      </c>
      <c r="AE253" s="153" t="str">
        <f t="shared" si="104"/>
        <v/>
      </c>
      <c r="AF253" s="213" t="str">
        <f t="shared" si="131"/>
        <v/>
      </c>
      <c r="AG253" s="141"/>
      <c r="AH253" s="211"/>
      <c r="AI253" s="364" t="str">
        <f t="shared" si="105"/>
        <v/>
      </c>
      <c r="AJ253" s="153" t="str">
        <f t="shared" si="127"/>
        <v/>
      </c>
      <c r="AK253" s="153" t="str">
        <f t="shared" si="106"/>
        <v/>
      </c>
      <c r="AL253" s="153" t="str">
        <f t="shared" si="107"/>
        <v/>
      </c>
      <c r="AM253" s="141"/>
      <c r="AN253" s="211"/>
      <c r="AO253" s="364" t="str">
        <f t="shared" si="108"/>
        <v/>
      </c>
      <c r="AP253" s="153" t="str">
        <f t="shared" si="128"/>
        <v/>
      </c>
      <c r="AQ253" s="153" t="str">
        <f t="shared" si="109"/>
        <v/>
      </c>
      <c r="AR253" s="153" t="str">
        <f t="shared" si="110"/>
        <v/>
      </c>
      <c r="AS253" s="141"/>
      <c r="AT253" s="211"/>
      <c r="AU253" s="364" t="str">
        <f t="shared" si="111"/>
        <v/>
      </c>
      <c r="AV253" s="153" t="str">
        <f t="shared" si="129"/>
        <v/>
      </c>
      <c r="AW253" s="153" t="str">
        <f t="shared" si="112"/>
        <v/>
      </c>
      <c r="AX253" s="153" t="str">
        <f t="shared" si="113"/>
        <v/>
      </c>
    </row>
    <row r="254" spans="1:50" ht="29.45" customHeight="1" x14ac:dyDescent="0.25">
      <c r="A254" s="354" t="str">
        <f>IF('N-Bedarf GL §13a'!A254="","",'N-Bedarf GL §13a'!A254)</f>
        <v/>
      </c>
      <c r="B254" s="354" t="str">
        <f>IF('N-Bedarf GL §13a'!B254="","",'N-Bedarf GL §13a'!B254)</f>
        <v/>
      </c>
      <c r="C254" s="305" t="str">
        <f>IF('N-Bedarf GL §13a'!D254="","",'N-Bedarf GL §13a'!D254)</f>
        <v/>
      </c>
      <c r="D254" s="32" t="str">
        <f>IF('N-Bedarf GL §13a'!C254="","",'N-Bedarf GL §13a'!C254)</f>
        <v/>
      </c>
      <c r="E254" s="84" t="str">
        <f>IF('N-Bedarf GL §13a'!V254="",'N-Bedarf GL §13a'!T254,'N-Bedarf GL §13a'!V254)</f>
        <v/>
      </c>
      <c r="F254" s="84" t="str">
        <f>IF('P-Bedarf GL §13a'!N255="","",'P-Bedarf GL §13a'!N255)</f>
        <v/>
      </c>
      <c r="G254" s="84" t="str">
        <f>IF('P-Bedarf GL §13a'!R255="","",'P-Bedarf GL §13a'!R255)</f>
        <v/>
      </c>
      <c r="H254" s="345" t="str">
        <f t="shared" si="114"/>
        <v/>
      </c>
      <c r="I254" s="345" t="str">
        <f t="shared" si="115"/>
        <v/>
      </c>
      <c r="J254" s="345" t="str">
        <f t="shared" si="116"/>
        <v/>
      </c>
      <c r="K254" s="84">
        <f t="shared" si="117"/>
        <v>0</v>
      </c>
      <c r="L254" s="84">
        <f t="shared" si="118"/>
        <v>0</v>
      </c>
      <c r="M254" s="84">
        <f t="shared" si="119"/>
        <v>0</v>
      </c>
      <c r="N254" s="321" t="str">
        <f t="shared" si="120"/>
        <v/>
      </c>
      <c r="O254" s="321" t="str">
        <f t="shared" si="121"/>
        <v/>
      </c>
      <c r="P254" s="321" t="str">
        <f t="shared" si="122"/>
        <v/>
      </c>
      <c r="Q254" s="214" t="str">
        <f t="shared" si="130"/>
        <v/>
      </c>
      <c r="R254" s="141"/>
      <c r="S254" s="211"/>
      <c r="T254" s="364" t="str">
        <f t="shared" si="99"/>
        <v/>
      </c>
      <c r="U254" s="153" t="str">
        <f t="shared" si="123"/>
        <v/>
      </c>
      <c r="V254" s="153" t="str">
        <f t="shared" si="124"/>
        <v/>
      </c>
      <c r="W254" s="153" t="str">
        <f t="shared" si="100"/>
        <v/>
      </c>
      <c r="X254" s="153" t="str">
        <f t="shared" si="101"/>
        <v/>
      </c>
      <c r="Y254" s="141"/>
      <c r="Z254" s="211"/>
      <c r="AA254" s="364" t="str">
        <f t="shared" si="102"/>
        <v/>
      </c>
      <c r="AB254" s="153" t="str">
        <f t="shared" si="125"/>
        <v/>
      </c>
      <c r="AC254" s="153" t="str">
        <f t="shared" si="126"/>
        <v/>
      </c>
      <c r="AD254" s="153" t="str">
        <f t="shared" si="103"/>
        <v/>
      </c>
      <c r="AE254" s="153" t="str">
        <f t="shared" si="104"/>
        <v/>
      </c>
      <c r="AF254" s="213" t="str">
        <f t="shared" si="131"/>
        <v/>
      </c>
      <c r="AG254" s="141"/>
      <c r="AH254" s="211"/>
      <c r="AI254" s="364" t="str">
        <f t="shared" si="105"/>
        <v/>
      </c>
      <c r="AJ254" s="153" t="str">
        <f t="shared" si="127"/>
        <v/>
      </c>
      <c r="AK254" s="153" t="str">
        <f t="shared" si="106"/>
        <v/>
      </c>
      <c r="AL254" s="153" t="str">
        <f t="shared" si="107"/>
        <v/>
      </c>
      <c r="AM254" s="141"/>
      <c r="AN254" s="211"/>
      <c r="AO254" s="364" t="str">
        <f t="shared" si="108"/>
        <v/>
      </c>
      <c r="AP254" s="153" t="str">
        <f t="shared" si="128"/>
        <v/>
      </c>
      <c r="AQ254" s="153" t="str">
        <f t="shared" si="109"/>
        <v/>
      </c>
      <c r="AR254" s="153" t="str">
        <f t="shared" si="110"/>
        <v/>
      </c>
      <c r="AS254" s="141"/>
      <c r="AT254" s="211"/>
      <c r="AU254" s="364" t="str">
        <f t="shared" si="111"/>
        <v/>
      </c>
      <c r="AV254" s="153" t="str">
        <f t="shared" si="129"/>
        <v/>
      </c>
      <c r="AW254" s="153" t="str">
        <f t="shared" si="112"/>
        <v/>
      </c>
      <c r="AX254" s="153" t="str">
        <f t="shared" si="113"/>
        <v/>
      </c>
    </row>
    <row r="255" spans="1:50" ht="29.45" customHeight="1" x14ac:dyDescent="0.25">
      <c r="A255" s="354" t="str">
        <f>IF('N-Bedarf GL §13a'!A255="","",'N-Bedarf GL §13a'!A255)</f>
        <v/>
      </c>
      <c r="B255" s="354" t="str">
        <f>IF('N-Bedarf GL §13a'!B255="","",'N-Bedarf GL §13a'!B255)</f>
        <v/>
      </c>
      <c r="C255" s="305" t="str">
        <f>IF('N-Bedarf GL §13a'!D255="","",'N-Bedarf GL §13a'!D255)</f>
        <v/>
      </c>
      <c r="D255" s="32" t="str">
        <f>IF('N-Bedarf GL §13a'!C255="","",'N-Bedarf GL §13a'!C255)</f>
        <v/>
      </c>
      <c r="E255" s="84" t="str">
        <f>IF('N-Bedarf GL §13a'!V255="",'N-Bedarf GL §13a'!T255,'N-Bedarf GL §13a'!V255)</f>
        <v/>
      </c>
      <c r="F255" s="84" t="str">
        <f>IF('P-Bedarf GL §13a'!N256="","",'P-Bedarf GL §13a'!N256)</f>
        <v/>
      </c>
      <c r="G255" s="84" t="str">
        <f>IF('P-Bedarf GL §13a'!R256="","",'P-Bedarf GL §13a'!R256)</f>
        <v/>
      </c>
      <c r="H255" s="345" t="str">
        <f t="shared" si="114"/>
        <v/>
      </c>
      <c r="I255" s="345" t="str">
        <f t="shared" si="115"/>
        <v/>
      </c>
      <c r="J255" s="345" t="str">
        <f t="shared" si="116"/>
        <v/>
      </c>
      <c r="K255" s="84">
        <f t="shared" si="117"/>
        <v>0</v>
      </c>
      <c r="L255" s="84">
        <f t="shared" si="118"/>
        <v>0</v>
      </c>
      <c r="M255" s="84">
        <f t="shared" si="119"/>
        <v>0</v>
      </c>
      <c r="N255" s="321" t="str">
        <f t="shared" si="120"/>
        <v/>
      </c>
      <c r="O255" s="321" t="str">
        <f t="shared" si="121"/>
        <v/>
      </c>
      <c r="P255" s="321" t="str">
        <f t="shared" si="122"/>
        <v/>
      </c>
      <c r="Q255" s="214" t="str">
        <f t="shared" si="130"/>
        <v/>
      </c>
      <c r="R255" s="141"/>
      <c r="S255" s="211"/>
      <c r="T255" s="364" t="str">
        <f t="shared" si="99"/>
        <v/>
      </c>
      <c r="U255" s="153" t="str">
        <f t="shared" si="123"/>
        <v/>
      </c>
      <c r="V255" s="153" t="str">
        <f t="shared" si="124"/>
        <v/>
      </c>
      <c r="W255" s="153" t="str">
        <f t="shared" si="100"/>
        <v/>
      </c>
      <c r="X255" s="153" t="str">
        <f t="shared" si="101"/>
        <v/>
      </c>
      <c r="Y255" s="141"/>
      <c r="Z255" s="211"/>
      <c r="AA255" s="364" t="str">
        <f t="shared" si="102"/>
        <v/>
      </c>
      <c r="AB255" s="153" t="str">
        <f t="shared" si="125"/>
        <v/>
      </c>
      <c r="AC255" s="153" t="str">
        <f t="shared" si="126"/>
        <v/>
      </c>
      <c r="AD255" s="153" t="str">
        <f t="shared" si="103"/>
        <v/>
      </c>
      <c r="AE255" s="153" t="str">
        <f t="shared" si="104"/>
        <v/>
      </c>
      <c r="AF255" s="213" t="str">
        <f t="shared" si="131"/>
        <v/>
      </c>
      <c r="AG255" s="141"/>
      <c r="AH255" s="211"/>
      <c r="AI255" s="364" t="str">
        <f t="shared" si="105"/>
        <v/>
      </c>
      <c r="AJ255" s="153" t="str">
        <f t="shared" si="127"/>
        <v/>
      </c>
      <c r="AK255" s="153" t="str">
        <f t="shared" si="106"/>
        <v/>
      </c>
      <c r="AL255" s="153" t="str">
        <f t="shared" si="107"/>
        <v/>
      </c>
      <c r="AM255" s="141"/>
      <c r="AN255" s="211"/>
      <c r="AO255" s="364" t="str">
        <f t="shared" si="108"/>
        <v/>
      </c>
      <c r="AP255" s="153" t="str">
        <f t="shared" si="128"/>
        <v/>
      </c>
      <c r="AQ255" s="153" t="str">
        <f t="shared" si="109"/>
        <v/>
      </c>
      <c r="AR255" s="153" t="str">
        <f t="shared" si="110"/>
        <v/>
      </c>
      <c r="AS255" s="141"/>
      <c r="AT255" s="211"/>
      <c r="AU255" s="364" t="str">
        <f t="shared" si="111"/>
        <v/>
      </c>
      <c r="AV255" s="153" t="str">
        <f t="shared" si="129"/>
        <v/>
      </c>
      <c r="AW255" s="153" t="str">
        <f t="shared" si="112"/>
        <v/>
      </c>
      <c r="AX255" s="153" t="str">
        <f t="shared" si="113"/>
        <v/>
      </c>
    </row>
    <row r="256" spans="1:50" ht="29.45" customHeight="1" x14ac:dyDescent="0.25">
      <c r="A256" s="354" t="str">
        <f>IF('N-Bedarf GL §13a'!A256="","",'N-Bedarf GL §13a'!A256)</f>
        <v/>
      </c>
      <c r="B256" s="354" t="str">
        <f>IF('N-Bedarf GL §13a'!B256="","",'N-Bedarf GL §13a'!B256)</f>
        <v/>
      </c>
      <c r="C256" s="305" t="str">
        <f>IF('N-Bedarf GL §13a'!D256="","",'N-Bedarf GL §13a'!D256)</f>
        <v/>
      </c>
      <c r="D256" s="32" t="str">
        <f>IF('N-Bedarf GL §13a'!C256="","",'N-Bedarf GL §13a'!C256)</f>
        <v/>
      </c>
      <c r="E256" s="84" t="str">
        <f>IF('N-Bedarf GL §13a'!V256="",'N-Bedarf GL §13a'!T256,'N-Bedarf GL §13a'!V256)</f>
        <v/>
      </c>
      <c r="F256" s="84" t="str">
        <f>IF('P-Bedarf GL §13a'!N257="","",'P-Bedarf GL §13a'!N257)</f>
        <v/>
      </c>
      <c r="G256" s="84" t="str">
        <f>IF('P-Bedarf GL §13a'!R257="","",'P-Bedarf GL §13a'!R257)</f>
        <v/>
      </c>
      <c r="H256" s="345" t="str">
        <f t="shared" si="114"/>
        <v/>
      </c>
      <c r="I256" s="345" t="str">
        <f t="shared" si="115"/>
        <v/>
      </c>
      <c r="J256" s="345" t="str">
        <f t="shared" si="116"/>
        <v/>
      </c>
      <c r="K256" s="84">
        <f t="shared" si="117"/>
        <v>0</v>
      </c>
      <c r="L256" s="84">
        <f t="shared" si="118"/>
        <v>0</v>
      </c>
      <c r="M256" s="84">
        <f t="shared" si="119"/>
        <v>0</v>
      </c>
      <c r="N256" s="321" t="str">
        <f t="shared" si="120"/>
        <v/>
      </c>
      <c r="O256" s="321" t="str">
        <f t="shared" si="121"/>
        <v/>
      </c>
      <c r="P256" s="321" t="str">
        <f t="shared" si="122"/>
        <v/>
      </c>
      <c r="Q256" s="214" t="str">
        <f t="shared" si="130"/>
        <v/>
      </c>
      <c r="R256" s="141"/>
      <c r="S256" s="211"/>
      <c r="T256" s="364" t="str">
        <f t="shared" si="99"/>
        <v/>
      </c>
      <c r="U256" s="153" t="str">
        <f t="shared" si="123"/>
        <v/>
      </c>
      <c r="V256" s="153" t="str">
        <f t="shared" si="124"/>
        <v/>
      </c>
      <c r="W256" s="153" t="str">
        <f t="shared" si="100"/>
        <v/>
      </c>
      <c r="X256" s="153" t="str">
        <f t="shared" si="101"/>
        <v/>
      </c>
      <c r="Y256" s="141"/>
      <c r="Z256" s="211"/>
      <c r="AA256" s="364" t="str">
        <f t="shared" si="102"/>
        <v/>
      </c>
      <c r="AB256" s="153" t="str">
        <f t="shared" si="125"/>
        <v/>
      </c>
      <c r="AC256" s="153" t="str">
        <f t="shared" si="126"/>
        <v/>
      </c>
      <c r="AD256" s="153" t="str">
        <f t="shared" si="103"/>
        <v/>
      </c>
      <c r="AE256" s="153" t="str">
        <f t="shared" si="104"/>
        <v/>
      </c>
      <c r="AF256" s="213" t="str">
        <f t="shared" si="131"/>
        <v/>
      </c>
      <c r="AG256" s="141"/>
      <c r="AH256" s="211"/>
      <c r="AI256" s="364" t="str">
        <f t="shared" si="105"/>
        <v/>
      </c>
      <c r="AJ256" s="153" t="str">
        <f t="shared" si="127"/>
        <v/>
      </c>
      <c r="AK256" s="153" t="str">
        <f t="shared" si="106"/>
        <v/>
      </c>
      <c r="AL256" s="153" t="str">
        <f t="shared" si="107"/>
        <v/>
      </c>
      <c r="AM256" s="141"/>
      <c r="AN256" s="211"/>
      <c r="AO256" s="364" t="str">
        <f t="shared" si="108"/>
        <v/>
      </c>
      <c r="AP256" s="153" t="str">
        <f t="shared" si="128"/>
        <v/>
      </c>
      <c r="AQ256" s="153" t="str">
        <f t="shared" si="109"/>
        <v/>
      </c>
      <c r="AR256" s="153" t="str">
        <f t="shared" si="110"/>
        <v/>
      </c>
      <c r="AS256" s="141"/>
      <c r="AT256" s="211"/>
      <c r="AU256" s="364" t="str">
        <f t="shared" si="111"/>
        <v/>
      </c>
      <c r="AV256" s="153" t="str">
        <f t="shared" si="129"/>
        <v/>
      </c>
      <c r="AW256" s="153" t="str">
        <f t="shared" si="112"/>
        <v/>
      </c>
      <c r="AX256" s="153" t="str">
        <f t="shared" si="113"/>
        <v/>
      </c>
    </row>
    <row r="257" spans="1:50" ht="29.45" customHeight="1" x14ac:dyDescent="0.25">
      <c r="A257" s="354" t="str">
        <f>IF('N-Bedarf GL §13a'!A257="","",'N-Bedarf GL §13a'!A257)</f>
        <v/>
      </c>
      <c r="B257" s="354" t="str">
        <f>IF('N-Bedarf GL §13a'!B257="","",'N-Bedarf GL §13a'!B257)</f>
        <v/>
      </c>
      <c r="C257" s="305" t="str">
        <f>IF('N-Bedarf GL §13a'!D257="","",'N-Bedarf GL §13a'!D257)</f>
        <v/>
      </c>
      <c r="D257" s="32" t="str">
        <f>IF('N-Bedarf GL §13a'!C257="","",'N-Bedarf GL §13a'!C257)</f>
        <v/>
      </c>
      <c r="E257" s="84" t="str">
        <f>IF('N-Bedarf GL §13a'!V257="",'N-Bedarf GL §13a'!T257,'N-Bedarf GL §13a'!V257)</f>
        <v/>
      </c>
      <c r="F257" s="84" t="str">
        <f>IF('P-Bedarf GL §13a'!N258="","",'P-Bedarf GL §13a'!N258)</f>
        <v/>
      </c>
      <c r="G257" s="84" t="str">
        <f>IF('P-Bedarf GL §13a'!R258="","",'P-Bedarf GL §13a'!R258)</f>
        <v/>
      </c>
      <c r="H257" s="345" t="str">
        <f t="shared" si="114"/>
        <v/>
      </c>
      <c r="I257" s="345" t="str">
        <f t="shared" si="115"/>
        <v/>
      </c>
      <c r="J257" s="345" t="str">
        <f t="shared" si="116"/>
        <v/>
      </c>
      <c r="K257" s="84">
        <f t="shared" si="117"/>
        <v>0</v>
      </c>
      <c r="L257" s="84">
        <f t="shared" si="118"/>
        <v>0</v>
      </c>
      <c r="M257" s="84">
        <f t="shared" si="119"/>
        <v>0</v>
      </c>
      <c r="N257" s="321" t="str">
        <f t="shared" si="120"/>
        <v/>
      </c>
      <c r="O257" s="321" t="str">
        <f t="shared" si="121"/>
        <v/>
      </c>
      <c r="P257" s="321" t="str">
        <f t="shared" si="122"/>
        <v/>
      </c>
      <c r="Q257" s="214" t="str">
        <f t="shared" si="130"/>
        <v/>
      </c>
      <c r="R257" s="141"/>
      <c r="S257" s="211"/>
      <c r="T257" s="364" t="str">
        <f t="shared" si="99"/>
        <v/>
      </c>
      <c r="U257" s="153" t="str">
        <f t="shared" si="123"/>
        <v/>
      </c>
      <c r="V257" s="153" t="str">
        <f t="shared" si="124"/>
        <v/>
      </c>
      <c r="W257" s="153" t="str">
        <f t="shared" si="100"/>
        <v/>
      </c>
      <c r="X257" s="153" t="str">
        <f t="shared" si="101"/>
        <v/>
      </c>
      <c r="Y257" s="141"/>
      <c r="Z257" s="211"/>
      <c r="AA257" s="364" t="str">
        <f t="shared" si="102"/>
        <v/>
      </c>
      <c r="AB257" s="153" t="str">
        <f t="shared" si="125"/>
        <v/>
      </c>
      <c r="AC257" s="153" t="str">
        <f t="shared" si="126"/>
        <v/>
      </c>
      <c r="AD257" s="153" t="str">
        <f t="shared" si="103"/>
        <v/>
      </c>
      <c r="AE257" s="153" t="str">
        <f t="shared" si="104"/>
        <v/>
      </c>
      <c r="AF257" s="213" t="str">
        <f t="shared" si="131"/>
        <v/>
      </c>
      <c r="AG257" s="141"/>
      <c r="AH257" s="211"/>
      <c r="AI257" s="364" t="str">
        <f t="shared" si="105"/>
        <v/>
      </c>
      <c r="AJ257" s="153" t="str">
        <f t="shared" si="127"/>
        <v/>
      </c>
      <c r="AK257" s="153" t="str">
        <f t="shared" si="106"/>
        <v/>
      </c>
      <c r="AL257" s="153" t="str">
        <f t="shared" si="107"/>
        <v/>
      </c>
      <c r="AM257" s="141"/>
      <c r="AN257" s="211"/>
      <c r="AO257" s="364" t="str">
        <f t="shared" si="108"/>
        <v/>
      </c>
      <c r="AP257" s="153" t="str">
        <f t="shared" si="128"/>
        <v/>
      </c>
      <c r="AQ257" s="153" t="str">
        <f t="shared" si="109"/>
        <v/>
      </c>
      <c r="AR257" s="153" t="str">
        <f t="shared" si="110"/>
        <v/>
      </c>
      <c r="AS257" s="141"/>
      <c r="AT257" s="211"/>
      <c r="AU257" s="364" t="str">
        <f t="shared" si="111"/>
        <v/>
      </c>
      <c r="AV257" s="153" t="str">
        <f t="shared" si="129"/>
        <v/>
      </c>
      <c r="AW257" s="153" t="str">
        <f t="shared" si="112"/>
        <v/>
      </c>
      <c r="AX257" s="153" t="str">
        <f t="shared" si="113"/>
        <v/>
      </c>
    </row>
    <row r="258" spans="1:50" ht="29.45" customHeight="1" x14ac:dyDescent="0.25">
      <c r="A258" s="354" t="str">
        <f>IF('N-Bedarf GL §13a'!A258="","",'N-Bedarf GL §13a'!A258)</f>
        <v/>
      </c>
      <c r="B258" s="354" t="str">
        <f>IF('N-Bedarf GL §13a'!B258="","",'N-Bedarf GL §13a'!B258)</f>
        <v/>
      </c>
      <c r="C258" s="305" t="str">
        <f>IF('N-Bedarf GL §13a'!D258="","",'N-Bedarf GL §13a'!D258)</f>
        <v/>
      </c>
      <c r="D258" s="32" t="str">
        <f>IF('N-Bedarf GL §13a'!C258="","",'N-Bedarf GL §13a'!C258)</f>
        <v/>
      </c>
      <c r="E258" s="84" t="str">
        <f>IF('N-Bedarf GL §13a'!V258="",'N-Bedarf GL §13a'!T258,'N-Bedarf GL §13a'!V258)</f>
        <v/>
      </c>
      <c r="F258" s="84" t="str">
        <f>IF('P-Bedarf GL §13a'!N259="","",'P-Bedarf GL §13a'!N259)</f>
        <v/>
      </c>
      <c r="G258" s="84" t="str">
        <f>IF('P-Bedarf GL §13a'!R259="","",'P-Bedarf GL §13a'!R259)</f>
        <v/>
      </c>
      <c r="H258" s="345" t="str">
        <f t="shared" si="114"/>
        <v/>
      </c>
      <c r="I258" s="345" t="str">
        <f t="shared" si="115"/>
        <v/>
      </c>
      <c r="J258" s="345" t="str">
        <f t="shared" si="116"/>
        <v/>
      </c>
      <c r="K258" s="84">
        <f t="shared" si="117"/>
        <v>0</v>
      </c>
      <c r="L258" s="84">
        <f t="shared" si="118"/>
        <v>0</v>
      </c>
      <c r="M258" s="84">
        <f t="shared" si="119"/>
        <v>0</v>
      </c>
      <c r="N258" s="321" t="str">
        <f t="shared" si="120"/>
        <v/>
      </c>
      <c r="O258" s="321" t="str">
        <f t="shared" si="121"/>
        <v/>
      </c>
      <c r="P258" s="321" t="str">
        <f t="shared" si="122"/>
        <v/>
      </c>
      <c r="Q258" s="214" t="str">
        <f t="shared" si="130"/>
        <v/>
      </c>
      <c r="R258" s="141"/>
      <c r="S258" s="211"/>
      <c r="T258" s="364" t="str">
        <f t="shared" si="99"/>
        <v/>
      </c>
      <c r="U258" s="153" t="str">
        <f t="shared" si="123"/>
        <v/>
      </c>
      <c r="V258" s="153" t="str">
        <f t="shared" si="124"/>
        <v/>
      </c>
      <c r="W258" s="153" t="str">
        <f t="shared" si="100"/>
        <v/>
      </c>
      <c r="X258" s="153" t="str">
        <f t="shared" si="101"/>
        <v/>
      </c>
      <c r="Y258" s="141"/>
      <c r="Z258" s="211"/>
      <c r="AA258" s="364" t="str">
        <f t="shared" si="102"/>
        <v/>
      </c>
      <c r="AB258" s="153" t="str">
        <f t="shared" si="125"/>
        <v/>
      </c>
      <c r="AC258" s="153" t="str">
        <f t="shared" si="126"/>
        <v/>
      </c>
      <c r="AD258" s="153" t="str">
        <f t="shared" si="103"/>
        <v/>
      </c>
      <c r="AE258" s="153" t="str">
        <f t="shared" si="104"/>
        <v/>
      </c>
      <c r="AF258" s="213" t="str">
        <f t="shared" si="131"/>
        <v/>
      </c>
      <c r="AG258" s="141"/>
      <c r="AH258" s="211"/>
      <c r="AI258" s="364" t="str">
        <f t="shared" si="105"/>
        <v/>
      </c>
      <c r="AJ258" s="153" t="str">
        <f t="shared" si="127"/>
        <v/>
      </c>
      <c r="AK258" s="153" t="str">
        <f t="shared" si="106"/>
        <v/>
      </c>
      <c r="AL258" s="153" t="str">
        <f t="shared" si="107"/>
        <v/>
      </c>
      <c r="AM258" s="141"/>
      <c r="AN258" s="211"/>
      <c r="AO258" s="364" t="str">
        <f t="shared" si="108"/>
        <v/>
      </c>
      <c r="AP258" s="153" t="str">
        <f t="shared" si="128"/>
        <v/>
      </c>
      <c r="AQ258" s="153" t="str">
        <f t="shared" si="109"/>
        <v/>
      </c>
      <c r="AR258" s="153" t="str">
        <f t="shared" si="110"/>
        <v/>
      </c>
      <c r="AS258" s="141"/>
      <c r="AT258" s="211"/>
      <c r="AU258" s="364" t="str">
        <f t="shared" si="111"/>
        <v/>
      </c>
      <c r="AV258" s="153" t="str">
        <f t="shared" si="129"/>
        <v/>
      </c>
      <c r="AW258" s="153" t="str">
        <f t="shared" si="112"/>
        <v/>
      </c>
      <c r="AX258" s="153" t="str">
        <f t="shared" si="113"/>
        <v/>
      </c>
    </row>
    <row r="259" spans="1:50" ht="29.45" customHeight="1" x14ac:dyDescent="0.25">
      <c r="A259" s="354" t="str">
        <f>IF('N-Bedarf GL §13a'!A259="","",'N-Bedarf GL §13a'!A259)</f>
        <v/>
      </c>
      <c r="B259" s="354" t="str">
        <f>IF('N-Bedarf GL §13a'!B259="","",'N-Bedarf GL §13a'!B259)</f>
        <v/>
      </c>
      <c r="C259" s="305" t="str">
        <f>IF('N-Bedarf GL §13a'!D259="","",'N-Bedarf GL §13a'!D259)</f>
        <v/>
      </c>
      <c r="D259" s="32" t="str">
        <f>IF('N-Bedarf GL §13a'!C259="","",'N-Bedarf GL §13a'!C259)</f>
        <v/>
      </c>
      <c r="E259" s="84" t="str">
        <f>IF('N-Bedarf GL §13a'!V259="",'N-Bedarf GL §13a'!T259,'N-Bedarf GL §13a'!V259)</f>
        <v/>
      </c>
      <c r="F259" s="84" t="str">
        <f>IF('P-Bedarf GL §13a'!N260="","",'P-Bedarf GL §13a'!N260)</f>
        <v/>
      </c>
      <c r="G259" s="84" t="str">
        <f>IF('P-Bedarf GL §13a'!R260="","",'P-Bedarf GL §13a'!R260)</f>
        <v/>
      </c>
      <c r="H259" s="345" t="str">
        <f t="shared" si="114"/>
        <v/>
      </c>
      <c r="I259" s="345" t="str">
        <f t="shared" si="115"/>
        <v/>
      </c>
      <c r="J259" s="345" t="str">
        <f t="shared" si="116"/>
        <v/>
      </c>
      <c r="K259" s="84">
        <f t="shared" si="117"/>
        <v>0</v>
      </c>
      <c r="L259" s="84">
        <f t="shared" si="118"/>
        <v>0</v>
      </c>
      <c r="M259" s="84">
        <f t="shared" si="119"/>
        <v>0</v>
      </c>
      <c r="N259" s="321" t="str">
        <f t="shared" si="120"/>
        <v/>
      </c>
      <c r="O259" s="321" t="str">
        <f t="shared" si="121"/>
        <v/>
      </c>
      <c r="P259" s="321" t="str">
        <f t="shared" si="122"/>
        <v/>
      </c>
      <c r="Q259" s="214" t="str">
        <f t="shared" si="130"/>
        <v/>
      </c>
      <c r="R259" s="141"/>
      <c r="S259" s="211"/>
      <c r="T259" s="364" t="str">
        <f t="shared" si="99"/>
        <v/>
      </c>
      <c r="U259" s="153" t="str">
        <f t="shared" si="123"/>
        <v/>
      </c>
      <c r="V259" s="153" t="str">
        <f t="shared" si="124"/>
        <v/>
      </c>
      <c r="W259" s="153" t="str">
        <f t="shared" si="100"/>
        <v/>
      </c>
      <c r="X259" s="153" t="str">
        <f t="shared" si="101"/>
        <v/>
      </c>
      <c r="Y259" s="141"/>
      <c r="Z259" s="211"/>
      <c r="AA259" s="364" t="str">
        <f t="shared" si="102"/>
        <v/>
      </c>
      <c r="AB259" s="153" t="str">
        <f t="shared" si="125"/>
        <v/>
      </c>
      <c r="AC259" s="153" t="str">
        <f t="shared" si="126"/>
        <v/>
      </c>
      <c r="AD259" s="153" t="str">
        <f t="shared" si="103"/>
        <v/>
      </c>
      <c r="AE259" s="153" t="str">
        <f t="shared" si="104"/>
        <v/>
      </c>
      <c r="AF259" s="213" t="str">
        <f t="shared" si="131"/>
        <v/>
      </c>
      <c r="AG259" s="141"/>
      <c r="AH259" s="211"/>
      <c r="AI259" s="364" t="str">
        <f t="shared" si="105"/>
        <v/>
      </c>
      <c r="AJ259" s="153" t="str">
        <f t="shared" si="127"/>
        <v/>
      </c>
      <c r="AK259" s="153" t="str">
        <f t="shared" si="106"/>
        <v/>
      </c>
      <c r="AL259" s="153" t="str">
        <f t="shared" si="107"/>
        <v/>
      </c>
      <c r="AM259" s="141"/>
      <c r="AN259" s="211"/>
      <c r="AO259" s="364" t="str">
        <f t="shared" si="108"/>
        <v/>
      </c>
      <c r="AP259" s="153" t="str">
        <f t="shared" si="128"/>
        <v/>
      </c>
      <c r="AQ259" s="153" t="str">
        <f t="shared" si="109"/>
        <v/>
      </c>
      <c r="AR259" s="153" t="str">
        <f t="shared" si="110"/>
        <v/>
      </c>
      <c r="AS259" s="141"/>
      <c r="AT259" s="211"/>
      <c r="AU259" s="364" t="str">
        <f t="shared" si="111"/>
        <v/>
      </c>
      <c r="AV259" s="153" t="str">
        <f t="shared" si="129"/>
        <v/>
      </c>
      <c r="AW259" s="153" t="str">
        <f t="shared" si="112"/>
        <v/>
      </c>
      <c r="AX259" s="153" t="str">
        <f t="shared" si="113"/>
        <v/>
      </c>
    </row>
    <row r="260" spans="1:50" ht="29.45" customHeight="1" x14ac:dyDescent="0.25">
      <c r="A260" s="354" t="str">
        <f>IF('N-Bedarf GL §13a'!A260="","",'N-Bedarf GL §13a'!A260)</f>
        <v/>
      </c>
      <c r="B260" s="354" t="str">
        <f>IF('N-Bedarf GL §13a'!B260="","",'N-Bedarf GL §13a'!B260)</f>
        <v/>
      </c>
      <c r="C260" s="305" t="str">
        <f>IF('N-Bedarf GL §13a'!D260="","",'N-Bedarf GL §13a'!D260)</f>
        <v/>
      </c>
      <c r="D260" s="32" t="str">
        <f>IF('N-Bedarf GL §13a'!C260="","",'N-Bedarf GL §13a'!C260)</f>
        <v/>
      </c>
      <c r="E260" s="84" t="str">
        <f>IF('N-Bedarf GL §13a'!V260="",'N-Bedarf GL §13a'!T260,'N-Bedarf GL §13a'!V260)</f>
        <v/>
      </c>
      <c r="F260" s="84" t="str">
        <f>IF('P-Bedarf GL §13a'!N261="","",'P-Bedarf GL §13a'!N261)</f>
        <v/>
      </c>
      <c r="G260" s="84" t="str">
        <f>IF('P-Bedarf GL §13a'!R261="","",'P-Bedarf GL §13a'!R261)</f>
        <v/>
      </c>
      <c r="H260" s="345" t="str">
        <f t="shared" si="114"/>
        <v/>
      </c>
      <c r="I260" s="345" t="str">
        <f t="shared" si="115"/>
        <v/>
      </c>
      <c r="J260" s="345" t="str">
        <f t="shared" si="116"/>
        <v/>
      </c>
      <c r="K260" s="84">
        <f t="shared" si="117"/>
        <v>0</v>
      </c>
      <c r="L260" s="84">
        <f t="shared" si="118"/>
        <v>0</v>
      </c>
      <c r="M260" s="84">
        <f t="shared" si="119"/>
        <v>0</v>
      </c>
      <c r="N260" s="321" t="str">
        <f t="shared" si="120"/>
        <v/>
      </c>
      <c r="O260" s="321" t="str">
        <f t="shared" si="121"/>
        <v/>
      </c>
      <c r="P260" s="321" t="str">
        <f t="shared" si="122"/>
        <v/>
      </c>
      <c r="Q260" s="214" t="str">
        <f t="shared" si="130"/>
        <v/>
      </c>
      <c r="R260" s="141"/>
      <c r="S260" s="211"/>
      <c r="T260" s="364" t="str">
        <f t="shared" si="99"/>
        <v/>
      </c>
      <c r="U260" s="153" t="str">
        <f t="shared" si="123"/>
        <v/>
      </c>
      <c r="V260" s="153" t="str">
        <f t="shared" si="124"/>
        <v/>
      </c>
      <c r="W260" s="153" t="str">
        <f t="shared" si="100"/>
        <v/>
      </c>
      <c r="X260" s="153" t="str">
        <f t="shared" si="101"/>
        <v/>
      </c>
      <c r="Y260" s="141"/>
      <c r="Z260" s="211"/>
      <c r="AA260" s="364" t="str">
        <f t="shared" si="102"/>
        <v/>
      </c>
      <c r="AB260" s="153" t="str">
        <f t="shared" si="125"/>
        <v/>
      </c>
      <c r="AC260" s="153" t="str">
        <f t="shared" si="126"/>
        <v/>
      </c>
      <c r="AD260" s="153" t="str">
        <f t="shared" si="103"/>
        <v/>
      </c>
      <c r="AE260" s="153" t="str">
        <f t="shared" si="104"/>
        <v/>
      </c>
      <c r="AF260" s="213" t="str">
        <f t="shared" si="131"/>
        <v/>
      </c>
      <c r="AG260" s="141"/>
      <c r="AH260" s="211"/>
      <c r="AI260" s="364" t="str">
        <f t="shared" si="105"/>
        <v/>
      </c>
      <c r="AJ260" s="153" t="str">
        <f t="shared" si="127"/>
        <v/>
      </c>
      <c r="AK260" s="153" t="str">
        <f t="shared" si="106"/>
        <v/>
      </c>
      <c r="AL260" s="153" t="str">
        <f t="shared" si="107"/>
        <v/>
      </c>
      <c r="AM260" s="141"/>
      <c r="AN260" s="211"/>
      <c r="AO260" s="364" t="str">
        <f t="shared" si="108"/>
        <v/>
      </c>
      <c r="AP260" s="153" t="str">
        <f t="shared" si="128"/>
        <v/>
      </c>
      <c r="AQ260" s="153" t="str">
        <f t="shared" si="109"/>
        <v/>
      </c>
      <c r="AR260" s="153" t="str">
        <f t="shared" si="110"/>
        <v/>
      </c>
      <c r="AS260" s="141"/>
      <c r="AT260" s="211"/>
      <c r="AU260" s="364" t="str">
        <f t="shared" si="111"/>
        <v/>
      </c>
      <c r="AV260" s="153" t="str">
        <f t="shared" si="129"/>
        <v/>
      </c>
      <c r="AW260" s="153" t="str">
        <f t="shared" si="112"/>
        <v/>
      </c>
      <c r="AX260" s="153" t="str">
        <f t="shared" si="113"/>
        <v/>
      </c>
    </row>
    <row r="261" spans="1:50" ht="29.45" customHeight="1" x14ac:dyDescent="0.25">
      <c r="A261" s="354" t="str">
        <f>IF('N-Bedarf GL §13a'!A261="","",'N-Bedarf GL §13a'!A261)</f>
        <v/>
      </c>
      <c r="B261" s="354" t="str">
        <f>IF('N-Bedarf GL §13a'!B261="","",'N-Bedarf GL §13a'!B261)</f>
        <v/>
      </c>
      <c r="C261" s="305" t="str">
        <f>IF('N-Bedarf GL §13a'!D261="","",'N-Bedarf GL §13a'!D261)</f>
        <v/>
      </c>
      <c r="D261" s="32" t="str">
        <f>IF('N-Bedarf GL §13a'!C261="","",'N-Bedarf GL §13a'!C261)</f>
        <v/>
      </c>
      <c r="E261" s="84" t="str">
        <f>IF('N-Bedarf GL §13a'!V261="",'N-Bedarf GL §13a'!T261,'N-Bedarf GL §13a'!V261)</f>
        <v/>
      </c>
      <c r="F261" s="84" t="str">
        <f>IF('P-Bedarf GL §13a'!N262="","",'P-Bedarf GL §13a'!N262)</f>
        <v/>
      </c>
      <c r="G261" s="84" t="str">
        <f>IF('P-Bedarf GL §13a'!R262="","",'P-Bedarf GL §13a'!R262)</f>
        <v/>
      </c>
      <c r="H261" s="345" t="str">
        <f t="shared" si="114"/>
        <v/>
      </c>
      <c r="I261" s="345" t="str">
        <f t="shared" si="115"/>
        <v/>
      </c>
      <c r="J261" s="345" t="str">
        <f t="shared" si="116"/>
        <v/>
      </c>
      <c r="K261" s="84">
        <f t="shared" si="117"/>
        <v>0</v>
      </c>
      <c r="L261" s="84">
        <f t="shared" si="118"/>
        <v>0</v>
      </c>
      <c r="M261" s="84">
        <f t="shared" si="119"/>
        <v>0</v>
      </c>
      <c r="N261" s="321" t="str">
        <f t="shared" si="120"/>
        <v/>
      </c>
      <c r="O261" s="321" t="str">
        <f t="shared" si="121"/>
        <v/>
      </c>
      <c r="P261" s="321" t="str">
        <f t="shared" si="122"/>
        <v/>
      </c>
      <c r="Q261" s="214" t="str">
        <f t="shared" si="130"/>
        <v/>
      </c>
      <c r="R261" s="141"/>
      <c r="S261" s="211"/>
      <c r="T261" s="364" t="str">
        <f t="shared" si="99"/>
        <v/>
      </c>
      <c r="U261" s="153" t="str">
        <f t="shared" si="123"/>
        <v/>
      </c>
      <c r="V261" s="153" t="str">
        <f t="shared" si="124"/>
        <v/>
      </c>
      <c r="W261" s="153" t="str">
        <f t="shared" si="100"/>
        <v/>
      </c>
      <c r="X261" s="153" t="str">
        <f t="shared" si="101"/>
        <v/>
      </c>
      <c r="Y261" s="141"/>
      <c r="Z261" s="211"/>
      <c r="AA261" s="364" t="str">
        <f t="shared" si="102"/>
        <v/>
      </c>
      <c r="AB261" s="153" t="str">
        <f t="shared" si="125"/>
        <v/>
      </c>
      <c r="AC261" s="153" t="str">
        <f t="shared" si="126"/>
        <v/>
      </c>
      <c r="AD261" s="153" t="str">
        <f t="shared" si="103"/>
        <v/>
      </c>
      <c r="AE261" s="153" t="str">
        <f t="shared" si="104"/>
        <v/>
      </c>
      <c r="AF261" s="213" t="str">
        <f t="shared" si="131"/>
        <v/>
      </c>
      <c r="AG261" s="141"/>
      <c r="AH261" s="211"/>
      <c r="AI261" s="364" t="str">
        <f t="shared" si="105"/>
        <v/>
      </c>
      <c r="AJ261" s="153" t="str">
        <f t="shared" si="127"/>
        <v/>
      </c>
      <c r="AK261" s="153" t="str">
        <f t="shared" si="106"/>
        <v/>
      </c>
      <c r="AL261" s="153" t="str">
        <f t="shared" si="107"/>
        <v/>
      </c>
      <c r="AM261" s="141"/>
      <c r="AN261" s="211"/>
      <c r="AO261" s="364" t="str">
        <f t="shared" si="108"/>
        <v/>
      </c>
      <c r="AP261" s="153" t="str">
        <f t="shared" si="128"/>
        <v/>
      </c>
      <c r="AQ261" s="153" t="str">
        <f t="shared" si="109"/>
        <v/>
      </c>
      <c r="AR261" s="153" t="str">
        <f t="shared" si="110"/>
        <v/>
      </c>
      <c r="AS261" s="141"/>
      <c r="AT261" s="211"/>
      <c r="AU261" s="364" t="str">
        <f t="shared" si="111"/>
        <v/>
      </c>
      <c r="AV261" s="153" t="str">
        <f t="shared" si="129"/>
        <v/>
      </c>
      <c r="AW261" s="153" t="str">
        <f t="shared" si="112"/>
        <v/>
      </c>
      <c r="AX261" s="153" t="str">
        <f t="shared" si="113"/>
        <v/>
      </c>
    </row>
    <row r="262" spans="1:50" ht="29.45" customHeight="1" x14ac:dyDescent="0.25">
      <c r="A262" s="354" t="str">
        <f>IF('N-Bedarf GL §13a'!A262="","",'N-Bedarf GL §13a'!A262)</f>
        <v/>
      </c>
      <c r="B262" s="354" t="str">
        <f>IF('N-Bedarf GL §13a'!B262="","",'N-Bedarf GL §13a'!B262)</f>
        <v/>
      </c>
      <c r="C262" s="305" t="str">
        <f>IF('N-Bedarf GL §13a'!D262="","",'N-Bedarf GL §13a'!D262)</f>
        <v/>
      </c>
      <c r="D262" s="32" t="str">
        <f>IF('N-Bedarf GL §13a'!C262="","",'N-Bedarf GL §13a'!C262)</f>
        <v/>
      </c>
      <c r="E262" s="84" t="str">
        <f>IF('N-Bedarf GL §13a'!V262="",'N-Bedarf GL §13a'!T262,'N-Bedarf GL §13a'!V262)</f>
        <v/>
      </c>
      <c r="F262" s="84" t="str">
        <f>IF('P-Bedarf GL §13a'!N263="","",'P-Bedarf GL §13a'!N263)</f>
        <v/>
      </c>
      <c r="G262" s="84" t="str">
        <f>IF('P-Bedarf GL §13a'!R263="","",'P-Bedarf GL §13a'!R263)</f>
        <v/>
      </c>
      <c r="H262" s="345" t="str">
        <f t="shared" si="114"/>
        <v/>
      </c>
      <c r="I262" s="345" t="str">
        <f t="shared" si="115"/>
        <v/>
      </c>
      <c r="J262" s="345" t="str">
        <f t="shared" si="116"/>
        <v/>
      </c>
      <c r="K262" s="84">
        <f t="shared" si="117"/>
        <v>0</v>
      </c>
      <c r="L262" s="84">
        <f t="shared" si="118"/>
        <v>0</v>
      </c>
      <c r="M262" s="84">
        <f t="shared" si="119"/>
        <v>0</v>
      </c>
      <c r="N262" s="321" t="str">
        <f t="shared" si="120"/>
        <v/>
      </c>
      <c r="O262" s="321" t="str">
        <f t="shared" si="121"/>
        <v/>
      </c>
      <c r="P262" s="321" t="str">
        <f t="shared" si="122"/>
        <v/>
      </c>
      <c r="Q262" s="214" t="str">
        <f t="shared" si="130"/>
        <v/>
      </c>
      <c r="R262" s="141"/>
      <c r="S262" s="211"/>
      <c r="T262" s="364" t="str">
        <f t="shared" si="99"/>
        <v/>
      </c>
      <c r="U262" s="153" t="str">
        <f t="shared" si="123"/>
        <v/>
      </c>
      <c r="V262" s="153" t="str">
        <f t="shared" si="124"/>
        <v/>
      </c>
      <c r="W262" s="153" t="str">
        <f t="shared" si="100"/>
        <v/>
      </c>
      <c r="X262" s="153" t="str">
        <f t="shared" si="101"/>
        <v/>
      </c>
      <c r="Y262" s="141"/>
      <c r="Z262" s="211"/>
      <c r="AA262" s="364" t="str">
        <f t="shared" si="102"/>
        <v/>
      </c>
      <c r="AB262" s="153" t="str">
        <f t="shared" si="125"/>
        <v/>
      </c>
      <c r="AC262" s="153" t="str">
        <f t="shared" si="126"/>
        <v/>
      </c>
      <c r="AD262" s="153" t="str">
        <f t="shared" si="103"/>
        <v/>
      </c>
      <c r="AE262" s="153" t="str">
        <f t="shared" si="104"/>
        <v/>
      </c>
      <c r="AF262" s="213" t="str">
        <f t="shared" si="131"/>
        <v/>
      </c>
      <c r="AG262" s="141"/>
      <c r="AH262" s="211"/>
      <c r="AI262" s="364" t="str">
        <f t="shared" si="105"/>
        <v/>
      </c>
      <c r="AJ262" s="153" t="str">
        <f t="shared" si="127"/>
        <v/>
      </c>
      <c r="AK262" s="153" t="str">
        <f t="shared" si="106"/>
        <v/>
      </c>
      <c r="AL262" s="153" t="str">
        <f t="shared" si="107"/>
        <v/>
      </c>
      <c r="AM262" s="141"/>
      <c r="AN262" s="211"/>
      <c r="AO262" s="364" t="str">
        <f t="shared" si="108"/>
        <v/>
      </c>
      <c r="AP262" s="153" t="str">
        <f t="shared" si="128"/>
        <v/>
      </c>
      <c r="AQ262" s="153" t="str">
        <f t="shared" si="109"/>
        <v/>
      </c>
      <c r="AR262" s="153" t="str">
        <f t="shared" si="110"/>
        <v/>
      </c>
      <c r="AS262" s="141"/>
      <c r="AT262" s="211"/>
      <c r="AU262" s="364" t="str">
        <f t="shared" si="111"/>
        <v/>
      </c>
      <c r="AV262" s="153" t="str">
        <f t="shared" si="129"/>
        <v/>
      </c>
      <c r="AW262" s="153" t="str">
        <f t="shared" si="112"/>
        <v/>
      </c>
      <c r="AX262" s="153" t="str">
        <f t="shared" si="113"/>
        <v/>
      </c>
    </row>
    <row r="263" spans="1:50" ht="29.45" customHeight="1" x14ac:dyDescent="0.25">
      <c r="A263" s="354" t="str">
        <f>IF('N-Bedarf GL §13a'!A263="","",'N-Bedarf GL §13a'!A263)</f>
        <v/>
      </c>
      <c r="B263" s="354" t="str">
        <f>IF('N-Bedarf GL §13a'!B263="","",'N-Bedarf GL §13a'!B263)</f>
        <v/>
      </c>
      <c r="C263" s="305" t="str">
        <f>IF('N-Bedarf GL §13a'!D263="","",'N-Bedarf GL §13a'!D263)</f>
        <v/>
      </c>
      <c r="D263" s="32" t="str">
        <f>IF('N-Bedarf GL §13a'!C263="","",'N-Bedarf GL §13a'!C263)</f>
        <v/>
      </c>
      <c r="E263" s="84" t="str">
        <f>IF('N-Bedarf GL §13a'!V263="",'N-Bedarf GL §13a'!T263,'N-Bedarf GL §13a'!V263)</f>
        <v/>
      </c>
      <c r="F263" s="84" t="str">
        <f>IF('P-Bedarf GL §13a'!N264="","",'P-Bedarf GL §13a'!N264)</f>
        <v/>
      </c>
      <c r="G263" s="84" t="str">
        <f>IF('P-Bedarf GL §13a'!R264="","",'P-Bedarf GL §13a'!R264)</f>
        <v/>
      </c>
      <c r="H263" s="345" t="str">
        <f t="shared" si="114"/>
        <v/>
      </c>
      <c r="I263" s="345" t="str">
        <f t="shared" si="115"/>
        <v/>
      </c>
      <c r="J263" s="345" t="str">
        <f t="shared" si="116"/>
        <v/>
      </c>
      <c r="K263" s="84">
        <f t="shared" si="117"/>
        <v>0</v>
      </c>
      <c r="L263" s="84">
        <f t="shared" si="118"/>
        <v>0</v>
      </c>
      <c r="M263" s="84">
        <f t="shared" si="119"/>
        <v>0</v>
      </c>
      <c r="N263" s="321" t="str">
        <f t="shared" si="120"/>
        <v/>
      </c>
      <c r="O263" s="321" t="str">
        <f t="shared" si="121"/>
        <v/>
      </c>
      <c r="P263" s="321" t="str">
        <f t="shared" si="122"/>
        <v/>
      </c>
      <c r="Q263" s="214" t="str">
        <f t="shared" si="130"/>
        <v/>
      </c>
      <c r="R263" s="141"/>
      <c r="S263" s="211"/>
      <c r="T263" s="364" t="str">
        <f t="shared" si="99"/>
        <v/>
      </c>
      <c r="U263" s="153" t="str">
        <f t="shared" si="123"/>
        <v/>
      </c>
      <c r="V263" s="153" t="str">
        <f t="shared" si="124"/>
        <v/>
      </c>
      <c r="W263" s="153" t="str">
        <f t="shared" si="100"/>
        <v/>
      </c>
      <c r="X263" s="153" t="str">
        <f t="shared" si="101"/>
        <v/>
      </c>
      <c r="Y263" s="141"/>
      <c r="Z263" s="211"/>
      <c r="AA263" s="364" t="str">
        <f t="shared" si="102"/>
        <v/>
      </c>
      <c r="AB263" s="153" t="str">
        <f t="shared" si="125"/>
        <v/>
      </c>
      <c r="AC263" s="153" t="str">
        <f t="shared" si="126"/>
        <v/>
      </c>
      <c r="AD263" s="153" t="str">
        <f t="shared" si="103"/>
        <v/>
      </c>
      <c r="AE263" s="153" t="str">
        <f t="shared" si="104"/>
        <v/>
      </c>
      <c r="AF263" s="213" t="str">
        <f t="shared" si="131"/>
        <v/>
      </c>
      <c r="AG263" s="141"/>
      <c r="AH263" s="211"/>
      <c r="AI263" s="364" t="str">
        <f t="shared" si="105"/>
        <v/>
      </c>
      <c r="AJ263" s="153" t="str">
        <f t="shared" si="127"/>
        <v/>
      </c>
      <c r="AK263" s="153" t="str">
        <f t="shared" si="106"/>
        <v/>
      </c>
      <c r="AL263" s="153" t="str">
        <f t="shared" si="107"/>
        <v/>
      </c>
      <c r="AM263" s="141"/>
      <c r="AN263" s="211"/>
      <c r="AO263" s="364" t="str">
        <f t="shared" si="108"/>
        <v/>
      </c>
      <c r="AP263" s="153" t="str">
        <f t="shared" si="128"/>
        <v/>
      </c>
      <c r="AQ263" s="153" t="str">
        <f t="shared" si="109"/>
        <v/>
      </c>
      <c r="AR263" s="153" t="str">
        <f t="shared" si="110"/>
        <v/>
      </c>
      <c r="AS263" s="141"/>
      <c r="AT263" s="211"/>
      <c r="AU263" s="364" t="str">
        <f t="shared" si="111"/>
        <v/>
      </c>
      <c r="AV263" s="153" t="str">
        <f t="shared" si="129"/>
        <v/>
      </c>
      <c r="AW263" s="153" t="str">
        <f t="shared" si="112"/>
        <v/>
      </c>
      <c r="AX263" s="153" t="str">
        <f t="shared" si="113"/>
        <v/>
      </c>
    </row>
    <row r="264" spans="1:50" ht="29.45" customHeight="1" x14ac:dyDescent="0.25">
      <c r="A264" s="354" t="str">
        <f>IF('N-Bedarf GL §13a'!A264="","",'N-Bedarf GL §13a'!A264)</f>
        <v/>
      </c>
      <c r="B264" s="354" t="str">
        <f>IF('N-Bedarf GL §13a'!B264="","",'N-Bedarf GL §13a'!B264)</f>
        <v/>
      </c>
      <c r="C264" s="305" t="str">
        <f>IF('N-Bedarf GL §13a'!D264="","",'N-Bedarf GL §13a'!D264)</f>
        <v/>
      </c>
      <c r="D264" s="32" t="str">
        <f>IF('N-Bedarf GL §13a'!C264="","",'N-Bedarf GL §13a'!C264)</f>
        <v/>
      </c>
      <c r="E264" s="84" t="str">
        <f>IF('N-Bedarf GL §13a'!V264="",'N-Bedarf GL §13a'!T264,'N-Bedarf GL §13a'!V264)</f>
        <v/>
      </c>
      <c r="F264" s="84" t="str">
        <f>IF('P-Bedarf GL §13a'!N265="","",'P-Bedarf GL §13a'!N265)</f>
        <v/>
      </c>
      <c r="G264" s="84" t="str">
        <f>IF('P-Bedarf GL §13a'!R265="","",'P-Bedarf GL §13a'!R265)</f>
        <v/>
      </c>
      <c r="H264" s="345" t="str">
        <f t="shared" si="114"/>
        <v/>
      </c>
      <c r="I264" s="345" t="str">
        <f t="shared" si="115"/>
        <v/>
      </c>
      <c r="J264" s="345" t="str">
        <f t="shared" si="116"/>
        <v/>
      </c>
      <c r="K264" s="84">
        <f t="shared" si="117"/>
        <v>0</v>
      </c>
      <c r="L264" s="84">
        <f t="shared" si="118"/>
        <v>0</v>
      </c>
      <c r="M264" s="84">
        <f t="shared" si="119"/>
        <v>0</v>
      </c>
      <c r="N264" s="321" t="str">
        <f t="shared" si="120"/>
        <v/>
      </c>
      <c r="O264" s="321" t="str">
        <f t="shared" si="121"/>
        <v/>
      </c>
      <c r="P264" s="321" t="str">
        <f t="shared" si="122"/>
        <v/>
      </c>
      <c r="Q264" s="214" t="str">
        <f t="shared" si="130"/>
        <v/>
      </c>
      <c r="R264" s="141"/>
      <c r="S264" s="211"/>
      <c r="T264" s="364" t="str">
        <f t="shared" ref="T264:T310" si="132">IF(D264="","",S264*D264)</f>
        <v/>
      </c>
      <c r="U264" s="153" t="str">
        <f t="shared" si="123"/>
        <v/>
      </c>
      <c r="V264" s="153" t="str">
        <f t="shared" si="124"/>
        <v/>
      </c>
      <c r="W264" s="153" t="str">
        <f t="shared" ref="W264:W310" si="133">IF(OR(F264="",R264="",R264="keine"),"",(VLOOKUP(R264,Dünger_Formen,8,FALSE))*S264)</f>
        <v/>
      </c>
      <c r="X264" s="153" t="str">
        <f t="shared" ref="X264:X310" si="134">IF(OR(G264="",R264="",R264="keine"),"",(VLOOKUP(R264,Dünger_Formen,9,FALSE))*S264)</f>
        <v/>
      </c>
      <c r="Y264" s="141"/>
      <c r="Z264" s="211"/>
      <c r="AA264" s="364" t="str">
        <f t="shared" ref="AA264:AA310" si="135">IF(D264="","",Z264*D264)</f>
        <v/>
      </c>
      <c r="AB264" s="153" t="str">
        <f t="shared" si="125"/>
        <v/>
      </c>
      <c r="AC264" s="153" t="str">
        <f t="shared" si="126"/>
        <v/>
      </c>
      <c r="AD264" s="153" t="str">
        <f t="shared" ref="AD264:AD310" si="136">IF(OR(F264="",Y264="",Y264="keine"),"",(VLOOKUP(Y264,Dünger_Formen,8,FALSE))*Z264)</f>
        <v/>
      </c>
      <c r="AE264" s="153" t="str">
        <f t="shared" ref="AE264:AE310" si="137">IF(OR(G264="",Y264="",Y264="keine"),"",(VLOOKUP(Y264,Dünger_Formen,9,FALSE))*Z264)</f>
        <v/>
      </c>
      <c r="AF264" s="213" t="str">
        <f t="shared" si="131"/>
        <v/>
      </c>
      <c r="AG264" s="141"/>
      <c r="AH264" s="211"/>
      <c r="AI264" s="364" t="str">
        <f t="shared" ref="AI264:AI310" si="138">IF(D264="","",AH264*$D264)</f>
        <v/>
      </c>
      <c r="AJ264" s="153" t="str">
        <f t="shared" si="127"/>
        <v/>
      </c>
      <c r="AK264" s="153" t="str">
        <f t="shared" ref="AK264:AK310" si="139">IF(OR(F264="",AG264="",AG264="keine"),"",ROUND((VLOOKUP(AG264,Dünger_Formen,8,FALSE))*AH264,0))</f>
        <v/>
      </c>
      <c r="AL264" s="153" t="str">
        <f t="shared" ref="AL264:AL310" si="140">IF(OR(G264="",AG264="",AG264="keine"),"",ROUND((VLOOKUP(AG264,Dünger_Formen,9,FALSE))*AH264,0))</f>
        <v/>
      </c>
      <c r="AM264" s="141"/>
      <c r="AN264" s="211"/>
      <c r="AO264" s="364" t="str">
        <f t="shared" ref="AO264:AO310" si="141">IF(D264="","",AN264*$D264)</f>
        <v/>
      </c>
      <c r="AP264" s="153" t="str">
        <f t="shared" si="128"/>
        <v/>
      </c>
      <c r="AQ264" s="153" t="str">
        <f t="shared" ref="AQ264:AQ310" si="142">IF(OR(F264="",AM264="",AM264="keine"),"",ROUND((VLOOKUP(AM264,Dünger_Formen,8,FALSE))*AN264,0))</f>
        <v/>
      </c>
      <c r="AR264" s="153" t="str">
        <f t="shared" ref="AR264:AR310" si="143">IF(OR(G264="",AM264="",AM264="keine"),"",ROUND((VLOOKUP(AM264,Dünger_Formen,9,FALSE))*AN264,0))</f>
        <v/>
      </c>
      <c r="AS264" s="141"/>
      <c r="AT264" s="211"/>
      <c r="AU264" s="364" t="str">
        <f t="shared" ref="AU264:AU310" si="144">IF(D264="","",AT264*$D264)</f>
        <v/>
      </c>
      <c r="AV264" s="153" t="str">
        <f t="shared" si="129"/>
        <v/>
      </c>
      <c r="AW264" s="153" t="str">
        <f t="shared" ref="AW264:AW310" si="145">IF(OR(F264="",AS264="",AS264="keine"),"",ROUND((VLOOKUP(AS264,Dünger_Formen,8,FALSE))*AT264,0))</f>
        <v/>
      </c>
      <c r="AX264" s="153" t="str">
        <f t="shared" ref="AX264:AX310" si="146">IF(OR(G264="",AS264="",AS264="keine"),"",ROUND((VLOOKUP(AS264,Dünger_Formen,9,FALSE))*AT264,0))</f>
        <v/>
      </c>
    </row>
    <row r="265" spans="1:50" ht="29.45" customHeight="1" x14ac:dyDescent="0.25">
      <c r="A265" s="354" t="str">
        <f>IF('N-Bedarf GL §13a'!A265="","",'N-Bedarf GL §13a'!A265)</f>
        <v/>
      </c>
      <c r="B265" s="354" t="str">
        <f>IF('N-Bedarf GL §13a'!B265="","",'N-Bedarf GL §13a'!B265)</f>
        <v/>
      </c>
      <c r="C265" s="305" t="str">
        <f>IF('N-Bedarf GL §13a'!D265="","",'N-Bedarf GL §13a'!D265)</f>
        <v/>
      </c>
      <c r="D265" s="32" t="str">
        <f>IF('N-Bedarf GL §13a'!C265="","",'N-Bedarf GL §13a'!C265)</f>
        <v/>
      </c>
      <c r="E265" s="84" t="str">
        <f>IF('N-Bedarf GL §13a'!V265="",'N-Bedarf GL §13a'!T265,'N-Bedarf GL §13a'!V265)</f>
        <v/>
      </c>
      <c r="F265" s="84" t="str">
        <f>IF('P-Bedarf GL §13a'!N266="","",'P-Bedarf GL §13a'!N266)</f>
        <v/>
      </c>
      <c r="G265" s="84" t="str">
        <f>IF('P-Bedarf GL §13a'!R266="","",'P-Bedarf GL §13a'!R266)</f>
        <v/>
      </c>
      <c r="H265" s="345" t="str">
        <f t="shared" ref="H265:H310" si="147">IF(OR(E265="",N265=""),"",SUM(V265,AC265))</f>
        <v/>
      </c>
      <c r="I265" s="345" t="str">
        <f t="shared" ref="I265:I310" si="148">IF(OR(E265="",N265=""),"",SUM(U265,AB265))</f>
        <v/>
      </c>
      <c r="J265" s="345" t="str">
        <f t="shared" ref="J265:J310" si="149">IF(OR(E265="",N265=""),"",SUM(AJ265,AP265,AV265))</f>
        <v/>
      </c>
      <c r="K265" s="84">
        <f t="shared" ref="K265:K310" si="150">IF(V265="",0,V265)+IF(AC265="",0,AC265)+IF(AJ265="",0,AJ265)+IF(AP265="",0,AP265)+IF(AV265="",0,AV265)</f>
        <v>0</v>
      </c>
      <c r="L265" s="84">
        <f t="shared" ref="L265:L310" si="151">IF(W265="",0,W265)+IF(AD265="",0,AD265)+IF(AK265="",0,AK265)+IF(AQ265="",0,AQ265)+IF(AW265="",0,AW265)</f>
        <v>0</v>
      </c>
      <c r="M265" s="84">
        <f t="shared" ref="M265:M310" si="152">IF(X265="",0,X265)+IF(AE265="",0,AE265)+IF(AL265="",0,AL265)+IF(AR265="",0,AR265)+IF(AX265="",0,AX265)</f>
        <v>0</v>
      </c>
      <c r="N265" s="321" t="str">
        <f t="shared" ref="N265:N310" si="153">IF(E265="","",K265-E265)</f>
        <v/>
      </c>
      <c r="O265" s="321" t="str">
        <f t="shared" ref="O265:O310" si="154">IF(F265="","",L265-F265)</f>
        <v/>
      </c>
      <c r="P265" s="321" t="str">
        <f t="shared" ref="P265:P310" si="155">IF(G265="","",M265-G265)</f>
        <v/>
      </c>
      <c r="Q265" s="214" t="str">
        <f t="shared" si="130"/>
        <v/>
      </c>
      <c r="R265" s="141"/>
      <c r="S265" s="211"/>
      <c r="T265" s="364" t="str">
        <f t="shared" si="132"/>
        <v/>
      </c>
      <c r="U265" s="153" t="str">
        <f t="shared" ref="U265:U310" si="156">IF(OR(E265="",R265="",R265="keine"),"",(VLOOKUP(R265,Dünger_Formen,3,FALSE))*S265)</f>
        <v/>
      </c>
      <c r="V265" s="153" t="str">
        <f t="shared" ref="V265:V310" si="157">IF(OR(E265="",R265="",R265="keine"),"",(VLOOKUP(R265,Dünger_Formen,7,FALSE))*S265)</f>
        <v/>
      </c>
      <c r="W265" s="153" t="str">
        <f t="shared" si="133"/>
        <v/>
      </c>
      <c r="X265" s="153" t="str">
        <f t="shared" si="134"/>
        <v/>
      </c>
      <c r="Y265" s="141"/>
      <c r="Z265" s="211"/>
      <c r="AA265" s="364" t="str">
        <f t="shared" si="135"/>
        <v/>
      </c>
      <c r="AB265" s="153" t="str">
        <f t="shared" ref="AB265:AB310" si="158">IF(OR(E265="",Y265="",Y265="keine"),"",(VLOOKUP(Y265,Dünger_Formen,3,FALSE))*Z265)</f>
        <v/>
      </c>
      <c r="AC265" s="153" t="str">
        <f t="shared" ref="AC265:AC310" si="159">IF(OR(E265="",Y265="",Y265="keine"),"",(VLOOKUP(Y265,Dünger_Formen,7,FALSE))*Z265)</f>
        <v/>
      </c>
      <c r="AD265" s="153" t="str">
        <f t="shared" si="136"/>
        <v/>
      </c>
      <c r="AE265" s="153" t="str">
        <f t="shared" si="137"/>
        <v/>
      </c>
      <c r="AF265" s="213" t="str">
        <f t="shared" si="131"/>
        <v/>
      </c>
      <c r="AG265" s="141"/>
      <c r="AH265" s="211"/>
      <c r="AI265" s="364" t="str">
        <f t="shared" si="138"/>
        <v/>
      </c>
      <c r="AJ265" s="153" t="str">
        <f t="shared" ref="AJ265:AJ310" si="160">IF(OR(E265="",AG265="",AG265="keine"),"",ROUND((VLOOKUP(AG265,Dünger_Formen,3,FALSE))*AH265,0))</f>
        <v/>
      </c>
      <c r="AK265" s="153" t="str">
        <f t="shared" si="139"/>
        <v/>
      </c>
      <c r="AL265" s="153" t="str">
        <f t="shared" si="140"/>
        <v/>
      </c>
      <c r="AM265" s="141"/>
      <c r="AN265" s="211"/>
      <c r="AO265" s="364" t="str">
        <f t="shared" si="141"/>
        <v/>
      </c>
      <c r="AP265" s="153" t="str">
        <f t="shared" ref="AP265:AP310" si="161">IF(OR(E265="",AM265="",AM265="keine"),"",ROUND((VLOOKUP(AM265,Dünger_Formen,3,FALSE))*AN265,0))</f>
        <v/>
      </c>
      <c r="AQ265" s="153" t="str">
        <f t="shared" si="142"/>
        <v/>
      </c>
      <c r="AR265" s="153" t="str">
        <f t="shared" si="143"/>
        <v/>
      </c>
      <c r="AS265" s="141"/>
      <c r="AT265" s="211"/>
      <c r="AU265" s="364" t="str">
        <f t="shared" si="144"/>
        <v/>
      </c>
      <c r="AV265" s="153" t="str">
        <f t="shared" ref="AV265:AV310" si="162">IF(OR(E265="",AS265="",AS265="keine"),"",ROUND((VLOOKUP(AS265,Dünger_Formen,3,FALSE))*AT265,0))</f>
        <v/>
      </c>
      <c r="AW265" s="153" t="str">
        <f t="shared" si="145"/>
        <v/>
      </c>
      <c r="AX265" s="153" t="str">
        <f t="shared" si="146"/>
        <v/>
      </c>
    </row>
    <row r="266" spans="1:50" ht="29.45" customHeight="1" x14ac:dyDescent="0.25">
      <c r="A266" s="354" t="str">
        <f>IF('N-Bedarf GL §13a'!A266="","",'N-Bedarf GL §13a'!A266)</f>
        <v/>
      </c>
      <c r="B266" s="354" t="str">
        <f>IF('N-Bedarf GL §13a'!B266="","",'N-Bedarf GL §13a'!B266)</f>
        <v/>
      </c>
      <c r="C266" s="305" t="str">
        <f>IF('N-Bedarf GL §13a'!D266="","",'N-Bedarf GL §13a'!D266)</f>
        <v/>
      </c>
      <c r="D266" s="32" t="str">
        <f>IF('N-Bedarf GL §13a'!C266="","",'N-Bedarf GL §13a'!C266)</f>
        <v/>
      </c>
      <c r="E266" s="84" t="str">
        <f>IF('N-Bedarf GL §13a'!V266="",'N-Bedarf GL §13a'!T266,'N-Bedarf GL §13a'!V266)</f>
        <v/>
      </c>
      <c r="F266" s="84" t="str">
        <f>IF('P-Bedarf GL §13a'!N267="","",'P-Bedarf GL §13a'!N267)</f>
        <v/>
      </c>
      <c r="G266" s="84" t="str">
        <f>IF('P-Bedarf GL §13a'!R267="","",'P-Bedarf GL §13a'!R267)</f>
        <v/>
      </c>
      <c r="H266" s="345" t="str">
        <f t="shared" si="147"/>
        <v/>
      </c>
      <c r="I266" s="345" t="str">
        <f t="shared" si="148"/>
        <v/>
      </c>
      <c r="J266" s="345" t="str">
        <f t="shared" si="149"/>
        <v/>
      </c>
      <c r="K266" s="84">
        <f t="shared" si="150"/>
        <v>0</v>
      </c>
      <c r="L266" s="84">
        <f t="shared" si="151"/>
        <v>0</v>
      </c>
      <c r="M266" s="84">
        <f t="shared" si="152"/>
        <v>0</v>
      </c>
      <c r="N266" s="321" t="str">
        <f t="shared" si="153"/>
        <v/>
      </c>
      <c r="O266" s="321" t="str">
        <f t="shared" si="154"/>
        <v/>
      </c>
      <c r="P266" s="321" t="str">
        <f t="shared" si="155"/>
        <v/>
      </c>
      <c r="Q266" s="214" t="str">
        <f t="shared" si="130"/>
        <v/>
      </c>
      <c r="R266" s="141"/>
      <c r="S266" s="211"/>
      <c r="T266" s="364" t="str">
        <f t="shared" si="132"/>
        <v/>
      </c>
      <c r="U266" s="153" t="str">
        <f t="shared" si="156"/>
        <v/>
      </c>
      <c r="V266" s="153" t="str">
        <f t="shared" si="157"/>
        <v/>
      </c>
      <c r="W266" s="153" t="str">
        <f t="shared" si="133"/>
        <v/>
      </c>
      <c r="X266" s="153" t="str">
        <f t="shared" si="134"/>
        <v/>
      </c>
      <c r="Y266" s="141"/>
      <c r="Z266" s="211"/>
      <c r="AA266" s="364" t="str">
        <f t="shared" si="135"/>
        <v/>
      </c>
      <c r="AB266" s="153" t="str">
        <f t="shared" si="158"/>
        <v/>
      </c>
      <c r="AC266" s="153" t="str">
        <f t="shared" si="159"/>
        <v/>
      </c>
      <c r="AD266" s="153" t="str">
        <f t="shared" si="136"/>
        <v/>
      </c>
      <c r="AE266" s="153" t="str">
        <f t="shared" si="137"/>
        <v/>
      </c>
      <c r="AF266" s="213" t="str">
        <f t="shared" si="131"/>
        <v/>
      </c>
      <c r="AG266" s="141"/>
      <c r="AH266" s="211"/>
      <c r="AI266" s="364" t="str">
        <f t="shared" si="138"/>
        <v/>
      </c>
      <c r="AJ266" s="153" t="str">
        <f t="shared" si="160"/>
        <v/>
      </c>
      <c r="AK266" s="153" t="str">
        <f t="shared" si="139"/>
        <v/>
      </c>
      <c r="AL266" s="153" t="str">
        <f t="shared" si="140"/>
        <v/>
      </c>
      <c r="AM266" s="141"/>
      <c r="AN266" s="211"/>
      <c r="AO266" s="364" t="str">
        <f t="shared" si="141"/>
        <v/>
      </c>
      <c r="AP266" s="153" t="str">
        <f t="shared" si="161"/>
        <v/>
      </c>
      <c r="AQ266" s="153" t="str">
        <f t="shared" si="142"/>
        <v/>
      </c>
      <c r="AR266" s="153" t="str">
        <f t="shared" si="143"/>
        <v/>
      </c>
      <c r="AS266" s="141"/>
      <c r="AT266" s="211"/>
      <c r="AU266" s="364" t="str">
        <f t="shared" si="144"/>
        <v/>
      </c>
      <c r="AV266" s="153" t="str">
        <f t="shared" si="162"/>
        <v/>
      </c>
      <c r="AW266" s="153" t="str">
        <f t="shared" si="145"/>
        <v/>
      </c>
      <c r="AX266" s="153" t="str">
        <f t="shared" si="146"/>
        <v/>
      </c>
    </row>
    <row r="267" spans="1:50" ht="29.45" customHeight="1" x14ac:dyDescent="0.25">
      <c r="A267" s="354" t="str">
        <f>IF('N-Bedarf GL §13a'!A267="","",'N-Bedarf GL §13a'!A267)</f>
        <v/>
      </c>
      <c r="B267" s="354" t="str">
        <f>IF('N-Bedarf GL §13a'!B267="","",'N-Bedarf GL §13a'!B267)</f>
        <v/>
      </c>
      <c r="C267" s="305" t="str">
        <f>IF('N-Bedarf GL §13a'!D267="","",'N-Bedarf GL §13a'!D267)</f>
        <v/>
      </c>
      <c r="D267" s="32" t="str">
        <f>IF('N-Bedarf GL §13a'!C267="","",'N-Bedarf GL §13a'!C267)</f>
        <v/>
      </c>
      <c r="E267" s="84" t="str">
        <f>IF('N-Bedarf GL §13a'!V267="",'N-Bedarf GL §13a'!T267,'N-Bedarf GL §13a'!V267)</f>
        <v/>
      </c>
      <c r="F267" s="84" t="str">
        <f>IF('P-Bedarf GL §13a'!N268="","",'P-Bedarf GL §13a'!N268)</f>
        <v/>
      </c>
      <c r="G267" s="84" t="str">
        <f>IF('P-Bedarf GL §13a'!R268="","",'P-Bedarf GL §13a'!R268)</f>
        <v/>
      </c>
      <c r="H267" s="345" t="str">
        <f t="shared" si="147"/>
        <v/>
      </c>
      <c r="I267" s="345" t="str">
        <f t="shared" si="148"/>
        <v/>
      </c>
      <c r="J267" s="345" t="str">
        <f t="shared" si="149"/>
        <v/>
      </c>
      <c r="K267" s="84">
        <f t="shared" si="150"/>
        <v>0</v>
      </c>
      <c r="L267" s="84">
        <f t="shared" si="151"/>
        <v>0</v>
      </c>
      <c r="M267" s="84">
        <f t="shared" si="152"/>
        <v>0</v>
      </c>
      <c r="N267" s="321" t="str">
        <f t="shared" si="153"/>
        <v/>
      </c>
      <c r="O267" s="321" t="str">
        <f t="shared" si="154"/>
        <v/>
      </c>
      <c r="P267" s="321" t="str">
        <f t="shared" si="155"/>
        <v/>
      </c>
      <c r="Q267" s="214" t="str">
        <f t="shared" ref="Q267:Q310" si="163">IF(N267="","",IF(N267&gt;0,"Achtung: N-Überhang!",""))</f>
        <v/>
      </c>
      <c r="R267" s="141"/>
      <c r="S267" s="211"/>
      <c r="T267" s="364" t="str">
        <f t="shared" si="132"/>
        <v/>
      </c>
      <c r="U267" s="153" t="str">
        <f t="shared" si="156"/>
        <v/>
      </c>
      <c r="V267" s="153" t="str">
        <f t="shared" si="157"/>
        <v/>
      </c>
      <c r="W267" s="153" t="str">
        <f t="shared" si="133"/>
        <v/>
      </c>
      <c r="X267" s="153" t="str">
        <f t="shared" si="134"/>
        <v/>
      </c>
      <c r="Y267" s="141"/>
      <c r="Z267" s="211"/>
      <c r="AA267" s="364" t="str">
        <f t="shared" si="135"/>
        <v/>
      </c>
      <c r="AB267" s="153" t="str">
        <f t="shared" si="158"/>
        <v/>
      </c>
      <c r="AC267" s="153" t="str">
        <f t="shared" si="159"/>
        <v/>
      </c>
      <c r="AD267" s="153" t="str">
        <f t="shared" si="136"/>
        <v/>
      </c>
      <c r="AE267" s="153" t="str">
        <f t="shared" si="137"/>
        <v/>
      </c>
      <c r="AF267" s="213" t="str">
        <f t="shared" ref="AF267:AF310" si="164">IF(AND(Y267="",R267=""),"",IF(Y267="",0,IF(OR(Y267="Kompost",Y267="Bioabfallkompost",Y267="Grüngutkompost"),(AB267)*4%,(AB267)*10%))+IF(R267="",0,IF(OR(R267="Kompost",R267="Bioabfallkompost",R267="Grüngutkompost"),(U267)*4%,(U267)*10%)))</f>
        <v/>
      </c>
      <c r="AG267" s="141"/>
      <c r="AH267" s="211"/>
      <c r="AI267" s="364" t="str">
        <f t="shared" si="138"/>
        <v/>
      </c>
      <c r="AJ267" s="153" t="str">
        <f t="shared" si="160"/>
        <v/>
      </c>
      <c r="AK267" s="153" t="str">
        <f t="shared" si="139"/>
        <v/>
      </c>
      <c r="AL267" s="153" t="str">
        <f t="shared" si="140"/>
        <v/>
      </c>
      <c r="AM267" s="141"/>
      <c r="AN267" s="211"/>
      <c r="AO267" s="364" t="str">
        <f t="shared" si="141"/>
        <v/>
      </c>
      <c r="AP267" s="153" t="str">
        <f t="shared" si="161"/>
        <v/>
      </c>
      <c r="AQ267" s="153" t="str">
        <f t="shared" si="142"/>
        <v/>
      </c>
      <c r="AR267" s="153" t="str">
        <f t="shared" si="143"/>
        <v/>
      </c>
      <c r="AS267" s="141"/>
      <c r="AT267" s="211"/>
      <c r="AU267" s="364" t="str">
        <f t="shared" si="144"/>
        <v/>
      </c>
      <c r="AV267" s="153" t="str">
        <f t="shared" si="162"/>
        <v/>
      </c>
      <c r="AW267" s="153" t="str">
        <f t="shared" si="145"/>
        <v/>
      </c>
      <c r="AX267" s="153" t="str">
        <f t="shared" si="146"/>
        <v/>
      </c>
    </row>
    <row r="268" spans="1:50" ht="29.45" customHeight="1" x14ac:dyDescent="0.25">
      <c r="A268" s="354" t="str">
        <f>IF('N-Bedarf GL §13a'!A268="","",'N-Bedarf GL §13a'!A268)</f>
        <v/>
      </c>
      <c r="B268" s="354" t="str">
        <f>IF('N-Bedarf GL §13a'!B268="","",'N-Bedarf GL §13a'!B268)</f>
        <v/>
      </c>
      <c r="C268" s="305" t="str">
        <f>IF('N-Bedarf GL §13a'!D268="","",'N-Bedarf GL §13a'!D268)</f>
        <v/>
      </c>
      <c r="D268" s="32" t="str">
        <f>IF('N-Bedarf GL §13a'!C268="","",'N-Bedarf GL §13a'!C268)</f>
        <v/>
      </c>
      <c r="E268" s="84" t="str">
        <f>IF('N-Bedarf GL §13a'!V268="",'N-Bedarf GL §13a'!T268,'N-Bedarf GL §13a'!V268)</f>
        <v/>
      </c>
      <c r="F268" s="84" t="str">
        <f>IF('P-Bedarf GL §13a'!N269="","",'P-Bedarf GL §13a'!N269)</f>
        <v/>
      </c>
      <c r="G268" s="84" t="str">
        <f>IF('P-Bedarf GL §13a'!R269="","",'P-Bedarf GL §13a'!R269)</f>
        <v/>
      </c>
      <c r="H268" s="345" t="str">
        <f t="shared" si="147"/>
        <v/>
      </c>
      <c r="I268" s="345" t="str">
        <f t="shared" si="148"/>
        <v/>
      </c>
      <c r="J268" s="345" t="str">
        <f t="shared" si="149"/>
        <v/>
      </c>
      <c r="K268" s="84">
        <f t="shared" si="150"/>
        <v>0</v>
      </c>
      <c r="L268" s="84">
        <f t="shared" si="151"/>
        <v>0</v>
      </c>
      <c r="M268" s="84">
        <f t="shared" si="152"/>
        <v>0</v>
      </c>
      <c r="N268" s="321" t="str">
        <f t="shared" si="153"/>
        <v/>
      </c>
      <c r="O268" s="321" t="str">
        <f t="shared" si="154"/>
        <v/>
      </c>
      <c r="P268" s="321" t="str">
        <f t="shared" si="155"/>
        <v/>
      </c>
      <c r="Q268" s="214" t="str">
        <f t="shared" si="163"/>
        <v/>
      </c>
      <c r="R268" s="141"/>
      <c r="S268" s="211"/>
      <c r="T268" s="364" t="str">
        <f t="shared" si="132"/>
        <v/>
      </c>
      <c r="U268" s="153" t="str">
        <f t="shared" si="156"/>
        <v/>
      </c>
      <c r="V268" s="153" t="str">
        <f t="shared" si="157"/>
        <v/>
      </c>
      <c r="W268" s="153" t="str">
        <f t="shared" si="133"/>
        <v/>
      </c>
      <c r="X268" s="153" t="str">
        <f t="shared" si="134"/>
        <v/>
      </c>
      <c r="Y268" s="141"/>
      <c r="Z268" s="211"/>
      <c r="AA268" s="364" t="str">
        <f t="shared" si="135"/>
        <v/>
      </c>
      <c r="AB268" s="153" t="str">
        <f t="shared" si="158"/>
        <v/>
      </c>
      <c r="AC268" s="153" t="str">
        <f t="shared" si="159"/>
        <v/>
      </c>
      <c r="AD268" s="153" t="str">
        <f t="shared" si="136"/>
        <v/>
      </c>
      <c r="AE268" s="153" t="str">
        <f t="shared" si="137"/>
        <v/>
      </c>
      <c r="AF268" s="213" t="str">
        <f t="shared" si="164"/>
        <v/>
      </c>
      <c r="AG268" s="141"/>
      <c r="AH268" s="211"/>
      <c r="AI268" s="364" t="str">
        <f t="shared" si="138"/>
        <v/>
      </c>
      <c r="AJ268" s="153" t="str">
        <f t="shared" si="160"/>
        <v/>
      </c>
      <c r="AK268" s="153" t="str">
        <f t="shared" si="139"/>
        <v/>
      </c>
      <c r="AL268" s="153" t="str">
        <f t="shared" si="140"/>
        <v/>
      </c>
      <c r="AM268" s="141"/>
      <c r="AN268" s="211"/>
      <c r="AO268" s="364" t="str">
        <f t="shared" si="141"/>
        <v/>
      </c>
      <c r="AP268" s="153" t="str">
        <f t="shared" si="161"/>
        <v/>
      </c>
      <c r="AQ268" s="153" t="str">
        <f t="shared" si="142"/>
        <v/>
      </c>
      <c r="AR268" s="153" t="str">
        <f t="shared" si="143"/>
        <v/>
      </c>
      <c r="AS268" s="141"/>
      <c r="AT268" s="211"/>
      <c r="AU268" s="364" t="str">
        <f t="shared" si="144"/>
        <v/>
      </c>
      <c r="AV268" s="153" t="str">
        <f t="shared" si="162"/>
        <v/>
      </c>
      <c r="AW268" s="153" t="str">
        <f t="shared" si="145"/>
        <v/>
      </c>
      <c r="AX268" s="153" t="str">
        <f t="shared" si="146"/>
        <v/>
      </c>
    </row>
    <row r="269" spans="1:50" ht="29.45" customHeight="1" x14ac:dyDescent="0.25">
      <c r="A269" s="354" t="str">
        <f>IF('N-Bedarf GL §13a'!A269="","",'N-Bedarf GL §13a'!A269)</f>
        <v/>
      </c>
      <c r="B269" s="354" t="str">
        <f>IF('N-Bedarf GL §13a'!B269="","",'N-Bedarf GL §13a'!B269)</f>
        <v/>
      </c>
      <c r="C269" s="305" t="str">
        <f>IF('N-Bedarf GL §13a'!D269="","",'N-Bedarf GL §13a'!D269)</f>
        <v/>
      </c>
      <c r="D269" s="32" t="str">
        <f>IF('N-Bedarf GL §13a'!C269="","",'N-Bedarf GL §13a'!C269)</f>
        <v/>
      </c>
      <c r="E269" s="84" t="str">
        <f>IF('N-Bedarf GL §13a'!V269="",'N-Bedarf GL §13a'!T269,'N-Bedarf GL §13a'!V269)</f>
        <v/>
      </c>
      <c r="F269" s="84" t="str">
        <f>IF('P-Bedarf GL §13a'!N270="","",'P-Bedarf GL §13a'!N270)</f>
        <v/>
      </c>
      <c r="G269" s="84" t="str">
        <f>IF('P-Bedarf GL §13a'!R270="","",'P-Bedarf GL §13a'!R270)</f>
        <v/>
      </c>
      <c r="H269" s="345" t="str">
        <f t="shared" si="147"/>
        <v/>
      </c>
      <c r="I269" s="345" t="str">
        <f t="shared" si="148"/>
        <v/>
      </c>
      <c r="J269" s="345" t="str">
        <f t="shared" si="149"/>
        <v/>
      </c>
      <c r="K269" s="84">
        <f t="shared" si="150"/>
        <v>0</v>
      </c>
      <c r="L269" s="84">
        <f t="shared" si="151"/>
        <v>0</v>
      </c>
      <c r="M269" s="84">
        <f t="shared" si="152"/>
        <v>0</v>
      </c>
      <c r="N269" s="321" t="str">
        <f t="shared" si="153"/>
        <v/>
      </c>
      <c r="O269" s="321" t="str">
        <f t="shared" si="154"/>
        <v/>
      </c>
      <c r="P269" s="321" t="str">
        <f t="shared" si="155"/>
        <v/>
      </c>
      <c r="Q269" s="214" t="str">
        <f t="shared" si="163"/>
        <v/>
      </c>
      <c r="R269" s="141"/>
      <c r="S269" s="211"/>
      <c r="T269" s="364" t="str">
        <f t="shared" si="132"/>
        <v/>
      </c>
      <c r="U269" s="153" t="str">
        <f t="shared" si="156"/>
        <v/>
      </c>
      <c r="V269" s="153" t="str">
        <f t="shared" si="157"/>
        <v/>
      </c>
      <c r="W269" s="153" t="str">
        <f t="shared" si="133"/>
        <v/>
      </c>
      <c r="X269" s="153" t="str">
        <f t="shared" si="134"/>
        <v/>
      </c>
      <c r="Y269" s="141"/>
      <c r="Z269" s="211"/>
      <c r="AA269" s="364" t="str">
        <f t="shared" si="135"/>
        <v/>
      </c>
      <c r="AB269" s="153" t="str">
        <f t="shared" si="158"/>
        <v/>
      </c>
      <c r="AC269" s="153" t="str">
        <f t="shared" si="159"/>
        <v/>
      </c>
      <c r="AD269" s="153" t="str">
        <f t="shared" si="136"/>
        <v/>
      </c>
      <c r="AE269" s="153" t="str">
        <f t="shared" si="137"/>
        <v/>
      </c>
      <c r="AF269" s="213" t="str">
        <f t="shared" si="164"/>
        <v/>
      </c>
      <c r="AG269" s="141"/>
      <c r="AH269" s="211"/>
      <c r="AI269" s="364" t="str">
        <f t="shared" si="138"/>
        <v/>
      </c>
      <c r="AJ269" s="153" t="str">
        <f t="shared" si="160"/>
        <v/>
      </c>
      <c r="AK269" s="153" t="str">
        <f t="shared" si="139"/>
        <v/>
      </c>
      <c r="AL269" s="153" t="str">
        <f t="shared" si="140"/>
        <v/>
      </c>
      <c r="AM269" s="141"/>
      <c r="AN269" s="211"/>
      <c r="AO269" s="364" t="str">
        <f t="shared" si="141"/>
        <v/>
      </c>
      <c r="AP269" s="153" t="str">
        <f t="shared" si="161"/>
        <v/>
      </c>
      <c r="AQ269" s="153" t="str">
        <f t="shared" si="142"/>
        <v/>
      </c>
      <c r="AR269" s="153" t="str">
        <f t="shared" si="143"/>
        <v/>
      </c>
      <c r="AS269" s="141"/>
      <c r="AT269" s="211"/>
      <c r="AU269" s="364" t="str">
        <f t="shared" si="144"/>
        <v/>
      </c>
      <c r="AV269" s="153" t="str">
        <f t="shared" si="162"/>
        <v/>
      </c>
      <c r="AW269" s="153" t="str">
        <f t="shared" si="145"/>
        <v/>
      </c>
      <c r="AX269" s="153" t="str">
        <f t="shared" si="146"/>
        <v/>
      </c>
    </row>
    <row r="270" spans="1:50" ht="29.45" customHeight="1" x14ac:dyDescent="0.25">
      <c r="A270" s="354" t="str">
        <f>IF('N-Bedarf GL §13a'!A270="","",'N-Bedarf GL §13a'!A270)</f>
        <v/>
      </c>
      <c r="B270" s="354" t="str">
        <f>IF('N-Bedarf GL §13a'!B270="","",'N-Bedarf GL §13a'!B270)</f>
        <v/>
      </c>
      <c r="C270" s="305" t="str">
        <f>IF('N-Bedarf GL §13a'!D270="","",'N-Bedarf GL §13a'!D270)</f>
        <v/>
      </c>
      <c r="D270" s="32" t="str">
        <f>IF('N-Bedarf GL §13a'!C270="","",'N-Bedarf GL §13a'!C270)</f>
        <v/>
      </c>
      <c r="E270" s="84" t="str">
        <f>IF('N-Bedarf GL §13a'!V270="",'N-Bedarf GL §13a'!T270,'N-Bedarf GL §13a'!V270)</f>
        <v/>
      </c>
      <c r="F270" s="84" t="str">
        <f>IF('P-Bedarf GL §13a'!N271="","",'P-Bedarf GL §13a'!N271)</f>
        <v/>
      </c>
      <c r="G270" s="84" t="str">
        <f>IF('P-Bedarf GL §13a'!R271="","",'P-Bedarf GL §13a'!R271)</f>
        <v/>
      </c>
      <c r="H270" s="345" t="str">
        <f t="shared" si="147"/>
        <v/>
      </c>
      <c r="I270" s="345" t="str">
        <f t="shared" si="148"/>
        <v/>
      </c>
      <c r="J270" s="345" t="str">
        <f t="shared" si="149"/>
        <v/>
      </c>
      <c r="K270" s="84">
        <f t="shared" si="150"/>
        <v>0</v>
      </c>
      <c r="L270" s="84">
        <f t="shared" si="151"/>
        <v>0</v>
      </c>
      <c r="M270" s="84">
        <f t="shared" si="152"/>
        <v>0</v>
      </c>
      <c r="N270" s="321" t="str">
        <f t="shared" si="153"/>
        <v/>
      </c>
      <c r="O270" s="321" t="str">
        <f t="shared" si="154"/>
        <v/>
      </c>
      <c r="P270" s="321" t="str">
        <f t="shared" si="155"/>
        <v/>
      </c>
      <c r="Q270" s="214" t="str">
        <f t="shared" si="163"/>
        <v/>
      </c>
      <c r="R270" s="141"/>
      <c r="S270" s="211"/>
      <c r="T270" s="364" t="str">
        <f t="shared" si="132"/>
        <v/>
      </c>
      <c r="U270" s="153" t="str">
        <f t="shared" si="156"/>
        <v/>
      </c>
      <c r="V270" s="153" t="str">
        <f t="shared" si="157"/>
        <v/>
      </c>
      <c r="W270" s="153" t="str">
        <f t="shared" si="133"/>
        <v/>
      </c>
      <c r="X270" s="153" t="str">
        <f t="shared" si="134"/>
        <v/>
      </c>
      <c r="Y270" s="141"/>
      <c r="Z270" s="211"/>
      <c r="AA270" s="364" t="str">
        <f t="shared" si="135"/>
        <v/>
      </c>
      <c r="AB270" s="153" t="str">
        <f t="shared" si="158"/>
        <v/>
      </c>
      <c r="AC270" s="153" t="str">
        <f t="shared" si="159"/>
        <v/>
      </c>
      <c r="AD270" s="153" t="str">
        <f t="shared" si="136"/>
        <v/>
      </c>
      <c r="AE270" s="153" t="str">
        <f t="shared" si="137"/>
        <v/>
      </c>
      <c r="AF270" s="213" t="str">
        <f t="shared" si="164"/>
        <v/>
      </c>
      <c r="AG270" s="141"/>
      <c r="AH270" s="211"/>
      <c r="AI270" s="364" t="str">
        <f t="shared" si="138"/>
        <v/>
      </c>
      <c r="AJ270" s="153" t="str">
        <f t="shared" si="160"/>
        <v/>
      </c>
      <c r="AK270" s="153" t="str">
        <f t="shared" si="139"/>
        <v/>
      </c>
      <c r="AL270" s="153" t="str">
        <f t="shared" si="140"/>
        <v/>
      </c>
      <c r="AM270" s="141"/>
      <c r="AN270" s="211"/>
      <c r="AO270" s="364" t="str">
        <f t="shared" si="141"/>
        <v/>
      </c>
      <c r="AP270" s="153" t="str">
        <f t="shared" si="161"/>
        <v/>
      </c>
      <c r="AQ270" s="153" t="str">
        <f t="shared" si="142"/>
        <v/>
      </c>
      <c r="AR270" s="153" t="str">
        <f t="shared" si="143"/>
        <v/>
      </c>
      <c r="AS270" s="141"/>
      <c r="AT270" s="211"/>
      <c r="AU270" s="364" t="str">
        <f t="shared" si="144"/>
        <v/>
      </c>
      <c r="AV270" s="153" t="str">
        <f t="shared" si="162"/>
        <v/>
      </c>
      <c r="AW270" s="153" t="str">
        <f t="shared" si="145"/>
        <v/>
      </c>
      <c r="AX270" s="153" t="str">
        <f t="shared" si="146"/>
        <v/>
      </c>
    </row>
    <row r="271" spans="1:50" ht="29.45" customHeight="1" x14ac:dyDescent="0.25">
      <c r="A271" s="354" t="str">
        <f>IF('N-Bedarf GL §13a'!A271="","",'N-Bedarf GL §13a'!A271)</f>
        <v/>
      </c>
      <c r="B271" s="354" t="str">
        <f>IF('N-Bedarf GL §13a'!B271="","",'N-Bedarf GL §13a'!B271)</f>
        <v/>
      </c>
      <c r="C271" s="305" t="str">
        <f>IF('N-Bedarf GL §13a'!D271="","",'N-Bedarf GL §13a'!D271)</f>
        <v/>
      </c>
      <c r="D271" s="32" t="str">
        <f>IF('N-Bedarf GL §13a'!C271="","",'N-Bedarf GL §13a'!C271)</f>
        <v/>
      </c>
      <c r="E271" s="84" t="str">
        <f>IF('N-Bedarf GL §13a'!V271="",'N-Bedarf GL §13a'!T271,'N-Bedarf GL §13a'!V271)</f>
        <v/>
      </c>
      <c r="F271" s="84" t="str">
        <f>IF('P-Bedarf GL §13a'!N272="","",'P-Bedarf GL §13a'!N272)</f>
        <v/>
      </c>
      <c r="G271" s="84" t="str">
        <f>IF('P-Bedarf GL §13a'!R272="","",'P-Bedarf GL §13a'!R272)</f>
        <v/>
      </c>
      <c r="H271" s="345" t="str">
        <f t="shared" si="147"/>
        <v/>
      </c>
      <c r="I271" s="345" t="str">
        <f t="shared" si="148"/>
        <v/>
      </c>
      <c r="J271" s="345" t="str">
        <f t="shared" si="149"/>
        <v/>
      </c>
      <c r="K271" s="84">
        <f t="shared" si="150"/>
        <v>0</v>
      </c>
      <c r="L271" s="84">
        <f t="shared" si="151"/>
        <v>0</v>
      </c>
      <c r="M271" s="84">
        <f t="shared" si="152"/>
        <v>0</v>
      </c>
      <c r="N271" s="321" t="str">
        <f t="shared" si="153"/>
        <v/>
      </c>
      <c r="O271" s="321" t="str">
        <f t="shared" si="154"/>
        <v/>
      </c>
      <c r="P271" s="321" t="str">
        <f t="shared" si="155"/>
        <v/>
      </c>
      <c r="Q271" s="214" t="str">
        <f t="shared" si="163"/>
        <v/>
      </c>
      <c r="R271" s="141"/>
      <c r="S271" s="211"/>
      <c r="T271" s="364" t="str">
        <f t="shared" si="132"/>
        <v/>
      </c>
      <c r="U271" s="153" t="str">
        <f t="shared" si="156"/>
        <v/>
      </c>
      <c r="V271" s="153" t="str">
        <f t="shared" si="157"/>
        <v/>
      </c>
      <c r="W271" s="153" t="str">
        <f t="shared" si="133"/>
        <v/>
      </c>
      <c r="X271" s="153" t="str">
        <f t="shared" si="134"/>
        <v/>
      </c>
      <c r="Y271" s="141"/>
      <c r="Z271" s="211"/>
      <c r="AA271" s="364" t="str">
        <f t="shared" si="135"/>
        <v/>
      </c>
      <c r="AB271" s="153" t="str">
        <f t="shared" si="158"/>
        <v/>
      </c>
      <c r="AC271" s="153" t="str">
        <f t="shared" si="159"/>
        <v/>
      </c>
      <c r="AD271" s="153" t="str">
        <f t="shared" si="136"/>
        <v/>
      </c>
      <c r="AE271" s="153" t="str">
        <f t="shared" si="137"/>
        <v/>
      </c>
      <c r="AF271" s="213" t="str">
        <f t="shared" si="164"/>
        <v/>
      </c>
      <c r="AG271" s="141"/>
      <c r="AH271" s="211"/>
      <c r="AI271" s="364" t="str">
        <f t="shared" si="138"/>
        <v/>
      </c>
      <c r="AJ271" s="153" t="str">
        <f t="shared" si="160"/>
        <v/>
      </c>
      <c r="AK271" s="153" t="str">
        <f t="shared" si="139"/>
        <v/>
      </c>
      <c r="AL271" s="153" t="str">
        <f t="shared" si="140"/>
        <v/>
      </c>
      <c r="AM271" s="141"/>
      <c r="AN271" s="211"/>
      <c r="AO271" s="364" t="str">
        <f t="shared" si="141"/>
        <v/>
      </c>
      <c r="AP271" s="153" t="str">
        <f t="shared" si="161"/>
        <v/>
      </c>
      <c r="AQ271" s="153" t="str">
        <f t="shared" si="142"/>
        <v/>
      </c>
      <c r="AR271" s="153" t="str">
        <f t="shared" si="143"/>
        <v/>
      </c>
      <c r="AS271" s="141"/>
      <c r="AT271" s="211"/>
      <c r="AU271" s="364" t="str">
        <f t="shared" si="144"/>
        <v/>
      </c>
      <c r="AV271" s="153" t="str">
        <f t="shared" si="162"/>
        <v/>
      </c>
      <c r="AW271" s="153" t="str">
        <f t="shared" si="145"/>
        <v/>
      </c>
      <c r="AX271" s="153" t="str">
        <f t="shared" si="146"/>
        <v/>
      </c>
    </row>
    <row r="272" spans="1:50" ht="29.45" customHeight="1" x14ac:dyDescent="0.25">
      <c r="A272" s="354" t="str">
        <f>IF('N-Bedarf GL §13a'!A272="","",'N-Bedarf GL §13a'!A272)</f>
        <v/>
      </c>
      <c r="B272" s="354" t="str">
        <f>IF('N-Bedarf GL §13a'!B272="","",'N-Bedarf GL §13a'!B272)</f>
        <v/>
      </c>
      <c r="C272" s="305" t="str">
        <f>IF('N-Bedarf GL §13a'!D272="","",'N-Bedarf GL §13a'!D272)</f>
        <v/>
      </c>
      <c r="D272" s="32" t="str">
        <f>IF('N-Bedarf GL §13a'!C272="","",'N-Bedarf GL §13a'!C272)</f>
        <v/>
      </c>
      <c r="E272" s="84" t="str">
        <f>IF('N-Bedarf GL §13a'!V272="",'N-Bedarf GL §13a'!T272,'N-Bedarf GL §13a'!V272)</f>
        <v/>
      </c>
      <c r="F272" s="84" t="str">
        <f>IF('P-Bedarf GL §13a'!N273="","",'P-Bedarf GL §13a'!N273)</f>
        <v/>
      </c>
      <c r="G272" s="84" t="str">
        <f>IF('P-Bedarf GL §13a'!R273="","",'P-Bedarf GL §13a'!R273)</f>
        <v/>
      </c>
      <c r="H272" s="345" t="str">
        <f t="shared" si="147"/>
        <v/>
      </c>
      <c r="I272" s="345" t="str">
        <f t="shared" si="148"/>
        <v/>
      </c>
      <c r="J272" s="345" t="str">
        <f t="shared" si="149"/>
        <v/>
      </c>
      <c r="K272" s="84">
        <f t="shared" si="150"/>
        <v>0</v>
      </c>
      <c r="L272" s="84">
        <f t="shared" si="151"/>
        <v>0</v>
      </c>
      <c r="M272" s="84">
        <f t="shared" si="152"/>
        <v>0</v>
      </c>
      <c r="N272" s="321" t="str">
        <f t="shared" si="153"/>
        <v/>
      </c>
      <c r="O272" s="321" t="str">
        <f t="shared" si="154"/>
        <v/>
      </c>
      <c r="P272" s="321" t="str">
        <f t="shared" si="155"/>
        <v/>
      </c>
      <c r="Q272" s="214" t="str">
        <f t="shared" si="163"/>
        <v/>
      </c>
      <c r="R272" s="141"/>
      <c r="S272" s="211"/>
      <c r="T272" s="364" t="str">
        <f t="shared" si="132"/>
        <v/>
      </c>
      <c r="U272" s="153" t="str">
        <f t="shared" si="156"/>
        <v/>
      </c>
      <c r="V272" s="153" t="str">
        <f t="shared" si="157"/>
        <v/>
      </c>
      <c r="W272" s="153" t="str">
        <f t="shared" si="133"/>
        <v/>
      </c>
      <c r="X272" s="153" t="str">
        <f t="shared" si="134"/>
        <v/>
      </c>
      <c r="Y272" s="141"/>
      <c r="Z272" s="211"/>
      <c r="AA272" s="364" t="str">
        <f t="shared" si="135"/>
        <v/>
      </c>
      <c r="AB272" s="153" t="str">
        <f t="shared" si="158"/>
        <v/>
      </c>
      <c r="AC272" s="153" t="str">
        <f t="shared" si="159"/>
        <v/>
      </c>
      <c r="AD272" s="153" t="str">
        <f t="shared" si="136"/>
        <v/>
      </c>
      <c r="AE272" s="153" t="str">
        <f t="shared" si="137"/>
        <v/>
      </c>
      <c r="AF272" s="213" t="str">
        <f t="shared" si="164"/>
        <v/>
      </c>
      <c r="AG272" s="141"/>
      <c r="AH272" s="211"/>
      <c r="AI272" s="364" t="str">
        <f t="shared" si="138"/>
        <v/>
      </c>
      <c r="AJ272" s="153" t="str">
        <f t="shared" si="160"/>
        <v/>
      </c>
      <c r="AK272" s="153" t="str">
        <f t="shared" si="139"/>
        <v/>
      </c>
      <c r="AL272" s="153" t="str">
        <f t="shared" si="140"/>
        <v/>
      </c>
      <c r="AM272" s="141"/>
      <c r="AN272" s="211"/>
      <c r="AO272" s="364" t="str">
        <f t="shared" si="141"/>
        <v/>
      </c>
      <c r="AP272" s="153" t="str">
        <f t="shared" si="161"/>
        <v/>
      </c>
      <c r="AQ272" s="153" t="str">
        <f t="shared" si="142"/>
        <v/>
      </c>
      <c r="AR272" s="153" t="str">
        <f t="shared" si="143"/>
        <v/>
      </c>
      <c r="AS272" s="141"/>
      <c r="AT272" s="211"/>
      <c r="AU272" s="364" t="str">
        <f t="shared" si="144"/>
        <v/>
      </c>
      <c r="AV272" s="153" t="str">
        <f t="shared" si="162"/>
        <v/>
      </c>
      <c r="AW272" s="153" t="str">
        <f t="shared" si="145"/>
        <v/>
      </c>
      <c r="AX272" s="153" t="str">
        <f t="shared" si="146"/>
        <v/>
      </c>
    </row>
    <row r="273" spans="1:50" ht="29.45" customHeight="1" x14ac:dyDescent="0.25">
      <c r="A273" s="354" t="str">
        <f>IF('N-Bedarf GL §13a'!A273="","",'N-Bedarf GL §13a'!A273)</f>
        <v/>
      </c>
      <c r="B273" s="354" t="str">
        <f>IF('N-Bedarf GL §13a'!B273="","",'N-Bedarf GL §13a'!B273)</f>
        <v/>
      </c>
      <c r="C273" s="305" t="str">
        <f>IF('N-Bedarf GL §13a'!D273="","",'N-Bedarf GL §13a'!D273)</f>
        <v/>
      </c>
      <c r="D273" s="32" t="str">
        <f>IF('N-Bedarf GL §13a'!C273="","",'N-Bedarf GL §13a'!C273)</f>
        <v/>
      </c>
      <c r="E273" s="84" t="str">
        <f>IF('N-Bedarf GL §13a'!V273="",'N-Bedarf GL §13a'!T273,'N-Bedarf GL §13a'!V273)</f>
        <v/>
      </c>
      <c r="F273" s="84" t="str">
        <f>IF('P-Bedarf GL §13a'!N274="","",'P-Bedarf GL §13a'!N274)</f>
        <v/>
      </c>
      <c r="G273" s="84" t="str">
        <f>IF('P-Bedarf GL §13a'!R274="","",'P-Bedarf GL §13a'!R274)</f>
        <v/>
      </c>
      <c r="H273" s="345" t="str">
        <f t="shared" si="147"/>
        <v/>
      </c>
      <c r="I273" s="345" t="str">
        <f t="shared" si="148"/>
        <v/>
      </c>
      <c r="J273" s="345" t="str">
        <f t="shared" si="149"/>
        <v/>
      </c>
      <c r="K273" s="84">
        <f t="shared" si="150"/>
        <v>0</v>
      </c>
      <c r="L273" s="84">
        <f t="shared" si="151"/>
        <v>0</v>
      </c>
      <c r="M273" s="84">
        <f t="shared" si="152"/>
        <v>0</v>
      </c>
      <c r="N273" s="321" t="str">
        <f t="shared" si="153"/>
        <v/>
      </c>
      <c r="O273" s="321" t="str">
        <f t="shared" si="154"/>
        <v/>
      </c>
      <c r="P273" s="321" t="str">
        <f t="shared" si="155"/>
        <v/>
      </c>
      <c r="Q273" s="214" t="str">
        <f t="shared" si="163"/>
        <v/>
      </c>
      <c r="R273" s="141"/>
      <c r="S273" s="211"/>
      <c r="T273" s="364" t="str">
        <f t="shared" si="132"/>
        <v/>
      </c>
      <c r="U273" s="153" t="str">
        <f t="shared" si="156"/>
        <v/>
      </c>
      <c r="V273" s="153" t="str">
        <f t="shared" si="157"/>
        <v/>
      </c>
      <c r="W273" s="153" t="str">
        <f t="shared" si="133"/>
        <v/>
      </c>
      <c r="X273" s="153" t="str">
        <f t="shared" si="134"/>
        <v/>
      </c>
      <c r="Y273" s="141"/>
      <c r="Z273" s="211"/>
      <c r="AA273" s="364" t="str">
        <f t="shared" si="135"/>
        <v/>
      </c>
      <c r="AB273" s="153" t="str">
        <f t="shared" si="158"/>
        <v/>
      </c>
      <c r="AC273" s="153" t="str">
        <f t="shared" si="159"/>
        <v/>
      </c>
      <c r="AD273" s="153" t="str">
        <f t="shared" si="136"/>
        <v/>
      </c>
      <c r="AE273" s="153" t="str">
        <f t="shared" si="137"/>
        <v/>
      </c>
      <c r="AF273" s="213" t="str">
        <f t="shared" si="164"/>
        <v/>
      </c>
      <c r="AG273" s="141"/>
      <c r="AH273" s="211"/>
      <c r="AI273" s="364" t="str">
        <f t="shared" si="138"/>
        <v/>
      </c>
      <c r="AJ273" s="153" t="str">
        <f t="shared" si="160"/>
        <v/>
      </c>
      <c r="AK273" s="153" t="str">
        <f t="shared" si="139"/>
        <v/>
      </c>
      <c r="AL273" s="153" t="str">
        <f t="shared" si="140"/>
        <v/>
      </c>
      <c r="AM273" s="141"/>
      <c r="AN273" s="211"/>
      <c r="AO273" s="364" t="str">
        <f t="shared" si="141"/>
        <v/>
      </c>
      <c r="AP273" s="153" t="str">
        <f t="shared" si="161"/>
        <v/>
      </c>
      <c r="AQ273" s="153" t="str">
        <f t="shared" si="142"/>
        <v/>
      </c>
      <c r="AR273" s="153" t="str">
        <f t="shared" si="143"/>
        <v/>
      </c>
      <c r="AS273" s="141"/>
      <c r="AT273" s="211"/>
      <c r="AU273" s="364" t="str">
        <f t="shared" si="144"/>
        <v/>
      </c>
      <c r="AV273" s="153" t="str">
        <f t="shared" si="162"/>
        <v/>
      </c>
      <c r="AW273" s="153" t="str">
        <f t="shared" si="145"/>
        <v/>
      </c>
      <c r="AX273" s="153" t="str">
        <f t="shared" si="146"/>
        <v/>
      </c>
    </row>
    <row r="274" spans="1:50" ht="29.45" customHeight="1" x14ac:dyDescent="0.25">
      <c r="A274" s="354" t="str">
        <f>IF('N-Bedarf GL §13a'!A274="","",'N-Bedarf GL §13a'!A274)</f>
        <v/>
      </c>
      <c r="B274" s="354" t="str">
        <f>IF('N-Bedarf GL §13a'!B274="","",'N-Bedarf GL §13a'!B274)</f>
        <v/>
      </c>
      <c r="C274" s="305" t="str">
        <f>IF('N-Bedarf GL §13a'!D274="","",'N-Bedarf GL §13a'!D274)</f>
        <v/>
      </c>
      <c r="D274" s="32" t="str">
        <f>IF('N-Bedarf GL §13a'!C274="","",'N-Bedarf GL §13a'!C274)</f>
        <v/>
      </c>
      <c r="E274" s="84" t="str">
        <f>IF('N-Bedarf GL §13a'!V274="",'N-Bedarf GL §13a'!T274,'N-Bedarf GL §13a'!V274)</f>
        <v/>
      </c>
      <c r="F274" s="84" t="str">
        <f>IF('P-Bedarf GL §13a'!N275="","",'P-Bedarf GL §13a'!N275)</f>
        <v/>
      </c>
      <c r="G274" s="84" t="str">
        <f>IF('P-Bedarf GL §13a'!R275="","",'P-Bedarf GL §13a'!R275)</f>
        <v/>
      </c>
      <c r="H274" s="345" t="str">
        <f t="shared" si="147"/>
        <v/>
      </c>
      <c r="I274" s="345" t="str">
        <f t="shared" si="148"/>
        <v/>
      </c>
      <c r="J274" s="345" t="str">
        <f t="shared" si="149"/>
        <v/>
      </c>
      <c r="K274" s="84">
        <f t="shared" si="150"/>
        <v>0</v>
      </c>
      <c r="L274" s="84">
        <f t="shared" si="151"/>
        <v>0</v>
      </c>
      <c r="M274" s="84">
        <f t="shared" si="152"/>
        <v>0</v>
      </c>
      <c r="N274" s="321" t="str">
        <f t="shared" si="153"/>
        <v/>
      </c>
      <c r="O274" s="321" t="str">
        <f t="shared" si="154"/>
        <v/>
      </c>
      <c r="P274" s="321" t="str">
        <f t="shared" si="155"/>
        <v/>
      </c>
      <c r="Q274" s="214" t="str">
        <f t="shared" si="163"/>
        <v/>
      </c>
      <c r="R274" s="141"/>
      <c r="S274" s="211"/>
      <c r="T274" s="364" t="str">
        <f t="shared" si="132"/>
        <v/>
      </c>
      <c r="U274" s="153" t="str">
        <f t="shared" si="156"/>
        <v/>
      </c>
      <c r="V274" s="153" t="str">
        <f t="shared" si="157"/>
        <v/>
      </c>
      <c r="W274" s="153" t="str">
        <f t="shared" si="133"/>
        <v/>
      </c>
      <c r="X274" s="153" t="str">
        <f t="shared" si="134"/>
        <v/>
      </c>
      <c r="Y274" s="141"/>
      <c r="Z274" s="211"/>
      <c r="AA274" s="364" t="str">
        <f t="shared" si="135"/>
        <v/>
      </c>
      <c r="AB274" s="153" t="str">
        <f t="shared" si="158"/>
        <v/>
      </c>
      <c r="AC274" s="153" t="str">
        <f t="shared" si="159"/>
        <v/>
      </c>
      <c r="AD274" s="153" t="str">
        <f t="shared" si="136"/>
        <v/>
      </c>
      <c r="AE274" s="153" t="str">
        <f t="shared" si="137"/>
        <v/>
      </c>
      <c r="AF274" s="213" t="str">
        <f t="shared" si="164"/>
        <v/>
      </c>
      <c r="AG274" s="141"/>
      <c r="AH274" s="211"/>
      <c r="AI274" s="364" t="str">
        <f t="shared" si="138"/>
        <v/>
      </c>
      <c r="AJ274" s="153" t="str">
        <f t="shared" si="160"/>
        <v/>
      </c>
      <c r="AK274" s="153" t="str">
        <f t="shared" si="139"/>
        <v/>
      </c>
      <c r="AL274" s="153" t="str">
        <f t="shared" si="140"/>
        <v/>
      </c>
      <c r="AM274" s="141"/>
      <c r="AN274" s="211"/>
      <c r="AO274" s="364" t="str">
        <f t="shared" si="141"/>
        <v/>
      </c>
      <c r="AP274" s="153" t="str">
        <f t="shared" si="161"/>
        <v/>
      </c>
      <c r="AQ274" s="153" t="str">
        <f t="shared" si="142"/>
        <v/>
      </c>
      <c r="AR274" s="153" t="str">
        <f t="shared" si="143"/>
        <v/>
      </c>
      <c r="AS274" s="141"/>
      <c r="AT274" s="211"/>
      <c r="AU274" s="364" t="str">
        <f t="shared" si="144"/>
        <v/>
      </c>
      <c r="AV274" s="153" t="str">
        <f t="shared" si="162"/>
        <v/>
      </c>
      <c r="AW274" s="153" t="str">
        <f t="shared" si="145"/>
        <v/>
      </c>
      <c r="AX274" s="153" t="str">
        <f t="shared" si="146"/>
        <v/>
      </c>
    </row>
    <row r="275" spans="1:50" ht="29.45" customHeight="1" x14ac:dyDescent="0.25">
      <c r="A275" s="354" t="str">
        <f>IF('N-Bedarf GL §13a'!A275="","",'N-Bedarf GL §13a'!A275)</f>
        <v/>
      </c>
      <c r="B275" s="354" t="str">
        <f>IF('N-Bedarf GL §13a'!B275="","",'N-Bedarf GL §13a'!B275)</f>
        <v/>
      </c>
      <c r="C275" s="305" t="str">
        <f>IF('N-Bedarf GL §13a'!D275="","",'N-Bedarf GL §13a'!D275)</f>
        <v/>
      </c>
      <c r="D275" s="32" t="str">
        <f>IF('N-Bedarf GL §13a'!C275="","",'N-Bedarf GL §13a'!C275)</f>
        <v/>
      </c>
      <c r="E275" s="84" t="str">
        <f>IF('N-Bedarf GL §13a'!V275="",'N-Bedarf GL §13a'!T275,'N-Bedarf GL §13a'!V275)</f>
        <v/>
      </c>
      <c r="F275" s="84" t="str">
        <f>IF('P-Bedarf GL §13a'!N276="","",'P-Bedarf GL §13a'!N276)</f>
        <v/>
      </c>
      <c r="G275" s="84" t="str">
        <f>IF('P-Bedarf GL §13a'!R276="","",'P-Bedarf GL §13a'!R276)</f>
        <v/>
      </c>
      <c r="H275" s="345" t="str">
        <f t="shared" si="147"/>
        <v/>
      </c>
      <c r="I275" s="345" t="str">
        <f t="shared" si="148"/>
        <v/>
      </c>
      <c r="J275" s="345" t="str">
        <f t="shared" si="149"/>
        <v/>
      </c>
      <c r="K275" s="84">
        <f t="shared" si="150"/>
        <v>0</v>
      </c>
      <c r="L275" s="84">
        <f t="shared" si="151"/>
        <v>0</v>
      </c>
      <c r="M275" s="84">
        <f t="shared" si="152"/>
        <v>0</v>
      </c>
      <c r="N275" s="321" t="str">
        <f t="shared" si="153"/>
        <v/>
      </c>
      <c r="O275" s="321" t="str">
        <f t="shared" si="154"/>
        <v/>
      </c>
      <c r="P275" s="321" t="str">
        <f t="shared" si="155"/>
        <v/>
      </c>
      <c r="Q275" s="214" t="str">
        <f t="shared" si="163"/>
        <v/>
      </c>
      <c r="R275" s="141"/>
      <c r="S275" s="211"/>
      <c r="T275" s="364" t="str">
        <f t="shared" si="132"/>
        <v/>
      </c>
      <c r="U275" s="153" t="str">
        <f t="shared" si="156"/>
        <v/>
      </c>
      <c r="V275" s="153" t="str">
        <f t="shared" si="157"/>
        <v/>
      </c>
      <c r="W275" s="153" t="str">
        <f t="shared" si="133"/>
        <v/>
      </c>
      <c r="X275" s="153" t="str">
        <f t="shared" si="134"/>
        <v/>
      </c>
      <c r="Y275" s="141"/>
      <c r="Z275" s="211"/>
      <c r="AA275" s="364" t="str">
        <f t="shared" si="135"/>
        <v/>
      </c>
      <c r="AB275" s="153" t="str">
        <f t="shared" si="158"/>
        <v/>
      </c>
      <c r="AC275" s="153" t="str">
        <f t="shared" si="159"/>
        <v/>
      </c>
      <c r="AD275" s="153" t="str">
        <f t="shared" si="136"/>
        <v/>
      </c>
      <c r="AE275" s="153" t="str">
        <f t="shared" si="137"/>
        <v/>
      </c>
      <c r="AF275" s="213" t="str">
        <f t="shared" si="164"/>
        <v/>
      </c>
      <c r="AG275" s="141"/>
      <c r="AH275" s="211"/>
      <c r="AI275" s="364" t="str">
        <f t="shared" si="138"/>
        <v/>
      </c>
      <c r="AJ275" s="153" t="str">
        <f t="shared" si="160"/>
        <v/>
      </c>
      <c r="AK275" s="153" t="str">
        <f t="shared" si="139"/>
        <v/>
      </c>
      <c r="AL275" s="153" t="str">
        <f t="shared" si="140"/>
        <v/>
      </c>
      <c r="AM275" s="141"/>
      <c r="AN275" s="211"/>
      <c r="AO275" s="364" t="str">
        <f t="shared" si="141"/>
        <v/>
      </c>
      <c r="AP275" s="153" t="str">
        <f t="shared" si="161"/>
        <v/>
      </c>
      <c r="AQ275" s="153" t="str">
        <f t="shared" si="142"/>
        <v/>
      </c>
      <c r="AR275" s="153" t="str">
        <f t="shared" si="143"/>
        <v/>
      </c>
      <c r="AS275" s="141"/>
      <c r="AT275" s="211"/>
      <c r="AU275" s="364" t="str">
        <f t="shared" si="144"/>
        <v/>
      </c>
      <c r="AV275" s="153" t="str">
        <f t="shared" si="162"/>
        <v/>
      </c>
      <c r="AW275" s="153" t="str">
        <f t="shared" si="145"/>
        <v/>
      </c>
      <c r="AX275" s="153" t="str">
        <f t="shared" si="146"/>
        <v/>
      </c>
    </row>
    <row r="276" spans="1:50" ht="29.45" customHeight="1" x14ac:dyDescent="0.25">
      <c r="A276" s="354" t="str">
        <f>IF('N-Bedarf GL §13a'!A276="","",'N-Bedarf GL §13a'!A276)</f>
        <v/>
      </c>
      <c r="B276" s="354" t="str">
        <f>IF('N-Bedarf GL §13a'!B276="","",'N-Bedarf GL §13a'!B276)</f>
        <v/>
      </c>
      <c r="C276" s="305" t="str">
        <f>IF('N-Bedarf GL §13a'!D276="","",'N-Bedarf GL §13a'!D276)</f>
        <v/>
      </c>
      <c r="D276" s="32" t="str">
        <f>IF('N-Bedarf GL §13a'!C276="","",'N-Bedarf GL §13a'!C276)</f>
        <v/>
      </c>
      <c r="E276" s="84" t="str">
        <f>IF('N-Bedarf GL §13a'!V276="",'N-Bedarf GL §13a'!T276,'N-Bedarf GL §13a'!V276)</f>
        <v/>
      </c>
      <c r="F276" s="84" t="str">
        <f>IF('P-Bedarf GL §13a'!N277="","",'P-Bedarf GL §13a'!N277)</f>
        <v/>
      </c>
      <c r="G276" s="84" t="str">
        <f>IF('P-Bedarf GL §13a'!R277="","",'P-Bedarf GL §13a'!R277)</f>
        <v/>
      </c>
      <c r="H276" s="345" t="str">
        <f t="shared" si="147"/>
        <v/>
      </c>
      <c r="I276" s="345" t="str">
        <f t="shared" si="148"/>
        <v/>
      </c>
      <c r="J276" s="345" t="str">
        <f t="shared" si="149"/>
        <v/>
      </c>
      <c r="K276" s="84">
        <f t="shared" si="150"/>
        <v>0</v>
      </c>
      <c r="L276" s="84">
        <f t="shared" si="151"/>
        <v>0</v>
      </c>
      <c r="M276" s="84">
        <f t="shared" si="152"/>
        <v>0</v>
      </c>
      <c r="N276" s="321" t="str">
        <f t="shared" si="153"/>
        <v/>
      </c>
      <c r="O276" s="321" t="str">
        <f t="shared" si="154"/>
        <v/>
      </c>
      <c r="P276" s="321" t="str">
        <f t="shared" si="155"/>
        <v/>
      </c>
      <c r="Q276" s="214" t="str">
        <f t="shared" si="163"/>
        <v/>
      </c>
      <c r="R276" s="141"/>
      <c r="S276" s="211"/>
      <c r="T276" s="364" t="str">
        <f t="shared" si="132"/>
        <v/>
      </c>
      <c r="U276" s="153" t="str">
        <f t="shared" si="156"/>
        <v/>
      </c>
      <c r="V276" s="153" t="str">
        <f t="shared" si="157"/>
        <v/>
      </c>
      <c r="W276" s="153" t="str">
        <f t="shared" si="133"/>
        <v/>
      </c>
      <c r="X276" s="153" t="str">
        <f t="shared" si="134"/>
        <v/>
      </c>
      <c r="Y276" s="141"/>
      <c r="Z276" s="211"/>
      <c r="AA276" s="364" t="str">
        <f t="shared" si="135"/>
        <v/>
      </c>
      <c r="AB276" s="153" t="str">
        <f t="shared" si="158"/>
        <v/>
      </c>
      <c r="AC276" s="153" t="str">
        <f t="shared" si="159"/>
        <v/>
      </c>
      <c r="AD276" s="153" t="str">
        <f t="shared" si="136"/>
        <v/>
      </c>
      <c r="AE276" s="153" t="str">
        <f t="shared" si="137"/>
        <v/>
      </c>
      <c r="AF276" s="213" t="str">
        <f t="shared" si="164"/>
        <v/>
      </c>
      <c r="AG276" s="141"/>
      <c r="AH276" s="211"/>
      <c r="AI276" s="364" t="str">
        <f t="shared" si="138"/>
        <v/>
      </c>
      <c r="AJ276" s="153" t="str">
        <f t="shared" si="160"/>
        <v/>
      </c>
      <c r="AK276" s="153" t="str">
        <f t="shared" si="139"/>
        <v/>
      </c>
      <c r="AL276" s="153" t="str">
        <f t="shared" si="140"/>
        <v/>
      </c>
      <c r="AM276" s="141"/>
      <c r="AN276" s="211"/>
      <c r="AO276" s="364" t="str">
        <f t="shared" si="141"/>
        <v/>
      </c>
      <c r="AP276" s="153" t="str">
        <f t="shared" si="161"/>
        <v/>
      </c>
      <c r="AQ276" s="153" t="str">
        <f t="shared" si="142"/>
        <v/>
      </c>
      <c r="AR276" s="153" t="str">
        <f t="shared" si="143"/>
        <v/>
      </c>
      <c r="AS276" s="141"/>
      <c r="AT276" s="211"/>
      <c r="AU276" s="364" t="str">
        <f t="shared" si="144"/>
        <v/>
      </c>
      <c r="AV276" s="153" t="str">
        <f t="shared" si="162"/>
        <v/>
      </c>
      <c r="AW276" s="153" t="str">
        <f t="shared" si="145"/>
        <v/>
      </c>
      <c r="AX276" s="153" t="str">
        <f t="shared" si="146"/>
        <v/>
      </c>
    </row>
    <row r="277" spans="1:50" ht="29.45" customHeight="1" x14ac:dyDescent="0.25">
      <c r="A277" s="354" t="str">
        <f>IF('N-Bedarf GL §13a'!A277="","",'N-Bedarf GL §13a'!A277)</f>
        <v/>
      </c>
      <c r="B277" s="354" t="str">
        <f>IF('N-Bedarf GL §13a'!B277="","",'N-Bedarf GL §13a'!B277)</f>
        <v/>
      </c>
      <c r="C277" s="305" t="str">
        <f>IF('N-Bedarf GL §13a'!D277="","",'N-Bedarf GL §13a'!D277)</f>
        <v/>
      </c>
      <c r="D277" s="32" t="str">
        <f>IF('N-Bedarf GL §13a'!C277="","",'N-Bedarf GL §13a'!C277)</f>
        <v/>
      </c>
      <c r="E277" s="84" t="str">
        <f>IF('N-Bedarf GL §13a'!V277="",'N-Bedarf GL §13a'!T277,'N-Bedarf GL §13a'!V277)</f>
        <v/>
      </c>
      <c r="F277" s="84" t="str">
        <f>IF('P-Bedarf GL §13a'!N278="","",'P-Bedarf GL §13a'!N278)</f>
        <v/>
      </c>
      <c r="G277" s="84" t="str">
        <f>IF('P-Bedarf GL §13a'!R278="","",'P-Bedarf GL §13a'!R278)</f>
        <v/>
      </c>
      <c r="H277" s="345" t="str">
        <f t="shared" si="147"/>
        <v/>
      </c>
      <c r="I277" s="345" t="str">
        <f t="shared" si="148"/>
        <v/>
      </c>
      <c r="J277" s="345" t="str">
        <f t="shared" si="149"/>
        <v/>
      </c>
      <c r="K277" s="84">
        <f t="shared" si="150"/>
        <v>0</v>
      </c>
      <c r="L277" s="84">
        <f t="shared" si="151"/>
        <v>0</v>
      </c>
      <c r="M277" s="84">
        <f t="shared" si="152"/>
        <v>0</v>
      </c>
      <c r="N277" s="321" t="str">
        <f t="shared" si="153"/>
        <v/>
      </c>
      <c r="O277" s="321" t="str">
        <f t="shared" si="154"/>
        <v/>
      </c>
      <c r="P277" s="321" t="str">
        <f t="shared" si="155"/>
        <v/>
      </c>
      <c r="Q277" s="214" t="str">
        <f t="shared" si="163"/>
        <v/>
      </c>
      <c r="R277" s="141"/>
      <c r="S277" s="211"/>
      <c r="T277" s="364" t="str">
        <f t="shared" si="132"/>
        <v/>
      </c>
      <c r="U277" s="153" t="str">
        <f t="shared" si="156"/>
        <v/>
      </c>
      <c r="V277" s="153" t="str">
        <f t="shared" si="157"/>
        <v/>
      </c>
      <c r="W277" s="153" t="str">
        <f t="shared" si="133"/>
        <v/>
      </c>
      <c r="X277" s="153" t="str">
        <f t="shared" si="134"/>
        <v/>
      </c>
      <c r="Y277" s="141"/>
      <c r="Z277" s="211"/>
      <c r="AA277" s="364" t="str">
        <f t="shared" si="135"/>
        <v/>
      </c>
      <c r="AB277" s="153" t="str">
        <f t="shared" si="158"/>
        <v/>
      </c>
      <c r="AC277" s="153" t="str">
        <f t="shared" si="159"/>
        <v/>
      </c>
      <c r="AD277" s="153" t="str">
        <f t="shared" si="136"/>
        <v/>
      </c>
      <c r="AE277" s="153" t="str">
        <f t="shared" si="137"/>
        <v/>
      </c>
      <c r="AF277" s="213" t="str">
        <f t="shared" si="164"/>
        <v/>
      </c>
      <c r="AG277" s="141"/>
      <c r="AH277" s="211"/>
      <c r="AI277" s="364" t="str">
        <f t="shared" si="138"/>
        <v/>
      </c>
      <c r="AJ277" s="153" t="str">
        <f t="shared" si="160"/>
        <v/>
      </c>
      <c r="AK277" s="153" t="str">
        <f t="shared" si="139"/>
        <v/>
      </c>
      <c r="AL277" s="153" t="str">
        <f t="shared" si="140"/>
        <v/>
      </c>
      <c r="AM277" s="141"/>
      <c r="AN277" s="211"/>
      <c r="AO277" s="364" t="str">
        <f t="shared" si="141"/>
        <v/>
      </c>
      <c r="AP277" s="153" t="str">
        <f t="shared" si="161"/>
        <v/>
      </c>
      <c r="AQ277" s="153" t="str">
        <f t="shared" si="142"/>
        <v/>
      </c>
      <c r="AR277" s="153" t="str">
        <f t="shared" si="143"/>
        <v/>
      </c>
      <c r="AS277" s="141"/>
      <c r="AT277" s="211"/>
      <c r="AU277" s="364" t="str">
        <f t="shared" si="144"/>
        <v/>
      </c>
      <c r="AV277" s="153" t="str">
        <f t="shared" si="162"/>
        <v/>
      </c>
      <c r="AW277" s="153" t="str">
        <f t="shared" si="145"/>
        <v/>
      </c>
      <c r="AX277" s="153" t="str">
        <f t="shared" si="146"/>
        <v/>
      </c>
    </row>
    <row r="278" spans="1:50" ht="29.45" customHeight="1" x14ac:dyDescent="0.25">
      <c r="A278" s="354" t="str">
        <f>IF('N-Bedarf GL §13a'!A278="","",'N-Bedarf GL §13a'!A278)</f>
        <v/>
      </c>
      <c r="B278" s="354" t="str">
        <f>IF('N-Bedarf GL §13a'!B278="","",'N-Bedarf GL §13a'!B278)</f>
        <v/>
      </c>
      <c r="C278" s="305" t="str">
        <f>IF('N-Bedarf GL §13a'!D278="","",'N-Bedarf GL §13a'!D278)</f>
        <v/>
      </c>
      <c r="D278" s="32" t="str">
        <f>IF('N-Bedarf GL §13a'!C278="","",'N-Bedarf GL §13a'!C278)</f>
        <v/>
      </c>
      <c r="E278" s="84" t="str">
        <f>IF('N-Bedarf GL §13a'!V278="",'N-Bedarf GL §13a'!T278,'N-Bedarf GL §13a'!V278)</f>
        <v/>
      </c>
      <c r="F278" s="84" t="str">
        <f>IF('P-Bedarf GL §13a'!N279="","",'P-Bedarf GL §13a'!N279)</f>
        <v/>
      </c>
      <c r="G278" s="84" t="str">
        <f>IF('P-Bedarf GL §13a'!R279="","",'P-Bedarf GL §13a'!R279)</f>
        <v/>
      </c>
      <c r="H278" s="345" t="str">
        <f t="shared" si="147"/>
        <v/>
      </c>
      <c r="I278" s="345" t="str">
        <f t="shared" si="148"/>
        <v/>
      </c>
      <c r="J278" s="345" t="str">
        <f t="shared" si="149"/>
        <v/>
      </c>
      <c r="K278" s="84">
        <f t="shared" si="150"/>
        <v>0</v>
      </c>
      <c r="L278" s="84">
        <f t="shared" si="151"/>
        <v>0</v>
      </c>
      <c r="M278" s="84">
        <f t="shared" si="152"/>
        <v>0</v>
      </c>
      <c r="N278" s="321" t="str">
        <f t="shared" si="153"/>
        <v/>
      </c>
      <c r="O278" s="321" t="str">
        <f t="shared" si="154"/>
        <v/>
      </c>
      <c r="P278" s="321" t="str">
        <f t="shared" si="155"/>
        <v/>
      </c>
      <c r="Q278" s="214" t="str">
        <f t="shared" si="163"/>
        <v/>
      </c>
      <c r="R278" s="141"/>
      <c r="S278" s="211"/>
      <c r="T278" s="364" t="str">
        <f t="shared" si="132"/>
        <v/>
      </c>
      <c r="U278" s="153" t="str">
        <f t="shared" si="156"/>
        <v/>
      </c>
      <c r="V278" s="153" t="str">
        <f t="shared" si="157"/>
        <v/>
      </c>
      <c r="W278" s="153" t="str">
        <f t="shared" si="133"/>
        <v/>
      </c>
      <c r="X278" s="153" t="str">
        <f t="shared" si="134"/>
        <v/>
      </c>
      <c r="Y278" s="141"/>
      <c r="Z278" s="211"/>
      <c r="AA278" s="364" t="str">
        <f t="shared" si="135"/>
        <v/>
      </c>
      <c r="AB278" s="153" t="str">
        <f t="shared" si="158"/>
        <v/>
      </c>
      <c r="AC278" s="153" t="str">
        <f t="shared" si="159"/>
        <v/>
      </c>
      <c r="AD278" s="153" t="str">
        <f t="shared" si="136"/>
        <v/>
      </c>
      <c r="AE278" s="153" t="str">
        <f t="shared" si="137"/>
        <v/>
      </c>
      <c r="AF278" s="213" t="str">
        <f t="shared" si="164"/>
        <v/>
      </c>
      <c r="AG278" s="141"/>
      <c r="AH278" s="211"/>
      <c r="AI278" s="364" t="str">
        <f t="shared" si="138"/>
        <v/>
      </c>
      <c r="AJ278" s="153" t="str">
        <f t="shared" si="160"/>
        <v/>
      </c>
      <c r="AK278" s="153" t="str">
        <f t="shared" si="139"/>
        <v/>
      </c>
      <c r="AL278" s="153" t="str">
        <f t="shared" si="140"/>
        <v/>
      </c>
      <c r="AM278" s="141"/>
      <c r="AN278" s="211"/>
      <c r="AO278" s="364" t="str">
        <f t="shared" si="141"/>
        <v/>
      </c>
      <c r="AP278" s="153" t="str">
        <f t="shared" si="161"/>
        <v/>
      </c>
      <c r="AQ278" s="153" t="str">
        <f t="shared" si="142"/>
        <v/>
      </c>
      <c r="AR278" s="153" t="str">
        <f t="shared" si="143"/>
        <v/>
      </c>
      <c r="AS278" s="141"/>
      <c r="AT278" s="211"/>
      <c r="AU278" s="364" t="str">
        <f t="shared" si="144"/>
        <v/>
      </c>
      <c r="AV278" s="153" t="str">
        <f t="shared" si="162"/>
        <v/>
      </c>
      <c r="AW278" s="153" t="str">
        <f t="shared" si="145"/>
        <v/>
      </c>
      <c r="AX278" s="153" t="str">
        <f t="shared" si="146"/>
        <v/>
      </c>
    </row>
    <row r="279" spans="1:50" ht="29.45" customHeight="1" x14ac:dyDescent="0.25">
      <c r="A279" s="354" t="str">
        <f>IF('N-Bedarf GL §13a'!A279="","",'N-Bedarf GL §13a'!A279)</f>
        <v/>
      </c>
      <c r="B279" s="354" t="str">
        <f>IF('N-Bedarf GL §13a'!B279="","",'N-Bedarf GL §13a'!B279)</f>
        <v/>
      </c>
      <c r="C279" s="305" t="str">
        <f>IF('N-Bedarf GL §13a'!D279="","",'N-Bedarf GL §13a'!D279)</f>
        <v/>
      </c>
      <c r="D279" s="32" t="str">
        <f>IF('N-Bedarf GL §13a'!C279="","",'N-Bedarf GL §13a'!C279)</f>
        <v/>
      </c>
      <c r="E279" s="84" t="str">
        <f>IF('N-Bedarf GL §13a'!V279="",'N-Bedarf GL §13a'!T279,'N-Bedarf GL §13a'!V279)</f>
        <v/>
      </c>
      <c r="F279" s="84" t="str">
        <f>IF('P-Bedarf GL §13a'!N280="","",'P-Bedarf GL §13a'!N280)</f>
        <v/>
      </c>
      <c r="G279" s="84" t="str">
        <f>IF('P-Bedarf GL §13a'!R280="","",'P-Bedarf GL §13a'!R280)</f>
        <v/>
      </c>
      <c r="H279" s="345" t="str">
        <f t="shared" si="147"/>
        <v/>
      </c>
      <c r="I279" s="345" t="str">
        <f t="shared" si="148"/>
        <v/>
      </c>
      <c r="J279" s="345" t="str">
        <f t="shared" si="149"/>
        <v/>
      </c>
      <c r="K279" s="84">
        <f t="shared" si="150"/>
        <v>0</v>
      </c>
      <c r="L279" s="84">
        <f t="shared" si="151"/>
        <v>0</v>
      </c>
      <c r="M279" s="84">
        <f t="shared" si="152"/>
        <v>0</v>
      </c>
      <c r="N279" s="321" t="str">
        <f t="shared" si="153"/>
        <v/>
      </c>
      <c r="O279" s="321" t="str">
        <f t="shared" si="154"/>
        <v/>
      </c>
      <c r="P279" s="321" t="str">
        <f t="shared" si="155"/>
        <v/>
      </c>
      <c r="Q279" s="214" t="str">
        <f t="shared" si="163"/>
        <v/>
      </c>
      <c r="R279" s="141"/>
      <c r="S279" s="211"/>
      <c r="T279" s="364" t="str">
        <f t="shared" si="132"/>
        <v/>
      </c>
      <c r="U279" s="153" t="str">
        <f t="shared" si="156"/>
        <v/>
      </c>
      <c r="V279" s="153" t="str">
        <f t="shared" si="157"/>
        <v/>
      </c>
      <c r="W279" s="153" t="str">
        <f t="shared" si="133"/>
        <v/>
      </c>
      <c r="X279" s="153" t="str">
        <f t="shared" si="134"/>
        <v/>
      </c>
      <c r="Y279" s="141"/>
      <c r="Z279" s="211"/>
      <c r="AA279" s="364" t="str">
        <f t="shared" si="135"/>
        <v/>
      </c>
      <c r="AB279" s="153" t="str">
        <f t="shared" si="158"/>
        <v/>
      </c>
      <c r="AC279" s="153" t="str">
        <f t="shared" si="159"/>
        <v/>
      </c>
      <c r="AD279" s="153" t="str">
        <f t="shared" si="136"/>
        <v/>
      </c>
      <c r="AE279" s="153" t="str">
        <f t="shared" si="137"/>
        <v/>
      </c>
      <c r="AF279" s="213" t="str">
        <f t="shared" si="164"/>
        <v/>
      </c>
      <c r="AG279" s="141"/>
      <c r="AH279" s="211"/>
      <c r="AI279" s="364" t="str">
        <f t="shared" si="138"/>
        <v/>
      </c>
      <c r="AJ279" s="153" t="str">
        <f t="shared" si="160"/>
        <v/>
      </c>
      <c r="AK279" s="153" t="str">
        <f t="shared" si="139"/>
        <v/>
      </c>
      <c r="AL279" s="153" t="str">
        <f t="shared" si="140"/>
        <v/>
      </c>
      <c r="AM279" s="141"/>
      <c r="AN279" s="211"/>
      <c r="AO279" s="364" t="str">
        <f t="shared" si="141"/>
        <v/>
      </c>
      <c r="AP279" s="153" t="str">
        <f t="shared" si="161"/>
        <v/>
      </c>
      <c r="AQ279" s="153" t="str">
        <f t="shared" si="142"/>
        <v/>
      </c>
      <c r="AR279" s="153" t="str">
        <f t="shared" si="143"/>
        <v/>
      </c>
      <c r="AS279" s="141"/>
      <c r="AT279" s="211"/>
      <c r="AU279" s="364" t="str">
        <f t="shared" si="144"/>
        <v/>
      </c>
      <c r="AV279" s="153" t="str">
        <f t="shared" si="162"/>
        <v/>
      </c>
      <c r="AW279" s="153" t="str">
        <f t="shared" si="145"/>
        <v/>
      </c>
      <c r="AX279" s="153" t="str">
        <f t="shared" si="146"/>
        <v/>
      </c>
    </row>
    <row r="280" spans="1:50" ht="29.45" customHeight="1" x14ac:dyDescent="0.25">
      <c r="A280" s="354" t="str">
        <f>IF('N-Bedarf GL §13a'!A280="","",'N-Bedarf GL §13a'!A280)</f>
        <v/>
      </c>
      <c r="B280" s="354" t="str">
        <f>IF('N-Bedarf GL §13a'!B280="","",'N-Bedarf GL §13a'!B280)</f>
        <v/>
      </c>
      <c r="C280" s="305" t="str">
        <f>IF('N-Bedarf GL §13a'!D280="","",'N-Bedarf GL §13a'!D280)</f>
        <v/>
      </c>
      <c r="D280" s="32" t="str">
        <f>IF('N-Bedarf GL §13a'!C280="","",'N-Bedarf GL §13a'!C280)</f>
        <v/>
      </c>
      <c r="E280" s="84" t="str">
        <f>IF('N-Bedarf GL §13a'!V280="",'N-Bedarf GL §13a'!T280,'N-Bedarf GL §13a'!V280)</f>
        <v/>
      </c>
      <c r="F280" s="84" t="str">
        <f>IF('P-Bedarf GL §13a'!N281="","",'P-Bedarf GL §13a'!N281)</f>
        <v/>
      </c>
      <c r="G280" s="84" t="str">
        <f>IF('P-Bedarf GL §13a'!R281="","",'P-Bedarf GL §13a'!R281)</f>
        <v/>
      </c>
      <c r="H280" s="345" t="str">
        <f t="shared" si="147"/>
        <v/>
      </c>
      <c r="I280" s="345" t="str">
        <f t="shared" si="148"/>
        <v/>
      </c>
      <c r="J280" s="345" t="str">
        <f t="shared" si="149"/>
        <v/>
      </c>
      <c r="K280" s="84">
        <f t="shared" si="150"/>
        <v>0</v>
      </c>
      <c r="L280" s="84">
        <f t="shared" si="151"/>
        <v>0</v>
      </c>
      <c r="M280" s="84">
        <f t="shared" si="152"/>
        <v>0</v>
      </c>
      <c r="N280" s="321" t="str">
        <f t="shared" si="153"/>
        <v/>
      </c>
      <c r="O280" s="321" t="str">
        <f t="shared" si="154"/>
        <v/>
      </c>
      <c r="P280" s="321" t="str">
        <f t="shared" si="155"/>
        <v/>
      </c>
      <c r="Q280" s="214" t="str">
        <f t="shared" si="163"/>
        <v/>
      </c>
      <c r="R280" s="141"/>
      <c r="S280" s="211"/>
      <c r="T280" s="364" t="str">
        <f t="shared" si="132"/>
        <v/>
      </c>
      <c r="U280" s="153" t="str">
        <f t="shared" si="156"/>
        <v/>
      </c>
      <c r="V280" s="153" t="str">
        <f t="shared" si="157"/>
        <v/>
      </c>
      <c r="W280" s="153" t="str">
        <f t="shared" si="133"/>
        <v/>
      </c>
      <c r="X280" s="153" t="str">
        <f t="shared" si="134"/>
        <v/>
      </c>
      <c r="Y280" s="141"/>
      <c r="Z280" s="211"/>
      <c r="AA280" s="364" t="str">
        <f t="shared" si="135"/>
        <v/>
      </c>
      <c r="AB280" s="153" t="str">
        <f t="shared" si="158"/>
        <v/>
      </c>
      <c r="AC280" s="153" t="str">
        <f t="shared" si="159"/>
        <v/>
      </c>
      <c r="AD280" s="153" t="str">
        <f t="shared" si="136"/>
        <v/>
      </c>
      <c r="AE280" s="153" t="str">
        <f t="shared" si="137"/>
        <v/>
      </c>
      <c r="AF280" s="213" t="str">
        <f t="shared" si="164"/>
        <v/>
      </c>
      <c r="AG280" s="141"/>
      <c r="AH280" s="211"/>
      <c r="AI280" s="364" t="str">
        <f t="shared" si="138"/>
        <v/>
      </c>
      <c r="AJ280" s="153" t="str">
        <f t="shared" si="160"/>
        <v/>
      </c>
      <c r="AK280" s="153" t="str">
        <f t="shared" si="139"/>
        <v/>
      </c>
      <c r="AL280" s="153" t="str">
        <f t="shared" si="140"/>
        <v/>
      </c>
      <c r="AM280" s="141"/>
      <c r="AN280" s="211"/>
      <c r="AO280" s="364" t="str">
        <f t="shared" si="141"/>
        <v/>
      </c>
      <c r="AP280" s="153" t="str">
        <f t="shared" si="161"/>
        <v/>
      </c>
      <c r="AQ280" s="153" t="str">
        <f t="shared" si="142"/>
        <v/>
      </c>
      <c r="AR280" s="153" t="str">
        <f t="shared" si="143"/>
        <v/>
      </c>
      <c r="AS280" s="141"/>
      <c r="AT280" s="211"/>
      <c r="AU280" s="364" t="str">
        <f t="shared" si="144"/>
        <v/>
      </c>
      <c r="AV280" s="153" t="str">
        <f t="shared" si="162"/>
        <v/>
      </c>
      <c r="AW280" s="153" t="str">
        <f t="shared" si="145"/>
        <v/>
      </c>
      <c r="AX280" s="153" t="str">
        <f t="shared" si="146"/>
        <v/>
      </c>
    </row>
    <row r="281" spans="1:50" ht="29.45" customHeight="1" x14ac:dyDescent="0.25">
      <c r="A281" s="354" t="str">
        <f>IF('N-Bedarf GL §13a'!A281="","",'N-Bedarf GL §13a'!A281)</f>
        <v/>
      </c>
      <c r="B281" s="354" t="str">
        <f>IF('N-Bedarf GL §13a'!B281="","",'N-Bedarf GL §13a'!B281)</f>
        <v/>
      </c>
      <c r="C281" s="305" t="str">
        <f>IF('N-Bedarf GL §13a'!D281="","",'N-Bedarf GL §13a'!D281)</f>
        <v/>
      </c>
      <c r="D281" s="32" t="str">
        <f>IF('N-Bedarf GL §13a'!C281="","",'N-Bedarf GL §13a'!C281)</f>
        <v/>
      </c>
      <c r="E281" s="84" t="str">
        <f>IF('N-Bedarf GL §13a'!V281="",'N-Bedarf GL §13a'!T281,'N-Bedarf GL §13a'!V281)</f>
        <v/>
      </c>
      <c r="F281" s="84" t="str">
        <f>IF('P-Bedarf GL §13a'!N282="","",'P-Bedarf GL §13a'!N282)</f>
        <v/>
      </c>
      <c r="G281" s="84" t="str">
        <f>IF('P-Bedarf GL §13a'!R282="","",'P-Bedarf GL §13a'!R282)</f>
        <v/>
      </c>
      <c r="H281" s="345" t="str">
        <f t="shared" si="147"/>
        <v/>
      </c>
      <c r="I281" s="345" t="str">
        <f t="shared" si="148"/>
        <v/>
      </c>
      <c r="J281" s="345" t="str">
        <f t="shared" si="149"/>
        <v/>
      </c>
      <c r="K281" s="84">
        <f t="shared" si="150"/>
        <v>0</v>
      </c>
      <c r="L281" s="84">
        <f t="shared" si="151"/>
        <v>0</v>
      </c>
      <c r="M281" s="84">
        <f t="shared" si="152"/>
        <v>0</v>
      </c>
      <c r="N281" s="321" t="str">
        <f t="shared" si="153"/>
        <v/>
      </c>
      <c r="O281" s="321" t="str">
        <f t="shared" si="154"/>
        <v/>
      </c>
      <c r="P281" s="321" t="str">
        <f t="shared" si="155"/>
        <v/>
      </c>
      <c r="Q281" s="214" t="str">
        <f t="shared" si="163"/>
        <v/>
      </c>
      <c r="R281" s="141"/>
      <c r="S281" s="211"/>
      <c r="T281" s="364" t="str">
        <f t="shared" si="132"/>
        <v/>
      </c>
      <c r="U281" s="153" t="str">
        <f t="shared" si="156"/>
        <v/>
      </c>
      <c r="V281" s="153" t="str">
        <f t="shared" si="157"/>
        <v/>
      </c>
      <c r="W281" s="153" t="str">
        <f t="shared" si="133"/>
        <v/>
      </c>
      <c r="X281" s="153" t="str">
        <f t="shared" si="134"/>
        <v/>
      </c>
      <c r="Y281" s="141"/>
      <c r="Z281" s="211"/>
      <c r="AA281" s="364" t="str">
        <f t="shared" si="135"/>
        <v/>
      </c>
      <c r="AB281" s="153" t="str">
        <f t="shared" si="158"/>
        <v/>
      </c>
      <c r="AC281" s="153" t="str">
        <f t="shared" si="159"/>
        <v/>
      </c>
      <c r="AD281" s="153" t="str">
        <f t="shared" si="136"/>
        <v/>
      </c>
      <c r="AE281" s="153" t="str">
        <f t="shared" si="137"/>
        <v/>
      </c>
      <c r="AF281" s="213" t="str">
        <f t="shared" si="164"/>
        <v/>
      </c>
      <c r="AG281" s="141"/>
      <c r="AH281" s="211"/>
      <c r="AI281" s="364" t="str">
        <f t="shared" si="138"/>
        <v/>
      </c>
      <c r="AJ281" s="153" t="str">
        <f t="shared" si="160"/>
        <v/>
      </c>
      <c r="AK281" s="153" t="str">
        <f t="shared" si="139"/>
        <v/>
      </c>
      <c r="AL281" s="153" t="str">
        <f t="shared" si="140"/>
        <v/>
      </c>
      <c r="AM281" s="141"/>
      <c r="AN281" s="211"/>
      <c r="AO281" s="364" t="str">
        <f t="shared" si="141"/>
        <v/>
      </c>
      <c r="AP281" s="153" t="str">
        <f t="shared" si="161"/>
        <v/>
      </c>
      <c r="AQ281" s="153" t="str">
        <f t="shared" si="142"/>
        <v/>
      </c>
      <c r="AR281" s="153" t="str">
        <f t="shared" si="143"/>
        <v/>
      </c>
      <c r="AS281" s="141"/>
      <c r="AT281" s="211"/>
      <c r="AU281" s="364" t="str">
        <f t="shared" si="144"/>
        <v/>
      </c>
      <c r="AV281" s="153" t="str">
        <f t="shared" si="162"/>
        <v/>
      </c>
      <c r="AW281" s="153" t="str">
        <f t="shared" si="145"/>
        <v/>
      </c>
      <c r="AX281" s="153" t="str">
        <f t="shared" si="146"/>
        <v/>
      </c>
    </row>
    <row r="282" spans="1:50" ht="29.45" customHeight="1" x14ac:dyDescent="0.25">
      <c r="A282" s="354" t="str">
        <f>IF('N-Bedarf GL §13a'!A282="","",'N-Bedarf GL §13a'!A282)</f>
        <v/>
      </c>
      <c r="B282" s="354" t="str">
        <f>IF('N-Bedarf GL §13a'!B282="","",'N-Bedarf GL §13a'!B282)</f>
        <v/>
      </c>
      <c r="C282" s="305" t="str">
        <f>IF('N-Bedarf GL §13a'!D282="","",'N-Bedarf GL §13a'!D282)</f>
        <v/>
      </c>
      <c r="D282" s="32" t="str">
        <f>IF('N-Bedarf GL §13a'!C282="","",'N-Bedarf GL §13a'!C282)</f>
        <v/>
      </c>
      <c r="E282" s="84" t="str">
        <f>IF('N-Bedarf GL §13a'!V282="",'N-Bedarf GL §13a'!T282,'N-Bedarf GL §13a'!V282)</f>
        <v/>
      </c>
      <c r="F282" s="84" t="str">
        <f>IF('P-Bedarf GL §13a'!N283="","",'P-Bedarf GL §13a'!N283)</f>
        <v/>
      </c>
      <c r="G282" s="84" t="str">
        <f>IF('P-Bedarf GL §13a'!R283="","",'P-Bedarf GL §13a'!R283)</f>
        <v/>
      </c>
      <c r="H282" s="345" t="str">
        <f t="shared" si="147"/>
        <v/>
      </c>
      <c r="I282" s="345" t="str">
        <f t="shared" si="148"/>
        <v/>
      </c>
      <c r="J282" s="345" t="str">
        <f t="shared" si="149"/>
        <v/>
      </c>
      <c r="K282" s="84">
        <f t="shared" si="150"/>
        <v>0</v>
      </c>
      <c r="L282" s="84">
        <f t="shared" si="151"/>
        <v>0</v>
      </c>
      <c r="M282" s="84">
        <f t="shared" si="152"/>
        <v>0</v>
      </c>
      <c r="N282" s="321" t="str">
        <f t="shared" si="153"/>
        <v/>
      </c>
      <c r="O282" s="321" t="str">
        <f t="shared" si="154"/>
        <v/>
      </c>
      <c r="P282" s="321" t="str">
        <f t="shared" si="155"/>
        <v/>
      </c>
      <c r="Q282" s="214" t="str">
        <f t="shared" si="163"/>
        <v/>
      </c>
      <c r="R282" s="141"/>
      <c r="S282" s="211"/>
      <c r="T282" s="364" t="str">
        <f t="shared" si="132"/>
        <v/>
      </c>
      <c r="U282" s="153" t="str">
        <f t="shared" si="156"/>
        <v/>
      </c>
      <c r="V282" s="153" t="str">
        <f t="shared" si="157"/>
        <v/>
      </c>
      <c r="W282" s="153" t="str">
        <f t="shared" si="133"/>
        <v/>
      </c>
      <c r="X282" s="153" t="str">
        <f t="shared" si="134"/>
        <v/>
      </c>
      <c r="Y282" s="141"/>
      <c r="Z282" s="211"/>
      <c r="AA282" s="364" t="str">
        <f t="shared" si="135"/>
        <v/>
      </c>
      <c r="AB282" s="153" t="str">
        <f t="shared" si="158"/>
        <v/>
      </c>
      <c r="AC282" s="153" t="str">
        <f t="shared" si="159"/>
        <v/>
      </c>
      <c r="AD282" s="153" t="str">
        <f t="shared" si="136"/>
        <v/>
      </c>
      <c r="AE282" s="153" t="str">
        <f t="shared" si="137"/>
        <v/>
      </c>
      <c r="AF282" s="213" t="str">
        <f t="shared" si="164"/>
        <v/>
      </c>
      <c r="AG282" s="141"/>
      <c r="AH282" s="211"/>
      <c r="AI282" s="364" t="str">
        <f t="shared" si="138"/>
        <v/>
      </c>
      <c r="AJ282" s="153" t="str">
        <f t="shared" si="160"/>
        <v/>
      </c>
      <c r="AK282" s="153" t="str">
        <f t="shared" si="139"/>
        <v/>
      </c>
      <c r="AL282" s="153" t="str">
        <f t="shared" si="140"/>
        <v/>
      </c>
      <c r="AM282" s="141"/>
      <c r="AN282" s="211"/>
      <c r="AO282" s="364" t="str">
        <f t="shared" si="141"/>
        <v/>
      </c>
      <c r="AP282" s="153" t="str">
        <f t="shared" si="161"/>
        <v/>
      </c>
      <c r="AQ282" s="153" t="str">
        <f t="shared" si="142"/>
        <v/>
      </c>
      <c r="AR282" s="153" t="str">
        <f t="shared" si="143"/>
        <v/>
      </c>
      <c r="AS282" s="141"/>
      <c r="AT282" s="211"/>
      <c r="AU282" s="364" t="str">
        <f t="shared" si="144"/>
        <v/>
      </c>
      <c r="AV282" s="153" t="str">
        <f t="shared" si="162"/>
        <v/>
      </c>
      <c r="AW282" s="153" t="str">
        <f t="shared" si="145"/>
        <v/>
      </c>
      <c r="AX282" s="153" t="str">
        <f t="shared" si="146"/>
        <v/>
      </c>
    </row>
    <row r="283" spans="1:50" ht="29.45" customHeight="1" x14ac:dyDescent="0.25">
      <c r="A283" s="354" t="str">
        <f>IF('N-Bedarf GL §13a'!A283="","",'N-Bedarf GL §13a'!A283)</f>
        <v/>
      </c>
      <c r="B283" s="354" t="str">
        <f>IF('N-Bedarf GL §13a'!B283="","",'N-Bedarf GL §13a'!B283)</f>
        <v/>
      </c>
      <c r="C283" s="305" t="str">
        <f>IF('N-Bedarf GL §13a'!D283="","",'N-Bedarf GL §13a'!D283)</f>
        <v/>
      </c>
      <c r="D283" s="32" t="str">
        <f>IF('N-Bedarf GL §13a'!C283="","",'N-Bedarf GL §13a'!C283)</f>
        <v/>
      </c>
      <c r="E283" s="84" t="str">
        <f>IF('N-Bedarf GL §13a'!V283="",'N-Bedarf GL §13a'!T283,'N-Bedarf GL §13a'!V283)</f>
        <v/>
      </c>
      <c r="F283" s="84" t="str">
        <f>IF('P-Bedarf GL §13a'!N284="","",'P-Bedarf GL §13a'!N284)</f>
        <v/>
      </c>
      <c r="G283" s="84" t="str">
        <f>IF('P-Bedarf GL §13a'!R284="","",'P-Bedarf GL §13a'!R284)</f>
        <v/>
      </c>
      <c r="H283" s="345" t="str">
        <f t="shared" si="147"/>
        <v/>
      </c>
      <c r="I283" s="345" t="str">
        <f t="shared" si="148"/>
        <v/>
      </c>
      <c r="J283" s="345" t="str">
        <f t="shared" si="149"/>
        <v/>
      </c>
      <c r="K283" s="84">
        <f t="shared" si="150"/>
        <v>0</v>
      </c>
      <c r="L283" s="84">
        <f t="shared" si="151"/>
        <v>0</v>
      </c>
      <c r="M283" s="84">
        <f t="shared" si="152"/>
        <v>0</v>
      </c>
      <c r="N283" s="321" t="str">
        <f t="shared" si="153"/>
        <v/>
      </c>
      <c r="O283" s="321" t="str">
        <f t="shared" si="154"/>
        <v/>
      </c>
      <c r="P283" s="321" t="str">
        <f t="shared" si="155"/>
        <v/>
      </c>
      <c r="Q283" s="214" t="str">
        <f t="shared" si="163"/>
        <v/>
      </c>
      <c r="R283" s="141"/>
      <c r="S283" s="211"/>
      <c r="T283" s="364" t="str">
        <f t="shared" si="132"/>
        <v/>
      </c>
      <c r="U283" s="153" t="str">
        <f t="shared" si="156"/>
        <v/>
      </c>
      <c r="V283" s="153" t="str">
        <f t="shared" si="157"/>
        <v/>
      </c>
      <c r="W283" s="153" t="str">
        <f t="shared" si="133"/>
        <v/>
      </c>
      <c r="X283" s="153" t="str">
        <f t="shared" si="134"/>
        <v/>
      </c>
      <c r="Y283" s="141"/>
      <c r="Z283" s="211"/>
      <c r="AA283" s="364" t="str">
        <f t="shared" si="135"/>
        <v/>
      </c>
      <c r="AB283" s="153" t="str">
        <f t="shared" si="158"/>
        <v/>
      </c>
      <c r="AC283" s="153" t="str">
        <f t="shared" si="159"/>
        <v/>
      </c>
      <c r="AD283" s="153" t="str">
        <f t="shared" si="136"/>
        <v/>
      </c>
      <c r="AE283" s="153" t="str">
        <f t="shared" si="137"/>
        <v/>
      </c>
      <c r="AF283" s="213" t="str">
        <f t="shared" si="164"/>
        <v/>
      </c>
      <c r="AG283" s="141"/>
      <c r="AH283" s="211"/>
      <c r="AI283" s="364" t="str">
        <f t="shared" si="138"/>
        <v/>
      </c>
      <c r="AJ283" s="153" t="str">
        <f t="shared" si="160"/>
        <v/>
      </c>
      <c r="AK283" s="153" t="str">
        <f t="shared" si="139"/>
        <v/>
      </c>
      <c r="AL283" s="153" t="str">
        <f t="shared" si="140"/>
        <v/>
      </c>
      <c r="AM283" s="141"/>
      <c r="AN283" s="211"/>
      <c r="AO283" s="364" t="str">
        <f t="shared" si="141"/>
        <v/>
      </c>
      <c r="AP283" s="153" t="str">
        <f t="shared" si="161"/>
        <v/>
      </c>
      <c r="AQ283" s="153" t="str">
        <f t="shared" si="142"/>
        <v/>
      </c>
      <c r="AR283" s="153" t="str">
        <f t="shared" si="143"/>
        <v/>
      </c>
      <c r="AS283" s="141"/>
      <c r="AT283" s="211"/>
      <c r="AU283" s="364" t="str">
        <f t="shared" si="144"/>
        <v/>
      </c>
      <c r="AV283" s="153" t="str">
        <f t="shared" si="162"/>
        <v/>
      </c>
      <c r="AW283" s="153" t="str">
        <f t="shared" si="145"/>
        <v/>
      </c>
      <c r="AX283" s="153" t="str">
        <f t="shared" si="146"/>
        <v/>
      </c>
    </row>
    <row r="284" spans="1:50" ht="29.45" customHeight="1" x14ac:dyDescent="0.25">
      <c r="A284" s="354" t="str">
        <f>IF('N-Bedarf GL §13a'!A284="","",'N-Bedarf GL §13a'!A284)</f>
        <v/>
      </c>
      <c r="B284" s="354" t="str">
        <f>IF('N-Bedarf GL §13a'!B284="","",'N-Bedarf GL §13a'!B284)</f>
        <v/>
      </c>
      <c r="C284" s="305" t="str">
        <f>IF('N-Bedarf GL §13a'!D284="","",'N-Bedarf GL §13a'!D284)</f>
        <v/>
      </c>
      <c r="D284" s="32" t="str">
        <f>IF('N-Bedarf GL §13a'!C284="","",'N-Bedarf GL §13a'!C284)</f>
        <v/>
      </c>
      <c r="E284" s="84" t="str">
        <f>IF('N-Bedarf GL §13a'!V284="",'N-Bedarf GL §13a'!T284,'N-Bedarf GL §13a'!V284)</f>
        <v/>
      </c>
      <c r="F284" s="84" t="str">
        <f>IF('P-Bedarf GL §13a'!N285="","",'P-Bedarf GL §13a'!N285)</f>
        <v/>
      </c>
      <c r="G284" s="84" t="str">
        <f>IF('P-Bedarf GL §13a'!R285="","",'P-Bedarf GL §13a'!R285)</f>
        <v/>
      </c>
      <c r="H284" s="345" t="str">
        <f t="shared" si="147"/>
        <v/>
      </c>
      <c r="I284" s="345" t="str">
        <f t="shared" si="148"/>
        <v/>
      </c>
      <c r="J284" s="345" t="str">
        <f t="shared" si="149"/>
        <v/>
      </c>
      <c r="K284" s="84">
        <f t="shared" si="150"/>
        <v>0</v>
      </c>
      <c r="L284" s="84">
        <f t="shared" si="151"/>
        <v>0</v>
      </c>
      <c r="M284" s="84">
        <f t="shared" si="152"/>
        <v>0</v>
      </c>
      <c r="N284" s="321" t="str">
        <f t="shared" si="153"/>
        <v/>
      </c>
      <c r="O284" s="321" t="str">
        <f t="shared" si="154"/>
        <v/>
      </c>
      <c r="P284" s="321" t="str">
        <f t="shared" si="155"/>
        <v/>
      </c>
      <c r="Q284" s="214" t="str">
        <f t="shared" si="163"/>
        <v/>
      </c>
      <c r="R284" s="141"/>
      <c r="S284" s="211"/>
      <c r="T284" s="364" t="str">
        <f t="shared" si="132"/>
        <v/>
      </c>
      <c r="U284" s="153" t="str">
        <f t="shared" si="156"/>
        <v/>
      </c>
      <c r="V284" s="153" t="str">
        <f t="shared" si="157"/>
        <v/>
      </c>
      <c r="W284" s="153" t="str">
        <f t="shared" si="133"/>
        <v/>
      </c>
      <c r="X284" s="153" t="str">
        <f t="shared" si="134"/>
        <v/>
      </c>
      <c r="Y284" s="141"/>
      <c r="Z284" s="211"/>
      <c r="AA284" s="364" t="str">
        <f t="shared" si="135"/>
        <v/>
      </c>
      <c r="AB284" s="153" t="str">
        <f t="shared" si="158"/>
        <v/>
      </c>
      <c r="AC284" s="153" t="str">
        <f t="shared" si="159"/>
        <v/>
      </c>
      <c r="AD284" s="153" t="str">
        <f t="shared" si="136"/>
        <v/>
      </c>
      <c r="AE284" s="153" t="str">
        <f t="shared" si="137"/>
        <v/>
      </c>
      <c r="AF284" s="213" t="str">
        <f t="shared" si="164"/>
        <v/>
      </c>
      <c r="AG284" s="141"/>
      <c r="AH284" s="211"/>
      <c r="AI284" s="364" t="str">
        <f t="shared" si="138"/>
        <v/>
      </c>
      <c r="AJ284" s="153" t="str">
        <f t="shared" si="160"/>
        <v/>
      </c>
      <c r="AK284" s="153" t="str">
        <f t="shared" si="139"/>
        <v/>
      </c>
      <c r="AL284" s="153" t="str">
        <f t="shared" si="140"/>
        <v/>
      </c>
      <c r="AM284" s="141"/>
      <c r="AN284" s="211"/>
      <c r="AO284" s="364" t="str">
        <f t="shared" si="141"/>
        <v/>
      </c>
      <c r="AP284" s="153" t="str">
        <f t="shared" si="161"/>
        <v/>
      </c>
      <c r="AQ284" s="153" t="str">
        <f t="shared" si="142"/>
        <v/>
      </c>
      <c r="AR284" s="153" t="str">
        <f t="shared" si="143"/>
        <v/>
      </c>
      <c r="AS284" s="141"/>
      <c r="AT284" s="211"/>
      <c r="AU284" s="364" t="str">
        <f t="shared" si="144"/>
        <v/>
      </c>
      <c r="AV284" s="153" t="str">
        <f t="shared" si="162"/>
        <v/>
      </c>
      <c r="AW284" s="153" t="str">
        <f t="shared" si="145"/>
        <v/>
      </c>
      <c r="AX284" s="153" t="str">
        <f t="shared" si="146"/>
        <v/>
      </c>
    </row>
    <row r="285" spans="1:50" ht="29.45" customHeight="1" x14ac:dyDescent="0.25">
      <c r="A285" s="354" t="str">
        <f>IF('N-Bedarf GL §13a'!A285="","",'N-Bedarf GL §13a'!A285)</f>
        <v/>
      </c>
      <c r="B285" s="354" t="str">
        <f>IF('N-Bedarf GL §13a'!B285="","",'N-Bedarf GL §13a'!B285)</f>
        <v/>
      </c>
      <c r="C285" s="305" t="str">
        <f>IF('N-Bedarf GL §13a'!D285="","",'N-Bedarf GL §13a'!D285)</f>
        <v/>
      </c>
      <c r="D285" s="32" t="str">
        <f>IF('N-Bedarf GL §13a'!C285="","",'N-Bedarf GL §13a'!C285)</f>
        <v/>
      </c>
      <c r="E285" s="84" t="str">
        <f>IF('N-Bedarf GL §13a'!V285="",'N-Bedarf GL §13a'!T285,'N-Bedarf GL §13a'!V285)</f>
        <v/>
      </c>
      <c r="F285" s="84" t="str">
        <f>IF('P-Bedarf GL §13a'!N286="","",'P-Bedarf GL §13a'!N286)</f>
        <v/>
      </c>
      <c r="G285" s="84" t="str">
        <f>IF('P-Bedarf GL §13a'!R286="","",'P-Bedarf GL §13a'!R286)</f>
        <v/>
      </c>
      <c r="H285" s="345" t="str">
        <f t="shared" si="147"/>
        <v/>
      </c>
      <c r="I285" s="345" t="str">
        <f t="shared" si="148"/>
        <v/>
      </c>
      <c r="J285" s="345" t="str">
        <f t="shared" si="149"/>
        <v/>
      </c>
      <c r="K285" s="84">
        <f t="shared" si="150"/>
        <v>0</v>
      </c>
      <c r="L285" s="84">
        <f t="shared" si="151"/>
        <v>0</v>
      </c>
      <c r="M285" s="84">
        <f t="shared" si="152"/>
        <v>0</v>
      </c>
      <c r="N285" s="321" t="str">
        <f t="shared" si="153"/>
        <v/>
      </c>
      <c r="O285" s="321" t="str">
        <f t="shared" si="154"/>
        <v/>
      </c>
      <c r="P285" s="321" t="str">
        <f t="shared" si="155"/>
        <v/>
      </c>
      <c r="Q285" s="214" t="str">
        <f t="shared" si="163"/>
        <v/>
      </c>
      <c r="R285" s="141"/>
      <c r="S285" s="211"/>
      <c r="T285" s="364" t="str">
        <f t="shared" si="132"/>
        <v/>
      </c>
      <c r="U285" s="153" t="str">
        <f t="shared" si="156"/>
        <v/>
      </c>
      <c r="V285" s="153" t="str">
        <f t="shared" si="157"/>
        <v/>
      </c>
      <c r="W285" s="153" t="str">
        <f t="shared" si="133"/>
        <v/>
      </c>
      <c r="X285" s="153" t="str">
        <f t="shared" si="134"/>
        <v/>
      </c>
      <c r="Y285" s="141"/>
      <c r="Z285" s="211"/>
      <c r="AA285" s="364" t="str">
        <f t="shared" si="135"/>
        <v/>
      </c>
      <c r="AB285" s="153" t="str">
        <f t="shared" si="158"/>
        <v/>
      </c>
      <c r="AC285" s="153" t="str">
        <f t="shared" si="159"/>
        <v/>
      </c>
      <c r="AD285" s="153" t="str">
        <f t="shared" si="136"/>
        <v/>
      </c>
      <c r="AE285" s="153" t="str">
        <f t="shared" si="137"/>
        <v/>
      </c>
      <c r="AF285" s="213" t="str">
        <f t="shared" si="164"/>
        <v/>
      </c>
      <c r="AG285" s="141"/>
      <c r="AH285" s="211"/>
      <c r="AI285" s="364" t="str">
        <f t="shared" si="138"/>
        <v/>
      </c>
      <c r="AJ285" s="153" t="str">
        <f t="shared" si="160"/>
        <v/>
      </c>
      <c r="AK285" s="153" t="str">
        <f t="shared" si="139"/>
        <v/>
      </c>
      <c r="AL285" s="153" t="str">
        <f t="shared" si="140"/>
        <v/>
      </c>
      <c r="AM285" s="141"/>
      <c r="AN285" s="211"/>
      <c r="AO285" s="364" t="str">
        <f t="shared" si="141"/>
        <v/>
      </c>
      <c r="AP285" s="153" t="str">
        <f t="shared" si="161"/>
        <v/>
      </c>
      <c r="AQ285" s="153" t="str">
        <f t="shared" si="142"/>
        <v/>
      </c>
      <c r="AR285" s="153" t="str">
        <f t="shared" si="143"/>
        <v/>
      </c>
      <c r="AS285" s="141"/>
      <c r="AT285" s="211"/>
      <c r="AU285" s="364" t="str">
        <f t="shared" si="144"/>
        <v/>
      </c>
      <c r="AV285" s="153" t="str">
        <f t="shared" si="162"/>
        <v/>
      </c>
      <c r="AW285" s="153" t="str">
        <f t="shared" si="145"/>
        <v/>
      </c>
      <c r="AX285" s="153" t="str">
        <f t="shared" si="146"/>
        <v/>
      </c>
    </row>
    <row r="286" spans="1:50" ht="29.45" customHeight="1" x14ac:dyDescent="0.25">
      <c r="A286" s="354" t="str">
        <f>IF('N-Bedarf GL §13a'!A286="","",'N-Bedarf GL §13a'!A286)</f>
        <v/>
      </c>
      <c r="B286" s="354" t="str">
        <f>IF('N-Bedarf GL §13a'!B286="","",'N-Bedarf GL §13a'!B286)</f>
        <v/>
      </c>
      <c r="C286" s="305" t="str">
        <f>IF('N-Bedarf GL §13a'!D286="","",'N-Bedarf GL §13a'!D286)</f>
        <v/>
      </c>
      <c r="D286" s="32" t="str">
        <f>IF('N-Bedarf GL §13a'!C286="","",'N-Bedarf GL §13a'!C286)</f>
        <v/>
      </c>
      <c r="E286" s="84" t="str">
        <f>IF('N-Bedarf GL §13a'!V286="",'N-Bedarf GL §13a'!T286,'N-Bedarf GL §13a'!V286)</f>
        <v/>
      </c>
      <c r="F286" s="84" t="str">
        <f>IF('P-Bedarf GL §13a'!N287="","",'P-Bedarf GL §13a'!N287)</f>
        <v/>
      </c>
      <c r="G286" s="84" t="str">
        <f>IF('P-Bedarf GL §13a'!R287="","",'P-Bedarf GL §13a'!R287)</f>
        <v/>
      </c>
      <c r="H286" s="345" t="str">
        <f t="shared" si="147"/>
        <v/>
      </c>
      <c r="I286" s="345" t="str">
        <f t="shared" si="148"/>
        <v/>
      </c>
      <c r="J286" s="345" t="str">
        <f t="shared" si="149"/>
        <v/>
      </c>
      <c r="K286" s="84">
        <f t="shared" si="150"/>
        <v>0</v>
      </c>
      <c r="L286" s="84">
        <f t="shared" si="151"/>
        <v>0</v>
      </c>
      <c r="M286" s="84">
        <f t="shared" si="152"/>
        <v>0</v>
      </c>
      <c r="N286" s="321" t="str">
        <f t="shared" si="153"/>
        <v/>
      </c>
      <c r="O286" s="321" t="str">
        <f t="shared" si="154"/>
        <v/>
      </c>
      <c r="P286" s="321" t="str">
        <f t="shared" si="155"/>
        <v/>
      </c>
      <c r="Q286" s="214" t="str">
        <f t="shared" si="163"/>
        <v/>
      </c>
      <c r="R286" s="141"/>
      <c r="S286" s="211"/>
      <c r="T286" s="364" t="str">
        <f t="shared" si="132"/>
        <v/>
      </c>
      <c r="U286" s="153" t="str">
        <f t="shared" si="156"/>
        <v/>
      </c>
      <c r="V286" s="153" t="str">
        <f t="shared" si="157"/>
        <v/>
      </c>
      <c r="W286" s="153" t="str">
        <f t="shared" si="133"/>
        <v/>
      </c>
      <c r="X286" s="153" t="str">
        <f t="shared" si="134"/>
        <v/>
      </c>
      <c r="Y286" s="141"/>
      <c r="Z286" s="211"/>
      <c r="AA286" s="364" t="str">
        <f t="shared" si="135"/>
        <v/>
      </c>
      <c r="AB286" s="153" t="str">
        <f t="shared" si="158"/>
        <v/>
      </c>
      <c r="AC286" s="153" t="str">
        <f t="shared" si="159"/>
        <v/>
      </c>
      <c r="AD286" s="153" t="str">
        <f t="shared" si="136"/>
        <v/>
      </c>
      <c r="AE286" s="153" t="str">
        <f t="shared" si="137"/>
        <v/>
      </c>
      <c r="AF286" s="213" t="str">
        <f t="shared" si="164"/>
        <v/>
      </c>
      <c r="AG286" s="141"/>
      <c r="AH286" s="211"/>
      <c r="AI286" s="364" t="str">
        <f t="shared" si="138"/>
        <v/>
      </c>
      <c r="AJ286" s="153" t="str">
        <f t="shared" si="160"/>
        <v/>
      </c>
      <c r="AK286" s="153" t="str">
        <f t="shared" si="139"/>
        <v/>
      </c>
      <c r="AL286" s="153" t="str">
        <f t="shared" si="140"/>
        <v/>
      </c>
      <c r="AM286" s="141"/>
      <c r="AN286" s="211"/>
      <c r="AO286" s="364" t="str">
        <f t="shared" si="141"/>
        <v/>
      </c>
      <c r="AP286" s="153" t="str">
        <f t="shared" si="161"/>
        <v/>
      </c>
      <c r="AQ286" s="153" t="str">
        <f t="shared" si="142"/>
        <v/>
      </c>
      <c r="AR286" s="153" t="str">
        <f t="shared" si="143"/>
        <v/>
      </c>
      <c r="AS286" s="141"/>
      <c r="AT286" s="211"/>
      <c r="AU286" s="364" t="str">
        <f t="shared" si="144"/>
        <v/>
      </c>
      <c r="AV286" s="153" t="str">
        <f t="shared" si="162"/>
        <v/>
      </c>
      <c r="AW286" s="153" t="str">
        <f t="shared" si="145"/>
        <v/>
      </c>
      <c r="AX286" s="153" t="str">
        <f t="shared" si="146"/>
        <v/>
      </c>
    </row>
    <row r="287" spans="1:50" ht="29.45" customHeight="1" x14ac:dyDescent="0.25">
      <c r="A287" s="354" t="str">
        <f>IF('N-Bedarf GL §13a'!A287="","",'N-Bedarf GL §13a'!A287)</f>
        <v/>
      </c>
      <c r="B287" s="354" t="str">
        <f>IF('N-Bedarf GL §13a'!B287="","",'N-Bedarf GL §13a'!B287)</f>
        <v/>
      </c>
      <c r="C287" s="305" t="str">
        <f>IF('N-Bedarf GL §13a'!D287="","",'N-Bedarf GL §13a'!D287)</f>
        <v/>
      </c>
      <c r="D287" s="32" t="str">
        <f>IF('N-Bedarf GL §13a'!C287="","",'N-Bedarf GL §13a'!C287)</f>
        <v/>
      </c>
      <c r="E287" s="84" t="str">
        <f>IF('N-Bedarf GL §13a'!V287="",'N-Bedarf GL §13a'!T287,'N-Bedarf GL §13a'!V287)</f>
        <v/>
      </c>
      <c r="F287" s="84" t="str">
        <f>IF('P-Bedarf GL §13a'!N288="","",'P-Bedarf GL §13a'!N288)</f>
        <v/>
      </c>
      <c r="G287" s="84" t="str">
        <f>IF('P-Bedarf GL §13a'!R288="","",'P-Bedarf GL §13a'!R288)</f>
        <v/>
      </c>
      <c r="H287" s="345" t="str">
        <f t="shared" si="147"/>
        <v/>
      </c>
      <c r="I287" s="345" t="str">
        <f t="shared" si="148"/>
        <v/>
      </c>
      <c r="J287" s="345" t="str">
        <f t="shared" si="149"/>
        <v/>
      </c>
      <c r="K287" s="84">
        <f t="shared" si="150"/>
        <v>0</v>
      </c>
      <c r="L287" s="84">
        <f t="shared" si="151"/>
        <v>0</v>
      </c>
      <c r="M287" s="84">
        <f t="shared" si="152"/>
        <v>0</v>
      </c>
      <c r="N287" s="321" t="str">
        <f t="shared" si="153"/>
        <v/>
      </c>
      <c r="O287" s="321" t="str">
        <f t="shared" si="154"/>
        <v/>
      </c>
      <c r="P287" s="321" t="str">
        <f t="shared" si="155"/>
        <v/>
      </c>
      <c r="Q287" s="214" t="str">
        <f t="shared" si="163"/>
        <v/>
      </c>
      <c r="R287" s="141"/>
      <c r="S287" s="211"/>
      <c r="T287" s="364" t="str">
        <f t="shared" si="132"/>
        <v/>
      </c>
      <c r="U287" s="153" t="str">
        <f t="shared" si="156"/>
        <v/>
      </c>
      <c r="V287" s="153" t="str">
        <f t="shared" si="157"/>
        <v/>
      </c>
      <c r="W287" s="153" t="str">
        <f t="shared" si="133"/>
        <v/>
      </c>
      <c r="X287" s="153" t="str">
        <f t="shared" si="134"/>
        <v/>
      </c>
      <c r="Y287" s="141"/>
      <c r="Z287" s="211"/>
      <c r="AA287" s="364" t="str">
        <f t="shared" si="135"/>
        <v/>
      </c>
      <c r="AB287" s="153" t="str">
        <f t="shared" si="158"/>
        <v/>
      </c>
      <c r="AC287" s="153" t="str">
        <f t="shared" si="159"/>
        <v/>
      </c>
      <c r="AD287" s="153" t="str">
        <f t="shared" si="136"/>
        <v/>
      </c>
      <c r="AE287" s="153" t="str">
        <f t="shared" si="137"/>
        <v/>
      </c>
      <c r="AF287" s="213" t="str">
        <f t="shared" si="164"/>
        <v/>
      </c>
      <c r="AG287" s="141"/>
      <c r="AH287" s="211"/>
      <c r="AI287" s="364" t="str">
        <f t="shared" si="138"/>
        <v/>
      </c>
      <c r="AJ287" s="153" t="str">
        <f t="shared" si="160"/>
        <v/>
      </c>
      <c r="AK287" s="153" t="str">
        <f t="shared" si="139"/>
        <v/>
      </c>
      <c r="AL287" s="153" t="str">
        <f t="shared" si="140"/>
        <v/>
      </c>
      <c r="AM287" s="141"/>
      <c r="AN287" s="211"/>
      <c r="AO287" s="364" t="str">
        <f t="shared" si="141"/>
        <v/>
      </c>
      <c r="AP287" s="153" t="str">
        <f t="shared" si="161"/>
        <v/>
      </c>
      <c r="AQ287" s="153" t="str">
        <f t="shared" si="142"/>
        <v/>
      </c>
      <c r="AR287" s="153" t="str">
        <f t="shared" si="143"/>
        <v/>
      </c>
      <c r="AS287" s="141"/>
      <c r="AT287" s="211"/>
      <c r="AU287" s="364" t="str">
        <f t="shared" si="144"/>
        <v/>
      </c>
      <c r="AV287" s="153" t="str">
        <f t="shared" si="162"/>
        <v/>
      </c>
      <c r="AW287" s="153" t="str">
        <f t="shared" si="145"/>
        <v/>
      </c>
      <c r="AX287" s="153" t="str">
        <f t="shared" si="146"/>
        <v/>
      </c>
    </row>
    <row r="288" spans="1:50" ht="29.45" customHeight="1" x14ac:dyDescent="0.25">
      <c r="A288" s="354" t="str">
        <f>IF('N-Bedarf GL §13a'!A288="","",'N-Bedarf GL §13a'!A288)</f>
        <v/>
      </c>
      <c r="B288" s="354" t="str">
        <f>IF('N-Bedarf GL §13a'!B288="","",'N-Bedarf GL §13a'!B288)</f>
        <v/>
      </c>
      <c r="C288" s="305" t="str">
        <f>IF('N-Bedarf GL §13a'!D288="","",'N-Bedarf GL §13a'!D288)</f>
        <v/>
      </c>
      <c r="D288" s="32" t="str">
        <f>IF('N-Bedarf GL §13a'!C288="","",'N-Bedarf GL §13a'!C288)</f>
        <v/>
      </c>
      <c r="E288" s="84" t="str">
        <f>IF('N-Bedarf GL §13a'!V288="",'N-Bedarf GL §13a'!T288,'N-Bedarf GL §13a'!V288)</f>
        <v/>
      </c>
      <c r="F288" s="84" t="str">
        <f>IF('P-Bedarf GL §13a'!N289="","",'P-Bedarf GL §13a'!N289)</f>
        <v/>
      </c>
      <c r="G288" s="84" t="str">
        <f>IF('P-Bedarf GL §13a'!R289="","",'P-Bedarf GL §13a'!R289)</f>
        <v/>
      </c>
      <c r="H288" s="345" t="str">
        <f t="shared" si="147"/>
        <v/>
      </c>
      <c r="I288" s="345" t="str">
        <f t="shared" si="148"/>
        <v/>
      </c>
      <c r="J288" s="345" t="str">
        <f t="shared" si="149"/>
        <v/>
      </c>
      <c r="K288" s="84">
        <f t="shared" si="150"/>
        <v>0</v>
      </c>
      <c r="L288" s="84">
        <f t="shared" si="151"/>
        <v>0</v>
      </c>
      <c r="M288" s="84">
        <f t="shared" si="152"/>
        <v>0</v>
      </c>
      <c r="N288" s="321" t="str">
        <f t="shared" si="153"/>
        <v/>
      </c>
      <c r="O288" s="321" t="str">
        <f t="shared" si="154"/>
        <v/>
      </c>
      <c r="P288" s="321" t="str">
        <f t="shared" si="155"/>
        <v/>
      </c>
      <c r="Q288" s="214" t="str">
        <f t="shared" si="163"/>
        <v/>
      </c>
      <c r="R288" s="141"/>
      <c r="S288" s="211"/>
      <c r="T288" s="364" t="str">
        <f t="shared" si="132"/>
        <v/>
      </c>
      <c r="U288" s="153" t="str">
        <f t="shared" si="156"/>
        <v/>
      </c>
      <c r="V288" s="153" t="str">
        <f t="shared" si="157"/>
        <v/>
      </c>
      <c r="W288" s="153" t="str">
        <f t="shared" si="133"/>
        <v/>
      </c>
      <c r="X288" s="153" t="str">
        <f t="shared" si="134"/>
        <v/>
      </c>
      <c r="Y288" s="141"/>
      <c r="Z288" s="211"/>
      <c r="AA288" s="364" t="str">
        <f t="shared" si="135"/>
        <v/>
      </c>
      <c r="AB288" s="153" t="str">
        <f t="shared" si="158"/>
        <v/>
      </c>
      <c r="AC288" s="153" t="str">
        <f t="shared" si="159"/>
        <v/>
      </c>
      <c r="AD288" s="153" t="str">
        <f t="shared" si="136"/>
        <v/>
      </c>
      <c r="AE288" s="153" t="str">
        <f t="shared" si="137"/>
        <v/>
      </c>
      <c r="AF288" s="213" t="str">
        <f t="shared" si="164"/>
        <v/>
      </c>
      <c r="AG288" s="141"/>
      <c r="AH288" s="211"/>
      <c r="AI288" s="364" t="str">
        <f t="shared" si="138"/>
        <v/>
      </c>
      <c r="AJ288" s="153" t="str">
        <f t="shared" si="160"/>
        <v/>
      </c>
      <c r="AK288" s="153" t="str">
        <f t="shared" si="139"/>
        <v/>
      </c>
      <c r="AL288" s="153" t="str">
        <f t="shared" si="140"/>
        <v/>
      </c>
      <c r="AM288" s="141"/>
      <c r="AN288" s="211"/>
      <c r="AO288" s="364" t="str">
        <f t="shared" si="141"/>
        <v/>
      </c>
      <c r="AP288" s="153" t="str">
        <f t="shared" si="161"/>
        <v/>
      </c>
      <c r="AQ288" s="153" t="str">
        <f t="shared" si="142"/>
        <v/>
      </c>
      <c r="AR288" s="153" t="str">
        <f t="shared" si="143"/>
        <v/>
      </c>
      <c r="AS288" s="141"/>
      <c r="AT288" s="211"/>
      <c r="AU288" s="364" t="str">
        <f t="shared" si="144"/>
        <v/>
      </c>
      <c r="AV288" s="153" t="str">
        <f t="shared" si="162"/>
        <v/>
      </c>
      <c r="AW288" s="153" t="str">
        <f t="shared" si="145"/>
        <v/>
      </c>
      <c r="AX288" s="153" t="str">
        <f t="shared" si="146"/>
        <v/>
      </c>
    </row>
    <row r="289" spans="1:50" ht="29.45" customHeight="1" x14ac:dyDescent="0.25">
      <c r="A289" s="354" t="str">
        <f>IF('N-Bedarf GL §13a'!A289="","",'N-Bedarf GL §13a'!A289)</f>
        <v/>
      </c>
      <c r="B289" s="354" t="str">
        <f>IF('N-Bedarf GL §13a'!B289="","",'N-Bedarf GL §13a'!B289)</f>
        <v/>
      </c>
      <c r="C289" s="305" t="str">
        <f>IF('N-Bedarf GL §13a'!D289="","",'N-Bedarf GL §13a'!D289)</f>
        <v/>
      </c>
      <c r="D289" s="32" t="str">
        <f>IF('N-Bedarf GL §13a'!C289="","",'N-Bedarf GL §13a'!C289)</f>
        <v/>
      </c>
      <c r="E289" s="84" t="str">
        <f>IF('N-Bedarf GL §13a'!V289="",'N-Bedarf GL §13a'!T289,'N-Bedarf GL §13a'!V289)</f>
        <v/>
      </c>
      <c r="F289" s="84" t="str">
        <f>IF('P-Bedarf GL §13a'!N290="","",'P-Bedarf GL §13a'!N290)</f>
        <v/>
      </c>
      <c r="G289" s="84" t="str">
        <f>IF('P-Bedarf GL §13a'!R290="","",'P-Bedarf GL §13a'!R290)</f>
        <v/>
      </c>
      <c r="H289" s="345" t="str">
        <f t="shared" si="147"/>
        <v/>
      </c>
      <c r="I289" s="345" t="str">
        <f t="shared" si="148"/>
        <v/>
      </c>
      <c r="J289" s="345" t="str">
        <f t="shared" si="149"/>
        <v/>
      </c>
      <c r="K289" s="84">
        <f t="shared" si="150"/>
        <v>0</v>
      </c>
      <c r="L289" s="84">
        <f t="shared" si="151"/>
        <v>0</v>
      </c>
      <c r="M289" s="84">
        <f t="shared" si="152"/>
        <v>0</v>
      </c>
      <c r="N289" s="321" t="str">
        <f t="shared" si="153"/>
        <v/>
      </c>
      <c r="O289" s="321" t="str">
        <f t="shared" si="154"/>
        <v/>
      </c>
      <c r="P289" s="321" t="str">
        <f t="shared" si="155"/>
        <v/>
      </c>
      <c r="Q289" s="214" t="str">
        <f t="shared" si="163"/>
        <v/>
      </c>
      <c r="R289" s="141"/>
      <c r="S289" s="211"/>
      <c r="T289" s="364" t="str">
        <f t="shared" si="132"/>
        <v/>
      </c>
      <c r="U289" s="153" t="str">
        <f t="shared" si="156"/>
        <v/>
      </c>
      <c r="V289" s="153" t="str">
        <f t="shared" si="157"/>
        <v/>
      </c>
      <c r="W289" s="153" t="str">
        <f t="shared" si="133"/>
        <v/>
      </c>
      <c r="X289" s="153" t="str">
        <f t="shared" si="134"/>
        <v/>
      </c>
      <c r="Y289" s="141"/>
      <c r="Z289" s="211"/>
      <c r="AA289" s="364" t="str">
        <f t="shared" si="135"/>
        <v/>
      </c>
      <c r="AB289" s="153" t="str">
        <f t="shared" si="158"/>
        <v/>
      </c>
      <c r="AC289" s="153" t="str">
        <f t="shared" si="159"/>
        <v/>
      </c>
      <c r="AD289" s="153" t="str">
        <f t="shared" si="136"/>
        <v/>
      </c>
      <c r="AE289" s="153" t="str">
        <f t="shared" si="137"/>
        <v/>
      </c>
      <c r="AF289" s="213" t="str">
        <f t="shared" si="164"/>
        <v/>
      </c>
      <c r="AG289" s="141"/>
      <c r="AH289" s="211"/>
      <c r="AI289" s="364" t="str">
        <f t="shared" si="138"/>
        <v/>
      </c>
      <c r="AJ289" s="153" t="str">
        <f t="shared" si="160"/>
        <v/>
      </c>
      <c r="AK289" s="153" t="str">
        <f t="shared" si="139"/>
        <v/>
      </c>
      <c r="AL289" s="153" t="str">
        <f t="shared" si="140"/>
        <v/>
      </c>
      <c r="AM289" s="141"/>
      <c r="AN289" s="211"/>
      <c r="AO289" s="364" t="str">
        <f t="shared" si="141"/>
        <v/>
      </c>
      <c r="AP289" s="153" t="str">
        <f t="shared" si="161"/>
        <v/>
      </c>
      <c r="AQ289" s="153" t="str">
        <f t="shared" si="142"/>
        <v/>
      </c>
      <c r="AR289" s="153" t="str">
        <f t="shared" si="143"/>
        <v/>
      </c>
      <c r="AS289" s="141"/>
      <c r="AT289" s="211"/>
      <c r="AU289" s="364" t="str">
        <f t="shared" si="144"/>
        <v/>
      </c>
      <c r="AV289" s="153" t="str">
        <f t="shared" si="162"/>
        <v/>
      </c>
      <c r="AW289" s="153" t="str">
        <f t="shared" si="145"/>
        <v/>
      </c>
      <c r="AX289" s="153" t="str">
        <f t="shared" si="146"/>
        <v/>
      </c>
    </row>
    <row r="290" spans="1:50" ht="29.45" customHeight="1" x14ac:dyDescent="0.25">
      <c r="A290" s="354" t="str">
        <f>IF('N-Bedarf GL §13a'!A290="","",'N-Bedarf GL §13a'!A290)</f>
        <v/>
      </c>
      <c r="B290" s="354" t="str">
        <f>IF('N-Bedarf GL §13a'!B290="","",'N-Bedarf GL §13a'!B290)</f>
        <v/>
      </c>
      <c r="C290" s="305" t="str">
        <f>IF('N-Bedarf GL §13a'!D290="","",'N-Bedarf GL §13a'!D290)</f>
        <v/>
      </c>
      <c r="D290" s="32" t="str">
        <f>IF('N-Bedarf GL §13a'!C290="","",'N-Bedarf GL §13a'!C290)</f>
        <v/>
      </c>
      <c r="E290" s="84" t="str">
        <f>IF('N-Bedarf GL §13a'!V290="",'N-Bedarf GL §13a'!T290,'N-Bedarf GL §13a'!V290)</f>
        <v/>
      </c>
      <c r="F290" s="84" t="str">
        <f>IF('P-Bedarf GL §13a'!N291="","",'P-Bedarf GL §13a'!N291)</f>
        <v/>
      </c>
      <c r="G290" s="84" t="str">
        <f>IF('P-Bedarf GL §13a'!R291="","",'P-Bedarf GL §13a'!R291)</f>
        <v/>
      </c>
      <c r="H290" s="345" t="str">
        <f t="shared" si="147"/>
        <v/>
      </c>
      <c r="I290" s="345" t="str">
        <f t="shared" si="148"/>
        <v/>
      </c>
      <c r="J290" s="345" t="str">
        <f t="shared" si="149"/>
        <v/>
      </c>
      <c r="K290" s="84">
        <f t="shared" si="150"/>
        <v>0</v>
      </c>
      <c r="L290" s="84">
        <f t="shared" si="151"/>
        <v>0</v>
      </c>
      <c r="M290" s="84">
        <f t="shared" si="152"/>
        <v>0</v>
      </c>
      <c r="N290" s="321" t="str">
        <f t="shared" si="153"/>
        <v/>
      </c>
      <c r="O290" s="321" t="str">
        <f t="shared" si="154"/>
        <v/>
      </c>
      <c r="P290" s="321" t="str">
        <f t="shared" si="155"/>
        <v/>
      </c>
      <c r="Q290" s="214" t="str">
        <f t="shared" si="163"/>
        <v/>
      </c>
      <c r="R290" s="141"/>
      <c r="S290" s="211"/>
      <c r="T290" s="364" t="str">
        <f t="shared" si="132"/>
        <v/>
      </c>
      <c r="U290" s="153" t="str">
        <f t="shared" si="156"/>
        <v/>
      </c>
      <c r="V290" s="153" t="str">
        <f t="shared" si="157"/>
        <v/>
      </c>
      <c r="W290" s="153" t="str">
        <f t="shared" si="133"/>
        <v/>
      </c>
      <c r="X290" s="153" t="str">
        <f t="shared" si="134"/>
        <v/>
      </c>
      <c r="Y290" s="141"/>
      <c r="Z290" s="211"/>
      <c r="AA290" s="364" t="str">
        <f t="shared" si="135"/>
        <v/>
      </c>
      <c r="AB290" s="153" t="str">
        <f t="shared" si="158"/>
        <v/>
      </c>
      <c r="AC290" s="153" t="str">
        <f t="shared" si="159"/>
        <v/>
      </c>
      <c r="AD290" s="153" t="str">
        <f t="shared" si="136"/>
        <v/>
      </c>
      <c r="AE290" s="153" t="str">
        <f t="shared" si="137"/>
        <v/>
      </c>
      <c r="AF290" s="213" t="str">
        <f t="shared" si="164"/>
        <v/>
      </c>
      <c r="AG290" s="141"/>
      <c r="AH290" s="211"/>
      <c r="AI290" s="364" t="str">
        <f t="shared" si="138"/>
        <v/>
      </c>
      <c r="AJ290" s="153" t="str">
        <f t="shared" si="160"/>
        <v/>
      </c>
      <c r="AK290" s="153" t="str">
        <f t="shared" si="139"/>
        <v/>
      </c>
      <c r="AL290" s="153" t="str">
        <f t="shared" si="140"/>
        <v/>
      </c>
      <c r="AM290" s="141"/>
      <c r="AN290" s="211"/>
      <c r="AO290" s="364" t="str">
        <f t="shared" si="141"/>
        <v/>
      </c>
      <c r="AP290" s="153" t="str">
        <f t="shared" si="161"/>
        <v/>
      </c>
      <c r="AQ290" s="153" t="str">
        <f t="shared" si="142"/>
        <v/>
      </c>
      <c r="AR290" s="153" t="str">
        <f t="shared" si="143"/>
        <v/>
      </c>
      <c r="AS290" s="141"/>
      <c r="AT290" s="211"/>
      <c r="AU290" s="364" t="str">
        <f t="shared" si="144"/>
        <v/>
      </c>
      <c r="AV290" s="153" t="str">
        <f t="shared" si="162"/>
        <v/>
      </c>
      <c r="AW290" s="153" t="str">
        <f t="shared" si="145"/>
        <v/>
      </c>
      <c r="AX290" s="153" t="str">
        <f t="shared" si="146"/>
        <v/>
      </c>
    </row>
    <row r="291" spans="1:50" ht="29.45" customHeight="1" x14ac:dyDescent="0.25">
      <c r="A291" s="354" t="str">
        <f>IF('N-Bedarf GL §13a'!A291="","",'N-Bedarf GL §13a'!A291)</f>
        <v/>
      </c>
      <c r="B291" s="354" t="str">
        <f>IF('N-Bedarf GL §13a'!B291="","",'N-Bedarf GL §13a'!B291)</f>
        <v/>
      </c>
      <c r="C291" s="305" t="str">
        <f>IF('N-Bedarf GL §13a'!D291="","",'N-Bedarf GL §13a'!D291)</f>
        <v/>
      </c>
      <c r="D291" s="32" t="str">
        <f>IF('N-Bedarf GL §13a'!C291="","",'N-Bedarf GL §13a'!C291)</f>
        <v/>
      </c>
      <c r="E291" s="84" t="str">
        <f>IF('N-Bedarf GL §13a'!V291="",'N-Bedarf GL §13a'!T291,'N-Bedarf GL §13a'!V291)</f>
        <v/>
      </c>
      <c r="F291" s="84" t="str">
        <f>IF('P-Bedarf GL §13a'!N292="","",'P-Bedarf GL §13a'!N292)</f>
        <v/>
      </c>
      <c r="G291" s="84" t="str">
        <f>IF('P-Bedarf GL §13a'!R292="","",'P-Bedarf GL §13a'!R292)</f>
        <v/>
      </c>
      <c r="H291" s="345" t="str">
        <f t="shared" si="147"/>
        <v/>
      </c>
      <c r="I291" s="345" t="str">
        <f t="shared" si="148"/>
        <v/>
      </c>
      <c r="J291" s="345" t="str">
        <f t="shared" si="149"/>
        <v/>
      </c>
      <c r="K291" s="84">
        <f t="shared" si="150"/>
        <v>0</v>
      </c>
      <c r="L291" s="84">
        <f t="shared" si="151"/>
        <v>0</v>
      </c>
      <c r="M291" s="84">
        <f t="shared" si="152"/>
        <v>0</v>
      </c>
      <c r="N291" s="321" t="str">
        <f t="shared" si="153"/>
        <v/>
      </c>
      <c r="O291" s="321" t="str">
        <f t="shared" si="154"/>
        <v/>
      </c>
      <c r="P291" s="321" t="str">
        <f t="shared" si="155"/>
        <v/>
      </c>
      <c r="Q291" s="214" t="str">
        <f t="shared" si="163"/>
        <v/>
      </c>
      <c r="R291" s="141"/>
      <c r="S291" s="211"/>
      <c r="T291" s="364" t="str">
        <f t="shared" si="132"/>
        <v/>
      </c>
      <c r="U291" s="153" t="str">
        <f t="shared" si="156"/>
        <v/>
      </c>
      <c r="V291" s="153" t="str">
        <f t="shared" si="157"/>
        <v/>
      </c>
      <c r="W291" s="153" t="str">
        <f t="shared" si="133"/>
        <v/>
      </c>
      <c r="X291" s="153" t="str">
        <f t="shared" si="134"/>
        <v/>
      </c>
      <c r="Y291" s="141"/>
      <c r="Z291" s="211"/>
      <c r="AA291" s="364" t="str">
        <f t="shared" si="135"/>
        <v/>
      </c>
      <c r="AB291" s="153" t="str">
        <f t="shared" si="158"/>
        <v/>
      </c>
      <c r="AC291" s="153" t="str">
        <f t="shared" si="159"/>
        <v/>
      </c>
      <c r="AD291" s="153" t="str">
        <f t="shared" si="136"/>
        <v/>
      </c>
      <c r="AE291" s="153" t="str">
        <f t="shared" si="137"/>
        <v/>
      </c>
      <c r="AF291" s="213" t="str">
        <f t="shared" si="164"/>
        <v/>
      </c>
      <c r="AG291" s="141"/>
      <c r="AH291" s="211"/>
      <c r="AI291" s="364" t="str">
        <f t="shared" si="138"/>
        <v/>
      </c>
      <c r="AJ291" s="153" t="str">
        <f t="shared" si="160"/>
        <v/>
      </c>
      <c r="AK291" s="153" t="str">
        <f t="shared" si="139"/>
        <v/>
      </c>
      <c r="AL291" s="153" t="str">
        <f t="shared" si="140"/>
        <v/>
      </c>
      <c r="AM291" s="141"/>
      <c r="AN291" s="211"/>
      <c r="AO291" s="364" t="str">
        <f t="shared" si="141"/>
        <v/>
      </c>
      <c r="AP291" s="153" t="str">
        <f t="shared" si="161"/>
        <v/>
      </c>
      <c r="AQ291" s="153" t="str">
        <f t="shared" si="142"/>
        <v/>
      </c>
      <c r="AR291" s="153" t="str">
        <f t="shared" si="143"/>
        <v/>
      </c>
      <c r="AS291" s="141"/>
      <c r="AT291" s="211"/>
      <c r="AU291" s="364" t="str">
        <f t="shared" si="144"/>
        <v/>
      </c>
      <c r="AV291" s="153" t="str">
        <f t="shared" si="162"/>
        <v/>
      </c>
      <c r="AW291" s="153" t="str">
        <f t="shared" si="145"/>
        <v/>
      </c>
      <c r="AX291" s="153" t="str">
        <f t="shared" si="146"/>
        <v/>
      </c>
    </row>
    <row r="292" spans="1:50" ht="29.45" customHeight="1" x14ac:dyDescent="0.25">
      <c r="A292" s="354" t="str">
        <f>IF('N-Bedarf GL §13a'!A292="","",'N-Bedarf GL §13a'!A292)</f>
        <v/>
      </c>
      <c r="B292" s="354" t="str">
        <f>IF('N-Bedarf GL §13a'!B292="","",'N-Bedarf GL §13a'!B292)</f>
        <v/>
      </c>
      <c r="C292" s="305" t="str">
        <f>IF('N-Bedarf GL §13a'!D292="","",'N-Bedarf GL §13a'!D292)</f>
        <v/>
      </c>
      <c r="D292" s="32" t="str">
        <f>IF('N-Bedarf GL §13a'!C292="","",'N-Bedarf GL §13a'!C292)</f>
        <v/>
      </c>
      <c r="E292" s="84" t="str">
        <f>IF('N-Bedarf GL §13a'!V292="",'N-Bedarf GL §13a'!T292,'N-Bedarf GL §13a'!V292)</f>
        <v/>
      </c>
      <c r="F292" s="84" t="str">
        <f>IF('P-Bedarf GL §13a'!N293="","",'P-Bedarf GL §13a'!N293)</f>
        <v/>
      </c>
      <c r="G292" s="84" t="str">
        <f>IF('P-Bedarf GL §13a'!R293="","",'P-Bedarf GL §13a'!R293)</f>
        <v/>
      </c>
      <c r="H292" s="345" t="str">
        <f t="shared" si="147"/>
        <v/>
      </c>
      <c r="I292" s="345" t="str">
        <f t="shared" si="148"/>
        <v/>
      </c>
      <c r="J292" s="345" t="str">
        <f t="shared" si="149"/>
        <v/>
      </c>
      <c r="K292" s="84">
        <f t="shared" si="150"/>
        <v>0</v>
      </c>
      <c r="L292" s="84">
        <f t="shared" si="151"/>
        <v>0</v>
      </c>
      <c r="M292" s="84">
        <f t="shared" si="152"/>
        <v>0</v>
      </c>
      <c r="N292" s="321" t="str">
        <f t="shared" si="153"/>
        <v/>
      </c>
      <c r="O292" s="321" t="str">
        <f t="shared" si="154"/>
        <v/>
      </c>
      <c r="P292" s="321" t="str">
        <f t="shared" si="155"/>
        <v/>
      </c>
      <c r="Q292" s="214" t="str">
        <f t="shared" si="163"/>
        <v/>
      </c>
      <c r="R292" s="141"/>
      <c r="S292" s="211"/>
      <c r="T292" s="364" t="str">
        <f t="shared" si="132"/>
        <v/>
      </c>
      <c r="U292" s="153" t="str">
        <f t="shared" si="156"/>
        <v/>
      </c>
      <c r="V292" s="153" t="str">
        <f t="shared" si="157"/>
        <v/>
      </c>
      <c r="W292" s="153" t="str">
        <f t="shared" si="133"/>
        <v/>
      </c>
      <c r="X292" s="153" t="str">
        <f t="shared" si="134"/>
        <v/>
      </c>
      <c r="Y292" s="141"/>
      <c r="Z292" s="211"/>
      <c r="AA292" s="364" t="str">
        <f t="shared" si="135"/>
        <v/>
      </c>
      <c r="AB292" s="153" t="str">
        <f t="shared" si="158"/>
        <v/>
      </c>
      <c r="AC292" s="153" t="str">
        <f t="shared" si="159"/>
        <v/>
      </c>
      <c r="AD292" s="153" t="str">
        <f t="shared" si="136"/>
        <v/>
      </c>
      <c r="AE292" s="153" t="str">
        <f t="shared" si="137"/>
        <v/>
      </c>
      <c r="AF292" s="213" t="str">
        <f t="shared" si="164"/>
        <v/>
      </c>
      <c r="AG292" s="141"/>
      <c r="AH292" s="211"/>
      <c r="AI292" s="364" t="str">
        <f t="shared" si="138"/>
        <v/>
      </c>
      <c r="AJ292" s="153" t="str">
        <f t="shared" si="160"/>
        <v/>
      </c>
      <c r="AK292" s="153" t="str">
        <f t="shared" si="139"/>
        <v/>
      </c>
      <c r="AL292" s="153" t="str">
        <f t="shared" si="140"/>
        <v/>
      </c>
      <c r="AM292" s="141"/>
      <c r="AN292" s="211"/>
      <c r="AO292" s="364" t="str">
        <f t="shared" si="141"/>
        <v/>
      </c>
      <c r="AP292" s="153" t="str">
        <f t="shared" si="161"/>
        <v/>
      </c>
      <c r="AQ292" s="153" t="str">
        <f t="shared" si="142"/>
        <v/>
      </c>
      <c r="AR292" s="153" t="str">
        <f t="shared" si="143"/>
        <v/>
      </c>
      <c r="AS292" s="141"/>
      <c r="AT292" s="211"/>
      <c r="AU292" s="364" t="str">
        <f t="shared" si="144"/>
        <v/>
      </c>
      <c r="AV292" s="153" t="str">
        <f t="shared" si="162"/>
        <v/>
      </c>
      <c r="AW292" s="153" t="str">
        <f t="shared" si="145"/>
        <v/>
      </c>
      <c r="AX292" s="153" t="str">
        <f t="shared" si="146"/>
        <v/>
      </c>
    </row>
    <row r="293" spans="1:50" ht="29.45" customHeight="1" x14ac:dyDescent="0.25">
      <c r="A293" s="354" t="str">
        <f>IF('N-Bedarf GL §13a'!A293="","",'N-Bedarf GL §13a'!A293)</f>
        <v/>
      </c>
      <c r="B293" s="354" t="str">
        <f>IF('N-Bedarf GL §13a'!B293="","",'N-Bedarf GL §13a'!B293)</f>
        <v/>
      </c>
      <c r="C293" s="305" t="str">
        <f>IF('N-Bedarf GL §13a'!D293="","",'N-Bedarf GL §13a'!D293)</f>
        <v/>
      </c>
      <c r="D293" s="32" t="str">
        <f>IF('N-Bedarf GL §13a'!C293="","",'N-Bedarf GL §13a'!C293)</f>
        <v/>
      </c>
      <c r="E293" s="84" t="str">
        <f>IF('N-Bedarf GL §13a'!V293="",'N-Bedarf GL §13a'!T293,'N-Bedarf GL §13a'!V293)</f>
        <v/>
      </c>
      <c r="F293" s="84" t="str">
        <f>IF('P-Bedarf GL §13a'!N294="","",'P-Bedarf GL §13a'!N294)</f>
        <v/>
      </c>
      <c r="G293" s="84" t="str">
        <f>IF('P-Bedarf GL §13a'!R294="","",'P-Bedarf GL §13a'!R294)</f>
        <v/>
      </c>
      <c r="H293" s="345" t="str">
        <f t="shared" si="147"/>
        <v/>
      </c>
      <c r="I293" s="345" t="str">
        <f t="shared" si="148"/>
        <v/>
      </c>
      <c r="J293" s="345" t="str">
        <f t="shared" si="149"/>
        <v/>
      </c>
      <c r="K293" s="84">
        <f t="shared" si="150"/>
        <v>0</v>
      </c>
      <c r="L293" s="84">
        <f t="shared" si="151"/>
        <v>0</v>
      </c>
      <c r="M293" s="84">
        <f t="shared" si="152"/>
        <v>0</v>
      </c>
      <c r="N293" s="321" t="str">
        <f t="shared" si="153"/>
        <v/>
      </c>
      <c r="O293" s="321" t="str">
        <f t="shared" si="154"/>
        <v/>
      </c>
      <c r="P293" s="321" t="str">
        <f t="shared" si="155"/>
        <v/>
      </c>
      <c r="Q293" s="214" t="str">
        <f t="shared" si="163"/>
        <v/>
      </c>
      <c r="R293" s="141"/>
      <c r="S293" s="211"/>
      <c r="T293" s="364" t="str">
        <f t="shared" si="132"/>
        <v/>
      </c>
      <c r="U293" s="153" t="str">
        <f t="shared" si="156"/>
        <v/>
      </c>
      <c r="V293" s="153" t="str">
        <f t="shared" si="157"/>
        <v/>
      </c>
      <c r="W293" s="153" t="str">
        <f t="shared" si="133"/>
        <v/>
      </c>
      <c r="X293" s="153" t="str">
        <f t="shared" si="134"/>
        <v/>
      </c>
      <c r="Y293" s="141"/>
      <c r="Z293" s="211"/>
      <c r="AA293" s="364" t="str">
        <f t="shared" si="135"/>
        <v/>
      </c>
      <c r="AB293" s="153" t="str">
        <f t="shared" si="158"/>
        <v/>
      </c>
      <c r="AC293" s="153" t="str">
        <f t="shared" si="159"/>
        <v/>
      </c>
      <c r="AD293" s="153" t="str">
        <f t="shared" si="136"/>
        <v/>
      </c>
      <c r="AE293" s="153" t="str">
        <f t="shared" si="137"/>
        <v/>
      </c>
      <c r="AF293" s="213" t="str">
        <f t="shared" si="164"/>
        <v/>
      </c>
      <c r="AG293" s="141"/>
      <c r="AH293" s="211"/>
      <c r="AI293" s="364" t="str">
        <f t="shared" si="138"/>
        <v/>
      </c>
      <c r="AJ293" s="153" t="str">
        <f t="shared" si="160"/>
        <v/>
      </c>
      <c r="AK293" s="153" t="str">
        <f t="shared" si="139"/>
        <v/>
      </c>
      <c r="AL293" s="153" t="str">
        <f t="shared" si="140"/>
        <v/>
      </c>
      <c r="AM293" s="141"/>
      <c r="AN293" s="211"/>
      <c r="AO293" s="364" t="str">
        <f t="shared" si="141"/>
        <v/>
      </c>
      <c r="AP293" s="153" t="str">
        <f t="shared" si="161"/>
        <v/>
      </c>
      <c r="AQ293" s="153" t="str">
        <f t="shared" si="142"/>
        <v/>
      </c>
      <c r="AR293" s="153" t="str">
        <f t="shared" si="143"/>
        <v/>
      </c>
      <c r="AS293" s="141"/>
      <c r="AT293" s="211"/>
      <c r="AU293" s="364" t="str">
        <f t="shared" si="144"/>
        <v/>
      </c>
      <c r="AV293" s="153" t="str">
        <f t="shared" si="162"/>
        <v/>
      </c>
      <c r="AW293" s="153" t="str">
        <f t="shared" si="145"/>
        <v/>
      </c>
      <c r="AX293" s="153" t="str">
        <f t="shared" si="146"/>
        <v/>
      </c>
    </row>
    <row r="294" spans="1:50" ht="29.45" customHeight="1" x14ac:dyDescent="0.25">
      <c r="A294" s="354" t="str">
        <f>IF('N-Bedarf GL §13a'!A294="","",'N-Bedarf GL §13a'!A294)</f>
        <v/>
      </c>
      <c r="B294" s="354" t="str">
        <f>IF('N-Bedarf GL §13a'!B294="","",'N-Bedarf GL §13a'!B294)</f>
        <v/>
      </c>
      <c r="C294" s="305" t="str">
        <f>IF('N-Bedarf GL §13a'!D294="","",'N-Bedarf GL §13a'!D294)</f>
        <v/>
      </c>
      <c r="D294" s="32" t="str">
        <f>IF('N-Bedarf GL §13a'!C294="","",'N-Bedarf GL §13a'!C294)</f>
        <v/>
      </c>
      <c r="E294" s="84" t="str">
        <f>IF('N-Bedarf GL §13a'!V294="",'N-Bedarf GL §13a'!T294,'N-Bedarf GL §13a'!V294)</f>
        <v/>
      </c>
      <c r="F294" s="84" t="str">
        <f>IF('P-Bedarf GL §13a'!N295="","",'P-Bedarf GL §13a'!N295)</f>
        <v/>
      </c>
      <c r="G294" s="84" t="str">
        <f>IF('P-Bedarf GL §13a'!R295="","",'P-Bedarf GL §13a'!R295)</f>
        <v/>
      </c>
      <c r="H294" s="345" t="str">
        <f t="shared" si="147"/>
        <v/>
      </c>
      <c r="I294" s="345" t="str">
        <f t="shared" si="148"/>
        <v/>
      </c>
      <c r="J294" s="345" t="str">
        <f t="shared" si="149"/>
        <v/>
      </c>
      <c r="K294" s="84">
        <f t="shared" si="150"/>
        <v>0</v>
      </c>
      <c r="L294" s="84">
        <f t="shared" si="151"/>
        <v>0</v>
      </c>
      <c r="M294" s="84">
        <f t="shared" si="152"/>
        <v>0</v>
      </c>
      <c r="N294" s="321" t="str">
        <f t="shared" si="153"/>
        <v/>
      </c>
      <c r="O294" s="321" t="str">
        <f t="shared" si="154"/>
        <v/>
      </c>
      <c r="P294" s="321" t="str">
        <f t="shared" si="155"/>
        <v/>
      </c>
      <c r="Q294" s="214" t="str">
        <f t="shared" si="163"/>
        <v/>
      </c>
      <c r="R294" s="141"/>
      <c r="S294" s="211"/>
      <c r="T294" s="364" t="str">
        <f t="shared" si="132"/>
        <v/>
      </c>
      <c r="U294" s="153" t="str">
        <f t="shared" si="156"/>
        <v/>
      </c>
      <c r="V294" s="153" t="str">
        <f t="shared" si="157"/>
        <v/>
      </c>
      <c r="W294" s="153" t="str">
        <f t="shared" si="133"/>
        <v/>
      </c>
      <c r="X294" s="153" t="str">
        <f t="shared" si="134"/>
        <v/>
      </c>
      <c r="Y294" s="141"/>
      <c r="Z294" s="211"/>
      <c r="AA294" s="364" t="str">
        <f t="shared" si="135"/>
        <v/>
      </c>
      <c r="AB294" s="153" t="str">
        <f t="shared" si="158"/>
        <v/>
      </c>
      <c r="AC294" s="153" t="str">
        <f t="shared" si="159"/>
        <v/>
      </c>
      <c r="AD294" s="153" t="str">
        <f t="shared" si="136"/>
        <v/>
      </c>
      <c r="AE294" s="153" t="str">
        <f t="shared" si="137"/>
        <v/>
      </c>
      <c r="AF294" s="213" t="str">
        <f t="shared" si="164"/>
        <v/>
      </c>
      <c r="AG294" s="141"/>
      <c r="AH294" s="211"/>
      <c r="AI294" s="364" t="str">
        <f t="shared" si="138"/>
        <v/>
      </c>
      <c r="AJ294" s="153" t="str">
        <f t="shared" si="160"/>
        <v/>
      </c>
      <c r="AK294" s="153" t="str">
        <f t="shared" si="139"/>
        <v/>
      </c>
      <c r="AL294" s="153" t="str">
        <f t="shared" si="140"/>
        <v/>
      </c>
      <c r="AM294" s="141"/>
      <c r="AN294" s="211"/>
      <c r="AO294" s="364" t="str">
        <f t="shared" si="141"/>
        <v/>
      </c>
      <c r="AP294" s="153" t="str">
        <f t="shared" si="161"/>
        <v/>
      </c>
      <c r="AQ294" s="153" t="str">
        <f t="shared" si="142"/>
        <v/>
      </c>
      <c r="AR294" s="153" t="str">
        <f t="shared" si="143"/>
        <v/>
      </c>
      <c r="AS294" s="141"/>
      <c r="AT294" s="211"/>
      <c r="AU294" s="364" t="str">
        <f t="shared" si="144"/>
        <v/>
      </c>
      <c r="AV294" s="153" t="str">
        <f t="shared" si="162"/>
        <v/>
      </c>
      <c r="AW294" s="153" t="str">
        <f t="shared" si="145"/>
        <v/>
      </c>
      <c r="AX294" s="153" t="str">
        <f t="shared" si="146"/>
        <v/>
      </c>
    </row>
    <row r="295" spans="1:50" ht="29.45" customHeight="1" x14ac:dyDescent="0.25">
      <c r="A295" s="354" t="str">
        <f>IF('N-Bedarf GL §13a'!A295="","",'N-Bedarf GL §13a'!A295)</f>
        <v/>
      </c>
      <c r="B295" s="354" t="str">
        <f>IF('N-Bedarf GL §13a'!B295="","",'N-Bedarf GL §13a'!B295)</f>
        <v/>
      </c>
      <c r="C295" s="305" t="str">
        <f>IF('N-Bedarf GL §13a'!D295="","",'N-Bedarf GL §13a'!D295)</f>
        <v/>
      </c>
      <c r="D295" s="32" t="str">
        <f>IF('N-Bedarf GL §13a'!C295="","",'N-Bedarf GL §13a'!C295)</f>
        <v/>
      </c>
      <c r="E295" s="84" t="str">
        <f>IF('N-Bedarf GL §13a'!V295="",'N-Bedarf GL §13a'!T295,'N-Bedarf GL §13a'!V295)</f>
        <v/>
      </c>
      <c r="F295" s="84" t="str">
        <f>IF('P-Bedarf GL §13a'!N296="","",'P-Bedarf GL §13a'!N296)</f>
        <v/>
      </c>
      <c r="G295" s="84" t="str">
        <f>IF('P-Bedarf GL §13a'!R296="","",'P-Bedarf GL §13a'!R296)</f>
        <v/>
      </c>
      <c r="H295" s="345" t="str">
        <f t="shared" si="147"/>
        <v/>
      </c>
      <c r="I295" s="345" t="str">
        <f t="shared" si="148"/>
        <v/>
      </c>
      <c r="J295" s="345" t="str">
        <f t="shared" si="149"/>
        <v/>
      </c>
      <c r="K295" s="84">
        <f t="shared" si="150"/>
        <v>0</v>
      </c>
      <c r="L295" s="84">
        <f t="shared" si="151"/>
        <v>0</v>
      </c>
      <c r="M295" s="84">
        <f t="shared" si="152"/>
        <v>0</v>
      </c>
      <c r="N295" s="321" t="str">
        <f t="shared" si="153"/>
        <v/>
      </c>
      <c r="O295" s="321" t="str">
        <f t="shared" si="154"/>
        <v/>
      </c>
      <c r="P295" s="321" t="str">
        <f t="shared" si="155"/>
        <v/>
      </c>
      <c r="Q295" s="214" t="str">
        <f t="shared" si="163"/>
        <v/>
      </c>
      <c r="R295" s="141"/>
      <c r="S295" s="211"/>
      <c r="T295" s="364" t="str">
        <f t="shared" si="132"/>
        <v/>
      </c>
      <c r="U295" s="153" t="str">
        <f t="shared" si="156"/>
        <v/>
      </c>
      <c r="V295" s="153" t="str">
        <f t="shared" si="157"/>
        <v/>
      </c>
      <c r="W295" s="153" t="str">
        <f t="shared" si="133"/>
        <v/>
      </c>
      <c r="X295" s="153" t="str">
        <f t="shared" si="134"/>
        <v/>
      </c>
      <c r="Y295" s="141"/>
      <c r="Z295" s="211"/>
      <c r="AA295" s="364" t="str">
        <f t="shared" si="135"/>
        <v/>
      </c>
      <c r="AB295" s="153" t="str">
        <f t="shared" si="158"/>
        <v/>
      </c>
      <c r="AC295" s="153" t="str">
        <f t="shared" si="159"/>
        <v/>
      </c>
      <c r="AD295" s="153" t="str">
        <f t="shared" si="136"/>
        <v/>
      </c>
      <c r="AE295" s="153" t="str">
        <f t="shared" si="137"/>
        <v/>
      </c>
      <c r="AF295" s="213" t="str">
        <f t="shared" si="164"/>
        <v/>
      </c>
      <c r="AG295" s="141"/>
      <c r="AH295" s="211"/>
      <c r="AI295" s="364" t="str">
        <f t="shared" si="138"/>
        <v/>
      </c>
      <c r="AJ295" s="153" t="str">
        <f t="shared" si="160"/>
        <v/>
      </c>
      <c r="AK295" s="153" t="str">
        <f t="shared" si="139"/>
        <v/>
      </c>
      <c r="AL295" s="153" t="str">
        <f t="shared" si="140"/>
        <v/>
      </c>
      <c r="AM295" s="141"/>
      <c r="AN295" s="211"/>
      <c r="AO295" s="364" t="str">
        <f t="shared" si="141"/>
        <v/>
      </c>
      <c r="AP295" s="153" t="str">
        <f t="shared" si="161"/>
        <v/>
      </c>
      <c r="AQ295" s="153" t="str">
        <f t="shared" si="142"/>
        <v/>
      </c>
      <c r="AR295" s="153" t="str">
        <f t="shared" si="143"/>
        <v/>
      </c>
      <c r="AS295" s="141"/>
      <c r="AT295" s="211"/>
      <c r="AU295" s="364" t="str">
        <f t="shared" si="144"/>
        <v/>
      </c>
      <c r="AV295" s="153" t="str">
        <f t="shared" si="162"/>
        <v/>
      </c>
      <c r="AW295" s="153" t="str">
        <f t="shared" si="145"/>
        <v/>
      </c>
      <c r="AX295" s="153" t="str">
        <f t="shared" si="146"/>
        <v/>
      </c>
    </row>
    <row r="296" spans="1:50" ht="29.45" customHeight="1" x14ac:dyDescent="0.25">
      <c r="A296" s="354" t="str">
        <f>IF('N-Bedarf GL §13a'!A296="","",'N-Bedarf GL §13a'!A296)</f>
        <v/>
      </c>
      <c r="B296" s="354" t="str">
        <f>IF('N-Bedarf GL §13a'!B296="","",'N-Bedarf GL §13a'!B296)</f>
        <v/>
      </c>
      <c r="C296" s="305" t="str">
        <f>IF('N-Bedarf GL §13a'!D296="","",'N-Bedarf GL §13a'!D296)</f>
        <v/>
      </c>
      <c r="D296" s="32" t="str">
        <f>IF('N-Bedarf GL §13a'!C296="","",'N-Bedarf GL §13a'!C296)</f>
        <v/>
      </c>
      <c r="E296" s="84" t="str">
        <f>IF('N-Bedarf GL §13a'!V296="",'N-Bedarf GL §13a'!T296,'N-Bedarf GL §13a'!V296)</f>
        <v/>
      </c>
      <c r="F296" s="84" t="str">
        <f>IF('P-Bedarf GL §13a'!N297="","",'P-Bedarf GL §13a'!N297)</f>
        <v/>
      </c>
      <c r="G296" s="84" t="str">
        <f>IF('P-Bedarf GL §13a'!R297="","",'P-Bedarf GL §13a'!R297)</f>
        <v/>
      </c>
      <c r="H296" s="345" t="str">
        <f t="shared" si="147"/>
        <v/>
      </c>
      <c r="I296" s="345" t="str">
        <f t="shared" si="148"/>
        <v/>
      </c>
      <c r="J296" s="345" t="str">
        <f t="shared" si="149"/>
        <v/>
      </c>
      <c r="K296" s="84">
        <f t="shared" si="150"/>
        <v>0</v>
      </c>
      <c r="L296" s="84">
        <f t="shared" si="151"/>
        <v>0</v>
      </c>
      <c r="M296" s="84">
        <f t="shared" si="152"/>
        <v>0</v>
      </c>
      <c r="N296" s="321" t="str">
        <f t="shared" si="153"/>
        <v/>
      </c>
      <c r="O296" s="321" t="str">
        <f t="shared" si="154"/>
        <v/>
      </c>
      <c r="P296" s="321" t="str">
        <f t="shared" si="155"/>
        <v/>
      </c>
      <c r="Q296" s="214" t="str">
        <f t="shared" si="163"/>
        <v/>
      </c>
      <c r="R296" s="141"/>
      <c r="S296" s="211"/>
      <c r="T296" s="364" t="str">
        <f t="shared" si="132"/>
        <v/>
      </c>
      <c r="U296" s="153" t="str">
        <f t="shared" si="156"/>
        <v/>
      </c>
      <c r="V296" s="153" t="str">
        <f t="shared" si="157"/>
        <v/>
      </c>
      <c r="W296" s="153" t="str">
        <f t="shared" si="133"/>
        <v/>
      </c>
      <c r="X296" s="153" t="str">
        <f t="shared" si="134"/>
        <v/>
      </c>
      <c r="Y296" s="141"/>
      <c r="Z296" s="211"/>
      <c r="AA296" s="364" t="str">
        <f t="shared" si="135"/>
        <v/>
      </c>
      <c r="AB296" s="153" t="str">
        <f t="shared" si="158"/>
        <v/>
      </c>
      <c r="AC296" s="153" t="str">
        <f t="shared" si="159"/>
        <v/>
      </c>
      <c r="AD296" s="153" t="str">
        <f t="shared" si="136"/>
        <v/>
      </c>
      <c r="AE296" s="153" t="str">
        <f t="shared" si="137"/>
        <v/>
      </c>
      <c r="AF296" s="213" t="str">
        <f t="shared" si="164"/>
        <v/>
      </c>
      <c r="AG296" s="141"/>
      <c r="AH296" s="211"/>
      <c r="AI296" s="364" t="str">
        <f t="shared" si="138"/>
        <v/>
      </c>
      <c r="AJ296" s="153" t="str">
        <f t="shared" si="160"/>
        <v/>
      </c>
      <c r="AK296" s="153" t="str">
        <f t="shared" si="139"/>
        <v/>
      </c>
      <c r="AL296" s="153" t="str">
        <f t="shared" si="140"/>
        <v/>
      </c>
      <c r="AM296" s="141"/>
      <c r="AN296" s="211"/>
      <c r="AO296" s="364" t="str">
        <f t="shared" si="141"/>
        <v/>
      </c>
      <c r="AP296" s="153" t="str">
        <f t="shared" si="161"/>
        <v/>
      </c>
      <c r="AQ296" s="153" t="str">
        <f t="shared" si="142"/>
        <v/>
      </c>
      <c r="AR296" s="153" t="str">
        <f t="shared" si="143"/>
        <v/>
      </c>
      <c r="AS296" s="141"/>
      <c r="AT296" s="211"/>
      <c r="AU296" s="364" t="str">
        <f t="shared" si="144"/>
        <v/>
      </c>
      <c r="AV296" s="153" t="str">
        <f t="shared" si="162"/>
        <v/>
      </c>
      <c r="AW296" s="153" t="str">
        <f t="shared" si="145"/>
        <v/>
      </c>
      <c r="AX296" s="153" t="str">
        <f t="shared" si="146"/>
        <v/>
      </c>
    </row>
    <row r="297" spans="1:50" ht="29.45" customHeight="1" x14ac:dyDescent="0.25">
      <c r="A297" s="354" t="str">
        <f>IF('N-Bedarf GL §13a'!A297="","",'N-Bedarf GL §13a'!A297)</f>
        <v/>
      </c>
      <c r="B297" s="354" t="str">
        <f>IF('N-Bedarf GL §13a'!B297="","",'N-Bedarf GL §13a'!B297)</f>
        <v/>
      </c>
      <c r="C297" s="305" t="str">
        <f>IF('N-Bedarf GL §13a'!D297="","",'N-Bedarf GL §13a'!D297)</f>
        <v/>
      </c>
      <c r="D297" s="32" t="str">
        <f>IF('N-Bedarf GL §13a'!C297="","",'N-Bedarf GL §13a'!C297)</f>
        <v/>
      </c>
      <c r="E297" s="84" t="str">
        <f>IF('N-Bedarf GL §13a'!V297="",'N-Bedarf GL §13a'!T297,'N-Bedarf GL §13a'!V297)</f>
        <v/>
      </c>
      <c r="F297" s="84" t="str">
        <f>IF('P-Bedarf GL §13a'!N298="","",'P-Bedarf GL §13a'!N298)</f>
        <v/>
      </c>
      <c r="G297" s="84" t="str">
        <f>IF('P-Bedarf GL §13a'!R298="","",'P-Bedarf GL §13a'!R298)</f>
        <v/>
      </c>
      <c r="H297" s="345" t="str">
        <f t="shared" si="147"/>
        <v/>
      </c>
      <c r="I297" s="345" t="str">
        <f t="shared" si="148"/>
        <v/>
      </c>
      <c r="J297" s="345" t="str">
        <f t="shared" si="149"/>
        <v/>
      </c>
      <c r="K297" s="84">
        <f t="shared" si="150"/>
        <v>0</v>
      </c>
      <c r="L297" s="84">
        <f t="shared" si="151"/>
        <v>0</v>
      </c>
      <c r="M297" s="84">
        <f t="shared" si="152"/>
        <v>0</v>
      </c>
      <c r="N297" s="321" t="str">
        <f t="shared" si="153"/>
        <v/>
      </c>
      <c r="O297" s="321" t="str">
        <f t="shared" si="154"/>
        <v/>
      </c>
      <c r="P297" s="321" t="str">
        <f t="shared" si="155"/>
        <v/>
      </c>
      <c r="Q297" s="214" t="str">
        <f t="shared" si="163"/>
        <v/>
      </c>
      <c r="R297" s="141"/>
      <c r="S297" s="211"/>
      <c r="T297" s="364" t="str">
        <f t="shared" si="132"/>
        <v/>
      </c>
      <c r="U297" s="153" t="str">
        <f t="shared" si="156"/>
        <v/>
      </c>
      <c r="V297" s="153" t="str">
        <f t="shared" si="157"/>
        <v/>
      </c>
      <c r="W297" s="153" t="str">
        <f t="shared" si="133"/>
        <v/>
      </c>
      <c r="X297" s="153" t="str">
        <f t="shared" si="134"/>
        <v/>
      </c>
      <c r="Y297" s="141"/>
      <c r="Z297" s="211"/>
      <c r="AA297" s="364" t="str">
        <f t="shared" si="135"/>
        <v/>
      </c>
      <c r="AB297" s="153" t="str">
        <f t="shared" si="158"/>
        <v/>
      </c>
      <c r="AC297" s="153" t="str">
        <f t="shared" si="159"/>
        <v/>
      </c>
      <c r="AD297" s="153" t="str">
        <f t="shared" si="136"/>
        <v/>
      </c>
      <c r="AE297" s="153" t="str">
        <f t="shared" si="137"/>
        <v/>
      </c>
      <c r="AF297" s="213" t="str">
        <f t="shared" si="164"/>
        <v/>
      </c>
      <c r="AG297" s="141"/>
      <c r="AH297" s="211"/>
      <c r="AI297" s="364" t="str">
        <f t="shared" si="138"/>
        <v/>
      </c>
      <c r="AJ297" s="153" t="str">
        <f t="shared" si="160"/>
        <v/>
      </c>
      <c r="AK297" s="153" t="str">
        <f t="shared" si="139"/>
        <v/>
      </c>
      <c r="AL297" s="153" t="str">
        <f t="shared" si="140"/>
        <v/>
      </c>
      <c r="AM297" s="141"/>
      <c r="AN297" s="211"/>
      <c r="AO297" s="364" t="str">
        <f t="shared" si="141"/>
        <v/>
      </c>
      <c r="AP297" s="153" t="str">
        <f t="shared" si="161"/>
        <v/>
      </c>
      <c r="AQ297" s="153" t="str">
        <f t="shared" si="142"/>
        <v/>
      </c>
      <c r="AR297" s="153" t="str">
        <f t="shared" si="143"/>
        <v/>
      </c>
      <c r="AS297" s="141"/>
      <c r="AT297" s="211"/>
      <c r="AU297" s="364" t="str">
        <f t="shared" si="144"/>
        <v/>
      </c>
      <c r="AV297" s="153" t="str">
        <f t="shared" si="162"/>
        <v/>
      </c>
      <c r="AW297" s="153" t="str">
        <f t="shared" si="145"/>
        <v/>
      </c>
      <c r="AX297" s="153" t="str">
        <f t="shared" si="146"/>
        <v/>
      </c>
    </row>
    <row r="298" spans="1:50" ht="29.45" customHeight="1" x14ac:dyDescent="0.25">
      <c r="A298" s="354" t="str">
        <f>IF('N-Bedarf GL §13a'!A298="","",'N-Bedarf GL §13a'!A298)</f>
        <v/>
      </c>
      <c r="B298" s="354" t="str">
        <f>IF('N-Bedarf GL §13a'!B298="","",'N-Bedarf GL §13a'!B298)</f>
        <v/>
      </c>
      <c r="C298" s="305" t="str">
        <f>IF('N-Bedarf GL §13a'!D298="","",'N-Bedarf GL §13a'!D298)</f>
        <v/>
      </c>
      <c r="D298" s="32" t="str">
        <f>IF('N-Bedarf GL §13a'!C298="","",'N-Bedarf GL §13a'!C298)</f>
        <v/>
      </c>
      <c r="E298" s="84" t="str">
        <f>IF('N-Bedarf GL §13a'!V298="",'N-Bedarf GL §13a'!T298,'N-Bedarf GL §13a'!V298)</f>
        <v/>
      </c>
      <c r="F298" s="84" t="str">
        <f>IF('P-Bedarf GL §13a'!N299="","",'P-Bedarf GL §13a'!N299)</f>
        <v/>
      </c>
      <c r="G298" s="84" t="str">
        <f>IF('P-Bedarf GL §13a'!R299="","",'P-Bedarf GL §13a'!R299)</f>
        <v/>
      </c>
      <c r="H298" s="345" t="str">
        <f t="shared" si="147"/>
        <v/>
      </c>
      <c r="I298" s="345" t="str">
        <f t="shared" si="148"/>
        <v/>
      </c>
      <c r="J298" s="345" t="str">
        <f t="shared" si="149"/>
        <v/>
      </c>
      <c r="K298" s="84">
        <f t="shared" si="150"/>
        <v>0</v>
      </c>
      <c r="L298" s="84">
        <f t="shared" si="151"/>
        <v>0</v>
      </c>
      <c r="M298" s="84">
        <f t="shared" si="152"/>
        <v>0</v>
      </c>
      <c r="N298" s="321" t="str">
        <f t="shared" si="153"/>
        <v/>
      </c>
      <c r="O298" s="321" t="str">
        <f t="shared" si="154"/>
        <v/>
      </c>
      <c r="P298" s="321" t="str">
        <f t="shared" si="155"/>
        <v/>
      </c>
      <c r="Q298" s="214" t="str">
        <f t="shared" si="163"/>
        <v/>
      </c>
      <c r="R298" s="141"/>
      <c r="S298" s="211"/>
      <c r="T298" s="364" t="str">
        <f t="shared" si="132"/>
        <v/>
      </c>
      <c r="U298" s="153" t="str">
        <f t="shared" si="156"/>
        <v/>
      </c>
      <c r="V298" s="153" t="str">
        <f t="shared" si="157"/>
        <v/>
      </c>
      <c r="W298" s="153" t="str">
        <f t="shared" si="133"/>
        <v/>
      </c>
      <c r="X298" s="153" t="str">
        <f t="shared" si="134"/>
        <v/>
      </c>
      <c r="Y298" s="141"/>
      <c r="Z298" s="211"/>
      <c r="AA298" s="364" t="str">
        <f t="shared" si="135"/>
        <v/>
      </c>
      <c r="AB298" s="153" t="str">
        <f t="shared" si="158"/>
        <v/>
      </c>
      <c r="AC298" s="153" t="str">
        <f t="shared" si="159"/>
        <v/>
      </c>
      <c r="AD298" s="153" t="str">
        <f t="shared" si="136"/>
        <v/>
      </c>
      <c r="AE298" s="153" t="str">
        <f t="shared" si="137"/>
        <v/>
      </c>
      <c r="AF298" s="213" t="str">
        <f t="shared" si="164"/>
        <v/>
      </c>
      <c r="AG298" s="141"/>
      <c r="AH298" s="211"/>
      <c r="AI298" s="364" t="str">
        <f t="shared" si="138"/>
        <v/>
      </c>
      <c r="AJ298" s="153" t="str">
        <f t="shared" si="160"/>
        <v/>
      </c>
      <c r="AK298" s="153" t="str">
        <f t="shared" si="139"/>
        <v/>
      </c>
      <c r="AL298" s="153" t="str">
        <f t="shared" si="140"/>
        <v/>
      </c>
      <c r="AM298" s="141"/>
      <c r="AN298" s="211"/>
      <c r="AO298" s="364" t="str">
        <f t="shared" si="141"/>
        <v/>
      </c>
      <c r="AP298" s="153" t="str">
        <f t="shared" si="161"/>
        <v/>
      </c>
      <c r="AQ298" s="153" t="str">
        <f t="shared" si="142"/>
        <v/>
      </c>
      <c r="AR298" s="153" t="str">
        <f t="shared" si="143"/>
        <v/>
      </c>
      <c r="AS298" s="141"/>
      <c r="AT298" s="211"/>
      <c r="AU298" s="364" t="str">
        <f t="shared" si="144"/>
        <v/>
      </c>
      <c r="AV298" s="153" t="str">
        <f t="shared" si="162"/>
        <v/>
      </c>
      <c r="AW298" s="153" t="str">
        <f t="shared" si="145"/>
        <v/>
      </c>
      <c r="AX298" s="153" t="str">
        <f t="shared" si="146"/>
        <v/>
      </c>
    </row>
    <row r="299" spans="1:50" ht="29.45" customHeight="1" x14ac:dyDescent="0.25">
      <c r="A299" s="354" t="str">
        <f>IF('N-Bedarf GL §13a'!A299="","",'N-Bedarf GL §13a'!A299)</f>
        <v/>
      </c>
      <c r="B299" s="354" t="str">
        <f>IF('N-Bedarf GL §13a'!B299="","",'N-Bedarf GL §13a'!B299)</f>
        <v/>
      </c>
      <c r="C299" s="305" t="str">
        <f>IF('N-Bedarf GL §13a'!D299="","",'N-Bedarf GL §13a'!D299)</f>
        <v/>
      </c>
      <c r="D299" s="32" t="str">
        <f>IF('N-Bedarf GL §13a'!C299="","",'N-Bedarf GL §13a'!C299)</f>
        <v/>
      </c>
      <c r="E299" s="84" t="str">
        <f>IF('N-Bedarf GL §13a'!V299="",'N-Bedarf GL §13a'!T299,'N-Bedarf GL §13a'!V299)</f>
        <v/>
      </c>
      <c r="F299" s="84" t="str">
        <f>IF('P-Bedarf GL §13a'!N300="","",'P-Bedarf GL §13a'!N300)</f>
        <v/>
      </c>
      <c r="G299" s="84" t="str">
        <f>IF('P-Bedarf GL §13a'!R300="","",'P-Bedarf GL §13a'!R300)</f>
        <v/>
      </c>
      <c r="H299" s="345" t="str">
        <f t="shared" si="147"/>
        <v/>
      </c>
      <c r="I299" s="345" t="str">
        <f t="shared" si="148"/>
        <v/>
      </c>
      <c r="J299" s="345" t="str">
        <f t="shared" si="149"/>
        <v/>
      </c>
      <c r="K299" s="84">
        <f t="shared" si="150"/>
        <v>0</v>
      </c>
      <c r="L299" s="84">
        <f t="shared" si="151"/>
        <v>0</v>
      </c>
      <c r="M299" s="84">
        <f t="shared" si="152"/>
        <v>0</v>
      </c>
      <c r="N299" s="321" t="str">
        <f t="shared" si="153"/>
        <v/>
      </c>
      <c r="O299" s="321" t="str">
        <f t="shared" si="154"/>
        <v/>
      </c>
      <c r="P299" s="321" t="str">
        <f t="shared" si="155"/>
        <v/>
      </c>
      <c r="Q299" s="214" t="str">
        <f t="shared" si="163"/>
        <v/>
      </c>
      <c r="R299" s="141"/>
      <c r="S299" s="211"/>
      <c r="T299" s="364" t="str">
        <f t="shared" si="132"/>
        <v/>
      </c>
      <c r="U299" s="153" t="str">
        <f t="shared" si="156"/>
        <v/>
      </c>
      <c r="V299" s="153" t="str">
        <f t="shared" si="157"/>
        <v/>
      </c>
      <c r="W299" s="153" t="str">
        <f t="shared" si="133"/>
        <v/>
      </c>
      <c r="X299" s="153" t="str">
        <f t="shared" si="134"/>
        <v/>
      </c>
      <c r="Y299" s="141"/>
      <c r="Z299" s="211"/>
      <c r="AA299" s="364" t="str">
        <f t="shared" si="135"/>
        <v/>
      </c>
      <c r="AB299" s="153" t="str">
        <f t="shared" si="158"/>
        <v/>
      </c>
      <c r="AC299" s="153" t="str">
        <f t="shared" si="159"/>
        <v/>
      </c>
      <c r="AD299" s="153" t="str">
        <f t="shared" si="136"/>
        <v/>
      </c>
      <c r="AE299" s="153" t="str">
        <f t="shared" si="137"/>
        <v/>
      </c>
      <c r="AF299" s="213" t="str">
        <f t="shared" si="164"/>
        <v/>
      </c>
      <c r="AG299" s="141"/>
      <c r="AH299" s="211"/>
      <c r="AI299" s="364" t="str">
        <f t="shared" si="138"/>
        <v/>
      </c>
      <c r="AJ299" s="153" t="str">
        <f t="shared" si="160"/>
        <v/>
      </c>
      <c r="AK299" s="153" t="str">
        <f t="shared" si="139"/>
        <v/>
      </c>
      <c r="AL299" s="153" t="str">
        <f t="shared" si="140"/>
        <v/>
      </c>
      <c r="AM299" s="141"/>
      <c r="AN299" s="211"/>
      <c r="AO299" s="364" t="str">
        <f t="shared" si="141"/>
        <v/>
      </c>
      <c r="AP299" s="153" t="str">
        <f t="shared" si="161"/>
        <v/>
      </c>
      <c r="AQ299" s="153" t="str">
        <f t="shared" si="142"/>
        <v/>
      </c>
      <c r="AR299" s="153" t="str">
        <f t="shared" si="143"/>
        <v/>
      </c>
      <c r="AS299" s="141"/>
      <c r="AT299" s="211"/>
      <c r="AU299" s="364" t="str">
        <f t="shared" si="144"/>
        <v/>
      </c>
      <c r="AV299" s="153" t="str">
        <f t="shared" si="162"/>
        <v/>
      </c>
      <c r="AW299" s="153" t="str">
        <f t="shared" si="145"/>
        <v/>
      </c>
      <c r="AX299" s="153" t="str">
        <f t="shared" si="146"/>
        <v/>
      </c>
    </row>
    <row r="300" spans="1:50" ht="29.45" customHeight="1" x14ac:dyDescent="0.25">
      <c r="A300" s="354" t="str">
        <f>IF('N-Bedarf GL §13a'!A300="","",'N-Bedarf GL §13a'!A300)</f>
        <v/>
      </c>
      <c r="B300" s="354" t="str">
        <f>IF('N-Bedarf GL §13a'!B300="","",'N-Bedarf GL §13a'!B300)</f>
        <v/>
      </c>
      <c r="C300" s="305" t="str">
        <f>IF('N-Bedarf GL §13a'!D300="","",'N-Bedarf GL §13a'!D300)</f>
        <v/>
      </c>
      <c r="D300" s="32" t="str">
        <f>IF('N-Bedarf GL §13a'!C300="","",'N-Bedarf GL §13a'!C300)</f>
        <v/>
      </c>
      <c r="E300" s="84" t="str">
        <f>IF('N-Bedarf GL §13a'!V300="",'N-Bedarf GL §13a'!T300,'N-Bedarf GL §13a'!V300)</f>
        <v/>
      </c>
      <c r="F300" s="84" t="str">
        <f>IF('P-Bedarf GL §13a'!N301="","",'P-Bedarf GL §13a'!N301)</f>
        <v/>
      </c>
      <c r="G300" s="84" t="str">
        <f>IF('P-Bedarf GL §13a'!R301="","",'P-Bedarf GL §13a'!R301)</f>
        <v/>
      </c>
      <c r="H300" s="345" t="str">
        <f t="shared" si="147"/>
        <v/>
      </c>
      <c r="I300" s="345" t="str">
        <f t="shared" si="148"/>
        <v/>
      </c>
      <c r="J300" s="345" t="str">
        <f t="shared" si="149"/>
        <v/>
      </c>
      <c r="K300" s="84">
        <f t="shared" si="150"/>
        <v>0</v>
      </c>
      <c r="L300" s="84">
        <f t="shared" si="151"/>
        <v>0</v>
      </c>
      <c r="M300" s="84">
        <f t="shared" si="152"/>
        <v>0</v>
      </c>
      <c r="N300" s="321" t="str">
        <f t="shared" si="153"/>
        <v/>
      </c>
      <c r="O300" s="321" t="str">
        <f t="shared" si="154"/>
        <v/>
      </c>
      <c r="P300" s="321" t="str">
        <f t="shared" si="155"/>
        <v/>
      </c>
      <c r="Q300" s="214" t="str">
        <f t="shared" si="163"/>
        <v/>
      </c>
      <c r="R300" s="141"/>
      <c r="S300" s="211"/>
      <c r="T300" s="364" t="str">
        <f t="shared" si="132"/>
        <v/>
      </c>
      <c r="U300" s="153" t="str">
        <f t="shared" si="156"/>
        <v/>
      </c>
      <c r="V300" s="153" t="str">
        <f t="shared" si="157"/>
        <v/>
      </c>
      <c r="W300" s="153" t="str">
        <f t="shared" si="133"/>
        <v/>
      </c>
      <c r="X300" s="153" t="str">
        <f t="shared" si="134"/>
        <v/>
      </c>
      <c r="Y300" s="141"/>
      <c r="Z300" s="211"/>
      <c r="AA300" s="364" t="str">
        <f t="shared" si="135"/>
        <v/>
      </c>
      <c r="AB300" s="153" t="str">
        <f t="shared" si="158"/>
        <v/>
      </c>
      <c r="AC300" s="153" t="str">
        <f t="shared" si="159"/>
        <v/>
      </c>
      <c r="AD300" s="153" t="str">
        <f t="shared" si="136"/>
        <v/>
      </c>
      <c r="AE300" s="153" t="str">
        <f t="shared" si="137"/>
        <v/>
      </c>
      <c r="AF300" s="213" t="str">
        <f t="shared" si="164"/>
        <v/>
      </c>
      <c r="AG300" s="141"/>
      <c r="AH300" s="211"/>
      <c r="AI300" s="364" t="str">
        <f t="shared" si="138"/>
        <v/>
      </c>
      <c r="AJ300" s="153" t="str">
        <f t="shared" si="160"/>
        <v/>
      </c>
      <c r="AK300" s="153" t="str">
        <f t="shared" si="139"/>
        <v/>
      </c>
      <c r="AL300" s="153" t="str">
        <f t="shared" si="140"/>
        <v/>
      </c>
      <c r="AM300" s="141"/>
      <c r="AN300" s="211"/>
      <c r="AO300" s="364" t="str">
        <f t="shared" si="141"/>
        <v/>
      </c>
      <c r="AP300" s="153" t="str">
        <f t="shared" si="161"/>
        <v/>
      </c>
      <c r="AQ300" s="153" t="str">
        <f t="shared" si="142"/>
        <v/>
      </c>
      <c r="AR300" s="153" t="str">
        <f t="shared" si="143"/>
        <v/>
      </c>
      <c r="AS300" s="141"/>
      <c r="AT300" s="211"/>
      <c r="AU300" s="364" t="str">
        <f t="shared" si="144"/>
        <v/>
      </c>
      <c r="AV300" s="153" t="str">
        <f t="shared" si="162"/>
        <v/>
      </c>
      <c r="AW300" s="153" t="str">
        <f t="shared" si="145"/>
        <v/>
      </c>
      <c r="AX300" s="153" t="str">
        <f t="shared" si="146"/>
        <v/>
      </c>
    </row>
    <row r="301" spans="1:50" ht="29.45" customHeight="1" x14ac:dyDescent="0.25">
      <c r="A301" s="354" t="str">
        <f>IF('N-Bedarf GL §13a'!A301="","",'N-Bedarf GL §13a'!A301)</f>
        <v/>
      </c>
      <c r="B301" s="354" t="str">
        <f>IF('N-Bedarf GL §13a'!B301="","",'N-Bedarf GL §13a'!B301)</f>
        <v/>
      </c>
      <c r="C301" s="305" t="str">
        <f>IF('N-Bedarf GL §13a'!D301="","",'N-Bedarf GL §13a'!D301)</f>
        <v/>
      </c>
      <c r="D301" s="32" t="str">
        <f>IF('N-Bedarf GL §13a'!C301="","",'N-Bedarf GL §13a'!C301)</f>
        <v/>
      </c>
      <c r="E301" s="84" t="str">
        <f>IF('N-Bedarf GL §13a'!V301="",'N-Bedarf GL §13a'!T301,'N-Bedarf GL §13a'!V301)</f>
        <v/>
      </c>
      <c r="F301" s="84" t="str">
        <f>IF('P-Bedarf GL §13a'!N302="","",'P-Bedarf GL §13a'!N302)</f>
        <v/>
      </c>
      <c r="G301" s="84" t="str">
        <f>IF('P-Bedarf GL §13a'!R302="","",'P-Bedarf GL §13a'!R302)</f>
        <v/>
      </c>
      <c r="H301" s="345" t="str">
        <f t="shared" si="147"/>
        <v/>
      </c>
      <c r="I301" s="345" t="str">
        <f t="shared" si="148"/>
        <v/>
      </c>
      <c r="J301" s="345" t="str">
        <f t="shared" si="149"/>
        <v/>
      </c>
      <c r="K301" s="84">
        <f t="shared" si="150"/>
        <v>0</v>
      </c>
      <c r="L301" s="84">
        <f t="shared" si="151"/>
        <v>0</v>
      </c>
      <c r="M301" s="84">
        <f t="shared" si="152"/>
        <v>0</v>
      </c>
      <c r="N301" s="321" t="str">
        <f t="shared" si="153"/>
        <v/>
      </c>
      <c r="O301" s="321" t="str">
        <f t="shared" si="154"/>
        <v/>
      </c>
      <c r="P301" s="321" t="str">
        <f t="shared" si="155"/>
        <v/>
      </c>
      <c r="Q301" s="214" t="str">
        <f t="shared" si="163"/>
        <v/>
      </c>
      <c r="R301" s="141"/>
      <c r="S301" s="211"/>
      <c r="T301" s="364" t="str">
        <f t="shared" si="132"/>
        <v/>
      </c>
      <c r="U301" s="153" t="str">
        <f t="shared" si="156"/>
        <v/>
      </c>
      <c r="V301" s="153" t="str">
        <f t="shared" si="157"/>
        <v/>
      </c>
      <c r="W301" s="153" t="str">
        <f t="shared" si="133"/>
        <v/>
      </c>
      <c r="X301" s="153" t="str">
        <f t="shared" si="134"/>
        <v/>
      </c>
      <c r="Y301" s="141"/>
      <c r="Z301" s="211"/>
      <c r="AA301" s="364" t="str">
        <f t="shared" si="135"/>
        <v/>
      </c>
      <c r="AB301" s="153" t="str">
        <f t="shared" si="158"/>
        <v/>
      </c>
      <c r="AC301" s="153" t="str">
        <f t="shared" si="159"/>
        <v/>
      </c>
      <c r="AD301" s="153" t="str">
        <f t="shared" si="136"/>
        <v/>
      </c>
      <c r="AE301" s="153" t="str">
        <f t="shared" si="137"/>
        <v/>
      </c>
      <c r="AF301" s="213" t="str">
        <f t="shared" si="164"/>
        <v/>
      </c>
      <c r="AG301" s="141"/>
      <c r="AH301" s="211"/>
      <c r="AI301" s="364" t="str">
        <f t="shared" si="138"/>
        <v/>
      </c>
      <c r="AJ301" s="153" t="str">
        <f t="shared" si="160"/>
        <v/>
      </c>
      <c r="AK301" s="153" t="str">
        <f t="shared" si="139"/>
        <v/>
      </c>
      <c r="AL301" s="153" t="str">
        <f t="shared" si="140"/>
        <v/>
      </c>
      <c r="AM301" s="141"/>
      <c r="AN301" s="211"/>
      <c r="AO301" s="364" t="str">
        <f t="shared" si="141"/>
        <v/>
      </c>
      <c r="AP301" s="153" t="str">
        <f t="shared" si="161"/>
        <v/>
      </c>
      <c r="AQ301" s="153" t="str">
        <f t="shared" si="142"/>
        <v/>
      </c>
      <c r="AR301" s="153" t="str">
        <f t="shared" si="143"/>
        <v/>
      </c>
      <c r="AS301" s="141"/>
      <c r="AT301" s="211"/>
      <c r="AU301" s="364" t="str">
        <f t="shared" si="144"/>
        <v/>
      </c>
      <c r="AV301" s="153" t="str">
        <f t="shared" si="162"/>
        <v/>
      </c>
      <c r="AW301" s="153" t="str">
        <f t="shared" si="145"/>
        <v/>
      </c>
      <c r="AX301" s="153" t="str">
        <f t="shared" si="146"/>
        <v/>
      </c>
    </row>
    <row r="302" spans="1:50" ht="29.45" customHeight="1" x14ac:dyDescent="0.25">
      <c r="A302" s="354" t="str">
        <f>IF('N-Bedarf GL §13a'!A302="","",'N-Bedarf GL §13a'!A302)</f>
        <v/>
      </c>
      <c r="B302" s="354" t="str">
        <f>IF('N-Bedarf GL §13a'!B302="","",'N-Bedarf GL §13a'!B302)</f>
        <v/>
      </c>
      <c r="C302" s="305" t="str">
        <f>IF('N-Bedarf GL §13a'!D302="","",'N-Bedarf GL §13a'!D302)</f>
        <v/>
      </c>
      <c r="D302" s="32" t="str">
        <f>IF('N-Bedarf GL §13a'!C302="","",'N-Bedarf GL §13a'!C302)</f>
        <v/>
      </c>
      <c r="E302" s="84" t="str">
        <f>IF('N-Bedarf GL §13a'!V302="",'N-Bedarf GL §13a'!T302,'N-Bedarf GL §13a'!V302)</f>
        <v/>
      </c>
      <c r="F302" s="84" t="str">
        <f>IF('P-Bedarf GL §13a'!N303="","",'P-Bedarf GL §13a'!N303)</f>
        <v/>
      </c>
      <c r="G302" s="84" t="str">
        <f>IF('P-Bedarf GL §13a'!R303="","",'P-Bedarf GL §13a'!R303)</f>
        <v/>
      </c>
      <c r="H302" s="345" t="str">
        <f t="shared" si="147"/>
        <v/>
      </c>
      <c r="I302" s="345" t="str">
        <f t="shared" si="148"/>
        <v/>
      </c>
      <c r="J302" s="345" t="str">
        <f t="shared" si="149"/>
        <v/>
      </c>
      <c r="K302" s="84">
        <f t="shared" si="150"/>
        <v>0</v>
      </c>
      <c r="L302" s="84">
        <f t="shared" si="151"/>
        <v>0</v>
      </c>
      <c r="M302" s="84">
        <f t="shared" si="152"/>
        <v>0</v>
      </c>
      <c r="N302" s="321" t="str">
        <f t="shared" si="153"/>
        <v/>
      </c>
      <c r="O302" s="321" t="str">
        <f t="shared" si="154"/>
        <v/>
      </c>
      <c r="P302" s="321" t="str">
        <f t="shared" si="155"/>
        <v/>
      </c>
      <c r="Q302" s="214" t="str">
        <f t="shared" si="163"/>
        <v/>
      </c>
      <c r="R302" s="141"/>
      <c r="S302" s="211"/>
      <c r="T302" s="364" t="str">
        <f t="shared" si="132"/>
        <v/>
      </c>
      <c r="U302" s="153" t="str">
        <f t="shared" si="156"/>
        <v/>
      </c>
      <c r="V302" s="153" t="str">
        <f t="shared" si="157"/>
        <v/>
      </c>
      <c r="W302" s="153" t="str">
        <f t="shared" si="133"/>
        <v/>
      </c>
      <c r="X302" s="153" t="str">
        <f t="shared" si="134"/>
        <v/>
      </c>
      <c r="Y302" s="141"/>
      <c r="Z302" s="211"/>
      <c r="AA302" s="364" t="str">
        <f t="shared" si="135"/>
        <v/>
      </c>
      <c r="AB302" s="153" t="str">
        <f t="shared" si="158"/>
        <v/>
      </c>
      <c r="AC302" s="153" t="str">
        <f t="shared" si="159"/>
        <v/>
      </c>
      <c r="AD302" s="153" t="str">
        <f t="shared" si="136"/>
        <v/>
      </c>
      <c r="AE302" s="153" t="str">
        <f t="shared" si="137"/>
        <v/>
      </c>
      <c r="AF302" s="213" t="str">
        <f t="shared" si="164"/>
        <v/>
      </c>
      <c r="AG302" s="141"/>
      <c r="AH302" s="211"/>
      <c r="AI302" s="364" t="str">
        <f t="shared" si="138"/>
        <v/>
      </c>
      <c r="AJ302" s="153" t="str">
        <f t="shared" si="160"/>
        <v/>
      </c>
      <c r="AK302" s="153" t="str">
        <f t="shared" si="139"/>
        <v/>
      </c>
      <c r="AL302" s="153" t="str">
        <f t="shared" si="140"/>
        <v/>
      </c>
      <c r="AM302" s="141"/>
      <c r="AN302" s="211"/>
      <c r="AO302" s="364" t="str">
        <f t="shared" si="141"/>
        <v/>
      </c>
      <c r="AP302" s="153" t="str">
        <f t="shared" si="161"/>
        <v/>
      </c>
      <c r="AQ302" s="153" t="str">
        <f t="shared" si="142"/>
        <v/>
      </c>
      <c r="AR302" s="153" t="str">
        <f t="shared" si="143"/>
        <v/>
      </c>
      <c r="AS302" s="141"/>
      <c r="AT302" s="211"/>
      <c r="AU302" s="364" t="str">
        <f t="shared" si="144"/>
        <v/>
      </c>
      <c r="AV302" s="153" t="str">
        <f t="shared" si="162"/>
        <v/>
      </c>
      <c r="AW302" s="153" t="str">
        <f t="shared" si="145"/>
        <v/>
      </c>
      <c r="AX302" s="153" t="str">
        <f t="shared" si="146"/>
        <v/>
      </c>
    </row>
    <row r="303" spans="1:50" ht="29.45" customHeight="1" x14ac:dyDescent="0.25">
      <c r="A303" s="354" t="str">
        <f>IF('N-Bedarf GL §13a'!A303="","",'N-Bedarf GL §13a'!A303)</f>
        <v/>
      </c>
      <c r="B303" s="354" t="str">
        <f>IF('N-Bedarf GL §13a'!B303="","",'N-Bedarf GL §13a'!B303)</f>
        <v/>
      </c>
      <c r="C303" s="305" t="str">
        <f>IF('N-Bedarf GL §13a'!D303="","",'N-Bedarf GL §13a'!D303)</f>
        <v/>
      </c>
      <c r="D303" s="32" t="str">
        <f>IF('N-Bedarf GL §13a'!C303="","",'N-Bedarf GL §13a'!C303)</f>
        <v/>
      </c>
      <c r="E303" s="84" t="str">
        <f>IF('N-Bedarf GL §13a'!V303="",'N-Bedarf GL §13a'!T303,'N-Bedarf GL §13a'!V303)</f>
        <v/>
      </c>
      <c r="F303" s="84" t="str">
        <f>IF('P-Bedarf GL §13a'!N304="","",'P-Bedarf GL §13a'!N304)</f>
        <v/>
      </c>
      <c r="G303" s="84" t="str">
        <f>IF('P-Bedarf GL §13a'!R304="","",'P-Bedarf GL §13a'!R304)</f>
        <v/>
      </c>
      <c r="H303" s="345" t="str">
        <f t="shared" si="147"/>
        <v/>
      </c>
      <c r="I303" s="345" t="str">
        <f t="shared" si="148"/>
        <v/>
      </c>
      <c r="J303" s="345" t="str">
        <f t="shared" si="149"/>
        <v/>
      </c>
      <c r="K303" s="84">
        <f t="shared" si="150"/>
        <v>0</v>
      </c>
      <c r="L303" s="84">
        <f t="shared" si="151"/>
        <v>0</v>
      </c>
      <c r="M303" s="84">
        <f t="shared" si="152"/>
        <v>0</v>
      </c>
      <c r="N303" s="321" t="str">
        <f t="shared" si="153"/>
        <v/>
      </c>
      <c r="O303" s="321" t="str">
        <f t="shared" si="154"/>
        <v/>
      </c>
      <c r="P303" s="321" t="str">
        <f t="shared" si="155"/>
        <v/>
      </c>
      <c r="Q303" s="214" t="str">
        <f t="shared" si="163"/>
        <v/>
      </c>
      <c r="R303" s="141"/>
      <c r="S303" s="211"/>
      <c r="T303" s="364" t="str">
        <f t="shared" si="132"/>
        <v/>
      </c>
      <c r="U303" s="153" t="str">
        <f t="shared" si="156"/>
        <v/>
      </c>
      <c r="V303" s="153" t="str">
        <f t="shared" si="157"/>
        <v/>
      </c>
      <c r="W303" s="153" t="str">
        <f t="shared" si="133"/>
        <v/>
      </c>
      <c r="X303" s="153" t="str">
        <f t="shared" si="134"/>
        <v/>
      </c>
      <c r="Y303" s="141"/>
      <c r="Z303" s="211"/>
      <c r="AA303" s="364" t="str">
        <f t="shared" si="135"/>
        <v/>
      </c>
      <c r="AB303" s="153" t="str">
        <f t="shared" si="158"/>
        <v/>
      </c>
      <c r="AC303" s="153" t="str">
        <f t="shared" si="159"/>
        <v/>
      </c>
      <c r="AD303" s="153" t="str">
        <f t="shared" si="136"/>
        <v/>
      </c>
      <c r="AE303" s="153" t="str">
        <f t="shared" si="137"/>
        <v/>
      </c>
      <c r="AF303" s="213" t="str">
        <f t="shared" si="164"/>
        <v/>
      </c>
      <c r="AG303" s="141"/>
      <c r="AH303" s="211"/>
      <c r="AI303" s="364" t="str">
        <f t="shared" si="138"/>
        <v/>
      </c>
      <c r="AJ303" s="153" t="str">
        <f t="shared" si="160"/>
        <v/>
      </c>
      <c r="AK303" s="153" t="str">
        <f t="shared" si="139"/>
        <v/>
      </c>
      <c r="AL303" s="153" t="str">
        <f t="shared" si="140"/>
        <v/>
      </c>
      <c r="AM303" s="141"/>
      <c r="AN303" s="211"/>
      <c r="AO303" s="364" t="str">
        <f t="shared" si="141"/>
        <v/>
      </c>
      <c r="AP303" s="153" t="str">
        <f t="shared" si="161"/>
        <v/>
      </c>
      <c r="AQ303" s="153" t="str">
        <f t="shared" si="142"/>
        <v/>
      </c>
      <c r="AR303" s="153" t="str">
        <f t="shared" si="143"/>
        <v/>
      </c>
      <c r="AS303" s="141"/>
      <c r="AT303" s="211"/>
      <c r="AU303" s="364" t="str">
        <f t="shared" si="144"/>
        <v/>
      </c>
      <c r="AV303" s="153" t="str">
        <f t="shared" si="162"/>
        <v/>
      </c>
      <c r="AW303" s="153" t="str">
        <f t="shared" si="145"/>
        <v/>
      </c>
      <c r="AX303" s="153" t="str">
        <f t="shared" si="146"/>
        <v/>
      </c>
    </row>
    <row r="304" spans="1:50" ht="29.45" customHeight="1" x14ac:dyDescent="0.25">
      <c r="A304" s="354" t="str">
        <f>IF('N-Bedarf GL §13a'!A304="","",'N-Bedarf GL §13a'!A304)</f>
        <v/>
      </c>
      <c r="B304" s="354" t="str">
        <f>IF('N-Bedarf GL §13a'!B304="","",'N-Bedarf GL §13a'!B304)</f>
        <v/>
      </c>
      <c r="C304" s="305" t="str">
        <f>IF('N-Bedarf GL §13a'!D304="","",'N-Bedarf GL §13a'!D304)</f>
        <v/>
      </c>
      <c r="D304" s="32" t="str">
        <f>IF('N-Bedarf GL §13a'!C304="","",'N-Bedarf GL §13a'!C304)</f>
        <v/>
      </c>
      <c r="E304" s="84" t="str">
        <f>IF('N-Bedarf GL §13a'!V304="",'N-Bedarf GL §13a'!T304,'N-Bedarf GL §13a'!V304)</f>
        <v/>
      </c>
      <c r="F304" s="84" t="str">
        <f>IF('P-Bedarf GL §13a'!N305="","",'P-Bedarf GL §13a'!N305)</f>
        <v/>
      </c>
      <c r="G304" s="84" t="str">
        <f>IF('P-Bedarf GL §13a'!R305="","",'P-Bedarf GL §13a'!R305)</f>
        <v/>
      </c>
      <c r="H304" s="345" t="str">
        <f t="shared" si="147"/>
        <v/>
      </c>
      <c r="I304" s="345" t="str">
        <f t="shared" si="148"/>
        <v/>
      </c>
      <c r="J304" s="345" t="str">
        <f t="shared" si="149"/>
        <v/>
      </c>
      <c r="K304" s="84">
        <f t="shared" si="150"/>
        <v>0</v>
      </c>
      <c r="L304" s="84">
        <f t="shared" si="151"/>
        <v>0</v>
      </c>
      <c r="M304" s="84">
        <f t="shared" si="152"/>
        <v>0</v>
      </c>
      <c r="N304" s="321" t="str">
        <f t="shared" si="153"/>
        <v/>
      </c>
      <c r="O304" s="321" t="str">
        <f t="shared" si="154"/>
        <v/>
      </c>
      <c r="P304" s="321" t="str">
        <f t="shared" si="155"/>
        <v/>
      </c>
      <c r="Q304" s="214" t="str">
        <f t="shared" si="163"/>
        <v/>
      </c>
      <c r="R304" s="141"/>
      <c r="S304" s="211"/>
      <c r="T304" s="364" t="str">
        <f t="shared" si="132"/>
        <v/>
      </c>
      <c r="U304" s="153" t="str">
        <f t="shared" si="156"/>
        <v/>
      </c>
      <c r="V304" s="153" t="str">
        <f t="shared" si="157"/>
        <v/>
      </c>
      <c r="W304" s="153" t="str">
        <f t="shared" si="133"/>
        <v/>
      </c>
      <c r="X304" s="153" t="str">
        <f t="shared" si="134"/>
        <v/>
      </c>
      <c r="Y304" s="141"/>
      <c r="Z304" s="211"/>
      <c r="AA304" s="364" t="str">
        <f t="shared" si="135"/>
        <v/>
      </c>
      <c r="AB304" s="153" t="str">
        <f t="shared" si="158"/>
        <v/>
      </c>
      <c r="AC304" s="153" t="str">
        <f t="shared" si="159"/>
        <v/>
      </c>
      <c r="AD304" s="153" t="str">
        <f t="shared" si="136"/>
        <v/>
      </c>
      <c r="AE304" s="153" t="str">
        <f t="shared" si="137"/>
        <v/>
      </c>
      <c r="AF304" s="213" t="str">
        <f t="shared" si="164"/>
        <v/>
      </c>
      <c r="AG304" s="141"/>
      <c r="AH304" s="211"/>
      <c r="AI304" s="364" t="str">
        <f t="shared" si="138"/>
        <v/>
      </c>
      <c r="AJ304" s="153" t="str">
        <f t="shared" si="160"/>
        <v/>
      </c>
      <c r="AK304" s="153" t="str">
        <f t="shared" si="139"/>
        <v/>
      </c>
      <c r="AL304" s="153" t="str">
        <f t="shared" si="140"/>
        <v/>
      </c>
      <c r="AM304" s="141"/>
      <c r="AN304" s="211"/>
      <c r="AO304" s="364" t="str">
        <f t="shared" si="141"/>
        <v/>
      </c>
      <c r="AP304" s="153" t="str">
        <f t="shared" si="161"/>
        <v/>
      </c>
      <c r="AQ304" s="153" t="str">
        <f t="shared" si="142"/>
        <v/>
      </c>
      <c r="AR304" s="153" t="str">
        <f t="shared" si="143"/>
        <v/>
      </c>
      <c r="AS304" s="141"/>
      <c r="AT304" s="211"/>
      <c r="AU304" s="364" t="str">
        <f t="shared" si="144"/>
        <v/>
      </c>
      <c r="AV304" s="153" t="str">
        <f t="shared" si="162"/>
        <v/>
      </c>
      <c r="AW304" s="153" t="str">
        <f t="shared" si="145"/>
        <v/>
      </c>
      <c r="AX304" s="153" t="str">
        <f t="shared" si="146"/>
        <v/>
      </c>
    </row>
    <row r="305" spans="1:50" ht="29.45" customHeight="1" x14ac:dyDescent="0.25">
      <c r="A305" s="354" t="str">
        <f>IF('N-Bedarf GL §13a'!A305="","",'N-Bedarf GL §13a'!A305)</f>
        <v/>
      </c>
      <c r="B305" s="354" t="str">
        <f>IF('N-Bedarf GL §13a'!B305="","",'N-Bedarf GL §13a'!B305)</f>
        <v/>
      </c>
      <c r="C305" s="305" t="str">
        <f>IF('N-Bedarf GL §13a'!D305="","",'N-Bedarf GL §13a'!D305)</f>
        <v/>
      </c>
      <c r="D305" s="32" t="str">
        <f>IF('N-Bedarf GL §13a'!C305="","",'N-Bedarf GL §13a'!C305)</f>
        <v/>
      </c>
      <c r="E305" s="84" t="str">
        <f>IF('N-Bedarf GL §13a'!V305="",'N-Bedarf GL §13a'!T305,'N-Bedarf GL §13a'!V305)</f>
        <v/>
      </c>
      <c r="F305" s="84" t="str">
        <f>IF('P-Bedarf GL §13a'!N306="","",'P-Bedarf GL §13a'!N306)</f>
        <v/>
      </c>
      <c r="G305" s="84" t="str">
        <f>IF('P-Bedarf GL §13a'!R306="","",'P-Bedarf GL §13a'!R306)</f>
        <v/>
      </c>
      <c r="H305" s="345" t="str">
        <f t="shared" si="147"/>
        <v/>
      </c>
      <c r="I305" s="345" t="str">
        <f t="shared" si="148"/>
        <v/>
      </c>
      <c r="J305" s="345" t="str">
        <f t="shared" si="149"/>
        <v/>
      </c>
      <c r="K305" s="84">
        <f t="shared" si="150"/>
        <v>0</v>
      </c>
      <c r="L305" s="84">
        <f t="shared" si="151"/>
        <v>0</v>
      </c>
      <c r="M305" s="84">
        <f t="shared" si="152"/>
        <v>0</v>
      </c>
      <c r="N305" s="321" t="str">
        <f t="shared" si="153"/>
        <v/>
      </c>
      <c r="O305" s="321" t="str">
        <f t="shared" si="154"/>
        <v/>
      </c>
      <c r="P305" s="321" t="str">
        <f t="shared" si="155"/>
        <v/>
      </c>
      <c r="Q305" s="214" t="str">
        <f t="shared" si="163"/>
        <v/>
      </c>
      <c r="R305" s="141"/>
      <c r="S305" s="211"/>
      <c r="T305" s="364" t="str">
        <f t="shared" si="132"/>
        <v/>
      </c>
      <c r="U305" s="153" t="str">
        <f t="shared" si="156"/>
        <v/>
      </c>
      <c r="V305" s="153" t="str">
        <f t="shared" si="157"/>
        <v/>
      </c>
      <c r="W305" s="153" t="str">
        <f t="shared" si="133"/>
        <v/>
      </c>
      <c r="X305" s="153" t="str">
        <f t="shared" si="134"/>
        <v/>
      </c>
      <c r="Y305" s="141"/>
      <c r="Z305" s="211"/>
      <c r="AA305" s="364" t="str">
        <f t="shared" si="135"/>
        <v/>
      </c>
      <c r="AB305" s="153" t="str">
        <f t="shared" si="158"/>
        <v/>
      </c>
      <c r="AC305" s="153" t="str">
        <f t="shared" si="159"/>
        <v/>
      </c>
      <c r="AD305" s="153" t="str">
        <f t="shared" si="136"/>
        <v/>
      </c>
      <c r="AE305" s="153" t="str">
        <f t="shared" si="137"/>
        <v/>
      </c>
      <c r="AF305" s="213" t="str">
        <f t="shared" si="164"/>
        <v/>
      </c>
      <c r="AG305" s="141"/>
      <c r="AH305" s="211"/>
      <c r="AI305" s="364" t="str">
        <f t="shared" si="138"/>
        <v/>
      </c>
      <c r="AJ305" s="153" t="str">
        <f t="shared" si="160"/>
        <v/>
      </c>
      <c r="AK305" s="153" t="str">
        <f t="shared" si="139"/>
        <v/>
      </c>
      <c r="AL305" s="153" t="str">
        <f t="shared" si="140"/>
        <v/>
      </c>
      <c r="AM305" s="141"/>
      <c r="AN305" s="211"/>
      <c r="AO305" s="364" t="str">
        <f t="shared" si="141"/>
        <v/>
      </c>
      <c r="AP305" s="153" t="str">
        <f t="shared" si="161"/>
        <v/>
      </c>
      <c r="AQ305" s="153" t="str">
        <f t="shared" si="142"/>
        <v/>
      </c>
      <c r="AR305" s="153" t="str">
        <f t="shared" si="143"/>
        <v/>
      </c>
      <c r="AS305" s="141"/>
      <c r="AT305" s="211"/>
      <c r="AU305" s="364" t="str">
        <f t="shared" si="144"/>
        <v/>
      </c>
      <c r="AV305" s="153" t="str">
        <f t="shared" si="162"/>
        <v/>
      </c>
      <c r="AW305" s="153" t="str">
        <f t="shared" si="145"/>
        <v/>
      </c>
      <c r="AX305" s="153" t="str">
        <f t="shared" si="146"/>
        <v/>
      </c>
    </row>
    <row r="306" spans="1:50" ht="29.45" customHeight="1" x14ac:dyDescent="0.25">
      <c r="A306" s="354" t="str">
        <f>IF('N-Bedarf GL §13a'!A306="","",'N-Bedarf GL §13a'!A306)</f>
        <v/>
      </c>
      <c r="B306" s="354" t="str">
        <f>IF('N-Bedarf GL §13a'!B306="","",'N-Bedarf GL §13a'!B306)</f>
        <v/>
      </c>
      <c r="C306" s="305" t="str">
        <f>IF('N-Bedarf GL §13a'!D306="","",'N-Bedarf GL §13a'!D306)</f>
        <v/>
      </c>
      <c r="D306" s="32" t="str">
        <f>IF('N-Bedarf GL §13a'!C306="","",'N-Bedarf GL §13a'!C306)</f>
        <v/>
      </c>
      <c r="E306" s="84" t="str">
        <f>IF('N-Bedarf GL §13a'!V306="",'N-Bedarf GL §13a'!T306,'N-Bedarf GL §13a'!V306)</f>
        <v/>
      </c>
      <c r="F306" s="84" t="str">
        <f>IF('P-Bedarf GL §13a'!N307="","",'P-Bedarf GL §13a'!N307)</f>
        <v/>
      </c>
      <c r="G306" s="84" t="str">
        <f>IF('P-Bedarf GL §13a'!R307="","",'P-Bedarf GL §13a'!R307)</f>
        <v/>
      </c>
      <c r="H306" s="345" t="str">
        <f t="shared" si="147"/>
        <v/>
      </c>
      <c r="I306" s="345" t="str">
        <f t="shared" si="148"/>
        <v/>
      </c>
      <c r="J306" s="345" t="str">
        <f t="shared" si="149"/>
        <v/>
      </c>
      <c r="K306" s="84">
        <f t="shared" si="150"/>
        <v>0</v>
      </c>
      <c r="L306" s="84">
        <f t="shared" si="151"/>
        <v>0</v>
      </c>
      <c r="M306" s="84">
        <f t="shared" si="152"/>
        <v>0</v>
      </c>
      <c r="N306" s="321" t="str">
        <f t="shared" si="153"/>
        <v/>
      </c>
      <c r="O306" s="321" t="str">
        <f t="shared" si="154"/>
        <v/>
      </c>
      <c r="P306" s="321" t="str">
        <f t="shared" si="155"/>
        <v/>
      </c>
      <c r="Q306" s="214" t="str">
        <f t="shared" si="163"/>
        <v/>
      </c>
      <c r="R306" s="141"/>
      <c r="S306" s="211"/>
      <c r="T306" s="364" t="str">
        <f t="shared" si="132"/>
        <v/>
      </c>
      <c r="U306" s="153" t="str">
        <f t="shared" si="156"/>
        <v/>
      </c>
      <c r="V306" s="153" t="str">
        <f t="shared" si="157"/>
        <v/>
      </c>
      <c r="W306" s="153" t="str">
        <f t="shared" si="133"/>
        <v/>
      </c>
      <c r="X306" s="153" t="str">
        <f t="shared" si="134"/>
        <v/>
      </c>
      <c r="Y306" s="141"/>
      <c r="Z306" s="211"/>
      <c r="AA306" s="364" t="str">
        <f t="shared" si="135"/>
        <v/>
      </c>
      <c r="AB306" s="153" t="str">
        <f t="shared" si="158"/>
        <v/>
      </c>
      <c r="AC306" s="153" t="str">
        <f t="shared" si="159"/>
        <v/>
      </c>
      <c r="AD306" s="153" t="str">
        <f t="shared" si="136"/>
        <v/>
      </c>
      <c r="AE306" s="153" t="str">
        <f t="shared" si="137"/>
        <v/>
      </c>
      <c r="AF306" s="213" t="str">
        <f t="shared" si="164"/>
        <v/>
      </c>
      <c r="AG306" s="141"/>
      <c r="AH306" s="211"/>
      <c r="AI306" s="364" t="str">
        <f t="shared" si="138"/>
        <v/>
      </c>
      <c r="AJ306" s="153" t="str">
        <f t="shared" si="160"/>
        <v/>
      </c>
      <c r="AK306" s="153" t="str">
        <f t="shared" si="139"/>
        <v/>
      </c>
      <c r="AL306" s="153" t="str">
        <f t="shared" si="140"/>
        <v/>
      </c>
      <c r="AM306" s="141"/>
      <c r="AN306" s="211"/>
      <c r="AO306" s="364" t="str">
        <f t="shared" si="141"/>
        <v/>
      </c>
      <c r="AP306" s="153" t="str">
        <f t="shared" si="161"/>
        <v/>
      </c>
      <c r="AQ306" s="153" t="str">
        <f t="shared" si="142"/>
        <v/>
      </c>
      <c r="AR306" s="153" t="str">
        <f t="shared" si="143"/>
        <v/>
      </c>
      <c r="AS306" s="141"/>
      <c r="AT306" s="211"/>
      <c r="AU306" s="364" t="str">
        <f t="shared" si="144"/>
        <v/>
      </c>
      <c r="AV306" s="153" t="str">
        <f t="shared" si="162"/>
        <v/>
      </c>
      <c r="AW306" s="153" t="str">
        <f t="shared" si="145"/>
        <v/>
      </c>
      <c r="AX306" s="153" t="str">
        <f t="shared" si="146"/>
        <v/>
      </c>
    </row>
    <row r="307" spans="1:50" ht="29.45" customHeight="1" x14ac:dyDescent="0.25">
      <c r="A307" s="354" t="str">
        <f>IF('N-Bedarf GL §13a'!A307="","",'N-Bedarf GL §13a'!A307)</f>
        <v/>
      </c>
      <c r="B307" s="354" t="str">
        <f>IF('N-Bedarf GL §13a'!B307="","",'N-Bedarf GL §13a'!B307)</f>
        <v/>
      </c>
      <c r="C307" s="305" t="str">
        <f>IF('N-Bedarf GL §13a'!D307="","",'N-Bedarf GL §13a'!D307)</f>
        <v/>
      </c>
      <c r="D307" s="32" t="str">
        <f>IF('N-Bedarf GL §13a'!C307="","",'N-Bedarf GL §13a'!C307)</f>
        <v/>
      </c>
      <c r="E307" s="84" t="str">
        <f>IF('N-Bedarf GL §13a'!V307="",'N-Bedarf GL §13a'!T307,'N-Bedarf GL §13a'!V307)</f>
        <v/>
      </c>
      <c r="F307" s="84" t="str">
        <f>IF('P-Bedarf GL §13a'!N308="","",'P-Bedarf GL §13a'!N308)</f>
        <v/>
      </c>
      <c r="G307" s="84" t="str">
        <f>IF('P-Bedarf GL §13a'!R308="","",'P-Bedarf GL §13a'!R308)</f>
        <v/>
      </c>
      <c r="H307" s="345" t="str">
        <f t="shared" si="147"/>
        <v/>
      </c>
      <c r="I307" s="345" t="str">
        <f t="shared" si="148"/>
        <v/>
      </c>
      <c r="J307" s="345" t="str">
        <f t="shared" si="149"/>
        <v/>
      </c>
      <c r="K307" s="84">
        <f t="shared" si="150"/>
        <v>0</v>
      </c>
      <c r="L307" s="84">
        <f t="shared" si="151"/>
        <v>0</v>
      </c>
      <c r="M307" s="84">
        <f t="shared" si="152"/>
        <v>0</v>
      </c>
      <c r="N307" s="321" t="str">
        <f t="shared" si="153"/>
        <v/>
      </c>
      <c r="O307" s="321" t="str">
        <f t="shared" si="154"/>
        <v/>
      </c>
      <c r="P307" s="321" t="str">
        <f t="shared" si="155"/>
        <v/>
      </c>
      <c r="Q307" s="214" t="str">
        <f t="shared" si="163"/>
        <v/>
      </c>
      <c r="R307" s="141"/>
      <c r="S307" s="211"/>
      <c r="T307" s="364" t="str">
        <f t="shared" si="132"/>
        <v/>
      </c>
      <c r="U307" s="153" t="str">
        <f t="shared" si="156"/>
        <v/>
      </c>
      <c r="V307" s="153" t="str">
        <f t="shared" si="157"/>
        <v/>
      </c>
      <c r="W307" s="153" t="str">
        <f t="shared" si="133"/>
        <v/>
      </c>
      <c r="X307" s="153" t="str">
        <f t="shared" si="134"/>
        <v/>
      </c>
      <c r="Y307" s="141"/>
      <c r="Z307" s="211"/>
      <c r="AA307" s="364" t="str">
        <f t="shared" si="135"/>
        <v/>
      </c>
      <c r="AB307" s="153" t="str">
        <f t="shared" si="158"/>
        <v/>
      </c>
      <c r="AC307" s="153" t="str">
        <f t="shared" si="159"/>
        <v/>
      </c>
      <c r="AD307" s="153" t="str">
        <f t="shared" si="136"/>
        <v/>
      </c>
      <c r="AE307" s="153" t="str">
        <f t="shared" si="137"/>
        <v/>
      </c>
      <c r="AF307" s="213" t="str">
        <f t="shared" si="164"/>
        <v/>
      </c>
      <c r="AG307" s="141"/>
      <c r="AH307" s="211"/>
      <c r="AI307" s="364" t="str">
        <f t="shared" si="138"/>
        <v/>
      </c>
      <c r="AJ307" s="153" t="str">
        <f t="shared" si="160"/>
        <v/>
      </c>
      <c r="AK307" s="153" t="str">
        <f t="shared" si="139"/>
        <v/>
      </c>
      <c r="AL307" s="153" t="str">
        <f t="shared" si="140"/>
        <v/>
      </c>
      <c r="AM307" s="141"/>
      <c r="AN307" s="211"/>
      <c r="AO307" s="364" t="str">
        <f t="shared" si="141"/>
        <v/>
      </c>
      <c r="AP307" s="153" t="str">
        <f t="shared" si="161"/>
        <v/>
      </c>
      <c r="AQ307" s="153" t="str">
        <f t="shared" si="142"/>
        <v/>
      </c>
      <c r="AR307" s="153" t="str">
        <f t="shared" si="143"/>
        <v/>
      </c>
      <c r="AS307" s="141"/>
      <c r="AT307" s="211"/>
      <c r="AU307" s="364" t="str">
        <f t="shared" si="144"/>
        <v/>
      </c>
      <c r="AV307" s="153" t="str">
        <f t="shared" si="162"/>
        <v/>
      </c>
      <c r="AW307" s="153" t="str">
        <f t="shared" si="145"/>
        <v/>
      </c>
      <c r="AX307" s="153" t="str">
        <f t="shared" si="146"/>
        <v/>
      </c>
    </row>
    <row r="308" spans="1:50" ht="29.45" customHeight="1" x14ac:dyDescent="0.25">
      <c r="A308" s="354" t="str">
        <f>IF('N-Bedarf GL §13a'!A308="","",'N-Bedarf GL §13a'!A308)</f>
        <v/>
      </c>
      <c r="B308" s="354" t="str">
        <f>IF('N-Bedarf GL §13a'!B308="","",'N-Bedarf GL §13a'!B308)</f>
        <v/>
      </c>
      <c r="C308" s="305" t="str">
        <f>IF('N-Bedarf GL §13a'!D308="","",'N-Bedarf GL §13a'!D308)</f>
        <v/>
      </c>
      <c r="D308" s="32" t="str">
        <f>IF('N-Bedarf GL §13a'!C308="","",'N-Bedarf GL §13a'!C308)</f>
        <v/>
      </c>
      <c r="E308" s="84" t="str">
        <f>IF('N-Bedarf GL §13a'!V308="",'N-Bedarf GL §13a'!T308,'N-Bedarf GL §13a'!V308)</f>
        <v/>
      </c>
      <c r="F308" s="84" t="str">
        <f>IF('P-Bedarf GL §13a'!N309="","",'P-Bedarf GL §13a'!N309)</f>
        <v/>
      </c>
      <c r="G308" s="84" t="str">
        <f>IF('P-Bedarf GL §13a'!R309="","",'P-Bedarf GL §13a'!R309)</f>
        <v/>
      </c>
      <c r="H308" s="345" t="str">
        <f t="shared" si="147"/>
        <v/>
      </c>
      <c r="I308" s="345" t="str">
        <f t="shared" si="148"/>
        <v/>
      </c>
      <c r="J308" s="345" t="str">
        <f t="shared" si="149"/>
        <v/>
      </c>
      <c r="K308" s="84">
        <f t="shared" si="150"/>
        <v>0</v>
      </c>
      <c r="L308" s="84">
        <f t="shared" si="151"/>
        <v>0</v>
      </c>
      <c r="M308" s="84">
        <f t="shared" si="152"/>
        <v>0</v>
      </c>
      <c r="N308" s="321" t="str">
        <f t="shared" si="153"/>
        <v/>
      </c>
      <c r="O308" s="321" t="str">
        <f t="shared" si="154"/>
        <v/>
      </c>
      <c r="P308" s="321" t="str">
        <f t="shared" si="155"/>
        <v/>
      </c>
      <c r="Q308" s="214" t="str">
        <f t="shared" si="163"/>
        <v/>
      </c>
      <c r="R308" s="141"/>
      <c r="S308" s="211"/>
      <c r="T308" s="364" t="str">
        <f t="shared" si="132"/>
        <v/>
      </c>
      <c r="U308" s="153" t="str">
        <f t="shared" si="156"/>
        <v/>
      </c>
      <c r="V308" s="153" t="str">
        <f t="shared" si="157"/>
        <v/>
      </c>
      <c r="W308" s="153" t="str">
        <f t="shared" si="133"/>
        <v/>
      </c>
      <c r="X308" s="153" t="str">
        <f t="shared" si="134"/>
        <v/>
      </c>
      <c r="Y308" s="141"/>
      <c r="Z308" s="211"/>
      <c r="AA308" s="364" t="str">
        <f t="shared" si="135"/>
        <v/>
      </c>
      <c r="AB308" s="153" t="str">
        <f t="shared" si="158"/>
        <v/>
      </c>
      <c r="AC308" s="153" t="str">
        <f t="shared" si="159"/>
        <v/>
      </c>
      <c r="AD308" s="153" t="str">
        <f t="shared" si="136"/>
        <v/>
      </c>
      <c r="AE308" s="153" t="str">
        <f t="shared" si="137"/>
        <v/>
      </c>
      <c r="AF308" s="213" t="str">
        <f t="shared" si="164"/>
        <v/>
      </c>
      <c r="AG308" s="141"/>
      <c r="AH308" s="211"/>
      <c r="AI308" s="364" t="str">
        <f t="shared" si="138"/>
        <v/>
      </c>
      <c r="AJ308" s="153" t="str">
        <f t="shared" si="160"/>
        <v/>
      </c>
      <c r="AK308" s="153" t="str">
        <f t="shared" si="139"/>
        <v/>
      </c>
      <c r="AL308" s="153" t="str">
        <f t="shared" si="140"/>
        <v/>
      </c>
      <c r="AM308" s="141"/>
      <c r="AN308" s="211"/>
      <c r="AO308" s="364" t="str">
        <f t="shared" si="141"/>
        <v/>
      </c>
      <c r="AP308" s="153" t="str">
        <f t="shared" si="161"/>
        <v/>
      </c>
      <c r="AQ308" s="153" t="str">
        <f t="shared" si="142"/>
        <v/>
      </c>
      <c r="AR308" s="153" t="str">
        <f t="shared" si="143"/>
        <v/>
      </c>
      <c r="AS308" s="141"/>
      <c r="AT308" s="211"/>
      <c r="AU308" s="364" t="str">
        <f t="shared" si="144"/>
        <v/>
      </c>
      <c r="AV308" s="153" t="str">
        <f t="shared" si="162"/>
        <v/>
      </c>
      <c r="AW308" s="153" t="str">
        <f t="shared" si="145"/>
        <v/>
      </c>
      <c r="AX308" s="153" t="str">
        <f t="shared" si="146"/>
        <v/>
      </c>
    </row>
    <row r="309" spans="1:50" ht="29.45" customHeight="1" x14ac:dyDescent="0.25">
      <c r="A309" s="354" t="str">
        <f>IF('N-Bedarf GL §13a'!A309="","",'N-Bedarf GL §13a'!A309)</f>
        <v/>
      </c>
      <c r="B309" s="354" t="str">
        <f>IF('N-Bedarf GL §13a'!B309="","",'N-Bedarf GL §13a'!B309)</f>
        <v/>
      </c>
      <c r="C309" s="305" t="str">
        <f>IF('N-Bedarf GL §13a'!D309="","",'N-Bedarf GL §13a'!D309)</f>
        <v/>
      </c>
      <c r="D309" s="32" t="str">
        <f>IF('N-Bedarf GL §13a'!C309="","",'N-Bedarf GL §13a'!C309)</f>
        <v/>
      </c>
      <c r="E309" s="84" t="str">
        <f>IF('N-Bedarf GL §13a'!V309="",'N-Bedarf GL §13a'!T309,'N-Bedarf GL §13a'!V309)</f>
        <v/>
      </c>
      <c r="F309" s="84" t="str">
        <f>IF('P-Bedarf GL §13a'!N310="","",'P-Bedarf GL §13a'!N310)</f>
        <v/>
      </c>
      <c r="G309" s="84" t="str">
        <f>IF('P-Bedarf GL §13a'!R310="","",'P-Bedarf GL §13a'!R310)</f>
        <v/>
      </c>
      <c r="H309" s="345" t="str">
        <f t="shared" si="147"/>
        <v/>
      </c>
      <c r="I309" s="345" t="str">
        <f t="shared" si="148"/>
        <v/>
      </c>
      <c r="J309" s="345" t="str">
        <f t="shared" si="149"/>
        <v/>
      </c>
      <c r="K309" s="84">
        <f t="shared" si="150"/>
        <v>0</v>
      </c>
      <c r="L309" s="84">
        <f t="shared" si="151"/>
        <v>0</v>
      </c>
      <c r="M309" s="84">
        <f t="shared" si="152"/>
        <v>0</v>
      </c>
      <c r="N309" s="321" t="str">
        <f t="shared" si="153"/>
        <v/>
      </c>
      <c r="O309" s="321" t="str">
        <f t="shared" si="154"/>
        <v/>
      </c>
      <c r="P309" s="321" t="str">
        <f t="shared" si="155"/>
        <v/>
      </c>
      <c r="Q309" s="214" t="str">
        <f t="shared" si="163"/>
        <v/>
      </c>
      <c r="R309" s="141"/>
      <c r="S309" s="211"/>
      <c r="T309" s="364" t="str">
        <f t="shared" si="132"/>
        <v/>
      </c>
      <c r="U309" s="153" t="str">
        <f t="shared" si="156"/>
        <v/>
      </c>
      <c r="V309" s="153" t="str">
        <f t="shared" si="157"/>
        <v/>
      </c>
      <c r="W309" s="153" t="str">
        <f t="shared" si="133"/>
        <v/>
      </c>
      <c r="X309" s="153" t="str">
        <f t="shared" si="134"/>
        <v/>
      </c>
      <c r="Y309" s="141"/>
      <c r="Z309" s="211"/>
      <c r="AA309" s="364" t="str">
        <f t="shared" si="135"/>
        <v/>
      </c>
      <c r="AB309" s="153" t="str">
        <f t="shared" si="158"/>
        <v/>
      </c>
      <c r="AC309" s="153" t="str">
        <f t="shared" si="159"/>
        <v/>
      </c>
      <c r="AD309" s="153" t="str">
        <f t="shared" si="136"/>
        <v/>
      </c>
      <c r="AE309" s="153" t="str">
        <f t="shared" si="137"/>
        <v/>
      </c>
      <c r="AF309" s="213" t="str">
        <f t="shared" si="164"/>
        <v/>
      </c>
      <c r="AG309" s="141"/>
      <c r="AH309" s="211"/>
      <c r="AI309" s="364" t="str">
        <f t="shared" si="138"/>
        <v/>
      </c>
      <c r="AJ309" s="153" t="str">
        <f t="shared" si="160"/>
        <v/>
      </c>
      <c r="AK309" s="153" t="str">
        <f t="shared" si="139"/>
        <v/>
      </c>
      <c r="AL309" s="153" t="str">
        <f t="shared" si="140"/>
        <v/>
      </c>
      <c r="AM309" s="141"/>
      <c r="AN309" s="211"/>
      <c r="AO309" s="364" t="str">
        <f t="shared" si="141"/>
        <v/>
      </c>
      <c r="AP309" s="153" t="str">
        <f t="shared" si="161"/>
        <v/>
      </c>
      <c r="AQ309" s="153" t="str">
        <f t="shared" si="142"/>
        <v/>
      </c>
      <c r="AR309" s="153" t="str">
        <f t="shared" si="143"/>
        <v/>
      </c>
      <c r="AS309" s="141"/>
      <c r="AT309" s="211"/>
      <c r="AU309" s="364" t="str">
        <f t="shared" si="144"/>
        <v/>
      </c>
      <c r="AV309" s="153" t="str">
        <f t="shared" si="162"/>
        <v/>
      </c>
      <c r="AW309" s="153" t="str">
        <f t="shared" si="145"/>
        <v/>
      </c>
      <c r="AX309" s="153" t="str">
        <f t="shared" si="146"/>
        <v/>
      </c>
    </row>
    <row r="310" spans="1:50" ht="29.45" customHeight="1" x14ac:dyDescent="0.25">
      <c r="A310" s="354" t="str">
        <f>IF('N-Bedarf GL §13a'!A310="","",'N-Bedarf GL §13a'!A310)</f>
        <v/>
      </c>
      <c r="B310" s="354" t="str">
        <f>IF('N-Bedarf GL §13a'!B310="","",'N-Bedarf GL §13a'!B310)</f>
        <v/>
      </c>
      <c r="C310" s="305" t="str">
        <f>IF('N-Bedarf GL §13a'!D310="","",'N-Bedarf GL §13a'!D310)</f>
        <v/>
      </c>
      <c r="D310" s="32" t="str">
        <f>IF('N-Bedarf GL §13a'!C310="","",'N-Bedarf GL §13a'!C310)</f>
        <v/>
      </c>
      <c r="E310" s="84" t="str">
        <f>IF('N-Bedarf GL §13a'!V310="",'N-Bedarf GL §13a'!T310,'N-Bedarf GL §13a'!V310)</f>
        <v/>
      </c>
      <c r="F310" s="84" t="str">
        <f>IF('P-Bedarf GL §13a'!N311="","",'P-Bedarf GL §13a'!N311)</f>
        <v/>
      </c>
      <c r="G310" s="84" t="str">
        <f>IF('P-Bedarf GL §13a'!R311="","",'P-Bedarf GL §13a'!R311)</f>
        <v/>
      </c>
      <c r="H310" s="345" t="str">
        <f t="shared" si="147"/>
        <v/>
      </c>
      <c r="I310" s="345" t="str">
        <f t="shared" si="148"/>
        <v/>
      </c>
      <c r="J310" s="345" t="str">
        <f t="shared" si="149"/>
        <v/>
      </c>
      <c r="K310" s="84">
        <f t="shared" si="150"/>
        <v>0</v>
      </c>
      <c r="L310" s="84">
        <f t="shared" si="151"/>
        <v>0</v>
      </c>
      <c r="M310" s="84">
        <f t="shared" si="152"/>
        <v>0</v>
      </c>
      <c r="N310" s="321" t="str">
        <f t="shared" si="153"/>
        <v/>
      </c>
      <c r="O310" s="321" t="str">
        <f t="shared" si="154"/>
        <v/>
      </c>
      <c r="P310" s="321" t="str">
        <f t="shared" si="155"/>
        <v/>
      </c>
      <c r="Q310" s="214" t="str">
        <f t="shared" si="163"/>
        <v/>
      </c>
      <c r="R310" s="141"/>
      <c r="S310" s="211"/>
      <c r="T310" s="364" t="str">
        <f t="shared" si="132"/>
        <v/>
      </c>
      <c r="U310" s="153" t="str">
        <f t="shared" si="156"/>
        <v/>
      </c>
      <c r="V310" s="153" t="str">
        <f t="shared" si="157"/>
        <v/>
      </c>
      <c r="W310" s="153" t="str">
        <f t="shared" si="133"/>
        <v/>
      </c>
      <c r="X310" s="153" t="str">
        <f t="shared" si="134"/>
        <v/>
      </c>
      <c r="Y310" s="141"/>
      <c r="Z310" s="211"/>
      <c r="AA310" s="364" t="str">
        <f t="shared" si="135"/>
        <v/>
      </c>
      <c r="AB310" s="153" t="str">
        <f t="shared" si="158"/>
        <v/>
      </c>
      <c r="AC310" s="153" t="str">
        <f t="shared" si="159"/>
        <v/>
      </c>
      <c r="AD310" s="153" t="str">
        <f t="shared" si="136"/>
        <v/>
      </c>
      <c r="AE310" s="153" t="str">
        <f t="shared" si="137"/>
        <v/>
      </c>
      <c r="AF310" s="213" t="str">
        <f t="shared" si="164"/>
        <v/>
      </c>
      <c r="AG310" s="141"/>
      <c r="AH310" s="211"/>
      <c r="AI310" s="364" t="str">
        <f t="shared" si="138"/>
        <v/>
      </c>
      <c r="AJ310" s="153" t="str">
        <f t="shared" si="160"/>
        <v/>
      </c>
      <c r="AK310" s="153" t="str">
        <f t="shared" si="139"/>
        <v/>
      </c>
      <c r="AL310" s="153" t="str">
        <f t="shared" si="140"/>
        <v/>
      </c>
      <c r="AM310" s="141"/>
      <c r="AN310" s="211"/>
      <c r="AO310" s="364" t="str">
        <f t="shared" si="141"/>
        <v/>
      </c>
      <c r="AP310" s="153" t="str">
        <f t="shared" si="161"/>
        <v/>
      </c>
      <c r="AQ310" s="153" t="str">
        <f t="shared" si="142"/>
        <v/>
      </c>
      <c r="AR310" s="153" t="str">
        <f t="shared" si="143"/>
        <v/>
      </c>
      <c r="AS310" s="141"/>
      <c r="AT310" s="211"/>
      <c r="AU310" s="364" t="str">
        <f t="shared" si="144"/>
        <v/>
      </c>
      <c r="AV310" s="153" t="str">
        <f t="shared" si="162"/>
        <v/>
      </c>
      <c r="AW310" s="153" t="str">
        <f t="shared" si="145"/>
        <v/>
      </c>
      <c r="AX310" s="153" t="str">
        <f t="shared" si="146"/>
        <v/>
      </c>
    </row>
    <row r="311" spans="1:50" x14ac:dyDescent="0.25">
      <c r="K311" s="421"/>
      <c r="L311" s="421"/>
      <c r="M311" s="421"/>
    </row>
  </sheetData>
  <sheetCalcPr fullCalcOnLoad="1"/>
  <sheetProtection password="A7DB" sheet="1" selectLockedCells="1"/>
  <protectedRanges>
    <protectedRange sqref="AK1:AK3 H1" name="N Bedarf Ackerbau"/>
  </protectedRanges>
  <mergeCells count="26">
    <mergeCell ref="AG5:AX5"/>
    <mergeCell ref="R1:S1"/>
    <mergeCell ref="AT1:AX1"/>
    <mergeCell ref="AT2:AX2"/>
    <mergeCell ref="AT3:AX3"/>
    <mergeCell ref="AF1:AJ1"/>
    <mergeCell ref="AF2:AJ2"/>
    <mergeCell ref="AF3:AJ3"/>
    <mergeCell ref="A6:A7"/>
    <mergeCell ref="B6:B7"/>
    <mergeCell ref="C6:C7"/>
    <mergeCell ref="Q6:Q7"/>
    <mergeCell ref="AF6:AF7"/>
    <mergeCell ref="H5:I5"/>
    <mergeCell ref="N5:P5"/>
    <mergeCell ref="R5:AE5"/>
    <mergeCell ref="E1:G1"/>
    <mergeCell ref="K5:M5"/>
    <mergeCell ref="AK3:AN3"/>
    <mergeCell ref="AP3:AS3"/>
    <mergeCell ref="H4:J4"/>
    <mergeCell ref="AP2:AS2"/>
    <mergeCell ref="AK1:AN1"/>
    <mergeCell ref="AP1:AS1"/>
    <mergeCell ref="AK2:AN2"/>
    <mergeCell ref="R2:S2"/>
  </mergeCells>
  <dataValidations count="2">
    <dataValidation type="list" allowBlank="1" showInputMessage="1" showErrorMessage="1" sqref="R8:R310 Y8:Y310">
      <formula1>org_Dünger</formula1>
    </dataValidation>
    <dataValidation type="list" allowBlank="1" showInputMessage="1" showErrorMessage="1" sqref="AS8:AS310 AM8:AM310 AG8:AG310">
      <formula1>min_Dünger</formula1>
    </dataValidation>
  </dataValidations>
  <pageMargins left="0.39370078740157483" right="0.35433070866141736" top="0.98425196850393704" bottom="0.78740157480314965" header="0.31496062992125984" footer="0.31496062992125984"/>
  <pageSetup paperSize="9" scale="38" orientation="landscape" horizontalDpi="1200" verticalDpi="1200" r:id="rId1"/>
  <headerFooter>
    <oddHeader>&amp;C&amp;G&amp;R&amp;G</oddHead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H310"/>
  <sheetViews>
    <sheetView zoomScale="70" zoomScaleNormal="70" workbookViewId="0">
      <pane xSplit="17" ySplit="7" topLeftCell="R8" activePane="bottomRight" state="frozen"/>
      <selection pane="topRight" activeCell="R1" sqref="R1"/>
      <selection pane="bottomLeft" activeCell="A8" sqref="A8"/>
      <selection pane="bottomRight" activeCell="R8" sqref="R8"/>
    </sheetView>
  </sheetViews>
  <sheetFormatPr baseColWidth="10" defaultColWidth="11.5703125" defaultRowHeight="15" x14ac:dyDescent="0.25"/>
  <cols>
    <col min="1" max="1" width="4.140625" style="56" customWidth="1"/>
    <col min="2" max="2" width="16.7109375" style="56" customWidth="1"/>
    <col min="3" max="3" width="15.7109375" style="56" customWidth="1"/>
    <col min="4" max="4" width="6.7109375" style="56" customWidth="1"/>
    <col min="5" max="7" width="5.7109375" style="56" bestFit="1" customWidth="1"/>
    <col min="8" max="10" width="11.5703125" style="56" customWidth="1"/>
    <col min="11" max="13" width="8.28515625" style="56" customWidth="1"/>
    <col min="14" max="14" width="7.5703125" style="7" hidden="1" customWidth="1"/>
    <col min="15" max="16" width="7.140625" style="7" hidden="1" customWidth="1"/>
    <col min="17" max="17" width="11.5703125" style="56" customWidth="1"/>
    <col min="18" max="18" width="15.28515625" style="7" customWidth="1"/>
    <col min="19" max="19" width="8.7109375" style="7" customWidth="1"/>
    <col min="20" max="20" width="8.7109375" style="7" hidden="1" customWidth="1"/>
    <col min="21" max="21" width="7.7109375" style="7" customWidth="1"/>
    <col min="22" max="24" width="8.7109375" style="7" customWidth="1"/>
    <col min="25" max="25" width="15.28515625" style="7" customWidth="1"/>
    <col min="26" max="26" width="8.7109375" style="7" customWidth="1"/>
    <col min="27" max="27" width="8.7109375" style="7" hidden="1" customWidth="1"/>
    <col min="28" max="28" width="7.7109375" style="7" customWidth="1"/>
    <col min="29" max="31" width="9.140625" style="7" customWidth="1"/>
    <col min="32" max="32" width="10.140625" style="7" customWidth="1"/>
    <col min="33" max="33" width="8.7109375" style="7" customWidth="1"/>
    <col min="34" max="34" width="8.7109375" style="7" bestFit="1" customWidth="1"/>
    <col min="35" max="35" width="6.85546875" style="7" hidden="1" customWidth="1"/>
    <col min="36" max="38" width="7.7109375" style="7" customWidth="1"/>
    <col min="39" max="39" width="8.7109375" style="7" customWidth="1"/>
    <col min="40" max="40" width="8.7109375" style="7" bestFit="1" customWidth="1"/>
    <col min="41" max="41" width="3.42578125" style="7" hidden="1" customWidth="1"/>
    <col min="42" max="44" width="7.7109375" style="7" customWidth="1"/>
    <col min="45" max="45" width="8.7109375" style="7" customWidth="1"/>
    <col min="46" max="46" width="8.28515625" style="7" customWidth="1"/>
    <col min="47" max="47" width="6.85546875" style="7" hidden="1" customWidth="1"/>
    <col min="48" max="50" width="7.7109375" style="7" customWidth="1"/>
    <col min="51" max="52" width="11.5703125" style="7"/>
    <col min="53" max="56" width="11.5703125" style="206"/>
    <col min="57" max="16384" width="11.5703125" style="7"/>
  </cols>
  <sheetData>
    <row r="1" spans="1:60" ht="18" x14ac:dyDescent="0.25">
      <c r="B1" s="134" t="s">
        <v>411</v>
      </c>
      <c r="C1" s="131"/>
      <c r="D1" s="135"/>
      <c r="E1" s="904" t="s">
        <v>77</v>
      </c>
      <c r="F1" s="904"/>
      <c r="G1" s="904"/>
      <c r="H1" s="340">
        <f ca="1">YEAR(TODAY())</f>
        <v>2022</v>
      </c>
      <c r="I1" s="136"/>
      <c r="J1" s="136"/>
      <c r="K1" s="135"/>
      <c r="L1" s="135"/>
      <c r="M1" s="135"/>
      <c r="R1" s="827" t="s">
        <v>15</v>
      </c>
      <c r="S1" s="827"/>
      <c r="T1" s="342"/>
      <c r="U1" s="342"/>
      <c r="V1" s="342"/>
      <c r="W1" s="342"/>
      <c r="X1" s="342"/>
      <c r="Y1" s="342"/>
      <c r="Z1" s="56"/>
      <c r="AA1" s="56"/>
      <c r="AC1" s="165"/>
      <c r="AD1" s="165"/>
      <c r="AE1" s="165"/>
      <c r="AF1" s="995" t="s">
        <v>78</v>
      </c>
      <c r="AG1" s="995"/>
      <c r="AH1" s="995"/>
      <c r="AI1" s="995"/>
      <c r="AJ1" s="995"/>
      <c r="AK1" s="825"/>
      <c r="AL1" s="825"/>
      <c r="AM1" s="825"/>
      <c r="AN1" s="825"/>
      <c r="AO1" s="461"/>
      <c r="AP1" s="995" t="s">
        <v>876</v>
      </c>
      <c r="AQ1" s="995"/>
      <c r="AR1" s="995"/>
      <c r="AS1" s="995"/>
      <c r="AT1" s="1028">
        <f>SUM('N-Bedarf-SK §13a'!C8:C310)</f>
        <v>0</v>
      </c>
      <c r="AU1" s="1028"/>
      <c r="AV1" s="1028"/>
      <c r="AW1" s="1028"/>
      <c r="AX1" s="1028"/>
    </row>
    <row r="2" spans="1:60" x14ac:dyDescent="0.25">
      <c r="B2" s="176" t="str">
        <f>"$A$1:$AX$"&amp;COUNTA(S:S,AH:AH)+7</f>
        <v>$A$1:$AX$11</v>
      </c>
      <c r="C2" s="131"/>
      <c r="D2" s="129"/>
      <c r="E2" s="137"/>
      <c r="F2" s="137"/>
      <c r="G2" s="137"/>
      <c r="H2" s="137"/>
      <c r="I2" s="137"/>
      <c r="J2" s="137"/>
      <c r="K2" s="129"/>
      <c r="L2" s="129"/>
      <c r="M2" s="129"/>
      <c r="N2" s="56"/>
      <c r="O2" s="56"/>
      <c r="P2" s="56"/>
      <c r="Q2" s="130"/>
      <c r="R2" s="828" t="s">
        <v>16</v>
      </c>
      <c r="S2" s="828"/>
      <c r="T2" s="131"/>
      <c r="U2" s="131"/>
      <c r="V2" s="131"/>
      <c r="W2" s="131"/>
      <c r="X2" s="131"/>
      <c r="Y2" s="174"/>
      <c r="Z2" s="56"/>
      <c r="AA2" s="56"/>
      <c r="AC2" s="165"/>
      <c r="AD2" s="165"/>
      <c r="AE2" s="165"/>
      <c r="AF2" s="995" t="s">
        <v>79</v>
      </c>
      <c r="AG2" s="995"/>
      <c r="AH2" s="995"/>
      <c r="AI2" s="995"/>
      <c r="AJ2" s="995"/>
      <c r="AK2" s="825"/>
      <c r="AL2" s="825"/>
      <c r="AM2" s="825"/>
      <c r="AN2" s="825"/>
      <c r="AO2" s="461"/>
      <c r="AP2" s="995"/>
      <c r="AQ2" s="995"/>
      <c r="AR2" s="995"/>
      <c r="AS2" s="995"/>
      <c r="AT2" s="1037"/>
      <c r="AU2" s="1037"/>
      <c r="AV2" s="1037"/>
      <c r="AW2" s="1037"/>
      <c r="AX2" s="1037"/>
      <c r="BC2" s="205"/>
      <c r="BD2" s="205"/>
    </row>
    <row r="3" spans="1:60" ht="18" customHeight="1" x14ac:dyDescent="0.25">
      <c r="A3" s="133"/>
      <c r="B3" s="373" t="s">
        <v>515</v>
      </c>
      <c r="C3" s="372" t="s">
        <v>1029</v>
      </c>
      <c r="D3" s="135"/>
      <c r="H3" s="347"/>
      <c r="I3" s="347"/>
      <c r="J3" s="347"/>
      <c r="K3" s="347"/>
      <c r="L3" s="347"/>
      <c r="M3" s="347"/>
      <c r="N3" s="133"/>
      <c r="O3" s="133"/>
      <c r="P3" s="133"/>
      <c r="Q3" s="140"/>
      <c r="R3" s="131" t="s">
        <v>1258</v>
      </c>
      <c r="S3" s="140"/>
      <c r="T3" s="140"/>
      <c r="U3" s="140"/>
      <c r="V3" s="131"/>
      <c r="W3" s="131"/>
      <c r="X3" s="131"/>
      <c r="Y3" s="140"/>
      <c r="Z3" s="56"/>
      <c r="AA3" s="56"/>
      <c r="AC3" s="165"/>
      <c r="AD3" s="165"/>
      <c r="AE3" s="165"/>
      <c r="AF3" s="995" t="s">
        <v>80</v>
      </c>
      <c r="AG3" s="995"/>
      <c r="AH3" s="995"/>
      <c r="AI3" s="995"/>
      <c r="AJ3" s="995"/>
      <c r="AK3" s="824">
        <f ca="1">TODAY()</f>
        <v>44596</v>
      </c>
      <c r="AL3" s="824"/>
      <c r="AM3" s="824"/>
      <c r="AN3" s="824"/>
      <c r="AO3" s="461"/>
      <c r="AP3" s="995" t="s">
        <v>361</v>
      </c>
      <c r="AQ3" s="995"/>
      <c r="AR3" s="995"/>
      <c r="AS3" s="995"/>
      <c r="AT3" s="1014" t="str">
        <f>'N-Bedarf AL'!V4</f>
        <v>4.0</v>
      </c>
      <c r="AU3" s="1014"/>
      <c r="AV3" s="1014"/>
      <c r="AW3" s="1014"/>
      <c r="AX3" s="1014"/>
      <c r="BC3" s="205"/>
      <c r="BD3" s="205"/>
    </row>
    <row r="4" spans="1:60" ht="14.45" customHeight="1" x14ac:dyDescent="0.25">
      <c r="A4" s="133"/>
      <c r="B4" s="145"/>
      <c r="C4" s="133"/>
      <c r="D4" s="132"/>
      <c r="E4" s="882" t="s">
        <v>1053</v>
      </c>
      <c r="F4" s="882"/>
      <c r="G4" s="882"/>
      <c r="H4" s="882" t="s">
        <v>1082</v>
      </c>
      <c r="I4" s="882"/>
      <c r="J4" s="882"/>
      <c r="K4" s="7"/>
      <c r="L4" s="7"/>
      <c r="M4" s="7"/>
      <c r="N4" s="140"/>
      <c r="O4" s="140"/>
      <c r="P4" s="140"/>
      <c r="Q4" s="140"/>
      <c r="R4" s="132"/>
      <c r="S4" s="132"/>
      <c r="T4" s="132"/>
      <c r="U4" s="132"/>
      <c r="V4" s="132"/>
      <c r="W4" s="132"/>
      <c r="X4" s="132"/>
      <c r="Y4" s="132"/>
      <c r="Z4" s="132"/>
      <c r="AA4" s="132"/>
      <c r="AB4" s="132"/>
      <c r="AC4" s="132"/>
      <c r="AD4" s="132"/>
      <c r="AE4" s="132"/>
      <c r="AF4" s="132"/>
      <c r="AG4" s="132"/>
      <c r="AH4" s="140"/>
      <c r="AI4" s="140"/>
      <c r="AJ4" s="140"/>
      <c r="AK4" s="140"/>
      <c r="AL4" s="140"/>
      <c r="AM4" s="146"/>
      <c r="AN4" s="56"/>
      <c r="AO4" s="56"/>
      <c r="AP4" s="56"/>
      <c r="AQ4" s="56"/>
      <c r="AR4" s="56"/>
      <c r="AS4" s="56"/>
      <c r="AT4" s="56"/>
      <c r="AU4" s="56"/>
      <c r="AV4" s="56"/>
      <c r="AW4" s="56"/>
      <c r="AX4" s="56"/>
      <c r="BB4" s="205"/>
      <c r="BC4" s="205"/>
      <c r="BD4" s="205"/>
    </row>
    <row r="5" spans="1:60" ht="14.45" customHeight="1" x14ac:dyDescent="0.25">
      <c r="A5" s="139"/>
      <c r="B5" s="139"/>
      <c r="C5" s="139"/>
      <c r="D5" s="139"/>
      <c r="E5" s="882"/>
      <c r="F5" s="882"/>
      <c r="G5" s="882"/>
      <c r="H5" s="1026" t="s">
        <v>1083</v>
      </c>
      <c r="I5" s="1027"/>
      <c r="J5" s="460" t="s">
        <v>1081</v>
      </c>
      <c r="K5" s="918" t="s">
        <v>402</v>
      </c>
      <c r="L5" s="984"/>
      <c r="M5" s="919"/>
      <c r="N5" s="914" t="s">
        <v>1054</v>
      </c>
      <c r="O5" s="1018"/>
      <c r="P5" s="1019"/>
      <c r="Q5" s="139"/>
      <c r="R5" s="1034" t="s">
        <v>405</v>
      </c>
      <c r="S5" s="1034"/>
      <c r="T5" s="1034"/>
      <c r="U5" s="1034"/>
      <c r="V5" s="1034"/>
      <c r="W5" s="1034"/>
      <c r="X5" s="1034"/>
      <c r="Y5" s="1034"/>
      <c r="Z5" s="1034"/>
      <c r="AA5" s="1034"/>
      <c r="AB5" s="1034"/>
      <c r="AC5" s="1034"/>
      <c r="AD5" s="405"/>
      <c r="AE5" s="405"/>
      <c r="AF5" s="177">
        <f ca="1">H1+1</f>
        <v>2023</v>
      </c>
      <c r="AG5" s="1031" t="s">
        <v>406</v>
      </c>
      <c r="AH5" s="1031"/>
      <c r="AI5" s="1031"/>
      <c r="AJ5" s="1031"/>
      <c r="AK5" s="1031"/>
      <c r="AL5" s="1031"/>
      <c r="AM5" s="1031"/>
      <c r="AN5" s="1031"/>
      <c r="AO5" s="1031"/>
      <c r="AP5" s="1031"/>
      <c r="AQ5" s="1031"/>
      <c r="AR5" s="1031"/>
      <c r="AS5" s="1031"/>
      <c r="AT5" s="1031"/>
      <c r="AU5" s="1031"/>
      <c r="AV5" s="1031"/>
      <c r="AW5" s="1031"/>
      <c r="AX5" s="1031"/>
    </row>
    <row r="6" spans="1:60" ht="39.6" customHeight="1" x14ac:dyDescent="0.25">
      <c r="A6" s="815" t="s">
        <v>54</v>
      </c>
      <c r="B6" s="815" t="s">
        <v>56</v>
      </c>
      <c r="C6" s="818" t="s">
        <v>55</v>
      </c>
      <c r="D6" s="339" t="s">
        <v>57</v>
      </c>
      <c r="E6" s="400" t="s">
        <v>109</v>
      </c>
      <c r="F6" s="400" t="s">
        <v>367</v>
      </c>
      <c r="G6" s="400" t="s">
        <v>368</v>
      </c>
      <c r="H6" s="408" t="s">
        <v>869</v>
      </c>
      <c r="I6" s="408" t="s">
        <v>868</v>
      </c>
      <c r="J6" s="408" t="s">
        <v>868</v>
      </c>
      <c r="K6" s="408" t="s">
        <v>1052</v>
      </c>
      <c r="L6" s="408" t="s">
        <v>367</v>
      </c>
      <c r="M6" s="408" t="s">
        <v>368</v>
      </c>
      <c r="N6" s="408" t="s">
        <v>1052</v>
      </c>
      <c r="O6" s="408" t="s">
        <v>367</v>
      </c>
      <c r="P6" s="408" t="s">
        <v>368</v>
      </c>
      <c r="Q6" s="818" t="s">
        <v>401</v>
      </c>
      <c r="R6" s="341"/>
      <c r="S6" s="341" t="s">
        <v>399</v>
      </c>
      <c r="T6" s="151"/>
      <c r="U6" s="403" t="s">
        <v>1042</v>
      </c>
      <c r="V6" s="405" t="s">
        <v>1051</v>
      </c>
      <c r="W6" s="405" t="s">
        <v>367</v>
      </c>
      <c r="X6" s="405" t="s">
        <v>368</v>
      </c>
      <c r="Y6" s="341"/>
      <c r="Z6" s="341" t="s">
        <v>399</v>
      </c>
      <c r="AA6" s="151"/>
      <c r="AB6" s="403" t="s">
        <v>1042</v>
      </c>
      <c r="AC6" s="405" t="s">
        <v>1051</v>
      </c>
      <c r="AD6" s="405" t="s">
        <v>367</v>
      </c>
      <c r="AE6" s="405" t="s">
        <v>368</v>
      </c>
      <c r="AF6" s="1016" t="s">
        <v>410</v>
      </c>
      <c r="AG6" s="413"/>
      <c r="AH6" s="413" t="s">
        <v>399</v>
      </c>
      <c r="AI6" s="413"/>
      <c r="AJ6" s="413" t="s">
        <v>1042</v>
      </c>
      <c r="AK6" s="413" t="s">
        <v>367</v>
      </c>
      <c r="AL6" s="413" t="s">
        <v>368</v>
      </c>
      <c r="AM6" s="413"/>
      <c r="AN6" s="413" t="s">
        <v>399</v>
      </c>
      <c r="AO6" s="413"/>
      <c r="AP6" s="413" t="s">
        <v>1042</v>
      </c>
      <c r="AQ6" s="413" t="s">
        <v>367</v>
      </c>
      <c r="AR6" s="413" t="s">
        <v>368</v>
      </c>
      <c r="AS6" s="413"/>
      <c r="AT6" s="413" t="s">
        <v>399</v>
      </c>
      <c r="AU6" s="413"/>
      <c r="AV6" s="413" t="s">
        <v>1042</v>
      </c>
      <c r="AW6" s="413" t="s">
        <v>367</v>
      </c>
      <c r="AX6" s="413" t="s">
        <v>368</v>
      </c>
      <c r="AY6" s="209"/>
      <c r="AZ6" s="210"/>
      <c r="BA6" s="210"/>
      <c r="BB6" s="210"/>
      <c r="BC6" s="210"/>
      <c r="BD6" s="210"/>
      <c r="BE6" s="210"/>
      <c r="BF6" s="210"/>
      <c r="BG6" s="210"/>
      <c r="BH6" s="210"/>
    </row>
    <row r="7" spans="1:60" ht="38.25" x14ac:dyDescent="0.25">
      <c r="A7" s="815"/>
      <c r="B7" s="815"/>
      <c r="C7" s="819"/>
      <c r="D7" s="339" t="s">
        <v>58</v>
      </c>
      <c r="E7" s="339" t="s">
        <v>49</v>
      </c>
      <c r="F7" s="400" t="s">
        <v>49</v>
      </c>
      <c r="G7" s="400" t="s">
        <v>49</v>
      </c>
      <c r="H7" s="319" t="s">
        <v>49</v>
      </c>
      <c r="I7" s="319" t="s">
        <v>49</v>
      </c>
      <c r="J7" s="319" t="s">
        <v>49</v>
      </c>
      <c r="K7" s="408" t="s">
        <v>49</v>
      </c>
      <c r="L7" s="408" t="s">
        <v>49</v>
      </c>
      <c r="M7" s="408" t="s">
        <v>49</v>
      </c>
      <c r="N7" s="408" t="s">
        <v>49</v>
      </c>
      <c r="O7" s="408" t="s">
        <v>49</v>
      </c>
      <c r="P7" s="408" t="s">
        <v>49</v>
      </c>
      <c r="Q7" s="819"/>
      <c r="R7" s="341" t="s">
        <v>363</v>
      </c>
      <c r="S7" s="341" t="s">
        <v>400</v>
      </c>
      <c r="T7" s="341"/>
      <c r="U7" s="150" t="s">
        <v>49</v>
      </c>
      <c r="V7" s="149" t="s">
        <v>49</v>
      </c>
      <c r="W7" s="149" t="s">
        <v>49</v>
      </c>
      <c r="X7" s="149" t="s">
        <v>49</v>
      </c>
      <c r="Y7" s="341" t="s">
        <v>363</v>
      </c>
      <c r="Z7" s="341" t="s">
        <v>400</v>
      </c>
      <c r="AA7" s="341"/>
      <c r="AB7" s="150" t="s">
        <v>49</v>
      </c>
      <c r="AC7" s="149" t="s">
        <v>49</v>
      </c>
      <c r="AD7" s="149" t="s">
        <v>49</v>
      </c>
      <c r="AE7" s="149" t="s">
        <v>49</v>
      </c>
      <c r="AF7" s="1017"/>
      <c r="AG7" s="413" t="s">
        <v>363</v>
      </c>
      <c r="AH7" s="413" t="s">
        <v>14</v>
      </c>
      <c r="AI7" s="413"/>
      <c r="AJ7" s="154" t="s">
        <v>49</v>
      </c>
      <c r="AK7" s="154" t="s">
        <v>49</v>
      </c>
      <c r="AL7" s="154" t="s">
        <v>49</v>
      </c>
      <c r="AM7" s="413" t="s">
        <v>363</v>
      </c>
      <c r="AN7" s="413" t="s">
        <v>14</v>
      </c>
      <c r="AO7" s="413"/>
      <c r="AP7" s="154" t="s">
        <v>49</v>
      </c>
      <c r="AQ7" s="154" t="s">
        <v>49</v>
      </c>
      <c r="AR7" s="154" t="s">
        <v>49</v>
      </c>
      <c r="AS7" s="413" t="s">
        <v>363</v>
      </c>
      <c r="AT7" s="413" t="s">
        <v>14</v>
      </c>
      <c r="AU7" s="413"/>
      <c r="AV7" s="154" t="s">
        <v>49</v>
      </c>
      <c r="AW7" s="154" t="s">
        <v>49</v>
      </c>
      <c r="AX7" s="154" t="s">
        <v>49</v>
      </c>
      <c r="AY7" s="209"/>
      <c r="AZ7" s="206"/>
      <c r="BE7" s="206"/>
      <c r="BF7" s="206"/>
      <c r="BG7" s="206"/>
      <c r="BH7" s="206"/>
    </row>
    <row r="8" spans="1:60" ht="29.45" customHeight="1" x14ac:dyDescent="0.25">
      <c r="A8" s="216">
        <f>'N-Bedarf-SK §13a'!A8</f>
        <v>1</v>
      </c>
      <c r="B8" s="216" t="str">
        <f>IF('N-Bedarf-SK §13a'!B8="","",'N-Bedarf-SK §13a'!B8)</f>
        <v/>
      </c>
      <c r="C8" s="217" t="str">
        <f>IF('N-Bedarf-SK §13a'!D8="","",'N-Bedarf-SK §13a'!D8)</f>
        <v/>
      </c>
      <c r="D8" s="218" t="str">
        <f>IF('N-Bedarf-SK §13a'!C8="","",'N-Bedarf-SK §13a'!C8)</f>
        <v/>
      </c>
      <c r="E8" s="219" t="str">
        <f>IF('N-Bedarf-SK §13a'!AI8="",'N-Bedarf-SK §13a'!AG8,'N-Bedarf-SK §13a'!AI8)</f>
        <v/>
      </c>
      <c r="F8" s="219" t="str">
        <f>IF('P-Bedarf SK §13a'!V10="","",'P-Bedarf SK §13a'!V10)</f>
        <v/>
      </c>
      <c r="G8" s="219" t="str">
        <f>IF('P-Bedarf SK §13a'!Z10="","",'P-Bedarf SK §13a'!Z10)</f>
        <v/>
      </c>
      <c r="H8" s="345" t="str">
        <f>IF(OR(E8="",N8=""),"",SUM(V8,AC8))</f>
        <v/>
      </c>
      <c r="I8" s="345" t="str">
        <f>IF(OR(E8="",N8=""),"",SUM(U8,AB8))</f>
        <v/>
      </c>
      <c r="J8" s="345" t="str">
        <f>IF(OR(E8="",N8=""),"",SUM(AJ8,AP8,AV8))</f>
        <v/>
      </c>
      <c r="K8" s="220">
        <f>IF(V8="",0,V8)+IF(AC8="",0,AC8)+IF(AJ8="",0,AJ8)+IF(AP8="",0,AP8)+IF(AV8="",0,AV8)</f>
        <v>0</v>
      </c>
      <c r="L8" s="220">
        <f>IF(W8="",0,W8)+IF(AD8="",0,AD8)+IF(AK8="",0,AK8)+IF(AQ8="",0,AQ8)+IF(AW8="",0,AW8)</f>
        <v>0</v>
      </c>
      <c r="M8" s="220">
        <f>IF(X8="",0,X8)+IF(AE8="",0,AE8)+IF(AL8="",0,AL8)+IF(AR8="",0,AR8)+IF(AX8="",0,AX8)</f>
        <v>0</v>
      </c>
      <c r="N8" s="220" t="str">
        <f>IF(E8="","",K8-E8)</f>
        <v/>
      </c>
      <c r="O8" s="220" t="str">
        <f>IF(F8="","",L8-F8)</f>
        <v/>
      </c>
      <c r="P8" s="220" t="str">
        <f>IF(G8="","",M8-G8)</f>
        <v/>
      </c>
      <c r="Q8" s="214" t="str">
        <f t="shared" ref="Q8:Q71" si="0">IF(N8="","",IF(N8&gt;0,"Achtung: N-Überhang!",""))</f>
        <v/>
      </c>
      <c r="R8" s="141"/>
      <c r="S8" s="211"/>
      <c r="T8" s="346" t="str">
        <f t="shared" ref="T8:T71" si="1">IF(D8="","",S8*D8)</f>
        <v/>
      </c>
      <c r="U8" s="127" t="str">
        <f>IF(OR(E8="",R8="",R8="keine"),"",(VLOOKUP(R8,Dünger_Formen,3,FALSE))*S8)</f>
        <v/>
      </c>
      <c r="V8" s="127" t="str">
        <f>IF(OR(E8="",R8="",R8="keine"),"",(VLOOKUP(R8,Dünger_Formen,7,FALSE))*S8)</f>
        <v/>
      </c>
      <c r="W8" s="127" t="str">
        <f t="shared" ref="W8:W71" si="2">IF(OR(F8="",R8="",R8="keine"),"",(VLOOKUP(R8,Dünger_Formen,8,FALSE))*S8)</f>
        <v/>
      </c>
      <c r="X8" s="127" t="str">
        <f t="shared" ref="X8:X71" si="3">IF(OR(G8="",R8="",R8="keine"),"",(VLOOKUP(R8,Dünger_Formen,9,FALSE))*S8)</f>
        <v/>
      </c>
      <c r="Y8" s="141"/>
      <c r="Z8" s="211"/>
      <c r="AA8" s="361" t="str">
        <f t="shared" ref="AA8:AA71" si="4">IF(D8="","",Z8*D8)</f>
        <v/>
      </c>
      <c r="AB8" s="127" t="str">
        <f>IF(OR(E8="",Y8="",Y8="keine"),"",(VLOOKUP(Y8,Dünger_Formen,3,FALSE))*Z8)</f>
        <v/>
      </c>
      <c r="AC8" s="127" t="str">
        <f>IF(OR(E8="",Y8="",Y8="keine"),"",(VLOOKUP(Y8,Dünger_Formen,7,FALSE))*Z8)</f>
        <v/>
      </c>
      <c r="AD8" s="127" t="str">
        <f t="shared" ref="AD8:AD71" si="5">IF(OR(F8="",Y8="",Y8="keine"),"",(VLOOKUP(Y8,Dünger_Formen,8,FALSE))*Z8)</f>
        <v/>
      </c>
      <c r="AE8" s="127" t="str">
        <f t="shared" ref="AE8:AE71" si="6">IF(OR(G8="",Y8="",Y8="keine"),"",(VLOOKUP(Y8,Dünger_Formen,9,FALSE))*Z8)</f>
        <v/>
      </c>
      <c r="AF8" s="213" t="str">
        <f>IF(AND(Y8="",R8=""),"",IF(Y8="",0,IF(OR(Y8="Kompost",Y8="Bioabfallkompost",Y8="Grüngutkompost"),(AB8)*4%,(AB8)*10%))+IF(R8="",0,IF(OR(R8="Kompost",R8="Bioabfallkompost",R8="Grüngutkompost"),(U8)*4%,(U8)*10%)))</f>
        <v/>
      </c>
      <c r="AG8" s="141"/>
      <c r="AH8" s="211"/>
      <c r="AI8" s="346" t="str">
        <f t="shared" ref="AI8:AI71" si="7">IF(D8="","",AH8*$D8)</f>
        <v/>
      </c>
      <c r="AJ8" s="153" t="str">
        <f>IF(OR(E8="",AG8="",AG8="keine"),"",ROUND((VLOOKUP(AG8,Dünger_Formen,3,FALSE))*AH8,0))</f>
        <v/>
      </c>
      <c r="AK8" s="153" t="str">
        <f t="shared" ref="AK8:AK71" si="8">IF(OR(F8="",AG8="",AG8="keine"),"",ROUND((VLOOKUP(AG8,Dünger_Formen,8,FALSE))*AH8,0))</f>
        <v/>
      </c>
      <c r="AL8" s="153" t="str">
        <f t="shared" ref="AL8:AL71" si="9">IF(OR(G8="",AG8="",AG8="keine"),"",ROUND((VLOOKUP(AG8,Dünger_Formen,9,FALSE))*AH8,0))</f>
        <v/>
      </c>
      <c r="AM8" s="141"/>
      <c r="AN8" s="211"/>
      <c r="AO8" s="346" t="str">
        <f t="shared" ref="AO8:AO71" si="10">IF(D8="","",AN8*$D8)</f>
        <v/>
      </c>
      <c r="AP8" s="153" t="str">
        <f>IF(OR(E8="",AM8="",AM8="keine"),"",ROUND((VLOOKUP(AM8,Dünger_Formen,3,FALSE))*AN8,0))</f>
        <v/>
      </c>
      <c r="AQ8" s="153" t="str">
        <f t="shared" ref="AQ8:AQ71" si="11">IF(OR(F8="",AM8="",AM8="keine"),"",ROUND((VLOOKUP(AM8,Dünger_Formen,8,FALSE))*AN8,0))</f>
        <v/>
      </c>
      <c r="AR8" s="153" t="str">
        <f t="shared" ref="AR8:AR71" si="12">IF(OR(G8="",AM8="",AM8="keine"),"",ROUND((VLOOKUP(AM8,Dünger_Formen,9,FALSE))*AN8,0))</f>
        <v/>
      </c>
      <c r="AS8" s="141"/>
      <c r="AT8" s="211"/>
      <c r="AU8" s="346" t="str">
        <f t="shared" ref="AU8:AU71" si="13">IF(D8="","",AT8*$D8)</f>
        <v/>
      </c>
      <c r="AV8" s="153" t="str">
        <f>IF(OR(E8="",AS8="",AS8="keine"),"",ROUND((VLOOKUP(AS8,Dünger_Formen,3,FALSE))*AT8,0))</f>
        <v/>
      </c>
      <c r="AW8" s="153" t="str">
        <f t="shared" ref="AW8:AW71" si="14">IF(OR(F8="",AS8="",AS8="keine"),"",ROUND((VLOOKUP(AS8,Dünger_Formen,8,FALSE))*AT8,0))</f>
        <v/>
      </c>
      <c r="AX8" s="153" t="str">
        <f t="shared" ref="AX8:AX71" si="15">IF(OR(G8="",AS8="",AS8="keine"),"",ROUND((VLOOKUP(AS8,Dünger_Formen,9,FALSE))*AT8,0))</f>
        <v/>
      </c>
      <c r="AY8" s="206"/>
    </row>
    <row r="9" spans="1:60" ht="29.45" customHeight="1" x14ac:dyDescent="0.25">
      <c r="A9" s="216">
        <f>'N-Bedarf-SK §13a'!A9</f>
        <v>2</v>
      </c>
      <c r="B9" s="216" t="str">
        <f>IF('N-Bedarf-SK §13a'!B9="","",'N-Bedarf-SK §13a'!B9)</f>
        <v/>
      </c>
      <c r="C9" s="217" t="str">
        <f>IF('N-Bedarf-SK §13a'!D9="","",'N-Bedarf-SK §13a'!D9)</f>
        <v/>
      </c>
      <c r="D9" s="218" t="str">
        <f>IF('N-Bedarf-SK §13a'!C9="","",'N-Bedarf-SK §13a'!C9)</f>
        <v/>
      </c>
      <c r="E9" s="219" t="str">
        <f>IF('N-Bedarf-SK §13a'!AI9="",'N-Bedarf-SK §13a'!AG9,'N-Bedarf-SK §13a'!AI9)</f>
        <v/>
      </c>
      <c r="F9" s="219"/>
      <c r="G9" s="219"/>
      <c r="H9" s="345" t="str">
        <f t="shared" ref="H9:H72" si="16">IF(OR(E9="",N9=""),"",SUM(V9,AC9))</f>
        <v/>
      </c>
      <c r="I9" s="345" t="str">
        <f t="shared" ref="I9:I72" si="17">IF(OR(E9="",N9=""),"",SUM(U9,AB9))</f>
        <v/>
      </c>
      <c r="J9" s="345" t="str">
        <f t="shared" ref="J9:J72" si="18">IF(OR(E9="",N9=""),"",SUM(AJ9,AP9,AV9))</f>
        <v/>
      </c>
      <c r="K9" s="220">
        <f t="shared" ref="K9:K72" si="19">IF(V9="",0,V9)+IF(AC9="",0,AC9)+IF(AJ9="",0,AJ9)+IF(AP9="",0,AP9)+IF(AV9="",0,AV9)</f>
        <v>0</v>
      </c>
      <c r="L9" s="220">
        <f t="shared" ref="L9:L72" si="20">IF(W9="",0,W9)+IF(AD9="",0,AD9)+IF(AK9="",0,AK9)+IF(AQ9="",0,AQ9)+IF(AW9="",0,AW9)</f>
        <v>0</v>
      </c>
      <c r="M9" s="220">
        <f t="shared" ref="M9:M72" si="21">IF(X9="",0,X9)+IF(AE9="",0,AE9)+IF(AL9="",0,AL9)+IF(AR9="",0,AR9)+IF(AX9="",0,AX9)</f>
        <v>0</v>
      </c>
      <c r="N9" s="220" t="str">
        <f t="shared" ref="N9:N72" si="22">IF(E9="","",K9-E9)</f>
        <v/>
      </c>
      <c r="O9" s="220" t="str">
        <f t="shared" ref="O9:O72" si="23">IF(F9="","",L9-F9)</f>
        <v/>
      </c>
      <c r="P9" s="220" t="str">
        <f t="shared" ref="P9:P72" si="24">IF(G9="","",M9-G9)</f>
        <v/>
      </c>
      <c r="Q9" s="214" t="str">
        <f t="shared" si="0"/>
        <v/>
      </c>
      <c r="R9" s="141"/>
      <c r="S9" s="211"/>
      <c r="T9" s="346">
        <v>10</v>
      </c>
      <c r="U9" s="127" t="str">
        <f t="shared" ref="U9:U72" si="25">IF(OR(E9="",R9="",R9="keine"),"",(VLOOKUP(R9,Dünger_Formen,3,FALSE))*S9)</f>
        <v/>
      </c>
      <c r="V9" s="127" t="str">
        <f t="shared" ref="V9:V72" si="26">IF(OR(E9="",R9="",R9="keine"),"",(VLOOKUP(R9,Dünger_Formen,7,FALSE))*S9)</f>
        <v/>
      </c>
      <c r="W9" s="127" t="str">
        <f t="shared" si="2"/>
        <v/>
      </c>
      <c r="X9" s="127" t="str">
        <f t="shared" si="3"/>
        <v/>
      </c>
      <c r="Y9" s="141"/>
      <c r="Z9" s="211"/>
      <c r="AA9" s="361" t="str">
        <f t="shared" si="4"/>
        <v/>
      </c>
      <c r="AB9" s="127" t="str">
        <f t="shared" ref="AB9:AB72" si="27">IF(OR(E9="",Y9="",Y9="keine"),"",(VLOOKUP(Y9,Dünger_Formen,3,FALSE))*Z9)</f>
        <v/>
      </c>
      <c r="AC9" s="127" t="str">
        <f t="shared" ref="AC9:AC72" si="28">IF(OR(E9="",Y9="",Y9="keine"),"",(VLOOKUP(Y9,Dünger_Formen,7,FALSE))*Z9)</f>
        <v/>
      </c>
      <c r="AD9" s="127" t="str">
        <f t="shared" si="5"/>
        <v/>
      </c>
      <c r="AE9" s="127" t="str">
        <f t="shared" si="6"/>
        <v/>
      </c>
      <c r="AF9" s="213" t="str">
        <f>IF(AND(Y9="",R9=""),"",IF(Y9="",0,IF(OR(Y9="Kompost",Y9="Bioabfallkompost",Y9="Grüngutkompost"),(AB9)*4%,(AB9)*10%))+IF(R9="",0,IF(OR(R9="Kompost",R9="Bioabfallkompost",R9="Grüngutkompost"),(U9)*4%,(U9)*10%)))</f>
        <v/>
      </c>
      <c r="AG9" s="141"/>
      <c r="AH9" s="211"/>
      <c r="AI9" s="346" t="str">
        <f t="shared" si="7"/>
        <v/>
      </c>
      <c r="AJ9" s="153" t="str">
        <f t="shared" ref="AJ9:AJ72" si="29">IF(OR(E9="",AG9="",AG9="keine"),"",ROUND((VLOOKUP(AG9,Dünger_Formen,3,FALSE))*AH9,0))</f>
        <v/>
      </c>
      <c r="AK9" s="153" t="str">
        <f t="shared" si="8"/>
        <v/>
      </c>
      <c r="AL9" s="153" t="str">
        <f t="shared" si="9"/>
        <v/>
      </c>
      <c r="AM9" s="141"/>
      <c r="AN9" s="211"/>
      <c r="AO9" s="346" t="str">
        <f t="shared" si="10"/>
        <v/>
      </c>
      <c r="AP9" s="153" t="str">
        <f t="shared" ref="AP9:AP72" si="30">IF(OR(E9="",AM9="",AM9="keine"),"",ROUND((VLOOKUP(AM9,Dünger_Formen,3,FALSE))*AN9,0))</f>
        <v/>
      </c>
      <c r="AQ9" s="153" t="str">
        <f t="shared" si="11"/>
        <v/>
      </c>
      <c r="AR9" s="153" t="str">
        <f t="shared" si="12"/>
        <v/>
      </c>
      <c r="AS9" s="141"/>
      <c r="AT9" s="211"/>
      <c r="AU9" s="346" t="str">
        <f t="shared" si="13"/>
        <v/>
      </c>
      <c r="AV9" s="153" t="str">
        <f t="shared" ref="AV9:AV72" si="31">IF(OR(E9="",AS9="",AS9="keine"),"",ROUND((VLOOKUP(AS9,Dünger_Formen,3,FALSE))*AT9,0))</f>
        <v/>
      </c>
      <c r="AW9" s="153" t="str">
        <f t="shared" si="14"/>
        <v/>
      </c>
      <c r="AX9" s="153" t="str">
        <f t="shared" si="15"/>
        <v/>
      </c>
    </row>
    <row r="10" spans="1:60" ht="29.45" customHeight="1" x14ac:dyDescent="0.25">
      <c r="A10" s="216">
        <f>'N-Bedarf-SK §13a'!A10</f>
        <v>3</v>
      </c>
      <c r="B10" s="216" t="str">
        <f>IF('N-Bedarf-SK §13a'!B10="","",'N-Bedarf-SK §13a'!B10)</f>
        <v/>
      </c>
      <c r="C10" s="217" t="str">
        <f>IF('N-Bedarf-SK §13a'!D10="","",'N-Bedarf-SK §13a'!D10)</f>
        <v/>
      </c>
      <c r="D10" s="218" t="str">
        <f>IF('N-Bedarf-SK §13a'!C10="","",'N-Bedarf-SK §13a'!C10)</f>
        <v/>
      </c>
      <c r="E10" s="219" t="str">
        <f>IF('N-Bedarf-SK §13a'!AI10="",'N-Bedarf-SK §13a'!AG10,'N-Bedarf-SK §13a'!AI10)</f>
        <v/>
      </c>
      <c r="F10" s="219"/>
      <c r="G10" s="219"/>
      <c r="H10" s="345" t="str">
        <f t="shared" si="16"/>
        <v/>
      </c>
      <c r="I10" s="345" t="str">
        <f t="shared" si="17"/>
        <v/>
      </c>
      <c r="J10" s="345" t="str">
        <f t="shared" si="18"/>
        <v/>
      </c>
      <c r="K10" s="220">
        <f t="shared" si="19"/>
        <v>0</v>
      </c>
      <c r="L10" s="220">
        <f t="shared" si="20"/>
        <v>0</v>
      </c>
      <c r="M10" s="220">
        <f t="shared" si="21"/>
        <v>0</v>
      </c>
      <c r="N10" s="220" t="str">
        <f t="shared" si="22"/>
        <v/>
      </c>
      <c r="O10" s="220" t="str">
        <f t="shared" si="23"/>
        <v/>
      </c>
      <c r="P10" s="220" t="str">
        <f t="shared" si="24"/>
        <v/>
      </c>
      <c r="Q10" s="214" t="str">
        <f t="shared" si="0"/>
        <v/>
      </c>
      <c r="R10" s="141"/>
      <c r="S10" s="211"/>
      <c r="T10" s="346" t="str">
        <f t="shared" si="1"/>
        <v/>
      </c>
      <c r="U10" s="127" t="str">
        <f t="shared" si="25"/>
        <v/>
      </c>
      <c r="V10" s="127" t="str">
        <f t="shared" si="26"/>
        <v/>
      </c>
      <c r="W10" s="127" t="str">
        <f t="shared" si="2"/>
        <v/>
      </c>
      <c r="X10" s="127" t="str">
        <f t="shared" si="3"/>
        <v/>
      </c>
      <c r="Y10" s="141"/>
      <c r="Z10" s="211"/>
      <c r="AA10" s="361" t="str">
        <f t="shared" si="4"/>
        <v/>
      </c>
      <c r="AB10" s="127" t="str">
        <f t="shared" si="27"/>
        <v/>
      </c>
      <c r="AC10" s="127" t="str">
        <f t="shared" si="28"/>
        <v/>
      </c>
      <c r="AD10" s="127" t="str">
        <f t="shared" si="5"/>
        <v/>
      </c>
      <c r="AE10" s="127" t="str">
        <f t="shared" si="6"/>
        <v/>
      </c>
      <c r="AF10" s="213" t="str">
        <f t="shared" ref="AF10:AF73" si="32">IF(AND(Y10="",R10=""),"",IF(Y10="",0,IF(OR(Y10="Kompost",Y10="Bioabfallkompost",Y10="Grüngutkompost"),(AB10)*4%,(AB10)*10%))+IF(R10="",0,IF(OR(R10="Kompost",R10="Bioabfallkompost",R10="Grüngutkompost"),(U10)*4%,(U10)*10%)))</f>
        <v/>
      </c>
      <c r="AG10" s="141"/>
      <c r="AH10" s="211"/>
      <c r="AI10" s="346" t="str">
        <f t="shared" si="7"/>
        <v/>
      </c>
      <c r="AJ10" s="153" t="str">
        <f t="shared" si="29"/>
        <v/>
      </c>
      <c r="AK10" s="153" t="str">
        <f t="shared" si="8"/>
        <v/>
      </c>
      <c r="AL10" s="153" t="str">
        <f t="shared" si="9"/>
        <v/>
      </c>
      <c r="AM10" s="141"/>
      <c r="AN10" s="211"/>
      <c r="AO10" s="346" t="str">
        <f t="shared" si="10"/>
        <v/>
      </c>
      <c r="AP10" s="153" t="str">
        <f t="shared" si="30"/>
        <v/>
      </c>
      <c r="AQ10" s="153" t="str">
        <f t="shared" si="11"/>
        <v/>
      </c>
      <c r="AR10" s="153" t="str">
        <f t="shared" si="12"/>
        <v/>
      </c>
      <c r="AS10" s="141"/>
      <c r="AT10" s="211"/>
      <c r="AU10" s="346" t="str">
        <f t="shared" si="13"/>
        <v/>
      </c>
      <c r="AV10" s="153" t="str">
        <f t="shared" si="31"/>
        <v/>
      </c>
      <c r="AW10" s="153" t="str">
        <f t="shared" si="14"/>
        <v/>
      </c>
      <c r="AX10" s="153" t="str">
        <f t="shared" si="15"/>
        <v/>
      </c>
    </row>
    <row r="11" spans="1:60" ht="29.45" customHeight="1" x14ac:dyDescent="0.25">
      <c r="A11" s="216" t="str">
        <f>'N-Bedarf-SK §13a'!A11</f>
        <v/>
      </c>
      <c r="B11" s="216" t="str">
        <f>IF('N-Bedarf-SK §13a'!B11="","",'N-Bedarf-SK §13a'!B11)</f>
        <v/>
      </c>
      <c r="C11" s="217" t="str">
        <f>IF('N-Bedarf-SK §13a'!D11="","",'N-Bedarf-SK §13a'!D11)</f>
        <v/>
      </c>
      <c r="D11" s="218" t="str">
        <f>IF('N-Bedarf-SK §13a'!C11="","",'N-Bedarf-SK §13a'!C11)</f>
        <v/>
      </c>
      <c r="E11" s="219" t="str">
        <f>IF('N-Bedarf-SK §13a'!AI11="",'N-Bedarf-SK §13a'!AG11,'N-Bedarf-SK §13a'!AI11)</f>
        <v/>
      </c>
      <c r="F11" s="219"/>
      <c r="G11" s="219"/>
      <c r="H11" s="345" t="str">
        <f t="shared" si="16"/>
        <v/>
      </c>
      <c r="I11" s="345" t="str">
        <f t="shared" si="17"/>
        <v/>
      </c>
      <c r="J11" s="345" t="str">
        <f t="shared" si="18"/>
        <v/>
      </c>
      <c r="K11" s="220">
        <f t="shared" si="19"/>
        <v>0</v>
      </c>
      <c r="L11" s="220">
        <f t="shared" si="20"/>
        <v>0</v>
      </c>
      <c r="M11" s="220">
        <f t="shared" si="21"/>
        <v>0</v>
      </c>
      <c r="N11" s="220" t="str">
        <f t="shared" si="22"/>
        <v/>
      </c>
      <c r="O11" s="220" t="str">
        <f t="shared" si="23"/>
        <v/>
      </c>
      <c r="P11" s="220" t="str">
        <f t="shared" si="24"/>
        <v/>
      </c>
      <c r="Q11" s="214" t="str">
        <f t="shared" si="0"/>
        <v/>
      </c>
      <c r="R11" s="141"/>
      <c r="S11" s="211"/>
      <c r="T11" s="346" t="str">
        <f t="shared" si="1"/>
        <v/>
      </c>
      <c r="U11" s="127" t="str">
        <f t="shared" si="25"/>
        <v/>
      </c>
      <c r="V11" s="127" t="str">
        <f t="shared" si="26"/>
        <v/>
      </c>
      <c r="W11" s="127" t="str">
        <f t="shared" si="2"/>
        <v/>
      </c>
      <c r="X11" s="127" t="str">
        <f t="shared" si="3"/>
        <v/>
      </c>
      <c r="Y11" s="141"/>
      <c r="Z11" s="211"/>
      <c r="AA11" s="361" t="str">
        <f t="shared" si="4"/>
        <v/>
      </c>
      <c r="AB11" s="127" t="str">
        <f t="shared" si="27"/>
        <v/>
      </c>
      <c r="AC11" s="127" t="str">
        <f t="shared" si="28"/>
        <v/>
      </c>
      <c r="AD11" s="127" t="str">
        <f t="shared" si="5"/>
        <v/>
      </c>
      <c r="AE11" s="127" t="str">
        <f t="shared" si="6"/>
        <v/>
      </c>
      <c r="AF11" s="213" t="str">
        <f t="shared" si="32"/>
        <v/>
      </c>
      <c r="AG11" s="141"/>
      <c r="AH11" s="211"/>
      <c r="AI11" s="346" t="str">
        <f t="shared" si="7"/>
        <v/>
      </c>
      <c r="AJ11" s="153" t="str">
        <f t="shared" si="29"/>
        <v/>
      </c>
      <c r="AK11" s="153" t="str">
        <f t="shared" si="8"/>
        <v/>
      </c>
      <c r="AL11" s="153" t="str">
        <f t="shared" si="9"/>
        <v/>
      </c>
      <c r="AM11" s="141"/>
      <c r="AN11" s="211"/>
      <c r="AO11" s="346" t="str">
        <f t="shared" si="10"/>
        <v/>
      </c>
      <c r="AP11" s="153" t="str">
        <f t="shared" si="30"/>
        <v/>
      </c>
      <c r="AQ11" s="153" t="str">
        <f t="shared" si="11"/>
        <v/>
      </c>
      <c r="AR11" s="153" t="str">
        <f t="shared" si="12"/>
        <v/>
      </c>
      <c r="AS11" s="141"/>
      <c r="AT11" s="211"/>
      <c r="AU11" s="346" t="str">
        <f t="shared" si="13"/>
        <v/>
      </c>
      <c r="AV11" s="153" t="str">
        <f t="shared" si="31"/>
        <v/>
      </c>
      <c r="AW11" s="153" t="str">
        <f t="shared" si="14"/>
        <v/>
      </c>
      <c r="AX11" s="153" t="str">
        <f t="shared" si="15"/>
        <v/>
      </c>
    </row>
    <row r="12" spans="1:60" ht="29.45" customHeight="1" x14ac:dyDescent="0.25">
      <c r="A12" s="216" t="str">
        <f>'N-Bedarf-SK §13a'!A12</f>
        <v/>
      </c>
      <c r="B12" s="216" t="str">
        <f>IF('N-Bedarf-SK §13a'!B12="","",'N-Bedarf-SK §13a'!B12)</f>
        <v/>
      </c>
      <c r="C12" s="217" t="str">
        <f>IF('N-Bedarf-SK §13a'!D12="","",'N-Bedarf-SK §13a'!D12)</f>
        <v/>
      </c>
      <c r="D12" s="218" t="str">
        <f>IF('N-Bedarf-SK §13a'!C12="","",'N-Bedarf-SK §13a'!C12)</f>
        <v/>
      </c>
      <c r="E12" s="219" t="str">
        <f>IF('N-Bedarf-SK §13a'!AI12="",'N-Bedarf-SK §13a'!AG12,'N-Bedarf-SK §13a'!AI12)</f>
        <v/>
      </c>
      <c r="F12" s="219"/>
      <c r="G12" s="219"/>
      <c r="H12" s="345" t="str">
        <f t="shared" si="16"/>
        <v/>
      </c>
      <c r="I12" s="345" t="str">
        <f t="shared" si="17"/>
        <v/>
      </c>
      <c r="J12" s="345" t="str">
        <f t="shared" si="18"/>
        <v/>
      </c>
      <c r="K12" s="220">
        <f t="shared" si="19"/>
        <v>0</v>
      </c>
      <c r="L12" s="220">
        <f t="shared" si="20"/>
        <v>0</v>
      </c>
      <c r="M12" s="220">
        <f t="shared" si="21"/>
        <v>0</v>
      </c>
      <c r="N12" s="220" t="str">
        <f t="shared" si="22"/>
        <v/>
      </c>
      <c r="O12" s="220" t="str">
        <f t="shared" si="23"/>
        <v/>
      </c>
      <c r="P12" s="220" t="str">
        <f t="shared" si="24"/>
        <v/>
      </c>
      <c r="Q12" s="214" t="str">
        <f t="shared" si="0"/>
        <v/>
      </c>
      <c r="R12" s="141"/>
      <c r="S12" s="211"/>
      <c r="T12" s="346" t="str">
        <f t="shared" si="1"/>
        <v/>
      </c>
      <c r="U12" s="127" t="str">
        <f t="shared" si="25"/>
        <v/>
      </c>
      <c r="V12" s="127" t="str">
        <f t="shared" si="26"/>
        <v/>
      </c>
      <c r="W12" s="127" t="str">
        <f t="shared" si="2"/>
        <v/>
      </c>
      <c r="X12" s="127" t="str">
        <f t="shared" si="3"/>
        <v/>
      </c>
      <c r="Y12" s="141"/>
      <c r="Z12" s="211"/>
      <c r="AA12" s="361" t="str">
        <f t="shared" si="4"/>
        <v/>
      </c>
      <c r="AB12" s="127" t="str">
        <f t="shared" si="27"/>
        <v/>
      </c>
      <c r="AC12" s="127" t="str">
        <f t="shared" si="28"/>
        <v/>
      </c>
      <c r="AD12" s="127" t="str">
        <f t="shared" si="5"/>
        <v/>
      </c>
      <c r="AE12" s="127" t="str">
        <f t="shared" si="6"/>
        <v/>
      </c>
      <c r="AF12" s="213" t="str">
        <f t="shared" si="32"/>
        <v/>
      </c>
      <c r="AG12" s="141"/>
      <c r="AH12" s="211"/>
      <c r="AI12" s="346" t="str">
        <f t="shared" si="7"/>
        <v/>
      </c>
      <c r="AJ12" s="153" t="str">
        <f t="shared" si="29"/>
        <v/>
      </c>
      <c r="AK12" s="153" t="str">
        <f t="shared" si="8"/>
        <v/>
      </c>
      <c r="AL12" s="153" t="str">
        <f t="shared" si="9"/>
        <v/>
      </c>
      <c r="AM12" s="141"/>
      <c r="AN12" s="211"/>
      <c r="AO12" s="346" t="str">
        <f t="shared" si="10"/>
        <v/>
      </c>
      <c r="AP12" s="153" t="str">
        <f t="shared" si="30"/>
        <v/>
      </c>
      <c r="AQ12" s="153" t="str">
        <f t="shared" si="11"/>
        <v/>
      </c>
      <c r="AR12" s="153" t="str">
        <f t="shared" si="12"/>
        <v/>
      </c>
      <c r="AS12" s="141"/>
      <c r="AT12" s="211"/>
      <c r="AU12" s="346" t="str">
        <f t="shared" si="13"/>
        <v/>
      </c>
      <c r="AV12" s="153" t="str">
        <f t="shared" si="31"/>
        <v/>
      </c>
      <c r="AW12" s="153" t="str">
        <f t="shared" si="14"/>
        <v/>
      </c>
      <c r="AX12" s="153" t="str">
        <f t="shared" si="15"/>
        <v/>
      </c>
    </row>
    <row r="13" spans="1:60" ht="29.45" customHeight="1" x14ac:dyDescent="0.25">
      <c r="A13" s="216" t="str">
        <f>'N-Bedarf-SK §13a'!A13</f>
        <v/>
      </c>
      <c r="B13" s="216" t="str">
        <f>IF('N-Bedarf-SK §13a'!B13="","",'N-Bedarf-SK §13a'!B13)</f>
        <v/>
      </c>
      <c r="C13" s="217" t="str">
        <f>IF('N-Bedarf-SK §13a'!D13="","",'N-Bedarf-SK §13a'!D13)</f>
        <v/>
      </c>
      <c r="D13" s="218" t="str">
        <f>IF('N-Bedarf-SK §13a'!C13="","",'N-Bedarf-SK §13a'!C13)</f>
        <v/>
      </c>
      <c r="E13" s="219" t="str">
        <f>IF('N-Bedarf-SK §13a'!AI13="",'N-Bedarf-SK §13a'!AG13,'N-Bedarf-SK §13a'!AI13)</f>
        <v/>
      </c>
      <c r="F13" s="219"/>
      <c r="G13" s="219"/>
      <c r="H13" s="345" t="str">
        <f t="shared" si="16"/>
        <v/>
      </c>
      <c r="I13" s="345" t="str">
        <f t="shared" si="17"/>
        <v/>
      </c>
      <c r="J13" s="345" t="str">
        <f t="shared" si="18"/>
        <v/>
      </c>
      <c r="K13" s="220">
        <f t="shared" si="19"/>
        <v>0</v>
      </c>
      <c r="L13" s="220">
        <f t="shared" si="20"/>
        <v>0</v>
      </c>
      <c r="M13" s="220">
        <f t="shared" si="21"/>
        <v>0</v>
      </c>
      <c r="N13" s="220" t="str">
        <f t="shared" si="22"/>
        <v/>
      </c>
      <c r="O13" s="220" t="str">
        <f t="shared" si="23"/>
        <v/>
      </c>
      <c r="P13" s="220" t="str">
        <f t="shared" si="24"/>
        <v/>
      </c>
      <c r="Q13" s="214" t="str">
        <f t="shared" si="0"/>
        <v/>
      </c>
      <c r="R13" s="141"/>
      <c r="S13" s="211"/>
      <c r="T13" s="346" t="str">
        <f t="shared" si="1"/>
        <v/>
      </c>
      <c r="U13" s="127" t="str">
        <f t="shared" si="25"/>
        <v/>
      </c>
      <c r="V13" s="127" t="str">
        <f t="shared" si="26"/>
        <v/>
      </c>
      <c r="W13" s="127" t="str">
        <f t="shared" si="2"/>
        <v/>
      </c>
      <c r="X13" s="127" t="str">
        <f t="shared" si="3"/>
        <v/>
      </c>
      <c r="Y13" s="141"/>
      <c r="Z13" s="211"/>
      <c r="AA13" s="361" t="str">
        <f t="shared" si="4"/>
        <v/>
      </c>
      <c r="AB13" s="127" t="str">
        <f t="shared" si="27"/>
        <v/>
      </c>
      <c r="AC13" s="127" t="str">
        <f t="shared" si="28"/>
        <v/>
      </c>
      <c r="AD13" s="127" t="str">
        <f t="shared" si="5"/>
        <v/>
      </c>
      <c r="AE13" s="127" t="str">
        <f t="shared" si="6"/>
        <v/>
      </c>
      <c r="AF13" s="213" t="str">
        <f t="shared" si="32"/>
        <v/>
      </c>
      <c r="AG13" s="141"/>
      <c r="AH13" s="211"/>
      <c r="AI13" s="346" t="str">
        <f t="shared" si="7"/>
        <v/>
      </c>
      <c r="AJ13" s="153" t="str">
        <f t="shared" si="29"/>
        <v/>
      </c>
      <c r="AK13" s="153" t="str">
        <f t="shared" si="8"/>
        <v/>
      </c>
      <c r="AL13" s="153" t="str">
        <f t="shared" si="9"/>
        <v/>
      </c>
      <c r="AM13" s="141"/>
      <c r="AN13" s="211"/>
      <c r="AO13" s="346" t="str">
        <f t="shared" si="10"/>
        <v/>
      </c>
      <c r="AP13" s="153" t="str">
        <f t="shared" si="30"/>
        <v/>
      </c>
      <c r="AQ13" s="153" t="str">
        <f t="shared" si="11"/>
        <v/>
      </c>
      <c r="AR13" s="153" t="str">
        <f t="shared" si="12"/>
        <v/>
      </c>
      <c r="AS13" s="141"/>
      <c r="AT13" s="211"/>
      <c r="AU13" s="346" t="str">
        <f t="shared" si="13"/>
        <v/>
      </c>
      <c r="AV13" s="153" t="str">
        <f t="shared" si="31"/>
        <v/>
      </c>
      <c r="AW13" s="153" t="str">
        <f t="shared" si="14"/>
        <v/>
      </c>
      <c r="AX13" s="153" t="str">
        <f t="shared" si="15"/>
        <v/>
      </c>
    </row>
    <row r="14" spans="1:60" ht="29.45" customHeight="1" x14ac:dyDescent="0.25">
      <c r="A14" s="216" t="str">
        <f>'N-Bedarf-SK §13a'!A14</f>
        <v/>
      </c>
      <c r="B14" s="216" t="str">
        <f>IF('N-Bedarf-SK §13a'!B14="","",'N-Bedarf-SK §13a'!B14)</f>
        <v/>
      </c>
      <c r="C14" s="217" t="str">
        <f>IF('N-Bedarf-SK §13a'!D14="","",'N-Bedarf-SK §13a'!D14)</f>
        <v/>
      </c>
      <c r="D14" s="218" t="str">
        <f>IF('N-Bedarf-SK §13a'!C14="","",'N-Bedarf-SK §13a'!C14)</f>
        <v/>
      </c>
      <c r="E14" s="219" t="str">
        <f>IF('N-Bedarf-SK §13a'!AI14="",'N-Bedarf-SK §13a'!AG14,'N-Bedarf-SK §13a'!AI14)</f>
        <v/>
      </c>
      <c r="F14" s="219"/>
      <c r="G14" s="219"/>
      <c r="H14" s="345" t="str">
        <f t="shared" si="16"/>
        <v/>
      </c>
      <c r="I14" s="345" t="str">
        <f t="shared" si="17"/>
        <v/>
      </c>
      <c r="J14" s="345" t="str">
        <f t="shared" si="18"/>
        <v/>
      </c>
      <c r="K14" s="220">
        <f t="shared" si="19"/>
        <v>0</v>
      </c>
      <c r="L14" s="220">
        <f t="shared" si="20"/>
        <v>0</v>
      </c>
      <c r="M14" s="220">
        <f t="shared" si="21"/>
        <v>0</v>
      </c>
      <c r="N14" s="220" t="str">
        <f t="shared" si="22"/>
        <v/>
      </c>
      <c r="O14" s="220" t="str">
        <f t="shared" si="23"/>
        <v/>
      </c>
      <c r="P14" s="220" t="str">
        <f t="shared" si="24"/>
        <v/>
      </c>
      <c r="Q14" s="214" t="str">
        <f t="shared" si="0"/>
        <v/>
      </c>
      <c r="R14" s="141"/>
      <c r="S14" s="211"/>
      <c r="T14" s="346" t="str">
        <f t="shared" si="1"/>
        <v/>
      </c>
      <c r="U14" s="127" t="str">
        <f t="shared" si="25"/>
        <v/>
      </c>
      <c r="V14" s="127" t="str">
        <f t="shared" si="26"/>
        <v/>
      </c>
      <c r="W14" s="127" t="str">
        <f t="shared" si="2"/>
        <v/>
      </c>
      <c r="X14" s="127" t="str">
        <f t="shared" si="3"/>
        <v/>
      </c>
      <c r="Y14" s="141"/>
      <c r="Z14" s="211"/>
      <c r="AA14" s="361" t="str">
        <f t="shared" si="4"/>
        <v/>
      </c>
      <c r="AB14" s="127" t="str">
        <f t="shared" si="27"/>
        <v/>
      </c>
      <c r="AC14" s="127" t="str">
        <f t="shared" si="28"/>
        <v/>
      </c>
      <c r="AD14" s="127" t="str">
        <f t="shared" si="5"/>
        <v/>
      </c>
      <c r="AE14" s="127" t="str">
        <f t="shared" si="6"/>
        <v/>
      </c>
      <c r="AF14" s="213" t="str">
        <f t="shared" si="32"/>
        <v/>
      </c>
      <c r="AG14" s="141"/>
      <c r="AH14" s="211"/>
      <c r="AI14" s="346" t="str">
        <f t="shared" si="7"/>
        <v/>
      </c>
      <c r="AJ14" s="153" t="str">
        <f t="shared" si="29"/>
        <v/>
      </c>
      <c r="AK14" s="153" t="str">
        <f t="shared" si="8"/>
        <v/>
      </c>
      <c r="AL14" s="153" t="str">
        <f t="shared" si="9"/>
        <v/>
      </c>
      <c r="AM14" s="141"/>
      <c r="AN14" s="211"/>
      <c r="AO14" s="346" t="str">
        <f t="shared" si="10"/>
        <v/>
      </c>
      <c r="AP14" s="153" t="str">
        <f t="shared" si="30"/>
        <v/>
      </c>
      <c r="AQ14" s="153" t="str">
        <f t="shared" si="11"/>
        <v/>
      </c>
      <c r="AR14" s="153" t="str">
        <f t="shared" si="12"/>
        <v/>
      </c>
      <c r="AS14" s="141"/>
      <c r="AT14" s="211"/>
      <c r="AU14" s="346" t="str">
        <f t="shared" si="13"/>
        <v/>
      </c>
      <c r="AV14" s="153" t="str">
        <f t="shared" si="31"/>
        <v/>
      </c>
      <c r="AW14" s="153" t="str">
        <f t="shared" si="14"/>
        <v/>
      </c>
      <c r="AX14" s="153" t="str">
        <f t="shared" si="15"/>
        <v/>
      </c>
    </row>
    <row r="15" spans="1:60" ht="29.45" customHeight="1" x14ac:dyDescent="0.25">
      <c r="A15" s="216" t="str">
        <f>'N-Bedarf-SK §13a'!A15</f>
        <v/>
      </c>
      <c r="B15" s="216" t="str">
        <f>IF('N-Bedarf-SK §13a'!B15="","",'N-Bedarf-SK §13a'!B15)</f>
        <v/>
      </c>
      <c r="C15" s="217" t="str">
        <f>IF('N-Bedarf-SK §13a'!D15="","",'N-Bedarf-SK §13a'!D15)</f>
        <v/>
      </c>
      <c r="D15" s="218" t="str">
        <f>IF('N-Bedarf-SK §13a'!C15="","",'N-Bedarf-SK §13a'!C15)</f>
        <v/>
      </c>
      <c r="E15" s="219" t="str">
        <f>IF('N-Bedarf-SK §13a'!AI15="",'N-Bedarf-SK §13a'!AG15,'N-Bedarf-SK §13a'!AI15)</f>
        <v/>
      </c>
      <c r="F15" s="219"/>
      <c r="G15" s="219"/>
      <c r="H15" s="345" t="str">
        <f t="shared" si="16"/>
        <v/>
      </c>
      <c r="I15" s="345" t="str">
        <f t="shared" si="17"/>
        <v/>
      </c>
      <c r="J15" s="345" t="str">
        <f t="shared" si="18"/>
        <v/>
      </c>
      <c r="K15" s="220">
        <f t="shared" si="19"/>
        <v>0</v>
      </c>
      <c r="L15" s="220">
        <f t="shared" si="20"/>
        <v>0</v>
      </c>
      <c r="M15" s="220">
        <f t="shared" si="21"/>
        <v>0</v>
      </c>
      <c r="N15" s="220" t="str">
        <f t="shared" si="22"/>
        <v/>
      </c>
      <c r="O15" s="220" t="str">
        <f t="shared" si="23"/>
        <v/>
      </c>
      <c r="P15" s="220" t="str">
        <f t="shared" si="24"/>
        <v/>
      </c>
      <c r="Q15" s="214" t="str">
        <f t="shared" si="0"/>
        <v/>
      </c>
      <c r="R15" s="141"/>
      <c r="S15" s="211"/>
      <c r="T15" s="346" t="str">
        <f t="shared" si="1"/>
        <v/>
      </c>
      <c r="U15" s="127" t="str">
        <f t="shared" si="25"/>
        <v/>
      </c>
      <c r="V15" s="127" t="str">
        <f t="shared" si="26"/>
        <v/>
      </c>
      <c r="W15" s="127" t="str">
        <f t="shared" si="2"/>
        <v/>
      </c>
      <c r="X15" s="127" t="str">
        <f t="shared" si="3"/>
        <v/>
      </c>
      <c r="Y15" s="141"/>
      <c r="Z15" s="211"/>
      <c r="AA15" s="361" t="str">
        <f t="shared" si="4"/>
        <v/>
      </c>
      <c r="AB15" s="127" t="str">
        <f t="shared" si="27"/>
        <v/>
      </c>
      <c r="AC15" s="127" t="str">
        <f t="shared" si="28"/>
        <v/>
      </c>
      <c r="AD15" s="127" t="str">
        <f t="shared" si="5"/>
        <v/>
      </c>
      <c r="AE15" s="127" t="str">
        <f t="shared" si="6"/>
        <v/>
      </c>
      <c r="AF15" s="213" t="str">
        <f t="shared" si="32"/>
        <v/>
      </c>
      <c r="AG15" s="141"/>
      <c r="AH15" s="211"/>
      <c r="AI15" s="346" t="str">
        <f t="shared" si="7"/>
        <v/>
      </c>
      <c r="AJ15" s="153" t="str">
        <f t="shared" si="29"/>
        <v/>
      </c>
      <c r="AK15" s="153" t="str">
        <f t="shared" si="8"/>
        <v/>
      </c>
      <c r="AL15" s="153" t="str">
        <f t="shared" si="9"/>
        <v/>
      </c>
      <c r="AM15" s="141"/>
      <c r="AN15" s="211"/>
      <c r="AO15" s="346" t="str">
        <f t="shared" si="10"/>
        <v/>
      </c>
      <c r="AP15" s="153" t="str">
        <f t="shared" si="30"/>
        <v/>
      </c>
      <c r="AQ15" s="153" t="str">
        <f t="shared" si="11"/>
        <v/>
      </c>
      <c r="AR15" s="153" t="str">
        <f t="shared" si="12"/>
        <v/>
      </c>
      <c r="AS15" s="141"/>
      <c r="AT15" s="211"/>
      <c r="AU15" s="346" t="str">
        <f t="shared" si="13"/>
        <v/>
      </c>
      <c r="AV15" s="153" t="str">
        <f t="shared" si="31"/>
        <v/>
      </c>
      <c r="AW15" s="153" t="str">
        <f t="shared" si="14"/>
        <v/>
      </c>
      <c r="AX15" s="153" t="str">
        <f t="shared" si="15"/>
        <v/>
      </c>
      <c r="AZ15" s="210"/>
    </row>
    <row r="16" spans="1:60" ht="29.45" customHeight="1" x14ac:dyDescent="0.25">
      <c r="A16" s="216" t="str">
        <f>'N-Bedarf-SK §13a'!A16</f>
        <v/>
      </c>
      <c r="B16" s="216" t="str">
        <f>IF('N-Bedarf-SK §13a'!B16="","",'N-Bedarf-SK §13a'!B16)</f>
        <v/>
      </c>
      <c r="C16" s="217" t="str">
        <f>IF('N-Bedarf-SK §13a'!D16="","",'N-Bedarf-SK §13a'!D16)</f>
        <v/>
      </c>
      <c r="D16" s="218" t="str">
        <f>IF('N-Bedarf-SK §13a'!C16="","",'N-Bedarf-SK §13a'!C16)</f>
        <v/>
      </c>
      <c r="E16" s="219" t="str">
        <f>IF('N-Bedarf-SK §13a'!AI16="",'N-Bedarf-SK §13a'!AG16,'N-Bedarf-SK §13a'!AI16)</f>
        <v/>
      </c>
      <c r="F16" s="219"/>
      <c r="G16" s="219"/>
      <c r="H16" s="345" t="str">
        <f t="shared" si="16"/>
        <v/>
      </c>
      <c r="I16" s="345" t="str">
        <f t="shared" si="17"/>
        <v/>
      </c>
      <c r="J16" s="345" t="str">
        <f t="shared" si="18"/>
        <v/>
      </c>
      <c r="K16" s="220">
        <f t="shared" si="19"/>
        <v>0</v>
      </c>
      <c r="L16" s="220">
        <f t="shared" si="20"/>
        <v>0</v>
      </c>
      <c r="M16" s="220">
        <f t="shared" si="21"/>
        <v>0</v>
      </c>
      <c r="N16" s="220" t="str">
        <f t="shared" si="22"/>
        <v/>
      </c>
      <c r="O16" s="220" t="str">
        <f t="shared" si="23"/>
        <v/>
      </c>
      <c r="P16" s="220" t="str">
        <f t="shared" si="24"/>
        <v/>
      </c>
      <c r="Q16" s="214" t="str">
        <f t="shared" si="0"/>
        <v/>
      </c>
      <c r="R16" s="141"/>
      <c r="S16" s="211"/>
      <c r="T16" s="346" t="str">
        <f t="shared" si="1"/>
        <v/>
      </c>
      <c r="U16" s="127" t="str">
        <f t="shared" si="25"/>
        <v/>
      </c>
      <c r="V16" s="127" t="str">
        <f t="shared" si="26"/>
        <v/>
      </c>
      <c r="W16" s="127" t="str">
        <f t="shared" si="2"/>
        <v/>
      </c>
      <c r="X16" s="127" t="str">
        <f t="shared" si="3"/>
        <v/>
      </c>
      <c r="Y16" s="141"/>
      <c r="Z16" s="211"/>
      <c r="AA16" s="361" t="str">
        <f t="shared" si="4"/>
        <v/>
      </c>
      <c r="AB16" s="127" t="str">
        <f t="shared" si="27"/>
        <v/>
      </c>
      <c r="AC16" s="127" t="str">
        <f t="shared" si="28"/>
        <v/>
      </c>
      <c r="AD16" s="127" t="str">
        <f t="shared" si="5"/>
        <v/>
      </c>
      <c r="AE16" s="127" t="str">
        <f t="shared" si="6"/>
        <v/>
      </c>
      <c r="AF16" s="213" t="str">
        <f t="shared" si="32"/>
        <v/>
      </c>
      <c r="AG16" s="141"/>
      <c r="AH16" s="211"/>
      <c r="AI16" s="346" t="str">
        <f t="shared" si="7"/>
        <v/>
      </c>
      <c r="AJ16" s="153" t="str">
        <f t="shared" si="29"/>
        <v/>
      </c>
      <c r="AK16" s="153" t="str">
        <f t="shared" si="8"/>
        <v/>
      </c>
      <c r="AL16" s="153" t="str">
        <f t="shared" si="9"/>
        <v/>
      </c>
      <c r="AM16" s="141"/>
      <c r="AN16" s="211"/>
      <c r="AO16" s="346" t="str">
        <f t="shared" si="10"/>
        <v/>
      </c>
      <c r="AP16" s="153" t="str">
        <f t="shared" si="30"/>
        <v/>
      </c>
      <c r="AQ16" s="153" t="str">
        <f t="shared" si="11"/>
        <v/>
      </c>
      <c r="AR16" s="153" t="str">
        <f t="shared" si="12"/>
        <v/>
      </c>
      <c r="AS16" s="141"/>
      <c r="AT16" s="211"/>
      <c r="AU16" s="346" t="str">
        <f t="shared" si="13"/>
        <v/>
      </c>
      <c r="AV16" s="153" t="str">
        <f t="shared" si="31"/>
        <v/>
      </c>
      <c r="AW16" s="153" t="str">
        <f t="shared" si="14"/>
        <v/>
      </c>
      <c r="AX16" s="153" t="str">
        <f t="shared" si="15"/>
        <v/>
      </c>
      <c r="AZ16" s="210"/>
    </row>
    <row r="17" spans="1:52" ht="29.45" customHeight="1" x14ac:dyDescent="0.25">
      <c r="A17" s="216" t="str">
        <f>'N-Bedarf-SK §13a'!A17</f>
        <v/>
      </c>
      <c r="B17" s="216" t="str">
        <f>IF('N-Bedarf-SK §13a'!B17="","",'N-Bedarf-SK §13a'!B17)</f>
        <v/>
      </c>
      <c r="C17" s="217" t="str">
        <f>IF('N-Bedarf-SK §13a'!D17="","",'N-Bedarf-SK §13a'!D17)</f>
        <v/>
      </c>
      <c r="D17" s="218" t="str">
        <f>IF('N-Bedarf-SK §13a'!C17="","",'N-Bedarf-SK §13a'!C17)</f>
        <v/>
      </c>
      <c r="E17" s="219" t="str">
        <f>IF('N-Bedarf-SK §13a'!AI17="",'N-Bedarf-SK §13a'!AG17,'N-Bedarf-SK §13a'!AI17)</f>
        <v/>
      </c>
      <c r="F17" s="219"/>
      <c r="G17" s="219"/>
      <c r="H17" s="345" t="str">
        <f t="shared" si="16"/>
        <v/>
      </c>
      <c r="I17" s="345" t="str">
        <f t="shared" si="17"/>
        <v/>
      </c>
      <c r="J17" s="345" t="str">
        <f t="shared" si="18"/>
        <v/>
      </c>
      <c r="K17" s="220">
        <f t="shared" si="19"/>
        <v>0</v>
      </c>
      <c r="L17" s="220">
        <f t="shared" si="20"/>
        <v>0</v>
      </c>
      <c r="M17" s="220">
        <f t="shared" si="21"/>
        <v>0</v>
      </c>
      <c r="N17" s="220" t="str">
        <f t="shared" si="22"/>
        <v/>
      </c>
      <c r="O17" s="220" t="str">
        <f t="shared" si="23"/>
        <v/>
      </c>
      <c r="P17" s="220" t="str">
        <f t="shared" si="24"/>
        <v/>
      </c>
      <c r="Q17" s="214" t="str">
        <f t="shared" si="0"/>
        <v/>
      </c>
      <c r="R17" s="141"/>
      <c r="S17" s="211"/>
      <c r="T17" s="346" t="str">
        <f t="shared" si="1"/>
        <v/>
      </c>
      <c r="U17" s="127" t="str">
        <f t="shared" si="25"/>
        <v/>
      </c>
      <c r="V17" s="127" t="str">
        <f t="shared" si="26"/>
        <v/>
      </c>
      <c r="W17" s="127" t="str">
        <f t="shared" si="2"/>
        <v/>
      </c>
      <c r="X17" s="127" t="str">
        <f t="shared" si="3"/>
        <v/>
      </c>
      <c r="Y17" s="141"/>
      <c r="Z17" s="211"/>
      <c r="AA17" s="361" t="str">
        <f t="shared" si="4"/>
        <v/>
      </c>
      <c r="AB17" s="127" t="str">
        <f t="shared" si="27"/>
        <v/>
      </c>
      <c r="AC17" s="127" t="str">
        <f t="shared" si="28"/>
        <v/>
      </c>
      <c r="AD17" s="127" t="str">
        <f t="shared" si="5"/>
        <v/>
      </c>
      <c r="AE17" s="127" t="str">
        <f t="shared" si="6"/>
        <v/>
      </c>
      <c r="AF17" s="213" t="str">
        <f t="shared" si="32"/>
        <v/>
      </c>
      <c r="AG17" s="141"/>
      <c r="AH17" s="211"/>
      <c r="AI17" s="346" t="str">
        <f t="shared" si="7"/>
        <v/>
      </c>
      <c r="AJ17" s="153" t="str">
        <f t="shared" si="29"/>
        <v/>
      </c>
      <c r="AK17" s="153" t="str">
        <f t="shared" si="8"/>
        <v/>
      </c>
      <c r="AL17" s="153" t="str">
        <f t="shared" si="9"/>
        <v/>
      </c>
      <c r="AM17" s="141"/>
      <c r="AN17" s="211"/>
      <c r="AO17" s="346" t="str">
        <f t="shared" si="10"/>
        <v/>
      </c>
      <c r="AP17" s="153" t="str">
        <f t="shared" si="30"/>
        <v/>
      </c>
      <c r="AQ17" s="153" t="str">
        <f t="shared" si="11"/>
        <v/>
      </c>
      <c r="AR17" s="153" t="str">
        <f t="shared" si="12"/>
        <v/>
      </c>
      <c r="AS17" s="141"/>
      <c r="AT17" s="211"/>
      <c r="AU17" s="346" t="str">
        <f t="shared" si="13"/>
        <v/>
      </c>
      <c r="AV17" s="153" t="str">
        <f t="shared" si="31"/>
        <v/>
      </c>
      <c r="AW17" s="153" t="str">
        <f t="shared" si="14"/>
        <v/>
      </c>
      <c r="AX17" s="153" t="str">
        <f t="shared" si="15"/>
        <v/>
      </c>
      <c r="AZ17" s="210"/>
    </row>
    <row r="18" spans="1:52" ht="29.45" customHeight="1" x14ac:dyDescent="0.25">
      <c r="A18" s="216" t="str">
        <f>'N-Bedarf-SK §13a'!A18</f>
        <v/>
      </c>
      <c r="B18" s="216" t="str">
        <f>IF('N-Bedarf-SK §13a'!B18="","",'N-Bedarf-SK §13a'!B18)</f>
        <v/>
      </c>
      <c r="C18" s="217" t="str">
        <f>IF('N-Bedarf-SK §13a'!D18="","",'N-Bedarf-SK §13a'!D18)</f>
        <v/>
      </c>
      <c r="D18" s="218" t="str">
        <f>IF('N-Bedarf-SK §13a'!C18="","",'N-Bedarf-SK §13a'!C18)</f>
        <v/>
      </c>
      <c r="E18" s="219" t="str">
        <f>IF('N-Bedarf-SK §13a'!AI18="",'N-Bedarf-SK §13a'!AG18,'N-Bedarf-SK §13a'!AI18)</f>
        <v/>
      </c>
      <c r="F18" s="219"/>
      <c r="G18" s="219"/>
      <c r="H18" s="345" t="str">
        <f t="shared" si="16"/>
        <v/>
      </c>
      <c r="I18" s="345" t="str">
        <f t="shared" si="17"/>
        <v/>
      </c>
      <c r="J18" s="345" t="str">
        <f t="shared" si="18"/>
        <v/>
      </c>
      <c r="K18" s="220">
        <f t="shared" si="19"/>
        <v>0</v>
      </c>
      <c r="L18" s="220">
        <f t="shared" si="20"/>
        <v>0</v>
      </c>
      <c r="M18" s="220">
        <f t="shared" si="21"/>
        <v>0</v>
      </c>
      <c r="N18" s="220" t="str">
        <f t="shared" si="22"/>
        <v/>
      </c>
      <c r="O18" s="220" t="str">
        <f t="shared" si="23"/>
        <v/>
      </c>
      <c r="P18" s="220" t="str">
        <f t="shared" si="24"/>
        <v/>
      </c>
      <c r="Q18" s="214" t="str">
        <f t="shared" si="0"/>
        <v/>
      </c>
      <c r="R18" s="141"/>
      <c r="S18" s="211"/>
      <c r="T18" s="346" t="str">
        <f t="shared" si="1"/>
        <v/>
      </c>
      <c r="U18" s="127" t="str">
        <f t="shared" si="25"/>
        <v/>
      </c>
      <c r="V18" s="127" t="str">
        <f t="shared" si="26"/>
        <v/>
      </c>
      <c r="W18" s="127" t="str">
        <f t="shared" si="2"/>
        <v/>
      </c>
      <c r="X18" s="127" t="str">
        <f t="shared" si="3"/>
        <v/>
      </c>
      <c r="Y18" s="141"/>
      <c r="Z18" s="211"/>
      <c r="AA18" s="361" t="str">
        <f t="shared" si="4"/>
        <v/>
      </c>
      <c r="AB18" s="127" t="str">
        <f t="shared" si="27"/>
        <v/>
      </c>
      <c r="AC18" s="127" t="str">
        <f t="shared" si="28"/>
        <v/>
      </c>
      <c r="AD18" s="127" t="str">
        <f t="shared" si="5"/>
        <v/>
      </c>
      <c r="AE18" s="127" t="str">
        <f t="shared" si="6"/>
        <v/>
      </c>
      <c r="AF18" s="213" t="str">
        <f t="shared" si="32"/>
        <v/>
      </c>
      <c r="AG18" s="141"/>
      <c r="AH18" s="211"/>
      <c r="AI18" s="346" t="str">
        <f t="shared" si="7"/>
        <v/>
      </c>
      <c r="AJ18" s="153" t="str">
        <f t="shared" si="29"/>
        <v/>
      </c>
      <c r="AK18" s="153" t="str">
        <f t="shared" si="8"/>
        <v/>
      </c>
      <c r="AL18" s="153" t="str">
        <f t="shared" si="9"/>
        <v/>
      </c>
      <c r="AM18" s="141"/>
      <c r="AN18" s="211"/>
      <c r="AO18" s="346" t="str">
        <f t="shared" si="10"/>
        <v/>
      </c>
      <c r="AP18" s="153" t="str">
        <f t="shared" si="30"/>
        <v/>
      </c>
      <c r="AQ18" s="153" t="str">
        <f t="shared" si="11"/>
        <v/>
      </c>
      <c r="AR18" s="153" t="str">
        <f t="shared" si="12"/>
        <v/>
      </c>
      <c r="AS18" s="141"/>
      <c r="AT18" s="211"/>
      <c r="AU18" s="346" t="str">
        <f t="shared" si="13"/>
        <v/>
      </c>
      <c r="AV18" s="153" t="str">
        <f t="shared" si="31"/>
        <v/>
      </c>
      <c r="AW18" s="153" t="str">
        <f t="shared" si="14"/>
        <v/>
      </c>
      <c r="AX18" s="153" t="str">
        <f t="shared" si="15"/>
        <v/>
      </c>
      <c r="AZ18" s="210"/>
    </row>
    <row r="19" spans="1:52" ht="29.45" customHeight="1" x14ac:dyDescent="0.25">
      <c r="A19" s="216" t="str">
        <f>'N-Bedarf-SK §13a'!A19</f>
        <v/>
      </c>
      <c r="B19" s="216" t="str">
        <f>IF('N-Bedarf-SK §13a'!B19="","",'N-Bedarf-SK §13a'!B19)</f>
        <v/>
      </c>
      <c r="C19" s="217" t="str">
        <f>IF('N-Bedarf-SK §13a'!D19="","",'N-Bedarf-SK §13a'!D19)</f>
        <v/>
      </c>
      <c r="D19" s="218" t="str">
        <f>IF('N-Bedarf-SK §13a'!C19="","",'N-Bedarf-SK §13a'!C19)</f>
        <v/>
      </c>
      <c r="E19" s="219" t="str">
        <f>IF('N-Bedarf-SK §13a'!AI19="",'N-Bedarf-SK §13a'!AG19,'N-Bedarf-SK §13a'!AI19)</f>
        <v/>
      </c>
      <c r="F19" s="219"/>
      <c r="G19" s="219"/>
      <c r="H19" s="345" t="str">
        <f t="shared" si="16"/>
        <v/>
      </c>
      <c r="I19" s="345" t="str">
        <f t="shared" si="17"/>
        <v/>
      </c>
      <c r="J19" s="345" t="str">
        <f t="shared" si="18"/>
        <v/>
      </c>
      <c r="K19" s="220">
        <f t="shared" si="19"/>
        <v>0</v>
      </c>
      <c r="L19" s="220">
        <f t="shared" si="20"/>
        <v>0</v>
      </c>
      <c r="M19" s="220">
        <f t="shared" si="21"/>
        <v>0</v>
      </c>
      <c r="N19" s="220" t="str">
        <f t="shared" si="22"/>
        <v/>
      </c>
      <c r="O19" s="220" t="str">
        <f t="shared" si="23"/>
        <v/>
      </c>
      <c r="P19" s="220" t="str">
        <f t="shared" si="24"/>
        <v/>
      </c>
      <c r="Q19" s="214" t="str">
        <f t="shared" si="0"/>
        <v/>
      </c>
      <c r="R19" s="141"/>
      <c r="S19" s="211"/>
      <c r="T19" s="346" t="str">
        <f t="shared" si="1"/>
        <v/>
      </c>
      <c r="U19" s="127" t="str">
        <f t="shared" si="25"/>
        <v/>
      </c>
      <c r="V19" s="127" t="str">
        <f t="shared" si="26"/>
        <v/>
      </c>
      <c r="W19" s="127" t="str">
        <f t="shared" si="2"/>
        <v/>
      </c>
      <c r="X19" s="127" t="str">
        <f t="shared" si="3"/>
        <v/>
      </c>
      <c r="Y19" s="141"/>
      <c r="Z19" s="211"/>
      <c r="AA19" s="361" t="str">
        <f t="shared" si="4"/>
        <v/>
      </c>
      <c r="AB19" s="127" t="str">
        <f t="shared" si="27"/>
        <v/>
      </c>
      <c r="AC19" s="127" t="str">
        <f t="shared" si="28"/>
        <v/>
      </c>
      <c r="AD19" s="127" t="str">
        <f t="shared" si="5"/>
        <v/>
      </c>
      <c r="AE19" s="127" t="str">
        <f t="shared" si="6"/>
        <v/>
      </c>
      <c r="AF19" s="213" t="str">
        <f t="shared" si="32"/>
        <v/>
      </c>
      <c r="AG19" s="141"/>
      <c r="AH19" s="211"/>
      <c r="AI19" s="346" t="str">
        <f t="shared" si="7"/>
        <v/>
      </c>
      <c r="AJ19" s="153" t="str">
        <f t="shared" si="29"/>
        <v/>
      </c>
      <c r="AK19" s="153" t="str">
        <f t="shared" si="8"/>
        <v/>
      </c>
      <c r="AL19" s="153" t="str">
        <f t="shared" si="9"/>
        <v/>
      </c>
      <c r="AM19" s="141"/>
      <c r="AN19" s="211"/>
      <c r="AO19" s="346" t="str">
        <f t="shared" si="10"/>
        <v/>
      </c>
      <c r="AP19" s="153" t="str">
        <f t="shared" si="30"/>
        <v/>
      </c>
      <c r="AQ19" s="153" t="str">
        <f t="shared" si="11"/>
        <v/>
      </c>
      <c r="AR19" s="153" t="str">
        <f t="shared" si="12"/>
        <v/>
      </c>
      <c r="AS19" s="141"/>
      <c r="AT19" s="211"/>
      <c r="AU19" s="346" t="str">
        <f t="shared" si="13"/>
        <v/>
      </c>
      <c r="AV19" s="153" t="str">
        <f t="shared" si="31"/>
        <v/>
      </c>
      <c r="AW19" s="153" t="str">
        <f t="shared" si="14"/>
        <v/>
      </c>
      <c r="AX19" s="153" t="str">
        <f t="shared" si="15"/>
        <v/>
      </c>
      <c r="AZ19" s="210"/>
    </row>
    <row r="20" spans="1:52" ht="29.45" customHeight="1" x14ac:dyDescent="0.25">
      <c r="A20" s="216" t="str">
        <f>'N-Bedarf-SK §13a'!A20</f>
        <v/>
      </c>
      <c r="B20" s="216" t="str">
        <f>IF('N-Bedarf-SK §13a'!B20="","",'N-Bedarf-SK §13a'!B20)</f>
        <v/>
      </c>
      <c r="C20" s="217" t="str">
        <f>IF('N-Bedarf-SK §13a'!D20="","",'N-Bedarf-SK §13a'!D20)</f>
        <v/>
      </c>
      <c r="D20" s="218" t="str">
        <f>IF('N-Bedarf-SK §13a'!C20="","",'N-Bedarf-SK §13a'!C20)</f>
        <v/>
      </c>
      <c r="E20" s="219" t="str">
        <f>IF('N-Bedarf-SK §13a'!AI20="",'N-Bedarf-SK §13a'!AG20,'N-Bedarf-SK §13a'!AI20)</f>
        <v/>
      </c>
      <c r="F20" s="219"/>
      <c r="G20" s="219"/>
      <c r="H20" s="345" t="str">
        <f t="shared" si="16"/>
        <v/>
      </c>
      <c r="I20" s="345" t="str">
        <f t="shared" si="17"/>
        <v/>
      </c>
      <c r="J20" s="345" t="str">
        <f t="shared" si="18"/>
        <v/>
      </c>
      <c r="K20" s="220">
        <f t="shared" si="19"/>
        <v>0</v>
      </c>
      <c r="L20" s="220">
        <f t="shared" si="20"/>
        <v>0</v>
      </c>
      <c r="M20" s="220">
        <f t="shared" si="21"/>
        <v>0</v>
      </c>
      <c r="N20" s="220" t="str">
        <f t="shared" si="22"/>
        <v/>
      </c>
      <c r="O20" s="220" t="str">
        <f t="shared" si="23"/>
        <v/>
      </c>
      <c r="P20" s="220" t="str">
        <f t="shared" si="24"/>
        <v/>
      </c>
      <c r="Q20" s="214" t="str">
        <f t="shared" si="0"/>
        <v/>
      </c>
      <c r="R20" s="141"/>
      <c r="S20" s="211"/>
      <c r="T20" s="346" t="str">
        <f t="shared" si="1"/>
        <v/>
      </c>
      <c r="U20" s="127" t="str">
        <f t="shared" si="25"/>
        <v/>
      </c>
      <c r="V20" s="127" t="str">
        <f t="shared" si="26"/>
        <v/>
      </c>
      <c r="W20" s="127" t="str">
        <f t="shared" si="2"/>
        <v/>
      </c>
      <c r="X20" s="127" t="str">
        <f t="shared" si="3"/>
        <v/>
      </c>
      <c r="Y20" s="141"/>
      <c r="Z20" s="211"/>
      <c r="AA20" s="361" t="str">
        <f t="shared" si="4"/>
        <v/>
      </c>
      <c r="AB20" s="127" t="str">
        <f t="shared" si="27"/>
        <v/>
      </c>
      <c r="AC20" s="127" t="str">
        <f t="shared" si="28"/>
        <v/>
      </c>
      <c r="AD20" s="127" t="str">
        <f t="shared" si="5"/>
        <v/>
      </c>
      <c r="AE20" s="127" t="str">
        <f t="shared" si="6"/>
        <v/>
      </c>
      <c r="AF20" s="213" t="str">
        <f t="shared" si="32"/>
        <v/>
      </c>
      <c r="AG20" s="141"/>
      <c r="AH20" s="211"/>
      <c r="AI20" s="346" t="str">
        <f t="shared" si="7"/>
        <v/>
      </c>
      <c r="AJ20" s="153" t="str">
        <f t="shared" si="29"/>
        <v/>
      </c>
      <c r="AK20" s="153" t="str">
        <f t="shared" si="8"/>
        <v/>
      </c>
      <c r="AL20" s="153" t="str">
        <f t="shared" si="9"/>
        <v/>
      </c>
      <c r="AM20" s="141"/>
      <c r="AN20" s="211"/>
      <c r="AO20" s="346" t="str">
        <f t="shared" si="10"/>
        <v/>
      </c>
      <c r="AP20" s="153" t="str">
        <f t="shared" si="30"/>
        <v/>
      </c>
      <c r="AQ20" s="153" t="str">
        <f t="shared" si="11"/>
        <v/>
      </c>
      <c r="AR20" s="153" t="str">
        <f t="shared" si="12"/>
        <v/>
      </c>
      <c r="AS20" s="141"/>
      <c r="AT20" s="211"/>
      <c r="AU20" s="346" t="str">
        <f t="shared" si="13"/>
        <v/>
      </c>
      <c r="AV20" s="153" t="str">
        <f t="shared" si="31"/>
        <v/>
      </c>
      <c r="AW20" s="153" t="str">
        <f t="shared" si="14"/>
        <v/>
      </c>
      <c r="AX20" s="153" t="str">
        <f t="shared" si="15"/>
        <v/>
      </c>
    </row>
    <row r="21" spans="1:52" ht="29.45" customHeight="1" x14ac:dyDescent="0.25">
      <c r="A21" s="216" t="str">
        <f>'N-Bedarf-SK §13a'!A21</f>
        <v/>
      </c>
      <c r="B21" s="216" t="str">
        <f>IF('N-Bedarf-SK §13a'!B21="","",'N-Bedarf-SK §13a'!B21)</f>
        <v/>
      </c>
      <c r="C21" s="217" t="str">
        <f>IF('N-Bedarf-SK §13a'!D21="","",'N-Bedarf-SK §13a'!D21)</f>
        <v/>
      </c>
      <c r="D21" s="218" t="str">
        <f>IF('N-Bedarf-SK §13a'!C21="","",'N-Bedarf-SK §13a'!C21)</f>
        <v/>
      </c>
      <c r="E21" s="219" t="str">
        <f>IF('N-Bedarf-SK §13a'!AI21="",'N-Bedarf-SK §13a'!AG21,'N-Bedarf-SK §13a'!AI21)</f>
        <v/>
      </c>
      <c r="F21" s="219"/>
      <c r="G21" s="219"/>
      <c r="H21" s="345" t="str">
        <f t="shared" si="16"/>
        <v/>
      </c>
      <c r="I21" s="345" t="str">
        <f t="shared" si="17"/>
        <v/>
      </c>
      <c r="J21" s="345" t="str">
        <f t="shared" si="18"/>
        <v/>
      </c>
      <c r="K21" s="220">
        <f t="shared" si="19"/>
        <v>0</v>
      </c>
      <c r="L21" s="220">
        <f t="shared" si="20"/>
        <v>0</v>
      </c>
      <c r="M21" s="220">
        <f t="shared" si="21"/>
        <v>0</v>
      </c>
      <c r="N21" s="220" t="str">
        <f t="shared" si="22"/>
        <v/>
      </c>
      <c r="O21" s="220" t="str">
        <f t="shared" si="23"/>
        <v/>
      </c>
      <c r="P21" s="220" t="str">
        <f t="shared" si="24"/>
        <v/>
      </c>
      <c r="Q21" s="214" t="str">
        <f t="shared" si="0"/>
        <v/>
      </c>
      <c r="R21" s="141"/>
      <c r="S21" s="211"/>
      <c r="T21" s="346" t="str">
        <f t="shared" si="1"/>
        <v/>
      </c>
      <c r="U21" s="127" t="str">
        <f t="shared" si="25"/>
        <v/>
      </c>
      <c r="V21" s="127" t="str">
        <f t="shared" si="26"/>
        <v/>
      </c>
      <c r="W21" s="127" t="str">
        <f t="shared" si="2"/>
        <v/>
      </c>
      <c r="X21" s="127" t="str">
        <f t="shared" si="3"/>
        <v/>
      </c>
      <c r="Y21" s="141"/>
      <c r="Z21" s="211"/>
      <c r="AA21" s="361" t="str">
        <f t="shared" si="4"/>
        <v/>
      </c>
      <c r="AB21" s="127" t="str">
        <f t="shared" si="27"/>
        <v/>
      </c>
      <c r="AC21" s="127" t="str">
        <f t="shared" si="28"/>
        <v/>
      </c>
      <c r="AD21" s="127" t="str">
        <f t="shared" si="5"/>
        <v/>
      </c>
      <c r="AE21" s="127" t="str">
        <f t="shared" si="6"/>
        <v/>
      </c>
      <c r="AF21" s="213" t="str">
        <f t="shared" si="32"/>
        <v/>
      </c>
      <c r="AG21" s="141"/>
      <c r="AH21" s="211"/>
      <c r="AI21" s="346" t="str">
        <f t="shared" si="7"/>
        <v/>
      </c>
      <c r="AJ21" s="153" t="str">
        <f t="shared" si="29"/>
        <v/>
      </c>
      <c r="AK21" s="153" t="str">
        <f t="shared" si="8"/>
        <v/>
      </c>
      <c r="AL21" s="153" t="str">
        <f t="shared" si="9"/>
        <v/>
      </c>
      <c r="AM21" s="141"/>
      <c r="AN21" s="211"/>
      <c r="AO21" s="346" t="str">
        <f t="shared" si="10"/>
        <v/>
      </c>
      <c r="AP21" s="153" t="str">
        <f t="shared" si="30"/>
        <v/>
      </c>
      <c r="AQ21" s="153" t="str">
        <f t="shared" si="11"/>
        <v/>
      </c>
      <c r="AR21" s="153" t="str">
        <f t="shared" si="12"/>
        <v/>
      </c>
      <c r="AS21" s="141"/>
      <c r="AT21" s="211"/>
      <c r="AU21" s="346" t="str">
        <f t="shared" si="13"/>
        <v/>
      </c>
      <c r="AV21" s="153" t="str">
        <f t="shared" si="31"/>
        <v/>
      </c>
      <c r="AW21" s="153" t="str">
        <f t="shared" si="14"/>
        <v/>
      </c>
      <c r="AX21" s="153" t="str">
        <f t="shared" si="15"/>
        <v/>
      </c>
    </row>
    <row r="22" spans="1:52" ht="29.45" customHeight="1" x14ac:dyDescent="0.25">
      <c r="A22" s="216" t="str">
        <f>'N-Bedarf-SK §13a'!A22</f>
        <v/>
      </c>
      <c r="B22" s="216" t="str">
        <f>IF('N-Bedarf-SK §13a'!B22="","",'N-Bedarf-SK §13a'!B22)</f>
        <v/>
      </c>
      <c r="C22" s="217" t="str">
        <f>IF('N-Bedarf-SK §13a'!D22="","",'N-Bedarf-SK §13a'!D22)</f>
        <v/>
      </c>
      <c r="D22" s="218" t="str">
        <f>IF('N-Bedarf-SK §13a'!C22="","",'N-Bedarf-SK §13a'!C22)</f>
        <v/>
      </c>
      <c r="E22" s="219" t="str">
        <f>IF('N-Bedarf-SK §13a'!AI22="",'N-Bedarf-SK §13a'!AG22,'N-Bedarf-SK §13a'!AI22)</f>
        <v/>
      </c>
      <c r="F22" s="219"/>
      <c r="G22" s="219"/>
      <c r="H22" s="345" t="str">
        <f t="shared" si="16"/>
        <v/>
      </c>
      <c r="I22" s="345" t="str">
        <f t="shared" si="17"/>
        <v/>
      </c>
      <c r="J22" s="345" t="str">
        <f t="shared" si="18"/>
        <v/>
      </c>
      <c r="K22" s="220">
        <f t="shared" si="19"/>
        <v>0</v>
      </c>
      <c r="L22" s="220">
        <f t="shared" si="20"/>
        <v>0</v>
      </c>
      <c r="M22" s="220">
        <f t="shared" si="21"/>
        <v>0</v>
      </c>
      <c r="N22" s="220" t="str">
        <f t="shared" si="22"/>
        <v/>
      </c>
      <c r="O22" s="220" t="str">
        <f t="shared" si="23"/>
        <v/>
      </c>
      <c r="P22" s="220" t="str">
        <f t="shared" si="24"/>
        <v/>
      </c>
      <c r="Q22" s="214" t="str">
        <f t="shared" si="0"/>
        <v/>
      </c>
      <c r="R22" s="141"/>
      <c r="S22" s="211"/>
      <c r="T22" s="346" t="str">
        <f t="shared" si="1"/>
        <v/>
      </c>
      <c r="U22" s="127" t="str">
        <f t="shared" si="25"/>
        <v/>
      </c>
      <c r="V22" s="127" t="str">
        <f t="shared" si="26"/>
        <v/>
      </c>
      <c r="W22" s="127" t="str">
        <f t="shared" si="2"/>
        <v/>
      </c>
      <c r="X22" s="127" t="str">
        <f t="shared" si="3"/>
        <v/>
      </c>
      <c r="Y22" s="141"/>
      <c r="Z22" s="211"/>
      <c r="AA22" s="361" t="str">
        <f t="shared" si="4"/>
        <v/>
      </c>
      <c r="AB22" s="127" t="str">
        <f t="shared" si="27"/>
        <v/>
      </c>
      <c r="AC22" s="127" t="str">
        <f t="shared" si="28"/>
        <v/>
      </c>
      <c r="AD22" s="127" t="str">
        <f t="shared" si="5"/>
        <v/>
      </c>
      <c r="AE22" s="127" t="str">
        <f t="shared" si="6"/>
        <v/>
      </c>
      <c r="AF22" s="213" t="str">
        <f t="shared" si="32"/>
        <v/>
      </c>
      <c r="AG22" s="141"/>
      <c r="AH22" s="211"/>
      <c r="AI22" s="346" t="str">
        <f t="shared" si="7"/>
        <v/>
      </c>
      <c r="AJ22" s="153" t="str">
        <f t="shared" si="29"/>
        <v/>
      </c>
      <c r="AK22" s="153" t="str">
        <f t="shared" si="8"/>
        <v/>
      </c>
      <c r="AL22" s="153" t="str">
        <f t="shared" si="9"/>
        <v/>
      </c>
      <c r="AM22" s="141"/>
      <c r="AN22" s="211"/>
      <c r="AO22" s="346" t="str">
        <f t="shared" si="10"/>
        <v/>
      </c>
      <c r="AP22" s="153" t="str">
        <f t="shared" si="30"/>
        <v/>
      </c>
      <c r="AQ22" s="153" t="str">
        <f t="shared" si="11"/>
        <v/>
      </c>
      <c r="AR22" s="153" t="str">
        <f t="shared" si="12"/>
        <v/>
      </c>
      <c r="AS22" s="141"/>
      <c r="AT22" s="211"/>
      <c r="AU22" s="346" t="str">
        <f t="shared" si="13"/>
        <v/>
      </c>
      <c r="AV22" s="153" t="str">
        <f t="shared" si="31"/>
        <v/>
      </c>
      <c r="AW22" s="153" t="str">
        <f t="shared" si="14"/>
        <v/>
      </c>
      <c r="AX22" s="153" t="str">
        <f t="shared" si="15"/>
        <v/>
      </c>
    </row>
    <row r="23" spans="1:52" ht="29.45" customHeight="1" x14ac:dyDescent="0.25">
      <c r="A23" s="216" t="str">
        <f>'N-Bedarf-SK §13a'!A23</f>
        <v/>
      </c>
      <c r="B23" s="216" t="str">
        <f>IF('N-Bedarf-SK §13a'!B23="","",'N-Bedarf-SK §13a'!B23)</f>
        <v/>
      </c>
      <c r="C23" s="217" t="str">
        <f>IF('N-Bedarf-SK §13a'!D23="","",'N-Bedarf-SK §13a'!D23)</f>
        <v/>
      </c>
      <c r="D23" s="218" t="str">
        <f>IF('N-Bedarf-SK §13a'!C23="","",'N-Bedarf-SK §13a'!C23)</f>
        <v/>
      </c>
      <c r="E23" s="219" t="str">
        <f>IF('N-Bedarf-SK §13a'!AI23="",'N-Bedarf-SK §13a'!AG23,'N-Bedarf-SK §13a'!AI23)</f>
        <v/>
      </c>
      <c r="F23" s="219"/>
      <c r="G23" s="219"/>
      <c r="H23" s="345" t="str">
        <f t="shared" si="16"/>
        <v/>
      </c>
      <c r="I23" s="345" t="str">
        <f t="shared" si="17"/>
        <v/>
      </c>
      <c r="J23" s="345" t="str">
        <f t="shared" si="18"/>
        <v/>
      </c>
      <c r="K23" s="220">
        <f t="shared" si="19"/>
        <v>0</v>
      </c>
      <c r="L23" s="220">
        <f t="shared" si="20"/>
        <v>0</v>
      </c>
      <c r="M23" s="220">
        <f t="shared" si="21"/>
        <v>0</v>
      </c>
      <c r="N23" s="220" t="str">
        <f t="shared" si="22"/>
        <v/>
      </c>
      <c r="O23" s="220" t="str">
        <f t="shared" si="23"/>
        <v/>
      </c>
      <c r="P23" s="220" t="str">
        <f t="shared" si="24"/>
        <v/>
      </c>
      <c r="Q23" s="214" t="str">
        <f t="shared" si="0"/>
        <v/>
      </c>
      <c r="R23" s="141"/>
      <c r="S23" s="211"/>
      <c r="T23" s="346" t="str">
        <f t="shared" si="1"/>
        <v/>
      </c>
      <c r="U23" s="127" t="str">
        <f t="shared" si="25"/>
        <v/>
      </c>
      <c r="V23" s="127" t="str">
        <f t="shared" si="26"/>
        <v/>
      </c>
      <c r="W23" s="127" t="str">
        <f t="shared" si="2"/>
        <v/>
      </c>
      <c r="X23" s="127" t="str">
        <f t="shared" si="3"/>
        <v/>
      </c>
      <c r="Y23" s="141"/>
      <c r="Z23" s="211"/>
      <c r="AA23" s="361" t="str">
        <f t="shared" si="4"/>
        <v/>
      </c>
      <c r="AB23" s="127" t="str">
        <f t="shared" si="27"/>
        <v/>
      </c>
      <c r="AC23" s="127" t="str">
        <f t="shared" si="28"/>
        <v/>
      </c>
      <c r="AD23" s="127" t="str">
        <f t="shared" si="5"/>
        <v/>
      </c>
      <c r="AE23" s="127" t="str">
        <f t="shared" si="6"/>
        <v/>
      </c>
      <c r="AF23" s="213" t="str">
        <f t="shared" si="32"/>
        <v/>
      </c>
      <c r="AG23" s="141"/>
      <c r="AH23" s="211"/>
      <c r="AI23" s="346" t="str">
        <f t="shared" si="7"/>
        <v/>
      </c>
      <c r="AJ23" s="153" t="str">
        <f t="shared" si="29"/>
        <v/>
      </c>
      <c r="AK23" s="153" t="str">
        <f t="shared" si="8"/>
        <v/>
      </c>
      <c r="AL23" s="153" t="str">
        <f t="shared" si="9"/>
        <v/>
      </c>
      <c r="AM23" s="141"/>
      <c r="AN23" s="211"/>
      <c r="AO23" s="346" t="str">
        <f t="shared" si="10"/>
        <v/>
      </c>
      <c r="AP23" s="153" t="str">
        <f t="shared" si="30"/>
        <v/>
      </c>
      <c r="AQ23" s="153" t="str">
        <f t="shared" si="11"/>
        <v/>
      </c>
      <c r="AR23" s="153" t="str">
        <f t="shared" si="12"/>
        <v/>
      </c>
      <c r="AS23" s="141"/>
      <c r="AT23" s="211"/>
      <c r="AU23" s="346" t="str">
        <f t="shared" si="13"/>
        <v/>
      </c>
      <c r="AV23" s="153" t="str">
        <f t="shared" si="31"/>
        <v/>
      </c>
      <c r="AW23" s="153" t="str">
        <f t="shared" si="14"/>
        <v/>
      </c>
      <c r="AX23" s="153" t="str">
        <f t="shared" si="15"/>
        <v/>
      </c>
    </row>
    <row r="24" spans="1:52" ht="29.45" customHeight="1" x14ac:dyDescent="0.25">
      <c r="A24" s="216" t="str">
        <f>'N-Bedarf-SK §13a'!A24</f>
        <v/>
      </c>
      <c r="B24" s="216" t="str">
        <f>IF('N-Bedarf-SK §13a'!B24="","",'N-Bedarf-SK §13a'!B24)</f>
        <v/>
      </c>
      <c r="C24" s="217" t="str">
        <f>IF('N-Bedarf-SK §13a'!D24="","",'N-Bedarf-SK §13a'!D24)</f>
        <v/>
      </c>
      <c r="D24" s="218" t="str">
        <f>IF('N-Bedarf-SK §13a'!C24="","",'N-Bedarf-SK §13a'!C24)</f>
        <v/>
      </c>
      <c r="E24" s="219" t="str">
        <f>IF('N-Bedarf-SK §13a'!AI24="",'N-Bedarf-SK §13a'!AG24,'N-Bedarf-SK §13a'!AI24)</f>
        <v/>
      </c>
      <c r="F24" s="219"/>
      <c r="G24" s="219"/>
      <c r="H24" s="345" t="str">
        <f t="shared" si="16"/>
        <v/>
      </c>
      <c r="I24" s="345" t="str">
        <f t="shared" si="17"/>
        <v/>
      </c>
      <c r="J24" s="345" t="str">
        <f t="shared" si="18"/>
        <v/>
      </c>
      <c r="K24" s="220">
        <f t="shared" si="19"/>
        <v>0</v>
      </c>
      <c r="L24" s="220">
        <f t="shared" si="20"/>
        <v>0</v>
      </c>
      <c r="M24" s="220">
        <f t="shared" si="21"/>
        <v>0</v>
      </c>
      <c r="N24" s="220" t="str">
        <f t="shared" si="22"/>
        <v/>
      </c>
      <c r="O24" s="220" t="str">
        <f t="shared" si="23"/>
        <v/>
      </c>
      <c r="P24" s="220" t="str">
        <f t="shared" si="24"/>
        <v/>
      </c>
      <c r="Q24" s="214" t="str">
        <f t="shared" si="0"/>
        <v/>
      </c>
      <c r="R24" s="141"/>
      <c r="S24" s="211"/>
      <c r="T24" s="346" t="str">
        <f t="shared" si="1"/>
        <v/>
      </c>
      <c r="U24" s="127" t="str">
        <f t="shared" si="25"/>
        <v/>
      </c>
      <c r="V24" s="127" t="str">
        <f t="shared" si="26"/>
        <v/>
      </c>
      <c r="W24" s="127" t="str">
        <f t="shared" si="2"/>
        <v/>
      </c>
      <c r="X24" s="127" t="str">
        <f t="shared" si="3"/>
        <v/>
      </c>
      <c r="Y24" s="141"/>
      <c r="Z24" s="211"/>
      <c r="AA24" s="361" t="str">
        <f t="shared" si="4"/>
        <v/>
      </c>
      <c r="AB24" s="127" t="str">
        <f t="shared" si="27"/>
        <v/>
      </c>
      <c r="AC24" s="127" t="str">
        <f t="shared" si="28"/>
        <v/>
      </c>
      <c r="AD24" s="127" t="str">
        <f t="shared" si="5"/>
        <v/>
      </c>
      <c r="AE24" s="127" t="str">
        <f t="shared" si="6"/>
        <v/>
      </c>
      <c r="AF24" s="213" t="str">
        <f t="shared" si="32"/>
        <v/>
      </c>
      <c r="AG24" s="141"/>
      <c r="AH24" s="211"/>
      <c r="AI24" s="346" t="str">
        <f t="shared" si="7"/>
        <v/>
      </c>
      <c r="AJ24" s="153" t="str">
        <f t="shared" si="29"/>
        <v/>
      </c>
      <c r="AK24" s="153" t="str">
        <f t="shared" si="8"/>
        <v/>
      </c>
      <c r="AL24" s="153" t="str">
        <f t="shared" si="9"/>
        <v/>
      </c>
      <c r="AM24" s="141"/>
      <c r="AN24" s="211"/>
      <c r="AO24" s="346" t="str">
        <f t="shared" si="10"/>
        <v/>
      </c>
      <c r="AP24" s="153" t="str">
        <f t="shared" si="30"/>
        <v/>
      </c>
      <c r="AQ24" s="153" t="str">
        <f t="shared" si="11"/>
        <v/>
      </c>
      <c r="AR24" s="153" t="str">
        <f t="shared" si="12"/>
        <v/>
      </c>
      <c r="AS24" s="141"/>
      <c r="AT24" s="211"/>
      <c r="AU24" s="346" t="str">
        <f t="shared" si="13"/>
        <v/>
      </c>
      <c r="AV24" s="153" t="str">
        <f t="shared" si="31"/>
        <v/>
      </c>
      <c r="AW24" s="153" t="str">
        <f t="shared" si="14"/>
        <v/>
      </c>
      <c r="AX24" s="153" t="str">
        <f t="shared" si="15"/>
        <v/>
      </c>
    </row>
    <row r="25" spans="1:52" ht="29.45" customHeight="1" x14ac:dyDescent="0.25">
      <c r="A25" s="216" t="str">
        <f>'N-Bedarf-SK §13a'!A25</f>
        <v/>
      </c>
      <c r="B25" s="216" t="str">
        <f>IF('N-Bedarf-SK §13a'!B25="","",'N-Bedarf-SK §13a'!B25)</f>
        <v/>
      </c>
      <c r="C25" s="217" t="str">
        <f>IF('N-Bedarf-SK §13a'!D25="","",'N-Bedarf-SK §13a'!D25)</f>
        <v/>
      </c>
      <c r="D25" s="218" t="str">
        <f>IF('N-Bedarf-SK §13a'!C25="","",'N-Bedarf-SK §13a'!C25)</f>
        <v/>
      </c>
      <c r="E25" s="219" t="str">
        <f>IF('N-Bedarf-SK §13a'!AI25="",'N-Bedarf-SK §13a'!AG25,'N-Bedarf-SK §13a'!AI25)</f>
        <v/>
      </c>
      <c r="F25" s="219"/>
      <c r="G25" s="219"/>
      <c r="H25" s="345" t="str">
        <f t="shared" si="16"/>
        <v/>
      </c>
      <c r="I25" s="345" t="str">
        <f t="shared" si="17"/>
        <v/>
      </c>
      <c r="J25" s="345" t="str">
        <f t="shared" si="18"/>
        <v/>
      </c>
      <c r="K25" s="220">
        <f t="shared" si="19"/>
        <v>0</v>
      </c>
      <c r="L25" s="220">
        <f t="shared" si="20"/>
        <v>0</v>
      </c>
      <c r="M25" s="220">
        <f t="shared" si="21"/>
        <v>0</v>
      </c>
      <c r="N25" s="220" t="str">
        <f t="shared" si="22"/>
        <v/>
      </c>
      <c r="O25" s="220" t="str">
        <f t="shared" si="23"/>
        <v/>
      </c>
      <c r="P25" s="220" t="str">
        <f t="shared" si="24"/>
        <v/>
      </c>
      <c r="Q25" s="214" t="str">
        <f t="shared" si="0"/>
        <v/>
      </c>
      <c r="R25" s="141"/>
      <c r="S25" s="211"/>
      <c r="T25" s="346" t="str">
        <f t="shared" si="1"/>
        <v/>
      </c>
      <c r="U25" s="127" t="str">
        <f t="shared" si="25"/>
        <v/>
      </c>
      <c r="V25" s="127" t="str">
        <f t="shared" si="26"/>
        <v/>
      </c>
      <c r="W25" s="127" t="str">
        <f t="shared" si="2"/>
        <v/>
      </c>
      <c r="X25" s="127" t="str">
        <f t="shared" si="3"/>
        <v/>
      </c>
      <c r="Y25" s="141"/>
      <c r="Z25" s="211"/>
      <c r="AA25" s="361" t="str">
        <f t="shared" si="4"/>
        <v/>
      </c>
      <c r="AB25" s="127" t="str">
        <f t="shared" si="27"/>
        <v/>
      </c>
      <c r="AC25" s="127" t="str">
        <f t="shared" si="28"/>
        <v/>
      </c>
      <c r="AD25" s="127" t="str">
        <f t="shared" si="5"/>
        <v/>
      </c>
      <c r="AE25" s="127" t="str">
        <f t="shared" si="6"/>
        <v/>
      </c>
      <c r="AF25" s="213" t="str">
        <f t="shared" si="32"/>
        <v/>
      </c>
      <c r="AG25" s="141"/>
      <c r="AH25" s="211"/>
      <c r="AI25" s="346" t="str">
        <f t="shared" si="7"/>
        <v/>
      </c>
      <c r="AJ25" s="153" t="str">
        <f t="shared" si="29"/>
        <v/>
      </c>
      <c r="AK25" s="153" t="str">
        <f t="shared" si="8"/>
        <v/>
      </c>
      <c r="AL25" s="153" t="str">
        <f t="shared" si="9"/>
        <v/>
      </c>
      <c r="AM25" s="141"/>
      <c r="AN25" s="211"/>
      <c r="AO25" s="346" t="str">
        <f t="shared" si="10"/>
        <v/>
      </c>
      <c r="AP25" s="153" t="str">
        <f t="shared" si="30"/>
        <v/>
      </c>
      <c r="AQ25" s="153" t="str">
        <f t="shared" si="11"/>
        <v/>
      </c>
      <c r="AR25" s="153" t="str">
        <f t="shared" si="12"/>
        <v/>
      </c>
      <c r="AS25" s="141"/>
      <c r="AT25" s="211"/>
      <c r="AU25" s="346" t="str">
        <f t="shared" si="13"/>
        <v/>
      </c>
      <c r="AV25" s="153" t="str">
        <f t="shared" si="31"/>
        <v/>
      </c>
      <c r="AW25" s="153" t="str">
        <f t="shared" si="14"/>
        <v/>
      </c>
      <c r="AX25" s="153" t="str">
        <f t="shared" si="15"/>
        <v/>
      </c>
    </row>
    <row r="26" spans="1:52" ht="29.45" customHeight="1" x14ac:dyDescent="0.25">
      <c r="A26" s="216" t="str">
        <f>'N-Bedarf-SK §13a'!A26</f>
        <v/>
      </c>
      <c r="B26" s="216" t="str">
        <f>IF('N-Bedarf-SK §13a'!B26="","",'N-Bedarf-SK §13a'!B26)</f>
        <v/>
      </c>
      <c r="C26" s="217" t="str">
        <f>IF('N-Bedarf-SK §13a'!D26="","",'N-Bedarf-SK §13a'!D26)</f>
        <v/>
      </c>
      <c r="D26" s="218" t="str">
        <f>IF('N-Bedarf-SK §13a'!C26="","",'N-Bedarf-SK §13a'!C26)</f>
        <v/>
      </c>
      <c r="E26" s="219" t="str">
        <f>IF('N-Bedarf-SK §13a'!AI26="",'N-Bedarf-SK §13a'!AG26,'N-Bedarf-SK §13a'!AI26)</f>
        <v/>
      </c>
      <c r="F26" s="219"/>
      <c r="G26" s="219"/>
      <c r="H26" s="345" t="str">
        <f t="shared" si="16"/>
        <v/>
      </c>
      <c r="I26" s="345" t="str">
        <f t="shared" si="17"/>
        <v/>
      </c>
      <c r="J26" s="345" t="str">
        <f t="shared" si="18"/>
        <v/>
      </c>
      <c r="K26" s="220">
        <f t="shared" si="19"/>
        <v>0</v>
      </c>
      <c r="L26" s="220">
        <f t="shared" si="20"/>
        <v>0</v>
      </c>
      <c r="M26" s="220">
        <f t="shared" si="21"/>
        <v>0</v>
      </c>
      <c r="N26" s="220" t="str">
        <f t="shared" si="22"/>
        <v/>
      </c>
      <c r="O26" s="220" t="str">
        <f t="shared" si="23"/>
        <v/>
      </c>
      <c r="P26" s="220" t="str">
        <f t="shared" si="24"/>
        <v/>
      </c>
      <c r="Q26" s="214" t="str">
        <f t="shared" si="0"/>
        <v/>
      </c>
      <c r="R26" s="141"/>
      <c r="S26" s="211"/>
      <c r="T26" s="346" t="str">
        <f t="shared" si="1"/>
        <v/>
      </c>
      <c r="U26" s="127" t="str">
        <f t="shared" si="25"/>
        <v/>
      </c>
      <c r="V26" s="127" t="str">
        <f t="shared" si="26"/>
        <v/>
      </c>
      <c r="W26" s="127" t="str">
        <f t="shared" si="2"/>
        <v/>
      </c>
      <c r="X26" s="127" t="str">
        <f t="shared" si="3"/>
        <v/>
      </c>
      <c r="Y26" s="141"/>
      <c r="Z26" s="211"/>
      <c r="AA26" s="361" t="str">
        <f t="shared" si="4"/>
        <v/>
      </c>
      <c r="AB26" s="127" t="str">
        <f t="shared" si="27"/>
        <v/>
      </c>
      <c r="AC26" s="127" t="str">
        <f t="shared" si="28"/>
        <v/>
      </c>
      <c r="AD26" s="127" t="str">
        <f t="shared" si="5"/>
        <v/>
      </c>
      <c r="AE26" s="127" t="str">
        <f t="shared" si="6"/>
        <v/>
      </c>
      <c r="AF26" s="213" t="str">
        <f t="shared" si="32"/>
        <v/>
      </c>
      <c r="AG26" s="141"/>
      <c r="AH26" s="211"/>
      <c r="AI26" s="346" t="str">
        <f t="shared" si="7"/>
        <v/>
      </c>
      <c r="AJ26" s="153" t="str">
        <f t="shared" si="29"/>
        <v/>
      </c>
      <c r="AK26" s="153" t="str">
        <f t="shared" si="8"/>
        <v/>
      </c>
      <c r="AL26" s="153" t="str">
        <f t="shared" si="9"/>
        <v/>
      </c>
      <c r="AM26" s="141"/>
      <c r="AN26" s="211"/>
      <c r="AO26" s="346" t="str">
        <f t="shared" si="10"/>
        <v/>
      </c>
      <c r="AP26" s="153" t="str">
        <f t="shared" si="30"/>
        <v/>
      </c>
      <c r="AQ26" s="153" t="str">
        <f t="shared" si="11"/>
        <v/>
      </c>
      <c r="AR26" s="153" t="str">
        <f t="shared" si="12"/>
        <v/>
      </c>
      <c r="AS26" s="141"/>
      <c r="AT26" s="211"/>
      <c r="AU26" s="346" t="str">
        <f t="shared" si="13"/>
        <v/>
      </c>
      <c r="AV26" s="153" t="str">
        <f t="shared" si="31"/>
        <v/>
      </c>
      <c r="AW26" s="153" t="str">
        <f t="shared" si="14"/>
        <v/>
      </c>
      <c r="AX26" s="153" t="str">
        <f t="shared" si="15"/>
        <v/>
      </c>
    </row>
    <row r="27" spans="1:52" ht="29.45" customHeight="1" x14ac:dyDescent="0.25">
      <c r="A27" s="216" t="str">
        <f>'N-Bedarf-SK §13a'!A27</f>
        <v/>
      </c>
      <c r="B27" s="216" t="str">
        <f>IF('N-Bedarf-SK §13a'!B27="","",'N-Bedarf-SK §13a'!B27)</f>
        <v/>
      </c>
      <c r="C27" s="217" t="str">
        <f>IF('N-Bedarf-SK §13a'!D27="","",'N-Bedarf-SK §13a'!D27)</f>
        <v/>
      </c>
      <c r="D27" s="218" t="str">
        <f>IF('N-Bedarf-SK §13a'!C27="","",'N-Bedarf-SK §13a'!C27)</f>
        <v/>
      </c>
      <c r="E27" s="219" t="str">
        <f>IF('N-Bedarf-SK §13a'!AI27="",'N-Bedarf-SK §13a'!AG27,'N-Bedarf-SK §13a'!AI27)</f>
        <v/>
      </c>
      <c r="F27" s="219"/>
      <c r="G27" s="219"/>
      <c r="H27" s="345" t="str">
        <f t="shared" si="16"/>
        <v/>
      </c>
      <c r="I27" s="345" t="str">
        <f t="shared" si="17"/>
        <v/>
      </c>
      <c r="J27" s="345" t="str">
        <f t="shared" si="18"/>
        <v/>
      </c>
      <c r="K27" s="220">
        <f t="shared" si="19"/>
        <v>0</v>
      </c>
      <c r="L27" s="220">
        <f t="shared" si="20"/>
        <v>0</v>
      </c>
      <c r="M27" s="220">
        <f t="shared" si="21"/>
        <v>0</v>
      </c>
      <c r="N27" s="220" t="str">
        <f t="shared" si="22"/>
        <v/>
      </c>
      <c r="O27" s="220" t="str">
        <f t="shared" si="23"/>
        <v/>
      </c>
      <c r="P27" s="220" t="str">
        <f t="shared" si="24"/>
        <v/>
      </c>
      <c r="Q27" s="214" t="str">
        <f t="shared" si="0"/>
        <v/>
      </c>
      <c r="R27" s="141"/>
      <c r="S27" s="211"/>
      <c r="T27" s="346" t="str">
        <f t="shared" si="1"/>
        <v/>
      </c>
      <c r="U27" s="127" t="str">
        <f t="shared" si="25"/>
        <v/>
      </c>
      <c r="V27" s="127" t="str">
        <f t="shared" si="26"/>
        <v/>
      </c>
      <c r="W27" s="127" t="str">
        <f t="shared" si="2"/>
        <v/>
      </c>
      <c r="X27" s="127" t="str">
        <f t="shared" si="3"/>
        <v/>
      </c>
      <c r="Y27" s="141"/>
      <c r="Z27" s="211"/>
      <c r="AA27" s="361" t="str">
        <f t="shared" si="4"/>
        <v/>
      </c>
      <c r="AB27" s="127" t="str">
        <f t="shared" si="27"/>
        <v/>
      </c>
      <c r="AC27" s="127" t="str">
        <f t="shared" si="28"/>
        <v/>
      </c>
      <c r="AD27" s="127" t="str">
        <f t="shared" si="5"/>
        <v/>
      </c>
      <c r="AE27" s="127" t="str">
        <f t="shared" si="6"/>
        <v/>
      </c>
      <c r="AF27" s="213" t="str">
        <f t="shared" si="32"/>
        <v/>
      </c>
      <c r="AG27" s="141"/>
      <c r="AH27" s="211"/>
      <c r="AI27" s="346" t="str">
        <f t="shared" si="7"/>
        <v/>
      </c>
      <c r="AJ27" s="153" t="str">
        <f t="shared" si="29"/>
        <v/>
      </c>
      <c r="AK27" s="153" t="str">
        <f t="shared" si="8"/>
        <v/>
      </c>
      <c r="AL27" s="153" t="str">
        <f t="shared" si="9"/>
        <v/>
      </c>
      <c r="AM27" s="141"/>
      <c r="AN27" s="211"/>
      <c r="AO27" s="346" t="str">
        <f t="shared" si="10"/>
        <v/>
      </c>
      <c r="AP27" s="153" t="str">
        <f t="shared" si="30"/>
        <v/>
      </c>
      <c r="AQ27" s="153" t="str">
        <f t="shared" si="11"/>
        <v/>
      </c>
      <c r="AR27" s="153" t="str">
        <f t="shared" si="12"/>
        <v/>
      </c>
      <c r="AS27" s="141"/>
      <c r="AT27" s="211"/>
      <c r="AU27" s="346" t="str">
        <f t="shared" si="13"/>
        <v/>
      </c>
      <c r="AV27" s="153" t="str">
        <f t="shared" si="31"/>
        <v/>
      </c>
      <c r="AW27" s="153" t="str">
        <f t="shared" si="14"/>
        <v/>
      </c>
      <c r="AX27" s="153" t="str">
        <f t="shared" si="15"/>
        <v/>
      </c>
    </row>
    <row r="28" spans="1:52" ht="29.45" customHeight="1" x14ac:dyDescent="0.25">
      <c r="A28" s="216" t="str">
        <f>'N-Bedarf-SK §13a'!A28</f>
        <v/>
      </c>
      <c r="B28" s="216" t="str">
        <f>IF('N-Bedarf-SK §13a'!B28="","",'N-Bedarf-SK §13a'!B28)</f>
        <v/>
      </c>
      <c r="C28" s="217" t="str">
        <f>IF('N-Bedarf-SK §13a'!D28="","",'N-Bedarf-SK §13a'!D28)</f>
        <v/>
      </c>
      <c r="D28" s="218" t="str">
        <f>IF('N-Bedarf-SK §13a'!C28="","",'N-Bedarf-SK §13a'!C28)</f>
        <v/>
      </c>
      <c r="E28" s="219" t="str">
        <f>IF('N-Bedarf-SK §13a'!AI28="",'N-Bedarf-SK §13a'!AG28,'N-Bedarf-SK §13a'!AI28)</f>
        <v/>
      </c>
      <c r="F28" s="219"/>
      <c r="G28" s="219"/>
      <c r="H28" s="345" t="str">
        <f t="shared" si="16"/>
        <v/>
      </c>
      <c r="I28" s="345" t="str">
        <f t="shared" si="17"/>
        <v/>
      </c>
      <c r="J28" s="345" t="str">
        <f t="shared" si="18"/>
        <v/>
      </c>
      <c r="K28" s="220">
        <f t="shared" si="19"/>
        <v>0</v>
      </c>
      <c r="L28" s="220">
        <f t="shared" si="20"/>
        <v>0</v>
      </c>
      <c r="M28" s="220">
        <f t="shared" si="21"/>
        <v>0</v>
      </c>
      <c r="N28" s="220" t="str">
        <f t="shared" si="22"/>
        <v/>
      </c>
      <c r="O28" s="220" t="str">
        <f t="shared" si="23"/>
        <v/>
      </c>
      <c r="P28" s="220" t="str">
        <f t="shared" si="24"/>
        <v/>
      </c>
      <c r="Q28" s="214" t="str">
        <f t="shared" si="0"/>
        <v/>
      </c>
      <c r="R28" s="141"/>
      <c r="S28" s="211"/>
      <c r="T28" s="346" t="str">
        <f t="shared" si="1"/>
        <v/>
      </c>
      <c r="U28" s="127" t="str">
        <f t="shared" si="25"/>
        <v/>
      </c>
      <c r="V28" s="127" t="str">
        <f t="shared" si="26"/>
        <v/>
      </c>
      <c r="W28" s="127" t="str">
        <f t="shared" si="2"/>
        <v/>
      </c>
      <c r="X28" s="127" t="str">
        <f t="shared" si="3"/>
        <v/>
      </c>
      <c r="Y28" s="141"/>
      <c r="Z28" s="211"/>
      <c r="AA28" s="361" t="str">
        <f t="shared" si="4"/>
        <v/>
      </c>
      <c r="AB28" s="127" t="str">
        <f t="shared" si="27"/>
        <v/>
      </c>
      <c r="AC28" s="127" t="str">
        <f t="shared" si="28"/>
        <v/>
      </c>
      <c r="AD28" s="127" t="str">
        <f t="shared" si="5"/>
        <v/>
      </c>
      <c r="AE28" s="127" t="str">
        <f t="shared" si="6"/>
        <v/>
      </c>
      <c r="AF28" s="213" t="str">
        <f t="shared" si="32"/>
        <v/>
      </c>
      <c r="AG28" s="141"/>
      <c r="AH28" s="211"/>
      <c r="AI28" s="346" t="str">
        <f t="shared" si="7"/>
        <v/>
      </c>
      <c r="AJ28" s="153" t="str">
        <f t="shared" si="29"/>
        <v/>
      </c>
      <c r="AK28" s="153" t="str">
        <f t="shared" si="8"/>
        <v/>
      </c>
      <c r="AL28" s="153" t="str">
        <f t="shared" si="9"/>
        <v/>
      </c>
      <c r="AM28" s="141"/>
      <c r="AN28" s="211"/>
      <c r="AO28" s="346" t="str">
        <f t="shared" si="10"/>
        <v/>
      </c>
      <c r="AP28" s="153" t="str">
        <f t="shared" si="30"/>
        <v/>
      </c>
      <c r="AQ28" s="153" t="str">
        <f t="shared" si="11"/>
        <v/>
      </c>
      <c r="AR28" s="153" t="str">
        <f t="shared" si="12"/>
        <v/>
      </c>
      <c r="AS28" s="141"/>
      <c r="AT28" s="211"/>
      <c r="AU28" s="346" t="str">
        <f t="shared" si="13"/>
        <v/>
      </c>
      <c r="AV28" s="153" t="str">
        <f t="shared" si="31"/>
        <v/>
      </c>
      <c r="AW28" s="153" t="str">
        <f t="shared" si="14"/>
        <v/>
      </c>
      <c r="AX28" s="153" t="str">
        <f t="shared" si="15"/>
        <v/>
      </c>
    </row>
    <row r="29" spans="1:52" ht="29.45" customHeight="1" x14ac:dyDescent="0.25">
      <c r="A29" s="216" t="str">
        <f>'N-Bedarf-SK §13a'!A29</f>
        <v/>
      </c>
      <c r="B29" s="216" t="str">
        <f>IF('N-Bedarf-SK §13a'!B29="","",'N-Bedarf-SK §13a'!B29)</f>
        <v/>
      </c>
      <c r="C29" s="217" t="str">
        <f>IF('N-Bedarf-SK §13a'!D29="","",'N-Bedarf-SK §13a'!D29)</f>
        <v/>
      </c>
      <c r="D29" s="218" t="str">
        <f>IF('N-Bedarf-SK §13a'!C29="","",'N-Bedarf-SK §13a'!C29)</f>
        <v/>
      </c>
      <c r="E29" s="219" t="str">
        <f>IF('N-Bedarf-SK §13a'!AI29="",'N-Bedarf-SK §13a'!AG29,'N-Bedarf-SK §13a'!AI29)</f>
        <v/>
      </c>
      <c r="F29" s="219"/>
      <c r="G29" s="219"/>
      <c r="H29" s="345" t="str">
        <f t="shared" si="16"/>
        <v/>
      </c>
      <c r="I29" s="345" t="str">
        <f t="shared" si="17"/>
        <v/>
      </c>
      <c r="J29" s="345" t="str">
        <f t="shared" si="18"/>
        <v/>
      </c>
      <c r="K29" s="220">
        <f t="shared" si="19"/>
        <v>0</v>
      </c>
      <c r="L29" s="220">
        <f t="shared" si="20"/>
        <v>0</v>
      </c>
      <c r="M29" s="220">
        <f t="shared" si="21"/>
        <v>0</v>
      </c>
      <c r="N29" s="220" t="str">
        <f t="shared" si="22"/>
        <v/>
      </c>
      <c r="O29" s="220" t="str">
        <f t="shared" si="23"/>
        <v/>
      </c>
      <c r="P29" s="220" t="str">
        <f t="shared" si="24"/>
        <v/>
      </c>
      <c r="Q29" s="214" t="str">
        <f t="shared" si="0"/>
        <v/>
      </c>
      <c r="R29" s="141"/>
      <c r="S29" s="211"/>
      <c r="T29" s="346" t="str">
        <f t="shared" si="1"/>
        <v/>
      </c>
      <c r="U29" s="127" t="str">
        <f t="shared" si="25"/>
        <v/>
      </c>
      <c r="V29" s="127" t="str">
        <f t="shared" si="26"/>
        <v/>
      </c>
      <c r="W29" s="127" t="str">
        <f t="shared" si="2"/>
        <v/>
      </c>
      <c r="X29" s="127" t="str">
        <f t="shared" si="3"/>
        <v/>
      </c>
      <c r="Y29" s="141"/>
      <c r="Z29" s="211"/>
      <c r="AA29" s="361" t="str">
        <f t="shared" si="4"/>
        <v/>
      </c>
      <c r="AB29" s="127" t="str">
        <f t="shared" si="27"/>
        <v/>
      </c>
      <c r="AC29" s="127" t="str">
        <f t="shared" si="28"/>
        <v/>
      </c>
      <c r="AD29" s="127" t="str">
        <f t="shared" si="5"/>
        <v/>
      </c>
      <c r="AE29" s="127" t="str">
        <f t="shared" si="6"/>
        <v/>
      </c>
      <c r="AF29" s="213" t="str">
        <f t="shared" si="32"/>
        <v/>
      </c>
      <c r="AG29" s="141"/>
      <c r="AH29" s="211"/>
      <c r="AI29" s="346" t="str">
        <f t="shared" si="7"/>
        <v/>
      </c>
      <c r="AJ29" s="153" t="str">
        <f t="shared" si="29"/>
        <v/>
      </c>
      <c r="AK29" s="153" t="str">
        <f t="shared" si="8"/>
        <v/>
      </c>
      <c r="AL29" s="153" t="str">
        <f t="shared" si="9"/>
        <v/>
      </c>
      <c r="AM29" s="141"/>
      <c r="AN29" s="211"/>
      <c r="AO29" s="346" t="str">
        <f t="shared" si="10"/>
        <v/>
      </c>
      <c r="AP29" s="153" t="str">
        <f t="shared" si="30"/>
        <v/>
      </c>
      <c r="AQ29" s="153" t="str">
        <f t="shared" si="11"/>
        <v/>
      </c>
      <c r="AR29" s="153" t="str">
        <f t="shared" si="12"/>
        <v/>
      </c>
      <c r="AS29" s="141"/>
      <c r="AT29" s="211"/>
      <c r="AU29" s="346" t="str">
        <f t="shared" si="13"/>
        <v/>
      </c>
      <c r="AV29" s="153" t="str">
        <f t="shared" si="31"/>
        <v/>
      </c>
      <c r="AW29" s="153" t="str">
        <f t="shared" si="14"/>
        <v/>
      </c>
      <c r="AX29" s="153" t="str">
        <f t="shared" si="15"/>
        <v/>
      </c>
    </row>
    <row r="30" spans="1:52" ht="29.45" customHeight="1" x14ac:dyDescent="0.25">
      <c r="A30" s="216" t="str">
        <f>'N-Bedarf-SK §13a'!A30</f>
        <v/>
      </c>
      <c r="B30" s="216" t="str">
        <f>IF('N-Bedarf-SK §13a'!B30="","",'N-Bedarf-SK §13a'!B30)</f>
        <v/>
      </c>
      <c r="C30" s="217" t="str">
        <f>IF('N-Bedarf-SK §13a'!D30="","",'N-Bedarf-SK §13a'!D30)</f>
        <v/>
      </c>
      <c r="D30" s="218" t="str">
        <f>IF('N-Bedarf-SK §13a'!C30="","",'N-Bedarf-SK §13a'!C30)</f>
        <v/>
      </c>
      <c r="E30" s="219" t="str">
        <f>IF('N-Bedarf-SK §13a'!AI30="",'N-Bedarf-SK §13a'!AG30,'N-Bedarf-SK §13a'!AI30)</f>
        <v/>
      </c>
      <c r="F30" s="219"/>
      <c r="G30" s="219"/>
      <c r="H30" s="345" t="str">
        <f t="shared" si="16"/>
        <v/>
      </c>
      <c r="I30" s="345" t="str">
        <f t="shared" si="17"/>
        <v/>
      </c>
      <c r="J30" s="345" t="str">
        <f t="shared" si="18"/>
        <v/>
      </c>
      <c r="K30" s="220">
        <f t="shared" si="19"/>
        <v>0</v>
      </c>
      <c r="L30" s="220">
        <f t="shared" si="20"/>
        <v>0</v>
      </c>
      <c r="M30" s="220">
        <f t="shared" si="21"/>
        <v>0</v>
      </c>
      <c r="N30" s="220" t="str">
        <f t="shared" si="22"/>
        <v/>
      </c>
      <c r="O30" s="220" t="str">
        <f t="shared" si="23"/>
        <v/>
      </c>
      <c r="P30" s="220" t="str">
        <f t="shared" si="24"/>
        <v/>
      </c>
      <c r="Q30" s="214" t="str">
        <f t="shared" si="0"/>
        <v/>
      </c>
      <c r="R30" s="141"/>
      <c r="S30" s="211"/>
      <c r="T30" s="346" t="str">
        <f t="shared" si="1"/>
        <v/>
      </c>
      <c r="U30" s="127" t="str">
        <f t="shared" si="25"/>
        <v/>
      </c>
      <c r="V30" s="127" t="str">
        <f t="shared" si="26"/>
        <v/>
      </c>
      <c r="W30" s="127" t="str">
        <f t="shared" si="2"/>
        <v/>
      </c>
      <c r="X30" s="127" t="str">
        <f t="shared" si="3"/>
        <v/>
      </c>
      <c r="Y30" s="141"/>
      <c r="Z30" s="211"/>
      <c r="AA30" s="361" t="str">
        <f t="shared" si="4"/>
        <v/>
      </c>
      <c r="AB30" s="127" t="str">
        <f t="shared" si="27"/>
        <v/>
      </c>
      <c r="AC30" s="127" t="str">
        <f t="shared" si="28"/>
        <v/>
      </c>
      <c r="AD30" s="127" t="str">
        <f t="shared" si="5"/>
        <v/>
      </c>
      <c r="AE30" s="127" t="str">
        <f t="shared" si="6"/>
        <v/>
      </c>
      <c r="AF30" s="213" t="str">
        <f t="shared" si="32"/>
        <v/>
      </c>
      <c r="AG30" s="141"/>
      <c r="AH30" s="211"/>
      <c r="AI30" s="346" t="str">
        <f t="shared" si="7"/>
        <v/>
      </c>
      <c r="AJ30" s="153" t="str">
        <f t="shared" si="29"/>
        <v/>
      </c>
      <c r="AK30" s="153" t="str">
        <f t="shared" si="8"/>
        <v/>
      </c>
      <c r="AL30" s="153" t="str">
        <f t="shared" si="9"/>
        <v/>
      </c>
      <c r="AM30" s="141"/>
      <c r="AN30" s="211"/>
      <c r="AO30" s="346" t="str">
        <f t="shared" si="10"/>
        <v/>
      </c>
      <c r="AP30" s="153" t="str">
        <f t="shared" si="30"/>
        <v/>
      </c>
      <c r="AQ30" s="153" t="str">
        <f t="shared" si="11"/>
        <v/>
      </c>
      <c r="AR30" s="153" t="str">
        <f t="shared" si="12"/>
        <v/>
      </c>
      <c r="AS30" s="141"/>
      <c r="AT30" s="211"/>
      <c r="AU30" s="346" t="str">
        <f t="shared" si="13"/>
        <v/>
      </c>
      <c r="AV30" s="153" t="str">
        <f t="shared" si="31"/>
        <v/>
      </c>
      <c r="AW30" s="153" t="str">
        <f t="shared" si="14"/>
        <v/>
      </c>
      <c r="AX30" s="153" t="str">
        <f t="shared" si="15"/>
        <v/>
      </c>
    </row>
    <row r="31" spans="1:52" ht="29.45" customHeight="1" x14ac:dyDescent="0.25">
      <c r="A31" s="216" t="str">
        <f>'N-Bedarf-SK §13a'!A31</f>
        <v/>
      </c>
      <c r="B31" s="216" t="str">
        <f>IF('N-Bedarf-SK §13a'!B31="","",'N-Bedarf-SK §13a'!B31)</f>
        <v/>
      </c>
      <c r="C31" s="217" t="str">
        <f>IF('N-Bedarf-SK §13a'!D31="","",'N-Bedarf-SK §13a'!D31)</f>
        <v/>
      </c>
      <c r="D31" s="218" t="str">
        <f>IF('N-Bedarf-SK §13a'!C31="","",'N-Bedarf-SK §13a'!C31)</f>
        <v/>
      </c>
      <c r="E31" s="219" t="str">
        <f>IF('N-Bedarf-SK §13a'!AI31="",'N-Bedarf-SK §13a'!AG31,'N-Bedarf-SK §13a'!AI31)</f>
        <v/>
      </c>
      <c r="F31" s="219"/>
      <c r="G31" s="219"/>
      <c r="H31" s="345" t="str">
        <f t="shared" si="16"/>
        <v/>
      </c>
      <c r="I31" s="345" t="str">
        <f t="shared" si="17"/>
        <v/>
      </c>
      <c r="J31" s="345" t="str">
        <f t="shared" si="18"/>
        <v/>
      </c>
      <c r="K31" s="220">
        <f t="shared" si="19"/>
        <v>0</v>
      </c>
      <c r="L31" s="220">
        <f t="shared" si="20"/>
        <v>0</v>
      </c>
      <c r="M31" s="220">
        <f t="shared" si="21"/>
        <v>0</v>
      </c>
      <c r="N31" s="220" t="str">
        <f t="shared" si="22"/>
        <v/>
      </c>
      <c r="O31" s="220" t="str">
        <f t="shared" si="23"/>
        <v/>
      </c>
      <c r="P31" s="220" t="str">
        <f t="shared" si="24"/>
        <v/>
      </c>
      <c r="Q31" s="214" t="str">
        <f t="shared" si="0"/>
        <v/>
      </c>
      <c r="R31" s="141"/>
      <c r="S31" s="211"/>
      <c r="T31" s="346" t="str">
        <f t="shared" si="1"/>
        <v/>
      </c>
      <c r="U31" s="127" t="str">
        <f t="shared" si="25"/>
        <v/>
      </c>
      <c r="V31" s="127" t="str">
        <f t="shared" si="26"/>
        <v/>
      </c>
      <c r="W31" s="127" t="str">
        <f t="shared" si="2"/>
        <v/>
      </c>
      <c r="X31" s="127" t="str">
        <f t="shared" si="3"/>
        <v/>
      </c>
      <c r="Y31" s="141"/>
      <c r="Z31" s="211"/>
      <c r="AA31" s="361" t="str">
        <f t="shared" si="4"/>
        <v/>
      </c>
      <c r="AB31" s="127" t="str">
        <f t="shared" si="27"/>
        <v/>
      </c>
      <c r="AC31" s="127" t="str">
        <f t="shared" si="28"/>
        <v/>
      </c>
      <c r="AD31" s="127" t="str">
        <f t="shared" si="5"/>
        <v/>
      </c>
      <c r="AE31" s="127" t="str">
        <f t="shared" si="6"/>
        <v/>
      </c>
      <c r="AF31" s="213" t="str">
        <f t="shared" si="32"/>
        <v/>
      </c>
      <c r="AG31" s="141"/>
      <c r="AH31" s="211"/>
      <c r="AI31" s="346" t="str">
        <f t="shared" si="7"/>
        <v/>
      </c>
      <c r="AJ31" s="153" t="str">
        <f t="shared" si="29"/>
        <v/>
      </c>
      <c r="AK31" s="153" t="str">
        <f t="shared" si="8"/>
        <v/>
      </c>
      <c r="AL31" s="153" t="str">
        <f t="shared" si="9"/>
        <v/>
      </c>
      <c r="AM31" s="141"/>
      <c r="AN31" s="211"/>
      <c r="AO31" s="346" t="str">
        <f t="shared" si="10"/>
        <v/>
      </c>
      <c r="AP31" s="153" t="str">
        <f t="shared" si="30"/>
        <v/>
      </c>
      <c r="AQ31" s="153" t="str">
        <f t="shared" si="11"/>
        <v/>
      </c>
      <c r="AR31" s="153" t="str">
        <f t="shared" si="12"/>
        <v/>
      </c>
      <c r="AS31" s="141"/>
      <c r="AT31" s="211"/>
      <c r="AU31" s="346" t="str">
        <f t="shared" si="13"/>
        <v/>
      </c>
      <c r="AV31" s="153" t="str">
        <f t="shared" si="31"/>
        <v/>
      </c>
      <c r="AW31" s="153" t="str">
        <f t="shared" si="14"/>
        <v/>
      </c>
      <c r="AX31" s="153" t="str">
        <f t="shared" si="15"/>
        <v/>
      </c>
    </row>
    <row r="32" spans="1:52" ht="29.45" customHeight="1" x14ac:dyDescent="0.25">
      <c r="A32" s="216" t="str">
        <f>'N-Bedarf-SK §13a'!A32</f>
        <v/>
      </c>
      <c r="B32" s="216" t="str">
        <f>IF('N-Bedarf-SK §13a'!B32="","",'N-Bedarf-SK §13a'!B32)</f>
        <v/>
      </c>
      <c r="C32" s="217" t="str">
        <f>IF('N-Bedarf-SK §13a'!D32="","",'N-Bedarf-SK §13a'!D32)</f>
        <v/>
      </c>
      <c r="D32" s="218" t="str">
        <f>IF('N-Bedarf-SK §13a'!C32="","",'N-Bedarf-SK §13a'!C32)</f>
        <v/>
      </c>
      <c r="E32" s="219" t="str">
        <f>IF('N-Bedarf-SK §13a'!AI32="",'N-Bedarf-SK §13a'!AG32,'N-Bedarf-SK §13a'!AI32)</f>
        <v/>
      </c>
      <c r="F32" s="219"/>
      <c r="G32" s="219"/>
      <c r="H32" s="345" t="str">
        <f t="shared" si="16"/>
        <v/>
      </c>
      <c r="I32" s="345" t="str">
        <f t="shared" si="17"/>
        <v/>
      </c>
      <c r="J32" s="345" t="str">
        <f t="shared" si="18"/>
        <v/>
      </c>
      <c r="K32" s="220">
        <f t="shared" si="19"/>
        <v>0</v>
      </c>
      <c r="L32" s="220">
        <f t="shared" si="20"/>
        <v>0</v>
      </c>
      <c r="M32" s="220">
        <f t="shared" si="21"/>
        <v>0</v>
      </c>
      <c r="N32" s="220" t="str">
        <f t="shared" si="22"/>
        <v/>
      </c>
      <c r="O32" s="220" t="str">
        <f t="shared" si="23"/>
        <v/>
      </c>
      <c r="P32" s="220" t="str">
        <f t="shared" si="24"/>
        <v/>
      </c>
      <c r="Q32" s="214" t="str">
        <f t="shared" si="0"/>
        <v/>
      </c>
      <c r="R32" s="141"/>
      <c r="S32" s="211"/>
      <c r="T32" s="346" t="str">
        <f t="shared" si="1"/>
        <v/>
      </c>
      <c r="U32" s="127" t="str">
        <f t="shared" si="25"/>
        <v/>
      </c>
      <c r="V32" s="127" t="str">
        <f t="shared" si="26"/>
        <v/>
      </c>
      <c r="W32" s="127" t="str">
        <f t="shared" si="2"/>
        <v/>
      </c>
      <c r="X32" s="127" t="str">
        <f t="shared" si="3"/>
        <v/>
      </c>
      <c r="Y32" s="141"/>
      <c r="Z32" s="211"/>
      <c r="AA32" s="361" t="str">
        <f t="shared" si="4"/>
        <v/>
      </c>
      <c r="AB32" s="127" t="str">
        <f t="shared" si="27"/>
        <v/>
      </c>
      <c r="AC32" s="127" t="str">
        <f t="shared" si="28"/>
        <v/>
      </c>
      <c r="AD32" s="127" t="str">
        <f t="shared" si="5"/>
        <v/>
      </c>
      <c r="AE32" s="127" t="str">
        <f t="shared" si="6"/>
        <v/>
      </c>
      <c r="AF32" s="213" t="str">
        <f t="shared" si="32"/>
        <v/>
      </c>
      <c r="AG32" s="141"/>
      <c r="AH32" s="211"/>
      <c r="AI32" s="346" t="str">
        <f t="shared" si="7"/>
        <v/>
      </c>
      <c r="AJ32" s="153" t="str">
        <f t="shared" si="29"/>
        <v/>
      </c>
      <c r="AK32" s="153" t="str">
        <f t="shared" si="8"/>
        <v/>
      </c>
      <c r="AL32" s="153" t="str">
        <f t="shared" si="9"/>
        <v/>
      </c>
      <c r="AM32" s="141"/>
      <c r="AN32" s="211"/>
      <c r="AO32" s="346" t="str">
        <f t="shared" si="10"/>
        <v/>
      </c>
      <c r="AP32" s="153" t="str">
        <f t="shared" si="30"/>
        <v/>
      </c>
      <c r="AQ32" s="153" t="str">
        <f t="shared" si="11"/>
        <v/>
      </c>
      <c r="AR32" s="153" t="str">
        <f t="shared" si="12"/>
        <v/>
      </c>
      <c r="AS32" s="141"/>
      <c r="AT32" s="211"/>
      <c r="AU32" s="346" t="str">
        <f t="shared" si="13"/>
        <v/>
      </c>
      <c r="AV32" s="153" t="str">
        <f t="shared" si="31"/>
        <v/>
      </c>
      <c r="AW32" s="153" t="str">
        <f t="shared" si="14"/>
        <v/>
      </c>
      <c r="AX32" s="153" t="str">
        <f t="shared" si="15"/>
        <v/>
      </c>
    </row>
    <row r="33" spans="1:50" ht="29.45" customHeight="1" x14ac:dyDescent="0.25">
      <c r="A33" s="216" t="str">
        <f>'N-Bedarf-SK §13a'!A33</f>
        <v/>
      </c>
      <c r="B33" s="216" t="str">
        <f>IF('N-Bedarf-SK §13a'!B33="","",'N-Bedarf-SK §13a'!B33)</f>
        <v/>
      </c>
      <c r="C33" s="217" t="str">
        <f>IF('N-Bedarf-SK §13a'!D33="","",'N-Bedarf-SK §13a'!D33)</f>
        <v/>
      </c>
      <c r="D33" s="218" t="str">
        <f>IF('N-Bedarf-SK §13a'!C33="","",'N-Bedarf-SK §13a'!C33)</f>
        <v/>
      </c>
      <c r="E33" s="219" t="str">
        <f>IF('N-Bedarf-SK §13a'!AI33="",'N-Bedarf-SK §13a'!AG33,'N-Bedarf-SK §13a'!AI33)</f>
        <v/>
      </c>
      <c r="F33" s="219"/>
      <c r="G33" s="219"/>
      <c r="H33" s="345" t="str">
        <f t="shared" si="16"/>
        <v/>
      </c>
      <c r="I33" s="345" t="str">
        <f t="shared" si="17"/>
        <v/>
      </c>
      <c r="J33" s="345" t="str">
        <f t="shared" si="18"/>
        <v/>
      </c>
      <c r="K33" s="220">
        <f t="shared" si="19"/>
        <v>0</v>
      </c>
      <c r="L33" s="220">
        <f t="shared" si="20"/>
        <v>0</v>
      </c>
      <c r="M33" s="220">
        <f t="shared" si="21"/>
        <v>0</v>
      </c>
      <c r="N33" s="220" t="str">
        <f t="shared" si="22"/>
        <v/>
      </c>
      <c r="O33" s="220" t="str">
        <f t="shared" si="23"/>
        <v/>
      </c>
      <c r="P33" s="220" t="str">
        <f t="shared" si="24"/>
        <v/>
      </c>
      <c r="Q33" s="214" t="str">
        <f t="shared" si="0"/>
        <v/>
      </c>
      <c r="R33" s="141"/>
      <c r="S33" s="211"/>
      <c r="T33" s="346" t="str">
        <f t="shared" si="1"/>
        <v/>
      </c>
      <c r="U33" s="127" t="str">
        <f t="shared" si="25"/>
        <v/>
      </c>
      <c r="V33" s="127" t="str">
        <f t="shared" si="26"/>
        <v/>
      </c>
      <c r="W33" s="127" t="str">
        <f t="shared" si="2"/>
        <v/>
      </c>
      <c r="X33" s="127" t="str">
        <f t="shared" si="3"/>
        <v/>
      </c>
      <c r="Y33" s="141"/>
      <c r="Z33" s="211"/>
      <c r="AA33" s="361" t="str">
        <f t="shared" si="4"/>
        <v/>
      </c>
      <c r="AB33" s="127" t="str">
        <f t="shared" si="27"/>
        <v/>
      </c>
      <c r="AC33" s="127" t="str">
        <f t="shared" si="28"/>
        <v/>
      </c>
      <c r="AD33" s="127" t="str">
        <f t="shared" si="5"/>
        <v/>
      </c>
      <c r="AE33" s="127" t="str">
        <f t="shared" si="6"/>
        <v/>
      </c>
      <c r="AF33" s="213" t="str">
        <f t="shared" si="32"/>
        <v/>
      </c>
      <c r="AG33" s="141"/>
      <c r="AH33" s="211"/>
      <c r="AI33" s="346" t="str">
        <f t="shared" si="7"/>
        <v/>
      </c>
      <c r="AJ33" s="153" t="str">
        <f t="shared" si="29"/>
        <v/>
      </c>
      <c r="AK33" s="153" t="str">
        <f t="shared" si="8"/>
        <v/>
      </c>
      <c r="AL33" s="153" t="str">
        <f t="shared" si="9"/>
        <v/>
      </c>
      <c r="AM33" s="141"/>
      <c r="AN33" s="211"/>
      <c r="AO33" s="346" t="str">
        <f t="shared" si="10"/>
        <v/>
      </c>
      <c r="AP33" s="153" t="str">
        <f t="shared" si="30"/>
        <v/>
      </c>
      <c r="AQ33" s="153" t="str">
        <f t="shared" si="11"/>
        <v/>
      </c>
      <c r="AR33" s="153" t="str">
        <f t="shared" si="12"/>
        <v/>
      </c>
      <c r="AS33" s="141"/>
      <c r="AT33" s="211"/>
      <c r="AU33" s="346" t="str">
        <f t="shared" si="13"/>
        <v/>
      </c>
      <c r="AV33" s="153" t="str">
        <f t="shared" si="31"/>
        <v/>
      </c>
      <c r="AW33" s="153" t="str">
        <f t="shared" si="14"/>
        <v/>
      </c>
      <c r="AX33" s="153" t="str">
        <f t="shared" si="15"/>
        <v/>
      </c>
    </row>
    <row r="34" spans="1:50" ht="29.45" customHeight="1" x14ac:dyDescent="0.25">
      <c r="A34" s="216" t="str">
        <f>'N-Bedarf-SK §13a'!A34</f>
        <v/>
      </c>
      <c r="B34" s="216" t="str">
        <f>IF('N-Bedarf-SK §13a'!B34="","",'N-Bedarf-SK §13a'!B34)</f>
        <v/>
      </c>
      <c r="C34" s="217" t="str">
        <f>IF('N-Bedarf-SK §13a'!D34="","",'N-Bedarf-SK §13a'!D34)</f>
        <v/>
      </c>
      <c r="D34" s="218" t="str">
        <f>IF('N-Bedarf-SK §13a'!C34="","",'N-Bedarf-SK §13a'!C34)</f>
        <v/>
      </c>
      <c r="E34" s="219" t="str">
        <f>IF('N-Bedarf-SK §13a'!AI34="",'N-Bedarf-SK §13a'!AG34,'N-Bedarf-SK §13a'!AI34)</f>
        <v/>
      </c>
      <c r="F34" s="219"/>
      <c r="G34" s="219"/>
      <c r="H34" s="345" t="str">
        <f t="shared" si="16"/>
        <v/>
      </c>
      <c r="I34" s="345" t="str">
        <f t="shared" si="17"/>
        <v/>
      </c>
      <c r="J34" s="345" t="str">
        <f t="shared" si="18"/>
        <v/>
      </c>
      <c r="K34" s="220">
        <f t="shared" si="19"/>
        <v>0</v>
      </c>
      <c r="L34" s="220">
        <f t="shared" si="20"/>
        <v>0</v>
      </c>
      <c r="M34" s="220">
        <f t="shared" si="21"/>
        <v>0</v>
      </c>
      <c r="N34" s="220" t="str">
        <f t="shared" si="22"/>
        <v/>
      </c>
      <c r="O34" s="220" t="str">
        <f t="shared" si="23"/>
        <v/>
      </c>
      <c r="P34" s="220" t="str">
        <f t="shared" si="24"/>
        <v/>
      </c>
      <c r="Q34" s="214" t="str">
        <f t="shared" si="0"/>
        <v/>
      </c>
      <c r="R34" s="141"/>
      <c r="S34" s="211"/>
      <c r="T34" s="346" t="str">
        <f t="shared" si="1"/>
        <v/>
      </c>
      <c r="U34" s="127" t="str">
        <f t="shared" si="25"/>
        <v/>
      </c>
      <c r="V34" s="127" t="str">
        <f t="shared" si="26"/>
        <v/>
      </c>
      <c r="W34" s="127" t="str">
        <f t="shared" si="2"/>
        <v/>
      </c>
      <c r="X34" s="127" t="str">
        <f t="shared" si="3"/>
        <v/>
      </c>
      <c r="Y34" s="141"/>
      <c r="Z34" s="211"/>
      <c r="AA34" s="361" t="str">
        <f t="shared" si="4"/>
        <v/>
      </c>
      <c r="AB34" s="127" t="str">
        <f t="shared" si="27"/>
        <v/>
      </c>
      <c r="AC34" s="127" t="str">
        <f t="shared" si="28"/>
        <v/>
      </c>
      <c r="AD34" s="127" t="str">
        <f t="shared" si="5"/>
        <v/>
      </c>
      <c r="AE34" s="127" t="str">
        <f t="shared" si="6"/>
        <v/>
      </c>
      <c r="AF34" s="213" t="str">
        <f t="shared" si="32"/>
        <v/>
      </c>
      <c r="AG34" s="141"/>
      <c r="AH34" s="211"/>
      <c r="AI34" s="346" t="str">
        <f t="shared" si="7"/>
        <v/>
      </c>
      <c r="AJ34" s="153" t="str">
        <f t="shared" si="29"/>
        <v/>
      </c>
      <c r="AK34" s="153" t="str">
        <f t="shared" si="8"/>
        <v/>
      </c>
      <c r="AL34" s="153" t="str">
        <f t="shared" si="9"/>
        <v/>
      </c>
      <c r="AM34" s="141"/>
      <c r="AN34" s="211"/>
      <c r="AO34" s="346" t="str">
        <f t="shared" si="10"/>
        <v/>
      </c>
      <c r="AP34" s="153" t="str">
        <f t="shared" si="30"/>
        <v/>
      </c>
      <c r="AQ34" s="153" t="str">
        <f t="shared" si="11"/>
        <v/>
      </c>
      <c r="AR34" s="153" t="str">
        <f t="shared" si="12"/>
        <v/>
      </c>
      <c r="AS34" s="141"/>
      <c r="AT34" s="211"/>
      <c r="AU34" s="346" t="str">
        <f t="shared" si="13"/>
        <v/>
      </c>
      <c r="AV34" s="153" t="str">
        <f t="shared" si="31"/>
        <v/>
      </c>
      <c r="AW34" s="153" t="str">
        <f t="shared" si="14"/>
        <v/>
      </c>
      <c r="AX34" s="153" t="str">
        <f t="shared" si="15"/>
        <v/>
      </c>
    </row>
    <row r="35" spans="1:50" ht="29.45" customHeight="1" x14ac:dyDescent="0.25">
      <c r="A35" s="216" t="str">
        <f>'N-Bedarf-SK §13a'!A35</f>
        <v/>
      </c>
      <c r="B35" s="216" t="str">
        <f>IF('N-Bedarf-SK §13a'!B35="","",'N-Bedarf-SK §13a'!B35)</f>
        <v/>
      </c>
      <c r="C35" s="217" t="str">
        <f>IF('N-Bedarf-SK §13a'!D35="","",'N-Bedarf-SK §13a'!D35)</f>
        <v/>
      </c>
      <c r="D35" s="218" t="str">
        <f>IF('N-Bedarf-SK §13a'!C35="","",'N-Bedarf-SK §13a'!C35)</f>
        <v/>
      </c>
      <c r="E35" s="219" t="str">
        <f>IF('N-Bedarf-SK §13a'!AI35="",'N-Bedarf-SK §13a'!AG35,'N-Bedarf-SK §13a'!AI35)</f>
        <v/>
      </c>
      <c r="F35" s="219"/>
      <c r="G35" s="219"/>
      <c r="H35" s="345" t="str">
        <f t="shared" si="16"/>
        <v/>
      </c>
      <c r="I35" s="345" t="str">
        <f t="shared" si="17"/>
        <v/>
      </c>
      <c r="J35" s="345" t="str">
        <f t="shared" si="18"/>
        <v/>
      </c>
      <c r="K35" s="220">
        <f t="shared" si="19"/>
        <v>0</v>
      </c>
      <c r="L35" s="220">
        <f t="shared" si="20"/>
        <v>0</v>
      </c>
      <c r="M35" s="220">
        <f t="shared" si="21"/>
        <v>0</v>
      </c>
      <c r="N35" s="220" t="str">
        <f t="shared" si="22"/>
        <v/>
      </c>
      <c r="O35" s="220" t="str">
        <f t="shared" si="23"/>
        <v/>
      </c>
      <c r="P35" s="220" t="str">
        <f t="shared" si="24"/>
        <v/>
      </c>
      <c r="Q35" s="214" t="str">
        <f t="shared" si="0"/>
        <v/>
      </c>
      <c r="R35" s="141"/>
      <c r="S35" s="211"/>
      <c r="T35" s="346" t="str">
        <f t="shared" si="1"/>
        <v/>
      </c>
      <c r="U35" s="127" t="str">
        <f t="shared" si="25"/>
        <v/>
      </c>
      <c r="V35" s="127" t="str">
        <f t="shared" si="26"/>
        <v/>
      </c>
      <c r="W35" s="127" t="str">
        <f t="shared" si="2"/>
        <v/>
      </c>
      <c r="X35" s="127" t="str">
        <f t="shared" si="3"/>
        <v/>
      </c>
      <c r="Y35" s="141"/>
      <c r="Z35" s="211"/>
      <c r="AA35" s="361" t="str">
        <f t="shared" si="4"/>
        <v/>
      </c>
      <c r="AB35" s="127" t="str">
        <f t="shared" si="27"/>
        <v/>
      </c>
      <c r="AC35" s="127" t="str">
        <f t="shared" si="28"/>
        <v/>
      </c>
      <c r="AD35" s="127" t="str">
        <f t="shared" si="5"/>
        <v/>
      </c>
      <c r="AE35" s="127" t="str">
        <f t="shared" si="6"/>
        <v/>
      </c>
      <c r="AF35" s="213" t="str">
        <f t="shared" si="32"/>
        <v/>
      </c>
      <c r="AG35" s="141"/>
      <c r="AH35" s="211"/>
      <c r="AI35" s="346" t="str">
        <f t="shared" si="7"/>
        <v/>
      </c>
      <c r="AJ35" s="153" t="str">
        <f t="shared" si="29"/>
        <v/>
      </c>
      <c r="AK35" s="153" t="str">
        <f t="shared" si="8"/>
        <v/>
      </c>
      <c r="AL35" s="153" t="str">
        <f t="shared" si="9"/>
        <v/>
      </c>
      <c r="AM35" s="141"/>
      <c r="AN35" s="211"/>
      <c r="AO35" s="346" t="str">
        <f t="shared" si="10"/>
        <v/>
      </c>
      <c r="AP35" s="153" t="str">
        <f t="shared" si="30"/>
        <v/>
      </c>
      <c r="AQ35" s="153" t="str">
        <f t="shared" si="11"/>
        <v/>
      </c>
      <c r="AR35" s="153" t="str">
        <f t="shared" si="12"/>
        <v/>
      </c>
      <c r="AS35" s="141"/>
      <c r="AT35" s="211"/>
      <c r="AU35" s="346" t="str">
        <f t="shared" si="13"/>
        <v/>
      </c>
      <c r="AV35" s="153" t="str">
        <f t="shared" si="31"/>
        <v/>
      </c>
      <c r="AW35" s="153" t="str">
        <f t="shared" si="14"/>
        <v/>
      </c>
      <c r="AX35" s="153" t="str">
        <f t="shared" si="15"/>
        <v/>
      </c>
    </row>
    <row r="36" spans="1:50" ht="29.45" customHeight="1" x14ac:dyDescent="0.25">
      <c r="A36" s="216" t="str">
        <f>'N-Bedarf-SK §13a'!A36</f>
        <v/>
      </c>
      <c r="B36" s="216" t="str">
        <f>IF('N-Bedarf-SK §13a'!B36="","",'N-Bedarf-SK §13a'!B36)</f>
        <v/>
      </c>
      <c r="C36" s="217" t="str">
        <f>IF('N-Bedarf-SK §13a'!D36="","",'N-Bedarf-SK §13a'!D36)</f>
        <v/>
      </c>
      <c r="D36" s="218" t="str">
        <f>IF('N-Bedarf-SK §13a'!C36="","",'N-Bedarf-SK §13a'!C36)</f>
        <v/>
      </c>
      <c r="E36" s="219" t="str">
        <f>IF('N-Bedarf-SK §13a'!AI36="",'N-Bedarf-SK §13a'!AG36,'N-Bedarf-SK §13a'!AI36)</f>
        <v/>
      </c>
      <c r="F36" s="219"/>
      <c r="G36" s="219"/>
      <c r="H36" s="345" t="str">
        <f t="shared" si="16"/>
        <v/>
      </c>
      <c r="I36" s="345" t="str">
        <f t="shared" si="17"/>
        <v/>
      </c>
      <c r="J36" s="345" t="str">
        <f t="shared" si="18"/>
        <v/>
      </c>
      <c r="K36" s="220">
        <f t="shared" si="19"/>
        <v>0</v>
      </c>
      <c r="L36" s="220">
        <f t="shared" si="20"/>
        <v>0</v>
      </c>
      <c r="M36" s="220">
        <f t="shared" si="21"/>
        <v>0</v>
      </c>
      <c r="N36" s="220" t="str">
        <f t="shared" si="22"/>
        <v/>
      </c>
      <c r="O36" s="220" t="str">
        <f t="shared" si="23"/>
        <v/>
      </c>
      <c r="P36" s="220" t="str">
        <f t="shared" si="24"/>
        <v/>
      </c>
      <c r="Q36" s="214" t="str">
        <f t="shared" si="0"/>
        <v/>
      </c>
      <c r="R36" s="141"/>
      <c r="S36" s="211"/>
      <c r="T36" s="346" t="str">
        <f t="shared" si="1"/>
        <v/>
      </c>
      <c r="U36" s="127" t="str">
        <f t="shared" si="25"/>
        <v/>
      </c>
      <c r="V36" s="127" t="str">
        <f t="shared" si="26"/>
        <v/>
      </c>
      <c r="W36" s="127" t="str">
        <f t="shared" si="2"/>
        <v/>
      </c>
      <c r="X36" s="127" t="str">
        <f t="shared" si="3"/>
        <v/>
      </c>
      <c r="Y36" s="141"/>
      <c r="Z36" s="211"/>
      <c r="AA36" s="361" t="str">
        <f t="shared" si="4"/>
        <v/>
      </c>
      <c r="AB36" s="127" t="str">
        <f t="shared" si="27"/>
        <v/>
      </c>
      <c r="AC36" s="127" t="str">
        <f t="shared" si="28"/>
        <v/>
      </c>
      <c r="AD36" s="127" t="str">
        <f t="shared" si="5"/>
        <v/>
      </c>
      <c r="AE36" s="127" t="str">
        <f t="shared" si="6"/>
        <v/>
      </c>
      <c r="AF36" s="213" t="str">
        <f t="shared" si="32"/>
        <v/>
      </c>
      <c r="AG36" s="141"/>
      <c r="AH36" s="211"/>
      <c r="AI36" s="346" t="str">
        <f t="shared" si="7"/>
        <v/>
      </c>
      <c r="AJ36" s="153" t="str">
        <f t="shared" si="29"/>
        <v/>
      </c>
      <c r="AK36" s="153" t="str">
        <f t="shared" si="8"/>
        <v/>
      </c>
      <c r="AL36" s="153" t="str">
        <f t="shared" si="9"/>
        <v/>
      </c>
      <c r="AM36" s="141"/>
      <c r="AN36" s="211"/>
      <c r="AO36" s="346" t="str">
        <f t="shared" si="10"/>
        <v/>
      </c>
      <c r="AP36" s="153" t="str">
        <f t="shared" si="30"/>
        <v/>
      </c>
      <c r="AQ36" s="153" t="str">
        <f t="shared" si="11"/>
        <v/>
      </c>
      <c r="AR36" s="153" t="str">
        <f t="shared" si="12"/>
        <v/>
      </c>
      <c r="AS36" s="141"/>
      <c r="AT36" s="211"/>
      <c r="AU36" s="346" t="str">
        <f t="shared" si="13"/>
        <v/>
      </c>
      <c r="AV36" s="153" t="str">
        <f t="shared" si="31"/>
        <v/>
      </c>
      <c r="AW36" s="153" t="str">
        <f t="shared" si="14"/>
        <v/>
      </c>
      <c r="AX36" s="153" t="str">
        <f t="shared" si="15"/>
        <v/>
      </c>
    </row>
    <row r="37" spans="1:50" ht="29.45" customHeight="1" x14ac:dyDescent="0.25">
      <c r="A37" s="216" t="str">
        <f>'N-Bedarf-SK §13a'!A37</f>
        <v/>
      </c>
      <c r="B37" s="216" t="str">
        <f>IF('N-Bedarf-SK §13a'!B37="","",'N-Bedarf-SK §13a'!B37)</f>
        <v/>
      </c>
      <c r="C37" s="217" t="str">
        <f>IF('N-Bedarf-SK §13a'!D37="","",'N-Bedarf-SK §13a'!D37)</f>
        <v/>
      </c>
      <c r="D37" s="218" t="str">
        <f>IF('N-Bedarf-SK §13a'!C37="","",'N-Bedarf-SK §13a'!C37)</f>
        <v/>
      </c>
      <c r="E37" s="219" t="str">
        <f>IF('N-Bedarf-SK §13a'!AI37="",'N-Bedarf-SK §13a'!AG37,'N-Bedarf-SK §13a'!AI37)</f>
        <v/>
      </c>
      <c r="F37" s="219"/>
      <c r="G37" s="219"/>
      <c r="H37" s="345" t="str">
        <f t="shared" si="16"/>
        <v/>
      </c>
      <c r="I37" s="345" t="str">
        <f t="shared" si="17"/>
        <v/>
      </c>
      <c r="J37" s="345" t="str">
        <f t="shared" si="18"/>
        <v/>
      </c>
      <c r="K37" s="220">
        <f t="shared" si="19"/>
        <v>0</v>
      </c>
      <c r="L37" s="220">
        <f t="shared" si="20"/>
        <v>0</v>
      </c>
      <c r="M37" s="220">
        <f t="shared" si="21"/>
        <v>0</v>
      </c>
      <c r="N37" s="220" t="str">
        <f t="shared" si="22"/>
        <v/>
      </c>
      <c r="O37" s="220" t="str">
        <f t="shared" si="23"/>
        <v/>
      </c>
      <c r="P37" s="220" t="str">
        <f t="shared" si="24"/>
        <v/>
      </c>
      <c r="Q37" s="214" t="str">
        <f t="shared" si="0"/>
        <v/>
      </c>
      <c r="R37" s="141"/>
      <c r="S37" s="211"/>
      <c r="T37" s="346" t="str">
        <f t="shared" si="1"/>
        <v/>
      </c>
      <c r="U37" s="127" t="str">
        <f t="shared" si="25"/>
        <v/>
      </c>
      <c r="V37" s="127" t="str">
        <f t="shared" si="26"/>
        <v/>
      </c>
      <c r="W37" s="127" t="str">
        <f t="shared" si="2"/>
        <v/>
      </c>
      <c r="X37" s="127" t="str">
        <f t="shared" si="3"/>
        <v/>
      </c>
      <c r="Y37" s="141"/>
      <c r="Z37" s="211"/>
      <c r="AA37" s="361" t="str">
        <f t="shared" si="4"/>
        <v/>
      </c>
      <c r="AB37" s="127" t="str">
        <f t="shared" si="27"/>
        <v/>
      </c>
      <c r="AC37" s="127" t="str">
        <f t="shared" si="28"/>
        <v/>
      </c>
      <c r="AD37" s="127" t="str">
        <f t="shared" si="5"/>
        <v/>
      </c>
      <c r="AE37" s="127" t="str">
        <f t="shared" si="6"/>
        <v/>
      </c>
      <c r="AF37" s="213" t="str">
        <f t="shared" si="32"/>
        <v/>
      </c>
      <c r="AG37" s="141"/>
      <c r="AH37" s="211"/>
      <c r="AI37" s="346" t="str">
        <f t="shared" si="7"/>
        <v/>
      </c>
      <c r="AJ37" s="153" t="str">
        <f t="shared" si="29"/>
        <v/>
      </c>
      <c r="AK37" s="153" t="str">
        <f t="shared" si="8"/>
        <v/>
      </c>
      <c r="AL37" s="153" t="str">
        <f t="shared" si="9"/>
        <v/>
      </c>
      <c r="AM37" s="141"/>
      <c r="AN37" s="211"/>
      <c r="AO37" s="346" t="str">
        <f t="shared" si="10"/>
        <v/>
      </c>
      <c r="AP37" s="153" t="str">
        <f t="shared" si="30"/>
        <v/>
      </c>
      <c r="AQ37" s="153" t="str">
        <f t="shared" si="11"/>
        <v/>
      </c>
      <c r="AR37" s="153" t="str">
        <f t="shared" si="12"/>
        <v/>
      </c>
      <c r="AS37" s="141"/>
      <c r="AT37" s="211"/>
      <c r="AU37" s="346" t="str">
        <f t="shared" si="13"/>
        <v/>
      </c>
      <c r="AV37" s="153" t="str">
        <f t="shared" si="31"/>
        <v/>
      </c>
      <c r="AW37" s="153" t="str">
        <f t="shared" si="14"/>
        <v/>
      </c>
      <c r="AX37" s="153" t="str">
        <f t="shared" si="15"/>
        <v/>
      </c>
    </row>
    <row r="38" spans="1:50" ht="29.45" customHeight="1" x14ac:dyDescent="0.25">
      <c r="A38" s="216" t="str">
        <f>'N-Bedarf-SK §13a'!A38</f>
        <v/>
      </c>
      <c r="B38" s="216" t="str">
        <f>IF('N-Bedarf-SK §13a'!B38="","",'N-Bedarf-SK §13a'!B38)</f>
        <v/>
      </c>
      <c r="C38" s="217" t="str">
        <f>IF('N-Bedarf-SK §13a'!D38="","",'N-Bedarf-SK §13a'!D38)</f>
        <v/>
      </c>
      <c r="D38" s="218" t="str">
        <f>IF('N-Bedarf-SK §13a'!C38="","",'N-Bedarf-SK §13a'!C38)</f>
        <v/>
      </c>
      <c r="E38" s="219" t="str">
        <f>IF('N-Bedarf-SK §13a'!AI38="",'N-Bedarf-SK §13a'!AG38,'N-Bedarf-SK §13a'!AI38)</f>
        <v/>
      </c>
      <c r="F38" s="219"/>
      <c r="G38" s="219"/>
      <c r="H38" s="345" t="str">
        <f t="shared" si="16"/>
        <v/>
      </c>
      <c r="I38" s="345" t="str">
        <f t="shared" si="17"/>
        <v/>
      </c>
      <c r="J38" s="345" t="str">
        <f t="shared" si="18"/>
        <v/>
      </c>
      <c r="K38" s="220">
        <f t="shared" si="19"/>
        <v>0</v>
      </c>
      <c r="L38" s="220">
        <f t="shared" si="20"/>
        <v>0</v>
      </c>
      <c r="M38" s="220">
        <f t="shared" si="21"/>
        <v>0</v>
      </c>
      <c r="N38" s="220" t="str">
        <f t="shared" si="22"/>
        <v/>
      </c>
      <c r="O38" s="220" t="str">
        <f t="shared" si="23"/>
        <v/>
      </c>
      <c r="P38" s="220" t="str">
        <f t="shared" si="24"/>
        <v/>
      </c>
      <c r="Q38" s="214" t="str">
        <f t="shared" si="0"/>
        <v/>
      </c>
      <c r="R38" s="141"/>
      <c r="S38" s="211"/>
      <c r="T38" s="346" t="str">
        <f t="shared" si="1"/>
        <v/>
      </c>
      <c r="U38" s="127" t="str">
        <f t="shared" si="25"/>
        <v/>
      </c>
      <c r="V38" s="127" t="str">
        <f t="shared" si="26"/>
        <v/>
      </c>
      <c r="W38" s="127" t="str">
        <f t="shared" si="2"/>
        <v/>
      </c>
      <c r="X38" s="127" t="str">
        <f t="shared" si="3"/>
        <v/>
      </c>
      <c r="Y38" s="141"/>
      <c r="Z38" s="211"/>
      <c r="AA38" s="361" t="str">
        <f t="shared" si="4"/>
        <v/>
      </c>
      <c r="AB38" s="127" t="str">
        <f t="shared" si="27"/>
        <v/>
      </c>
      <c r="AC38" s="127" t="str">
        <f t="shared" si="28"/>
        <v/>
      </c>
      <c r="AD38" s="127" t="str">
        <f t="shared" si="5"/>
        <v/>
      </c>
      <c r="AE38" s="127" t="str">
        <f t="shared" si="6"/>
        <v/>
      </c>
      <c r="AF38" s="213" t="str">
        <f t="shared" si="32"/>
        <v/>
      </c>
      <c r="AG38" s="141"/>
      <c r="AH38" s="211"/>
      <c r="AI38" s="346" t="str">
        <f t="shared" si="7"/>
        <v/>
      </c>
      <c r="AJ38" s="153" t="str">
        <f t="shared" si="29"/>
        <v/>
      </c>
      <c r="AK38" s="153" t="str">
        <f t="shared" si="8"/>
        <v/>
      </c>
      <c r="AL38" s="153" t="str">
        <f t="shared" si="9"/>
        <v/>
      </c>
      <c r="AM38" s="141"/>
      <c r="AN38" s="211"/>
      <c r="AO38" s="346" t="str">
        <f t="shared" si="10"/>
        <v/>
      </c>
      <c r="AP38" s="153" t="str">
        <f t="shared" si="30"/>
        <v/>
      </c>
      <c r="AQ38" s="153" t="str">
        <f t="shared" si="11"/>
        <v/>
      </c>
      <c r="AR38" s="153" t="str">
        <f t="shared" si="12"/>
        <v/>
      </c>
      <c r="AS38" s="141"/>
      <c r="AT38" s="211"/>
      <c r="AU38" s="346" t="str">
        <f t="shared" si="13"/>
        <v/>
      </c>
      <c r="AV38" s="153" t="str">
        <f t="shared" si="31"/>
        <v/>
      </c>
      <c r="AW38" s="153" t="str">
        <f t="shared" si="14"/>
        <v/>
      </c>
      <c r="AX38" s="153" t="str">
        <f t="shared" si="15"/>
        <v/>
      </c>
    </row>
    <row r="39" spans="1:50" ht="29.45" customHeight="1" x14ac:dyDescent="0.25">
      <c r="A39" s="216" t="str">
        <f>'N-Bedarf-SK §13a'!A39</f>
        <v/>
      </c>
      <c r="B39" s="216" t="str">
        <f>IF('N-Bedarf-SK §13a'!B39="","",'N-Bedarf-SK §13a'!B39)</f>
        <v/>
      </c>
      <c r="C39" s="217" t="str">
        <f>IF('N-Bedarf-SK §13a'!D39="","",'N-Bedarf-SK §13a'!D39)</f>
        <v/>
      </c>
      <c r="D39" s="218" t="str">
        <f>IF('N-Bedarf-SK §13a'!C39="","",'N-Bedarf-SK §13a'!C39)</f>
        <v/>
      </c>
      <c r="E39" s="219" t="str">
        <f>IF('N-Bedarf-SK §13a'!AI39="",'N-Bedarf-SK §13a'!AG39,'N-Bedarf-SK §13a'!AI39)</f>
        <v/>
      </c>
      <c r="F39" s="219"/>
      <c r="G39" s="219"/>
      <c r="H39" s="345" t="str">
        <f t="shared" si="16"/>
        <v/>
      </c>
      <c r="I39" s="345" t="str">
        <f t="shared" si="17"/>
        <v/>
      </c>
      <c r="J39" s="345" t="str">
        <f t="shared" si="18"/>
        <v/>
      </c>
      <c r="K39" s="220">
        <f t="shared" si="19"/>
        <v>0</v>
      </c>
      <c r="L39" s="220">
        <f t="shared" si="20"/>
        <v>0</v>
      </c>
      <c r="M39" s="220">
        <f t="shared" si="21"/>
        <v>0</v>
      </c>
      <c r="N39" s="220" t="str">
        <f t="shared" si="22"/>
        <v/>
      </c>
      <c r="O39" s="220" t="str">
        <f t="shared" si="23"/>
        <v/>
      </c>
      <c r="P39" s="220" t="str">
        <f t="shared" si="24"/>
        <v/>
      </c>
      <c r="Q39" s="214" t="str">
        <f t="shared" si="0"/>
        <v/>
      </c>
      <c r="R39" s="141"/>
      <c r="S39" s="211"/>
      <c r="T39" s="346" t="str">
        <f t="shared" si="1"/>
        <v/>
      </c>
      <c r="U39" s="127" t="str">
        <f t="shared" si="25"/>
        <v/>
      </c>
      <c r="V39" s="127" t="str">
        <f t="shared" si="26"/>
        <v/>
      </c>
      <c r="W39" s="127" t="str">
        <f t="shared" si="2"/>
        <v/>
      </c>
      <c r="X39" s="127" t="str">
        <f t="shared" si="3"/>
        <v/>
      </c>
      <c r="Y39" s="141"/>
      <c r="Z39" s="211"/>
      <c r="AA39" s="361" t="str">
        <f t="shared" si="4"/>
        <v/>
      </c>
      <c r="AB39" s="127" t="str">
        <f t="shared" si="27"/>
        <v/>
      </c>
      <c r="AC39" s="127" t="str">
        <f t="shared" si="28"/>
        <v/>
      </c>
      <c r="AD39" s="127" t="str">
        <f t="shared" si="5"/>
        <v/>
      </c>
      <c r="AE39" s="127" t="str">
        <f t="shared" si="6"/>
        <v/>
      </c>
      <c r="AF39" s="213" t="str">
        <f t="shared" si="32"/>
        <v/>
      </c>
      <c r="AG39" s="141"/>
      <c r="AH39" s="211"/>
      <c r="AI39" s="346" t="str">
        <f t="shared" si="7"/>
        <v/>
      </c>
      <c r="AJ39" s="153" t="str">
        <f t="shared" si="29"/>
        <v/>
      </c>
      <c r="AK39" s="153" t="str">
        <f t="shared" si="8"/>
        <v/>
      </c>
      <c r="AL39" s="153" t="str">
        <f t="shared" si="9"/>
        <v/>
      </c>
      <c r="AM39" s="141"/>
      <c r="AN39" s="211"/>
      <c r="AO39" s="346" t="str">
        <f t="shared" si="10"/>
        <v/>
      </c>
      <c r="AP39" s="153" t="str">
        <f t="shared" si="30"/>
        <v/>
      </c>
      <c r="AQ39" s="153" t="str">
        <f t="shared" si="11"/>
        <v/>
      </c>
      <c r="AR39" s="153" t="str">
        <f t="shared" si="12"/>
        <v/>
      </c>
      <c r="AS39" s="141"/>
      <c r="AT39" s="211"/>
      <c r="AU39" s="346" t="str">
        <f t="shared" si="13"/>
        <v/>
      </c>
      <c r="AV39" s="153" t="str">
        <f t="shared" si="31"/>
        <v/>
      </c>
      <c r="AW39" s="153" t="str">
        <f t="shared" si="14"/>
        <v/>
      </c>
      <c r="AX39" s="153" t="str">
        <f t="shared" si="15"/>
        <v/>
      </c>
    </row>
    <row r="40" spans="1:50" ht="29.45" customHeight="1" x14ac:dyDescent="0.25">
      <c r="A40" s="216" t="str">
        <f>'N-Bedarf-SK §13a'!A40</f>
        <v/>
      </c>
      <c r="B40" s="216" t="str">
        <f>IF('N-Bedarf-SK §13a'!B40="","",'N-Bedarf-SK §13a'!B40)</f>
        <v/>
      </c>
      <c r="C40" s="217" t="str">
        <f>IF('N-Bedarf-SK §13a'!D40="","",'N-Bedarf-SK §13a'!D40)</f>
        <v/>
      </c>
      <c r="D40" s="218" t="str">
        <f>IF('N-Bedarf-SK §13a'!C40="","",'N-Bedarf-SK §13a'!C40)</f>
        <v/>
      </c>
      <c r="E40" s="219" t="str">
        <f>IF('N-Bedarf-SK §13a'!AI40="",'N-Bedarf-SK §13a'!AG40,'N-Bedarf-SK §13a'!AI40)</f>
        <v/>
      </c>
      <c r="F40" s="219"/>
      <c r="G40" s="219"/>
      <c r="H40" s="345" t="str">
        <f t="shared" si="16"/>
        <v/>
      </c>
      <c r="I40" s="345" t="str">
        <f t="shared" si="17"/>
        <v/>
      </c>
      <c r="J40" s="345" t="str">
        <f t="shared" si="18"/>
        <v/>
      </c>
      <c r="K40" s="220">
        <f t="shared" si="19"/>
        <v>0</v>
      </c>
      <c r="L40" s="220">
        <f t="shared" si="20"/>
        <v>0</v>
      </c>
      <c r="M40" s="220">
        <f t="shared" si="21"/>
        <v>0</v>
      </c>
      <c r="N40" s="220" t="str">
        <f t="shared" si="22"/>
        <v/>
      </c>
      <c r="O40" s="220" t="str">
        <f t="shared" si="23"/>
        <v/>
      </c>
      <c r="P40" s="220" t="str">
        <f t="shared" si="24"/>
        <v/>
      </c>
      <c r="Q40" s="214" t="str">
        <f t="shared" si="0"/>
        <v/>
      </c>
      <c r="R40" s="141"/>
      <c r="S40" s="211"/>
      <c r="T40" s="346" t="str">
        <f t="shared" si="1"/>
        <v/>
      </c>
      <c r="U40" s="127" t="str">
        <f t="shared" si="25"/>
        <v/>
      </c>
      <c r="V40" s="127" t="str">
        <f t="shared" si="26"/>
        <v/>
      </c>
      <c r="W40" s="127" t="str">
        <f t="shared" si="2"/>
        <v/>
      </c>
      <c r="X40" s="127" t="str">
        <f t="shared" si="3"/>
        <v/>
      </c>
      <c r="Y40" s="141"/>
      <c r="Z40" s="211"/>
      <c r="AA40" s="361" t="str">
        <f t="shared" si="4"/>
        <v/>
      </c>
      <c r="AB40" s="127" t="str">
        <f t="shared" si="27"/>
        <v/>
      </c>
      <c r="AC40" s="127" t="str">
        <f t="shared" si="28"/>
        <v/>
      </c>
      <c r="AD40" s="127" t="str">
        <f t="shared" si="5"/>
        <v/>
      </c>
      <c r="AE40" s="127" t="str">
        <f t="shared" si="6"/>
        <v/>
      </c>
      <c r="AF40" s="213" t="str">
        <f t="shared" si="32"/>
        <v/>
      </c>
      <c r="AG40" s="141"/>
      <c r="AH40" s="211"/>
      <c r="AI40" s="346" t="str">
        <f t="shared" si="7"/>
        <v/>
      </c>
      <c r="AJ40" s="153" t="str">
        <f t="shared" si="29"/>
        <v/>
      </c>
      <c r="AK40" s="153" t="str">
        <f t="shared" si="8"/>
        <v/>
      </c>
      <c r="AL40" s="153" t="str">
        <f t="shared" si="9"/>
        <v/>
      </c>
      <c r="AM40" s="141"/>
      <c r="AN40" s="211"/>
      <c r="AO40" s="346" t="str">
        <f t="shared" si="10"/>
        <v/>
      </c>
      <c r="AP40" s="153" t="str">
        <f t="shared" si="30"/>
        <v/>
      </c>
      <c r="AQ40" s="153" t="str">
        <f t="shared" si="11"/>
        <v/>
      </c>
      <c r="AR40" s="153" t="str">
        <f t="shared" si="12"/>
        <v/>
      </c>
      <c r="AS40" s="141"/>
      <c r="AT40" s="211"/>
      <c r="AU40" s="346" t="str">
        <f t="shared" si="13"/>
        <v/>
      </c>
      <c r="AV40" s="153" t="str">
        <f t="shared" si="31"/>
        <v/>
      </c>
      <c r="AW40" s="153" t="str">
        <f t="shared" si="14"/>
        <v/>
      </c>
      <c r="AX40" s="153" t="str">
        <f t="shared" si="15"/>
        <v/>
      </c>
    </row>
    <row r="41" spans="1:50" ht="29.45" customHeight="1" x14ac:dyDescent="0.25">
      <c r="A41" s="216" t="str">
        <f>'N-Bedarf-SK §13a'!A41</f>
        <v/>
      </c>
      <c r="B41" s="216" t="str">
        <f>IF('N-Bedarf-SK §13a'!B41="","",'N-Bedarf-SK §13a'!B41)</f>
        <v/>
      </c>
      <c r="C41" s="217" t="str">
        <f>IF('N-Bedarf-SK §13a'!D41="","",'N-Bedarf-SK §13a'!D41)</f>
        <v/>
      </c>
      <c r="D41" s="218" t="str">
        <f>IF('N-Bedarf-SK §13a'!C41="","",'N-Bedarf-SK §13a'!C41)</f>
        <v/>
      </c>
      <c r="E41" s="219" t="str">
        <f>IF('N-Bedarf-SK §13a'!AI41="",'N-Bedarf-SK §13a'!AG41,'N-Bedarf-SK §13a'!AI41)</f>
        <v/>
      </c>
      <c r="F41" s="219"/>
      <c r="G41" s="219"/>
      <c r="H41" s="345" t="str">
        <f t="shared" si="16"/>
        <v/>
      </c>
      <c r="I41" s="345" t="str">
        <f t="shared" si="17"/>
        <v/>
      </c>
      <c r="J41" s="345" t="str">
        <f t="shared" si="18"/>
        <v/>
      </c>
      <c r="K41" s="220">
        <f t="shared" si="19"/>
        <v>0</v>
      </c>
      <c r="L41" s="220">
        <f t="shared" si="20"/>
        <v>0</v>
      </c>
      <c r="M41" s="220">
        <f t="shared" si="21"/>
        <v>0</v>
      </c>
      <c r="N41" s="220" t="str">
        <f t="shared" si="22"/>
        <v/>
      </c>
      <c r="O41" s="220" t="str">
        <f t="shared" si="23"/>
        <v/>
      </c>
      <c r="P41" s="220" t="str">
        <f t="shared" si="24"/>
        <v/>
      </c>
      <c r="Q41" s="214" t="str">
        <f t="shared" si="0"/>
        <v/>
      </c>
      <c r="R41" s="141"/>
      <c r="S41" s="211"/>
      <c r="T41" s="346" t="str">
        <f t="shared" si="1"/>
        <v/>
      </c>
      <c r="U41" s="127" t="str">
        <f t="shared" si="25"/>
        <v/>
      </c>
      <c r="V41" s="127" t="str">
        <f t="shared" si="26"/>
        <v/>
      </c>
      <c r="W41" s="127" t="str">
        <f t="shared" si="2"/>
        <v/>
      </c>
      <c r="X41" s="127" t="str">
        <f t="shared" si="3"/>
        <v/>
      </c>
      <c r="Y41" s="141"/>
      <c r="Z41" s="211"/>
      <c r="AA41" s="361" t="str">
        <f t="shared" si="4"/>
        <v/>
      </c>
      <c r="AB41" s="127" t="str">
        <f t="shared" si="27"/>
        <v/>
      </c>
      <c r="AC41" s="127" t="str">
        <f t="shared" si="28"/>
        <v/>
      </c>
      <c r="AD41" s="127" t="str">
        <f t="shared" si="5"/>
        <v/>
      </c>
      <c r="AE41" s="127" t="str">
        <f t="shared" si="6"/>
        <v/>
      </c>
      <c r="AF41" s="213" t="str">
        <f t="shared" si="32"/>
        <v/>
      </c>
      <c r="AG41" s="141"/>
      <c r="AH41" s="211"/>
      <c r="AI41" s="346" t="str">
        <f t="shared" si="7"/>
        <v/>
      </c>
      <c r="AJ41" s="153" t="str">
        <f t="shared" si="29"/>
        <v/>
      </c>
      <c r="AK41" s="153" t="str">
        <f t="shared" si="8"/>
        <v/>
      </c>
      <c r="AL41" s="153" t="str">
        <f t="shared" si="9"/>
        <v/>
      </c>
      <c r="AM41" s="141"/>
      <c r="AN41" s="211"/>
      <c r="AO41" s="346" t="str">
        <f t="shared" si="10"/>
        <v/>
      </c>
      <c r="AP41" s="153" t="str">
        <f t="shared" si="30"/>
        <v/>
      </c>
      <c r="AQ41" s="153" t="str">
        <f t="shared" si="11"/>
        <v/>
      </c>
      <c r="AR41" s="153" t="str">
        <f t="shared" si="12"/>
        <v/>
      </c>
      <c r="AS41" s="141"/>
      <c r="AT41" s="211"/>
      <c r="AU41" s="346" t="str">
        <f t="shared" si="13"/>
        <v/>
      </c>
      <c r="AV41" s="153" t="str">
        <f t="shared" si="31"/>
        <v/>
      </c>
      <c r="AW41" s="153" t="str">
        <f t="shared" si="14"/>
        <v/>
      </c>
      <c r="AX41" s="153" t="str">
        <f t="shared" si="15"/>
        <v/>
      </c>
    </row>
    <row r="42" spans="1:50" ht="29.45" customHeight="1" x14ac:dyDescent="0.25">
      <c r="A42" s="216" t="str">
        <f>'N-Bedarf-SK §13a'!A42</f>
        <v/>
      </c>
      <c r="B42" s="216" t="str">
        <f>IF('N-Bedarf-SK §13a'!B42="","",'N-Bedarf-SK §13a'!B42)</f>
        <v/>
      </c>
      <c r="C42" s="217" t="str">
        <f>IF('N-Bedarf-SK §13a'!D42="","",'N-Bedarf-SK §13a'!D42)</f>
        <v/>
      </c>
      <c r="D42" s="218" t="str">
        <f>IF('N-Bedarf-SK §13a'!C42="","",'N-Bedarf-SK §13a'!C42)</f>
        <v/>
      </c>
      <c r="E42" s="219" t="str">
        <f>IF('N-Bedarf-SK §13a'!AI42="",'N-Bedarf-SK §13a'!AG42,'N-Bedarf-SK §13a'!AI42)</f>
        <v/>
      </c>
      <c r="F42" s="219"/>
      <c r="G42" s="219"/>
      <c r="H42" s="345" t="str">
        <f t="shared" si="16"/>
        <v/>
      </c>
      <c r="I42" s="345" t="str">
        <f t="shared" si="17"/>
        <v/>
      </c>
      <c r="J42" s="345" t="str">
        <f t="shared" si="18"/>
        <v/>
      </c>
      <c r="K42" s="220">
        <f t="shared" si="19"/>
        <v>0</v>
      </c>
      <c r="L42" s="220">
        <f t="shared" si="20"/>
        <v>0</v>
      </c>
      <c r="M42" s="220">
        <f t="shared" si="21"/>
        <v>0</v>
      </c>
      <c r="N42" s="220" t="str">
        <f t="shared" si="22"/>
        <v/>
      </c>
      <c r="O42" s="220" t="str">
        <f t="shared" si="23"/>
        <v/>
      </c>
      <c r="P42" s="220" t="str">
        <f t="shared" si="24"/>
        <v/>
      </c>
      <c r="Q42" s="214" t="str">
        <f t="shared" si="0"/>
        <v/>
      </c>
      <c r="R42" s="141"/>
      <c r="S42" s="211"/>
      <c r="T42" s="346" t="str">
        <f t="shared" si="1"/>
        <v/>
      </c>
      <c r="U42" s="127" t="str">
        <f t="shared" si="25"/>
        <v/>
      </c>
      <c r="V42" s="127" t="str">
        <f t="shared" si="26"/>
        <v/>
      </c>
      <c r="W42" s="127" t="str">
        <f t="shared" si="2"/>
        <v/>
      </c>
      <c r="X42" s="127" t="str">
        <f t="shared" si="3"/>
        <v/>
      </c>
      <c r="Y42" s="141"/>
      <c r="Z42" s="211"/>
      <c r="AA42" s="361" t="str">
        <f t="shared" si="4"/>
        <v/>
      </c>
      <c r="AB42" s="127" t="str">
        <f t="shared" si="27"/>
        <v/>
      </c>
      <c r="AC42" s="127" t="str">
        <f t="shared" si="28"/>
        <v/>
      </c>
      <c r="AD42" s="127" t="str">
        <f t="shared" si="5"/>
        <v/>
      </c>
      <c r="AE42" s="127" t="str">
        <f t="shared" si="6"/>
        <v/>
      </c>
      <c r="AF42" s="213" t="str">
        <f t="shared" si="32"/>
        <v/>
      </c>
      <c r="AG42" s="141"/>
      <c r="AH42" s="211"/>
      <c r="AI42" s="346" t="str">
        <f t="shared" si="7"/>
        <v/>
      </c>
      <c r="AJ42" s="153" t="str">
        <f t="shared" si="29"/>
        <v/>
      </c>
      <c r="AK42" s="153" t="str">
        <f t="shared" si="8"/>
        <v/>
      </c>
      <c r="AL42" s="153" t="str">
        <f t="shared" si="9"/>
        <v/>
      </c>
      <c r="AM42" s="141"/>
      <c r="AN42" s="211"/>
      <c r="AO42" s="346" t="str">
        <f t="shared" si="10"/>
        <v/>
      </c>
      <c r="AP42" s="153" t="str">
        <f t="shared" si="30"/>
        <v/>
      </c>
      <c r="AQ42" s="153" t="str">
        <f t="shared" si="11"/>
        <v/>
      </c>
      <c r="AR42" s="153" t="str">
        <f t="shared" si="12"/>
        <v/>
      </c>
      <c r="AS42" s="141"/>
      <c r="AT42" s="211"/>
      <c r="AU42" s="346" t="str">
        <f t="shared" si="13"/>
        <v/>
      </c>
      <c r="AV42" s="153" t="str">
        <f t="shared" si="31"/>
        <v/>
      </c>
      <c r="AW42" s="153" t="str">
        <f t="shared" si="14"/>
        <v/>
      </c>
      <c r="AX42" s="153" t="str">
        <f t="shared" si="15"/>
        <v/>
      </c>
    </row>
    <row r="43" spans="1:50" ht="29.45" customHeight="1" x14ac:dyDescent="0.25">
      <c r="A43" s="216" t="str">
        <f>'N-Bedarf-SK §13a'!A43</f>
        <v/>
      </c>
      <c r="B43" s="216" t="str">
        <f>IF('N-Bedarf-SK §13a'!B43="","",'N-Bedarf-SK §13a'!B43)</f>
        <v/>
      </c>
      <c r="C43" s="217" t="str">
        <f>IF('N-Bedarf-SK §13a'!D43="","",'N-Bedarf-SK §13a'!D43)</f>
        <v/>
      </c>
      <c r="D43" s="218" t="str">
        <f>IF('N-Bedarf-SK §13a'!C43="","",'N-Bedarf-SK §13a'!C43)</f>
        <v/>
      </c>
      <c r="E43" s="219" t="str">
        <f>IF('N-Bedarf-SK §13a'!AI43="",'N-Bedarf-SK §13a'!AG43,'N-Bedarf-SK §13a'!AI43)</f>
        <v/>
      </c>
      <c r="F43" s="219"/>
      <c r="G43" s="219"/>
      <c r="H43" s="345" t="str">
        <f t="shared" si="16"/>
        <v/>
      </c>
      <c r="I43" s="345" t="str">
        <f t="shared" si="17"/>
        <v/>
      </c>
      <c r="J43" s="345" t="str">
        <f t="shared" si="18"/>
        <v/>
      </c>
      <c r="K43" s="220">
        <f t="shared" si="19"/>
        <v>0</v>
      </c>
      <c r="L43" s="220">
        <f t="shared" si="20"/>
        <v>0</v>
      </c>
      <c r="M43" s="220">
        <f t="shared" si="21"/>
        <v>0</v>
      </c>
      <c r="N43" s="220" t="str">
        <f t="shared" si="22"/>
        <v/>
      </c>
      <c r="O43" s="220" t="str">
        <f t="shared" si="23"/>
        <v/>
      </c>
      <c r="P43" s="220" t="str">
        <f t="shared" si="24"/>
        <v/>
      </c>
      <c r="Q43" s="214" t="str">
        <f t="shared" si="0"/>
        <v/>
      </c>
      <c r="R43" s="141"/>
      <c r="S43" s="211"/>
      <c r="T43" s="346" t="str">
        <f t="shared" si="1"/>
        <v/>
      </c>
      <c r="U43" s="127" t="str">
        <f t="shared" si="25"/>
        <v/>
      </c>
      <c r="V43" s="127" t="str">
        <f t="shared" si="26"/>
        <v/>
      </c>
      <c r="W43" s="127" t="str">
        <f t="shared" si="2"/>
        <v/>
      </c>
      <c r="X43" s="127" t="str">
        <f t="shared" si="3"/>
        <v/>
      </c>
      <c r="Y43" s="141"/>
      <c r="Z43" s="211"/>
      <c r="AA43" s="361" t="str">
        <f t="shared" si="4"/>
        <v/>
      </c>
      <c r="AB43" s="127" t="str">
        <f t="shared" si="27"/>
        <v/>
      </c>
      <c r="AC43" s="127" t="str">
        <f t="shared" si="28"/>
        <v/>
      </c>
      <c r="AD43" s="127" t="str">
        <f t="shared" si="5"/>
        <v/>
      </c>
      <c r="AE43" s="127" t="str">
        <f t="shared" si="6"/>
        <v/>
      </c>
      <c r="AF43" s="213" t="str">
        <f t="shared" si="32"/>
        <v/>
      </c>
      <c r="AG43" s="141"/>
      <c r="AH43" s="211"/>
      <c r="AI43" s="346" t="str">
        <f t="shared" si="7"/>
        <v/>
      </c>
      <c r="AJ43" s="153" t="str">
        <f t="shared" si="29"/>
        <v/>
      </c>
      <c r="AK43" s="153" t="str">
        <f t="shared" si="8"/>
        <v/>
      </c>
      <c r="AL43" s="153" t="str">
        <f t="shared" si="9"/>
        <v/>
      </c>
      <c r="AM43" s="141"/>
      <c r="AN43" s="211"/>
      <c r="AO43" s="346" t="str">
        <f t="shared" si="10"/>
        <v/>
      </c>
      <c r="AP43" s="153" t="str">
        <f t="shared" si="30"/>
        <v/>
      </c>
      <c r="AQ43" s="153" t="str">
        <f t="shared" si="11"/>
        <v/>
      </c>
      <c r="AR43" s="153" t="str">
        <f t="shared" si="12"/>
        <v/>
      </c>
      <c r="AS43" s="141"/>
      <c r="AT43" s="211"/>
      <c r="AU43" s="346" t="str">
        <f t="shared" si="13"/>
        <v/>
      </c>
      <c r="AV43" s="153" t="str">
        <f t="shared" si="31"/>
        <v/>
      </c>
      <c r="AW43" s="153" t="str">
        <f t="shared" si="14"/>
        <v/>
      </c>
      <c r="AX43" s="153" t="str">
        <f t="shared" si="15"/>
        <v/>
      </c>
    </row>
    <row r="44" spans="1:50" ht="29.45" customHeight="1" x14ac:dyDescent="0.25">
      <c r="A44" s="216" t="str">
        <f>'N-Bedarf-SK §13a'!A44</f>
        <v/>
      </c>
      <c r="B44" s="216" t="str">
        <f>IF('N-Bedarf-SK §13a'!B44="","",'N-Bedarf-SK §13a'!B44)</f>
        <v/>
      </c>
      <c r="C44" s="217" t="str">
        <f>IF('N-Bedarf-SK §13a'!D44="","",'N-Bedarf-SK §13a'!D44)</f>
        <v/>
      </c>
      <c r="D44" s="218" t="str">
        <f>IF('N-Bedarf-SK §13a'!C44="","",'N-Bedarf-SK §13a'!C44)</f>
        <v/>
      </c>
      <c r="E44" s="219" t="str">
        <f>IF('N-Bedarf-SK §13a'!AI44="",'N-Bedarf-SK §13a'!AG44,'N-Bedarf-SK §13a'!AI44)</f>
        <v/>
      </c>
      <c r="F44" s="219"/>
      <c r="G44" s="219"/>
      <c r="H44" s="345" t="str">
        <f t="shared" si="16"/>
        <v/>
      </c>
      <c r="I44" s="345" t="str">
        <f t="shared" si="17"/>
        <v/>
      </c>
      <c r="J44" s="345" t="str">
        <f t="shared" si="18"/>
        <v/>
      </c>
      <c r="K44" s="220">
        <f t="shared" si="19"/>
        <v>0</v>
      </c>
      <c r="L44" s="220">
        <f t="shared" si="20"/>
        <v>0</v>
      </c>
      <c r="M44" s="220">
        <f t="shared" si="21"/>
        <v>0</v>
      </c>
      <c r="N44" s="220" t="str">
        <f t="shared" si="22"/>
        <v/>
      </c>
      <c r="O44" s="220" t="str">
        <f t="shared" si="23"/>
        <v/>
      </c>
      <c r="P44" s="220" t="str">
        <f t="shared" si="24"/>
        <v/>
      </c>
      <c r="Q44" s="214" t="str">
        <f t="shared" si="0"/>
        <v/>
      </c>
      <c r="R44" s="141"/>
      <c r="S44" s="211"/>
      <c r="T44" s="346" t="str">
        <f t="shared" si="1"/>
        <v/>
      </c>
      <c r="U44" s="127" t="str">
        <f t="shared" si="25"/>
        <v/>
      </c>
      <c r="V44" s="127" t="str">
        <f t="shared" si="26"/>
        <v/>
      </c>
      <c r="W44" s="127" t="str">
        <f t="shared" si="2"/>
        <v/>
      </c>
      <c r="X44" s="127" t="str">
        <f t="shared" si="3"/>
        <v/>
      </c>
      <c r="Y44" s="141"/>
      <c r="Z44" s="211"/>
      <c r="AA44" s="361" t="str">
        <f t="shared" si="4"/>
        <v/>
      </c>
      <c r="AB44" s="127" t="str">
        <f t="shared" si="27"/>
        <v/>
      </c>
      <c r="AC44" s="127" t="str">
        <f t="shared" si="28"/>
        <v/>
      </c>
      <c r="AD44" s="127" t="str">
        <f t="shared" si="5"/>
        <v/>
      </c>
      <c r="AE44" s="127" t="str">
        <f t="shared" si="6"/>
        <v/>
      </c>
      <c r="AF44" s="213" t="str">
        <f t="shared" si="32"/>
        <v/>
      </c>
      <c r="AG44" s="141"/>
      <c r="AH44" s="211"/>
      <c r="AI44" s="346" t="str">
        <f t="shared" si="7"/>
        <v/>
      </c>
      <c r="AJ44" s="153" t="str">
        <f t="shared" si="29"/>
        <v/>
      </c>
      <c r="AK44" s="153" t="str">
        <f t="shared" si="8"/>
        <v/>
      </c>
      <c r="AL44" s="153" t="str">
        <f t="shared" si="9"/>
        <v/>
      </c>
      <c r="AM44" s="141"/>
      <c r="AN44" s="211"/>
      <c r="AO44" s="346" t="str">
        <f t="shared" si="10"/>
        <v/>
      </c>
      <c r="AP44" s="153" t="str">
        <f t="shared" si="30"/>
        <v/>
      </c>
      <c r="AQ44" s="153" t="str">
        <f t="shared" si="11"/>
        <v/>
      </c>
      <c r="AR44" s="153" t="str">
        <f t="shared" si="12"/>
        <v/>
      </c>
      <c r="AS44" s="141"/>
      <c r="AT44" s="211"/>
      <c r="AU44" s="346" t="str">
        <f t="shared" si="13"/>
        <v/>
      </c>
      <c r="AV44" s="153" t="str">
        <f t="shared" si="31"/>
        <v/>
      </c>
      <c r="AW44" s="153" t="str">
        <f t="shared" si="14"/>
        <v/>
      </c>
      <c r="AX44" s="153" t="str">
        <f t="shared" si="15"/>
        <v/>
      </c>
    </row>
    <row r="45" spans="1:50" ht="29.45" customHeight="1" x14ac:dyDescent="0.25">
      <c r="A45" s="216" t="str">
        <f>'N-Bedarf-SK §13a'!A45</f>
        <v/>
      </c>
      <c r="B45" s="216" t="str">
        <f>IF('N-Bedarf-SK §13a'!B45="","",'N-Bedarf-SK §13a'!B45)</f>
        <v/>
      </c>
      <c r="C45" s="217" t="str">
        <f>IF('N-Bedarf-SK §13a'!D45="","",'N-Bedarf-SK §13a'!D45)</f>
        <v/>
      </c>
      <c r="D45" s="218" t="str">
        <f>IF('N-Bedarf-SK §13a'!C45="","",'N-Bedarf-SK §13a'!C45)</f>
        <v/>
      </c>
      <c r="E45" s="219" t="str">
        <f>IF('N-Bedarf-SK §13a'!AI45="",'N-Bedarf-SK §13a'!AG45,'N-Bedarf-SK §13a'!AI45)</f>
        <v/>
      </c>
      <c r="F45" s="219"/>
      <c r="G45" s="219"/>
      <c r="H45" s="345" t="str">
        <f t="shared" si="16"/>
        <v/>
      </c>
      <c r="I45" s="345" t="str">
        <f t="shared" si="17"/>
        <v/>
      </c>
      <c r="J45" s="345" t="str">
        <f t="shared" si="18"/>
        <v/>
      </c>
      <c r="K45" s="220">
        <f t="shared" si="19"/>
        <v>0</v>
      </c>
      <c r="L45" s="220">
        <f t="shared" si="20"/>
        <v>0</v>
      </c>
      <c r="M45" s="220">
        <f t="shared" si="21"/>
        <v>0</v>
      </c>
      <c r="N45" s="220" t="str">
        <f t="shared" si="22"/>
        <v/>
      </c>
      <c r="O45" s="220" t="str">
        <f t="shared" si="23"/>
        <v/>
      </c>
      <c r="P45" s="220" t="str">
        <f t="shared" si="24"/>
        <v/>
      </c>
      <c r="Q45" s="214" t="str">
        <f t="shared" si="0"/>
        <v/>
      </c>
      <c r="R45" s="141"/>
      <c r="S45" s="211"/>
      <c r="T45" s="346" t="str">
        <f t="shared" si="1"/>
        <v/>
      </c>
      <c r="U45" s="127" t="str">
        <f t="shared" si="25"/>
        <v/>
      </c>
      <c r="V45" s="127" t="str">
        <f t="shared" si="26"/>
        <v/>
      </c>
      <c r="W45" s="127" t="str">
        <f t="shared" si="2"/>
        <v/>
      </c>
      <c r="X45" s="127" t="str">
        <f t="shared" si="3"/>
        <v/>
      </c>
      <c r="Y45" s="141"/>
      <c r="Z45" s="211"/>
      <c r="AA45" s="361" t="str">
        <f t="shared" si="4"/>
        <v/>
      </c>
      <c r="AB45" s="127" t="str">
        <f t="shared" si="27"/>
        <v/>
      </c>
      <c r="AC45" s="127" t="str">
        <f t="shared" si="28"/>
        <v/>
      </c>
      <c r="AD45" s="127" t="str">
        <f t="shared" si="5"/>
        <v/>
      </c>
      <c r="AE45" s="127" t="str">
        <f t="shared" si="6"/>
        <v/>
      </c>
      <c r="AF45" s="213" t="str">
        <f t="shared" si="32"/>
        <v/>
      </c>
      <c r="AG45" s="141"/>
      <c r="AH45" s="211"/>
      <c r="AI45" s="346" t="str">
        <f t="shared" si="7"/>
        <v/>
      </c>
      <c r="AJ45" s="153" t="str">
        <f t="shared" si="29"/>
        <v/>
      </c>
      <c r="AK45" s="153" t="str">
        <f t="shared" si="8"/>
        <v/>
      </c>
      <c r="AL45" s="153" t="str">
        <f t="shared" si="9"/>
        <v/>
      </c>
      <c r="AM45" s="141"/>
      <c r="AN45" s="211"/>
      <c r="AO45" s="346" t="str">
        <f t="shared" si="10"/>
        <v/>
      </c>
      <c r="AP45" s="153" t="str">
        <f t="shared" si="30"/>
        <v/>
      </c>
      <c r="AQ45" s="153" t="str">
        <f t="shared" si="11"/>
        <v/>
      </c>
      <c r="AR45" s="153" t="str">
        <f t="shared" si="12"/>
        <v/>
      </c>
      <c r="AS45" s="141"/>
      <c r="AT45" s="211"/>
      <c r="AU45" s="346" t="str">
        <f t="shared" si="13"/>
        <v/>
      </c>
      <c r="AV45" s="153" t="str">
        <f t="shared" si="31"/>
        <v/>
      </c>
      <c r="AW45" s="153" t="str">
        <f t="shared" si="14"/>
        <v/>
      </c>
      <c r="AX45" s="153" t="str">
        <f t="shared" si="15"/>
        <v/>
      </c>
    </row>
    <row r="46" spans="1:50" ht="29.45" customHeight="1" x14ac:dyDescent="0.25">
      <c r="A46" s="216" t="str">
        <f>'N-Bedarf-SK §13a'!A46</f>
        <v/>
      </c>
      <c r="B46" s="216" t="str">
        <f>IF('N-Bedarf-SK §13a'!B46="","",'N-Bedarf-SK §13a'!B46)</f>
        <v/>
      </c>
      <c r="C46" s="217" t="str">
        <f>IF('N-Bedarf-SK §13a'!D46="","",'N-Bedarf-SK §13a'!D46)</f>
        <v/>
      </c>
      <c r="D46" s="218" t="str">
        <f>IF('N-Bedarf-SK §13a'!C46="","",'N-Bedarf-SK §13a'!C46)</f>
        <v/>
      </c>
      <c r="E46" s="219" t="str">
        <f>IF('N-Bedarf-SK §13a'!AI46="",'N-Bedarf-SK §13a'!AG46,'N-Bedarf-SK §13a'!AI46)</f>
        <v/>
      </c>
      <c r="F46" s="219"/>
      <c r="G46" s="219"/>
      <c r="H46" s="345" t="str">
        <f t="shared" si="16"/>
        <v/>
      </c>
      <c r="I46" s="345" t="str">
        <f t="shared" si="17"/>
        <v/>
      </c>
      <c r="J46" s="345" t="str">
        <f t="shared" si="18"/>
        <v/>
      </c>
      <c r="K46" s="220">
        <f t="shared" si="19"/>
        <v>0</v>
      </c>
      <c r="L46" s="220">
        <f t="shared" si="20"/>
        <v>0</v>
      </c>
      <c r="M46" s="220">
        <f t="shared" si="21"/>
        <v>0</v>
      </c>
      <c r="N46" s="220" t="str">
        <f t="shared" si="22"/>
        <v/>
      </c>
      <c r="O46" s="220" t="str">
        <f t="shared" si="23"/>
        <v/>
      </c>
      <c r="P46" s="220" t="str">
        <f t="shared" si="24"/>
        <v/>
      </c>
      <c r="Q46" s="214" t="str">
        <f t="shared" si="0"/>
        <v/>
      </c>
      <c r="R46" s="141"/>
      <c r="S46" s="211"/>
      <c r="T46" s="346" t="str">
        <f t="shared" si="1"/>
        <v/>
      </c>
      <c r="U46" s="127" t="str">
        <f t="shared" si="25"/>
        <v/>
      </c>
      <c r="V46" s="127" t="str">
        <f t="shared" si="26"/>
        <v/>
      </c>
      <c r="W46" s="127" t="str">
        <f t="shared" si="2"/>
        <v/>
      </c>
      <c r="X46" s="127" t="str">
        <f t="shared" si="3"/>
        <v/>
      </c>
      <c r="Y46" s="141"/>
      <c r="Z46" s="211"/>
      <c r="AA46" s="361" t="str">
        <f t="shared" si="4"/>
        <v/>
      </c>
      <c r="AB46" s="127" t="str">
        <f t="shared" si="27"/>
        <v/>
      </c>
      <c r="AC46" s="127" t="str">
        <f t="shared" si="28"/>
        <v/>
      </c>
      <c r="AD46" s="127" t="str">
        <f t="shared" si="5"/>
        <v/>
      </c>
      <c r="AE46" s="127" t="str">
        <f t="shared" si="6"/>
        <v/>
      </c>
      <c r="AF46" s="213" t="str">
        <f t="shared" si="32"/>
        <v/>
      </c>
      <c r="AG46" s="141"/>
      <c r="AH46" s="211"/>
      <c r="AI46" s="346" t="str">
        <f t="shared" si="7"/>
        <v/>
      </c>
      <c r="AJ46" s="153" t="str">
        <f t="shared" si="29"/>
        <v/>
      </c>
      <c r="AK46" s="153" t="str">
        <f t="shared" si="8"/>
        <v/>
      </c>
      <c r="AL46" s="153" t="str">
        <f t="shared" si="9"/>
        <v/>
      </c>
      <c r="AM46" s="141"/>
      <c r="AN46" s="211"/>
      <c r="AO46" s="346" t="str">
        <f t="shared" si="10"/>
        <v/>
      </c>
      <c r="AP46" s="153" t="str">
        <f t="shared" si="30"/>
        <v/>
      </c>
      <c r="AQ46" s="153" t="str">
        <f t="shared" si="11"/>
        <v/>
      </c>
      <c r="AR46" s="153" t="str">
        <f t="shared" si="12"/>
        <v/>
      </c>
      <c r="AS46" s="141"/>
      <c r="AT46" s="211"/>
      <c r="AU46" s="346" t="str">
        <f t="shared" si="13"/>
        <v/>
      </c>
      <c r="AV46" s="153" t="str">
        <f t="shared" si="31"/>
        <v/>
      </c>
      <c r="AW46" s="153" t="str">
        <f t="shared" si="14"/>
        <v/>
      </c>
      <c r="AX46" s="153" t="str">
        <f t="shared" si="15"/>
        <v/>
      </c>
    </row>
    <row r="47" spans="1:50" ht="29.45" customHeight="1" x14ac:dyDescent="0.25">
      <c r="A47" s="216" t="str">
        <f>'N-Bedarf-SK §13a'!A47</f>
        <v/>
      </c>
      <c r="B47" s="216" t="str">
        <f>IF('N-Bedarf-SK §13a'!B47="","",'N-Bedarf-SK §13a'!B47)</f>
        <v/>
      </c>
      <c r="C47" s="217" t="str">
        <f>IF('N-Bedarf-SK §13a'!D47="","",'N-Bedarf-SK §13a'!D47)</f>
        <v/>
      </c>
      <c r="D47" s="218" t="str">
        <f>IF('N-Bedarf-SK §13a'!C47="","",'N-Bedarf-SK §13a'!C47)</f>
        <v/>
      </c>
      <c r="E47" s="219" t="str">
        <f>IF('N-Bedarf-SK §13a'!AI47="",'N-Bedarf-SK §13a'!AG47,'N-Bedarf-SK §13a'!AI47)</f>
        <v/>
      </c>
      <c r="F47" s="219"/>
      <c r="G47" s="219"/>
      <c r="H47" s="345" t="str">
        <f t="shared" si="16"/>
        <v/>
      </c>
      <c r="I47" s="345" t="str">
        <f t="shared" si="17"/>
        <v/>
      </c>
      <c r="J47" s="345" t="str">
        <f t="shared" si="18"/>
        <v/>
      </c>
      <c r="K47" s="220">
        <f t="shared" si="19"/>
        <v>0</v>
      </c>
      <c r="L47" s="220">
        <f t="shared" si="20"/>
        <v>0</v>
      </c>
      <c r="M47" s="220">
        <f t="shared" si="21"/>
        <v>0</v>
      </c>
      <c r="N47" s="220" t="str">
        <f t="shared" si="22"/>
        <v/>
      </c>
      <c r="O47" s="220" t="str">
        <f t="shared" si="23"/>
        <v/>
      </c>
      <c r="P47" s="220" t="str">
        <f t="shared" si="24"/>
        <v/>
      </c>
      <c r="Q47" s="214" t="str">
        <f t="shared" si="0"/>
        <v/>
      </c>
      <c r="R47" s="141"/>
      <c r="S47" s="211"/>
      <c r="T47" s="346" t="str">
        <f t="shared" si="1"/>
        <v/>
      </c>
      <c r="U47" s="127" t="str">
        <f t="shared" si="25"/>
        <v/>
      </c>
      <c r="V47" s="127" t="str">
        <f t="shared" si="26"/>
        <v/>
      </c>
      <c r="W47" s="127" t="str">
        <f t="shared" si="2"/>
        <v/>
      </c>
      <c r="X47" s="127" t="str">
        <f t="shared" si="3"/>
        <v/>
      </c>
      <c r="Y47" s="141"/>
      <c r="Z47" s="211"/>
      <c r="AA47" s="361" t="str">
        <f t="shared" si="4"/>
        <v/>
      </c>
      <c r="AB47" s="127" t="str">
        <f t="shared" si="27"/>
        <v/>
      </c>
      <c r="AC47" s="127" t="str">
        <f t="shared" si="28"/>
        <v/>
      </c>
      <c r="AD47" s="127" t="str">
        <f t="shared" si="5"/>
        <v/>
      </c>
      <c r="AE47" s="127" t="str">
        <f t="shared" si="6"/>
        <v/>
      </c>
      <c r="AF47" s="213" t="str">
        <f t="shared" si="32"/>
        <v/>
      </c>
      <c r="AG47" s="141"/>
      <c r="AH47" s="211"/>
      <c r="AI47" s="346" t="str">
        <f t="shared" si="7"/>
        <v/>
      </c>
      <c r="AJ47" s="153" t="str">
        <f t="shared" si="29"/>
        <v/>
      </c>
      <c r="AK47" s="153" t="str">
        <f t="shared" si="8"/>
        <v/>
      </c>
      <c r="AL47" s="153" t="str">
        <f t="shared" si="9"/>
        <v/>
      </c>
      <c r="AM47" s="141"/>
      <c r="AN47" s="211"/>
      <c r="AO47" s="346" t="str">
        <f t="shared" si="10"/>
        <v/>
      </c>
      <c r="AP47" s="153" t="str">
        <f t="shared" si="30"/>
        <v/>
      </c>
      <c r="AQ47" s="153" t="str">
        <f t="shared" si="11"/>
        <v/>
      </c>
      <c r="AR47" s="153" t="str">
        <f t="shared" si="12"/>
        <v/>
      </c>
      <c r="AS47" s="141"/>
      <c r="AT47" s="211"/>
      <c r="AU47" s="346" t="str">
        <f t="shared" si="13"/>
        <v/>
      </c>
      <c r="AV47" s="153" t="str">
        <f t="shared" si="31"/>
        <v/>
      </c>
      <c r="AW47" s="153" t="str">
        <f t="shared" si="14"/>
        <v/>
      </c>
      <c r="AX47" s="153" t="str">
        <f t="shared" si="15"/>
        <v/>
      </c>
    </row>
    <row r="48" spans="1:50" ht="29.45" customHeight="1" x14ac:dyDescent="0.25">
      <c r="A48" s="216" t="str">
        <f>'N-Bedarf-SK §13a'!A48</f>
        <v/>
      </c>
      <c r="B48" s="216" t="str">
        <f>IF('N-Bedarf-SK §13a'!B48="","",'N-Bedarf-SK §13a'!B48)</f>
        <v/>
      </c>
      <c r="C48" s="217" t="str">
        <f>IF('N-Bedarf-SK §13a'!D48="","",'N-Bedarf-SK §13a'!D48)</f>
        <v/>
      </c>
      <c r="D48" s="218" t="str">
        <f>IF('N-Bedarf-SK §13a'!C48="","",'N-Bedarf-SK §13a'!C48)</f>
        <v/>
      </c>
      <c r="E48" s="219" t="str">
        <f>IF('N-Bedarf-SK §13a'!AI48="",'N-Bedarf-SK §13a'!AG48,'N-Bedarf-SK §13a'!AI48)</f>
        <v/>
      </c>
      <c r="F48" s="219"/>
      <c r="G48" s="219"/>
      <c r="H48" s="345" t="str">
        <f t="shared" si="16"/>
        <v/>
      </c>
      <c r="I48" s="345" t="str">
        <f t="shared" si="17"/>
        <v/>
      </c>
      <c r="J48" s="345" t="str">
        <f t="shared" si="18"/>
        <v/>
      </c>
      <c r="K48" s="220">
        <f t="shared" si="19"/>
        <v>0</v>
      </c>
      <c r="L48" s="220">
        <f t="shared" si="20"/>
        <v>0</v>
      </c>
      <c r="M48" s="220">
        <f t="shared" si="21"/>
        <v>0</v>
      </c>
      <c r="N48" s="220" t="str">
        <f t="shared" si="22"/>
        <v/>
      </c>
      <c r="O48" s="220" t="str">
        <f t="shared" si="23"/>
        <v/>
      </c>
      <c r="P48" s="220" t="str">
        <f t="shared" si="24"/>
        <v/>
      </c>
      <c r="Q48" s="214" t="str">
        <f t="shared" si="0"/>
        <v/>
      </c>
      <c r="R48" s="141"/>
      <c r="S48" s="211"/>
      <c r="T48" s="346" t="str">
        <f t="shared" si="1"/>
        <v/>
      </c>
      <c r="U48" s="127" t="str">
        <f t="shared" si="25"/>
        <v/>
      </c>
      <c r="V48" s="127" t="str">
        <f t="shared" si="26"/>
        <v/>
      </c>
      <c r="W48" s="127" t="str">
        <f t="shared" si="2"/>
        <v/>
      </c>
      <c r="X48" s="127" t="str">
        <f t="shared" si="3"/>
        <v/>
      </c>
      <c r="Y48" s="141"/>
      <c r="Z48" s="211"/>
      <c r="AA48" s="361" t="str">
        <f t="shared" si="4"/>
        <v/>
      </c>
      <c r="AB48" s="127" t="str">
        <f t="shared" si="27"/>
        <v/>
      </c>
      <c r="AC48" s="127" t="str">
        <f t="shared" si="28"/>
        <v/>
      </c>
      <c r="AD48" s="127" t="str">
        <f t="shared" si="5"/>
        <v/>
      </c>
      <c r="AE48" s="127" t="str">
        <f t="shared" si="6"/>
        <v/>
      </c>
      <c r="AF48" s="213" t="str">
        <f t="shared" si="32"/>
        <v/>
      </c>
      <c r="AG48" s="141"/>
      <c r="AH48" s="211"/>
      <c r="AI48" s="346" t="str">
        <f t="shared" si="7"/>
        <v/>
      </c>
      <c r="AJ48" s="153" t="str">
        <f t="shared" si="29"/>
        <v/>
      </c>
      <c r="AK48" s="153" t="str">
        <f t="shared" si="8"/>
        <v/>
      </c>
      <c r="AL48" s="153" t="str">
        <f t="shared" si="9"/>
        <v/>
      </c>
      <c r="AM48" s="141"/>
      <c r="AN48" s="211"/>
      <c r="AO48" s="346" t="str">
        <f t="shared" si="10"/>
        <v/>
      </c>
      <c r="AP48" s="153" t="str">
        <f t="shared" si="30"/>
        <v/>
      </c>
      <c r="AQ48" s="153" t="str">
        <f t="shared" si="11"/>
        <v/>
      </c>
      <c r="AR48" s="153" t="str">
        <f t="shared" si="12"/>
        <v/>
      </c>
      <c r="AS48" s="141"/>
      <c r="AT48" s="211"/>
      <c r="AU48" s="346" t="str">
        <f t="shared" si="13"/>
        <v/>
      </c>
      <c r="AV48" s="153" t="str">
        <f t="shared" si="31"/>
        <v/>
      </c>
      <c r="AW48" s="153" t="str">
        <f t="shared" si="14"/>
        <v/>
      </c>
      <c r="AX48" s="153" t="str">
        <f t="shared" si="15"/>
        <v/>
      </c>
    </row>
    <row r="49" spans="1:50" ht="29.45" customHeight="1" x14ac:dyDescent="0.25">
      <c r="A49" s="216" t="str">
        <f>'N-Bedarf-SK §13a'!A49</f>
        <v/>
      </c>
      <c r="B49" s="216" t="str">
        <f>IF('N-Bedarf-SK §13a'!B49="","",'N-Bedarf-SK §13a'!B49)</f>
        <v/>
      </c>
      <c r="C49" s="217" t="str">
        <f>IF('N-Bedarf-SK §13a'!D49="","",'N-Bedarf-SK §13a'!D49)</f>
        <v/>
      </c>
      <c r="D49" s="218" t="str">
        <f>IF('N-Bedarf-SK §13a'!C49="","",'N-Bedarf-SK §13a'!C49)</f>
        <v/>
      </c>
      <c r="E49" s="219" t="str">
        <f>IF('N-Bedarf-SK §13a'!AI49="",'N-Bedarf-SK §13a'!AG49,'N-Bedarf-SK §13a'!AI49)</f>
        <v/>
      </c>
      <c r="F49" s="219"/>
      <c r="G49" s="219"/>
      <c r="H49" s="345" t="str">
        <f t="shared" si="16"/>
        <v/>
      </c>
      <c r="I49" s="345" t="str">
        <f t="shared" si="17"/>
        <v/>
      </c>
      <c r="J49" s="345" t="str">
        <f t="shared" si="18"/>
        <v/>
      </c>
      <c r="K49" s="220">
        <f t="shared" si="19"/>
        <v>0</v>
      </c>
      <c r="L49" s="220">
        <f t="shared" si="20"/>
        <v>0</v>
      </c>
      <c r="M49" s="220">
        <f t="shared" si="21"/>
        <v>0</v>
      </c>
      <c r="N49" s="220" t="str">
        <f t="shared" si="22"/>
        <v/>
      </c>
      <c r="O49" s="220" t="str">
        <f t="shared" si="23"/>
        <v/>
      </c>
      <c r="P49" s="220" t="str">
        <f t="shared" si="24"/>
        <v/>
      </c>
      <c r="Q49" s="214" t="str">
        <f t="shared" si="0"/>
        <v/>
      </c>
      <c r="R49" s="141"/>
      <c r="S49" s="211"/>
      <c r="T49" s="346" t="str">
        <f t="shared" si="1"/>
        <v/>
      </c>
      <c r="U49" s="127" t="str">
        <f t="shared" si="25"/>
        <v/>
      </c>
      <c r="V49" s="127" t="str">
        <f t="shared" si="26"/>
        <v/>
      </c>
      <c r="W49" s="127" t="str">
        <f t="shared" si="2"/>
        <v/>
      </c>
      <c r="X49" s="127" t="str">
        <f t="shared" si="3"/>
        <v/>
      </c>
      <c r="Y49" s="141"/>
      <c r="Z49" s="211"/>
      <c r="AA49" s="361" t="str">
        <f t="shared" si="4"/>
        <v/>
      </c>
      <c r="AB49" s="127" t="str">
        <f t="shared" si="27"/>
        <v/>
      </c>
      <c r="AC49" s="127" t="str">
        <f t="shared" si="28"/>
        <v/>
      </c>
      <c r="AD49" s="127" t="str">
        <f t="shared" si="5"/>
        <v/>
      </c>
      <c r="AE49" s="127" t="str">
        <f t="shared" si="6"/>
        <v/>
      </c>
      <c r="AF49" s="213" t="str">
        <f t="shared" si="32"/>
        <v/>
      </c>
      <c r="AG49" s="141"/>
      <c r="AH49" s="211"/>
      <c r="AI49" s="346" t="str">
        <f t="shared" si="7"/>
        <v/>
      </c>
      <c r="AJ49" s="153" t="str">
        <f t="shared" si="29"/>
        <v/>
      </c>
      <c r="AK49" s="153" t="str">
        <f t="shared" si="8"/>
        <v/>
      </c>
      <c r="AL49" s="153" t="str">
        <f t="shared" si="9"/>
        <v/>
      </c>
      <c r="AM49" s="141"/>
      <c r="AN49" s="211"/>
      <c r="AO49" s="346" t="str">
        <f t="shared" si="10"/>
        <v/>
      </c>
      <c r="AP49" s="153" t="str">
        <f t="shared" si="30"/>
        <v/>
      </c>
      <c r="AQ49" s="153" t="str">
        <f t="shared" si="11"/>
        <v/>
      </c>
      <c r="AR49" s="153" t="str">
        <f t="shared" si="12"/>
        <v/>
      </c>
      <c r="AS49" s="141"/>
      <c r="AT49" s="211"/>
      <c r="AU49" s="346" t="str">
        <f t="shared" si="13"/>
        <v/>
      </c>
      <c r="AV49" s="153" t="str">
        <f t="shared" si="31"/>
        <v/>
      </c>
      <c r="AW49" s="153" t="str">
        <f t="shared" si="14"/>
        <v/>
      </c>
      <c r="AX49" s="153" t="str">
        <f t="shared" si="15"/>
        <v/>
      </c>
    </row>
    <row r="50" spans="1:50" ht="29.45" customHeight="1" x14ac:dyDescent="0.25">
      <c r="A50" s="216" t="str">
        <f>'N-Bedarf-SK §13a'!A50</f>
        <v/>
      </c>
      <c r="B50" s="216" t="str">
        <f>IF('N-Bedarf-SK §13a'!B50="","",'N-Bedarf-SK §13a'!B50)</f>
        <v/>
      </c>
      <c r="C50" s="217" t="str">
        <f>IF('N-Bedarf-SK §13a'!D50="","",'N-Bedarf-SK §13a'!D50)</f>
        <v/>
      </c>
      <c r="D50" s="218" t="str">
        <f>IF('N-Bedarf-SK §13a'!C50="","",'N-Bedarf-SK §13a'!C50)</f>
        <v/>
      </c>
      <c r="E50" s="219" t="str">
        <f>IF('N-Bedarf-SK §13a'!AI50="",'N-Bedarf-SK §13a'!AG50,'N-Bedarf-SK §13a'!AI50)</f>
        <v/>
      </c>
      <c r="F50" s="219"/>
      <c r="G50" s="219"/>
      <c r="H50" s="345" t="str">
        <f t="shared" si="16"/>
        <v/>
      </c>
      <c r="I50" s="345" t="str">
        <f t="shared" si="17"/>
        <v/>
      </c>
      <c r="J50" s="345" t="str">
        <f t="shared" si="18"/>
        <v/>
      </c>
      <c r="K50" s="220">
        <f t="shared" si="19"/>
        <v>0</v>
      </c>
      <c r="L50" s="220">
        <f t="shared" si="20"/>
        <v>0</v>
      </c>
      <c r="M50" s="220">
        <f t="shared" si="21"/>
        <v>0</v>
      </c>
      <c r="N50" s="220" t="str">
        <f t="shared" si="22"/>
        <v/>
      </c>
      <c r="O50" s="220" t="str">
        <f t="shared" si="23"/>
        <v/>
      </c>
      <c r="P50" s="220" t="str">
        <f t="shared" si="24"/>
        <v/>
      </c>
      <c r="Q50" s="214" t="str">
        <f t="shared" si="0"/>
        <v/>
      </c>
      <c r="R50" s="141"/>
      <c r="S50" s="211"/>
      <c r="T50" s="346" t="str">
        <f t="shared" si="1"/>
        <v/>
      </c>
      <c r="U50" s="127" t="str">
        <f t="shared" si="25"/>
        <v/>
      </c>
      <c r="V50" s="127" t="str">
        <f t="shared" si="26"/>
        <v/>
      </c>
      <c r="W50" s="127" t="str">
        <f t="shared" si="2"/>
        <v/>
      </c>
      <c r="X50" s="127" t="str">
        <f t="shared" si="3"/>
        <v/>
      </c>
      <c r="Y50" s="141"/>
      <c r="Z50" s="211"/>
      <c r="AA50" s="361" t="str">
        <f t="shared" si="4"/>
        <v/>
      </c>
      <c r="AB50" s="127" t="str">
        <f t="shared" si="27"/>
        <v/>
      </c>
      <c r="AC50" s="127" t="str">
        <f t="shared" si="28"/>
        <v/>
      </c>
      <c r="AD50" s="127" t="str">
        <f t="shared" si="5"/>
        <v/>
      </c>
      <c r="AE50" s="127" t="str">
        <f t="shared" si="6"/>
        <v/>
      </c>
      <c r="AF50" s="213" t="str">
        <f t="shared" si="32"/>
        <v/>
      </c>
      <c r="AG50" s="141"/>
      <c r="AH50" s="211"/>
      <c r="AI50" s="346" t="str">
        <f t="shared" si="7"/>
        <v/>
      </c>
      <c r="AJ50" s="153" t="str">
        <f t="shared" si="29"/>
        <v/>
      </c>
      <c r="AK50" s="153" t="str">
        <f t="shared" si="8"/>
        <v/>
      </c>
      <c r="AL50" s="153" t="str">
        <f t="shared" si="9"/>
        <v/>
      </c>
      <c r="AM50" s="141"/>
      <c r="AN50" s="211"/>
      <c r="AO50" s="346" t="str">
        <f t="shared" si="10"/>
        <v/>
      </c>
      <c r="AP50" s="153" t="str">
        <f t="shared" si="30"/>
        <v/>
      </c>
      <c r="AQ50" s="153" t="str">
        <f t="shared" si="11"/>
        <v/>
      </c>
      <c r="AR50" s="153" t="str">
        <f t="shared" si="12"/>
        <v/>
      </c>
      <c r="AS50" s="141"/>
      <c r="AT50" s="211"/>
      <c r="AU50" s="346" t="str">
        <f t="shared" si="13"/>
        <v/>
      </c>
      <c r="AV50" s="153" t="str">
        <f t="shared" si="31"/>
        <v/>
      </c>
      <c r="AW50" s="153" t="str">
        <f t="shared" si="14"/>
        <v/>
      </c>
      <c r="AX50" s="153" t="str">
        <f t="shared" si="15"/>
        <v/>
      </c>
    </row>
    <row r="51" spans="1:50" ht="29.45" customHeight="1" x14ac:dyDescent="0.25">
      <c r="A51" s="216" t="str">
        <f>'N-Bedarf-SK §13a'!A51</f>
        <v/>
      </c>
      <c r="B51" s="216" t="str">
        <f>IF('N-Bedarf-SK §13a'!B51="","",'N-Bedarf-SK §13a'!B51)</f>
        <v/>
      </c>
      <c r="C51" s="217" t="str">
        <f>IF('N-Bedarf-SK §13a'!D51="","",'N-Bedarf-SK §13a'!D51)</f>
        <v/>
      </c>
      <c r="D51" s="218" t="str">
        <f>IF('N-Bedarf-SK §13a'!C51="","",'N-Bedarf-SK §13a'!C51)</f>
        <v/>
      </c>
      <c r="E51" s="219" t="str">
        <f>IF('N-Bedarf-SK §13a'!AI51="",'N-Bedarf-SK §13a'!AG51,'N-Bedarf-SK §13a'!AI51)</f>
        <v/>
      </c>
      <c r="F51" s="219"/>
      <c r="G51" s="219"/>
      <c r="H51" s="345" t="str">
        <f t="shared" si="16"/>
        <v/>
      </c>
      <c r="I51" s="345" t="str">
        <f t="shared" si="17"/>
        <v/>
      </c>
      <c r="J51" s="345" t="str">
        <f t="shared" si="18"/>
        <v/>
      </c>
      <c r="K51" s="220">
        <f t="shared" si="19"/>
        <v>0</v>
      </c>
      <c r="L51" s="220">
        <f t="shared" si="20"/>
        <v>0</v>
      </c>
      <c r="M51" s="220">
        <f t="shared" si="21"/>
        <v>0</v>
      </c>
      <c r="N51" s="220" t="str">
        <f t="shared" si="22"/>
        <v/>
      </c>
      <c r="O51" s="220" t="str">
        <f t="shared" si="23"/>
        <v/>
      </c>
      <c r="P51" s="220" t="str">
        <f t="shared" si="24"/>
        <v/>
      </c>
      <c r="Q51" s="214" t="str">
        <f t="shared" si="0"/>
        <v/>
      </c>
      <c r="R51" s="141"/>
      <c r="S51" s="211"/>
      <c r="T51" s="346" t="str">
        <f t="shared" si="1"/>
        <v/>
      </c>
      <c r="U51" s="127" t="str">
        <f t="shared" si="25"/>
        <v/>
      </c>
      <c r="V51" s="127" t="str">
        <f t="shared" si="26"/>
        <v/>
      </c>
      <c r="W51" s="127" t="str">
        <f t="shared" si="2"/>
        <v/>
      </c>
      <c r="X51" s="127" t="str">
        <f t="shared" si="3"/>
        <v/>
      </c>
      <c r="Y51" s="141"/>
      <c r="Z51" s="211"/>
      <c r="AA51" s="361" t="str">
        <f t="shared" si="4"/>
        <v/>
      </c>
      <c r="AB51" s="127" t="str">
        <f t="shared" si="27"/>
        <v/>
      </c>
      <c r="AC51" s="127" t="str">
        <f t="shared" si="28"/>
        <v/>
      </c>
      <c r="AD51" s="127" t="str">
        <f t="shared" si="5"/>
        <v/>
      </c>
      <c r="AE51" s="127" t="str">
        <f t="shared" si="6"/>
        <v/>
      </c>
      <c r="AF51" s="213" t="str">
        <f t="shared" si="32"/>
        <v/>
      </c>
      <c r="AG51" s="141"/>
      <c r="AH51" s="211"/>
      <c r="AI51" s="346" t="str">
        <f t="shared" si="7"/>
        <v/>
      </c>
      <c r="AJ51" s="153" t="str">
        <f t="shared" si="29"/>
        <v/>
      </c>
      <c r="AK51" s="153" t="str">
        <f t="shared" si="8"/>
        <v/>
      </c>
      <c r="AL51" s="153" t="str">
        <f t="shared" si="9"/>
        <v/>
      </c>
      <c r="AM51" s="141"/>
      <c r="AN51" s="211"/>
      <c r="AO51" s="346" t="str">
        <f t="shared" si="10"/>
        <v/>
      </c>
      <c r="AP51" s="153" t="str">
        <f t="shared" si="30"/>
        <v/>
      </c>
      <c r="AQ51" s="153" t="str">
        <f t="shared" si="11"/>
        <v/>
      </c>
      <c r="AR51" s="153" t="str">
        <f t="shared" si="12"/>
        <v/>
      </c>
      <c r="AS51" s="141"/>
      <c r="AT51" s="211"/>
      <c r="AU51" s="346" t="str">
        <f t="shared" si="13"/>
        <v/>
      </c>
      <c r="AV51" s="153" t="str">
        <f t="shared" si="31"/>
        <v/>
      </c>
      <c r="AW51" s="153" t="str">
        <f t="shared" si="14"/>
        <v/>
      </c>
      <c r="AX51" s="153" t="str">
        <f t="shared" si="15"/>
        <v/>
      </c>
    </row>
    <row r="52" spans="1:50" ht="29.45" customHeight="1" x14ac:dyDescent="0.25">
      <c r="A52" s="216" t="str">
        <f>'N-Bedarf-SK §13a'!A52</f>
        <v/>
      </c>
      <c r="B52" s="216" t="str">
        <f>IF('N-Bedarf-SK §13a'!B52="","",'N-Bedarf-SK §13a'!B52)</f>
        <v/>
      </c>
      <c r="C52" s="217" t="str">
        <f>IF('N-Bedarf-SK §13a'!D52="","",'N-Bedarf-SK §13a'!D52)</f>
        <v/>
      </c>
      <c r="D52" s="218" t="str">
        <f>IF('N-Bedarf-SK §13a'!C52="","",'N-Bedarf-SK §13a'!C52)</f>
        <v/>
      </c>
      <c r="E52" s="219" t="str">
        <f>IF('N-Bedarf-SK §13a'!AI52="",'N-Bedarf-SK §13a'!AG52,'N-Bedarf-SK §13a'!AI52)</f>
        <v/>
      </c>
      <c r="F52" s="219"/>
      <c r="G52" s="219"/>
      <c r="H52" s="345" t="str">
        <f t="shared" si="16"/>
        <v/>
      </c>
      <c r="I52" s="345" t="str">
        <f t="shared" si="17"/>
        <v/>
      </c>
      <c r="J52" s="345" t="str">
        <f t="shared" si="18"/>
        <v/>
      </c>
      <c r="K52" s="220">
        <f t="shared" si="19"/>
        <v>0</v>
      </c>
      <c r="L52" s="220">
        <f t="shared" si="20"/>
        <v>0</v>
      </c>
      <c r="M52" s="220">
        <f t="shared" si="21"/>
        <v>0</v>
      </c>
      <c r="N52" s="220" t="str">
        <f t="shared" si="22"/>
        <v/>
      </c>
      <c r="O52" s="220" t="str">
        <f t="shared" si="23"/>
        <v/>
      </c>
      <c r="P52" s="220" t="str">
        <f t="shared" si="24"/>
        <v/>
      </c>
      <c r="Q52" s="214" t="str">
        <f t="shared" si="0"/>
        <v/>
      </c>
      <c r="R52" s="141"/>
      <c r="S52" s="211"/>
      <c r="T52" s="346" t="str">
        <f t="shared" si="1"/>
        <v/>
      </c>
      <c r="U52" s="127" t="str">
        <f t="shared" si="25"/>
        <v/>
      </c>
      <c r="V52" s="127" t="str">
        <f t="shared" si="26"/>
        <v/>
      </c>
      <c r="W52" s="127" t="str">
        <f t="shared" si="2"/>
        <v/>
      </c>
      <c r="X52" s="127" t="str">
        <f t="shared" si="3"/>
        <v/>
      </c>
      <c r="Y52" s="141"/>
      <c r="Z52" s="211"/>
      <c r="AA52" s="361" t="str">
        <f t="shared" si="4"/>
        <v/>
      </c>
      <c r="AB52" s="127" t="str">
        <f t="shared" si="27"/>
        <v/>
      </c>
      <c r="AC52" s="127" t="str">
        <f t="shared" si="28"/>
        <v/>
      </c>
      <c r="AD52" s="127" t="str">
        <f t="shared" si="5"/>
        <v/>
      </c>
      <c r="AE52" s="127" t="str">
        <f t="shared" si="6"/>
        <v/>
      </c>
      <c r="AF52" s="213" t="str">
        <f t="shared" si="32"/>
        <v/>
      </c>
      <c r="AG52" s="141"/>
      <c r="AH52" s="211"/>
      <c r="AI52" s="346" t="str">
        <f t="shared" si="7"/>
        <v/>
      </c>
      <c r="AJ52" s="153" t="str">
        <f t="shared" si="29"/>
        <v/>
      </c>
      <c r="AK52" s="153" t="str">
        <f t="shared" si="8"/>
        <v/>
      </c>
      <c r="AL52" s="153" t="str">
        <f t="shared" si="9"/>
        <v/>
      </c>
      <c r="AM52" s="141"/>
      <c r="AN52" s="211"/>
      <c r="AO52" s="346" t="str">
        <f t="shared" si="10"/>
        <v/>
      </c>
      <c r="AP52" s="153" t="str">
        <f t="shared" si="30"/>
        <v/>
      </c>
      <c r="AQ52" s="153" t="str">
        <f t="shared" si="11"/>
        <v/>
      </c>
      <c r="AR52" s="153" t="str">
        <f t="shared" si="12"/>
        <v/>
      </c>
      <c r="AS52" s="141"/>
      <c r="AT52" s="211"/>
      <c r="AU52" s="346" t="str">
        <f t="shared" si="13"/>
        <v/>
      </c>
      <c r="AV52" s="153" t="str">
        <f t="shared" si="31"/>
        <v/>
      </c>
      <c r="AW52" s="153" t="str">
        <f t="shared" si="14"/>
        <v/>
      </c>
      <c r="AX52" s="153" t="str">
        <f t="shared" si="15"/>
        <v/>
      </c>
    </row>
    <row r="53" spans="1:50" ht="29.45" customHeight="1" x14ac:dyDescent="0.25">
      <c r="A53" s="216" t="str">
        <f>'N-Bedarf-SK §13a'!A53</f>
        <v/>
      </c>
      <c r="B53" s="216" t="str">
        <f>IF('N-Bedarf-SK §13a'!B53="","",'N-Bedarf-SK §13a'!B53)</f>
        <v/>
      </c>
      <c r="C53" s="217" t="str">
        <f>IF('N-Bedarf-SK §13a'!D53="","",'N-Bedarf-SK §13a'!D53)</f>
        <v/>
      </c>
      <c r="D53" s="218" t="str">
        <f>IF('N-Bedarf-SK §13a'!C53="","",'N-Bedarf-SK §13a'!C53)</f>
        <v/>
      </c>
      <c r="E53" s="219" t="str">
        <f>IF('N-Bedarf-SK §13a'!AI53="",'N-Bedarf-SK §13a'!AG53,'N-Bedarf-SK §13a'!AI53)</f>
        <v/>
      </c>
      <c r="F53" s="219"/>
      <c r="G53" s="219"/>
      <c r="H53" s="345" t="str">
        <f t="shared" si="16"/>
        <v/>
      </c>
      <c r="I53" s="345" t="str">
        <f t="shared" si="17"/>
        <v/>
      </c>
      <c r="J53" s="345" t="str">
        <f t="shared" si="18"/>
        <v/>
      </c>
      <c r="K53" s="220">
        <f t="shared" si="19"/>
        <v>0</v>
      </c>
      <c r="L53" s="220">
        <f t="shared" si="20"/>
        <v>0</v>
      </c>
      <c r="M53" s="220">
        <f t="shared" si="21"/>
        <v>0</v>
      </c>
      <c r="N53" s="220" t="str">
        <f t="shared" si="22"/>
        <v/>
      </c>
      <c r="O53" s="220" t="str">
        <f t="shared" si="23"/>
        <v/>
      </c>
      <c r="P53" s="220" t="str">
        <f t="shared" si="24"/>
        <v/>
      </c>
      <c r="Q53" s="214" t="str">
        <f t="shared" si="0"/>
        <v/>
      </c>
      <c r="R53" s="141"/>
      <c r="S53" s="211"/>
      <c r="T53" s="346" t="str">
        <f t="shared" si="1"/>
        <v/>
      </c>
      <c r="U53" s="127" t="str">
        <f t="shared" si="25"/>
        <v/>
      </c>
      <c r="V53" s="127" t="str">
        <f t="shared" si="26"/>
        <v/>
      </c>
      <c r="W53" s="127" t="str">
        <f t="shared" si="2"/>
        <v/>
      </c>
      <c r="X53" s="127" t="str">
        <f t="shared" si="3"/>
        <v/>
      </c>
      <c r="Y53" s="141"/>
      <c r="Z53" s="211"/>
      <c r="AA53" s="361" t="str">
        <f t="shared" si="4"/>
        <v/>
      </c>
      <c r="AB53" s="127" t="str">
        <f t="shared" si="27"/>
        <v/>
      </c>
      <c r="AC53" s="127" t="str">
        <f t="shared" si="28"/>
        <v/>
      </c>
      <c r="AD53" s="127" t="str">
        <f t="shared" si="5"/>
        <v/>
      </c>
      <c r="AE53" s="127" t="str">
        <f t="shared" si="6"/>
        <v/>
      </c>
      <c r="AF53" s="213" t="str">
        <f t="shared" si="32"/>
        <v/>
      </c>
      <c r="AG53" s="141"/>
      <c r="AH53" s="211"/>
      <c r="AI53" s="346" t="str">
        <f t="shared" si="7"/>
        <v/>
      </c>
      <c r="AJ53" s="153" t="str">
        <f t="shared" si="29"/>
        <v/>
      </c>
      <c r="AK53" s="153" t="str">
        <f t="shared" si="8"/>
        <v/>
      </c>
      <c r="AL53" s="153" t="str">
        <f t="shared" si="9"/>
        <v/>
      </c>
      <c r="AM53" s="141"/>
      <c r="AN53" s="211"/>
      <c r="AO53" s="346" t="str">
        <f t="shared" si="10"/>
        <v/>
      </c>
      <c r="AP53" s="153" t="str">
        <f t="shared" si="30"/>
        <v/>
      </c>
      <c r="AQ53" s="153" t="str">
        <f t="shared" si="11"/>
        <v/>
      </c>
      <c r="AR53" s="153" t="str">
        <f t="shared" si="12"/>
        <v/>
      </c>
      <c r="AS53" s="141"/>
      <c r="AT53" s="211"/>
      <c r="AU53" s="346" t="str">
        <f t="shared" si="13"/>
        <v/>
      </c>
      <c r="AV53" s="153" t="str">
        <f t="shared" si="31"/>
        <v/>
      </c>
      <c r="AW53" s="153" t="str">
        <f t="shared" si="14"/>
        <v/>
      </c>
      <c r="AX53" s="153" t="str">
        <f t="shared" si="15"/>
        <v/>
      </c>
    </row>
    <row r="54" spans="1:50" ht="29.45" customHeight="1" x14ac:dyDescent="0.25">
      <c r="A54" s="216" t="str">
        <f>'N-Bedarf-SK §13a'!A54</f>
        <v/>
      </c>
      <c r="B54" s="216" t="str">
        <f>IF('N-Bedarf-SK §13a'!B54="","",'N-Bedarf-SK §13a'!B54)</f>
        <v/>
      </c>
      <c r="C54" s="217" t="str">
        <f>IF('N-Bedarf-SK §13a'!D54="","",'N-Bedarf-SK §13a'!D54)</f>
        <v/>
      </c>
      <c r="D54" s="218" t="str">
        <f>IF('N-Bedarf-SK §13a'!C54="","",'N-Bedarf-SK §13a'!C54)</f>
        <v/>
      </c>
      <c r="E54" s="219" t="str">
        <f>IF('N-Bedarf-SK §13a'!AI54="",'N-Bedarf-SK §13a'!AG54,'N-Bedarf-SK §13a'!AI54)</f>
        <v/>
      </c>
      <c r="F54" s="219"/>
      <c r="G54" s="219"/>
      <c r="H54" s="345" t="str">
        <f t="shared" si="16"/>
        <v/>
      </c>
      <c r="I54" s="345" t="str">
        <f t="shared" si="17"/>
        <v/>
      </c>
      <c r="J54" s="345" t="str">
        <f t="shared" si="18"/>
        <v/>
      </c>
      <c r="K54" s="220">
        <f t="shared" si="19"/>
        <v>0</v>
      </c>
      <c r="L54" s="220">
        <f t="shared" si="20"/>
        <v>0</v>
      </c>
      <c r="M54" s="220">
        <f t="shared" si="21"/>
        <v>0</v>
      </c>
      <c r="N54" s="220" t="str">
        <f t="shared" si="22"/>
        <v/>
      </c>
      <c r="O54" s="220" t="str">
        <f t="shared" si="23"/>
        <v/>
      </c>
      <c r="P54" s="220" t="str">
        <f t="shared" si="24"/>
        <v/>
      </c>
      <c r="Q54" s="214" t="str">
        <f t="shared" si="0"/>
        <v/>
      </c>
      <c r="R54" s="141"/>
      <c r="S54" s="211"/>
      <c r="T54" s="346" t="str">
        <f t="shared" si="1"/>
        <v/>
      </c>
      <c r="U54" s="127" t="str">
        <f t="shared" si="25"/>
        <v/>
      </c>
      <c r="V54" s="127" t="str">
        <f t="shared" si="26"/>
        <v/>
      </c>
      <c r="W54" s="127" t="str">
        <f t="shared" si="2"/>
        <v/>
      </c>
      <c r="X54" s="127" t="str">
        <f t="shared" si="3"/>
        <v/>
      </c>
      <c r="Y54" s="141"/>
      <c r="Z54" s="211"/>
      <c r="AA54" s="361" t="str">
        <f t="shared" si="4"/>
        <v/>
      </c>
      <c r="AB54" s="127" t="str">
        <f t="shared" si="27"/>
        <v/>
      </c>
      <c r="AC54" s="127" t="str">
        <f t="shared" si="28"/>
        <v/>
      </c>
      <c r="AD54" s="127" t="str">
        <f t="shared" si="5"/>
        <v/>
      </c>
      <c r="AE54" s="127" t="str">
        <f t="shared" si="6"/>
        <v/>
      </c>
      <c r="AF54" s="213" t="str">
        <f t="shared" si="32"/>
        <v/>
      </c>
      <c r="AG54" s="141"/>
      <c r="AH54" s="211"/>
      <c r="AI54" s="346" t="str">
        <f t="shared" si="7"/>
        <v/>
      </c>
      <c r="AJ54" s="153" t="str">
        <f t="shared" si="29"/>
        <v/>
      </c>
      <c r="AK54" s="153" t="str">
        <f t="shared" si="8"/>
        <v/>
      </c>
      <c r="AL54" s="153" t="str">
        <f t="shared" si="9"/>
        <v/>
      </c>
      <c r="AM54" s="141"/>
      <c r="AN54" s="211"/>
      <c r="AO54" s="346" t="str">
        <f t="shared" si="10"/>
        <v/>
      </c>
      <c r="AP54" s="153" t="str">
        <f t="shared" si="30"/>
        <v/>
      </c>
      <c r="AQ54" s="153" t="str">
        <f t="shared" si="11"/>
        <v/>
      </c>
      <c r="AR54" s="153" t="str">
        <f t="shared" si="12"/>
        <v/>
      </c>
      <c r="AS54" s="141"/>
      <c r="AT54" s="211"/>
      <c r="AU54" s="346" t="str">
        <f t="shared" si="13"/>
        <v/>
      </c>
      <c r="AV54" s="153" t="str">
        <f t="shared" si="31"/>
        <v/>
      </c>
      <c r="AW54" s="153" t="str">
        <f t="shared" si="14"/>
        <v/>
      </c>
      <c r="AX54" s="153" t="str">
        <f t="shared" si="15"/>
        <v/>
      </c>
    </row>
    <row r="55" spans="1:50" ht="29.45" customHeight="1" x14ac:dyDescent="0.25">
      <c r="A55" s="216" t="str">
        <f>'N-Bedarf-SK §13a'!A55</f>
        <v/>
      </c>
      <c r="B55" s="216" t="str">
        <f>IF('N-Bedarf-SK §13a'!B55="","",'N-Bedarf-SK §13a'!B55)</f>
        <v/>
      </c>
      <c r="C55" s="217" t="str">
        <f>IF('N-Bedarf-SK §13a'!D55="","",'N-Bedarf-SK §13a'!D55)</f>
        <v/>
      </c>
      <c r="D55" s="218" t="str">
        <f>IF('N-Bedarf-SK §13a'!C55="","",'N-Bedarf-SK §13a'!C55)</f>
        <v/>
      </c>
      <c r="E55" s="219" t="str">
        <f>IF('N-Bedarf-SK §13a'!AI55="",'N-Bedarf-SK §13a'!AG55,'N-Bedarf-SK §13a'!AI55)</f>
        <v/>
      </c>
      <c r="F55" s="219"/>
      <c r="G55" s="219"/>
      <c r="H55" s="345" t="str">
        <f t="shared" si="16"/>
        <v/>
      </c>
      <c r="I55" s="345" t="str">
        <f t="shared" si="17"/>
        <v/>
      </c>
      <c r="J55" s="345" t="str">
        <f t="shared" si="18"/>
        <v/>
      </c>
      <c r="K55" s="220">
        <f t="shared" si="19"/>
        <v>0</v>
      </c>
      <c r="L55" s="220">
        <f t="shared" si="20"/>
        <v>0</v>
      </c>
      <c r="M55" s="220">
        <f t="shared" si="21"/>
        <v>0</v>
      </c>
      <c r="N55" s="220" t="str">
        <f t="shared" si="22"/>
        <v/>
      </c>
      <c r="O55" s="220" t="str">
        <f t="shared" si="23"/>
        <v/>
      </c>
      <c r="P55" s="220" t="str">
        <f t="shared" si="24"/>
        <v/>
      </c>
      <c r="Q55" s="214" t="str">
        <f t="shared" si="0"/>
        <v/>
      </c>
      <c r="R55" s="141"/>
      <c r="S55" s="211"/>
      <c r="T55" s="346" t="str">
        <f t="shared" si="1"/>
        <v/>
      </c>
      <c r="U55" s="127" t="str">
        <f t="shared" si="25"/>
        <v/>
      </c>
      <c r="V55" s="127" t="str">
        <f t="shared" si="26"/>
        <v/>
      </c>
      <c r="W55" s="127" t="str">
        <f t="shared" si="2"/>
        <v/>
      </c>
      <c r="X55" s="127" t="str">
        <f t="shared" si="3"/>
        <v/>
      </c>
      <c r="Y55" s="141"/>
      <c r="Z55" s="211"/>
      <c r="AA55" s="361" t="str">
        <f t="shared" si="4"/>
        <v/>
      </c>
      <c r="AB55" s="127" t="str">
        <f t="shared" si="27"/>
        <v/>
      </c>
      <c r="AC55" s="127" t="str">
        <f t="shared" si="28"/>
        <v/>
      </c>
      <c r="AD55" s="127" t="str">
        <f t="shared" si="5"/>
        <v/>
      </c>
      <c r="AE55" s="127" t="str">
        <f t="shared" si="6"/>
        <v/>
      </c>
      <c r="AF55" s="213" t="str">
        <f t="shared" si="32"/>
        <v/>
      </c>
      <c r="AG55" s="141"/>
      <c r="AH55" s="211"/>
      <c r="AI55" s="346" t="str">
        <f t="shared" si="7"/>
        <v/>
      </c>
      <c r="AJ55" s="153" t="str">
        <f t="shared" si="29"/>
        <v/>
      </c>
      <c r="AK55" s="153" t="str">
        <f t="shared" si="8"/>
        <v/>
      </c>
      <c r="AL55" s="153" t="str">
        <f t="shared" si="9"/>
        <v/>
      </c>
      <c r="AM55" s="141"/>
      <c r="AN55" s="211"/>
      <c r="AO55" s="346" t="str">
        <f t="shared" si="10"/>
        <v/>
      </c>
      <c r="AP55" s="153" t="str">
        <f t="shared" si="30"/>
        <v/>
      </c>
      <c r="AQ55" s="153" t="str">
        <f t="shared" si="11"/>
        <v/>
      </c>
      <c r="AR55" s="153" t="str">
        <f t="shared" si="12"/>
        <v/>
      </c>
      <c r="AS55" s="141"/>
      <c r="AT55" s="211"/>
      <c r="AU55" s="346" t="str">
        <f t="shared" si="13"/>
        <v/>
      </c>
      <c r="AV55" s="153" t="str">
        <f t="shared" si="31"/>
        <v/>
      </c>
      <c r="AW55" s="153" t="str">
        <f t="shared" si="14"/>
        <v/>
      </c>
      <c r="AX55" s="153" t="str">
        <f t="shared" si="15"/>
        <v/>
      </c>
    </row>
    <row r="56" spans="1:50" ht="29.45" customHeight="1" x14ac:dyDescent="0.25">
      <c r="A56" s="216" t="str">
        <f>'N-Bedarf-SK §13a'!A56</f>
        <v/>
      </c>
      <c r="B56" s="216" t="str">
        <f>IF('N-Bedarf-SK §13a'!B56="","",'N-Bedarf-SK §13a'!B56)</f>
        <v/>
      </c>
      <c r="C56" s="217" t="str">
        <f>IF('N-Bedarf-SK §13a'!D56="","",'N-Bedarf-SK §13a'!D56)</f>
        <v/>
      </c>
      <c r="D56" s="218" t="str">
        <f>IF('N-Bedarf-SK §13a'!C56="","",'N-Bedarf-SK §13a'!C56)</f>
        <v/>
      </c>
      <c r="E56" s="219" t="str">
        <f>IF('N-Bedarf-SK §13a'!AI56="",'N-Bedarf-SK §13a'!AG56,'N-Bedarf-SK §13a'!AI56)</f>
        <v/>
      </c>
      <c r="F56" s="219"/>
      <c r="G56" s="219"/>
      <c r="H56" s="345" t="str">
        <f t="shared" si="16"/>
        <v/>
      </c>
      <c r="I56" s="345" t="str">
        <f t="shared" si="17"/>
        <v/>
      </c>
      <c r="J56" s="345" t="str">
        <f t="shared" si="18"/>
        <v/>
      </c>
      <c r="K56" s="220">
        <f t="shared" si="19"/>
        <v>0</v>
      </c>
      <c r="L56" s="220">
        <f t="shared" si="20"/>
        <v>0</v>
      </c>
      <c r="M56" s="220">
        <f t="shared" si="21"/>
        <v>0</v>
      </c>
      <c r="N56" s="220" t="str">
        <f t="shared" si="22"/>
        <v/>
      </c>
      <c r="O56" s="220" t="str">
        <f t="shared" si="23"/>
        <v/>
      </c>
      <c r="P56" s="220" t="str">
        <f t="shared" si="24"/>
        <v/>
      </c>
      <c r="Q56" s="214" t="str">
        <f t="shared" si="0"/>
        <v/>
      </c>
      <c r="R56" s="141"/>
      <c r="S56" s="211"/>
      <c r="T56" s="346" t="str">
        <f t="shared" si="1"/>
        <v/>
      </c>
      <c r="U56" s="127" t="str">
        <f t="shared" si="25"/>
        <v/>
      </c>
      <c r="V56" s="127" t="str">
        <f t="shared" si="26"/>
        <v/>
      </c>
      <c r="W56" s="127" t="str">
        <f t="shared" si="2"/>
        <v/>
      </c>
      <c r="X56" s="127" t="str">
        <f t="shared" si="3"/>
        <v/>
      </c>
      <c r="Y56" s="141"/>
      <c r="Z56" s="211"/>
      <c r="AA56" s="361" t="str">
        <f t="shared" si="4"/>
        <v/>
      </c>
      <c r="AB56" s="127" t="str">
        <f t="shared" si="27"/>
        <v/>
      </c>
      <c r="AC56" s="127" t="str">
        <f t="shared" si="28"/>
        <v/>
      </c>
      <c r="AD56" s="127" t="str">
        <f t="shared" si="5"/>
        <v/>
      </c>
      <c r="AE56" s="127" t="str">
        <f t="shared" si="6"/>
        <v/>
      </c>
      <c r="AF56" s="213" t="str">
        <f t="shared" si="32"/>
        <v/>
      </c>
      <c r="AG56" s="141"/>
      <c r="AH56" s="211"/>
      <c r="AI56" s="346" t="str">
        <f t="shared" si="7"/>
        <v/>
      </c>
      <c r="AJ56" s="153" t="str">
        <f t="shared" si="29"/>
        <v/>
      </c>
      <c r="AK56" s="153" t="str">
        <f t="shared" si="8"/>
        <v/>
      </c>
      <c r="AL56" s="153" t="str">
        <f t="shared" si="9"/>
        <v/>
      </c>
      <c r="AM56" s="141"/>
      <c r="AN56" s="211"/>
      <c r="AO56" s="346" t="str">
        <f t="shared" si="10"/>
        <v/>
      </c>
      <c r="AP56" s="153" t="str">
        <f t="shared" si="30"/>
        <v/>
      </c>
      <c r="AQ56" s="153" t="str">
        <f t="shared" si="11"/>
        <v/>
      </c>
      <c r="AR56" s="153" t="str">
        <f t="shared" si="12"/>
        <v/>
      </c>
      <c r="AS56" s="141"/>
      <c r="AT56" s="211"/>
      <c r="AU56" s="346" t="str">
        <f t="shared" si="13"/>
        <v/>
      </c>
      <c r="AV56" s="153" t="str">
        <f t="shared" si="31"/>
        <v/>
      </c>
      <c r="AW56" s="153" t="str">
        <f t="shared" si="14"/>
        <v/>
      </c>
      <c r="AX56" s="153" t="str">
        <f t="shared" si="15"/>
        <v/>
      </c>
    </row>
    <row r="57" spans="1:50" ht="29.45" customHeight="1" x14ac:dyDescent="0.25">
      <c r="A57" s="216" t="str">
        <f>'N-Bedarf-SK §13a'!A57</f>
        <v/>
      </c>
      <c r="B57" s="216" t="str">
        <f>IF('N-Bedarf-SK §13a'!B57="","",'N-Bedarf-SK §13a'!B57)</f>
        <v/>
      </c>
      <c r="C57" s="217" t="str">
        <f>IF('N-Bedarf-SK §13a'!D57="","",'N-Bedarf-SK §13a'!D57)</f>
        <v/>
      </c>
      <c r="D57" s="218" t="str">
        <f>IF('N-Bedarf-SK §13a'!C57="","",'N-Bedarf-SK §13a'!C57)</f>
        <v/>
      </c>
      <c r="E57" s="219" t="str">
        <f>IF('N-Bedarf-SK §13a'!AI57="",'N-Bedarf-SK §13a'!AG57,'N-Bedarf-SK §13a'!AI57)</f>
        <v/>
      </c>
      <c r="F57" s="219"/>
      <c r="G57" s="219"/>
      <c r="H57" s="345" t="str">
        <f t="shared" si="16"/>
        <v/>
      </c>
      <c r="I57" s="345" t="str">
        <f t="shared" si="17"/>
        <v/>
      </c>
      <c r="J57" s="345" t="str">
        <f t="shared" si="18"/>
        <v/>
      </c>
      <c r="K57" s="220">
        <f t="shared" si="19"/>
        <v>0</v>
      </c>
      <c r="L57" s="220">
        <f t="shared" si="20"/>
        <v>0</v>
      </c>
      <c r="M57" s="220">
        <f t="shared" si="21"/>
        <v>0</v>
      </c>
      <c r="N57" s="220" t="str">
        <f t="shared" si="22"/>
        <v/>
      </c>
      <c r="O57" s="220" t="str">
        <f t="shared" si="23"/>
        <v/>
      </c>
      <c r="P57" s="220" t="str">
        <f t="shared" si="24"/>
        <v/>
      </c>
      <c r="Q57" s="214" t="str">
        <f t="shared" si="0"/>
        <v/>
      </c>
      <c r="R57" s="141"/>
      <c r="S57" s="211"/>
      <c r="T57" s="346" t="str">
        <f t="shared" si="1"/>
        <v/>
      </c>
      <c r="U57" s="127" t="str">
        <f t="shared" si="25"/>
        <v/>
      </c>
      <c r="V57" s="127" t="str">
        <f t="shared" si="26"/>
        <v/>
      </c>
      <c r="W57" s="127" t="str">
        <f t="shared" si="2"/>
        <v/>
      </c>
      <c r="X57" s="127" t="str">
        <f t="shared" si="3"/>
        <v/>
      </c>
      <c r="Y57" s="141"/>
      <c r="Z57" s="211"/>
      <c r="AA57" s="361" t="str">
        <f t="shared" si="4"/>
        <v/>
      </c>
      <c r="AB57" s="127" t="str">
        <f t="shared" si="27"/>
        <v/>
      </c>
      <c r="AC57" s="127" t="str">
        <f t="shared" si="28"/>
        <v/>
      </c>
      <c r="AD57" s="127" t="str">
        <f t="shared" si="5"/>
        <v/>
      </c>
      <c r="AE57" s="127" t="str">
        <f t="shared" si="6"/>
        <v/>
      </c>
      <c r="AF57" s="213" t="str">
        <f t="shared" si="32"/>
        <v/>
      </c>
      <c r="AG57" s="141"/>
      <c r="AH57" s="211"/>
      <c r="AI57" s="346" t="str">
        <f t="shared" si="7"/>
        <v/>
      </c>
      <c r="AJ57" s="153" t="str">
        <f t="shared" si="29"/>
        <v/>
      </c>
      <c r="AK57" s="153" t="str">
        <f t="shared" si="8"/>
        <v/>
      </c>
      <c r="AL57" s="153" t="str">
        <f t="shared" si="9"/>
        <v/>
      </c>
      <c r="AM57" s="141"/>
      <c r="AN57" s="211"/>
      <c r="AO57" s="346" t="str">
        <f t="shared" si="10"/>
        <v/>
      </c>
      <c r="AP57" s="153" t="str">
        <f t="shared" si="30"/>
        <v/>
      </c>
      <c r="AQ57" s="153" t="str">
        <f t="shared" si="11"/>
        <v/>
      </c>
      <c r="AR57" s="153" t="str">
        <f t="shared" si="12"/>
        <v/>
      </c>
      <c r="AS57" s="141"/>
      <c r="AT57" s="211"/>
      <c r="AU57" s="346" t="str">
        <f t="shared" si="13"/>
        <v/>
      </c>
      <c r="AV57" s="153" t="str">
        <f t="shared" si="31"/>
        <v/>
      </c>
      <c r="AW57" s="153" t="str">
        <f t="shared" si="14"/>
        <v/>
      </c>
      <c r="AX57" s="153" t="str">
        <f t="shared" si="15"/>
        <v/>
      </c>
    </row>
    <row r="58" spans="1:50" ht="29.45" customHeight="1" x14ac:dyDescent="0.25">
      <c r="A58" s="216" t="str">
        <f>'N-Bedarf-SK §13a'!A58</f>
        <v/>
      </c>
      <c r="B58" s="216" t="str">
        <f>IF('N-Bedarf-SK §13a'!B58="","",'N-Bedarf-SK §13a'!B58)</f>
        <v/>
      </c>
      <c r="C58" s="217" t="str">
        <f>IF('N-Bedarf-SK §13a'!D58="","",'N-Bedarf-SK §13a'!D58)</f>
        <v/>
      </c>
      <c r="D58" s="218" t="str">
        <f>IF('N-Bedarf-SK §13a'!C58="","",'N-Bedarf-SK §13a'!C58)</f>
        <v/>
      </c>
      <c r="E58" s="219" t="str">
        <f>IF('N-Bedarf-SK §13a'!AI58="",'N-Bedarf-SK §13a'!AG58,'N-Bedarf-SK §13a'!AI58)</f>
        <v/>
      </c>
      <c r="F58" s="219"/>
      <c r="G58" s="219"/>
      <c r="H58" s="345" t="str">
        <f t="shared" si="16"/>
        <v/>
      </c>
      <c r="I58" s="345" t="str">
        <f t="shared" si="17"/>
        <v/>
      </c>
      <c r="J58" s="345" t="str">
        <f t="shared" si="18"/>
        <v/>
      </c>
      <c r="K58" s="220">
        <f t="shared" si="19"/>
        <v>0</v>
      </c>
      <c r="L58" s="220">
        <f t="shared" si="20"/>
        <v>0</v>
      </c>
      <c r="M58" s="220">
        <f t="shared" si="21"/>
        <v>0</v>
      </c>
      <c r="N58" s="220" t="str">
        <f t="shared" si="22"/>
        <v/>
      </c>
      <c r="O58" s="220" t="str">
        <f t="shared" si="23"/>
        <v/>
      </c>
      <c r="P58" s="220" t="str">
        <f t="shared" si="24"/>
        <v/>
      </c>
      <c r="Q58" s="214" t="str">
        <f t="shared" si="0"/>
        <v/>
      </c>
      <c r="R58" s="141"/>
      <c r="S58" s="211"/>
      <c r="T58" s="346" t="str">
        <f t="shared" si="1"/>
        <v/>
      </c>
      <c r="U58" s="127" t="str">
        <f t="shared" si="25"/>
        <v/>
      </c>
      <c r="V58" s="127" t="str">
        <f t="shared" si="26"/>
        <v/>
      </c>
      <c r="W58" s="127" t="str">
        <f t="shared" si="2"/>
        <v/>
      </c>
      <c r="X58" s="127" t="str">
        <f t="shared" si="3"/>
        <v/>
      </c>
      <c r="Y58" s="141"/>
      <c r="Z58" s="211"/>
      <c r="AA58" s="361" t="str">
        <f t="shared" si="4"/>
        <v/>
      </c>
      <c r="AB58" s="127" t="str">
        <f t="shared" si="27"/>
        <v/>
      </c>
      <c r="AC58" s="127" t="str">
        <f t="shared" si="28"/>
        <v/>
      </c>
      <c r="AD58" s="127" t="str">
        <f t="shared" si="5"/>
        <v/>
      </c>
      <c r="AE58" s="127" t="str">
        <f t="shared" si="6"/>
        <v/>
      </c>
      <c r="AF58" s="213" t="str">
        <f t="shared" si="32"/>
        <v/>
      </c>
      <c r="AG58" s="141"/>
      <c r="AH58" s="211"/>
      <c r="AI58" s="346" t="str">
        <f t="shared" si="7"/>
        <v/>
      </c>
      <c r="AJ58" s="153" t="str">
        <f t="shared" si="29"/>
        <v/>
      </c>
      <c r="AK58" s="153" t="str">
        <f t="shared" si="8"/>
        <v/>
      </c>
      <c r="AL58" s="153" t="str">
        <f t="shared" si="9"/>
        <v/>
      </c>
      <c r="AM58" s="141"/>
      <c r="AN58" s="211"/>
      <c r="AO58" s="346" t="str">
        <f t="shared" si="10"/>
        <v/>
      </c>
      <c r="AP58" s="153" t="str">
        <f t="shared" si="30"/>
        <v/>
      </c>
      <c r="AQ58" s="153" t="str">
        <f t="shared" si="11"/>
        <v/>
      </c>
      <c r="AR58" s="153" t="str">
        <f t="shared" si="12"/>
        <v/>
      </c>
      <c r="AS58" s="141"/>
      <c r="AT58" s="211"/>
      <c r="AU58" s="346" t="str">
        <f t="shared" si="13"/>
        <v/>
      </c>
      <c r="AV58" s="153" t="str">
        <f t="shared" si="31"/>
        <v/>
      </c>
      <c r="AW58" s="153" t="str">
        <f t="shared" si="14"/>
        <v/>
      </c>
      <c r="AX58" s="153" t="str">
        <f t="shared" si="15"/>
        <v/>
      </c>
    </row>
    <row r="59" spans="1:50" ht="29.45" customHeight="1" x14ac:dyDescent="0.25">
      <c r="A59" s="216" t="str">
        <f>'N-Bedarf-SK §13a'!A59</f>
        <v/>
      </c>
      <c r="B59" s="216" t="str">
        <f>IF('N-Bedarf-SK §13a'!B59="","",'N-Bedarf-SK §13a'!B59)</f>
        <v/>
      </c>
      <c r="C59" s="217" t="str">
        <f>IF('N-Bedarf-SK §13a'!D59="","",'N-Bedarf-SK §13a'!D59)</f>
        <v/>
      </c>
      <c r="D59" s="218" t="str">
        <f>IF('N-Bedarf-SK §13a'!C59="","",'N-Bedarf-SK §13a'!C59)</f>
        <v/>
      </c>
      <c r="E59" s="219" t="str">
        <f>IF('N-Bedarf-SK §13a'!AI59="",'N-Bedarf-SK §13a'!AG59,'N-Bedarf-SK §13a'!AI59)</f>
        <v/>
      </c>
      <c r="F59" s="219"/>
      <c r="G59" s="219"/>
      <c r="H59" s="345" t="str">
        <f t="shared" si="16"/>
        <v/>
      </c>
      <c r="I59" s="345" t="str">
        <f t="shared" si="17"/>
        <v/>
      </c>
      <c r="J59" s="345" t="str">
        <f t="shared" si="18"/>
        <v/>
      </c>
      <c r="K59" s="220">
        <f t="shared" si="19"/>
        <v>0</v>
      </c>
      <c r="L59" s="220">
        <f t="shared" si="20"/>
        <v>0</v>
      </c>
      <c r="M59" s="220">
        <f t="shared" si="21"/>
        <v>0</v>
      </c>
      <c r="N59" s="220" t="str">
        <f t="shared" si="22"/>
        <v/>
      </c>
      <c r="O59" s="220" t="str">
        <f t="shared" si="23"/>
        <v/>
      </c>
      <c r="P59" s="220" t="str">
        <f t="shared" si="24"/>
        <v/>
      </c>
      <c r="Q59" s="214" t="str">
        <f t="shared" si="0"/>
        <v/>
      </c>
      <c r="R59" s="141"/>
      <c r="S59" s="211"/>
      <c r="T59" s="346" t="str">
        <f t="shared" si="1"/>
        <v/>
      </c>
      <c r="U59" s="127" t="str">
        <f t="shared" si="25"/>
        <v/>
      </c>
      <c r="V59" s="127" t="str">
        <f t="shared" si="26"/>
        <v/>
      </c>
      <c r="W59" s="127" t="str">
        <f t="shared" si="2"/>
        <v/>
      </c>
      <c r="X59" s="127" t="str">
        <f t="shared" si="3"/>
        <v/>
      </c>
      <c r="Y59" s="141"/>
      <c r="Z59" s="211"/>
      <c r="AA59" s="361" t="str">
        <f t="shared" si="4"/>
        <v/>
      </c>
      <c r="AB59" s="127" t="str">
        <f t="shared" si="27"/>
        <v/>
      </c>
      <c r="AC59" s="127" t="str">
        <f t="shared" si="28"/>
        <v/>
      </c>
      <c r="AD59" s="127" t="str">
        <f t="shared" si="5"/>
        <v/>
      </c>
      <c r="AE59" s="127" t="str">
        <f t="shared" si="6"/>
        <v/>
      </c>
      <c r="AF59" s="213" t="str">
        <f t="shared" si="32"/>
        <v/>
      </c>
      <c r="AG59" s="141"/>
      <c r="AH59" s="211"/>
      <c r="AI59" s="346" t="str">
        <f t="shared" si="7"/>
        <v/>
      </c>
      <c r="AJ59" s="153" t="str">
        <f t="shared" si="29"/>
        <v/>
      </c>
      <c r="AK59" s="153" t="str">
        <f t="shared" si="8"/>
        <v/>
      </c>
      <c r="AL59" s="153" t="str">
        <f t="shared" si="9"/>
        <v/>
      </c>
      <c r="AM59" s="141"/>
      <c r="AN59" s="211"/>
      <c r="AO59" s="346" t="str">
        <f t="shared" si="10"/>
        <v/>
      </c>
      <c r="AP59" s="153" t="str">
        <f t="shared" si="30"/>
        <v/>
      </c>
      <c r="AQ59" s="153" t="str">
        <f t="shared" si="11"/>
        <v/>
      </c>
      <c r="AR59" s="153" t="str">
        <f t="shared" si="12"/>
        <v/>
      </c>
      <c r="AS59" s="141"/>
      <c r="AT59" s="211"/>
      <c r="AU59" s="346" t="str">
        <f t="shared" si="13"/>
        <v/>
      </c>
      <c r="AV59" s="153" t="str">
        <f t="shared" si="31"/>
        <v/>
      </c>
      <c r="AW59" s="153" t="str">
        <f t="shared" si="14"/>
        <v/>
      </c>
      <c r="AX59" s="153" t="str">
        <f t="shared" si="15"/>
        <v/>
      </c>
    </row>
    <row r="60" spans="1:50" ht="29.45" customHeight="1" x14ac:dyDescent="0.25">
      <c r="A60" s="216" t="str">
        <f>'N-Bedarf-SK §13a'!A60</f>
        <v/>
      </c>
      <c r="B60" s="216" t="str">
        <f>IF('N-Bedarf-SK §13a'!B60="","",'N-Bedarf-SK §13a'!B60)</f>
        <v/>
      </c>
      <c r="C60" s="217" t="str">
        <f>IF('N-Bedarf-SK §13a'!D60="","",'N-Bedarf-SK §13a'!D60)</f>
        <v/>
      </c>
      <c r="D60" s="218" t="str">
        <f>IF('N-Bedarf-SK §13a'!C60="","",'N-Bedarf-SK §13a'!C60)</f>
        <v/>
      </c>
      <c r="E60" s="219" t="str">
        <f>IF('N-Bedarf-SK §13a'!AI60="",'N-Bedarf-SK §13a'!AG60,'N-Bedarf-SK §13a'!AI60)</f>
        <v/>
      </c>
      <c r="F60" s="219"/>
      <c r="G60" s="219"/>
      <c r="H60" s="345" t="str">
        <f t="shared" si="16"/>
        <v/>
      </c>
      <c r="I60" s="345" t="str">
        <f t="shared" si="17"/>
        <v/>
      </c>
      <c r="J60" s="345" t="str">
        <f t="shared" si="18"/>
        <v/>
      </c>
      <c r="K60" s="220">
        <f t="shared" si="19"/>
        <v>0</v>
      </c>
      <c r="L60" s="220">
        <f t="shared" si="20"/>
        <v>0</v>
      </c>
      <c r="M60" s="220">
        <f t="shared" si="21"/>
        <v>0</v>
      </c>
      <c r="N60" s="220" t="str">
        <f t="shared" si="22"/>
        <v/>
      </c>
      <c r="O60" s="220" t="str">
        <f t="shared" si="23"/>
        <v/>
      </c>
      <c r="P60" s="220" t="str">
        <f t="shared" si="24"/>
        <v/>
      </c>
      <c r="Q60" s="214" t="str">
        <f t="shared" si="0"/>
        <v/>
      </c>
      <c r="R60" s="141"/>
      <c r="S60" s="211"/>
      <c r="T60" s="346" t="str">
        <f t="shared" si="1"/>
        <v/>
      </c>
      <c r="U60" s="127" t="str">
        <f t="shared" si="25"/>
        <v/>
      </c>
      <c r="V60" s="127" t="str">
        <f t="shared" si="26"/>
        <v/>
      </c>
      <c r="W60" s="127" t="str">
        <f t="shared" si="2"/>
        <v/>
      </c>
      <c r="X60" s="127" t="str">
        <f t="shared" si="3"/>
        <v/>
      </c>
      <c r="Y60" s="141"/>
      <c r="Z60" s="211"/>
      <c r="AA60" s="361" t="str">
        <f t="shared" si="4"/>
        <v/>
      </c>
      <c r="AB60" s="127" t="str">
        <f t="shared" si="27"/>
        <v/>
      </c>
      <c r="AC60" s="127" t="str">
        <f t="shared" si="28"/>
        <v/>
      </c>
      <c r="AD60" s="127" t="str">
        <f t="shared" si="5"/>
        <v/>
      </c>
      <c r="AE60" s="127" t="str">
        <f t="shared" si="6"/>
        <v/>
      </c>
      <c r="AF60" s="213" t="str">
        <f t="shared" si="32"/>
        <v/>
      </c>
      <c r="AG60" s="141"/>
      <c r="AH60" s="211"/>
      <c r="AI60" s="346" t="str">
        <f t="shared" si="7"/>
        <v/>
      </c>
      <c r="AJ60" s="153" t="str">
        <f t="shared" si="29"/>
        <v/>
      </c>
      <c r="AK60" s="153" t="str">
        <f t="shared" si="8"/>
        <v/>
      </c>
      <c r="AL60" s="153" t="str">
        <f t="shared" si="9"/>
        <v/>
      </c>
      <c r="AM60" s="141"/>
      <c r="AN60" s="211"/>
      <c r="AO60" s="346" t="str">
        <f t="shared" si="10"/>
        <v/>
      </c>
      <c r="AP60" s="153" t="str">
        <f t="shared" si="30"/>
        <v/>
      </c>
      <c r="AQ60" s="153" t="str">
        <f t="shared" si="11"/>
        <v/>
      </c>
      <c r="AR60" s="153" t="str">
        <f t="shared" si="12"/>
        <v/>
      </c>
      <c r="AS60" s="141"/>
      <c r="AT60" s="211"/>
      <c r="AU60" s="346" t="str">
        <f t="shared" si="13"/>
        <v/>
      </c>
      <c r="AV60" s="153" t="str">
        <f t="shared" si="31"/>
        <v/>
      </c>
      <c r="AW60" s="153" t="str">
        <f t="shared" si="14"/>
        <v/>
      </c>
      <c r="AX60" s="153" t="str">
        <f t="shared" si="15"/>
        <v/>
      </c>
    </row>
    <row r="61" spans="1:50" ht="29.45" customHeight="1" x14ac:dyDescent="0.25">
      <c r="A61" s="216" t="str">
        <f>'N-Bedarf-SK §13a'!A61</f>
        <v/>
      </c>
      <c r="B61" s="216" t="str">
        <f>IF('N-Bedarf-SK §13a'!B61="","",'N-Bedarf-SK §13a'!B61)</f>
        <v/>
      </c>
      <c r="C61" s="217" t="str">
        <f>IF('N-Bedarf-SK §13a'!D61="","",'N-Bedarf-SK §13a'!D61)</f>
        <v/>
      </c>
      <c r="D61" s="218" t="str">
        <f>IF('N-Bedarf-SK §13a'!C61="","",'N-Bedarf-SK §13a'!C61)</f>
        <v/>
      </c>
      <c r="E61" s="219" t="str">
        <f>IF('N-Bedarf-SK §13a'!AI61="",'N-Bedarf-SK §13a'!AG61,'N-Bedarf-SK §13a'!AI61)</f>
        <v/>
      </c>
      <c r="F61" s="219"/>
      <c r="G61" s="219"/>
      <c r="H61" s="345" t="str">
        <f t="shared" si="16"/>
        <v/>
      </c>
      <c r="I61" s="345" t="str">
        <f t="shared" si="17"/>
        <v/>
      </c>
      <c r="J61" s="345" t="str">
        <f t="shared" si="18"/>
        <v/>
      </c>
      <c r="K61" s="220">
        <f t="shared" si="19"/>
        <v>0</v>
      </c>
      <c r="L61" s="220">
        <f t="shared" si="20"/>
        <v>0</v>
      </c>
      <c r="M61" s="220">
        <f t="shared" si="21"/>
        <v>0</v>
      </c>
      <c r="N61" s="220" t="str">
        <f t="shared" si="22"/>
        <v/>
      </c>
      <c r="O61" s="220" t="str">
        <f t="shared" si="23"/>
        <v/>
      </c>
      <c r="P61" s="220" t="str">
        <f t="shared" si="24"/>
        <v/>
      </c>
      <c r="Q61" s="214" t="str">
        <f t="shared" si="0"/>
        <v/>
      </c>
      <c r="R61" s="141"/>
      <c r="S61" s="211"/>
      <c r="T61" s="346" t="str">
        <f t="shared" si="1"/>
        <v/>
      </c>
      <c r="U61" s="127" t="str">
        <f t="shared" si="25"/>
        <v/>
      </c>
      <c r="V61" s="127" t="str">
        <f t="shared" si="26"/>
        <v/>
      </c>
      <c r="W61" s="127" t="str">
        <f t="shared" si="2"/>
        <v/>
      </c>
      <c r="X61" s="127" t="str">
        <f t="shared" si="3"/>
        <v/>
      </c>
      <c r="Y61" s="141"/>
      <c r="Z61" s="211"/>
      <c r="AA61" s="361" t="str">
        <f t="shared" si="4"/>
        <v/>
      </c>
      <c r="AB61" s="127" t="str">
        <f t="shared" si="27"/>
        <v/>
      </c>
      <c r="AC61" s="127" t="str">
        <f t="shared" si="28"/>
        <v/>
      </c>
      <c r="AD61" s="127" t="str">
        <f t="shared" si="5"/>
        <v/>
      </c>
      <c r="AE61" s="127" t="str">
        <f t="shared" si="6"/>
        <v/>
      </c>
      <c r="AF61" s="213" t="str">
        <f t="shared" si="32"/>
        <v/>
      </c>
      <c r="AG61" s="141"/>
      <c r="AH61" s="211"/>
      <c r="AI61" s="346" t="str">
        <f t="shared" si="7"/>
        <v/>
      </c>
      <c r="AJ61" s="153" t="str">
        <f t="shared" si="29"/>
        <v/>
      </c>
      <c r="AK61" s="153" t="str">
        <f t="shared" si="8"/>
        <v/>
      </c>
      <c r="AL61" s="153" t="str">
        <f t="shared" si="9"/>
        <v/>
      </c>
      <c r="AM61" s="141"/>
      <c r="AN61" s="211"/>
      <c r="AO61" s="346" t="str">
        <f t="shared" si="10"/>
        <v/>
      </c>
      <c r="AP61" s="153" t="str">
        <f t="shared" si="30"/>
        <v/>
      </c>
      <c r="AQ61" s="153" t="str">
        <f t="shared" si="11"/>
        <v/>
      </c>
      <c r="AR61" s="153" t="str">
        <f t="shared" si="12"/>
        <v/>
      </c>
      <c r="AS61" s="141"/>
      <c r="AT61" s="211"/>
      <c r="AU61" s="346" t="str">
        <f t="shared" si="13"/>
        <v/>
      </c>
      <c r="AV61" s="153" t="str">
        <f t="shared" si="31"/>
        <v/>
      </c>
      <c r="AW61" s="153" t="str">
        <f t="shared" si="14"/>
        <v/>
      </c>
      <c r="AX61" s="153" t="str">
        <f t="shared" si="15"/>
        <v/>
      </c>
    </row>
    <row r="62" spans="1:50" ht="29.45" customHeight="1" x14ac:dyDescent="0.25">
      <c r="A62" s="216" t="str">
        <f>'N-Bedarf-SK §13a'!A62</f>
        <v/>
      </c>
      <c r="B62" s="216" t="str">
        <f>IF('N-Bedarf-SK §13a'!B62="","",'N-Bedarf-SK §13a'!B62)</f>
        <v/>
      </c>
      <c r="C62" s="217" t="str">
        <f>IF('N-Bedarf-SK §13a'!D62="","",'N-Bedarf-SK §13a'!D62)</f>
        <v/>
      </c>
      <c r="D62" s="218" t="str">
        <f>IF('N-Bedarf-SK §13a'!C62="","",'N-Bedarf-SK §13a'!C62)</f>
        <v/>
      </c>
      <c r="E62" s="219" t="str">
        <f>IF('N-Bedarf-SK §13a'!AI62="",'N-Bedarf-SK §13a'!AG62,'N-Bedarf-SK §13a'!AI62)</f>
        <v/>
      </c>
      <c r="F62" s="219"/>
      <c r="G62" s="219"/>
      <c r="H62" s="345" t="str">
        <f t="shared" si="16"/>
        <v/>
      </c>
      <c r="I62" s="345" t="str">
        <f t="shared" si="17"/>
        <v/>
      </c>
      <c r="J62" s="345" t="str">
        <f t="shared" si="18"/>
        <v/>
      </c>
      <c r="K62" s="220">
        <f t="shared" si="19"/>
        <v>0</v>
      </c>
      <c r="L62" s="220">
        <f t="shared" si="20"/>
        <v>0</v>
      </c>
      <c r="M62" s="220">
        <f t="shared" si="21"/>
        <v>0</v>
      </c>
      <c r="N62" s="220" t="str">
        <f t="shared" si="22"/>
        <v/>
      </c>
      <c r="O62" s="220" t="str">
        <f t="shared" si="23"/>
        <v/>
      </c>
      <c r="P62" s="220" t="str">
        <f t="shared" si="24"/>
        <v/>
      </c>
      <c r="Q62" s="214" t="str">
        <f t="shared" si="0"/>
        <v/>
      </c>
      <c r="R62" s="141"/>
      <c r="S62" s="211"/>
      <c r="T62" s="346" t="str">
        <f t="shared" si="1"/>
        <v/>
      </c>
      <c r="U62" s="127" t="str">
        <f t="shared" si="25"/>
        <v/>
      </c>
      <c r="V62" s="127" t="str">
        <f t="shared" si="26"/>
        <v/>
      </c>
      <c r="W62" s="127" t="str">
        <f t="shared" si="2"/>
        <v/>
      </c>
      <c r="X62" s="127" t="str">
        <f t="shared" si="3"/>
        <v/>
      </c>
      <c r="Y62" s="141"/>
      <c r="Z62" s="211"/>
      <c r="AA62" s="361" t="str">
        <f t="shared" si="4"/>
        <v/>
      </c>
      <c r="AB62" s="127" t="str">
        <f t="shared" si="27"/>
        <v/>
      </c>
      <c r="AC62" s="127" t="str">
        <f t="shared" si="28"/>
        <v/>
      </c>
      <c r="AD62" s="127" t="str">
        <f t="shared" si="5"/>
        <v/>
      </c>
      <c r="AE62" s="127" t="str">
        <f t="shared" si="6"/>
        <v/>
      </c>
      <c r="AF62" s="213" t="str">
        <f t="shared" si="32"/>
        <v/>
      </c>
      <c r="AG62" s="141"/>
      <c r="AH62" s="211"/>
      <c r="AI62" s="346" t="str">
        <f t="shared" si="7"/>
        <v/>
      </c>
      <c r="AJ62" s="153" t="str">
        <f t="shared" si="29"/>
        <v/>
      </c>
      <c r="AK62" s="153" t="str">
        <f t="shared" si="8"/>
        <v/>
      </c>
      <c r="AL62" s="153" t="str">
        <f t="shared" si="9"/>
        <v/>
      </c>
      <c r="AM62" s="141"/>
      <c r="AN62" s="211"/>
      <c r="AO62" s="346" t="str">
        <f t="shared" si="10"/>
        <v/>
      </c>
      <c r="AP62" s="153" t="str">
        <f t="shared" si="30"/>
        <v/>
      </c>
      <c r="AQ62" s="153" t="str">
        <f t="shared" si="11"/>
        <v/>
      </c>
      <c r="AR62" s="153" t="str">
        <f t="shared" si="12"/>
        <v/>
      </c>
      <c r="AS62" s="141"/>
      <c r="AT62" s="211"/>
      <c r="AU62" s="346" t="str">
        <f t="shared" si="13"/>
        <v/>
      </c>
      <c r="AV62" s="153" t="str">
        <f t="shared" si="31"/>
        <v/>
      </c>
      <c r="AW62" s="153" t="str">
        <f t="shared" si="14"/>
        <v/>
      </c>
      <c r="AX62" s="153" t="str">
        <f t="shared" si="15"/>
        <v/>
      </c>
    </row>
    <row r="63" spans="1:50" ht="29.45" customHeight="1" x14ac:dyDescent="0.25">
      <c r="A63" s="216" t="str">
        <f>'N-Bedarf-SK §13a'!A63</f>
        <v/>
      </c>
      <c r="B63" s="216" t="str">
        <f>IF('N-Bedarf-SK §13a'!B63="","",'N-Bedarf-SK §13a'!B63)</f>
        <v/>
      </c>
      <c r="C63" s="217" t="str">
        <f>IF('N-Bedarf-SK §13a'!D63="","",'N-Bedarf-SK §13a'!D63)</f>
        <v/>
      </c>
      <c r="D63" s="218" t="str">
        <f>IF('N-Bedarf-SK §13a'!C63="","",'N-Bedarf-SK §13a'!C63)</f>
        <v/>
      </c>
      <c r="E63" s="219" t="str">
        <f>IF('N-Bedarf-SK §13a'!AI63="",'N-Bedarf-SK §13a'!AG63,'N-Bedarf-SK §13a'!AI63)</f>
        <v/>
      </c>
      <c r="F63" s="219"/>
      <c r="G63" s="219"/>
      <c r="H63" s="345" t="str">
        <f t="shared" si="16"/>
        <v/>
      </c>
      <c r="I63" s="345" t="str">
        <f t="shared" si="17"/>
        <v/>
      </c>
      <c r="J63" s="345" t="str">
        <f t="shared" si="18"/>
        <v/>
      </c>
      <c r="K63" s="220">
        <f t="shared" si="19"/>
        <v>0</v>
      </c>
      <c r="L63" s="220">
        <f t="shared" si="20"/>
        <v>0</v>
      </c>
      <c r="M63" s="220">
        <f t="shared" si="21"/>
        <v>0</v>
      </c>
      <c r="N63" s="220" t="str">
        <f t="shared" si="22"/>
        <v/>
      </c>
      <c r="O63" s="220" t="str">
        <f t="shared" si="23"/>
        <v/>
      </c>
      <c r="P63" s="220" t="str">
        <f t="shared" si="24"/>
        <v/>
      </c>
      <c r="Q63" s="214" t="str">
        <f t="shared" si="0"/>
        <v/>
      </c>
      <c r="R63" s="141"/>
      <c r="S63" s="211"/>
      <c r="T63" s="346" t="str">
        <f t="shared" si="1"/>
        <v/>
      </c>
      <c r="U63" s="127" t="str">
        <f t="shared" si="25"/>
        <v/>
      </c>
      <c r="V63" s="127" t="str">
        <f t="shared" si="26"/>
        <v/>
      </c>
      <c r="W63" s="127" t="str">
        <f t="shared" si="2"/>
        <v/>
      </c>
      <c r="X63" s="127" t="str">
        <f t="shared" si="3"/>
        <v/>
      </c>
      <c r="Y63" s="141"/>
      <c r="Z63" s="211"/>
      <c r="AA63" s="361" t="str">
        <f t="shared" si="4"/>
        <v/>
      </c>
      <c r="AB63" s="127" t="str">
        <f t="shared" si="27"/>
        <v/>
      </c>
      <c r="AC63" s="127" t="str">
        <f t="shared" si="28"/>
        <v/>
      </c>
      <c r="AD63" s="127" t="str">
        <f t="shared" si="5"/>
        <v/>
      </c>
      <c r="AE63" s="127" t="str">
        <f t="shared" si="6"/>
        <v/>
      </c>
      <c r="AF63" s="213" t="str">
        <f t="shared" si="32"/>
        <v/>
      </c>
      <c r="AG63" s="141"/>
      <c r="AH63" s="211"/>
      <c r="AI63" s="346" t="str">
        <f t="shared" si="7"/>
        <v/>
      </c>
      <c r="AJ63" s="153" t="str">
        <f t="shared" si="29"/>
        <v/>
      </c>
      <c r="AK63" s="153" t="str">
        <f t="shared" si="8"/>
        <v/>
      </c>
      <c r="AL63" s="153" t="str">
        <f t="shared" si="9"/>
        <v/>
      </c>
      <c r="AM63" s="141"/>
      <c r="AN63" s="211"/>
      <c r="AO63" s="346" t="str">
        <f t="shared" si="10"/>
        <v/>
      </c>
      <c r="AP63" s="153" t="str">
        <f t="shared" si="30"/>
        <v/>
      </c>
      <c r="AQ63" s="153" t="str">
        <f t="shared" si="11"/>
        <v/>
      </c>
      <c r="AR63" s="153" t="str">
        <f t="shared" si="12"/>
        <v/>
      </c>
      <c r="AS63" s="141"/>
      <c r="AT63" s="211"/>
      <c r="AU63" s="346" t="str">
        <f t="shared" si="13"/>
        <v/>
      </c>
      <c r="AV63" s="153" t="str">
        <f t="shared" si="31"/>
        <v/>
      </c>
      <c r="AW63" s="153" t="str">
        <f t="shared" si="14"/>
        <v/>
      </c>
      <c r="AX63" s="153" t="str">
        <f t="shared" si="15"/>
        <v/>
      </c>
    </row>
    <row r="64" spans="1:50" ht="29.45" customHeight="1" x14ac:dyDescent="0.25">
      <c r="A64" s="216" t="str">
        <f>'N-Bedarf-SK §13a'!A64</f>
        <v/>
      </c>
      <c r="B64" s="216" t="str">
        <f>IF('N-Bedarf-SK §13a'!B64="","",'N-Bedarf-SK §13a'!B64)</f>
        <v/>
      </c>
      <c r="C64" s="217" t="str">
        <f>IF('N-Bedarf-SK §13a'!D64="","",'N-Bedarf-SK §13a'!D64)</f>
        <v/>
      </c>
      <c r="D64" s="218" t="str">
        <f>IF('N-Bedarf-SK §13a'!C64="","",'N-Bedarf-SK §13a'!C64)</f>
        <v/>
      </c>
      <c r="E64" s="219" t="str">
        <f>IF('N-Bedarf-SK §13a'!AI64="",'N-Bedarf-SK §13a'!AG64,'N-Bedarf-SK §13a'!AI64)</f>
        <v/>
      </c>
      <c r="F64" s="219"/>
      <c r="G64" s="219"/>
      <c r="H64" s="345" t="str">
        <f t="shared" si="16"/>
        <v/>
      </c>
      <c r="I64" s="345" t="str">
        <f t="shared" si="17"/>
        <v/>
      </c>
      <c r="J64" s="345" t="str">
        <f t="shared" si="18"/>
        <v/>
      </c>
      <c r="K64" s="220">
        <f t="shared" si="19"/>
        <v>0</v>
      </c>
      <c r="L64" s="220">
        <f t="shared" si="20"/>
        <v>0</v>
      </c>
      <c r="M64" s="220">
        <f t="shared" si="21"/>
        <v>0</v>
      </c>
      <c r="N64" s="220" t="str">
        <f t="shared" si="22"/>
        <v/>
      </c>
      <c r="O64" s="220" t="str">
        <f t="shared" si="23"/>
        <v/>
      </c>
      <c r="P64" s="220" t="str">
        <f t="shared" si="24"/>
        <v/>
      </c>
      <c r="Q64" s="214" t="str">
        <f t="shared" si="0"/>
        <v/>
      </c>
      <c r="R64" s="141"/>
      <c r="S64" s="211"/>
      <c r="T64" s="346" t="str">
        <f t="shared" si="1"/>
        <v/>
      </c>
      <c r="U64" s="127" t="str">
        <f t="shared" si="25"/>
        <v/>
      </c>
      <c r="V64" s="127" t="str">
        <f t="shared" si="26"/>
        <v/>
      </c>
      <c r="W64" s="127" t="str">
        <f t="shared" si="2"/>
        <v/>
      </c>
      <c r="X64" s="127" t="str">
        <f t="shared" si="3"/>
        <v/>
      </c>
      <c r="Y64" s="141"/>
      <c r="Z64" s="211"/>
      <c r="AA64" s="361" t="str">
        <f t="shared" si="4"/>
        <v/>
      </c>
      <c r="AB64" s="127" t="str">
        <f t="shared" si="27"/>
        <v/>
      </c>
      <c r="AC64" s="127" t="str">
        <f t="shared" si="28"/>
        <v/>
      </c>
      <c r="AD64" s="127" t="str">
        <f t="shared" si="5"/>
        <v/>
      </c>
      <c r="AE64" s="127" t="str">
        <f t="shared" si="6"/>
        <v/>
      </c>
      <c r="AF64" s="213" t="str">
        <f t="shared" si="32"/>
        <v/>
      </c>
      <c r="AG64" s="141"/>
      <c r="AH64" s="211"/>
      <c r="AI64" s="346" t="str">
        <f t="shared" si="7"/>
        <v/>
      </c>
      <c r="AJ64" s="153" t="str">
        <f t="shared" si="29"/>
        <v/>
      </c>
      <c r="AK64" s="153" t="str">
        <f t="shared" si="8"/>
        <v/>
      </c>
      <c r="AL64" s="153" t="str">
        <f t="shared" si="9"/>
        <v/>
      </c>
      <c r="AM64" s="141"/>
      <c r="AN64" s="211"/>
      <c r="AO64" s="346" t="str">
        <f t="shared" si="10"/>
        <v/>
      </c>
      <c r="AP64" s="153" t="str">
        <f t="shared" si="30"/>
        <v/>
      </c>
      <c r="AQ64" s="153" t="str">
        <f t="shared" si="11"/>
        <v/>
      </c>
      <c r="AR64" s="153" t="str">
        <f t="shared" si="12"/>
        <v/>
      </c>
      <c r="AS64" s="141"/>
      <c r="AT64" s="211"/>
      <c r="AU64" s="346" t="str">
        <f t="shared" si="13"/>
        <v/>
      </c>
      <c r="AV64" s="153" t="str">
        <f t="shared" si="31"/>
        <v/>
      </c>
      <c r="AW64" s="153" t="str">
        <f t="shared" si="14"/>
        <v/>
      </c>
      <c r="AX64" s="153" t="str">
        <f t="shared" si="15"/>
        <v/>
      </c>
    </row>
    <row r="65" spans="1:50" ht="29.45" customHeight="1" x14ac:dyDescent="0.25">
      <c r="A65" s="216" t="str">
        <f>'N-Bedarf-SK §13a'!A65</f>
        <v/>
      </c>
      <c r="B65" s="216" t="str">
        <f>IF('N-Bedarf-SK §13a'!B65="","",'N-Bedarf-SK §13a'!B65)</f>
        <v/>
      </c>
      <c r="C65" s="217" t="str">
        <f>IF('N-Bedarf-SK §13a'!D65="","",'N-Bedarf-SK §13a'!D65)</f>
        <v/>
      </c>
      <c r="D65" s="218" t="str">
        <f>IF('N-Bedarf-SK §13a'!C65="","",'N-Bedarf-SK §13a'!C65)</f>
        <v/>
      </c>
      <c r="E65" s="219" t="str">
        <f>IF('N-Bedarf-SK §13a'!AI65="",'N-Bedarf-SK §13a'!AG65,'N-Bedarf-SK §13a'!AI65)</f>
        <v/>
      </c>
      <c r="F65" s="219"/>
      <c r="G65" s="219"/>
      <c r="H65" s="345" t="str">
        <f t="shared" si="16"/>
        <v/>
      </c>
      <c r="I65" s="345" t="str">
        <f t="shared" si="17"/>
        <v/>
      </c>
      <c r="J65" s="345" t="str">
        <f t="shared" si="18"/>
        <v/>
      </c>
      <c r="K65" s="220">
        <f t="shared" si="19"/>
        <v>0</v>
      </c>
      <c r="L65" s="220">
        <f t="shared" si="20"/>
        <v>0</v>
      </c>
      <c r="M65" s="220">
        <f t="shared" si="21"/>
        <v>0</v>
      </c>
      <c r="N65" s="220" t="str">
        <f t="shared" si="22"/>
        <v/>
      </c>
      <c r="O65" s="220" t="str">
        <f t="shared" si="23"/>
        <v/>
      </c>
      <c r="P65" s="220" t="str">
        <f t="shared" si="24"/>
        <v/>
      </c>
      <c r="Q65" s="214" t="str">
        <f t="shared" si="0"/>
        <v/>
      </c>
      <c r="R65" s="141"/>
      <c r="S65" s="211"/>
      <c r="T65" s="346" t="str">
        <f t="shared" si="1"/>
        <v/>
      </c>
      <c r="U65" s="127" t="str">
        <f t="shared" si="25"/>
        <v/>
      </c>
      <c r="V65" s="127" t="str">
        <f t="shared" si="26"/>
        <v/>
      </c>
      <c r="W65" s="127" t="str">
        <f t="shared" si="2"/>
        <v/>
      </c>
      <c r="X65" s="127" t="str">
        <f t="shared" si="3"/>
        <v/>
      </c>
      <c r="Y65" s="141"/>
      <c r="Z65" s="211"/>
      <c r="AA65" s="361" t="str">
        <f t="shared" si="4"/>
        <v/>
      </c>
      <c r="AB65" s="127" t="str">
        <f t="shared" si="27"/>
        <v/>
      </c>
      <c r="AC65" s="127" t="str">
        <f t="shared" si="28"/>
        <v/>
      </c>
      <c r="AD65" s="127" t="str">
        <f t="shared" si="5"/>
        <v/>
      </c>
      <c r="AE65" s="127" t="str">
        <f t="shared" si="6"/>
        <v/>
      </c>
      <c r="AF65" s="213" t="str">
        <f t="shared" si="32"/>
        <v/>
      </c>
      <c r="AG65" s="141"/>
      <c r="AH65" s="211"/>
      <c r="AI65" s="346" t="str">
        <f t="shared" si="7"/>
        <v/>
      </c>
      <c r="AJ65" s="153" t="str">
        <f t="shared" si="29"/>
        <v/>
      </c>
      <c r="AK65" s="153" t="str">
        <f t="shared" si="8"/>
        <v/>
      </c>
      <c r="AL65" s="153" t="str">
        <f t="shared" si="9"/>
        <v/>
      </c>
      <c r="AM65" s="141"/>
      <c r="AN65" s="211"/>
      <c r="AO65" s="346" t="str">
        <f t="shared" si="10"/>
        <v/>
      </c>
      <c r="AP65" s="153" t="str">
        <f t="shared" si="30"/>
        <v/>
      </c>
      <c r="AQ65" s="153" t="str">
        <f t="shared" si="11"/>
        <v/>
      </c>
      <c r="AR65" s="153" t="str">
        <f t="shared" si="12"/>
        <v/>
      </c>
      <c r="AS65" s="141"/>
      <c r="AT65" s="211"/>
      <c r="AU65" s="346" t="str">
        <f t="shared" si="13"/>
        <v/>
      </c>
      <c r="AV65" s="153" t="str">
        <f t="shared" si="31"/>
        <v/>
      </c>
      <c r="AW65" s="153" t="str">
        <f t="shared" si="14"/>
        <v/>
      </c>
      <c r="AX65" s="153" t="str">
        <f t="shared" si="15"/>
        <v/>
      </c>
    </row>
    <row r="66" spans="1:50" ht="29.45" customHeight="1" x14ac:dyDescent="0.25">
      <c r="A66" s="216" t="str">
        <f>'N-Bedarf-SK §13a'!A66</f>
        <v/>
      </c>
      <c r="B66" s="216" t="str">
        <f>IF('N-Bedarf-SK §13a'!B66="","",'N-Bedarf-SK §13a'!B66)</f>
        <v/>
      </c>
      <c r="C66" s="217" t="str">
        <f>IF('N-Bedarf-SK §13a'!D66="","",'N-Bedarf-SK §13a'!D66)</f>
        <v/>
      </c>
      <c r="D66" s="218" t="str">
        <f>IF('N-Bedarf-SK §13a'!C66="","",'N-Bedarf-SK §13a'!C66)</f>
        <v/>
      </c>
      <c r="E66" s="219" t="str">
        <f>IF('N-Bedarf-SK §13a'!AI66="",'N-Bedarf-SK §13a'!AG66,'N-Bedarf-SK §13a'!AI66)</f>
        <v/>
      </c>
      <c r="F66" s="219"/>
      <c r="G66" s="219"/>
      <c r="H66" s="345" t="str">
        <f t="shared" si="16"/>
        <v/>
      </c>
      <c r="I66" s="345" t="str">
        <f t="shared" si="17"/>
        <v/>
      </c>
      <c r="J66" s="345" t="str">
        <f t="shared" si="18"/>
        <v/>
      </c>
      <c r="K66" s="220">
        <f t="shared" si="19"/>
        <v>0</v>
      </c>
      <c r="L66" s="220">
        <f t="shared" si="20"/>
        <v>0</v>
      </c>
      <c r="M66" s="220">
        <f t="shared" si="21"/>
        <v>0</v>
      </c>
      <c r="N66" s="220" t="str">
        <f t="shared" si="22"/>
        <v/>
      </c>
      <c r="O66" s="220" t="str">
        <f t="shared" si="23"/>
        <v/>
      </c>
      <c r="P66" s="220" t="str">
        <f t="shared" si="24"/>
        <v/>
      </c>
      <c r="Q66" s="214" t="str">
        <f t="shared" si="0"/>
        <v/>
      </c>
      <c r="R66" s="141"/>
      <c r="S66" s="211"/>
      <c r="T66" s="346" t="str">
        <f t="shared" si="1"/>
        <v/>
      </c>
      <c r="U66" s="127" t="str">
        <f t="shared" si="25"/>
        <v/>
      </c>
      <c r="V66" s="127" t="str">
        <f t="shared" si="26"/>
        <v/>
      </c>
      <c r="W66" s="127" t="str">
        <f t="shared" si="2"/>
        <v/>
      </c>
      <c r="X66" s="127" t="str">
        <f t="shared" si="3"/>
        <v/>
      </c>
      <c r="Y66" s="141"/>
      <c r="Z66" s="211"/>
      <c r="AA66" s="361" t="str">
        <f t="shared" si="4"/>
        <v/>
      </c>
      <c r="AB66" s="127" t="str">
        <f t="shared" si="27"/>
        <v/>
      </c>
      <c r="AC66" s="127" t="str">
        <f t="shared" si="28"/>
        <v/>
      </c>
      <c r="AD66" s="127" t="str">
        <f t="shared" si="5"/>
        <v/>
      </c>
      <c r="AE66" s="127" t="str">
        <f t="shared" si="6"/>
        <v/>
      </c>
      <c r="AF66" s="213" t="str">
        <f t="shared" si="32"/>
        <v/>
      </c>
      <c r="AG66" s="141"/>
      <c r="AH66" s="211"/>
      <c r="AI66" s="346" t="str">
        <f t="shared" si="7"/>
        <v/>
      </c>
      <c r="AJ66" s="153" t="str">
        <f t="shared" si="29"/>
        <v/>
      </c>
      <c r="AK66" s="153" t="str">
        <f t="shared" si="8"/>
        <v/>
      </c>
      <c r="AL66" s="153" t="str">
        <f t="shared" si="9"/>
        <v/>
      </c>
      <c r="AM66" s="141"/>
      <c r="AN66" s="211"/>
      <c r="AO66" s="346" t="str">
        <f t="shared" si="10"/>
        <v/>
      </c>
      <c r="AP66" s="153" t="str">
        <f t="shared" si="30"/>
        <v/>
      </c>
      <c r="AQ66" s="153" t="str">
        <f t="shared" si="11"/>
        <v/>
      </c>
      <c r="AR66" s="153" t="str">
        <f t="shared" si="12"/>
        <v/>
      </c>
      <c r="AS66" s="141"/>
      <c r="AT66" s="211"/>
      <c r="AU66" s="346" t="str">
        <f t="shared" si="13"/>
        <v/>
      </c>
      <c r="AV66" s="153" t="str">
        <f t="shared" si="31"/>
        <v/>
      </c>
      <c r="AW66" s="153" t="str">
        <f t="shared" si="14"/>
        <v/>
      </c>
      <c r="AX66" s="153" t="str">
        <f t="shared" si="15"/>
        <v/>
      </c>
    </row>
    <row r="67" spans="1:50" ht="29.45" customHeight="1" x14ac:dyDescent="0.25">
      <c r="A67" s="216" t="str">
        <f>'N-Bedarf-SK §13a'!A67</f>
        <v/>
      </c>
      <c r="B67" s="216" t="str">
        <f>IF('N-Bedarf-SK §13a'!B67="","",'N-Bedarf-SK §13a'!B67)</f>
        <v/>
      </c>
      <c r="C67" s="217" t="str">
        <f>IF('N-Bedarf-SK §13a'!D67="","",'N-Bedarf-SK §13a'!D67)</f>
        <v/>
      </c>
      <c r="D67" s="218" t="str">
        <f>IF('N-Bedarf-SK §13a'!C67="","",'N-Bedarf-SK §13a'!C67)</f>
        <v/>
      </c>
      <c r="E67" s="219" t="str">
        <f>IF('N-Bedarf-SK §13a'!AI67="",'N-Bedarf-SK §13a'!AG67,'N-Bedarf-SK §13a'!AI67)</f>
        <v/>
      </c>
      <c r="F67" s="219"/>
      <c r="G67" s="219"/>
      <c r="H67" s="345" t="str">
        <f t="shared" si="16"/>
        <v/>
      </c>
      <c r="I67" s="345" t="str">
        <f t="shared" si="17"/>
        <v/>
      </c>
      <c r="J67" s="345" t="str">
        <f t="shared" si="18"/>
        <v/>
      </c>
      <c r="K67" s="220">
        <f t="shared" si="19"/>
        <v>0</v>
      </c>
      <c r="L67" s="220">
        <f t="shared" si="20"/>
        <v>0</v>
      </c>
      <c r="M67" s="220">
        <f t="shared" si="21"/>
        <v>0</v>
      </c>
      <c r="N67" s="220" t="str">
        <f t="shared" si="22"/>
        <v/>
      </c>
      <c r="O67" s="220" t="str">
        <f t="shared" si="23"/>
        <v/>
      </c>
      <c r="P67" s="220" t="str">
        <f t="shared" si="24"/>
        <v/>
      </c>
      <c r="Q67" s="214" t="str">
        <f t="shared" si="0"/>
        <v/>
      </c>
      <c r="R67" s="141"/>
      <c r="S67" s="211"/>
      <c r="T67" s="346" t="str">
        <f t="shared" si="1"/>
        <v/>
      </c>
      <c r="U67" s="127" t="str">
        <f t="shared" si="25"/>
        <v/>
      </c>
      <c r="V67" s="127" t="str">
        <f t="shared" si="26"/>
        <v/>
      </c>
      <c r="W67" s="127" t="str">
        <f t="shared" si="2"/>
        <v/>
      </c>
      <c r="X67" s="127" t="str">
        <f t="shared" si="3"/>
        <v/>
      </c>
      <c r="Y67" s="141"/>
      <c r="Z67" s="211"/>
      <c r="AA67" s="361" t="str">
        <f t="shared" si="4"/>
        <v/>
      </c>
      <c r="AB67" s="127" t="str">
        <f t="shared" si="27"/>
        <v/>
      </c>
      <c r="AC67" s="127" t="str">
        <f t="shared" si="28"/>
        <v/>
      </c>
      <c r="AD67" s="127" t="str">
        <f t="shared" si="5"/>
        <v/>
      </c>
      <c r="AE67" s="127" t="str">
        <f t="shared" si="6"/>
        <v/>
      </c>
      <c r="AF67" s="213" t="str">
        <f t="shared" si="32"/>
        <v/>
      </c>
      <c r="AG67" s="141"/>
      <c r="AH67" s="211"/>
      <c r="AI67" s="346" t="str">
        <f t="shared" si="7"/>
        <v/>
      </c>
      <c r="AJ67" s="153" t="str">
        <f t="shared" si="29"/>
        <v/>
      </c>
      <c r="AK67" s="153" t="str">
        <f t="shared" si="8"/>
        <v/>
      </c>
      <c r="AL67" s="153" t="str">
        <f t="shared" si="9"/>
        <v/>
      </c>
      <c r="AM67" s="141"/>
      <c r="AN67" s="211"/>
      <c r="AO67" s="346" t="str">
        <f t="shared" si="10"/>
        <v/>
      </c>
      <c r="AP67" s="153" t="str">
        <f t="shared" si="30"/>
        <v/>
      </c>
      <c r="AQ67" s="153" t="str">
        <f t="shared" si="11"/>
        <v/>
      </c>
      <c r="AR67" s="153" t="str">
        <f t="shared" si="12"/>
        <v/>
      </c>
      <c r="AS67" s="141"/>
      <c r="AT67" s="211"/>
      <c r="AU67" s="346" t="str">
        <f t="shared" si="13"/>
        <v/>
      </c>
      <c r="AV67" s="153" t="str">
        <f t="shared" si="31"/>
        <v/>
      </c>
      <c r="AW67" s="153" t="str">
        <f t="shared" si="14"/>
        <v/>
      </c>
      <c r="AX67" s="153" t="str">
        <f t="shared" si="15"/>
        <v/>
      </c>
    </row>
    <row r="68" spans="1:50" ht="29.45" customHeight="1" x14ac:dyDescent="0.25">
      <c r="A68" s="216" t="str">
        <f>'N-Bedarf-SK §13a'!A68</f>
        <v/>
      </c>
      <c r="B68" s="216" t="str">
        <f>IF('N-Bedarf-SK §13a'!B68="","",'N-Bedarf-SK §13a'!B68)</f>
        <v/>
      </c>
      <c r="C68" s="217" t="str">
        <f>IF('N-Bedarf-SK §13a'!D68="","",'N-Bedarf-SK §13a'!D68)</f>
        <v/>
      </c>
      <c r="D68" s="218" t="str">
        <f>IF('N-Bedarf-SK §13a'!C68="","",'N-Bedarf-SK §13a'!C68)</f>
        <v/>
      </c>
      <c r="E68" s="219" t="str">
        <f>IF('N-Bedarf-SK §13a'!AI68="",'N-Bedarf-SK §13a'!AG68,'N-Bedarf-SK §13a'!AI68)</f>
        <v/>
      </c>
      <c r="F68" s="219"/>
      <c r="G68" s="219"/>
      <c r="H68" s="345" t="str">
        <f t="shared" si="16"/>
        <v/>
      </c>
      <c r="I68" s="345" t="str">
        <f t="shared" si="17"/>
        <v/>
      </c>
      <c r="J68" s="345" t="str">
        <f t="shared" si="18"/>
        <v/>
      </c>
      <c r="K68" s="220">
        <f t="shared" si="19"/>
        <v>0</v>
      </c>
      <c r="L68" s="220">
        <f t="shared" si="20"/>
        <v>0</v>
      </c>
      <c r="M68" s="220">
        <f t="shared" si="21"/>
        <v>0</v>
      </c>
      <c r="N68" s="220" t="str">
        <f t="shared" si="22"/>
        <v/>
      </c>
      <c r="O68" s="220" t="str">
        <f t="shared" si="23"/>
        <v/>
      </c>
      <c r="P68" s="220" t="str">
        <f t="shared" si="24"/>
        <v/>
      </c>
      <c r="Q68" s="214" t="str">
        <f t="shared" si="0"/>
        <v/>
      </c>
      <c r="R68" s="141"/>
      <c r="S68" s="211"/>
      <c r="T68" s="346" t="str">
        <f t="shared" si="1"/>
        <v/>
      </c>
      <c r="U68" s="127" t="str">
        <f t="shared" si="25"/>
        <v/>
      </c>
      <c r="V68" s="127" t="str">
        <f t="shared" si="26"/>
        <v/>
      </c>
      <c r="W68" s="127" t="str">
        <f t="shared" si="2"/>
        <v/>
      </c>
      <c r="X68" s="127" t="str">
        <f t="shared" si="3"/>
        <v/>
      </c>
      <c r="Y68" s="141"/>
      <c r="Z68" s="211"/>
      <c r="AA68" s="361" t="str">
        <f t="shared" si="4"/>
        <v/>
      </c>
      <c r="AB68" s="127" t="str">
        <f t="shared" si="27"/>
        <v/>
      </c>
      <c r="AC68" s="127" t="str">
        <f t="shared" si="28"/>
        <v/>
      </c>
      <c r="AD68" s="127" t="str">
        <f t="shared" si="5"/>
        <v/>
      </c>
      <c r="AE68" s="127" t="str">
        <f t="shared" si="6"/>
        <v/>
      </c>
      <c r="AF68" s="213" t="str">
        <f t="shared" si="32"/>
        <v/>
      </c>
      <c r="AG68" s="141"/>
      <c r="AH68" s="211"/>
      <c r="AI68" s="346" t="str">
        <f t="shared" si="7"/>
        <v/>
      </c>
      <c r="AJ68" s="153" t="str">
        <f t="shared" si="29"/>
        <v/>
      </c>
      <c r="AK68" s="153" t="str">
        <f t="shared" si="8"/>
        <v/>
      </c>
      <c r="AL68" s="153" t="str">
        <f t="shared" si="9"/>
        <v/>
      </c>
      <c r="AM68" s="141"/>
      <c r="AN68" s="211"/>
      <c r="AO68" s="346" t="str">
        <f t="shared" si="10"/>
        <v/>
      </c>
      <c r="AP68" s="153" t="str">
        <f t="shared" si="30"/>
        <v/>
      </c>
      <c r="AQ68" s="153" t="str">
        <f t="shared" si="11"/>
        <v/>
      </c>
      <c r="AR68" s="153" t="str">
        <f t="shared" si="12"/>
        <v/>
      </c>
      <c r="AS68" s="141"/>
      <c r="AT68" s="211"/>
      <c r="AU68" s="346" t="str">
        <f t="shared" si="13"/>
        <v/>
      </c>
      <c r="AV68" s="153" t="str">
        <f t="shared" si="31"/>
        <v/>
      </c>
      <c r="AW68" s="153" t="str">
        <f t="shared" si="14"/>
        <v/>
      </c>
      <c r="AX68" s="153" t="str">
        <f t="shared" si="15"/>
        <v/>
      </c>
    </row>
    <row r="69" spans="1:50" ht="29.45" customHeight="1" x14ac:dyDescent="0.25">
      <c r="A69" s="216" t="str">
        <f>'N-Bedarf-SK §13a'!A69</f>
        <v/>
      </c>
      <c r="B69" s="216" t="str">
        <f>IF('N-Bedarf-SK §13a'!B69="","",'N-Bedarf-SK §13a'!B69)</f>
        <v/>
      </c>
      <c r="C69" s="217" t="str">
        <f>IF('N-Bedarf-SK §13a'!D69="","",'N-Bedarf-SK §13a'!D69)</f>
        <v/>
      </c>
      <c r="D69" s="218" t="str">
        <f>IF('N-Bedarf-SK §13a'!C69="","",'N-Bedarf-SK §13a'!C69)</f>
        <v/>
      </c>
      <c r="E69" s="219" t="str">
        <f>IF('N-Bedarf-SK §13a'!AI69="",'N-Bedarf-SK §13a'!AG69,'N-Bedarf-SK §13a'!AI69)</f>
        <v/>
      </c>
      <c r="F69" s="219"/>
      <c r="G69" s="219"/>
      <c r="H69" s="345" t="str">
        <f t="shared" si="16"/>
        <v/>
      </c>
      <c r="I69" s="345" t="str">
        <f t="shared" si="17"/>
        <v/>
      </c>
      <c r="J69" s="345" t="str">
        <f t="shared" si="18"/>
        <v/>
      </c>
      <c r="K69" s="220">
        <f t="shared" si="19"/>
        <v>0</v>
      </c>
      <c r="L69" s="220">
        <f t="shared" si="20"/>
        <v>0</v>
      </c>
      <c r="M69" s="220">
        <f t="shared" si="21"/>
        <v>0</v>
      </c>
      <c r="N69" s="220" t="str">
        <f t="shared" si="22"/>
        <v/>
      </c>
      <c r="O69" s="220" t="str">
        <f t="shared" si="23"/>
        <v/>
      </c>
      <c r="P69" s="220" t="str">
        <f t="shared" si="24"/>
        <v/>
      </c>
      <c r="Q69" s="214" t="str">
        <f t="shared" si="0"/>
        <v/>
      </c>
      <c r="R69" s="141"/>
      <c r="S69" s="211"/>
      <c r="T69" s="346" t="str">
        <f t="shared" si="1"/>
        <v/>
      </c>
      <c r="U69" s="127" t="str">
        <f t="shared" si="25"/>
        <v/>
      </c>
      <c r="V69" s="127" t="str">
        <f t="shared" si="26"/>
        <v/>
      </c>
      <c r="W69" s="127" t="str">
        <f t="shared" si="2"/>
        <v/>
      </c>
      <c r="X69" s="127" t="str">
        <f t="shared" si="3"/>
        <v/>
      </c>
      <c r="Y69" s="141"/>
      <c r="Z69" s="211"/>
      <c r="AA69" s="361" t="str">
        <f t="shared" si="4"/>
        <v/>
      </c>
      <c r="AB69" s="127" t="str">
        <f t="shared" si="27"/>
        <v/>
      </c>
      <c r="AC69" s="127" t="str">
        <f t="shared" si="28"/>
        <v/>
      </c>
      <c r="AD69" s="127" t="str">
        <f t="shared" si="5"/>
        <v/>
      </c>
      <c r="AE69" s="127" t="str">
        <f t="shared" si="6"/>
        <v/>
      </c>
      <c r="AF69" s="213" t="str">
        <f t="shared" si="32"/>
        <v/>
      </c>
      <c r="AG69" s="141"/>
      <c r="AH69" s="211"/>
      <c r="AI69" s="346" t="str">
        <f t="shared" si="7"/>
        <v/>
      </c>
      <c r="AJ69" s="153" t="str">
        <f t="shared" si="29"/>
        <v/>
      </c>
      <c r="AK69" s="153" t="str">
        <f t="shared" si="8"/>
        <v/>
      </c>
      <c r="AL69" s="153" t="str">
        <f t="shared" si="9"/>
        <v/>
      </c>
      <c r="AM69" s="141"/>
      <c r="AN69" s="211"/>
      <c r="AO69" s="346" t="str">
        <f t="shared" si="10"/>
        <v/>
      </c>
      <c r="AP69" s="153" t="str">
        <f t="shared" si="30"/>
        <v/>
      </c>
      <c r="AQ69" s="153" t="str">
        <f t="shared" si="11"/>
        <v/>
      </c>
      <c r="AR69" s="153" t="str">
        <f t="shared" si="12"/>
        <v/>
      </c>
      <c r="AS69" s="141"/>
      <c r="AT69" s="211"/>
      <c r="AU69" s="346" t="str">
        <f t="shared" si="13"/>
        <v/>
      </c>
      <c r="AV69" s="153" t="str">
        <f t="shared" si="31"/>
        <v/>
      </c>
      <c r="AW69" s="153" t="str">
        <f t="shared" si="14"/>
        <v/>
      </c>
      <c r="AX69" s="153" t="str">
        <f t="shared" si="15"/>
        <v/>
      </c>
    </row>
    <row r="70" spans="1:50" ht="29.45" customHeight="1" x14ac:dyDescent="0.25">
      <c r="A70" s="216" t="str">
        <f>'N-Bedarf-SK §13a'!A70</f>
        <v/>
      </c>
      <c r="B70" s="216" t="str">
        <f>IF('N-Bedarf-SK §13a'!B70="","",'N-Bedarf-SK §13a'!B70)</f>
        <v/>
      </c>
      <c r="C70" s="217" t="str">
        <f>IF('N-Bedarf-SK §13a'!D70="","",'N-Bedarf-SK §13a'!D70)</f>
        <v/>
      </c>
      <c r="D70" s="218" t="str">
        <f>IF('N-Bedarf-SK §13a'!C70="","",'N-Bedarf-SK §13a'!C70)</f>
        <v/>
      </c>
      <c r="E70" s="219" t="str">
        <f>IF('N-Bedarf-SK §13a'!AI70="",'N-Bedarf-SK §13a'!AG70,'N-Bedarf-SK §13a'!AI70)</f>
        <v/>
      </c>
      <c r="F70" s="219"/>
      <c r="G70" s="219"/>
      <c r="H70" s="345" t="str">
        <f t="shared" si="16"/>
        <v/>
      </c>
      <c r="I70" s="345" t="str">
        <f t="shared" si="17"/>
        <v/>
      </c>
      <c r="J70" s="345" t="str">
        <f t="shared" si="18"/>
        <v/>
      </c>
      <c r="K70" s="220">
        <f t="shared" si="19"/>
        <v>0</v>
      </c>
      <c r="L70" s="220">
        <f t="shared" si="20"/>
        <v>0</v>
      </c>
      <c r="M70" s="220">
        <f t="shared" si="21"/>
        <v>0</v>
      </c>
      <c r="N70" s="220" t="str">
        <f t="shared" si="22"/>
        <v/>
      </c>
      <c r="O70" s="220" t="str">
        <f t="shared" si="23"/>
        <v/>
      </c>
      <c r="P70" s="220" t="str">
        <f t="shared" si="24"/>
        <v/>
      </c>
      <c r="Q70" s="214" t="str">
        <f t="shared" si="0"/>
        <v/>
      </c>
      <c r="R70" s="141"/>
      <c r="S70" s="211"/>
      <c r="T70" s="346" t="str">
        <f t="shared" si="1"/>
        <v/>
      </c>
      <c r="U70" s="127" t="str">
        <f t="shared" si="25"/>
        <v/>
      </c>
      <c r="V70" s="127" t="str">
        <f t="shared" si="26"/>
        <v/>
      </c>
      <c r="W70" s="127" t="str">
        <f t="shared" si="2"/>
        <v/>
      </c>
      <c r="X70" s="127" t="str">
        <f t="shared" si="3"/>
        <v/>
      </c>
      <c r="Y70" s="141"/>
      <c r="Z70" s="211"/>
      <c r="AA70" s="361" t="str">
        <f t="shared" si="4"/>
        <v/>
      </c>
      <c r="AB70" s="127" t="str">
        <f t="shared" si="27"/>
        <v/>
      </c>
      <c r="AC70" s="127" t="str">
        <f t="shared" si="28"/>
        <v/>
      </c>
      <c r="AD70" s="127" t="str">
        <f t="shared" si="5"/>
        <v/>
      </c>
      <c r="AE70" s="127" t="str">
        <f t="shared" si="6"/>
        <v/>
      </c>
      <c r="AF70" s="213" t="str">
        <f t="shared" si="32"/>
        <v/>
      </c>
      <c r="AG70" s="141"/>
      <c r="AH70" s="211"/>
      <c r="AI70" s="346" t="str">
        <f t="shared" si="7"/>
        <v/>
      </c>
      <c r="AJ70" s="153" t="str">
        <f t="shared" si="29"/>
        <v/>
      </c>
      <c r="AK70" s="153" t="str">
        <f t="shared" si="8"/>
        <v/>
      </c>
      <c r="AL70" s="153" t="str">
        <f t="shared" si="9"/>
        <v/>
      </c>
      <c r="AM70" s="141"/>
      <c r="AN70" s="211"/>
      <c r="AO70" s="346" t="str">
        <f t="shared" si="10"/>
        <v/>
      </c>
      <c r="AP70" s="153" t="str">
        <f t="shared" si="30"/>
        <v/>
      </c>
      <c r="AQ70" s="153" t="str">
        <f t="shared" si="11"/>
        <v/>
      </c>
      <c r="AR70" s="153" t="str">
        <f t="shared" si="12"/>
        <v/>
      </c>
      <c r="AS70" s="141"/>
      <c r="AT70" s="211"/>
      <c r="AU70" s="346" t="str">
        <f t="shared" si="13"/>
        <v/>
      </c>
      <c r="AV70" s="153" t="str">
        <f t="shared" si="31"/>
        <v/>
      </c>
      <c r="AW70" s="153" t="str">
        <f t="shared" si="14"/>
        <v/>
      </c>
      <c r="AX70" s="153" t="str">
        <f t="shared" si="15"/>
        <v/>
      </c>
    </row>
    <row r="71" spans="1:50" ht="29.45" customHeight="1" x14ac:dyDescent="0.25">
      <c r="A71" s="216" t="str">
        <f>'N-Bedarf-SK §13a'!A71</f>
        <v/>
      </c>
      <c r="B71" s="216" t="str">
        <f>IF('N-Bedarf-SK §13a'!B71="","",'N-Bedarf-SK §13a'!B71)</f>
        <v/>
      </c>
      <c r="C71" s="217" t="str">
        <f>IF('N-Bedarf-SK §13a'!D71="","",'N-Bedarf-SK §13a'!D71)</f>
        <v/>
      </c>
      <c r="D71" s="218" t="str">
        <f>IF('N-Bedarf-SK §13a'!C71="","",'N-Bedarf-SK §13a'!C71)</f>
        <v/>
      </c>
      <c r="E71" s="219" t="str">
        <f>IF('N-Bedarf-SK §13a'!AI71="",'N-Bedarf-SK §13a'!AG71,'N-Bedarf-SK §13a'!AI71)</f>
        <v/>
      </c>
      <c r="F71" s="219"/>
      <c r="G71" s="219"/>
      <c r="H71" s="345" t="str">
        <f t="shared" si="16"/>
        <v/>
      </c>
      <c r="I71" s="345" t="str">
        <f t="shared" si="17"/>
        <v/>
      </c>
      <c r="J71" s="345" t="str">
        <f t="shared" si="18"/>
        <v/>
      </c>
      <c r="K71" s="220">
        <f t="shared" si="19"/>
        <v>0</v>
      </c>
      <c r="L71" s="220">
        <f t="shared" si="20"/>
        <v>0</v>
      </c>
      <c r="M71" s="220">
        <f t="shared" si="21"/>
        <v>0</v>
      </c>
      <c r="N71" s="220" t="str">
        <f t="shared" si="22"/>
        <v/>
      </c>
      <c r="O71" s="220" t="str">
        <f t="shared" si="23"/>
        <v/>
      </c>
      <c r="P71" s="220" t="str">
        <f t="shared" si="24"/>
        <v/>
      </c>
      <c r="Q71" s="214" t="str">
        <f t="shared" si="0"/>
        <v/>
      </c>
      <c r="R71" s="141"/>
      <c r="S71" s="211"/>
      <c r="T71" s="346" t="str">
        <f t="shared" si="1"/>
        <v/>
      </c>
      <c r="U71" s="127" t="str">
        <f t="shared" si="25"/>
        <v/>
      </c>
      <c r="V71" s="127" t="str">
        <f t="shared" si="26"/>
        <v/>
      </c>
      <c r="W71" s="127" t="str">
        <f t="shared" si="2"/>
        <v/>
      </c>
      <c r="X71" s="127" t="str">
        <f t="shared" si="3"/>
        <v/>
      </c>
      <c r="Y71" s="141"/>
      <c r="Z71" s="211"/>
      <c r="AA71" s="361" t="str">
        <f t="shared" si="4"/>
        <v/>
      </c>
      <c r="AB71" s="127" t="str">
        <f t="shared" si="27"/>
        <v/>
      </c>
      <c r="AC71" s="127" t="str">
        <f t="shared" si="28"/>
        <v/>
      </c>
      <c r="AD71" s="127" t="str">
        <f t="shared" si="5"/>
        <v/>
      </c>
      <c r="AE71" s="127" t="str">
        <f t="shared" si="6"/>
        <v/>
      </c>
      <c r="AF71" s="213" t="str">
        <f t="shared" si="32"/>
        <v/>
      </c>
      <c r="AG71" s="141"/>
      <c r="AH71" s="211"/>
      <c r="AI71" s="346" t="str">
        <f t="shared" si="7"/>
        <v/>
      </c>
      <c r="AJ71" s="153" t="str">
        <f t="shared" si="29"/>
        <v/>
      </c>
      <c r="AK71" s="153" t="str">
        <f t="shared" si="8"/>
        <v/>
      </c>
      <c r="AL71" s="153" t="str">
        <f t="shared" si="9"/>
        <v/>
      </c>
      <c r="AM71" s="141"/>
      <c r="AN71" s="211"/>
      <c r="AO71" s="346" t="str">
        <f t="shared" si="10"/>
        <v/>
      </c>
      <c r="AP71" s="153" t="str">
        <f t="shared" si="30"/>
        <v/>
      </c>
      <c r="AQ71" s="153" t="str">
        <f t="shared" si="11"/>
        <v/>
      </c>
      <c r="AR71" s="153" t="str">
        <f t="shared" si="12"/>
        <v/>
      </c>
      <c r="AS71" s="141"/>
      <c r="AT71" s="211"/>
      <c r="AU71" s="346" t="str">
        <f t="shared" si="13"/>
        <v/>
      </c>
      <c r="AV71" s="153" t="str">
        <f t="shared" si="31"/>
        <v/>
      </c>
      <c r="AW71" s="153" t="str">
        <f t="shared" si="14"/>
        <v/>
      </c>
      <c r="AX71" s="153" t="str">
        <f t="shared" si="15"/>
        <v/>
      </c>
    </row>
    <row r="72" spans="1:50" ht="29.45" customHeight="1" x14ac:dyDescent="0.25">
      <c r="A72" s="216" t="str">
        <f>'N-Bedarf-SK §13a'!A72</f>
        <v/>
      </c>
      <c r="B72" s="216" t="str">
        <f>IF('N-Bedarf-SK §13a'!B72="","",'N-Bedarf-SK §13a'!B72)</f>
        <v/>
      </c>
      <c r="C72" s="217" t="str">
        <f>IF('N-Bedarf-SK §13a'!D72="","",'N-Bedarf-SK §13a'!D72)</f>
        <v/>
      </c>
      <c r="D72" s="218" t="str">
        <f>IF('N-Bedarf-SK §13a'!C72="","",'N-Bedarf-SK §13a'!C72)</f>
        <v/>
      </c>
      <c r="E72" s="219" t="str">
        <f>IF('N-Bedarf-SK §13a'!AI72="",'N-Bedarf-SK §13a'!AG72,'N-Bedarf-SK §13a'!AI72)</f>
        <v/>
      </c>
      <c r="F72" s="219"/>
      <c r="G72" s="219"/>
      <c r="H72" s="345" t="str">
        <f t="shared" si="16"/>
        <v/>
      </c>
      <c r="I72" s="345" t="str">
        <f t="shared" si="17"/>
        <v/>
      </c>
      <c r="J72" s="345" t="str">
        <f t="shared" si="18"/>
        <v/>
      </c>
      <c r="K72" s="220">
        <f t="shared" si="19"/>
        <v>0</v>
      </c>
      <c r="L72" s="220">
        <f t="shared" si="20"/>
        <v>0</v>
      </c>
      <c r="M72" s="220">
        <f t="shared" si="21"/>
        <v>0</v>
      </c>
      <c r="N72" s="220" t="str">
        <f t="shared" si="22"/>
        <v/>
      </c>
      <c r="O72" s="220" t="str">
        <f t="shared" si="23"/>
        <v/>
      </c>
      <c r="P72" s="220" t="str">
        <f t="shared" si="24"/>
        <v/>
      </c>
      <c r="Q72" s="214" t="str">
        <f t="shared" ref="Q72:Q135" si="33">IF(N72="","",IF(N72&gt;0,"Achtung: N-Überhang!",""))</f>
        <v/>
      </c>
      <c r="R72" s="141"/>
      <c r="S72" s="211"/>
      <c r="T72" s="346" t="str">
        <f t="shared" ref="T72:T135" si="34">IF(D72="","",S72*D72)</f>
        <v/>
      </c>
      <c r="U72" s="127" t="str">
        <f t="shared" si="25"/>
        <v/>
      </c>
      <c r="V72" s="127" t="str">
        <f t="shared" si="26"/>
        <v/>
      </c>
      <c r="W72" s="127" t="str">
        <f t="shared" ref="W72:W135" si="35">IF(OR(F72="",R72="",R72="keine"),"",(VLOOKUP(R72,Dünger_Formen,8,FALSE))*S72)</f>
        <v/>
      </c>
      <c r="X72" s="127" t="str">
        <f t="shared" ref="X72:X135" si="36">IF(OR(G72="",R72="",R72="keine"),"",(VLOOKUP(R72,Dünger_Formen,9,FALSE))*S72)</f>
        <v/>
      </c>
      <c r="Y72" s="141"/>
      <c r="Z72" s="211"/>
      <c r="AA72" s="361" t="str">
        <f t="shared" ref="AA72:AA135" si="37">IF(D72="","",Z72*D72)</f>
        <v/>
      </c>
      <c r="AB72" s="127" t="str">
        <f t="shared" si="27"/>
        <v/>
      </c>
      <c r="AC72" s="127" t="str">
        <f t="shared" si="28"/>
        <v/>
      </c>
      <c r="AD72" s="127" t="str">
        <f t="shared" ref="AD72:AD135" si="38">IF(OR(F72="",Y72="",Y72="keine"),"",(VLOOKUP(Y72,Dünger_Formen,8,FALSE))*Z72)</f>
        <v/>
      </c>
      <c r="AE72" s="127" t="str">
        <f t="shared" ref="AE72:AE135" si="39">IF(OR(G72="",Y72="",Y72="keine"),"",(VLOOKUP(Y72,Dünger_Formen,9,FALSE))*Z72)</f>
        <v/>
      </c>
      <c r="AF72" s="213" t="str">
        <f t="shared" si="32"/>
        <v/>
      </c>
      <c r="AG72" s="141"/>
      <c r="AH72" s="211"/>
      <c r="AI72" s="346" t="str">
        <f t="shared" ref="AI72:AI135" si="40">IF(D72="","",AH72*$D72)</f>
        <v/>
      </c>
      <c r="AJ72" s="153" t="str">
        <f t="shared" si="29"/>
        <v/>
      </c>
      <c r="AK72" s="153" t="str">
        <f t="shared" ref="AK72:AK135" si="41">IF(OR(F72="",AG72="",AG72="keine"),"",ROUND((VLOOKUP(AG72,Dünger_Formen,8,FALSE))*AH72,0))</f>
        <v/>
      </c>
      <c r="AL72" s="153" t="str">
        <f t="shared" ref="AL72:AL135" si="42">IF(OR(G72="",AG72="",AG72="keine"),"",ROUND((VLOOKUP(AG72,Dünger_Formen,9,FALSE))*AH72,0))</f>
        <v/>
      </c>
      <c r="AM72" s="141"/>
      <c r="AN72" s="211"/>
      <c r="AO72" s="346" t="str">
        <f t="shared" ref="AO72:AO135" si="43">IF(D72="","",AN72*$D72)</f>
        <v/>
      </c>
      <c r="AP72" s="153" t="str">
        <f t="shared" si="30"/>
        <v/>
      </c>
      <c r="AQ72" s="153" t="str">
        <f t="shared" ref="AQ72:AQ135" si="44">IF(OR(F72="",AM72="",AM72="keine"),"",ROUND((VLOOKUP(AM72,Dünger_Formen,8,FALSE))*AN72,0))</f>
        <v/>
      </c>
      <c r="AR72" s="153" t="str">
        <f t="shared" ref="AR72:AR135" si="45">IF(OR(G72="",AM72="",AM72="keine"),"",ROUND((VLOOKUP(AM72,Dünger_Formen,9,FALSE))*AN72,0))</f>
        <v/>
      </c>
      <c r="AS72" s="141"/>
      <c r="AT72" s="211"/>
      <c r="AU72" s="346" t="str">
        <f t="shared" ref="AU72:AU135" si="46">IF(D72="","",AT72*$D72)</f>
        <v/>
      </c>
      <c r="AV72" s="153" t="str">
        <f t="shared" si="31"/>
        <v/>
      </c>
      <c r="AW72" s="153" t="str">
        <f t="shared" ref="AW72:AW135" si="47">IF(OR(F72="",AS72="",AS72="keine"),"",ROUND((VLOOKUP(AS72,Dünger_Formen,8,FALSE))*AT72,0))</f>
        <v/>
      </c>
      <c r="AX72" s="153" t="str">
        <f t="shared" ref="AX72:AX135" si="48">IF(OR(G72="",AS72="",AS72="keine"),"",ROUND((VLOOKUP(AS72,Dünger_Formen,9,FALSE))*AT72,0))</f>
        <v/>
      </c>
    </row>
    <row r="73" spans="1:50" ht="29.45" customHeight="1" x14ac:dyDescent="0.25">
      <c r="A73" s="216" t="str">
        <f>'N-Bedarf-SK §13a'!A73</f>
        <v/>
      </c>
      <c r="B73" s="216" t="str">
        <f>IF('N-Bedarf-SK §13a'!B73="","",'N-Bedarf-SK §13a'!B73)</f>
        <v/>
      </c>
      <c r="C73" s="217" t="str">
        <f>IF('N-Bedarf-SK §13a'!D73="","",'N-Bedarf-SK §13a'!D73)</f>
        <v/>
      </c>
      <c r="D73" s="218" t="str">
        <f>IF('N-Bedarf-SK §13a'!C73="","",'N-Bedarf-SK §13a'!C73)</f>
        <v/>
      </c>
      <c r="E73" s="219" t="str">
        <f>IF('N-Bedarf-SK §13a'!AI73="",'N-Bedarf-SK §13a'!AG73,'N-Bedarf-SK §13a'!AI73)</f>
        <v/>
      </c>
      <c r="F73" s="219"/>
      <c r="G73" s="219"/>
      <c r="H73" s="345" t="str">
        <f t="shared" ref="H73:H136" si="49">IF(OR(E73="",N73=""),"",SUM(V73,AC73))</f>
        <v/>
      </c>
      <c r="I73" s="345" t="str">
        <f t="shared" ref="I73:I136" si="50">IF(OR(E73="",N73=""),"",SUM(U73,AB73))</f>
        <v/>
      </c>
      <c r="J73" s="345" t="str">
        <f t="shared" ref="J73:J136" si="51">IF(OR(E73="",N73=""),"",SUM(AJ73,AP73,AV73))</f>
        <v/>
      </c>
      <c r="K73" s="220">
        <f t="shared" ref="K73:K136" si="52">IF(V73="",0,V73)+IF(AC73="",0,AC73)+IF(AJ73="",0,AJ73)+IF(AP73="",0,AP73)+IF(AV73="",0,AV73)</f>
        <v>0</v>
      </c>
      <c r="L73" s="220">
        <f t="shared" ref="L73:L136" si="53">IF(W73="",0,W73)+IF(AD73="",0,AD73)+IF(AK73="",0,AK73)+IF(AQ73="",0,AQ73)+IF(AW73="",0,AW73)</f>
        <v>0</v>
      </c>
      <c r="M73" s="220">
        <f t="shared" ref="M73:M136" si="54">IF(X73="",0,X73)+IF(AE73="",0,AE73)+IF(AL73="",0,AL73)+IF(AR73="",0,AR73)+IF(AX73="",0,AX73)</f>
        <v>0</v>
      </c>
      <c r="N73" s="220" t="str">
        <f t="shared" ref="N73:N136" si="55">IF(E73="","",K73-E73)</f>
        <v/>
      </c>
      <c r="O73" s="220" t="str">
        <f t="shared" ref="O73:O136" si="56">IF(F73="","",L73-F73)</f>
        <v/>
      </c>
      <c r="P73" s="220" t="str">
        <f t="shared" ref="P73:P136" si="57">IF(G73="","",M73-G73)</f>
        <v/>
      </c>
      <c r="Q73" s="214" t="str">
        <f t="shared" si="33"/>
        <v/>
      </c>
      <c r="R73" s="141"/>
      <c r="S73" s="211"/>
      <c r="T73" s="346" t="str">
        <f t="shared" si="34"/>
        <v/>
      </c>
      <c r="U73" s="127" t="str">
        <f t="shared" ref="U73:U136" si="58">IF(OR(E73="",R73="",R73="keine"),"",(VLOOKUP(R73,Dünger_Formen,3,FALSE))*S73)</f>
        <v/>
      </c>
      <c r="V73" s="127" t="str">
        <f t="shared" ref="V73:V136" si="59">IF(OR(E73="",R73="",R73="keine"),"",(VLOOKUP(R73,Dünger_Formen,7,FALSE))*S73)</f>
        <v/>
      </c>
      <c r="W73" s="127" t="str">
        <f t="shared" si="35"/>
        <v/>
      </c>
      <c r="X73" s="127" t="str">
        <f t="shared" si="36"/>
        <v/>
      </c>
      <c r="Y73" s="141"/>
      <c r="Z73" s="211"/>
      <c r="AA73" s="361" t="str">
        <f t="shared" si="37"/>
        <v/>
      </c>
      <c r="AB73" s="127" t="str">
        <f t="shared" ref="AB73:AB136" si="60">IF(OR(E73="",Y73="",Y73="keine"),"",(VLOOKUP(Y73,Dünger_Formen,3,FALSE))*Z73)</f>
        <v/>
      </c>
      <c r="AC73" s="127" t="str">
        <f t="shared" ref="AC73:AC136" si="61">IF(OR(E73="",Y73="",Y73="keine"),"",(VLOOKUP(Y73,Dünger_Formen,7,FALSE))*Z73)</f>
        <v/>
      </c>
      <c r="AD73" s="127" t="str">
        <f t="shared" si="38"/>
        <v/>
      </c>
      <c r="AE73" s="127" t="str">
        <f t="shared" si="39"/>
        <v/>
      </c>
      <c r="AF73" s="213" t="str">
        <f t="shared" si="32"/>
        <v/>
      </c>
      <c r="AG73" s="141"/>
      <c r="AH73" s="211"/>
      <c r="AI73" s="346" t="str">
        <f t="shared" si="40"/>
        <v/>
      </c>
      <c r="AJ73" s="153" t="str">
        <f t="shared" ref="AJ73:AJ136" si="62">IF(OR(E73="",AG73="",AG73="keine"),"",ROUND((VLOOKUP(AG73,Dünger_Formen,3,FALSE))*AH73,0))</f>
        <v/>
      </c>
      <c r="AK73" s="153" t="str">
        <f t="shared" si="41"/>
        <v/>
      </c>
      <c r="AL73" s="153" t="str">
        <f t="shared" si="42"/>
        <v/>
      </c>
      <c r="AM73" s="141"/>
      <c r="AN73" s="211"/>
      <c r="AO73" s="346" t="str">
        <f t="shared" si="43"/>
        <v/>
      </c>
      <c r="AP73" s="153" t="str">
        <f t="shared" ref="AP73:AP136" si="63">IF(OR(E73="",AM73="",AM73="keine"),"",ROUND((VLOOKUP(AM73,Dünger_Formen,3,FALSE))*AN73,0))</f>
        <v/>
      </c>
      <c r="AQ73" s="153" t="str">
        <f t="shared" si="44"/>
        <v/>
      </c>
      <c r="AR73" s="153" t="str">
        <f t="shared" si="45"/>
        <v/>
      </c>
      <c r="AS73" s="141"/>
      <c r="AT73" s="211"/>
      <c r="AU73" s="346" t="str">
        <f t="shared" si="46"/>
        <v/>
      </c>
      <c r="AV73" s="153" t="str">
        <f t="shared" ref="AV73:AV136" si="64">IF(OR(E73="",AS73="",AS73="keine"),"",ROUND((VLOOKUP(AS73,Dünger_Formen,3,FALSE))*AT73,0))</f>
        <v/>
      </c>
      <c r="AW73" s="153" t="str">
        <f t="shared" si="47"/>
        <v/>
      </c>
      <c r="AX73" s="153" t="str">
        <f t="shared" si="48"/>
        <v/>
      </c>
    </row>
    <row r="74" spans="1:50" ht="29.45" customHeight="1" x14ac:dyDescent="0.25">
      <c r="A74" s="216" t="str">
        <f>'N-Bedarf-SK §13a'!A74</f>
        <v/>
      </c>
      <c r="B74" s="216" t="str">
        <f>IF('N-Bedarf-SK §13a'!B74="","",'N-Bedarf-SK §13a'!B74)</f>
        <v/>
      </c>
      <c r="C74" s="217" t="str">
        <f>IF('N-Bedarf-SK §13a'!D74="","",'N-Bedarf-SK §13a'!D74)</f>
        <v/>
      </c>
      <c r="D74" s="218" t="str">
        <f>IF('N-Bedarf-SK §13a'!C74="","",'N-Bedarf-SK §13a'!C74)</f>
        <v/>
      </c>
      <c r="E74" s="219" t="str">
        <f>IF('N-Bedarf-SK §13a'!AI74="",'N-Bedarf-SK §13a'!AG74,'N-Bedarf-SK §13a'!AI74)</f>
        <v/>
      </c>
      <c r="F74" s="219"/>
      <c r="G74" s="219"/>
      <c r="H74" s="345" t="str">
        <f t="shared" si="49"/>
        <v/>
      </c>
      <c r="I74" s="345" t="str">
        <f t="shared" si="50"/>
        <v/>
      </c>
      <c r="J74" s="345" t="str">
        <f t="shared" si="51"/>
        <v/>
      </c>
      <c r="K74" s="220">
        <f t="shared" si="52"/>
        <v>0</v>
      </c>
      <c r="L74" s="220">
        <f t="shared" si="53"/>
        <v>0</v>
      </c>
      <c r="M74" s="220">
        <f t="shared" si="54"/>
        <v>0</v>
      </c>
      <c r="N74" s="220" t="str">
        <f t="shared" si="55"/>
        <v/>
      </c>
      <c r="O74" s="220" t="str">
        <f t="shared" si="56"/>
        <v/>
      </c>
      <c r="P74" s="220" t="str">
        <f t="shared" si="57"/>
        <v/>
      </c>
      <c r="Q74" s="214" t="str">
        <f t="shared" si="33"/>
        <v/>
      </c>
      <c r="R74" s="141"/>
      <c r="S74" s="211"/>
      <c r="T74" s="346" t="str">
        <f t="shared" si="34"/>
        <v/>
      </c>
      <c r="U74" s="127" t="str">
        <f t="shared" si="58"/>
        <v/>
      </c>
      <c r="V74" s="127" t="str">
        <f t="shared" si="59"/>
        <v/>
      </c>
      <c r="W74" s="127" t="str">
        <f t="shared" si="35"/>
        <v/>
      </c>
      <c r="X74" s="127" t="str">
        <f t="shared" si="36"/>
        <v/>
      </c>
      <c r="Y74" s="141"/>
      <c r="Z74" s="211"/>
      <c r="AA74" s="361" t="str">
        <f t="shared" si="37"/>
        <v/>
      </c>
      <c r="AB74" s="127" t="str">
        <f t="shared" si="60"/>
        <v/>
      </c>
      <c r="AC74" s="127" t="str">
        <f t="shared" si="61"/>
        <v/>
      </c>
      <c r="AD74" s="127" t="str">
        <f t="shared" si="38"/>
        <v/>
      </c>
      <c r="AE74" s="127" t="str">
        <f t="shared" si="39"/>
        <v/>
      </c>
      <c r="AF74" s="213" t="str">
        <f t="shared" ref="AF74:AF137" si="65">IF(AND(Y74="",R74=""),"",IF(Y74="",0,IF(OR(Y74="Kompost",Y74="Bioabfallkompost",Y74="Grüngutkompost"),(AB74)*4%,(AB74)*10%))+IF(R74="",0,IF(OR(R74="Kompost",R74="Bioabfallkompost",R74="Grüngutkompost"),(U74)*4%,(U74)*10%)))</f>
        <v/>
      </c>
      <c r="AG74" s="141"/>
      <c r="AH74" s="211"/>
      <c r="AI74" s="346" t="str">
        <f t="shared" si="40"/>
        <v/>
      </c>
      <c r="AJ74" s="153" t="str">
        <f t="shared" si="62"/>
        <v/>
      </c>
      <c r="AK74" s="153" t="str">
        <f t="shared" si="41"/>
        <v/>
      </c>
      <c r="AL74" s="153" t="str">
        <f t="shared" si="42"/>
        <v/>
      </c>
      <c r="AM74" s="141"/>
      <c r="AN74" s="211"/>
      <c r="AO74" s="346" t="str">
        <f t="shared" si="43"/>
        <v/>
      </c>
      <c r="AP74" s="153" t="str">
        <f t="shared" si="63"/>
        <v/>
      </c>
      <c r="AQ74" s="153" t="str">
        <f t="shared" si="44"/>
        <v/>
      </c>
      <c r="AR74" s="153" t="str">
        <f t="shared" si="45"/>
        <v/>
      </c>
      <c r="AS74" s="141"/>
      <c r="AT74" s="211"/>
      <c r="AU74" s="346" t="str">
        <f t="shared" si="46"/>
        <v/>
      </c>
      <c r="AV74" s="153" t="str">
        <f t="shared" si="64"/>
        <v/>
      </c>
      <c r="AW74" s="153" t="str">
        <f t="shared" si="47"/>
        <v/>
      </c>
      <c r="AX74" s="153" t="str">
        <f t="shared" si="48"/>
        <v/>
      </c>
    </row>
    <row r="75" spans="1:50" ht="29.45" customHeight="1" x14ac:dyDescent="0.25">
      <c r="A75" s="216" t="str">
        <f>'N-Bedarf-SK §13a'!A75</f>
        <v/>
      </c>
      <c r="B75" s="216" t="str">
        <f>IF('N-Bedarf-SK §13a'!B75="","",'N-Bedarf-SK §13a'!B75)</f>
        <v/>
      </c>
      <c r="C75" s="217" t="str">
        <f>IF('N-Bedarf-SK §13a'!D75="","",'N-Bedarf-SK §13a'!D75)</f>
        <v/>
      </c>
      <c r="D75" s="218" t="str">
        <f>IF('N-Bedarf-SK §13a'!C75="","",'N-Bedarf-SK §13a'!C75)</f>
        <v/>
      </c>
      <c r="E75" s="219" t="str">
        <f>IF('N-Bedarf-SK §13a'!AI75="",'N-Bedarf-SK §13a'!AG75,'N-Bedarf-SK §13a'!AI75)</f>
        <v/>
      </c>
      <c r="F75" s="219"/>
      <c r="G75" s="219"/>
      <c r="H75" s="345" t="str">
        <f t="shared" si="49"/>
        <v/>
      </c>
      <c r="I75" s="345" t="str">
        <f t="shared" si="50"/>
        <v/>
      </c>
      <c r="J75" s="345" t="str">
        <f t="shared" si="51"/>
        <v/>
      </c>
      <c r="K75" s="220">
        <f t="shared" si="52"/>
        <v>0</v>
      </c>
      <c r="L75" s="220">
        <f t="shared" si="53"/>
        <v>0</v>
      </c>
      <c r="M75" s="220">
        <f t="shared" si="54"/>
        <v>0</v>
      </c>
      <c r="N75" s="220" t="str">
        <f t="shared" si="55"/>
        <v/>
      </c>
      <c r="O75" s="220" t="str">
        <f t="shared" si="56"/>
        <v/>
      </c>
      <c r="P75" s="220" t="str">
        <f t="shared" si="57"/>
        <v/>
      </c>
      <c r="Q75" s="214" t="str">
        <f t="shared" si="33"/>
        <v/>
      </c>
      <c r="R75" s="141"/>
      <c r="S75" s="211"/>
      <c r="T75" s="346" t="str">
        <f t="shared" si="34"/>
        <v/>
      </c>
      <c r="U75" s="127" t="str">
        <f t="shared" si="58"/>
        <v/>
      </c>
      <c r="V75" s="127" t="str">
        <f t="shared" si="59"/>
        <v/>
      </c>
      <c r="W75" s="127" t="str">
        <f t="shared" si="35"/>
        <v/>
      </c>
      <c r="X75" s="127" t="str">
        <f t="shared" si="36"/>
        <v/>
      </c>
      <c r="Y75" s="141"/>
      <c r="Z75" s="211"/>
      <c r="AA75" s="361" t="str">
        <f t="shared" si="37"/>
        <v/>
      </c>
      <c r="AB75" s="127" t="str">
        <f t="shared" si="60"/>
        <v/>
      </c>
      <c r="AC75" s="127" t="str">
        <f t="shared" si="61"/>
        <v/>
      </c>
      <c r="AD75" s="127" t="str">
        <f t="shared" si="38"/>
        <v/>
      </c>
      <c r="AE75" s="127" t="str">
        <f t="shared" si="39"/>
        <v/>
      </c>
      <c r="AF75" s="213" t="str">
        <f t="shared" si="65"/>
        <v/>
      </c>
      <c r="AG75" s="141"/>
      <c r="AH75" s="211"/>
      <c r="AI75" s="346" t="str">
        <f t="shared" si="40"/>
        <v/>
      </c>
      <c r="AJ75" s="153" t="str">
        <f t="shared" si="62"/>
        <v/>
      </c>
      <c r="AK75" s="153" t="str">
        <f t="shared" si="41"/>
        <v/>
      </c>
      <c r="AL75" s="153" t="str">
        <f t="shared" si="42"/>
        <v/>
      </c>
      <c r="AM75" s="141"/>
      <c r="AN75" s="211"/>
      <c r="AO75" s="346" t="str">
        <f t="shared" si="43"/>
        <v/>
      </c>
      <c r="AP75" s="153" t="str">
        <f t="shared" si="63"/>
        <v/>
      </c>
      <c r="AQ75" s="153" t="str">
        <f t="shared" si="44"/>
        <v/>
      </c>
      <c r="AR75" s="153" t="str">
        <f t="shared" si="45"/>
        <v/>
      </c>
      <c r="AS75" s="141"/>
      <c r="AT75" s="211"/>
      <c r="AU75" s="346" t="str">
        <f t="shared" si="46"/>
        <v/>
      </c>
      <c r="AV75" s="153" t="str">
        <f t="shared" si="64"/>
        <v/>
      </c>
      <c r="AW75" s="153" t="str">
        <f t="shared" si="47"/>
        <v/>
      </c>
      <c r="AX75" s="153" t="str">
        <f t="shared" si="48"/>
        <v/>
      </c>
    </row>
    <row r="76" spans="1:50" ht="29.45" customHeight="1" x14ac:dyDescent="0.25">
      <c r="A76" s="216" t="str">
        <f>'N-Bedarf-SK §13a'!A76</f>
        <v/>
      </c>
      <c r="B76" s="216" t="str">
        <f>IF('N-Bedarf-SK §13a'!B76="","",'N-Bedarf-SK §13a'!B76)</f>
        <v/>
      </c>
      <c r="C76" s="217" t="str">
        <f>IF('N-Bedarf-SK §13a'!D76="","",'N-Bedarf-SK §13a'!D76)</f>
        <v/>
      </c>
      <c r="D76" s="218" t="str">
        <f>IF('N-Bedarf-SK §13a'!C76="","",'N-Bedarf-SK §13a'!C76)</f>
        <v/>
      </c>
      <c r="E76" s="219" t="str">
        <f>IF('N-Bedarf-SK §13a'!AI76="",'N-Bedarf-SK §13a'!AG76,'N-Bedarf-SK §13a'!AI76)</f>
        <v/>
      </c>
      <c r="F76" s="219"/>
      <c r="G76" s="219"/>
      <c r="H76" s="345" t="str">
        <f t="shared" si="49"/>
        <v/>
      </c>
      <c r="I76" s="345" t="str">
        <f t="shared" si="50"/>
        <v/>
      </c>
      <c r="J76" s="345" t="str">
        <f t="shared" si="51"/>
        <v/>
      </c>
      <c r="K76" s="220">
        <f t="shared" si="52"/>
        <v>0</v>
      </c>
      <c r="L76" s="220">
        <f t="shared" si="53"/>
        <v>0</v>
      </c>
      <c r="M76" s="220">
        <f t="shared" si="54"/>
        <v>0</v>
      </c>
      <c r="N76" s="220" t="str">
        <f t="shared" si="55"/>
        <v/>
      </c>
      <c r="O76" s="220" t="str">
        <f t="shared" si="56"/>
        <v/>
      </c>
      <c r="P76" s="220" t="str">
        <f t="shared" si="57"/>
        <v/>
      </c>
      <c r="Q76" s="214" t="str">
        <f t="shared" si="33"/>
        <v/>
      </c>
      <c r="R76" s="141"/>
      <c r="S76" s="211"/>
      <c r="T76" s="346" t="str">
        <f t="shared" si="34"/>
        <v/>
      </c>
      <c r="U76" s="127" t="str">
        <f t="shared" si="58"/>
        <v/>
      </c>
      <c r="V76" s="127" t="str">
        <f t="shared" si="59"/>
        <v/>
      </c>
      <c r="W76" s="127" t="str">
        <f t="shared" si="35"/>
        <v/>
      </c>
      <c r="X76" s="127" t="str">
        <f t="shared" si="36"/>
        <v/>
      </c>
      <c r="Y76" s="141"/>
      <c r="Z76" s="211"/>
      <c r="AA76" s="361" t="str">
        <f t="shared" si="37"/>
        <v/>
      </c>
      <c r="AB76" s="127" t="str">
        <f t="shared" si="60"/>
        <v/>
      </c>
      <c r="AC76" s="127" t="str">
        <f t="shared" si="61"/>
        <v/>
      </c>
      <c r="AD76" s="127" t="str">
        <f t="shared" si="38"/>
        <v/>
      </c>
      <c r="AE76" s="127" t="str">
        <f t="shared" si="39"/>
        <v/>
      </c>
      <c r="AF76" s="213" t="str">
        <f t="shared" si="65"/>
        <v/>
      </c>
      <c r="AG76" s="141"/>
      <c r="AH76" s="211"/>
      <c r="AI76" s="346" t="str">
        <f t="shared" si="40"/>
        <v/>
      </c>
      <c r="AJ76" s="153" t="str">
        <f t="shared" si="62"/>
        <v/>
      </c>
      <c r="AK76" s="153" t="str">
        <f t="shared" si="41"/>
        <v/>
      </c>
      <c r="AL76" s="153" t="str">
        <f t="shared" si="42"/>
        <v/>
      </c>
      <c r="AM76" s="141"/>
      <c r="AN76" s="211"/>
      <c r="AO76" s="346" t="str">
        <f t="shared" si="43"/>
        <v/>
      </c>
      <c r="AP76" s="153" t="str">
        <f t="shared" si="63"/>
        <v/>
      </c>
      <c r="AQ76" s="153" t="str">
        <f t="shared" si="44"/>
        <v/>
      </c>
      <c r="AR76" s="153" t="str">
        <f t="shared" si="45"/>
        <v/>
      </c>
      <c r="AS76" s="141"/>
      <c r="AT76" s="211"/>
      <c r="AU76" s="346" t="str">
        <f t="shared" si="46"/>
        <v/>
      </c>
      <c r="AV76" s="153" t="str">
        <f t="shared" si="64"/>
        <v/>
      </c>
      <c r="AW76" s="153" t="str">
        <f t="shared" si="47"/>
        <v/>
      </c>
      <c r="AX76" s="153" t="str">
        <f t="shared" si="48"/>
        <v/>
      </c>
    </row>
    <row r="77" spans="1:50" ht="29.45" customHeight="1" x14ac:dyDescent="0.25">
      <c r="A77" s="216" t="str">
        <f>'N-Bedarf-SK §13a'!A77</f>
        <v/>
      </c>
      <c r="B77" s="216" t="str">
        <f>IF('N-Bedarf-SK §13a'!B77="","",'N-Bedarf-SK §13a'!B77)</f>
        <v/>
      </c>
      <c r="C77" s="217" t="str">
        <f>IF('N-Bedarf-SK §13a'!D77="","",'N-Bedarf-SK §13a'!D77)</f>
        <v/>
      </c>
      <c r="D77" s="218" t="str">
        <f>IF('N-Bedarf-SK §13a'!C77="","",'N-Bedarf-SK §13a'!C77)</f>
        <v/>
      </c>
      <c r="E77" s="219" t="str">
        <f>IF('N-Bedarf-SK §13a'!AI77="",'N-Bedarf-SK §13a'!AG77,'N-Bedarf-SK §13a'!AI77)</f>
        <v/>
      </c>
      <c r="F77" s="219"/>
      <c r="G77" s="219"/>
      <c r="H77" s="345" t="str">
        <f t="shared" si="49"/>
        <v/>
      </c>
      <c r="I77" s="345" t="str">
        <f t="shared" si="50"/>
        <v/>
      </c>
      <c r="J77" s="345" t="str">
        <f t="shared" si="51"/>
        <v/>
      </c>
      <c r="K77" s="220">
        <f t="shared" si="52"/>
        <v>0</v>
      </c>
      <c r="L77" s="220">
        <f t="shared" si="53"/>
        <v>0</v>
      </c>
      <c r="M77" s="220">
        <f t="shared" si="54"/>
        <v>0</v>
      </c>
      <c r="N77" s="220" t="str">
        <f t="shared" si="55"/>
        <v/>
      </c>
      <c r="O77" s="220" t="str">
        <f t="shared" si="56"/>
        <v/>
      </c>
      <c r="P77" s="220" t="str">
        <f t="shared" si="57"/>
        <v/>
      </c>
      <c r="Q77" s="214" t="str">
        <f t="shared" si="33"/>
        <v/>
      </c>
      <c r="R77" s="141"/>
      <c r="S77" s="211"/>
      <c r="T77" s="346" t="str">
        <f t="shared" si="34"/>
        <v/>
      </c>
      <c r="U77" s="127" t="str">
        <f t="shared" si="58"/>
        <v/>
      </c>
      <c r="V77" s="127" t="str">
        <f t="shared" si="59"/>
        <v/>
      </c>
      <c r="W77" s="127" t="str">
        <f t="shared" si="35"/>
        <v/>
      </c>
      <c r="X77" s="127" t="str">
        <f t="shared" si="36"/>
        <v/>
      </c>
      <c r="Y77" s="141"/>
      <c r="Z77" s="211"/>
      <c r="AA77" s="361" t="str">
        <f t="shared" si="37"/>
        <v/>
      </c>
      <c r="AB77" s="127" t="str">
        <f t="shared" si="60"/>
        <v/>
      </c>
      <c r="AC77" s="127" t="str">
        <f t="shared" si="61"/>
        <v/>
      </c>
      <c r="AD77" s="127" t="str">
        <f t="shared" si="38"/>
        <v/>
      </c>
      <c r="AE77" s="127" t="str">
        <f t="shared" si="39"/>
        <v/>
      </c>
      <c r="AF77" s="213" t="str">
        <f t="shared" si="65"/>
        <v/>
      </c>
      <c r="AG77" s="141"/>
      <c r="AH77" s="211"/>
      <c r="AI77" s="346" t="str">
        <f t="shared" si="40"/>
        <v/>
      </c>
      <c r="AJ77" s="153" t="str">
        <f t="shared" si="62"/>
        <v/>
      </c>
      <c r="AK77" s="153" t="str">
        <f t="shared" si="41"/>
        <v/>
      </c>
      <c r="AL77" s="153" t="str">
        <f t="shared" si="42"/>
        <v/>
      </c>
      <c r="AM77" s="141"/>
      <c r="AN77" s="211"/>
      <c r="AO77" s="346" t="str">
        <f t="shared" si="43"/>
        <v/>
      </c>
      <c r="AP77" s="153" t="str">
        <f t="shared" si="63"/>
        <v/>
      </c>
      <c r="AQ77" s="153" t="str">
        <f t="shared" si="44"/>
        <v/>
      </c>
      <c r="AR77" s="153" t="str">
        <f t="shared" si="45"/>
        <v/>
      </c>
      <c r="AS77" s="141"/>
      <c r="AT77" s="211"/>
      <c r="AU77" s="346" t="str">
        <f t="shared" si="46"/>
        <v/>
      </c>
      <c r="AV77" s="153" t="str">
        <f t="shared" si="64"/>
        <v/>
      </c>
      <c r="AW77" s="153" t="str">
        <f t="shared" si="47"/>
        <v/>
      </c>
      <c r="AX77" s="153" t="str">
        <f t="shared" si="48"/>
        <v/>
      </c>
    </row>
    <row r="78" spans="1:50" ht="29.45" customHeight="1" x14ac:dyDescent="0.25">
      <c r="A78" s="216" t="str">
        <f>'N-Bedarf-SK §13a'!A78</f>
        <v/>
      </c>
      <c r="B78" s="216" t="str">
        <f>IF('N-Bedarf-SK §13a'!B78="","",'N-Bedarf-SK §13a'!B78)</f>
        <v/>
      </c>
      <c r="C78" s="217" t="str">
        <f>IF('N-Bedarf-SK §13a'!D78="","",'N-Bedarf-SK §13a'!D78)</f>
        <v/>
      </c>
      <c r="D78" s="218" t="str">
        <f>IF('N-Bedarf-SK §13a'!C78="","",'N-Bedarf-SK §13a'!C78)</f>
        <v/>
      </c>
      <c r="E78" s="219" t="str">
        <f>IF('N-Bedarf-SK §13a'!AI78="",'N-Bedarf-SK §13a'!AG78,'N-Bedarf-SK §13a'!AI78)</f>
        <v/>
      </c>
      <c r="F78" s="219"/>
      <c r="G78" s="219"/>
      <c r="H78" s="345" t="str">
        <f t="shared" si="49"/>
        <v/>
      </c>
      <c r="I78" s="345" t="str">
        <f t="shared" si="50"/>
        <v/>
      </c>
      <c r="J78" s="345" t="str">
        <f t="shared" si="51"/>
        <v/>
      </c>
      <c r="K78" s="220">
        <f t="shared" si="52"/>
        <v>0</v>
      </c>
      <c r="L78" s="220">
        <f t="shared" si="53"/>
        <v>0</v>
      </c>
      <c r="M78" s="220">
        <f t="shared" si="54"/>
        <v>0</v>
      </c>
      <c r="N78" s="220" t="str">
        <f t="shared" si="55"/>
        <v/>
      </c>
      <c r="O78" s="220" t="str">
        <f t="shared" si="56"/>
        <v/>
      </c>
      <c r="P78" s="220" t="str">
        <f t="shared" si="57"/>
        <v/>
      </c>
      <c r="Q78" s="214" t="str">
        <f t="shared" si="33"/>
        <v/>
      </c>
      <c r="R78" s="141"/>
      <c r="S78" s="211"/>
      <c r="T78" s="346" t="str">
        <f t="shared" si="34"/>
        <v/>
      </c>
      <c r="U78" s="127" t="str">
        <f t="shared" si="58"/>
        <v/>
      </c>
      <c r="V78" s="127" t="str">
        <f t="shared" si="59"/>
        <v/>
      </c>
      <c r="W78" s="127" t="str">
        <f t="shared" si="35"/>
        <v/>
      </c>
      <c r="X78" s="127" t="str">
        <f t="shared" si="36"/>
        <v/>
      </c>
      <c r="Y78" s="141"/>
      <c r="Z78" s="211"/>
      <c r="AA78" s="361" t="str">
        <f t="shared" si="37"/>
        <v/>
      </c>
      <c r="AB78" s="127" t="str">
        <f t="shared" si="60"/>
        <v/>
      </c>
      <c r="AC78" s="127" t="str">
        <f t="shared" si="61"/>
        <v/>
      </c>
      <c r="AD78" s="127" t="str">
        <f t="shared" si="38"/>
        <v/>
      </c>
      <c r="AE78" s="127" t="str">
        <f t="shared" si="39"/>
        <v/>
      </c>
      <c r="AF78" s="213" t="str">
        <f t="shared" si="65"/>
        <v/>
      </c>
      <c r="AG78" s="141"/>
      <c r="AH78" s="211"/>
      <c r="AI78" s="346" t="str">
        <f t="shared" si="40"/>
        <v/>
      </c>
      <c r="AJ78" s="153" t="str">
        <f t="shared" si="62"/>
        <v/>
      </c>
      <c r="AK78" s="153" t="str">
        <f t="shared" si="41"/>
        <v/>
      </c>
      <c r="AL78" s="153" t="str">
        <f t="shared" si="42"/>
        <v/>
      </c>
      <c r="AM78" s="141"/>
      <c r="AN78" s="211"/>
      <c r="AO78" s="346" t="str">
        <f t="shared" si="43"/>
        <v/>
      </c>
      <c r="AP78" s="153" t="str">
        <f t="shared" si="63"/>
        <v/>
      </c>
      <c r="AQ78" s="153" t="str">
        <f t="shared" si="44"/>
        <v/>
      </c>
      <c r="AR78" s="153" t="str">
        <f t="shared" si="45"/>
        <v/>
      </c>
      <c r="AS78" s="141"/>
      <c r="AT78" s="211"/>
      <c r="AU78" s="346" t="str">
        <f t="shared" si="46"/>
        <v/>
      </c>
      <c r="AV78" s="153" t="str">
        <f t="shared" si="64"/>
        <v/>
      </c>
      <c r="AW78" s="153" t="str">
        <f t="shared" si="47"/>
        <v/>
      </c>
      <c r="AX78" s="153" t="str">
        <f t="shared" si="48"/>
        <v/>
      </c>
    </row>
    <row r="79" spans="1:50" ht="29.45" customHeight="1" x14ac:dyDescent="0.25">
      <c r="A79" s="216" t="str">
        <f>'N-Bedarf-SK §13a'!A79</f>
        <v/>
      </c>
      <c r="B79" s="216" t="str">
        <f>IF('N-Bedarf-SK §13a'!B79="","",'N-Bedarf-SK §13a'!B79)</f>
        <v/>
      </c>
      <c r="C79" s="217" t="str">
        <f>IF('N-Bedarf-SK §13a'!D79="","",'N-Bedarf-SK §13a'!D79)</f>
        <v/>
      </c>
      <c r="D79" s="218" t="str">
        <f>IF('N-Bedarf-SK §13a'!C79="","",'N-Bedarf-SK §13a'!C79)</f>
        <v/>
      </c>
      <c r="E79" s="219" t="str">
        <f>IF('N-Bedarf-SK §13a'!AI79="",'N-Bedarf-SK §13a'!AG79,'N-Bedarf-SK §13a'!AI79)</f>
        <v/>
      </c>
      <c r="F79" s="219"/>
      <c r="G79" s="219"/>
      <c r="H79" s="345" t="str">
        <f t="shared" si="49"/>
        <v/>
      </c>
      <c r="I79" s="345" t="str">
        <f t="shared" si="50"/>
        <v/>
      </c>
      <c r="J79" s="345" t="str">
        <f t="shared" si="51"/>
        <v/>
      </c>
      <c r="K79" s="220">
        <f t="shared" si="52"/>
        <v>0</v>
      </c>
      <c r="L79" s="220">
        <f t="shared" si="53"/>
        <v>0</v>
      </c>
      <c r="M79" s="220">
        <f t="shared" si="54"/>
        <v>0</v>
      </c>
      <c r="N79" s="220" t="str">
        <f t="shared" si="55"/>
        <v/>
      </c>
      <c r="O79" s="220" t="str">
        <f t="shared" si="56"/>
        <v/>
      </c>
      <c r="P79" s="220" t="str">
        <f t="shared" si="57"/>
        <v/>
      </c>
      <c r="Q79" s="214" t="str">
        <f t="shared" si="33"/>
        <v/>
      </c>
      <c r="R79" s="141"/>
      <c r="S79" s="211"/>
      <c r="T79" s="346" t="str">
        <f t="shared" si="34"/>
        <v/>
      </c>
      <c r="U79" s="127" t="str">
        <f t="shared" si="58"/>
        <v/>
      </c>
      <c r="V79" s="127" t="str">
        <f t="shared" si="59"/>
        <v/>
      </c>
      <c r="W79" s="127" t="str">
        <f t="shared" si="35"/>
        <v/>
      </c>
      <c r="X79" s="127" t="str">
        <f t="shared" si="36"/>
        <v/>
      </c>
      <c r="Y79" s="141"/>
      <c r="Z79" s="211"/>
      <c r="AA79" s="361" t="str">
        <f t="shared" si="37"/>
        <v/>
      </c>
      <c r="AB79" s="127" t="str">
        <f t="shared" si="60"/>
        <v/>
      </c>
      <c r="AC79" s="127" t="str">
        <f t="shared" si="61"/>
        <v/>
      </c>
      <c r="AD79" s="127" t="str">
        <f t="shared" si="38"/>
        <v/>
      </c>
      <c r="AE79" s="127" t="str">
        <f t="shared" si="39"/>
        <v/>
      </c>
      <c r="AF79" s="213" t="str">
        <f t="shared" si="65"/>
        <v/>
      </c>
      <c r="AG79" s="141"/>
      <c r="AH79" s="211"/>
      <c r="AI79" s="346" t="str">
        <f t="shared" si="40"/>
        <v/>
      </c>
      <c r="AJ79" s="153" t="str">
        <f t="shared" si="62"/>
        <v/>
      </c>
      <c r="AK79" s="153" t="str">
        <f t="shared" si="41"/>
        <v/>
      </c>
      <c r="AL79" s="153" t="str">
        <f t="shared" si="42"/>
        <v/>
      </c>
      <c r="AM79" s="141"/>
      <c r="AN79" s="211"/>
      <c r="AO79" s="346" t="str">
        <f t="shared" si="43"/>
        <v/>
      </c>
      <c r="AP79" s="153" t="str">
        <f t="shared" si="63"/>
        <v/>
      </c>
      <c r="AQ79" s="153" t="str">
        <f t="shared" si="44"/>
        <v/>
      </c>
      <c r="AR79" s="153" t="str">
        <f t="shared" si="45"/>
        <v/>
      </c>
      <c r="AS79" s="141"/>
      <c r="AT79" s="211"/>
      <c r="AU79" s="346" t="str">
        <f t="shared" si="46"/>
        <v/>
      </c>
      <c r="AV79" s="153" t="str">
        <f t="shared" si="64"/>
        <v/>
      </c>
      <c r="AW79" s="153" t="str">
        <f t="shared" si="47"/>
        <v/>
      </c>
      <c r="AX79" s="153" t="str">
        <f t="shared" si="48"/>
        <v/>
      </c>
    </row>
    <row r="80" spans="1:50" ht="29.45" customHeight="1" x14ac:dyDescent="0.25">
      <c r="A80" s="216" t="str">
        <f>'N-Bedarf-SK §13a'!A80</f>
        <v/>
      </c>
      <c r="B80" s="216" t="str">
        <f>IF('N-Bedarf-SK §13a'!B80="","",'N-Bedarf-SK §13a'!B80)</f>
        <v/>
      </c>
      <c r="C80" s="217" t="str">
        <f>IF('N-Bedarf-SK §13a'!D80="","",'N-Bedarf-SK §13a'!D80)</f>
        <v/>
      </c>
      <c r="D80" s="218" t="str">
        <f>IF('N-Bedarf-SK §13a'!C80="","",'N-Bedarf-SK §13a'!C80)</f>
        <v/>
      </c>
      <c r="E80" s="219" t="str">
        <f>IF('N-Bedarf-SK §13a'!AI80="",'N-Bedarf-SK §13a'!AG80,'N-Bedarf-SK §13a'!AI80)</f>
        <v/>
      </c>
      <c r="F80" s="219"/>
      <c r="G80" s="219"/>
      <c r="H80" s="345" t="str">
        <f t="shared" si="49"/>
        <v/>
      </c>
      <c r="I80" s="345" t="str">
        <f t="shared" si="50"/>
        <v/>
      </c>
      <c r="J80" s="345" t="str">
        <f t="shared" si="51"/>
        <v/>
      </c>
      <c r="K80" s="220">
        <f t="shared" si="52"/>
        <v>0</v>
      </c>
      <c r="L80" s="220">
        <f t="shared" si="53"/>
        <v>0</v>
      </c>
      <c r="M80" s="220">
        <f t="shared" si="54"/>
        <v>0</v>
      </c>
      <c r="N80" s="220" t="str">
        <f t="shared" si="55"/>
        <v/>
      </c>
      <c r="O80" s="220" t="str">
        <f t="shared" si="56"/>
        <v/>
      </c>
      <c r="P80" s="220" t="str">
        <f t="shared" si="57"/>
        <v/>
      </c>
      <c r="Q80" s="214" t="str">
        <f t="shared" si="33"/>
        <v/>
      </c>
      <c r="R80" s="141"/>
      <c r="S80" s="211"/>
      <c r="T80" s="346" t="str">
        <f t="shared" si="34"/>
        <v/>
      </c>
      <c r="U80" s="127" t="str">
        <f t="shared" si="58"/>
        <v/>
      </c>
      <c r="V80" s="127" t="str">
        <f t="shared" si="59"/>
        <v/>
      </c>
      <c r="W80" s="127" t="str">
        <f t="shared" si="35"/>
        <v/>
      </c>
      <c r="X80" s="127" t="str">
        <f t="shared" si="36"/>
        <v/>
      </c>
      <c r="Y80" s="141"/>
      <c r="Z80" s="211"/>
      <c r="AA80" s="361" t="str">
        <f t="shared" si="37"/>
        <v/>
      </c>
      <c r="AB80" s="127" t="str">
        <f t="shared" si="60"/>
        <v/>
      </c>
      <c r="AC80" s="127" t="str">
        <f t="shared" si="61"/>
        <v/>
      </c>
      <c r="AD80" s="127" t="str">
        <f t="shared" si="38"/>
        <v/>
      </c>
      <c r="AE80" s="127" t="str">
        <f t="shared" si="39"/>
        <v/>
      </c>
      <c r="AF80" s="213" t="str">
        <f t="shared" si="65"/>
        <v/>
      </c>
      <c r="AG80" s="141"/>
      <c r="AH80" s="211"/>
      <c r="AI80" s="346" t="str">
        <f t="shared" si="40"/>
        <v/>
      </c>
      <c r="AJ80" s="153" t="str">
        <f t="shared" si="62"/>
        <v/>
      </c>
      <c r="AK80" s="153" t="str">
        <f t="shared" si="41"/>
        <v/>
      </c>
      <c r="AL80" s="153" t="str">
        <f t="shared" si="42"/>
        <v/>
      </c>
      <c r="AM80" s="141"/>
      <c r="AN80" s="211"/>
      <c r="AO80" s="346" t="str">
        <f t="shared" si="43"/>
        <v/>
      </c>
      <c r="AP80" s="153" t="str">
        <f t="shared" si="63"/>
        <v/>
      </c>
      <c r="AQ80" s="153" t="str">
        <f t="shared" si="44"/>
        <v/>
      </c>
      <c r="AR80" s="153" t="str">
        <f t="shared" si="45"/>
        <v/>
      </c>
      <c r="AS80" s="141"/>
      <c r="AT80" s="211"/>
      <c r="AU80" s="346" t="str">
        <f t="shared" si="46"/>
        <v/>
      </c>
      <c r="AV80" s="153" t="str">
        <f t="shared" si="64"/>
        <v/>
      </c>
      <c r="AW80" s="153" t="str">
        <f t="shared" si="47"/>
        <v/>
      </c>
      <c r="AX80" s="153" t="str">
        <f t="shared" si="48"/>
        <v/>
      </c>
    </row>
    <row r="81" spans="1:50" ht="29.45" customHeight="1" x14ac:dyDescent="0.25">
      <c r="A81" s="216" t="str">
        <f>'N-Bedarf-SK §13a'!A81</f>
        <v/>
      </c>
      <c r="B81" s="216" t="str">
        <f>IF('N-Bedarf-SK §13a'!B81="","",'N-Bedarf-SK §13a'!B81)</f>
        <v/>
      </c>
      <c r="C81" s="217" t="str">
        <f>IF('N-Bedarf-SK §13a'!D81="","",'N-Bedarf-SK §13a'!D81)</f>
        <v/>
      </c>
      <c r="D81" s="218" t="str">
        <f>IF('N-Bedarf-SK §13a'!C81="","",'N-Bedarf-SK §13a'!C81)</f>
        <v/>
      </c>
      <c r="E81" s="219" t="str">
        <f>IF('N-Bedarf-SK §13a'!AI81="",'N-Bedarf-SK §13a'!AG81,'N-Bedarf-SK §13a'!AI81)</f>
        <v/>
      </c>
      <c r="F81" s="219"/>
      <c r="G81" s="219"/>
      <c r="H81" s="345" t="str">
        <f t="shared" si="49"/>
        <v/>
      </c>
      <c r="I81" s="345" t="str">
        <f t="shared" si="50"/>
        <v/>
      </c>
      <c r="J81" s="345" t="str">
        <f t="shared" si="51"/>
        <v/>
      </c>
      <c r="K81" s="220">
        <f t="shared" si="52"/>
        <v>0</v>
      </c>
      <c r="L81" s="220">
        <f t="shared" si="53"/>
        <v>0</v>
      </c>
      <c r="M81" s="220">
        <f t="shared" si="54"/>
        <v>0</v>
      </c>
      <c r="N81" s="220" t="str">
        <f t="shared" si="55"/>
        <v/>
      </c>
      <c r="O81" s="220" t="str">
        <f t="shared" si="56"/>
        <v/>
      </c>
      <c r="P81" s="220" t="str">
        <f t="shared" si="57"/>
        <v/>
      </c>
      <c r="Q81" s="214" t="str">
        <f t="shared" si="33"/>
        <v/>
      </c>
      <c r="R81" s="141"/>
      <c r="S81" s="211"/>
      <c r="T81" s="346" t="str">
        <f t="shared" si="34"/>
        <v/>
      </c>
      <c r="U81" s="127" t="str">
        <f t="shared" si="58"/>
        <v/>
      </c>
      <c r="V81" s="127" t="str">
        <f t="shared" si="59"/>
        <v/>
      </c>
      <c r="W81" s="127" t="str">
        <f t="shared" si="35"/>
        <v/>
      </c>
      <c r="X81" s="127" t="str">
        <f t="shared" si="36"/>
        <v/>
      </c>
      <c r="Y81" s="141"/>
      <c r="Z81" s="211"/>
      <c r="AA81" s="361" t="str">
        <f t="shared" si="37"/>
        <v/>
      </c>
      <c r="AB81" s="127" t="str">
        <f t="shared" si="60"/>
        <v/>
      </c>
      <c r="AC81" s="127" t="str">
        <f t="shared" si="61"/>
        <v/>
      </c>
      <c r="AD81" s="127" t="str">
        <f t="shared" si="38"/>
        <v/>
      </c>
      <c r="AE81" s="127" t="str">
        <f t="shared" si="39"/>
        <v/>
      </c>
      <c r="AF81" s="213" t="str">
        <f t="shared" si="65"/>
        <v/>
      </c>
      <c r="AG81" s="141"/>
      <c r="AH81" s="211"/>
      <c r="AI81" s="346" t="str">
        <f t="shared" si="40"/>
        <v/>
      </c>
      <c r="AJ81" s="153" t="str">
        <f t="shared" si="62"/>
        <v/>
      </c>
      <c r="AK81" s="153" t="str">
        <f t="shared" si="41"/>
        <v/>
      </c>
      <c r="AL81" s="153" t="str">
        <f t="shared" si="42"/>
        <v/>
      </c>
      <c r="AM81" s="141"/>
      <c r="AN81" s="211"/>
      <c r="AO81" s="346" t="str">
        <f t="shared" si="43"/>
        <v/>
      </c>
      <c r="AP81" s="153" t="str">
        <f t="shared" si="63"/>
        <v/>
      </c>
      <c r="AQ81" s="153" t="str">
        <f t="shared" si="44"/>
        <v/>
      </c>
      <c r="AR81" s="153" t="str">
        <f t="shared" si="45"/>
        <v/>
      </c>
      <c r="AS81" s="141"/>
      <c r="AT81" s="211"/>
      <c r="AU81" s="346" t="str">
        <f t="shared" si="46"/>
        <v/>
      </c>
      <c r="AV81" s="153" t="str">
        <f t="shared" si="64"/>
        <v/>
      </c>
      <c r="AW81" s="153" t="str">
        <f t="shared" si="47"/>
        <v/>
      </c>
      <c r="AX81" s="153" t="str">
        <f t="shared" si="48"/>
        <v/>
      </c>
    </row>
    <row r="82" spans="1:50" ht="29.45" customHeight="1" x14ac:dyDescent="0.25">
      <c r="A82" s="216" t="str">
        <f>'N-Bedarf-SK §13a'!A82</f>
        <v/>
      </c>
      <c r="B82" s="216" t="str">
        <f>IF('N-Bedarf-SK §13a'!B82="","",'N-Bedarf-SK §13a'!B82)</f>
        <v/>
      </c>
      <c r="C82" s="217" t="str">
        <f>IF('N-Bedarf-SK §13a'!D82="","",'N-Bedarf-SK §13a'!D82)</f>
        <v/>
      </c>
      <c r="D82" s="218" t="str">
        <f>IF('N-Bedarf-SK §13a'!C82="","",'N-Bedarf-SK §13a'!C82)</f>
        <v/>
      </c>
      <c r="E82" s="219" t="str">
        <f>IF('N-Bedarf-SK §13a'!AI82="",'N-Bedarf-SK §13a'!AG82,'N-Bedarf-SK §13a'!AI82)</f>
        <v/>
      </c>
      <c r="F82" s="219"/>
      <c r="G82" s="219"/>
      <c r="H82" s="345" t="str">
        <f t="shared" si="49"/>
        <v/>
      </c>
      <c r="I82" s="345" t="str">
        <f t="shared" si="50"/>
        <v/>
      </c>
      <c r="J82" s="345" t="str">
        <f t="shared" si="51"/>
        <v/>
      </c>
      <c r="K82" s="220">
        <f t="shared" si="52"/>
        <v>0</v>
      </c>
      <c r="L82" s="220">
        <f t="shared" si="53"/>
        <v>0</v>
      </c>
      <c r="M82" s="220">
        <f t="shared" si="54"/>
        <v>0</v>
      </c>
      <c r="N82" s="220" t="str">
        <f t="shared" si="55"/>
        <v/>
      </c>
      <c r="O82" s="220" t="str">
        <f t="shared" si="56"/>
        <v/>
      </c>
      <c r="P82" s="220" t="str">
        <f t="shared" si="57"/>
        <v/>
      </c>
      <c r="Q82" s="214" t="str">
        <f t="shared" si="33"/>
        <v/>
      </c>
      <c r="R82" s="141"/>
      <c r="S82" s="211"/>
      <c r="T82" s="346" t="str">
        <f t="shared" si="34"/>
        <v/>
      </c>
      <c r="U82" s="127" t="str">
        <f t="shared" si="58"/>
        <v/>
      </c>
      <c r="V82" s="127" t="str">
        <f t="shared" si="59"/>
        <v/>
      </c>
      <c r="W82" s="127" t="str">
        <f t="shared" si="35"/>
        <v/>
      </c>
      <c r="X82" s="127" t="str">
        <f t="shared" si="36"/>
        <v/>
      </c>
      <c r="Y82" s="141"/>
      <c r="Z82" s="211"/>
      <c r="AA82" s="361" t="str">
        <f t="shared" si="37"/>
        <v/>
      </c>
      <c r="AB82" s="127" t="str">
        <f t="shared" si="60"/>
        <v/>
      </c>
      <c r="AC82" s="127" t="str">
        <f t="shared" si="61"/>
        <v/>
      </c>
      <c r="AD82" s="127" t="str">
        <f t="shared" si="38"/>
        <v/>
      </c>
      <c r="AE82" s="127" t="str">
        <f t="shared" si="39"/>
        <v/>
      </c>
      <c r="AF82" s="213" t="str">
        <f t="shared" si="65"/>
        <v/>
      </c>
      <c r="AG82" s="141"/>
      <c r="AH82" s="211"/>
      <c r="AI82" s="346" t="str">
        <f t="shared" si="40"/>
        <v/>
      </c>
      <c r="AJ82" s="153" t="str">
        <f t="shared" si="62"/>
        <v/>
      </c>
      <c r="AK82" s="153" t="str">
        <f t="shared" si="41"/>
        <v/>
      </c>
      <c r="AL82" s="153" t="str">
        <f t="shared" si="42"/>
        <v/>
      </c>
      <c r="AM82" s="141"/>
      <c r="AN82" s="211"/>
      <c r="AO82" s="346" t="str">
        <f t="shared" si="43"/>
        <v/>
      </c>
      <c r="AP82" s="153" t="str">
        <f t="shared" si="63"/>
        <v/>
      </c>
      <c r="AQ82" s="153" t="str">
        <f t="shared" si="44"/>
        <v/>
      </c>
      <c r="AR82" s="153" t="str">
        <f t="shared" si="45"/>
        <v/>
      </c>
      <c r="AS82" s="141"/>
      <c r="AT82" s="211"/>
      <c r="AU82" s="346" t="str">
        <f t="shared" si="46"/>
        <v/>
      </c>
      <c r="AV82" s="153" t="str">
        <f t="shared" si="64"/>
        <v/>
      </c>
      <c r="AW82" s="153" t="str">
        <f t="shared" si="47"/>
        <v/>
      </c>
      <c r="AX82" s="153" t="str">
        <f t="shared" si="48"/>
        <v/>
      </c>
    </row>
    <row r="83" spans="1:50" ht="29.45" customHeight="1" x14ac:dyDescent="0.25">
      <c r="A83" s="216" t="str">
        <f>'N-Bedarf-SK §13a'!A83</f>
        <v/>
      </c>
      <c r="B83" s="216" t="str">
        <f>IF('N-Bedarf-SK §13a'!B83="","",'N-Bedarf-SK §13a'!B83)</f>
        <v/>
      </c>
      <c r="C83" s="217" t="str">
        <f>IF('N-Bedarf-SK §13a'!D83="","",'N-Bedarf-SK §13a'!D83)</f>
        <v/>
      </c>
      <c r="D83" s="218" t="str">
        <f>IF('N-Bedarf-SK §13a'!C83="","",'N-Bedarf-SK §13a'!C83)</f>
        <v/>
      </c>
      <c r="E83" s="219" t="str">
        <f>IF('N-Bedarf-SK §13a'!AI83="",'N-Bedarf-SK §13a'!AG83,'N-Bedarf-SK §13a'!AI83)</f>
        <v/>
      </c>
      <c r="F83" s="219"/>
      <c r="G83" s="219"/>
      <c r="H83" s="345" t="str">
        <f t="shared" si="49"/>
        <v/>
      </c>
      <c r="I83" s="345" t="str">
        <f t="shared" si="50"/>
        <v/>
      </c>
      <c r="J83" s="345" t="str">
        <f t="shared" si="51"/>
        <v/>
      </c>
      <c r="K83" s="220">
        <f t="shared" si="52"/>
        <v>0</v>
      </c>
      <c r="L83" s="220">
        <f t="shared" si="53"/>
        <v>0</v>
      </c>
      <c r="M83" s="220">
        <f t="shared" si="54"/>
        <v>0</v>
      </c>
      <c r="N83" s="220" t="str">
        <f t="shared" si="55"/>
        <v/>
      </c>
      <c r="O83" s="220" t="str">
        <f t="shared" si="56"/>
        <v/>
      </c>
      <c r="P83" s="220" t="str">
        <f t="shared" si="57"/>
        <v/>
      </c>
      <c r="Q83" s="214" t="str">
        <f t="shared" si="33"/>
        <v/>
      </c>
      <c r="R83" s="141"/>
      <c r="S83" s="211"/>
      <c r="T83" s="346" t="str">
        <f t="shared" si="34"/>
        <v/>
      </c>
      <c r="U83" s="127" t="str">
        <f t="shared" si="58"/>
        <v/>
      </c>
      <c r="V83" s="127" t="str">
        <f t="shared" si="59"/>
        <v/>
      </c>
      <c r="W83" s="127" t="str">
        <f t="shared" si="35"/>
        <v/>
      </c>
      <c r="X83" s="127" t="str">
        <f t="shared" si="36"/>
        <v/>
      </c>
      <c r="Y83" s="141"/>
      <c r="Z83" s="211"/>
      <c r="AA83" s="361" t="str">
        <f t="shared" si="37"/>
        <v/>
      </c>
      <c r="AB83" s="127" t="str">
        <f t="shared" si="60"/>
        <v/>
      </c>
      <c r="AC83" s="127" t="str">
        <f t="shared" si="61"/>
        <v/>
      </c>
      <c r="AD83" s="127" t="str">
        <f t="shared" si="38"/>
        <v/>
      </c>
      <c r="AE83" s="127" t="str">
        <f t="shared" si="39"/>
        <v/>
      </c>
      <c r="AF83" s="213" t="str">
        <f t="shared" si="65"/>
        <v/>
      </c>
      <c r="AG83" s="141"/>
      <c r="AH83" s="211"/>
      <c r="AI83" s="346" t="str">
        <f t="shared" si="40"/>
        <v/>
      </c>
      <c r="AJ83" s="153" t="str">
        <f t="shared" si="62"/>
        <v/>
      </c>
      <c r="AK83" s="153" t="str">
        <f t="shared" si="41"/>
        <v/>
      </c>
      <c r="AL83" s="153" t="str">
        <f t="shared" si="42"/>
        <v/>
      </c>
      <c r="AM83" s="141"/>
      <c r="AN83" s="211"/>
      <c r="AO83" s="346" t="str">
        <f t="shared" si="43"/>
        <v/>
      </c>
      <c r="AP83" s="153" t="str">
        <f t="shared" si="63"/>
        <v/>
      </c>
      <c r="AQ83" s="153" t="str">
        <f t="shared" si="44"/>
        <v/>
      </c>
      <c r="AR83" s="153" t="str">
        <f t="shared" si="45"/>
        <v/>
      </c>
      <c r="AS83" s="141"/>
      <c r="AT83" s="211"/>
      <c r="AU83" s="346" t="str">
        <f t="shared" si="46"/>
        <v/>
      </c>
      <c r="AV83" s="153" t="str">
        <f t="shared" si="64"/>
        <v/>
      </c>
      <c r="AW83" s="153" t="str">
        <f t="shared" si="47"/>
        <v/>
      </c>
      <c r="AX83" s="153" t="str">
        <f t="shared" si="48"/>
        <v/>
      </c>
    </row>
    <row r="84" spans="1:50" ht="29.45" customHeight="1" x14ac:dyDescent="0.25">
      <c r="A84" s="216" t="str">
        <f>'N-Bedarf-SK §13a'!A84</f>
        <v/>
      </c>
      <c r="B84" s="216" t="str">
        <f>IF('N-Bedarf-SK §13a'!B84="","",'N-Bedarf-SK §13a'!B84)</f>
        <v/>
      </c>
      <c r="C84" s="217" t="str">
        <f>IF('N-Bedarf-SK §13a'!D84="","",'N-Bedarf-SK §13a'!D84)</f>
        <v/>
      </c>
      <c r="D84" s="218" t="str">
        <f>IF('N-Bedarf-SK §13a'!C84="","",'N-Bedarf-SK §13a'!C84)</f>
        <v/>
      </c>
      <c r="E84" s="219" t="str">
        <f>IF('N-Bedarf-SK §13a'!AI84="",'N-Bedarf-SK §13a'!AG84,'N-Bedarf-SK §13a'!AI84)</f>
        <v/>
      </c>
      <c r="F84" s="219"/>
      <c r="G84" s="219"/>
      <c r="H84" s="345" t="str">
        <f t="shared" si="49"/>
        <v/>
      </c>
      <c r="I84" s="345" t="str">
        <f t="shared" si="50"/>
        <v/>
      </c>
      <c r="J84" s="345" t="str">
        <f t="shared" si="51"/>
        <v/>
      </c>
      <c r="K84" s="220">
        <f t="shared" si="52"/>
        <v>0</v>
      </c>
      <c r="L84" s="220">
        <f t="shared" si="53"/>
        <v>0</v>
      </c>
      <c r="M84" s="220">
        <f t="shared" si="54"/>
        <v>0</v>
      </c>
      <c r="N84" s="220" t="str">
        <f t="shared" si="55"/>
        <v/>
      </c>
      <c r="O84" s="220" t="str">
        <f t="shared" si="56"/>
        <v/>
      </c>
      <c r="P84" s="220" t="str">
        <f t="shared" si="57"/>
        <v/>
      </c>
      <c r="Q84" s="214" t="str">
        <f t="shared" si="33"/>
        <v/>
      </c>
      <c r="R84" s="141"/>
      <c r="S84" s="211"/>
      <c r="T84" s="346" t="str">
        <f t="shared" si="34"/>
        <v/>
      </c>
      <c r="U84" s="127" t="str">
        <f t="shared" si="58"/>
        <v/>
      </c>
      <c r="V84" s="127" t="str">
        <f t="shared" si="59"/>
        <v/>
      </c>
      <c r="W84" s="127" t="str">
        <f t="shared" si="35"/>
        <v/>
      </c>
      <c r="X84" s="127" t="str">
        <f t="shared" si="36"/>
        <v/>
      </c>
      <c r="Y84" s="141"/>
      <c r="Z84" s="211"/>
      <c r="AA84" s="361" t="str">
        <f t="shared" si="37"/>
        <v/>
      </c>
      <c r="AB84" s="127" t="str">
        <f t="shared" si="60"/>
        <v/>
      </c>
      <c r="AC84" s="127" t="str">
        <f t="shared" si="61"/>
        <v/>
      </c>
      <c r="AD84" s="127" t="str">
        <f t="shared" si="38"/>
        <v/>
      </c>
      <c r="AE84" s="127" t="str">
        <f t="shared" si="39"/>
        <v/>
      </c>
      <c r="AF84" s="213" t="str">
        <f t="shared" si="65"/>
        <v/>
      </c>
      <c r="AG84" s="141"/>
      <c r="AH84" s="211"/>
      <c r="AI84" s="346" t="str">
        <f t="shared" si="40"/>
        <v/>
      </c>
      <c r="AJ84" s="153" t="str">
        <f t="shared" si="62"/>
        <v/>
      </c>
      <c r="AK84" s="153" t="str">
        <f t="shared" si="41"/>
        <v/>
      </c>
      <c r="AL84" s="153" t="str">
        <f t="shared" si="42"/>
        <v/>
      </c>
      <c r="AM84" s="141"/>
      <c r="AN84" s="211"/>
      <c r="AO84" s="346" t="str">
        <f t="shared" si="43"/>
        <v/>
      </c>
      <c r="AP84" s="153" t="str">
        <f t="shared" si="63"/>
        <v/>
      </c>
      <c r="AQ84" s="153" t="str">
        <f t="shared" si="44"/>
        <v/>
      </c>
      <c r="AR84" s="153" t="str">
        <f t="shared" si="45"/>
        <v/>
      </c>
      <c r="AS84" s="141"/>
      <c r="AT84" s="211"/>
      <c r="AU84" s="346" t="str">
        <f t="shared" si="46"/>
        <v/>
      </c>
      <c r="AV84" s="153" t="str">
        <f t="shared" si="64"/>
        <v/>
      </c>
      <c r="AW84" s="153" t="str">
        <f t="shared" si="47"/>
        <v/>
      </c>
      <c r="AX84" s="153" t="str">
        <f t="shared" si="48"/>
        <v/>
      </c>
    </row>
    <row r="85" spans="1:50" ht="29.45" customHeight="1" x14ac:dyDescent="0.25">
      <c r="A85" s="216" t="str">
        <f>'N-Bedarf-SK §13a'!A85</f>
        <v/>
      </c>
      <c r="B85" s="216" t="str">
        <f>IF('N-Bedarf-SK §13a'!B85="","",'N-Bedarf-SK §13a'!B85)</f>
        <v/>
      </c>
      <c r="C85" s="217" t="str">
        <f>IF('N-Bedarf-SK §13a'!D85="","",'N-Bedarf-SK §13a'!D85)</f>
        <v/>
      </c>
      <c r="D85" s="218" t="str">
        <f>IF('N-Bedarf-SK §13a'!C85="","",'N-Bedarf-SK §13a'!C85)</f>
        <v/>
      </c>
      <c r="E85" s="219" t="str">
        <f>IF('N-Bedarf-SK §13a'!AI85="",'N-Bedarf-SK §13a'!AG85,'N-Bedarf-SK §13a'!AI85)</f>
        <v/>
      </c>
      <c r="F85" s="219"/>
      <c r="G85" s="219"/>
      <c r="H85" s="345" t="str">
        <f t="shared" si="49"/>
        <v/>
      </c>
      <c r="I85" s="345" t="str">
        <f t="shared" si="50"/>
        <v/>
      </c>
      <c r="J85" s="345" t="str">
        <f t="shared" si="51"/>
        <v/>
      </c>
      <c r="K85" s="220">
        <f t="shared" si="52"/>
        <v>0</v>
      </c>
      <c r="L85" s="220">
        <f t="shared" si="53"/>
        <v>0</v>
      </c>
      <c r="M85" s="220">
        <f t="shared" si="54"/>
        <v>0</v>
      </c>
      <c r="N85" s="220" t="str">
        <f t="shared" si="55"/>
        <v/>
      </c>
      <c r="O85" s="220" t="str">
        <f t="shared" si="56"/>
        <v/>
      </c>
      <c r="P85" s="220" t="str">
        <f t="shared" si="57"/>
        <v/>
      </c>
      <c r="Q85" s="214" t="str">
        <f t="shared" si="33"/>
        <v/>
      </c>
      <c r="R85" s="141"/>
      <c r="S85" s="211"/>
      <c r="T85" s="346" t="str">
        <f t="shared" si="34"/>
        <v/>
      </c>
      <c r="U85" s="127" t="str">
        <f t="shared" si="58"/>
        <v/>
      </c>
      <c r="V85" s="127" t="str">
        <f t="shared" si="59"/>
        <v/>
      </c>
      <c r="W85" s="127" t="str">
        <f t="shared" si="35"/>
        <v/>
      </c>
      <c r="X85" s="127" t="str">
        <f t="shared" si="36"/>
        <v/>
      </c>
      <c r="Y85" s="141"/>
      <c r="Z85" s="211"/>
      <c r="AA85" s="361" t="str">
        <f t="shared" si="37"/>
        <v/>
      </c>
      <c r="AB85" s="127" t="str">
        <f t="shared" si="60"/>
        <v/>
      </c>
      <c r="AC85" s="127" t="str">
        <f t="shared" si="61"/>
        <v/>
      </c>
      <c r="AD85" s="127" t="str">
        <f t="shared" si="38"/>
        <v/>
      </c>
      <c r="AE85" s="127" t="str">
        <f t="shared" si="39"/>
        <v/>
      </c>
      <c r="AF85" s="213" t="str">
        <f t="shared" si="65"/>
        <v/>
      </c>
      <c r="AG85" s="141"/>
      <c r="AH85" s="211"/>
      <c r="AI85" s="346" t="str">
        <f t="shared" si="40"/>
        <v/>
      </c>
      <c r="AJ85" s="153" t="str">
        <f t="shared" si="62"/>
        <v/>
      </c>
      <c r="AK85" s="153" t="str">
        <f t="shared" si="41"/>
        <v/>
      </c>
      <c r="AL85" s="153" t="str">
        <f t="shared" si="42"/>
        <v/>
      </c>
      <c r="AM85" s="141"/>
      <c r="AN85" s="211"/>
      <c r="AO85" s="346" t="str">
        <f t="shared" si="43"/>
        <v/>
      </c>
      <c r="AP85" s="153" t="str">
        <f t="shared" si="63"/>
        <v/>
      </c>
      <c r="AQ85" s="153" t="str">
        <f t="shared" si="44"/>
        <v/>
      </c>
      <c r="AR85" s="153" t="str">
        <f t="shared" si="45"/>
        <v/>
      </c>
      <c r="AS85" s="141"/>
      <c r="AT85" s="211"/>
      <c r="AU85" s="346" t="str">
        <f t="shared" si="46"/>
        <v/>
      </c>
      <c r="AV85" s="153" t="str">
        <f t="shared" si="64"/>
        <v/>
      </c>
      <c r="AW85" s="153" t="str">
        <f t="shared" si="47"/>
        <v/>
      </c>
      <c r="AX85" s="153" t="str">
        <f t="shared" si="48"/>
        <v/>
      </c>
    </row>
    <row r="86" spans="1:50" ht="29.45" customHeight="1" x14ac:dyDescent="0.25">
      <c r="A86" s="216" t="str">
        <f>'N-Bedarf-SK §13a'!A86</f>
        <v/>
      </c>
      <c r="B86" s="216" t="str">
        <f>IF('N-Bedarf-SK §13a'!B86="","",'N-Bedarf-SK §13a'!B86)</f>
        <v/>
      </c>
      <c r="C86" s="217" t="str">
        <f>IF('N-Bedarf-SK §13a'!D86="","",'N-Bedarf-SK §13a'!D86)</f>
        <v/>
      </c>
      <c r="D86" s="218" t="str">
        <f>IF('N-Bedarf-SK §13a'!C86="","",'N-Bedarf-SK §13a'!C86)</f>
        <v/>
      </c>
      <c r="E86" s="219" t="str">
        <f>IF('N-Bedarf-SK §13a'!AI86="",'N-Bedarf-SK §13a'!AG86,'N-Bedarf-SK §13a'!AI86)</f>
        <v/>
      </c>
      <c r="F86" s="219"/>
      <c r="G86" s="219"/>
      <c r="H86" s="345" t="str">
        <f t="shared" si="49"/>
        <v/>
      </c>
      <c r="I86" s="345" t="str">
        <f t="shared" si="50"/>
        <v/>
      </c>
      <c r="J86" s="345" t="str">
        <f t="shared" si="51"/>
        <v/>
      </c>
      <c r="K86" s="220">
        <f t="shared" si="52"/>
        <v>0</v>
      </c>
      <c r="L86" s="220">
        <f t="shared" si="53"/>
        <v>0</v>
      </c>
      <c r="M86" s="220">
        <f t="shared" si="54"/>
        <v>0</v>
      </c>
      <c r="N86" s="220" t="str">
        <f t="shared" si="55"/>
        <v/>
      </c>
      <c r="O86" s="220" t="str">
        <f t="shared" si="56"/>
        <v/>
      </c>
      <c r="P86" s="220" t="str">
        <f t="shared" si="57"/>
        <v/>
      </c>
      <c r="Q86" s="214" t="str">
        <f t="shared" si="33"/>
        <v/>
      </c>
      <c r="R86" s="141"/>
      <c r="S86" s="211"/>
      <c r="T86" s="346" t="str">
        <f t="shared" si="34"/>
        <v/>
      </c>
      <c r="U86" s="127" t="str">
        <f t="shared" si="58"/>
        <v/>
      </c>
      <c r="V86" s="127" t="str">
        <f t="shared" si="59"/>
        <v/>
      </c>
      <c r="W86" s="127" t="str">
        <f t="shared" si="35"/>
        <v/>
      </c>
      <c r="X86" s="127" t="str">
        <f t="shared" si="36"/>
        <v/>
      </c>
      <c r="Y86" s="141"/>
      <c r="Z86" s="211"/>
      <c r="AA86" s="361" t="str">
        <f t="shared" si="37"/>
        <v/>
      </c>
      <c r="AB86" s="127" t="str">
        <f t="shared" si="60"/>
        <v/>
      </c>
      <c r="AC86" s="127" t="str">
        <f t="shared" si="61"/>
        <v/>
      </c>
      <c r="AD86" s="127" t="str">
        <f t="shared" si="38"/>
        <v/>
      </c>
      <c r="AE86" s="127" t="str">
        <f t="shared" si="39"/>
        <v/>
      </c>
      <c r="AF86" s="213" t="str">
        <f t="shared" si="65"/>
        <v/>
      </c>
      <c r="AG86" s="141"/>
      <c r="AH86" s="211"/>
      <c r="AI86" s="346" t="str">
        <f t="shared" si="40"/>
        <v/>
      </c>
      <c r="AJ86" s="153" t="str">
        <f t="shared" si="62"/>
        <v/>
      </c>
      <c r="AK86" s="153" t="str">
        <f t="shared" si="41"/>
        <v/>
      </c>
      <c r="AL86" s="153" t="str">
        <f t="shared" si="42"/>
        <v/>
      </c>
      <c r="AM86" s="141"/>
      <c r="AN86" s="211"/>
      <c r="AO86" s="346" t="str">
        <f t="shared" si="43"/>
        <v/>
      </c>
      <c r="AP86" s="153" t="str">
        <f t="shared" si="63"/>
        <v/>
      </c>
      <c r="AQ86" s="153" t="str">
        <f t="shared" si="44"/>
        <v/>
      </c>
      <c r="AR86" s="153" t="str">
        <f t="shared" si="45"/>
        <v/>
      </c>
      <c r="AS86" s="141"/>
      <c r="AT86" s="211"/>
      <c r="AU86" s="346" t="str">
        <f t="shared" si="46"/>
        <v/>
      </c>
      <c r="AV86" s="153" t="str">
        <f t="shared" si="64"/>
        <v/>
      </c>
      <c r="AW86" s="153" t="str">
        <f t="shared" si="47"/>
        <v/>
      </c>
      <c r="AX86" s="153" t="str">
        <f t="shared" si="48"/>
        <v/>
      </c>
    </row>
    <row r="87" spans="1:50" ht="29.45" customHeight="1" x14ac:dyDescent="0.25">
      <c r="A87" s="216" t="str">
        <f>'N-Bedarf-SK §13a'!A87</f>
        <v/>
      </c>
      <c r="B87" s="216" t="str">
        <f>IF('N-Bedarf-SK §13a'!B87="","",'N-Bedarf-SK §13a'!B87)</f>
        <v/>
      </c>
      <c r="C87" s="217" t="str">
        <f>IF('N-Bedarf-SK §13a'!D87="","",'N-Bedarf-SK §13a'!D87)</f>
        <v/>
      </c>
      <c r="D87" s="218" t="str">
        <f>IF('N-Bedarf-SK §13a'!C87="","",'N-Bedarf-SK §13a'!C87)</f>
        <v/>
      </c>
      <c r="E87" s="219" t="str">
        <f>IF('N-Bedarf-SK §13a'!AI87="",'N-Bedarf-SK §13a'!AG87,'N-Bedarf-SK §13a'!AI87)</f>
        <v/>
      </c>
      <c r="F87" s="219"/>
      <c r="G87" s="219"/>
      <c r="H87" s="345" t="str">
        <f t="shared" si="49"/>
        <v/>
      </c>
      <c r="I87" s="345" t="str">
        <f t="shared" si="50"/>
        <v/>
      </c>
      <c r="J87" s="345" t="str">
        <f t="shared" si="51"/>
        <v/>
      </c>
      <c r="K87" s="220">
        <f t="shared" si="52"/>
        <v>0</v>
      </c>
      <c r="L87" s="220">
        <f t="shared" si="53"/>
        <v>0</v>
      </c>
      <c r="M87" s="220">
        <f t="shared" si="54"/>
        <v>0</v>
      </c>
      <c r="N87" s="220" t="str">
        <f t="shared" si="55"/>
        <v/>
      </c>
      <c r="O87" s="220" t="str">
        <f t="shared" si="56"/>
        <v/>
      </c>
      <c r="P87" s="220" t="str">
        <f t="shared" si="57"/>
        <v/>
      </c>
      <c r="Q87" s="214" t="str">
        <f t="shared" si="33"/>
        <v/>
      </c>
      <c r="R87" s="141"/>
      <c r="S87" s="211"/>
      <c r="T87" s="346" t="str">
        <f t="shared" si="34"/>
        <v/>
      </c>
      <c r="U87" s="127" t="str">
        <f t="shared" si="58"/>
        <v/>
      </c>
      <c r="V87" s="127" t="str">
        <f t="shared" si="59"/>
        <v/>
      </c>
      <c r="W87" s="127" t="str">
        <f t="shared" si="35"/>
        <v/>
      </c>
      <c r="X87" s="127" t="str">
        <f t="shared" si="36"/>
        <v/>
      </c>
      <c r="Y87" s="141"/>
      <c r="Z87" s="211"/>
      <c r="AA87" s="361" t="str">
        <f t="shared" si="37"/>
        <v/>
      </c>
      <c r="AB87" s="127" t="str">
        <f t="shared" si="60"/>
        <v/>
      </c>
      <c r="AC87" s="127" t="str">
        <f t="shared" si="61"/>
        <v/>
      </c>
      <c r="AD87" s="127" t="str">
        <f t="shared" si="38"/>
        <v/>
      </c>
      <c r="AE87" s="127" t="str">
        <f t="shared" si="39"/>
        <v/>
      </c>
      <c r="AF87" s="213" t="str">
        <f t="shared" si="65"/>
        <v/>
      </c>
      <c r="AG87" s="141"/>
      <c r="AH87" s="211"/>
      <c r="AI87" s="346" t="str">
        <f t="shared" si="40"/>
        <v/>
      </c>
      <c r="AJ87" s="153" t="str">
        <f t="shared" si="62"/>
        <v/>
      </c>
      <c r="AK87" s="153" t="str">
        <f t="shared" si="41"/>
        <v/>
      </c>
      <c r="AL87" s="153" t="str">
        <f t="shared" si="42"/>
        <v/>
      </c>
      <c r="AM87" s="141"/>
      <c r="AN87" s="211"/>
      <c r="AO87" s="346" t="str">
        <f t="shared" si="43"/>
        <v/>
      </c>
      <c r="AP87" s="153" t="str">
        <f t="shared" si="63"/>
        <v/>
      </c>
      <c r="AQ87" s="153" t="str">
        <f t="shared" si="44"/>
        <v/>
      </c>
      <c r="AR87" s="153" t="str">
        <f t="shared" si="45"/>
        <v/>
      </c>
      <c r="AS87" s="141"/>
      <c r="AT87" s="211"/>
      <c r="AU87" s="346" t="str">
        <f t="shared" si="46"/>
        <v/>
      </c>
      <c r="AV87" s="153" t="str">
        <f t="shared" si="64"/>
        <v/>
      </c>
      <c r="AW87" s="153" t="str">
        <f t="shared" si="47"/>
        <v/>
      </c>
      <c r="AX87" s="153" t="str">
        <f t="shared" si="48"/>
        <v/>
      </c>
    </row>
    <row r="88" spans="1:50" ht="29.45" customHeight="1" x14ac:dyDescent="0.25">
      <c r="A88" s="216" t="str">
        <f>'N-Bedarf-SK §13a'!A88</f>
        <v/>
      </c>
      <c r="B88" s="216" t="str">
        <f>IF('N-Bedarf-SK §13a'!B88="","",'N-Bedarf-SK §13a'!B88)</f>
        <v/>
      </c>
      <c r="C88" s="217" t="str">
        <f>IF('N-Bedarf-SK §13a'!D88="","",'N-Bedarf-SK §13a'!D88)</f>
        <v/>
      </c>
      <c r="D88" s="218" t="str">
        <f>IF('N-Bedarf-SK §13a'!C88="","",'N-Bedarf-SK §13a'!C88)</f>
        <v/>
      </c>
      <c r="E88" s="219" t="str">
        <f>IF('N-Bedarf-SK §13a'!AI88="",'N-Bedarf-SK §13a'!AG88,'N-Bedarf-SK §13a'!AI88)</f>
        <v/>
      </c>
      <c r="F88" s="219"/>
      <c r="G88" s="219"/>
      <c r="H88" s="345" t="str">
        <f t="shared" si="49"/>
        <v/>
      </c>
      <c r="I88" s="345" t="str">
        <f t="shared" si="50"/>
        <v/>
      </c>
      <c r="J88" s="345" t="str">
        <f t="shared" si="51"/>
        <v/>
      </c>
      <c r="K88" s="220">
        <f t="shared" si="52"/>
        <v>0</v>
      </c>
      <c r="L88" s="220">
        <f t="shared" si="53"/>
        <v>0</v>
      </c>
      <c r="M88" s="220">
        <f t="shared" si="54"/>
        <v>0</v>
      </c>
      <c r="N88" s="220" t="str">
        <f t="shared" si="55"/>
        <v/>
      </c>
      <c r="O88" s="220" t="str">
        <f t="shared" si="56"/>
        <v/>
      </c>
      <c r="P88" s="220" t="str">
        <f t="shared" si="57"/>
        <v/>
      </c>
      <c r="Q88" s="214" t="str">
        <f t="shared" si="33"/>
        <v/>
      </c>
      <c r="R88" s="141"/>
      <c r="S88" s="211"/>
      <c r="T88" s="346" t="str">
        <f t="shared" si="34"/>
        <v/>
      </c>
      <c r="U88" s="127" t="str">
        <f t="shared" si="58"/>
        <v/>
      </c>
      <c r="V88" s="127" t="str">
        <f t="shared" si="59"/>
        <v/>
      </c>
      <c r="W88" s="127" t="str">
        <f t="shared" si="35"/>
        <v/>
      </c>
      <c r="X88" s="127" t="str">
        <f t="shared" si="36"/>
        <v/>
      </c>
      <c r="Y88" s="141"/>
      <c r="Z88" s="211"/>
      <c r="AA88" s="361" t="str">
        <f t="shared" si="37"/>
        <v/>
      </c>
      <c r="AB88" s="127" t="str">
        <f t="shared" si="60"/>
        <v/>
      </c>
      <c r="AC88" s="127" t="str">
        <f t="shared" si="61"/>
        <v/>
      </c>
      <c r="AD88" s="127" t="str">
        <f t="shared" si="38"/>
        <v/>
      </c>
      <c r="AE88" s="127" t="str">
        <f t="shared" si="39"/>
        <v/>
      </c>
      <c r="AF88" s="213" t="str">
        <f t="shared" si="65"/>
        <v/>
      </c>
      <c r="AG88" s="141"/>
      <c r="AH88" s="211"/>
      <c r="AI88" s="346" t="str">
        <f t="shared" si="40"/>
        <v/>
      </c>
      <c r="AJ88" s="153" t="str">
        <f t="shared" si="62"/>
        <v/>
      </c>
      <c r="AK88" s="153" t="str">
        <f t="shared" si="41"/>
        <v/>
      </c>
      <c r="AL88" s="153" t="str">
        <f t="shared" si="42"/>
        <v/>
      </c>
      <c r="AM88" s="141"/>
      <c r="AN88" s="211"/>
      <c r="AO88" s="346" t="str">
        <f t="shared" si="43"/>
        <v/>
      </c>
      <c r="AP88" s="153" t="str">
        <f t="shared" si="63"/>
        <v/>
      </c>
      <c r="AQ88" s="153" t="str">
        <f t="shared" si="44"/>
        <v/>
      </c>
      <c r="AR88" s="153" t="str">
        <f t="shared" si="45"/>
        <v/>
      </c>
      <c r="AS88" s="141"/>
      <c r="AT88" s="211"/>
      <c r="AU88" s="346" t="str">
        <f t="shared" si="46"/>
        <v/>
      </c>
      <c r="AV88" s="153" t="str">
        <f t="shared" si="64"/>
        <v/>
      </c>
      <c r="AW88" s="153" t="str">
        <f t="shared" si="47"/>
        <v/>
      </c>
      <c r="AX88" s="153" t="str">
        <f t="shared" si="48"/>
        <v/>
      </c>
    </row>
    <row r="89" spans="1:50" ht="29.45" customHeight="1" x14ac:dyDescent="0.25">
      <c r="A89" s="216" t="str">
        <f>'N-Bedarf-SK §13a'!A89</f>
        <v/>
      </c>
      <c r="B89" s="216" t="str">
        <f>IF('N-Bedarf-SK §13a'!B89="","",'N-Bedarf-SK §13a'!B89)</f>
        <v/>
      </c>
      <c r="C89" s="217" t="str">
        <f>IF('N-Bedarf-SK §13a'!D89="","",'N-Bedarf-SK §13a'!D89)</f>
        <v/>
      </c>
      <c r="D89" s="218" t="str">
        <f>IF('N-Bedarf-SK §13a'!C89="","",'N-Bedarf-SK §13a'!C89)</f>
        <v/>
      </c>
      <c r="E89" s="219" t="str">
        <f>IF('N-Bedarf-SK §13a'!AI89="",'N-Bedarf-SK §13a'!AG89,'N-Bedarf-SK §13a'!AI89)</f>
        <v/>
      </c>
      <c r="F89" s="219"/>
      <c r="G89" s="219"/>
      <c r="H89" s="345" t="str">
        <f t="shared" si="49"/>
        <v/>
      </c>
      <c r="I89" s="345" t="str">
        <f t="shared" si="50"/>
        <v/>
      </c>
      <c r="J89" s="345" t="str">
        <f t="shared" si="51"/>
        <v/>
      </c>
      <c r="K89" s="220">
        <f t="shared" si="52"/>
        <v>0</v>
      </c>
      <c r="L89" s="220">
        <f t="shared" si="53"/>
        <v>0</v>
      </c>
      <c r="M89" s="220">
        <f t="shared" si="54"/>
        <v>0</v>
      </c>
      <c r="N89" s="220" t="str">
        <f t="shared" si="55"/>
        <v/>
      </c>
      <c r="O89" s="220" t="str">
        <f t="shared" si="56"/>
        <v/>
      </c>
      <c r="P89" s="220" t="str">
        <f t="shared" si="57"/>
        <v/>
      </c>
      <c r="Q89" s="214" t="str">
        <f t="shared" si="33"/>
        <v/>
      </c>
      <c r="R89" s="141"/>
      <c r="S89" s="211"/>
      <c r="T89" s="346" t="str">
        <f t="shared" si="34"/>
        <v/>
      </c>
      <c r="U89" s="127" t="str">
        <f t="shared" si="58"/>
        <v/>
      </c>
      <c r="V89" s="127" t="str">
        <f t="shared" si="59"/>
        <v/>
      </c>
      <c r="W89" s="127" t="str">
        <f t="shared" si="35"/>
        <v/>
      </c>
      <c r="X89" s="127" t="str">
        <f t="shared" si="36"/>
        <v/>
      </c>
      <c r="Y89" s="141"/>
      <c r="Z89" s="211"/>
      <c r="AA89" s="361" t="str">
        <f t="shared" si="37"/>
        <v/>
      </c>
      <c r="AB89" s="127" t="str">
        <f t="shared" si="60"/>
        <v/>
      </c>
      <c r="AC89" s="127" t="str">
        <f t="shared" si="61"/>
        <v/>
      </c>
      <c r="AD89" s="127" t="str">
        <f t="shared" si="38"/>
        <v/>
      </c>
      <c r="AE89" s="127" t="str">
        <f t="shared" si="39"/>
        <v/>
      </c>
      <c r="AF89" s="213" t="str">
        <f t="shared" si="65"/>
        <v/>
      </c>
      <c r="AG89" s="141"/>
      <c r="AH89" s="211"/>
      <c r="AI89" s="346" t="str">
        <f t="shared" si="40"/>
        <v/>
      </c>
      <c r="AJ89" s="153" t="str">
        <f t="shared" si="62"/>
        <v/>
      </c>
      <c r="AK89" s="153" t="str">
        <f t="shared" si="41"/>
        <v/>
      </c>
      <c r="AL89" s="153" t="str">
        <f t="shared" si="42"/>
        <v/>
      </c>
      <c r="AM89" s="141"/>
      <c r="AN89" s="211"/>
      <c r="AO89" s="346" t="str">
        <f t="shared" si="43"/>
        <v/>
      </c>
      <c r="AP89" s="153" t="str">
        <f t="shared" si="63"/>
        <v/>
      </c>
      <c r="AQ89" s="153" t="str">
        <f t="shared" si="44"/>
        <v/>
      </c>
      <c r="AR89" s="153" t="str">
        <f t="shared" si="45"/>
        <v/>
      </c>
      <c r="AS89" s="141"/>
      <c r="AT89" s="211"/>
      <c r="AU89" s="346" t="str">
        <f t="shared" si="46"/>
        <v/>
      </c>
      <c r="AV89" s="153" t="str">
        <f t="shared" si="64"/>
        <v/>
      </c>
      <c r="AW89" s="153" t="str">
        <f t="shared" si="47"/>
        <v/>
      </c>
      <c r="AX89" s="153" t="str">
        <f t="shared" si="48"/>
        <v/>
      </c>
    </row>
    <row r="90" spans="1:50" ht="29.45" customHeight="1" x14ac:dyDescent="0.25">
      <c r="A90" s="216" t="str">
        <f>'N-Bedarf-SK §13a'!A90</f>
        <v/>
      </c>
      <c r="B90" s="216" t="str">
        <f>IF('N-Bedarf-SK §13a'!B90="","",'N-Bedarf-SK §13a'!B90)</f>
        <v/>
      </c>
      <c r="C90" s="217" t="str">
        <f>IF('N-Bedarf-SK §13a'!D90="","",'N-Bedarf-SK §13a'!D90)</f>
        <v/>
      </c>
      <c r="D90" s="218" t="str">
        <f>IF('N-Bedarf-SK §13a'!C90="","",'N-Bedarf-SK §13a'!C90)</f>
        <v/>
      </c>
      <c r="E90" s="219" t="str">
        <f>IF('N-Bedarf-SK §13a'!AI90="",'N-Bedarf-SK §13a'!AG90,'N-Bedarf-SK §13a'!AI90)</f>
        <v/>
      </c>
      <c r="F90" s="219"/>
      <c r="G90" s="219"/>
      <c r="H90" s="345" t="str">
        <f t="shared" si="49"/>
        <v/>
      </c>
      <c r="I90" s="345" t="str">
        <f t="shared" si="50"/>
        <v/>
      </c>
      <c r="J90" s="345" t="str">
        <f t="shared" si="51"/>
        <v/>
      </c>
      <c r="K90" s="220">
        <f t="shared" si="52"/>
        <v>0</v>
      </c>
      <c r="L90" s="220">
        <f t="shared" si="53"/>
        <v>0</v>
      </c>
      <c r="M90" s="220">
        <f t="shared" si="54"/>
        <v>0</v>
      </c>
      <c r="N90" s="220" t="str">
        <f t="shared" si="55"/>
        <v/>
      </c>
      <c r="O90" s="220" t="str">
        <f t="shared" si="56"/>
        <v/>
      </c>
      <c r="P90" s="220" t="str">
        <f t="shared" si="57"/>
        <v/>
      </c>
      <c r="Q90" s="214" t="str">
        <f t="shared" si="33"/>
        <v/>
      </c>
      <c r="R90" s="141"/>
      <c r="S90" s="211"/>
      <c r="T90" s="346" t="str">
        <f t="shared" si="34"/>
        <v/>
      </c>
      <c r="U90" s="127" t="str">
        <f t="shared" si="58"/>
        <v/>
      </c>
      <c r="V90" s="127" t="str">
        <f t="shared" si="59"/>
        <v/>
      </c>
      <c r="W90" s="127" t="str">
        <f t="shared" si="35"/>
        <v/>
      </c>
      <c r="X90" s="127" t="str">
        <f t="shared" si="36"/>
        <v/>
      </c>
      <c r="Y90" s="141"/>
      <c r="Z90" s="211"/>
      <c r="AA90" s="361" t="str">
        <f t="shared" si="37"/>
        <v/>
      </c>
      <c r="AB90" s="127" t="str">
        <f t="shared" si="60"/>
        <v/>
      </c>
      <c r="AC90" s="127" t="str">
        <f t="shared" si="61"/>
        <v/>
      </c>
      <c r="AD90" s="127" t="str">
        <f t="shared" si="38"/>
        <v/>
      </c>
      <c r="AE90" s="127" t="str">
        <f t="shared" si="39"/>
        <v/>
      </c>
      <c r="AF90" s="213" t="str">
        <f t="shared" si="65"/>
        <v/>
      </c>
      <c r="AG90" s="141"/>
      <c r="AH90" s="211"/>
      <c r="AI90" s="346" t="str">
        <f t="shared" si="40"/>
        <v/>
      </c>
      <c r="AJ90" s="153" t="str">
        <f t="shared" si="62"/>
        <v/>
      </c>
      <c r="AK90" s="153" t="str">
        <f t="shared" si="41"/>
        <v/>
      </c>
      <c r="AL90" s="153" t="str">
        <f t="shared" si="42"/>
        <v/>
      </c>
      <c r="AM90" s="141"/>
      <c r="AN90" s="211"/>
      <c r="AO90" s="346" t="str">
        <f t="shared" si="43"/>
        <v/>
      </c>
      <c r="AP90" s="153" t="str">
        <f t="shared" si="63"/>
        <v/>
      </c>
      <c r="AQ90" s="153" t="str">
        <f t="shared" si="44"/>
        <v/>
      </c>
      <c r="AR90" s="153" t="str">
        <f t="shared" si="45"/>
        <v/>
      </c>
      <c r="AS90" s="141"/>
      <c r="AT90" s="211"/>
      <c r="AU90" s="346" t="str">
        <f t="shared" si="46"/>
        <v/>
      </c>
      <c r="AV90" s="153" t="str">
        <f t="shared" si="64"/>
        <v/>
      </c>
      <c r="AW90" s="153" t="str">
        <f t="shared" si="47"/>
        <v/>
      </c>
      <c r="AX90" s="153" t="str">
        <f t="shared" si="48"/>
        <v/>
      </c>
    </row>
    <row r="91" spans="1:50" ht="29.45" customHeight="1" x14ac:dyDescent="0.25">
      <c r="A91" s="216" t="str">
        <f>'N-Bedarf-SK §13a'!A91</f>
        <v/>
      </c>
      <c r="B91" s="216" t="str">
        <f>IF('N-Bedarf-SK §13a'!B91="","",'N-Bedarf-SK §13a'!B91)</f>
        <v/>
      </c>
      <c r="C91" s="217" t="str">
        <f>IF('N-Bedarf-SK §13a'!D91="","",'N-Bedarf-SK §13a'!D91)</f>
        <v/>
      </c>
      <c r="D91" s="218" t="str">
        <f>IF('N-Bedarf-SK §13a'!C91="","",'N-Bedarf-SK §13a'!C91)</f>
        <v/>
      </c>
      <c r="E91" s="219" t="str">
        <f>IF('N-Bedarf-SK §13a'!AI91="",'N-Bedarf-SK §13a'!AG91,'N-Bedarf-SK §13a'!AI91)</f>
        <v/>
      </c>
      <c r="F91" s="219"/>
      <c r="G91" s="219"/>
      <c r="H91" s="345" t="str">
        <f t="shared" si="49"/>
        <v/>
      </c>
      <c r="I91" s="345" t="str">
        <f t="shared" si="50"/>
        <v/>
      </c>
      <c r="J91" s="345" t="str">
        <f t="shared" si="51"/>
        <v/>
      </c>
      <c r="K91" s="220">
        <f t="shared" si="52"/>
        <v>0</v>
      </c>
      <c r="L91" s="220">
        <f t="shared" si="53"/>
        <v>0</v>
      </c>
      <c r="M91" s="220">
        <f t="shared" si="54"/>
        <v>0</v>
      </c>
      <c r="N91" s="220" t="str">
        <f t="shared" si="55"/>
        <v/>
      </c>
      <c r="O91" s="220" t="str">
        <f t="shared" si="56"/>
        <v/>
      </c>
      <c r="P91" s="220" t="str">
        <f t="shared" si="57"/>
        <v/>
      </c>
      <c r="Q91" s="214" t="str">
        <f t="shared" si="33"/>
        <v/>
      </c>
      <c r="R91" s="141"/>
      <c r="S91" s="211"/>
      <c r="T91" s="346" t="str">
        <f t="shared" si="34"/>
        <v/>
      </c>
      <c r="U91" s="127" t="str">
        <f t="shared" si="58"/>
        <v/>
      </c>
      <c r="V91" s="127" t="str">
        <f t="shared" si="59"/>
        <v/>
      </c>
      <c r="W91" s="127" t="str">
        <f t="shared" si="35"/>
        <v/>
      </c>
      <c r="X91" s="127" t="str">
        <f t="shared" si="36"/>
        <v/>
      </c>
      <c r="Y91" s="141"/>
      <c r="Z91" s="211"/>
      <c r="AA91" s="361" t="str">
        <f t="shared" si="37"/>
        <v/>
      </c>
      <c r="AB91" s="127" t="str">
        <f t="shared" si="60"/>
        <v/>
      </c>
      <c r="AC91" s="127" t="str">
        <f t="shared" si="61"/>
        <v/>
      </c>
      <c r="AD91" s="127" t="str">
        <f t="shared" si="38"/>
        <v/>
      </c>
      <c r="AE91" s="127" t="str">
        <f t="shared" si="39"/>
        <v/>
      </c>
      <c r="AF91" s="213" t="str">
        <f t="shared" si="65"/>
        <v/>
      </c>
      <c r="AG91" s="141"/>
      <c r="AH91" s="211"/>
      <c r="AI91" s="346" t="str">
        <f t="shared" si="40"/>
        <v/>
      </c>
      <c r="AJ91" s="153" t="str">
        <f t="shared" si="62"/>
        <v/>
      </c>
      <c r="AK91" s="153" t="str">
        <f t="shared" si="41"/>
        <v/>
      </c>
      <c r="AL91" s="153" t="str">
        <f t="shared" si="42"/>
        <v/>
      </c>
      <c r="AM91" s="141"/>
      <c r="AN91" s="211"/>
      <c r="AO91" s="346" t="str">
        <f t="shared" si="43"/>
        <v/>
      </c>
      <c r="AP91" s="153" t="str">
        <f t="shared" si="63"/>
        <v/>
      </c>
      <c r="AQ91" s="153" t="str">
        <f t="shared" si="44"/>
        <v/>
      </c>
      <c r="AR91" s="153" t="str">
        <f t="shared" si="45"/>
        <v/>
      </c>
      <c r="AS91" s="141"/>
      <c r="AT91" s="211"/>
      <c r="AU91" s="346" t="str">
        <f t="shared" si="46"/>
        <v/>
      </c>
      <c r="AV91" s="153" t="str">
        <f t="shared" si="64"/>
        <v/>
      </c>
      <c r="AW91" s="153" t="str">
        <f t="shared" si="47"/>
        <v/>
      </c>
      <c r="AX91" s="153" t="str">
        <f t="shared" si="48"/>
        <v/>
      </c>
    </row>
    <row r="92" spans="1:50" ht="29.45" customHeight="1" x14ac:dyDescent="0.25">
      <c r="A92" s="216" t="str">
        <f>'N-Bedarf-SK §13a'!A92</f>
        <v/>
      </c>
      <c r="B92" s="216" t="str">
        <f>IF('N-Bedarf-SK §13a'!B92="","",'N-Bedarf-SK §13a'!B92)</f>
        <v/>
      </c>
      <c r="C92" s="217" t="str">
        <f>IF('N-Bedarf-SK §13a'!D92="","",'N-Bedarf-SK §13a'!D92)</f>
        <v/>
      </c>
      <c r="D92" s="218" t="str">
        <f>IF('N-Bedarf-SK §13a'!C92="","",'N-Bedarf-SK §13a'!C92)</f>
        <v/>
      </c>
      <c r="E92" s="219" t="str">
        <f>IF('N-Bedarf-SK §13a'!AI92="",'N-Bedarf-SK §13a'!AG92,'N-Bedarf-SK §13a'!AI92)</f>
        <v/>
      </c>
      <c r="F92" s="219"/>
      <c r="G92" s="219"/>
      <c r="H92" s="345" t="str">
        <f t="shared" si="49"/>
        <v/>
      </c>
      <c r="I92" s="345" t="str">
        <f t="shared" si="50"/>
        <v/>
      </c>
      <c r="J92" s="345" t="str">
        <f t="shared" si="51"/>
        <v/>
      </c>
      <c r="K92" s="220">
        <f t="shared" si="52"/>
        <v>0</v>
      </c>
      <c r="L92" s="220">
        <f t="shared" si="53"/>
        <v>0</v>
      </c>
      <c r="M92" s="220">
        <f t="shared" si="54"/>
        <v>0</v>
      </c>
      <c r="N92" s="220" t="str">
        <f t="shared" si="55"/>
        <v/>
      </c>
      <c r="O92" s="220" t="str">
        <f t="shared" si="56"/>
        <v/>
      </c>
      <c r="P92" s="220" t="str">
        <f t="shared" si="57"/>
        <v/>
      </c>
      <c r="Q92" s="214" t="str">
        <f t="shared" si="33"/>
        <v/>
      </c>
      <c r="R92" s="141"/>
      <c r="S92" s="211"/>
      <c r="T92" s="346" t="str">
        <f t="shared" si="34"/>
        <v/>
      </c>
      <c r="U92" s="127" t="str">
        <f t="shared" si="58"/>
        <v/>
      </c>
      <c r="V92" s="127" t="str">
        <f t="shared" si="59"/>
        <v/>
      </c>
      <c r="W92" s="127" t="str">
        <f t="shared" si="35"/>
        <v/>
      </c>
      <c r="X92" s="127" t="str">
        <f t="shared" si="36"/>
        <v/>
      </c>
      <c r="Y92" s="141"/>
      <c r="Z92" s="211"/>
      <c r="AA92" s="361" t="str">
        <f t="shared" si="37"/>
        <v/>
      </c>
      <c r="AB92" s="127" t="str">
        <f t="shared" si="60"/>
        <v/>
      </c>
      <c r="AC92" s="127" t="str">
        <f t="shared" si="61"/>
        <v/>
      </c>
      <c r="AD92" s="127" t="str">
        <f t="shared" si="38"/>
        <v/>
      </c>
      <c r="AE92" s="127" t="str">
        <f t="shared" si="39"/>
        <v/>
      </c>
      <c r="AF92" s="213" t="str">
        <f t="shared" si="65"/>
        <v/>
      </c>
      <c r="AG92" s="141"/>
      <c r="AH92" s="211"/>
      <c r="AI92" s="346" t="str">
        <f t="shared" si="40"/>
        <v/>
      </c>
      <c r="AJ92" s="153" t="str">
        <f t="shared" si="62"/>
        <v/>
      </c>
      <c r="AK92" s="153" t="str">
        <f t="shared" si="41"/>
        <v/>
      </c>
      <c r="AL92" s="153" t="str">
        <f t="shared" si="42"/>
        <v/>
      </c>
      <c r="AM92" s="141"/>
      <c r="AN92" s="211"/>
      <c r="AO92" s="346" t="str">
        <f t="shared" si="43"/>
        <v/>
      </c>
      <c r="AP92" s="153" t="str">
        <f t="shared" si="63"/>
        <v/>
      </c>
      <c r="AQ92" s="153" t="str">
        <f t="shared" si="44"/>
        <v/>
      </c>
      <c r="AR92" s="153" t="str">
        <f t="shared" si="45"/>
        <v/>
      </c>
      <c r="AS92" s="141"/>
      <c r="AT92" s="211"/>
      <c r="AU92" s="346" t="str">
        <f t="shared" si="46"/>
        <v/>
      </c>
      <c r="AV92" s="153" t="str">
        <f t="shared" si="64"/>
        <v/>
      </c>
      <c r="AW92" s="153" t="str">
        <f t="shared" si="47"/>
        <v/>
      </c>
      <c r="AX92" s="153" t="str">
        <f t="shared" si="48"/>
        <v/>
      </c>
    </row>
    <row r="93" spans="1:50" ht="29.45" customHeight="1" x14ac:dyDescent="0.25">
      <c r="A93" s="216" t="str">
        <f>'N-Bedarf-SK §13a'!A93</f>
        <v/>
      </c>
      <c r="B93" s="216" t="str">
        <f>IF('N-Bedarf-SK §13a'!B93="","",'N-Bedarf-SK §13a'!B93)</f>
        <v/>
      </c>
      <c r="C93" s="217" t="str">
        <f>IF('N-Bedarf-SK §13a'!D93="","",'N-Bedarf-SK §13a'!D93)</f>
        <v/>
      </c>
      <c r="D93" s="218" t="str">
        <f>IF('N-Bedarf-SK §13a'!C93="","",'N-Bedarf-SK §13a'!C93)</f>
        <v/>
      </c>
      <c r="E93" s="219" t="str">
        <f>IF('N-Bedarf-SK §13a'!AI93="",'N-Bedarf-SK §13a'!AG93,'N-Bedarf-SK §13a'!AI93)</f>
        <v/>
      </c>
      <c r="F93" s="219"/>
      <c r="G93" s="219"/>
      <c r="H93" s="345" t="str">
        <f t="shared" si="49"/>
        <v/>
      </c>
      <c r="I93" s="345" t="str">
        <f t="shared" si="50"/>
        <v/>
      </c>
      <c r="J93" s="345" t="str">
        <f t="shared" si="51"/>
        <v/>
      </c>
      <c r="K93" s="220">
        <f t="shared" si="52"/>
        <v>0</v>
      </c>
      <c r="L93" s="220">
        <f t="shared" si="53"/>
        <v>0</v>
      </c>
      <c r="M93" s="220">
        <f t="shared" si="54"/>
        <v>0</v>
      </c>
      <c r="N93" s="220" t="str">
        <f t="shared" si="55"/>
        <v/>
      </c>
      <c r="O93" s="220" t="str">
        <f t="shared" si="56"/>
        <v/>
      </c>
      <c r="P93" s="220" t="str">
        <f t="shared" si="57"/>
        <v/>
      </c>
      <c r="Q93" s="214" t="str">
        <f t="shared" si="33"/>
        <v/>
      </c>
      <c r="R93" s="141"/>
      <c r="S93" s="211"/>
      <c r="T93" s="346" t="str">
        <f t="shared" si="34"/>
        <v/>
      </c>
      <c r="U93" s="127" t="str">
        <f t="shared" si="58"/>
        <v/>
      </c>
      <c r="V93" s="127" t="str">
        <f t="shared" si="59"/>
        <v/>
      </c>
      <c r="W93" s="127" t="str">
        <f t="shared" si="35"/>
        <v/>
      </c>
      <c r="X93" s="127" t="str">
        <f t="shared" si="36"/>
        <v/>
      </c>
      <c r="Y93" s="141"/>
      <c r="Z93" s="211"/>
      <c r="AA93" s="361" t="str">
        <f t="shared" si="37"/>
        <v/>
      </c>
      <c r="AB93" s="127" t="str">
        <f t="shared" si="60"/>
        <v/>
      </c>
      <c r="AC93" s="127" t="str">
        <f t="shared" si="61"/>
        <v/>
      </c>
      <c r="AD93" s="127" t="str">
        <f t="shared" si="38"/>
        <v/>
      </c>
      <c r="AE93" s="127" t="str">
        <f t="shared" si="39"/>
        <v/>
      </c>
      <c r="AF93" s="213" t="str">
        <f t="shared" si="65"/>
        <v/>
      </c>
      <c r="AG93" s="141"/>
      <c r="AH93" s="211"/>
      <c r="AI93" s="346" t="str">
        <f t="shared" si="40"/>
        <v/>
      </c>
      <c r="AJ93" s="153" t="str">
        <f t="shared" si="62"/>
        <v/>
      </c>
      <c r="AK93" s="153" t="str">
        <f t="shared" si="41"/>
        <v/>
      </c>
      <c r="AL93" s="153" t="str">
        <f t="shared" si="42"/>
        <v/>
      </c>
      <c r="AM93" s="141"/>
      <c r="AN93" s="211"/>
      <c r="AO93" s="346" t="str">
        <f t="shared" si="43"/>
        <v/>
      </c>
      <c r="AP93" s="153" t="str">
        <f t="shared" si="63"/>
        <v/>
      </c>
      <c r="AQ93" s="153" t="str">
        <f t="shared" si="44"/>
        <v/>
      </c>
      <c r="AR93" s="153" t="str">
        <f t="shared" si="45"/>
        <v/>
      </c>
      <c r="AS93" s="141"/>
      <c r="AT93" s="211"/>
      <c r="AU93" s="346" t="str">
        <f t="shared" si="46"/>
        <v/>
      </c>
      <c r="AV93" s="153" t="str">
        <f t="shared" si="64"/>
        <v/>
      </c>
      <c r="AW93" s="153" t="str">
        <f t="shared" si="47"/>
        <v/>
      </c>
      <c r="AX93" s="153" t="str">
        <f t="shared" si="48"/>
        <v/>
      </c>
    </row>
    <row r="94" spans="1:50" ht="29.45" customHeight="1" x14ac:dyDescent="0.25">
      <c r="A94" s="216" t="str">
        <f>'N-Bedarf-SK §13a'!A94</f>
        <v/>
      </c>
      <c r="B94" s="216" t="str">
        <f>IF('N-Bedarf-SK §13a'!B94="","",'N-Bedarf-SK §13a'!B94)</f>
        <v/>
      </c>
      <c r="C94" s="217" t="str">
        <f>IF('N-Bedarf-SK §13a'!D94="","",'N-Bedarf-SK §13a'!D94)</f>
        <v/>
      </c>
      <c r="D94" s="218" t="str">
        <f>IF('N-Bedarf-SK §13a'!C94="","",'N-Bedarf-SK §13a'!C94)</f>
        <v/>
      </c>
      <c r="E94" s="219" t="str">
        <f>IF('N-Bedarf-SK §13a'!AI94="",'N-Bedarf-SK §13a'!AG94,'N-Bedarf-SK §13a'!AI94)</f>
        <v/>
      </c>
      <c r="F94" s="219"/>
      <c r="G94" s="219"/>
      <c r="H94" s="345" t="str">
        <f t="shared" si="49"/>
        <v/>
      </c>
      <c r="I94" s="345" t="str">
        <f t="shared" si="50"/>
        <v/>
      </c>
      <c r="J94" s="345" t="str">
        <f t="shared" si="51"/>
        <v/>
      </c>
      <c r="K94" s="220">
        <f t="shared" si="52"/>
        <v>0</v>
      </c>
      <c r="L94" s="220">
        <f t="shared" si="53"/>
        <v>0</v>
      </c>
      <c r="M94" s="220">
        <f t="shared" si="54"/>
        <v>0</v>
      </c>
      <c r="N94" s="220" t="str">
        <f t="shared" si="55"/>
        <v/>
      </c>
      <c r="O94" s="220" t="str">
        <f t="shared" si="56"/>
        <v/>
      </c>
      <c r="P94" s="220" t="str">
        <f t="shared" si="57"/>
        <v/>
      </c>
      <c r="Q94" s="214" t="str">
        <f t="shared" si="33"/>
        <v/>
      </c>
      <c r="R94" s="141"/>
      <c r="S94" s="211"/>
      <c r="T94" s="346" t="str">
        <f t="shared" si="34"/>
        <v/>
      </c>
      <c r="U94" s="127" t="str">
        <f t="shared" si="58"/>
        <v/>
      </c>
      <c r="V94" s="127" t="str">
        <f t="shared" si="59"/>
        <v/>
      </c>
      <c r="W94" s="127" t="str">
        <f t="shared" si="35"/>
        <v/>
      </c>
      <c r="X94" s="127" t="str">
        <f t="shared" si="36"/>
        <v/>
      </c>
      <c r="Y94" s="141"/>
      <c r="Z94" s="211"/>
      <c r="AA94" s="361" t="str">
        <f t="shared" si="37"/>
        <v/>
      </c>
      <c r="AB94" s="127" t="str">
        <f t="shared" si="60"/>
        <v/>
      </c>
      <c r="AC94" s="127" t="str">
        <f t="shared" si="61"/>
        <v/>
      </c>
      <c r="AD94" s="127" t="str">
        <f t="shared" si="38"/>
        <v/>
      </c>
      <c r="AE94" s="127" t="str">
        <f t="shared" si="39"/>
        <v/>
      </c>
      <c r="AF94" s="213" t="str">
        <f t="shared" si="65"/>
        <v/>
      </c>
      <c r="AG94" s="141"/>
      <c r="AH94" s="211"/>
      <c r="AI94" s="346" t="str">
        <f t="shared" si="40"/>
        <v/>
      </c>
      <c r="AJ94" s="153" t="str">
        <f t="shared" si="62"/>
        <v/>
      </c>
      <c r="AK94" s="153" t="str">
        <f t="shared" si="41"/>
        <v/>
      </c>
      <c r="AL94" s="153" t="str">
        <f t="shared" si="42"/>
        <v/>
      </c>
      <c r="AM94" s="141"/>
      <c r="AN94" s="211"/>
      <c r="AO94" s="346" t="str">
        <f t="shared" si="43"/>
        <v/>
      </c>
      <c r="AP94" s="153" t="str">
        <f t="shared" si="63"/>
        <v/>
      </c>
      <c r="AQ94" s="153" t="str">
        <f t="shared" si="44"/>
        <v/>
      </c>
      <c r="AR94" s="153" t="str">
        <f t="shared" si="45"/>
        <v/>
      </c>
      <c r="AS94" s="141"/>
      <c r="AT94" s="211"/>
      <c r="AU94" s="346" t="str">
        <f t="shared" si="46"/>
        <v/>
      </c>
      <c r="AV94" s="153" t="str">
        <f t="shared" si="64"/>
        <v/>
      </c>
      <c r="AW94" s="153" t="str">
        <f t="shared" si="47"/>
        <v/>
      </c>
      <c r="AX94" s="153" t="str">
        <f t="shared" si="48"/>
        <v/>
      </c>
    </row>
    <row r="95" spans="1:50" ht="29.45" customHeight="1" x14ac:dyDescent="0.25">
      <c r="A95" s="216" t="str">
        <f>'N-Bedarf-SK §13a'!A95</f>
        <v/>
      </c>
      <c r="B95" s="216" t="str">
        <f>IF('N-Bedarf-SK §13a'!B95="","",'N-Bedarf-SK §13a'!B95)</f>
        <v/>
      </c>
      <c r="C95" s="217" t="str">
        <f>IF('N-Bedarf-SK §13a'!D95="","",'N-Bedarf-SK §13a'!D95)</f>
        <v/>
      </c>
      <c r="D95" s="218" t="str">
        <f>IF('N-Bedarf-SK §13a'!C95="","",'N-Bedarf-SK §13a'!C95)</f>
        <v/>
      </c>
      <c r="E95" s="219" t="str">
        <f>IF('N-Bedarf-SK §13a'!AI95="",'N-Bedarf-SK §13a'!AG95,'N-Bedarf-SK §13a'!AI95)</f>
        <v/>
      </c>
      <c r="F95" s="219"/>
      <c r="G95" s="219"/>
      <c r="H95" s="345" t="str">
        <f t="shared" si="49"/>
        <v/>
      </c>
      <c r="I95" s="345" t="str">
        <f t="shared" si="50"/>
        <v/>
      </c>
      <c r="J95" s="345" t="str">
        <f t="shared" si="51"/>
        <v/>
      </c>
      <c r="K95" s="220">
        <f t="shared" si="52"/>
        <v>0</v>
      </c>
      <c r="L95" s="220">
        <f t="shared" si="53"/>
        <v>0</v>
      </c>
      <c r="M95" s="220">
        <f t="shared" si="54"/>
        <v>0</v>
      </c>
      <c r="N95" s="220" t="str">
        <f t="shared" si="55"/>
        <v/>
      </c>
      <c r="O95" s="220" t="str">
        <f t="shared" si="56"/>
        <v/>
      </c>
      <c r="P95" s="220" t="str">
        <f t="shared" si="57"/>
        <v/>
      </c>
      <c r="Q95" s="214" t="str">
        <f t="shared" si="33"/>
        <v/>
      </c>
      <c r="R95" s="141"/>
      <c r="S95" s="211"/>
      <c r="T95" s="346" t="str">
        <f t="shared" si="34"/>
        <v/>
      </c>
      <c r="U95" s="127" t="str">
        <f t="shared" si="58"/>
        <v/>
      </c>
      <c r="V95" s="127" t="str">
        <f t="shared" si="59"/>
        <v/>
      </c>
      <c r="W95" s="127" t="str">
        <f t="shared" si="35"/>
        <v/>
      </c>
      <c r="X95" s="127" t="str">
        <f t="shared" si="36"/>
        <v/>
      </c>
      <c r="Y95" s="141"/>
      <c r="Z95" s="211"/>
      <c r="AA95" s="361" t="str">
        <f t="shared" si="37"/>
        <v/>
      </c>
      <c r="AB95" s="127" t="str">
        <f t="shared" si="60"/>
        <v/>
      </c>
      <c r="AC95" s="127" t="str">
        <f t="shared" si="61"/>
        <v/>
      </c>
      <c r="AD95" s="127" t="str">
        <f t="shared" si="38"/>
        <v/>
      </c>
      <c r="AE95" s="127" t="str">
        <f t="shared" si="39"/>
        <v/>
      </c>
      <c r="AF95" s="213" t="str">
        <f t="shared" si="65"/>
        <v/>
      </c>
      <c r="AG95" s="141"/>
      <c r="AH95" s="211"/>
      <c r="AI95" s="346" t="str">
        <f t="shared" si="40"/>
        <v/>
      </c>
      <c r="AJ95" s="153" t="str">
        <f t="shared" si="62"/>
        <v/>
      </c>
      <c r="AK95" s="153" t="str">
        <f t="shared" si="41"/>
        <v/>
      </c>
      <c r="AL95" s="153" t="str">
        <f t="shared" si="42"/>
        <v/>
      </c>
      <c r="AM95" s="141"/>
      <c r="AN95" s="211"/>
      <c r="AO95" s="346" t="str">
        <f t="shared" si="43"/>
        <v/>
      </c>
      <c r="AP95" s="153" t="str">
        <f t="shared" si="63"/>
        <v/>
      </c>
      <c r="AQ95" s="153" t="str">
        <f t="shared" si="44"/>
        <v/>
      </c>
      <c r="AR95" s="153" t="str">
        <f t="shared" si="45"/>
        <v/>
      </c>
      <c r="AS95" s="141"/>
      <c r="AT95" s="211"/>
      <c r="AU95" s="346" t="str">
        <f t="shared" si="46"/>
        <v/>
      </c>
      <c r="AV95" s="153" t="str">
        <f t="shared" si="64"/>
        <v/>
      </c>
      <c r="AW95" s="153" t="str">
        <f t="shared" si="47"/>
        <v/>
      </c>
      <c r="AX95" s="153" t="str">
        <f t="shared" si="48"/>
        <v/>
      </c>
    </row>
    <row r="96" spans="1:50" ht="29.45" customHeight="1" x14ac:dyDescent="0.25">
      <c r="A96" s="216" t="str">
        <f>'N-Bedarf-SK §13a'!A96</f>
        <v/>
      </c>
      <c r="B96" s="216" t="str">
        <f>IF('N-Bedarf-SK §13a'!B96="","",'N-Bedarf-SK §13a'!B96)</f>
        <v/>
      </c>
      <c r="C96" s="217" t="str">
        <f>IF('N-Bedarf-SK §13a'!D96="","",'N-Bedarf-SK §13a'!D96)</f>
        <v/>
      </c>
      <c r="D96" s="218" t="str">
        <f>IF('N-Bedarf-SK §13a'!C96="","",'N-Bedarf-SK §13a'!C96)</f>
        <v/>
      </c>
      <c r="E96" s="219" t="str">
        <f>IF('N-Bedarf-SK §13a'!AI96="",'N-Bedarf-SK §13a'!AG96,'N-Bedarf-SK §13a'!AI96)</f>
        <v/>
      </c>
      <c r="F96" s="219"/>
      <c r="G96" s="219"/>
      <c r="H96" s="345" t="str">
        <f t="shared" si="49"/>
        <v/>
      </c>
      <c r="I96" s="345" t="str">
        <f t="shared" si="50"/>
        <v/>
      </c>
      <c r="J96" s="345" t="str">
        <f t="shared" si="51"/>
        <v/>
      </c>
      <c r="K96" s="220">
        <f t="shared" si="52"/>
        <v>0</v>
      </c>
      <c r="L96" s="220">
        <f t="shared" si="53"/>
        <v>0</v>
      </c>
      <c r="M96" s="220">
        <f t="shared" si="54"/>
        <v>0</v>
      </c>
      <c r="N96" s="220" t="str">
        <f t="shared" si="55"/>
        <v/>
      </c>
      <c r="O96" s="220" t="str">
        <f t="shared" si="56"/>
        <v/>
      </c>
      <c r="P96" s="220" t="str">
        <f t="shared" si="57"/>
        <v/>
      </c>
      <c r="Q96" s="214" t="str">
        <f t="shared" si="33"/>
        <v/>
      </c>
      <c r="R96" s="141"/>
      <c r="S96" s="211"/>
      <c r="T96" s="346" t="str">
        <f t="shared" si="34"/>
        <v/>
      </c>
      <c r="U96" s="127" t="str">
        <f t="shared" si="58"/>
        <v/>
      </c>
      <c r="V96" s="127" t="str">
        <f t="shared" si="59"/>
        <v/>
      </c>
      <c r="W96" s="127" t="str">
        <f t="shared" si="35"/>
        <v/>
      </c>
      <c r="X96" s="127" t="str">
        <f t="shared" si="36"/>
        <v/>
      </c>
      <c r="Y96" s="141"/>
      <c r="Z96" s="211"/>
      <c r="AA96" s="361" t="str">
        <f t="shared" si="37"/>
        <v/>
      </c>
      <c r="AB96" s="127" t="str">
        <f t="shared" si="60"/>
        <v/>
      </c>
      <c r="AC96" s="127" t="str">
        <f t="shared" si="61"/>
        <v/>
      </c>
      <c r="AD96" s="127" t="str">
        <f t="shared" si="38"/>
        <v/>
      </c>
      <c r="AE96" s="127" t="str">
        <f t="shared" si="39"/>
        <v/>
      </c>
      <c r="AF96" s="213" t="str">
        <f t="shared" si="65"/>
        <v/>
      </c>
      <c r="AG96" s="141"/>
      <c r="AH96" s="211"/>
      <c r="AI96" s="346" t="str">
        <f t="shared" si="40"/>
        <v/>
      </c>
      <c r="AJ96" s="153" t="str">
        <f t="shared" si="62"/>
        <v/>
      </c>
      <c r="AK96" s="153" t="str">
        <f t="shared" si="41"/>
        <v/>
      </c>
      <c r="AL96" s="153" t="str">
        <f t="shared" si="42"/>
        <v/>
      </c>
      <c r="AM96" s="141"/>
      <c r="AN96" s="211"/>
      <c r="AO96" s="346" t="str">
        <f t="shared" si="43"/>
        <v/>
      </c>
      <c r="AP96" s="153" t="str">
        <f t="shared" si="63"/>
        <v/>
      </c>
      <c r="AQ96" s="153" t="str">
        <f t="shared" si="44"/>
        <v/>
      </c>
      <c r="AR96" s="153" t="str">
        <f t="shared" si="45"/>
        <v/>
      </c>
      <c r="AS96" s="141"/>
      <c r="AT96" s="211"/>
      <c r="AU96" s="346" t="str">
        <f t="shared" si="46"/>
        <v/>
      </c>
      <c r="AV96" s="153" t="str">
        <f t="shared" si="64"/>
        <v/>
      </c>
      <c r="AW96" s="153" t="str">
        <f t="shared" si="47"/>
        <v/>
      </c>
      <c r="AX96" s="153" t="str">
        <f t="shared" si="48"/>
        <v/>
      </c>
    </row>
    <row r="97" spans="1:50" ht="29.45" customHeight="1" x14ac:dyDescent="0.25">
      <c r="A97" s="216" t="str">
        <f>'N-Bedarf-SK §13a'!A97</f>
        <v/>
      </c>
      <c r="B97" s="216" t="str">
        <f>IF('N-Bedarf-SK §13a'!B97="","",'N-Bedarf-SK §13a'!B97)</f>
        <v/>
      </c>
      <c r="C97" s="217" t="str">
        <f>IF('N-Bedarf-SK §13a'!D97="","",'N-Bedarf-SK §13a'!D97)</f>
        <v/>
      </c>
      <c r="D97" s="218" t="str">
        <f>IF('N-Bedarf-SK §13a'!C97="","",'N-Bedarf-SK §13a'!C97)</f>
        <v/>
      </c>
      <c r="E97" s="219" t="str">
        <f>IF('N-Bedarf-SK §13a'!AI97="",'N-Bedarf-SK §13a'!AG97,'N-Bedarf-SK §13a'!AI97)</f>
        <v/>
      </c>
      <c r="F97" s="219"/>
      <c r="G97" s="219"/>
      <c r="H97" s="345" t="str">
        <f t="shared" si="49"/>
        <v/>
      </c>
      <c r="I97" s="345" t="str">
        <f t="shared" si="50"/>
        <v/>
      </c>
      <c r="J97" s="345" t="str">
        <f t="shared" si="51"/>
        <v/>
      </c>
      <c r="K97" s="220">
        <f t="shared" si="52"/>
        <v>0</v>
      </c>
      <c r="L97" s="220">
        <f t="shared" si="53"/>
        <v>0</v>
      </c>
      <c r="M97" s="220">
        <f t="shared" si="54"/>
        <v>0</v>
      </c>
      <c r="N97" s="220" t="str">
        <f t="shared" si="55"/>
        <v/>
      </c>
      <c r="O97" s="220" t="str">
        <f t="shared" si="56"/>
        <v/>
      </c>
      <c r="P97" s="220" t="str">
        <f t="shared" si="57"/>
        <v/>
      </c>
      <c r="Q97" s="214" t="str">
        <f t="shared" si="33"/>
        <v/>
      </c>
      <c r="R97" s="141"/>
      <c r="S97" s="211"/>
      <c r="T97" s="346" t="str">
        <f t="shared" si="34"/>
        <v/>
      </c>
      <c r="U97" s="127" t="str">
        <f t="shared" si="58"/>
        <v/>
      </c>
      <c r="V97" s="127" t="str">
        <f t="shared" si="59"/>
        <v/>
      </c>
      <c r="W97" s="127" t="str">
        <f t="shared" si="35"/>
        <v/>
      </c>
      <c r="X97" s="127" t="str">
        <f t="shared" si="36"/>
        <v/>
      </c>
      <c r="Y97" s="141"/>
      <c r="Z97" s="211"/>
      <c r="AA97" s="361" t="str">
        <f t="shared" si="37"/>
        <v/>
      </c>
      <c r="AB97" s="127" t="str">
        <f t="shared" si="60"/>
        <v/>
      </c>
      <c r="AC97" s="127" t="str">
        <f t="shared" si="61"/>
        <v/>
      </c>
      <c r="AD97" s="127" t="str">
        <f t="shared" si="38"/>
        <v/>
      </c>
      <c r="AE97" s="127" t="str">
        <f t="shared" si="39"/>
        <v/>
      </c>
      <c r="AF97" s="213" t="str">
        <f t="shared" si="65"/>
        <v/>
      </c>
      <c r="AG97" s="141"/>
      <c r="AH97" s="211"/>
      <c r="AI97" s="346" t="str">
        <f t="shared" si="40"/>
        <v/>
      </c>
      <c r="AJ97" s="153" t="str">
        <f t="shared" si="62"/>
        <v/>
      </c>
      <c r="AK97" s="153" t="str">
        <f t="shared" si="41"/>
        <v/>
      </c>
      <c r="AL97" s="153" t="str">
        <f t="shared" si="42"/>
        <v/>
      </c>
      <c r="AM97" s="141"/>
      <c r="AN97" s="211"/>
      <c r="AO97" s="346" t="str">
        <f t="shared" si="43"/>
        <v/>
      </c>
      <c r="AP97" s="153" t="str">
        <f t="shared" si="63"/>
        <v/>
      </c>
      <c r="AQ97" s="153" t="str">
        <f t="shared" si="44"/>
        <v/>
      </c>
      <c r="AR97" s="153" t="str">
        <f t="shared" si="45"/>
        <v/>
      </c>
      <c r="AS97" s="141"/>
      <c r="AT97" s="211"/>
      <c r="AU97" s="346" t="str">
        <f t="shared" si="46"/>
        <v/>
      </c>
      <c r="AV97" s="153" t="str">
        <f t="shared" si="64"/>
        <v/>
      </c>
      <c r="AW97" s="153" t="str">
        <f t="shared" si="47"/>
        <v/>
      </c>
      <c r="AX97" s="153" t="str">
        <f t="shared" si="48"/>
        <v/>
      </c>
    </row>
    <row r="98" spans="1:50" ht="29.45" customHeight="1" x14ac:dyDescent="0.25">
      <c r="A98" s="216" t="str">
        <f>'N-Bedarf-SK §13a'!A98</f>
        <v/>
      </c>
      <c r="B98" s="216" t="str">
        <f>IF('N-Bedarf-SK §13a'!B98="","",'N-Bedarf-SK §13a'!B98)</f>
        <v/>
      </c>
      <c r="C98" s="217" t="str">
        <f>IF('N-Bedarf-SK §13a'!D98="","",'N-Bedarf-SK §13a'!D98)</f>
        <v/>
      </c>
      <c r="D98" s="218" t="str">
        <f>IF('N-Bedarf-SK §13a'!C98="","",'N-Bedarf-SK §13a'!C98)</f>
        <v/>
      </c>
      <c r="E98" s="219" t="str">
        <f>IF('N-Bedarf-SK §13a'!AI98="",'N-Bedarf-SK §13a'!AG98,'N-Bedarf-SK §13a'!AI98)</f>
        <v/>
      </c>
      <c r="F98" s="219"/>
      <c r="G98" s="219"/>
      <c r="H98" s="345" t="str">
        <f t="shared" si="49"/>
        <v/>
      </c>
      <c r="I98" s="345" t="str">
        <f t="shared" si="50"/>
        <v/>
      </c>
      <c r="J98" s="345" t="str">
        <f t="shared" si="51"/>
        <v/>
      </c>
      <c r="K98" s="220">
        <f t="shared" si="52"/>
        <v>0</v>
      </c>
      <c r="L98" s="220">
        <f t="shared" si="53"/>
        <v>0</v>
      </c>
      <c r="M98" s="220">
        <f t="shared" si="54"/>
        <v>0</v>
      </c>
      <c r="N98" s="220" t="str">
        <f t="shared" si="55"/>
        <v/>
      </c>
      <c r="O98" s="220" t="str">
        <f t="shared" si="56"/>
        <v/>
      </c>
      <c r="P98" s="220" t="str">
        <f t="shared" si="57"/>
        <v/>
      </c>
      <c r="Q98" s="214" t="str">
        <f t="shared" si="33"/>
        <v/>
      </c>
      <c r="R98" s="141"/>
      <c r="S98" s="211"/>
      <c r="T98" s="346" t="str">
        <f t="shared" si="34"/>
        <v/>
      </c>
      <c r="U98" s="127" t="str">
        <f t="shared" si="58"/>
        <v/>
      </c>
      <c r="V98" s="127" t="str">
        <f t="shared" si="59"/>
        <v/>
      </c>
      <c r="W98" s="127" t="str">
        <f t="shared" si="35"/>
        <v/>
      </c>
      <c r="X98" s="127" t="str">
        <f t="shared" si="36"/>
        <v/>
      </c>
      <c r="Y98" s="141"/>
      <c r="Z98" s="211"/>
      <c r="AA98" s="361" t="str">
        <f t="shared" si="37"/>
        <v/>
      </c>
      <c r="AB98" s="127" t="str">
        <f t="shared" si="60"/>
        <v/>
      </c>
      <c r="AC98" s="127" t="str">
        <f t="shared" si="61"/>
        <v/>
      </c>
      <c r="AD98" s="127" t="str">
        <f t="shared" si="38"/>
        <v/>
      </c>
      <c r="AE98" s="127" t="str">
        <f t="shared" si="39"/>
        <v/>
      </c>
      <c r="AF98" s="213" t="str">
        <f t="shared" si="65"/>
        <v/>
      </c>
      <c r="AG98" s="141"/>
      <c r="AH98" s="211"/>
      <c r="AI98" s="346" t="str">
        <f t="shared" si="40"/>
        <v/>
      </c>
      <c r="AJ98" s="153" t="str">
        <f t="shared" si="62"/>
        <v/>
      </c>
      <c r="AK98" s="153" t="str">
        <f t="shared" si="41"/>
        <v/>
      </c>
      <c r="AL98" s="153" t="str">
        <f t="shared" si="42"/>
        <v/>
      </c>
      <c r="AM98" s="141"/>
      <c r="AN98" s="211"/>
      <c r="AO98" s="346" t="str">
        <f t="shared" si="43"/>
        <v/>
      </c>
      <c r="AP98" s="153" t="str">
        <f t="shared" si="63"/>
        <v/>
      </c>
      <c r="AQ98" s="153" t="str">
        <f t="shared" si="44"/>
        <v/>
      </c>
      <c r="AR98" s="153" t="str">
        <f t="shared" si="45"/>
        <v/>
      </c>
      <c r="AS98" s="141"/>
      <c r="AT98" s="211"/>
      <c r="AU98" s="346" t="str">
        <f t="shared" si="46"/>
        <v/>
      </c>
      <c r="AV98" s="153" t="str">
        <f t="shared" si="64"/>
        <v/>
      </c>
      <c r="AW98" s="153" t="str">
        <f t="shared" si="47"/>
        <v/>
      </c>
      <c r="AX98" s="153" t="str">
        <f t="shared" si="48"/>
        <v/>
      </c>
    </row>
    <row r="99" spans="1:50" ht="29.45" customHeight="1" x14ac:dyDescent="0.25">
      <c r="A99" s="216" t="str">
        <f>'N-Bedarf-SK §13a'!A99</f>
        <v/>
      </c>
      <c r="B99" s="216" t="str">
        <f>IF('N-Bedarf-SK §13a'!B99="","",'N-Bedarf-SK §13a'!B99)</f>
        <v/>
      </c>
      <c r="C99" s="217" t="str">
        <f>IF('N-Bedarf-SK §13a'!D99="","",'N-Bedarf-SK §13a'!D99)</f>
        <v/>
      </c>
      <c r="D99" s="218" t="str">
        <f>IF('N-Bedarf-SK §13a'!C99="","",'N-Bedarf-SK §13a'!C99)</f>
        <v/>
      </c>
      <c r="E99" s="219" t="str">
        <f>IF('N-Bedarf-SK §13a'!AI99="",'N-Bedarf-SK §13a'!AG99,'N-Bedarf-SK §13a'!AI99)</f>
        <v/>
      </c>
      <c r="F99" s="219"/>
      <c r="G99" s="219"/>
      <c r="H99" s="345" t="str">
        <f t="shared" si="49"/>
        <v/>
      </c>
      <c r="I99" s="345" t="str">
        <f t="shared" si="50"/>
        <v/>
      </c>
      <c r="J99" s="345" t="str">
        <f t="shared" si="51"/>
        <v/>
      </c>
      <c r="K99" s="220">
        <f t="shared" si="52"/>
        <v>0</v>
      </c>
      <c r="L99" s="220">
        <f t="shared" si="53"/>
        <v>0</v>
      </c>
      <c r="M99" s="220">
        <f t="shared" si="54"/>
        <v>0</v>
      </c>
      <c r="N99" s="220" t="str">
        <f t="shared" si="55"/>
        <v/>
      </c>
      <c r="O99" s="220" t="str">
        <f t="shared" si="56"/>
        <v/>
      </c>
      <c r="P99" s="220" t="str">
        <f t="shared" si="57"/>
        <v/>
      </c>
      <c r="Q99" s="214" t="str">
        <f t="shared" si="33"/>
        <v/>
      </c>
      <c r="R99" s="141"/>
      <c r="S99" s="211"/>
      <c r="T99" s="346" t="str">
        <f t="shared" si="34"/>
        <v/>
      </c>
      <c r="U99" s="127" t="str">
        <f t="shared" si="58"/>
        <v/>
      </c>
      <c r="V99" s="127" t="str">
        <f t="shared" si="59"/>
        <v/>
      </c>
      <c r="W99" s="127" t="str">
        <f t="shared" si="35"/>
        <v/>
      </c>
      <c r="X99" s="127" t="str">
        <f t="shared" si="36"/>
        <v/>
      </c>
      <c r="Y99" s="141"/>
      <c r="Z99" s="211"/>
      <c r="AA99" s="361" t="str">
        <f t="shared" si="37"/>
        <v/>
      </c>
      <c r="AB99" s="127" t="str">
        <f t="shared" si="60"/>
        <v/>
      </c>
      <c r="AC99" s="127" t="str">
        <f t="shared" si="61"/>
        <v/>
      </c>
      <c r="AD99" s="127" t="str">
        <f t="shared" si="38"/>
        <v/>
      </c>
      <c r="AE99" s="127" t="str">
        <f t="shared" si="39"/>
        <v/>
      </c>
      <c r="AF99" s="213" t="str">
        <f t="shared" si="65"/>
        <v/>
      </c>
      <c r="AG99" s="141"/>
      <c r="AH99" s="211"/>
      <c r="AI99" s="346" t="str">
        <f t="shared" si="40"/>
        <v/>
      </c>
      <c r="AJ99" s="153" t="str">
        <f t="shared" si="62"/>
        <v/>
      </c>
      <c r="AK99" s="153" t="str">
        <f t="shared" si="41"/>
        <v/>
      </c>
      <c r="AL99" s="153" t="str">
        <f t="shared" si="42"/>
        <v/>
      </c>
      <c r="AM99" s="141"/>
      <c r="AN99" s="211"/>
      <c r="AO99" s="346" t="str">
        <f t="shared" si="43"/>
        <v/>
      </c>
      <c r="AP99" s="153" t="str">
        <f t="shared" si="63"/>
        <v/>
      </c>
      <c r="AQ99" s="153" t="str">
        <f t="shared" si="44"/>
        <v/>
      </c>
      <c r="AR99" s="153" t="str">
        <f t="shared" si="45"/>
        <v/>
      </c>
      <c r="AS99" s="141"/>
      <c r="AT99" s="211"/>
      <c r="AU99" s="346" t="str">
        <f t="shared" si="46"/>
        <v/>
      </c>
      <c r="AV99" s="153" t="str">
        <f t="shared" si="64"/>
        <v/>
      </c>
      <c r="AW99" s="153" t="str">
        <f t="shared" si="47"/>
        <v/>
      </c>
      <c r="AX99" s="153" t="str">
        <f t="shared" si="48"/>
        <v/>
      </c>
    </row>
    <row r="100" spans="1:50" ht="29.45" customHeight="1" x14ac:dyDescent="0.25">
      <c r="A100" s="216" t="str">
        <f>'N-Bedarf-SK §13a'!A100</f>
        <v/>
      </c>
      <c r="B100" s="216" t="str">
        <f>IF('N-Bedarf-SK §13a'!B100="","",'N-Bedarf-SK §13a'!B100)</f>
        <v/>
      </c>
      <c r="C100" s="217" t="str">
        <f>IF('N-Bedarf-SK §13a'!D100="","",'N-Bedarf-SK §13a'!D100)</f>
        <v/>
      </c>
      <c r="D100" s="218" t="str">
        <f>IF('N-Bedarf-SK §13a'!C100="","",'N-Bedarf-SK §13a'!C100)</f>
        <v/>
      </c>
      <c r="E100" s="219" t="str">
        <f>IF('N-Bedarf-SK §13a'!AI100="",'N-Bedarf-SK §13a'!AG100,'N-Bedarf-SK §13a'!AI100)</f>
        <v/>
      </c>
      <c r="F100" s="219"/>
      <c r="G100" s="219"/>
      <c r="H100" s="345" t="str">
        <f t="shared" si="49"/>
        <v/>
      </c>
      <c r="I100" s="345" t="str">
        <f t="shared" si="50"/>
        <v/>
      </c>
      <c r="J100" s="345" t="str">
        <f t="shared" si="51"/>
        <v/>
      </c>
      <c r="K100" s="220">
        <f t="shared" si="52"/>
        <v>0</v>
      </c>
      <c r="L100" s="220">
        <f t="shared" si="53"/>
        <v>0</v>
      </c>
      <c r="M100" s="220">
        <f t="shared" si="54"/>
        <v>0</v>
      </c>
      <c r="N100" s="220" t="str">
        <f t="shared" si="55"/>
        <v/>
      </c>
      <c r="O100" s="220" t="str">
        <f t="shared" si="56"/>
        <v/>
      </c>
      <c r="P100" s="220" t="str">
        <f t="shared" si="57"/>
        <v/>
      </c>
      <c r="Q100" s="214" t="str">
        <f t="shared" si="33"/>
        <v/>
      </c>
      <c r="R100" s="141"/>
      <c r="S100" s="211"/>
      <c r="T100" s="346" t="str">
        <f t="shared" si="34"/>
        <v/>
      </c>
      <c r="U100" s="127" t="str">
        <f t="shared" si="58"/>
        <v/>
      </c>
      <c r="V100" s="127" t="str">
        <f t="shared" si="59"/>
        <v/>
      </c>
      <c r="W100" s="127" t="str">
        <f t="shared" si="35"/>
        <v/>
      </c>
      <c r="X100" s="127" t="str">
        <f t="shared" si="36"/>
        <v/>
      </c>
      <c r="Y100" s="141"/>
      <c r="Z100" s="211"/>
      <c r="AA100" s="361" t="str">
        <f t="shared" si="37"/>
        <v/>
      </c>
      <c r="AB100" s="127" t="str">
        <f t="shared" si="60"/>
        <v/>
      </c>
      <c r="AC100" s="127" t="str">
        <f t="shared" si="61"/>
        <v/>
      </c>
      <c r="AD100" s="127" t="str">
        <f t="shared" si="38"/>
        <v/>
      </c>
      <c r="AE100" s="127" t="str">
        <f t="shared" si="39"/>
        <v/>
      </c>
      <c r="AF100" s="213" t="str">
        <f t="shared" si="65"/>
        <v/>
      </c>
      <c r="AG100" s="141"/>
      <c r="AH100" s="211"/>
      <c r="AI100" s="346" t="str">
        <f t="shared" si="40"/>
        <v/>
      </c>
      <c r="AJ100" s="153" t="str">
        <f t="shared" si="62"/>
        <v/>
      </c>
      <c r="AK100" s="153" t="str">
        <f t="shared" si="41"/>
        <v/>
      </c>
      <c r="AL100" s="153" t="str">
        <f t="shared" si="42"/>
        <v/>
      </c>
      <c r="AM100" s="141"/>
      <c r="AN100" s="211"/>
      <c r="AO100" s="346" t="str">
        <f t="shared" si="43"/>
        <v/>
      </c>
      <c r="AP100" s="153" t="str">
        <f t="shared" si="63"/>
        <v/>
      </c>
      <c r="AQ100" s="153" t="str">
        <f t="shared" si="44"/>
        <v/>
      </c>
      <c r="AR100" s="153" t="str">
        <f t="shared" si="45"/>
        <v/>
      </c>
      <c r="AS100" s="141"/>
      <c r="AT100" s="211"/>
      <c r="AU100" s="346" t="str">
        <f t="shared" si="46"/>
        <v/>
      </c>
      <c r="AV100" s="153" t="str">
        <f t="shared" si="64"/>
        <v/>
      </c>
      <c r="AW100" s="153" t="str">
        <f t="shared" si="47"/>
        <v/>
      </c>
      <c r="AX100" s="153" t="str">
        <f t="shared" si="48"/>
        <v/>
      </c>
    </row>
    <row r="101" spans="1:50" ht="29.45" customHeight="1" x14ac:dyDescent="0.25">
      <c r="A101" s="216" t="str">
        <f>'N-Bedarf-SK §13a'!A101</f>
        <v/>
      </c>
      <c r="B101" s="216" t="str">
        <f>IF('N-Bedarf-SK §13a'!B101="","",'N-Bedarf-SK §13a'!B101)</f>
        <v/>
      </c>
      <c r="C101" s="217" t="str">
        <f>IF('N-Bedarf-SK §13a'!D101="","",'N-Bedarf-SK §13a'!D101)</f>
        <v/>
      </c>
      <c r="D101" s="218" t="str">
        <f>IF('N-Bedarf-SK §13a'!C101="","",'N-Bedarf-SK §13a'!C101)</f>
        <v/>
      </c>
      <c r="E101" s="219" t="str">
        <f>IF('N-Bedarf-SK §13a'!AI101="",'N-Bedarf-SK §13a'!AG101,'N-Bedarf-SK §13a'!AI101)</f>
        <v/>
      </c>
      <c r="F101" s="219"/>
      <c r="G101" s="219"/>
      <c r="H101" s="345" t="str">
        <f t="shared" si="49"/>
        <v/>
      </c>
      <c r="I101" s="345" t="str">
        <f t="shared" si="50"/>
        <v/>
      </c>
      <c r="J101" s="345" t="str">
        <f t="shared" si="51"/>
        <v/>
      </c>
      <c r="K101" s="220">
        <f t="shared" si="52"/>
        <v>0</v>
      </c>
      <c r="L101" s="220">
        <f t="shared" si="53"/>
        <v>0</v>
      </c>
      <c r="M101" s="220">
        <f t="shared" si="54"/>
        <v>0</v>
      </c>
      <c r="N101" s="220" t="str">
        <f t="shared" si="55"/>
        <v/>
      </c>
      <c r="O101" s="220" t="str">
        <f t="shared" si="56"/>
        <v/>
      </c>
      <c r="P101" s="220" t="str">
        <f t="shared" si="57"/>
        <v/>
      </c>
      <c r="Q101" s="214" t="str">
        <f t="shared" si="33"/>
        <v/>
      </c>
      <c r="R101" s="141"/>
      <c r="S101" s="211"/>
      <c r="T101" s="346" t="str">
        <f t="shared" si="34"/>
        <v/>
      </c>
      <c r="U101" s="127" t="str">
        <f t="shared" si="58"/>
        <v/>
      </c>
      <c r="V101" s="127" t="str">
        <f t="shared" si="59"/>
        <v/>
      </c>
      <c r="W101" s="127" t="str">
        <f t="shared" si="35"/>
        <v/>
      </c>
      <c r="X101" s="127" t="str">
        <f t="shared" si="36"/>
        <v/>
      </c>
      <c r="Y101" s="141"/>
      <c r="Z101" s="211"/>
      <c r="AA101" s="361" t="str">
        <f t="shared" si="37"/>
        <v/>
      </c>
      <c r="AB101" s="127" t="str">
        <f t="shared" si="60"/>
        <v/>
      </c>
      <c r="AC101" s="127" t="str">
        <f t="shared" si="61"/>
        <v/>
      </c>
      <c r="AD101" s="127" t="str">
        <f t="shared" si="38"/>
        <v/>
      </c>
      <c r="AE101" s="127" t="str">
        <f t="shared" si="39"/>
        <v/>
      </c>
      <c r="AF101" s="213" t="str">
        <f t="shared" si="65"/>
        <v/>
      </c>
      <c r="AG101" s="141"/>
      <c r="AH101" s="211"/>
      <c r="AI101" s="346" t="str">
        <f t="shared" si="40"/>
        <v/>
      </c>
      <c r="AJ101" s="153" t="str">
        <f t="shared" si="62"/>
        <v/>
      </c>
      <c r="AK101" s="153" t="str">
        <f t="shared" si="41"/>
        <v/>
      </c>
      <c r="AL101" s="153" t="str">
        <f t="shared" si="42"/>
        <v/>
      </c>
      <c r="AM101" s="141"/>
      <c r="AN101" s="211"/>
      <c r="AO101" s="346" t="str">
        <f t="shared" si="43"/>
        <v/>
      </c>
      <c r="AP101" s="153" t="str">
        <f t="shared" si="63"/>
        <v/>
      </c>
      <c r="AQ101" s="153" t="str">
        <f t="shared" si="44"/>
        <v/>
      </c>
      <c r="AR101" s="153" t="str">
        <f t="shared" si="45"/>
        <v/>
      </c>
      <c r="AS101" s="141"/>
      <c r="AT101" s="211"/>
      <c r="AU101" s="346" t="str">
        <f t="shared" si="46"/>
        <v/>
      </c>
      <c r="AV101" s="153" t="str">
        <f t="shared" si="64"/>
        <v/>
      </c>
      <c r="AW101" s="153" t="str">
        <f t="shared" si="47"/>
        <v/>
      </c>
      <c r="AX101" s="153" t="str">
        <f t="shared" si="48"/>
        <v/>
      </c>
    </row>
    <row r="102" spans="1:50" ht="29.45" customHeight="1" x14ac:dyDescent="0.25">
      <c r="A102" s="216" t="str">
        <f>'N-Bedarf-SK §13a'!A102</f>
        <v/>
      </c>
      <c r="B102" s="216" t="str">
        <f>IF('N-Bedarf-SK §13a'!B102="","",'N-Bedarf-SK §13a'!B102)</f>
        <v/>
      </c>
      <c r="C102" s="217" t="str">
        <f>IF('N-Bedarf-SK §13a'!D102="","",'N-Bedarf-SK §13a'!D102)</f>
        <v/>
      </c>
      <c r="D102" s="218" t="str">
        <f>IF('N-Bedarf-SK §13a'!C102="","",'N-Bedarf-SK §13a'!C102)</f>
        <v/>
      </c>
      <c r="E102" s="219" t="str">
        <f>IF('N-Bedarf-SK §13a'!AI102="",'N-Bedarf-SK §13a'!AG102,'N-Bedarf-SK §13a'!AI102)</f>
        <v/>
      </c>
      <c r="F102" s="219"/>
      <c r="G102" s="219"/>
      <c r="H102" s="345" t="str">
        <f t="shared" si="49"/>
        <v/>
      </c>
      <c r="I102" s="345" t="str">
        <f t="shared" si="50"/>
        <v/>
      </c>
      <c r="J102" s="345" t="str">
        <f t="shared" si="51"/>
        <v/>
      </c>
      <c r="K102" s="220">
        <f t="shared" si="52"/>
        <v>0</v>
      </c>
      <c r="L102" s="220">
        <f t="shared" si="53"/>
        <v>0</v>
      </c>
      <c r="M102" s="220">
        <f t="shared" si="54"/>
        <v>0</v>
      </c>
      <c r="N102" s="220" t="str">
        <f t="shared" si="55"/>
        <v/>
      </c>
      <c r="O102" s="220" t="str">
        <f t="shared" si="56"/>
        <v/>
      </c>
      <c r="P102" s="220" t="str">
        <f t="shared" si="57"/>
        <v/>
      </c>
      <c r="Q102" s="214" t="str">
        <f t="shared" si="33"/>
        <v/>
      </c>
      <c r="R102" s="141"/>
      <c r="S102" s="211"/>
      <c r="T102" s="346" t="str">
        <f t="shared" si="34"/>
        <v/>
      </c>
      <c r="U102" s="127" t="str">
        <f t="shared" si="58"/>
        <v/>
      </c>
      <c r="V102" s="127" t="str">
        <f t="shared" si="59"/>
        <v/>
      </c>
      <c r="W102" s="127" t="str">
        <f t="shared" si="35"/>
        <v/>
      </c>
      <c r="X102" s="127" t="str">
        <f t="shared" si="36"/>
        <v/>
      </c>
      <c r="Y102" s="141"/>
      <c r="Z102" s="211"/>
      <c r="AA102" s="361" t="str">
        <f t="shared" si="37"/>
        <v/>
      </c>
      <c r="AB102" s="127" t="str">
        <f t="shared" si="60"/>
        <v/>
      </c>
      <c r="AC102" s="127" t="str">
        <f t="shared" si="61"/>
        <v/>
      </c>
      <c r="AD102" s="127" t="str">
        <f t="shared" si="38"/>
        <v/>
      </c>
      <c r="AE102" s="127" t="str">
        <f t="shared" si="39"/>
        <v/>
      </c>
      <c r="AF102" s="213" t="str">
        <f t="shared" si="65"/>
        <v/>
      </c>
      <c r="AG102" s="141"/>
      <c r="AH102" s="211"/>
      <c r="AI102" s="346" t="str">
        <f t="shared" si="40"/>
        <v/>
      </c>
      <c r="AJ102" s="153" t="str">
        <f t="shared" si="62"/>
        <v/>
      </c>
      <c r="AK102" s="153" t="str">
        <f t="shared" si="41"/>
        <v/>
      </c>
      <c r="AL102" s="153" t="str">
        <f t="shared" si="42"/>
        <v/>
      </c>
      <c r="AM102" s="141"/>
      <c r="AN102" s="211"/>
      <c r="AO102" s="346" t="str">
        <f t="shared" si="43"/>
        <v/>
      </c>
      <c r="AP102" s="153" t="str">
        <f t="shared" si="63"/>
        <v/>
      </c>
      <c r="AQ102" s="153" t="str">
        <f t="shared" si="44"/>
        <v/>
      </c>
      <c r="AR102" s="153" t="str">
        <f t="shared" si="45"/>
        <v/>
      </c>
      <c r="AS102" s="141"/>
      <c r="AT102" s="211"/>
      <c r="AU102" s="346" t="str">
        <f t="shared" si="46"/>
        <v/>
      </c>
      <c r="AV102" s="153" t="str">
        <f t="shared" si="64"/>
        <v/>
      </c>
      <c r="AW102" s="153" t="str">
        <f t="shared" si="47"/>
        <v/>
      </c>
      <c r="AX102" s="153" t="str">
        <f t="shared" si="48"/>
        <v/>
      </c>
    </row>
    <row r="103" spans="1:50" ht="29.45" customHeight="1" x14ac:dyDescent="0.25">
      <c r="A103" s="216" t="str">
        <f>'N-Bedarf-SK §13a'!A103</f>
        <v/>
      </c>
      <c r="B103" s="216" t="str">
        <f>IF('N-Bedarf-SK §13a'!B103="","",'N-Bedarf-SK §13a'!B103)</f>
        <v/>
      </c>
      <c r="C103" s="217" t="str">
        <f>IF('N-Bedarf-SK §13a'!D103="","",'N-Bedarf-SK §13a'!D103)</f>
        <v/>
      </c>
      <c r="D103" s="218" t="str">
        <f>IF('N-Bedarf-SK §13a'!C103="","",'N-Bedarf-SK §13a'!C103)</f>
        <v/>
      </c>
      <c r="E103" s="219" t="str">
        <f>IF('N-Bedarf-SK §13a'!AI103="",'N-Bedarf-SK §13a'!AG103,'N-Bedarf-SK §13a'!AI103)</f>
        <v/>
      </c>
      <c r="F103" s="219"/>
      <c r="G103" s="219"/>
      <c r="H103" s="345" t="str">
        <f t="shared" si="49"/>
        <v/>
      </c>
      <c r="I103" s="345" t="str">
        <f t="shared" si="50"/>
        <v/>
      </c>
      <c r="J103" s="345" t="str">
        <f t="shared" si="51"/>
        <v/>
      </c>
      <c r="K103" s="220">
        <f t="shared" si="52"/>
        <v>0</v>
      </c>
      <c r="L103" s="220">
        <f t="shared" si="53"/>
        <v>0</v>
      </c>
      <c r="M103" s="220">
        <f t="shared" si="54"/>
        <v>0</v>
      </c>
      <c r="N103" s="220" t="str">
        <f t="shared" si="55"/>
        <v/>
      </c>
      <c r="O103" s="220" t="str">
        <f t="shared" si="56"/>
        <v/>
      </c>
      <c r="P103" s="220" t="str">
        <f t="shared" si="57"/>
        <v/>
      </c>
      <c r="Q103" s="214" t="str">
        <f t="shared" si="33"/>
        <v/>
      </c>
      <c r="R103" s="141"/>
      <c r="S103" s="211"/>
      <c r="T103" s="346" t="str">
        <f t="shared" si="34"/>
        <v/>
      </c>
      <c r="U103" s="127" t="str">
        <f t="shared" si="58"/>
        <v/>
      </c>
      <c r="V103" s="127" t="str">
        <f t="shared" si="59"/>
        <v/>
      </c>
      <c r="W103" s="127" t="str">
        <f t="shared" si="35"/>
        <v/>
      </c>
      <c r="X103" s="127" t="str">
        <f t="shared" si="36"/>
        <v/>
      </c>
      <c r="Y103" s="141"/>
      <c r="Z103" s="211"/>
      <c r="AA103" s="361" t="str">
        <f t="shared" si="37"/>
        <v/>
      </c>
      <c r="AB103" s="127" t="str">
        <f t="shared" si="60"/>
        <v/>
      </c>
      <c r="AC103" s="127" t="str">
        <f t="shared" si="61"/>
        <v/>
      </c>
      <c r="AD103" s="127" t="str">
        <f t="shared" si="38"/>
        <v/>
      </c>
      <c r="AE103" s="127" t="str">
        <f t="shared" si="39"/>
        <v/>
      </c>
      <c r="AF103" s="213" t="str">
        <f t="shared" si="65"/>
        <v/>
      </c>
      <c r="AG103" s="141"/>
      <c r="AH103" s="211"/>
      <c r="AI103" s="346" t="str">
        <f t="shared" si="40"/>
        <v/>
      </c>
      <c r="AJ103" s="153" t="str">
        <f t="shared" si="62"/>
        <v/>
      </c>
      <c r="AK103" s="153" t="str">
        <f t="shared" si="41"/>
        <v/>
      </c>
      <c r="AL103" s="153" t="str">
        <f t="shared" si="42"/>
        <v/>
      </c>
      <c r="AM103" s="141"/>
      <c r="AN103" s="211"/>
      <c r="AO103" s="346" t="str">
        <f t="shared" si="43"/>
        <v/>
      </c>
      <c r="AP103" s="153" t="str">
        <f t="shared" si="63"/>
        <v/>
      </c>
      <c r="AQ103" s="153" t="str">
        <f t="shared" si="44"/>
        <v/>
      </c>
      <c r="AR103" s="153" t="str">
        <f t="shared" si="45"/>
        <v/>
      </c>
      <c r="AS103" s="141"/>
      <c r="AT103" s="211"/>
      <c r="AU103" s="346" t="str">
        <f t="shared" si="46"/>
        <v/>
      </c>
      <c r="AV103" s="153" t="str">
        <f t="shared" si="64"/>
        <v/>
      </c>
      <c r="AW103" s="153" t="str">
        <f t="shared" si="47"/>
        <v/>
      </c>
      <c r="AX103" s="153" t="str">
        <f t="shared" si="48"/>
        <v/>
      </c>
    </row>
    <row r="104" spans="1:50" ht="29.45" customHeight="1" x14ac:dyDescent="0.25">
      <c r="A104" s="216" t="str">
        <f>'N-Bedarf-SK §13a'!A104</f>
        <v/>
      </c>
      <c r="B104" s="216" t="str">
        <f>IF('N-Bedarf-SK §13a'!B104="","",'N-Bedarf-SK §13a'!B104)</f>
        <v/>
      </c>
      <c r="C104" s="217" t="str">
        <f>IF('N-Bedarf-SK §13a'!D104="","",'N-Bedarf-SK §13a'!D104)</f>
        <v/>
      </c>
      <c r="D104" s="218" t="str">
        <f>IF('N-Bedarf-SK §13a'!C104="","",'N-Bedarf-SK §13a'!C104)</f>
        <v/>
      </c>
      <c r="E104" s="219" t="str">
        <f>IF('N-Bedarf-SK §13a'!AI104="",'N-Bedarf-SK §13a'!AG104,'N-Bedarf-SK §13a'!AI104)</f>
        <v/>
      </c>
      <c r="F104" s="219"/>
      <c r="G104" s="219"/>
      <c r="H104" s="345" t="str">
        <f t="shared" si="49"/>
        <v/>
      </c>
      <c r="I104" s="345" t="str">
        <f t="shared" si="50"/>
        <v/>
      </c>
      <c r="J104" s="345" t="str">
        <f t="shared" si="51"/>
        <v/>
      </c>
      <c r="K104" s="220">
        <f t="shared" si="52"/>
        <v>0</v>
      </c>
      <c r="L104" s="220">
        <f t="shared" si="53"/>
        <v>0</v>
      </c>
      <c r="M104" s="220">
        <f t="shared" si="54"/>
        <v>0</v>
      </c>
      <c r="N104" s="220" t="str">
        <f t="shared" si="55"/>
        <v/>
      </c>
      <c r="O104" s="220" t="str">
        <f t="shared" si="56"/>
        <v/>
      </c>
      <c r="P104" s="220" t="str">
        <f t="shared" si="57"/>
        <v/>
      </c>
      <c r="Q104" s="214" t="str">
        <f t="shared" si="33"/>
        <v/>
      </c>
      <c r="R104" s="141"/>
      <c r="S104" s="211"/>
      <c r="T104" s="346" t="str">
        <f t="shared" si="34"/>
        <v/>
      </c>
      <c r="U104" s="127" t="str">
        <f t="shared" si="58"/>
        <v/>
      </c>
      <c r="V104" s="127" t="str">
        <f t="shared" si="59"/>
        <v/>
      </c>
      <c r="W104" s="127" t="str">
        <f t="shared" si="35"/>
        <v/>
      </c>
      <c r="X104" s="127" t="str">
        <f t="shared" si="36"/>
        <v/>
      </c>
      <c r="Y104" s="141"/>
      <c r="Z104" s="211"/>
      <c r="AA104" s="361" t="str">
        <f t="shared" si="37"/>
        <v/>
      </c>
      <c r="AB104" s="127" t="str">
        <f t="shared" si="60"/>
        <v/>
      </c>
      <c r="AC104" s="127" t="str">
        <f t="shared" si="61"/>
        <v/>
      </c>
      <c r="AD104" s="127" t="str">
        <f t="shared" si="38"/>
        <v/>
      </c>
      <c r="AE104" s="127" t="str">
        <f t="shared" si="39"/>
        <v/>
      </c>
      <c r="AF104" s="213" t="str">
        <f t="shared" si="65"/>
        <v/>
      </c>
      <c r="AG104" s="141"/>
      <c r="AH104" s="211"/>
      <c r="AI104" s="346" t="str">
        <f t="shared" si="40"/>
        <v/>
      </c>
      <c r="AJ104" s="153" t="str">
        <f t="shared" si="62"/>
        <v/>
      </c>
      <c r="AK104" s="153" t="str">
        <f t="shared" si="41"/>
        <v/>
      </c>
      <c r="AL104" s="153" t="str">
        <f t="shared" si="42"/>
        <v/>
      </c>
      <c r="AM104" s="141"/>
      <c r="AN104" s="211"/>
      <c r="AO104" s="346" t="str">
        <f t="shared" si="43"/>
        <v/>
      </c>
      <c r="AP104" s="153" t="str">
        <f t="shared" si="63"/>
        <v/>
      </c>
      <c r="AQ104" s="153" t="str">
        <f t="shared" si="44"/>
        <v/>
      </c>
      <c r="AR104" s="153" t="str">
        <f t="shared" si="45"/>
        <v/>
      </c>
      <c r="AS104" s="141"/>
      <c r="AT104" s="211"/>
      <c r="AU104" s="346" t="str">
        <f t="shared" si="46"/>
        <v/>
      </c>
      <c r="AV104" s="153" t="str">
        <f t="shared" si="64"/>
        <v/>
      </c>
      <c r="AW104" s="153" t="str">
        <f t="shared" si="47"/>
        <v/>
      </c>
      <c r="AX104" s="153" t="str">
        <f t="shared" si="48"/>
        <v/>
      </c>
    </row>
    <row r="105" spans="1:50" ht="29.45" customHeight="1" x14ac:dyDescent="0.25">
      <c r="A105" s="216" t="str">
        <f>'N-Bedarf-SK §13a'!A105</f>
        <v/>
      </c>
      <c r="B105" s="216" t="str">
        <f>IF('N-Bedarf-SK §13a'!B105="","",'N-Bedarf-SK §13a'!B105)</f>
        <v/>
      </c>
      <c r="C105" s="217" t="str">
        <f>IF('N-Bedarf-SK §13a'!D105="","",'N-Bedarf-SK §13a'!D105)</f>
        <v/>
      </c>
      <c r="D105" s="218" t="str">
        <f>IF('N-Bedarf-SK §13a'!C105="","",'N-Bedarf-SK §13a'!C105)</f>
        <v/>
      </c>
      <c r="E105" s="219" t="str">
        <f>IF('N-Bedarf-SK §13a'!AI105="",'N-Bedarf-SK §13a'!AG105,'N-Bedarf-SK §13a'!AI105)</f>
        <v/>
      </c>
      <c r="F105" s="219"/>
      <c r="G105" s="219"/>
      <c r="H105" s="345" t="str">
        <f t="shared" si="49"/>
        <v/>
      </c>
      <c r="I105" s="345" t="str">
        <f t="shared" si="50"/>
        <v/>
      </c>
      <c r="J105" s="345" t="str">
        <f t="shared" si="51"/>
        <v/>
      </c>
      <c r="K105" s="220">
        <f t="shared" si="52"/>
        <v>0</v>
      </c>
      <c r="L105" s="220">
        <f t="shared" si="53"/>
        <v>0</v>
      </c>
      <c r="M105" s="220">
        <f t="shared" si="54"/>
        <v>0</v>
      </c>
      <c r="N105" s="220" t="str">
        <f t="shared" si="55"/>
        <v/>
      </c>
      <c r="O105" s="220" t="str">
        <f t="shared" si="56"/>
        <v/>
      </c>
      <c r="P105" s="220" t="str">
        <f t="shared" si="57"/>
        <v/>
      </c>
      <c r="Q105" s="214" t="str">
        <f t="shared" si="33"/>
        <v/>
      </c>
      <c r="R105" s="141"/>
      <c r="S105" s="211"/>
      <c r="T105" s="346" t="str">
        <f t="shared" si="34"/>
        <v/>
      </c>
      <c r="U105" s="127" t="str">
        <f t="shared" si="58"/>
        <v/>
      </c>
      <c r="V105" s="127" t="str">
        <f t="shared" si="59"/>
        <v/>
      </c>
      <c r="W105" s="127" t="str">
        <f t="shared" si="35"/>
        <v/>
      </c>
      <c r="X105" s="127" t="str">
        <f t="shared" si="36"/>
        <v/>
      </c>
      <c r="Y105" s="141"/>
      <c r="Z105" s="211"/>
      <c r="AA105" s="361" t="str">
        <f t="shared" si="37"/>
        <v/>
      </c>
      <c r="AB105" s="127" t="str">
        <f t="shared" si="60"/>
        <v/>
      </c>
      <c r="AC105" s="127" t="str">
        <f t="shared" si="61"/>
        <v/>
      </c>
      <c r="AD105" s="127" t="str">
        <f t="shared" si="38"/>
        <v/>
      </c>
      <c r="AE105" s="127" t="str">
        <f t="shared" si="39"/>
        <v/>
      </c>
      <c r="AF105" s="213" t="str">
        <f t="shared" si="65"/>
        <v/>
      </c>
      <c r="AG105" s="141"/>
      <c r="AH105" s="211"/>
      <c r="AI105" s="346" t="str">
        <f t="shared" si="40"/>
        <v/>
      </c>
      <c r="AJ105" s="153" t="str">
        <f t="shared" si="62"/>
        <v/>
      </c>
      <c r="AK105" s="153" t="str">
        <f t="shared" si="41"/>
        <v/>
      </c>
      <c r="AL105" s="153" t="str">
        <f t="shared" si="42"/>
        <v/>
      </c>
      <c r="AM105" s="141"/>
      <c r="AN105" s="211"/>
      <c r="AO105" s="346" t="str">
        <f t="shared" si="43"/>
        <v/>
      </c>
      <c r="AP105" s="153" t="str">
        <f t="shared" si="63"/>
        <v/>
      </c>
      <c r="AQ105" s="153" t="str">
        <f t="shared" si="44"/>
        <v/>
      </c>
      <c r="AR105" s="153" t="str">
        <f t="shared" si="45"/>
        <v/>
      </c>
      <c r="AS105" s="141"/>
      <c r="AT105" s="211"/>
      <c r="AU105" s="346" t="str">
        <f t="shared" si="46"/>
        <v/>
      </c>
      <c r="AV105" s="153" t="str">
        <f t="shared" si="64"/>
        <v/>
      </c>
      <c r="AW105" s="153" t="str">
        <f t="shared" si="47"/>
        <v/>
      </c>
      <c r="AX105" s="153" t="str">
        <f t="shared" si="48"/>
        <v/>
      </c>
    </row>
    <row r="106" spans="1:50" ht="29.45" customHeight="1" x14ac:dyDescent="0.25">
      <c r="A106" s="216" t="str">
        <f>'N-Bedarf-SK §13a'!A106</f>
        <v/>
      </c>
      <c r="B106" s="216" t="str">
        <f>IF('N-Bedarf-SK §13a'!B106="","",'N-Bedarf-SK §13a'!B106)</f>
        <v/>
      </c>
      <c r="C106" s="217" t="str">
        <f>IF('N-Bedarf-SK §13a'!D106="","",'N-Bedarf-SK §13a'!D106)</f>
        <v/>
      </c>
      <c r="D106" s="218" t="str">
        <f>IF('N-Bedarf-SK §13a'!C106="","",'N-Bedarf-SK §13a'!C106)</f>
        <v/>
      </c>
      <c r="E106" s="219" t="str">
        <f>IF('N-Bedarf-SK §13a'!AI106="",'N-Bedarf-SK §13a'!AG106,'N-Bedarf-SK §13a'!AI106)</f>
        <v/>
      </c>
      <c r="F106" s="219"/>
      <c r="G106" s="219"/>
      <c r="H106" s="345" t="str">
        <f t="shared" si="49"/>
        <v/>
      </c>
      <c r="I106" s="345" t="str">
        <f t="shared" si="50"/>
        <v/>
      </c>
      <c r="J106" s="345" t="str">
        <f t="shared" si="51"/>
        <v/>
      </c>
      <c r="K106" s="220">
        <f t="shared" si="52"/>
        <v>0</v>
      </c>
      <c r="L106" s="220">
        <f t="shared" si="53"/>
        <v>0</v>
      </c>
      <c r="M106" s="220">
        <f t="shared" si="54"/>
        <v>0</v>
      </c>
      <c r="N106" s="220" t="str">
        <f t="shared" si="55"/>
        <v/>
      </c>
      <c r="O106" s="220" t="str">
        <f t="shared" si="56"/>
        <v/>
      </c>
      <c r="P106" s="220" t="str">
        <f t="shared" si="57"/>
        <v/>
      </c>
      <c r="Q106" s="214" t="str">
        <f t="shared" si="33"/>
        <v/>
      </c>
      <c r="R106" s="141"/>
      <c r="S106" s="211"/>
      <c r="T106" s="346" t="str">
        <f t="shared" si="34"/>
        <v/>
      </c>
      <c r="U106" s="127" t="str">
        <f t="shared" si="58"/>
        <v/>
      </c>
      <c r="V106" s="127" t="str">
        <f t="shared" si="59"/>
        <v/>
      </c>
      <c r="W106" s="127" t="str">
        <f t="shared" si="35"/>
        <v/>
      </c>
      <c r="X106" s="127" t="str">
        <f t="shared" si="36"/>
        <v/>
      </c>
      <c r="Y106" s="141"/>
      <c r="Z106" s="211"/>
      <c r="AA106" s="361" t="str">
        <f t="shared" si="37"/>
        <v/>
      </c>
      <c r="AB106" s="127" t="str">
        <f t="shared" si="60"/>
        <v/>
      </c>
      <c r="AC106" s="127" t="str">
        <f t="shared" si="61"/>
        <v/>
      </c>
      <c r="AD106" s="127" t="str">
        <f t="shared" si="38"/>
        <v/>
      </c>
      <c r="AE106" s="127" t="str">
        <f t="shared" si="39"/>
        <v/>
      </c>
      <c r="AF106" s="213" t="str">
        <f t="shared" si="65"/>
        <v/>
      </c>
      <c r="AG106" s="141"/>
      <c r="AH106" s="211"/>
      <c r="AI106" s="346" t="str">
        <f t="shared" si="40"/>
        <v/>
      </c>
      <c r="AJ106" s="153" t="str">
        <f t="shared" si="62"/>
        <v/>
      </c>
      <c r="AK106" s="153" t="str">
        <f t="shared" si="41"/>
        <v/>
      </c>
      <c r="AL106" s="153" t="str">
        <f t="shared" si="42"/>
        <v/>
      </c>
      <c r="AM106" s="141"/>
      <c r="AN106" s="211"/>
      <c r="AO106" s="346" t="str">
        <f t="shared" si="43"/>
        <v/>
      </c>
      <c r="AP106" s="153" t="str">
        <f t="shared" si="63"/>
        <v/>
      </c>
      <c r="AQ106" s="153" t="str">
        <f t="shared" si="44"/>
        <v/>
      </c>
      <c r="AR106" s="153" t="str">
        <f t="shared" si="45"/>
        <v/>
      </c>
      <c r="AS106" s="141"/>
      <c r="AT106" s="211"/>
      <c r="AU106" s="346" t="str">
        <f t="shared" si="46"/>
        <v/>
      </c>
      <c r="AV106" s="153" t="str">
        <f t="shared" si="64"/>
        <v/>
      </c>
      <c r="AW106" s="153" t="str">
        <f t="shared" si="47"/>
        <v/>
      </c>
      <c r="AX106" s="153" t="str">
        <f t="shared" si="48"/>
        <v/>
      </c>
    </row>
    <row r="107" spans="1:50" ht="29.45" customHeight="1" x14ac:dyDescent="0.25">
      <c r="A107" s="216" t="str">
        <f>'N-Bedarf-SK §13a'!A107</f>
        <v/>
      </c>
      <c r="B107" s="216" t="str">
        <f>IF('N-Bedarf-SK §13a'!B107="","",'N-Bedarf-SK §13a'!B107)</f>
        <v/>
      </c>
      <c r="C107" s="217" t="str">
        <f>IF('N-Bedarf-SK §13a'!D107="","",'N-Bedarf-SK §13a'!D107)</f>
        <v/>
      </c>
      <c r="D107" s="218" t="str">
        <f>IF('N-Bedarf-SK §13a'!C107="","",'N-Bedarf-SK §13a'!C107)</f>
        <v/>
      </c>
      <c r="E107" s="219" t="str">
        <f>IF('N-Bedarf-SK §13a'!AI107="",'N-Bedarf-SK §13a'!AG107,'N-Bedarf-SK §13a'!AI107)</f>
        <v/>
      </c>
      <c r="F107" s="219"/>
      <c r="G107" s="219"/>
      <c r="H107" s="345" t="str">
        <f t="shared" si="49"/>
        <v/>
      </c>
      <c r="I107" s="345" t="str">
        <f t="shared" si="50"/>
        <v/>
      </c>
      <c r="J107" s="345" t="str">
        <f t="shared" si="51"/>
        <v/>
      </c>
      <c r="K107" s="220">
        <f t="shared" si="52"/>
        <v>0</v>
      </c>
      <c r="L107" s="220">
        <f t="shared" si="53"/>
        <v>0</v>
      </c>
      <c r="M107" s="220">
        <f t="shared" si="54"/>
        <v>0</v>
      </c>
      <c r="N107" s="220" t="str">
        <f t="shared" si="55"/>
        <v/>
      </c>
      <c r="O107" s="220" t="str">
        <f t="shared" si="56"/>
        <v/>
      </c>
      <c r="P107" s="220" t="str">
        <f t="shared" si="57"/>
        <v/>
      </c>
      <c r="Q107" s="214" t="str">
        <f t="shared" si="33"/>
        <v/>
      </c>
      <c r="R107" s="141"/>
      <c r="S107" s="211"/>
      <c r="T107" s="346" t="str">
        <f t="shared" si="34"/>
        <v/>
      </c>
      <c r="U107" s="127" t="str">
        <f t="shared" si="58"/>
        <v/>
      </c>
      <c r="V107" s="127" t="str">
        <f t="shared" si="59"/>
        <v/>
      </c>
      <c r="W107" s="127" t="str">
        <f t="shared" si="35"/>
        <v/>
      </c>
      <c r="X107" s="127" t="str">
        <f t="shared" si="36"/>
        <v/>
      </c>
      <c r="Y107" s="141"/>
      <c r="Z107" s="211"/>
      <c r="AA107" s="361" t="str">
        <f t="shared" si="37"/>
        <v/>
      </c>
      <c r="AB107" s="127" t="str">
        <f t="shared" si="60"/>
        <v/>
      </c>
      <c r="AC107" s="127" t="str">
        <f t="shared" si="61"/>
        <v/>
      </c>
      <c r="AD107" s="127" t="str">
        <f t="shared" si="38"/>
        <v/>
      </c>
      <c r="AE107" s="127" t="str">
        <f t="shared" si="39"/>
        <v/>
      </c>
      <c r="AF107" s="213" t="str">
        <f t="shared" si="65"/>
        <v/>
      </c>
      <c r="AG107" s="141"/>
      <c r="AH107" s="211"/>
      <c r="AI107" s="346" t="str">
        <f t="shared" si="40"/>
        <v/>
      </c>
      <c r="AJ107" s="153" t="str">
        <f t="shared" si="62"/>
        <v/>
      </c>
      <c r="AK107" s="153" t="str">
        <f t="shared" si="41"/>
        <v/>
      </c>
      <c r="AL107" s="153" t="str">
        <f t="shared" si="42"/>
        <v/>
      </c>
      <c r="AM107" s="141"/>
      <c r="AN107" s="211"/>
      <c r="AO107" s="346" t="str">
        <f t="shared" si="43"/>
        <v/>
      </c>
      <c r="AP107" s="153" t="str">
        <f t="shared" si="63"/>
        <v/>
      </c>
      <c r="AQ107" s="153" t="str">
        <f t="shared" si="44"/>
        <v/>
      </c>
      <c r="AR107" s="153" t="str">
        <f t="shared" si="45"/>
        <v/>
      </c>
      <c r="AS107" s="141"/>
      <c r="AT107" s="211"/>
      <c r="AU107" s="346" t="str">
        <f t="shared" si="46"/>
        <v/>
      </c>
      <c r="AV107" s="153" t="str">
        <f t="shared" si="64"/>
        <v/>
      </c>
      <c r="AW107" s="153" t="str">
        <f t="shared" si="47"/>
        <v/>
      </c>
      <c r="AX107" s="153" t="str">
        <f t="shared" si="48"/>
        <v/>
      </c>
    </row>
    <row r="108" spans="1:50" ht="29.45" customHeight="1" x14ac:dyDescent="0.25">
      <c r="A108" s="216" t="str">
        <f>'N-Bedarf-SK §13a'!A108</f>
        <v/>
      </c>
      <c r="B108" s="216" t="str">
        <f>IF('N-Bedarf-SK §13a'!B108="","",'N-Bedarf-SK §13a'!B108)</f>
        <v/>
      </c>
      <c r="C108" s="217" t="str">
        <f>IF('N-Bedarf-SK §13a'!D108="","",'N-Bedarf-SK §13a'!D108)</f>
        <v/>
      </c>
      <c r="D108" s="218" t="str">
        <f>IF('N-Bedarf-SK §13a'!C108="","",'N-Bedarf-SK §13a'!C108)</f>
        <v/>
      </c>
      <c r="E108" s="219" t="str">
        <f>IF('N-Bedarf-SK §13a'!AI108="",'N-Bedarf-SK §13a'!AG108,'N-Bedarf-SK §13a'!AI108)</f>
        <v/>
      </c>
      <c r="F108" s="219"/>
      <c r="G108" s="219"/>
      <c r="H108" s="345" t="str">
        <f t="shared" si="49"/>
        <v/>
      </c>
      <c r="I108" s="345" t="str">
        <f t="shared" si="50"/>
        <v/>
      </c>
      <c r="J108" s="345" t="str">
        <f t="shared" si="51"/>
        <v/>
      </c>
      <c r="K108" s="220">
        <f t="shared" si="52"/>
        <v>0</v>
      </c>
      <c r="L108" s="220">
        <f t="shared" si="53"/>
        <v>0</v>
      </c>
      <c r="M108" s="220">
        <f t="shared" si="54"/>
        <v>0</v>
      </c>
      <c r="N108" s="220" t="str">
        <f t="shared" si="55"/>
        <v/>
      </c>
      <c r="O108" s="220" t="str">
        <f t="shared" si="56"/>
        <v/>
      </c>
      <c r="P108" s="220" t="str">
        <f t="shared" si="57"/>
        <v/>
      </c>
      <c r="Q108" s="214" t="str">
        <f t="shared" si="33"/>
        <v/>
      </c>
      <c r="R108" s="141"/>
      <c r="S108" s="211"/>
      <c r="T108" s="346" t="str">
        <f t="shared" si="34"/>
        <v/>
      </c>
      <c r="U108" s="127" t="str">
        <f t="shared" si="58"/>
        <v/>
      </c>
      <c r="V108" s="127" t="str">
        <f t="shared" si="59"/>
        <v/>
      </c>
      <c r="W108" s="127" t="str">
        <f t="shared" si="35"/>
        <v/>
      </c>
      <c r="X108" s="127" t="str">
        <f t="shared" si="36"/>
        <v/>
      </c>
      <c r="Y108" s="141"/>
      <c r="Z108" s="211"/>
      <c r="AA108" s="361" t="str">
        <f t="shared" si="37"/>
        <v/>
      </c>
      <c r="AB108" s="127" t="str">
        <f t="shared" si="60"/>
        <v/>
      </c>
      <c r="AC108" s="127" t="str">
        <f t="shared" si="61"/>
        <v/>
      </c>
      <c r="AD108" s="127" t="str">
        <f t="shared" si="38"/>
        <v/>
      </c>
      <c r="AE108" s="127" t="str">
        <f t="shared" si="39"/>
        <v/>
      </c>
      <c r="AF108" s="213" t="str">
        <f t="shared" si="65"/>
        <v/>
      </c>
      <c r="AG108" s="141"/>
      <c r="AH108" s="211"/>
      <c r="AI108" s="346" t="str">
        <f t="shared" si="40"/>
        <v/>
      </c>
      <c r="AJ108" s="153" t="str">
        <f t="shared" si="62"/>
        <v/>
      </c>
      <c r="AK108" s="153" t="str">
        <f t="shared" si="41"/>
        <v/>
      </c>
      <c r="AL108" s="153" t="str">
        <f t="shared" si="42"/>
        <v/>
      </c>
      <c r="AM108" s="141"/>
      <c r="AN108" s="211"/>
      <c r="AO108" s="346" t="str">
        <f t="shared" si="43"/>
        <v/>
      </c>
      <c r="AP108" s="153" t="str">
        <f t="shared" si="63"/>
        <v/>
      </c>
      <c r="AQ108" s="153" t="str">
        <f t="shared" si="44"/>
        <v/>
      </c>
      <c r="AR108" s="153" t="str">
        <f t="shared" si="45"/>
        <v/>
      </c>
      <c r="AS108" s="141"/>
      <c r="AT108" s="211"/>
      <c r="AU108" s="346" t="str">
        <f t="shared" si="46"/>
        <v/>
      </c>
      <c r="AV108" s="153" t="str">
        <f t="shared" si="64"/>
        <v/>
      </c>
      <c r="AW108" s="153" t="str">
        <f t="shared" si="47"/>
        <v/>
      </c>
      <c r="AX108" s="153" t="str">
        <f t="shared" si="48"/>
        <v/>
      </c>
    </row>
    <row r="109" spans="1:50" ht="29.45" customHeight="1" x14ac:dyDescent="0.25">
      <c r="A109" s="216" t="str">
        <f>'N-Bedarf-SK §13a'!A109</f>
        <v/>
      </c>
      <c r="B109" s="216" t="str">
        <f>IF('N-Bedarf-SK §13a'!B109="","",'N-Bedarf-SK §13a'!B109)</f>
        <v/>
      </c>
      <c r="C109" s="217" t="str">
        <f>IF('N-Bedarf-SK §13a'!D109="","",'N-Bedarf-SK §13a'!D109)</f>
        <v/>
      </c>
      <c r="D109" s="218" t="str">
        <f>IF('N-Bedarf-SK §13a'!C109="","",'N-Bedarf-SK §13a'!C109)</f>
        <v/>
      </c>
      <c r="E109" s="219" t="str">
        <f>IF('N-Bedarf-SK §13a'!AI109="",'N-Bedarf-SK §13a'!AG109,'N-Bedarf-SK §13a'!AI109)</f>
        <v/>
      </c>
      <c r="F109" s="219"/>
      <c r="G109" s="219"/>
      <c r="H109" s="345" t="str">
        <f t="shared" si="49"/>
        <v/>
      </c>
      <c r="I109" s="345" t="str">
        <f t="shared" si="50"/>
        <v/>
      </c>
      <c r="J109" s="345" t="str">
        <f t="shared" si="51"/>
        <v/>
      </c>
      <c r="K109" s="220">
        <f t="shared" si="52"/>
        <v>0</v>
      </c>
      <c r="L109" s="220">
        <f t="shared" si="53"/>
        <v>0</v>
      </c>
      <c r="M109" s="220">
        <f t="shared" si="54"/>
        <v>0</v>
      </c>
      <c r="N109" s="220" t="str">
        <f t="shared" si="55"/>
        <v/>
      </c>
      <c r="O109" s="220" t="str">
        <f t="shared" si="56"/>
        <v/>
      </c>
      <c r="P109" s="220" t="str">
        <f t="shared" si="57"/>
        <v/>
      </c>
      <c r="Q109" s="214" t="str">
        <f t="shared" si="33"/>
        <v/>
      </c>
      <c r="R109" s="141"/>
      <c r="S109" s="211"/>
      <c r="T109" s="346" t="str">
        <f t="shared" si="34"/>
        <v/>
      </c>
      <c r="U109" s="127" t="str">
        <f t="shared" si="58"/>
        <v/>
      </c>
      <c r="V109" s="127" t="str">
        <f t="shared" si="59"/>
        <v/>
      </c>
      <c r="W109" s="127" t="str">
        <f t="shared" si="35"/>
        <v/>
      </c>
      <c r="X109" s="127" t="str">
        <f t="shared" si="36"/>
        <v/>
      </c>
      <c r="Y109" s="141"/>
      <c r="Z109" s="211"/>
      <c r="AA109" s="361" t="str">
        <f t="shared" si="37"/>
        <v/>
      </c>
      <c r="AB109" s="127" t="str">
        <f t="shared" si="60"/>
        <v/>
      </c>
      <c r="AC109" s="127" t="str">
        <f t="shared" si="61"/>
        <v/>
      </c>
      <c r="AD109" s="127" t="str">
        <f t="shared" si="38"/>
        <v/>
      </c>
      <c r="AE109" s="127" t="str">
        <f t="shared" si="39"/>
        <v/>
      </c>
      <c r="AF109" s="213" t="str">
        <f t="shared" si="65"/>
        <v/>
      </c>
      <c r="AG109" s="141"/>
      <c r="AH109" s="211"/>
      <c r="AI109" s="346" t="str">
        <f t="shared" si="40"/>
        <v/>
      </c>
      <c r="AJ109" s="153" t="str">
        <f t="shared" si="62"/>
        <v/>
      </c>
      <c r="AK109" s="153" t="str">
        <f t="shared" si="41"/>
        <v/>
      </c>
      <c r="AL109" s="153" t="str">
        <f t="shared" si="42"/>
        <v/>
      </c>
      <c r="AM109" s="141"/>
      <c r="AN109" s="211"/>
      <c r="AO109" s="346" t="str">
        <f t="shared" si="43"/>
        <v/>
      </c>
      <c r="AP109" s="153" t="str">
        <f t="shared" si="63"/>
        <v/>
      </c>
      <c r="AQ109" s="153" t="str">
        <f t="shared" si="44"/>
        <v/>
      </c>
      <c r="AR109" s="153" t="str">
        <f t="shared" si="45"/>
        <v/>
      </c>
      <c r="AS109" s="141"/>
      <c r="AT109" s="211"/>
      <c r="AU109" s="346" t="str">
        <f t="shared" si="46"/>
        <v/>
      </c>
      <c r="AV109" s="153" t="str">
        <f t="shared" si="64"/>
        <v/>
      </c>
      <c r="AW109" s="153" t="str">
        <f t="shared" si="47"/>
        <v/>
      </c>
      <c r="AX109" s="153" t="str">
        <f t="shared" si="48"/>
        <v/>
      </c>
    </row>
    <row r="110" spans="1:50" ht="29.45" customHeight="1" x14ac:dyDescent="0.25">
      <c r="A110" s="216" t="str">
        <f>'N-Bedarf-SK §13a'!A110</f>
        <v/>
      </c>
      <c r="B110" s="216" t="str">
        <f>IF('N-Bedarf-SK §13a'!B110="","",'N-Bedarf-SK §13a'!B110)</f>
        <v/>
      </c>
      <c r="C110" s="217" t="str">
        <f>IF('N-Bedarf-SK §13a'!D110="","",'N-Bedarf-SK §13a'!D110)</f>
        <v/>
      </c>
      <c r="D110" s="218" t="str">
        <f>IF('N-Bedarf-SK §13a'!C110="","",'N-Bedarf-SK §13a'!C110)</f>
        <v/>
      </c>
      <c r="E110" s="219" t="str">
        <f>IF('N-Bedarf-SK §13a'!AI110="",'N-Bedarf-SK §13a'!AG110,'N-Bedarf-SK §13a'!AI110)</f>
        <v/>
      </c>
      <c r="F110" s="219"/>
      <c r="G110" s="219"/>
      <c r="H110" s="345" t="str">
        <f t="shared" si="49"/>
        <v/>
      </c>
      <c r="I110" s="345" t="str">
        <f t="shared" si="50"/>
        <v/>
      </c>
      <c r="J110" s="345" t="str">
        <f t="shared" si="51"/>
        <v/>
      </c>
      <c r="K110" s="220">
        <f t="shared" si="52"/>
        <v>0</v>
      </c>
      <c r="L110" s="220">
        <f t="shared" si="53"/>
        <v>0</v>
      </c>
      <c r="M110" s="220">
        <f t="shared" si="54"/>
        <v>0</v>
      </c>
      <c r="N110" s="220" t="str">
        <f t="shared" si="55"/>
        <v/>
      </c>
      <c r="O110" s="220" t="str">
        <f t="shared" si="56"/>
        <v/>
      </c>
      <c r="P110" s="220" t="str">
        <f t="shared" si="57"/>
        <v/>
      </c>
      <c r="Q110" s="214" t="str">
        <f t="shared" si="33"/>
        <v/>
      </c>
      <c r="R110" s="141"/>
      <c r="S110" s="211"/>
      <c r="T110" s="346" t="str">
        <f t="shared" si="34"/>
        <v/>
      </c>
      <c r="U110" s="127" t="str">
        <f t="shared" si="58"/>
        <v/>
      </c>
      <c r="V110" s="127" t="str">
        <f t="shared" si="59"/>
        <v/>
      </c>
      <c r="W110" s="127" t="str">
        <f t="shared" si="35"/>
        <v/>
      </c>
      <c r="X110" s="127" t="str">
        <f t="shared" si="36"/>
        <v/>
      </c>
      <c r="Y110" s="141"/>
      <c r="Z110" s="211"/>
      <c r="AA110" s="361" t="str">
        <f t="shared" si="37"/>
        <v/>
      </c>
      <c r="AB110" s="127" t="str">
        <f t="shared" si="60"/>
        <v/>
      </c>
      <c r="AC110" s="127" t="str">
        <f t="shared" si="61"/>
        <v/>
      </c>
      <c r="AD110" s="127" t="str">
        <f t="shared" si="38"/>
        <v/>
      </c>
      <c r="AE110" s="127" t="str">
        <f t="shared" si="39"/>
        <v/>
      </c>
      <c r="AF110" s="213" t="str">
        <f t="shared" si="65"/>
        <v/>
      </c>
      <c r="AG110" s="141"/>
      <c r="AH110" s="211"/>
      <c r="AI110" s="346" t="str">
        <f t="shared" si="40"/>
        <v/>
      </c>
      <c r="AJ110" s="153" t="str">
        <f t="shared" si="62"/>
        <v/>
      </c>
      <c r="AK110" s="153" t="str">
        <f t="shared" si="41"/>
        <v/>
      </c>
      <c r="AL110" s="153" t="str">
        <f t="shared" si="42"/>
        <v/>
      </c>
      <c r="AM110" s="141"/>
      <c r="AN110" s="211"/>
      <c r="AO110" s="346" t="str">
        <f t="shared" si="43"/>
        <v/>
      </c>
      <c r="AP110" s="153" t="str">
        <f t="shared" si="63"/>
        <v/>
      </c>
      <c r="AQ110" s="153" t="str">
        <f t="shared" si="44"/>
        <v/>
      </c>
      <c r="AR110" s="153" t="str">
        <f t="shared" si="45"/>
        <v/>
      </c>
      <c r="AS110" s="141"/>
      <c r="AT110" s="211"/>
      <c r="AU110" s="346" t="str">
        <f t="shared" si="46"/>
        <v/>
      </c>
      <c r="AV110" s="153" t="str">
        <f t="shared" si="64"/>
        <v/>
      </c>
      <c r="AW110" s="153" t="str">
        <f t="shared" si="47"/>
        <v/>
      </c>
      <c r="AX110" s="153" t="str">
        <f t="shared" si="48"/>
        <v/>
      </c>
    </row>
    <row r="111" spans="1:50" ht="29.45" customHeight="1" x14ac:dyDescent="0.25">
      <c r="A111" s="216" t="str">
        <f>'N-Bedarf-SK §13a'!A111</f>
        <v/>
      </c>
      <c r="B111" s="216" t="str">
        <f>IF('N-Bedarf-SK §13a'!B111="","",'N-Bedarf-SK §13a'!B111)</f>
        <v/>
      </c>
      <c r="C111" s="217" t="str">
        <f>IF('N-Bedarf-SK §13a'!D111="","",'N-Bedarf-SK §13a'!D111)</f>
        <v/>
      </c>
      <c r="D111" s="218" t="str">
        <f>IF('N-Bedarf-SK §13a'!C111="","",'N-Bedarf-SK §13a'!C111)</f>
        <v/>
      </c>
      <c r="E111" s="219" t="str">
        <f>IF('N-Bedarf-SK §13a'!AI111="",'N-Bedarf-SK §13a'!AG111,'N-Bedarf-SK §13a'!AI111)</f>
        <v/>
      </c>
      <c r="F111" s="219"/>
      <c r="G111" s="219"/>
      <c r="H111" s="345" t="str">
        <f t="shared" si="49"/>
        <v/>
      </c>
      <c r="I111" s="345" t="str">
        <f t="shared" si="50"/>
        <v/>
      </c>
      <c r="J111" s="345" t="str">
        <f t="shared" si="51"/>
        <v/>
      </c>
      <c r="K111" s="220">
        <f t="shared" si="52"/>
        <v>0</v>
      </c>
      <c r="L111" s="220">
        <f t="shared" si="53"/>
        <v>0</v>
      </c>
      <c r="M111" s="220">
        <f t="shared" si="54"/>
        <v>0</v>
      </c>
      <c r="N111" s="220" t="str">
        <f t="shared" si="55"/>
        <v/>
      </c>
      <c r="O111" s="220" t="str">
        <f t="shared" si="56"/>
        <v/>
      </c>
      <c r="P111" s="220" t="str">
        <f t="shared" si="57"/>
        <v/>
      </c>
      <c r="Q111" s="214" t="str">
        <f t="shared" si="33"/>
        <v/>
      </c>
      <c r="R111" s="141"/>
      <c r="S111" s="211"/>
      <c r="T111" s="346" t="str">
        <f t="shared" si="34"/>
        <v/>
      </c>
      <c r="U111" s="127" t="str">
        <f t="shared" si="58"/>
        <v/>
      </c>
      <c r="V111" s="127" t="str">
        <f t="shared" si="59"/>
        <v/>
      </c>
      <c r="W111" s="127" t="str">
        <f t="shared" si="35"/>
        <v/>
      </c>
      <c r="X111" s="127" t="str">
        <f t="shared" si="36"/>
        <v/>
      </c>
      <c r="Y111" s="141"/>
      <c r="Z111" s="211"/>
      <c r="AA111" s="361" t="str">
        <f t="shared" si="37"/>
        <v/>
      </c>
      <c r="AB111" s="127" t="str">
        <f t="shared" si="60"/>
        <v/>
      </c>
      <c r="AC111" s="127" t="str">
        <f t="shared" si="61"/>
        <v/>
      </c>
      <c r="AD111" s="127" t="str">
        <f t="shared" si="38"/>
        <v/>
      </c>
      <c r="AE111" s="127" t="str">
        <f t="shared" si="39"/>
        <v/>
      </c>
      <c r="AF111" s="213" t="str">
        <f t="shared" si="65"/>
        <v/>
      </c>
      <c r="AG111" s="141"/>
      <c r="AH111" s="211"/>
      <c r="AI111" s="346" t="str">
        <f t="shared" si="40"/>
        <v/>
      </c>
      <c r="AJ111" s="153" t="str">
        <f t="shared" si="62"/>
        <v/>
      </c>
      <c r="AK111" s="153" t="str">
        <f t="shared" si="41"/>
        <v/>
      </c>
      <c r="AL111" s="153" t="str">
        <f t="shared" si="42"/>
        <v/>
      </c>
      <c r="AM111" s="141"/>
      <c r="AN111" s="211"/>
      <c r="AO111" s="346" t="str">
        <f t="shared" si="43"/>
        <v/>
      </c>
      <c r="AP111" s="153" t="str">
        <f t="shared" si="63"/>
        <v/>
      </c>
      <c r="AQ111" s="153" t="str">
        <f t="shared" si="44"/>
        <v/>
      </c>
      <c r="AR111" s="153" t="str">
        <f t="shared" si="45"/>
        <v/>
      </c>
      <c r="AS111" s="141"/>
      <c r="AT111" s="211"/>
      <c r="AU111" s="346" t="str">
        <f t="shared" si="46"/>
        <v/>
      </c>
      <c r="AV111" s="153" t="str">
        <f t="shared" si="64"/>
        <v/>
      </c>
      <c r="AW111" s="153" t="str">
        <f t="shared" si="47"/>
        <v/>
      </c>
      <c r="AX111" s="153" t="str">
        <f t="shared" si="48"/>
        <v/>
      </c>
    </row>
    <row r="112" spans="1:50" ht="29.45" customHeight="1" x14ac:dyDescent="0.25">
      <c r="A112" s="216" t="str">
        <f>'N-Bedarf-SK §13a'!A112</f>
        <v/>
      </c>
      <c r="B112" s="216" t="str">
        <f>IF('N-Bedarf-SK §13a'!B112="","",'N-Bedarf-SK §13a'!B112)</f>
        <v/>
      </c>
      <c r="C112" s="217" t="str">
        <f>IF('N-Bedarf-SK §13a'!D112="","",'N-Bedarf-SK §13a'!D112)</f>
        <v/>
      </c>
      <c r="D112" s="218" t="str">
        <f>IF('N-Bedarf-SK §13a'!C112="","",'N-Bedarf-SK §13a'!C112)</f>
        <v/>
      </c>
      <c r="E112" s="219" t="str">
        <f>IF('N-Bedarf-SK §13a'!AI112="",'N-Bedarf-SK §13a'!AG112,'N-Bedarf-SK §13a'!AI112)</f>
        <v/>
      </c>
      <c r="F112" s="219"/>
      <c r="G112" s="219"/>
      <c r="H112" s="345" t="str">
        <f t="shared" si="49"/>
        <v/>
      </c>
      <c r="I112" s="345" t="str">
        <f t="shared" si="50"/>
        <v/>
      </c>
      <c r="J112" s="345" t="str">
        <f t="shared" si="51"/>
        <v/>
      </c>
      <c r="K112" s="220">
        <f t="shared" si="52"/>
        <v>0</v>
      </c>
      <c r="L112" s="220">
        <f t="shared" si="53"/>
        <v>0</v>
      </c>
      <c r="M112" s="220">
        <f t="shared" si="54"/>
        <v>0</v>
      </c>
      <c r="N112" s="220" t="str">
        <f t="shared" si="55"/>
        <v/>
      </c>
      <c r="O112" s="220" t="str">
        <f t="shared" si="56"/>
        <v/>
      </c>
      <c r="P112" s="220" t="str">
        <f t="shared" si="57"/>
        <v/>
      </c>
      <c r="Q112" s="214" t="str">
        <f t="shared" si="33"/>
        <v/>
      </c>
      <c r="R112" s="141"/>
      <c r="S112" s="211"/>
      <c r="T112" s="346" t="str">
        <f t="shared" si="34"/>
        <v/>
      </c>
      <c r="U112" s="127" t="str">
        <f t="shared" si="58"/>
        <v/>
      </c>
      <c r="V112" s="127" t="str">
        <f t="shared" si="59"/>
        <v/>
      </c>
      <c r="W112" s="127" t="str">
        <f t="shared" si="35"/>
        <v/>
      </c>
      <c r="X112" s="127" t="str">
        <f t="shared" si="36"/>
        <v/>
      </c>
      <c r="Y112" s="141"/>
      <c r="Z112" s="211"/>
      <c r="AA112" s="361" t="str">
        <f t="shared" si="37"/>
        <v/>
      </c>
      <c r="AB112" s="127" t="str">
        <f t="shared" si="60"/>
        <v/>
      </c>
      <c r="AC112" s="127" t="str">
        <f t="shared" si="61"/>
        <v/>
      </c>
      <c r="AD112" s="127" t="str">
        <f t="shared" si="38"/>
        <v/>
      </c>
      <c r="AE112" s="127" t="str">
        <f t="shared" si="39"/>
        <v/>
      </c>
      <c r="AF112" s="213" t="str">
        <f t="shared" si="65"/>
        <v/>
      </c>
      <c r="AG112" s="141"/>
      <c r="AH112" s="211"/>
      <c r="AI112" s="346" t="str">
        <f t="shared" si="40"/>
        <v/>
      </c>
      <c r="AJ112" s="153" t="str">
        <f t="shared" si="62"/>
        <v/>
      </c>
      <c r="AK112" s="153" t="str">
        <f t="shared" si="41"/>
        <v/>
      </c>
      <c r="AL112" s="153" t="str">
        <f t="shared" si="42"/>
        <v/>
      </c>
      <c r="AM112" s="141"/>
      <c r="AN112" s="211"/>
      <c r="AO112" s="346" t="str">
        <f t="shared" si="43"/>
        <v/>
      </c>
      <c r="AP112" s="153" t="str">
        <f t="shared" si="63"/>
        <v/>
      </c>
      <c r="AQ112" s="153" t="str">
        <f t="shared" si="44"/>
        <v/>
      </c>
      <c r="AR112" s="153" t="str">
        <f t="shared" si="45"/>
        <v/>
      </c>
      <c r="AS112" s="141"/>
      <c r="AT112" s="211"/>
      <c r="AU112" s="346" t="str">
        <f t="shared" si="46"/>
        <v/>
      </c>
      <c r="AV112" s="153" t="str">
        <f t="shared" si="64"/>
        <v/>
      </c>
      <c r="AW112" s="153" t="str">
        <f t="shared" si="47"/>
        <v/>
      </c>
      <c r="AX112" s="153" t="str">
        <f t="shared" si="48"/>
        <v/>
      </c>
    </row>
    <row r="113" spans="1:50" ht="29.45" customHeight="1" x14ac:dyDescent="0.25">
      <c r="A113" s="216" t="str">
        <f>'N-Bedarf-SK §13a'!A113</f>
        <v/>
      </c>
      <c r="B113" s="216" t="str">
        <f>IF('N-Bedarf-SK §13a'!B113="","",'N-Bedarf-SK §13a'!B113)</f>
        <v/>
      </c>
      <c r="C113" s="217" t="str">
        <f>IF('N-Bedarf-SK §13a'!D113="","",'N-Bedarf-SK §13a'!D113)</f>
        <v/>
      </c>
      <c r="D113" s="218" t="str">
        <f>IF('N-Bedarf-SK §13a'!C113="","",'N-Bedarf-SK §13a'!C113)</f>
        <v/>
      </c>
      <c r="E113" s="219" t="str">
        <f>IF('N-Bedarf-SK §13a'!AI113="",'N-Bedarf-SK §13a'!AG113,'N-Bedarf-SK §13a'!AI113)</f>
        <v/>
      </c>
      <c r="F113" s="219"/>
      <c r="G113" s="219"/>
      <c r="H113" s="345" t="str">
        <f t="shared" si="49"/>
        <v/>
      </c>
      <c r="I113" s="345" t="str">
        <f t="shared" si="50"/>
        <v/>
      </c>
      <c r="J113" s="345" t="str">
        <f t="shared" si="51"/>
        <v/>
      </c>
      <c r="K113" s="220">
        <f t="shared" si="52"/>
        <v>0</v>
      </c>
      <c r="L113" s="220">
        <f t="shared" si="53"/>
        <v>0</v>
      </c>
      <c r="M113" s="220">
        <f t="shared" si="54"/>
        <v>0</v>
      </c>
      <c r="N113" s="220" t="str">
        <f t="shared" si="55"/>
        <v/>
      </c>
      <c r="O113" s="220" t="str">
        <f t="shared" si="56"/>
        <v/>
      </c>
      <c r="P113" s="220" t="str">
        <f t="shared" si="57"/>
        <v/>
      </c>
      <c r="Q113" s="214" t="str">
        <f t="shared" si="33"/>
        <v/>
      </c>
      <c r="R113" s="141"/>
      <c r="S113" s="211"/>
      <c r="T113" s="346" t="str">
        <f t="shared" si="34"/>
        <v/>
      </c>
      <c r="U113" s="127" t="str">
        <f t="shared" si="58"/>
        <v/>
      </c>
      <c r="V113" s="127" t="str">
        <f t="shared" si="59"/>
        <v/>
      </c>
      <c r="W113" s="127" t="str">
        <f t="shared" si="35"/>
        <v/>
      </c>
      <c r="X113" s="127" t="str">
        <f t="shared" si="36"/>
        <v/>
      </c>
      <c r="Y113" s="141"/>
      <c r="Z113" s="211"/>
      <c r="AA113" s="361" t="str">
        <f t="shared" si="37"/>
        <v/>
      </c>
      <c r="AB113" s="127" t="str">
        <f t="shared" si="60"/>
        <v/>
      </c>
      <c r="AC113" s="127" t="str">
        <f t="shared" si="61"/>
        <v/>
      </c>
      <c r="AD113" s="127" t="str">
        <f t="shared" si="38"/>
        <v/>
      </c>
      <c r="AE113" s="127" t="str">
        <f t="shared" si="39"/>
        <v/>
      </c>
      <c r="AF113" s="213" t="str">
        <f t="shared" si="65"/>
        <v/>
      </c>
      <c r="AG113" s="141"/>
      <c r="AH113" s="211"/>
      <c r="AI113" s="346" t="str">
        <f t="shared" si="40"/>
        <v/>
      </c>
      <c r="AJ113" s="153" t="str">
        <f t="shared" si="62"/>
        <v/>
      </c>
      <c r="AK113" s="153" t="str">
        <f t="shared" si="41"/>
        <v/>
      </c>
      <c r="AL113" s="153" t="str">
        <f t="shared" si="42"/>
        <v/>
      </c>
      <c r="AM113" s="141"/>
      <c r="AN113" s="211"/>
      <c r="AO113" s="346" t="str">
        <f t="shared" si="43"/>
        <v/>
      </c>
      <c r="AP113" s="153" t="str">
        <f t="shared" si="63"/>
        <v/>
      </c>
      <c r="AQ113" s="153" t="str">
        <f t="shared" si="44"/>
        <v/>
      </c>
      <c r="AR113" s="153" t="str">
        <f t="shared" si="45"/>
        <v/>
      </c>
      <c r="AS113" s="141"/>
      <c r="AT113" s="211"/>
      <c r="AU113" s="346" t="str">
        <f t="shared" si="46"/>
        <v/>
      </c>
      <c r="AV113" s="153" t="str">
        <f t="shared" si="64"/>
        <v/>
      </c>
      <c r="AW113" s="153" t="str">
        <f t="shared" si="47"/>
        <v/>
      </c>
      <c r="AX113" s="153" t="str">
        <f t="shared" si="48"/>
        <v/>
      </c>
    </row>
    <row r="114" spans="1:50" ht="29.45" customHeight="1" x14ac:dyDescent="0.25">
      <c r="A114" s="216" t="str">
        <f>'N-Bedarf-SK §13a'!A114</f>
        <v/>
      </c>
      <c r="B114" s="216" t="str">
        <f>IF('N-Bedarf-SK §13a'!B114="","",'N-Bedarf-SK §13a'!B114)</f>
        <v/>
      </c>
      <c r="C114" s="217" t="str">
        <f>IF('N-Bedarf-SK §13a'!D114="","",'N-Bedarf-SK §13a'!D114)</f>
        <v/>
      </c>
      <c r="D114" s="218" t="str">
        <f>IF('N-Bedarf-SK §13a'!C114="","",'N-Bedarf-SK §13a'!C114)</f>
        <v/>
      </c>
      <c r="E114" s="219" t="str">
        <f>IF('N-Bedarf-SK §13a'!AI114="",'N-Bedarf-SK §13a'!AG114,'N-Bedarf-SK §13a'!AI114)</f>
        <v/>
      </c>
      <c r="F114" s="219"/>
      <c r="G114" s="219"/>
      <c r="H114" s="345" t="str">
        <f t="shared" si="49"/>
        <v/>
      </c>
      <c r="I114" s="345" t="str">
        <f t="shared" si="50"/>
        <v/>
      </c>
      <c r="J114" s="345" t="str">
        <f t="shared" si="51"/>
        <v/>
      </c>
      <c r="K114" s="220">
        <f t="shared" si="52"/>
        <v>0</v>
      </c>
      <c r="L114" s="220">
        <f t="shared" si="53"/>
        <v>0</v>
      </c>
      <c r="M114" s="220">
        <f t="shared" si="54"/>
        <v>0</v>
      </c>
      <c r="N114" s="220" t="str">
        <f t="shared" si="55"/>
        <v/>
      </c>
      <c r="O114" s="220" t="str">
        <f t="shared" si="56"/>
        <v/>
      </c>
      <c r="P114" s="220" t="str">
        <f t="shared" si="57"/>
        <v/>
      </c>
      <c r="Q114" s="214" t="str">
        <f t="shared" si="33"/>
        <v/>
      </c>
      <c r="R114" s="141"/>
      <c r="S114" s="211"/>
      <c r="T114" s="346" t="str">
        <f t="shared" si="34"/>
        <v/>
      </c>
      <c r="U114" s="127" t="str">
        <f t="shared" si="58"/>
        <v/>
      </c>
      <c r="V114" s="127" t="str">
        <f t="shared" si="59"/>
        <v/>
      </c>
      <c r="W114" s="127" t="str">
        <f t="shared" si="35"/>
        <v/>
      </c>
      <c r="X114" s="127" t="str">
        <f t="shared" si="36"/>
        <v/>
      </c>
      <c r="Y114" s="141"/>
      <c r="Z114" s="211"/>
      <c r="AA114" s="361" t="str">
        <f t="shared" si="37"/>
        <v/>
      </c>
      <c r="AB114" s="127" t="str">
        <f t="shared" si="60"/>
        <v/>
      </c>
      <c r="AC114" s="127" t="str">
        <f t="shared" si="61"/>
        <v/>
      </c>
      <c r="AD114" s="127" t="str">
        <f t="shared" si="38"/>
        <v/>
      </c>
      <c r="AE114" s="127" t="str">
        <f t="shared" si="39"/>
        <v/>
      </c>
      <c r="AF114" s="213" t="str">
        <f t="shared" si="65"/>
        <v/>
      </c>
      <c r="AG114" s="141"/>
      <c r="AH114" s="211"/>
      <c r="AI114" s="346" t="str">
        <f t="shared" si="40"/>
        <v/>
      </c>
      <c r="AJ114" s="153" t="str">
        <f t="shared" si="62"/>
        <v/>
      </c>
      <c r="AK114" s="153" t="str">
        <f t="shared" si="41"/>
        <v/>
      </c>
      <c r="AL114" s="153" t="str">
        <f t="shared" si="42"/>
        <v/>
      </c>
      <c r="AM114" s="141"/>
      <c r="AN114" s="211"/>
      <c r="AO114" s="346" t="str">
        <f t="shared" si="43"/>
        <v/>
      </c>
      <c r="AP114" s="153" t="str">
        <f t="shared" si="63"/>
        <v/>
      </c>
      <c r="AQ114" s="153" t="str">
        <f t="shared" si="44"/>
        <v/>
      </c>
      <c r="AR114" s="153" t="str">
        <f t="shared" si="45"/>
        <v/>
      </c>
      <c r="AS114" s="141"/>
      <c r="AT114" s="211"/>
      <c r="AU114" s="346" t="str">
        <f t="shared" si="46"/>
        <v/>
      </c>
      <c r="AV114" s="153" t="str">
        <f t="shared" si="64"/>
        <v/>
      </c>
      <c r="AW114" s="153" t="str">
        <f t="shared" si="47"/>
        <v/>
      </c>
      <c r="AX114" s="153" t="str">
        <f t="shared" si="48"/>
        <v/>
      </c>
    </row>
    <row r="115" spans="1:50" ht="29.45" customHeight="1" x14ac:dyDescent="0.25">
      <c r="A115" s="216" t="str">
        <f>'N-Bedarf-SK §13a'!A115</f>
        <v/>
      </c>
      <c r="B115" s="216" t="str">
        <f>IF('N-Bedarf-SK §13a'!B115="","",'N-Bedarf-SK §13a'!B115)</f>
        <v/>
      </c>
      <c r="C115" s="217" t="str">
        <f>IF('N-Bedarf-SK §13a'!D115="","",'N-Bedarf-SK §13a'!D115)</f>
        <v/>
      </c>
      <c r="D115" s="218" t="str">
        <f>IF('N-Bedarf-SK §13a'!C115="","",'N-Bedarf-SK §13a'!C115)</f>
        <v/>
      </c>
      <c r="E115" s="219" t="str">
        <f>IF('N-Bedarf-SK §13a'!AI115="",'N-Bedarf-SK §13a'!AG115,'N-Bedarf-SK §13a'!AI115)</f>
        <v/>
      </c>
      <c r="F115" s="219"/>
      <c r="G115" s="219"/>
      <c r="H115" s="345" t="str">
        <f t="shared" si="49"/>
        <v/>
      </c>
      <c r="I115" s="345" t="str">
        <f t="shared" si="50"/>
        <v/>
      </c>
      <c r="J115" s="345" t="str">
        <f t="shared" si="51"/>
        <v/>
      </c>
      <c r="K115" s="220">
        <f t="shared" si="52"/>
        <v>0</v>
      </c>
      <c r="L115" s="220">
        <f t="shared" si="53"/>
        <v>0</v>
      </c>
      <c r="M115" s="220">
        <f t="shared" si="54"/>
        <v>0</v>
      </c>
      <c r="N115" s="220" t="str">
        <f t="shared" si="55"/>
        <v/>
      </c>
      <c r="O115" s="220" t="str">
        <f t="shared" si="56"/>
        <v/>
      </c>
      <c r="P115" s="220" t="str">
        <f t="shared" si="57"/>
        <v/>
      </c>
      <c r="Q115" s="214" t="str">
        <f t="shared" si="33"/>
        <v/>
      </c>
      <c r="R115" s="141"/>
      <c r="S115" s="211"/>
      <c r="T115" s="346" t="str">
        <f t="shared" si="34"/>
        <v/>
      </c>
      <c r="U115" s="127" t="str">
        <f t="shared" si="58"/>
        <v/>
      </c>
      <c r="V115" s="127" t="str">
        <f t="shared" si="59"/>
        <v/>
      </c>
      <c r="W115" s="127" t="str">
        <f t="shared" si="35"/>
        <v/>
      </c>
      <c r="X115" s="127" t="str">
        <f t="shared" si="36"/>
        <v/>
      </c>
      <c r="Y115" s="141"/>
      <c r="Z115" s="211"/>
      <c r="AA115" s="361" t="str">
        <f t="shared" si="37"/>
        <v/>
      </c>
      <c r="AB115" s="127" t="str">
        <f t="shared" si="60"/>
        <v/>
      </c>
      <c r="AC115" s="127" t="str">
        <f t="shared" si="61"/>
        <v/>
      </c>
      <c r="AD115" s="127" t="str">
        <f t="shared" si="38"/>
        <v/>
      </c>
      <c r="AE115" s="127" t="str">
        <f t="shared" si="39"/>
        <v/>
      </c>
      <c r="AF115" s="213" t="str">
        <f t="shared" si="65"/>
        <v/>
      </c>
      <c r="AG115" s="141"/>
      <c r="AH115" s="211"/>
      <c r="AI115" s="346" t="str">
        <f t="shared" si="40"/>
        <v/>
      </c>
      <c r="AJ115" s="153" t="str">
        <f t="shared" si="62"/>
        <v/>
      </c>
      <c r="AK115" s="153" t="str">
        <f t="shared" si="41"/>
        <v/>
      </c>
      <c r="AL115" s="153" t="str">
        <f t="shared" si="42"/>
        <v/>
      </c>
      <c r="AM115" s="141"/>
      <c r="AN115" s="211"/>
      <c r="AO115" s="346" t="str">
        <f t="shared" si="43"/>
        <v/>
      </c>
      <c r="AP115" s="153" t="str">
        <f t="shared" si="63"/>
        <v/>
      </c>
      <c r="AQ115" s="153" t="str">
        <f t="shared" si="44"/>
        <v/>
      </c>
      <c r="AR115" s="153" t="str">
        <f t="shared" si="45"/>
        <v/>
      </c>
      <c r="AS115" s="141"/>
      <c r="AT115" s="211"/>
      <c r="AU115" s="346" t="str">
        <f t="shared" si="46"/>
        <v/>
      </c>
      <c r="AV115" s="153" t="str">
        <f t="shared" si="64"/>
        <v/>
      </c>
      <c r="AW115" s="153" t="str">
        <f t="shared" si="47"/>
        <v/>
      </c>
      <c r="AX115" s="153" t="str">
        <f t="shared" si="48"/>
        <v/>
      </c>
    </row>
    <row r="116" spans="1:50" ht="29.45" customHeight="1" x14ac:dyDescent="0.25">
      <c r="A116" s="216" t="str">
        <f>'N-Bedarf-SK §13a'!A116</f>
        <v/>
      </c>
      <c r="B116" s="216" t="str">
        <f>IF('N-Bedarf-SK §13a'!B116="","",'N-Bedarf-SK §13a'!B116)</f>
        <v/>
      </c>
      <c r="C116" s="217" t="str">
        <f>IF('N-Bedarf-SK §13a'!D116="","",'N-Bedarf-SK §13a'!D116)</f>
        <v/>
      </c>
      <c r="D116" s="218" t="str">
        <f>IF('N-Bedarf-SK §13a'!C116="","",'N-Bedarf-SK §13a'!C116)</f>
        <v/>
      </c>
      <c r="E116" s="219" t="str">
        <f>IF('N-Bedarf-SK §13a'!AI116="",'N-Bedarf-SK §13a'!AG116,'N-Bedarf-SK §13a'!AI116)</f>
        <v/>
      </c>
      <c r="F116" s="219"/>
      <c r="G116" s="219"/>
      <c r="H116" s="345" t="str">
        <f t="shared" si="49"/>
        <v/>
      </c>
      <c r="I116" s="345" t="str">
        <f t="shared" si="50"/>
        <v/>
      </c>
      <c r="J116" s="345" t="str">
        <f t="shared" si="51"/>
        <v/>
      </c>
      <c r="K116" s="220">
        <f t="shared" si="52"/>
        <v>0</v>
      </c>
      <c r="L116" s="220">
        <f t="shared" si="53"/>
        <v>0</v>
      </c>
      <c r="M116" s="220">
        <f t="shared" si="54"/>
        <v>0</v>
      </c>
      <c r="N116" s="220" t="str">
        <f t="shared" si="55"/>
        <v/>
      </c>
      <c r="O116" s="220" t="str">
        <f t="shared" si="56"/>
        <v/>
      </c>
      <c r="P116" s="220" t="str">
        <f t="shared" si="57"/>
        <v/>
      </c>
      <c r="Q116" s="214" t="str">
        <f t="shared" si="33"/>
        <v/>
      </c>
      <c r="R116" s="141"/>
      <c r="S116" s="211"/>
      <c r="T116" s="346" t="str">
        <f t="shared" si="34"/>
        <v/>
      </c>
      <c r="U116" s="127" t="str">
        <f t="shared" si="58"/>
        <v/>
      </c>
      <c r="V116" s="127" t="str">
        <f t="shared" si="59"/>
        <v/>
      </c>
      <c r="W116" s="127" t="str">
        <f t="shared" si="35"/>
        <v/>
      </c>
      <c r="X116" s="127" t="str">
        <f t="shared" si="36"/>
        <v/>
      </c>
      <c r="Y116" s="141"/>
      <c r="Z116" s="211"/>
      <c r="AA116" s="361" t="str">
        <f t="shared" si="37"/>
        <v/>
      </c>
      <c r="AB116" s="127" t="str">
        <f t="shared" si="60"/>
        <v/>
      </c>
      <c r="AC116" s="127" t="str">
        <f t="shared" si="61"/>
        <v/>
      </c>
      <c r="AD116" s="127" t="str">
        <f t="shared" si="38"/>
        <v/>
      </c>
      <c r="AE116" s="127" t="str">
        <f t="shared" si="39"/>
        <v/>
      </c>
      <c r="AF116" s="213" t="str">
        <f t="shared" si="65"/>
        <v/>
      </c>
      <c r="AG116" s="141"/>
      <c r="AH116" s="211"/>
      <c r="AI116" s="346" t="str">
        <f t="shared" si="40"/>
        <v/>
      </c>
      <c r="AJ116" s="153" t="str">
        <f t="shared" si="62"/>
        <v/>
      </c>
      <c r="AK116" s="153" t="str">
        <f t="shared" si="41"/>
        <v/>
      </c>
      <c r="AL116" s="153" t="str">
        <f t="shared" si="42"/>
        <v/>
      </c>
      <c r="AM116" s="141"/>
      <c r="AN116" s="211"/>
      <c r="AO116" s="346" t="str">
        <f t="shared" si="43"/>
        <v/>
      </c>
      <c r="AP116" s="153" t="str">
        <f t="shared" si="63"/>
        <v/>
      </c>
      <c r="AQ116" s="153" t="str">
        <f t="shared" si="44"/>
        <v/>
      </c>
      <c r="AR116" s="153" t="str">
        <f t="shared" si="45"/>
        <v/>
      </c>
      <c r="AS116" s="141"/>
      <c r="AT116" s="211"/>
      <c r="AU116" s="346" t="str">
        <f t="shared" si="46"/>
        <v/>
      </c>
      <c r="AV116" s="153" t="str">
        <f t="shared" si="64"/>
        <v/>
      </c>
      <c r="AW116" s="153" t="str">
        <f t="shared" si="47"/>
        <v/>
      </c>
      <c r="AX116" s="153" t="str">
        <f t="shared" si="48"/>
        <v/>
      </c>
    </row>
    <row r="117" spans="1:50" ht="29.45" customHeight="1" x14ac:dyDescent="0.25">
      <c r="A117" s="216" t="str">
        <f>'N-Bedarf-SK §13a'!A117</f>
        <v/>
      </c>
      <c r="B117" s="216" t="str">
        <f>IF('N-Bedarf-SK §13a'!B117="","",'N-Bedarf-SK §13a'!B117)</f>
        <v/>
      </c>
      <c r="C117" s="217" t="str">
        <f>IF('N-Bedarf-SK §13a'!D117="","",'N-Bedarf-SK §13a'!D117)</f>
        <v/>
      </c>
      <c r="D117" s="218" t="str">
        <f>IF('N-Bedarf-SK §13a'!C117="","",'N-Bedarf-SK §13a'!C117)</f>
        <v/>
      </c>
      <c r="E117" s="219" t="str">
        <f>IF('N-Bedarf-SK §13a'!AI117="",'N-Bedarf-SK §13a'!AG117,'N-Bedarf-SK §13a'!AI117)</f>
        <v/>
      </c>
      <c r="F117" s="219"/>
      <c r="G117" s="219"/>
      <c r="H117" s="345" t="str">
        <f t="shared" si="49"/>
        <v/>
      </c>
      <c r="I117" s="345" t="str">
        <f t="shared" si="50"/>
        <v/>
      </c>
      <c r="J117" s="345" t="str">
        <f t="shared" si="51"/>
        <v/>
      </c>
      <c r="K117" s="220">
        <f t="shared" si="52"/>
        <v>0</v>
      </c>
      <c r="L117" s="220">
        <f t="shared" si="53"/>
        <v>0</v>
      </c>
      <c r="M117" s="220">
        <f t="shared" si="54"/>
        <v>0</v>
      </c>
      <c r="N117" s="220" t="str">
        <f t="shared" si="55"/>
        <v/>
      </c>
      <c r="O117" s="220" t="str">
        <f t="shared" si="56"/>
        <v/>
      </c>
      <c r="P117" s="220" t="str">
        <f t="shared" si="57"/>
        <v/>
      </c>
      <c r="Q117" s="214" t="str">
        <f t="shared" si="33"/>
        <v/>
      </c>
      <c r="R117" s="141"/>
      <c r="S117" s="211"/>
      <c r="T117" s="346" t="str">
        <f t="shared" si="34"/>
        <v/>
      </c>
      <c r="U117" s="127" t="str">
        <f t="shared" si="58"/>
        <v/>
      </c>
      <c r="V117" s="127" t="str">
        <f t="shared" si="59"/>
        <v/>
      </c>
      <c r="W117" s="127" t="str">
        <f t="shared" si="35"/>
        <v/>
      </c>
      <c r="X117" s="127" t="str">
        <f t="shared" si="36"/>
        <v/>
      </c>
      <c r="Y117" s="141"/>
      <c r="Z117" s="211"/>
      <c r="AA117" s="361" t="str">
        <f t="shared" si="37"/>
        <v/>
      </c>
      <c r="AB117" s="127" t="str">
        <f t="shared" si="60"/>
        <v/>
      </c>
      <c r="AC117" s="127" t="str">
        <f t="shared" si="61"/>
        <v/>
      </c>
      <c r="AD117" s="127" t="str">
        <f t="shared" si="38"/>
        <v/>
      </c>
      <c r="AE117" s="127" t="str">
        <f t="shared" si="39"/>
        <v/>
      </c>
      <c r="AF117" s="213" t="str">
        <f t="shared" si="65"/>
        <v/>
      </c>
      <c r="AG117" s="141"/>
      <c r="AH117" s="211"/>
      <c r="AI117" s="346" t="str">
        <f t="shared" si="40"/>
        <v/>
      </c>
      <c r="AJ117" s="153" t="str">
        <f t="shared" si="62"/>
        <v/>
      </c>
      <c r="AK117" s="153" t="str">
        <f t="shared" si="41"/>
        <v/>
      </c>
      <c r="AL117" s="153" t="str">
        <f t="shared" si="42"/>
        <v/>
      </c>
      <c r="AM117" s="141"/>
      <c r="AN117" s="211"/>
      <c r="AO117" s="346" t="str">
        <f t="shared" si="43"/>
        <v/>
      </c>
      <c r="AP117" s="153" t="str">
        <f t="shared" si="63"/>
        <v/>
      </c>
      <c r="AQ117" s="153" t="str">
        <f t="shared" si="44"/>
        <v/>
      </c>
      <c r="AR117" s="153" t="str">
        <f t="shared" si="45"/>
        <v/>
      </c>
      <c r="AS117" s="141"/>
      <c r="AT117" s="211"/>
      <c r="AU117" s="346" t="str">
        <f t="shared" si="46"/>
        <v/>
      </c>
      <c r="AV117" s="153" t="str">
        <f t="shared" si="64"/>
        <v/>
      </c>
      <c r="AW117" s="153" t="str">
        <f t="shared" si="47"/>
        <v/>
      </c>
      <c r="AX117" s="153" t="str">
        <f t="shared" si="48"/>
        <v/>
      </c>
    </row>
    <row r="118" spans="1:50" ht="29.45" customHeight="1" x14ac:dyDescent="0.25">
      <c r="A118" s="216" t="str">
        <f>'N-Bedarf-SK §13a'!A118</f>
        <v/>
      </c>
      <c r="B118" s="216" t="str">
        <f>IF('N-Bedarf-SK §13a'!B118="","",'N-Bedarf-SK §13a'!B118)</f>
        <v/>
      </c>
      <c r="C118" s="217" t="str">
        <f>IF('N-Bedarf-SK §13a'!D118="","",'N-Bedarf-SK §13a'!D118)</f>
        <v/>
      </c>
      <c r="D118" s="218" t="str">
        <f>IF('N-Bedarf-SK §13a'!C118="","",'N-Bedarf-SK §13a'!C118)</f>
        <v/>
      </c>
      <c r="E118" s="219" t="str">
        <f>IF('N-Bedarf-SK §13a'!AI118="",'N-Bedarf-SK §13a'!AG118,'N-Bedarf-SK §13a'!AI118)</f>
        <v/>
      </c>
      <c r="F118" s="219"/>
      <c r="G118" s="219"/>
      <c r="H118" s="345" t="str">
        <f t="shared" si="49"/>
        <v/>
      </c>
      <c r="I118" s="345" t="str">
        <f t="shared" si="50"/>
        <v/>
      </c>
      <c r="J118" s="345" t="str">
        <f t="shared" si="51"/>
        <v/>
      </c>
      <c r="K118" s="220">
        <f t="shared" si="52"/>
        <v>0</v>
      </c>
      <c r="L118" s="220">
        <f t="shared" si="53"/>
        <v>0</v>
      </c>
      <c r="M118" s="220">
        <f t="shared" si="54"/>
        <v>0</v>
      </c>
      <c r="N118" s="220" t="str">
        <f t="shared" si="55"/>
        <v/>
      </c>
      <c r="O118" s="220" t="str">
        <f t="shared" si="56"/>
        <v/>
      </c>
      <c r="P118" s="220" t="str">
        <f t="shared" si="57"/>
        <v/>
      </c>
      <c r="Q118" s="214" t="str">
        <f t="shared" si="33"/>
        <v/>
      </c>
      <c r="R118" s="141"/>
      <c r="S118" s="211"/>
      <c r="T118" s="346" t="str">
        <f t="shared" si="34"/>
        <v/>
      </c>
      <c r="U118" s="127" t="str">
        <f t="shared" si="58"/>
        <v/>
      </c>
      <c r="V118" s="127" t="str">
        <f t="shared" si="59"/>
        <v/>
      </c>
      <c r="W118" s="127" t="str">
        <f t="shared" si="35"/>
        <v/>
      </c>
      <c r="X118" s="127" t="str">
        <f t="shared" si="36"/>
        <v/>
      </c>
      <c r="Y118" s="141"/>
      <c r="Z118" s="211"/>
      <c r="AA118" s="361" t="str">
        <f t="shared" si="37"/>
        <v/>
      </c>
      <c r="AB118" s="127" t="str">
        <f t="shared" si="60"/>
        <v/>
      </c>
      <c r="AC118" s="127" t="str">
        <f t="shared" si="61"/>
        <v/>
      </c>
      <c r="AD118" s="127" t="str">
        <f t="shared" si="38"/>
        <v/>
      </c>
      <c r="AE118" s="127" t="str">
        <f t="shared" si="39"/>
        <v/>
      </c>
      <c r="AF118" s="213" t="str">
        <f t="shared" si="65"/>
        <v/>
      </c>
      <c r="AG118" s="141"/>
      <c r="AH118" s="211"/>
      <c r="AI118" s="346" t="str">
        <f t="shared" si="40"/>
        <v/>
      </c>
      <c r="AJ118" s="153" t="str">
        <f t="shared" si="62"/>
        <v/>
      </c>
      <c r="AK118" s="153" t="str">
        <f t="shared" si="41"/>
        <v/>
      </c>
      <c r="AL118" s="153" t="str">
        <f t="shared" si="42"/>
        <v/>
      </c>
      <c r="AM118" s="141"/>
      <c r="AN118" s="211"/>
      <c r="AO118" s="346" t="str">
        <f t="shared" si="43"/>
        <v/>
      </c>
      <c r="AP118" s="153" t="str">
        <f t="shared" si="63"/>
        <v/>
      </c>
      <c r="AQ118" s="153" t="str">
        <f t="shared" si="44"/>
        <v/>
      </c>
      <c r="AR118" s="153" t="str">
        <f t="shared" si="45"/>
        <v/>
      </c>
      <c r="AS118" s="141"/>
      <c r="AT118" s="211"/>
      <c r="AU118" s="346" t="str">
        <f t="shared" si="46"/>
        <v/>
      </c>
      <c r="AV118" s="153" t="str">
        <f t="shared" si="64"/>
        <v/>
      </c>
      <c r="AW118" s="153" t="str">
        <f t="shared" si="47"/>
        <v/>
      </c>
      <c r="AX118" s="153" t="str">
        <f t="shared" si="48"/>
        <v/>
      </c>
    </row>
    <row r="119" spans="1:50" ht="29.45" customHeight="1" x14ac:dyDescent="0.25">
      <c r="A119" s="216" t="str">
        <f>'N-Bedarf-SK §13a'!A119</f>
        <v/>
      </c>
      <c r="B119" s="216" t="str">
        <f>IF('N-Bedarf-SK §13a'!B119="","",'N-Bedarf-SK §13a'!B119)</f>
        <v/>
      </c>
      <c r="C119" s="217" t="str">
        <f>IF('N-Bedarf-SK §13a'!D119="","",'N-Bedarf-SK §13a'!D119)</f>
        <v/>
      </c>
      <c r="D119" s="218" t="str">
        <f>IF('N-Bedarf-SK §13a'!C119="","",'N-Bedarf-SK §13a'!C119)</f>
        <v/>
      </c>
      <c r="E119" s="219" t="str">
        <f>IF('N-Bedarf-SK §13a'!AI119="",'N-Bedarf-SK §13a'!AG119,'N-Bedarf-SK §13a'!AI119)</f>
        <v/>
      </c>
      <c r="F119" s="219"/>
      <c r="G119" s="219"/>
      <c r="H119" s="345" t="str">
        <f t="shared" si="49"/>
        <v/>
      </c>
      <c r="I119" s="345" t="str">
        <f t="shared" si="50"/>
        <v/>
      </c>
      <c r="J119" s="345" t="str">
        <f t="shared" si="51"/>
        <v/>
      </c>
      <c r="K119" s="220">
        <f t="shared" si="52"/>
        <v>0</v>
      </c>
      <c r="L119" s="220">
        <f t="shared" si="53"/>
        <v>0</v>
      </c>
      <c r="M119" s="220">
        <f t="shared" si="54"/>
        <v>0</v>
      </c>
      <c r="N119" s="220" t="str">
        <f t="shared" si="55"/>
        <v/>
      </c>
      <c r="O119" s="220" t="str">
        <f t="shared" si="56"/>
        <v/>
      </c>
      <c r="P119" s="220" t="str">
        <f t="shared" si="57"/>
        <v/>
      </c>
      <c r="Q119" s="214" t="str">
        <f t="shared" si="33"/>
        <v/>
      </c>
      <c r="R119" s="141"/>
      <c r="S119" s="211"/>
      <c r="T119" s="346" t="str">
        <f t="shared" si="34"/>
        <v/>
      </c>
      <c r="U119" s="127" t="str">
        <f t="shared" si="58"/>
        <v/>
      </c>
      <c r="V119" s="127" t="str">
        <f t="shared" si="59"/>
        <v/>
      </c>
      <c r="W119" s="127" t="str">
        <f t="shared" si="35"/>
        <v/>
      </c>
      <c r="X119" s="127" t="str">
        <f t="shared" si="36"/>
        <v/>
      </c>
      <c r="Y119" s="141"/>
      <c r="Z119" s="211"/>
      <c r="AA119" s="361" t="str">
        <f t="shared" si="37"/>
        <v/>
      </c>
      <c r="AB119" s="127" t="str">
        <f t="shared" si="60"/>
        <v/>
      </c>
      <c r="AC119" s="127" t="str">
        <f t="shared" si="61"/>
        <v/>
      </c>
      <c r="AD119" s="127" t="str">
        <f t="shared" si="38"/>
        <v/>
      </c>
      <c r="AE119" s="127" t="str">
        <f t="shared" si="39"/>
        <v/>
      </c>
      <c r="AF119" s="213" t="str">
        <f t="shared" si="65"/>
        <v/>
      </c>
      <c r="AG119" s="141"/>
      <c r="AH119" s="211"/>
      <c r="AI119" s="346" t="str">
        <f t="shared" si="40"/>
        <v/>
      </c>
      <c r="AJ119" s="153" t="str">
        <f t="shared" si="62"/>
        <v/>
      </c>
      <c r="AK119" s="153" t="str">
        <f t="shared" si="41"/>
        <v/>
      </c>
      <c r="AL119" s="153" t="str">
        <f t="shared" si="42"/>
        <v/>
      </c>
      <c r="AM119" s="141"/>
      <c r="AN119" s="211"/>
      <c r="AO119" s="346" t="str">
        <f t="shared" si="43"/>
        <v/>
      </c>
      <c r="AP119" s="153" t="str">
        <f t="shared" si="63"/>
        <v/>
      </c>
      <c r="AQ119" s="153" t="str">
        <f t="shared" si="44"/>
        <v/>
      </c>
      <c r="AR119" s="153" t="str">
        <f t="shared" si="45"/>
        <v/>
      </c>
      <c r="AS119" s="141"/>
      <c r="AT119" s="211"/>
      <c r="AU119" s="346" t="str">
        <f t="shared" si="46"/>
        <v/>
      </c>
      <c r="AV119" s="153" t="str">
        <f t="shared" si="64"/>
        <v/>
      </c>
      <c r="AW119" s="153" t="str">
        <f t="shared" si="47"/>
        <v/>
      </c>
      <c r="AX119" s="153" t="str">
        <f t="shared" si="48"/>
        <v/>
      </c>
    </row>
    <row r="120" spans="1:50" ht="29.45" customHeight="1" x14ac:dyDescent="0.25">
      <c r="A120" s="216" t="str">
        <f>'N-Bedarf-SK §13a'!A120</f>
        <v/>
      </c>
      <c r="B120" s="216" t="str">
        <f>IF('N-Bedarf-SK §13a'!B120="","",'N-Bedarf-SK §13a'!B120)</f>
        <v/>
      </c>
      <c r="C120" s="217" t="str">
        <f>IF('N-Bedarf-SK §13a'!D120="","",'N-Bedarf-SK §13a'!D120)</f>
        <v/>
      </c>
      <c r="D120" s="218" t="str">
        <f>IF('N-Bedarf-SK §13a'!C120="","",'N-Bedarf-SK §13a'!C120)</f>
        <v/>
      </c>
      <c r="E120" s="219" t="str">
        <f>IF('N-Bedarf-SK §13a'!AI120="",'N-Bedarf-SK §13a'!AG120,'N-Bedarf-SK §13a'!AI120)</f>
        <v/>
      </c>
      <c r="F120" s="219"/>
      <c r="G120" s="219"/>
      <c r="H120" s="345" t="str">
        <f t="shared" si="49"/>
        <v/>
      </c>
      <c r="I120" s="345" t="str">
        <f t="shared" si="50"/>
        <v/>
      </c>
      <c r="J120" s="345" t="str">
        <f t="shared" si="51"/>
        <v/>
      </c>
      <c r="K120" s="220">
        <f t="shared" si="52"/>
        <v>0</v>
      </c>
      <c r="L120" s="220">
        <f t="shared" si="53"/>
        <v>0</v>
      </c>
      <c r="M120" s="220">
        <f t="shared" si="54"/>
        <v>0</v>
      </c>
      <c r="N120" s="220" t="str">
        <f t="shared" si="55"/>
        <v/>
      </c>
      <c r="O120" s="220" t="str">
        <f t="shared" si="56"/>
        <v/>
      </c>
      <c r="P120" s="220" t="str">
        <f t="shared" si="57"/>
        <v/>
      </c>
      <c r="Q120" s="214" t="str">
        <f t="shared" si="33"/>
        <v/>
      </c>
      <c r="R120" s="141"/>
      <c r="S120" s="211"/>
      <c r="T120" s="346" t="str">
        <f t="shared" si="34"/>
        <v/>
      </c>
      <c r="U120" s="127" t="str">
        <f t="shared" si="58"/>
        <v/>
      </c>
      <c r="V120" s="127" t="str">
        <f t="shared" si="59"/>
        <v/>
      </c>
      <c r="W120" s="127" t="str">
        <f t="shared" si="35"/>
        <v/>
      </c>
      <c r="X120" s="127" t="str">
        <f t="shared" si="36"/>
        <v/>
      </c>
      <c r="Y120" s="141"/>
      <c r="Z120" s="211"/>
      <c r="AA120" s="361" t="str">
        <f t="shared" si="37"/>
        <v/>
      </c>
      <c r="AB120" s="127" t="str">
        <f t="shared" si="60"/>
        <v/>
      </c>
      <c r="AC120" s="127" t="str">
        <f t="shared" si="61"/>
        <v/>
      </c>
      <c r="AD120" s="127" t="str">
        <f t="shared" si="38"/>
        <v/>
      </c>
      <c r="AE120" s="127" t="str">
        <f t="shared" si="39"/>
        <v/>
      </c>
      <c r="AF120" s="213" t="str">
        <f t="shared" si="65"/>
        <v/>
      </c>
      <c r="AG120" s="141"/>
      <c r="AH120" s="211"/>
      <c r="AI120" s="346" t="str">
        <f t="shared" si="40"/>
        <v/>
      </c>
      <c r="AJ120" s="153" t="str">
        <f t="shared" si="62"/>
        <v/>
      </c>
      <c r="AK120" s="153" t="str">
        <f t="shared" si="41"/>
        <v/>
      </c>
      <c r="AL120" s="153" t="str">
        <f t="shared" si="42"/>
        <v/>
      </c>
      <c r="AM120" s="141"/>
      <c r="AN120" s="211"/>
      <c r="AO120" s="346" t="str">
        <f t="shared" si="43"/>
        <v/>
      </c>
      <c r="AP120" s="153" t="str">
        <f t="shared" si="63"/>
        <v/>
      </c>
      <c r="AQ120" s="153" t="str">
        <f t="shared" si="44"/>
        <v/>
      </c>
      <c r="AR120" s="153" t="str">
        <f t="shared" si="45"/>
        <v/>
      </c>
      <c r="AS120" s="141"/>
      <c r="AT120" s="211"/>
      <c r="AU120" s="346" t="str">
        <f t="shared" si="46"/>
        <v/>
      </c>
      <c r="AV120" s="153" t="str">
        <f t="shared" si="64"/>
        <v/>
      </c>
      <c r="AW120" s="153" t="str">
        <f t="shared" si="47"/>
        <v/>
      </c>
      <c r="AX120" s="153" t="str">
        <f t="shared" si="48"/>
        <v/>
      </c>
    </row>
    <row r="121" spans="1:50" ht="29.45" customHeight="1" x14ac:dyDescent="0.25">
      <c r="A121" s="216" t="str">
        <f>'N-Bedarf-SK §13a'!A121</f>
        <v/>
      </c>
      <c r="B121" s="216" t="str">
        <f>IF('N-Bedarf-SK §13a'!B121="","",'N-Bedarf-SK §13a'!B121)</f>
        <v/>
      </c>
      <c r="C121" s="217" t="str">
        <f>IF('N-Bedarf-SK §13a'!D121="","",'N-Bedarf-SK §13a'!D121)</f>
        <v/>
      </c>
      <c r="D121" s="218" t="str">
        <f>IF('N-Bedarf-SK §13a'!C121="","",'N-Bedarf-SK §13a'!C121)</f>
        <v/>
      </c>
      <c r="E121" s="219" t="str">
        <f>IF('N-Bedarf-SK §13a'!AI121="",'N-Bedarf-SK §13a'!AG121,'N-Bedarf-SK §13a'!AI121)</f>
        <v/>
      </c>
      <c r="F121" s="219"/>
      <c r="G121" s="219"/>
      <c r="H121" s="345" t="str">
        <f t="shared" si="49"/>
        <v/>
      </c>
      <c r="I121" s="345" t="str">
        <f t="shared" si="50"/>
        <v/>
      </c>
      <c r="J121" s="345" t="str">
        <f t="shared" si="51"/>
        <v/>
      </c>
      <c r="K121" s="220">
        <f t="shared" si="52"/>
        <v>0</v>
      </c>
      <c r="L121" s="220">
        <f t="shared" si="53"/>
        <v>0</v>
      </c>
      <c r="M121" s="220">
        <f t="shared" si="54"/>
        <v>0</v>
      </c>
      <c r="N121" s="220" t="str">
        <f t="shared" si="55"/>
        <v/>
      </c>
      <c r="O121" s="220" t="str">
        <f t="shared" si="56"/>
        <v/>
      </c>
      <c r="P121" s="220" t="str">
        <f t="shared" si="57"/>
        <v/>
      </c>
      <c r="Q121" s="214" t="str">
        <f t="shared" si="33"/>
        <v/>
      </c>
      <c r="R121" s="141"/>
      <c r="S121" s="211"/>
      <c r="T121" s="346" t="str">
        <f t="shared" si="34"/>
        <v/>
      </c>
      <c r="U121" s="127" t="str">
        <f t="shared" si="58"/>
        <v/>
      </c>
      <c r="V121" s="127" t="str">
        <f t="shared" si="59"/>
        <v/>
      </c>
      <c r="W121" s="127" t="str">
        <f t="shared" si="35"/>
        <v/>
      </c>
      <c r="X121" s="127" t="str">
        <f t="shared" si="36"/>
        <v/>
      </c>
      <c r="Y121" s="141"/>
      <c r="Z121" s="211"/>
      <c r="AA121" s="361" t="str">
        <f t="shared" si="37"/>
        <v/>
      </c>
      <c r="AB121" s="127" t="str">
        <f t="shared" si="60"/>
        <v/>
      </c>
      <c r="AC121" s="127" t="str">
        <f t="shared" si="61"/>
        <v/>
      </c>
      <c r="AD121" s="127" t="str">
        <f t="shared" si="38"/>
        <v/>
      </c>
      <c r="AE121" s="127" t="str">
        <f t="shared" si="39"/>
        <v/>
      </c>
      <c r="AF121" s="213" t="str">
        <f t="shared" si="65"/>
        <v/>
      </c>
      <c r="AG121" s="141"/>
      <c r="AH121" s="211"/>
      <c r="AI121" s="346" t="str">
        <f t="shared" si="40"/>
        <v/>
      </c>
      <c r="AJ121" s="153" t="str">
        <f t="shared" si="62"/>
        <v/>
      </c>
      <c r="AK121" s="153" t="str">
        <f t="shared" si="41"/>
        <v/>
      </c>
      <c r="AL121" s="153" t="str">
        <f t="shared" si="42"/>
        <v/>
      </c>
      <c r="AM121" s="141"/>
      <c r="AN121" s="211"/>
      <c r="AO121" s="346" t="str">
        <f t="shared" si="43"/>
        <v/>
      </c>
      <c r="AP121" s="153" t="str">
        <f t="shared" si="63"/>
        <v/>
      </c>
      <c r="AQ121" s="153" t="str">
        <f t="shared" si="44"/>
        <v/>
      </c>
      <c r="AR121" s="153" t="str">
        <f t="shared" si="45"/>
        <v/>
      </c>
      <c r="AS121" s="141"/>
      <c r="AT121" s="211"/>
      <c r="AU121" s="346" t="str">
        <f t="shared" si="46"/>
        <v/>
      </c>
      <c r="AV121" s="153" t="str">
        <f t="shared" si="64"/>
        <v/>
      </c>
      <c r="AW121" s="153" t="str">
        <f t="shared" si="47"/>
        <v/>
      </c>
      <c r="AX121" s="153" t="str">
        <f t="shared" si="48"/>
        <v/>
      </c>
    </row>
    <row r="122" spans="1:50" ht="29.45" customHeight="1" x14ac:dyDescent="0.25">
      <c r="A122" s="216" t="str">
        <f>'N-Bedarf-SK §13a'!A122</f>
        <v/>
      </c>
      <c r="B122" s="216" t="str">
        <f>IF('N-Bedarf-SK §13a'!B122="","",'N-Bedarf-SK §13a'!B122)</f>
        <v/>
      </c>
      <c r="C122" s="217" t="str">
        <f>IF('N-Bedarf-SK §13a'!D122="","",'N-Bedarf-SK §13a'!D122)</f>
        <v/>
      </c>
      <c r="D122" s="218" t="str">
        <f>IF('N-Bedarf-SK §13a'!C122="","",'N-Bedarf-SK §13a'!C122)</f>
        <v/>
      </c>
      <c r="E122" s="219" t="str">
        <f>IF('N-Bedarf-SK §13a'!AI122="",'N-Bedarf-SK §13a'!AG122,'N-Bedarf-SK §13a'!AI122)</f>
        <v/>
      </c>
      <c r="F122" s="219"/>
      <c r="G122" s="219"/>
      <c r="H122" s="345" t="str">
        <f t="shared" si="49"/>
        <v/>
      </c>
      <c r="I122" s="345" t="str">
        <f t="shared" si="50"/>
        <v/>
      </c>
      <c r="J122" s="345" t="str">
        <f t="shared" si="51"/>
        <v/>
      </c>
      <c r="K122" s="220">
        <f t="shared" si="52"/>
        <v>0</v>
      </c>
      <c r="L122" s="220">
        <f t="shared" si="53"/>
        <v>0</v>
      </c>
      <c r="M122" s="220">
        <f t="shared" si="54"/>
        <v>0</v>
      </c>
      <c r="N122" s="220" t="str">
        <f t="shared" si="55"/>
        <v/>
      </c>
      <c r="O122" s="220" t="str">
        <f t="shared" si="56"/>
        <v/>
      </c>
      <c r="P122" s="220" t="str">
        <f t="shared" si="57"/>
        <v/>
      </c>
      <c r="Q122" s="214" t="str">
        <f t="shared" si="33"/>
        <v/>
      </c>
      <c r="R122" s="141"/>
      <c r="S122" s="211"/>
      <c r="T122" s="346" t="str">
        <f t="shared" si="34"/>
        <v/>
      </c>
      <c r="U122" s="127" t="str">
        <f t="shared" si="58"/>
        <v/>
      </c>
      <c r="V122" s="127" t="str">
        <f t="shared" si="59"/>
        <v/>
      </c>
      <c r="W122" s="127" t="str">
        <f t="shared" si="35"/>
        <v/>
      </c>
      <c r="X122" s="127" t="str">
        <f t="shared" si="36"/>
        <v/>
      </c>
      <c r="Y122" s="141"/>
      <c r="Z122" s="211"/>
      <c r="AA122" s="361" t="str">
        <f t="shared" si="37"/>
        <v/>
      </c>
      <c r="AB122" s="127" t="str">
        <f t="shared" si="60"/>
        <v/>
      </c>
      <c r="AC122" s="127" t="str">
        <f t="shared" si="61"/>
        <v/>
      </c>
      <c r="AD122" s="127" t="str">
        <f t="shared" si="38"/>
        <v/>
      </c>
      <c r="AE122" s="127" t="str">
        <f t="shared" si="39"/>
        <v/>
      </c>
      <c r="AF122" s="213" t="str">
        <f t="shared" si="65"/>
        <v/>
      </c>
      <c r="AG122" s="141"/>
      <c r="AH122" s="211"/>
      <c r="AI122" s="346" t="str">
        <f t="shared" si="40"/>
        <v/>
      </c>
      <c r="AJ122" s="153" t="str">
        <f t="shared" si="62"/>
        <v/>
      </c>
      <c r="AK122" s="153" t="str">
        <f t="shared" si="41"/>
        <v/>
      </c>
      <c r="AL122" s="153" t="str">
        <f t="shared" si="42"/>
        <v/>
      </c>
      <c r="AM122" s="141"/>
      <c r="AN122" s="211"/>
      <c r="AO122" s="346" t="str">
        <f t="shared" si="43"/>
        <v/>
      </c>
      <c r="AP122" s="153" t="str">
        <f t="shared" si="63"/>
        <v/>
      </c>
      <c r="AQ122" s="153" t="str">
        <f t="shared" si="44"/>
        <v/>
      </c>
      <c r="AR122" s="153" t="str">
        <f t="shared" si="45"/>
        <v/>
      </c>
      <c r="AS122" s="141"/>
      <c r="AT122" s="211"/>
      <c r="AU122" s="346" t="str">
        <f t="shared" si="46"/>
        <v/>
      </c>
      <c r="AV122" s="153" t="str">
        <f t="shared" si="64"/>
        <v/>
      </c>
      <c r="AW122" s="153" t="str">
        <f t="shared" si="47"/>
        <v/>
      </c>
      <c r="AX122" s="153" t="str">
        <f t="shared" si="48"/>
        <v/>
      </c>
    </row>
    <row r="123" spans="1:50" ht="29.45" customHeight="1" x14ac:dyDescent="0.25">
      <c r="A123" s="216" t="str">
        <f>'N-Bedarf-SK §13a'!A123</f>
        <v/>
      </c>
      <c r="B123" s="216" t="str">
        <f>IF('N-Bedarf-SK §13a'!B123="","",'N-Bedarf-SK §13a'!B123)</f>
        <v/>
      </c>
      <c r="C123" s="217" t="str">
        <f>IF('N-Bedarf-SK §13a'!D123="","",'N-Bedarf-SK §13a'!D123)</f>
        <v/>
      </c>
      <c r="D123" s="218" t="str">
        <f>IF('N-Bedarf-SK §13a'!C123="","",'N-Bedarf-SK §13a'!C123)</f>
        <v/>
      </c>
      <c r="E123" s="219" t="str">
        <f>IF('N-Bedarf-SK §13a'!AI123="",'N-Bedarf-SK §13a'!AG123,'N-Bedarf-SK §13a'!AI123)</f>
        <v/>
      </c>
      <c r="F123" s="219"/>
      <c r="G123" s="219"/>
      <c r="H123" s="345" t="str">
        <f t="shared" si="49"/>
        <v/>
      </c>
      <c r="I123" s="345" t="str">
        <f t="shared" si="50"/>
        <v/>
      </c>
      <c r="J123" s="345" t="str">
        <f t="shared" si="51"/>
        <v/>
      </c>
      <c r="K123" s="220">
        <f t="shared" si="52"/>
        <v>0</v>
      </c>
      <c r="L123" s="220">
        <f t="shared" si="53"/>
        <v>0</v>
      </c>
      <c r="M123" s="220">
        <f t="shared" si="54"/>
        <v>0</v>
      </c>
      <c r="N123" s="220" t="str">
        <f t="shared" si="55"/>
        <v/>
      </c>
      <c r="O123" s="220" t="str">
        <f t="shared" si="56"/>
        <v/>
      </c>
      <c r="P123" s="220" t="str">
        <f t="shared" si="57"/>
        <v/>
      </c>
      <c r="Q123" s="214" t="str">
        <f t="shared" si="33"/>
        <v/>
      </c>
      <c r="R123" s="141"/>
      <c r="S123" s="211"/>
      <c r="T123" s="346" t="str">
        <f t="shared" si="34"/>
        <v/>
      </c>
      <c r="U123" s="127" t="str">
        <f t="shared" si="58"/>
        <v/>
      </c>
      <c r="V123" s="127" t="str">
        <f t="shared" si="59"/>
        <v/>
      </c>
      <c r="W123" s="127" t="str">
        <f t="shared" si="35"/>
        <v/>
      </c>
      <c r="X123" s="127" t="str">
        <f t="shared" si="36"/>
        <v/>
      </c>
      <c r="Y123" s="141"/>
      <c r="Z123" s="211"/>
      <c r="AA123" s="361" t="str">
        <f t="shared" si="37"/>
        <v/>
      </c>
      <c r="AB123" s="127" t="str">
        <f t="shared" si="60"/>
        <v/>
      </c>
      <c r="AC123" s="127" t="str">
        <f t="shared" si="61"/>
        <v/>
      </c>
      <c r="AD123" s="127" t="str">
        <f t="shared" si="38"/>
        <v/>
      </c>
      <c r="AE123" s="127" t="str">
        <f t="shared" si="39"/>
        <v/>
      </c>
      <c r="AF123" s="213" t="str">
        <f t="shared" si="65"/>
        <v/>
      </c>
      <c r="AG123" s="141"/>
      <c r="AH123" s="211"/>
      <c r="AI123" s="346" t="str">
        <f t="shared" si="40"/>
        <v/>
      </c>
      <c r="AJ123" s="153" t="str">
        <f t="shared" si="62"/>
        <v/>
      </c>
      <c r="AK123" s="153" t="str">
        <f t="shared" si="41"/>
        <v/>
      </c>
      <c r="AL123" s="153" t="str">
        <f t="shared" si="42"/>
        <v/>
      </c>
      <c r="AM123" s="141"/>
      <c r="AN123" s="211"/>
      <c r="AO123" s="346" t="str">
        <f t="shared" si="43"/>
        <v/>
      </c>
      <c r="AP123" s="153" t="str">
        <f t="shared" si="63"/>
        <v/>
      </c>
      <c r="AQ123" s="153" t="str">
        <f t="shared" si="44"/>
        <v/>
      </c>
      <c r="AR123" s="153" t="str">
        <f t="shared" si="45"/>
        <v/>
      </c>
      <c r="AS123" s="141"/>
      <c r="AT123" s="211"/>
      <c r="AU123" s="346" t="str">
        <f t="shared" si="46"/>
        <v/>
      </c>
      <c r="AV123" s="153" t="str">
        <f t="shared" si="64"/>
        <v/>
      </c>
      <c r="AW123" s="153" t="str">
        <f t="shared" si="47"/>
        <v/>
      </c>
      <c r="AX123" s="153" t="str">
        <f t="shared" si="48"/>
        <v/>
      </c>
    </row>
    <row r="124" spans="1:50" ht="29.45" customHeight="1" x14ac:dyDescent="0.25">
      <c r="A124" s="216" t="str">
        <f>'N-Bedarf-SK §13a'!A124</f>
        <v/>
      </c>
      <c r="B124" s="216" t="str">
        <f>IF('N-Bedarf-SK §13a'!B124="","",'N-Bedarf-SK §13a'!B124)</f>
        <v/>
      </c>
      <c r="C124" s="217" t="str">
        <f>IF('N-Bedarf-SK §13a'!D124="","",'N-Bedarf-SK §13a'!D124)</f>
        <v/>
      </c>
      <c r="D124" s="218" t="str">
        <f>IF('N-Bedarf-SK §13a'!C124="","",'N-Bedarf-SK §13a'!C124)</f>
        <v/>
      </c>
      <c r="E124" s="219" t="str">
        <f>IF('N-Bedarf-SK §13a'!AI124="",'N-Bedarf-SK §13a'!AG124,'N-Bedarf-SK §13a'!AI124)</f>
        <v/>
      </c>
      <c r="F124" s="219"/>
      <c r="G124" s="219"/>
      <c r="H124" s="345" t="str">
        <f t="shared" si="49"/>
        <v/>
      </c>
      <c r="I124" s="345" t="str">
        <f t="shared" si="50"/>
        <v/>
      </c>
      <c r="J124" s="345" t="str">
        <f t="shared" si="51"/>
        <v/>
      </c>
      <c r="K124" s="220">
        <f t="shared" si="52"/>
        <v>0</v>
      </c>
      <c r="L124" s="220">
        <f t="shared" si="53"/>
        <v>0</v>
      </c>
      <c r="M124" s="220">
        <f t="shared" si="54"/>
        <v>0</v>
      </c>
      <c r="N124" s="220" t="str">
        <f t="shared" si="55"/>
        <v/>
      </c>
      <c r="O124" s="220" t="str">
        <f t="shared" si="56"/>
        <v/>
      </c>
      <c r="P124" s="220" t="str">
        <f t="shared" si="57"/>
        <v/>
      </c>
      <c r="Q124" s="214" t="str">
        <f t="shared" si="33"/>
        <v/>
      </c>
      <c r="R124" s="141"/>
      <c r="S124" s="211"/>
      <c r="T124" s="346" t="str">
        <f t="shared" si="34"/>
        <v/>
      </c>
      <c r="U124" s="127" t="str">
        <f t="shared" si="58"/>
        <v/>
      </c>
      <c r="V124" s="127" t="str">
        <f t="shared" si="59"/>
        <v/>
      </c>
      <c r="W124" s="127" t="str">
        <f t="shared" si="35"/>
        <v/>
      </c>
      <c r="X124" s="127" t="str">
        <f t="shared" si="36"/>
        <v/>
      </c>
      <c r="Y124" s="141"/>
      <c r="Z124" s="211"/>
      <c r="AA124" s="361" t="str">
        <f t="shared" si="37"/>
        <v/>
      </c>
      <c r="AB124" s="127" t="str">
        <f t="shared" si="60"/>
        <v/>
      </c>
      <c r="AC124" s="127" t="str">
        <f t="shared" si="61"/>
        <v/>
      </c>
      <c r="AD124" s="127" t="str">
        <f t="shared" si="38"/>
        <v/>
      </c>
      <c r="AE124" s="127" t="str">
        <f t="shared" si="39"/>
        <v/>
      </c>
      <c r="AF124" s="213" t="str">
        <f t="shared" si="65"/>
        <v/>
      </c>
      <c r="AG124" s="141"/>
      <c r="AH124" s="211"/>
      <c r="AI124" s="346" t="str">
        <f t="shared" si="40"/>
        <v/>
      </c>
      <c r="AJ124" s="153" t="str">
        <f t="shared" si="62"/>
        <v/>
      </c>
      <c r="AK124" s="153" t="str">
        <f t="shared" si="41"/>
        <v/>
      </c>
      <c r="AL124" s="153" t="str">
        <f t="shared" si="42"/>
        <v/>
      </c>
      <c r="AM124" s="141"/>
      <c r="AN124" s="211"/>
      <c r="AO124" s="346" t="str">
        <f t="shared" si="43"/>
        <v/>
      </c>
      <c r="AP124" s="153" t="str">
        <f t="shared" si="63"/>
        <v/>
      </c>
      <c r="AQ124" s="153" t="str">
        <f t="shared" si="44"/>
        <v/>
      </c>
      <c r="AR124" s="153" t="str">
        <f t="shared" si="45"/>
        <v/>
      </c>
      <c r="AS124" s="141"/>
      <c r="AT124" s="211"/>
      <c r="AU124" s="346" t="str">
        <f t="shared" si="46"/>
        <v/>
      </c>
      <c r="AV124" s="153" t="str">
        <f t="shared" si="64"/>
        <v/>
      </c>
      <c r="AW124" s="153" t="str">
        <f t="shared" si="47"/>
        <v/>
      </c>
      <c r="AX124" s="153" t="str">
        <f t="shared" si="48"/>
        <v/>
      </c>
    </row>
    <row r="125" spans="1:50" ht="29.45" customHeight="1" x14ac:dyDescent="0.25">
      <c r="A125" s="216" t="str">
        <f>'N-Bedarf-SK §13a'!A125</f>
        <v/>
      </c>
      <c r="B125" s="216" t="str">
        <f>IF('N-Bedarf-SK §13a'!B125="","",'N-Bedarf-SK §13a'!B125)</f>
        <v/>
      </c>
      <c r="C125" s="217" t="str">
        <f>IF('N-Bedarf-SK §13a'!D125="","",'N-Bedarf-SK §13a'!D125)</f>
        <v/>
      </c>
      <c r="D125" s="218" t="str">
        <f>IF('N-Bedarf-SK §13a'!C125="","",'N-Bedarf-SK §13a'!C125)</f>
        <v/>
      </c>
      <c r="E125" s="219" t="str">
        <f>IF('N-Bedarf-SK §13a'!AI125="",'N-Bedarf-SK §13a'!AG125,'N-Bedarf-SK §13a'!AI125)</f>
        <v/>
      </c>
      <c r="F125" s="219"/>
      <c r="G125" s="219"/>
      <c r="H125" s="345" t="str">
        <f t="shared" si="49"/>
        <v/>
      </c>
      <c r="I125" s="345" t="str">
        <f t="shared" si="50"/>
        <v/>
      </c>
      <c r="J125" s="345" t="str">
        <f t="shared" si="51"/>
        <v/>
      </c>
      <c r="K125" s="220">
        <f t="shared" si="52"/>
        <v>0</v>
      </c>
      <c r="L125" s="220">
        <f t="shared" si="53"/>
        <v>0</v>
      </c>
      <c r="M125" s="220">
        <f t="shared" si="54"/>
        <v>0</v>
      </c>
      <c r="N125" s="220" t="str">
        <f t="shared" si="55"/>
        <v/>
      </c>
      <c r="O125" s="220" t="str">
        <f t="shared" si="56"/>
        <v/>
      </c>
      <c r="P125" s="220" t="str">
        <f t="shared" si="57"/>
        <v/>
      </c>
      <c r="Q125" s="214" t="str">
        <f t="shared" si="33"/>
        <v/>
      </c>
      <c r="R125" s="141"/>
      <c r="S125" s="211"/>
      <c r="T125" s="346" t="str">
        <f t="shared" si="34"/>
        <v/>
      </c>
      <c r="U125" s="127" t="str">
        <f t="shared" si="58"/>
        <v/>
      </c>
      <c r="V125" s="127" t="str">
        <f t="shared" si="59"/>
        <v/>
      </c>
      <c r="W125" s="127" t="str">
        <f t="shared" si="35"/>
        <v/>
      </c>
      <c r="X125" s="127" t="str">
        <f t="shared" si="36"/>
        <v/>
      </c>
      <c r="Y125" s="141"/>
      <c r="Z125" s="211"/>
      <c r="AA125" s="361" t="str">
        <f t="shared" si="37"/>
        <v/>
      </c>
      <c r="AB125" s="127" t="str">
        <f t="shared" si="60"/>
        <v/>
      </c>
      <c r="AC125" s="127" t="str">
        <f t="shared" si="61"/>
        <v/>
      </c>
      <c r="AD125" s="127" t="str">
        <f t="shared" si="38"/>
        <v/>
      </c>
      <c r="AE125" s="127" t="str">
        <f t="shared" si="39"/>
        <v/>
      </c>
      <c r="AF125" s="213" t="str">
        <f t="shared" si="65"/>
        <v/>
      </c>
      <c r="AG125" s="141"/>
      <c r="AH125" s="211"/>
      <c r="AI125" s="346" t="str">
        <f t="shared" si="40"/>
        <v/>
      </c>
      <c r="AJ125" s="153" t="str">
        <f t="shared" si="62"/>
        <v/>
      </c>
      <c r="AK125" s="153" t="str">
        <f t="shared" si="41"/>
        <v/>
      </c>
      <c r="AL125" s="153" t="str">
        <f t="shared" si="42"/>
        <v/>
      </c>
      <c r="AM125" s="141"/>
      <c r="AN125" s="211"/>
      <c r="AO125" s="346" t="str">
        <f t="shared" si="43"/>
        <v/>
      </c>
      <c r="AP125" s="153" t="str">
        <f t="shared" si="63"/>
        <v/>
      </c>
      <c r="AQ125" s="153" t="str">
        <f t="shared" si="44"/>
        <v/>
      </c>
      <c r="AR125" s="153" t="str">
        <f t="shared" si="45"/>
        <v/>
      </c>
      <c r="AS125" s="141"/>
      <c r="AT125" s="211"/>
      <c r="AU125" s="346" t="str">
        <f t="shared" si="46"/>
        <v/>
      </c>
      <c r="AV125" s="153" t="str">
        <f t="shared" si="64"/>
        <v/>
      </c>
      <c r="AW125" s="153" t="str">
        <f t="shared" si="47"/>
        <v/>
      </c>
      <c r="AX125" s="153" t="str">
        <f t="shared" si="48"/>
        <v/>
      </c>
    </row>
    <row r="126" spans="1:50" ht="29.45" customHeight="1" x14ac:dyDescent="0.25">
      <c r="A126" s="216" t="str">
        <f>'N-Bedarf-SK §13a'!A126</f>
        <v/>
      </c>
      <c r="B126" s="216" t="str">
        <f>IF('N-Bedarf-SK §13a'!B126="","",'N-Bedarf-SK §13a'!B126)</f>
        <v/>
      </c>
      <c r="C126" s="217" t="str">
        <f>IF('N-Bedarf-SK §13a'!D126="","",'N-Bedarf-SK §13a'!D126)</f>
        <v/>
      </c>
      <c r="D126" s="218" t="str">
        <f>IF('N-Bedarf-SK §13a'!C126="","",'N-Bedarf-SK §13a'!C126)</f>
        <v/>
      </c>
      <c r="E126" s="219" t="str">
        <f>IF('N-Bedarf-SK §13a'!AI126="",'N-Bedarf-SK §13a'!AG126,'N-Bedarf-SK §13a'!AI126)</f>
        <v/>
      </c>
      <c r="F126" s="219"/>
      <c r="G126" s="219"/>
      <c r="H126" s="345" t="str">
        <f t="shared" si="49"/>
        <v/>
      </c>
      <c r="I126" s="345" t="str">
        <f t="shared" si="50"/>
        <v/>
      </c>
      <c r="J126" s="345" t="str">
        <f t="shared" si="51"/>
        <v/>
      </c>
      <c r="K126" s="220">
        <f t="shared" si="52"/>
        <v>0</v>
      </c>
      <c r="L126" s="220">
        <f t="shared" si="53"/>
        <v>0</v>
      </c>
      <c r="M126" s="220">
        <f t="shared" si="54"/>
        <v>0</v>
      </c>
      <c r="N126" s="220" t="str">
        <f t="shared" si="55"/>
        <v/>
      </c>
      <c r="O126" s="220" t="str">
        <f t="shared" si="56"/>
        <v/>
      </c>
      <c r="P126" s="220" t="str">
        <f t="shared" si="57"/>
        <v/>
      </c>
      <c r="Q126" s="214" t="str">
        <f t="shared" si="33"/>
        <v/>
      </c>
      <c r="R126" s="141"/>
      <c r="S126" s="211"/>
      <c r="T126" s="346" t="str">
        <f t="shared" si="34"/>
        <v/>
      </c>
      <c r="U126" s="127" t="str">
        <f t="shared" si="58"/>
        <v/>
      </c>
      <c r="V126" s="127" t="str">
        <f t="shared" si="59"/>
        <v/>
      </c>
      <c r="W126" s="127" t="str">
        <f t="shared" si="35"/>
        <v/>
      </c>
      <c r="X126" s="127" t="str">
        <f t="shared" si="36"/>
        <v/>
      </c>
      <c r="Y126" s="141"/>
      <c r="Z126" s="211"/>
      <c r="AA126" s="361" t="str">
        <f t="shared" si="37"/>
        <v/>
      </c>
      <c r="AB126" s="127" t="str">
        <f t="shared" si="60"/>
        <v/>
      </c>
      <c r="AC126" s="127" t="str">
        <f t="shared" si="61"/>
        <v/>
      </c>
      <c r="AD126" s="127" t="str">
        <f t="shared" si="38"/>
        <v/>
      </c>
      <c r="AE126" s="127" t="str">
        <f t="shared" si="39"/>
        <v/>
      </c>
      <c r="AF126" s="213" t="str">
        <f t="shared" si="65"/>
        <v/>
      </c>
      <c r="AG126" s="141"/>
      <c r="AH126" s="211"/>
      <c r="AI126" s="346" t="str">
        <f t="shared" si="40"/>
        <v/>
      </c>
      <c r="AJ126" s="153" t="str">
        <f t="shared" si="62"/>
        <v/>
      </c>
      <c r="AK126" s="153" t="str">
        <f t="shared" si="41"/>
        <v/>
      </c>
      <c r="AL126" s="153" t="str">
        <f t="shared" si="42"/>
        <v/>
      </c>
      <c r="AM126" s="141"/>
      <c r="AN126" s="211"/>
      <c r="AO126" s="346" t="str">
        <f t="shared" si="43"/>
        <v/>
      </c>
      <c r="AP126" s="153" t="str">
        <f t="shared" si="63"/>
        <v/>
      </c>
      <c r="AQ126" s="153" t="str">
        <f t="shared" si="44"/>
        <v/>
      </c>
      <c r="AR126" s="153" t="str">
        <f t="shared" si="45"/>
        <v/>
      </c>
      <c r="AS126" s="141"/>
      <c r="AT126" s="211"/>
      <c r="AU126" s="346" t="str">
        <f t="shared" si="46"/>
        <v/>
      </c>
      <c r="AV126" s="153" t="str">
        <f t="shared" si="64"/>
        <v/>
      </c>
      <c r="AW126" s="153" t="str">
        <f t="shared" si="47"/>
        <v/>
      </c>
      <c r="AX126" s="153" t="str">
        <f t="shared" si="48"/>
        <v/>
      </c>
    </row>
    <row r="127" spans="1:50" ht="29.45" customHeight="1" x14ac:dyDescent="0.25">
      <c r="A127" s="216" t="str">
        <f>'N-Bedarf-SK §13a'!A127</f>
        <v/>
      </c>
      <c r="B127" s="216" t="str">
        <f>IF('N-Bedarf-SK §13a'!B127="","",'N-Bedarf-SK §13a'!B127)</f>
        <v/>
      </c>
      <c r="C127" s="217" t="str">
        <f>IF('N-Bedarf-SK §13a'!D127="","",'N-Bedarf-SK §13a'!D127)</f>
        <v/>
      </c>
      <c r="D127" s="218" t="str">
        <f>IF('N-Bedarf-SK §13a'!C127="","",'N-Bedarf-SK §13a'!C127)</f>
        <v/>
      </c>
      <c r="E127" s="219" t="str">
        <f>IF('N-Bedarf-SK §13a'!AI127="",'N-Bedarf-SK §13a'!AG127,'N-Bedarf-SK §13a'!AI127)</f>
        <v/>
      </c>
      <c r="F127" s="219"/>
      <c r="G127" s="219"/>
      <c r="H127" s="345" t="str">
        <f t="shared" si="49"/>
        <v/>
      </c>
      <c r="I127" s="345" t="str">
        <f t="shared" si="50"/>
        <v/>
      </c>
      <c r="J127" s="345" t="str">
        <f t="shared" si="51"/>
        <v/>
      </c>
      <c r="K127" s="220">
        <f t="shared" si="52"/>
        <v>0</v>
      </c>
      <c r="L127" s="220">
        <f t="shared" si="53"/>
        <v>0</v>
      </c>
      <c r="M127" s="220">
        <f t="shared" si="54"/>
        <v>0</v>
      </c>
      <c r="N127" s="220" t="str">
        <f t="shared" si="55"/>
        <v/>
      </c>
      <c r="O127" s="220" t="str">
        <f t="shared" si="56"/>
        <v/>
      </c>
      <c r="P127" s="220" t="str">
        <f t="shared" si="57"/>
        <v/>
      </c>
      <c r="Q127" s="214" t="str">
        <f t="shared" si="33"/>
        <v/>
      </c>
      <c r="R127" s="141"/>
      <c r="S127" s="211"/>
      <c r="T127" s="346" t="str">
        <f t="shared" si="34"/>
        <v/>
      </c>
      <c r="U127" s="127" t="str">
        <f t="shared" si="58"/>
        <v/>
      </c>
      <c r="V127" s="127" t="str">
        <f t="shared" si="59"/>
        <v/>
      </c>
      <c r="W127" s="127" t="str">
        <f t="shared" si="35"/>
        <v/>
      </c>
      <c r="X127" s="127" t="str">
        <f t="shared" si="36"/>
        <v/>
      </c>
      <c r="Y127" s="141"/>
      <c r="Z127" s="211"/>
      <c r="AA127" s="361" t="str">
        <f t="shared" si="37"/>
        <v/>
      </c>
      <c r="AB127" s="127" t="str">
        <f t="shared" si="60"/>
        <v/>
      </c>
      <c r="AC127" s="127" t="str">
        <f t="shared" si="61"/>
        <v/>
      </c>
      <c r="AD127" s="127" t="str">
        <f t="shared" si="38"/>
        <v/>
      </c>
      <c r="AE127" s="127" t="str">
        <f t="shared" si="39"/>
        <v/>
      </c>
      <c r="AF127" s="213" t="str">
        <f t="shared" si="65"/>
        <v/>
      </c>
      <c r="AG127" s="141"/>
      <c r="AH127" s="211"/>
      <c r="AI127" s="346" t="str">
        <f t="shared" si="40"/>
        <v/>
      </c>
      <c r="AJ127" s="153" t="str">
        <f t="shared" si="62"/>
        <v/>
      </c>
      <c r="AK127" s="153" t="str">
        <f t="shared" si="41"/>
        <v/>
      </c>
      <c r="AL127" s="153" t="str">
        <f t="shared" si="42"/>
        <v/>
      </c>
      <c r="AM127" s="141"/>
      <c r="AN127" s="211"/>
      <c r="AO127" s="346" t="str">
        <f t="shared" si="43"/>
        <v/>
      </c>
      <c r="AP127" s="153" t="str">
        <f t="shared" si="63"/>
        <v/>
      </c>
      <c r="AQ127" s="153" t="str">
        <f t="shared" si="44"/>
        <v/>
      </c>
      <c r="AR127" s="153" t="str">
        <f t="shared" si="45"/>
        <v/>
      </c>
      <c r="AS127" s="141"/>
      <c r="AT127" s="211"/>
      <c r="AU127" s="346" t="str">
        <f t="shared" si="46"/>
        <v/>
      </c>
      <c r="AV127" s="153" t="str">
        <f t="shared" si="64"/>
        <v/>
      </c>
      <c r="AW127" s="153" t="str">
        <f t="shared" si="47"/>
        <v/>
      </c>
      <c r="AX127" s="153" t="str">
        <f t="shared" si="48"/>
        <v/>
      </c>
    </row>
    <row r="128" spans="1:50" ht="29.45" customHeight="1" x14ac:dyDescent="0.25">
      <c r="A128" s="216" t="str">
        <f>'N-Bedarf-SK §13a'!A128</f>
        <v/>
      </c>
      <c r="B128" s="216" t="str">
        <f>IF('N-Bedarf-SK §13a'!B128="","",'N-Bedarf-SK §13a'!B128)</f>
        <v/>
      </c>
      <c r="C128" s="217" t="str">
        <f>IF('N-Bedarf-SK §13a'!D128="","",'N-Bedarf-SK §13a'!D128)</f>
        <v/>
      </c>
      <c r="D128" s="218" t="str">
        <f>IF('N-Bedarf-SK §13a'!C128="","",'N-Bedarf-SK §13a'!C128)</f>
        <v/>
      </c>
      <c r="E128" s="219" t="str">
        <f>IF('N-Bedarf-SK §13a'!AI128="",'N-Bedarf-SK §13a'!AG128,'N-Bedarf-SK §13a'!AI128)</f>
        <v/>
      </c>
      <c r="F128" s="219"/>
      <c r="G128" s="219"/>
      <c r="H128" s="345" t="str">
        <f t="shared" si="49"/>
        <v/>
      </c>
      <c r="I128" s="345" t="str">
        <f t="shared" si="50"/>
        <v/>
      </c>
      <c r="J128" s="345" t="str">
        <f t="shared" si="51"/>
        <v/>
      </c>
      <c r="K128" s="220">
        <f t="shared" si="52"/>
        <v>0</v>
      </c>
      <c r="L128" s="220">
        <f t="shared" si="53"/>
        <v>0</v>
      </c>
      <c r="M128" s="220">
        <f t="shared" si="54"/>
        <v>0</v>
      </c>
      <c r="N128" s="220" t="str">
        <f t="shared" si="55"/>
        <v/>
      </c>
      <c r="O128" s="220" t="str">
        <f t="shared" si="56"/>
        <v/>
      </c>
      <c r="P128" s="220" t="str">
        <f t="shared" si="57"/>
        <v/>
      </c>
      <c r="Q128" s="214" t="str">
        <f t="shared" si="33"/>
        <v/>
      </c>
      <c r="R128" s="141"/>
      <c r="S128" s="211"/>
      <c r="T128" s="346" t="str">
        <f t="shared" si="34"/>
        <v/>
      </c>
      <c r="U128" s="127" t="str">
        <f t="shared" si="58"/>
        <v/>
      </c>
      <c r="V128" s="127" t="str">
        <f t="shared" si="59"/>
        <v/>
      </c>
      <c r="W128" s="127" t="str">
        <f t="shared" si="35"/>
        <v/>
      </c>
      <c r="X128" s="127" t="str">
        <f t="shared" si="36"/>
        <v/>
      </c>
      <c r="Y128" s="141"/>
      <c r="Z128" s="211"/>
      <c r="AA128" s="361" t="str">
        <f t="shared" si="37"/>
        <v/>
      </c>
      <c r="AB128" s="127" t="str">
        <f t="shared" si="60"/>
        <v/>
      </c>
      <c r="AC128" s="127" t="str">
        <f t="shared" si="61"/>
        <v/>
      </c>
      <c r="AD128" s="127" t="str">
        <f t="shared" si="38"/>
        <v/>
      </c>
      <c r="AE128" s="127" t="str">
        <f t="shared" si="39"/>
        <v/>
      </c>
      <c r="AF128" s="213" t="str">
        <f t="shared" si="65"/>
        <v/>
      </c>
      <c r="AG128" s="141"/>
      <c r="AH128" s="211"/>
      <c r="AI128" s="346" t="str">
        <f t="shared" si="40"/>
        <v/>
      </c>
      <c r="AJ128" s="153" t="str">
        <f t="shared" si="62"/>
        <v/>
      </c>
      <c r="AK128" s="153" t="str">
        <f t="shared" si="41"/>
        <v/>
      </c>
      <c r="AL128" s="153" t="str">
        <f t="shared" si="42"/>
        <v/>
      </c>
      <c r="AM128" s="141"/>
      <c r="AN128" s="211"/>
      <c r="AO128" s="346" t="str">
        <f t="shared" si="43"/>
        <v/>
      </c>
      <c r="AP128" s="153" t="str">
        <f t="shared" si="63"/>
        <v/>
      </c>
      <c r="AQ128" s="153" t="str">
        <f t="shared" si="44"/>
        <v/>
      </c>
      <c r="AR128" s="153" t="str">
        <f t="shared" si="45"/>
        <v/>
      </c>
      <c r="AS128" s="141"/>
      <c r="AT128" s="211"/>
      <c r="AU128" s="346" t="str">
        <f t="shared" si="46"/>
        <v/>
      </c>
      <c r="AV128" s="153" t="str">
        <f t="shared" si="64"/>
        <v/>
      </c>
      <c r="AW128" s="153" t="str">
        <f t="shared" si="47"/>
        <v/>
      </c>
      <c r="AX128" s="153" t="str">
        <f t="shared" si="48"/>
        <v/>
      </c>
    </row>
    <row r="129" spans="1:50" ht="29.45" customHeight="1" x14ac:dyDescent="0.25">
      <c r="A129" s="216" t="str">
        <f>'N-Bedarf-SK §13a'!A129</f>
        <v/>
      </c>
      <c r="B129" s="216" t="str">
        <f>IF('N-Bedarf-SK §13a'!B129="","",'N-Bedarf-SK §13a'!B129)</f>
        <v/>
      </c>
      <c r="C129" s="217" t="str">
        <f>IF('N-Bedarf-SK §13a'!D129="","",'N-Bedarf-SK §13a'!D129)</f>
        <v/>
      </c>
      <c r="D129" s="218" t="str">
        <f>IF('N-Bedarf-SK §13a'!C129="","",'N-Bedarf-SK §13a'!C129)</f>
        <v/>
      </c>
      <c r="E129" s="219" t="str">
        <f>IF('N-Bedarf-SK §13a'!AI129="",'N-Bedarf-SK §13a'!AG129,'N-Bedarf-SK §13a'!AI129)</f>
        <v/>
      </c>
      <c r="F129" s="219"/>
      <c r="G129" s="219"/>
      <c r="H129" s="345" t="str">
        <f t="shared" si="49"/>
        <v/>
      </c>
      <c r="I129" s="345" t="str">
        <f t="shared" si="50"/>
        <v/>
      </c>
      <c r="J129" s="345" t="str">
        <f t="shared" si="51"/>
        <v/>
      </c>
      <c r="K129" s="220">
        <f t="shared" si="52"/>
        <v>0</v>
      </c>
      <c r="L129" s="220">
        <f t="shared" si="53"/>
        <v>0</v>
      </c>
      <c r="M129" s="220">
        <f t="shared" si="54"/>
        <v>0</v>
      </c>
      <c r="N129" s="220" t="str">
        <f t="shared" si="55"/>
        <v/>
      </c>
      <c r="O129" s="220" t="str">
        <f t="shared" si="56"/>
        <v/>
      </c>
      <c r="P129" s="220" t="str">
        <f t="shared" si="57"/>
        <v/>
      </c>
      <c r="Q129" s="214" t="str">
        <f t="shared" si="33"/>
        <v/>
      </c>
      <c r="R129" s="141"/>
      <c r="S129" s="211"/>
      <c r="T129" s="346" t="str">
        <f t="shared" si="34"/>
        <v/>
      </c>
      <c r="U129" s="127" t="str">
        <f t="shared" si="58"/>
        <v/>
      </c>
      <c r="V129" s="127" t="str">
        <f t="shared" si="59"/>
        <v/>
      </c>
      <c r="W129" s="127" t="str">
        <f t="shared" si="35"/>
        <v/>
      </c>
      <c r="X129" s="127" t="str">
        <f t="shared" si="36"/>
        <v/>
      </c>
      <c r="Y129" s="141"/>
      <c r="Z129" s="211"/>
      <c r="AA129" s="361" t="str">
        <f t="shared" si="37"/>
        <v/>
      </c>
      <c r="AB129" s="127" t="str">
        <f t="shared" si="60"/>
        <v/>
      </c>
      <c r="AC129" s="127" t="str">
        <f t="shared" si="61"/>
        <v/>
      </c>
      <c r="AD129" s="127" t="str">
        <f t="shared" si="38"/>
        <v/>
      </c>
      <c r="AE129" s="127" t="str">
        <f t="shared" si="39"/>
        <v/>
      </c>
      <c r="AF129" s="213" t="str">
        <f t="shared" si="65"/>
        <v/>
      </c>
      <c r="AG129" s="141"/>
      <c r="AH129" s="211"/>
      <c r="AI129" s="346" t="str">
        <f t="shared" si="40"/>
        <v/>
      </c>
      <c r="AJ129" s="153" t="str">
        <f t="shared" si="62"/>
        <v/>
      </c>
      <c r="AK129" s="153" t="str">
        <f t="shared" si="41"/>
        <v/>
      </c>
      <c r="AL129" s="153" t="str">
        <f t="shared" si="42"/>
        <v/>
      </c>
      <c r="AM129" s="141"/>
      <c r="AN129" s="211"/>
      <c r="AO129" s="346" t="str">
        <f t="shared" si="43"/>
        <v/>
      </c>
      <c r="AP129" s="153" t="str">
        <f t="shared" si="63"/>
        <v/>
      </c>
      <c r="AQ129" s="153" t="str">
        <f t="shared" si="44"/>
        <v/>
      </c>
      <c r="AR129" s="153" t="str">
        <f t="shared" si="45"/>
        <v/>
      </c>
      <c r="AS129" s="141"/>
      <c r="AT129" s="211"/>
      <c r="AU129" s="346" t="str">
        <f t="shared" si="46"/>
        <v/>
      </c>
      <c r="AV129" s="153" t="str">
        <f t="shared" si="64"/>
        <v/>
      </c>
      <c r="AW129" s="153" t="str">
        <f t="shared" si="47"/>
        <v/>
      </c>
      <c r="AX129" s="153" t="str">
        <f t="shared" si="48"/>
        <v/>
      </c>
    </row>
    <row r="130" spans="1:50" ht="29.45" customHeight="1" x14ac:dyDescent="0.25">
      <c r="A130" s="216" t="str">
        <f>'N-Bedarf-SK §13a'!A130</f>
        <v/>
      </c>
      <c r="B130" s="216" t="str">
        <f>IF('N-Bedarf-SK §13a'!B130="","",'N-Bedarf-SK §13a'!B130)</f>
        <v/>
      </c>
      <c r="C130" s="217" t="str">
        <f>IF('N-Bedarf-SK §13a'!D130="","",'N-Bedarf-SK §13a'!D130)</f>
        <v/>
      </c>
      <c r="D130" s="218" t="str">
        <f>IF('N-Bedarf-SK §13a'!C130="","",'N-Bedarf-SK §13a'!C130)</f>
        <v/>
      </c>
      <c r="E130" s="219" t="str">
        <f>IF('N-Bedarf-SK §13a'!AI130="",'N-Bedarf-SK §13a'!AG130,'N-Bedarf-SK §13a'!AI130)</f>
        <v/>
      </c>
      <c r="F130" s="219"/>
      <c r="G130" s="219"/>
      <c r="H130" s="345" t="str">
        <f t="shared" si="49"/>
        <v/>
      </c>
      <c r="I130" s="345" t="str">
        <f t="shared" si="50"/>
        <v/>
      </c>
      <c r="J130" s="345" t="str">
        <f t="shared" si="51"/>
        <v/>
      </c>
      <c r="K130" s="220">
        <f t="shared" si="52"/>
        <v>0</v>
      </c>
      <c r="L130" s="220">
        <f t="shared" si="53"/>
        <v>0</v>
      </c>
      <c r="M130" s="220">
        <f t="shared" si="54"/>
        <v>0</v>
      </c>
      <c r="N130" s="220" t="str">
        <f t="shared" si="55"/>
        <v/>
      </c>
      <c r="O130" s="220" t="str">
        <f t="shared" si="56"/>
        <v/>
      </c>
      <c r="P130" s="220" t="str">
        <f t="shared" si="57"/>
        <v/>
      </c>
      <c r="Q130" s="214" t="str">
        <f t="shared" si="33"/>
        <v/>
      </c>
      <c r="R130" s="141"/>
      <c r="S130" s="211"/>
      <c r="T130" s="346" t="str">
        <f t="shared" si="34"/>
        <v/>
      </c>
      <c r="U130" s="127" t="str">
        <f t="shared" si="58"/>
        <v/>
      </c>
      <c r="V130" s="127" t="str">
        <f t="shared" si="59"/>
        <v/>
      </c>
      <c r="W130" s="127" t="str">
        <f t="shared" si="35"/>
        <v/>
      </c>
      <c r="X130" s="127" t="str">
        <f t="shared" si="36"/>
        <v/>
      </c>
      <c r="Y130" s="141"/>
      <c r="Z130" s="211"/>
      <c r="AA130" s="361" t="str">
        <f t="shared" si="37"/>
        <v/>
      </c>
      <c r="AB130" s="127" t="str">
        <f t="shared" si="60"/>
        <v/>
      </c>
      <c r="AC130" s="127" t="str">
        <f t="shared" si="61"/>
        <v/>
      </c>
      <c r="AD130" s="127" t="str">
        <f t="shared" si="38"/>
        <v/>
      </c>
      <c r="AE130" s="127" t="str">
        <f t="shared" si="39"/>
        <v/>
      </c>
      <c r="AF130" s="213" t="str">
        <f t="shared" si="65"/>
        <v/>
      </c>
      <c r="AG130" s="141"/>
      <c r="AH130" s="211"/>
      <c r="AI130" s="346" t="str">
        <f t="shared" si="40"/>
        <v/>
      </c>
      <c r="AJ130" s="153" t="str">
        <f t="shared" si="62"/>
        <v/>
      </c>
      <c r="AK130" s="153" t="str">
        <f t="shared" si="41"/>
        <v/>
      </c>
      <c r="AL130" s="153" t="str">
        <f t="shared" si="42"/>
        <v/>
      </c>
      <c r="AM130" s="141"/>
      <c r="AN130" s="211"/>
      <c r="AO130" s="346" t="str">
        <f t="shared" si="43"/>
        <v/>
      </c>
      <c r="AP130" s="153" t="str">
        <f t="shared" si="63"/>
        <v/>
      </c>
      <c r="AQ130" s="153" t="str">
        <f t="shared" si="44"/>
        <v/>
      </c>
      <c r="AR130" s="153" t="str">
        <f t="shared" si="45"/>
        <v/>
      </c>
      <c r="AS130" s="141"/>
      <c r="AT130" s="211"/>
      <c r="AU130" s="346" t="str">
        <f t="shared" si="46"/>
        <v/>
      </c>
      <c r="AV130" s="153" t="str">
        <f t="shared" si="64"/>
        <v/>
      </c>
      <c r="AW130" s="153" t="str">
        <f t="shared" si="47"/>
        <v/>
      </c>
      <c r="AX130" s="153" t="str">
        <f t="shared" si="48"/>
        <v/>
      </c>
    </row>
    <row r="131" spans="1:50" ht="29.45" customHeight="1" x14ac:dyDescent="0.25">
      <c r="A131" s="216" t="str">
        <f>'N-Bedarf-SK §13a'!A131</f>
        <v/>
      </c>
      <c r="B131" s="216" t="str">
        <f>IF('N-Bedarf-SK §13a'!B131="","",'N-Bedarf-SK §13a'!B131)</f>
        <v/>
      </c>
      <c r="C131" s="217" t="str">
        <f>IF('N-Bedarf-SK §13a'!D131="","",'N-Bedarf-SK §13a'!D131)</f>
        <v/>
      </c>
      <c r="D131" s="218" t="str">
        <f>IF('N-Bedarf-SK §13a'!C131="","",'N-Bedarf-SK §13a'!C131)</f>
        <v/>
      </c>
      <c r="E131" s="219" t="str">
        <f>IF('N-Bedarf-SK §13a'!AI131="",'N-Bedarf-SK §13a'!AG131,'N-Bedarf-SK §13a'!AI131)</f>
        <v/>
      </c>
      <c r="F131" s="219"/>
      <c r="G131" s="219"/>
      <c r="H131" s="345" t="str">
        <f t="shared" si="49"/>
        <v/>
      </c>
      <c r="I131" s="345" t="str">
        <f t="shared" si="50"/>
        <v/>
      </c>
      <c r="J131" s="345" t="str">
        <f t="shared" si="51"/>
        <v/>
      </c>
      <c r="K131" s="220">
        <f t="shared" si="52"/>
        <v>0</v>
      </c>
      <c r="L131" s="220">
        <f t="shared" si="53"/>
        <v>0</v>
      </c>
      <c r="M131" s="220">
        <f t="shared" si="54"/>
        <v>0</v>
      </c>
      <c r="N131" s="220" t="str">
        <f t="shared" si="55"/>
        <v/>
      </c>
      <c r="O131" s="220" t="str">
        <f t="shared" si="56"/>
        <v/>
      </c>
      <c r="P131" s="220" t="str">
        <f t="shared" si="57"/>
        <v/>
      </c>
      <c r="Q131" s="214" t="str">
        <f t="shared" si="33"/>
        <v/>
      </c>
      <c r="R131" s="141"/>
      <c r="S131" s="211"/>
      <c r="T131" s="346" t="str">
        <f t="shared" si="34"/>
        <v/>
      </c>
      <c r="U131" s="127" t="str">
        <f t="shared" si="58"/>
        <v/>
      </c>
      <c r="V131" s="127" t="str">
        <f t="shared" si="59"/>
        <v/>
      </c>
      <c r="W131" s="127" t="str">
        <f t="shared" si="35"/>
        <v/>
      </c>
      <c r="X131" s="127" t="str">
        <f t="shared" si="36"/>
        <v/>
      </c>
      <c r="Y131" s="141"/>
      <c r="Z131" s="211"/>
      <c r="AA131" s="361" t="str">
        <f t="shared" si="37"/>
        <v/>
      </c>
      <c r="AB131" s="127" t="str">
        <f t="shared" si="60"/>
        <v/>
      </c>
      <c r="AC131" s="127" t="str">
        <f t="shared" si="61"/>
        <v/>
      </c>
      <c r="AD131" s="127" t="str">
        <f t="shared" si="38"/>
        <v/>
      </c>
      <c r="AE131" s="127" t="str">
        <f t="shared" si="39"/>
        <v/>
      </c>
      <c r="AF131" s="213" t="str">
        <f t="shared" si="65"/>
        <v/>
      </c>
      <c r="AG131" s="141"/>
      <c r="AH131" s="211"/>
      <c r="AI131" s="346" t="str">
        <f t="shared" si="40"/>
        <v/>
      </c>
      <c r="AJ131" s="153" t="str">
        <f t="shared" si="62"/>
        <v/>
      </c>
      <c r="AK131" s="153" t="str">
        <f t="shared" si="41"/>
        <v/>
      </c>
      <c r="AL131" s="153" t="str">
        <f t="shared" si="42"/>
        <v/>
      </c>
      <c r="AM131" s="141"/>
      <c r="AN131" s="211"/>
      <c r="AO131" s="346" t="str">
        <f t="shared" si="43"/>
        <v/>
      </c>
      <c r="AP131" s="153" t="str">
        <f t="shared" si="63"/>
        <v/>
      </c>
      <c r="AQ131" s="153" t="str">
        <f t="shared" si="44"/>
        <v/>
      </c>
      <c r="AR131" s="153" t="str">
        <f t="shared" si="45"/>
        <v/>
      </c>
      <c r="AS131" s="141"/>
      <c r="AT131" s="211"/>
      <c r="AU131" s="346" t="str">
        <f t="shared" si="46"/>
        <v/>
      </c>
      <c r="AV131" s="153" t="str">
        <f t="shared" si="64"/>
        <v/>
      </c>
      <c r="AW131" s="153" t="str">
        <f t="shared" si="47"/>
        <v/>
      </c>
      <c r="AX131" s="153" t="str">
        <f t="shared" si="48"/>
        <v/>
      </c>
    </row>
    <row r="132" spans="1:50" ht="29.45" customHeight="1" x14ac:dyDescent="0.25">
      <c r="A132" s="216" t="str">
        <f>'N-Bedarf-SK §13a'!A132</f>
        <v/>
      </c>
      <c r="B132" s="216" t="str">
        <f>IF('N-Bedarf-SK §13a'!B132="","",'N-Bedarf-SK §13a'!B132)</f>
        <v/>
      </c>
      <c r="C132" s="217" t="str">
        <f>IF('N-Bedarf-SK §13a'!D132="","",'N-Bedarf-SK §13a'!D132)</f>
        <v/>
      </c>
      <c r="D132" s="218" t="str">
        <f>IF('N-Bedarf-SK §13a'!C132="","",'N-Bedarf-SK §13a'!C132)</f>
        <v/>
      </c>
      <c r="E132" s="219" t="str">
        <f>IF('N-Bedarf-SK §13a'!AI132="",'N-Bedarf-SK §13a'!AG132,'N-Bedarf-SK §13a'!AI132)</f>
        <v/>
      </c>
      <c r="F132" s="219"/>
      <c r="G132" s="219"/>
      <c r="H132" s="345" t="str">
        <f t="shared" si="49"/>
        <v/>
      </c>
      <c r="I132" s="345" t="str">
        <f t="shared" si="50"/>
        <v/>
      </c>
      <c r="J132" s="345" t="str">
        <f t="shared" si="51"/>
        <v/>
      </c>
      <c r="K132" s="220">
        <f t="shared" si="52"/>
        <v>0</v>
      </c>
      <c r="L132" s="220">
        <f t="shared" si="53"/>
        <v>0</v>
      </c>
      <c r="M132" s="220">
        <f t="shared" si="54"/>
        <v>0</v>
      </c>
      <c r="N132" s="220" t="str">
        <f t="shared" si="55"/>
        <v/>
      </c>
      <c r="O132" s="220" t="str">
        <f t="shared" si="56"/>
        <v/>
      </c>
      <c r="P132" s="220" t="str">
        <f t="shared" si="57"/>
        <v/>
      </c>
      <c r="Q132" s="214" t="str">
        <f t="shared" si="33"/>
        <v/>
      </c>
      <c r="R132" s="141"/>
      <c r="S132" s="211"/>
      <c r="T132" s="346" t="str">
        <f t="shared" si="34"/>
        <v/>
      </c>
      <c r="U132" s="127" t="str">
        <f t="shared" si="58"/>
        <v/>
      </c>
      <c r="V132" s="127" t="str">
        <f t="shared" si="59"/>
        <v/>
      </c>
      <c r="W132" s="127" t="str">
        <f t="shared" si="35"/>
        <v/>
      </c>
      <c r="X132" s="127" t="str">
        <f t="shared" si="36"/>
        <v/>
      </c>
      <c r="Y132" s="141"/>
      <c r="Z132" s="211"/>
      <c r="AA132" s="361" t="str">
        <f t="shared" si="37"/>
        <v/>
      </c>
      <c r="AB132" s="127" t="str">
        <f t="shared" si="60"/>
        <v/>
      </c>
      <c r="AC132" s="127" t="str">
        <f t="shared" si="61"/>
        <v/>
      </c>
      <c r="AD132" s="127" t="str">
        <f t="shared" si="38"/>
        <v/>
      </c>
      <c r="AE132" s="127" t="str">
        <f t="shared" si="39"/>
        <v/>
      </c>
      <c r="AF132" s="213" t="str">
        <f t="shared" si="65"/>
        <v/>
      </c>
      <c r="AG132" s="141"/>
      <c r="AH132" s="211"/>
      <c r="AI132" s="346" t="str">
        <f t="shared" si="40"/>
        <v/>
      </c>
      <c r="AJ132" s="153" t="str">
        <f t="shared" si="62"/>
        <v/>
      </c>
      <c r="AK132" s="153" t="str">
        <f t="shared" si="41"/>
        <v/>
      </c>
      <c r="AL132" s="153" t="str">
        <f t="shared" si="42"/>
        <v/>
      </c>
      <c r="AM132" s="141"/>
      <c r="AN132" s="211"/>
      <c r="AO132" s="346" t="str">
        <f t="shared" si="43"/>
        <v/>
      </c>
      <c r="AP132" s="153" t="str">
        <f t="shared" si="63"/>
        <v/>
      </c>
      <c r="AQ132" s="153" t="str">
        <f t="shared" si="44"/>
        <v/>
      </c>
      <c r="AR132" s="153" t="str">
        <f t="shared" si="45"/>
        <v/>
      </c>
      <c r="AS132" s="141"/>
      <c r="AT132" s="211"/>
      <c r="AU132" s="346" t="str">
        <f t="shared" si="46"/>
        <v/>
      </c>
      <c r="AV132" s="153" t="str">
        <f t="shared" si="64"/>
        <v/>
      </c>
      <c r="AW132" s="153" t="str">
        <f t="shared" si="47"/>
        <v/>
      </c>
      <c r="AX132" s="153" t="str">
        <f t="shared" si="48"/>
        <v/>
      </c>
    </row>
    <row r="133" spans="1:50" ht="29.45" customHeight="1" x14ac:dyDescent="0.25">
      <c r="A133" s="216" t="str">
        <f>'N-Bedarf-SK §13a'!A133</f>
        <v/>
      </c>
      <c r="B133" s="216" t="str">
        <f>IF('N-Bedarf-SK §13a'!B133="","",'N-Bedarf-SK §13a'!B133)</f>
        <v/>
      </c>
      <c r="C133" s="217" t="str">
        <f>IF('N-Bedarf-SK §13a'!D133="","",'N-Bedarf-SK §13a'!D133)</f>
        <v/>
      </c>
      <c r="D133" s="218" t="str">
        <f>IF('N-Bedarf-SK §13a'!C133="","",'N-Bedarf-SK §13a'!C133)</f>
        <v/>
      </c>
      <c r="E133" s="219" t="str">
        <f>IF('N-Bedarf-SK §13a'!AI133="",'N-Bedarf-SK §13a'!AG133,'N-Bedarf-SK §13a'!AI133)</f>
        <v/>
      </c>
      <c r="F133" s="219"/>
      <c r="G133" s="219"/>
      <c r="H133" s="345" t="str">
        <f t="shared" si="49"/>
        <v/>
      </c>
      <c r="I133" s="345" t="str">
        <f t="shared" si="50"/>
        <v/>
      </c>
      <c r="J133" s="345" t="str">
        <f t="shared" si="51"/>
        <v/>
      </c>
      <c r="K133" s="220">
        <f t="shared" si="52"/>
        <v>0</v>
      </c>
      <c r="L133" s="220">
        <f t="shared" si="53"/>
        <v>0</v>
      </c>
      <c r="M133" s="220">
        <f t="shared" si="54"/>
        <v>0</v>
      </c>
      <c r="N133" s="220" t="str">
        <f t="shared" si="55"/>
        <v/>
      </c>
      <c r="O133" s="220" t="str">
        <f t="shared" si="56"/>
        <v/>
      </c>
      <c r="P133" s="220" t="str">
        <f t="shared" si="57"/>
        <v/>
      </c>
      <c r="Q133" s="214" t="str">
        <f t="shared" si="33"/>
        <v/>
      </c>
      <c r="R133" s="141"/>
      <c r="S133" s="211"/>
      <c r="T133" s="346" t="str">
        <f t="shared" si="34"/>
        <v/>
      </c>
      <c r="U133" s="127" t="str">
        <f t="shared" si="58"/>
        <v/>
      </c>
      <c r="V133" s="127" t="str">
        <f t="shared" si="59"/>
        <v/>
      </c>
      <c r="W133" s="127" t="str">
        <f t="shared" si="35"/>
        <v/>
      </c>
      <c r="X133" s="127" t="str">
        <f t="shared" si="36"/>
        <v/>
      </c>
      <c r="Y133" s="141"/>
      <c r="Z133" s="211"/>
      <c r="AA133" s="361" t="str">
        <f t="shared" si="37"/>
        <v/>
      </c>
      <c r="AB133" s="127" t="str">
        <f t="shared" si="60"/>
        <v/>
      </c>
      <c r="AC133" s="127" t="str">
        <f t="shared" si="61"/>
        <v/>
      </c>
      <c r="AD133" s="127" t="str">
        <f t="shared" si="38"/>
        <v/>
      </c>
      <c r="AE133" s="127" t="str">
        <f t="shared" si="39"/>
        <v/>
      </c>
      <c r="AF133" s="213" t="str">
        <f t="shared" si="65"/>
        <v/>
      </c>
      <c r="AG133" s="141"/>
      <c r="AH133" s="211"/>
      <c r="AI133" s="346" t="str">
        <f t="shared" si="40"/>
        <v/>
      </c>
      <c r="AJ133" s="153" t="str">
        <f t="shared" si="62"/>
        <v/>
      </c>
      <c r="AK133" s="153" t="str">
        <f t="shared" si="41"/>
        <v/>
      </c>
      <c r="AL133" s="153" t="str">
        <f t="shared" si="42"/>
        <v/>
      </c>
      <c r="AM133" s="141"/>
      <c r="AN133" s="211"/>
      <c r="AO133" s="346" t="str">
        <f t="shared" si="43"/>
        <v/>
      </c>
      <c r="AP133" s="153" t="str">
        <f t="shared" si="63"/>
        <v/>
      </c>
      <c r="AQ133" s="153" t="str">
        <f t="shared" si="44"/>
        <v/>
      </c>
      <c r="AR133" s="153" t="str">
        <f t="shared" si="45"/>
        <v/>
      </c>
      <c r="AS133" s="141"/>
      <c r="AT133" s="211"/>
      <c r="AU133" s="346" t="str">
        <f t="shared" si="46"/>
        <v/>
      </c>
      <c r="AV133" s="153" t="str">
        <f t="shared" si="64"/>
        <v/>
      </c>
      <c r="AW133" s="153" t="str">
        <f t="shared" si="47"/>
        <v/>
      </c>
      <c r="AX133" s="153" t="str">
        <f t="shared" si="48"/>
        <v/>
      </c>
    </row>
    <row r="134" spans="1:50" ht="29.45" customHeight="1" x14ac:dyDescent="0.25">
      <c r="A134" s="216" t="str">
        <f>'N-Bedarf-SK §13a'!A134</f>
        <v/>
      </c>
      <c r="B134" s="216" t="str">
        <f>IF('N-Bedarf-SK §13a'!B134="","",'N-Bedarf-SK §13a'!B134)</f>
        <v/>
      </c>
      <c r="C134" s="217" t="str">
        <f>IF('N-Bedarf-SK §13a'!D134="","",'N-Bedarf-SK §13a'!D134)</f>
        <v/>
      </c>
      <c r="D134" s="218" t="str">
        <f>IF('N-Bedarf-SK §13a'!C134="","",'N-Bedarf-SK §13a'!C134)</f>
        <v/>
      </c>
      <c r="E134" s="219" t="str">
        <f>IF('N-Bedarf-SK §13a'!AI134="",'N-Bedarf-SK §13a'!AG134,'N-Bedarf-SK §13a'!AI134)</f>
        <v/>
      </c>
      <c r="F134" s="219"/>
      <c r="G134" s="219"/>
      <c r="H134" s="345" t="str">
        <f t="shared" si="49"/>
        <v/>
      </c>
      <c r="I134" s="345" t="str">
        <f t="shared" si="50"/>
        <v/>
      </c>
      <c r="J134" s="345" t="str">
        <f t="shared" si="51"/>
        <v/>
      </c>
      <c r="K134" s="220">
        <f t="shared" si="52"/>
        <v>0</v>
      </c>
      <c r="L134" s="220">
        <f t="shared" si="53"/>
        <v>0</v>
      </c>
      <c r="M134" s="220">
        <f t="shared" si="54"/>
        <v>0</v>
      </c>
      <c r="N134" s="220" t="str">
        <f t="shared" si="55"/>
        <v/>
      </c>
      <c r="O134" s="220" t="str">
        <f t="shared" si="56"/>
        <v/>
      </c>
      <c r="P134" s="220" t="str">
        <f t="shared" si="57"/>
        <v/>
      </c>
      <c r="Q134" s="214" t="str">
        <f t="shared" si="33"/>
        <v/>
      </c>
      <c r="R134" s="141"/>
      <c r="S134" s="211"/>
      <c r="T134" s="346" t="str">
        <f t="shared" si="34"/>
        <v/>
      </c>
      <c r="U134" s="127" t="str">
        <f t="shared" si="58"/>
        <v/>
      </c>
      <c r="V134" s="127" t="str">
        <f t="shared" si="59"/>
        <v/>
      </c>
      <c r="W134" s="127" t="str">
        <f t="shared" si="35"/>
        <v/>
      </c>
      <c r="X134" s="127" t="str">
        <f t="shared" si="36"/>
        <v/>
      </c>
      <c r="Y134" s="141"/>
      <c r="Z134" s="211"/>
      <c r="AA134" s="361" t="str">
        <f t="shared" si="37"/>
        <v/>
      </c>
      <c r="AB134" s="127" t="str">
        <f t="shared" si="60"/>
        <v/>
      </c>
      <c r="AC134" s="127" t="str">
        <f t="shared" si="61"/>
        <v/>
      </c>
      <c r="AD134" s="127" t="str">
        <f t="shared" si="38"/>
        <v/>
      </c>
      <c r="AE134" s="127" t="str">
        <f t="shared" si="39"/>
        <v/>
      </c>
      <c r="AF134" s="213" t="str">
        <f t="shared" si="65"/>
        <v/>
      </c>
      <c r="AG134" s="141"/>
      <c r="AH134" s="211"/>
      <c r="AI134" s="346" t="str">
        <f t="shared" si="40"/>
        <v/>
      </c>
      <c r="AJ134" s="153" t="str">
        <f t="shared" si="62"/>
        <v/>
      </c>
      <c r="AK134" s="153" t="str">
        <f t="shared" si="41"/>
        <v/>
      </c>
      <c r="AL134" s="153" t="str">
        <f t="shared" si="42"/>
        <v/>
      </c>
      <c r="AM134" s="141"/>
      <c r="AN134" s="211"/>
      <c r="AO134" s="346" t="str">
        <f t="shared" si="43"/>
        <v/>
      </c>
      <c r="AP134" s="153" t="str">
        <f t="shared" si="63"/>
        <v/>
      </c>
      <c r="AQ134" s="153" t="str">
        <f t="shared" si="44"/>
        <v/>
      </c>
      <c r="AR134" s="153" t="str">
        <f t="shared" si="45"/>
        <v/>
      </c>
      <c r="AS134" s="141"/>
      <c r="AT134" s="211"/>
      <c r="AU134" s="346" t="str">
        <f t="shared" si="46"/>
        <v/>
      </c>
      <c r="AV134" s="153" t="str">
        <f t="shared" si="64"/>
        <v/>
      </c>
      <c r="AW134" s="153" t="str">
        <f t="shared" si="47"/>
        <v/>
      </c>
      <c r="AX134" s="153" t="str">
        <f t="shared" si="48"/>
        <v/>
      </c>
    </row>
    <row r="135" spans="1:50" ht="29.45" customHeight="1" x14ac:dyDescent="0.25">
      <c r="A135" s="216" t="str">
        <f>'N-Bedarf-SK §13a'!A135</f>
        <v/>
      </c>
      <c r="B135" s="216" t="str">
        <f>IF('N-Bedarf-SK §13a'!B135="","",'N-Bedarf-SK §13a'!B135)</f>
        <v/>
      </c>
      <c r="C135" s="217" t="str">
        <f>IF('N-Bedarf-SK §13a'!D135="","",'N-Bedarf-SK §13a'!D135)</f>
        <v/>
      </c>
      <c r="D135" s="218" t="str">
        <f>IF('N-Bedarf-SK §13a'!C135="","",'N-Bedarf-SK §13a'!C135)</f>
        <v/>
      </c>
      <c r="E135" s="219" t="str">
        <f>IF('N-Bedarf-SK §13a'!AI135="",'N-Bedarf-SK §13a'!AG135,'N-Bedarf-SK §13a'!AI135)</f>
        <v/>
      </c>
      <c r="F135" s="219"/>
      <c r="G135" s="219"/>
      <c r="H135" s="345" t="str">
        <f t="shared" si="49"/>
        <v/>
      </c>
      <c r="I135" s="345" t="str">
        <f t="shared" si="50"/>
        <v/>
      </c>
      <c r="J135" s="345" t="str">
        <f t="shared" si="51"/>
        <v/>
      </c>
      <c r="K135" s="220">
        <f t="shared" si="52"/>
        <v>0</v>
      </c>
      <c r="L135" s="220">
        <f t="shared" si="53"/>
        <v>0</v>
      </c>
      <c r="M135" s="220">
        <f t="shared" si="54"/>
        <v>0</v>
      </c>
      <c r="N135" s="220" t="str">
        <f t="shared" si="55"/>
        <v/>
      </c>
      <c r="O135" s="220" t="str">
        <f t="shared" si="56"/>
        <v/>
      </c>
      <c r="P135" s="220" t="str">
        <f t="shared" si="57"/>
        <v/>
      </c>
      <c r="Q135" s="214" t="str">
        <f t="shared" si="33"/>
        <v/>
      </c>
      <c r="R135" s="141"/>
      <c r="S135" s="211"/>
      <c r="T135" s="346" t="str">
        <f t="shared" si="34"/>
        <v/>
      </c>
      <c r="U135" s="127" t="str">
        <f t="shared" si="58"/>
        <v/>
      </c>
      <c r="V135" s="127" t="str">
        <f t="shared" si="59"/>
        <v/>
      </c>
      <c r="W135" s="127" t="str">
        <f t="shared" si="35"/>
        <v/>
      </c>
      <c r="X135" s="127" t="str">
        <f t="shared" si="36"/>
        <v/>
      </c>
      <c r="Y135" s="141"/>
      <c r="Z135" s="211"/>
      <c r="AA135" s="361" t="str">
        <f t="shared" si="37"/>
        <v/>
      </c>
      <c r="AB135" s="127" t="str">
        <f t="shared" si="60"/>
        <v/>
      </c>
      <c r="AC135" s="127" t="str">
        <f t="shared" si="61"/>
        <v/>
      </c>
      <c r="AD135" s="127" t="str">
        <f t="shared" si="38"/>
        <v/>
      </c>
      <c r="AE135" s="127" t="str">
        <f t="shared" si="39"/>
        <v/>
      </c>
      <c r="AF135" s="213" t="str">
        <f t="shared" si="65"/>
        <v/>
      </c>
      <c r="AG135" s="141"/>
      <c r="AH135" s="211"/>
      <c r="AI135" s="346" t="str">
        <f t="shared" si="40"/>
        <v/>
      </c>
      <c r="AJ135" s="153" t="str">
        <f t="shared" si="62"/>
        <v/>
      </c>
      <c r="AK135" s="153" t="str">
        <f t="shared" si="41"/>
        <v/>
      </c>
      <c r="AL135" s="153" t="str">
        <f t="shared" si="42"/>
        <v/>
      </c>
      <c r="AM135" s="141"/>
      <c r="AN135" s="211"/>
      <c r="AO135" s="346" t="str">
        <f t="shared" si="43"/>
        <v/>
      </c>
      <c r="AP135" s="153" t="str">
        <f t="shared" si="63"/>
        <v/>
      </c>
      <c r="AQ135" s="153" t="str">
        <f t="shared" si="44"/>
        <v/>
      </c>
      <c r="AR135" s="153" t="str">
        <f t="shared" si="45"/>
        <v/>
      </c>
      <c r="AS135" s="141"/>
      <c r="AT135" s="211"/>
      <c r="AU135" s="346" t="str">
        <f t="shared" si="46"/>
        <v/>
      </c>
      <c r="AV135" s="153" t="str">
        <f t="shared" si="64"/>
        <v/>
      </c>
      <c r="AW135" s="153" t="str">
        <f t="shared" si="47"/>
        <v/>
      </c>
      <c r="AX135" s="153" t="str">
        <f t="shared" si="48"/>
        <v/>
      </c>
    </row>
    <row r="136" spans="1:50" ht="29.45" customHeight="1" x14ac:dyDescent="0.25">
      <c r="A136" s="216" t="str">
        <f>'N-Bedarf-SK §13a'!A136</f>
        <v/>
      </c>
      <c r="B136" s="216" t="str">
        <f>IF('N-Bedarf-SK §13a'!B136="","",'N-Bedarf-SK §13a'!B136)</f>
        <v/>
      </c>
      <c r="C136" s="217" t="str">
        <f>IF('N-Bedarf-SK §13a'!D136="","",'N-Bedarf-SK §13a'!D136)</f>
        <v/>
      </c>
      <c r="D136" s="218" t="str">
        <f>IF('N-Bedarf-SK §13a'!C136="","",'N-Bedarf-SK §13a'!C136)</f>
        <v/>
      </c>
      <c r="E136" s="219" t="str">
        <f>IF('N-Bedarf-SK §13a'!AI136="",'N-Bedarf-SK §13a'!AG136,'N-Bedarf-SK §13a'!AI136)</f>
        <v/>
      </c>
      <c r="F136" s="219"/>
      <c r="G136" s="219"/>
      <c r="H136" s="345" t="str">
        <f t="shared" si="49"/>
        <v/>
      </c>
      <c r="I136" s="345" t="str">
        <f t="shared" si="50"/>
        <v/>
      </c>
      <c r="J136" s="345" t="str">
        <f t="shared" si="51"/>
        <v/>
      </c>
      <c r="K136" s="220">
        <f t="shared" si="52"/>
        <v>0</v>
      </c>
      <c r="L136" s="220">
        <f t="shared" si="53"/>
        <v>0</v>
      </c>
      <c r="M136" s="220">
        <f t="shared" si="54"/>
        <v>0</v>
      </c>
      <c r="N136" s="220" t="str">
        <f t="shared" si="55"/>
        <v/>
      </c>
      <c r="O136" s="220" t="str">
        <f t="shared" si="56"/>
        <v/>
      </c>
      <c r="P136" s="220" t="str">
        <f t="shared" si="57"/>
        <v/>
      </c>
      <c r="Q136" s="214" t="str">
        <f t="shared" ref="Q136:Q199" si="66">IF(N136="","",IF(N136&gt;0,"Achtung: N-Überhang!",""))</f>
        <v/>
      </c>
      <c r="R136" s="141"/>
      <c r="S136" s="211"/>
      <c r="T136" s="346" t="str">
        <f t="shared" ref="T136:T199" si="67">IF(D136="","",S136*D136)</f>
        <v/>
      </c>
      <c r="U136" s="127" t="str">
        <f t="shared" si="58"/>
        <v/>
      </c>
      <c r="V136" s="127" t="str">
        <f t="shared" si="59"/>
        <v/>
      </c>
      <c r="W136" s="127" t="str">
        <f t="shared" ref="W136:W199" si="68">IF(OR(F136="",R136="",R136="keine"),"",(VLOOKUP(R136,Dünger_Formen,8,FALSE))*S136)</f>
        <v/>
      </c>
      <c r="X136" s="127" t="str">
        <f t="shared" ref="X136:X199" si="69">IF(OR(G136="",R136="",R136="keine"),"",(VLOOKUP(R136,Dünger_Formen,9,FALSE))*S136)</f>
        <v/>
      </c>
      <c r="Y136" s="141"/>
      <c r="Z136" s="211"/>
      <c r="AA136" s="361" t="str">
        <f t="shared" ref="AA136:AA199" si="70">IF(D136="","",Z136*D136)</f>
        <v/>
      </c>
      <c r="AB136" s="127" t="str">
        <f t="shared" si="60"/>
        <v/>
      </c>
      <c r="AC136" s="127" t="str">
        <f t="shared" si="61"/>
        <v/>
      </c>
      <c r="AD136" s="127" t="str">
        <f t="shared" ref="AD136:AD199" si="71">IF(OR(F136="",Y136="",Y136="keine"),"",(VLOOKUP(Y136,Dünger_Formen,8,FALSE))*Z136)</f>
        <v/>
      </c>
      <c r="AE136" s="127" t="str">
        <f t="shared" ref="AE136:AE199" si="72">IF(OR(G136="",Y136="",Y136="keine"),"",(VLOOKUP(Y136,Dünger_Formen,9,FALSE))*Z136)</f>
        <v/>
      </c>
      <c r="AF136" s="213" t="str">
        <f t="shared" si="65"/>
        <v/>
      </c>
      <c r="AG136" s="141"/>
      <c r="AH136" s="211"/>
      <c r="AI136" s="346" t="str">
        <f t="shared" ref="AI136:AI199" si="73">IF(D136="","",AH136*$D136)</f>
        <v/>
      </c>
      <c r="AJ136" s="153" t="str">
        <f t="shared" si="62"/>
        <v/>
      </c>
      <c r="AK136" s="153" t="str">
        <f t="shared" ref="AK136:AK199" si="74">IF(OR(F136="",AG136="",AG136="keine"),"",ROUND((VLOOKUP(AG136,Dünger_Formen,8,FALSE))*AH136,0))</f>
        <v/>
      </c>
      <c r="AL136" s="153" t="str">
        <f t="shared" ref="AL136:AL199" si="75">IF(OR(G136="",AG136="",AG136="keine"),"",ROUND((VLOOKUP(AG136,Dünger_Formen,9,FALSE))*AH136,0))</f>
        <v/>
      </c>
      <c r="AM136" s="141"/>
      <c r="AN136" s="211"/>
      <c r="AO136" s="346" t="str">
        <f t="shared" ref="AO136:AO199" si="76">IF(D136="","",AN136*$D136)</f>
        <v/>
      </c>
      <c r="AP136" s="153" t="str">
        <f t="shared" si="63"/>
        <v/>
      </c>
      <c r="AQ136" s="153" t="str">
        <f t="shared" ref="AQ136:AQ199" si="77">IF(OR(F136="",AM136="",AM136="keine"),"",ROUND((VLOOKUP(AM136,Dünger_Formen,8,FALSE))*AN136,0))</f>
        <v/>
      </c>
      <c r="AR136" s="153" t="str">
        <f t="shared" ref="AR136:AR199" si="78">IF(OR(G136="",AM136="",AM136="keine"),"",ROUND((VLOOKUP(AM136,Dünger_Formen,9,FALSE))*AN136,0))</f>
        <v/>
      </c>
      <c r="AS136" s="141"/>
      <c r="AT136" s="211"/>
      <c r="AU136" s="346" t="str">
        <f t="shared" ref="AU136:AU199" si="79">IF(D136="","",AT136*$D136)</f>
        <v/>
      </c>
      <c r="AV136" s="153" t="str">
        <f t="shared" si="64"/>
        <v/>
      </c>
      <c r="AW136" s="153" t="str">
        <f t="shared" ref="AW136:AW199" si="80">IF(OR(F136="",AS136="",AS136="keine"),"",ROUND((VLOOKUP(AS136,Dünger_Formen,8,FALSE))*AT136,0))</f>
        <v/>
      </c>
      <c r="AX136" s="153" t="str">
        <f t="shared" ref="AX136:AX199" si="81">IF(OR(G136="",AS136="",AS136="keine"),"",ROUND((VLOOKUP(AS136,Dünger_Formen,9,FALSE))*AT136,0))</f>
        <v/>
      </c>
    </row>
    <row r="137" spans="1:50" ht="29.45" customHeight="1" x14ac:dyDescent="0.25">
      <c r="A137" s="216" t="str">
        <f>'N-Bedarf-SK §13a'!A137</f>
        <v/>
      </c>
      <c r="B137" s="216" t="str">
        <f>IF('N-Bedarf-SK §13a'!B137="","",'N-Bedarf-SK §13a'!B137)</f>
        <v/>
      </c>
      <c r="C137" s="217" t="str">
        <f>IF('N-Bedarf-SK §13a'!D137="","",'N-Bedarf-SK §13a'!D137)</f>
        <v/>
      </c>
      <c r="D137" s="218" t="str">
        <f>IF('N-Bedarf-SK §13a'!C137="","",'N-Bedarf-SK §13a'!C137)</f>
        <v/>
      </c>
      <c r="E137" s="219" t="str">
        <f>IF('N-Bedarf-SK §13a'!AI137="",'N-Bedarf-SK §13a'!AG137,'N-Bedarf-SK §13a'!AI137)</f>
        <v/>
      </c>
      <c r="F137" s="219"/>
      <c r="G137" s="219"/>
      <c r="H137" s="345" t="str">
        <f t="shared" ref="H137:H200" si="82">IF(OR(E137="",N137=""),"",SUM(V137,AC137))</f>
        <v/>
      </c>
      <c r="I137" s="345" t="str">
        <f t="shared" ref="I137:I200" si="83">IF(OR(E137="",N137=""),"",SUM(U137,AB137))</f>
        <v/>
      </c>
      <c r="J137" s="345" t="str">
        <f t="shared" ref="J137:J200" si="84">IF(OR(E137="",N137=""),"",SUM(AJ137,AP137,AV137))</f>
        <v/>
      </c>
      <c r="K137" s="220">
        <f t="shared" ref="K137:K200" si="85">IF(V137="",0,V137)+IF(AC137="",0,AC137)+IF(AJ137="",0,AJ137)+IF(AP137="",0,AP137)+IF(AV137="",0,AV137)</f>
        <v>0</v>
      </c>
      <c r="L137" s="220">
        <f t="shared" ref="L137:L200" si="86">IF(W137="",0,W137)+IF(AD137="",0,AD137)+IF(AK137="",0,AK137)+IF(AQ137="",0,AQ137)+IF(AW137="",0,AW137)</f>
        <v>0</v>
      </c>
      <c r="M137" s="220">
        <f t="shared" ref="M137:M200" si="87">IF(X137="",0,X137)+IF(AE137="",0,AE137)+IF(AL137="",0,AL137)+IF(AR137="",0,AR137)+IF(AX137="",0,AX137)</f>
        <v>0</v>
      </c>
      <c r="N137" s="220" t="str">
        <f t="shared" ref="N137:N200" si="88">IF(E137="","",K137-E137)</f>
        <v/>
      </c>
      <c r="O137" s="220" t="str">
        <f t="shared" ref="O137:O200" si="89">IF(F137="","",L137-F137)</f>
        <v/>
      </c>
      <c r="P137" s="220" t="str">
        <f t="shared" ref="P137:P200" si="90">IF(G137="","",M137-G137)</f>
        <v/>
      </c>
      <c r="Q137" s="214" t="str">
        <f t="shared" si="66"/>
        <v/>
      </c>
      <c r="R137" s="141"/>
      <c r="S137" s="211"/>
      <c r="T137" s="346" t="str">
        <f t="shared" si="67"/>
        <v/>
      </c>
      <c r="U137" s="127" t="str">
        <f t="shared" ref="U137:U200" si="91">IF(OR(E137="",R137="",R137="keine"),"",(VLOOKUP(R137,Dünger_Formen,3,FALSE))*S137)</f>
        <v/>
      </c>
      <c r="V137" s="127" t="str">
        <f t="shared" ref="V137:V200" si="92">IF(OR(E137="",R137="",R137="keine"),"",(VLOOKUP(R137,Dünger_Formen,7,FALSE))*S137)</f>
        <v/>
      </c>
      <c r="W137" s="127" t="str">
        <f t="shared" si="68"/>
        <v/>
      </c>
      <c r="X137" s="127" t="str">
        <f t="shared" si="69"/>
        <v/>
      </c>
      <c r="Y137" s="141"/>
      <c r="Z137" s="211"/>
      <c r="AA137" s="361" t="str">
        <f t="shared" si="70"/>
        <v/>
      </c>
      <c r="AB137" s="127" t="str">
        <f t="shared" ref="AB137:AB200" si="93">IF(OR(E137="",Y137="",Y137="keine"),"",(VLOOKUP(Y137,Dünger_Formen,3,FALSE))*Z137)</f>
        <v/>
      </c>
      <c r="AC137" s="127" t="str">
        <f t="shared" ref="AC137:AC200" si="94">IF(OR(E137="",Y137="",Y137="keine"),"",(VLOOKUP(Y137,Dünger_Formen,7,FALSE))*Z137)</f>
        <v/>
      </c>
      <c r="AD137" s="127" t="str">
        <f t="shared" si="71"/>
        <v/>
      </c>
      <c r="AE137" s="127" t="str">
        <f t="shared" si="72"/>
        <v/>
      </c>
      <c r="AF137" s="213" t="str">
        <f t="shared" si="65"/>
        <v/>
      </c>
      <c r="AG137" s="141"/>
      <c r="AH137" s="211"/>
      <c r="AI137" s="346" t="str">
        <f t="shared" si="73"/>
        <v/>
      </c>
      <c r="AJ137" s="153" t="str">
        <f t="shared" ref="AJ137:AJ200" si="95">IF(OR(E137="",AG137="",AG137="keine"),"",ROUND((VLOOKUP(AG137,Dünger_Formen,3,FALSE))*AH137,0))</f>
        <v/>
      </c>
      <c r="AK137" s="153" t="str">
        <f t="shared" si="74"/>
        <v/>
      </c>
      <c r="AL137" s="153" t="str">
        <f t="shared" si="75"/>
        <v/>
      </c>
      <c r="AM137" s="141"/>
      <c r="AN137" s="211"/>
      <c r="AO137" s="346" t="str">
        <f t="shared" si="76"/>
        <v/>
      </c>
      <c r="AP137" s="153" t="str">
        <f t="shared" ref="AP137:AP200" si="96">IF(OR(E137="",AM137="",AM137="keine"),"",ROUND((VLOOKUP(AM137,Dünger_Formen,3,FALSE))*AN137,0))</f>
        <v/>
      </c>
      <c r="AQ137" s="153" t="str">
        <f t="shared" si="77"/>
        <v/>
      </c>
      <c r="AR137" s="153" t="str">
        <f t="shared" si="78"/>
        <v/>
      </c>
      <c r="AS137" s="141"/>
      <c r="AT137" s="211"/>
      <c r="AU137" s="346" t="str">
        <f t="shared" si="79"/>
        <v/>
      </c>
      <c r="AV137" s="153" t="str">
        <f t="shared" ref="AV137:AV200" si="97">IF(OR(E137="",AS137="",AS137="keine"),"",ROUND((VLOOKUP(AS137,Dünger_Formen,3,FALSE))*AT137,0))</f>
        <v/>
      </c>
      <c r="AW137" s="153" t="str">
        <f t="shared" si="80"/>
        <v/>
      </c>
      <c r="AX137" s="153" t="str">
        <f t="shared" si="81"/>
        <v/>
      </c>
    </row>
    <row r="138" spans="1:50" ht="29.45" customHeight="1" x14ac:dyDescent="0.25">
      <c r="A138" s="216" t="str">
        <f>'N-Bedarf-SK §13a'!A138</f>
        <v/>
      </c>
      <c r="B138" s="216" t="str">
        <f>IF('N-Bedarf-SK §13a'!B138="","",'N-Bedarf-SK §13a'!B138)</f>
        <v/>
      </c>
      <c r="C138" s="217" t="str">
        <f>IF('N-Bedarf-SK §13a'!D138="","",'N-Bedarf-SK §13a'!D138)</f>
        <v/>
      </c>
      <c r="D138" s="218" t="str">
        <f>IF('N-Bedarf-SK §13a'!C138="","",'N-Bedarf-SK §13a'!C138)</f>
        <v/>
      </c>
      <c r="E138" s="219" t="str">
        <f>IF('N-Bedarf-SK §13a'!AI138="",'N-Bedarf-SK §13a'!AG138,'N-Bedarf-SK §13a'!AI138)</f>
        <v/>
      </c>
      <c r="F138" s="219"/>
      <c r="G138" s="219"/>
      <c r="H138" s="345" t="str">
        <f t="shared" si="82"/>
        <v/>
      </c>
      <c r="I138" s="345" t="str">
        <f t="shared" si="83"/>
        <v/>
      </c>
      <c r="J138" s="345" t="str">
        <f t="shared" si="84"/>
        <v/>
      </c>
      <c r="K138" s="220">
        <f t="shared" si="85"/>
        <v>0</v>
      </c>
      <c r="L138" s="220">
        <f t="shared" si="86"/>
        <v>0</v>
      </c>
      <c r="M138" s="220">
        <f t="shared" si="87"/>
        <v>0</v>
      </c>
      <c r="N138" s="220" t="str">
        <f t="shared" si="88"/>
        <v/>
      </c>
      <c r="O138" s="220" t="str">
        <f t="shared" si="89"/>
        <v/>
      </c>
      <c r="P138" s="220" t="str">
        <f t="shared" si="90"/>
        <v/>
      </c>
      <c r="Q138" s="214" t="str">
        <f t="shared" si="66"/>
        <v/>
      </c>
      <c r="R138" s="141"/>
      <c r="S138" s="211"/>
      <c r="T138" s="346" t="str">
        <f t="shared" si="67"/>
        <v/>
      </c>
      <c r="U138" s="127" t="str">
        <f t="shared" si="91"/>
        <v/>
      </c>
      <c r="V138" s="127" t="str">
        <f t="shared" si="92"/>
        <v/>
      </c>
      <c r="W138" s="127" t="str">
        <f t="shared" si="68"/>
        <v/>
      </c>
      <c r="X138" s="127" t="str">
        <f t="shared" si="69"/>
        <v/>
      </c>
      <c r="Y138" s="141"/>
      <c r="Z138" s="211"/>
      <c r="AA138" s="361" t="str">
        <f t="shared" si="70"/>
        <v/>
      </c>
      <c r="AB138" s="127" t="str">
        <f t="shared" si="93"/>
        <v/>
      </c>
      <c r="AC138" s="127" t="str">
        <f t="shared" si="94"/>
        <v/>
      </c>
      <c r="AD138" s="127" t="str">
        <f t="shared" si="71"/>
        <v/>
      </c>
      <c r="AE138" s="127" t="str">
        <f t="shared" si="72"/>
        <v/>
      </c>
      <c r="AF138" s="213" t="str">
        <f t="shared" ref="AF138:AF201" si="98">IF(AND(Y138="",R138=""),"",IF(Y138="",0,IF(OR(Y138="Kompost",Y138="Bioabfallkompost",Y138="Grüngutkompost"),(AB138)*4%,(AB138)*10%))+IF(R138="",0,IF(OR(R138="Kompost",R138="Bioabfallkompost",R138="Grüngutkompost"),(U138)*4%,(U138)*10%)))</f>
        <v/>
      </c>
      <c r="AG138" s="141"/>
      <c r="AH138" s="211"/>
      <c r="AI138" s="346" t="str">
        <f t="shared" si="73"/>
        <v/>
      </c>
      <c r="AJ138" s="153" t="str">
        <f t="shared" si="95"/>
        <v/>
      </c>
      <c r="AK138" s="153" t="str">
        <f t="shared" si="74"/>
        <v/>
      </c>
      <c r="AL138" s="153" t="str">
        <f t="shared" si="75"/>
        <v/>
      </c>
      <c r="AM138" s="141"/>
      <c r="AN138" s="211"/>
      <c r="AO138" s="346" t="str">
        <f t="shared" si="76"/>
        <v/>
      </c>
      <c r="AP138" s="153" t="str">
        <f t="shared" si="96"/>
        <v/>
      </c>
      <c r="AQ138" s="153" t="str">
        <f t="shared" si="77"/>
        <v/>
      </c>
      <c r="AR138" s="153" t="str">
        <f t="shared" si="78"/>
        <v/>
      </c>
      <c r="AS138" s="141"/>
      <c r="AT138" s="211"/>
      <c r="AU138" s="346" t="str">
        <f t="shared" si="79"/>
        <v/>
      </c>
      <c r="AV138" s="153" t="str">
        <f t="shared" si="97"/>
        <v/>
      </c>
      <c r="AW138" s="153" t="str">
        <f t="shared" si="80"/>
        <v/>
      </c>
      <c r="AX138" s="153" t="str">
        <f t="shared" si="81"/>
        <v/>
      </c>
    </row>
    <row r="139" spans="1:50" ht="29.45" customHeight="1" x14ac:dyDescent="0.25">
      <c r="A139" s="216" t="str">
        <f>'N-Bedarf-SK §13a'!A139</f>
        <v/>
      </c>
      <c r="B139" s="216" t="str">
        <f>IF('N-Bedarf-SK §13a'!B139="","",'N-Bedarf-SK §13a'!B139)</f>
        <v/>
      </c>
      <c r="C139" s="217" t="str">
        <f>IF('N-Bedarf-SK §13a'!D139="","",'N-Bedarf-SK §13a'!D139)</f>
        <v/>
      </c>
      <c r="D139" s="218" t="str">
        <f>IF('N-Bedarf-SK §13a'!C139="","",'N-Bedarf-SK §13a'!C139)</f>
        <v/>
      </c>
      <c r="E139" s="219" t="str">
        <f>IF('N-Bedarf-SK §13a'!AI139="",'N-Bedarf-SK §13a'!AG139,'N-Bedarf-SK §13a'!AI139)</f>
        <v/>
      </c>
      <c r="F139" s="219"/>
      <c r="G139" s="219"/>
      <c r="H139" s="345" t="str">
        <f t="shared" si="82"/>
        <v/>
      </c>
      <c r="I139" s="345" t="str">
        <f t="shared" si="83"/>
        <v/>
      </c>
      <c r="J139" s="345" t="str">
        <f t="shared" si="84"/>
        <v/>
      </c>
      <c r="K139" s="220">
        <f t="shared" si="85"/>
        <v>0</v>
      </c>
      <c r="L139" s="220">
        <f t="shared" si="86"/>
        <v>0</v>
      </c>
      <c r="M139" s="220">
        <f t="shared" si="87"/>
        <v>0</v>
      </c>
      <c r="N139" s="220" t="str">
        <f t="shared" si="88"/>
        <v/>
      </c>
      <c r="O139" s="220" t="str">
        <f t="shared" si="89"/>
        <v/>
      </c>
      <c r="P139" s="220" t="str">
        <f t="shared" si="90"/>
        <v/>
      </c>
      <c r="Q139" s="214" t="str">
        <f t="shared" si="66"/>
        <v/>
      </c>
      <c r="R139" s="141"/>
      <c r="S139" s="211"/>
      <c r="T139" s="346" t="str">
        <f t="shared" si="67"/>
        <v/>
      </c>
      <c r="U139" s="127" t="str">
        <f t="shared" si="91"/>
        <v/>
      </c>
      <c r="V139" s="127" t="str">
        <f t="shared" si="92"/>
        <v/>
      </c>
      <c r="W139" s="127" t="str">
        <f t="shared" si="68"/>
        <v/>
      </c>
      <c r="X139" s="127" t="str">
        <f t="shared" si="69"/>
        <v/>
      </c>
      <c r="Y139" s="141"/>
      <c r="Z139" s="211"/>
      <c r="AA139" s="361" t="str">
        <f t="shared" si="70"/>
        <v/>
      </c>
      <c r="AB139" s="127" t="str">
        <f t="shared" si="93"/>
        <v/>
      </c>
      <c r="AC139" s="127" t="str">
        <f t="shared" si="94"/>
        <v/>
      </c>
      <c r="AD139" s="127" t="str">
        <f t="shared" si="71"/>
        <v/>
      </c>
      <c r="AE139" s="127" t="str">
        <f t="shared" si="72"/>
        <v/>
      </c>
      <c r="AF139" s="213" t="str">
        <f t="shared" si="98"/>
        <v/>
      </c>
      <c r="AG139" s="141"/>
      <c r="AH139" s="211"/>
      <c r="AI139" s="346" t="str">
        <f t="shared" si="73"/>
        <v/>
      </c>
      <c r="AJ139" s="153" t="str">
        <f t="shared" si="95"/>
        <v/>
      </c>
      <c r="AK139" s="153" t="str">
        <f t="shared" si="74"/>
        <v/>
      </c>
      <c r="AL139" s="153" t="str">
        <f t="shared" si="75"/>
        <v/>
      </c>
      <c r="AM139" s="141"/>
      <c r="AN139" s="211"/>
      <c r="AO139" s="346" t="str">
        <f t="shared" si="76"/>
        <v/>
      </c>
      <c r="AP139" s="153" t="str">
        <f t="shared" si="96"/>
        <v/>
      </c>
      <c r="AQ139" s="153" t="str">
        <f t="shared" si="77"/>
        <v/>
      </c>
      <c r="AR139" s="153" t="str">
        <f t="shared" si="78"/>
        <v/>
      </c>
      <c r="AS139" s="141"/>
      <c r="AT139" s="211"/>
      <c r="AU139" s="346" t="str">
        <f t="shared" si="79"/>
        <v/>
      </c>
      <c r="AV139" s="153" t="str">
        <f t="shared" si="97"/>
        <v/>
      </c>
      <c r="AW139" s="153" t="str">
        <f t="shared" si="80"/>
        <v/>
      </c>
      <c r="AX139" s="153" t="str">
        <f t="shared" si="81"/>
        <v/>
      </c>
    </row>
    <row r="140" spans="1:50" ht="29.45" customHeight="1" x14ac:dyDescent="0.25">
      <c r="A140" s="216" t="str">
        <f>'N-Bedarf-SK §13a'!A140</f>
        <v/>
      </c>
      <c r="B140" s="216" t="str">
        <f>IF('N-Bedarf-SK §13a'!B140="","",'N-Bedarf-SK §13a'!B140)</f>
        <v/>
      </c>
      <c r="C140" s="217" t="str">
        <f>IF('N-Bedarf-SK §13a'!D140="","",'N-Bedarf-SK §13a'!D140)</f>
        <v/>
      </c>
      <c r="D140" s="218" t="str">
        <f>IF('N-Bedarf-SK §13a'!C140="","",'N-Bedarf-SK §13a'!C140)</f>
        <v/>
      </c>
      <c r="E140" s="219" t="str">
        <f>IF('N-Bedarf-SK §13a'!AI140="",'N-Bedarf-SK §13a'!AG140,'N-Bedarf-SK §13a'!AI140)</f>
        <v/>
      </c>
      <c r="F140" s="219"/>
      <c r="G140" s="219"/>
      <c r="H140" s="345" t="str">
        <f t="shared" si="82"/>
        <v/>
      </c>
      <c r="I140" s="345" t="str">
        <f t="shared" si="83"/>
        <v/>
      </c>
      <c r="J140" s="345" t="str">
        <f t="shared" si="84"/>
        <v/>
      </c>
      <c r="K140" s="220">
        <f t="shared" si="85"/>
        <v>0</v>
      </c>
      <c r="L140" s="220">
        <f t="shared" si="86"/>
        <v>0</v>
      </c>
      <c r="M140" s="220">
        <f t="shared" si="87"/>
        <v>0</v>
      </c>
      <c r="N140" s="220" t="str">
        <f t="shared" si="88"/>
        <v/>
      </c>
      <c r="O140" s="220" t="str">
        <f t="shared" si="89"/>
        <v/>
      </c>
      <c r="P140" s="220" t="str">
        <f t="shared" si="90"/>
        <v/>
      </c>
      <c r="Q140" s="214" t="str">
        <f t="shared" si="66"/>
        <v/>
      </c>
      <c r="R140" s="141"/>
      <c r="S140" s="211"/>
      <c r="T140" s="346" t="str">
        <f t="shared" si="67"/>
        <v/>
      </c>
      <c r="U140" s="127" t="str">
        <f t="shared" si="91"/>
        <v/>
      </c>
      <c r="V140" s="127" t="str">
        <f t="shared" si="92"/>
        <v/>
      </c>
      <c r="W140" s="127" t="str">
        <f t="shared" si="68"/>
        <v/>
      </c>
      <c r="X140" s="127" t="str">
        <f t="shared" si="69"/>
        <v/>
      </c>
      <c r="Y140" s="141"/>
      <c r="Z140" s="211"/>
      <c r="AA140" s="361" t="str">
        <f t="shared" si="70"/>
        <v/>
      </c>
      <c r="AB140" s="127" t="str">
        <f t="shared" si="93"/>
        <v/>
      </c>
      <c r="AC140" s="127" t="str">
        <f t="shared" si="94"/>
        <v/>
      </c>
      <c r="AD140" s="127" t="str">
        <f t="shared" si="71"/>
        <v/>
      </c>
      <c r="AE140" s="127" t="str">
        <f t="shared" si="72"/>
        <v/>
      </c>
      <c r="AF140" s="213" t="str">
        <f t="shared" si="98"/>
        <v/>
      </c>
      <c r="AG140" s="141"/>
      <c r="AH140" s="211"/>
      <c r="AI140" s="346" t="str">
        <f t="shared" si="73"/>
        <v/>
      </c>
      <c r="AJ140" s="153" t="str">
        <f t="shared" si="95"/>
        <v/>
      </c>
      <c r="AK140" s="153" t="str">
        <f t="shared" si="74"/>
        <v/>
      </c>
      <c r="AL140" s="153" t="str">
        <f t="shared" si="75"/>
        <v/>
      </c>
      <c r="AM140" s="141"/>
      <c r="AN140" s="211"/>
      <c r="AO140" s="346" t="str">
        <f t="shared" si="76"/>
        <v/>
      </c>
      <c r="AP140" s="153" t="str">
        <f t="shared" si="96"/>
        <v/>
      </c>
      <c r="AQ140" s="153" t="str">
        <f t="shared" si="77"/>
        <v/>
      </c>
      <c r="AR140" s="153" t="str">
        <f t="shared" si="78"/>
        <v/>
      </c>
      <c r="AS140" s="141"/>
      <c r="AT140" s="211"/>
      <c r="AU140" s="346" t="str">
        <f t="shared" si="79"/>
        <v/>
      </c>
      <c r="AV140" s="153" t="str">
        <f t="shared" si="97"/>
        <v/>
      </c>
      <c r="AW140" s="153" t="str">
        <f t="shared" si="80"/>
        <v/>
      </c>
      <c r="AX140" s="153" t="str">
        <f t="shared" si="81"/>
        <v/>
      </c>
    </row>
    <row r="141" spans="1:50" ht="29.45" customHeight="1" x14ac:dyDescent="0.25">
      <c r="A141" s="216" t="str">
        <f>'N-Bedarf-SK §13a'!A141</f>
        <v/>
      </c>
      <c r="B141" s="216" t="str">
        <f>IF('N-Bedarf-SK §13a'!B141="","",'N-Bedarf-SK §13a'!B141)</f>
        <v/>
      </c>
      <c r="C141" s="217" t="str">
        <f>IF('N-Bedarf-SK §13a'!D141="","",'N-Bedarf-SK §13a'!D141)</f>
        <v/>
      </c>
      <c r="D141" s="218" t="str">
        <f>IF('N-Bedarf-SK §13a'!C141="","",'N-Bedarf-SK §13a'!C141)</f>
        <v/>
      </c>
      <c r="E141" s="219" t="str">
        <f>IF('N-Bedarf-SK §13a'!AI141="",'N-Bedarf-SK §13a'!AG141,'N-Bedarf-SK §13a'!AI141)</f>
        <v/>
      </c>
      <c r="F141" s="219"/>
      <c r="G141" s="219"/>
      <c r="H141" s="345" t="str">
        <f t="shared" si="82"/>
        <v/>
      </c>
      <c r="I141" s="345" t="str">
        <f t="shared" si="83"/>
        <v/>
      </c>
      <c r="J141" s="345" t="str">
        <f t="shared" si="84"/>
        <v/>
      </c>
      <c r="K141" s="220">
        <f t="shared" si="85"/>
        <v>0</v>
      </c>
      <c r="L141" s="220">
        <f t="shared" si="86"/>
        <v>0</v>
      </c>
      <c r="M141" s="220">
        <f t="shared" si="87"/>
        <v>0</v>
      </c>
      <c r="N141" s="220" t="str">
        <f t="shared" si="88"/>
        <v/>
      </c>
      <c r="O141" s="220" t="str">
        <f t="shared" si="89"/>
        <v/>
      </c>
      <c r="P141" s="220" t="str">
        <f t="shared" si="90"/>
        <v/>
      </c>
      <c r="Q141" s="214" t="str">
        <f t="shared" si="66"/>
        <v/>
      </c>
      <c r="R141" s="141"/>
      <c r="S141" s="211"/>
      <c r="T141" s="346" t="str">
        <f t="shared" si="67"/>
        <v/>
      </c>
      <c r="U141" s="127" t="str">
        <f t="shared" si="91"/>
        <v/>
      </c>
      <c r="V141" s="127" t="str">
        <f t="shared" si="92"/>
        <v/>
      </c>
      <c r="W141" s="127" t="str">
        <f t="shared" si="68"/>
        <v/>
      </c>
      <c r="X141" s="127" t="str">
        <f t="shared" si="69"/>
        <v/>
      </c>
      <c r="Y141" s="141"/>
      <c r="Z141" s="211"/>
      <c r="AA141" s="361" t="str">
        <f t="shared" si="70"/>
        <v/>
      </c>
      <c r="AB141" s="127" t="str">
        <f t="shared" si="93"/>
        <v/>
      </c>
      <c r="AC141" s="127" t="str">
        <f t="shared" si="94"/>
        <v/>
      </c>
      <c r="AD141" s="127" t="str">
        <f t="shared" si="71"/>
        <v/>
      </c>
      <c r="AE141" s="127" t="str">
        <f t="shared" si="72"/>
        <v/>
      </c>
      <c r="AF141" s="213" t="str">
        <f t="shared" si="98"/>
        <v/>
      </c>
      <c r="AG141" s="141"/>
      <c r="AH141" s="211"/>
      <c r="AI141" s="346" t="str">
        <f t="shared" si="73"/>
        <v/>
      </c>
      <c r="AJ141" s="153" t="str">
        <f t="shared" si="95"/>
        <v/>
      </c>
      <c r="AK141" s="153" t="str">
        <f t="shared" si="74"/>
        <v/>
      </c>
      <c r="AL141" s="153" t="str">
        <f t="shared" si="75"/>
        <v/>
      </c>
      <c r="AM141" s="141"/>
      <c r="AN141" s="211"/>
      <c r="AO141" s="346" t="str">
        <f t="shared" si="76"/>
        <v/>
      </c>
      <c r="AP141" s="153" t="str">
        <f t="shared" si="96"/>
        <v/>
      </c>
      <c r="AQ141" s="153" t="str">
        <f t="shared" si="77"/>
        <v/>
      </c>
      <c r="AR141" s="153" t="str">
        <f t="shared" si="78"/>
        <v/>
      </c>
      <c r="AS141" s="141"/>
      <c r="AT141" s="211"/>
      <c r="AU141" s="346" t="str">
        <f t="shared" si="79"/>
        <v/>
      </c>
      <c r="AV141" s="153" t="str">
        <f t="shared" si="97"/>
        <v/>
      </c>
      <c r="AW141" s="153" t="str">
        <f t="shared" si="80"/>
        <v/>
      </c>
      <c r="AX141" s="153" t="str">
        <f t="shared" si="81"/>
        <v/>
      </c>
    </row>
    <row r="142" spans="1:50" ht="29.45" customHeight="1" x14ac:dyDescent="0.25">
      <c r="A142" s="216" t="str">
        <f>'N-Bedarf-SK §13a'!A142</f>
        <v/>
      </c>
      <c r="B142" s="216" t="str">
        <f>IF('N-Bedarf-SK §13a'!B142="","",'N-Bedarf-SK §13a'!B142)</f>
        <v/>
      </c>
      <c r="C142" s="217" t="str">
        <f>IF('N-Bedarf-SK §13a'!D142="","",'N-Bedarf-SK §13a'!D142)</f>
        <v/>
      </c>
      <c r="D142" s="218" t="str">
        <f>IF('N-Bedarf-SK §13a'!C142="","",'N-Bedarf-SK §13a'!C142)</f>
        <v/>
      </c>
      <c r="E142" s="219" t="str">
        <f>IF('N-Bedarf-SK §13a'!AI142="",'N-Bedarf-SK §13a'!AG142,'N-Bedarf-SK §13a'!AI142)</f>
        <v/>
      </c>
      <c r="F142" s="219"/>
      <c r="G142" s="219"/>
      <c r="H142" s="345" t="str">
        <f t="shared" si="82"/>
        <v/>
      </c>
      <c r="I142" s="345" t="str">
        <f t="shared" si="83"/>
        <v/>
      </c>
      <c r="J142" s="345" t="str">
        <f t="shared" si="84"/>
        <v/>
      </c>
      <c r="K142" s="220">
        <f t="shared" si="85"/>
        <v>0</v>
      </c>
      <c r="L142" s="220">
        <f t="shared" si="86"/>
        <v>0</v>
      </c>
      <c r="M142" s="220">
        <f t="shared" si="87"/>
        <v>0</v>
      </c>
      <c r="N142" s="220" t="str">
        <f t="shared" si="88"/>
        <v/>
      </c>
      <c r="O142" s="220" t="str">
        <f t="shared" si="89"/>
        <v/>
      </c>
      <c r="P142" s="220" t="str">
        <f t="shared" si="90"/>
        <v/>
      </c>
      <c r="Q142" s="214" t="str">
        <f t="shared" si="66"/>
        <v/>
      </c>
      <c r="R142" s="141"/>
      <c r="S142" s="211"/>
      <c r="T142" s="346" t="str">
        <f t="shared" si="67"/>
        <v/>
      </c>
      <c r="U142" s="127" t="str">
        <f t="shared" si="91"/>
        <v/>
      </c>
      <c r="V142" s="127" t="str">
        <f t="shared" si="92"/>
        <v/>
      </c>
      <c r="W142" s="127" t="str">
        <f t="shared" si="68"/>
        <v/>
      </c>
      <c r="X142" s="127" t="str">
        <f t="shared" si="69"/>
        <v/>
      </c>
      <c r="Y142" s="141"/>
      <c r="Z142" s="211"/>
      <c r="AA142" s="361" t="str">
        <f t="shared" si="70"/>
        <v/>
      </c>
      <c r="AB142" s="127" t="str">
        <f t="shared" si="93"/>
        <v/>
      </c>
      <c r="AC142" s="127" t="str">
        <f t="shared" si="94"/>
        <v/>
      </c>
      <c r="AD142" s="127" t="str">
        <f t="shared" si="71"/>
        <v/>
      </c>
      <c r="AE142" s="127" t="str">
        <f t="shared" si="72"/>
        <v/>
      </c>
      <c r="AF142" s="213" t="str">
        <f t="shared" si="98"/>
        <v/>
      </c>
      <c r="AG142" s="141"/>
      <c r="AH142" s="211"/>
      <c r="AI142" s="346" t="str">
        <f t="shared" si="73"/>
        <v/>
      </c>
      <c r="AJ142" s="153" t="str">
        <f t="shared" si="95"/>
        <v/>
      </c>
      <c r="AK142" s="153" t="str">
        <f t="shared" si="74"/>
        <v/>
      </c>
      <c r="AL142" s="153" t="str">
        <f t="shared" si="75"/>
        <v/>
      </c>
      <c r="AM142" s="141"/>
      <c r="AN142" s="211"/>
      <c r="AO142" s="346" t="str">
        <f t="shared" si="76"/>
        <v/>
      </c>
      <c r="AP142" s="153" t="str">
        <f t="shared" si="96"/>
        <v/>
      </c>
      <c r="AQ142" s="153" t="str">
        <f t="shared" si="77"/>
        <v/>
      </c>
      <c r="AR142" s="153" t="str">
        <f t="shared" si="78"/>
        <v/>
      </c>
      <c r="AS142" s="141"/>
      <c r="AT142" s="211"/>
      <c r="AU142" s="346" t="str">
        <f t="shared" si="79"/>
        <v/>
      </c>
      <c r="AV142" s="153" t="str">
        <f t="shared" si="97"/>
        <v/>
      </c>
      <c r="AW142" s="153" t="str">
        <f t="shared" si="80"/>
        <v/>
      </c>
      <c r="AX142" s="153" t="str">
        <f t="shared" si="81"/>
        <v/>
      </c>
    </row>
    <row r="143" spans="1:50" ht="29.45" customHeight="1" x14ac:dyDescent="0.25">
      <c r="A143" s="216" t="str">
        <f>'N-Bedarf-SK §13a'!A143</f>
        <v/>
      </c>
      <c r="B143" s="216" t="str">
        <f>IF('N-Bedarf-SK §13a'!B143="","",'N-Bedarf-SK §13a'!B143)</f>
        <v/>
      </c>
      <c r="C143" s="217" t="str">
        <f>IF('N-Bedarf-SK §13a'!D143="","",'N-Bedarf-SK §13a'!D143)</f>
        <v/>
      </c>
      <c r="D143" s="218" t="str">
        <f>IF('N-Bedarf-SK §13a'!C143="","",'N-Bedarf-SK §13a'!C143)</f>
        <v/>
      </c>
      <c r="E143" s="219" t="str">
        <f>IF('N-Bedarf-SK §13a'!AI143="",'N-Bedarf-SK §13a'!AG143,'N-Bedarf-SK §13a'!AI143)</f>
        <v/>
      </c>
      <c r="F143" s="219"/>
      <c r="G143" s="219"/>
      <c r="H143" s="345" t="str">
        <f t="shared" si="82"/>
        <v/>
      </c>
      <c r="I143" s="345" t="str">
        <f t="shared" si="83"/>
        <v/>
      </c>
      <c r="J143" s="345" t="str">
        <f t="shared" si="84"/>
        <v/>
      </c>
      <c r="K143" s="220">
        <f t="shared" si="85"/>
        <v>0</v>
      </c>
      <c r="L143" s="220">
        <f t="shared" si="86"/>
        <v>0</v>
      </c>
      <c r="M143" s="220">
        <f t="shared" si="87"/>
        <v>0</v>
      </c>
      <c r="N143" s="220" t="str">
        <f t="shared" si="88"/>
        <v/>
      </c>
      <c r="O143" s="220" t="str">
        <f t="shared" si="89"/>
        <v/>
      </c>
      <c r="P143" s="220" t="str">
        <f t="shared" si="90"/>
        <v/>
      </c>
      <c r="Q143" s="214" t="str">
        <f t="shared" si="66"/>
        <v/>
      </c>
      <c r="R143" s="141"/>
      <c r="S143" s="211"/>
      <c r="T143" s="346" t="str">
        <f t="shared" si="67"/>
        <v/>
      </c>
      <c r="U143" s="127" t="str">
        <f t="shared" si="91"/>
        <v/>
      </c>
      <c r="V143" s="127" t="str">
        <f t="shared" si="92"/>
        <v/>
      </c>
      <c r="W143" s="127" t="str">
        <f t="shared" si="68"/>
        <v/>
      </c>
      <c r="X143" s="127" t="str">
        <f t="shared" si="69"/>
        <v/>
      </c>
      <c r="Y143" s="141"/>
      <c r="Z143" s="211"/>
      <c r="AA143" s="361" t="str">
        <f t="shared" si="70"/>
        <v/>
      </c>
      <c r="AB143" s="127" t="str">
        <f t="shared" si="93"/>
        <v/>
      </c>
      <c r="AC143" s="127" t="str">
        <f t="shared" si="94"/>
        <v/>
      </c>
      <c r="AD143" s="127" t="str">
        <f t="shared" si="71"/>
        <v/>
      </c>
      <c r="AE143" s="127" t="str">
        <f t="shared" si="72"/>
        <v/>
      </c>
      <c r="AF143" s="213" t="str">
        <f t="shared" si="98"/>
        <v/>
      </c>
      <c r="AG143" s="141"/>
      <c r="AH143" s="211"/>
      <c r="AI143" s="346" t="str">
        <f t="shared" si="73"/>
        <v/>
      </c>
      <c r="AJ143" s="153" t="str">
        <f t="shared" si="95"/>
        <v/>
      </c>
      <c r="AK143" s="153" t="str">
        <f t="shared" si="74"/>
        <v/>
      </c>
      <c r="AL143" s="153" t="str">
        <f t="shared" si="75"/>
        <v/>
      </c>
      <c r="AM143" s="141"/>
      <c r="AN143" s="211"/>
      <c r="AO143" s="346" t="str">
        <f t="shared" si="76"/>
        <v/>
      </c>
      <c r="AP143" s="153" t="str">
        <f t="shared" si="96"/>
        <v/>
      </c>
      <c r="AQ143" s="153" t="str">
        <f t="shared" si="77"/>
        <v/>
      </c>
      <c r="AR143" s="153" t="str">
        <f t="shared" si="78"/>
        <v/>
      </c>
      <c r="AS143" s="141"/>
      <c r="AT143" s="211"/>
      <c r="AU143" s="346" t="str">
        <f t="shared" si="79"/>
        <v/>
      </c>
      <c r="AV143" s="153" t="str">
        <f t="shared" si="97"/>
        <v/>
      </c>
      <c r="AW143" s="153" t="str">
        <f t="shared" si="80"/>
        <v/>
      </c>
      <c r="AX143" s="153" t="str">
        <f t="shared" si="81"/>
        <v/>
      </c>
    </row>
    <row r="144" spans="1:50" ht="29.45" customHeight="1" x14ac:dyDescent="0.25">
      <c r="A144" s="216" t="str">
        <f>'N-Bedarf-SK §13a'!A144</f>
        <v/>
      </c>
      <c r="B144" s="216" t="str">
        <f>IF('N-Bedarf-SK §13a'!B144="","",'N-Bedarf-SK §13a'!B144)</f>
        <v/>
      </c>
      <c r="C144" s="217" t="str">
        <f>IF('N-Bedarf-SK §13a'!D144="","",'N-Bedarf-SK §13a'!D144)</f>
        <v/>
      </c>
      <c r="D144" s="218" t="str">
        <f>IF('N-Bedarf-SK §13a'!C144="","",'N-Bedarf-SK §13a'!C144)</f>
        <v/>
      </c>
      <c r="E144" s="219" t="str">
        <f>IF('N-Bedarf-SK §13a'!AI144="",'N-Bedarf-SK §13a'!AG144,'N-Bedarf-SK §13a'!AI144)</f>
        <v/>
      </c>
      <c r="F144" s="219"/>
      <c r="G144" s="219"/>
      <c r="H144" s="345" t="str">
        <f t="shared" si="82"/>
        <v/>
      </c>
      <c r="I144" s="345" t="str">
        <f t="shared" si="83"/>
        <v/>
      </c>
      <c r="J144" s="345" t="str">
        <f t="shared" si="84"/>
        <v/>
      </c>
      <c r="K144" s="220">
        <f t="shared" si="85"/>
        <v>0</v>
      </c>
      <c r="L144" s="220">
        <f t="shared" si="86"/>
        <v>0</v>
      </c>
      <c r="M144" s="220">
        <f t="shared" si="87"/>
        <v>0</v>
      </c>
      <c r="N144" s="220" t="str">
        <f t="shared" si="88"/>
        <v/>
      </c>
      <c r="O144" s="220" t="str">
        <f t="shared" si="89"/>
        <v/>
      </c>
      <c r="P144" s="220" t="str">
        <f t="shared" si="90"/>
        <v/>
      </c>
      <c r="Q144" s="214" t="str">
        <f t="shared" si="66"/>
        <v/>
      </c>
      <c r="R144" s="141"/>
      <c r="S144" s="211"/>
      <c r="T144" s="346" t="str">
        <f t="shared" si="67"/>
        <v/>
      </c>
      <c r="U144" s="127" t="str">
        <f t="shared" si="91"/>
        <v/>
      </c>
      <c r="V144" s="127" t="str">
        <f t="shared" si="92"/>
        <v/>
      </c>
      <c r="W144" s="127" t="str">
        <f t="shared" si="68"/>
        <v/>
      </c>
      <c r="X144" s="127" t="str">
        <f t="shared" si="69"/>
        <v/>
      </c>
      <c r="Y144" s="141"/>
      <c r="Z144" s="211"/>
      <c r="AA144" s="361" t="str">
        <f t="shared" si="70"/>
        <v/>
      </c>
      <c r="AB144" s="127" t="str">
        <f t="shared" si="93"/>
        <v/>
      </c>
      <c r="AC144" s="127" t="str">
        <f t="shared" si="94"/>
        <v/>
      </c>
      <c r="AD144" s="127" t="str">
        <f t="shared" si="71"/>
        <v/>
      </c>
      <c r="AE144" s="127" t="str">
        <f t="shared" si="72"/>
        <v/>
      </c>
      <c r="AF144" s="213" t="str">
        <f t="shared" si="98"/>
        <v/>
      </c>
      <c r="AG144" s="141"/>
      <c r="AH144" s="211"/>
      <c r="AI144" s="346" t="str">
        <f t="shared" si="73"/>
        <v/>
      </c>
      <c r="AJ144" s="153" t="str">
        <f t="shared" si="95"/>
        <v/>
      </c>
      <c r="AK144" s="153" t="str">
        <f t="shared" si="74"/>
        <v/>
      </c>
      <c r="AL144" s="153" t="str">
        <f t="shared" si="75"/>
        <v/>
      </c>
      <c r="AM144" s="141"/>
      <c r="AN144" s="211"/>
      <c r="AO144" s="346" t="str">
        <f t="shared" si="76"/>
        <v/>
      </c>
      <c r="AP144" s="153" t="str">
        <f t="shared" si="96"/>
        <v/>
      </c>
      <c r="AQ144" s="153" t="str">
        <f t="shared" si="77"/>
        <v/>
      </c>
      <c r="AR144" s="153" t="str">
        <f t="shared" si="78"/>
        <v/>
      </c>
      <c r="AS144" s="141"/>
      <c r="AT144" s="211"/>
      <c r="AU144" s="346" t="str">
        <f t="shared" si="79"/>
        <v/>
      </c>
      <c r="AV144" s="153" t="str">
        <f t="shared" si="97"/>
        <v/>
      </c>
      <c r="AW144" s="153" t="str">
        <f t="shared" si="80"/>
        <v/>
      </c>
      <c r="AX144" s="153" t="str">
        <f t="shared" si="81"/>
        <v/>
      </c>
    </row>
    <row r="145" spans="1:50" ht="29.45" customHeight="1" x14ac:dyDescent="0.25">
      <c r="A145" s="216" t="str">
        <f>'N-Bedarf-SK §13a'!A145</f>
        <v/>
      </c>
      <c r="B145" s="216" t="str">
        <f>IF('N-Bedarf-SK §13a'!B145="","",'N-Bedarf-SK §13a'!B145)</f>
        <v/>
      </c>
      <c r="C145" s="217" t="str">
        <f>IF('N-Bedarf-SK §13a'!D145="","",'N-Bedarf-SK §13a'!D145)</f>
        <v/>
      </c>
      <c r="D145" s="218" t="str">
        <f>IF('N-Bedarf-SK §13a'!C145="","",'N-Bedarf-SK §13a'!C145)</f>
        <v/>
      </c>
      <c r="E145" s="219" t="str">
        <f>IF('N-Bedarf-SK §13a'!AI145="",'N-Bedarf-SK §13a'!AG145,'N-Bedarf-SK §13a'!AI145)</f>
        <v/>
      </c>
      <c r="F145" s="219"/>
      <c r="G145" s="219"/>
      <c r="H145" s="345" t="str">
        <f t="shared" si="82"/>
        <v/>
      </c>
      <c r="I145" s="345" t="str">
        <f t="shared" si="83"/>
        <v/>
      </c>
      <c r="J145" s="345" t="str">
        <f t="shared" si="84"/>
        <v/>
      </c>
      <c r="K145" s="220">
        <f t="shared" si="85"/>
        <v>0</v>
      </c>
      <c r="L145" s="220">
        <f t="shared" si="86"/>
        <v>0</v>
      </c>
      <c r="M145" s="220">
        <f t="shared" si="87"/>
        <v>0</v>
      </c>
      <c r="N145" s="220" t="str">
        <f t="shared" si="88"/>
        <v/>
      </c>
      <c r="O145" s="220" t="str">
        <f t="shared" si="89"/>
        <v/>
      </c>
      <c r="P145" s="220" t="str">
        <f t="shared" si="90"/>
        <v/>
      </c>
      <c r="Q145" s="214" t="str">
        <f t="shared" si="66"/>
        <v/>
      </c>
      <c r="R145" s="141"/>
      <c r="S145" s="211"/>
      <c r="T145" s="346" t="str">
        <f t="shared" si="67"/>
        <v/>
      </c>
      <c r="U145" s="127" t="str">
        <f t="shared" si="91"/>
        <v/>
      </c>
      <c r="V145" s="127" t="str">
        <f t="shared" si="92"/>
        <v/>
      </c>
      <c r="W145" s="127" t="str">
        <f t="shared" si="68"/>
        <v/>
      </c>
      <c r="X145" s="127" t="str">
        <f t="shared" si="69"/>
        <v/>
      </c>
      <c r="Y145" s="141"/>
      <c r="Z145" s="211"/>
      <c r="AA145" s="361" t="str">
        <f t="shared" si="70"/>
        <v/>
      </c>
      <c r="AB145" s="127" t="str">
        <f t="shared" si="93"/>
        <v/>
      </c>
      <c r="AC145" s="127" t="str">
        <f t="shared" si="94"/>
        <v/>
      </c>
      <c r="AD145" s="127" t="str">
        <f t="shared" si="71"/>
        <v/>
      </c>
      <c r="AE145" s="127" t="str">
        <f t="shared" si="72"/>
        <v/>
      </c>
      <c r="AF145" s="213" t="str">
        <f t="shared" si="98"/>
        <v/>
      </c>
      <c r="AG145" s="141"/>
      <c r="AH145" s="211"/>
      <c r="AI145" s="346" t="str">
        <f t="shared" si="73"/>
        <v/>
      </c>
      <c r="AJ145" s="153" t="str">
        <f t="shared" si="95"/>
        <v/>
      </c>
      <c r="AK145" s="153" t="str">
        <f t="shared" si="74"/>
        <v/>
      </c>
      <c r="AL145" s="153" t="str">
        <f t="shared" si="75"/>
        <v/>
      </c>
      <c r="AM145" s="141"/>
      <c r="AN145" s="211"/>
      <c r="AO145" s="346" t="str">
        <f t="shared" si="76"/>
        <v/>
      </c>
      <c r="AP145" s="153" t="str">
        <f t="shared" si="96"/>
        <v/>
      </c>
      <c r="AQ145" s="153" t="str">
        <f t="shared" si="77"/>
        <v/>
      </c>
      <c r="AR145" s="153" t="str">
        <f t="shared" si="78"/>
        <v/>
      </c>
      <c r="AS145" s="141"/>
      <c r="AT145" s="211"/>
      <c r="AU145" s="346" t="str">
        <f t="shared" si="79"/>
        <v/>
      </c>
      <c r="AV145" s="153" t="str">
        <f t="shared" si="97"/>
        <v/>
      </c>
      <c r="AW145" s="153" t="str">
        <f t="shared" si="80"/>
        <v/>
      </c>
      <c r="AX145" s="153" t="str">
        <f t="shared" si="81"/>
        <v/>
      </c>
    </row>
    <row r="146" spans="1:50" ht="29.45" customHeight="1" x14ac:dyDescent="0.25">
      <c r="A146" s="216" t="str">
        <f>'N-Bedarf-SK §13a'!A146</f>
        <v/>
      </c>
      <c r="B146" s="216" t="str">
        <f>IF('N-Bedarf-SK §13a'!B146="","",'N-Bedarf-SK §13a'!B146)</f>
        <v/>
      </c>
      <c r="C146" s="217" t="str">
        <f>IF('N-Bedarf-SK §13a'!D146="","",'N-Bedarf-SK §13a'!D146)</f>
        <v/>
      </c>
      <c r="D146" s="218" t="str">
        <f>IF('N-Bedarf-SK §13a'!C146="","",'N-Bedarf-SK §13a'!C146)</f>
        <v/>
      </c>
      <c r="E146" s="219" t="str">
        <f>IF('N-Bedarf-SK §13a'!AI146="",'N-Bedarf-SK §13a'!AG146,'N-Bedarf-SK §13a'!AI146)</f>
        <v/>
      </c>
      <c r="F146" s="219"/>
      <c r="G146" s="219"/>
      <c r="H146" s="345" t="str">
        <f t="shared" si="82"/>
        <v/>
      </c>
      <c r="I146" s="345" t="str">
        <f t="shared" si="83"/>
        <v/>
      </c>
      <c r="J146" s="345" t="str">
        <f t="shared" si="84"/>
        <v/>
      </c>
      <c r="K146" s="220">
        <f t="shared" si="85"/>
        <v>0</v>
      </c>
      <c r="L146" s="220">
        <f t="shared" si="86"/>
        <v>0</v>
      </c>
      <c r="M146" s="220">
        <f t="shared" si="87"/>
        <v>0</v>
      </c>
      <c r="N146" s="220" t="str">
        <f t="shared" si="88"/>
        <v/>
      </c>
      <c r="O146" s="220" t="str">
        <f t="shared" si="89"/>
        <v/>
      </c>
      <c r="P146" s="220" t="str">
        <f t="shared" si="90"/>
        <v/>
      </c>
      <c r="Q146" s="214" t="str">
        <f t="shared" si="66"/>
        <v/>
      </c>
      <c r="R146" s="141"/>
      <c r="S146" s="211"/>
      <c r="T146" s="346" t="str">
        <f t="shared" si="67"/>
        <v/>
      </c>
      <c r="U146" s="127" t="str">
        <f t="shared" si="91"/>
        <v/>
      </c>
      <c r="V146" s="127" t="str">
        <f t="shared" si="92"/>
        <v/>
      </c>
      <c r="W146" s="127" t="str">
        <f t="shared" si="68"/>
        <v/>
      </c>
      <c r="X146" s="127" t="str">
        <f t="shared" si="69"/>
        <v/>
      </c>
      <c r="Y146" s="141"/>
      <c r="Z146" s="211"/>
      <c r="AA146" s="361" t="str">
        <f t="shared" si="70"/>
        <v/>
      </c>
      <c r="AB146" s="127" t="str">
        <f t="shared" si="93"/>
        <v/>
      </c>
      <c r="AC146" s="127" t="str">
        <f t="shared" si="94"/>
        <v/>
      </c>
      <c r="AD146" s="127" t="str">
        <f t="shared" si="71"/>
        <v/>
      </c>
      <c r="AE146" s="127" t="str">
        <f t="shared" si="72"/>
        <v/>
      </c>
      <c r="AF146" s="213" t="str">
        <f t="shared" si="98"/>
        <v/>
      </c>
      <c r="AG146" s="141"/>
      <c r="AH146" s="211"/>
      <c r="AI146" s="346" t="str">
        <f t="shared" si="73"/>
        <v/>
      </c>
      <c r="AJ146" s="153" t="str">
        <f t="shared" si="95"/>
        <v/>
      </c>
      <c r="AK146" s="153" t="str">
        <f t="shared" si="74"/>
        <v/>
      </c>
      <c r="AL146" s="153" t="str">
        <f t="shared" si="75"/>
        <v/>
      </c>
      <c r="AM146" s="141"/>
      <c r="AN146" s="211"/>
      <c r="AO146" s="346" t="str">
        <f t="shared" si="76"/>
        <v/>
      </c>
      <c r="AP146" s="153" t="str">
        <f t="shared" si="96"/>
        <v/>
      </c>
      <c r="AQ146" s="153" t="str">
        <f t="shared" si="77"/>
        <v/>
      </c>
      <c r="AR146" s="153" t="str">
        <f t="shared" si="78"/>
        <v/>
      </c>
      <c r="AS146" s="141"/>
      <c r="AT146" s="211"/>
      <c r="AU146" s="346" t="str">
        <f t="shared" si="79"/>
        <v/>
      </c>
      <c r="AV146" s="153" t="str">
        <f t="shared" si="97"/>
        <v/>
      </c>
      <c r="AW146" s="153" t="str">
        <f t="shared" si="80"/>
        <v/>
      </c>
      <c r="AX146" s="153" t="str">
        <f t="shared" si="81"/>
        <v/>
      </c>
    </row>
    <row r="147" spans="1:50" ht="29.45" customHeight="1" x14ac:dyDescent="0.25">
      <c r="A147" s="216" t="str">
        <f>'N-Bedarf-SK §13a'!A147</f>
        <v/>
      </c>
      <c r="B147" s="216" t="str">
        <f>IF('N-Bedarf-SK §13a'!B147="","",'N-Bedarf-SK §13a'!B147)</f>
        <v/>
      </c>
      <c r="C147" s="217" t="str">
        <f>IF('N-Bedarf-SK §13a'!D147="","",'N-Bedarf-SK §13a'!D147)</f>
        <v/>
      </c>
      <c r="D147" s="218" t="str">
        <f>IF('N-Bedarf-SK §13a'!C147="","",'N-Bedarf-SK §13a'!C147)</f>
        <v/>
      </c>
      <c r="E147" s="219" t="str">
        <f>IF('N-Bedarf-SK §13a'!AI147="",'N-Bedarf-SK §13a'!AG147,'N-Bedarf-SK §13a'!AI147)</f>
        <v/>
      </c>
      <c r="F147" s="219"/>
      <c r="G147" s="219"/>
      <c r="H147" s="345" t="str">
        <f t="shared" si="82"/>
        <v/>
      </c>
      <c r="I147" s="345" t="str">
        <f t="shared" si="83"/>
        <v/>
      </c>
      <c r="J147" s="345" t="str">
        <f t="shared" si="84"/>
        <v/>
      </c>
      <c r="K147" s="220">
        <f t="shared" si="85"/>
        <v>0</v>
      </c>
      <c r="L147" s="220">
        <f t="shared" si="86"/>
        <v>0</v>
      </c>
      <c r="M147" s="220">
        <f t="shared" si="87"/>
        <v>0</v>
      </c>
      <c r="N147" s="220" t="str">
        <f t="shared" si="88"/>
        <v/>
      </c>
      <c r="O147" s="220" t="str">
        <f t="shared" si="89"/>
        <v/>
      </c>
      <c r="P147" s="220" t="str">
        <f t="shared" si="90"/>
        <v/>
      </c>
      <c r="Q147" s="214" t="str">
        <f t="shared" si="66"/>
        <v/>
      </c>
      <c r="R147" s="141"/>
      <c r="S147" s="211"/>
      <c r="T147" s="346" t="str">
        <f t="shared" si="67"/>
        <v/>
      </c>
      <c r="U147" s="127" t="str">
        <f t="shared" si="91"/>
        <v/>
      </c>
      <c r="V147" s="127" t="str">
        <f t="shared" si="92"/>
        <v/>
      </c>
      <c r="W147" s="127" t="str">
        <f t="shared" si="68"/>
        <v/>
      </c>
      <c r="X147" s="127" t="str">
        <f t="shared" si="69"/>
        <v/>
      </c>
      <c r="Y147" s="141"/>
      <c r="Z147" s="211"/>
      <c r="AA147" s="361" t="str">
        <f t="shared" si="70"/>
        <v/>
      </c>
      <c r="AB147" s="127" t="str">
        <f t="shared" si="93"/>
        <v/>
      </c>
      <c r="AC147" s="127" t="str">
        <f t="shared" si="94"/>
        <v/>
      </c>
      <c r="AD147" s="127" t="str">
        <f t="shared" si="71"/>
        <v/>
      </c>
      <c r="AE147" s="127" t="str">
        <f t="shared" si="72"/>
        <v/>
      </c>
      <c r="AF147" s="213" t="str">
        <f t="shared" si="98"/>
        <v/>
      </c>
      <c r="AG147" s="141"/>
      <c r="AH147" s="211"/>
      <c r="AI147" s="346" t="str">
        <f t="shared" si="73"/>
        <v/>
      </c>
      <c r="AJ147" s="153" t="str">
        <f t="shared" si="95"/>
        <v/>
      </c>
      <c r="AK147" s="153" t="str">
        <f t="shared" si="74"/>
        <v/>
      </c>
      <c r="AL147" s="153" t="str">
        <f t="shared" si="75"/>
        <v/>
      </c>
      <c r="AM147" s="141"/>
      <c r="AN147" s="211"/>
      <c r="AO147" s="346" t="str">
        <f t="shared" si="76"/>
        <v/>
      </c>
      <c r="AP147" s="153" t="str">
        <f t="shared" si="96"/>
        <v/>
      </c>
      <c r="AQ147" s="153" t="str">
        <f t="shared" si="77"/>
        <v/>
      </c>
      <c r="AR147" s="153" t="str">
        <f t="shared" si="78"/>
        <v/>
      </c>
      <c r="AS147" s="141"/>
      <c r="AT147" s="211"/>
      <c r="AU147" s="346" t="str">
        <f t="shared" si="79"/>
        <v/>
      </c>
      <c r="AV147" s="153" t="str">
        <f t="shared" si="97"/>
        <v/>
      </c>
      <c r="AW147" s="153" t="str">
        <f t="shared" si="80"/>
        <v/>
      </c>
      <c r="AX147" s="153" t="str">
        <f t="shared" si="81"/>
        <v/>
      </c>
    </row>
    <row r="148" spans="1:50" ht="29.45" customHeight="1" x14ac:dyDescent="0.25">
      <c r="A148" s="216" t="str">
        <f>'N-Bedarf-SK §13a'!A148</f>
        <v/>
      </c>
      <c r="B148" s="216" t="str">
        <f>IF('N-Bedarf-SK §13a'!B148="","",'N-Bedarf-SK §13a'!B148)</f>
        <v/>
      </c>
      <c r="C148" s="217" t="str">
        <f>IF('N-Bedarf-SK §13a'!D148="","",'N-Bedarf-SK §13a'!D148)</f>
        <v/>
      </c>
      <c r="D148" s="218" t="str">
        <f>IF('N-Bedarf-SK §13a'!C148="","",'N-Bedarf-SK §13a'!C148)</f>
        <v/>
      </c>
      <c r="E148" s="219" t="str">
        <f>IF('N-Bedarf-SK §13a'!AI148="",'N-Bedarf-SK §13a'!AG148,'N-Bedarf-SK §13a'!AI148)</f>
        <v/>
      </c>
      <c r="F148" s="219"/>
      <c r="G148" s="219"/>
      <c r="H148" s="345" t="str">
        <f t="shared" si="82"/>
        <v/>
      </c>
      <c r="I148" s="345" t="str">
        <f t="shared" si="83"/>
        <v/>
      </c>
      <c r="J148" s="345" t="str">
        <f t="shared" si="84"/>
        <v/>
      </c>
      <c r="K148" s="220">
        <f t="shared" si="85"/>
        <v>0</v>
      </c>
      <c r="L148" s="220">
        <f t="shared" si="86"/>
        <v>0</v>
      </c>
      <c r="M148" s="220">
        <f t="shared" si="87"/>
        <v>0</v>
      </c>
      <c r="N148" s="220" t="str">
        <f t="shared" si="88"/>
        <v/>
      </c>
      <c r="O148" s="220" t="str">
        <f t="shared" si="89"/>
        <v/>
      </c>
      <c r="P148" s="220" t="str">
        <f t="shared" si="90"/>
        <v/>
      </c>
      <c r="Q148" s="214" t="str">
        <f t="shared" si="66"/>
        <v/>
      </c>
      <c r="R148" s="141"/>
      <c r="S148" s="211"/>
      <c r="T148" s="346" t="str">
        <f t="shared" si="67"/>
        <v/>
      </c>
      <c r="U148" s="127" t="str">
        <f t="shared" si="91"/>
        <v/>
      </c>
      <c r="V148" s="127" t="str">
        <f t="shared" si="92"/>
        <v/>
      </c>
      <c r="W148" s="127" t="str">
        <f t="shared" si="68"/>
        <v/>
      </c>
      <c r="X148" s="127" t="str">
        <f t="shared" si="69"/>
        <v/>
      </c>
      <c r="Y148" s="141"/>
      <c r="Z148" s="211"/>
      <c r="AA148" s="361" t="str">
        <f t="shared" si="70"/>
        <v/>
      </c>
      <c r="AB148" s="127" t="str">
        <f t="shared" si="93"/>
        <v/>
      </c>
      <c r="AC148" s="127" t="str">
        <f t="shared" si="94"/>
        <v/>
      </c>
      <c r="AD148" s="127" t="str">
        <f t="shared" si="71"/>
        <v/>
      </c>
      <c r="AE148" s="127" t="str">
        <f t="shared" si="72"/>
        <v/>
      </c>
      <c r="AF148" s="213" t="str">
        <f t="shared" si="98"/>
        <v/>
      </c>
      <c r="AG148" s="141"/>
      <c r="AH148" s="211"/>
      <c r="AI148" s="346" t="str">
        <f t="shared" si="73"/>
        <v/>
      </c>
      <c r="AJ148" s="153" t="str">
        <f t="shared" si="95"/>
        <v/>
      </c>
      <c r="AK148" s="153" t="str">
        <f t="shared" si="74"/>
        <v/>
      </c>
      <c r="AL148" s="153" t="str">
        <f t="shared" si="75"/>
        <v/>
      </c>
      <c r="AM148" s="141"/>
      <c r="AN148" s="211"/>
      <c r="AO148" s="346" t="str">
        <f t="shared" si="76"/>
        <v/>
      </c>
      <c r="AP148" s="153" t="str">
        <f t="shared" si="96"/>
        <v/>
      </c>
      <c r="AQ148" s="153" t="str">
        <f t="shared" si="77"/>
        <v/>
      </c>
      <c r="AR148" s="153" t="str">
        <f t="shared" si="78"/>
        <v/>
      </c>
      <c r="AS148" s="141"/>
      <c r="AT148" s="211"/>
      <c r="AU148" s="346" t="str">
        <f t="shared" si="79"/>
        <v/>
      </c>
      <c r="AV148" s="153" t="str">
        <f t="shared" si="97"/>
        <v/>
      </c>
      <c r="AW148" s="153" t="str">
        <f t="shared" si="80"/>
        <v/>
      </c>
      <c r="AX148" s="153" t="str">
        <f t="shared" si="81"/>
        <v/>
      </c>
    </row>
    <row r="149" spans="1:50" ht="29.45" customHeight="1" x14ac:dyDescent="0.25">
      <c r="A149" s="216" t="str">
        <f>'N-Bedarf-SK §13a'!A149</f>
        <v/>
      </c>
      <c r="B149" s="216" t="str">
        <f>IF('N-Bedarf-SK §13a'!B149="","",'N-Bedarf-SK §13a'!B149)</f>
        <v/>
      </c>
      <c r="C149" s="217" t="str">
        <f>IF('N-Bedarf-SK §13a'!D149="","",'N-Bedarf-SK §13a'!D149)</f>
        <v/>
      </c>
      <c r="D149" s="218" t="str">
        <f>IF('N-Bedarf-SK §13a'!C149="","",'N-Bedarf-SK §13a'!C149)</f>
        <v/>
      </c>
      <c r="E149" s="219" t="str">
        <f>IF('N-Bedarf-SK §13a'!AI149="",'N-Bedarf-SK §13a'!AG149,'N-Bedarf-SK §13a'!AI149)</f>
        <v/>
      </c>
      <c r="F149" s="219"/>
      <c r="G149" s="219"/>
      <c r="H149" s="345" t="str">
        <f t="shared" si="82"/>
        <v/>
      </c>
      <c r="I149" s="345" t="str">
        <f t="shared" si="83"/>
        <v/>
      </c>
      <c r="J149" s="345" t="str">
        <f t="shared" si="84"/>
        <v/>
      </c>
      <c r="K149" s="220">
        <f t="shared" si="85"/>
        <v>0</v>
      </c>
      <c r="L149" s="220">
        <f t="shared" si="86"/>
        <v>0</v>
      </c>
      <c r="M149" s="220">
        <f t="shared" si="87"/>
        <v>0</v>
      </c>
      <c r="N149" s="220" t="str">
        <f t="shared" si="88"/>
        <v/>
      </c>
      <c r="O149" s="220" t="str">
        <f t="shared" si="89"/>
        <v/>
      </c>
      <c r="P149" s="220" t="str">
        <f t="shared" si="90"/>
        <v/>
      </c>
      <c r="Q149" s="214" t="str">
        <f t="shared" si="66"/>
        <v/>
      </c>
      <c r="R149" s="141"/>
      <c r="S149" s="211"/>
      <c r="T149" s="346" t="str">
        <f t="shared" si="67"/>
        <v/>
      </c>
      <c r="U149" s="127" t="str">
        <f t="shared" si="91"/>
        <v/>
      </c>
      <c r="V149" s="127" t="str">
        <f t="shared" si="92"/>
        <v/>
      </c>
      <c r="W149" s="127" t="str">
        <f t="shared" si="68"/>
        <v/>
      </c>
      <c r="X149" s="127" t="str">
        <f t="shared" si="69"/>
        <v/>
      </c>
      <c r="Y149" s="141"/>
      <c r="Z149" s="211"/>
      <c r="AA149" s="361" t="str">
        <f t="shared" si="70"/>
        <v/>
      </c>
      <c r="AB149" s="127" t="str">
        <f t="shared" si="93"/>
        <v/>
      </c>
      <c r="AC149" s="127" t="str">
        <f t="shared" si="94"/>
        <v/>
      </c>
      <c r="AD149" s="127" t="str">
        <f t="shared" si="71"/>
        <v/>
      </c>
      <c r="AE149" s="127" t="str">
        <f t="shared" si="72"/>
        <v/>
      </c>
      <c r="AF149" s="213" t="str">
        <f t="shared" si="98"/>
        <v/>
      </c>
      <c r="AG149" s="141"/>
      <c r="AH149" s="211"/>
      <c r="AI149" s="346" t="str">
        <f t="shared" si="73"/>
        <v/>
      </c>
      <c r="AJ149" s="153" t="str">
        <f t="shared" si="95"/>
        <v/>
      </c>
      <c r="AK149" s="153" t="str">
        <f t="shared" si="74"/>
        <v/>
      </c>
      <c r="AL149" s="153" t="str">
        <f t="shared" si="75"/>
        <v/>
      </c>
      <c r="AM149" s="141"/>
      <c r="AN149" s="211"/>
      <c r="AO149" s="346" t="str">
        <f t="shared" si="76"/>
        <v/>
      </c>
      <c r="AP149" s="153" t="str">
        <f t="shared" si="96"/>
        <v/>
      </c>
      <c r="AQ149" s="153" t="str">
        <f t="shared" si="77"/>
        <v/>
      </c>
      <c r="AR149" s="153" t="str">
        <f t="shared" si="78"/>
        <v/>
      </c>
      <c r="AS149" s="141"/>
      <c r="AT149" s="211"/>
      <c r="AU149" s="346" t="str">
        <f t="shared" si="79"/>
        <v/>
      </c>
      <c r="AV149" s="153" t="str">
        <f t="shared" si="97"/>
        <v/>
      </c>
      <c r="AW149" s="153" t="str">
        <f t="shared" si="80"/>
        <v/>
      </c>
      <c r="AX149" s="153" t="str">
        <f t="shared" si="81"/>
        <v/>
      </c>
    </row>
    <row r="150" spans="1:50" ht="29.45" customHeight="1" x14ac:dyDescent="0.25">
      <c r="A150" s="216" t="str">
        <f>'N-Bedarf-SK §13a'!A150</f>
        <v/>
      </c>
      <c r="B150" s="216" t="str">
        <f>IF('N-Bedarf-SK §13a'!B150="","",'N-Bedarf-SK §13a'!B150)</f>
        <v/>
      </c>
      <c r="C150" s="217" t="str">
        <f>IF('N-Bedarf-SK §13a'!D150="","",'N-Bedarf-SK §13a'!D150)</f>
        <v/>
      </c>
      <c r="D150" s="218" t="str">
        <f>IF('N-Bedarf-SK §13a'!C150="","",'N-Bedarf-SK §13a'!C150)</f>
        <v/>
      </c>
      <c r="E150" s="219" t="str">
        <f>IF('N-Bedarf-SK §13a'!AI150="",'N-Bedarf-SK §13a'!AG150,'N-Bedarf-SK §13a'!AI150)</f>
        <v/>
      </c>
      <c r="F150" s="219"/>
      <c r="G150" s="219"/>
      <c r="H150" s="345" t="str">
        <f t="shared" si="82"/>
        <v/>
      </c>
      <c r="I150" s="345" t="str">
        <f t="shared" si="83"/>
        <v/>
      </c>
      <c r="J150" s="345" t="str">
        <f t="shared" si="84"/>
        <v/>
      </c>
      <c r="K150" s="220">
        <f t="shared" si="85"/>
        <v>0</v>
      </c>
      <c r="L150" s="220">
        <f t="shared" si="86"/>
        <v>0</v>
      </c>
      <c r="M150" s="220">
        <f t="shared" si="87"/>
        <v>0</v>
      </c>
      <c r="N150" s="220" t="str">
        <f t="shared" si="88"/>
        <v/>
      </c>
      <c r="O150" s="220" t="str">
        <f t="shared" si="89"/>
        <v/>
      </c>
      <c r="P150" s="220" t="str">
        <f t="shared" si="90"/>
        <v/>
      </c>
      <c r="Q150" s="214" t="str">
        <f t="shared" si="66"/>
        <v/>
      </c>
      <c r="R150" s="141"/>
      <c r="S150" s="211"/>
      <c r="T150" s="346" t="str">
        <f t="shared" si="67"/>
        <v/>
      </c>
      <c r="U150" s="127" t="str">
        <f t="shared" si="91"/>
        <v/>
      </c>
      <c r="V150" s="127" t="str">
        <f t="shared" si="92"/>
        <v/>
      </c>
      <c r="W150" s="127" t="str">
        <f t="shared" si="68"/>
        <v/>
      </c>
      <c r="X150" s="127" t="str">
        <f t="shared" si="69"/>
        <v/>
      </c>
      <c r="Y150" s="141"/>
      <c r="Z150" s="211"/>
      <c r="AA150" s="361" t="str">
        <f t="shared" si="70"/>
        <v/>
      </c>
      <c r="AB150" s="127" t="str">
        <f t="shared" si="93"/>
        <v/>
      </c>
      <c r="AC150" s="127" t="str">
        <f t="shared" si="94"/>
        <v/>
      </c>
      <c r="AD150" s="127" t="str">
        <f t="shared" si="71"/>
        <v/>
      </c>
      <c r="AE150" s="127" t="str">
        <f t="shared" si="72"/>
        <v/>
      </c>
      <c r="AF150" s="213" t="str">
        <f t="shared" si="98"/>
        <v/>
      </c>
      <c r="AG150" s="141"/>
      <c r="AH150" s="211"/>
      <c r="AI150" s="346" t="str">
        <f t="shared" si="73"/>
        <v/>
      </c>
      <c r="AJ150" s="153" t="str">
        <f t="shared" si="95"/>
        <v/>
      </c>
      <c r="AK150" s="153" t="str">
        <f t="shared" si="74"/>
        <v/>
      </c>
      <c r="AL150" s="153" t="str">
        <f t="shared" si="75"/>
        <v/>
      </c>
      <c r="AM150" s="141"/>
      <c r="AN150" s="211"/>
      <c r="AO150" s="346" t="str">
        <f t="shared" si="76"/>
        <v/>
      </c>
      <c r="AP150" s="153" t="str">
        <f t="shared" si="96"/>
        <v/>
      </c>
      <c r="AQ150" s="153" t="str">
        <f t="shared" si="77"/>
        <v/>
      </c>
      <c r="AR150" s="153" t="str">
        <f t="shared" si="78"/>
        <v/>
      </c>
      <c r="AS150" s="141"/>
      <c r="AT150" s="211"/>
      <c r="AU150" s="346" t="str">
        <f t="shared" si="79"/>
        <v/>
      </c>
      <c r="AV150" s="153" t="str">
        <f t="shared" si="97"/>
        <v/>
      </c>
      <c r="AW150" s="153" t="str">
        <f t="shared" si="80"/>
        <v/>
      </c>
      <c r="AX150" s="153" t="str">
        <f t="shared" si="81"/>
        <v/>
      </c>
    </row>
    <row r="151" spans="1:50" ht="29.45" customHeight="1" x14ac:dyDescent="0.25">
      <c r="A151" s="216" t="str">
        <f>'N-Bedarf-SK §13a'!A151</f>
        <v/>
      </c>
      <c r="B151" s="216" t="str">
        <f>IF('N-Bedarf-SK §13a'!B151="","",'N-Bedarf-SK §13a'!B151)</f>
        <v/>
      </c>
      <c r="C151" s="217" t="str">
        <f>IF('N-Bedarf-SK §13a'!D151="","",'N-Bedarf-SK §13a'!D151)</f>
        <v/>
      </c>
      <c r="D151" s="218" t="str">
        <f>IF('N-Bedarf-SK §13a'!C151="","",'N-Bedarf-SK §13a'!C151)</f>
        <v/>
      </c>
      <c r="E151" s="219" t="str">
        <f>IF('N-Bedarf-SK §13a'!AI151="",'N-Bedarf-SK §13a'!AG151,'N-Bedarf-SK §13a'!AI151)</f>
        <v/>
      </c>
      <c r="F151" s="219"/>
      <c r="G151" s="219"/>
      <c r="H151" s="345" t="str">
        <f t="shared" si="82"/>
        <v/>
      </c>
      <c r="I151" s="345" t="str">
        <f t="shared" si="83"/>
        <v/>
      </c>
      <c r="J151" s="345" t="str">
        <f t="shared" si="84"/>
        <v/>
      </c>
      <c r="K151" s="220">
        <f t="shared" si="85"/>
        <v>0</v>
      </c>
      <c r="L151" s="220">
        <f t="shared" si="86"/>
        <v>0</v>
      </c>
      <c r="M151" s="220">
        <f t="shared" si="87"/>
        <v>0</v>
      </c>
      <c r="N151" s="220" t="str">
        <f t="shared" si="88"/>
        <v/>
      </c>
      <c r="O151" s="220" t="str">
        <f t="shared" si="89"/>
        <v/>
      </c>
      <c r="P151" s="220" t="str">
        <f t="shared" si="90"/>
        <v/>
      </c>
      <c r="Q151" s="214" t="str">
        <f t="shared" si="66"/>
        <v/>
      </c>
      <c r="R151" s="141"/>
      <c r="S151" s="211"/>
      <c r="T151" s="346" t="str">
        <f t="shared" si="67"/>
        <v/>
      </c>
      <c r="U151" s="127" t="str">
        <f t="shared" si="91"/>
        <v/>
      </c>
      <c r="V151" s="127" t="str">
        <f t="shared" si="92"/>
        <v/>
      </c>
      <c r="W151" s="127" t="str">
        <f t="shared" si="68"/>
        <v/>
      </c>
      <c r="X151" s="127" t="str">
        <f t="shared" si="69"/>
        <v/>
      </c>
      <c r="Y151" s="141"/>
      <c r="Z151" s="211"/>
      <c r="AA151" s="361" t="str">
        <f t="shared" si="70"/>
        <v/>
      </c>
      <c r="AB151" s="127" t="str">
        <f t="shared" si="93"/>
        <v/>
      </c>
      <c r="AC151" s="127" t="str">
        <f t="shared" si="94"/>
        <v/>
      </c>
      <c r="AD151" s="127" t="str">
        <f t="shared" si="71"/>
        <v/>
      </c>
      <c r="AE151" s="127" t="str">
        <f t="shared" si="72"/>
        <v/>
      </c>
      <c r="AF151" s="213" t="str">
        <f t="shared" si="98"/>
        <v/>
      </c>
      <c r="AG151" s="141"/>
      <c r="AH151" s="211"/>
      <c r="AI151" s="346" t="str">
        <f t="shared" si="73"/>
        <v/>
      </c>
      <c r="AJ151" s="153" t="str">
        <f t="shared" si="95"/>
        <v/>
      </c>
      <c r="AK151" s="153" t="str">
        <f t="shared" si="74"/>
        <v/>
      </c>
      <c r="AL151" s="153" t="str">
        <f t="shared" si="75"/>
        <v/>
      </c>
      <c r="AM151" s="141"/>
      <c r="AN151" s="211"/>
      <c r="AO151" s="346" t="str">
        <f t="shared" si="76"/>
        <v/>
      </c>
      <c r="AP151" s="153" t="str">
        <f t="shared" si="96"/>
        <v/>
      </c>
      <c r="AQ151" s="153" t="str">
        <f t="shared" si="77"/>
        <v/>
      </c>
      <c r="AR151" s="153" t="str">
        <f t="shared" si="78"/>
        <v/>
      </c>
      <c r="AS151" s="141"/>
      <c r="AT151" s="211"/>
      <c r="AU151" s="346" t="str">
        <f t="shared" si="79"/>
        <v/>
      </c>
      <c r="AV151" s="153" t="str">
        <f t="shared" si="97"/>
        <v/>
      </c>
      <c r="AW151" s="153" t="str">
        <f t="shared" si="80"/>
        <v/>
      </c>
      <c r="AX151" s="153" t="str">
        <f t="shared" si="81"/>
        <v/>
      </c>
    </row>
    <row r="152" spans="1:50" ht="29.45" customHeight="1" x14ac:dyDescent="0.25">
      <c r="A152" s="216" t="str">
        <f>'N-Bedarf-SK §13a'!A152</f>
        <v/>
      </c>
      <c r="B152" s="216" t="str">
        <f>IF('N-Bedarf-SK §13a'!B152="","",'N-Bedarf-SK §13a'!B152)</f>
        <v/>
      </c>
      <c r="C152" s="217" t="str">
        <f>IF('N-Bedarf-SK §13a'!D152="","",'N-Bedarf-SK §13a'!D152)</f>
        <v/>
      </c>
      <c r="D152" s="218" t="str">
        <f>IF('N-Bedarf-SK §13a'!C152="","",'N-Bedarf-SK §13a'!C152)</f>
        <v/>
      </c>
      <c r="E152" s="219" t="str">
        <f>IF('N-Bedarf-SK §13a'!AI152="",'N-Bedarf-SK §13a'!AG152,'N-Bedarf-SK §13a'!AI152)</f>
        <v/>
      </c>
      <c r="F152" s="219"/>
      <c r="G152" s="219"/>
      <c r="H152" s="345" t="str">
        <f t="shared" si="82"/>
        <v/>
      </c>
      <c r="I152" s="345" t="str">
        <f t="shared" si="83"/>
        <v/>
      </c>
      <c r="J152" s="345" t="str">
        <f t="shared" si="84"/>
        <v/>
      </c>
      <c r="K152" s="220">
        <f t="shared" si="85"/>
        <v>0</v>
      </c>
      <c r="L152" s="220">
        <f t="shared" si="86"/>
        <v>0</v>
      </c>
      <c r="M152" s="220">
        <f t="shared" si="87"/>
        <v>0</v>
      </c>
      <c r="N152" s="220" t="str">
        <f t="shared" si="88"/>
        <v/>
      </c>
      <c r="O152" s="220" t="str">
        <f t="shared" si="89"/>
        <v/>
      </c>
      <c r="P152" s="220" t="str">
        <f t="shared" si="90"/>
        <v/>
      </c>
      <c r="Q152" s="214" t="str">
        <f t="shared" si="66"/>
        <v/>
      </c>
      <c r="R152" s="141"/>
      <c r="S152" s="211"/>
      <c r="T152" s="346" t="str">
        <f t="shared" si="67"/>
        <v/>
      </c>
      <c r="U152" s="127" t="str">
        <f t="shared" si="91"/>
        <v/>
      </c>
      <c r="V152" s="127" t="str">
        <f t="shared" si="92"/>
        <v/>
      </c>
      <c r="W152" s="127" t="str">
        <f t="shared" si="68"/>
        <v/>
      </c>
      <c r="X152" s="127" t="str">
        <f t="shared" si="69"/>
        <v/>
      </c>
      <c r="Y152" s="141"/>
      <c r="Z152" s="211"/>
      <c r="AA152" s="361" t="str">
        <f t="shared" si="70"/>
        <v/>
      </c>
      <c r="AB152" s="127" t="str">
        <f t="shared" si="93"/>
        <v/>
      </c>
      <c r="AC152" s="127" t="str">
        <f t="shared" si="94"/>
        <v/>
      </c>
      <c r="AD152" s="127" t="str">
        <f t="shared" si="71"/>
        <v/>
      </c>
      <c r="AE152" s="127" t="str">
        <f t="shared" si="72"/>
        <v/>
      </c>
      <c r="AF152" s="213" t="str">
        <f t="shared" si="98"/>
        <v/>
      </c>
      <c r="AG152" s="141"/>
      <c r="AH152" s="211"/>
      <c r="AI152" s="346" t="str">
        <f t="shared" si="73"/>
        <v/>
      </c>
      <c r="AJ152" s="153" t="str">
        <f t="shared" si="95"/>
        <v/>
      </c>
      <c r="AK152" s="153" t="str">
        <f t="shared" si="74"/>
        <v/>
      </c>
      <c r="AL152" s="153" t="str">
        <f t="shared" si="75"/>
        <v/>
      </c>
      <c r="AM152" s="141"/>
      <c r="AN152" s="211"/>
      <c r="AO152" s="346" t="str">
        <f t="shared" si="76"/>
        <v/>
      </c>
      <c r="AP152" s="153" t="str">
        <f t="shared" si="96"/>
        <v/>
      </c>
      <c r="AQ152" s="153" t="str">
        <f t="shared" si="77"/>
        <v/>
      </c>
      <c r="AR152" s="153" t="str">
        <f t="shared" si="78"/>
        <v/>
      </c>
      <c r="AS152" s="141"/>
      <c r="AT152" s="211"/>
      <c r="AU152" s="346" t="str">
        <f t="shared" si="79"/>
        <v/>
      </c>
      <c r="AV152" s="153" t="str">
        <f t="shared" si="97"/>
        <v/>
      </c>
      <c r="AW152" s="153" t="str">
        <f t="shared" si="80"/>
        <v/>
      </c>
      <c r="AX152" s="153" t="str">
        <f t="shared" si="81"/>
        <v/>
      </c>
    </row>
    <row r="153" spans="1:50" ht="29.45" customHeight="1" x14ac:dyDescent="0.25">
      <c r="A153" s="216" t="str">
        <f>'N-Bedarf-SK §13a'!A153</f>
        <v/>
      </c>
      <c r="B153" s="216" t="str">
        <f>IF('N-Bedarf-SK §13a'!B153="","",'N-Bedarf-SK §13a'!B153)</f>
        <v/>
      </c>
      <c r="C153" s="217" t="str">
        <f>IF('N-Bedarf-SK §13a'!D153="","",'N-Bedarf-SK §13a'!D153)</f>
        <v/>
      </c>
      <c r="D153" s="218" t="str">
        <f>IF('N-Bedarf-SK §13a'!C153="","",'N-Bedarf-SK §13a'!C153)</f>
        <v/>
      </c>
      <c r="E153" s="219" t="str">
        <f>IF('N-Bedarf-SK §13a'!AI153="",'N-Bedarf-SK §13a'!AG153,'N-Bedarf-SK §13a'!AI153)</f>
        <v/>
      </c>
      <c r="F153" s="219"/>
      <c r="G153" s="219"/>
      <c r="H153" s="345" t="str">
        <f t="shared" si="82"/>
        <v/>
      </c>
      <c r="I153" s="345" t="str">
        <f t="shared" si="83"/>
        <v/>
      </c>
      <c r="J153" s="345" t="str">
        <f t="shared" si="84"/>
        <v/>
      </c>
      <c r="K153" s="220">
        <f t="shared" si="85"/>
        <v>0</v>
      </c>
      <c r="L153" s="220">
        <f t="shared" si="86"/>
        <v>0</v>
      </c>
      <c r="M153" s="220">
        <f t="shared" si="87"/>
        <v>0</v>
      </c>
      <c r="N153" s="220" t="str">
        <f t="shared" si="88"/>
        <v/>
      </c>
      <c r="O153" s="220" t="str">
        <f t="shared" si="89"/>
        <v/>
      </c>
      <c r="P153" s="220" t="str">
        <f t="shared" si="90"/>
        <v/>
      </c>
      <c r="Q153" s="214" t="str">
        <f t="shared" si="66"/>
        <v/>
      </c>
      <c r="R153" s="141"/>
      <c r="S153" s="211"/>
      <c r="T153" s="346" t="str">
        <f t="shared" si="67"/>
        <v/>
      </c>
      <c r="U153" s="127" t="str">
        <f t="shared" si="91"/>
        <v/>
      </c>
      <c r="V153" s="127" t="str">
        <f t="shared" si="92"/>
        <v/>
      </c>
      <c r="W153" s="127" t="str">
        <f t="shared" si="68"/>
        <v/>
      </c>
      <c r="X153" s="127" t="str">
        <f t="shared" si="69"/>
        <v/>
      </c>
      <c r="Y153" s="141"/>
      <c r="Z153" s="211"/>
      <c r="AA153" s="361" t="str">
        <f t="shared" si="70"/>
        <v/>
      </c>
      <c r="AB153" s="127" t="str">
        <f t="shared" si="93"/>
        <v/>
      </c>
      <c r="AC153" s="127" t="str">
        <f t="shared" si="94"/>
        <v/>
      </c>
      <c r="AD153" s="127" t="str">
        <f t="shared" si="71"/>
        <v/>
      </c>
      <c r="AE153" s="127" t="str">
        <f t="shared" si="72"/>
        <v/>
      </c>
      <c r="AF153" s="213" t="str">
        <f t="shared" si="98"/>
        <v/>
      </c>
      <c r="AG153" s="141"/>
      <c r="AH153" s="211"/>
      <c r="AI153" s="346" t="str">
        <f t="shared" si="73"/>
        <v/>
      </c>
      <c r="AJ153" s="153" t="str">
        <f t="shared" si="95"/>
        <v/>
      </c>
      <c r="AK153" s="153" t="str">
        <f t="shared" si="74"/>
        <v/>
      </c>
      <c r="AL153" s="153" t="str">
        <f t="shared" si="75"/>
        <v/>
      </c>
      <c r="AM153" s="141"/>
      <c r="AN153" s="211"/>
      <c r="AO153" s="346" t="str">
        <f t="shared" si="76"/>
        <v/>
      </c>
      <c r="AP153" s="153" t="str">
        <f t="shared" si="96"/>
        <v/>
      </c>
      <c r="AQ153" s="153" t="str">
        <f t="shared" si="77"/>
        <v/>
      </c>
      <c r="AR153" s="153" t="str">
        <f t="shared" si="78"/>
        <v/>
      </c>
      <c r="AS153" s="141"/>
      <c r="AT153" s="211"/>
      <c r="AU153" s="346" t="str">
        <f t="shared" si="79"/>
        <v/>
      </c>
      <c r="AV153" s="153" t="str">
        <f t="shared" si="97"/>
        <v/>
      </c>
      <c r="AW153" s="153" t="str">
        <f t="shared" si="80"/>
        <v/>
      </c>
      <c r="AX153" s="153" t="str">
        <f t="shared" si="81"/>
        <v/>
      </c>
    </row>
    <row r="154" spans="1:50" ht="29.45" customHeight="1" x14ac:dyDescent="0.25">
      <c r="A154" s="216" t="str">
        <f>'N-Bedarf-SK §13a'!A154</f>
        <v/>
      </c>
      <c r="B154" s="216" t="str">
        <f>IF('N-Bedarf-SK §13a'!B154="","",'N-Bedarf-SK §13a'!B154)</f>
        <v/>
      </c>
      <c r="C154" s="217" t="str">
        <f>IF('N-Bedarf-SK §13a'!D154="","",'N-Bedarf-SK §13a'!D154)</f>
        <v/>
      </c>
      <c r="D154" s="218" t="str">
        <f>IF('N-Bedarf-SK §13a'!C154="","",'N-Bedarf-SK §13a'!C154)</f>
        <v/>
      </c>
      <c r="E154" s="219" t="str">
        <f>IF('N-Bedarf-SK §13a'!AI154="",'N-Bedarf-SK §13a'!AG154,'N-Bedarf-SK §13a'!AI154)</f>
        <v/>
      </c>
      <c r="F154" s="219"/>
      <c r="G154" s="219"/>
      <c r="H154" s="345" t="str">
        <f t="shared" si="82"/>
        <v/>
      </c>
      <c r="I154" s="345" t="str">
        <f t="shared" si="83"/>
        <v/>
      </c>
      <c r="J154" s="345" t="str">
        <f t="shared" si="84"/>
        <v/>
      </c>
      <c r="K154" s="220">
        <f t="shared" si="85"/>
        <v>0</v>
      </c>
      <c r="L154" s="220">
        <f t="shared" si="86"/>
        <v>0</v>
      </c>
      <c r="M154" s="220">
        <f t="shared" si="87"/>
        <v>0</v>
      </c>
      <c r="N154" s="220" t="str">
        <f t="shared" si="88"/>
        <v/>
      </c>
      <c r="O154" s="220" t="str">
        <f t="shared" si="89"/>
        <v/>
      </c>
      <c r="P154" s="220" t="str">
        <f t="shared" si="90"/>
        <v/>
      </c>
      <c r="Q154" s="214" t="str">
        <f t="shared" si="66"/>
        <v/>
      </c>
      <c r="R154" s="141"/>
      <c r="S154" s="211"/>
      <c r="T154" s="346" t="str">
        <f t="shared" si="67"/>
        <v/>
      </c>
      <c r="U154" s="127" t="str">
        <f t="shared" si="91"/>
        <v/>
      </c>
      <c r="V154" s="127" t="str">
        <f t="shared" si="92"/>
        <v/>
      </c>
      <c r="W154" s="127" t="str">
        <f t="shared" si="68"/>
        <v/>
      </c>
      <c r="X154" s="127" t="str">
        <f t="shared" si="69"/>
        <v/>
      </c>
      <c r="Y154" s="141"/>
      <c r="Z154" s="211"/>
      <c r="AA154" s="361" t="str">
        <f t="shared" si="70"/>
        <v/>
      </c>
      <c r="AB154" s="127" t="str">
        <f t="shared" si="93"/>
        <v/>
      </c>
      <c r="AC154" s="127" t="str">
        <f t="shared" si="94"/>
        <v/>
      </c>
      <c r="AD154" s="127" t="str">
        <f t="shared" si="71"/>
        <v/>
      </c>
      <c r="AE154" s="127" t="str">
        <f t="shared" si="72"/>
        <v/>
      </c>
      <c r="AF154" s="213" t="str">
        <f t="shared" si="98"/>
        <v/>
      </c>
      <c r="AG154" s="141"/>
      <c r="AH154" s="211"/>
      <c r="AI154" s="346" t="str">
        <f t="shared" si="73"/>
        <v/>
      </c>
      <c r="AJ154" s="153" t="str">
        <f t="shared" si="95"/>
        <v/>
      </c>
      <c r="AK154" s="153" t="str">
        <f t="shared" si="74"/>
        <v/>
      </c>
      <c r="AL154" s="153" t="str">
        <f t="shared" si="75"/>
        <v/>
      </c>
      <c r="AM154" s="141"/>
      <c r="AN154" s="211"/>
      <c r="AO154" s="346" t="str">
        <f t="shared" si="76"/>
        <v/>
      </c>
      <c r="AP154" s="153" t="str">
        <f t="shared" si="96"/>
        <v/>
      </c>
      <c r="AQ154" s="153" t="str">
        <f t="shared" si="77"/>
        <v/>
      </c>
      <c r="AR154" s="153" t="str">
        <f t="shared" si="78"/>
        <v/>
      </c>
      <c r="AS154" s="141"/>
      <c r="AT154" s="211"/>
      <c r="AU154" s="346" t="str">
        <f t="shared" si="79"/>
        <v/>
      </c>
      <c r="AV154" s="153" t="str">
        <f t="shared" si="97"/>
        <v/>
      </c>
      <c r="AW154" s="153" t="str">
        <f t="shared" si="80"/>
        <v/>
      </c>
      <c r="AX154" s="153" t="str">
        <f t="shared" si="81"/>
        <v/>
      </c>
    </row>
    <row r="155" spans="1:50" ht="29.45" customHeight="1" x14ac:dyDescent="0.25">
      <c r="A155" s="216" t="str">
        <f>'N-Bedarf-SK §13a'!A155</f>
        <v/>
      </c>
      <c r="B155" s="216" t="str">
        <f>IF('N-Bedarf-SK §13a'!B155="","",'N-Bedarf-SK §13a'!B155)</f>
        <v/>
      </c>
      <c r="C155" s="217" t="str">
        <f>IF('N-Bedarf-SK §13a'!D155="","",'N-Bedarf-SK §13a'!D155)</f>
        <v/>
      </c>
      <c r="D155" s="218" t="str">
        <f>IF('N-Bedarf-SK §13a'!C155="","",'N-Bedarf-SK §13a'!C155)</f>
        <v/>
      </c>
      <c r="E155" s="219" t="str">
        <f>IF('N-Bedarf-SK §13a'!AI155="",'N-Bedarf-SK §13a'!AG155,'N-Bedarf-SK §13a'!AI155)</f>
        <v/>
      </c>
      <c r="F155" s="219"/>
      <c r="G155" s="219"/>
      <c r="H155" s="345" t="str">
        <f t="shared" si="82"/>
        <v/>
      </c>
      <c r="I155" s="345" t="str">
        <f t="shared" si="83"/>
        <v/>
      </c>
      <c r="J155" s="345" t="str">
        <f t="shared" si="84"/>
        <v/>
      </c>
      <c r="K155" s="220">
        <f t="shared" si="85"/>
        <v>0</v>
      </c>
      <c r="L155" s="220">
        <f t="shared" si="86"/>
        <v>0</v>
      </c>
      <c r="M155" s="220">
        <f t="shared" si="87"/>
        <v>0</v>
      </c>
      <c r="N155" s="220" t="str">
        <f t="shared" si="88"/>
        <v/>
      </c>
      <c r="O155" s="220" t="str">
        <f t="shared" si="89"/>
        <v/>
      </c>
      <c r="P155" s="220" t="str">
        <f t="shared" si="90"/>
        <v/>
      </c>
      <c r="Q155" s="214" t="str">
        <f t="shared" si="66"/>
        <v/>
      </c>
      <c r="R155" s="141"/>
      <c r="S155" s="211"/>
      <c r="T155" s="346" t="str">
        <f t="shared" si="67"/>
        <v/>
      </c>
      <c r="U155" s="127" t="str">
        <f t="shared" si="91"/>
        <v/>
      </c>
      <c r="V155" s="127" t="str">
        <f t="shared" si="92"/>
        <v/>
      </c>
      <c r="W155" s="127" t="str">
        <f t="shared" si="68"/>
        <v/>
      </c>
      <c r="X155" s="127" t="str">
        <f t="shared" si="69"/>
        <v/>
      </c>
      <c r="Y155" s="141"/>
      <c r="Z155" s="211"/>
      <c r="AA155" s="361" t="str">
        <f t="shared" si="70"/>
        <v/>
      </c>
      <c r="AB155" s="127" t="str">
        <f t="shared" si="93"/>
        <v/>
      </c>
      <c r="AC155" s="127" t="str">
        <f t="shared" si="94"/>
        <v/>
      </c>
      <c r="AD155" s="127" t="str">
        <f t="shared" si="71"/>
        <v/>
      </c>
      <c r="AE155" s="127" t="str">
        <f t="shared" si="72"/>
        <v/>
      </c>
      <c r="AF155" s="213" t="str">
        <f t="shared" si="98"/>
        <v/>
      </c>
      <c r="AG155" s="141"/>
      <c r="AH155" s="211"/>
      <c r="AI155" s="346" t="str">
        <f t="shared" si="73"/>
        <v/>
      </c>
      <c r="AJ155" s="153" t="str">
        <f t="shared" si="95"/>
        <v/>
      </c>
      <c r="AK155" s="153" t="str">
        <f t="shared" si="74"/>
        <v/>
      </c>
      <c r="AL155" s="153" t="str">
        <f t="shared" si="75"/>
        <v/>
      </c>
      <c r="AM155" s="141"/>
      <c r="AN155" s="211"/>
      <c r="AO155" s="346" t="str">
        <f t="shared" si="76"/>
        <v/>
      </c>
      <c r="AP155" s="153" t="str">
        <f t="shared" si="96"/>
        <v/>
      </c>
      <c r="AQ155" s="153" t="str">
        <f t="shared" si="77"/>
        <v/>
      </c>
      <c r="AR155" s="153" t="str">
        <f t="shared" si="78"/>
        <v/>
      </c>
      <c r="AS155" s="141"/>
      <c r="AT155" s="211"/>
      <c r="AU155" s="346" t="str">
        <f t="shared" si="79"/>
        <v/>
      </c>
      <c r="AV155" s="153" t="str">
        <f t="shared" si="97"/>
        <v/>
      </c>
      <c r="AW155" s="153" t="str">
        <f t="shared" si="80"/>
        <v/>
      </c>
      <c r="AX155" s="153" t="str">
        <f t="shared" si="81"/>
        <v/>
      </c>
    </row>
    <row r="156" spans="1:50" ht="29.45" customHeight="1" x14ac:dyDescent="0.25">
      <c r="A156" s="216" t="str">
        <f>'N-Bedarf-SK §13a'!A156</f>
        <v/>
      </c>
      <c r="B156" s="216" t="str">
        <f>IF('N-Bedarf-SK §13a'!B156="","",'N-Bedarf-SK §13a'!B156)</f>
        <v/>
      </c>
      <c r="C156" s="217" t="str">
        <f>IF('N-Bedarf-SK §13a'!D156="","",'N-Bedarf-SK §13a'!D156)</f>
        <v/>
      </c>
      <c r="D156" s="218" t="str">
        <f>IF('N-Bedarf-SK §13a'!C156="","",'N-Bedarf-SK §13a'!C156)</f>
        <v/>
      </c>
      <c r="E156" s="219" t="str">
        <f>IF('N-Bedarf-SK §13a'!AI156="",'N-Bedarf-SK §13a'!AG156,'N-Bedarf-SK §13a'!AI156)</f>
        <v/>
      </c>
      <c r="F156" s="219"/>
      <c r="G156" s="219"/>
      <c r="H156" s="345" t="str">
        <f t="shared" si="82"/>
        <v/>
      </c>
      <c r="I156" s="345" t="str">
        <f t="shared" si="83"/>
        <v/>
      </c>
      <c r="J156" s="345" t="str">
        <f t="shared" si="84"/>
        <v/>
      </c>
      <c r="K156" s="220">
        <f t="shared" si="85"/>
        <v>0</v>
      </c>
      <c r="L156" s="220">
        <f t="shared" si="86"/>
        <v>0</v>
      </c>
      <c r="M156" s="220">
        <f t="shared" si="87"/>
        <v>0</v>
      </c>
      <c r="N156" s="220" t="str">
        <f t="shared" si="88"/>
        <v/>
      </c>
      <c r="O156" s="220" t="str">
        <f t="shared" si="89"/>
        <v/>
      </c>
      <c r="P156" s="220" t="str">
        <f t="shared" si="90"/>
        <v/>
      </c>
      <c r="Q156" s="214" t="str">
        <f t="shared" si="66"/>
        <v/>
      </c>
      <c r="R156" s="141"/>
      <c r="S156" s="211"/>
      <c r="T156" s="346" t="str">
        <f t="shared" si="67"/>
        <v/>
      </c>
      <c r="U156" s="127" t="str">
        <f t="shared" si="91"/>
        <v/>
      </c>
      <c r="V156" s="127" t="str">
        <f t="shared" si="92"/>
        <v/>
      </c>
      <c r="W156" s="127" t="str">
        <f t="shared" si="68"/>
        <v/>
      </c>
      <c r="X156" s="127" t="str">
        <f t="shared" si="69"/>
        <v/>
      </c>
      <c r="Y156" s="141"/>
      <c r="Z156" s="211"/>
      <c r="AA156" s="361" t="str">
        <f t="shared" si="70"/>
        <v/>
      </c>
      <c r="AB156" s="127" t="str">
        <f t="shared" si="93"/>
        <v/>
      </c>
      <c r="AC156" s="127" t="str">
        <f t="shared" si="94"/>
        <v/>
      </c>
      <c r="AD156" s="127" t="str">
        <f t="shared" si="71"/>
        <v/>
      </c>
      <c r="AE156" s="127" t="str">
        <f t="shared" si="72"/>
        <v/>
      </c>
      <c r="AF156" s="213" t="str">
        <f t="shared" si="98"/>
        <v/>
      </c>
      <c r="AG156" s="141"/>
      <c r="AH156" s="211"/>
      <c r="AI156" s="346" t="str">
        <f t="shared" si="73"/>
        <v/>
      </c>
      <c r="AJ156" s="153" t="str">
        <f t="shared" si="95"/>
        <v/>
      </c>
      <c r="AK156" s="153" t="str">
        <f t="shared" si="74"/>
        <v/>
      </c>
      <c r="AL156" s="153" t="str">
        <f t="shared" si="75"/>
        <v/>
      </c>
      <c r="AM156" s="141"/>
      <c r="AN156" s="211"/>
      <c r="AO156" s="346" t="str">
        <f t="shared" si="76"/>
        <v/>
      </c>
      <c r="AP156" s="153" t="str">
        <f t="shared" si="96"/>
        <v/>
      </c>
      <c r="AQ156" s="153" t="str">
        <f t="shared" si="77"/>
        <v/>
      </c>
      <c r="AR156" s="153" t="str">
        <f t="shared" si="78"/>
        <v/>
      </c>
      <c r="AS156" s="141"/>
      <c r="AT156" s="211"/>
      <c r="AU156" s="346" t="str">
        <f t="shared" si="79"/>
        <v/>
      </c>
      <c r="AV156" s="153" t="str">
        <f t="shared" si="97"/>
        <v/>
      </c>
      <c r="AW156" s="153" t="str">
        <f t="shared" si="80"/>
        <v/>
      </c>
      <c r="AX156" s="153" t="str">
        <f t="shared" si="81"/>
        <v/>
      </c>
    </row>
    <row r="157" spans="1:50" ht="29.45" customHeight="1" x14ac:dyDescent="0.25">
      <c r="A157" s="216" t="str">
        <f>'N-Bedarf-SK §13a'!A157</f>
        <v/>
      </c>
      <c r="B157" s="216" t="str">
        <f>IF('N-Bedarf-SK §13a'!B157="","",'N-Bedarf-SK §13a'!B157)</f>
        <v/>
      </c>
      <c r="C157" s="217" t="str">
        <f>IF('N-Bedarf-SK §13a'!D157="","",'N-Bedarf-SK §13a'!D157)</f>
        <v/>
      </c>
      <c r="D157" s="218" t="str">
        <f>IF('N-Bedarf-SK §13a'!C157="","",'N-Bedarf-SK §13a'!C157)</f>
        <v/>
      </c>
      <c r="E157" s="219" t="str">
        <f>IF('N-Bedarf-SK §13a'!AI157="",'N-Bedarf-SK §13a'!AG157,'N-Bedarf-SK §13a'!AI157)</f>
        <v/>
      </c>
      <c r="F157" s="219"/>
      <c r="G157" s="219"/>
      <c r="H157" s="345" t="str">
        <f t="shared" si="82"/>
        <v/>
      </c>
      <c r="I157" s="345" t="str">
        <f t="shared" si="83"/>
        <v/>
      </c>
      <c r="J157" s="345" t="str">
        <f t="shared" si="84"/>
        <v/>
      </c>
      <c r="K157" s="220">
        <f t="shared" si="85"/>
        <v>0</v>
      </c>
      <c r="L157" s="220">
        <f t="shared" si="86"/>
        <v>0</v>
      </c>
      <c r="M157" s="220">
        <f t="shared" si="87"/>
        <v>0</v>
      </c>
      <c r="N157" s="220" t="str">
        <f t="shared" si="88"/>
        <v/>
      </c>
      <c r="O157" s="220" t="str">
        <f t="shared" si="89"/>
        <v/>
      </c>
      <c r="P157" s="220" t="str">
        <f t="shared" si="90"/>
        <v/>
      </c>
      <c r="Q157" s="214" t="str">
        <f t="shared" si="66"/>
        <v/>
      </c>
      <c r="R157" s="141"/>
      <c r="S157" s="211"/>
      <c r="T157" s="346" t="str">
        <f t="shared" si="67"/>
        <v/>
      </c>
      <c r="U157" s="127" t="str">
        <f t="shared" si="91"/>
        <v/>
      </c>
      <c r="V157" s="127" t="str">
        <f t="shared" si="92"/>
        <v/>
      </c>
      <c r="W157" s="127" t="str">
        <f t="shared" si="68"/>
        <v/>
      </c>
      <c r="X157" s="127" t="str">
        <f t="shared" si="69"/>
        <v/>
      </c>
      <c r="Y157" s="141"/>
      <c r="Z157" s="211"/>
      <c r="AA157" s="361" t="str">
        <f t="shared" si="70"/>
        <v/>
      </c>
      <c r="AB157" s="127" t="str">
        <f t="shared" si="93"/>
        <v/>
      </c>
      <c r="AC157" s="127" t="str">
        <f t="shared" si="94"/>
        <v/>
      </c>
      <c r="AD157" s="127" t="str">
        <f t="shared" si="71"/>
        <v/>
      </c>
      <c r="AE157" s="127" t="str">
        <f t="shared" si="72"/>
        <v/>
      </c>
      <c r="AF157" s="213" t="str">
        <f t="shared" si="98"/>
        <v/>
      </c>
      <c r="AG157" s="141"/>
      <c r="AH157" s="211"/>
      <c r="AI157" s="346" t="str">
        <f t="shared" si="73"/>
        <v/>
      </c>
      <c r="AJ157" s="153" t="str">
        <f t="shared" si="95"/>
        <v/>
      </c>
      <c r="AK157" s="153" t="str">
        <f t="shared" si="74"/>
        <v/>
      </c>
      <c r="AL157" s="153" t="str">
        <f t="shared" si="75"/>
        <v/>
      </c>
      <c r="AM157" s="141"/>
      <c r="AN157" s="211"/>
      <c r="AO157" s="346" t="str">
        <f t="shared" si="76"/>
        <v/>
      </c>
      <c r="AP157" s="153" t="str">
        <f t="shared" si="96"/>
        <v/>
      </c>
      <c r="AQ157" s="153" t="str">
        <f t="shared" si="77"/>
        <v/>
      </c>
      <c r="AR157" s="153" t="str">
        <f t="shared" si="78"/>
        <v/>
      </c>
      <c r="AS157" s="141"/>
      <c r="AT157" s="211"/>
      <c r="AU157" s="346" t="str">
        <f t="shared" si="79"/>
        <v/>
      </c>
      <c r="AV157" s="153" t="str">
        <f t="shared" si="97"/>
        <v/>
      </c>
      <c r="AW157" s="153" t="str">
        <f t="shared" si="80"/>
        <v/>
      </c>
      <c r="AX157" s="153" t="str">
        <f t="shared" si="81"/>
        <v/>
      </c>
    </row>
    <row r="158" spans="1:50" ht="29.45" customHeight="1" x14ac:dyDescent="0.25">
      <c r="A158" s="216" t="str">
        <f>'N-Bedarf-SK §13a'!A158</f>
        <v/>
      </c>
      <c r="B158" s="216" t="str">
        <f>IF('N-Bedarf-SK §13a'!B158="","",'N-Bedarf-SK §13a'!B158)</f>
        <v/>
      </c>
      <c r="C158" s="217" t="str">
        <f>IF('N-Bedarf-SK §13a'!D158="","",'N-Bedarf-SK §13a'!D158)</f>
        <v/>
      </c>
      <c r="D158" s="218" t="str">
        <f>IF('N-Bedarf-SK §13a'!C158="","",'N-Bedarf-SK §13a'!C158)</f>
        <v/>
      </c>
      <c r="E158" s="219" t="str">
        <f>IF('N-Bedarf-SK §13a'!AI158="",'N-Bedarf-SK §13a'!AG158,'N-Bedarf-SK §13a'!AI158)</f>
        <v/>
      </c>
      <c r="F158" s="219"/>
      <c r="G158" s="219"/>
      <c r="H158" s="345" t="str">
        <f t="shared" si="82"/>
        <v/>
      </c>
      <c r="I158" s="345" t="str">
        <f t="shared" si="83"/>
        <v/>
      </c>
      <c r="J158" s="345" t="str">
        <f t="shared" si="84"/>
        <v/>
      </c>
      <c r="K158" s="220">
        <f t="shared" si="85"/>
        <v>0</v>
      </c>
      <c r="L158" s="220">
        <f t="shared" si="86"/>
        <v>0</v>
      </c>
      <c r="M158" s="220">
        <f t="shared" si="87"/>
        <v>0</v>
      </c>
      <c r="N158" s="220" t="str">
        <f t="shared" si="88"/>
        <v/>
      </c>
      <c r="O158" s="220" t="str">
        <f t="shared" si="89"/>
        <v/>
      </c>
      <c r="P158" s="220" t="str">
        <f t="shared" si="90"/>
        <v/>
      </c>
      <c r="Q158" s="214" t="str">
        <f t="shared" si="66"/>
        <v/>
      </c>
      <c r="R158" s="141"/>
      <c r="S158" s="211"/>
      <c r="T158" s="346" t="str">
        <f t="shared" si="67"/>
        <v/>
      </c>
      <c r="U158" s="127" t="str">
        <f t="shared" si="91"/>
        <v/>
      </c>
      <c r="V158" s="127" t="str">
        <f t="shared" si="92"/>
        <v/>
      </c>
      <c r="W158" s="127" t="str">
        <f t="shared" si="68"/>
        <v/>
      </c>
      <c r="X158" s="127" t="str">
        <f t="shared" si="69"/>
        <v/>
      </c>
      <c r="Y158" s="141"/>
      <c r="Z158" s="211"/>
      <c r="AA158" s="361" t="str">
        <f t="shared" si="70"/>
        <v/>
      </c>
      <c r="AB158" s="127" t="str">
        <f t="shared" si="93"/>
        <v/>
      </c>
      <c r="AC158" s="127" t="str">
        <f t="shared" si="94"/>
        <v/>
      </c>
      <c r="AD158" s="127" t="str">
        <f t="shared" si="71"/>
        <v/>
      </c>
      <c r="AE158" s="127" t="str">
        <f t="shared" si="72"/>
        <v/>
      </c>
      <c r="AF158" s="213" t="str">
        <f t="shared" si="98"/>
        <v/>
      </c>
      <c r="AG158" s="141"/>
      <c r="AH158" s="211"/>
      <c r="AI158" s="346" t="str">
        <f t="shared" si="73"/>
        <v/>
      </c>
      <c r="AJ158" s="153" t="str">
        <f t="shared" si="95"/>
        <v/>
      </c>
      <c r="AK158" s="153" t="str">
        <f t="shared" si="74"/>
        <v/>
      </c>
      <c r="AL158" s="153" t="str">
        <f t="shared" si="75"/>
        <v/>
      </c>
      <c r="AM158" s="141"/>
      <c r="AN158" s="211"/>
      <c r="AO158" s="346" t="str">
        <f t="shared" si="76"/>
        <v/>
      </c>
      <c r="AP158" s="153" t="str">
        <f t="shared" si="96"/>
        <v/>
      </c>
      <c r="AQ158" s="153" t="str">
        <f t="shared" si="77"/>
        <v/>
      </c>
      <c r="AR158" s="153" t="str">
        <f t="shared" si="78"/>
        <v/>
      </c>
      <c r="AS158" s="141"/>
      <c r="AT158" s="211"/>
      <c r="AU158" s="346" t="str">
        <f t="shared" si="79"/>
        <v/>
      </c>
      <c r="AV158" s="153" t="str">
        <f t="shared" si="97"/>
        <v/>
      </c>
      <c r="AW158" s="153" t="str">
        <f t="shared" si="80"/>
        <v/>
      </c>
      <c r="AX158" s="153" t="str">
        <f t="shared" si="81"/>
        <v/>
      </c>
    </row>
    <row r="159" spans="1:50" ht="29.45" customHeight="1" x14ac:dyDescent="0.25">
      <c r="A159" s="216" t="str">
        <f>'N-Bedarf-SK §13a'!A159</f>
        <v/>
      </c>
      <c r="B159" s="216" t="str">
        <f>IF('N-Bedarf-SK §13a'!B159="","",'N-Bedarf-SK §13a'!B159)</f>
        <v/>
      </c>
      <c r="C159" s="217" t="str">
        <f>IF('N-Bedarf-SK §13a'!D159="","",'N-Bedarf-SK §13a'!D159)</f>
        <v/>
      </c>
      <c r="D159" s="218" t="str">
        <f>IF('N-Bedarf-SK §13a'!C159="","",'N-Bedarf-SK §13a'!C159)</f>
        <v/>
      </c>
      <c r="E159" s="219" t="str">
        <f>IF('N-Bedarf-SK §13a'!AI159="",'N-Bedarf-SK §13a'!AG159,'N-Bedarf-SK §13a'!AI159)</f>
        <v/>
      </c>
      <c r="F159" s="219"/>
      <c r="G159" s="219"/>
      <c r="H159" s="345" t="str">
        <f t="shared" si="82"/>
        <v/>
      </c>
      <c r="I159" s="345" t="str">
        <f t="shared" si="83"/>
        <v/>
      </c>
      <c r="J159" s="345" t="str">
        <f t="shared" si="84"/>
        <v/>
      </c>
      <c r="K159" s="220">
        <f t="shared" si="85"/>
        <v>0</v>
      </c>
      <c r="L159" s="220">
        <f t="shared" si="86"/>
        <v>0</v>
      </c>
      <c r="M159" s="220">
        <f t="shared" si="87"/>
        <v>0</v>
      </c>
      <c r="N159" s="220" t="str">
        <f t="shared" si="88"/>
        <v/>
      </c>
      <c r="O159" s="220" t="str">
        <f t="shared" si="89"/>
        <v/>
      </c>
      <c r="P159" s="220" t="str">
        <f t="shared" si="90"/>
        <v/>
      </c>
      <c r="Q159" s="214" t="str">
        <f t="shared" si="66"/>
        <v/>
      </c>
      <c r="R159" s="141"/>
      <c r="S159" s="211"/>
      <c r="T159" s="346" t="str">
        <f t="shared" si="67"/>
        <v/>
      </c>
      <c r="U159" s="127" t="str">
        <f t="shared" si="91"/>
        <v/>
      </c>
      <c r="V159" s="127" t="str">
        <f t="shared" si="92"/>
        <v/>
      </c>
      <c r="W159" s="127" t="str">
        <f t="shared" si="68"/>
        <v/>
      </c>
      <c r="X159" s="127" t="str">
        <f t="shared" si="69"/>
        <v/>
      </c>
      <c r="Y159" s="141"/>
      <c r="Z159" s="211"/>
      <c r="AA159" s="361" t="str">
        <f t="shared" si="70"/>
        <v/>
      </c>
      <c r="AB159" s="127" t="str">
        <f t="shared" si="93"/>
        <v/>
      </c>
      <c r="AC159" s="127" t="str">
        <f t="shared" si="94"/>
        <v/>
      </c>
      <c r="AD159" s="127" t="str">
        <f t="shared" si="71"/>
        <v/>
      </c>
      <c r="AE159" s="127" t="str">
        <f t="shared" si="72"/>
        <v/>
      </c>
      <c r="AF159" s="213" t="str">
        <f t="shared" si="98"/>
        <v/>
      </c>
      <c r="AG159" s="141"/>
      <c r="AH159" s="211"/>
      <c r="AI159" s="346" t="str">
        <f t="shared" si="73"/>
        <v/>
      </c>
      <c r="AJ159" s="153" t="str">
        <f t="shared" si="95"/>
        <v/>
      </c>
      <c r="AK159" s="153" t="str">
        <f t="shared" si="74"/>
        <v/>
      </c>
      <c r="AL159" s="153" t="str">
        <f t="shared" si="75"/>
        <v/>
      </c>
      <c r="AM159" s="141"/>
      <c r="AN159" s="211"/>
      <c r="AO159" s="346" t="str">
        <f t="shared" si="76"/>
        <v/>
      </c>
      <c r="AP159" s="153" t="str">
        <f t="shared" si="96"/>
        <v/>
      </c>
      <c r="AQ159" s="153" t="str">
        <f t="shared" si="77"/>
        <v/>
      </c>
      <c r="AR159" s="153" t="str">
        <f t="shared" si="78"/>
        <v/>
      </c>
      <c r="AS159" s="141"/>
      <c r="AT159" s="211"/>
      <c r="AU159" s="346" t="str">
        <f t="shared" si="79"/>
        <v/>
      </c>
      <c r="AV159" s="153" t="str">
        <f t="shared" si="97"/>
        <v/>
      </c>
      <c r="AW159" s="153" t="str">
        <f t="shared" si="80"/>
        <v/>
      </c>
      <c r="AX159" s="153" t="str">
        <f t="shared" si="81"/>
        <v/>
      </c>
    </row>
    <row r="160" spans="1:50" ht="29.45" customHeight="1" x14ac:dyDescent="0.25">
      <c r="A160" s="216" t="str">
        <f>'N-Bedarf-SK §13a'!A160</f>
        <v/>
      </c>
      <c r="B160" s="216" t="str">
        <f>IF('N-Bedarf-SK §13a'!B160="","",'N-Bedarf-SK §13a'!B160)</f>
        <v/>
      </c>
      <c r="C160" s="217" t="str">
        <f>IF('N-Bedarf-SK §13a'!D160="","",'N-Bedarf-SK §13a'!D160)</f>
        <v/>
      </c>
      <c r="D160" s="218" t="str">
        <f>IF('N-Bedarf-SK §13a'!C160="","",'N-Bedarf-SK §13a'!C160)</f>
        <v/>
      </c>
      <c r="E160" s="219" t="str">
        <f>IF('N-Bedarf-SK §13a'!AI160="",'N-Bedarf-SK §13a'!AG160,'N-Bedarf-SK §13a'!AI160)</f>
        <v/>
      </c>
      <c r="F160" s="219"/>
      <c r="G160" s="219"/>
      <c r="H160" s="345" t="str">
        <f t="shared" si="82"/>
        <v/>
      </c>
      <c r="I160" s="345" t="str">
        <f t="shared" si="83"/>
        <v/>
      </c>
      <c r="J160" s="345" t="str">
        <f t="shared" si="84"/>
        <v/>
      </c>
      <c r="K160" s="220">
        <f t="shared" si="85"/>
        <v>0</v>
      </c>
      <c r="L160" s="220">
        <f t="shared" si="86"/>
        <v>0</v>
      </c>
      <c r="M160" s="220">
        <f t="shared" si="87"/>
        <v>0</v>
      </c>
      <c r="N160" s="220" t="str">
        <f t="shared" si="88"/>
        <v/>
      </c>
      <c r="O160" s="220" t="str">
        <f t="shared" si="89"/>
        <v/>
      </c>
      <c r="P160" s="220" t="str">
        <f t="shared" si="90"/>
        <v/>
      </c>
      <c r="Q160" s="214" t="str">
        <f t="shared" si="66"/>
        <v/>
      </c>
      <c r="R160" s="141"/>
      <c r="S160" s="211"/>
      <c r="T160" s="346" t="str">
        <f t="shared" si="67"/>
        <v/>
      </c>
      <c r="U160" s="127" t="str">
        <f t="shared" si="91"/>
        <v/>
      </c>
      <c r="V160" s="127" t="str">
        <f t="shared" si="92"/>
        <v/>
      </c>
      <c r="W160" s="127" t="str">
        <f t="shared" si="68"/>
        <v/>
      </c>
      <c r="X160" s="127" t="str">
        <f t="shared" si="69"/>
        <v/>
      </c>
      <c r="Y160" s="141"/>
      <c r="Z160" s="211"/>
      <c r="AA160" s="361" t="str">
        <f t="shared" si="70"/>
        <v/>
      </c>
      <c r="AB160" s="127" t="str">
        <f t="shared" si="93"/>
        <v/>
      </c>
      <c r="AC160" s="127" t="str">
        <f t="shared" si="94"/>
        <v/>
      </c>
      <c r="AD160" s="127" t="str">
        <f t="shared" si="71"/>
        <v/>
      </c>
      <c r="AE160" s="127" t="str">
        <f t="shared" si="72"/>
        <v/>
      </c>
      <c r="AF160" s="213" t="str">
        <f t="shared" si="98"/>
        <v/>
      </c>
      <c r="AG160" s="141"/>
      <c r="AH160" s="211"/>
      <c r="AI160" s="346" t="str">
        <f t="shared" si="73"/>
        <v/>
      </c>
      <c r="AJ160" s="153" t="str">
        <f t="shared" si="95"/>
        <v/>
      </c>
      <c r="AK160" s="153" t="str">
        <f t="shared" si="74"/>
        <v/>
      </c>
      <c r="AL160" s="153" t="str">
        <f t="shared" si="75"/>
        <v/>
      </c>
      <c r="AM160" s="141"/>
      <c r="AN160" s="211"/>
      <c r="AO160" s="346" t="str">
        <f t="shared" si="76"/>
        <v/>
      </c>
      <c r="AP160" s="153" t="str">
        <f t="shared" si="96"/>
        <v/>
      </c>
      <c r="AQ160" s="153" t="str">
        <f t="shared" si="77"/>
        <v/>
      </c>
      <c r="AR160" s="153" t="str">
        <f t="shared" si="78"/>
        <v/>
      </c>
      <c r="AS160" s="141"/>
      <c r="AT160" s="211"/>
      <c r="AU160" s="346" t="str">
        <f t="shared" si="79"/>
        <v/>
      </c>
      <c r="AV160" s="153" t="str">
        <f t="shared" si="97"/>
        <v/>
      </c>
      <c r="AW160" s="153" t="str">
        <f t="shared" si="80"/>
        <v/>
      </c>
      <c r="AX160" s="153" t="str">
        <f t="shared" si="81"/>
        <v/>
      </c>
    </row>
    <row r="161" spans="1:50" ht="29.45" customHeight="1" x14ac:dyDescent="0.25">
      <c r="A161" s="216" t="str">
        <f>'N-Bedarf-SK §13a'!A161</f>
        <v/>
      </c>
      <c r="B161" s="216" t="str">
        <f>IF('N-Bedarf-SK §13a'!B161="","",'N-Bedarf-SK §13a'!B161)</f>
        <v/>
      </c>
      <c r="C161" s="217" t="str">
        <f>IF('N-Bedarf-SK §13a'!D161="","",'N-Bedarf-SK §13a'!D161)</f>
        <v/>
      </c>
      <c r="D161" s="218" t="str">
        <f>IF('N-Bedarf-SK §13a'!C161="","",'N-Bedarf-SK §13a'!C161)</f>
        <v/>
      </c>
      <c r="E161" s="219" t="str">
        <f>IF('N-Bedarf-SK §13a'!AI161="",'N-Bedarf-SK §13a'!AG161,'N-Bedarf-SK §13a'!AI161)</f>
        <v/>
      </c>
      <c r="F161" s="219"/>
      <c r="G161" s="219"/>
      <c r="H161" s="345" t="str">
        <f t="shared" si="82"/>
        <v/>
      </c>
      <c r="I161" s="345" t="str">
        <f t="shared" si="83"/>
        <v/>
      </c>
      <c r="J161" s="345" t="str">
        <f t="shared" si="84"/>
        <v/>
      </c>
      <c r="K161" s="220">
        <f t="shared" si="85"/>
        <v>0</v>
      </c>
      <c r="L161" s="220">
        <f t="shared" si="86"/>
        <v>0</v>
      </c>
      <c r="M161" s="220">
        <f t="shared" si="87"/>
        <v>0</v>
      </c>
      <c r="N161" s="220" t="str">
        <f t="shared" si="88"/>
        <v/>
      </c>
      <c r="O161" s="220" t="str">
        <f t="shared" si="89"/>
        <v/>
      </c>
      <c r="P161" s="220" t="str">
        <f t="shared" si="90"/>
        <v/>
      </c>
      <c r="Q161" s="214" t="str">
        <f t="shared" si="66"/>
        <v/>
      </c>
      <c r="R161" s="141"/>
      <c r="S161" s="211"/>
      <c r="T161" s="346" t="str">
        <f t="shared" si="67"/>
        <v/>
      </c>
      <c r="U161" s="127" t="str">
        <f t="shared" si="91"/>
        <v/>
      </c>
      <c r="V161" s="127" t="str">
        <f t="shared" si="92"/>
        <v/>
      </c>
      <c r="W161" s="127" t="str">
        <f t="shared" si="68"/>
        <v/>
      </c>
      <c r="X161" s="127" t="str">
        <f t="shared" si="69"/>
        <v/>
      </c>
      <c r="Y161" s="141"/>
      <c r="Z161" s="211"/>
      <c r="AA161" s="361" t="str">
        <f t="shared" si="70"/>
        <v/>
      </c>
      <c r="AB161" s="127" t="str">
        <f t="shared" si="93"/>
        <v/>
      </c>
      <c r="AC161" s="127" t="str">
        <f t="shared" si="94"/>
        <v/>
      </c>
      <c r="AD161" s="127" t="str">
        <f t="shared" si="71"/>
        <v/>
      </c>
      <c r="AE161" s="127" t="str">
        <f t="shared" si="72"/>
        <v/>
      </c>
      <c r="AF161" s="213" t="str">
        <f t="shared" si="98"/>
        <v/>
      </c>
      <c r="AG161" s="141"/>
      <c r="AH161" s="211"/>
      <c r="AI161" s="346" t="str">
        <f t="shared" si="73"/>
        <v/>
      </c>
      <c r="AJ161" s="153" t="str">
        <f t="shared" si="95"/>
        <v/>
      </c>
      <c r="AK161" s="153" t="str">
        <f t="shared" si="74"/>
        <v/>
      </c>
      <c r="AL161" s="153" t="str">
        <f t="shared" si="75"/>
        <v/>
      </c>
      <c r="AM161" s="141"/>
      <c r="AN161" s="211"/>
      <c r="AO161" s="346" t="str">
        <f t="shared" si="76"/>
        <v/>
      </c>
      <c r="AP161" s="153" t="str">
        <f t="shared" si="96"/>
        <v/>
      </c>
      <c r="AQ161" s="153" t="str">
        <f t="shared" si="77"/>
        <v/>
      </c>
      <c r="AR161" s="153" t="str">
        <f t="shared" si="78"/>
        <v/>
      </c>
      <c r="AS161" s="141"/>
      <c r="AT161" s="211"/>
      <c r="AU161" s="346" t="str">
        <f t="shared" si="79"/>
        <v/>
      </c>
      <c r="AV161" s="153" t="str">
        <f t="shared" si="97"/>
        <v/>
      </c>
      <c r="AW161" s="153" t="str">
        <f t="shared" si="80"/>
        <v/>
      </c>
      <c r="AX161" s="153" t="str">
        <f t="shared" si="81"/>
        <v/>
      </c>
    </row>
    <row r="162" spans="1:50" ht="29.45" customHeight="1" x14ac:dyDescent="0.25">
      <c r="A162" s="216" t="str">
        <f>'N-Bedarf-SK §13a'!A162</f>
        <v/>
      </c>
      <c r="B162" s="216" t="str">
        <f>IF('N-Bedarf-SK §13a'!B162="","",'N-Bedarf-SK §13a'!B162)</f>
        <v/>
      </c>
      <c r="C162" s="217" t="str">
        <f>IF('N-Bedarf-SK §13a'!D162="","",'N-Bedarf-SK §13a'!D162)</f>
        <v/>
      </c>
      <c r="D162" s="218" t="str">
        <f>IF('N-Bedarf-SK §13a'!C162="","",'N-Bedarf-SK §13a'!C162)</f>
        <v/>
      </c>
      <c r="E162" s="219" t="str">
        <f>IF('N-Bedarf-SK §13a'!AI162="",'N-Bedarf-SK §13a'!AG162,'N-Bedarf-SK §13a'!AI162)</f>
        <v/>
      </c>
      <c r="F162" s="219"/>
      <c r="G162" s="219"/>
      <c r="H162" s="345" t="str">
        <f t="shared" si="82"/>
        <v/>
      </c>
      <c r="I162" s="345" t="str">
        <f t="shared" si="83"/>
        <v/>
      </c>
      <c r="J162" s="345" t="str">
        <f t="shared" si="84"/>
        <v/>
      </c>
      <c r="K162" s="220">
        <f t="shared" si="85"/>
        <v>0</v>
      </c>
      <c r="L162" s="220">
        <f t="shared" si="86"/>
        <v>0</v>
      </c>
      <c r="M162" s="220">
        <f t="shared" si="87"/>
        <v>0</v>
      </c>
      <c r="N162" s="220" t="str">
        <f t="shared" si="88"/>
        <v/>
      </c>
      <c r="O162" s="220" t="str">
        <f t="shared" si="89"/>
        <v/>
      </c>
      <c r="P162" s="220" t="str">
        <f t="shared" si="90"/>
        <v/>
      </c>
      <c r="Q162" s="214" t="str">
        <f t="shared" si="66"/>
        <v/>
      </c>
      <c r="R162" s="141"/>
      <c r="S162" s="211"/>
      <c r="T162" s="346" t="str">
        <f t="shared" si="67"/>
        <v/>
      </c>
      <c r="U162" s="127" t="str">
        <f t="shared" si="91"/>
        <v/>
      </c>
      <c r="V162" s="127" t="str">
        <f t="shared" si="92"/>
        <v/>
      </c>
      <c r="W162" s="127" t="str">
        <f t="shared" si="68"/>
        <v/>
      </c>
      <c r="X162" s="127" t="str">
        <f t="shared" si="69"/>
        <v/>
      </c>
      <c r="Y162" s="141"/>
      <c r="Z162" s="211"/>
      <c r="AA162" s="361" t="str">
        <f t="shared" si="70"/>
        <v/>
      </c>
      <c r="AB162" s="127" t="str">
        <f t="shared" si="93"/>
        <v/>
      </c>
      <c r="AC162" s="127" t="str">
        <f t="shared" si="94"/>
        <v/>
      </c>
      <c r="AD162" s="127" t="str">
        <f t="shared" si="71"/>
        <v/>
      </c>
      <c r="AE162" s="127" t="str">
        <f t="shared" si="72"/>
        <v/>
      </c>
      <c r="AF162" s="213" t="str">
        <f t="shared" si="98"/>
        <v/>
      </c>
      <c r="AG162" s="141"/>
      <c r="AH162" s="211"/>
      <c r="AI162" s="346" t="str">
        <f t="shared" si="73"/>
        <v/>
      </c>
      <c r="AJ162" s="153" t="str">
        <f t="shared" si="95"/>
        <v/>
      </c>
      <c r="AK162" s="153" t="str">
        <f t="shared" si="74"/>
        <v/>
      </c>
      <c r="AL162" s="153" t="str">
        <f t="shared" si="75"/>
        <v/>
      </c>
      <c r="AM162" s="141"/>
      <c r="AN162" s="211"/>
      <c r="AO162" s="346" t="str">
        <f t="shared" si="76"/>
        <v/>
      </c>
      <c r="AP162" s="153" t="str">
        <f t="shared" si="96"/>
        <v/>
      </c>
      <c r="AQ162" s="153" t="str">
        <f t="shared" si="77"/>
        <v/>
      </c>
      <c r="AR162" s="153" t="str">
        <f t="shared" si="78"/>
        <v/>
      </c>
      <c r="AS162" s="141"/>
      <c r="AT162" s="211"/>
      <c r="AU162" s="346" t="str">
        <f t="shared" si="79"/>
        <v/>
      </c>
      <c r="AV162" s="153" t="str">
        <f t="shared" si="97"/>
        <v/>
      </c>
      <c r="AW162" s="153" t="str">
        <f t="shared" si="80"/>
        <v/>
      </c>
      <c r="AX162" s="153" t="str">
        <f t="shared" si="81"/>
        <v/>
      </c>
    </row>
    <row r="163" spans="1:50" ht="29.45" customHeight="1" x14ac:dyDescent="0.25">
      <c r="A163" s="216" t="str">
        <f>'N-Bedarf-SK §13a'!A163</f>
        <v/>
      </c>
      <c r="B163" s="216" t="str">
        <f>IF('N-Bedarf-SK §13a'!B163="","",'N-Bedarf-SK §13a'!B163)</f>
        <v/>
      </c>
      <c r="C163" s="217" t="str">
        <f>IF('N-Bedarf-SK §13a'!D163="","",'N-Bedarf-SK §13a'!D163)</f>
        <v/>
      </c>
      <c r="D163" s="218" t="str">
        <f>IF('N-Bedarf-SK §13a'!C163="","",'N-Bedarf-SK §13a'!C163)</f>
        <v/>
      </c>
      <c r="E163" s="219" t="str">
        <f>IF('N-Bedarf-SK §13a'!AI163="",'N-Bedarf-SK §13a'!AG163,'N-Bedarf-SK §13a'!AI163)</f>
        <v/>
      </c>
      <c r="F163" s="219"/>
      <c r="G163" s="219"/>
      <c r="H163" s="345" t="str">
        <f t="shared" si="82"/>
        <v/>
      </c>
      <c r="I163" s="345" t="str">
        <f t="shared" si="83"/>
        <v/>
      </c>
      <c r="J163" s="345" t="str">
        <f t="shared" si="84"/>
        <v/>
      </c>
      <c r="K163" s="220">
        <f t="shared" si="85"/>
        <v>0</v>
      </c>
      <c r="L163" s="220">
        <f t="shared" si="86"/>
        <v>0</v>
      </c>
      <c r="M163" s="220">
        <f t="shared" si="87"/>
        <v>0</v>
      </c>
      <c r="N163" s="220" t="str">
        <f t="shared" si="88"/>
        <v/>
      </c>
      <c r="O163" s="220" t="str">
        <f t="shared" si="89"/>
        <v/>
      </c>
      <c r="P163" s="220" t="str">
        <f t="shared" si="90"/>
        <v/>
      </c>
      <c r="Q163" s="214" t="str">
        <f t="shared" si="66"/>
        <v/>
      </c>
      <c r="R163" s="141"/>
      <c r="S163" s="211"/>
      <c r="T163" s="346" t="str">
        <f t="shared" si="67"/>
        <v/>
      </c>
      <c r="U163" s="127" t="str">
        <f t="shared" si="91"/>
        <v/>
      </c>
      <c r="V163" s="127" t="str">
        <f t="shared" si="92"/>
        <v/>
      </c>
      <c r="W163" s="127" t="str">
        <f t="shared" si="68"/>
        <v/>
      </c>
      <c r="X163" s="127" t="str">
        <f t="shared" si="69"/>
        <v/>
      </c>
      <c r="Y163" s="141"/>
      <c r="Z163" s="211"/>
      <c r="AA163" s="361" t="str">
        <f t="shared" si="70"/>
        <v/>
      </c>
      <c r="AB163" s="127" t="str">
        <f t="shared" si="93"/>
        <v/>
      </c>
      <c r="AC163" s="127" t="str">
        <f t="shared" si="94"/>
        <v/>
      </c>
      <c r="AD163" s="127" t="str">
        <f t="shared" si="71"/>
        <v/>
      </c>
      <c r="AE163" s="127" t="str">
        <f t="shared" si="72"/>
        <v/>
      </c>
      <c r="AF163" s="213" t="str">
        <f t="shared" si="98"/>
        <v/>
      </c>
      <c r="AG163" s="141"/>
      <c r="AH163" s="211"/>
      <c r="AI163" s="346" t="str">
        <f t="shared" si="73"/>
        <v/>
      </c>
      <c r="AJ163" s="153" t="str">
        <f t="shared" si="95"/>
        <v/>
      </c>
      <c r="AK163" s="153" t="str">
        <f t="shared" si="74"/>
        <v/>
      </c>
      <c r="AL163" s="153" t="str">
        <f t="shared" si="75"/>
        <v/>
      </c>
      <c r="AM163" s="141"/>
      <c r="AN163" s="211"/>
      <c r="AO163" s="346" t="str">
        <f t="shared" si="76"/>
        <v/>
      </c>
      <c r="AP163" s="153" t="str">
        <f t="shared" si="96"/>
        <v/>
      </c>
      <c r="AQ163" s="153" t="str">
        <f t="shared" si="77"/>
        <v/>
      </c>
      <c r="AR163" s="153" t="str">
        <f t="shared" si="78"/>
        <v/>
      </c>
      <c r="AS163" s="141"/>
      <c r="AT163" s="211"/>
      <c r="AU163" s="346" t="str">
        <f t="shared" si="79"/>
        <v/>
      </c>
      <c r="AV163" s="153" t="str">
        <f t="shared" si="97"/>
        <v/>
      </c>
      <c r="AW163" s="153" t="str">
        <f t="shared" si="80"/>
        <v/>
      </c>
      <c r="AX163" s="153" t="str">
        <f t="shared" si="81"/>
        <v/>
      </c>
    </row>
    <row r="164" spans="1:50" ht="29.45" customHeight="1" x14ac:dyDescent="0.25">
      <c r="A164" s="216" t="str">
        <f>'N-Bedarf-SK §13a'!A164</f>
        <v/>
      </c>
      <c r="B164" s="216" t="str">
        <f>IF('N-Bedarf-SK §13a'!B164="","",'N-Bedarf-SK §13a'!B164)</f>
        <v/>
      </c>
      <c r="C164" s="217" t="str">
        <f>IF('N-Bedarf-SK §13a'!D164="","",'N-Bedarf-SK §13a'!D164)</f>
        <v/>
      </c>
      <c r="D164" s="218" t="str">
        <f>IF('N-Bedarf-SK §13a'!C164="","",'N-Bedarf-SK §13a'!C164)</f>
        <v/>
      </c>
      <c r="E164" s="219" t="str">
        <f>IF('N-Bedarf-SK §13a'!AI164="",'N-Bedarf-SK §13a'!AG164,'N-Bedarf-SK §13a'!AI164)</f>
        <v/>
      </c>
      <c r="F164" s="219"/>
      <c r="G164" s="219"/>
      <c r="H164" s="345" t="str">
        <f t="shared" si="82"/>
        <v/>
      </c>
      <c r="I164" s="345" t="str">
        <f t="shared" si="83"/>
        <v/>
      </c>
      <c r="J164" s="345" t="str">
        <f t="shared" si="84"/>
        <v/>
      </c>
      <c r="K164" s="220">
        <f t="shared" si="85"/>
        <v>0</v>
      </c>
      <c r="L164" s="220">
        <f t="shared" si="86"/>
        <v>0</v>
      </c>
      <c r="M164" s="220">
        <f t="shared" si="87"/>
        <v>0</v>
      </c>
      <c r="N164" s="220" t="str">
        <f t="shared" si="88"/>
        <v/>
      </c>
      <c r="O164" s="220" t="str">
        <f t="shared" si="89"/>
        <v/>
      </c>
      <c r="P164" s="220" t="str">
        <f t="shared" si="90"/>
        <v/>
      </c>
      <c r="Q164" s="214" t="str">
        <f t="shared" si="66"/>
        <v/>
      </c>
      <c r="R164" s="141"/>
      <c r="S164" s="211"/>
      <c r="T164" s="346" t="str">
        <f t="shared" si="67"/>
        <v/>
      </c>
      <c r="U164" s="127" t="str">
        <f t="shared" si="91"/>
        <v/>
      </c>
      <c r="V164" s="127" t="str">
        <f t="shared" si="92"/>
        <v/>
      </c>
      <c r="W164" s="127" t="str">
        <f t="shared" si="68"/>
        <v/>
      </c>
      <c r="X164" s="127" t="str">
        <f t="shared" si="69"/>
        <v/>
      </c>
      <c r="Y164" s="141"/>
      <c r="Z164" s="211"/>
      <c r="AA164" s="361" t="str">
        <f t="shared" si="70"/>
        <v/>
      </c>
      <c r="AB164" s="127" t="str">
        <f t="shared" si="93"/>
        <v/>
      </c>
      <c r="AC164" s="127" t="str">
        <f t="shared" si="94"/>
        <v/>
      </c>
      <c r="AD164" s="127" t="str">
        <f t="shared" si="71"/>
        <v/>
      </c>
      <c r="AE164" s="127" t="str">
        <f t="shared" si="72"/>
        <v/>
      </c>
      <c r="AF164" s="213" t="str">
        <f t="shared" si="98"/>
        <v/>
      </c>
      <c r="AG164" s="141"/>
      <c r="AH164" s="211"/>
      <c r="AI164" s="346" t="str">
        <f t="shared" si="73"/>
        <v/>
      </c>
      <c r="AJ164" s="153" t="str">
        <f t="shared" si="95"/>
        <v/>
      </c>
      <c r="AK164" s="153" t="str">
        <f t="shared" si="74"/>
        <v/>
      </c>
      <c r="AL164" s="153" t="str">
        <f t="shared" si="75"/>
        <v/>
      </c>
      <c r="AM164" s="141"/>
      <c r="AN164" s="211"/>
      <c r="AO164" s="346" t="str">
        <f t="shared" si="76"/>
        <v/>
      </c>
      <c r="AP164" s="153" t="str">
        <f t="shared" si="96"/>
        <v/>
      </c>
      <c r="AQ164" s="153" t="str">
        <f t="shared" si="77"/>
        <v/>
      </c>
      <c r="AR164" s="153" t="str">
        <f t="shared" si="78"/>
        <v/>
      </c>
      <c r="AS164" s="141"/>
      <c r="AT164" s="211"/>
      <c r="AU164" s="346" t="str">
        <f t="shared" si="79"/>
        <v/>
      </c>
      <c r="AV164" s="153" t="str">
        <f t="shared" si="97"/>
        <v/>
      </c>
      <c r="AW164" s="153" t="str">
        <f t="shared" si="80"/>
        <v/>
      </c>
      <c r="AX164" s="153" t="str">
        <f t="shared" si="81"/>
        <v/>
      </c>
    </row>
    <row r="165" spans="1:50" ht="29.45" customHeight="1" x14ac:dyDescent="0.25">
      <c r="A165" s="216" t="str">
        <f>'N-Bedarf-SK §13a'!A165</f>
        <v/>
      </c>
      <c r="B165" s="216" t="str">
        <f>IF('N-Bedarf-SK §13a'!B165="","",'N-Bedarf-SK §13a'!B165)</f>
        <v/>
      </c>
      <c r="C165" s="217" t="str">
        <f>IF('N-Bedarf-SK §13a'!D165="","",'N-Bedarf-SK §13a'!D165)</f>
        <v/>
      </c>
      <c r="D165" s="218" t="str">
        <f>IF('N-Bedarf-SK §13a'!C165="","",'N-Bedarf-SK §13a'!C165)</f>
        <v/>
      </c>
      <c r="E165" s="219" t="str">
        <f>IF('N-Bedarf-SK §13a'!AI165="",'N-Bedarf-SK §13a'!AG165,'N-Bedarf-SK §13a'!AI165)</f>
        <v/>
      </c>
      <c r="F165" s="219"/>
      <c r="G165" s="219"/>
      <c r="H165" s="345" t="str">
        <f t="shared" si="82"/>
        <v/>
      </c>
      <c r="I165" s="345" t="str">
        <f t="shared" si="83"/>
        <v/>
      </c>
      <c r="J165" s="345" t="str">
        <f t="shared" si="84"/>
        <v/>
      </c>
      <c r="K165" s="220">
        <f t="shared" si="85"/>
        <v>0</v>
      </c>
      <c r="L165" s="220">
        <f t="shared" si="86"/>
        <v>0</v>
      </c>
      <c r="M165" s="220">
        <f t="shared" si="87"/>
        <v>0</v>
      </c>
      <c r="N165" s="220" t="str">
        <f t="shared" si="88"/>
        <v/>
      </c>
      <c r="O165" s="220" t="str">
        <f t="shared" si="89"/>
        <v/>
      </c>
      <c r="P165" s="220" t="str">
        <f t="shared" si="90"/>
        <v/>
      </c>
      <c r="Q165" s="214" t="str">
        <f t="shared" si="66"/>
        <v/>
      </c>
      <c r="R165" s="141"/>
      <c r="S165" s="211"/>
      <c r="T165" s="346" t="str">
        <f t="shared" si="67"/>
        <v/>
      </c>
      <c r="U165" s="127" t="str">
        <f t="shared" si="91"/>
        <v/>
      </c>
      <c r="V165" s="127" t="str">
        <f t="shared" si="92"/>
        <v/>
      </c>
      <c r="W165" s="127" t="str">
        <f t="shared" si="68"/>
        <v/>
      </c>
      <c r="X165" s="127" t="str">
        <f t="shared" si="69"/>
        <v/>
      </c>
      <c r="Y165" s="141"/>
      <c r="Z165" s="211"/>
      <c r="AA165" s="361" t="str">
        <f t="shared" si="70"/>
        <v/>
      </c>
      <c r="AB165" s="127" t="str">
        <f t="shared" si="93"/>
        <v/>
      </c>
      <c r="AC165" s="127" t="str">
        <f t="shared" si="94"/>
        <v/>
      </c>
      <c r="AD165" s="127" t="str">
        <f t="shared" si="71"/>
        <v/>
      </c>
      <c r="AE165" s="127" t="str">
        <f t="shared" si="72"/>
        <v/>
      </c>
      <c r="AF165" s="213" t="str">
        <f t="shared" si="98"/>
        <v/>
      </c>
      <c r="AG165" s="141"/>
      <c r="AH165" s="211"/>
      <c r="AI165" s="346" t="str">
        <f t="shared" si="73"/>
        <v/>
      </c>
      <c r="AJ165" s="153" t="str">
        <f t="shared" si="95"/>
        <v/>
      </c>
      <c r="AK165" s="153" t="str">
        <f t="shared" si="74"/>
        <v/>
      </c>
      <c r="AL165" s="153" t="str">
        <f t="shared" si="75"/>
        <v/>
      </c>
      <c r="AM165" s="141"/>
      <c r="AN165" s="211"/>
      <c r="AO165" s="346" t="str">
        <f t="shared" si="76"/>
        <v/>
      </c>
      <c r="AP165" s="153" t="str">
        <f t="shared" si="96"/>
        <v/>
      </c>
      <c r="AQ165" s="153" t="str">
        <f t="shared" si="77"/>
        <v/>
      </c>
      <c r="AR165" s="153" t="str">
        <f t="shared" si="78"/>
        <v/>
      </c>
      <c r="AS165" s="141"/>
      <c r="AT165" s="211"/>
      <c r="AU165" s="346" t="str">
        <f t="shared" si="79"/>
        <v/>
      </c>
      <c r="AV165" s="153" t="str">
        <f t="shared" si="97"/>
        <v/>
      </c>
      <c r="AW165" s="153" t="str">
        <f t="shared" si="80"/>
        <v/>
      </c>
      <c r="AX165" s="153" t="str">
        <f t="shared" si="81"/>
        <v/>
      </c>
    </row>
    <row r="166" spans="1:50" ht="29.45" customHeight="1" x14ac:dyDescent="0.25">
      <c r="A166" s="216" t="str">
        <f>'N-Bedarf-SK §13a'!A166</f>
        <v/>
      </c>
      <c r="B166" s="216" t="str">
        <f>IF('N-Bedarf-SK §13a'!B166="","",'N-Bedarf-SK §13a'!B166)</f>
        <v/>
      </c>
      <c r="C166" s="217" t="str">
        <f>IF('N-Bedarf-SK §13a'!D166="","",'N-Bedarf-SK §13a'!D166)</f>
        <v/>
      </c>
      <c r="D166" s="218" t="str">
        <f>IF('N-Bedarf-SK §13a'!C166="","",'N-Bedarf-SK §13a'!C166)</f>
        <v/>
      </c>
      <c r="E166" s="219" t="str">
        <f>IF('N-Bedarf-SK §13a'!AI166="",'N-Bedarf-SK §13a'!AG166,'N-Bedarf-SK §13a'!AI166)</f>
        <v/>
      </c>
      <c r="F166" s="219"/>
      <c r="G166" s="219"/>
      <c r="H166" s="345" t="str">
        <f t="shared" si="82"/>
        <v/>
      </c>
      <c r="I166" s="345" t="str">
        <f t="shared" si="83"/>
        <v/>
      </c>
      <c r="J166" s="345" t="str">
        <f t="shared" si="84"/>
        <v/>
      </c>
      <c r="K166" s="220">
        <f t="shared" si="85"/>
        <v>0</v>
      </c>
      <c r="L166" s="220">
        <f t="shared" si="86"/>
        <v>0</v>
      </c>
      <c r="M166" s="220">
        <f t="shared" si="87"/>
        <v>0</v>
      </c>
      <c r="N166" s="220" t="str">
        <f t="shared" si="88"/>
        <v/>
      </c>
      <c r="O166" s="220" t="str">
        <f t="shared" si="89"/>
        <v/>
      </c>
      <c r="P166" s="220" t="str">
        <f t="shared" si="90"/>
        <v/>
      </c>
      <c r="Q166" s="214" t="str">
        <f t="shared" si="66"/>
        <v/>
      </c>
      <c r="R166" s="141"/>
      <c r="S166" s="211"/>
      <c r="T166" s="346" t="str">
        <f t="shared" si="67"/>
        <v/>
      </c>
      <c r="U166" s="127" t="str">
        <f t="shared" si="91"/>
        <v/>
      </c>
      <c r="V166" s="127" t="str">
        <f t="shared" si="92"/>
        <v/>
      </c>
      <c r="W166" s="127" t="str">
        <f t="shared" si="68"/>
        <v/>
      </c>
      <c r="X166" s="127" t="str">
        <f t="shared" si="69"/>
        <v/>
      </c>
      <c r="Y166" s="141"/>
      <c r="Z166" s="211"/>
      <c r="AA166" s="361" t="str">
        <f t="shared" si="70"/>
        <v/>
      </c>
      <c r="AB166" s="127" t="str">
        <f t="shared" si="93"/>
        <v/>
      </c>
      <c r="AC166" s="127" t="str">
        <f t="shared" si="94"/>
        <v/>
      </c>
      <c r="AD166" s="127" t="str">
        <f t="shared" si="71"/>
        <v/>
      </c>
      <c r="AE166" s="127" t="str">
        <f t="shared" si="72"/>
        <v/>
      </c>
      <c r="AF166" s="213" t="str">
        <f t="shared" si="98"/>
        <v/>
      </c>
      <c r="AG166" s="141"/>
      <c r="AH166" s="211"/>
      <c r="AI166" s="346" t="str">
        <f t="shared" si="73"/>
        <v/>
      </c>
      <c r="AJ166" s="153" t="str">
        <f t="shared" si="95"/>
        <v/>
      </c>
      <c r="AK166" s="153" t="str">
        <f t="shared" si="74"/>
        <v/>
      </c>
      <c r="AL166" s="153" t="str">
        <f t="shared" si="75"/>
        <v/>
      </c>
      <c r="AM166" s="141"/>
      <c r="AN166" s="211"/>
      <c r="AO166" s="346" t="str">
        <f t="shared" si="76"/>
        <v/>
      </c>
      <c r="AP166" s="153" t="str">
        <f t="shared" si="96"/>
        <v/>
      </c>
      <c r="AQ166" s="153" t="str">
        <f t="shared" si="77"/>
        <v/>
      </c>
      <c r="AR166" s="153" t="str">
        <f t="shared" si="78"/>
        <v/>
      </c>
      <c r="AS166" s="141"/>
      <c r="AT166" s="211"/>
      <c r="AU166" s="346" t="str">
        <f t="shared" si="79"/>
        <v/>
      </c>
      <c r="AV166" s="153" t="str">
        <f t="shared" si="97"/>
        <v/>
      </c>
      <c r="AW166" s="153" t="str">
        <f t="shared" si="80"/>
        <v/>
      </c>
      <c r="AX166" s="153" t="str">
        <f t="shared" si="81"/>
        <v/>
      </c>
    </row>
    <row r="167" spans="1:50" ht="29.45" customHeight="1" x14ac:dyDescent="0.25">
      <c r="A167" s="216" t="str">
        <f>'N-Bedarf-SK §13a'!A167</f>
        <v/>
      </c>
      <c r="B167" s="216" t="str">
        <f>IF('N-Bedarf-SK §13a'!B167="","",'N-Bedarf-SK §13a'!B167)</f>
        <v/>
      </c>
      <c r="C167" s="217" t="str">
        <f>IF('N-Bedarf-SK §13a'!D167="","",'N-Bedarf-SK §13a'!D167)</f>
        <v/>
      </c>
      <c r="D167" s="218" t="str">
        <f>IF('N-Bedarf-SK §13a'!C167="","",'N-Bedarf-SK §13a'!C167)</f>
        <v/>
      </c>
      <c r="E167" s="219" t="str">
        <f>IF('N-Bedarf-SK §13a'!AI167="",'N-Bedarf-SK §13a'!AG167,'N-Bedarf-SK §13a'!AI167)</f>
        <v/>
      </c>
      <c r="F167" s="219"/>
      <c r="G167" s="219"/>
      <c r="H167" s="345" t="str">
        <f t="shared" si="82"/>
        <v/>
      </c>
      <c r="I167" s="345" t="str">
        <f t="shared" si="83"/>
        <v/>
      </c>
      <c r="J167" s="345" t="str">
        <f t="shared" si="84"/>
        <v/>
      </c>
      <c r="K167" s="220">
        <f t="shared" si="85"/>
        <v>0</v>
      </c>
      <c r="L167" s="220">
        <f t="shared" si="86"/>
        <v>0</v>
      </c>
      <c r="M167" s="220">
        <f t="shared" si="87"/>
        <v>0</v>
      </c>
      <c r="N167" s="220" t="str">
        <f t="shared" si="88"/>
        <v/>
      </c>
      <c r="O167" s="220" t="str">
        <f t="shared" si="89"/>
        <v/>
      </c>
      <c r="P167" s="220" t="str">
        <f t="shared" si="90"/>
        <v/>
      </c>
      <c r="Q167" s="214" t="str">
        <f t="shared" si="66"/>
        <v/>
      </c>
      <c r="R167" s="141"/>
      <c r="S167" s="211"/>
      <c r="T167" s="346" t="str">
        <f t="shared" si="67"/>
        <v/>
      </c>
      <c r="U167" s="127" t="str">
        <f t="shared" si="91"/>
        <v/>
      </c>
      <c r="V167" s="127" t="str">
        <f t="shared" si="92"/>
        <v/>
      </c>
      <c r="W167" s="127" t="str">
        <f t="shared" si="68"/>
        <v/>
      </c>
      <c r="X167" s="127" t="str">
        <f t="shared" si="69"/>
        <v/>
      </c>
      <c r="Y167" s="141"/>
      <c r="Z167" s="211"/>
      <c r="AA167" s="361" t="str">
        <f t="shared" si="70"/>
        <v/>
      </c>
      <c r="AB167" s="127" t="str">
        <f t="shared" si="93"/>
        <v/>
      </c>
      <c r="AC167" s="127" t="str">
        <f t="shared" si="94"/>
        <v/>
      </c>
      <c r="AD167" s="127" t="str">
        <f t="shared" si="71"/>
        <v/>
      </c>
      <c r="AE167" s="127" t="str">
        <f t="shared" si="72"/>
        <v/>
      </c>
      <c r="AF167" s="213" t="str">
        <f t="shared" si="98"/>
        <v/>
      </c>
      <c r="AG167" s="141"/>
      <c r="AH167" s="211"/>
      <c r="AI167" s="346" t="str">
        <f t="shared" si="73"/>
        <v/>
      </c>
      <c r="AJ167" s="153" t="str">
        <f t="shared" si="95"/>
        <v/>
      </c>
      <c r="AK167" s="153" t="str">
        <f t="shared" si="74"/>
        <v/>
      </c>
      <c r="AL167" s="153" t="str">
        <f t="shared" si="75"/>
        <v/>
      </c>
      <c r="AM167" s="141"/>
      <c r="AN167" s="211"/>
      <c r="AO167" s="346" t="str">
        <f t="shared" si="76"/>
        <v/>
      </c>
      <c r="AP167" s="153" t="str">
        <f t="shared" si="96"/>
        <v/>
      </c>
      <c r="AQ167" s="153" t="str">
        <f t="shared" si="77"/>
        <v/>
      </c>
      <c r="AR167" s="153" t="str">
        <f t="shared" si="78"/>
        <v/>
      </c>
      <c r="AS167" s="141"/>
      <c r="AT167" s="211"/>
      <c r="AU167" s="346" t="str">
        <f t="shared" si="79"/>
        <v/>
      </c>
      <c r="AV167" s="153" t="str">
        <f t="shared" si="97"/>
        <v/>
      </c>
      <c r="AW167" s="153" t="str">
        <f t="shared" si="80"/>
        <v/>
      </c>
      <c r="AX167" s="153" t="str">
        <f t="shared" si="81"/>
        <v/>
      </c>
    </row>
    <row r="168" spans="1:50" ht="29.45" customHeight="1" x14ac:dyDescent="0.25">
      <c r="A168" s="216" t="str">
        <f>'N-Bedarf-SK §13a'!A168</f>
        <v/>
      </c>
      <c r="B168" s="216" t="str">
        <f>IF('N-Bedarf-SK §13a'!B168="","",'N-Bedarf-SK §13a'!B168)</f>
        <v/>
      </c>
      <c r="C168" s="217" t="str">
        <f>IF('N-Bedarf-SK §13a'!D168="","",'N-Bedarf-SK §13a'!D168)</f>
        <v/>
      </c>
      <c r="D168" s="218" t="str">
        <f>IF('N-Bedarf-SK §13a'!C168="","",'N-Bedarf-SK §13a'!C168)</f>
        <v/>
      </c>
      <c r="E168" s="219" t="str">
        <f>IF('N-Bedarf-SK §13a'!AI168="",'N-Bedarf-SK §13a'!AG168,'N-Bedarf-SK §13a'!AI168)</f>
        <v/>
      </c>
      <c r="F168" s="219"/>
      <c r="G168" s="219"/>
      <c r="H168" s="345" t="str">
        <f t="shared" si="82"/>
        <v/>
      </c>
      <c r="I168" s="345" t="str">
        <f t="shared" si="83"/>
        <v/>
      </c>
      <c r="J168" s="345" t="str">
        <f t="shared" si="84"/>
        <v/>
      </c>
      <c r="K168" s="220">
        <f t="shared" si="85"/>
        <v>0</v>
      </c>
      <c r="L168" s="220">
        <f t="shared" si="86"/>
        <v>0</v>
      </c>
      <c r="M168" s="220">
        <f t="shared" si="87"/>
        <v>0</v>
      </c>
      <c r="N168" s="220" t="str">
        <f t="shared" si="88"/>
        <v/>
      </c>
      <c r="O168" s="220" t="str">
        <f t="shared" si="89"/>
        <v/>
      </c>
      <c r="P168" s="220" t="str">
        <f t="shared" si="90"/>
        <v/>
      </c>
      <c r="Q168" s="214" t="str">
        <f t="shared" si="66"/>
        <v/>
      </c>
      <c r="R168" s="141"/>
      <c r="S168" s="211"/>
      <c r="T168" s="346" t="str">
        <f t="shared" si="67"/>
        <v/>
      </c>
      <c r="U168" s="127" t="str">
        <f t="shared" si="91"/>
        <v/>
      </c>
      <c r="V168" s="127" t="str">
        <f t="shared" si="92"/>
        <v/>
      </c>
      <c r="W168" s="127" t="str">
        <f t="shared" si="68"/>
        <v/>
      </c>
      <c r="X168" s="127" t="str">
        <f t="shared" si="69"/>
        <v/>
      </c>
      <c r="Y168" s="141"/>
      <c r="Z168" s="211"/>
      <c r="AA168" s="361" t="str">
        <f t="shared" si="70"/>
        <v/>
      </c>
      <c r="AB168" s="127" t="str">
        <f t="shared" si="93"/>
        <v/>
      </c>
      <c r="AC168" s="127" t="str">
        <f t="shared" si="94"/>
        <v/>
      </c>
      <c r="AD168" s="127" t="str">
        <f t="shared" si="71"/>
        <v/>
      </c>
      <c r="AE168" s="127" t="str">
        <f t="shared" si="72"/>
        <v/>
      </c>
      <c r="AF168" s="213" t="str">
        <f t="shared" si="98"/>
        <v/>
      </c>
      <c r="AG168" s="141"/>
      <c r="AH168" s="211"/>
      <c r="AI168" s="346" t="str">
        <f t="shared" si="73"/>
        <v/>
      </c>
      <c r="AJ168" s="153" t="str">
        <f t="shared" si="95"/>
        <v/>
      </c>
      <c r="AK168" s="153" t="str">
        <f t="shared" si="74"/>
        <v/>
      </c>
      <c r="AL168" s="153" t="str">
        <f t="shared" si="75"/>
        <v/>
      </c>
      <c r="AM168" s="141"/>
      <c r="AN168" s="211"/>
      <c r="AO168" s="346" t="str">
        <f t="shared" si="76"/>
        <v/>
      </c>
      <c r="AP168" s="153" t="str">
        <f t="shared" si="96"/>
        <v/>
      </c>
      <c r="AQ168" s="153" t="str">
        <f t="shared" si="77"/>
        <v/>
      </c>
      <c r="AR168" s="153" t="str">
        <f t="shared" si="78"/>
        <v/>
      </c>
      <c r="AS168" s="141"/>
      <c r="AT168" s="211"/>
      <c r="AU168" s="346" t="str">
        <f t="shared" si="79"/>
        <v/>
      </c>
      <c r="AV168" s="153" t="str">
        <f t="shared" si="97"/>
        <v/>
      </c>
      <c r="AW168" s="153" t="str">
        <f t="shared" si="80"/>
        <v/>
      </c>
      <c r="AX168" s="153" t="str">
        <f t="shared" si="81"/>
        <v/>
      </c>
    </row>
    <row r="169" spans="1:50" ht="29.45" customHeight="1" x14ac:dyDescent="0.25">
      <c r="A169" s="216" t="str">
        <f>'N-Bedarf-SK §13a'!A169</f>
        <v/>
      </c>
      <c r="B169" s="216" t="str">
        <f>IF('N-Bedarf-SK §13a'!B169="","",'N-Bedarf-SK §13a'!B169)</f>
        <v/>
      </c>
      <c r="C169" s="217" t="str">
        <f>IF('N-Bedarf-SK §13a'!D169="","",'N-Bedarf-SK §13a'!D169)</f>
        <v/>
      </c>
      <c r="D169" s="218" t="str">
        <f>IF('N-Bedarf-SK §13a'!C169="","",'N-Bedarf-SK §13a'!C169)</f>
        <v/>
      </c>
      <c r="E169" s="219" t="str">
        <f>IF('N-Bedarf-SK §13a'!AI169="",'N-Bedarf-SK §13a'!AG169,'N-Bedarf-SK §13a'!AI169)</f>
        <v/>
      </c>
      <c r="F169" s="219"/>
      <c r="G169" s="219"/>
      <c r="H169" s="345" t="str">
        <f t="shared" si="82"/>
        <v/>
      </c>
      <c r="I169" s="345" t="str">
        <f t="shared" si="83"/>
        <v/>
      </c>
      <c r="J169" s="345" t="str">
        <f t="shared" si="84"/>
        <v/>
      </c>
      <c r="K169" s="220">
        <f t="shared" si="85"/>
        <v>0</v>
      </c>
      <c r="L169" s="220">
        <f t="shared" si="86"/>
        <v>0</v>
      </c>
      <c r="M169" s="220">
        <f t="shared" si="87"/>
        <v>0</v>
      </c>
      <c r="N169" s="220" t="str">
        <f t="shared" si="88"/>
        <v/>
      </c>
      <c r="O169" s="220" t="str">
        <f t="shared" si="89"/>
        <v/>
      </c>
      <c r="P169" s="220" t="str">
        <f t="shared" si="90"/>
        <v/>
      </c>
      <c r="Q169" s="214" t="str">
        <f t="shared" si="66"/>
        <v/>
      </c>
      <c r="R169" s="141"/>
      <c r="S169" s="211"/>
      <c r="T169" s="346" t="str">
        <f t="shared" si="67"/>
        <v/>
      </c>
      <c r="U169" s="127" t="str">
        <f t="shared" si="91"/>
        <v/>
      </c>
      <c r="V169" s="127" t="str">
        <f t="shared" si="92"/>
        <v/>
      </c>
      <c r="W169" s="127" t="str">
        <f t="shared" si="68"/>
        <v/>
      </c>
      <c r="X169" s="127" t="str">
        <f t="shared" si="69"/>
        <v/>
      </c>
      <c r="Y169" s="141"/>
      <c r="Z169" s="211"/>
      <c r="AA169" s="361" t="str">
        <f t="shared" si="70"/>
        <v/>
      </c>
      <c r="AB169" s="127" t="str">
        <f t="shared" si="93"/>
        <v/>
      </c>
      <c r="AC169" s="127" t="str">
        <f t="shared" si="94"/>
        <v/>
      </c>
      <c r="AD169" s="127" t="str">
        <f t="shared" si="71"/>
        <v/>
      </c>
      <c r="AE169" s="127" t="str">
        <f t="shared" si="72"/>
        <v/>
      </c>
      <c r="AF169" s="213" t="str">
        <f t="shared" si="98"/>
        <v/>
      </c>
      <c r="AG169" s="141"/>
      <c r="AH169" s="211"/>
      <c r="AI169" s="346" t="str">
        <f t="shared" si="73"/>
        <v/>
      </c>
      <c r="AJ169" s="153" t="str">
        <f t="shared" si="95"/>
        <v/>
      </c>
      <c r="AK169" s="153" t="str">
        <f t="shared" si="74"/>
        <v/>
      </c>
      <c r="AL169" s="153" t="str">
        <f t="shared" si="75"/>
        <v/>
      </c>
      <c r="AM169" s="141"/>
      <c r="AN169" s="211"/>
      <c r="AO169" s="346" t="str">
        <f t="shared" si="76"/>
        <v/>
      </c>
      <c r="AP169" s="153" t="str">
        <f t="shared" si="96"/>
        <v/>
      </c>
      <c r="AQ169" s="153" t="str">
        <f t="shared" si="77"/>
        <v/>
      </c>
      <c r="AR169" s="153" t="str">
        <f t="shared" si="78"/>
        <v/>
      </c>
      <c r="AS169" s="141"/>
      <c r="AT169" s="211"/>
      <c r="AU169" s="346" t="str">
        <f t="shared" si="79"/>
        <v/>
      </c>
      <c r="AV169" s="153" t="str">
        <f t="shared" si="97"/>
        <v/>
      </c>
      <c r="AW169" s="153" t="str">
        <f t="shared" si="80"/>
        <v/>
      </c>
      <c r="AX169" s="153" t="str">
        <f t="shared" si="81"/>
        <v/>
      </c>
    </row>
    <row r="170" spans="1:50" ht="29.45" customHeight="1" x14ac:dyDescent="0.25">
      <c r="A170" s="216" t="str">
        <f>'N-Bedarf-SK §13a'!A170</f>
        <v/>
      </c>
      <c r="B170" s="216" t="str">
        <f>IF('N-Bedarf-SK §13a'!B170="","",'N-Bedarf-SK §13a'!B170)</f>
        <v/>
      </c>
      <c r="C170" s="217" t="str">
        <f>IF('N-Bedarf-SK §13a'!D170="","",'N-Bedarf-SK §13a'!D170)</f>
        <v/>
      </c>
      <c r="D170" s="218" t="str">
        <f>IF('N-Bedarf-SK §13a'!C170="","",'N-Bedarf-SK §13a'!C170)</f>
        <v/>
      </c>
      <c r="E170" s="219" t="str">
        <f>IF('N-Bedarf-SK §13a'!AI170="",'N-Bedarf-SK §13a'!AG170,'N-Bedarf-SK §13a'!AI170)</f>
        <v/>
      </c>
      <c r="F170" s="219"/>
      <c r="G170" s="219"/>
      <c r="H170" s="345" t="str">
        <f t="shared" si="82"/>
        <v/>
      </c>
      <c r="I170" s="345" t="str">
        <f t="shared" si="83"/>
        <v/>
      </c>
      <c r="J170" s="345" t="str">
        <f t="shared" si="84"/>
        <v/>
      </c>
      <c r="K170" s="220">
        <f t="shared" si="85"/>
        <v>0</v>
      </c>
      <c r="L170" s="220">
        <f t="shared" si="86"/>
        <v>0</v>
      </c>
      <c r="M170" s="220">
        <f t="shared" si="87"/>
        <v>0</v>
      </c>
      <c r="N170" s="220" t="str">
        <f t="shared" si="88"/>
        <v/>
      </c>
      <c r="O170" s="220" t="str">
        <f t="shared" si="89"/>
        <v/>
      </c>
      <c r="P170" s="220" t="str">
        <f t="shared" si="90"/>
        <v/>
      </c>
      <c r="Q170" s="214" t="str">
        <f t="shared" si="66"/>
        <v/>
      </c>
      <c r="R170" s="141"/>
      <c r="S170" s="211"/>
      <c r="T170" s="346" t="str">
        <f t="shared" si="67"/>
        <v/>
      </c>
      <c r="U170" s="127" t="str">
        <f t="shared" si="91"/>
        <v/>
      </c>
      <c r="V170" s="127" t="str">
        <f t="shared" si="92"/>
        <v/>
      </c>
      <c r="W170" s="127" t="str">
        <f t="shared" si="68"/>
        <v/>
      </c>
      <c r="X170" s="127" t="str">
        <f t="shared" si="69"/>
        <v/>
      </c>
      <c r="Y170" s="141"/>
      <c r="Z170" s="211"/>
      <c r="AA170" s="361" t="str">
        <f t="shared" si="70"/>
        <v/>
      </c>
      <c r="AB170" s="127" t="str">
        <f t="shared" si="93"/>
        <v/>
      </c>
      <c r="AC170" s="127" t="str">
        <f t="shared" si="94"/>
        <v/>
      </c>
      <c r="AD170" s="127" t="str">
        <f t="shared" si="71"/>
        <v/>
      </c>
      <c r="AE170" s="127" t="str">
        <f t="shared" si="72"/>
        <v/>
      </c>
      <c r="AF170" s="213" t="str">
        <f t="shared" si="98"/>
        <v/>
      </c>
      <c r="AG170" s="141"/>
      <c r="AH170" s="211"/>
      <c r="AI170" s="346" t="str">
        <f t="shared" si="73"/>
        <v/>
      </c>
      <c r="AJ170" s="153" t="str">
        <f t="shared" si="95"/>
        <v/>
      </c>
      <c r="AK170" s="153" t="str">
        <f t="shared" si="74"/>
        <v/>
      </c>
      <c r="AL170" s="153" t="str">
        <f t="shared" si="75"/>
        <v/>
      </c>
      <c r="AM170" s="141"/>
      <c r="AN170" s="211"/>
      <c r="AO170" s="346" t="str">
        <f t="shared" si="76"/>
        <v/>
      </c>
      <c r="AP170" s="153" t="str">
        <f t="shared" si="96"/>
        <v/>
      </c>
      <c r="AQ170" s="153" t="str">
        <f t="shared" si="77"/>
        <v/>
      </c>
      <c r="AR170" s="153" t="str">
        <f t="shared" si="78"/>
        <v/>
      </c>
      <c r="AS170" s="141"/>
      <c r="AT170" s="211"/>
      <c r="AU170" s="346" t="str">
        <f t="shared" si="79"/>
        <v/>
      </c>
      <c r="AV170" s="153" t="str">
        <f t="shared" si="97"/>
        <v/>
      </c>
      <c r="AW170" s="153" t="str">
        <f t="shared" si="80"/>
        <v/>
      </c>
      <c r="AX170" s="153" t="str">
        <f t="shared" si="81"/>
        <v/>
      </c>
    </row>
    <row r="171" spans="1:50" ht="29.45" customHeight="1" x14ac:dyDescent="0.25">
      <c r="A171" s="216" t="str">
        <f>'N-Bedarf-SK §13a'!A171</f>
        <v/>
      </c>
      <c r="B171" s="216" t="str">
        <f>IF('N-Bedarf-SK §13a'!B171="","",'N-Bedarf-SK §13a'!B171)</f>
        <v/>
      </c>
      <c r="C171" s="217" t="str">
        <f>IF('N-Bedarf-SK §13a'!D171="","",'N-Bedarf-SK §13a'!D171)</f>
        <v/>
      </c>
      <c r="D171" s="218" t="str">
        <f>IF('N-Bedarf-SK §13a'!C171="","",'N-Bedarf-SK §13a'!C171)</f>
        <v/>
      </c>
      <c r="E171" s="219" t="str">
        <f>IF('N-Bedarf-SK §13a'!AI171="",'N-Bedarf-SK §13a'!AG171,'N-Bedarf-SK §13a'!AI171)</f>
        <v/>
      </c>
      <c r="F171" s="219"/>
      <c r="G171" s="219"/>
      <c r="H171" s="345" t="str">
        <f t="shared" si="82"/>
        <v/>
      </c>
      <c r="I171" s="345" t="str">
        <f t="shared" si="83"/>
        <v/>
      </c>
      <c r="J171" s="345" t="str">
        <f t="shared" si="84"/>
        <v/>
      </c>
      <c r="K171" s="220">
        <f t="shared" si="85"/>
        <v>0</v>
      </c>
      <c r="L171" s="220">
        <f t="shared" si="86"/>
        <v>0</v>
      </c>
      <c r="M171" s="220">
        <f t="shared" si="87"/>
        <v>0</v>
      </c>
      <c r="N171" s="220" t="str">
        <f t="shared" si="88"/>
        <v/>
      </c>
      <c r="O171" s="220" t="str">
        <f t="shared" si="89"/>
        <v/>
      </c>
      <c r="P171" s="220" t="str">
        <f t="shared" si="90"/>
        <v/>
      </c>
      <c r="Q171" s="214" t="str">
        <f t="shared" si="66"/>
        <v/>
      </c>
      <c r="R171" s="141"/>
      <c r="S171" s="211"/>
      <c r="T171" s="346" t="str">
        <f t="shared" si="67"/>
        <v/>
      </c>
      <c r="U171" s="127" t="str">
        <f t="shared" si="91"/>
        <v/>
      </c>
      <c r="V171" s="127" t="str">
        <f t="shared" si="92"/>
        <v/>
      </c>
      <c r="W171" s="127" t="str">
        <f t="shared" si="68"/>
        <v/>
      </c>
      <c r="X171" s="127" t="str">
        <f t="shared" si="69"/>
        <v/>
      </c>
      <c r="Y171" s="141"/>
      <c r="Z171" s="211"/>
      <c r="AA171" s="361" t="str">
        <f t="shared" si="70"/>
        <v/>
      </c>
      <c r="AB171" s="127" t="str">
        <f t="shared" si="93"/>
        <v/>
      </c>
      <c r="AC171" s="127" t="str">
        <f t="shared" si="94"/>
        <v/>
      </c>
      <c r="AD171" s="127" t="str">
        <f t="shared" si="71"/>
        <v/>
      </c>
      <c r="AE171" s="127" t="str">
        <f t="shared" si="72"/>
        <v/>
      </c>
      <c r="AF171" s="213" t="str">
        <f t="shared" si="98"/>
        <v/>
      </c>
      <c r="AG171" s="141"/>
      <c r="AH171" s="211"/>
      <c r="AI171" s="346" t="str">
        <f t="shared" si="73"/>
        <v/>
      </c>
      <c r="AJ171" s="153" t="str">
        <f t="shared" si="95"/>
        <v/>
      </c>
      <c r="AK171" s="153" t="str">
        <f t="shared" si="74"/>
        <v/>
      </c>
      <c r="AL171" s="153" t="str">
        <f t="shared" si="75"/>
        <v/>
      </c>
      <c r="AM171" s="141"/>
      <c r="AN171" s="211"/>
      <c r="AO171" s="346" t="str">
        <f t="shared" si="76"/>
        <v/>
      </c>
      <c r="AP171" s="153" t="str">
        <f t="shared" si="96"/>
        <v/>
      </c>
      <c r="AQ171" s="153" t="str">
        <f t="shared" si="77"/>
        <v/>
      </c>
      <c r="AR171" s="153" t="str">
        <f t="shared" si="78"/>
        <v/>
      </c>
      <c r="AS171" s="141"/>
      <c r="AT171" s="211"/>
      <c r="AU171" s="346" t="str">
        <f t="shared" si="79"/>
        <v/>
      </c>
      <c r="AV171" s="153" t="str">
        <f t="shared" si="97"/>
        <v/>
      </c>
      <c r="AW171" s="153" t="str">
        <f t="shared" si="80"/>
        <v/>
      </c>
      <c r="AX171" s="153" t="str">
        <f t="shared" si="81"/>
        <v/>
      </c>
    </row>
    <row r="172" spans="1:50" ht="29.45" customHeight="1" x14ac:dyDescent="0.25">
      <c r="A172" s="216" t="str">
        <f>'N-Bedarf-SK §13a'!A172</f>
        <v/>
      </c>
      <c r="B172" s="216" t="str">
        <f>IF('N-Bedarf-SK §13a'!B172="","",'N-Bedarf-SK §13a'!B172)</f>
        <v/>
      </c>
      <c r="C172" s="217" t="str">
        <f>IF('N-Bedarf-SK §13a'!D172="","",'N-Bedarf-SK §13a'!D172)</f>
        <v/>
      </c>
      <c r="D172" s="218" t="str">
        <f>IF('N-Bedarf-SK §13a'!C172="","",'N-Bedarf-SK §13a'!C172)</f>
        <v/>
      </c>
      <c r="E172" s="219" t="str">
        <f>IF('N-Bedarf-SK §13a'!AI172="",'N-Bedarf-SK §13a'!AG172,'N-Bedarf-SK §13a'!AI172)</f>
        <v/>
      </c>
      <c r="F172" s="219"/>
      <c r="G172" s="219"/>
      <c r="H172" s="345" t="str">
        <f t="shared" si="82"/>
        <v/>
      </c>
      <c r="I172" s="345" t="str">
        <f t="shared" si="83"/>
        <v/>
      </c>
      <c r="J172" s="345" t="str">
        <f t="shared" si="84"/>
        <v/>
      </c>
      <c r="K172" s="220">
        <f t="shared" si="85"/>
        <v>0</v>
      </c>
      <c r="L172" s="220">
        <f t="shared" si="86"/>
        <v>0</v>
      </c>
      <c r="M172" s="220">
        <f t="shared" si="87"/>
        <v>0</v>
      </c>
      <c r="N172" s="220" t="str">
        <f t="shared" si="88"/>
        <v/>
      </c>
      <c r="O172" s="220" t="str">
        <f t="shared" si="89"/>
        <v/>
      </c>
      <c r="P172" s="220" t="str">
        <f t="shared" si="90"/>
        <v/>
      </c>
      <c r="Q172" s="214" t="str">
        <f t="shared" si="66"/>
        <v/>
      </c>
      <c r="R172" s="141"/>
      <c r="S172" s="211"/>
      <c r="T172" s="346" t="str">
        <f t="shared" si="67"/>
        <v/>
      </c>
      <c r="U172" s="127" t="str">
        <f t="shared" si="91"/>
        <v/>
      </c>
      <c r="V172" s="127" t="str">
        <f t="shared" si="92"/>
        <v/>
      </c>
      <c r="W172" s="127" t="str">
        <f t="shared" si="68"/>
        <v/>
      </c>
      <c r="X172" s="127" t="str">
        <f t="shared" si="69"/>
        <v/>
      </c>
      <c r="Y172" s="141"/>
      <c r="Z172" s="211"/>
      <c r="AA172" s="361" t="str">
        <f t="shared" si="70"/>
        <v/>
      </c>
      <c r="AB172" s="127" t="str">
        <f t="shared" si="93"/>
        <v/>
      </c>
      <c r="AC172" s="127" t="str">
        <f t="shared" si="94"/>
        <v/>
      </c>
      <c r="AD172" s="127" t="str">
        <f t="shared" si="71"/>
        <v/>
      </c>
      <c r="AE172" s="127" t="str">
        <f t="shared" si="72"/>
        <v/>
      </c>
      <c r="AF172" s="213" t="str">
        <f t="shared" si="98"/>
        <v/>
      </c>
      <c r="AG172" s="141"/>
      <c r="AH172" s="211"/>
      <c r="AI172" s="346" t="str">
        <f t="shared" si="73"/>
        <v/>
      </c>
      <c r="AJ172" s="153" t="str">
        <f t="shared" si="95"/>
        <v/>
      </c>
      <c r="AK172" s="153" t="str">
        <f t="shared" si="74"/>
        <v/>
      </c>
      <c r="AL172" s="153" t="str">
        <f t="shared" si="75"/>
        <v/>
      </c>
      <c r="AM172" s="141"/>
      <c r="AN172" s="211"/>
      <c r="AO172" s="346" t="str">
        <f t="shared" si="76"/>
        <v/>
      </c>
      <c r="AP172" s="153" t="str">
        <f t="shared" si="96"/>
        <v/>
      </c>
      <c r="AQ172" s="153" t="str">
        <f t="shared" si="77"/>
        <v/>
      </c>
      <c r="AR172" s="153" t="str">
        <f t="shared" si="78"/>
        <v/>
      </c>
      <c r="AS172" s="141"/>
      <c r="AT172" s="211"/>
      <c r="AU172" s="346" t="str">
        <f t="shared" si="79"/>
        <v/>
      </c>
      <c r="AV172" s="153" t="str">
        <f t="shared" si="97"/>
        <v/>
      </c>
      <c r="AW172" s="153" t="str">
        <f t="shared" si="80"/>
        <v/>
      </c>
      <c r="AX172" s="153" t="str">
        <f t="shared" si="81"/>
        <v/>
      </c>
    </row>
    <row r="173" spans="1:50" ht="29.45" customHeight="1" x14ac:dyDescent="0.25">
      <c r="A173" s="216" t="str">
        <f>'N-Bedarf-SK §13a'!A173</f>
        <v/>
      </c>
      <c r="B173" s="216" t="str">
        <f>IF('N-Bedarf-SK §13a'!B173="","",'N-Bedarf-SK §13a'!B173)</f>
        <v/>
      </c>
      <c r="C173" s="217" t="str">
        <f>IF('N-Bedarf-SK §13a'!D173="","",'N-Bedarf-SK §13a'!D173)</f>
        <v/>
      </c>
      <c r="D173" s="218" t="str">
        <f>IF('N-Bedarf-SK §13a'!C173="","",'N-Bedarf-SK §13a'!C173)</f>
        <v/>
      </c>
      <c r="E173" s="219" t="str">
        <f>IF('N-Bedarf-SK §13a'!AI173="",'N-Bedarf-SK §13a'!AG173,'N-Bedarf-SK §13a'!AI173)</f>
        <v/>
      </c>
      <c r="F173" s="219"/>
      <c r="G173" s="219"/>
      <c r="H173" s="345" t="str">
        <f t="shared" si="82"/>
        <v/>
      </c>
      <c r="I173" s="345" t="str">
        <f t="shared" si="83"/>
        <v/>
      </c>
      <c r="J173" s="345" t="str">
        <f t="shared" si="84"/>
        <v/>
      </c>
      <c r="K173" s="220">
        <f t="shared" si="85"/>
        <v>0</v>
      </c>
      <c r="L173" s="220">
        <f t="shared" si="86"/>
        <v>0</v>
      </c>
      <c r="M173" s="220">
        <f t="shared" si="87"/>
        <v>0</v>
      </c>
      <c r="N173" s="220" t="str">
        <f t="shared" si="88"/>
        <v/>
      </c>
      <c r="O173" s="220" t="str">
        <f t="shared" si="89"/>
        <v/>
      </c>
      <c r="P173" s="220" t="str">
        <f t="shared" si="90"/>
        <v/>
      </c>
      <c r="Q173" s="214" t="str">
        <f t="shared" si="66"/>
        <v/>
      </c>
      <c r="R173" s="141"/>
      <c r="S173" s="211"/>
      <c r="T173" s="346" t="str">
        <f t="shared" si="67"/>
        <v/>
      </c>
      <c r="U173" s="127" t="str">
        <f t="shared" si="91"/>
        <v/>
      </c>
      <c r="V173" s="127" t="str">
        <f t="shared" si="92"/>
        <v/>
      </c>
      <c r="W173" s="127" t="str">
        <f t="shared" si="68"/>
        <v/>
      </c>
      <c r="X173" s="127" t="str">
        <f t="shared" si="69"/>
        <v/>
      </c>
      <c r="Y173" s="141"/>
      <c r="Z173" s="211"/>
      <c r="AA173" s="361" t="str">
        <f t="shared" si="70"/>
        <v/>
      </c>
      <c r="AB173" s="127" t="str">
        <f t="shared" si="93"/>
        <v/>
      </c>
      <c r="AC173" s="127" t="str">
        <f t="shared" si="94"/>
        <v/>
      </c>
      <c r="AD173" s="127" t="str">
        <f t="shared" si="71"/>
        <v/>
      </c>
      <c r="AE173" s="127" t="str">
        <f t="shared" si="72"/>
        <v/>
      </c>
      <c r="AF173" s="213" t="str">
        <f t="shared" si="98"/>
        <v/>
      </c>
      <c r="AG173" s="141"/>
      <c r="AH173" s="211"/>
      <c r="AI173" s="346" t="str">
        <f t="shared" si="73"/>
        <v/>
      </c>
      <c r="AJ173" s="153" t="str">
        <f t="shared" si="95"/>
        <v/>
      </c>
      <c r="AK173" s="153" t="str">
        <f t="shared" si="74"/>
        <v/>
      </c>
      <c r="AL173" s="153" t="str">
        <f t="shared" si="75"/>
        <v/>
      </c>
      <c r="AM173" s="141"/>
      <c r="AN173" s="211"/>
      <c r="AO173" s="346" t="str">
        <f t="shared" si="76"/>
        <v/>
      </c>
      <c r="AP173" s="153" t="str">
        <f t="shared" si="96"/>
        <v/>
      </c>
      <c r="AQ173" s="153" t="str">
        <f t="shared" si="77"/>
        <v/>
      </c>
      <c r="AR173" s="153" t="str">
        <f t="shared" si="78"/>
        <v/>
      </c>
      <c r="AS173" s="141"/>
      <c r="AT173" s="211"/>
      <c r="AU173" s="346" t="str">
        <f t="shared" si="79"/>
        <v/>
      </c>
      <c r="AV173" s="153" t="str">
        <f t="shared" si="97"/>
        <v/>
      </c>
      <c r="AW173" s="153" t="str">
        <f t="shared" si="80"/>
        <v/>
      </c>
      <c r="AX173" s="153" t="str">
        <f t="shared" si="81"/>
        <v/>
      </c>
    </row>
    <row r="174" spans="1:50" ht="29.45" customHeight="1" x14ac:dyDescent="0.25">
      <c r="A174" s="216" t="str">
        <f>'N-Bedarf-SK §13a'!A174</f>
        <v/>
      </c>
      <c r="B174" s="216" t="str">
        <f>IF('N-Bedarf-SK §13a'!B174="","",'N-Bedarf-SK §13a'!B174)</f>
        <v/>
      </c>
      <c r="C174" s="217" t="str">
        <f>IF('N-Bedarf-SK §13a'!D174="","",'N-Bedarf-SK §13a'!D174)</f>
        <v/>
      </c>
      <c r="D174" s="218" t="str">
        <f>IF('N-Bedarf-SK §13a'!C174="","",'N-Bedarf-SK §13a'!C174)</f>
        <v/>
      </c>
      <c r="E174" s="219" t="str">
        <f>IF('N-Bedarf-SK §13a'!AI174="",'N-Bedarf-SK §13a'!AG174,'N-Bedarf-SK §13a'!AI174)</f>
        <v/>
      </c>
      <c r="F174" s="219"/>
      <c r="G174" s="219"/>
      <c r="H174" s="345" t="str">
        <f t="shared" si="82"/>
        <v/>
      </c>
      <c r="I174" s="345" t="str">
        <f t="shared" si="83"/>
        <v/>
      </c>
      <c r="J174" s="345" t="str">
        <f t="shared" si="84"/>
        <v/>
      </c>
      <c r="K174" s="220">
        <f t="shared" si="85"/>
        <v>0</v>
      </c>
      <c r="L174" s="220">
        <f t="shared" si="86"/>
        <v>0</v>
      </c>
      <c r="M174" s="220">
        <f t="shared" si="87"/>
        <v>0</v>
      </c>
      <c r="N174" s="220" t="str">
        <f t="shared" si="88"/>
        <v/>
      </c>
      <c r="O174" s="220" t="str">
        <f t="shared" si="89"/>
        <v/>
      </c>
      <c r="P174" s="220" t="str">
        <f t="shared" si="90"/>
        <v/>
      </c>
      <c r="Q174" s="214" t="str">
        <f t="shared" si="66"/>
        <v/>
      </c>
      <c r="R174" s="141"/>
      <c r="S174" s="211"/>
      <c r="T174" s="346" t="str">
        <f t="shared" si="67"/>
        <v/>
      </c>
      <c r="U174" s="127" t="str">
        <f t="shared" si="91"/>
        <v/>
      </c>
      <c r="V174" s="127" t="str">
        <f t="shared" si="92"/>
        <v/>
      </c>
      <c r="W174" s="127" t="str">
        <f t="shared" si="68"/>
        <v/>
      </c>
      <c r="X174" s="127" t="str">
        <f t="shared" si="69"/>
        <v/>
      </c>
      <c r="Y174" s="141"/>
      <c r="Z174" s="211"/>
      <c r="AA174" s="361" t="str">
        <f t="shared" si="70"/>
        <v/>
      </c>
      <c r="AB174" s="127" t="str">
        <f t="shared" si="93"/>
        <v/>
      </c>
      <c r="AC174" s="127" t="str">
        <f t="shared" si="94"/>
        <v/>
      </c>
      <c r="AD174" s="127" t="str">
        <f t="shared" si="71"/>
        <v/>
      </c>
      <c r="AE174" s="127" t="str">
        <f t="shared" si="72"/>
        <v/>
      </c>
      <c r="AF174" s="213" t="str">
        <f t="shared" si="98"/>
        <v/>
      </c>
      <c r="AG174" s="141"/>
      <c r="AH174" s="211"/>
      <c r="AI174" s="346" t="str">
        <f t="shared" si="73"/>
        <v/>
      </c>
      <c r="AJ174" s="153" t="str">
        <f t="shared" si="95"/>
        <v/>
      </c>
      <c r="AK174" s="153" t="str">
        <f t="shared" si="74"/>
        <v/>
      </c>
      <c r="AL174" s="153" t="str">
        <f t="shared" si="75"/>
        <v/>
      </c>
      <c r="AM174" s="141"/>
      <c r="AN174" s="211"/>
      <c r="AO174" s="346" t="str">
        <f t="shared" si="76"/>
        <v/>
      </c>
      <c r="AP174" s="153" t="str">
        <f t="shared" si="96"/>
        <v/>
      </c>
      <c r="AQ174" s="153" t="str">
        <f t="shared" si="77"/>
        <v/>
      </c>
      <c r="AR174" s="153" t="str">
        <f t="shared" si="78"/>
        <v/>
      </c>
      <c r="AS174" s="141"/>
      <c r="AT174" s="211"/>
      <c r="AU174" s="346" t="str">
        <f t="shared" si="79"/>
        <v/>
      </c>
      <c r="AV174" s="153" t="str">
        <f t="shared" si="97"/>
        <v/>
      </c>
      <c r="AW174" s="153" t="str">
        <f t="shared" si="80"/>
        <v/>
      </c>
      <c r="AX174" s="153" t="str">
        <f t="shared" si="81"/>
        <v/>
      </c>
    </row>
    <row r="175" spans="1:50" ht="29.45" customHeight="1" x14ac:dyDescent="0.25">
      <c r="A175" s="216" t="str">
        <f>'N-Bedarf-SK §13a'!A175</f>
        <v/>
      </c>
      <c r="B175" s="216" t="str">
        <f>IF('N-Bedarf-SK §13a'!B175="","",'N-Bedarf-SK §13a'!B175)</f>
        <v/>
      </c>
      <c r="C175" s="217" t="str">
        <f>IF('N-Bedarf-SK §13a'!D175="","",'N-Bedarf-SK §13a'!D175)</f>
        <v/>
      </c>
      <c r="D175" s="218" t="str">
        <f>IF('N-Bedarf-SK §13a'!C175="","",'N-Bedarf-SK §13a'!C175)</f>
        <v/>
      </c>
      <c r="E175" s="219" t="str">
        <f>IF('N-Bedarf-SK §13a'!AI175="",'N-Bedarf-SK §13a'!AG175,'N-Bedarf-SK §13a'!AI175)</f>
        <v/>
      </c>
      <c r="F175" s="219"/>
      <c r="G175" s="219"/>
      <c r="H175" s="345" t="str">
        <f t="shared" si="82"/>
        <v/>
      </c>
      <c r="I175" s="345" t="str">
        <f t="shared" si="83"/>
        <v/>
      </c>
      <c r="J175" s="345" t="str">
        <f t="shared" si="84"/>
        <v/>
      </c>
      <c r="K175" s="220">
        <f t="shared" si="85"/>
        <v>0</v>
      </c>
      <c r="L175" s="220">
        <f t="shared" si="86"/>
        <v>0</v>
      </c>
      <c r="M175" s="220">
        <f t="shared" si="87"/>
        <v>0</v>
      </c>
      <c r="N175" s="220" t="str">
        <f t="shared" si="88"/>
        <v/>
      </c>
      <c r="O175" s="220" t="str">
        <f t="shared" si="89"/>
        <v/>
      </c>
      <c r="P175" s="220" t="str">
        <f t="shared" si="90"/>
        <v/>
      </c>
      <c r="Q175" s="214" t="str">
        <f t="shared" si="66"/>
        <v/>
      </c>
      <c r="R175" s="141"/>
      <c r="S175" s="211"/>
      <c r="T175" s="346" t="str">
        <f t="shared" si="67"/>
        <v/>
      </c>
      <c r="U175" s="127" t="str">
        <f t="shared" si="91"/>
        <v/>
      </c>
      <c r="V175" s="127" t="str">
        <f t="shared" si="92"/>
        <v/>
      </c>
      <c r="W175" s="127" t="str">
        <f t="shared" si="68"/>
        <v/>
      </c>
      <c r="X175" s="127" t="str">
        <f t="shared" si="69"/>
        <v/>
      </c>
      <c r="Y175" s="141"/>
      <c r="Z175" s="211"/>
      <c r="AA175" s="361" t="str">
        <f t="shared" si="70"/>
        <v/>
      </c>
      <c r="AB175" s="127" t="str">
        <f t="shared" si="93"/>
        <v/>
      </c>
      <c r="AC175" s="127" t="str">
        <f t="shared" si="94"/>
        <v/>
      </c>
      <c r="AD175" s="127" t="str">
        <f t="shared" si="71"/>
        <v/>
      </c>
      <c r="AE175" s="127" t="str">
        <f t="shared" si="72"/>
        <v/>
      </c>
      <c r="AF175" s="213" t="str">
        <f t="shared" si="98"/>
        <v/>
      </c>
      <c r="AG175" s="141"/>
      <c r="AH175" s="211"/>
      <c r="AI175" s="346" t="str">
        <f t="shared" si="73"/>
        <v/>
      </c>
      <c r="AJ175" s="153" t="str">
        <f t="shared" si="95"/>
        <v/>
      </c>
      <c r="AK175" s="153" t="str">
        <f t="shared" si="74"/>
        <v/>
      </c>
      <c r="AL175" s="153" t="str">
        <f t="shared" si="75"/>
        <v/>
      </c>
      <c r="AM175" s="141"/>
      <c r="AN175" s="211"/>
      <c r="AO175" s="346" t="str">
        <f t="shared" si="76"/>
        <v/>
      </c>
      <c r="AP175" s="153" t="str">
        <f t="shared" si="96"/>
        <v/>
      </c>
      <c r="AQ175" s="153" t="str">
        <f t="shared" si="77"/>
        <v/>
      </c>
      <c r="AR175" s="153" t="str">
        <f t="shared" si="78"/>
        <v/>
      </c>
      <c r="AS175" s="141"/>
      <c r="AT175" s="211"/>
      <c r="AU175" s="346" t="str">
        <f t="shared" si="79"/>
        <v/>
      </c>
      <c r="AV175" s="153" t="str">
        <f t="shared" si="97"/>
        <v/>
      </c>
      <c r="AW175" s="153" t="str">
        <f t="shared" si="80"/>
        <v/>
      </c>
      <c r="AX175" s="153" t="str">
        <f t="shared" si="81"/>
        <v/>
      </c>
    </row>
    <row r="176" spans="1:50" ht="29.45" customHeight="1" x14ac:dyDescent="0.25">
      <c r="A176" s="216" t="str">
        <f>'N-Bedarf-SK §13a'!A176</f>
        <v/>
      </c>
      <c r="B176" s="216" t="str">
        <f>IF('N-Bedarf-SK §13a'!B176="","",'N-Bedarf-SK §13a'!B176)</f>
        <v/>
      </c>
      <c r="C176" s="217" t="str">
        <f>IF('N-Bedarf-SK §13a'!D176="","",'N-Bedarf-SK §13a'!D176)</f>
        <v/>
      </c>
      <c r="D176" s="218" t="str">
        <f>IF('N-Bedarf-SK §13a'!C176="","",'N-Bedarf-SK §13a'!C176)</f>
        <v/>
      </c>
      <c r="E176" s="219" t="str">
        <f>IF('N-Bedarf-SK §13a'!AI176="",'N-Bedarf-SK §13a'!AG176,'N-Bedarf-SK §13a'!AI176)</f>
        <v/>
      </c>
      <c r="F176" s="219"/>
      <c r="G176" s="219"/>
      <c r="H176" s="345" t="str">
        <f t="shared" si="82"/>
        <v/>
      </c>
      <c r="I176" s="345" t="str">
        <f t="shared" si="83"/>
        <v/>
      </c>
      <c r="J176" s="345" t="str">
        <f t="shared" si="84"/>
        <v/>
      </c>
      <c r="K176" s="220">
        <f t="shared" si="85"/>
        <v>0</v>
      </c>
      <c r="L176" s="220">
        <f t="shared" si="86"/>
        <v>0</v>
      </c>
      <c r="M176" s="220">
        <f t="shared" si="87"/>
        <v>0</v>
      </c>
      <c r="N176" s="220" t="str">
        <f t="shared" si="88"/>
        <v/>
      </c>
      <c r="O176" s="220" t="str">
        <f t="shared" si="89"/>
        <v/>
      </c>
      <c r="P176" s="220" t="str">
        <f t="shared" si="90"/>
        <v/>
      </c>
      <c r="Q176" s="214" t="str">
        <f t="shared" si="66"/>
        <v/>
      </c>
      <c r="R176" s="141"/>
      <c r="S176" s="211"/>
      <c r="T176" s="346" t="str">
        <f t="shared" si="67"/>
        <v/>
      </c>
      <c r="U176" s="127" t="str">
        <f t="shared" si="91"/>
        <v/>
      </c>
      <c r="V176" s="127" t="str">
        <f t="shared" si="92"/>
        <v/>
      </c>
      <c r="W176" s="127" t="str">
        <f t="shared" si="68"/>
        <v/>
      </c>
      <c r="X176" s="127" t="str">
        <f t="shared" si="69"/>
        <v/>
      </c>
      <c r="Y176" s="141"/>
      <c r="Z176" s="211"/>
      <c r="AA176" s="361" t="str">
        <f t="shared" si="70"/>
        <v/>
      </c>
      <c r="AB176" s="127" t="str">
        <f t="shared" si="93"/>
        <v/>
      </c>
      <c r="AC176" s="127" t="str">
        <f t="shared" si="94"/>
        <v/>
      </c>
      <c r="AD176" s="127" t="str">
        <f t="shared" si="71"/>
        <v/>
      </c>
      <c r="AE176" s="127" t="str">
        <f t="shared" si="72"/>
        <v/>
      </c>
      <c r="AF176" s="213" t="str">
        <f t="shared" si="98"/>
        <v/>
      </c>
      <c r="AG176" s="141"/>
      <c r="AH176" s="211"/>
      <c r="AI176" s="346" t="str">
        <f t="shared" si="73"/>
        <v/>
      </c>
      <c r="AJ176" s="153" t="str">
        <f t="shared" si="95"/>
        <v/>
      </c>
      <c r="AK176" s="153" t="str">
        <f t="shared" si="74"/>
        <v/>
      </c>
      <c r="AL176" s="153" t="str">
        <f t="shared" si="75"/>
        <v/>
      </c>
      <c r="AM176" s="141"/>
      <c r="AN176" s="211"/>
      <c r="AO176" s="346" t="str">
        <f t="shared" si="76"/>
        <v/>
      </c>
      <c r="AP176" s="153" t="str">
        <f t="shared" si="96"/>
        <v/>
      </c>
      <c r="AQ176" s="153" t="str">
        <f t="shared" si="77"/>
        <v/>
      </c>
      <c r="AR176" s="153" t="str">
        <f t="shared" si="78"/>
        <v/>
      </c>
      <c r="AS176" s="141"/>
      <c r="AT176" s="211"/>
      <c r="AU176" s="346" t="str">
        <f t="shared" si="79"/>
        <v/>
      </c>
      <c r="AV176" s="153" t="str">
        <f t="shared" si="97"/>
        <v/>
      </c>
      <c r="AW176" s="153" t="str">
        <f t="shared" si="80"/>
        <v/>
      </c>
      <c r="AX176" s="153" t="str">
        <f t="shared" si="81"/>
        <v/>
      </c>
    </row>
    <row r="177" spans="1:50" ht="29.45" customHeight="1" x14ac:dyDescent="0.25">
      <c r="A177" s="216" t="str">
        <f>'N-Bedarf-SK §13a'!A177</f>
        <v/>
      </c>
      <c r="B177" s="216" t="str">
        <f>IF('N-Bedarf-SK §13a'!B177="","",'N-Bedarf-SK §13a'!B177)</f>
        <v/>
      </c>
      <c r="C177" s="217" t="str">
        <f>IF('N-Bedarf-SK §13a'!D177="","",'N-Bedarf-SK §13a'!D177)</f>
        <v/>
      </c>
      <c r="D177" s="218" t="str">
        <f>IF('N-Bedarf-SK §13a'!C177="","",'N-Bedarf-SK §13a'!C177)</f>
        <v/>
      </c>
      <c r="E177" s="219" t="str">
        <f>IF('N-Bedarf-SK §13a'!AI177="",'N-Bedarf-SK §13a'!AG177,'N-Bedarf-SK §13a'!AI177)</f>
        <v/>
      </c>
      <c r="F177" s="219"/>
      <c r="G177" s="219"/>
      <c r="H177" s="345" t="str">
        <f t="shared" si="82"/>
        <v/>
      </c>
      <c r="I177" s="345" t="str">
        <f t="shared" si="83"/>
        <v/>
      </c>
      <c r="J177" s="345" t="str">
        <f t="shared" si="84"/>
        <v/>
      </c>
      <c r="K177" s="220">
        <f t="shared" si="85"/>
        <v>0</v>
      </c>
      <c r="L177" s="220">
        <f t="shared" si="86"/>
        <v>0</v>
      </c>
      <c r="M177" s="220">
        <f t="shared" si="87"/>
        <v>0</v>
      </c>
      <c r="N177" s="220" t="str">
        <f t="shared" si="88"/>
        <v/>
      </c>
      <c r="O177" s="220" t="str">
        <f t="shared" si="89"/>
        <v/>
      </c>
      <c r="P177" s="220" t="str">
        <f t="shared" si="90"/>
        <v/>
      </c>
      <c r="Q177" s="214" t="str">
        <f t="shared" si="66"/>
        <v/>
      </c>
      <c r="R177" s="141"/>
      <c r="S177" s="211"/>
      <c r="T177" s="346" t="str">
        <f t="shared" si="67"/>
        <v/>
      </c>
      <c r="U177" s="127" t="str">
        <f t="shared" si="91"/>
        <v/>
      </c>
      <c r="V177" s="127" t="str">
        <f t="shared" si="92"/>
        <v/>
      </c>
      <c r="W177" s="127" t="str">
        <f t="shared" si="68"/>
        <v/>
      </c>
      <c r="X177" s="127" t="str">
        <f t="shared" si="69"/>
        <v/>
      </c>
      <c r="Y177" s="141"/>
      <c r="Z177" s="211"/>
      <c r="AA177" s="361" t="str">
        <f t="shared" si="70"/>
        <v/>
      </c>
      <c r="AB177" s="127" t="str">
        <f t="shared" si="93"/>
        <v/>
      </c>
      <c r="AC177" s="127" t="str">
        <f t="shared" si="94"/>
        <v/>
      </c>
      <c r="AD177" s="127" t="str">
        <f t="shared" si="71"/>
        <v/>
      </c>
      <c r="AE177" s="127" t="str">
        <f t="shared" si="72"/>
        <v/>
      </c>
      <c r="AF177" s="213" t="str">
        <f t="shared" si="98"/>
        <v/>
      </c>
      <c r="AG177" s="141"/>
      <c r="AH177" s="211"/>
      <c r="AI177" s="346" t="str">
        <f t="shared" si="73"/>
        <v/>
      </c>
      <c r="AJ177" s="153" t="str">
        <f t="shared" si="95"/>
        <v/>
      </c>
      <c r="AK177" s="153" t="str">
        <f t="shared" si="74"/>
        <v/>
      </c>
      <c r="AL177" s="153" t="str">
        <f t="shared" si="75"/>
        <v/>
      </c>
      <c r="AM177" s="141"/>
      <c r="AN177" s="211"/>
      <c r="AO177" s="346" t="str">
        <f t="shared" si="76"/>
        <v/>
      </c>
      <c r="AP177" s="153" t="str">
        <f t="shared" si="96"/>
        <v/>
      </c>
      <c r="AQ177" s="153" t="str">
        <f t="shared" si="77"/>
        <v/>
      </c>
      <c r="AR177" s="153" t="str">
        <f t="shared" si="78"/>
        <v/>
      </c>
      <c r="AS177" s="141"/>
      <c r="AT177" s="211"/>
      <c r="AU177" s="346" t="str">
        <f t="shared" si="79"/>
        <v/>
      </c>
      <c r="AV177" s="153" t="str">
        <f t="shared" si="97"/>
        <v/>
      </c>
      <c r="AW177" s="153" t="str">
        <f t="shared" si="80"/>
        <v/>
      </c>
      <c r="AX177" s="153" t="str">
        <f t="shared" si="81"/>
        <v/>
      </c>
    </row>
    <row r="178" spans="1:50" ht="29.45" customHeight="1" x14ac:dyDescent="0.25">
      <c r="A178" s="216" t="str">
        <f>'N-Bedarf-SK §13a'!A178</f>
        <v/>
      </c>
      <c r="B178" s="216" t="str">
        <f>IF('N-Bedarf-SK §13a'!B178="","",'N-Bedarf-SK §13a'!B178)</f>
        <v/>
      </c>
      <c r="C178" s="217" t="str">
        <f>IF('N-Bedarf-SK §13a'!D178="","",'N-Bedarf-SK §13a'!D178)</f>
        <v/>
      </c>
      <c r="D178" s="218" t="str">
        <f>IF('N-Bedarf-SK §13a'!C178="","",'N-Bedarf-SK §13a'!C178)</f>
        <v/>
      </c>
      <c r="E178" s="219" t="str">
        <f>IF('N-Bedarf-SK §13a'!AI178="",'N-Bedarf-SK §13a'!AG178,'N-Bedarf-SK §13a'!AI178)</f>
        <v/>
      </c>
      <c r="F178" s="219"/>
      <c r="G178" s="219"/>
      <c r="H178" s="345" t="str">
        <f t="shared" si="82"/>
        <v/>
      </c>
      <c r="I178" s="345" t="str">
        <f t="shared" si="83"/>
        <v/>
      </c>
      <c r="J178" s="345" t="str">
        <f t="shared" si="84"/>
        <v/>
      </c>
      <c r="K178" s="220">
        <f t="shared" si="85"/>
        <v>0</v>
      </c>
      <c r="L178" s="220">
        <f t="shared" si="86"/>
        <v>0</v>
      </c>
      <c r="M178" s="220">
        <f t="shared" si="87"/>
        <v>0</v>
      </c>
      <c r="N178" s="220" t="str">
        <f t="shared" si="88"/>
        <v/>
      </c>
      <c r="O178" s="220" t="str">
        <f t="shared" si="89"/>
        <v/>
      </c>
      <c r="P178" s="220" t="str">
        <f t="shared" si="90"/>
        <v/>
      </c>
      <c r="Q178" s="214" t="str">
        <f t="shared" si="66"/>
        <v/>
      </c>
      <c r="R178" s="141"/>
      <c r="S178" s="211"/>
      <c r="T178" s="346" t="str">
        <f t="shared" si="67"/>
        <v/>
      </c>
      <c r="U178" s="127" t="str">
        <f t="shared" si="91"/>
        <v/>
      </c>
      <c r="V178" s="127" t="str">
        <f t="shared" si="92"/>
        <v/>
      </c>
      <c r="W178" s="127" t="str">
        <f t="shared" si="68"/>
        <v/>
      </c>
      <c r="X178" s="127" t="str">
        <f t="shared" si="69"/>
        <v/>
      </c>
      <c r="Y178" s="141"/>
      <c r="Z178" s="211"/>
      <c r="AA178" s="361" t="str">
        <f t="shared" si="70"/>
        <v/>
      </c>
      <c r="AB178" s="127" t="str">
        <f t="shared" si="93"/>
        <v/>
      </c>
      <c r="AC178" s="127" t="str">
        <f t="shared" si="94"/>
        <v/>
      </c>
      <c r="AD178" s="127" t="str">
        <f t="shared" si="71"/>
        <v/>
      </c>
      <c r="AE178" s="127" t="str">
        <f t="shared" si="72"/>
        <v/>
      </c>
      <c r="AF178" s="213" t="str">
        <f t="shared" si="98"/>
        <v/>
      </c>
      <c r="AG178" s="141"/>
      <c r="AH178" s="211"/>
      <c r="AI178" s="346" t="str">
        <f t="shared" si="73"/>
        <v/>
      </c>
      <c r="AJ178" s="153" t="str">
        <f t="shared" si="95"/>
        <v/>
      </c>
      <c r="AK178" s="153" t="str">
        <f t="shared" si="74"/>
        <v/>
      </c>
      <c r="AL178" s="153" t="str">
        <f t="shared" si="75"/>
        <v/>
      </c>
      <c r="AM178" s="141"/>
      <c r="AN178" s="211"/>
      <c r="AO178" s="346" t="str">
        <f t="shared" si="76"/>
        <v/>
      </c>
      <c r="AP178" s="153" t="str">
        <f t="shared" si="96"/>
        <v/>
      </c>
      <c r="AQ178" s="153" t="str">
        <f t="shared" si="77"/>
        <v/>
      </c>
      <c r="AR178" s="153" t="str">
        <f t="shared" si="78"/>
        <v/>
      </c>
      <c r="AS178" s="141"/>
      <c r="AT178" s="211"/>
      <c r="AU178" s="346" t="str">
        <f t="shared" si="79"/>
        <v/>
      </c>
      <c r="AV178" s="153" t="str">
        <f t="shared" si="97"/>
        <v/>
      </c>
      <c r="AW178" s="153" t="str">
        <f t="shared" si="80"/>
        <v/>
      </c>
      <c r="AX178" s="153" t="str">
        <f t="shared" si="81"/>
        <v/>
      </c>
    </row>
    <row r="179" spans="1:50" ht="29.45" customHeight="1" x14ac:dyDescent="0.25">
      <c r="A179" s="216" t="str">
        <f>'N-Bedarf-SK §13a'!A179</f>
        <v/>
      </c>
      <c r="B179" s="216" t="str">
        <f>IF('N-Bedarf-SK §13a'!B179="","",'N-Bedarf-SK §13a'!B179)</f>
        <v/>
      </c>
      <c r="C179" s="217" t="str">
        <f>IF('N-Bedarf-SK §13a'!D179="","",'N-Bedarf-SK §13a'!D179)</f>
        <v/>
      </c>
      <c r="D179" s="218" t="str">
        <f>IF('N-Bedarf-SK §13a'!C179="","",'N-Bedarf-SK §13a'!C179)</f>
        <v/>
      </c>
      <c r="E179" s="219" t="str">
        <f>IF('N-Bedarf-SK §13a'!AI179="",'N-Bedarf-SK §13a'!AG179,'N-Bedarf-SK §13a'!AI179)</f>
        <v/>
      </c>
      <c r="F179" s="219"/>
      <c r="G179" s="219"/>
      <c r="H179" s="345" t="str">
        <f t="shared" si="82"/>
        <v/>
      </c>
      <c r="I179" s="345" t="str">
        <f t="shared" si="83"/>
        <v/>
      </c>
      <c r="J179" s="345" t="str">
        <f t="shared" si="84"/>
        <v/>
      </c>
      <c r="K179" s="220">
        <f t="shared" si="85"/>
        <v>0</v>
      </c>
      <c r="L179" s="220">
        <f t="shared" si="86"/>
        <v>0</v>
      </c>
      <c r="M179" s="220">
        <f t="shared" si="87"/>
        <v>0</v>
      </c>
      <c r="N179" s="220" t="str">
        <f t="shared" si="88"/>
        <v/>
      </c>
      <c r="O179" s="220" t="str">
        <f t="shared" si="89"/>
        <v/>
      </c>
      <c r="P179" s="220" t="str">
        <f t="shared" si="90"/>
        <v/>
      </c>
      <c r="Q179" s="214" t="str">
        <f t="shared" si="66"/>
        <v/>
      </c>
      <c r="R179" s="141"/>
      <c r="S179" s="211"/>
      <c r="T179" s="346" t="str">
        <f t="shared" si="67"/>
        <v/>
      </c>
      <c r="U179" s="127" t="str">
        <f t="shared" si="91"/>
        <v/>
      </c>
      <c r="V179" s="127" t="str">
        <f t="shared" si="92"/>
        <v/>
      </c>
      <c r="W179" s="127" t="str">
        <f t="shared" si="68"/>
        <v/>
      </c>
      <c r="X179" s="127" t="str">
        <f t="shared" si="69"/>
        <v/>
      </c>
      <c r="Y179" s="141"/>
      <c r="Z179" s="211"/>
      <c r="AA179" s="361" t="str">
        <f t="shared" si="70"/>
        <v/>
      </c>
      <c r="AB179" s="127" t="str">
        <f t="shared" si="93"/>
        <v/>
      </c>
      <c r="AC179" s="127" t="str">
        <f t="shared" si="94"/>
        <v/>
      </c>
      <c r="AD179" s="127" t="str">
        <f t="shared" si="71"/>
        <v/>
      </c>
      <c r="AE179" s="127" t="str">
        <f t="shared" si="72"/>
        <v/>
      </c>
      <c r="AF179" s="213" t="str">
        <f t="shared" si="98"/>
        <v/>
      </c>
      <c r="AG179" s="141"/>
      <c r="AH179" s="211"/>
      <c r="AI179" s="346" t="str">
        <f t="shared" si="73"/>
        <v/>
      </c>
      <c r="AJ179" s="153" t="str">
        <f t="shared" si="95"/>
        <v/>
      </c>
      <c r="AK179" s="153" t="str">
        <f t="shared" si="74"/>
        <v/>
      </c>
      <c r="AL179" s="153" t="str">
        <f t="shared" si="75"/>
        <v/>
      </c>
      <c r="AM179" s="141"/>
      <c r="AN179" s="211"/>
      <c r="AO179" s="346" t="str">
        <f t="shared" si="76"/>
        <v/>
      </c>
      <c r="AP179" s="153" t="str">
        <f t="shared" si="96"/>
        <v/>
      </c>
      <c r="AQ179" s="153" t="str">
        <f t="shared" si="77"/>
        <v/>
      </c>
      <c r="AR179" s="153" t="str">
        <f t="shared" si="78"/>
        <v/>
      </c>
      <c r="AS179" s="141"/>
      <c r="AT179" s="211"/>
      <c r="AU179" s="346" t="str">
        <f t="shared" si="79"/>
        <v/>
      </c>
      <c r="AV179" s="153" t="str">
        <f t="shared" si="97"/>
        <v/>
      </c>
      <c r="AW179" s="153" t="str">
        <f t="shared" si="80"/>
        <v/>
      </c>
      <c r="AX179" s="153" t="str">
        <f t="shared" si="81"/>
        <v/>
      </c>
    </row>
    <row r="180" spans="1:50" ht="29.45" customHeight="1" x14ac:dyDescent="0.25">
      <c r="A180" s="216" t="str">
        <f>'N-Bedarf-SK §13a'!A180</f>
        <v/>
      </c>
      <c r="B180" s="216" t="str">
        <f>IF('N-Bedarf-SK §13a'!B180="","",'N-Bedarf-SK §13a'!B180)</f>
        <v/>
      </c>
      <c r="C180" s="217" t="str">
        <f>IF('N-Bedarf-SK §13a'!D180="","",'N-Bedarf-SK §13a'!D180)</f>
        <v/>
      </c>
      <c r="D180" s="218" t="str">
        <f>IF('N-Bedarf-SK §13a'!C180="","",'N-Bedarf-SK §13a'!C180)</f>
        <v/>
      </c>
      <c r="E180" s="219" t="str">
        <f>IF('N-Bedarf-SK §13a'!AI180="",'N-Bedarf-SK §13a'!AG180,'N-Bedarf-SK §13a'!AI180)</f>
        <v/>
      </c>
      <c r="F180" s="219"/>
      <c r="G180" s="219"/>
      <c r="H180" s="345" t="str">
        <f t="shared" si="82"/>
        <v/>
      </c>
      <c r="I180" s="345" t="str">
        <f t="shared" si="83"/>
        <v/>
      </c>
      <c r="J180" s="345" t="str">
        <f t="shared" si="84"/>
        <v/>
      </c>
      <c r="K180" s="220">
        <f t="shared" si="85"/>
        <v>0</v>
      </c>
      <c r="L180" s="220">
        <f t="shared" si="86"/>
        <v>0</v>
      </c>
      <c r="M180" s="220">
        <f t="shared" si="87"/>
        <v>0</v>
      </c>
      <c r="N180" s="220" t="str">
        <f t="shared" si="88"/>
        <v/>
      </c>
      <c r="O180" s="220" t="str">
        <f t="shared" si="89"/>
        <v/>
      </c>
      <c r="P180" s="220" t="str">
        <f t="shared" si="90"/>
        <v/>
      </c>
      <c r="Q180" s="214" t="str">
        <f t="shared" si="66"/>
        <v/>
      </c>
      <c r="R180" s="141"/>
      <c r="S180" s="211"/>
      <c r="T180" s="346" t="str">
        <f t="shared" si="67"/>
        <v/>
      </c>
      <c r="U180" s="127" t="str">
        <f t="shared" si="91"/>
        <v/>
      </c>
      <c r="V180" s="127" t="str">
        <f t="shared" si="92"/>
        <v/>
      </c>
      <c r="W180" s="127" t="str">
        <f t="shared" si="68"/>
        <v/>
      </c>
      <c r="X180" s="127" t="str">
        <f t="shared" si="69"/>
        <v/>
      </c>
      <c r="Y180" s="141"/>
      <c r="Z180" s="211"/>
      <c r="AA180" s="361" t="str">
        <f t="shared" si="70"/>
        <v/>
      </c>
      <c r="AB180" s="127" t="str">
        <f t="shared" si="93"/>
        <v/>
      </c>
      <c r="AC180" s="127" t="str">
        <f t="shared" si="94"/>
        <v/>
      </c>
      <c r="AD180" s="127" t="str">
        <f t="shared" si="71"/>
        <v/>
      </c>
      <c r="AE180" s="127" t="str">
        <f t="shared" si="72"/>
        <v/>
      </c>
      <c r="AF180" s="213" t="str">
        <f t="shared" si="98"/>
        <v/>
      </c>
      <c r="AG180" s="141"/>
      <c r="AH180" s="211"/>
      <c r="AI180" s="346" t="str">
        <f t="shared" si="73"/>
        <v/>
      </c>
      <c r="AJ180" s="153" t="str">
        <f t="shared" si="95"/>
        <v/>
      </c>
      <c r="AK180" s="153" t="str">
        <f t="shared" si="74"/>
        <v/>
      </c>
      <c r="AL180" s="153" t="str">
        <f t="shared" si="75"/>
        <v/>
      </c>
      <c r="AM180" s="141"/>
      <c r="AN180" s="211"/>
      <c r="AO180" s="346" t="str">
        <f t="shared" si="76"/>
        <v/>
      </c>
      <c r="AP180" s="153" t="str">
        <f t="shared" si="96"/>
        <v/>
      </c>
      <c r="AQ180" s="153" t="str">
        <f t="shared" si="77"/>
        <v/>
      </c>
      <c r="AR180" s="153" t="str">
        <f t="shared" si="78"/>
        <v/>
      </c>
      <c r="AS180" s="141"/>
      <c r="AT180" s="211"/>
      <c r="AU180" s="346" t="str">
        <f t="shared" si="79"/>
        <v/>
      </c>
      <c r="AV180" s="153" t="str">
        <f t="shared" si="97"/>
        <v/>
      </c>
      <c r="AW180" s="153" t="str">
        <f t="shared" si="80"/>
        <v/>
      </c>
      <c r="AX180" s="153" t="str">
        <f t="shared" si="81"/>
        <v/>
      </c>
    </row>
    <row r="181" spans="1:50" ht="29.45" customHeight="1" x14ac:dyDescent="0.25">
      <c r="A181" s="216" t="str">
        <f>'N-Bedarf-SK §13a'!A181</f>
        <v/>
      </c>
      <c r="B181" s="216" t="str">
        <f>IF('N-Bedarf-SK §13a'!B181="","",'N-Bedarf-SK §13a'!B181)</f>
        <v/>
      </c>
      <c r="C181" s="217" t="str">
        <f>IF('N-Bedarf-SK §13a'!D181="","",'N-Bedarf-SK §13a'!D181)</f>
        <v/>
      </c>
      <c r="D181" s="218" t="str">
        <f>IF('N-Bedarf-SK §13a'!C181="","",'N-Bedarf-SK §13a'!C181)</f>
        <v/>
      </c>
      <c r="E181" s="219" t="str">
        <f>IF('N-Bedarf-SK §13a'!AI181="",'N-Bedarf-SK §13a'!AG181,'N-Bedarf-SK §13a'!AI181)</f>
        <v/>
      </c>
      <c r="F181" s="219"/>
      <c r="G181" s="219"/>
      <c r="H181" s="345" t="str">
        <f t="shared" si="82"/>
        <v/>
      </c>
      <c r="I181" s="345" t="str">
        <f t="shared" si="83"/>
        <v/>
      </c>
      <c r="J181" s="345" t="str">
        <f t="shared" si="84"/>
        <v/>
      </c>
      <c r="K181" s="220">
        <f t="shared" si="85"/>
        <v>0</v>
      </c>
      <c r="L181" s="220">
        <f t="shared" si="86"/>
        <v>0</v>
      </c>
      <c r="M181" s="220">
        <f t="shared" si="87"/>
        <v>0</v>
      </c>
      <c r="N181" s="220" t="str">
        <f t="shared" si="88"/>
        <v/>
      </c>
      <c r="O181" s="220" t="str">
        <f t="shared" si="89"/>
        <v/>
      </c>
      <c r="P181" s="220" t="str">
        <f t="shared" si="90"/>
        <v/>
      </c>
      <c r="Q181" s="214" t="str">
        <f t="shared" si="66"/>
        <v/>
      </c>
      <c r="R181" s="141"/>
      <c r="S181" s="211"/>
      <c r="T181" s="346" t="str">
        <f t="shared" si="67"/>
        <v/>
      </c>
      <c r="U181" s="127" t="str">
        <f t="shared" si="91"/>
        <v/>
      </c>
      <c r="V181" s="127" t="str">
        <f t="shared" si="92"/>
        <v/>
      </c>
      <c r="W181" s="127" t="str">
        <f t="shared" si="68"/>
        <v/>
      </c>
      <c r="X181" s="127" t="str">
        <f t="shared" si="69"/>
        <v/>
      </c>
      <c r="Y181" s="141"/>
      <c r="Z181" s="211"/>
      <c r="AA181" s="361" t="str">
        <f t="shared" si="70"/>
        <v/>
      </c>
      <c r="AB181" s="127" t="str">
        <f t="shared" si="93"/>
        <v/>
      </c>
      <c r="AC181" s="127" t="str">
        <f t="shared" si="94"/>
        <v/>
      </c>
      <c r="AD181" s="127" t="str">
        <f t="shared" si="71"/>
        <v/>
      </c>
      <c r="AE181" s="127" t="str">
        <f t="shared" si="72"/>
        <v/>
      </c>
      <c r="AF181" s="213" t="str">
        <f t="shared" si="98"/>
        <v/>
      </c>
      <c r="AG181" s="141"/>
      <c r="AH181" s="211"/>
      <c r="AI181" s="346" t="str">
        <f t="shared" si="73"/>
        <v/>
      </c>
      <c r="AJ181" s="153" t="str">
        <f t="shared" si="95"/>
        <v/>
      </c>
      <c r="AK181" s="153" t="str">
        <f t="shared" si="74"/>
        <v/>
      </c>
      <c r="AL181" s="153" t="str">
        <f t="shared" si="75"/>
        <v/>
      </c>
      <c r="AM181" s="141"/>
      <c r="AN181" s="211"/>
      <c r="AO181" s="346" t="str">
        <f t="shared" si="76"/>
        <v/>
      </c>
      <c r="AP181" s="153" t="str">
        <f t="shared" si="96"/>
        <v/>
      </c>
      <c r="AQ181" s="153" t="str">
        <f t="shared" si="77"/>
        <v/>
      </c>
      <c r="AR181" s="153" t="str">
        <f t="shared" si="78"/>
        <v/>
      </c>
      <c r="AS181" s="141"/>
      <c r="AT181" s="211"/>
      <c r="AU181" s="346" t="str">
        <f t="shared" si="79"/>
        <v/>
      </c>
      <c r="AV181" s="153" t="str">
        <f t="shared" si="97"/>
        <v/>
      </c>
      <c r="AW181" s="153" t="str">
        <f t="shared" si="80"/>
        <v/>
      </c>
      <c r="AX181" s="153" t="str">
        <f t="shared" si="81"/>
        <v/>
      </c>
    </row>
    <row r="182" spans="1:50" ht="29.45" customHeight="1" x14ac:dyDescent="0.25">
      <c r="A182" s="216" t="str">
        <f>'N-Bedarf-SK §13a'!A182</f>
        <v/>
      </c>
      <c r="B182" s="216" t="str">
        <f>IF('N-Bedarf-SK §13a'!B182="","",'N-Bedarf-SK §13a'!B182)</f>
        <v/>
      </c>
      <c r="C182" s="217" t="str">
        <f>IF('N-Bedarf-SK §13a'!D182="","",'N-Bedarf-SK §13a'!D182)</f>
        <v/>
      </c>
      <c r="D182" s="218" t="str">
        <f>IF('N-Bedarf-SK §13a'!C182="","",'N-Bedarf-SK §13a'!C182)</f>
        <v/>
      </c>
      <c r="E182" s="219" t="str">
        <f>IF('N-Bedarf-SK §13a'!AI182="",'N-Bedarf-SK §13a'!AG182,'N-Bedarf-SK §13a'!AI182)</f>
        <v/>
      </c>
      <c r="F182" s="219"/>
      <c r="G182" s="219"/>
      <c r="H182" s="345" t="str">
        <f t="shared" si="82"/>
        <v/>
      </c>
      <c r="I182" s="345" t="str">
        <f t="shared" si="83"/>
        <v/>
      </c>
      <c r="J182" s="345" t="str">
        <f t="shared" si="84"/>
        <v/>
      </c>
      <c r="K182" s="220">
        <f t="shared" si="85"/>
        <v>0</v>
      </c>
      <c r="L182" s="220">
        <f t="shared" si="86"/>
        <v>0</v>
      </c>
      <c r="M182" s="220">
        <f t="shared" si="87"/>
        <v>0</v>
      </c>
      <c r="N182" s="220" t="str">
        <f t="shared" si="88"/>
        <v/>
      </c>
      <c r="O182" s="220" t="str">
        <f t="shared" si="89"/>
        <v/>
      </c>
      <c r="P182" s="220" t="str">
        <f t="shared" si="90"/>
        <v/>
      </c>
      <c r="Q182" s="214" t="str">
        <f t="shared" si="66"/>
        <v/>
      </c>
      <c r="R182" s="141"/>
      <c r="S182" s="211"/>
      <c r="T182" s="346" t="str">
        <f t="shared" si="67"/>
        <v/>
      </c>
      <c r="U182" s="127" t="str">
        <f t="shared" si="91"/>
        <v/>
      </c>
      <c r="V182" s="127" t="str">
        <f t="shared" si="92"/>
        <v/>
      </c>
      <c r="W182" s="127" t="str">
        <f t="shared" si="68"/>
        <v/>
      </c>
      <c r="X182" s="127" t="str">
        <f t="shared" si="69"/>
        <v/>
      </c>
      <c r="Y182" s="141"/>
      <c r="Z182" s="211"/>
      <c r="AA182" s="361" t="str">
        <f t="shared" si="70"/>
        <v/>
      </c>
      <c r="AB182" s="127" t="str">
        <f t="shared" si="93"/>
        <v/>
      </c>
      <c r="AC182" s="127" t="str">
        <f t="shared" si="94"/>
        <v/>
      </c>
      <c r="AD182" s="127" t="str">
        <f t="shared" si="71"/>
        <v/>
      </c>
      <c r="AE182" s="127" t="str">
        <f t="shared" si="72"/>
        <v/>
      </c>
      <c r="AF182" s="213" t="str">
        <f t="shared" si="98"/>
        <v/>
      </c>
      <c r="AG182" s="141"/>
      <c r="AH182" s="211"/>
      <c r="AI182" s="346" t="str">
        <f t="shared" si="73"/>
        <v/>
      </c>
      <c r="AJ182" s="153" t="str">
        <f t="shared" si="95"/>
        <v/>
      </c>
      <c r="AK182" s="153" t="str">
        <f t="shared" si="74"/>
        <v/>
      </c>
      <c r="AL182" s="153" t="str">
        <f t="shared" si="75"/>
        <v/>
      </c>
      <c r="AM182" s="141"/>
      <c r="AN182" s="211"/>
      <c r="AO182" s="346" t="str">
        <f t="shared" si="76"/>
        <v/>
      </c>
      <c r="AP182" s="153" t="str">
        <f t="shared" si="96"/>
        <v/>
      </c>
      <c r="AQ182" s="153" t="str">
        <f t="shared" si="77"/>
        <v/>
      </c>
      <c r="AR182" s="153" t="str">
        <f t="shared" si="78"/>
        <v/>
      </c>
      <c r="AS182" s="141"/>
      <c r="AT182" s="211"/>
      <c r="AU182" s="346" t="str">
        <f t="shared" si="79"/>
        <v/>
      </c>
      <c r="AV182" s="153" t="str">
        <f t="shared" si="97"/>
        <v/>
      </c>
      <c r="AW182" s="153" t="str">
        <f t="shared" si="80"/>
        <v/>
      </c>
      <c r="AX182" s="153" t="str">
        <f t="shared" si="81"/>
        <v/>
      </c>
    </row>
    <row r="183" spans="1:50" ht="29.45" customHeight="1" x14ac:dyDescent="0.25">
      <c r="A183" s="216" t="str">
        <f>'N-Bedarf-SK §13a'!A183</f>
        <v/>
      </c>
      <c r="B183" s="216" t="str">
        <f>IF('N-Bedarf-SK §13a'!B183="","",'N-Bedarf-SK §13a'!B183)</f>
        <v/>
      </c>
      <c r="C183" s="217" t="str">
        <f>IF('N-Bedarf-SK §13a'!D183="","",'N-Bedarf-SK §13a'!D183)</f>
        <v/>
      </c>
      <c r="D183" s="218" t="str">
        <f>IF('N-Bedarf-SK §13a'!C183="","",'N-Bedarf-SK §13a'!C183)</f>
        <v/>
      </c>
      <c r="E183" s="219" t="str">
        <f>IF('N-Bedarf-SK §13a'!AI183="",'N-Bedarf-SK §13a'!AG183,'N-Bedarf-SK §13a'!AI183)</f>
        <v/>
      </c>
      <c r="F183" s="219"/>
      <c r="G183" s="219"/>
      <c r="H183" s="345" t="str">
        <f t="shared" si="82"/>
        <v/>
      </c>
      <c r="I183" s="345" t="str">
        <f t="shared" si="83"/>
        <v/>
      </c>
      <c r="J183" s="345" t="str">
        <f t="shared" si="84"/>
        <v/>
      </c>
      <c r="K183" s="220">
        <f t="shared" si="85"/>
        <v>0</v>
      </c>
      <c r="L183" s="220">
        <f t="shared" si="86"/>
        <v>0</v>
      </c>
      <c r="M183" s="220">
        <f t="shared" si="87"/>
        <v>0</v>
      </c>
      <c r="N183" s="220" t="str">
        <f t="shared" si="88"/>
        <v/>
      </c>
      <c r="O183" s="220" t="str">
        <f t="shared" si="89"/>
        <v/>
      </c>
      <c r="P183" s="220" t="str">
        <f t="shared" si="90"/>
        <v/>
      </c>
      <c r="Q183" s="214" t="str">
        <f t="shared" si="66"/>
        <v/>
      </c>
      <c r="R183" s="141"/>
      <c r="S183" s="211"/>
      <c r="T183" s="346" t="str">
        <f t="shared" si="67"/>
        <v/>
      </c>
      <c r="U183" s="127" t="str">
        <f t="shared" si="91"/>
        <v/>
      </c>
      <c r="V183" s="127" t="str">
        <f t="shared" si="92"/>
        <v/>
      </c>
      <c r="W183" s="127" t="str">
        <f t="shared" si="68"/>
        <v/>
      </c>
      <c r="X183" s="127" t="str">
        <f t="shared" si="69"/>
        <v/>
      </c>
      <c r="Y183" s="141"/>
      <c r="Z183" s="211"/>
      <c r="AA183" s="361" t="str">
        <f t="shared" si="70"/>
        <v/>
      </c>
      <c r="AB183" s="127" t="str">
        <f t="shared" si="93"/>
        <v/>
      </c>
      <c r="AC183" s="127" t="str">
        <f t="shared" si="94"/>
        <v/>
      </c>
      <c r="AD183" s="127" t="str">
        <f t="shared" si="71"/>
        <v/>
      </c>
      <c r="AE183" s="127" t="str">
        <f t="shared" si="72"/>
        <v/>
      </c>
      <c r="AF183" s="213" t="str">
        <f t="shared" si="98"/>
        <v/>
      </c>
      <c r="AG183" s="141"/>
      <c r="AH183" s="211"/>
      <c r="AI183" s="346" t="str">
        <f t="shared" si="73"/>
        <v/>
      </c>
      <c r="AJ183" s="153" t="str">
        <f t="shared" si="95"/>
        <v/>
      </c>
      <c r="AK183" s="153" t="str">
        <f t="shared" si="74"/>
        <v/>
      </c>
      <c r="AL183" s="153" t="str">
        <f t="shared" si="75"/>
        <v/>
      </c>
      <c r="AM183" s="141"/>
      <c r="AN183" s="211"/>
      <c r="AO183" s="346" t="str">
        <f t="shared" si="76"/>
        <v/>
      </c>
      <c r="AP183" s="153" t="str">
        <f t="shared" si="96"/>
        <v/>
      </c>
      <c r="AQ183" s="153" t="str">
        <f t="shared" si="77"/>
        <v/>
      </c>
      <c r="AR183" s="153" t="str">
        <f t="shared" si="78"/>
        <v/>
      </c>
      <c r="AS183" s="141"/>
      <c r="AT183" s="211"/>
      <c r="AU183" s="346" t="str">
        <f t="shared" si="79"/>
        <v/>
      </c>
      <c r="AV183" s="153" t="str">
        <f t="shared" si="97"/>
        <v/>
      </c>
      <c r="AW183" s="153" t="str">
        <f t="shared" si="80"/>
        <v/>
      </c>
      <c r="AX183" s="153" t="str">
        <f t="shared" si="81"/>
        <v/>
      </c>
    </row>
    <row r="184" spans="1:50" ht="29.45" customHeight="1" x14ac:dyDescent="0.25">
      <c r="A184" s="216" t="str">
        <f>'N-Bedarf-SK §13a'!A184</f>
        <v/>
      </c>
      <c r="B184" s="216" t="str">
        <f>IF('N-Bedarf-SK §13a'!B184="","",'N-Bedarf-SK §13a'!B184)</f>
        <v/>
      </c>
      <c r="C184" s="217" t="str">
        <f>IF('N-Bedarf-SK §13a'!D184="","",'N-Bedarf-SK §13a'!D184)</f>
        <v/>
      </c>
      <c r="D184" s="218" t="str">
        <f>IF('N-Bedarf-SK §13a'!C184="","",'N-Bedarf-SK §13a'!C184)</f>
        <v/>
      </c>
      <c r="E184" s="219" t="str">
        <f>IF('N-Bedarf-SK §13a'!AI184="",'N-Bedarf-SK §13a'!AG184,'N-Bedarf-SK §13a'!AI184)</f>
        <v/>
      </c>
      <c r="F184" s="219"/>
      <c r="G184" s="219"/>
      <c r="H184" s="345" t="str">
        <f t="shared" si="82"/>
        <v/>
      </c>
      <c r="I184" s="345" t="str">
        <f t="shared" si="83"/>
        <v/>
      </c>
      <c r="J184" s="345" t="str">
        <f t="shared" si="84"/>
        <v/>
      </c>
      <c r="K184" s="220">
        <f t="shared" si="85"/>
        <v>0</v>
      </c>
      <c r="L184" s="220">
        <f t="shared" si="86"/>
        <v>0</v>
      </c>
      <c r="M184" s="220">
        <f t="shared" si="87"/>
        <v>0</v>
      </c>
      <c r="N184" s="220" t="str">
        <f t="shared" si="88"/>
        <v/>
      </c>
      <c r="O184" s="220" t="str">
        <f t="shared" si="89"/>
        <v/>
      </c>
      <c r="P184" s="220" t="str">
        <f t="shared" si="90"/>
        <v/>
      </c>
      <c r="Q184" s="214" t="str">
        <f t="shared" si="66"/>
        <v/>
      </c>
      <c r="R184" s="141"/>
      <c r="S184" s="211"/>
      <c r="T184" s="346" t="str">
        <f t="shared" si="67"/>
        <v/>
      </c>
      <c r="U184" s="127" t="str">
        <f t="shared" si="91"/>
        <v/>
      </c>
      <c r="V184" s="127" t="str">
        <f t="shared" si="92"/>
        <v/>
      </c>
      <c r="W184" s="127" t="str">
        <f t="shared" si="68"/>
        <v/>
      </c>
      <c r="X184" s="127" t="str">
        <f t="shared" si="69"/>
        <v/>
      </c>
      <c r="Y184" s="141"/>
      <c r="Z184" s="211"/>
      <c r="AA184" s="361" t="str">
        <f t="shared" si="70"/>
        <v/>
      </c>
      <c r="AB184" s="127" t="str">
        <f t="shared" si="93"/>
        <v/>
      </c>
      <c r="AC184" s="127" t="str">
        <f t="shared" si="94"/>
        <v/>
      </c>
      <c r="AD184" s="127" t="str">
        <f t="shared" si="71"/>
        <v/>
      </c>
      <c r="AE184" s="127" t="str">
        <f t="shared" si="72"/>
        <v/>
      </c>
      <c r="AF184" s="213" t="str">
        <f t="shared" si="98"/>
        <v/>
      </c>
      <c r="AG184" s="141"/>
      <c r="AH184" s="211"/>
      <c r="AI184" s="346" t="str">
        <f t="shared" si="73"/>
        <v/>
      </c>
      <c r="AJ184" s="153" t="str">
        <f t="shared" si="95"/>
        <v/>
      </c>
      <c r="AK184" s="153" t="str">
        <f t="shared" si="74"/>
        <v/>
      </c>
      <c r="AL184" s="153" t="str">
        <f t="shared" si="75"/>
        <v/>
      </c>
      <c r="AM184" s="141"/>
      <c r="AN184" s="211"/>
      <c r="AO184" s="346" t="str">
        <f t="shared" si="76"/>
        <v/>
      </c>
      <c r="AP184" s="153" t="str">
        <f t="shared" si="96"/>
        <v/>
      </c>
      <c r="AQ184" s="153" t="str">
        <f t="shared" si="77"/>
        <v/>
      </c>
      <c r="AR184" s="153" t="str">
        <f t="shared" si="78"/>
        <v/>
      </c>
      <c r="AS184" s="141"/>
      <c r="AT184" s="211"/>
      <c r="AU184" s="346" t="str">
        <f t="shared" si="79"/>
        <v/>
      </c>
      <c r="AV184" s="153" t="str">
        <f t="shared" si="97"/>
        <v/>
      </c>
      <c r="AW184" s="153" t="str">
        <f t="shared" si="80"/>
        <v/>
      </c>
      <c r="AX184" s="153" t="str">
        <f t="shared" si="81"/>
        <v/>
      </c>
    </row>
    <row r="185" spans="1:50" ht="29.45" customHeight="1" x14ac:dyDescent="0.25">
      <c r="A185" s="216" t="str">
        <f>'N-Bedarf-SK §13a'!A185</f>
        <v/>
      </c>
      <c r="B185" s="216" t="str">
        <f>IF('N-Bedarf-SK §13a'!B185="","",'N-Bedarf-SK §13a'!B185)</f>
        <v/>
      </c>
      <c r="C185" s="217" t="str">
        <f>IF('N-Bedarf-SK §13a'!D185="","",'N-Bedarf-SK §13a'!D185)</f>
        <v/>
      </c>
      <c r="D185" s="218" t="str">
        <f>IF('N-Bedarf-SK §13a'!C185="","",'N-Bedarf-SK §13a'!C185)</f>
        <v/>
      </c>
      <c r="E185" s="219" t="str">
        <f>IF('N-Bedarf-SK §13a'!AI185="",'N-Bedarf-SK §13a'!AG185,'N-Bedarf-SK §13a'!AI185)</f>
        <v/>
      </c>
      <c r="F185" s="219"/>
      <c r="G185" s="219"/>
      <c r="H185" s="345" t="str">
        <f t="shared" si="82"/>
        <v/>
      </c>
      <c r="I185" s="345" t="str">
        <f t="shared" si="83"/>
        <v/>
      </c>
      <c r="J185" s="345" t="str">
        <f t="shared" si="84"/>
        <v/>
      </c>
      <c r="K185" s="220">
        <f t="shared" si="85"/>
        <v>0</v>
      </c>
      <c r="L185" s="220">
        <f t="shared" si="86"/>
        <v>0</v>
      </c>
      <c r="M185" s="220">
        <f t="shared" si="87"/>
        <v>0</v>
      </c>
      <c r="N185" s="220" t="str">
        <f t="shared" si="88"/>
        <v/>
      </c>
      <c r="O185" s="220" t="str">
        <f t="shared" si="89"/>
        <v/>
      </c>
      <c r="P185" s="220" t="str">
        <f t="shared" si="90"/>
        <v/>
      </c>
      <c r="Q185" s="214" t="str">
        <f t="shared" si="66"/>
        <v/>
      </c>
      <c r="R185" s="141"/>
      <c r="S185" s="211"/>
      <c r="T185" s="346" t="str">
        <f t="shared" si="67"/>
        <v/>
      </c>
      <c r="U185" s="127" t="str">
        <f t="shared" si="91"/>
        <v/>
      </c>
      <c r="V185" s="127" t="str">
        <f t="shared" si="92"/>
        <v/>
      </c>
      <c r="W185" s="127" t="str">
        <f t="shared" si="68"/>
        <v/>
      </c>
      <c r="X185" s="127" t="str">
        <f t="shared" si="69"/>
        <v/>
      </c>
      <c r="Y185" s="141"/>
      <c r="Z185" s="211"/>
      <c r="AA185" s="361" t="str">
        <f t="shared" si="70"/>
        <v/>
      </c>
      <c r="AB185" s="127" t="str">
        <f t="shared" si="93"/>
        <v/>
      </c>
      <c r="AC185" s="127" t="str">
        <f t="shared" si="94"/>
        <v/>
      </c>
      <c r="AD185" s="127" t="str">
        <f t="shared" si="71"/>
        <v/>
      </c>
      <c r="AE185" s="127" t="str">
        <f t="shared" si="72"/>
        <v/>
      </c>
      <c r="AF185" s="213" t="str">
        <f t="shared" si="98"/>
        <v/>
      </c>
      <c r="AG185" s="141"/>
      <c r="AH185" s="211"/>
      <c r="AI185" s="346" t="str">
        <f t="shared" si="73"/>
        <v/>
      </c>
      <c r="AJ185" s="153" t="str">
        <f t="shared" si="95"/>
        <v/>
      </c>
      <c r="AK185" s="153" t="str">
        <f t="shared" si="74"/>
        <v/>
      </c>
      <c r="AL185" s="153" t="str">
        <f t="shared" si="75"/>
        <v/>
      </c>
      <c r="AM185" s="141"/>
      <c r="AN185" s="211"/>
      <c r="AO185" s="346" t="str">
        <f t="shared" si="76"/>
        <v/>
      </c>
      <c r="AP185" s="153" t="str">
        <f t="shared" si="96"/>
        <v/>
      </c>
      <c r="AQ185" s="153" t="str">
        <f t="shared" si="77"/>
        <v/>
      </c>
      <c r="AR185" s="153" t="str">
        <f t="shared" si="78"/>
        <v/>
      </c>
      <c r="AS185" s="141"/>
      <c r="AT185" s="211"/>
      <c r="AU185" s="346" t="str">
        <f t="shared" si="79"/>
        <v/>
      </c>
      <c r="AV185" s="153" t="str">
        <f t="shared" si="97"/>
        <v/>
      </c>
      <c r="AW185" s="153" t="str">
        <f t="shared" si="80"/>
        <v/>
      </c>
      <c r="AX185" s="153" t="str">
        <f t="shared" si="81"/>
        <v/>
      </c>
    </row>
    <row r="186" spans="1:50" ht="29.45" customHeight="1" x14ac:dyDescent="0.25">
      <c r="A186" s="216" t="str">
        <f>'N-Bedarf-SK §13a'!A186</f>
        <v/>
      </c>
      <c r="B186" s="216" t="str">
        <f>IF('N-Bedarf-SK §13a'!B186="","",'N-Bedarf-SK §13a'!B186)</f>
        <v/>
      </c>
      <c r="C186" s="217" t="str">
        <f>IF('N-Bedarf-SK §13a'!D186="","",'N-Bedarf-SK §13a'!D186)</f>
        <v/>
      </c>
      <c r="D186" s="218" t="str">
        <f>IF('N-Bedarf-SK §13a'!C186="","",'N-Bedarf-SK §13a'!C186)</f>
        <v/>
      </c>
      <c r="E186" s="219" t="str">
        <f>IF('N-Bedarf-SK §13a'!AI186="",'N-Bedarf-SK §13a'!AG186,'N-Bedarf-SK §13a'!AI186)</f>
        <v/>
      </c>
      <c r="F186" s="219"/>
      <c r="G186" s="219"/>
      <c r="H186" s="345" t="str">
        <f t="shared" si="82"/>
        <v/>
      </c>
      <c r="I186" s="345" t="str">
        <f t="shared" si="83"/>
        <v/>
      </c>
      <c r="J186" s="345" t="str">
        <f t="shared" si="84"/>
        <v/>
      </c>
      <c r="K186" s="220">
        <f t="shared" si="85"/>
        <v>0</v>
      </c>
      <c r="L186" s="220">
        <f t="shared" si="86"/>
        <v>0</v>
      </c>
      <c r="M186" s="220">
        <f t="shared" si="87"/>
        <v>0</v>
      </c>
      <c r="N186" s="220" t="str">
        <f t="shared" si="88"/>
        <v/>
      </c>
      <c r="O186" s="220" t="str">
        <f t="shared" si="89"/>
        <v/>
      </c>
      <c r="P186" s="220" t="str">
        <f t="shared" si="90"/>
        <v/>
      </c>
      <c r="Q186" s="214" t="str">
        <f t="shared" si="66"/>
        <v/>
      </c>
      <c r="R186" s="141"/>
      <c r="S186" s="211"/>
      <c r="T186" s="346" t="str">
        <f t="shared" si="67"/>
        <v/>
      </c>
      <c r="U186" s="127" t="str">
        <f t="shared" si="91"/>
        <v/>
      </c>
      <c r="V186" s="127" t="str">
        <f t="shared" si="92"/>
        <v/>
      </c>
      <c r="W186" s="127" t="str">
        <f t="shared" si="68"/>
        <v/>
      </c>
      <c r="X186" s="127" t="str">
        <f t="shared" si="69"/>
        <v/>
      </c>
      <c r="Y186" s="141"/>
      <c r="Z186" s="211"/>
      <c r="AA186" s="361" t="str">
        <f t="shared" si="70"/>
        <v/>
      </c>
      <c r="AB186" s="127" t="str">
        <f t="shared" si="93"/>
        <v/>
      </c>
      <c r="AC186" s="127" t="str">
        <f t="shared" si="94"/>
        <v/>
      </c>
      <c r="AD186" s="127" t="str">
        <f t="shared" si="71"/>
        <v/>
      </c>
      <c r="AE186" s="127" t="str">
        <f t="shared" si="72"/>
        <v/>
      </c>
      <c r="AF186" s="213" t="str">
        <f t="shared" si="98"/>
        <v/>
      </c>
      <c r="AG186" s="141"/>
      <c r="AH186" s="211"/>
      <c r="AI186" s="346" t="str">
        <f t="shared" si="73"/>
        <v/>
      </c>
      <c r="AJ186" s="153" t="str">
        <f t="shared" si="95"/>
        <v/>
      </c>
      <c r="AK186" s="153" t="str">
        <f t="shared" si="74"/>
        <v/>
      </c>
      <c r="AL186" s="153" t="str">
        <f t="shared" si="75"/>
        <v/>
      </c>
      <c r="AM186" s="141"/>
      <c r="AN186" s="211"/>
      <c r="AO186" s="346" t="str">
        <f t="shared" si="76"/>
        <v/>
      </c>
      <c r="AP186" s="153" t="str">
        <f t="shared" si="96"/>
        <v/>
      </c>
      <c r="AQ186" s="153" t="str">
        <f t="shared" si="77"/>
        <v/>
      </c>
      <c r="AR186" s="153" t="str">
        <f t="shared" si="78"/>
        <v/>
      </c>
      <c r="AS186" s="141"/>
      <c r="AT186" s="211"/>
      <c r="AU186" s="346" t="str">
        <f t="shared" si="79"/>
        <v/>
      </c>
      <c r="AV186" s="153" t="str">
        <f t="shared" si="97"/>
        <v/>
      </c>
      <c r="AW186" s="153" t="str">
        <f t="shared" si="80"/>
        <v/>
      </c>
      <c r="AX186" s="153" t="str">
        <f t="shared" si="81"/>
        <v/>
      </c>
    </row>
    <row r="187" spans="1:50" ht="29.45" customHeight="1" x14ac:dyDescent="0.25">
      <c r="A187" s="216" t="str">
        <f>'N-Bedarf-SK §13a'!A187</f>
        <v/>
      </c>
      <c r="B187" s="216" t="str">
        <f>IF('N-Bedarf-SK §13a'!B187="","",'N-Bedarf-SK §13a'!B187)</f>
        <v/>
      </c>
      <c r="C187" s="217" t="str">
        <f>IF('N-Bedarf-SK §13a'!D187="","",'N-Bedarf-SK §13a'!D187)</f>
        <v/>
      </c>
      <c r="D187" s="218" t="str">
        <f>IF('N-Bedarf-SK §13a'!C187="","",'N-Bedarf-SK §13a'!C187)</f>
        <v/>
      </c>
      <c r="E187" s="219" t="str">
        <f>IF('N-Bedarf-SK §13a'!AI187="",'N-Bedarf-SK §13a'!AG187,'N-Bedarf-SK §13a'!AI187)</f>
        <v/>
      </c>
      <c r="F187" s="219"/>
      <c r="G187" s="219"/>
      <c r="H187" s="345" t="str">
        <f t="shared" si="82"/>
        <v/>
      </c>
      <c r="I187" s="345" t="str">
        <f t="shared" si="83"/>
        <v/>
      </c>
      <c r="J187" s="345" t="str">
        <f t="shared" si="84"/>
        <v/>
      </c>
      <c r="K187" s="220">
        <f t="shared" si="85"/>
        <v>0</v>
      </c>
      <c r="L187" s="220">
        <f t="shared" si="86"/>
        <v>0</v>
      </c>
      <c r="M187" s="220">
        <f t="shared" si="87"/>
        <v>0</v>
      </c>
      <c r="N187" s="220" t="str">
        <f t="shared" si="88"/>
        <v/>
      </c>
      <c r="O187" s="220" t="str">
        <f t="shared" si="89"/>
        <v/>
      </c>
      <c r="P187" s="220" t="str">
        <f t="shared" si="90"/>
        <v/>
      </c>
      <c r="Q187" s="214" t="str">
        <f t="shared" si="66"/>
        <v/>
      </c>
      <c r="R187" s="141"/>
      <c r="S187" s="211"/>
      <c r="T187" s="346" t="str">
        <f t="shared" si="67"/>
        <v/>
      </c>
      <c r="U187" s="127" t="str">
        <f t="shared" si="91"/>
        <v/>
      </c>
      <c r="V187" s="127" t="str">
        <f t="shared" si="92"/>
        <v/>
      </c>
      <c r="W187" s="127" t="str">
        <f t="shared" si="68"/>
        <v/>
      </c>
      <c r="X187" s="127" t="str">
        <f t="shared" si="69"/>
        <v/>
      </c>
      <c r="Y187" s="141"/>
      <c r="Z187" s="211"/>
      <c r="AA187" s="361" t="str">
        <f t="shared" si="70"/>
        <v/>
      </c>
      <c r="AB187" s="127" t="str">
        <f t="shared" si="93"/>
        <v/>
      </c>
      <c r="AC187" s="127" t="str">
        <f t="shared" si="94"/>
        <v/>
      </c>
      <c r="AD187" s="127" t="str">
        <f t="shared" si="71"/>
        <v/>
      </c>
      <c r="AE187" s="127" t="str">
        <f t="shared" si="72"/>
        <v/>
      </c>
      <c r="AF187" s="213" t="str">
        <f t="shared" si="98"/>
        <v/>
      </c>
      <c r="AG187" s="141"/>
      <c r="AH187" s="211"/>
      <c r="AI187" s="346" t="str">
        <f t="shared" si="73"/>
        <v/>
      </c>
      <c r="AJ187" s="153" t="str">
        <f t="shared" si="95"/>
        <v/>
      </c>
      <c r="AK187" s="153" t="str">
        <f t="shared" si="74"/>
        <v/>
      </c>
      <c r="AL187" s="153" t="str">
        <f t="shared" si="75"/>
        <v/>
      </c>
      <c r="AM187" s="141"/>
      <c r="AN187" s="211"/>
      <c r="AO187" s="346" t="str">
        <f t="shared" si="76"/>
        <v/>
      </c>
      <c r="AP187" s="153" t="str">
        <f t="shared" si="96"/>
        <v/>
      </c>
      <c r="AQ187" s="153" t="str">
        <f t="shared" si="77"/>
        <v/>
      </c>
      <c r="AR187" s="153" t="str">
        <f t="shared" si="78"/>
        <v/>
      </c>
      <c r="AS187" s="141"/>
      <c r="AT187" s="211"/>
      <c r="AU187" s="346" t="str">
        <f t="shared" si="79"/>
        <v/>
      </c>
      <c r="AV187" s="153" t="str">
        <f t="shared" si="97"/>
        <v/>
      </c>
      <c r="AW187" s="153" t="str">
        <f t="shared" si="80"/>
        <v/>
      </c>
      <c r="AX187" s="153" t="str">
        <f t="shared" si="81"/>
        <v/>
      </c>
    </row>
    <row r="188" spans="1:50" ht="29.45" customHeight="1" x14ac:dyDescent="0.25">
      <c r="A188" s="216" t="str">
        <f>'N-Bedarf-SK §13a'!A188</f>
        <v/>
      </c>
      <c r="B188" s="216" t="str">
        <f>IF('N-Bedarf-SK §13a'!B188="","",'N-Bedarf-SK §13a'!B188)</f>
        <v/>
      </c>
      <c r="C188" s="217" t="str">
        <f>IF('N-Bedarf-SK §13a'!D188="","",'N-Bedarf-SK §13a'!D188)</f>
        <v/>
      </c>
      <c r="D188" s="218" t="str">
        <f>IF('N-Bedarf-SK §13a'!C188="","",'N-Bedarf-SK §13a'!C188)</f>
        <v/>
      </c>
      <c r="E188" s="219" t="str">
        <f>IF('N-Bedarf-SK §13a'!AI188="",'N-Bedarf-SK §13a'!AG188,'N-Bedarf-SK §13a'!AI188)</f>
        <v/>
      </c>
      <c r="F188" s="219"/>
      <c r="G188" s="219"/>
      <c r="H188" s="345" t="str">
        <f t="shared" si="82"/>
        <v/>
      </c>
      <c r="I188" s="345" t="str">
        <f t="shared" si="83"/>
        <v/>
      </c>
      <c r="J188" s="345" t="str">
        <f t="shared" si="84"/>
        <v/>
      </c>
      <c r="K188" s="220">
        <f t="shared" si="85"/>
        <v>0</v>
      </c>
      <c r="L188" s="220">
        <f t="shared" si="86"/>
        <v>0</v>
      </c>
      <c r="M188" s="220">
        <f t="shared" si="87"/>
        <v>0</v>
      </c>
      <c r="N188" s="220" t="str">
        <f t="shared" si="88"/>
        <v/>
      </c>
      <c r="O188" s="220" t="str">
        <f t="shared" si="89"/>
        <v/>
      </c>
      <c r="P188" s="220" t="str">
        <f t="shared" si="90"/>
        <v/>
      </c>
      <c r="Q188" s="214" t="str">
        <f t="shared" si="66"/>
        <v/>
      </c>
      <c r="R188" s="141"/>
      <c r="S188" s="211"/>
      <c r="T188" s="346" t="str">
        <f t="shared" si="67"/>
        <v/>
      </c>
      <c r="U188" s="127" t="str">
        <f t="shared" si="91"/>
        <v/>
      </c>
      <c r="V188" s="127" t="str">
        <f t="shared" si="92"/>
        <v/>
      </c>
      <c r="W188" s="127" t="str">
        <f t="shared" si="68"/>
        <v/>
      </c>
      <c r="X188" s="127" t="str">
        <f t="shared" si="69"/>
        <v/>
      </c>
      <c r="Y188" s="141"/>
      <c r="Z188" s="211"/>
      <c r="AA188" s="361" t="str">
        <f t="shared" si="70"/>
        <v/>
      </c>
      <c r="AB188" s="127" t="str">
        <f t="shared" si="93"/>
        <v/>
      </c>
      <c r="AC188" s="127" t="str">
        <f t="shared" si="94"/>
        <v/>
      </c>
      <c r="AD188" s="127" t="str">
        <f t="shared" si="71"/>
        <v/>
      </c>
      <c r="AE188" s="127" t="str">
        <f t="shared" si="72"/>
        <v/>
      </c>
      <c r="AF188" s="213" t="str">
        <f t="shared" si="98"/>
        <v/>
      </c>
      <c r="AG188" s="141"/>
      <c r="AH188" s="211"/>
      <c r="AI188" s="346" t="str">
        <f t="shared" si="73"/>
        <v/>
      </c>
      <c r="AJ188" s="153" t="str">
        <f t="shared" si="95"/>
        <v/>
      </c>
      <c r="AK188" s="153" t="str">
        <f t="shared" si="74"/>
        <v/>
      </c>
      <c r="AL188" s="153" t="str">
        <f t="shared" si="75"/>
        <v/>
      </c>
      <c r="AM188" s="141"/>
      <c r="AN188" s="211"/>
      <c r="AO188" s="346" t="str">
        <f t="shared" si="76"/>
        <v/>
      </c>
      <c r="AP188" s="153" t="str">
        <f t="shared" si="96"/>
        <v/>
      </c>
      <c r="AQ188" s="153" t="str">
        <f t="shared" si="77"/>
        <v/>
      </c>
      <c r="AR188" s="153" t="str">
        <f t="shared" si="78"/>
        <v/>
      </c>
      <c r="AS188" s="141"/>
      <c r="AT188" s="211"/>
      <c r="AU188" s="346" t="str">
        <f t="shared" si="79"/>
        <v/>
      </c>
      <c r="AV188" s="153" t="str">
        <f t="shared" si="97"/>
        <v/>
      </c>
      <c r="AW188" s="153" t="str">
        <f t="shared" si="80"/>
        <v/>
      </c>
      <c r="AX188" s="153" t="str">
        <f t="shared" si="81"/>
        <v/>
      </c>
    </row>
    <row r="189" spans="1:50" ht="29.45" customHeight="1" x14ac:dyDescent="0.25">
      <c r="A189" s="216" t="str">
        <f>'N-Bedarf-SK §13a'!A189</f>
        <v/>
      </c>
      <c r="B189" s="216" t="str">
        <f>IF('N-Bedarf-SK §13a'!B189="","",'N-Bedarf-SK §13a'!B189)</f>
        <v/>
      </c>
      <c r="C189" s="217" t="str">
        <f>IF('N-Bedarf-SK §13a'!D189="","",'N-Bedarf-SK §13a'!D189)</f>
        <v/>
      </c>
      <c r="D189" s="218" t="str">
        <f>IF('N-Bedarf-SK §13a'!C189="","",'N-Bedarf-SK §13a'!C189)</f>
        <v/>
      </c>
      <c r="E189" s="219" t="str">
        <f>IF('N-Bedarf-SK §13a'!AI189="",'N-Bedarf-SK §13a'!AG189,'N-Bedarf-SK §13a'!AI189)</f>
        <v/>
      </c>
      <c r="F189" s="219"/>
      <c r="G189" s="219"/>
      <c r="H189" s="345" t="str">
        <f t="shared" si="82"/>
        <v/>
      </c>
      <c r="I189" s="345" t="str">
        <f t="shared" si="83"/>
        <v/>
      </c>
      <c r="J189" s="345" t="str">
        <f t="shared" si="84"/>
        <v/>
      </c>
      <c r="K189" s="220">
        <f t="shared" si="85"/>
        <v>0</v>
      </c>
      <c r="L189" s="220">
        <f t="shared" si="86"/>
        <v>0</v>
      </c>
      <c r="M189" s="220">
        <f t="shared" si="87"/>
        <v>0</v>
      </c>
      <c r="N189" s="220" t="str">
        <f t="shared" si="88"/>
        <v/>
      </c>
      <c r="O189" s="220" t="str">
        <f t="shared" si="89"/>
        <v/>
      </c>
      <c r="P189" s="220" t="str">
        <f t="shared" si="90"/>
        <v/>
      </c>
      <c r="Q189" s="214" t="str">
        <f t="shared" si="66"/>
        <v/>
      </c>
      <c r="R189" s="141"/>
      <c r="S189" s="211"/>
      <c r="T189" s="346" t="str">
        <f t="shared" si="67"/>
        <v/>
      </c>
      <c r="U189" s="127" t="str">
        <f t="shared" si="91"/>
        <v/>
      </c>
      <c r="V189" s="127" t="str">
        <f t="shared" si="92"/>
        <v/>
      </c>
      <c r="W189" s="127" t="str">
        <f t="shared" si="68"/>
        <v/>
      </c>
      <c r="X189" s="127" t="str">
        <f t="shared" si="69"/>
        <v/>
      </c>
      <c r="Y189" s="141"/>
      <c r="Z189" s="211"/>
      <c r="AA189" s="361" t="str">
        <f t="shared" si="70"/>
        <v/>
      </c>
      <c r="AB189" s="127" t="str">
        <f t="shared" si="93"/>
        <v/>
      </c>
      <c r="AC189" s="127" t="str">
        <f t="shared" si="94"/>
        <v/>
      </c>
      <c r="AD189" s="127" t="str">
        <f t="shared" si="71"/>
        <v/>
      </c>
      <c r="AE189" s="127" t="str">
        <f t="shared" si="72"/>
        <v/>
      </c>
      <c r="AF189" s="213" t="str">
        <f t="shared" si="98"/>
        <v/>
      </c>
      <c r="AG189" s="141"/>
      <c r="AH189" s="211"/>
      <c r="AI189" s="346" t="str">
        <f t="shared" si="73"/>
        <v/>
      </c>
      <c r="AJ189" s="153" t="str">
        <f t="shared" si="95"/>
        <v/>
      </c>
      <c r="AK189" s="153" t="str">
        <f t="shared" si="74"/>
        <v/>
      </c>
      <c r="AL189" s="153" t="str">
        <f t="shared" si="75"/>
        <v/>
      </c>
      <c r="AM189" s="141"/>
      <c r="AN189" s="211"/>
      <c r="AO189" s="346" t="str">
        <f t="shared" si="76"/>
        <v/>
      </c>
      <c r="AP189" s="153" t="str">
        <f t="shared" si="96"/>
        <v/>
      </c>
      <c r="AQ189" s="153" t="str">
        <f t="shared" si="77"/>
        <v/>
      </c>
      <c r="AR189" s="153" t="str">
        <f t="shared" si="78"/>
        <v/>
      </c>
      <c r="AS189" s="141"/>
      <c r="AT189" s="211"/>
      <c r="AU189" s="346" t="str">
        <f t="shared" si="79"/>
        <v/>
      </c>
      <c r="AV189" s="153" t="str">
        <f t="shared" si="97"/>
        <v/>
      </c>
      <c r="AW189" s="153" t="str">
        <f t="shared" si="80"/>
        <v/>
      </c>
      <c r="AX189" s="153" t="str">
        <f t="shared" si="81"/>
        <v/>
      </c>
    </row>
    <row r="190" spans="1:50" ht="29.45" customHeight="1" x14ac:dyDescent="0.25">
      <c r="A190" s="216" t="str">
        <f>'N-Bedarf-SK §13a'!A190</f>
        <v/>
      </c>
      <c r="B190" s="216" t="str">
        <f>IF('N-Bedarf-SK §13a'!B190="","",'N-Bedarf-SK §13a'!B190)</f>
        <v/>
      </c>
      <c r="C190" s="217" t="str">
        <f>IF('N-Bedarf-SK §13a'!D190="","",'N-Bedarf-SK §13a'!D190)</f>
        <v/>
      </c>
      <c r="D190" s="218" t="str">
        <f>IF('N-Bedarf-SK §13a'!C190="","",'N-Bedarf-SK §13a'!C190)</f>
        <v/>
      </c>
      <c r="E190" s="219" t="str">
        <f>IF('N-Bedarf-SK §13a'!AI190="",'N-Bedarf-SK §13a'!AG190,'N-Bedarf-SK §13a'!AI190)</f>
        <v/>
      </c>
      <c r="F190" s="219"/>
      <c r="G190" s="219"/>
      <c r="H190" s="345" t="str">
        <f t="shared" si="82"/>
        <v/>
      </c>
      <c r="I190" s="345" t="str">
        <f t="shared" si="83"/>
        <v/>
      </c>
      <c r="J190" s="345" t="str">
        <f t="shared" si="84"/>
        <v/>
      </c>
      <c r="K190" s="220">
        <f t="shared" si="85"/>
        <v>0</v>
      </c>
      <c r="L190" s="220">
        <f t="shared" si="86"/>
        <v>0</v>
      </c>
      <c r="M190" s="220">
        <f t="shared" si="87"/>
        <v>0</v>
      </c>
      <c r="N190" s="220" t="str">
        <f t="shared" si="88"/>
        <v/>
      </c>
      <c r="O190" s="220" t="str">
        <f t="shared" si="89"/>
        <v/>
      </c>
      <c r="P190" s="220" t="str">
        <f t="shared" si="90"/>
        <v/>
      </c>
      <c r="Q190" s="214" t="str">
        <f t="shared" si="66"/>
        <v/>
      </c>
      <c r="R190" s="141"/>
      <c r="S190" s="211"/>
      <c r="T190" s="346" t="str">
        <f t="shared" si="67"/>
        <v/>
      </c>
      <c r="U190" s="127" t="str">
        <f t="shared" si="91"/>
        <v/>
      </c>
      <c r="V190" s="127" t="str">
        <f t="shared" si="92"/>
        <v/>
      </c>
      <c r="W190" s="127" t="str">
        <f t="shared" si="68"/>
        <v/>
      </c>
      <c r="X190" s="127" t="str">
        <f t="shared" si="69"/>
        <v/>
      </c>
      <c r="Y190" s="141"/>
      <c r="Z190" s="211"/>
      <c r="AA190" s="361" t="str">
        <f t="shared" si="70"/>
        <v/>
      </c>
      <c r="AB190" s="127" t="str">
        <f t="shared" si="93"/>
        <v/>
      </c>
      <c r="AC190" s="127" t="str">
        <f t="shared" si="94"/>
        <v/>
      </c>
      <c r="AD190" s="127" t="str">
        <f t="shared" si="71"/>
        <v/>
      </c>
      <c r="AE190" s="127" t="str">
        <f t="shared" si="72"/>
        <v/>
      </c>
      <c r="AF190" s="213" t="str">
        <f t="shared" si="98"/>
        <v/>
      </c>
      <c r="AG190" s="141"/>
      <c r="AH190" s="211"/>
      <c r="AI190" s="346" t="str">
        <f t="shared" si="73"/>
        <v/>
      </c>
      <c r="AJ190" s="153" t="str">
        <f t="shared" si="95"/>
        <v/>
      </c>
      <c r="AK190" s="153" t="str">
        <f t="shared" si="74"/>
        <v/>
      </c>
      <c r="AL190" s="153" t="str">
        <f t="shared" si="75"/>
        <v/>
      </c>
      <c r="AM190" s="141"/>
      <c r="AN190" s="211"/>
      <c r="AO190" s="346" t="str">
        <f t="shared" si="76"/>
        <v/>
      </c>
      <c r="AP190" s="153" t="str">
        <f t="shared" si="96"/>
        <v/>
      </c>
      <c r="AQ190" s="153" t="str">
        <f t="shared" si="77"/>
        <v/>
      </c>
      <c r="AR190" s="153" t="str">
        <f t="shared" si="78"/>
        <v/>
      </c>
      <c r="AS190" s="141"/>
      <c r="AT190" s="211"/>
      <c r="AU190" s="346" t="str">
        <f t="shared" si="79"/>
        <v/>
      </c>
      <c r="AV190" s="153" t="str">
        <f t="shared" si="97"/>
        <v/>
      </c>
      <c r="AW190" s="153" t="str">
        <f t="shared" si="80"/>
        <v/>
      </c>
      <c r="AX190" s="153" t="str">
        <f t="shared" si="81"/>
        <v/>
      </c>
    </row>
    <row r="191" spans="1:50" ht="29.45" customHeight="1" x14ac:dyDescent="0.25">
      <c r="A191" s="216" t="str">
        <f>'N-Bedarf-SK §13a'!A191</f>
        <v/>
      </c>
      <c r="B191" s="216" t="str">
        <f>IF('N-Bedarf-SK §13a'!B191="","",'N-Bedarf-SK §13a'!B191)</f>
        <v/>
      </c>
      <c r="C191" s="217" t="str">
        <f>IF('N-Bedarf-SK §13a'!D191="","",'N-Bedarf-SK §13a'!D191)</f>
        <v/>
      </c>
      <c r="D191" s="218" t="str">
        <f>IF('N-Bedarf-SK §13a'!C191="","",'N-Bedarf-SK §13a'!C191)</f>
        <v/>
      </c>
      <c r="E191" s="219" t="str">
        <f>IF('N-Bedarf-SK §13a'!AI191="",'N-Bedarf-SK §13a'!AG191,'N-Bedarf-SK §13a'!AI191)</f>
        <v/>
      </c>
      <c r="F191" s="219"/>
      <c r="G191" s="219"/>
      <c r="H191" s="345" t="str">
        <f t="shared" si="82"/>
        <v/>
      </c>
      <c r="I191" s="345" t="str">
        <f t="shared" si="83"/>
        <v/>
      </c>
      <c r="J191" s="345" t="str">
        <f t="shared" si="84"/>
        <v/>
      </c>
      <c r="K191" s="220">
        <f t="shared" si="85"/>
        <v>0</v>
      </c>
      <c r="L191" s="220">
        <f t="shared" si="86"/>
        <v>0</v>
      </c>
      <c r="M191" s="220">
        <f t="shared" si="87"/>
        <v>0</v>
      </c>
      <c r="N191" s="220" t="str">
        <f t="shared" si="88"/>
        <v/>
      </c>
      <c r="O191" s="220" t="str">
        <f t="shared" si="89"/>
        <v/>
      </c>
      <c r="P191" s="220" t="str">
        <f t="shared" si="90"/>
        <v/>
      </c>
      <c r="Q191" s="214" t="str">
        <f t="shared" si="66"/>
        <v/>
      </c>
      <c r="R191" s="141"/>
      <c r="S191" s="211"/>
      <c r="T191" s="346" t="str">
        <f t="shared" si="67"/>
        <v/>
      </c>
      <c r="U191" s="127" t="str">
        <f t="shared" si="91"/>
        <v/>
      </c>
      <c r="V191" s="127" t="str">
        <f t="shared" si="92"/>
        <v/>
      </c>
      <c r="W191" s="127" t="str">
        <f t="shared" si="68"/>
        <v/>
      </c>
      <c r="X191" s="127" t="str">
        <f t="shared" si="69"/>
        <v/>
      </c>
      <c r="Y191" s="141"/>
      <c r="Z191" s="211"/>
      <c r="AA191" s="361" t="str">
        <f t="shared" si="70"/>
        <v/>
      </c>
      <c r="AB191" s="127" t="str">
        <f t="shared" si="93"/>
        <v/>
      </c>
      <c r="AC191" s="127" t="str">
        <f t="shared" si="94"/>
        <v/>
      </c>
      <c r="AD191" s="127" t="str">
        <f t="shared" si="71"/>
        <v/>
      </c>
      <c r="AE191" s="127" t="str">
        <f t="shared" si="72"/>
        <v/>
      </c>
      <c r="AF191" s="213" t="str">
        <f t="shared" si="98"/>
        <v/>
      </c>
      <c r="AG191" s="141"/>
      <c r="AH191" s="211"/>
      <c r="AI191" s="346" t="str">
        <f t="shared" si="73"/>
        <v/>
      </c>
      <c r="AJ191" s="153" t="str">
        <f t="shared" si="95"/>
        <v/>
      </c>
      <c r="AK191" s="153" t="str">
        <f t="shared" si="74"/>
        <v/>
      </c>
      <c r="AL191" s="153" t="str">
        <f t="shared" si="75"/>
        <v/>
      </c>
      <c r="AM191" s="141"/>
      <c r="AN191" s="211"/>
      <c r="AO191" s="346" t="str">
        <f t="shared" si="76"/>
        <v/>
      </c>
      <c r="AP191" s="153" t="str">
        <f t="shared" si="96"/>
        <v/>
      </c>
      <c r="AQ191" s="153" t="str">
        <f t="shared" si="77"/>
        <v/>
      </c>
      <c r="AR191" s="153" t="str">
        <f t="shared" si="78"/>
        <v/>
      </c>
      <c r="AS191" s="141"/>
      <c r="AT191" s="211"/>
      <c r="AU191" s="346" t="str">
        <f t="shared" si="79"/>
        <v/>
      </c>
      <c r="AV191" s="153" t="str">
        <f t="shared" si="97"/>
        <v/>
      </c>
      <c r="AW191" s="153" t="str">
        <f t="shared" si="80"/>
        <v/>
      </c>
      <c r="AX191" s="153" t="str">
        <f t="shared" si="81"/>
        <v/>
      </c>
    </row>
    <row r="192" spans="1:50" ht="29.45" customHeight="1" x14ac:dyDescent="0.25">
      <c r="A192" s="216" t="str">
        <f>'N-Bedarf-SK §13a'!A192</f>
        <v/>
      </c>
      <c r="B192" s="216" t="str">
        <f>IF('N-Bedarf-SK §13a'!B192="","",'N-Bedarf-SK §13a'!B192)</f>
        <v/>
      </c>
      <c r="C192" s="217" t="str">
        <f>IF('N-Bedarf-SK §13a'!D192="","",'N-Bedarf-SK §13a'!D192)</f>
        <v/>
      </c>
      <c r="D192" s="218" t="str">
        <f>IF('N-Bedarf-SK §13a'!C192="","",'N-Bedarf-SK §13a'!C192)</f>
        <v/>
      </c>
      <c r="E192" s="219" t="str">
        <f>IF('N-Bedarf-SK §13a'!AI192="",'N-Bedarf-SK §13a'!AG192,'N-Bedarf-SK §13a'!AI192)</f>
        <v/>
      </c>
      <c r="F192" s="219"/>
      <c r="G192" s="219"/>
      <c r="H192" s="345" t="str">
        <f t="shared" si="82"/>
        <v/>
      </c>
      <c r="I192" s="345" t="str">
        <f t="shared" si="83"/>
        <v/>
      </c>
      <c r="J192" s="345" t="str">
        <f t="shared" si="84"/>
        <v/>
      </c>
      <c r="K192" s="220">
        <f t="shared" si="85"/>
        <v>0</v>
      </c>
      <c r="L192" s="220">
        <f t="shared" si="86"/>
        <v>0</v>
      </c>
      <c r="M192" s="220">
        <f t="shared" si="87"/>
        <v>0</v>
      </c>
      <c r="N192" s="220" t="str">
        <f t="shared" si="88"/>
        <v/>
      </c>
      <c r="O192" s="220" t="str">
        <f t="shared" si="89"/>
        <v/>
      </c>
      <c r="P192" s="220" t="str">
        <f t="shared" si="90"/>
        <v/>
      </c>
      <c r="Q192" s="214" t="str">
        <f t="shared" si="66"/>
        <v/>
      </c>
      <c r="R192" s="141"/>
      <c r="S192" s="211"/>
      <c r="T192" s="346" t="str">
        <f t="shared" si="67"/>
        <v/>
      </c>
      <c r="U192" s="127" t="str">
        <f t="shared" si="91"/>
        <v/>
      </c>
      <c r="V192" s="127" t="str">
        <f t="shared" si="92"/>
        <v/>
      </c>
      <c r="W192" s="127" t="str">
        <f t="shared" si="68"/>
        <v/>
      </c>
      <c r="X192" s="127" t="str">
        <f t="shared" si="69"/>
        <v/>
      </c>
      <c r="Y192" s="141"/>
      <c r="Z192" s="211"/>
      <c r="AA192" s="361" t="str">
        <f t="shared" si="70"/>
        <v/>
      </c>
      <c r="AB192" s="127" t="str">
        <f t="shared" si="93"/>
        <v/>
      </c>
      <c r="AC192" s="127" t="str">
        <f t="shared" si="94"/>
        <v/>
      </c>
      <c r="AD192" s="127" t="str">
        <f t="shared" si="71"/>
        <v/>
      </c>
      <c r="AE192" s="127" t="str">
        <f t="shared" si="72"/>
        <v/>
      </c>
      <c r="AF192" s="213" t="str">
        <f t="shared" si="98"/>
        <v/>
      </c>
      <c r="AG192" s="141"/>
      <c r="AH192" s="211"/>
      <c r="AI192" s="346" t="str">
        <f t="shared" si="73"/>
        <v/>
      </c>
      <c r="AJ192" s="153" t="str">
        <f t="shared" si="95"/>
        <v/>
      </c>
      <c r="AK192" s="153" t="str">
        <f t="shared" si="74"/>
        <v/>
      </c>
      <c r="AL192" s="153" t="str">
        <f t="shared" si="75"/>
        <v/>
      </c>
      <c r="AM192" s="141"/>
      <c r="AN192" s="211"/>
      <c r="AO192" s="346" t="str">
        <f t="shared" si="76"/>
        <v/>
      </c>
      <c r="AP192" s="153" t="str">
        <f t="shared" si="96"/>
        <v/>
      </c>
      <c r="AQ192" s="153" t="str">
        <f t="shared" si="77"/>
        <v/>
      </c>
      <c r="AR192" s="153" t="str">
        <f t="shared" si="78"/>
        <v/>
      </c>
      <c r="AS192" s="141"/>
      <c r="AT192" s="211"/>
      <c r="AU192" s="346" t="str">
        <f t="shared" si="79"/>
        <v/>
      </c>
      <c r="AV192" s="153" t="str">
        <f t="shared" si="97"/>
        <v/>
      </c>
      <c r="AW192" s="153" t="str">
        <f t="shared" si="80"/>
        <v/>
      </c>
      <c r="AX192" s="153" t="str">
        <f t="shared" si="81"/>
        <v/>
      </c>
    </row>
    <row r="193" spans="1:50" ht="29.45" customHeight="1" x14ac:dyDescent="0.25">
      <c r="A193" s="216" t="str">
        <f>'N-Bedarf-SK §13a'!A193</f>
        <v/>
      </c>
      <c r="B193" s="216" t="str">
        <f>IF('N-Bedarf-SK §13a'!B193="","",'N-Bedarf-SK §13a'!B193)</f>
        <v/>
      </c>
      <c r="C193" s="217" t="str">
        <f>IF('N-Bedarf-SK §13a'!D193="","",'N-Bedarf-SK §13a'!D193)</f>
        <v/>
      </c>
      <c r="D193" s="218" t="str">
        <f>IF('N-Bedarf-SK §13a'!C193="","",'N-Bedarf-SK §13a'!C193)</f>
        <v/>
      </c>
      <c r="E193" s="219" t="str">
        <f>IF('N-Bedarf-SK §13a'!AI193="",'N-Bedarf-SK §13a'!AG193,'N-Bedarf-SK §13a'!AI193)</f>
        <v/>
      </c>
      <c r="F193" s="219"/>
      <c r="G193" s="219"/>
      <c r="H193" s="345" t="str">
        <f t="shared" si="82"/>
        <v/>
      </c>
      <c r="I193" s="345" t="str">
        <f t="shared" si="83"/>
        <v/>
      </c>
      <c r="J193" s="345" t="str">
        <f t="shared" si="84"/>
        <v/>
      </c>
      <c r="K193" s="220">
        <f t="shared" si="85"/>
        <v>0</v>
      </c>
      <c r="L193" s="220">
        <f t="shared" si="86"/>
        <v>0</v>
      </c>
      <c r="M193" s="220">
        <f t="shared" si="87"/>
        <v>0</v>
      </c>
      <c r="N193" s="220" t="str">
        <f t="shared" si="88"/>
        <v/>
      </c>
      <c r="O193" s="220" t="str">
        <f t="shared" si="89"/>
        <v/>
      </c>
      <c r="P193" s="220" t="str">
        <f t="shared" si="90"/>
        <v/>
      </c>
      <c r="Q193" s="214" t="str">
        <f t="shared" si="66"/>
        <v/>
      </c>
      <c r="R193" s="141"/>
      <c r="S193" s="211"/>
      <c r="T193" s="346" t="str">
        <f t="shared" si="67"/>
        <v/>
      </c>
      <c r="U193" s="127" t="str">
        <f t="shared" si="91"/>
        <v/>
      </c>
      <c r="V193" s="127" t="str">
        <f t="shared" si="92"/>
        <v/>
      </c>
      <c r="W193" s="127" t="str">
        <f t="shared" si="68"/>
        <v/>
      </c>
      <c r="X193" s="127" t="str">
        <f t="shared" si="69"/>
        <v/>
      </c>
      <c r="Y193" s="141"/>
      <c r="Z193" s="211"/>
      <c r="AA193" s="361" t="str">
        <f t="shared" si="70"/>
        <v/>
      </c>
      <c r="AB193" s="127" t="str">
        <f t="shared" si="93"/>
        <v/>
      </c>
      <c r="AC193" s="127" t="str">
        <f t="shared" si="94"/>
        <v/>
      </c>
      <c r="AD193" s="127" t="str">
        <f t="shared" si="71"/>
        <v/>
      </c>
      <c r="AE193" s="127" t="str">
        <f t="shared" si="72"/>
        <v/>
      </c>
      <c r="AF193" s="213" t="str">
        <f t="shared" si="98"/>
        <v/>
      </c>
      <c r="AG193" s="141"/>
      <c r="AH193" s="211"/>
      <c r="AI193" s="346" t="str">
        <f t="shared" si="73"/>
        <v/>
      </c>
      <c r="AJ193" s="153" t="str">
        <f t="shared" si="95"/>
        <v/>
      </c>
      <c r="AK193" s="153" t="str">
        <f t="shared" si="74"/>
        <v/>
      </c>
      <c r="AL193" s="153" t="str">
        <f t="shared" si="75"/>
        <v/>
      </c>
      <c r="AM193" s="141"/>
      <c r="AN193" s="211"/>
      <c r="AO193" s="346" t="str">
        <f t="shared" si="76"/>
        <v/>
      </c>
      <c r="AP193" s="153" t="str">
        <f t="shared" si="96"/>
        <v/>
      </c>
      <c r="AQ193" s="153" t="str">
        <f t="shared" si="77"/>
        <v/>
      </c>
      <c r="AR193" s="153" t="str">
        <f t="shared" si="78"/>
        <v/>
      </c>
      <c r="AS193" s="141"/>
      <c r="AT193" s="211"/>
      <c r="AU193" s="346" t="str">
        <f t="shared" si="79"/>
        <v/>
      </c>
      <c r="AV193" s="153" t="str">
        <f t="shared" si="97"/>
        <v/>
      </c>
      <c r="AW193" s="153" t="str">
        <f t="shared" si="80"/>
        <v/>
      </c>
      <c r="AX193" s="153" t="str">
        <f t="shared" si="81"/>
        <v/>
      </c>
    </row>
    <row r="194" spans="1:50" ht="29.45" customHeight="1" x14ac:dyDescent="0.25">
      <c r="A194" s="216" t="str">
        <f>'N-Bedarf-SK §13a'!A194</f>
        <v/>
      </c>
      <c r="B194" s="216" t="str">
        <f>IF('N-Bedarf-SK §13a'!B194="","",'N-Bedarf-SK §13a'!B194)</f>
        <v/>
      </c>
      <c r="C194" s="217" t="str">
        <f>IF('N-Bedarf-SK §13a'!D194="","",'N-Bedarf-SK §13a'!D194)</f>
        <v/>
      </c>
      <c r="D194" s="218" t="str">
        <f>IF('N-Bedarf-SK §13a'!C194="","",'N-Bedarf-SK §13a'!C194)</f>
        <v/>
      </c>
      <c r="E194" s="219" t="str">
        <f>IF('N-Bedarf-SK §13a'!AI194="",'N-Bedarf-SK §13a'!AG194,'N-Bedarf-SK §13a'!AI194)</f>
        <v/>
      </c>
      <c r="F194" s="219"/>
      <c r="G194" s="219"/>
      <c r="H194" s="345" t="str">
        <f t="shared" si="82"/>
        <v/>
      </c>
      <c r="I194" s="345" t="str">
        <f t="shared" si="83"/>
        <v/>
      </c>
      <c r="J194" s="345" t="str">
        <f t="shared" si="84"/>
        <v/>
      </c>
      <c r="K194" s="220">
        <f t="shared" si="85"/>
        <v>0</v>
      </c>
      <c r="L194" s="220">
        <f t="shared" si="86"/>
        <v>0</v>
      </c>
      <c r="M194" s="220">
        <f t="shared" si="87"/>
        <v>0</v>
      </c>
      <c r="N194" s="220" t="str">
        <f t="shared" si="88"/>
        <v/>
      </c>
      <c r="O194" s="220" t="str">
        <f t="shared" si="89"/>
        <v/>
      </c>
      <c r="P194" s="220" t="str">
        <f t="shared" si="90"/>
        <v/>
      </c>
      <c r="Q194" s="214" t="str">
        <f t="shared" si="66"/>
        <v/>
      </c>
      <c r="R194" s="141"/>
      <c r="S194" s="211"/>
      <c r="T194" s="346" t="str">
        <f t="shared" si="67"/>
        <v/>
      </c>
      <c r="U194" s="127" t="str">
        <f t="shared" si="91"/>
        <v/>
      </c>
      <c r="V194" s="127" t="str">
        <f t="shared" si="92"/>
        <v/>
      </c>
      <c r="W194" s="127" t="str">
        <f t="shared" si="68"/>
        <v/>
      </c>
      <c r="X194" s="127" t="str">
        <f t="shared" si="69"/>
        <v/>
      </c>
      <c r="Y194" s="141"/>
      <c r="Z194" s="211"/>
      <c r="AA194" s="361" t="str">
        <f t="shared" si="70"/>
        <v/>
      </c>
      <c r="AB194" s="127" t="str">
        <f t="shared" si="93"/>
        <v/>
      </c>
      <c r="AC194" s="127" t="str">
        <f t="shared" si="94"/>
        <v/>
      </c>
      <c r="AD194" s="127" t="str">
        <f t="shared" si="71"/>
        <v/>
      </c>
      <c r="AE194" s="127" t="str">
        <f t="shared" si="72"/>
        <v/>
      </c>
      <c r="AF194" s="213" t="str">
        <f t="shared" si="98"/>
        <v/>
      </c>
      <c r="AG194" s="141"/>
      <c r="AH194" s="211"/>
      <c r="AI194" s="346" t="str">
        <f t="shared" si="73"/>
        <v/>
      </c>
      <c r="AJ194" s="153" t="str">
        <f t="shared" si="95"/>
        <v/>
      </c>
      <c r="AK194" s="153" t="str">
        <f t="shared" si="74"/>
        <v/>
      </c>
      <c r="AL194" s="153" t="str">
        <f t="shared" si="75"/>
        <v/>
      </c>
      <c r="AM194" s="141"/>
      <c r="AN194" s="211"/>
      <c r="AO194" s="346" t="str">
        <f t="shared" si="76"/>
        <v/>
      </c>
      <c r="AP194" s="153" t="str">
        <f t="shared" si="96"/>
        <v/>
      </c>
      <c r="AQ194" s="153" t="str">
        <f t="shared" si="77"/>
        <v/>
      </c>
      <c r="AR194" s="153" t="str">
        <f t="shared" si="78"/>
        <v/>
      </c>
      <c r="AS194" s="141"/>
      <c r="AT194" s="211"/>
      <c r="AU194" s="346" t="str">
        <f t="shared" si="79"/>
        <v/>
      </c>
      <c r="AV194" s="153" t="str">
        <f t="shared" si="97"/>
        <v/>
      </c>
      <c r="AW194" s="153" t="str">
        <f t="shared" si="80"/>
        <v/>
      </c>
      <c r="AX194" s="153" t="str">
        <f t="shared" si="81"/>
        <v/>
      </c>
    </row>
    <row r="195" spans="1:50" ht="29.45" customHeight="1" x14ac:dyDescent="0.25">
      <c r="A195" s="216" t="str">
        <f>'N-Bedarf-SK §13a'!A195</f>
        <v/>
      </c>
      <c r="B195" s="216" t="str">
        <f>IF('N-Bedarf-SK §13a'!B195="","",'N-Bedarf-SK §13a'!B195)</f>
        <v/>
      </c>
      <c r="C195" s="217" t="str">
        <f>IF('N-Bedarf-SK §13a'!D195="","",'N-Bedarf-SK §13a'!D195)</f>
        <v/>
      </c>
      <c r="D195" s="218" t="str">
        <f>IF('N-Bedarf-SK §13a'!C195="","",'N-Bedarf-SK §13a'!C195)</f>
        <v/>
      </c>
      <c r="E195" s="219" t="str">
        <f>IF('N-Bedarf-SK §13a'!AI195="",'N-Bedarf-SK §13a'!AG195,'N-Bedarf-SK §13a'!AI195)</f>
        <v/>
      </c>
      <c r="F195" s="219"/>
      <c r="G195" s="219"/>
      <c r="H195" s="345" t="str">
        <f t="shared" si="82"/>
        <v/>
      </c>
      <c r="I195" s="345" t="str">
        <f t="shared" si="83"/>
        <v/>
      </c>
      <c r="J195" s="345" t="str">
        <f t="shared" si="84"/>
        <v/>
      </c>
      <c r="K195" s="220">
        <f t="shared" si="85"/>
        <v>0</v>
      </c>
      <c r="L195" s="220">
        <f t="shared" si="86"/>
        <v>0</v>
      </c>
      <c r="M195" s="220">
        <f t="shared" si="87"/>
        <v>0</v>
      </c>
      <c r="N195" s="220" t="str">
        <f t="shared" si="88"/>
        <v/>
      </c>
      <c r="O195" s="220" t="str">
        <f t="shared" si="89"/>
        <v/>
      </c>
      <c r="P195" s="220" t="str">
        <f t="shared" si="90"/>
        <v/>
      </c>
      <c r="Q195" s="214" t="str">
        <f t="shared" si="66"/>
        <v/>
      </c>
      <c r="R195" s="141"/>
      <c r="S195" s="211"/>
      <c r="T195" s="346" t="str">
        <f t="shared" si="67"/>
        <v/>
      </c>
      <c r="U195" s="127" t="str">
        <f t="shared" si="91"/>
        <v/>
      </c>
      <c r="V195" s="127" t="str">
        <f t="shared" si="92"/>
        <v/>
      </c>
      <c r="W195" s="127" t="str">
        <f t="shared" si="68"/>
        <v/>
      </c>
      <c r="X195" s="127" t="str">
        <f t="shared" si="69"/>
        <v/>
      </c>
      <c r="Y195" s="141"/>
      <c r="Z195" s="211"/>
      <c r="AA195" s="361" t="str">
        <f t="shared" si="70"/>
        <v/>
      </c>
      <c r="AB195" s="127" t="str">
        <f t="shared" si="93"/>
        <v/>
      </c>
      <c r="AC195" s="127" t="str">
        <f t="shared" si="94"/>
        <v/>
      </c>
      <c r="AD195" s="127" t="str">
        <f t="shared" si="71"/>
        <v/>
      </c>
      <c r="AE195" s="127" t="str">
        <f t="shared" si="72"/>
        <v/>
      </c>
      <c r="AF195" s="213" t="str">
        <f t="shared" si="98"/>
        <v/>
      </c>
      <c r="AG195" s="141"/>
      <c r="AH195" s="211"/>
      <c r="AI195" s="346" t="str">
        <f t="shared" si="73"/>
        <v/>
      </c>
      <c r="AJ195" s="153" t="str">
        <f t="shared" si="95"/>
        <v/>
      </c>
      <c r="AK195" s="153" t="str">
        <f t="shared" si="74"/>
        <v/>
      </c>
      <c r="AL195" s="153" t="str">
        <f t="shared" si="75"/>
        <v/>
      </c>
      <c r="AM195" s="141"/>
      <c r="AN195" s="211"/>
      <c r="AO195" s="346" t="str">
        <f t="shared" si="76"/>
        <v/>
      </c>
      <c r="AP195" s="153" t="str">
        <f t="shared" si="96"/>
        <v/>
      </c>
      <c r="AQ195" s="153" t="str">
        <f t="shared" si="77"/>
        <v/>
      </c>
      <c r="AR195" s="153" t="str">
        <f t="shared" si="78"/>
        <v/>
      </c>
      <c r="AS195" s="141"/>
      <c r="AT195" s="211"/>
      <c r="AU195" s="346" t="str">
        <f t="shared" si="79"/>
        <v/>
      </c>
      <c r="AV195" s="153" t="str">
        <f t="shared" si="97"/>
        <v/>
      </c>
      <c r="AW195" s="153" t="str">
        <f t="shared" si="80"/>
        <v/>
      </c>
      <c r="AX195" s="153" t="str">
        <f t="shared" si="81"/>
        <v/>
      </c>
    </row>
    <row r="196" spans="1:50" ht="29.45" customHeight="1" x14ac:dyDescent="0.25">
      <c r="A196" s="216" t="str">
        <f>'N-Bedarf-SK §13a'!A196</f>
        <v/>
      </c>
      <c r="B196" s="216" t="str">
        <f>IF('N-Bedarf-SK §13a'!B196="","",'N-Bedarf-SK §13a'!B196)</f>
        <v/>
      </c>
      <c r="C196" s="217" t="str">
        <f>IF('N-Bedarf-SK §13a'!D196="","",'N-Bedarf-SK §13a'!D196)</f>
        <v/>
      </c>
      <c r="D196" s="218" t="str">
        <f>IF('N-Bedarf-SK §13a'!C196="","",'N-Bedarf-SK §13a'!C196)</f>
        <v/>
      </c>
      <c r="E196" s="219" t="str">
        <f>IF('N-Bedarf-SK §13a'!AI196="",'N-Bedarf-SK §13a'!AG196,'N-Bedarf-SK §13a'!AI196)</f>
        <v/>
      </c>
      <c r="F196" s="219"/>
      <c r="G196" s="219"/>
      <c r="H196" s="345" t="str">
        <f t="shared" si="82"/>
        <v/>
      </c>
      <c r="I196" s="345" t="str">
        <f t="shared" si="83"/>
        <v/>
      </c>
      <c r="J196" s="345" t="str">
        <f t="shared" si="84"/>
        <v/>
      </c>
      <c r="K196" s="220">
        <f t="shared" si="85"/>
        <v>0</v>
      </c>
      <c r="L196" s="220">
        <f t="shared" si="86"/>
        <v>0</v>
      </c>
      <c r="M196" s="220">
        <f t="shared" si="87"/>
        <v>0</v>
      </c>
      <c r="N196" s="220" t="str">
        <f t="shared" si="88"/>
        <v/>
      </c>
      <c r="O196" s="220" t="str">
        <f t="shared" si="89"/>
        <v/>
      </c>
      <c r="P196" s="220" t="str">
        <f t="shared" si="90"/>
        <v/>
      </c>
      <c r="Q196" s="214" t="str">
        <f t="shared" si="66"/>
        <v/>
      </c>
      <c r="R196" s="141"/>
      <c r="S196" s="211"/>
      <c r="T196" s="346" t="str">
        <f t="shared" si="67"/>
        <v/>
      </c>
      <c r="U196" s="127" t="str">
        <f t="shared" si="91"/>
        <v/>
      </c>
      <c r="V196" s="127" t="str">
        <f t="shared" si="92"/>
        <v/>
      </c>
      <c r="W196" s="127" t="str">
        <f t="shared" si="68"/>
        <v/>
      </c>
      <c r="X196" s="127" t="str">
        <f t="shared" si="69"/>
        <v/>
      </c>
      <c r="Y196" s="141"/>
      <c r="Z196" s="211"/>
      <c r="AA196" s="361" t="str">
        <f t="shared" si="70"/>
        <v/>
      </c>
      <c r="AB196" s="127" t="str">
        <f t="shared" si="93"/>
        <v/>
      </c>
      <c r="AC196" s="127" t="str">
        <f t="shared" si="94"/>
        <v/>
      </c>
      <c r="AD196" s="127" t="str">
        <f t="shared" si="71"/>
        <v/>
      </c>
      <c r="AE196" s="127" t="str">
        <f t="shared" si="72"/>
        <v/>
      </c>
      <c r="AF196" s="213" t="str">
        <f t="shared" si="98"/>
        <v/>
      </c>
      <c r="AG196" s="141"/>
      <c r="AH196" s="211"/>
      <c r="AI196" s="346" t="str">
        <f t="shared" si="73"/>
        <v/>
      </c>
      <c r="AJ196" s="153" t="str">
        <f t="shared" si="95"/>
        <v/>
      </c>
      <c r="AK196" s="153" t="str">
        <f t="shared" si="74"/>
        <v/>
      </c>
      <c r="AL196" s="153" t="str">
        <f t="shared" si="75"/>
        <v/>
      </c>
      <c r="AM196" s="141"/>
      <c r="AN196" s="211"/>
      <c r="AO196" s="346" t="str">
        <f t="shared" si="76"/>
        <v/>
      </c>
      <c r="AP196" s="153" t="str">
        <f t="shared" si="96"/>
        <v/>
      </c>
      <c r="AQ196" s="153" t="str">
        <f t="shared" si="77"/>
        <v/>
      </c>
      <c r="AR196" s="153" t="str">
        <f t="shared" si="78"/>
        <v/>
      </c>
      <c r="AS196" s="141"/>
      <c r="AT196" s="211"/>
      <c r="AU196" s="346" t="str">
        <f t="shared" si="79"/>
        <v/>
      </c>
      <c r="AV196" s="153" t="str">
        <f t="shared" si="97"/>
        <v/>
      </c>
      <c r="AW196" s="153" t="str">
        <f t="shared" si="80"/>
        <v/>
      </c>
      <c r="AX196" s="153" t="str">
        <f t="shared" si="81"/>
        <v/>
      </c>
    </row>
    <row r="197" spans="1:50" ht="29.45" customHeight="1" x14ac:dyDescent="0.25">
      <c r="A197" s="216" t="str">
        <f>'N-Bedarf-SK §13a'!A197</f>
        <v/>
      </c>
      <c r="B197" s="216" t="str">
        <f>IF('N-Bedarf-SK §13a'!B197="","",'N-Bedarf-SK §13a'!B197)</f>
        <v/>
      </c>
      <c r="C197" s="217" t="str">
        <f>IF('N-Bedarf-SK §13a'!D197="","",'N-Bedarf-SK §13a'!D197)</f>
        <v/>
      </c>
      <c r="D197" s="218" t="str">
        <f>IF('N-Bedarf-SK §13a'!C197="","",'N-Bedarf-SK §13a'!C197)</f>
        <v/>
      </c>
      <c r="E197" s="219" t="str">
        <f>IF('N-Bedarf-SK §13a'!AI197="",'N-Bedarf-SK §13a'!AG197,'N-Bedarf-SK §13a'!AI197)</f>
        <v/>
      </c>
      <c r="F197" s="219"/>
      <c r="G197" s="219"/>
      <c r="H197" s="345" t="str">
        <f t="shared" si="82"/>
        <v/>
      </c>
      <c r="I197" s="345" t="str">
        <f t="shared" si="83"/>
        <v/>
      </c>
      <c r="J197" s="345" t="str">
        <f t="shared" si="84"/>
        <v/>
      </c>
      <c r="K197" s="220">
        <f t="shared" si="85"/>
        <v>0</v>
      </c>
      <c r="L197" s="220">
        <f t="shared" si="86"/>
        <v>0</v>
      </c>
      <c r="M197" s="220">
        <f t="shared" si="87"/>
        <v>0</v>
      </c>
      <c r="N197" s="220" t="str">
        <f t="shared" si="88"/>
        <v/>
      </c>
      <c r="O197" s="220" t="str">
        <f t="shared" si="89"/>
        <v/>
      </c>
      <c r="P197" s="220" t="str">
        <f t="shared" si="90"/>
        <v/>
      </c>
      <c r="Q197" s="214" t="str">
        <f t="shared" si="66"/>
        <v/>
      </c>
      <c r="R197" s="141"/>
      <c r="S197" s="211"/>
      <c r="T197" s="346" t="str">
        <f t="shared" si="67"/>
        <v/>
      </c>
      <c r="U197" s="127" t="str">
        <f t="shared" si="91"/>
        <v/>
      </c>
      <c r="V197" s="127" t="str">
        <f t="shared" si="92"/>
        <v/>
      </c>
      <c r="W197" s="127" t="str">
        <f t="shared" si="68"/>
        <v/>
      </c>
      <c r="X197" s="127" t="str">
        <f t="shared" si="69"/>
        <v/>
      </c>
      <c r="Y197" s="141"/>
      <c r="Z197" s="211"/>
      <c r="AA197" s="361" t="str">
        <f t="shared" si="70"/>
        <v/>
      </c>
      <c r="AB197" s="127" t="str">
        <f t="shared" si="93"/>
        <v/>
      </c>
      <c r="AC197" s="127" t="str">
        <f t="shared" si="94"/>
        <v/>
      </c>
      <c r="AD197" s="127" t="str">
        <f t="shared" si="71"/>
        <v/>
      </c>
      <c r="AE197" s="127" t="str">
        <f t="shared" si="72"/>
        <v/>
      </c>
      <c r="AF197" s="213" t="str">
        <f t="shared" si="98"/>
        <v/>
      </c>
      <c r="AG197" s="141"/>
      <c r="AH197" s="211"/>
      <c r="AI197" s="346" t="str">
        <f t="shared" si="73"/>
        <v/>
      </c>
      <c r="AJ197" s="153" t="str">
        <f t="shared" si="95"/>
        <v/>
      </c>
      <c r="AK197" s="153" t="str">
        <f t="shared" si="74"/>
        <v/>
      </c>
      <c r="AL197" s="153" t="str">
        <f t="shared" si="75"/>
        <v/>
      </c>
      <c r="AM197" s="141"/>
      <c r="AN197" s="211"/>
      <c r="AO197" s="346" t="str">
        <f t="shared" si="76"/>
        <v/>
      </c>
      <c r="AP197" s="153" t="str">
        <f t="shared" si="96"/>
        <v/>
      </c>
      <c r="AQ197" s="153" t="str">
        <f t="shared" si="77"/>
        <v/>
      </c>
      <c r="AR197" s="153" t="str">
        <f t="shared" si="78"/>
        <v/>
      </c>
      <c r="AS197" s="141"/>
      <c r="AT197" s="211"/>
      <c r="AU197" s="346" t="str">
        <f t="shared" si="79"/>
        <v/>
      </c>
      <c r="AV197" s="153" t="str">
        <f t="shared" si="97"/>
        <v/>
      </c>
      <c r="AW197" s="153" t="str">
        <f t="shared" si="80"/>
        <v/>
      </c>
      <c r="AX197" s="153" t="str">
        <f t="shared" si="81"/>
        <v/>
      </c>
    </row>
    <row r="198" spans="1:50" ht="29.45" customHeight="1" x14ac:dyDescent="0.25">
      <c r="A198" s="216" t="str">
        <f>'N-Bedarf-SK §13a'!A198</f>
        <v/>
      </c>
      <c r="B198" s="216" t="str">
        <f>IF('N-Bedarf-SK §13a'!B198="","",'N-Bedarf-SK §13a'!B198)</f>
        <v/>
      </c>
      <c r="C198" s="217" t="str">
        <f>IF('N-Bedarf-SK §13a'!D198="","",'N-Bedarf-SK §13a'!D198)</f>
        <v/>
      </c>
      <c r="D198" s="218" t="str">
        <f>IF('N-Bedarf-SK §13a'!C198="","",'N-Bedarf-SK §13a'!C198)</f>
        <v/>
      </c>
      <c r="E198" s="219" t="str">
        <f>IF('N-Bedarf-SK §13a'!AI198="",'N-Bedarf-SK §13a'!AG198,'N-Bedarf-SK §13a'!AI198)</f>
        <v/>
      </c>
      <c r="F198" s="219"/>
      <c r="G198" s="219"/>
      <c r="H198" s="345" t="str">
        <f t="shared" si="82"/>
        <v/>
      </c>
      <c r="I198" s="345" t="str">
        <f t="shared" si="83"/>
        <v/>
      </c>
      <c r="J198" s="345" t="str">
        <f t="shared" si="84"/>
        <v/>
      </c>
      <c r="K198" s="220">
        <f t="shared" si="85"/>
        <v>0</v>
      </c>
      <c r="L198" s="220">
        <f t="shared" si="86"/>
        <v>0</v>
      </c>
      <c r="M198" s="220">
        <f t="shared" si="87"/>
        <v>0</v>
      </c>
      <c r="N198" s="220" t="str">
        <f t="shared" si="88"/>
        <v/>
      </c>
      <c r="O198" s="220" t="str">
        <f t="shared" si="89"/>
        <v/>
      </c>
      <c r="P198" s="220" t="str">
        <f t="shared" si="90"/>
        <v/>
      </c>
      <c r="Q198" s="214" t="str">
        <f t="shared" si="66"/>
        <v/>
      </c>
      <c r="R198" s="141"/>
      <c r="S198" s="211"/>
      <c r="T198" s="346" t="str">
        <f t="shared" si="67"/>
        <v/>
      </c>
      <c r="U198" s="127" t="str">
        <f t="shared" si="91"/>
        <v/>
      </c>
      <c r="V198" s="127" t="str">
        <f t="shared" si="92"/>
        <v/>
      </c>
      <c r="W198" s="127" t="str">
        <f t="shared" si="68"/>
        <v/>
      </c>
      <c r="X198" s="127" t="str">
        <f t="shared" si="69"/>
        <v/>
      </c>
      <c r="Y198" s="141"/>
      <c r="Z198" s="211"/>
      <c r="AA198" s="361" t="str">
        <f t="shared" si="70"/>
        <v/>
      </c>
      <c r="AB198" s="127" t="str">
        <f t="shared" si="93"/>
        <v/>
      </c>
      <c r="AC198" s="127" t="str">
        <f t="shared" si="94"/>
        <v/>
      </c>
      <c r="AD198" s="127" t="str">
        <f t="shared" si="71"/>
        <v/>
      </c>
      <c r="AE198" s="127" t="str">
        <f t="shared" si="72"/>
        <v/>
      </c>
      <c r="AF198" s="213" t="str">
        <f t="shared" si="98"/>
        <v/>
      </c>
      <c r="AG198" s="141"/>
      <c r="AH198" s="211"/>
      <c r="AI198" s="346" t="str">
        <f t="shared" si="73"/>
        <v/>
      </c>
      <c r="AJ198" s="153" t="str">
        <f t="shared" si="95"/>
        <v/>
      </c>
      <c r="AK198" s="153" t="str">
        <f t="shared" si="74"/>
        <v/>
      </c>
      <c r="AL198" s="153" t="str">
        <f t="shared" si="75"/>
        <v/>
      </c>
      <c r="AM198" s="141"/>
      <c r="AN198" s="211"/>
      <c r="AO198" s="346" t="str">
        <f t="shared" si="76"/>
        <v/>
      </c>
      <c r="AP198" s="153" t="str">
        <f t="shared" si="96"/>
        <v/>
      </c>
      <c r="AQ198" s="153" t="str">
        <f t="shared" si="77"/>
        <v/>
      </c>
      <c r="AR198" s="153" t="str">
        <f t="shared" si="78"/>
        <v/>
      </c>
      <c r="AS198" s="141"/>
      <c r="AT198" s="211"/>
      <c r="AU198" s="346" t="str">
        <f t="shared" si="79"/>
        <v/>
      </c>
      <c r="AV198" s="153" t="str">
        <f t="shared" si="97"/>
        <v/>
      </c>
      <c r="AW198" s="153" t="str">
        <f t="shared" si="80"/>
        <v/>
      </c>
      <c r="AX198" s="153" t="str">
        <f t="shared" si="81"/>
        <v/>
      </c>
    </row>
    <row r="199" spans="1:50" ht="29.45" customHeight="1" x14ac:dyDescent="0.25">
      <c r="A199" s="216" t="str">
        <f>'N-Bedarf-SK §13a'!A199</f>
        <v/>
      </c>
      <c r="B199" s="216" t="str">
        <f>IF('N-Bedarf-SK §13a'!B199="","",'N-Bedarf-SK §13a'!B199)</f>
        <v/>
      </c>
      <c r="C199" s="217" t="str">
        <f>IF('N-Bedarf-SK §13a'!D199="","",'N-Bedarf-SK §13a'!D199)</f>
        <v/>
      </c>
      <c r="D199" s="218" t="str">
        <f>IF('N-Bedarf-SK §13a'!C199="","",'N-Bedarf-SK §13a'!C199)</f>
        <v/>
      </c>
      <c r="E199" s="219" t="str">
        <f>IF('N-Bedarf-SK §13a'!AI199="",'N-Bedarf-SK §13a'!AG199,'N-Bedarf-SK §13a'!AI199)</f>
        <v/>
      </c>
      <c r="F199" s="219"/>
      <c r="G199" s="219"/>
      <c r="H199" s="345" t="str">
        <f t="shared" si="82"/>
        <v/>
      </c>
      <c r="I199" s="345" t="str">
        <f t="shared" si="83"/>
        <v/>
      </c>
      <c r="J199" s="345" t="str">
        <f t="shared" si="84"/>
        <v/>
      </c>
      <c r="K199" s="220">
        <f t="shared" si="85"/>
        <v>0</v>
      </c>
      <c r="L199" s="220">
        <f t="shared" si="86"/>
        <v>0</v>
      </c>
      <c r="M199" s="220">
        <f t="shared" si="87"/>
        <v>0</v>
      </c>
      <c r="N199" s="220" t="str">
        <f t="shared" si="88"/>
        <v/>
      </c>
      <c r="O199" s="220" t="str">
        <f t="shared" si="89"/>
        <v/>
      </c>
      <c r="P199" s="220" t="str">
        <f t="shared" si="90"/>
        <v/>
      </c>
      <c r="Q199" s="214" t="str">
        <f t="shared" si="66"/>
        <v/>
      </c>
      <c r="R199" s="141"/>
      <c r="S199" s="211"/>
      <c r="T199" s="346" t="str">
        <f t="shared" si="67"/>
        <v/>
      </c>
      <c r="U199" s="127" t="str">
        <f t="shared" si="91"/>
        <v/>
      </c>
      <c r="V199" s="127" t="str">
        <f t="shared" si="92"/>
        <v/>
      </c>
      <c r="W199" s="127" t="str">
        <f t="shared" si="68"/>
        <v/>
      </c>
      <c r="X199" s="127" t="str">
        <f t="shared" si="69"/>
        <v/>
      </c>
      <c r="Y199" s="141"/>
      <c r="Z199" s="211"/>
      <c r="AA199" s="361" t="str">
        <f t="shared" si="70"/>
        <v/>
      </c>
      <c r="AB199" s="127" t="str">
        <f t="shared" si="93"/>
        <v/>
      </c>
      <c r="AC199" s="127" t="str">
        <f t="shared" si="94"/>
        <v/>
      </c>
      <c r="AD199" s="127" t="str">
        <f t="shared" si="71"/>
        <v/>
      </c>
      <c r="AE199" s="127" t="str">
        <f t="shared" si="72"/>
        <v/>
      </c>
      <c r="AF199" s="213" t="str">
        <f t="shared" si="98"/>
        <v/>
      </c>
      <c r="AG199" s="141"/>
      <c r="AH199" s="211"/>
      <c r="AI199" s="346" t="str">
        <f t="shared" si="73"/>
        <v/>
      </c>
      <c r="AJ199" s="153" t="str">
        <f t="shared" si="95"/>
        <v/>
      </c>
      <c r="AK199" s="153" t="str">
        <f t="shared" si="74"/>
        <v/>
      </c>
      <c r="AL199" s="153" t="str">
        <f t="shared" si="75"/>
        <v/>
      </c>
      <c r="AM199" s="141"/>
      <c r="AN199" s="211"/>
      <c r="AO199" s="346" t="str">
        <f t="shared" si="76"/>
        <v/>
      </c>
      <c r="AP199" s="153" t="str">
        <f t="shared" si="96"/>
        <v/>
      </c>
      <c r="AQ199" s="153" t="str">
        <f t="shared" si="77"/>
        <v/>
      </c>
      <c r="AR199" s="153" t="str">
        <f t="shared" si="78"/>
        <v/>
      </c>
      <c r="AS199" s="141"/>
      <c r="AT199" s="211"/>
      <c r="AU199" s="346" t="str">
        <f t="shared" si="79"/>
        <v/>
      </c>
      <c r="AV199" s="153" t="str">
        <f t="shared" si="97"/>
        <v/>
      </c>
      <c r="AW199" s="153" t="str">
        <f t="shared" si="80"/>
        <v/>
      </c>
      <c r="AX199" s="153" t="str">
        <f t="shared" si="81"/>
        <v/>
      </c>
    </row>
    <row r="200" spans="1:50" ht="29.45" customHeight="1" x14ac:dyDescent="0.25">
      <c r="A200" s="216" t="str">
        <f>'N-Bedarf-SK §13a'!A200</f>
        <v/>
      </c>
      <c r="B200" s="216" t="str">
        <f>IF('N-Bedarf-SK §13a'!B200="","",'N-Bedarf-SK §13a'!B200)</f>
        <v/>
      </c>
      <c r="C200" s="217" t="str">
        <f>IF('N-Bedarf-SK §13a'!D200="","",'N-Bedarf-SK §13a'!D200)</f>
        <v/>
      </c>
      <c r="D200" s="218" t="str">
        <f>IF('N-Bedarf-SK §13a'!C200="","",'N-Bedarf-SK §13a'!C200)</f>
        <v/>
      </c>
      <c r="E200" s="219" t="str">
        <f>IF('N-Bedarf-SK §13a'!AI200="",'N-Bedarf-SK §13a'!AG200,'N-Bedarf-SK §13a'!AI200)</f>
        <v/>
      </c>
      <c r="F200" s="219"/>
      <c r="G200" s="219"/>
      <c r="H200" s="345" t="str">
        <f t="shared" si="82"/>
        <v/>
      </c>
      <c r="I200" s="345" t="str">
        <f t="shared" si="83"/>
        <v/>
      </c>
      <c r="J200" s="345" t="str">
        <f t="shared" si="84"/>
        <v/>
      </c>
      <c r="K200" s="220">
        <f t="shared" si="85"/>
        <v>0</v>
      </c>
      <c r="L200" s="220">
        <f t="shared" si="86"/>
        <v>0</v>
      </c>
      <c r="M200" s="220">
        <f t="shared" si="87"/>
        <v>0</v>
      </c>
      <c r="N200" s="220" t="str">
        <f t="shared" si="88"/>
        <v/>
      </c>
      <c r="O200" s="220" t="str">
        <f t="shared" si="89"/>
        <v/>
      </c>
      <c r="P200" s="220" t="str">
        <f t="shared" si="90"/>
        <v/>
      </c>
      <c r="Q200" s="214" t="str">
        <f t="shared" ref="Q200:Q263" si="99">IF(N200="","",IF(N200&gt;0,"Achtung: N-Überhang!",""))</f>
        <v/>
      </c>
      <c r="R200" s="141"/>
      <c r="S200" s="211"/>
      <c r="T200" s="346" t="str">
        <f t="shared" ref="T200:T263" si="100">IF(D200="","",S200*D200)</f>
        <v/>
      </c>
      <c r="U200" s="127" t="str">
        <f t="shared" si="91"/>
        <v/>
      </c>
      <c r="V200" s="127" t="str">
        <f t="shared" si="92"/>
        <v/>
      </c>
      <c r="W200" s="127" t="str">
        <f t="shared" ref="W200:W263" si="101">IF(OR(F200="",R200="",R200="keine"),"",(VLOOKUP(R200,Dünger_Formen,8,FALSE))*S200)</f>
        <v/>
      </c>
      <c r="X200" s="127" t="str">
        <f t="shared" ref="X200:X263" si="102">IF(OR(G200="",R200="",R200="keine"),"",(VLOOKUP(R200,Dünger_Formen,9,FALSE))*S200)</f>
        <v/>
      </c>
      <c r="Y200" s="141"/>
      <c r="Z200" s="211"/>
      <c r="AA200" s="361" t="str">
        <f t="shared" ref="AA200:AA263" si="103">IF(D200="","",Z200*D200)</f>
        <v/>
      </c>
      <c r="AB200" s="127" t="str">
        <f t="shared" si="93"/>
        <v/>
      </c>
      <c r="AC200" s="127" t="str">
        <f t="shared" si="94"/>
        <v/>
      </c>
      <c r="AD200" s="127" t="str">
        <f t="shared" ref="AD200:AD263" si="104">IF(OR(F200="",Y200="",Y200="keine"),"",(VLOOKUP(Y200,Dünger_Formen,8,FALSE))*Z200)</f>
        <v/>
      </c>
      <c r="AE200" s="127" t="str">
        <f t="shared" ref="AE200:AE263" si="105">IF(OR(G200="",Y200="",Y200="keine"),"",(VLOOKUP(Y200,Dünger_Formen,9,FALSE))*Z200)</f>
        <v/>
      </c>
      <c r="AF200" s="213" t="str">
        <f t="shared" si="98"/>
        <v/>
      </c>
      <c r="AG200" s="141"/>
      <c r="AH200" s="211"/>
      <c r="AI200" s="346" t="str">
        <f t="shared" ref="AI200:AI263" si="106">IF(D200="","",AH200*$D200)</f>
        <v/>
      </c>
      <c r="AJ200" s="153" t="str">
        <f t="shared" si="95"/>
        <v/>
      </c>
      <c r="AK200" s="153" t="str">
        <f t="shared" ref="AK200:AK263" si="107">IF(OR(F200="",AG200="",AG200="keine"),"",ROUND((VLOOKUP(AG200,Dünger_Formen,8,FALSE))*AH200,0))</f>
        <v/>
      </c>
      <c r="AL200" s="153" t="str">
        <f t="shared" ref="AL200:AL263" si="108">IF(OR(G200="",AG200="",AG200="keine"),"",ROUND((VLOOKUP(AG200,Dünger_Formen,9,FALSE))*AH200,0))</f>
        <v/>
      </c>
      <c r="AM200" s="141"/>
      <c r="AN200" s="211"/>
      <c r="AO200" s="346" t="str">
        <f t="shared" ref="AO200:AO263" si="109">IF(D200="","",AN200*$D200)</f>
        <v/>
      </c>
      <c r="AP200" s="153" t="str">
        <f t="shared" si="96"/>
        <v/>
      </c>
      <c r="AQ200" s="153" t="str">
        <f t="shared" ref="AQ200:AQ263" si="110">IF(OR(F200="",AM200="",AM200="keine"),"",ROUND((VLOOKUP(AM200,Dünger_Formen,8,FALSE))*AN200,0))</f>
        <v/>
      </c>
      <c r="AR200" s="153" t="str">
        <f t="shared" ref="AR200:AR263" si="111">IF(OR(G200="",AM200="",AM200="keine"),"",ROUND((VLOOKUP(AM200,Dünger_Formen,9,FALSE))*AN200,0))</f>
        <v/>
      </c>
      <c r="AS200" s="141"/>
      <c r="AT200" s="211"/>
      <c r="AU200" s="346" t="str">
        <f t="shared" ref="AU200:AU263" si="112">IF(D200="","",AT200*$D200)</f>
        <v/>
      </c>
      <c r="AV200" s="153" t="str">
        <f t="shared" si="97"/>
        <v/>
      </c>
      <c r="AW200" s="153" t="str">
        <f t="shared" ref="AW200:AW263" si="113">IF(OR(F200="",AS200="",AS200="keine"),"",ROUND((VLOOKUP(AS200,Dünger_Formen,8,FALSE))*AT200,0))</f>
        <v/>
      </c>
      <c r="AX200" s="153" t="str">
        <f t="shared" ref="AX200:AX263" si="114">IF(OR(G200="",AS200="",AS200="keine"),"",ROUND((VLOOKUP(AS200,Dünger_Formen,9,FALSE))*AT200,0))</f>
        <v/>
      </c>
    </row>
    <row r="201" spans="1:50" ht="29.45" customHeight="1" x14ac:dyDescent="0.25">
      <c r="A201" s="216" t="str">
        <f>'N-Bedarf-SK §13a'!A201</f>
        <v/>
      </c>
      <c r="B201" s="216" t="str">
        <f>IF('N-Bedarf-SK §13a'!B201="","",'N-Bedarf-SK §13a'!B201)</f>
        <v/>
      </c>
      <c r="C201" s="217" t="str">
        <f>IF('N-Bedarf-SK §13a'!D201="","",'N-Bedarf-SK §13a'!D201)</f>
        <v/>
      </c>
      <c r="D201" s="218" t="str">
        <f>IF('N-Bedarf-SK §13a'!C201="","",'N-Bedarf-SK §13a'!C201)</f>
        <v/>
      </c>
      <c r="E201" s="219" t="str">
        <f>IF('N-Bedarf-SK §13a'!AI201="",'N-Bedarf-SK §13a'!AG201,'N-Bedarf-SK §13a'!AI201)</f>
        <v/>
      </c>
      <c r="F201" s="219"/>
      <c r="G201" s="219"/>
      <c r="H201" s="345" t="str">
        <f t="shared" ref="H201:H264" si="115">IF(OR(E201="",N201=""),"",SUM(V201,AC201))</f>
        <v/>
      </c>
      <c r="I201" s="345" t="str">
        <f t="shared" ref="I201:I264" si="116">IF(OR(E201="",N201=""),"",SUM(U201,AB201))</f>
        <v/>
      </c>
      <c r="J201" s="345" t="str">
        <f t="shared" ref="J201:J264" si="117">IF(OR(E201="",N201=""),"",SUM(AJ201,AP201,AV201))</f>
        <v/>
      </c>
      <c r="K201" s="220">
        <f t="shared" ref="K201:K264" si="118">IF(V201="",0,V201)+IF(AC201="",0,AC201)+IF(AJ201="",0,AJ201)+IF(AP201="",0,AP201)+IF(AV201="",0,AV201)</f>
        <v>0</v>
      </c>
      <c r="L201" s="220">
        <f t="shared" ref="L201:L264" si="119">IF(W201="",0,W201)+IF(AD201="",0,AD201)+IF(AK201="",0,AK201)+IF(AQ201="",0,AQ201)+IF(AW201="",0,AW201)</f>
        <v>0</v>
      </c>
      <c r="M201" s="220">
        <f t="shared" ref="M201:M264" si="120">IF(X201="",0,X201)+IF(AE201="",0,AE201)+IF(AL201="",0,AL201)+IF(AR201="",0,AR201)+IF(AX201="",0,AX201)</f>
        <v>0</v>
      </c>
      <c r="N201" s="220" t="str">
        <f t="shared" ref="N201:N264" si="121">IF(E201="","",K201-E201)</f>
        <v/>
      </c>
      <c r="O201" s="220" t="str">
        <f t="shared" ref="O201:O264" si="122">IF(F201="","",L201-F201)</f>
        <v/>
      </c>
      <c r="P201" s="220" t="str">
        <f t="shared" ref="P201:P264" si="123">IF(G201="","",M201-G201)</f>
        <v/>
      </c>
      <c r="Q201" s="214" t="str">
        <f t="shared" si="99"/>
        <v/>
      </c>
      <c r="R201" s="141"/>
      <c r="S201" s="211"/>
      <c r="T201" s="346" t="str">
        <f t="shared" si="100"/>
        <v/>
      </c>
      <c r="U201" s="127" t="str">
        <f t="shared" ref="U201:U264" si="124">IF(OR(E201="",R201="",R201="keine"),"",(VLOOKUP(R201,Dünger_Formen,3,FALSE))*S201)</f>
        <v/>
      </c>
      <c r="V201" s="127" t="str">
        <f t="shared" ref="V201:V264" si="125">IF(OR(E201="",R201="",R201="keine"),"",(VLOOKUP(R201,Dünger_Formen,7,FALSE))*S201)</f>
        <v/>
      </c>
      <c r="W201" s="127" t="str">
        <f t="shared" si="101"/>
        <v/>
      </c>
      <c r="X201" s="127" t="str">
        <f t="shared" si="102"/>
        <v/>
      </c>
      <c r="Y201" s="141"/>
      <c r="Z201" s="211"/>
      <c r="AA201" s="361" t="str">
        <f t="shared" si="103"/>
        <v/>
      </c>
      <c r="AB201" s="127" t="str">
        <f t="shared" ref="AB201:AB264" si="126">IF(OR(E201="",Y201="",Y201="keine"),"",(VLOOKUP(Y201,Dünger_Formen,3,FALSE))*Z201)</f>
        <v/>
      </c>
      <c r="AC201" s="127" t="str">
        <f t="shared" ref="AC201:AC264" si="127">IF(OR(E201="",Y201="",Y201="keine"),"",(VLOOKUP(Y201,Dünger_Formen,7,FALSE))*Z201)</f>
        <v/>
      </c>
      <c r="AD201" s="127" t="str">
        <f t="shared" si="104"/>
        <v/>
      </c>
      <c r="AE201" s="127" t="str">
        <f t="shared" si="105"/>
        <v/>
      </c>
      <c r="AF201" s="213" t="str">
        <f t="shared" si="98"/>
        <v/>
      </c>
      <c r="AG201" s="141"/>
      <c r="AH201" s="211"/>
      <c r="AI201" s="346" t="str">
        <f t="shared" si="106"/>
        <v/>
      </c>
      <c r="AJ201" s="153" t="str">
        <f t="shared" ref="AJ201:AJ264" si="128">IF(OR(E201="",AG201="",AG201="keine"),"",ROUND((VLOOKUP(AG201,Dünger_Formen,3,FALSE))*AH201,0))</f>
        <v/>
      </c>
      <c r="AK201" s="153" t="str">
        <f t="shared" si="107"/>
        <v/>
      </c>
      <c r="AL201" s="153" t="str">
        <f t="shared" si="108"/>
        <v/>
      </c>
      <c r="AM201" s="141"/>
      <c r="AN201" s="211"/>
      <c r="AO201" s="346" t="str">
        <f t="shared" si="109"/>
        <v/>
      </c>
      <c r="AP201" s="153" t="str">
        <f t="shared" ref="AP201:AP264" si="129">IF(OR(E201="",AM201="",AM201="keine"),"",ROUND((VLOOKUP(AM201,Dünger_Formen,3,FALSE))*AN201,0))</f>
        <v/>
      </c>
      <c r="AQ201" s="153" t="str">
        <f t="shared" si="110"/>
        <v/>
      </c>
      <c r="AR201" s="153" t="str">
        <f t="shared" si="111"/>
        <v/>
      </c>
      <c r="AS201" s="141"/>
      <c r="AT201" s="211"/>
      <c r="AU201" s="346" t="str">
        <f t="shared" si="112"/>
        <v/>
      </c>
      <c r="AV201" s="153" t="str">
        <f t="shared" ref="AV201:AV264" si="130">IF(OR(E201="",AS201="",AS201="keine"),"",ROUND((VLOOKUP(AS201,Dünger_Formen,3,FALSE))*AT201,0))</f>
        <v/>
      </c>
      <c r="AW201" s="153" t="str">
        <f t="shared" si="113"/>
        <v/>
      </c>
      <c r="AX201" s="153" t="str">
        <f t="shared" si="114"/>
        <v/>
      </c>
    </row>
    <row r="202" spans="1:50" ht="29.45" customHeight="1" x14ac:dyDescent="0.25">
      <c r="A202" s="216" t="str">
        <f>'N-Bedarf-SK §13a'!A202</f>
        <v/>
      </c>
      <c r="B202" s="216" t="str">
        <f>IF('N-Bedarf-SK §13a'!B202="","",'N-Bedarf-SK §13a'!B202)</f>
        <v/>
      </c>
      <c r="C202" s="217" t="str">
        <f>IF('N-Bedarf-SK §13a'!D202="","",'N-Bedarf-SK §13a'!D202)</f>
        <v/>
      </c>
      <c r="D202" s="218" t="str">
        <f>IF('N-Bedarf-SK §13a'!C202="","",'N-Bedarf-SK §13a'!C202)</f>
        <v/>
      </c>
      <c r="E202" s="219" t="str">
        <f>IF('N-Bedarf-SK §13a'!AI202="",'N-Bedarf-SK §13a'!AG202,'N-Bedarf-SK §13a'!AI202)</f>
        <v/>
      </c>
      <c r="F202" s="219"/>
      <c r="G202" s="219"/>
      <c r="H202" s="345" t="str">
        <f t="shared" si="115"/>
        <v/>
      </c>
      <c r="I202" s="345" t="str">
        <f t="shared" si="116"/>
        <v/>
      </c>
      <c r="J202" s="345" t="str">
        <f t="shared" si="117"/>
        <v/>
      </c>
      <c r="K202" s="220">
        <f t="shared" si="118"/>
        <v>0</v>
      </c>
      <c r="L202" s="220">
        <f t="shared" si="119"/>
        <v>0</v>
      </c>
      <c r="M202" s="220">
        <f t="shared" si="120"/>
        <v>0</v>
      </c>
      <c r="N202" s="220" t="str">
        <f t="shared" si="121"/>
        <v/>
      </c>
      <c r="O202" s="220" t="str">
        <f t="shared" si="122"/>
        <v/>
      </c>
      <c r="P202" s="220" t="str">
        <f t="shared" si="123"/>
        <v/>
      </c>
      <c r="Q202" s="214" t="str">
        <f t="shared" si="99"/>
        <v/>
      </c>
      <c r="R202" s="141"/>
      <c r="S202" s="211"/>
      <c r="T202" s="346" t="str">
        <f t="shared" si="100"/>
        <v/>
      </c>
      <c r="U202" s="127" t="str">
        <f t="shared" si="124"/>
        <v/>
      </c>
      <c r="V202" s="127" t="str">
        <f t="shared" si="125"/>
        <v/>
      </c>
      <c r="W202" s="127" t="str">
        <f t="shared" si="101"/>
        <v/>
      </c>
      <c r="X202" s="127" t="str">
        <f t="shared" si="102"/>
        <v/>
      </c>
      <c r="Y202" s="141"/>
      <c r="Z202" s="211"/>
      <c r="AA202" s="361" t="str">
        <f t="shared" si="103"/>
        <v/>
      </c>
      <c r="AB202" s="127" t="str">
        <f t="shared" si="126"/>
        <v/>
      </c>
      <c r="AC202" s="127" t="str">
        <f t="shared" si="127"/>
        <v/>
      </c>
      <c r="AD202" s="127" t="str">
        <f t="shared" si="104"/>
        <v/>
      </c>
      <c r="AE202" s="127" t="str">
        <f t="shared" si="105"/>
        <v/>
      </c>
      <c r="AF202" s="213" t="str">
        <f t="shared" ref="AF202:AF265" si="131">IF(AND(Y202="",R202=""),"",IF(Y202="",0,IF(OR(Y202="Kompost",Y202="Bioabfallkompost",Y202="Grüngutkompost"),(AB202)*4%,(AB202)*10%))+IF(R202="",0,IF(OR(R202="Kompost",R202="Bioabfallkompost",R202="Grüngutkompost"),(U202)*4%,(U202)*10%)))</f>
        <v/>
      </c>
      <c r="AG202" s="141"/>
      <c r="AH202" s="211"/>
      <c r="AI202" s="346" t="str">
        <f t="shared" si="106"/>
        <v/>
      </c>
      <c r="AJ202" s="153" t="str">
        <f t="shared" si="128"/>
        <v/>
      </c>
      <c r="AK202" s="153" t="str">
        <f t="shared" si="107"/>
        <v/>
      </c>
      <c r="AL202" s="153" t="str">
        <f t="shared" si="108"/>
        <v/>
      </c>
      <c r="AM202" s="141"/>
      <c r="AN202" s="211"/>
      <c r="AO202" s="346" t="str">
        <f t="shared" si="109"/>
        <v/>
      </c>
      <c r="AP202" s="153" t="str">
        <f t="shared" si="129"/>
        <v/>
      </c>
      <c r="AQ202" s="153" t="str">
        <f t="shared" si="110"/>
        <v/>
      </c>
      <c r="AR202" s="153" t="str">
        <f t="shared" si="111"/>
        <v/>
      </c>
      <c r="AS202" s="141"/>
      <c r="AT202" s="211"/>
      <c r="AU202" s="346" t="str">
        <f t="shared" si="112"/>
        <v/>
      </c>
      <c r="AV202" s="153" t="str">
        <f t="shared" si="130"/>
        <v/>
      </c>
      <c r="AW202" s="153" t="str">
        <f t="shared" si="113"/>
        <v/>
      </c>
      <c r="AX202" s="153" t="str">
        <f t="shared" si="114"/>
        <v/>
      </c>
    </row>
    <row r="203" spans="1:50" ht="29.45" customHeight="1" x14ac:dyDescent="0.25">
      <c r="A203" s="216" t="str">
        <f>'N-Bedarf-SK §13a'!A203</f>
        <v/>
      </c>
      <c r="B203" s="216" t="str">
        <f>IF('N-Bedarf-SK §13a'!B203="","",'N-Bedarf-SK §13a'!B203)</f>
        <v/>
      </c>
      <c r="C203" s="217" t="str">
        <f>IF('N-Bedarf-SK §13a'!D203="","",'N-Bedarf-SK §13a'!D203)</f>
        <v/>
      </c>
      <c r="D203" s="218" t="str">
        <f>IF('N-Bedarf-SK §13a'!C203="","",'N-Bedarf-SK §13a'!C203)</f>
        <v/>
      </c>
      <c r="E203" s="219" t="str">
        <f>IF('N-Bedarf-SK §13a'!AI203="",'N-Bedarf-SK §13a'!AG203,'N-Bedarf-SK §13a'!AI203)</f>
        <v/>
      </c>
      <c r="F203" s="219"/>
      <c r="G203" s="219"/>
      <c r="H203" s="345" t="str">
        <f t="shared" si="115"/>
        <v/>
      </c>
      <c r="I203" s="345" t="str">
        <f t="shared" si="116"/>
        <v/>
      </c>
      <c r="J203" s="345" t="str">
        <f t="shared" si="117"/>
        <v/>
      </c>
      <c r="K203" s="220">
        <f t="shared" si="118"/>
        <v>0</v>
      </c>
      <c r="L203" s="220">
        <f t="shared" si="119"/>
        <v>0</v>
      </c>
      <c r="M203" s="220">
        <f t="shared" si="120"/>
        <v>0</v>
      </c>
      <c r="N203" s="220" t="str">
        <f t="shared" si="121"/>
        <v/>
      </c>
      <c r="O203" s="220" t="str">
        <f t="shared" si="122"/>
        <v/>
      </c>
      <c r="P203" s="220" t="str">
        <f t="shared" si="123"/>
        <v/>
      </c>
      <c r="Q203" s="214" t="str">
        <f t="shared" si="99"/>
        <v/>
      </c>
      <c r="R203" s="141"/>
      <c r="S203" s="211"/>
      <c r="T203" s="346" t="str">
        <f t="shared" si="100"/>
        <v/>
      </c>
      <c r="U203" s="127" t="str">
        <f t="shared" si="124"/>
        <v/>
      </c>
      <c r="V203" s="127" t="str">
        <f t="shared" si="125"/>
        <v/>
      </c>
      <c r="W203" s="127" t="str">
        <f t="shared" si="101"/>
        <v/>
      </c>
      <c r="X203" s="127" t="str">
        <f t="shared" si="102"/>
        <v/>
      </c>
      <c r="Y203" s="141"/>
      <c r="Z203" s="211"/>
      <c r="AA203" s="361" t="str">
        <f t="shared" si="103"/>
        <v/>
      </c>
      <c r="AB203" s="127" t="str">
        <f t="shared" si="126"/>
        <v/>
      </c>
      <c r="AC203" s="127" t="str">
        <f t="shared" si="127"/>
        <v/>
      </c>
      <c r="AD203" s="127" t="str">
        <f t="shared" si="104"/>
        <v/>
      </c>
      <c r="AE203" s="127" t="str">
        <f t="shared" si="105"/>
        <v/>
      </c>
      <c r="AF203" s="213" t="str">
        <f t="shared" si="131"/>
        <v/>
      </c>
      <c r="AG203" s="141"/>
      <c r="AH203" s="211"/>
      <c r="AI203" s="346" t="str">
        <f t="shared" si="106"/>
        <v/>
      </c>
      <c r="AJ203" s="153" t="str">
        <f t="shared" si="128"/>
        <v/>
      </c>
      <c r="AK203" s="153" t="str">
        <f t="shared" si="107"/>
        <v/>
      </c>
      <c r="AL203" s="153" t="str">
        <f t="shared" si="108"/>
        <v/>
      </c>
      <c r="AM203" s="141"/>
      <c r="AN203" s="211"/>
      <c r="AO203" s="346" t="str">
        <f t="shared" si="109"/>
        <v/>
      </c>
      <c r="AP203" s="153" t="str">
        <f t="shared" si="129"/>
        <v/>
      </c>
      <c r="AQ203" s="153" t="str">
        <f t="shared" si="110"/>
        <v/>
      </c>
      <c r="AR203" s="153" t="str">
        <f t="shared" si="111"/>
        <v/>
      </c>
      <c r="AS203" s="141"/>
      <c r="AT203" s="211"/>
      <c r="AU203" s="346" t="str">
        <f t="shared" si="112"/>
        <v/>
      </c>
      <c r="AV203" s="153" t="str">
        <f t="shared" si="130"/>
        <v/>
      </c>
      <c r="AW203" s="153" t="str">
        <f t="shared" si="113"/>
        <v/>
      </c>
      <c r="AX203" s="153" t="str">
        <f t="shared" si="114"/>
        <v/>
      </c>
    </row>
    <row r="204" spans="1:50" ht="29.45" customHeight="1" x14ac:dyDescent="0.25">
      <c r="A204" s="216" t="str">
        <f>'N-Bedarf-SK §13a'!A204</f>
        <v/>
      </c>
      <c r="B204" s="216" t="str">
        <f>IF('N-Bedarf-SK §13a'!B204="","",'N-Bedarf-SK §13a'!B204)</f>
        <v/>
      </c>
      <c r="C204" s="217" t="str">
        <f>IF('N-Bedarf-SK §13a'!D204="","",'N-Bedarf-SK §13a'!D204)</f>
        <v/>
      </c>
      <c r="D204" s="218" t="str">
        <f>IF('N-Bedarf-SK §13a'!C204="","",'N-Bedarf-SK §13a'!C204)</f>
        <v/>
      </c>
      <c r="E204" s="219" t="str">
        <f>IF('N-Bedarf-SK §13a'!AI204="",'N-Bedarf-SK §13a'!AG204,'N-Bedarf-SK §13a'!AI204)</f>
        <v/>
      </c>
      <c r="F204" s="219"/>
      <c r="G204" s="219"/>
      <c r="H204" s="345" t="str">
        <f t="shared" si="115"/>
        <v/>
      </c>
      <c r="I204" s="345" t="str">
        <f t="shared" si="116"/>
        <v/>
      </c>
      <c r="J204" s="345" t="str">
        <f t="shared" si="117"/>
        <v/>
      </c>
      <c r="K204" s="220">
        <f t="shared" si="118"/>
        <v>0</v>
      </c>
      <c r="L204" s="220">
        <f t="shared" si="119"/>
        <v>0</v>
      </c>
      <c r="M204" s="220">
        <f t="shared" si="120"/>
        <v>0</v>
      </c>
      <c r="N204" s="220" t="str">
        <f t="shared" si="121"/>
        <v/>
      </c>
      <c r="O204" s="220" t="str">
        <f t="shared" si="122"/>
        <v/>
      </c>
      <c r="P204" s="220" t="str">
        <f t="shared" si="123"/>
        <v/>
      </c>
      <c r="Q204" s="214" t="str">
        <f t="shared" si="99"/>
        <v/>
      </c>
      <c r="R204" s="141"/>
      <c r="S204" s="211"/>
      <c r="T204" s="346" t="str">
        <f t="shared" si="100"/>
        <v/>
      </c>
      <c r="U204" s="127" t="str">
        <f t="shared" si="124"/>
        <v/>
      </c>
      <c r="V204" s="127" t="str">
        <f t="shared" si="125"/>
        <v/>
      </c>
      <c r="W204" s="127" t="str">
        <f t="shared" si="101"/>
        <v/>
      </c>
      <c r="X204" s="127" t="str">
        <f t="shared" si="102"/>
        <v/>
      </c>
      <c r="Y204" s="141"/>
      <c r="Z204" s="211"/>
      <c r="AA204" s="361" t="str">
        <f t="shared" si="103"/>
        <v/>
      </c>
      <c r="AB204" s="127" t="str">
        <f t="shared" si="126"/>
        <v/>
      </c>
      <c r="AC204" s="127" t="str">
        <f t="shared" si="127"/>
        <v/>
      </c>
      <c r="AD204" s="127" t="str">
        <f t="shared" si="104"/>
        <v/>
      </c>
      <c r="AE204" s="127" t="str">
        <f t="shared" si="105"/>
        <v/>
      </c>
      <c r="AF204" s="213" t="str">
        <f t="shared" si="131"/>
        <v/>
      </c>
      <c r="AG204" s="141"/>
      <c r="AH204" s="211"/>
      <c r="AI204" s="346" t="str">
        <f t="shared" si="106"/>
        <v/>
      </c>
      <c r="AJ204" s="153" t="str">
        <f t="shared" si="128"/>
        <v/>
      </c>
      <c r="AK204" s="153" t="str">
        <f t="shared" si="107"/>
        <v/>
      </c>
      <c r="AL204" s="153" t="str">
        <f t="shared" si="108"/>
        <v/>
      </c>
      <c r="AM204" s="141"/>
      <c r="AN204" s="211"/>
      <c r="AO204" s="346" t="str">
        <f t="shared" si="109"/>
        <v/>
      </c>
      <c r="AP204" s="153" t="str">
        <f t="shared" si="129"/>
        <v/>
      </c>
      <c r="AQ204" s="153" t="str">
        <f t="shared" si="110"/>
        <v/>
      </c>
      <c r="AR204" s="153" t="str">
        <f t="shared" si="111"/>
        <v/>
      </c>
      <c r="AS204" s="141"/>
      <c r="AT204" s="211"/>
      <c r="AU204" s="346" t="str">
        <f t="shared" si="112"/>
        <v/>
      </c>
      <c r="AV204" s="153" t="str">
        <f t="shared" si="130"/>
        <v/>
      </c>
      <c r="AW204" s="153" t="str">
        <f t="shared" si="113"/>
        <v/>
      </c>
      <c r="AX204" s="153" t="str">
        <f t="shared" si="114"/>
        <v/>
      </c>
    </row>
    <row r="205" spans="1:50" ht="29.45" customHeight="1" x14ac:dyDescent="0.25">
      <c r="A205" s="216" t="str">
        <f>'N-Bedarf-SK §13a'!A205</f>
        <v/>
      </c>
      <c r="B205" s="216" t="str">
        <f>IF('N-Bedarf-SK §13a'!B205="","",'N-Bedarf-SK §13a'!B205)</f>
        <v/>
      </c>
      <c r="C205" s="217" t="str">
        <f>IF('N-Bedarf-SK §13a'!D205="","",'N-Bedarf-SK §13a'!D205)</f>
        <v/>
      </c>
      <c r="D205" s="218" t="str">
        <f>IF('N-Bedarf-SK §13a'!C205="","",'N-Bedarf-SK §13a'!C205)</f>
        <v/>
      </c>
      <c r="E205" s="219" t="str">
        <f>IF('N-Bedarf-SK §13a'!AI205="",'N-Bedarf-SK §13a'!AG205,'N-Bedarf-SK §13a'!AI205)</f>
        <v/>
      </c>
      <c r="F205" s="219"/>
      <c r="G205" s="219"/>
      <c r="H205" s="345" t="str">
        <f t="shared" si="115"/>
        <v/>
      </c>
      <c r="I205" s="345" t="str">
        <f t="shared" si="116"/>
        <v/>
      </c>
      <c r="J205" s="345" t="str">
        <f t="shared" si="117"/>
        <v/>
      </c>
      <c r="K205" s="220">
        <f t="shared" si="118"/>
        <v>0</v>
      </c>
      <c r="L205" s="220">
        <f t="shared" si="119"/>
        <v>0</v>
      </c>
      <c r="M205" s="220">
        <f t="shared" si="120"/>
        <v>0</v>
      </c>
      <c r="N205" s="220" t="str">
        <f t="shared" si="121"/>
        <v/>
      </c>
      <c r="O205" s="220" t="str">
        <f t="shared" si="122"/>
        <v/>
      </c>
      <c r="P205" s="220" t="str">
        <f t="shared" si="123"/>
        <v/>
      </c>
      <c r="Q205" s="214" t="str">
        <f t="shared" si="99"/>
        <v/>
      </c>
      <c r="R205" s="141"/>
      <c r="S205" s="211"/>
      <c r="T205" s="346" t="str">
        <f t="shared" si="100"/>
        <v/>
      </c>
      <c r="U205" s="127" t="str">
        <f t="shared" si="124"/>
        <v/>
      </c>
      <c r="V205" s="127" t="str">
        <f t="shared" si="125"/>
        <v/>
      </c>
      <c r="W205" s="127" t="str">
        <f t="shared" si="101"/>
        <v/>
      </c>
      <c r="X205" s="127" t="str">
        <f t="shared" si="102"/>
        <v/>
      </c>
      <c r="Y205" s="141"/>
      <c r="Z205" s="211"/>
      <c r="AA205" s="361" t="str">
        <f t="shared" si="103"/>
        <v/>
      </c>
      <c r="AB205" s="127" t="str">
        <f t="shared" si="126"/>
        <v/>
      </c>
      <c r="AC205" s="127" t="str">
        <f t="shared" si="127"/>
        <v/>
      </c>
      <c r="AD205" s="127" t="str">
        <f t="shared" si="104"/>
        <v/>
      </c>
      <c r="AE205" s="127" t="str">
        <f t="shared" si="105"/>
        <v/>
      </c>
      <c r="AF205" s="213" t="str">
        <f t="shared" si="131"/>
        <v/>
      </c>
      <c r="AG205" s="141"/>
      <c r="AH205" s="211"/>
      <c r="AI205" s="346" t="str">
        <f t="shared" si="106"/>
        <v/>
      </c>
      <c r="AJ205" s="153" t="str">
        <f t="shared" si="128"/>
        <v/>
      </c>
      <c r="AK205" s="153" t="str">
        <f t="shared" si="107"/>
        <v/>
      </c>
      <c r="AL205" s="153" t="str">
        <f t="shared" si="108"/>
        <v/>
      </c>
      <c r="AM205" s="141"/>
      <c r="AN205" s="211"/>
      <c r="AO205" s="346" t="str">
        <f t="shared" si="109"/>
        <v/>
      </c>
      <c r="AP205" s="153" t="str">
        <f t="shared" si="129"/>
        <v/>
      </c>
      <c r="AQ205" s="153" t="str">
        <f t="shared" si="110"/>
        <v/>
      </c>
      <c r="AR205" s="153" t="str">
        <f t="shared" si="111"/>
        <v/>
      </c>
      <c r="AS205" s="141"/>
      <c r="AT205" s="211"/>
      <c r="AU205" s="346" t="str">
        <f t="shared" si="112"/>
        <v/>
      </c>
      <c r="AV205" s="153" t="str">
        <f t="shared" si="130"/>
        <v/>
      </c>
      <c r="AW205" s="153" t="str">
        <f t="shared" si="113"/>
        <v/>
      </c>
      <c r="AX205" s="153" t="str">
        <f t="shared" si="114"/>
        <v/>
      </c>
    </row>
    <row r="206" spans="1:50" ht="29.45" customHeight="1" x14ac:dyDescent="0.25">
      <c r="A206" s="216" t="str">
        <f>'N-Bedarf-SK §13a'!A206</f>
        <v/>
      </c>
      <c r="B206" s="216" t="str">
        <f>IF('N-Bedarf-SK §13a'!B206="","",'N-Bedarf-SK §13a'!B206)</f>
        <v/>
      </c>
      <c r="C206" s="217" t="str">
        <f>IF('N-Bedarf-SK §13a'!D206="","",'N-Bedarf-SK §13a'!D206)</f>
        <v/>
      </c>
      <c r="D206" s="218" t="str">
        <f>IF('N-Bedarf-SK §13a'!C206="","",'N-Bedarf-SK §13a'!C206)</f>
        <v/>
      </c>
      <c r="E206" s="219" t="str">
        <f>IF('N-Bedarf-SK §13a'!AI206="",'N-Bedarf-SK §13a'!AG206,'N-Bedarf-SK §13a'!AI206)</f>
        <v/>
      </c>
      <c r="F206" s="219"/>
      <c r="G206" s="219"/>
      <c r="H206" s="345" t="str">
        <f t="shared" si="115"/>
        <v/>
      </c>
      <c r="I206" s="345" t="str">
        <f t="shared" si="116"/>
        <v/>
      </c>
      <c r="J206" s="345" t="str">
        <f t="shared" si="117"/>
        <v/>
      </c>
      <c r="K206" s="220">
        <f t="shared" si="118"/>
        <v>0</v>
      </c>
      <c r="L206" s="220">
        <f t="shared" si="119"/>
        <v>0</v>
      </c>
      <c r="M206" s="220">
        <f t="shared" si="120"/>
        <v>0</v>
      </c>
      <c r="N206" s="220" t="str">
        <f t="shared" si="121"/>
        <v/>
      </c>
      <c r="O206" s="220" t="str">
        <f t="shared" si="122"/>
        <v/>
      </c>
      <c r="P206" s="220" t="str">
        <f t="shared" si="123"/>
        <v/>
      </c>
      <c r="Q206" s="214" t="str">
        <f t="shared" si="99"/>
        <v/>
      </c>
      <c r="R206" s="141"/>
      <c r="S206" s="211"/>
      <c r="T206" s="346" t="str">
        <f t="shared" si="100"/>
        <v/>
      </c>
      <c r="U206" s="127" t="str">
        <f t="shared" si="124"/>
        <v/>
      </c>
      <c r="V206" s="127" t="str">
        <f t="shared" si="125"/>
        <v/>
      </c>
      <c r="W206" s="127" t="str">
        <f t="shared" si="101"/>
        <v/>
      </c>
      <c r="X206" s="127" t="str">
        <f t="shared" si="102"/>
        <v/>
      </c>
      <c r="Y206" s="141"/>
      <c r="Z206" s="211"/>
      <c r="AA206" s="361" t="str">
        <f t="shared" si="103"/>
        <v/>
      </c>
      <c r="AB206" s="127" t="str">
        <f t="shared" si="126"/>
        <v/>
      </c>
      <c r="AC206" s="127" t="str">
        <f t="shared" si="127"/>
        <v/>
      </c>
      <c r="AD206" s="127" t="str">
        <f t="shared" si="104"/>
        <v/>
      </c>
      <c r="AE206" s="127" t="str">
        <f t="shared" si="105"/>
        <v/>
      </c>
      <c r="AF206" s="213" t="str">
        <f t="shared" si="131"/>
        <v/>
      </c>
      <c r="AG206" s="141"/>
      <c r="AH206" s="211"/>
      <c r="AI206" s="346" t="str">
        <f t="shared" si="106"/>
        <v/>
      </c>
      <c r="AJ206" s="153" t="str">
        <f t="shared" si="128"/>
        <v/>
      </c>
      <c r="AK206" s="153" t="str">
        <f t="shared" si="107"/>
        <v/>
      </c>
      <c r="AL206" s="153" t="str">
        <f t="shared" si="108"/>
        <v/>
      </c>
      <c r="AM206" s="141"/>
      <c r="AN206" s="211"/>
      <c r="AO206" s="346" t="str">
        <f t="shared" si="109"/>
        <v/>
      </c>
      <c r="AP206" s="153" t="str">
        <f t="shared" si="129"/>
        <v/>
      </c>
      <c r="AQ206" s="153" t="str">
        <f t="shared" si="110"/>
        <v/>
      </c>
      <c r="AR206" s="153" t="str">
        <f t="shared" si="111"/>
        <v/>
      </c>
      <c r="AS206" s="141"/>
      <c r="AT206" s="211"/>
      <c r="AU206" s="346" t="str">
        <f t="shared" si="112"/>
        <v/>
      </c>
      <c r="AV206" s="153" t="str">
        <f t="shared" si="130"/>
        <v/>
      </c>
      <c r="AW206" s="153" t="str">
        <f t="shared" si="113"/>
        <v/>
      </c>
      <c r="AX206" s="153" t="str">
        <f t="shared" si="114"/>
        <v/>
      </c>
    </row>
    <row r="207" spans="1:50" ht="29.45" customHeight="1" x14ac:dyDescent="0.25">
      <c r="A207" s="216" t="str">
        <f>'N-Bedarf-SK §13a'!A207</f>
        <v/>
      </c>
      <c r="B207" s="216" t="str">
        <f>IF('N-Bedarf-SK §13a'!B207="","",'N-Bedarf-SK §13a'!B207)</f>
        <v/>
      </c>
      <c r="C207" s="217" t="str">
        <f>IF('N-Bedarf-SK §13a'!D207="","",'N-Bedarf-SK §13a'!D207)</f>
        <v/>
      </c>
      <c r="D207" s="218" t="str">
        <f>IF('N-Bedarf-SK §13a'!C207="","",'N-Bedarf-SK §13a'!C207)</f>
        <v/>
      </c>
      <c r="E207" s="219" t="str">
        <f>IF('N-Bedarf-SK §13a'!AI207="",'N-Bedarf-SK §13a'!AG207,'N-Bedarf-SK §13a'!AI207)</f>
        <v/>
      </c>
      <c r="F207" s="219"/>
      <c r="G207" s="219"/>
      <c r="H207" s="345" t="str">
        <f t="shared" si="115"/>
        <v/>
      </c>
      <c r="I207" s="345" t="str">
        <f t="shared" si="116"/>
        <v/>
      </c>
      <c r="J207" s="345" t="str">
        <f t="shared" si="117"/>
        <v/>
      </c>
      <c r="K207" s="220">
        <f t="shared" si="118"/>
        <v>0</v>
      </c>
      <c r="L207" s="220">
        <f t="shared" si="119"/>
        <v>0</v>
      </c>
      <c r="M207" s="220">
        <f t="shared" si="120"/>
        <v>0</v>
      </c>
      <c r="N207" s="220" t="str">
        <f t="shared" si="121"/>
        <v/>
      </c>
      <c r="O207" s="220" t="str">
        <f t="shared" si="122"/>
        <v/>
      </c>
      <c r="P207" s="220" t="str">
        <f t="shared" si="123"/>
        <v/>
      </c>
      <c r="Q207" s="214" t="str">
        <f t="shared" si="99"/>
        <v/>
      </c>
      <c r="R207" s="141"/>
      <c r="S207" s="211"/>
      <c r="T207" s="346" t="str">
        <f t="shared" si="100"/>
        <v/>
      </c>
      <c r="U207" s="127" t="str">
        <f t="shared" si="124"/>
        <v/>
      </c>
      <c r="V207" s="127" t="str">
        <f t="shared" si="125"/>
        <v/>
      </c>
      <c r="W207" s="127" t="str">
        <f t="shared" si="101"/>
        <v/>
      </c>
      <c r="X207" s="127" t="str">
        <f t="shared" si="102"/>
        <v/>
      </c>
      <c r="Y207" s="141"/>
      <c r="Z207" s="211"/>
      <c r="AA207" s="361" t="str">
        <f t="shared" si="103"/>
        <v/>
      </c>
      <c r="AB207" s="127" t="str">
        <f t="shared" si="126"/>
        <v/>
      </c>
      <c r="AC207" s="127" t="str">
        <f t="shared" si="127"/>
        <v/>
      </c>
      <c r="AD207" s="127" t="str">
        <f t="shared" si="104"/>
        <v/>
      </c>
      <c r="AE207" s="127" t="str">
        <f t="shared" si="105"/>
        <v/>
      </c>
      <c r="AF207" s="213" t="str">
        <f t="shared" si="131"/>
        <v/>
      </c>
      <c r="AG207" s="141"/>
      <c r="AH207" s="211"/>
      <c r="AI207" s="346" t="str">
        <f t="shared" si="106"/>
        <v/>
      </c>
      <c r="AJ207" s="153" t="str">
        <f t="shared" si="128"/>
        <v/>
      </c>
      <c r="AK207" s="153" t="str">
        <f t="shared" si="107"/>
        <v/>
      </c>
      <c r="AL207" s="153" t="str">
        <f t="shared" si="108"/>
        <v/>
      </c>
      <c r="AM207" s="141"/>
      <c r="AN207" s="211"/>
      <c r="AO207" s="346" t="str">
        <f t="shared" si="109"/>
        <v/>
      </c>
      <c r="AP207" s="153" t="str">
        <f t="shared" si="129"/>
        <v/>
      </c>
      <c r="AQ207" s="153" t="str">
        <f t="shared" si="110"/>
        <v/>
      </c>
      <c r="AR207" s="153" t="str">
        <f t="shared" si="111"/>
        <v/>
      </c>
      <c r="AS207" s="141"/>
      <c r="AT207" s="211"/>
      <c r="AU207" s="346" t="str">
        <f t="shared" si="112"/>
        <v/>
      </c>
      <c r="AV207" s="153" t="str">
        <f t="shared" si="130"/>
        <v/>
      </c>
      <c r="AW207" s="153" t="str">
        <f t="shared" si="113"/>
        <v/>
      </c>
      <c r="AX207" s="153" t="str">
        <f t="shared" si="114"/>
        <v/>
      </c>
    </row>
    <row r="208" spans="1:50" ht="29.45" customHeight="1" x14ac:dyDescent="0.25">
      <c r="A208" s="216" t="str">
        <f>'N-Bedarf-SK §13a'!A208</f>
        <v/>
      </c>
      <c r="B208" s="216" t="str">
        <f>IF('N-Bedarf-SK §13a'!B208="","",'N-Bedarf-SK §13a'!B208)</f>
        <v/>
      </c>
      <c r="C208" s="217" t="str">
        <f>IF('N-Bedarf-SK §13a'!D208="","",'N-Bedarf-SK §13a'!D208)</f>
        <v/>
      </c>
      <c r="D208" s="218" t="str">
        <f>IF('N-Bedarf-SK §13a'!C208="","",'N-Bedarf-SK §13a'!C208)</f>
        <v/>
      </c>
      <c r="E208" s="219" t="str">
        <f>IF('N-Bedarf-SK §13a'!AI208="",'N-Bedarf-SK §13a'!AG208,'N-Bedarf-SK §13a'!AI208)</f>
        <v/>
      </c>
      <c r="F208" s="219"/>
      <c r="G208" s="219"/>
      <c r="H208" s="345" t="str">
        <f t="shared" si="115"/>
        <v/>
      </c>
      <c r="I208" s="345" t="str">
        <f t="shared" si="116"/>
        <v/>
      </c>
      <c r="J208" s="345" t="str">
        <f t="shared" si="117"/>
        <v/>
      </c>
      <c r="K208" s="220">
        <f t="shared" si="118"/>
        <v>0</v>
      </c>
      <c r="L208" s="220">
        <f t="shared" si="119"/>
        <v>0</v>
      </c>
      <c r="M208" s="220">
        <f t="shared" si="120"/>
        <v>0</v>
      </c>
      <c r="N208" s="220" t="str">
        <f t="shared" si="121"/>
        <v/>
      </c>
      <c r="O208" s="220" t="str">
        <f t="shared" si="122"/>
        <v/>
      </c>
      <c r="P208" s="220" t="str">
        <f t="shared" si="123"/>
        <v/>
      </c>
      <c r="Q208" s="214" t="str">
        <f t="shared" si="99"/>
        <v/>
      </c>
      <c r="R208" s="141"/>
      <c r="S208" s="211"/>
      <c r="T208" s="346" t="str">
        <f t="shared" si="100"/>
        <v/>
      </c>
      <c r="U208" s="127" t="str">
        <f t="shared" si="124"/>
        <v/>
      </c>
      <c r="V208" s="127" t="str">
        <f t="shared" si="125"/>
        <v/>
      </c>
      <c r="W208" s="127" t="str">
        <f t="shared" si="101"/>
        <v/>
      </c>
      <c r="X208" s="127" t="str">
        <f t="shared" si="102"/>
        <v/>
      </c>
      <c r="Y208" s="141"/>
      <c r="Z208" s="211"/>
      <c r="AA208" s="361" t="str">
        <f t="shared" si="103"/>
        <v/>
      </c>
      <c r="AB208" s="127" t="str">
        <f t="shared" si="126"/>
        <v/>
      </c>
      <c r="AC208" s="127" t="str">
        <f t="shared" si="127"/>
        <v/>
      </c>
      <c r="AD208" s="127" t="str">
        <f t="shared" si="104"/>
        <v/>
      </c>
      <c r="AE208" s="127" t="str">
        <f t="shared" si="105"/>
        <v/>
      </c>
      <c r="AF208" s="213" t="str">
        <f t="shared" si="131"/>
        <v/>
      </c>
      <c r="AG208" s="141"/>
      <c r="AH208" s="211"/>
      <c r="AI208" s="346" t="str">
        <f t="shared" si="106"/>
        <v/>
      </c>
      <c r="AJ208" s="153" t="str">
        <f t="shared" si="128"/>
        <v/>
      </c>
      <c r="AK208" s="153" t="str">
        <f t="shared" si="107"/>
        <v/>
      </c>
      <c r="AL208" s="153" t="str">
        <f t="shared" si="108"/>
        <v/>
      </c>
      <c r="AM208" s="141"/>
      <c r="AN208" s="211"/>
      <c r="AO208" s="346" t="str">
        <f t="shared" si="109"/>
        <v/>
      </c>
      <c r="AP208" s="153" t="str">
        <f t="shared" si="129"/>
        <v/>
      </c>
      <c r="AQ208" s="153" t="str">
        <f t="shared" si="110"/>
        <v/>
      </c>
      <c r="AR208" s="153" t="str">
        <f t="shared" si="111"/>
        <v/>
      </c>
      <c r="AS208" s="141"/>
      <c r="AT208" s="211"/>
      <c r="AU208" s="346" t="str">
        <f t="shared" si="112"/>
        <v/>
      </c>
      <c r="AV208" s="153" t="str">
        <f t="shared" si="130"/>
        <v/>
      </c>
      <c r="AW208" s="153" t="str">
        <f t="shared" si="113"/>
        <v/>
      </c>
      <c r="AX208" s="153" t="str">
        <f t="shared" si="114"/>
        <v/>
      </c>
    </row>
    <row r="209" spans="1:50" ht="29.45" customHeight="1" x14ac:dyDescent="0.25">
      <c r="A209" s="216" t="str">
        <f>'N-Bedarf-SK §13a'!A209</f>
        <v/>
      </c>
      <c r="B209" s="216" t="str">
        <f>IF('N-Bedarf-SK §13a'!B209="","",'N-Bedarf-SK §13a'!B209)</f>
        <v/>
      </c>
      <c r="C209" s="217" t="str">
        <f>IF('N-Bedarf-SK §13a'!D209="","",'N-Bedarf-SK §13a'!D209)</f>
        <v/>
      </c>
      <c r="D209" s="218" t="str">
        <f>IF('N-Bedarf-SK §13a'!C209="","",'N-Bedarf-SK §13a'!C209)</f>
        <v/>
      </c>
      <c r="E209" s="219" t="str">
        <f>IF('N-Bedarf-SK §13a'!AI209="",'N-Bedarf-SK §13a'!AG209,'N-Bedarf-SK §13a'!AI209)</f>
        <v/>
      </c>
      <c r="F209" s="219"/>
      <c r="G209" s="219"/>
      <c r="H209" s="345" t="str">
        <f t="shared" si="115"/>
        <v/>
      </c>
      <c r="I209" s="345" t="str">
        <f t="shared" si="116"/>
        <v/>
      </c>
      <c r="J209" s="345" t="str">
        <f t="shared" si="117"/>
        <v/>
      </c>
      <c r="K209" s="220">
        <f t="shared" si="118"/>
        <v>0</v>
      </c>
      <c r="L209" s="220">
        <f t="shared" si="119"/>
        <v>0</v>
      </c>
      <c r="M209" s="220">
        <f t="shared" si="120"/>
        <v>0</v>
      </c>
      <c r="N209" s="220" t="str">
        <f t="shared" si="121"/>
        <v/>
      </c>
      <c r="O209" s="220" t="str">
        <f t="shared" si="122"/>
        <v/>
      </c>
      <c r="P209" s="220" t="str">
        <f t="shared" si="123"/>
        <v/>
      </c>
      <c r="Q209" s="214" t="str">
        <f t="shared" si="99"/>
        <v/>
      </c>
      <c r="R209" s="141"/>
      <c r="S209" s="211"/>
      <c r="T209" s="346" t="str">
        <f t="shared" si="100"/>
        <v/>
      </c>
      <c r="U209" s="127" t="str">
        <f t="shared" si="124"/>
        <v/>
      </c>
      <c r="V209" s="127" t="str">
        <f t="shared" si="125"/>
        <v/>
      </c>
      <c r="W209" s="127" t="str">
        <f t="shared" si="101"/>
        <v/>
      </c>
      <c r="X209" s="127" t="str">
        <f t="shared" si="102"/>
        <v/>
      </c>
      <c r="Y209" s="141"/>
      <c r="Z209" s="211"/>
      <c r="AA209" s="361" t="str">
        <f t="shared" si="103"/>
        <v/>
      </c>
      <c r="AB209" s="127" t="str">
        <f t="shared" si="126"/>
        <v/>
      </c>
      <c r="AC209" s="127" t="str">
        <f t="shared" si="127"/>
        <v/>
      </c>
      <c r="AD209" s="127" t="str">
        <f t="shared" si="104"/>
        <v/>
      </c>
      <c r="AE209" s="127" t="str">
        <f t="shared" si="105"/>
        <v/>
      </c>
      <c r="AF209" s="213" t="str">
        <f t="shared" si="131"/>
        <v/>
      </c>
      <c r="AG209" s="141"/>
      <c r="AH209" s="211"/>
      <c r="AI209" s="346" t="str">
        <f t="shared" si="106"/>
        <v/>
      </c>
      <c r="AJ209" s="153" t="str">
        <f t="shared" si="128"/>
        <v/>
      </c>
      <c r="AK209" s="153" t="str">
        <f t="shared" si="107"/>
        <v/>
      </c>
      <c r="AL209" s="153" t="str">
        <f t="shared" si="108"/>
        <v/>
      </c>
      <c r="AM209" s="141"/>
      <c r="AN209" s="211"/>
      <c r="AO209" s="346" t="str">
        <f t="shared" si="109"/>
        <v/>
      </c>
      <c r="AP209" s="153" t="str">
        <f t="shared" si="129"/>
        <v/>
      </c>
      <c r="AQ209" s="153" t="str">
        <f t="shared" si="110"/>
        <v/>
      </c>
      <c r="AR209" s="153" t="str">
        <f t="shared" si="111"/>
        <v/>
      </c>
      <c r="AS209" s="141"/>
      <c r="AT209" s="211"/>
      <c r="AU209" s="346" t="str">
        <f t="shared" si="112"/>
        <v/>
      </c>
      <c r="AV209" s="153" t="str">
        <f t="shared" si="130"/>
        <v/>
      </c>
      <c r="AW209" s="153" t="str">
        <f t="shared" si="113"/>
        <v/>
      </c>
      <c r="AX209" s="153" t="str">
        <f t="shared" si="114"/>
        <v/>
      </c>
    </row>
    <row r="210" spans="1:50" ht="29.45" customHeight="1" x14ac:dyDescent="0.25">
      <c r="A210" s="216" t="str">
        <f>'N-Bedarf-SK §13a'!A210</f>
        <v/>
      </c>
      <c r="B210" s="216" t="str">
        <f>IF('N-Bedarf-SK §13a'!B210="","",'N-Bedarf-SK §13a'!B210)</f>
        <v/>
      </c>
      <c r="C210" s="217" t="str">
        <f>IF('N-Bedarf-SK §13a'!D210="","",'N-Bedarf-SK §13a'!D210)</f>
        <v/>
      </c>
      <c r="D210" s="218" t="str">
        <f>IF('N-Bedarf-SK §13a'!C210="","",'N-Bedarf-SK §13a'!C210)</f>
        <v/>
      </c>
      <c r="E210" s="219" t="str">
        <f>IF('N-Bedarf-SK §13a'!AI210="",'N-Bedarf-SK §13a'!AG210,'N-Bedarf-SK §13a'!AI210)</f>
        <v/>
      </c>
      <c r="F210" s="219"/>
      <c r="G210" s="219"/>
      <c r="H210" s="345" t="str">
        <f t="shared" si="115"/>
        <v/>
      </c>
      <c r="I210" s="345" t="str">
        <f t="shared" si="116"/>
        <v/>
      </c>
      <c r="J210" s="345" t="str">
        <f t="shared" si="117"/>
        <v/>
      </c>
      <c r="K210" s="220">
        <f t="shared" si="118"/>
        <v>0</v>
      </c>
      <c r="L210" s="220">
        <f t="shared" si="119"/>
        <v>0</v>
      </c>
      <c r="M210" s="220">
        <f t="shared" si="120"/>
        <v>0</v>
      </c>
      <c r="N210" s="220" t="str">
        <f t="shared" si="121"/>
        <v/>
      </c>
      <c r="O210" s="220" t="str">
        <f t="shared" si="122"/>
        <v/>
      </c>
      <c r="P210" s="220" t="str">
        <f t="shared" si="123"/>
        <v/>
      </c>
      <c r="Q210" s="214" t="str">
        <f t="shared" si="99"/>
        <v/>
      </c>
      <c r="R210" s="141"/>
      <c r="S210" s="211"/>
      <c r="T210" s="346" t="str">
        <f t="shared" si="100"/>
        <v/>
      </c>
      <c r="U210" s="127" t="str">
        <f t="shared" si="124"/>
        <v/>
      </c>
      <c r="V210" s="127" t="str">
        <f t="shared" si="125"/>
        <v/>
      </c>
      <c r="W210" s="127" t="str">
        <f t="shared" si="101"/>
        <v/>
      </c>
      <c r="X210" s="127" t="str">
        <f t="shared" si="102"/>
        <v/>
      </c>
      <c r="Y210" s="141"/>
      <c r="Z210" s="211"/>
      <c r="AA210" s="361" t="str">
        <f t="shared" si="103"/>
        <v/>
      </c>
      <c r="AB210" s="127" t="str">
        <f t="shared" si="126"/>
        <v/>
      </c>
      <c r="AC210" s="127" t="str">
        <f t="shared" si="127"/>
        <v/>
      </c>
      <c r="AD210" s="127" t="str">
        <f t="shared" si="104"/>
        <v/>
      </c>
      <c r="AE210" s="127" t="str">
        <f t="shared" si="105"/>
        <v/>
      </c>
      <c r="AF210" s="213" t="str">
        <f t="shared" si="131"/>
        <v/>
      </c>
      <c r="AG210" s="141"/>
      <c r="AH210" s="211"/>
      <c r="AI210" s="346" t="str">
        <f t="shared" si="106"/>
        <v/>
      </c>
      <c r="AJ210" s="153" t="str">
        <f t="shared" si="128"/>
        <v/>
      </c>
      <c r="AK210" s="153" t="str">
        <f t="shared" si="107"/>
        <v/>
      </c>
      <c r="AL210" s="153" t="str">
        <f t="shared" si="108"/>
        <v/>
      </c>
      <c r="AM210" s="141"/>
      <c r="AN210" s="211"/>
      <c r="AO210" s="346" t="str">
        <f t="shared" si="109"/>
        <v/>
      </c>
      <c r="AP210" s="153" t="str">
        <f t="shared" si="129"/>
        <v/>
      </c>
      <c r="AQ210" s="153" t="str">
        <f t="shared" si="110"/>
        <v/>
      </c>
      <c r="AR210" s="153" t="str">
        <f t="shared" si="111"/>
        <v/>
      </c>
      <c r="AS210" s="141"/>
      <c r="AT210" s="211"/>
      <c r="AU210" s="346" t="str">
        <f t="shared" si="112"/>
        <v/>
      </c>
      <c r="AV210" s="153" t="str">
        <f t="shared" si="130"/>
        <v/>
      </c>
      <c r="AW210" s="153" t="str">
        <f t="shared" si="113"/>
        <v/>
      </c>
      <c r="AX210" s="153" t="str">
        <f t="shared" si="114"/>
        <v/>
      </c>
    </row>
    <row r="211" spans="1:50" ht="29.45" customHeight="1" x14ac:dyDescent="0.25">
      <c r="A211" s="216" t="str">
        <f>'N-Bedarf-SK §13a'!A211</f>
        <v/>
      </c>
      <c r="B211" s="216" t="str">
        <f>IF('N-Bedarf-SK §13a'!B211="","",'N-Bedarf-SK §13a'!B211)</f>
        <v/>
      </c>
      <c r="C211" s="217" t="str">
        <f>IF('N-Bedarf-SK §13a'!D211="","",'N-Bedarf-SK §13a'!D211)</f>
        <v/>
      </c>
      <c r="D211" s="218" t="str">
        <f>IF('N-Bedarf-SK §13a'!C211="","",'N-Bedarf-SK §13a'!C211)</f>
        <v/>
      </c>
      <c r="E211" s="219" t="str">
        <f>IF('N-Bedarf-SK §13a'!AI211="",'N-Bedarf-SK §13a'!AG211,'N-Bedarf-SK §13a'!AI211)</f>
        <v/>
      </c>
      <c r="F211" s="219"/>
      <c r="G211" s="219"/>
      <c r="H211" s="345" t="str">
        <f t="shared" si="115"/>
        <v/>
      </c>
      <c r="I211" s="345" t="str">
        <f t="shared" si="116"/>
        <v/>
      </c>
      <c r="J211" s="345" t="str">
        <f t="shared" si="117"/>
        <v/>
      </c>
      <c r="K211" s="220">
        <f t="shared" si="118"/>
        <v>0</v>
      </c>
      <c r="L211" s="220">
        <f t="shared" si="119"/>
        <v>0</v>
      </c>
      <c r="M211" s="220">
        <f t="shared" si="120"/>
        <v>0</v>
      </c>
      <c r="N211" s="220" t="str">
        <f t="shared" si="121"/>
        <v/>
      </c>
      <c r="O211" s="220" t="str">
        <f t="shared" si="122"/>
        <v/>
      </c>
      <c r="P211" s="220" t="str">
        <f t="shared" si="123"/>
        <v/>
      </c>
      <c r="Q211" s="214" t="str">
        <f t="shared" si="99"/>
        <v/>
      </c>
      <c r="R211" s="141"/>
      <c r="S211" s="211"/>
      <c r="T211" s="346" t="str">
        <f t="shared" si="100"/>
        <v/>
      </c>
      <c r="U211" s="127" t="str">
        <f t="shared" si="124"/>
        <v/>
      </c>
      <c r="V211" s="127" t="str">
        <f t="shared" si="125"/>
        <v/>
      </c>
      <c r="W211" s="127" t="str">
        <f t="shared" si="101"/>
        <v/>
      </c>
      <c r="X211" s="127" t="str">
        <f t="shared" si="102"/>
        <v/>
      </c>
      <c r="Y211" s="141"/>
      <c r="Z211" s="211"/>
      <c r="AA211" s="361" t="str">
        <f t="shared" si="103"/>
        <v/>
      </c>
      <c r="AB211" s="127" t="str">
        <f t="shared" si="126"/>
        <v/>
      </c>
      <c r="AC211" s="127" t="str">
        <f t="shared" si="127"/>
        <v/>
      </c>
      <c r="AD211" s="127" t="str">
        <f t="shared" si="104"/>
        <v/>
      </c>
      <c r="AE211" s="127" t="str">
        <f t="shared" si="105"/>
        <v/>
      </c>
      <c r="AF211" s="213" t="str">
        <f t="shared" si="131"/>
        <v/>
      </c>
      <c r="AG211" s="141"/>
      <c r="AH211" s="211"/>
      <c r="AI211" s="346" t="str">
        <f t="shared" si="106"/>
        <v/>
      </c>
      <c r="AJ211" s="153" t="str">
        <f t="shared" si="128"/>
        <v/>
      </c>
      <c r="AK211" s="153" t="str">
        <f t="shared" si="107"/>
        <v/>
      </c>
      <c r="AL211" s="153" t="str">
        <f t="shared" si="108"/>
        <v/>
      </c>
      <c r="AM211" s="141"/>
      <c r="AN211" s="211"/>
      <c r="AO211" s="346" t="str">
        <f t="shared" si="109"/>
        <v/>
      </c>
      <c r="AP211" s="153" t="str">
        <f t="shared" si="129"/>
        <v/>
      </c>
      <c r="AQ211" s="153" t="str">
        <f t="shared" si="110"/>
        <v/>
      </c>
      <c r="AR211" s="153" t="str">
        <f t="shared" si="111"/>
        <v/>
      </c>
      <c r="AS211" s="141"/>
      <c r="AT211" s="211"/>
      <c r="AU211" s="346" t="str">
        <f t="shared" si="112"/>
        <v/>
      </c>
      <c r="AV211" s="153" t="str">
        <f t="shared" si="130"/>
        <v/>
      </c>
      <c r="AW211" s="153" t="str">
        <f t="shared" si="113"/>
        <v/>
      </c>
      <c r="AX211" s="153" t="str">
        <f t="shared" si="114"/>
        <v/>
      </c>
    </row>
    <row r="212" spans="1:50" ht="29.45" customHeight="1" x14ac:dyDescent="0.25">
      <c r="A212" s="216" t="str">
        <f>'N-Bedarf-SK §13a'!A212</f>
        <v/>
      </c>
      <c r="B212" s="216" t="str">
        <f>IF('N-Bedarf-SK §13a'!B212="","",'N-Bedarf-SK §13a'!B212)</f>
        <v/>
      </c>
      <c r="C212" s="217" t="str">
        <f>IF('N-Bedarf-SK §13a'!D212="","",'N-Bedarf-SK §13a'!D212)</f>
        <v/>
      </c>
      <c r="D212" s="218" t="str">
        <f>IF('N-Bedarf-SK §13a'!C212="","",'N-Bedarf-SK §13a'!C212)</f>
        <v/>
      </c>
      <c r="E212" s="219" t="str">
        <f>IF('N-Bedarf-SK §13a'!AI212="",'N-Bedarf-SK §13a'!AG212,'N-Bedarf-SK §13a'!AI212)</f>
        <v/>
      </c>
      <c r="F212" s="219"/>
      <c r="G212" s="219"/>
      <c r="H212" s="345" t="str">
        <f t="shared" si="115"/>
        <v/>
      </c>
      <c r="I212" s="345" t="str">
        <f t="shared" si="116"/>
        <v/>
      </c>
      <c r="J212" s="345" t="str">
        <f t="shared" si="117"/>
        <v/>
      </c>
      <c r="K212" s="220">
        <f t="shared" si="118"/>
        <v>0</v>
      </c>
      <c r="L212" s="220">
        <f t="shared" si="119"/>
        <v>0</v>
      </c>
      <c r="M212" s="220">
        <f t="shared" si="120"/>
        <v>0</v>
      </c>
      <c r="N212" s="220" t="str">
        <f t="shared" si="121"/>
        <v/>
      </c>
      <c r="O212" s="220" t="str">
        <f t="shared" si="122"/>
        <v/>
      </c>
      <c r="P212" s="220" t="str">
        <f t="shared" si="123"/>
        <v/>
      </c>
      <c r="Q212" s="214" t="str">
        <f t="shared" si="99"/>
        <v/>
      </c>
      <c r="R212" s="141"/>
      <c r="S212" s="211"/>
      <c r="T212" s="346" t="str">
        <f t="shared" si="100"/>
        <v/>
      </c>
      <c r="U212" s="127" t="str">
        <f t="shared" si="124"/>
        <v/>
      </c>
      <c r="V212" s="127" t="str">
        <f t="shared" si="125"/>
        <v/>
      </c>
      <c r="W212" s="127" t="str">
        <f t="shared" si="101"/>
        <v/>
      </c>
      <c r="X212" s="127" t="str">
        <f t="shared" si="102"/>
        <v/>
      </c>
      <c r="Y212" s="141"/>
      <c r="Z212" s="211"/>
      <c r="AA212" s="361" t="str">
        <f t="shared" si="103"/>
        <v/>
      </c>
      <c r="AB212" s="127" t="str">
        <f t="shared" si="126"/>
        <v/>
      </c>
      <c r="AC212" s="127" t="str">
        <f t="shared" si="127"/>
        <v/>
      </c>
      <c r="AD212" s="127" t="str">
        <f t="shared" si="104"/>
        <v/>
      </c>
      <c r="AE212" s="127" t="str">
        <f t="shared" si="105"/>
        <v/>
      </c>
      <c r="AF212" s="213" t="str">
        <f t="shared" si="131"/>
        <v/>
      </c>
      <c r="AG212" s="141"/>
      <c r="AH212" s="211"/>
      <c r="AI212" s="346" t="str">
        <f t="shared" si="106"/>
        <v/>
      </c>
      <c r="AJ212" s="153" t="str">
        <f t="shared" si="128"/>
        <v/>
      </c>
      <c r="AK212" s="153" t="str">
        <f t="shared" si="107"/>
        <v/>
      </c>
      <c r="AL212" s="153" t="str">
        <f t="shared" si="108"/>
        <v/>
      </c>
      <c r="AM212" s="141"/>
      <c r="AN212" s="211"/>
      <c r="AO212" s="346" t="str">
        <f t="shared" si="109"/>
        <v/>
      </c>
      <c r="AP212" s="153" t="str">
        <f t="shared" si="129"/>
        <v/>
      </c>
      <c r="AQ212" s="153" t="str">
        <f t="shared" si="110"/>
        <v/>
      </c>
      <c r="AR212" s="153" t="str">
        <f t="shared" si="111"/>
        <v/>
      </c>
      <c r="AS212" s="141"/>
      <c r="AT212" s="211"/>
      <c r="AU212" s="346" t="str">
        <f t="shared" si="112"/>
        <v/>
      </c>
      <c r="AV212" s="153" t="str">
        <f t="shared" si="130"/>
        <v/>
      </c>
      <c r="AW212" s="153" t="str">
        <f t="shared" si="113"/>
        <v/>
      </c>
      <c r="AX212" s="153" t="str">
        <f t="shared" si="114"/>
        <v/>
      </c>
    </row>
    <row r="213" spans="1:50" ht="29.45" customHeight="1" x14ac:dyDescent="0.25">
      <c r="A213" s="216" t="str">
        <f>'N-Bedarf-SK §13a'!A213</f>
        <v/>
      </c>
      <c r="B213" s="216" t="str">
        <f>IF('N-Bedarf-SK §13a'!B213="","",'N-Bedarf-SK §13a'!B213)</f>
        <v/>
      </c>
      <c r="C213" s="217" t="str">
        <f>IF('N-Bedarf-SK §13a'!D213="","",'N-Bedarf-SK §13a'!D213)</f>
        <v/>
      </c>
      <c r="D213" s="218" t="str">
        <f>IF('N-Bedarf-SK §13a'!C213="","",'N-Bedarf-SK §13a'!C213)</f>
        <v/>
      </c>
      <c r="E213" s="219" t="str">
        <f>IF('N-Bedarf-SK §13a'!AI213="",'N-Bedarf-SK §13a'!AG213,'N-Bedarf-SK §13a'!AI213)</f>
        <v/>
      </c>
      <c r="F213" s="219"/>
      <c r="G213" s="219"/>
      <c r="H213" s="345" t="str">
        <f t="shared" si="115"/>
        <v/>
      </c>
      <c r="I213" s="345" t="str">
        <f t="shared" si="116"/>
        <v/>
      </c>
      <c r="J213" s="345" t="str">
        <f t="shared" si="117"/>
        <v/>
      </c>
      <c r="K213" s="220">
        <f t="shared" si="118"/>
        <v>0</v>
      </c>
      <c r="L213" s="220">
        <f t="shared" si="119"/>
        <v>0</v>
      </c>
      <c r="M213" s="220">
        <f t="shared" si="120"/>
        <v>0</v>
      </c>
      <c r="N213" s="220" t="str">
        <f t="shared" si="121"/>
        <v/>
      </c>
      <c r="O213" s="220" t="str">
        <f t="shared" si="122"/>
        <v/>
      </c>
      <c r="P213" s="220" t="str">
        <f t="shared" si="123"/>
        <v/>
      </c>
      <c r="Q213" s="214" t="str">
        <f t="shared" si="99"/>
        <v/>
      </c>
      <c r="R213" s="141"/>
      <c r="S213" s="211"/>
      <c r="T213" s="346" t="str">
        <f t="shared" si="100"/>
        <v/>
      </c>
      <c r="U213" s="127" t="str">
        <f t="shared" si="124"/>
        <v/>
      </c>
      <c r="V213" s="127" t="str">
        <f t="shared" si="125"/>
        <v/>
      </c>
      <c r="W213" s="127" t="str">
        <f t="shared" si="101"/>
        <v/>
      </c>
      <c r="X213" s="127" t="str">
        <f t="shared" si="102"/>
        <v/>
      </c>
      <c r="Y213" s="141"/>
      <c r="Z213" s="211"/>
      <c r="AA213" s="361" t="str">
        <f t="shared" si="103"/>
        <v/>
      </c>
      <c r="AB213" s="127" t="str">
        <f t="shared" si="126"/>
        <v/>
      </c>
      <c r="AC213" s="127" t="str">
        <f t="shared" si="127"/>
        <v/>
      </c>
      <c r="AD213" s="127" t="str">
        <f t="shared" si="104"/>
        <v/>
      </c>
      <c r="AE213" s="127" t="str">
        <f t="shared" si="105"/>
        <v/>
      </c>
      <c r="AF213" s="213" t="str">
        <f t="shared" si="131"/>
        <v/>
      </c>
      <c r="AG213" s="141"/>
      <c r="AH213" s="211"/>
      <c r="AI213" s="346" t="str">
        <f t="shared" si="106"/>
        <v/>
      </c>
      <c r="AJ213" s="153" t="str">
        <f t="shared" si="128"/>
        <v/>
      </c>
      <c r="AK213" s="153" t="str">
        <f t="shared" si="107"/>
        <v/>
      </c>
      <c r="AL213" s="153" t="str">
        <f t="shared" si="108"/>
        <v/>
      </c>
      <c r="AM213" s="141"/>
      <c r="AN213" s="211"/>
      <c r="AO213" s="346" t="str">
        <f t="shared" si="109"/>
        <v/>
      </c>
      <c r="AP213" s="153" t="str">
        <f t="shared" si="129"/>
        <v/>
      </c>
      <c r="AQ213" s="153" t="str">
        <f t="shared" si="110"/>
        <v/>
      </c>
      <c r="AR213" s="153" t="str">
        <f t="shared" si="111"/>
        <v/>
      </c>
      <c r="AS213" s="141"/>
      <c r="AT213" s="211"/>
      <c r="AU213" s="346" t="str">
        <f t="shared" si="112"/>
        <v/>
      </c>
      <c r="AV213" s="153" t="str">
        <f t="shared" si="130"/>
        <v/>
      </c>
      <c r="AW213" s="153" t="str">
        <f t="shared" si="113"/>
        <v/>
      </c>
      <c r="AX213" s="153" t="str">
        <f t="shared" si="114"/>
        <v/>
      </c>
    </row>
    <row r="214" spans="1:50" ht="29.45" customHeight="1" x14ac:dyDescent="0.25">
      <c r="A214" s="216" t="str">
        <f>'N-Bedarf-SK §13a'!A214</f>
        <v/>
      </c>
      <c r="B214" s="216" t="str">
        <f>IF('N-Bedarf-SK §13a'!B214="","",'N-Bedarf-SK §13a'!B214)</f>
        <v/>
      </c>
      <c r="C214" s="217" t="str">
        <f>IF('N-Bedarf-SK §13a'!D214="","",'N-Bedarf-SK §13a'!D214)</f>
        <v/>
      </c>
      <c r="D214" s="218" t="str">
        <f>IF('N-Bedarf-SK §13a'!C214="","",'N-Bedarf-SK §13a'!C214)</f>
        <v/>
      </c>
      <c r="E214" s="219" t="str">
        <f>IF('N-Bedarf-SK §13a'!AI214="",'N-Bedarf-SK §13a'!AG214,'N-Bedarf-SK §13a'!AI214)</f>
        <v/>
      </c>
      <c r="F214" s="219"/>
      <c r="G214" s="219"/>
      <c r="H214" s="345" t="str">
        <f t="shared" si="115"/>
        <v/>
      </c>
      <c r="I214" s="345" t="str">
        <f t="shared" si="116"/>
        <v/>
      </c>
      <c r="J214" s="345" t="str">
        <f t="shared" si="117"/>
        <v/>
      </c>
      <c r="K214" s="220">
        <f t="shared" si="118"/>
        <v>0</v>
      </c>
      <c r="L214" s="220">
        <f t="shared" si="119"/>
        <v>0</v>
      </c>
      <c r="M214" s="220">
        <f t="shared" si="120"/>
        <v>0</v>
      </c>
      <c r="N214" s="220" t="str">
        <f t="shared" si="121"/>
        <v/>
      </c>
      <c r="O214" s="220" t="str">
        <f t="shared" si="122"/>
        <v/>
      </c>
      <c r="P214" s="220" t="str">
        <f t="shared" si="123"/>
        <v/>
      </c>
      <c r="Q214" s="214" t="str">
        <f t="shared" si="99"/>
        <v/>
      </c>
      <c r="R214" s="141"/>
      <c r="S214" s="211"/>
      <c r="T214" s="346" t="str">
        <f t="shared" si="100"/>
        <v/>
      </c>
      <c r="U214" s="127" t="str">
        <f t="shared" si="124"/>
        <v/>
      </c>
      <c r="V214" s="127" t="str">
        <f t="shared" si="125"/>
        <v/>
      </c>
      <c r="W214" s="127" t="str">
        <f t="shared" si="101"/>
        <v/>
      </c>
      <c r="X214" s="127" t="str">
        <f t="shared" si="102"/>
        <v/>
      </c>
      <c r="Y214" s="141"/>
      <c r="Z214" s="211"/>
      <c r="AA214" s="361" t="str">
        <f t="shared" si="103"/>
        <v/>
      </c>
      <c r="AB214" s="127" t="str">
        <f t="shared" si="126"/>
        <v/>
      </c>
      <c r="AC214" s="127" t="str">
        <f t="shared" si="127"/>
        <v/>
      </c>
      <c r="AD214" s="127" t="str">
        <f t="shared" si="104"/>
        <v/>
      </c>
      <c r="AE214" s="127" t="str">
        <f t="shared" si="105"/>
        <v/>
      </c>
      <c r="AF214" s="213" t="str">
        <f t="shared" si="131"/>
        <v/>
      </c>
      <c r="AG214" s="141"/>
      <c r="AH214" s="211"/>
      <c r="AI214" s="346" t="str">
        <f t="shared" si="106"/>
        <v/>
      </c>
      <c r="AJ214" s="153" t="str">
        <f t="shared" si="128"/>
        <v/>
      </c>
      <c r="AK214" s="153" t="str">
        <f t="shared" si="107"/>
        <v/>
      </c>
      <c r="AL214" s="153" t="str">
        <f t="shared" si="108"/>
        <v/>
      </c>
      <c r="AM214" s="141"/>
      <c r="AN214" s="211"/>
      <c r="AO214" s="346" t="str">
        <f t="shared" si="109"/>
        <v/>
      </c>
      <c r="AP214" s="153" t="str">
        <f t="shared" si="129"/>
        <v/>
      </c>
      <c r="AQ214" s="153" t="str">
        <f t="shared" si="110"/>
        <v/>
      </c>
      <c r="AR214" s="153" t="str">
        <f t="shared" si="111"/>
        <v/>
      </c>
      <c r="AS214" s="141"/>
      <c r="AT214" s="211"/>
      <c r="AU214" s="346" t="str">
        <f t="shared" si="112"/>
        <v/>
      </c>
      <c r="AV214" s="153" t="str">
        <f t="shared" si="130"/>
        <v/>
      </c>
      <c r="AW214" s="153" t="str">
        <f t="shared" si="113"/>
        <v/>
      </c>
      <c r="AX214" s="153" t="str">
        <f t="shared" si="114"/>
        <v/>
      </c>
    </row>
    <row r="215" spans="1:50" ht="29.45" customHeight="1" x14ac:dyDescent="0.25">
      <c r="A215" s="216" t="str">
        <f>'N-Bedarf-SK §13a'!A215</f>
        <v/>
      </c>
      <c r="B215" s="216" t="str">
        <f>IF('N-Bedarf-SK §13a'!B215="","",'N-Bedarf-SK §13a'!B215)</f>
        <v/>
      </c>
      <c r="C215" s="217" t="str">
        <f>IF('N-Bedarf-SK §13a'!D215="","",'N-Bedarf-SK §13a'!D215)</f>
        <v/>
      </c>
      <c r="D215" s="218" t="str">
        <f>IF('N-Bedarf-SK §13a'!C215="","",'N-Bedarf-SK §13a'!C215)</f>
        <v/>
      </c>
      <c r="E215" s="219" t="str">
        <f>IF('N-Bedarf-SK §13a'!AI215="",'N-Bedarf-SK §13a'!AG215,'N-Bedarf-SK §13a'!AI215)</f>
        <v/>
      </c>
      <c r="F215" s="219"/>
      <c r="G215" s="219"/>
      <c r="H215" s="345" t="str">
        <f t="shared" si="115"/>
        <v/>
      </c>
      <c r="I215" s="345" t="str">
        <f t="shared" si="116"/>
        <v/>
      </c>
      <c r="J215" s="345" t="str">
        <f t="shared" si="117"/>
        <v/>
      </c>
      <c r="K215" s="220">
        <f t="shared" si="118"/>
        <v>0</v>
      </c>
      <c r="L215" s="220">
        <f t="shared" si="119"/>
        <v>0</v>
      </c>
      <c r="M215" s="220">
        <f t="shared" si="120"/>
        <v>0</v>
      </c>
      <c r="N215" s="220" t="str">
        <f t="shared" si="121"/>
        <v/>
      </c>
      <c r="O215" s="220" t="str">
        <f t="shared" si="122"/>
        <v/>
      </c>
      <c r="P215" s="220" t="str">
        <f t="shared" si="123"/>
        <v/>
      </c>
      <c r="Q215" s="214" t="str">
        <f t="shared" si="99"/>
        <v/>
      </c>
      <c r="R215" s="141"/>
      <c r="S215" s="211"/>
      <c r="T215" s="346" t="str">
        <f t="shared" si="100"/>
        <v/>
      </c>
      <c r="U215" s="127" t="str">
        <f t="shared" si="124"/>
        <v/>
      </c>
      <c r="V215" s="127" t="str">
        <f t="shared" si="125"/>
        <v/>
      </c>
      <c r="W215" s="127" t="str">
        <f t="shared" si="101"/>
        <v/>
      </c>
      <c r="X215" s="127" t="str">
        <f t="shared" si="102"/>
        <v/>
      </c>
      <c r="Y215" s="141"/>
      <c r="Z215" s="211"/>
      <c r="AA215" s="361" t="str">
        <f t="shared" si="103"/>
        <v/>
      </c>
      <c r="AB215" s="127" t="str">
        <f t="shared" si="126"/>
        <v/>
      </c>
      <c r="AC215" s="127" t="str">
        <f t="shared" si="127"/>
        <v/>
      </c>
      <c r="AD215" s="127" t="str">
        <f t="shared" si="104"/>
        <v/>
      </c>
      <c r="AE215" s="127" t="str">
        <f t="shared" si="105"/>
        <v/>
      </c>
      <c r="AF215" s="213" t="str">
        <f t="shared" si="131"/>
        <v/>
      </c>
      <c r="AG215" s="141"/>
      <c r="AH215" s="211"/>
      <c r="AI215" s="346" t="str">
        <f t="shared" si="106"/>
        <v/>
      </c>
      <c r="AJ215" s="153" t="str">
        <f t="shared" si="128"/>
        <v/>
      </c>
      <c r="AK215" s="153" t="str">
        <f t="shared" si="107"/>
        <v/>
      </c>
      <c r="AL215" s="153" t="str">
        <f t="shared" si="108"/>
        <v/>
      </c>
      <c r="AM215" s="141"/>
      <c r="AN215" s="211"/>
      <c r="AO215" s="346" t="str">
        <f t="shared" si="109"/>
        <v/>
      </c>
      <c r="AP215" s="153" t="str">
        <f t="shared" si="129"/>
        <v/>
      </c>
      <c r="AQ215" s="153" t="str">
        <f t="shared" si="110"/>
        <v/>
      </c>
      <c r="AR215" s="153" t="str">
        <f t="shared" si="111"/>
        <v/>
      </c>
      <c r="AS215" s="141"/>
      <c r="AT215" s="211"/>
      <c r="AU215" s="346" t="str">
        <f t="shared" si="112"/>
        <v/>
      </c>
      <c r="AV215" s="153" t="str">
        <f t="shared" si="130"/>
        <v/>
      </c>
      <c r="AW215" s="153" t="str">
        <f t="shared" si="113"/>
        <v/>
      </c>
      <c r="AX215" s="153" t="str">
        <f t="shared" si="114"/>
        <v/>
      </c>
    </row>
    <row r="216" spans="1:50" ht="29.45" customHeight="1" x14ac:dyDescent="0.25">
      <c r="A216" s="216" t="str">
        <f>'N-Bedarf-SK §13a'!A216</f>
        <v/>
      </c>
      <c r="B216" s="216" t="str">
        <f>IF('N-Bedarf-SK §13a'!B216="","",'N-Bedarf-SK §13a'!B216)</f>
        <v/>
      </c>
      <c r="C216" s="217" t="str">
        <f>IF('N-Bedarf-SK §13a'!D216="","",'N-Bedarf-SK §13a'!D216)</f>
        <v/>
      </c>
      <c r="D216" s="218" t="str">
        <f>IF('N-Bedarf-SK §13a'!C216="","",'N-Bedarf-SK §13a'!C216)</f>
        <v/>
      </c>
      <c r="E216" s="219" t="str">
        <f>IF('N-Bedarf-SK §13a'!AI216="",'N-Bedarf-SK §13a'!AG216,'N-Bedarf-SK §13a'!AI216)</f>
        <v/>
      </c>
      <c r="F216" s="219"/>
      <c r="G216" s="219"/>
      <c r="H216" s="345" t="str">
        <f t="shared" si="115"/>
        <v/>
      </c>
      <c r="I216" s="345" t="str">
        <f t="shared" si="116"/>
        <v/>
      </c>
      <c r="J216" s="345" t="str">
        <f t="shared" si="117"/>
        <v/>
      </c>
      <c r="K216" s="220">
        <f t="shared" si="118"/>
        <v>0</v>
      </c>
      <c r="L216" s="220">
        <f t="shared" si="119"/>
        <v>0</v>
      </c>
      <c r="M216" s="220">
        <f t="shared" si="120"/>
        <v>0</v>
      </c>
      <c r="N216" s="220" t="str">
        <f t="shared" si="121"/>
        <v/>
      </c>
      <c r="O216" s="220" t="str">
        <f t="shared" si="122"/>
        <v/>
      </c>
      <c r="P216" s="220" t="str">
        <f t="shared" si="123"/>
        <v/>
      </c>
      <c r="Q216" s="214" t="str">
        <f t="shared" si="99"/>
        <v/>
      </c>
      <c r="R216" s="141"/>
      <c r="S216" s="211"/>
      <c r="T216" s="346" t="str">
        <f t="shared" si="100"/>
        <v/>
      </c>
      <c r="U216" s="127" t="str">
        <f t="shared" si="124"/>
        <v/>
      </c>
      <c r="V216" s="127" t="str">
        <f t="shared" si="125"/>
        <v/>
      </c>
      <c r="W216" s="127" t="str">
        <f t="shared" si="101"/>
        <v/>
      </c>
      <c r="X216" s="127" t="str">
        <f t="shared" si="102"/>
        <v/>
      </c>
      <c r="Y216" s="141"/>
      <c r="Z216" s="211"/>
      <c r="AA216" s="361" t="str">
        <f t="shared" si="103"/>
        <v/>
      </c>
      <c r="AB216" s="127" t="str">
        <f t="shared" si="126"/>
        <v/>
      </c>
      <c r="AC216" s="127" t="str">
        <f t="shared" si="127"/>
        <v/>
      </c>
      <c r="AD216" s="127" t="str">
        <f t="shared" si="104"/>
        <v/>
      </c>
      <c r="AE216" s="127" t="str">
        <f t="shared" si="105"/>
        <v/>
      </c>
      <c r="AF216" s="213" t="str">
        <f t="shared" si="131"/>
        <v/>
      </c>
      <c r="AG216" s="141"/>
      <c r="AH216" s="211"/>
      <c r="AI216" s="346" t="str">
        <f t="shared" si="106"/>
        <v/>
      </c>
      <c r="AJ216" s="153" t="str">
        <f t="shared" si="128"/>
        <v/>
      </c>
      <c r="AK216" s="153" t="str">
        <f t="shared" si="107"/>
        <v/>
      </c>
      <c r="AL216" s="153" t="str">
        <f t="shared" si="108"/>
        <v/>
      </c>
      <c r="AM216" s="141"/>
      <c r="AN216" s="211"/>
      <c r="AO216" s="346" t="str">
        <f t="shared" si="109"/>
        <v/>
      </c>
      <c r="AP216" s="153" t="str">
        <f t="shared" si="129"/>
        <v/>
      </c>
      <c r="AQ216" s="153" t="str">
        <f t="shared" si="110"/>
        <v/>
      </c>
      <c r="AR216" s="153" t="str">
        <f t="shared" si="111"/>
        <v/>
      </c>
      <c r="AS216" s="141"/>
      <c r="AT216" s="211"/>
      <c r="AU216" s="346" t="str">
        <f t="shared" si="112"/>
        <v/>
      </c>
      <c r="AV216" s="153" t="str">
        <f t="shared" si="130"/>
        <v/>
      </c>
      <c r="AW216" s="153" t="str">
        <f t="shared" si="113"/>
        <v/>
      </c>
      <c r="AX216" s="153" t="str">
        <f t="shared" si="114"/>
        <v/>
      </c>
    </row>
    <row r="217" spans="1:50" ht="29.45" customHeight="1" x14ac:dyDescent="0.25">
      <c r="A217" s="216" t="str">
        <f>'N-Bedarf-SK §13a'!A217</f>
        <v/>
      </c>
      <c r="B217" s="216" t="str">
        <f>IF('N-Bedarf-SK §13a'!B217="","",'N-Bedarf-SK §13a'!B217)</f>
        <v/>
      </c>
      <c r="C217" s="217" t="str">
        <f>IF('N-Bedarf-SK §13a'!D217="","",'N-Bedarf-SK §13a'!D217)</f>
        <v/>
      </c>
      <c r="D217" s="218" t="str">
        <f>IF('N-Bedarf-SK §13a'!C217="","",'N-Bedarf-SK §13a'!C217)</f>
        <v/>
      </c>
      <c r="E217" s="219" t="str">
        <f>IF('N-Bedarf-SK §13a'!AI217="",'N-Bedarf-SK §13a'!AG217,'N-Bedarf-SK §13a'!AI217)</f>
        <v/>
      </c>
      <c r="F217" s="219"/>
      <c r="G217" s="219"/>
      <c r="H217" s="345" t="str">
        <f t="shared" si="115"/>
        <v/>
      </c>
      <c r="I217" s="345" t="str">
        <f t="shared" si="116"/>
        <v/>
      </c>
      <c r="J217" s="345" t="str">
        <f t="shared" si="117"/>
        <v/>
      </c>
      <c r="K217" s="220">
        <f t="shared" si="118"/>
        <v>0</v>
      </c>
      <c r="L217" s="220">
        <f t="shared" si="119"/>
        <v>0</v>
      </c>
      <c r="M217" s="220">
        <f t="shared" si="120"/>
        <v>0</v>
      </c>
      <c r="N217" s="220" t="str">
        <f t="shared" si="121"/>
        <v/>
      </c>
      <c r="O217" s="220" t="str">
        <f t="shared" si="122"/>
        <v/>
      </c>
      <c r="P217" s="220" t="str">
        <f t="shared" si="123"/>
        <v/>
      </c>
      <c r="Q217" s="214" t="str">
        <f t="shared" si="99"/>
        <v/>
      </c>
      <c r="R217" s="141"/>
      <c r="S217" s="211"/>
      <c r="T217" s="346" t="str">
        <f t="shared" si="100"/>
        <v/>
      </c>
      <c r="U217" s="127" t="str">
        <f t="shared" si="124"/>
        <v/>
      </c>
      <c r="V217" s="127" t="str">
        <f t="shared" si="125"/>
        <v/>
      </c>
      <c r="W217" s="127" t="str">
        <f t="shared" si="101"/>
        <v/>
      </c>
      <c r="X217" s="127" t="str">
        <f t="shared" si="102"/>
        <v/>
      </c>
      <c r="Y217" s="141"/>
      <c r="Z217" s="211"/>
      <c r="AA217" s="361" t="str">
        <f t="shared" si="103"/>
        <v/>
      </c>
      <c r="AB217" s="127" t="str">
        <f t="shared" si="126"/>
        <v/>
      </c>
      <c r="AC217" s="127" t="str">
        <f t="shared" si="127"/>
        <v/>
      </c>
      <c r="AD217" s="127" t="str">
        <f t="shared" si="104"/>
        <v/>
      </c>
      <c r="AE217" s="127" t="str">
        <f t="shared" si="105"/>
        <v/>
      </c>
      <c r="AF217" s="213" t="str">
        <f t="shared" si="131"/>
        <v/>
      </c>
      <c r="AG217" s="141"/>
      <c r="AH217" s="211"/>
      <c r="AI217" s="346" t="str">
        <f t="shared" si="106"/>
        <v/>
      </c>
      <c r="AJ217" s="153" t="str">
        <f t="shared" si="128"/>
        <v/>
      </c>
      <c r="AK217" s="153" t="str">
        <f t="shared" si="107"/>
        <v/>
      </c>
      <c r="AL217" s="153" t="str">
        <f t="shared" si="108"/>
        <v/>
      </c>
      <c r="AM217" s="141"/>
      <c r="AN217" s="211"/>
      <c r="AO217" s="346" t="str">
        <f t="shared" si="109"/>
        <v/>
      </c>
      <c r="AP217" s="153" t="str">
        <f t="shared" si="129"/>
        <v/>
      </c>
      <c r="AQ217" s="153" t="str">
        <f t="shared" si="110"/>
        <v/>
      </c>
      <c r="AR217" s="153" t="str">
        <f t="shared" si="111"/>
        <v/>
      </c>
      <c r="AS217" s="141"/>
      <c r="AT217" s="211"/>
      <c r="AU217" s="346" t="str">
        <f t="shared" si="112"/>
        <v/>
      </c>
      <c r="AV217" s="153" t="str">
        <f t="shared" si="130"/>
        <v/>
      </c>
      <c r="AW217" s="153" t="str">
        <f t="shared" si="113"/>
        <v/>
      </c>
      <c r="AX217" s="153" t="str">
        <f t="shared" si="114"/>
        <v/>
      </c>
    </row>
    <row r="218" spans="1:50" ht="29.45" customHeight="1" x14ac:dyDescent="0.25">
      <c r="A218" s="216" t="str">
        <f>'N-Bedarf-SK §13a'!A218</f>
        <v/>
      </c>
      <c r="B218" s="216" t="str">
        <f>IF('N-Bedarf-SK §13a'!B218="","",'N-Bedarf-SK §13a'!B218)</f>
        <v/>
      </c>
      <c r="C218" s="217" t="str">
        <f>IF('N-Bedarf-SK §13a'!D218="","",'N-Bedarf-SK §13a'!D218)</f>
        <v/>
      </c>
      <c r="D218" s="218" t="str">
        <f>IF('N-Bedarf-SK §13a'!C218="","",'N-Bedarf-SK §13a'!C218)</f>
        <v/>
      </c>
      <c r="E218" s="219" t="str">
        <f>IF('N-Bedarf-SK §13a'!AI218="",'N-Bedarf-SK §13a'!AG218,'N-Bedarf-SK §13a'!AI218)</f>
        <v/>
      </c>
      <c r="F218" s="219"/>
      <c r="G218" s="219"/>
      <c r="H218" s="345" t="str">
        <f t="shared" si="115"/>
        <v/>
      </c>
      <c r="I218" s="345" t="str">
        <f t="shared" si="116"/>
        <v/>
      </c>
      <c r="J218" s="345" t="str">
        <f t="shared" si="117"/>
        <v/>
      </c>
      <c r="K218" s="220">
        <f t="shared" si="118"/>
        <v>0</v>
      </c>
      <c r="L218" s="220">
        <f t="shared" si="119"/>
        <v>0</v>
      </c>
      <c r="M218" s="220">
        <f t="shared" si="120"/>
        <v>0</v>
      </c>
      <c r="N218" s="220" t="str">
        <f t="shared" si="121"/>
        <v/>
      </c>
      <c r="O218" s="220" t="str">
        <f t="shared" si="122"/>
        <v/>
      </c>
      <c r="P218" s="220" t="str">
        <f t="shared" si="123"/>
        <v/>
      </c>
      <c r="Q218" s="214" t="str">
        <f t="shared" si="99"/>
        <v/>
      </c>
      <c r="R218" s="141"/>
      <c r="S218" s="211"/>
      <c r="T218" s="346" t="str">
        <f t="shared" si="100"/>
        <v/>
      </c>
      <c r="U218" s="127" t="str">
        <f t="shared" si="124"/>
        <v/>
      </c>
      <c r="V218" s="127" t="str">
        <f t="shared" si="125"/>
        <v/>
      </c>
      <c r="W218" s="127" t="str">
        <f t="shared" si="101"/>
        <v/>
      </c>
      <c r="X218" s="127" t="str">
        <f t="shared" si="102"/>
        <v/>
      </c>
      <c r="Y218" s="141"/>
      <c r="Z218" s="211"/>
      <c r="AA218" s="361" t="str">
        <f t="shared" si="103"/>
        <v/>
      </c>
      <c r="AB218" s="127" t="str">
        <f t="shared" si="126"/>
        <v/>
      </c>
      <c r="AC218" s="127" t="str">
        <f t="shared" si="127"/>
        <v/>
      </c>
      <c r="AD218" s="127" t="str">
        <f t="shared" si="104"/>
        <v/>
      </c>
      <c r="AE218" s="127" t="str">
        <f t="shared" si="105"/>
        <v/>
      </c>
      <c r="AF218" s="213" t="str">
        <f t="shared" si="131"/>
        <v/>
      </c>
      <c r="AG218" s="141"/>
      <c r="AH218" s="211"/>
      <c r="AI218" s="346" t="str">
        <f t="shared" si="106"/>
        <v/>
      </c>
      <c r="AJ218" s="153" t="str">
        <f t="shared" si="128"/>
        <v/>
      </c>
      <c r="AK218" s="153" t="str">
        <f t="shared" si="107"/>
        <v/>
      </c>
      <c r="AL218" s="153" t="str">
        <f t="shared" si="108"/>
        <v/>
      </c>
      <c r="AM218" s="141"/>
      <c r="AN218" s="211"/>
      <c r="AO218" s="346" t="str">
        <f t="shared" si="109"/>
        <v/>
      </c>
      <c r="AP218" s="153" t="str">
        <f t="shared" si="129"/>
        <v/>
      </c>
      <c r="AQ218" s="153" t="str">
        <f t="shared" si="110"/>
        <v/>
      </c>
      <c r="AR218" s="153" t="str">
        <f t="shared" si="111"/>
        <v/>
      </c>
      <c r="AS218" s="141"/>
      <c r="AT218" s="211"/>
      <c r="AU218" s="346" t="str">
        <f t="shared" si="112"/>
        <v/>
      </c>
      <c r="AV218" s="153" t="str">
        <f t="shared" si="130"/>
        <v/>
      </c>
      <c r="AW218" s="153" t="str">
        <f t="shared" si="113"/>
        <v/>
      </c>
      <c r="AX218" s="153" t="str">
        <f t="shared" si="114"/>
        <v/>
      </c>
    </row>
    <row r="219" spans="1:50" ht="29.45" customHeight="1" x14ac:dyDescent="0.25">
      <c r="A219" s="216" t="str">
        <f>'N-Bedarf-SK §13a'!A219</f>
        <v/>
      </c>
      <c r="B219" s="216" t="str">
        <f>IF('N-Bedarf-SK §13a'!B219="","",'N-Bedarf-SK §13a'!B219)</f>
        <v/>
      </c>
      <c r="C219" s="217" t="str">
        <f>IF('N-Bedarf-SK §13a'!D219="","",'N-Bedarf-SK §13a'!D219)</f>
        <v/>
      </c>
      <c r="D219" s="218" t="str">
        <f>IF('N-Bedarf-SK §13a'!C219="","",'N-Bedarf-SK §13a'!C219)</f>
        <v/>
      </c>
      <c r="E219" s="219" t="str">
        <f>IF('N-Bedarf-SK §13a'!AI219="",'N-Bedarf-SK §13a'!AG219,'N-Bedarf-SK §13a'!AI219)</f>
        <v/>
      </c>
      <c r="F219" s="219"/>
      <c r="G219" s="219"/>
      <c r="H219" s="345" t="str">
        <f t="shared" si="115"/>
        <v/>
      </c>
      <c r="I219" s="345" t="str">
        <f t="shared" si="116"/>
        <v/>
      </c>
      <c r="J219" s="345" t="str">
        <f t="shared" si="117"/>
        <v/>
      </c>
      <c r="K219" s="220">
        <f t="shared" si="118"/>
        <v>0</v>
      </c>
      <c r="L219" s="220">
        <f t="shared" si="119"/>
        <v>0</v>
      </c>
      <c r="M219" s="220">
        <f t="shared" si="120"/>
        <v>0</v>
      </c>
      <c r="N219" s="220" t="str">
        <f t="shared" si="121"/>
        <v/>
      </c>
      <c r="O219" s="220" t="str">
        <f t="shared" si="122"/>
        <v/>
      </c>
      <c r="P219" s="220" t="str">
        <f t="shared" si="123"/>
        <v/>
      </c>
      <c r="Q219" s="214" t="str">
        <f t="shared" si="99"/>
        <v/>
      </c>
      <c r="R219" s="141"/>
      <c r="S219" s="211"/>
      <c r="T219" s="346" t="str">
        <f t="shared" si="100"/>
        <v/>
      </c>
      <c r="U219" s="127" t="str">
        <f t="shared" si="124"/>
        <v/>
      </c>
      <c r="V219" s="127" t="str">
        <f t="shared" si="125"/>
        <v/>
      </c>
      <c r="W219" s="127" t="str">
        <f t="shared" si="101"/>
        <v/>
      </c>
      <c r="X219" s="127" t="str">
        <f t="shared" si="102"/>
        <v/>
      </c>
      <c r="Y219" s="141"/>
      <c r="Z219" s="211"/>
      <c r="AA219" s="361" t="str">
        <f t="shared" si="103"/>
        <v/>
      </c>
      <c r="AB219" s="127" t="str">
        <f t="shared" si="126"/>
        <v/>
      </c>
      <c r="AC219" s="127" t="str">
        <f t="shared" si="127"/>
        <v/>
      </c>
      <c r="AD219" s="127" t="str">
        <f t="shared" si="104"/>
        <v/>
      </c>
      <c r="AE219" s="127" t="str">
        <f t="shared" si="105"/>
        <v/>
      </c>
      <c r="AF219" s="213" t="str">
        <f t="shared" si="131"/>
        <v/>
      </c>
      <c r="AG219" s="141"/>
      <c r="AH219" s="211"/>
      <c r="AI219" s="346" t="str">
        <f t="shared" si="106"/>
        <v/>
      </c>
      <c r="AJ219" s="153" t="str">
        <f t="shared" si="128"/>
        <v/>
      </c>
      <c r="AK219" s="153" t="str">
        <f t="shared" si="107"/>
        <v/>
      </c>
      <c r="AL219" s="153" t="str">
        <f t="shared" si="108"/>
        <v/>
      </c>
      <c r="AM219" s="141"/>
      <c r="AN219" s="211"/>
      <c r="AO219" s="346" t="str">
        <f t="shared" si="109"/>
        <v/>
      </c>
      <c r="AP219" s="153" t="str">
        <f t="shared" si="129"/>
        <v/>
      </c>
      <c r="AQ219" s="153" t="str">
        <f t="shared" si="110"/>
        <v/>
      </c>
      <c r="AR219" s="153" t="str">
        <f t="shared" si="111"/>
        <v/>
      </c>
      <c r="AS219" s="141"/>
      <c r="AT219" s="211"/>
      <c r="AU219" s="346" t="str">
        <f t="shared" si="112"/>
        <v/>
      </c>
      <c r="AV219" s="153" t="str">
        <f t="shared" si="130"/>
        <v/>
      </c>
      <c r="AW219" s="153" t="str">
        <f t="shared" si="113"/>
        <v/>
      </c>
      <c r="AX219" s="153" t="str">
        <f t="shared" si="114"/>
        <v/>
      </c>
    </row>
    <row r="220" spans="1:50" ht="29.45" customHeight="1" x14ac:dyDescent="0.25">
      <c r="A220" s="216" t="str">
        <f>'N-Bedarf-SK §13a'!A220</f>
        <v/>
      </c>
      <c r="B220" s="216" t="str">
        <f>IF('N-Bedarf-SK §13a'!B220="","",'N-Bedarf-SK §13a'!B220)</f>
        <v/>
      </c>
      <c r="C220" s="217" t="str">
        <f>IF('N-Bedarf-SK §13a'!D220="","",'N-Bedarf-SK §13a'!D220)</f>
        <v/>
      </c>
      <c r="D220" s="218" t="str">
        <f>IF('N-Bedarf-SK §13a'!C220="","",'N-Bedarf-SK §13a'!C220)</f>
        <v/>
      </c>
      <c r="E220" s="219" t="str">
        <f>IF('N-Bedarf-SK §13a'!AI220="",'N-Bedarf-SK §13a'!AG220,'N-Bedarf-SK §13a'!AI220)</f>
        <v/>
      </c>
      <c r="F220" s="219"/>
      <c r="G220" s="219"/>
      <c r="H220" s="345" t="str">
        <f t="shared" si="115"/>
        <v/>
      </c>
      <c r="I220" s="345" t="str">
        <f t="shared" si="116"/>
        <v/>
      </c>
      <c r="J220" s="345" t="str">
        <f t="shared" si="117"/>
        <v/>
      </c>
      <c r="K220" s="220">
        <f t="shared" si="118"/>
        <v>0</v>
      </c>
      <c r="L220" s="220">
        <f t="shared" si="119"/>
        <v>0</v>
      </c>
      <c r="M220" s="220">
        <f t="shared" si="120"/>
        <v>0</v>
      </c>
      <c r="N220" s="220" t="str">
        <f t="shared" si="121"/>
        <v/>
      </c>
      <c r="O220" s="220" t="str">
        <f t="shared" si="122"/>
        <v/>
      </c>
      <c r="P220" s="220" t="str">
        <f t="shared" si="123"/>
        <v/>
      </c>
      <c r="Q220" s="214" t="str">
        <f t="shared" si="99"/>
        <v/>
      </c>
      <c r="R220" s="141"/>
      <c r="S220" s="211"/>
      <c r="T220" s="346" t="str">
        <f t="shared" si="100"/>
        <v/>
      </c>
      <c r="U220" s="127" t="str">
        <f t="shared" si="124"/>
        <v/>
      </c>
      <c r="V220" s="127" t="str">
        <f t="shared" si="125"/>
        <v/>
      </c>
      <c r="W220" s="127" t="str">
        <f t="shared" si="101"/>
        <v/>
      </c>
      <c r="X220" s="127" t="str">
        <f t="shared" si="102"/>
        <v/>
      </c>
      <c r="Y220" s="141"/>
      <c r="Z220" s="211"/>
      <c r="AA220" s="361" t="str">
        <f t="shared" si="103"/>
        <v/>
      </c>
      <c r="AB220" s="127" t="str">
        <f t="shared" si="126"/>
        <v/>
      </c>
      <c r="AC220" s="127" t="str">
        <f t="shared" si="127"/>
        <v/>
      </c>
      <c r="AD220" s="127" t="str">
        <f t="shared" si="104"/>
        <v/>
      </c>
      <c r="AE220" s="127" t="str">
        <f t="shared" si="105"/>
        <v/>
      </c>
      <c r="AF220" s="213" t="str">
        <f t="shared" si="131"/>
        <v/>
      </c>
      <c r="AG220" s="141"/>
      <c r="AH220" s="211"/>
      <c r="AI220" s="346" t="str">
        <f t="shared" si="106"/>
        <v/>
      </c>
      <c r="AJ220" s="153" t="str">
        <f t="shared" si="128"/>
        <v/>
      </c>
      <c r="AK220" s="153" t="str">
        <f t="shared" si="107"/>
        <v/>
      </c>
      <c r="AL220" s="153" t="str">
        <f t="shared" si="108"/>
        <v/>
      </c>
      <c r="AM220" s="141"/>
      <c r="AN220" s="211"/>
      <c r="AO220" s="346" t="str">
        <f t="shared" si="109"/>
        <v/>
      </c>
      <c r="AP220" s="153" t="str">
        <f t="shared" si="129"/>
        <v/>
      </c>
      <c r="AQ220" s="153" t="str">
        <f t="shared" si="110"/>
        <v/>
      </c>
      <c r="AR220" s="153" t="str">
        <f t="shared" si="111"/>
        <v/>
      </c>
      <c r="AS220" s="141"/>
      <c r="AT220" s="211"/>
      <c r="AU220" s="346" t="str">
        <f t="shared" si="112"/>
        <v/>
      </c>
      <c r="AV220" s="153" t="str">
        <f t="shared" si="130"/>
        <v/>
      </c>
      <c r="AW220" s="153" t="str">
        <f t="shared" si="113"/>
        <v/>
      </c>
      <c r="AX220" s="153" t="str">
        <f t="shared" si="114"/>
        <v/>
      </c>
    </row>
    <row r="221" spans="1:50" ht="29.45" customHeight="1" x14ac:dyDescent="0.25">
      <c r="A221" s="216" t="str">
        <f>'N-Bedarf-SK §13a'!A221</f>
        <v/>
      </c>
      <c r="B221" s="216" t="str">
        <f>IF('N-Bedarf-SK §13a'!B221="","",'N-Bedarf-SK §13a'!B221)</f>
        <v/>
      </c>
      <c r="C221" s="217" t="str">
        <f>IF('N-Bedarf-SK §13a'!D221="","",'N-Bedarf-SK §13a'!D221)</f>
        <v/>
      </c>
      <c r="D221" s="218" t="str">
        <f>IF('N-Bedarf-SK §13a'!C221="","",'N-Bedarf-SK §13a'!C221)</f>
        <v/>
      </c>
      <c r="E221" s="219" t="str">
        <f>IF('N-Bedarf-SK §13a'!AI221="",'N-Bedarf-SK §13a'!AG221,'N-Bedarf-SK §13a'!AI221)</f>
        <v/>
      </c>
      <c r="F221" s="219"/>
      <c r="G221" s="219"/>
      <c r="H221" s="345" t="str">
        <f t="shared" si="115"/>
        <v/>
      </c>
      <c r="I221" s="345" t="str">
        <f t="shared" si="116"/>
        <v/>
      </c>
      <c r="J221" s="345" t="str">
        <f t="shared" si="117"/>
        <v/>
      </c>
      <c r="K221" s="220">
        <f t="shared" si="118"/>
        <v>0</v>
      </c>
      <c r="L221" s="220">
        <f t="shared" si="119"/>
        <v>0</v>
      </c>
      <c r="M221" s="220">
        <f t="shared" si="120"/>
        <v>0</v>
      </c>
      <c r="N221" s="220" t="str">
        <f t="shared" si="121"/>
        <v/>
      </c>
      <c r="O221" s="220" t="str">
        <f t="shared" si="122"/>
        <v/>
      </c>
      <c r="P221" s="220" t="str">
        <f t="shared" si="123"/>
        <v/>
      </c>
      <c r="Q221" s="214" t="str">
        <f t="shared" si="99"/>
        <v/>
      </c>
      <c r="R221" s="141"/>
      <c r="S221" s="211"/>
      <c r="T221" s="346" t="str">
        <f t="shared" si="100"/>
        <v/>
      </c>
      <c r="U221" s="127" t="str">
        <f t="shared" si="124"/>
        <v/>
      </c>
      <c r="V221" s="127" t="str">
        <f t="shared" si="125"/>
        <v/>
      </c>
      <c r="W221" s="127" t="str">
        <f t="shared" si="101"/>
        <v/>
      </c>
      <c r="X221" s="127" t="str">
        <f t="shared" si="102"/>
        <v/>
      </c>
      <c r="Y221" s="141"/>
      <c r="Z221" s="211"/>
      <c r="AA221" s="361" t="str">
        <f t="shared" si="103"/>
        <v/>
      </c>
      <c r="AB221" s="127" t="str">
        <f t="shared" si="126"/>
        <v/>
      </c>
      <c r="AC221" s="127" t="str">
        <f t="shared" si="127"/>
        <v/>
      </c>
      <c r="AD221" s="127" t="str">
        <f t="shared" si="104"/>
        <v/>
      </c>
      <c r="AE221" s="127" t="str">
        <f t="shared" si="105"/>
        <v/>
      </c>
      <c r="AF221" s="213" t="str">
        <f t="shared" si="131"/>
        <v/>
      </c>
      <c r="AG221" s="141"/>
      <c r="AH221" s="211"/>
      <c r="AI221" s="346" t="str">
        <f t="shared" si="106"/>
        <v/>
      </c>
      <c r="AJ221" s="153" t="str">
        <f t="shared" si="128"/>
        <v/>
      </c>
      <c r="AK221" s="153" t="str">
        <f t="shared" si="107"/>
        <v/>
      </c>
      <c r="AL221" s="153" t="str">
        <f t="shared" si="108"/>
        <v/>
      </c>
      <c r="AM221" s="141"/>
      <c r="AN221" s="211"/>
      <c r="AO221" s="346" t="str">
        <f t="shared" si="109"/>
        <v/>
      </c>
      <c r="AP221" s="153" t="str">
        <f t="shared" si="129"/>
        <v/>
      </c>
      <c r="AQ221" s="153" t="str">
        <f t="shared" si="110"/>
        <v/>
      </c>
      <c r="AR221" s="153" t="str">
        <f t="shared" si="111"/>
        <v/>
      </c>
      <c r="AS221" s="141"/>
      <c r="AT221" s="211"/>
      <c r="AU221" s="346" t="str">
        <f t="shared" si="112"/>
        <v/>
      </c>
      <c r="AV221" s="153" t="str">
        <f t="shared" si="130"/>
        <v/>
      </c>
      <c r="AW221" s="153" t="str">
        <f t="shared" si="113"/>
        <v/>
      </c>
      <c r="AX221" s="153" t="str">
        <f t="shared" si="114"/>
        <v/>
      </c>
    </row>
    <row r="222" spans="1:50" ht="29.45" customHeight="1" x14ac:dyDescent="0.25">
      <c r="A222" s="216" t="str">
        <f>'N-Bedarf-SK §13a'!A222</f>
        <v/>
      </c>
      <c r="B222" s="216" t="str">
        <f>IF('N-Bedarf-SK §13a'!B222="","",'N-Bedarf-SK §13a'!B222)</f>
        <v/>
      </c>
      <c r="C222" s="217" t="str">
        <f>IF('N-Bedarf-SK §13a'!D222="","",'N-Bedarf-SK §13a'!D222)</f>
        <v/>
      </c>
      <c r="D222" s="218" t="str">
        <f>IF('N-Bedarf-SK §13a'!C222="","",'N-Bedarf-SK §13a'!C222)</f>
        <v/>
      </c>
      <c r="E222" s="219" t="str">
        <f>IF('N-Bedarf-SK §13a'!AI222="",'N-Bedarf-SK §13a'!AG222,'N-Bedarf-SK §13a'!AI222)</f>
        <v/>
      </c>
      <c r="F222" s="219"/>
      <c r="G222" s="219"/>
      <c r="H222" s="345" t="str">
        <f t="shared" si="115"/>
        <v/>
      </c>
      <c r="I222" s="345" t="str">
        <f t="shared" si="116"/>
        <v/>
      </c>
      <c r="J222" s="345" t="str">
        <f t="shared" si="117"/>
        <v/>
      </c>
      <c r="K222" s="220">
        <f t="shared" si="118"/>
        <v>0</v>
      </c>
      <c r="L222" s="220">
        <f t="shared" si="119"/>
        <v>0</v>
      </c>
      <c r="M222" s="220">
        <f t="shared" si="120"/>
        <v>0</v>
      </c>
      <c r="N222" s="220" t="str">
        <f t="shared" si="121"/>
        <v/>
      </c>
      <c r="O222" s="220" t="str">
        <f t="shared" si="122"/>
        <v/>
      </c>
      <c r="P222" s="220" t="str">
        <f t="shared" si="123"/>
        <v/>
      </c>
      <c r="Q222" s="214" t="str">
        <f t="shared" si="99"/>
        <v/>
      </c>
      <c r="R222" s="141"/>
      <c r="S222" s="211"/>
      <c r="T222" s="346" t="str">
        <f t="shared" si="100"/>
        <v/>
      </c>
      <c r="U222" s="127" t="str">
        <f t="shared" si="124"/>
        <v/>
      </c>
      <c r="V222" s="127" t="str">
        <f t="shared" si="125"/>
        <v/>
      </c>
      <c r="W222" s="127" t="str">
        <f t="shared" si="101"/>
        <v/>
      </c>
      <c r="X222" s="127" t="str">
        <f t="shared" si="102"/>
        <v/>
      </c>
      <c r="Y222" s="141"/>
      <c r="Z222" s="211"/>
      <c r="AA222" s="361" t="str">
        <f t="shared" si="103"/>
        <v/>
      </c>
      <c r="AB222" s="127" t="str">
        <f t="shared" si="126"/>
        <v/>
      </c>
      <c r="AC222" s="127" t="str">
        <f t="shared" si="127"/>
        <v/>
      </c>
      <c r="AD222" s="127" t="str">
        <f t="shared" si="104"/>
        <v/>
      </c>
      <c r="AE222" s="127" t="str">
        <f t="shared" si="105"/>
        <v/>
      </c>
      <c r="AF222" s="213" t="str">
        <f t="shared" si="131"/>
        <v/>
      </c>
      <c r="AG222" s="141"/>
      <c r="AH222" s="211"/>
      <c r="AI222" s="346" t="str">
        <f t="shared" si="106"/>
        <v/>
      </c>
      <c r="AJ222" s="153" t="str">
        <f t="shared" si="128"/>
        <v/>
      </c>
      <c r="AK222" s="153" t="str">
        <f t="shared" si="107"/>
        <v/>
      </c>
      <c r="AL222" s="153" t="str">
        <f t="shared" si="108"/>
        <v/>
      </c>
      <c r="AM222" s="141"/>
      <c r="AN222" s="211"/>
      <c r="AO222" s="346" t="str">
        <f t="shared" si="109"/>
        <v/>
      </c>
      <c r="AP222" s="153" t="str">
        <f t="shared" si="129"/>
        <v/>
      </c>
      <c r="AQ222" s="153" t="str">
        <f t="shared" si="110"/>
        <v/>
      </c>
      <c r="AR222" s="153" t="str">
        <f t="shared" si="111"/>
        <v/>
      </c>
      <c r="AS222" s="141"/>
      <c r="AT222" s="211"/>
      <c r="AU222" s="346" t="str">
        <f t="shared" si="112"/>
        <v/>
      </c>
      <c r="AV222" s="153" t="str">
        <f t="shared" si="130"/>
        <v/>
      </c>
      <c r="AW222" s="153" t="str">
        <f t="shared" si="113"/>
        <v/>
      </c>
      <c r="AX222" s="153" t="str">
        <f t="shared" si="114"/>
        <v/>
      </c>
    </row>
    <row r="223" spans="1:50" ht="29.45" customHeight="1" x14ac:dyDescent="0.25">
      <c r="A223" s="216" t="str">
        <f>'N-Bedarf-SK §13a'!A223</f>
        <v/>
      </c>
      <c r="B223" s="216" t="str">
        <f>IF('N-Bedarf-SK §13a'!B223="","",'N-Bedarf-SK §13a'!B223)</f>
        <v/>
      </c>
      <c r="C223" s="217" t="str">
        <f>IF('N-Bedarf-SK §13a'!D223="","",'N-Bedarf-SK §13a'!D223)</f>
        <v/>
      </c>
      <c r="D223" s="218" t="str">
        <f>IF('N-Bedarf-SK §13a'!C223="","",'N-Bedarf-SK §13a'!C223)</f>
        <v/>
      </c>
      <c r="E223" s="219" t="str">
        <f>IF('N-Bedarf-SK §13a'!AI223="",'N-Bedarf-SK §13a'!AG223,'N-Bedarf-SK §13a'!AI223)</f>
        <v/>
      </c>
      <c r="F223" s="219"/>
      <c r="G223" s="219"/>
      <c r="H223" s="345" t="str">
        <f t="shared" si="115"/>
        <v/>
      </c>
      <c r="I223" s="345" t="str">
        <f t="shared" si="116"/>
        <v/>
      </c>
      <c r="J223" s="345" t="str">
        <f t="shared" si="117"/>
        <v/>
      </c>
      <c r="K223" s="220">
        <f t="shared" si="118"/>
        <v>0</v>
      </c>
      <c r="L223" s="220">
        <f t="shared" si="119"/>
        <v>0</v>
      </c>
      <c r="M223" s="220">
        <f t="shared" si="120"/>
        <v>0</v>
      </c>
      <c r="N223" s="220" t="str">
        <f t="shared" si="121"/>
        <v/>
      </c>
      <c r="O223" s="220" t="str">
        <f t="shared" si="122"/>
        <v/>
      </c>
      <c r="P223" s="220" t="str">
        <f t="shared" si="123"/>
        <v/>
      </c>
      <c r="Q223" s="214" t="str">
        <f t="shared" si="99"/>
        <v/>
      </c>
      <c r="R223" s="141"/>
      <c r="S223" s="211"/>
      <c r="T223" s="346" t="str">
        <f t="shared" si="100"/>
        <v/>
      </c>
      <c r="U223" s="127" t="str">
        <f t="shared" si="124"/>
        <v/>
      </c>
      <c r="V223" s="127" t="str">
        <f t="shared" si="125"/>
        <v/>
      </c>
      <c r="W223" s="127" t="str">
        <f t="shared" si="101"/>
        <v/>
      </c>
      <c r="X223" s="127" t="str">
        <f t="shared" si="102"/>
        <v/>
      </c>
      <c r="Y223" s="141"/>
      <c r="Z223" s="211"/>
      <c r="AA223" s="361" t="str">
        <f t="shared" si="103"/>
        <v/>
      </c>
      <c r="AB223" s="127" t="str">
        <f t="shared" si="126"/>
        <v/>
      </c>
      <c r="AC223" s="127" t="str">
        <f t="shared" si="127"/>
        <v/>
      </c>
      <c r="AD223" s="127" t="str">
        <f t="shared" si="104"/>
        <v/>
      </c>
      <c r="AE223" s="127" t="str">
        <f t="shared" si="105"/>
        <v/>
      </c>
      <c r="AF223" s="213" t="str">
        <f t="shared" si="131"/>
        <v/>
      </c>
      <c r="AG223" s="141"/>
      <c r="AH223" s="211"/>
      <c r="AI223" s="346" t="str">
        <f t="shared" si="106"/>
        <v/>
      </c>
      <c r="AJ223" s="153" t="str">
        <f t="shared" si="128"/>
        <v/>
      </c>
      <c r="AK223" s="153" t="str">
        <f t="shared" si="107"/>
        <v/>
      </c>
      <c r="AL223" s="153" t="str">
        <f t="shared" si="108"/>
        <v/>
      </c>
      <c r="AM223" s="141"/>
      <c r="AN223" s="211"/>
      <c r="AO223" s="346" t="str">
        <f t="shared" si="109"/>
        <v/>
      </c>
      <c r="AP223" s="153" t="str">
        <f t="shared" si="129"/>
        <v/>
      </c>
      <c r="AQ223" s="153" t="str">
        <f t="shared" si="110"/>
        <v/>
      </c>
      <c r="AR223" s="153" t="str">
        <f t="shared" si="111"/>
        <v/>
      </c>
      <c r="AS223" s="141"/>
      <c r="AT223" s="211"/>
      <c r="AU223" s="346" t="str">
        <f t="shared" si="112"/>
        <v/>
      </c>
      <c r="AV223" s="153" t="str">
        <f t="shared" si="130"/>
        <v/>
      </c>
      <c r="AW223" s="153" t="str">
        <f t="shared" si="113"/>
        <v/>
      </c>
      <c r="AX223" s="153" t="str">
        <f t="shared" si="114"/>
        <v/>
      </c>
    </row>
    <row r="224" spans="1:50" ht="29.45" customHeight="1" x14ac:dyDescent="0.25">
      <c r="A224" s="216" t="str">
        <f>'N-Bedarf-SK §13a'!A224</f>
        <v/>
      </c>
      <c r="B224" s="216" t="str">
        <f>IF('N-Bedarf-SK §13a'!B224="","",'N-Bedarf-SK §13a'!B224)</f>
        <v/>
      </c>
      <c r="C224" s="217" t="str">
        <f>IF('N-Bedarf-SK §13a'!D224="","",'N-Bedarf-SK §13a'!D224)</f>
        <v/>
      </c>
      <c r="D224" s="218" t="str">
        <f>IF('N-Bedarf-SK §13a'!C224="","",'N-Bedarf-SK §13a'!C224)</f>
        <v/>
      </c>
      <c r="E224" s="219" t="str">
        <f>IF('N-Bedarf-SK §13a'!AI224="",'N-Bedarf-SK §13a'!AG224,'N-Bedarf-SK §13a'!AI224)</f>
        <v/>
      </c>
      <c r="F224" s="219"/>
      <c r="G224" s="219"/>
      <c r="H224" s="345" t="str">
        <f t="shared" si="115"/>
        <v/>
      </c>
      <c r="I224" s="345" t="str">
        <f t="shared" si="116"/>
        <v/>
      </c>
      <c r="J224" s="345" t="str">
        <f t="shared" si="117"/>
        <v/>
      </c>
      <c r="K224" s="220">
        <f t="shared" si="118"/>
        <v>0</v>
      </c>
      <c r="L224" s="220">
        <f t="shared" si="119"/>
        <v>0</v>
      </c>
      <c r="M224" s="220">
        <f t="shared" si="120"/>
        <v>0</v>
      </c>
      <c r="N224" s="220" t="str">
        <f t="shared" si="121"/>
        <v/>
      </c>
      <c r="O224" s="220" t="str">
        <f t="shared" si="122"/>
        <v/>
      </c>
      <c r="P224" s="220" t="str">
        <f t="shared" si="123"/>
        <v/>
      </c>
      <c r="Q224" s="214" t="str">
        <f t="shared" si="99"/>
        <v/>
      </c>
      <c r="R224" s="141"/>
      <c r="S224" s="211"/>
      <c r="T224" s="346" t="str">
        <f t="shared" si="100"/>
        <v/>
      </c>
      <c r="U224" s="127" t="str">
        <f t="shared" si="124"/>
        <v/>
      </c>
      <c r="V224" s="127" t="str">
        <f t="shared" si="125"/>
        <v/>
      </c>
      <c r="W224" s="127" t="str">
        <f t="shared" si="101"/>
        <v/>
      </c>
      <c r="X224" s="127" t="str">
        <f t="shared" si="102"/>
        <v/>
      </c>
      <c r="Y224" s="141"/>
      <c r="Z224" s="211"/>
      <c r="AA224" s="361" t="str">
        <f t="shared" si="103"/>
        <v/>
      </c>
      <c r="AB224" s="127" t="str">
        <f t="shared" si="126"/>
        <v/>
      </c>
      <c r="AC224" s="127" t="str">
        <f t="shared" si="127"/>
        <v/>
      </c>
      <c r="AD224" s="127" t="str">
        <f t="shared" si="104"/>
        <v/>
      </c>
      <c r="AE224" s="127" t="str">
        <f t="shared" si="105"/>
        <v/>
      </c>
      <c r="AF224" s="213" t="str">
        <f t="shared" si="131"/>
        <v/>
      </c>
      <c r="AG224" s="141"/>
      <c r="AH224" s="211"/>
      <c r="AI224" s="346" t="str">
        <f t="shared" si="106"/>
        <v/>
      </c>
      <c r="AJ224" s="153" t="str">
        <f t="shared" si="128"/>
        <v/>
      </c>
      <c r="AK224" s="153" t="str">
        <f t="shared" si="107"/>
        <v/>
      </c>
      <c r="AL224" s="153" t="str">
        <f t="shared" si="108"/>
        <v/>
      </c>
      <c r="AM224" s="141"/>
      <c r="AN224" s="211"/>
      <c r="AO224" s="346" t="str">
        <f t="shared" si="109"/>
        <v/>
      </c>
      <c r="AP224" s="153" t="str">
        <f t="shared" si="129"/>
        <v/>
      </c>
      <c r="AQ224" s="153" t="str">
        <f t="shared" si="110"/>
        <v/>
      </c>
      <c r="AR224" s="153" t="str">
        <f t="shared" si="111"/>
        <v/>
      </c>
      <c r="AS224" s="141"/>
      <c r="AT224" s="211"/>
      <c r="AU224" s="346" t="str">
        <f t="shared" si="112"/>
        <v/>
      </c>
      <c r="AV224" s="153" t="str">
        <f t="shared" si="130"/>
        <v/>
      </c>
      <c r="AW224" s="153" t="str">
        <f t="shared" si="113"/>
        <v/>
      </c>
      <c r="AX224" s="153" t="str">
        <f t="shared" si="114"/>
        <v/>
      </c>
    </row>
    <row r="225" spans="1:50" ht="29.45" customHeight="1" x14ac:dyDescent="0.25">
      <c r="A225" s="216" t="str">
        <f>'N-Bedarf-SK §13a'!A225</f>
        <v/>
      </c>
      <c r="B225" s="216" t="str">
        <f>IF('N-Bedarf-SK §13a'!B225="","",'N-Bedarf-SK §13a'!B225)</f>
        <v/>
      </c>
      <c r="C225" s="217" t="str">
        <f>IF('N-Bedarf-SK §13a'!D225="","",'N-Bedarf-SK §13a'!D225)</f>
        <v/>
      </c>
      <c r="D225" s="218" t="str">
        <f>IF('N-Bedarf-SK §13a'!C225="","",'N-Bedarf-SK §13a'!C225)</f>
        <v/>
      </c>
      <c r="E225" s="219" t="str">
        <f>IF('N-Bedarf-SK §13a'!AI225="",'N-Bedarf-SK §13a'!AG225,'N-Bedarf-SK §13a'!AI225)</f>
        <v/>
      </c>
      <c r="F225" s="219"/>
      <c r="G225" s="219"/>
      <c r="H225" s="345" t="str">
        <f t="shared" si="115"/>
        <v/>
      </c>
      <c r="I225" s="345" t="str">
        <f t="shared" si="116"/>
        <v/>
      </c>
      <c r="J225" s="345" t="str">
        <f t="shared" si="117"/>
        <v/>
      </c>
      <c r="K225" s="220">
        <f t="shared" si="118"/>
        <v>0</v>
      </c>
      <c r="L225" s="220">
        <f t="shared" si="119"/>
        <v>0</v>
      </c>
      <c r="M225" s="220">
        <f t="shared" si="120"/>
        <v>0</v>
      </c>
      <c r="N225" s="220" t="str">
        <f t="shared" si="121"/>
        <v/>
      </c>
      <c r="O225" s="220" t="str">
        <f t="shared" si="122"/>
        <v/>
      </c>
      <c r="P225" s="220" t="str">
        <f t="shared" si="123"/>
        <v/>
      </c>
      <c r="Q225" s="214" t="str">
        <f t="shared" si="99"/>
        <v/>
      </c>
      <c r="R225" s="141"/>
      <c r="S225" s="211"/>
      <c r="T225" s="346" t="str">
        <f t="shared" si="100"/>
        <v/>
      </c>
      <c r="U225" s="127" t="str">
        <f t="shared" si="124"/>
        <v/>
      </c>
      <c r="V225" s="127" t="str">
        <f t="shared" si="125"/>
        <v/>
      </c>
      <c r="W225" s="127" t="str">
        <f t="shared" si="101"/>
        <v/>
      </c>
      <c r="X225" s="127" t="str">
        <f t="shared" si="102"/>
        <v/>
      </c>
      <c r="Y225" s="141"/>
      <c r="Z225" s="211"/>
      <c r="AA225" s="361" t="str">
        <f t="shared" si="103"/>
        <v/>
      </c>
      <c r="AB225" s="127" t="str">
        <f t="shared" si="126"/>
        <v/>
      </c>
      <c r="AC225" s="127" t="str">
        <f t="shared" si="127"/>
        <v/>
      </c>
      <c r="AD225" s="127" t="str">
        <f t="shared" si="104"/>
        <v/>
      </c>
      <c r="AE225" s="127" t="str">
        <f t="shared" si="105"/>
        <v/>
      </c>
      <c r="AF225" s="213" t="str">
        <f t="shared" si="131"/>
        <v/>
      </c>
      <c r="AG225" s="141"/>
      <c r="AH225" s="211"/>
      <c r="AI225" s="346" t="str">
        <f t="shared" si="106"/>
        <v/>
      </c>
      <c r="AJ225" s="153" t="str">
        <f t="shared" si="128"/>
        <v/>
      </c>
      <c r="AK225" s="153" t="str">
        <f t="shared" si="107"/>
        <v/>
      </c>
      <c r="AL225" s="153" t="str">
        <f t="shared" si="108"/>
        <v/>
      </c>
      <c r="AM225" s="141"/>
      <c r="AN225" s="211"/>
      <c r="AO225" s="346" t="str">
        <f t="shared" si="109"/>
        <v/>
      </c>
      <c r="AP225" s="153" t="str">
        <f t="shared" si="129"/>
        <v/>
      </c>
      <c r="AQ225" s="153" t="str">
        <f t="shared" si="110"/>
        <v/>
      </c>
      <c r="AR225" s="153" t="str">
        <f t="shared" si="111"/>
        <v/>
      </c>
      <c r="AS225" s="141"/>
      <c r="AT225" s="211"/>
      <c r="AU225" s="346" t="str">
        <f t="shared" si="112"/>
        <v/>
      </c>
      <c r="AV225" s="153" t="str">
        <f t="shared" si="130"/>
        <v/>
      </c>
      <c r="AW225" s="153" t="str">
        <f t="shared" si="113"/>
        <v/>
      </c>
      <c r="AX225" s="153" t="str">
        <f t="shared" si="114"/>
        <v/>
      </c>
    </row>
    <row r="226" spans="1:50" ht="29.45" customHeight="1" x14ac:dyDescent="0.25">
      <c r="A226" s="216" t="str">
        <f>'N-Bedarf-SK §13a'!A226</f>
        <v/>
      </c>
      <c r="B226" s="216" t="str">
        <f>IF('N-Bedarf-SK §13a'!B226="","",'N-Bedarf-SK §13a'!B226)</f>
        <v/>
      </c>
      <c r="C226" s="217" t="str">
        <f>IF('N-Bedarf-SK §13a'!D226="","",'N-Bedarf-SK §13a'!D226)</f>
        <v/>
      </c>
      <c r="D226" s="218" t="str">
        <f>IF('N-Bedarf-SK §13a'!C226="","",'N-Bedarf-SK §13a'!C226)</f>
        <v/>
      </c>
      <c r="E226" s="219" t="str">
        <f>IF('N-Bedarf-SK §13a'!AI226="",'N-Bedarf-SK §13a'!AG226,'N-Bedarf-SK §13a'!AI226)</f>
        <v/>
      </c>
      <c r="F226" s="219"/>
      <c r="G226" s="219"/>
      <c r="H226" s="345" t="str">
        <f t="shared" si="115"/>
        <v/>
      </c>
      <c r="I226" s="345" t="str">
        <f t="shared" si="116"/>
        <v/>
      </c>
      <c r="J226" s="345" t="str">
        <f t="shared" si="117"/>
        <v/>
      </c>
      <c r="K226" s="220">
        <f t="shared" si="118"/>
        <v>0</v>
      </c>
      <c r="L226" s="220">
        <f t="shared" si="119"/>
        <v>0</v>
      </c>
      <c r="M226" s="220">
        <f t="shared" si="120"/>
        <v>0</v>
      </c>
      <c r="N226" s="220" t="str">
        <f t="shared" si="121"/>
        <v/>
      </c>
      <c r="O226" s="220" t="str">
        <f t="shared" si="122"/>
        <v/>
      </c>
      <c r="P226" s="220" t="str">
        <f t="shared" si="123"/>
        <v/>
      </c>
      <c r="Q226" s="214" t="str">
        <f t="shared" si="99"/>
        <v/>
      </c>
      <c r="R226" s="141"/>
      <c r="S226" s="211"/>
      <c r="T226" s="346" t="str">
        <f t="shared" si="100"/>
        <v/>
      </c>
      <c r="U226" s="127" t="str">
        <f t="shared" si="124"/>
        <v/>
      </c>
      <c r="V226" s="127" t="str">
        <f t="shared" si="125"/>
        <v/>
      </c>
      <c r="W226" s="127" t="str">
        <f t="shared" si="101"/>
        <v/>
      </c>
      <c r="X226" s="127" t="str">
        <f t="shared" si="102"/>
        <v/>
      </c>
      <c r="Y226" s="141"/>
      <c r="Z226" s="211"/>
      <c r="AA226" s="361" t="str">
        <f t="shared" si="103"/>
        <v/>
      </c>
      <c r="AB226" s="127" t="str">
        <f t="shared" si="126"/>
        <v/>
      </c>
      <c r="AC226" s="127" t="str">
        <f t="shared" si="127"/>
        <v/>
      </c>
      <c r="AD226" s="127" t="str">
        <f t="shared" si="104"/>
        <v/>
      </c>
      <c r="AE226" s="127" t="str">
        <f t="shared" si="105"/>
        <v/>
      </c>
      <c r="AF226" s="213" t="str">
        <f t="shared" si="131"/>
        <v/>
      </c>
      <c r="AG226" s="141"/>
      <c r="AH226" s="211"/>
      <c r="AI226" s="346" t="str">
        <f t="shared" si="106"/>
        <v/>
      </c>
      <c r="AJ226" s="153" t="str">
        <f t="shared" si="128"/>
        <v/>
      </c>
      <c r="AK226" s="153" t="str">
        <f t="shared" si="107"/>
        <v/>
      </c>
      <c r="AL226" s="153" t="str">
        <f t="shared" si="108"/>
        <v/>
      </c>
      <c r="AM226" s="141"/>
      <c r="AN226" s="211"/>
      <c r="AO226" s="346" t="str">
        <f t="shared" si="109"/>
        <v/>
      </c>
      <c r="AP226" s="153" t="str">
        <f t="shared" si="129"/>
        <v/>
      </c>
      <c r="AQ226" s="153" t="str">
        <f t="shared" si="110"/>
        <v/>
      </c>
      <c r="AR226" s="153" t="str">
        <f t="shared" si="111"/>
        <v/>
      </c>
      <c r="AS226" s="141"/>
      <c r="AT226" s="211"/>
      <c r="AU226" s="346" t="str">
        <f t="shared" si="112"/>
        <v/>
      </c>
      <c r="AV226" s="153" t="str">
        <f t="shared" si="130"/>
        <v/>
      </c>
      <c r="AW226" s="153" t="str">
        <f t="shared" si="113"/>
        <v/>
      </c>
      <c r="AX226" s="153" t="str">
        <f t="shared" si="114"/>
        <v/>
      </c>
    </row>
    <row r="227" spans="1:50" ht="29.45" customHeight="1" x14ac:dyDescent="0.25">
      <c r="A227" s="216" t="str">
        <f>'N-Bedarf-SK §13a'!A227</f>
        <v/>
      </c>
      <c r="B227" s="216" t="str">
        <f>IF('N-Bedarf-SK §13a'!B227="","",'N-Bedarf-SK §13a'!B227)</f>
        <v/>
      </c>
      <c r="C227" s="217" t="str">
        <f>IF('N-Bedarf-SK §13a'!D227="","",'N-Bedarf-SK §13a'!D227)</f>
        <v/>
      </c>
      <c r="D227" s="218" t="str">
        <f>IF('N-Bedarf-SK §13a'!C227="","",'N-Bedarf-SK §13a'!C227)</f>
        <v/>
      </c>
      <c r="E227" s="219" t="str">
        <f>IF('N-Bedarf-SK §13a'!AI227="",'N-Bedarf-SK §13a'!AG227,'N-Bedarf-SK §13a'!AI227)</f>
        <v/>
      </c>
      <c r="F227" s="219"/>
      <c r="G227" s="219"/>
      <c r="H227" s="345" t="str">
        <f t="shared" si="115"/>
        <v/>
      </c>
      <c r="I227" s="345" t="str">
        <f t="shared" si="116"/>
        <v/>
      </c>
      <c r="J227" s="345" t="str">
        <f t="shared" si="117"/>
        <v/>
      </c>
      <c r="K227" s="220">
        <f t="shared" si="118"/>
        <v>0</v>
      </c>
      <c r="L227" s="220">
        <f t="shared" si="119"/>
        <v>0</v>
      </c>
      <c r="M227" s="220">
        <f t="shared" si="120"/>
        <v>0</v>
      </c>
      <c r="N227" s="220" t="str">
        <f t="shared" si="121"/>
        <v/>
      </c>
      <c r="O227" s="220" t="str">
        <f t="shared" si="122"/>
        <v/>
      </c>
      <c r="P227" s="220" t="str">
        <f t="shared" si="123"/>
        <v/>
      </c>
      <c r="Q227" s="214" t="str">
        <f t="shared" si="99"/>
        <v/>
      </c>
      <c r="R227" s="141"/>
      <c r="S227" s="211"/>
      <c r="T227" s="346" t="str">
        <f t="shared" si="100"/>
        <v/>
      </c>
      <c r="U227" s="127" t="str">
        <f t="shared" si="124"/>
        <v/>
      </c>
      <c r="V227" s="127" t="str">
        <f t="shared" si="125"/>
        <v/>
      </c>
      <c r="W227" s="127" t="str">
        <f t="shared" si="101"/>
        <v/>
      </c>
      <c r="X227" s="127" t="str">
        <f t="shared" si="102"/>
        <v/>
      </c>
      <c r="Y227" s="141"/>
      <c r="Z227" s="211"/>
      <c r="AA227" s="361" t="str">
        <f t="shared" si="103"/>
        <v/>
      </c>
      <c r="AB227" s="127" t="str">
        <f t="shared" si="126"/>
        <v/>
      </c>
      <c r="AC227" s="127" t="str">
        <f t="shared" si="127"/>
        <v/>
      </c>
      <c r="AD227" s="127" t="str">
        <f t="shared" si="104"/>
        <v/>
      </c>
      <c r="AE227" s="127" t="str">
        <f t="shared" si="105"/>
        <v/>
      </c>
      <c r="AF227" s="213" t="str">
        <f t="shared" si="131"/>
        <v/>
      </c>
      <c r="AG227" s="141"/>
      <c r="AH227" s="211"/>
      <c r="AI227" s="346" t="str">
        <f t="shared" si="106"/>
        <v/>
      </c>
      <c r="AJ227" s="153" t="str">
        <f t="shared" si="128"/>
        <v/>
      </c>
      <c r="AK227" s="153" t="str">
        <f t="shared" si="107"/>
        <v/>
      </c>
      <c r="AL227" s="153" t="str">
        <f t="shared" si="108"/>
        <v/>
      </c>
      <c r="AM227" s="141"/>
      <c r="AN227" s="211"/>
      <c r="AO227" s="346" t="str">
        <f t="shared" si="109"/>
        <v/>
      </c>
      <c r="AP227" s="153" t="str">
        <f t="shared" si="129"/>
        <v/>
      </c>
      <c r="AQ227" s="153" t="str">
        <f t="shared" si="110"/>
        <v/>
      </c>
      <c r="AR227" s="153" t="str">
        <f t="shared" si="111"/>
        <v/>
      </c>
      <c r="AS227" s="141"/>
      <c r="AT227" s="211"/>
      <c r="AU227" s="346" t="str">
        <f t="shared" si="112"/>
        <v/>
      </c>
      <c r="AV227" s="153" t="str">
        <f t="shared" si="130"/>
        <v/>
      </c>
      <c r="AW227" s="153" t="str">
        <f t="shared" si="113"/>
        <v/>
      </c>
      <c r="AX227" s="153" t="str">
        <f t="shared" si="114"/>
        <v/>
      </c>
    </row>
    <row r="228" spans="1:50" ht="29.45" customHeight="1" x14ac:dyDescent="0.25">
      <c r="A228" s="216" t="str">
        <f>'N-Bedarf-SK §13a'!A228</f>
        <v/>
      </c>
      <c r="B228" s="216" t="str">
        <f>IF('N-Bedarf-SK §13a'!B228="","",'N-Bedarf-SK §13a'!B228)</f>
        <v/>
      </c>
      <c r="C228" s="217" t="str">
        <f>IF('N-Bedarf-SK §13a'!D228="","",'N-Bedarf-SK §13a'!D228)</f>
        <v/>
      </c>
      <c r="D228" s="218" t="str">
        <f>IF('N-Bedarf-SK §13a'!C228="","",'N-Bedarf-SK §13a'!C228)</f>
        <v/>
      </c>
      <c r="E228" s="219" t="str">
        <f>IF('N-Bedarf-SK §13a'!AI228="",'N-Bedarf-SK §13a'!AG228,'N-Bedarf-SK §13a'!AI228)</f>
        <v/>
      </c>
      <c r="F228" s="219"/>
      <c r="G228" s="219"/>
      <c r="H228" s="345" t="str">
        <f t="shared" si="115"/>
        <v/>
      </c>
      <c r="I228" s="345" t="str">
        <f t="shared" si="116"/>
        <v/>
      </c>
      <c r="J228" s="345" t="str">
        <f t="shared" si="117"/>
        <v/>
      </c>
      <c r="K228" s="220">
        <f t="shared" si="118"/>
        <v>0</v>
      </c>
      <c r="L228" s="220">
        <f t="shared" si="119"/>
        <v>0</v>
      </c>
      <c r="M228" s="220">
        <f t="shared" si="120"/>
        <v>0</v>
      </c>
      <c r="N228" s="220" t="str">
        <f t="shared" si="121"/>
        <v/>
      </c>
      <c r="O228" s="220" t="str">
        <f t="shared" si="122"/>
        <v/>
      </c>
      <c r="P228" s="220" t="str">
        <f t="shared" si="123"/>
        <v/>
      </c>
      <c r="Q228" s="214" t="str">
        <f t="shared" si="99"/>
        <v/>
      </c>
      <c r="R228" s="141"/>
      <c r="S228" s="211"/>
      <c r="T228" s="346" t="str">
        <f t="shared" si="100"/>
        <v/>
      </c>
      <c r="U228" s="127" t="str">
        <f t="shared" si="124"/>
        <v/>
      </c>
      <c r="V228" s="127" t="str">
        <f t="shared" si="125"/>
        <v/>
      </c>
      <c r="W228" s="127" t="str">
        <f t="shared" si="101"/>
        <v/>
      </c>
      <c r="X228" s="127" t="str">
        <f t="shared" si="102"/>
        <v/>
      </c>
      <c r="Y228" s="141"/>
      <c r="Z228" s="211"/>
      <c r="AA228" s="361" t="str">
        <f t="shared" si="103"/>
        <v/>
      </c>
      <c r="AB228" s="127" t="str">
        <f t="shared" si="126"/>
        <v/>
      </c>
      <c r="AC228" s="127" t="str">
        <f t="shared" si="127"/>
        <v/>
      </c>
      <c r="AD228" s="127" t="str">
        <f t="shared" si="104"/>
        <v/>
      </c>
      <c r="AE228" s="127" t="str">
        <f t="shared" si="105"/>
        <v/>
      </c>
      <c r="AF228" s="213" t="str">
        <f t="shared" si="131"/>
        <v/>
      </c>
      <c r="AG228" s="141"/>
      <c r="AH228" s="211"/>
      <c r="AI228" s="346" t="str">
        <f t="shared" si="106"/>
        <v/>
      </c>
      <c r="AJ228" s="153" t="str">
        <f t="shared" si="128"/>
        <v/>
      </c>
      <c r="AK228" s="153" t="str">
        <f t="shared" si="107"/>
        <v/>
      </c>
      <c r="AL228" s="153" t="str">
        <f t="shared" si="108"/>
        <v/>
      </c>
      <c r="AM228" s="141"/>
      <c r="AN228" s="211"/>
      <c r="AO228" s="346" t="str">
        <f t="shared" si="109"/>
        <v/>
      </c>
      <c r="AP228" s="153" t="str">
        <f t="shared" si="129"/>
        <v/>
      </c>
      <c r="AQ228" s="153" t="str">
        <f t="shared" si="110"/>
        <v/>
      </c>
      <c r="AR228" s="153" t="str">
        <f t="shared" si="111"/>
        <v/>
      </c>
      <c r="AS228" s="141"/>
      <c r="AT228" s="211"/>
      <c r="AU228" s="346" t="str">
        <f t="shared" si="112"/>
        <v/>
      </c>
      <c r="AV228" s="153" t="str">
        <f t="shared" si="130"/>
        <v/>
      </c>
      <c r="AW228" s="153" t="str">
        <f t="shared" si="113"/>
        <v/>
      </c>
      <c r="AX228" s="153" t="str">
        <f t="shared" si="114"/>
        <v/>
      </c>
    </row>
    <row r="229" spans="1:50" ht="29.45" customHeight="1" x14ac:dyDescent="0.25">
      <c r="A229" s="216" t="str">
        <f>'N-Bedarf-SK §13a'!A229</f>
        <v/>
      </c>
      <c r="B229" s="216" t="str">
        <f>IF('N-Bedarf-SK §13a'!B229="","",'N-Bedarf-SK §13a'!B229)</f>
        <v/>
      </c>
      <c r="C229" s="217" t="str">
        <f>IF('N-Bedarf-SK §13a'!D229="","",'N-Bedarf-SK §13a'!D229)</f>
        <v/>
      </c>
      <c r="D229" s="218" t="str">
        <f>IF('N-Bedarf-SK §13a'!C229="","",'N-Bedarf-SK §13a'!C229)</f>
        <v/>
      </c>
      <c r="E229" s="219" t="str">
        <f>IF('N-Bedarf-SK §13a'!AI229="",'N-Bedarf-SK §13a'!AG229,'N-Bedarf-SK §13a'!AI229)</f>
        <v/>
      </c>
      <c r="F229" s="219"/>
      <c r="G229" s="219"/>
      <c r="H229" s="345" t="str">
        <f t="shared" si="115"/>
        <v/>
      </c>
      <c r="I229" s="345" t="str">
        <f t="shared" si="116"/>
        <v/>
      </c>
      <c r="J229" s="345" t="str">
        <f t="shared" si="117"/>
        <v/>
      </c>
      <c r="K229" s="220">
        <f t="shared" si="118"/>
        <v>0</v>
      </c>
      <c r="L229" s="220">
        <f t="shared" si="119"/>
        <v>0</v>
      </c>
      <c r="M229" s="220">
        <f t="shared" si="120"/>
        <v>0</v>
      </c>
      <c r="N229" s="220" t="str">
        <f t="shared" si="121"/>
        <v/>
      </c>
      <c r="O229" s="220" t="str">
        <f t="shared" si="122"/>
        <v/>
      </c>
      <c r="P229" s="220" t="str">
        <f t="shared" si="123"/>
        <v/>
      </c>
      <c r="Q229" s="214" t="str">
        <f t="shared" si="99"/>
        <v/>
      </c>
      <c r="R229" s="141"/>
      <c r="S229" s="211"/>
      <c r="T229" s="346" t="str">
        <f t="shared" si="100"/>
        <v/>
      </c>
      <c r="U229" s="127" t="str">
        <f t="shared" si="124"/>
        <v/>
      </c>
      <c r="V229" s="127" t="str">
        <f t="shared" si="125"/>
        <v/>
      </c>
      <c r="W229" s="127" t="str">
        <f t="shared" si="101"/>
        <v/>
      </c>
      <c r="X229" s="127" t="str">
        <f t="shared" si="102"/>
        <v/>
      </c>
      <c r="Y229" s="141"/>
      <c r="Z229" s="211"/>
      <c r="AA229" s="361" t="str">
        <f t="shared" si="103"/>
        <v/>
      </c>
      <c r="AB229" s="127" t="str">
        <f t="shared" si="126"/>
        <v/>
      </c>
      <c r="AC229" s="127" t="str">
        <f t="shared" si="127"/>
        <v/>
      </c>
      <c r="AD229" s="127" t="str">
        <f t="shared" si="104"/>
        <v/>
      </c>
      <c r="AE229" s="127" t="str">
        <f t="shared" si="105"/>
        <v/>
      </c>
      <c r="AF229" s="213" t="str">
        <f t="shared" si="131"/>
        <v/>
      </c>
      <c r="AG229" s="141"/>
      <c r="AH229" s="211"/>
      <c r="AI229" s="346" t="str">
        <f t="shared" si="106"/>
        <v/>
      </c>
      <c r="AJ229" s="153" t="str">
        <f t="shared" si="128"/>
        <v/>
      </c>
      <c r="AK229" s="153" t="str">
        <f t="shared" si="107"/>
        <v/>
      </c>
      <c r="AL229" s="153" t="str">
        <f t="shared" si="108"/>
        <v/>
      </c>
      <c r="AM229" s="141"/>
      <c r="AN229" s="211"/>
      <c r="AO229" s="346" t="str">
        <f t="shared" si="109"/>
        <v/>
      </c>
      <c r="AP229" s="153" t="str">
        <f t="shared" si="129"/>
        <v/>
      </c>
      <c r="AQ229" s="153" t="str">
        <f t="shared" si="110"/>
        <v/>
      </c>
      <c r="AR229" s="153" t="str">
        <f t="shared" si="111"/>
        <v/>
      </c>
      <c r="AS229" s="141"/>
      <c r="AT229" s="211"/>
      <c r="AU229" s="346" t="str">
        <f t="shared" si="112"/>
        <v/>
      </c>
      <c r="AV229" s="153" t="str">
        <f t="shared" si="130"/>
        <v/>
      </c>
      <c r="AW229" s="153" t="str">
        <f t="shared" si="113"/>
        <v/>
      </c>
      <c r="AX229" s="153" t="str">
        <f t="shared" si="114"/>
        <v/>
      </c>
    </row>
    <row r="230" spans="1:50" ht="29.45" customHeight="1" x14ac:dyDescent="0.25">
      <c r="A230" s="216" t="str">
        <f>'N-Bedarf-SK §13a'!A230</f>
        <v/>
      </c>
      <c r="B230" s="216" t="str">
        <f>IF('N-Bedarf-SK §13a'!B230="","",'N-Bedarf-SK §13a'!B230)</f>
        <v/>
      </c>
      <c r="C230" s="217" t="str">
        <f>IF('N-Bedarf-SK §13a'!D230="","",'N-Bedarf-SK §13a'!D230)</f>
        <v/>
      </c>
      <c r="D230" s="218" t="str">
        <f>IF('N-Bedarf-SK §13a'!C230="","",'N-Bedarf-SK §13a'!C230)</f>
        <v/>
      </c>
      <c r="E230" s="219" t="str">
        <f>IF('N-Bedarf-SK §13a'!AI230="",'N-Bedarf-SK §13a'!AG230,'N-Bedarf-SK §13a'!AI230)</f>
        <v/>
      </c>
      <c r="F230" s="219"/>
      <c r="G230" s="219"/>
      <c r="H230" s="345" t="str">
        <f t="shared" si="115"/>
        <v/>
      </c>
      <c r="I230" s="345" t="str">
        <f t="shared" si="116"/>
        <v/>
      </c>
      <c r="J230" s="345" t="str">
        <f t="shared" si="117"/>
        <v/>
      </c>
      <c r="K230" s="220">
        <f t="shared" si="118"/>
        <v>0</v>
      </c>
      <c r="L230" s="220">
        <f t="shared" si="119"/>
        <v>0</v>
      </c>
      <c r="M230" s="220">
        <f t="shared" si="120"/>
        <v>0</v>
      </c>
      <c r="N230" s="220" t="str">
        <f t="shared" si="121"/>
        <v/>
      </c>
      <c r="O230" s="220" t="str">
        <f t="shared" si="122"/>
        <v/>
      </c>
      <c r="P230" s="220" t="str">
        <f t="shared" si="123"/>
        <v/>
      </c>
      <c r="Q230" s="214" t="str">
        <f t="shared" si="99"/>
        <v/>
      </c>
      <c r="R230" s="141"/>
      <c r="S230" s="211"/>
      <c r="T230" s="346" t="str">
        <f t="shared" si="100"/>
        <v/>
      </c>
      <c r="U230" s="127" t="str">
        <f t="shared" si="124"/>
        <v/>
      </c>
      <c r="V230" s="127" t="str">
        <f t="shared" si="125"/>
        <v/>
      </c>
      <c r="W230" s="127" t="str">
        <f t="shared" si="101"/>
        <v/>
      </c>
      <c r="X230" s="127" t="str">
        <f t="shared" si="102"/>
        <v/>
      </c>
      <c r="Y230" s="141"/>
      <c r="Z230" s="211"/>
      <c r="AA230" s="361" t="str">
        <f t="shared" si="103"/>
        <v/>
      </c>
      <c r="AB230" s="127" t="str">
        <f t="shared" si="126"/>
        <v/>
      </c>
      <c r="AC230" s="127" t="str">
        <f t="shared" si="127"/>
        <v/>
      </c>
      <c r="AD230" s="127" t="str">
        <f t="shared" si="104"/>
        <v/>
      </c>
      <c r="AE230" s="127" t="str">
        <f t="shared" si="105"/>
        <v/>
      </c>
      <c r="AF230" s="213" t="str">
        <f t="shared" si="131"/>
        <v/>
      </c>
      <c r="AG230" s="141"/>
      <c r="AH230" s="211"/>
      <c r="AI230" s="346" t="str">
        <f t="shared" si="106"/>
        <v/>
      </c>
      <c r="AJ230" s="153" t="str">
        <f t="shared" si="128"/>
        <v/>
      </c>
      <c r="AK230" s="153" t="str">
        <f t="shared" si="107"/>
        <v/>
      </c>
      <c r="AL230" s="153" t="str">
        <f t="shared" si="108"/>
        <v/>
      </c>
      <c r="AM230" s="141"/>
      <c r="AN230" s="211"/>
      <c r="AO230" s="346" t="str">
        <f t="shared" si="109"/>
        <v/>
      </c>
      <c r="AP230" s="153" t="str">
        <f t="shared" si="129"/>
        <v/>
      </c>
      <c r="AQ230" s="153" t="str">
        <f t="shared" si="110"/>
        <v/>
      </c>
      <c r="AR230" s="153" t="str">
        <f t="shared" si="111"/>
        <v/>
      </c>
      <c r="AS230" s="141"/>
      <c r="AT230" s="211"/>
      <c r="AU230" s="346" t="str">
        <f t="shared" si="112"/>
        <v/>
      </c>
      <c r="AV230" s="153" t="str">
        <f t="shared" si="130"/>
        <v/>
      </c>
      <c r="AW230" s="153" t="str">
        <f t="shared" si="113"/>
        <v/>
      </c>
      <c r="AX230" s="153" t="str">
        <f t="shared" si="114"/>
        <v/>
      </c>
    </row>
    <row r="231" spans="1:50" ht="29.45" customHeight="1" x14ac:dyDescent="0.25">
      <c r="A231" s="216" t="str">
        <f>'N-Bedarf-SK §13a'!A231</f>
        <v/>
      </c>
      <c r="B231" s="216" t="str">
        <f>IF('N-Bedarf-SK §13a'!B231="","",'N-Bedarf-SK §13a'!B231)</f>
        <v/>
      </c>
      <c r="C231" s="217" t="str">
        <f>IF('N-Bedarf-SK §13a'!D231="","",'N-Bedarf-SK §13a'!D231)</f>
        <v/>
      </c>
      <c r="D231" s="218" t="str">
        <f>IF('N-Bedarf-SK §13a'!C231="","",'N-Bedarf-SK §13a'!C231)</f>
        <v/>
      </c>
      <c r="E231" s="219" t="str">
        <f>IF('N-Bedarf-SK §13a'!AI231="",'N-Bedarf-SK §13a'!AG231,'N-Bedarf-SK §13a'!AI231)</f>
        <v/>
      </c>
      <c r="F231" s="219"/>
      <c r="G231" s="219"/>
      <c r="H231" s="345" t="str">
        <f t="shared" si="115"/>
        <v/>
      </c>
      <c r="I231" s="345" t="str">
        <f t="shared" si="116"/>
        <v/>
      </c>
      <c r="J231" s="345" t="str">
        <f t="shared" si="117"/>
        <v/>
      </c>
      <c r="K231" s="220">
        <f t="shared" si="118"/>
        <v>0</v>
      </c>
      <c r="L231" s="220">
        <f t="shared" si="119"/>
        <v>0</v>
      </c>
      <c r="M231" s="220">
        <f t="shared" si="120"/>
        <v>0</v>
      </c>
      <c r="N231" s="220" t="str">
        <f t="shared" si="121"/>
        <v/>
      </c>
      <c r="O231" s="220" t="str">
        <f t="shared" si="122"/>
        <v/>
      </c>
      <c r="P231" s="220" t="str">
        <f t="shared" si="123"/>
        <v/>
      </c>
      <c r="Q231" s="214" t="str">
        <f t="shared" si="99"/>
        <v/>
      </c>
      <c r="R231" s="141"/>
      <c r="S231" s="211"/>
      <c r="T231" s="346" t="str">
        <f t="shared" si="100"/>
        <v/>
      </c>
      <c r="U231" s="127" t="str">
        <f t="shared" si="124"/>
        <v/>
      </c>
      <c r="V231" s="127" t="str">
        <f t="shared" si="125"/>
        <v/>
      </c>
      <c r="W231" s="127" t="str">
        <f t="shared" si="101"/>
        <v/>
      </c>
      <c r="X231" s="127" t="str">
        <f t="shared" si="102"/>
        <v/>
      </c>
      <c r="Y231" s="141"/>
      <c r="Z231" s="211"/>
      <c r="AA231" s="361" t="str">
        <f t="shared" si="103"/>
        <v/>
      </c>
      <c r="AB231" s="127" t="str">
        <f t="shared" si="126"/>
        <v/>
      </c>
      <c r="AC231" s="127" t="str">
        <f t="shared" si="127"/>
        <v/>
      </c>
      <c r="AD231" s="127" t="str">
        <f t="shared" si="104"/>
        <v/>
      </c>
      <c r="AE231" s="127" t="str">
        <f t="shared" si="105"/>
        <v/>
      </c>
      <c r="AF231" s="213" t="str">
        <f t="shared" si="131"/>
        <v/>
      </c>
      <c r="AG231" s="141"/>
      <c r="AH231" s="211"/>
      <c r="AI231" s="346" t="str">
        <f t="shared" si="106"/>
        <v/>
      </c>
      <c r="AJ231" s="153" t="str">
        <f t="shared" si="128"/>
        <v/>
      </c>
      <c r="AK231" s="153" t="str">
        <f t="shared" si="107"/>
        <v/>
      </c>
      <c r="AL231" s="153" t="str">
        <f t="shared" si="108"/>
        <v/>
      </c>
      <c r="AM231" s="141"/>
      <c r="AN231" s="211"/>
      <c r="AO231" s="346" t="str">
        <f t="shared" si="109"/>
        <v/>
      </c>
      <c r="AP231" s="153" t="str">
        <f t="shared" si="129"/>
        <v/>
      </c>
      <c r="AQ231" s="153" t="str">
        <f t="shared" si="110"/>
        <v/>
      </c>
      <c r="AR231" s="153" t="str">
        <f t="shared" si="111"/>
        <v/>
      </c>
      <c r="AS231" s="141"/>
      <c r="AT231" s="211"/>
      <c r="AU231" s="346" t="str">
        <f t="shared" si="112"/>
        <v/>
      </c>
      <c r="AV231" s="153" t="str">
        <f t="shared" si="130"/>
        <v/>
      </c>
      <c r="AW231" s="153" t="str">
        <f t="shared" si="113"/>
        <v/>
      </c>
      <c r="AX231" s="153" t="str">
        <f t="shared" si="114"/>
        <v/>
      </c>
    </row>
    <row r="232" spans="1:50" ht="29.45" customHeight="1" x14ac:dyDescent="0.25">
      <c r="A232" s="216" t="str">
        <f>'N-Bedarf-SK §13a'!A232</f>
        <v/>
      </c>
      <c r="B232" s="216" t="str">
        <f>IF('N-Bedarf-SK §13a'!B232="","",'N-Bedarf-SK §13a'!B232)</f>
        <v/>
      </c>
      <c r="C232" s="217" t="str">
        <f>IF('N-Bedarf-SK §13a'!D232="","",'N-Bedarf-SK §13a'!D232)</f>
        <v/>
      </c>
      <c r="D232" s="218" t="str">
        <f>IF('N-Bedarf-SK §13a'!C232="","",'N-Bedarf-SK §13a'!C232)</f>
        <v/>
      </c>
      <c r="E232" s="219" t="str">
        <f>IF('N-Bedarf-SK §13a'!AI232="",'N-Bedarf-SK §13a'!AG232,'N-Bedarf-SK §13a'!AI232)</f>
        <v/>
      </c>
      <c r="F232" s="219"/>
      <c r="G232" s="219"/>
      <c r="H232" s="345" t="str">
        <f t="shared" si="115"/>
        <v/>
      </c>
      <c r="I232" s="345" t="str">
        <f t="shared" si="116"/>
        <v/>
      </c>
      <c r="J232" s="345" t="str">
        <f t="shared" si="117"/>
        <v/>
      </c>
      <c r="K232" s="220">
        <f t="shared" si="118"/>
        <v>0</v>
      </c>
      <c r="L232" s="220">
        <f t="shared" si="119"/>
        <v>0</v>
      </c>
      <c r="M232" s="220">
        <f t="shared" si="120"/>
        <v>0</v>
      </c>
      <c r="N232" s="220" t="str">
        <f t="shared" si="121"/>
        <v/>
      </c>
      <c r="O232" s="220" t="str">
        <f t="shared" si="122"/>
        <v/>
      </c>
      <c r="P232" s="220" t="str">
        <f t="shared" si="123"/>
        <v/>
      </c>
      <c r="Q232" s="214" t="str">
        <f t="shared" si="99"/>
        <v/>
      </c>
      <c r="R232" s="141"/>
      <c r="S232" s="211"/>
      <c r="T232" s="346" t="str">
        <f t="shared" si="100"/>
        <v/>
      </c>
      <c r="U232" s="127" t="str">
        <f t="shared" si="124"/>
        <v/>
      </c>
      <c r="V232" s="127" t="str">
        <f t="shared" si="125"/>
        <v/>
      </c>
      <c r="W232" s="127" t="str">
        <f t="shared" si="101"/>
        <v/>
      </c>
      <c r="X232" s="127" t="str">
        <f t="shared" si="102"/>
        <v/>
      </c>
      <c r="Y232" s="141"/>
      <c r="Z232" s="211"/>
      <c r="AA232" s="361" t="str">
        <f t="shared" si="103"/>
        <v/>
      </c>
      <c r="AB232" s="127" t="str">
        <f t="shared" si="126"/>
        <v/>
      </c>
      <c r="AC232" s="127" t="str">
        <f t="shared" si="127"/>
        <v/>
      </c>
      <c r="AD232" s="127" t="str">
        <f t="shared" si="104"/>
        <v/>
      </c>
      <c r="AE232" s="127" t="str">
        <f t="shared" si="105"/>
        <v/>
      </c>
      <c r="AF232" s="213" t="str">
        <f t="shared" si="131"/>
        <v/>
      </c>
      <c r="AG232" s="141"/>
      <c r="AH232" s="211"/>
      <c r="AI232" s="346" t="str">
        <f t="shared" si="106"/>
        <v/>
      </c>
      <c r="AJ232" s="153" t="str">
        <f t="shared" si="128"/>
        <v/>
      </c>
      <c r="AK232" s="153" t="str">
        <f t="shared" si="107"/>
        <v/>
      </c>
      <c r="AL232" s="153" t="str">
        <f t="shared" si="108"/>
        <v/>
      </c>
      <c r="AM232" s="141"/>
      <c r="AN232" s="211"/>
      <c r="AO232" s="346" t="str">
        <f t="shared" si="109"/>
        <v/>
      </c>
      <c r="AP232" s="153" t="str">
        <f t="shared" si="129"/>
        <v/>
      </c>
      <c r="AQ232" s="153" t="str">
        <f t="shared" si="110"/>
        <v/>
      </c>
      <c r="AR232" s="153" t="str">
        <f t="shared" si="111"/>
        <v/>
      </c>
      <c r="AS232" s="141"/>
      <c r="AT232" s="211"/>
      <c r="AU232" s="346" t="str">
        <f t="shared" si="112"/>
        <v/>
      </c>
      <c r="AV232" s="153" t="str">
        <f t="shared" si="130"/>
        <v/>
      </c>
      <c r="AW232" s="153" t="str">
        <f t="shared" si="113"/>
        <v/>
      </c>
      <c r="AX232" s="153" t="str">
        <f t="shared" si="114"/>
        <v/>
      </c>
    </row>
    <row r="233" spans="1:50" ht="29.45" customHeight="1" x14ac:dyDescent="0.25">
      <c r="A233" s="216" t="str">
        <f>'N-Bedarf-SK §13a'!A233</f>
        <v/>
      </c>
      <c r="B233" s="216" t="str">
        <f>IF('N-Bedarf-SK §13a'!B233="","",'N-Bedarf-SK §13a'!B233)</f>
        <v/>
      </c>
      <c r="C233" s="217" t="str">
        <f>IF('N-Bedarf-SK §13a'!D233="","",'N-Bedarf-SK §13a'!D233)</f>
        <v/>
      </c>
      <c r="D233" s="218" t="str">
        <f>IF('N-Bedarf-SK §13a'!C233="","",'N-Bedarf-SK §13a'!C233)</f>
        <v/>
      </c>
      <c r="E233" s="219" t="str">
        <f>IF('N-Bedarf-SK §13a'!AI233="",'N-Bedarf-SK §13a'!AG233,'N-Bedarf-SK §13a'!AI233)</f>
        <v/>
      </c>
      <c r="F233" s="219"/>
      <c r="G233" s="219"/>
      <c r="H233" s="345" t="str">
        <f t="shared" si="115"/>
        <v/>
      </c>
      <c r="I233" s="345" t="str">
        <f t="shared" si="116"/>
        <v/>
      </c>
      <c r="J233" s="345" t="str">
        <f t="shared" si="117"/>
        <v/>
      </c>
      <c r="K233" s="220">
        <f t="shared" si="118"/>
        <v>0</v>
      </c>
      <c r="L233" s="220">
        <f t="shared" si="119"/>
        <v>0</v>
      </c>
      <c r="M233" s="220">
        <f t="shared" si="120"/>
        <v>0</v>
      </c>
      <c r="N233" s="220" t="str">
        <f t="shared" si="121"/>
        <v/>
      </c>
      <c r="O233" s="220" t="str">
        <f t="shared" si="122"/>
        <v/>
      </c>
      <c r="P233" s="220" t="str">
        <f t="shared" si="123"/>
        <v/>
      </c>
      <c r="Q233" s="214" t="str">
        <f t="shared" si="99"/>
        <v/>
      </c>
      <c r="R233" s="141"/>
      <c r="S233" s="211"/>
      <c r="T233" s="346" t="str">
        <f t="shared" si="100"/>
        <v/>
      </c>
      <c r="U233" s="127" t="str">
        <f t="shared" si="124"/>
        <v/>
      </c>
      <c r="V233" s="127" t="str">
        <f t="shared" si="125"/>
        <v/>
      </c>
      <c r="W233" s="127" t="str">
        <f t="shared" si="101"/>
        <v/>
      </c>
      <c r="X233" s="127" t="str">
        <f t="shared" si="102"/>
        <v/>
      </c>
      <c r="Y233" s="141"/>
      <c r="Z233" s="211"/>
      <c r="AA233" s="361" t="str">
        <f t="shared" si="103"/>
        <v/>
      </c>
      <c r="AB233" s="127" t="str">
        <f t="shared" si="126"/>
        <v/>
      </c>
      <c r="AC233" s="127" t="str">
        <f t="shared" si="127"/>
        <v/>
      </c>
      <c r="AD233" s="127" t="str">
        <f t="shared" si="104"/>
        <v/>
      </c>
      <c r="AE233" s="127" t="str">
        <f t="shared" si="105"/>
        <v/>
      </c>
      <c r="AF233" s="213" t="str">
        <f t="shared" si="131"/>
        <v/>
      </c>
      <c r="AG233" s="141"/>
      <c r="AH233" s="211"/>
      <c r="AI233" s="346" t="str">
        <f t="shared" si="106"/>
        <v/>
      </c>
      <c r="AJ233" s="153" t="str">
        <f t="shared" si="128"/>
        <v/>
      </c>
      <c r="AK233" s="153" t="str">
        <f t="shared" si="107"/>
        <v/>
      </c>
      <c r="AL233" s="153" t="str">
        <f t="shared" si="108"/>
        <v/>
      </c>
      <c r="AM233" s="141"/>
      <c r="AN233" s="211"/>
      <c r="AO233" s="346" t="str">
        <f t="shared" si="109"/>
        <v/>
      </c>
      <c r="AP233" s="153" t="str">
        <f t="shared" si="129"/>
        <v/>
      </c>
      <c r="AQ233" s="153" t="str">
        <f t="shared" si="110"/>
        <v/>
      </c>
      <c r="AR233" s="153" t="str">
        <f t="shared" si="111"/>
        <v/>
      </c>
      <c r="AS233" s="141"/>
      <c r="AT233" s="211"/>
      <c r="AU233" s="346" t="str">
        <f t="shared" si="112"/>
        <v/>
      </c>
      <c r="AV233" s="153" t="str">
        <f t="shared" si="130"/>
        <v/>
      </c>
      <c r="AW233" s="153" t="str">
        <f t="shared" si="113"/>
        <v/>
      </c>
      <c r="AX233" s="153" t="str">
        <f t="shared" si="114"/>
        <v/>
      </c>
    </row>
    <row r="234" spans="1:50" ht="29.45" customHeight="1" x14ac:dyDescent="0.25">
      <c r="A234" s="216" t="str">
        <f>'N-Bedarf-SK §13a'!A234</f>
        <v/>
      </c>
      <c r="B234" s="216" t="str">
        <f>IF('N-Bedarf-SK §13a'!B234="","",'N-Bedarf-SK §13a'!B234)</f>
        <v/>
      </c>
      <c r="C234" s="217" t="str">
        <f>IF('N-Bedarf-SK §13a'!D234="","",'N-Bedarf-SK §13a'!D234)</f>
        <v/>
      </c>
      <c r="D234" s="218" t="str">
        <f>IF('N-Bedarf-SK §13a'!C234="","",'N-Bedarf-SK §13a'!C234)</f>
        <v/>
      </c>
      <c r="E234" s="219" t="str">
        <f>IF('N-Bedarf-SK §13a'!AI234="",'N-Bedarf-SK §13a'!AG234,'N-Bedarf-SK §13a'!AI234)</f>
        <v/>
      </c>
      <c r="F234" s="219"/>
      <c r="G234" s="219"/>
      <c r="H234" s="345" t="str">
        <f t="shared" si="115"/>
        <v/>
      </c>
      <c r="I234" s="345" t="str">
        <f t="shared" si="116"/>
        <v/>
      </c>
      <c r="J234" s="345" t="str">
        <f t="shared" si="117"/>
        <v/>
      </c>
      <c r="K234" s="220">
        <f t="shared" si="118"/>
        <v>0</v>
      </c>
      <c r="L234" s="220">
        <f t="shared" si="119"/>
        <v>0</v>
      </c>
      <c r="M234" s="220">
        <f t="shared" si="120"/>
        <v>0</v>
      </c>
      <c r="N234" s="220" t="str">
        <f t="shared" si="121"/>
        <v/>
      </c>
      <c r="O234" s="220" t="str">
        <f t="shared" si="122"/>
        <v/>
      </c>
      <c r="P234" s="220" t="str">
        <f t="shared" si="123"/>
        <v/>
      </c>
      <c r="Q234" s="214" t="str">
        <f t="shared" si="99"/>
        <v/>
      </c>
      <c r="R234" s="141"/>
      <c r="S234" s="211"/>
      <c r="T234" s="346" t="str">
        <f t="shared" si="100"/>
        <v/>
      </c>
      <c r="U234" s="127" t="str">
        <f t="shared" si="124"/>
        <v/>
      </c>
      <c r="V234" s="127" t="str">
        <f t="shared" si="125"/>
        <v/>
      </c>
      <c r="W234" s="127" t="str">
        <f t="shared" si="101"/>
        <v/>
      </c>
      <c r="X234" s="127" t="str">
        <f t="shared" si="102"/>
        <v/>
      </c>
      <c r="Y234" s="141"/>
      <c r="Z234" s="211"/>
      <c r="AA234" s="361" t="str">
        <f t="shared" si="103"/>
        <v/>
      </c>
      <c r="AB234" s="127" t="str">
        <f t="shared" si="126"/>
        <v/>
      </c>
      <c r="AC234" s="127" t="str">
        <f t="shared" si="127"/>
        <v/>
      </c>
      <c r="AD234" s="127" t="str">
        <f t="shared" si="104"/>
        <v/>
      </c>
      <c r="AE234" s="127" t="str">
        <f t="shared" si="105"/>
        <v/>
      </c>
      <c r="AF234" s="213" t="str">
        <f t="shared" si="131"/>
        <v/>
      </c>
      <c r="AG234" s="141"/>
      <c r="AH234" s="211"/>
      <c r="AI234" s="346" t="str">
        <f t="shared" si="106"/>
        <v/>
      </c>
      <c r="AJ234" s="153" t="str">
        <f t="shared" si="128"/>
        <v/>
      </c>
      <c r="AK234" s="153" t="str">
        <f t="shared" si="107"/>
        <v/>
      </c>
      <c r="AL234" s="153" t="str">
        <f t="shared" si="108"/>
        <v/>
      </c>
      <c r="AM234" s="141"/>
      <c r="AN234" s="211"/>
      <c r="AO234" s="346" t="str">
        <f t="shared" si="109"/>
        <v/>
      </c>
      <c r="AP234" s="153" t="str">
        <f t="shared" si="129"/>
        <v/>
      </c>
      <c r="AQ234" s="153" t="str">
        <f t="shared" si="110"/>
        <v/>
      </c>
      <c r="AR234" s="153" t="str">
        <f t="shared" si="111"/>
        <v/>
      </c>
      <c r="AS234" s="141"/>
      <c r="AT234" s="211"/>
      <c r="AU234" s="346" t="str">
        <f t="shared" si="112"/>
        <v/>
      </c>
      <c r="AV234" s="153" t="str">
        <f t="shared" si="130"/>
        <v/>
      </c>
      <c r="AW234" s="153" t="str">
        <f t="shared" si="113"/>
        <v/>
      </c>
      <c r="AX234" s="153" t="str">
        <f t="shared" si="114"/>
        <v/>
      </c>
    </row>
    <row r="235" spans="1:50" ht="29.45" customHeight="1" x14ac:dyDescent="0.25">
      <c r="A235" s="216" t="str">
        <f>'N-Bedarf-SK §13a'!A235</f>
        <v/>
      </c>
      <c r="B235" s="216" t="str">
        <f>IF('N-Bedarf-SK §13a'!B235="","",'N-Bedarf-SK §13a'!B235)</f>
        <v/>
      </c>
      <c r="C235" s="217" t="str">
        <f>IF('N-Bedarf-SK §13a'!D235="","",'N-Bedarf-SK §13a'!D235)</f>
        <v/>
      </c>
      <c r="D235" s="218" t="str">
        <f>IF('N-Bedarf-SK §13a'!C235="","",'N-Bedarf-SK §13a'!C235)</f>
        <v/>
      </c>
      <c r="E235" s="219" t="str">
        <f>IF('N-Bedarf-SK §13a'!AI235="",'N-Bedarf-SK §13a'!AG235,'N-Bedarf-SK §13a'!AI235)</f>
        <v/>
      </c>
      <c r="F235" s="219"/>
      <c r="G235" s="219"/>
      <c r="H235" s="345" t="str">
        <f t="shared" si="115"/>
        <v/>
      </c>
      <c r="I235" s="345" t="str">
        <f t="shared" si="116"/>
        <v/>
      </c>
      <c r="J235" s="345" t="str">
        <f t="shared" si="117"/>
        <v/>
      </c>
      <c r="K235" s="220">
        <f t="shared" si="118"/>
        <v>0</v>
      </c>
      <c r="L235" s="220">
        <f t="shared" si="119"/>
        <v>0</v>
      </c>
      <c r="M235" s="220">
        <f t="shared" si="120"/>
        <v>0</v>
      </c>
      <c r="N235" s="220" t="str">
        <f t="shared" si="121"/>
        <v/>
      </c>
      <c r="O235" s="220" t="str">
        <f t="shared" si="122"/>
        <v/>
      </c>
      <c r="P235" s="220" t="str">
        <f t="shared" si="123"/>
        <v/>
      </c>
      <c r="Q235" s="214" t="str">
        <f t="shared" si="99"/>
        <v/>
      </c>
      <c r="R235" s="141"/>
      <c r="S235" s="211"/>
      <c r="T235" s="346" t="str">
        <f t="shared" si="100"/>
        <v/>
      </c>
      <c r="U235" s="127" t="str">
        <f t="shared" si="124"/>
        <v/>
      </c>
      <c r="V235" s="127" t="str">
        <f t="shared" si="125"/>
        <v/>
      </c>
      <c r="W235" s="127" t="str">
        <f t="shared" si="101"/>
        <v/>
      </c>
      <c r="X235" s="127" t="str">
        <f t="shared" si="102"/>
        <v/>
      </c>
      <c r="Y235" s="141"/>
      <c r="Z235" s="211"/>
      <c r="AA235" s="361" t="str">
        <f t="shared" si="103"/>
        <v/>
      </c>
      <c r="AB235" s="127" t="str">
        <f t="shared" si="126"/>
        <v/>
      </c>
      <c r="AC235" s="127" t="str">
        <f t="shared" si="127"/>
        <v/>
      </c>
      <c r="AD235" s="127" t="str">
        <f t="shared" si="104"/>
        <v/>
      </c>
      <c r="AE235" s="127" t="str">
        <f t="shared" si="105"/>
        <v/>
      </c>
      <c r="AF235" s="213" t="str">
        <f t="shared" si="131"/>
        <v/>
      </c>
      <c r="AG235" s="141"/>
      <c r="AH235" s="211"/>
      <c r="AI235" s="346" t="str">
        <f t="shared" si="106"/>
        <v/>
      </c>
      <c r="AJ235" s="153" t="str">
        <f t="shared" si="128"/>
        <v/>
      </c>
      <c r="AK235" s="153" t="str">
        <f t="shared" si="107"/>
        <v/>
      </c>
      <c r="AL235" s="153" t="str">
        <f t="shared" si="108"/>
        <v/>
      </c>
      <c r="AM235" s="141"/>
      <c r="AN235" s="211"/>
      <c r="AO235" s="346" t="str">
        <f t="shared" si="109"/>
        <v/>
      </c>
      <c r="AP235" s="153" t="str">
        <f t="shared" si="129"/>
        <v/>
      </c>
      <c r="AQ235" s="153" t="str">
        <f t="shared" si="110"/>
        <v/>
      </c>
      <c r="AR235" s="153" t="str">
        <f t="shared" si="111"/>
        <v/>
      </c>
      <c r="AS235" s="141"/>
      <c r="AT235" s="211"/>
      <c r="AU235" s="346" t="str">
        <f t="shared" si="112"/>
        <v/>
      </c>
      <c r="AV235" s="153" t="str">
        <f t="shared" si="130"/>
        <v/>
      </c>
      <c r="AW235" s="153" t="str">
        <f t="shared" si="113"/>
        <v/>
      </c>
      <c r="AX235" s="153" t="str">
        <f t="shared" si="114"/>
        <v/>
      </c>
    </row>
    <row r="236" spans="1:50" ht="29.45" customHeight="1" x14ac:dyDescent="0.25">
      <c r="A236" s="216" t="str">
        <f>'N-Bedarf-SK §13a'!A236</f>
        <v/>
      </c>
      <c r="B236" s="216" t="str">
        <f>IF('N-Bedarf-SK §13a'!B236="","",'N-Bedarf-SK §13a'!B236)</f>
        <v/>
      </c>
      <c r="C236" s="217" t="str">
        <f>IF('N-Bedarf-SK §13a'!D236="","",'N-Bedarf-SK §13a'!D236)</f>
        <v/>
      </c>
      <c r="D236" s="218" t="str">
        <f>IF('N-Bedarf-SK §13a'!C236="","",'N-Bedarf-SK §13a'!C236)</f>
        <v/>
      </c>
      <c r="E236" s="219" t="str">
        <f>IF('N-Bedarf-SK §13a'!AI236="",'N-Bedarf-SK §13a'!AG236,'N-Bedarf-SK §13a'!AI236)</f>
        <v/>
      </c>
      <c r="F236" s="219"/>
      <c r="G236" s="219"/>
      <c r="H236" s="345" t="str">
        <f t="shared" si="115"/>
        <v/>
      </c>
      <c r="I236" s="345" t="str">
        <f t="shared" si="116"/>
        <v/>
      </c>
      <c r="J236" s="345" t="str">
        <f t="shared" si="117"/>
        <v/>
      </c>
      <c r="K236" s="220">
        <f t="shared" si="118"/>
        <v>0</v>
      </c>
      <c r="L236" s="220">
        <f t="shared" si="119"/>
        <v>0</v>
      </c>
      <c r="M236" s="220">
        <f t="shared" si="120"/>
        <v>0</v>
      </c>
      <c r="N236" s="220" t="str">
        <f t="shared" si="121"/>
        <v/>
      </c>
      <c r="O236" s="220" t="str">
        <f t="shared" si="122"/>
        <v/>
      </c>
      <c r="P236" s="220" t="str">
        <f t="shared" si="123"/>
        <v/>
      </c>
      <c r="Q236" s="214" t="str">
        <f t="shared" si="99"/>
        <v/>
      </c>
      <c r="R236" s="141"/>
      <c r="S236" s="211"/>
      <c r="T236" s="346" t="str">
        <f t="shared" si="100"/>
        <v/>
      </c>
      <c r="U236" s="127" t="str">
        <f t="shared" si="124"/>
        <v/>
      </c>
      <c r="V236" s="127" t="str">
        <f t="shared" si="125"/>
        <v/>
      </c>
      <c r="W236" s="127" t="str">
        <f t="shared" si="101"/>
        <v/>
      </c>
      <c r="X236" s="127" t="str">
        <f t="shared" si="102"/>
        <v/>
      </c>
      <c r="Y236" s="141"/>
      <c r="Z236" s="211"/>
      <c r="AA236" s="361" t="str">
        <f t="shared" si="103"/>
        <v/>
      </c>
      <c r="AB236" s="127" t="str">
        <f t="shared" si="126"/>
        <v/>
      </c>
      <c r="AC236" s="127" t="str">
        <f t="shared" si="127"/>
        <v/>
      </c>
      <c r="AD236" s="127" t="str">
        <f t="shared" si="104"/>
        <v/>
      </c>
      <c r="AE236" s="127" t="str">
        <f t="shared" si="105"/>
        <v/>
      </c>
      <c r="AF236" s="213" t="str">
        <f t="shared" si="131"/>
        <v/>
      </c>
      <c r="AG236" s="141"/>
      <c r="AH236" s="211"/>
      <c r="AI236" s="346" t="str">
        <f t="shared" si="106"/>
        <v/>
      </c>
      <c r="AJ236" s="153" t="str">
        <f t="shared" si="128"/>
        <v/>
      </c>
      <c r="AK236" s="153" t="str">
        <f t="shared" si="107"/>
        <v/>
      </c>
      <c r="AL236" s="153" t="str">
        <f t="shared" si="108"/>
        <v/>
      </c>
      <c r="AM236" s="141"/>
      <c r="AN236" s="211"/>
      <c r="AO236" s="346" t="str">
        <f t="shared" si="109"/>
        <v/>
      </c>
      <c r="AP236" s="153" t="str">
        <f t="shared" si="129"/>
        <v/>
      </c>
      <c r="AQ236" s="153" t="str">
        <f t="shared" si="110"/>
        <v/>
      </c>
      <c r="AR236" s="153" t="str">
        <f t="shared" si="111"/>
        <v/>
      </c>
      <c r="AS236" s="141"/>
      <c r="AT236" s="211"/>
      <c r="AU236" s="346" t="str">
        <f t="shared" si="112"/>
        <v/>
      </c>
      <c r="AV236" s="153" t="str">
        <f t="shared" si="130"/>
        <v/>
      </c>
      <c r="AW236" s="153" t="str">
        <f t="shared" si="113"/>
        <v/>
      </c>
      <c r="AX236" s="153" t="str">
        <f t="shared" si="114"/>
        <v/>
      </c>
    </row>
    <row r="237" spans="1:50" ht="29.45" customHeight="1" x14ac:dyDescent="0.25">
      <c r="A237" s="216" t="str">
        <f>'N-Bedarf-SK §13a'!A237</f>
        <v/>
      </c>
      <c r="B237" s="216" t="str">
        <f>IF('N-Bedarf-SK §13a'!B237="","",'N-Bedarf-SK §13a'!B237)</f>
        <v/>
      </c>
      <c r="C237" s="217" t="str">
        <f>IF('N-Bedarf-SK §13a'!D237="","",'N-Bedarf-SK §13a'!D237)</f>
        <v/>
      </c>
      <c r="D237" s="218" t="str">
        <f>IF('N-Bedarf-SK §13a'!C237="","",'N-Bedarf-SK §13a'!C237)</f>
        <v/>
      </c>
      <c r="E237" s="219" t="str">
        <f>IF('N-Bedarf-SK §13a'!AI237="",'N-Bedarf-SK §13a'!AG237,'N-Bedarf-SK §13a'!AI237)</f>
        <v/>
      </c>
      <c r="F237" s="219"/>
      <c r="G237" s="219"/>
      <c r="H237" s="345" t="str">
        <f t="shared" si="115"/>
        <v/>
      </c>
      <c r="I237" s="345" t="str">
        <f t="shared" si="116"/>
        <v/>
      </c>
      <c r="J237" s="345" t="str">
        <f t="shared" si="117"/>
        <v/>
      </c>
      <c r="K237" s="220">
        <f t="shared" si="118"/>
        <v>0</v>
      </c>
      <c r="L237" s="220">
        <f t="shared" si="119"/>
        <v>0</v>
      </c>
      <c r="M237" s="220">
        <f t="shared" si="120"/>
        <v>0</v>
      </c>
      <c r="N237" s="220" t="str">
        <f t="shared" si="121"/>
        <v/>
      </c>
      <c r="O237" s="220" t="str">
        <f t="shared" si="122"/>
        <v/>
      </c>
      <c r="P237" s="220" t="str">
        <f t="shared" si="123"/>
        <v/>
      </c>
      <c r="Q237" s="214" t="str">
        <f t="shared" si="99"/>
        <v/>
      </c>
      <c r="R237" s="141"/>
      <c r="S237" s="211"/>
      <c r="T237" s="346" t="str">
        <f t="shared" si="100"/>
        <v/>
      </c>
      <c r="U237" s="127" t="str">
        <f t="shared" si="124"/>
        <v/>
      </c>
      <c r="V237" s="127" t="str">
        <f t="shared" si="125"/>
        <v/>
      </c>
      <c r="W237" s="127" t="str">
        <f t="shared" si="101"/>
        <v/>
      </c>
      <c r="X237" s="127" t="str">
        <f t="shared" si="102"/>
        <v/>
      </c>
      <c r="Y237" s="141"/>
      <c r="Z237" s="211"/>
      <c r="AA237" s="361" t="str">
        <f t="shared" si="103"/>
        <v/>
      </c>
      <c r="AB237" s="127" t="str">
        <f t="shared" si="126"/>
        <v/>
      </c>
      <c r="AC237" s="127" t="str">
        <f t="shared" si="127"/>
        <v/>
      </c>
      <c r="AD237" s="127" t="str">
        <f t="shared" si="104"/>
        <v/>
      </c>
      <c r="AE237" s="127" t="str">
        <f t="shared" si="105"/>
        <v/>
      </c>
      <c r="AF237" s="213" t="str">
        <f t="shared" si="131"/>
        <v/>
      </c>
      <c r="AG237" s="141"/>
      <c r="AH237" s="211"/>
      <c r="AI237" s="346" t="str">
        <f t="shared" si="106"/>
        <v/>
      </c>
      <c r="AJ237" s="153" t="str">
        <f t="shared" si="128"/>
        <v/>
      </c>
      <c r="AK237" s="153" t="str">
        <f t="shared" si="107"/>
        <v/>
      </c>
      <c r="AL237" s="153" t="str">
        <f t="shared" si="108"/>
        <v/>
      </c>
      <c r="AM237" s="141"/>
      <c r="AN237" s="211"/>
      <c r="AO237" s="346" t="str">
        <f t="shared" si="109"/>
        <v/>
      </c>
      <c r="AP237" s="153" t="str">
        <f t="shared" si="129"/>
        <v/>
      </c>
      <c r="AQ237" s="153" t="str">
        <f t="shared" si="110"/>
        <v/>
      </c>
      <c r="AR237" s="153" t="str">
        <f t="shared" si="111"/>
        <v/>
      </c>
      <c r="AS237" s="141"/>
      <c r="AT237" s="211"/>
      <c r="AU237" s="346" t="str">
        <f t="shared" si="112"/>
        <v/>
      </c>
      <c r="AV237" s="153" t="str">
        <f t="shared" si="130"/>
        <v/>
      </c>
      <c r="AW237" s="153" t="str">
        <f t="shared" si="113"/>
        <v/>
      </c>
      <c r="AX237" s="153" t="str">
        <f t="shared" si="114"/>
        <v/>
      </c>
    </row>
    <row r="238" spans="1:50" ht="29.45" customHeight="1" x14ac:dyDescent="0.25">
      <c r="A238" s="216" t="str">
        <f>'N-Bedarf-SK §13a'!A238</f>
        <v/>
      </c>
      <c r="B238" s="216" t="str">
        <f>IF('N-Bedarf-SK §13a'!B238="","",'N-Bedarf-SK §13a'!B238)</f>
        <v/>
      </c>
      <c r="C238" s="217" t="str">
        <f>IF('N-Bedarf-SK §13a'!D238="","",'N-Bedarf-SK §13a'!D238)</f>
        <v/>
      </c>
      <c r="D238" s="218" t="str">
        <f>IF('N-Bedarf-SK §13a'!C238="","",'N-Bedarf-SK §13a'!C238)</f>
        <v/>
      </c>
      <c r="E238" s="219" t="str">
        <f>IF('N-Bedarf-SK §13a'!AI238="",'N-Bedarf-SK §13a'!AG238,'N-Bedarf-SK §13a'!AI238)</f>
        <v/>
      </c>
      <c r="F238" s="219"/>
      <c r="G238" s="219"/>
      <c r="H238" s="345" t="str">
        <f t="shared" si="115"/>
        <v/>
      </c>
      <c r="I238" s="345" t="str">
        <f t="shared" si="116"/>
        <v/>
      </c>
      <c r="J238" s="345" t="str">
        <f t="shared" si="117"/>
        <v/>
      </c>
      <c r="K238" s="220">
        <f t="shared" si="118"/>
        <v>0</v>
      </c>
      <c r="L238" s="220">
        <f t="shared" si="119"/>
        <v>0</v>
      </c>
      <c r="M238" s="220">
        <f t="shared" si="120"/>
        <v>0</v>
      </c>
      <c r="N238" s="220" t="str">
        <f t="shared" si="121"/>
        <v/>
      </c>
      <c r="O238" s="220" t="str">
        <f t="shared" si="122"/>
        <v/>
      </c>
      <c r="P238" s="220" t="str">
        <f t="shared" si="123"/>
        <v/>
      </c>
      <c r="Q238" s="214" t="str">
        <f t="shared" si="99"/>
        <v/>
      </c>
      <c r="R238" s="141"/>
      <c r="S238" s="211"/>
      <c r="T238" s="346" t="str">
        <f t="shared" si="100"/>
        <v/>
      </c>
      <c r="U238" s="127" t="str">
        <f t="shared" si="124"/>
        <v/>
      </c>
      <c r="V238" s="127" t="str">
        <f t="shared" si="125"/>
        <v/>
      </c>
      <c r="W238" s="127" t="str">
        <f t="shared" si="101"/>
        <v/>
      </c>
      <c r="X238" s="127" t="str">
        <f t="shared" si="102"/>
        <v/>
      </c>
      <c r="Y238" s="141"/>
      <c r="Z238" s="211"/>
      <c r="AA238" s="361" t="str">
        <f t="shared" si="103"/>
        <v/>
      </c>
      <c r="AB238" s="127" t="str">
        <f t="shared" si="126"/>
        <v/>
      </c>
      <c r="AC238" s="127" t="str">
        <f t="shared" si="127"/>
        <v/>
      </c>
      <c r="AD238" s="127" t="str">
        <f t="shared" si="104"/>
        <v/>
      </c>
      <c r="AE238" s="127" t="str">
        <f t="shared" si="105"/>
        <v/>
      </c>
      <c r="AF238" s="213" t="str">
        <f t="shared" si="131"/>
        <v/>
      </c>
      <c r="AG238" s="141"/>
      <c r="AH238" s="211"/>
      <c r="AI238" s="346" t="str">
        <f t="shared" si="106"/>
        <v/>
      </c>
      <c r="AJ238" s="153" t="str">
        <f t="shared" si="128"/>
        <v/>
      </c>
      <c r="AK238" s="153" t="str">
        <f t="shared" si="107"/>
        <v/>
      </c>
      <c r="AL238" s="153" t="str">
        <f t="shared" si="108"/>
        <v/>
      </c>
      <c r="AM238" s="141"/>
      <c r="AN238" s="211"/>
      <c r="AO238" s="346" t="str">
        <f t="shared" si="109"/>
        <v/>
      </c>
      <c r="AP238" s="153" t="str">
        <f t="shared" si="129"/>
        <v/>
      </c>
      <c r="AQ238" s="153" t="str">
        <f t="shared" si="110"/>
        <v/>
      </c>
      <c r="AR238" s="153" t="str">
        <f t="shared" si="111"/>
        <v/>
      </c>
      <c r="AS238" s="141"/>
      <c r="AT238" s="211"/>
      <c r="AU238" s="346" t="str">
        <f t="shared" si="112"/>
        <v/>
      </c>
      <c r="AV238" s="153" t="str">
        <f t="shared" si="130"/>
        <v/>
      </c>
      <c r="AW238" s="153" t="str">
        <f t="shared" si="113"/>
        <v/>
      </c>
      <c r="AX238" s="153" t="str">
        <f t="shared" si="114"/>
        <v/>
      </c>
    </row>
    <row r="239" spans="1:50" ht="29.45" customHeight="1" x14ac:dyDescent="0.25">
      <c r="A239" s="216" t="str">
        <f>'N-Bedarf-SK §13a'!A239</f>
        <v/>
      </c>
      <c r="B239" s="216" t="str">
        <f>IF('N-Bedarf-SK §13a'!B239="","",'N-Bedarf-SK §13a'!B239)</f>
        <v/>
      </c>
      <c r="C239" s="217" t="str">
        <f>IF('N-Bedarf-SK §13a'!D239="","",'N-Bedarf-SK §13a'!D239)</f>
        <v/>
      </c>
      <c r="D239" s="218" t="str">
        <f>IF('N-Bedarf-SK §13a'!C239="","",'N-Bedarf-SK §13a'!C239)</f>
        <v/>
      </c>
      <c r="E239" s="219" t="str">
        <f>IF('N-Bedarf-SK §13a'!AI239="",'N-Bedarf-SK §13a'!AG239,'N-Bedarf-SK §13a'!AI239)</f>
        <v/>
      </c>
      <c r="F239" s="219"/>
      <c r="G239" s="219"/>
      <c r="H239" s="345" t="str">
        <f t="shared" si="115"/>
        <v/>
      </c>
      <c r="I239" s="345" t="str">
        <f t="shared" si="116"/>
        <v/>
      </c>
      <c r="J239" s="345" t="str">
        <f t="shared" si="117"/>
        <v/>
      </c>
      <c r="K239" s="220">
        <f t="shared" si="118"/>
        <v>0</v>
      </c>
      <c r="L239" s="220">
        <f t="shared" si="119"/>
        <v>0</v>
      </c>
      <c r="M239" s="220">
        <f t="shared" si="120"/>
        <v>0</v>
      </c>
      <c r="N239" s="220" t="str">
        <f t="shared" si="121"/>
        <v/>
      </c>
      <c r="O239" s="220" t="str">
        <f t="shared" si="122"/>
        <v/>
      </c>
      <c r="P239" s="220" t="str">
        <f t="shared" si="123"/>
        <v/>
      </c>
      <c r="Q239" s="214" t="str">
        <f t="shared" si="99"/>
        <v/>
      </c>
      <c r="R239" s="141"/>
      <c r="S239" s="211"/>
      <c r="T239" s="346" t="str">
        <f t="shared" si="100"/>
        <v/>
      </c>
      <c r="U239" s="127" t="str">
        <f t="shared" si="124"/>
        <v/>
      </c>
      <c r="V239" s="127" t="str">
        <f t="shared" si="125"/>
        <v/>
      </c>
      <c r="W239" s="127" t="str">
        <f t="shared" si="101"/>
        <v/>
      </c>
      <c r="X239" s="127" t="str">
        <f t="shared" si="102"/>
        <v/>
      </c>
      <c r="Y239" s="141"/>
      <c r="Z239" s="211"/>
      <c r="AA239" s="361" t="str">
        <f t="shared" si="103"/>
        <v/>
      </c>
      <c r="AB239" s="127" t="str">
        <f t="shared" si="126"/>
        <v/>
      </c>
      <c r="AC239" s="127" t="str">
        <f t="shared" si="127"/>
        <v/>
      </c>
      <c r="AD239" s="127" t="str">
        <f t="shared" si="104"/>
        <v/>
      </c>
      <c r="AE239" s="127" t="str">
        <f t="shared" si="105"/>
        <v/>
      </c>
      <c r="AF239" s="213" t="str">
        <f t="shared" si="131"/>
        <v/>
      </c>
      <c r="AG239" s="141"/>
      <c r="AH239" s="211"/>
      <c r="AI239" s="346" t="str">
        <f t="shared" si="106"/>
        <v/>
      </c>
      <c r="AJ239" s="153" t="str">
        <f t="shared" si="128"/>
        <v/>
      </c>
      <c r="AK239" s="153" t="str">
        <f t="shared" si="107"/>
        <v/>
      </c>
      <c r="AL239" s="153" t="str">
        <f t="shared" si="108"/>
        <v/>
      </c>
      <c r="AM239" s="141"/>
      <c r="AN239" s="211"/>
      <c r="AO239" s="346" t="str">
        <f t="shared" si="109"/>
        <v/>
      </c>
      <c r="AP239" s="153" t="str">
        <f t="shared" si="129"/>
        <v/>
      </c>
      <c r="AQ239" s="153" t="str">
        <f t="shared" si="110"/>
        <v/>
      </c>
      <c r="AR239" s="153" t="str">
        <f t="shared" si="111"/>
        <v/>
      </c>
      <c r="AS239" s="141"/>
      <c r="AT239" s="211"/>
      <c r="AU239" s="346" t="str">
        <f t="shared" si="112"/>
        <v/>
      </c>
      <c r="AV239" s="153" t="str">
        <f t="shared" si="130"/>
        <v/>
      </c>
      <c r="AW239" s="153" t="str">
        <f t="shared" si="113"/>
        <v/>
      </c>
      <c r="AX239" s="153" t="str">
        <f t="shared" si="114"/>
        <v/>
      </c>
    </row>
    <row r="240" spans="1:50" ht="29.45" customHeight="1" x14ac:dyDescent="0.25">
      <c r="A240" s="216" t="str">
        <f>'N-Bedarf-SK §13a'!A240</f>
        <v/>
      </c>
      <c r="B240" s="216" t="str">
        <f>IF('N-Bedarf-SK §13a'!B240="","",'N-Bedarf-SK §13a'!B240)</f>
        <v/>
      </c>
      <c r="C240" s="217" t="str">
        <f>IF('N-Bedarf-SK §13a'!D240="","",'N-Bedarf-SK §13a'!D240)</f>
        <v/>
      </c>
      <c r="D240" s="218" t="str">
        <f>IF('N-Bedarf-SK §13a'!C240="","",'N-Bedarf-SK §13a'!C240)</f>
        <v/>
      </c>
      <c r="E240" s="219" t="str">
        <f>IF('N-Bedarf-SK §13a'!AI240="",'N-Bedarf-SK §13a'!AG240,'N-Bedarf-SK §13a'!AI240)</f>
        <v/>
      </c>
      <c r="F240" s="219"/>
      <c r="G240" s="219"/>
      <c r="H240" s="345" t="str">
        <f t="shared" si="115"/>
        <v/>
      </c>
      <c r="I240" s="345" t="str">
        <f t="shared" si="116"/>
        <v/>
      </c>
      <c r="J240" s="345" t="str">
        <f t="shared" si="117"/>
        <v/>
      </c>
      <c r="K240" s="220">
        <f t="shared" si="118"/>
        <v>0</v>
      </c>
      <c r="L240" s="220">
        <f t="shared" si="119"/>
        <v>0</v>
      </c>
      <c r="M240" s="220">
        <f t="shared" si="120"/>
        <v>0</v>
      </c>
      <c r="N240" s="220" t="str">
        <f t="shared" si="121"/>
        <v/>
      </c>
      <c r="O240" s="220" t="str">
        <f t="shared" si="122"/>
        <v/>
      </c>
      <c r="P240" s="220" t="str">
        <f t="shared" si="123"/>
        <v/>
      </c>
      <c r="Q240" s="214" t="str">
        <f t="shared" si="99"/>
        <v/>
      </c>
      <c r="R240" s="141"/>
      <c r="S240" s="211"/>
      <c r="T240" s="346" t="str">
        <f t="shared" si="100"/>
        <v/>
      </c>
      <c r="U240" s="127" t="str">
        <f t="shared" si="124"/>
        <v/>
      </c>
      <c r="V240" s="127" t="str">
        <f t="shared" si="125"/>
        <v/>
      </c>
      <c r="W240" s="127" t="str">
        <f t="shared" si="101"/>
        <v/>
      </c>
      <c r="X240" s="127" t="str">
        <f t="shared" si="102"/>
        <v/>
      </c>
      <c r="Y240" s="141"/>
      <c r="Z240" s="211"/>
      <c r="AA240" s="361" t="str">
        <f t="shared" si="103"/>
        <v/>
      </c>
      <c r="AB240" s="127" t="str">
        <f t="shared" si="126"/>
        <v/>
      </c>
      <c r="AC240" s="127" t="str">
        <f t="shared" si="127"/>
        <v/>
      </c>
      <c r="AD240" s="127" t="str">
        <f t="shared" si="104"/>
        <v/>
      </c>
      <c r="AE240" s="127" t="str">
        <f t="shared" si="105"/>
        <v/>
      </c>
      <c r="AF240" s="213" t="str">
        <f t="shared" si="131"/>
        <v/>
      </c>
      <c r="AG240" s="141"/>
      <c r="AH240" s="211"/>
      <c r="AI240" s="346" t="str">
        <f t="shared" si="106"/>
        <v/>
      </c>
      <c r="AJ240" s="153" t="str">
        <f t="shared" si="128"/>
        <v/>
      </c>
      <c r="AK240" s="153" t="str">
        <f t="shared" si="107"/>
        <v/>
      </c>
      <c r="AL240" s="153" t="str">
        <f t="shared" si="108"/>
        <v/>
      </c>
      <c r="AM240" s="141"/>
      <c r="AN240" s="211"/>
      <c r="AO240" s="346" t="str">
        <f t="shared" si="109"/>
        <v/>
      </c>
      <c r="AP240" s="153" t="str">
        <f t="shared" si="129"/>
        <v/>
      </c>
      <c r="AQ240" s="153" t="str">
        <f t="shared" si="110"/>
        <v/>
      </c>
      <c r="AR240" s="153" t="str">
        <f t="shared" si="111"/>
        <v/>
      </c>
      <c r="AS240" s="141"/>
      <c r="AT240" s="211"/>
      <c r="AU240" s="346" t="str">
        <f t="shared" si="112"/>
        <v/>
      </c>
      <c r="AV240" s="153" t="str">
        <f t="shared" si="130"/>
        <v/>
      </c>
      <c r="AW240" s="153" t="str">
        <f t="shared" si="113"/>
        <v/>
      </c>
      <c r="AX240" s="153" t="str">
        <f t="shared" si="114"/>
        <v/>
      </c>
    </row>
    <row r="241" spans="1:50" ht="29.45" customHeight="1" x14ac:dyDescent="0.25">
      <c r="A241" s="216" t="str">
        <f>'N-Bedarf-SK §13a'!A241</f>
        <v/>
      </c>
      <c r="B241" s="216" t="str">
        <f>IF('N-Bedarf-SK §13a'!B241="","",'N-Bedarf-SK §13a'!B241)</f>
        <v/>
      </c>
      <c r="C241" s="217" t="str">
        <f>IF('N-Bedarf-SK §13a'!D241="","",'N-Bedarf-SK §13a'!D241)</f>
        <v/>
      </c>
      <c r="D241" s="218" t="str">
        <f>IF('N-Bedarf-SK §13a'!C241="","",'N-Bedarf-SK §13a'!C241)</f>
        <v/>
      </c>
      <c r="E241" s="219" t="str">
        <f>IF('N-Bedarf-SK §13a'!AI241="",'N-Bedarf-SK §13a'!AG241,'N-Bedarf-SK §13a'!AI241)</f>
        <v/>
      </c>
      <c r="F241" s="219"/>
      <c r="G241" s="219"/>
      <c r="H241" s="345" t="str">
        <f t="shared" si="115"/>
        <v/>
      </c>
      <c r="I241" s="345" t="str">
        <f t="shared" si="116"/>
        <v/>
      </c>
      <c r="J241" s="345" t="str">
        <f t="shared" si="117"/>
        <v/>
      </c>
      <c r="K241" s="220">
        <f t="shared" si="118"/>
        <v>0</v>
      </c>
      <c r="L241" s="220">
        <f t="shared" si="119"/>
        <v>0</v>
      </c>
      <c r="M241" s="220">
        <f t="shared" si="120"/>
        <v>0</v>
      </c>
      <c r="N241" s="220" t="str">
        <f t="shared" si="121"/>
        <v/>
      </c>
      <c r="O241" s="220" t="str">
        <f t="shared" si="122"/>
        <v/>
      </c>
      <c r="P241" s="220" t="str">
        <f t="shared" si="123"/>
        <v/>
      </c>
      <c r="Q241" s="214" t="str">
        <f t="shared" si="99"/>
        <v/>
      </c>
      <c r="R241" s="141"/>
      <c r="S241" s="211"/>
      <c r="T241" s="346" t="str">
        <f t="shared" si="100"/>
        <v/>
      </c>
      <c r="U241" s="127" t="str">
        <f t="shared" si="124"/>
        <v/>
      </c>
      <c r="V241" s="127" t="str">
        <f t="shared" si="125"/>
        <v/>
      </c>
      <c r="W241" s="127" t="str">
        <f t="shared" si="101"/>
        <v/>
      </c>
      <c r="X241" s="127" t="str">
        <f t="shared" si="102"/>
        <v/>
      </c>
      <c r="Y241" s="141"/>
      <c r="Z241" s="211"/>
      <c r="AA241" s="361" t="str">
        <f t="shared" si="103"/>
        <v/>
      </c>
      <c r="AB241" s="127" t="str">
        <f t="shared" si="126"/>
        <v/>
      </c>
      <c r="AC241" s="127" t="str">
        <f t="shared" si="127"/>
        <v/>
      </c>
      <c r="AD241" s="127" t="str">
        <f t="shared" si="104"/>
        <v/>
      </c>
      <c r="AE241" s="127" t="str">
        <f t="shared" si="105"/>
        <v/>
      </c>
      <c r="AF241" s="213" t="str">
        <f t="shared" si="131"/>
        <v/>
      </c>
      <c r="AG241" s="141"/>
      <c r="AH241" s="211"/>
      <c r="AI241" s="346" t="str">
        <f t="shared" si="106"/>
        <v/>
      </c>
      <c r="AJ241" s="153" t="str">
        <f t="shared" si="128"/>
        <v/>
      </c>
      <c r="AK241" s="153" t="str">
        <f t="shared" si="107"/>
        <v/>
      </c>
      <c r="AL241" s="153" t="str">
        <f t="shared" si="108"/>
        <v/>
      </c>
      <c r="AM241" s="141"/>
      <c r="AN241" s="211"/>
      <c r="AO241" s="346" t="str">
        <f t="shared" si="109"/>
        <v/>
      </c>
      <c r="AP241" s="153" t="str">
        <f t="shared" si="129"/>
        <v/>
      </c>
      <c r="AQ241" s="153" t="str">
        <f t="shared" si="110"/>
        <v/>
      </c>
      <c r="AR241" s="153" t="str">
        <f t="shared" si="111"/>
        <v/>
      </c>
      <c r="AS241" s="141"/>
      <c r="AT241" s="211"/>
      <c r="AU241" s="346" t="str">
        <f t="shared" si="112"/>
        <v/>
      </c>
      <c r="AV241" s="153" t="str">
        <f t="shared" si="130"/>
        <v/>
      </c>
      <c r="AW241" s="153" t="str">
        <f t="shared" si="113"/>
        <v/>
      </c>
      <c r="AX241" s="153" t="str">
        <f t="shared" si="114"/>
        <v/>
      </c>
    </row>
    <row r="242" spans="1:50" ht="29.45" customHeight="1" x14ac:dyDescent="0.25">
      <c r="A242" s="216" t="str">
        <f>'N-Bedarf-SK §13a'!A242</f>
        <v/>
      </c>
      <c r="B242" s="216" t="str">
        <f>IF('N-Bedarf-SK §13a'!B242="","",'N-Bedarf-SK §13a'!B242)</f>
        <v/>
      </c>
      <c r="C242" s="217" t="str">
        <f>IF('N-Bedarf-SK §13a'!D242="","",'N-Bedarf-SK §13a'!D242)</f>
        <v/>
      </c>
      <c r="D242" s="218" t="str">
        <f>IF('N-Bedarf-SK §13a'!C242="","",'N-Bedarf-SK §13a'!C242)</f>
        <v/>
      </c>
      <c r="E242" s="219" t="str">
        <f>IF('N-Bedarf-SK §13a'!AI242="",'N-Bedarf-SK §13a'!AG242,'N-Bedarf-SK §13a'!AI242)</f>
        <v/>
      </c>
      <c r="F242" s="219"/>
      <c r="G242" s="219"/>
      <c r="H242" s="345" t="str">
        <f t="shared" si="115"/>
        <v/>
      </c>
      <c r="I242" s="345" t="str">
        <f t="shared" si="116"/>
        <v/>
      </c>
      <c r="J242" s="345" t="str">
        <f t="shared" si="117"/>
        <v/>
      </c>
      <c r="K242" s="220">
        <f t="shared" si="118"/>
        <v>0</v>
      </c>
      <c r="L242" s="220">
        <f t="shared" si="119"/>
        <v>0</v>
      </c>
      <c r="M242" s="220">
        <f t="shared" si="120"/>
        <v>0</v>
      </c>
      <c r="N242" s="220" t="str">
        <f t="shared" si="121"/>
        <v/>
      </c>
      <c r="O242" s="220" t="str">
        <f t="shared" si="122"/>
        <v/>
      </c>
      <c r="P242" s="220" t="str">
        <f t="shared" si="123"/>
        <v/>
      </c>
      <c r="Q242" s="214" t="str">
        <f t="shared" si="99"/>
        <v/>
      </c>
      <c r="R242" s="141"/>
      <c r="S242" s="211"/>
      <c r="T242" s="346" t="str">
        <f t="shared" si="100"/>
        <v/>
      </c>
      <c r="U242" s="127" t="str">
        <f t="shared" si="124"/>
        <v/>
      </c>
      <c r="V242" s="127" t="str">
        <f t="shared" si="125"/>
        <v/>
      </c>
      <c r="W242" s="127" t="str">
        <f t="shared" si="101"/>
        <v/>
      </c>
      <c r="X242" s="127" t="str">
        <f t="shared" si="102"/>
        <v/>
      </c>
      <c r="Y242" s="141"/>
      <c r="Z242" s="211"/>
      <c r="AA242" s="361" t="str">
        <f t="shared" si="103"/>
        <v/>
      </c>
      <c r="AB242" s="127" t="str">
        <f t="shared" si="126"/>
        <v/>
      </c>
      <c r="AC242" s="127" t="str">
        <f t="shared" si="127"/>
        <v/>
      </c>
      <c r="AD242" s="127" t="str">
        <f t="shared" si="104"/>
        <v/>
      </c>
      <c r="AE242" s="127" t="str">
        <f t="shared" si="105"/>
        <v/>
      </c>
      <c r="AF242" s="213" t="str">
        <f t="shared" si="131"/>
        <v/>
      </c>
      <c r="AG242" s="141"/>
      <c r="AH242" s="211"/>
      <c r="AI242" s="346" t="str">
        <f t="shared" si="106"/>
        <v/>
      </c>
      <c r="AJ242" s="153" t="str">
        <f t="shared" si="128"/>
        <v/>
      </c>
      <c r="AK242" s="153" t="str">
        <f t="shared" si="107"/>
        <v/>
      </c>
      <c r="AL242" s="153" t="str">
        <f t="shared" si="108"/>
        <v/>
      </c>
      <c r="AM242" s="141"/>
      <c r="AN242" s="211"/>
      <c r="AO242" s="346" t="str">
        <f t="shared" si="109"/>
        <v/>
      </c>
      <c r="AP242" s="153" t="str">
        <f t="shared" si="129"/>
        <v/>
      </c>
      <c r="AQ242" s="153" t="str">
        <f t="shared" si="110"/>
        <v/>
      </c>
      <c r="AR242" s="153" t="str">
        <f t="shared" si="111"/>
        <v/>
      </c>
      <c r="AS242" s="141"/>
      <c r="AT242" s="211"/>
      <c r="AU242" s="346" t="str">
        <f t="shared" si="112"/>
        <v/>
      </c>
      <c r="AV242" s="153" t="str">
        <f t="shared" si="130"/>
        <v/>
      </c>
      <c r="AW242" s="153" t="str">
        <f t="shared" si="113"/>
        <v/>
      </c>
      <c r="AX242" s="153" t="str">
        <f t="shared" si="114"/>
        <v/>
      </c>
    </row>
    <row r="243" spans="1:50" ht="29.45" customHeight="1" x14ac:dyDescent="0.25">
      <c r="A243" s="216" t="str">
        <f>'N-Bedarf-SK §13a'!A243</f>
        <v/>
      </c>
      <c r="B243" s="216" t="str">
        <f>IF('N-Bedarf-SK §13a'!B243="","",'N-Bedarf-SK §13a'!B243)</f>
        <v/>
      </c>
      <c r="C243" s="217" t="str">
        <f>IF('N-Bedarf-SK §13a'!D243="","",'N-Bedarf-SK §13a'!D243)</f>
        <v/>
      </c>
      <c r="D243" s="218" t="str">
        <f>IF('N-Bedarf-SK §13a'!C243="","",'N-Bedarf-SK §13a'!C243)</f>
        <v/>
      </c>
      <c r="E243" s="219" t="str">
        <f>IF('N-Bedarf-SK §13a'!AI243="",'N-Bedarf-SK §13a'!AG243,'N-Bedarf-SK §13a'!AI243)</f>
        <v/>
      </c>
      <c r="F243" s="219"/>
      <c r="G243" s="219"/>
      <c r="H243" s="345" t="str">
        <f t="shared" si="115"/>
        <v/>
      </c>
      <c r="I243" s="345" t="str">
        <f t="shared" si="116"/>
        <v/>
      </c>
      <c r="J243" s="345" t="str">
        <f t="shared" si="117"/>
        <v/>
      </c>
      <c r="K243" s="220">
        <f t="shared" si="118"/>
        <v>0</v>
      </c>
      <c r="L243" s="220">
        <f t="shared" si="119"/>
        <v>0</v>
      </c>
      <c r="M243" s="220">
        <f t="shared" si="120"/>
        <v>0</v>
      </c>
      <c r="N243" s="220" t="str">
        <f t="shared" si="121"/>
        <v/>
      </c>
      <c r="O243" s="220" t="str">
        <f t="shared" si="122"/>
        <v/>
      </c>
      <c r="P243" s="220" t="str">
        <f t="shared" si="123"/>
        <v/>
      </c>
      <c r="Q243" s="214" t="str">
        <f t="shared" si="99"/>
        <v/>
      </c>
      <c r="R243" s="141"/>
      <c r="S243" s="211"/>
      <c r="T243" s="346" t="str">
        <f t="shared" si="100"/>
        <v/>
      </c>
      <c r="U243" s="127" t="str">
        <f t="shared" si="124"/>
        <v/>
      </c>
      <c r="V243" s="127" t="str">
        <f t="shared" si="125"/>
        <v/>
      </c>
      <c r="W243" s="127" t="str">
        <f t="shared" si="101"/>
        <v/>
      </c>
      <c r="X243" s="127" t="str">
        <f t="shared" si="102"/>
        <v/>
      </c>
      <c r="Y243" s="141"/>
      <c r="Z243" s="211"/>
      <c r="AA243" s="361" t="str">
        <f t="shared" si="103"/>
        <v/>
      </c>
      <c r="AB243" s="127" t="str">
        <f t="shared" si="126"/>
        <v/>
      </c>
      <c r="AC243" s="127" t="str">
        <f t="shared" si="127"/>
        <v/>
      </c>
      <c r="AD243" s="127" t="str">
        <f t="shared" si="104"/>
        <v/>
      </c>
      <c r="AE243" s="127" t="str">
        <f t="shared" si="105"/>
        <v/>
      </c>
      <c r="AF243" s="213" t="str">
        <f t="shared" si="131"/>
        <v/>
      </c>
      <c r="AG243" s="141"/>
      <c r="AH243" s="211"/>
      <c r="AI243" s="346" t="str">
        <f t="shared" si="106"/>
        <v/>
      </c>
      <c r="AJ243" s="153" t="str">
        <f t="shared" si="128"/>
        <v/>
      </c>
      <c r="AK243" s="153" t="str">
        <f t="shared" si="107"/>
        <v/>
      </c>
      <c r="AL243" s="153" t="str">
        <f t="shared" si="108"/>
        <v/>
      </c>
      <c r="AM243" s="141"/>
      <c r="AN243" s="211"/>
      <c r="AO243" s="346" t="str">
        <f t="shared" si="109"/>
        <v/>
      </c>
      <c r="AP243" s="153" t="str">
        <f t="shared" si="129"/>
        <v/>
      </c>
      <c r="AQ243" s="153" t="str">
        <f t="shared" si="110"/>
        <v/>
      </c>
      <c r="AR243" s="153" t="str">
        <f t="shared" si="111"/>
        <v/>
      </c>
      <c r="AS243" s="141"/>
      <c r="AT243" s="211"/>
      <c r="AU243" s="346" t="str">
        <f t="shared" si="112"/>
        <v/>
      </c>
      <c r="AV243" s="153" t="str">
        <f t="shared" si="130"/>
        <v/>
      </c>
      <c r="AW243" s="153" t="str">
        <f t="shared" si="113"/>
        <v/>
      </c>
      <c r="AX243" s="153" t="str">
        <f t="shared" si="114"/>
        <v/>
      </c>
    </row>
    <row r="244" spans="1:50" ht="29.45" customHeight="1" x14ac:dyDescent="0.25">
      <c r="A244" s="216" t="str">
        <f>'N-Bedarf-SK §13a'!A244</f>
        <v/>
      </c>
      <c r="B244" s="216" t="str">
        <f>IF('N-Bedarf-SK §13a'!B244="","",'N-Bedarf-SK §13a'!B244)</f>
        <v/>
      </c>
      <c r="C244" s="217" t="str">
        <f>IF('N-Bedarf-SK §13a'!D244="","",'N-Bedarf-SK §13a'!D244)</f>
        <v/>
      </c>
      <c r="D244" s="218" t="str">
        <f>IF('N-Bedarf-SK §13a'!C244="","",'N-Bedarf-SK §13a'!C244)</f>
        <v/>
      </c>
      <c r="E244" s="219" t="str">
        <f>IF('N-Bedarf-SK §13a'!AI244="",'N-Bedarf-SK §13a'!AG244,'N-Bedarf-SK §13a'!AI244)</f>
        <v/>
      </c>
      <c r="F244" s="219"/>
      <c r="G244" s="219"/>
      <c r="H244" s="345" t="str">
        <f t="shared" si="115"/>
        <v/>
      </c>
      <c r="I244" s="345" t="str">
        <f t="shared" si="116"/>
        <v/>
      </c>
      <c r="J244" s="345" t="str">
        <f t="shared" si="117"/>
        <v/>
      </c>
      <c r="K244" s="220">
        <f t="shared" si="118"/>
        <v>0</v>
      </c>
      <c r="L244" s="220">
        <f t="shared" si="119"/>
        <v>0</v>
      </c>
      <c r="M244" s="220">
        <f t="shared" si="120"/>
        <v>0</v>
      </c>
      <c r="N244" s="220" t="str">
        <f t="shared" si="121"/>
        <v/>
      </c>
      <c r="O244" s="220" t="str">
        <f t="shared" si="122"/>
        <v/>
      </c>
      <c r="P244" s="220" t="str">
        <f t="shared" si="123"/>
        <v/>
      </c>
      <c r="Q244" s="214" t="str">
        <f t="shared" si="99"/>
        <v/>
      </c>
      <c r="R244" s="141"/>
      <c r="S244" s="211"/>
      <c r="T244" s="346" t="str">
        <f t="shared" si="100"/>
        <v/>
      </c>
      <c r="U244" s="127" t="str">
        <f t="shared" si="124"/>
        <v/>
      </c>
      <c r="V244" s="127" t="str">
        <f t="shared" si="125"/>
        <v/>
      </c>
      <c r="W244" s="127" t="str">
        <f t="shared" si="101"/>
        <v/>
      </c>
      <c r="X244" s="127" t="str">
        <f t="shared" si="102"/>
        <v/>
      </c>
      <c r="Y244" s="141"/>
      <c r="Z244" s="211"/>
      <c r="AA244" s="361" t="str">
        <f t="shared" si="103"/>
        <v/>
      </c>
      <c r="AB244" s="127" t="str">
        <f t="shared" si="126"/>
        <v/>
      </c>
      <c r="AC244" s="127" t="str">
        <f t="shared" si="127"/>
        <v/>
      </c>
      <c r="AD244" s="127" t="str">
        <f t="shared" si="104"/>
        <v/>
      </c>
      <c r="AE244" s="127" t="str">
        <f t="shared" si="105"/>
        <v/>
      </c>
      <c r="AF244" s="213" t="str">
        <f t="shared" si="131"/>
        <v/>
      </c>
      <c r="AG244" s="141"/>
      <c r="AH244" s="211"/>
      <c r="AI244" s="346" t="str">
        <f t="shared" si="106"/>
        <v/>
      </c>
      <c r="AJ244" s="153" t="str">
        <f t="shared" si="128"/>
        <v/>
      </c>
      <c r="AK244" s="153" t="str">
        <f t="shared" si="107"/>
        <v/>
      </c>
      <c r="AL244" s="153" t="str">
        <f t="shared" si="108"/>
        <v/>
      </c>
      <c r="AM244" s="141"/>
      <c r="AN244" s="211"/>
      <c r="AO244" s="346" t="str">
        <f t="shared" si="109"/>
        <v/>
      </c>
      <c r="AP244" s="153" t="str">
        <f t="shared" si="129"/>
        <v/>
      </c>
      <c r="AQ244" s="153" t="str">
        <f t="shared" si="110"/>
        <v/>
      </c>
      <c r="AR244" s="153" t="str">
        <f t="shared" si="111"/>
        <v/>
      </c>
      <c r="AS244" s="141"/>
      <c r="AT244" s="211"/>
      <c r="AU244" s="346" t="str">
        <f t="shared" si="112"/>
        <v/>
      </c>
      <c r="AV244" s="153" t="str">
        <f t="shared" si="130"/>
        <v/>
      </c>
      <c r="AW244" s="153" t="str">
        <f t="shared" si="113"/>
        <v/>
      </c>
      <c r="AX244" s="153" t="str">
        <f t="shared" si="114"/>
        <v/>
      </c>
    </row>
    <row r="245" spans="1:50" ht="29.45" customHeight="1" x14ac:dyDescent="0.25">
      <c r="A245" s="216" t="str">
        <f>'N-Bedarf-SK §13a'!A245</f>
        <v/>
      </c>
      <c r="B245" s="216" t="str">
        <f>IF('N-Bedarf-SK §13a'!B245="","",'N-Bedarf-SK §13a'!B245)</f>
        <v/>
      </c>
      <c r="C245" s="217" t="str">
        <f>IF('N-Bedarf-SK §13a'!D245="","",'N-Bedarf-SK §13a'!D245)</f>
        <v/>
      </c>
      <c r="D245" s="218" t="str">
        <f>IF('N-Bedarf-SK §13a'!C245="","",'N-Bedarf-SK §13a'!C245)</f>
        <v/>
      </c>
      <c r="E245" s="219" t="str">
        <f>IF('N-Bedarf-SK §13a'!AI245="",'N-Bedarf-SK §13a'!AG245,'N-Bedarf-SK §13a'!AI245)</f>
        <v/>
      </c>
      <c r="F245" s="219"/>
      <c r="G245" s="219"/>
      <c r="H245" s="345" t="str">
        <f t="shared" si="115"/>
        <v/>
      </c>
      <c r="I245" s="345" t="str">
        <f t="shared" si="116"/>
        <v/>
      </c>
      <c r="J245" s="345" t="str">
        <f t="shared" si="117"/>
        <v/>
      </c>
      <c r="K245" s="220">
        <f t="shared" si="118"/>
        <v>0</v>
      </c>
      <c r="L245" s="220">
        <f t="shared" si="119"/>
        <v>0</v>
      </c>
      <c r="M245" s="220">
        <f t="shared" si="120"/>
        <v>0</v>
      </c>
      <c r="N245" s="220" t="str">
        <f t="shared" si="121"/>
        <v/>
      </c>
      <c r="O245" s="220" t="str">
        <f t="shared" si="122"/>
        <v/>
      </c>
      <c r="P245" s="220" t="str">
        <f t="shared" si="123"/>
        <v/>
      </c>
      <c r="Q245" s="214" t="str">
        <f t="shared" si="99"/>
        <v/>
      </c>
      <c r="R245" s="141"/>
      <c r="S245" s="211"/>
      <c r="T245" s="346" t="str">
        <f t="shared" si="100"/>
        <v/>
      </c>
      <c r="U245" s="127" t="str">
        <f t="shared" si="124"/>
        <v/>
      </c>
      <c r="V245" s="127" t="str">
        <f t="shared" si="125"/>
        <v/>
      </c>
      <c r="W245" s="127" t="str">
        <f t="shared" si="101"/>
        <v/>
      </c>
      <c r="X245" s="127" t="str">
        <f t="shared" si="102"/>
        <v/>
      </c>
      <c r="Y245" s="141"/>
      <c r="Z245" s="211"/>
      <c r="AA245" s="361" t="str">
        <f t="shared" si="103"/>
        <v/>
      </c>
      <c r="AB245" s="127" t="str">
        <f t="shared" si="126"/>
        <v/>
      </c>
      <c r="AC245" s="127" t="str">
        <f t="shared" si="127"/>
        <v/>
      </c>
      <c r="AD245" s="127" t="str">
        <f t="shared" si="104"/>
        <v/>
      </c>
      <c r="AE245" s="127" t="str">
        <f t="shared" si="105"/>
        <v/>
      </c>
      <c r="AF245" s="213" t="str">
        <f t="shared" si="131"/>
        <v/>
      </c>
      <c r="AG245" s="141"/>
      <c r="AH245" s="211"/>
      <c r="AI245" s="346" t="str">
        <f t="shared" si="106"/>
        <v/>
      </c>
      <c r="AJ245" s="153" t="str">
        <f t="shared" si="128"/>
        <v/>
      </c>
      <c r="AK245" s="153" t="str">
        <f t="shared" si="107"/>
        <v/>
      </c>
      <c r="AL245" s="153" t="str">
        <f t="shared" si="108"/>
        <v/>
      </c>
      <c r="AM245" s="141"/>
      <c r="AN245" s="211"/>
      <c r="AO245" s="346" t="str">
        <f t="shared" si="109"/>
        <v/>
      </c>
      <c r="AP245" s="153" t="str">
        <f t="shared" si="129"/>
        <v/>
      </c>
      <c r="AQ245" s="153" t="str">
        <f t="shared" si="110"/>
        <v/>
      </c>
      <c r="AR245" s="153" t="str">
        <f t="shared" si="111"/>
        <v/>
      </c>
      <c r="AS245" s="141"/>
      <c r="AT245" s="211"/>
      <c r="AU245" s="346" t="str">
        <f t="shared" si="112"/>
        <v/>
      </c>
      <c r="AV245" s="153" t="str">
        <f t="shared" si="130"/>
        <v/>
      </c>
      <c r="AW245" s="153" t="str">
        <f t="shared" si="113"/>
        <v/>
      </c>
      <c r="AX245" s="153" t="str">
        <f t="shared" si="114"/>
        <v/>
      </c>
    </row>
    <row r="246" spans="1:50" ht="29.45" customHeight="1" x14ac:dyDescent="0.25">
      <c r="A246" s="216" t="str">
        <f>'N-Bedarf-SK §13a'!A246</f>
        <v/>
      </c>
      <c r="B246" s="216" t="str">
        <f>IF('N-Bedarf-SK §13a'!B246="","",'N-Bedarf-SK §13a'!B246)</f>
        <v/>
      </c>
      <c r="C246" s="217" t="str">
        <f>IF('N-Bedarf-SK §13a'!D246="","",'N-Bedarf-SK §13a'!D246)</f>
        <v/>
      </c>
      <c r="D246" s="218" t="str">
        <f>IF('N-Bedarf-SK §13a'!C246="","",'N-Bedarf-SK §13a'!C246)</f>
        <v/>
      </c>
      <c r="E246" s="219" t="str">
        <f>IF('N-Bedarf-SK §13a'!AI246="",'N-Bedarf-SK §13a'!AG246,'N-Bedarf-SK §13a'!AI246)</f>
        <v/>
      </c>
      <c r="F246" s="219"/>
      <c r="G246" s="219"/>
      <c r="H246" s="345" t="str">
        <f t="shared" si="115"/>
        <v/>
      </c>
      <c r="I246" s="345" t="str">
        <f t="shared" si="116"/>
        <v/>
      </c>
      <c r="J246" s="345" t="str">
        <f t="shared" si="117"/>
        <v/>
      </c>
      <c r="K246" s="220">
        <f t="shared" si="118"/>
        <v>0</v>
      </c>
      <c r="L246" s="220">
        <f t="shared" si="119"/>
        <v>0</v>
      </c>
      <c r="M246" s="220">
        <f t="shared" si="120"/>
        <v>0</v>
      </c>
      <c r="N246" s="220" t="str">
        <f t="shared" si="121"/>
        <v/>
      </c>
      <c r="O246" s="220" t="str">
        <f t="shared" si="122"/>
        <v/>
      </c>
      <c r="P246" s="220" t="str">
        <f t="shared" si="123"/>
        <v/>
      </c>
      <c r="Q246" s="214" t="str">
        <f t="shared" si="99"/>
        <v/>
      </c>
      <c r="R246" s="141"/>
      <c r="S246" s="211"/>
      <c r="T246" s="346" t="str">
        <f t="shared" si="100"/>
        <v/>
      </c>
      <c r="U246" s="127" t="str">
        <f t="shared" si="124"/>
        <v/>
      </c>
      <c r="V246" s="127" t="str">
        <f t="shared" si="125"/>
        <v/>
      </c>
      <c r="W246" s="127" t="str">
        <f t="shared" si="101"/>
        <v/>
      </c>
      <c r="X246" s="127" t="str">
        <f t="shared" si="102"/>
        <v/>
      </c>
      <c r="Y246" s="141"/>
      <c r="Z246" s="211"/>
      <c r="AA246" s="361" t="str">
        <f t="shared" si="103"/>
        <v/>
      </c>
      <c r="AB246" s="127" t="str">
        <f t="shared" si="126"/>
        <v/>
      </c>
      <c r="AC246" s="127" t="str">
        <f t="shared" si="127"/>
        <v/>
      </c>
      <c r="AD246" s="127" t="str">
        <f t="shared" si="104"/>
        <v/>
      </c>
      <c r="AE246" s="127" t="str">
        <f t="shared" si="105"/>
        <v/>
      </c>
      <c r="AF246" s="213" t="str">
        <f t="shared" si="131"/>
        <v/>
      </c>
      <c r="AG246" s="141"/>
      <c r="AH246" s="211"/>
      <c r="AI246" s="346" t="str">
        <f t="shared" si="106"/>
        <v/>
      </c>
      <c r="AJ246" s="153" t="str">
        <f t="shared" si="128"/>
        <v/>
      </c>
      <c r="AK246" s="153" t="str">
        <f t="shared" si="107"/>
        <v/>
      </c>
      <c r="AL246" s="153" t="str">
        <f t="shared" si="108"/>
        <v/>
      </c>
      <c r="AM246" s="141"/>
      <c r="AN246" s="211"/>
      <c r="AO246" s="346" t="str">
        <f t="shared" si="109"/>
        <v/>
      </c>
      <c r="AP246" s="153" t="str">
        <f t="shared" si="129"/>
        <v/>
      </c>
      <c r="AQ246" s="153" t="str">
        <f t="shared" si="110"/>
        <v/>
      </c>
      <c r="AR246" s="153" t="str">
        <f t="shared" si="111"/>
        <v/>
      </c>
      <c r="AS246" s="141"/>
      <c r="AT246" s="211"/>
      <c r="AU246" s="346" t="str">
        <f t="shared" si="112"/>
        <v/>
      </c>
      <c r="AV246" s="153" t="str">
        <f t="shared" si="130"/>
        <v/>
      </c>
      <c r="AW246" s="153" t="str">
        <f t="shared" si="113"/>
        <v/>
      </c>
      <c r="AX246" s="153" t="str">
        <f t="shared" si="114"/>
        <v/>
      </c>
    </row>
    <row r="247" spans="1:50" ht="29.45" customHeight="1" x14ac:dyDescent="0.25">
      <c r="A247" s="216" t="str">
        <f>'N-Bedarf-SK §13a'!A247</f>
        <v/>
      </c>
      <c r="B247" s="216" t="str">
        <f>IF('N-Bedarf-SK §13a'!B247="","",'N-Bedarf-SK §13a'!B247)</f>
        <v/>
      </c>
      <c r="C247" s="217" t="str">
        <f>IF('N-Bedarf-SK §13a'!D247="","",'N-Bedarf-SK §13a'!D247)</f>
        <v/>
      </c>
      <c r="D247" s="218" t="str">
        <f>IF('N-Bedarf-SK §13a'!C247="","",'N-Bedarf-SK §13a'!C247)</f>
        <v/>
      </c>
      <c r="E247" s="219" t="str">
        <f>IF('N-Bedarf-SK §13a'!AI247="",'N-Bedarf-SK §13a'!AG247,'N-Bedarf-SK §13a'!AI247)</f>
        <v/>
      </c>
      <c r="F247" s="219"/>
      <c r="G247" s="219"/>
      <c r="H247" s="345" t="str">
        <f t="shared" si="115"/>
        <v/>
      </c>
      <c r="I247" s="345" t="str">
        <f t="shared" si="116"/>
        <v/>
      </c>
      <c r="J247" s="345" t="str">
        <f t="shared" si="117"/>
        <v/>
      </c>
      <c r="K247" s="220">
        <f t="shared" si="118"/>
        <v>0</v>
      </c>
      <c r="L247" s="220">
        <f t="shared" si="119"/>
        <v>0</v>
      </c>
      <c r="M247" s="220">
        <f t="shared" si="120"/>
        <v>0</v>
      </c>
      <c r="N247" s="220" t="str">
        <f t="shared" si="121"/>
        <v/>
      </c>
      <c r="O247" s="220" t="str">
        <f t="shared" si="122"/>
        <v/>
      </c>
      <c r="P247" s="220" t="str">
        <f t="shared" si="123"/>
        <v/>
      </c>
      <c r="Q247" s="214" t="str">
        <f t="shared" si="99"/>
        <v/>
      </c>
      <c r="R247" s="141"/>
      <c r="S247" s="211"/>
      <c r="T247" s="346" t="str">
        <f t="shared" si="100"/>
        <v/>
      </c>
      <c r="U247" s="127" t="str">
        <f t="shared" si="124"/>
        <v/>
      </c>
      <c r="V247" s="127" t="str">
        <f t="shared" si="125"/>
        <v/>
      </c>
      <c r="W247" s="127" t="str">
        <f t="shared" si="101"/>
        <v/>
      </c>
      <c r="X247" s="127" t="str">
        <f t="shared" si="102"/>
        <v/>
      </c>
      <c r="Y247" s="141"/>
      <c r="Z247" s="211"/>
      <c r="AA247" s="361" t="str">
        <f t="shared" si="103"/>
        <v/>
      </c>
      <c r="AB247" s="127" t="str">
        <f t="shared" si="126"/>
        <v/>
      </c>
      <c r="AC247" s="127" t="str">
        <f t="shared" si="127"/>
        <v/>
      </c>
      <c r="AD247" s="127" t="str">
        <f t="shared" si="104"/>
        <v/>
      </c>
      <c r="AE247" s="127" t="str">
        <f t="shared" si="105"/>
        <v/>
      </c>
      <c r="AF247" s="213" t="str">
        <f t="shared" si="131"/>
        <v/>
      </c>
      <c r="AG247" s="141"/>
      <c r="AH247" s="211"/>
      <c r="AI247" s="346" t="str">
        <f t="shared" si="106"/>
        <v/>
      </c>
      <c r="AJ247" s="153" t="str">
        <f t="shared" si="128"/>
        <v/>
      </c>
      <c r="AK247" s="153" t="str">
        <f t="shared" si="107"/>
        <v/>
      </c>
      <c r="AL247" s="153" t="str">
        <f t="shared" si="108"/>
        <v/>
      </c>
      <c r="AM247" s="141"/>
      <c r="AN247" s="211"/>
      <c r="AO247" s="346" t="str">
        <f t="shared" si="109"/>
        <v/>
      </c>
      <c r="AP247" s="153" t="str">
        <f t="shared" si="129"/>
        <v/>
      </c>
      <c r="AQ247" s="153" t="str">
        <f t="shared" si="110"/>
        <v/>
      </c>
      <c r="AR247" s="153" t="str">
        <f t="shared" si="111"/>
        <v/>
      </c>
      <c r="AS247" s="141"/>
      <c r="AT247" s="211"/>
      <c r="AU247" s="346" t="str">
        <f t="shared" si="112"/>
        <v/>
      </c>
      <c r="AV247" s="153" t="str">
        <f t="shared" si="130"/>
        <v/>
      </c>
      <c r="AW247" s="153" t="str">
        <f t="shared" si="113"/>
        <v/>
      </c>
      <c r="AX247" s="153" t="str">
        <f t="shared" si="114"/>
        <v/>
      </c>
    </row>
    <row r="248" spans="1:50" ht="29.45" customHeight="1" x14ac:dyDescent="0.25">
      <c r="A248" s="216" t="str">
        <f>'N-Bedarf-SK §13a'!A248</f>
        <v/>
      </c>
      <c r="B248" s="216" t="str">
        <f>IF('N-Bedarf-SK §13a'!B248="","",'N-Bedarf-SK §13a'!B248)</f>
        <v/>
      </c>
      <c r="C248" s="217" t="str">
        <f>IF('N-Bedarf-SK §13a'!D248="","",'N-Bedarf-SK §13a'!D248)</f>
        <v/>
      </c>
      <c r="D248" s="218" t="str">
        <f>IF('N-Bedarf-SK §13a'!C248="","",'N-Bedarf-SK §13a'!C248)</f>
        <v/>
      </c>
      <c r="E248" s="219" t="str">
        <f>IF('N-Bedarf-SK §13a'!AI248="",'N-Bedarf-SK §13a'!AG248,'N-Bedarf-SK §13a'!AI248)</f>
        <v/>
      </c>
      <c r="F248" s="219"/>
      <c r="G248" s="219"/>
      <c r="H248" s="345" t="str">
        <f t="shared" si="115"/>
        <v/>
      </c>
      <c r="I248" s="345" t="str">
        <f t="shared" si="116"/>
        <v/>
      </c>
      <c r="J248" s="345" t="str">
        <f t="shared" si="117"/>
        <v/>
      </c>
      <c r="K248" s="220">
        <f t="shared" si="118"/>
        <v>0</v>
      </c>
      <c r="L248" s="220">
        <f t="shared" si="119"/>
        <v>0</v>
      </c>
      <c r="M248" s="220">
        <f t="shared" si="120"/>
        <v>0</v>
      </c>
      <c r="N248" s="220" t="str">
        <f t="shared" si="121"/>
        <v/>
      </c>
      <c r="O248" s="220" t="str">
        <f t="shared" si="122"/>
        <v/>
      </c>
      <c r="P248" s="220" t="str">
        <f t="shared" si="123"/>
        <v/>
      </c>
      <c r="Q248" s="214" t="str">
        <f t="shared" si="99"/>
        <v/>
      </c>
      <c r="R248" s="141"/>
      <c r="S248" s="211"/>
      <c r="T248" s="346" t="str">
        <f t="shared" si="100"/>
        <v/>
      </c>
      <c r="U248" s="127" t="str">
        <f t="shared" si="124"/>
        <v/>
      </c>
      <c r="V248" s="127" t="str">
        <f t="shared" si="125"/>
        <v/>
      </c>
      <c r="W248" s="127" t="str">
        <f t="shared" si="101"/>
        <v/>
      </c>
      <c r="X248" s="127" t="str">
        <f t="shared" si="102"/>
        <v/>
      </c>
      <c r="Y248" s="141"/>
      <c r="Z248" s="211"/>
      <c r="AA248" s="361" t="str">
        <f t="shared" si="103"/>
        <v/>
      </c>
      <c r="AB248" s="127" t="str">
        <f t="shared" si="126"/>
        <v/>
      </c>
      <c r="AC248" s="127" t="str">
        <f t="shared" si="127"/>
        <v/>
      </c>
      <c r="AD248" s="127" t="str">
        <f t="shared" si="104"/>
        <v/>
      </c>
      <c r="AE248" s="127" t="str">
        <f t="shared" si="105"/>
        <v/>
      </c>
      <c r="AF248" s="213" t="str">
        <f t="shared" si="131"/>
        <v/>
      </c>
      <c r="AG248" s="141"/>
      <c r="AH248" s="211"/>
      <c r="AI248" s="346" t="str">
        <f t="shared" si="106"/>
        <v/>
      </c>
      <c r="AJ248" s="153" t="str">
        <f t="shared" si="128"/>
        <v/>
      </c>
      <c r="AK248" s="153" t="str">
        <f t="shared" si="107"/>
        <v/>
      </c>
      <c r="AL248" s="153" t="str">
        <f t="shared" si="108"/>
        <v/>
      </c>
      <c r="AM248" s="141"/>
      <c r="AN248" s="211"/>
      <c r="AO248" s="346" t="str">
        <f t="shared" si="109"/>
        <v/>
      </c>
      <c r="AP248" s="153" t="str">
        <f t="shared" si="129"/>
        <v/>
      </c>
      <c r="AQ248" s="153" t="str">
        <f t="shared" si="110"/>
        <v/>
      </c>
      <c r="AR248" s="153" t="str">
        <f t="shared" si="111"/>
        <v/>
      </c>
      <c r="AS248" s="141"/>
      <c r="AT248" s="211"/>
      <c r="AU248" s="346" t="str">
        <f t="shared" si="112"/>
        <v/>
      </c>
      <c r="AV248" s="153" t="str">
        <f t="shared" si="130"/>
        <v/>
      </c>
      <c r="AW248" s="153" t="str">
        <f t="shared" si="113"/>
        <v/>
      </c>
      <c r="AX248" s="153" t="str">
        <f t="shared" si="114"/>
        <v/>
      </c>
    </row>
    <row r="249" spans="1:50" ht="29.45" customHeight="1" x14ac:dyDescent="0.25">
      <c r="A249" s="216" t="str">
        <f>'N-Bedarf-SK §13a'!A249</f>
        <v/>
      </c>
      <c r="B249" s="216" t="str">
        <f>IF('N-Bedarf-SK §13a'!B249="","",'N-Bedarf-SK §13a'!B249)</f>
        <v/>
      </c>
      <c r="C249" s="217" t="str">
        <f>IF('N-Bedarf-SK §13a'!D249="","",'N-Bedarf-SK §13a'!D249)</f>
        <v/>
      </c>
      <c r="D249" s="218" t="str">
        <f>IF('N-Bedarf-SK §13a'!C249="","",'N-Bedarf-SK §13a'!C249)</f>
        <v/>
      </c>
      <c r="E249" s="219" t="str">
        <f>IF('N-Bedarf-SK §13a'!AI249="",'N-Bedarf-SK §13a'!AG249,'N-Bedarf-SK §13a'!AI249)</f>
        <v/>
      </c>
      <c r="F249" s="219"/>
      <c r="G249" s="219"/>
      <c r="H249" s="345" t="str">
        <f t="shared" si="115"/>
        <v/>
      </c>
      <c r="I249" s="345" t="str">
        <f t="shared" si="116"/>
        <v/>
      </c>
      <c r="J249" s="345" t="str">
        <f t="shared" si="117"/>
        <v/>
      </c>
      <c r="K249" s="220">
        <f t="shared" si="118"/>
        <v>0</v>
      </c>
      <c r="L249" s="220">
        <f t="shared" si="119"/>
        <v>0</v>
      </c>
      <c r="M249" s="220">
        <f t="shared" si="120"/>
        <v>0</v>
      </c>
      <c r="N249" s="220" t="str">
        <f t="shared" si="121"/>
        <v/>
      </c>
      <c r="O249" s="220" t="str">
        <f t="shared" si="122"/>
        <v/>
      </c>
      <c r="P249" s="220" t="str">
        <f t="shared" si="123"/>
        <v/>
      </c>
      <c r="Q249" s="214" t="str">
        <f t="shared" si="99"/>
        <v/>
      </c>
      <c r="R249" s="141"/>
      <c r="S249" s="211"/>
      <c r="T249" s="346" t="str">
        <f t="shared" si="100"/>
        <v/>
      </c>
      <c r="U249" s="127" t="str">
        <f t="shared" si="124"/>
        <v/>
      </c>
      <c r="V249" s="127" t="str">
        <f t="shared" si="125"/>
        <v/>
      </c>
      <c r="W249" s="127" t="str">
        <f t="shared" si="101"/>
        <v/>
      </c>
      <c r="X249" s="127" t="str">
        <f t="shared" si="102"/>
        <v/>
      </c>
      <c r="Y249" s="141"/>
      <c r="Z249" s="211"/>
      <c r="AA249" s="361" t="str">
        <f t="shared" si="103"/>
        <v/>
      </c>
      <c r="AB249" s="127" t="str">
        <f t="shared" si="126"/>
        <v/>
      </c>
      <c r="AC249" s="127" t="str">
        <f t="shared" si="127"/>
        <v/>
      </c>
      <c r="AD249" s="127" t="str">
        <f t="shared" si="104"/>
        <v/>
      </c>
      <c r="AE249" s="127" t="str">
        <f t="shared" si="105"/>
        <v/>
      </c>
      <c r="AF249" s="213" t="str">
        <f t="shared" si="131"/>
        <v/>
      </c>
      <c r="AG249" s="141"/>
      <c r="AH249" s="211"/>
      <c r="AI249" s="346" t="str">
        <f t="shared" si="106"/>
        <v/>
      </c>
      <c r="AJ249" s="153" t="str">
        <f t="shared" si="128"/>
        <v/>
      </c>
      <c r="AK249" s="153" t="str">
        <f t="shared" si="107"/>
        <v/>
      </c>
      <c r="AL249" s="153" t="str">
        <f t="shared" si="108"/>
        <v/>
      </c>
      <c r="AM249" s="141"/>
      <c r="AN249" s="211"/>
      <c r="AO249" s="346" t="str">
        <f t="shared" si="109"/>
        <v/>
      </c>
      <c r="AP249" s="153" t="str">
        <f t="shared" si="129"/>
        <v/>
      </c>
      <c r="AQ249" s="153" t="str">
        <f t="shared" si="110"/>
        <v/>
      </c>
      <c r="AR249" s="153" t="str">
        <f t="shared" si="111"/>
        <v/>
      </c>
      <c r="AS249" s="141"/>
      <c r="AT249" s="211"/>
      <c r="AU249" s="346" t="str">
        <f t="shared" si="112"/>
        <v/>
      </c>
      <c r="AV249" s="153" t="str">
        <f t="shared" si="130"/>
        <v/>
      </c>
      <c r="AW249" s="153" t="str">
        <f t="shared" si="113"/>
        <v/>
      </c>
      <c r="AX249" s="153" t="str">
        <f t="shared" si="114"/>
        <v/>
      </c>
    </row>
    <row r="250" spans="1:50" ht="29.45" customHeight="1" x14ac:dyDescent="0.25">
      <c r="A250" s="216" t="str">
        <f>'N-Bedarf-SK §13a'!A250</f>
        <v/>
      </c>
      <c r="B250" s="216" t="str">
        <f>IF('N-Bedarf-SK §13a'!B250="","",'N-Bedarf-SK §13a'!B250)</f>
        <v/>
      </c>
      <c r="C250" s="217" t="str">
        <f>IF('N-Bedarf-SK §13a'!D250="","",'N-Bedarf-SK §13a'!D250)</f>
        <v/>
      </c>
      <c r="D250" s="218" t="str">
        <f>IF('N-Bedarf-SK §13a'!C250="","",'N-Bedarf-SK §13a'!C250)</f>
        <v/>
      </c>
      <c r="E250" s="219" t="str">
        <f>IF('N-Bedarf-SK §13a'!AI250="",'N-Bedarf-SK §13a'!AG250,'N-Bedarf-SK §13a'!AI250)</f>
        <v/>
      </c>
      <c r="F250" s="219"/>
      <c r="G250" s="219"/>
      <c r="H250" s="345" t="str">
        <f t="shared" si="115"/>
        <v/>
      </c>
      <c r="I250" s="345" t="str">
        <f t="shared" si="116"/>
        <v/>
      </c>
      <c r="J250" s="345" t="str">
        <f t="shared" si="117"/>
        <v/>
      </c>
      <c r="K250" s="220">
        <f t="shared" si="118"/>
        <v>0</v>
      </c>
      <c r="L250" s="220">
        <f t="shared" si="119"/>
        <v>0</v>
      </c>
      <c r="M250" s="220">
        <f t="shared" si="120"/>
        <v>0</v>
      </c>
      <c r="N250" s="220" t="str">
        <f t="shared" si="121"/>
        <v/>
      </c>
      <c r="O250" s="220" t="str">
        <f t="shared" si="122"/>
        <v/>
      </c>
      <c r="P250" s="220" t="str">
        <f t="shared" si="123"/>
        <v/>
      </c>
      <c r="Q250" s="214" t="str">
        <f t="shared" si="99"/>
        <v/>
      </c>
      <c r="R250" s="141"/>
      <c r="S250" s="211"/>
      <c r="T250" s="346" t="str">
        <f t="shared" si="100"/>
        <v/>
      </c>
      <c r="U250" s="127" t="str">
        <f t="shared" si="124"/>
        <v/>
      </c>
      <c r="V250" s="127" t="str">
        <f t="shared" si="125"/>
        <v/>
      </c>
      <c r="W250" s="127" t="str">
        <f t="shared" si="101"/>
        <v/>
      </c>
      <c r="X250" s="127" t="str">
        <f t="shared" si="102"/>
        <v/>
      </c>
      <c r="Y250" s="141"/>
      <c r="Z250" s="211"/>
      <c r="AA250" s="361" t="str">
        <f t="shared" si="103"/>
        <v/>
      </c>
      <c r="AB250" s="127" t="str">
        <f t="shared" si="126"/>
        <v/>
      </c>
      <c r="AC250" s="127" t="str">
        <f t="shared" si="127"/>
        <v/>
      </c>
      <c r="AD250" s="127" t="str">
        <f t="shared" si="104"/>
        <v/>
      </c>
      <c r="AE250" s="127" t="str">
        <f t="shared" si="105"/>
        <v/>
      </c>
      <c r="AF250" s="213" t="str">
        <f t="shared" si="131"/>
        <v/>
      </c>
      <c r="AG250" s="141"/>
      <c r="AH250" s="211"/>
      <c r="AI250" s="346" t="str">
        <f t="shared" si="106"/>
        <v/>
      </c>
      <c r="AJ250" s="153" t="str">
        <f t="shared" si="128"/>
        <v/>
      </c>
      <c r="AK250" s="153" t="str">
        <f t="shared" si="107"/>
        <v/>
      </c>
      <c r="AL250" s="153" t="str">
        <f t="shared" si="108"/>
        <v/>
      </c>
      <c r="AM250" s="141"/>
      <c r="AN250" s="211"/>
      <c r="AO250" s="346" t="str">
        <f t="shared" si="109"/>
        <v/>
      </c>
      <c r="AP250" s="153" t="str">
        <f t="shared" si="129"/>
        <v/>
      </c>
      <c r="AQ250" s="153" t="str">
        <f t="shared" si="110"/>
        <v/>
      </c>
      <c r="AR250" s="153" t="str">
        <f t="shared" si="111"/>
        <v/>
      </c>
      <c r="AS250" s="141"/>
      <c r="AT250" s="211"/>
      <c r="AU250" s="346" t="str">
        <f t="shared" si="112"/>
        <v/>
      </c>
      <c r="AV250" s="153" t="str">
        <f t="shared" si="130"/>
        <v/>
      </c>
      <c r="AW250" s="153" t="str">
        <f t="shared" si="113"/>
        <v/>
      </c>
      <c r="AX250" s="153" t="str">
        <f t="shared" si="114"/>
        <v/>
      </c>
    </row>
    <row r="251" spans="1:50" ht="29.45" customHeight="1" x14ac:dyDescent="0.25">
      <c r="A251" s="216" t="str">
        <f>'N-Bedarf-SK §13a'!A251</f>
        <v/>
      </c>
      <c r="B251" s="216" t="str">
        <f>IF('N-Bedarf-SK §13a'!B251="","",'N-Bedarf-SK §13a'!B251)</f>
        <v/>
      </c>
      <c r="C251" s="217" t="str">
        <f>IF('N-Bedarf-SK §13a'!D251="","",'N-Bedarf-SK §13a'!D251)</f>
        <v/>
      </c>
      <c r="D251" s="218" t="str">
        <f>IF('N-Bedarf-SK §13a'!C251="","",'N-Bedarf-SK §13a'!C251)</f>
        <v/>
      </c>
      <c r="E251" s="219" t="str">
        <f>IF('N-Bedarf-SK §13a'!AI251="",'N-Bedarf-SK §13a'!AG251,'N-Bedarf-SK §13a'!AI251)</f>
        <v/>
      </c>
      <c r="F251" s="219"/>
      <c r="G251" s="219"/>
      <c r="H251" s="345" t="str">
        <f t="shared" si="115"/>
        <v/>
      </c>
      <c r="I251" s="345" t="str">
        <f t="shared" si="116"/>
        <v/>
      </c>
      <c r="J251" s="345" t="str">
        <f t="shared" si="117"/>
        <v/>
      </c>
      <c r="K251" s="220">
        <f t="shared" si="118"/>
        <v>0</v>
      </c>
      <c r="L251" s="220">
        <f t="shared" si="119"/>
        <v>0</v>
      </c>
      <c r="M251" s="220">
        <f t="shared" si="120"/>
        <v>0</v>
      </c>
      <c r="N251" s="220" t="str">
        <f t="shared" si="121"/>
        <v/>
      </c>
      <c r="O251" s="220" t="str">
        <f t="shared" si="122"/>
        <v/>
      </c>
      <c r="P251" s="220" t="str">
        <f t="shared" si="123"/>
        <v/>
      </c>
      <c r="Q251" s="214" t="str">
        <f t="shared" si="99"/>
        <v/>
      </c>
      <c r="R251" s="141"/>
      <c r="S251" s="211"/>
      <c r="T251" s="346" t="str">
        <f t="shared" si="100"/>
        <v/>
      </c>
      <c r="U251" s="127" t="str">
        <f t="shared" si="124"/>
        <v/>
      </c>
      <c r="V251" s="127" t="str">
        <f t="shared" si="125"/>
        <v/>
      </c>
      <c r="W251" s="127" t="str">
        <f t="shared" si="101"/>
        <v/>
      </c>
      <c r="X251" s="127" t="str">
        <f t="shared" si="102"/>
        <v/>
      </c>
      <c r="Y251" s="141"/>
      <c r="Z251" s="211"/>
      <c r="AA251" s="361" t="str">
        <f t="shared" si="103"/>
        <v/>
      </c>
      <c r="AB251" s="127" t="str">
        <f t="shared" si="126"/>
        <v/>
      </c>
      <c r="AC251" s="127" t="str">
        <f t="shared" si="127"/>
        <v/>
      </c>
      <c r="AD251" s="127" t="str">
        <f t="shared" si="104"/>
        <v/>
      </c>
      <c r="AE251" s="127" t="str">
        <f t="shared" si="105"/>
        <v/>
      </c>
      <c r="AF251" s="213" t="str">
        <f t="shared" si="131"/>
        <v/>
      </c>
      <c r="AG251" s="141"/>
      <c r="AH251" s="211"/>
      <c r="AI251" s="346" t="str">
        <f t="shared" si="106"/>
        <v/>
      </c>
      <c r="AJ251" s="153" t="str">
        <f t="shared" si="128"/>
        <v/>
      </c>
      <c r="AK251" s="153" t="str">
        <f t="shared" si="107"/>
        <v/>
      </c>
      <c r="AL251" s="153" t="str">
        <f t="shared" si="108"/>
        <v/>
      </c>
      <c r="AM251" s="141"/>
      <c r="AN251" s="211"/>
      <c r="AO251" s="346" t="str">
        <f t="shared" si="109"/>
        <v/>
      </c>
      <c r="AP251" s="153" t="str">
        <f t="shared" si="129"/>
        <v/>
      </c>
      <c r="AQ251" s="153" t="str">
        <f t="shared" si="110"/>
        <v/>
      </c>
      <c r="AR251" s="153" t="str">
        <f t="shared" si="111"/>
        <v/>
      </c>
      <c r="AS251" s="141"/>
      <c r="AT251" s="211"/>
      <c r="AU251" s="346" t="str">
        <f t="shared" si="112"/>
        <v/>
      </c>
      <c r="AV251" s="153" t="str">
        <f t="shared" si="130"/>
        <v/>
      </c>
      <c r="AW251" s="153" t="str">
        <f t="shared" si="113"/>
        <v/>
      </c>
      <c r="AX251" s="153" t="str">
        <f t="shared" si="114"/>
        <v/>
      </c>
    </row>
    <row r="252" spans="1:50" ht="29.45" customHeight="1" x14ac:dyDescent="0.25">
      <c r="A252" s="216" t="str">
        <f>'N-Bedarf-SK §13a'!A252</f>
        <v/>
      </c>
      <c r="B252" s="216" t="str">
        <f>IF('N-Bedarf-SK §13a'!B252="","",'N-Bedarf-SK §13a'!B252)</f>
        <v/>
      </c>
      <c r="C252" s="217" t="str">
        <f>IF('N-Bedarf-SK §13a'!D252="","",'N-Bedarf-SK §13a'!D252)</f>
        <v/>
      </c>
      <c r="D252" s="218" t="str">
        <f>IF('N-Bedarf-SK §13a'!C252="","",'N-Bedarf-SK §13a'!C252)</f>
        <v/>
      </c>
      <c r="E252" s="219" t="str">
        <f>IF('N-Bedarf-SK §13a'!AI252="",'N-Bedarf-SK §13a'!AG252,'N-Bedarf-SK §13a'!AI252)</f>
        <v/>
      </c>
      <c r="F252" s="219"/>
      <c r="G252" s="219"/>
      <c r="H252" s="345" t="str">
        <f t="shared" si="115"/>
        <v/>
      </c>
      <c r="I252" s="345" t="str">
        <f t="shared" si="116"/>
        <v/>
      </c>
      <c r="J252" s="345" t="str">
        <f t="shared" si="117"/>
        <v/>
      </c>
      <c r="K252" s="220">
        <f t="shared" si="118"/>
        <v>0</v>
      </c>
      <c r="L252" s="220">
        <f t="shared" si="119"/>
        <v>0</v>
      </c>
      <c r="M252" s="220">
        <f t="shared" si="120"/>
        <v>0</v>
      </c>
      <c r="N252" s="220" t="str">
        <f t="shared" si="121"/>
        <v/>
      </c>
      <c r="O252" s="220" t="str">
        <f t="shared" si="122"/>
        <v/>
      </c>
      <c r="P252" s="220" t="str">
        <f t="shared" si="123"/>
        <v/>
      </c>
      <c r="Q252" s="214" t="str">
        <f t="shared" si="99"/>
        <v/>
      </c>
      <c r="R252" s="141"/>
      <c r="S252" s="211"/>
      <c r="T252" s="346" t="str">
        <f t="shared" si="100"/>
        <v/>
      </c>
      <c r="U252" s="127" t="str">
        <f t="shared" si="124"/>
        <v/>
      </c>
      <c r="V252" s="127" t="str">
        <f t="shared" si="125"/>
        <v/>
      </c>
      <c r="W252" s="127" t="str">
        <f t="shared" si="101"/>
        <v/>
      </c>
      <c r="X252" s="127" t="str">
        <f t="shared" si="102"/>
        <v/>
      </c>
      <c r="Y252" s="141"/>
      <c r="Z252" s="211"/>
      <c r="AA252" s="361" t="str">
        <f t="shared" si="103"/>
        <v/>
      </c>
      <c r="AB252" s="127" t="str">
        <f t="shared" si="126"/>
        <v/>
      </c>
      <c r="AC252" s="127" t="str">
        <f t="shared" si="127"/>
        <v/>
      </c>
      <c r="AD252" s="127" t="str">
        <f t="shared" si="104"/>
        <v/>
      </c>
      <c r="AE252" s="127" t="str">
        <f t="shared" si="105"/>
        <v/>
      </c>
      <c r="AF252" s="213" t="str">
        <f t="shared" si="131"/>
        <v/>
      </c>
      <c r="AG252" s="141"/>
      <c r="AH252" s="211"/>
      <c r="AI252" s="346" t="str">
        <f t="shared" si="106"/>
        <v/>
      </c>
      <c r="AJ252" s="153" t="str">
        <f t="shared" si="128"/>
        <v/>
      </c>
      <c r="AK252" s="153" t="str">
        <f t="shared" si="107"/>
        <v/>
      </c>
      <c r="AL252" s="153" t="str">
        <f t="shared" si="108"/>
        <v/>
      </c>
      <c r="AM252" s="141"/>
      <c r="AN252" s="211"/>
      <c r="AO252" s="346" t="str">
        <f t="shared" si="109"/>
        <v/>
      </c>
      <c r="AP252" s="153" t="str">
        <f t="shared" si="129"/>
        <v/>
      </c>
      <c r="AQ252" s="153" t="str">
        <f t="shared" si="110"/>
        <v/>
      </c>
      <c r="AR252" s="153" t="str">
        <f t="shared" si="111"/>
        <v/>
      </c>
      <c r="AS252" s="141"/>
      <c r="AT252" s="211"/>
      <c r="AU252" s="346" t="str">
        <f t="shared" si="112"/>
        <v/>
      </c>
      <c r="AV252" s="153" t="str">
        <f t="shared" si="130"/>
        <v/>
      </c>
      <c r="AW252" s="153" t="str">
        <f t="shared" si="113"/>
        <v/>
      </c>
      <c r="AX252" s="153" t="str">
        <f t="shared" si="114"/>
        <v/>
      </c>
    </row>
    <row r="253" spans="1:50" ht="29.45" customHeight="1" x14ac:dyDescent="0.25">
      <c r="A253" s="216" t="str">
        <f>'N-Bedarf-SK §13a'!A253</f>
        <v/>
      </c>
      <c r="B253" s="216" t="str">
        <f>IF('N-Bedarf-SK §13a'!B253="","",'N-Bedarf-SK §13a'!B253)</f>
        <v/>
      </c>
      <c r="C253" s="217" t="str">
        <f>IF('N-Bedarf-SK §13a'!D253="","",'N-Bedarf-SK §13a'!D253)</f>
        <v/>
      </c>
      <c r="D253" s="218" t="str">
        <f>IF('N-Bedarf-SK §13a'!C253="","",'N-Bedarf-SK §13a'!C253)</f>
        <v/>
      </c>
      <c r="E253" s="219" t="str">
        <f>IF('N-Bedarf-SK §13a'!AI253="",'N-Bedarf-SK §13a'!AG253,'N-Bedarf-SK §13a'!AI253)</f>
        <v/>
      </c>
      <c r="F253" s="219"/>
      <c r="G253" s="219"/>
      <c r="H253" s="345" t="str">
        <f t="shared" si="115"/>
        <v/>
      </c>
      <c r="I253" s="345" t="str">
        <f t="shared" si="116"/>
        <v/>
      </c>
      <c r="J253" s="345" t="str">
        <f t="shared" si="117"/>
        <v/>
      </c>
      <c r="K253" s="220">
        <f t="shared" si="118"/>
        <v>0</v>
      </c>
      <c r="L253" s="220">
        <f t="shared" si="119"/>
        <v>0</v>
      </c>
      <c r="M253" s="220">
        <f t="shared" si="120"/>
        <v>0</v>
      </c>
      <c r="N253" s="220" t="str">
        <f t="shared" si="121"/>
        <v/>
      </c>
      <c r="O253" s="220" t="str">
        <f t="shared" si="122"/>
        <v/>
      </c>
      <c r="P253" s="220" t="str">
        <f t="shared" si="123"/>
        <v/>
      </c>
      <c r="Q253" s="214" t="str">
        <f t="shared" si="99"/>
        <v/>
      </c>
      <c r="R253" s="141"/>
      <c r="S253" s="211"/>
      <c r="T253" s="346" t="str">
        <f t="shared" si="100"/>
        <v/>
      </c>
      <c r="U253" s="127" t="str">
        <f t="shared" si="124"/>
        <v/>
      </c>
      <c r="V253" s="127" t="str">
        <f t="shared" si="125"/>
        <v/>
      </c>
      <c r="W253" s="127" t="str">
        <f t="shared" si="101"/>
        <v/>
      </c>
      <c r="X253" s="127" t="str">
        <f t="shared" si="102"/>
        <v/>
      </c>
      <c r="Y253" s="141"/>
      <c r="Z253" s="211"/>
      <c r="AA253" s="361" t="str">
        <f t="shared" si="103"/>
        <v/>
      </c>
      <c r="AB253" s="127" t="str">
        <f t="shared" si="126"/>
        <v/>
      </c>
      <c r="AC253" s="127" t="str">
        <f t="shared" si="127"/>
        <v/>
      </c>
      <c r="AD253" s="127" t="str">
        <f t="shared" si="104"/>
        <v/>
      </c>
      <c r="AE253" s="127" t="str">
        <f t="shared" si="105"/>
        <v/>
      </c>
      <c r="AF253" s="213" t="str">
        <f t="shared" si="131"/>
        <v/>
      </c>
      <c r="AG253" s="141"/>
      <c r="AH253" s="211"/>
      <c r="AI253" s="346" t="str">
        <f t="shared" si="106"/>
        <v/>
      </c>
      <c r="AJ253" s="153" t="str">
        <f t="shared" si="128"/>
        <v/>
      </c>
      <c r="AK253" s="153" t="str">
        <f t="shared" si="107"/>
        <v/>
      </c>
      <c r="AL253" s="153" t="str">
        <f t="shared" si="108"/>
        <v/>
      </c>
      <c r="AM253" s="141"/>
      <c r="AN253" s="211"/>
      <c r="AO253" s="346" t="str">
        <f t="shared" si="109"/>
        <v/>
      </c>
      <c r="AP253" s="153" t="str">
        <f t="shared" si="129"/>
        <v/>
      </c>
      <c r="AQ253" s="153" t="str">
        <f t="shared" si="110"/>
        <v/>
      </c>
      <c r="AR253" s="153" t="str">
        <f t="shared" si="111"/>
        <v/>
      </c>
      <c r="AS253" s="141"/>
      <c r="AT253" s="211"/>
      <c r="AU253" s="346" t="str">
        <f t="shared" si="112"/>
        <v/>
      </c>
      <c r="AV253" s="153" t="str">
        <f t="shared" si="130"/>
        <v/>
      </c>
      <c r="AW253" s="153" t="str">
        <f t="shared" si="113"/>
        <v/>
      </c>
      <c r="AX253" s="153" t="str">
        <f t="shared" si="114"/>
        <v/>
      </c>
    </row>
    <row r="254" spans="1:50" ht="29.45" customHeight="1" x14ac:dyDescent="0.25">
      <c r="A254" s="216" t="str">
        <f>'N-Bedarf-SK §13a'!A254</f>
        <v/>
      </c>
      <c r="B254" s="216" t="str">
        <f>IF('N-Bedarf-SK §13a'!B254="","",'N-Bedarf-SK §13a'!B254)</f>
        <v/>
      </c>
      <c r="C254" s="217" t="str">
        <f>IF('N-Bedarf-SK §13a'!D254="","",'N-Bedarf-SK §13a'!D254)</f>
        <v/>
      </c>
      <c r="D254" s="218" t="str">
        <f>IF('N-Bedarf-SK §13a'!C254="","",'N-Bedarf-SK §13a'!C254)</f>
        <v/>
      </c>
      <c r="E254" s="219" t="str">
        <f>IF('N-Bedarf-SK §13a'!AI254="",'N-Bedarf-SK §13a'!AG254,'N-Bedarf-SK §13a'!AI254)</f>
        <v/>
      </c>
      <c r="F254" s="219"/>
      <c r="G254" s="219"/>
      <c r="H254" s="345" t="str">
        <f t="shared" si="115"/>
        <v/>
      </c>
      <c r="I254" s="345" t="str">
        <f t="shared" si="116"/>
        <v/>
      </c>
      <c r="J254" s="345" t="str">
        <f t="shared" si="117"/>
        <v/>
      </c>
      <c r="K254" s="220">
        <f t="shared" si="118"/>
        <v>0</v>
      </c>
      <c r="L254" s="220">
        <f t="shared" si="119"/>
        <v>0</v>
      </c>
      <c r="M254" s="220">
        <f t="shared" si="120"/>
        <v>0</v>
      </c>
      <c r="N254" s="220" t="str">
        <f t="shared" si="121"/>
        <v/>
      </c>
      <c r="O254" s="220" t="str">
        <f t="shared" si="122"/>
        <v/>
      </c>
      <c r="P254" s="220" t="str">
        <f t="shared" si="123"/>
        <v/>
      </c>
      <c r="Q254" s="214" t="str">
        <f t="shared" si="99"/>
        <v/>
      </c>
      <c r="R254" s="141"/>
      <c r="S254" s="211"/>
      <c r="T254" s="346" t="str">
        <f t="shared" si="100"/>
        <v/>
      </c>
      <c r="U254" s="127" t="str">
        <f t="shared" si="124"/>
        <v/>
      </c>
      <c r="V254" s="127" t="str">
        <f t="shared" si="125"/>
        <v/>
      </c>
      <c r="W254" s="127" t="str">
        <f t="shared" si="101"/>
        <v/>
      </c>
      <c r="X254" s="127" t="str">
        <f t="shared" si="102"/>
        <v/>
      </c>
      <c r="Y254" s="141"/>
      <c r="Z254" s="211"/>
      <c r="AA254" s="361" t="str">
        <f t="shared" si="103"/>
        <v/>
      </c>
      <c r="AB254" s="127" t="str">
        <f t="shared" si="126"/>
        <v/>
      </c>
      <c r="AC254" s="127" t="str">
        <f t="shared" si="127"/>
        <v/>
      </c>
      <c r="AD254" s="127" t="str">
        <f t="shared" si="104"/>
        <v/>
      </c>
      <c r="AE254" s="127" t="str">
        <f t="shared" si="105"/>
        <v/>
      </c>
      <c r="AF254" s="213" t="str">
        <f t="shared" si="131"/>
        <v/>
      </c>
      <c r="AG254" s="141"/>
      <c r="AH254" s="211"/>
      <c r="AI254" s="346" t="str">
        <f t="shared" si="106"/>
        <v/>
      </c>
      <c r="AJ254" s="153" t="str">
        <f t="shared" si="128"/>
        <v/>
      </c>
      <c r="AK254" s="153" t="str">
        <f t="shared" si="107"/>
        <v/>
      </c>
      <c r="AL254" s="153" t="str">
        <f t="shared" si="108"/>
        <v/>
      </c>
      <c r="AM254" s="141"/>
      <c r="AN254" s="211"/>
      <c r="AO254" s="346" t="str">
        <f t="shared" si="109"/>
        <v/>
      </c>
      <c r="AP254" s="153" t="str">
        <f t="shared" si="129"/>
        <v/>
      </c>
      <c r="AQ254" s="153" t="str">
        <f t="shared" si="110"/>
        <v/>
      </c>
      <c r="AR254" s="153" t="str">
        <f t="shared" si="111"/>
        <v/>
      </c>
      <c r="AS254" s="141"/>
      <c r="AT254" s="211"/>
      <c r="AU254" s="346" t="str">
        <f t="shared" si="112"/>
        <v/>
      </c>
      <c r="AV254" s="153" t="str">
        <f t="shared" si="130"/>
        <v/>
      </c>
      <c r="AW254" s="153" t="str">
        <f t="shared" si="113"/>
        <v/>
      </c>
      <c r="AX254" s="153" t="str">
        <f t="shared" si="114"/>
        <v/>
      </c>
    </row>
    <row r="255" spans="1:50" ht="29.45" customHeight="1" x14ac:dyDescent="0.25">
      <c r="A255" s="216" t="str">
        <f>'N-Bedarf-SK §13a'!A255</f>
        <v/>
      </c>
      <c r="B255" s="216" t="str">
        <f>IF('N-Bedarf-SK §13a'!B255="","",'N-Bedarf-SK §13a'!B255)</f>
        <v/>
      </c>
      <c r="C255" s="217" t="str">
        <f>IF('N-Bedarf-SK §13a'!D255="","",'N-Bedarf-SK §13a'!D255)</f>
        <v/>
      </c>
      <c r="D255" s="218" t="str">
        <f>IF('N-Bedarf-SK §13a'!C255="","",'N-Bedarf-SK §13a'!C255)</f>
        <v/>
      </c>
      <c r="E255" s="219" t="str">
        <f>IF('N-Bedarf-SK §13a'!AI255="",'N-Bedarf-SK §13a'!AG255,'N-Bedarf-SK §13a'!AI255)</f>
        <v/>
      </c>
      <c r="F255" s="219"/>
      <c r="G255" s="219"/>
      <c r="H255" s="345" t="str">
        <f t="shared" si="115"/>
        <v/>
      </c>
      <c r="I255" s="345" t="str">
        <f t="shared" si="116"/>
        <v/>
      </c>
      <c r="J255" s="345" t="str">
        <f t="shared" si="117"/>
        <v/>
      </c>
      <c r="K255" s="220">
        <f t="shared" si="118"/>
        <v>0</v>
      </c>
      <c r="L255" s="220">
        <f t="shared" si="119"/>
        <v>0</v>
      </c>
      <c r="M255" s="220">
        <f t="shared" si="120"/>
        <v>0</v>
      </c>
      <c r="N255" s="220" t="str">
        <f t="shared" si="121"/>
        <v/>
      </c>
      <c r="O255" s="220" t="str">
        <f t="shared" si="122"/>
        <v/>
      </c>
      <c r="P255" s="220" t="str">
        <f t="shared" si="123"/>
        <v/>
      </c>
      <c r="Q255" s="214" t="str">
        <f t="shared" si="99"/>
        <v/>
      </c>
      <c r="R255" s="141"/>
      <c r="S255" s="211"/>
      <c r="T255" s="346" t="str">
        <f t="shared" si="100"/>
        <v/>
      </c>
      <c r="U255" s="127" t="str">
        <f t="shared" si="124"/>
        <v/>
      </c>
      <c r="V255" s="127" t="str">
        <f t="shared" si="125"/>
        <v/>
      </c>
      <c r="W255" s="127" t="str">
        <f t="shared" si="101"/>
        <v/>
      </c>
      <c r="X255" s="127" t="str">
        <f t="shared" si="102"/>
        <v/>
      </c>
      <c r="Y255" s="141"/>
      <c r="Z255" s="211"/>
      <c r="AA255" s="361" t="str">
        <f t="shared" si="103"/>
        <v/>
      </c>
      <c r="AB255" s="127" t="str">
        <f t="shared" si="126"/>
        <v/>
      </c>
      <c r="AC255" s="127" t="str">
        <f t="shared" si="127"/>
        <v/>
      </c>
      <c r="AD255" s="127" t="str">
        <f t="shared" si="104"/>
        <v/>
      </c>
      <c r="AE255" s="127" t="str">
        <f t="shared" si="105"/>
        <v/>
      </c>
      <c r="AF255" s="213" t="str">
        <f t="shared" si="131"/>
        <v/>
      </c>
      <c r="AG255" s="141"/>
      <c r="AH255" s="211"/>
      <c r="AI255" s="346" t="str">
        <f t="shared" si="106"/>
        <v/>
      </c>
      <c r="AJ255" s="153" t="str">
        <f t="shared" si="128"/>
        <v/>
      </c>
      <c r="AK255" s="153" t="str">
        <f t="shared" si="107"/>
        <v/>
      </c>
      <c r="AL255" s="153" t="str">
        <f t="shared" si="108"/>
        <v/>
      </c>
      <c r="AM255" s="141"/>
      <c r="AN255" s="211"/>
      <c r="AO255" s="346" t="str">
        <f t="shared" si="109"/>
        <v/>
      </c>
      <c r="AP255" s="153" t="str">
        <f t="shared" si="129"/>
        <v/>
      </c>
      <c r="AQ255" s="153" t="str">
        <f t="shared" si="110"/>
        <v/>
      </c>
      <c r="AR255" s="153" t="str">
        <f t="shared" si="111"/>
        <v/>
      </c>
      <c r="AS255" s="141"/>
      <c r="AT255" s="211"/>
      <c r="AU255" s="346" t="str">
        <f t="shared" si="112"/>
        <v/>
      </c>
      <c r="AV255" s="153" t="str">
        <f t="shared" si="130"/>
        <v/>
      </c>
      <c r="AW255" s="153" t="str">
        <f t="shared" si="113"/>
        <v/>
      </c>
      <c r="AX255" s="153" t="str">
        <f t="shared" si="114"/>
        <v/>
      </c>
    </row>
    <row r="256" spans="1:50" ht="29.45" customHeight="1" x14ac:dyDescent="0.25">
      <c r="A256" s="216" t="str">
        <f>'N-Bedarf-SK §13a'!A256</f>
        <v/>
      </c>
      <c r="B256" s="216" t="str">
        <f>IF('N-Bedarf-SK §13a'!B256="","",'N-Bedarf-SK §13a'!B256)</f>
        <v/>
      </c>
      <c r="C256" s="217" t="str">
        <f>IF('N-Bedarf-SK §13a'!D256="","",'N-Bedarf-SK §13a'!D256)</f>
        <v/>
      </c>
      <c r="D256" s="218" t="str">
        <f>IF('N-Bedarf-SK §13a'!C256="","",'N-Bedarf-SK §13a'!C256)</f>
        <v/>
      </c>
      <c r="E256" s="219" t="str">
        <f>IF('N-Bedarf-SK §13a'!AI256="",'N-Bedarf-SK §13a'!AG256,'N-Bedarf-SK §13a'!AI256)</f>
        <v/>
      </c>
      <c r="F256" s="219"/>
      <c r="G256" s="219"/>
      <c r="H256" s="345" t="str">
        <f t="shared" si="115"/>
        <v/>
      </c>
      <c r="I256" s="345" t="str">
        <f t="shared" si="116"/>
        <v/>
      </c>
      <c r="J256" s="345" t="str">
        <f t="shared" si="117"/>
        <v/>
      </c>
      <c r="K256" s="220">
        <f t="shared" si="118"/>
        <v>0</v>
      </c>
      <c r="L256" s="220">
        <f t="shared" si="119"/>
        <v>0</v>
      </c>
      <c r="M256" s="220">
        <f t="shared" si="120"/>
        <v>0</v>
      </c>
      <c r="N256" s="220" t="str">
        <f t="shared" si="121"/>
        <v/>
      </c>
      <c r="O256" s="220" t="str">
        <f t="shared" si="122"/>
        <v/>
      </c>
      <c r="P256" s="220" t="str">
        <f t="shared" si="123"/>
        <v/>
      </c>
      <c r="Q256" s="214" t="str">
        <f t="shared" si="99"/>
        <v/>
      </c>
      <c r="R256" s="141"/>
      <c r="S256" s="211"/>
      <c r="T256" s="346" t="str">
        <f t="shared" si="100"/>
        <v/>
      </c>
      <c r="U256" s="127" t="str">
        <f t="shared" si="124"/>
        <v/>
      </c>
      <c r="V256" s="127" t="str">
        <f t="shared" si="125"/>
        <v/>
      </c>
      <c r="W256" s="127" t="str">
        <f t="shared" si="101"/>
        <v/>
      </c>
      <c r="X256" s="127" t="str">
        <f t="shared" si="102"/>
        <v/>
      </c>
      <c r="Y256" s="141"/>
      <c r="Z256" s="211"/>
      <c r="AA256" s="361" t="str">
        <f t="shared" si="103"/>
        <v/>
      </c>
      <c r="AB256" s="127" t="str">
        <f t="shared" si="126"/>
        <v/>
      </c>
      <c r="AC256" s="127" t="str">
        <f t="shared" si="127"/>
        <v/>
      </c>
      <c r="AD256" s="127" t="str">
        <f t="shared" si="104"/>
        <v/>
      </c>
      <c r="AE256" s="127" t="str">
        <f t="shared" si="105"/>
        <v/>
      </c>
      <c r="AF256" s="213" t="str">
        <f t="shared" si="131"/>
        <v/>
      </c>
      <c r="AG256" s="141"/>
      <c r="AH256" s="211"/>
      <c r="AI256" s="346" t="str">
        <f t="shared" si="106"/>
        <v/>
      </c>
      <c r="AJ256" s="153" t="str">
        <f t="shared" si="128"/>
        <v/>
      </c>
      <c r="AK256" s="153" t="str">
        <f t="shared" si="107"/>
        <v/>
      </c>
      <c r="AL256" s="153" t="str">
        <f t="shared" si="108"/>
        <v/>
      </c>
      <c r="AM256" s="141"/>
      <c r="AN256" s="211"/>
      <c r="AO256" s="346" t="str">
        <f t="shared" si="109"/>
        <v/>
      </c>
      <c r="AP256" s="153" t="str">
        <f t="shared" si="129"/>
        <v/>
      </c>
      <c r="AQ256" s="153" t="str">
        <f t="shared" si="110"/>
        <v/>
      </c>
      <c r="AR256" s="153" t="str">
        <f t="shared" si="111"/>
        <v/>
      </c>
      <c r="AS256" s="141"/>
      <c r="AT256" s="211"/>
      <c r="AU256" s="346" t="str">
        <f t="shared" si="112"/>
        <v/>
      </c>
      <c r="AV256" s="153" t="str">
        <f t="shared" si="130"/>
        <v/>
      </c>
      <c r="AW256" s="153" t="str">
        <f t="shared" si="113"/>
        <v/>
      </c>
      <c r="AX256" s="153" t="str">
        <f t="shared" si="114"/>
        <v/>
      </c>
    </row>
    <row r="257" spans="1:50" ht="29.45" customHeight="1" x14ac:dyDescent="0.25">
      <c r="A257" s="216" t="str">
        <f>'N-Bedarf-SK §13a'!A257</f>
        <v/>
      </c>
      <c r="B257" s="216" t="str">
        <f>IF('N-Bedarf-SK §13a'!B257="","",'N-Bedarf-SK §13a'!B257)</f>
        <v/>
      </c>
      <c r="C257" s="217" t="str">
        <f>IF('N-Bedarf-SK §13a'!D257="","",'N-Bedarf-SK §13a'!D257)</f>
        <v/>
      </c>
      <c r="D257" s="218" t="str">
        <f>IF('N-Bedarf-SK §13a'!C257="","",'N-Bedarf-SK §13a'!C257)</f>
        <v/>
      </c>
      <c r="E257" s="219" t="str">
        <f>IF('N-Bedarf-SK §13a'!AI257="",'N-Bedarf-SK §13a'!AG257,'N-Bedarf-SK §13a'!AI257)</f>
        <v/>
      </c>
      <c r="F257" s="219"/>
      <c r="G257" s="219"/>
      <c r="H257" s="345" t="str">
        <f t="shared" si="115"/>
        <v/>
      </c>
      <c r="I257" s="345" t="str">
        <f t="shared" si="116"/>
        <v/>
      </c>
      <c r="J257" s="345" t="str">
        <f t="shared" si="117"/>
        <v/>
      </c>
      <c r="K257" s="220">
        <f t="shared" si="118"/>
        <v>0</v>
      </c>
      <c r="L257" s="220">
        <f t="shared" si="119"/>
        <v>0</v>
      </c>
      <c r="M257" s="220">
        <f t="shared" si="120"/>
        <v>0</v>
      </c>
      <c r="N257" s="220" t="str">
        <f t="shared" si="121"/>
        <v/>
      </c>
      <c r="O257" s="220" t="str">
        <f t="shared" si="122"/>
        <v/>
      </c>
      <c r="P257" s="220" t="str">
        <f t="shared" si="123"/>
        <v/>
      </c>
      <c r="Q257" s="214" t="str">
        <f t="shared" si="99"/>
        <v/>
      </c>
      <c r="R257" s="141"/>
      <c r="S257" s="211"/>
      <c r="T257" s="346" t="str">
        <f t="shared" si="100"/>
        <v/>
      </c>
      <c r="U257" s="127" t="str">
        <f t="shared" si="124"/>
        <v/>
      </c>
      <c r="V257" s="127" t="str">
        <f t="shared" si="125"/>
        <v/>
      </c>
      <c r="W257" s="127" t="str">
        <f t="shared" si="101"/>
        <v/>
      </c>
      <c r="X257" s="127" t="str">
        <f t="shared" si="102"/>
        <v/>
      </c>
      <c r="Y257" s="141"/>
      <c r="Z257" s="211"/>
      <c r="AA257" s="361" t="str">
        <f t="shared" si="103"/>
        <v/>
      </c>
      <c r="AB257" s="127" t="str">
        <f t="shared" si="126"/>
        <v/>
      </c>
      <c r="AC257" s="127" t="str">
        <f t="shared" si="127"/>
        <v/>
      </c>
      <c r="AD257" s="127" t="str">
        <f t="shared" si="104"/>
        <v/>
      </c>
      <c r="AE257" s="127" t="str">
        <f t="shared" si="105"/>
        <v/>
      </c>
      <c r="AF257" s="213" t="str">
        <f t="shared" si="131"/>
        <v/>
      </c>
      <c r="AG257" s="141"/>
      <c r="AH257" s="211"/>
      <c r="AI257" s="346" t="str">
        <f t="shared" si="106"/>
        <v/>
      </c>
      <c r="AJ257" s="153" t="str">
        <f t="shared" si="128"/>
        <v/>
      </c>
      <c r="AK257" s="153" t="str">
        <f t="shared" si="107"/>
        <v/>
      </c>
      <c r="AL257" s="153" t="str">
        <f t="shared" si="108"/>
        <v/>
      </c>
      <c r="AM257" s="141"/>
      <c r="AN257" s="211"/>
      <c r="AO257" s="346" t="str">
        <f t="shared" si="109"/>
        <v/>
      </c>
      <c r="AP257" s="153" t="str">
        <f t="shared" si="129"/>
        <v/>
      </c>
      <c r="AQ257" s="153" t="str">
        <f t="shared" si="110"/>
        <v/>
      </c>
      <c r="AR257" s="153" t="str">
        <f t="shared" si="111"/>
        <v/>
      </c>
      <c r="AS257" s="141"/>
      <c r="AT257" s="211"/>
      <c r="AU257" s="346" t="str">
        <f t="shared" si="112"/>
        <v/>
      </c>
      <c r="AV257" s="153" t="str">
        <f t="shared" si="130"/>
        <v/>
      </c>
      <c r="AW257" s="153" t="str">
        <f t="shared" si="113"/>
        <v/>
      </c>
      <c r="AX257" s="153" t="str">
        <f t="shared" si="114"/>
        <v/>
      </c>
    </row>
    <row r="258" spans="1:50" ht="29.45" customHeight="1" x14ac:dyDescent="0.25">
      <c r="A258" s="216" t="str">
        <f>'N-Bedarf-SK §13a'!A258</f>
        <v/>
      </c>
      <c r="B258" s="216" t="str">
        <f>IF('N-Bedarf-SK §13a'!B258="","",'N-Bedarf-SK §13a'!B258)</f>
        <v/>
      </c>
      <c r="C258" s="217" t="str">
        <f>IF('N-Bedarf-SK §13a'!D258="","",'N-Bedarf-SK §13a'!D258)</f>
        <v/>
      </c>
      <c r="D258" s="218" t="str">
        <f>IF('N-Bedarf-SK §13a'!C258="","",'N-Bedarf-SK §13a'!C258)</f>
        <v/>
      </c>
      <c r="E258" s="219" t="str">
        <f>IF('N-Bedarf-SK §13a'!AI258="",'N-Bedarf-SK §13a'!AG258,'N-Bedarf-SK §13a'!AI258)</f>
        <v/>
      </c>
      <c r="F258" s="219"/>
      <c r="G258" s="219"/>
      <c r="H258" s="345" t="str">
        <f t="shared" si="115"/>
        <v/>
      </c>
      <c r="I258" s="345" t="str">
        <f t="shared" si="116"/>
        <v/>
      </c>
      <c r="J258" s="345" t="str">
        <f t="shared" si="117"/>
        <v/>
      </c>
      <c r="K258" s="220">
        <f t="shared" si="118"/>
        <v>0</v>
      </c>
      <c r="L258" s="220">
        <f t="shared" si="119"/>
        <v>0</v>
      </c>
      <c r="M258" s="220">
        <f t="shared" si="120"/>
        <v>0</v>
      </c>
      <c r="N258" s="220" t="str">
        <f t="shared" si="121"/>
        <v/>
      </c>
      <c r="O258" s="220" t="str">
        <f t="shared" si="122"/>
        <v/>
      </c>
      <c r="P258" s="220" t="str">
        <f t="shared" si="123"/>
        <v/>
      </c>
      <c r="Q258" s="214" t="str">
        <f t="shared" si="99"/>
        <v/>
      </c>
      <c r="R258" s="141"/>
      <c r="S258" s="211"/>
      <c r="T258" s="346" t="str">
        <f t="shared" si="100"/>
        <v/>
      </c>
      <c r="U258" s="127" t="str">
        <f t="shared" si="124"/>
        <v/>
      </c>
      <c r="V258" s="127" t="str">
        <f t="shared" si="125"/>
        <v/>
      </c>
      <c r="W258" s="127" t="str">
        <f t="shared" si="101"/>
        <v/>
      </c>
      <c r="X258" s="127" t="str">
        <f t="shared" si="102"/>
        <v/>
      </c>
      <c r="Y258" s="141"/>
      <c r="Z258" s="211"/>
      <c r="AA258" s="361" t="str">
        <f t="shared" si="103"/>
        <v/>
      </c>
      <c r="AB258" s="127" t="str">
        <f t="shared" si="126"/>
        <v/>
      </c>
      <c r="AC258" s="127" t="str">
        <f t="shared" si="127"/>
        <v/>
      </c>
      <c r="AD258" s="127" t="str">
        <f t="shared" si="104"/>
        <v/>
      </c>
      <c r="AE258" s="127" t="str">
        <f t="shared" si="105"/>
        <v/>
      </c>
      <c r="AF258" s="213" t="str">
        <f t="shared" si="131"/>
        <v/>
      </c>
      <c r="AG258" s="141"/>
      <c r="AH258" s="211"/>
      <c r="AI258" s="346" t="str">
        <f t="shared" si="106"/>
        <v/>
      </c>
      <c r="AJ258" s="153" t="str">
        <f t="shared" si="128"/>
        <v/>
      </c>
      <c r="AK258" s="153" t="str">
        <f t="shared" si="107"/>
        <v/>
      </c>
      <c r="AL258" s="153" t="str">
        <f t="shared" si="108"/>
        <v/>
      </c>
      <c r="AM258" s="141"/>
      <c r="AN258" s="211"/>
      <c r="AO258" s="346" t="str">
        <f t="shared" si="109"/>
        <v/>
      </c>
      <c r="AP258" s="153" t="str">
        <f t="shared" si="129"/>
        <v/>
      </c>
      <c r="AQ258" s="153" t="str">
        <f t="shared" si="110"/>
        <v/>
      </c>
      <c r="AR258" s="153" t="str">
        <f t="shared" si="111"/>
        <v/>
      </c>
      <c r="AS258" s="141"/>
      <c r="AT258" s="211"/>
      <c r="AU258" s="346" t="str">
        <f t="shared" si="112"/>
        <v/>
      </c>
      <c r="AV258" s="153" t="str">
        <f t="shared" si="130"/>
        <v/>
      </c>
      <c r="AW258" s="153" t="str">
        <f t="shared" si="113"/>
        <v/>
      </c>
      <c r="AX258" s="153" t="str">
        <f t="shared" si="114"/>
        <v/>
      </c>
    </row>
    <row r="259" spans="1:50" ht="29.45" customHeight="1" x14ac:dyDescent="0.25">
      <c r="A259" s="216" t="str">
        <f>'N-Bedarf-SK §13a'!A259</f>
        <v/>
      </c>
      <c r="B259" s="216" t="str">
        <f>IF('N-Bedarf-SK §13a'!B259="","",'N-Bedarf-SK §13a'!B259)</f>
        <v/>
      </c>
      <c r="C259" s="217" t="str">
        <f>IF('N-Bedarf-SK §13a'!D259="","",'N-Bedarf-SK §13a'!D259)</f>
        <v/>
      </c>
      <c r="D259" s="218" t="str">
        <f>IF('N-Bedarf-SK §13a'!C259="","",'N-Bedarf-SK §13a'!C259)</f>
        <v/>
      </c>
      <c r="E259" s="219" t="str">
        <f>IF('N-Bedarf-SK §13a'!AI259="",'N-Bedarf-SK §13a'!AG259,'N-Bedarf-SK §13a'!AI259)</f>
        <v/>
      </c>
      <c r="F259" s="219"/>
      <c r="G259" s="219"/>
      <c r="H259" s="345" t="str">
        <f t="shared" si="115"/>
        <v/>
      </c>
      <c r="I259" s="345" t="str">
        <f t="shared" si="116"/>
        <v/>
      </c>
      <c r="J259" s="345" t="str">
        <f t="shared" si="117"/>
        <v/>
      </c>
      <c r="K259" s="220">
        <f t="shared" si="118"/>
        <v>0</v>
      </c>
      <c r="L259" s="220">
        <f t="shared" si="119"/>
        <v>0</v>
      </c>
      <c r="M259" s="220">
        <f t="shared" si="120"/>
        <v>0</v>
      </c>
      <c r="N259" s="220" t="str">
        <f t="shared" si="121"/>
        <v/>
      </c>
      <c r="O259" s="220" t="str">
        <f t="shared" si="122"/>
        <v/>
      </c>
      <c r="P259" s="220" t="str">
        <f t="shared" si="123"/>
        <v/>
      </c>
      <c r="Q259" s="214" t="str">
        <f t="shared" si="99"/>
        <v/>
      </c>
      <c r="R259" s="141"/>
      <c r="S259" s="211"/>
      <c r="T259" s="346" t="str">
        <f t="shared" si="100"/>
        <v/>
      </c>
      <c r="U259" s="127" t="str">
        <f t="shared" si="124"/>
        <v/>
      </c>
      <c r="V259" s="127" t="str">
        <f t="shared" si="125"/>
        <v/>
      </c>
      <c r="W259" s="127" t="str">
        <f t="shared" si="101"/>
        <v/>
      </c>
      <c r="X259" s="127" t="str">
        <f t="shared" si="102"/>
        <v/>
      </c>
      <c r="Y259" s="141"/>
      <c r="Z259" s="211"/>
      <c r="AA259" s="361" t="str">
        <f t="shared" si="103"/>
        <v/>
      </c>
      <c r="AB259" s="127" t="str">
        <f t="shared" si="126"/>
        <v/>
      </c>
      <c r="AC259" s="127" t="str">
        <f t="shared" si="127"/>
        <v/>
      </c>
      <c r="AD259" s="127" t="str">
        <f t="shared" si="104"/>
        <v/>
      </c>
      <c r="AE259" s="127" t="str">
        <f t="shared" si="105"/>
        <v/>
      </c>
      <c r="AF259" s="213" t="str">
        <f t="shared" si="131"/>
        <v/>
      </c>
      <c r="AG259" s="141"/>
      <c r="AH259" s="211"/>
      <c r="AI259" s="346" t="str">
        <f t="shared" si="106"/>
        <v/>
      </c>
      <c r="AJ259" s="153" t="str">
        <f t="shared" si="128"/>
        <v/>
      </c>
      <c r="AK259" s="153" t="str">
        <f t="shared" si="107"/>
        <v/>
      </c>
      <c r="AL259" s="153" t="str">
        <f t="shared" si="108"/>
        <v/>
      </c>
      <c r="AM259" s="141"/>
      <c r="AN259" s="211"/>
      <c r="AO259" s="346" t="str">
        <f t="shared" si="109"/>
        <v/>
      </c>
      <c r="AP259" s="153" t="str">
        <f t="shared" si="129"/>
        <v/>
      </c>
      <c r="AQ259" s="153" t="str">
        <f t="shared" si="110"/>
        <v/>
      </c>
      <c r="AR259" s="153" t="str">
        <f t="shared" si="111"/>
        <v/>
      </c>
      <c r="AS259" s="141"/>
      <c r="AT259" s="211"/>
      <c r="AU259" s="346" t="str">
        <f t="shared" si="112"/>
        <v/>
      </c>
      <c r="AV259" s="153" t="str">
        <f t="shared" si="130"/>
        <v/>
      </c>
      <c r="AW259" s="153" t="str">
        <f t="shared" si="113"/>
        <v/>
      </c>
      <c r="AX259" s="153" t="str">
        <f t="shared" si="114"/>
        <v/>
      </c>
    </row>
    <row r="260" spans="1:50" ht="29.45" customHeight="1" x14ac:dyDescent="0.25">
      <c r="A260" s="216" t="str">
        <f>'N-Bedarf-SK §13a'!A260</f>
        <v/>
      </c>
      <c r="B260" s="216" t="str">
        <f>IF('N-Bedarf-SK §13a'!B260="","",'N-Bedarf-SK §13a'!B260)</f>
        <v/>
      </c>
      <c r="C260" s="217" t="str">
        <f>IF('N-Bedarf-SK §13a'!D260="","",'N-Bedarf-SK §13a'!D260)</f>
        <v/>
      </c>
      <c r="D260" s="218" t="str">
        <f>IF('N-Bedarf-SK §13a'!C260="","",'N-Bedarf-SK §13a'!C260)</f>
        <v/>
      </c>
      <c r="E260" s="219" t="str">
        <f>IF('N-Bedarf-SK §13a'!AI260="",'N-Bedarf-SK §13a'!AG260,'N-Bedarf-SK §13a'!AI260)</f>
        <v/>
      </c>
      <c r="F260" s="219"/>
      <c r="G260" s="219"/>
      <c r="H260" s="345" t="str">
        <f t="shared" si="115"/>
        <v/>
      </c>
      <c r="I260" s="345" t="str">
        <f t="shared" si="116"/>
        <v/>
      </c>
      <c r="J260" s="345" t="str">
        <f t="shared" si="117"/>
        <v/>
      </c>
      <c r="K260" s="220">
        <f t="shared" si="118"/>
        <v>0</v>
      </c>
      <c r="L260" s="220">
        <f t="shared" si="119"/>
        <v>0</v>
      </c>
      <c r="M260" s="220">
        <f t="shared" si="120"/>
        <v>0</v>
      </c>
      <c r="N260" s="220" t="str">
        <f t="shared" si="121"/>
        <v/>
      </c>
      <c r="O260" s="220" t="str">
        <f t="shared" si="122"/>
        <v/>
      </c>
      <c r="P260" s="220" t="str">
        <f t="shared" si="123"/>
        <v/>
      </c>
      <c r="Q260" s="214" t="str">
        <f t="shared" si="99"/>
        <v/>
      </c>
      <c r="R260" s="141"/>
      <c r="S260" s="211"/>
      <c r="T260" s="346" t="str">
        <f t="shared" si="100"/>
        <v/>
      </c>
      <c r="U260" s="127" t="str">
        <f t="shared" si="124"/>
        <v/>
      </c>
      <c r="V260" s="127" t="str">
        <f t="shared" si="125"/>
        <v/>
      </c>
      <c r="W260" s="127" t="str">
        <f t="shared" si="101"/>
        <v/>
      </c>
      <c r="X260" s="127" t="str">
        <f t="shared" si="102"/>
        <v/>
      </c>
      <c r="Y260" s="141"/>
      <c r="Z260" s="211"/>
      <c r="AA260" s="361" t="str">
        <f t="shared" si="103"/>
        <v/>
      </c>
      <c r="AB260" s="127" t="str">
        <f t="shared" si="126"/>
        <v/>
      </c>
      <c r="AC260" s="127" t="str">
        <f t="shared" si="127"/>
        <v/>
      </c>
      <c r="AD260" s="127" t="str">
        <f t="shared" si="104"/>
        <v/>
      </c>
      <c r="AE260" s="127" t="str">
        <f t="shared" si="105"/>
        <v/>
      </c>
      <c r="AF260" s="213" t="str">
        <f t="shared" si="131"/>
        <v/>
      </c>
      <c r="AG260" s="141"/>
      <c r="AH260" s="211"/>
      <c r="AI260" s="346" t="str">
        <f t="shared" si="106"/>
        <v/>
      </c>
      <c r="AJ260" s="153" t="str">
        <f t="shared" si="128"/>
        <v/>
      </c>
      <c r="AK260" s="153" t="str">
        <f t="shared" si="107"/>
        <v/>
      </c>
      <c r="AL260" s="153" t="str">
        <f t="shared" si="108"/>
        <v/>
      </c>
      <c r="AM260" s="141"/>
      <c r="AN260" s="211"/>
      <c r="AO260" s="346" t="str">
        <f t="shared" si="109"/>
        <v/>
      </c>
      <c r="AP260" s="153" t="str">
        <f t="shared" si="129"/>
        <v/>
      </c>
      <c r="AQ260" s="153" t="str">
        <f t="shared" si="110"/>
        <v/>
      </c>
      <c r="AR260" s="153" t="str">
        <f t="shared" si="111"/>
        <v/>
      </c>
      <c r="AS260" s="141"/>
      <c r="AT260" s="211"/>
      <c r="AU260" s="346" t="str">
        <f t="shared" si="112"/>
        <v/>
      </c>
      <c r="AV260" s="153" t="str">
        <f t="shared" si="130"/>
        <v/>
      </c>
      <c r="AW260" s="153" t="str">
        <f t="shared" si="113"/>
        <v/>
      </c>
      <c r="AX260" s="153" t="str">
        <f t="shared" si="114"/>
        <v/>
      </c>
    </row>
    <row r="261" spans="1:50" ht="29.45" customHeight="1" x14ac:dyDescent="0.25">
      <c r="A261" s="216" t="str">
        <f>'N-Bedarf-SK §13a'!A261</f>
        <v/>
      </c>
      <c r="B261" s="216" t="str">
        <f>IF('N-Bedarf-SK §13a'!B261="","",'N-Bedarf-SK §13a'!B261)</f>
        <v/>
      </c>
      <c r="C261" s="217" t="str">
        <f>IF('N-Bedarf-SK §13a'!D261="","",'N-Bedarf-SK §13a'!D261)</f>
        <v/>
      </c>
      <c r="D261" s="218" t="str">
        <f>IF('N-Bedarf-SK §13a'!C261="","",'N-Bedarf-SK §13a'!C261)</f>
        <v/>
      </c>
      <c r="E261" s="219" t="str">
        <f>IF('N-Bedarf-SK §13a'!AI261="",'N-Bedarf-SK §13a'!AG261,'N-Bedarf-SK §13a'!AI261)</f>
        <v/>
      </c>
      <c r="F261" s="219"/>
      <c r="G261" s="219"/>
      <c r="H261" s="345" t="str">
        <f t="shared" si="115"/>
        <v/>
      </c>
      <c r="I261" s="345" t="str">
        <f t="shared" si="116"/>
        <v/>
      </c>
      <c r="J261" s="345" t="str">
        <f t="shared" si="117"/>
        <v/>
      </c>
      <c r="K261" s="220">
        <f t="shared" si="118"/>
        <v>0</v>
      </c>
      <c r="L261" s="220">
        <f t="shared" si="119"/>
        <v>0</v>
      </c>
      <c r="M261" s="220">
        <f t="shared" si="120"/>
        <v>0</v>
      </c>
      <c r="N261" s="220" t="str">
        <f t="shared" si="121"/>
        <v/>
      </c>
      <c r="O261" s="220" t="str">
        <f t="shared" si="122"/>
        <v/>
      </c>
      <c r="P261" s="220" t="str">
        <f t="shared" si="123"/>
        <v/>
      </c>
      <c r="Q261" s="214" t="str">
        <f t="shared" si="99"/>
        <v/>
      </c>
      <c r="R261" s="141"/>
      <c r="S261" s="211"/>
      <c r="T261" s="346" t="str">
        <f t="shared" si="100"/>
        <v/>
      </c>
      <c r="U261" s="127" t="str">
        <f t="shared" si="124"/>
        <v/>
      </c>
      <c r="V261" s="127" t="str">
        <f t="shared" si="125"/>
        <v/>
      </c>
      <c r="W261" s="127" t="str">
        <f t="shared" si="101"/>
        <v/>
      </c>
      <c r="X261" s="127" t="str">
        <f t="shared" si="102"/>
        <v/>
      </c>
      <c r="Y261" s="141"/>
      <c r="Z261" s="211"/>
      <c r="AA261" s="361" t="str">
        <f t="shared" si="103"/>
        <v/>
      </c>
      <c r="AB261" s="127" t="str">
        <f t="shared" si="126"/>
        <v/>
      </c>
      <c r="AC261" s="127" t="str">
        <f t="shared" si="127"/>
        <v/>
      </c>
      <c r="AD261" s="127" t="str">
        <f t="shared" si="104"/>
        <v/>
      </c>
      <c r="AE261" s="127" t="str">
        <f t="shared" si="105"/>
        <v/>
      </c>
      <c r="AF261" s="213" t="str">
        <f t="shared" si="131"/>
        <v/>
      </c>
      <c r="AG261" s="141"/>
      <c r="AH261" s="211"/>
      <c r="AI261" s="346" t="str">
        <f t="shared" si="106"/>
        <v/>
      </c>
      <c r="AJ261" s="153" t="str">
        <f t="shared" si="128"/>
        <v/>
      </c>
      <c r="AK261" s="153" t="str">
        <f t="shared" si="107"/>
        <v/>
      </c>
      <c r="AL261" s="153" t="str">
        <f t="shared" si="108"/>
        <v/>
      </c>
      <c r="AM261" s="141"/>
      <c r="AN261" s="211"/>
      <c r="AO261" s="346" t="str">
        <f t="shared" si="109"/>
        <v/>
      </c>
      <c r="AP261" s="153" t="str">
        <f t="shared" si="129"/>
        <v/>
      </c>
      <c r="AQ261" s="153" t="str">
        <f t="shared" si="110"/>
        <v/>
      </c>
      <c r="AR261" s="153" t="str">
        <f t="shared" si="111"/>
        <v/>
      </c>
      <c r="AS261" s="141"/>
      <c r="AT261" s="211"/>
      <c r="AU261" s="346" t="str">
        <f t="shared" si="112"/>
        <v/>
      </c>
      <c r="AV261" s="153" t="str">
        <f t="shared" si="130"/>
        <v/>
      </c>
      <c r="AW261" s="153" t="str">
        <f t="shared" si="113"/>
        <v/>
      </c>
      <c r="AX261" s="153" t="str">
        <f t="shared" si="114"/>
        <v/>
      </c>
    </row>
    <row r="262" spans="1:50" ht="29.45" customHeight="1" x14ac:dyDescent="0.25">
      <c r="A262" s="216" t="str">
        <f>'N-Bedarf-SK §13a'!A262</f>
        <v/>
      </c>
      <c r="B262" s="216" t="str">
        <f>IF('N-Bedarf-SK §13a'!B262="","",'N-Bedarf-SK §13a'!B262)</f>
        <v/>
      </c>
      <c r="C262" s="217" t="str">
        <f>IF('N-Bedarf-SK §13a'!D262="","",'N-Bedarf-SK §13a'!D262)</f>
        <v/>
      </c>
      <c r="D262" s="218" t="str">
        <f>IF('N-Bedarf-SK §13a'!C262="","",'N-Bedarf-SK §13a'!C262)</f>
        <v/>
      </c>
      <c r="E262" s="219" t="str">
        <f>IF('N-Bedarf-SK §13a'!AI262="",'N-Bedarf-SK §13a'!AG262,'N-Bedarf-SK §13a'!AI262)</f>
        <v/>
      </c>
      <c r="F262" s="219"/>
      <c r="G262" s="219"/>
      <c r="H262" s="345" t="str">
        <f t="shared" si="115"/>
        <v/>
      </c>
      <c r="I262" s="345" t="str">
        <f t="shared" si="116"/>
        <v/>
      </c>
      <c r="J262" s="345" t="str">
        <f t="shared" si="117"/>
        <v/>
      </c>
      <c r="K262" s="220">
        <f t="shared" si="118"/>
        <v>0</v>
      </c>
      <c r="L262" s="220">
        <f t="shared" si="119"/>
        <v>0</v>
      </c>
      <c r="M262" s="220">
        <f t="shared" si="120"/>
        <v>0</v>
      </c>
      <c r="N262" s="220" t="str">
        <f t="shared" si="121"/>
        <v/>
      </c>
      <c r="O262" s="220" t="str">
        <f t="shared" si="122"/>
        <v/>
      </c>
      <c r="P262" s="220" t="str">
        <f t="shared" si="123"/>
        <v/>
      </c>
      <c r="Q262" s="214" t="str">
        <f t="shared" si="99"/>
        <v/>
      </c>
      <c r="R262" s="141"/>
      <c r="S262" s="211"/>
      <c r="T262" s="346" t="str">
        <f t="shared" si="100"/>
        <v/>
      </c>
      <c r="U262" s="127" t="str">
        <f t="shared" si="124"/>
        <v/>
      </c>
      <c r="V262" s="127" t="str">
        <f t="shared" si="125"/>
        <v/>
      </c>
      <c r="W262" s="127" t="str">
        <f t="shared" si="101"/>
        <v/>
      </c>
      <c r="X262" s="127" t="str">
        <f t="shared" si="102"/>
        <v/>
      </c>
      <c r="Y262" s="141"/>
      <c r="Z262" s="211"/>
      <c r="AA262" s="361" t="str">
        <f t="shared" si="103"/>
        <v/>
      </c>
      <c r="AB262" s="127" t="str">
        <f t="shared" si="126"/>
        <v/>
      </c>
      <c r="AC262" s="127" t="str">
        <f t="shared" si="127"/>
        <v/>
      </c>
      <c r="AD262" s="127" t="str">
        <f t="shared" si="104"/>
        <v/>
      </c>
      <c r="AE262" s="127" t="str">
        <f t="shared" si="105"/>
        <v/>
      </c>
      <c r="AF262" s="213" t="str">
        <f t="shared" si="131"/>
        <v/>
      </c>
      <c r="AG262" s="141"/>
      <c r="AH262" s="211"/>
      <c r="AI262" s="346" t="str">
        <f t="shared" si="106"/>
        <v/>
      </c>
      <c r="AJ262" s="153" t="str">
        <f t="shared" si="128"/>
        <v/>
      </c>
      <c r="AK262" s="153" t="str">
        <f t="shared" si="107"/>
        <v/>
      </c>
      <c r="AL262" s="153" t="str">
        <f t="shared" si="108"/>
        <v/>
      </c>
      <c r="AM262" s="141"/>
      <c r="AN262" s="211"/>
      <c r="AO262" s="346" t="str">
        <f t="shared" si="109"/>
        <v/>
      </c>
      <c r="AP262" s="153" t="str">
        <f t="shared" si="129"/>
        <v/>
      </c>
      <c r="AQ262" s="153" t="str">
        <f t="shared" si="110"/>
        <v/>
      </c>
      <c r="AR262" s="153" t="str">
        <f t="shared" si="111"/>
        <v/>
      </c>
      <c r="AS262" s="141"/>
      <c r="AT262" s="211"/>
      <c r="AU262" s="346" t="str">
        <f t="shared" si="112"/>
        <v/>
      </c>
      <c r="AV262" s="153" t="str">
        <f t="shared" si="130"/>
        <v/>
      </c>
      <c r="AW262" s="153" t="str">
        <f t="shared" si="113"/>
        <v/>
      </c>
      <c r="AX262" s="153" t="str">
        <f t="shared" si="114"/>
        <v/>
      </c>
    </row>
    <row r="263" spans="1:50" ht="29.45" customHeight="1" x14ac:dyDescent="0.25">
      <c r="A263" s="216" t="str">
        <f>'N-Bedarf-SK §13a'!A263</f>
        <v/>
      </c>
      <c r="B263" s="216" t="str">
        <f>IF('N-Bedarf-SK §13a'!B263="","",'N-Bedarf-SK §13a'!B263)</f>
        <v/>
      </c>
      <c r="C263" s="217" t="str">
        <f>IF('N-Bedarf-SK §13a'!D263="","",'N-Bedarf-SK §13a'!D263)</f>
        <v/>
      </c>
      <c r="D263" s="218" t="str">
        <f>IF('N-Bedarf-SK §13a'!C263="","",'N-Bedarf-SK §13a'!C263)</f>
        <v/>
      </c>
      <c r="E263" s="219" t="str">
        <f>IF('N-Bedarf-SK §13a'!AI263="",'N-Bedarf-SK §13a'!AG263,'N-Bedarf-SK §13a'!AI263)</f>
        <v/>
      </c>
      <c r="F263" s="219"/>
      <c r="G263" s="219"/>
      <c r="H263" s="345" t="str">
        <f t="shared" si="115"/>
        <v/>
      </c>
      <c r="I263" s="345" t="str">
        <f t="shared" si="116"/>
        <v/>
      </c>
      <c r="J263" s="345" t="str">
        <f t="shared" si="117"/>
        <v/>
      </c>
      <c r="K263" s="220">
        <f t="shared" si="118"/>
        <v>0</v>
      </c>
      <c r="L263" s="220">
        <f t="shared" si="119"/>
        <v>0</v>
      </c>
      <c r="M263" s="220">
        <f t="shared" si="120"/>
        <v>0</v>
      </c>
      <c r="N263" s="220" t="str">
        <f t="shared" si="121"/>
        <v/>
      </c>
      <c r="O263" s="220" t="str">
        <f t="shared" si="122"/>
        <v/>
      </c>
      <c r="P263" s="220" t="str">
        <f t="shared" si="123"/>
        <v/>
      </c>
      <c r="Q263" s="214" t="str">
        <f t="shared" si="99"/>
        <v/>
      </c>
      <c r="R263" s="141"/>
      <c r="S263" s="211"/>
      <c r="T263" s="346" t="str">
        <f t="shared" si="100"/>
        <v/>
      </c>
      <c r="U263" s="127" t="str">
        <f t="shared" si="124"/>
        <v/>
      </c>
      <c r="V263" s="127" t="str">
        <f t="shared" si="125"/>
        <v/>
      </c>
      <c r="W263" s="127" t="str">
        <f t="shared" si="101"/>
        <v/>
      </c>
      <c r="X263" s="127" t="str">
        <f t="shared" si="102"/>
        <v/>
      </c>
      <c r="Y263" s="141"/>
      <c r="Z263" s="211"/>
      <c r="AA263" s="361" t="str">
        <f t="shared" si="103"/>
        <v/>
      </c>
      <c r="AB263" s="127" t="str">
        <f t="shared" si="126"/>
        <v/>
      </c>
      <c r="AC263" s="127" t="str">
        <f t="shared" si="127"/>
        <v/>
      </c>
      <c r="AD263" s="127" t="str">
        <f t="shared" si="104"/>
        <v/>
      </c>
      <c r="AE263" s="127" t="str">
        <f t="shared" si="105"/>
        <v/>
      </c>
      <c r="AF263" s="213" t="str">
        <f t="shared" si="131"/>
        <v/>
      </c>
      <c r="AG263" s="141"/>
      <c r="AH263" s="211"/>
      <c r="AI263" s="346" t="str">
        <f t="shared" si="106"/>
        <v/>
      </c>
      <c r="AJ263" s="153" t="str">
        <f t="shared" si="128"/>
        <v/>
      </c>
      <c r="AK263" s="153" t="str">
        <f t="shared" si="107"/>
        <v/>
      </c>
      <c r="AL263" s="153" t="str">
        <f t="shared" si="108"/>
        <v/>
      </c>
      <c r="AM263" s="141"/>
      <c r="AN263" s="211"/>
      <c r="AO263" s="346" t="str">
        <f t="shared" si="109"/>
        <v/>
      </c>
      <c r="AP263" s="153" t="str">
        <f t="shared" si="129"/>
        <v/>
      </c>
      <c r="AQ263" s="153" t="str">
        <f t="shared" si="110"/>
        <v/>
      </c>
      <c r="AR263" s="153" t="str">
        <f t="shared" si="111"/>
        <v/>
      </c>
      <c r="AS263" s="141"/>
      <c r="AT263" s="211"/>
      <c r="AU263" s="346" t="str">
        <f t="shared" si="112"/>
        <v/>
      </c>
      <c r="AV263" s="153" t="str">
        <f t="shared" si="130"/>
        <v/>
      </c>
      <c r="AW263" s="153" t="str">
        <f t="shared" si="113"/>
        <v/>
      </c>
      <c r="AX263" s="153" t="str">
        <f t="shared" si="114"/>
        <v/>
      </c>
    </row>
    <row r="264" spans="1:50" ht="29.45" customHeight="1" x14ac:dyDescent="0.25">
      <c r="A264" s="216" t="str">
        <f>'N-Bedarf-SK §13a'!A264</f>
        <v/>
      </c>
      <c r="B264" s="216" t="str">
        <f>IF('N-Bedarf-SK §13a'!B264="","",'N-Bedarf-SK §13a'!B264)</f>
        <v/>
      </c>
      <c r="C264" s="217" t="str">
        <f>IF('N-Bedarf-SK §13a'!D264="","",'N-Bedarf-SK §13a'!D264)</f>
        <v/>
      </c>
      <c r="D264" s="218" t="str">
        <f>IF('N-Bedarf-SK §13a'!C264="","",'N-Bedarf-SK §13a'!C264)</f>
        <v/>
      </c>
      <c r="E264" s="219" t="str">
        <f>IF('N-Bedarf-SK §13a'!AI264="",'N-Bedarf-SK §13a'!AG264,'N-Bedarf-SK §13a'!AI264)</f>
        <v/>
      </c>
      <c r="F264" s="219"/>
      <c r="G264" s="219"/>
      <c r="H264" s="345" t="str">
        <f t="shared" si="115"/>
        <v/>
      </c>
      <c r="I264" s="345" t="str">
        <f t="shared" si="116"/>
        <v/>
      </c>
      <c r="J264" s="345" t="str">
        <f t="shared" si="117"/>
        <v/>
      </c>
      <c r="K264" s="220">
        <f t="shared" si="118"/>
        <v>0</v>
      </c>
      <c r="L264" s="220">
        <f t="shared" si="119"/>
        <v>0</v>
      </c>
      <c r="M264" s="220">
        <f t="shared" si="120"/>
        <v>0</v>
      </c>
      <c r="N264" s="220" t="str">
        <f t="shared" si="121"/>
        <v/>
      </c>
      <c r="O264" s="220" t="str">
        <f t="shared" si="122"/>
        <v/>
      </c>
      <c r="P264" s="220" t="str">
        <f t="shared" si="123"/>
        <v/>
      </c>
      <c r="Q264" s="214" t="str">
        <f t="shared" ref="Q264:Q310" si="132">IF(N264="","",IF(N264&gt;0,"Achtung: N-Überhang!",""))</f>
        <v/>
      </c>
      <c r="R264" s="141"/>
      <c r="S264" s="211"/>
      <c r="T264" s="346" t="str">
        <f t="shared" ref="T264:T310" si="133">IF(D264="","",S264*D264)</f>
        <v/>
      </c>
      <c r="U264" s="127" t="str">
        <f t="shared" si="124"/>
        <v/>
      </c>
      <c r="V264" s="127" t="str">
        <f t="shared" si="125"/>
        <v/>
      </c>
      <c r="W264" s="127" t="str">
        <f t="shared" ref="W264:W310" si="134">IF(OR(F264="",R264="",R264="keine"),"",(VLOOKUP(R264,Dünger_Formen,8,FALSE))*S264)</f>
        <v/>
      </c>
      <c r="X264" s="127" t="str">
        <f t="shared" ref="X264:X310" si="135">IF(OR(G264="",R264="",R264="keine"),"",(VLOOKUP(R264,Dünger_Formen,9,FALSE))*S264)</f>
        <v/>
      </c>
      <c r="Y264" s="141"/>
      <c r="Z264" s="211"/>
      <c r="AA264" s="361" t="str">
        <f t="shared" ref="AA264:AA310" si="136">IF(D264="","",Z264*D264)</f>
        <v/>
      </c>
      <c r="AB264" s="127" t="str">
        <f t="shared" si="126"/>
        <v/>
      </c>
      <c r="AC264" s="127" t="str">
        <f t="shared" si="127"/>
        <v/>
      </c>
      <c r="AD264" s="127" t="str">
        <f t="shared" ref="AD264:AD310" si="137">IF(OR(F264="",Y264="",Y264="keine"),"",(VLOOKUP(Y264,Dünger_Formen,8,FALSE))*Z264)</f>
        <v/>
      </c>
      <c r="AE264" s="127" t="str">
        <f t="shared" ref="AE264:AE310" si="138">IF(OR(G264="",Y264="",Y264="keine"),"",(VLOOKUP(Y264,Dünger_Formen,9,FALSE))*Z264)</f>
        <v/>
      </c>
      <c r="AF264" s="213" t="str">
        <f t="shared" si="131"/>
        <v/>
      </c>
      <c r="AG264" s="141"/>
      <c r="AH264" s="211"/>
      <c r="AI264" s="346" t="str">
        <f t="shared" ref="AI264:AI310" si="139">IF(D264="","",AH264*$D264)</f>
        <v/>
      </c>
      <c r="AJ264" s="153" t="str">
        <f t="shared" si="128"/>
        <v/>
      </c>
      <c r="AK264" s="153" t="str">
        <f t="shared" ref="AK264:AK310" si="140">IF(OR(F264="",AG264="",AG264="keine"),"",ROUND((VLOOKUP(AG264,Dünger_Formen,8,FALSE))*AH264,0))</f>
        <v/>
      </c>
      <c r="AL264" s="153" t="str">
        <f t="shared" ref="AL264:AL310" si="141">IF(OR(G264="",AG264="",AG264="keine"),"",ROUND((VLOOKUP(AG264,Dünger_Formen,9,FALSE))*AH264,0))</f>
        <v/>
      </c>
      <c r="AM264" s="141"/>
      <c r="AN264" s="211"/>
      <c r="AO264" s="346" t="str">
        <f t="shared" ref="AO264:AO310" si="142">IF(D264="","",AN264*$D264)</f>
        <v/>
      </c>
      <c r="AP264" s="153" t="str">
        <f t="shared" si="129"/>
        <v/>
      </c>
      <c r="AQ264" s="153" t="str">
        <f t="shared" ref="AQ264:AQ310" si="143">IF(OR(F264="",AM264="",AM264="keine"),"",ROUND((VLOOKUP(AM264,Dünger_Formen,8,FALSE))*AN264,0))</f>
        <v/>
      </c>
      <c r="AR264" s="153" t="str">
        <f t="shared" ref="AR264:AR310" si="144">IF(OR(G264="",AM264="",AM264="keine"),"",ROUND((VLOOKUP(AM264,Dünger_Formen,9,FALSE))*AN264,0))</f>
        <v/>
      </c>
      <c r="AS264" s="141"/>
      <c r="AT264" s="211"/>
      <c r="AU264" s="346" t="str">
        <f t="shared" ref="AU264:AU310" si="145">IF(D264="","",AT264*$D264)</f>
        <v/>
      </c>
      <c r="AV264" s="153" t="str">
        <f t="shared" si="130"/>
        <v/>
      </c>
      <c r="AW264" s="153" t="str">
        <f t="shared" ref="AW264:AW310" si="146">IF(OR(F264="",AS264="",AS264="keine"),"",ROUND((VLOOKUP(AS264,Dünger_Formen,8,FALSE))*AT264,0))</f>
        <v/>
      </c>
      <c r="AX264" s="153" t="str">
        <f t="shared" ref="AX264:AX310" si="147">IF(OR(G264="",AS264="",AS264="keine"),"",ROUND((VLOOKUP(AS264,Dünger_Formen,9,FALSE))*AT264,0))</f>
        <v/>
      </c>
    </row>
    <row r="265" spans="1:50" ht="29.45" customHeight="1" x14ac:dyDescent="0.25">
      <c r="A265" s="216" t="str">
        <f>'N-Bedarf-SK §13a'!A265</f>
        <v/>
      </c>
      <c r="B265" s="216" t="str">
        <f>IF('N-Bedarf-SK §13a'!B265="","",'N-Bedarf-SK §13a'!B265)</f>
        <v/>
      </c>
      <c r="C265" s="217" t="str">
        <f>IF('N-Bedarf-SK §13a'!D265="","",'N-Bedarf-SK §13a'!D265)</f>
        <v/>
      </c>
      <c r="D265" s="218" t="str">
        <f>IF('N-Bedarf-SK §13a'!C265="","",'N-Bedarf-SK §13a'!C265)</f>
        <v/>
      </c>
      <c r="E265" s="219" t="str">
        <f>IF('N-Bedarf-SK §13a'!AI265="",'N-Bedarf-SK §13a'!AG265,'N-Bedarf-SK §13a'!AI265)</f>
        <v/>
      </c>
      <c r="F265" s="219"/>
      <c r="G265" s="219"/>
      <c r="H265" s="345" t="str">
        <f t="shared" ref="H265:H310" si="148">IF(OR(E265="",N265=""),"",SUM(V265,AC265))</f>
        <v/>
      </c>
      <c r="I265" s="345" t="str">
        <f t="shared" ref="I265:I310" si="149">IF(OR(E265="",N265=""),"",SUM(U265,AB265))</f>
        <v/>
      </c>
      <c r="J265" s="345" t="str">
        <f t="shared" ref="J265:J310" si="150">IF(OR(E265="",N265=""),"",SUM(AJ265,AP265,AV265))</f>
        <v/>
      </c>
      <c r="K265" s="220">
        <f t="shared" ref="K265:K310" si="151">IF(V265="",0,V265)+IF(AC265="",0,AC265)+IF(AJ265="",0,AJ265)+IF(AP265="",0,AP265)+IF(AV265="",0,AV265)</f>
        <v>0</v>
      </c>
      <c r="L265" s="220">
        <f t="shared" ref="L265:L310" si="152">IF(W265="",0,W265)+IF(AD265="",0,AD265)+IF(AK265="",0,AK265)+IF(AQ265="",0,AQ265)+IF(AW265="",0,AW265)</f>
        <v>0</v>
      </c>
      <c r="M265" s="220">
        <f t="shared" ref="M265:M310" si="153">IF(X265="",0,X265)+IF(AE265="",0,AE265)+IF(AL265="",0,AL265)+IF(AR265="",0,AR265)+IF(AX265="",0,AX265)</f>
        <v>0</v>
      </c>
      <c r="N265" s="220" t="str">
        <f t="shared" ref="N265:N310" si="154">IF(E265="","",K265-E265)</f>
        <v/>
      </c>
      <c r="O265" s="220" t="str">
        <f t="shared" ref="O265:O310" si="155">IF(F265="","",L265-F265)</f>
        <v/>
      </c>
      <c r="P265" s="220" t="str">
        <f t="shared" ref="P265:P310" si="156">IF(G265="","",M265-G265)</f>
        <v/>
      </c>
      <c r="Q265" s="214" t="str">
        <f t="shared" si="132"/>
        <v/>
      </c>
      <c r="R265" s="141"/>
      <c r="S265" s="211"/>
      <c r="T265" s="346" t="str">
        <f t="shared" si="133"/>
        <v/>
      </c>
      <c r="U265" s="127" t="str">
        <f t="shared" ref="U265:U310" si="157">IF(OR(E265="",R265="",R265="keine"),"",(VLOOKUP(R265,Dünger_Formen,3,FALSE))*S265)</f>
        <v/>
      </c>
      <c r="V265" s="127" t="str">
        <f t="shared" ref="V265:V310" si="158">IF(OR(E265="",R265="",R265="keine"),"",(VLOOKUP(R265,Dünger_Formen,7,FALSE))*S265)</f>
        <v/>
      </c>
      <c r="W265" s="127" t="str">
        <f t="shared" si="134"/>
        <v/>
      </c>
      <c r="X265" s="127" t="str">
        <f t="shared" si="135"/>
        <v/>
      </c>
      <c r="Y265" s="141"/>
      <c r="Z265" s="211"/>
      <c r="AA265" s="361" t="str">
        <f t="shared" si="136"/>
        <v/>
      </c>
      <c r="AB265" s="127" t="str">
        <f t="shared" ref="AB265:AB310" si="159">IF(OR(E265="",Y265="",Y265="keine"),"",(VLOOKUP(Y265,Dünger_Formen,3,FALSE))*Z265)</f>
        <v/>
      </c>
      <c r="AC265" s="127" t="str">
        <f t="shared" ref="AC265:AC310" si="160">IF(OR(E265="",Y265="",Y265="keine"),"",(VLOOKUP(Y265,Dünger_Formen,7,FALSE))*Z265)</f>
        <v/>
      </c>
      <c r="AD265" s="127" t="str">
        <f t="shared" si="137"/>
        <v/>
      </c>
      <c r="AE265" s="127" t="str">
        <f t="shared" si="138"/>
        <v/>
      </c>
      <c r="AF265" s="213" t="str">
        <f t="shared" si="131"/>
        <v/>
      </c>
      <c r="AG265" s="141"/>
      <c r="AH265" s="211"/>
      <c r="AI265" s="346" t="str">
        <f t="shared" si="139"/>
        <v/>
      </c>
      <c r="AJ265" s="153" t="str">
        <f t="shared" ref="AJ265:AJ310" si="161">IF(OR(E265="",AG265="",AG265="keine"),"",ROUND((VLOOKUP(AG265,Dünger_Formen,3,FALSE))*AH265,0))</f>
        <v/>
      </c>
      <c r="AK265" s="153" t="str">
        <f t="shared" si="140"/>
        <v/>
      </c>
      <c r="AL265" s="153" t="str">
        <f t="shared" si="141"/>
        <v/>
      </c>
      <c r="AM265" s="141"/>
      <c r="AN265" s="211"/>
      <c r="AO265" s="346" t="str">
        <f t="shared" si="142"/>
        <v/>
      </c>
      <c r="AP265" s="153" t="str">
        <f t="shared" ref="AP265:AP310" si="162">IF(OR(E265="",AM265="",AM265="keine"),"",ROUND((VLOOKUP(AM265,Dünger_Formen,3,FALSE))*AN265,0))</f>
        <v/>
      </c>
      <c r="AQ265" s="153" t="str">
        <f t="shared" si="143"/>
        <v/>
      </c>
      <c r="AR265" s="153" t="str">
        <f t="shared" si="144"/>
        <v/>
      </c>
      <c r="AS265" s="141"/>
      <c r="AT265" s="211"/>
      <c r="AU265" s="346" t="str">
        <f t="shared" si="145"/>
        <v/>
      </c>
      <c r="AV265" s="153" t="str">
        <f t="shared" ref="AV265:AV310" si="163">IF(OR(E265="",AS265="",AS265="keine"),"",ROUND((VLOOKUP(AS265,Dünger_Formen,3,FALSE))*AT265,0))</f>
        <v/>
      </c>
      <c r="AW265" s="153" t="str">
        <f t="shared" si="146"/>
        <v/>
      </c>
      <c r="AX265" s="153" t="str">
        <f t="shared" si="147"/>
        <v/>
      </c>
    </row>
    <row r="266" spans="1:50" ht="29.45" customHeight="1" x14ac:dyDescent="0.25">
      <c r="A266" s="216" t="str">
        <f>'N-Bedarf-SK §13a'!A266</f>
        <v/>
      </c>
      <c r="B266" s="216" t="str">
        <f>IF('N-Bedarf-SK §13a'!B266="","",'N-Bedarf-SK §13a'!B266)</f>
        <v/>
      </c>
      <c r="C266" s="217" t="str">
        <f>IF('N-Bedarf-SK §13a'!D266="","",'N-Bedarf-SK §13a'!D266)</f>
        <v/>
      </c>
      <c r="D266" s="218" t="str">
        <f>IF('N-Bedarf-SK §13a'!C266="","",'N-Bedarf-SK §13a'!C266)</f>
        <v/>
      </c>
      <c r="E266" s="219" t="str">
        <f>IF('N-Bedarf-SK §13a'!AI266="",'N-Bedarf-SK §13a'!AG266,'N-Bedarf-SK §13a'!AI266)</f>
        <v/>
      </c>
      <c r="F266" s="219"/>
      <c r="G266" s="219"/>
      <c r="H266" s="345" t="str">
        <f t="shared" si="148"/>
        <v/>
      </c>
      <c r="I266" s="345" t="str">
        <f t="shared" si="149"/>
        <v/>
      </c>
      <c r="J266" s="345" t="str">
        <f t="shared" si="150"/>
        <v/>
      </c>
      <c r="K266" s="220">
        <f t="shared" si="151"/>
        <v>0</v>
      </c>
      <c r="L266" s="220">
        <f t="shared" si="152"/>
        <v>0</v>
      </c>
      <c r="M266" s="220">
        <f t="shared" si="153"/>
        <v>0</v>
      </c>
      <c r="N266" s="220" t="str">
        <f t="shared" si="154"/>
        <v/>
      </c>
      <c r="O266" s="220" t="str">
        <f t="shared" si="155"/>
        <v/>
      </c>
      <c r="P266" s="220" t="str">
        <f t="shared" si="156"/>
        <v/>
      </c>
      <c r="Q266" s="214" t="str">
        <f t="shared" si="132"/>
        <v/>
      </c>
      <c r="R266" s="141"/>
      <c r="S266" s="211"/>
      <c r="T266" s="346" t="str">
        <f t="shared" si="133"/>
        <v/>
      </c>
      <c r="U266" s="127" t="str">
        <f t="shared" si="157"/>
        <v/>
      </c>
      <c r="V266" s="127" t="str">
        <f t="shared" si="158"/>
        <v/>
      </c>
      <c r="W266" s="127" t="str">
        <f t="shared" si="134"/>
        <v/>
      </c>
      <c r="X266" s="127" t="str">
        <f t="shared" si="135"/>
        <v/>
      </c>
      <c r="Y266" s="141"/>
      <c r="Z266" s="211"/>
      <c r="AA266" s="361" t="str">
        <f t="shared" si="136"/>
        <v/>
      </c>
      <c r="AB266" s="127" t="str">
        <f t="shared" si="159"/>
        <v/>
      </c>
      <c r="AC266" s="127" t="str">
        <f t="shared" si="160"/>
        <v/>
      </c>
      <c r="AD266" s="127" t="str">
        <f t="shared" si="137"/>
        <v/>
      </c>
      <c r="AE266" s="127" t="str">
        <f t="shared" si="138"/>
        <v/>
      </c>
      <c r="AF266" s="213" t="str">
        <f t="shared" ref="AF266:AF310" si="164">IF(AND(Y266="",R266=""),"",IF(Y266="",0,IF(OR(Y266="Kompost",Y266="Bioabfallkompost",Y266="Grüngutkompost"),(AB266)*4%,(AB266)*10%))+IF(R266="",0,IF(OR(R266="Kompost",R266="Bioabfallkompost",R266="Grüngutkompost"),(U266)*4%,(U266)*10%)))</f>
        <v/>
      </c>
      <c r="AG266" s="141"/>
      <c r="AH266" s="211"/>
      <c r="AI266" s="346" t="str">
        <f t="shared" si="139"/>
        <v/>
      </c>
      <c r="AJ266" s="153" t="str">
        <f t="shared" si="161"/>
        <v/>
      </c>
      <c r="AK266" s="153" t="str">
        <f t="shared" si="140"/>
        <v/>
      </c>
      <c r="AL266" s="153" t="str">
        <f t="shared" si="141"/>
        <v/>
      </c>
      <c r="AM266" s="141"/>
      <c r="AN266" s="211"/>
      <c r="AO266" s="346" t="str">
        <f t="shared" si="142"/>
        <v/>
      </c>
      <c r="AP266" s="153" t="str">
        <f t="shared" si="162"/>
        <v/>
      </c>
      <c r="AQ266" s="153" t="str">
        <f t="shared" si="143"/>
        <v/>
      </c>
      <c r="AR266" s="153" t="str">
        <f t="shared" si="144"/>
        <v/>
      </c>
      <c r="AS266" s="141"/>
      <c r="AT266" s="211"/>
      <c r="AU266" s="346" t="str">
        <f t="shared" si="145"/>
        <v/>
      </c>
      <c r="AV266" s="153" t="str">
        <f t="shared" si="163"/>
        <v/>
      </c>
      <c r="AW266" s="153" t="str">
        <f t="shared" si="146"/>
        <v/>
      </c>
      <c r="AX266" s="153" t="str">
        <f t="shared" si="147"/>
        <v/>
      </c>
    </row>
    <row r="267" spans="1:50" ht="29.45" customHeight="1" x14ac:dyDescent="0.25">
      <c r="A267" s="216" t="str">
        <f>'N-Bedarf-SK §13a'!A267</f>
        <v/>
      </c>
      <c r="B267" s="216" t="str">
        <f>IF('N-Bedarf-SK §13a'!B267="","",'N-Bedarf-SK §13a'!B267)</f>
        <v/>
      </c>
      <c r="C267" s="217" t="str">
        <f>IF('N-Bedarf-SK §13a'!D267="","",'N-Bedarf-SK §13a'!D267)</f>
        <v/>
      </c>
      <c r="D267" s="218" t="str">
        <f>IF('N-Bedarf-SK §13a'!C267="","",'N-Bedarf-SK §13a'!C267)</f>
        <v/>
      </c>
      <c r="E267" s="219" t="str">
        <f>IF('N-Bedarf-SK §13a'!AI267="",'N-Bedarf-SK §13a'!AG267,'N-Bedarf-SK §13a'!AI267)</f>
        <v/>
      </c>
      <c r="F267" s="219"/>
      <c r="G267" s="219"/>
      <c r="H267" s="345" t="str">
        <f t="shared" si="148"/>
        <v/>
      </c>
      <c r="I267" s="345" t="str">
        <f t="shared" si="149"/>
        <v/>
      </c>
      <c r="J267" s="345" t="str">
        <f t="shared" si="150"/>
        <v/>
      </c>
      <c r="K267" s="220">
        <f t="shared" si="151"/>
        <v>0</v>
      </c>
      <c r="L267" s="220">
        <f t="shared" si="152"/>
        <v>0</v>
      </c>
      <c r="M267" s="220">
        <f t="shared" si="153"/>
        <v>0</v>
      </c>
      <c r="N267" s="220" t="str">
        <f t="shared" si="154"/>
        <v/>
      </c>
      <c r="O267" s="220" t="str">
        <f t="shared" si="155"/>
        <v/>
      </c>
      <c r="P267" s="220" t="str">
        <f t="shared" si="156"/>
        <v/>
      </c>
      <c r="Q267" s="214" t="str">
        <f t="shared" si="132"/>
        <v/>
      </c>
      <c r="R267" s="141"/>
      <c r="S267" s="211"/>
      <c r="T267" s="346" t="str">
        <f t="shared" si="133"/>
        <v/>
      </c>
      <c r="U267" s="127" t="str">
        <f t="shared" si="157"/>
        <v/>
      </c>
      <c r="V267" s="127" t="str">
        <f t="shared" si="158"/>
        <v/>
      </c>
      <c r="W267" s="127" t="str">
        <f t="shared" si="134"/>
        <v/>
      </c>
      <c r="X267" s="127" t="str">
        <f t="shared" si="135"/>
        <v/>
      </c>
      <c r="Y267" s="141"/>
      <c r="Z267" s="211"/>
      <c r="AA267" s="361" t="str">
        <f t="shared" si="136"/>
        <v/>
      </c>
      <c r="AB267" s="127" t="str">
        <f t="shared" si="159"/>
        <v/>
      </c>
      <c r="AC267" s="127" t="str">
        <f t="shared" si="160"/>
        <v/>
      </c>
      <c r="AD267" s="127" t="str">
        <f t="shared" si="137"/>
        <v/>
      </c>
      <c r="AE267" s="127" t="str">
        <f t="shared" si="138"/>
        <v/>
      </c>
      <c r="AF267" s="213" t="str">
        <f t="shared" si="164"/>
        <v/>
      </c>
      <c r="AG267" s="141"/>
      <c r="AH267" s="211"/>
      <c r="AI267" s="346" t="str">
        <f t="shared" si="139"/>
        <v/>
      </c>
      <c r="AJ267" s="153" t="str">
        <f t="shared" si="161"/>
        <v/>
      </c>
      <c r="AK267" s="153" t="str">
        <f t="shared" si="140"/>
        <v/>
      </c>
      <c r="AL267" s="153" t="str">
        <f t="shared" si="141"/>
        <v/>
      </c>
      <c r="AM267" s="141"/>
      <c r="AN267" s="211"/>
      <c r="AO267" s="346" t="str">
        <f t="shared" si="142"/>
        <v/>
      </c>
      <c r="AP267" s="153" t="str">
        <f t="shared" si="162"/>
        <v/>
      </c>
      <c r="AQ267" s="153" t="str">
        <f t="shared" si="143"/>
        <v/>
      </c>
      <c r="AR267" s="153" t="str">
        <f t="shared" si="144"/>
        <v/>
      </c>
      <c r="AS267" s="141"/>
      <c r="AT267" s="211"/>
      <c r="AU267" s="346" t="str">
        <f t="shared" si="145"/>
        <v/>
      </c>
      <c r="AV267" s="153" t="str">
        <f t="shared" si="163"/>
        <v/>
      </c>
      <c r="AW267" s="153" t="str">
        <f t="shared" si="146"/>
        <v/>
      </c>
      <c r="AX267" s="153" t="str">
        <f t="shared" si="147"/>
        <v/>
      </c>
    </row>
    <row r="268" spans="1:50" ht="29.45" customHeight="1" x14ac:dyDescent="0.25">
      <c r="A268" s="216" t="str">
        <f>'N-Bedarf-SK §13a'!A268</f>
        <v/>
      </c>
      <c r="B268" s="216" t="str">
        <f>IF('N-Bedarf-SK §13a'!B268="","",'N-Bedarf-SK §13a'!B268)</f>
        <v/>
      </c>
      <c r="C268" s="217" t="str">
        <f>IF('N-Bedarf-SK §13a'!D268="","",'N-Bedarf-SK §13a'!D268)</f>
        <v/>
      </c>
      <c r="D268" s="218" t="str">
        <f>IF('N-Bedarf-SK §13a'!C268="","",'N-Bedarf-SK §13a'!C268)</f>
        <v/>
      </c>
      <c r="E268" s="219" t="str">
        <f>IF('N-Bedarf-SK §13a'!AI268="",'N-Bedarf-SK §13a'!AG268,'N-Bedarf-SK §13a'!AI268)</f>
        <v/>
      </c>
      <c r="F268" s="219"/>
      <c r="G268" s="219"/>
      <c r="H268" s="345" t="str">
        <f t="shared" si="148"/>
        <v/>
      </c>
      <c r="I268" s="345" t="str">
        <f t="shared" si="149"/>
        <v/>
      </c>
      <c r="J268" s="345" t="str">
        <f t="shared" si="150"/>
        <v/>
      </c>
      <c r="K268" s="220">
        <f t="shared" si="151"/>
        <v>0</v>
      </c>
      <c r="L268" s="220">
        <f t="shared" si="152"/>
        <v>0</v>
      </c>
      <c r="M268" s="220">
        <f t="shared" si="153"/>
        <v>0</v>
      </c>
      <c r="N268" s="220" t="str">
        <f t="shared" si="154"/>
        <v/>
      </c>
      <c r="O268" s="220" t="str">
        <f t="shared" si="155"/>
        <v/>
      </c>
      <c r="P268" s="220" t="str">
        <f t="shared" si="156"/>
        <v/>
      </c>
      <c r="Q268" s="214" t="str">
        <f t="shared" si="132"/>
        <v/>
      </c>
      <c r="R268" s="141"/>
      <c r="S268" s="211"/>
      <c r="T268" s="346" t="str">
        <f t="shared" si="133"/>
        <v/>
      </c>
      <c r="U268" s="127" t="str">
        <f t="shared" si="157"/>
        <v/>
      </c>
      <c r="V268" s="127" t="str">
        <f t="shared" si="158"/>
        <v/>
      </c>
      <c r="W268" s="127" t="str">
        <f t="shared" si="134"/>
        <v/>
      </c>
      <c r="X268" s="127" t="str">
        <f t="shared" si="135"/>
        <v/>
      </c>
      <c r="Y268" s="141"/>
      <c r="Z268" s="211"/>
      <c r="AA268" s="361" t="str">
        <f t="shared" si="136"/>
        <v/>
      </c>
      <c r="AB268" s="127" t="str">
        <f t="shared" si="159"/>
        <v/>
      </c>
      <c r="AC268" s="127" t="str">
        <f t="shared" si="160"/>
        <v/>
      </c>
      <c r="AD268" s="127" t="str">
        <f t="shared" si="137"/>
        <v/>
      </c>
      <c r="AE268" s="127" t="str">
        <f t="shared" si="138"/>
        <v/>
      </c>
      <c r="AF268" s="213" t="str">
        <f t="shared" si="164"/>
        <v/>
      </c>
      <c r="AG268" s="141"/>
      <c r="AH268" s="211"/>
      <c r="AI268" s="346" t="str">
        <f t="shared" si="139"/>
        <v/>
      </c>
      <c r="AJ268" s="153" t="str">
        <f t="shared" si="161"/>
        <v/>
      </c>
      <c r="AK268" s="153" t="str">
        <f t="shared" si="140"/>
        <v/>
      </c>
      <c r="AL268" s="153" t="str">
        <f t="shared" si="141"/>
        <v/>
      </c>
      <c r="AM268" s="141"/>
      <c r="AN268" s="211"/>
      <c r="AO268" s="346" t="str">
        <f t="shared" si="142"/>
        <v/>
      </c>
      <c r="AP268" s="153" t="str">
        <f t="shared" si="162"/>
        <v/>
      </c>
      <c r="AQ268" s="153" t="str">
        <f t="shared" si="143"/>
        <v/>
      </c>
      <c r="AR268" s="153" t="str">
        <f t="shared" si="144"/>
        <v/>
      </c>
      <c r="AS268" s="141"/>
      <c r="AT268" s="211"/>
      <c r="AU268" s="346" t="str">
        <f t="shared" si="145"/>
        <v/>
      </c>
      <c r="AV268" s="153" t="str">
        <f t="shared" si="163"/>
        <v/>
      </c>
      <c r="AW268" s="153" t="str">
        <f t="shared" si="146"/>
        <v/>
      </c>
      <c r="AX268" s="153" t="str">
        <f t="shared" si="147"/>
        <v/>
      </c>
    </row>
    <row r="269" spans="1:50" ht="29.45" customHeight="1" x14ac:dyDescent="0.25">
      <c r="A269" s="216" t="str">
        <f>'N-Bedarf-SK §13a'!A269</f>
        <v/>
      </c>
      <c r="B269" s="216" t="str">
        <f>IF('N-Bedarf-SK §13a'!B269="","",'N-Bedarf-SK §13a'!B269)</f>
        <v/>
      </c>
      <c r="C269" s="217" t="str">
        <f>IF('N-Bedarf-SK §13a'!D269="","",'N-Bedarf-SK §13a'!D269)</f>
        <v/>
      </c>
      <c r="D269" s="218" t="str">
        <f>IF('N-Bedarf-SK §13a'!C269="","",'N-Bedarf-SK §13a'!C269)</f>
        <v/>
      </c>
      <c r="E269" s="219" t="str">
        <f>IF('N-Bedarf-SK §13a'!AI269="",'N-Bedarf-SK §13a'!AG269,'N-Bedarf-SK §13a'!AI269)</f>
        <v/>
      </c>
      <c r="F269" s="219"/>
      <c r="G269" s="219"/>
      <c r="H269" s="345" t="str">
        <f t="shared" si="148"/>
        <v/>
      </c>
      <c r="I269" s="345" t="str">
        <f t="shared" si="149"/>
        <v/>
      </c>
      <c r="J269" s="345" t="str">
        <f t="shared" si="150"/>
        <v/>
      </c>
      <c r="K269" s="220">
        <f t="shared" si="151"/>
        <v>0</v>
      </c>
      <c r="L269" s="220">
        <f t="shared" si="152"/>
        <v>0</v>
      </c>
      <c r="M269" s="220">
        <f t="shared" si="153"/>
        <v>0</v>
      </c>
      <c r="N269" s="220" t="str">
        <f t="shared" si="154"/>
        <v/>
      </c>
      <c r="O269" s="220" t="str">
        <f t="shared" si="155"/>
        <v/>
      </c>
      <c r="P269" s="220" t="str">
        <f t="shared" si="156"/>
        <v/>
      </c>
      <c r="Q269" s="214" t="str">
        <f t="shared" si="132"/>
        <v/>
      </c>
      <c r="R269" s="141"/>
      <c r="S269" s="211"/>
      <c r="T269" s="346" t="str">
        <f t="shared" si="133"/>
        <v/>
      </c>
      <c r="U269" s="127" t="str">
        <f t="shared" si="157"/>
        <v/>
      </c>
      <c r="V269" s="127" t="str">
        <f t="shared" si="158"/>
        <v/>
      </c>
      <c r="W269" s="127" t="str">
        <f t="shared" si="134"/>
        <v/>
      </c>
      <c r="X269" s="127" t="str">
        <f t="shared" si="135"/>
        <v/>
      </c>
      <c r="Y269" s="141"/>
      <c r="Z269" s="211"/>
      <c r="AA269" s="361" t="str">
        <f t="shared" si="136"/>
        <v/>
      </c>
      <c r="AB269" s="127" t="str">
        <f t="shared" si="159"/>
        <v/>
      </c>
      <c r="AC269" s="127" t="str">
        <f t="shared" si="160"/>
        <v/>
      </c>
      <c r="AD269" s="127" t="str">
        <f t="shared" si="137"/>
        <v/>
      </c>
      <c r="AE269" s="127" t="str">
        <f t="shared" si="138"/>
        <v/>
      </c>
      <c r="AF269" s="213" t="str">
        <f t="shared" si="164"/>
        <v/>
      </c>
      <c r="AG269" s="141"/>
      <c r="AH269" s="211"/>
      <c r="AI269" s="346" t="str">
        <f t="shared" si="139"/>
        <v/>
      </c>
      <c r="AJ269" s="153" t="str">
        <f t="shared" si="161"/>
        <v/>
      </c>
      <c r="AK269" s="153" t="str">
        <f t="shared" si="140"/>
        <v/>
      </c>
      <c r="AL269" s="153" t="str">
        <f t="shared" si="141"/>
        <v/>
      </c>
      <c r="AM269" s="141"/>
      <c r="AN269" s="211"/>
      <c r="AO269" s="346" t="str">
        <f t="shared" si="142"/>
        <v/>
      </c>
      <c r="AP269" s="153" t="str">
        <f t="shared" si="162"/>
        <v/>
      </c>
      <c r="AQ269" s="153" t="str">
        <f t="shared" si="143"/>
        <v/>
      </c>
      <c r="AR269" s="153" t="str">
        <f t="shared" si="144"/>
        <v/>
      </c>
      <c r="AS269" s="141"/>
      <c r="AT269" s="211"/>
      <c r="AU269" s="346" t="str">
        <f t="shared" si="145"/>
        <v/>
      </c>
      <c r="AV269" s="153" t="str">
        <f t="shared" si="163"/>
        <v/>
      </c>
      <c r="AW269" s="153" t="str">
        <f t="shared" si="146"/>
        <v/>
      </c>
      <c r="AX269" s="153" t="str">
        <f t="shared" si="147"/>
        <v/>
      </c>
    </row>
    <row r="270" spans="1:50" ht="29.45" customHeight="1" x14ac:dyDescent="0.25">
      <c r="A270" s="216" t="str">
        <f>'N-Bedarf-SK §13a'!A270</f>
        <v/>
      </c>
      <c r="B270" s="216" t="str">
        <f>IF('N-Bedarf-SK §13a'!B270="","",'N-Bedarf-SK §13a'!B270)</f>
        <v/>
      </c>
      <c r="C270" s="217" t="str">
        <f>IF('N-Bedarf-SK §13a'!D270="","",'N-Bedarf-SK §13a'!D270)</f>
        <v/>
      </c>
      <c r="D270" s="218" t="str">
        <f>IF('N-Bedarf-SK §13a'!C270="","",'N-Bedarf-SK §13a'!C270)</f>
        <v/>
      </c>
      <c r="E270" s="219" t="str">
        <f>IF('N-Bedarf-SK §13a'!AI270="",'N-Bedarf-SK §13a'!AG270,'N-Bedarf-SK §13a'!AI270)</f>
        <v/>
      </c>
      <c r="F270" s="219"/>
      <c r="G270" s="219"/>
      <c r="H270" s="345" t="str">
        <f t="shared" si="148"/>
        <v/>
      </c>
      <c r="I270" s="345" t="str">
        <f t="shared" si="149"/>
        <v/>
      </c>
      <c r="J270" s="345" t="str">
        <f t="shared" si="150"/>
        <v/>
      </c>
      <c r="K270" s="220">
        <f t="shared" si="151"/>
        <v>0</v>
      </c>
      <c r="L270" s="220">
        <f t="shared" si="152"/>
        <v>0</v>
      </c>
      <c r="M270" s="220">
        <f t="shared" si="153"/>
        <v>0</v>
      </c>
      <c r="N270" s="220" t="str">
        <f t="shared" si="154"/>
        <v/>
      </c>
      <c r="O270" s="220" t="str">
        <f t="shared" si="155"/>
        <v/>
      </c>
      <c r="P270" s="220" t="str">
        <f t="shared" si="156"/>
        <v/>
      </c>
      <c r="Q270" s="214" t="str">
        <f t="shared" si="132"/>
        <v/>
      </c>
      <c r="R270" s="141"/>
      <c r="S270" s="211"/>
      <c r="T270" s="346" t="str">
        <f t="shared" si="133"/>
        <v/>
      </c>
      <c r="U270" s="127" t="str">
        <f t="shared" si="157"/>
        <v/>
      </c>
      <c r="V270" s="127" t="str">
        <f t="shared" si="158"/>
        <v/>
      </c>
      <c r="W270" s="127" t="str">
        <f t="shared" si="134"/>
        <v/>
      </c>
      <c r="X270" s="127" t="str">
        <f t="shared" si="135"/>
        <v/>
      </c>
      <c r="Y270" s="141"/>
      <c r="Z270" s="211"/>
      <c r="AA270" s="361" t="str">
        <f t="shared" si="136"/>
        <v/>
      </c>
      <c r="AB270" s="127" t="str">
        <f t="shared" si="159"/>
        <v/>
      </c>
      <c r="AC270" s="127" t="str">
        <f t="shared" si="160"/>
        <v/>
      </c>
      <c r="AD270" s="127" t="str">
        <f t="shared" si="137"/>
        <v/>
      </c>
      <c r="AE270" s="127" t="str">
        <f t="shared" si="138"/>
        <v/>
      </c>
      <c r="AF270" s="213" t="str">
        <f t="shared" si="164"/>
        <v/>
      </c>
      <c r="AG270" s="141"/>
      <c r="AH270" s="211"/>
      <c r="AI270" s="346" t="str">
        <f t="shared" si="139"/>
        <v/>
      </c>
      <c r="AJ270" s="153" t="str">
        <f t="shared" si="161"/>
        <v/>
      </c>
      <c r="AK270" s="153" t="str">
        <f t="shared" si="140"/>
        <v/>
      </c>
      <c r="AL270" s="153" t="str">
        <f t="shared" si="141"/>
        <v/>
      </c>
      <c r="AM270" s="141"/>
      <c r="AN270" s="211"/>
      <c r="AO270" s="346" t="str">
        <f t="shared" si="142"/>
        <v/>
      </c>
      <c r="AP270" s="153" t="str">
        <f t="shared" si="162"/>
        <v/>
      </c>
      <c r="AQ270" s="153" t="str">
        <f t="shared" si="143"/>
        <v/>
      </c>
      <c r="AR270" s="153" t="str">
        <f t="shared" si="144"/>
        <v/>
      </c>
      <c r="AS270" s="141"/>
      <c r="AT270" s="211"/>
      <c r="AU270" s="346" t="str">
        <f t="shared" si="145"/>
        <v/>
      </c>
      <c r="AV270" s="153" t="str">
        <f t="shared" si="163"/>
        <v/>
      </c>
      <c r="AW270" s="153" t="str">
        <f t="shared" si="146"/>
        <v/>
      </c>
      <c r="AX270" s="153" t="str">
        <f t="shared" si="147"/>
        <v/>
      </c>
    </row>
    <row r="271" spans="1:50" ht="29.45" customHeight="1" x14ac:dyDescent="0.25">
      <c r="A271" s="216" t="str">
        <f>'N-Bedarf-SK §13a'!A271</f>
        <v/>
      </c>
      <c r="B271" s="216" t="str">
        <f>IF('N-Bedarf-SK §13a'!B271="","",'N-Bedarf-SK §13a'!B271)</f>
        <v/>
      </c>
      <c r="C271" s="217" t="str">
        <f>IF('N-Bedarf-SK §13a'!D271="","",'N-Bedarf-SK §13a'!D271)</f>
        <v/>
      </c>
      <c r="D271" s="218" t="str">
        <f>IF('N-Bedarf-SK §13a'!C271="","",'N-Bedarf-SK §13a'!C271)</f>
        <v/>
      </c>
      <c r="E271" s="219" t="str">
        <f>IF('N-Bedarf-SK §13a'!AI271="",'N-Bedarf-SK §13a'!AG271,'N-Bedarf-SK §13a'!AI271)</f>
        <v/>
      </c>
      <c r="F271" s="219"/>
      <c r="G271" s="219"/>
      <c r="H271" s="345" t="str">
        <f t="shared" si="148"/>
        <v/>
      </c>
      <c r="I271" s="345" t="str">
        <f t="shared" si="149"/>
        <v/>
      </c>
      <c r="J271" s="345" t="str">
        <f t="shared" si="150"/>
        <v/>
      </c>
      <c r="K271" s="220">
        <f t="shared" si="151"/>
        <v>0</v>
      </c>
      <c r="L271" s="220">
        <f t="shared" si="152"/>
        <v>0</v>
      </c>
      <c r="M271" s="220">
        <f t="shared" si="153"/>
        <v>0</v>
      </c>
      <c r="N271" s="220" t="str">
        <f t="shared" si="154"/>
        <v/>
      </c>
      <c r="O271" s="220" t="str">
        <f t="shared" si="155"/>
        <v/>
      </c>
      <c r="P271" s="220" t="str">
        <f t="shared" si="156"/>
        <v/>
      </c>
      <c r="Q271" s="214" t="str">
        <f t="shared" si="132"/>
        <v/>
      </c>
      <c r="R271" s="141"/>
      <c r="S271" s="211"/>
      <c r="T271" s="346" t="str">
        <f t="shared" si="133"/>
        <v/>
      </c>
      <c r="U271" s="127" t="str">
        <f t="shared" si="157"/>
        <v/>
      </c>
      <c r="V271" s="127" t="str">
        <f t="shared" si="158"/>
        <v/>
      </c>
      <c r="W271" s="127" t="str">
        <f t="shared" si="134"/>
        <v/>
      </c>
      <c r="X271" s="127" t="str">
        <f t="shared" si="135"/>
        <v/>
      </c>
      <c r="Y271" s="141"/>
      <c r="Z271" s="211"/>
      <c r="AA271" s="361" t="str">
        <f t="shared" si="136"/>
        <v/>
      </c>
      <c r="AB271" s="127" t="str">
        <f t="shared" si="159"/>
        <v/>
      </c>
      <c r="AC271" s="127" t="str">
        <f t="shared" si="160"/>
        <v/>
      </c>
      <c r="AD271" s="127" t="str">
        <f t="shared" si="137"/>
        <v/>
      </c>
      <c r="AE271" s="127" t="str">
        <f t="shared" si="138"/>
        <v/>
      </c>
      <c r="AF271" s="213" t="str">
        <f t="shared" si="164"/>
        <v/>
      </c>
      <c r="AG271" s="141"/>
      <c r="AH271" s="211"/>
      <c r="AI271" s="346" t="str">
        <f t="shared" si="139"/>
        <v/>
      </c>
      <c r="AJ271" s="153" t="str">
        <f t="shared" si="161"/>
        <v/>
      </c>
      <c r="AK271" s="153" t="str">
        <f t="shared" si="140"/>
        <v/>
      </c>
      <c r="AL271" s="153" t="str">
        <f t="shared" si="141"/>
        <v/>
      </c>
      <c r="AM271" s="141"/>
      <c r="AN271" s="211"/>
      <c r="AO271" s="346" t="str">
        <f t="shared" si="142"/>
        <v/>
      </c>
      <c r="AP271" s="153" t="str">
        <f t="shared" si="162"/>
        <v/>
      </c>
      <c r="AQ271" s="153" t="str">
        <f t="shared" si="143"/>
        <v/>
      </c>
      <c r="AR271" s="153" t="str">
        <f t="shared" si="144"/>
        <v/>
      </c>
      <c r="AS271" s="141"/>
      <c r="AT271" s="211"/>
      <c r="AU271" s="346" t="str">
        <f t="shared" si="145"/>
        <v/>
      </c>
      <c r="AV271" s="153" t="str">
        <f t="shared" si="163"/>
        <v/>
      </c>
      <c r="AW271" s="153" t="str">
        <f t="shared" si="146"/>
        <v/>
      </c>
      <c r="AX271" s="153" t="str">
        <f t="shared" si="147"/>
        <v/>
      </c>
    </row>
    <row r="272" spans="1:50" ht="29.45" customHeight="1" x14ac:dyDescent="0.25">
      <c r="A272" s="216" t="str">
        <f>'N-Bedarf-SK §13a'!A272</f>
        <v/>
      </c>
      <c r="B272" s="216" t="str">
        <f>IF('N-Bedarf-SK §13a'!B272="","",'N-Bedarf-SK §13a'!B272)</f>
        <v/>
      </c>
      <c r="C272" s="217" t="str">
        <f>IF('N-Bedarf-SK §13a'!D272="","",'N-Bedarf-SK §13a'!D272)</f>
        <v/>
      </c>
      <c r="D272" s="218" t="str">
        <f>IF('N-Bedarf-SK §13a'!C272="","",'N-Bedarf-SK §13a'!C272)</f>
        <v/>
      </c>
      <c r="E272" s="219" t="str">
        <f>IF('N-Bedarf-SK §13a'!AI272="",'N-Bedarf-SK §13a'!AG272,'N-Bedarf-SK §13a'!AI272)</f>
        <v/>
      </c>
      <c r="F272" s="219"/>
      <c r="G272" s="219"/>
      <c r="H272" s="345" t="str">
        <f t="shared" si="148"/>
        <v/>
      </c>
      <c r="I272" s="345" t="str">
        <f t="shared" si="149"/>
        <v/>
      </c>
      <c r="J272" s="345" t="str">
        <f t="shared" si="150"/>
        <v/>
      </c>
      <c r="K272" s="220">
        <f t="shared" si="151"/>
        <v>0</v>
      </c>
      <c r="L272" s="220">
        <f t="shared" si="152"/>
        <v>0</v>
      </c>
      <c r="M272" s="220">
        <f t="shared" si="153"/>
        <v>0</v>
      </c>
      <c r="N272" s="220" t="str">
        <f t="shared" si="154"/>
        <v/>
      </c>
      <c r="O272" s="220" t="str">
        <f t="shared" si="155"/>
        <v/>
      </c>
      <c r="P272" s="220" t="str">
        <f t="shared" si="156"/>
        <v/>
      </c>
      <c r="Q272" s="214" t="str">
        <f t="shared" si="132"/>
        <v/>
      </c>
      <c r="R272" s="141"/>
      <c r="S272" s="211"/>
      <c r="T272" s="346" t="str">
        <f t="shared" si="133"/>
        <v/>
      </c>
      <c r="U272" s="127" t="str">
        <f t="shared" si="157"/>
        <v/>
      </c>
      <c r="V272" s="127" t="str">
        <f t="shared" si="158"/>
        <v/>
      </c>
      <c r="W272" s="127" t="str">
        <f t="shared" si="134"/>
        <v/>
      </c>
      <c r="X272" s="127" t="str">
        <f t="shared" si="135"/>
        <v/>
      </c>
      <c r="Y272" s="141"/>
      <c r="Z272" s="211"/>
      <c r="AA272" s="361" t="str">
        <f t="shared" si="136"/>
        <v/>
      </c>
      <c r="AB272" s="127" t="str">
        <f t="shared" si="159"/>
        <v/>
      </c>
      <c r="AC272" s="127" t="str">
        <f t="shared" si="160"/>
        <v/>
      </c>
      <c r="AD272" s="127" t="str">
        <f t="shared" si="137"/>
        <v/>
      </c>
      <c r="AE272" s="127" t="str">
        <f t="shared" si="138"/>
        <v/>
      </c>
      <c r="AF272" s="213" t="str">
        <f t="shared" si="164"/>
        <v/>
      </c>
      <c r="AG272" s="141"/>
      <c r="AH272" s="211"/>
      <c r="AI272" s="346" t="str">
        <f t="shared" si="139"/>
        <v/>
      </c>
      <c r="AJ272" s="153" t="str">
        <f t="shared" si="161"/>
        <v/>
      </c>
      <c r="AK272" s="153" t="str">
        <f t="shared" si="140"/>
        <v/>
      </c>
      <c r="AL272" s="153" t="str">
        <f t="shared" si="141"/>
        <v/>
      </c>
      <c r="AM272" s="141"/>
      <c r="AN272" s="211"/>
      <c r="AO272" s="346" t="str">
        <f t="shared" si="142"/>
        <v/>
      </c>
      <c r="AP272" s="153" t="str">
        <f t="shared" si="162"/>
        <v/>
      </c>
      <c r="AQ272" s="153" t="str">
        <f t="shared" si="143"/>
        <v/>
      </c>
      <c r="AR272" s="153" t="str">
        <f t="shared" si="144"/>
        <v/>
      </c>
      <c r="AS272" s="141"/>
      <c r="AT272" s="211"/>
      <c r="AU272" s="346" t="str">
        <f t="shared" si="145"/>
        <v/>
      </c>
      <c r="AV272" s="153" t="str">
        <f t="shared" si="163"/>
        <v/>
      </c>
      <c r="AW272" s="153" t="str">
        <f t="shared" si="146"/>
        <v/>
      </c>
      <c r="AX272" s="153" t="str">
        <f t="shared" si="147"/>
        <v/>
      </c>
    </row>
    <row r="273" spans="1:50" ht="29.45" customHeight="1" x14ac:dyDescent="0.25">
      <c r="A273" s="216" t="str">
        <f>'N-Bedarf-SK §13a'!A273</f>
        <v/>
      </c>
      <c r="B273" s="216" t="str">
        <f>IF('N-Bedarf-SK §13a'!B273="","",'N-Bedarf-SK §13a'!B273)</f>
        <v/>
      </c>
      <c r="C273" s="217" t="str">
        <f>IF('N-Bedarf-SK §13a'!D273="","",'N-Bedarf-SK §13a'!D273)</f>
        <v/>
      </c>
      <c r="D273" s="218" t="str">
        <f>IF('N-Bedarf-SK §13a'!C273="","",'N-Bedarf-SK §13a'!C273)</f>
        <v/>
      </c>
      <c r="E273" s="219" t="str">
        <f>IF('N-Bedarf-SK §13a'!AI273="",'N-Bedarf-SK §13a'!AG273,'N-Bedarf-SK §13a'!AI273)</f>
        <v/>
      </c>
      <c r="F273" s="219"/>
      <c r="G273" s="219"/>
      <c r="H273" s="345" t="str">
        <f t="shared" si="148"/>
        <v/>
      </c>
      <c r="I273" s="345" t="str">
        <f t="shared" si="149"/>
        <v/>
      </c>
      <c r="J273" s="345" t="str">
        <f t="shared" si="150"/>
        <v/>
      </c>
      <c r="K273" s="220">
        <f t="shared" si="151"/>
        <v>0</v>
      </c>
      <c r="L273" s="220">
        <f t="shared" si="152"/>
        <v>0</v>
      </c>
      <c r="M273" s="220">
        <f t="shared" si="153"/>
        <v>0</v>
      </c>
      <c r="N273" s="220" t="str">
        <f t="shared" si="154"/>
        <v/>
      </c>
      <c r="O273" s="220" t="str">
        <f t="shared" si="155"/>
        <v/>
      </c>
      <c r="P273" s="220" t="str">
        <f t="shared" si="156"/>
        <v/>
      </c>
      <c r="Q273" s="214" t="str">
        <f t="shared" si="132"/>
        <v/>
      </c>
      <c r="R273" s="141"/>
      <c r="S273" s="211"/>
      <c r="T273" s="346" t="str">
        <f t="shared" si="133"/>
        <v/>
      </c>
      <c r="U273" s="127" t="str">
        <f t="shared" si="157"/>
        <v/>
      </c>
      <c r="V273" s="127" t="str">
        <f t="shared" si="158"/>
        <v/>
      </c>
      <c r="W273" s="127" t="str">
        <f t="shared" si="134"/>
        <v/>
      </c>
      <c r="X273" s="127" t="str">
        <f t="shared" si="135"/>
        <v/>
      </c>
      <c r="Y273" s="141"/>
      <c r="Z273" s="211"/>
      <c r="AA273" s="361" t="str">
        <f t="shared" si="136"/>
        <v/>
      </c>
      <c r="AB273" s="127" t="str">
        <f t="shared" si="159"/>
        <v/>
      </c>
      <c r="AC273" s="127" t="str">
        <f t="shared" si="160"/>
        <v/>
      </c>
      <c r="AD273" s="127" t="str">
        <f t="shared" si="137"/>
        <v/>
      </c>
      <c r="AE273" s="127" t="str">
        <f t="shared" si="138"/>
        <v/>
      </c>
      <c r="AF273" s="213" t="str">
        <f t="shared" si="164"/>
        <v/>
      </c>
      <c r="AG273" s="141"/>
      <c r="AH273" s="211"/>
      <c r="AI273" s="346" t="str">
        <f t="shared" si="139"/>
        <v/>
      </c>
      <c r="AJ273" s="153" t="str">
        <f t="shared" si="161"/>
        <v/>
      </c>
      <c r="AK273" s="153" t="str">
        <f t="shared" si="140"/>
        <v/>
      </c>
      <c r="AL273" s="153" t="str">
        <f t="shared" si="141"/>
        <v/>
      </c>
      <c r="AM273" s="141"/>
      <c r="AN273" s="211"/>
      <c r="AO273" s="346" t="str">
        <f t="shared" si="142"/>
        <v/>
      </c>
      <c r="AP273" s="153" t="str">
        <f t="shared" si="162"/>
        <v/>
      </c>
      <c r="AQ273" s="153" t="str">
        <f t="shared" si="143"/>
        <v/>
      </c>
      <c r="AR273" s="153" t="str">
        <f t="shared" si="144"/>
        <v/>
      </c>
      <c r="AS273" s="141"/>
      <c r="AT273" s="211"/>
      <c r="AU273" s="346" t="str">
        <f t="shared" si="145"/>
        <v/>
      </c>
      <c r="AV273" s="153" t="str">
        <f t="shared" si="163"/>
        <v/>
      </c>
      <c r="AW273" s="153" t="str">
        <f t="shared" si="146"/>
        <v/>
      </c>
      <c r="AX273" s="153" t="str">
        <f t="shared" si="147"/>
        <v/>
      </c>
    </row>
    <row r="274" spans="1:50" ht="29.45" customHeight="1" x14ac:dyDescent="0.25">
      <c r="A274" s="216" t="str">
        <f>'N-Bedarf-SK §13a'!A274</f>
        <v/>
      </c>
      <c r="B274" s="216" t="str">
        <f>IF('N-Bedarf-SK §13a'!B274="","",'N-Bedarf-SK §13a'!B274)</f>
        <v/>
      </c>
      <c r="C274" s="217" t="str">
        <f>IF('N-Bedarf-SK §13a'!D274="","",'N-Bedarf-SK §13a'!D274)</f>
        <v/>
      </c>
      <c r="D274" s="218" t="str">
        <f>IF('N-Bedarf-SK §13a'!C274="","",'N-Bedarf-SK §13a'!C274)</f>
        <v/>
      </c>
      <c r="E274" s="219" t="str">
        <f>IF('N-Bedarf-SK §13a'!AI274="",'N-Bedarf-SK §13a'!AG274,'N-Bedarf-SK §13a'!AI274)</f>
        <v/>
      </c>
      <c r="F274" s="219"/>
      <c r="G274" s="219"/>
      <c r="H274" s="345" t="str">
        <f t="shared" si="148"/>
        <v/>
      </c>
      <c r="I274" s="345" t="str">
        <f t="shared" si="149"/>
        <v/>
      </c>
      <c r="J274" s="345" t="str">
        <f t="shared" si="150"/>
        <v/>
      </c>
      <c r="K274" s="220">
        <f t="shared" si="151"/>
        <v>0</v>
      </c>
      <c r="L274" s="220">
        <f t="shared" si="152"/>
        <v>0</v>
      </c>
      <c r="M274" s="220">
        <f t="shared" si="153"/>
        <v>0</v>
      </c>
      <c r="N274" s="220" t="str">
        <f t="shared" si="154"/>
        <v/>
      </c>
      <c r="O274" s="220" t="str">
        <f t="shared" si="155"/>
        <v/>
      </c>
      <c r="P274" s="220" t="str">
        <f t="shared" si="156"/>
        <v/>
      </c>
      <c r="Q274" s="214" t="str">
        <f t="shared" si="132"/>
        <v/>
      </c>
      <c r="R274" s="141"/>
      <c r="S274" s="211"/>
      <c r="T274" s="346" t="str">
        <f t="shared" si="133"/>
        <v/>
      </c>
      <c r="U274" s="127" t="str">
        <f t="shared" si="157"/>
        <v/>
      </c>
      <c r="V274" s="127" t="str">
        <f t="shared" si="158"/>
        <v/>
      </c>
      <c r="W274" s="127" t="str">
        <f t="shared" si="134"/>
        <v/>
      </c>
      <c r="X274" s="127" t="str">
        <f t="shared" si="135"/>
        <v/>
      </c>
      <c r="Y274" s="141"/>
      <c r="Z274" s="211"/>
      <c r="AA274" s="361" t="str">
        <f t="shared" si="136"/>
        <v/>
      </c>
      <c r="AB274" s="127" t="str">
        <f t="shared" si="159"/>
        <v/>
      </c>
      <c r="AC274" s="127" t="str">
        <f t="shared" si="160"/>
        <v/>
      </c>
      <c r="AD274" s="127" t="str">
        <f t="shared" si="137"/>
        <v/>
      </c>
      <c r="AE274" s="127" t="str">
        <f t="shared" si="138"/>
        <v/>
      </c>
      <c r="AF274" s="213" t="str">
        <f t="shared" si="164"/>
        <v/>
      </c>
      <c r="AG274" s="141"/>
      <c r="AH274" s="211"/>
      <c r="AI274" s="346" t="str">
        <f t="shared" si="139"/>
        <v/>
      </c>
      <c r="AJ274" s="153" t="str">
        <f t="shared" si="161"/>
        <v/>
      </c>
      <c r="AK274" s="153" t="str">
        <f t="shared" si="140"/>
        <v/>
      </c>
      <c r="AL274" s="153" t="str">
        <f t="shared" si="141"/>
        <v/>
      </c>
      <c r="AM274" s="141"/>
      <c r="AN274" s="211"/>
      <c r="AO274" s="346" t="str">
        <f t="shared" si="142"/>
        <v/>
      </c>
      <c r="AP274" s="153" t="str">
        <f t="shared" si="162"/>
        <v/>
      </c>
      <c r="AQ274" s="153" t="str">
        <f t="shared" si="143"/>
        <v/>
      </c>
      <c r="AR274" s="153" t="str">
        <f t="shared" si="144"/>
        <v/>
      </c>
      <c r="AS274" s="141"/>
      <c r="AT274" s="211"/>
      <c r="AU274" s="346" t="str">
        <f t="shared" si="145"/>
        <v/>
      </c>
      <c r="AV274" s="153" t="str">
        <f t="shared" si="163"/>
        <v/>
      </c>
      <c r="AW274" s="153" t="str">
        <f t="shared" si="146"/>
        <v/>
      </c>
      <c r="AX274" s="153" t="str">
        <f t="shared" si="147"/>
        <v/>
      </c>
    </row>
    <row r="275" spans="1:50" ht="29.45" customHeight="1" x14ac:dyDescent="0.25">
      <c r="A275" s="216" t="str">
        <f>'N-Bedarf-SK §13a'!A275</f>
        <v/>
      </c>
      <c r="B275" s="216" t="str">
        <f>IF('N-Bedarf-SK §13a'!B275="","",'N-Bedarf-SK §13a'!B275)</f>
        <v/>
      </c>
      <c r="C275" s="217" t="str">
        <f>IF('N-Bedarf-SK §13a'!D275="","",'N-Bedarf-SK §13a'!D275)</f>
        <v/>
      </c>
      <c r="D275" s="218" t="str">
        <f>IF('N-Bedarf-SK §13a'!C275="","",'N-Bedarf-SK §13a'!C275)</f>
        <v/>
      </c>
      <c r="E275" s="219" t="str">
        <f>IF('N-Bedarf-SK §13a'!AI275="",'N-Bedarf-SK §13a'!AG275,'N-Bedarf-SK §13a'!AI275)</f>
        <v/>
      </c>
      <c r="F275" s="219"/>
      <c r="G275" s="219"/>
      <c r="H275" s="345" t="str">
        <f t="shared" si="148"/>
        <v/>
      </c>
      <c r="I275" s="345" t="str">
        <f t="shared" si="149"/>
        <v/>
      </c>
      <c r="J275" s="345" t="str">
        <f t="shared" si="150"/>
        <v/>
      </c>
      <c r="K275" s="220">
        <f t="shared" si="151"/>
        <v>0</v>
      </c>
      <c r="L275" s="220">
        <f t="shared" si="152"/>
        <v>0</v>
      </c>
      <c r="M275" s="220">
        <f t="shared" si="153"/>
        <v>0</v>
      </c>
      <c r="N275" s="220" t="str">
        <f t="shared" si="154"/>
        <v/>
      </c>
      <c r="O275" s="220" t="str">
        <f t="shared" si="155"/>
        <v/>
      </c>
      <c r="P275" s="220" t="str">
        <f t="shared" si="156"/>
        <v/>
      </c>
      <c r="Q275" s="214" t="str">
        <f t="shared" si="132"/>
        <v/>
      </c>
      <c r="R275" s="141"/>
      <c r="S275" s="211"/>
      <c r="T275" s="346" t="str">
        <f t="shared" si="133"/>
        <v/>
      </c>
      <c r="U275" s="127" t="str">
        <f t="shared" si="157"/>
        <v/>
      </c>
      <c r="V275" s="127" t="str">
        <f t="shared" si="158"/>
        <v/>
      </c>
      <c r="W275" s="127" t="str">
        <f t="shared" si="134"/>
        <v/>
      </c>
      <c r="X275" s="127" t="str">
        <f t="shared" si="135"/>
        <v/>
      </c>
      <c r="Y275" s="141"/>
      <c r="Z275" s="211"/>
      <c r="AA275" s="361" t="str">
        <f t="shared" si="136"/>
        <v/>
      </c>
      <c r="AB275" s="127" t="str">
        <f t="shared" si="159"/>
        <v/>
      </c>
      <c r="AC275" s="127" t="str">
        <f t="shared" si="160"/>
        <v/>
      </c>
      <c r="AD275" s="127" t="str">
        <f t="shared" si="137"/>
        <v/>
      </c>
      <c r="AE275" s="127" t="str">
        <f t="shared" si="138"/>
        <v/>
      </c>
      <c r="AF275" s="213" t="str">
        <f t="shared" si="164"/>
        <v/>
      </c>
      <c r="AG275" s="141"/>
      <c r="AH275" s="211"/>
      <c r="AI275" s="346" t="str">
        <f t="shared" si="139"/>
        <v/>
      </c>
      <c r="AJ275" s="153" t="str">
        <f t="shared" si="161"/>
        <v/>
      </c>
      <c r="AK275" s="153" t="str">
        <f t="shared" si="140"/>
        <v/>
      </c>
      <c r="AL275" s="153" t="str">
        <f t="shared" si="141"/>
        <v/>
      </c>
      <c r="AM275" s="141"/>
      <c r="AN275" s="211"/>
      <c r="AO275" s="346" t="str">
        <f t="shared" si="142"/>
        <v/>
      </c>
      <c r="AP275" s="153" t="str">
        <f t="shared" si="162"/>
        <v/>
      </c>
      <c r="AQ275" s="153" t="str">
        <f t="shared" si="143"/>
        <v/>
      </c>
      <c r="AR275" s="153" t="str">
        <f t="shared" si="144"/>
        <v/>
      </c>
      <c r="AS275" s="141"/>
      <c r="AT275" s="211"/>
      <c r="AU275" s="346" t="str">
        <f t="shared" si="145"/>
        <v/>
      </c>
      <c r="AV275" s="153" t="str">
        <f t="shared" si="163"/>
        <v/>
      </c>
      <c r="AW275" s="153" t="str">
        <f t="shared" si="146"/>
        <v/>
      </c>
      <c r="AX275" s="153" t="str">
        <f t="shared" si="147"/>
        <v/>
      </c>
    </row>
    <row r="276" spans="1:50" ht="29.45" customHeight="1" x14ac:dyDescent="0.25">
      <c r="A276" s="216" t="str">
        <f>'N-Bedarf-SK §13a'!A276</f>
        <v/>
      </c>
      <c r="B276" s="216" t="str">
        <f>IF('N-Bedarf-SK §13a'!B276="","",'N-Bedarf-SK §13a'!B276)</f>
        <v/>
      </c>
      <c r="C276" s="217" t="str">
        <f>IF('N-Bedarf-SK §13a'!D276="","",'N-Bedarf-SK §13a'!D276)</f>
        <v/>
      </c>
      <c r="D276" s="218" t="str">
        <f>IF('N-Bedarf-SK §13a'!C276="","",'N-Bedarf-SK §13a'!C276)</f>
        <v/>
      </c>
      <c r="E276" s="219" t="str">
        <f>IF('N-Bedarf-SK §13a'!AI276="",'N-Bedarf-SK §13a'!AG276,'N-Bedarf-SK §13a'!AI276)</f>
        <v/>
      </c>
      <c r="F276" s="219"/>
      <c r="G276" s="219"/>
      <c r="H276" s="345" t="str">
        <f t="shared" si="148"/>
        <v/>
      </c>
      <c r="I276" s="345" t="str">
        <f t="shared" si="149"/>
        <v/>
      </c>
      <c r="J276" s="345" t="str">
        <f t="shared" si="150"/>
        <v/>
      </c>
      <c r="K276" s="220">
        <f t="shared" si="151"/>
        <v>0</v>
      </c>
      <c r="L276" s="220">
        <f t="shared" si="152"/>
        <v>0</v>
      </c>
      <c r="M276" s="220">
        <f t="shared" si="153"/>
        <v>0</v>
      </c>
      <c r="N276" s="220" t="str">
        <f t="shared" si="154"/>
        <v/>
      </c>
      <c r="O276" s="220" t="str">
        <f t="shared" si="155"/>
        <v/>
      </c>
      <c r="P276" s="220" t="str">
        <f t="shared" si="156"/>
        <v/>
      </c>
      <c r="Q276" s="214" t="str">
        <f t="shared" si="132"/>
        <v/>
      </c>
      <c r="R276" s="141"/>
      <c r="S276" s="211"/>
      <c r="T276" s="346" t="str">
        <f t="shared" si="133"/>
        <v/>
      </c>
      <c r="U276" s="127" t="str">
        <f t="shared" si="157"/>
        <v/>
      </c>
      <c r="V276" s="127" t="str">
        <f t="shared" si="158"/>
        <v/>
      </c>
      <c r="W276" s="127" t="str">
        <f t="shared" si="134"/>
        <v/>
      </c>
      <c r="X276" s="127" t="str">
        <f t="shared" si="135"/>
        <v/>
      </c>
      <c r="Y276" s="141"/>
      <c r="Z276" s="211"/>
      <c r="AA276" s="361" t="str">
        <f t="shared" si="136"/>
        <v/>
      </c>
      <c r="AB276" s="127" t="str">
        <f t="shared" si="159"/>
        <v/>
      </c>
      <c r="AC276" s="127" t="str">
        <f t="shared" si="160"/>
        <v/>
      </c>
      <c r="AD276" s="127" t="str">
        <f t="shared" si="137"/>
        <v/>
      </c>
      <c r="AE276" s="127" t="str">
        <f t="shared" si="138"/>
        <v/>
      </c>
      <c r="AF276" s="213" t="str">
        <f t="shared" si="164"/>
        <v/>
      </c>
      <c r="AG276" s="141"/>
      <c r="AH276" s="211"/>
      <c r="AI276" s="346" t="str">
        <f t="shared" si="139"/>
        <v/>
      </c>
      <c r="AJ276" s="153" t="str">
        <f t="shared" si="161"/>
        <v/>
      </c>
      <c r="AK276" s="153" t="str">
        <f t="shared" si="140"/>
        <v/>
      </c>
      <c r="AL276" s="153" t="str">
        <f t="shared" si="141"/>
        <v/>
      </c>
      <c r="AM276" s="141"/>
      <c r="AN276" s="211"/>
      <c r="AO276" s="346" t="str">
        <f t="shared" si="142"/>
        <v/>
      </c>
      <c r="AP276" s="153" t="str">
        <f t="shared" si="162"/>
        <v/>
      </c>
      <c r="AQ276" s="153" t="str">
        <f t="shared" si="143"/>
        <v/>
      </c>
      <c r="AR276" s="153" t="str">
        <f t="shared" si="144"/>
        <v/>
      </c>
      <c r="AS276" s="141"/>
      <c r="AT276" s="211"/>
      <c r="AU276" s="346" t="str">
        <f t="shared" si="145"/>
        <v/>
      </c>
      <c r="AV276" s="153" t="str">
        <f t="shared" si="163"/>
        <v/>
      </c>
      <c r="AW276" s="153" t="str">
        <f t="shared" si="146"/>
        <v/>
      </c>
      <c r="AX276" s="153" t="str">
        <f t="shared" si="147"/>
        <v/>
      </c>
    </row>
    <row r="277" spans="1:50" ht="29.45" customHeight="1" x14ac:dyDescent="0.25">
      <c r="A277" s="216" t="str">
        <f>'N-Bedarf-SK §13a'!A277</f>
        <v/>
      </c>
      <c r="B277" s="216" t="str">
        <f>IF('N-Bedarf-SK §13a'!B277="","",'N-Bedarf-SK §13a'!B277)</f>
        <v/>
      </c>
      <c r="C277" s="217" t="str">
        <f>IF('N-Bedarf-SK §13a'!D277="","",'N-Bedarf-SK §13a'!D277)</f>
        <v/>
      </c>
      <c r="D277" s="218" t="str">
        <f>IF('N-Bedarf-SK §13a'!C277="","",'N-Bedarf-SK §13a'!C277)</f>
        <v/>
      </c>
      <c r="E277" s="219" t="str">
        <f>IF('N-Bedarf-SK §13a'!AI277="",'N-Bedarf-SK §13a'!AG277,'N-Bedarf-SK §13a'!AI277)</f>
        <v/>
      </c>
      <c r="F277" s="219"/>
      <c r="G277" s="219"/>
      <c r="H277" s="345" t="str">
        <f t="shared" si="148"/>
        <v/>
      </c>
      <c r="I277" s="345" t="str">
        <f t="shared" si="149"/>
        <v/>
      </c>
      <c r="J277" s="345" t="str">
        <f t="shared" si="150"/>
        <v/>
      </c>
      <c r="K277" s="220">
        <f t="shared" si="151"/>
        <v>0</v>
      </c>
      <c r="L277" s="220">
        <f t="shared" si="152"/>
        <v>0</v>
      </c>
      <c r="M277" s="220">
        <f t="shared" si="153"/>
        <v>0</v>
      </c>
      <c r="N277" s="220" t="str">
        <f t="shared" si="154"/>
        <v/>
      </c>
      <c r="O277" s="220" t="str">
        <f t="shared" si="155"/>
        <v/>
      </c>
      <c r="P277" s="220" t="str">
        <f t="shared" si="156"/>
        <v/>
      </c>
      <c r="Q277" s="214" t="str">
        <f t="shared" si="132"/>
        <v/>
      </c>
      <c r="R277" s="141"/>
      <c r="S277" s="211"/>
      <c r="T277" s="346" t="str">
        <f t="shared" si="133"/>
        <v/>
      </c>
      <c r="U277" s="127" t="str">
        <f t="shared" si="157"/>
        <v/>
      </c>
      <c r="V277" s="127" t="str">
        <f t="shared" si="158"/>
        <v/>
      </c>
      <c r="W277" s="127" t="str">
        <f t="shared" si="134"/>
        <v/>
      </c>
      <c r="X277" s="127" t="str">
        <f t="shared" si="135"/>
        <v/>
      </c>
      <c r="Y277" s="141"/>
      <c r="Z277" s="211"/>
      <c r="AA277" s="361" t="str">
        <f t="shared" si="136"/>
        <v/>
      </c>
      <c r="AB277" s="127" t="str">
        <f t="shared" si="159"/>
        <v/>
      </c>
      <c r="AC277" s="127" t="str">
        <f t="shared" si="160"/>
        <v/>
      </c>
      <c r="AD277" s="127" t="str">
        <f t="shared" si="137"/>
        <v/>
      </c>
      <c r="AE277" s="127" t="str">
        <f t="shared" si="138"/>
        <v/>
      </c>
      <c r="AF277" s="213" t="str">
        <f t="shared" si="164"/>
        <v/>
      </c>
      <c r="AG277" s="141"/>
      <c r="AH277" s="211"/>
      <c r="AI277" s="346" t="str">
        <f t="shared" si="139"/>
        <v/>
      </c>
      <c r="AJ277" s="153" t="str">
        <f t="shared" si="161"/>
        <v/>
      </c>
      <c r="AK277" s="153" t="str">
        <f t="shared" si="140"/>
        <v/>
      </c>
      <c r="AL277" s="153" t="str">
        <f t="shared" si="141"/>
        <v/>
      </c>
      <c r="AM277" s="141"/>
      <c r="AN277" s="211"/>
      <c r="AO277" s="346" t="str">
        <f t="shared" si="142"/>
        <v/>
      </c>
      <c r="AP277" s="153" t="str">
        <f t="shared" si="162"/>
        <v/>
      </c>
      <c r="AQ277" s="153" t="str">
        <f t="shared" si="143"/>
        <v/>
      </c>
      <c r="AR277" s="153" t="str">
        <f t="shared" si="144"/>
        <v/>
      </c>
      <c r="AS277" s="141"/>
      <c r="AT277" s="211"/>
      <c r="AU277" s="346" t="str">
        <f t="shared" si="145"/>
        <v/>
      </c>
      <c r="AV277" s="153" t="str">
        <f t="shared" si="163"/>
        <v/>
      </c>
      <c r="AW277" s="153" t="str">
        <f t="shared" si="146"/>
        <v/>
      </c>
      <c r="AX277" s="153" t="str">
        <f t="shared" si="147"/>
        <v/>
      </c>
    </row>
    <row r="278" spans="1:50" ht="29.45" customHeight="1" x14ac:dyDescent="0.25">
      <c r="A278" s="216" t="str">
        <f>'N-Bedarf-SK §13a'!A278</f>
        <v/>
      </c>
      <c r="B278" s="216" t="str">
        <f>IF('N-Bedarf-SK §13a'!B278="","",'N-Bedarf-SK §13a'!B278)</f>
        <v/>
      </c>
      <c r="C278" s="217" t="str">
        <f>IF('N-Bedarf-SK §13a'!D278="","",'N-Bedarf-SK §13a'!D278)</f>
        <v/>
      </c>
      <c r="D278" s="218" t="str">
        <f>IF('N-Bedarf-SK §13a'!C278="","",'N-Bedarf-SK §13a'!C278)</f>
        <v/>
      </c>
      <c r="E278" s="219" t="str">
        <f>IF('N-Bedarf-SK §13a'!AI278="",'N-Bedarf-SK §13a'!AG278,'N-Bedarf-SK §13a'!AI278)</f>
        <v/>
      </c>
      <c r="F278" s="219"/>
      <c r="G278" s="219"/>
      <c r="H278" s="345" t="str">
        <f t="shared" si="148"/>
        <v/>
      </c>
      <c r="I278" s="345" t="str">
        <f t="shared" si="149"/>
        <v/>
      </c>
      <c r="J278" s="345" t="str">
        <f t="shared" si="150"/>
        <v/>
      </c>
      <c r="K278" s="220">
        <f t="shared" si="151"/>
        <v>0</v>
      </c>
      <c r="L278" s="220">
        <f t="shared" si="152"/>
        <v>0</v>
      </c>
      <c r="M278" s="220">
        <f t="shared" si="153"/>
        <v>0</v>
      </c>
      <c r="N278" s="220" t="str">
        <f t="shared" si="154"/>
        <v/>
      </c>
      <c r="O278" s="220" t="str">
        <f t="shared" si="155"/>
        <v/>
      </c>
      <c r="P278" s="220" t="str">
        <f t="shared" si="156"/>
        <v/>
      </c>
      <c r="Q278" s="214" t="str">
        <f t="shared" si="132"/>
        <v/>
      </c>
      <c r="R278" s="141"/>
      <c r="S278" s="211"/>
      <c r="T278" s="346" t="str">
        <f t="shared" si="133"/>
        <v/>
      </c>
      <c r="U278" s="127" t="str">
        <f t="shared" si="157"/>
        <v/>
      </c>
      <c r="V278" s="127" t="str">
        <f t="shared" si="158"/>
        <v/>
      </c>
      <c r="W278" s="127" t="str">
        <f t="shared" si="134"/>
        <v/>
      </c>
      <c r="X278" s="127" t="str">
        <f t="shared" si="135"/>
        <v/>
      </c>
      <c r="Y278" s="141"/>
      <c r="Z278" s="211"/>
      <c r="AA278" s="361" t="str">
        <f t="shared" si="136"/>
        <v/>
      </c>
      <c r="AB278" s="127" t="str">
        <f t="shared" si="159"/>
        <v/>
      </c>
      <c r="AC278" s="127" t="str">
        <f t="shared" si="160"/>
        <v/>
      </c>
      <c r="AD278" s="127" t="str">
        <f t="shared" si="137"/>
        <v/>
      </c>
      <c r="AE278" s="127" t="str">
        <f t="shared" si="138"/>
        <v/>
      </c>
      <c r="AF278" s="213" t="str">
        <f t="shared" si="164"/>
        <v/>
      </c>
      <c r="AG278" s="141"/>
      <c r="AH278" s="211"/>
      <c r="AI278" s="346" t="str">
        <f t="shared" si="139"/>
        <v/>
      </c>
      <c r="AJ278" s="153" t="str">
        <f t="shared" si="161"/>
        <v/>
      </c>
      <c r="AK278" s="153" t="str">
        <f t="shared" si="140"/>
        <v/>
      </c>
      <c r="AL278" s="153" t="str">
        <f t="shared" si="141"/>
        <v/>
      </c>
      <c r="AM278" s="141"/>
      <c r="AN278" s="211"/>
      <c r="AO278" s="346" t="str">
        <f t="shared" si="142"/>
        <v/>
      </c>
      <c r="AP278" s="153" t="str">
        <f t="shared" si="162"/>
        <v/>
      </c>
      <c r="AQ278" s="153" t="str">
        <f t="shared" si="143"/>
        <v/>
      </c>
      <c r="AR278" s="153" t="str">
        <f t="shared" si="144"/>
        <v/>
      </c>
      <c r="AS278" s="141"/>
      <c r="AT278" s="211"/>
      <c r="AU278" s="346" t="str">
        <f t="shared" si="145"/>
        <v/>
      </c>
      <c r="AV278" s="153" t="str">
        <f t="shared" si="163"/>
        <v/>
      </c>
      <c r="AW278" s="153" t="str">
        <f t="shared" si="146"/>
        <v/>
      </c>
      <c r="AX278" s="153" t="str">
        <f t="shared" si="147"/>
        <v/>
      </c>
    </row>
    <row r="279" spans="1:50" ht="29.45" customHeight="1" x14ac:dyDescent="0.25">
      <c r="A279" s="216" t="str">
        <f>'N-Bedarf-SK §13a'!A279</f>
        <v/>
      </c>
      <c r="B279" s="216" t="str">
        <f>IF('N-Bedarf-SK §13a'!B279="","",'N-Bedarf-SK §13a'!B279)</f>
        <v/>
      </c>
      <c r="C279" s="217" t="str">
        <f>IF('N-Bedarf-SK §13a'!D279="","",'N-Bedarf-SK §13a'!D279)</f>
        <v/>
      </c>
      <c r="D279" s="218" t="str">
        <f>IF('N-Bedarf-SK §13a'!C279="","",'N-Bedarf-SK §13a'!C279)</f>
        <v/>
      </c>
      <c r="E279" s="219" t="str">
        <f>IF('N-Bedarf-SK §13a'!AI279="",'N-Bedarf-SK §13a'!AG279,'N-Bedarf-SK §13a'!AI279)</f>
        <v/>
      </c>
      <c r="F279" s="219"/>
      <c r="G279" s="219"/>
      <c r="H279" s="345" t="str">
        <f t="shared" si="148"/>
        <v/>
      </c>
      <c r="I279" s="345" t="str">
        <f t="shared" si="149"/>
        <v/>
      </c>
      <c r="J279" s="345" t="str">
        <f t="shared" si="150"/>
        <v/>
      </c>
      <c r="K279" s="220">
        <f t="shared" si="151"/>
        <v>0</v>
      </c>
      <c r="L279" s="220">
        <f t="shared" si="152"/>
        <v>0</v>
      </c>
      <c r="M279" s="220">
        <f t="shared" si="153"/>
        <v>0</v>
      </c>
      <c r="N279" s="220" t="str">
        <f t="shared" si="154"/>
        <v/>
      </c>
      <c r="O279" s="220" t="str">
        <f t="shared" si="155"/>
        <v/>
      </c>
      <c r="P279" s="220" t="str">
        <f t="shared" si="156"/>
        <v/>
      </c>
      <c r="Q279" s="214" t="str">
        <f t="shared" si="132"/>
        <v/>
      </c>
      <c r="R279" s="141"/>
      <c r="S279" s="211"/>
      <c r="T279" s="346" t="str">
        <f t="shared" si="133"/>
        <v/>
      </c>
      <c r="U279" s="127" t="str">
        <f t="shared" si="157"/>
        <v/>
      </c>
      <c r="V279" s="127" t="str">
        <f t="shared" si="158"/>
        <v/>
      </c>
      <c r="W279" s="127" t="str">
        <f t="shared" si="134"/>
        <v/>
      </c>
      <c r="X279" s="127" t="str">
        <f t="shared" si="135"/>
        <v/>
      </c>
      <c r="Y279" s="141"/>
      <c r="Z279" s="211"/>
      <c r="AA279" s="361" t="str">
        <f t="shared" si="136"/>
        <v/>
      </c>
      <c r="AB279" s="127" t="str">
        <f t="shared" si="159"/>
        <v/>
      </c>
      <c r="AC279" s="127" t="str">
        <f t="shared" si="160"/>
        <v/>
      </c>
      <c r="AD279" s="127" t="str">
        <f t="shared" si="137"/>
        <v/>
      </c>
      <c r="AE279" s="127" t="str">
        <f t="shared" si="138"/>
        <v/>
      </c>
      <c r="AF279" s="213" t="str">
        <f t="shared" si="164"/>
        <v/>
      </c>
      <c r="AG279" s="141"/>
      <c r="AH279" s="211"/>
      <c r="AI279" s="346" t="str">
        <f t="shared" si="139"/>
        <v/>
      </c>
      <c r="AJ279" s="153" t="str">
        <f t="shared" si="161"/>
        <v/>
      </c>
      <c r="AK279" s="153" t="str">
        <f t="shared" si="140"/>
        <v/>
      </c>
      <c r="AL279" s="153" t="str">
        <f t="shared" si="141"/>
        <v/>
      </c>
      <c r="AM279" s="141"/>
      <c r="AN279" s="211"/>
      <c r="AO279" s="346" t="str">
        <f t="shared" si="142"/>
        <v/>
      </c>
      <c r="AP279" s="153" t="str">
        <f t="shared" si="162"/>
        <v/>
      </c>
      <c r="AQ279" s="153" t="str">
        <f t="shared" si="143"/>
        <v/>
      </c>
      <c r="AR279" s="153" t="str">
        <f t="shared" si="144"/>
        <v/>
      </c>
      <c r="AS279" s="141"/>
      <c r="AT279" s="211"/>
      <c r="AU279" s="346" t="str">
        <f t="shared" si="145"/>
        <v/>
      </c>
      <c r="AV279" s="153" t="str">
        <f t="shared" si="163"/>
        <v/>
      </c>
      <c r="AW279" s="153" t="str">
        <f t="shared" si="146"/>
        <v/>
      </c>
      <c r="AX279" s="153" t="str">
        <f t="shared" si="147"/>
        <v/>
      </c>
    </row>
    <row r="280" spans="1:50" ht="29.45" customHeight="1" x14ac:dyDescent="0.25">
      <c r="A280" s="216" t="str">
        <f>'N-Bedarf-SK §13a'!A280</f>
        <v/>
      </c>
      <c r="B280" s="216" t="str">
        <f>IF('N-Bedarf-SK §13a'!B280="","",'N-Bedarf-SK §13a'!B280)</f>
        <v/>
      </c>
      <c r="C280" s="217" t="str">
        <f>IF('N-Bedarf-SK §13a'!D280="","",'N-Bedarf-SK §13a'!D280)</f>
        <v/>
      </c>
      <c r="D280" s="218" t="str">
        <f>IF('N-Bedarf-SK §13a'!C280="","",'N-Bedarf-SK §13a'!C280)</f>
        <v/>
      </c>
      <c r="E280" s="219" t="str">
        <f>IF('N-Bedarf-SK §13a'!AI280="",'N-Bedarf-SK §13a'!AG280,'N-Bedarf-SK §13a'!AI280)</f>
        <v/>
      </c>
      <c r="F280" s="219"/>
      <c r="G280" s="219"/>
      <c r="H280" s="345" t="str">
        <f t="shared" si="148"/>
        <v/>
      </c>
      <c r="I280" s="345" t="str">
        <f t="shared" si="149"/>
        <v/>
      </c>
      <c r="J280" s="345" t="str">
        <f t="shared" si="150"/>
        <v/>
      </c>
      <c r="K280" s="220">
        <f t="shared" si="151"/>
        <v>0</v>
      </c>
      <c r="L280" s="220">
        <f t="shared" si="152"/>
        <v>0</v>
      </c>
      <c r="M280" s="220">
        <f t="shared" si="153"/>
        <v>0</v>
      </c>
      <c r="N280" s="220" t="str">
        <f t="shared" si="154"/>
        <v/>
      </c>
      <c r="O280" s="220" t="str">
        <f t="shared" si="155"/>
        <v/>
      </c>
      <c r="P280" s="220" t="str">
        <f t="shared" si="156"/>
        <v/>
      </c>
      <c r="Q280" s="214" t="str">
        <f t="shared" si="132"/>
        <v/>
      </c>
      <c r="R280" s="141"/>
      <c r="S280" s="211"/>
      <c r="T280" s="346" t="str">
        <f t="shared" si="133"/>
        <v/>
      </c>
      <c r="U280" s="127" t="str">
        <f t="shared" si="157"/>
        <v/>
      </c>
      <c r="V280" s="127" t="str">
        <f t="shared" si="158"/>
        <v/>
      </c>
      <c r="W280" s="127" t="str">
        <f t="shared" si="134"/>
        <v/>
      </c>
      <c r="X280" s="127" t="str">
        <f t="shared" si="135"/>
        <v/>
      </c>
      <c r="Y280" s="141"/>
      <c r="Z280" s="211"/>
      <c r="AA280" s="361" t="str">
        <f t="shared" si="136"/>
        <v/>
      </c>
      <c r="AB280" s="127" t="str">
        <f t="shared" si="159"/>
        <v/>
      </c>
      <c r="AC280" s="127" t="str">
        <f t="shared" si="160"/>
        <v/>
      </c>
      <c r="AD280" s="127" t="str">
        <f t="shared" si="137"/>
        <v/>
      </c>
      <c r="AE280" s="127" t="str">
        <f t="shared" si="138"/>
        <v/>
      </c>
      <c r="AF280" s="213" t="str">
        <f t="shared" si="164"/>
        <v/>
      </c>
      <c r="AG280" s="141"/>
      <c r="AH280" s="211"/>
      <c r="AI280" s="346" t="str">
        <f t="shared" si="139"/>
        <v/>
      </c>
      <c r="AJ280" s="153" t="str">
        <f t="shared" si="161"/>
        <v/>
      </c>
      <c r="AK280" s="153" t="str">
        <f t="shared" si="140"/>
        <v/>
      </c>
      <c r="AL280" s="153" t="str">
        <f t="shared" si="141"/>
        <v/>
      </c>
      <c r="AM280" s="141"/>
      <c r="AN280" s="211"/>
      <c r="AO280" s="346" t="str">
        <f t="shared" si="142"/>
        <v/>
      </c>
      <c r="AP280" s="153" t="str">
        <f t="shared" si="162"/>
        <v/>
      </c>
      <c r="AQ280" s="153" t="str">
        <f t="shared" si="143"/>
        <v/>
      </c>
      <c r="AR280" s="153" t="str">
        <f t="shared" si="144"/>
        <v/>
      </c>
      <c r="AS280" s="141"/>
      <c r="AT280" s="211"/>
      <c r="AU280" s="346" t="str">
        <f t="shared" si="145"/>
        <v/>
      </c>
      <c r="AV280" s="153" t="str">
        <f t="shared" si="163"/>
        <v/>
      </c>
      <c r="AW280" s="153" t="str">
        <f t="shared" si="146"/>
        <v/>
      </c>
      <c r="AX280" s="153" t="str">
        <f t="shared" si="147"/>
        <v/>
      </c>
    </row>
    <row r="281" spans="1:50" ht="29.45" customHeight="1" x14ac:dyDescent="0.25">
      <c r="A281" s="216" t="str">
        <f>'N-Bedarf-SK §13a'!A281</f>
        <v/>
      </c>
      <c r="B281" s="216" t="str">
        <f>IF('N-Bedarf-SK §13a'!B281="","",'N-Bedarf-SK §13a'!B281)</f>
        <v/>
      </c>
      <c r="C281" s="217" t="str">
        <f>IF('N-Bedarf-SK §13a'!D281="","",'N-Bedarf-SK §13a'!D281)</f>
        <v/>
      </c>
      <c r="D281" s="218" t="str">
        <f>IF('N-Bedarf-SK §13a'!C281="","",'N-Bedarf-SK §13a'!C281)</f>
        <v/>
      </c>
      <c r="E281" s="219" t="str">
        <f>IF('N-Bedarf-SK §13a'!AI281="",'N-Bedarf-SK §13a'!AG281,'N-Bedarf-SK §13a'!AI281)</f>
        <v/>
      </c>
      <c r="F281" s="219"/>
      <c r="G281" s="219"/>
      <c r="H281" s="345" t="str">
        <f t="shared" si="148"/>
        <v/>
      </c>
      <c r="I281" s="345" t="str">
        <f t="shared" si="149"/>
        <v/>
      </c>
      <c r="J281" s="345" t="str">
        <f t="shared" si="150"/>
        <v/>
      </c>
      <c r="K281" s="220">
        <f t="shared" si="151"/>
        <v>0</v>
      </c>
      <c r="L281" s="220">
        <f t="shared" si="152"/>
        <v>0</v>
      </c>
      <c r="M281" s="220">
        <f t="shared" si="153"/>
        <v>0</v>
      </c>
      <c r="N281" s="220" t="str">
        <f t="shared" si="154"/>
        <v/>
      </c>
      <c r="O281" s="220" t="str">
        <f t="shared" si="155"/>
        <v/>
      </c>
      <c r="P281" s="220" t="str">
        <f t="shared" si="156"/>
        <v/>
      </c>
      <c r="Q281" s="214" t="str">
        <f t="shared" si="132"/>
        <v/>
      </c>
      <c r="R281" s="141"/>
      <c r="S281" s="211"/>
      <c r="T281" s="346" t="str">
        <f t="shared" si="133"/>
        <v/>
      </c>
      <c r="U281" s="127" t="str">
        <f t="shared" si="157"/>
        <v/>
      </c>
      <c r="V281" s="127" t="str">
        <f t="shared" si="158"/>
        <v/>
      </c>
      <c r="W281" s="127" t="str">
        <f t="shared" si="134"/>
        <v/>
      </c>
      <c r="X281" s="127" t="str">
        <f t="shared" si="135"/>
        <v/>
      </c>
      <c r="Y281" s="141"/>
      <c r="Z281" s="211"/>
      <c r="AA281" s="361" t="str">
        <f t="shared" si="136"/>
        <v/>
      </c>
      <c r="AB281" s="127" t="str">
        <f t="shared" si="159"/>
        <v/>
      </c>
      <c r="AC281" s="127" t="str">
        <f t="shared" si="160"/>
        <v/>
      </c>
      <c r="AD281" s="127" t="str">
        <f t="shared" si="137"/>
        <v/>
      </c>
      <c r="AE281" s="127" t="str">
        <f t="shared" si="138"/>
        <v/>
      </c>
      <c r="AF281" s="213" t="str">
        <f t="shared" si="164"/>
        <v/>
      </c>
      <c r="AG281" s="141"/>
      <c r="AH281" s="211"/>
      <c r="AI281" s="346" t="str">
        <f t="shared" si="139"/>
        <v/>
      </c>
      <c r="AJ281" s="153" t="str">
        <f t="shared" si="161"/>
        <v/>
      </c>
      <c r="AK281" s="153" t="str">
        <f t="shared" si="140"/>
        <v/>
      </c>
      <c r="AL281" s="153" t="str">
        <f t="shared" si="141"/>
        <v/>
      </c>
      <c r="AM281" s="141"/>
      <c r="AN281" s="211"/>
      <c r="AO281" s="346" t="str">
        <f t="shared" si="142"/>
        <v/>
      </c>
      <c r="AP281" s="153" t="str">
        <f t="shared" si="162"/>
        <v/>
      </c>
      <c r="AQ281" s="153" t="str">
        <f t="shared" si="143"/>
        <v/>
      </c>
      <c r="AR281" s="153" t="str">
        <f t="shared" si="144"/>
        <v/>
      </c>
      <c r="AS281" s="141"/>
      <c r="AT281" s="211"/>
      <c r="AU281" s="346" t="str">
        <f t="shared" si="145"/>
        <v/>
      </c>
      <c r="AV281" s="153" t="str">
        <f t="shared" si="163"/>
        <v/>
      </c>
      <c r="AW281" s="153" t="str">
        <f t="shared" si="146"/>
        <v/>
      </c>
      <c r="AX281" s="153" t="str">
        <f t="shared" si="147"/>
        <v/>
      </c>
    </row>
    <row r="282" spans="1:50" ht="29.45" customHeight="1" x14ac:dyDescent="0.25">
      <c r="A282" s="216" t="str">
        <f>'N-Bedarf-SK §13a'!A282</f>
        <v/>
      </c>
      <c r="B282" s="216" t="str">
        <f>IF('N-Bedarf-SK §13a'!B282="","",'N-Bedarf-SK §13a'!B282)</f>
        <v/>
      </c>
      <c r="C282" s="217" t="str">
        <f>IF('N-Bedarf-SK §13a'!D282="","",'N-Bedarf-SK §13a'!D282)</f>
        <v/>
      </c>
      <c r="D282" s="218" t="str">
        <f>IF('N-Bedarf-SK §13a'!C282="","",'N-Bedarf-SK §13a'!C282)</f>
        <v/>
      </c>
      <c r="E282" s="219" t="str">
        <f>IF('N-Bedarf-SK §13a'!AI282="",'N-Bedarf-SK §13a'!AG282,'N-Bedarf-SK §13a'!AI282)</f>
        <v/>
      </c>
      <c r="F282" s="219"/>
      <c r="G282" s="219"/>
      <c r="H282" s="345" t="str">
        <f t="shared" si="148"/>
        <v/>
      </c>
      <c r="I282" s="345" t="str">
        <f t="shared" si="149"/>
        <v/>
      </c>
      <c r="J282" s="345" t="str">
        <f t="shared" si="150"/>
        <v/>
      </c>
      <c r="K282" s="220">
        <f t="shared" si="151"/>
        <v>0</v>
      </c>
      <c r="L282" s="220">
        <f t="shared" si="152"/>
        <v>0</v>
      </c>
      <c r="M282" s="220">
        <f t="shared" si="153"/>
        <v>0</v>
      </c>
      <c r="N282" s="220" t="str">
        <f t="shared" si="154"/>
        <v/>
      </c>
      <c r="O282" s="220" t="str">
        <f t="shared" si="155"/>
        <v/>
      </c>
      <c r="P282" s="220" t="str">
        <f t="shared" si="156"/>
        <v/>
      </c>
      <c r="Q282" s="214" t="str">
        <f t="shared" si="132"/>
        <v/>
      </c>
      <c r="R282" s="141"/>
      <c r="S282" s="211"/>
      <c r="T282" s="346" t="str">
        <f t="shared" si="133"/>
        <v/>
      </c>
      <c r="U282" s="127" t="str">
        <f t="shared" si="157"/>
        <v/>
      </c>
      <c r="V282" s="127" t="str">
        <f t="shared" si="158"/>
        <v/>
      </c>
      <c r="W282" s="127" t="str">
        <f t="shared" si="134"/>
        <v/>
      </c>
      <c r="X282" s="127" t="str">
        <f t="shared" si="135"/>
        <v/>
      </c>
      <c r="Y282" s="141"/>
      <c r="Z282" s="211"/>
      <c r="AA282" s="361" t="str">
        <f t="shared" si="136"/>
        <v/>
      </c>
      <c r="AB282" s="127" t="str">
        <f t="shared" si="159"/>
        <v/>
      </c>
      <c r="AC282" s="127" t="str">
        <f t="shared" si="160"/>
        <v/>
      </c>
      <c r="AD282" s="127" t="str">
        <f t="shared" si="137"/>
        <v/>
      </c>
      <c r="AE282" s="127" t="str">
        <f t="shared" si="138"/>
        <v/>
      </c>
      <c r="AF282" s="213" t="str">
        <f t="shared" si="164"/>
        <v/>
      </c>
      <c r="AG282" s="141"/>
      <c r="AH282" s="211"/>
      <c r="AI282" s="346" t="str">
        <f t="shared" si="139"/>
        <v/>
      </c>
      <c r="AJ282" s="153" t="str">
        <f t="shared" si="161"/>
        <v/>
      </c>
      <c r="AK282" s="153" t="str">
        <f t="shared" si="140"/>
        <v/>
      </c>
      <c r="AL282" s="153" t="str">
        <f t="shared" si="141"/>
        <v/>
      </c>
      <c r="AM282" s="141"/>
      <c r="AN282" s="211"/>
      <c r="AO282" s="346" t="str">
        <f t="shared" si="142"/>
        <v/>
      </c>
      <c r="AP282" s="153" t="str">
        <f t="shared" si="162"/>
        <v/>
      </c>
      <c r="AQ282" s="153" t="str">
        <f t="shared" si="143"/>
        <v/>
      </c>
      <c r="AR282" s="153" t="str">
        <f t="shared" si="144"/>
        <v/>
      </c>
      <c r="AS282" s="141"/>
      <c r="AT282" s="211"/>
      <c r="AU282" s="346" t="str">
        <f t="shared" si="145"/>
        <v/>
      </c>
      <c r="AV282" s="153" t="str">
        <f t="shared" si="163"/>
        <v/>
      </c>
      <c r="AW282" s="153" t="str">
        <f t="shared" si="146"/>
        <v/>
      </c>
      <c r="AX282" s="153" t="str">
        <f t="shared" si="147"/>
        <v/>
      </c>
    </row>
    <row r="283" spans="1:50" ht="29.45" customHeight="1" x14ac:dyDescent="0.25">
      <c r="A283" s="216" t="str">
        <f>'N-Bedarf-SK §13a'!A283</f>
        <v/>
      </c>
      <c r="B283" s="216" t="str">
        <f>IF('N-Bedarf-SK §13a'!B283="","",'N-Bedarf-SK §13a'!B283)</f>
        <v/>
      </c>
      <c r="C283" s="217" t="str">
        <f>IF('N-Bedarf-SK §13a'!D283="","",'N-Bedarf-SK §13a'!D283)</f>
        <v/>
      </c>
      <c r="D283" s="218" t="str">
        <f>IF('N-Bedarf-SK §13a'!C283="","",'N-Bedarf-SK §13a'!C283)</f>
        <v/>
      </c>
      <c r="E283" s="219" t="str">
        <f>IF('N-Bedarf-SK §13a'!AI283="",'N-Bedarf-SK §13a'!AG283,'N-Bedarf-SK §13a'!AI283)</f>
        <v/>
      </c>
      <c r="F283" s="219"/>
      <c r="G283" s="219"/>
      <c r="H283" s="345" t="str">
        <f t="shared" si="148"/>
        <v/>
      </c>
      <c r="I283" s="345" t="str">
        <f t="shared" si="149"/>
        <v/>
      </c>
      <c r="J283" s="345" t="str">
        <f t="shared" si="150"/>
        <v/>
      </c>
      <c r="K283" s="220">
        <f t="shared" si="151"/>
        <v>0</v>
      </c>
      <c r="L283" s="220">
        <f t="shared" si="152"/>
        <v>0</v>
      </c>
      <c r="M283" s="220">
        <f t="shared" si="153"/>
        <v>0</v>
      </c>
      <c r="N283" s="220" t="str">
        <f t="shared" si="154"/>
        <v/>
      </c>
      <c r="O283" s="220" t="str">
        <f t="shared" si="155"/>
        <v/>
      </c>
      <c r="P283" s="220" t="str">
        <f t="shared" si="156"/>
        <v/>
      </c>
      <c r="Q283" s="214" t="str">
        <f t="shared" si="132"/>
        <v/>
      </c>
      <c r="R283" s="141"/>
      <c r="S283" s="211"/>
      <c r="T283" s="346" t="str">
        <f t="shared" si="133"/>
        <v/>
      </c>
      <c r="U283" s="127" t="str">
        <f t="shared" si="157"/>
        <v/>
      </c>
      <c r="V283" s="127" t="str">
        <f t="shared" si="158"/>
        <v/>
      </c>
      <c r="W283" s="127" t="str">
        <f t="shared" si="134"/>
        <v/>
      </c>
      <c r="X283" s="127" t="str">
        <f t="shared" si="135"/>
        <v/>
      </c>
      <c r="Y283" s="141"/>
      <c r="Z283" s="211"/>
      <c r="AA283" s="361" t="str">
        <f t="shared" si="136"/>
        <v/>
      </c>
      <c r="AB283" s="127" t="str">
        <f t="shared" si="159"/>
        <v/>
      </c>
      <c r="AC283" s="127" t="str">
        <f t="shared" si="160"/>
        <v/>
      </c>
      <c r="AD283" s="127" t="str">
        <f t="shared" si="137"/>
        <v/>
      </c>
      <c r="AE283" s="127" t="str">
        <f t="shared" si="138"/>
        <v/>
      </c>
      <c r="AF283" s="213" t="str">
        <f t="shared" si="164"/>
        <v/>
      </c>
      <c r="AG283" s="141"/>
      <c r="AH283" s="211"/>
      <c r="AI283" s="346" t="str">
        <f t="shared" si="139"/>
        <v/>
      </c>
      <c r="AJ283" s="153" t="str">
        <f t="shared" si="161"/>
        <v/>
      </c>
      <c r="AK283" s="153" t="str">
        <f t="shared" si="140"/>
        <v/>
      </c>
      <c r="AL283" s="153" t="str">
        <f t="shared" si="141"/>
        <v/>
      </c>
      <c r="AM283" s="141"/>
      <c r="AN283" s="211"/>
      <c r="AO283" s="346" t="str">
        <f t="shared" si="142"/>
        <v/>
      </c>
      <c r="AP283" s="153" t="str">
        <f t="shared" si="162"/>
        <v/>
      </c>
      <c r="AQ283" s="153" t="str">
        <f t="shared" si="143"/>
        <v/>
      </c>
      <c r="AR283" s="153" t="str">
        <f t="shared" si="144"/>
        <v/>
      </c>
      <c r="AS283" s="141"/>
      <c r="AT283" s="211"/>
      <c r="AU283" s="346" t="str">
        <f t="shared" si="145"/>
        <v/>
      </c>
      <c r="AV283" s="153" t="str">
        <f t="shared" si="163"/>
        <v/>
      </c>
      <c r="AW283" s="153" t="str">
        <f t="shared" si="146"/>
        <v/>
      </c>
      <c r="AX283" s="153" t="str">
        <f t="shared" si="147"/>
        <v/>
      </c>
    </row>
    <row r="284" spans="1:50" ht="29.45" customHeight="1" x14ac:dyDescent="0.25">
      <c r="A284" s="216" t="str">
        <f>'N-Bedarf-SK §13a'!A284</f>
        <v/>
      </c>
      <c r="B284" s="216" t="str">
        <f>IF('N-Bedarf-SK §13a'!B284="","",'N-Bedarf-SK §13a'!B284)</f>
        <v/>
      </c>
      <c r="C284" s="217" t="str">
        <f>IF('N-Bedarf-SK §13a'!D284="","",'N-Bedarf-SK §13a'!D284)</f>
        <v/>
      </c>
      <c r="D284" s="218" t="str">
        <f>IF('N-Bedarf-SK §13a'!C284="","",'N-Bedarf-SK §13a'!C284)</f>
        <v/>
      </c>
      <c r="E284" s="219" t="str">
        <f>IF('N-Bedarf-SK §13a'!AI284="",'N-Bedarf-SK §13a'!AG284,'N-Bedarf-SK §13a'!AI284)</f>
        <v/>
      </c>
      <c r="F284" s="219"/>
      <c r="G284" s="219"/>
      <c r="H284" s="345" t="str">
        <f t="shared" si="148"/>
        <v/>
      </c>
      <c r="I284" s="345" t="str">
        <f t="shared" si="149"/>
        <v/>
      </c>
      <c r="J284" s="345" t="str">
        <f t="shared" si="150"/>
        <v/>
      </c>
      <c r="K284" s="220">
        <f t="shared" si="151"/>
        <v>0</v>
      </c>
      <c r="L284" s="220">
        <f t="shared" si="152"/>
        <v>0</v>
      </c>
      <c r="M284" s="220">
        <f t="shared" si="153"/>
        <v>0</v>
      </c>
      <c r="N284" s="220" t="str">
        <f t="shared" si="154"/>
        <v/>
      </c>
      <c r="O284" s="220" t="str">
        <f t="shared" si="155"/>
        <v/>
      </c>
      <c r="P284" s="220" t="str">
        <f t="shared" si="156"/>
        <v/>
      </c>
      <c r="Q284" s="214" t="str">
        <f t="shared" si="132"/>
        <v/>
      </c>
      <c r="R284" s="141"/>
      <c r="S284" s="211"/>
      <c r="T284" s="346" t="str">
        <f t="shared" si="133"/>
        <v/>
      </c>
      <c r="U284" s="127" t="str">
        <f t="shared" si="157"/>
        <v/>
      </c>
      <c r="V284" s="127" t="str">
        <f t="shared" si="158"/>
        <v/>
      </c>
      <c r="W284" s="127" t="str">
        <f t="shared" si="134"/>
        <v/>
      </c>
      <c r="X284" s="127" t="str">
        <f t="shared" si="135"/>
        <v/>
      </c>
      <c r="Y284" s="141"/>
      <c r="Z284" s="211"/>
      <c r="AA284" s="361" t="str">
        <f t="shared" si="136"/>
        <v/>
      </c>
      <c r="AB284" s="127" t="str">
        <f t="shared" si="159"/>
        <v/>
      </c>
      <c r="AC284" s="127" t="str">
        <f t="shared" si="160"/>
        <v/>
      </c>
      <c r="AD284" s="127" t="str">
        <f t="shared" si="137"/>
        <v/>
      </c>
      <c r="AE284" s="127" t="str">
        <f t="shared" si="138"/>
        <v/>
      </c>
      <c r="AF284" s="213" t="str">
        <f t="shared" si="164"/>
        <v/>
      </c>
      <c r="AG284" s="141"/>
      <c r="AH284" s="211"/>
      <c r="AI284" s="346" t="str">
        <f t="shared" si="139"/>
        <v/>
      </c>
      <c r="AJ284" s="153" t="str">
        <f t="shared" si="161"/>
        <v/>
      </c>
      <c r="AK284" s="153" t="str">
        <f t="shared" si="140"/>
        <v/>
      </c>
      <c r="AL284" s="153" t="str">
        <f t="shared" si="141"/>
        <v/>
      </c>
      <c r="AM284" s="141"/>
      <c r="AN284" s="211"/>
      <c r="AO284" s="346" t="str">
        <f t="shared" si="142"/>
        <v/>
      </c>
      <c r="AP284" s="153" t="str">
        <f t="shared" si="162"/>
        <v/>
      </c>
      <c r="AQ284" s="153" t="str">
        <f t="shared" si="143"/>
        <v/>
      </c>
      <c r="AR284" s="153" t="str">
        <f t="shared" si="144"/>
        <v/>
      </c>
      <c r="AS284" s="141"/>
      <c r="AT284" s="211"/>
      <c r="AU284" s="346" t="str">
        <f t="shared" si="145"/>
        <v/>
      </c>
      <c r="AV284" s="153" t="str">
        <f t="shared" si="163"/>
        <v/>
      </c>
      <c r="AW284" s="153" t="str">
        <f t="shared" si="146"/>
        <v/>
      </c>
      <c r="AX284" s="153" t="str">
        <f t="shared" si="147"/>
        <v/>
      </c>
    </row>
    <row r="285" spans="1:50" ht="29.45" customHeight="1" x14ac:dyDescent="0.25">
      <c r="A285" s="216" t="str">
        <f>'N-Bedarf-SK §13a'!A285</f>
        <v/>
      </c>
      <c r="B285" s="216" t="str">
        <f>IF('N-Bedarf-SK §13a'!B285="","",'N-Bedarf-SK §13a'!B285)</f>
        <v/>
      </c>
      <c r="C285" s="217" t="str">
        <f>IF('N-Bedarf-SK §13a'!D285="","",'N-Bedarf-SK §13a'!D285)</f>
        <v/>
      </c>
      <c r="D285" s="218" t="str">
        <f>IF('N-Bedarf-SK §13a'!C285="","",'N-Bedarf-SK §13a'!C285)</f>
        <v/>
      </c>
      <c r="E285" s="219" t="str">
        <f>IF('N-Bedarf-SK §13a'!AI285="",'N-Bedarf-SK §13a'!AG285,'N-Bedarf-SK §13a'!AI285)</f>
        <v/>
      </c>
      <c r="F285" s="219"/>
      <c r="G285" s="219"/>
      <c r="H285" s="345" t="str">
        <f t="shared" si="148"/>
        <v/>
      </c>
      <c r="I285" s="345" t="str">
        <f t="shared" si="149"/>
        <v/>
      </c>
      <c r="J285" s="345" t="str">
        <f t="shared" si="150"/>
        <v/>
      </c>
      <c r="K285" s="220">
        <f t="shared" si="151"/>
        <v>0</v>
      </c>
      <c r="L285" s="220">
        <f t="shared" si="152"/>
        <v>0</v>
      </c>
      <c r="M285" s="220">
        <f t="shared" si="153"/>
        <v>0</v>
      </c>
      <c r="N285" s="220" t="str">
        <f t="shared" si="154"/>
        <v/>
      </c>
      <c r="O285" s="220" t="str">
        <f t="shared" si="155"/>
        <v/>
      </c>
      <c r="P285" s="220" t="str">
        <f t="shared" si="156"/>
        <v/>
      </c>
      <c r="Q285" s="214" t="str">
        <f t="shared" si="132"/>
        <v/>
      </c>
      <c r="R285" s="141"/>
      <c r="S285" s="211"/>
      <c r="T285" s="346" t="str">
        <f t="shared" si="133"/>
        <v/>
      </c>
      <c r="U285" s="127" t="str">
        <f t="shared" si="157"/>
        <v/>
      </c>
      <c r="V285" s="127" t="str">
        <f t="shared" si="158"/>
        <v/>
      </c>
      <c r="W285" s="127" t="str">
        <f t="shared" si="134"/>
        <v/>
      </c>
      <c r="X285" s="127" t="str">
        <f t="shared" si="135"/>
        <v/>
      </c>
      <c r="Y285" s="141"/>
      <c r="Z285" s="211"/>
      <c r="AA285" s="361" t="str">
        <f t="shared" si="136"/>
        <v/>
      </c>
      <c r="AB285" s="127" t="str">
        <f t="shared" si="159"/>
        <v/>
      </c>
      <c r="AC285" s="127" t="str">
        <f t="shared" si="160"/>
        <v/>
      </c>
      <c r="AD285" s="127" t="str">
        <f t="shared" si="137"/>
        <v/>
      </c>
      <c r="AE285" s="127" t="str">
        <f t="shared" si="138"/>
        <v/>
      </c>
      <c r="AF285" s="213" t="str">
        <f t="shared" si="164"/>
        <v/>
      </c>
      <c r="AG285" s="141"/>
      <c r="AH285" s="211"/>
      <c r="AI285" s="346" t="str">
        <f t="shared" si="139"/>
        <v/>
      </c>
      <c r="AJ285" s="153" t="str">
        <f t="shared" si="161"/>
        <v/>
      </c>
      <c r="AK285" s="153" t="str">
        <f t="shared" si="140"/>
        <v/>
      </c>
      <c r="AL285" s="153" t="str">
        <f t="shared" si="141"/>
        <v/>
      </c>
      <c r="AM285" s="141"/>
      <c r="AN285" s="211"/>
      <c r="AO285" s="346" t="str">
        <f t="shared" si="142"/>
        <v/>
      </c>
      <c r="AP285" s="153" t="str">
        <f t="shared" si="162"/>
        <v/>
      </c>
      <c r="AQ285" s="153" t="str">
        <f t="shared" si="143"/>
        <v/>
      </c>
      <c r="AR285" s="153" t="str">
        <f t="shared" si="144"/>
        <v/>
      </c>
      <c r="AS285" s="141"/>
      <c r="AT285" s="211"/>
      <c r="AU285" s="346" t="str">
        <f t="shared" si="145"/>
        <v/>
      </c>
      <c r="AV285" s="153" t="str">
        <f t="shared" si="163"/>
        <v/>
      </c>
      <c r="AW285" s="153" t="str">
        <f t="shared" si="146"/>
        <v/>
      </c>
      <c r="AX285" s="153" t="str">
        <f t="shared" si="147"/>
        <v/>
      </c>
    </row>
    <row r="286" spans="1:50" ht="29.45" customHeight="1" x14ac:dyDescent="0.25">
      <c r="A286" s="216" t="str">
        <f>'N-Bedarf-SK §13a'!A286</f>
        <v/>
      </c>
      <c r="B286" s="216" t="str">
        <f>IF('N-Bedarf-SK §13a'!B286="","",'N-Bedarf-SK §13a'!B286)</f>
        <v/>
      </c>
      <c r="C286" s="217" t="str">
        <f>IF('N-Bedarf-SK §13a'!D286="","",'N-Bedarf-SK §13a'!D286)</f>
        <v/>
      </c>
      <c r="D286" s="218" t="str">
        <f>IF('N-Bedarf-SK §13a'!C286="","",'N-Bedarf-SK §13a'!C286)</f>
        <v/>
      </c>
      <c r="E286" s="219" t="str">
        <f>IF('N-Bedarf-SK §13a'!AI286="",'N-Bedarf-SK §13a'!AG286,'N-Bedarf-SK §13a'!AI286)</f>
        <v/>
      </c>
      <c r="F286" s="219"/>
      <c r="G286" s="219"/>
      <c r="H286" s="345" t="str">
        <f t="shared" si="148"/>
        <v/>
      </c>
      <c r="I286" s="345" t="str">
        <f t="shared" si="149"/>
        <v/>
      </c>
      <c r="J286" s="345" t="str">
        <f t="shared" si="150"/>
        <v/>
      </c>
      <c r="K286" s="220">
        <f t="shared" si="151"/>
        <v>0</v>
      </c>
      <c r="L286" s="220">
        <f t="shared" si="152"/>
        <v>0</v>
      </c>
      <c r="M286" s="220">
        <f t="shared" si="153"/>
        <v>0</v>
      </c>
      <c r="N286" s="220" t="str">
        <f t="shared" si="154"/>
        <v/>
      </c>
      <c r="O286" s="220" t="str">
        <f t="shared" si="155"/>
        <v/>
      </c>
      <c r="P286" s="220" t="str">
        <f t="shared" si="156"/>
        <v/>
      </c>
      <c r="Q286" s="214" t="str">
        <f t="shared" si="132"/>
        <v/>
      </c>
      <c r="R286" s="141"/>
      <c r="S286" s="211"/>
      <c r="T286" s="346" t="str">
        <f t="shared" si="133"/>
        <v/>
      </c>
      <c r="U286" s="127" t="str">
        <f t="shared" si="157"/>
        <v/>
      </c>
      <c r="V286" s="127" t="str">
        <f t="shared" si="158"/>
        <v/>
      </c>
      <c r="W286" s="127" t="str">
        <f t="shared" si="134"/>
        <v/>
      </c>
      <c r="X286" s="127" t="str">
        <f t="shared" si="135"/>
        <v/>
      </c>
      <c r="Y286" s="141"/>
      <c r="Z286" s="211"/>
      <c r="AA286" s="361" t="str">
        <f t="shared" si="136"/>
        <v/>
      </c>
      <c r="AB286" s="127" t="str">
        <f t="shared" si="159"/>
        <v/>
      </c>
      <c r="AC286" s="127" t="str">
        <f t="shared" si="160"/>
        <v/>
      </c>
      <c r="AD286" s="127" t="str">
        <f t="shared" si="137"/>
        <v/>
      </c>
      <c r="AE286" s="127" t="str">
        <f t="shared" si="138"/>
        <v/>
      </c>
      <c r="AF286" s="213" t="str">
        <f t="shared" si="164"/>
        <v/>
      </c>
      <c r="AG286" s="141"/>
      <c r="AH286" s="211"/>
      <c r="AI286" s="346" t="str">
        <f t="shared" si="139"/>
        <v/>
      </c>
      <c r="AJ286" s="153" t="str">
        <f t="shared" si="161"/>
        <v/>
      </c>
      <c r="AK286" s="153" t="str">
        <f t="shared" si="140"/>
        <v/>
      </c>
      <c r="AL286" s="153" t="str">
        <f t="shared" si="141"/>
        <v/>
      </c>
      <c r="AM286" s="141"/>
      <c r="AN286" s="211"/>
      <c r="AO286" s="346" t="str">
        <f t="shared" si="142"/>
        <v/>
      </c>
      <c r="AP286" s="153" t="str">
        <f t="shared" si="162"/>
        <v/>
      </c>
      <c r="AQ286" s="153" t="str">
        <f t="shared" si="143"/>
        <v/>
      </c>
      <c r="AR286" s="153" t="str">
        <f t="shared" si="144"/>
        <v/>
      </c>
      <c r="AS286" s="141"/>
      <c r="AT286" s="211"/>
      <c r="AU286" s="346" t="str">
        <f t="shared" si="145"/>
        <v/>
      </c>
      <c r="AV286" s="153" t="str">
        <f t="shared" si="163"/>
        <v/>
      </c>
      <c r="AW286" s="153" t="str">
        <f t="shared" si="146"/>
        <v/>
      </c>
      <c r="AX286" s="153" t="str">
        <f t="shared" si="147"/>
        <v/>
      </c>
    </row>
    <row r="287" spans="1:50" ht="29.45" customHeight="1" x14ac:dyDescent="0.25">
      <c r="A287" s="216" t="str">
        <f>'N-Bedarf-SK §13a'!A287</f>
        <v/>
      </c>
      <c r="B287" s="216" t="str">
        <f>IF('N-Bedarf-SK §13a'!B287="","",'N-Bedarf-SK §13a'!B287)</f>
        <v/>
      </c>
      <c r="C287" s="217" t="str">
        <f>IF('N-Bedarf-SK §13a'!D287="","",'N-Bedarf-SK §13a'!D287)</f>
        <v/>
      </c>
      <c r="D287" s="218" t="str">
        <f>IF('N-Bedarf-SK §13a'!C287="","",'N-Bedarf-SK §13a'!C287)</f>
        <v/>
      </c>
      <c r="E287" s="219" t="str">
        <f>IF('N-Bedarf-SK §13a'!AI287="",'N-Bedarf-SK §13a'!AG287,'N-Bedarf-SK §13a'!AI287)</f>
        <v/>
      </c>
      <c r="F287" s="219"/>
      <c r="G287" s="219"/>
      <c r="H287" s="345" t="str">
        <f t="shared" si="148"/>
        <v/>
      </c>
      <c r="I287" s="345" t="str">
        <f t="shared" si="149"/>
        <v/>
      </c>
      <c r="J287" s="345" t="str">
        <f t="shared" si="150"/>
        <v/>
      </c>
      <c r="K287" s="220">
        <f t="shared" si="151"/>
        <v>0</v>
      </c>
      <c r="L287" s="220">
        <f t="shared" si="152"/>
        <v>0</v>
      </c>
      <c r="M287" s="220">
        <f t="shared" si="153"/>
        <v>0</v>
      </c>
      <c r="N287" s="220" t="str">
        <f t="shared" si="154"/>
        <v/>
      </c>
      <c r="O287" s="220" t="str">
        <f t="shared" si="155"/>
        <v/>
      </c>
      <c r="P287" s="220" t="str">
        <f t="shared" si="156"/>
        <v/>
      </c>
      <c r="Q287" s="214" t="str">
        <f t="shared" si="132"/>
        <v/>
      </c>
      <c r="R287" s="141"/>
      <c r="S287" s="211"/>
      <c r="T287" s="346" t="str">
        <f t="shared" si="133"/>
        <v/>
      </c>
      <c r="U287" s="127" t="str">
        <f t="shared" si="157"/>
        <v/>
      </c>
      <c r="V287" s="127" t="str">
        <f t="shared" si="158"/>
        <v/>
      </c>
      <c r="W287" s="127" t="str">
        <f t="shared" si="134"/>
        <v/>
      </c>
      <c r="X287" s="127" t="str">
        <f t="shared" si="135"/>
        <v/>
      </c>
      <c r="Y287" s="141"/>
      <c r="Z287" s="211"/>
      <c r="AA287" s="361" t="str">
        <f t="shared" si="136"/>
        <v/>
      </c>
      <c r="AB287" s="127" t="str">
        <f t="shared" si="159"/>
        <v/>
      </c>
      <c r="AC287" s="127" t="str">
        <f t="shared" si="160"/>
        <v/>
      </c>
      <c r="AD287" s="127" t="str">
        <f t="shared" si="137"/>
        <v/>
      </c>
      <c r="AE287" s="127" t="str">
        <f t="shared" si="138"/>
        <v/>
      </c>
      <c r="AF287" s="213" t="str">
        <f t="shared" si="164"/>
        <v/>
      </c>
      <c r="AG287" s="141"/>
      <c r="AH287" s="211"/>
      <c r="AI287" s="346" t="str">
        <f t="shared" si="139"/>
        <v/>
      </c>
      <c r="AJ287" s="153" t="str">
        <f t="shared" si="161"/>
        <v/>
      </c>
      <c r="AK287" s="153" t="str">
        <f t="shared" si="140"/>
        <v/>
      </c>
      <c r="AL287" s="153" t="str">
        <f t="shared" si="141"/>
        <v/>
      </c>
      <c r="AM287" s="141"/>
      <c r="AN287" s="211"/>
      <c r="AO287" s="346" t="str">
        <f t="shared" si="142"/>
        <v/>
      </c>
      <c r="AP287" s="153" t="str">
        <f t="shared" si="162"/>
        <v/>
      </c>
      <c r="AQ287" s="153" t="str">
        <f t="shared" si="143"/>
        <v/>
      </c>
      <c r="AR287" s="153" t="str">
        <f t="shared" si="144"/>
        <v/>
      </c>
      <c r="AS287" s="141"/>
      <c r="AT287" s="211"/>
      <c r="AU287" s="346" t="str">
        <f t="shared" si="145"/>
        <v/>
      </c>
      <c r="AV287" s="153" t="str">
        <f t="shared" si="163"/>
        <v/>
      </c>
      <c r="AW287" s="153" t="str">
        <f t="shared" si="146"/>
        <v/>
      </c>
      <c r="AX287" s="153" t="str">
        <f t="shared" si="147"/>
        <v/>
      </c>
    </row>
    <row r="288" spans="1:50" ht="29.45" customHeight="1" x14ac:dyDescent="0.25">
      <c r="A288" s="216" t="str">
        <f>'N-Bedarf-SK §13a'!A288</f>
        <v/>
      </c>
      <c r="B288" s="216" t="str">
        <f>IF('N-Bedarf-SK §13a'!B288="","",'N-Bedarf-SK §13a'!B288)</f>
        <v/>
      </c>
      <c r="C288" s="217" t="str">
        <f>IF('N-Bedarf-SK §13a'!D288="","",'N-Bedarf-SK §13a'!D288)</f>
        <v/>
      </c>
      <c r="D288" s="218" t="str">
        <f>IF('N-Bedarf-SK §13a'!C288="","",'N-Bedarf-SK §13a'!C288)</f>
        <v/>
      </c>
      <c r="E288" s="219" t="str">
        <f>IF('N-Bedarf-SK §13a'!AI288="",'N-Bedarf-SK §13a'!AG288,'N-Bedarf-SK §13a'!AI288)</f>
        <v/>
      </c>
      <c r="F288" s="219"/>
      <c r="G288" s="219"/>
      <c r="H288" s="345" t="str">
        <f t="shared" si="148"/>
        <v/>
      </c>
      <c r="I288" s="345" t="str">
        <f t="shared" si="149"/>
        <v/>
      </c>
      <c r="J288" s="345" t="str">
        <f t="shared" si="150"/>
        <v/>
      </c>
      <c r="K288" s="220">
        <f t="shared" si="151"/>
        <v>0</v>
      </c>
      <c r="L288" s="220">
        <f t="shared" si="152"/>
        <v>0</v>
      </c>
      <c r="M288" s="220">
        <f t="shared" si="153"/>
        <v>0</v>
      </c>
      <c r="N288" s="220" t="str">
        <f t="shared" si="154"/>
        <v/>
      </c>
      <c r="O288" s="220" t="str">
        <f t="shared" si="155"/>
        <v/>
      </c>
      <c r="P288" s="220" t="str">
        <f t="shared" si="156"/>
        <v/>
      </c>
      <c r="Q288" s="214" t="str">
        <f t="shared" si="132"/>
        <v/>
      </c>
      <c r="R288" s="141"/>
      <c r="S288" s="211"/>
      <c r="T288" s="346" t="str">
        <f t="shared" si="133"/>
        <v/>
      </c>
      <c r="U288" s="127" t="str">
        <f t="shared" si="157"/>
        <v/>
      </c>
      <c r="V288" s="127" t="str">
        <f t="shared" si="158"/>
        <v/>
      </c>
      <c r="W288" s="127" t="str">
        <f t="shared" si="134"/>
        <v/>
      </c>
      <c r="X288" s="127" t="str">
        <f t="shared" si="135"/>
        <v/>
      </c>
      <c r="Y288" s="141"/>
      <c r="Z288" s="211"/>
      <c r="AA288" s="361" t="str">
        <f t="shared" si="136"/>
        <v/>
      </c>
      <c r="AB288" s="127" t="str">
        <f t="shared" si="159"/>
        <v/>
      </c>
      <c r="AC288" s="127" t="str">
        <f t="shared" si="160"/>
        <v/>
      </c>
      <c r="AD288" s="127" t="str">
        <f t="shared" si="137"/>
        <v/>
      </c>
      <c r="AE288" s="127" t="str">
        <f t="shared" si="138"/>
        <v/>
      </c>
      <c r="AF288" s="213" t="str">
        <f t="shared" si="164"/>
        <v/>
      </c>
      <c r="AG288" s="141"/>
      <c r="AH288" s="211"/>
      <c r="AI288" s="346" t="str">
        <f t="shared" si="139"/>
        <v/>
      </c>
      <c r="AJ288" s="153" t="str">
        <f t="shared" si="161"/>
        <v/>
      </c>
      <c r="AK288" s="153" t="str">
        <f t="shared" si="140"/>
        <v/>
      </c>
      <c r="AL288" s="153" t="str">
        <f t="shared" si="141"/>
        <v/>
      </c>
      <c r="AM288" s="141"/>
      <c r="AN288" s="211"/>
      <c r="AO288" s="346" t="str">
        <f t="shared" si="142"/>
        <v/>
      </c>
      <c r="AP288" s="153" t="str">
        <f t="shared" si="162"/>
        <v/>
      </c>
      <c r="AQ288" s="153" t="str">
        <f t="shared" si="143"/>
        <v/>
      </c>
      <c r="AR288" s="153" t="str">
        <f t="shared" si="144"/>
        <v/>
      </c>
      <c r="AS288" s="141"/>
      <c r="AT288" s="211"/>
      <c r="AU288" s="346" t="str">
        <f t="shared" si="145"/>
        <v/>
      </c>
      <c r="AV288" s="153" t="str">
        <f t="shared" si="163"/>
        <v/>
      </c>
      <c r="AW288" s="153" t="str">
        <f t="shared" si="146"/>
        <v/>
      </c>
      <c r="AX288" s="153" t="str">
        <f t="shared" si="147"/>
        <v/>
      </c>
    </row>
    <row r="289" spans="1:50" ht="29.45" customHeight="1" x14ac:dyDescent="0.25">
      <c r="A289" s="216" t="str">
        <f>'N-Bedarf-SK §13a'!A289</f>
        <v/>
      </c>
      <c r="B289" s="216" t="str">
        <f>IF('N-Bedarf-SK §13a'!B289="","",'N-Bedarf-SK §13a'!B289)</f>
        <v/>
      </c>
      <c r="C289" s="217" t="str">
        <f>IF('N-Bedarf-SK §13a'!D289="","",'N-Bedarf-SK §13a'!D289)</f>
        <v/>
      </c>
      <c r="D289" s="218" t="str">
        <f>IF('N-Bedarf-SK §13a'!C289="","",'N-Bedarf-SK §13a'!C289)</f>
        <v/>
      </c>
      <c r="E289" s="219" t="str">
        <f>IF('N-Bedarf-SK §13a'!AI289="",'N-Bedarf-SK §13a'!AG289,'N-Bedarf-SK §13a'!AI289)</f>
        <v/>
      </c>
      <c r="F289" s="219"/>
      <c r="G289" s="219"/>
      <c r="H289" s="345" t="str">
        <f t="shared" si="148"/>
        <v/>
      </c>
      <c r="I289" s="345" t="str">
        <f t="shared" si="149"/>
        <v/>
      </c>
      <c r="J289" s="345" t="str">
        <f t="shared" si="150"/>
        <v/>
      </c>
      <c r="K289" s="220">
        <f t="shared" si="151"/>
        <v>0</v>
      </c>
      <c r="L289" s="220">
        <f t="shared" si="152"/>
        <v>0</v>
      </c>
      <c r="M289" s="220">
        <f t="shared" si="153"/>
        <v>0</v>
      </c>
      <c r="N289" s="220" t="str">
        <f t="shared" si="154"/>
        <v/>
      </c>
      <c r="O289" s="220" t="str">
        <f t="shared" si="155"/>
        <v/>
      </c>
      <c r="P289" s="220" t="str">
        <f t="shared" si="156"/>
        <v/>
      </c>
      <c r="Q289" s="214" t="str">
        <f t="shared" si="132"/>
        <v/>
      </c>
      <c r="R289" s="141"/>
      <c r="S289" s="211"/>
      <c r="T289" s="346" t="str">
        <f t="shared" si="133"/>
        <v/>
      </c>
      <c r="U289" s="127" t="str">
        <f t="shared" si="157"/>
        <v/>
      </c>
      <c r="V289" s="127" t="str">
        <f t="shared" si="158"/>
        <v/>
      </c>
      <c r="W289" s="127" t="str">
        <f t="shared" si="134"/>
        <v/>
      </c>
      <c r="X289" s="127" t="str">
        <f t="shared" si="135"/>
        <v/>
      </c>
      <c r="Y289" s="141"/>
      <c r="Z289" s="211"/>
      <c r="AA289" s="361" t="str">
        <f t="shared" si="136"/>
        <v/>
      </c>
      <c r="AB289" s="127" t="str">
        <f t="shared" si="159"/>
        <v/>
      </c>
      <c r="AC289" s="127" t="str">
        <f t="shared" si="160"/>
        <v/>
      </c>
      <c r="AD289" s="127" t="str">
        <f t="shared" si="137"/>
        <v/>
      </c>
      <c r="AE289" s="127" t="str">
        <f t="shared" si="138"/>
        <v/>
      </c>
      <c r="AF289" s="213" t="str">
        <f t="shared" si="164"/>
        <v/>
      </c>
      <c r="AG289" s="141"/>
      <c r="AH289" s="211"/>
      <c r="AI289" s="346" t="str">
        <f t="shared" si="139"/>
        <v/>
      </c>
      <c r="AJ289" s="153" t="str">
        <f t="shared" si="161"/>
        <v/>
      </c>
      <c r="AK289" s="153" t="str">
        <f t="shared" si="140"/>
        <v/>
      </c>
      <c r="AL289" s="153" t="str">
        <f t="shared" si="141"/>
        <v/>
      </c>
      <c r="AM289" s="141"/>
      <c r="AN289" s="211"/>
      <c r="AO289" s="346" t="str">
        <f t="shared" si="142"/>
        <v/>
      </c>
      <c r="AP289" s="153" t="str">
        <f t="shared" si="162"/>
        <v/>
      </c>
      <c r="AQ289" s="153" t="str">
        <f t="shared" si="143"/>
        <v/>
      </c>
      <c r="AR289" s="153" t="str">
        <f t="shared" si="144"/>
        <v/>
      </c>
      <c r="AS289" s="141"/>
      <c r="AT289" s="211"/>
      <c r="AU289" s="346" t="str">
        <f t="shared" si="145"/>
        <v/>
      </c>
      <c r="AV289" s="153" t="str">
        <f t="shared" si="163"/>
        <v/>
      </c>
      <c r="AW289" s="153" t="str">
        <f t="shared" si="146"/>
        <v/>
      </c>
      <c r="AX289" s="153" t="str">
        <f t="shared" si="147"/>
        <v/>
      </c>
    </row>
    <row r="290" spans="1:50" ht="29.45" customHeight="1" x14ac:dyDescent="0.25">
      <c r="A290" s="216" t="str">
        <f>'N-Bedarf-SK §13a'!A290</f>
        <v/>
      </c>
      <c r="B290" s="216" t="str">
        <f>IF('N-Bedarf-SK §13a'!B290="","",'N-Bedarf-SK §13a'!B290)</f>
        <v/>
      </c>
      <c r="C290" s="217" t="str">
        <f>IF('N-Bedarf-SK §13a'!D290="","",'N-Bedarf-SK §13a'!D290)</f>
        <v/>
      </c>
      <c r="D290" s="218" t="str">
        <f>IF('N-Bedarf-SK §13a'!C290="","",'N-Bedarf-SK §13a'!C290)</f>
        <v/>
      </c>
      <c r="E290" s="219" t="str">
        <f>IF('N-Bedarf-SK §13a'!AI290="",'N-Bedarf-SK §13a'!AG290,'N-Bedarf-SK §13a'!AI290)</f>
        <v/>
      </c>
      <c r="F290" s="219"/>
      <c r="G290" s="219"/>
      <c r="H290" s="345" t="str">
        <f t="shared" si="148"/>
        <v/>
      </c>
      <c r="I290" s="345" t="str">
        <f t="shared" si="149"/>
        <v/>
      </c>
      <c r="J290" s="345" t="str">
        <f t="shared" si="150"/>
        <v/>
      </c>
      <c r="K290" s="220">
        <f t="shared" si="151"/>
        <v>0</v>
      </c>
      <c r="L290" s="220">
        <f t="shared" si="152"/>
        <v>0</v>
      </c>
      <c r="M290" s="220">
        <f t="shared" si="153"/>
        <v>0</v>
      </c>
      <c r="N290" s="220" t="str">
        <f t="shared" si="154"/>
        <v/>
      </c>
      <c r="O290" s="220" t="str">
        <f t="shared" si="155"/>
        <v/>
      </c>
      <c r="P290" s="220" t="str">
        <f t="shared" si="156"/>
        <v/>
      </c>
      <c r="Q290" s="214" t="str">
        <f t="shared" si="132"/>
        <v/>
      </c>
      <c r="R290" s="141"/>
      <c r="S290" s="211"/>
      <c r="T290" s="346" t="str">
        <f t="shared" si="133"/>
        <v/>
      </c>
      <c r="U290" s="127" t="str">
        <f t="shared" si="157"/>
        <v/>
      </c>
      <c r="V290" s="127" t="str">
        <f t="shared" si="158"/>
        <v/>
      </c>
      <c r="W290" s="127" t="str">
        <f t="shared" si="134"/>
        <v/>
      </c>
      <c r="X290" s="127" t="str">
        <f t="shared" si="135"/>
        <v/>
      </c>
      <c r="Y290" s="141"/>
      <c r="Z290" s="211"/>
      <c r="AA290" s="361" t="str">
        <f t="shared" si="136"/>
        <v/>
      </c>
      <c r="AB290" s="127" t="str">
        <f t="shared" si="159"/>
        <v/>
      </c>
      <c r="AC290" s="127" t="str">
        <f t="shared" si="160"/>
        <v/>
      </c>
      <c r="AD290" s="127" t="str">
        <f t="shared" si="137"/>
        <v/>
      </c>
      <c r="AE290" s="127" t="str">
        <f t="shared" si="138"/>
        <v/>
      </c>
      <c r="AF290" s="213" t="str">
        <f t="shared" si="164"/>
        <v/>
      </c>
      <c r="AG290" s="141"/>
      <c r="AH290" s="211"/>
      <c r="AI290" s="346" t="str">
        <f t="shared" si="139"/>
        <v/>
      </c>
      <c r="AJ290" s="153" t="str">
        <f t="shared" si="161"/>
        <v/>
      </c>
      <c r="AK290" s="153" t="str">
        <f t="shared" si="140"/>
        <v/>
      </c>
      <c r="AL290" s="153" t="str">
        <f t="shared" si="141"/>
        <v/>
      </c>
      <c r="AM290" s="141"/>
      <c r="AN290" s="211"/>
      <c r="AO290" s="346" t="str">
        <f t="shared" si="142"/>
        <v/>
      </c>
      <c r="AP290" s="153" t="str">
        <f t="shared" si="162"/>
        <v/>
      </c>
      <c r="AQ290" s="153" t="str">
        <f t="shared" si="143"/>
        <v/>
      </c>
      <c r="AR290" s="153" t="str">
        <f t="shared" si="144"/>
        <v/>
      </c>
      <c r="AS290" s="141"/>
      <c r="AT290" s="211"/>
      <c r="AU290" s="346" t="str">
        <f t="shared" si="145"/>
        <v/>
      </c>
      <c r="AV290" s="153" t="str">
        <f t="shared" si="163"/>
        <v/>
      </c>
      <c r="AW290" s="153" t="str">
        <f t="shared" si="146"/>
        <v/>
      </c>
      <c r="AX290" s="153" t="str">
        <f t="shared" si="147"/>
        <v/>
      </c>
    </row>
    <row r="291" spans="1:50" ht="29.45" customHeight="1" x14ac:dyDescent="0.25">
      <c r="A291" s="216" t="str">
        <f>'N-Bedarf-SK §13a'!A291</f>
        <v/>
      </c>
      <c r="B291" s="216" t="str">
        <f>IF('N-Bedarf-SK §13a'!B291="","",'N-Bedarf-SK §13a'!B291)</f>
        <v/>
      </c>
      <c r="C291" s="217" t="str">
        <f>IF('N-Bedarf-SK §13a'!D291="","",'N-Bedarf-SK §13a'!D291)</f>
        <v/>
      </c>
      <c r="D291" s="218" t="str">
        <f>IF('N-Bedarf-SK §13a'!C291="","",'N-Bedarf-SK §13a'!C291)</f>
        <v/>
      </c>
      <c r="E291" s="219" t="str">
        <f>IF('N-Bedarf-SK §13a'!AI291="",'N-Bedarf-SK §13a'!AG291,'N-Bedarf-SK §13a'!AI291)</f>
        <v/>
      </c>
      <c r="F291" s="219"/>
      <c r="G291" s="219"/>
      <c r="H291" s="345" t="str">
        <f t="shared" si="148"/>
        <v/>
      </c>
      <c r="I291" s="345" t="str">
        <f t="shared" si="149"/>
        <v/>
      </c>
      <c r="J291" s="345" t="str">
        <f t="shared" si="150"/>
        <v/>
      </c>
      <c r="K291" s="220">
        <f t="shared" si="151"/>
        <v>0</v>
      </c>
      <c r="L291" s="220">
        <f t="shared" si="152"/>
        <v>0</v>
      </c>
      <c r="M291" s="220">
        <f t="shared" si="153"/>
        <v>0</v>
      </c>
      <c r="N291" s="220" t="str">
        <f t="shared" si="154"/>
        <v/>
      </c>
      <c r="O291" s="220" t="str">
        <f t="shared" si="155"/>
        <v/>
      </c>
      <c r="P291" s="220" t="str">
        <f t="shared" si="156"/>
        <v/>
      </c>
      <c r="Q291" s="214" t="str">
        <f t="shared" si="132"/>
        <v/>
      </c>
      <c r="R291" s="141"/>
      <c r="S291" s="211"/>
      <c r="T291" s="346" t="str">
        <f t="shared" si="133"/>
        <v/>
      </c>
      <c r="U291" s="127" t="str">
        <f t="shared" si="157"/>
        <v/>
      </c>
      <c r="V291" s="127" t="str">
        <f t="shared" si="158"/>
        <v/>
      </c>
      <c r="W291" s="127" t="str">
        <f t="shared" si="134"/>
        <v/>
      </c>
      <c r="X291" s="127" t="str">
        <f t="shared" si="135"/>
        <v/>
      </c>
      <c r="Y291" s="141"/>
      <c r="Z291" s="211"/>
      <c r="AA291" s="361" t="str">
        <f t="shared" si="136"/>
        <v/>
      </c>
      <c r="AB291" s="127" t="str">
        <f t="shared" si="159"/>
        <v/>
      </c>
      <c r="AC291" s="127" t="str">
        <f t="shared" si="160"/>
        <v/>
      </c>
      <c r="AD291" s="127" t="str">
        <f t="shared" si="137"/>
        <v/>
      </c>
      <c r="AE291" s="127" t="str">
        <f t="shared" si="138"/>
        <v/>
      </c>
      <c r="AF291" s="213" t="str">
        <f t="shared" si="164"/>
        <v/>
      </c>
      <c r="AG291" s="141"/>
      <c r="AH291" s="211"/>
      <c r="AI291" s="346" t="str">
        <f t="shared" si="139"/>
        <v/>
      </c>
      <c r="AJ291" s="153" t="str">
        <f t="shared" si="161"/>
        <v/>
      </c>
      <c r="AK291" s="153" t="str">
        <f t="shared" si="140"/>
        <v/>
      </c>
      <c r="AL291" s="153" t="str">
        <f t="shared" si="141"/>
        <v/>
      </c>
      <c r="AM291" s="141"/>
      <c r="AN291" s="211"/>
      <c r="AO291" s="346" t="str">
        <f t="shared" si="142"/>
        <v/>
      </c>
      <c r="AP291" s="153" t="str">
        <f t="shared" si="162"/>
        <v/>
      </c>
      <c r="AQ291" s="153" t="str">
        <f t="shared" si="143"/>
        <v/>
      </c>
      <c r="AR291" s="153" t="str">
        <f t="shared" si="144"/>
        <v/>
      </c>
      <c r="AS291" s="141"/>
      <c r="AT291" s="211"/>
      <c r="AU291" s="346" t="str">
        <f t="shared" si="145"/>
        <v/>
      </c>
      <c r="AV291" s="153" t="str">
        <f t="shared" si="163"/>
        <v/>
      </c>
      <c r="AW291" s="153" t="str">
        <f t="shared" si="146"/>
        <v/>
      </c>
      <c r="AX291" s="153" t="str">
        <f t="shared" si="147"/>
        <v/>
      </c>
    </row>
    <row r="292" spans="1:50" ht="29.45" customHeight="1" x14ac:dyDescent="0.25">
      <c r="A292" s="216" t="str">
        <f>'N-Bedarf-SK §13a'!A292</f>
        <v/>
      </c>
      <c r="B292" s="216" t="str">
        <f>IF('N-Bedarf-SK §13a'!B292="","",'N-Bedarf-SK §13a'!B292)</f>
        <v/>
      </c>
      <c r="C292" s="217" t="str">
        <f>IF('N-Bedarf-SK §13a'!D292="","",'N-Bedarf-SK §13a'!D292)</f>
        <v/>
      </c>
      <c r="D292" s="218" t="str">
        <f>IF('N-Bedarf-SK §13a'!C292="","",'N-Bedarf-SK §13a'!C292)</f>
        <v/>
      </c>
      <c r="E292" s="219" t="str">
        <f>IF('N-Bedarf-SK §13a'!AI292="",'N-Bedarf-SK §13a'!AG292,'N-Bedarf-SK §13a'!AI292)</f>
        <v/>
      </c>
      <c r="F292" s="219"/>
      <c r="G292" s="219"/>
      <c r="H292" s="345" t="str">
        <f t="shared" si="148"/>
        <v/>
      </c>
      <c r="I292" s="345" t="str">
        <f t="shared" si="149"/>
        <v/>
      </c>
      <c r="J292" s="345" t="str">
        <f t="shared" si="150"/>
        <v/>
      </c>
      <c r="K292" s="220">
        <f t="shared" si="151"/>
        <v>0</v>
      </c>
      <c r="L292" s="220">
        <f t="shared" si="152"/>
        <v>0</v>
      </c>
      <c r="M292" s="220">
        <f t="shared" si="153"/>
        <v>0</v>
      </c>
      <c r="N292" s="220" t="str">
        <f t="shared" si="154"/>
        <v/>
      </c>
      <c r="O292" s="220" t="str">
        <f t="shared" si="155"/>
        <v/>
      </c>
      <c r="P292" s="220" t="str">
        <f t="shared" si="156"/>
        <v/>
      </c>
      <c r="Q292" s="214" t="str">
        <f t="shared" si="132"/>
        <v/>
      </c>
      <c r="R292" s="141"/>
      <c r="S292" s="211"/>
      <c r="T292" s="346" t="str">
        <f t="shared" si="133"/>
        <v/>
      </c>
      <c r="U292" s="127" t="str">
        <f t="shared" si="157"/>
        <v/>
      </c>
      <c r="V292" s="127" t="str">
        <f t="shared" si="158"/>
        <v/>
      </c>
      <c r="W292" s="127" t="str">
        <f t="shared" si="134"/>
        <v/>
      </c>
      <c r="X292" s="127" t="str">
        <f t="shared" si="135"/>
        <v/>
      </c>
      <c r="Y292" s="141"/>
      <c r="Z292" s="211"/>
      <c r="AA292" s="361" t="str">
        <f t="shared" si="136"/>
        <v/>
      </c>
      <c r="AB292" s="127" t="str">
        <f t="shared" si="159"/>
        <v/>
      </c>
      <c r="AC292" s="127" t="str">
        <f t="shared" si="160"/>
        <v/>
      </c>
      <c r="AD292" s="127" t="str">
        <f t="shared" si="137"/>
        <v/>
      </c>
      <c r="AE292" s="127" t="str">
        <f t="shared" si="138"/>
        <v/>
      </c>
      <c r="AF292" s="213" t="str">
        <f t="shared" si="164"/>
        <v/>
      </c>
      <c r="AG292" s="141"/>
      <c r="AH292" s="211"/>
      <c r="AI292" s="346" t="str">
        <f t="shared" si="139"/>
        <v/>
      </c>
      <c r="AJ292" s="153" t="str">
        <f t="shared" si="161"/>
        <v/>
      </c>
      <c r="AK292" s="153" t="str">
        <f t="shared" si="140"/>
        <v/>
      </c>
      <c r="AL292" s="153" t="str">
        <f t="shared" si="141"/>
        <v/>
      </c>
      <c r="AM292" s="141"/>
      <c r="AN292" s="211"/>
      <c r="AO292" s="346" t="str">
        <f t="shared" si="142"/>
        <v/>
      </c>
      <c r="AP292" s="153" t="str">
        <f t="shared" si="162"/>
        <v/>
      </c>
      <c r="AQ292" s="153" t="str">
        <f t="shared" si="143"/>
        <v/>
      </c>
      <c r="AR292" s="153" t="str">
        <f t="shared" si="144"/>
        <v/>
      </c>
      <c r="AS292" s="141"/>
      <c r="AT292" s="211"/>
      <c r="AU292" s="346" t="str">
        <f t="shared" si="145"/>
        <v/>
      </c>
      <c r="AV292" s="153" t="str">
        <f t="shared" si="163"/>
        <v/>
      </c>
      <c r="AW292" s="153" t="str">
        <f t="shared" si="146"/>
        <v/>
      </c>
      <c r="AX292" s="153" t="str">
        <f t="shared" si="147"/>
        <v/>
      </c>
    </row>
    <row r="293" spans="1:50" ht="29.45" customHeight="1" x14ac:dyDescent="0.25">
      <c r="A293" s="216" t="str">
        <f>'N-Bedarf-SK §13a'!A293</f>
        <v/>
      </c>
      <c r="B293" s="216" t="str">
        <f>IF('N-Bedarf-SK §13a'!B293="","",'N-Bedarf-SK §13a'!B293)</f>
        <v/>
      </c>
      <c r="C293" s="217" t="str">
        <f>IF('N-Bedarf-SK §13a'!D293="","",'N-Bedarf-SK §13a'!D293)</f>
        <v/>
      </c>
      <c r="D293" s="218" t="str">
        <f>IF('N-Bedarf-SK §13a'!C293="","",'N-Bedarf-SK §13a'!C293)</f>
        <v/>
      </c>
      <c r="E293" s="219" t="str">
        <f>IF('N-Bedarf-SK §13a'!AI293="",'N-Bedarf-SK §13a'!AG293,'N-Bedarf-SK §13a'!AI293)</f>
        <v/>
      </c>
      <c r="F293" s="219"/>
      <c r="G293" s="219"/>
      <c r="H293" s="345" t="str">
        <f t="shared" si="148"/>
        <v/>
      </c>
      <c r="I293" s="345" t="str">
        <f t="shared" si="149"/>
        <v/>
      </c>
      <c r="J293" s="345" t="str">
        <f t="shared" si="150"/>
        <v/>
      </c>
      <c r="K293" s="220">
        <f t="shared" si="151"/>
        <v>0</v>
      </c>
      <c r="L293" s="220">
        <f t="shared" si="152"/>
        <v>0</v>
      </c>
      <c r="M293" s="220">
        <f t="shared" si="153"/>
        <v>0</v>
      </c>
      <c r="N293" s="220" t="str">
        <f t="shared" si="154"/>
        <v/>
      </c>
      <c r="O293" s="220" t="str">
        <f t="shared" si="155"/>
        <v/>
      </c>
      <c r="P293" s="220" t="str">
        <f t="shared" si="156"/>
        <v/>
      </c>
      <c r="Q293" s="214" t="str">
        <f t="shared" si="132"/>
        <v/>
      </c>
      <c r="R293" s="141"/>
      <c r="S293" s="211"/>
      <c r="T293" s="346" t="str">
        <f t="shared" si="133"/>
        <v/>
      </c>
      <c r="U293" s="127" t="str">
        <f t="shared" si="157"/>
        <v/>
      </c>
      <c r="V293" s="127" t="str">
        <f t="shared" si="158"/>
        <v/>
      </c>
      <c r="W293" s="127" t="str">
        <f t="shared" si="134"/>
        <v/>
      </c>
      <c r="X293" s="127" t="str">
        <f t="shared" si="135"/>
        <v/>
      </c>
      <c r="Y293" s="141"/>
      <c r="Z293" s="211"/>
      <c r="AA293" s="361" t="str">
        <f t="shared" si="136"/>
        <v/>
      </c>
      <c r="AB293" s="127" t="str">
        <f t="shared" si="159"/>
        <v/>
      </c>
      <c r="AC293" s="127" t="str">
        <f t="shared" si="160"/>
        <v/>
      </c>
      <c r="AD293" s="127" t="str">
        <f t="shared" si="137"/>
        <v/>
      </c>
      <c r="AE293" s="127" t="str">
        <f t="shared" si="138"/>
        <v/>
      </c>
      <c r="AF293" s="213" t="str">
        <f t="shared" si="164"/>
        <v/>
      </c>
      <c r="AG293" s="141"/>
      <c r="AH293" s="211"/>
      <c r="AI293" s="346" t="str">
        <f t="shared" si="139"/>
        <v/>
      </c>
      <c r="AJ293" s="153" t="str">
        <f t="shared" si="161"/>
        <v/>
      </c>
      <c r="AK293" s="153" t="str">
        <f t="shared" si="140"/>
        <v/>
      </c>
      <c r="AL293" s="153" t="str">
        <f t="shared" si="141"/>
        <v/>
      </c>
      <c r="AM293" s="141"/>
      <c r="AN293" s="211"/>
      <c r="AO293" s="346" t="str">
        <f t="shared" si="142"/>
        <v/>
      </c>
      <c r="AP293" s="153" t="str">
        <f t="shared" si="162"/>
        <v/>
      </c>
      <c r="AQ293" s="153" t="str">
        <f t="shared" si="143"/>
        <v/>
      </c>
      <c r="AR293" s="153" t="str">
        <f t="shared" si="144"/>
        <v/>
      </c>
      <c r="AS293" s="141"/>
      <c r="AT293" s="211"/>
      <c r="AU293" s="346" t="str">
        <f t="shared" si="145"/>
        <v/>
      </c>
      <c r="AV293" s="153" t="str">
        <f t="shared" si="163"/>
        <v/>
      </c>
      <c r="AW293" s="153" t="str">
        <f t="shared" si="146"/>
        <v/>
      </c>
      <c r="AX293" s="153" t="str">
        <f t="shared" si="147"/>
        <v/>
      </c>
    </row>
    <row r="294" spans="1:50" ht="29.45" customHeight="1" x14ac:dyDescent="0.25">
      <c r="A294" s="216" t="str">
        <f>'N-Bedarf-SK §13a'!A294</f>
        <v/>
      </c>
      <c r="B294" s="216" t="str">
        <f>IF('N-Bedarf-SK §13a'!B294="","",'N-Bedarf-SK §13a'!B294)</f>
        <v/>
      </c>
      <c r="C294" s="217" t="str">
        <f>IF('N-Bedarf-SK §13a'!D294="","",'N-Bedarf-SK §13a'!D294)</f>
        <v/>
      </c>
      <c r="D294" s="218" t="str">
        <f>IF('N-Bedarf-SK §13a'!C294="","",'N-Bedarf-SK §13a'!C294)</f>
        <v/>
      </c>
      <c r="E294" s="219" t="str">
        <f>IF('N-Bedarf-SK §13a'!AI294="",'N-Bedarf-SK §13a'!AG294,'N-Bedarf-SK §13a'!AI294)</f>
        <v/>
      </c>
      <c r="F294" s="219"/>
      <c r="G294" s="219"/>
      <c r="H294" s="345" t="str">
        <f t="shared" si="148"/>
        <v/>
      </c>
      <c r="I294" s="345" t="str">
        <f t="shared" si="149"/>
        <v/>
      </c>
      <c r="J294" s="345" t="str">
        <f t="shared" si="150"/>
        <v/>
      </c>
      <c r="K294" s="220">
        <f t="shared" si="151"/>
        <v>0</v>
      </c>
      <c r="L294" s="220">
        <f t="shared" si="152"/>
        <v>0</v>
      </c>
      <c r="M294" s="220">
        <f t="shared" si="153"/>
        <v>0</v>
      </c>
      <c r="N294" s="220" t="str">
        <f t="shared" si="154"/>
        <v/>
      </c>
      <c r="O294" s="220" t="str">
        <f t="shared" si="155"/>
        <v/>
      </c>
      <c r="P294" s="220" t="str">
        <f t="shared" si="156"/>
        <v/>
      </c>
      <c r="Q294" s="214" t="str">
        <f t="shared" si="132"/>
        <v/>
      </c>
      <c r="R294" s="141"/>
      <c r="S294" s="211"/>
      <c r="T294" s="346" t="str">
        <f t="shared" si="133"/>
        <v/>
      </c>
      <c r="U294" s="127" t="str">
        <f t="shared" si="157"/>
        <v/>
      </c>
      <c r="V294" s="127" t="str">
        <f t="shared" si="158"/>
        <v/>
      </c>
      <c r="W294" s="127" t="str">
        <f t="shared" si="134"/>
        <v/>
      </c>
      <c r="X294" s="127" t="str">
        <f t="shared" si="135"/>
        <v/>
      </c>
      <c r="Y294" s="141"/>
      <c r="Z294" s="211"/>
      <c r="AA294" s="361" t="str">
        <f t="shared" si="136"/>
        <v/>
      </c>
      <c r="AB294" s="127" t="str">
        <f t="shared" si="159"/>
        <v/>
      </c>
      <c r="AC294" s="127" t="str">
        <f t="shared" si="160"/>
        <v/>
      </c>
      <c r="AD294" s="127" t="str">
        <f t="shared" si="137"/>
        <v/>
      </c>
      <c r="AE294" s="127" t="str">
        <f t="shared" si="138"/>
        <v/>
      </c>
      <c r="AF294" s="213" t="str">
        <f t="shared" si="164"/>
        <v/>
      </c>
      <c r="AG294" s="141"/>
      <c r="AH294" s="211"/>
      <c r="AI294" s="346" t="str">
        <f t="shared" si="139"/>
        <v/>
      </c>
      <c r="AJ294" s="153" t="str">
        <f t="shared" si="161"/>
        <v/>
      </c>
      <c r="AK294" s="153" t="str">
        <f t="shared" si="140"/>
        <v/>
      </c>
      <c r="AL294" s="153" t="str">
        <f t="shared" si="141"/>
        <v/>
      </c>
      <c r="AM294" s="141"/>
      <c r="AN294" s="211"/>
      <c r="AO294" s="346" t="str">
        <f t="shared" si="142"/>
        <v/>
      </c>
      <c r="AP294" s="153" t="str">
        <f t="shared" si="162"/>
        <v/>
      </c>
      <c r="AQ294" s="153" t="str">
        <f t="shared" si="143"/>
        <v/>
      </c>
      <c r="AR294" s="153" t="str">
        <f t="shared" si="144"/>
        <v/>
      </c>
      <c r="AS294" s="141"/>
      <c r="AT294" s="211"/>
      <c r="AU294" s="346" t="str">
        <f t="shared" si="145"/>
        <v/>
      </c>
      <c r="AV294" s="153" t="str">
        <f t="shared" si="163"/>
        <v/>
      </c>
      <c r="AW294" s="153" t="str">
        <f t="shared" si="146"/>
        <v/>
      </c>
      <c r="AX294" s="153" t="str">
        <f t="shared" si="147"/>
        <v/>
      </c>
    </row>
    <row r="295" spans="1:50" ht="29.45" customHeight="1" x14ac:dyDescent="0.25">
      <c r="A295" s="216" t="str">
        <f>'N-Bedarf-SK §13a'!A295</f>
        <v/>
      </c>
      <c r="B295" s="216" t="str">
        <f>IF('N-Bedarf-SK §13a'!B295="","",'N-Bedarf-SK §13a'!B295)</f>
        <v/>
      </c>
      <c r="C295" s="217" t="str">
        <f>IF('N-Bedarf-SK §13a'!D295="","",'N-Bedarf-SK §13a'!D295)</f>
        <v/>
      </c>
      <c r="D295" s="218" t="str">
        <f>IF('N-Bedarf-SK §13a'!C295="","",'N-Bedarf-SK §13a'!C295)</f>
        <v/>
      </c>
      <c r="E295" s="219" t="str">
        <f>IF('N-Bedarf-SK §13a'!AI295="",'N-Bedarf-SK §13a'!AG295,'N-Bedarf-SK §13a'!AI295)</f>
        <v/>
      </c>
      <c r="F295" s="219"/>
      <c r="G295" s="219"/>
      <c r="H295" s="345" t="str">
        <f t="shared" si="148"/>
        <v/>
      </c>
      <c r="I295" s="345" t="str">
        <f t="shared" si="149"/>
        <v/>
      </c>
      <c r="J295" s="345" t="str">
        <f t="shared" si="150"/>
        <v/>
      </c>
      <c r="K295" s="220">
        <f t="shared" si="151"/>
        <v>0</v>
      </c>
      <c r="L295" s="220">
        <f t="shared" si="152"/>
        <v>0</v>
      </c>
      <c r="M295" s="220">
        <f t="shared" si="153"/>
        <v>0</v>
      </c>
      <c r="N295" s="220" t="str">
        <f t="shared" si="154"/>
        <v/>
      </c>
      <c r="O295" s="220" t="str">
        <f t="shared" si="155"/>
        <v/>
      </c>
      <c r="P295" s="220" t="str">
        <f t="shared" si="156"/>
        <v/>
      </c>
      <c r="Q295" s="214" t="str">
        <f t="shared" si="132"/>
        <v/>
      </c>
      <c r="R295" s="141"/>
      <c r="S295" s="211"/>
      <c r="T295" s="346" t="str">
        <f t="shared" si="133"/>
        <v/>
      </c>
      <c r="U295" s="127" t="str">
        <f t="shared" si="157"/>
        <v/>
      </c>
      <c r="V295" s="127" t="str">
        <f t="shared" si="158"/>
        <v/>
      </c>
      <c r="W295" s="127" t="str">
        <f t="shared" si="134"/>
        <v/>
      </c>
      <c r="X295" s="127" t="str">
        <f t="shared" si="135"/>
        <v/>
      </c>
      <c r="Y295" s="141"/>
      <c r="Z295" s="211"/>
      <c r="AA295" s="361" t="str">
        <f t="shared" si="136"/>
        <v/>
      </c>
      <c r="AB295" s="127" t="str">
        <f t="shared" si="159"/>
        <v/>
      </c>
      <c r="AC295" s="127" t="str">
        <f t="shared" si="160"/>
        <v/>
      </c>
      <c r="AD295" s="127" t="str">
        <f t="shared" si="137"/>
        <v/>
      </c>
      <c r="AE295" s="127" t="str">
        <f t="shared" si="138"/>
        <v/>
      </c>
      <c r="AF295" s="213" t="str">
        <f t="shared" si="164"/>
        <v/>
      </c>
      <c r="AG295" s="141"/>
      <c r="AH295" s="211"/>
      <c r="AI295" s="346" t="str">
        <f t="shared" si="139"/>
        <v/>
      </c>
      <c r="AJ295" s="153" t="str">
        <f t="shared" si="161"/>
        <v/>
      </c>
      <c r="AK295" s="153" t="str">
        <f t="shared" si="140"/>
        <v/>
      </c>
      <c r="AL295" s="153" t="str">
        <f t="shared" si="141"/>
        <v/>
      </c>
      <c r="AM295" s="141"/>
      <c r="AN295" s="211"/>
      <c r="AO295" s="346" t="str">
        <f t="shared" si="142"/>
        <v/>
      </c>
      <c r="AP295" s="153" t="str">
        <f t="shared" si="162"/>
        <v/>
      </c>
      <c r="AQ295" s="153" t="str">
        <f t="shared" si="143"/>
        <v/>
      </c>
      <c r="AR295" s="153" t="str">
        <f t="shared" si="144"/>
        <v/>
      </c>
      <c r="AS295" s="141"/>
      <c r="AT295" s="211"/>
      <c r="AU295" s="346" t="str">
        <f t="shared" si="145"/>
        <v/>
      </c>
      <c r="AV295" s="153" t="str">
        <f t="shared" si="163"/>
        <v/>
      </c>
      <c r="AW295" s="153" t="str">
        <f t="shared" si="146"/>
        <v/>
      </c>
      <c r="AX295" s="153" t="str">
        <f t="shared" si="147"/>
        <v/>
      </c>
    </row>
    <row r="296" spans="1:50" ht="29.45" customHeight="1" x14ac:dyDescent="0.25">
      <c r="A296" s="216" t="str">
        <f>'N-Bedarf-SK §13a'!A296</f>
        <v/>
      </c>
      <c r="B296" s="216" t="str">
        <f>IF('N-Bedarf-SK §13a'!B296="","",'N-Bedarf-SK §13a'!B296)</f>
        <v/>
      </c>
      <c r="C296" s="217" t="str">
        <f>IF('N-Bedarf-SK §13a'!D296="","",'N-Bedarf-SK §13a'!D296)</f>
        <v/>
      </c>
      <c r="D296" s="218" t="str">
        <f>IF('N-Bedarf-SK §13a'!C296="","",'N-Bedarf-SK §13a'!C296)</f>
        <v/>
      </c>
      <c r="E296" s="219" t="str">
        <f>IF('N-Bedarf-SK §13a'!AI296="",'N-Bedarf-SK §13a'!AG296,'N-Bedarf-SK §13a'!AI296)</f>
        <v/>
      </c>
      <c r="F296" s="219"/>
      <c r="G296" s="219"/>
      <c r="H296" s="345" t="str">
        <f t="shared" si="148"/>
        <v/>
      </c>
      <c r="I296" s="345" t="str">
        <f t="shared" si="149"/>
        <v/>
      </c>
      <c r="J296" s="345" t="str">
        <f t="shared" si="150"/>
        <v/>
      </c>
      <c r="K296" s="220">
        <f t="shared" si="151"/>
        <v>0</v>
      </c>
      <c r="L296" s="220">
        <f t="shared" si="152"/>
        <v>0</v>
      </c>
      <c r="M296" s="220">
        <f t="shared" si="153"/>
        <v>0</v>
      </c>
      <c r="N296" s="220" t="str">
        <f t="shared" si="154"/>
        <v/>
      </c>
      <c r="O296" s="220" t="str">
        <f t="shared" si="155"/>
        <v/>
      </c>
      <c r="P296" s="220" t="str">
        <f t="shared" si="156"/>
        <v/>
      </c>
      <c r="Q296" s="214" t="str">
        <f t="shared" si="132"/>
        <v/>
      </c>
      <c r="R296" s="141"/>
      <c r="S296" s="211"/>
      <c r="T296" s="346" t="str">
        <f t="shared" si="133"/>
        <v/>
      </c>
      <c r="U296" s="127" t="str">
        <f t="shared" si="157"/>
        <v/>
      </c>
      <c r="V296" s="127" t="str">
        <f t="shared" si="158"/>
        <v/>
      </c>
      <c r="W296" s="127" t="str">
        <f t="shared" si="134"/>
        <v/>
      </c>
      <c r="X296" s="127" t="str">
        <f t="shared" si="135"/>
        <v/>
      </c>
      <c r="Y296" s="141"/>
      <c r="Z296" s="211"/>
      <c r="AA296" s="361" t="str">
        <f t="shared" si="136"/>
        <v/>
      </c>
      <c r="AB296" s="127" t="str">
        <f t="shared" si="159"/>
        <v/>
      </c>
      <c r="AC296" s="127" t="str">
        <f t="shared" si="160"/>
        <v/>
      </c>
      <c r="AD296" s="127" t="str">
        <f t="shared" si="137"/>
        <v/>
      </c>
      <c r="AE296" s="127" t="str">
        <f t="shared" si="138"/>
        <v/>
      </c>
      <c r="AF296" s="213" t="str">
        <f t="shared" si="164"/>
        <v/>
      </c>
      <c r="AG296" s="141"/>
      <c r="AH296" s="211"/>
      <c r="AI296" s="346" t="str">
        <f t="shared" si="139"/>
        <v/>
      </c>
      <c r="AJ296" s="153" t="str">
        <f t="shared" si="161"/>
        <v/>
      </c>
      <c r="AK296" s="153" t="str">
        <f t="shared" si="140"/>
        <v/>
      </c>
      <c r="AL296" s="153" t="str">
        <f t="shared" si="141"/>
        <v/>
      </c>
      <c r="AM296" s="141"/>
      <c r="AN296" s="211"/>
      <c r="AO296" s="346" t="str">
        <f t="shared" si="142"/>
        <v/>
      </c>
      <c r="AP296" s="153" t="str">
        <f t="shared" si="162"/>
        <v/>
      </c>
      <c r="AQ296" s="153" t="str">
        <f t="shared" si="143"/>
        <v/>
      </c>
      <c r="AR296" s="153" t="str">
        <f t="shared" si="144"/>
        <v/>
      </c>
      <c r="AS296" s="141"/>
      <c r="AT296" s="211"/>
      <c r="AU296" s="346" t="str">
        <f t="shared" si="145"/>
        <v/>
      </c>
      <c r="AV296" s="153" t="str">
        <f t="shared" si="163"/>
        <v/>
      </c>
      <c r="AW296" s="153" t="str">
        <f t="shared" si="146"/>
        <v/>
      </c>
      <c r="AX296" s="153" t="str">
        <f t="shared" si="147"/>
        <v/>
      </c>
    </row>
    <row r="297" spans="1:50" ht="29.45" customHeight="1" x14ac:dyDescent="0.25">
      <c r="A297" s="216" t="str">
        <f>'N-Bedarf-SK §13a'!A297</f>
        <v/>
      </c>
      <c r="B297" s="216" t="str">
        <f>IF('N-Bedarf-SK §13a'!B297="","",'N-Bedarf-SK §13a'!B297)</f>
        <v/>
      </c>
      <c r="C297" s="217" t="str">
        <f>IF('N-Bedarf-SK §13a'!D297="","",'N-Bedarf-SK §13a'!D297)</f>
        <v/>
      </c>
      <c r="D297" s="218" t="str">
        <f>IF('N-Bedarf-SK §13a'!C297="","",'N-Bedarf-SK §13a'!C297)</f>
        <v/>
      </c>
      <c r="E297" s="219" t="str">
        <f>IF('N-Bedarf-SK §13a'!AI297="",'N-Bedarf-SK §13a'!AG297,'N-Bedarf-SK §13a'!AI297)</f>
        <v/>
      </c>
      <c r="F297" s="219"/>
      <c r="G297" s="219"/>
      <c r="H297" s="345" t="str">
        <f t="shared" si="148"/>
        <v/>
      </c>
      <c r="I297" s="345" t="str">
        <f t="shared" si="149"/>
        <v/>
      </c>
      <c r="J297" s="345" t="str">
        <f t="shared" si="150"/>
        <v/>
      </c>
      <c r="K297" s="220">
        <f t="shared" si="151"/>
        <v>0</v>
      </c>
      <c r="L297" s="220">
        <f t="shared" si="152"/>
        <v>0</v>
      </c>
      <c r="M297" s="220">
        <f t="shared" si="153"/>
        <v>0</v>
      </c>
      <c r="N297" s="220" t="str">
        <f t="shared" si="154"/>
        <v/>
      </c>
      <c r="O297" s="220" t="str">
        <f t="shared" si="155"/>
        <v/>
      </c>
      <c r="P297" s="220" t="str">
        <f t="shared" si="156"/>
        <v/>
      </c>
      <c r="Q297" s="214" t="str">
        <f t="shared" si="132"/>
        <v/>
      </c>
      <c r="R297" s="141"/>
      <c r="S297" s="211"/>
      <c r="T297" s="346" t="str">
        <f t="shared" si="133"/>
        <v/>
      </c>
      <c r="U297" s="127" t="str">
        <f t="shared" si="157"/>
        <v/>
      </c>
      <c r="V297" s="127" t="str">
        <f t="shared" si="158"/>
        <v/>
      </c>
      <c r="W297" s="127" t="str">
        <f t="shared" si="134"/>
        <v/>
      </c>
      <c r="X297" s="127" t="str">
        <f t="shared" si="135"/>
        <v/>
      </c>
      <c r="Y297" s="141"/>
      <c r="Z297" s="211"/>
      <c r="AA297" s="361" t="str">
        <f t="shared" si="136"/>
        <v/>
      </c>
      <c r="AB297" s="127" t="str">
        <f t="shared" si="159"/>
        <v/>
      </c>
      <c r="AC297" s="127" t="str">
        <f t="shared" si="160"/>
        <v/>
      </c>
      <c r="AD297" s="127" t="str">
        <f t="shared" si="137"/>
        <v/>
      </c>
      <c r="AE297" s="127" t="str">
        <f t="shared" si="138"/>
        <v/>
      </c>
      <c r="AF297" s="213" t="str">
        <f t="shared" si="164"/>
        <v/>
      </c>
      <c r="AG297" s="141"/>
      <c r="AH297" s="211"/>
      <c r="AI297" s="346" t="str">
        <f t="shared" si="139"/>
        <v/>
      </c>
      <c r="AJ297" s="153" t="str">
        <f t="shared" si="161"/>
        <v/>
      </c>
      <c r="AK297" s="153" t="str">
        <f t="shared" si="140"/>
        <v/>
      </c>
      <c r="AL297" s="153" t="str">
        <f t="shared" si="141"/>
        <v/>
      </c>
      <c r="AM297" s="141"/>
      <c r="AN297" s="211"/>
      <c r="AO297" s="346" t="str">
        <f t="shared" si="142"/>
        <v/>
      </c>
      <c r="AP297" s="153" t="str">
        <f t="shared" si="162"/>
        <v/>
      </c>
      <c r="AQ297" s="153" t="str">
        <f t="shared" si="143"/>
        <v/>
      </c>
      <c r="AR297" s="153" t="str">
        <f t="shared" si="144"/>
        <v/>
      </c>
      <c r="AS297" s="141"/>
      <c r="AT297" s="211"/>
      <c r="AU297" s="346" t="str">
        <f t="shared" si="145"/>
        <v/>
      </c>
      <c r="AV297" s="153" t="str">
        <f t="shared" si="163"/>
        <v/>
      </c>
      <c r="AW297" s="153" t="str">
        <f t="shared" si="146"/>
        <v/>
      </c>
      <c r="AX297" s="153" t="str">
        <f t="shared" si="147"/>
        <v/>
      </c>
    </row>
    <row r="298" spans="1:50" ht="29.45" customHeight="1" x14ac:dyDescent="0.25">
      <c r="A298" s="216" t="str">
        <f>'N-Bedarf-SK §13a'!A298</f>
        <v/>
      </c>
      <c r="B298" s="216" t="str">
        <f>IF('N-Bedarf-SK §13a'!B298="","",'N-Bedarf-SK §13a'!B298)</f>
        <v/>
      </c>
      <c r="C298" s="217" t="str">
        <f>IF('N-Bedarf-SK §13a'!D298="","",'N-Bedarf-SK §13a'!D298)</f>
        <v/>
      </c>
      <c r="D298" s="218" t="str">
        <f>IF('N-Bedarf-SK §13a'!C298="","",'N-Bedarf-SK §13a'!C298)</f>
        <v/>
      </c>
      <c r="E298" s="219" t="str">
        <f>IF('N-Bedarf-SK §13a'!AI298="",'N-Bedarf-SK §13a'!AG298,'N-Bedarf-SK §13a'!AI298)</f>
        <v/>
      </c>
      <c r="F298" s="219"/>
      <c r="G298" s="219"/>
      <c r="H298" s="345" t="str">
        <f t="shared" si="148"/>
        <v/>
      </c>
      <c r="I298" s="345" t="str">
        <f t="shared" si="149"/>
        <v/>
      </c>
      <c r="J298" s="345" t="str">
        <f t="shared" si="150"/>
        <v/>
      </c>
      <c r="K298" s="220">
        <f t="shared" si="151"/>
        <v>0</v>
      </c>
      <c r="L298" s="220">
        <f t="shared" si="152"/>
        <v>0</v>
      </c>
      <c r="M298" s="220">
        <f t="shared" si="153"/>
        <v>0</v>
      </c>
      <c r="N298" s="220" t="str">
        <f t="shared" si="154"/>
        <v/>
      </c>
      <c r="O298" s="220" t="str">
        <f t="shared" si="155"/>
        <v/>
      </c>
      <c r="P298" s="220" t="str">
        <f t="shared" si="156"/>
        <v/>
      </c>
      <c r="Q298" s="214" t="str">
        <f t="shared" si="132"/>
        <v/>
      </c>
      <c r="R298" s="141"/>
      <c r="S298" s="211"/>
      <c r="T298" s="346" t="str">
        <f t="shared" si="133"/>
        <v/>
      </c>
      <c r="U298" s="127" t="str">
        <f t="shared" si="157"/>
        <v/>
      </c>
      <c r="V298" s="127" t="str">
        <f t="shared" si="158"/>
        <v/>
      </c>
      <c r="W298" s="127" t="str">
        <f t="shared" si="134"/>
        <v/>
      </c>
      <c r="X298" s="127" t="str">
        <f t="shared" si="135"/>
        <v/>
      </c>
      <c r="Y298" s="141"/>
      <c r="Z298" s="211"/>
      <c r="AA298" s="361" t="str">
        <f t="shared" si="136"/>
        <v/>
      </c>
      <c r="AB298" s="127" t="str">
        <f t="shared" si="159"/>
        <v/>
      </c>
      <c r="AC298" s="127" t="str">
        <f t="shared" si="160"/>
        <v/>
      </c>
      <c r="AD298" s="127" t="str">
        <f t="shared" si="137"/>
        <v/>
      </c>
      <c r="AE298" s="127" t="str">
        <f t="shared" si="138"/>
        <v/>
      </c>
      <c r="AF298" s="213" t="str">
        <f t="shared" si="164"/>
        <v/>
      </c>
      <c r="AG298" s="141"/>
      <c r="AH298" s="211"/>
      <c r="AI298" s="346" t="str">
        <f t="shared" si="139"/>
        <v/>
      </c>
      <c r="AJ298" s="153" t="str">
        <f t="shared" si="161"/>
        <v/>
      </c>
      <c r="AK298" s="153" t="str">
        <f t="shared" si="140"/>
        <v/>
      </c>
      <c r="AL298" s="153" t="str">
        <f t="shared" si="141"/>
        <v/>
      </c>
      <c r="AM298" s="141"/>
      <c r="AN298" s="211"/>
      <c r="AO298" s="346" t="str">
        <f t="shared" si="142"/>
        <v/>
      </c>
      <c r="AP298" s="153" t="str">
        <f t="shared" si="162"/>
        <v/>
      </c>
      <c r="AQ298" s="153" t="str">
        <f t="shared" si="143"/>
        <v/>
      </c>
      <c r="AR298" s="153" t="str">
        <f t="shared" si="144"/>
        <v/>
      </c>
      <c r="AS298" s="141"/>
      <c r="AT298" s="211"/>
      <c r="AU298" s="346" t="str">
        <f t="shared" si="145"/>
        <v/>
      </c>
      <c r="AV298" s="153" t="str">
        <f t="shared" si="163"/>
        <v/>
      </c>
      <c r="AW298" s="153" t="str">
        <f t="shared" si="146"/>
        <v/>
      </c>
      <c r="AX298" s="153" t="str">
        <f t="shared" si="147"/>
        <v/>
      </c>
    </row>
    <row r="299" spans="1:50" ht="29.45" customHeight="1" x14ac:dyDescent="0.25">
      <c r="A299" s="216" t="str">
        <f>'N-Bedarf-SK §13a'!A299</f>
        <v/>
      </c>
      <c r="B299" s="216" t="str">
        <f>IF('N-Bedarf-SK §13a'!B299="","",'N-Bedarf-SK §13a'!B299)</f>
        <v/>
      </c>
      <c r="C299" s="217" t="str">
        <f>IF('N-Bedarf-SK §13a'!D299="","",'N-Bedarf-SK §13a'!D299)</f>
        <v/>
      </c>
      <c r="D299" s="218" t="str">
        <f>IF('N-Bedarf-SK §13a'!C299="","",'N-Bedarf-SK §13a'!C299)</f>
        <v/>
      </c>
      <c r="E299" s="219" t="str">
        <f>IF('N-Bedarf-SK §13a'!AI299="",'N-Bedarf-SK §13a'!AG299,'N-Bedarf-SK §13a'!AI299)</f>
        <v/>
      </c>
      <c r="F299" s="219"/>
      <c r="G299" s="219"/>
      <c r="H299" s="345" t="str">
        <f t="shared" si="148"/>
        <v/>
      </c>
      <c r="I299" s="345" t="str">
        <f t="shared" si="149"/>
        <v/>
      </c>
      <c r="J299" s="345" t="str">
        <f t="shared" si="150"/>
        <v/>
      </c>
      <c r="K299" s="220">
        <f t="shared" si="151"/>
        <v>0</v>
      </c>
      <c r="L299" s="220">
        <f t="shared" si="152"/>
        <v>0</v>
      </c>
      <c r="M299" s="220">
        <f t="shared" si="153"/>
        <v>0</v>
      </c>
      <c r="N299" s="220" t="str">
        <f t="shared" si="154"/>
        <v/>
      </c>
      <c r="O299" s="220" t="str">
        <f t="shared" si="155"/>
        <v/>
      </c>
      <c r="P299" s="220" t="str">
        <f t="shared" si="156"/>
        <v/>
      </c>
      <c r="Q299" s="214" t="str">
        <f t="shared" si="132"/>
        <v/>
      </c>
      <c r="R299" s="141"/>
      <c r="S299" s="211"/>
      <c r="T299" s="346" t="str">
        <f t="shared" si="133"/>
        <v/>
      </c>
      <c r="U299" s="127" t="str">
        <f t="shared" si="157"/>
        <v/>
      </c>
      <c r="V299" s="127" t="str">
        <f t="shared" si="158"/>
        <v/>
      </c>
      <c r="W299" s="127" t="str">
        <f t="shared" si="134"/>
        <v/>
      </c>
      <c r="X299" s="127" t="str">
        <f t="shared" si="135"/>
        <v/>
      </c>
      <c r="Y299" s="141"/>
      <c r="Z299" s="211"/>
      <c r="AA299" s="361" t="str">
        <f t="shared" si="136"/>
        <v/>
      </c>
      <c r="AB299" s="127" t="str">
        <f t="shared" si="159"/>
        <v/>
      </c>
      <c r="AC299" s="127" t="str">
        <f t="shared" si="160"/>
        <v/>
      </c>
      <c r="AD299" s="127" t="str">
        <f t="shared" si="137"/>
        <v/>
      </c>
      <c r="AE299" s="127" t="str">
        <f t="shared" si="138"/>
        <v/>
      </c>
      <c r="AF299" s="213" t="str">
        <f t="shared" si="164"/>
        <v/>
      </c>
      <c r="AG299" s="141"/>
      <c r="AH299" s="211"/>
      <c r="AI299" s="346" t="str">
        <f t="shared" si="139"/>
        <v/>
      </c>
      <c r="AJ299" s="153" t="str">
        <f t="shared" si="161"/>
        <v/>
      </c>
      <c r="AK299" s="153" t="str">
        <f t="shared" si="140"/>
        <v/>
      </c>
      <c r="AL299" s="153" t="str">
        <f t="shared" si="141"/>
        <v/>
      </c>
      <c r="AM299" s="141"/>
      <c r="AN299" s="211"/>
      <c r="AO299" s="346" t="str">
        <f t="shared" si="142"/>
        <v/>
      </c>
      <c r="AP299" s="153" t="str">
        <f t="shared" si="162"/>
        <v/>
      </c>
      <c r="AQ299" s="153" t="str">
        <f t="shared" si="143"/>
        <v/>
      </c>
      <c r="AR299" s="153" t="str">
        <f t="shared" si="144"/>
        <v/>
      </c>
      <c r="AS299" s="141"/>
      <c r="AT299" s="211"/>
      <c r="AU299" s="346" t="str">
        <f t="shared" si="145"/>
        <v/>
      </c>
      <c r="AV299" s="153" t="str">
        <f t="shared" si="163"/>
        <v/>
      </c>
      <c r="AW299" s="153" t="str">
        <f t="shared" si="146"/>
        <v/>
      </c>
      <c r="AX299" s="153" t="str">
        <f t="shared" si="147"/>
        <v/>
      </c>
    </row>
    <row r="300" spans="1:50" ht="29.45" customHeight="1" x14ac:dyDescent="0.25">
      <c r="A300" s="216" t="str">
        <f>'N-Bedarf-SK §13a'!A300</f>
        <v/>
      </c>
      <c r="B300" s="216" t="str">
        <f>IF('N-Bedarf-SK §13a'!B300="","",'N-Bedarf-SK §13a'!B300)</f>
        <v/>
      </c>
      <c r="C300" s="217" t="str">
        <f>IF('N-Bedarf-SK §13a'!D300="","",'N-Bedarf-SK §13a'!D300)</f>
        <v/>
      </c>
      <c r="D300" s="218" t="str">
        <f>IF('N-Bedarf-SK §13a'!C300="","",'N-Bedarf-SK §13a'!C300)</f>
        <v/>
      </c>
      <c r="E300" s="219" t="str">
        <f>IF('N-Bedarf-SK §13a'!AI300="",'N-Bedarf-SK §13a'!AG300,'N-Bedarf-SK §13a'!AI300)</f>
        <v/>
      </c>
      <c r="F300" s="219"/>
      <c r="G300" s="219"/>
      <c r="H300" s="345" t="str">
        <f t="shared" si="148"/>
        <v/>
      </c>
      <c r="I300" s="345" t="str">
        <f t="shared" si="149"/>
        <v/>
      </c>
      <c r="J300" s="345" t="str">
        <f t="shared" si="150"/>
        <v/>
      </c>
      <c r="K300" s="220">
        <f t="shared" si="151"/>
        <v>0</v>
      </c>
      <c r="L300" s="220">
        <f t="shared" si="152"/>
        <v>0</v>
      </c>
      <c r="M300" s="220">
        <f t="shared" si="153"/>
        <v>0</v>
      </c>
      <c r="N300" s="220" t="str">
        <f t="shared" si="154"/>
        <v/>
      </c>
      <c r="O300" s="220" t="str">
        <f t="shared" si="155"/>
        <v/>
      </c>
      <c r="P300" s="220" t="str">
        <f t="shared" si="156"/>
        <v/>
      </c>
      <c r="Q300" s="214" t="str">
        <f t="shared" si="132"/>
        <v/>
      </c>
      <c r="R300" s="141"/>
      <c r="S300" s="211"/>
      <c r="T300" s="346" t="str">
        <f t="shared" si="133"/>
        <v/>
      </c>
      <c r="U300" s="127" t="str">
        <f t="shared" si="157"/>
        <v/>
      </c>
      <c r="V300" s="127" t="str">
        <f t="shared" si="158"/>
        <v/>
      </c>
      <c r="W300" s="127" t="str">
        <f t="shared" si="134"/>
        <v/>
      </c>
      <c r="X300" s="127" t="str">
        <f t="shared" si="135"/>
        <v/>
      </c>
      <c r="Y300" s="141"/>
      <c r="Z300" s="211"/>
      <c r="AA300" s="361" t="str">
        <f t="shared" si="136"/>
        <v/>
      </c>
      <c r="AB300" s="127" t="str">
        <f t="shared" si="159"/>
        <v/>
      </c>
      <c r="AC300" s="127" t="str">
        <f t="shared" si="160"/>
        <v/>
      </c>
      <c r="AD300" s="127" t="str">
        <f t="shared" si="137"/>
        <v/>
      </c>
      <c r="AE300" s="127" t="str">
        <f t="shared" si="138"/>
        <v/>
      </c>
      <c r="AF300" s="213" t="str">
        <f t="shared" si="164"/>
        <v/>
      </c>
      <c r="AG300" s="141"/>
      <c r="AH300" s="211"/>
      <c r="AI300" s="346" t="str">
        <f t="shared" si="139"/>
        <v/>
      </c>
      <c r="AJ300" s="153" t="str">
        <f t="shared" si="161"/>
        <v/>
      </c>
      <c r="AK300" s="153" t="str">
        <f t="shared" si="140"/>
        <v/>
      </c>
      <c r="AL300" s="153" t="str">
        <f t="shared" si="141"/>
        <v/>
      </c>
      <c r="AM300" s="141"/>
      <c r="AN300" s="211"/>
      <c r="AO300" s="346" t="str">
        <f t="shared" si="142"/>
        <v/>
      </c>
      <c r="AP300" s="153" t="str">
        <f t="shared" si="162"/>
        <v/>
      </c>
      <c r="AQ300" s="153" t="str">
        <f t="shared" si="143"/>
        <v/>
      </c>
      <c r="AR300" s="153" t="str">
        <f t="shared" si="144"/>
        <v/>
      </c>
      <c r="AS300" s="141"/>
      <c r="AT300" s="211"/>
      <c r="AU300" s="346" t="str">
        <f t="shared" si="145"/>
        <v/>
      </c>
      <c r="AV300" s="153" t="str">
        <f t="shared" si="163"/>
        <v/>
      </c>
      <c r="AW300" s="153" t="str">
        <f t="shared" si="146"/>
        <v/>
      </c>
      <c r="AX300" s="153" t="str">
        <f t="shared" si="147"/>
        <v/>
      </c>
    </row>
    <row r="301" spans="1:50" ht="29.45" customHeight="1" x14ac:dyDescent="0.25">
      <c r="A301" s="216" t="str">
        <f>'N-Bedarf-SK §13a'!A301</f>
        <v/>
      </c>
      <c r="B301" s="216" t="str">
        <f>IF('N-Bedarf-SK §13a'!B301="","",'N-Bedarf-SK §13a'!B301)</f>
        <v/>
      </c>
      <c r="C301" s="217" t="str">
        <f>IF('N-Bedarf-SK §13a'!D301="","",'N-Bedarf-SK §13a'!D301)</f>
        <v/>
      </c>
      <c r="D301" s="218" t="str">
        <f>IF('N-Bedarf-SK §13a'!C301="","",'N-Bedarf-SK §13a'!C301)</f>
        <v/>
      </c>
      <c r="E301" s="219" t="str">
        <f>IF('N-Bedarf-SK §13a'!AI301="",'N-Bedarf-SK §13a'!AG301,'N-Bedarf-SK §13a'!AI301)</f>
        <v/>
      </c>
      <c r="F301" s="219"/>
      <c r="G301" s="219"/>
      <c r="H301" s="345" t="str">
        <f t="shared" si="148"/>
        <v/>
      </c>
      <c r="I301" s="345" t="str">
        <f t="shared" si="149"/>
        <v/>
      </c>
      <c r="J301" s="345" t="str">
        <f t="shared" si="150"/>
        <v/>
      </c>
      <c r="K301" s="220">
        <f t="shared" si="151"/>
        <v>0</v>
      </c>
      <c r="L301" s="220">
        <f t="shared" si="152"/>
        <v>0</v>
      </c>
      <c r="M301" s="220">
        <f t="shared" si="153"/>
        <v>0</v>
      </c>
      <c r="N301" s="220" t="str">
        <f t="shared" si="154"/>
        <v/>
      </c>
      <c r="O301" s="220" t="str">
        <f t="shared" si="155"/>
        <v/>
      </c>
      <c r="P301" s="220" t="str">
        <f t="shared" si="156"/>
        <v/>
      </c>
      <c r="Q301" s="214" t="str">
        <f t="shared" si="132"/>
        <v/>
      </c>
      <c r="R301" s="141"/>
      <c r="S301" s="211"/>
      <c r="T301" s="346" t="str">
        <f t="shared" si="133"/>
        <v/>
      </c>
      <c r="U301" s="127" t="str">
        <f t="shared" si="157"/>
        <v/>
      </c>
      <c r="V301" s="127" t="str">
        <f t="shared" si="158"/>
        <v/>
      </c>
      <c r="W301" s="127" t="str">
        <f t="shared" si="134"/>
        <v/>
      </c>
      <c r="X301" s="127" t="str">
        <f t="shared" si="135"/>
        <v/>
      </c>
      <c r="Y301" s="141"/>
      <c r="Z301" s="211"/>
      <c r="AA301" s="361" t="str">
        <f t="shared" si="136"/>
        <v/>
      </c>
      <c r="AB301" s="127" t="str">
        <f t="shared" si="159"/>
        <v/>
      </c>
      <c r="AC301" s="127" t="str">
        <f t="shared" si="160"/>
        <v/>
      </c>
      <c r="AD301" s="127" t="str">
        <f t="shared" si="137"/>
        <v/>
      </c>
      <c r="AE301" s="127" t="str">
        <f t="shared" si="138"/>
        <v/>
      </c>
      <c r="AF301" s="213" t="str">
        <f t="shared" si="164"/>
        <v/>
      </c>
      <c r="AG301" s="141"/>
      <c r="AH301" s="211"/>
      <c r="AI301" s="346" t="str">
        <f t="shared" si="139"/>
        <v/>
      </c>
      <c r="AJ301" s="153" t="str">
        <f t="shared" si="161"/>
        <v/>
      </c>
      <c r="AK301" s="153" t="str">
        <f t="shared" si="140"/>
        <v/>
      </c>
      <c r="AL301" s="153" t="str">
        <f t="shared" si="141"/>
        <v/>
      </c>
      <c r="AM301" s="141"/>
      <c r="AN301" s="211"/>
      <c r="AO301" s="346" t="str">
        <f t="shared" si="142"/>
        <v/>
      </c>
      <c r="AP301" s="153" t="str">
        <f t="shared" si="162"/>
        <v/>
      </c>
      <c r="AQ301" s="153" t="str">
        <f t="shared" si="143"/>
        <v/>
      </c>
      <c r="AR301" s="153" t="str">
        <f t="shared" si="144"/>
        <v/>
      </c>
      <c r="AS301" s="141"/>
      <c r="AT301" s="211"/>
      <c r="AU301" s="346" t="str">
        <f t="shared" si="145"/>
        <v/>
      </c>
      <c r="AV301" s="153" t="str">
        <f t="shared" si="163"/>
        <v/>
      </c>
      <c r="AW301" s="153" t="str">
        <f t="shared" si="146"/>
        <v/>
      </c>
      <c r="AX301" s="153" t="str">
        <f t="shared" si="147"/>
        <v/>
      </c>
    </row>
    <row r="302" spans="1:50" ht="29.45" customHeight="1" x14ac:dyDescent="0.25">
      <c r="A302" s="216" t="str">
        <f>'N-Bedarf-SK §13a'!A302</f>
        <v/>
      </c>
      <c r="B302" s="216" t="str">
        <f>IF('N-Bedarf-SK §13a'!B302="","",'N-Bedarf-SK §13a'!B302)</f>
        <v/>
      </c>
      <c r="C302" s="217" t="str">
        <f>IF('N-Bedarf-SK §13a'!D302="","",'N-Bedarf-SK §13a'!D302)</f>
        <v/>
      </c>
      <c r="D302" s="218" t="str">
        <f>IF('N-Bedarf-SK §13a'!C302="","",'N-Bedarf-SK §13a'!C302)</f>
        <v/>
      </c>
      <c r="E302" s="219" t="str">
        <f>IF('N-Bedarf-SK §13a'!AI302="",'N-Bedarf-SK §13a'!AG302,'N-Bedarf-SK §13a'!AI302)</f>
        <v/>
      </c>
      <c r="F302" s="219"/>
      <c r="G302" s="219"/>
      <c r="H302" s="345" t="str">
        <f t="shared" si="148"/>
        <v/>
      </c>
      <c r="I302" s="345" t="str">
        <f t="shared" si="149"/>
        <v/>
      </c>
      <c r="J302" s="345" t="str">
        <f t="shared" si="150"/>
        <v/>
      </c>
      <c r="K302" s="220">
        <f t="shared" si="151"/>
        <v>0</v>
      </c>
      <c r="L302" s="220">
        <f t="shared" si="152"/>
        <v>0</v>
      </c>
      <c r="M302" s="220">
        <f t="shared" si="153"/>
        <v>0</v>
      </c>
      <c r="N302" s="220" t="str">
        <f t="shared" si="154"/>
        <v/>
      </c>
      <c r="O302" s="220" t="str">
        <f t="shared" si="155"/>
        <v/>
      </c>
      <c r="P302" s="220" t="str">
        <f t="shared" si="156"/>
        <v/>
      </c>
      <c r="Q302" s="214" t="str">
        <f t="shared" si="132"/>
        <v/>
      </c>
      <c r="R302" s="141"/>
      <c r="S302" s="211"/>
      <c r="T302" s="346" t="str">
        <f t="shared" si="133"/>
        <v/>
      </c>
      <c r="U302" s="127" t="str">
        <f t="shared" si="157"/>
        <v/>
      </c>
      <c r="V302" s="127" t="str">
        <f t="shared" si="158"/>
        <v/>
      </c>
      <c r="W302" s="127" t="str">
        <f t="shared" si="134"/>
        <v/>
      </c>
      <c r="X302" s="127" t="str">
        <f t="shared" si="135"/>
        <v/>
      </c>
      <c r="Y302" s="141"/>
      <c r="Z302" s="211"/>
      <c r="AA302" s="361" t="str">
        <f t="shared" si="136"/>
        <v/>
      </c>
      <c r="AB302" s="127" t="str">
        <f t="shared" si="159"/>
        <v/>
      </c>
      <c r="AC302" s="127" t="str">
        <f t="shared" si="160"/>
        <v/>
      </c>
      <c r="AD302" s="127" t="str">
        <f t="shared" si="137"/>
        <v/>
      </c>
      <c r="AE302" s="127" t="str">
        <f t="shared" si="138"/>
        <v/>
      </c>
      <c r="AF302" s="213" t="str">
        <f t="shared" si="164"/>
        <v/>
      </c>
      <c r="AG302" s="141"/>
      <c r="AH302" s="211"/>
      <c r="AI302" s="346" t="str">
        <f t="shared" si="139"/>
        <v/>
      </c>
      <c r="AJ302" s="153" t="str">
        <f t="shared" si="161"/>
        <v/>
      </c>
      <c r="AK302" s="153" t="str">
        <f t="shared" si="140"/>
        <v/>
      </c>
      <c r="AL302" s="153" t="str">
        <f t="shared" si="141"/>
        <v/>
      </c>
      <c r="AM302" s="141"/>
      <c r="AN302" s="211"/>
      <c r="AO302" s="346" t="str">
        <f t="shared" si="142"/>
        <v/>
      </c>
      <c r="AP302" s="153" t="str">
        <f t="shared" si="162"/>
        <v/>
      </c>
      <c r="AQ302" s="153" t="str">
        <f t="shared" si="143"/>
        <v/>
      </c>
      <c r="AR302" s="153" t="str">
        <f t="shared" si="144"/>
        <v/>
      </c>
      <c r="AS302" s="141"/>
      <c r="AT302" s="211"/>
      <c r="AU302" s="346" t="str">
        <f t="shared" si="145"/>
        <v/>
      </c>
      <c r="AV302" s="153" t="str">
        <f t="shared" si="163"/>
        <v/>
      </c>
      <c r="AW302" s="153" t="str">
        <f t="shared" si="146"/>
        <v/>
      </c>
      <c r="AX302" s="153" t="str">
        <f t="shared" si="147"/>
        <v/>
      </c>
    </row>
    <row r="303" spans="1:50" ht="29.45" customHeight="1" x14ac:dyDescent="0.25">
      <c r="A303" s="216" t="str">
        <f>'N-Bedarf-SK §13a'!A303</f>
        <v/>
      </c>
      <c r="B303" s="216" t="str">
        <f>IF('N-Bedarf-SK §13a'!B303="","",'N-Bedarf-SK §13a'!B303)</f>
        <v/>
      </c>
      <c r="C303" s="217" t="str">
        <f>IF('N-Bedarf-SK §13a'!D303="","",'N-Bedarf-SK §13a'!D303)</f>
        <v/>
      </c>
      <c r="D303" s="218" t="str">
        <f>IF('N-Bedarf-SK §13a'!C303="","",'N-Bedarf-SK §13a'!C303)</f>
        <v/>
      </c>
      <c r="E303" s="219" t="str">
        <f>IF('N-Bedarf-SK §13a'!AI303="",'N-Bedarf-SK §13a'!AG303,'N-Bedarf-SK §13a'!AI303)</f>
        <v/>
      </c>
      <c r="F303" s="219"/>
      <c r="G303" s="219"/>
      <c r="H303" s="345" t="str">
        <f t="shared" si="148"/>
        <v/>
      </c>
      <c r="I303" s="345" t="str">
        <f t="shared" si="149"/>
        <v/>
      </c>
      <c r="J303" s="345" t="str">
        <f t="shared" si="150"/>
        <v/>
      </c>
      <c r="K303" s="220">
        <f t="shared" si="151"/>
        <v>0</v>
      </c>
      <c r="L303" s="220">
        <f t="shared" si="152"/>
        <v>0</v>
      </c>
      <c r="M303" s="220">
        <f t="shared" si="153"/>
        <v>0</v>
      </c>
      <c r="N303" s="220" t="str">
        <f t="shared" si="154"/>
        <v/>
      </c>
      <c r="O303" s="220" t="str">
        <f t="shared" si="155"/>
        <v/>
      </c>
      <c r="P303" s="220" t="str">
        <f t="shared" si="156"/>
        <v/>
      </c>
      <c r="Q303" s="214" t="str">
        <f t="shared" si="132"/>
        <v/>
      </c>
      <c r="R303" s="141"/>
      <c r="S303" s="211"/>
      <c r="T303" s="346" t="str">
        <f t="shared" si="133"/>
        <v/>
      </c>
      <c r="U303" s="127" t="str">
        <f t="shared" si="157"/>
        <v/>
      </c>
      <c r="V303" s="127" t="str">
        <f t="shared" si="158"/>
        <v/>
      </c>
      <c r="W303" s="127" t="str">
        <f t="shared" si="134"/>
        <v/>
      </c>
      <c r="X303" s="127" t="str">
        <f t="shared" si="135"/>
        <v/>
      </c>
      <c r="Y303" s="141"/>
      <c r="Z303" s="211"/>
      <c r="AA303" s="361" t="str">
        <f t="shared" si="136"/>
        <v/>
      </c>
      <c r="AB303" s="127" t="str">
        <f t="shared" si="159"/>
        <v/>
      </c>
      <c r="AC303" s="127" t="str">
        <f t="shared" si="160"/>
        <v/>
      </c>
      <c r="AD303" s="127" t="str">
        <f t="shared" si="137"/>
        <v/>
      </c>
      <c r="AE303" s="127" t="str">
        <f t="shared" si="138"/>
        <v/>
      </c>
      <c r="AF303" s="213" t="str">
        <f t="shared" si="164"/>
        <v/>
      </c>
      <c r="AG303" s="141"/>
      <c r="AH303" s="211"/>
      <c r="AI303" s="346" t="str">
        <f t="shared" si="139"/>
        <v/>
      </c>
      <c r="AJ303" s="153" t="str">
        <f t="shared" si="161"/>
        <v/>
      </c>
      <c r="AK303" s="153" t="str">
        <f t="shared" si="140"/>
        <v/>
      </c>
      <c r="AL303" s="153" t="str">
        <f t="shared" si="141"/>
        <v/>
      </c>
      <c r="AM303" s="141"/>
      <c r="AN303" s="211"/>
      <c r="AO303" s="346" t="str">
        <f t="shared" si="142"/>
        <v/>
      </c>
      <c r="AP303" s="153" t="str">
        <f t="shared" si="162"/>
        <v/>
      </c>
      <c r="AQ303" s="153" t="str">
        <f t="shared" si="143"/>
        <v/>
      </c>
      <c r="AR303" s="153" t="str">
        <f t="shared" si="144"/>
        <v/>
      </c>
      <c r="AS303" s="141"/>
      <c r="AT303" s="211"/>
      <c r="AU303" s="346" t="str">
        <f t="shared" si="145"/>
        <v/>
      </c>
      <c r="AV303" s="153" t="str">
        <f t="shared" si="163"/>
        <v/>
      </c>
      <c r="AW303" s="153" t="str">
        <f t="shared" si="146"/>
        <v/>
      </c>
      <c r="AX303" s="153" t="str">
        <f t="shared" si="147"/>
        <v/>
      </c>
    </row>
    <row r="304" spans="1:50" ht="29.45" customHeight="1" x14ac:dyDescent="0.25">
      <c r="A304" s="216" t="str">
        <f>'N-Bedarf-SK §13a'!A304</f>
        <v/>
      </c>
      <c r="B304" s="216" t="str">
        <f>IF('N-Bedarf-SK §13a'!B304="","",'N-Bedarf-SK §13a'!B304)</f>
        <v/>
      </c>
      <c r="C304" s="217" t="str">
        <f>IF('N-Bedarf-SK §13a'!D304="","",'N-Bedarf-SK §13a'!D304)</f>
        <v/>
      </c>
      <c r="D304" s="218" t="str">
        <f>IF('N-Bedarf-SK §13a'!C304="","",'N-Bedarf-SK §13a'!C304)</f>
        <v/>
      </c>
      <c r="E304" s="219" t="str">
        <f>IF('N-Bedarf-SK §13a'!AI304="",'N-Bedarf-SK §13a'!AG304,'N-Bedarf-SK §13a'!AI304)</f>
        <v/>
      </c>
      <c r="F304" s="219"/>
      <c r="G304" s="219"/>
      <c r="H304" s="345" t="str">
        <f t="shared" si="148"/>
        <v/>
      </c>
      <c r="I304" s="345" t="str">
        <f t="shared" si="149"/>
        <v/>
      </c>
      <c r="J304" s="345" t="str">
        <f t="shared" si="150"/>
        <v/>
      </c>
      <c r="K304" s="220">
        <f t="shared" si="151"/>
        <v>0</v>
      </c>
      <c r="L304" s="220">
        <f t="shared" si="152"/>
        <v>0</v>
      </c>
      <c r="M304" s="220">
        <f t="shared" si="153"/>
        <v>0</v>
      </c>
      <c r="N304" s="220" t="str">
        <f t="shared" si="154"/>
        <v/>
      </c>
      <c r="O304" s="220" t="str">
        <f t="shared" si="155"/>
        <v/>
      </c>
      <c r="P304" s="220" t="str">
        <f t="shared" si="156"/>
        <v/>
      </c>
      <c r="Q304" s="214" t="str">
        <f t="shared" si="132"/>
        <v/>
      </c>
      <c r="R304" s="141"/>
      <c r="S304" s="211"/>
      <c r="T304" s="346" t="str">
        <f t="shared" si="133"/>
        <v/>
      </c>
      <c r="U304" s="127" t="str">
        <f t="shared" si="157"/>
        <v/>
      </c>
      <c r="V304" s="127" t="str">
        <f t="shared" si="158"/>
        <v/>
      </c>
      <c r="W304" s="127" t="str">
        <f t="shared" si="134"/>
        <v/>
      </c>
      <c r="X304" s="127" t="str">
        <f t="shared" si="135"/>
        <v/>
      </c>
      <c r="Y304" s="141"/>
      <c r="Z304" s="211"/>
      <c r="AA304" s="361" t="str">
        <f t="shared" si="136"/>
        <v/>
      </c>
      <c r="AB304" s="127" t="str">
        <f t="shared" si="159"/>
        <v/>
      </c>
      <c r="AC304" s="127" t="str">
        <f t="shared" si="160"/>
        <v/>
      </c>
      <c r="AD304" s="127" t="str">
        <f t="shared" si="137"/>
        <v/>
      </c>
      <c r="AE304" s="127" t="str">
        <f t="shared" si="138"/>
        <v/>
      </c>
      <c r="AF304" s="213" t="str">
        <f t="shared" si="164"/>
        <v/>
      </c>
      <c r="AG304" s="141"/>
      <c r="AH304" s="211"/>
      <c r="AI304" s="346" t="str">
        <f t="shared" si="139"/>
        <v/>
      </c>
      <c r="AJ304" s="153" t="str">
        <f t="shared" si="161"/>
        <v/>
      </c>
      <c r="AK304" s="153" t="str">
        <f t="shared" si="140"/>
        <v/>
      </c>
      <c r="AL304" s="153" t="str">
        <f t="shared" si="141"/>
        <v/>
      </c>
      <c r="AM304" s="141"/>
      <c r="AN304" s="211"/>
      <c r="AO304" s="346" t="str">
        <f t="shared" si="142"/>
        <v/>
      </c>
      <c r="AP304" s="153" t="str">
        <f t="shared" si="162"/>
        <v/>
      </c>
      <c r="AQ304" s="153" t="str">
        <f t="shared" si="143"/>
        <v/>
      </c>
      <c r="AR304" s="153" t="str">
        <f t="shared" si="144"/>
        <v/>
      </c>
      <c r="AS304" s="141"/>
      <c r="AT304" s="211"/>
      <c r="AU304" s="346" t="str">
        <f t="shared" si="145"/>
        <v/>
      </c>
      <c r="AV304" s="153" t="str">
        <f t="shared" si="163"/>
        <v/>
      </c>
      <c r="AW304" s="153" t="str">
        <f t="shared" si="146"/>
        <v/>
      </c>
      <c r="AX304" s="153" t="str">
        <f t="shared" si="147"/>
        <v/>
      </c>
    </row>
    <row r="305" spans="1:50" ht="29.45" customHeight="1" x14ac:dyDescent="0.25">
      <c r="A305" s="216" t="str">
        <f>'N-Bedarf-SK §13a'!A305</f>
        <v/>
      </c>
      <c r="B305" s="216" t="str">
        <f>IF('N-Bedarf-SK §13a'!B305="","",'N-Bedarf-SK §13a'!B305)</f>
        <v/>
      </c>
      <c r="C305" s="217" t="str">
        <f>IF('N-Bedarf-SK §13a'!D305="","",'N-Bedarf-SK §13a'!D305)</f>
        <v/>
      </c>
      <c r="D305" s="218" t="str">
        <f>IF('N-Bedarf-SK §13a'!C305="","",'N-Bedarf-SK §13a'!C305)</f>
        <v/>
      </c>
      <c r="E305" s="219" t="str">
        <f>IF('N-Bedarf-SK §13a'!AI305="",'N-Bedarf-SK §13a'!AG305,'N-Bedarf-SK §13a'!AI305)</f>
        <v/>
      </c>
      <c r="F305" s="219"/>
      <c r="G305" s="219"/>
      <c r="H305" s="345" t="str">
        <f t="shared" si="148"/>
        <v/>
      </c>
      <c r="I305" s="345" t="str">
        <f t="shared" si="149"/>
        <v/>
      </c>
      <c r="J305" s="345" t="str">
        <f t="shared" si="150"/>
        <v/>
      </c>
      <c r="K305" s="220">
        <f t="shared" si="151"/>
        <v>0</v>
      </c>
      <c r="L305" s="220">
        <f t="shared" si="152"/>
        <v>0</v>
      </c>
      <c r="M305" s="220">
        <f t="shared" si="153"/>
        <v>0</v>
      </c>
      <c r="N305" s="220" t="str">
        <f t="shared" si="154"/>
        <v/>
      </c>
      <c r="O305" s="220" t="str">
        <f t="shared" si="155"/>
        <v/>
      </c>
      <c r="P305" s="220" t="str">
        <f t="shared" si="156"/>
        <v/>
      </c>
      <c r="Q305" s="214" t="str">
        <f t="shared" si="132"/>
        <v/>
      </c>
      <c r="R305" s="141"/>
      <c r="S305" s="211"/>
      <c r="T305" s="346" t="str">
        <f t="shared" si="133"/>
        <v/>
      </c>
      <c r="U305" s="127" t="str">
        <f t="shared" si="157"/>
        <v/>
      </c>
      <c r="V305" s="127" t="str">
        <f t="shared" si="158"/>
        <v/>
      </c>
      <c r="W305" s="127" t="str">
        <f t="shared" si="134"/>
        <v/>
      </c>
      <c r="X305" s="127" t="str">
        <f t="shared" si="135"/>
        <v/>
      </c>
      <c r="Y305" s="141"/>
      <c r="Z305" s="211"/>
      <c r="AA305" s="361" t="str">
        <f t="shared" si="136"/>
        <v/>
      </c>
      <c r="AB305" s="127" t="str">
        <f t="shared" si="159"/>
        <v/>
      </c>
      <c r="AC305" s="127" t="str">
        <f t="shared" si="160"/>
        <v/>
      </c>
      <c r="AD305" s="127" t="str">
        <f t="shared" si="137"/>
        <v/>
      </c>
      <c r="AE305" s="127" t="str">
        <f t="shared" si="138"/>
        <v/>
      </c>
      <c r="AF305" s="213" t="str">
        <f t="shared" si="164"/>
        <v/>
      </c>
      <c r="AG305" s="141"/>
      <c r="AH305" s="211"/>
      <c r="AI305" s="346" t="str">
        <f t="shared" si="139"/>
        <v/>
      </c>
      <c r="AJ305" s="153" t="str">
        <f t="shared" si="161"/>
        <v/>
      </c>
      <c r="AK305" s="153" t="str">
        <f t="shared" si="140"/>
        <v/>
      </c>
      <c r="AL305" s="153" t="str">
        <f t="shared" si="141"/>
        <v/>
      </c>
      <c r="AM305" s="141"/>
      <c r="AN305" s="211"/>
      <c r="AO305" s="346" t="str">
        <f t="shared" si="142"/>
        <v/>
      </c>
      <c r="AP305" s="153" t="str">
        <f t="shared" si="162"/>
        <v/>
      </c>
      <c r="AQ305" s="153" t="str">
        <f t="shared" si="143"/>
        <v/>
      </c>
      <c r="AR305" s="153" t="str">
        <f t="shared" si="144"/>
        <v/>
      </c>
      <c r="AS305" s="141"/>
      <c r="AT305" s="211"/>
      <c r="AU305" s="346" t="str">
        <f t="shared" si="145"/>
        <v/>
      </c>
      <c r="AV305" s="153" t="str">
        <f t="shared" si="163"/>
        <v/>
      </c>
      <c r="AW305" s="153" t="str">
        <f t="shared" si="146"/>
        <v/>
      </c>
      <c r="AX305" s="153" t="str">
        <f t="shared" si="147"/>
        <v/>
      </c>
    </row>
    <row r="306" spans="1:50" ht="29.45" customHeight="1" x14ac:dyDescent="0.25">
      <c r="A306" s="216" t="str">
        <f>'N-Bedarf-SK §13a'!A306</f>
        <v/>
      </c>
      <c r="B306" s="216" t="str">
        <f>IF('N-Bedarf-SK §13a'!B306="","",'N-Bedarf-SK §13a'!B306)</f>
        <v/>
      </c>
      <c r="C306" s="217" t="str">
        <f>IF('N-Bedarf-SK §13a'!D306="","",'N-Bedarf-SK §13a'!D306)</f>
        <v/>
      </c>
      <c r="D306" s="218" t="str">
        <f>IF('N-Bedarf-SK §13a'!C306="","",'N-Bedarf-SK §13a'!C306)</f>
        <v/>
      </c>
      <c r="E306" s="219" t="str">
        <f>IF('N-Bedarf-SK §13a'!AI306="",'N-Bedarf-SK §13a'!AG306,'N-Bedarf-SK §13a'!AI306)</f>
        <v/>
      </c>
      <c r="F306" s="219"/>
      <c r="G306" s="219"/>
      <c r="H306" s="345" t="str">
        <f t="shared" si="148"/>
        <v/>
      </c>
      <c r="I306" s="345" t="str">
        <f t="shared" si="149"/>
        <v/>
      </c>
      <c r="J306" s="345" t="str">
        <f t="shared" si="150"/>
        <v/>
      </c>
      <c r="K306" s="220">
        <f t="shared" si="151"/>
        <v>0</v>
      </c>
      <c r="L306" s="220">
        <f t="shared" si="152"/>
        <v>0</v>
      </c>
      <c r="M306" s="220">
        <f t="shared" si="153"/>
        <v>0</v>
      </c>
      <c r="N306" s="220" t="str">
        <f t="shared" si="154"/>
        <v/>
      </c>
      <c r="O306" s="220" t="str">
        <f t="shared" si="155"/>
        <v/>
      </c>
      <c r="P306" s="220" t="str">
        <f t="shared" si="156"/>
        <v/>
      </c>
      <c r="Q306" s="214" t="str">
        <f t="shared" si="132"/>
        <v/>
      </c>
      <c r="R306" s="141"/>
      <c r="S306" s="211"/>
      <c r="T306" s="346" t="str">
        <f t="shared" si="133"/>
        <v/>
      </c>
      <c r="U306" s="127" t="str">
        <f t="shared" si="157"/>
        <v/>
      </c>
      <c r="V306" s="127" t="str">
        <f t="shared" si="158"/>
        <v/>
      </c>
      <c r="W306" s="127" t="str">
        <f t="shared" si="134"/>
        <v/>
      </c>
      <c r="X306" s="127" t="str">
        <f t="shared" si="135"/>
        <v/>
      </c>
      <c r="Y306" s="141"/>
      <c r="Z306" s="211"/>
      <c r="AA306" s="361" t="str">
        <f t="shared" si="136"/>
        <v/>
      </c>
      <c r="AB306" s="127" t="str">
        <f t="shared" si="159"/>
        <v/>
      </c>
      <c r="AC306" s="127" t="str">
        <f t="shared" si="160"/>
        <v/>
      </c>
      <c r="AD306" s="127" t="str">
        <f t="shared" si="137"/>
        <v/>
      </c>
      <c r="AE306" s="127" t="str">
        <f t="shared" si="138"/>
        <v/>
      </c>
      <c r="AF306" s="213" t="str">
        <f t="shared" si="164"/>
        <v/>
      </c>
      <c r="AG306" s="141"/>
      <c r="AH306" s="211"/>
      <c r="AI306" s="346" t="str">
        <f t="shared" si="139"/>
        <v/>
      </c>
      <c r="AJ306" s="153" t="str">
        <f t="shared" si="161"/>
        <v/>
      </c>
      <c r="AK306" s="153" t="str">
        <f t="shared" si="140"/>
        <v/>
      </c>
      <c r="AL306" s="153" t="str">
        <f t="shared" si="141"/>
        <v/>
      </c>
      <c r="AM306" s="141"/>
      <c r="AN306" s="211"/>
      <c r="AO306" s="346" t="str">
        <f t="shared" si="142"/>
        <v/>
      </c>
      <c r="AP306" s="153" t="str">
        <f t="shared" si="162"/>
        <v/>
      </c>
      <c r="AQ306" s="153" t="str">
        <f t="shared" si="143"/>
        <v/>
      </c>
      <c r="AR306" s="153" t="str">
        <f t="shared" si="144"/>
        <v/>
      </c>
      <c r="AS306" s="141"/>
      <c r="AT306" s="211"/>
      <c r="AU306" s="346" t="str">
        <f t="shared" si="145"/>
        <v/>
      </c>
      <c r="AV306" s="153" t="str">
        <f t="shared" si="163"/>
        <v/>
      </c>
      <c r="AW306" s="153" t="str">
        <f t="shared" si="146"/>
        <v/>
      </c>
      <c r="AX306" s="153" t="str">
        <f t="shared" si="147"/>
        <v/>
      </c>
    </row>
    <row r="307" spans="1:50" ht="29.45" customHeight="1" x14ac:dyDescent="0.25">
      <c r="A307" s="216" t="str">
        <f>'N-Bedarf-SK §13a'!A307</f>
        <v/>
      </c>
      <c r="B307" s="216" t="str">
        <f>IF('N-Bedarf-SK §13a'!B307="","",'N-Bedarf-SK §13a'!B307)</f>
        <v/>
      </c>
      <c r="C307" s="217" t="str">
        <f>IF('N-Bedarf-SK §13a'!D307="","",'N-Bedarf-SK §13a'!D307)</f>
        <v/>
      </c>
      <c r="D307" s="218" t="str">
        <f>IF('N-Bedarf-SK §13a'!C307="","",'N-Bedarf-SK §13a'!C307)</f>
        <v/>
      </c>
      <c r="E307" s="219" t="str">
        <f>IF('N-Bedarf-SK §13a'!AI307="",'N-Bedarf-SK §13a'!AG307,'N-Bedarf-SK §13a'!AI307)</f>
        <v/>
      </c>
      <c r="F307" s="219"/>
      <c r="G307" s="219"/>
      <c r="H307" s="345" t="str">
        <f t="shared" si="148"/>
        <v/>
      </c>
      <c r="I307" s="345" t="str">
        <f t="shared" si="149"/>
        <v/>
      </c>
      <c r="J307" s="345" t="str">
        <f t="shared" si="150"/>
        <v/>
      </c>
      <c r="K307" s="220">
        <f t="shared" si="151"/>
        <v>0</v>
      </c>
      <c r="L307" s="220">
        <f t="shared" si="152"/>
        <v>0</v>
      </c>
      <c r="M307" s="220">
        <f t="shared" si="153"/>
        <v>0</v>
      </c>
      <c r="N307" s="220" t="str">
        <f t="shared" si="154"/>
        <v/>
      </c>
      <c r="O307" s="220" t="str">
        <f t="shared" si="155"/>
        <v/>
      </c>
      <c r="P307" s="220" t="str">
        <f t="shared" si="156"/>
        <v/>
      </c>
      <c r="Q307" s="214" t="str">
        <f t="shared" si="132"/>
        <v/>
      </c>
      <c r="R307" s="141"/>
      <c r="S307" s="211"/>
      <c r="T307" s="346" t="str">
        <f t="shared" si="133"/>
        <v/>
      </c>
      <c r="U307" s="127" t="str">
        <f t="shared" si="157"/>
        <v/>
      </c>
      <c r="V307" s="127" t="str">
        <f t="shared" si="158"/>
        <v/>
      </c>
      <c r="W307" s="127" t="str">
        <f t="shared" si="134"/>
        <v/>
      </c>
      <c r="X307" s="127" t="str">
        <f t="shared" si="135"/>
        <v/>
      </c>
      <c r="Y307" s="141"/>
      <c r="Z307" s="211"/>
      <c r="AA307" s="361" t="str">
        <f t="shared" si="136"/>
        <v/>
      </c>
      <c r="AB307" s="127" t="str">
        <f t="shared" si="159"/>
        <v/>
      </c>
      <c r="AC307" s="127" t="str">
        <f t="shared" si="160"/>
        <v/>
      </c>
      <c r="AD307" s="127" t="str">
        <f t="shared" si="137"/>
        <v/>
      </c>
      <c r="AE307" s="127" t="str">
        <f t="shared" si="138"/>
        <v/>
      </c>
      <c r="AF307" s="213" t="str">
        <f t="shared" si="164"/>
        <v/>
      </c>
      <c r="AG307" s="141"/>
      <c r="AH307" s="211"/>
      <c r="AI307" s="346" t="str">
        <f t="shared" si="139"/>
        <v/>
      </c>
      <c r="AJ307" s="153" t="str">
        <f t="shared" si="161"/>
        <v/>
      </c>
      <c r="AK307" s="153" t="str">
        <f t="shared" si="140"/>
        <v/>
      </c>
      <c r="AL307" s="153" t="str">
        <f t="shared" si="141"/>
        <v/>
      </c>
      <c r="AM307" s="141"/>
      <c r="AN307" s="211"/>
      <c r="AO307" s="346" t="str">
        <f t="shared" si="142"/>
        <v/>
      </c>
      <c r="AP307" s="153" t="str">
        <f t="shared" si="162"/>
        <v/>
      </c>
      <c r="AQ307" s="153" t="str">
        <f t="shared" si="143"/>
        <v/>
      </c>
      <c r="AR307" s="153" t="str">
        <f t="shared" si="144"/>
        <v/>
      </c>
      <c r="AS307" s="141"/>
      <c r="AT307" s="211"/>
      <c r="AU307" s="346" t="str">
        <f t="shared" si="145"/>
        <v/>
      </c>
      <c r="AV307" s="153" t="str">
        <f t="shared" si="163"/>
        <v/>
      </c>
      <c r="AW307" s="153" t="str">
        <f t="shared" si="146"/>
        <v/>
      </c>
      <c r="AX307" s="153" t="str">
        <f t="shared" si="147"/>
        <v/>
      </c>
    </row>
    <row r="308" spans="1:50" ht="29.45" customHeight="1" x14ac:dyDescent="0.25">
      <c r="A308" s="216" t="str">
        <f>'N-Bedarf-SK §13a'!A308</f>
        <v/>
      </c>
      <c r="B308" s="216" t="str">
        <f>IF('N-Bedarf-SK §13a'!B308="","",'N-Bedarf-SK §13a'!B308)</f>
        <v/>
      </c>
      <c r="C308" s="217" t="str">
        <f>IF('N-Bedarf-SK §13a'!D308="","",'N-Bedarf-SK §13a'!D308)</f>
        <v/>
      </c>
      <c r="D308" s="218" t="str">
        <f>IF('N-Bedarf-SK §13a'!C308="","",'N-Bedarf-SK §13a'!C308)</f>
        <v/>
      </c>
      <c r="E308" s="219" t="str">
        <f>IF('N-Bedarf-SK §13a'!AI308="",'N-Bedarf-SK §13a'!AG308,'N-Bedarf-SK §13a'!AI308)</f>
        <v/>
      </c>
      <c r="F308" s="219"/>
      <c r="G308" s="219"/>
      <c r="H308" s="345" t="str">
        <f t="shared" si="148"/>
        <v/>
      </c>
      <c r="I308" s="345" t="str">
        <f t="shared" si="149"/>
        <v/>
      </c>
      <c r="J308" s="345" t="str">
        <f t="shared" si="150"/>
        <v/>
      </c>
      <c r="K308" s="220">
        <f t="shared" si="151"/>
        <v>0</v>
      </c>
      <c r="L308" s="220">
        <f t="shared" si="152"/>
        <v>0</v>
      </c>
      <c r="M308" s="220">
        <f t="shared" si="153"/>
        <v>0</v>
      </c>
      <c r="N308" s="220" t="str">
        <f t="shared" si="154"/>
        <v/>
      </c>
      <c r="O308" s="220" t="str">
        <f t="shared" si="155"/>
        <v/>
      </c>
      <c r="P308" s="220" t="str">
        <f t="shared" si="156"/>
        <v/>
      </c>
      <c r="Q308" s="214" t="str">
        <f t="shared" si="132"/>
        <v/>
      </c>
      <c r="R308" s="141"/>
      <c r="S308" s="211"/>
      <c r="T308" s="346" t="str">
        <f t="shared" si="133"/>
        <v/>
      </c>
      <c r="U308" s="127" t="str">
        <f t="shared" si="157"/>
        <v/>
      </c>
      <c r="V308" s="127" t="str">
        <f t="shared" si="158"/>
        <v/>
      </c>
      <c r="W308" s="127" t="str">
        <f t="shared" si="134"/>
        <v/>
      </c>
      <c r="X308" s="127" t="str">
        <f t="shared" si="135"/>
        <v/>
      </c>
      <c r="Y308" s="141"/>
      <c r="Z308" s="211"/>
      <c r="AA308" s="361" t="str">
        <f t="shared" si="136"/>
        <v/>
      </c>
      <c r="AB308" s="127" t="str">
        <f t="shared" si="159"/>
        <v/>
      </c>
      <c r="AC308" s="127" t="str">
        <f t="shared" si="160"/>
        <v/>
      </c>
      <c r="AD308" s="127" t="str">
        <f t="shared" si="137"/>
        <v/>
      </c>
      <c r="AE308" s="127" t="str">
        <f t="shared" si="138"/>
        <v/>
      </c>
      <c r="AF308" s="213" t="str">
        <f t="shared" si="164"/>
        <v/>
      </c>
      <c r="AG308" s="141"/>
      <c r="AH308" s="211"/>
      <c r="AI308" s="346" t="str">
        <f t="shared" si="139"/>
        <v/>
      </c>
      <c r="AJ308" s="153" t="str">
        <f t="shared" si="161"/>
        <v/>
      </c>
      <c r="AK308" s="153" t="str">
        <f t="shared" si="140"/>
        <v/>
      </c>
      <c r="AL308" s="153" t="str">
        <f t="shared" si="141"/>
        <v/>
      </c>
      <c r="AM308" s="141"/>
      <c r="AN308" s="211"/>
      <c r="AO308" s="346" t="str">
        <f t="shared" si="142"/>
        <v/>
      </c>
      <c r="AP308" s="153" t="str">
        <f t="shared" si="162"/>
        <v/>
      </c>
      <c r="AQ308" s="153" t="str">
        <f t="shared" si="143"/>
        <v/>
      </c>
      <c r="AR308" s="153" t="str">
        <f t="shared" si="144"/>
        <v/>
      </c>
      <c r="AS308" s="141"/>
      <c r="AT308" s="211"/>
      <c r="AU308" s="346" t="str">
        <f t="shared" si="145"/>
        <v/>
      </c>
      <c r="AV308" s="153" t="str">
        <f t="shared" si="163"/>
        <v/>
      </c>
      <c r="AW308" s="153" t="str">
        <f t="shared" si="146"/>
        <v/>
      </c>
      <c r="AX308" s="153" t="str">
        <f t="shared" si="147"/>
        <v/>
      </c>
    </row>
    <row r="309" spans="1:50" ht="29.45" customHeight="1" x14ac:dyDescent="0.25">
      <c r="A309" s="216" t="str">
        <f>'N-Bedarf-SK §13a'!A309</f>
        <v/>
      </c>
      <c r="B309" s="216" t="str">
        <f>IF('N-Bedarf-SK §13a'!B309="","",'N-Bedarf-SK §13a'!B309)</f>
        <v/>
      </c>
      <c r="C309" s="217" t="str">
        <f>IF('N-Bedarf-SK §13a'!D309="","",'N-Bedarf-SK §13a'!D309)</f>
        <v/>
      </c>
      <c r="D309" s="218" t="str">
        <f>IF('N-Bedarf-SK §13a'!C309="","",'N-Bedarf-SK §13a'!C309)</f>
        <v/>
      </c>
      <c r="E309" s="219" t="str">
        <f>IF('N-Bedarf-SK §13a'!AI309="",'N-Bedarf-SK §13a'!AG309,'N-Bedarf-SK §13a'!AI309)</f>
        <v/>
      </c>
      <c r="F309" s="219"/>
      <c r="G309" s="219"/>
      <c r="H309" s="345" t="str">
        <f t="shared" si="148"/>
        <v/>
      </c>
      <c r="I309" s="345" t="str">
        <f t="shared" si="149"/>
        <v/>
      </c>
      <c r="J309" s="345" t="str">
        <f t="shared" si="150"/>
        <v/>
      </c>
      <c r="K309" s="220">
        <f t="shared" si="151"/>
        <v>0</v>
      </c>
      <c r="L309" s="220">
        <f t="shared" si="152"/>
        <v>0</v>
      </c>
      <c r="M309" s="220">
        <f t="shared" si="153"/>
        <v>0</v>
      </c>
      <c r="N309" s="220" t="str">
        <f t="shared" si="154"/>
        <v/>
      </c>
      <c r="O309" s="220" t="str">
        <f t="shared" si="155"/>
        <v/>
      </c>
      <c r="P309" s="220" t="str">
        <f t="shared" si="156"/>
        <v/>
      </c>
      <c r="Q309" s="214" t="str">
        <f t="shared" si="132"/>
        <v/>
      </c>
      <c r="R309" s="141"/>
      <c r="S309" s="211"/>
      <c r="T309" s="346" t="str">
        <f t="shared" si="133"/>
        <v/>
      </c>
      <c r="U309" s="127" t="str">
        <f t="shared" si="157"/>
        <v/>
      </c>
      <c r="V309" s="127" t="str">
        <f t="shared" si="158"/>
        <v/>
      </c>
      <c r="W309" s="127" t="str">
        <f t="shared" si="134"/>
        <v/>
      </c>
      <c r="X309" s="127" t="str">
        <f t="shared" si="135"/>
        <v/>
      </c>
      <c r="Y309" s="141"/>
      <c r="Z309" s="211"/>
      <c r="AA309" s="361" t="str">
        <f t="shared" si="136"/>
        <v/>
      </c>
      <c r="AB309" s="127" t="str">
        <f t="shared" si="159"/>
        <v/>
      </c>
      <c r="AC309" s="127" t="str">
        <f t="shared" si="160"/>
        <v/>
      </c>
      <c r="AD309" s="127" t="str">
        <f t="shared" si="137"/>
        <v/>
      </c>
      <c r="AE309" s="127" t="str">
        <f t="shared" si="138"/>
        <v/>
      </c>
      <c r="AF309" s="213" t="str">
        <f t="shared" si="164"/>
        <v/>
      </c>
      <c r="AG309" s="141"/>
      <c r="AH309" s="211"/>
      <c r="AI309" s="346" t="str">
        <f t="shared" si="139"/>
        <v/>
      </c>
      <c r="AJ309" s="153" t="str">
        <f t="shared" si="161"/>
        <v/>
      </c>
      <c r="AK309" s="153" t="str">
        <f t="shared" si="140"/>
        <v/>
      </c>
      <c r="AL309" s="153" t="str">
        <f t="shared" si="141"/>
        <v/>
      </c>
      <c r="AM309" s="141"/>
      <c r="AN309" s="211"/>
      <c r="AO309" s="346" t="str">
        <f t="shared" si="142"/>
        <v/>
      </c>
      <c r="AP309" s="153" t="str">
        <f t="shared" si="162"/>
        <v/>
      </c>
      <c r="AQ309" s="153" t="str">
        <f t="shared" si="143"/>
        <v/>
      </c>
      <c r="AR309" s="153" t="str">
        <f t="shared" si="144"/>
        <v/>
      </c>
      <c r="AS309" s="141"/>
      <c r="AT309" s="211"/>
      <c r="AU309" s="346" t="str">
        <f t="shared" si="145"/>
        <v/>
      </c>
      <c r="AV309" s="153" t="str">
        <f t="shared" si="163"/>
        <v/>
      </c>
      <c r="AW309" s="153" t="str">
        <f t="shared" si="146"/>
        <v/>
      </c>
      <c r="AX309" s="153" t="str">
        <f t="shared" si="147"/>
        <v/>
      </c>
    </row>
    <row r="310" spans="1:50" ht="29.45" customHeight="1" x14ac:dyDescent="0.25">
      <c r="A310" s="216" t="str">
        <f>'N-Bedarf-SK §13a'!A310</f>
        <v/>
      </c>
      <c r="B310" s="216" t="str">
        <f>IF('N-Bedarf-SK §13a'!B310="","",'N-Bedarf-SK §13a'!B310)</f>
        <v/>
      </c>
      <c r="C310" s="217" t="str">
        <f>IF('N-Bedarf-SK §13a'!D310="","",'N-Bedarf-SK §13a'!D310)</f>
        <v/>
      </c>
      <c r="D310" s="218" t="str">
        <f>IF('N-Bedarf-SK §13a'!C310="","",'N-Bedarf-SK §13a'!C310)</f>
        <v/>
      </c>
      <c r="E310" s="219" t="str">
        <f>IF('N-Bedarf-SK §13a'!AI310="",'N-Bedarf-SK §13a'!AG310,'N-Bedarf-SK §13a'!AI310)</f>
        <v/>
      </c>
      <c r="F310" s="219"/>
      <c r="G310" s="219"/>
      <c r="H310" s="345" t="str">
        <f t="shared" si="148"/>
        <v/>
      </c>
      <c r="I310" s="345" t="str">
        <f t="shared" si="149"/>
        <v/>
      </c>
      <c r="J310" s="345" t="str">
        <f t="shared" si="150"/>
        <v/>
      </c>
      <c r="K310" s="220">
        <f t="shared" si="151"/>
        <v>0</v>
      </c>
      <c r="L310" s="220">
        <f t="shared" si="152"/>
        <v>0</v>
      </c>
      <c r="M310" s="220">
        <f t="shared" si="153"/>
        <v>0</v>
      </c>
      <c r="N310" s="220" t="str">
        <f t="shared" si="154"/>
        <v/>
      </c>
      <c r="O310" s="220" t="str">
        <f t="shared" si="155"/>
        <v/>
      </c>
      <c r="P310" s="220" t="str">
        <f t="shared" si="156"/>
        <v/>
      </c>
      <c r="Q310" s="214" t="str">
        <f t="shared" si="132"/>
        <v/>
      </c>
      <c r="R310" s="141"/>
      <c r="S310" s="211"/>
      <c r="T310" s="346" t="str">
        <f t="shared" si="133"/>
        <v/>
      </c>
      <c r="U310" s="127" t="str">
        <f t="shared" si="157"/>
        <v/>
      </c>
      <c r="V310" s="127" t="str">
        <f t="shared" si="158"/>
        <v/>
      </c>
      <c r="W310" s="127" t="str">
        <f t="shared" si="134"/>
        <v/>
      </c>
      <c r="X310" s="127" t="str">
        <f t="shared" si="135"/>
        <v/>
      </c>
      <c r="Y310" s="141"/>
      <c r="Z310" s="211"/>
      <c r="AA310" s="361" t="str">
        <f t="shared" si="136"/>
        <v/>
      </c>
      <c r="AB310" s="127" t="str">
        <f t="shared" si="159"/>
        <v/>
      </c>
      <c r="AC310" s="127" t="str">
        <f t="shared" si="160"/>
        <v/>
      </c>
      <c r="AD310" s="127" t="str">
        <f t="shared" si="137"/>
        <v/>
      </c>
      <c r="AE310" s="127" t="str">
        <f t="shared" si="138"/>
        <v/>
      </c>
      <c r="AF310" s="213" t="str">
        <f t="shared" si="164"/>
        <v/>
      </c>
      <c r="AG310" s="141"/>
      <c r="AH310" s="211"/>
      <c r="AI310" s="346" t="str">
        <f t="shared" si="139"/>
        <v/>
      </c>
      <c r="AJ310" s="153" t="str">
        <f t="shared" si="161"/>
        <v/>
      </c>
      <c r="AK310" s="153" t="str">
        <f t="shared" si="140"/>
        <v/>
      </c>
      <c r="AL310" s="153" t="str">
        <f t="shared" si="141"/>
        <v/>
      </c>
      <c r="AM310" s="141"/>
      <c r="AN310" s="211"/>
      <c r="AO310" s="346" t="str">
        <f t="shared" si="142"/>
        <v/>
      </c>
      <c r="AP310" s="153" t="str">
        <f t="shared" si="162"/>
        <v/>
      </c>
      <c r="AQ310" s="153" t="str">
        <f t="shared" si="143"/>
        <v/>
      </c>
      <c r="AR310" s="153" t="str">
        <f t="shared" si="144"/>
        <v/>
      </c>
      <c r="AS310" s="141"/>
      <c r="AT310" s="211"/>
      <c r="AU310" s="346" t="str">
        <f t="shared" si="145"/>
        <v/>
      </c>
      <c r="AV310" s="153" t="str">
        <f t="shared" si="163"/>
        <v/>
      </c>
      <c r="AW310" s="153" t="str">
        <f t="shared" si="146"/>
        <v/>
      </c>
      <c r="AX310" s="153" t="str">
        <f t="shared" si="147"/>
        <v/>
      </c>
    </row>
  </sheetData>
  <sheetCalcPr fullCalcOnLoad="1"/>
  <sheetProtection password="A7DB" sheet="1" selectLockedCells="1"/>
  <protectedRanges>
    <protectedRange sqref="AK3 H1 BC2:BC3" name="N Bedarf Ackerbau"/>
  </protectedRanges>
  <mergeCells count="27">
    <mergeCell ref="AP2:AS2"/>
    <mergeCell ref="AP3:AS3"/>
    <mergeCell ref="AF1:AJ1"/>
    <mergeCell ref="AF2:AJ2"/>
    <mergeCell ref="AF3:AJ3"/>
    <mergeCell ref="AG5:AX5"/>
    <mergeCell ref="AK3:AN3"/>
    <mergeCell ref="A6:A7"/>
    <mergeCell ref="B6:B7"/>
    <mergeCell ref="C6:C7"/>
    <mergeCell ref="Q6:Q7"/>
    <mergeCell ref="AF6:AF7"/>
    <mergeCell ref="E4:G5"/>
    <mergeCell ref="N5:P5"/>
    <mergeCell ref="H4:J4"/>
    <mergeCell ref="H5:I5"/>
    <mergeCell ref="R5:AC5"/>
    <mergeCell ref="E1:G1"/>
    <mergeCell ref="R1:S1"/>
    <mergeCell ref="AK1:AN1"/>
    <mergeCell ref="K5:M5"/>
    <mergeCell ref="AT1:AX1"/>
    <mergeCell ref="AT2:AX2"/>
    <mergeCell ref="AT3:AX3"/>
    <mergeCell ref="AP1:AS1"/>
    <mergeCell ref="R2:S2"/>
    <mergeCell ref="AK2:AN2"/>
  </mergeCells>
  <dataValidations count="2">
    <dataValidation type="list" allowBlank="1" showInputMessage="1" showErrorMessage="1" sqref="Y8:Y310 R8:R310">
      <formula1>org_Dünger</formula1>
    </dataValidation>
    <dataValidation type="list" allowBlank="1" showInputMessage="1" showErrorMessage="1" sqref="AM8:AM310 AS8:AS310 AG8:AG310">
      <formula1>min_Dünger</formula1>
    </dataValidation>
  </dataValidations>
  <pageMargins left="0.39370078740157483" right="0.39370078740157483" top="0.98425196850393704" bottom="0.78740157480314965" header="0.31496062992125984" footer="0.31496062992125984"/>
  <pageSetup paperSize="9" scale="37" orientation="landscape" horizontalDpi="1200" verticalDpi="1200" r:id="rId1"/>
  <headerFooter>
    <oddHeader>&amp;C&amp;G&amp;R&amp;G</oddHead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U75"/>
  <sheetViews>
    <sheetView zoomScale="80" zoomScaleNormal="80" workbookViewId="0">
      <selection activeCell="D63" sqref="D63"/>
    </sheetView>
  </sheetViews>
  <sheetFormatPr baseColWidth="10" defaultColWidth="11.5703125" defaultRowHeight="14.25" x14ac:dyDescent="0.2"/>
  <cols>
    <col min="1" max="1" width="24.85546875" style="28" bestFit="1" customWidth="1"/>
    <col min="2" max="7" width="8.140625" style="28" customWidth="1"/>
    <col min="8" max="9" width="7.5703125" style="28" customWidth="1"/>
    <col min="10" max="10" width="11.140625" style="28" bestFit="1" customWidth="1"/>
    <col min="11" max="11" width="7.85546875" style="28" customWidth="1"/>
    <col min="12" max="12" width="14.5703125" style="28" bestFit="1" customWidth="1"/>
    <col min="13" max="18" width="8.140625" style="28" customWidth="1"/>
    <col min="19" max="20" width="7.28515625" style="28" customWidth="1"/>
    <col min="21" max="21" width="9.140625" style="28" customWidth="1"/>
    <col min="22" max="16384" width="11.5703125" style="28"/>
  </cols>
  <sheetData>
    <row r="1" spans="1:21" ht="15" x14ac:dyDescent="0.25">
      <c r="A1" s="221" t="s">
        <v>524</v>
      </c>
      <c r="B1" s="30"/>
      <c r="C1" s="30"/>
      <c r="D1" s="30"/>
      <c r="E1" s="30"/>
      <c r="F1" s="30"/>
      <c r="G1" s="30"/>
      <c r="H1" s="30"/>
      <c r="I1" s="30"/>
      <c r="J1" s="30"/>
      <c r="K1" s="30"/>
      <c r="L1" s="30"/>
      <c r="M1" s="30"/>
      <c r="N1" s="30"/>
      <c r="O1" s="30"/>
      <c r="P1" s="30"/>
      <c r="Q1" s="30"/>
      <c r="R1" s="30"/>
      <c r="S1" s="30"/>
      <c r="T1" s="30"/>
      <c r="U1" s="30"/>
    </row>
    <row r="2" spans="1:21" ht="15" x14ac:dyDescent="0.25">
      <c r="A2" s="221" t="s">
        <v>589</v>
      </c>
      <c r="B2" s="221">
        <f ca="1">'N-Plan_AL '!H1</f>
        <v>2022</v>
      </c>
      <c r="C2" s="221"/>
      <c r="D2" s="30"/>
      <c r="E2" s="30"/>
      <c r="F2" s="30"/>
      <c r="G2" s="30"/>
      <c r="H2" s="30"/>
      <c r="I2" s="30"/>
      <c r="J2" s="30"/>
      <c r="K2" s="30"/>
      <c r="L2" s="221"/>
      <c r="M2" s="30"/>
      <c r="N2" s="30"/>
      <c r="O2" s="30"/>
      <c r="P2" s="30"/>
      <c r="Q2" s="30"/>
      <c r="R2" s="30"/>
      <c r="S2" s="30"/>
      <c r="T2" s="30"/>
      <c r="U2" s="221"/>
    </row>
    <row r="3" spans="1:21" x14ac:dyDescent="0.2">
      <c r="A3" s="30"/>
      <c r="B3" s="30"/>
      <c r="C3" s="30"/>
      <c r="D3" s="30"/>
      <c r="E3" s="30"/>
      <c r="F3" s="30"/>
      <c r="G3" s="30"/>
      <c r="H3" s="30"/>
      <c r="I3" s="30"/>
      <c r="J3" s="30"/>
      <c r="K3" s="30"/>
      <c r="L3" s="30"/>
      <c r="M3" s="30"/>
      <c r="N3" s="30"/>
      <c r="O3" s="30"/>
      <c r="P3" s="30"/>
      <c r="Q3" s="30"/>
      <c r="R3" s="30"/>
      <c r="S3" s="30"/>
      <c r="T3" s="30"/>
      <c r="U3" s="30"/>
    </row>
    <row r="4" spans="1:21" ht="14.45" customHeight="1" x14ac:dyDescent="0.2">
      <c r="A4" s="222"/>
      <c r="B4" s="1038" t="s">
        <v>81</v>
      </c>
      <c r="C4" s="1039"/>
      <c r="D4" s="1038" t="s">
        <v>42</v>
      </c>
      <c r="E4" s="1039"/>
      <c r="F4" s="1038" t="s">
        <v>515</v>
      </c>
      <c r="G4" s="1039"/>
      <c r="H4" s="1042" t="s">
        <v>523</v>
      </c>
      <c r="I4" s="1043"/>
      <c r="J4" s="1044"/>
      <c r="K4" s="30"/>
      <c r="L4" s="222"/>
      <c r="M4" s="1040" t="s">
        <v>81</v>
      </c>
      <c r="N4" s="1041"/>
      <c r="O4" s="1040" t="s">
        <v>42</v>
      </c>
      <c r="P4" s="1041"/>
      <c r="Q4" s="1040" t="s">
        <v>515</v>
      </c>
      <c r="R4" s="1041"/>
      <c r="S4" s="1042" t="s">
        <v>523</v>
      </c>
      <c r="T4" s="1043"/>
      <c r="U4" s="1044"/>
    </row>
    <row r="5" spans="1:21" x14ac:dyDescent="0.2">
      <c r="A5" s="222" t="s">
        <v>416</v>
      </c>
      <c r="B5" s="378">
        <f>Zusammenfassung!B6</f>
        <v>0</v>
      </c>
      <c r="C5" s="378">
        <f>Zusammenfassung!B7</f>
        <v>0</v>
      </c>
      <c r="D5" s="378">
        <f>Zusammenfassung!B8</f>
        <v>0</v>
      </c>
      <c r="E5" s="378">
        <f>Zusammenfassung!B9</f>
        <v>0</v>
      </c>
      <c r="F5" s="378">
        <f>Zusammenfassung!B10</f>
        <v>0</v>
      </c>
      <c r="G5" s="378">
        <f>Zusammenfassung!B11</f>
        <v>0</v>
      </c>
      <c r="H5" s="1049">
        <f>Zusammenfassung!B12</f>
        <v>0</v>
      </c>
      <c r="I5" s="1049"/>
      <c r="J5" s="1049"/>
      <c r="K5" s="30"/>
      <c r="L5" s="222" t="s">
        <v>416</v>
      </c>
      <c r="M5" s="378">
        <f t="shared" ref="M5:S5" si="0">B5</f>
        <v>0</v>
      </c>
      <c r="N5" s="378">
        <f t="shared" si="0"/>
        <v>0</v>
      </c>
      <c r="O5" s="378">
        <f t="shared" si="0"/>
        <v>0</v>
      </c>
      <c r="P5" s="378">
        <f t="shared" si="0"/>
        <v>0</v>
      </c>
      <c r="Q5" s="378">
        <f t="shared" si="0"/>
        <v>0</v>
      </c>
      <c r="R5" s="379">
        <f t="shared" si="0"/>
        <v>0</v>
      </c>
      <c r="S5" s="1049">
        <f t="shared" si="0"/>
        <v>0</v>
      </c>
      <c r="T5" s="1049"/>
      <c r="U5" s="1049"/>
    </row>
    <row r="6" spans="1:21" ht="28.5" x14ac:dyDescent="0.2">
      <c r="B6" s="32" t="s">
        <v>867</v>
      </c>
      <c r="C6" s="343" t="s">
        <v>866</v>
      </c>
      <c r="D6" s="32" t="s">
        <v>867</v>
      </c>
      <c r="E6" s="343" t="s">
        <v>866</v>
      </c>
      <c r="F6" s="32" t="s">
        <v>867</v>
      </c>
      <c r="G6" s="343" t="s">
        <v>866</v>
      </c>
      <c r="H6" s="351" t="s">
        <v>867</v>
      </c>
      <c r="I6" s="352" t="s">
        <v>866</v>
      </c>
      <c r="J6" s="353" t="s">
        <v>872</v>
      </c>
      <c r="K6" s="30"/>
      <c r="L6" s="367"/>
      <c r="M6" s="32" t="s">
        <v>867</v>
      </c>
      <c r="N6" s="343" t="s">
        <v>866</v>
      </c>
      <c r="O6" s="32" t="s">
        <v>867</v>
      </c>
      <c r="P6" s="343" t="s">
        <v>866</v>
      </c>
      <c r="Q6" s="32" t="s">
        <v>867</v>
      </c>
      <c r="R6" s="343" t="s">
        <v>866</v>
      </c>
      <c r="S6" s="351" t="s">
        <v>867</v>
      </c>
      <c r="T6" s="352" t="s">
        <v>866</v>
      </c>
      <c r="U6" s="353" t="s">
        <v>872</v>
      </c>
    </row>
    <row r="7" spans="1:21" ht="14.45" customHeight="1" x14ac:dyDescent="0.2">
      <c r="A7" s="356" t="s">
        <v>525</v>
      </c>
      <c r="B7" s="1038" t="s">
        <v>418</v>
      </c>
      <c r="C7" s="1039"/>
      <c r="D7" s="1038" t="s">
        <v>418</v>
      </c>
      <c r="E7" s="1039"/>
      <c r="F7" s="1038" t="s">
        <v>418</v>
      </c>
      <c r="G7" s="1039"/>
      <c r="H7" s="1042" t="s">
        <v>418</v>
      </c>
      <c r="I7" s="1043"/>
      <c r="J7" s="1044"/>
      <c r="K7" s="30"/>
      <c r="L7" s="355" t="s">
        <v>417</v>
      </c>
      <c r="M7" s="1040" t="s">
        <v>419</v>
      </c>
      <c r="N7" s="1041"/>
      <c r="O7" s="1040" t="s">
        <v>419</v>
      </c>
      <c r="P7" s="1041"/>
      <c r="Q7" s="1040" t="s">
        <v>419</v>
      </c>
      <c r="R7" s="1041"/>
      <c r="S7" s="1042" t="s">
        <v>419</v>
      </c>
      <c r="T7" s="1043"/>
      <c r="U7" s="1044"/>
    </row>
    <row r="8" spans="1:21" ht="15" x14ac:dyDescent="0.25">
      <c r="A8" s="223" t="str">
        <f>IF(Dünger!A3="","",Dünger!A3)</f>
        <v>Rindergülle auf AL</v>
      </c>
      <c r="B8" s="223">
        <f>IF($A8="","",SUMIF('N-Plan_AL '!$R$8:$R$310,$A8,'N-Plan_AL '!$T$8:$T$310)+SUMIF('N-Plan_AL '!$Y$8:$Y$310,$A8,'N-Plan_AL '!$AA$8:$AA$310))</f>
        <v>0</v>
      </c>
      <c r="C8" s="349">
        <f>IF($A8="","",SUMIF('N-Plan AL §13a'!$R$8:$R$310,$A8,'N-Plan AL §13a'!$T$8:$T$310)+SUMIF('N-Plan AL §13a'!$Y$8:$Y$310,$A8,'N-Plan AL §13a'!$AA$8:$AA$310))</f>
        <v>0</v>
      </c>
      <c r="D8" s="223">
        <f>IF($A8="","",SUMIF('N-Plan_GL'!$S$8:$S$310,$A8,'N-Plan_GL'!$U$8:$U$310)+SUMIF('N-Plan_GL'!$Z$8:$Z$310,$A8,'N-Plan_GL'!$AB$8:$AB$310))</f>
        <v>0</v>
      </c>
      <c r="E8" s="349">
        <f>IF($A8="","",SUMIF('N-Plan GL §13a'!$R$8:$R$310,$A8,'N-Plan GL §13a'!$T$8:$T$310)+SUMIF('N-Plan GL §13a'!$Y$8:$Y$310,$A8,'N-Plan GL §13a'!$AA$8:$AA$310))</f>
        <v>0</v>
      </c>
      <c r="F8" s="223">
        <f>IF($A8="","",SUMIF('N-Plan_SK'!$R$8:$R$310,$A8,'N-Plan_SK'!$T$8:$T$310)+SUMIF('N-Plan_SK'!$Y$8:$Y$310,$A8,'N-Plan_SK'!$AA$8:$AA$310))</f>
        <v>0</v>
      </c>
      <c r="G8" s="349">
        <f>IF($A8="","",SUMIF('N-Plan SK §13a'!$R$8:$R$310,$A8,'N-Plan SK §13a'!$T$8:$T$310)+SUMIF('N-Plan SK §13a'!$Y$8:$Y$310,$A8,'N-Plan SK §13a'!$AA$8:$AA$310))</f>
        <v>0</v>
      </c>
      <c r="H8" s="357">
        <f>IF($A8="","",SUM(B8,D8,F8))</f>
        <v>0</v>
      </c>
      <c r="I8" s="358">
        <f>IF($A8="","",SUM(C8,E8,G8))</f>
        <v>0</v>
      </c>
      <c r="J8" s="360">
        <f>IF($A8="","",SUM(B8:G8))</f>
        <v>0</v>
      </c>
      <c r="K8" s="30"/>
      <c r="L8" s="224" t="str">
        <f>IF(Dünger!A46="","",Dünger!A46)</f>
        <v>KAS</v>
      </c>
      <c r="M8" s="224">
        <f>IF($L8="","",SUMIF('N-Plan_AL '!$AG$8:$AG$310,$L8,'N-Plan_AL '!$AI$8:$AI$310)+SUMIF('N-Plan_AL '!$AM$8:$AM$310,$L8,'N-Plan_AL '!$AO$8:$AO$310)+SUMIF('N-Plan_AL '!$AS$8:$AS$310,$L8,'N-Plan_AL '!$AU$8:$AU$310))</f>
        <v>0</v>
      </c>
      <c r="N8" s="350">
        <f>IF($L8="","",SUMIF('N-Plan AL §13a'!$AG$8:$AG$310,$L8,'N-Plan AL §13a'!$AI$8:$AI$310)+SUMIF('N-Plan AL §13a'!$AM$8:$AM$310,$L8,'N-Plan AL §13a'!$AO$8:$AO$310)+SUMIF('N-Plan AL §13a'!$AS$8:$AS$310,$L8,'N-Plan AL §13a'!$AU$8:$AU$310))</f>
        <v>0</v>
      </c>
      <c r="O8" s="224">
        <f>IF($L8="","",SUMIF('N-Plan_GL'!$AH$8:$AH$310,$L8,'N-Plan_GL'!$AJ$8:$AJ$310)+SUMIF('N-Plan_GL'!$AN$8:$AN$310,$L8,'N-Plan_GL'!$AP$8:$AP$310)+SUMIF('N-Plan_GL'!$AT$8:$AT$310,$L8,'N-Plan_GL'!AV$8:$AV$310))</f>
        <v>0</v>
      </c>
      <c r="P8" s="350">
        <f>IF($L8="","",SUMIF('N-Plan GL §13a'!$AG$8:$AG$310,$L8,'N-Plan GL §13a'!$AI$8:$AI$310)+SUMIF('N-Plan GL §13a'!$AM$8:$AM$310,$L8,'N-Plan GL §13a'!$AO$8:$AO$310)+SUMIF('N-Plan GL §13a'!$AS$8:$AS$310,$L8,'N-Plan GL §13a'!$AU$8:$AU$310))</f>
        <v>0</v>
      </c>
      <c r="Q8" s="224">
        <f>IF($L8="","",SUMIF('N-Plan_SK'!$AG$8:$AG$310,$L8,'N-Plan_SK'!$AI$8:$AI$310)+SUMIF('N-Plan_SK'!$AM$8:$AM$310,$L8,'N-Plan_SK'!$AO$8:$AO$310)+SUMIF('N-Plan_SK'!$AS$8:$AS$310,$L8,'N-Plan_SK'!$AU$8:$AU$310))</f>
        <v>0</v>
      </c>
      <c r="R8" s="350">
        <f>IF($L8="","",SUMIF('N-Plan SK §13a'!$AG$8:$AG$310,$L8,'N-Plan SK §13a'!$AI$8:$AI$310)+SUMIF('N-Plan SK §13a'!$AM$8:$AM$310,$L8,'N-Plan SK §13a'!$AO$8:$AO$310)+SUMIF('N-Plan SK §13a'!$AS$8:$AS$310,$L8,'N-Plan SK §13a'!$AU$8:$AU$310))</f>
        <v>0</v>
      </c>
      <c r="S8" s="357">
        <f>IF($L8="","",SUM(M8,O8,Q8))</f>
        <v>0</v>
      </c>
      <c r="T8" s="358">
        <f>IF($L8="","",SUM(N8,P8,R8))</f>
        <v>0</v>
      </c>
      <c r="U8" s="359">
        <f>IF($L8="","",SUM(M8:R8))</f>
        <v>0</v>
      </c>
    </row>
    <row r="9" spans="1:21" ht="15" x14ac:dyDescent="0.25">
      <c r="A9" s="223" t="str">
        <f>IF(Dünger!A4="","",Dünger!A4)</f>
        <v>Rindergülle auf GL</v>
      </c>
      <c r="B9" s="223">
        <f>IF(A9="","",SUMIF('N-Plan_AL '!$R$8:$R$310,A9,'N-Plan_AL '!$T$8:$T$310)+SUMIF('N-Plan_AL '!$Y$8:$Y$310,A9,'N-Plan_AL '!$AA$8:$AA$310))</f>
        <v>0</v>
      </c>
      <c r="C9" s="349">
        <f>IF($A9="","",SUMIF('N-Plan AL §13a'!$R$8:$R$310,$A9,'N-Plan AL §13a'!$T$8:$T$310)+SUMIF('N-Plan AL §13a'!$Y$8:$Y$310,$A9,'N-Plan AL §13a'!$AA$8:$AA$310))</f>
        <v>0</v>
      </c>
      <c r="D9" s="223">
        <f>IF($A9="","",SUMIF('N-Plan_GL'!$S$8:$S$310,$A9,'N-Plan_GL'!$U$8:$U$310)+SUMIF('N-Plan_GL'!$Z$8:$Z$310,$A9,'N-Plan_GL'!$AB$8:$AB$310))</f>
        <v>0</v>
      </c>
      <c r="E9" s="349">
        <f>IF($A9="","",SUMIF('N-Plan GL §13a'!$R$8:$R$310,$A9,'N-Plan GL §13a'!$T$8:$T$310)+SUMIF('N-Plan GL §13a'!$Y$8:$Y$310,$A9,'N-Plan GL §13a'!$AA$8:$AA$310))</f>
        <v>0</v>
      </c>
      <c r="F9" s="223">
        <f>IF($A9="","",SUMIF('N-Plan_SK'!$R$8:$R$310,$A9,'N-Plan_SK'!$T$8:$T$310)+SUMIF('N-Plan_SK'!$Y$8:$Y$310,$A9,'N-Plan_SK'!$AA$8:$AA$310))</f>
        <v>0</v>
      </c>
      <c r="G9" s="349">
        <f>IF($A9="","",SUMIF('N-Plan SK §13a'!$R$8:$R$310,$A9,'N-Plan SK §13a'!$T$8:$T$310)+SUMIF('N-Plan SK §13a'!$Y$8:$Y$310,$A9,'N-Plan SK §13a'!$AA$8:$AA$310))</f>
        <v>0</v>
      </c>
      <c r="H9" s="357">
        <f t="shared" ref="H9:H47" si="1">IF($A9="","",SUM(B9,D9,F9))</f>
        <v>0</v>
      </c>
      <c r="I9" s="358">
        <f t="shared" ref="I9:I47" si="2">IF($A9="","",SUM(C9,E9,G9))</f>
        <v>0</v>
      </c>
      <c r="J9" s="360">
        <f t="shared" ref="J9:J42" si="3">IF($A9="","",SUM(B9:G9))</f>
        <v>0</v>
      </c>
      <c r="K9" s="30"/>
      <c r="L9" s="224" t="str">
        <f>IF(Dünger!A47="","",Dünger!A47)</f>
        <v>ASS</v>
      </c>
      <c r="M9" s="224">
        <f>IF(L9="","",SUMIF('N-Plan_AL '!$AG$8:$AG$310,L9,'N-Plan_AL '!$AI$8:$AI$310)+SUMIF('N-Plan_AL '!$AM$8:$AM$310,L9,'N-Plan_AL '!$AO$8:$AO$310)+SUMIF('N-Plan_AL '!$AS$8:$AS$310,L9,'N-Plan_AL '!$AU$8:$AU$310))</f>
        <v>0</v>
      </c>
      <c r="N9" s="350">
        <f>IF($L9="","",SUMIF('N-Plan AL §13a'!$AG$8:$AG$310,$L9,'N-Plan AL §13a'!$AI$8:$AI$310)+SUMIF('N-Plan AL §13a'!$AM$8:$AM$310,$L9,'N-Plan AL §13a'!$AO$8:$AO$310)+SUMIF('N-Plan AL §13a'!$AS$8:$AS$310,$L9,'N-Plan AL §13a'!$AU$8:$AU$310))</f>
        <v>0</v>
      </c>
      <c r="O9" s="224">
        <f>IF($L9="","",SUMIF('N-Plan_GL'!$AH$8:$AH$310,$L9,'N-Plan_GL'!$AJ$8:$AJ$310)+SUMIF('N-Plan_GL'!$AN$8:$AN$310,$L9,'N-Plan_GL'!$AP$8:$AP$310)+SUMIF('N-Plan_GL'!$AT$8:$AT$310,$L9,'N-Plan_GL'!AV$8:$AV$310))</f>
        <v>0</v>
      </c>
      <c r="P9" s="350">
        <f>IF($L9="","",SUMIF('N-Plan GL §13a'!$AG$8:$AG$310,$L9,'N-Plan GL §13a'!$AI$8:$AI$310)+SUMIF('N-Plan GL §13a'!$AM$8:$AM$310,$L9,'N-Plan GL §13a'!$AO$8:$AO$310)+SUMIF('N-Plan GL §13a'!$AS$8:$AS$310,$L9,'N-Plan GL §13a'!$AU$8:$AU$310))</f>
        <v>0</v>
      </c>
      <c r="Q9" s="224">
        <f>IF($L9="","",SUMIF('N-Plan_SK'!$AG$8:$AG$310,$L9,'N-Plan_SK'!$AI$8:$AI$310)+SUMIF('N-Plan_SK'!$AM$8:$AM$310,$L9,'N-Plan_SK'!$AO$8:$AO$310)+SUMIF('N-Plan_SK'!$AS$8:$AS$310,$L9,'N-Plan_SK'!$AU$8:$AU$310))</f>
        <v>0</v>
      </c>
      <c r="R9" s="350">
        <f>IF($L9="","",SUMIF('N-Plan SK §13a'!$AG$8:$AG$310,$L9,'N-Plan SK §13a'!$AI$8:$AI$310)+SUMIF('N-Plan SK §13a'!$AM$8:$AM$310,$L9,'N-Plan SK §13a'!$AO$8:$AO$310)+SUMIF('N-Plan SK §13a'!$AS$8:$AS$310,$L9,'N-Plan SK §13a'!$AU$8:$AU$310))</f>
        <v>0</v>
      </c>
      <c r="S9" s="357">
        <f t="shared" ref="S9:S42" si="4">IF($L9="","",SUM(M9,O9,Q9))</f>
        <v>0</v>
      </c>
      <c r="T9" s="358">
        <f t="shared" ref="T9:T42" si="5">IF($L9="","",SUM(N9,P9,R9))</f>
        <v>0</v>
      </c>
      <c r="U9" s="359">
        <f t="shared" ref="U9:U42" si="6">IF($L9="","",SUM(M9:R9))</f>
        <v>0</v>
      </c>
    </row>
    <row r="10" spans="1:21" ht="15" x14ac:dyDescent="0.25">
      <c r="A10" s="223" t="str">
        <f>IF(Dünger!A5="","",Dünger!A5)</f>
        <v>Milchviehgülle auf AL</v>
      </c>
      <c r="B10" s="223">
        <f>IF(A10="","",SUMIF('N-Plan_AL '!$R$8:$R$310,A10,'N-Plan_AL '!$T$8:$T$310)+SUMIF('N-Plan_AL '!$Y$8:$Y$310,A10,'N-Plan_AL '!$AA$8:$AA$310))</f>
        <v>0</v>
      </c>
      <c r="C10" s="349">
        <f>IF($A10="","",SUMIF('N-Plan AL §13a'!$R$8:$R$310,$A10,'N-Plan AL §13a'!$T$8:$T$310)+SUMIF('N-Plan AL §13a'!$Y$8:$Y$310,$A10,'N-Plan AL §13a'!$AA$8:$AA$310))</f>
        <v>0</v>
      </c>
      <c r="D10" s="223">
        <f>IF($A10="","",SUMIF('N-Plan_GL'!$S$8:$S$310,$A10,'N-Plan_GL'!$U$8:$U$310)+SUMIF('N-Plan_GL'!$Z$8:$Z$310,$A10,'N-Plan_GL'!$AB$8:$AB$310))</f>
        <v>0</v>
      </c>
      <c r="E10" s="349">
        <f>IF($A10="","",SUMIF('N-Plan GL §13a'!$R$8:$R$310,$A10,'N-Plan GL §13a'!$T$8:$T$310)+SUMIF('N-Plan GL §13a'!$Y$8:$Y$310,$A10,'N-Plan GL §13a'!$AA$8:$AA$310))</f>
        <v>0</v>
      </c>
      <c r="F10" s="223">
        <f>IF($A10="","",SUMIF('N-Plan_SK'!$R$8:$R$310,$A10,'N-Plan_SK'!$T$8:$T$310)+SUMIF('N-Plan_SK'!$Y$8:$Y$310,$A10,'N-Plan_SK'!$AA$8:$AA$310))</f>
        <v>0</v>
      </c>
      <c r="G10" s="349">
        <f>IF($A10="","",SUMIF('N-Plan SK §13a'!$R$8:$R$310,$A10,'N-Plan SK §13a'!$T$8:$T$310)+SUMIF('N-Plan SK §13a'!$Y$8:$Y$310,$A10,'N-Plan SK §13a'!$AA$8:$AA$310))</f>
        <v>0</v>
      </c>
      <c r="H10" s="357">
        <f t="shared" si="1"/>
        <v>0</v>
      </c>
      <c r="I10" s="358">
        <f t="shared" si="2"/>
        <v>0</v>
      </c>
      <c r="J10" s="360">
        <f t="shared" si="3"/>
        <v>0</v>
      </c>
      <c r="K10" s="30"/>
      <c r="L10" s="224" t="str">
        <f>IF(Dünger!A48="","",Dünger!A48)</f>
        <v>SSA</v>
      </c>
      <c r="M10" s="224">
        <f>IF(L10="","",SUMIF('N-Plan_AL '!$AG$8:$AG$310,L10,'N-Plan_AL '!$AI$8:$AI$310)+SUMIF('N-Plan_AL '!$AM$8:$AM$310,L10,'N-Plan_AL '!$AO$8:$AO$310)+SUMIF('N-Plan_AL '!$AS$8:$AS$310,L10,'N-Plan_AL '!$AU$8:$AU$310))</f>
        <v>0</v>
      </c>
      <c r="N10" s="350">
        <f>IF($L10="","",SUMIF('N-Plan AL §13a'!$AG$8:$AG$310,$L10,'N-Plan AL §13a'!$AI$8:$AI$310)+SUMIF('N-Plan AL §13a'!$AM$8:$AM$310,$L10,'N-Plan AL §13a'!$AO$8:$AO$310)+SUMIF('N-Plan AL §13a'!$AS$8:$AS$310,$L10,'N-Plan AL §13a'!$AU$8:$AU$310))</f>
        <v>0</v>
      </c>
      <c r="O10" s="224">
        <f>IF($L10="","",SUMIF('N-Plan_GL'!$AH$8:$AH$310,$L10,'N-Plan_GL'!$AJ$8:$AJ$310)+SUMIF('N-Plan_GL'!$AN$8:$AN$310,$L10,'N-Plan_GL'!$AP$8:$AP$310)+SUMIF('N-Plan_GL'!$AT$8:$AT$310,$L10,'N-Plan_GL'!AV$8:$AV$310))</f>
        <v>0</v>
      </c>
      <c r="P10" s="350">
        <f>IF($L10="","",SUMIF('N-Plan GL §13a'!$AG$8:$AG$310,$L10,'N-Plan GL §13a'!$AI$8:$AI$310)+SUMIF('N-Plan GL §13a'!$AM$8:$AM$310,$L10,'N-Plan GL §13a'!$AO$8:$AO$310)+SUMIF('N-Plan GL §13a'!$AS$8:$AS$310,$L10,'N-Plan GL §13a'!$AU$8:$AU$310))</f>
        <v>0</v>
      </c>
      <c r="Q10" s="224">
        <f>IF($L10="","",SUMIF('N-Plan_SK'!$AG$8:$AG$310,$L10,'N-Plan_SK'!$AI$8:$AI$310)+SUMIF('N-Plan_SK'!$AM$8:$AM$310,$L10,'N-Plan_SK'!$AO$8:$AO$310)+SUMIF('N-Plan_SK'!$AS$8:$AS$310,$L10,'N-Plan_SK'!$AU$8:$AU$310))</f>
        <v>0</v>
      </c>
      <c r="R10" s="350">
        <f>IF($L10="","",SUMIF('N-Plan SK §13a'!$AG$8:$AG$310,$L10,'N-Plan SK §13a'!$AI$8:$AI$310)+SUMIF('N-Plan SK §13a'!$AM$8:$AM$310,$L10,'N-Plan SK §13a'!$AO$8:$AO$310)+SUMIF('N-Plan SK §13a'!$AS$8:$AS$310,$L10,'N-Plan SK §13a'!$AU$8:$AU$310))</f>
        <v>0</v>
      </c>
      <c r="S10" s="357">
        <f t="shared" si="4"/>
        <v>0</v>
      </c>
      <c r="T10" s="358">
        <f t="shared" si="5"/>
        <v>0</v>
      </c>
      <c r="U10" s="359">
        <f t="shared" si="6"/>
        <v>0</v>
      </c>
    </row>
    <row r="11" spans="1:21" ht="15" x14ac:dyDescent="0.25">
      <c r="A11" s="223" t="str">
        <f>IF(Dünger!A6="","",Dünger!A6)</f>
        <v>Milchviehgülle auf GL</v>
      </c>
      <c r="B11" s="223">
        <f>IF(A11="","",SUMIF('N-Plan_AL '!$R$8:$R$310,A11,'N-Plan_AL '!$T$8:$T$310)+SUMIF('N-Plan_AL '!$Y$8:$Y$310,A11,'N-Plan_AL '!$AA$8:$AA$310))</f>
        <v>0</v>
      </c>
      <c r="C11" s="349">
        <f>IF($A11="","",SUMIF('N-Plan AL §13a'!$R$8:$R$310,$A11,'N-Plan AL §13a'!$T$8:$T$310)+SUMIF('N-Plan AL §13a'!$Y$8:$Y$310,$A11,'N-Plan AL §13a'!$AA$8:$AA$310))</f>
        <v>0</v>
      </c>
      <c r="D11" s="223">
        <f>IF($A11="","",SUMIF('N-Plan_GL'!$S$8:$S$310,$A11,'N-Plan_GL'!$U$8:$U$310)+SUMIF('N-Plan_GL'!$Z$8:$Z$310,$A11,'N-Plan_GL'!$AB$8:$AB$310))</f>
        <v>0</v>
      </c>
      <c r="E11" s="349">
        <f>IF($A11="","",SUMIF('N-Plan GL §13a'!$R$8:$R$310,$A11,'N-Plan GL §13a'!$T$8:$T$310)+SUMIF('N-Plan GL §13a'!$Y$8:$Y$310,$A11,'N-Plan GL §13a'!$AA$8:$AA$310))</f>
        <v>0</v>
      </c>
      <c r="F11" s="223">
        <f>IF($A11="","",SUMIF('N-Plan_SK'!$R$8:$R$310,$A11,'N-Plan_SK'!$T$8:$T$310)+SUMIF('N-Plan_SK'!$Y$8:$Y$310,$A11,'N-Plan_SK'!$AA$8:$AA$310))</f>
        <v>0</v>
      </c>
      <c r="G11" s="349">
        <f>IF($A11="","",SUMIF('N-Plan SK §13a'!$R$8:$R$310,$A11,'N-Plan SK §13a'!$T$8:$T$310)+SUMIF('N-Plan SK §13a'!$Y$8:$Y$310,$A11,'N-Plan SK §13a'!$AA$8:$AA$310))</f>
        <v>0</v>
      </c>
      <c r="H11" s="357">
        <f t="shared" si="1"/>
        <v>0</v>
      </c>
      <c r="I11" s="358">
        <f t="shared" si="2"/>
        <v>0</v>
      </c>
      <c r="J11" s="360">
        <f t="shared" si="3"/>
        <v>0</v>
      </c>
      <c r="K11" s="30"/>
      <c r="L11" s="224" t="str">
        <f>IF(Dünger!A49="","",Dünger!A49)</f>
        <v>Harnstoff</v>
      </c>
      <c r="M11" s="224">
        <f>IF(L11="","",SUMIF('N-Plan_AL '!$AG$8:$AG$310,L11,'N-Plan_AL '!$AI$8:$AI$310)+SUMIF('N-Plan_AL '!$AM$8:$AM$310,L11,'N-Plan_AL '!$AO$8:$AO$310)+SUMIF('N-Plan_AL '!$AS$8:$AS$310,L11,'N-Plan_AL '!$AU$8:$AU$310))</f>
        <v>0</v>
      </c>
      <c r="N11" s="350">
        <f>IF($L11="","",SUMIF('N-Plan AL §13a'!$AG$8:$AG$310,$L11,'N-Plan AL §13a'!$AI$8:$AI$310)+SUMIF('N-Plan AL §13a'!$AM$8:$AM$310,$L11,'N-Plan AL §13a'!$AO$8:$AO$310)+SUMIF('N-Plan AL §13a'!$AS$8:$AS$310,$L11,'N-Plan AL §13a'!$AU$8:$AU$310))</f>
        <v>0</v>
      </c>
      <c r="O11" s="224">
        <f>IF($L11="","",SUMIF('N-Plan_GL'!$AH$8:$AH$310,$L11,'N-Plan_GL'!$AJ$8:$AJ$310)+SUMIF('N-Plan_GL'!$AN$8:$AN$310,$L11,'N-Plan_GL'!$AP$8:$AP$310)+SUMIF('N-Plan_GL'!$AT$8:$AT$310,$L11,'N-Plan_GL'!AV$8:$AV$310))</f>
        <v>0</v>
      </c>
      <c r="P11" s="350">
        <f>IF($L11="","",SUMIF('N-Plan GL §13a'!$AG$8:$AG$310,$L11,'N-Plan GL §13a'!$AI$8:$AI$310)+SUMIF('N-Plan GL §13a'!$AM$8:$AM$310,$L11,'N-Plan GL §13a'!$AO$8:$AO$310)+SUMIF('N-Plan GL §13a'!$AS$8:$AS$310,$L11,'N-Plan GL §13a'!$AU$8:$AU$310))</f>
        <v>0</v>
      </c>
      <c r="Q11" s="224">
        <f>IF($L11="","",SUMIF('N-Plan_SK'!$AG$8:$AG$310,$L11,'N-Plan_SK'!$AI$8:$AI$310)+SUMIF('N-Plan_SK'!$AM$8:$AM$310,$L11,'N-Plan_SK'!$AO$8:$AO$310)+SUMIF('N-Plan_SK'!$AS$8:$AS$310,$L11,'N-Plan_SK'!$AU$8:$AU$310))</f>
        <v>0</v>
      </c>
      <c r="R11" s="350">
        <f>IF($L11="","",SUMIF('N-Plan SK §13a'!$AG$8:$AG$310,$L11,'N-Plan SK §13a'!$AI$8:$AI$310)+SUMIF('N-Plan SK §13a'!$AM$8:$AM$310,$L11,'N-Plan SK §13a'!$AO$8:$AO$310)+SUMIF('N-Plan SK §13a'!$AS$8:$AS$310,$L11,'N-Plan SK §13a'!$AU$8:$AU$310))</f>
        <v>0</v>
      </c>
      <c r="S11" s="357">
        <f t="shared" si="4"/>
        <v>0</v>
      </c>
      <c r="T11" s="358">
        <f t="shared" si="5"/>
        <v>0</v>
      </c>
      <c r="U11" s="359">
        <f t="shared" si="6"/>
        <v>0</v>
      </c>
    </row>
    <row r="12" spans="1:21" ht="15" x14ac:dyDescent="0.25">
      <c r="A12" s="223" t="str">
        <f>IF(Dünger!A7="","",Dünger!A7)</f>
        <v>Jungvieh/Bullengülle auf AL</v>
      </c>
      <c r="B12" s="223">
        <f>IF(A12="","",SUMIF('N-Plan_AL '!$R$8:$R$310,A12,'N-Plan_AL '!$T$8:$T$310)+SUMIF('N-Plan_AL '!$Y$8:$Y$310,A12,'N-Plan_AL '!$AA$8:$AA$310))</f>
        <v>0</v>
      </c>
      <c r="C12" s="349">
        <f>IF($A12="","",SUMIF('N-Plan AL §13a'!$R$8:$R$310,$A12,'N-Plan AL §13a'!$T$8:$T$310)+SUMIF('N-Plan AL §13a'!$Y$8:$Y$310,$A12,'N-Plan AL §13a'!$AA$8:$AA$310))</f>
        <v>0</v>
      </c>
      <c r="D12" s="223">
        <f>IF($A12="","",SUMIF('N-Plan_GL'!$S$8:$S$310,$A12,'N-Plan_GL'!$U$8:$U$310)+SUMIF('N-Plan_GL'!$Z$8:$Z$310,$A12,'N-Plan_GL'!$AB$8:$AB$310))</f>
        <v>0</v>
      </c>
      <c r="E12" s="349">
        <f>IF($A12="","",SUMIF('N-Plan GL §13a'!$R$8:$R$310,$A12,'N-Plan GL §13a'!$T$8:$T$310)+SUMIF('N-Plan GL §13a'!$Y$8:$Y$310,$A12,'N-Plan GL §13a'!$AA$8:$AA$310))</f>
        <v>0</v>
      </c>
      <c r="F12" s="223">
        <f>IF($A12="","",SUMIF('N-Plan_SK'!$R$8:$R$310,$A12,'N-Plan_SK'!$T$8:$T$310)+SUMIF('N-Plan_SK'!$Y$8:$Y$310,$A12,'N-Plan_SK'!$AA$8:$AA$310))</f>
        <v>0</v>
      </c>
      <c r="G12" s="349">
        <f>IF($A12="","",SUMIF('N-Plan SK §13a'!$R$8:$R$310,$A12,'N-Plan SK §13a'!$T$8:$T$310)+SUMIF('N-Plan SK §13a'!$Y$8:$Y$310,$A12,'N-Plan SK §13a'!$AA$8:$AA$310))</f>
        <v>0</v>
      </c>
      <c r="H12" s="357">
        <f t="shared" si="1"/>
        <v>0</v>
      </c>
      <c r="I12" s="358">
        <f t="shared" si="2"/>
        <v>0</v>
      </c>
      <c r="J12" s="360">
        <f t="shared" si="3"/>
        <v>0</v>
      </c>
      <c r="K12" s="30"/>
      <c r="L12" s="224" t="str">
        <f>IF(Dünger!A50="","",Dünger!A50)</f>
        <v>Kalkstickstoff</v>
      </c>
      <c r="M12" s="224">
        <f>IF(L12="","",SUMIF('N-Plan_AL '!$AG$8:$AG$310,L12,'N-Plan_AL '!$AI$8:$AI$310)+SUMIF('N-Plan_AL '!$AM$8:$AM$310,L12,'N-Plan_AL '!$AO$8:$AO$310)+SUMIF('N-Plan_AL '!$AS$8:$AS$310,L12,'N-Plan_AL '!$AU$8:$AU$310))</f>
        <v>0</v>
      </c>
      <c r="N12" s="350">
        <f>IF($L12="","",SUMIF('N-Plan AL §13a'!$AG$8:$AG$310,$L12,'N-Plan AL §13a'!$AI$8:$AI$310)+SUMIF('N-Plan AL §13a'!$AM$8:$AM$310,$L12,'N-Plan AL §13a'!$AO$8:$AO$310)+SUMIF('N-Plan AL §13a'!$AS$8:$AS$310,$L12,'N-Plan AL §13a'!$AU$8:$AU$310))</f>
        <v>0</v>
      </c>
      <c r="O12" s="224">
        <f>IF($L12="","",SUMIF('N-Plan_GL'!$AH$8:$AH$310,$L12,'N-Plan_GL'!$AJ$8:$AJ$310)+SUMIF('N-Plan_GL'!$AN$8:$AN$310,$L12,'N-Plan_GL'!$AP$8:$AP$310)+SUMIF('N-Plan_GL'!$AT$8:$AT$310,$L12,'N-Plan_GL'!AV$8:$AV$310))</f>
        <v>0</v>
      </c>
      <c r="P12" s="350">
        <f>IF($L12="","",SUMIF('N-Plan GL §13a'!$AG$8:$AG$310,$L12,'N-Plan GL §13a'!$AI$8:$AI$310)+SUMIF('N-Plan GL §13a'!$AM$8:$AM$310,$L12,'N-Plan GL §13a'!$AO$8:$AO$310)+SUMIF('N-Plan GL §13a'!$AS$8:$AS$310,$L12,'N-Plan GL §13a'!$AU$8:$AU$310))</f>
        <v>0</v>
      </c>
      <c r="Q12" s="224">
        <f>IF($L12="","",SUMIF('N-Plan_SK'!$AG$8:$AG$310,$L12,'N-Plan_SK'!$AI$8:$AI$310)+SUMIF('N-Plan_SK'!$AM$8:$AM$310,$L12,'N-Plan_SK'!$AO$8:$AO$310)+SUMIF('N-Plan_SK'!$AS$8:$AS$310,$L12,'N-Plan_SK'!$AU$8:$AU$310))</f>
        <v>0</v>
      </c>
      <c r="R12" s="350">
        <f>IF($L12="","",SUMIF('N-Plan SK §13a'!$AG$8:$AG$310,$L12,'N-Plan SK §13a'!$AI$8:$AI$310)+SUMIF('N-Plan SK §13a'!$AM$8:$AM$310,$L12,'N-Plan SK §13a'!$AO$8:$AO$310)+SUMIF('N-Plan SK §13a'!$AS$8:$AS$310,$L12,'N-Plan SK §13a'!$AU$8:$AU$310))</f>
        <v>0</v>
      </c>
      <c r="S12" s="357">
        <f t="shared" si="4"/>
        <v>0</v>
      </c>
      <c r="T12" s="358">
        <f t="shared" si="5"/>
        <v>0</v>
      </c>
      <c r="U12" s="359">
        <f t="shared" si="6"/>
        <v>0</v>
      </c>
    </row>
    <row r="13" spans="1:21" ht="15" x14ac:dyDescent="0.25">
      <c r="A13" s="223" t="str">
        <f>IF(Dünger!A8="","",Dünger!A8)</f>
        <v>Jungvieh/Bullengülle auf GL</v>
      </c>
      <c r="B13" s="223">
        <f>IF(A13="","",SUMIF('N-Plan_AL '!$R$8:$R$310,A13,'N-Plan_AL '!$T$8:$T$310)+SUMIF('N-Plan_AL '!$Y$8:$Y$310,A13,'N-Plan_AL '!$AA$8:$AA$310))</f>
        <v>0</v>
      </c>
      <c r="C13" s="349">
        <f>IF($A13="","",SUMIF('N-Plan AL §13a'!$R$8:$R$310,$A13,'N-Plan AL §13a'!$T$8:$T$310)+SUMIF('N-Plan AL §13a'!$Y$8:$Y$310,$A13,'N-Plan AL §13a'!$AA$8:$AA$310))</f>
        <v>0</v>
      </c>
      <c r="D13" s="223">
        <f>IF($A13="","",SUMIF('N-Plan_GL'!$S$8:$S$310,$A13,'N-Plan_GL'!$U$8:$U$310)+SUMIF('N-Plan_GL'!$Z$8:$Z$310,$A13,'N-Plan_GL'!$AB$8:$AB$310))</f>
        <v>0</v>
      </c>
      <c r="E13" s="349">
        <f>IF($A13="","",SUMIF('N-Plan GL §13a'!$R$8:$R$310,$A13,'N-Plan GL §13a'!$T$8:$T$310)+SUMIF('N-Plan GL §13a'!$Y$8:$Y$310,$A13,'N-Plan GL §13a'!$AA$8:$AA$310))</f>
        <v>0</v>
      </c>
      <c r="F13" s="223">
        <f>IF($A13="","",SUMIF('N-Plan_SK'!$R$8:$R$310,$A13,'N-Plan_SK'!$T$8:$T$310)+SUMIF('N-Plan_SK'!$Y$8:$Y$310,$A13,'N-Plan_SK'!$AA$8:$AA$310))</f>
        <v>0</v>
      </c>
      <c r="G13" s="349">
        <f>IF($A13="","",SUMIF('N-Plan SK §13a'!$R$8:$R$310,$A13,'N-Plan SK §13a'!$T$8:$T$310)+SUMIF('N-Plan SK §13a'!$Y$8:$Y$310,$A13,'N-Plan SK §13a'!$AA$8:$AA$310))</f>
        <v>0</v>
      </c>
      <c r="H13" s="357">
        <f t="shared" si="1"/>
        <v>0</v>
      </c>
      <c r="I13" s="358">
        <f t="shared" si="2"/>
        <v>0</v>
      </c>
      <c r="J13" s="360">
        <f t="shared" si="3"/>
        <v>0</v>
      </c>
      <c r="K13" s="30"/>
      <c r="L13" s="224" t="str">
        <f>IF(Dünger!A51="","",Dünger!A51)</f>
        <v>AHL</v>
      </c>
      <c r="M13" s="224">
        <f>IF(L13="","",SUMIF('N-Plan_AL '!$AG$8:$AG$310,L13,'N-Plan_AL '!$AI$8:$AI$310)+SUMIF('N-Plan_AL '!$AM$8:$AM$310,L13,'N-Plan_AL '!$AO$8:$AO$310)+SUMIF('N-Plan_AL '!$AS$8:$AS$310,L13,'N-Plan_AL '!$AU$8:$AU$310))</f>
        <v>0</v>
      </c>
      <c r="N13" s="350">
        <f>IF($L13="","",SUMIF('N-Plan AL §13a'!$AG$8:$AG$310,$L13,'N-Plan AL §13a'!$AI$8:$AI$310)+SUMIF('N-Plan AL §13a'!$AM$8:$AM$310,$L13,'N-Plan AL §13a'!$AO$8:$AO$310)+SUMIF('N-Plan AL §13a'!$AS$8:$AS$310,$L13,'N-Plan AL §13a'!$AU$8:$AU$310))</f>
        <v>0</v>
      </c>
      <c r="O13" s="224">
        <f>IF($L13="","",SUMIF('N-Plan_GL'!$AH$8:$AH$310,$L13,'N-Plan_GL'!$AJ$8:$AJ$310)+SUMIF('N-Plan_GL'!$AN$8:$AN$310,$L13,'N-Plan_GL'!$AP$8:$AP$310)+SUMIF('N-Plan_GL'!$AT$8:$AT$310,$L13,'N-Plan_GL'!AV$8:$AV$310))</f>
        <v>0</v>
      </c>
      <c r="P13" s="350">
        <f>IF($L13="","",SUMIF('N-Plan GL §13a'!$AG$8:$AG$310,$L13,'N-Plan GL §13a'!$AI$8:$AI$310)+SUMIF('N-Plan GL §13a'!$AM$8:$AM$310,$L13,'N-Plan GL §13a'!$AO$8:$AO$310)+SUMIF('N-Plan GL §13a'!$AS$8:$AS$310,$L13,'N-Plan GL §13a'!$AU$8:$AU$310))</f>
        <v>0</v>
      </c>
      <c r="Q13" s="224">
        <f>IF($L13="","",SUMIF('N-Plan_SK'!$AG$8:$AG$310,$L13,'N-Plan_SK'!$AI$8:$AI$310)+SUMIF('N-Plan_SK'!$AM$8:$AM$310,$L13,'N-Plan_SK'!$AO$8:$AO$310)+SUMIF('N-Plan_SK'!$AS$8:$AS$310,$L13,'N-Plan_SK'!$AU$8:$AU$310))</f>
        <v>0</v>
      </c>
      <c r="R13" s="350">
        <f>IF($L13="","",SUMIF('N-Plan SK §13a'!$AG$8:$AG$310,$L13,'N-Plan SK §13a'!$AI$8:$AI$310)+SUMIF('N-Plan SK §13a'!$AM$8:$AM$310,$L13,'N-Plan SK §13a'!$AO$8:$AO$310)+SUMIF('N-Plan SK §13a'!$AS$8:$AS$310,$L13,'N-Plan SK §13a'!$AU$8:$AU$310))</f>
        <v>0</v>
      </c>
      <c r="S13" s="357">
        <f t="shared" si="4"/>
        <v>0</v>
      </c>
      <c r="T13" s="358">
        <f t="shared" si="5"/>
        <v>0</v>
      </c>
      <c r="U13" s="359">
        <f t="shared" si="6"/>
        <v>0</v>
      </c>
    </row>
    <row r="14" spans="1:21" ht="15" x14ac:dyDescent="0.25">
      <c r="A14" s="223" t="str">
        <f>IF(Dünger!A9="","",Dünger!A9)</f>
        <v>Schweinegülle auf AL</v>
      </c>
      <c r="B14" s="223">
        <f>IF(A14="","",SUMIF('N-Plan_AL '!$R$8:$R$310,A14,'N-Plan_AL '!$T$8:$T$310)+SUMIF('N-Plan_AL '!$Y$8:$Y$310,A14,'N-Plan_AL '!$AA$8:$AA$310))</f>
        <v>0</v>
      </c>
      <c r="C14" s="349">
        <f>IF($A14="","",SUMIF('N-Plan AL §13a'!$R$8:$R$310,$A14,'N-Plan AL §13a'!$T$8:$T$310)+SUMIF('N-Plan AL §13a'!$Y$8:$Y$310,$A14,'N-Plan AL §13a'!$AA$8:$AA$310))</f>
        <v>0</v>
      </c>
      <c r="D14" s="223">
        <f>IF($A14="","",SUMIF('N-Plan_GL'!$S$8:$S$310,$A14,'N-Plan_GL'!$U$8:$U$310)+SUMIF('N-Plan_GL'!$Z$8:$Z$310,$A14,'N-Plan_GL'!$AB$8:$AB$310))</f>
        <v>0</v>
      </c>
      <c r="E14" s="349">
        <f>IF($A14="","",SUMIF('N-Plan GL §13a'!$R$8:$R$310,$A14,'N-Plan GL §13a'!$T$8:$T$310)+SUMIF('N-Plan GL §13a'!$Y$8:$Y$310,$A14,'N-Plan GL §13a'!$AA$8:$AA$310))</f>
        <v>0</v>
      </c>
      <c r="F14" s="223">
        <f>IF($A14="","",SUMIF('N-Plan_SK'!$R$8:$R$310,$A14,'N-Plan_SK'!$T$8:$T$310)+SUMIF('N-Plan_SK'!$Y$8:$Y$310,$A14,'N-Plan_SK'!$AA$8:$AA$310))</f>
        <v>0</v>
      </c>
      <c r="G14" s="349">
        <f>IF($A14="","",SUMIF('N-Plan SK §13a'!$R$8:$R$310,$A14,'N-Plan SK §13a'!$T$8:$T$310)+SUMIF('N-Plan SK §13a'!$Y$8:$Y$310,$A14,'N-Plan SK §13a'!$AA$8:$AA$310))</f>
        <v>0</v>
      </c>
      <c r="H14" s="357">
        <f t="shared" si="1"/>
        <v>0</v>
      </c>
      <c r="I14" s="358">
        <f t="shared" si="2"/>
        <v>0</v>
      </c>
      <c r="J14" s="360">
        <f t="shared" si="3"/>
        <v>0</v>
      </c>
      <c r="K14" s="30"/>
      <c r="L14" s="224" t="str">
        <f>IF(Dünger!A52="","",Dünger!A52)</f>
        <v>DAP</v>
      </c>
      <c r="M14" s="224">
        <f>IF(L14="","",SUMIF('N-Plan_AL '!$AG$8:$AG$310,L14,'N-Plan_AL '!$AI$8:$AI$310)+SUMIF('N-Plan_AL '!$AM$8:$AM$310,L14,'N-Plan_AL '!$AO$8:$AO$310)+SUMIF('N-Plan_AL '!$AS$8:$AS$310,L14,'N-Plan_AL '!$AU$8:$AU$310))</f>
        <v>0</v>
      </c>
      <c r="N14" s="350">
        <f>IF($L14="","",SUMIF('N-Plan AL §13a'!$AG$8:$AG$310,$L14,'N-Plan AL §13a'!$AI$8:$AI$310)+SUMIF('N-Plan AL §13a'!$AM$8:$AM$310,$L14,'N-Plan AL §13a'!$AO$8:$AO$310)+SUMIF('N-Plan AL §13a'!$AS$8:$AS$310,$L14,'N-Plan AL §13a'!$AU$8:$AU$310))</f>
        <v>0</v>
      </c>
      <c r="O14" s="224">
        <f>IF($L14="","",SUMIF('N-Plan_GL'!$AH$8:$AH$310,$L14,'N-Plan_GL'!$AJ$8:$AJ$310)+SUMIF('N-Plan_GL'!$AN$8:$AN$310,$L14,'N-Plan_GL'!$AP$8:$AP$310)+SUMIF('N-Plan_GL'!$AT$8:$AT$310,$L14,'N-Plan_GL'!AV$8:$AV$310))</f>
        <v>0</v>
      </c>
      <c r="P14" s="350">
        <f>IF($L14="","",SUMIF('N-Plan GL §13a'!$AG$8:$AG$310,$L14,'N-Plan GL §13a'!$AI$8:$AI$310)+SUMIF('N-Plan GL §13a'!$AM$8:$AM$310,$L14,'N-Plan GL §13a'!$AO$8:$AO$310)+SUMIF('N-Plan GL §13a'!$AS$8:$AS$310,$L14,'N-Plan GL §13a'!$AU$8:$AU$310))</f>
        <v>0</v>
      </c>
      <c r="Q14" s="224">
        <f>IF($L14="","",SUMIF('N-Plan_SK'!$AG$8:$AG$310,$L14,'N-Plan_SK'!$AI$8:$AI$310)+SUMIF('N-Plan_SK'!$AM$8:$AM$310,$L14,'N-Plan_SK'!$AO$8:$AO$310)+SUMIF('N-Plan_SK'!$AS$8:$AS$310,$L14,'N-Plan_SK'!$AU$8:$AU$310))</f>
        <v>0</v>
      </c>
      <c r="R14" s="350">
        <f>IF($L14="","",SUMIF('N-Plan SK §13a'!$AG$8:$AG$310,$L14,'N-Plan SK §13a'!$AI$8:$AI$310)+SUMIF('N-Plan SK §13a'!$AM$8:$AM$310,$L14,'N-Plan SK §13a'!$AO$8:$AO$310)+SUMIF('N-Plan SK §13a'!$AS$8:$AS$310,$L14,'N-Plan SK §13a'!$AU$8:$AU$310))</f>
        <v>0</v>
      </c>
      <c r="S14" s="357">
        <f t="shared" si="4"/>
        <v>0</v>
      </c>
      <c r="T14" s="358">
        <f t="shared" si="5"/>
        <v>0</v>
      </c>
      <c r="U14" s="359">
        <f t="shared" si="6"/>
        <v>0</v>
      </c>
    </row>
    <row r="15" spans="1:21" ht="15" x14ac:dyDescent="0.25">
      <c r="A15" s="223" t="str">
        <f>IF(Dünger!A10="","",Dünger!A10)</f>
        <v>Schweinegülle auf GL</v>
      </c>
      <c r="B15" s="223">
        <f>IF(A15="","",SUMIF('N-Plan_AL '!$R$8:$R$310,A15,'N-Plan_AL '!$T$8:$T$310)+SUMIF('N-Plan_AL '!$Y$8:$Y$310,A15,'N-Plan_AL '!$AA$8:$AA$310))</f>
        <v>0</v>
      </c>
      <c r="C15" s="349">
        <f>IF($A15="","",SUMIF('N-Plan AL §13a'!$R$8:$R$310,$A15,'N-Plan AL §13a'!$T$8:$T$310)+SUMIF('N-Plan AL §13a'!$Y$8:$Y$310,$A15,'N-Plan AL §13a'!$AA$8:$AA$310))</f>
        <v>0</v>
      </c>
      <c r="D15" s="223">
        <f>IF($A15="","",SUMIF('N-Plan_GL'!$S$8:$S$310,$A15,'N-Plan_GL'!$U$8:$U$310)+SUMIF('N-Plan_GL'!$Z$8:$Z$310,$A15,'N-Plan_GL'!$AB$8:$AB$310))</f>
        <v>0</v>
      </c>
      <c r="E15" s="349">
        <f>IF($A15="","",SUMIF('N-Plan GL §13a'!$R$8:$R$310,$A15,'N-Plan GL §13a'!$T$8:$T$310)+SUMIF('N-Plan GL §13a'!$Y$8:$Y$310,$A15,'N-Plan GL §13a'!$AA$8:$AA$310))</f>
        <v>0</v>
      </c>
      <c r="F15" s="223">
        <f>IF($A15="","",SUMIF('N-Plan_SK'!$R$8:$R$310,$A15,'N-Plan_SK'!$T$8:$T$310)+SUMIF('N-Plan_SK'!$Y$8:$Y$310,$A15,'N-Plan_SK'!$AA$8:$AA$310))</f>
        <v>0</v>
      </c>
      <c r="G15" s="349">
        <f>IF($A15="","",SUMIF('N-Plan SK §13a'!$R$8:$R$310,$A15,'N-Plan SK §13a'!$T$8:$T$310)+SUMIF('N-Plan SK §13a'!$Y$8:$Y$310,$A15,'N-Plan SK §13a'!$AA$8:$AA$310))</f>
        <v>0</v>
      </c>
      <c r="H15" s="357">
        <f t="shared" si="1"/>
        <v>0</v>
      </c>
      <c r="I15" s="358">
        <f t="shared" si="2"/>
        <v>0</v>
      </c>
      <c r="J15" s="360">
        <f t="shared" si="3"/>
        <v>0</v>
      </c>
      <c r="K15" s="30"/>
      <c r="L15" s="224" t="str">
        <f>IF(Dünger!A53="","",Dünger!A53)</f>
        <v>NPK 15-15-15</v>
      </c>
      <c r="M15" s="224">
        <f>IF(L15="","",SUMIF('N-Plan_AL '!$AG$8:$AG$310,L15,'N-Plan_AL '!$AI$8:$AI$310)+SUMIF('N-Plan_AL '!$AM$8:$AM$310,L15,'N-Plan_AL '!$AO$8:$AO$310)+SUMIF('N-Plan_AL '!$AS$8:$AS$310,L15,'N-Plan_AL '!$AU$8:$AU$310))</f>
        <v>0</v>
      </c>
      <c r="N15" s="350">
        <f>IF($L15="","",SUMIF('N-Plan AL §13a'!$AG$8:$AG$310,$L15,'N-Plan AL §13a'!$AI$8:$AI$310)+SUMIF('N-Plan AL §13a'!$AM$8:$AM$310,$L15,'N-Plan AL §13a'!$AO$8:$AO$310)+SUMIF('N-Plan AL §13a'!$AS$8:$AS$310,$L15,'N-Plan AL §13a'!$AU$8:$AU$310))</f>
        <v>0</v>
      </c>
      <c r="O15" s="224">
        <f>IF($L15="","",SUMIF('N-Plan_GL'!$AH$8:$AH$310,$L15,'N-Plan_GL'!$AJ$8:$AJ$310)+SUMIF('N-Plan_GL'!$AN$8:$AN$310,$L15,'N-Plan_GL'!$AP$8:$AP$310)+SUMIF('N-Plan_GL'!$AT$8:$AT$310,$L15,'N-Plan_GL'!AV$8:$AV$310))</f>
        <v>0</v>
      </c>
      <c r="P15" s="350">
        <f>IF($L15="","",SUMIF('N-Plan GL §13a'!$AG$8:$AG$310,$L15,'N-Plan GL §13a'!$AI$8:$AI$310)+SUMIF('N-Plan GL §13a'!$AM$8:$AM$310,$L15,'N-Plan GL §13a'!$AO$8:$AO$310)+SUMIF('N-Plan GL §13a'!$AS$8:$AS$310,$L15,'N-Plan GL §13a'!$AU$8:$AU$310))</f>
        <v>0</v>
      </c>
      <c r="Q15" s="224">
        <f>IF($L15="","",SUMIF('N-Plan_SK'!$AG$8:$AG$310,$L15,'N-Plan_SK'!$AI$8:$AI$310)+SUMIF('N-Plan_SK'!$AM$8:$AM$310,$L15,'N-Plan_SK'!$AO$8:$AO$310)+SUMIF('N-Plan_SK'!$AS$8:$AS$310,$L15,'N-Plan_SK'!$AU$8:$AU$310))</f>
        <v>0</v>
      </c>
      <c r="R15" s="350">
        <f>IF($L15="","",SUMIF('N-Plan SK §13a'!$AG$8:$AG$310,$L15,'N-Plan SK §13a'!$AI$8:$AI$310)+SUMIF('N-Plan SK §13a'!$AM$8:$AM$310,$L15,'N-Plan SK §13a'!$AO$8:$AO$310)+SUMIF('N-Plan SK §13a'!$AS$8:$AS$310,$L15,'N-Plan SK §13a'!$AU$8:$AU$310))</f>
        <v>0</v>
      </c>
      <c r="S15" s="357">
        <f t="shared" si="4"/>
        <v>0</v>
      </c>
      <c r="T15" s="358">
        <f t="shared" si="5"/>
        <v>0</v>
      </c>
      <c r="U15" s="359">
        <f t="shared" si="6"/>
        <v>0</v>
      </c>
    </row>
    <row r="16" spans="1:21" ht="15" x14ac:dyDescent="0.25">
      <c r="A16" s="223" t="str">
        <f>IF(Dünger!A11="","",Dünger!A11)</f>
        <v>Sauen/Ferkelgülle auf AL</v>
      </c>
      <c r="B16" s="223">
        <f>IF(A16="","",SUMIF('N-Plan_AL '!$R$8:$R$310,A16,'N-Plan_AL '!$T$8:$T$310)+SUMIF('N-Plan_AL '!$Y$8:$Y$310,A16,'N-Plan_AL '!$AA$8:$AA$310))</f>
        <v>0</v>
      </c>
      <c r="C16" s="349">
        <f>IF($A16="","",SUMIF('N-Plan AL §13a'!$R$8:$R$310,$A16,'N-Plan AL §13a'!$T$8:$T$310)+SUMIF('N-Plan AL §13a'!$Y$8:$Y$310,$A16,'N-Plan AL §13a'!$AA$8:$AA$310))</f>
        <v>0</v>
      </c>
      <c r="D16" s="223">
        <f>IF($A16="","",SUMIF('N-Plan_GL'!$S$8:$S$310,$A16,'N-Plan_GL'!$U$8:$U$310)+SUMIF('N-Plan_GL'!$Z$8:$Z$310,$A16,'N-Plan_GL'!$AB$8:$AB$310))</f>
        <v>0</v>
      </c>
      <c r="E16" s="349">
        <f>IF($A16="","",SUMIF('N-Plan GL §13a'!$R$8:$R$310,$A16,'N-Plan GL §13a'!$T$8:$T$310)+SUMIF('N-Plan GL §13a'!$Y$8:$Y$310,$A16,'N-Plan GL §13a'!$AA$8:$AA$310))</f>
        <v>0</v>
      </c>
      <c r="F16" s="223">
        <f>IF($A16="","",SUMIF('N-Plan_SK'!$R$8:$R$310,$A16,'N-Plan_SK'!$T$8:$T$310)+SUMIF('N-Plan_SK'!$Y$8:$Y$310,$A16,'N-Plan_SK'!$AA$8:$AA$310))</f>
        <v>0</v>
      </c>
      <c r="G16" s="349">
        <f>IF($A16="","",SUMIF('N-Plan SK §13a'!$R$8:$R$310,$A16,'N-Plan SK §13a'!$T$8:$T$310)+SUMIF('N-Plan SK §13a'!$Y$8:$Y$310,$A16,'N-Plan SK §13a'!$AA$8:$AA$310))</f>
        <v>0</v>
      </c>
      <c r="H16" s="357">
        <f t="shared" si="1"/>
        <v>0</v>
      </c>
      <c r="I16" s="358">
        <f t="shared" si="2"/>
        <v>0</v>
      </c>
      <c r="J16" s="360">
        <f t="shared" si="3"/>
        <v>0</v>
      </c>
      <c r="K16" s="30"/>
      <c r="L16" s="224" t="str">
        <f>IF(Dünger!A54="","",Dünger!A54)</f>
        <v>NPK 14-15-16</v>
      </c>
      <c r="M16" s="224">
        <f>IF(L16="","",SUMIF('N-Plan_AL '!$AG$8:$AG$310,L16,'N-Plan_AL '!$AI$8:$AI$310)+SUMIF('N-Plan_AL '!$AM$8:$AM$310,L16,'N-Plan_AL '!$AO$8:$AO$310)+SUMIF('N-Plan_AL '!$AS$8:$AS$310,L16,'N-Plan_AL '!$AU$8:$AU$310))</f>
        <v>0</v>
      </c>
      <c r="N16" s="350">
        <f>IF($L16="","",SUMIF('N-Plan AL §13a'!$AG$8:$AG$310,$L16,'N-Plan AL §13a'!$AI$8:$AI$310)+SUMIF('N-Plan AL §13a'!$AM$8:$AM$310,$L16,'N-Plan AL §13a'!$AO$8:$AO$310)+SUMIF('N-Plan AL §13a'!$AS$8:$AS$310,$L16,'N-Plan AL §13a'!$AU$8:$AU$310))</f>
        <v>0</v>
      </c>
      <c r="O16" s="224">
        <f>IF($L16="","",SUMIF('N-Plan_GL'!$AH$8:$AH$310,$L16,'N-Plan_GL'!$AJ$8:$AJ$310)+SUMIF('N-Plan_GL'!$AN$8:$AN$310,$L16,'N-Plan_GL'!$AP$8:$AP$310)+SUMIF('N-Plan_GL'!$AT$8:$AT$310,$L16,'N-Plan_GL'!AV$8:$AV$310))</f>
        <v>0</v>
      </c>
      <c r="P16" s="350">
        <f>IF($L16="","",SUMIF('N-Plan GL §13a'!$AG$8:$AG$310,$L16,'N-Plan GL §13a'!$AI$8:$AI$310)+SUMIF('N-Plan GL §13a'!$AM$8:$AM$310,$L16,'N-Plan GL §13a'!$AO$8:$AO$310)+SUMIF('N-Plan GL §13a'!$AS$8:$AS$310,$L16,'N-Plan GL §13a'!$AU$8:$AU$310))</f>
        <v>0</v>
      </c>
      <c r="Q16" s="224">
        <f>IF($L16="","",SUMIF('N-Plan_SK'!$AG$8:$AG$310,$L16,'N-Plan_SK'!$AI$8:$AI$310)+SUMIF('N-Plan_SK'!$AM$8:$AM$310,$L16,'N-Plan_SK'!$AO$8:$AO$310)+SUMIF('N-Plan_SK'!$AS$8:$AS$310,$L16,'N-Plan_SK'!$AU$8:$AU$310))</f>
        <v>0</v>
      </c>
      <c r="R16" s="350">
        <f>IF($L16="","",SUMIF('N-Plan SK §13a'!$AG$8:$AG$310,$L16,'N-Plan SK §13a'!$AI$8:$AI$310)+SUMIF('N-Plan SK §13a'!$AM$8:$AM$310,$L16,'N-Plan SK §13a'!$AO$8:$AO$310)+SUMIF('N-Plan SK §13a'!$AS$8:$AS$310,$L16,'N-Plan SK §13a'!$AU$8:$AU$310))</f>
        <v>0</v>
      </c>
      <c r="S16" s="357">
        <f t="shared" si="4"/>
        <v>0</v>
      </c>
      <c r="T16" s="358">
        <f t="shared" si="5"/>
        <v>0</v>
      </c>
      <c r="U16" s="359">
        <f t="shared" si="6"/>
        <v>0</v>
      </c>
    </row>
    <row r="17" spans="1:21" ht="15" x14ac:dyDescent="0.25">
      <c r="A17" s="223" t="str">
        <f>IF(Dünger!A12="","",Dünger!A12)</f>
        <v>Sauen/Ferkelgülle auf GL</v>
      </c>
      <c r="B17" s="223">
        <f>IF(A17="","",SUMIF('N-Plan_AL '!$R$8:$R$310,A17,'N-Plan_AL '!$T$8:$T$310)+SUMIF('N-Plan_AL '!$Y$8:$Y$310,A17,'N-Plan_AL '!$AA$8:$AA$310))</f>
        <v>0</v>
      </c>
      <c r="C17" s="349">
        <f>IF($A17="","",SUMIF('N-Plan AL §13a'!$R$8:$R$310,$A17,'N-Plan AL §13a'!$T$8:$T$310)+SUMIF('N-Plan AL §13a'!$Y$8:$Y$310,$A17,'N-Plan AL §13a'!$AA$8:$AA$310))</f>
        <v>0</v>
      </c>
      <c r="D17" s="223">
        <f>IF($A17="","",SUMIF('N-Plan_GL'!$S$8:$S$310,$A17,'N-Plan_GL'!$U$8:$U$310)+SUMIF('N-Plan_GL'!$Z$8:$Z$310,$A17,'N-Plan_GL'!$AB$8:$AB$310))</f>
        <v>0</v>
      </c>
      <c r="E17" s="349">
        <f>IF($A17="","",SUMIF('N-Plan GL §13a'!$R$8:$R$310,$A17,'N-Plan GL §13a'!$T$8:$T$310)+SUMIF('N-Plan GL §13a'!$Y$8:$Y$310,$A17,'N-Plan GL §13a'!$AA$8:$AA$310))</f>
        <v>0</v>
      </c>
      <c r="F17" s="223">
        <f>IF($A17="","",SUMIF('N-Plan_SK'!$R$8:$R$310,$A17,'N-Plan_SK'!$T$8:$T$310)+SUMIF('N-Plan_SK'!$Y$8:$Y$310,$A17,'N-Plan_SK'!$AA$8:$AA$310))</f>
        <v>0</v>
      </c>
      <c r="G17" s="349">
        <f>IF($A17="","",SUMIF('N-Plan SK §13a'!$R$8:$R$310,$A17,'N-Plan SK §13a'!$T$8:$T$310)+SUMIF('N-Plan SK §13a'!$Y$8:$Y$310,$A17,'N-Plan SK §13a'!$AA$8:$AA$310))</f>
        <v>0</v>
      </c>
      <c r="H17" s="357">
        <f t="shared" si="1"/>
        <v>0</v>
      </c>
      <c r="I17" s="358">
        <f t="shared" si="2"/>
        <v>0</v>
      </c>
      <c r="J17" s="360">
        <f t="shared" si="3"/>
        <v>0</v>
      </c>
      <c r="K17" s="30"/>
      <c r="L17" s="224" t="str">
        <f>IF(Dünger!A55="","",Dünger!A55)</f>
        <v>TSP</v>
      </c>
      <c r="M17" s="224">
        <f>IF(L17="","",SUMIF('N-Plan_AL '!$AG$8:$AG$310,L17,'N-Plan_AL '!$AI$8:$AI$310)+SUMIF('N-Plan_AL '!$AM$8:$AM$310,L17,'N-Plan_AL '!$AO$8:$AO$310)+SUMIF('N-Plan_AL '!$AS$8:$AS$310,L17,'N-Plan_AL '!$AU$8:$AU$310))</f>
        <v>0</v>
      </c>
      <c r="N17" s="350">
        <f>IF($L17="","",SUMIF('N-Plan AL §13a'!$AG$8:$AG$310,$L17,'N-Plan AL §13a'!$AI$8:$AI$310)+SUMIF('N-Plan AL §13a'!$AM$8:$AM$310,$L17,'N-Plan AL §13a'!$AO$8:$AO$310)+SUMIF('N-Plan AL §13a'!$AS$8:$AS$310,$L17,'N-Plan AL §13a'!$AU$8:$AU$310))</f>
        <v>0</v>
      </c>
      <c r="O17" s="224">
        <f>IF($L17="","",SUMIF('N-Plan_GL'!$AH$8:$AH$310,$L17,'N-Plan_GL'!$AJ$8:$AJ$310)+SUMIF('N-Plan_GL'!$AN$8:$AN$310,$L17,'N-Plan_GL'!$AP$8:$AP$310)+SUMIF('N-Plan_GL'!$AT$8:$AT$310,$L17,'N-Plan_GL'!AV$8:$AV$310))</f>
        <v>0</v>
      </c>
      <c r="P17" s="350">
        <f>IF($L17="","",SUMIF('N-Plan GL §13a'!$AG$8:$AG$310,$L17,'N-Plan GL §13a'!$AI$8:$AI$310)+SUMIF('N-Plan GL §13a'!$AM$8:$AM$310,$L17,'N-Plan GL §13a'!$AO$8:$AO$310)+SUMIF('N-Plan GL §13a'!$AS$8:$AS$310,$L17,'N-Plan GL §13a'!$AU$8:$AU$310))</f>
        <v>0</v>
      </c>
      <c r="Q17" s="224">
        <f>IF($L17="","",SUMIF('N-Plan_SK'!$AG$8:$AG$310,$L17,'N-Plan_SK'!$AI$8:$AI$310)+SUMIF('N-Plan_SK'!$AM$8:$AM$310,$L17,'N-Plan_SK'!$AO$8:$AO$310)+SUMIF('N-Plan_SK'!$AS$8:$AS$310,$L17,'N-Plan_SK'!$AU$8:$AU$310))</f>
        <v>0</v>
      </c>
      <c r="R17" s="350">
        <f>IF($L17="","",SUMIF('N-Plan SK §13a'!$AG$8:$AG$310,$L17,'N-Plan SK §13a'!$AI$8:$AI$310)+SUMIF('N-Plan SK §13a'!$AM$8:$AM$310,$L17,'N-Plan SK §13a'!$AO$8:$AO$310)+SUMIF('N-Plan SK §13a'!$AS$8:$AS$310,$L17,'N-Plan SK §13a'!$AU$8:$AU$310))</f>
        <v>0</v>
      </c>
      <c r="S17" s="357">
        <f t="shared" si="4"/>
        <v>0</v>
      </c>
      <c r="T17" s="358">
        <f t="shared" si="5"/>
        <v>0</v>
      </c>
      <c r="U17" s="359">
        <f t="shared" si="6"/>
        <v>0</v>
      </c>
    </row>
    <row r="18" spans="1:21" ht="15" x14ac:dyDescent="0.25">
      <c r="A18" s="223" t="str">
        <f>IF(Dünger!A13="","",Dünger!A13)</f>
        <v>Mischgülle auf AL</v>
      </c>
      <c r="B18" s="223">
        <f>IF(A18="","",SUMIF('N-Plan_AL '!$R$8:$R$310,A18,'N-Plan_AL '!$T$8:$T$310)+SUMIF('N-Plan_AL '!$Y$8:$Y$310,A18,'N-Plan_AL '!$AA$8:$AA$310))</f>
        <v>0</v>
      </c>
      <c r="C18" s="349">
        <f>IF($A18="","",SUMIF('N-Plan AL §13a'!$R$8:$R$310,$A18,'N-Plan AL §13a'!$T$8:$T$310)+SUMIF('N-Plan AL §13a'!$Y$8:$Y$310,$A18,'N-Plan AL §13a'!$AA$8:$AA$310))</f>
        <v>0</v>
      </c>
      <c r="D18" s="223">
        <f>IF($A18="","",SUMIF('N-Plan_GL'!$S$8:$S$310,$A18,'N-Plan_GL'!$U$8:$U$310)+SUMIF('N-Plan_GL'!$Z$8:$Z$310,$A18,'N-Plan_GL'!$AB$8:$AB$310))</f>
        <v>0</v>
      </c>
      <c r="E18" s="349">
        <f>IF($A18="","",SUMIF('N-Plan GL §13a'!$R$8:$R$310,$A18,'N-Plan GL §13a'!$T$8:$T$310)+SUMIF('N-Plan GL §13a'!$Y$8:$Y$310,$A18,'N-Plan GL §13a'!$AA$8:$AA$310))</f>
        <v>0</v>
      </c>
      <c r="F18" s="223">
        <f>IF($A18="","",SUMIF('N-Plan_SK'!$R$8:$R$310,$A18,'N-Plan_SK'!$T$8:$T$310)+SUMIF('N-Plan_SK'!$Y$8:$Y$310,$A18,'N-Plan_SK'!$AA$8:$AA$310))</f>
        <v>0</v>
      </c>
      <c r="G18" s="349">
        <f>IF($A18="","",SUMIF('N-Plan SK §13a'!$R$8:$R$310,$A18,'N-Plan SK §13a'!$T$8:$T$310)+SUMIF('N-Plan SK §13a'!$Y$8:$Y$310,$A18,'N-Plan SK §13a'!$AA$8:$AA$310))</f>
        <v>0</v>
      </c>
      <c r="H18" s="357">
        <f t="shared" si="1"/>
        <v>0</v>
      </c>
      <c r="I18" s="358">
        <f t="shared" si="2"/>
        <v>0</v>
      </c>
      <c r="J18" s="360">
        <f t="shared" si="3"/>
        <v>0</v>
      </c>
      <c r="K18" s="30"/>
      <c r="L18" s="224" t="str">
        <f>IF(Dünger!A56="","",Dünger!A56)</f>
        <v>40er Kali</v>
      </c>
      <c r="M18" s="224">
        <f>IF(L18="","",SUMIF('N-Plan_AL '!$AG$8:$AG$310,L18,'N-Plan_AL '!$AI$8:$AI$310)+SUMIF('N-Plan_AL '!$AM$8:$AM$310,L18,'N-Plan_AL '!$AO$8:$AO$310)+SUMIF('N-Plan_AL '!$AS$8:$AS$310,L18,'N-Plan_AL '!$AU$8:$AU$310))</f>
        <v>0</v>
      </c>
      <c r="N18" s="350">
        <f>IF($L18="","",SUMIF('N-Plan AL §13a'!$AG$8:$AG$310,$L18,'N-Plan AL §13a'!$AI$8:$AI$310)+SUMIF('N-Plan AL §13a'!$AM$8:$AM$310,$L18,'N-Plan AL §13a'!$AO$8:$AO$310)+SUMIF('N-Plan AL §13a'!$AS$8:$AS$310,$L18,'N-Plan AL §13a'!$AU$8:$AU$310))</f>
        <v>0</v>
      </c>
      <c r="O18" s="224">
        <f>IF($L18="","",SUMIF('N-Plan_GL'!$AH$8:$AH$310,$L18,'N-Plan_GL'!$AJ$8:$AJ$310)+SUMIF('N-Plan_GL'!$AN$8:$AN$310,$L18,'N-Plan_GL'!$AP$8:$AP$310)+SUMIF('N-Plan_GL'!$AT$8:$AT$310,$L18,'N-Plan_GL'!AV$8:$AV$310))</f>
        <v>0</v>
      </c>
      <c r="P18" s="350">
        <f>IF($L18="","",SUMIF('N-Plan GL §13a'!$AG$8:$AG$310,$L18,'N-Plan GL §13a'!$AI$8:$AI$310)+SUMIF('N-Plan GL §13a'!$AM$8:$AM$310,$L18,'N-Plan GL §13a'!$AO$8:$AO$310)+SUMIF('N-Plan GL §13a'!$AS$8:$AS$310,$L18,'N-Plan GL §13a'!$AU$8:$AU$310))</f>
        <v>0</v>
      </c>
      <c r="Q18" s="224">
        <f>IF($L18="","",SUMIF('N-Plan_SK'!$AG$8:$AG$310,$L18,'N-Plan_SK'!$AI$8:$AI$310)+SUMIF('N-Plan_SK'!$AM$8:$AM$310,$L18,'N-Plan_SK'!$AO$8:$AO$310)+SUMIF('N-Plan_SK'!$AS$8:$AS$310,$L18,'N-Plan_SK'!$AU$8:$AU$310))</f>
        <v>0</v>
      </c>
      <c r="R18" s="350">
        <f>IF($L18="","",SUMIF('N-Plan SK §13a'!$AG$8:$AG$310,$L18,'N-Plan SK §13a'!$AI$8:$AI$310)+SUMIF('N-Plan SK §13a'!$AM$8:$AM$310,$L18,'N-Plan SK §13a'!$AO$8:$AO$310)+SUMIF('N-Plan SK §13a'!$AS$8:$AS$310,$L18,'N-Plan SK §13a'!$AU$8:$AU$310))</f>
        <v>0</v>
      </c>
      <c r="S18" s="357">
        <f t="shared" si="4"/>
        <v>0</v>
      </c>
      <c r="T18" s="358">
        <f t="shared" si="5"/>
        <v>0</v>
      </c>
      <c r="U18" s="359">
        <f t="shared" si="6"/>
        <v>0</v>
      </c>
    </row>
    <row r="19" spans="1:21" ht="15" x14ac:dyDescent="0.25">
      <c r="A19" s="223" t="str">
        <f>IF(Dünger!A14="","",Dünger!A14)</f>
        <v>Mischgülle auf GL</v>
      </c>
      <c r="B19" s="223">
        <f>IF(A19="","",SUMIF('N-Plan_AL '!$R$8:$R$310,A19,'N-Plan_AL '!$T$8:$T$310)+SUMIF('N-Plan_AL '!$Y$8:$Y$310,A19,'N-Plan_AL '!$AA$8:$AA$310))</f>
        <v>0</v>
      </c>
      <c r="C19" s="349">
        <f>IF($A19="","",SUMIF('N-Plan AL §13a'!$R$8:$R$310,$A19,'N-Plan AL §13a'!$T$8:$T$310)+SUMIF('N-Plan AL §13a'!$Y$8:$Y$310,$A19,'N-Plan AL §13a'!$AA$8:$AA$310))</f>
        <v>0</v>
      </c>
      <c r="D19" s="223">
        <f>IF($A19="","",SUMIF('N-Plan_GL'!$S$8:$S$310,$A19,'N-Plan_GL'!$U$8:$U$310)+SUMIF('N-Plan_GL'!$Z$8:$Z$310,$A19,'N-Plan_GL'!$AB$8:$AB$310))</f>
        <v>0</v>
      </c>
      <c r="E19" s="349">
        <f>IF($A19="","",SUMIF('N-Plan GL §13a'!$R$8:$R$310,$A19,'N-Plan GL §13a'!$T$8:$T$310)+SUMIF('N-Plan GL §13a'!$Y$8:$Y$310,$A19,'N-Plan GL §13a'!$AA$8:$AA$310))</f>
        <v>0</v>
      </c>
      <c r="F19" s="223">
        <f>IF($A19="","",SUMIF('N-Plan_SK'!$R$8:$R$310,$A19,'N-Plan_SK'!$T$8:$T$310)+SUMIF('N-Plan_SK'!$Y$8:$Y$310,$A19,'N-Plan_SK'!$AA$8:$AA$310))</f>
        <v>0</v>
      </c>
      <c r="G19" s="349">
        <f>IF($A19="","",SUMIF('N-Plan SK §13a'!$R$8:$R$310,$A19,'N-Plan SK §13a'!$T$8:$T$310)+SUMIF('N-Plan SK §13a'!$Y$8:$Y$310,$A19,'N-Plan SK §13a'!$AA$8:$AA$310))</f>
        <v>0</v>
      </c>
      <c r="H19" s="357">
        <f t="shared" si="1"/>
        <v>0</v>
      </c>
      <c r="I19" s="358">
        <f t="shared" si="2"/>
        <v>0</v>
      </c>
      <c r="J19" s="360">
        <f t="shared" si="3"/>
        <v>0</v>
      </c>
      <c r="K19" s="30"/>
      <c r="L19" s="224" t="str">
        <f>IF(Dünger!A57="","",Dünger!A57)</f>
        <v>60er Kali</v>
      </c>
      <c r="M19" s="224">
        <f>IF(L19="","",SUMIF('N-Plan_AL '!$AG$8:$AG$310,L19,'N-Plan_AL '!$AI$8:$AI$310)+SUMIF('N-Plan_AL '!$AM$8:$AM$310,L19,'N-Plan_AL '!$AO$8:$AO$310)+SUMIF('N-Plan_AL '!$AS$8:$AS$310,L19,'N-Plan_AL '!$AU$8:$AU$310))</f>
        <v>0</v>
      </c>
      <c r="N19" s="350">
        <f>IF($L19="","",SUMIF('N-Plan AL §13a'!$AG$8:$AG$310,$L19,'N-Plan AL §13a'!$AI$8:$AI$310)+SUMIF('N-Plan AL §13a'!$AM$8:$AM$310,$L19,'N-Plan AL §13a'!$AO$8:$AO$310)+SUMIF('N-Plan AL §13a'!$AS$8:$AS$310,$L19,'N-Plan AL §13a'!$AU$8:$AU$310))</f>
        <v>0</v>
      </c>
      <c r="O19" s="224">
        <f>IF($L19="","",SUMIF('N-Plan_GL'!$AH$8:$AH$310,$L19,'N-Plan_GL'!$AJ$8:$AJ$310)+SUMIF('N-Plan_GL'!$AN$8:$AN$310,$L19,'N-Plan_GL'!$AP$8:$AP$310)+SUMIF('N-Plan_GL'!$AT$8:$AT$310,$L19,'N-Plan_GL'!AV$8:$AV$310))</f>
        <v>0</v>
      </c>
      <c r="P19" s="350">
        <f>IF($L19="","",SUMIF('N-Plan GL §13a'!$AG$8:$AG$310,$L19,'N-Plan GL §13a'!$AI$8:$AI$310)+SUMIF('N-Plan GL §13a'!$AM$8:$AM$310,$L19,'N-Plan GL §13a'!$AO$8:$AO$310)+SUMIF('N-Plan GL §13a'!$AS$8:$AS$310,$L19,'N-Plan GL §13a'!$AU$8:$AU$310))</f>
        <v>0</v>
      </c>
      <c r="Q19" s="224">
        <f>IF($L19="","",SUMIF('N-Plan_SK'!$AG$8:$AG$310,$L19,'N-Plan_SK'!$AI$8:$AI$310)+SUMIF('N-Plan_SK'!$AM$8:$AM$310,$L19,'N-Plan_SK'!$AO$8:$AO$310)+SUMIF('N-Plan_SK'!$AS$8:$AS$310,$L19,'N-Plan_SK'!$AU$8:$AU$310))</f>
        <v>0</v>
      </c>
      <c r="R19" s="350">
        <f>IF($L19="","",SUMIF('N-Plan SK §13a'!$AG$8:$AG$310,$L19,'N-Plan SK §13a'!$AI$8:$AI$310)+SUMIF('N-Plan SK §13a'!$AM$8:$AM$310,$L19,'N-Plan SK §13a'!$AO$8:$AO$310)+SUMIF('N-Plan SK §13a'!$AS$8:$AS$310,$L19,'N-Plan SK §13a'!$AU$8:$AU$310))</f>
        <v>0</v>
      </c>
      <c r="S19" s="357">
        <f t="shared" si="4"/>
        <v>0</v>
      </c>
      <c r="T19" s="358">
        <f t="shared" si="5"/>
        <v>0</v>
      </c>
      <c r="U19" s="359">
        <f t="shared" si="6"/>
        <v>0</v>
      </c>
    </row>
    <row r="20" spans="1:21" ht="15" x14ac:dyDescent="0.25">
      <c r="A20" s="223" t="str">
        <f>IF(Dünger!A15="","",Dünger!A15)</f>
        <v>Biogasgülle auf AL</v>
      </c>
      <c r="B20" s="223">
        <f>IF(A20="","",SUMIF('N-Plan_AL '!$R$8:$R$310,A20,'N-Plan_AL '!$T$8:$T$310)+SUMIF('N-Plan_AL '!$Y$8:$Y$310,A20,'N-Plan_AL '!$AA$8:$AA$310))</f>
        <v>0</v>
      </c>
      <c r="C20" s="349">
        <f>IF($A20="","",SUMIF('N-Plan AL §13a'!$R$8:$R$310,$A20,'N-Plan AL §13a'!$T$8:$T$310)+SUMIF('N-Plan AL §13a'!$Y$8:$Y$310,$A20,'N-Plan AL §13a'!$AA$8:$AA$310))</f>
        <v>0</v>
      </c>
      <c r="D20" s="223">
        <f>IF($A20="","",SUMIF('N-Plan_GL'!$S$8:$S$310,$A20,'N-Plan_GL'!$U$8:$U$310)+SUMIF('N-Plan_GL'!$Z$8:$Z$310,$A20,'N-Plan_GL'!$AB$8:$AB$310))</f>
        <v>0</v>
      </c>
      <c r="E20" s="349">
        <f>IF($A20="","",SUMIF('N-Plan GL §13a'!$R$8:$R$310,$A20,'N-Plan GL §13a'!$T$8:$T$310)+SUMIF('N-Plan GL §13a'!$Y$8:$Y$310,$A20,'N-Plan GL §13a'!$AA$8:$AA$310))</f>
        <v>0</v>
      </c>
      <c r="F20" s="223">
        <f>IF($A20="","",SUMIF('N-Plan_SK'!$R$8:$R$310,$A20,'N-Plan_SK'!$T$8:$T$310)+SUMIF('N-Plan_SK'!$Y$8:$Y$310,$A20,'N-Plan_SK'!$AA$8:$AA$310))</f>
        <v>0</v>
      </c>
      <c r="G20" s="349">
        <f>IF($A20="","",SUMIF('N-Plan SK §13a'!$R$8:$R$310,$A20,'N-Plan SK §13a'!$T$8:$T$310)+SUMIF('N-Plan SK §13a'!$Y$8:$Y$310,$A20,'N-Plan SK §13a'!$AA$8:$AA$310))</f>
        <v>0</v>
      </c>
      <c r="H20" s="357">
        <f t="shared" si="1"/>
        <v>0</v>
      </c>
      <c r="I20" s="358">
        <f t="shared" si="2"/>
        <v>0</v>
      </c>
      <c r="J20" s="360">
        <f t="shared" si="3"/>
        <v>0</v>
      </c>
      <c r="K20" s="30"/>
      <c r="L20" s="224" t="str">
        <f>IF(Dünger!A58="","",Dünger!A58)</f>
        <v/>
      </c>
      <c r="M20" s="224" t="str">
        <f>IF(L20="","",SUMIF('N-Plan_AL '!$AG$8:$AG$310,L20,'N-Plan_AL '!$AI$8:$AI$310)+SUMIF('N-Plan_AL '!$AM$8:$AM$310,L20,'N-Plan_AL '!$AO$8:$AO$310)+SUMIF('N-Plan_AL '!$AS$8:$AS$310,L20,'N-Plan_AL '!$AU$8:$AU$310))</f>
        <v/>
      </c>
      <c r="N20" s="350" t="str">
        <f>IF($L20="","",SUMIF('N-Plan AL §13a'!$AG$8:$AG$310,$L20,'N-Plan AL §13a'!$AI$8:$AI$310)+SUMIF('N-Plan AL §13a'!$AM$8:$AM$310,$L20,'N-Plan AL §13a'!$AO$8:$AO$310)+SUMIF('N-Plan AL §13a'!$AS$8:$AS$310,$L20,'N-Plan AL §13a'!$AU$8:$AU$310))</f>
        <v/>
      </c>
      <c r="O20" s="224" t="str">
        <f>IF($L20="","",SUMIF('N-Plan_GL'!$AH$8:$AH$310,$L20,'N-Plan_GL'!$AJ$8:$AJ$310)+SUMIF('N-Plan_GL'!$AN$8:$AN$310,$L20,'N-Plan_GL'!$AP$8:$AP$310)+SUMIF('N-Plan_GL'!$AT$8:$AT$310,$L20,'N-Plan_GL'!AV$8:$AV$310))</f>
        <v/>
      </c>
      <c r="P20" s="350" t="str">
        <f>IF($L20="","",SUMIF('N-Plan GL §13a'!$AG$8:$AG$310,$L20,'N-Plan GL §13a'!$AI$8:$AI$310)+SUMIF('N-Plan GL §13a'!$AM$8:$AM$310,$L20,'N-Plan GL §13a'!$AO$8:$AO$310)+SUMIF('N-Plan GL §13a'!$AS$8:$AS$310,$L20,'N-Plan GL §13a'!$AU$8:$AU$310))</f>
        <v/>
      </c>
      <c r="Q20" s="224" t="str">
        <f>IF($L20="","",SUMIF('N-Plan_SK'!$AG$8:$AG$310,$L20,'N-Plan_SK'!$AI$8:$AI$310)+SUMIF('N-Plan_SK'!$AM$8:$AM$310,$L20,'N-Plan_SK'!$AO$8:$AO$310)+SUMIF('N-Plan_SK'!$AS$8:$AS$310,$L20,'N-Plan_SK'!$AU$8:$AU$310))</f>
        <v/>
      </c>
      <c r="R20" s="350" t="str">
        <f>IF($L20="","",SUMIF('N-Plan SK §13a'!$AG$8:$AG$310,$L20,'N-Plan SK §13a'!$AI$8:$AI$310)+SUMIF('N-Plan SK §13a'!$AM$8:$AM$310,$L20,'N-Plan SK §13a'!$AO$8:$AO$310)+SUMIF('N-Plan SK §13a'!$AS$8:$AS$310,$L20,'N-Plan SK §13a'!$AU$8:$AU$310))</f>
        <v/>
      </c>
      <c r="S20" s="357" t="str">
        <f t="shared" si="4"/>
        <v/>
      </c>
      <c r="T20" s="358" t="str">
        <f t="shared" si="5"/>
        <v/>
      </c>
      <c r="U20" s="359" t="str">
        <f t="shared" si="6"/>
        <v/>
      </c>
    </row>
    <row r="21" spans="1:21" ht="15" x14ac:dyDescent="0.25">
      <c r="A21" s="223" t="str">
        <f>IF(Dünger!A16="","",Dünger!A16)</f>
        <v>Biogasgülle auf GL</v>
      </c>
      <c r="B21" s="223">
        <f>IF(A21="","",SUMIF('N-Plan_AL '!$R$8:$R$310,A21,'N-Plan_AL '!$T$8:$T$310)+SUMIF('N-Plan_AL '!$Y$8:$Y$310,A21,'N-Plan_AL '!$AA$8:$AA$310))</f>
        <v>0</v>
      </c>
      <c r="C21" s="349">
        <f>IF($A21="","",SUMIF('N-Plan AL §13a'!$R$8:$R$310,$A21,'N-Plan AL §13a'!$T$8:$T$310)+SUMIF('N-Plan AL §13a'!$Y$8:$Y$310,$A21,'N-Plan AL §13a'!$AA$8:$AA$310))</f>
        <v>0</v>
      </c>
      <c r="D21" s="223">
        <f>IF($A21="","",SUMIF('N-Plan_GL'!$S$8:$S$310,$A21,'N-Plan_GL'!$U$8:$U$310)+SUMIF('N-Plan_GL'!$Z$8:$Z$310,$A21,'N-Plan_GL'!$AB$8:$AB$310))</f>
        <v>0</v>
      </c>
      <c r="E21" s="349">
        <f>IF($A21="","",SUMIF('N-Plan GL §13a'!$R$8:$R$310,$A21,'N-Plan GL §13a'!$T$8:$T$310)+SUMIF('N-Plan GL §13a'!$Y$8:$Y$310,$A21,'N-Plan GL §13a'!$AA$8:$AA$310))</f>
        <v>0</v>
      </c>
      <c r="F21" s="223">
        <f>IF($A21="","",SUMIF('N-Plan_SK'!$R$8:$R$310,$A21,'N-Plan_SK'!$T$8:$T$310)+SUMIF('N-Plan_SK'!$Y$8:$Y$310,$A21,'N-Plan_SK'!$AA$8:$AA$310))</f>
        <v>0</v>
      </c>
      <c r="G21" s="349">
        <f>IF($A21="","",SUMIF('N-Plan SK §13a'!$R$8:$R$310,$A21,'N-Plan SK §13a'!$T$8:$T$310)+SUMIF('N-Plan SK §13a'!$Y$8:$Y$310,$A21,'N-Plan SK §13a'!$AA$8:$AA$310))</f>
        <v>0</v>
      </c>
      <c r="H21" s="357">
        <f t="shared" si="1"/>
        <v>0</v>
      </c>
      <c r="I21" s="358">
        <f t="shared" si="2"/>
        <v>0</v>
      </c>
      <c r="J21" s="360">
        <f t="shared" si="3"/>
        <v>0</v>
      </c>
      <c r="K21" s="30"/>
      <c r="L21" s="224" t="str">
        <f>IF(Dünger!A59="","",Dünger!A59)</f>
        <v/>
      </c>
      <c r="M21" s="224" t="str">
        <f>IF(L21="","",SUMIF('N-Plan_AL '!$AG$8:$AG$310,L21,'N-Plan_AL '!$AI$8:$AI$310)+SUMIF('N-Plan_AL '!$AM$8:$AM$310,L21,'N-Plan_AL '!$AO$8:$AO$310)+SUMIF('N-Plan_AL '!$AS$8:$AS$310,L21,'N-Plan_AL '!$AU$8:$AU$310))</f>
        <v/>
      </c>
      <c r="N21" s="350" t="str">
        <f>IF($L21="","",SUMIF('N-Plan AL §13a'!$AG$8:$AG$310,$L21,'N-Plan AL §13a'!$AI$8:$AI$310)+SUMIF('N-Plan AL §13a'!$AM$8:$AM$310,$L21,'N-Plan AL §13a'!$AO$8:$AO$310)+SUMIF('N-Plan AL §13a'!$AS$8:$AS$310,$L21,'N-Plan AL §13a'!$AU$8:$AU$310))</f>
        <v/>
      </c>
      <c r="O21" s="224" t="str">
        <f>IF($L21="","",SUMIF('N-Plan_GL'!$AH$8:$AH$310,$L21,'N-Plan_GL'!$AJ$8:$AJ$310)+SUMIF('N-Plan_GL'!$AN$8:$AN$310,$L21,'N-Plan_GL'!$AP$8:$AP$310)+SUMIF('N-Plan_GL'!$AT$8:$AT$310,$L21,'N-Plan_GL'!AV$8:$AV$310))</f>
        <v/>
      </c>
      <c r="P21" s="350" t="str">
        <f>IF($L21="","",SUMIF('N-Plan GL §13a'!$AG$8:$AG$310,$L21,'N-Plan GL §13a'!$AI$8:$AI$310)+SUMIF('N-Plan GL §13a'!$AM$8:$AM$310,$L21,'N-Plan GL §13a'!$AO$8:$AO$310)+SUMIF('N-Plan GL §13a'!$AS$8:$AS$310,$L21,'N-Plan GL §13a'!$AU$8:$AU$310))</f>
        <v/>
      </c>
      <c r="Q21" s="224" t="str">
        <f>IF($L21="","",SUMIF('N-Plan_SK'!$AG$8:$AG$310,$L21,'N-Plan_SK'!$AI$8:$AI$310)+SUMIF('N-Plan_SK'!$AM$8:$AM$310,$L21,'N-Plan_SK'!$AO$8:$AO$310)+SUMIF('N-Plan_SK'!$AS$8:$AS$310,$L21,'N-Plan_SK'!$AU$8:$AU$310))</f>
        <v/>
      </c>
      <c r="R21" s="350" t="str">
        <f>IF($L21="","",SUMIF('N-Plan SK §13a'!$AG$8:$AG$310,$L21,'N-Plan SK §13a'!$AI$8:$AI$310)+SUMIF('N-Plan SK §13a'!$AM$8:$AM$310,$L21,'N-Plan SK §13a'!$AO$8:$AO$310)+SUMIF('N-Plan SK §13a'!$AS$8:$AS$310,$L21,'N-Plan SK §13a'!$AU$8:$AU$310))</f>
        <v/>
      </c>
      <c r="S21" s="357" t="str">
        <f t="shared" si="4"/>
        <v/>
      </c>
      <c r="T21" s="358" t="str">
        <f t="shared" si="5"/>
        <v/>
      </c>
      <c r="U21" s="359" t="str">
        <f t="shared" si="6"/>
        <v/>
      </c>
    </row>
    <row r="22" spans="1:21" ht="15" x14ac:dyDescent="0.25">
      <c r="A22" s="223" t="str">
        <f>IF(Dünger!A17="","",Dünger!A17)</f>
        <v>Biogasgülle, flüssig auf AL</v>
      </c>
      <c r="B22" s="223">
        <f>IF(A22="","",SUMIF('N-Plan_AL '!$R$8:$R$310,A22,'N-Plan_AL '!$T$8:$T$310)+SUMIF('N-Plan_AL '!$Y$8:$Y$310,A22,'N-Plan_AL '!$AA$8:$AA$310))</f>
        <v>0</v>
      </c>
      <c r="C22" s="349">
        <f>IF($A22="","",SUMIF('N-Plan AL §13a'!$R$8:$R$310,$A22,'N-Plan AL §13a'!$T$8:$T$310)+SUMIF('N-Plan AL §13a'!$Y$8:$Y$310,$A22,'N-Plan AL §13a'!$AA$8:$AA$310))</f>
        <v>0</v>
      </c>
      <c r="D22" s="223">
        <f>IF($A22="","",SUMIF('N-Plan_GL'!$S$8:$S$310,$A22,'N-Plan_GL'!$U$8:$U$310)+SUMIF('N-Plan_GL'!$Z$8:$Z$310,$A22,'N-Plan_GL'!$AB$8:$AB$310))</f>
        <v>0</v>
      </c>
      <c r="E22" s="349">
        <f>IF($A22="","",SUMIF('N-Plan GL §13a'!$R$8:$R$310,$A22,'N-Plan GL §13a'!$T$8:$T$310)+SUMIF('N-Plan GL §13a'!$Y$8:$Y$310,$A22,'N-Plan GL §13a'!$AA$8:$AA$310))</f>
        <v>0</v>
      </c>
      <c r="F22" s="223">
        <f>IF($A22="","",SUMIF('N-Plan_SK'!$R$8:$R$310,$A22,'N-Plan_SK'!$T$8:$T$310)+SUMIF('N-Plan_SK'!$Y$8:$Y$310,$A22,'N-Plan_SK'!$AA$8:$AA$310))</f>
        <v>0</v>
      </c>
      <c r="G22" s="349">
        <f>IF($A22="","",SUMIF('N-Plan SK §13a'!$R$8:$R$310,$A22,'N-Plan SK §13a'!$T$8:$T$310)+SUMIF('N-Plan SK §13a'!$Y$8:$Y$310,$A22,'N-Plan SK §13a'!$AA$8:$AA$310))</f>
        <v>0</v>
      </c>
      <c r="H22" s="357">
        <f t="shared" si="1"/>
        <v>0</v>
      </c>
      <c r="I22" s="358">
        <f t="shared" si="2"/>
        <v>0</v>
      </c>
      <c r="J22" s="360">
        <f t="shared" si="3"/>
        <v>0</v>
      </c>
      <c r="K22" s="30"/>
      <c r="L22" s="224" t="str">
        <f>IF(Dünger!A60="","",Dünger!A60)</f>
        <v/>
      </c>
      <c r="M22" s="224" t="str">
        <f>IF(L22="","",SUMIF('N-Plan_AL '!$AG$8:$AG$310,L22,'N-Plan_AL '!$AI$8:$AI$310)+SUMIF('N-Plan_AL '!$AM$8:$AM$310,L22,'N-Plan_AL '!$AO$8:$AO$310)+SUMIF('N-Plan_AL '!$AS$8:$AS$310,L22,'N-Plan_AL '!$AU$8:$AU$310))</f>
        <v/>
      </c>
      <c r="N22" s="350" t="str">
        <f>IF($L22="","",SUMIF('N-Plan AL §13a'!$AG$8:$AG$310,$L22,'N-Plan AL §13a'!$AI$8:$AI$310)+SUMIF('N-Plan AL §13a'!$AM$8:$AM$310,$L22,'N-Plan AL §13a'!$AO$8:$AO$310)+SUMIF('N-Plan AL §13a'!$AS$8:$AS$310,$L22,'N-Plan AL §13a'!$AU$8:$AU$310))</f>
        <v/>
      </c>
      <c r="O22" s="224" t="str">
        <f>IF($L22="","",SUMIF('N-Plan_GL'!$AH$8:$AH$310,$L22,'N-Plan_GL'!$AJ$8:$AJ$310)+SUMIF('N-Plan_GL'!$AN$8:$AN$310,$L22,'N-Plan_GL'!$AP$8:$AP$310)+SUMIF('N-Plan_GL'!$AT$8:$AT$310,$L22,'N-Plan_GL'!AV$8:$AV$310))</f>
        <v/>
      </c>
      <c r="P22" s="350" t="str">
        <f>IF($L22="","",SUMIF('N-Plan GL §13a'!$AG$8:$AG$310,$L22,'N-Plan GL §13a'!$AI$8:$AI$310)+SUMIF('N-Plan GL §13a'!$AM$8:$AM$310,$L22,'N-Plan GL §13a'!$AO$8:$AO$310)+SUMIF('N-Plan GL §13a'!$AS$8:$AS$310,$L22,'N-Plan GL §13a'!$AU$8:$AU$310))</f>
        <v/>
      </c>
      <c r="Q22" s="224" t="str">
        <f>IF($L22="","",SUMIF('N-Plan_SK'!$AG$8:$AG$310,$L22,'N-Plan_SK'!$AI$8:$AI$310)+SUMIF('N-Plan_SK'!$AM$8:$AM$310,$L22,'N-Plan_SK'!$AO$8:$AO$310)+SUMIF('N-Plan_SK'!$AS$8:$AS$310,$L22,'N-Plan_SK'!$AU$8:$AU$310))</f>
        <v/>
      </c>
      <c r="R22" s="350" t="str">
        <f>IF($L22="","",SUMIF('N-Plan SK §13a'!$AG$8:$AG$310,$L22,'N-Plan SK §13a'!$AI$8:$AI$310)+SUMIF('N-Plan SK §13a'!$AM$8:$AM$310,$L22,'N-Plan SK §13a'!$AO$8:$AO$310)+SUMIF('N-Plan SK §13a'!$AS$8:$AS$310,$L22,'N-Plan SK §13a'!$AU$8:$AU$310))</f>
        <v/>
      </c>
      <c r="S22" s="357" t="str">
        <f t="shared" si="4"/>
        <v/>
      </c>
      <c r="T22" s="358" t="str">
        <f t="shared" si="5"/>
        <v/>
      </c>
      <c r="U22" s="359" t="str">
        <f t="shared" si="6"/>
        <v/>
      </c>
    </row>
    <row r="23" spans="1:21" ht="15" x14ac:dyDescent="0.25">
      <c r="A23" s="223" t="str">
        <f>IF(Dünger!A18="","",Dünger!A18)</f>
        <v>Biogasgülle, flüssig auf GL</v>
      </c>
      <c r="B23" s="223">
        <f>IF(A23="","",SUMIF('N-Plan_AL '!$R$8:$R$310,A23,'N-Plan_AL '!$T$8:$T$310)+SUMIF('N-Plan_AL '!$Y$8:$Y$310,A23,'N-Plan_AL '!$AA$8:$AA$310))</f>
        <v>0</v>
      </c>
      <c r="C23" s="349">
        <f>IF($A23="","",SUMIF('N-Plan AL §13a'!$R$8:$R$310,$A23,'N-Plan AL §13a'!$T$8:$T$310)+SUMIF('N-Plan AL §13a'!$Y$8:$Y$310,$A23,'N-Plan AL §13a'!$AA$8:$AA$310))</f>
        <v>0</v>
      </c>
      <c r="D23" s="223">
        <f>IF($A23="","",SUMIF('N-Plan_GL'!$S$8:$S$310,$A23,'N-Plan_GL'!$U$8:$U$310)+SUMIF('N-Plan_GL'!$Z$8:$Z$310,$A23,'N-Plan_GL'!$AB$8:$AB$310))</f>
        <v>0</v>
      </c>
      <c r="E23" s="349">
        <f>IF($A23="","",SUMIF('N-Plan GL §13a'!$R$8:$R$310,$A23,'N-Plan GL §13a'!$T$8:$T$310)+SUMIF('N-Plan GL §13a'!$Y$8:$Y$310,$A23,'N-Plan GL §13a'!$AA$8:$AA$310))</f>
        <v>0</v>
      </c>
      <c r="F23" s="223">
        <f>IF($A23="","",SUMIF('N-Plan_SK'!$R$8:$R$310,$A23,'N-Plan_SK'!$T$8:$T$310)+SUMIF('N-Plan_SK'!$Y$8:$Y$310,$A23,'N-Plan_SK'!$AA$8:$AA$310))</f>
        <v>0</v>
      </c>
      <c r="G23" s="349">
        <f>IF($A23="","",SUMIF('N-Plan SK §13a'!$R$8:$R$310,$A23,'N-Plan SK §13a'!$T$8:$T$310)+SUMIF('N-Plan SK §13a'!$Y$8:$Y$310,$A23,'N-Plan SK §13a'!$AA$8:$AA$310))</f>
        <v>0</v>
      </c>
      <c r="H23" s="357">
        <f t="shared" si="1"/>
        <v>0</v>
      </c>
      <c r="I23" s="358">
        <f t="shared" si="2"/>
        <v>0</v>
      </c>
      <c r="J23" s="360">
        <f t="shared" si="3"/>
        <v>0</v>
      </c>
      <c r="K23" s="30"/>
      <c r="L23" s="224" t="str">
        <f>IF(Dünger!A61="","",Dünger!A61)</f>
        <v/>
      </c>
      <c r="M23" s="224" t="str">
        <f>IF(L23="","",SUMIF('N-Plan_AL '!$AG$8:$AG$310,L23,'N-Plan_AL '!$AI$8:$AI$310)+SUMIF('N-Plan_AL '!$AM$8:$AM$310,L23,'N-Plan_AL '!$AO$8:$AO$310)+SUMIF('N-Plan_AL '!$AS$8:$AS$310,L23,'N-Plan_AL '!$AU$8:$AU$310))</f>
        <v/>
      </c>
      <c r="N23" s="350" t="str">
        <f>IF($L23="","",SUMIF('N-Plan AL §13a'!$AG$8:$AG$310,$L23,'N-Plan AL §13a'!$AI$8:$AI$310)+SUMIF('N-Plan AL §13a'!$AM$8:$AM$310,$L23,'N-Plan AL §13a'!$AO$8:$AO$310)+SUMIF('N-Plan AL §13a'!$AS$8:$AS$310,$L23,'N-Plan AL §13a'!$AU$8:$AU$310))</f>
        <v/>
      </c>
      <c r="O23" s="224" t="str">
        <f>IF($L23="","",SUMIF('N-Plan_GL'!$AH$8:$AH$310,$L23,'N-Plan_GL'!$AJ$8:$AJ$310)+SUMIF('N-Plan_GL'!$AN$8:$AN$310,$L23,'N-Plan_GL'!$AP$8:$AP$310)+SUMIF('N-Plan_GL'!$AT$8:$AT$310,$L23,'N-Plan_GL'!AV$8:$AV$310))</f>
        <v/>
      </c>
      <c r="P23" s="350" t="str">
        <f>IF($L23="","",SUMIF('N-Plan GL §13a'!$AG$8:$AG$310,$L23,'N-Plan GL §13a'!$AI$8:$AI$310)+SUMIF('N-Plan GL §13a'!$AM$8:$AM$310,$L23,'N-Plan GL §13a'!$AO$8:$AO$310)+SUMIF('N-Plan GL §13a'!$AS$8:$AS$310,$L23,'N-Plan GL §13a'!$AU$8:$AU$310))</f>
        <v/>
      </c>
      <c r="Q23" s="224" t="str">
        <f>IF($L23="","",SUMIF('N-Plan_SK'!$AG$8:$AG$310,$L23,'N-Plan_SK'!$AI$8:$AI$310)+SUMIF('N-Plan_SK'!$AM$8:$AM$310,$L23,'N-Plan_SK'!$AO$8:$AO$310)+SUMIF('N-Plan_SK'!$AS$8:$AS$310,$L23,'N-Plan_SK'!$AU$8:$AU$310))</f>
        <v/>
      </c>
      <c r="R23" s="350" t="str">
        <f>IF($L23="","",SUMIF('N-Plan SK §13a'!$AG$8:$AG$310,$L23,'N-Plan SK §13a'!$AI$8:$AI$310)+SUMIF('N-Plan SK §13a'!$AM$8:$AM$310,$L23,'N-Plan SK §13a'!$AO$8:$AO$310)+SUMIF('N-Plan SK §13a'!$AS$8:$AS$310,$L23,'N-Plan SK §13a'!$AU$8:$AU$310))</f>
        <v/>
      </c>
      <c r="S23" s="357" t="str">
        <f t="shared" si="4"/>
        <v/>
      </c>
      <c r="T23" s="358" t="str">
        <f t="shared" si="5"/>
        <v/>
      </c>
      <c r="U23" s="359" t="str">
        <f t="shared" si="6"/>
        <v/>
      </c>
    </row>
    <row r="24" spans="1:21" ht="15" x14ac:dyDescent="0.25">
      <c r="A24" s="223" t="str">
        <f>IF(Dünger!A19="","",Dünger!A19)</f>
        <v>Jauche</v>
      </c>
      <c r="B24" s="223">
        <f>IF(A24="","",SUMIF('N-Plan_AL '!$R$8:$R$310,A24,'N-Plan_AL '!$T$8:$T$310)+SUMIF('N-Plan_AL '!$Y$8:$Y$310,A24,'N-Plan_AL '!$AA$8:$AA$310))</f>
        <v>0</v>
      </c>
      <c r="C24" s="349">
        <f>IF($A24="","",SUMIF('N-Plan AL §13a'!$R$8:$R$310,$A24,'N-Plan AL §13a'!$T$8:$T$310)+SUMIF('N-Plan AL §13a'!$Y$8:$Y$310,$A24,'N-Plan AL §13a'!$AA$8:$AA$310))</f>
        <v>0</v>
      </c>
      <c r="D24" s="223">
        <f>IF($A24="","",SUMIF('N-Plan_GL'!$S$8:$S$310,$A24,'N-Plan_GL'!$U$8:$U$310)+SUMIF('N-Plan_GL'!$Z$8:$Z$310,$A24,'N-Plan_GL'!$AB$8:$AB$310))</f>
        <v>0</v>
      </c>
      <c r="E24" s="349">
        <f>IF($A24="","",SUMIF('N-Plan GL §13a'!$R$8:$R$310,$A24,'N-Plan GL §13a'!$T$8:$T$310)+SUMIF('N-Plan GL §13a'!$Y$8:$Y$310,$A24,'N-Plan GL §13a'!$AA$8:$AA$310))</f>
        <v>0</v>
      </c>
      <c r="F24" s="223">
        <f>IF($A24="","",SUMIF('N-Plan_SK'!$R$8:$R$310,$A24,'N-Plan_SK'!$T$8:$T$310)+SUMIF('N-Plan_SK'!$Y$8:$Y$310,$A24,'N-Plan_SK'!$AA$8:$AA$310))</f>
        <v>0</v>
      </c>
      <c r="G24" s="349">
        <f>IF($A24="","",SUMIF('N-Plan SK §13a'!$R$8:$R$310,$A24,'N-Plan SK §13a'!$T$8:$T$310)+SUMIF('N-Plan SK §13a'!$Y$8:$Y$310,$A24,'N-Plan SK §13a'!$AA$8:$AA$310))</f>
        <v>0</v>
      </c>
      <c r="H24" s="357">
        <f t="shared" si="1"/>
        <v>0</v>
      </c>
      <c r="I24" s="358">
        <f t="shared" si="2"/>
        <v>0</v>
      </c>
      <c r="J24" s="360">
        <f t="shared" si="3"/>
        <v>0</v>
      </c>
      <c r="K24" s="30"/>
      <c r="L24" s="224" t="str">
        <f>IF(Dünger!A62="","",Dünger!A62)</f>
        <v/>
      </c>
      <c r="M24" s="224" t="str">
        <f>IF(L24="","",SUMIF('N-Plan_AL '!$AG$8:$AG$310,L24,'N-Plan_AL '!$AI$8:$AI$310)+SUMIF('N-Plan_AL '!$AM$8:$AM$310,L24,'N-Plan_AL '!$AO$8:$AO$310)+SUMIF('N-Plan_AL '!$AS$8:$AS$310,L24,'N-Plan_AL '!$AU$8:$AU$310))</f>
        <v/>
      </c>
      <c r="N24" s="350" t="str">
        <f>IF($L24="","",SUMIF('N-Plan AL §13a'!$AG$8:$AG$310,$L24,'N-Plan AL §13a'!$AI$8:$AI$310)+SUMIF('N-Plan AL §13a'!$AM$8:$AM$310,$L24,'N-Plan AL §13a'!$AO$8:$AO$310)+SUMIF('N-Plan AL §13a'!$AS$8:$AS$310,$L24,'N-Plan AL §13a'!$AU$8:$AU$310))</f>
        <v/>
      </c>
      <c r="O24" s="224" t="str">
        <f>IF($L24="","",SUMIF('N-Plan_GL'!$AH$8:$AH$310,$L24,'N-Plan_GL'!$AJ$8:$AJ$310)+SUMIF('N-Plan_GL'!$AN$8:$AN$310,$L24,'N-Plan_GL'!$AP$8:$AP$310)+SUMIF('N-Plan_GL'!$AT$8:$AT$310,$L24,'N-Plan_GL'!AV$8:$AV$310))</f>
        <v/>
      </c>
      <c r="P24" s="350" t="str">
        <f>IF($L24="","",SUMIF('N-Plan GL §13a'!$AG$8:$AG$310,$L24,'N-Plan GL §13a'!$AI$8:$AI$310)+SUMIF('N-Plan GL §13a'!$AM$8:$AM$310,$L24,'N-Plan GL §13a'!$AO$8:$AO$310)+SUMIF('N-Plan GL §13a'!$AS$8:$AS$310,$L24,'N-Plan GL §13a'!$AU$8:$AU$310))</f>
        <v/>
      </c>
      <c r="Q24" s="224" t="str">
        <f>IF($L24="","",SUMIF('N-Plan_SK'!$AG$8:$AG$310,$L24,'N-Plan_SK'!$AI$8:$AI$310)+SUMIF('N-Plan_SK'!$AM$8:$AM$310,$L24,'N-Plan_SK'!$AO$8:$AO$310)+SUMIF('N-Plan_SK'!$AS$8:$AS$310,$L24,'N-Plan_SK'!$AU$8:$AU$310))</f>
        <v/>
      </c>
      <c r="R24" s="350" t="str">
        <f>IF($L24="","",SUMIF('N-Plan SK §13a'!$AG$8:$AG$310,$L24,'N-Plan SK §13a'!$AI$8:$AI$310)+SUMIF('N-Plan SK §13a'!$AM$8:$AM$310,$L24,'N-Plan SK §13a'!$AO$8:$AO$310)+SUMIF('N-Plan SK §13a'!$AS$8:$AS$310,$L24,'N-Plan SK §13a'!$AU$8:$AU$310))</f>
        <v/>
      </c>
      <c r="S24" s="357" t="str">
        <f t="shared" si="4"/>
        <v/>
      </c>
      <c r="T24" s="358" t="str">
        <f t="shared" si="5"/>
        <v/>
      </c>
      <c r="U24" s="359" t="str">
        <f t="shared" si="6"/>
        <v/>
      </c>
    </row>
    <row r="25" spans="1:21" ht="15" x14ac:dyDescent="0.25">
      <c r="A25" s="223" t="str">
        <f>IF(Dünger!A20="","",Dünger!A20)</f>
        <v>Rindermist</v>
      </c>
      <c r="B25" s="223">
        <f>IF(A25="","",SUMIF('N-Plan_AL '!$R$8:$R$310,A25,'N-Plan_AL '!$T$8:$T$310)+SUMIF('N-Plan_AL '!$Y$8:$Y$310,A25,'N-Plan_AL '!$AA$8:$AA$310))</f>
        <v>0</v>
      </c>
      <c r="C25" s="349">
        <f>IF($A25="","",SUMIF('N-Plan AL §13a'!$R$8:$R$310,$A25,'N-Plan AL §13a'!$T$8:$T$310)+SUMIF('N-Plan AL §13a'!$Y$8:$Y$310,$A25,'N-Plan AL §13a'!$AA$8:$AA$310))</f>
        <v>0</v>
      </c>
      <c r="D25" s="223">
        <f>IF($A25="","",SUMIF('N-Plan_GL'!$S$8:$S$310,$A25,'N-Plan_GL'!$U$8:$U$310)+SUMIF('N-Plan_GL'!$Z$8:$Z$310,$A25,'N-Plan_GL'!$AB$8:$AB$310))</f>
        <v>0</v>
      </c>
      <c r="E25" s="349">
        <f>IF($A25="","",SUMIF('N-Plan GL §13a'!$R$8:$R$310,$A25,'N-Plan GL §13a'!$T$8:$T$310)+SUMIF('N-Plan GL §13a'!$Y$8:$Y$310,$A25,'N-Plan GL §13a'!$AA$8:$AA$310))</f>
        <v>0</v>
      </c>
      <c r="F25" s="223">
        <f>IF($A25="","",SUMIF('N-Plan_SK'!$R$8:$R$310,$A25,'N-Plan_SK'!$T$8:$T$310)+SUMIF('N-Plan_SK'!$Y$8:$Y$310,$A25,'N-Plan_SK'!$AA$8:$AA$310))</f>
        <v>0</v>
      </c>
      <c r="G25" s="349">
        <f>IF($A25="","",SUMIF('N-Plan SK §13a'!$R$8:$R$310,$A25,'N-Plan SK §13a'!$T$8:$T$310)+SUMIF('N-Plan SK §13a'!$Y$8:$Y$310,$A25,'N-Plan SK §13a'!$AA$8:$AA$310))</f>
        <v>0</v>
      </c>
      <c r="H25" s="357">
        <f t="shared" si="1"/>
        <v>0</v>
      </c>
      <c r="I25" s="358">
        <f t="shared" si="2"/>
        <v>0</v>
      </c>
      <c r="J25" s="360">
        <f t="shared" si="3"/>
        <v>0</v>
      </c>
      <c r="K25" s="30"/>
      <c r="L25" s="224" t="str">
        <f>IF(Dünger!A63="","",Dünger!A63)</f>
        <v/>
      </c>
      <c r="M25" s="224" t="str">
        <f>IF(L25="","",SUMIF('N-Plan_AL '!$AG$8:$AG$310,L25,'N-Plan_AL '!$AI$8:$AI$310)+SUMIF('N-Plan_AL '!$AM$8:$AM$310,L25,'N-Plan_AL '!$AO$8:$AO$310)+SUMIF('N-Plan_AL '!$AS$8:$AS$310,L25,'N-Plan_AL '!$AU$8:$AU$310))</f>
        <v/>
      </c>
      <c r="N25" s="350" t="str">
        <f>IF($L25="","",SUMIF('N-Plan AL §13a'!$AG$8:$AG$310,$L25,'N-Plan AL §13a'!$AI$8:$AI$310)+SUMIF('N-Plan AL §13a'!$AM$8:$AM$310,$L25,'N-Plan AL §13a'!$AO$8:$AO$310)+SUMIF('N-Plan AL §13a'!$AS$8:$AS$310,$L25,'N-Plan AL §13a'!$AU$8:$AU$310))</f>
        <v/>
      </c>
      <c r="O25" s="224" t="str">
        <f>IF($L25="","",SUMIF('N-Plan_GL'!$AH$8:$AH$310,$L25,'N-Plan_GL'!$AJ$8:$AJ$310)+SUMIF('N-Plan_GL'!$AN$8:$AN$310,$L25,'N-Plan_GL'!$AP$8:$AP$310)+SUMIF('N-Plan_GL'!$AT$8:$AT$310,$L25,'N-Plan_GL'!AV$8:$AV$310))</f>
        <v/>
      </c>
      <c r="P25" s="350" t="str">
        <f>IF($L25="","",SUMIF('N-Plan GL §13a'!$AG$8:$AG$310,$L25,'N-Plan GL §13a'!$AI$8:$AI$310)+SUMIF('N-Plan GL §13a'!$AM$8:$AM$310,$L25,'N-Plan GL §13a'!$AO$8:$AO$310)+SUMIF('N-Plan GL §13a'!$AS$8:$AS$310,$L25,'N-Plan GL §13a'!$AU$8:$AU$310))</f>
        <v/>
      </c>
      <c r="Q25" s="224" t="str">
        <f>IF($L25="","",SUMIF('N-Plan_SK'!$AG$8:$AG$310,$L25,'N-Plan_SK'!$AI$8:$AI$310)+SUMIF('N-Plan_SK'!$AM$8:$AM$310,$L25,'N-Plan_SK'!$AO$8:$AO$310)+SUMIF('N-Plan_SK'!$AS$8:$AS$310,$L25,'N-Plan_SK'!$AU$8:$AU$310))</f>
        <v/>
      </c>
      <c r="R25" s="350" t="str">
        <f>IF($L25="","",SUMIF('N-Plan SK §13a'!$AG$8:$AG$310,$L25,'N-Plan SK §13a'!$AI$8:$AI$310)+SUMIF('N-Plan SK §13a'!$AM$8:$AM$310,$L25,'N-Plan SK §13a'!$AO$8:$AO$310)+SUMIF('N-Plan SK §13a'!$AS$8:$AS$310,$L25,'N-Plan SK §13a'!$AU$8:$AU$310))</f>
        <v/>
      </c>
      <c r="S25" s="357" t="str">
        <f t="shared" si="4"/>
        <v/>
      </c>
      <c r="T25" s="358" t="str">
        <f t="shared" si="5"/>
        <v/>
      </c>
      <c r="U25" s="359" t="str">
        <f t="shared" si="6"/>
        <v/>
      </c>
    </row>
    <row r="26" spans="1:21" ht="15" x14ac:dyDescent="0.25">
      <c r="A26" s="223" t="str">
        <f>IF(Dünger!A21="","",Dünger!A21)</f>
        <v>Schweinemist</v>
      </c>
      <c r="B26" s="223">
        <f>IF(A26="","",SUMIF('N-Plan_AL '!$R$8:$R$310,A26,'N-Plan_AL '!$T$8:$T$310)+SUMIF('N-Plan_AL '!$Y$8:$Y$310,A26,'N-Plan_AL '!$AA$8:$AA$310))</f>
        <v>0</v>
      </c>
      <c r="C26" s="349">
        <f>IF($A26="","",SUMIF('N-Plan AL §13a'!$R$8:$R$310,$A26,'N-Plan AL §13a'!$T$8:$T$310)+SUMIF('N-Plan AL §13a'!$Y$8:$Y$310,$A26,'N-Plan AL §13a'!$AA$8:$AA$310))</f>
        <v>0</v>
      </c>
      <c r="D26" s="223">
        <f>IF($A26="","",SUMIF('N-Plan_GL'!$S$8:$S$310,$A26,'N-Plan_GL'!$U$8:$U$310)+SUMIF('N-Plan_GL'!$Z$8:$Z$310,$A26,'N-Plan_GL'!$AB$8:$AB$310))</f>
        <v>0</v>
      </c>
      <c r="E26" s="349">
        <f>IF($A26="","",SUMIF('N-Plan GL §13a'!$R$8:$R$310,$A26,'N-Plan GL §13a'!$T$8:$T$310)+SUMIF('N-Plan GL §13a'!$Y$8:$Y$310,$A26,'N-Plan GL §13a'!$AA$8:$AA$310))</f>
        <v>0</v>
      </c>
      <c r="F26" s="223">
        <f>IF($A26="","",SUMIF('N-Plan_SK'!$R$8:$R$310,$A26,'N-Plan_SK'!$T$8:$T$310)+SUMIF('N-Plan_SK'!$Y$8:$Y$310,$A26,'N-Plan_SK'!$AA$8:$AA$310))</f>
        <v>0</v>
      </c>
      <c r="G26" s="349">
        <f>IF($A26="","",SUMIF('N-Plan SK §13a'!$R$8:$R$310,$A26,'N-Plan SK §13a'!$T$8:$T$310)+SUMIF('N-Plan SK §13a'!$Y$8:$Y$310,$A26,'N-Plan SK §13a'!$AA$8:$AA$310))</f>
        <v>0</v>
      </c>
      <c r="H26" s="357">
        <f t="shared" si="1"/>
        <v>0</v>
      </c>
      <c r="I26" s="358">
        <f t="shared" si="2"/>
        <v>0</v>
      </c>
      <c r="J26" s="360">
        <f t="shared" si="3"/>
        <v>0</v>
      </c>
      <c r="L26" s="224" t="str">
        <f>IF(Dünger!A64="","",Dünger!A64)</f>
        <v/>
      </c>
      <c r="M26" s="224" t="str">
        <f>IF(L26="","",SUMIF('N-Plan_AL '!$AG$8:$AG$310,L26,'N-Plan_AL '!$AI$8:$AI$310)+SUMIF('N-Plan_AL '!$AM$8:$AM$310,L26,'N-Plan_AL '!$AO$8:$AO$310)+SUMIF('N-Plan_AL '!$AS$8:$AS$310,L26,'N-Plan_AL '!$AU$8:$AU$310))</f>
        <v/>
      </c>
      <c r="N26" s="350" t="str">
        <f>IF($L26="","",SUMIF('N-Plan AL §13a'!$AG$8:$AG$310,$L26,'N-Plan AL §13a'!$AI$8:$AI$310)+SUMIF('N-Plan AL §13a'!$AM$8:$AM$310,$L26,'N-Plan AL §13a'!$AO$8:$AO$310)+SUMIF('N-Plan AL §13a'!$AS$8:$AS$310,$L26,'N-Plan AL §13a'!$AU$8:$AU$310))</f>
        <v/>
      </c>
      <c r="O26" s="224" t="str">
        <f>IF($L26="","",SUMIF('N-Plan_GL'!$AH$8:$AH$310,$L26,'N-Plan_GL'!$AJ$8:$AJ$310)+SUMIF('N-Plan_GL'!$AN$8:$AN$310,$L26,'N-Plan_GL'!$AP$8:$AP$310)+SUMIF('N-Plan_GL'!$AT$8:$AT$310,$L26,'N-Plan_GL'!AV$8:$AV$310))</f>
        <v/>
      </c>
      <c r="P26" s="350" t="str">
        <f>IF($L26="","",SUMIF('N-Plan GL §13a'!$AG$8:$AG$310,$L26,'N-Plan GL §13a'!$AI$8:$AI$310)+SUMIF('N-Plan GL §13a'!$AM$8:$AM$310,$L26,'N-Plan GL §13a'!$AO$8:$AO$310)+SUMIF('N-Plan GL §13a'!$AS$8:$AS$310,$L26,'N-Plan GL §13a'!$AU$8:$AU$310))</f>
        <v/>
      </c>
      <c r="Q26" s="224" t="str">
        <f>IF($L26="","",SUMIF('N-Plan_SK'!$AG$8:$AG$310,$L26,'N-Plan_SK'!$AI$8:$AI$310)+SUMIF('N-Plan_SK'!$AM$8:$AM$310,$L26,'N-Plan_SK'!$AO$8:$AO$310)+SUMIF('N-Plan_SK'!$AS$8:$AS$310,$L26,'N-Plan_SK'!$AU$8:$AU$310))</f>
        <v/>
      </c>
      <c r="R26" s="350" t="str">
        <f>IF($L26="","",SUMIF('N-Plan SK §13a'!$AG$8:$AG$310,$L26,'N-Plan SK §13a'!$AI$8:$AI$310)+SUMIF('N-Plan SK §13a'!$AM$8:$AM$310,$L26,'N-Plan SK §13a'!$AO$8:$AO$310)+SUMIF('N-Plan SK §13a'!$AS$8:$AS$310,$L26,'N-Plan SK §13a'!$AU$8:$AU$310))</f>
        <v/>
      </c>
      <c r="S26" s="357" t="str">
        <f t="shared" si="4"/>
        <v/>
      </c>
      <c r="T26" s="358" t="str">
        <f t="shared" si="5"/>
        <v/>
      </c>
      <c r="U26" s="359" t="str">
        <f t="shared" si="6"/>
        <v/>
      </c>
    </row>
    <row r="27" spans="1:21" ht="15" x14ac:dyDescent="0.25">
      <c r="A27" s="223" t="str">
        <f>IF(Dünger!A22="","",Dünger!A22)</f>
        <v>Mischmist</v>
      </c>
      <c r="B27" s="223">
        <f>IF(A27="","",SUMIF('N-Plan_AL '!$R$8:$R$310,A27,'N-Plan_AL '!$T$8:$T$310)+SUMIF('N-Plan_AL '!$Y$8:$Y$310,A27,'N-Plan_AL '!$AA$8:$AA$310))</f>
        <v>0</v>
      </c>
      <c r="C27" s="349">
        <f>IF($A27="","",SUMIF('N-Plan AL §13a'!$R$8:$R$310,$A27,'N-Plan AL §13a'!$T$8:$T$310)+SUMIF('N-Plan AL §13a'!$Y$8:$Y$310,$A27,'N-Plan AL §13a'!$AA$8:$AA$310))</f>
        <v>0</v>
      </c>
      <c r="D27" s="223">
        <f>IF($A27="","",SUMIF('N-Plan_GL'!$S$8:$S$310,$A27,'N-Plan_GL'!$U$8:$U$310)+SUMIF('N-Plan_GL'!$Z$8:$Z$310,$A27,'N-Plan_GL'!$AB$8:$AB$310))</f>
        <v>0</v>
      </c>
      <c r="E27" s="349">
        <f>IF($A27="","",SUMIF('N-Plan GL §13a'!$R$8:$R$310,$A27,'N-Plan GL §13a'!$T$8:$T$310)+SUMIF('N-Plan GL §13a'!$Y$8:$Y$310,$A27,'N-Plan GL §13a'!$AA$8:$AA$310))</f>
        <v>0</v>
      </c>
      <c r="F27" s="223">
        <f>IF($A27="","",SUMIF('N-Plan_SK'!$R$8:$R$310,$A27,'N-Plan_SK'!$T$8:$T$310)+SUMIF('N-Plan_SK'!$Y$8:$Y$310,$A27,'N-Plan_SK'!$AA$8:$AA$310))</f>
        <v>0</v>
      </c>
      <c r="G27" s="349">
        <f>IF($A27="","",SUMIF('N-Plan SK §13a'!$R$8:$R$310,$A27,'N-Plan SK §13a'!$T$8:$T$310)+SUMIF('N-Plan SK §13a'!$Y$8:$Y$310,$A27,'N-Plan SK §13a'!$AA$8:$AA$310))</f>
        <v>0</v>
      </c>
      <c r="H27" s="357">
        <f t="shared" si="1"/>
        <v>0</v>
      </c>
      <c r="I27" s="358">
        <f t="shared" si="2"/>
        <v>0</v>
      </c>
      <c r="J27" s="360">
        <f t="shared" si="3"/>
        <v>0</v>
      </c>
      <c r="L27" s="224" t="str">
        <f>IF(Dünger!A65="","",Dünger!A65)</f>
        <v/>
      </c>
      <c r="M27" s="224" t="str">
        <f>IF(L27="","",SUMIF('N-Plan_AL '!$AG$8:$AG$310,L27,'N-Plan_AL '!$AI$8:$AI$310)+SUMIF('N-Plan_AL '!$AM$8:$AM$310,L27,'N-Plan_AL '!$AO$8:$AO$310)+SUMIF('N-Plan_AL '!$AS$8:$AS$310,L27,'N-Plan_AL '!$AU$8:$AU$310))</f>
        <v/>
      </c>
      <c r="N27" s="350" t="str">
        <f>IF($L27="","",SUMIF('N-Plan AL §13a'!$AG$8:$AG$310,$L27,'N-Plan AL §13a'!$AI$8:$AI$310)+SUMIF('N-Plan AL §13a'!$AM$8:$AM$310,$L27,'N-Plan AL §13a'!$AO$8:$AO$310)+SUMIF('N-Plan AL §13a'!$AS$8:$AS$310,$L27,'N-Plan AL §13a'!$AU$8:$AU$310))</f>
        <v/>
      </c>
      <c r="O27" s="224" t="str">
        <f>IF($L27="","",SUMIF('N-Plan_GL'!$AH$8:$AH$310,$L27,'N-Plan_GL'!$AJ$8:$AJ$310)+SUMIF('N-Plan_GL'!$AN$8:$AN$310,$L27,'N-Plan_GL'!$AP$8:$AP$310)+SUMIF('N-Plan_GL'!$AT$8:$AT$310,$L27,'N-Plan_GL'!AV$8:$AV$310))</f>
        <v/>
      </c>
      <c r="P27" s="350" t="str">
        <f>IF($L27="","",SUMIF('N-Plan GL §13a'!$AG$8:$AG$310,$L27,'N-Plan GL §13a'!$AI$8:$AI$310)+SUMIF('N-Plan GL §13a'!$AM$8:$AM$310,$L27,'N-Plan GL §13a'!$AO$8:$AO$310)+SUMIF('N-Plan GL §13a'!$AS$8:$AS$310,$L27,'N-Plan GL §13a'!$AU$8:$AU$310))</f>
        <v/>
      </c>
      <c r="Q27" s="224" t="str">
        <f>IF($L27="","",SUMIF('N-Plan_SK'!$AG$8:$AG$310,$L27,'N-Plan_SK'!$AI$8:$AI$310)+SUMIF('N-Plan_SK'!$AM$8:$AM$310,$L27,'N-Plan_SK'!$AO$8:$AO$310)+SUMIF('N-Plan_SK'!$AS$8:$AS$310,$L27,'N-Plan_SK'!$AU$8:$AU$310))</f>
        <v/>
      </c>
      <c r="R27" s="350" t="str">
        <f>IF($L27="","",SUMIF('N-Plan SK §13a'!$AG$8:$AG$310,$L27,'N-Plan SK §13a'!$AI$8:$AI$310)+SUMIF('N-Plan SK §13a'!$AM$8:$AM$310,$L27,'N-Plan SK §13a'!$AO$8:$AO$310)+SUMIF('N-Plan SK §13a'!$AS$8:$AS$310,$L27,'N-Plan SK §13a'!$AU$8:$AU$310))</f>
        <v/>
      </c>
      <c r="S27" s="357" t="str">
        <f t="shared" si="4"/>
        <v/>
      </c>
      <c r="T27" s="358" t="str">
        <f t="shared" si="5"/>
        <v/>
      </c>
      <c r="U27" s="359" t="str">
        <f t="shared" si="6"/>
        <v/>
      </c>
    </row>
    <row r="28" spans="1:21" ht="15" x14ac:dyDescent="0.25">
      <c r="A28" s="223" t="str">
        <f>IF(Dünger!A23="","",Dünger!A23)</f>
        <v>Schaf/Ziegenmist</v>
      </c>
      <c r="B28" s="223">
        <f>IF(A28="","",SUMIF('N-Plan_AL '!$R$8:$R$310,A28,'N-Plan_AL '!$T$8:$T$310)+SUMIF('N-Plan_AL '!$Y$8:$Y$310,A28,'N-Plan_AL '!$AA$8:$AA$310))</f>
        <v>0</v>
      </c>
      <c r="C28" s="349">
        <f>IF($A28="","",SUMIF('N-Plan AL §13a'!$R$8:$R$310,$A28,'N-Plan AL §13a'!$T$8:$T$310)+SUMIF('N-Plan AL §13a'!$Y$8:$Y$310,$A28,'N-Plan AL §13a'!$AA$8:$AA$310))</f>
        <v>0</v>
      </c>
      <c r="D28" s="223">
        <f>IF($A28="","",SUMIF('N-Plan_GL'!$S$8:$S$310,$A28,'N-Plan_GL'!$U$8:$U$310)+SUMIF('N-Plan_GL'!$Z$8:$Z$310,$A28,'N-Plan_GL'!$AB$8:$AB$310))</f>
        <v>0</v>
      </c>
      <c r="E28" s="349">
        <f>IF($A28="","",SUMIF('N-Plan GL §13a'!$R$8:$R$310,$A28,'N-Plan GL §13a'!$T$8:$T$310)+SUMIF('N-Plan GL §13a'!$Y$8:$Y$310,$A28,'N-Plan GL §13a'!$AA$8:$AA$310))</f>
        <v>0</v>
      </c>
      <c r="F28" s="223">
        <f>IF($A28="","",SUMIF('N-Plan_SK'!$R$8:$R$310,$A28,'N-Plan_SK'!$T$8:$T$310)+SUMIF('N-Plan_SK'!$Y$8:$Y$310,$A28,'N-Plan_SK'!$AA$8:$AA$310))</f>
        <v>0</v>
      </c>
      <c r="G28" s="349">
        <f>IF($A28="","",SUMIF('N-Plan SK §13a'!$R$8:$R$310,$A28,'N-Plan SK §13a'!$T$8:$T$310)+SUMIF('N-Plan SK §13a'!$Y$8:$Y$310,$A28,'N-Plan SK §13a'!$AA$8:$AA$310))</f>
        <v>0</v>
      </c>
      <c r="H28" s="357">
        <f t="shared" si="1"/>
        <v>0</v>
      </c>
      <c r="I28" s="358">
        <f t="shared" si="2"/>
        <v>0</v>
      </c>
      <c r="J28" s="360">
        <f t="shared" si="3"/>
        <v>0</v>
      </c>
      <c r="L28" s="224" t="str">
        <f>IF(Dünger!A66="","",Dünger!A66)</f>
        <v/>
      </c>
      <c r="M28" s="224" t="str">
        <f>IF(L28="","",SUMIF('N-Plan_AL '!$AG$8:$AG$310,L28,'N-Plan_AL '!$AI$8:$AI$310)+SUMIF('N-Plan_AL '!$AM$8:$AM$310,L28,'N-Plan_AL '!$AO$8:$AO$310)+SUMIF('N-Plan_AL '!$AS$8:$AS$310,L28,'N-Plan_AL '!$AU$8:$AU$310))</f>
        <v/>
      </c>
      <c r="N28" s="350" t="str">
        <f>IF($L28="","",SUMIF('N-Plan AL §13a'!$AG$8:$AG$310,$L28,'N-Plan AL §13a'!$AI$8:$AI$310)+SUMIF('N-Plan AL §13a'!$AM$8:$AM$310,$L28,'N-Plan AL §13a'!$AO$8:$AO$310)+SUMIF('N-Plan AL §13a'!$AS$8:$AS$310,$L28,'N-Plan AL §13a'!$AU$8:$AU$310))</f>
        <v/>
      </c>
      <c r="O28" s="224" t="str">
        <f>IF($L28="","",SUMIF('N-Plan_GL'!$AH$8:$AH$310,$L28,'N-Plan_GL'!$AJ$8:$AJ$310)+SUMIF('N-Plan_GL'!$AN$8:$AN$310,$L28,'N-Plan_GL'!$AP$8:$AP$310)+SUMIF('N-Plan_GL'!$AT$8:$AT$310,$L28,'N-Plan_GL'!AV$8:$AV$310))</f>
        <v/>
      </c>
      <c r="P28" s="350" t="str">
        <f>IF($L28="","",SUMIF('N-Plan GL §13a'!$AG$8:$AG$310,$L28,'N-Plan GL §13a'!$AI$8:$AI$310)+SUMIF('N-Plan GL §13a'!$AM$8:$AM$310,$L28,'N-Plan GL §13a'!$AO$8:$AO$310)+SUMIF('N-Plan GL §13a'!$AS$8:$AS$310,$L28,'N-Plan GL §13a'!$AU$8:$AU$310))</f>
        <v/>
      </c>
      <c r="Q28" s="224" t="str">
        <f>IF($L28="","",SUMIF('N-Plan_SK'!$AG$8:$AG$310,$L28,'N-Plan_SK'!$AI$8:$AI$310)+SUMIF('N-Plan_SK'!$AM$8:$AM$310,$L28,'N-Plan_SK'!$AO$8:$AO$310)+SUMIF('N-Plan_SK'!$AS$8:$AS$310,$L28,'N-Plan_SK'!$AU$8:$AU$310))</f>
        <v/>
      </c>
      <c r="R28" s="350" t="str">
        <f>IF($L28="","",SUMIF('N-Plan SK §13a'!$AG$8:$AG$310,$L28,'N-Plan SK §13a'!$AI$8:$AI$310)+SUMIF('N-Plan SK §13a'!$AM$8:$AM$310,$L28,'N-Plan SK §13a'!$AO$8:$AO$310)+SUMIF('N-Plan SK §13a'!$AS$8:$AS$310,$L28,'N-Plan SK §13a'!$AU$8:$AU$310))</f>
        <v/>
      </c>
      <c r="S28" s="357" t="str">
        <f t="shared" si="4"/>
        <v/>
      </c>
      <c r="T28" s="358" t="str">
        <f t="shared" si="5"/>
        <v/>
      </c>
      <c r="U28" s="359" t="str">
        <f t="shared" si="6"/>
        <v/>
      </c>
    </row>
    <row r="29" spans="1:21" ht="15" x14ac:dyDescent="0.25">
      <c r="A29" s="223" t="str">
        <f>IF(Dünger!A24="","",Dünger!A24)</f>
        <v>Pferdemist</v>
      </c>
      <c r="B29" s="223">
        <f>IF(A29="","",SUMIF('N-Plan_AL '!$R$8:$R$310,A29,'N-Plan_AL '!$T$8:$T$310)+SUMIF('N-Plan_AL '!$Y$8:$Y$310,A29,'N-Plan_AL '!$AA$8:$AA$310))</f>
        <v>0</v>
      </c>
      <c r="C29" s="349">
        <f>IF($A29="","",SUMIF('N-Plan AL §13a'!$R$8:$R$310,$A29,'N-Plan AL §13a'!$T$8:$T$310)+SUMIF('N-Plan AL §13a'!$Y$8:$Y$310,$A29,'N-Plan AL §13a'!$AA$8:$AA$310))</f>
        <v>0</v>
      </c>
      <c r="D29" s="223">
        <f>IF($A29="","",SUMIF('N-Plan_GL'!$S$8:$S$310,$A29,'N-Plan_GL'!$U$8:$U$310)+SUMIF('N-Plan_GL'!$Z$8:$Z$310,$A29,'N-Plan_GL'!$AB$8:$AB$310))</f>
        <v>0</v>
      </c>
      <c r="E29" s="349">
        <f>IF($A29="","",SUMIF('N-Plan GL §13a'!$R$8:$R$310,$A29,'N-Plan GL §13a'!$T$8:$T$310)+SUMIF('N-Plan GL §13a'!$Y$8:$Y$310,$A29,'N-Plan GL §13a'!$AA$8:$AA$310))</f>
        <v>0</v>
      </c>
      <c r="F29" s="223">
        <f>IF($A29="","",SUMIF('N-Plan_SK'!$R$8:$R$310,$A29,'N-Plan_SK'!$T$8:$T$310)+SUMIF('N-Plan_SK'!$Y$8:$Y$310,$A29,'N-Plan_SK'!$AA$8:$AA$310))</f>
        <v>0</v>
      </c>
      <c r="G29" s="349">
        <f>IF($A29="","",SUMIF('N-Plan SK §13a'!$R$8:$R$310,$A29,'N-Plan SK §13a'!$T$8:$T$310)+SUMIF('N-Plan SK §13a'!$Y$8:$Y$310,$A29,'N-Plan SK §13a'!$AA$8:$AA$310))</f>
        <v>0</v>
      </c>
      <c r="H29" s="357">
        <f t="shared" si="1"/>
        <v>0</v>
      </c>
      <c r="I29" s="358">
        <f t="shared" si="2"/>
        <v>0</v>
      </c>
      <c r="J29" s="360">
        <f t="shared" si="3"/>
        <v>0</v>
      </c>
      <c r="L29" s="224" t="str">
        <f>IF(Dünger!A67="","",Dünger!A67)</f>
        <v/>
      </c>
      <c r="M29" s="224" t="str">
        <f>IF(L29="","",SUMIF('N-Plan_AL '!$AG$8:$AG$310,L29,'N-Plan_AL '!$AI$8:$AI$310)+SUMIF('N-Plan_AL '!$AM$8:$AM$310,L29,'N-Plan_AL '!$AO$8:$AO$310)+SUMIF('N-Plan_AL '!$AS$8:$AS$310,L29,'N-Plan_AL '!$AU$8:$AU$310))</f>
        <v/>
      </c>
      <c r="N29" s="350" t="str">
        <f>IF($L29="","",SUMIF('N-Plan AL §13a'!$AG$8:$AG$310,$L29,'N-Plan AL §13a'!$AI$8:$AI$310)+SUMIF('N-Plan AL §13a'!$AM$8:$AM$310,$L29,'N-Plan AL §13a'!$AO$8:$AO$310)+SUMIF('N-Plan AL §13a'!$AS$8:$AS$310,$L29,'N-Plan AL §13a'!$AU$8:$AU$310))</f>
        <v/>
      </c>
      <c r="O29" s="224" t="str">
        <f>IF($L29="","",SUMIF('N-Plan_GL'!$AH$8:$AH$310,$L29,'N-Plan_GL'!$AJ$8:$AJ$310)+SUMIF('N-Plan_GL'!$AN$8:$AN$310,$L29,'N-Plan_GL'!$AP$8:$AP$310)+SUMIF('N-Plan_GL'!$AT$8:$AT$310,$L29,'N-Plan_GL'!AV$8:$AV$310))</f>
        <v/>
      </c>
      <c r="P29" s="350" t="str">
        <f>IF($L29="","",SUMIF('N-Plan GL §13a'!$AG$8:$AG$310,$L29,'N-Plan GL §13a'!$AI$8:$AI$310)+SUMIF('N-Plan GL §13a'!$AM$8:$AM$310,$L29,'N-Plan GL §13a'!$AO$8:$AO$310)+SUMIF('N-Plan GL §13a'!$AS$8:$AS$310,$L29,'N-Plan GL §13a'!$AU$8:$AU$310))</f>
        <v/>
      </c>
      <c r="Q29" s="224" t="str">
        <f>IF($L29="","",SUMIF('N-Plan_SK'!$AG$8:$AG$310,$L29,'N-Plan_SK'!$AI$8:$AI$310)+SUMIF('N-Plan_SK'!$AM$8:$AM$310,$L29,'N-Plan_SK'!$AO$8:$AO$310)+SUMIF('N-Plan_SK'!$AS$8:$AS$310,$L29,'N-Plan_SK'!$AU$8:$AU$310))</f>
        <v/>
      </c>
      <c r="R29" s="350" t="str">
        <f>IF($L29="","",SUMIF('N-Plan SK §13a'!$AG$8:$AG$310,$L29,'N-Plan SK §13a'!$AI$8:$AI$310)+SUMIF('N-Plan SK §13a'!$AM$8:$AM$310,$L29,'N-Plan SK §13a'!$AO$8:$AO$310)+SUMIF('N-Plan SK §13a'!$AS$8:$AS$310,$L29,'N-Plan SK §13a'!$AU$8:$AU$310))</f>
        <v/>
      </c>
      <c r="S29" s="357" t="str">
        <f t="shared" si="4"/>
        <v/>
      </c>
      <c r="T29" s="358" t="str">
        <f t="shared" si="5"/>
        <v/>
      </c>
      <c r="U29" s="359" t="str">
        <f t="shared" si="6"/>
        <v/>
      </c>
    </row>
    <row r="30" spans="1:21" ht="15" x14ac:dyDescent="0.25">
      <c r="A30" s="223" t="str">
        <f>IF(Dünger!A26="","",Dünger!A26)</f>
        <v>Geflügelmist &gt;40% TS</v>
      </c>
      <c r="B30" s="223">
        <f>IF(A30="","",SUMIF('N-Plan_AL '!$R$8:$R$310,A30,'N-Plan_AL '!$T$8:$T$310)+SUMIF('N-Plan_AL '!$Y$8:$Y$310,A30,'N-Plan_AL '!$AA$8:$AA$310))</f>
        <v>0</v>
      </c>
      <c r="C30" s="349">
        <f>IF($A30="","",SUMIF('N-Plan AL §13a'!$R$8:$R$310,$A30,'N-Plan AL §13a'!$T$8:$T$310)+SUMIF('N-Plan AL §13a'!$Y$8:$Y$310,$A30,'N-Plan AL §13a'!$AA$8:$AA$310))</f>
        <v>0</v>
      </c>
      <c r="D30" s="223">
        <f>IF($A30="","",SUMIF('N-Plan_GL'!$S$8:$S$310,$A30,'N-Plan_GL'!$U$8:$U$310)+SUMIF('N-Plan_GL'!$Z$8:$Z$310,$A30,'N-Plan_GL'!$AB$8:$AB$310))</f>
        <v>0</v>
      </c>
      <c r="E30" s="349">
        <f>IF($A30="","",SUMIF('N-Plan GL §13a'!$R$8:$R$310,$A30,'N-Plan GL §13a'!$T$8:$T$310)+SUMIF('N-Plan GL §13a'!$Y$8:$Y$310,$A30,'N-Plan GL §13a'!$AA$8:$AA$310))</f>
        <v>0</v>
      </c>
      <c r="F30" s="223">
        <f>IF($A30="","",SUMIF('N-Plan_SK'!$R$8:$R$310,$A30,'N-Plan_SK'!$T$8:$T$310)+SUMIF('N-Plan_SK'!$Y$8:$Y$310,$A30,'N-Plan_SK'!$AA$8:$AA$310))</f>
        <v>0</v>
      </c>
      <c r="G30" s="349">
        <f>IF($A30="","",SUMIF('N-Plan SK §13a'!$R$8:$R$310,$A30,'N-Plan SK §13a'!$T$8:$T$310)+SUMIF('N-Plan SK §13a'!$Y$8:$Y$310,$A30,'N-Plan SK §13a'!$AA$8:$AA$310))</f>
        <v>0</v>
      </c>
      <c r="H30" s="357">
        <f t="shared" si="1"/>
        <v>0</v>
      </c>
      <c r="I30" s="358">
        <f t="shared" si="2"/>
        <v>0</v>
      </c>
      <c r="J30" s="360">
        <f t="shared" si="3"/>
        <v>0</v>
      </c>
      <c r="L30" s="224" t="str">
        <f>IF(Dünger!A68="","",Dünger!A68)</f>
        <v/>
      </c>
      <c r="M30" s="224" t="str">
        <f>IF(L30="","",SUMIF('N-Plan_AL '!$AG$8:$AG$310,L30,'N-Plan_AL '!$AI$8:$AI$310)+SUMIF('N-Plan_AL '!$AM$8:$AM$310,L30,'N-Plan_AL '!$AO$8:$AO$310)+SUMIF('N-Plan_AL '!$AS$8:$AS$310,L30,'N-Plan_AL '!$AU$8:$AU$310))</f>
        <v/>
      </c>
      <c r="N30" s="350" t="str">
        <f>IF($L30="","",SUMIF('N-Plan AL §13a'!$AG$8:$AG$310,$L30,'N-Plan AL §13a'!$AI$8:$AI$310)+SUMIF('N-Plan AL §13a'!$AM$8:$AM$310,$L30,'N-Plan AL §13a'!$AO$8:$AO$310)+SUMIF('N-Plan AL §13a'!$AS$8:$AS$310,$L30,'N-Plan AL §13a'!$AU$8:$AU$310))</f>
        <v/>
      </c>
      <c r="O30" s="224" t="str">
        <f>IF($L30="","",SUMIF('N-Plan_GL'!$AH$8:$AH$310,$L30,'N-Plan_GL'!$AJ$8:$AJ$310)+SUMIF('N-Plan_GL'!$AN$8:$AN$310,$L30,'N-Plan_GL'!$AP$8:$AP$310)+SUMIF('N-Plan_GL'!$AT$8:$AT$310,$L30,'N-Plan_GL'!AV$8:$AV$310))</f>
        <v/>
      </c>
      <c r="P30" s="350" t="str">
        <f>IF($L30="","",SUMIF('N-Plan GL §13a'!$AG$8:$AG$310,$L30,'N-Plan GL §13a'!$AI$8:$AI$310)+SUMIF('N-Plan GL §13a'!$AM$8:$AM$310,$L30,'N-Plan GL §13a'!$AO$8:$AO$310)+SUMIF('N-Plan GL §13a'!$AS$8:$AS$310,$L30,'N-Plan GL §13a'!$AU$8:$AU$310))</f>
        <v/>
      </c>
      <c r="Q30" s="224" t="str">
        <f>IF($L30="","",SUMIF('N-Plan_SK'!$AG$8:$AG$310,$L30,'N-Plan_SK'!$AI$8:$AI$310)+SUMIF('N-Plan_SK'!$AM$8:$AM$310,$L30,'N-Plan_SK'!$AO$8:$AO$310)+SUMIF('N-Plan_SK'!$AS$8:$AS$310,$L30,'N-Plan_SK'!$AU$8:$AU$310))</f>
        <v/>
      </c>
      <c r="R30" s="350" t="str">
        <f>IF($L30="","",SUMIF('N-Plan SK §13a'!$AG$8:$AG$310,$L30,'N-Plan SK §13a'!$AI$8:$AI$310)+SUMIF('N-Plan SK §13a'!$AM$8:$AM$310,$L30,'N-Plan SK §13a'!$AO$8:$AO$310)+SUMIF('N-Plan SK §13a'!$AS$8:$AS$310,$L30,'N-Plan SK §13a'!$AU$8:$AU$310))</f>
        <v/>
      </c>
      <c r="S30" s="357" t="str">
        <f t="shared" si="4"/>
        <v/>
      </c>
      <c r="T30" s="358" t="str">
        <f t="shared" si="5"/>
        <v/>
      </c>
      <c r="U30" s="359" t="str">
        <f t="shared" si="6"/>
        <v/>
      </c>
    </row>
    <row r="31" spans="1:21" ht="15" x14ac:dyDescent="0.25">
      <c r="A31" s="223" t="str">
        <f>IF(Dünger!A27="","",Dünger!A27)</f>
        <v>Biogasgülle, fest</v>
      </c>
      <c r="B31" s="223">
        <f>IF(A31="","",SUMIF('N-Plan_AL '!$R$8:$R$310,A31,'N-Plan_AL '!$T$8:$T$310)+SUMIF('N-Plan_AL '!$Y$8:$Y$310,A31,'N-Plan_AL '!$AA$8:$AA$310))</f>
        <v>0</v>
      </c>
      <c r="C31" s="349">
        <f>IF($A31="","",SUMIF('N-Plan AL §13a'!$R$8:$R$310,$A31,'N-Plan AL §13a'!$T$8:$T$310)+SUMIF('N-Plan AL §13a'!$Y$8:$Y$310,$A31,'N-Plan AL §13a'!$AA$8:$AA$310))</f>
        <v>0</v>
      </c>
      <c r="D31" s="223">
        <f>IF($A31="","",SUMIF('N-Plan_GL'!$S$8:$S$310,$A31,'N-Plan_GL'!$U$8:$U$310)+SUMIF('N-Plan_GL'!$Z$8:$Z$310,$A31,'N-Plan_GL'!$AB$8:$AB$310))</f>
        <v>0</v>
      </c>
      <c r="E31" s="349">
        <f>IF($A31="","",SUMIF('N-Plan GL §13a'!$R$8:$R$310,$A31,'N-Plan GL §13a'!$T$8:$T$310)+SUMIF('N-Plan GL §13a'!$Y$8:$Y$310,$A31,'N-Plan GL §13a'!$AA$8:$AA$310))</f>
        <v>0</v>
      </c>
      <c r="F31" s="223">
        <f>IF($A31="","",SUMIF('N-Plan_SK'!$R$8:$R$310,$A31,'N-Plan_SK'!$T$8:$T$310)+SUMIF('N-Plan_SK'!$Y$8:$Y$310,$A31,'N-Plan_SK'!$AA$8:$AA$310))</f>
        <v>0</v>
      </c>
      <c r="G31" s="349">
        <f>IF($A31="","",SUMIF('N-Plan SK §13a'!$R$8:$R$310,$A31,'N-Plan SK §13a'!$T$8:$T$310)+SUMIF('N-Plan SK §13a'!$Y$8:$Y$310,$A31,'N-Plan SK §13a'!$AA$8:$AA$310))</f>
        <v>0</v>
      </c>
      <c r="H31" s="357">
        <f t="shared" si="1"/>
        <v>0</v>
      </c>
      <c r="I31" s="358">
        <f t="shared" si="2"/>
        <v>0</v>
      </c>
      <c r="J31" s="360">
        <f t="shared" si="3"/>
        <v>0</v>
      </c>
      <c r="L31" s="224" t="str">
        <f>IF(Dünger!A69="","",Dünger!A69)</f>
        <v/>
      </c>
      <c r="M31" s="224" t="str">
        <f>IF(L31="","",SUMIF('N-Plan_AL '!$AG$8:$AG$310,L31,'N-Plan_AL '!$AI$8:$AI$310)+SUMIF('N-Plan_AL '!$AM$8:$AM$310,L31,'N-Plan_AL '!$AO$8:$AO$310)+SUMIF('N-Plan_AL '!$AS$8:$AS$310,L31,'N-Plan_AL '!$AU$8:$AU$310))</f>
        <v/>
      </c>
      <c r="N31" s="350" t="str">
        <f>IF($L31="","",SUMIF('N-Plan AL §13a'!$AG$8:$AG$310,$L31,'N-Plan AL §13a'!$AI$8:$AI$310)+SUMIF('N-Plan AL §13a'!$AM$8:$AM$310,$L31,'N-Plan AL §13a'!$AO$8:$AO$310)+SUMIF('N-Plan AL §13a'!$AS$8:$AS$310,$L31,'N-Plan AL §13a'!$AU$8:$AU$310))</f>
        <v/>
      </c>
      <c r="O31" s="224" t="str">
        <f>IF($L31="","",SUMIF('N-Plan_GL'!$AH$8:$AH$310,$L31,'N-Plan_GL'!$AJ$8:$AJ$310)+SUMIF('N-Plan_GL'!$AN$8:$AN$310,$L31,'N-Plan_GL'!$AP$8:$AP$310)+SUMIF('N-Plan_GL'!$AT$8:$AT$310,$L31,'N-Plan_GL'!AV$8:$AV$310))</f>
        <v/>
      </c>
      <c r="P31" s="350" t="str">
        <f>IF($L31="","",SUMIF('N-Plan GL §13a'!$AG$8:$AG$310,$L31,'N-Plan GL §13a'!$AI$8:$AI$310)+SUMIF('N-Plan GL §13a'!$AM$8:$AM$310,$L31,'N-Plan GL §13a'!$AO$8:$AO$310)+SUMIF('N-Plan GL §13a'!$AS$8:$AS$310,$L31,'N-Plan GL §13a'!$AU$8:$AU$310))</f>
        <v/>
      </c>
      <c r="Q31" s="224" t="str">
        <f>IF($L31="","",SUMIF('N-Plan_SK'!$AG$8:$AG$310,$L31,'N-Plan_SK'!$AI$8:$AI$310)+SUMIF('N-Plan_SK'!$AM$8:$AM$310,$L31,'N-Plan_SK'!$AO$8:$AO$310)+SUMIF('N-Plan_SK'!$AS$8:$AS$310,$L31,'N-Plan_SK'!$AU$8:$AU$310))</f>
        <v/>
      </c>
      <c r="R31" s="350" t="str">
        <f>IF($L31="","",SUMIF('N-Plan SK §13a'!$AG$8:$AG$310,$L31,'N-Plan SK §13a'!$AI$8:$AI$310)+SUMIF('N-Plan SK §13a'!$AM$8:$AM$310,$L31,'N-Plan SK §13a'!$AO$8:$AO$310)+SUMIF('N-Plan SK §13a'!$AS$8:$AS$310,$L31,'N-Plan SK §13a'!$AU$8:$AU$310))</f>
        <v/>
      </c>
      <c r="S31" s="357" t="str">
        <f t="shared" si="4"/>
        <v/>
      </c>
      <c r="T31" s="358" t="str">
        <f t="shared" si="5"/>
        <v/>
      </c>
      <c r="U31" s="359" t="str">
        <f t="shared" si="6"/>
        <v/>
      </c>
    </row>
    <row r="32" spans="1:21" ht="15" x14ac:dyDescent="0.25">
      <c r="A32" s="223" t="str">
        <f>IF(Dünger!A28="","",Dünger!A28)</f>
        <v>Kompost</v>
      </c>
      <c r="B32" s="223">
        <f>IF(A32="","",SUMIF('N-Plan_AL '!$R$8:$R$310,A32,'N-Plan_AL '!$T$8:$T$310)+SUMIF('N-Plan_AL '!$Y$8:$Y$310,A32,'N-Plan_AL '!$AA$8:$AA$310))</f>
        <v>0</v>
      </c>
      <c r="C32" s="349">
        <f>IF($A32="","",SUMIF('N-Plan AL §13a'!$R$8:$R$310,$A32,'N-Plan AL §13a'!$T$8:$T$310)+SUMIF('N-Plan AL §13a'!$Y$8:$Y$310,$A32,'N-Plan AL §13a'!$AA$8:$AA$310))</f>
        <v>0</v>
      </c>
      <c r="D32" s="223">
        <f>IF($A32="","",SUMIF('N-Plan_GL'!$S$8:$S$310,$A32,'N-Plan_GL'!$U$8:$U$310)+SUMIF('N-Plan_GL'!$Z$8:$Z$310,$A32,'N-Plan_GL'!$AB$8:$AB$310))</f>
        <v>0</v>
      </c>
      <c r="E32" s="349">
        <f>IF($A32="","",SUMIF('N-Plan GL §13a'!$R$8:$R$310,$A32,'N-Plan GL §13a'!$T$8:$T$310)+SUMIF('N-Plan GL §13a'!$Y$8:$Y$310,$A32,'N-Plan GL §13a'!$AA$8:$AA$310))</f>
        <v>0</v>
      </c>
      <c r="F32" s="223">
        <f>IF($A32="","",SUMIF('N-Plan_SK'!$R$8:$R$310,$A32,'N-Plan_SK'!$T$8:$T$310)+SUMIF('N-Plan_SK'!$Y$8:$Y$310,$A32,'N-Plan_SK'!$AA$8:$AA$310))</f>
        <v>0</v>
      </c>
      <c r="G32" s="349">
        <f>IF($A32="","",SUMIF('N-Plan SK §13a'!$R$8:$R$310,$A32,'N-Plan SK §13a'!$T$8:$T$310)+SUMIF('N-Plan SK §13a'!$Y$8:$Y$310,$A32,'N-Plan SK §13a'!$AA$8:$AA$310))</f>
        <v>0</v>
      </c>
      <c r="H32" s="357">
        <f t="shared" si="1"/>
        <v>0</v>
      </c>
      <c r="I32" s="358">
        <f t="shared" si="2"/>
        <v>0</v>
      </c>
      <c r="J32" s="360">
        <f t="shared" si="3"/>
        <v>0</v>
      </c>
      <c r="L32" s="224" t="str">
        <f>IF(Dünger!A70="","",Dünger!A70)</f>
        <v/>
      </c>
      <c r="M32" s="224" t="str">
        <f>IF(L32="","",SUMIF('N-Plan_AL '!$AG$8:$AG$310,L32,'N-Plan_AL '!$AI$8:$AI$310)+SUMIF('N-Plan_AL '!$AM$8:$AM$310,L32,'N-Plan_AL '!$AO$8:$AO$310)+SUMIF('N-Plan_AL '!$AS$8:$AS$310,L32,'N-Plan_AL '!$AU$8:$AU$310))</f>
        <v/>
      </c>
      <c r="N32" s="350" t="str">
        <f>IF($L32="","",SUMIF('N-Plan AL §13a'!$AG$8:$AG$310,$L32,'N-Plan AL §13a'!$AI$8:$AI$310)+SUMIF('N-Plan AL §13a'!$AM$8:$AM$310,$L32,'N-Plan AL §13a'!$AO$8:$AO$310)+SUMIF('N-Plan AL §13a'!$AS$8:$AS$310,$L32,'N-Plan AL §13a'!$AU$8:$AU$310))</f>
        <v/>
      </c>
      <c r="O32" s="224" t="str">
        <f>IF($L32="","",SUMIF('N-Plan_GL'!$AH$8:$AH$310,$L32,'N-Plan_GL'!$AJ$8:$AJ$310)+SUMIF('N-Plan_GL'!$AN$8:$AN$310,$L32,'N-Plan_GL'!$AP$8:$AP$310)+SUMIF('N-Plan_GL'!$AT$8:$AT$310,$L32,'N-Plan_GL'!AV$8:$AV$310))</f>
        <v/>
      </c>
      <c r="P32" s="350" t="str">
        <f>IF($L32="","",SUMIF('N-Plan GL §13a'!$AG$8:$AG$310,$L32,'N-Plan GL §13a'!$AI$8:$AI$310)+SUMIF('N-Plan GL §13a'!$AM$8:$AM$310,$L32,'N-Plan GL §13a'!$AO$8:$AO$310)+SUMIF('N-Plan GL §13a'!$AS$8:$AS$310,$L32,'N-Plan GL §13a'!$AU$8:$AU$310))</f>
        <v/>
      </c>
      <c r="Q32" s="224" t="str">
        <f>IF($L32="","",SUMIF('N-Plan_SK'!$AG$8:$AG$310,$L32,'N-Plan_SK'!$AI$8:$AI$310)+SUMIF('N-Plan_SK'!$AM$8:$AM$310,$L32,'N-Plan_SK'!$AO$8:$AO$310)+SUMIF('N-Plan_SK'!$AS$8:$AS$310,$L32,'N-Plan_SK'!$AU$8:$AU$310))</f>
        <v/>
      </c>
      <c r="R32" s="350" t="str">
        <f>IF($L32="","",SUMIF('N-Plan SK §13a'!$AG$8:$AG$310,$L32,'N-Plan SK §13a'!$AI$8:$AI$310)+SUMIF('N-Plan SK §13a'!$AM$8:$AM$310,$L32,'N-Plan SK §13a'!$AO$8:$AO$310)+SUMIF('N-Plan SK §13a'!$AS$8:$AS$310,$L32,'N-Plan SK §13a'!$AU$8:$AU$310))</f>
        <v/>
      </c>
      <c r="S32" s="357" t="str">
        <f t="shared" si="4"/>
        <v/>
      </c>
      <c r="T32" s="358" t="str">
        <f t="shared" si="5"/>
        <v/>
      </c>
      <c r="U32" s="359" t="str">
        <f t="shared" si="6"/>
        <v/>
      </c>
    </row>
    <row r="33" spans="1:21" ht="15" x14ac:dyDescent="0.25">
      <c r="A33" s="223" t="str">
        <f>IF(Dünger!A29="","",Dünger!A29)</f>
        <v>Bioabfallkompost</v>
      </c>
      <c r="B33" s="223">
        <f>IF(A33="","",SUMIF('N-Plan_AL '!$R$8:$R$310,A33,'N-Plan_AL '!$T$8:$T$310)+SUMIF('N-Plan_AL '!$Y$8:$Y$310,A33,'N-Plan_AL '!$AA$8:$AA$310))</f>
        <v>0</v>
      </c>
      <c r="C33" s="349">
        <f>IF($A33="","",SUMIF('N-Plan AL §13a'!$R$8:$R$310,$A33,'N-Plan AL §13a'!$T$8:$T$310)+SUMIF('N-Plan AL §13a'!$Y$8:$Y$310,$A33,'N-Plan AL §13a'!$AA$8:$AA$310))</f>
        <v>0</v>
      </c>
      <c r="D33" s="223">
        <f>IF($A33="","",SUMIF('N-Plan_GL'!$S$8:$S$310,$A33,'N-Plan_GL'!$U$8:$U$310)+SUMIF('N-Plan_GL'!$Z$8:$Z$310,$A33,'N-Plan_GL'!$AB$8:$AB$310))</f>
        <v>0</v>
      </c>
      <c r="E33" s="349">
        <f>IF($A33="","",SUMIF('N-Plan GL §13a'!$R$8:$R$310,$A33,'N-Plan GL §13a'!$T$8:$T$310)+SUMIF('N-Plan GL §13a'!$Y$8:$Y$310,$A33,'N-Plan GL §13a'!$AA$8:$AA$310))</f>
        <v>0</v>
      </c>
      <c r="F33" s="223">
        <f>IF($A33="","",SUMIF('N-Plan_SK'!$R$8:$R$310,$A33,'N-Plan_SK'!$T$8:$T$310)+SUMIF('N-Plan_SK'!$Y$8:$Y$310,$A33,'N-Plan_SK'!$AA$8:$AA$310))</f>
        <v>0</v>
      </c>
      <c r="G33" s="349">
        <f>IF($A33="","",SUMIF('N-Plan SK §13a'!$R$8:$R$310,$A33,'N-Plan SK §13a'!$T$8:$T$310)+SUMIF('N-Plan SK §13a'!$Y$8:$Y$310,$A33,'N-Plan SK §13a'!$AA$8:$AA$310))</f>
        <v>0</v>
      </c>
      <c r="H33" s="357">
        <f t="shared" si="1"/>
        <v>0</v>
      </c>
      <c r="I33" s="358">
        <f t="shared" si="2"/>
        <v>0</v>
      </c>
      <c r="J33" s="360">
        <f t="shared" si="3"/>
        <v>0</v>
      </c>
      <c r="L33" s="224" t="str">
        <f>IF(Dünger!A71="","",Dünger!A71)</f>
        <v/>
      </c>
      <c r="M33" s="224" t="str">
        <f>IF(L33="","",SUMIF('N-Plan_AL '!$AG$8:$AG$310,L33,'N-Plan_AL '!$AI$8:$AI$310)+SUMIF('N-Plan_AL '!$AM$8:$AM$310,L33,'N-Plan_AL '!$AO$8:$AO$310)+SUMIF('N-Plan_AL '!$AS$8:$AS$310,L33,'N-Plan_AL '!$AU$8:$AU$310))</f>
        <v/>
      </c>
      <c r="N33" s="350" t="str">
        <f>IF($L33="","",SUMIF('N-Plan AL §13a'!$AG$8:$AG$310,$L33,'N-Plan AL §13a'!$AI$8:$AI$310)+SUMIF('N-Plan AL §13a'!$AM$8:$AM$310,$L33,'N-Plan AL §13a'!$AO$8:$AO$310)+SUMIF('N-Plan AL §13a'!$AS$8:$AS$310,$L33,'N-Plan AL §13a'!$AU$8:$AU$310))</f>
        <v/>
      </c>
      <c r="O33" s="224" t="str">
        <f>IF($L33="","",SUMIF('N-Plan_GL'!$AH$8:$AH$310,$L33,'N-Plan_GL'!$AJ$8:$AJ$310)+SUMIF('N-Plan_GL'!$AN$8:$AN$310,$L33,'N-Plan_GL'!$AP$8:$AP$310)+SUMIF('N-Plan_GL'!$AT$8:$AT$310,$L33,'N-Plan_GL'!AV$8:$AV$310))</f>
        <v/>
      </c>
      <c r="P33" s="350" t="str">
        <f>IF($L33="","",SUMIF('N-Plan GL §13a'!$AG$8:$AG$310,$L33,'N-Plan GL §13a'!$AI$8:$AI$310)+SUMIF('N-Plan GL §13a'!$AM$8:$AM$310,$L33,'N-Plan GL §13a'!$AO$8:$AO$310)+SUMIF('N-Plan GL §13a'!$AS$8:$AS$310,$L33,'N-Plan GL §13a'!$AU$8:$AU$310))</f>
        <v/>
      </c>
      <c r="Q33" s="224" t="str">
        <f>IF($L33="","",SUMIF('N-Plan_SK'!$AG$8:$AG$310,$L33,'N-Plan_SK'!$AI$8:$AI$310)+SUMIF('N-Plan_SK'!$AM$8:$AM$310,$L33,'N-Plan_SK'!$AO$8:$AO$310)+SUMIF('N-Plan_SK'!$AS$8:$AS$310,$L33,'N-Plan_SK'!$AU$8:$AU$310))</f>
        <v/>
      </c>
      <c r="R33" s="350" t="str">
        <f>IF($L33="","",SUMIF('N-Plan SK §13a'!$AG$8:$AG$310,$L33,'N-Plan SK §13a'!$AI$8:$AI$310)+SUMIF('N-Plan SK §13a'!$AM$8:$AM$310,$L33,'N-Plan SK §13a'!$AO$8:$AO$310)+SUMIF('N-Plan SK §13a'!$AS$8:$AS$310,$L33,'N-Plan SK §13a'!$AU$8:$AU$310))</f>
        <v/>
      </c>
      <c r="S33" s="357" t="str">
        <f t="shared" si="4"/>
        <v/>
      </c>
      <c r="T33" s="358" t="str">
        <f t="shared" si="5"/>
        <v/>
      </c>
      <c r="U33" s="359" t="str">
        <f t="shared" si="6"/>
        <v/>
      </c>
    </row>
    <row r="34" spans="1:21" ht="15" x14ac:dyDescent="0.25">
      <c r="A34" s="223" t="str">
        <f>IF(Dünger!A30="","",Dünger!A30)</f>
        <v>Grüngutkompost</v>
      </c>
      <c r="B34" s="223">
        <f>IF(A34="","",SUMIF('N-Plan_AL '!$R$8:$R$310,A34,'N-Plan_AL '!$T$8:$T$310)+SUMIF('N-Plan_AL '!$Y$8:$Y$310,A34,'N-Plan_AL '!$AA$8:$AA$310))</f>
        <v>0</v>
      </c>
      <c r="C34" s="349">
        <f>IF($A34="","",SUMIF('N-Plan AL §13a'!$R$8:$R$310,$A34,'N-Plan AL §13a'!$T$8:$T$310)+SUMIF('N-Plan AL §13a'!$Y$8:$Y$310,$A34,'N-Plan AL §13a'!$AA$8:$AA$310))</f>
        <v>0</v>
      </c>
      <c r="D34" s="223">
        <f>IF($A34="","",SUMIF('N-Plan_GL'!$S$8:$S$310,$A34,'N-Plan_GL'!$U$8:$U$310)+SUMIF('N-Plan_GL'!$Z$8:$Z$310,$A34,'N-Plan_GL'!$AB$8:$AB$310))</f>
        <v>0</v>
      </c>
      <c r="E34" s="349">
        <f>IF($A34="","",SUMIF('N-Plan GL §13a'!$R$8:$R$310,$A34,'N-Plan GL §13a'!$T$8:$T$310)+SUMIF('N-Plan GL §13a'!$Y$8:$Y$310,$A34,'N-Plan GL §13a'!$AA$8:$AA$310))</f>
        <v>0</v>
      </c>
      <c r="F34" s="223">
        <f>IF($A34="","",SUMIF('N-Plan_SK'!$R$8:$R$310,$A34,'N-Plan_SK'!$T$8:$T$310)+SUMIF('N-Plan_SK'!$Y$8:$Y$310,$A34,'N-Plan_SK'!$AA$8:$AA$310))</f>
        <v>0</v>
      </c>
      <c r="G34" s="349">
        <f>IF($A34="","",SUMIF('N-Plan SK §13a'!$R$8:$R$310,$A34,'N-Plan SK §13a'!$T$8:$T$310)+SUMIF('N-Plan SK §13a'!$Y$8:$Y$310,$A34,'N-Plan SK §13a'!$AA$8:$AA$310))</f>
        <v>0</v>
      </c>
      <c r="H34" s="357">
        <f t="shared" si="1"/>
        <v>0</v>
      </c>
      <c r="I34" s="358">
        <f t="shared" si="2"/>
        <v>0</v>
      </c>
      <c r="J34" s="360">
        <f t="shared" si="3"/>
        <v>0</v>
      </c>
      <c r="L34" s="224" t="str">
        <f>IF(Dünger!A72="","",Dünger!A72)</f>
        <v/>
      </c>
      <c r="M34" s="224" t="str">
        <f>IF(L34="","",SUMIF('N-Plan_AL '!$AG$8:$AG$310,L34,'N-Plan_AL '!$AI$8:$AI$310)+SUMIF('N-Plan_AL '!$AM$8:$AM$310,L34,'N-Plan_AL '!$AO$8:$AO$310)+SUMIF('N-Plan_AL '!$AS$8:$AS$310,L34,'N-Plan_AL '!$AU$8:$AU$310))</f>
        <v/>
      </c>
      <c r="N34" s="350" t="str">
        <f>IF($L34="","",SUMIF('N-Plan AL §13a'!$AG$8:$AG$310,$L34,'N-Plan AL §13a'!$AI$8:$AI$310)+SUMIF('N-Plan AL §13a'!$AM$8:$AM$310,$L34,'N-Plan AL §13a'!$AO$8:$AO$310)+SUMIF('N-Plan AL §13a'!$AS$8:$AS$310,$L34,'N-Plan AL §13a'!$AU$8:$AU$310))</f>
        <v/>
      </c>
      <c r="O34" s="224" t="str">
        <f>IF($L34="","",SUMIF('N-Plan_GL'!$AH$8:$AH$310,$L34,'N-Plan_GL'!$AJ$8:$AJ$310)+SUMIF('N-Plan_GL'!$AN$8:$AN$310,$L34,'N-Plan_GL'!$AP$8:$AP$310)+SUMIF('N-Plan_GL'!$AT$8:$AT$310,$L34,'N-Plan_GL'!AV$8:$AV$310))</f>
        <v/>
      </c>
      <c r="P34" s="350" t="str">
        <f>IF($L34="","",SUMIF('N-Plan GL §13a'!$AG$8:$AG$310,$L34,'N-Plan GL §13a'!$AI$8:$AI$310)+SUMIF('N-Plan GL §13a'!$AM$8:$AM$310,$L34,'N-Plan GL §13a'!$AO$8:$AO$310)+SUMIF('N-Plan GL §13a'!$AS$8:$AS$310,$L34,'N-Plan GL §13a'!$AU$8:$AU$310))</f>
        <v/>
      </c>
      <c r="Q34" s="224" t="str">
        <f>IF($L34="","",SUMIF('N-Plan_SK'!$AG$8:$AG$310,$L34,'N-Plan_SK'!$AI$8:$AI$310)+SUMIF('N-Plan_SK'!$AM$8:$AM$310,$L34,'N-Plan_SK'!$AO$8:$AO$310)+SUMIF('N-Plan_SK'!$AS$8:$AS$310,$L34,'N-Plan_SK'!$AU$8:$AU$310))</f>
        <v/>
      </c>
      <c r="R34" s="350" t="str">
        <f>IF($L34="","",SUMIF('N-Plan SK §13a'!$AG$8:$AG$310,$L34,'N-Plan SK §13a'!$AI$8:$AI$310)+SUMIF('N-Plan SK §13a'!$AM$8:$AM$310,$L34,'N-Plan SK §13a'!$AO$8:$AO$310)+SUMIF('N-Plan SK §13a'!$AS$8:$AS$310,$L34,'N-Plan SK §13a'!$AU$8:$AU$310))</f>
        <v/>
      </c>
      <c r="S34" s="357" t="str">
        <f t="shared" si="4"/>
        <v/>
      </c>
      <c r="T34" s="358" t="str">
        <f t="shared" si="5"/>
        <v/>
      </c>
      <c r="U34" s="359" t="str">
        <f t="shared" si="6"/>
        <v/>
      </c>
    </row>
    <row r="35" spans="1:21" ht="15" x14ac:dyDescent="0.25">
      <c r="A35" s="223" t="str">
        <f>IF(Dünger!A31="","",Dünger!A31)</f>
        <v>Klärschlammkompost</v>
      </c>
      <c r="B35" s="223">
        <f>IF(A35="","",SUMIF('N-Plan_AL '!$R$8:$R$310,A35,'N-Plan_AL '!$T$8:$T$310)+SUMIF('N-Plan_AL '!$Y$8:$Y$310,A35,'N-Plan_AL '!$AA$8:$AA$310))</f>
        <v>0</v>
      </c>
      <c r="C35" s="349">
        <f>IF($A35="","",SUMIF('N-Plan AL §13a'!$R$8:$R$310,$A35,'N-Plan AL §13a'!$T$8:$T$310)+SUMIF('N-Plan AL §13a'!$Y$8:$Y$310,$A35,'N-Plan AL §13a'!$AA$8:$AA$310))</f>
        <v>0</v>
      </c>
      <c r="D35" s="223">
        <f>IF($A35="","",SUMIF('N-Plan_GL'!$S$8:$S$310,$A35,'N-Plan_GL'!$U$8:$U$310)+SUMIF('N-Plan_GL'!$Z$8:$Z$310,$A35,'N-Plan_GL'!$AB$8:$AB$310))</f>
        <v>0</v>
      </c>
      <c r="E35" s="349">
        <f>IF($A35="","",SUMIF('N-Plan GL §13a'!$R$8:$R$310,$A35,'N-Plan GL §13a'!$T$8:$T$310)+SUMIF('N-Plan GL §13a'!$Y$8:$Y$310,$A35,'N-Plan GL §13a'!$AA$8:$AA$310))</f>
        <v>0</v>
      </c>
      <c r="F35" s="223">
        <f>IF($A35="","",SUMIF('N-Plan_SK'!$R$8:$R$310,$A35,'N-Plan_SK'!$T$8:$T$310)+SUMIF('N-Plan_SK'!$Y$8:$Y$310,$A35,'N-Plan_SK'!$AA$8:$AA$310))</f>
        <v>0</v>
      </c>
      <c r="G35" s="349">
        <f>IF($A35="","",SUMIF('N-Plan SK §13a'!$R$8:$R$310,$A35,'N-Plan SK §13a'!$T$8:$T$310)+SUMIF('N-Plan SK §13a'!$Y$8:$Y$310,$A35,'N-Plan SK §13a'!$AA$8:$AA$310))</f>
        <v>0</v>
      </c>
      <c r="H35" s="357">
        <f t="shared" si="1"/>
        <v>0</v>
      </c>
      <c r="I35" s="358">
        <f t="shared" si="2"/>
        <v>0</v>
      </c>
      <c r="J35" s="360">
        <f t="shared" si="3"/>
        <v>0</v>
      </c>
      <c r="L35" s="224" t="str">
        <f>IF(Dünger!A73="","",Dünger!A73)</f>
        <v/>
      </c>
      <c r="M35" s="224" t="str">
        <f>IF(L35="","",SUMIF('N-Plan_AL '!$AG$8:$AG$310,L35,'N-Plan_AL '!$AI$8:$AI$310)+SUMIF('N-Plan_AL '!$AM$8:$AM$310,L35,'N-Plan_AL '!$AO$8:$AO$310)+SUMIF('N-Plan_AL '!$AS$8:$AS$310,L35,'N-Plan_AL '!$AU$8:$AU$310))</f>
        <v/>
      </c>
      <c r="N35" s="350" t="str">
        <f>IF($L35="","",SUMIF('N-Plan AL §13a'!$AG$8:$AG$310,$L35,'N-Plan AL §13a'!$AI$8:$AI$310)+SUMIF('N-Plan AL §13a'!$AM$8:$AM$310,$L35,'N-Plan AL §13a'!$AO$8:$AO$310)+SUMIF('N-Plan AL §13a'!$AS$8:$AS$310,$L35,'N-Plan AL §13a'!$AU$8:$AU$310))</f>
        <v/>
      </c>
      <c r="O35" s="224" t="str">
        <f>IF($L35="","",SUMIF('N-Plan_GL'!$AH$8:$AH$310,$L35,'N-Plan_GL'!$AJ$8:$AJ$310)+SUMIF('N-Plan_GL'!$AN$8:$AN$310,$L35,'N-Plan_GL'!$AP$8:$AP$310)+SUMIF('N-Plan_GL'!$AT$8:$AT$310,$L35,'N-Plan_GL'!AV$8:$AV$310))</f>
        <v/>
      </c>
      <c r="P35" s="350" t="str">
        <f>IF($L35="","",SUMIF('N-Plan GL §13a'!$AG$8:$AG$310,$L35,'N-Plan GL §13a'!$AI$8:$AI$310)+SUMIF('N-Plan GL §13a'!$AM$8:$AM$310,$L35,'N-Plan GL §13a'!$AO$8:$AO$310)+SUMIF('N-Plan GL §13a'!$AS$8:$AS$310,$L35,'N-Plan GL §13a'!$AU$8:$AU$310))</f>
        <v/>
      </c>
      <c r="Q35" s="224" t="str">
        <f>IF($L35="","",SUMIF('N-Plan_SK'!$AG$8:$AG$310,$L35,'N-Plan_SK'!$AI$8:$AI$310)+SUMIF('N-Plan_SK'!$AM$8:$AM$310,$L35,'N-Plan_SK'!$AO$8:$AO$310)+SUMIF('N-Plan_SK'!$AS$8:$AS$310,$L35,'N-Plan_SK'!$AU$8:$AU$310))</f>
        <v/>
      </c>
      <c r="R35" s="350" t="str">
        <f>IF($L35="","",SUMIF('N-Plan SK §13a'!$AG$8:$AG$310,$L35,'N-Plan SK §13a'!$AI$8:$AI$310)+SUMIF('N-Plan SK §13a'!$AM$8:$AM$310,$L35,'N-Plan SK §13a'!$AO$8:$AO$310)+SUMIF('N-Plan SK §13a'!$AS$8:$AS$310,$L35,'N-Plan SK §13a'!$AU$8:$AU$310))</f>
        <v/>
      </c>
      <c r="S35" s="357" t="str">
        <f t="shared" si="4"/>
        <v/>
      </c>
      <c r="T35" s="358" t="str">
        <f t="shared" si="5"/>
        <v/>
      </c>
      <c r="U35" s="359" t="str">
        <f t="shared" si="6"/>
        <v/>
      </c>
    </row>
    <row r="36" spans="1:21" ht="15" x14ac:dyDescent="0.25">
      <c r="A36" s="223" t="str">
        <f>IF(Dünger!A32="","",Dünger!A32)</f>
        <v>Klärschlamm, 0-5 % TS</v>
      </c>
      <c r="B36" s="223">
        <f>IF(A36="","",SUMIF('N-Plan_AL '!$R$8:$R$310,A36,'N-Plan_AL '!$T$8:$T$310)+SUMIF('N-Plan_AL '!$Y$8:$Y$310,A36,'N-Plan_AL '!$AA$8:$AA$310))</f>
        <v>0</v>
      </c>
      <c r="C36" s="349">
        <f>IF($A36="","",SUMIF('N-Plan AL §13a'!$R$8:$R$310,$A36,'N-Plan AL §13a'!$T$8:$T$310)+SUMIF('N-Plan AL §13a'!$Y$8:$Y$310,$A36,'N-Plan AL §13a'!$AA$8:$AA$310))</f>
        <v>0</v>
      </c>
      <c r="D36" s="223">
        <f>IF($A36="","",SUMIF('N-Plan_GL'!$S$8:$S$310,$A36,'N-Plan_GL'!$U$8:$U$310)+SUMIF('N-Plan_GL'!$Z$8:$Z$310,$A36,'N-Plan_GL'!$AB$8:$AB$310))</f>
        <v>0</v>
      </c>
      <c r="E36" s="349">
        <f>IF($A36="","",SUMIF('N-Plan GL §13a'!$R$8:$R$310,$A36,'N-Plan GL §13a'!$T$8:$T$310)+SUMIF('N-Plan GL §13a'!$Y$8:$Y$310,$A36,'N-Plan GL §13a'!$AA$8:$AA$310))</f>
        <v>0</v>
      </c>
      <c r="F36" s="223">
        <f>IF($A36="","",SUMIF('N-Plan_SK'!$R$8:$R$310,$A36,'N-Plan_SK'!$T$8:$T$310)+SUMIF('N-Plan_SK'!$Y$8:$Y$310,$A36,'N-Plan_SK'!$AA$8:$AA$310))</f>
        <v>0</v>
      </c>
      <c r="G36" s="349">
        <f>IF($A36="","",SUMIF('N-Plan SK §13a'!$R$8:$R$310,$A36,'N-Plan SK §13a'!$T$8:$T$310)+SUMIF('N-Plan SK §13a'!$Y$8:$Y$310,$A36,'N-Plan SK §13a'!$AA$8:$AA$310))</f>
        <v>0</v>
      </c>
      <c r="H36" s="357">
        <f t="shared" si="1"/>
        <v>0</v>
      </c>
      <c r="I36" s="358">
        <f t="shared" si="2"/>
        <v>0</v>
      </c>
      <c r="J36" s="360">
        <f t="shared" si="3"/>
        <v>0</v>
      </c>
      <c r="L36" s="224" t="str">
        <f>IF(Dünger!A74="","",Dünger!A74)</f>
        <v/>
      </c>
      <c r="M36" s="224" t="str">
        <f>IF(L36="","",SUMIF('N-Plan_AL '!$AG$8:$AG$310,L36,'N-Plan_AL '!$AI$8:$AI$310)+SUMIF('N-Plan_AL '!$AM$8:$AM$310,L36,'N-Plan_AL '!$AO$8:$AO$310)+SUMIF('N-Plan_AL '!$AS$8:$AS$310,L36,'N-Plan_AL '!$AU$8:$AU$310))</f>
        <v/>
      </c>
      <c r="N36" s="350" t="str">
        <f>IF($L36="","",SUMIF('N-Plan AL §13a'!$AG$8:$AG$310,$L36,'N-Plan AL §13a'!$AI$8:$AI$310)+SUMIF('N-Plan AL §13a'!$AM$8:$AM$310,$L36,'N-Plan AL §13a'!$AO$8:$AO$310)+SUMIF('N-Plan AL §13a'!$AS$8:$AS$310,$L36,'N-Plan AL §13a'!$AU$8:$AU$310))</f>
        <v/>
      </c>
      <c r="O36" s="224" t="str">
        <f>IF($L36="","",SUMIF('N-Plan_GL'!$AH$8:$AH$310,$L36,'N-Plan_GL'!$AJ$8:$AJ$310)+SUMIF('N-Plan_GL'!$AN$8:$AN$310,$L36,'N-Plan_GL'!$AP$8:$AP$310)+SUMIF('N-Plan_GL'!$AT$8:$AT$310,$L36,'N-Plan_GL'!AV$8:$AV$310))</f>
        <v/>
      </c>
      <c r="P36" s="350" t="str">
        <f>IF($L36="","",SUMIF('N-Plan GL §13a'!$AG$8:$AG$310,$L36,'N-Plan GL §13a'!$AI$8:$AI$310)+SUMIF('N-Plan GL §13a'!$AM$8:$AM$310,$L36,'N-Plan GL §13a'!$AO$8:$AO$310)+SUMIF('N-Plan GL §13a'!$AS$8:$AS$310,$L36,'N-Plan GL §13a'!$AU$8:$AU$310))</f>
        <v/>
      </c>
      <c r="Q36" s="224" t="str">
        <f>IF($L36="","",SUMIF('N-Plan_SK'!$AG$8:$AG$310,$L36,'N-Plan_SK'!$AI$8:$AI$310)+SUMIF('N-Plan_SK'!$AM$8:$AM$310,$L36,'N-Plan_SK'!$AO$8:$AO$310)+SUMIF('N-Plan_SK'!$AS$8:$AS$310,$L36,'N-Plan_SK'!$AU$8:$AU$310))</f>
        <v/>
      </c>
      <c r="R36" s="350" t="str">
        <f>IF($L36="","",SUMIF('N-Plan SK §13a'!$AG$8:$AG$310,$L36,'N-Plan SK §13a'!$AI$8:$AI$310)+SUMIF('N-Plan SK §13a'!$AM$8:$AM$310,$L36,'N-Plan SK §13a'!$AO$8:$AO$310)+SUMIF('N-Plan SK §13a'!$AS$8:$AS$310,$L36,'N-Plan SK §13a'!$AU$8:$AU$310))</f>
        <v/>
      </c>
      <c r="S36" s="357" t="str">
        <f t="shared" si="4"/>
        <v/>
      </c>
      <c r="T36" s="358" t="str">
        <f t="shared" si="5"/>
        <v/>
      </c>
      <c r="U36" s="359" t="str">
        <f t="shared" si="6"/>
        <v/>
      </c>
    </row>
    <row r="37" spans="1:21" ht="15" x14ac:dyDescent="0.25">
      <c r="A37" s="223" t="str">
        <f>IF(Dünger!A33="","",Dünger!A33)</f>
        <v>Klärschlamm, 5-10% TS</v>
      </c>
      <c r="B37" s="223">
        <f>IF(A37="","",SUMIF('N-Plan_AL '!$R$8:$R$310,A37,'N-Plan_AL '!$T$8:$T$310)+SUMIF('N-Plan_AL '!$Y$8:$Y$310,A37,'N-Plan_AL '!$AA$8:$AA$310))</f>
        <v>0</v>
      </c>
      <c r="C37" s="349">
        <f>IF($A37="","",SUMIF('N-Plan AL §13a'!$R$8:$R$310,$A37,'N-Plan AL §13a'!$T$8:$T$310)+SUMIF('N-Plan AL §13a'!$Y$8:$Y$310,$A37,'N-Plan AL §13a'!$AA$8:$AA$310))</f>
        <v>0</v>
      </c>
      <c r="D37" s="223">
        <f>IF($A37="","",SUMIF('N-Plan_GL'!$S$8:$S$310,$A37,'N-Plan_GL'!$U$8:$U$310)+SUMIF('N-Plan_GL'!$Z$8:$Z$310,$A37,'N-Plan_GL'!$AB$8:$AB$310))</f>
        <v>0</v>
      </c>
      <c r="E37" s="349">
        <f>IF($A37="","",SUMIF('N-Plan GL §13a'!$R$8:$R$310,$A37,'N-Plan GL §13a'!$T$8:$T$310)+SUMIF('N-Plan GL §13a'!$Y$8:$Y$310,$A37,'N-Plan GL §13a'!$AA$8:$AA$310))</f>
        <v>0</v>
      </c>
      <c r="F37" s="223">
        <f>IF($A37="","",SUMIF('N-Plan_SK'!$R$8:$R$310,$A37,'N-Plan_SK'!$T$8:$T$310)+SUMIF('N-Plan_SK'!$Y$8:$Y$310,$A37,'N-Plan_SK'!$AA$8:$AA$310))</f>
        <v>0</v>
      </c>
      <c r="G37" s="349">
        <f>IF($A37="","",SUMIF('N-Plan SK §13a'!$R$8:$R$310,$A37,'N-Plan SK §13a'!$T$8:$T$310)+SUMIF('N-Plan SK §13a'!$Y$8:$Y$310,$A37,'N-Plan SK §13a'!$AA$8:$AA$310))</f>
        <v>0</v>
      </c>
      <c r="H37" s="357">
        <f t="shared" si="1"/>
        <v>0</v>
      </c>
      <c r="I37" s="358">
        <f t="shared" si="2"/>
        <v>0</v>
      </c>
      <c r="J37" s="360">
        <f t="shared" si="3"/>
        <v>0</v>
      </c>
      <c r="L37" s="224" t="str">
        <f>IF(Dünger!A75="","",Dünger!A75)</f>
        <v/>
      </c>
      <c r="M37" s="224" t="str">
        <f>IF(L37="","",SUMIF('N-Plan_AL '!$AG$8:$AG$310,L37,'N-Plan_AL '!$AI$8:$AI$310)+SUMIF('N-Plan_AL '!$AM$8:$AM$310,L37,'N-Plan_AL '!$AO$8:$AO$310)+SUMIF('N-Plan_AL '!$AS$8:$AS$310,L37,'N-Plan_AL '!$AU$8:$AU$310))</f>
        <v/>
      </c>
      <c r="N37" s="350" t="str">
        <f>IF($L37="","",SUMIF('N-Plan AL §13a'!$AG$8:$AG$310,$L37,'N-Plan AL §13a'!$AI$8:$AI$310)+SUMIF('N-Plan AL §13a'!$AM$8:$AM$310,$L37,'N-Plan AL §13a'!$AO$8:$AO$310)+SUMIF('N-Plan AL §13a'!$AS$8:$AS$310,$L37,'N-Plan AL §13a'!$AU$8:$AU$310))</f>
        <v/>
      </c>
      <c r="O37" s="224" t="str">
        <f>IF($L37="","",SUMIF('N-Plan_GL'!$AH$8:$AH$310,$L37,'N-Plan_GL'!$AJ$8:$AJ$310)+SUMIF('N-Plan_GL'!$AN$8:$AN$310,$L37,'N-Plan_GL'!$AP$8:$AP$310)+SUMIF('N-Plan_GL'!$AT$8:$AT$310,$L37,'N-Plan_GL'!AV$8:$AV$310))</f>
        <v/>
      </c>
      <c r="P37" s="350" t="str">
        <f>IF($L37="","",SUMIF('N-Plan GL §13a'!$AG$8:$AG$310,$L37,'N-Plan GL §13a'!$AI$8:$AI$310)+SUMIF('N-Plan GL §13a'!$AM$8:$AM$310,$L37,'N-Plan GL §13a'!$AO$8:$AO$310)+SUMIF('N-Plan GL §13a'!$AS$8:$AS$310,$L37,'N-Plan GL §13a'!$AU$8:$AU$310))</f>
        <v/>
      </c>
      <c r="Q37" s="224" t="str">
        <f>IF($L37="","",SUMIF('N-Plan_SK'!$AG$8:$AG$310,$L37,'N-Plan_SK'!$AI$8:$AI$310)+SUMIF('N-Plan_SK'!$AM$8:$AM$310,$L37,'N-Plan_SK'!$AO$8:$AO$310)+SUMIF('N-Plan_SK'!$AS$8:$AS$310,$L37,'N-Plan_SK'!$AU$8:$AU$310))</f>
        <v/>
      </c>
      <c r="R37" s="350" t="str">
        <f>IF($L37="","",SUMIF('N-Plan SK §13a'!$AG$8:$AG$310,$L37,'N-Plan SK §13a'!$AI$8:$AI$310)+SUMIF('N-Plan SK §13a'!$AM$8:$AM$310,$L37,'N-Plan SK §13a'!$AO$8:$AO$310)+SUMIF('N-Plan SK §13a'!$AS$8:$AS$310,$L37,'N-Plan SK §13a'!$AU$8:$AU$310))</f>
        <v/>
      </c>
      <c r="S37" s="357" t="str">
        <f t="shared" si="4"/>
        <v/>
      </c>
      <c r="T37" s="358" t="str">
        <f t="shared" si="5"/>
        <v/>
      </c>
      <c r="U37" s="359" t="str">
        <f t="shared" si="6"/>
        <v/>
      </c>
    </row>
    <row r="38" spans="1:21" ht="15" x14ac:dyDescent="0.25">
      <c r="A38" s="223" t="str">
        <f>IF(Dünger!A34="","",Dünger!A34)</f>
        <v>Klärschlamm, 10-20% TS</v>
      </c>
      <c r="B38" s="223">
        <f>IF(A38="","",SUMIF('N-Plan_AL '!$R$8:$R$310,A38,'N-Plan_AL '!$T$8:$T$310)+SUMIF('N-Plan_AL '!$Y$8:$Y$310,A38,'N-Plan_AL '!$AA$8:$AA$310))</f>
        <v>0</v>
      </c>
      <c r="C38" s="349">
        <f>IF($A38="","",SUMIF('N-Plan AL §13a'!$R$8:$R$310,$A38,'N-Plan AL §13a'!$T$8:$T$310)+SUMIF('N-Plan AL §13a'!$Y$8:$Y$310,$A38,'N-Plan AL §13a'!$AA$8:$AA$310))</f>
        <v>0</v>
      </c>
      <c r="D38" s="223">
        <f>IF($A38="","",SUMIF('N-Plan_GL'!$S$8:$S$310,$A38,'N-Plan_GL'!$U$8:$U$310)+SUMIF('N-Plan_GL'!$Z$8:$Z$310,$A38,'N-Plan_GL'!$AB$8:$AB$310))</f>
        <v>0</v>
      </c>
      <c r="E38" s="349">
        <f>IF($A38="","",SUMIF('N-Plan GL §13a'!$R$8:$R$310,$A38,'N-Plan GL §13a'!$T$8:$T$310)+SUMIF('N-Plan GL §13a'!$Y$8:$Y$310,$A38,'N-Plan GL §13a'!$AA$8:$AA$310))</f>
        <v>0</v>
      </c>
      <c r="F38" s="223">
        <f>IF($A38="","",SUMIF('N-Plan_SK'!$R$8:$R$310,$A38,'N-Plan_SK'!$T$8:$T$310)+SUMIF('N-Plan_SK'!$Y$8:$Y$310,$A38,'N-Plan_SK'!$AA$8:$AA$310))</f>
        <v>0</v>
      </c>
      <c r="G38" s="349">
        <f>IF($A38="","",SUMIF('N-Plan SK §13a'!$R$8:$R$310,$A38,'N-Plan SK §13a'!$T$8:$T$310)+SUMIF('N-Plan SK §13a'!$Y$8:$Y$310,$A38,'N-Plan SK §13a'!$AA$8:$AA$310))</f>
        <v>0</v>
      </c>
      <c r="H38" s="357">
        <f t="shared" si="1"/>
        <v>0</v>
      </c>
      <c r="I38" s="358">
        <f t="shared" si="2"/>
        <v>0</v>
      </c>
      <c r="J38" s="360">
        <f t="shared" si="3"/>
        <v>0</v>
      </c>
      <c r="L38" s="224" t="str">
        <f>IF(Dünger!A76="","",Dünger!A76)</f>
        <v/>
      </c>
      <c r="M38" s="224" t="str">
        <f>IF(L38="","",SUMIF('N-Plan_AL '!$AG$8:$AG$310,L38,'N-Plan_AL '!$AI$8:$AI$310)+SUMIF('N-Plan_AL '!$AM$8:$AM$310,L38,'N-Plan_AL '!$AO$8:$AO$310)+SUMIF('N-Plan_AL '!$AS$8:$AS$310,L38,'N-Plan_AL '!$AU$8:$AU$310))</f>
        <v/>
      </c>
      <c r="N38" s="350" t="str">
        <f>IF($L38="","",SUMIF('N-Plan AL §13a'!$AG$8:$AG$310,$L38,'N-Plan AL §13a'!$AI$8:$AI$310)+SUMIF('N-Plan AL §13a'!$AM$8:$AM$310,$L38,'N-Plan AL §13a'!$AO$8:$AO$310)+SUMIF('N-Plan AL §13a'!$AS$8:$AS$310,$L38,'N-Plan AL §13a'!$AU$8:$AU$310))</f>
        <v/>
      </c>
      <c r="O38" s="224" t="str">
        <f>IF($L38="","",SUMIF('N-Plan_GL'!$AH$8:$AH$310,$L38,'N-Plan_GL'!$AJ$8:$AJ$310)+SUMIF('N-Plan_GL'!$AN$8:$AN$310,$L38,'N-Plan_GL'!$AP$8:$AP$310)+SUMIF('N-Plan_GL'!$AT$8:$AT$310,$L38,'N-Plan_GL'!AV$8:$AV$310))</f>
        <v/>
      </c>
      <c r="P38" s="350" t="str">
        <f>IF($L38="","",SUMIF('N-Plan GL §13a'!$AG$8:$AG$310,$L38,'N-Plan GL §13a'!$AI$8:$AI$310)+SUMIF('N-Plan GL §13a'!$AM$8:$AM$310,$L38,'N-Plan GL §13a'!$AO$8:$AO$310)+SUMIF('N-Plan GL §13a'!$AS$8:$AS$310,$L38,'N-Plan GL §13a'!$AU$8:$AU$310))</f>
        <v/>
      </c>
      <c r="Q38" s="224" t="str">
        <f>IF($L38="","",SUMIF('N-Plan_SK'!$AG$8:$AG$310,$L38,'N-Plan_SK'!$AI$8:$AI$310)+SUMIF('N-Plan_SK'!$AM$8:$AM$310,$L38,'N-Plan_SK'!$AO$8:$AO$310)+SUMIF('N-Plan_SK'!$AS$8:$AS$310,$L38,'N-Plan_SK'!$AU$8:$AU$310))</f>
        <v/>
      </c>
      <c r="R38" s="350" t="str">
        <f>IF($L38="","",SUMIF('N-Plan SK §13a'!$AG$8:$AG$310,$L38,'N-Plan SK §13a'!$AI$8:$AI$310)+SUMIF('N-Plan SK §13a'!$AM$8:$AM$310,$L38,'N-Plan SK §13a'!$AO$8:$AO$310)+SUMIF('N-Plan SK §13a'!$AS$8:$AS$310,$L38,'N-Plan SK §13a'!$AU$8:$AU$310))</f>
        <v/>
      </c>
      <c r="S38" s="357" t="str">
        <f t="shared" si="4"/>
        <v/>
      </c>
      <c r="T38" s="358" t="str">
        <f t="shared" si="5"/>
        <v/>
      </c>
      <c r="U38" s="359" t="str">
        <f t="shared" si="6"/>
        <v/>
      </c>
    </row>
    <row r="39" spans="1:21" ht="15" x14ac:dyDescent="0.25">
      <c r="A39" s="223" t="str">
        <f>IF(Dünger!A35="","",Dünger!A35)</f>
        <v>Klärschlamm, 20-30% TS</v>
      </c>
      <c r="B39" s="223">
        <f>IF(A39="","",SUMIF('N-Plan_AL '!$R$8:$R$310,A39,'N-Plan_AL '!$T$8:$T$310)+SUMIF('N-Plan_AL '!$Y$8:$Y$310,A39,'N-Plan_AL '!$AA$8:$AA$310))</f>
        <v>0</v>
      </c>
      <c r="C39" s="349">
        <f>IF($A39="","",SUMIF('N-Plan AL §13a'!$R$8:$R$310,$A39,'N-Plan AL §13a'!$T$8:$T$310)+SUMIF('N-Plan AL §13a'!$Y$8:$Y$310,$A39,'N-Plan AL §13a'!$AA$8:$AA$310))</f>
        <v>0</v>
      </c>
      <c r="D39" s="223">
        <f>IF($A39="","",SUMIF('N-Plan_GL'!$S$8:$S$310,$A39,'N-Plan_GL'!$U$8:$U$310)+SUMIF('N-Plan_GL'!$Z$8:$Z$310,$A39,'N-Plan_GL'!$AB$8:$AB$310))</f>
        <v>0</v>
      </c>
      <c r="E39" s="349">
        <f>IF($A39="","",SUMIF('N-Plan GL §13a'!$R$8:$R$310,$A39,'N-Plan GL §13a'!$T$8:$T$310)+SUMIF('N-Plan GL §13a'!$Y$8:$Y$310,$A39,'N-Plan GL §13a'!$AA$8:$AA$310))</f>
        <v>0</v>
      </c>
      <c r="F39" s="223">
        <f>IF($A39="","",SUMIF('N-Plan_SK'!$R$8:$R$310,$A39,'N-Plan_SK'!$T$8:$T$310)+SUMIF('N-Plan_SK'!$Y$8:$Y$310,$A39,'N-Plan_SK'!$AA$8:$AA$310))</f>
        <v>0</v>
      </c>
      <c r="G39" s="349">
        <f>IF($A39="","",SUMIF('N-Plan SK §13a'!$R$8:$R$310,$A39,'N-Plan SK §13a'!$T$8:$T$310)+SUMIF('N-Plan SK §13a'!$Y$8:$Y$310,$A39,'N-Plan SK §13a'!$AA$8:$AA$310))</f>
        <v>0</v>
      </c>
      <c r="H39" s="357">
        <f t="shared" si="1"/>
        <v>0</v>
      </c>
      <c r="I39" s="358">
        <f t="shared" si="2"/>
        <v>0</v>
      </c>
      <c r="J39" s="360">
        <f t="shared" si="3"/>
        <v>0</v>
      </c>
      <c r="L39" s="224" t="str">
        <f>IF(Dünger!A77="","",Dünger!A77)</f>
        <v/>
      </c>
      <c r="M39" s="224" t="str">
        <f>IF(L39="","",SUMIF('N-Plan_AL '!$AG$8:$AG$310,L39,'N-Plan_AL '!$AI$8:$AI$310)+SUMIF('N-Plan_AL '!$AM$8:$AM$310,L39,'N-Plan_AL '!$AO$8:$AO$310)+SUMIF('N-Plan_AL '!$AS$8:$AS$310,L39,'N-Plan_AL '!$AU$8:$AU$310))</f>
        <v/>
      </c>
      <c r="N39" s="350" t="str">
        <f>IF($L39="","",SUMIF('N-Plan AL §13a'!$AG$8:$AG$310,$L39,'N-Plan AL §13a'!$AI$8:$AI$310)+SUMIF('N-Plan AL §13a'!$AM$8:$AM$310,$L39,'N-Plan AL §13a'!$AO$8:$AO$310)+SUMIF('N-Plan AL §13a'!$AS$8:$AS$310,$L39,'N-Plan AL §13a'!$AU$8:$AU$310))</f>
        <v/>
      </c>
      <c r="O39" s="224" t="str">
        <f>IF($L39="","",SUMIF('N-Plan_GL'!$AH$8:$AH$310,$L39,'N-Plan_GL'!$AJ$8:$AJ$310)+SUMIF('N-Plan_GL'!$AN$8:$AN$310,$L39,'N-Plan_GL'!$AP$8:$AP$310)+SUMIF('N-Plan_GL'!$AT$8:$AT$310,$L39,'N-Plan_GL'!AV$8:$AV$310))</f>
        <v/>
      </c>
      <c r="P39" s="350" t="str">
        <f>IF($L39="","",SUMIF('N-Plan GL §13a'!$AG$8:$AG$310,$L39,'N-Plan GL §13a'!$AI$8:$AI$310)+SUMIF('N-Plan GL §13a'!$AM$8:$AM$310,$L39,'N-Plan GL §13a'!$AO$8:$AO$310)+SUMIF('N-Plan GL §13a'!$AS$8:$AS$310,$L39,'N-Plan GL §13a'!$AU$8:$AU$310))</f>
        <v/>
      </c>
      <c r="Q39" s="224" t="str">
        <f>IF($L39="","",SUMIF('N-Plan_SK'!$AG$8:$AG$310,$L39,'N-Plan_SK'!$AI$8:$AI$310)+SUMIF('N-Plan_SK'!$AM$8:$AM$310,$L39,'N-Plan_SK'!$AO$8:$AO$310)+SUMIF('N-Plan_SK'!$AS$8:$AS$310,$L39,'N-Plan_SK'!$AU$8:$AU$310))</f>
        <v/>
      </c>
      <c r="R39" s="350" t="str">
        <f>IF($L39="","",SUMIF('N-Plan SK §13a'!$AG$8:$AG$310,$L39,'N-Plan SK §13a'!$AI$8:$AI$310)+SUMIF('N-Plan SK §13a'!$AM$8:$AM$310,$L39,'N-Plan SK §13a'!$AO$8:$AO$310)+SUMIF('N-Plan SK §13a'!$AS$8:$AS$310,$L39,'N-Plan SK §13a'!$AU$8:$AU$310))</f>
        <v/>
      </c>
      <c r="S39" s="357" t="str">
        <f t="shared" si="4"/>
        <v/>
      </c>
      <c r="T39" s="358" t="str">
        <f t="shared" si="5"/>
        <v/>
      </c>
      <c r="U39" s="359" t="str">
        <f t="shared" si="6"/>
        <v/>
      </c>
    </row>
    <row r="40" spans="1:21" ht="15" x14ac:dyDescent="0.25">
      <c r="A40" s="223" t="str">
        <f>IF(Dünger!A36="","",Dünger!A36)</f>
        <v>Klärschlamm, 30-40% TS</v>
      </c>
      <c r="B40" s="223">
        <f>IF(A40="","",SUMIF('N-Plan_AL '!$R$8:$R$310,A40,'N-Plan_AL '!$T$8:$T$310)+SUMIF('N-Plan_AL '!$Y$8:$Y$310,A40,'N-Plan_AL '!$AA$8:$AA$310))</f>
        <v>0</v>
      </c>
      <c r="C40" s="349">
        <f>IF($A40="","",SUMIF('N-Plan AL §13a'!$R$8:$R$310,$A40,'N-Plan AL §13a'!$T$8:$T$310)+SUMIF('N-Plan AL §13a'!$Y$8:$Y$310,$A40,'N-Plan AL §13a'!$AA$8:$AA$310))</f>
        <v>0</v>
      </c>
      <c r="D40" s="223">
        <f>IF($A40="","",SUMIF('N-Plan_GL'!$S$8:$S$310,$A40,'N-Plan_GL'!$U$8:$U$310)+SUMIF('N-Plan_GL'!$Z$8:$Z$310,$A40,'N-Plan_GL'!$AB$8:$AB$310))</f>
        <v>0</v>
      </c>
      <c r="E40" s="349">
        <f>IF($A40="","",SUMIF('N-Plan GL §13a'!$R$8:$R$310,$A40,'N-Plan GL §13a'!$T$8:$T$310)+SUMIF('N-Plan GL §13a'!$Y$8:$Y$310,$A40,'N-Plan GL §13a'!$AA$8:$AA$310))</f>
        <v>0</v>
      </c>
      <c r="F40" s="223">
        <f>IF($A40="","",SUMIF('N-Plan_SK'!$R$8:$R$310,$A40,'N-Plan_SK'!$T$8:$T$310)+SUMIF('N-Plan_SK'!$Y$8:$Y$310,$A40,'N-Plan_SK'!$AA$8:$AA$310))</f>
        <v>0</v>
      </c>
      <c r="G40" s="349">
        <f>IF($A40="","",SUMIF('N-Plan SK §13a'!$R$8:$R$310,$A40,'N-Plan SK §13a'!$T$8:$T$310)+SUMIF('N-Plan SK §13a'!$Y$8:$Y$310,$A40,'N-Plan SK §13a'!$AA$8:$AA$310))</f>
        <v>0</v>
      </c>
      <c r="H40" s="357">
        <f t="shared" si="1"/>
        <v>0</v>
      </c>
      <c r="I40" s="358">
        <f t="shared" si="2"/>
        <v>0</v>
      </c>
      <c r="J40" s="360">
        <f t="shared" si="3"/>
        <v>0</v>
      </c>
      <c r="L40" s="224" t="str">
        <f>IF(Dünger!A78="","",Dünger!A78)</f>
        <v/>
      </c>
      <c r="M40" s="224" t="str">
        <f>IF(L40="","",SUMIF('N-Plan_AL '!$AG$8:$AG$310,L40,'N-Plan_AL '!$AI$8:$AI$310)+SUMIF('N-Plan_AL '!$AM$8:$AM$310,L40,'N-Plan_AL '!$AO$8:$AO$310)+SUMIF('N-Plan_AL '!$AS$8:$AS$310,L40,'N-Plan_AL '!$AU$8:$AU$310))</f>
        <v/>
      </c>
      <c r="N40" s="350" t="str">
        <f>IF($L40="","",SUMIF('N-Plan AL §13a'!$AG$8:$AG$310,$L40,'N-Plan AL §13a'!$AI$8:$AI$310)+SUMIF('N-Plan AL §13a'!$AM$8:$AM$310,$L40,'N-Plan AL §13a'!$AO$8:$AO$310)+SUMIF('N-Plan AL §13a'!$AS$8:$AS$310,$L40,'N-Plan AL §13a'!$AU$8:$AU$310))</f>
        <v/>
      </c>
      <c r="O40" s="224" t="str">
        <f>IF($L40="","",SUMIF('N-Plan_GL'!$AH$8:$AH$310,$L40,'N-Plan_GL'!$AJ$8:$AJ$310)+SUMIF('N-Plan_GL'!$AN$8:$AN$310,$L40,'N-Plan_GL'!$AP$8:$AP$310)+SUMIF('N-Plan_GL'!$AT$8:$AT$310,$L40,'N-Plan_GL'!AV$8:$AV$310))</f>
        <v/>
      </c>
      <c r="P40" s="350" t="str">
        <f>IF($L40="","",SUMIF('N-Plan GL §13a'!$AG$8:$AG$310,$L40,'N-Plan GL §13a'!$AI$8:$AI$310)+SUMIF('N-Plan GL §13a'!$AM$8:$AM$310,$L40,'N-Plan GL §13a'!$AO$8:$AO$310)+SUMIF('N-Plan GL §13a'!$AS$8:$AS$310,$L40,'N-Plan GL §13a'!$AU$8:$AU$310))</f>
        <v/>
      </c>
      <c r="Q40" s="224" t="str">
        <f>IF($L40="","",SUMIF('N-Plan_SK'!$AG$8:$AG$310,$L40,'N-Plan_SK'!$AI$8:$AI$310)+SUMIF('N-Plan_SK'!$AM$8:$AM$310,$L40,'N-Plan_SK'!$AO$8:$AO$310)+SUMIF('N-Plan_SK'!$AS$8:$AS$310,$L40,'N-Plan_SK'!$AU$8:$AU$310))</f>
        <v/>
      </c>
      <c r="R40" s="350" t="str">
        <f>IF($L40="","",SUMIF('N-Plan SK §13a'!$AG$8:$AG$310,$L40,'N-Plan SK §13a'!$AI$8:$AI$310)+SUMIF('N-Plan SK §13a'!$AM$8:$AM$310,$L40,'N-Plan SK §13a'!$AO$8:$AO$310)+SUMIF('N-Plan SK §13a'!$AS$8:$AS$310,$L40,'N-Plan SK §13a'!$AU$8:$AU$310))</f>
        <v/>
      </c>
      <c r="S40" s="357" t="str">
        <f t="shared" si="4"/>
        <v/>
      </c>
      <c r="T40" s="358" t="str">
        <f t="shared" si="5"/>
        <v/>
      </c>
      <c r="U40" s="359" t="str">
        <f t="shared" si="6"/>
        <v/>
      </c>
    </row>
    <row r="41" spans="1:21" ht="15" x14ac:dyDescent="0.25">
      <c r="A41" s="223" t="str">
        <f>IF(Dünger!A37="","",Dünger!A37)</f>
        <v>Klärschlamm, 40-80% TS</v>
      </c>
      <c r="B41" s="223">
        <f>IF(A41="","",SUMIF('N-Plan_AL '!$R$8:$R$310,A41,'N-Plan_AL '!$T$8:$T$310)+SUMIF('N-Plan_AL '!$Y$8:$Y$310,A41,'N-Plan_AL '!$AA$8:$AA$310))</f>
        <v>0</v>
      </c>
      <c r="C41" s="349">
        <f>IF($A41="","",SUMIF('N-Plan AL §13a'!$R$8:$R$310,$A41,'N-Plan AL §13a'!$T$8:$T$310)+SUMIF('N-Plan AL §13a'!$Y$8:$Y$310,$A41,'N-Plan AL §13a'!$AA$8:$AA$310))</f>
        <v>0</v>
      </c>
      <c r="D41" s="223">
        <f>IF($A41="","",SUMIF('N-Plan_GL'!$S$8:$S$310,$A41,'N-Plan_GL'!$U$8:$U$310)+SUMIF('N-Plan_GL'!$Z$8:$Z$310,$A41,'N-Plan_GL'!$AB$8:$AB$310))</f>
        <v>0</v>
      </c>
      <c r="E41" s="349">
        <f>IF($A41="","",SUMIF('N-Plan GL §13a'!$R$8:$R$310,$A41,'N-Plan GL §13a'!$T$8:$T$310)+SUMIF('N-Plan GL §13a'!$Y$8:$Y$310,$A41,'N-Plan GL §13a'!$AA$8:$AA$310))</f>
        <v>0</v>
      </c>
      <c r="F41" s="223">
        <f>IF($A41="","",SUMIF('N-Plan_SK'!$R$8:$R$310,$A41,'N-Plan_SK'!$T$8:$T$310)+SUMIF('N-Plan_SK'!$Y$8:$Y$310,$A41,'N-Plan_SK'!$AA$8:$AA$310))</f>
        <v>0</v>
      </c>
      <c r="G41" s="349">
        <f>IF($A41="","",SUMIF('N-Plan SK §13a'!$R$8:$R$310,$A41,'N-Plan SK §13a'!$T$8:$T$310)+SUMIF('N-Plan SK §13a'!$Y$8:$Y$310,$A41,'N-Plan SK §13a'!$AA$8:$AA$310))</f>
        <v>0</v>
      </c>
      <c r="H41" s="357">
        <f t="shared" si="1"/>
        <v>0</v>
      </c>
      <c r="I41" s="358">
        <f t="shared" si="2"/>
        <v>0</v>
      </c>
      <c r="J41" s="360">
        <f t="shared" si="3"/>
        <v>0</v>
      </c>
      <c r="L41" s="224" t="str">
        <f>IF(Dünger!A79="","",Dünger!A79)</f>
        <v/>
      </c>
      <c r="M41" s="224" t="str">
        <f>IF(L41="","",SUMIF('N-Plan_AL '!$AG$8:$AG$310,L41,'N-Plan_AL '!$AI$8:$AI$310)+SUMIF('N-Plan_AL '!$AM$8:$AM$310,L41,'N-Plan_AL '!$AO$8:$AO$310)+SUMIF('N-Plan_AL '!$AS$8:$AS$310,L41,'N-Plan_AL '!$AU$8:$AU$310))</f>
        <v/>
      </c>
      <c r="N41" s="350" t="str">
        <f>IF($L41="","",SUMIF('N-Plan AL §13a'!$AG$8:$AG$310,$L41,'N-Plan AL §13a'!$AI$8:$AI$310)+SUMIF('N-Plan AL §13a'!$AM$8:$AM$310,$L41,'N-Plan AL §13a'!$AO$8:$AO$310)+SUMIF('N-Plan AL §13a'!$AS$8:$AS$310,$L41,'N-Plan AL §13a'!$AU$8:$AU$310))</f>
        <v/>
      </c>
      <c r="O41" s="224" t="str">
        <f>IF($L41="","",SUMIF('N-Plan_GL'!$AH$8:$AH$310,$L41,'N-Plan_GL'!$AJ$8:$AJ$310)+SUMIF('N-Plan_GL'!$AN$8:$AN$310,$L41,'N-Plan_GL'!$AP$8:$AP$310)+SUMIF('N-Plan_GL'!$AT$8:$AT$310,$L41,'N-Plan_GL'!AV$8:$AV$310))</f>
        <v/>
      </c>
      <c r="P41" s="350" t="str">
        <f>IF($L41="","",SUMIF('N-Plan GL §13a'!$AG$8:$AG$310,$L41,'N-Plan GL §13a'!$AI$8:$AI$310)+SUMIF('N-Plan GL §13a'!$AM$8:$AM$310,$L41,'N-Plan GL §13a'!$AO$8:$AO$310)+SUMIF('N-Plan GL §13a'!$AS$8:$AS$310,$L41,'N-Plan GL §13a'!$AU$8:$AU$310))</f>
        <v/>
      </c>
      <c r="Q41" s="224" t="str">
        <f>IF($L41="","",SUMIF('N-Plan_SK'!$AG$8:$AG$310,$L41,'N-Plan_SK'!$AI$8:$AI$310)+SUMIF('N-Plan_SK'!$AM$8:$AM$310,$L41,'N-Plan_SK'!$AO$8:$AO$310)+SUMIF('N-Plan_SK'!$AS$8:$AS$310,$L41,'N-Plan_SK'!$AU$8:$AU$310))</f>
        <v/>
      </c>
      <c r="R41" s="350" t="str">
        <f>IF($L41="","",SUMIF('N-Plan SK §13a'!$AG$8:$AG$310,$L41,'N-Plan SK §13a'!$AI$8:$AI$310)+SUMIF('N-Plan SK §13a'!$AM$8:$AM$310,$L41,'N-Plan SK §13a'!$AO$8:$AO$310)+SUMIF('N-Plan SK §13a'!$AS$8:$AS$310,$L41,'N-Plan SK §13a'!$AU$8:$AU$310))</f>
        <v/>
      </c>
      <c r="S41" s="357" t="str">
        <f t="shared" si="4"/>
        <v/>
      </c>
      <c r="T41" s="358" t="str">
        <f t="shared" si="5"/>
        <v/>
      </c>
      <c r="U41" s="359" t="str">
        <f t="shared" si="6"/>
        <v/>
      </c>
    </row>
    <row r="42" spans="1:21" ht="15" x14ac:dyDescent="0.25">
      <c r="A42" s="223" t="str">
        <f>IF(Dünger!A38="","",Dünger!A38)</f>
        <v>Klärschlamm, &gt; 80% TS</v>
      </c>
      <c r="B42" s="223">
        <f>IF(A42="","",SUMIF('N-Plan_AL '!$R$8:$R$310,A42,'N-Plan_AL '!$T$8:$T$310)+SUMIF('N-Plan_AL '!$Y$8:$Y$310,A42,'N-Plan_AL '!$AA$8:$AA$310))</f>
        <v>0</v>
      </c>
      <c r="C42" s="349">
        <f>IF($A42="","",SUMIF('N-Plan AL §13a'!$R$8:$R$310,$A42,'N-Plan AL §13a'!$T$8:$T$310)+SUMIF('N-Plan AL §13a'!$Y$8:$Y$310,$A42,'N-Plan AL §13a'!$AA$8:$AA$310))</f>
        <v>0</v>
      </c>
      <c r="D42" s="223">
        <f>IF($A42="","",SUMIF('N-Plan_GL'!$S$8:$S$310,$A42,'N-Plan_GL'!$U$8:$U$310)+SUMIF('N-Plan_GL'!$Z$8:$Z$310,$A42,'N-Plan_GL'!$AB$8:$AB$310))</f>
        <v>0</v>
      </c>
      <c r="E42" s="349">
        <f>IF($A42="","",SUMIF('N-Plan GL §13a'!$R$8:$R$310,$A42,'N-Plan GL §13a'!$T$8:$T$310)+SUMIF('N-Plan GL §13a'!$Y$8:$Y$310,$A42,'N-Plan GL §13a'!$AA$8:$AA$310))</f>
        <v>0</v>
      </c>
      <c r="F42" s="223">
        <f>IF($A42="","",SUMIF('N-Plan_SK'!$R$8:$R$310,$A42,'N-Plan_SK'!$T$8:$T$310)+SUMIF('N-Plan_SK'!$Y$8:$Y$310,$A42,'N-Plan_SK'!$AA$8:$AA$310))</f>
        <v>0</v>
      </c>
      <c r="G42" s="349">
        <f>IF($A42="","",SUMIF('N-Plan SK §13a'!$R$8:$R$310,$A42,'N-Plan SK §13a'!$T$8:$T$310)+SUMIF('N-Plan SK §13a'!$Y$8:$Y$310,$A42,'N-Plan SK §13a'!$AA$8:$AA$310))</f>
        <v>0</v>
      </c>
      <c r="H42" s="357">
        <f t="shared" si="1"/>
        <v>0</v>
      </c>
      <c r="I42" s="358">
        <f t="shared" si="2"/>
        <v>0</v>
      </c>
      <c r="J42" s="360">
        <f t="shared" si="3"/>
        <v>0</v>
      </c>
      <c r="L42" s="224" t="str">
        <f>IF(Dünger!A80="","",Dünger!A80)</f>
        <v/>
      </c>
      <c r="M42" s="224" t="str">
        <f>IF(L42="","",SUMIF('N-Plan_AL '!$AG$8:$AG$310,L42,'N-Plan_AL '!$AI$8:$AI$310)+SUMIF('N-Plan_AL '!$AM$8:$AM$310,L42,'N-Plan_AL '!$AO$8:$AO$310)+SUMIF('N-Plan_AL '!$AS$8:$AS$310,L42,'N-Plan_AL '!$AU$8:$AU$310))</f>
        <v/>
      </c>
      <c r="N42" s="350" t="str">
        <f>IF($L42="","",SUMIF('N-Plan AL §13a'!$AG$8:$AG$310,$L42,'N-Plan AL §13a'!$AI$8:$AI$310)+SUMIF('N-Plan AL §13a'!$AM$8:$AM$310,$L42,'N-Plan AL §13a'!$AO$8:$AO$310)+SUMIF('N-Plan AL §13a'!$AS$8:$AS$310,$L42,'N-Plan AL §13a'!$AU$8:$AU$310))</f>
        <v/>
      </c>
      <c r="O42" s="224" t="str">
        <f>IF($L42="","",SUMIF('N-Plan_GL'!$AH$8:$AH$310,$L42,'N-Plan_GL'!$AJ$8:$AJ$310)+SUMIF('N-Plan_GL'!$AN$8:$AN$310,$L42,'N-Plan_GL'!$AP$8:$AP$310)+SUMIF('N-Plan_GL'!$AT$8:$AT$310,$L42,'N-Plan_GL'!AV$8:$AV$310))</f>
        <v/>
      </c>
      <c r="P42" s="350" t="str">
        <f>IF($L42="","",SUMIF('N-Plan GL §13a'!$AG$8:$AG$310,$L42,'N-Plan GL §13a'!$AI$8:$AI$310)+SUMIF('N-Plan GL §13a'!$AM$8:$AM$310,$L42,'N-Plan GL §13a'!$AO$8:$AO$310)+SUMIF('N-Plan GL §13a'!$AS$8:$AS$310,$L42,'N-Plan GL §13a'!$AU$8:$AU$310))</f>
        <v/>
      </c>
      <c r="Q42" s="224" t="str">
        <f>IF($L42="","",SUMIF('N-Plan_SK'!$AG$8:$AG$310,$L42,'N-Plan_SK'!$AI$8:$AI$310)+SUMIF('N-Plan_SK'!$AM$8:$AM$310,$L42,'N-Plan_SK'!$AO$8:$AO$310)+SUMIF('N-Plan_SK'!$AS$8:$AS$310,$L42,'N-Plan_SK'!$AU$8:$AU$310))</f>
        <v/>
      </c>
      <c r="R42" s="350" t="str">
        <f>IF($L42="","",SUMIF('N-Plan SK §13a'!$AG$8:$AG$310,$L42,'N-Plan SK §13a'!$AI$8:$AI$310)+SUMIF('N-Plan SK §13a'!$AM$8:$AM$310,$L42,'N-Plan SK §13a'!$AO$8:$AO$310)+SUMIF('N-Plan SK §13a'!$AS$8:$AS$310,$L42,'N-Plan SK §13a'!$AU$8:$AU$310))</f>
        <v/>
      </c>
      <c r="S42" s="357" t="str">
        <f t="shared" si="4"/>
        <v/>
      </c>
      <c r="T42" s="358" t="str">
        <f t="shared" si="5"/>
        <v/>
      </c>
      <c r="U42" s="359" t="str">
        <f t="shared" si="6"/>
        <v/>
      </c>
    </row>
    <row r="43" spans="1:21" ht="15" x14ac:dyDescent="0.25">
      <c r="A43" s="223" t="str">
        <f>IF(Dünger!A39="","",Dünger!A39)</f>
        <v/>
      </c>
      <c r="B43" s="223" t="str">
        <f>IF(A43="","",SUMIF('N-Plan_AL '!$R$8:$R$310,A43,'N-Plan_AL '!$T$8:$T$310)+SUMIF('N-Plan_AL '!$Y$8:$Y$310,A43,'N-Plan_AL '!$AA$8:$AA$310))</f>
        <v/>
      </c>
      <c r="C43" s="349" t="str">
        <f>IF($A43="","",SUMIF('N-Plan AL §13a'!$R$8:$R$310,$A43,'N-Plan AL §13a'!$T$8:$T$310)+SUMIF('N-Plan AL §13a'!$Y$8:$Y$310,$A43,'N-Plan AL §13a'!$AA$8:$AA$310))</f>
        <v/>
      </c>
      <c r="D43" s="223" t="str">
        <f>IF($A43="","",SUMIF('N-Plan_GL'!$S$8:$S$310,$A43,'N-Plan_GL'!$U$8:$U$310)+SUMIF('N-Plan_GL'!$Z$8:$Z$310,$A43,'N-Plan_GL'!$AB$8:$AB$310))</f>
        <v/>
      </c>
      <c r="E43" s="349" t="str">
        <f>IF($A43="","",SUMIF('N-Plan GL §13a'!$R$8:$R$310,$A43,'N-Plan GL §13a'!$T$8:$T$310)+SUMIF('N-Plan GL §13a'!$Y$8:$Y$310,$A43,'N-Plan GL §13a'!$AA$8:$AA$310))</f>
        <v/>
      </c>
      <c r="F43" s="223" t="str">
        <f>IF($A43="","",SUMIF('N-Plan_SK'!$R$8:$R$310,$A43,'N-Plan_SK'!$T$8:$T$310)+SUMIF('N-Plan_SK'!$Y$8:$Y$310,$A43,'N-Plan_SK'!$AA$8:$AA$310))</f>
        <v/>
      </c>
      <c r="G43" s="349" t="str">
        <f>IF($A43="","",SUMIF('N-Plan SK §13a'!$R$8:$R$310,$A43,'N-Plan SK §13a'!$T$8:$T$310)+SUMIF('N-Plan SK §13a'!$Y$8:$Y$310,$A43,'N-Plan SK §13a'!$AA$8:$AA$310))</f>
        <v/>
      </c>
      <c r="H43" s="357" t="str">
        <f t="shared" si="1"/>
        <v/>
      </c>
      <c r="I43" s="358" t="str">
        <f t="shared" si="2"/>
        <v/>
      </c>
      <c r="J43" s="360" t="str">
        <f>IF($A43="","",SUM(B43:G43))</f>
        <v/>
      </c>
      <c r="K43" s="30"/>
      <c r="L43" s="224"/>
      <c r="M43" s="224"/>
      <c r="N43" s="350"/>
      <c r="O43" s="224"/>
      <c r="P43" s="350"/>
      <c r="Q43" s="224"/>
      <c r="R43" s="350"/>
      <c r="S43" s="357"/>
      <c r="T43" s="358"/>
      <c r="U43" s="359"/>
    </row>
    <row r="44" spans="1:21" ht="15" x14ac:dyDescent="0.25">
      <c r="A44" s="223" t="str">
        <f>IF(Dünger!A40="","",Dünger!A40)</f>
        <v/>
      </c>
      <c r="B44" s="223" t="str">
        <f>IF(A44="","",SUMIF('N-Plan_AL '!$R$8:$R$310,A44,'N-Plan_AL '!$T$8:$T$310)+SUMIF('N-Plan_AL '!$Y$8:$Y$310,A44,'N-Plan_AL '!$AA$8:$AA$310))</f>
        <v/>
      </c>
      <c r="C44" s="349" t="str">
        <f>IF($A44="","",SUMIF('N-Plan AL §13a'!$R$8:$R$310,$A44,'N-Plan AL §13a'!$T$8:$T$310)+SUMIF('N-Plan AL §13a'!$Y$8:$Y$310,$A44,'N-Plan AL §13a'!$AA$8:$AA$310))</f>
        <v/>
      </c>
      <c r="D44" s="223" t="str">
        <f>IF($A44="","",SUMIF('N-Plan_GL'!$S$8:$S$310,$A44,'N-Plan_GL'!$U$8:$U$310)+SUMIF('N-Plan_GL'!$Z$8:$Z$310,$A44,'N-Plan_GL'!$AB$8:$AB$310))</f>
        <v/>
      </c>
      <c r="E44" s="349" t="str">
        <f>IF($A44="","",SUMIF('N-Plan GL §13a'!$R$8:$R$310,$A44,'N-Plan GL §13a'!$T$8:$T$310)+SUMIF('N-Plan GL §13a'!$Y$8:$Y$310,$A44,'N-Plan GL §13a'!$AA$8:$AA$310))</f>
        <v/>
      </c>
      <c r="F44" s="223" t="str">
        <f>IF($A44="","",SUMIF('N-Plan_SK'!$R$8:$R$310,$A44,'N-Plan_SK'!$T$8:$T$310)+SUMIF('N-Plan_SK'!$Y$8:$Y$310,$A44,'N-Plan_SK'!$AA$8:$AA$310))</f>
        <v/>
      </c>
      <c r="G44" s="349" t="str">
        <f>IF($A44="","",SUMIF('N-Plan SK §13a'!$R$8:$R$310,$A44,'N-Plan SK §13a'!$T$8:$T$310)+SUMIF('N-Plan SK §13a'!$Y$8:$Y$310,$A44,'N-Plan SK §13a'!$AA$8:$AA$310))</f>
        <v/>
      </c>
      <c r="H44" s="357" t="str">
        <f t="shared" si="1"/>
        <v/>
      </c>
      <c r="I44" s="358" t="str">
        <f t="shared" si="2"/>
        <v/>
      </c>
      <c r="J44" s="360" t="str">
        <f>IF($A44="","",SUM(B44:G44))</f>
        <v/>
      </c>
      <c r="L44" s="224"/>
      <c r="M44" s="224"/>
      <c r="N44" s="350"/>
      <c r="O44" s="224"/>
      <c r="P44" s="350"/>
      <c r="Q44" s="224"/>
      <c r="R44" s="350"/>
      <c r="S44" s="357"/>
      <c r="T44" s="358"/>
      <c r="U44" s="359"/>
    </row>
    <row r="45" spans="1:21" ht="15" x14ac:dyDescent="0.25">
      <c r="A45" s="223" t="str">
        <f>IF(Dünger!A41="","",Dünger!A41)</f>
        <v/>
      </c>
      <c r="B45" s="223" t="str">
        <f>IF(A45="","",SUMIF('N-Plan_AL '!$R$8:$R$310,A45,'N-Plan_AL '!$T$8:$T$310)+SUMIF('N-Plan_AL '!$Y$8:$Y$310,A45,'N-Plan_AL '!$AA$8:$AA$310))</f>
        <v/>
      </c>
      <c r="C45" s="349" t="str">
        <f>IF($A45="","",SUMIF('N-Plan AL §13a'!$R$8:$R$310,$A45,'N-Plan AL §13a'!$T$8:$T$310)+SUMIF('N-Plan AL §13a'!$Y$8:$Y$310,$A45,'N-Plan AL §13a'!$AA$8:$AA$310))</f>
        <v/>
      </c>
      <c r="D45" s="223" t="str">
        <f>IF($A45="","",SUMIF('N-Plan_GL'!$S$8:$S$310,$A45,'N-Plan_GL'!$U$8:$U$310)+SUMIF('N-Plan_GL'!$Z$8:$Z$310,$A45,'N-Plan_GL'!$AB$8:$AB$310))</f>
        <v/>
      </c>
      <c r="E45" s="349" t="str">
        <f>IF($A45="","",SUMIF('N-Plan GL §13a'!$R$8:$R$310,$A45,'N-Plan GL §13a'!$T$8:$T$310)+SUMIF('N-Plan GL §13a'!$Y$8:$Y$310,$A45,'N-Plan GL §13a'!$AA$8:$AA$310))</f>
        <v/>
      </c>
      <c r="F45" s="223" t="str">
        <f>IF($A45="","",SUMIF('N-Plan_SK'!$R$8:$R$310,$A45,'N-Plan_SK'!$T$8:$T$310)+SUMIF('N-Plan_SK'!$Y$8:$Y$310,$A45,'N-Plan_SK'!$AA$8:$AA$310))</f>
        <v/>
      </c>
      <c r="G45" s="349" t="str">
        <f>IF($A45="","",SUMIF('N-Plan SK §13a'!$R$8:$R$310,$A45,'N-Plan SK §13a'!$T$8:$T$310)+SUMIF('N-Plan SK §13a'!$Y$8:$Y$310,$A45,'N-Plan SK §13a'!$AA$8:$AA$310))</f>
        <v/>
      </c>
      <c r="H45" s="357" t="str">
        <f t="shared" si="1"/>
        <v/>
      </c>
      <c r="I45" s="358" t="str">
        <f t="shared" si="2"/>
        <v/>
      </c>
      <c r="J45" s="360" t="str">
        <f>IF($A45="","",SUM(B45:G45))</f>
        <v/>
      </c>
      <c r="L45" s="224"/>
      <c r="M45" s="224"/>
      <c r="N45" s="350"/>
      <c r="O45" s="224"/>
      <c r="P45" s="350"/>
      <c r="Q45" s="224"/>
      <c r="R45" s="350"/>
      <c r="S45" s="357"/>
      <c r="T45" s="358"/>
      <c r="U45" s="359"/>
    </row>
    <row r="46" spans="1:21" ht="15" x14ac:dyDescent="0.25">
      <c r="A46" s="223" t="str">
        <f>IF(Dünger!A42="","",Dünger!A42)</f>
        <v/>
      </c>
      <c r="B46" s="223" t="str">
        <f>IF(A46="","",SUMIF('N-Plan_AL '!$R$8:$R$310,A46,'N-Plan_AL '!$T$8:$T$310)+SUMIF('N-Plan_AL '!$Y$8:$Y$310,A46,'N-Plan_AL '!$AA$8:$AA$310))</f>
        <v/>
      </c>
      <c r="C46" s="349" t="str">
        <f>IF($A46="","",SUMIF('N-Plan AL §13a'!$R$8:$R$310,$A46,'N-Plan AL §13a'!$T$8:$T$310)+SUMIF('N-Plan AL §13a'!$Y$8:$Y$310,$A46,'N-Plan AL §13a'!$AA$8:$AA$310))</f>
        <v/>
      </c>
      <c r="D46" s="223" t="str">
        <f>IF($A46="","",SUMIF('N-Plan_GL'!$S$8:$S$310,$A46,'N-Plan_GL'!$U$8:$U$310)+SUMIF('N-Plan_GL'!$Z$8:$Z$310,$A46,'N-Plan_GL'!$AB$8:$AB$310))</f>
        <v/>
      </c>
      <c r="E46" s="349" t="str">
        <f>IF($A46="","",SUMIF('N-Plan GL §13a'!$R$8:$R$310,$A46,'N-Plan GL §13a'!$T$8:$T$310)+SUMIF('N-Plan GL §13a'!$Y$8:$Y$310,$A46,'N-Plan GL §13a'!$AA$8:$AA$310))</f>
        <v/>
      </c>
      <c r="F46" s="223" t="str">
        <f>IF($A46="","",SUMIF('N-Plan_SK'!$R$8:$R$310,$A46,'N-Plan_SK'!$T$8:$T$310)+SUMIF('N-Plan_SK'!$Y$8:$Y$310,$A46,'N-Plan_SK'!$AA$8:$AA$310))</f>
        <v/>
      </c>
      <c r="G46" s="349" t="str">
        <f>IF($A46="","",SUMIF('N-Plan SK §13a'!$R$8:$R$310,$A46,'N-Plan SK §13a'!$T$8:$T$310)+SUMIF('N-Plan SK §13a'!$Y$8:$Y$310,$A46,'N-Plan SK §13a'!$AA$8:$AA$310))</f>
        <v/>
      </c>
      <c r="H46" s="357" t="str">
        <f t="shared" si="1"/>
        <v/>
      </c>
      <c r="I46" s="358" t="str">
        <f t="shared" si="2"/>
        <v/>
      </c>
      <c r="J46" s="360" t="str">
        <f>IF($A46="","",SUM(B46:G46))</f>
        <v/>
      </c>
      <c r="L46" s="224"/>
      <c r="M46" s="224"/>
      <c r="N46" s="350"/>
      <c r="O46" s="224"/>
      <c r="P46" s="350"/>
      <c r="Q46" s="224"/>
      <c r="R46" s="350"/>
      <c r="S46" s="357"/>
      <c r="T46" s="358"/>
      <c r="U46" s="359"/>
    </row>
    <row r="47" spans="1:21" ht="15" x14ac:dyDescent="0.25">
      <c r="A47" s="223" t="str">
        <f>IF(Dünger!A43="","",Dünger!A43)</f>
        <v/>
      </c>
      <c r="B47" s="223" t="str">
        <f>IF(A47="","",SUMIF('N-Plan_AL '!$R$8:$R$310,A47,'N-Plan_AL '!$T$8:$T$310)+SUMIF('N-Plan_AL '!$Y$8:$Y$310,A47,'N-Plan_AL '!$AA$8:$AA$310))</f>
        <v/>
      </c>
      <c r="C47" s="349" t="str">
        <f>IF($A47="","",SUMIF('N-Plan AL §13a'!$R$8:$R$310,$A47,'N-Plan AL §13a'!$T$8:$T$310)+SUMIF('N-Plan AL §13a'!$Y$8:$Y$310,$A47,'N-Plan AL §13a'!$AA$8:$AA$310))</f>
        <v/>
      </c>
      <c r="D47" s="223" t="str">
        <f>IF($A47="","",SUMIF('N-Plan_GL'!$S$8:$S$310,$A47,'N-Plan_GL'!$U$8:$U$310)+SUMIF('N-Plan_GL'!$Z$8:$Z$310,$A47,'N-Plan_GL'!$AB$8:$AB$310))</f>
        <v/>
      </c>
      <c r="E47" s="349" t="str">
        <f>IF($A47="","",SUMIF('N-Plan GL §13a'!$R$8:$R$310,$A47,'N-Plan GL §13a'!$T$8:$T$310)+SUMIF('N-Plan GL §13a'!$Y$8:$Y$310,$A47,'N-Plan GL §13a'!$AA$8:$AA$310))</f>
        <v/>
      </c>
      <c r="F47" s="223" t="str">
        <f>IF($A47="","",SUMIF('N-Plan_SK'!$R$8:$R$310,$A47,'N-Plan_SK'!$T$8:$T$310)+SUMIF('N-Plan_SK'!$Y$8:$Y$310,$A47,'N-Plan_SK'!$AA$8:$AA$310))</f>
        <v/>
      </c>
      <c r="G47" s="349" t="str">
        <f>IF($A47="","",SUMIF('N-Plan SK §13a'!$R$8:$R$310,$A47,'N-Plan SK §13a'!$T$8:$T$310)+SUMIF('N-Plan SK §13a'!$Y$8:$Y$310,$A47,'N-Plan SK §13a'!$AA$8:$AA$310))</f>
        <v/>
      </c>
      <c r="H47" s="357" t="str">
        <f t="shared" si="1"/>
        <v/>
      </c>
      <c r="I47" s="358" t="str">
        <f t="shared" si="2"/>
        <v/>
      </c>
      <c r="J47" s="360" t="str">
        <f>IF($A47="","",SUM(B47:G47))</f>
        <v/>
      </c>
      <c r="L47" s="224"/>
      <c r="M47" s="224"/>
      <c r="N47" s="350"/>
      <c r="O47" s="224"/>
      <c r="P47" s="350"/>
      <c r="Q47" s="224"/>
      <c r="R47" s="350"/>
      <c r="S47" s="357"/>
      <c r="T47" s="358"/>
      <c r="U47" s="359"/>
    </row>
    <row r="51" spans="1:11" s="335" customFormat="1" ht="15.75" x14ac:dyDescent="0.25">
      <c r="A51" s="239" t="s">
        <v>653</v>
      </c>
      <c r="B51" s="56"/>
      <c r="C51" s="56"/>
      <c r="D51" s="56"/>
      <c r="E51" s="56"/>
      <c r="F51" s="56"/>
      <c r="G51" s="56"/>
      <c r="H51" s="56"/>
      <c r="I51" s="240"/>
      <c r="J51" s="240"/>
      <c r="K51" s="240"/>
    </row>
    <row r="52" spans="1:11" s="335" customFormat="1" ht="15" x14ac:dyDescent="0.25">
      <c r="A52" s="56"/>
      <c r="B52" s="56"/>
      <c r="C52" s="56"/>
      <c r="D52" s="56"/>
      <c r="E52" s="56"/>
      <c r="F52" s="56"/>
      <c r="G52" s="56"/>
      <c r="H52" s="56"/>
      <c r="I52" s="240"/>
      <c r="J52" s="240"/>
      <c r="K52" s="240"/>
    </row>
    <row r="53" spans="1:11" s="335" customFormat="1" ht="15.75" x14ac:dyDescent="0.25">
      <c r="A53" s="254" t="s">
        <v>674</v>
      </c>
      <c r="B53" s="254" t="s">
        <v>675</v>
      </c>
      <c r="C53" s="260" t="s">
        <v>1033</v>
      </c>
      <c r="D53" s="258" t="s">
        <v>678</v>
      </c>
      <c r="E53" s="377" t="s">
        <v>682</v>
      </c>
      <c r="F53" s="1045" t="s">
        <v>655</v>
      </c>
      <c r="G53" s="1045"/>
      <c r="H53" s="1045"/>
      <c r="I53" s="1050" t="s">
        <v>656</v>
      </c>
      <c r="J53" s="1050"/>
      <c r="K53" s="1050"/>
    </row>
    <row r="54" spans="1:11" s="335" customFormat="1" ht="15.75" x14ac:dyDescent="0.25">
      <c r="A54" s="255"/>
      <c r="B54" s="255" t="s">
        <v>676</v>
      </c>
      <c r="C54" s="261" t="s">
        <v>1032</v>
      </c>
      <c r="D54" s="259" t="s">
        <v>679</v>
      </c>
      <c r="E54" s="257" t="s">
        <v>1034</v>
      </c>
      <c r="F54" s="252" t="s">
        <v>109</v>
      </c>
      <c r="G54" s="252" t="s">
        <v>367</v>
      </c>
      <c r="H54" s="252" t="s">
        <v>368</v>
      </c>
      <c r="I54" s="253" t="s">
        <v>109</v>
      </c>
      <c r="J54" s="253" t="s">
        <v>367</v>
      </c>
      <c r="K54" s="253" t="s">
        <v>368</v>
      </c>
    </row>
    <row r="55" spans="1:11" s="335" customFormat="1" ht="15.75" x14ac:dyDescent="0.25">
      <c r="A55" s="242" t="s">
        <v>390</v>
      </c>
      <c r="B55" s="242" t="s">
        <v>109</v>
      </c>
      <c r="C55" s="236">
        <v>-16</v>
      </c>
      <c r="D55" s="363">
        <v>61.6</v>
      </c>
      <c r="E55" s="362">
        <f>D55-(C55*$H$75)</f>
        <v>62.56</v>
      </c>
      <c r="F55" s="237">
        <v>27</v>
      </c>
      <c r="G55" s="241"/>
      <c r="H55" s="241"/>
      <c r="I55" s="250">
        <f>IF(D55=0," ",E55/F55)</f>
        <v>2.317037037037037</v>
      </c>
      <c r="J55" s="250"/>
      <c r="K55" s="250"/>
    </row>
    <row r="56" spans="1:11" s="335" customFormat="1" ht="15.75" x14ac:dyDescent="0.25">
      <c r="A56" s="242" t="s">
        <v>395</v>
      </c>
      <c r="B56" s="242" t="s">
        <v>109</v>
      </c>
      <c r="C56" s="236">
        <v>-30</v>
      </c>
      <c r="D56" s="363">
        <v>60.3</v>
      </c>
      <c r="E56" s="362">
        <f t="shared" ref="E56:E71" si="7">D56-(C56*$H$75)</f>
        <v>62.099999999999994</v>
      </c>
      <c r="F56" s="237">
        <v>28</v>
      </c>
      <c r="G56" s="241"/>
      <c r="H56" s="241"/>
      <c r="I56" s="250">
        <f>IF(D56=0," ",E56/F56)</f>
        <v>2.2178571428571425</v>
      </c>
      <c r="J56" s="250"/>
      <c r="K56" s="250"/>
    </row>
    <row r="57" spans="1:11" s="335" customFormat="1" ht="15.75" x14ac:dyDescent="0.25">
      <c r="A57" s="242" t="s">
        <v>393</v>
      </c>
      <c r="B57" s="242" t="s">
        <v>109</v>
      </c>
      <c r="C57" s="236">
        <v>-46</v>
      </c>
      <c r="D57" s="363">
        <v>89.5</v>
      </c>
      <c r="E57" s="362">
        <f t="shared" si="7"/>
        <v>92.26</v>
      </c>
      <c r="F57" s="237">
        <v>46</v>
      </c>
      <c r="G57" s="241"/>
      <c r="H57" s="241"/>
      <c r="I57" s="250">
        <f>IF(D57=0," ",E57/F57)</f>
        <v>2.0056521739130435</v>
      </c>
      <c r="J57" s="250"/>
      <c r="K57" s="250"/>
    </row>
    <row r="58" spans="1:11" s="335" customFormat="1" ht="15.75" x14ac:dyDescent="0.25">
      <c r="A58" s="242" t="s">
        <v>658</v>
      </c>
      <c r="B58" s="242" t="s">
        <v>109</v>
      </c>
      <c r="C58" s="236">
        <v>-51</v>
      </c>
      <c r="D58" s="363"/>
      <c r="E58" s="362">
        <f t="shared" si="7"/>
        <v>3.06</v>
      </c>
      <c r="F58" s="237">
        <v>26</v>
      </c>
      <c r="G58" s="241"/>
      <c r="H58" s="241"/>
      <c r="I58" s="250" t="str">
        <f>IF(D58=0," ",E58/F58)</f>
        <v xml:space="preserve"> </v>
      </c>
      <c r="J58" s="250"/>
      <c r="K58" s="250"/>
    </row>
    <row r="59" spans="1:11" s="335" customFormat="1" ht="15.75" x14ac:dyDescent="0.25">
      <c r="A59" s="242" t="s">
        <v>392</v>
      </c>
      <c r="B59" s="242" t="s">
        <v>109</v>
      </c>
      <c r="C59" s="236">
        <v>-63</v>
      </c>
      <c r="D59" s="363"/>
      <c r="E59" s="362">
        <f t="shared" si="7"/>
        <v>3.78</v>
      </c>
      <c r="F59" s="237">
        <v>21</v>
      </c>
      <c r="G59" s="241"/>
      <c r="H59" s="241"/>
      <c r="I59" s="250" t="str">
        <f>IF(D59=0," ",E59/F59)</f>
        <v xml:space="preserve"> </v>
      </c>
      <c r="J59" s="250"/>
      <c r="K59" s="250"/>
    </row>
    <row r="60" spans="1:11" s="335" customFormat="1" ht="15.75" x14ac:dyDescent="0.25">
      <c r="A60" s="243" t="s">
        <v>660</v>
      </c>
      <c r="B60" s="243" t="s">
        <v>659</v>
      </c>
      <c r="C60" s="236">
        <v>-3</v>
      </c>
      <c r="D60" s="363"/>
      <c r="E60" s="362">
        <f t="shared" si="7"/>
        <v>0.18</v>
      </c>
      <c r="F60" s="241"/>
      <c r="G60" s="237">
        <v>45</v>
      </c>
      <c r="H60" s="241"/>
      <c r="I60" s="250"/>
      <c r="J60" s="250" t="str">
        <f>IF($D60=0," ",E60/G60)</f>
        <v xml:space="preserve"> </v>
      </c>
      <c r="K60" s="250"/>
    </row>
    <row r="61" spans="1:11" s="335" customFormat="1" ht="15.75" x14ac:dyDescent="0.25">
      <c r="A61" s="243" t="s">
        <v>661</v>
      </c>
      <c r="B61" s="243" t="s">
        <v>659</v>
      </c>
      <c r="C61" s="236">
        <v>-1</v>
      </c>
      <c r="D61" s="363"/>
      <c r="E61" s="362">
        <f t="shared" si="7"/>
        <v>0.06</v>
      </c>
      <c r="F61" s="241"/>
      <c r="G61" s="237">
        <v>18</v>
      </c>
      <c r="H61" s="241"/>
      <c r="I61" s="250"/>
      <c r="J61" s="250" t="str">
        <f>IF($D61=0," ",E61/G61)</f>
        <v xml:space="preserve"> </v>
      </c>
      <c r="K61" s="250"/>
    </row>
    <row r="62" spans="1:11" s="335" customFormat="1" ht="15.75" x14ac:dyDescent="0.25">
      <c r="A62" s="244" t="s">
        <v>663</v>
      </c>
      <c r="B62" s="244" t="s">
        <v>662</v>
      </c>
      <c r="C62" s="236">
        <v>0</v>
      </c>
      <c r="D62" s="363">
        <v>39.200000000000003</v>
      </c>
      <c r="E62" s="362">
        <f t="shared" si="7"/>
        <v>39.200000000000003</v>
      </c>
      <c r="F62" s="241"/>
      <c r="G62" s="241"/>
      <c r="H62" s="237">
        <v>40</v>
      </c>
      <c r="I62" s="250"/>
      <c r="J62" s="250"/>
      <c r="K62" s="250">
        <f>IF($D62=0," ",$E62/H62)</f>
        <v>0.98000000000000009</v>
      </c>
    </row>
    <row r="63" spans="1:11" s="335" customFormat="1" ht="15.75" x14ac:dyDescent="0.25">
      <c r="A63" s="244" t="s">
        <v>664</v>
      </c>
      <c r="B63" s="244" t="s">
        <v>662</v>
      </c>
      <c r="C63" s="236">
        <v>0</v>
      </c>
      <c r="D63" s="363"/>
      <c r="E63" s="362">
        <f t="shared" si="7"/>
        <v>0</v>
      </c>
      <c r="F63" s="241"/>
      <c r="G63" s="241"/>
      <c r="H63" s="237">
        <v>60</v>
      </c>
      <c r="I63" s="250"/>
      <c r="J63" s="250"/>
      <c r="K63" s="250" t="str">
        <f>IF($D63=0," ",$E63/H63)</f>
        <v xml:space="preserve"> </v>
      </c>
    </row>
    <row r="64" spans="1:11" s="335" customFormat="1" ht="15.75" x14ac:dyDescent="0.25">
      <c r="A64" s="244" t="s">
        <v>680</v>
      </c>
      <c r="B64" s="244" t="s">
        <v>662</v>
      </c>
      <c r="C64" s="236">
        <v>0</v>
      </c>
      <c r="D64" s="363"/>
      <c r="E64" s="362">
        <f t="shared" si="7"/>
        <v>0</v>
      </c>
      <c r="F64" s="241"/>
      <c r="G64" s="241"/>
      <c r="H64" s="237">
        <v>9</v>
      </c>
      <c r="I64" s="250"/>
      <c r="J64" s="250"/>
      <c r="K64" s="250" t="str">
        <f>IF($D64=0," ",$E64/H64)</f>
        <v xml:space="preserve"> </v>
      </c>
    </row>
    <row r="65" spans="1:11" s="335" customFormat="1" ht="15.75" x14ac:dyDescent="0.25">
      <c r="A65" s="245" t="s">
        <v>396</v>
      </c>
      <c r="B65" s="245" t="s">
        <v>665</v>
      </c>
      <c r="C65" s="236">
        <v>-38</v>
      </c>
      <c r="D65" s="363">
        <v>80.400000000000006</v>
      </c>
      <c r="E65" s="362">
        <f t="shared" si="7"/>
        <v>82.68</v>
      </c>
      <c r="F65" s="237">
        <v>18</v>
      </c>
      <c r="G65" s="237">
        <v>46</v>
      </c>
      <c r="H65" s="241"/>
      <c r="I65" s="250">
        <f>IF($D65=0," ",$I$75)</f>
        <v>2.0056521739130435</v>
      </c>
      <c r="J65" s="250">
        <f>IF($D65=0," ",(E65-(F65*I65))/G65)</f>
        <v>1.0125708884688094</v>
      </c>
      <c r="K65" s="250"/>
    </row>
    <row r="66" spans="1:11" s="335" customFormat="1" ht="15.75" x14ac:dyDescent="0.25">
      <c r="A66" s="245" t="s">
        <v>666</v>
      </c>
      <c r="B66" s="245" t="s">
        <v>665</v>
      </c>
      <c r="C66" s="236">
        <v>-18</v>
      </c>
      <c r="D66" s="363"/>
      <c r="E66" s="362">
        <f t="shared" si="7"/>
        <v>1.08</v>
      </c>
      <c r="F66" s="237">
        <v>20</v>
      </c>
      <c r="G66" s="237">
        <v>20</v>
      </c>
      <c r="H66" s="241"/>
      <c r="I66" s="250" t="str">
        <f>IF($D66=0," ",$I$75)</f>
        <v xml:space="preserve"> </v>
      </c>
      <c r="J66" s="250" t="str">
        <f>IF($D66=0," ",(E66-(F66*I66))/G66)</f>
        <v xml:space="preserve"> </v>
      </c>
      <c r="K66" s="250"/>
    </row>
    <row r="67" spans="1:11" s="335" customFormat="1" ht="15.75" x14ac:dyDescent="0.25">
      <c r="A67" s="238" t="s">
        <v>677</v>
      </c>
      <c r="B67" s="238" t="s">
        <v>667</v>
      </c>
      <c r="C67" s="236">
        <v>-14</v>
      </c>
      <c r="D67" s="363"/>
      <c r="E67" s="362">
        <f t="shared" si="7"/>
        <v>0.84</v>
      </c>
      <c r="F67" s="237">
        <v>14</v>
      </c>
      <c r="G67" s="237">
        <v>10</v>
      </c>
      <c r="H67" s="237">
        <v>20</v>
      </c>
      <c r="I67" s="250" t="str">
        <f>IF($D67=0," ",$I$75)</f>
        <v xml:space="preserve"> </v>
      </c>
      <c r="J67" s="250" t="str">
        <f>IF($D67=0," ",(E67-(F67*I67))/G67)</f>
        <v xml:space="preserve"> </v>
      </c>
      <c r="K67" s="250"/>
    </row>
    <row r="68" spans="1:11" s="335" customFormat="1" ht="15.75" x14ac:dyDescent="0.25">
      <c r="A68" s="238" t="s">
        <v>668</v>
      </c>
      <c r="B68" s="238" t="s">
        <v>667</v>
      </c>
      <c r="C68" s="236">
        <v>-15</v>
      </c>
      <c r="D68" s="363"/>
      <c r="E68" s="362">
        <f t="shared" si="7"/>
        <v>0.89999999999999991</v>
      </c>
      <c r="F68" s="237">
        <v>15</v>
      </c>
      <c r="G68" s="237">
        <v>15</v>
      </c>
      <c r="H68" s="237">
        <v>15</v>
      </c>
      <c r="I68" s="250" t="str">
        <f>IF($D68=0," ",(E68-(G68*J68)-(H68*K68))/F68)</f>
        <v xml:space="preserve"> </v>
      </c>
      <c r="J68" s="250" t="str">
        <f>IF(D68=0," ",$J$75)</f>
        <v xml:space="preserve"> </v>
      </c>
      <c r="K68" s="250" t="str">
        <f>IF(D68=0," ",$K$75)</f>
        <v xml:space="preserve"> </v>
      </c>
    </row>
    <row r="69" spans="1:11" s="335" customFormat="1" ht="15.75" x14ac:dyDescent="0.25">
      <c r="A69" s="238" t="s">
        <v>681</v>
      </c>
      <c r="B69" s="238" t="s">
        <v>667</v>
      </c>
      <c r="C69" s="236">
        <v>-14</v>
      </c>
      <c r="D69" s="363"/>
      <c r="E69" s="362">
        <f t="shared" si="7"/>
        <v>0.84</v>
      </c>
      <c r="F69" s="237">
        <v>13</v>
      </c>
      <c r="G69" s="237">
        <v>9</v>
      </c>
      <c r="H69" s="237">
        <v>16</v>
      </c>
      <c r="I69" s="250" t="str">
        <f>IF($D69=0," ",(E69-(G69*J69)-(H69*K69))/F69)</f>
        <v xml:space="preserve"> </v>
      </c>
      <c r="J69" s="250" t="str">
        <f>IF(D69=0," ",$J$75)</f>
        <v xml:space="preserve"> </v>
      </c>
      <c r="K69" s="250" t="str">
        <f>IF(D69=0," ",$K$75)</f>
        <v xml:space="preserve"> </v>
      </c>
    </row>
    <row r="70" spans="1:11" s="335" customFormat="1" ht="15.75" x14ac:dyDescent="0.25">
      <c r="A70" s="246" t="s">
        <v>670</v>
      </c>
      <c r="B70" s="246" t="s">
        <v>669</v>
      </c>
      <c r="C70" s="236">
        <v>23</v>
      </c>
      <c r="D70" s="363"/>
      <c r="E70" s="362">
        <f t="shared" si="7"/>
        <v>-1.38</v>
      </c>
      <c r="F70" s="241"/>
      <c r="G70" s="237">
        <v>10</v>
      </c>
      <c r="H70" s="237">
        <v>20</v>
      </c>
      <c r="I70" s="250" t="str">
        <f>IF($D70=0," ",(E70-(G70*J70)-(H70*K70))/F70)</f>
        <v xml:space="preserve"> </v>
      </c>
      <c r="J70" s="250" t="str">
        <f>IF(D70=0," ",$J$75)</f>
        <v xml:space="preserve"> </v>
      </c>
      <c r="K70" s="250" t="str">
        <f>IF(D70=0," ",$K$75)</f>
        <v xml:space="preserve"> </v>
      </c>
    </row>
    <row r="71" spans="1:11" s="335" customFormat="1" ht="15.75" x14ac:dyDescent="0.25">
      <c r="A71" s="246" t="s">
        <v>671</v>
      </c>
      <c r="B71" s="246" t="s">
        <v>669</v>
      </c>
      <c r="C71" s="236">
        <v>30</v>
      </c>
      <c r="D71" s="363"/>
      <c r="E71" s="362">
        <f t="shared" si="7"/>
        <v>-1.7999999999999998</v>
      </c>
      <c r="F71" s="241"/>
      <c r="G71" s="237">
        <v>10</v>
      </c>
      <c r="H71" s="237">
        <v>15</v>
      </c>
      <c r="I71" s="250" t="str">
        <f>IF($D71=0," ",(E71-(G71*J71)-(H71*K71))/F71)</f>
        <v xml:space="preserve"> </v>
      </c>
      <c r="J71" s="250" t="str">
        <f>IF(D71=0," ",$J$75)</f>
        <v xml:space="preserve"> </v>
      </c>
      <c r="K71" s="250" t="str">
        <f>IF(D71=0," ",$K$75)</f>
        <v xml:space="preserve"> </v>
      </c>
    </row>
    <row r="72" spans="1:11" s="335" customFormat="1" ht="15.75" x14ac:dyDescent="0.25">
      <c r="A72" s="247"/>
      <c r="B72" s="247"/>
      <c r="C72" s="235"/>
      <c r="D72" s="235"/>
      <c r="E72" s="235"/>
      <c r="F72" s="235"/>
      <c r="G72" s="235"/>
      <c r="H72" s="235"/>
      <c r="I72" s="234"/>
      <c r="J72" s="234"/>
      <c r="K72" s="234"/>
    </row>
    <row r="73" spans="1:11" s="335" customFormat="1" ht="15.75" x14ac:dyDescent="0.25">
      <c r="A73" s="28"/>
      <c r="B73" s="28"/>
      <c r="C73" s="28"/>
      <c r="D73" s="28"/>
      <c r="E73" s="235"/>
      <c r="F73" s="28"/>
      <c r="G73" s="28"/>
      <c r="H73" s="1046" t="s">
        <v>672</v>
      </c>
      <c r="I73" s="1047"/>
      <c r="J73" s="1047"/>
      <c r="K73" s="1048"/>
    </row>
    <row r="74" spans="1:11" s="335" customFormat="1" ht="15" x14ac:dyDescent="0.25">
      <c r="A74" s="28"/>
      <c r="B74" s="28"/>
      <c r="C74" s="28"/>
      <c r="D74" s="28"/>
      <c r="E74" s="28"/>
      <c r="F74" s="28"/>
      <c r="G74" s="28"/>
      <c r="H74" s="264" t="s">
        <v>673</v>
      </c>
      <c r="I74" s="264" t="s">
        <v>109</v>
      </c>
      <c r="J74" s="264" t="s">
        <v>367</v>
      </c>
      <c r="K74" s="264" t="s">
        <v>368</v>
      </c>
    </row>
    <row r="75" spans="1:11" s="335" customFormat="1" ht="15.75" x14ac:dyDescent="0.25">
      <c r="A75" s="28"/>
      <c r="B75" s="28"/>
      <c r="C75" s="28"/>
      <c r="D75" s="28"/>
      <c r="E75" s="28"/>
      <c r="F75" s="28"/>
      <c r="G75" s="28"/>
      <c r="H75" s="262">
        <v>0.06</v>
      </c>
      <c r="I75" s="263">
        <f>MIN(I55:I59)</f>
        <v>2.0056521739130435</v>
      </c>
      <c r="J75" s="263">
        <f>MIN(J60:J66)</f>
        <v>1.0125708884688094</v>
      </c>
      <c r="K75" s="263">
        <f>MIN(K62:K64)</f>
        <v>0.98000000000000009</v>
      </c>
    </row>
  </sheetData>
  <sheetProtection password="A7DB" sheet="1" selectLockedCells="1"/>
  <mergeCells count="21">
    <mergeCell ref="O4:P4"/>
    <mergeCell ref="Q4:R4"/>
    <mergeCell ref="O7:P7"/>
    <mergeCell ref="Q7:R7"/>
    <mergeCell ref="S4:U4"/>
    <mergeCell ref="D7:E7"/>
    <mergeCell ref="F53:H53"/>
    <mergeCell ref="H7:J7"/>
    <mergeCell ref="H73:K73"/>
    <mergeCell ref="H5:J5"/>
    <mergeCell ref="S5:U5"/>
    <mergeCell ref="F7:G7"/>
    <mergeCell ref="S7:U7"/>
    <mergeCell ref="M7:N7"/>
    <mergeCell ref="I53:K53"/>
    <mergeCell ref="B4:C4"/>
    <mergeCell ref="D4:E4"/>
    <mergeCell ref="F4:G4"/>
    <mergeCell ref="M4:N4"/>
    <mergeCell ref="H4:J4"/>
    <mergeCell ref="B7:C7"/>
  </mergeCells>
  <pageMargins left="0.70866141732283472" right="0.70866141732283472" top="0.78740157480314965" bottom="0.98425196850393704" header="0.31496062992125984" footer="0.31496062992125984"/>
  <pageSetup paperSize="9" scale="65" orientation="landscape" r:id="rId1"/>
  <headerFooter>
    <oddHeader>&amp;C&amp;G&amp;R&amp;G</oddHead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F310"/>
  <sheetViews>
    <sheetView zoomScale="60" zoomScaleNormal="60" workbookViewId="0">
      <pane xSplit="17" ySplit="7" topLeftCell="R8" activePane="bottomRight" state="frozen"/>
      <selection pane="topRight" activeCell="R1" sqref="R1"/>
      <selection pane="bottomLeft" activeCell="A8" sqref="A8"/>
      <selection pane="bottomRight" activeCell="CB8" sqref="CB8"/>
    </sheetView>
  </sheetViews>
  <sheetFormatPr baseColWidth="10" defaultColWidth="11.5703125" defaultRowHeight="15" x14ac:dyDescent="0.25"/>
  <cols>
    <col min="1" max="1" width="4.42578125" style="7" bestFit="1" customWidth="1"/>
    <col min="2" max="2" width="16.85546875" style="7" customWidth="1"/>
    <col min="3" max="3" width="15.5703125" style="7" customWidth="1"/>
    <col min="4" max="4" width="7" style="7" customWidth="1"/>
    <col min="5" max="7" width="6.140625" style="7" customWidth="1"/>
    <col min="8" max="8" width="10.28515625" style="7" customWidth="1"/>
    <col min="9" max="9" width="7.85546875" style="7" customWidth="1"/>
    <col min="10" max="10" width="12.140625" style="206" customWidth="1"/>
    <col min="11" max="13" width="6.140625" style="7" customWidth="1"/>
    <col min="14" max="16" width="6.28515625" style="7" hidden="1" customWidth="1"/>
    <col min="17" max="17" width="12.42578125" style="7" hidden="1" customWidth="1"/>
    <col min="18" max="18" width="13.140625" style="7" bestFit="1" customWidth="1"/>
    <col min="19" max="19" width="13.28515625" style="7" customWidth="1"/>
    <col min="20" max="20" width="8.7109375" style="7" customWidth="1"/>
    <col min="21" max="21" width="8.7109375" style="7" hidden="1" customWidth="1"/>
    <col min="22" max="25" width="6.140625" style="7" hidden="1" customWidth="1"/>
    <col min="26" max="26" width="13.140625" style="7" bestFit="1" customWidth="1"/>
    <col min="27" max="27" width="13.28515625" style="7" customWidth="1"/>
    <col min="28" max="28" width="8.7109375" style="7" customWidth="1"/>
    <col min="29" max="29" width="8.7109375" style="7" hidden="1" customWidth="1"/>
    <col min="30" max="33" width="6.140625" style="7" hidden="1" customWidth="1"/>
    <col min="34" max="34" width="13.140625" style="7" bestFit="1" customWidth="1"/>
    <col min="35" max="35" width="13.28515625" style="7" customWidth="1"/>
    <col min="36" max="36" width="8.7109375" style="7" customWidth="1"/>
    <col min="37" max="37" width="8.7109375" style="7" hidden="1" customWidth="1"/>
    <col min="38" max="41" width="6.140625" style="7" hidden="1" customWidth="1"/>
    <col min="42" max="42" width="10.140625" style="7" hidden="1" customWidth="1"/>
    <col min="43" max="43" width="13.140625" style="7" bestFit="1" customWidth="1"/>
    <col min="44" max="44" width="8.7109375" style="7" bestFit="1" customWidth="1"/>
    <col min="45" max="45" width="6.85546875" style="7" bestFit="1" customWidth="1"/>
    <col min="46" max="46" width="6.85546875" style="7" hidden="1" customWidth="1"/>
    <col min="47" max="49" width="6.140625" style="7" hidden="1" customWidth="1"/>
    <col min="50" max="50" width="13.140625" style="7" bestFit="1" customWidth="1"/>
    <col min="51" max="51" width="9.140625" style="7" customWidth="1"/>
    <col min="52" max="52" width="6.85546875" style="7" customWidth="1"/>
    <col min="53" max="53" width="6.85546875" style="7" hidden="1" customWidth="1"/>
    <col min="54" max="55" width="6.140625" style="7" hidden="1" customWidth="1"/>
    <col min="56" max="56" width="6" style="7" hidden="1" customWidth="1"/>
    <col min="57" max="57" width="13.140625" style="7" bestFit="1" customWidth="1"/>
    <col min="58" max="58" width="9.140625" style="7" customWidth="1"/>
    <col min="59" max="59" width="6.85546875" style="7" bestFit="1" customWidth="1"/>
    <col min="60" max="60" width="6.85546875" style="7" hidden="1" customWidth="1"/>
    <col min="61" max="63" width="6.140625" style="7" hidden="1" customWidth="1"/>
    <col min="64" max="64" width="10.42578125" style="335" bestFit="1" customWidth="1"/>
    <col min="65" max="65" width="9.28515625" style="335" customWidth="1"/>
    <col min="66" max="66" width="6.7109375" style="335" bestFit="1" customWidth="1"/>
    <col min="67" max="69" width="0" style="206" hidden="1" customWidth="1"/>
    <col min="70" max="70" width="0" style="7" hidden="1" customWidth="1"/>
    <col min="71" max="71" width="10.42578125" style="7" bestFit="1" customWidth="1"/>
    <col min="72" max="72" width="9.28515625" style="7" customWidth="1"/>
    <col min="73" max="73" width="6.7109375" style="7" bestFit="1" customWidth="1"/>
    <col min="74" max="77" width="0" style="7" hidden="1" customWidth="1"/>
    <col min="78" max="78" width="10.42578125" style="7" bestFit="1" customWidth="1"/>
    <col min="79" max="79" width="9.28515625" style="7" customWidth="1"/>
    <col min="80" max="80" width="6.7109375" style="7" bestFit="1" customWidth="1"/>
    <col min="81" max="84" width="0" style="7" hidden="1" customWidth="1"/>
    <col min="85" max="16384" width="11.5703125" style="7"/>
  </cols>
  <sheetData>
    <row r="1" spans="1:84" ht="18" customHeight="1" x14ac:dyDescent="0.25">
      <c r="A1" s="56"/>
      <c r="B1" s="134" t="s">
        <v>1247</v>
      </c>
      <c r="C1" s="131"/>
      <c r="D1" s="136" t="s">
        <v>1251</v>
      </c>
      <c r="E1" s="136"/>
      <c r="F1" s="136"/>
      <c r="G1" s="56"/>
      <c r="H1" s="449">
        <f ca="1">J1-1</f>
        <v>2021</v>
      </c>
      <c r="I1" s="140" t="s">
        <v>1252</v>
      </c>
      <c r="J1" s="136">
        <f ca="1">'N-Bedarf AL'!I1</f>
        <v>2022</v>
      </c>
      <c r="K1" s="135"/>
      <c r="L1" s="135"/>
      <c r="M1" s="135"/>
      <c r="N1" s="56"/>
      <c r="O1" s="56"/>
      <c r="P1" s="56"/>
      <c r="Q1" s="56"/>
      <c r="R1" s="56"/>
      <c r="S1" s="342"/>
      <c r="T1" s="640"/>
      <c r="U1" s="640"/>
      <c r="V1" s="640"/>
      <c r="W1" s="640"/>
      <c r="X1" s="640"/>
      <c r="Y1" s="640"/>
      <c r="Z1" s="640"/>
      <c r="AA1" s="640"/>
      <c r="AB1" s="56"/>
      <c r="AC1" s="56"/>
      <c r="AD1" s="56"/>
      <c r="AE1" s="56"/>
      <c r="AF1" s="56"/>
      <c r="AG1" s="56"/>
      <c r="AH1" s="640"/>
      <c r="AI1" s="640"/>
      <c r="AJ1" s="481"/>
      <c r="AP1" s="995" t="s">
        <v>78</v>
      </c>
      <c r="AQ1" s="995"/>
      <c r="AR1" s="995"/>
      <c r="AS1" s="995"/>
      <c r="AT1" s="995"/>
      <c r="AU1" s="995"/>
      <c r="AV1" s="891"/>
      <c r="AW1" s="892"/>
      <c r="AX1" s="892"/>
      <c r="AY1" s="892"/>
      <c r="AZ1" s="892"/>
      <c r="BA1" s="892"/>
      <c r="BB1" s="893"/>
      <c r="BC1" s="995" t="s">
        <v>877</v>
      </c>
      <c r="BD1" s="995"/>
      <c r="BE1" s="995"/>
      <c r="BF1" s="995"/>
      <c r="BG1" s="995"/>
      <c r="BL1" s="1028">
        <f>'N-Bedarf AL'!V1</f>
        <v>0</v>
      </c>
      <c r="BM1" s="1015"/>
      <c r="BN1" s="1015"/>
      <c r="BO1" s="1015"/>
      <c r="BS1" s="479"/>
    </row>
    <row r="2" spans="1:84" ht="14.45" customHeight="1" x14ac:dyDescent="0.25">
      <c r="A2" s="56"/>
      <c r="B2" s="176" t="str">
        <f>"$A$1:$CB$"&amp;COUNTA(T:T,AS:AS)+7</f>
        <v>$A$1:$CB$11</v>
      </c>
      <c r="C2" s="131"/>
      <c r="D2" s="129"/>
      <c r="E2" s="137"/>
      <c r="F2" s="137"/>
      <c r="G2" s="137"/>
      <c r="H2" s="56"/>
      <c r="I2" s="56"/>
      <c r="J2" s="344"/>
      <c r="K2" s="827" t="s">
        <v>15</v>
      </c>
      <c r="L2" s="827"/>
      <c r="M2" s="827"/>
      <c r="N2" s="827"/>
      <c r="O2" s="569"/>
      <c r="P2" s="569"/>
      <c r="Q2" s="56"/>
      <c r="R2" s="56"/>
      <c r="S2" s="56"/>
      <c r="T2" s="640"/>
      <c r="U2" s="640"/>
      <c r="V2" s="640"/>
      <c r="W2" s="640"/>
      <c r="X2" s="640"/>
      <c r="Y2" s="640"/>
      <c r="Z2" s="640"/>
      <c r="AA2" s="640"/>
      <c r="AB2" s="56"/>
      <c r="AC2" s="56"/>
      <c r="AD2" s="56"/>
      <c r="AE2" s="56"/>
      <c r="AF2" s="56"/>
      <c r="AG2" s="56"/>
      <c r="AH2" s="640"/>
      <c r="AI2" s="640"/>
      <c r="AJ2" s="481"/>
      <c r="AP2" s="995" t="s">
        <v>79</v>
      </c>
      <c r="AQ2" s="995"/>
      <c r="AR2" s="995"/>
      <c r="AS2" s="995"/>
      <c r="AT2" s="995"/>
      <c r="AU2" s="995"/>
      <c r="AV2" s="891"/>
      <c r="AW2" s="892"/>
      <c r="AX2" s="892"/>
      <c r="AY2" s="892"/>
      <c r="AZ2" s="892"/>
      <c r="BA2" s="892"/>
      <c r="BB2" s="893"/>
      <c r="BC2" s="995" t="s">
        <v>878</v>
      </c>
      <c r="BD2" s="995"/>
      <c r="BE2" s="995"/>
      <c r="BF2" s="995"/>
      <c r="BG2" s="995"/>
      <c r="BL2" s="1014">
        <f>'N-Bedarf AL'!V2</f>
        <v>0</v>
      </c>
      <c r="BM2" s="1015"/>
      <c r="BN2" s="1015"/>
      <c r="BO2" s="1015"/>
      <c r="BS2" s="479"/>
    </row>
    <row r="3" spans="1:84" ht="18" x14ac:dyDescent="0.25">
      <c r="A3" s="133"/>
      <c r="B3" s="136" t="s">
        <v>81</v>
      </c>
      <c r="C3" s="133" t="s">
        <v>1048</v>
      </c>
      <c r="D3" s="135"/>
      <c r="E3" s="56"/>
      <c r="F3" s="56"/>
      <c r="G3" s="56"/>
      <c r="H3" s="56"/>
      <c r="I3" s="56"/>
      <c r="J3" s="344"/>
      <c r="K3" s="828" t="s">
        <v>16</v>
      </c>
      <c r="L3" s="828"/>
      <c r="M3" s="828"/>
      <c r="N3" s="828"/>
      <c r="O3" s="570"/>
      <c r="P3" s="570"/>
      <c r="Q3" s="56"/>
      <c r="R3" s="56"/>
      <c r="S3" s="56"/>
      <c r="T3" s="640"/>
      <c r="U3" s="640"/>
      <c r="V3" s="640"/>
      <c r="W3" s="640"/>
      <c r="X3" s="640"/>
      <c r="Y3" s="640"/>
      <c r="Z3" s="56"/>
      <c r="AA3" s="640"/>
      <c r="AB3" s="56"/>
      <c r="AC3" s="56"/>
      <c r="AD3" s="56"/>
      <c r="AE3" s="56"/>
      <c r="AF3" s="56"/>
      <c r="AG3" s="56"/>
      <c r="AH3" s="640"/>
      <c r="AI3" s="640"/>
      <c r="AJ3" s="481"/>
      <c r="AP3" s="995" t="s">
        <v>80</v>
      </c>
      <c r="AQ3" s="995"/>
      <c r="AR3" s="995"/>
      <c r="AS3" s="995"/>
      <c r="AT3" s="995"/>
      <c r="AU3" s="995"/>
      <c r="AV3" s="894">
        <f ca="1">TODAY()</f>
        <v>44596</v>
      </c>
      <c r="AW3" s="895"/>
      <c r="AX3" s="895"/>
      <c r="AY3" s="895"/>
      <c r="AZ3" s="895"/>
      <c r="BA3" s="895"/>
      <c r="BB3" s="896"/>
      <c r="BC3" s="995" t="s">
        <v>361</v>
      </c>
      <c r="BD3" s="995"/>
      <c r="BE3" s="995"/>
      <c r="BF3" s="995"/>
      <c r="BG3" s="995"/>
      <c r="BL3" s="1014" t="str">
        <f>'N-Bedarf AL'!V4</f>
        <v>4.0</v>
      </c>
      <c r="BM3" s="1015"/>
      <c r="BN3" s="1015"/>
      <c r="BO3" s="1015"/>
      <c r="BS3" s="479"/>
    </row>
    <row r="4" spans="1:84" ht="14.45" customHeight="1" x14ac:dyDescent="0.25">
      <c r="A4" s="133"/>
      <c r="B4" s="145" t="s">
        <v>1258</v>
      </c>
      <c r="C4" s="133"/>
      <c r="D4" s="132"/>
      <c r="E4" s="56"/>
      <c r="F4" s="56"/>
      <c r="G4" s="56"/>
      <c r="H4" s="882" t="s">
        <v>1082</v>
      </c>
      <c r="I4" s="882"/>
      <c r="J4" s="882"/>
      <c r="K4" s="347"/>
      <c r="L4" s="347"/>
      <c r="M4" s="347"/>
      <c r="N4" s="56"/>
      <c r="O4" s="56"/>
      <c r="P4" s="56"/>
      <c r="Q4" s="56"/>
      <c r="R4" s="56"/>
      <c r="S4" s="132"/>
      <c r="T4" s="132"/>
      <c r="U4" s="132"/>
      <c r="V4" s="132"/>
      <c r="W4" s="132"/>
      <c r="X4" s="132"/>
      <c r="Y4" s="132"/>
      <c r="Z4" s="132"/>
      <c r="AA4" s="132"/>
      <c r="AB4" s="132"/>
      <c r="AC4" s="132"/>
      <c r="AD4" s="132"/>
      <c r="AE4" s="132"/>
      <c r="AF4" s="132"/>
      <c r="AG4" s="132"/>
      <c r="AH4" s="132"/>
      <c r="AI4" s="132"/>
      <c r="AJ4" s="132"/>
      <c r="AK4" s="144"/>
      <c r="AL4" s="132"/>
      <c r="AM4" s="132"/>
      <c r="AN4" s="132"/>
      <c r="AO4" s="132"/>
      <c r="AP4" s="132"/>
      <c r="AQ4" s="132"/>
      <c r="AR4" s="132"/>
      <c r="AS4" s="140"/>
      <c r="AT4" s="140"/>
      <c r="AU4" s="140"/>
      <c r="AV4" s="140"/>
      <c r="AW4" s="140"/>
      <c r="AX4" s="140"/>
      <c r="AY4" s="146"/>
      <c r="AZ4" s="56"/>
      <c r="BA4" s="56"/>
      <c r="BB4" s="56"/>
      <c r="BC4" s="56"/>
      <c r="BD4" s="56"/>
      <c r="BE4" s="56"/>
      <c r="BF4" s="56"/>
      <c r="BG4" s="56"/>
      <c r="BH4" s="56"/>
      <c r="BI4" s="56"/>
      <c r="BJ4" s="56"/>
      <c r="BK4" s="56"/>
      <c r="BO4" s="205"/>
      <c r="BP4" s="205"/>
      <c r="BQ4" s="205"/>
    </row>
    <row r="5" spans="1:84" ht="27.95" customHeight="1" thickBot="1" x14ac:dyDescent="0.3">
      <c r="A5" s="139"/>
      <c r="B5" s="139"/>
      <c r="C5" s="139"/>
      <c r="D5" s="139"/>
      <c r="E5" s="1029" t="s">
        <v>1053</v>
      </c>
      <c r="F5" s="1029"/>
      <c r="G5" s="1030"/>
      <c r="H5" s="1026" t="s">
        <v>1083</v>
      </c>
      <c r="I5" s="1027"/>
      <c r="J5" s="460" t="s">
        <v>1081</v>
      </c>
      <c r="K5" s="918" t="s">
        <v>1170</v>
      </c>
      <c r="L5" s="984"/>
      <c r="M5" s="919"/>
      <c r="N5" s="914" t="s">
        <v>1054</v>
      </c>
      <c r="O5" s="1018"/>
      <c r="P5" s="1019"/>
      <c r="R5" s="1034" t="s">
        <v>405</v>
      </c>
      <c r="S5" s="1034"/>
      <c r="T5" s="1034"/>
      <c r="U5" s="1034"/>
      <c r="V5" s="1034"/>
      <c r="W5" s="1034"/>
      <c r="X5" s="1034"/>
      <c r="Y5" s="1034"/>
      <c r="Z5" s="1034"/>
      <c r="AA5" s="1034"/>
      <c r="AB5" s="1034"/>
      <c r="AC5" s="1034"/>
      <c r="AD5" s="1034"/>
      <c r="AE5" s="1034"/>
      <c r="AF5" s="1034"/>
      <c r="AG5" s="1034"/>
      <c r="AH5" s="1034"/>
      <c r="AI5" s="1034"/>
      <c r="AJ5" s="1034"/>
      <c r="AK5" s="411"/>
      <c r="AL5" s="411"/>
      <c r="AM5" s="411"/>
      <c r="AN5" s="411"/>
      <c r="AO5" s="411"/>
      <c r="AP5" s="177">
        <f ca="1">J1+1</f>
        <v>2023</v>
      </c>
      <c r="AQ5" s="1031" t="s">
        <v>406</v>
      </c>
      <c r="AR5" s="1031"/>
      <c r="AS5" s="1031"/>
      <c r="AT5" s="1031"/>
      <c r="AU5" s="1031"/>
      <c r="AV5" s="1031"/>
      <c r="AW5" s="1031"/>
      <c r="AX5" s="1031"/>
      <c r="AY5" s="1031"/>
      <c r="AZ5" s="1031"/>
      <c r="BA5" s="1031"/>
      <c r="BB5" s="1031"/>
      <c r="BC5" s="1031"/>
      <c r="BD5" s="1031"/>
      <c r="BE5" s="1031"/>
      <c r="BF5" s="1031"/>
      <c r="BG5" s="1031"/>
      <c r="BH5" s="1031"/>
      <c r="BI5" s="1031"/>
      <c r="BJ5" s="1031"/>
      <c r="BK5" s="1031"/>
      <c r="BL5" s="1031"/>
      <c r="BM5" s="1031"/>
      <c r="BN5" s="1031"/>
      <c r="BO5" s="1031"/>
      <c r="BP5" s="1031"/>
      <c r="BQ5" s="1031"/>
      <c r="BR5" s="1031"/>
      <c r="BS5" s="1031"/>
      <c r="BT5" s="1031"/>
      <c r="BU5" s="1031"/>
      <c r="BV5" s="1031"/>
      <c r="BW5" s="1031"/>
      <c r="BX5" s="1031"/>
      <c r="BY5" s="1031"/>
      <c r="BZ5" s="1031"/>
      <c r="CA5" s="1031"/>
      <c r="CB5" s="1031"/>
    </row>
    <row r="6" spans="1:84" ht="39.6" customHeight="1" x14ac:dyDescent="0.25">
      <c r="A6" s="815" t="s">
        <v>54</v>
      </c>
      <c r="B6" s="815" t="s">
        <v>56</v>
      </c>
      <c r="C6" s="818" t="s">
        <v>55</v>
      </c>
      <c r="D6" s="408" t="s">
        <v>57</v>
      </c>
      <c r="E6" s="408" t="s">
        <v>1052</v>
      </c>
      <c r="F6" s="408" t="s">
        <v>367</v>
      </c>
      <c r="G6" s="408" t="s">
        <v>368</v>
      </c>
      <c r="H6" s="408" t="s">
        <v>869</v>
      </c>
      <c r="I6" s="408" t="s">
        <v>868</v>
      </c>
      <c r="J6" s="408" t="s">
        <v>868</v>
      </c>
      <c r="K6" s="408" t="s">
        <v>1052</v>
      </c>
      <c r="L6" s="408" t="s">
        <v>367</v>
      </c>
      <c r="M6" s="408" t="s">
        <v>368</v>
      </c>
      <c r="N6" s="408" t="s">
        <v>1052</v>
      </c>
      <c r="O6" s="408" t="s">
        <v>367</v>
      </c>
      <c r="P6" s="408" t="s">
        <v>368</v>
      </c>
      <c r="Q6" s="914" t="s">
        <v>401</v>
      </c>
      <c r="R6" s="1057" t="s">
        <v>1168</v>
      </c>
      <c r="S6" s="1055" t="s">
        <v>363</v>
      </c>
      <c r="T6" s="503" t="s">
        <v>399</v>
      </c>
      <c r="U6" s="454"/>
      <c r="V6" s="410" t="s">
        <v>1042</v>
      </c>
      <c r="W6" s="412" t="s">
        <v>1051</v>
      </c>
      <c r="X6" s="412" t="s">
        <v>367</v>
      </c>
      <c r="Y6" s="412" t="s">
        <v>368</v>
      </c>
      <c r="Z6" s="1057" t="s">
        <v>1168</v>
      </c>
      <c r="AA6" s="1055" t="s">
        <v>363</v>
      </c>
      <c r="AB6" s="503" t="s">
        <v>399</v>
      </c>
      <c r="AC6" s="208"/>
      <c r="AD6" s="410" t="s">
        <v>1042</v>
      </c>
      <c r="AE6" s="412" t="s">
        <v>1051</v>
      </c>
      <c r="AF6" s="412" t="s">
        <v>367</v>
      </c>
      <c r="AG6" s="453" t="s">
        <v>368</v>
      </c>
      <c r="AH6" s="1057" t="s">
        <v>1168</v>
      </c>
      <c r="AI6" s="1055" t="s">
        <v>363</v>
      </c>
      <c r="AJ6" s="503" t="s">
        <v>399</v>
      </c>
      <c r="AK6" s="509"/>
      <c r="AL6" s="410" t="s">
        <v>1042</v>
      </c>
      <c r="AM6" s="412" t="s">
        <v>1051</v>
      </c>
      <c r="AN6" s="412" t="s">
        <v>367</v>
      </c>
      <c r="AO6" s="412" t="s">
        <v>368</v>
      </c>
      <c r="AP6" s="1016" t="s">
        <v>410</v>
      </c>
      <c r="AQ6" s="1053" t="s">
        <v>1168</v>
      </c>
      <c r="AR6" s="1051" t="s">
        <v>363</v>
      </c>
      <c r="AS6" s="484" t="s">
        <v>399</v>
      </c>
      <c r="AT6" s="409"/>
      <c r="AU6" s="409" t="s">
        <v>1042</v>
      </c>
      <c r="AV6" s="409" t="s">
        <v>367</v>
      </c>
      <c r="AW6" s="409" t="s">
        <v>368</v>
      </c>
      <c r="AX6" s="1053" t="s">
        <v>1168</v>
      </c>
      <c r="AY6" s="1051" t="s">
        <v>363</v>
      </c>
      <c r="AZ6" s="484" t="s">
        <v>399</v>
      </c>
      <c r="BA6" s="451"/>
      <c r="BB6" s="409" t="s">
        <v>1042</v>
      </c>
      <c r="BC6" s="409" t="s">
        <v>367</v>
      </c>
      <c r="BD6" s="409" t="s">
        <v>368</v>
      </c>
      <c r="BE6" s="1053" t="s">
        <v>1168</v>
      </c>
      <c r="BF6" s="1051" t="s">
        <v>363</v>
      </c>
      <c r="BG6" s="484" t="s">
        <v>399</v>
      </c>
      <c r="BH6" s="409"/>
      <c r="BI6" s="409" t="s">
        <v>1042</v>
      </c>
      <c r="BJ6" s="409" t="s">
        <v>367</v>
      </c>
      <c r="BK6" s="409" t="s">
        <v>368</v>
      </c>
      <c r="BL6" s="1053" t="s">
        <v>1168</v>
      </c>
      <c r="BM6" s="1051" t="s">
        <v>363</v>
      </c>
      <c r="BN6" s="484" t="s">
        <v>399</v>
      </c>
      <c r="BO6" s="451"/>
      <c r="BP6" s="450" t="s">
        <v>1042</v>
      </c>
      <c r="BQ6" s="450" t="s">
        <v>367</v>
      </c>
      <c r="BR6" s="450" t="s">
        <v>368</v>
      </c>
      <c r="BS6" s="1053" t="s">
        <v>1168</v>
      </c>
      <c r="BT6" s="1051" t="s">
        <v>363</v>
      </c>
      <c r="BU6" s="484" t="s">
        <v>399</v>
      </c>
      <c r="BV6" s="450"/>
      <c r="BW6" s="450" t="s">
        <v>1042</v>
      </c>
      <c r="BX6" s="450" t="s">
        <v>367</v>
      </c>
      <c r="BY6" s="450" t="s">
        <v>368</v>
      </c>
      <c r="BZ6" s="1053" t="s">
        <v>1168</v>
      </c>
      <c r="CA6" s="1051" t="s">
        <v>363</v>
      </c>
      <c r="CB6" s="484" t="s">
        <v>399</v>
      </c>
      <c r="CC6" s="451"/>
      <c r="CD6" s="450" t="s">
        <v>1042</v>
      </c>
      <c r="CE6" s="450" t="s">
        <v>367</v>
      </c>
      <c r="CF6" s="450" t="s">
        <v>368</v>
      </c>
    </row>
    <row r="7" spans="1:84" ht="38.25" x14ac:dyDescent="0.25">
      <c r="A7" s="815"/>
      <c r="B7" s="815"/>
      <c r="C7" s="819"/>
      <c r="D7" s="408" t="s">
        <v>58</v>
      </c>
      <c r="E7" s="408" t="s">
        <v>49</v>
      </c>
      <c r="F7" s="319" t="s">
        <v>49</v>
      </c>
      <c r="G7" s="319" t="s">
        <v>49</v>
      </c>
      <c r="H7" s="319" t="s">
        <v>49</v>
      </c>
      <c r="I7" s="319" t="s">
        <v>49</v>
      </c>
      <c r="J7" s="319" t="s">
        <v>49</v>
      </c>
      <c r="K7" s="319" t="s">
        <v>49</v>
      </c>
      <c r="L7" s="319" t="s">
        <v>49</v>
      </c>
      <c r="M7" s="319" t="s">
        <v>49</v>
      </c>
      <c r="N7" s="319" t="s">
        <v>49</v>
      </c>
      <c r="O7" s="319" t="s">
        <v>49</v>
      </c>
      <c r="P7" s="319" t="s">
        <v>49</v>
      </c>
      <c r="Q7" s="915"/>
      <c r="R7" s="1058"/>
      <c r="S7" s="1056"/>
      <c r="T7" s="504" t="s">
        <v>400</v>
      </c>
      <c r="U7" s="455"/>
      <c r="V7" s="150" t="s">
        <v>49</v>
      </c>
      <c r="W7" s="149" t="s">
        <v>49</v>
      </c>
      <c r="X7" s="149" t="s">
        <v>49</v>
      </c>
      <c r="Y7" s="149" t="s">
        <v>49</v>
      </c>
      <c r="Z7" s="1058"/>
      <c r="AA7" s="1056"/>
      <c r="AB7" s="504" t="s">
        <v>400</v>
      </c>
      <c r="AC7" s="207"/>
      <c r="AD7" s="150" t="s">
        <v>49</v>
      </c>
      <c r="AE7" s="149" t="s">
        <v>49</v>
      </c>
      <c r="AF7" s="149" t="s">
        <v>49</v>
      </c>
      <c r="AG7" s="149" t="s">
        <v>49</v>
      </c>
      <c r="AH7" s="1058"/>
      <c r="AI7" s="1056"/>
      <c r="AJ7" s="504" t="s">
        <v>400</v>
      </c>
      <c r="AK7" s="506"/>
      <c r="AL7" s="150" t="s">
        <v>49</v>
      </c>
      <c r="AM7" s="149" t="s">
        <v>49</v>
      </c>
      <c r="AN7" s="149" t="s">
        <v>49</v>
      </c>
      <c r="AO7" s="149" t="s">
        <v>49</v>
      </c>
      <c r="AP7" s="1017"/>
      <c r="AQ7" s="1054"/>
      <c r="AR7" s="1052"/>
      <c r="AS7" s="485" t="s">
        <v>14</v>
      </c>
      <c r="AT7" s="413"/>
      <c r="AU7" s="154" t="s">
        <v>49</v>
      </c>
      <c r="AV7" s="154" t="s">
        <v>49</v>
      </c>
      <c r="AW7" s="489" t="s">
        <v>49</v>
      </c>
      <c r="AX7" s="1054"/>
      <c r="AY7" s="1052"/>
      <c r="AZ7" s="485" t="s">
        <v>14</v>
      </c>
      <c r="BA7" s="452"/>
      <c r="BB7" s="154" t="s">
        <v>49</v>
      </c>
      <c r="BC7" s="154" t="s">
        <v>49</v>
      </c>
      <c r="BD7" s="154" t="s">
        <v>49</v>
      </c>
      <c r="BE7" s="1054"/>
      <c r="BF7" s="1052"/>
      <c r="BG7" s="485" t="s">
        <v>14</v>
      </c>
      <c r="BH7" s="413"/>
      <c r="BI7" s="154" t="s">
        <v>49</v>
      </c>
      <c r="BJ7" s="154" t="s">
        <v>49</v>
      </c>
      <c r="BK7" s="489" t="s">
        <v>49</v>
      </c>
      <c r="BL7" s="1054"/>
      <c r="BM7" s="1052"/>
      <c r="BN7" s="485" t="s">
        <v>14</v>
      </c>
      <c r="BO7" s="452"/>
      <c r="BP7" s="154" t="s">
        <v>49</v>
      </c>
      <c r="BQ7" s="154" t="s">
        <v>49</v>
      </c>
      <c r="BR7" s="154" t="s">
        <v>49</v>
      </c>
      <c r="BS7" s="1054"/>
      <c r="BT7" s="1052"/>
      <c r="BU7" s="485" t="s">
        <v>14</v>
      </c>
      <c r="BV7" s="456"/>
      <c r="BW7" s="154" t="s">
        <v>49</v>
      </c>
      <c r="BX7" s="154" t="s">
        <v>49</v>
      </c>
      <c r="BY7" s="489" t="s">
        <v>49</v>
      </c>
      <c r="BZ7" s="1054"/>
      <c r="CA7" s="1052"/>
      <c r="CB7" s="485" t="s">
        <v>14</v>
      </c>
      <c r="CC7" s="452"/>
      <c r="CD7" s="154" t="s">
        <v>49</v>
      </c>
      <c r="CE7" s="154" t="s">
        <v>49</v>
      </c>
      <c r="CF7" s="154" t="s">
        <v>49</v>
      </c>
    </row>
    <row r="8" spans="1:84" ht="29.45" customHeight="1" x14ac:dyDescent="0.25">
      <c r="A8" s="354">
        <f>'N-Bedarf AL'!A8</f>
        <v>1</v>
      </c>
      <c r="B8" s="354" t="str">
        <f>IF('N-Bedarf AL'!B8="","",'N-Bedarf AL'!B8)</f>
        <v/>
      </c>
      <c r="C8" s="305" t="str">
        <f>IF('N-Bedarf AL'!D8="","",'N-Bedarf AL'!D8)</f>
        <v/>
      </c>
      <c r="D8" s="32" t="str">
        <f>IF('N-Bedarf AL'!C8="","",'N-Bedarf AL'!C8)</f>
        <v/>
      </c>
      <c r="E8" s="32" t="str">
        <f>IF('N-Bedarf AL'!T8="","",'N-Bedarf AL'!T8)</f>
        <v/>
      </c>
      <c r="F8" s="32" t="str">
        <f>IF('P-Bedarf AL'!V10="","",'P-Bedarf AL'!V10)</f>
        <v/>
      </c>
      <c r="G8" s="32" t="str">
        <f>IF('P-Bedarf AL'!AB10="","",'P-Bedarf AL'!AB10)</f>
        <v/>
      </c>
      <c r="H8" s="345" t="str">
        <f>IF(OR(E8="",N8=""),"",SUM(W8,AE8,AM8))</f>
        <v/>
      </c>
      <c r="I8" s="345" t="str">
        <f>IF(OR(E8="",N8=""),"",SUM(V8,AD8,AL8))</f>
        <v/>
      </c>
      <c r="J8" s="345" t="str">
        <f>IF(OR(E8="",N8=""),"",SUM(AU8,BB8,BI8,BP8,BW8,CD8))</f>
        <v/>
      </c>
      <c r="K8" s="321">
        <f>IF(W8="",0,W8)+IF(AE8="",0,AE8)+IF(AM8="",0,AM8)+IF(AU8="",0,AU8)+IF(BB8="",0,BB8)+IF(BI8="",0,BI8)+IF(BP8="",0,BP8)+IF(BW8="",0,BW8)+IF(CD8="",0,CD8)</f>
        <v>0</v>
      </c>
      <c r="L8" s="321">
        <f>IF(X8="",0,X8)+IF(AN8="",0,AN8)+IF(AF8="",0,AF8)+IF(AV8="",0,AV8)+IF(BC8="",0,BC8)+IF(BJ8="",0,BJ8)+IF(BQ8="",0,BQ8)+IF(BX8="",0,BX8)+IF(CE8="",0,CE8)</f>
        <v>0</v>
      </c>
      <c r="M8" s="321">
        <f>IF(BY8="",0,BY8)+IF(CF8="",0,CF8)+IF(Y8="",0,Y8)+IF(AG8="",0,AG8)+IF(AW8="",0,AW8)+IF(BD8="",0,BD8)+IF(BK8="",0,BK8)+IF(AO8="",0,AO8)+IF(BR8="",0,BR8)</f>
        <v>0</v>
      </c>
      <c r="N8" s="321" t="str">
        <f>IF(E8="","",K8-E8)</f>
        <v/>
      </c>
      <c r="O8" s="321" t="str">
        <f>IF(F8="","",L8-F8)</f>
        <v/>
      </c>
      <c r="P8" s="321" t="str">
        <f>IF(G8="","",M8-G8)</f>
        <v/>
      </c>
      <c r="Q8" s="490" t="str">
        <f t="shared" ref="Q8:Q71" si="0">IF(N8="","",IF(N8&gt;0,"Achtung: N-Überhang!",""))</f>
        <v/>
      </c>
      <c r="R8" s="539"/>
      <c r="S8" s="141"/>
      <c r="T8" s="486"/>
      <c r="U8" s="501" t="str">
        <f t="shared" ref="U8:U71" si="1">IF(D8="","",T8*D8)</f>
        <v/>
      </c>
      <c r="V8" s="537" t="str">
        <f t="shared" ref="V8:V71" si="2">IF(OR(E8="",S8="",S8="keine"),"",(VLOOKUP(S8,Dünger_Formen,3,FALSE))*T8)</f>
        <v/>
      </c>
      <c r="W8" s="537" t="str">
        <f>IF(OR(E8="",S8="",S8="keine"),"",(VLOOKUP(S8,Dünger_Formen,7,FALSE))*T8)</f>
        <v/>
      </c>
      <c r="X8" s="537" t="str">
        <f t="shared" ref="X8:X71" si="3">IF(OR(F8="",S8="",S8="keine"),"",(VLOOKUP(S8,Dünger_Formen,8,FALSE))*T8)</f>
        <v/>
      </c>
      <c r="Y8" s="537" t="str">
        <f t="shared" ref="Y8:Y71" si="4">IF(OR(G8="",S8="",S8="keine"),"",(VLOOKUP(S8,Dünger_Formen,9,FALSE))*T8)</f>
        <v/>
      </c>
      <c r="Z8" s="536"/>
      <c r="AA8" s="141"/>
      <c r="AB8" s="211"/>
      <c r="AC8" s="212" t="str">
        <f t="shared" ref="AC8:AC71" si="5">IF(D8="","",AB8*D8)</f>
        <v/>
      </c>
      <c r="AD8" s="537" t="str">
        <f t="shared" ref="AD8:AD71" si="6">IF(OR(E8="",AA8="",AA8="keine"),"",(VLOOKUP(AA8,Dünger_Formen,3,FALSE))*AB8)</f>
        <v/>
      </c>
      <c r="AE8" s="537" t="str">
        <f t="shared" ref="AE8:AE71" si="7">IF(OR(E8="",AA8="",AA8="keine"),"",(VLOOKUP(AA8,Dünger_Formen,7,FALSE))*AB8)</f>
        <v/>
      </c>
      <c r="AF8" s="537" t="str">
        <f t="shared" ref="AF8:AF71" si="8">IF(OR(F8="",AA8="",AA8="keine"),"",(VLOOKUP(AA8,Dünger_Formen,8,FALSE))*AB8)</f>
        <v/>
      </c>
      <c r="AG8" s="538" t="str">
        <f t="shared" ref="AG8:AG71" si="9">IF(OR(G8="",AA8="",AA8="keine"),"",(VLOOKUP(AA8,Dünger_Formen,9,FALSE))*AB8)</f>
        <v/>
      </c>
      <c r="AH8" s="539"/>
      <c r="AI8" s="141"/>
      <c r="AJ8" s="486"/>
      <c r="AK8" s="507">
        <f t="shared" ref="AK8:AK71" si="10">IF(L8="","",AJ8*L8)</f>
        <v>0</v>
      </c>
      <c r="AL8" s="537" t="str">
        <f t="shared" ref="AL8:AL71" si="11">IF(OR(E8="",AI8="",AI8="keine"),"",(VLOOKUP(AI8,Dünger_Formen,3,FALSE))*AJ8)</f>
        <v/>
      </c>
      <c r="AM8" s="537" t="str">
        <f t="shared" ref="AM8:AM71" si="12">IF(OR(E8="",AI8="",AI8="keine"),"",(VLOOKUP(AI8,Dünger_Formen,7,FALSE))*AJ8)</f>
        <v/>
      </c>
      <c r="AN8" s="537" t="str">
        <f t="shared" ref="AN8:AN71" si="13">IF(OR(F8="",AI8="",AI8="keine"),"",(VLOOKUP(AI8,Dünger_Formen,8,FALSE))*AJ8)</f>
        <v/>
      </c>
      <c r="AO8" s="537" t="str">
        <f t="shared" ref="AO8:AO71" si="14">IF(OR(G8="",AI8="",AI8="keine"),"",(VLOOKUP(AI8,Dünger_Formen,9,FALSE))*AJ8)</f>
        <v/>
      </c>
      <c r="AP8" s="541" t="str">
        <f>IF(AND(AA8="",S8=""),"",IF(AA8="",0,IF(OR(AA8="Kompost",AA8="Bioabfallkompost",AA8="Grüngutkompost"),(AD8)*4%,(AD8)*10%))+IF(AI8="",0,IF(OR(AI8="Kompost",AI8="Bioabfallkompost",AI8="Grüngutkompost"),(AL8)*4%,(AL8)*10%))+IF(S8="",0,IF(OR(S8="Kompost",S8="Bioabfallkompost",S8="Grüngutkompost"),(V8)*4%,(V8)*10%)))</f>
        <v/>
      </c>
      <c r="AQ8" s="536"/>
      <c r="AR8" s="141"/>
      <c r="AS8" s="211"/>
      <c r="AT8" s="211" t="str">
        <f t="shared" ref="AT8:AT71" si="15">IF(D8="","",AS8*$D8)</f>
        <v/>
      </c>
      <c r="AU8" s="537" t="str">
        <f t="shared" ref="AU8:AU71" si="16">IF(OR(E8="",AR8="",AR8="keine"),"",ROUND((VLOOKUP(AR8,Dünger_Formen,3,FALSE))*AS8,0))</f>
        <v/>
      </c>
      <c r="AV8" s="537" t="str">
        <f t="shared" ref="AV8:AV71" si="17">IF(OR(F8="",AR8="",AR8="keine"),"",ROUND((VLOOKUP(AR8,Dünger_Formen,8,FALSE))*AS8,0))</f>
        <v/>
      </c>
      <c r="AW8" s="538" t="str">
        <f t="shared" ref="AW8:AW71" si="18">IF(OR(G8="",AR8="",AR8="keine"),"",ROUND((VLOOKUP(AR8,Dünger_Formen,9,FALSE))*AS8,0))</f>
        <v/>
      </c>
      <c r="AX8" s="539"/>
      <c r="AY8" s="141"/>
      <c r="AZ8" s="486"/>
      <c r="BA8" s="501" t="str">
        <f t="shared" ref="BA8:BA71" si="19">IF(D8="","",AZ8*$D8)</f>
        <v/>
      </c>
      <c r="BB8" s="537" t="str">
        <f t="shared" ref="BB8:BB71" si="20">IF(OR(E8="",AY8="",AY8="keine"),"",ROUND((VLOOKUP(AY8,Dünger_Formen,3,FALSE))*AZ8,0))</f>
        <v/>
      </c>
      <c r="BC8" s="537" t="str">
        <f>IF(OR(F8="",AY8="",AY8="keine"),"",ROUND((VLOOKUP(AY8,Dünger_Formen,8,FALSE))*AZ8,0))</f>
        <v/>
      </c>
      <c r="BD8" s="537" t="str">
        <f t="shared" ref="BD8:BD71" si="21">IF(OR(G8="",AY8="",AY8="keine"),"",ROUND((VLOOKUP(AY8,Dünger_Formen,9,FALSE))*AZ8,0))</f>
        <v/>
      </c>
      <c r="BE8" s="536"/>
      <c r="BF8" s="141"/>
      <c r="BG8" s="211"/>
      <c r="BH8" s="211" t="str">
        <f t="shared" ref="BH8:BH71" si="22">IF(D8="","",BG8*$D8)</f>
        <v/>
      </c>
      <c r="BI8" s="537" t="str">
        <f t="shared" ref="BI8:BI71" si="23">IF(OR(E8="",BF8="",BF8="keine"),"",ROUND((VLOOKUP(BF8,Dünger_Formen,3,FALSE))*BG8,0))</f>
        <v/>
      </c>
      <c r="BJ8" s="537" t="str">
        <f t="shared" ref="BJ8:BJ71" si="24">IF(OR(F8="",BF8="",BF8="keine"),"",ROUND((VLOOKUP(BF8,Dünger_Formen,8,FALSE))*BG8,0))</f>
        <v/>
      </c>
      <c r="BK8" s="538" t="str">
        <f t="shared" ref="BK8:BK71" si="25">IF(OR(G8="",BF8="",BF8="keine"),"",ROUND((VLOOKUP(BF8,Dünger_Formen,9,FALSE))*BG8,0))</f>
        <v/>
      </c>
      <c r="BL8" s="539"/>
      <c r="BM8" s="141"/>
      <c r="BN8" s="486"/>
      <c r="BO8" s="501" t="e">
        <f t="shared" ref="BO8:BO71" si="26">IF(K8="","",BN8*$D8)</f>
        <v>#VALUE!</v>
      </c>
      <c r="BP8" s="537" t="str">
        <f t="shared" ref="BP8:BP71" si="27">IF(OR(E8="",BM8="",BM8="keine"),"",ROUND((VLOOKUP(BM8,Dünger_Formen,3,FALSE))*BN8,0))</f>
        <v/>
      </c>
      <c r="BQ8" s="537" t="str">
        <f t="shared" ref="BQ8:BQ71" si="28">IF(OR(F8="",BM8="",BM8="keine"),"",ROUND((VLOOKUP(BM8,Dünger_Formen,8,FALSE))*BN8,0))</f>
        <v/>
      </c>
      <c r="BR8" s="537" t="str">
        <f t="shared" ref="BR8:BR71" si="29">IF(OR(G8="",BM8="",BM8="keine"),"",ROUND((VLOOKUP(BM8,Dünger_Formen,9,FALSE))*BN8,0))</f>
        <v/>
      </c>
      <c r="BS8" s="536"/>
      <c r="BT8" s="141"/>
      <c r="BU8" s="211"/>
      <c r="BV8" s="211" t="str">
        <f t="shared" ref="BV8:BV71" si="30">IF(R8="","",BU8*$D8)</f>
        <v/>
      </c>
      <c r="BW8" s="537" t="str">
        <f t="shared" ref="BW8:BW71" si="31">IF(OR(E8="",BT8="",BT8="keine"),"",ROUND((VLOOKUP(BT8,Dünger_Formen,3,FALSE))*BU8,0))</f>
        <v/>
      </c>
      <c r="BX8" s="537" t="str">
        <f t="shared" ref="BX8:BX71" si="32">IF(OR(F8="",BT8="",BT8="keine"),"",ROUND((VLOOKUP(BT8,Dünger_Formen,8,FALSE))*BU8,0))</f>
        <v/>
      </c>
      <c r="BY8" s="538" t="str">
        <f t="shared" ref="BY8:BY71" si="33">IF(OR(G8="",BT8="",BT8="keine"),"",ROUND((VLOOKUP(BT8,Dünger_Formen,9,FALSE))*BU8,0))</f>
        <v/>
      </c>
      <c r="BZ8" s="539"/>
      <c r="CA8" s="141"/>
      <c r="CB8" s="486"/>
      <c r="CC8" s="483" t="str">
        <f t="shared" ref="CC8:CC71" si="34">IF(Y8="","",CB8*$D8)</f>
        <v/>
      </c>
      <c r="CD8" s="153" t="str">
        <f t="shared" ref="CD8:CD71" si="35">IF(OR(E8="",CA8="",CA8="keine"),"",ROUND((VLOOKUP(CA8,Dünger_Formen,3,FALSE))*CB8,0))</f>
        <v/>
      </c>
      <c r="CE8" s="153" t="str">
        <f t="shared" ref="CE8:CE71" si="36">IF(OR(F8="",CA8="",CA8="keine"),"",ROUND((VLOOKUP(CA8,Dünger_Formen,8,FALSE))*CB8,0))</f>
        <v/>
      </c>
      <c r="CF8" s="153" t="str">
        <f t="shared" ref="CF8:CF71" si="37">IF(OR(G8="",CA8="",CA8="keine"),"",ROUND((VLOOKUP(CA8,Dünger_Formen,9,FALSE))*CB8,0))</f>
        <v/>
      </c>
    </row>
    <row r="9" spans="1:84" ht="29.45" customHeight="1" x14ac:dyDescent="0.25">
      <c r="A9" s="354">
        <f>'N-Bedarf AL'!A9</f>
        <v>2</v>
      </c>
      <c r="B9" s="354" t="str">
        <f>IF('N-Bedarf AL'!B9="","",'N-Bedarf AL'!B9)</f>
        <v/>
      </c>
      <c r="C9" s="305" t="str">
        <f>IF('N-Bedarf AL'!D9="","",'N-Bedarf AL'!D9)</f>
        <v/>
      </c>
      <c r="D9" s="32" t="str">
        <f>IF('N-Bedarf AL'!C9="","",'N-Bedarf AL'!C9)</f>
        <v/>
      </c>
      <c r="E9" s="32" t="str">
        <f>IF('N-Bedarf AL'!T9="","",'N-Bedarf AL'!T9)</f>
        <v/>
      </c>
      <c r="F9" s="32" t="str">
        <f>IF('P-Bedarf AL'!V11="","",'P-Bedarf AL'!V11)</f>
        <v/>
      </c>
      <c r="G9" s="32" t="str">
        <f>IF('P-Bedarf AL'!AB11="","",'P-Bedarf AL'!AB11)</f>
        <v/>
      </c>
      <c r="H9" s="345" t="str">
        <f t="shared" ref="H9:H72" si="38">IF(OR(E9="",N9=""),"",SUM(W9,AE9,AM9))</f>
        <v/>
      </c>
      <c r="I9" s="345" t="str">
        <f t="shared" ref="I9:I72" si="39">IF(OR(E9="",N9=""),"",SUM(V9,AD9,AL9))</f>
        <v/>
      </c>
      <c r="J9" s="345" t="str">
        <f t="shared" ref="J9:J72" si="40">IF(OR(E9="",N9=""),"",SUM(AU9,BB9,BI9))</f>
        <v/>
      </c>
      <c r="K9" s="321">
        <f t="shared" ref="K9:K72" si="41">IF(W9="",0,W9)+IF(AE9="",0,AE9)+IF(AM9="",0,AM9)+IF(AU9="",0,AU9)+IF(BB9="",0,BB9)+IF(BI9="",0,BI9)+IF(BP9="",0,BP9)+IF(BW9="",0,BW9)+IF(CD9="",0,CD9)</f>
        <v>0</v>
      </c>
      <c r="L9" s="321">
        <f t="shared" ref="L9:L72" si="42">IF(X9="",0,X9)+IF(AN9="",0,AN9)+IF(AF9="",0,AF9)+IF(AV9="",0,AV9)+IF(BC9="",0,BC9)+IF(BJ9="",0,BJ9)+IF(BQ9="",0,BQ9)+IF(BX9="",0,BX9)+IF(CE9="",0,CE9)</f>
        <v>0</v>
      </c>
      <c r="M9" s="321">
        <f t="shared" ref="M9:M72" si="43">IF(BY9="",0,BY9)+IF(CF9="",0,CF9)+IF(Y9="",0,Y9)+IF(AG9="",0,AG9)+IF(AW9="",0,AW9)+IF(BD9="",0,BD9)+IF(BK9="",0,BK9)+IF(AO9="",0,AO9)+IF(BR9="",0,BR9)</f>
        <v>0</v>
      </c>
      <c r="N9" s="321" t="str">
        <f t="shared" ref="N9:N72" si="44">IF(E9="","",K9-E9)</f>
        <v/>
      </c>
      <c r="O9" s="321" t="str">
        <f t="shared" ref="O9:O72" si="45">IF(F9="","",L9-F9)</f>
        <v/>
      </c>
      <c r="P9" s="321" t="str">
        <f t="shared" ref="P9:P72" si="46">IF(G9="","",M9-G9)</f>
        <v/>
      </c>
      <c r="Q9" s="490" t="str">
        <f t="shared" si="0"/>
        <v/>
      </c>
      <c r="R9" s="539"/>
      <c r="S9" s="141"/>
      <c r="T9" s="486"/>
      <c r="U9" s="501" t="str">
        <f t="shared" si="1"/>
        <v/>
      </c>
      <c r="V9" s="537" t="str">
        <f t="shared" si="2"/>
        <v/>
      </c>
      <c r="W9" s="537" t="str">
        <f t="shared" ref="W9:W72" si="47">IF(OR(E9="",S9="",S9="keine"),"",(VLOOKUP(S9,Dünger_Formen,7,FALSE))*T9)</f>
        <v/>
      </c>
      <c r="X9" s="537" t="str">
        <f t="shared" si="3"/>
        <v/>
      </c>
      <c r="Y9" s="537" t="str">
        <f t="shared" si="4"/>
        <v/>
      </c>
      <c r="Z9" s="536"/>
      <c r="AA9" s="141"/>
      <c r="AB9" s="211"/>
      <c r="AC9" s="212" t="str">
        <f t="shared" si="5"/>
        <v/>
      </c>
      <c r="AD9" s="537" t="str">
        <f t="shared" si="6"/>
        <v/>
      </c>
      <c r="AE9" s="537" t="str">
        <f t="shared" si="7"/>
        <v/>
      </c>
      <c r="AF9" s="537" t="str">
        <f t="shared" si="8"/>
        <v/>
      </c>
      <c r="AG9" s="538" t="str">
        <f t="shared" si="9"/>
        <v/>
      </c>
      <c r="AH9" s="539"/>
      <c r="AI9" s="141"/>
      <c r="AJ9" s="486"/>
      <c r="AK9" s="507">
        <f t="shared" si="10"/>
        <v>0</v>
      </c>
      <c r="AL9" s="537" t="str">
        <f t="shared" si="11"/>
        <v/>
      </c>
      <c r="AM9" s="537" t="str">
        <f t="shared" si="12"/>
        <v/>
      </c>
      <c r="AN9" s="537" t="str">
        <f t="shared" si="13"/>
        <v/>
      </c>
      <c r="AO9" s="537" t="str">
        <f t="shared" si="14"/>
        <v/>
      </c>
      <c r="AP9" s="541" t="str">
        <f t="shared" ref="AP9:AP72" si="48">IF(AND(AA9="",S9=""),"",IF(AA9="",0,IF(OR(AA9="Kompost",AA9="Bioabfallkompost",AA9="Grüngutkompost"),(AD9)*4%,(AD9)*10%))+IF(AI9="",0,IF(OR(AI9="Kompost",AI9="Bioabfallkompost",AI9="Grüngutkompost"),(AL9)*4%,(AL9)*10%))+IF(S9="",0,IF(OR(S9="Kompost",S9="Bioabfallkompost",S9="Grüngutkompost"),(V9)*4%,(V9)*10%)))</f>
        <v/>
      </c>
      <c r="AQ9" s="536"/>
      <c r="AR9" s="141"/>
      <c r="AS9" s="211"/>
      <c r="AT9" s="211" t="str">
        <f t="shared" si="15"/>
        <v/>
      </c>
      <c r="AU9" s="537" t="str">
        <f t="shared" si="16"/>
        <v/>
      </c>
      <c r="AV9" s="537" t="str">
        <f t="shared" si="17"/>
        <v/>
      </c>
      <c r="AW9" s="538" t="str">
        <f t="shared" si="18"/>
        <v/>
      </c>
      <c r="AX9" s="539"/>
      <c r="AY9" s="141"/>
      <c r="AZ9" s="486"/>
      <c r="BA9" s="501" t="str">
        <f t="shared" si="19"/>
        <v/>
      </c>
      <c r="BB9" s="537" t="str">
        <f t="shared" si="20"/>
        <v/>
      </c>
      <c r="BC9" s="537"/>
      <c r="BD9" s="537" t="str">
        <f t="shared" si="21"/>
        <v/>
      </c>
      <c r="BE9" s="536"/>
      <c r="BF9" s="141"/>
      <c r="BG9" s="211"/>
      <c r="BH9" s="211" t="str">
        <f t="shared" si="22"/>
        <v/>
      </c>
      <c r="BI9" s="537" t="str">
        <f t="shared" si="23"/>
        <v/>
      </c>
      <c r="BJ9" s="537" t="str">
        <f t="shared" si="24"/>
        <v/>
      </c>
      <c r="BK9" s="538" t="str">
        <f t="shared" si="25"/>
        <v/>
      </c>
      <c r="BL9" s="539"/>
      <c r="BM9" s="141"/>
      <c r="BN9" s="486"/>
      <c r="BO9" s="501" t="e">
        <f t="shared" si="26"/>
        <v>#VALUE!</v>
      </c>
      <c r="BP9" s="537" t="str">
        <f t="shared" si="27"/>
        <v/>
      </c>
      <c r="BQ9" s="537" t="str">
        <f t="shared" si="28"/>
        <v/>
      </c>
      <c r="BR9" s="537" t="str">
        <f t="shared" si="29"/>
        <v/>
      </c>
      <c r="BS9" s="536"/>
      <c r="BT9" s="141"/>
      <c r="BU9" s="211"/>
      <c r="BV9" s="211" t="str">
        <f t="shared" si="30"/>
        <v/>
      </c>
      <c r="BW9" s="537" t="str">
        <f t="shared" si="31"/>
        <v/>
      </c>
      <c r="BX9" s="537" t="str">
        <f t="shared" si="32"/>
        <v/>
      </c>
      <c r="BY9" s="538" t="str">
        <f t="shared" si="33"/>
        <v/>
      </c>
      <c r="BZ9" s="539"/>
      <c r="CA9" s="141"/>
      <c r="CB9" s="486"/>
      <c r="CC9" s="483" t="str">
        <f t="shared" si="34"/>
        <v/>
      </c>
      <c r="CD9" s="153" t="str">
        <f t="shared" si="35"/>
        <v/>
      </c>
      <c r="CE9" s="153" t="str">
        <f t="shared" si="36"/>
        <v/>
      </c>
      <c r="CF9" s="153" t="str">
        <f t="shared" si="37"/>
        <v/>
      </c>
    </row>
    <row r="10" spans="1:84" ht="29.45" customHeight="1" x14ac:dyDescent="0.25">
      <c r="A10" s="354" t="str">
        <f>'N-Bedarf AL'!A10</f>
        <v/>
      </c>
      <c r="B10" s="354" t="str">
        <f>IF('N-Bedarf AL'!B10="","",'N-Bedarf AL'!B10)</f>
        <v/>
      </c>
      <c r="C10" s="305" t="str">
        <f>IF('N-Bedarf AL'!D10="","",'N-Bedarf AL'!D10)</f>
        <v/>
      </c>
      <c r="D10" s="32" t="str">
        <f>IF('N-Bedarf AL'!C10="","",'N-Bedarf AL'!C10)</f>
        <v/>
      </c>
      <c r="E10" s="32" t="str">
        <f>IF('N-Bedarf AL'!T10="","",'N-Bedarf AL'!T10)</f>
        <v/>
      </c>
      <c r="F10" s="32" t="str">
        <f>IF('P-Bedarf AL'!V12="","",'P-Bedarf AL'!V12)</f>
        <v/>
      </c>
      <c r="G10" s="32" t="str">
        <f>IF('P-Bedarf AL'!AB12="","",'P-Bedarf AL'!AB12)</f>
        <v/>
      </c>
      <c r="H10" s="345" t="str">
        <f t="shared" si="38"/>
        <v/>
      </c>
      <c r="I10" s="345" t="str">
        <f t="shared" si="39"/>
        <v/>
      </c>
      <c r="J10" s="345" t="str">
        <f t="shared" si="40"/>
        <v/>
      </c>
      <c r="K10" s="321">
        <f t="shared" si="41"/>
        <v>0</v>
      </c>
      <c r="L10" s="321">
        <f t="shared" si="42"/>
        <v>0</v>
      </c>
      <c r="M10" s="321">
        <f t="shared" si="43"/>
        <v>0</v>
      </c>
      <c r="N10" s="321" t="str">
        <f t="shared" si="44"/>
        <v/>
      </c>
      <c r="O10" s="321" t="str">
        <f t="shared" si="45"/>
        <v/>
      </c>
      <c r="P10" s="321" t="str">
        <f t="shared" si="46"/>
        <v/>
      </c>
      <c r="Q10" s="490" t="str">
        <f t="shared" si="0"/>
        <v/>
      </c>
      <c r="R10" s="539"/>
      <c r="S10" s="141"/>
      <c r="T10" s="486"/>
      <c r="U10" s="501" t="str">
        <f t="shared" si="1"/>
        <v/>
      </c>
      <c r="V10" s="537" t="str">
        <f t="shared" si="2"/>
        <v/>
      </c>
      <c r="W10" s="537" t="str">
        <f>IF(OR(E10="",S10="",S10="keine"),"",(VLOOKUP(S10,Dünger_Formen,7,FALSE))*T10)</f>
        <v/>
      </c>
      <c r="X10" s="537" t="str">
        <f>IF(OR(F10="",S10="",S10="keine"),"",(VLOOKUP(S10,Dünger_Formen,8,FALSE))*T10)</f>
        <v/>
      </c>
      <c r="Y10" s="537" t="str">
        <f>IF(OR(G10="",S10="",S10="keine"),"",(VLOOKUP(S10,Dünger_Formen,9,FALSE))*T10)</f>
        <v/>
      </c>
      <c r="Z10" s="536"/>
      <c r="AA10" s="141"/>
      <c r="AB10" s="211"/>
      <c r="AC10" s="212" t="str">
        <f t="shared" si="5"/>
        <v/>
      </c>
      <c r="AD10" s="537" t="str">
        <f t="shared" si="6"/>
        <v/>
      </c>
      <c r="AE10" s="537" t="str">
        <f t="shared" si="7"/>
        <v/>
      </c>
      <c r="AF10" s="537" t="str">
        <f t="shared" si="8"/>
        <v/>
      </c>
      <c r="AG10" s="538" t="str">
        <f t="shared" si="9"/>
        <v/>
      </c>
      <c r="AH10" s="539"/>
      <c r="AI10" s="141"/>
      <c r="AJ10" s="486"/>
      <c r="AK10" s="507">
        <f t="shared" si="10"/>
        <v>0</v>
      </c>
      <c r="AL10" s="537" t="str">
        <f t="shared" si="11"/>
        <v/>
      </c>
      <c r="AM10" s="537" t="str">
        <f t="shared" si="12"/>
        <v/>
      </c>
      <c r="AN10" s="537" t="str">
        <f t="shared" si="13"/>
        <v/>
      </c>
      <c r="AO10" s="537" t="str">
        <f t="shared" si="14"/>
        <v/>
      </c>
      <c r="AP10" s="541" t="str">
        <f t="shared" si="48"/>
        <v/>
      </c>
      <c r="AQ10" s="536"/>
      <c r="AR10" s="141"/>
      <c r="AS10" s="211"/>
      <c r="AT10" s="211" t="str">
        <f t="shared" si="15"/>
        <v/>
      </c>
      <c r="AU10" s="537" t="str">
        <f t="shared" si="16"/>
        <v/>
      </c>
      <c r="AV10" s="537" t="str">
        <f t="shared" si="17"/>
        <v/>
      </c>
      <c r="AW10" s="538" t="str">
        <f t="shared" si="18"/>
        <v/>
      </c>
      <c r="AX10" s="539"/>
      <c r="AY10" s="141"/>
      <c r="AZ10" s="486"/>
      <c r="BA10" s="501" t="str">
        <f t="shared" si="19"/>
        <v/>
      </c>
      <c r="BB10" s="537" t="str">
        <f t="shared" si="20"/>
        <v/>
      </c>
      <c r="BC10" s="537"/>
      <c r="BD10" s="537" t="str">
        <f t="shared" si="21"/>
        <v/>
      </c>
      <c r="BE10" s="536"/>
      <c r="BF10" s="141"/>
      <c r="BG10" s="211"/>
      <c r="BH10" s="211" t="str">
        <f t="shared" si="22"/>
        <v/>
      </c>
      <c r="BI10" s="537" t="str">
        <f t="shared" si="23"/>
        <v/>
      </c>
      <c r="BJ10" s="537" t="str">
        <f t="shared" si="24"/>
        <v/>
      </c>
      <c r="BK10" s="538" t="str">
        <f t="shared" si="25"/>
        <v/>
      </c>
      <c r="BL10" s="539"/>
      <c r="BM10" s="141"/>
      <c r="BN10" s="486"/>
      <c r="BO10" s="501" t="e">
        <f t="shared" si="26"/>
        <v>#VALUE!</v>
      </c>
      <c r="BP10" s="537" t="str">
        <f t="shared" si="27"/>
        <v/>
      </c>
      <c r="BQ10" s="537" t="str">
        <f t="shared" si="28"/>
        <v/>
      </c>
      <c r="BR10" s="537" t="str">
        <f t="shared" si="29"/>
        <v/>
      </c>
      <c r="BS10" s="536"/>
      <c r="BT10" s="141"/>
      <c r="BU10" s="211"/>
      <c r="BV10" s="211" t="str">
        <f t="shared" si="30"/>
        <v/>
      </c>
      <c r="BW10" s="537" t="str">
        <f t="shared" si="31"/>
        <v/>
      </c>
      <c r="BX10" s="537" t="str">
        <f t="shared" si="32"/>
        <v/>
      </c>
      <c r="BY10" s="538" t="str">
        <f t="shared" si="33"/>
        <v/>
      </c>
      <c r="BZ10" s="539"/>
      <c r="CA10" s="141"/>
      <c r="CB10" s="486"/>
      <c r="CC10" s="483" t="str">
        <f t="shared" si="34"/>
        <v/>
      </c>
      <c r="CD10" s="153" t="str">
        <f t="shared" si="35"/>
        <v/>
      </c>
      <c r="CE10" s="153" t="str">
        <f t="shared" si="36"/>
        <v/>
      </c>
      <c r="CF10" s="153" t="str">
        <f t="shared" si="37"/>
        <v/>
      </c>
    </row>
    <row r="11" spans="1:84" ht="29.45" customHeight="1" x14ac:dyDescent="0.25">
      <c r="A11" s="354" t="str">
        <f>'N-Bedarf AL'!A11</f>
        <v/>
      </c>
      <c r="B11" s="354" t="str">
        <f>IF('N-Bedarf AL'!B11="","",'N-Bedarf AL'!B11)</f>
        <v/>
      </c>
      <c r="C11" s="305" t="str">
        <f>IF('N-Bedarf AL'!D11="","",'N-Bedarf AL'!D11)</f>
        <v/>
      </c>
      <c r="D11" s="32" t="str">
        <f>IF('N-Bedarf AL'!C11="","",'N-Bedarf AL'!C11)</f>
        <v/>
      </c>
      <c r="E11" s="32" t="str">
        <f>IF('N-Bedarf AL'!T11="","",'N-Bedarf AL'!T11)</f>
        <v/>
      </c>
      <c r="F11" s="32" t="str">
        <f>IF('P-Bedarf AL'!V13="","",'P-Bedarf AL'!V13)</f>
        <v/>
      </c>
      <c r="G11" s="32" t="str">
        <f>IF('P-Bedarf AL'!AB13="","",'P-Bedarf AL'!AB13)</f>
        <v/>
      </c>
      <c r="H11" s="345" t="str">
        <f t="shared" si="38"/>
        <v/>
      </c>
      <c r="I11" s="345" t="str">
        <f t="shared" si="39"/>
        <v/>
      </c>
      <c r="J11" s="345" t="str">
        <f t="shared" si="40"/>
        <v/>
      </c>
      <c r="K11" s="321">
        <f t="shared" si="41"/>
        <v>0</v>
      </c>
      <c r="L11" s="321">
        <f t="shared" si="42"/>
        <v>0</v>
      </c>
      <c r="M11" s="321">
        <f t="shared" si="43"/>
        <v>0</v>
      </c>
      <c r="N11" s="321" t="str">
        <f t="shared" si="44"/>
        <v/>
      </c>
      <c r="O11" s="321" t="str">
        <f t="shared" si="45"/>
        <v/>
      </c>
      <c r="P11" s="321" t="str">
        <f t="shared" si="46"/>
        <v/>
      </c>
      <c r="Q11" s="490" t="str">
        <f t="shared" si="0"/>
        <v/>
      </c>
      <c r="R11" s="539"/>
      <c r="S11" s="141"/>
      <c r="T11" s="486"/>
      <c r="U11" s="501" t="str">
        <f t="shared" si="1"/>
        <v/>
      </c>
      <c r="V11" s="537" t="str">
        <f t="shared" si="2"/>
        <v/>
      </c>
      <c r="W11" s="537" t="str">
        <f t="shared" si="47"/>
        <v/>
      </c>
      <c r="X11" s="537" t="str">
        <f t="shared" si="3"/>
        <v/>
      </c>
      <c r="Y11" s="537" t="str">
        <f t="shared" si="4"/>
        <v/>
      </c>
      <c r="Z11" s="536"/>
      <c r="AA11" s="141"/>
      <c r="AB11" s="211"/>
      <c r="AC11" s="212" t="str">
        <f t="shared" si="5"/>
        <v/>
      </c>
      <c r="AD11" s="537" t="str">
        <f t="shared" si="6"/>
        <v/>
      </c>
      <c r="AE11" s="537" t="str">
        <f t="shared" si="7"/>
        <v/>
      </c>
      <c r="AF11" s="537" t="str">
        <f t="shared" si="8"/>
        <v/>
      </c>
      <c r="AG11" s="538" t="str">
        <f t="shared" si="9"/>
        <v/>
      </c>
      <c r="AH11" s="539"/>
      <c r="AI11" s="141"/>
      <c r="AJ11" s="486"/>
      <c r="AK11" s="507">
        <f t="shared" si="10"/>
        <v>0</v>
      </c>
      <c r="AL11" s="537" t="str">
        <f t="shared" si="11"/>
        <v/>
      </c>
      <c r="AM11" s="537" t="str">
        <f t="shared" si="12"/>
        <v/>
      </c>
      <c r="AN11" s="537" t="str">
        <f t="shared" si="13"/>
        <v/>
      </c>
      <c r="AO11" s="537" t="str">
        <f t="shared" si="14"/>
        <v/>
      </c>
      <c r="AP11" s="541" t="str">
        <f t="shared" si="48"/>
        <v/>
      </c>
      <c r="AQ11" s="536"/>
      <c r="AR11" s="141"/>
      <c r="AS11" s="211"/>
      <c r="AT11" s="211" t="str">
        <f t="shared" si="15"/>
        <v/>
      </c>
      <c r="AU11" s="537" t="str">
        <f t="shared" si="16"/>
        <v/>
      </c>
      <c r="AV11" s="537" t="str">
        <f t="shared" si="17"/>
        <v/>
      </c>
      <c r="AW11" s="538" t="str">
        <f t="shared" si="18"/>
        <v/>
      </c>
      <c r="AX11" s="539"/>
      <c r="AY11" s="141"/>
      <c r="AZ11" s="486"/>
      <c r="BA11" s="501" t="str">
        <f t="shared" si="19"/>
        <v/>
      </c>
      <c r="BB11" s="537" t="str">
        <f t="shared" si="20"/>
        <v/>
      </c>
      <c r="BC11" s="537"/>
      <c r="BD11" s="537" t="str">
        <f t="shared" si="21"/>
        <v/>
      </c>
      <c r="BE11" s="536"/>
      <c r="BF11" s="141"/>
      <c r="BG11" s="211"/>
      <c r="BH11" s="211" t="str">
        <f t="shared" si="22"/>
        <v/>
      </c>
      <c r="BI11" s="537" t="str">
        <f t="shared" si="23"/>
        <v/>
      </c>
      <c r="BJ11" s="537" t="str">
        <f t="shared" si="24"/>
        <v/>
      </c>
      <c r="BK11" s="538" t="str">
        <f t="shared" si="25"/>
        <v/>
      </c>
      <c r="BL11" s="539"/>
      <c r="BM11" s="141"/>
      <c r="BN11" s="486"/>
      <c r="BO11" s="501" t="e">
        <f t="shared" si="26"/>
        <v>#VALUE!</v>
      </c>
      <c r="BP11" s="537" t="str">
        <f t="shared" si="27"/>
        <v/>
      </c>
      <c r="BQ11" s="537" t="str">
        <f t="shared" si="28"/>
        <v/>
      </c>
      <c r="BR11" s="537" t="str">
        <f t="shared" si="29"/>
        <v/>
      </c>
      <c r="BS11" s="536"/>
      <c r="BT11" s="141"/>
      <c r="BU11" s="211"/>
      <c r="BV11" s="211" t="str">
        <f t="shared" si="30"/>
        <v/>
      </c>
      <c r="BW11" s="537" t="str">
        <f t="shared" si="31"/>
        <v/>
      </c>
      <c r="BX11" s="537" t="str">
        <f t="shared" si="32"/>
        <v/>
      </c>
      <c r="BY11" s="538" t="str">
        <f t="shared" si="33"/>
        <v/>
      </c>
      <c r="BZ11" s="539"/>
      <c r="CA11" s="141"/>
      <c r="CB11" s="486"/>
      <c r="CC11" s="483" t="str">
        <f t="shared" si="34"/>
        <v/>
      </c>
      <c r="CD11" s="153" t="str">
        <f t="shared" si="35"/>
        <v/>
      </c>
      <c r="CE11" s="153" t="str">
        <f t="shared" si="36"/>
        <v/>
      </c>
      <c r="CF11" s="153" t="str">
        <f t="shared" si="37"/>
        <v/>
      </c>
    </row>
    <row r="12" spans="1:84" ht="29.45" customHeight="1" x14ac:dyDescent="0.25">
      <c r="A12" s="354" t="str">
        <f>'N-Bedarf AL'!A12</f>
        <v/>
      </c>
      <c r="B12" s="354" t="str">
        <f>IF('N-Bedarf AL'!B12="","",'N-Bedarf AL'!B12)</f>
        <v/>
      </c>
      <c r="C12" s="305" t="str">
        <f>IF('N-Bedarf AL'!D12="","",'N-Bedarf AL'!D12)</f>
        <v/>
      </c>
      <c r="D12" s="32" t="str">
        <f>IF('N-Bedarf AL'!C12="","",'N-Bedarf AL'!C12)</f>
        <v/>
      </c>
      <c r="E12" s="32" t="str">
        <f>IF('N-Bedarf AL'!T12="","",'N-Bedarf AL'!T12)</f>
        <v/>
      </c>
      <c r="F12" s="32" t="str">
        <f>IF('P-Bedarf AL'!V14="","",'P-Bedarf AL'!V14)</f>
        <v/>
      </c>
      <c r="G12" s="32" t="str">
        <f>IF('P-Bedarf AL'!AB14="","",'P-Bedarf AL'!AB14)</f>
        <v/>
      </c>
      <c r="H12" s="345" t="str">
        <f t="shared" si="38"/>
        <v/>
      </c>
      <c r="I12" s="345" t="str">
        <f t="shared" si="39"/>
        <v/>
      </c>
      <c r="J12" s="345" t="str">
        <f t="shared" si="40"/>
        <v/>
      </c>
      <c r="K12" s="321">
        <f t="shared" si="41"/>
        <v>0</v>
      </c>
      <c r="L12" s="321">
        <f t="shared" si="42"/>
        <v>0</v>
      </c>
      <c r="M12" s="321">
        <f t="shared" si="43"/>
        <v>0</v>
      </c>
      <c r="N12" s="321" t="str">
        <f t="shared" si="44"/>
        <v/>
      </c>
      <c r="O12" s="321" t="str">
        <f t="shared" si="45"/>
        <v/>
      </c>
      <c r="P12" s="321" t="str">
        <f t="shared" si="46"/>
        <v/>
      </c>
      <c r="Q12" s="490" t="str">
        <f t="shared" si="0"/>
        <v/>
      </c>
      <c r="R12" s="539"/>
      <c r="S12" s="141"/>
      <c r="T12" s="486"/>
      <c r="U12" s="501" t="str">
        <f t="shared" si="1"/>
        <v/>
      </c>
      <c r="V12" s="537" t="str">
        <f t="shared" si="2"/>
        <v/>
      </c>
      <c r="W12" s="537" t="str">
        <f t="shared" si="47"/>
        <v/>
      </c>
      <c r="X12" s="537" t="str">
        <f t="shared" si="3"/>
        <v/>
      </c>
      <c r="Y12" s="537" t="str">
        <f t="shared" si="4"/>
        <v/>
      </c>
      <c r="Z12" s="536"/>
      <c r="AA12" s="141"/>
      <c r="AB12" s="211"/>
      <c r="AC12" s="212" t="str">
        <f t="shared" si="5"/>
        <v/>
      </c>
      <c r="AD12" s="537" t="str">
        <f t="shared" si="6"/>
        <v/>
      </c>
      <c r="AE12" s="537" t="str">
        <f t="shared" si="7"/>
        <v/>
      </c>
      <c r="AF12" s="537" t="str">
        <f t="shared" si="8"/>
        <v/>
      </c>
      <c r="AG12" s="538" t="str">
        <f t="shared" si="9"/>
        <v/>
      </c>
      <c r="AH12" s="539"/>
      <c r="AI12" s="141"/>
      <c r="AJ12" s="486"/>
      <c r="AK12" s="507">
        <f t="shared" si="10"/>
        <v>0</v>
      </c>
      <c r="AL12" s="537" t="str">
        <f t="shared" si="11"/>
        <v/>
      </c>
      <c r="AM12" s="537" t="str">
        <f t="shared" si="12"/>
        <v/>
      </c>
      <c r="AN12" s="537" t="str">
        <f t="shared" si="13"/>
        <v/>
      </c>
      <c r="AO12" s="537" t="str">
        <f t="shared" si="14"/>
        <v/>
      </c>
      <c r="AP12" s="541" t="str">
        <f t="shared" si="48"/>
        <v/>
      </c>
      <c r="AQ12" s="536"/>
      <c r="AR12" s="141"/>
      <c r="AS12" s="211"/>
      <c r="AT12" s="211" t="str">
        <f t="shared" si="15"/>
        <v/>
      </c>
      <c r="AU12" s="537" t="str">
        <f t="shared" si="16"/>
        <v/>
      </c>
      <c r="AV12" s="537" t="str">
        <f t="shared" si="17"/>
        <v/>
      </c>
      <c r="AW12" s="538" t="str">
        <f t="shared" si="18"/>
        <v/>
      </c>
      <c r="AX12" s="539"/>
      <c r="AY12" s="141"/>
      <c r="AZ12" s="486"/>
      <c r="BA12" s="501" t="str">
        <f t="shared" si="19"/>
        <v/>
      </c>
      <c r="BB12" s="537" t="str">
        <f t="shared" si="20"/>
        <v/>
      </c>
      <c r="BC12" s="537"/>
      <c r="BD12" s="537" t="str">
        <f t="shared" si="21"/>
        <v/>
      </c>
      <c r="BE12" s="536"/>
      <c r="BF12" s="141"/>
      <c r="BG12" s="211"/>
      <c r="BH12" s="211" t="str">
        <f t="shared" si="22"/>
        <v/>
      </c>
      <c r="BI12" s="537" t="str">
        <f t="shared" si="23"/>
        <v/>
      </c>
      <c r="BJ12" s="537" t="str">
        <f t="shared" si="24"/>
        <v/>
      </c>
      <c r="BK12" s="538" t="str">
        <f t="shared" si="25"/>
        <v/>
      </c>
      <c r="BL12" s="539"/>
      <c r="BM12" s="141"/>
      <c r="BN12" s="486"/>
      <c r="BO12" s="501" t="e">
        <f t="shared" si="26"/>
        <v>#VALUE!</v>
      </c>
      <c r="BP12" s="537" t="str">
        <f t="shared" si="27"/>
        <v/>
      </c>
      <c r="BQ12" s="537" t="str">
        <f t="shared" si="28"/>
        <v/>
      </c>
      <c r="BR12" s="537" t="str">
        <f t="shared" si="29"/>
        <v/>
      </c>
      <c r="BS12" s="536"/>
      <c r="BT12" s="141"/>
      <c r="BU12" s="211"/>
      <c r="BV12" s="211" t="str">
        <f t="shared" si="30"/>
        <v/>
      </c>
      <c r="BW12" s="537" t="str">
        <f t="shared" si="31"/>
        <v/>
      </c>
      <c r="BX12" s="537" t="str">
        <f t="shared" si="32"/>
        <v/>
      </c>
      <c r="BY12" s="538" t="str">
        <f t="shared" si="33"/>
        <v/>
      </c>
      <c r="BZ12" s="539"/>
      <c r="CA12" s="141"/>
      <c r="CB12" s="486"/>
      <c r="CC12" s="483" t="str">
        <f t="shared" si="34"/>
        <v/>
      </c>
      <c r="CD12" s="153" t="str">
        <f t="shared" si="35"/>
        <v/>
      </c>
      <c r="CE12" s="153" t="str">
        <f t="shared" si="36"/>
        <v/>
      </c>
      <c r="CF12" s="153" t="str">
        <f t="shared" si="37"/>
        <v/>
      </c>
    </row>
    <row r="13" spans="1:84" ht="29.45" customHeight="1" x14ac:dyDescent="0.25">
      <c r="A13" s="354" t="str">
        <f>'N-Bedarf AL'!A13</f>
        <v/>
      </c>
      <c r="B13" s="354" t="str">
        <f>IF('N-Bedarf AL'!B13="","",'N-Bedarf AL'!B13)</f>
        <v/>
      </c>
      <c r="C13" s="305" t="str">
        <f>IF('N-Bedarf AL'!D13="","",'N-Bedarf AL'!D13)</f>
        <v/>
      </c>
      <c r="D13" s="32" t="str">
        <f>IF('N-Bedarf AL'!C13="","",'N-Bedarf AL'!C13)</f>
        <v/>
      </c>
      <c r="E13" s="32" t="str">
        <f>IF('N-Bedarf AL'!T13="","",'N-Bedarf AL'!T13)</f>
        <v/>
      </c>
      <c r="F13" s="32" t="str">
        <f>IF('P-Bedarf AL'!V15="","",'P-Bedarf AL'!V15)</f>
        <v/>
      </c>
      <c r="G13" s="32" t="str">
        <f>IF('P-Bedarf AL'!AB15="","",'P-Bedarf AL'!AB15)</f>
        <v/>
      </c>
      <c r="H13" s="345" t="str">
        <f t="shared" si="38"/>
        <v/>
      </c>
      <c r="I13" s="345" t="str">
        <f t="shared" si="39"/>
        <v/>
      </c>
      <c r="J13" s="345" t="str">
        <f t="shared" si="40"/>
        <v/>
      </c>
      <c r="K13" s="321">
        <f t="shared" si="41"/>
        <v>0</v>
      </c>
      <c r="L13" s="321">
        <f t="shared" si="42"/>
        <v>0</v>
      </c>
      <c r="M13" s="321">
        <f t="shared" si="43"/>
        <v>0</v>
      </c>
      <c r="N13" s="321" t="str">
        <f t="shared" si="44"/>
        <v/>
      </c>
      <c r="O13" s="321" t="str">
        <f t="shared" si="45"/>
        <v/>
      </c>
      <c r="P13" s="321" t="str">
        <f t="shared" si="46"/>
        <v/>
      </c>
      <c r="Q13" s="490" t="str">
        <f t="shared" si="0"/>
        <v/>
      </c>
      <c r="R13" s="539"/>
      <c r="S13" s="141"/>
      <c r="T13" s="486"/>
      <c r="U13" s="501" t="str">
        <f t="shared" si="1"/>
        <v/>
      </c>
      <c r="V13" s="537" t="str">
        <f t="shared" si="2"/>
        <v/>
      </c>
      <c r="W13" s="537" t="str">
        <f t="shared" si="47"/>
        <v/>
      </c>
      <c r="X13" s="537" t="str">
        <f t="shared" si="3"/>
        <v/>
      </c>
      <c r="Y13" s="537" t="str">
        <f t="shared" si="4"/>
        <v/>
      </c>
      <c r="Z13" s="536"/>
      <c r="AA13" s="141"/>
      <c r="AB13" s="211"/>
      <c r="AC13" s="212" t="str">
        <f t="shared" si="5"/>
        <v/>
      </c>
      <c r="AD13" s="537" t="str">
        <f t="shared" si="6"/>
        <v/>
      </c>
      <c r="AE13" s="537" t="str">
        <f t="shared" si="7"/>
        <v/>
      </c>
      <c r="AF13" s="537" t="str">
        <f t="shared" si="8"/>
        <v/>
      </c>
      <c r="AG13" s="538" t="str">
        <f t="shared" si="9"/>
        <v/>
      </c>
      <c r="AH13" s="539"/>
      <c r="AI13" s="141"/>
      <c r="AJ13" s="486"/>
      <c r="AK13" s="507">
        <f t="shared" si="10"/>
        <v>0</v>
      </c>
      <c r="AL13" s="537" t="str">
        <f t="shared" si="11"/>
        <v/>
      </c>
      <c r="AM13" s="537" t="str">
        <f t="shared" si="12"/>
        <v/>
      </c>
      <c r="AN13" s="537" t="str">
        <f t="shared" si="13"/>
        <v/>
      </c>
      <c r="AO13" s="537" t="str">
        <f t="shared" si="14"/>
        <v/>
      </c>
      <c r="AP13" s="541" t="str">
        <f t="shared" si="48"/>
        <v/>
      </c>
      <c r="AQ13" s="536"/>
      <c r="AR13" s="141"/>
      <c r="AS13" s="211"/>
      <c r="AT13" s="211" t="str">
        <f t="shared" si="15"/>
        <v/>
      </c>
      <c r="AU13" s="537" t="str">
        <f t="shared" si="16"/>
        <v/>
      </c>
      <c r="AV13" s="537" t="str">
        <f t="shared" si="17"/>
        <v/>
      </c>
      <c r="AW13" s="538" t="str">
        <f t="shared" si="18"/>
        <v/>
      </c>
      <c r="AX13" s="539"/>
      <c r="AY13" s="141"/>
      <c r="AZ13" s="486"/>
      <c r="BA13" s="501" t="str">
        <f t="shared" si="19"/>
        <v/>
      </c>
      <c r="BB13" s="537" t="str">
        <f t="shared" si="20"/>
        <v/>
      </c>
      <c r="BC13" s="537"/>
      <c r="BD13" s="537" t="str">
        <f t="shared" si="21"/>
        <v/>
      </c>
      <c r="BE13" s="536"/>
      <c r="BF13" s="141"/>
      <c r="BG13" s="211"/>
      <c r="BH13" s="211" t="str">
        <f t="shared" si="22"/>
        <v/>
      </c>
      <c r="BI13" s="537" t="str">
        <f t="shared" si="23"/>
        <v/>
      </c>
      <c r="BJ13" s="537" t="str">
        <f t="shared" si="24"/>
        <v/>
      </c>
      <c r="BK13" s="538" t="str">
        <f t="shared" si="25"/>
        <v/>
      </c>
      <c r="BL13" s="539"/>
      <c r="BM13" s="141"/>
      <c r="BN13" s="486"/>
      <c r="BO13" s="501" t="e">
        <f t="shared" si="26"/>
        <v>#VALUE!</v>
      </c>
      <c r="BP13" s="537" t="str">
        <f t="shared" si="27"/>
        <v/>
      </c>
      <c r="BQ13" s="537" t="str">
        <f t="shared" si="28"/>
        <v/>
      </c>
      <c r="BR13" s="537" t="str">
        <f t="shared" si="29"/>
        <v/>
      </c>
      <c r="BS13" s="536"/>
      <c r="BT13" s="141"/>
      <c r="BU13" s="211"/>
      <c r="BV13" s="211" t="str">
        <f t="shared" si="30"/>
        <v/>
      </c>
      <c r="BW13" s="537" t="str">
        <f t="shared" si="31"/>
        <v/>
      </c>
      <c r="BX13" s="537" t="str">
        <f t="shared" si="32"/>
        <v/>
      </c>
      <c r="BY13" s="538" t="str">
        <f t="shared" si="33"/>
        <v/>
      </c>
      <c r="BZ13" s="539"/>
      <c r="CA13" s="141"/>
      <c r="CB13" s="486"/>
      <c r="CC13" s="483" t="str">
        <f t="shared" si="34"/>
        <v/>
      </c>
      <c r="CD13" s="153" t="str">
        <f t="shared" si="35"/>
        <v/>
      </c>
      <c r="CE13" s="153" t="str">
        <f t="shared" si="36"/>
        <v/>
      </c>
      <c r="CF13" s="153" t="str">
        <f t="shared" si="37"/>
        <v/>
      </c>
    </row>
    <row r="14" spans="1:84" ht="29.45" customHeight="1" x14ac:dyDescent="0.25">
      <c r="A14" s="354" t="str">
        <f>'N-Bedarf AL'!A14</f>
        <v/>
      </c>
      <c r="B14" s="354" t="str">
        <f>IF('N-Bedarf AL'!B14="","",'N-Bedarf AL'!B14)</f>
        <v/>
      </c>
      <c r="C14" s="305" t="str">
        <f>IF('N-Bedarf AL'!D14="","",'N-Bedarf AL'!D14)</f>
        <v/>
      </c>
      <c r="D14" s="32" t="str">
        <f>IF('N-Bedarf AL'!C14="","",'N-Bedarf AL'!C14)</f>
        <v/>
      </c>
      <c r="E14" s="32" t="str">
        <f>IF('N-Bedarf AL'!T14="","",'N-Bedarf AL'!T14)</f>
        <v/>
      </c>
      <c r="F14" s="32" t="str">
        <f>IF('P-Bedarf AL'!V16="","",'P-Bedarf AL'!V16)</f>
        <v/>
      </c>
      <c r="G14" s="32" t="str">
        <f>IF('P-Bedarf AL'!AB16="","",'P-Bedarf AL'!AB16)</f>
        <v/>
      </c>
      <c r="H14" s="345" t="str">
        <f t="shared" si="38"/>
        <v/>
      </c>
      <c r="I14" s="345" t="str">
        <f t="shared" si="39"/>
        <v/>
      </c>
      <c r="J14" s="345" t="str">
        <f t="shared" si="40"/>
        <v/>
      </c>
      <c r="K14" s="321">
        <f t="shared" si="41"/>
        <v>0</v>
      </c>
      <c r="L14" s="321">
        <f t="shared" si="42"/>
        <v>0</v>
      </c>
      <c r="M14" s="321">
        <f t="shared" si="43"/>
        <v>0</v>
      </c>
      <c r="N14" s="321" t="str">
        <f t="shared" si="44"/>
        <v/>
      </c>
      <c r="O14" s="321" t="str">
        <f t="shared" si="45"/>
        <v/>
      </c>
      <c r="P14" s="321" t="str">
        <f t="shared" si="46"/>
        <v/>
      </c>
      <c r="Q14" s="490" t="str">
        <f t="shared" si="0"/>
        <v/>
      </c>
      <c r="R14" s="539"/>
      <c r="S14" s="141"/>
      <c r="T14" s="486"/>
      <c r="U14" s="501" t="str">
        <f t="shared" si="1"/>
        <v/>
      </c>
      <c r="V14" s="537" t="str">
        <f t="shared" si="2"/>
        <v/>
      </c>
      <c r="W14" s="537" t="str">
        <f t="shared" si="47"/>
        <v/>
      </c>
      <c r="X14" s="537" t="str">
        <f t="shared" si="3"/>
        <v/>
      </c>
      <c r="Y14" s="537" t="str">
        <f t="shared" si="4"/>
        <v/>
      </c>
      <c r="Z14" s="536"/>
      <c r="AA14" s="141"/>
      <c r="AB14" s="211"/>
      <c r="AC14" s="212" t="str">
        <f t="shared" si="5"/>
        <v/>
      </c>
      <c r="AD14" s="537" t="str">
        <f t="shared" si="6"/>
        <v/>
      </c>
      <c r="AE14" s="537" t="str">
        <f t="shared" si="7"/>
        <v/>
      </c>
      <c r="AF14" s="537" t="str">
        <f t="shared" si="8"/>
        <v/>
      </c>
      <c r="AG14" s="538" t="str">
        <f t="shared" si="9"/>
        <v/>
      </c>
      <c r="AH14" s="539"/>
      <c r="AI14" s="141"/>
      <c r="AJ14" s="486"/>
      <c r="AK14" s="507">
        <f t="shared" si="10"/>
        <v>0</v>
      </c>
      <c r="AL14" s="537" t="str">
        <f t="shared" si="11"/>
        <v/>
      </c>
      <c r="AM14" s="537" t="str">
        <f t="shared" si="12"/>
        <v/>
      </c>
      <c r="AN14" s="537" t="str">
        <f t="shared" si="13"/>
        <v/>
      </c>
      <c r="AO14" s="537" t="str">
        <f t="shared" si="14"/>
        <v/>
      </c>
      <c r="AP14" s="541" t="str">
        <f t="shared" si="48"/>
        <v/>
      </c>
      <c r="AQ14" s="536"/>
      <c r="AR14" s="141"/>
      <c r="AS14" s="211"/>
      <c r="AT14" s="211" t="str">
        <f t="shared" si="15"/>
        <v/>
      </c>
      <c r="AU14" s="537" t="str">
        <f t="shared" si="16"/>
        <v/>
      </c>
      <c r="AV14" s="537" t="str">
        <f t="shared" si="17"/>
        <v/>
      </c>
      <c r="AW14" s="538" t="str">
        <f t="shared" si="18"/>
        <v/>
      </c>
      <c r="AX14" s="539"/>
      <c r="AY14" s="141"/>
      <c r="AZ14" s="486"/>
      <c r="BA14" s="501" t="str">
        <f t="shared" si="19"/>
        <v/>
      </c>
      <c r="BB14" s="537" t="str">
        <f t="shared" si="20"/>
        <v/>
      </c>
      <c r="BC14" s="537"/>
      <c r="BD14" s="537" t="str">
        <f t="shared" si="21"/>
        <v/>
      </c>
      <c r="BE14" s="536"/>
      <c r="BF14" s="141"/>
      <c r="BG14" s="211"/>
      <c r="BH14" s="211" t="str">
        <f t="shared" si="22"/>
        <v/>
      </c>
      <c r="BI14" s="537" t="str">
        <f t="shared" si="23"/>
        <v/>
      </c>
      <c r="BJ14" s="537" t="str">
        <f t="shared" si="24"/>
        <v/>
      </c>
      <c r="BK14" s="538" t="str">
        <f t="shared" si="25"/>
        <v/>
      </c>
      <c r="BL14" s="539"/>
      <c r="BM14" s="141"/>
      <c r="BN14" s="486"/>
      <c r="BO14" s="501" t="e">
        <f t="shared" si="26"/>
        <v>#VALUE!</v>
      </c>
      <c r="BP14" s="537" t="str">
        <f t="shared" si="27"/>
        <v/>
      </c>
      <c r="BQ14" s="537" t="str">
        <f t="shared" si="28"/>
        <v/>
      </c>
      <c r="BR14" s="537" t="str">
        <f t="shared" si="29"/>
        <v/>
      </c>
      <c r="BS14" s="536"/>
      <c r="BT14" s="141"/>
      <c r="BU14" s="211"/>
      <c r="BV14" s="211" t="str">
        <f t="shared" si="30"/>
        <v/>
      </c>
      <c r="BW14" s="537" t="str">
        <f t="shared" si="31"/>
        <v/>
      </c>
      <c r="BX14" s="537" t="str">
        <f t="shared" si="32"/>
        <v/>
      </c>
      <c r="BY14" s="538" t="str">
        <f t="shared" si="33"/>
        <v/>
      </c>
      <c r="BZ14" s="539"/>
      <c r="CA14" s="141"/>
      <c r="CB14" s="486"/>
      <c r="CC14" s="483" t="str">
        <f t="shared" si="34"/>
        <v/>
      </c>
      <c r="CD14" s="153" t="str">
        <f t="shared" si="35"/>
        <v/>
      </c>
      <c r="CE14" s="153" t="str">
        <f t="shared" si="36"/>
        <v/>
      </c>
      <c r="CF14" s="153" t="str">
        <f t="shared" si="37"/>
        <v/>
      </c>
    </row>
    <row r="15" spans="1:84" ht="29.45" customHeight="1" x14ac:dyDescent="0.25">
      <c r="A15" s="354" t="str">
        <f>'N-Bedarf AL'!A15</f>
        <v/>
      </c>
      <c r="B15" s="354" t="str">
        <f>IF('N-Bedarf AL'!B15="","",'N-Bedarf AL'!B15)</f>
        <v/>
      </c>
      <c r="C15" s="305" t="str">
        <f>IF('N-Bedarf AL'!D15="","",'N-Bedarf AL'!D15)</f>
        <v/>
      </c>
      <c r="D15" s="32" t="str">
        <f>IF('N-Bedarf AL'!C15="","",'N-Bedarf AL'!C15)</f>
        <v/>
      </c>
      <c r="E15" s="32" t="str">
        <f>IF('N-Bedarf AL'!T15="","",'N-Bedarf AL'!T15)</f>
        <v/>
      </c>
      <c r="F15" s="32" t="str">
        <f>IF('P-Bedarf AL'!V17="","",'P-Bedarf AL'!V17)</f>
        <v/>
      </c>
      <c r="G15" s="32" t="str">
        <f>IF('P-Bedarf AL'!AB17="","",'P-Bedarf AL'!AB17)</f>
        <v/>
      </c>
      <c r="H15" s="345" t="str">
        <f t="shared" si="38"/>
        <v/>
      </c>
      <c r="I15" s="345" t="str">
        <f t="shared" si="39"/>
        <v/>
      </c>
      <c r="J15" s="345" t="str">
        <f t="shared" si="40"/>
        <v/>
      </c>
      <c r="K15" s="321">
        <f t="shared" si="41"/>
        <v>0</v>
      </c>
      <c r="L15" s="321">
        <f t="shared" si="42"/>
        <v>0</v>
      </c>
      <c r="M15" s="321">
        <f t="shared" si="43"/>
        <v>0</v>
      </c>
      <c r="N15" s="321" t="str">
        <f t="shared" si="44"/>
        <v/>
      </c>
      <c r="O15" s="321" t="str">
        <f t="shared" si="45"/>
        <v/>
      </c>
      <c r="P15" s="321" t="str">
        <f t="shared" si="46"/>
        <v/>
      </c>
      <c r="Q15" s="490" t="str">
        <f t="shared" si="0"/>
        <v/>
      </c>
      <c r="R15" s="539"/>
      <c r="S15" s="141"/>
      <c r="T15" s="486"/>
      <c r="U15" s="501" t="str">
        <f t="shared" si="1"/>
        <v/>
      </c>
      <c r="V15" s="537" t="str">
        <f t="shared" si="2"/>
        <v/>
      </c>
      <c r="W15" s="537" t="str">
        <f t="shared" si="47"/>
        <v/>
      </c>
      <c r="X15" s="537" t="str">
        <f t="shared" si="3"/>
        <v/>
      </c>
      <c r="Y15" s="537" t="str">
        <f t="shared" si="4"/>
        <v/>
      </c>
      <c r="Z15" s="536"/>
      <c r="AA15" s="141"/>
      <c r="AB15" s="211"/>
      <c r="AC15" s="212" t="str">
        <f t="shared" si="5"/>
        <v/>
      </c>
      <c r="AD15" s="537" t="str">
        <f t="shared" si="6"/>
        <v/>
      </c>
      <c r="AE15" s="537" t="str">
        <f t="shared" si="7"/>
        <v/>
      </c>
      <c r="AF15" s="537" t="str">
        <f t="shared" si="8"/>
        <v/>
      </c>
      <c r="AG15" s="538" t="str">
        <f t="shared" si="9"/>
        <v/>
      </c>
      <c r="AH15" s="539"/>
      <c r="AI15" s="141"/>
      <c r="AJ15" s="486"/>
      <c r="AK15" s="507">
        <f t="shared" si="10"/>
        <v>0</v>
      </c>
      <c r="AL15" s="537" t="str">
        <f t="shared" si="11"/>
        <v/>
      </c>
      <c r="AM15" s="537" t="str">
        <f t="shared" si="12"/>
        <v/>
      </c>
      <c r="AN15" s="537" t="str">
        <f t="shared" si="13"/>
        <v/>
      </c>
      <c r="AO15" s="537" t="str">
        <f t="shared" si="14"/>
        <v/>
      </c>
      <c r="AP15" s="541" t="str">
        <f t="shared" si="48"/>
        <v/>
      </c>
      <c r="AQ15" s="536"/>
      <c r="AR15" s="141"/>
      <c r="AS15" s="211"/>
      <c r="AT15" s="211" t="str">
        <f t="shared" si="15"/>
        <v/>
      </c>
      <c r="AU15" s="537" t="str">
        <f t="shared" si="16"/>
        <v/>
      </c>
      <c r="AV15" s="537" t="str">
        <f t="shared" si="17"/>
        <v/>
      </c>
      <c r="AW15" s="538" t="str">
        <f t="shared" si="18"/>
        <v/>
      </c>
      <c r="AX15" s="539"/>
      <c r="AY15" s="141"/>
      <c r="AZ15" s="486"/>
      <c r="BA15" s="501" t="str">
        <f t="shared" si="19"/>
        <v/>
      </c>
      <c r="BB15" s="537" t="str">
        <f t="shared" si="20"/>
        <v/>
      </c>
      <c r="BC15" s="537"/>
      <c r="BD15" s="537" t="str">
        <f t="shared" si="21"/>
        <v/>
      </c>
      <c r="BE15" s="536"/>
      <c r="BF15" s="141"/>
      <c r="BG15" s="211"/>
      <c r="BH15" s="211" t="str">
        <f t="shared" si="22"/>
        <v/>
      </c>
      <c r="BI15" s="537" t="str">
        <f t="shared" si="23"/>
        <v/>
      </c>
      <c r="BJ15" s="537" t="str">
        <f t="shared" si="24"/>
        <v/>
      </c>
      <c r="BK15" s="538" t="str">
        <f t="shared" si="25"/>
        <v/>
      </c>
      <c r="BL15" s="539"/>
      <c r="BM15" s="141"/>
      <c r="BN15" s="486"/>
      <c r="BO15" s="501" t="e">
        <f t="shared" si="26"/>
        <v>#VALUE!</v>
      </c>
      <c r="BP15" s="537" t="str">
        <f t="shared" si="27"/>
        <v/>
      </c>
      <c r="BQ15" s="537" t="str">
        <f t="shared" si="28"/>
        <v/>
      </c>
      <c r="BR15" s="537" t="str">
        <f t="shared" si="29"/>
        <v/>
      </c>
      <c r="BS15" s="536"/>
      <c r="BT15" s="141"/>
      <c r="BU15" s="211"/>
      <c r="BV15" s="211" t="str">
        <f t="shared" si="30"/>
        <v/>
      </c>
      <c r="BW15" s="537" t="str">
        <f t="shared" si="31"/>
        <v/>
      </c>
      <c r="BX15" s="537" t="str">
        <f t="shared" si="32"/>
        <v/>
      </c>
      <c r="BY15" s="538" t="str">
        <f t="shared" si="33"/>
        <v/>
      </c>
      <c r="BZ15" s="539"/>
      <c r="CA15" s="141"/>
      <c r="CB15" s="486"/>
      <c r="CC15" s="483" t="str">
        <f t="shared" si="34"/>
        <v/>
      </c>
      <c r="CD15" s="153" t="str">
        <f t="shared" si="35"/>
        <v/>
      </c>
      <c r="CE15" s="153" t="str">
        <f t="shared" si="36"/>
        <v/>
      </c>
      <c r="CF15" s="153" t="str">
        <f t="shared" si="37"/>
        <v/>
      </c>
    </row>
    <row r="16" spans="1:84" ht="29.45" customHeight="1" x14ac:dyDescent="0.25">
      <c r="A16" s="354" t="str">
        <f>'N-Bedarf AL'!A16</f>
        <v/>
      </c>
      <c r="B16" s="354" t="str">
        <f>IF('N-Bedarf AL'!B16="","",'N-Bedarf AL'!B16)</f>
        <v/>
      </c>
      <c r="C16" s="305" t="str">
        <f>IF('N-Bedarf AL'!D16="","",'N-Bedarf AL'!D16)</f>
        <v/>
      </c>
      <c r="D16" s="32" t="str">
        <f>IF('N-Bedarf AL'!C16="","",'N-Bedarf AL'!C16)</f>
        <v/>
      </c>
      <c r="E16" s="32" t="str">
        <f>IF('N-Bedarf AL'!T16="","",'N-Bedarf AL'!T16)</f>
        <v/>
      </c>
      <c r="F16" s="32" t="str">
        <f>IF('P-Bedarf AL'!V18="","",'P-Bedarf AL'!V18)</f>
        <v/>
      </c>
      <c r="G16" s="32" t="str">
        <f>IF('P-Bedarf AL'!AB18="","",'P-Bedarf AL'!AB18)</f>
        <v/>
      </c>
      <c r="H16" s="345" t="str">
        <f t="shared" si="38"/>
        <v/>
      </c>
      <c r="I16" s="345" t="str">
        <f t="shared" si="39"/>
        <v/>
      </c>
      <c r="J16" s="345" t="str">
        <f t="shared" si="40"/>
        <v/>
      </c>
      <c r="K16" s="321">
        <f t="shared" si="41"/>
        <v>0</v>
      </c>
      <c r="L16" s="321">
        <f t="shared" si="42"/>
        <v>0</v>
      </c>
      <c r="M16" s="321">
        <f t="shared" si="43"/>
        <v>0</v>
      </c>
      <c r="N16" s="321" t="str">
        <f t="shared" si="44"/>
        <v/>
      </c>
      <c r="O16" s="321" t="str">
        <f t="shared" si="45"/>
        <v/>
      </c>
      <c r="P16" s="321" t="str">
        <f t="shared" si="46"/>
        <v/>
      </c>
      <c r="Q16" s="490" t="str">
        <f t="shared" si="0"/>
        <v/>
      </c>
      <c r="R16" s="539"/>
      <c r="S16" s="141"/>
      <c r="T16" s="486"/>
      <c r="U16" s="501" t="str">
        <f t="shared" si="1"/>
        <v/>
      </c>
      <c r="V16" s="537" t="str">
        <f t="shared" si="2"/>
        <v/>
      </c>
      <c r="W16" s="537" t="str">
        <f t="shared" si="47"/>
        <v/>
      </c>
      <c r="X16" s="537" t="str">
        <f t="shared" si="3"/>
        <v/>
      </c>
      <c r="Y16" s="537" t="str">
        <f t="shared" si="4"/>
        <v/>
      </c>
      <c r="Z16" s="536"/>
      <c r="AA16" s="141"/>
      <c r="AB16" s="211"/>
      <c r="AC16" s="212" t="str">
        <f t="shared" si="5"/>
        <v/>
      </c>
      <c r="AD16" s="537" t="str">
        <f t="shared" si="6"/>
        <v/>
      </c>
      <c r="AE16" s="537" t="str">
        <f t="shared" si="7"/>
        <v/>
      </c>
      <c r="AF16" s="537" t="str">
        <f t="shared" si="8"/>
        <v/>
      </c>
      <c r="AG16" s="538" t="str">
        <f t="shared" si="9"/>
        <v/>
      </c>
      <c r="AH16" s="539"/>
      <c r="AI16" s="141"/>
      <c r="AJ16" s="486"/>
      <c r="AK16" s="507">
        <f t="shared" si="10"/>
        <v>0</v>
      </c>
      <c r="AL16" s="537" t="str">
        <f t="shared" si="11"/>
        <v/>
      </c>
      <c r="AM16" s="537" t="str">
        <f t="shared" si="12"/>
        <v/>
      </c>
      <c r="AN16" s="537" t="str">
        <f t="shared" si="13"/>
        <v/>
      </c>
      <c r="AO16" s="537" t="str">
        <f t="shared" si="14"/>
        <v/>
      </c>
      <c r="AP16" s="541" t="str">
        <f t="shared" si="48"/>
        <v/>
      </c>
      <c r="AQ16" s="536"/>
      <c r="AR16" s="141"/>
      <c r="AS16" s="211"/>
      <c r="AT16" s="211" t="str">
        <f t="shared" si="15"/>
        <v/>
      </c>
      <c r="AU16" s="537" t="str">
        <f t="shared" si="16"/>
        <v/>
      </c>
      <c r="AV16" s="537" t="str">
        <f t="shared" si="17"/>
        <v/>
      </c>
      <c r="AW16" s="538" t="str">
        <f t="shared" si="18"/>
        <v/>
      </c>
      <c r="AX16" s="539"/>
      <c r="AY16" s="141"/>
      <c r="AZ16" s="486"/>
      <c r="BA16" s="501" t="str">
        <f t="shared" si="19"/>
        <v/>
      </c>
      <c r="BB16" s="537" t="str">
        <f t="shared" si="20"/>
        <v/>
      </c>
      <c r="BC16" s="537"/>
      <c r="BD16" s="537" t="str">
        <f t="shared" si="21"/>
        <v/>
      </c>
      <c r="BE16" s="536"/>
      <c r="BF16" s="141"/>
      <c r="BG16" s="211"/>
      <c r="BH16" s="211" t="str">
        <f t="shared" si="22"/>
        <v/>
      </c>
      <c r="BI16" s="537" t="str">
        <f t="shared" si="23"/>
        <v/>
      </c>
      <c r="BJ16" s="537" t="str">
        <f t="shared" si="24"/>
        <v/>
      </c>
      <c r="BK16" s="538" t="str">
        <f t="shared" si="25"/>
        <v/>
      </c>
      <c r="BL16" s="539"/>
      <c r="BM16" s="141"/>
      <c r="BN16" s="486"/>
      <c r="BO16" s="501" t="e">
        <f t="shared" si="26"/>
        <v>#VALUE!</v>
      </c>
      <c r="BP16" s="537" t="str">
        <f t="shared" si="27"/>
        <v/>
      </c>
      <c r="BQ16" s="537" t="str">
        <f t="shared" si="28"/>
        <v/>
      </c>
      <c r="BR16" s="537" t="str">
        <f t="shared" si="29"/>
        <v/>
      </c>
      <c r="BS16" s="536"/>
      <c r="BT16" s="141"/>
      <c r="BU16" s="211"/>
      <c r="BV16" s="211" t="str">
        <f t="shared" si="30"/>
        <v/>
      </c>
      <c r="BW16" s="537" t="str">
        <f t="shared" si="31"/>
        <v/>
      </c>
      <c r="BX16" s="537" t="str">
        <f t="shared" si="32"/>
        <v/>
      </c>
      <c r="BY16" s="538" t="str">
        <f t="shared" si="33"/>
        <v/>
      </c>
      <c r="BZ16" s="539"/>
      <c r="CA16" s="141"/>
      <c r="CB16" s="486"/>
      <c r="CC16" s="483" t="str">
        <f t="shared" si="34"/>
        <v/>
      </c>
      <c r="CD16" s="153" t="str">
        <f t="shared" si="35"/>
        <v/>
      </c>
      <c r="CE16" s="153" t="str">
        <f t="shared" si="36"/>
        <v/>
      </c>
      <c r="CF16" s="153" t="str">
        <f t="shared" si="37"/>
        <v/>
      </c>
    </row>
    <row r="17" spans="1:84" ht="29.45" customHeight="1" x14ac:dyDescent="0.25">
      <c r="A17" s="354" t="str">
        <f>'N-Bedarf AL'!A17</f>
        <v/>
      </c>
      <c r="B17" s="354" t="str">
        <f>IF('N-Bedarf AL'!B17="","",'N-Bedarf AL'!B17)</f>
        <v/>
      </c>
      <c r="C17" s="305" t="str">
        <f>IF('N-Bedarf AL'!D17="","",'N-Bedarf AL'!D17)</f>
        <v/>
      </c>
      <c r="D17" s="32" t="str">
        <f>IF('N-Bedarf AL'!C17="","",'N-Bedarf AL'!C17)</f>
        <v/>
      </c>
      <c r="E17" s="32" t="str">
        <f>IF('N-Bedarf AL'!T17="","",'N-Bedarf AL'!T17)</f>
        <v/>
      </c>
      <c r="F17" s="32" t="str">
        <f>IF('P-Bedarf AL'!V19="","",'P-Bedarf AL'!V19)</f>
        <v/>
      </c>
      <c r="G17" s="32" t="str">
        <f>IF('P-Bedarf AL'!AB19="","",'P-Bedarf AL'!AB19)</f>
        <v/>
      </c>
      <c r="H17" s="345" t="str">
        <f t="shared" si="38"/>
        <v/>
      </c>
      <c r="I17" s="345" t="str">
        <f t="shared" si="39"/>
        <v/>
      </c>
      <c r="J17" s="345" t="str">
        <f t="shared" si="40"/>
        <v/>
      </c>
      <c r="K17" s="321">
        <f t="shared" si="41"/>
        <v>0</v>
      </c>
      <c r="L17" s="321">
        <f t="shared" si="42"/>
        <v>0</v>
      </c>
      <c r="M17" s="321">
        <f t="shared" si="43"/>
        <v>0</v>
      </c>
      <c r="N17" s="321" t="str">
        <f t="shared" si="44"/>
        <v/>
      </c>
      <c r="O17" s="321" t="str">
        <f t="shared" si="45"/>
        <v/>
      </c>
      <c r="P17" s="321" t="str">
        <f t="shared" si="46"/>
        <v/>
      </c>
      <c r="Q17" s="490" t="str">
        <f t="shared" si="0"/>
        <v/>
      </c>
      <c r="R17" s="539"/>
      <c r="S17" s="141"/>
      <c r="T17" s="486"/>
      <c r="U17" s="501" t="str">
        <f t="shared" si="1"/>
        <v/>
      </c>
      <c r="V17" s="537" t="str">
        <f t="shared" si="2"/>
        <v/>
      </c>
      <c r="W17" s="537" t="str">
        <f t="shared" si="47"/>
        <v/>
      </c>
      <c r="X17" s="537" t="str">
        <f t="shared" si="3"/>
        <v/>
      </c>
      <c r="Y17" s="537" t="str">
        <f t="shared" si="4"/>
        <v/>
      </c>
      <c r="Z17" s="536"/>
      <c r="AA17" s="141"/>
      <c r="AB17" s="211"/>
      <c r="AC17" s="212" t="str">
        <f t="shared" si="5"/>
        <v/>
      </c>
      <c r="AD17" s="537" t="str">
        <f t="shared" si="6"/>
        <v/>
      </c>
      <c r="AE17" s="537" t="str">
        <f t="shared" si="7"/>
        <v/>
      </c>
      <c r="AF17" s="537" t="str">
        <f t="shared" si="8"/>
        <v/>
      </c>
      <c r="AG17" s="538" t="str">
        <f t="shared" si="9"/>
        <v/>
      </c>
      <c r="AH17" s="539"/>
      <c r="AI17" s="141"/>
      <c r="AJ17" s="486"/>
      <c r="AK17" s="507">
        <f t="shared" si="10"/>
        <v>0</v>
      </c>
      <c r="AL17" s="537" t="str">
        <f t="shared" si="11"/>
        <v/>
      </c>
      <c r="AM17" s="537" t="str">
        <f t="shared" si="12"/>
        <v/>
      </c>
      <c r="AN17" s="537" t="str">
        <f t="shared" si="13"/>
        <v/>
      </c>
      <c r="AO17" s="537" t="str">
        <f t="shared" si="14"/>
        <v/>
      </c>
      <c r="AP17" s="541" t="str">
        <f t="shared" si="48"/>
        <v/>
      </c>
      <c r="AQ17" s="536"/>
      <c r="AR17" s="141"/>
      <c r="AS17" s="211"/>
      <c r="AT17" s="211" t="str">
        <f t="shared" si="15"/>
        <v/>
      </c>
      <c r="AU17" s="537" t="str">
        <f t="shared" si="16"/>
        <v/>
      </c>
      <c r="AV17" s="537" t="str">
        <f t="shared" si="17"/>
        <v/>
      </c>
      <c r="AW17" s="538" t="str">
        <f t="shared" si="18"/>
        <v/>
      </c>
      <c r="AX17" s="539"/>
      <c r="AY17" s="141"/>
      <c r="AZ17" s="486"/>
      <c r="BA17" s="501" t="str">
        <f t="shared" si="19"/>
        <v/>
      </c>
      <c r="BB17" s="537" t="str">
        <f t="shared" si="20"/>
        <v/>
      </c>
      <c r="BC17" s="537"/>
      <c r="BD17" s="537" t="str">
        <f t="shared" si="21"/>
        <v/>
      </c>
      <c r="BE17" s="536"/>
      <c r="BF17" s="141"/>
      <c r="BG17" s="211"/>
      <c r="BH17" s="211" t="str">
        <f t="shared" si="22"/>
        <v/>
      </c>
      <c r="BI17" s="537" t="str">
        <f t="shared" si="23"/>
        <v/>
      </c>
      <c r="BJ17" s="537" t="str">
        <f t="shared" si="24"/>
        <v/>
      </c>
      <c r="BK17" s="538" t="str">
        <f t="shared" si="25"/>
        <v/>
      </c>
      <c r="BL17" s="539"/>
      <c r="BM17" s="141"/>
      <c r="BN17" s="486"/>
      <c r="BO17" s="501" t="e">
        <f t="shared" si="26"/>
        <v>#VALUE!</v>
      </c>
      <c r="BP17" s="537" t="str">
        <f t="shared" si="27"/>
        <v/>
      </c>
      <c r="BQ17" s="537" t="str">
        <f t="shared" si="28"/>
        <v/>
      </c>
      <c r="BR17" s="537" t="str">
        <f t="shared" si="29"/>
        <v/>
      </c>
      <c r="BS17" s="536"/>
      <c r="BT17" s="141"/>
      <c r="BU17" s="211"/>
      <c r="BV17" s="211" t="str">
        <f t="shared" si="30"/>
        <v/>
      </c>
      <c r="BW17" s="537" t="str">
        <f t="shared" si="31"/>
        <v/>
      </c>
      <c r="BX17" s="537" t="str">
        <f t="shared" si="32"/>
        <v/>
      </c>
      <c r="BY17" s="538" t="str">
        <f t="shared" si="33"/>
        <v/>
      </c>
      <c r="BZ17" s="539"/>
      <c r="CA17" s="141"/>
      <c r="CB17" s="486"/>
      <c r="CC17" s="483" t="str">
        <f t="shared" si="34"/>
        <v/>
      </c>
      <c r="CD17" s="153" t="str">
        <f t="shared" si="35"/>
        <v/>
      </c>
      <c r="CE17" s="153" t="str">
        <f t="shared" si="36"/>
        <v/>
      </c>
      <c r="CF17" s="153" t="str">
        <f t="shared" si="37"/>
        <v/>
      </c>
    </row>
    <row r="18" spans="1:84" ht="29.45" customHeight="1" x14ac:dyDescent="0.25">
      <c r="A18" s="354" t="str">
        <f>'N-Bedarf AL'!A18</f>
        <v/>
      </c>
      <c r="B18" s="354" t="str">
        <f>IF('N-Bedarf AL'!B18="","",'N-Bedarf AL'!B18)</f>
        <v/>
      </c>
      <c r="C18" s="305" t="str">
        <f>IF('N-Bedarf AL'!D18="","",'N-Bedarf AL'!D18)</f>
        <v/>
      </c>
      <c r="D18" s="32" t="str">
        <f>IF('N-Bedarf AL'!C18="","",'N-Bedarf AL'!C18)</f>
        <v/>
      </c>
      <c r="E18" s="32" t="str">
        <f>IF('N-Bedarf AL'!T18="","",'N-Bedarf AL'!T18)</f>
        <v/>
      </c>
      <c r="F18" s="32" t="str">
        <f>IF('P-Bedarf AL'!V20="","",'P-Bedarf AL'!V20)</f>
        <v/>
      </c>
      <c r="G18" s="32" t="str">
        <f>IF('P-Bedarf AL'!AB20="","",'P-Bedarf AL'!AB20)</f>
        <v/>
      </c>
      <c r="H18" s="345" t="str">
        <f t="shared" si="38"/>
        <v/>
      </c>
      <c r="I18" s="345" t="str">
        <f t="shared" si="39"/>
        <v/>
      </c>
      <c r="J18" s="345" t="str">
        <f t="shared" si="40"/>
        <v/>
      </c>
      <c r="K18" s="321">
        <f t="shared" si="41"/>
        <v>0</v>
      </c>
      <c r="L18" s="321">
        <f t="shared" si="42"/>
        <v>0</v>
      </c>
      <c r="M18" s="321">
        <f t="shared" si="43"/>
        <v>0</v>
      </c>
      <c r="N18" s="321" t="str">
        <f t="shared" si="44"/>
        <v/>
      </c>
      <c r="O18" s="321" t="str">
        <f t="shared" si="45"/>
        <v/>
      </c>
      <c r="P18" s="321" t="str">
        <f t="shared" si="46"/>
        <v/>
      </c>
      <c r="Q18" s="490" t="str">
        <f t="shared" si="0"/>
        <v/>
      </c>
      <c r="R18" s="539"/>
      <c r="S18" s="141"/>
      <c r="T18" s="486"/>
      <c r="U18" s="501" t="str">
        <f t="shared" si="1"/>
        <v/>
      </c>
      <c r="V18" s="537" t="str">
        <f t="shared" si="2"/>
        <v/>
      </c>
      <c r="W18" s="537" t="str">
        <f t="shared" si="47"/>
        <v/>
      </c>
      <c r="X18" s="537" t="str">
        <f t="shared" si="3"/>
        <v/>
      </c>
      <c r="Y18" s="537" t="str">
        <f t="shared" si="4"/>
        <v/>
      </c>
      <c r="Z18" s="536"/>
      <c r="AA18" s="141"/>
      <c r="AB18" s="211"/>
      <c r="AC18" s="212" t="str">
        <f t="shared" si="5"/>
        <v/>
      </c>
      <c r="AD18" s="537" t="str">
        <f t="shared" si="6"/>
        <v/>
      </c>
      <c r="AE18" s="537" t="str">
        <f t="shared" si="7"/>
        <v/>
      </c>
      <c r="AF18" s="537" t="str">
        <f t="shared" si="8"/>
        <v/>
      </c>
      <c r="AG18" s="538" t="str">
        <f t="shared" si="9"/>
        <v/>
      </c>
      <c r="AH18" s="539"/>
      <c r="AI18" s="141"/>
      <c r="AJ18" s="486"/>
      <c r="AK18" s="507">
        <f t="shared" si="10"/>
        <v>0</v>
      </c>
      <c r="AL18" s="537" t="str">
        <f t="shared" si="11"/>
        <v/>
      </c>
      <c r="AM18" s="537" t="str">
        <f t="shared" si="12"/>
        <v/>
      </c>
      <c r="AN18" s="537" t="str">
        <f t="shared" si="13"/>
        <v/>
      </c>
      <c r="AO18" s="537" t="str">
        <f t="shared" si="14"/>
        <v/>
      </c>
      <c r="AP18" s="541" t="str">
        <f t="shared" si="48"/>
        <v/>
      </c>
      <c r="AQ18" s="536"/>
      <c r="AR18" s="141"/>
      <c r="AS18" s="211"/>
      <c r="AT18" s="211" t="str">
        <f t="shared" si="15"/>
        <v/>
      </c>
      <c r="AU18" s="537" t="str">
        <f t="shared" si="16"/>
        <v/>
      </c>
      <c r="AV18" s="537" t="str">
        <f t="shared" si="17"/>
        <v/>
      </c>
      <c r="AW18" s="538" t="str">
        <f t="shared" si="18"/>
        <v/>
      </c>
      <c r="AX18" s="539"/>
      <c r="AY18" s="141"/>
      <c r="AZ18" s="486"/>
      <c r="BA18" s="501" t="str">
        <f t="shared" si="19"/>
        <v/>
      </c>
      <c r="BB18" s="537" t="str">
        <f t="shared" si="20"/>
        <v/>
      </c>
      <c r="BC18" s="537"/>
      <c r="BD18" s="537" t="str">
        <f t="shared" si="21"/>
        <v/>
      </c>
      <c r="BE18" s="536"/>
      <c r="BF18" s="141"/>
      <c r="BG18" s="211"/>
      <c r="BH18" s="211" t="str">
        <f t="shared" si="22"/>
        <v/>
      </c>
      <c r="BI18" s="537" t="str">
        <f t="shared" si="23"/>
        <v/>
      </c>
      <c r="BJ18" s="537" t="str">
        <f t="shared" si="24"/>
        <v/>
      </c>
      <c r="BK18" s="538" t="str">
        <f t="shared" si="25"/>
        <v/>
      </c>
      <c r="BL18" s="539"/>
      <c r="BM18" s="141"/>
      <c r="BN18" s="486"/>
      <c r="BO18" s="501" t="e">
        <f t="shared" si="26"/>
        <v>#VALUE!</v>
      </c>
      <c r="BP18" s="537" t="str">
        <f t="shared" si="27"/>
        <v/>
      </c>
      <c r="BQ18" s="537" t="str">
        <f t="shared" si="28"/>
        <v/>
      </c>
      <c r="BR18" s="537" t="str">
        <f t="shared" si="29"/>
        <v/>
      </c>
      <c r="BS18" s="536"/>
      <c r="BT18" s="141"/>
      <c r="BU18" s="211"/>
      <c r="BV18" s="211" t="str">
        <f t="shared" si="30"/>
        <v/>
      </c>
      <c r="BW18" s="537" t="str">
        <f t="shared" si="31"/>
        <v/>
      </c>
      <c r="BX18" s="537" t="str">
        <f t="shared" si="32"/>
        <v/>
      </c>
      <c r="BY18" s="538" t="str">
        <f t="shared" si="33"/>
        <v/>
      </c>
      <c r="BZ18" s="539"/>
      <c r="CA18" s="141"/>
      <c r="CB18" s="486"/>
      <c r="CC18" s="483" t="str">
        <f t="shared" si="34"/>
        <v/>
      </c>
      <c r="CD18" s="153" t="str">
        <f t="shared" si="35"/>
        <v/>
      </c>
      <c r="CE18" s="153" t="str">
        <f t="shared" si="36"/>
        <v/>
      </c>
      <c r="CF18" s="153" t="str">
        <f t="shared" si="37"/>
        <v/>
      </c>
    </row>
    <row r="19" spans="1:84" ht="29.45" customHeight="1" x14ac:dyDescent="0.25">
      <c r="A19" s="354" t="str">
        <f>'N-Bedarf AL'!A19</f>
        <v/>
      </c>
      <c r="B19" s="354" t="str">
        <f>IF('N-Bedarf AL'!B19="","",'N-Bedarf AL'!B19)</f>
        <v/>
      </c>
      <c r="C19" s="305" t="str">
        <f>IF('N-Bedarf AL'!D19="","",'N-Bedarf AL'!D19)</f>
        <v/>
      </c>
      <c r="D19" s="32" t="str">
        <f>IF('N-Bedarf AL'!C19="","",'N-Bedarf AL'!C19)</f>
        <v/>
      </c>
      <c r="E19" s="32" t="str">
        <f>IF('N-Bedarf AL'!T19="","",'N-Bedarf AL'!T19)</f>
        <v/>
      </c>
      <c r="F19" s="32" t="str">
        <f>IF('P-Bedarf AL'!V21="","",'P-Bedarf AL'!V21)</f>
        <v/>
      </c>
      <c r="G19" s="32" t="str">
        <f>IF('P-Bedarf AL'!AB21="","",'P-Bedarf AL'!AB21)</f>
        <v/>
      </c>
      <c r="H19" s="345" t="str">
        <f t="shared" si="38"/>
        <v/>
      </c>
      <c r="I19" s="345" t="str">
        <f t="shared" si="39"/>
        <v/>
      </c>
      <c r="J19" s="345" t="str">
        <f t="shared" si="40"/>
        <v/>
      </c>
      <c r="K19" s="321">
        <f t="shared" si="41"/>
        <v>0</v>
      </c>
      <c r="L19" s="321">
        <f t="shared" si="42"/>
        <v>0</v>
      </c>
      <c r="M19" s="321">
        <f t="shared" si="43"/>
        <v>0</v>
      </c>
      <c r="N19" s="321" t="str">
        <f t="shared" si="44"/>
        <v/>
      </c>
      <c r="O19" s="321" t="str">
        <f t="shared" si="45"/>
        <v/>
      </c>
      <c r="P19" s="321" t="str">
        <f t="shared" si="46"/>
        <v/>
      </c>
      <c r="Q19" s="490" t="str">
        <f t="shared" si="0"/>
        <v/>
      </c>
      <c r="R19" s="539"/>
      <c r="S19" s="141"/>
      <c r="T19" s="486"/>
      <c r="U19" s="501" t="str">
        <f t="shared" si="1"/>
        <v/>
      </c>
      <c r="V19" s="537" t="str">
        <f t="shared" si="2"/>
        <v/>
      </c>
      <c r="W19" s="537" t="str">
        <f t="shared" si="47"/>
        <v/>
      </c>
      <c r="X19" s="537" t="str">
        <f t="shared" si="3"/>
        <v/>
      </c>
      <c r="Y19" s="537" t="str">
        <f t="shared" si="4"/>
        <v/>
      </c>
      <c r="Z19" s="536"/>
      <c r="AA19" s="141"/>
      <c r="AB19" s="211"/>
      <c r="AC19" s="212" t="str">
        <f t="shared" si="5"/>
        <v/>
      </c>
      <c r="AD19" s="537" t="str">
        <f t="shared" si="6"/>
        <v/>
      </c>
      <c r="AE19" s="537" t="str">
        <f t="shared" si="7"/>
        <v/>
      </c>
      <c r="AF19" s="537" t="str">
        <f t="shared" si="8"/>
        <v/>
      </c>
      <c r="AG19" s="538" t="str">
        <f t="shared" si="9"/>
        <v/>
      </c>
      <c r="AH19" s="539"/>
      <c r="AI19" s="141"/>
      <c r="AJ19" s="486"/>
      <c r="AK19" s="507">
        <f t="shared" si="10"/>
        <v>0</v>
      </c>
      <c r="AL19" s="537" t="str">
        <f t="shared" si="11"/>
        <v/>
      </c>
      <c r="AM19" s="537" t="str">
        <f t="shared" si="12"/>
        <v/>
      </c>
      <c r="AN19" s="537" t="str">
        <f t="shared" si="13"/>
        <v/>
      </c>
      <c r="AO19" s="537" t="str">
        <f t="shared" si="14"/>
        <v/>
      </c>
      <c r="AP19" s="541" t="str">
        <f t="shared" si="48"/>
        <v/>
      </c>
      <c r="AQ19" s="536"/>
      <c r="AR19" s="141"/>
      <c r="AS19" s="211"/>
      <c r="AT19" s="211" t="str">
        <f t="shared" si="15"/>
        <v/>
      </c>
      <c r="AU19" s="537" t="str">
        <f t="shared" si="16"/>
        <v/>
      </c>
      <c r="AV19" s="537" t="str">
        <f t="shared" si="17"/>
        <v/>
      </c>
      <c r="AW19" s="538" t="str">
        <f t="shared" si="18"/>
        <v/>
      </c>
      <c r="AX19" s="539"/>
      <c r="AY19" s="141"/>
      <c r="AZ19" s="486"/>
      <c r="BA19" s="501" t="str">
        <f t="shared" si="19"/>
        <v/>
      </c>
      <c r="BB19" s="537" t="str">
        <f t="shared" si="20"/>
        <v/>
      </c>
      <c r="BC19" s="537"/>
      <c r="BD19" s="537" t="str">
        <f t="shared" si="21"/>
        <v/>
      </c>
      <c r="BE19" s="536"/>
      <c r="BF19" s="141"/>
      <c r="BG19" s="211"/>
      <c r="BH19" s="211" t="str">
        <f t="shared" si="22"/>
        <v/>
      </c>
      <c r="BI19" s="537" t="str">
        <f t="shared" si="23"/>
        <v/>
      </c>
      <c r="BJ19" s="537" t="str">
        <f t="shared" si="24"/>
        <v/>
      </c>
      <c r="BK19" s="538" t="str">
        <f t="shared" si="25"/>
        <v/>
      </c>
      <c r="BL19" s="539"/>
      <c r="BM19" s="141"/>
      <c r="BN19" s="486"/>
      <c r="BO19" s="501" t="e">
        <f t="shared" si="26"/>
        <v>#VALUE!</v>
      </c>
      <c r="BP19" s="537" t="str">
        <f t="shared" si="27"/>
        <v/>
      </c>
      <c r="BQ19" s="537" t="str">
        <f t="shared" si="28"/>
        <v/>
      </c>
      <c r="BR19" s="537" t="str">
        <f t="shared" si="29"/>
        <v/>
      </c>
      <c r="BS19" s="536"/>
      <c r="BT19" s="141"/>
      <c r="BU19" s="211"/>
      <c r="BV19" s="211" t="str">
        <f t="shared" si="30"/>
        <v/>
      </c>
      <c r="BW19" s="537" t="str">
        <f t="shared" si="31"/>
        <v/>
      </c>
      <c r="BX19" s="537" t="str">
        <f t="shared" si="32"/>
        <v/>
      </c>
      <c r="BY19" s="538" t="str">
        <f t="shared" si="33"/>
        <v/>
      </c>
      <c r="BZ19" s="539"/>
      <c r="CA19" s="141"/>
      <c r="CB19" s="486"/>
      <c r="CC19" s="483" t="str">
        <f t="shared" si="34"/>
        <v/>
      </c>
      <c r="CD19" s="153" t="str">
        <f t="shared" si="35"/>
        <v/>
      </c>
      <c r="CE19" s="153" t="str">
        <f t="shared" si="36"/>
        <v/>
      </c>
      <c r="CF19" s="153" t="str">
        <f t="shared" si="37"/>
        <v/>
      </c>
    </row>
    <row r="20" spans="1:84" ht="29.45" customHeight="1" x14ac:dyDescent="0.25">
      <c r="A20" s="354" t="str">
        <f>'N-Bedarf AL'!A20</f>
        <v/>
      </c>
      <c r="B20" s="354" t="str">
        <f>IF('N-Bedarf AL'!B20="","",'N-Bedarf AL'!B20)</f>
        <v/>
      </c>
      <c r="C20" s="305" t="str">
        <f>IF('N-Bedarf AL'!D20="","",'N-Bedarf AL'!D20)</f>
        <v/>
      </c>
      <c r="D20" s="32" t="str">
        <f>IF('N-Bedarf AL'!C20="","",'N-Bedarf AL'!C20)</f>
        <v/>
      </c>
      <c r="E20" s="32" t="str">
        <f>IF('N-Bedarf AL'!T20="","",'N-Bedarf AL'!T20)</f>
        <v/>
      </c>
      <c r="F20" s="32" t="str">
        <f>IF('P-Bedarf AL'!V22="","",'P-Bedarf AL'!V22)</f>
        <v/>
      </c>
      <c r="G20" s="32" t="str">
        <f>IF('P-Bedarf AL'!AB22="","",'P-Bedarf AL'!AB22)</f>
        <v/>
      </c>
      <c r="H20" s="345" t="str">
        <f t="shared" si="38"/>
        <v/>
      </c>
      <c r="I20" s="345" t="str">
        <f t="shared" si="39"/>
        <v/>
      </c>
      <c r="J20" s="345" t="str">
        <f t="shared" si="40"/>
        <v/>
      </c>
      <c r="K20" s="321">
        <f t="shared" si="41"/>
        <v>0</v>
      </c>
      <c r="L20" s="321">
        <f t="shared" si="42"/>
        <v>0</v>
      </c>
      <c r="M20" s="321">
        <f t="shared" si="43"/>
        <v>0</v>
      </c>
      <c r="N20" s="321" t="str">
        <f t="shared" si="44"/>
        <v/>
      </c>
      <c r="O20" s="321" t="str">
        <f t="shared" si="45"/>
        <v/>
      </c>
      <c r="P20" s="321" t="str">
        <f t="shared" si="46"/>
        <v/>
      </c>
      <c r="Q20" s="490" t="str">
        <f t="shared" si="0"/>
        <v/>
      </c>
      <c r="R20" s="539"/>
      <c r="S20" s="141"/>
      <c r="T20" s="486"/>
      <c r="U20" s="501" t="str">
        <f t="shared" si="1"/>
        <v/>
      </c>
      <c r="V20" s="537" t="str">
        <f t="shared" si="2"/>
        <v/>
      </c>
      <c r="W20" s="537" t="str">
        <f t="shared" si="47"/>
        <v/>
      </c>
      <c r="X20" s="537" t="str">
        <f t="shared" si="3"/>
        <v/>
      </c>
      <c r="Y20" s="537" t="str">
        <f t="shared" si="4"/>
        <v/>
      </c>
      <c r="Z20" s="536"/>
      <c r="AA20" s="141"/>
      <c r="AB20" s="211"/>
      <c r="AC20" s="212" t="str">
        <f t="shared" si="5"/>
        <v/>
      </c>
      <c r="AD20" s="537" t="str">
        <f t="shared" si="6"/>
        <v/>
      </c>
      <c r="AE20" s="537" t="str">
        <f t="shared" si="7"/>
        <v/>
      </c>
      <c r="AF20" s="537" t="str">
        <f t="shared" si="8"/>
        <v/>
      </c>
      <c r="AG20" s="538" t="str">
        <f t="shared" si="9"/>
        <v/>
      </c>
      <c r="AH20" s="539"/>
      <c r="AI20" s="141"/>
      <c r="AJ20" s="486"/>
      <c r="AK20" s="507">
        <f t="shared" si="10"/>
        <v>0</v>
      </c>
      <c r="AL20" s="537" t="str">
        <f t="shared" si="11"/>
        <v/>
      </c>
      <c r="AM20" s="537" t="str">
        <f t="shared" si="12"/>
        <v/>
      </c>
      <c r="AN20" s="537" t="str">
        <f t="shared" si="13"/>
        <v/>
      </c>
      <c r="AO20" s="537" t="str">
        <f t="shared" si="14"/>
        <v/>
      </c>
      <c r="AP20" s="541" t="str">
        <f t="shared" si="48"/>
        <v/>
      </c>
      <c r="AQ20" s="536"/>
      <c r="AR20" s="141"/>
      <c r="AS20" s="211"/>
      <c r="AT20" s="211" t="str">
        <f t="shared" si="15"/>
        <v/>
      </c>
      <c r="AU20" s="537" t="str">
        <f t="shared" si="16"/>
        <v/>
      </c>
      <c r="AV20" s="537" t="str">
        <f t="shared" si="17"/>
        <v/>
      </c>
      <c r="AW20" s="538" t="str">
        <f t="shared" si="18"/>
        <v/>
      </c>
      <c r="AX20" s="539"/>
      <c r="AY20" s="141"/>
      <c r="AZ20" s="486"/>
      <c r="BA20" s="501" t="str">
        <f t="shared" si="19"/>
        <v/>
      </c>
      <c r="BB20" s="537" t="str">
        <f t="shared" si="20"/>
        <v/>
      </c>
      <c r="BC20" s="537"/>
      <c r="BD20" s="537" t="str">
        <f t="shared" si="21"/>
        <v/>
      </c>
      <c r="BE20" s="536"/>
      <c r="BF20" s="141"/>
      <c r="BG20" s="211"/>
      <c r="BH20" s="211" t="str">
        <f t="shared" si="22"/>
        <v/>
      </c>
      <c r="BI20" s="537" t="str">
        <f t="shared" si="23"/>
        <v/>
      </c>
      <c r="BJ20" s="537" t="str">
        <f t="shared" si="24"/>
        <v/>
      </c>
      <c r="BK20" s="538" t="str">
        <f t="shared" si="25"/>
        <v/>
      </c>
      <c r="BL20" s="539"/>
      <c r="BM20" s="141"/>
      <c r="BN20" s="486"/>
      <c r="BO20" s="501" t="e">
        <f t="shared" si="26"/>
        <v>#VALUE!</v>
      </c>
      <c r="BP20" s="537" t="str">
        <f t="shared" si="27"/>
        <v/>
      </c>
      <c r="BQ20" s="537" t="str">
        <f t="shared" si="28"/>
        <v/>
      </c>
      <c r="BR20" s="537" t="str">
        <f t="shared" si="29"/>
        <v/>
      </c>
      <c r="BS20" s="536"/>
      <c r="BT20" s="141"/>
      <c r="BU20" s="211"/>
      <c r="BV20" s="211" t="str">
        <f t="shared" si="30"/>
        <v/>
      </c>
      <c r="BW20" s="537" t="str">
        <f t="shared" si="31"/>
        <v/>
      </c>
      <c r="BX20" s="537" t="str">
        <f t="shared" si="32"/>
        <v/>
      </c>
      <c r="BY20" s="538" t="str">
        <f t="shared" si="33"/>
        <v/>
      </c>
      <c r="BZ20" s="539"/>
      <c r="CA20" s="141"/>
      <c r="CB20" s="486"/>
      <c r="CC20" s="483" t="str">
        <f t="shared" si="34"/>
        <v/>
      </c>
      <c r="CD20" s="153" t="str">
        <f t="shared" si="35"/>
        <v/>
      </c>
      <c r="CE20" s="153" t="str">
        <f t="shared" si="36"/>
        <v/>
      </c>
      <c r="CF20" s="153" t="str">
        <f t="shared" si="37"/>
        <v/>
      </c>
    </row>
    <row r="21" spans="1:84" ht="29.45" customHeight="1" x14ac:dyDescent="0.25">
      <c r="A21" s="354" t="str">
        <f>'N-Bedarf AL'!A21</f>
        <v/>
      </c>
      <c r="B21" s="354" t="str">
        <f>IF('N-Bedarf AL'!B21="","",'N-Bedarf AL'!B21)</f>
        <v/>
      </c>
      <c r="C21" s="305" t="str">
        <f>IF('N-Bedarf AL'!D21="","",'N-Bedarf AL'!D21)</f>
        <v/>
      </c>
      <c r="D21" s="32" t="str">
        <f>IF('N-Bedarf AL'!C21="","",'N-Bedarf AL'!C21)</f>
        <v/>
      </c>
      <c r="E21" s="32" t="str">
        <f>IF('N-Bedarf AL'!T21="","",'N-Bedarf AL'!T21)</f>
        <v/>
      </c>
      <c r="F21" s="32" t="str">
        <f>IF('P-Bedarf AL'!V23="","",'P-Bedarf AL'!V23)</f>
        <v/>
      </c>
      <c r="G21" s="32" t="str">
        <f>IF('P-Bedarf AL'!AB23="","",'P-Bedarf AL'!AB23)</f>
        <v/>
      </c>
      <c r="H21" s="345" t="str">
        <f t="shared" si="38"/>
        <v/>
      </c>
      <c r="I21" s="345" t="str">
        <f t="shared" si="39"/>
        <v/>
      </c>
      <c r="J21" s="345" t="str">
        <f t="shared" si="40"/>
        <v/>
      </c>
      <c r="K21" s="321">
        <f t="shared" si="41"/>
        <v>0</v>
      </c>
      <c r="L21" s="321">
        <f t="shared" si="42"/>
        <v>0</v>
      </c>
      <c r="M21" s="321">
        <f t="shared" si="43"/>
        <v>0</v>
      </c>
      <c r="N21" s="321" t="str">
        <f t="shared" si="44"/>
        <v/>
      </c>
      <c r="O21" s="321" t="str">
        <f t="shared" si="45"/>
        <v/>
      </c>
      <c r="P21" s="321" t="str">
        <f t="shared" si="46"/>
        <v/>
      </c>
      <c r="Q21" s="490" t="str">
        <f t="shared" si="0"/>
        <v/>
      </c>
      <c r="R21" s="539"/>
      <c r="S21" s="141"/>
      <c r="T21" s="486"/>
      <c r="U21" s="501" t="str">
        <f t="shared" si="1"/>
        <v/>
      </c>
      <c r="V21" s="537" t="str">
        <f t="shared" si="2"/>
        <v/>
      </c>
      <c r="W21" s="537" t="str">
        <f t="shared" si="47"/>
        <v/>
      </c>
      <c r="X21" s="537" t="str">
        <f t="shared" si="3"/>
        <v/>
      </c>
      <c r="Y21" s="537" t="str">
        <f t="shared" si="4"/>
        <v/>
      </c>
      <c r="Z21" s="536"/>
      <c r="AA21" s="141"/>
      <c r="AB21" s="211"/>
      <c r="AC21" s="212" t="str">
        <f t="shared" si="5"/>
        <v/>
      </c>
      <c r="AD21" s="537" t="str">
        <f t="shared" si="6"/>
        <v/>
      </c>
      <c r="AE21" s="537" t="str">
        <f t="shared" si="7"/>
        <v/>
      </c>
      <c r="AF21" s="537" t="str">
        <f t="shared" si="8"/>
        <v/>
      </c>
      <c r="AG21" s="538" t="str">
        <f t="shared" si="9"/>
        <v/>
      </c>
      <c r="AH21" s="539"/>
      <c r="AI21" s="141"/>
      <c r="AJ21" s="486"/>
      <c r="AK21" s="507">
        <f t="shared" si="10"/>
        <v>0</v>
      </c>
      <c r="AL21" s="537" t="str">
        <f t="shared" si="11"/>
        <v/>
      </c>
      <c r="AM21" s="537" t="str">
        <f t="shared" si="12"/>
        <v/>
      </c>
      <c r="AN21" s="537" t="str">
        <f t="shared" si="13"/>
        <v/>
      </c>
      <c r="AO21" s="537" t="str">
        <f t="shared" si="14"/>
        <v/>
      </c>
      <c r="AP21" s="541" t="str">
        <f t="shared" si="48"/>
        <v/>
      </c>
      <c r="AQ21" s="536"/>
      <c r="AR21" s="141"/>
      <c r="AS21" s="211"/>
      <c r="AT21" s="211" t="str">
        <f t="shared" si="15"/>
        <v/>
      </c>
      <c r="AU21" s="537" t="str">
        <f t="shared" si="16"/>
        <v/>
      </c>
      <c r="AV21" s="537" t="str">
        <f t="shared" si="17"/>
        <v/>
      </c>
      <c r="AW21" s="538" t="str">
        <f t="shared" si="18"/>
        <v/>
      </c>
      <c r="AX21" s="539"/>
      <c r="AY21" s="141"/>
      <c r="AZ21" s="486"/>
      <c r="BA21" s="501" t="str">
        <f t="shared" si="19"/>
        <v/>
      </c>
      <c r="BB21" s="537" t="str">
        <f t="shared" si="20"/>
        <v/>
      </c>
      <c r="BC21" s="537"/>
      <c r="BD21" s="537" t="str">
        <f t="shared" si="21"/>
        <v/>
      </c>
      <c r="BE21" s="536"/>
      <c r="BF21" s="141"/>
      <c r="BG21" s="211"/>
      <c r="BH21" s="211" t="str">
        <f t="shared" si="22"/>
        <v/>
      </c>
      <c r="BI21" s="537" t="str">
        <f t="shared" si="23"/>
        <v/>
      </c>
      <c r="BJ21" s="537" t="str">
        <f t="shared" si="24"/>
        <v/>
      </c>
      <c r="BK21" s="538" t="str">
        <f t="shared" si="25"/>
        <v/>
      </c>
      <c r="BL21" s="539"/>
      <c r="BM21" s="141"/>
      <c r="BN21" s="486"/>
      <c r="BO21" s="501" t="e">
        <f t="shared" si="26"/>
        <v>#VALUE!</v>
      </c>
      <c r="BP21" s="537" t="str">
        <f t="shared" si="27"/>
        <v/>
      </c>
      <c r="BQ21" s="537" t="str">
        <f t="shared" si="28"/>
        <v/>
      </c>
      <c r="BR21" s="537" t="str">
        <f t="shared" si="29"/>
        <v/>
      </c>
      <c r="BS21" s="536"/>
      <c r="BT21" s="141"/>
      <c r="BU21" s="211"/>
      <c r="BV21" s="211" t="str">
        <f t="shared" si="30"/>
        <v/>
      </c>
      <c r="BW21" s="537" t="str">
        <f t="shared" si="31"/>
        <v/>
      </c>
      <c r="BX21" s="537" t="str">
        <f t="shared" si="32"/>
        <v/>
      </c>
      <c r="BY21" s="538" t="str">
        <f t="shared" si="33"/>
        <v/>
      </c>
      <c r="BZ21" s="539"/>
      <c r="CA21" s="141"/>
      <c r="CB21" s="486"/>
      <c r="CC21" s="483" t="str">
        <f t="shared" si="34"/>
        <v/>
      </c>
      <c r="CD21" s="153" t="str">
        <f t="shared" si="35"/>
        <v/>
      </c>
      <c r="CE21" s="153" t="str">
        <f t="shared" si="36"/>
        <v/>
      </c>
      <c r="CF21" s="153" t="str">
        <f t="shared" si="37"/>
        <v/>
      </c>
    </row>
    <row r="22" spans="1:84" ht="29.45" customHeight="1" x14ac:dyDescent="0.25">
      <c r="A22" s="354" t="str">
        <f>'N-Bedarf AL'!A22</f>
        <v/>
      </c>
      <c r="B22" s="354" t="str">
        <f>IF('N-Bedarf AL'!B22="","",'N-Bedarf AL'!B22)</f>
        <v/>
      </c>
      <c r="C22" s="305" t="str">
        <f>IF('N-Bedarf AL'!D22="","",'N-Bedarf AL'!D22)</f>
        <v/>
      </c>
      <c r="D22" s="32" t="str">
        <f>IF('N-Bedarf AL'!C22="","",'N-Bedarf AL'!C22)</f>
        <v/>
      </c>
      <c r="E22" s="32" t="str">
        <f>IF('N-Bedarf AL'!T22="","",'N-Bedarf AL'!T22)</f>
        <v/>
      </c>
      <c r="F22" s="32" t="str">
        <f>IF('P-Bedarf AL'!V24="","",'P-Bedarf AL'!V24)</f>
        <v/>
      </c>
      <c r="G22" s="32" t="str">
        <f>IF('P-Bedarf AL'!AB24="","",'P-Bedarf AL'!AB24)</f>
        <v/>
      </c>
      <c r="H22" s="345" t="str">
        <f t="shared" si="38"/>
        <v/>
      </c>
      <c r="I22" s="345" t="str">
        <f t="shared" si="39"/>
        <v/>
      </c>
      <c r="J22" s="345" t="str">
        <f t="shared" si="40"/>
        <v/>
      </c>
      <c r="K22" s="321">
        <f t="shared" si="41"/>
        <v>0</v>
      </c>
      <c r="L22" s="321">
        <f t="shared" si="42"/>
        <v>0</v>
      </c>
      <c r="M22" s="321">
        <f t="shared" si="43"/>
        <v>0</v>
      </c>
      <c r="N22" s="321" t="str">
        <f t="shared" si="44"/>
        <v/>
      </c>
      <c r="O22" s="321" t="str">
        <f t="shared" si="45"/>
        <v/>
      </c>
      <c r="P22" s="321" t="str">
        <f t="shared" si="46"/>
        <v/>
      </c>
      <c r="Q22" s="490" t="str">
        <f t="shared" si="0"/>
        <v/>
      </c>
      <c r="R22" s="539"/>
      <c r="S22" s="141"/>
      <c r="T22" s="486"/>
      <c r="U22" s="501" t="str">
        <f t="shared" si="1"/>
        <v/>
      </c>
      <c r="V22" s="537" t="str">
        <f t="shared" si="2"/>
        <v/>
      </c>
      <c r="W22" s="537" t="str">
        <f t="shared" si="47"/>
        <v/>
      </c>
      <c r="X22" s="537" t="str">
        <f t="shared" si="3"/>
        <v/>
      </c>
      <c r="Y22" s="537" t="str">
        <f t="shared" si="4"/>
        <v/>
      </c>
      <c r="Z22" s="536"/>
      <c r="AA22" s="141"/>
      <c r="AB22" s="211"/>
      <c r="AC22" s="212" t="str">
        <f t="shared" si="5"/>
        <v/>
      </c>
      <c r="AD22" s="537" t="str">
        <f t="shared" si="6"/>
        <v/>
      </c>
      <c r="AE22" s="537" t="str">
        <f t="shared" si="7"/>
        <v/>
      </c>
      <c r="AF22" s="537" t="str">
        <f t="shared" si="8"/>
        <v/>
      </c>
      <c r="AG22" s="538" t="str">
        <f t="shared" si="9"/>
        <v/>
      </c>
      <c r="AH22" s="539"/>
      <c r="AI22" s="141"/>
      <c r="AJ22" s="486"/>
      <c r="AK22" s="507">
        <f t="shared" si="10"/>
        <v>0</v>
      </c>
      <c r="AL22" s="537" t="str">
        <f t="shared" si="11"/>
        <v/>
      </c>
      <c r="AM22" s="537" t="str">
        <f t="shared" si="12"/>
        <v/>
      </c>
      <c r="AN22" s="537" t="str">
        <f t="shared" si="13"/>
        <v/>
      </c>
      <c r="AO22" s="537" t="str">
        <f t="shared" si="14"/>
        <v/>
      </c>
      <c r="AP22" s="541" t="str">
        <f t="shared" si="48"/>
        <v/>
      </c>
      <c r="AQ22" s="536"/>
      <c r="AR22" s="141"/>
      <c r="AS22" s="211"/>
      <c r="AT22" s="211" t="str">
        <f t="shared" si="15"/>
        <v/>
      </c>
      <c r="AU22" s="537" t="str">
        <f t="shared" si="16"/>
        <v/>
      </c>
      <c r="AV22" s="537" t="str">
        <f t="shared" si="17"/>
        <v/>
      </c>
      <c r="AW22" s="538" t="str">
        <f t="shared" si="18"/>
        <v/>
      </c>
      <c r="AX22" s="539"/>
      <c r="AY22" s="141"/>
      <c r="AZ22" s="486"/>
      <c r="BA22" s="501" t="str">
        <f t="shared" si="19"/>
        <v/>
      </c>
      <c r="BB22" s="537" t="str">
        <f t="shared" si="20"/>
        <v/>
      </c>
      <c r="BC22" s="537"/>
      <c r="BD22" s="537" t="str">
        <f t="shared" si="21"/>
        <v/>
      </c>
      <c r="BE22" s="536"/>
      <c r="BF22" s="141"/>
      <c r="BG22" s="211"/>
      <c r="BH22" s="211" t="str">
        <f t="shared" si="22"/>
        <v/>
      </c>
      <c r="BI22" s="537" t="str">
        <f t="shared" si="23"/>
        <v/>
      </c>
      <c r="BJ22" s="537" t="str">
        <f t="shared" si="24"/>
        <v/>
      </c>
      <c r="BK22" s="538" t="str">
        <f t="shared" si="25"/>
        <v/>
      </c>
      <c r="BL22" s="539"/>
      <c r="BM22" s="141"/>
      <c r="BN22" s="486"/>
      <c r="BO22" s="501" t="e">
        <f t="shared" si="26"/>
        <v>#VALUE!</v>
      </c>
      <c r="BP22" s="537" t="str">
        <f t="shared" si="27"/>
        <v/>
      </c>
      <c r="BQ22" s="537" t="str">
        <f t="shared" si="28"/>
        <v/>
      </c>
      <c r="BR22" s="537" t="str">
        <f t="shared" si="29"/>
        <v/>
      </c>
      <c r="BS22" s="536"/>
      <c r="BT22" s="141"/>
      <c r="BU22" s="211"/>
      <c r="BV22" s="211" t="str">
        <f t="shared" si="30"/>
        <v/>
      </c>
      <c r="BW22" s="537" t="str">
        <f t="shared" si="31"/>
        <v/>
      </c>
      <c r="BX22" s="537" t="str">
        <f t="shared" si="32"/>
        <v/>
      </c>
      <c r="BY22" s="538" t="str">
        <f t="shared" si="33"/>
        <v/>
      </c>
      <c r="BZ22" s="539"/>
      <c r="CA22" s="141"/>
      <c r="CB22" s="486"/>
      <c r="CC22" s="483" t="str">
        <f t="shared" si="34"/>
        <v/>
      </c>
      <c r="CD22" s="153" t="str">
        <f t="shared" si="35"/>
        <v/>
      </c>
      <c r="CE22" s="153" t="str">
        <f t="shared" si="36"/>
        <v/>
      </c>
      <c r="CF22" s="153" t="str">
        <f t="shared" si="37"/>
        <v/>
      </c>
    </row>
    <row r="23" spans="1:84" ht="29.45" customHeight="1" x14ac:dyDescent="0.25">
      <c r="A23" s="354" t="str">
        <f>'N-Bedarf AL'!A23</f>
        <v/>
      </c>
      <c r="B23" s="354" t="str">
        <f>IF('N-Bedarf AL'!B23="","",'N-Bedarf AL'!B23)</f>
        <v/>
      </c>
      <c r="C23" s="305" t="str">
        <f>IF('N-Bedarf AL'!D23="","",'N-Bedarf AL'!D23)</f>
        <v/>
      </c>
      <c r="D23" s="32" t="str">
        <f>IF('N-Bedarf AL'!C23="","",'N-Bedarf AL'!C23)</f>
        <v/>
      </c>
      <c r="E23" s="32" t="str">
        <f>IF('N-Bedarf AL'!T23="","",'N-Bedarf AL'!T23)</f>
        <v/>
      </c>
      <c r="F23" s="32" t="str">
        <f>IF('P-Bedarf AL'!V25="","",'P-Bedarf AL'!V25)</f>
        <v/>
      </c>
      <c r="G23" s="32" t="str">
        <f>IF('P-Bedarf AL'!AB25="","",'P-Bedarf AL'!AB25)</f>
        <v/>
      </c>
      <c r="H23" s="345" t="str">
        <f t="shared" si="38"/>
        <v/>
      </c>
      <c r="I23" s="345" t="str">
        <f t="shared" si="39"/>
        <v/>
      </c>
      <c r="J23" s="345" t="str">
        <f t="shared" si="40"/>
        <v/>
      </c>
      <c r="K23" s="321">
        <f t="shared" si="41"/>
        <v>0</v>
      </c>
      <c r="L23" s="321">
        <f t="shared" si="42"/>
        <v>0</v>
      </c>
      <c r="M23" s="321">
        <f t="shared" si="43"/>
        <v>0</v>
      </c>
      <c r="N23" s="321" t="str">
        <f t="shared" si="44"/>
        <v/>
      </c>
      <c r="O23" s="321" t="str">
        <f t="shared" si="45"/>
        <v/>
      </c>
      <c r="P23" s="321" t="str">
        <f t="shared" si="46"/>
        <v/>
      </c>
      <c r="Q23" s="490" t="str">
        <f t="shared" si="0"/>
        <v/>
      </c>
      <c r="R23" s="539"/>
      <c r="S23" s="141"/>
      <c r="T23" s="486"/>
      <c r="U23" s="501" t="str">
        <f t="shared" si="1"/>
        <v/>
      </c>
      <c r="V23" s="537" t="str">
        <f t="shared" si="2"/>
        <v/>
      </c>
      <c r="W23" s="537" t="str">
        <f t="shared" si="47"/>
        <v/>
      </c>
      <c r="X23" s="537" t="str">
        <f t="shared" si="3"/>
        <v/>
      </c>
      <c r="Y23" s="537" t="str">
        <f t="shared" si="4"/>
        <v/>
      </c>
      <c r="Z23" s="536"/>
      <c r="AA23" s="141"/>
      <c r="AB23" s="211"/>
      <c r="AC23" s="212" t="str">
        <f t="shared" si="5"/>
        <v/>
      </c>
      <c r="AD23" s="537" t="str">
        <f t="shared" si="6"/>
        <v/>
      </c>
      <c r="AE23" s="537" t="str">
        <f t="shared" si="7"/>
        <v/>
      </c>
      <c r="AF23" s="537" t="str">
        <f t="shared" si="8"/>
        <v/>
      </c>
      <c r="AG23" s="538" t="str">
        <f t="shared" si="9"/>
        <v/>
      </c>
      <c r="AH23" s="539"/>
      <c r="AI23" s="141"/>
      <c r="AJ23" s="486"/>
      <c r="AK23" s="507">
        <f t="shared" si="10"/>
        <v>0</v>
      </c>
      <c r="AL23" s="537" t="str">
        <f t="shared" si="11"/>
        <v/>
      </c>
      <c r="AM23" s="537" t="str">
        <f t="shared" si="12"/>
        <v/>
      </c>
      <c r="AN23" s="537" t="str">
        <f t="shared" si="13"/>
        <v/>
      </c>
      <c r="AO23" s="537" t="str">
        <f t="shared" si="14"/>
        <v/>
      </c>
      <c r="AP23" s="541" t="str">
        <f t="shared" si="48"/>
        <v/>
      </c>
      <c r="AQ23" s="536"/>
      <c r="AR23" s="141"/>
      <c r="AS23" s="211"/>
      <c r="AT23" s="211" t="str">
        <f t="shared" si="15"/>
        <v/>
      </c>
      <c r="AU23" s="537" t="str">
        <f t="shared" si="16"/>
        <v/>
      </c>
      <c r="AV23" s="537" t="str">
        <f t="shared" si="17"/>
        <v/>
      </c>
      <c r="AW23" s="538" t="str">
        <f t="shared" si="18"/>
        <v/>
      </c>
      <c r="AX23" s="539"/>
      <c r="AY23" s="141"/>
      <c r="AZ23" s="486"/>
      <c r="BA23" s="501" t="str">
        <f t="shared" si="19"/>
        <v/>
      </c>
      <c r="BB23" s="537" t="str">
        <f t="shared" si="20"/>
        <v/>
      </c>
      <c r="BC23" s="537"/>
      <c r="BD23" s="537" t="str">
        <f t="shared" si="21"/>
        <v/>
      </c>
      <c r="BE23" s="536"/>
      <c r="BF23" s="141"/>
      <c r="BG23" s="211"/>
      <c r="BH23" s="211" t="str">
        <f t="shared" si="22"/>
        <v/>
      </c>
      <c r="BI23" s="537" t="str">
        <f t="shared" si="23"/>
        <v/>
      </c>
      <c r="BJ23" s="537" t="str">
        <f t="shared" si="24"/>
        <v/>
      </c>
      <c r="BK23" s="538" t="str">
        <f t="shared" si="25"/>
        <v/>
      </c>
      <c r="BL23" s="539"/>
      <c r="BM23" s="141"/>
      <c r="BN23" s="486"/>
      <c r="BO23" s="501" t="e">
        <f t="shared" si="26"/>
        <v>#VALUE!</v>
      </c>
      <c r="BP23" s="537" t="str">
        <f t="shared" si="27"/>
        <v/>
      </c>
      <c r="BQ23" s="537" t="str">
        <f t="shared" si="28"/>
        <v/>
      </c>
      <c r="BR23" s="537" t="str">
        <f t="shared" si="29"/>
        <v/>
      </c>
      <c r="BS23" s="536"/>
      <c r="BT23" s="141"/>
      <c r="BU23" s="211"/>
      <c r="BV23" s="211" t="str">
        <f t="shared" si="30"/>
        <v/>
      </c>
      <c r="BW23" s="537" t="str">
        <f t="shared" si="31"/>
        <v/>
      </c>
      <c r="BX23" s="537" t="str">
        <f t="shared" si="32"/>
        <v/>
      </c>
      <c r="BY23" s="538" t="str">
        <f t="shared" si="33"/>
        <v/>
      </c>
      <c r="BZ23" s="539"/>
      <c r="CA23" s="141"/>
      <c r="CB23" s="486"/>
      <c r="CC23" s="483" t="str">
        <f t="shared" si="34"/>
        <v/>
      </c>
      <c r="CD23" s="153" t="str">
        <f t="shared" si="35"/>
        <v/>
      </c>
      <c r="CE23" s="153" t="str">
        <f t="shared" si="36"/>
        <v/>
      </c>
      <c r="CF23" s="153" t="str">
        <f t="shared" si="37"/>
        <v/>
      </c>
    </row>
    <row r="24" spans="1:84" ht="29.45" customHeight="1" x14ac:dyDescent="0.25">
      <c r="A24" s="354" t="str">
        <f>'N-Bedarf AL'!A24</f>
        <v/>
      </c>
      <c r="B24" s="354" t="str">
        <f>IF('N-Bedarf AL'!B24="","",'N-Bedarf AL'!B24)</f>
        <v/>
      </c>
      <c r="C24" s="305" t="str">
        <f>IF('N-Bedarf AL'!D24="","",'N-Bedarf AL'!D24)</f>
        <v/>
      </c>
      <c r="D24" s="32" t="str">
        <f>IF('N-Bedarf AL'!C24="","",'N-Bedarf AL'!C24)</f>
        <v/>
      </c>
      <c r="E24" s="32" t="str">
        <f>IF('N-Bedarf AL'!T24="","",'N-Bedarf AL'!T24)</f>
        <v/>
      </c>
      <c r="F24" s="32" t="str">
        <f>IF('P-Bedarf AL'!V26="","",'P-Bedarf AL'!V26)</f>
        <v/>
      </c>
      <c r="G24" s="32" t="str">
        <f>IF('P-Bedarf AL'!AB26="","",'P-Bedarf AL'!AB26)</f>
        <v/>
      </c>
      <c r="H24" s="345" t="str">
        <f t="shared" si="38"/>
        <v/>
      </c>
      <c r="I24" s="345" t="str">
        <f t="shared" si="39"/>
        <v/>
      </c>
      <c r="J24" s="345" t="str">
        <f t="shared" si="40"/>
        <v/>
      </c>
      <c r="K24" s="321">
        <f t="shared" si="41"/>
        <v>0</v>
      </c>
      <c r="L24" s="321">
        <f t="shared" si="42"/>
        <v>0</v>
      </c>
      <c r="M24" s="321">
        <f t="shared" si="43"/>
        <v>0</v>
      </c>
      <c r="N24" s="321" t="str">
        <f t="shared" si="44"/>
        <v/>
      </c>
      <c r="O24" s="321" t="str">
        <f t="shared" si="45"/>
        <v/>
      </c>
      <c r="P24" s="321" t="str">
        <f t="shared" si="46"/>
        <v/>
      </c>
      <c r="Q24" s="490" t="str">
        <f t="shared" si="0"/>
        <v/>
      </c>
      <c r="R24" s="539"/>
      <c r="S24" s="141"/>
      <c r="T24" s="486"/>
      <c r="U24" s="501" t="str">
        <f t="shared" si="1"/>
        <v/>
      </c>
      <c r="V24" s="537" t="str">
        <f t="shared" si="2"/>
        <v/>
      </c>
      <c r="W24" s="537" t="str">
        <f t="shared" si="47"/>
        <v/>
      </c>
      <c r="X24" s="537" t="str">
        <f t="shared" si="3"/>
        <v/>
      </c>
      <c r="Y24" s="537" t="str">
        <f t="shared" si="4"/>
        <v/>
      </c>
      <c r="Z24" s="536"/>
      <c r="AA24" s="141"/>
      <c r="AB24" s="211"/>
      <c r="AC24" s="212" t="str">
        <f t="shared" si="5"/>
        <v/>
      </c>
      <c r="AD24" s="537" t="str">
        <f t="shared" si="6"/>
        <v/>
      </c>
      <c r="AE24" s="537" t="str">
        <f t="shared" si="7"/>
        <v/>
      </c>
      <c r="AF24" s="537" t="str">
        <f t="shared" si="8"/>
        <v/>
      </c>
      <c r="AG24" s="538" t="str">
        <f t="shared" si="9"/>
        <v/>
      </c>
      <c r="AH24" s="539"/>
      <c r="AI24" s="141"/>
      <c r="AJ24" s="486"/>
      <c r="AK24" s="507">
        <f t="shared" si="10"/>
        <v>0</v>
      </c>
      <c r="AL24" s="537" t="str">
        <f t="shared" si="11"/>
        <v/>
      </c>
      <c r="AM24" s="537" t="str">
        <f t="shared" si="12"/>
        <v/>
      </c>
      <c r="AN24" s="537" t="str">
        <f t="shared" si="13"/>
        <v/>
      </c>
      <c r="AO24" s="537" t="str">
        <f t="shared" si="14"/>
        <v/>
      </c>
      <c r="AP24" s="541" t="str">
        <f t="shared" si="48"/>
        <v/>
      </c>
      <c r="AQ24" s="536"/>
      <c r="AR24" s="141"/>
      <c r="AS24" s="211"/>
      <c r="AT24" s="211" t="str">
        <f t="shared" si="15"/>
        <v/>
      </c>
      <c r="AU24" s="537" t="str">
        <f t="shared" si="16"/>
        <v/>
      </c>
      <c r="AV24" s="537" t="str">
        <f t="shared" si="17"/>
        <v/>
      </c>
      <c r="AW24" s="538" t="str">
        <f t="shared" si="18"/>
        <v/>
      </c>
      <c r="AX24" s="539"/>
      <c r="AY24" s="141"/>
      <c r="AZ24" s="486"/>
      <c r="BA24" s="501" t="str">
        <f t="shared" si="19"/>
        <v/>
      </c>
      <c r="BB24" s="537" t="str">
        <f t="shared" si="20"/>
        <v/>
      </c>
      <c r="BC24" s="537"/>
      <c r="BD24" s="537" t="str">
        <f t="shared" si="21"/>
        <v/>
      </c>
      <c r="BE24" s="536"/>
      <c r="BF24" s="141"/>
      <c r="BG24" s="211"/>
      <c r="BH24" s="211" t="str">
        <f t="shared" si="22"/>
        <v/>
      </c>
      <c r="BI24" s="537" t="str">
        <f t="shared" si="23"/>
        <v/>
      </c>
      <c r="BJ24" s="537" t="str">
        <f t="shared" si="24"/>
        <v/>
      </c>
      <c r="BK24" s="538" t="str">
        <f t="shared" si="25"/>
        <v/>
      </c>
      <c r="BL24" s="539"/>
      <c r="BM24" s="141"/>
      <c r="BN24" s="486"/>
      <c r="BO24" s="501" t="e">
        <f t="shared" si="26"/>
        <v>#VALUE!</v>
      </c>
      <c r="BP24" s="537" t="str">
        <f t="shared" si="27"/>
        <v/>
      </c>
      <c r="BQ24" s="537" t="str">
        <f t="shared" si="28"/>
        <v/>
      </c>
      <c r="BR24" s="537" t="str">
        <f t="shared" si="29"/>
        <v/>
      </c>
      <c r="BS24" s="536"/>
      <c r="BT24" s="141"/>
      <c r="BU24" s="211"/>
      <c r="BV24" s="211" t="str">
        <f t="shared" si="30"/>
        <v/>
      </c>
      <c r="BW24" s="537" t="str">
        <f t="shared" si="31"/>
        <v/>
      </c>
      <c r="BX24" s="537" t="str">
        <f t="shared" si="32"/>
        <v/>
      </c>
      <c r="BY24" s="538" t="str">
        <f t="shared" si="33"/>
        <v/>
      </c>
      <c r="BZ24" s="539"/>
      <c r="CA24" s="141"/>
      <c r="CB24" s="486"/>
      <c r="CC24" s="483" t="str">
        <f t="shared" si="34"/>
        <v/>
      </c>
      <c r="CD24" s="153" t="str">
        <f t="shared" si="35"/>
        <v/>
      </c>
      <c r="CE24" s="153" t="str">
        <f t="shared" si="36"/>
        <v/>
      </c>
      <c r="CF24" s="153" t="str">
        <f t="shared" si="37"/>
        <v/>
      </c>
    </row>
    <row r="25" spans="1:84" ht="29.45" customHeight="1" x14ac:dyDescent="0.25">
      <c r="A25" s="354" t="str">
        <f>'N-Bedarf AL'!A25</f>
        <v/>
      </c>
      <c r="B25" s="354" t="str">
        <f>IF('N-Bedarf AL'!B25="","",'N-Bedarf AL'!B25)</f>
        <v/>
      </c>
      <c r="C25" s="305" t="str">
        <f>IF('N-Bedarf AL'!D25="","",'N-Bedarf AL'!D25)</f>
        <v/>
      </c>
      <c r="D25" s="32" t="str">
        <f>IF('N-Bedarf AL'!C25="","",'N-Bedarf AL'!C25)</f>
        <v/>
      </c>
      <c r="E25" s="32" t="str">
        <f>IF('N-Bedarf AL'!T25="","",'N-Bedarf AL'!T25)</f>
        <v/>
      </c>
      <c r="F25" s="32" t="str">
        <f>IF('P-Bedarf AL'!V27="","",'P-Bedarf AL'!V27)</f>
        <v/>
      </c>
      <c r="G25" s="32" t="str">
        <f>IF('P-Bedarf AL'!AB27="","",'P-Bedarf AL'!AB27)</f>
        <v/>
      </c>
      <c r="H25" s="345" t="str">
        <f t="shared" si="38"/>
        <v/>
      </c>
      <c r="I25" s="345" t="str">
        <f t="shared" si="39"/>
        <v/>
      </c>
      <c r="J25" s="345" t="str">
        <f t="shared" si="40"/>
        <v/>
      </c>
      <c r="K25" s="321">
        <f t="shared" si="41"/>
        <v>0</v>
      </c>
      <c r="L25" s="321">
        <f t="shared" si="42"/>
        <v>0</v>
      </c>
      <c r="M25" s="321">
        <f t="shared" si="43"/>
        <v>0</v>
      </c>
      <c r="N25" s="321" t="str">
        <f t="shared" si="44"/>
        <v/>
      </c>
      <c r="O25" s="321" t="str">
        <f t="shared" si="45"/>
        <v/>
      </c>
      <c r="P25" s="321" t="str">
        <f t="shared" si="46"/>
        <v/>
      </c>
      <c r="Q25" s="490" t="str">
        <f t="shared" si="0"/>
        <v/>
      </c>
      <c r="R25" s="539"/>
      <c r="S25" s="141"/>
      <c r="T25" s="486"/>
      <c r="U25" s="501" t="str">
        <f t="shared" si="1"/>
        <v/>
      </c>
      <c r="V25" s="537" t="str">
        <f t="shared" si="2"/>
        <v/>
      </c>
      <c r="W25" s="537" t="str">
        <f t="shared" si="47"/>
        <v/>
      </c>
      <c r="X25" s="537" t="str">
        <f t="shared" si="3"/>
        <v/>
      </c>
      <c r="Y25" s="537" t="str">
        <f t="shared" si="4"/>
        <v/>
      </c>
      <c r="Z25" s="536"/>
      <c r="AA25" s="141"/>
      <c r="AB25" s="211"/>
      <c r="AC25" s="212" t="str">
        <f t="shared" si="5"/>
        <v/>
      </c>
      <c r="AD25" s="537" t="str">
        <f t="shared" si="6"/>
        <v/>
      </c>
      <c r="AE25" s="537" t="str">
        <f t="shared" si="7"/>
        <v/>
      </c>
      <c r="AF25" s="537" t="str">
        <f t="shared" si="8"/>
        <v/>
      </c>
      <c r="AG25" s="538" t="str">
        <f t="shared" si="9"/>
        <v/>
      </c>
      <c r="AH25" s="539"/>
      <c r="AI25" s="141"/>
      <c r="AJ25" s="486"/>
      <c r="AK25" s="507">
        <f t="shared" si="10"/>
        <v>0</v>
      </c>
      <c r="AL25" s="537" t="str">
        <f t="shared" si="11"/>
        <v/>
      </c>
      <c r="AM25" s="537" t="str">
        <f t="shared" si="12"/>
        <v/>
      </c>
      <c r="AN25" s="537" t="str">
        <f t="shared" si="13"/>
        <v/>
      </c>
      <c r="AO25" s="537" t="str">
        <f t="shared" si="14"/>
        <v/>
      </c>
      <c r="AP25" s="541" t="str">
        <f t="shared" si="48"/>
        <v/>
      </c>
      <c r="AQ25" s="536"/>
      <c r="AR25" s="141"/>
      <c r="AS25" s="211"/>
      <c r="AT25" s="211" t="str">
        <f t="shared" si="15"/>
        <v/>
      </c>
      <c r="AU25" s="537" t="str">
        <f t="shared" si="16"/>
        <v/>
      </c>
      <c r="AV25" s="537" t="str">
        <f t="shared" si="17"/>
        <v/>
      </c>
      <c r="AW25" s="538" t="str">
        <f t="shared" si="18"/>
        <v/>
      </c>
      <c r="AX25" s="539"/>
      <c r="AY25" s="141"/>
      <c r="AZ25" s="486"/>
      <c r="BA25" s="501" t="str">
        <f t="shared" si="19"/>
        <v/>
      </c>
      <c r="BB25" s="537" t="str">
        <f t="shared" si="20"/>
        <v/>
      </c>
      <c r="BC25" s="537"/>
      <c r="BD25" s="537" t="str">
        <f t="shared" si="21"/>
        <v/>
      </c>
      <c r="BE25" s="536"/>
      <c r="BF25" s="141"/>
      <c r="BG25" s="211"/>
      <c r="BH25" s="211" t="str">
        <f t="shared" si="22"/>
        <v/>
      </c>
      <c r="BI25" s="537" t="str">
        <f t="shared" si="23"/>
        <v/>
      </c>
      <c r="BJ25" s="537" t="str">
        <f t="shared" si="24"/>
        <v/>
      </c>
      <c r="BK25" s="538" t="str">
        <f t="shared" si="25"/>
        <v/>
      </c>
      <c r="BL25" s="539"/>
      <c r="BM25" s="141"/>
      <c r="BN25" s="486"/>
      <c r="BO25" s="501" t="e">
        <f t="shared" si="26"/>
        <v>#VALUE!</v>
      </c>
      <c r="BP25" s="537" t="str">
        <f t="shared" si="27"/>
        <v/>
      </c>
      <c r="BQ25" s="537" t="str">
        <f t="shared" si="28"/>
        <v/>
      </c>
      <c r="BR25" s="537" t="str">
        <f t="shared" si="29"/>
        <v/>
      </c>
      <c r="BS25" s="536"/>
      <c r="BT25" s="141"/>
      <c r="BU25" s="211"/>
      <c r="BV25" s="211" t="str">
        <f t="shared" si="30"/>
        <v/>
      </c>
      <c r="BW25" s="537" t="str">
        <f t="shared" si="31"/>
        <v/>
      </c>
      <c r="BX25" s="537" t="str">
        <f t="shared" si="32"/>
        <v/>
      </c>
      <c r="BY25" s="538" t="str">
        <f t="shared" si="33"/>
        <v/>
      </c>
      <c r="BZ25" s="539"/>
      <c r="CA25" s="141"/>
      <c r="CB25" s="486"/>
      <c r="CC25" s="483" t="str">
        <f t="shared" si="34"/>
        <v/>
      </c>
      <c r="CD25" s="153" t="str">
        <f t="shared" si="35"/>
        <v/>
      </c>
      <c r="CE25" s="153" t="str">
        <f t="shared" si="36"/>
        <v/>
      </c>
      <c r="CF25" s="153" t="str">
        <f t="shared" si="37"/>
        <v/>
      </c>
    </row>
    <row r="26" spans="1:84" ht="29.45" customHeight="1" x14ac:dyDescent="0.25">
      <c r="A26" s="354" t="str">
        <f>'N-Bedarf AL'!A26</f>
        <v/>
      </c>
      <c r="B26" s="354" t="str">
        <f>IF('N-Bedarf AL'!B26="","",'N-Bedarf AL'!B26)</f>
        <v/>
      </c>
      <c r="C26" s="305" t="str">
        <f>IF('N-Bedarf AL'!D26="","",'N-Bedarf AL'!D26)</f>
        <v/>
      </c>
      <c r="D26" s="32" t="str">
        <f>IF('N-Bedarf AL'!C26="","",'N-Bedarf AL'!C26)</f>
        <v/>
      </c>
      <c r="E26" s="32" t="str">
        <f>IF('N-Bedarf AL'!T26="","",'N-Bedarf AL'!T26)</f>
        <v/>
      </c>
      <c r="F26" s="32" t="str">
        <f>IF('P-Bedarf AL'!V28="","",'P-Bedarf AL'!V28)</f>
        <v/>
      </c>
      <c r="G26" s="32" t="str">
        <f>IF('P-Bedarf AL'!AB28="","",'P-Bedarf AL'!AB28)</f>
        <v/>
      </c>
      <c r="H26" s="345" t="str">
        <f t="shared" si="38"/>
        <v/>
      </c>
      <c r="I26" s="345" t="str">
        <f t="shared" si="39"/>
        <v/>
      </c>
      <c r="J26" s="345" t="str">
        <f t="shared" si="40"/>
        <v/>
      </c>
      <c r="K26" s="321">
        <f t="shared" si="41"/>
        <v>0</v>
      </c>
      <c r="L26" s="321">
        <f t="shared" si="42"/>
        <v>0</v>
      </c>
      <c r="M26" s="321">
        <f t="shared" si="43"/>
        <v>0</v>
      </c>
      <c r="N26" s="321" t="str">
        <f t="shared" si="44"/>
        <v/>
      </c>
      <c r="O26" s="321" t="str">
        <f t="shared" si="45"/>
        <v/>
      </c>
      <c r="P26" s="321" t="str">
        <f t="shared" si="46"/>
        <v/>
      </c>
      <c r="Q26" s="490" t="str">
        <f t="shared" si="0"/>
        <v/>
      </c>
      <c r="R26" s="539"/>
      <c r="S26" s="141"/>
      <c r="T26" s="486"/>
      <c r="U26" s="501" t="str">
        <f t="shared" si="1"/>
        <v/>
      </c>
      <c r="V26" s="537" t="str">
        <f t="shared" si="2"/>
        <v/>
      </c>
      <c r="W26" s="537" t="str">
        <f t="shared" si="47"/>
        <v/>
      </c>
      <c r="X26" s="537" t="str">
        <f t="shared" si="3"/>
        <v/>
      </c>
      <c r="Y26" s="537" t="str">
        <f t="shared" si="4"/>
        <v/>
      </c>
      <c r="Z26" s="536"/>
      <c r="AA26" s="141"/>
      <c r="AB26" s="211"/>
      <c r="AC26" s="212" t="str">
        <f t="shared" si="5"/>
        <v/>
      </c>
      <c r="AD26" s="537" t="str">
        <f t="shared" si="6"/>
        <v/>
      </c>
      <c r="AE26" s="537" t="str">
        <f t="shared" si="7"/>
        <v/>
      </c>
      <c r="AF26" s="537" t="str">
        <f t="shared" si="8"/>
        <v/>
      </c>
      <c r="AG26" s="538" t="str">
        <f t="shared" si="9"/>
        <v/>
      </c>
      <c r="AH26" s="539"/>
      <c r="AI26" s="141"/>
      <c r="AJ26" s="486"/>
      <c r="AK26" s="507">
        <f t="shared" si="10"/>
        <v>0</v>
      </c>
      <c r="AL26" s="537" t="str">
        <f t="shared" si="11"/>
        <v/>
      </c>
      <c r="AM26" s="537" t="str">
        <f t="shared" si="12"/>
        <v/>
      </c>
      <c r="AN26" s="537" t="str">
        <f t="shared" si="13"/>
        <v/>
      </c>
      <c r="AO26" s="537" t="str">
        <f t="shared" si="14"/>
        <v/>
      </c>
      <c r="AP26" s="541" t="str">
        <f t="shared" si="48"/>
        <v/>
      </c>
      <c r="AQ26" s="536"/>
      <c r="AR26" s="141"/>
      <c r="AS26" s="211"/>
      <c r="AT26" s="211" t="str">
        <f t="shared" si="15"/>
        <v/>
      </c>
      <c r="AU26" s="537" t="str">
        <f t="shared" si="16"/>
        <v/>
      </c>
      <c r="AV26" s="537" t="str">
        <f t="shared" si="17"/>
        <v/>
      </c>
      <c r="AW26" s="538" t="str">
        <f t="shared" si="18"/>
        <v/>
      </c>
      <c r="AX26" s="539"/>
      <c r="AY26" s="141"/>
      <c r="AZ26" s="486"/>
      <c r="BA26" s="501" t="str">
        <f t="shared" si="19"/>
        <v/>
      </c>
      <c r="BB26" s="537" t="str">
        <f t="shared" si="20"/>
        <v/>
      </c>
      <c r="BC26" s="537"/>
      <c r="BD26" s="537" t="str">
        <f t="shared" si="21"/>
        <v/>
      </c>
      <c r="BE26" s="536"/>
      <c r="BF26" s="141"/>
      <c r="BG26" s="211"/>
      <c r="BH26" s="211" t="str">
        <f t="shared" si="22"/>
        <v/>
      </c>
      <c r="BI26" s="537" t="str">
        <f t="shared" si="23"/>
        <v/>
      </c>
      <c r="BJ26" s="537" t="str">
        <f t="shared" si="24"/>
        <v/>
      </c>
      <c r="BK26" s="538" t="str">
        <f t="shared" si="25"/>
        <v/>
      </c>
      <c r="BL26" s="539"/>
      <c r="BM26" s="141"/>
      <c r="BN26" s="486"/>
      <c r="BO26" s="501" t="e">
        <f t="shared" si="26"/>
        <v>#VALUE!</v>
      </c>
      <c r="BP26" s="537" t="str">
        <f t="shared" si="27"/>
        <v/>
      </c>
      <c r="BQ26" s="537" t="str">
        <f t="shared" si="28"/>
        <v/>
      </c>
      <c r="BR26" s="537" t="str">
        <f t="shared" si="29"/>
        <v/>
      </c>
      <c r="BS26" s="536"/>
      <c r="BT26" s="141"/>
      <c r="BU26" s="211"/>
      <c r="BV26" s="211" t="str">
        <f t="shared" si="30"/>
        <v/>
      </c>
      <c r="BW26" s="537" t="str">
        <f t="shared" si="31"/>
        <v/>
      </c>
      <c r="BX26" s="537" t="str">
        <f t="shared" si="32"/>
        <v/>
      </c>
      <c r="BY26" s="538" t="str">
        <f t="shared" si="33"/>
        <v/>
      </c>
      <c r="BZ26" s="539"/>
      <c r="CA26" s="141"/>
      <c r="CB26" s="486"/>
      <c r="CC26" s="483" t="str">
        <f t="shared" si="34"/>
        <v/>
      </c>
      <c r="CD26" s="153" t="str">
        <f t="shared" si="35"/>
        <v/>
      </c>
      <c r="CE26" s="153" t="str">
        <f t="shared" si="36"/>
        <v/>
      </c>
      <c r="CF26" s="153" t="str">
        <f t="shared" si="37"/>
        <v/>
      </c>
    </row>
    <row r="27" spans="1:84" ht="29.45" customHeight="1" x14ac:dyDescent="0.25">
      <c r="A27" s="354" t="str">
        <f>'N-Bedarf AL'!A27</f>
        <v/>
      </c>
      <c r="B27" s="354" t="str">
        <f>IF('N-Bedarf AL'!B27="","",'N-Bedarf AL'!B27)</f>
        <v/>
      </c>
      <c r="C27" s="305" t="str">
        <f>IF('N-Bedarf AL'!D27="","",'N-Bedarf AL'!D27)</f>
        <v/>
      </c>
      <c r="D27" s="32" t="str">
        <f>IF('N-Bedarf AL'!C27="","",'N-Bedarf AL'!C27)</f>
        <v/>
      </c>
      <c r="E27" s="32" t="str">
        <f>IF('N-Bedarf AL'!T27="","",'N-Bedarf AL'!T27)</f>
        <v/>
      </c>
      <c r="F27" s="32" t="str">
        <f>IF('P-Bedarf AL'!V29="","",'P-Bedarf AL'!V29)</f>
        <v/>
      </c>
      <c r="G27" s="32" t="str">
        <f>IF('P-Bedarf AL'!AB29="","",'P-Bedarf AL'!AB29)</f>
        <v/>
      </c>
      <c r="H27" s="345" t="str">
        <f t="shared" si="38"/>
        <v/>
      </c>
      <c r="I27" s="345" t="str">
        <f t="shared" si="39"/>
        <v/>
      </c>
      <c r="J27" s="345" t="str">
        <f t="shared" si="40"/>
        <v/>
      </c>
      <c r="K27" s="321">
        <f t="shared" si="41"/>
        <v>0</v>
      </c>
      <c r="L27" s="321">
        <f t="shared" si="42"/>
        <v>0</v>
      </c>
      <c r="M27" s="321">
        <f t="shared" si="43"/>
        <v>0</v>
      </c>
      <c r="N27" s="321" t="str">
        <f t="shared" si="44"/>
        <v/>
      </c>
      <c r="O27" s="321" t="str">
        <f t="shared" si="45"/>
        <v/>
      </c>
      <c r="P27" s="321" t="str">
        <f t="shared" si="46"/>
        <v/>
      </c>
      <c r="Q27" s="490" t="str">
        <f t="shared" si="0"/>
        <v/>
      </c>
      <c r="R27" s="539"/>
      <c r="S27" s="141"/>
      <c r="T27" s="486"/>
      <c r="U27" s="501" t="str">
        <f t="shared" si="1"/>
        <v/>
      </c>
      <c r="V27" s="537" t="str">
        <f t="shared" si="2"/>
        <v/>
      </c>
      <c r="W27" s="537" t="str">
        <f t="shared" si="47"/>
        <v/>
      </c>
      <c r="X27" s="537" t="str">
        <f t="shared" si="3"/>
        <v/>
      </c>
      <c r="Y27" s="537" t="str">
        <f t="shared" si="4"/>
        <v/>
      </c>
      <c r="Z27" s="536"/>
      <c r="AA27" s="141"/>
      <c r="AB27" s="211"/>
      <c r="AC27" s="212" t="str">
        <f t="shared" si="5"/>
        <v/>
      </c>
      <c r="AD27" s="537" t="str">
        <f t="shared" si="6"/>
        <v/>
      </c>
      <c r="AE27" s="537" t="str">
        <f t="shared" si="7"/>
        <v/>
      </c>
      <c r="AF27" s="537" t="str">
        <f t="shared" si="8"/>
        <v/>
      </c>
      <c r="AG27" s="538" t="str">
        <f t="shared" si="9"/>
        <v/>
      </c>
      <c r="AH27" s="539"/>
      <c r="AI27" s="141"/>
      <c r="AJ27" s="486"/>
      <c r="AK27" s="507">
        <f t="shared" si="10"/>
        <v>0</v>
      </c>
      <c r="AL27" s="537" t="str">
        <f t="shared" si="11"/>
        <v/>
      </c>
      <c r="AM27" s="537" t="str">
        <f t="shared" si="12"/>
        <v/>
      </c>
      <c r="AN27" s="537" t="str">
        <f t="shared" si="13"/>
        <v/>
      </c>
      <c r="AO27" s="537" t="str">
        <f t="shared" si="14"/>
        <v/>
      </c>
      <c r="AP27" s="541" t="str">
        <f t="shared" si="48"/>
        <v/>
      </c>
      <c r="AQ27" s="536"/>
      <c r="AR27" s="141"/>
      <c r="AS27" s="211"/>
      <c r="AT27" s="211" t="str">
        <f t="shared" si="15"/>
        <v/>
      </c>
      <c r="AU27" s="537" t="str">
        <f t="shared" si="16"/>
        <v/>
      </c>
      <c r="AV27" s="537" t="str">
        <f t="shared" si="17"/>
        <v/>
      </c>
      <c r="AW27" s="538" t="str">
        <f t="shared" si="18"/>
        <v/>
      </c>
      <c r="AX27" s="539"/>
      <c r="AY27" s="141"/>
      <c r="AZ27" s="486"/>
      <c r="BA27" s="501" t="str">
        <f t="shared" si="19"/>
        <v/>
      </c>
      <c r="BB27" s="537" t="str">
        <f t="shared" si="20"/>
        <v/>
      </c>
      <c r="BC27" s="537"/>
      <c r="BD27" s="537" t="str">
        <f t="shared" si="21"/>
        <v/>
      </c>
      <c r="BE27" s="536"/>
      <c r="BF27" s="141"/>
      <c r="BG27" s="211"/>
      <c r="BH27" s="211" t="str">
        <f t="shared" si="22"/>
        <v/>
      </c>
      <c r="BI27" s="537" t="str">
        <f t="shared" si="23"/>
        <v/>
      </c>
      <c r="BJ27" s="537" t="str">
        <f t="shared" si="24"/>
        <v/>
      </c>
      <c r="BK27" s="538" t="str">
        <f t="shared" si="25"/>
        <v/>
      </c>
      <c r="BL27" s="539"/>
      <c r="BM27" s="141"/>
      <c r="BN27" s="486"/>
      <c r="BO27" s="501" t="e">
        <f t="shared" si="26"/>
        <v>#VALUE!</v>
      </c>
      <c r="BP27" s="537" t="str">
        <f t="shared" si="27"/>
        <v/>
      </c>
      <c r="BQ27" s="537" t="str">
        <f t="shared" si="28"/>
        <v/>
      </c>
      <c r="BR27" s="537" t="str">
        <f t="shared" si="29"/>
        <v/>
      </c>
      <c r="BS27" s="536"/>
      <c r="BT27" s="141"/>
      <c r="BU27" s="211"/>
      <c r="BV27" s="211" t="str">
        <f t="shared" si="30"/>
        <v/>
      </c>
      <c r="BW27" s="537" t="str">
        <f t="shared" si="31"/>
        <v/>
      </c>
      <c r="BX27" s="537" t="str">
        <f t="shared" si="32"/>
        <v/>
      </c>
      <c r="BY27" s="538" t="str">
        <f t="shared" si="33"/>
        <v/>
      </c>
      <c r="BZ27" s="539"/>
      <c r="CA27" s="141"/>
      <c r="CB27" s="486"/>
      <c r="CC27" s="483" t="str">
        <f t="shared" si="34"/>
        <v/>
      </c>
      <c r="CD27" s="153" t="str">
        <f t="shared" si="35"/>
        <v/>
      </c>
      <c r="CE27" s="153" t="str">
        <f t="shared" si="36"/>
        <v/>
      </c>
      <c r="CF27" s="153" t="str">
        <f t="shared" si="37"/>
        <v/>
      </c>
    </row>
    <row r="28" spans="1:84" ht="29.45" customHeight="1" x14ac:dyDescent="0.25">
      <c r="A28" s="354" t="str">
        <f>'N-Bedarf AL'!A28</f>
        <v/>
      </c>
      <c r="B28" s="354" t="str">
        <f>IF('N-Bedarf AL'!B28="","",'N-Bedarf AL'!B28)</f>
        <v/>
      </c>
      <c r="C28" s="305" t="str">
        <f>IF('N-Bedarf AL'!D28="","",'N-Bedarf AL'!D28)</f>
        <v/>
      </c>
      <c r="D28" s="32" t="str">
        <f>IF('N-Bedarf AL'!C28="","",'N-Bedarf AL'!C28)</f>
        <v/>
      </c>
      <c r="E28" s="32" t="str">
        <f>IF('N-Bedarf AL'!T28="","",'N-Bedarf AL'!T28)</f>
        <v/>
      </c>
      <c r="F28" s="32" t="str">
        <f>IF('P-Bedarf AL'!V30="","",'P-Bedarf AL'!V30)</f>
        <v/>
      </c>
      <c r="G28" s="32" t="str">
        <f>IF('P-Bedarf AL'!AB30="","",'P-Bedarf AL'!AB30)</f>
        <v/>
      </c>
      <c r="H28" s="345" t="str">
        <f t="shared" si="38"/>
        <v/>
      </c>
      <c r="I28" s="345" t="str">
        <f t="shared" si="39"/>
        <v/>
      </c>
      <c r="J28" s="345" t="str">
        <f t="shared" si="40"/>
        <v/>
      </c>
      <c r="K28" s="321">
        <f t="shared" si="41"/>
        <v>0</v>
      </c>
      <c r="L28" s="321">
        <f t="shared" si="42"/>
        <v>0</v>
      </c>
      <c r="M28" s="321">
        <f t="shared" si="43"/>
        <v>0</v>
      </c>
      <c r="N28" s="321" t="str">
        <f t="shared" si="44"/>
        <v/>
      </c>
      <c r="O28" s="321" t="str">
        <f t="shared" si="45"/>
        <v/>
      </c>
      <c r="P28" s="321" t="str">
        <f t="shared" si="46"/>
        <v/>
      </c>
      <c r="Q28" s="490" t="str">
        <f t="shared" si="0"/>
        <v/>
      </c>
      <c r="R28" s="539"/>
      <c r="S28" s="141"/>
      <c r="T28" s="486"/>
      <c r="U28" s="501" t="str">
        <f t="shared" si="1"/>
        <v/>
      </c>
      <c r="V28" s="537" t="str">
        <f t="shared" si="2"/>
        <v/>
      </c>
      <c r="W28" s="537" t="str">
        <f t="shared" si="47"/>
        <v/>
      </c>
      <c r="X28" s="537" t="str">
        <f t="shared" si="3"/>
        <v/>
      </c>
      <c r="Y28" s="537" t="str">
        <f t="shared" si="4"/>
        <v/>
      </c>
      <c r="Z28" s="536"/>
      <c r="AA28" s="141"/>
      <c r="AB28" s="211"/>
      <c r="AC28" s="212" t="str">
        <f t="shared" si="5"/>
        <v/>
      </c>
      <c r="AD28" s="537" t="str">
        <f t="shared" si="6"/>
        <v/>
      </c>
      <c r="AE28" s="537" t="str">
        <f t="shared" si="7"/>
        <v/>
      </c>
      <c r="AF28" s="537" t="str">
        <f t="shared" si="8"/>
        <v/>
      </c>
      <c r="AG28" s="538" t="str">
        <f t="shared" si="9"/>
        <v/>
      </c>
      <c r="AH28" s="539"/>
      <c r="AI28" s="141"/>
      <c r="AJ28" s="486"/>
      <c r="AK28" s="507">
        <f t="shared" si="10"/>
        <v>0</v>
      </c>
      <c r="AL28" s="537" t="str">
        <f t="shared" si="11"/>
        <v/>
      </c>
      <c r="AM28" s="537" t="str">
        <f t="shared" si="12"/>
        <v/>
      </c>
      <c r="AN28" s="537" t="str">
        <f t="shared" si="13"/>
        <v/>
      </c>
      <c r="AO28" s="537" t="str">
        <f t="shared" si="14"/>
        <v/>
      </c>
      <c r="AP28" s="541" t="str">
        <f t="shared" si="48"/>
        <v/>
      </c>
      <c r="AQ28" s="536"/>
      <c r="AR28" s="141"/>
      <c r="AS28" s="211"/>
      <c r="AT28" s="211" t="str">
        <f t="shared" si="15"/>
        <v/>
      </c>
      <c r="AU28" s="537" t="str">
        <f t="shared" si="16"/>
        <v/>
      </c>
      <c r="AV28" s="537" t="str">
        <f t="shared" si="17"/>
        <v/>
      </c>
      <c r="AW28" s="538" t="str">
        <f t="shared" si="18"/>
        <v/>
      </c>
      <c r="AX28" s="539"/>
      <c r="AY28" s="141"/>
      <c r="AZ28" s="486"/>
      <c r="BA28" s="501" t="str">
        <f t="shared" si="19"/>
        <v/>
      </c>
      <c r="BB28" s="537" t="str">
        <f t="shared" si="20"/>
        <v/>
      </c>
      <c r="BC28" s="537"/>
      <c r="BD28" s="537" t="str">
        <f t="shared" si="21"/>
        <v/>
      </c>
      <c r="BE28" s="536"/>
      <c r="BF28" s="141"/>
      <c r="BG28" s="211"/>
      <c r="BH28" s="211" t="str">
        <f t="shared" si="22"/>
        <v/>
      </c>
      <c r="BI28" s="537" t="str">
        <f t="shared" si="23"/>
        <v/>
      </c>
      <c r="BJ28" s="537" t="str">
        <f t="shared" si="24"/>
        <v/>
      </c>
      <c r="BK28" s="538" t="str">
        <f t="shared" si="25"/>
        <v/>
      </c>
      <c r="BL28" s="539"/>
      <c r="BM28" s="141"/>
      <c r="BN28" s="486"/>
      <c r="BO28" s="501" t="e">
        <f t="shared" si="26"/>
        <v>#VALUE!</v>
      </c>
      <c r="BP28" s="537" t="str">
        <f t="shared" si="27"/>
        <v/>
      </c>
      <c r="BQ28" s="537" t="str">
        <f t="shared" si="28"/>
        <v/>
      </c>
      <c r="BR28" s="537" t="str">
        <f t="shared" si="29"/>
        <v/>
      </c>
      <c r="BS28" s="536"/>
      <c r="BT28" s="141"/>
      <c r="BU28" s="211"/>
      <c r="BV28" s="211" t="str">
        <f t="shared" si="30"/>
        <v/>
      </c>
      <c r="BW28" s="537" t="str">
        <f t="shared" si="31"/>
        <v/>
      </c>
      <c r="BX28" s="537" t="str">
        <f t="shared" si="32"/>
        <v/>
      </c>
      <c r="BY28" s="538" t="str">
        <f t="shared" si="33"/>
        <v/>
      </c>
      <c r="BZ28" s="539"/>
      <c r="CA28" s="141"/>
      <c r="CB28" s="486"/>
      <c r="CC28" s="483" t="str">
        <f t="shared" si="34"/>
        <v/>
      </c>
      <c r="CD28" s="153" t="str">
        <f t="shared" si="35"/>
        <v/>
      </c>
      <c r="CE28" s="153" t="str">
        <f t="shared" si="36"/>
        <v/>
      </c>
      <c r="CF28" s="153" t="str">
        <f t="shared" si="37"/>
        <v/>
      </c>
    </row>
    <row r="29" spans="1:84" ht="29.45" customHeight="1" x14ac:dyDescent="0.25">
      <c r="A29" s="354" t="str">
        <f>'N-Bedarf AL'!A29</f>
        <v/>
      </c>
      <c r="B29" s="354" t="str">
        <f>IF('N-Bedarf AL'!B29="","",'N-Bedarf AL'!B29)</f>
        <v/>
      </c>
      <c r="C29" s="305" t="str">
        <f>IF('N-Bedarf AL'!D29="","",'N-Bedarf AL'!D29)</f>
        <v/>
      </c>
      <c r="D29" s="32" t="str">
        <f>IF('N-Bedarf AL'!C29="","",'N-Bedarf AL'!C29)</f>
        <v/>
      </c>
      <c r="E29" s="32" t="str">
        <f>IF('N-Bedarf AL'!T29="","",'N-Bedarf AL'!T29)</f>
        <v/>
      </c>
      <c r="F29" s="32" t="str">
        <f>IF('P-Bedarf AL'!V31="","",'P-Bedarf AL'!V31)</f>
        <v/>
      </c>
      <c r="G29" s="32" t="str">
        <f>IF('P-Bedarf AL'!AB31="","",'P-Bedarf AL'!AB31)</f>
        <v/>
      </c>
      <c r="H29" s="345" t="str">
        <f t="shared" si="38"/>
        <v/>
      </c>
      <c r="I29" s="345" t="str">
        <f t="shared" si="39"/>
        <v/>
      </c>
      <c r="J29" s="345" t="str">
        <f t="shared" si="40"/>
        <v/>
      </c>
      <c r="K29" s="321">
        <f t="shared" si="41"/>
        <v>0</v>
      </c>
      <c r="L29" s="321">
        <f t="shared" si="42"/>
        <v>0</v>
      </c>
      <c r="M29" s="321">
        <f t="shared" si="43"/>
        <v>0</v>
      </c>
      <c r="N29" s="321" t="str">
        <f t="shared" si="44"/>
        <v/>
      </c>
      <c r="O29" s="321" t="str">
        <f t="shared" si="45"/>
        <v/>
      </c>
      <c r="P29" s="321" t="str">
        <f t="shared" si="46"/>
        <v/>
      </c>
      <c r="Q29" s="490" t="str">
        <f t="shared" si="0"/>
        <v/>
      </c>
      <c r="R29" s="539"/>
      <c r="S29" s="141"/>
      <c r="T29" s="486"/>
      <c r="U29" s="501" t="str">
        <f t="shared" si="1"/>
        <v/>
      </c>
      <c r="V29" s="537" t="str">
        <f t="shared" si="2"/>
        <v/>
      </c>
      <c r="W29" s="537" t="str">
        <f t="shared" si="47"/>
        <v/>
      </c>
      <c r="X29" s="537" t="str">
        <f t="shared" si="3"/>
        <v/>
      </c>
      <c r="Y29" s="537" t="str">
        <f t="shared" si="4"/>
        <v/>
      </c>
      <c r="Z29" s="536"/>
      <c r="AA29" s="141"/>
      <c r="AB29" s="211"/>
      <c r="AC29" s="212" t="str">
        <f t="shared" si="5"/>
        <v/>
      </c>
      <c r="AD29" s="537" t="str">
        <f t="shared" si="6"/>
        <v/>
      </c>
      <c r="AE29" s="537" t="str">
        <f t="shared" si="7"/>
        <v/>
      </c>
      <c r="AF29" s="537" t="str">
        <f t="shared" si="8"/>
        <v/>
      </c>
      <c r="AG29" s="538" t="str">
        <f t="shared" si="9"/>
        <v/>
      </c>
      <c r="AH29" s="539"/>
      <c r="AI29" s="141"/>
      <c r="AJ29" s="486"/>
      <c r="AK29" s="507">
        <f t="shared" si="10"/>
        <v>0</v>
      </c>
      <c r="AL29" s="537" t="str">
        <f t="shared" si="11"/>
        <v/>
      </c>
      <c r="AM29" s="537" t="str">
        <f t="shared" si="12"/>
        <v/>
      </c>
      <c r="AN29" s="537" t="str">
        <f t="shared" si="13"/>
        <v/>
      </c>
      <c r="AO29" s="537" t="str">
        <f t="shared" si="14"/>
        <v/>
      </c>
      <c r="AP29" s="541" t="str">
        <f t="shared" si="48"/>
        <v/>
      </c>
      <c r="AQ29" s="536"/>
      <c r="AR29" s="141"/>
      <c r="AS29" s="211"/>
      <c r="AT29" s="211" t="str">
        <f t="shared" si="15"/>
        <v/>
      </c>
      <c r="AU29" s="537" t="str">
        <f t="shared" si="16"/>
        <v/>
      </c>
      <c r="AV29" s="537" t="str">
        <f t="shared" si="17"/>
        <v/>
      </c>
      <c r="AW29" s="538" t="str">
        <f t="shared" si="18"/>
        <v/>
      </c>
      <c r="AX29" s="539"/>
      <c r="AY29" s="141"/>
      <c r="AZ29" s="486"/>
      <c r="BA29" s="501" t="str">
        <f t="shared" si="19"/>
        <v/>
      </c>
      <c r="BB29" s="537" t="str">
        <f t="shared" si="20"/>
        <v/>
      </c>
      <c r="BC29" s="537"/>
      <c r="BD29" s="537" t="str">
        <f t="shared" si="21"/>
        <v/>
      </c>
      <c r="BE29" s="536"/>
      <c r="BF29" s="141"/>
      <c r="BG29" s="211"/>
      <c r="BH29" s="211" t="str">
        <f t="shared" si="22"/>
        <v/>
      </c>
      <c r="BI29" s="537" t="str">
        <f t="shared" si="23"/>
        <v/>
      </c>
      <c r="BJ29" s="537" t="str">
        <f t="shared" si="24"/>
        <v/>
      </c>
      <c r="BK29" s="538" t="str">
        <f t="shared" si="25"/>
        <v/>
      </c>
      <c r="BL29" s="539"/>
      <c r="BM29" s="141"/>
      <c r="BN29" s="486"/>
      <c r="BO29" s="501" t="e">
        <f t="shared" si="26"/>
        <v>#VALUE!</v>
      </c>
      <c r="BP29" s="537" t="str">
        <f t="shared" si="27"/>
        <v/>
      </c>
      <c r="BQ29" s="537" t="str">
        <f t="shared" si="28"/>
        <v/>
      </c>
      <c r="BR29" s="537" t="str">
        <f t="shared" si="29"/>
        <v/>
      </c>
      <c r="BS29" s="536"/>
      <c r="BT29" s="141"/>
      <c r="BU29" s="211"/>
      <c r="BV29" s="211" t="str">
        <f t="shared" si="30"/>
        <v/>
      </c>
      <c r="BW29" s="537" t="str">
        <f t="shared" si="31"/>
        <v/>
      </c>
      <c r="BX29" s="537" t="str">
        <f t="shared" si="32"/>
        <v/>
      </c>
      <c r="BY29" s="538" t="str">
        <f t="shared" si="33"/>
        <v/>
      </c>
      <c r="BZ29" s="539"/>
      <c r="CA29" s="141"/>
      <c r="CB29" s="486"/>
      <c r="CC29" s="483" t="str">
        <f t="shared" si="34"/>
        <v/>
      </c>
      <c r="CD29" s="153" t="str">
        <f t="shared" si="35"/>
        <v/>
      </c>
      <c r="CE29" s="153" t="str">
        <f t="shared" si="36"/>
        <v/>
      </c>
      <c r="CF29" s="153" t="str">
        <f t="shared" si="37"/>
        <v/>
      </c>
    </row>
    <row r="30" spans="1:84" ht="29.45" customHeight="1" x14ac:dyDescent="0.25">
      <c r="A30" s="354" t="str">
        <f>'N-Bedarf AL'!A30</f>
        <v/>
      </c>
      <c r="B30" s="354" t="str">
        <f>IF('N-Bedarf AL'!B30="","",'N-Bedarf AL'!B30)</f>
        <v/>
      </c>
      <c r="C30" s="305" t="str">
        <f>IF('N-Bedarf AL'!D30="","",'N-Bedarf AL'!D30)</f>
        <v/>
      </c>
      <c r="D30" s="32" t="str">
        <f>IF('N-Bedarf AL'!C30="","",'N-Bedarf AL'!C30)</f>
        <v/>
      </c>
      <c r="E30" s="32" t="str">
        <f>IF('N-Bedarf AL'!T30="","",'N-Bedarf AL'!T30)</f>
        <v/>
      </c>
      <c r="F30" s="32" t="str">
        <f>IF('P-Bedarf AL'!V32="","",'P-Bedarf AL'!V32)</f>
        <v/>
      </c>
      <c r="G30" s="32" t="str">
        <f>IF('P-Bedarf AL'!AB32="","",'P-Bedarf AL'!AB32)</f>
        <v/>
      </c>
      <c r="H30" s="345" t="str">
        <f t="shared" si="38"/>
        <v/>
      </c>
      <c r="I30" s="345" t="str">
        <f t="shared" si="39"/>
        <v/>
      </c>
      <c r="J30" s="345" t="str">
        <f t="shared" si="40"/>
        <v/>
      </c>
      <c r="K30" s="321">
        <f t="shared" si="41"/>
        <v>0</v>
      </c>
      <c r="L30" s="321">
        <f t="shared" si="42"/>
        <v>0</v>
      </c>
      <c r="M30" s="321">
        <f t="shared" si="43"/>
        <v>0</v>
      </c>
      <c r="N30" s="321" t="str">
        <f t="shared" si="44"/>
        <v/>
      </c>
      <c r="O30" s="321" t="str">
        <f t="shared" si="45"/>
        <v/>
      </c>
      <c r="P30" s="321" t="str">
        <f t="shared" si="46"/>
        <v/>
      </c>
      <c r="Q30" s="490" t="str">
        <f t="shared" si="0"/>
        <v/>
      </c>
      <c r="R30" s="539"/>
      <c r="S30" s="141"/>
      <c r="T30" s="486"/>
      <c r="U30" s="501" t="str">
        <f t="shared" si="1"/>
        <v/>
      </c>
      <c r="V30" s="537" t="str">
        <f t="shared" si="2"/>
        <v/>
      </c>
      <c r="W30" s="537" t="str">
        <f t="shared" si="47"/>
        <v/>
      </c>
      <c r="X30" s="537" t="str">
        <f t="shared" si="3"/>
        <v/>
      </c>
      <c r="Y30" s="537" t="str">
        <f t="shared" si="4"/>
        <v/>
      </c>
      <c r="Z30" s="536"/>
      <c r="AA30" s="141"/>
      <c r="AB30" s="211"/>
      <c r="AC30" s="212" t="str">
        <f t="shared" si="5"/>
        <v/>
      </c>
      <c r="AD30" s="537" t="str">
        <f t="shared" si="6"/>
        <v/>
      </c>
      <c r="AE30" s="537" t="str">
        <f t="shared" si="7"/>
        <v/>
      </c>
      <c r="AF30" s="537" t="str">
        <f t="shared" si="8"/>
        <v/>
      </c>
      <c r="AG30" s="538" t="str">
        <f t="shared" si="9"/>
        <v/>
      </c>
      <c r="AH30" s="539"/>
      <c r="AI30" s="141"/>
      <c r="AJ30" s="486"/>
      <c r="AK30" s="507">
        <f t="shared" si="10"/>
        <v>0</v>
      </c>
      <c r="AL30" s="537" t="str">
        <f t="shared" si="11"/>
        <v/>
      </c>
      <c r="AM30" s="537" t="str">
        <f t="shared" si="12"/>
        <v/>
      </c>
      <c r="AN30" s="537" t="str">
        <f t="shared" si="13"/>
        <v/>
      </c>
      <c r="AO30" s="537" t="str">
        <f t="shared" si="14"/>
        <v/>
      </c>
      <c r="AP30" s="541" t="str">
        <f t="shared" si="48"/>
        <v/>
      </c>
      <c r="AQ30" s="536"/>
      <c r="AR30" s="141"/>
      <c r="AS30" s="211"/>
      <c r="AT30" s="211" t="str">
        <f t="shared" si="15"/>
        <v/>
      </c>
      <c r="AU30" s="537" t="str">
        <f t="shared" si="16"/>
        <v/>
      </c>
      <c r="AV30" s="537" t="str">
        <f t="shared" si="17"/>
        <v/>
      </c>
      <c r="AW30" s="538" t="str">
        <f t="shared" si="18"/>
        <v/>
      </c>
      <c r="AX30" s="539"/>
      <c r="AY30" s="141"/>
      <c r="AZ30" s="486"/>
      <c r="BA30" s="501" t="str">
        <f t="shared" si="19"/>
        <v/>
      </c>
      <c r="BB30" s="537" t="str">
        <f t="shared" si="20"/>
        <v/>
      </c>
      <c r="BC30" s="537"/>
      <c r="BD30" s="537" t="str">
        <f t="shared" si="21"/>
        <v/>
      </c>
      <c r="BE30" s="536"/>
      <c r="BF30" s="141"/>
      <c r="BG30" s="211"/>
      <c r="BH30" s="211" t="str">
        <f t="shared" si="22"/>
        <v/>
      </c>
      <c r="BI30" s="537" t="str">
        <f t="shared" si="23"/>
        <v/>
      </c>
      <c r="BJ30" s="537" t="str">
        <f t="shared" si="24"/>
        <v/>
      </c>
      <c r="BK30" s="538" t="str">
        <f t="shared" si="25"/>
        <v/>
      </c>
      <c r="BL30" s="539"/>
      <c r="BM30" s="141"/>
      <c r="BN30" s="486"/>
      <c r="BO30" s="501" t="e">
        <f t="shared" si="26"/>
        <v>#VALUE!</v>
      </c>
      <c r="BP30" s="537" t="str">
        <f t="shared" si="27"/>
        <v/>
      </c>
      <c r="BQ30" s="537" t="str">
        <f t="shared" si="28"/>
        <v/>
      </c>
      <c r="BR30" s="537" t="str">
        <f t="shared" si="29"/>
        <v/>
      </c>
      <c r="BS30" s="536"/>
      <c r="BT30" s="141"/>
      <c r="BU30" s="211"/>
      <c r="BV30" s="211" t="str">
        <f t="shared" si="30"/>
        <v/>
      </c>
      <c r="BW30" s="537" t="str">
        <f t="shared" si="31"/>
        <v/>
      </c>
      <c r="BX30" s="537" t="str">
        <f t="shared" si="32"/>
        <v/>
      </c>
      <c r="BY30" s="538" t="str">
        <f t="shared" si="33"/>
        <v/>
      </c>
      <c r="BZ30" s="539"/>
      <c r="CA30" s="141"/>
      <c r="CB30" s="486"/>
      <c r="CC30" s="483" t="str">
        <f t="shared" si="34"/>
        <v/>
      </c>
      <c r="CD30" s="153" t="str">
        <f t="shared" si="35"/>
        <v/>
      </c>
      <c r="CE30" s="153" t="str">
        <f t="shared" si="36"/>
        <v/>
      </c>
      <c r="CF30" s="153" t="str">
        <f t="shared" si="37"/>
        <v/>
      </c>
    </row>
    <row r="31" spans="1:84" ht="29.45" customHeight="1" x14ac:dyDescent="0.25">
      <c r="A31" s="354" t="str">
        <f>'N-Bedarf AL'!A31</f>
        <v/>
      </c>
      <c r="B31" s="354" t="str">
        <f>IF('N-Bedarf AL'!B31="","",'N-Bedarf AL'!B31)</f>
        <v/>
      </c>
      <c r="C31" s="305" t="str">
        <f>IF('N-Bedarf AL'!D31="","",'N-Bedarf AL'!D31)</f>
        <v/>
      </c>
      <c r="D31" s="32" t="str">
        <f>IF('N-Bedarf AL'!C31="","",'N-Bedarf AL'!C31)</f>
        <v/>
      </c>
      <c r="E31" s="32" t="str">
        <f>IF('N-Bedarf AL'!T31="","",'N-Bedarf AL'!T31)</f>
        <v/>
      </c>
      <c r="F31" s="32" t="str">
        <f>IF('P-Bedarf AL'!V33="","",'P-Bedarf AL'!V33)</f>
        <v/>
      </c>
      <c r="G31" s="32" t="str">
        <f>IF('P-Bedarf AL'!AB33="","",'P-Bedarf AL'!AB33)</f>
        <v/>
      </c>
      <c r="H31" s="345" t="str">
        <f t="shared" si="38"/>
        <v/>
      </c>
      <c r="I31" s="345" t="str">
        <f t="shared" si="39"/>
        <v/>
      </c>
      <c r="J31" s="345" t="str">
        <f t="shared" si="40"/>
        <v/>
      </c>
      <c r="K31" s="321">
        <f t="shared" si="41"/>
        <v>0</v>
      </c>
      <c r="L31" s="321">
        <f t="shared" si="42"/>
        <v>0</v>
      </c>
      <c r="M31" s="321">
        <f t="shared" si="43"/>
        <v>0</v>
      </c>
      <c r="N31" s="321" t="str">
        <f t="shared" si="44"/>
        <v/>
      </c>
      <c r="O31" s="321" t="str">
        <f t="shared" si="45"/>
        <v/>
      </c>
      <c r="P31" s="321" t="str">
        <f t="shared" si="46"/>
        <v/>
      </c>
      <c r="Q31" s="490" t="str">
        <f t="shared" si="0"/>
        <v/>
      </c>
      <c r="R31" s="539"/>
      <c r="S31" s="141"/>
      <c r="T31" s="486"/>
      <c r="U31" s="501" t="str">
        <f t="shared" si="1"/>
        <v/>
      </c>
      <c r="V31" s="537" t="str">
        <f t="shared" si="2"/>
        <v/>
      </c>
      <c r="W31" s="537" t="str">
        <f t="shared" si="47"/>
        <v/>
      </c>
      <c r="X31" s="537" t="str">
        <f t="shared" si="3"/>
        <v/>
      </c>
      <c r="Y31" s="537" t="str">
        <f t="shared" si="4"/>
        <v/>
      </c>
      <c r="Z31" s="536"/>
      <c r="AA31" s="141"/>
      <c r="AB31" s="211"/>
      <c r="AC31" s="212" t="str">
        <f t="shared" si="5"/>
        <v/>
      </c>
      <c r="AD31" s="537" t="str">
        <f t="shared" si="6"/>
        <v/>
      </c>
      <c r="AE31" s="537" t="str">
        <f t="shared" si="7"/>
        <v/>
      </c>
      <c r="AF31" s="537" t="str">
        <f t="shared" si="8"/>
        <v/>
      </c>
      <c r="AG31" s="538" t="str">
        <f t="shared" si="9"/>
        <v/>
      </c>
      <c r="AH31" s="539"/>
      <c r="AI31" s="141"/>
      <c r="AJ31" s="486"/>
      <c r="AK31" s="507">
        <f t="shared" si="10"/>
        <v>0</v>
      </c>
      <c r="AL31" s="537" t="str">
        <f t="shared" si="11"/>
        <v/>
      </c>
      <c r="AM31" s="537" t="str">
        <f t="shared" si="12"/>
        <v/>
      </c>
      <c r="AN31" s="537" t="str">
        <f t="shared" si="13"/>
        <v/>
      </c>
      <c r="AO31" s="537" t="str">
        <f t="shared" si="14"/>
        <v/>
      </c>
      <c r="AP31" s="541" t="str">
        <f t="shared" si="48"/>
        <v/>
      </c>
      <c r="AQ31" s="536" t="s">
        <v>1260</v>
      </c>
      <c r="AR31" s="141"/>
      <c r="AS31" s="211"/>
      <c r="AT31" s="211" t="str">
        <f t="shared" si="15"/>
        <v/>
      </c>
      <c r="AU31" s="537" t="str">
        <f t="shared" si="16"/>
        <v/>
      </c>
      <c r="AV31" s="537" t="str">
        <f t="shared" si="17"/>
        <v/>
      </c>
      <c r="AW31" s="538" t="str">
        <f t="shared" si="18"/>
        <v/>
      </c>
      <c r="AX31" s="539"/>
      <c r="AY31" s="141"/>
      <c r="AZ31" s="486"/>
      <c r="BA31" s="501" t="str">
        <f t="shared" si="19"/>
        <v/>
      </c>
      <c r="BB31" s="537" t="str">
        <f t="shared" si="20"/>
        <v/>
      </c>
      <c r="BC31" s="537"/>
      <c r="BD31" s="537" t="str">
        <f t="shared" si="21"/>
        <v/>
      </c>
      <c r="BE31" s="536"/>
      <c r="BF31" s="141"/>
      <c r="BG31" s="211"/>
      <c r="BH31" s="211" t="str">
        <f t="shared" si="22"/>
        <v/>
      </c>
      <c r="BI31" s="537" t="str">
        <f t="shared" si="23"/>
        <v/>
      </c>
      <c r="BJ31" s="537" t="str">
        <f t="shared" si="24"/>
        <v/>
      </c>
      <c r="BK31" s="538" t="str">
        <f t="shared" si="25"/>
        <v/>
      </c>
      <c r="BL31" s="539"/>
      <c r="BM31" s="141"/>
      <c r="BN31" s="486"/>
      <c r="BO31" s="501" t="e">
        <f t="shared" si="26"/>
        <v>#VALUE!</v>
      </c>
      <c r="BP31" s="537" t="str">
        <f t="shared" si="27"/>
        <v/>
      </c>
      <c r="BQ31" s="537" t="str">
        <f t="shared" si="28"/>
        <v/>
      </c>
      <c r="BR31" s="537" t="str">
        <f t="shared" si="29"/>
        <v/>
      </c>
      <c r="BS31" s="536"/>
      <c r="BT31" s="141"/>
      <c r="BU31" s="211"/>
      <c r="BV31" s="211" t="str">
        <f t="shared" si="30"/>
        <v/>
      </c>
      <c r="BW31" s="537" t="str">
        <f t="shared" si="31"/>
        <v/>
      </c>
      <c r="BX31" s="537" t="str">
        <f t="shared" si="32"/>
        <v/>
      </c>
      <c r="BY31" s="538" t="str">
        <f t="shared" si="33"/>
        <v/>
      </c>
      <c r="BZ31" s="539"/>
      <c r="CA31" s="141"/>
      <c r="CB31" s="486"/>
      <c r="CC31" s="483" t="str">
        <f t="shared" si="34"/>
        <v/>
      </c>
      <c r="CD31" s="153" t="str">
        <f t="shared" si="35"/>
        <v/>
      </c>
      <c r="CE31" s="153" t="str">
        <f t="shared" si="36"/>
        <v/>
      </c>
      <c r="CF31" s="153" t="str">
        <f t="shared" si="37"/>
        <v/>
      </c>
    </row>
    <row r="32" spans="1:84" ht="29.45" customHeight="1" x14ac:dyDescent="0.25">
      <c r="A32" s="354" t="str">
        <f>'N-Bedarf AL'!A32</f>
        <v/>
      </c>
      <c r="B32" s="354" t="str">
        <f>IF('N-Bedarf AL'!B32="","",'N-Bedarf AL'!B32)</f>
        <v/>
      </c>
      <c r="C32" s="305" t="str">
        <f>IF('N-Bedarf AL'!D32="","",'N-Bedarf AL'!D32)</f>
        <v/>
      </c>
      <c r="D32" s="32" t="str">
        <f>IF('N-Bedarf AL'!C32="","",'N-Bedarf AL'!C32)</f>
        <v/>
      </c>
      <c r="E32" s="32" t="str">
        <f>IF('N-Bedarf AL'!T32="","",'N-Bedarf AL'!T32)</f>
        <v/>
      </c>
      <c r="F32" s="32" t="str">
        <f>IF('P-Bedarf AL'!V34="","",'P-Bedarf AL'!V34)</f>
        <v/>
      </c>
      <c r="G32" s="32" t="str">
        <f>IF('P-Bedarf AL'!AB34="","",'P-Bedarf AL'!AB34)</f>
        <v/>
      </c>
      <c r="H32" s="345" t="str">
        <f t="shared" si="38"/>
        <v/>
      </c>
      <c r="I32" s="345" t="str">
        <f t="shared" si="39"/>
        <v/>
      </c>
      <c r="J32" s="345" t="str">
        <f t="shared" si="40"/>
        <v/>
      </c>
      <c r="K32" s="321">
        <f t="shared" si="41"/>
        <v>0</v>
      </c>
      <c r="L32" s="321">
        <f t="shared" si="42"/>
        <v>0</v>
      </c>
      <c r="M32" s="321">
        <f t="shared" si="43"/>
        <v>0</v>
      </c>
      <c r="N32" s="321" t="str">
        <f t="shared" si="44"/>
        <v/>
      </c>
      <c r="O32" s="321" t="str">
        <f t="shared" si="45"/>
        <v/>
      </c>
      <c r="P32" s="321" t="str">
        <f t="shared" si="46"/>
        <v/>
      </c>
      <c r="Q32" s="490" t="str">
        <f t="shared" si="0"/>
        <v/>
      </c>
      <c r="R32" s="539"/>
      <c r="S32" s="141"/>
      <c r="T32" s="486"/>
      <c r="U32" s="501" t="str">
        <f t="shared" si="1"/>
        <v/>
      </c>
      <c r="V32" s="537" t="str">
        <f t="shared" si="2"/>
        <v/>
      </c>
      <c r="W32" s="537" t="str">
        <f t="shared" si="47"/>
        <v/>
      </c>
      <c r="X32" s="537" t="str">
        <f t="shared" si="3"/>
        <v/>
      </c>
      <c r="Y32" s="537" t="str">
        <f t="shared" si="4"/>
        <v/>
      </c>
      <c r="Z32" s="536"/>
      <c r="AA32" s="141"/>
      <c r="AB32" s="211"/>
      <c r="AC32" s="212" t="str">
        <f t="shared" si="5"/>
        <v/>
      </c>
      <c r="AD32" s="537" t="str">
        <f t="shared" si="6"/>
        <v/>
      </c>
      <c r="AE32" s="537" t="str">
        <f t="shared" si="7"/>
        <v/>
      </c>
      <c r="AF32" s="537" t="str">
        <f t="shared" si="8"/>
        <v/>
      </c>
      <c r="AG32" s="538" t="str">
        <f t="shared" si="9"/>
        <v/>
      </c>
      <c r="AH32" s="539"/>
      <c r="AI32" s="141"/>
      <c r="AJ32" s="486"/>
      <c r="AK32" s="507">
        <f t="shared" si="10"/>
        <v>0</v>
      </c>
      <c r="AL32" s="537" t="str">
        <f t="shared" si="11"/>
        <v/>
      </c>
      <c r="AM32" s="537" t="str">
        <f t="shared" si="12"/>
        <v/>
      </c>
      <c r="AN32" s="537" t="str">
        <f t="shared" si="13"/>
        <v/>
      </c>
      <c r="AO32" s="537" t="str">
        <f t="shared" si="14"/>
        <v/>
      </c>
      <c r="AP32" s="541" t="str">
        <f t="shared" si="48"/>
        <v/>
      </c>
      <c r="AQ32" s="536"/>
      <c r="AR32" s="141"/>
      <c r="AS32" s="211"/>
      <c r="AT32" s="211" t="str">
        <f t="shared" si="15"/>
        <v/>
      </c>
      <c r="AU32" s="537" t="str">
        <f t="shared" si="16"/>
        <v/>
      </c>
      <c r="AV32" s="537" t="str">
        <f t="shared" si="17"/>
        <v/>
      </c>
      <c r="AW32" s="538" t="str">
        <f t="shared" si="18"/>
        <v/>
      </c>
      <c r="AX32" s="539"/>
      <c r="AY32" s="141"/>
      <c r="AZ32" s="486"/>
      <c r="BA32" s="501" t="str">
        <f t="shared" si="19"/>
        <v/>
      </c>
      <c r="BB32" s="537" t="str">
        <f t="shared" si="20"/>
        <v/>
      </c>
      <c r="BC32" s="537"/>
      <c r="BD32" s="537" t="str">
        <f t="shared" si="21"/>
        <v/>
      </c>
      <c r="BE32" s="536"/>
      <c r="BF32" s="141"/>
      <c r="BG32" s="211"/>
      <c r="BH32" s="211" t="str">
        <f t="shared" si="22"/>
        <v/>
      </c>
      <c r="BI32" s="537" t="str">
        <f t="shared" si="23"/>
        <v/>
      </c>
      <c r="BJ32" s="537" t="str">
        <f t="shared" si="24"/>
        <v/>
      </c>
      <c r="BK32" s="538" t="str">
        <f t="shared" si="25"/>
        <v/>
      </c>
      <c r="BL32" s="539"/>
      <c r="BM32" s="141"/>
      <c r="BN32" s="486"/>
      <c r="BO32" s="501" t="e">
        <f t="shared" si="26"/>
        <v>#VALUE!</v>
      </c>
      <c r="BP32" s="537" t="str">
        <f t="shared" si="27"/>
        <v/>
      </c>
      <c r="BQ32" s="537" t="str">
        <f t="shared" si="28"/>
        <v/>
      </c>
      <c r="BR32" s="537" t="str">
        <f t="shared" si="29"/>
        <v/>
      </c>
      <c r="BS32" s="536"/>
      <c r="BT32" s="141"/>
      <c r="BU32" s="211"/>
      <c r="BV32" s="211" t="str">
        <f t="shared" si="30"/>
        <v/>
      </c>
      <c r="BW32" s="537" t="str">
        <f t="shared" si="31"/>
        <v/>
      </c>
      <c r="BX32" s="537" t="str">
        <f t="shared" si="32"/>
        <v/>
      </c>
      <c r="BY32" s="538" t="str">
        <f t="shared" si="33"/>
        <v/>
      </c>
      <c r="BZ32" s="539"/>
      <c r="CA32" s="141"/>
      <c r="CB32" s="486"/>
      <c r="CC32" s="483" t="str">
        <f t="shared" si="34"/>
        <v/>
      </c>
      <c r="CD32" s="153" t="str">
        <f t="shared" si="35"/>
        <v/>
      </c>
      <c r="CE32" s="153" t="str">
        <f t="shared" si="36"/>
        <v/>
      </c>
      <c r="CF32" s="153" t="str">
        <f t="shared" si="37"/>
        <v/>
      </c>
    </row>
    <row r="33" spans="1:84" ht="29.45" customHeight="1" x14ac:dyDescent="0.25">
      <c r="A33" s="354" t="str">
        <f>'N-Bedarf AL'!A33</f>
        <v/>
      </c>
      <c r="B33" s="354" t="str">
        <f>IF('N-Bedarf AL'!B33="","",'N-Bedarf AL'!B33)</f>
        <v/>
      </c>
      <c r="C33" s="305" t="str">
        <f>IF('N-Bedarf AL'!D33="","",'N-Bedarf AL'!D33)</f>
        <v/>
      </c>
      <c r="D33" s="32" t="str">
        <f>IF('N-Bedarf AL'!C33="","",'N-Bedarf AL'!C33)</f>
        <v/>
      </c>
      <c r="E33" s="32" t="str">
        <f>IF('N-Bedarf AL'!T33="","",'N-Bedarf AL'!T33)</f>
        <v/>
      </c>
      <c r="F33" s="32" t="str">
        <f>IF('P-Bedarf AL'!V35="","",'P-Bedarf AL'!V35)</f>
        <v/>
      </c>
      <c r="G33" s="32" t="str">
        <f>IF('P-Bedarf AL'!AB35="","",'P-Bedarf AL'!AB35)</f>
        <v/>
      </c>
      <c r="H33" s="345" t="str">
        <f t="shared" si="38"/>
        <v/>
      </c>
      <c r="I33" s="345" t="str">
        <f t="shared" si="39"/>
        <v/>
      </c>
      <c r="J33" s="345" t="str">
        <f t="shared" si="40"/>
        <v/>
      </c>
      <c r="K33" s="321">
        <f t="shared" si="41"/>
        <v>0</v>
      </c>
      <c r="L33" s="321">
        <f t="shared" si="42"/>
        <v>0</v>
      </c>
      <c r="M33" s="321">
        <f t="shared" si="43"/>
        <v>0</v>
      </c>
      <c r="N33" s="321" t="str">
        <f t="shared" si="44"/>
        <v/>
      </c>
      <c r="O33" s="321" t="str">
        <f t="shared" si="45"/>
        <v/>
      </c>
      <c r="P33" s="321" t="str">
        <f t="shared" si="46"/>
        <v/>
      </c>
      <c r="Q33" s="490" t="str">
        <f t="shared" si="0"/>
        <v/>
      </c>
      <c r="R33" s="539"/>
      <c r="S33" s="141"/>
      <c r="T33" s="486"/>
      <c r="U33" s="501" t="str">
        <f t="shared" si="1"/>
        <v/>
      </c>
      <c r="V33" s="537" t="str">
        <f t="shared" si="2"/>
        <v/>
      </c>
      <c r="W33" s="537" t="str">
        <f t="shared" si="47"/>
        <v/>
      </c>
      <c r="X33" s="537" t="str">
        <f t="shared" si="3"/>
        <v/>
      </c>
      <c r="Y33" s="537" t="str">
        <f t="shared" si="4"/>
        <v/>
      </c>
      <c r="Z33" s="536"/>
      <c r="AA33" s="141"/>
      <c r="AB33" s="211"/>
      <c r="AC33" s="212" t="str">
        <f t="shared" si="5"/>
        <v/>
      </c>
      <c r="AD33" s="537" t="str">
        <f t="shared" si="6"/>
        <v/>
      </c>
      <c r="AE33" s="537" t="str">
        <f t="shared" si="7"/>
        <v/>
      </c>
      <c r="AF33" s="537" t="str">
        <f t="shared" si="8"/>
        <v/>
      </c>
      <c r="AG33" s="538" t="str">
        <f t="shared" si="9"/>
        <v/>
      </c>
      <c r="AH33" s="539"/>
      <c r="AI33" s="141"/>
      <c r="AJ33" s="486"/>
      <c r="AK33" s="507">
        <f t="shared" si="10"/>
        <v>0</v>
      </c>
      <c r="AL33" s="537" t="str">
        <f t="shared" si="11"/>
        <v/>
      </c>
      <c r="AM33" s="537" t="str">
        <f t="shared" si="12"/>
        <v/>
      </c>
      <c r="AN33" s="537" t="str">
        <f t="shared" si="13"/>
        <v/>
      </c>
      <c r="AO33" s="537" t="str">
        <f t="shared" si="14"/>
        <v/>
      </c>
      <c r="AP33" s="541" t="str">
        <f t="shared" si="48"/>
        <v/>
      </c>
      <c r="AQ33" s="536"/>
      <c r="AR33" s="141"/>
      <c r="AS33" s="211"/>
      <c r="AT33" s="211" t="str">
        <f t="shared" si="15"/>
        <v/>
      </c>
      <c r="AU33" s="537" t="str">
        <f t="shared" si="16"/>
        <v/>
      </c>
      <c r="AV33" s="537" t="str">
        <f t="shared" si="17"/>
        <v/>
      </c>
      <c r="AW33" s="538" t="str">
        <f t="shared" si="18"/>
        <v/>
      </c>
      <c r="AX33" s="539"/>
      <c r="AY33" s="141"/>
      <c r="AZ33" s="486"/>
      <c r="BA33" s="501" t="str">
        <f t="shared" si="19"/>
        <v/>
      </c>
      <c r="BB33" s="537" t="str">
        <f t="shared" si="20"/>
        <v/>
      </c>
      <c r="BC33" s="537"/>
      <c r="BD33" s="537" t="str">
        <f t="shared" si="21"/>
        <v/>
      </c>
      <c r="BE33" s="536"/>
      <c r="BF33" s="141"/>
      <c r="BG33" s="211"/>
      <c r="BH33" s="211" t="str">
        <f t="shared" si="22"/>
        <v/>
      </c>
      <c r="BI33" s="537" t="str">
        <f t="shared" si="23"/>
        <v/>
      </c>
      <c r="BJ33" s="537" t="str">
        <f t="shared" si="24"/>
        <v/>
      </c>
      <c r="BK33" s="538" t="str">
        <f t="shared" si="25"/>
        <v/>
      </c>
      <c r="BL33" s="539"/>
      <c r="BM33" s="141"/>
      <c r="BN33" s="486"/>
      <c r="BO33" s="501" t="e">
        <f t="shared" si="26"/>
        <v>#VALUE!</v>
      </c>
      <c r="BP33" s="537" t="str">
        <f t="shared" si="27"/>
        <v/>
      </c>
      <c r="BQ33" s="537" t="str">
        <f t="shared" si="28"/>
        <v/>
      </c>
      <c r="BR33" s="537" t="str">
        <f t="shared" si="29"/>
        <v/>
      </c>
      <c r="BS33" s="536"/>
      <c r="BT33" s="141"/>
      <c r="BU33" s="211"/>
      <c r="BV33" s="211" t="str">
        <f t="shared" si="30"/>
        <v/>
      </c>
      <c r="BW33" s="537" t="str">
        <f t="shared" si="31"/>
        <v/>
      </c>
      <c r="BX33" s="537" t="str">
        <f t="shared" si="32"/>
        <v/>
      </c>
      <c r="BY33" s="538" t="str">
        <f t="shared" si="33"/>
        <v/>
      </c>
      <c r="BZ33" s="539"/>
      <c r="CA33" s="141"/>
      <c r="CB33" s="486"/>
      <c r="CC33" s="483" t="str">
        <f t="shared" si="34"/>
        <v/>
      </c>
      <c r="CD33" s="153" t="str">
        <f t="shared" si="35"/>
        <v/>
      </c>
      <c r="CE33" s="153" t="str">
        <f t="shared" si="36"/>
        <v/>
      </c>
      <c r="CF33" s="153" t="str">
        <f t="shared" si="37"/>
        <v/>
      </c>
    </row>
    <row r="34" spans="1:84" ht="29.45" customHeight="1" x14ac:dyDescent="0.25">
      <c r="A34" s="354" t="str">
        <f>'N-Bedarf AL'!A34</f>
        <v/>
      </c>
      <c r="B34" s="354" t="str">
        <f>IF('N-Bedarf AL'!B34="","",'N-Bedarf AL'!B34)</f>
        <v/>
      </c>
      <c r="C34" s="305" t="str">
        <f>IF('N-Bedarf AL'!D34="","",'N-Bedarf AL'!D34)</f>
        <v/>
      </c>
      <c r="D34" s="32" t="str">
        <f>IF('N-Bedarf AL'!C34="","",'N-Bedarf AL'!C34)</f>
        <v/>
      </c>
      <c r="E34" s="32" t="str">
        <f>IF('N-Bedarf AL'!T34="","",'N-Bedarf AL'!T34)</f>
        <v/>
      </c>
      <c r="F34" s="32" t="str">
        <f>IF('P-Bedarf AL'!V36="","",'P-Bedarf AL'!V36)</f>
        <v/>
      </c>
      <c r="G34" s="32" t="str">
        <f>IF('P-Bedarf AL'!AB36="","",'P-Bedarf AL'!AB36)</f>
        <v/>
      </c>
      <c r="H34" s="345" t="str">
        <f t="shared" si="38"/>
        <v/>
      </c>
      <c r="I34" s="345" t="str">
        <f t="shared" si="39"/>
        <v/>
      </c>
      <c r="J34" s="345" t="str">
        <f t="shared" si="40"/>
        <v/>
      </c>
      <c r="K34" s="321">
        <f t="shared" si="41"/>
        <v>0</v>
      </c>
      <c r="L34" s="321">
        <f t="shared" si="42"/>
        <v>0</v>
      </c>
      <c r="M34" s="321">
        <f t="shared" si="43"/>
        <v>0</v>
      </c>
      <c r="N34" s="321" t="str">
        <f t="shared" si="44"/>
        <v/>
      </c>
      <c r="O34" s="321" t="str">
        <f t="shared" si="45"/>
        <v/>
      </c>
      <c r="P34" s="321" t="str">
        <f t="shared" si="46"/>
        <v/>
      </c>
      <c r="Q34" s="490" t="str">
        <f t="shared" si="0"/>
        <v/>
      </c>
      <c r="R34" s="539"/>
      <c r="S34" s="141"/>
      <c r="T34" s="486"/>
      <c r="U34" s="501" t="str">
        <f t="shared" si="1"/>
        <v/>
      </c>
      <c r="V34" s="537" t="str">
        <f t="shared" si="2"/>
        <v/>
      </c>
      <c r="W34" s="537" t="str">
        <f t="shared" si="47"/>
        <v/>
      </c>
      <c r="X34" s="537" t="str">
        <f t="shared" si="3"/>
        <v/>
      </c>
      <c r="Y34" s="537" t="str">
        <f t="shared" si="4"/>
        <v/>
      </c>
      <c r="Z34" s="536"/>
      <c r="AA34" s="141"/>
      <c r="AB34" s="211"/>
      <c r="AC34" s="212" t="str">
        <f t="shared" si="5"/>
        <v/>
      </c>
      <c r="AD34" s="537" t="str">
        <f t="shared" si="6"/>
        <v/>
      </c>
      <c r="AE34" s="537" t="str">
        <f t="shared" si="7"/>
        <v/>
      </c>
      <c r="AF34" s="537" t="str">
        <f t="shared" si="8"/>
        <v/>
      </c>
      <c r="AG34" s="538" t="str">
        <f t="shared" si="9"/>
        <v/>
      </c>
      <c r="AH34" s="539"/>
      <c r="AI34" s="141"/>
      <c r="AJ34" s="486"/>
      <c r="AK34" s="507">
        <f t="shared" si="10"/>
        <v>0</v>
      </c>
      <c r="AL34" s="537" t="str">
        <f t="shared" si="11"/>
        <v/>
      </c>
      <c r="AM34" s="537" t="str">
        <f t="shared" si="12"/>
        <v/>
      </c>
      <c r="AN34" s="537" t="str">
        <f t="shared" si="13"/>
        <v/>
      </c>
      <c r="AO34" s="537" t="str">
        <f t="shared" si="14"/>
        <v/>
      </c>
      <c r="AP34" s="541" t="str">
        <f t="shared" si="48"/>
        <v/>
      </c>
      <c r="AQ34" s="536"/>
      <c r="AR34" s="141"/>
      <c r="AS34" s="211"/>
      <c r="AT34" s="211" t="str">
        <f t="shared" si="15"/>
        <v/>
      </c>
      <c r="AU34" s="537" t="str">
        <f t="shared" si="16"/>
        <v/>
      </c>
      <c r="AV34" s="537" t="str">
        <f t="shared" si="17"/>
        <v/>
      </c>
      <c r="AW34" s="538" t="str">
        <f t="shared" si="18"/>
        <v/>
      </c>
      <c r="AX34" s="539"/>
      <c r="AY34" s="141"/>
      <c r="AZ34" s="486"/>
      <c r="BA34" s="501" t="str">
        <f t="shared" si="19"/>
        <v/>
      </c>
      <c r="BB34" s="537" t="str">
        <f t="shared" si="20"/>
        <v/>
      </c>
      <c r="BC34" s="537"/>
      <c r="BD34" s="537" t="str">
        <f t="shared" si="21"/>
        <v/>
      </c>
      <c r="BE34" s="536"/>
      <c r="BF34" s="141"/>
      <c r="BG34" s="211"/>
      <c r="BH34" s="211" t="str">
        <f t="shared" si="22"/>
        <v/>
      </c>
      <c r="BI34" s="537" t="str">
        <f t="shared" si="23"/>
        <v/>
      </c>
      <c r="BJ34" s="537" t="str">
        <f t="shared" si="24"/>
        <v/>
      </c>
      <c r="BK34" s="538" t="str">
        <f t="shared" si="25"/>
        <v/>
      </c>
      <c r="BL34" s="539"/>
      <c r="BM34" s="141"/>
      <c r="BN34" s="486"/>
      <c r="BO34" s="501" t="e">
        <f t="shared" si="26"/>
        <v>#VALUE!</v>
      </c>
      <c r="BP34" s="537" t="str">
        <f t="shared" si="27"/>
        <v/>
      </c>
      <c r="BQ34" s="537" t="str">
        <f t="shared" si="28"/>
        <v/>
      </c>
      <c r="BR34" s="537" t="str">
        <f t="shared" si="29"/>
        <v/>
      </c>
      <c r="BS34" s="536"/>
      <c r="BT34" s="141"/>
      <c r="BU34" s="211"/>
      <c r="BV34" s="211" t="str">
        <f t="shared" si="30"/>
        <v/>
      </c>
      <c r="BW34" s="537" t="str">
        <f t="shared" si="31"/>
        <v/>
      </c>
      <c r="BX34" s="537" t="str">
        <f t="shared" si="32"/>
        <v/>
      </c>
      <c r="BY34" s="538" t="str">
        <f t="shared" si="33"/>
        <v/>
      </c>
      <c r="BZ34" s="539"/>
      <c r="CA34" s="141"/>
      <c r="CB34" s="486"/>
      <c r="CC34" s="483" t="str">
        <f t="shared" si="34"/>
        <v/>
      </c>
      <c r="CD34" s="153" t="str">
        <f t="shared" si="35"/>
        <v/>
      </c>
      <c r="CE34" s="153" t="str">
        <f t="shared" si="36"/>
        <v/>
      </c>
      <c r="CF34" s="153" t="str">
        <f t="shared" si="37"/>
        <v/>
      </c>
    </row>
    <row r="35" spans="1:84" ht="29.45" customHeight="1" x14ac:dyDescent="0.25">
      <c r="A35" s="354" t="str">
        <f>'N-Bedarf AL'!A35</f>
        <v/>
      </c>
      <c r="B35" s="354" t="str">
        <f>IF('N-Bedarf AL'!B35="","",'N-Bedarf AL'!B35)</f>
        <v/>
      </c>
      <c r="C35" s="305" t="str">
        <f>IF('N-Bedarf AL'!D35="","",'N-Bedarf AL'!D35)</f>
        <v/>
      </c>
      <c r="D35" s="32" t="str">
        <f>IF('N-Bedarf AL'!C35="","",'N-Bedarf AL'!C35)</f>
        <v/>
      </c>
      <c r="E35" s="32" t="str">
        <f>IF('N-Bedarf AL'!T35="","",'N-Bedarf AL'!T35)</f>
        <v/>
      </c>
      <c r="F35" s="32" t="str">
        <f>IF('P-Bedarf AL'!V37="","",'P-Bedarf AL'!V37)</f>
        <v/>
      </c>
      <c r="G35" s="32" t="str">
        <f>IF('P-Bedarf AL'!AB37="","",'P-Bedarf AL'!AB37)</f>
        <v/>
      </c>
      <c r="H35" s="345" t="str">
        <f t="shared" si="38"/>
        <v/>
      </c>
      <c r="I35" s="345" t="str">
        <f t="shared" si="39"/>
        <v/>
      </c>
      <c r="J35" s="345" t="str">
        <f t="shared" si="40"/>
        <v/>
      </c>
      <c r="K35" s="321">
        <f t="shared" si="41"/>
        <v>0</v>
      </c>
      <c r="L35" s="321">
        <f t="shared" si="42"/>
        <v>0</v>
      </c>
      <c r="M35" s="321">
        <f t="shared" si="43"/>
        <v>0</v>
      </c>
      <c r="N35" s="321" t="str">
        <f t="shared" si="44"/>
        <v/>
      </c>
      <c r="O35" s="321" t="str">
        <f t="shared" si="45"/>
        <v/>
      </c>
      <c r="P35" s="321" t="str">
        <f t="shared" si="46"/>
        <v/>
      </c>
      <c r="Q35" s="490" t="str">
        <f t="shared" si="0"/>
        <v/>
      </c>
      <c r="R35" s="539"/>
      <c r="S35" s="141"/>
      <c r="T35" s="486"/>
      <c r="U35" s="501" t="str">
        <f t="shared" si="1"/>
        <v/>
      </c>
      <c r="V35" s="537" t="str">
        <f t="shared" si="2"/>
        <v/>
      </c>
      <c r="W35" s="537" t="str">
        <f t="shared" si="47"/>
        <v/>
      </c>
      <c r="X35" s="537" t="str">
        <f t="shared" si="3"/>
        <v/>
      </c>
      <c r="Y35" s="537" t="str">
        <f t="shared" si="4"/>
        <v/>
      </c>
      <c r="Z35" s="536"/>
      <c r="AA35" s="141"/>
      <c r="AB35" s="211"/>
      <c r="AC35" s="212" t="str">
        <f t="shared" si="5"/>
        <v/>
      </c>
      <c r="AD35" s="537" t="str">
        <f t="shared" si="6"/>
        <v/>
      </c>
      <c r="AE35" s="537" t="str">
        <f t="shared" si="7"/>
        <v/>
      </c>
      <c r="AF35" s="537" t="str">
        <f t="shared" si="8"/>
        <v/>
      </c>
      <c r="AG35" s="538" t="str">
        <f t="shared" si="9"/>
        <v/>
      </c>
      <c r="AH35" s="539"/>
      <c r="AI35" s="141"/>
      <c r="AJ35" s="486"/>
      <c r="AK35" s="507">
        <f t="shared" si="10"/>
        <v>0</v>
      </c>
      <c r="AL35" s="537" t="str">
        <f t="shared" si="11"/>
        <v/>
      </c>
      <c r="AM35" s="537" t="str">
        <f t="shared" si="12"/>
        <v/>
      </c>
      <c r="AN35" s="537" t="str">
        <f t="shared" si="13"/>
        <v/>
      </c>
      <c r="AO35" s="537" t="str">
        <f t="shared" si="14"/>
        <v/>
      </c>
      <c r="AP35" s="541" t="str">
        <f t="shared" si="48"/>
        <v/>
      </c>
      <c r="AQ35" s="536"/>
      <c r="AR35" s="141"/>
      <c r="AS35" s="211"/>
      <c r="AT35" s="211" t="str">
        <f t="shared" si="15"/>
        <v/>
      </c>
      <c r="AU35" s="537" t="str">
        <f t="shared" si="16"/>
        <v/>
      </c>
      <c r="AV35" s="537" t="str">
        <f t="shared" si="17"/>
        <v/>
      </c>
      <c r="AW35" s="538" t="str">
        <f t="shared" si="18"/>
        <v/>
      </c>
      <c r="AX35" s="539"/>
      <c r="AY35" s="141"/>
      <c r="AZ35" s="486"/>
      <c r="BA35" s="501" t="str">
        <f t="shared" si="19"/>
        <v/>
      </c>
      <c r="BB35" s="537" t="str">
        <f t="shared" si="20"/>
        <v/>
      </c>
      <c r="BC35" s="537"/>
      <c r="BD35" s="537" t="str">
        <f t="shared" si="21"/>
        <v/>
      </c>
      <c r="BE35" s="536"/>
      <c r="BF35" s="141"/>
      <c r="BG35" s="211"/>
      <c r="BH35" s="211" t="str">
        <f t="shared" si="22"/>
        <v/>
      </c>
      <c r="BI35" s="537" t="str">
        <f t="shared" si="23"/>
        <v/>
      </c>
      <c r="BJ35" s="537" t="str">
        <f t="shared" si="24"/>
        <v/>
      </c>
      <c r="BK35" s="538" t="str">
        <f t="shared" si="25"/>
        <v/>
      </c>
      <c r="BL35" s="539"/>
      <c r="BM35" s="141"/>
      <c r="BN35" s="486"/>
      <c r="BO35" s="501" t="e">
        <f t="shared" si="26"/>
        <v>#VALUE!</v>
      </c>
      <c r="BP35" s="537" t="str">
        <f t="shared" si="27"/>
        <v/>
      </c>
      <c r="BQ35" s="537" t="str">
        <f t="shared" si="28"/>
        <v/>
      </c>
      <c r="BR35" s="537" t="str">
        <f t="shared" si="29"/>
        <v/>
      </c>
      <c r="BS35" s="536"/>
      <c r="BT35" s="141"/>
      <c r="BU35" s="211"/>
      <c r="BV35" s="211" t="str">
        <f t="shared" si="30"/>
        <v/>
      </c>
      <c r="BW35" s="537" t="str">
        <f t="shared" si="31"/>
        <v/>
      </c>
      <c r="BX35" s="537" t="str">
        <f t="shared" si="32"/>
        <v/>
      </c>
      <c r="BY35" s="538" t="str">
        <f t="shared" si="33"/>
        <v/>
      </c>
      <c r="BZ35" s="539"/>
      <c r="CA35" s="141"/>
      <c r="CB35" s="486"/>
      <c r="CC35" s="483" t="str">
        <f t="shared" si="34"/>
        <v/>
      </c>
      <c r="CD35" s="153" t="str">
        <f t="shared" si="35"/>
        <v/>
      </c>
      <c r="CE35" s="153" t="str">
        <f t="shared" si="36"/>
        <v/>
      </c>
      <c r="CF35" s="153" t="str">
        <f t="shared" si="37"/>
        <v/>
      </c>
    </row>
    <row r="36" spans="1:84" ht="29.45" customHeight="1" x14ac:dyDescent="0.25">
      <c r="A36" s="354" t="str">
        <f>'N-Bedarf AL'!A36</f>
        <v/>
      </c>
      <c r="B36" s="354" t="str">
        <f>IF('N-Bedarf AL'!B36="","",'N-Bedarf AL'!B36)</f>
        <v/>
      </c>
      <c r="C36" s="305" t="str">
        <f>IF('N-Bedarf AL'!D36="","",'N-Bedarf AL'!D36)</f>
        <v/>
      </c>
      <c r="D36" s="32" t="str">
        <f>IF('N-Bedarf AL'!C36="","",'N-Bedarf AL'!C36)</f>
        <v/>
      </c>
      <c r="E36" s="32" t="str">
        <f>IF('N-Bedarf AL'!T36="","",'N-Bedarf AL'!T36)</f>
        <v/>
      </c>
      <c r="F36" s="32" t="str">
        <f>IF('P-Bedarf AL'!V38="","",'P-Bedarf AL'!V38)</f>
        <v/>
      </c>
      <c r="G36" s="32" t="str">
        <f>IF('P-Bedarf AL'!AB38="","",'P-Bedarf AL'!AB38)</f>
        <v/>
      </c>
      <c r="H36" s="345" t="str">
        <f t="shared" si="38"/>
        <v/>
      </c>
      <c r="I36" s="345" t="str">
        <f t="shared" si="39"/>
        <v/>
      </c>
      <c r="J36" s="345" t="str">
        <f t="shared" si="40"/>
        <v/>
      </c>
      <c r="K36" s="321">
        <f t="shared" si="41"/>
        <v>0</v>
      </c>
      <c r="L36" s="321">
        <f t="shared" si="42"/>
        <v>0</v>
      </c>
      <c r="M36" s="321">
        <f t="shared" si="43"/>
        <v>0</v>
      </c>
      <c r="N36" s="321" t="str">
        <f t="shared" si="44"/>
        <v/>
      </c>
      <c r="O36" s="321" t="str">
        <f t="shared" si="45"/>
        <v/>
      </c>
      <c r="P36" s="321" t="str">
        <f t="shared" si="46"/>
        <v/>
      </c>
      <c r="Q36" s="490" t="str">
        <f t="shared" si="0"/>
        <v/>
      </c>
      <c r="R36" s="539"/>
      <c r="S36" s="141"/>
      <c r="T36" s="486"/>
      <c r="U36" s="501" t="str">
        <f t="shared" si="1"/>
        <v/>
      </c>
      <c r="V36" s="537" t="str">
        <f t="shared" si="2"/>
        <v/>
      </c>
      <c r="W36" s="537" t="str">
        <f t="shared" si="47"/>
        <v/>
      </c>
      <c r="X36" s="537" t="str">
        <f t="shared" si="3"/>
        <v/>
      </c>
      <c r="Y36" s="537" t="str">
        <f t="shared" si="4"/>
        <v/>
      </c>
      <c r="Z36" s="536"/>
      <c r="AA36" s="141"/>
      <c r="AB36" s="211"/>
      <c r="AC36" s="212" t="str">
        <f t="shared" si="5"/>
        <v/>
      </c>
      <c r="AD36" s="537" t="str">
        <f t="shared" si="6"/>
        <v/>
      </c>
      <c r="AE36" s="537" t="str">
        <f t="shared" si="7"/>
        <v/>
      </c>
      <c r="AF36" s="537" t="str">
        <f t="shared" si="8"/>
        <v/>
      </c>
      <c r="AG36" s="538" t="str">
        <f t="shared" si="9"/>
        <v/>
      </c>
      <c r="AH36" s="539"/>
      <c r="AI36" s="141"/>
      <c r="AJ36" s="486"/>
      <c r="AK36" s="507">
        <f t="shared" si="10"/>
        <v>0</v>
      </c>
      <c r="AL36" s="537" t="str">
        <f t="shared" si="11"/>
        <v/>
      </c>
      <c r="AM36" s="537" t="str">
        <f t="shared" si="12"/>
        <v/>
      </c>
      <c r="AN36" s="537" t="str">
        <f t="shared" si="13"/>
        <v/>
      </c>
      <c r="AO36" s="537" t="str">
        <f t="shared" si="14"/>
        <v/>
      </c>
      <c r="AP36" s="541" t="str">
        <f t="shared" si="48"/>
        <v/>
      </c>
      <c r="AQ36" s="536"/>
      <c r="AR36" s="141"/>
      <c r="AS36" s="211"/>
      <c r="AT36" s="211" t="str">
        <f t="shared" si="15"/>
        <v/>
      </c>
      <c r="AU36" s="537" t="str">
        <f t="shared" si="16"/>
        <v/>
      </c>
      <c r="AV36" s="537" t="str">
        <f t="shared" si="17"/>
        <v/>
      </c>
      <c r="AW36" s="538" t="str">
        <f t="shared" si="18"/>
        <v/>
      </c>
      <c r="AX36" s="539"/>
      <c r="AY36" s="141"/>
      <c r="AZ36" s="486"/>
      <c r="BA36" s="501" t="str">
        <f t="shared" si="19"/>
        <v/>
      </c>
      <c r="BB36" s="537" t="str">
        <f t="shared" si="20"/>
        <v/>
      </c>
      <c r="BC36" s="537"/>
      <c r="BD36" s="537" t="str">
        <f t="shared" si="21"/>
        <v/>
      </c>
      <c r="BE36" s="536"/>
      <c r="BF36" s="141"/>
      <c r="BG36" s="211"/>
      <c r="BH36" s="211" t="str">
        <f t="shared" si="22"/>
        <v/>
      </c>
      <c r="BI36" s="537" t="str">
        <f t="shared" si="23"/>
        <v/>
      </c>
      <c r="BJ36" s="537" t="str">
        <f t="shared" si="24"/>
        <v/>
      </c>
      <c r="BK36" s="538" t="str">
        <f t="shared" si="25"/>
        <v/>
      </c>
      <c r="BL36" s="539"/>
      <c r="BM36" s="141"/>
      <c r="BN36" s="486"/>
      <c r="BO36" s="501" t="e">
        <f t="shared" si="26"/>
        <v>#VALUE!</v>
      </c>
      <c r="BP36" s="537" t="str">
        <f t="shared" si="27"/>
        <v/>
      </c>
      <c r="BQ36" s="537" t="str">
        <f t="shared" si="28"/>
        <v/>
      </c>
      <c r="BR36" s="537" t="str">
        <f t="shared" si="29"/>
        <v/>
      </c>
      <c r="BS36" s="536"/>
      <c r="BT36" s="141"/>
      <c r="BU36" s="211"/>
      <c r="BV36" s="211" t="str">
        <f t="shared" si="30"/>
        <v/>
      </c>
      <c r="BW36" s="537" t="str">
        <f t="shared" si="31"/>
        <v/>
      </c>
      <c r="BX36" s="537" t="str">
        <f t="shared" si="32"/>
        <v/>
      </c>
      <c r="BY36" s="538" t="str">
        <f t="shared" si="33"/>
        <v/>
      </c>
      <c r="BZ36" s="539"/>
      <c r="CA36" s="141"/>
      <c r="CB36" s="486"/>
      <c r="CC36" s="483" t="str">
        <f t="shared" si="34"/>
        <v/>
      </c>
      <c r="CD36" s="153" t="str">
        <f t="shared" si="35"/>
        <v/>
      </c>
      <c r="CE36" s="153" t="str">
        <f t="shared" si="36"/>
        <v/>
      </c>
      <c r="CF36" s="153" t="str">
        <f t="shared" si="37"/>
        <v/>
      </c>
    </row>
    <row r="37" spans="1:84" ht="29.45" customHeight="1" x14ac:dyDescent="0.25">
      <c r="A37" s="354" t="str">
        <f>'N-Bedarf AL'!A37</f>
        <v/>
      </c>
      <c r="B37" s="354" t="str">
        <f>IF('N-Bedarf AL'!B37="","",'N-Bedarf AL'!B37)</f>
        <v/>
      </c>
      <c r="C37" s="305" t="str">
        <f>IF('N-Bedarf AL'!D37="","",'N-Bedarf AL'!D37)</f>
        <v/>
      </c>
      <c r="D37" s="32" t="str">
        <f>IF('N-Bedarf AL'!C37="","",'N-Bedarf AL'!C37)</f>
        <v/>
      </c>
      <c r="E37" s="32" t="str">
        <f>IF('N-Bedarf AL'!T37="","",'N-Bedarf AL'!T37)</f>
        <v/>
      </c>
      <c r="F37" s="32" t="str">
        <f>IF('P-Bedarf AL'!V39="","",'P-Bedarf AL'!V39)</f>
        <v/>
      </c>
      <c r="G37" s="32" t="str">
        <f>IF('P-Bedarf AL'!AB39="","",'P-Bedarf AL'!AB39)</f>
        <v/>
      </c>
      <c r="H37" s="345" t="str">
        <f t="shared" si="38"/>
        <v/>
      </c>
      <c r="I37" s="345" t="str">
        <f t="shared" si="39"/>
        <v/>
      </c>
      <c r="J37" s="345" t="str">
        <f t="shared" si="40"/>
        <v/>
      </c>
      <c r="K37" s="321">
        <f t="shared" si="41"/>
        <v>0</v>
      </c>
      <c r="L37" s="321">
        <f t="shared" si="42"/>
        <v>0</v>
      </c>
      <c r="M37" s="321">
        <f t="shared" si="43"/>
        <v>0</v>
      </c>
      <c r="N37" s="321" t="str">
        <f t="shared" si="44"/>
        <v/>
      </c>
      <c r="O37" s="321" t="str">
        <f t="shared" si="45"/>
        <v/>
      </c>
      <c r="P37" s="321" t="str">
        <f t="shared" si="46"/>
        <v/>
      </c>
      <c r="Q37" s="490" t="str">
        <f t="shared" si="0"/>
        <v/>
      </c>
      <c r="R37" s="539"/>
      <c r="S37" s="141"/>
      <c r="T37" s="486"/>
      <c r="U37" s="501" t="str">
        <f t="shared" si="1"/>
        <v/>
      </c>
      <c r="V37" s="537" t="str">
        <f t="shared" si="2"/>
        <v/>
      </c>
      <c r="W37" s="537" t="str">
        <f t="shared" si="47"/>
        <v/>
      </c>
      <c r="X37" s="537" t="str">
        <f t="shared" si="3"/>
        <v/>
      </c>
      <c r="Y37" s="537" t="str">
        <f t="shared" si="4"/>
        <v/>
      </c>
      <c r="Z37" s="536"/>
      <c r="AA37" s="141"/>
      <c r="AB37" s="211"/>
      <c r="AC37" s="212" t="str">
        <f t="shared" si="5"/>
        <v/>
      </c>
      <c r="AD37" s="537" t="str">
        <f t="shared" si="6"/>
        <v/>
      </c>
      <c r="AE37" s="537" t="str">
        <f t="shared" si="7"/>
        <v/>
      </c>
      <c r="AF37" s="537" t="str">
        <f t="shared" si="8"/>
        <v/>
      </c>
      <c r="AG37" s="538" t="str">
        <f t="shared" si="9"/>
        <v/>
      </c>
      <c r="AH37" s="539"/>
      <c r="AI37" s="141"/>
      <c r="AJ37" s="486"/>
      <c r="AK37" s="507">
        <f t="shared" si="10"/>
        <v>0</v>
      </c>
      <c r="AL37" s="537" t="str">
        <f t="shared" si="11"/>
        <v/>
      </c>
      <c r="AM37" s="537" t="str">
        <f t="shared" si="12"/>
        <v/>
      </c>
      <c r="AN37" s="537" t="str">
        <f t="shared" si="13"/>
        <v/>
      </c>
      <c r="AO37" s="537" t="str">
        <f t="shared" si="14"/>
        <v/>
      </c>
      <c r="AP37" s="541" t="str">
        <f t="shared" si="48"/>
        <v/>
      </c>
      <c r="AQ37" s="536"/>
      <c r="AR37" s="141"/>
      <c r="AS37" s="211"/>
      <c r="AT37" s="211" t="str">
        <f t="shared" si="15"/>
        <v/>
      </c>
      <c r="AU37" s="537" t="str">
        <f t="shared" si="16"/>
        <v/>
      </c>
      <c r="AV37" s="537" t="str">
        <f t="shared" si="17"/>
        <v/>
      </c>
      <c r="AW37" s="538" t="str">
        <f t="shared" si="18"/>
        <v/>
      </c>
      <c r="AX37" s="539"/>
      <c r="AY37" s="141"/>
      <c r="AZ37" s="486"/>
      <c r="BA37" s="501" t="str">
        <f t="shared" si="19"/>
        <v/>
      </c>
      <c r="BB37" s="537" t="str">
        <f t="shared" si="20"/>
        <v/>
      </c>
      <c r="BC37" s="537"/>
      <c r="BD37" s="537" t="str">
        <f t="shared" si="21"/>
        <v/>
      </c>
      <c r="BE37" s="536"/>
      <c r="BF37" s="141"/>
      <c r="BG37" s="211"/>
      <c r="BH37" s="211" t="str">
        <f t="shared" si="22"/>
        <v/>
      </c>
      <c r="BI37" s="537" t="str">
        <f t="shared" si="23"/>
        <v/>
      </c>
      <c r="BJ37" s="537" t="str">
        <f t="shared" si="24"/>
        <v/>
      </c>
      <c r="BK37" s="538" t="str">
        <f t="shared" si="25"/>
        <v/>
      </c>
      <c r="BL37" s="539"/>
      <c r="BM37" s="141"/>
      <c r="BN37" s="486"/>
      <c r="BO37" s="501" t="e">
        <f t="shared" si="26"/>
        <v>#VALUE!</v>
      </c>
      <c r="BP37" s="537" t="str">
        <f t="shared" si="27"/>
        <v/>
      </c>
      <c r="BQ37" s="537" t="str">
        <f t="shared" si="28"/>
        <v/>
      </c>
      <c r="BR37" s="537" t="str">
        <f t="shared" si="29"/>
        <v/>
      </c>
      <c r="BS37" s="536"/>
      <c r="BT37" s="141"/>
      <c r="BU37" s="211"/>
      <c r="BV37" s="211" t="str">
        <f t="shared" si="30"/>
        <v/>
      </c>
      <c r="BW37" s="537" t="str">
        <f t="shared" si="31"/>
        <v/>
      </c>
      <c r="BX37" s="537" t="str">
        <f t="shared" si="32"/>
        <v/>
      </c>
      <c r="BY37" s="538" t="str">
        <f t="shared" si="33"/>
        <v/>
      </c>
      <c r="BZ37" s="539"/>
      <c r="CA37" s="141"/>
      <c r="CB37" s="486"/>
      <c r="CC37" s="483" t="str">
        <f t="shared" si="34"/>
        <v/>
      </c>
      <c r="CD37" s="153" t="str">
        <f t="shared" si="35"/>
        <v/>
      </c>
      <c r="CE37" s="153" t="str">
        <f t="shared" si="36"/>
        <v/>
      </c>
      <c r="CF37" s="153" t="str">
        <f t="shared" si="37"/>
        <v/>
      </c>
    </row>
    <row r="38" spans="1:84" ht="29.45" customHeight="1" x14ac:dyDescent="0.25">
      <c r="A38" s="354" t="str">
        <f>'N-Bedarf AL'!A38</f>
        <v/>
      </c>
      <c r="B38" s="354" t="str">
        <f>IF('N-Bedarf AL'!B38="","",'N-Bedarf AL'!B38)</f>
        <v/>
      </c>
      <c r="C38" s="305" t="str">
        <f>IF('N-Bedarf AL'!D38="","",'N-Bedarf AL'!D38)</f>
        <v/>
      </c>
      <c r="D38" s="32" t="str">
        <f>IF('N-Bedarf AL'!C38="","",'N-Bedarf AL'!C38)</f>
        <v/>
      </c>
      <c r="E38" s="32" t="str">
        <f>IF('N-Bedarf AL'!T38="","",'N-Bedarf AL'!T38)</f>
        <v/>
      </c>
      <c r="F38" s="32" t="str">
        <f>IF('P-Bedarf AL'!V40="","",'P-Bedarf AL'!V40)</f>
        <v/>
      </c>
      <c r="G38" s="32" t="str">
        <f>IF('P-Bedarf AL'!AB40="","",'P-Bedarf AL'!AB40)</f>
        <v/>
      </c>
      <c r="H38" s="345" t="str">
        <f t="shared" si="38"/>
        <v/>
      </c>
      <c r="I38" s="345" t="str">
        <f t="shared" si="39"/>
        <v/>
      </c>
      <c r="J38" s="345" t="str">
        <f t="shared" si="40"/>
        <v/>
      </c>
      <c r="K38" s="321">
        <f t="shared" si="41"/>
        <v>0</v>
      </c>
      <c r="L38" s="321">
        <f t="shared" si="42"/>
        <v>0</v>
      </c>
      <c r="M38" s="321">
        <f t="shared" si="43"/>
        <v>0</v>
      </c>
      <c r="N38" s="321" t="str">
        <f t="shared" si="44"/>
        <v/>
      </c>
      <c r="O38" s="321" t="str">
        <f t="shared" si="45"/>
        <v/>
      </c>
      <c r="P38" s="321" t="str">
        <f t="shared" si="46"/>
        <v/>
      </c>
      <c r="Q38" s="490" t="str">
        <f t="shared" si="0"/>
        <v/>
      </c>
      <c r="R38" s="539"/>
      <c r="S38" s="141"/>
      <c r="T38" s="486"/>
      <c r="U38" s="501" t="str">
        <f t="shared" si="1"/>
        <v/>
      </c>
      <c r="V38" s="537" t="str">
        <f t="shared" si="2"/>
        <v/>
      </c>
      <c r="W38" s="537" t="str">
        <f t="shared" si="47"/>
        <v/>
      </c>
      <c r="X38" s="537" t="str">
        <f t="shared" si="3"/>
        <v/>
      </c>
      <c r="Y38" s="537" t="str">
        <f t="shared" si="4"/>
        <v/>
      </c>
      <c r="Z38" s="536"/>
      <c r="AA38" s="141"/>
      <c r="AB38" s="211"/>
      <c r="AC38" s="212" t="str">
        <f t="shared" si="5"/>
        <v/>
      </c>
      <c r="AD38" s="537" t="str">
        <f t="shared" si="6"/>
        <v/>
      </c>
      <c r="AE38" s="537" t="str">
        <f t="shared" si="7"/>
        <v/>
      </c>
      <c r="AF38" s="537" t="str">
        <f t="shared" si="8"/>
        <v/>
      </c>
      <c r="AG38" s="538" t="str">
        <f t="shared" si="9"/>
        <v/>
      </c>
      <c r="AH38" s="539"/>
      <c r="AI38" s="141"/>
      <c r="AJ38" s="486"/>
      <c r="AK38" s="507">
        <f t="shared" si="10"/>
        <v>0</v>
      </c>
      <c r="AL38" s="537" t="str">
        <f t="shared" si="11"/>
        <v/>
      </c>
      <c r="AM38" s="537" t="str">
        <f t="shared" si="12"/>
        <v/>
      </c>
      <c r="AN38" s="537" t="str">
        <f t="shared" si="13"/>
        <v/>
      </c>
      <c r="AO38" s="537" t="str">
        <f t="shared" si="14"/>
        <v/>
      </c>
      <c r="AP38" s="541" t="str">
        <f t="shared" si="48"/>
        <v/>
      </c>
      <c r="AQ38" s="536"/>
      <c r="AR38" s="141"/>
      <c r="AS38" s="211"/>
      <c r="AT38" s="211" t="str">
        <f t="shared" si="15"/>
        <v/>
      </c>
      <c r="AU38" s="537" t="str">
        <f t="shared" si="16"/>
        <v/>
      </c>
      <c r="AV38" s="537" t="str">
        <f t="shared" si="17"/>
        <v/>
      </c>
      <c r="AW38" s="538" t="str">
        <f t="shared" si="18"/>
        <v/>
      </c>
      <c r="AX38" s="539"/>
      <c r="AY38" s="141"/>
      <c r="AZ38" s="486"/>
      <c r="BA38" s="501" t="str">
        <f t="shared" si="19"/>
        <v/>
      </c>
      <c r="BB38" s="537" t="str">
        <f t="shared" si="20"/>
        <v/>
      </c>
      <c r="BC38" s="537"/>
      <c r="BD38" s="537" t="str">
        <f t="shared" si="21"/>
        <v/>
      </c>
      <c r="BE38" s="536"/>
      <c r="BF38" s="141"/>
      <c r="BG38" s="211"/>
      <c r="BH38" s="211" t="str">
        <f t="shared" si="22"/>
        <v/>
      </c>
      <c r="BI38" s="537" t="str">
        <f t="shared" si="23"/>
        <v/>
      </c>
      <c r="BJ38" s="537" t="str">
        <f t="shared" si="24"/>
        <v/>
      </c>
      <c r="BK38" s="538" t="str">
        <f t="shared" si="25"/>
        <v/>
      </c>
      <c r="BL38" s="539"/>
      <c r="BM38" s="141"/>
      <c r="BN38" s="486"/>
      <c r="BO38" s="501" t="e">
        <f t="shared" si="26"/>
        <v>#VALUE!</v>
      </c>
      <c r="BP38" s="537" t="str">
        <f t="shared" si="27"/>
        <v/>
      </c>
      <c r="BQ38" s="537" t="str">
        <f t="shared" si="28"/>
        <v/>
      </c>
      <c r="BR38" s="537" t="str">
        <f t="shared" si="29"/>
        <v/>
      </c>
      <c r="BS38" s="536"/>
      <c r="BT38" s="141"/>
      <c r="BU38" s="211"/>
      <c r="BV38" s="211" t="str">
        <f t="shared" si="30"/>
        <v/>
      </c>
      <c r="BW38" s="537" t="str">
        <f t="shared" si="31"/>
        <v/>
      </c>
      <c r="BX38" s="537" t="str">
        <f t="shared" si="32"/>
        <v/>
      </c>
      <c r="BY38" s="538" t="str">
        <f t="shared" si="33"/>
        <v/>
      </c>
      <c r="BZ38" s="539"/>
      <c r="CA38" s="141"/>
      <c r="CB38" s="486"/>
      <c r="CC38" s="483" t="str">
        <f t="shared" si="34"/>
        <v/>
      </c>
      <c r="CD38" s="153" t="str">
        <f t="shared" si="35"/>
        <v/>
      </c>
      <c r="CE38" s="153" t="str">
        <f t="shared" si="36"/>
        <v/>
      </c>
      <c r="CF38" s="153" t="str">
        <f t="shared" si="37"/>
        <v/>
      </c>
    </row>
    <row r="39" spans="1:84" ht="29.45" customHeight="1" x14ac:dyDescent="0.25">
      <c r="A39" s="354" t="str">
        <f>'N-Bedarf AL'!A39</f>
        <v/>
      </c>
      <c r="B39" s="354" t="str">
        <f>IF('N-Bedarf AL'!B39="","",'N-Bedarf AL'!B39)</f>
        <v/>
      </c>
      <c r="C39" s="305" t="str">
        <f>IF('N-Bedarf AL'!D39="","",'N-Bedarf AL'!D39)</f>
        <v/>
      </c>
      <c r="D39" s="32" t="str">
        <f>IF('N-Bedarf AL'!C39="","",'N-Bedarf AL'!C39)</f>
        <v/>
      </c>
      <c r="E39" s="32" t="str">
        <f>IF('N-Bedarf AL'!T39="","",'N-Bedarf AL'!T39)</f>
        <v/>
      </c>
      <c r="F39" s="32" t="str">
        <f>IF('P-Bedarf AL'!V41="","",'P-Bedarf AL'!V41)</f>
        <v/>
      </c>
      <c r="G39" s="32" t="str">
        <f>IF('P-Bedarf AL'!AB41="","",'P-Bedarf AL'!AB41)</f>
        <v/>
      </c>
      <c r="H39" s="345" t="str">
        <f t="shared" si="38"/>
        <v/>
      </c>
      <c r="I39" s="345" t="str">
        <f t="shared" si="39"/>
        <v/>
      </c>
      <c r="J39" s="345" t="str">
        <f t="shared" si="40"/>
        <v/>
      </c>
      <c r="K39" s="321">
        <f t="shared" si="41"/>
        <v>0</v>
      </c>
      <c r="L39" s="321">
        <f t="shared" si="42"/>
        <v>0</v>
      </c>
      <c r="M39" s="321">
        <f t="shared" si="43"/>
        <v>0</v>
      </c>
      <c r="N39" s="321" t="str">
        <f t="shared" si="44"/>
        <v/>
      </c>
      <c r="O39" s="321" t="str">
        <f t="shared" si="45"/>
        <v/>
      </c>
      <c r="P39" s="321" t="str">
        <f t="shared" si="46"/>
        <v/>
      </c>
      <c r="Q39" s="490" t="str">
        <f t="shared" si="0"/>
        <v/>
      </c>
      <c r="R39" s="539"/>
      <c r="S39" s="141"/>
      <c r="T39" s="486"/>
      <c r="U39" s="501" t="str">
        <f t="shared" si="1"/>
        <v/>
      </c>
      <c r="V39" s="537" t="str">
        <f t="shared" si="2"/>
        <v/>
      </c>
      <c r="W39" s="537" t="str">
        <f t="shared" si="47"/>
        <v/>
      </c>
      <c r="X39" s="537" t="str">
        <f t="shared" si="3"/>
        <v/>
      </c>
      <c r="Y39" s="537" t="str">
        <f t="shared" si="4"/>
        <v/>
      </c>
      <c r="Z39" s="536"/>
      <c r="AA39" s="141"/>
      <c r="AB39" s="211"/>
      <c r="AC39" s="212" t="str">
        <f t="shared" si="5"/>
        <v/>
      </c>
      <c r="AD39" s="537" t="str">
        <f t="shared" si="6"/>
        <v/>
      </c>
      <c r="AE39" s="537" t="str">
        <f t="shared" si="7"/>
        <v/>
      </c>
      <c r="AF39" s="537" t="str">
        <f t="shared" si="8"/>
        <v/>
      </c>
      <c r="AG39" s="538" t="str">
        <f t="shared" si="9"/>
        <v/>
      </c>
      <c r="AH39" s="539"/>
      <c r="AI39" s="141"/>
      <c r="AJ39" s="486"/>
      <c r="AK39" s="507">
        <f t="shared" si="10"/>
        <v>0</v>
      </c>
      <c r="AL39" s="537" t="str">
        <f t="shared" si="11"/>
        <v/>
      </c>
      <c r="AM39" s="537" t="str">
        <f t="shared" si="12"/>
        <v/>
      </c>
      <c r="AN39" s="537" t="str">
        <f t="shared" si="13"/>
        <v/>
      </c>
      <c r="AO39" s="537" t="str">
        <f t="shared" si="14"/>
        <v/>
      </c>
      <c r="AP39" s="541" t="str">
        <f t="shared" si="48"/>
        <v/>
      </c>
      <c r="AQ39" s="536"/>
      <c r="AR39" s="141"/>
      <c r="AS39" s="211"/>
      <c r="AT39" s="211" t="str">
        <f t="shared" si="15"/>
        <v/>
      </c>
      <c r="AU39" s="537" t="str">
        <f t="shared" si="16"/>
        <v/>
      </c>
      <c r="AV39" s="537" t="str">
        <f t="shared" si="17"/>
        <v/>
      </c>
      <c r="AW39" s="538" t="str">
        <f t="shared" si="18"/>
        <v/>
      </c>
      <c r="AX39" s="539"/>
      <c r="AY39" s="141"/>
      <c r="AZ39" s="486"/>
      <c r="BA39" s="501" t="str">
        <f t="shared" si="19"/>
        <v/>
      </c>
      <c r="BB39" s="537" t="str">
        <f t="shared" si="20"/>
        <v/>
      </c>
      <c r="BC39" s="537"/>
      <c r="BD39" s="537" t="str">
        <f t="shared" si="21"/>
        <v/>
      </c>
      <c r="BE39" s="536"/>
      <c r="BF39" s="141"/>
      <c r="BG39" s="211"/>
      <c r="BH39" s="211" t="str">
        <f t="shared" si="22"/>
        <v/>
      </c>
      <c r="BI39" s="537" t="str">
        <f t="shared" si="23"/>
        <v/>
      </c>
      <c r="BJ39" s="537" t="str">
        <f t="shared" si="24"/>
        <v/>
      </c>
      <c r="BK39" s="538" t="str">
        <f t="shared" si="25"/>
        <v/>
      </c>
      <c r="BL39" s="539"/>
      <c r="BM39" s="141"/>
      <c r="BN39" s="486"/>
      <c r="BO39" s="501" t="e">
        <f t="shared" si="26"/>
        <v>#VALUE!</v>
      </c>
      <c r="BP39" s="537" t="str">
        <f t="shared" si="27"/>
        <v/>
      </c>
      <c r="BQ39" s="537" t="str">
        <f t="shared" si="28"/>
        <v/>
      </c>
      <c r="BR39" s="537" t="str">
        <f t="shared" si="29"/>
        <v/>
      </c>
      <c r="BS39" s="536"/>
      <c r="BT39" s="141"/>
      <c r="BU39" s="211"/>
      <c r="BV39" s="211" t="str">
        <f t="shared" si="30"/>
        <v/>
      </c>
      <c r="BW39" s="537" t="str">
        <f t="shared" si="31"/>
        <v/>
      </c>
      <c r="BX39" s="537" t="str">
        <f t="shared" si="32"/>
        <v/>
      </c>
      <c r="BY39" s="538" t="str">
        <f t="shared" si="33"/>
        <v/>
      </c>
      <c r="BZ39" s="539"/>
      <c r="CA39" s="141"/>
      <c r="CB39" s="486"/>
      <c r="CC39" s="483" t="str">
        <f t="shared" si="34"/>
        <v/>
      </c>
      <c r="CD39" s="153" t="str">
        <f t="shared" si="35"/>
        <v/>
      </c>
      <c r="CE39" s="153" t="str">
        <f t="shared" si="36"/>
        <v/>
      </c>
      <c r="CF39" s="153" t="str">
        <f t="shared" si="37"/>
        <v/>
      </c>
    </row>
    <row r="40" spans="1:84" ht="29.45" customHeight="1" x14ac:dyDescent="0.25">
      <c r="A40" s="354" t="str">
        <f>'N-Bedarf AL'!A40</f>
        <v/>
      </c>
      <c r="B40" s="354" t="str">
        <f>IF('N-Bedarf AL'!B40="","",'N-Bedarf AL'!B40)</f>
        <v/>
      </c>
      <c r="C40" s="305" t="str">
        <f>IF('N-Bedarf AL'!D40="","",'N-Bedarf AL'!D40)</f>
        <v/>
      </c>
      <c r="D40" s="32" t="str">
        <f>IF('N-Bedarf AL'!C40="","",'N-Bedarf AL'!C40)</f>
        <v/>
      </c>
      <c r="E40" s="32" t="str">
        <f>IF('N-Bedarf AL'!T40="","",'N-Bedarf AL'!T40)</f>
        <v/>
      </c>
      <c r="F40" s="32" t="str">
        <f>IF('P-Bedarf AL'!V42="","",'P-Bedarf AL'!V42)</f>
        <v/>
      </c>
      <c r="G40" s="32" t="str">
        <f>IF('P-Bedarf AL'!AB42="","",'P-Bedarf AL'!AB42)</f>
        <v/>
      </c>
      <c r="H40" s="345" t="str">
        <f t="shared" si="38"/>
        <v/>
      </c>
      <c r="I40" s="345" t="str">
        <f t="shared" si="39"/>
        <v/>
      </c>
      <c r="J40" s="345" t="str">
        <f t="shared" si="40"/>
        <v/>
      </c>
      <c r="K40" s="321">
        <f t="shared" si="41"/>
        <v>0</v>
      </c>
      <c r="L40" s="321">
        <f t="shared" si="42"/>
        <v>0</v>
      </c>
      <c r="M40" s="321">
        <f t="shared" si="43"/>
        <v>0</v>
      </c>
      <c r="N40" s="321" t="str">
        <f t="shared" si="44"/>
        <v/>
      </c>
      <c r="O40" s="321" t="str">
        <f t="shared" si="45"/>
        <v/>
      </c>
      <c r="P40" s="321" t="str">
        <f t="shared" si="46"/>
        <v/>
      </c>
      <c r="Q40" s="490" t="str">
        <f t="shared" si="0"/>
        <v/>
      </c>
      <c r="R40" s="539"/>
      <c r="S40" s="141"/>
      <c r="T40" s="486"/>
      <c r="U40" s="501" t="str">
        <f t="shared" si="1"/>
        <v/>
      </c>
      <c r="V40" s="537" t="str">
        <f t="shared" si="2"/>
        <v/>
      </c>
      <c r="W40" s="537" t="str">
        <f t="shared" si="47"/>
        <v/>
      </c>
      <c r="X40" s="537" t="str">
        <f t="shared" si="3"/>
        <v/>
      </c>
      <c r="Y40" s="537" t="str">
        <f t="shared" si="4"/>
        <v/>
      </c>
      <c r="Z40" s="536"/>
      <c r="AA40" s="141"/>
      <c r="AB40" s="211"/>
      <c r="AC40" s="212" t="str">
        <f t="shared" si="5"/>
        <v/>
      </c>
      <c r="AD40" s="537" t="str">
        <f t="shared" si="6"/>
        <v/>
      </c>
      <c r="AE40" s="537" t="str">
        <f t="shared" si="7"/>
        <v/>
      </c>
      <c r="AF40" s="537" t="str">
        <f t="shared" si="8"/>
        <v/>
      </c>
      <c r="AG40" s="538" t="str">
        <f t="shared" si="9"/>
        <v/>
      </c>
      <c r="AH40" s="539"/>
      <c r="AI40" s="141"/>
      <c r="AJ40" s="486"/>
      <c r="AK40" s="507">
        <f t="shared" si="10"/>
        <v>0</v>
      </c>
      <c r="AL40" s="537" t="str">
        <f t="shared" si="11"/>
        <v/>
      </c>
      <c r="AM40" s="537" t="str">
        <f t="shared" si="12"/>
        <v/>
      </c>
      <c r="AN40" s="537" t="str">
        <f t="shared" si="13"/>
        <v/>
      </c>
      <c r="AO40" s="537" t="str">
        <f t="shared" si="14"/>
        <v/>
      </c>
      <c r="AP40" s="541" t="str">
        <f t="shared" si="48"/>
        <v/>
      </c>
      <c r="AQ40" s="536"/>
      <c r="AR40" s="141"/>
      <c r="AS40" s="211"/>
      <c r="AT40" s="211" t="str">
        <f t="shared" si="15"/>
        <v/>
      </c>
      <c r="AU40" s="537" t="str">
        <f t="shared" si="16"/>
        <v/>
      </c>
      <c r="AV40" s="537" t="str">
        <f t="shared" si="17"/>
        <v/>
      </c>
      <c r="AW40" s="538" t="str">
        <f t="shared" si="18"/>
        <v/>
      </c>
      <c r="AX40" s="539"/>
      <c r="AY40" s="141"/>
      <c r="AZ40" s="486"/>
      <c r="BA40" s="501" t="str">
        <f t="shared" si="19"/>
        <v/>
      </c>
      <c r="BB40" s="537" t="str">
        <f t="shared" si="20"/>
        <v/>
      </c>
      <c r="BC40" s="537"/>
      <c r="BD40" s="537" t="str">
        <f t="shared" si="21"/>
        <v/>
      </c>
      <c r="BE40" s="536"/>
      <c r="BF40" s="141"/>
      <c r="BG40" s="211"/>
      <c r="BH40" s="211" t="str">
        <f t="shared" si="22"/>
        <v/>
      </c>
      <c r="BI40" s="537" t="str">
        <f t="shared" si="23"/>
        <v/>
      </c>
      <c r="BJ40" s="537" t="str">
        <f t="shared" si="24"/>
        <v/>
      </c>
      <c r="BK40" s="538" t="str">
        <f t="shared" si="25"/>
        <v/>
      </c>
      <c r="BL40" s="539"/>
      <c r="BM40" s="141"/>
      <c r="BN40" s="486"/>
      <c r="BO40" s="501" t="e">
        <f t="shared" si="26"/>
        <v>#VALUE!</v>
      </c>
      <c r="BP40" s="537" t="str">
        <f t="shared" si="27"/>
        <v/>
      </c>
      <c r="BQ40" s="537" t="str">
        <f t="shared" si="28"/>
        <v/>
      </c>
      <c r="BR40" s="537" t="str">
        <f t="shared" si="29"/>
        <v/>
      </c>
      <c r="BS40" s="536"/>
      <c r="BT40" s="141"/>
      <c r="BU40" s="211"/>
      <c r="BV40" s="211" t="str">
        <f t="shared" si="30"/>
        <v/>
      </c>
      <c r="BW40" s="537" t="str">
        <f t="shared" si="31"/>
        <v/>
      </c>
      <c r="BX40" s="537" t="str">
        <f t="shared" si="32"/>
        <v/>
      </c>
      <c r="BY40" s="538" t="str">
        <f t="shared" si="33"/>
        <v/>
      </c>
      <c r="BZ40" s="539"/>
      <c r="CA40" s="141"/>
      <c r="CB40" s="486"/>
      <c r="CC40" s="483" t="str">
        <f t="shared" si="34"/>
        <v/>
      </c>
      <c r="CD40" s="153" t="str">
        <f t="shared" si="35"/>
        <v/>
      </c>
      <c r="CE40" s="153" t="str">
        <f t="shared" si="36"/>
        <v/>
      </c>
      <c r="CF40" s="153" t="str">
        <f t="shared" si="37"/>
        <v/>
      </c>
    </row>
    <row r="41" spans="1:84" ht="29.45" customHeight="1" x14ac:dyDescent="0.25">
      <c r="A41" s="354" t="str">
        <f>'N-Bedarf AL'!A41</f>
        <v/>
      </c>
      <c r="B41" s="354" t="str">
        <f>IF('N-Bedarf AL'!B41="","",'N-Bedarf AL'!B41)</f>
        <v/>
      </c>
      <c r="C41" s="305" t="str">
        <f>IF('N-Bedarf AL'!D41="","",'N-Bedarf AL'!D41)</f>
        <v/>
      </c>
      <c r="D41" s="32" t="str">
        <f>IF('N-Bedarf AL'!C41="","",'N-Bedarf AL'!C41)</f>
        <v/>
      </c>
      <c r="E41" s="32" t="str">
        <f>IF('N-Bedarf AL'!T41="","",'N-Bedarf AL'!T41)</f>
        <v/>
      </c>
      <c r="F41" s="32" t="str">
        <f>IF('P-Bedarf AL'!V43="","",'P-Bedarf AL'!V43)</f>
        <v/>
      </c>
      <c r="G41" s="32" t="str">
        <f>IF('P-Bedarf AL'!AB43="","",'P-Bedarf AL'!AB43)</f>
        <v/>
      </c>
      <c r="H41" s="345" t="str">
        <f t="shared" si="38"/>
        <v/>
      </c>
      <c r="I41" s="345" t="str">
        <f t="shared" si="39"/>
        <v/>
      </c>
      <c r="J41" s="345" t="str">
        <f t="shared" si="40"/>
        <v/>
      </c>
      <c r="K41" s="321">
        <f t="shared" si="41"/>
        <v>0</v>
      </c>
      <c r="L41" s="321">
        <f t="shared" si="42"/>
        <v>0</v>
      </c>
      <c r="M41" s="321">
        <f t="shared" si="43"/>
        <v>0</v>
      </c>
      <c r="N41" s="321" t="str">
        <f t="shared" si="44"/>
        <v/>
      </c>
      <c r="O41" s="321" t="str">
        <f t="shared" si="45"/>
        <v/>
      </c>
      <c r="P41" s="321" t="str">
        <f t="shared" si="46"/>
        <v/>
      </c>
      <c r="Q41" s="490" t="str">
        <f t="shared" si="0"/>
        <v/>
      </c>
      <c r="R41" s="539"/>
      <c r="S41" s="141"/>
      <c r="T41" s="486"/>
      <c r="U41" s="501" t="str">
        <f t="shared" si="1"/>
        <v/>
      </c>
      <c r="V41" s="537" t="str">
        <f t="shared" si="2"/>
        <v/>
      </c>
      <c r="W41" s="537" t="str">
        <f t="shared" si="47"/>
        <v/>
      </c>
      <c r="X41" s="537" t="str">
        <f t="shared" si="3"/>
        <v/>
      </c>
      <c r="Y41" s="537" t="str">
        <f t="shared" si="4"/>
        <v/>
      </c>
      <c r="Z41" s="536"/>
      <c r="AA41" s="141"/>
      <c r="AB41" s="211"/>
      <c r="AC41" s="212" t="str">
        <f t="shared" si="5"/>
        <v/>
      </c>
      <c r="AD41" s="537" t="str">
        <f t="shared" si="6"/>
        <v/>
      </c>
      <c r="AE41" s="537" t="str">
        <f t="shared" si="7"/>
        <v/>
      </c>
      <c r="AF41" s="537" t="str">
        <f t="shared" si="8"/>
        <v/>
      </c>
      <c r="AG41" s="538" t="str">
        <f t="shared" si="9"/>
        <v/>
      </c>
      <c r="AH41" s="539"/>
      <c r="AI41" s="141"/>
      <c r="AJ41" s="486"/>
      <c r="AK41" s="507">
        <f t="shared" si="10"/>
        <v>0</v>
      </c>
      <c r="AL41" s="537" t="str">
        <f t="shared" si="11"/>
        <v/>
      </c>
      <c r="AM41" s="537" t="str">
        <f t="shared" si="12"/>
        <v/>
      </c>
      <c r="AN41" s="537" t="str">
        <f t="shared" si="13"/>
        <v/>
      </c>
      <c r="AO41" s="537" t="str">
        <f t="shared" si="14"/>
        <v/>
      </c>
      <c r="AP41" s="541" t="str">
        <f t="shared" si="48"/>
        <v/>
      </c>
      <c r="AQ41" s="536"/>
      <c r="AR41" s="141"/>
      <c r="AS41" s="211"/>
      <c r="AT41" s="211" t="str">
        <f t="shared" si="15"/>
        <v/>
      </c>
      <c r="AU41" s="537" t="str">
        <f t="shared" si="16"/>
        <v/>
      </c>
      <c r="AV41" s="537" t="str">
        <f t="shared" si="17"/>
        <v/>
      </c>
      <c r="AW41" s="538" t="str">
        <f t="shared" si="18"/>
        <v/>
      </c>
      <c r="AX41" s="539"/>
      <c r="AY41" s="141"/>
      <c r="AZ41" s="486"/>
      <c r="BA41" s="501" t="str">
        <f t="shared" si="19"/>
        <v/>
      </c>
      <c r="BB41" s="537" t="str">
        <f t="shared" si="20"/>
        <v/>
      </c>
      <c r="BC41" s="537"/>
      <c r="BD41" s="537" t="str">
        <f t="shared" si="21"/>
        <v/>
      </c>
      <c r="BE41" s="536"/>
      <c r="BF41" s="141"/>
      <c r="BG41" s="211"/>
      <c r="BH41" s="211" t="str">
        <f t="shared" si="22"/>
        <v/>
      </c>
      <c r="BI41" s="537" t="str">
        <f t="shared" si="23"/>
        <v/>
      </c>
      <c r="BJ41" s="537" t="str">
        <f t="shared" si="24"/>
        <v/>
      </c>
      <c r="BK41" s="538" t="str">
        <f t="shared" si="25"/>
        <v/>
      </c>
      <c r="BL41" s="539"/>
      <c r="BM41" s="141"/>
      <c r="BN41" s="486"/>
      <c r="BO41" s="501" t="e">
        <f t="shared" si="26"/>
        <v>#VALUE!</v>
      </c>
      <c r="BP41" s="537" t="str">
        <f t="shared" si="27"/>
        <v/>
      </c>
      <c r="BQ41" s="537" t="str">
        <f t="shared" si="28"/>
        <v/>
      </c>
      <c r="BR41" s="537" t="str">
        <f t="shared" si="29"/>
        <v/>
      </c>
      <c r="BS41" s="536"/>
      <c r="BT41" s="141"/>
      <c r="BU41" s="211"/>
      <c r="BV41" s="211" t="str">
        <f t="shared" si="30"/>
        <v/>
      </c>
      <c r="BW41" s="537" t="str">
        <f t="shared" si="31"/>
        <v/>
      </c>
      <c r="BX41" s="537" t="str">
        <f t="shared" si="32"/>
        <v/>
      </c>
      <c r="BY41" s="538" t="str">
        <f t="shared" si="33"/>
        <v/>
      </c>
      <c r="BZ41" s="539"/>
      <c r="CA41" s="141"/>
      <c r="CB41" s="486"/>
      <c r="CC41" s="483" t="str">
        <f t="shared" si="34"/>
        <v/>
      </c>
      <c r="CD41" s="153" t="str">
        <f t="shared" si="35"/>
        <v/>
      </c>
      <c r="CE41" s="153" t="str">
        <f t="shared" si="36"/>
        <v/>
      </c>
      <c r="CF41" s="153" t="str">
        <f t="shared" si="37"/>
        <v/>
      </c>
    </row>
    <row r="42" spans="1:84" ht="29.45" customHeight="1" x14ac:dyDescent="0.25">
      <c r="A42" s="354" t="str">
        <f>'N-Bedarf AL'!A42</f>
        <v/>
      </c>
      <c r="B42" s="354" t="str">
        <f>IF('N-Bedarf AL'!B42="","",'N-Bedarf AL'!B42)</f>
        <v/>
      </c>
      <c r="C42" s="305" t="str">
        <f>IF('N-Bedarf AL'!D42="","",'N-Bedarf AL'!D42)</f>
        <v/>
      </c>
      <c r="D42" s="32" t="str">
        <f>IF('N-Bedarf AL'!C42="","",'N-Bedarf AL'!C42)</f>
        <v/>
      </c>
      <c r="E42" s="32" t="str">
        <f>IF('N-Bedarf AL'!T42="","",'N-Bedarf AL'!T42)</f>
        <v/>
      </c>
      <c r="F42" s="32" t="str">
        <f>IF('P-Bedarf AL'!V44="","",'P-Bedarf AL'!V44)</f>
        <v/>
      </c>
      <c r="G42" s="32" t="str">
        <f>IF('P-Bedarf AL'!AB44="","",'P-Bedarf AL'!AB44)</f>
        <v/>
      </c>
      <c r="H42" s="345" t="str">
        <f t="shared" si="38"/>
        <v/>
      </c>
      <c r="I42" s="345" t="str">
        <f t="shared" si="39"/>
        <v/>
      </c>
      <c r="J42" s="345" t="str">
        <f t="shared" si="40"/>
        <v/>
      </c>
      <c r="K42" s="321">
        <f t="shared" si="41"/>
        <v>0</v>
      </c>
      <c r="L42" s="321">
        <f t="shared" si="42"/>
        <v>0</v>
      </c>
      <c r="M42" s="321">
        <f t="shared" si="43"/>
        <v>0</v>
      </c>
      <c r="N42" s="321" t="str">
        <f t="shared" si="44"/>
        <v/>
      </c>
      <c r="O42" s="321" t="str">
        <f t="shared" si="45"/>
        <v/>
      </c>
      <c r="P42" s="321" t="str">
        <f t="shared" si="46"/>
        <v/>
      </c>
      <c r="Q42" s="490" t="str">
        <f t="shared" si="0"/>
        <v/>
      </c>
      <c r="R42" s="539"/>
      <c r="S42" s="141"/>
      <c r="T42" s="486"/>
      <c r="U42" s="501" t="str">
        <f t="shared" si="1"/>
        <v/>
      </c>
      <c r="V42" s="537" t="str">
        <f t="shared" si="2"/>
        <v/>
      </c>
      <c r="W42" s="537" t="str">
        <f t="shared" si="47"/>
        <v/>
      </c>
      <c r="X42" s="537" t="str">
        <f t="shared" si="3"/>
        <v/>
      </c>
      <c r="Y42" s="537" t="str">
        <f t="shared" si="4"/>
        <v/>
      </c>
      <c r="Z42" s="536"/>
      <c r="AA42" s="141"/>
      <c r="AB42" s="211"/>
      <c r="AC42" s="212" t="str">
        <f t="shared" si="5"/>
        <v/>
      </c>
      <c r="AD42" s="537" t="str">
        <f t="shared" si="6"/>
        <v/>
      </c>
      <c r="AE42" s="537" t="str">
        <f t="shared" si="7"/>
        <v/>
      </c>
      <c r="AF42" s="537" t="str">
        <f t="shared" si="8"/>
        <v/>
      </c>
      <c r="AG42" s="538" t="str">
        <f t="shared" si="9"/>
        <v/>
      </c>
      <c r="AH42" s="539"/>
      <c r="AI42" s="141"/>
      <c r="AJ42" s="486"/>
      <c r="AK42" s="507">
        <f t="shared" si="10"/>
        <v>0</v>
      </c>
      <c r="AL42" s="537" t="str">
        <f t="shared" si="11"/>
        <v/>
      </c>
      <c r="AM42" s="537" t="str">
        <f t="shared" si="12"/>
        <v/>
      </c>
      <c r="AN42" s="537" t="str">
        <f t="shared" si="13"/>
        <v/>
      </c>
      <c r="AO42" s="537" t="str">
        <f t="shared" si="14"/>
        <v/>
      </c>
      <c r="AP42" s="541" t="str">
        <f t="shared" si="48"/>
        <v/>
      </c>
      <c r="AQ42" s="536"/>
      <c r="AR42" s="141"/>
      <c r="AS42" s="211"/>
      <c r="AT42" s="211" t="str">
        <f t="shared" si="15"/>
        <v/>
      </c>
      <c r="AU42" s="537" t="str">
        <f t="shared" si="16"/>
        <v/>
      </c>
      <c r="AV42" s="537" t="str">
        <f t="shared" si="17"/>
        <v/>
      </c>
      <c r="AW42" s="538" t="str">
        <f t="shared" si="18"/>
        <v/>
      </c>
      <c r="AX42" s="539"/>
      <c r="AY42" s="141"/>
      <c r="AZ42" s="486"/>
      <c r="BA42" s="501" t="str">
        <f t="shared" si="19"/>
        <v/>
      </c>
      <c r="BB42" s="537" t="str">
        <f t="shared" si="20"/>
        <v/>
      </c>
      <c r="BC42" s="537"/>
      <c r="BD42" s="537" t="str">
        <f t="shared" si="21"/>
        <v/>
      </c>
      <c r="BE42" s="536"/>
      <c r="BF42" s="141"/>
      <c r="BG42" s="211"/>
      <c r="BH42" s="211" t="str">
        <f t="shared" si="22"/>
        <v/>
      </c>
      <c r="BI42" s="537" t="str">
        <f t="shared" si="23"/>
        <v/>
      </c>
      <c r="BJ42" s="537" t="str">
        <f t="shared" si="24"/>
        <v/>
      </c>
      <c r="BK42" s="538" t="str">
        <f t="shared" si="25"/>
        <v/>
      </c>
      <c r="BL42" s="539"/>
      <c r="BM42" s="141"/>
      <c r="BN42" s="486"/>
      <c r="BO42" s="501" t="e">
        <f t="shared" si="26"/>
        <v>#VALUE!</v>
      </c>
      <c r="BP42" s="537" t="str">
        <f t="shared" si="27"/>
        <v/>
      </c>
      <c r="BQ42" s="537" t="str">
        <f t="shared" si="28"/>
        <v/>
      </c>
      <c r="BR42" s="537" t="str">
        <f t="shared" si="29"/>
        <v/>
      </c>
      <c r="BS42" s="536"/>
      <c r="BT42" s="141"/>
      <c r="BU42" s="211"/>
      <c r="BV42" s="211" t="str">
        <f t="shared" si="30"/>
        <v/>
      </c>
      <c r="BW42" s="537" t="str">
        <f t="shared" si="31"/>
        <v/>
      </c>
      <c r="BX42" s="537" t="str">
        <f t="shared" si="32"/>
        <v/>
      </c>
      <c r="BY42" s="538" t="str">
        <f t="shared" si="33"/>
        <v/>
      </c>
      <c r="BZ42" s="539"/>
      <c r="CA42" s="141"/>
      <c r="CB42" s="486"/>
      <c r="CC42" s="483" t="str">
        <f t="shared" si="34"/>
        <v/>
      </c>
      <c r="CD42" s="153" t="str">
        <f t="shared" si="35"/>
        <v/>
      </c>
      <c r="CE42" s="153" t="str">
        <f t="shared" si="36"/>
        <v/>
      </c>
      <c r="CF42" s="153" t="str">
        <f t="shared" si="37"/>
        <v/>
      </c>
    </row>
    <row r="43" spans="1:84" ht="29.45" customHeight="1" x14ac:dyDescent="0.25">
      <c r="A43" s="354" t="str">
        <f>'N-Bedarf AL'!A43</f>
        <v/>
      </c>
      <c r="B43" s="354" t="str">
        <f>IF('N-Bedarf AL'!B43="","",'N-Bedarf AL'!B43)</f>
        <v/>
      </c>
      <c r="C43" s="305" t="str">
        <f>IF('N-Bedarf AL'!D43="","",'N-Bedarf AL'!D43)</f>
        <v/>
      </c>
      <c r="D43" s="32" t="str">
        <f>IF('N-Bedarf AL'!C43="","",'N-Bedarf AL'!C43)</f>
        <v/>
      </c>
      <c r="E43" s="32" t="str">
        <f>IF('N-Bedarf AL'!T43="","",'N-Bedarf AL'!T43)</f>
        <v/>
      </c>
      <c r="F43" s="32" t="str">
        <f>IF('P-Bedarf AL'!V45="","",'P-Bedarf AL'!V45)</f>
        <v/>
      </c>
      <c r="G43" s="32" t="str">
        <f>IF('P-Bedarf AL'!AB45="","",'P-Bedarf AL'!AB45)</f>
        <v/>
      </c>
      <c r="H43" s="345" t="str">
        <f t="shared" si="38"/>
        <v/>
      </c>
      <c r="I43" s="345" t="str">
        <f t="shared" si="39"/>
        <v/>
      </c>
      <c r="J43" s="345" t="str">
        <f t="shared" si="40"/>
        <v/>
      </c>
      <c r="K43" s="321">
        <f t="shared" si="41"/>
        <v>0</v>
      </c>
      <c r="L43" s="321">
        <f t="shared" si="42"/>
        <v>0</v>
      </c>
      <c r="M43" s="321">
        <f t="shared" si="43"/>
        <v>0</v>
      </c>
      <c r="N43" s="321" t="str">
        <f t="shared" si="44"/>
        <v/>
      </c>
      <c r="O43" s="321" t="str">
        <f t="shared" si="45"/>
        <v/>
      </c>
      <c r="P43" s="321" t="str">
        <f t="shared" si="46"/>
        <v/>
      </c>
      <c r="Q43" s="490" t="str">
        <f t="shared" si="0"/>
        <v/>
      </c>
      <c r="R43" s="539"/>
      <c r="S43" s="141"/>
      <c r="T43" s="486"/>
      <c r="U43" s="501" t="str">
        <f t="shared" si="1"/>
        <v/>
      </c>
      <c r="V43" s="537" t="str">
        <f t="shared" si="2"/>
        <v/>
      </c>
      <c r="W43" s="537" t="str">
        <f t="shared" si="47"/>
        <v/>
      </c>
      <c r="X43" s="537" t="str">
        <f t="shared" si="3"/>
        <v/>
      </c>
      <c r="Y43" s="537" t="str">
        <f t="shared" si="4"/>
        <v/>
      </c>
      <c r="Z43" s="536"/>
      <c r="AA43" s="141"/>
      <c r="AB43" s="211"/>
      <c r="AC43" s="212" t="str">
        <f t="shared" si="5"/>
        <v/>
      </c>
      <c r="AD43" s="537" t="str">
        <f t="shared" si="6"/>
        <v/>
      </c>
      <c r="AE43" s="537" t="str">
        <f t="shared" si="7"/>
        <v/>
      </c>
      <c r="AF43" s="537" t="str">
        <f t="shared" si="8"/>
        <v/>
      </c>
      <c r="AG43" s="538" t="str">
        <f t="shared" si="9"/>
        <v/>
      </c>
      <c r="AH43" s="539"/>
      <c r="AI43" s="141"/>
      <c r="AJ43" s="486"/>
      <c r="AK43" s="507">
        <f t="shared" si="10"/>
        <v>0</v>
      </c>
      <c r="AL43" s="537" t="str">
        <f t="shared" si="11"/>
        <v/>
      </c>
      <c r="AM43" s="537" t="str">
        <f t="shared" si="12"/>
        <v/>
      </c>
      <c r="AN43" s="537" t="str">
        <f t="shared" si="13"/>
        <v/>
      </c>
      <c r="AO43" s="537" t="str">
        <f t="shared" si="14"/>
        <v/>
      </c>
      <c r="AP43" s="541" t="str">
        <f t="shared" si="48"/>
        <v/>
      </c>
      <c r="AQ43" s="536"/>
      <c r="AR43" s="141"/>
      <c r="AS43" s="211"/>
      <c r="AT43" s="211" t="str">
        <f t="shared" si="15"/>
        <v/>
      </c>
      <c r="AU43" s="537" t="str">
        <f t="shared" si="16"/>
        <v/>
      </c>
      <c r="AV43" s="537" t="str">
        <f t="shared" si="17"/>
        <v/>
      </c>
      <c r="AW43" s="538" t="str">
        <f t="shared" si="18"/>
        <v/>
      </c>
      <c r="AX43" s="539"/>
      <c r="AY43" s="141"/>
      <c r="AZ43" s="486"/>
      <c r="BA43" s="501" t="str">
        <f t="shared" si="19"/>
        <v/>
      </c>
      <c r="BB43" s="537" t="str">
        <f t="shared" si="20"/>
        <v/>
      </c>
      <c r="BC43" s="537"/>
      <c r="BD43" s="537" t="str">
        <f t="shared" si="21"/>
        <v/>
      </c>
      <c r="BE43" s="536"/>
      <c r="BF43" s="141"/>
      <c r="BG43" s="211"/>
      <c r="BH43" s="211" t="str">
        <f t="shared" si="22"/>
        <v/>
      </c>
      <c r="BI43" s="537" t="str">
        <f t="shared" si="23"/>
        <v/>
      </c>
      <c r="BJ43" s="537" t="str">
        <f t="shared" si="24"/>
        <v/>
      </c>
      <c r="BK43" s="538" t="str">
        <f t="shared" si="25"/>
        <v/>
      </c>
      <c r="BL43" s="539"/>
      <c r="BM43" s="141"/>
      <c r="BN43" s="486"/>
      <c r="BO43" s="501" t="e">
        <f t="shared" si="26"/>
        <v>#VALUE!</v>
      </c>
      <c r="BP43" s="537" t="str">
        <f t="shared" si="27"/>
        <v/>
      </c>
      <c r="BQ43" s="537" t="str">
        <f t="shared" si="28"/>
        <v/>
      </c>
      <c r="BR43" s="537" t="str">
        <f t="shared" si="29"/>
        <v/>
      </c>
      <c r="BS43" s="536"/>
      <c r="BT43" s="141"/>
      <c r="BU43" s="211"/>
      <c r="BV43" s="211" t="str">
        <f t="shared" si="30"/>
        <v/>
      </c>
      <c r="BW43" s="537" t="str">
        <f t="shared" si="31"/>
        <v/>
      </c>
      <c r="BX43" s="537" t="str">
        <f t="shared" si="32"/>
        <v/>
      </c>
      <c r="BY43" s="538" t="str">
        <f t="shared" si="33"/>
        <v/>
      </c>
      <c r="BZ43" s="539"/>
      <c r="CA43" s="141"/>
      <c r="CB43" s="486"/>
      <c r="CC43" s="483" t="str">
        <f t="shared" si="34"/>
        <v/>
      </c>
      <c r="CD43" s="153" t="str">
        <f t="shared" si="35"/>
        <v/>
      </c>
      <c r="CE43" s="153" t="str">
        <f t="shared" si="36"/>
        <v/>
      </c>
      <c r="CF43" s="153" t="str">
        <f t="shared" si="37"/>
        <v/>
      </c>
    </row>
    <row r="44" spans="1:84" ht="29.45" customHeight="1" x14ac:dyDescent="0.25">
      <c r="A44" s="354" t="str">
        <f>'N-Bedarf AL'!A44</f>
        <v/>
      </c>
      <c r="B44" s="354" t="str">
        <f>IF('N-Bedarf AL'!B44="","",'N-Bedarf AL'!B44)</f>
        <v/>
      </c>
      <c r="C44" s="305" t="str">
        <f>IF('N-Bedarf AL'!D44="","",'N-Bedarf AL'!D44)</f>
        <v/>
      </c>
      <c r="D44" s="32" t="str">
        <f>IF('N-Bedarf AL'!C44="","",'N-Bedarf AL'!C44)</f>
        <v/>
      </c>
      <c r="E44" s="32" t="str">
        <f>IF('N-Bedarf AL'!T44="","",'N-Bedarf AL'!T44)</f>
        <v/>
      </c>
      <c r="F44" s="32" t="str">
        <f>IF('P-Bedarf AL'!V46="","",'P-Bedarf AL'!V46)</f>
        <v/>
      </c>
      <c r="G44" s="32" t="str">
        <f>IF('P-Bedarf AL'!AB46="","",'P-Bedarf AL'!AB46)</f>
        <v/>
      </c>
      <c r="H44" s="345" t="str">
        <f t="shared" si="38"/>
        <v/>
      </c>
      <c r="I44" s="345" t="str">
        <f t="shared" si="39"/>
        <v/>
      </c>
      <c r="J44" s="345" t="str">
        <f t="shared" si="40"/>
        <v/>
      </c>
      <c r="K44" s="321">
        <f t="shared" si="41"/>
        <v>0</v>
      </c>
      <c r="L44" s="321">
        <f t="shared" si="42"/>
        <v>0</v>
      </c>
      <c r="M44" s="321">
        <f t="shared" si="43"/>
        <v>0</v>
      </c>
      <c r="N44" s="321" t="str">
        <f t="shared" si="44"/>
        <v/>
      </c>
      <c r="O44" s="321" t="str">
        <f t="shared" si="45"/>
        <v/>
      </c>
      <c r="P44" s="321" t="str">
        <f t="shared" si="46"/>
        <v/>
      </c>
      <c r="Q44" s="490" t="str">
        <f t="shared" si="0"/>
        <v/>
      </c>
      <c r="R44" s="539"/>
      <c r="S44" s="141"/>
      <c r="T44" s="486"/>
      <c r="U44" s="501" t="str">
        <f t="shared" si="1"/>
        <v/>
      </c>
      <c r="V44" s="537" t="str">
        <f t="shared" si="2"/>
        <v/>
      </c>
      <c r="W44" s="537" t="str">
        <f t="shared" si="47"/>
        <v/>
      </c>
      <c r="X44" s="537" t="str">
        <f t="shared" si="3"/>
        <v/>
      </c>
      <c r="Y44" s="537" t="str">
        <f t="shared" si="4"/>
        <v/>
      </c>
      <c r="Z44" s="536"/>
      <c r="AA44" s="141"/>
      <c r="AB44" s="211"/>
      <c r="AC44" s="212" t="str">
        <f t="shared" si="5"/>
        <v/>
      </c>
      <c r="AD44" s="537" t="str">
        <f t="shared" si="6"/>
        <v/>
      </c>
      <c r="AE44" s="537" t="str">
        <f t="shared" si="7"/>
        <v/>
      </c>
      <c r="AF44" s="537" t="str">
        <f t="shared" si="8"/>
        <v/>
      </c>
      <c r="AG44" s="538" t="str">
        <f t="shared" si="9"/>
        <v/>
      </c>
      <c r="AH44" s="539"/>
      <c r="AI44" s="141"/>
      <c r="AJ44" s="486"/>
      <c r="AK44" s="507">
        <f t="shared" si="10"/>
        <v>0</v>
      </c>
      <c r="AL44" s="537" t="str">
        <f t="shared" si="11"/>
        <v/>
      </c>
      <c r="AM44" s="537" t="str">
        <f t="shared" si="12"/>
        <v/>
      </c>
      <c r="AN44" s="537" t="str">
        <f t="shared" si="13"/>
        <v/>
      </c>
      <c r="AO44" s="537" t="str">
        <f t="shared" si="14"/>
        <v/>
      </c>
      <c r="AP44" s="541" t="str">
        <f t="shared" si="48"/>
        <v/>
      </c>
      <c r="AQ44" s="536"/>
      <c r="AR44" s="141"/>
      <c r="AS44" s="211"/>
      <c r="AT44" s="211" t="str">
        <f t="shared" si="15"/>
        <v/>
      </c>
      <c r="AU44" s="537" t="str">
        <f t="shared" si="16"/>
        <v/>
      </c>
      <c r="AV44" s="537" t="str">
        <f t="shared" si="17"/>
        <v/>
      </c>
      <c r="AW44" s="538" t="str">
        <f t="shared" si="18"/>
        <v/>
      </c>
      <c r="AX44" s="539"/>
      <c r="AY44" s="141"/>
      <c r="AZ44" s="486"/>
      <c r="BA44" s="501" t="str">
        <f t="shared" si="19"/>
        <v/>
      </c>
      <c r="BB44" s="537" t="str">
        <f t="shared" si="20"/>
        <v/>
      </c>
      <c r="BC44" s="537"/>
      <c r="BD44" s="537" t="str">
        <f t="shared" si="21"/>
        <v/>
      </c>
      <c r="BE44" s="536"/>
      <c r="BF44" s="141"/>
      <c r="BG44" s="211"/>
      <c r="BH44" s="211" t="str">
        <f t="shared" si="22"/>
        <v/>
      </c>
      <c r="BI44" s="537" t="str">
        <f t="shared" si="23"/>
        <v/>
      </c>
      <c r="BJ44" s="537" t="str">
        <f t="shared" si="24"/>
        <v/>
      </c>
      <c r="BK44" s="538" t="str">
        <f t="shared" si="25"/>
        <v/>
      </c>
      <c r="BL44" s="539"/>
      <c r="BM44" s="141"/>
      <c r="BN44" s="486"/>
      <c r="BO44" s="501" t="e">
        <f t="shared" si="26"/>
        <v>#VALUE!</v>
      </c>
      <c r="BP44" s="537" t="str">
        <f t="shared" si="27"/>
        <v/>
      </c>
      <c r="BQ44" s="537" t="str">
        <f t="shared" si="28"/>
        <v/>
      </c>
      <c r="BR44" s="537" t="str">
        <f t="shared" si="29"/>
        <v/>
      </c>
      <c r="BS44" s="536"/>
      <c r="BT44" s="141"/>
      <c r="BU44" s="211"/>
      <c r="BV44" s="211" t="str">
        <f t="shared" si="30"/>
        <v/>
      </c>
      <c r="BW44" s="537" t="str">
        <f t="shared" si="31"/>
        <v/>
      </c>
      <c r="BX44" s="537" t="str">
        <f t="shared" si="32"/>
        <v/>
      </c>
      <c r="BY44" s="538" t="str">
        <f t="shared" si="33"/>
        <v/>
      </c>
      <c r="BZ44" s="539"/>
      <c r="CA44" s="141"/>
      <c r="CB44" s="486"/>
      <c r="CC44" s="483" t="str">
        <f t="shared" si="34"/>
        <v/>
      </c>
      <c r="CD44" s="153" t="str">
        <f t="shared" si="35"/>
        <v/>
      </c>
      <c r="CE44" s="153" t="str">
        <f t="shared" si="36"/>
        <v/>
      </c>
      <c r="CF44" s="153" t="str">
        <f t="shared" si="37"/>
        <v/>
      </c>
    </row>
    <row r="45" spans="1:84" ht="29.45" customHeight="1" x14ac:dyDescent="0.25">
      <c r="A45" s="354" t="str">
        <f>'N-Bedarf AL'!A45</f>
        <v/>
      </c>
      <c r="B45" s="354" t="str">
        <f>IF('N-Bedarf AL'!B45="","",'N-Bedarf AL'!B45)</f>
        <v/>
      </c>
      <c r="C45" s="305" t="str">
        <f>IF('N-Bedarf AL'!D45="","",'N-Bedarf AL'!D45)</f>
        <v/>
      </c>
      <c r="D45" s="32" t="str">
        <f>IF('N-Bedarf AL'!C45="","",'N-Bedarf AL'!C45)</f>
        <v/>
      </c>
      <c r="E45" s="32" t="str">
        <f>IF('N-Bedarf AL'!T45="","",'N-Bedarf AL'!T45)</f>
        <v/>
      </c>
      <c r="F45" s="32" t="str">
        <f>IF('P-Bedarf AL'!V47="","",'P-Bedarf AL'!V47)</f>
        <v/>
      </c>
      <c r="G45" s="32" t="str">
        <f>IF('P-Bedarf AL'!AB47="","",'P-Bedarf AL'!AB47)</f>
        <v/>
      </c>
      <c r="H45" s="345" t="str">
        <f t="shared" si="38"/>
        <v/>
      </c>
      <c r="I45" s="345" t="str">
        <f t="shared" si="39"/>
        <v/>
      </c>
      <c r="J45" s="345" t="str">
        <f t="shared" si="40"/>
        <v/>
      </c>
      <c r="K45" s="321">
        <f t="shared" si="41"/>
        <v>0</v>
      </c>
      <c r="L45" s="321">
        <f t="shared" si="42"/>
        <v>0</v>
      </c>
      <c r="M45" s="321">
        <f t="shared" si="43"/>
        <v>0</v>
      </c>
      <c r="N45" s="321" t="str">
        <f t="shared" si="44"/>
        <v/>
      </c>
      <c r="O45" s="321" t="str">
        <f t="shared" si="45"/>
        <v/>
      </c>
      <c r="P45" s="321" t="str">
        <f t="shared" si="46"/>
        <v/>
      </c>
      <c r="Q45" s="490" t="str">
        <f t="shared" si="0"/>
        <v/>
      </c>
      <c r="R45" s="539"/>
      <c r="S45" s="141"/>
      <c r="T45" s="486"/>
      <c r="U45" s="501" t="str">
        <f t="shared" si="1"/>
        <v/>
      </c>
      <c r="V45" s="537" t="str">
        <f t="shared" si="2"/>
        <v/>
      </c>
      <c r="W45" s="537" t="str">
        <f t="shared" si="47"/>
        <v/>
      </c>
      <c r="X45" s="537" t="str">
        <f t="shared" si="3"/>
        <v/>
      </c>
      <c r="Y45" s="537" t="str">
        <f t="shared" si="4"/>
        <v/>
      </c>
      <c r="Z45" s="536"/>
      <c r="AA45" s="141"/>
      <c r="AB45" s="211"/>
      <c r="AC45" s="212" t="str">
        <f t="shared" si="5"/>
        <v/>
      </c>
      <c r="AD45" s="537" t="str">
        <f t="shared" si="6"/>
        <v/>
      </c>
      <c r="AE45" s="537" t="str">
        <f t="shared" si="7"/>
        <v/>
      </c>
      <c r="AF45" s="537" t="str">
        <f t="shared" si="8"/>
        <v/>
      </c>
      <c r="AG45" s="538" t="str">
        <f t="shared" si="9"/>
        <v/>
      </c>
      <c r="AH45" s="539"/>
      <c r="AI45" s="141"/>
      <c r="AJ45" s="486"/>
      <c r="AK45" s="507">
        <f t="shared" si="10"/>
        <v>0</v>
      </c>
      <c r="AL45" s="537" t="str">
        <f t="shared" si="11"/>
        <v/>
      </c>
      <c r="AM45" s="537" t="str">
        <f t="shared" si="12"/>
        <v/>
      </c>
      <c r="AN45" s="537" t="str">
        <f t="shared" si="13"/>
        <v/>
      </c>
      <c r="AO45" s="537" t="str">
        <f t="shared" si="14"/>
        <v/>
      </c>
      <c r="AP45" s="541" t="str">
        <f t="shared" si="48"/>
        <v/>
      </c>
      <c r="AQ45" s="536"/>
      <c r="AR45" s="141"/>
      <c r="AS45" s="211"/>
      <c r="AT45" s="211" t="str">
        <f t="shared" si="15"/>
        <v/>
      </c>
      <c r="AU45" s="537" t="str">
        <f t="shared" si="16"/>
        <v/>
      </c>
      <c r="AV45" s="537" t="str">
        <f t="shared" si="17"/>
        <v/>
      </c>
      <c r="AW45" s="538" t="str">
        <f t="shared" si="18"/>
        <v/>
      </c>
      <c r="AX45" s="539"/>
      <c r="AY45" s="141"/>
      <c r="AZ45" s="486"/>
      <c r="BA45" s="501" t="str">
        <f t="shared" si="19"/>
        <v/>
      </c>
      <c r="BB45" s="537" t="str">
        <f t="shared" si="20"/>
        <v/>
      </c>
      <c r="BC45" s="537"/>
      <c r="BD45" s="537" t="str">
        <f t="shared" si="21"/>
        <v/>
      </c>
      <c r="BE45" s="536"/>
      <c r="BF45" s="141"/>
      <c r="BG45" s="211"/>
      <c r="BH45" s="211" t="str">
        <f t="shared" si="22"/>
        <v/>
      </c>
      <c r="BI45" s="537" t="str">
        <f t="shared" si="23"/>
        <v/>
      </c>
      <c r="BJ45" s="537" t="str">
        <f t="shared" si="24"/>
        <v/>
      </c>
      <c r="BK45" s="538" t="str">
        <f t="shared" si="25"/>
        <v/>
      </c>
      <c r="BL45" s="539"/>
      <c r="BM45" s="141"/>
      <c r="BN45" s="486"/>
      <c r="BO45" s="501" t="e">
        <f t="shared" si="26"/>
        <v>#VALUE!</v>
      </c>
      <c r="BP45" s="537" t="str">
        <f t="shared" si="27"/>
        <v/>
      </c>
      <c r="BQ45" s="537" t="str">
        <f t="shared" si="28"/>
        <v/>
      </c>
      <c r="BR45" s="537" t="str">
        <f t="shared" si="29"/>
        <v/>
      </c>
      <c r="BS45" s="536"/>
      <c r="BT45" s="141"/>
      <c r="BU45" s="211"/>
      <c r="BV45" s="211" t="str">
        <f t="shared" si="30"/>
        <v/>
      </c>
      <c r="BW45" s="537" t="str">
        <f t="shared" si="31"/>
        <v/>
      </c>
      <c r="BX45" s="537" t="str">
        <f t="shared" si="32"/>
        <v/>
      </c>
      <c r="BY45" s="538" t="str">
        <f t="shared" si="33"/>
        <v/>
      </c>
      <c r="BZ45" s="539"/>
      <c r="CA45" s="141"/>
      <c r="CB45" s="486"/>
      <c r="CC45" s="483" t="str">
        <f t="shared" si="34"/>
        <v/>
      </c>
      <c r="CD45" s="153" t="str">
        <f t="shared" si="35"/>
        <v/>
      </c>
      <c r="CE45" s="153" t="str">
        <f t="shared" si="36"/>
        <v/>
      </c>
      <c r="CF45" s="153" t="str">
        <f t="shared" si="37"/>
        <v/>
      </c>
    </row>
    <row r="46" spans="1:84" ht="29.45" customHeight="1" x14ac:dyDescent="0.25">
      <c r="A46" s="354" t="str">
        <f>'N-Bedarf AL'!A46</f>
        <v/>
      </c>
      <c r="B46" s="354" t="str">
        <f>IF('N-Bedarf AL'!B46="","",'N-Bedarf AL'!B46)</f>
        <v/>
      </c>
      <c r="C46" s="305" t="str">
        <f>IF('N-Bedarf AL'!D46="","",'N-Bedarf AL'!D46)</f>
        <v/>
      </c>
      <c r="D46" s="32" t="str">
        <f>IF('N-Bedarf AL'!C46="","",'N-Bedarf AL'!C46)</f>
        <v/>
      </c>
      <c r="E46" s="32" t="str">
        <f>IF('N-Bedarf AL'!T46="","",'N-Bedarf AL'!T46)</f>
        <v/>
      </c>
      <c r="F46" s="32" t="str">
        <f>IF('P-Bedarf AL'!V48="","",'P-Bedarf AL'!V48)</f>
        <v/>
      </c>
      <c r="G46" s="32" t="str">
        <f>IF('P-Bedarf AL'!AB48="","",'P-Bedarf AL'!AB48)</f>
        <v/>
      </c>
      <c r="H46" s="345" t="str">
        <f t="shared" si="38"/>
        <v/>
      </c>
      <c r="I46" s="345" t="str">
        <f t="shared" si="39"/>
        <v/>
      </c>
      <c r="J46" s="345" t="str">
        <f t="shared" si="40"/>
        <v/>
      </c>
      <c r="K46" s="321">
        <f t="shared" si="41"/>
        <v>0</v>
      </c>
      <c r="L46" s="321">
        <f t="shared" si="42"/>
        <v>0</v>
      </c>
      <c r="M46" s="321">
        <f t="shared" si="43"/>
        <v>0</v>
      </c>
      <c r="N46" s="321" t="str">
        <f t="shared" si="44"/>
        <v/>
      </c>
      <c r="O46" s="321" t="str">
        <f t="shared" si="45"/>
        <v/>
      </c>
      <c r="P46" s="321" t="str">
        <f t="shared" si="46"/>
        <v/>
      </c>
      <c r="Q46" s="490" t="str">
        <f t="shared" si="0"/>
        <v/>
      </c>
      <c r="R46" s="539"/>
      <c r="S46" s="141"/>
      <c r="T46" s="486"/>
      <c r="U46" s="501" t="str">
        <f t="shared" si="1"/>
        <v/>
      </c>
      <c r="V46" s="537" t="str">
        <f t="shared" si="2"/>
        <v/>
      </c>
      <c r="W46" s="537" t="str">
        <f t="shared" si="47"/>
        <v/>
      </c>
      <c r="X46" s="537" t="str">
        <f t="shared" si="3"/>
        <v/>
      </c>
      <c r="Y46" s="537" t="str">
        <f t="shared" si="4"/>
        <v/>
      </c>
      <c r="Z46" s="536"/>
      <c r="AA46" s="141"/>
      <c r="AB46" s="211"/>
      <c r="AC46" s="212" t="str">
        <f t="shared" si="5"/>
        <v/>
      </c>
      <c r="AD46" s="537" t="str">
        <f t="shared" si="6"/>
        <v/>
      </c>
      <c r="AE46" s="537" t="str">
        <f t="shared" si="7"/>
        <v/>
      </c>
      <c r="AF46" s="537" t="str">
        <f t="shared" si="8"/>
        <v/>
      </c>
      <c r="AG46" s="538" t="str">
        <f t="shared" si="9"/>
        <v/>
      </c>
      <c r="AH46" s="539"/>
      <c r="AI46" s="141"/>
      <c r="AJ46" s="486"/>
      <c r="AK46" s="507">
        <f t="shared" si="10"/>
        <v>0</v>
      </c>
      <c r="AL46" s="537" t="str">
        <f t="shared" si="11"/>
        <v/>
      </c>
      <c r="AM46" s="537" t="str">
        <f t="shared" si="12"/>
        <v/>
      </c>
      <c r="AN46" s="537" t="str">
        <f t="shared" si="13"/>
        <v/>
      </c>
      <c r="AO46" s="537" t="str">
        <f t="shared" si="14"/>
        <v/>
      </c>
      <c r="AP46" s="541" t="str">
        <f t="shared" si="48"/>
        <v/>
      </c>
      <c r="AQ46" s="536"/>
      <c r="AR46" s="141"/>
      <c r="AS46" s="211"/>
      <c r="AT46" s="211" t="str">
        <f t="shared" si="15"/>
        <v/>
      </c>
      <c r="AU46" s="537" t="str">
        <f t="shared" si="16"/>
        <v/>
      </c>
      <c r="AV46" s="537" t="str">
        <f t="shared" si="17"/>
        <v/>
      </c>
      <c r="AW46" s="538" t="str">
        <f t="shared" si="18"/>
        <v/>
      </c>
      <c r="AX46" s="539"/>
      <c r="AY46" s="141"/>
      <c r="AZ46" s="486"/>
      <c r="BA46" s="501" t="str">
        <f t="shared" si="19"/>
        <v/>
      </c>
      <c r="BB46" s="537" t="str">
        <f t="shared" si="20"/>
        <v/>
      </c>
      <c r="BC46" s="537"/>
      <c r="BD46" s="537" t="str">
        <f t="shared" si="21"/>
        <v/>
      </c>
      <c r="BE46" s="536"/>
      <c r="BF46" s="141"/>
      <c r="BG46" s="211"/>
      <c r="BH46" s="211" t="str">
        <f t="shared" si="22"/>
        <v/>
      </c>
      <c r="BI46" s="537" t="str">
        <f t="shared" si="23"/>
        <v/>
      </c>
      <c r="BJ46" s="537" t="str">
        <f t="shared" si="24"/>
        <v/>
      </c>
      <c r="BK46" s="538" t="str">
        <f t="shared" si="25"/>
        <v/>
      </c>
      <c r="BL46" s="539"/>
      <c r="BM46" s="141"/>
      <c r="BN46" s="486"/>
      <c r="BO46" s="501" t="e">
        <f t="shared" si="26"/>
        <v>#VALUE!</v>
      </c>
      <c r="BP46" s="537" t="str">
        <f t="shared" si="27"/>
        <v/>
      </c>
      <c r="BQ46" s="537" t="str">
        <f t="shared" si="28"/>
        <v/>
      </c>
      <c r="BR46" s="537" t="str">
        <f t="shared" si="29"/>
        <v/>
      </c>
      <c r="BS46" s="536"/>
      <c r="BT46" s="141"/>
      <c r="BU46" s="211"/>
      <c r="BV46" s="211" t="str">
        <f t="shared" si="30"/>
        <v/>
      </c>
      <c r="BW46" s="537" t="str">
        <f t="shared" si="31"/>
        <v/>
      </c>
      <c r="BX46" s="537" t="str">
        <f t="shared" si="32"/>
        <v/>
      </c>
      <c r="BY46" s="538" t="str">
        <f t="shared" si="33"/>
        <v/>
      </c>
      <c r="BZ46" s="539"/>
      <c r="CA46" s="141"/>
      <c r="CB46" s="486"/>
      <c r="CC46" s="483" t="str">
        <f t="shared" si="34"/>
        <v/>
      </c>
      <c r="CD46" s="153" t="str">
        <f t="shared" si="35"/>
        <v/>
      </c>
      <c r="CE46" s="153" t="str">
        <f t="shared" si="36"/>
        <v/>
      </c>
      <c r="CF46" s="153" t="str">
        <f t="shared" si="37"/>
        <v/>
      </c>
    </row>
    <row r="47" spans="1:84" ht="29.45" customHeight="1" x14ac:dyDescent="0.25">
      <c r="A47" s="354" t="str">
        <f>'N-Bedarf AL'!A47</f>
        <v/>
      </c>
      <c r="B47" s="354" t="str">
        <f>IF('N-Bedarf AL'!B47="","",'N-Bedarf AL'!B47)</f>
        <v/>
      </c>
      <c r="C47" s="305" t="str">
        <f>IF('N-Bedarf AL'!D47="","",'N-Bedarf AL'!D47)</f>
        <v/>
      </c>
      <c r="D47" s="32" t="str">
        <f>IF('N-Bedarf AL'!C47="","",'N-Bedarf AL'!C47)</f>
        <v/>
      </c>
      <c r="E47" s="32" t="str">
        <f>IF('N-Bedarf AL'!T47="","",'N-Bedarf AL'!T47)</f>
        <v/>
      </c>
      <c r="F47" s="32" t="str">
        <f>IF('P-Bedarf AL'!V49="","",'P-Bedarf AL'!V49)</f>
        <v/>
      </c>
      <c r="G47" s="32" t="str">
        <f>IF('P-Bedarf AL'!AB49="","",'P-Bedarf AL'!AB49)</f>
        <v/>
      </c>
      <c r="H47" s="345" t="str">
        <f t="shared" si="38"/>
        <v/>
      </c>
      <c r="I47" s="345" t="str">
        <f t="shared" si="39"/>
        <v/>
      </c>
      <c r="J47" s="345" t="str">
        <f t="shared" si="40"/>
        <v/>
      </c>
      <c r="K47" s="321">
        <f t="shared" si="41"/>
        <v>0</v>
      </c>
      <c r="L47" s="321">
        <f t="shared" si="42"/>
        <v>0</v>
      </c>
      <c r="M47" s="321">
        <f t="shared" si="43"/>
        <v>0</v>
      </c>
      <c r="N47" s="321" t="str">
        <f t="shared" si="44"/>
        <v/>
      </c>
      <c r="O47" s="321" t="str">
        <f t="shared" si="45"/>
        <v/>
      </c>
      <c r="P47" s="321" t="str">
        <f t="shared" si="46"/>
        <v/>
      </c>
      <c r="Q47" s="490" t="str">
        <f t="shared" si="0"/>
        <v/>
      </c>
      <c r="R47" s="539"/>
      <c r="S47" s="141"/>
      <c r="T47" s="486"/>
      <c r="U47" s="501" t="str">
        <f t="shared" si="1"/>
        <v/>
      </c>
      <c r="V47" s="537" t="str">
        <f t="shared" si="2"/>
        <v/>
      </c>
      <c r="W47" s="537" t="str">
        <f t="shared" si="47"/>
        <v/>
      </c>
      <c r="X47" s="537" t="str">
        <f t="shared" si="3"/>
        <v/>
      </c>
      <c r="Y47" s="537" t="str">
        <f t="shared" si="4"/>
        <v/>
      </c>
      <c r="Z47" s="536"/>
      <c r="AA47" s="141"/>
      <c r="AB47" s="211"/>
      <c r="AC47" s="212" t="str">
        <f t="shared" si="5"/>
        <v/>
      </c>
      <c r="AD47" s="537" t="str">
        <f t="shared" si="6"/>
        <v/>
      </c>
      <c r="AE47" s="537" t="str">
        <f t="shared" si="7"/>
        <v/>
      </c>
      <c r="AF47" s="537" t="str">
        <f t="shared" si="8"/>
        <v/>
      </c>
      <c r="AG47" s="538" t="str">
        <f t="shared" si="9"/>
        <v/>
      </c>
      <c r="AH47" s="539"/>
      <c r="AI47" s="141"/>
      <c r="AJ47" s="486"/>
      <c r="AK47" s="507">
        <f t="shared" si="10"/>
        <v>0</v>
      </c>
      <c r="AL47" s="537" t="str">
        <f t="shared" si="11"/>
        <v/>
      </c>
      <c r="AM47" s="537" t="str">
        <f t="shared" si="12"/>
        <v/>
      </c>
      <c r="AN47" s="537" t="str">
        <f t="shared" si="13"/>
        <v/>
      </c>
      <c r="AO47" s="537" t="str">
        <f t="shared" si="14"/>
        <v/>
      </c>
      <c r="AP47" s="541" t="str">
        <f t="shared" si="48"/>
        <v/>
      </c>
      <c r="AQ47" s="536"/>
      <c r="AR47" s="141"/>
      <c r="AS47" s="211"/>
      <c r="AT47" s="211" t="str">
        <f t="shared" si="15"/>
        <v/>
      </c>
      <c r="AU47" s="537" t="str">
        <f t="shared" si="16"/>
        <v/>
      </c>
      <c r="AV47" s="537" t="str">
        <f t="shared" si="17"/>
        <v/>
      </c>
      <c r="AW47" s="538" t="str">
        <f t="shared" si="18"/>
        <v/>
      </c>
      <c r="AX47" s="539"/>
      <c r="AY47" s="141"/>
      <c r="AZ47" s="486"/>
      <c r="BA47" s="501" t="str">
        <f t="shared" si="19"/>
        <v/>
      </c>
      <c r="BB47" s="537" t="str">
        <f t="shared" si="20"/>
        <v/>
      </c>
      <c r="BC47" s="537"/>
      <c r="BD47" s="537" t="str">
        <f t="shared" si="21"/>
        <v/>
      </c>
      <c r="BE47" s="536"/>
      <c r="BF47" s="141"/>
      <c r="BG47" s="211"/>
      <c r="BH47" s="211" t="str">
        <f t="shared" si="22"/>
        <v/>
      </c>
      <c r="BI47" s="537" t="str">
        <f t="shared" si="23"/>
        <v/>
      </c>
      <c r="BJ47" s="537" t="str">
        <f t="shared" si="24"/>
        <v/>
      </c>
      <c r="BK47" s="538" t="str">
        <f t="shared" si="25"/>
        <v/>
      </c>
      <c r="BL47" s="539"/>
      <c r="BM47" s="141"/>
      <c r="BN47" s="486"/>
      <c r="BO47" s="501" t="e">
        <f t="shared" si="26"/>
        <v>#VALUE!</v>
      </c>
      <c r="BP47" s="537" t="str">
        <f t="shared" si="27"/>
        <v/>
      </c>
      <c r="BQ47" s="537" t="str">
        <f t="shared" si="28"/>
        <v/>
      </c>
      <c r="BR47" s="537" t="str">
        <f t="shared" si="29"/>
        <v/>
      </c>
      <c r="BS47" s="536"/>
      <c r="BT47" s="141"/>
      <c r="BU47" s="211"/>
      <c r="BV47" s="211" t="str">
        <f t="shared" si="30"/>
        <v/>
      </c>
      <c r="BW47" s="537" t="str">
        <f t="shared" si="31"/>
        <v/>
      </c>
      <c r="BX47" s="537" t="str">
        <f t="shared" si="32"/>
        <v/>
      </c>
      <c r="BY47" s="538" t="str">
        <f t="shared" si="33"/>
        <v/>
      </c>
      <c r="BZ47" s="539"/>
      <c r="CA47" s="141"/>
      <c r="CB47" s="486"/>
      <c r="CC47" s="483" t="str">
        <f t="shared" si="34"/>
        <v/>
      </c>
      <c r="CD47" s="153" t="str">
        <f t="shared" si="35"/>
        <v/>
      </c>
      <c r="CE47" s="153" t="str">
        <f t="shared" si="36"/>
        <v/>
      </c>
      <c r="CF47" s="153" t="str">
        <f t="shared" si="37"/>
        <v/>
      </c>
    </row>
    <row r="48" spans="1:84" ht="29.45" customHeight="1" x14ac:dyDescent="0.25">
      <c r="A48" s="354" t="str">
        <f>'N-Bedarf AL'!A48</f>
        <v/>
      </c>
      <c r="B48" s="354" t="str">
        <f>IF('N-Bedarf AL'!B48="","",'N-Bedarf AL'!B48)</f>
        <v/>
      </c>
      <c r="C48" s="305" t="str">
        <f>IF('N-Bedarf AL'!D48="","",'N-Bedarf AL'!D48)</f>
        <v/>
      </c>
      <c r="D48" s="32" t="str">
        <f>IF('N-Bedarf AL'!C48="","",'N-Bedarf AL'!C48)</f>
        <v/>
      </c>
      <c r="E48" s="32" t="str">
        <f>IF('N-Bedarf AL'!T48="","",'N-Bedarf AL'!T48)</f>
        <v/>
      </c>
      <c r="F48" s="32" t="str">
        <f>IF('P-Bedarf AL'!V50="","",'P-Bedarf AL'!V50)</f>
        <v/>
      </c>
      <c r="G48" s="32" t="str">
        <f>IF('P-Bedarf AL'!AB50="","",'P-Bedarf AL'!AB50)</f>
        <v/>
      </c>
      <c r="H48" s="345" t="str">
        <f t="shared" si="38"/>
        <v/>
      </c>
      <c r="I48" s="345" t="str">
        <f t="shared" si="39"/>
        <v/>
      </c>
      <c r="J48" s="345" t="str">
        <f t="shared" si="40"/>
        <v/>
      </c>
      <c r="K48" s="321">
        <f t="shared" si="41"/>
        <v>0</v>
      </c>
      <c r="L48" s="321">
        <f t="shared" si="42"/>
        <v>0</v>
      </c>
      <c r="M48" s="321">
        <f t="shared" si="43"/>
        <v>0</v>
      </c>
      <c r="N48" s="321" t="str">
        <f t="shared" si="44"/>
        <v/>
      </c>
      <c r="O48" s="321" t="str">
        <f t="shared" si="45"/>
        <v/>
      </c>
      <c r="P48" s="321" t="str">
        <f t="shared" si="46"/>
        <v/>
      </c>
      <c r="Q48" s="490" t="str">
        <f t="shared" si="0"/>
        <v/>
      </c>
      <c r="R48" s="539"/>
      <c r="S48" s="141"/>
      <c r="T48" s="486"/>
      <c r="U48" s="501" t="str">
        <f t="shared" si="1"/>
        <v/>
      </c>
      <c r="V48" s="537" t="str">
        <f t="shared" si="2"/>
        <v/>
      </c>
      <c r="W48" s="537" t="str">
        <f t="shared" si="47"/>
        <v/>
      </c>
      <c r="X48" s="537" t="str">
        <f t="shared" si="3"/>
        <v/>
      </c>
      <c r="Y48" s="537" t="str">
        <f t="shared" si="4"/>
        <v/>
      </c>
      <c r="Z48" s="536"/>
      <c r="AA48" s="141"/>
      <c r="AB48" s="211"/>
      <c r="AC48" s="212" t="str">
        <f t="shared" si="5"/>
        <v/>
      </c>
      <c r="AD48" s="537" t="str">
        <f t="shared" si="6"/>
        <v/>
      </c>
      <c r="AE48" s="537" t="str">
        <f t="shared" si="7"/>
        <v/>
      </c>
      <c r="AF48" s="537" t="str">
        <f t="shared" si="8"/>
        <v/>
      </c>
      <c r="AG48" s="538" t="str">
        <f t="shared" si="9"/>
        <v/>
      </c>
      <c r="AH48" s="539"/>
      <c r="AI48" s="141"/>
      <c r="AJ48" s="486"/>
      <c r="AK48" s="507">
        <f t="shared" si="10"/>
        <v>0</v>
      </c>
      <c r="AL48" s="537" t="str">
        <f t="shared" si="11"/>
        <v/>
      </c>
      <c r="AM48" s="537" t="str">
        <f t="shared" si="12"/>
        <v/>
      </c>
      <c r="AN48" s="537" t="str">
        <f t="shared" si="13"/>
        <v/>
      </c>
      <c r="AO48" s="537" t="str">
        <f t="shared" si="14"/>
        <v/>
      </c>
      <c r="AP48" s="541" t="str">
        <f t="shared" si="48"/>
        <v/>
      </c>
      <c r="AQ48" s="536"/>
      <c r="AR48" s="141"/>
      <c r="AS48" s="211"/>
      <c r="AT48" s="211" t="str">
        <f t="shared" si="15"/>
        <v/>
      </c>
      <c r="AU48" s="537" t="str">
        <f t="shared" si="16"/>
        <v/>
      </c>
      <c r="AV48" s="537" t="str">
        <f t="shared" si="17"/>
        <v/>
      </c>
      <c r="AW48" s="538" t="str">
        <f t="shared" si="18"/>
        <v/>
      </c>
      <c r="AX48" s="539"/>
      <c r="AY48" s="141"/>
      <c r="AZ48" s="486"/>
      <c r="BA48" s="501" t="str">
        <f t="shared" si="19"/>
        <v/>
      </c>
      <c r="BB48" s="537" t="str">
        <f t="shared" si="20"/>
        <v/>
      </c>
      <c r="BC48" s="537"/>
      <c r="BD48" s="537" t="str">
        <f t="shared" si="21"/>
        <v/>
      </c>
      <c r="BE48" s="536"/>
      <c r="BF48" s="141"/>
      <c r="BG48" s="211"/>
      <c r="BH48" s="211" t="str">
        <f t="shared" si="22"/>
        <v/>
      </c>
      <c r="BI48" s="537" t="str">
        <f t="shared" si="23"/>
        <v/>
      </c>
      <c r="BJ48" s="537" t="str">
        <f t="shared" si="24"/>
        <v/>
      </c>
      <c r="BK48" s="538" t="str">
        <f t="shared" si="25"/>
        <v/>
      </c>
      <c r="BL48" s="539"/>
      <c r="BM48" s="141"/>
      <c r="BN48" s="486"/>
      <c r="BO48" s="501" t="e">
        <f t="shared" si="26"/>
        <v>#VALUE!</v>
      </c>
      <c r="BP48" s="537" t="str">
        <f t="shared" si="27"/>
        <v/>
      </c>
      <c r="BQ48" s="537" t="str">
        <f t="shared" si="28"/>
        <v/>
      </c>
      <c r="BR48" s="537" t="str">
        <f t="shared" si="29"/>
        <v/>
      </c>
      <c r="BS48" s="536"/>
      <c r="BT48" s="141"/>
      <c r="BU48" s="211"/>
      <c r="BV48" s="211" t="str">
        <f t="shared" si="30"/>
        <v/>
      </c>
      <c r="BW48" s="537" t="str">
        <f t="shared" si="31"/>
        <v/>
      </c>
      <c r="BX48" s="537" t="str">
        <f t="shared" si="32"/>
        <v/>
      </c>
      <c r="BY48" s="538" t="str">
        <f t="shared" si="33"/>
        <v/>
      </c>
      <c r="BZ48" s="539"/>
      <c r="CA48" s="141"/>
      <c r="CB48" s="486"/>
      <c r="CC48" s="483" t="str">
        <f t="shared" si="34"/>
        <v/>
      </c>
      <c r="CD48" s="153" t="str">
        <f t="shared" si="35"/>
        <v/>
      </c>
      <c r="CE48" s="153" t="str">
        <f t="shared" si="36"/>
        <v/>
      </c>
      <c r="CF48" s="153" t="str">
        <f t="shared" si="37"/>
        <v/>
      </c>
    </row>
    <row r="49" spans="1:84" ht="29.45" customHeight="1" x14ac:dyDescent="0.25">
      <c r="A49" s="354" t="str">
        <f>'N-Bedarf AL'!A49</f>
        <v/>
      </c>
      <c r="B49" s="354" t="str">
        <f>IF('N-Bedarf AL'!B49="","",'N-Bedarf AL'!B49)</f>
        <v/>
      </c>
      <c r="C49" s="305" t="str">
        <f>IF('N-Bedarf AL'!D49="","",'N-Bedarf AL'!D49)</f>
        <v/>
      </c>
      <c r="D49" s="32" t="str">
        <f>IF('N-Bedarf AL'!C49="","",'N-Bedarf AL'!C49)</f>
        <v/>
      </c>
      <c r="E49" s="32" t="str">
        <f>IF('N-Bedarf AL'!T49="","",'N-Bedarf AL'!T49)</f>
        <v/>
      </c>
      <c r="F49" s="32" t="str">
        <f>IF('P-Bedarf AL'!V51="","",'P-Bedarf AL'!V51)</f>
        <v/>
      </c>
      <c r="G49" s="32" t="str">
        <f>IF('P-Bedarf AL'!AB51="","",'P-Bedarf AL'!AB51)</f>
        <v/>
      </c>
      <c r="H49" s="345" t="str">
        <f t="shared" si="38"/>
        <v/>
      </c>
      <c r="I49" s="345" t="str">
        <f t="shared" si="39"/>
        <v/>
      </c>
      <c r="J49" s="345" t="str">
        <f t="shared" si="40"/>
        <v/>
      </c>
      <c r="K49" s="321">
        <f t="shared" si="41"/>
        <v>0</v>
      </c>
      <c r="L49" s="321">
        <f t="shared" si="42"/>
        <v>0</v>
      </c>
      <c r="M49" s="321">
        <f t="shared" si="43"/>
        <v>0</v>
      </c>
      <c r="N49" s="321" t="str">
        <f t="shared" si="44"/>
        <v/>
      </c>
      <c r="O49" s="321" t="str">
        <f t="shared" si="45"/>
        <v/>
      </c>
      <c r="P49" s="321" t="str">
        <f t="shared" si="46"/>
        <v/>
      </c>
      <c r="Q49" s="490" t="str">
        <f t="shared" si="0"/>
        <v/>
      </c>
      <c r="R49" s="539"/>
      <c r="S49" s="141"/>
      <c r="T49" s="486"/>
      <c r="U49" s="501" t="str">
        <f t="shared" si="1"/>
        <v/>
      </c>
      <c r="V49" s="537" t="str">
        <f t="shared" si="2"/>
        <v/>
      </c>
      <c r="W49" s="537" t="str">
        <f t="shared" si="47"/>
        <v/>
      </c>
      <c r="X49" s="537" t="str">
        <f t="shared" si="3"/>
        <v/>
      </c>
      <c r="Y49" s="537" t="str">
        <f t="shared" si="4"/>
        <v/>
      </c>
      <c r="Z49" s="536"/>
      <c r="AA49" s="141"/>
      <c r="AB49" s="211"/>
      <c r="AC49" s="212" t="str">
        <f t="shared" si="5"/>
        <v/>
      </c>
      <c r="AD49" s="537" t="str">
        <f t="shared" si="6"/>
        <v/>
      </c>
      <c r="AE49" s="537" t="str">
        <f t="shared" si="7"/>
        <v/>
      </c>
      <c r="AF49" s="537" t="str">
        <f t="shared" si="8"/>
        <v/>
      </c>
      <c r="AG49" s="538" t="str">
        <f t="shared" si="9"/>
        <v/>
      </c>
      <c r="AH49" s="539"/>
      <c r="AI49" s="141"/>
      <c r="AJ49" s="486"/>
      <c r="AK49" s="507">
        <f t="shared" si="10"/>
        <v>0</v>
      </c>
      <c r="AL49" s="537" t="str">
        <f t="shared" si="11"/>
        <v/>
      </c>
      <c r="AM49" s="537" t="str">
        <f t="shared" si="12"/>
        <v/>
      </c>
      <c r="AN49" s="537" t="str">
        <f t="shared" si="13"/>
        <v/>
      </c>
      <c r="AO49" s="537" t="str">
        <f t="shared" si="14"/>
        <v/>
      </c>
      <c r="AP49" s="541" t="str">
        <f t="shared" si="48"/>
        <v/>
      </c>
      <c r="AQ49" s="536"/>
      <c r="AR49" s="141"/>
      <c r="AS49" s="211"/>
      <c r="AT49" s="211" t="str">
        <f t="shared" si="15"/>
        <v/>
      </c>
      <c r="AU49" s="537" t="str">
        <f t="shared" si="16"/>
        <v/>
      </c>
      <c r="AV49" s="537" t="str">
        <f t="shared" si="17"/>
        <v/>
      </c>
      <c r="AW49" s="538" t="str">
        <f t="shared" si="18"/>
        <v/>
      </c>
      <c r="AX49" s="539"/>
      <c r="AY49" s="141"/>
      <c r="AZ49" s="486"/>
      <c r="BA49" s="501" t="str">
        <f t="shared" si="19"/>
        <v/>
      </c>
      <c r="BB49" s="537" t="str">
        <f t="shared" si="20"/>
        <v/>
      </c>
      <c r="BC49" s="537"/>
      <c r="BD49" s="537" t="str">
        <f t="shared" si="21"/>
        <v/>
      </c>
      <c r="BE49" s="536"/>
      <c r="BF49" s="141"/>
      <c r="BG49" s="211"/>
      <c r="BH49" s="211" t="str">
        <f t="shared" si="22"/>
        <v/>
      </c>
      <c r="BI49" s="537" t="str">
        <f t="shared" si="23"/>
        <v/>
      </c>
      <c r="BJ49" s="537" t="str">
        <f t="shared" si="24"/>
        <v/>
      </c>
      <c r="BK49" s="538" t="str">
        <f t="shared" si="25"/>
        <v/>
      </c>
      <c r="BL49" s="539"/>
      <c r="BM49" s="141"/>
      <c r="BN49" s="486"/>
      <c r="BO49" s="501" t="e">
        <f t="shared" si="26"/>
        <v>#VALUE!</v>
      </c>
      <c r="BP49" s="537" t="str">
        <f t="shared" si="27"/>
        <v/>
      </c>
      <c r="BQ49" s="537" t="str">
        <f t="shared" si="28"/>
        <v/>
      </c>
      <c r="BR49" s="537" t="str">
        <f t="shared" si="29"/>
        <v/>
      </c>
      <c r="BS49" s="536"/>
      <c r="BT49" s="141"/>
      <c r="BU49" s="211"/>
      <c r="BV49" s="211" t="str">
        <f t="shared" si="30"/>
        <v/>
      </c>
      <c r="BW49" s="537" t="str">
        <f t="shared" si="31"/>
        <v/>
      </c>
      <c r="BX49" s="537" t="str">
        <f t="shared" si="32"/>
        <v/>
      </c>
      <c r="BY49" s="538" t="str">
        <f t="shared" si="33"/>
        <v/>
      </c>
      <c r="BZ49" s="539"/>
      <c r="CA49" s="141"/>
      <c r="CB49" s="486"/>
      <c r="CC49" s="483" t="str">
        <f t="shared" si="34"/>
        <v/>
      </c>
      <c r="CD49" s="153" t="str">
        <f t="shared" si="35"/>
        <v/>
      </c>
      <c r="CE49" s="153" t="str">
        <f t="shared" si="36"/>
        <v/>
      </c>
      <c r="CF49" s="153" t="str">
        <f t="shared" si="37"/>
        <v/>
      </c>
    </row>
    <row r="50" spans="1:84" ht="29.45" customHeight="1" x14ac:dyDescent="0.25">
      <c r="A50" s="354" t="str">
        <f>'N-Bedarf AL'!A50</f>
        <v/>
      </c>
      <c r="B50" s="354" t="str">
        <f>IF('N-Bedarf AL'!B50="","",'N-Bedarf AL'!B50)</f>
        <v/>
      </c>
      <c r="C50" s="305" t="str">
        <f>IF('N-Bedarf AL'!D50="","",'N-Bedarf AL'!D50)</f>
        <v/>
      </c>
      <c r="D50" s="32" t="str">
        <f>IF('N-Bedarf AL'!C50="","",'N-Bedarf AL'!C50)</f>
        <v/>
      </c>
      <c r="E50" s="32" t="str">
        <f>IF('N-Bedarf AL'!T50="","",'N-Bedarf AL'!T50)</f>
        <v/>
      </c>
      <c r="F50" s="32" t="str">
        <f>IF('P-Bedarf AL'!V52="","",'P-Bedarf AL'!V52)</f>
        <v/>
      </c>
      <c r="G50" s="32" t="str">
        <f>IF('P-Bedarf AL'!AB52="","",'P-Bedarf AL'!AB52)</f>
        <v/>
      </c>
      <c r="H50" s="345" t="str">
        <f t="shared" si="38"/>
        <v/>
      </c>
      <c r="I50" s="345" t="str">
        <f t="shared" si="39"/>
        <v/>
      </c>
      <c r="J50" s="345" t="str">
        <f t="shared" si="40"/>
        <v/>
      </c>
      <c r="K50" s="321">
        <f t="shared" si="41"/>
        <v>0</v>
      </c>
      <c r="L50" s="321">
        <f t="shared" si="42"/>
        <v>0</v>
      </c>
      <c r="M50" s="321">
        <f t="shared" si="43"/>
        <v>0</v>
      </c>
      <c r="N50" s="321" t="str">
        <f t="shared" si="44"/>
        <v/>
      </c>
      <c r="O50" s="321" t="str">
        <f t="shared" si="45"/>
        <v/>
      </c>
      <c r="P50" s="321" t="str">
        <f t="shared" si="46"/>
        <v/>
      </c>
      <c r="Q50" s="490" t="str">
        <f t="shared" si="0"/>
        <v/>
      </c>
      <c r="R50" s="539"/>
      <c r="S50" s="141"/>
      <c r="T50" s="486"/>
      <c r="U50" s="501" t="str">
        <f t="shared" si="1"/>
        <v/>
      </c>
      <c r="V50" s="537" t="str">
        <f t="shared" si="2"/>
        <v/>
      </c>
      <c r="W50" s="537" t="str">
        <f t="shared" si="47"/>
        <v/>
      </c>
      <c r="X50" s="537" t="str">
        <f t="shared" si="3"/>
        <v/>
      </c>
      <c r="Y50" s="537" t="str">
        <f t="shared" si="4"/>
        <v/>
      </c>
      <c r="Z50" s="536"/>
      <c r="AA50" s="141"/>
      <c r="AB50" s="211"/>
      <c r="AC50" s="212" t="str">
        <f t="shared" si="5"/>
        <v/>
      </c>
      <c r="AD50" s="537" t="str">
        <f t="shared" si="6"/>
        <v/>
      </c>
      <c r="AE50" s="537" t="str">
        <f t="shared" si="7"/>
        <v/>
      </c>
      <c r="AF50" s="537" t="str">
        <f t="shared" si="8"/>
        <v/>
      </c>
      <c r="AG50" s="538" t="str">
        <f t="shared" si="9"/>
        <v/>
      </c>
      <c r="AH50" s="539"/>
      <c r="AI50" s="141"/>
      <c r="AJ50" s="486"/>
      <c r="AK50" s="507">
        <f t="shared" si="10"/>
        <v>0</v>
      </c>
      <c r="AL50" s="537" t="str">
        <f t="shared" si="11"/>
        <v/>
      </c>
      <c r="AM50" s="537" t="str">
        <f t="shared" si="12"/>
        <v/>
      </c>
      <c r="AN50" s="537" t="str">
        <f t="shared" si="13"/>
        <v/>
      </c>
      <c r="AO50" s="537" t="str">
        <f t="shared" si="14"/>
        <v/>
      </c>
      <c r="AP50" s="541" t="str">
        <f t="shared" si="48"/>
        <v/>
      </c>
      <c r="AQ50" s="536"/>
      <c r="AR50" s="141"/>
      <c r="AS50" s="211"/>
      <c r="AT50" s="211" t="str">
        <f t="shared" si="15"/>
        <v/>
      </c>
      <c r="AU50" s="537" t="str">
        <f t="shared" si="16"/>
        <v/>
      </c>
      <c r="AV50" s="537" t="str">
        <f t="shared" si="17"/>
        <v/>
      </c>
      <c r="AW50" s="538" t="str">
        <f t="shared" si="18"/>
        <v/>
      </c>
      <c r="AX50" s="539"/>
      <c r="AY50" s="141"/>
      <c r="AZ50" s="486"/>
      <c r="BA50" s="501" t="str">
        <f t="shared" si="19"/>
        <v/>
      </c>
      <c r="BB50" s="537" t="str">
        <f t="shared" si="20"/>
        <v/>
      </c>
      <c r="BC50" s="537"/>
      <c r="BD50" s="537" t="str">
        <f t="shared" si="21"/>
        <v/>
      </c>
      <c r="BE50" s="536"/>
      <c r="BF50" s="141"/>
      <c r="BG50" s="211"/>
      <c r="BH50" s="211" t="str">
        <f t="shared" si="22"/>
        <v/>
      </c>
      <c r="BI50" s="537" t="str">
        <f t="shared" si="23"/>
        <v/>
      </c>
      <c r="BJ50" s="537" t="str">
        <f t="shared" si="24"/>
        <v/>
      </c>
      <c r="BK50" s="538" t="str">
        <f t="shared" si="25"/>
        <v/>
      </c>
      <c r="BL50" s="539"/>
      <c r="BM50" s="141"/>
      <c r="BN50" s="486"/>
      <c r="BO50" s="501" t="e">
        <f t="shared" si="26"/>
        <v>#VALUE!</v>
      </c>
      <c r="BP50" s="537" t="str">
        <f t="shared" si="27"/>
        <v/>
      </c>
      <c r="BQ50" s="537" t="str">
        <f t="shared" si="28"/>
        <v/>
      </c>
      <c r="BR50" s="537" t="str">
        <f t="shared" si="29"/>
        <v/>
      </c>
      <c r="BS50" s="536"/>
      <c r="BT50" s="141"/>
      <c r="BU50" s="211"/>
      <c r="BV50" s="211" t="str">
        <f t="shared" si="30"/>
        <v/>
      </c>
      <c r="BW50" s="537" t="str">
        <f t="shared" si="31"/>
        <v/>
      </c>
      <c r="BX50" s="537" t="str">
        <f t="shared" si="32"/>
        <v/>
      </c>
      <c r="BY50" s="538" t="str">
        <f t="shared" si="33"/>
        <v/>
      </c>
      <c r="BZ50" s="539"/>
      <c r="CA50" s="141"/>
      <c r="CB50" s="486"/>
      <c r="CC50" s="483" t="str">
        <f t="shared" si="34"/>
        <v/>
      </c>
      <c r="CD50" s="153" t="str">
        <f t="shared" si="35"/>
        <v/>
      </c>
      <c r="CE50" s="153" t="str">
        <f t="shared" si="36"/>
        <v/>
      </c>
      <c r="CF50" s="153" t="str">
        <f t="shared" si="37"/>
        <v/>
      </c>
    </row>
    <row r="51" spans="1:84" ht="29.45" customHeight="1" x14ac:dyDescent="0.25">
      <c r="A51" s="354" t="str">
        <f>'N-Bedarf AL'!A51</f>
        <v/>
      </c>
      <c r="B51" s="354" t="str">
        <f>IF('N-Bedarf AL'!B51="","",'N-Bedarf AL'!B51)</f>
        <v/>
      </c>
      <c r="C51" s="305" t="str">
        <f>IF('N-Bedarf AL'!D51="","",'N-Bedarf AL'!D51)</f>
        <v/>
      </c>
      <c r="D51" s="32" t="str">
        <f>IF('N-Bedarf AL'!C51="","",'N-Bedarf AL'!C51)</f>
        <v/>
      </c>
      <c r="E51" s="32" t="str">
        <f>IF('N-Bedarf AL'!T51="","",'N-Bedarf AL'!T51)</f>
        <v/>
      </c>
      <c r="F51" s="32" t="str">
        <f>IF('P-Bedarf AL'!V53="","",'P-Bedarf AL'!V53)</f>
        <v/>
      </c>
      <c r="G51" s="32" t="str">
        <f>IF('P-Bedarf AL'!AB53="","",'P-Bedarf AL'!AB53)</f>
        <v/>
      </c>
      <c r="H51" s="345" t="str">
        <f t="shared" si="38"/>
        <v/>
      </c>
      <c r="I51" s="345" t="str">
        <f t="shared" si="39"/>
        <v/>
      </c>
      <c r="J51" s="345" t="str">
        <f t="shared" si="40"/>
        <v/>
      </c>
      <c r="K51" s="321">
        <f t="shared" si="41"/>
        <v>0</v>
      </c>
      <c r="L51" s="321">
        <f t="shared" si="42"/>
        <v>0</v>
      </c>
      <c r="M51" s="321">
        <f t="shared" si="43"/>
        <v>0</v>
      </c>
      <c r="N51" s="321" t="str">
        <f t="shared" si="44"/>
        <v/>
      </c>
      <c r="O51" s="321" t="str">
        <f t="shared" si="45"/>
        <v/>
      </c>
      <c r="P51" s="321" t="str">
        <f t="shared" si="46"/>
        <v/>
      </c>
      <c r="Q51" s="490" t="str">
        <f t="shared" si="0"/>
        <v/>
      </c>
      <c r="R51" s="539"/>
      <c r="S51" s="141"/>
      <c r="T51" s="486"/>
      <c r="U51" s="501" t="str">
        <f t="shared" si="1"/>
        <v/>
      </c>
      <c r="V51" s="537" t="str">
        <f t="shared" si="2"/>
        <v/>
      </c>
      <c r="W51" s="537" t="str">
        <f t="shared" si="47"/>
        <v/>
      </c>
      <c r="X51" s="537" t="str">
        <f t="shared" si="3"/>
        <v/>
      </c>
      <c r="Y51" s="537" t="str">
        <f t="shared" si="4"/>
        <v/>
      </c>
      <c r="Z51" s="536"/>
      <c r="AA51" s="141"/>
      <c r="AB51" s="211"/>
      <c r="AC51" s="212" t="str">
        <f t="shared" si="5"/>
        <v/>
      </c>
      <c r="AD51" s="537" t="str">
        <f t="shared" si="6"/>
        <v/>
      </c>
      <c r="AE51" s="537" t="str">
        <f t="shared" si="7"/>
        <v/>
      </c>
      <c r="AF51" s="537" t="str">
        <f t="shared" si="8"/>
        <v/>
      </c>
      <c r="AG51" s="538" t="str">
        <f t="shared" si="9"/>
        <v/>
      </c>
      <c r="AH51" s="539"/>
      <c r="AI51" s="141"/>
      <c r="AJ51" s="486"/>
      <c r="AK51" s="507">
        <f t="shared" si="10"/>
        <v>0</v>
      </c>
      <c r="AL51" s="537" t="str">
        <f t="shared" si="11"/>
        <v/>
      </c>
      <c r="AM51" s="537" t="str">
        <f t="shared" si="12"/>
        <v/>
      </c>
      <c r="AN51" s="537" t="str">
        <f t="shared" si="13"/>
        <v/>
      </c>
      <c r="AO51" s="537" t="str">
        <f t="shared" si="14"/>
        <v/>
      </c>
      <c r="AP51" s="541" t="str">
        <f t="shared" si="48"/>
        <v/>
      </c>
      <c r="AQ51" s="536"/>
      <c r="AR51" s="141"/>
      <c r="AS51" s="211"/>
      <c r="AT51" s="211" t="str">
        <f t="shared" si="15"/>
        <v/>
      </c>
      <c r="AU51" s="537" t="str">
        <f t="shared" si="16"/>
        <v/>
      </c>
      <c r="AV51" s="537" t="str">
        <f t="shared" si="17"/>
        <v/>
      </c>
      <c r="AW51" s="538" t="str">
        <f t="shared" si="18"/>
        <v/>
      </c>
      <c r="AX51" s="539"/>
      <c r="AY51" s="141"/>
      <c r="AZ51" s="486"/>
      <c r="BA51" s="501" t="str">
        <f t="shared" si="19"/>
        <v/>
      </c>
      <c r="BB51" s="537" t="str">
        <f t="shared" si="20"/>
        <v/>
      </c>
      <c r="BC51" s="537"/>
      <c r="BD51" s="537" t="str">
        <f t="shared" si="21"/>
        <v/>
      </c>
      <c r="BE51" s="536"/>
      <c r="BF51" s="141"/>
      <c r="BG51" s="211"/>
      <c r="BH51" s="211" t="str">
        <f t="shared" si="22"/>
        <v/>
      </c>
      <c r="BI51" s="537" t="str">
        <f t="shared" si="23"/>
        <v/>
      </c>
      <c r="BJ51" s="537" t="str">
        <f t="shared" si="24"/>
        <v/>
      </c>
      <c r="BK51" s="538" t="str">
        <f t="shared" si="25"/>
        <v/>
      </c>
      <c r="BL51" s="539"/>
      <c r="BM51" s="141"/>
      <c r="BN51" s="486"/>
      <c r="BO51" s="501" t="e">
        <f t="shared" si="26"/>
        <v>#VALUE!</v>
      </c>
      <c r="BP51" s="537" t="str">
        <f t="shared" si="27"/>
        <v/>
      </c>
      <c r="BQ51" s="537" t="str">
        <f t="shared" si="28"/>
        <v/>
      </c>
      <c r="BR51" s="537" t="str">
        <f t="shared" si="29"/>
        <v/>
      </c>
      <c r="BS51" s="536"/>
      <c r="BT51" s="141"/>
      <c r="BU51" s="211"/>
      <c r="BV51" s="211" t="str">
        <f t="shared" si="30"/>
        <v/>
      </c>
      <c r="BW51" s="537" t="str">
        <f t="shared" si="31"/>
        <v/>
      </c>
      <c r="BX51" s="537" t="str">
        <f t="shared" si="32"/>
        <v/>
      </c>
      <c r="BY51" s="538" t="str">
        <f t="shared" si="33"/>
        <v/>
      </c>
      <c r="BZ51" s="539"/>
      <c r="CA51" s="141"/>
      <c r="CB51" s="486"/>
      <c r="CC51" s="483" t="str">
        <f t="shared" si="34"/>
        <v/>
      </c>
      <c r="CD51" s="153" t="str">
        <f t="shared" si="35"/>
        <v/>
      </c>
      <c r="CE51" s="153" t="str">
        <f t="shared" si="36"/>
        <v/>
      </c>
      <c r="CF51" s="153" t="str">
        <f t="shared" si="37"/>
        <v/>
      </c>
    </row>
    <row r="52" spans="1:84" ht="29.45" customHeight="1" x14ac:dyDescent="0.25">
      <c r="A52" s="354" t="str">
        <f>'N-Bedarf AL'!A52</f>
        <v/>
      </c>
      <c r="B52" s="354" t="str">
        <f>IF('N-Bedarf AL'!B52="","",'N-Bedarf AL'!B52)</f>
        <v/>
      </c>
      <c r="C52" s="305" t="str">
        <f>IF('N-Bedarf AL'!D52="","",'N-Bedarf AL'!D52)</f>
        <v/>
      </c>
      <c r="D52" s="32" t="str">
        <f>IF('N-Bedarf AL'!C52="","",'N-Bedarf AL'!C52)</f>
        <v/>
      </c>
      <c r="E52" s="32" t="str">
        <f>IF('N-Bedarf AL'!T52="","",'N-Bedarf AL'!T52)</f>
        <v/>
      </c>
      <c r="F52" s="32" t="str">
        <f>IF('P-Bedarf AL'!V54="","",'P-Bedarf AL'!V54)</f>
        <v/>
      </c>
      <c r="G52" s="32" t="str">
        <f>IF('P-Bedarf AL'!AB54="","",'P-Bedarf AL'!AB54)</f>
        <v/>
      </c>
      <c r="H52" s="345" t="str">
        <f t="shared" si="38"/>
        <v/>
      </c>
      <c r="I52" s="345" t="str">
        <f t="shared" si="39"/>
        <v/>
      </c>
      <c r="J52" s="345" t="str">
        <f t="shared" si="40"/>
        <v/>
      </c>
      <c r="K52" s="321">
        <f t="shared" si="41"/>
        <v>0</v>
      </c>
      <c r="L52" s="321">
        <f t="shared" si="42"/>
        <v>0</v>
      </c>
      <c r="M52" s="321">
        <f t="shared" si="43"/>
        <v>0</v>
      </c>
      <c r="N52" s="321" t="str">
        <f t="shared" si="44"/>
        <v/>
      </c>
      <c r="O52" s="321" t="str">
        <f t="shared" si="45"/>
        <v/>
      </c>
      <c r="P52" s="321" t="str">
        <f t="shared" si="46"/>
        <v/>
      </c>
      <c r="Q52" s="490" t="str">
        <f t="shared" si="0"/>
        <v/>
      </c>
      <c r="R52" s="539"/>
      <c r="S52" s="141"/>
      <c r="T52" s="486"/>
      <c r="U52" s="501" t="str">
        <f t="shared" si="1"/>
        <v/>
      </c>
      <c r="V52" s="537" t="str">
        <f t="shared" si="2"/>
        <v/>
      </c>
      <c r="W52" s="537" t="str">
        <f t="shared" si="47"/>
        <v/>
      </c>
      <c r="X52" s="537" t="str">
        <f t="shared" si="3"/>
        <v/>
      </c>
      <c r="Y52" s="537" t="str">
        <f t="shared" si="4"/>
        <v/>
      </c>
      <c r="Z52" s="536"/>
      <c r="AA52" s="141"/>
      <c r="AB52" s="211"/>
      <c r="AC52" s="212" t="str">
        <f t="shared" si="5"/>
        <v/>
      </c>
      <c r="AD52" s="537" t="str">
        <f t="shared" si="6"/>
        <v/>
      </c>
      <c r="AE52" s="537" t="str">
        <f t="shared" si="7"/>
        <v/>
      </c>
      <c r="AF52" s="537" t="str">
        <f t="shared" si="8"/>
        <v/>
      </c>
      <c r="AG52" s="538" t="str">
        <f t="shared" si="9"/>
        <v/>
      </c>
      <c r="AH52" s="539"/>
      <c r="AI52" s="141"/>
      <c r="AJ52" s="486"/>
      <c r="AK52" s="507">
        <f t="shared" si="10"/>
        <v>0</v>
      </c>
      <c r="AL52" s="537" t="str">
        <f t="shared" si="11"/>
        <v/>
      </c>
      <c r="AM52" s="537" t="str">
        <f t="shared" si="12"/>
        <v/>
      </c>
      <c r="AN52" s="537" t="str">
        <f t="shared" si="13"/>
        <v/>
      </c>
      <c r="AO52" s="537" t="str">
        <f t="shared" si="14"/>
        <v/>
      </c>
      <c r="AP52" s="541" t="str">
        <f t="shared" si="48"/>
        <v/>
      </c>
      <c r="AQ52" s="536"/>
      <c r="AR52" s="141"/>
      <c r="AS52" s="211"/>
      <c r="AT52" s="211" t="str">
        <f t="shared" si="15"/>
        <v/>
      </c>
      <c r="AU52" s="537" t="str">
        <f t="shared" si="16"/>
        <v/>
      </c>
      <c r="AV52" s="537" t="str">
        <f t="shared" si="17"/>
        <v/>
      </c>
      <c r="AW52" s="538" t="str">
        <f t="shared" si="18"/>
        <v/>
      </c>
      <c r="AX52" s="539"/>
      <c r="AY52" s="141"/>
      <c r="AZ52" s="486"/>
      <c r="BA52" s="501" t="str">
        <f t="shared" si="19"/>
        <v/>
      </c>
      <c r="BB52" s="537" t="str">
        <f t="shared" si="20"/>
        <v/>
      </c>
      <c r="BC52" s="537"/>
      <c r="BD52" s="537" t="str">
        <f t="shared" si="21"/>
        <v/>
      </c>
      <c r="BE52" s="536"/>
      <c r="BF52" s="141"/>
      <c r="BG52" s="211"/>
      <c r="BH52" s="211" t="str">
        <f t="shared" si="22"/>
        <v/>
      </c>
      <c r="BI52" s="537" t="str">
        <f t="shared" si="23"/>
        <v/>
      </c>
      <c r="BJ52" s="537" t="str">
        <f t="shared" si="24"/>
        <v/>
      </c>
      <c r="BK52" s="538" t="str">
        <f t="shared" si="25"/>
        <v/>
      </c>
      <c r="BL52" s="539"/>
      <c r="BM52" s="141"/>
      <c r="BN52" s="486"/>
      <c r="BO52" s="501" t="e">
        <f t="shared" si="26"/>
        <v>#VALUE!</v>
      </c>
      <c r="BP52" s="537" t="str">
        <f t="shared" si="27"/>
        <v/>
      </c>
      <c r="BQ52" s="537" t="str">
        <f t="shared" si="28"/>
        <v/>
      </c>
      <c r="BR52" s="537" t="str">
        <f t="shared" si="29"/>
        <v/>
      </c>
      <c r="BS52" s="536"/>
      <c r="BT52" s="141"/>
      <c r="BU52" s="211"/>
      <c r="BV52" s="211" t="str">
        <f t="shared" si="30"/>
        <v/>
      </c>
      <c r="BW52" s="537" t="str">
        <f t="shared" si="31"/>
        <v/>
      </c>
      <c r="BX52" s="537" t="str">
        <f t="shared" si="32"/>
        <v/>
      </c>
      <c r="BY52" s="538" t="str">
        <f t="shared" si="33"/>
        <v/>
      </c>
      <c r="BZ52" s="539"/>
      <c r="CA52" s="141"/>
      <c r="CB52" s="486"/>
      <c r="CC52" s="483" t="str">
        <f t="shared" si="34"/>
        <v/>
      </c>
      <c r="CD52" s="153" t="str">
        <f t="shared" si="35"/>
        <v/>
      </c>
      <c r="CE52" s="153" t="str">
        <f t="shared" si="36"/>
        <v/>
      </c>
      <c r="CF52" s="153" t="str">
        <f t="shared" si="37"/>
        <v/>
      </c>
    </row>
    <row r="53" spans="1:84" ht="29.45" customHeight="1" x14ac:dyDescent="0.25">
      <c r="A53" s="354" t="str">
        <f>'N-Bedarf AL'!A53</f>
        <v/>
      </c>
      <c r="B53" s="354" t="str">
        <f>IF('N-Bedarf AL'!B53="","",'N-Bedarf AL'!B53)</f>
        <v/>
      </c>
      <c r="C53" s="305" t="str">
        <f>IF('N-Bedarf AL'!D53="","",'N-Bedarf AL'!D53)</f>
        <v/>
      </c>
      <c r="D53" s="32" t="str">
        <f>IF('N-Bedarf AL'!C53="","",'N-Bedarf AL'!C53)</f>
        <v/>
      </c>
      <c r="E53" s="32" t="str">
        <f>IF('N-Bedarf AL'!T53="","",'N-Bedarf AL'!T53)</f>
        <v/>
      </c>
      <c r="F53" s="32" t="str">
        <f>IF('P-Bedarf AL'!V55="","",'P-Bedarf AL'!V55)</f>
        <v/>
      </c>
      <c r="G53" s="32" t="str">
        <f>IF('P-Bedarf AL'!AB55="","",'P-Bedarf AL'!AB55)</f>
        <v/>
      </c>
      <c r="H53" s="345" t="str">
        <f t="shared" si="38"/>
        <v/>
      </c>
      <c r="I53" s="345" t="str">
        <f t="shared" si="39"/>
        <v/>
      </c>
      <c r="J53" s="345" t="str">
        <f t="shared" si="40"/>
        <v/>
      </c>
      <c r="K53" s="321">
        <f t="shared" si="41"/>
        <v>0</v>
      </c>
      <c r="L53" s="321">
        <f t="shared" si="42"/>
        <v>0</v>
      </c>
      <c r="M53" s="321">
        <f t="shared" si="43"/>
        <v>0</v>
      </c>
      <c r="N53" s="321" t="str">
        <f t="shared" si="44"/>
        <v/>
      </c>
      <c r="O53" s="321" t="str">
        <f t="shared" si="45"/>
        <v/>
      </c>
      <c r="P53" s="321" t="str">
        <f t="shared" si="46"/>
        <v/>
      </c>
      <c r="Q53" s="490" t="str">
        <f t="shared" si="0"/>
        <v/>
      </c>
      <c r="R53" s="539"/>
      <c r="S53" s="141"/>
      <c r="T53" s="486"/>
      <c r="U53" s="501" t="str">
        <f t="shared" si="1"/>
        <v/>
      </c>
      <c r="V53" s="537" t="str">
        <f t="shared" si="2"/>
        <v/>
      </c>
      <c r="W53" s="537" t="str">
        <f t="shared" si="47"/>
        <v/>
      </c>
      <c r="X53" s="537" t="str">
        <f t="shared" si="3"/>
        <v/>
      </c>
      <c r="Y53" s="537" t="str">
        <f t="shared" si="4"/>
        <v/>
      </c>
      <c r="Z53" s="536"/>
      <c r="AA53" s="141"/>
      <c r="AB53" s="211"/>
      <c r="AC53" s="212" t="str">
        <f t="shared" si="5"/>
        <v/>
      </c>
      <c r="AD53" s="537" t="str">
        <f t="shared" si="6"/>
        <v/>
      </c>
      <c r="AE53" s="537" t="str">
        <f t="shared" si="7"/>
        <v/>
      </c>
      <c r="AF53" s="537" t="str">
        <f t="shared" si="8"/>
        <v/>
      </c>
      <c r="AG53" s="538" t="str">
        <f t="shared" si="9"/>
        <v/>
      </c>
      <c r="AH53" s="539"/>
      <c r="AI53" s="141"/>
      <c r="AJ53" s="486"/>
      <c r="AK53" s="507">
        <f t="shared" si="10"/>
        <v>0</v>
      </c>
      <c r="AL53" s="537" t="str">
        <f t="shared" si="11"/>
        <v/>
      </c>
      <c r="AM53" s="537" t="str">
        <f t="shared" si="12"/>
        <v/>
      </c>
      <c r="AN53" s="537" t="str">
        <f t="shared" si="13"/>
        <v/>
      </c>
      <c r="AO53" s="537" t="str">
        <f t="shared" si="14"/>
        <v/>
      </c>
      <c r="AP53" s="541" t="str">
        <f t="shared" si="48"/>
        <v/>
      </c>
      <c r="AQ53" s="536"/>
      <c r="AR53" s="141"/>
      <c r="AS53" s="211"/>
      <c r="AT53" s="211" t="str">
        <f t="shared" si="15"/>
        <v/>
      </c>
      <c r="AU53" s="537" t="str">
        <f t="shared" si="16"/>
        <v/>
      </c>
      <c r="AV53" s="537" t="str">
        <f t="shared" si="17"/>
        <v/>
      </c>
      <c r="AW53" s="538" t="str">
        <f t="shared" si="18"/>
        <v/>
      </c>
      <c r="AX53" s="539"/>
      <c r="AY53" s="141"/>
      <c r="AZ53" s="486"/>
      <c r="BA53" s="501" t="str">
        <f t="shared" si="19"/>
        <v/>
      </c>
      <c r="BB53" s="537" t="str">
        <f t="shared" si="20"/>
        <v/>
      </c>
      <c r="BC53" s="537"/>
      <c r="BD53" s="537" t="str">
        <f t="shared" si="21"/>
        <v/>
      </c>
      <c r="BE53" s="536"/>
      <c r="BF53" s="141"/>
      <c r="BG53" s="211"/>
      <c r="BH53" s="211" t="str">
        <f t="shared" si="22"/>
        <v/>
      </c>
      <c r="BI53" s="537" t="str">
        <f t="shared" si="23"/>
        <v/>
      </c>
      <c r="BJ53" s="537" t="str">
        <f t="shared" si="24"/>
        <v/>
      </c>
      <c r="BK53" s="538" t="str">
        <f t="shared" si="25"/>
        <v/>
      </c>
      <c r="BL53" s="539"/>
      <c r="BM53" s="141"/>
      <c r="BN53" s="486"/>
      <c r="BO53" s="501" t="e">
        <f t="shared" si="26"/>
        <v>#VALUE!</v>
      </c>
      <c r="BP53" s="537" t="str">
        <f t="shared" si="27"/>
        <v/>
      </c>
      <c r="BQ53" s="537" t="str">
        <f t="shared" si="28"/>
        <v/>
      </c>
      <c r="BR53" s="537" t="str">
        <f t="shared" si="29"/>
        <v/>
      </c>
      <c r="BS53" s="536"/>
      <c r="BT53" s="141"/>
      <c r="BU53" s="211"/>
      <c r="BV53" s="211" t="str">
        <f t="shared" si="30"/>
        <v/>
      </c>
      <c r="BW53" s="537" t="str">
        <f t="shared" si="31"/>
        <v/>
      </c>
      <c r="BX53" s="537" t="str">
        <f t="shared" si="32"/>
        <v/>
      </c>
      <c r="BY53" s="538" t="str">
        <f t="shared" si="33"/>
        <v/>
      </c>
      <c r="BZ53" s="539"/>
      <c r="CA53" s="141"/>
      <c r="CB53" s="486"/>
      <c r="CC53" s="483" t="str">
        <f t="shared" si="34"/>
        <v/>
      </c>
      <c r="CD53" s="153" t="str">
        <f t="shared" si="35"/>
        <v/>
      </c>
      <c r="CE53" s="153" t="str">
        <f t="shared" si="36"/>
        <v/>
      </c>
      <c r="CF53" s="153" t="str">
        <f t="shared" si="37"/>
        <v/>
      </c>
    </row>
    <row r="54" spans="1:84" ht="29.45" customHeight="1" x14ac:dyDescent="0.25">
      <c r="A54" s="354" t="str">
        <f>'N-Bedarf AL'!A54</f>
        <v/>
      </c>
      <c r="B54" s="354" t="str">
        <f>IF('N-Bedarf AL'!B54="","",'N-Bedarf AL'!B54)</f>
        <v/>
      </c>
      <c r="C54" s="305" t="str">
        <f>IF('N-Bedarf AL'!D54="","",'N-Bedarf AL'!D54)</f>
        <v/>
      </c>
      <c r="D54" s="32" t="str">
        <f>IF('N-Bedarf AL'!C54="","",'N-Bedarf AL'!C54)</f>
        <v/>
      </c>
      <c r="E54" s="32" t="str">
        <f>IF('N-Bedarf AL'!T54="","",'N-Bedarf AL'!T54)</f>
        <v/>
      </c>
      <c r="F54" s="32" t="str">
        <f>IF('P-Bedarf AL'!V56="","",'P-Bedarf AL'!V56)</f>
        <v/>
      </c>
      <c r="G54" s="32" t="str">
        <f>IF('P-Bedarf AL'!AB56="","",'P-Bedarf AL'!AB56)</f>
        <v/>
      </c>
      <c r="H54" s="345" t="str">
        <f t="shared" si="38"/>
        <v/>
      </c>
      <c r="I54" s="345" t="str">
        <f t="shared" si="39"/>
        <v/>
      </c>
      <c r="J54" s="345" t="str">
        <f t="shared" si="40"/>
        <v/>
      </c>
      <c r="K54" s="321">
        <f t="shared" si="41"/>
        <v>0</v>
      </c>
      <c r="L54" s="321">
        <f t="shared" si="42"/>
        <v>0</v>
      </c>
      <c r="M54" s="321">
        <f t="shared" si="43"/>
        <v>0</v>
      </c>
      <c r="N54" s="321" t="str">
        <f t="shared" si="44"/>
        <v/>
      </c>
      <c r="O54" s="321" t="str">
        <f t="shared" si="45"/>
        <v/>
      </c>
      <c r="P54" s="321" t="str">
        <f t="shared" si="46"/>
        <v/>
      </c>
      <c r="Q54" s="490" t="str">
        <f t="shared" si="0"/>
        <v/>
      </c>
      <c r="R54" s="539"/>
      <c r="S54" s="141"/>
      <c r="T54" s="486"/>
      <c r="U54" s="501" t="str">
        <f t="shared" si="1"/>
        <v/>
      </c>
      <c r="V54" s="537" t="str">
        <f t="shared" si="2"/>
        <v/>
      </c>
      <c r="W54" s="537" t="str">
        <f t="shared" si="47"/>
        <v/>
      </c>
      <c r="X54" s="537" t="str">
        <f t="shared" si="3"/>
        <v/>
      </c>
      <c r="Y54" s="537" t="str">
        <f t="shared" si="4"/>
        <v/>
      </c>
      <c r="Z54" s="536"/>
      <c r="AA54" s="141"/>
      <c r="AB54" s="211"/>
      <c r="AC54" s="212" t="str">
        <f t="shared" si="5"/>
        <v/>
      </c>
      <c r="AD54" s="537" t="str">
        <f t="shared" si="6"/>
        <v/>
      </c>
      <c r="AE54" s="537" t="str">
        <f t="shared" si="7"/>
        <v/>
      </c>
      <c r="AF54" s="537" t="str">
        <f t="shared" si="8"/>
        <v/>
      </c>
      <c r="AG54" s="538" t="str">
        <f t="shared" si="9"/>
        <v/>
      </c>
      <c r="AH54" s="539"/>
      <c r="AI54" s="141"/>
      <c r="AJ54" s="486"/>
      <c r="AK54" s="507">
        <f t="shared" si="10"/>
        <v>0</v>
      </c>
      <c r="AL54" s="537" t="str">
        <f t="shared" si="11"/>
        <v/>
      </c>
      <c r="AM54" s="537" t="str">
        <f t="shared" si="12"/>
        <v/>
      </c>
      <c r="AN54" s="537" t="str">
        <f t="shared" si="13"/>
        <v/>
      </c>
      <c r="AO54" s="537" t="str">
        <f t="shared" si="14"/>
        <v/>
      </c>
      <c r="AP54" s="541" t="str">
        <f t="shared" si="48"/>
        <v/>
      </c>
      <c r="AQ54" s="536"/>
      <c r="AR54" s="141"/>
      <c r="AS54" s="211"/>
      <c r="AT54" s="211" t="str">
        <f t="shared" si="15"/>
        <v/>
      </c>
      <c r="AU54" s="537" t="str">
        <f t="shared" si="16"/>
        <v/>
      </c>
      <c r="AV54" s="537" t="str">
        <f t="shared" si="17"/>
        <v/>
      </c>
      <c r="AW54" s="538" t="str">
        <f t="shared" si="18"/>
        <v/>
      </c>
      <c r="AX54" s="539"/>
      <c r="AY54" s="141"/>
      <c r="AZ54" s="486"/>
      <c r="BA54" s="501" t="str">
        <f t="shared" si="19"/>
        <v/>
      </c>
      <c r="BB54" s="537" t="str">
        <f t="shared" si="20"/>
        <v/>
      </c>
      <c r="BC54" s="537"/>
      <c r="BD54" s="537" t="str">
        <f t="shared" si="21"/>
        <v/>
      </c>
      <c r="BE54" s="536"/>
      <c r="BF54" s="141"/>
      <c r="BG54" s="211"/>
      <c r="BH54" s="211" t="str">
        <f t="shared" si="22"/>
        <v/>
      </c>
      <c r="BI54" s="537" t="str">
        <f t="shared" si="23"/>
        <v/>
      </c>
      <c r="BJ54" s="537" t="str">
        <f t="shared" si="24"/>
        <v/>
      </c>
      <c r="BK54" s="538" t="str">
        <f t="shared" si="25"/>
        <v/>
      </c>
      <c r="BL54" s="539"/>
      <c r="BM54" s="141"/>
      <c r="BN54" s="486"/>
      <c r="BO54" s="501" t="e">
        <f t="shared" si="26"/>
        <v>#VALUE!</v>
      </c>
      <c r="BP54" s="537" t="str">
        <f t="shared" si="27"/>
        <v/>
      </c>
      <c r="BQ54" s="537" t="str">
        <f t="shared" si="28"/>
        <v/>
      </c>
      <c r="BR54" s="537" t="str">
        <f t="shared" si="29"/>
        <v/>
      </c>
      <c r="BS54" s="536"/>
      <c r="BT54" s="141"/>
      <c r="BU54" s="211"/>
      <c r="BV54" s="211" t="str">
        <f t="shared" si="30"/>
        <v/>
      </c>
      <c r="BW54" s="537" t="str">
        <f t="shared" si="31"/>
        <v/>
      </c>
      <c r="BX54" s="537" t="str">
        <f t="shared" si="32"/>
        <v/>
      </c>
      <c r="BY54" s="538" t="str">
        <f t="shared" si="33"/>
        <v/>
      </c>
      <c r="BZ54" s="539"/>
      <c r="CA54" s="141"/>
      <c r="CB54" s="486"/>
      <c r="CC54" s="483" t="str">
        <f t="shared" si="34"/>
        <v/>
      </c>
      <c r="CD54" s="153" t="str">
        <f t="shared" si="35"/>
        <v/>
      </c>
      <c r="CE54" s="153" t="str">
        <f t="shared" si="36"/>
        <v/>
      </c>
      <c r="CF54" s="153" t="str">
        <f t="shared" si="37"/>
        <v/>
      </c>
    </row>
    <row r="55" spans="1:84" ht="29.45" customHeight="1" x14ac:dyDescent="0.25">
      <c r="A55" s="354" t="str">
        <f>'N-Bedarf AL'!A55</f>
        <v/>
      </c>
      <c r="B55" s="354" t="str">
        <f>IF('N-Bedarf AL'!B55="","",'N-Bedarf AL'!B55)</f>
        <v/>
      </c>
      <c r="C55" s="305" t="str">
        <f>IF('N-Bedarf AL'!D55="","",'N-Bedarf AL'!D55)</f>
        <v/>
      </c>
      <c r="D55" s="32" t="str">
        <f>IF('N-Bedarf AL'!C55="","",'N-Bedarf AL'!C55)</f>
        <v/>
      </c>
      <c r="E55" s="32" t="str">
        <f>IF('N-Bedarf AL'!T55="","",'N-Bedarf AL'!T55)</f>
        <v/>
      </c>
      <c r="F55" s="32" t="str">
        <f>IF('P-Bedarf AL'!V57="","",'P-Bedarf AL'!V57)</f>
        <v/>
      </c>
      <c r="G55" s="32" t="str">
        <f>IF('P-Bedarf AL'!AB57="","",'P-Bedarf AL'!AB57)</f>
        <v/>
      </c>
      <c r="H55" s="345" t="str">
        <f t="shared" si="38"/>
        <v/>
      </c>
      <c r="I55" s="345" t="str">
        <f t="shared" si="39"/>
        <v/>
      </c>
      <c r="J55" s="345" t="str">
        <f t="shared" si="40"/>
        <v/>
      </c>
      <c r="K55" s="321">
        <f t="shared" si="41"/>
        <v>0</v>
      </c>
      <c r="L55" s="321">
        <f t="shared" si="42"/>
        <v>0</v>
      </c>
      <c r="M55" s="321">
        <f t="shared" si="43"/>
        <v>0</v>
      </c>
      <c r="N55" s="321" t="str">
        <f t="shared" si="44"/>
        <v/>
      </c>
      <c r="O55" s="321" t="str">
        <f t="shared" si="45"/>
        <v/>
      </c>
      <c r="P55" s="321" t="str">
        <f t="shared" si="46"/>
        <v/>
      </c>
      <c r="Q55" s="490" t="str">
        <f t="shared" si="0"/>
        <v/>
      </c>
      <c r="R55" s="539"/>
      <c r="S55" s="141"/>
      <c r="T55" s="486"/>
      <c r="U55" s="501" t="str">
        <f t="shared" si="1"/>
        <v/>
      </c>
      <c r="V55" s="537" t="str">
        <f t="shared" si="2"/>
        <v/>
      </c>
      <c r="W55" s="537" t="str">
        <f t="shared" si="47"/>
        <v/>
      </c>
      <c r="X55" s="537" t="str">
        <f t="shared" si="3"/>
        <v/>
      </c>
      <c r="Y55" s="537" t="str">
        <f t="shared" si="4"/>
        <v/>
      </c>
      <c r="Z55" s="536"/>
      <c r="AA55" s="141"/>
      <c r="AB55" s="211"/>
      <c r="AC55" s="212" t="str">
        <f t="shared" si="5"/>
        <v/>
      </c>
      <c r="AD55" s="537" t="str">
        <f t="shared" si="6"/>
        <v/>
      </c>
      <c r="AE55" s="537" t="str">
        <f t="shared" si="7"/>
        <v/>
      </c>
      <c r="AF55" s="537" t="str">
        <f t="shared" si="8"/>
        <v/>
      </c>
      <c r="AG55" s="538" t="str">
        <f t="shared" si="9"/>
        <v/>
      </c>
      <c r="AH55" s="539"/>
      <c r="AI55" s="141"/>
      <c r="AJ55" s="486"/>
      <c r="AK55" s="507">
        <f t="shared" si="10"/>
        <v>0</v>
      </c>
      <c r="AL55" s="537" t="str">
        <f t="shared" si="11"/>
        <v/>
      </c>
      <c r="AM55" s="537" t="str">
        <f t="shared" si="12"/>
        <v/>
      </c>
      <c r="AN55" s="537" t="str">
        <f t="shared" si="13"/>
        <v/>
      </c>
      <c r="AO55" s="537" t="str">
        <f t="shared" si="14"/>
        <v/>
      </c>
      <c r="AP55" s="541" t="str">
        <f t="shared" si="48"/>
        <v/>
      </c>
      <c r="AQ55" s="536"/>
      <c r="AR55" s="141"/>
      <c r="AS55" s="211"/>
      <c r="AT55" s="211" t="str">
        <f t="shared" si="15"/>
        <v/>
      </c>
      <c r="AU55" s="537" t="str">
        <f t="shared" si="16"/>
        <v/>
      </c>
      <c r="AV55" s="537" t="str">
        <f t="shared" si="17"/>
        <v/>
      </c>
      <c r="AW55" s="538" t="str">
        <f t="shared" si="18"/>
        <v/>
      </c>
      <c r="AX55" s="539"/>
      <c r="AY55" s="141"/>
      <c r="AZ55" s="486"/>
      <c r="BA55" s="501" t="str">
        <f t="shared" si="19"/>
        <v/>
      </c>
      <c r="BB55" s="537" t="str">
        <f t="shared" si="20"/>
        <v/>
      </c>
      <c r="BC55" s="537"/>
      <c r="BD55" s="537" t="str">
        <f t="shared" si="21"/>
        <v/>
      </c>
      <c r="BE55" s="536"/>
      <c r="BF55" s="141"/>
      <c r="BG55" s="211"/>
      <c r="BH55" s="211" t="str">
        <f t="shared" si="22"/>
        <v/>
      </c>
      <c r="BI55" s="537" t="str">
        <f t="shared" si="23"/>
        <v/>
      </c>
      <c r="BJ55" s="537" t="str">
        <f t="shared" si="24"/>
        <v/>
      </c>
      <c r="BK55" s="538" t="str">
        <f t="shared" si="25"/>
        <v/>
      </c>
      <c r="BL55" s="539"/>
      <c r="BM55" s="141"/>
      <c r="BN55" s="486"/>
      <c r="BO55" s="501" t="e">
        <f t="shared" si="26"/>
        <v>#VALUE!</v>
      </c>
      <c r="BP55" s="537" t="str">
        <f t="shared" si="27"/>
        <v/>
      </c>
      <c r="BQ55" s="537" t="str">
        <f t="shared" si="28"/>
        <v/>
      </c>
      <c r="BR55" s="537" t="str">
        <f t="shared" si="29"/>
        <v/>
      </c>
      <c r="BS55" s="536"/>
      <c r="BT55" s="141"/>
      <c r="BU55" s="211"/>
      <c r="BV55" s="211" t="str">
        <f t="shared" si="30"/>
        <v/>
      </c>
      <c r="BW55" s="537" t="str">
        <f t="shared" si="31"/>
        <v/>
      </c>
      <c r="BX55" s="537" t="str">
        <f t="shared" si="32"/>
        <v/>
      </c>
      <c r="BY55" s="538" t="str">
        <f t="shared" si="33"/>
        <v/>
      </c>
      <c r="BZ55" s="539"/>
      <c r="CA55" s="141"/>
      <c r="CB55" s="486"/>
      <c r="CC55" s="483" t="str">
        <f t="shared" si="34"/>
        <v/>
      </c>
      <c r="CD55" s="153" t="str">
        <f t="shared" si="35"/>
        <v/>
      </c>
      <c r="CE55" s="153" t="str">
        <f t="shared" si="36"/>
        <v/>
      </c>
      <c r="CF55" s="153" t="str">
        <f t="shared" si="37"/>
        <v/>
      </c>
    </row>
    <row r="56" spans="1:84" ht="29.45" customHeight="1" x14ac:dyDescent="0.25">
      <c r="A56" s="354" t="str">
        <f>'N-Bedarf AL'!A56</f>
        <v/>
      </c>
      <c r="B56" s="354" t="str">
        <f>IF('N-Bedarf AL'!B56="","",'N-Bedarf AL'!B56)</f>
        <v/>
      </c>
      <c r="C56" s="305" t="str">
        <f>IF('N-Bedarf AL'!D56="","",'N-Bedarf AL'!D56)</f>
        <v/>
      </c>
      <c r="D56" s="32" t="str">
        <f>IF('N-Bedarf AL'!C56="","",'N-Bedarf AL'!C56)</f>
        <v/>
      </c>
      <c r="E56" s="32" t="str">
        <f>IF('N-Bedarf AL'!T56="","",'N-Bedarf AL'!T56)</f>
        <v/>
      </c>
      <c r="F56" s="32" t="str">
        <f>IF('P-Bedarf AL'!V58="","",'P-Bedarf AL'!V58)</f>
        <v/>
      </c>
      <c r="G56" s="32" t="str">
        <f>IF('P-Bedarf AL'!AB58="","",'P-Bedarf AL'!AB58)</f>
        <v/>
      </c>
      <c r="H56" s="345" t="str">
        <f t="shared" si="38"/>
        <v/>
      </c>
      <c r="I56" s="345" t="str">
        <f t="shared" si="39"/>
        <v/>
      </c>
      <c r="J56" s="345" t="str">
        <f t="shared" si="40"/>
        <v/>
      </c>
      <c r="K56" s="321">
        <f t="shared" si="41"/>
        <v>0</v>
      </c>
      <c r="L56" s="321">
        <f t="shared" si="42"/>
        <v>0</v>
      </c>
      <c r="M56" s="321">
        <f t="shared" si="43"/>
        <v>0</v>
      </c>
      <c r="N56" s="321" t="str">
        <f t="shared" si="44"/>
        <v/>
      </c>
      <c r="O56" s="321" t="str">
        <f t="shared" si="45"/>
        <v/>
      </c>
      <c r="P56" s="321" t="str">
        <f t="shared" si="46"/>
        <v/>
      </c>
      <c r="Q56" s="490" t="str">
        <f t="shared" si="0"/>
        <v/>
      </c>
      <c r="R56" s="539"/>
      <c r="S56" s="141"/>
      <c r="T56" s="486"/>
      <c r="U56" s="501" t="str">
        <f t="shared" si="1"/>
        <v/>
      </c>
      <c r="V56" s="537" t="str">
        <f t="shared" si="2"/>
        <v/>
      </c>
      <c r="W56" s="537" t="str">
        <f t="shared" si="47"/>
        <v/>
      </c>
      <c r="X56" s="537" t="str">
        <f t="shared" si="3"/>
        <v/>
      </c>
      <c r="Y56" s="537" t="str">
        <f t="shared" si="4"/>
        <v/>
      </c>
      <c r="Z56" s="536"/>
      <c r="AA56" s="141"/>
      <c r="AB56" s="211"/>
      <c r="AC56" s="212" t="str">
        <f t="shared" si="5"/>
        <v/>
      </c>
      <c r="AD56" s="537" t="str">
        <f t="shared" si="6"/>
        <v/>
      </c>
      <c r="AE56" s="537" t="str">
        <f t="shared" si="7"/>
        <v/>
      </c>
      <c r="AF56" s="537" t="str">
        <f t="shared" si="8"/>
        <v/>
      </c>
      <c r="AG56" s="538" t="str">
        <f t="shared" si="9"/>
        <v/>
      </c>
      <c r="AH56" s="539"/>
      <c r="AI56" s="141"/>
      <c r="AJ56" s="486"/>
      <c r="AK56" s="507">
        <f t="shared" si="10"/>
        <v>0</v>
      </c>
      <c r="AL56" s="537" t="str">
        <f t="shared" si="11"/>
        <v/>
      </c>
      <c r="AM56" s="537" t="str">
        <f t="shared" si="12"/>
        <v/>
      </c>
      <c r="AN56" s="537" t="str">
        <f t="shared" si="13"/>
        <v/>
      </c>
      <c r="AO56" s="537" t="str">
        <f t="shared" si="14"/>
        <v/>
      </c>
      <c r="AP56" s="541" t="str">
        <f t="shared" si="48"/>
        <v/>
      </c>
      <c r="AQ56" s="536"/>
      <c r="AR56" s="141"/>
      <c r="AS56" s="211"/>
      <c r="AT56" s="211" t="str">
        <f t="shared" si="15"/>
        <v/>
      </c>
      <c r="AU56" s="537" t="str">
        <f t="shared" si="16"/>
        <v/>
      </c>
      <c r="AV56" s="537" t="str">
        <f t="shared" si="17"/>
        <v/>
      </c>
      <c r="AW56" s="538" t="str">
        <f t="shared" si="18"/>
        <v/>
      </c>
      <c r="AX56" s="539"/>
      <c r="AY56" s="141"/>
      <c r="AZ56" s="486"/>
      <c r="BA56" s="501" t="str">
        <f t="shared" si="19"/>
        <v/>
      </c>
      <c r="BB56" s="537" t="str">
        <f t="shared" si="20"/>
        <v/>
      </c>
      <c r="BC56" s="537"/>
      <c r="BD56" s="537" t="str">
        <f t="shared" si="21"/>
        <v/>
      </c>
      <c r="BE56" s="536"/>
      <c r="BF56" s="141"/>
      <c r="BG56" s="211"/>
      <c r="BH56" s="211" t="str">
        <f t="shared" si="22"/>
        <v/>
      </c>
      <c r="BI56" s="537" t="str">
        <f t="shared" si="23"/>
        <v/>
      </c>
      <c r="BJ56" s="537" t="str">
        <f t="shared" si="24"/>
        <v/>
      </c>
      <c r="BK56" s="538" t="str">
        <f t="shared" si="25"/>
        <v/>
      </c>
      <c r="BL56" s="539"/>
      <c r="BM56" s="141"/>
      <c r="BN56" s="486"/>
      <c r="BO56" s="501" t="e">
        <f t="shared" si="26"/>
        <v>#VALUE!</v>
      </c>
      <c r="BP56" s="537" t="str">
        <f t="shared" si="27"/>
        <v/>
      </c>
      <c r="BQ56" s="537" t="str">
        <f t="shared" si="28"/>
        <v/>
      </c>
      <c r="BR56" s="537" t="str">
        <f t="shared" si="29"/>
        <v/>
      </c>
      <c r="BS56" s="536"/>
      <c r="BT56" s="141"/>
      <c r="BU56" s="211"/>
      <c r="BV56" s="211" t="str">
        <f t="shared" si="30"/>
        <v/>
      </c>
      <c r="BW56" s="537" t="str">
        <f t="shared" si="31"/>
        <v/>
      </c>
      <c r="BX56" s="537" t="str">
        <f t="shared" si="32"/>
        <v/>
      </c>
      <c r="BY56" s="538" t="str">
        <f t="shared" si="33"/>
        <v/>
      </c>
      <c r="BZ56" s="539"/>
      <c r="CA56" s="141"/>
      <c r="CB56" s="486"/>
      <c r="CC56" s="483" t="str">
        <f t="shared" si="34"/>
        <v/>
      </c>
      <c r="CD56" s="153" t="str">
        <f t="shared" si="35"/>
        <v/>
      </c>
      <c r="CE56" s="153" t="str">
        <f t="shared" si="36"/>
        <v/>
      </c>
      <c r="CF56" s="153" t="str">
        <f t="shared" si="37"/>
        <v/>
      </c>
    </row>
    <row r="57" spans="1:84" ht="29.45" customHeight="1" x14ac:dyDescent="0.25">
      <c r="A57" s="354" t="str">
        <f>'N-Bedarf AL'!A57</f>
        <v/>
      </c>
      <c r="B57" s="354" t="str">
        <f>IF('N-Bedarf AL'!B57="","",'N-Bedarf AL'!B57)</f>
        <v/>
      </c>
      <c r="C57" s="305" t="str">
        <f>IF('N-Bedarf AL'!D57="","",'N-Bedarf AL'!D57)</f>
        <v/>
      </c>
      <c r="D57" s="32" t="str">
        <f>IF('N-Bedarf AL'!C57="","",'N-Bedarf AL'!C57)</f>
        <v/>
      </c>
      <c r="E57" s="32" t="str">
        <f>IF('N-Bedarf AL'!T57="","",'N-Bedarf AL'!T57)</f>
        <v/>
      </c>
      <c r="F57" s="32" t="str">
        <f>IF('P-Bedarf AL'!V59="","",'P-Bedarf AL'!V59)</f>
        <v/>
      </c>
      <c r="G57" s="32" t="str">
        <f>IF('P-Bedarf AL'!AB59="","",'P-Bedarf AL'!AB59)</f>
        <v/>
      </c>
      <c r="H57" s="345" t="str">
        <f t="shared" si="38"/>
        <v/>
      </c>
      <c r="I57" s="345" t="str">
        <f t="shared" si="39"/>
        <v/>
      </c>
      <c r="J57" s="345" t="str">
        <f t="shared" si="40"/>
        <v/>
      </c>
      <c r="K57" s="321">
        <f t="shared" si="41"/>
        <v>0</v>
      </c>
      <c r="L57" s="321">
        <f t="shared" si="42"/>
        <v>0</v>
      </c>
      <c r="M57" s="321">
        <f t="shared" si="43"/>
        <v>0</v>
      </c>
      <c r="N57" s="321" t="str">
        <f t="shared" si="44"/>
        <v/>
      </c>
      <c r="O57" s="321" t="str">
        <f t="shared" si="45"/>
        <v/>
      </c>
      <c r="P57" s="321" t="str">
        <f t="shared" si="46"/>
        <v/>
      </c>
      <c r="Q57" s="490" t="str">
        <f t="shared" si="0"/>
        <v/>
      </c>
      <c r="R57" s="539"/>
      <c r="S57" s="141"/>
      <c r="T57" s="486"/>
      <c r="U57" s="501" t="str">
        <f t="shared" si="1"/>
        <v/>
      </c>
      <c r="V57" s="537" t="str">
        <f t="shared" si="2"/>
        <v/>
      </c>
      <c r="W57" s="537" t="str">
        <f t="shared" si="47"/>
        <v/>
      </c>
      <c r="X57" s="537" t="str">
        <f t="shared" si="3"/>
        <v/>
      </c>
      <c r="Y57" s="537" t="str">
        <f t="shared" si="4"/>
        <v/>
      </c>
      <c r="Z57" s="536"/>
      <c r="AA57" s="141"/>
      <c r="AB57" s="211"/>
      <c r="AC57" s="212" t="str">
        <f t="shared" si="5"/>
        <v/>
      </c>
      <c r="AD57" s="537" t="str">
        <f t="shared" si="6"/>
        <v/>
      </c>
      <c r="AE57" s="537" t="str">
        <f t="shared" si="7"/>
        <v/>
      </c>
      <c r="AF57" s="537" t="str">
        <f t="shared" si="8"/>
        <v/>
      </c>
      <c r="AG57" s="538" t="str">
        <f t="shared" si="9"/>
        <v/>
      </c>
      <c r="AH57" s="539"/>
      <c r="AI57" s="141"/>
      <c r="AJ57" s="486"/>
      <c r="AK57" s="507">
        <f t="shared" si="10"/>
        <v>0</v>
      </c>
      <c r="AL57" s="537" t="str">
        <f t="shared" si="11"/>
        <v/>
      </c>
      <c r="AM57" s="537" t="str">
        <f t="shared" si="12"/>
        <v/>
      </c>
      <c r="AN57" s="537" t="str">
        <f t="shared" si="13"/>
        <v/>
      </c>
      <c r="AO57" s="537" t="str">
        <f t="shared" si="14"/>
        <v/>
      </c>
      <c r="AP57" s="541" t="str">
        <f t="shared" si="48"/>
        <v/>
      </c>
      <c r="AQ57" s="536"/>
      <c r="AR57" s="141"/>
      <c r="AS57" s="211"/>
      <c r="AT57" s="211" t="str">
        <f t="shared" si="15"/>
        <v/>
      </c>
      <c r="AU57" s="537" t="str">
        <f t="shared" si="16"/>
        <v/>
      </c>
      <c r="AV57" s="537" t="str">
        <f t="shared" si="17"/>
        <v/>
      </c>
      <c r="AW57" s="538" t="str">
        <f t="shared" si="18"/>
        <v/>
      </c>
      <c r="AX57" s="539"/>
      <c r="AY57" s="141"/>
      <c r="AZ57" s="486"/>
      <c r="BA57" s="501" t="str">
        <f t="shared" si="19"/>
        <v/>
      </c>
      <c r="BB57" s="537" t="str">
        <f t="shared" si="20"/>
        <v/>
      </c>
      <c r="BC57" s="537"/>
      <c r="BD57" s="537" t="str">
        <f t="shared" si="21"/>
        <v/>
      </c>
      <c r="BE57" s="536"/>
      <c r="BF57" s="141"/>
      <c r="BG57" s="211"/>
      <c r="BH57" s="211" t="str">
        <f t="shared" si="22"/>
        <v/>
      </c>
      <c r="BI57" s="537" t="str">
        <f t="shared" si="23"/>
        <v/>
      </c>
      <c r="BJ57" s="537" t="str">
        <f t="shared" si="24"/>
        <v/>
      </c>
      <c r="BK57" s="538" t="str">
        <f t="shared" si="25"/>
        <v/>
      </c>
      <c r="BL57" s="539"/>
      <c r="BM57" s="141"/>
      <c r="BN57" s="486"/>
      <c r="BO57" s="501" t="e">
        <f t="shared" si="26"/>
        <v>#VALUE!</v>
      </c>
      <c r="BP57" s="537" t="str">
        <f t="shared" si="27"/>
        <v/>
      </c>
      <c r="BQ57" s="537" t="str">
        <f t="shared" si="28"/>
        <v/>
      </c>
      <c r="BR57" s="537" t="str">
        <f t="shared" si="29"/>
        <v/>
      </c>
      <c r="BS57" s="536"/>
      <c r="BT57" s="141"/>
      <c r="BU57" s="211"/>
      <c r="BV57" s="211" t="str">
        <f t="shared" si="30"/>
        <v/>
      </c>
      <c r="BW57" s="537" t="str">
        <f t="shared" si="31"/>
        <v/>
      </c>
      <c r="BX57" s="537" t="str">
        <f t="shared" si="32"/>
        <v/>
      </c>
      <c r="BY57" s="538" t="str">
        <f t="shared" si="33"/>
        <v/>
      </c>
      <c r="BZ57" s="539"/>
      <c r="CA57" s="141"/>
      <c r="CB57" s="486"/>
      <c r="CC57" s="483" t="str">
        <f t="shared" si="34"/>
        <v/>
      </c>
      <c r="CD57" s="153" t="str">
        <f t="shared" si="35"/>
        <v/>
      </c>
      <c r="CE57" s="153" t="str">
        <f t="shared" si="36"/>
        <v/>
      </c>
      <c r="CF57" s="153" t="str">
        <f t="shared" si="37"/>
        <v/>
      </c>
    </row>
    <row r="58" spans="1:84" ht="29.45" customHeight="1" x14ac:dyDescent="0.25">
      <c r="A58" s="354" t="str">
        <f>'N-Bedarf AL'!A58</f>
        <v/>
      </c>
      <c r="B58" s="354" t="str">
        <f>IF('N-Bedarf AL'!B58="","",'N-Bedarf AL'!B58)</f>
        <v/>
      </c>
      <c r="C58" s="305" t="str">
        <f>IF('N-Bedarf AL'!D58="","",'N-Bedarf AL'!D58)</f>
        <v/>
      </c>
      <c r="D58" s="32" t="str">
        <f>IF('N-Bedarf AL'!C58="","",'N-Bedarf AL'!C58)</f>
        <v/>
      </c>
      <c r="E58" s="32" t="str">
        <f>IF('N-Bedarf AL'!T58="","",'N-Bedarf AL'!T58)</f>
        <v/>
      </c>
      <c r="F58" s="32" t="str">
        <f>IF('P-Bedarf AL'!V60="","",'P-Bedarf AL'!V60)</f>
        <v/>
      </c>
      <c r="G58" s="32" t="str">
        <f>IF('P-Bedarf AL'!AB60="","",'P-Bedarf AL'!AB60)</f>
        <v/>
      </c>
      <c r="H58" s="345" t="str">
        <f t="shared" si="38"/>
        <v/>
      </c>
      <c r="I58" s="345" t="str">
        <f t="shared" si="39"/>
        <v/>
      </c>
      <c r="J58" s="345" t="str">
        <f t="shared" si="40"/>
        <v/>
      </c>
      <c r="K58" s="321">
        <f t="shared" si="41"/>
        <v>0</v>
      </c>
      <c r="L58" s="321">
        <f t="shared" si="42"/>
        <v>0</v>
      </c>
      <c r="M58" s="321">
        <f t="shared" si="43"/>
        <v>0</v>
      </c>
      <c r="N58" s="321" t="str">
        <f t="shared" si="44"/>
        <v/>
      </c>
      <c r="O58" s="321" t="str">
        <f t="shared" si="45"/>
        <v/>
      </c>
      <c r="P58" s="321" t="str">
        <f t="shared" si="46"/>
        <v/>
      </c>
      <c r="Q58" s="490" t="str">
        <f t="shared" si="0"/>
        <v/>
      </c>
      <c r="R58" s="539"/>
      <c r="S58" s="141"/>
      <c r="T58" s="486"/>
      <c r="U58" s="501" t="str">
        <f t="shared" si="1"/>
        <v/>
      </c>
      <c r="V58" s="537" t="str">
        <f t="shared" si="2"/>
        <v/>
      </c>
      <c r="W58" s="537" t="str">
        <f t="shared" si="47"/>
        <v/>
      </c>
      <c r="X58" s="537" t="str">
        <f t="shared" si="3"/>
        <v/>
      </c>
      <c r="Y58" s="537" t="str">
        <f t="shared" si="4"/>
        <v/>
      </c>
      <c r="Z58" s="536"/>
      <c r="AA58" s="141"/>
      <c r="AB58" s="211"/>
      <c r="AC58" s="212" t="str">
        <f t="shared" si="5"/>
        <v/>
      </c>
      <c r="AD58" s="537" t="str">
        <f t="shared" si="6"/>
        <v/>
      </c>
      <c r="AE58" s="537" t="str">
        <f t="shared" si="7"/>
        <v/>
      </c>
      <c r="AF58" s="537" t="str">
        <f t="shared" si="8"/>
        <v/>
      </c>
      <c r="AG58" s="538" t="str">
        <f t="shared" si="9"/>
        <v/>
      </c>
      <c r="AH58" s="539"/>
      <c r="AI58" s="141"/>
      <c r="AJ58" s="486"/>
      <c r="AK58" s="507">
        <f t="shared" si="10"/>
        <v>0</v>
      </c>
      <c r="AL58" s="537" t="str">
        <f t="shared" si="11"/>
        <v/>
      </c>
      <c r="AM58" s="537" t="str">
        <f t="shared" si="12"/>
        <v/>
      </c>
      <c r="AN58" s="537" t="str">
        <f t="shared" si="13"/>
        <v/>
      </c>
      <c r="AO58" s="537" t="str">
        <f t="shared" si="14"/>
        <v/>
      </c>
      <c r="AP58" s="541" t="str">
        <f t="shared" si="48"/>
        <v/>
      </c>
      <c r="AQ58" s="536"/>
      <c r="AR58" s="141"/>
      <c r="AS58" s="211"/>
      <c r="AT58" s="211" t="str">
        <f t="shared" si="15"/>
        <v/>
      </c>
      <c r="AU58" s="537" t="str">
        <f t="shared" si="16"/>
        <v/>
      </c>
      <c r="AV58" s="537" t="str">
        <f t="shared" si="17"/>
        <v/>
      </c>
      <c r="AW58" s="538" t="str">
        <f t="shared" si="18"/>
        <v/>
      </c>
      <c r="AX58" s="539"/>
      <c r="AY58" s="141"/>
      <c r="AZ58" s="486"/>
      <c r="BA58" s="501" t="str">
        <f t="shared" si="19"/>
        <v/>
      </c>
      <c r="BB58" s="537" t="str">
        <f t="shared" si="20"/>
        <v/>
      </c>
      <c r="BC58" s="537"/>
      <c r="BD58" s="537" t="str">
        <f t="shared" si="21"/>
        <v/>
      </c>
      <c r="BE58" s="536"/>
      <c r="BF58" s="141"/>
      <c r="BG58" s="211"/>
      <c r="BH58" s="211" t="str">
        <f t="shared" si="22"/>
        <v/>
      </c>
      <c r="BI58" s="537" t="str">
        <f t="shared" si="23"/>
        <v/>
      </c>
      <c r="BJ58" s="537" t="str">
        <f t="shared" si="24"/>
        <v/>
      </c>
      <c r="BK58" s="538" t="str">
        <f t="shared" si="25"/>
        <v/>
      </c>
      <c r="BL58" s="539"/>
      <c r="BM58" s="141"/>
      <c r="BN58" s="486"/>
      <c r="BO58" s="501" t="e">
        <f t="shared" si="26"/>
        <v>#VALUE!</v>
      </c>
      <c r="BP58" s="537" t="str">
        <f t="shared" si="27"/>
        <v/>
      </c>
      <c r="BQ58" s="537" t="str">
        <f t="shared" si="28"/>
        <v/>
      </c>
      <c r="BR58" s="537" t="str">
        <f t="shared" si="29"/>
        <v/>
      </c>
      <c r="BS58" s="536"/>
      <c r="BT58" s="141"/>
      <c r="BU58" s="211"/>
      <c r="BV58" s="211" t="str">
        <f t="shared" si="30"/>
        <v/>
      </c>
      <c r="BW58" s="537" t="str">
        <f t="shared" si="31"/>
        <v/>
      </c>
      <c r="BX58" s="537" t="str">
        <f t="shared" si="32"/>
        <v/>
      </c>
      <c r="BY58" s="538" t="str">
        <f t="shared" si="33"/>
        <v/>
      </c>
      <c r="BZ58" s="539"/>
      <c r="CA58" s="141"/>
      <c r="CB58" s="486"/>
      <c r="CC58" s="483" t="str">
        <f t="shared" si="34"/>
        <v/>
      </c>
      <c r="CD58" s="153" t="str">
        <f t="shared" si="35"/>
        <v/>
      </c>
      <c r="CE58" s="153" t="str">
        <f t="shared" si="36"/>
        <v/>
      </c>
      <c r="CF58" s="153" t="str">
        <f t="shared" si="37"/>
        <v/>
      </c>
    </row>
    <row r="59" spans="1:84" ht="29.45" customHeight="1" x14ac:dyDescent="0.25">
      <c r="A59" s="354" t="str">
        <f>'N-Bedarf AL'!A59</f>
        <v/>
      </c>
      <c r="B59" s="354" t="str">
        <f>IF('N-Bedarf AL'!B59="","",'N-Bedarf AL'!B59)</f>
        <v/>
      </c>
      <c r="C59" s="305" t="str">
        <f>IF('N-Bedarf AL'!D59="","",'N-Bedarf AL'!D59)</f>
        <v/>
      </c>
      <c r="D59" s="32" t="str">
        <f>IF('N-Bedarf AL'!C59="","",'N-Bedarf AL'!C59)</f>
        <v/>
      </c>
      <c r="E59" s="32" t="str">
        <f>IF('N-Bedarf AL'!T59="","",'N-Bedarf AL'!T59)</f>
        <v/>
      </c>
      <c r="F59" s="32" t="str">
        <f>IF('P-Bedarf AL'!V61="","",'P-Bedarf AL'!V61)</f>
        <v/>
      </c>
      <c r="G59" s="32" t="str">
        <f>IF('P-Bedarf AL'!AB61="","",'P-Bedarf AL'!AB61)</f>
        <v/>
      </c>
      <c r="H59" s="345" t="str">
        <f t="shared" si="38"/>
        <v/>
      </c>
      <c r="I59" s="345" t="str">
        <f t="shared" si="39"/>
        <v/>
      </c>
      <c r="J59" s="345" t="str">
        <f t="shared" si="40"/>
        <v/>
      </c>
      <c r="K59" s="321">
        <f t="shared" si="41"/>
        <v>0</v>
      </c>
      <c r="L59" s="321">
        <f t="shared" si="42"/>
        <v>0</v>
      </c>
      <c r="M59" s="321">
        <f t="shared" si="43"/>
        <v>0</v>
      </c>
      <c r="N59" s="321" t="str">
        <f t="shared" si="44"/>
        <v/>
      </c>
      <c r="O59" s="321" t="str">
        <f t="shared" si="45"/>
        <v/>
      </c>
      <c r="P59" s="321" t="str">
        <f t="shared" si="46"/>
        <v/>
      </c>
      <c r="Q59" s="490" t="str">
        <f t="shared" si="0"/>
        <v/>
      </c>
      <c r="R59" s="539"/>
      <c r="S59" s="141"/>
      <c r="T59" s="486"/>
      <c r="U59" s="501" t="str">
        <f t="shared" si="1"/>
        <v/>
      </c>
      <c r="V59" s="537" t="str">
        <f t="shared" si="2"/>
        <v/>
      </c>
      <c r="W59" s="537" t="str">
        <f t="shared" si="47"/>
        <v/>
      </c>
      <c r="X59" s="537" t="str">
        <f t="shared" si="3"/>
        <v/>
      </c>
      <c r="Y59" s="537" t="str">
        <f t="shared" si="4"/>
        <v/>
      </c>
      <c r="Z59" s="536"/>
      <c r="AA59" s="141"/>
      <c r="AB59" s="211"/>
      <c r="AC59" s="212" t="str">
        <f t="shared" si="5"/>
        <v/>
      </c>
      <c r="AD59" s="537" t="str">
        <f t="shared" si="6"/>
        <v/>
      </c>
      <c r="AE59" s="537" t="str">
        <f t="shared" si="7"/>
        <v/>
      </c>
      <c r="AF59" s="537" t="str">
        <f t="shared" si="8"/>
        <v/>
      </c>
      <c r="AG59" s="538" t="str">
        <f t="shared" si="9"/>
        <v/>
      </c>
      <c r="AH59" s="539"/>
      <c r="AI59" s="141"/>
      <c r="AJ59" s="486"/>
      <c r="AK59" s="507">
        <f t="shared" si="10"/>
        <v>0</v>
      </c>
      <c r="AL59" s="537" t="str">
        <f t="shared" si="11"/>
        <v/>
      </c>
      <c r="AM59" s="537" t="str">
        <f t="shared" si="12"/>
        <v/>
      </c>
      <c r="AN59" s="537" t="str">
        <f t="shared" si="13"/>
        <v/>
      </c>
      <c r="AO59" s="537" t="str">
        <f t="shared" si="14"/>
        <v/>
      </c>
      <c r="AP59" s="541" t="str">
        <f t="shared" si="48"/>
        <v/>
      </c>
      <c r="AQ59" s="536"/>
      <c r="AR59" s="141"/>
      <c r="AS59" s="211"/>
      <c r="AT59" s="211" t="str">
        <f t="shared" si="15"/>
        <v/>
      </c>
      <c r="AU59" s="537" t="str">
        <f t="shared" si="16"/>
        <v/>
      </c>
      <c r="AV59" s="537" t="str">
        <f t="shared" si="17"/>
        <v/>
      </c>
      <c r="AW59" s="538" t="str">
        <f t="shared" si="18"/>
        <v/>
      </c>
      <c r="AX59" s="539"/>
      <c r="AY59" s="141"/>
      <c r="AZ59" s="486"/>
      <c r="BA59" s="501" t="str">
        <f t="shared" si="19"/>
        <v/>
      </c>
      <c r="BB59" s="537" t="str">
        <f t="shared" si="20"/>
        <v/>
      </c>
      <c r="BC59" s="537"/>
      <c r="BD59" s="537" t="str">
        <f t="shared" si="21"/>
        <v/>
      </c>
      <c r="BE59" s="536"/>
      <c r="BF59" s="141"/>
      <c r="BG59" s="211"/>
      <c r="BH59" s="211" t="str">
        <f t="shared" si="22"/>
        <v/>
      </c>
      <c r="BI59" s="537" t="str">
        <f t="shared" si="23"/>
        <v/>
      </c>
      <c r="BJ59" s="537" t="str">
        <f t="shared" si="24"/>
        <v/>
      </c>
      <c r="BK59" s="538" t="str">
        <f t="shared" si="25"/>
        <v/>
      </c>
      <c r="BL59" s="539"/>
      <c r="BM59" s="141"/>
      <c r="BN59" s="486"/>
      <c r="BO59" s="501" t="e">
        <f t="shared" si="26"/>
        <v>#VALUE!</v>
      </c>
      <c r="BP59" s="537" t="str">
        <f t="shared" si="27"/>
        <v/>
      </c>
      <c r="BQ59" s="537" t="str">
        <f t="shared" si="28"/>
        <v/>
      </c>
      <c r="BR59" s="537" t="str">
        <f t="shared" si="29"/>
        <v/>
      </c>
      <c r="BS59" s="536"/>
      <c r="BT59" s="141"/>
      <c r="BU59" s="211"/>
      <c r="BV59" s="211" t="str">
        <f t="shared" si="30"/>
        <v/>
      </c>
      <c r="BW59" s="537" t="str">
        <f t="shared" si="31"/>
        <v/>
      </c>
      <c r="BX59" s="537" t="str">
        <f t="shared" si="32"/>
        <v/>
      </c>
      <c r="BY59" s="538" t="str">
        <f t="shared" si="33"/>
        <v/>
      </c>
      <c r="BZ59" s="539"/>
      <c r="CA59" s="141"/>
      <c r="CB59" s="486"/>
      <c r="CC59" s="483" t="str">
        <f t="shared" si="34"/>
        <v/>
      </c>
      <c r="CD59" s="153" t="str">
        <f t="shared" si="35"/>
        <v/>
      </c>
      <c r="CE59" s="153" t="str">
        <f t="shared" si="36"/>
        <v/>
      </c>
      <c r="CF59" s="153" t="str">
        <f t="shared" si="37"/>
        <v/>
      </c>
    </row>
    <row r="60" spans="1:84" ht="29.45" customHeight="1" x14ac:dyDescent="0.25">
      <c r="A60" s="354" t="str">
        <f>'N-Bedarf AL'!A60</f>
        <v/>
      </c>
      <c r="B60" s="354" t="str">
        <f>IF('N-Bedarf AL'!B60="","",'N-Bedarf AL'!B60)</f>
        <v/>
      </c>
      <c r="C60" s="305" t="str">
        <f>IF('N-Bedarf AL'!D60="","",'N-Bedarf AL'!D60)</f>
        <v/>
      </c>
      <c r="D60" s="32" t="str">
        <f>IF('N-Bedarf AL'!C60="","",'N-Bedarf AL'!C60)</f>
        <v/>
      </c>
      <c r="E60" s="32" t="str">
        <f>IF('N-Bedarf AL'!T60="","",'N-Bedarf AL'!T60)</f>
        <v/>
      </c>
      <c r="F60" s="32" t="str">
        <f>IF('P-Bedarf AL'!V62="","",'P-Bedarf AL'!V62)</f>
        <v/>
      </c>
      <c r="G60" s="32" t="str">
        <f>IF('P-Bedarf AL'!AB62="","",'P-Bedarf AL'!AB62)</f>
        <v/>
      </c>
      <c r="H60" s="345" t="str">
        <f t="shared" si="38"/>
        <v/>
      </c>
      <c r="I60" s="345" t="str">
        <f t="shared" si="39"/>
        <v/>
      </c>
      <c r="J60" s="345" t="str">
        <f t="shared" si="40"/>
        <v/>
      </c>
      <c r="K60" s="321">
        <f t="shared" si="41"/>
        <v>0</v>
      </c>
      <c r="L60" s="321">
        <f t="shared" si="42"/>
        <v>0</v>
      </c>
      <c r="M60" s="321">
        <f t="shared" si="43"/>
        <v>0</v>
      </c>
      <c r="N60" s="321" t="str">
        <f t="shared" si="44"/>
        <v/>
      </c>
      <c r="O60" s="321" t="str">
        <f t="shared" si="45"/>
        <v/>
      </c>
      <c r="P60" s="321" t="str">
        <f t="shared" si="46"/>
        <v/>
      </c>
      <c r="Q60" s="490" t="str">
        <f t="shared" si="0"/>
        <v/>
      </c>
      <c r="R60" s="539"/>
      <c r="S60" s="141"/>
      <c r="T60" s="486"/>
      <c r="U60" s="501" t="str">
        <f t="shared" si="1"/>
        <v/>
      </c>
      <c r="V60" s="537" t="str">
        <f t="shared" si="2"/>
        <v/>
      </c>
      <c r="W60" s="537" t="str">
        <f t="shared" si="47"/>
        <v/>
      </c>
      <c r="X60" s="537" t="str">
        <f t="shared" si="3"/>
        <v/>
      </c>
      <c r="Y60" s="537" t="str">
        <f t="shared" si="4"/>
        <v/>
      </c>
      <c r="Z60" s="536"/>
      <c r="AA60" s="141"/>
      <c r="AB60" s="211"/>
      <c r="AC60" s="212" t="str">
        <f t="shared" si="5"/>
        <v/>
      </c>
      <c r="AD60" s="537" t="str">
        <f t="shared" si="6"/>
        <v/>
      </c>
      <c r="AE60" s="537" t="str">
        <f t="shared" si="7"/>
        <v/>
      </c>
      <c r="AF60" s="537" t="str">
        <f t="shared" si="8"/>
        <v/>
      </c>
      <c r="AG60" s="538" t="str">
        <f t="shared" si="9"/>
        <v/>
      </c>
      <c r="AH60" s="539"/>
      <c r="AI60" s="141"/>
      <c r="AJ60" s="486"/>
      <c r="AK60" s="507">
        <f t="shared" si="10"/>
        <v>0</v>
      </c>
      <c r="AL60" s="537" t="str">
        <f t="shared" si="11"/>
        <v/>
      </c>
      <c r="AM60" s="537" t="str">
        <f t="shared" si="12"/>
        <v/>
      </c>
      <c r="AN60" s="537" t="str">
        <f t="shared" si="13"/>
        <v/>
      </c>
      <c r="AO60" s="537" t="str">
        <f t="shared" si="14"/>
        <v/>
      </c>
      <c r="AP60" s="541" t="str">
        <f t="shared" si="48"/>
        <v/>
      </c>
      <c r="AQ60" s="536"/>
      <c r="AR60" s="141"/>
      <c r="AS60" s="211"/>
      <c r="AT60" s="211" t="str">
        <f t="shared" si="15"/>
        <v/>
      </c>
      <c r="AU60" s="537" t="str">
        <f t="shared" si="16"/>
        <v/>
      </c>
      <c r="AV60" s="537" t="str">
        <f t="shared" si="17"/>
        <v/>
      </c>
      <c r="AW60" s="538" t="str">
        <f t="shared" si="18"/>
        <v/>
      </c>
      <c r="AX60" s="539"/>
      <c r="AY60" s="141"/>
      <c r="AZ60" s="486"/>
      <c r="BA60" s="501" t="str">
        <f t="shared" si="19"/>
        <v/>
      </c>
      <c r="BB60" s="537" t="str">
        <f t="shared" si="20"/>
        <v/>
      </c>
      <c r="BC60" s="537"/>
      <c r="BD60" s="537" t="str">
        <f t="shared" si="21"/>
        <v/>
      </c>
      <c r="BE60" s="536"/>
      <c r="BF60" s="141"/>
      <c r="BG60" s="211"/>
      <c r="BH60" s="211" t="str">
        <f t="shared" si="22"/>
        <v/>
      </c>
      <c r="BI60" s="537" t="str">
        <f t="shared" si="23"/>
        <v/>
      </c>
      <c r="BJ60" s="537" t="str">
        <f t="shared" si="24"/>
        <v/>
      </c>
      <c r="BK60" s="538" t="str">
        <f t="shared" si="25"/>
        <v/>
      </c>
      <c r="BL60" s="539"/>
      <c r="BM60" s="141"/>
      <c r="BN60" s="486"/>
      <c r="BO60" s="501" t="e">
        <f t="shared" si="26"/>
        <v>#VALUE!</v>
      </c>
      <c r="BP60" s="537" t="str">
        <f t="shared" si="27"/>
        <v/>
      </c>
      <c r="BQ60" s="537" t="str">
        <f t="shared" si="28"/>
        <v/>
      </c>
      <c r="BR60" s="537" t="str">
        <f t="shared" si="29"/>
        <v/>
      </c>
      <c r="BS60" s="536"/>
      <c r="BT60" s="141"/>
      <c r="BU60" s="211"/>
      <c r="BV60" s="211" t="str">
        <f t="shared" si="30"/>
        <v/>
      </c>
      <c r="BW60" s="537" t="str">
        <f t="shared" si="31"/>
        <v/>
      </c>
      <c r="BX60" s="537" t="str">
        <f t="shared" si="32"/>
        <v/>
      </c>
      <c r="BY60" s="538" t="str">
        <f t="shared" si="33"/>
        <v/>
      </c>
      <c r="BZ60" s="539"/>
      <c r="CA60" s="141"/>
      <c r="CB60" s="486"/>
      <c r="CC60" s="483" t="str">
        <f t="shared" si="34"/>
        <v/>
      </c>
      <c r="CD60" s="153" t="str">
        <f t="shared" si="35"/>
        <v/>
      </c>
      <c r="CE60" s="153" t="str">
        <f t="shared" si="36"/>
        <v/>
      </c>
      <c r="CF60" s="153" t="str">
        <f t="shared" si="37"/>
        <v/>
      </c>
    </row>
    <row r="61" spans="1:84" ht="29.45" customHeight="1" x14ac:dyDescent="0.25">
      <c r="A61" s="354" t="str">
        <f>'N-Bedarf AL'!A61</f>
        <v/>
      </c>
      <c r="B61" s="354" t="str">
        <f>IF('N-Bedarf AL'!B61="","",'N-Bedarf AL'!B61)</f>
        <v/>
      </c>
      <c r="C61" s="305" t="str">
        <f>IF('N-Bedarf AL'!D61="","",'N-Bedarf AL'!D61)</f>
        <v/>
      </c>
      <c r="D61" s="32" t="str">
        <f>IF('N-Bedarf AL'!C61="","",'N-Bedarf AL'!C61)</f>
        <v/>
      </c>
      <c r="E61" s="32" t="str">
        <f>IF('N-Bedarf AL'!T61="","",'N-Bedarf AL'!T61)</f>
        <v/>
      </c>
      <c r="F61" s="32" t="str">
        <f>IF('P-Bedarf AL'!V63="","",'P-Bedarf AL'!V63)</f>
        <v/>
      </c>
      <c r="G61" s="32" t="str">
        <f>IF('P-Bedarf AL'!AB63="","",'P-Bedarf AL'!AB63)</f>
        <v/>
      </c>
      <c r="H61" s="345" t="str">
        <f t="shared" si="38"/>
        <v/>
      </c>
      <c r="I61" s="345" t="str">
        <f t="shared" si="39"/>
        <v/>
      </c>
      <c r="J61" s="345" t="str">
        <f t="shared" si="40"/>
        <v/>
      </c>
      <c r="K61" s="321">
        <f t="shared" si="41"/>
        <v>0</v>
      </c>
      <c r="L61" s="321">
        <f t="shared" si="42"/>
        <v>0</v>
      </c>
      <c r="M61" s="321">
        <f t="shared" si="43"/>
        <v>0</v>
      </c>
      <c r="N61" s="321" t="str">
        <f t="shared" si="44"/>
        <v/>
      </c>
      <c r="O61" s="321" t="str">
        <f t="shared" si="45"/>
        <v/>
      </c>
      <c r="P61" s="321" t="str">
        <f t="shared" si="46"/>
        <v/>
      </c>
      <c r="Q61" s="490" t="str">
        <f t="shared" si="0"/>
        <v/>
      </c>
      <c r="R61" s="539"/>
      <c r="S61" s="141"/>
      <c r="T61" s="486"/>
      <c r="U61" s="501" t="str">
        <f t="shared" si="1"/>
        <v/>
      </c>
      <c r="V61" s="537" t="str">
        <f t="shared" si="2"/>
        <v/>
      </c>
      <c r="W61" s="537" t="str">
        <f t="shared" si="47"/>
        <v/>
      </c>
      <c r="X61" s="537" t="str">
        <f t="shared" si="3"/>
        <v/>
      </c>
      <c r="Y61" s="537" t="str">
        <f t="shared" si="4"/>
        <v/>
      </c>
      <c r="Z61" s="536"/>
      <c r="AA61" s="141"/>
      <c r="AB61" s="211"/>
      <c r="AC61" s="212" t="str">
        <f t="shared" si="5"/>
        <v/>
      </c>
      <c r="AD61" s="537" t="str">
        <f t="shared" si="6"/>
        <v/>
      </c>
      <c r="AE61" s="537" t="str">
        <f t="shared" si="7"/>
        <v/>
      </c>
      <c r="AF61" s="537" t="str">
        <f t="shared" si="8"/>
        <v/>
      </c>
      <c r="AG61" s="538" t="str">
        <f t="shared" si="9"/>
        <v/>
      </c>
      <c r="AH61" s="539"/>
      <c r="AI61" s="141"/>
      <c r="AJ61" s="486"/>
      <c r="AK61" s="507">
        <f t="shared" si="10"/>
        <v>0</v>
      </c>
      <c r="AL61" s="537" t="str">
        <f t="shared" si="11"/>
        <v/>
      </c>
      <c r="AM61" s="537" t="str">
        <f t="shared" si="12"/>
        <v/>
      </c>
      <c r="AN61" s="537" t="str">
        <f t="shared" si="13"/>
        <v/>
      </c>
      <c r="AO61" s="537" t="str">
        <f t="shared" si="14"/>
        <v/>
      </c>
      <c r="AP61" s="541" t="str">
        <f t="shared" si="48"/>
        <v/>
      </c>
      <c r="AQ61" s="536"/>
      <c r="AR61" s="141"/>
      <c r="AS61" s="211"/>
      <c r="AT61" s="211" t="str">
        <f t="shared" si="15"/>
        <v/>
      </c>
      <c r="AU61" s="537" t="str">
        <f t="shared" si="16"/>
        <v/>
      </c>
      <c r="AV61" s="537" t="str">
        <f t="shared" si="17"/>
        <v/>
      </c>
      <c r="AW61" s="538" t="str">
        <f t="shared" si="18"/>
        <v/>
      </c>
      <c r="AX61" s="539"/>
      <c r="AY61" s="141"/>
      <c r="AZ61" s="486"/>
      <c r="BA61" s="501" t="str">
        <f t="shared" si="19"/>
        <v/>
      </c>
      <c r="BB61" s="537" t="str">
        <f t="shared" si="20"/>
        <v/>
      </c>
      <c r="BC61" s="537"/>
      <c r="BD61" s="537" t="str">
        <f t="shared" si="21"/>
        <v/>
      </c>
      <c r="BE61" s="536"/>
      <c r="BF61" s="141"/>
      <c r="BG61" s="211"/>
      <c r="BH61" s="211" t="str">
        <f t="shared" si="22"/>
        <v/>
      </c>
      <c r="BI61" s="537" t="str">
        <f t="shared" si="23"/>
        <v/>
      </c>
      <c r="BJ61" s="537" t="str">
        <f t="shared" si="24"/>
        <v/>
      </c>
      <c r="BK61" s="538" t="str">
        <f t="shared" si="25"/>
        <v/>
      </c>
      <c r="BL61" s="539"/>
      <c r="BM61" s="141"/>
      <c r="BN61" s="486"/>
      <c r="BO61" s="501" t="e">
        <f t="shared" si="26"/>
        <v>#VALUE!</v>
      </c>
      <c r="BP61" s="537" t="str">
        <f t="shared" si="27"/>
        <v/>
      </c>
      <c r="BQ61" s="537" t="str">
        <f t="shared" si="28"/>
        <v/>
      </c>
      <c r="BR61" s="537" t="str">
        <f t="shared" si="29"/>
        <v/>
      </c>
      <c r="BS61" s="536"/>
      <c r="BT61" s="141"/>
      <c r="BU61" s="211"/>
      <c r="BV61" s="211" t="str">
        <f t="shared" si="30"/>
        <v/>
      </c>
      <c r="BW61" s="537" t="str">
        <f t="shared" si="31"/>
        <v/>
      </c>
      <c r="BX61" s="537" t="str">
        <f t="shared" si="32"/>
        <v/>
      </c>
      <c r="BY61" s="538" t="str">
        <f t="shared" si="33"/>
        <v/>
      </c>
      <c r="BZ61" s="539"/>
      <c r="CA61" s="141"/>
      <c r="CB61" s="486"/>
      <c r="CC61" s="483" t="str">
        <f t="shared" si="34"/>
        <v/>
      </c>
      <c r="CD61" s="153" t="str">
        <f t="shared" si="35"/>
        <v/>
      </c>
      <c r="CE61" s="153" t="str">
        <f t="shared" si="36"/>
        <v/>
      </c>
      <c r="CF61" s="153" t="str">
        <f t="shared" si="37"/>
        <v/>
      </c>
    </row>
    <row r="62" spans="1:84" ht="29.45" customHeight="1" x14ac:dyDescent="0.25">
      <c r="A62" s="354" t="str">
        <f>'N-Bedarf AL'!A62</f>
        <v/>
      </c>
      <c r="B62" s="354" t="str">
        <f>IF('N-Bedarf AL'!B62="","",'N-Bedarf AL'!B62)</f>
        <v/>
      </c>
      <c r="C62" s="305" t="str">
        <f>IF('N-Bedarf AL'!D62="","",'N-Bedarf AL'!D62)</f>
        <v/>
      </c>
      <c r="D62" s="32" t="str">
        <f>IF('N-Bedarf AL'!C62="","",'N-Bedarf AL'!C62)</f>
        <v/>
      </c>
      <c r="E62" s="32" t="str">
        <f>IF('N-Bedarf AL'!T62="","",'N-Bedarf AL'!T62)</f>
        <v/>
      </c>
      <c r="F62" s="32" t="str">
        <f>IF('P-Bedarf AL'!V64="","",'P-Bedarf AL'!V64)</f>
        <v/>
      </c>
      <c r="G62" s="32" t="str">
        <f>IF('P-Bedarf AL'!AB64="","",'P-Bedarf AL'!AB64)</f>
        <v/>
      </c>
      <c r="H62" s="345" t="str">
        <f t="shared" si="38"/>
        <v/>
      </c>
      <c r="I62" s="345" t="str">
        <f t="shared" si="39"/>
        <v/>
      </c>
      <c r="J62" s="345" t="str">
        <f t="shared" si="40"/>
        <v/>
      </c>
      <c r="K62" s="321">
        <f t="shared" si="41"/>
        <v>0</v>
      </c>
      <c r="L62" s="321">
        <f t="shared" si="42"/>
        <v>0</v>
      </c>
      <c r="M62" s="321">
        <f t="shared" si="43"/>
        <v>0</v>
      </c>
      <c r="N62" s="321" t="str">
        <f t="shared" si="44"/>
        <v/>
      </c>
      <c r="O62" s="321" t="str">
        <f t="shared" si="45"/>
        <v/>
      </c>
      <c r="P62" s="321" t="str">
        <f t="shared" si="46"/>
        <v/>
      </c>
      <c r="Q62" s="490" t="str">
        <f t="shared" si="0"/>
        <v/>
      </c>
      <c r="R62" s="539"/>
      <c r="S62" s="141"/>
      <c r="T62" s="486"/>
      <c r="U62" s="501" t="str">
        <f t="shared" si="1"/>
        <v/>
      </c>
      <c r="V62" s="537" t="str">
        <f t="shared" si="2"/>
        <v/>
      </c>
      <c r="W62" s="537" t="str">
        <f t="shared" si="47"/>
        <v/>
      </c>
      <c r="X62" s="537" t="str">
        <f t="shared" si="3"/>
        <v/>
      </c>
      <c r="Y62" s="537" t="str">
        <f t="shared" si="4"/>
        <v/>
      </c>
      <c r="Z62" s="536"/>
      <c r="AA62" s="141"/>
      <c r="AB62" s="211"/>
      <c r="AC62" s="212" t="str">
        <f t="shared" si="5"/>
        <v/>
      </c>
      <c r="AD62" s="537" t="str">
        <f t="shared" si="6"/>
        <v/>
      </c>
      <c r="AE62" s="537" t="str">
        <f t="shared" si="7"/>
        <v/>
      </c>
      <c r="AF62" s="537" t="str">
        <f t="shared" si="8"/>
        <v/>
      </c>
      <c r="AG62" s="538" t="str">
        <f t="shared" si="9"/>
        <v/>
      </c>
      <c r="AH62" s="539"/>
      <c r="AI62" s="141"/>
      <c r="AJ62" s="486"/>
      <c r="AK62" s="507">
        <f t="shared" si="10"/>
        <v>0</v>
      </c>
      <c r="AL62" s="537" t="str">
        <f t="shared" si="11"/>
        <v/>
      </c>
      <c r="AM62" s="537" t="str">
        <f t="shared" si="12"/>
        <v/>
      </c>
      <c r="AN62" s="537" t="str">
        <f t="shared" si="13"/>
        <v/>
      </c>
      <c r="AO62" s="537" t="str">
        <f t="shared" si="14"/>
        <v/>
      </c>
      <c r="AP62" s="541" t="str">
        <f t="shared" si="48"/>
        <v/>
      </c>
      <c r="AQ62" s="536"/>
      <c r="AR62" s="141"/>
      <c r="AS62" s="211"/>
      <c r="AT62" s="211" t="str">
        <f t="shared" si="15"/>
        <v/>
      </c>
      <c r="AU62" s="537" t="str">
        <f t="shared" si="16"/>
        <v/>
      </c>
      <c r="AV62" s="537" t="str">
        <f t="shared" si="17"/>
        <v/>
      </c>
      <c r="AW62" s="538" t="str">
        <f t="shared" si="18"/>
        <v/>
      </c>
      <c r="AX62" s="539"/>
      <c r="AY62" s="141"/>
      <c r="AZ62" s="486"/>
      <c r="BA62" s="501" t="str">
        <f t="shared" si="19"/>
        <v/>
      </c>
      <c r="BB62" s="537" t="str">
        <f t="shared" si="20"/>
        <v/>
      </c>
      <c r="BC62" s="537"/>
      <c r="BD62" s="537" t="str">
        <f t="shared" si="21"/>
        <v/>
      </c>
      <c r="BE62" s="536"/>
      <c r="BF62" s="141"/>
      <c r="BG62" s="211"/>
      <c r="BH62" s="211" t="str">
        <f t="shared" si="22"/>
        <v/>
      </c>
      <c r="BI62" s="537" t="str">
        <f t="shared" si="23"/>
        <v/>
      </c>
      <c r="BJ62" s="537" t="str">
        <f t="shared" si="24"/>
        <v/>
      </c>
      <c r="BK62" s="538" t="str">
        <f t="shared" si="25"/>
        <v/>
      </c>
      <c r="BL62" s="539"/>
      <c r="BM62" s="141"/>
      <c r="BN62" s="486"/>
      <c r="BO62" s="501" t="e">
        <f t="shared" si="26"/>
        <v>#VALUE!</v>
      </c>
      <c r="BP62" s="537" t="str">
        <f t="shared" si="27"/>
        <v/>
      </c>
      <c r="BQ62" s="537" t="str">
        <f t="shared" si="28"/>
        <v/>
      </c>
      <c r="BR62" s="537" t="str">
        <f t="shared" si="29"/>
        <v/>
      </c>
      <c r="BS62" s="536"/>
      <c r="BT62" s="141"/>
      <c r="BU62" s="211"/>
      <c r="BV62" s="211" t="str">
        <f t="shared" si="30"/>
        <v/>
      </c>
      <c r="BW62" s="537" t="str">
        <f t="shared" si="31"/>
        <v/>
      </c>
      <c r="BX62" s="537" t="str">
        <f t="shared" si="32"/>
        <v/>
      </c>
      <c r="BY62" s="538" t="str">
        <f t="shared" si="33"/>
        <v/>
      </c>
      <c r="BZ62" s="539"/>
      <c r="CA62" s="141"/>
      <c r="CB62" s="486"/>
      <c r="CC62" s="483" t="str">
        <f t="shared" si="34"/>
        <v/>
      </c>
      <c r="CD62" s="153" t="str">
        <f t="shared" si="35"/>
        <v/>
      </c>
      <c r="CE62" s="153" t="str">
        <f t="shared" si="36"/>
        <v/>
      </c>
      <c r="CF62" s="153" t="str">
        <f t="shared" si="37"/>
        <v/>
      </c>
    </row>
    <row r="63" spans="1:84" ht="29.45" customHeight="1" x14ac:dyDescent="0.25">
      <c r="A63" s="354" t="str">
        <f>'N-Bedarf AL'!A63</f>
        <v/>
      </c>
      <c r="B63" s="354" t="str">
        <f>IF('N-Bedarf AL'!B63="","",'N-Bedarf AL'!B63)</f>
        <v/>
      </c>
      <c r="C63" s="305" t="str">
        <f>IF('N-Bedarf AL'!D63="","",'N-Bedarf AL'!D63)</f>
        <v/>
      </c>
      <c r="D63" s="32" t="str">
        <f>IF('N-Bedarf AL'!C63="","",'N-Bedarf AL'!C63)</f>
        <v/>
      </c>
      <c r="E63" s="32" t="str">
        <f>IF('N-Bedarf AL'!T63="","",'N-Bedarf AL'!T63)</f>
        <v/>
      </c>
      <c r="F63" s="32" t="str">
        <f>IF('P-Bedarf AL'!V65="","",'P-Bedarf AL'!V65)</f>
        <v/>
      </c>
      <c r="G63" s="32" t="str">
        <f>IF('P-Bedarf AL'!AB65="","",'P-Bedarf AL'!AB65)</f>
        <v/>
      </c>
      <c r="H63" s="345" t="str">
        <f t="shared" si="38"/>
        <v/>
      </c>
      <c r="I63" s="345" t="str">
        <f t="shared" si="39"/>
        <v/>
      </c>
      <c r="J63" s="345" t="str">
        <f t="shared" si="40"/>
        <v/>
      </c>
      <c r="K63" s="321">
        <f t="shared" si="41"/>
        <v>0</v>
      </c>
      <c r="L63" s="321">
        <f t="shared" si="42"/>
        <v>0</v>
      </c>
      <c r="M63" s="321">
        <f t="shared" si="43"/>
        <v>0</v>
      </c>
      <c r="N63" s="321" t="str">
        <f t="shared" si="44"/>
        <v/>
      </c>
      <c r="O63" s="321" t="str">
        <f t="shared" si="45"/>
        <v/>
      </c>
      <c r="P63" s="321" t="str">
        <f t="shared" si="46"/>
        <v/>
      </c>
      <c r="Q63" s="490" t="str">
        <f t="shared" si="0"/>
        <v/>
      </c>
      <c r="R63" s="539"/>
      <c r="S63" s="141"/>
      <c r="T63" s="486"/>
      <c r="U63" s="501" t="str">
        <f t="shared" si="1"/>
        <v/>
      </c>
      <c r="V63" s="537" t="str">
        <f t="shared" si="2"/>
        <v/>
      </c>
      <c r="W63" s="537" t="str">
        <f t="shared" si="47"/>
        <v/>
      </c>
      <c r="X63" s="537" t="str">
        <f t="shared" si="3"/>
        <v/>
      </c>
      <c r="Y63" s="537" t="str">
        <f t="shared" si="4"/>
        <v/>
      </c>
      <c r="Z63" s="536"/>
      <c r="AA63" s="141"/>
      <c r="AB63" s="211"/>
      <c r="AC63" s="212" t="str">
        <f t="shared" si="5"/>
        <v/>
      </c>
      <c r="AD63" s="537" t="str">
        <f t="shared" si="6"/>
        <v/>
      </c>
      <c r="AE63" s="537" t="str">
        <f t="shared" si="7"/>
        <v/>
      </c>
      <c r="AF63" s="537" t="str">
        <f t="shared" si="8"/>
        <v/>
      </c>
      <c r="AG63" s="538" t="str">
        <f t="shared" si="9"/>
        <v/>
      </c>
      <c r="AH63" s="539"/>
      <c r="AI63" s="141"/>
      <c r="AJ63" s="486"/>
      <c r="AK63" s="507">
        <f t="shared" si="10"/>
        <v>0</v>
      </c>
      <c r="AL63" s="537" t="str">
        <f t="shared" si="11"/>
        <v/>
      </c>
      <c r="AM63" s="537" t="str">
        <f t="shared" si="12"/>
        <v/>
      </c>
      <c r="AN63" s="537" t="str">
        <f t="shared" si="13"/>
        <v/>
      </c>
      <c r="AO63" s="537" t="str">
        <f t="shared" si="14"/>
        <v/>
      </c>
      <c r="AP63" s="541" t="str">
        <f t="shared" si="48"/>
        <v/>
      </c>
      <c r="AQ63" s="536"/>
      <c r="AR63" s="141"/>
      <c r="AS63" s="211"/>
      <c r="AT63" s="211" t="str">
        <f t="shared" si="15"/>
        <v/>
      </c>
      <c r="AU63" s="537" t="str">
        <f t="shared" si="16"/>
        <v/>
      </c>
      <c r="AV63" s="537" t="str">
        <f t="shared" si="17"/>
        <v/>
      </c>
      <c r="AW63" s="538" t="str">
        <f t="shared" si="18"/>
        <v/>
      </c>
      <c r="AX63" s="539"/>
      <c r="AY63" s="141"/>
      <c r="AZ63" s="486"/>
      <c r="BA63" s="501" t="str">
        <f t="shared" si="19"/>
        <v/>
      </c>
      <c r="BB63" s="537" t="str">
        <f t="shared" si="20"/>
        <v/>
      </c>
      <c r="BC63" s="537"/>
      <c r="BD63" s="537" t="str">
        <f t="shared" si="21"/>
        <v/>
      </c>
      <c r="BE63" s="536"/>
      <c r="BF63" s="141"/>
      <c r="BG63" s="211"/>
      <c r="BH63" s="211" t="str">
        <f t="shared" si="22"/>
        <v/>
      </c>
      <c r="BI63" s="537" t="str">
        <f t="shared" si="23"/>
        <v/>
      </c>
      <c r="BJ63" s="537" t="str">
        <f t="shared" si="24"/>
        <v/>
      </c>
      <c r="BK63" s="538" t="str">
        <f t="shared" si="25"/>
        <v/>
      </c>
      <c r="BL63" s="539"/>
      <c r="BM63" s="141"/>
      <c r="BN63" s="486"/>
      <c r="BO63" s="501" t="e">
        <f t="shared" si="26"/>
        <v>#VALUE!</v>
      </c>
      <c r="BP63" s="537" t="str">
        <f t="shared" si="27"/>
        <v/>
      </c>
      <c r="BQ63" s="537" t="str">
        <f t="shared" si="28"/>
        <v/>
      </c>
      <c r="BR63" s="537" t="str">
        <f t="shared" si="29"/>
        <v/>
      </c>
      <c r="BS63" s="536"/>
      <c r="BT63" s="141"/>
      <c r="BU63" s="211"/>
      <c r="BV63" s="211" t="str">
        <f t="shared" si="30"/>
        <v/>
      </c>
      <c r="BW63" s="537" t="str">
        <f t="shared" si="31"/>
        <v/>
      </c>
      <c r="BX63" s="537" t="str">
        <f t="shared" si="32"/>
        <v/>
      </c>
      <c r="BY63" s="538" t="str">
        <f t="shared" si="33"/>
        <v/>
      </c>
      <c r="BZ63" s="539"/>
      <c r="CA63" s="141"/>
      <c r="CB63" s="486"/>
      <c r="CC63" s="483" t="str">
        <f t="shared" si="34"/>
        <v/>
      </c>
      <c r="CD63" s="153" t="str">
        <f t="shared" si="35"/>
        <v/>
      </c>
      <c r="CE63" s="153" t="str">
        <f t="shared" si="36"/>
        <v/>
      </c>
      <c r="CF63" s="153" t="str">
        <f t="shared" si="37"/>
        <v/>
      </c>
    </row>
    <row r="64" spans="1:84" ht="29.45" customHeight="1" x14ac:dyDescent="0.25">
      <c r="A64" s="354" t="str">
        <f>'N-Bedarf AL'!A64</f>
        <v/>
      </c>
      <c r="B64" s="354" t="str">
        <f>IF('N-Bedarf AL'!B64="","",'N-Bedarf AL'!B64)</f>
        <v/>
      </c>
      <c r="C64" s="305" t="str">
        <f>IF('N-Bedarf AL'!D64="","",'N-Bedarf AL'!D64)</f>
        <v/>
      </c>
      <c r="D64" s="32" t="str">
        <f>IF('N-Bedarf AL'!C64="","",'N-Bedarf AL'!C64)</f>
        <v/>
      </c>
      <c r="E64" s="32" t="str">
        <f>IF('N-Bedarf AL'!T64="","",'N-Bedarf AL'!T64)</f>
        <v/>
      </c>
      <c r="F64" s="32" t="str">
        <f>IF('P-Bedarf AL'!V66="","",'P-Bedarf AL'!V66)</f>
        <v/>
      </c>
      <c r="G64" s="32" t="str">
        <f>IF('P-Bedarf AL'!AB66="","",'P-Bedarf AL'!AB66)</f>
        <v/>
      </c>
      <c r="H64" s="345" t="str">
        <f t="shared" si="38"/>
        <v/>
      </c>
      <c r="I64" s="345" t="str">
        <f t="shared" si="39"/>
        <v/>
      </c>
      <c r="J64" s="345" t="str">
        <f t="shared" si="40"/>
        <v/>
      </c>
      <c r="K64" s="321">
        <f t="shared" si="41"/>
        <v>0</v>
      </c>
      <c r="L64" s="321">
        <f t="shared" si="42"/>
        <v>0</v>
      </c>
      <c r="M64" s="321">
        <f t="shared" si="43"/>
        <v>0</v>
      </c>
      <c r="N64" s="321" t="str">
        <f t="shared" si="44"/>
        <v/>
      </c>
      <c r="O64" s="321" t="str">
        <f t="shared" si="45"/>
        <v/>
      </c>
      <c r="P64" s="321" t="str">
        <f t="shared" si="46"/>
        <v/>
      </c>
      <c r="Q64" s="490" t="str">
        <f t="shared" si="0"/>
        <v/>
      </c>
      <c r="R64" s="539"/>
      <c r="S64" s="141"/>
      <c r="T64" s="486"/>
      <c r="U64" s="501" t="str">
        <f t="shared" si="1"/>
        <v/>
      </c>
      <c r="V64" s="537" t="str">
        <f t="shared" si="2"/>
        <v/>
      </c>
      <c r="W64" s="537" t="str">
        <f t="shared" si="47"/>
        <v/>
      </c>
      <c r="X64" s="537" t="str">
        <f t="shared" si="3"/>
        <v/>
      </c>
      <c r="Y64" s="537" t="str">
        <f t="shared" si="4"/>
        <v/>
      </c>
      <c r="Z64" s="536"/>
      <c r="AA64" s="141"/>
      <c r="AB64" s="211"/>
      <c r="AC64" s="212" t="str">
        <f t="shared" si="5"/>
        <v/>
      </c>
      <c r="AD64" s="537" t="str">
        <f t="shared" si="6"/>
        <v/>
      </c>
      <c r="AE64" s="537" t="str">
        <f t="shared" si="7"/>
        <v/>
      </c>
      <c r="AF64" s="537" t="str">
        <f t="shared" si="8"/>
        <v/>
      </c>
      <c r="AG64" s="538" t="str">
        <f t="shared" si="9"/>
        <v/>
      </c>
      <c r="AH64" s="539"/>
      <c r="AI64" s="141"/>
      <c r="AJ64" s="486"/>
      <c r="AK64" s="507">
        <f t="shared" si="10"/>
        <v>0</v>
      </c>
      <c r="AL64" s="537" t="str">
        <f t="shared" si="11"/>
        <v/>
      </c>
      <c r="AM64" s="537" t="str">
        <f t="shared" si="12"/>
        <v/>
      </c>
      <c r="AN64" s="537" t="str">
        <f t="shared" si="13"/>
        <v/>
      </c>
      <c r="AO64" s="537" t="str">
        <f t="shared" si="14"/>
        <v/>
      </c>
      <c r="AP64" s="541" t="str">
        <f t="shared" si="48"/>
        <v/>
      </c>
      <c r="AQ64" s="536"/>
      <c r="AR64" s="141"/>
      <c r="AS64" s="211"/>
      <c r="AT64" s="211" t="str">
        <f t="shared" si="15"/>
        <v/>
      </c>
      <c r="AU64" s="537" t="str">
        <f t="shared" si="16"/>
        <v/>
      </c>
      <c r="AV64" s="537" t="str">
        <f t="shared" si="17"/>
        <v/>
      </c>
      <c r="AW64" s="538" t="str">
        <f t="shared" si="18"/>
        <v/>
      </c>
      <c r="AX64" s="539"/>
      <c r="AY64" s="141"/>
      <c r="AZ64" s="486"/>
      <c r="BA64" s="501" t="str">
        <f t="shared" si="19"/>
        <v/>
      </c>
      <c r="BB64" s="537" t="str">
        <f t="shared" si="20"/>
        <v/>
      </c>
      <c r="BC64" s="537"/>
      <c r="BD64" s="537" t="str">
        <f t="shared" si="21"/>
        <v/>
      </c>
      <c r="BE64" s="536"/>
      <c r="BF64" s="141"/>
      <c r="BG64" s="211"/>
      <c r="BH64" s="211" t="str">
        <f t="shared" si="22"/>
        <v/>
      </c>
      <c r="BI64" s="537" t="str">
        <f t="shared" si="23"/>
        <v/>
      </c>
      <c r="BJ64" s="537" t="str">
        <f t="shared" si="24"/>
        <v/>
      </c>
      <c r="BK64" s="538" t="str">
        <f t="shared" si="25"/>
        <v/>
      </c>
      <c r="BL64" s="539"/>
      <c r="BM64" s="141"/>
      <c r="BN64" s="486"/>
      <c r="BO64" s="501" t="e">
        <f t="shared" si="26"/>
        <v>#VALUE!</v>
      </c>
      <c r="BP64" s="537" t="str">
        <f t="shared" si="27"/>
        <v/>
      </c>
      <c r="BQ64" s="537" t="str">
        <f t="shared" si="28"/>
        <v/>
      </c>
      <c r="BR64" s="537" t="str">
        <f t="shared" si="29"/>
        <v/>
      </c>
      <c r="BS64" s="536"/>
      <c r="BT64" s="141"/>
      <c r="BU64" s="211"/>
      <c r="BV64" s="211" t="str">
        <f t="shared" si="30"/>
        <v/>
      </c>
      <c r="BW64" s="537" t="str">
        <f t="shared" si="31"/>
        <v/>
      </c>
      <c r="BX64" s="537" t="str">
        <f t="shared" si="32"/>
        <v/>
      </c>
      <c r="BY64" s="538" t="str">
        <f t="shared" si="33"/>
        <v/>
      </c>
      <c r="BZ64" s="539"/>
      <c r="CA64" s="141"/>
      <c r="CB64" s="486"/>
      <c r="CC64" s="483" t="str">
        <f t="shared" si="34"/>
        <v/>
      </c>
      <c r="CD64" s="153" t="str">
        <f t="shared" si="35"/>
        <v/>
      </c>
      <c r="CE64" s="153" t="str">
        <f t="shared" si="36"/>
        <v/>
      </c>
      <c r="CF64" s="153" t="str">
        <f t="shared" si="37"/>
        <v/>
      </c>
    </row>
    <row r="65" spans="1:84" ht="29.45" customHeight="1" x14ac:dyDescent="0.25">
      <c r="A65" s="354" t="str">
        <f>'N-Bedarf AL'!A65</f>
        <v/>
      </c>
      <c r="B65" s="354" t="str">
        <f>IF('N-Bedarf AL'!B65="","",'N-Bedarf AL'!B65)</f>
        <v/>
      </c>
      <c r="C65" s="305" t="str">
        <f>IF('N-Bedarf AL'!D65="","",'N-Bedarf AL'!D65)</f>
        <v/>
      </c>
      <c r="D65" s="32" t="str">
        <f>IF('N-Bedarf AL'!C65="","",'N-Bedarf AL'!C65)</f>
        <v/>
      </c>
      <c r="E65" s="32" t="str">
        <f>IF('N-Bedarf AL'!T65="","",'N-Bedarf AL'!T65)</f>
        <v/>
      </c>
      <c r="F65" s="32" t="str">
        <f>IF('P-Bedarf AL'!V67="","",'P-Bedarf AL'!V67)</f>
        <v/>
      </c>
      <c r="G65" s="32" t="str">
        <f>IF('P-Bedarf AL'!AB67="","",'P-Bedarf AL'!AB67)</f>
        <v/>
      </c>
      <c r="H65" s="345" t="str">
        <f t="shared" si="38"/>
        <v/>
      </c>
      <c r="I65" s="345" t="str">
        <f t="shared" si="39"/>
        <v/>
      </c>
      <c r="J65" s="345" t="str">
        <f t="shared" si="40"/>
        <v/>
      </c>
      <c r="K65" s="321">
        <f t="shared" si="41"/>
        <v>0</v>
      </c>
      <c r="L65" s="321">
        <f t="shared" si="42"/>
        <v>0</v>
      </c>
      <c r="M65" s="321">
        <f t="shared" si="43"/>
        <v>0</v>
      </c>
      <c r="N65" s="321" t="str">
        <f t="shared" si="44"/>
        <v/>
      </c>
      <c r="O65" s="321" t="str">
        <f t="shared" si="45"/>
        <v/>
      </c>
      <c r="P65" s="321" t="str">
        <f t="shared" si="46"/>
        <v/>
      </c>
      <c r="Q65" s="490" t="str">
        <f t="shared" si="0"/>
        <v/>
      </c>
      <c r="R65" s="539"/>
      <c r="S65" s="141"/>
      <c r="T65" s="486"/>
      <c r="U65" s="501" t="str">
        <f t="shared" si="1"/>
        <v/>
      </c>
      <c r="V65" s="537" t="str">
        <f t="shared" si="2"/>
        <v/>
      </c>
      <c r="W65" s="537" t="str">
        <f t="shared" si="47"/>
        <v/>
      </c>
      <c r="X65" s="537" t="str">
        <f t="shared" si="3"/>
        <v/>
      </c>
      <c r="Y65" s="537" t="str">
        <f t="shared" si="4"/>
        <v/>
      </c>
      <c r="Z65" s="536"/>
      <c r="AA65" s="141"/>
      <c r="AB65" s="211"/>
      <c r="AC65" s="212" t="str">
        <f t="shared" si="5"/>
        <v/>
      </c>
      <c r="AD65" s="537" t="str">
        <f t="shared" si="6"/>
        <v/>
      </c>
      <c r="AE65" s="537" t="str">
        <f t="shared" si="7"/>
        <v/>
      </c>
      <c r="AF65" s="537" t="str">
        <f t="shared" si="8"/>
        <v/>
      </c>
      <c r="AG65" s="538" t="str">
        <f t="shared" si="9"/>
        <v/>
      </c>
      <c r="AH65" s="539"/>
      <c r="AI65" s="141"/>
      <c r="AJ65" s="486"/>
      <c r="AK65" s="507">
        <f t="shared" si="10"/>
        <v>0</v>
      </c>
      <c r="AL65" s="537" t="str">
        <f t="shared" si="11"/>
        <v/>
      </c>
      <c r="AM65" s="537" t="str">
        <f t="shared" si="12"/>
        <v/>
      </c>
      <c r="AN65" s="537" t="str">
        <f t="shared" si="13"/>
        <v/>
      </c>
      <c r="AO65" s="537" t="str">
        <f t="shared" si="14"/>
        <v/>
      </c>
      <c r="AP65" s="541" t="str">
        <f t="shared" si="48"/>
        <v/>
      </c>
      <c r="AQ65" s="536"/>
      <c r="AR65" s="141"/>
      <c r="AS65" s="211"/>
      <c r="AT65" s="211" t="str">
        <f t="shared" si="15"/>
        <v/>
      </c>
      <c r="AU65" s="537" t="str">
        <f t="shared" si="16"/>
        <v/>
      </c>
      <c r="AV65" s="537" t="str">
        <f t="shared" si="17"/>
        <v/>
      </c>
      <c r="AW65" s="538" t="str">
        <f t="shared" si="18"/>
        <v/>
      </c>
      <c r="AX65" s="539"/>
      <c r="AY65" s="141"/>
      <c r="AZ65" s="486"/>
      <c r="BA65" s="501" t="str">
        <f t="shared" si="19"/>
        <v/>
      </c>
      <c r="BB65" s="537" t="str">
        <f t="shared" si="20"/>
        <v/>
      </c>
      <c r="BC65" s="537"/>
      <c r="BD65" s="537" t="str">
        <f t="shared" si="21"/>
        <v/>
      </c>
      <c r="BE65" s="536"/>
      <c r="BF65" s="141"/>
      <c r="BG65" s="211"/>
      <c r="BH65" s="211" t="str">
        <f t="shared" si="22"/>
        <v/>
      </c>
      <c r="BI65" s="537" t="str">
        <f t="shared" si="23"/>
        <v/>
      </c>
      <c r="BJ65" s="537" t="str">
        <f t="shared" si="24"/>
        <v/>
      </c>
      <c r="BK65" s="538" t="str">
        <f t="shared" si="25"/>
        <v/>
      </c>
      <c r="BL65" s="539"/>
      <c r="BM65" s="141"/>
      <c r="BN65" s="486"/>
      <c r="BO65" s="501" t="e">
        <f t="shared" si="26"/>
        <v>#VALUE!</v>
      </c>
      <c r="BP65" s="537" t="str">
        <f t="shared" si="27"/>
        <v/>
      </c>
      <c r="BQ65" s="537" t="str">
        <f t="shared" si="28"/>
        <v/>
      </c>
      <c r="BR65" s="537" t="str">
        <f t="shared" si="29"/>
        <v/>
      </c>
      <c r="BS65" s="536"/>
      <c r="BT65" s="141"/>
      <c r="BU65" s="211"/>
      <c r="BV65" s="211" t="str">
        <f t="shared" si="30"/>
        <v/>
      </c>
      <c r="BW65" s="537" t="str">
        <f t="shared" si="31"/>
        <v/>
      </c>
      <c r="BX65" s="537" t="str">
        <f t="shared" si="32"/>
        <v/>
      </c>
      <c r="BY65" s="538" t="str">
        <f t="shared" si="33"/>
        <v/>
      </c>
      <c r="BZ65" s="539"/>
      <c r="CA65" s="141"/>
      <c r="CB65" s="486"/>
      <c r="CC65" s="483" t="str">
        <f t="shared" si="34"/>
        <v/>
      </c>
      <c r="CD65" s="153" t="str">
        <f t="shared" si="35"/>
        <v/>
      </c>
      <c r="CE65" s="153" t="str">
        <f t="shared" si="36"/>
        <v/>
      </c>
      <c r="CF65" s="153" t="str">
        <f t="shared" si="37"/>
        <v/>
      </c>
    </row>
    <row r="66" spans="1:84" ht="29.45" customHeight="1" x14ac:dyDescent="0.25">
      <c r="A66" s="354" t="str">
        <f>'N-Bedarf AL'!A66</f>
        <v/>
      </c>
      <c r="B66" s="354" t="str">
        <f>IF('N-Bedarf AL'!B66="","",'N-Bedarf AL'!B66)</f>
        <v/>
      </c>
      <c r="C66" s="305" t="str">
        <f>IF('N-Bedarf AL'!D66="","",'N-Bedarf AL'!D66)</f>
        <v/>
      </c>
      <c r="D66" s="32" t="str">
        <f>IF('N-Bedarf AL'!C66="","",'N-Bedarf AL'!C66)</f>
        <v/>
      </c>
      <c r="E66" s="32" t="str">
        <f>IF('N-Bedarf AL'!T66="","",'N-Bedarf AL'!T66)</f>
        <v/>
      </c>
      <c r="F66" s="32" t="str">
        <f>IF('P-Bedarf AL'!V68="","",'P-Bedarf AL'!V68)</f>
        <v/>
      </c>
      <c r="G66" s="32" t="str">
        <f>IF('P-Bedarf AL'!AB68="","",'P-Bedarf AL'!AB68)</f>
        <v/>
      </c>
      <c r="H66" s="345" t="str">
        <f t="shared" si="38"/>
        <v/>
      </c>
      <c r="I66" s="345" t="str">
        <f t="shared" si="39"/>
        <v/>
      </c>
      <c r="J66" s="345" t="str">
        <f t="shared" si="40"/>
        <v/>
      </c>
      <c r="K66" s="321">
        <f t="shared" si="41"/>
        <v>0</v>
      </c>
      <c r="L66" s="321">
        <f t="shared" si="42"/>
        <v>0</v>
      </c>
      <c r="M66" s="321">
        <f t="shared" si="43"/>
        <v>0</v>
      </c>
      <c r="N66" s="321" t="str">
        <f t="shared" si="44"/>
        <v/>
      </c>
      <c r="O66" s="321" t="str">
        <f t="shared" si="45"/>
        <v/>
      </c>
      <c r="P66" s="321" t="str">
        <f t="shared" si="46"/>
        <v/>
      </c>
      <c r="Q66" s="490" t="str">
        <f t="shared" si="0"/>
        <v/>
      </c>
      <c r="R66" s="539"/>
      <c r="S66" s="141"/>
      <c r="T66" s="486"/>
      <c r="U66" s="501" t="str">
        <f t="shared" si="1"/>
        <v/>
      </c>
      <c r="V66" s="537" t="str">
        <f t="shared" si="2"/>
        <v/>
      </c>
      <c r="W66" s="537" t="str">
        <f t="shared" si="47"/>
        <v/>
      </c>
      <c r="X66" s="537" t="str">
        <f t="shared" si="3"/>
        <v/>
      </c>
      <c r="Y66" s="537" t="str">
        <f t="shared" si="4"/>
        <v/>
      </c>
      <c r="Z66" s="536"/>
      <c r="AA66" s="141"/>
      <c r="AB66" s="211"/>
      <c r="AC66" s="212" t="str">
        <f t="shared" si="5"/>
        <v/>
      </c>
      <c r="AD66" s="537" t="str">
        <f t="shared" si="6"/>
        <v/>
      </c>
      <c r="AE66" s="537" t="str">
        <f t="shared" si="7"/>
        <v/>
      </c>
      <c r="AF66" s="537" t="str">
        <f t="shared" si="8"/>
        <v/>
      </c>
      <c r="AG66" s="538" t="str">
        <f t="shared" si="9"/>
        <v/>
      </c>
      <c r="AH66" s="539"/>
      <c r="AI66" s="141"/>
      <c r="AJ66" s="486"/>
      <c r="AK66" s="507">
        <f t="shared" si="10"/>
        <v>0</v>
      </c>
      <c r="AL66" s="537" t="str">
        <f t="shared" si="11"/>
        <v/>
      </c>
      <c r="AM66" s="537" t="str">
        <f t="shared" si="12"/>
        <v/>
      </c>
      <c r="AN66" s="537" t="str">
        <f t="shared" si="13"/>
        <v/>
      </c>
      <c r="AO66" s="537" t="str">
        <f t="shared" si="14"/>
        <v/>
      </c>
      <c r="AP66" s="541" t="str">
        <f t="shared" si="48"/>
        <v/>
      </c>
      <c r="AQ66" s="536"/>
      <c r="AR66" s="141"/>
      <c r="AS66" s="211"/>
      <c r="AT66" s="211" t="str">
        <f t="shared" si="15"/>
        <v/>
      </c>
      <c r="AU66" s="537" t="str">
        <f t="shared" si="16"/>
        <v/>
      </c>
      <c r="AV66" s="537" t="str">
        <f t="shared" si="17"/>
        <v/>
      </c>
      <c r="AW66" s="538" t="str">
        <f t="shared" si="18"/>
        <v/>
      </c>
      <c r="AX66" s="539"/>
      <c r="AY66" s="141"/>
      <c r="AZ66" s="486"/>
      <c r="BA66" s="501" t="str">
        <f t="shared" si="19"/>
        <v/>
      </c>
      <c r="BB66" s="537" t="str">
        <f t="shared" si="20"/>
        <v/>
      </c>
      <c r="BC66" s="537"/>
      <c r="BD66" s="537" t="str">
        <f t="shared" si="21"/>
        <v/>
      </c>
      <c r="BE66" s="536"/>
      <c r="BF66" s="141"/>
      <c r="BG66" s="211"/>
      <c r="BH66" s="211" t="str">
        <f t="shared" si="22"/>
        <v/>
      </c>
      <c r="BI66" s="537" t="str">
        <f t="shared" si="23"/>
        <v/>
      </c>
      <c r="BJ66" s="537" t="str">
        <f t="shared" si="24"/>
        <v/>
      </c>
      <c r="BK66" s="538" t="str">
        <f t="shared" si="25"/>
        <v/>
      </c>
      <c r="BL66" s="539"/>
      <c r="BM66" s="141"/>
      <c r="BN66" s="486"/>
      <c r="BO66" s="501" t="e">
        <f t="shared" si="26"/>
        <v>#VALUE!</v>
      </c>
      <c r="BP66" s="537" t="str">
        <f t="shared" si="27"/>
        <v/>
      </c>
      <c r="BQ66" s="537" t="str">
        <f t="shared" si="28"/>
        <v/>
      </c>
      <c r="BR66" s="537" t="str">
        <f t="shared" si="29"/>
        <v/>
      </c>
      <c r="BS66" s="536"/>
      <c r="BT66" s="141"/>
      <c r="BU66" s="211"/>
      <c r="BV66" s="211" t="str">
        <f t="shared" si="30"/>
        <v/>
      </c>
      <c r="BW66" s="537" t="str">
        <f t="shared" si="31"/>
        <v/>
      </c>
      <c r="BX66" s="537" t="str">
        <f t="shared" si="32"/>
        <v/>
      </c>
      <c r="BY66" s="538" t="str">
        <f t="shared" si="33"/>
        <v/>
      </c>
      <c r="BZ66" s="539"/>
      <c r="CA66" s="141"/>
      <c r="CB66" s="486"/>
      <c r="CC66" s="483" t="str">
        <f t="shared" si="34"/>
        <v/>
      </c>
      <c r="CD66" s="153" t="str">
        <f t="shared" si="35"/>
        <v/>
      </c>
      <c r="CE66" s="153" t="str">
        <f t="shared" si="36"/>
        <v/>
      </c>
      <c r="CF66" s="153" t="str">
        <f t="shared" si="37"/>
        <v/>
      </c>
    </row>
    <row r="67" spans="1:84" ht="29.45" customHeight="1" x14ac:dyDescent="0.25">
      <c r="A67" s="354" t="str">
        <f>'N-Bedarf AL'!A67</f>
        <v/>
      </c>
      <c r="B67" s="354" t="str">
        <f>IF('N-Bedarf AL'!B67="","",'N-Bedarf AL'!B67)</f>
        <v/>
      </c>
      <c r="C67" s="305" t="str">
        <f>IF('N-Bedarf AL'!D67="","",'N-Bedarf AL'!D67)</f>
        <v/>
      </c>
      <c r="D67" s="32" t="str">
        <f>IF('N-Bedarf AL'!C67="","",'N-Bedarf AL'!C67)</f>
        <v/>
      </c>
      <c r="E67" s="32" t="str">
        <f>IF('N-Bedarf AL'!T67="","",'N-Bedarf AL'!T67)</f>
        <v/>
      </c>
      <c r="F67" s="32" t="str">
        <f>IF('P-Bedarf AL'!V69="","",'P-Bedarf AL'!V69)</f>
        <v/>
      </c>
      <c r="G67" s="32" t="str">
        <f>IF('P-Bedarf AL'!AB69="","",'P-Bedarf AL'!AB69)</f>
        <v/>
      </c>
      <c r="H67" s="345" t="str">
        <f t="shared" si="38"/>
        <v/>
      </c>
      <c r="I67" s="345" t="str">
        <f t="shared" si="39"/>
        <v/>
      </c>
      <c r="J67" s="345" t="str">
        <f t="shared" si="40"/>
        <v/>
      </c>
      <c r="K67" s="321">
        <f t="shared" si="41"/>
        <v>0</v>
      </c>
      <c r="L67" s="321">
        <f t="shared" si="42"/>
        <v>0</v>
      </c>
      <c r="M67" s="321">
        <f t="shared" si="43"/>
        <v>0</v>
      </c>
      <c r="N67" s="321" t="str">
        <f t="shared" si="44"/>
        <v/>
      </c>
      <c r="O67" s="321" t="str">
        <f t="shared" si="45"/>
        <v/>
      </c>
      <c r="P67" s="321" t="str">
        <f t="shared" si="46"/>
        <v/>
      </c>
      <c r="Q67" s="490" t="str">
        <f t="shared" si="0"/>
        <v/>
      </c>
      <c r="R67" s="539"/>
      <c r="S67" s="141"/>
      <c r="T67" s="486"/>
      <c r="U67" s="501" t="str">
        <f t="shared" si="1"/>
        <v/>
      </c>
      <c r="V67" s="537" t="str">
        <f t="shared" si="2"/>
        <v/>
      </c>
      <c r="W67" s="537" t="str">
        <f t="shared" si="47"/>
        <v/>
      </c>
      <c r="X67" s="537" t="str">
        <f t="shared" si="3"/>
        <v/>
      </c>
      <c r="Y67" s="537" t="str">
        <f t="shared" si="4"/>
        <v/>
      </c>
      <c r="Z67" s="536"/>
      <c r="AA67" s="141"/>
      <c r="AB67" s="211"/>
      <c r="AC67" s="212" t="str">
        <f t="shared" si="5"/>
        <v/>
      </c>
      <c r="AD67" s="537" t="str">
        <f t="shared" si="6"/>
        <v/>
      </c>
      <c r="AE67" s="537" t="str">
        <f t="shared" si="7"/>
        <v/>
      </c>
      <c r="AF67" s="537" t="str">
        <f t="shared" si="8"/>
        <v/>
      </c>
      <c r="AG67" s="538" t="str">
        <f t="shared" si="9"/>
        <v/>
      </c>
      <c r="AH67" s="539"/>
      <c r="AI67" s="141"/>
      <c r="AJ67" s="486"/>
      <c r="AK67" s="507">
        <f t="shared" si="10"/>
        <v>0</v>
      </c>
      <c r="AL67" s="537" t="str">
        <f t="shared" si="11"/>
        <v/>
      </c>
      <c r="AM67" s="537" t="str">
        <f t="shared" si="12"/>
        <v/>
      </c>
      <c r="AN67" s="537" t="str">
        <f t="shared" si="13"/>
        <v/>
      </c>
      <c r="AO67" s="537" t="str">
        <f t="shared" si="14"/>
        <v/>
      </c>
      <c r="AP67" s="541" t="str">
        <f t="shared" si="48"/>
        <v/>
      </c>
      <c r="AQ67" s="536"/>
      <c r="AR67" s="141"/>
      <c r="AS67" s="211"/>
      <c r="AT67" s="211" t="str">
        <f t="shared" si="15"/>
        <v/>
      </c>
      <c r="AU67" s="537" t="str">
        <f t="shared" si="16"/>
        <v/>
      </c>
      <c r="AV67" s="537" t="str">
        <f t="shared" si="17"/>
        <v/>
      </c>
      <c r="AW67" s="538" t="str">
        <f t="shared" si="18"/>
        <v/>
      </c>
      <c r="AX67" s="539"/>
      <c r="AY67" s="141"/>
      <c r="AZ67" s="486"/>
      <c r="BA67" s="501" t="str">
        <f t="shared" si="19"/>
        <v/>
      </c>
      <c r="BB67" s="537" t="str">
        <f t="shared" si="20"/>
        <v/>
      </c>
      <c r="BC67" s="537"/>
      <c r="BD67" s="537" t="str">
        <f t="shared" si="21"/>
        <v/>
      </c>
      <c r="BE67" s="536"/>
      <c r="BF67" s="141"/>
      <c r="BG67" s="211"/>
      <c r="BH67" s="211" t="str">
        <f t="shared" si="22"/>
        <v/>
      </c>
      <c r="BI67" s="537" t="str">
        <f t="shared" si="23"/>
        <v/>
      </c>
      <c r="BJ67" s="537" t="str">
        <f t="shared" si="24"/>
        <v/>
      </c>
      <c r="BK67" s="538" t="str">
        <f t="shared" si="25"/>
        <v/>
      </c>
      <c r="BL67" s="539"/>
      <c r="BM67" s="141"/>
      <c r="BN67" s="486"/>
      <c r="BO67" s="501" t="e">
        <f t="shared" si="26"/>
        <v>#VALUE!</v>
      </c>
      <c r="BP67" s="537" t="str">
        <f t="shared" si="27"/>
        <v/>
      </c>
      <c r="BQ67" s="537" t="str">
        <f t="shared" si="28"/>
        <v/>
      </c>
      <c r="BR67" s="537" t="str">
        <f t="shared" si="29"/>
        <v/>
      </c>
      <c r="BS67" s="536"/>
      <c r="BT67" s="141"/>
      <c r="BU67" s="211"/>
      <c r="BV67" s="211" t="str">
        <f t="shared" si="30"/>
        <v/>
      </c>
      <c r="BW67" s="537" t="str">
        <f t="shared" si="31"/>
        <v/>
      </c>
      <c r="BX67" s="537" t="str">
        <f t="shared" si="32"/>
        <v/>
      </c>
      <c r="BY67" s="538" t="str">
        <f t="shared" si="33"/>
        <v/>
      </c>
      <c r="BZ67" s="539"/>
      <c r="CA67" s="141"/>
      <c r="CB67" s="486"/>
      <c r="CC67" s="483" t="str">
        <f t="shared" si="34"/>
        <v/>
      </c>
      <c r="CD67" s="153" t="str">
        <f t="shared" si="35"/>
        <v/>
      </c>
      <c r="CE67" s="153" t="str">
        <f t="shared" si="36"/>
        <v/>
      </c>
      <c r="CF67" s="153" t="str">
        <f t="shared" si="37"/>
        <v/>
      </c>
    </row>
    <row r="68" spans="1:84" ht="29.45" customHeight="1" x14ac:dyDescent="0.25">
      <c r="A68" s="354" t="str">
        <f>'N-Bedarf AL'!A68</f>
        <v/>
      </c>
      <c r="B68" s="354" t="str">
        <f>IF('N-Bedarf AL'!B68="","",'N-Bedarf AL'!B68)</f>
        <v/>
      </c>
      <c r="C68" s="305" t="str">
        <f>IF('N-Bedarf AL'!D68="","",'N-Bedarf AL'!D68)</f>
        <v/>
      </c>
      <c r="D68" s="32" t="str">
        <f>IF('N-Bedarf AL'!C68="","",'N-Bedarf AL'!C68)</f>
        <v/>
      </c>
      <c r="E68" s="32" t="str">
        <f>IF('N-Bedarf AL'!T68="","",'N-Bedarf AL'!T68)</f>
        <v/>
      </c>
      <c r="F68" s="32" t="str">
        <f>IF('P-Bedarf AL'!V70="","",'P-Bedarf AL'!V70)</f>
        <v/>
      </c>
      <c r="G68" s="32" t="str">
        <f>IF('P-Bedarf AL'!AB70="","",'P-Bedarf AL'!AB70)</f>
        <v/>
      </c>
      <c r="H68" s="345" t="str">
        <f t="shared" si="38"/>
        <v/>
      </c>
      <c r="I68" s="345" t="str">
        <f t="shared" si="39"/>
        <v/>
      </c>
      <c r="J68" s="345" t="str">
        <f t="shared" si="40"/>
        <v/>
      </c>
      <c r="K68" s="321">
        <f t="shared" si="41"/>
        <v>0</v>
      </c>
      <c r="L68" s="321">
        <f t="shared" si="42"/>
        <v>0</v>
      </c>
      <c r="M68" s="321">
        <f t="shared" si="43"/>
        <v>0</v>
      </c>
      <c r="N68" s="321" t="str">
        <f t="shared" si="44"/>
        <v/>
      </c>
      <c r="O68" s="321" t="str">
        <f t="shared" si="45"/>
        <v/>
      </c>
      <c r="P68" s="321" t="str">
        <f t="shared" si="46"/>
        <v/>
      </c>
      <c r="Q68" s="490" t="str">
        <f t="shared" si="0"/>
        <v/>
      </c>
      <c r="R68" s="539"/>
      <c r="S68" s="141"/>
      <c r="T68" s="486"/>
      <c r="U68" s="501" t="str">
        <f t="shared" si="1"/>
        <v/>
      </c>
      <c r="V68" s="537" t="str">
        <f t="shared" si="2"/>
        <v/>
      </c>
      <c r="W68" s="537" t="str">
        <f t="shared" si="47"/>
        <v/>
      </c>
      <c r="X68" s="537" t="str">
        <f t="shared" si="3"/>
        <v/>
      </c>
      <c r="Y68" s="537" t="str">
        <f t="shared" si="4"/>
        <v/>
      </c>
      <c r="Z68" s="536"/>
      <c r="AA68" s="141"/>
      <c r="AB68" s="211"/>
      <c r="AC68" s="212" t="str">
        <f t="shared" si="5"/>
        <v/>
      </c>
      <c r="AD68" s="537" t="str">
        <f t="shared" si="6"/>
        <v/>
      </c>
      <c r="AE68" s="537" t="str">
        <f t="shared" si="7"/>
        <v/>
      </c>
      <c r="AF68" s="537" t="str">
        <f t="shared" si="8"/>
        <v/>
      </c>
      <c r="AG68" s="538" t="str">
        <f t="shared" si="9"/>
        <v/>
      </c>
      <c r="AH68" s="539"/>
      <c r="AI68" s="141"/>
      <c r="AJ68" s="486"/>
      <c r="AK68" s="507">
        <f t="shared" si="10"/>
        <v>0</v>
      </c>
      <c r="AL68" s="537" t="str">
        <f t="shared" si="11"/>
        <v/>
      </c>
      <c r="AM68" s="537" t="str">
        <f t="shared" si="12"/>
        <v/>
      </c>
      <c r="AN68" s="537" t="str">
        <f t="shared" si="13"/>
        <v/>
      </c>
      <c r="AO68" s="537" t="str">
        <f t="shared" si="14"/>
        <v/>
      </c>
      <c r="AP68" s="541" t="str">
        <f t="shared" si="48"/>
        <v/>
      </c>
      <c r="AQ68" s="536"/>
      <c r="AR68" s="141"/>
      <c r="AS68" s="211"/>
      <c r="AT68" s="211" t="str">
        <f t="shared" si="15"/>
        <v/>
      </c>
      <c r="AU68" s="537" t="str">
        <f t="shared" si="16"/>
        <v/>
      </c>
      <c r="AV68" s="537" t="str">
        <f t="shared" si="17"/>
        <v/>
      </c>
      <c r="AW68" s="538" t="str">
        <f t="shared" si="18"/>
        <v/>
      </c>
      <c r="AX68" s="539"/>
      <c r="AY68" s="141"/>
      <c r="AZ68" s="486"/>
      <c r="BA68" s="501" t="str">
        <f t="shared" si="19"/>
        <v/>
      </c>
      <c r="BB68" s="537" t="str">
        <f t="shared" si="20"/>
        <v/>
      </c>
      <c r="BC68" s="537"/>
      <c r="BD68" s="537" t="str">
        <f t="shared" si="21"/>
        <v/>
      </c>
      <c r="BE68" s="536"/>
      <c r="BF68" s="141"/>
      <c r="BG68" s="211"/>
      <c r="BH68" s="211" t="str">
        <f t="shared" si="22"/>
        <v/>
      </c>
      <c r="BI68" s="537" t="str">
        <f t="shared" si="23"/>
        <v/>
      </c>
      <c r="BJ68" s="537" t="str">
        <f t="shared" si="24"/>
        <v/>
      </c>
      <c r="BK68" s="538" t="str">
        <f t="shared" si="25"/>
        <v/>
      </c>
      <c r="BL68" s="539"/>
      <c r="BM68" s="141"/>
      <c r="BN68" s="486"/>
      <c r="BO68" s="501" t="e">
        <f t="shared" si="26"/>
        <v>#VALUE!</v>
      </c>
      <c r="BP68" s="537" t="str">
        <f t="shared" si="27"/>
        <v/>
      </c>
      <c r="BQ68" s="537" t="str">
        <f t="shared" si="28"/>
        <v/>
      </c>
      <c r="BR68" s="537" t="str">
        <f t="shared" si="29"/>
        <v/>
      </c>
      <c r="BS68" s="536"/>
      <c r="BT68" s="141"/>
      <c r="BU68" s="211"/>
      <c r="BV68" s="211" t="str">
        <f t="shared" si="30"/>
        <v/>
      </c>
      <c r="BW68" s="537" t="str">
        <f t="shared" si="31"/>
        <v/>
      </c>
      <c r="BX68" s="537" t="str">
        <f t="shared" si="32"/>
        <v/>
      </c>
      <c r="BY68" s="538" t="str">
        <f t="shared" si="33"/>
        <v/>
      </c>
      <c r="BZ68" s="539"/>
      <c r="CA68" s="141"/>
      <c r="CB68" s="486"/>
      <c r="CC68" s="483" t="str">
        <f t="shared" si="34"/>
        <v/>
      </c>
      <c r="CD68" s="153" t="str">
        <f t="shared" si="35"/>
        <v/>
      </c>
      <c r="CE68" s="153" t="str">
        <f t="shared" si="36"/>
        <v/>
      </c>
      <c r="CF68" s="153" t="str">
        <f t="shared" si="37"/>
        <v/>
      </c>
    </row>
    <row r="69" spans="1:84" ht="29.45" customHeight="1" x14ac:dyDescent="0.25">
      <c r="A69" s="354" t="str">
        <f>'N-Bedarf AL'!A69</f>
        <v/>
      </c>
      <c r="B69" s="354" t="str">
        <f>IF('N-Bedarf AL'!B69="","",'N-Bedarf AL'!B69)</f>
        <v/>
      </c>
      <c r="C69" s="305" t="str">
        <f>IF('N-Bedarf AL'!D69="","",'N-Bedarf AL'!D69)</f>
        <v/>
      </c>
      <c r="D69" s="32" t="str">
        <f>IF('N-Bedarf AL'!C69="","",'N-Bedarf AL'!C69)</f>
        <v/>
      </c>
      <c r="E69" s="32" t="str">
        <f>IF('N-Bedarf AL'!T69="","",'N-Bedarf AL'!T69)</f>
        <v/>
      </c>
      <c r="F69" s="32" t="str">
        <f>IF('P-Bedarf AL'!V71="","",'P-Bedarf AL'!V71)</f>
        <v/>
      </c>
      <c r="G69" s="32" t="str">
        <f>IF('P-Bedarf AL'!AB71="","",'P-Bedarf AL'!AB71)</f>
        <v/>
      </c>
      <c r="H69" s="345" t="str">
        <f t="shared" si="38"/>
        <v/>
      </c>
      <c r="I69" s="345" t="str">
        <f t="shared" si="39"/>
        <v/>
      </c>
      <c r="J69" s="345" t="str">
        <f t="shared" si="40"/>
        <v/>
      </c>
      <c r="K69" s="321">
        <f t="shared" si="41"/>
        <v>0</v>
      </c>
      <c r="L69" s="321">
        <f t="shared" si="42"/>
        <v>0</v>
      </c>
      <c r="M69" s="321">
        <f t="shared" si="43"/>
        <v>0</v>
      </c>
      <c r="N69" s="321" t="str">
        <f t="shared" si="44"/>
        <v/>
      </c>
      <c r="O69" s="321" t="str">
        <f t="shared" si="45"/>
        <v/>
      </c>
      <c r="P69" s="321" t="str">
        <f t="shared" si="46"/>
        <v/>
      </c>
      <c r="Q69" s="490" t="str">
        <f t="shared" si="0"/>
        <v/>
      </c>
      <c r="R69" s="539"/>
      <c r="S69" s="141"/>
      <c r="T69" s="486"/>
      <c r="U69" s="501" t="str">
        <f t="shared" si="1"/>
        <v/>
      </c>
      <c r="V69" s="537" t="str">
        <f t="shared" si="2"/>
        <v/>
      </c>
      <c r="W69" s="537" t="str">
        <f t="shared" si="47"/>
        <v/>
      </c>
      <c r="X69" s="537" t="str">
        <f t="shared" si="3"/>
        <v/>
      </c>
      <c r="Y69" s="537" t="str">
        <f t="shared" si="4"/>
        <v/>
      </c>
      <c r="Z69" s="536"/>
      <c r="AA69" s="141"/>
      <c r="AB69" s="211"/>
      <c r="AC69" s="212" t="str">
        <f t="shared" si="5"/>
        <v/>
      </c>
      <c r="AD69" s="537" t="str">
        <f t="shared" si="6"/>
        <v/>
      </c>
      <c r="AE69" s="537" t="str">
        <f t="shared" si="7"/>
        <v/>
      </c>
      <c r="AF69" s="537" t="str">
        <f t="shared" si="8"/>
        <v/>
      </c>
      <c r="AG69" s="538" t="str">
        <f t="shared" si="9"/>
        <v/>
      </c>
      <c r="AH69" s="539"/>
      <c r="AI69" s="141"/>
      <c r="AJ69" s="486"/>
      <c r="AK69" s="507">
        <f t="shared" si="10"/>
        <v>0</v>
      </c>
      <c r="AL69" s="537" t="str">
        <f t="shared" si="11"/>
        <v/>
      </c>
      <c r="AM69" s="537" t="str">
        <f t="shared" si="12"/>
        <v/>
      </c>
      <c r="AN69" s="537" t="str">
        <f t="shared" si="13"/>
        <v/>
      </c>
      <c r="AO69" s="537" t="str">
        <f t="shared" si="14"/>
        <v/>
      </c>
      <c r="AP69" s="541" t="str">
        <f t="shared" si="48"/>
        <v/>
      </c>
      <c r="AQ69" s="536"/>
      <c r="AR69" s="141"/>
      <c r="AS69" s="211"/>
      <c r="AT69" s="211" t="str">
        <f t="shared" si="15"/>
        <v/>
      </c>
      <c r="AU69" s="537" t="str">
        <f t="shared" si="16"/>
        <v/>
      </c>
      <c r="AV69" s="537" t="str">
        <f t="shared" si="17"/>
        <v/>
      </c>
      <c r="AW69" s="538" t="str">
        <f t="shared" si="18"/>
        <v/>
      </c>
      <c r="AX69" s="539"/>
      <c r="AY69" s="141"/>
      <c r="AZ69" s="486"/>
      <c r="BA69" s="501" t="str">
        <f t="shared" si="19"/>
        <v/>
      </c>
      <c r="BB69" s="537" t="str">
        <f t="shared" si="20"/>
        <v/>
      </c>
      <c r="BC69" s="537"/>
      <c r="BD69" s="537" t="str">
        <f t="shared" si="21"/>
        <v/>
      </c>
      <c r="BE69" s="536"/>
      <c r="BF69" s="141"/>
      <c r="BG69" s="211"/>
      <c r="BH69" s="211" t="str">
        <f t="shared" si="22"/>
        <v/>
      </c>
      <c r="BI69" s="537" t="str">
        <f t="shared" si="23"/>
        <v/>
      </c>
      <c r="BJ69" s="537" t="str">
        <f t="shared" si="24"/>
        <v/>
      </c>
      <c r="BK69" s="538" t="str">
        <f t="shared" si="25"/>
        <v/>
      </c>
      <c r="BL69" s="539"/>
      <c r="BM69" s="141"/>
      <c r="BN69" s="486"/>
      <c r="BO69" s="501" t="e">
        <f t="shared" si="26"/>
        <v>#VALUE!</v>
      </c>
      <c r="BP69" s="537" t="str">
        <f t="shared" si="27"/>
        <v/>
      </c>
      <c r="BQ69" s="537" t="str">
        <f t="shared" si="28"/>
        <v/>
      </c>
      <c r="BR69" s="537" t="str">
        <f t="shared" si="29"/>
        <v/>
      </c>
      <c r="BS69" s="536"/>
      <c r="BT69" s="141"/>
      <c r="BU69" s="211"/>
      <c r="BV69" s="211" t="str">
        <f t="shared" si="30"/>
        <v/>
      </c>
      <c r="BW69" s="537" t="str">
        <f t="shared" si="31"/>
        <v/>
      </c>
      <c r="BX69" s="537" t="str">
        <f t="shared" si="32"/>
        <v/>
      </c>
      <c r="BY69" s="538" t="str">
        <f t="shared" si="33"/>
        <v/>
      </c>
      <c r="BZ69" s="539"/>
      <c r="CA69" s="141"/>
      <c r="CB69" s="486"/>
      <c r="CC69" s="483" t="str">
        <f t="shared" si="34"/>
        <v/>
      </c>
      <c r="CD69" s="153" t="str">
        <f t="shared" si="35"/>
        <v/>
      </c>
      <c r="CE69" s="153" t="str">
        <f t="shared" si="36"/>
        <v/>
      </c>
      <c r="CF69" s="153" t="str">
        <f t="shared" si="37"/>
        <v/>
      </c>
    </row>
    <row r="70" spans="1:84" ht="29.45" customHeight="1" x14ac:dyDescent="0.25">
      <c r="A70" s="354" t="str">
        <f>'N-Bedarf AL'!A70</f>
        <v/>
      </c>
      <c r="B70" s="354" t="str">
        <f>IF('N-Bedarf AL'!B70="","",'N-Bedarf AL'!B70)</f>
        <v/>
      </c>
      <c r="C70" s="305" t="str">
        <f>IF('N-Bedarf AL'!D70="","",'N-Bedarf AL'!D70)</f>
        <v/>
      </c>
      <c r="D70" s="32" t="str">
        <f>IF('N-Bedarf AL'!C70="","",'N-Bedarf AL'!C70)</f>
        <v/>
      </c>
      <c r="E70" s="32" t="str">
        <f>IF('N-Bedarf AL'!T70="","",'N-Bedarf AL'!T70)</f>
        <v/>
      </c>
      <c r="F70" s="32" t="str">
        <f>IF('P-Bedarf AL'!V72="","",'P-Bedarf AL'!V72)</f>
        <v/>
      </c>
      <c r="G70" s="32" t="str">
        <f>IF('P-Bedarf AL'!AB72="","",'P-Bedarf AL'!AB72)</f>
        <v/>
      </c>
      <c r="H70" s="345" t="str">
        <f t="shared" si="38"/>
        <v/>
      </c>
      <c r="I70" s="345" t="str">
        <f t="shared" si="39"/>
        <v/>
      </c>
      <c r="J70" s="345" t="str">
        <f t="shared" si="40"/>
        <v/>
      </c>
      <c r="K70" s="321">
        <f t="shared" si="41"/>
        <v>0</v>
      </c>
      <c r="L70" s="321">
        <f t="shared" si="42"/>
        <v>0</v>
      </c>
      <c r="M70" s="321">
        <f t="shared" si="43"/>
        <v>0</v>
      </c>
      <c r="N70" s="321" t="str">
        <f t="shared" si="44"/>
        <v/>
      </c>
      <c r="O70" s="321" t="str">
        <f t="shared" si="45"/>
        <v/>
      </c>
      <c r="P70" s="321" t="str">
        <f t="shared" si="46"/>
        <v/>
      </c>
      <c r="Q70" s="490" t="str">
        <f t="shared" si="0"/>
        <v/>
      </c>
      <c r="R70" s="539"/>
      <c r="S70" s="141"/>
      <c r="T70" s="486"/>
      <c r="U70" s="501" t="str">
        <f t="shared" si="1"/>
        <v/>
      </c>
      <c r="V70" s="537" t="str">
        <f t="shared" si="2"/>
        <v/>
      </c>
      <c r="W70" s="537" t="str">
        <f t="shared" si="47"/>
        <v/>
      </c>
      <c r="X70" s="537" t="str">
        <f t="shared" si="3"/>
        <v/>
      </c>
      <c r="Y70" s="537" t="str">
        <f t="shared" si="4"/>
        <v/>
      </c>
      <c r="Z70" s="536"/>
      <c r="AA70" s="141"/>
      <c r="AB70" s="211"/>
      <c r="AC70" s="212" t="str">
        <f t="shared" si="5"/>
        <v/>
      </c>
      <c r="AD70" s="537" t="str">
        <f t="shared" si="6"/>
        <v/>
      </c>
      <c r="AE70" s="537" t="str">
        <f t="shared" si="7"/>
        <v/>
      </c>
      <c r="AF70" s="537" t="str">
        <f t="shared" si="8"/>
        <v/>
      </c>
      <c r="AG70" s="538" t="str">
        <f t="shared" si="9"/>
        <v/>
      </c>
      <c r="AH70" s="539"/>
      <c r="AI70" s="141"/>
      <c r="AJ70" s="486"/>
      <c r="AK70" s="507">
        <f t="shared" si="10"/>
        <v>0</v>
      </c>
      <c r="AL70" s="537" t="str">
        <f t="shared" si="11"/>
        <v/>
      </c>
      <c r="AM70" s="537" t="str">
        <f t="shared" si="12"/>
        <v/>
      </c>
      <c r="AN70" s="537" t="str">
        <f t="shared" si="13"/>
        <v/>
      </c>
      <c r="AO70" s="537" t="str">
        <f t="shared" si="14"/>
        <v/>
      </c>
      <c r="AP70" s="541" t="str">
        <f t="shared" si="48"/>
        <v/>
      </c>
      <c r="AQ70" s="536"/>
      <c r="AR70" s="141"/>
      <c r="AS70" s="211"/>
      <c r="AT70" s="211" t="str">
        <f t="shared" si="15"/>
        <v/>
      </c>
      <c r="AU70" s="537" t="str">
        <f t="shared" si="16"/>
        <v/>
      </c>
      <c r="AV70" s="537" t="str">
        <f t="shared" si="17"/>
        <v/>
      </c>
      <c r="AW70" s="538" t="str">
        <f t="shared" si="18"/>
        <v/>
      </c>
      <c r="AX70" s="539"/>
      <c r="AY70" s="141"/>
      <c r="AZ70" s="486"/>
      <c r="BA70" s="501" t="str">
        <f t="shared" si="19"/>
        <v/>
      </c>
      <c r="BB70" s="537" t="str">
        <f t="shared" si="20"/>
        <v/>
      </c>
      <c r="BC70" s="537"/>
      <c r="BD70" s="537" t="str">
        <f t="shared" si="21"/>
        <v/>
      </c>
      <c r="BE70" s="536"/>
      <c r="BF70" s="141"/>
      <c r="BG70" s="211"/>
      <c r="BH70" s="211" t="str">
        <f t="shared" si="22"/>
        <v/>
      </c>
      <c r="BI70" s="537" t="str">
        <f t="shared" si="23"/>
        <v/>
      </c>
      <c r="BJ70" s="537" t="str">
        <f t="shared" si="24"/>
        <v/>
      </c>
      <c r="BK70" s="538" t="str">
        <f t="shared" si="25"/>
        <v/>
      </c>
      <c r="BL70" s="539"/>
      <c r="BM70" s="141"/>
      <c r="BN70" s="486"/>
      <c r="BO70" s="501" t="e">
        <f t="shared" si="26"/>
        <v>#VALUE!</v>
      </c>
      <c r="BP70" s="537" t="str">
        <f t="shared" si="27"/>
        <v/>
      </c>
      <c r="BQ70" s="537" t="str">
        <f t="shared" si="28"/>
        <v/>
      </c>
      <c r="BR70" s="537" t="str">
        <f t="shared" si="29"/>
        <v/>
      </c>
      <c r="BS70" s="536"/>
      <c r="BT70" s="141"/>
      <c r="BU70" s="211"/>
      <c r="BV70" s="211" t="str">
        <f t="shared" si="30"/>
        <v/>
      </c>
      <c r="BW70" s="537" t="str">
        <f t="shared" si="31"/>
        <v/>
      </c>
      <c r="BX70" s="537" t="str">
        <f t="shared" si="32"/>
        <v/>
      </c>
      <c r="BY70" s="538" t="str">
        <f t="shared" si="33"/>
        <v/>
      </c>
      <c r="BZ70" s="539"/>
      <c r="CA70" s="141"/>
      <c r="CB70" s="486"/>
      <c r="CC70" s="483" t="str">
        <f t="shared" si="34"/>
        <v/>
      </c>
      <c r="CD70" s="153" t="str">
        <f t="shared" si="35"/>
        <v/>
      </c>
      <c r="CE70" s="153" t="str">
        <f t="shared" si="36"/>
        <v/>
      </c>
      <c r="CF70" s="153" t="str">
        <f t="shared" si="37"/>
        <v/>
      </c>
    </row>
    <row r="71" spans="1:84" ht="29.45" customHeight="1" x14ac:dyDescent="0.25">
      <c r="A71" s="354" t="str">
        <f>'N-Bedarf AL'!A71</f>
        <v/>
      </c>
      <c r="B71" s="354" t="str">
        <f>IF('N-Bedarf AL'!B71="","",'N-Bedarf AL'!B71)</f>
        <v/>
      </c>
      <c r="C71" s="305" t="str">
        <f>IF('N-Bedarf AL'!D71="","",'N-Bedarf AL'!D71)</f>
        <v/>
      </c>
      <c r="D71" s="32" t="str">
        <f>IF('N-Bedarf AL'!C71="","",'N-Bedarf AL'!C71)</f>
        <v/>
      </c>
      <c r="E71" s="32" t="str">
        <f>IF('N-Bedarf AL'!T71="","",'N-Bedarf AL'!T71)</f>
        <v/>
      </c>
      <c r="F71" s="32" t="str">
        <f>IF('P-Bedarf AL'!V73="","",'P-Bedarf AL'!V73)</f>
        <v/>
      </c>
      <c r="G71" s="32" t="str">
        <f>IF('P-Bedarf AL'!AB73="","",'P-Bedarf AL'!AB73)</f>
        <v/>
      </c>
      <c r="H71" s="345" t="str">
        <f t="shared" si="38"/>
        <v/>
      </c>
      <c r="I71" s="345" t="str">
        <f t="shared" si="39"/>
        <v/>
      </c>
      <c r="J71" s="345" t="str">
        <f t="shared" si="40"/>
        <v/>
      </c>
      <c r="K71" s="321">
        <f t="shared" si="41"/>
        <v>0</v>
      </c>
      <c r="L71" s="321">
        <f t="shared" si="42"/>
        <v>0</v>
      </c>
      <c r="M71" s="321">
        <f t="shared" si="43"/>
        <v>0</v>
      </c>
      <c r="N71" s="321" t="str">
        <f t="shared" si="44"/>
        <v/>
      </c>
      <c r="O71" s="321" t="str">
        <f t="shared" si="45"/>
        <v/>
      </c>
      <c r="P71" s="321" t="str">
        <f t="shared" si="46"/>
        <v/>
      </c>
      <c r="Q71" s="490" t="str">
        <f t="shared" si="0"/>
        <v/>
      </c>
      <c r="R71" s="539"/>
      <c r="S71" s="141"/>
      <c r="T71" s="486"/>
      <c r="U71" s="501" t="str">
        <f t="shared" si="1"/>
        <v/>
      </c>
      <c r="V71" s="537" t="str">
        <f t="shared" si="2"/>
        <v/>
      </c>
      <c r="W71" s="537" t="str">
        <f t="shared" si="47"/>
        <v/>
      </c>
      <c r="X71" s="537" t="str">
        <f t="shared" si="3"/>
        <v/>
      </c>
      <c r="Y71" s="537" t="str">
        <f t="shared" si="4"/>
        <v/>
      </c>
      <c r="Z71" s="536"/>
      <c r="AA71" s="141"/>
      <c r="AB71" s="211"/>
      <c r="AC71" s="212" t="str">
        <f t="shared" si="5"/>
        <v/>
      </c>
      <c r="AD71" s="537" t="str">
        <f t="shared" si="6"/>
        <v/>
      </c>
      <c r="AE71" s="537" t="str">
        <f t="shared" si="7"/>
        <v/>
      </c>
      <c r="AF71" s="537" t="str">
        <f t="shared" si="8"/>
        <v/>
      </c>
      <c r="AG71" s="538" t="str">
        <f t="shared" si="9"/>
        <v/>
      </c>
      <c r="AH71" s="539"/>
      <c r="AI71" s="141"/>
      <c r="AJ71" s="486"/>
      <c r="AK71" s="507">
        <f t="shared" si="10"/>
        <v>0</v>
      </c>
      <c r="AL71" s="537" t="str">
        <f t="shared" si="11"/>
        <v/>
      </c>
      <c r="AM71" s="537" t="str">
        <f t="shared" si="12"/>
        <v/>
      </c>
      <c r="AN71" s="537" t="str">
        <f t="shared" si="13"/>
        <v/>
      </c>
      <c r="AO71" s="537" t="str">
        <f t="shared" si="14"/>
        <v/>
      </c>
      <c r="AP71" s="541" t="str">
        <f t="shared" si="48"/>
        <v/>
      </c>
      <c r="AQ71" s="536"/>
      <c r="AR71" s="141"/>
      <c r="AS71" s="211"/>
      <c r="AT71" s="211" t="str">
        <f t="shared" si="15"/>
        <v/>
      </c>
      <c r="AU71" s="537" t="str">
        <f t="shared" si="16"/>
        <v/>
      </c>
      <c r="AV71" s="537" t="str">
        <f t="shared" si="17"/>
        <v/>
      </c>
      <c r="AW71" s="538" t="str">
        <f t="shared" si="18"/>
        <v/>
      </c>
      <c r="AX71" s="539"/>
      <c r="AY71" s="141"/>
      <c r="AZ71" s="486"/>
      <c r="BA71" s="501" t="str">
        <f t="shared" si="19"/>
        <v/>
      </c>
      <c r="BB71" s="537" t="str">
        <f t="shared" si="20"/>
        <v/>
      </c>
      <c r="BC71" s="537"/>
      <c r="BD71" s="537" t="str">
        <f t="shared" si="21"/>
        <v/>
      </c>
      <c r="BE71" s="536"/>
      <c r="BF71" s="141"/>
      <c r="BG71" s="211"/>
      <c r="BH71" s="211" t="str">
        <f t="shared" si="22"/>
        <v/>
      </c>
      <c r="BI71" s="537" t="str">
        <f t="shared" si="23"/>
        <v/>
      </c>
      <c r="BJ71" s="537" t="str">
        <f t="shared" si="24"/>
        <v/>
      </c>
      <c r="BK71" s="538" t="str">
        <f t="shared" si="25"/>
        <v/>
      </c>
      <c r="BL71" s="539"/>
      <c r="BM71" s="141"/>
      <c r="BN71" s="486"/>
      <c r="BO71" s="501" t="e">
        <f t="shared" si="26"/>
        <v>#VALUE!</v>
      </c>
      <c r="BP71" s="537" t="str">
        <f t="shared" si="27"/>
        <v/>
      </c>
      <c r="BQ71" s="537" t="str">
        <f t="shared" si="28"/>
        <v/>
      </c>
      <c r="BR71" s="537" t="str">
        <f t="shared" si="29"/>
        <v/>
      </c>
      <c r="BS71" s="536"/>
      <c r="BT71" s="141"/>
      <c r="BU71" s="211"/>
      <c r="BV71" s="211" t="str">
        <f t="shared" si="30"/>
        <v/>
      </c>
      <c r="BW71" s="537" t="str">
        <f t="shared" si="31"/>
        <v/>
      </c>
      <c r="BX71" s="537" t="str">
        <f t="shared" si="32"/>
        <v/>
      </c>
      <c r="BY71" s="538" t="str">
        <f t="shared" si="33"/>
        <v/>
      </c>
      <c r="BZ71" s="539"/>
      <c r="CA71" s="141"/>
      <c r="CB71" s="486"/>
      <c r="CC71" s="483" t="str">
        <f t="shared" si="34"/>
        <v/>
      </c>
      <c r="CD71" s="153" t="str">
        <f t="shared" si="35"/>
        <v/>
      </c>
      <c r="CE71" s="153" t="str">
        <f t="shared" si="36"/>
        <v/>
      </c>
      <c r="CF71" s="153" t="str">
        <f t="shared" si="37"/>
        <v/>
      </c>
    </row>
    <row r="72" spans="1:84" ht="29.45" customHeight="1" x14ac:dyDescent="0.25">
      <c r="A72" s="354" t="str">
        <f>'N-Bedarf AL'!A72</f>
        <v/>
      </c>
      <c r="B72" s="354" t="str">
        <f>IF('N-Bedarf AL'!B72="","",'N-Bedarf AL'!B72)</f>
        <v/>
      </c>
      <c r="C72" s="305" t="str">
        <f>IF('N-Bedarf AL'!D72="","",'N-Bedarf AL'!D72)</f>
        <v/>
      </c>
      <c r="D72" s="32" t="str">
        <f>IF('N-Bedarf AL'!C72="","",'N-Bedarf AL'!C72)</f>
        <v/>
      </c>
      <c r="E72" s="32" t="str">
        <f>IF('N-Bedarf AL'!T72="","",'N-Bedarf AL'!T72)</f>
        <v/>
      </c>
      <c r="F72" s="32" t="str">
        <f>IF('P-Bedarf AL'!V74="","",'P-Bedarf AL'!V74)</f>
        <v/>
      </c>
      <c r="G72" s="32" t="str">
        <f>IF('P-Bedarf AL'!AB74="","",'P-Bedarf AL'!AB74)</f>
        <v/>
      </c>
      <c r="H72" s="345" t="str">
        <f t="shared" si="38"/>
        <v/>
      </c>
      <c r="I72" s="345" t="str">
        <f t="shared" si="39"/>
        <v/>
      </c>
      <c r="J72" s="345" t="str">
        <f t="shared" si="40"/>
        <v/>
      </c>
      <c r="K72" s="321">
        <f t="shared" si="41"/>
        <v>0</v>
      </c>
      <c r="L72" s="321">
        <f t="shared" si="42"/>
        <v>0</v>
      </c>
      <c r="M72" s="321">
        <f t="shared" si="43"/>
        <v>0</v>
      </c>
      <c r="N72" s="321" t="str">
        <f t="shared" si="44"/>
        <v/>
      </c>
      <c r="O72" s="321" t="str">
        <f t="shared" si="45"/>
        <v/>
      </c>
      <c r="P72" s="321" t="str">
        <f t="shared" si="46"/>
        <v/>
      </c>
      <c r="Q72" s="490" t="str">
        <f t="shared" ref="Q72:Q135" si="49">IF(N72="","",IF(N72&gt;0,"Achtung: N-Überhang!",""))</f>
        <v/>
      </c>
      <c r="R72" s="539"/>
      <c r="S72" s="141"/>
      <c r="T72" s="486"/>
      <c r="U72" s="501" t="str">
        <f t="shared" ref="U72:U135" si="50">IF(D72="","",T72*D72)</f>
        <v/>
      </c>
      <c r="V72" s="537" t="str">
        <f t="shared" ref="V72:V135" si="51">IF(OR(E72="",S72="",S72="keine"),"",(VLOOKUP(S72,Dünger_Formen,3,FALSE))*T72)</f>
        <v/>
      </c>
      <c r="W72" s="537" t="str">
        <f t="shared" si="47"/>
        <v/>
      </c>
      <c r="X72" s="537" t="str">
        <f t="shared" ref="X72:X135" si="52">IF(OR(F72="",S72="",S72="keine"),"",(VLOOKUP(S72,Dünger_Formen,8,FALSE))*T72)</f>
        <v/>
      </c>
      <c r="Y72" s="537" t="str">
        <f t="shared" ref="Y72:Y135" si="53">IF(OR(G72="",S72="",S72="keine"),"",(VLOOKUP(S72,Dünger_Formen,9,FALSE))*T72)</f>
        <v/>
      </c>
      <c r="Z72" s="536"/>
      <c r="AA72" s="141"/>
      <c r="AB72" s="211"/>
      <c r="AC72" s="212" t="str">
        <f t="shared" ref="AC72:AC135" si="54">IF(D72="","",AB72*D72)</f>
        <v/>
      </c>
      <c r="AD72" s="537" t="str">
        <f t="shared" ref="AD72:AD135" si="55">IF(OR(E72="",AA72="",AA72="keine"),"",(VLOOKUP(AA72,Dünger_Formen,3,FALSE))*AB72)</f>
        <v/>
      </c>
      <c r="AE72" s="537" t="str">
        <f t="shared" ref="AE72:AE135" si="56">IF(OR(E72="",AA72="",AA72="keine"),"",(VLOOKUP(AA72,Dünger_Formen,7,FALSE))*AB72)</f>
        <v/>
      </c>
      <c r="AF72" s="537" t="str">
        <f t="shared" ref="AF72:AF135" si="57">IF(OR(F72="",AA72="",AA72="keine"),"",(VLOOKUP(AA72,Dünger_Formen,8,FALSE))*AB72)</f>
        <v/>
      </c>
      <c r="AG72" s="538" t="str">
        <f t="shared" ref="AG72:AG135" si="58">IF(OR(G72="",AA72="",AA72="keine"),"",(VLOOKUP(AA72,Dünger_Formen,9,FALSE))*AB72)</f>
        <v/>
      </c>
      <c r="AH72" s="539"/>
      <c r="AI72" s="141"/>
      <c r="AJ72" s="486"/>
      <c r="AK72" s="507">
        <f t="shared" ref="AK72:AK135" si="59">IF(L72="","",AJ72*L72)</f>
        <v>0</v>
      </c>
      <c r="AL72" s="537" t="str">
        <f t="shared" ref="AL72:AL135" si="60">IF(OR(E72="",AI72="",AI72="keine"),"",(VLOOKUP(AI72,Dünger_Formen,3,FALSE))*AJ72)</f>
        <v/>
      </c>
      <c r="AM72" s="537" t="str">
        <f t="shared" ref="AM72:AM135" si="61">IF(OR(E72="",AI72="",AI72="keine"),"",(VLOOKUP(AI72,Dünger_Formen,7,FALSE))*AJ72)</f>
        <v/>
      </c>
      <c r="AN72" s="537" t="str">
        <f t="shared" ref="AN72:AN135" si="62">IF(OR(F72="",AI72="",AI72="keine"),"",(VLOOKUP(AI72,Dünger_Formen,8,FALSE))*AJ72)</f>
        <v/>
      </c>
      <c r="AO72" s="537" t="str">
        <f t="shared" ref="AO72:AO135" si="63">IF(OR(G72="",AI72="",AI72="keine"),"",(VLOOKUP(AI72,Dünger_Formen,9,FALSE))*AJ72)</f>
        <v/>
      </c>
      <c r="AP72" s="541" t="str">
        <f t="shared" si="48"/>
        <v/>
      </c>
      <c r="AQ72" s="536"/>
      <c r="AR72" s="141"/>
      <c r="AS72" s="211"/>
      <c r="AT72" s="211" t="str">
        <f t="shared" ref="AT72:AT135" si="64">IF(D72="","",AS72*$D72)</f>
        <v/>
      </c>
      <c r="AU72" s="537" t="str">
        <f t="shared" ref="AU72:AU135" si="65">IF(OR(E72="",AR72="",AR72="keine"),"",ROUND((VLOOKUP(AR72,Dünger_Formen,3,FALSE))*AS72,0))</f>
        <v/>
      </c>
      <c r="AV72" s="537" t="str">
        <f t="shared" ref="AV72:AV135" si="66">IF(OR(F72="",AR72="",AR72="keine"),"",ROUND((VLOOKUP(AR72,Dünger_Formen,8,FALSE))*AS72,0))</f>
        <v/>
      </c>
      <c r="AW72" s="538" t="str">
        <f t="shared" ref="AW72:AW135" si="67">IF(OR(G72="",AR72="",AR72="keine"),"",ROUND((VLOOKUP(AR72,Dünger_Formen,9,FALSE))*AS72,0))</f>
        <v/>
      </c>
      <c r="AX72" s="539"/>
      <c r="AY72" s="141"/>
      <c r="AZ72" s="486"/>
      <c r="BA72" s="501" t="str">
        <f t="shared" ref="BA72:BA135" si="68">IF(D72="","",AZ72*$D72)</f>
        <v/>
      </c>
      <c r="BB72" s="537" t="str">
        <f t="shared" ref="BB72:BB135" si="69">IF(OR(E72="",AY72="",AY72="keine"),"",ROUND((VLOOKUP(AY72,Dünger_Formen,3,FALSE))*AZ72,0))</f>
        <v/>
      </c>
      <c r="BC72" s="537"/>
      <c r="BD72" s="537" t="str">
        <f t="shared" ref="BD72:BD135" si="70">IF(OR(G72="",AY72="",AY72="keine"),"",ROUND((VLOOKUP(AY72,Dünger_Formen,9,FALSE))*AZ72,0))</f>
        <v/>
      </c>
      <c r="BE72" s="536"/>
      <c r="BF72" s="141"/>
      <c r="BG72" s="211"/>
      <c r="BH72" s="211" t="str">
        <f t="shared" ref="BH72:BH135" si="71">IF(D72="","",BG72*$D72)</f>
        <v/>
      </c>
      <c r="BI72" s="537" t="str">
        <f t="shared" ref="BI72:BI135" si="72">IF(OR(E72="",BF72="",BF72="keine"),"",ROUND((VLOOKUP(BF72,Dünger_Formen,3,FALSE))*BG72,0))</f>
        <v/>
      </c>
      <c r="BJ72" s="537" t="str">
        <f t="shared" ref="BJ72:BJ135" si="73">IF(OR(F72="",BF72="",BF72="keine"),"",ROUND((VLOOKUP(BF72,Dünger_Formen,8,FALSE))*BG72,0))</f>
        <v/>
      </c>
      <c r="BK72" s="538" t="str">
        <f t="shared" ref="BK72:BK135" si="74">IF(OR(G72="",BF72="",BF72="keine"),"",ROUND((VLOOKUP(BF72,Dünger_Formen,9,FALSE))*BG72,0))</f>
        <v/>
      </c>
      <c r="BL72" s="539"/>
      <c r="BM72" s="141"/>
      <c r="BN72" s="486"/>
      <c r="BO72" s="501" t="e">
        <f t="shared" ref="BO72:BO135" si="75">IF(K72="","",BN72*$D72)</f>
        <v>#VALUE!</v>
      </c>
      <c r="BP72" s="537" t="str">
        <f t="shared" ref="BP72:BP135" si="76">IF(OR(E72="",BM72="",BM72="keine"),"",ROUND((VLOOKUP(BM72,Dünger_Formen,3,FALSE))*BN72,0))</f>
        <v/>
      </c>
      <c r="BQ72" s="537" t="str">
        <f t="shared" ref="BQ72:BQ135" si="77">IF(OR(F72="",BM72="",BM72="keine"),"",ROUND((VLOOKUP(BM72,Dünger_Formen,8,FALSE))*BN72,0))</f>
        <v/>
      </c>
      <c r="BR72" s="537" t="str">
        <f t="shared" ref="BR72:BR135" si="78">IF(OR(G72="",BM72="",BM72="keine"),"",ROUND((VLOOKUP(BM72,Dünger_Formen,9,FALSE))*BN72,0))</f>
        <v/>
      </c>
      <c r="BS72" s="536"/>
      <c r="BT72" s="141"/>
      <c r="BU72" s="211"/>
      <c r="BV72" s="211" t="str">
        <f t="shared" ref="BV72:BV135" si="79">IF(R72="","",BU72*$D72)</f>
        <v/>
      </c>
      <c r="BW72" s="537" t="str">
        <f t="shared" ref="BW72:BW135" si="80">IF(OR(E72="",BT72="",BT72="keine"),"",ROUND((VLOOKUP(BT72,Dünger_Formen,3,FALSE))*BU72,0))</f>
        <v/>
      </c>
      <c r="BX72" s="537" t="str">
        <f t="shared" ref="BX72:BX135" si="81">IF(OR(F72="",BT72="",BT72="keine"),"",ROUND((VLOOKUP(BT72,Dünger_Formen,8,FALSE))*BU72,0))</f>
        <v/>
      </c>
      <c r="BY72" s="538" t="str">
        <f t="shared" ref="BY72:BY135" si="82">IF(OR(G72="",BT72="",BT72="keine"),"",ROUND((VLOOKUP(BT72,Dünger_Formen,9,FALSE))*BU72,0))</f>
        <v/>
      </c>
      <c r="BZ72" s="539"/>
      <c r="CA72" s="141"/>
      <c r="CB72" s="486"/>
      <c r="CC72" s="483" t="str">
        <f t="shared" ref="CC72:CC135" si="83">IF(Y72="","",CB72*$D72)</f>
        <v/>
      </c>
      <c r="CD72" s="153" t="str">
        <f t="shared" ref="CD72:CD135" si="84">IF(OR(E72="",CA72="",CA72="keine"),"",ROUND((VLOOKUP(CA72,Dünger_Formen,3,FALSE))*CB72,0))</f>
        <v/>
      </c>
      <c r="CE72" s="153" t="str">
        <f t="shared" ref="CE72:CE135" si="85">IF(OR(F72="",CA72="",CA72="keine"),"",ROUND((VLOOKUP(CA72,Dünger_Formen,8,FALSE))*CB72,0))</f>
        <v/>
      </c>
      <c r="CF72" s="153" t="str">
        <f t="shared" ref="CF72:CF135" si="86">IF(OR(G72="",CA72="",CA72="keine"),"",ROUND((VLOOKUP(CA72,Dünger_Formen,9,FALSE))*CB72,0))</f>
        <v/>
      </c>
    </row>
    <row r="73" spans="1:84" ht="29.45" customHeight="1" x14ac:dyDescent="0.25">
      <c r="A73" s="354" t="str">
        <f>'N-Bedarf AL'!A73</f>
        <v/>
      </c>
      <c r="B73" s="354" t="str">
        <f>IF('N-Bedarf AL'!B73="","",'N-Bedarf AL'!B73)</f>
        <v/>
      </c>
      <c r="C73" s="305" t="str">
        <f>IF('N-Bedarf AL'!D73="","",'N-Bedarf AL'!D73)</f>
        <v/>
      </c>
      <c r="D73" s="32" t="str">
        <f>IF('N-Bedarf AL'!C73="","",'N-Bedarf AL'!C73)</f>
        <v/>
      </c>
      <c r="E73" s="32" t="str">
        <f>IF('N-Bedarf AL'!T73="","",'N-Bedarf AL'!T73)</f>
        <v/>
      </c>
      <c r="F73" s="32" t="str">
        <f>IF('P-Bedarf AL'!V75="","",'P-Bedarf AL'!V75)</f>
        <v/>
      </c>
      <c r="G73" s="32" t="str">
        <f>IF('P-Bedarf AL'!AB75="","",'P-Bedarf AL'!AB75)</f>
        <v/>
      </c>
      <c r="H73" s="345" t="str">
        <f t="shared" ref="H73:H136" si="87">IF(OR(E73="",N73=""),"",SUM(W73,AE73,AM73))</f>
        <v/>
      </c>
      <c r="I73" s="345" t="str">
        <f t="shared" ref="I73:I136" si="88">IF(OR(E73="",N73=""),"",SUM(V73,AD73,AL73))</f>
        <v/>
      </c>
      <c r="J73" s="345" t="str">
        <f t="shared" ref="J73:J136" si="89">IF(OR(E73="",N73=""),"",SUM(AU73,BB73,BI73))</f>
        <v/>
      </c>
      <c r="K73" s="321">
        <f t="shared" ref="K73:K136" si="90">IF(W73="",0,W73)+IF(AE73="",0,AE73)+IF(AM73="",0,AM73)+IF(AU73="",0,AU73)+IF(BB73="",0,BB73)+IF(BI73="",0,BI73)+IF(BP73="",0,BP73)+IF(BW73="",0,BW73)+IF(CD73="",0,CD73)</f>
        <v>0</v>
      </c>
      <c r="L73" s="321">
        <f t="shared" ref="L73:L136" si="91">IF(X73="",0,X73)+IF(AN73="",0,AN73)+IF(AF73="",0,AF73)+IF(AV73="",0,AV73)+IF(BC73="",0,BC73)+IF(BJ73="",0,BJ73)+IF(BQ73="",0,BQ73)+IF(BX73="",0,BX73)+IF(CE73="",0,CE73)</f>
        <v>0</v>
      </c>
      <c r="M73" s="321">
        <f t="shared" ref="M73:M136" si="92">IF(BY73="",0,BY73)+IF(CF73="",0,CF73)+IF(Y73="",0,Y73)+IF(AG73="",0,AG73)+IF(AW73="",0,AW73)+IF(BD73="",0,BD73)+IF(BK73="",0,BK73)+IF(AO73="",0,AO73)+IF(BR73="",0,BR73)</f>
        <v>0</v>
      </c>
      <c r="N73" s="321" t="str">
        <f t="shared" ref="N73:N136" si="93">IF(E73="","",K73-E73)</f>
        <v/>
      </c>
      <c r="O73" s="321" t="str">
        <f t="shared" ref="O73:O136" si="94">IF(F73="","",L73-F73)</f>
        <v/>
      </c>
      <c r="P73" s="321" t="str">
        <f t="shared" ref="P73:P136" si="95">IF(G73="","",M73-G73)</f>
        <v/>
      </c>
      <c r="Q73" s="490" t="str">
        <f t="shared" si="49"/>
        <v/>
      </c>
      <c r="R73" s="539"/>
      <c r="S73" s="141"/>
      <c r="T73" s="486"/>
      <c r="U73" s="501" t="str">
        <f t="shared" si="50"/>
        <v/>
      </c>
      <c r="V73" s="537" t="str">
        <f t="shared" si="51"/>
        <v/>
      </c>
      <c r="W73" s="537" t="str">
        <f t="shared" ref="W73:W136" si="96">IF(OR(E73="",S73="",S73="keine"),"",(VLOOKUP(S73,Dünger_Formen,7,FALSE))*T73)</f>
        <v/>
      </c>
      <c r="X73" s="537" t="str">
        <f t="shared" si="52"/>
        <v/>
      </c>
      <c r="Y73" s="537" t="str">
        <f t="shared" si="53"/>
        <v/>
      </c>
      <c r="Z73" s="536"/>
      <c r="AA73" s="141"/>
      <c r="AB73" s="211"/>
      <c r="AC73" s="212" t="str">
        <f t="shared" si="54"/>
        <v/>
      </c>
      <c r="AD73" s="537" t="str">
        <f t="shared" si="55"/>
        <v/>
      </c>
      <c r="AE73" s="537" t="str">
        <f t="shared" si="56"/>
        <v/>
      </c>
      <c r="AF73" s="537" t="str">
        <f t="shared" si="57"/>
        <v/>
      </c>
      <c r="AG73" s="538" t="str">
        <f t="shared" si="58"/>
        <v/>
      </c>
      <c r="AH73" s="539"/>
      <c r="AI73" s="141"/>
      <c r="AJ73" s="486"/>
      <c r="AK73" s="507">
        <f t="shared" si="59"/>
        <v>0</v>
      </c>
      <c r="AL73" s="537" t="str">
        <f t="shared" si="60"/>
        <v/>
      </c>
      <c r="AM73" s="537" t="str">
        <f t="shared" si="61"/>
        <v/>
      </c>
      <c r="AN73" s="537" t="str">
        <f t="shared" si="62"/>
        <v/>
      </c>
      <c r="AO73" s="537" t="str">
        <f t="shared" si="63"/>
        <v/>
      </c>
      <c r="AP73" s="541" t="str">
        <f t="shared" ref="AP73:AP136" si="97">IF(AND(AA73="",S73=""),"",IF(AA73="",0,IF(OR(AA73="Kompost",AA73="Bioabfallkompost",AA73="Grüngutkompost"),(AD73)*4%,(AD73)*10%))+IF(AI73="",0,IF(OR(AI73="Kompost",AI73="Bioabfallkompost",AI73="Grüngutkompost"),(AL73)*4%,(AL73)*10%))+IF(S73="",0,IF(OR(S73="Kompost",S73="Bioabfallkompost",S73="Grüngutkompost"),(V73)*4%,(V73)*10%)))</f>
        <v/>
      </c>
      <c r="AQ73" s="536"/>
      <c r="AR73" s="141"/>
      <c r="AS73" s="211"/>
      <c r="AT73" s="211" t="str">
        <f t="shared" si="64"/>
        <v/>
      </c>
      <c r="AU73" s="537" t="str">
        <f t="shared" si="65"/>
        <v/>
      </c>
      <c r="AV73" s="537" t="str">
        <f t="shared" si="66"/>
        <v/>
      </c>
      <c r="AW73" s="538" t="str">
        <f t="shared" si="67"/>
        <v/>
      </c>
      <c r="AX73" s="539"/>
      <c r="AY73" s="141"/>
      <c r="AZ73" s="486"/>
      <c r="BA73" s="501" t="str">
        <f t="shared" si="68"/>
        <v/>
      </c>
      <c r="BB73" s="537" t="str">
        <f t="shared" si="69"/>
        <v/>
      </c>
      <c r="BC73" s="537"/>
      <c r="BD73" s="537" t="str">
        <f t="shared" si="70"/>
        <v/>
      </c>
      <c r="BE73" s="536"/>
      <c r="BF73" s="141"/>
      <c r="BG73" s="211"/>
      <c r="BH73" s="211" t="str">
        <f t="shared" si="71"/>
        <v/>
      </c>
      <c r="BI73" s="537" t="str">
        <f t="shared" si="72"/>
        <v/>
      </c>
      <c r="BJ73" s="537" t="str">
        <f t="shared" si="73"/>
        <v/>
      </c>
      <c r="BK73" s="538" t="str">
        <f t="shared" si="74"/>
        <v/>
      </c>
      <c r="BL73" s="539"/>
      <c r="BM73" s="141"/>
      <c r="BN73" s="486"/>
      <c r="BO73" s="501" t="e">
        <f t="shared" si="75"/>
        <v>#VALUE!</v>
      </c>
      <c r="BP73" s="537" t="str">
        <f t="shared" si="76"/>
        <v/>
      </c>
      <c r="BQ73" s="537" t="str">
        <f t="shared" si="77"/>
        <v/>
      </c>
      <c r="BR73" s="537" t="str">
        <f t="shared" si="78"/>
        <v/>
      </c>
      <c r="BS73" s="536"/>
      <c r="BT73" s="141"/>
      <c r="BU73" s="211"/>
      <c r="BV73" s="211" t="str">
        <f t="shared" si="79"/>
        <v/>
      </c>
      <c r="BW73" s="537" t="str">
        <f t="shared" si="80"/>
        <v/>
      </c>
      <c r="BX73" s="537" t="str">
        <f t="shared" si="81"/>
        <v/>
      </c>
      <c r="BY73" s="538" t="str">
        <f t="shared" si="82"/>
        <v/>
      </c>
      <c r="BZ73" s="539"/>
      <c r="CA73" s="141"/>
      <c r="CB73" s="486"/>
      <c r="CC73" s="483" t="str">
        <f t="shared" si="83"/>
        <v/>
      </c>
      <c r="CD73" s="153" t="str">
        <f t="shared" si="84"/>
        <v/>
      </c>
      <c r="CE73" s="153" t="str">
        <f t="shared" si="85"/>
        <v/>
      </c>
      <c r="CF73" s="153" t="str">
        <f t="shared" si="86"/>
        <v/>
      </c>
    </row>
    <row r="74" spans="1:84" ht="29.45" customHeight="1" x14ac:dyDescent="0.25">
      <c r="A74" s="354" t="str">
        <f>'N-Bedarf AL'!A74</f>
        <v/>
      </c>
      <c r="B74" s="354" t="str">
        <f>IF('N-Bedarf AL'!B74="","",'N-Bedarf AL'!B74)</f>
        <v/>
      </c>
      <c r="C74" s="305" t="str">
        <f>IF('N-Bedarf AL'!D74="","",'N-Bedarf AL'!D74)</f>
        <v/>
      </c>
      <c r="D74" s="32" t="str">
        <f>IF('N-Bedarf AL'!C74="","",'N-Bedarf AL'!C74)</f>
        <v/>
      </c>
      <c r="E74" s="32" t="str">
        <f>IF('N-Bedarf AL'!T74="","",'N-Bedarf AL'!T74)</f>
        <v/>
      </c>
      <c r="F74" s="32" t="str">
        <f>IF('P-Bedarf AL'!V76="","",'P-Bedarf AL'!V76)</f>
        <v/>
      </c>
      <c r="G74" s="32" t="str">
        <f>IF('P-Bedarf AL'!AB76="","",'P-Bedarf AL'!AB76)</f>
        <v/>
      </c>
      <c r="H74" s="345" t="str">
        <f t="shared" si="87"/>
        <v/>
      </c>
      <c r="I74" s="345" t="str">
        <f t="shared" si="88"/>
        <v/>
      </c>
      <c r="J74" s="345" t="str">
        <f t="shared" si="89"/>
        <v/>
      </c>
      <c r="K74" s="321">
        <f t="shared" si="90"/>
        <v>0</v>
      </c>
      <c r="L74" s="321">
        <f t="shared" si="91"/>
        <v>0</v>
      </c>
      <c r="M74" s="321">
        <f t="shared" si="92"/>
        <v>0</v>
      </c>
      <c r="N74" s="321" t="str">
        <f t="shared" si="93"/>
        <v/>
      </c>
      <c r="O74" s="321" t="str">
        <f t="shared" si="94"/>
        <v/>
      </c>
      <c r="P74" s="321" t="str">
        <f t="shared" si="95"/>
        <v/>
      </c>
      <c r="Q74" s="490" t="str">
        <f t="shared" si="49"/>
        <v/>
      </c>
      <c r="R74" s="539"/>
      <c r="S74" s="141"/>
      <c r="T74" s="486"/>
      <c r="U74" s="501" t="str">
        <f t="shared" si="50"/>
        <v/>
      </c>
      <c r="V74" s="537" t="str">
        <f t="shared" si="51"/>
        <v/>
      </c>
      <c r="W74" s="537" t="str">
        <f t="shared" si="96"/>
        <v/>
      </c>
      <c r="X74" s="537" t="str">
        <f t="shared" si="52"/>
        <v/>
      </c>
      <c r="Y74" s="537" t="str">
        <f t="shared" si="53"/>
        <v/>
      </c>
      <c r="Z74" s="536"/>
      <c r="AA74" s="141"/>
      <c r="AB74" s="211"/>
      <c r="AC74" s="212" t="str">
        <f t="shared" si="54"/>
        <v/>
      </c>
      <c r="AD74" s="537" t="str">
        <f t="shared" si="55"/>
        <v/>
      </c>
      <c r="AE74" s="537" t="str">
        <f t="shared" si="56"/>
        <v/>
      </c>
      <c r="AF74" s="537" t="str">
        <f t="shared" si="57"/>
        <v/>
      </c>
      <c r="AG74" s="538" t="str">
        <f t="shared" si="58"/>
        <v/>
      </c>
      <c r="AH74" s="539"/>
      <c r="AI74" s="141"/>
      <c r="AJ74" s="486"/>
      <c r="AK74" s="507">
        <f t="shared" si="59"/>
        <v>0</v>
      </c>
      <c r="AL74" s="537" t="str">
        <f t="shared" si="60"/>
        <v/>
      </c>
      <c r="AM74" s="537" t="str">
        <f t="shared" si="61"/>
        <v/>
      </c>
      <c r="AN74" s="537" t="str">
        <f t="shared" si="62"/>
        <v/>
      </c>
      <c r="AO74" s="537" t="str">
        <f t="shared" si="63"/>
        <v/>
      </c>
      <c r="AP74" s="541" t="str">
        <f t="shared" si="97"/>
        <v/>
      </c>
      <c r="AQ74" s="536"/>
      <c r="AR74" s="141"/>
      <c r="AS74" s="211"/>
      <c r="AT74" s="211" t="str">
        <f t="shared" si="64"/>
        <v/>
      </c>
      <c r="AU74" s="537" t="str">
        <f t="shared" si="65"/>
        <v/>
      </c>
      <c r="AV74" s="537" t="str">
        <f t="shared" si="66"/>
        <v/>
      </c>
      <c r="AW74" s="538" t="str">
        <f t="shared" si="67"/>
        <v/>
      </c>
      <c r="AX74" s="539"/>
      <c r="AY74" s="141"/>
      <c r="AZ74" s="486"/>
      <c r="BA74" s="501" t="str">
        <f t="shared" si="68"/>
        <v/>
      </c>
      <c r="BB74" s="537" t="str">
        <f t="shared" si="69"/>
        <v/>
      </c>
      <c r="BC74" s="537"/>
      <c r="BD74" s="537" t="str">
        <f t="shared" si="70"/>
        <v/>
      </c>
      <c r="BE74" s="536"/>
      <c r="BF74" s="141"/>
      <c r="BG74" s="211"/>
      <c r="BH74" s="211" t="str">
        <f t="shared" si="71"/>
        <v/>
      </c>
      <c r="BI74" s="537" t="str">
        <f t="shared" si="72"/>
        <v/>
      </c>
      <c r="BJ74" s="537" t="str">
        <f t="shared" si="73"/>
        <v/>
      </c>
      <c r="BK74" s="538" t="str">
        <f t="shared" si="74"/>
        <v/>
      </c>
      <c r="BL74" s="539"/>
      <c r="BM74" s="141"/>
      <c r="BN74" s="486"/>
      <c r="BO74" s="501" t="e">
        <f t="shared" si="75"/>
        <v>#VALUE!</v>
      </c>
      <c r="BP74" s="537" t="str">
        <f t="shared" si="76"/>
        <v/>
      </c>
      <c r="BQ74" s="537" t="str">
        <f t="shared" si="77"/>
        <v/>
      </c>
      <c r="BR74" s="537" t="str">
        <f t="shared" si="78"/>
        <v/>
      </c>
      <c r="BS74" s="536"/>
      <c r="BT74" s="141"/>
      <c r="BU74" s="211"/>
      <c r="BV74" s="211" t="str">
        <f t="shared" si="79"/>
        <v/>
      </c>
      <c r="BW74" s="537" t="str">
        <f t="shared" si="80"/>
        <v/>
      </c>
      <c r="BX74" s="537" t="str">
        <f t="shared" si="81"/>
        <v/>
      </c>
      <c r="BY74" s="538" t="str">
        <f t="shared" si="82"/>
        <v/>
      </c>
      <c r="BZ74" s="539"/>
      <c r="CA74" s="141"/>
      <c r="CB74" s="486"/>
      <c r="CC74" s="483" t="str">
        <f t="shared" si="83"/>
        <v/>
      </c>
      <c r="CD74" s="153" t="str">
        <f t="shared" si="84"/>
        <v/>
      </c>
      <c r="CE74" s="153" t="str">
        <f t="shared" si="85"/>
        <v/>
      </c>
      <c r="CF74" s="153" t="str">
        <f t="shared" si="86"/>
        <v/>
      </c>
    </row>
    <row r="75" spans="1:84" ht="29.45" customHeight="1" x14ac:dyDescent="0.25">
      <c r="A75" s="354" t="str">
        <f>'N-Bedarf AL'!A75</f>
        <v/>
      </c>
      <c r="B75" s="354" t="str">
        <f>IF('N-Bedarf AL'!B75="","",'N-Bedarf AL'!B75)</f>
        <v/>
      </c>
      <c r="C75" s="305" t="str">
        <f>IF('N-Bedarf AL'!D75="","",'N-Bedarf AL'!D75)</f>
        <v/>
      </c>
      <c r="D75" s="32" t="str">
        <f>IF('N-Bedarf AL'!C75="","",'N-Bedarf AL'!C75)</f>
        <v/>
      </c>
      <c r="E75" s="32" t="str">
        <f>IF('N-Bedarf AL'!T75="","",'N-Bedarf AL'!T75)</f>
        <v/>
      </c>
      <c r="F75" s="32" t="str">
        <f>IF('P-Bedarf AL'!V77="","",'P-Bedarf AL'!V77)</f>
        <v/>
      </c>
      <c r="G75" s="32" t="str">
        <f>IF('P-Bedarf AL'!AB77="","",'P-Bedarf AL'!AB77)</f>
        <v/>
      </c>
      <c r="H75" s="345" t="str">
        <f t="shared" si="87"/>
        <v/>
      </c>
      <c r="I75" s="345" t="str">
        <f t="shared" si="88"/>
        <v/>
      </c>
      <c r="J75" s="345" t="str">
        <f t="shared" si="89"/>
        <v/>
      </c>
      <c r="K75" s="321">
        <f t="shared" si="90"/>
        <v>0</v>
      </c>
      <c r="L75" s="321">
        <f t="shared" si="91"/>
        <v>0</v>
      </c>
      <c r="M75" s="321">
        <f t="shared" si="92"/>
        <v>0</v>
      </c>
      <c r="N75" s="321" t="str">
        <f t="shared" si="93"/>
        <v/>
      </c>
      <c r="O75" s="321" t="str">
        <f t="shared" si="94"/>
        <v/>
      </c>
      <c r="P75" s="321" t="str">
        <f t="shared" si="95"/>
        <v/>
      </c>
      <c r="Q75" s="490" t="str">
        <f t="shared" si="49"/>
        <v/>
      </c>
      <c r="R75" s="539"/>
      <c r="S75" s="141"/>
      <c r="T75" s="486"/>
      <c r="U75" s="501" t="str">
        <f t="shared" si="50"/>
        <v/>
      </c>
      <c r="V75" s="537" t="str">
        <f t="shared" si="51"/>
        <v/>
      </c>
      <c r="W75" s="537" t="str">
        <f t="shared" si="96"/>
        <v/>
      </c>
      <c r="X75" s="537" t="str">
        <f t="shared" si="52"/>
        <v/>
      </c>
      <c r="Y75" s="537" t="str">
        <f t="shared" si="53"/>
        <v/>
      </c>
      <c r="Z75" s="536"/>
      <c r="AA75" s="141"/>
      <c r="AB75" s="211"/>
      <c r="AC75" s="212" t="str">
        <f t="shared" si="54"/>
        <v/>
      </c>
      <c r="AD75" s="537" t="str">
        <f t="shared" si="55"/>
        <v/>
      </c>
      <c r="AE75" s="537" t="str">
        <f t="shared" si="56"/>
        <v/>
      </c>
      <c r="AF75" s="537" t="str">
        <f t="shared" si="57"/>
        <v/>
      </c>
      <c r="AG75" s="538" t="str">
        <f t="shared" si="58"/>
        <v/>
      </c>
      <c r="AH75" s="539"/>
      <c r="AI75" s="141"/>
      <c r="AJ75" s="486"/>
      <c r="AK75" s="507">
        <f t="shared" si="59"/>
        <v>0</v>
      </c>
      <c r="AL75" s="537" t="str">
        <f t="shared" si="60"/>
        <v/>
      </c>
      <c r="AM75" s="537" t="str">
        <f t="shared" si="61"/>
        <v/>
      </c>
      <c r="AN75" s="537" t="str">
        <f t="shared" si="62"/>
        <v/>
      </c>
      <c r="AO75" s="537" t="str">
        <f t="shared" si="63"/>
        <v/>
      </c>
      <c r="AP75" s="541" t="str">
        <f t="shared" si="97"/>
        <v/>
      </c>
      <c r="AQ75" s="536"/>
      <c r="AR75" s="141"/>
      <c r="AS75" s="211"/>
      <c r="AT75" s="211" t="str">
        <f t="shared" si="64"/>
        <v/>
      </c>
      <c r="AU75" s="537" t="str">
        <f t="shared" si="65"/>
        <v/>
      </c>
      <c r="AV75" s="537" t="str">
        <f t="shared" si="66"/>
        <v/>
      </c>
      <c r="AW75" s="538" t="str">
        <f t="shared" si="67"/>
        <v/>
      </c>
      <c r="AX75" s="539"/>
      <c r="AY75" s="141"/>
      <c r="AZ75" s="486"/>
      <c r="BA75" s="501" t="str">
        <f t="shared" si="68"/>
        <v/>
      </c>
      <c r="BB75" s="537" t="str">
        <f t="shared" si="69"/>
        <v/>
      </c>
      <c r="BC75" s="537"/>
      <c r="BD75" s="537" t="str">
        <f t="shared" si="70"/>
        <v/>
      </c>
      <c r="BE75" s="536"/>
      <c r="BF75" s="141"/>
      <c r="BG75" s="211"/>
      <c r="BH75" s="211" t="str">
        <f t="shared" si="71"/>
        <v/>
      </c>
      <c r="BI75" s="537" t="str">
        <f t="shared" si="72"/>
        <v/>
      </c>
      <c r="BJ75" s="537" t="str">
        <f t="shared" si="73"/>
        <v/>
      </c>
      <c r="BK75" s="538" t="str">
        <f t="shared" si="74"/>
        <v/>
      </c>
      <c r="BL75" s="539"/>
      <c r="BM75" s="141"/>
      <c r="BN75" s="486"/>
      <c r="BO75" s="501" t="e">
        <f t="shared" si="75"/>
        <v>#VALUE!</v>
      </c>
      <c r="BP75" s="537" t="str">
        <f t="shared" si="76"/>
        <v/>
      </c>
      <c r="BQ75" s="537" t="str">
        <f t="shared" si="77"/>
        <v/>
      </c>
      <c r="BR75" s="537" t="str">
        <f t="shared" si="78"/>
        <v/>
      </c>
      <c r="BS75" s="536"/>
      <c r="BT75" s="141"/>
      <c r="BU75" s="211"/>
      <c r="BV75" s="211" t="str">
        <f t="shared" si="79"/>
        <v/>
      </c>
      <c r="BW75" s="537" t="str">
        <f t="shared" si="80"/>
        <v/>
      </c>
      <c r="BX75" s="537" t="str">
        <f t="shared" si="81"/>
        <v/>
      </c>
      <c r="BY75" s="538" t="str">
        <f t="shared" si="82"/>
        <v/>
      </c>
      <c r="BZ75" s="539"/>
      <c r="CA75" s="141"/>
      <c r="CB75" s="486"/>
      <c r="CC75" s="483" t="str">
        <f t="shared" si="83"/>
        <v/>
      </c>
      <c r="CD75" s="153" t="str">
        <f t="shared" si="84"/>
        <v/>
      </c>
      <c r="CE75" s="153" t="str">
        <f t="shared" si="85"/>
        <v/>
      </c>
      <c r="CF75" s="153" t="str">
        <f t="shared" si="86"/>
        <v/>
      </c>
    </row>
    <row r="76" spans="1:84" ht="29.45" customHeight="1" x14ac:dyDescent="0.25">
      <c r="A76" s="354" t="str">
        <f>'N-Bedarf AL'!A76</f>
        <v/>
      </c>
      <c r="B76" s="354" t="str">
        <f>IF('N-Bedarf AL'!B76="","",'N-Bedarf AL'!B76)</f>
        <v/>
      </c>
      <c r="C76" s="305" t="str">
        <f>IF('N-Bedarf AL'!D76="","",'N-Bedarf AL'!D76)</f>
        <v/>
      </c>
      <c r="D76" s="32" t="str">
        <f>IF('N-Bedarf AL'!C76="","",'N-Bedarf AL'!C76)</f>
        <v/>
      </c>
      <c r="E76" s="32" t="str">
        <f>IF('N-Bedarf AL'!T76="","",'N-Bedarf AL'!T76)</f>
        <v/>
      </c>
      <c r="F76" s="32" t="str">
        <f>IF('P-Bedarf AL'!V78="","",'P-Bedarf AL'!V78)</f>
        <v/>
      </c>
      <c r="G76" s="32" t="str">
        <f>IF('P-Bedarf AL'!AB78="","",'P-Bedarf AL'!AB78)</f>
        <v/>
      </c>
      <c r="H76" s="345" t="str">
        <f t="shared" si="87"/>
        <v/>
      </c>
      <c r="I76" s="345" t="str">
        <f t="shared" si="88"/>
        <v/>
      </c>
      <c r="J76" s="345" t="str">
        <f t="shared" si="89"/>
        <v/>
      </c>
      <c r="K76" s="321">
        <f t="shared" si="90"/>
        <v>0</v>
      </c>
      <c r="L76" s="321">
        <f t="shared" si="91"/>
        <v>0</v>
      </c>
      <c r="M76" s="321">
        <f t="shared" si="92"/>
        <v>0</v>
      </c>
      <c r="N76" s="321" t="str">
        <f t="shared" si="93"/>
        <v/>
      </c>
      <c r="O76" s="321" t="str">
        <f t="shared" si="94"/>
        <v/>
      </c>
      <c r="P76" s="321" t="str">
        <f t="shared" si="95"/>
        <v/>
      </c>
      <c r="Q76" s="490" t="str">
        <f t="shared" si="49"/>
        <v/>
      </c>
      <c r="R76" s="539"/>
      <c r="S76" s="141"/>
      <c r="T76" s="486"/>
      <c r="U76" s="501" t="str">
        <f t="shared" si="50"/>
        <v/>
      </c>
      <c r="V76" s="537" t="str">
        <f t="shared" si="51"/>
        <v/>
      </c>
      <c r="W76" s="537" t="str">
        <f t="shared" si="96"/>
        <v/>
      </c>
      <c r="X76" s="537" t="str">
        <f t="shared" si="52"/>
        <v/>
      </c>
      <c r="Y76" s="537" t="str">
        <f t="shared" si="53"/>
        <v/>
      </c>
      <c r="Z76" s="536"/>
      <c r="AA76" s="141"/>
      <c r="AB76" s="211"/>
      <c r="AC76" s="212" t="str">
        <f t="shared" si="54"/>
        <v/>
      </c>
      <c r="AD76" s="537" t="str">
        <f t="shared" si="55"/>
        <v/>
      </c>
      <c r="AE76" s="537" t="str">
        <f t="shared" si="56"/>
        <v/>
      </c>
      <c r="AF76" s="537" t="str">
        <f t="shared" si="57"/>
        <v/>
      </c>
      <c r="AG76" s="538" t="str">
        <f t="shared" si="58"/>
        <v/>
      </c>
      <c r="AH76" s="539"/>
      <c r="AI76" s="141"/>
      <c r="AJ76" s="486"/>
      <c r="AK76" s="507">
        <f t="shared" si="59"/>
        <v>0</v>
      </c>
      <c r="AL76" s="537" t="str">
        <f t="shared" si="60"/>
        <v/>
      </c>
      <c r="AM76" s="537" t="str">
        <f t="shared" si="61"/>
        <v/>
      </c>
      <c r="AN76" s="537" t="str">
        <f t="shared" si="62"/>
        <v/>
      </c>
      <c r="AO76" s="537" t="str">
        <f t="shared" si="63"/>
        <v/>
      </c>
      <c r="AP76" s="541" t="str">
        <f t="shared" si="97"/>
        <v/>
      </c>
      <c r="AQ76" s="536"/>
      <c r="AR76" s="141"/>
      <c r="AS76" s="211"/>
      <c r="AT76" s="211" t="str">
        <f t="shared" si="64"/>
        <v/>
      </c>
      <c r="AU76" s="537" t="str">
        <f t="shared" si="65"/>
        <v/>
      </c>
      <c r="AV76" s="537" t="str">
        <f t="shared" si="66"/>
        <v/>
      </c>
      <c r="AW76" s="538" t="str">
        <f t="shared" si="67"/>
        <v/>
      </c>
      <c r="AX76" s="539"/>
      <c r="AY76" s="141"/>
      <c r="AZ76" s="486"/>
      <c r="BA76" s="501" t="str">
        <f t="shared" si="68"/>
        <v/>
      </c>
      <c r="BB76" s="537" t="str">
        <f t="shared" si="69"/>
        <v/>
      </c>
      <c r="BC76" s="537"/>
      <c r="BD76" s="537" t="str">
        <f t="shared" si="70"/>
        <v/>
      </c>
      <c r="BE76" s="536"/>
      <c r="BF76" s="141"/>
      <c r="BG76" s="211"/>
      <c r="BH76" s="211" t="str">
        <f t="shared" si="71"/>
        <v/>
      </c>
      <c r="BI76" s="537" t="str">
        <f t="shared" si="72"/>
        <v/>
      </c>
      <c r="BJ76" s="537" t="str">
        <f t="shared" si="73"/>
        <v/>
      </c>
      <c r="BK76" s="538" t="str">
        <f t="shared" si="74"/>
        <v/>
      </c>
      <c r="BL76" s="539"/>
      <c r="BM76" s="141"/>
      <c r="BN76" s="486"/>
      <c r="BO76" s="501" t="e">
        <f t="shared" si="75"/>
        <v>#VALUE!</v>
      </c>
      <c r="BP76" s="537" t="str">
        <f t="shared" si="76"/>
        <v/>
      </c>
      <c r="BQ76" s="537" t="str">
        <f t="shared" si="77"/>
        <v/>
      </c>
      <c r="BR76" s="537" t="str">
        <f t="shared" si="78"/>
        <v/>
      </c>
      <c r="BS76" s="536"/>
      <c r="BT76" s="141"/>
      <c r="BU76" s="211"/>
      <c r="BV76" s="211" t="str">
        <f t="shared" si="79"/>
        <v/>
      </c>
      <c r="BW76" s="537" t="str">
        <f t="shared" si="80"/>
        <v/>
      </c>
      <c r="BX76" s="537" t="str">
        <f t="shared" si="81"/>
        <v/>
      </c>
      <c r="BY76" s="538" t="str">
        <f t="shared" si="82"/>
        <v/>
      </c>
      <c r="BZ76" s="539"/>
      <c r="CA76" s="141"/>
      <c r="CB76" s="486"/>
      <c r="CC76" s="483" t="str">
        <f t="shared" si="83"/>
        <v/>
      </c>
      <c r="CD76" s="153" t="str">
        <f t="shared" si="84"/>
        <v/>
      </c>
      <c r="CE76" s="153" t="str">
        <f t="shared" si="85"/>
        <v/>
      </c>
      <c r="CF76" s="153" t="str">
        <f t="shared" si="86"/>
        <v/>
      </c>
    </row>
    <row r="77" spans="1:84" ht="29.45" customHeight="1" x14ac:dyDescent="0.25">
      <c r="A77" s="354" t="str">
        <f>'N-Bedarf AL'!A77</f>
        <v/>
      </c>
      <c r="B77" s="354" t="str">
        <f>IF('N-Bedarf AL'!B77="","",'N-Bedarf AL'!B77)</f>
        <v/>
      </c>
      <c r="C77" s="305" t="str">
        <f>IF('N-Bedarf AL'!D77="","",'N-Bedarf AL'!D77)</f>
        <v/>
      </c>
      <c r="D77" s="32" t="str">
        <f>IF('N-Bedarf AL'!C77="","",'N-Bedarf AL'!C77)</f>
        <v/>
      </c>
      <c r="E77" s="32" t="str">
        <f>IF('N-Bedarf AL'!T77="","",'N-Bedarf AL'!T77)</f>
        <v/>
      </c>
      <c r="F77" s="32" t="str">
        <f>IF('P-Bedarf AL'!V79="","",'P-Bedarf AL'!V79)</f>
        <v/>
      </c>
      <c r="G77" s="32" t="str">
        <f>IF('P-Bedarf AL'!AB79="","",'P-Bedarf AL'!AB79)</f>
        <v/>
      </c>
      <c r="H77" s="345" t="str">
        <f t="shared" si="87"/>
        <v/>
      </c>
      <c r="I77" s="345" t="str">
        <f t="shared" si="88"/>
        <v/>
      </c>
      <c r="J77" s="345" t="str">
        <f t="shared" si="89"/>
        <v/>
      </c>
      <c r="K77" s="321">
        <f t="shared" si="90"/>
        <v>0</v>
      </c>
      <c r="L77" s="321">
        <f t="shared" si="91"/>
        <v>0</v>
      </c>
      <c r="M77" s="321">
        <f t="shared" si="92"/>
        <v>0</v>
      </c>
      <c r="N77" s="321" t="str">
        <f t="shared" si="93"/>
        <v/>
      </c>
      <c r="O77" s="321" t="str">
        <f t="shared" si="94"/>
        <v/>
      </c>
      <c r="P77" s="321" t="str">
        <f t="shared" si="95"/>
        <v/>
      </c>
      <c r="Q77" s="490" t="str">
        <f t="shared" si="49"/>
        <v/>
      </c>
      <c r="R77" s="539"/>
      <c r="S77" s="141"/>
      <c r="T77" s="486"/>
      <c r="U77" s="501" t="str">
        <f t="shared" si="50"/>
        <v/>
      </c>
      <c r="V77" s="537" t="str">
        <f t="shared" si="51"/>
        <v/>
      </c>
      <c r="W77" s="537" t="str">
        <f t="shared" si="96"/>
        <v/>
      </c>
      <c r="X77" s="537" t="str">
        <f t="shared" si="52"/>
        <v/>
      </c>
      <c r="Y77" s="537" t="str">
        <f t="shared" si="53"/>
        <v/>
      </c>
      <c r="Z77" s="536"/>
      <c r="AA77" s="141"/>
      <c r="AB77" s="211"/>
      <c r="AC77" s="212" t="str">
        <f t="shared" si="54"/>
        <v/>
      </c>
      <c r="AD77" s="537" t="str">
        <f t="shared" si="55"/>
        <v/>
      </c>
      <c r="AE77" s="537" t="str">
        <f t="shared" si="56"/>
        <v/>
      </c>
      <c r="AF77" s="537" t="str">
        <f t="shared" si="57"/>
        <v/>
      </c>
      <c r="AG77" s="538" t="str">
        <f t="shared" si="58"/>
        <v/>
      </c>
      <c r="AH77" s="539"/>
      <c r="AI77" s="141"/>
      <c r="AJ77" s="486"/>
      <c r="AK77" s="507">
        <f t="shared" si="59"/>
        <v>0</v>
      </c>
      <c r="AL77" s="537" t="str">
        <f t="shared" si="60"/>
        <v/>
      </c>
      <c r="AM77" s="537" t="str">
        <f t="shared" si="61"/>
        <v/>
      </c>
      <c r="AN77" s="537" t="str">
        <f t="shared" si="62"/>
        <v/>
      </c>
      <c r="AO77" s="537" t="str">
        <f t="shared" si="63"/>
        <v/>
      </c>
      <c r="AP77" s="541" t="str">
        <f t="shared" si="97"/>
        <v/>
      </c>
      <c r="AQ77" s="536"/>
      <c r="AR77" s="141"/>
      <c r="AS77" s="211"/>
      <c r="AT77" s="211" t="str">
        <f t="shared" si="64"/>
        <v/>
      </c>
      <c r="AU77" s="537" t="str">
        <f t="shared" si="65"/>
        <v/>
      </c>
      <c r="AV77" s="537" t="str">
        <f t="shared" si="66"/>
        <v/>
      </c>
      <c r="AW77" s="538" t="str">
        <f t="shared" si="67"/>
        <v/>
      </c>
      <c r="AX77" s="539"/>
      <c r="AY77" s="141"/>
      <c r="AZ77" s="486"/>
      <c r="BA77" s="501" t="str">
        <f t="shared" si="68"/>
        <v/>
      </c>
      <c r="BB77" s="537" t="str">
        <f t="shared" si="69"/>
        <v/>
      </c>
      <c r="BC77" s="537"/>
      <c r="BD77" s="537" t="str">
        <f t="shared" si="70"/>
        <v/>
      </c>
      <c r="BE77" s="536"/>
      <c r="BF77" s="141"/>
      <c r="BG77" s="211"/>
      <c r="BH77" s="211" t="str">
        <f t="shared" si="71"/>
        <v/>
      </c>
      <c r="BI77" s="537" t="str">
        <f t="shared" si="72"/>
        <v/>
      </c>
      <c r="BJ77" s="537" t="str">
        <f t="shared" si="73"/>
        <v/>
      </c>
      <c r="BK77" s="538" t="str">
        <f t="shared" si="74"/>
        <v/>
      </c>
      <c r="BL77" s="539"/>
      <c r="BM77" s="141"/>
      <c r="BN77" s="486"/>
      <c r="BO77" s="501" t="e">
        <f t="shared" si="75"/>
        <v>#VALUE!</v>
      </c>
      <c r="BP77" s="537" t="str">
        <f t="shared" si="76"/>
        <v/>
      </c>
      <c r="BQ77" s="537" t="str">
        <f t="shared" si="77"/>
        <v/>
      </c>
      <c r="BR77" s="537" t="str">
        <f t="shared" si="78"/>
        <v/>
      </c>
      <c r="BS77" s="536"/>
      <c r="BT77" s="141"/>
      <c r="BU77" s="211"/>
      <c r="BV77" s="211" t="str">
        <f t="shared" si="79"/>
        <v/>
      </c>
      <c r="BW77" s="537" t="str">
        <f t="shared" si="80"/>
        <v/>
      </c>
      <c r="BX77" s="537" t="str">
        <f t="shared" si="81"/>
        <v/>
      </c>
      <c r="BY77" s="538" t="str">
        <f t="shared" si="82"/>
        <v/>
      </c>
      <c r="BZ77" s="539"/>
      <c r="CA77" s="141"/>
      <c r="CB77" s="486"/>
      <c r="CC77" s="483" t="str">
        <f t="shared" si="83"/>
        <v/>
      </c>
      <c r="CD77" s="153" t="str">
        <f t="shared" si="84"/>
        <v/>
      </c>
      <c r="CE77" s="153" t="str">
        <f t="shared" si="85"/>
        <v/>
      </c>
      <c r="CF77" s="153" t="str">
        <f t="shared" si="86"/>
        <v/>
      </c>
    </row>
    <row r="78" spans="1:84" ht="29.45" customHeight="1" x14ac:dyDescent="0.25">
      <c r="A78" s="354" t="str">
        <f>'N-Bedarf AL'!A78</f>
        <v/>
      </c>
      <c r="B78" s="354" t="str">
        <f>IF('N-Bedarf AL'!B78="","",'N-Bedarf AL'!B78)</f>
        <v/>
      </c>
      <c r="C78" s="305" t="str">
        <f>IF('N-Bedarf AL'!D78="","",'N-Bedarf AL'!D78)</f>
        <v/>
      </c>
      <c r="D78" s="32" t="str">
        <f>IF('N-Bedarf AL'!C78="","",'N-Bedarf AL'!C78)</f>
        <v/>
      </c>
      <c r="E78" s="32" t="str">
        <f>IF('N-Bedarf AL'!T78="","",'N-Bedarf AL'!T78)</f>
        <v/>
      </c>
      <c r="F78" s="32" t="str">
        <f>IF('P-Bedarf AL'!V80="","",'P-Bedarf AL'!V80)</f>
        <v/>
      </c>
      <c r="G78" s="32" t="str">
        <f>IF('P-Bedarf AL'!AB80="","",'P-Bedarf AL'!AB80)</f>
        <v/>
      </c>
      <c r="H78" s="345" t="str">
        <f t="shared" si="87"/>
        <v/>
      </c>
      <c r="I78" s="345" t="str">
        <f t="shared" si="88"/>
        <v/>
      </c>
      <c r="J78" s="345" t="str">
        <f t="shared" si="89"/>
        <v/>
      </c>
      <c r="K78" s="321">
        <f t="shared" si="90"/>
        <v>0</v>
      </c>
      <c r="L78" s="321">
        <f t="shared" si="91"/>
        <v>0</v>
      </c>
      <c r="M78" s="321">
        <f t="shared" si="92"/>
        <v>0</v>
      </c>
      <c r="N78" s="321" t="str">
        <f t="shared" si="93"/>
        <v/>
      </c>
      <c r="O78" s="321" t="str">
        <f t="shared" si="94"/>
        <v/>
      </c>
      <c r="P78" s="321" t="str">
        <f t="shared" si="95"/>
        <v/>
      </c>
      <c r="Q78" s="490" t="str">
        <f t="shared" si="49"/>
        <v/>
      </c>
      <c r="R78" s="539"/>
      <c r="S78" s="141"/>
      <c r="T78" s="486"/>
      <c r="U78" s="501" t="str">
        <f t="shared" si="50"/>
        <v/>
      </c>
      <c r="V78" s="537" t="str">
        <f t="shared" si="51"/>
        <v/>
      </c>
      <c r="W78" s="537" t="str">
        <f t="shared" si="96"/>
        <v/>
      </c>
      <c r="X78" s="537" t="str">
        <f t="shared" si="52"/>
        <v/>
      </c>
      <c r="Y78" s="537" t="str">
        <f t="shared" si="53"/>
        <v/>
      </c>
      <c r="Z78" s="536"/>
      <c r="AA78" s="141"/>
      <c r="AB78" s="211"/>
      <c r="AC78" s="212" t="str">
        <f t="shared" si="54"/>
        <v/>
      </c>
      <c r="AD78" s="537" t="str">
        <f t="shared" si="55"/>
        <v/>
      </c>
      <c r="AE78" s="537" t="str">
        <f t="shared" si="56"/>
        <v/>
      </c>
      <c r="AF78" s="537" t="str">
        <f t="shared" si="57"/>
        <v/>
      </c>
      <c r="AG78" s="538" t="str">
        <f t="shared" si="58"/>
        <v/>
      </c>
      <c r="AH78" s="539"/>
      <c r="AI78" s="141"/>
      <c r="AJ78" s="486"/>
      <c r="AK78" s="507">
        <f t="shared" si="59"/>
        <v>0</v>
      </c>
      <c r="AL78" s="537" t="str">
        <f t="shared" si="60"/>
        <v/>
      </c>
      <c r="AM78" s="537" t="str">
        <f t="shared" si="61"/>
        <v/>
      </c>
      <c r="AN78" s="537" t="str">
        <f t="shared" si="62"/>
        <v/>
      </c>
      <c r="AO78" s="537" t="str">
        <f t="shared" si="63"/>
        <v/>
      </c>
      <c r="AP78" s="541" t="str">
        <f t="shared" si="97"/>
        <v/>
      </c>
      <c r="AQ78" s="536"/>
      <c r="AR78" s="141"/>
      <c r="AS78" s="211"/>
      <c r="AT78" s="211" t="str">
        <f t="shared" si="64"/>
        <v/>
      </c>
      <c r="AU78" s="537" t="str">
        <f t="shared" si="65"/>
        <v/>
      </c>
      <c r="AV78" s="537" t="str">
        <f t="shared" si="66"/>
        <v/>
      </c>
      <c r="AW78" s="538" t="str">
        <f t="shared" si="67"/>
        <v/>
      </c>
      <c r="AX78" s="539"/>
      <c r="AY78" s="141"/>
      <c r="AZ78" s="486"/>
      <c r="BA78" s="501" t="str">
        <f t="shared" si="68"/>
        <v/>
      </c>
      <c r="BB78" s="537" t="str">
        <f t="shared" si="69"/>
        <v/>
      </c>
      <c r="BC78" s="537"/>
      <c r="BD78" s="537" t="str">
        <f t="shared" si="70"/>
        <v/>
      </c>
      <c r="BE78" s="536"/>
      <c r="BF78" s="141"/>
      <c r="BG78" s="211"/>
      <c r="BH78" s="211" t="str">
        <f t="shared" si="71"/>
        <v/>
      </c>
      <c r="BI78" s="537" t="str">
        <f t="shared" si="72"/>
        <v/>
      </c>
      <c r="BJ78" s="537" t="str">
        <f t="shared" si="73"/>
        <v/>
      </c>
      <c r="BK78" s="538" t="str">
        <f t="shared" si="74"/>
        <v/>
      </c>
      <c r="BL78" s="539"/>
      <c r="BM78" s="141"/>
      <c r="BN78" s="486"/>
      <c r="BO78" s="501" t="e">
        <f t="shared" si="75"/>
        <v>#VALUE!</v>
      </c>
      <c r="BP78" s="537" t="str">
        <f t="shared" si="76"/>
        <v/>
      </c>
      <c r="BQ78" s="537" t="str">
        <f t="shared" si="77"/>
        <v/>
      </c>
      <c r="BR78" s="537" t="str">
        <f t="shared" si="78"/>
        <v/>
      </c>
      <c r="BS78" s="536"/>
      <c r="BT78" s="141"/>
      <c r="BU78" s="211"/>
      <c r="BV78" s="211" t="str">
        <f t="shared" si="79"/>
        <v/>
      </c>
      <c r="BW78" s="537" t="str">
        <f t="shared" si="80"/>
        <v/>
      </c>
      <c r="BX78" s="537" t="str">
        <f t="shared" si="81"/>
        <v/>
      </c>
      <c r="BY78" s="538" t="str">
        <f t="shared" si="82"/>
        <v/>
      </c>
      <c r="BZ78" s="539"/>
      <c r="CA78" s="141"/>
      <c r="CB78" s="486"/>
      <c r="CC78" s="483" t="str">
        <f t="shared" si="83"/>
        <v/>
      </c>
      <c r="CD78" s="153" t="str">
        <f t="shared" si="84"/>
        <v/>
      </c>
      <c r="CE78" s="153" t="str">
        <f t="shared" si="85"/>
        <v/>
      </c>
      <c r="CF78" s="153" t="str">
        <f t="shared" si="86"/>
        <v/>
      </c>
    </row>
    <row r="79" spans="1:84" ht="29.45" customHeight="1" x14ac:dyDescent="0.25">
      <c r="A79" s="354" t="str">
        <f>'N-Bedarf AL'!A79</f>
        <v/>
      </c>
      <c r="B79" s="354" t="str">
        <f>IF('N-Bedarf AL'!B79="","",'N-Bedarf AL'!B79)</f>
        <v/>
      </c>
      <c r="C79" s="305" t="str">
        <f>IF('N-Bedarf AL'!D79="","",'N-Bedarf AL'!D79)</f>
        <v/>
      </c>
      <c r="D79" s="32" t="str">
        <f>IF('N-Bedarf AL'!C79="","",'N-Bedarf AL'!C79)</f>
        <v/>
      </c>
      <c r="E79" s="32" t="str">
        <f>IF('N-Bedarf AL'!T79="","",'N-Bedarf AL'!T79)</f>
        <v/>
      </c>
      <c r="F79" s="32" t="str">
        <f>IF('P-Bedarf AL'!V81="","",'P-Bedarf AL'!V81)</f>
        <v/>
      </c>
      <c r="G79" s="32" t="str">
        <f>IF('P-Bedarf AL'!AB81="","",'P-Bedarf AL'!AB81)</f>
        <v/>
      </c>
      <c r="H79" s="345" t="str">
        <f t="shared" si="87"/>
        <v/>
      </c>
      <c r="I79" s="345" t="str">
        <f t="shared" si="88"/>
        <v/>
      </c>
      <c r="J79" s="345" t="str">
        <f t="shared" si="89"/>
        <v/>
      </c>
      <c r="K79" s="321">
        <f t="shared" si="90"/>
        <v>0</v>
      </c>
      <c r="L79" s="321">
        <f t="shared" si="91"/>
        <v>0</v>
      </c>
      <c r="M79" s="321">
        <f t="shared" si="92"/>
        <v>0</v>
      </c>
      <c r="N79" s="321" t="str">
        <f t="shared" si="93"/>
        <v/>
      </c>
      <c r="O79" s="321" t="str">
        <f t="shared" si="94"/>
        <v/>
      </c>
      <c r="P79" s="321" t="str">
        <f t="shared" si="95"/>
        <v/>
      </c>
      <c r="Q79" s="490" t="str">
        <f t="shared" si="49"/>
        <v/>
      </c>
      <c r="R79" s="539"/>
      <c r="S79" s="141"/>
      <c r="T79" s="486"/>
      <c r="U79" s="501" t="str">
        <f t="shared" si="50"/>
        <v/>
      </c>
      <c r="V79" s="537" t="str">
        <f t="shared" si="51"/>
        <v/>
      </c>
      <c r="W79" s="537" t="str">
        <f t="shared" si="96"/>
        <v/>
      </c>
      <c r="X79" s="537" t="str">
        <f t="shared" si="52"/>
        <v/>
      </c>
      <c r="Y79" s="537" t="str">
        <f t="shared" si="53"/>
        <v/>
      </c>
      <c r="Z79" s="536"/>
      <c r="AA79" s="141"/>
      <c r="AB79" s="211"/>
      <c r="AC79" s="212" t="str">
        <f t="shared" si="54"/>
        <v/>
      </c>
      <c r="AD79" s="537" t="str">
        <f t="shared" si="55"/>
        <v/>
      </c>
      <c r="AE79" s="537" t="str">
        <f t="shared" si="56"/>
        <v/>
      </c>
      <c r="AF79" s="537" t="str">
        <f t="shared" si="57"/>
        <v/>
      </c>
      <c r="AG79" s="538" t="str">
        <f t="shared" si="58"/>
        <v/>
      </c>
      <c r="AH79" s="539"/>
      <c r="AI79" s="141"/>
      <c r="AJ79" s="486"/>
      <c r="AK79" s="507">
        <f t="shared" si="59"/>
        <v>0</v>
      </c>
      <c r="AL79" s="537" t="str">
        <f t="shared" si="60"/>
        <v/>
      </c>
      <c r="AM79" s="537" t="str">
        <f t="shared" si="61"/>
        <v/>
      </c>
      <c r="AN79" s="537" t="str">
        <f t="shared" si="62"/>
        <v/>
      </c>
      <c r="AO79" s="537" t="str">
        <f t="shared" si="63"/>
        <v/>
      </c>
      <c r="AP79" s="541" t="str">
        <f t="shared" si="97"/>
        <v/>
      </c>
      <c r="AQ79" s="536"/>
      <c r="AR79" s="141"/>
      <c r="AS79" s="211"/>
      <c r="AT79" s="211" t="str">
        <f t="shared" si="64"/>
        <v/>
      </c>
      <c r="AU79" s="537" t="str">
        <f t="shared" si="65"/>
        <v/>
      </c>
      <c r="AV79" s="537" t="str">
        <f t="shared" si="66"/>
        <v/>
      </c>
      <c r="AW79" s="538" t="str">
        <f t="shared" si="67"/>
        <v/>
      </c>
      <c r="AX79" s="539"/>
      <c r="AY79" s="141"/>
      <c r="AZ79" s="486"/>
      <c r="BA79" s="501" t="str">
        <f t="shared" si="68"/>
        <v/>
      </c>
      <c r="BB79" s="537" t="str">
        <f t="shared" si="69"/>
        <v/>
      </c>
      <c r="BC79" s="537"/>
      <c r="BD79" s="537" t="str">
        <f t="shared" si="70"/>
        <v/>
      </c>
      <c r="BE79" s="536"/>
      <c r="BF79" s="141"/>
      <c r="BG79" s="211"/>
      <c r="BH79" s="211" t="str">
        <f t="shared" si="71"/>
        <v/>
      </c>
      <c r="BI79" s="537" t="str">
        <f t="shared" si="72"/>
        <v/>
      </c>
      <c r="BJ79" s="537" t="str">
        <f t="shared" si="73"/>
        <v/>
      </c>
      <c r="BK79" s="538" t="str">
        <f t="shared" si="74"/>
        <v/>
      </c>
      <c r="BL79" s="539"/>
      <c r="BM79" s="141"/>
      <c r="BN79" s="486"/>
      <c r="BO79" s="501" t="e">
        <f t="shared" si="75"/>
        <v>#VALUE!</v>
      </c>
      <c r="BP79" s="537" t="str">
        <f t="shared" si="76"/>
        <v/>
      </c>
      <c r="BQ79" s="537" t="str">
        <f t="shared" si="77"/>
        <v/>
      </c>
      <c r="BR79" s="537" t="str">
        <f t="shared" si="78"/>
        <v/>
      </c>
      <c r="BS79" s="536"/>
      <c r="BT79" s="141"/>
      <c r="BU79" s="211"/>
      <c r="BV79" s="211" t="str">
        <f t="shared" si="79"/>
        <v/>
      </c>
      <c r="BW79" s="537" t="str">
        <f t="shared" si="80"/>
        <v/>
      </c>
      <c r="BX79" s="537" t="str">
        <f t="shared" si="81"/>
        <v/>
      </c>
      <c r="BY79" s="538" t="str">
        <f t="shared" si="82"/>
        <v/>
      </c>
      <c r="BZ79" s="539"/>
      <c r="CA79" s="141"/>
      <c r="CB79" s="486"/>
      <c r="CC79" s="483" t="str">
        <f t="shared" si="83"/>
        <v/>
      </c>
      <c r="CD79" s="153" t="str">
        <f t="shared" si="84"/>
        <v/>
      </c>
      <c r="CE79" s="153" t="str">
        <f t="shared" si="85"/>
        <v/>
      </c>
      <c r="CF79" s="153" t="str">
        <f t="shared" si="86"/>
        <v/>
      </c>
    </row>
    <row r="80" spans="1:84" ht="29.45" customHeight="1" x14ac:dyDescent="0.25">
      <c r="A80" s="354" t="str">
        <f>'N-Bedarf AL'!A80</f>
        <v/>
      </c>
      <c r="B80" s="354" t="str">
        <f>IF('N-Bedarf AL'!B80="","",'N-Bedarf AL'!B80)</f>
        <v/>
      </c>
      <c r="C80" s="305" t="str">
        <f>IF('N-Bedarf AL'!D80="","",'N-Bedarf AL'!D80)</f>
        <v/>
      </c>
      <c r="D80" s="32" t="str">
        <f>IF('N-Bedarf AL'!C80="","",'N-Bedarf AL'!C80)</f>
        <v/>
      </c>
      <c r="E80" s="32" t="str">
        <f>IF('N-Bedarf AL'!T80="","",'N-Bedarf AL'!T80)</f>
        <v/>
      </c>
      <c r="F80" s="32" t="str">
        <f>IF('P-Bedarf AL'!V82="","",'P-Bedarf AL'!V82)</f>
        <v/>
      </c>
      <c r="G80" s="32" t="str">
        <f>IF('P-Bedarf AL'!AB82="","",'P-Bedarf AL'!AB82)</f>
        <v/>
      </c>
      <c r="H80" s="345" t="str">
        <f t="shared" si="87"/>
        <v/>
      </c>
      <c r="I80" s="345" t="str">
        <f t="shared" si="88"/>
        <v/>
      </c>
      <c r="J80" s="345" t="str">
        <f t="shared" si="89"/>
        <v/>
      </c>
      <c r="K80" s="321">
        <f t="shared" si="90"/>
        <v>0</v>
      </c>
      <c r="L80" s="321">
        <f t="shared" si="91"/>
        <v>0</v>
      </c>
      <c r="M80" s="321">
        <f t="shared" si="92"/>
        <v>0</v>
      </c>
      <c r="N80" s="321" t="str">
        <f t="shared" si="93"/>
        <v/>
      </c>
      <c r="O80" s="321" t="str">
        <f t="shared" si="94"/>
        <v/>
      </c>
      <c r="P80" s="321" t="str">
        <f t="shared" si="95"/>
        <v/>
      </c>
      <c r="Q80" s="490" t="str">
        <f t="shared" si="49"/>
        <v/>
      </c>
      <c r="R80" s="539"/>
      <c r="S80" s="141"/>
      <c r="T80" s="486"/>
      <c r="U80" s="501" t="str">
        <f t="shared" si="50"/>
        <v/>
      </c>
      <c r="V80" s="537" t="str">
        <f t="shared" si="51"/>
        <v/>
      </c>
      <c r="W80" s="537" t="str">
        <f t="shared" si="96"/>
        <v/>
      </c>
      <c r="X80" s="537" t="str">
        <f t="shared" si="52"/>
        <v/>
      </c>
      <c r="Y80" s="537" t="str">
        <f t="shared" si="53"/>
        <v/>
      </c>
      <c r="Z80" s="536"/>
      <c r="AA80" s="141"/>
      <c r="AB80" s="211"/>
      <c r="AC80" s="212" t="str">
        <f t="shared" si="54"/>
        <v/>
      </c>
      <c r="AD80" s="537" t="str">
        <f t="shared" si="55"/>
        <v/>
      </c>
      <c r="AE80" s="537" t="str">
        <f t="shared" si="56"/>
        <v/>
      </c>
      <c r="AF80" s="537" t="str">
        <f t="shared" si="57"/>
        <v/>
      </c>
      <c r="AG80" s="538" t="str">
        <f t="shared" si="58"/>
        <v/>
      </c>
      <c r="AH80" s="539"/>
      <c r="AI80" s="141"/>
      <c r="AJ80" s="486"/>
      <c r="AK80" s="507">
        <f t="shared" si="59"/>
        <v>0</v>
      </c>
      <c r="AL80" s="537" t="str">
        <f t="shared" si="60"/>
        <v/>
      </c>
      <c r="AM80" s="537" t="str">
        <f t="shared" si="61"/>
        <v/>
      </c>
      <c r="AN80" s="537" t="str">
        <f t="shared" si="62"/>
        <v/>
      </c>
      <c r="AO80" s="537" t="str">
        <f t="shared" si="63"/>
        <v/>
      </c>
      <c r="AP80" s="541" t="str">
        <f t="shared" si="97"/>
        <v/>
      </c>
      <c r="AQ80" s="536"/>
      <c r="AR80" s="141"/>
      <c r="AS80" s="211"/>
      <c r="AT80" s="211" t="str">
        <f t="shared" si="64"/>
        <v/>
      </c>
      <c r="AU80" s="537" t="str">
        <f t="shared" si="65"/>
        <v/>
      </c>
      <c r="AV80" s="537" t="str">
        <f t="shared" si="66"/>
        <v/>
      </c>
      <c r="AW80" s="538" t="str">
        <f t="shared" si="67"/>
        <v/>
      </c>
      <c r="AX80" s="539"/>
      <c r="AY80" s="141"/>
      <c r="AZ80" s="486"/>
      <c r="BA80" s="501" t="str">
        <f t="shared" si="68"/>
        <v/>
      </c>
      <c r="BB80" s="537" t="str">
        <f t="shared" si="69"/>
        <v/>
      </c>
      <c r="BC80" s="537"/>
      <c r="BD80" s="537" t="str">
        <f t="shared" si="70"/>
        <v/>
      </c>
      <c r="BE80" s="536"/>
      <c r="BF80" s="141"/>
      <c r="BG80" s="211"/>
      <c r="BH80" s="211" t="str">
        <f t="shared" si="71"/>
        <v/>
      </c>
      <c r="BI80" s="537" t="str">
        <f t="shared" si="72"/>
        <v/>
      </c>
      <c r="BJ80" s="537" t="str">
        <f t="shared" si="73"/>
        <v/>
      </c>
      <c r="BK80" s="538" t="str">
        <f t="shared" si="74"/>
        <v/>
      </c>
      <c r="BL80" s="539"/>
      <c r="BM80" s="141"/>
      <c r="BN80" s="486"/>
      <c r="BO80" s="501" t="e">
        <f t="shared" si="75"/>
        <v>#VALUE!</v>
      </c>
      <c r="BP80" s="537" t="str">
        <f t="shared" si="76"/>
        <v/>
      </c>
      <c r="BQ80" s="537" t="str">
        <f t="shared" si="77"/>
        <v/>
      </c>
      <c r="BR80" s="537" t="str">
        <f t="shared" si="78"/>
        <v/>
      </c>
      <c r="BS80" s="536"/>
      <c r="BT80" s="141"/>
      <c r="BU80" s="211"/>
      <c r="BV80" s="211" t="str">
        <f t="shared" si="79"/>
        <v/>
      </c>
      <c r="BW80" s="537" t="str">
        <f t="shared" si="80"/>
        <v/>
      </c>
      <c r="BX80" s="537" t="str">
        <f t="shared" si="81"/>
        <v/>
      </c>
      <c r="BY80" s="538" t="str">
        <f t="shared" si="82"/>
        <v/>
      </c>
      <c r="BZ80" s="539"/>
      <c r="CA80" s="141"/>
      <c r="CB80" s="486"/>
      <c r="CC80" s="483" t="str">
        <f t="shared" si="83"/>
        <v/>
      </c>
      <c r="CD80" s="153" t="str">
        <f t="shared" si="84"/>
        <v/>
      </c>
      <c r="CE80" s="153" t="str">
        <f t="shared" si="85"/>
        <v/>
      </c>
      <c r="CF80" s="153" t="str">
        <f t="shared" si="86"/>
        <v/>
      </c>
    </row>
    <row r="81" spans="1:84" ht="29.45" customHeight="1" x14ac:dyDescent="0.25">
      <c r="A81" s="354" t="str">
        <f>'N-Bedarf AL'!A81</f>
        <v/>
      </c>
      <c r="B81" s="354" t="str">
        <f>IF('N-Bedarf AL'!B81="","",'N-Bedarf AL'!B81)</f>
        <v/>
      </c>
      <c r="C81" s="305" t="str">
        <f>IF('N-Bedarf AL'!D81="","",'N-Bedarf AL'!D81)</f>
        <v/>
      </c>
      <c r="D81" s="32" t="str">
        <f>IF('N-Bedarf AL'!C81="","",'N-Bedarf AL'!C81)</f>
        <v/>
      </c>
      <c r="E81" s="32" t="str">
        <f>IF('N-Bedarf AL'!T81="","",'N-Bedarf AL'!T81)</f>
        <v/>
      </c>
      <c r="F81" s="32" t="str">
        <f>IF('P-Bedarf AL'!V83="","",'P-Bedarf AL'!V83)</f>
        <v/>
      </c>
      <c r="G81" s="32" t="str">
        <f>IF('P-Bedarf AL'!AB83="","",'P-Bedarf AL'!AB83)</f>
        <v/>
      </c>
      <c r="H81" s="345" t="str">
        <f t="shared" si="87"/>
        <v/>
      </c>
      <c r="I81" s="345" t="str">
        <f t="shared" si="88"/>
        <v/>
      </c>
      <c r="J81" s="345" t="str">
        <f t="shared" si="89"/>
        <v/>
      </c>
      <c r="K81" s="321">
        <f t="shared" si="90"/>
        <v>0</v>
      </c>
      <c r="L81" s="321">
        <f t="shared" si="91"/>
        <v>0</v>
      </c>
      <c r="M81" s="321">
        <f t="shared" si="92"/>
        <v>0</v>
      </c>
      <c r="N81" s="321" t="str">
        <f t="shared" si="93"/>
        <v/>
      </c>
      <c r="O81" s="321" t="str">
        <f t="shared" si="94"/>
        <v/>
      </c>
      <c r="P81" s="321" t="str">
        <f t="shared" si="95"/>
        <v/>
      </c>
      <c r="Q81" s="490" t="str">
        <f t="shared" si="49"/>
        <v/>
      </c>
      <c r="R81" s="539"/>
      <c r="S81" s="141"/>
      <c r="T81" s="486"/>
      <c r="U81" s="501" t="str">
        <f t="shared" si="50"/>
        <v/>
      </c>
      <c r="V81" s="537" t="str">
        <f t="shared" si="51"/>
        <v/>
      </c>
      <c r="W81" s="537" t="str">
        <f t="shared" si="96"/>
        <v/>
      </c>
      <c r="X81" s="537" t="str">
        <f t="shared" si="52"/>
        <v/>
      </c>
      <c r="Y81" s="537" t="str">
        <f t="shared" si="53"/>
        <v/>
      </c>
      <c r="Z81" s="536"/>
      <c r="AA81" s="141"/>
      <c r="AB81" s="211"/>
      <c r="AC81" s="212" t="str">
        <f t="shared" si="54"/>
        <v/>
      </c>
      <c r="AD81" s="537" t="str">
        <f t="shared" si="55"/>
        <v/>
      </c>
      <c r="AE81" s="537" t="str">
        <f t="shared" si="56"/>
        <v/>
      </c>
      <c r="AF81" s="537" t="str">
        <f t="shared" si="57"/>
        <v/>
      </c>
      <c r="AG81" s="538" t="str">
        <f t="shared" si="58"/>
        <v/>
      </c>
      <c r="AH81" s="539"/>
      <c r="AI81" s="141"/>
      <c r="AJ81" s="486"/>
      <c r="AK81" s="507">
        <f t="shared" si="59"/>
        <v>0</v>
      </c>
      <c r="AL81" s="537" t="str">
        <f t="shared" si="60"/>
        <v/>
      </c>
      <c r="AM81" s="537" t="str">
        <f t="shared" si="61"/>
        <v/>
      </c>
      <c r="AN81" s="537" t="str">
        <f t="shared" si="62"/>
        <v/>
      </c>
      <c r="AO81" s="537" t="str">
        <f t="shared" si="63"/>
        <v/>
      </c>
      <c r="AP81" s="541" t="str">
        <f t="shared" si="97"/>
        <v/>
      </c>
      <c r="AQ81" s="536"/>
      <c r="AR81" s="141"/>
      <c r="AS81" s="211"/>
      <c r="AT81" s="211" t="str">
        <f t="shared" si="64"/>
        <v/>
      </c>
      <c r="AU81" s="537" t="str">
        <f t="shared" si="65"/>
        <v/>
      </c>
      <c r="AV81" s="537" t="str">
        <f t="shared" si="66"/>
        <v/>
      </c>
      <c r="AW81" s="538" t="str">
        <f t="shared" si="67"/>
        <v/>
      </c>
      <c r="AX81" s="539"/>
      <c r="AY81" s="141"/>
      <c r="AZ81" s="486"/>
      <c r="BA81" s="501" t="str">
        <f t="shared" si="68"/>
        <v/>
      </c>
      <c r="BB81" s="537" t="str">
        <f t="shared" si="69"/>
        <v/>
      </c>
      <c r="BC81" s="537"/>
      <c r="BD81" s="537" t="str">
        <f t="shared" si="70"/>
        <v/>
      </c>
      <c r="BE81" s="536"/>
      <c r="BF81" s="141"/>
      <c r="BG81" s="211"/>
      <c r="BH81" s="211" t="str">
        <f t="shared" si="71"/>
        <v/>
      </c>
      <c r="BI81" s="537" t="str">
        <f t="shared" si="72"/>
        <v/>
      </c>
      <c r="BJ81" s="537" t="str">
        <f t="shared" si="73"/>
        <v/>
      </c>
      <c r="BK81" s="538" t="str">
        <f t="shared" si="74"/>
        <v/>
      </c>
      <c r="BL81" s="539"/>
      <c r="BM81" s="141"/>
      <c r="BN81" s="486"/>
      <c r="BO81" s="501" t="e">
        <f t="shared" si="75"/>
        <v>#VALUE!</v>
      </c>
      <c r="BP81" s="537" t="str">
        <f t="shared" si="76"/>
        <v/>
      </c>
      <c r="BQ81" s="537" t="str">
        <f t="shared" si="77"/>
        <v/>
      </c>
      <c r="BR81" s="537" t="str">
        <f t="shared" si="78"/>
        <v/>
      </c>
      <c r="BS81" s="536"/>
      <c r="BT81" s="141"/>
      <c r="BU81" s="211"/>
      <c r="BV81" s="211" t="str">
        <f t="shared" si="79"/>
        <v/>
      </c>
      <c r="BW81" s="537" t="str">
        <f t="shared" si="80"/>
        <v/>
      </c>
      <c r="BX81" s="537" t="str">
        <f t="shared" si="81"/>
        <v/>
      </c>
      <c r="BY81" s="538" t="str">
        <f t="shared" si="82"/>
        <v/>
      </c>
      <c r="BZ81" s="539"/>
      <c r="CA81" s="141"/>
      <c r="CB81" s="486"/>
      <c r="CC81" s="483" t="str">
        <f t="shared" si="83"/>
        <v/>
      </c>
      <c r="CD81" s="153" t="str">
        <f t="shared" si="84"/>
        <v/>
      </c>
      <c r="CE81" s="153" t="str">
        <f t="shared" si="85"/>
        <v/>
      </c>
      <c r="CF81" s="153" t="str">
        <f t="shared" si="86"/>
        <v/>
      </c>
    </row>
    <row r="82" spans="1:84" ht="29.45" customHeight="1" x14ac:dyDescent="0.25">
      <c r="A82" s="354" t="str">
        <f>'N-Bedarf AL'!A82</f>
        <v/>
      </c>
      <c r="B82" s="354" t="str">
        <f>IF('N-Bedarf AL'!B82="","",'N-Bedarf AL'!B82)</f>
        <v/>
      </c>
      <c r="C82" s="305" t="str">
        <f>IF('N-Bedarf AL'!D82="","",'N-Bedarf AL'!D82)</f>
        <v/>
      </c>
      <c r="D82" s="32" t="str">
        <f>IF('N-Bedarf AL'!C82="","",'N-Bedarf AL'!C82)</f>
        <v/>
      </c>
      <c r="E82" s="32" t="str">
        <f>IF('N-Bedarf AL'!T82="","",'N-Bedarf AL'!T82)</f>
        <v/>
      </c>
      <c r="F82" s="32" t="str">
        <f>IF('P-Bedarf AL'!V84="","",'P-Bedarf AL'!V84)</f>
        <v/>
      </c>
      <c r="G82" s="32" t="str">
        <f>IF('P-Bedarf AL'!AB84="","",'P-Bedarf AL'!AB84)</f>
        <v/>
      </c>
      <c r="H82" s="345" t="str">
        <f t="shared" si="87"/>
        <v/>
      </c>
      <c r="I82" s="345" t="str">
        <f t="shared" si="88"/>
        <v/>
      </c>
      <c r="J82" s="345" t="str">
        <f t="shared" si="89"/>
        <v/>
      </c>
      <c r="K82" s="321">
        <f t="shared" si="90"/>
        <v>0</v>
      </c>
      <c r="L82" s="321">
        <f t="shared" si="91"/>
        <v>0</v>
      </c>
      <c r="M82" s="321">
        <f t="shared" si="92"/>
        <v>0</v>
      </c>
      <c r="N82" s="321" t="str">
        <f t="shared" si="93"/>
        <v/>
      </c>
      <c r="O82" s="321" t="str">
        <f t="shared" si="94"/>
        <v/>
      </c>
      <c r="P82" s="321" t="str">
        <f t="shared" si="95"/>
        <v/>
      </c>
      <c r="Q82" s="490" t="str">
        <f t="shared" si="49"/>
        <v/>
      </c>
      <c r="R82" s="539"/>
      <c r="S82" s="141"/>
      <c r="T82" s="486"/>
      <c r="U82" s="501" t="str">
        <f t="shared" si="50"/>
        <v/>
      </c>
      <c r="V82" s="537" t="str">
        <f t="shared" si="51"/>
        <v/>
      </c>
      <c r="W82" s="537" t="str">
        <f t="shared" si="96"/>
        <v/>
      </c>
      <c r="X82" s="537" t="str">
        <f t="shared" si="52"/>
        <v/>
      </c>
      <c r="Y82" s="537" t="str">
        <f t="shared" si="53"/>
        <v/>
      </c>
      <c r="Z82" s="536"/>
      <c r="AA82" s="141"/>
      <c r="AB82" s="211"/>
      <c r="AC82" s="212" t="str">
        <f t="shared" si="54"/>
        <v/>
      </c>
      <c r="AD82" s="537" t="str">
        <f t="shared" si="55"/>
        <v/>
      </c>
      <c r="AE82" s="537" t="str">
        <f t="shared" si="56"/>
        <v/>
      </c>
      <c r="AF82" s="537" t="str">
        <f t="shared" si="57"/>
        <v/>
      </c>
      <c r="AG82" s="538" t="str">
        <f t="shared" si="58"/>
        <v/>
      </c>
      <c r="AH82" s="539"/>
      <c r="AI82" s="141"/>
      <c r="AJ82" s="486"/>
      <c r="AK82" s="507">
        <f t="shared" si="59"/>
        <v>0</v>
      </c>
      <c r="AL82" s="537" t="str">
        <f t="shared" si="60"/>
        <v/>
      </c>
      <c r="AM82" s="537" t="str">
        <f t="shared" si="61"/>
        <v/>
      </c>
      <c r="AN82" s="537" t="str">
        <f t="shared" si="62"/>
        <v/>
      </c>
      <c r="AO82" s="537" t="str">
        <f t="shared" si="63"/>
        <v/>
      </c>
      <c r="AP82" s="541" t="str">
        <f t="shared" si="97"/>
        <v/>
      </c>
      <c r="AQ82" s="536"/>
      <c r="AR82" s="141"/>
      <c r="AS82" s="211"/>
      <c r="AT82" s="211" t="str">
        <f t="shared" si="64"/>
        <v/>
      </c>
      <c r="AU82" s="537" t="str">
        <f t="shared" si="65"/>
        <v/>
      </c>
      <c r="AV82" s="537" t="str">
        <f t="shared" si="66"/>
        <v/>
      </c>
      <c r="AW82" s="538" t="str">
        <f t="shared" si="67"/>
        <v/>
      </c>
      <c r="AX82" s="539"/>
      <c r="AY82" s="141"/>
      <c r="AZ82" s="486"/>
      <c r="BA82" s="501" t="str">
        <f t="shared" si="68"/>
        <v/>
      </c>
      <c r="BB82" s="537" t="str">
        <f t="shared" si="69"/>
        <v/>
      </c>
      <c r="BC82" s="537"/>
      <c r="BD82" s="537" t="str">
        <f t="shared" si="70"/>
        <v/>
      </c>
      <c r="BE82" s="536"/>
      <c r="BF82" s="141"/>
      <c r="BG82" s="211"/>
      <c r="BH82" s="211" t="str">
        <f t="shared" si="71"/>
        <v/>
      </c>
      <c r="BI82" s="537" t="str">
        <f t="shared" si="72"/>
        <v/>
      </c>
      <c r="BJ82" s="537" t="str">
        <f t="shared" si="73"/>
        <v/>
      </c>
      <c r="BK82" s="538" t="str">
        <f t="shared" si="74"/>
        <v/>
      </c>
      <c r="BL82" s="539"/>
      <c r="BM82" s="141"/>
      <c r="BN82" s="486"/>
      <c r="BO82" s="501" t="e">
        <f t="shared" si="75"/>
        <v>#VALUE!</v>
      </c>
      <c r="BP82" s="537" t="str">
        <f t="shared" si="76"/>
        <v/>
      </c>
      <c r="BQ82" s="537" t="str">
        <f t="shared" si="77"/>
        <v/>
      </c>
      <c r="BR82" s="537" t="str">
        <f t="shared" si="78"/>
        <v/>
      </c>
      <c r="BS82" s="536"/>
      <c r="BT82" s="141"/>
      <c r="BU82" s="211"/>
      <c r="BV82" s="211" t="str">
        <f t="shared" si="79"/>
        <v/>
      </c>
      <c r="BW82" s="537" t="str">
        <f t="shared" si="80"/>
        <v/>
      </c>
      <c r="BX82" s="537" t="str">
        <f t="shared" si="81"/>
        <v/>
      </c>
      <c r="BY82" s="538" t="str">
        <f t="shared" si="82"/>
        <v/>
      </c>
      <c r="BZ82" s="539"/>
      <c r="CA82" s="141"/>
      <c r="CB82" s="486"/>
      <c r="CC82" s="483" t="str">
        <f t="shared" si="83"/>
        <v/>
      </c>
      <c r="CD82" s="153" t="str">
        <f t="shared" si="84"/>
        <v/>
      </c>
      <c r="CE82" s="153" t="str">
        <f t="shared" si="85"/>
        <v/>
      </c>
      <c r="CF82" s="153" t="str">
        <f t="shared" si="86"/>
        <v/>
      </c>
    </row>
    <row r="83" spans="1:84" ht="29.45" customHeight="1" x14ac:dyDescent="0.25">
      <c r="A83" s="354" t="str">
        <f>'N-Bedarf AL'!A83</f>
        <v/>
      </c>
      <c r="B83" s="354" t="str">
        <f>IF('N-Bedarf AL'!B83="","",'N-Bedarf AL'!B83)</f>
        <v/>
      </c>
      <c r="C83" s="305" t="str">
        <f>IF('N-Bedarf AL'!D83="","",'N-Bedarf AL'!D83)</f>
        <v/>
      </c>
      <c r="D83" s="32" t="str">
        <f>IF('N-Bedarf AL'!C83="","",'N-Bedarf AL'!C83)</f>
        <v/>
      </c>
      <c r="E83" s="32" t="str">
        <f>IF('N-Bedarf AL'!T83="","",'N-Bedarf AL'!T83)</f>
        <v/>
      </c>
      <c r="F83" s="32" t="str">
        <f>IF('P-Bedarf AL'!V85="","",'P-Bedarf AL'!V85)</f>
        <v/>
      </c>
      <c r="G83" s="32" t="str">
        <f>IF('P-Bedarf AL'!AB85="","",'P-Bedarf AL'!AB85)</f>
        <v/>
      </c>
      <c r="H83" s="345" t="str">
        <f t="shared" si="87"/>
        <v/>
      </c>
      <c r="I83" s="345" t="str">
        <f t="shared" si="88"/>
        <v/>
      </c>
      <c r="J83" s="345" t="str">
        <f t="shared" si="89"/>
        <v/>
      </c>
      <c r="K83" s="321">
        <f t="shared" si="90"/>
        <v>0</v>
      </c>
      <c r="L83" s="321">
        <f t="shared" si="91"/>
        <v>0</v>
      </c>
      <c r="M83" s="321">
        <f t="shared" si="92"/>
        <v>0</v>
      </c>
      <c r="N83" s="321" t="str">
        <f t="shared" si="93"/>
        <v/>
      </c>
      <c r="O83" s="321" t="str">
        <f t="shared" si="94"/>
        <v/>
      </c>
      <c r="P83" s="321" t="str">
        <f t="shared" si="95"/>
        <v/>
      </c>
      <c r="Q83" s="490" t="str">
        <f t="shared" si="49"/>
        <v/>
      </c>
      <c r="R83" s="539"/>
      <c r="S83" s="141"/>
      <c r="T83" s="486"/>
      <c r="U83" s="501" t="str">
        <f t="shared" si="50"/>
        <v/>
      </c>
      <c r="V83" s="537" t="str">
        <f t="shared" si="51"/>
        <v/>
      </c>
      <c r="W83" s="537" t="str">
        <f t="shared" si="96"/>
        <v/>
      </c>
      <c r="X83" s="537" t="str">
        <f t="shared" si="52"/>
        <v/>
      </c>
      <c r="Y83" s="537" t="str">
        <f t="shared" si="53"/>
        <v/>
      </c>
      <c r="Z83" s="536"/>
      <c r="AA83" s="141"/>
      <c r="AB83" s="211"/>
      <c r="AC83" s="212" t="str">
        <f t="shared" si="54"/>
        <v/>
      </c>
      <c r="AD83" s="537" t="str">
        <f t="shared" si="55"/>
        <v/>
      </c>
      <c r="AE83" s="537" t="str">
        <f t="shared" si="56"/>
        <v/>
      </c>
      <c r="AF83" s="537" t="str">
        <f t="shared" si="57"/>
        <v/>
      </c>
      <c r="AG83" s="538" t="str">
        <f t="shared" si="58"/>
        <v/>
      </c>
      <c r="AH83" s="539"/>
      <c r="AI83" s="141"/>
      <c r="AJ83" s="486"/>
      <c r="AK83" s="507">
        <f t="shared" si="59"/>
        <v>0</v>
      </c>
      <c r="AL83" s="537" t="str">
        <f t="shared" si="60"/>
        <v/>
      </c>
      <c r="AM83" s="537" t="str">
        <f t="shared" si="61"/>
        <v/>
      </c>
      <c r="AN83" s="537" t="str">
        <f t="shared" si="62"/>
        <v/>
      </c>
      <c r="AO83" s="537" t="str">
        <f t="shared" si="63"/>
        <v/>
      </c>
      <c r="AP83" s="541" t="str">
        <f t="shared" si="97"/>
        <v/>
      </c>
      <c r="AQ83" s="536"/>
      <c r="AR83" s="141"/>
      <c r="AS83" s="211"/>
      <c r="AT83" s="211" t="str">
        <f t="shared" si="64"/>
        <v/>
      </c>
      <c r="AU83" s="537" t="str">
        <f t="shared" si="65"/>
        <v/>
      </c>
      <c r="AV83" s="537" t="str">
        <f t="shared" si="66"/>
        <v/>
      </c>
      <c r="AW83" s="538" t="str">
        <f t="shared" si="67"/>
        <v/>
      </c>
      <c r="AX83" s="539"/>
      <c r="AY83" s="141"/>
      <c r="AZ83" s="486"/>
      <c r="BA83" s="501" t="str">
        <f t="shared" si="68"/>
        <v/>
      </c>
      <c r="BB83" s="537" t="str">
        <f t="shared" si="69"/>
        <v/>
      </c>
      <c r="BC83" s="537"/>
      <c r="BD83" s="537" t="str">
        <f t="shared" si="70"/>
        <v/>
      </c>
      <c r="BE83" s="536"/>
      <c r="BF83" s="141"/>
      <c r="BG83" s="211"/>
      <c r="BH83" s="211" t="str">
        <f t="shared" si="71"/>
        <v/>
      </c>
      <c r="BI83" s="537" t="str">
        <f t="shared" si="72"/>
        <v/>
      </c>
      <c r="BJ83" s="537" t="str">
        <f t="shared" si="73"/>
        <v/>
      </c>
      <c r="BK83" s="538" t="str">
        <f t="shared" si="74"/>
        <v/>
      </c>
      <c r="BL83" s="539"/>
      <c r="BM83" s="141"/>
      <c r="BN83" s="486"/>
      <c r="BO83" s="501" t="e">
        <f t="shared" si="75"/>
        <v>#VALUE!</v>
      </c>
      <c r="BP83" s="537" t="str">
        <f t="shared" si="76"/>
        <v/>
      </c>
      <c r="BQ83" s="537" t="str">
        <f t="shared" si="77"/>
        <v/>
      </c>
      <c r="BR83" s="537" t="str">
        <f t="shared" si="78"/>
        <v/>
      </c>
      <c r="BS83" s="536"/>
      <c r="BT83" s="141"/>
      <c r="BU83" s="211"/>
      <c r="BV83" s="211" t="str">
        <f t="shared" si="79"/>
        <v/>
      </c>
      <c r="BW83" s="537" t="str">
        <f t="shared" si="80"/>
        <v/>
      </c>
      <c r="BX83" s="537" t="str">
        <f t="shared" si="81"/>
        <v/>
      </c>
      <c r="BY83" s="538" t="str">
        <f t="shared" si="82"/>
        <v/>
      </c>
      <c r="BZ83" s="539"/>
      <c r="CA83" s="141"/>
      <c r="CB83" s="486"/>
      <c r="CC83" s="483" t="str">
        <f t="shared" si="83"/>
        <v/>
      </c>
      <c r="CD83" s="153" t="str">
        <f t="shared" si="84"/>
        <v/>
      </c>
      <c r="CE83" s="153" t="str">
        <f t="shared" si="85"/>
        <v/>
      </c>
      <c r="CF83" s="153" t="str">
        <f t="shared" si="86"/>
        <v/>
      </c>
    </row>
    <row r="84" spans="1:84" ht="29.45" customHeight="1" x14ac:dyDescent="0.25">
      <c r="A84" s="354" t="str">
        <f>'N-Bedarf AL'!A84</f>
        <v/>
      </c>
      <c r="B84" s="354" t="str">
        <f>IF('N-Bedarf AL'!B84="","",'N-Bedarf AL'!B84)</f>
        <v/>
      </c>
      <c r="C84" s="305" t="str">
        <f>IF('N-Bedarf AL'!D84="","",'N-Bedarf AL'!D84)</f>
        <v/>
      </c>
      <c r="D84" s="32" t="str">
        <f>IF('N-Bedarf AL'!C84="","",'N-Bedarf AL'!C84)</f>
        <v/>
      </c>
      <c r="E84" s="32" t="str">
        <f>IF('N-Bedarf AL'!T84="","",'N-Bedarf AL'!T84)</f>
        <v/>
      </c>
      <c r="F84" s="32" t="str">
        <f>IF('P-Bedarf AL'!V86="","",'P-Bedarf AL'!V86)</f>
        <v/>
      </c>
      <c r="G84" s="32" t="str">
        <f>IF('P-Bedarf AL'!AB86="","",'P-Bedarf AL'!AB86)</f>
        <v/>
      </c>
      <c r="H84" s="345" t="str">
        <f t="shared" si="87"/>
        <v/>
      </c>
      <c r="I84" s="345" t="str">
        <f t="shared" si="88"/>
        <v/>
      </c>
      <c r="J84" s="345" t="str">
        <f t="shared" si="89"/>
        <v/>
      </c>
      <c r="K84" s="321">
        <f t="shared" si="90"/>
        <v>0</v>
      </c>
      <c r="L84" s="321">
        <f t="shared" si="91"/>
        <v>0</v>
      </c>
      <c r="M84" s="321">
        <f t="shared" si="92"/>
        <v>0</v>
      </c>
      <c r="N84" s="321" t="str">
        <f t="shared" si="93"/>
        <v/>
      </c>
      <c r="O84" s="321" t="str">
        <f t="shared" si="94"/>
        <v/>
      </c>
      <c r="P84" s="321" t="str">
        <f t="shared" si="95"/>
        <v/>
      </c>
      <c r="Q84" s="490" t="str">
        <f t="shared" si="49"/>
        <v/>
      </c>
      <c r="R84" s="539"/>
      <c r="S84" s="141"/>
      <c r="T84" s="486"/>
      <c r="U84" s="501" t="str">
        <f t="shared" si="50"/>
        <v/>
      </c>
      <c r="V84" s="537" t="str">
        <f t="shared" si="51"/>
        <v/>
      </c>
      <c r="W84" s="537" t="str">
        <f t="shared" si="96"/>
        <v/>
      </c>
      <c r="X84" s="537" t="str">
        <f t="shared" si="52"/>
        <v/>
      </c>
      <c r="Y84" s="537" t="str">
        <f t="shared" si="53"/>
        <v/>
      </c>
      <c r="Z84" s="536"/>
      <c r="AA84" s="141"/>
      <c r="AB84" s="211"/>
      <c r="AC84" s="212" t="str">
        <f t="shared" si="54"/>
        <v/>
      </c>
      <c r="AD84" s="537" t="str">
        <f t="shared" si="55"/>
        <v/>
      </c>
      <c r="AE84" s="537" t="str">
        <f t="shared" si="56"/>
        <v/>
      </c>
      <c r="AF84" s="537" t="str">
        <f t="shared" si="57"/>
        <v/>
      </c>
      <c r="AG84" s="538" t="str">
        <f t="shared" si="58"/>
        <v/>
      </c>
      <c r="AH84" s="539"/>
      <c r="AI84" s="141"/>
      <c r="AJ84" s="486"/>
      <c r="AK84" s="507">
        <f t="shared" si="59"/>
        <v>0</v>
      </c>
      <c r="AL84" s="537" t="str">
        <f t="shared" si="60"/>
        <v/>
      </c>
      <c r="AM84" s="537" t="str">
        <f t="shared" si="61"/>
        <v/>
      </c>
      <c r="AN84" s="537" t="str">
        <f t="shared" si="62"/>
        <v/>
      </c>
      <c r="AO84" s="537" t="str">
        <f t="shared" si="63"/>
        <v/>
      </c>
      <c r="AP84" s="541" t="str">
        <f t="shared" si="97"/>
        <v/>
      </c>
      <c r="AQ84" s="536"/>
      <c r="AR84" s="141"/>
      <c r="AS84" s="211"/>
      <c r="AT84" s="211" t="str">
        <f t="shared" si="64"/>
        <v/>
      </c>
      <c r="AU84" s="537" t="str">
        <f t="shared" si="65"/>
        <v/>
      </c>
      <c r="AV84" s="537" t="str">
        <f t="shared" si="66"/>
        <v/>
      </c>
      <c r="AW84" s="538" t="str">
        <f t="shared" si="67"/>
        <v/>
      </c>
      <c r="AX84" s="539"/>
      <c r="AY84" s="141"/>
      <c r="AZ84" s="486"/>
      <c r="BA84" s="501" t="str">
        <f t="shared" si="68"/>
        <v/>
      </c>
      <c r="BB84" s="537" t="str">
        <f t="shared" si="69"/>
        <v/>
      </c>
      <c r="BC84" s="537"/>
      <c r="BD84" s="537" t="str">
        <f t="shared" si="70"/>
        <v/>
      </c>
      <c r="BE84" s="536"/>
      <c r="BF84" s="141"/>
      <c r="BG84" s="211"/>
      <c r="BH84" s="211" t="str">
        <f t="shared" si="71"/>
        <v/>
      </c>
      <c r="BI84" s="537" t="str">
        <f t="shared" si="72"/>
        <v/>
      </c>
      <c r="BJ84" s="537" t="str">
        <f t="shared" si="73"/>
        <v/>
      </c>
      <c r="BK84" s="538" t="str">
        <f t="shared" si="74"/>
        <v/>
      </c>
      <c r="BL84" s="539"/>
      <c r="BM84" s="141"/>
      <c r="BN84" s="486"/>
      <c r="BO84" s="501" t="e">
        <f t="shared" si="75"/>
        <v>#VALUE!</v>
      </c>
      <c r="BP84" s="537" t="str">
        <f t="shared" si="76"/>
        <v/>
      </c>
      <c r="BQ84" s="537" t="str">
        <f t="shared" si="77"/>
        <v/>
      </c>
      <c r="BR84" s="537" t="str">
        <f t="shared" si="78"/>
        <v/>
      </c>
      <c r="BS84" s="536"/>
      <c r="BT84" s="141"/>
      <c r="BU84" s="211"/>
      <c r="BV84" s="211" t="str">
        <f t="shared" si="79"/>
        <v/>
      </c>
      <c r="BW84" s="537" t="str">
        <f t="shared" si="80"/>
        <v/>
      </c>
      <c r="BX84" s="537" t="str">
        <f t="shared" si="81"/>
        <v/>
      </c>
      <c r="BY84" s="538" t="str">
        <f t="shared" si="82"/>
        <v/>
      </c>
      <c r="BZ84" s="539"/>
      <c r="CA84" s="141"/>
      <c r="CB84" s="486"/>
      <c r="CC84" s="483" t="str">
        <f t="shared" si="83"/>
        <v/>
      </c>
      <c r="CD84" s="153" t="str">
        <f t="shared" si="84"/>
        <v/>
      </c>
      <c r="CE84" s="153" t="str">
        <f t="shared" si="85"/>
        <v/>
      </c>
      <c r="CF84" s="153" t="str">
        <f t="shared" si="86"/>
        <v/>
      </c>
    </row>
    <row r="85" spans="1:84" ht="29.45" customHeight="1" x14ac:dyDescent="0.25">
      <c r="A85" s="354" t="str">
        <f>'N-Bedarf AL'!A85</f>
        <v/>
      </c>
      <c r="B85" s="354" t="str">
        <f>IF('N-Bedarf AL'!B85="","",'N-Bedarf AL'!B85)</f>
        <v/>
      </c>
      <c r="C85" s="305" t="str">
        <f>IF('N-Bedarf AL'!D85="","",'N-Bedarf AL'!D85)</f>
        <v/>
      </c>
      <c r="D85" s="32" t="str">
        <f>IF('N-Bedarf AL'!C85="","",'N-Bedarf AL'!C85)</f>
        <v/>
      </c>
      <c r="E85" s="32" t="str">
        <f>IF('N-Bedarf AL'!T85="","",'N-Bedarf AL'!T85)</f>
        <v/>
      </c>
      <c r="F85" s="32" t="str">
        <f>IF('P-Bedarf AL'!V87="","",'P-Bedarf AL'!V87)</f>
        <v/>
      </c>
      <c r="G85" s="32" t="str">
        <f>IF('P-Bedarf AL'!AB87="","",'P-Bedarf AL'!AB87)</f>
        <v/>
      </c>
      <c r="H85" s="345" t="str">
        <f t="shared" si="87"/>
        <v/>
      </c>
      <c r="I85" s="345" t="str">
        <f t="shared" si="88"/>
        <v/>
      </c>
      <c r="J85" s="345" t="str">
        <f t="shared" si="89"/>
        <v/>
      </c>
      <c r="K85" s="321">
        <f t="shared" si="90"/>
        <v>0</v>
      </c>
      <c r="L85" s="321">
        <f t="shared" si="91"/>
        <v>0</v>
      </c>
      <c r="M85" s="321">
        <f t="shared" si="92"/>
        <v>0</v>
      </c>
      <c r="N85" s="321" t="str">
        <f t="shared" si="93"/>
        <v/>
      </c>
      <c r="O85" s="321" t="str">
        <f t="shared" si="94"/>
        <v/>
      </c>
      <c r="P85" s="321" t="str">
        <f t="shared" si="95"/>
        <v/>
      </c>
      <c r="Q85" s="490" t="str">
        <f t="shared" si="49"/>
        <v/>
      </c>
      <c r="R85" s="539"/>
      <c r="S85" s="141"/>
      <c r="T85" s="486"/>
      <c r="U85" s="501" t="str">
        <f t="shared" si="50"/>
        <v/>
      </c>
      <c r="V85" s="537" t="str">
        <f t="shared" si="51"/>
        <v/>
      </c>
      <c r="W85" s="537" t="str">
        <f t="shared" si="96"/>
        <v/>
      </c>
      <c r="X85" s="537" t="str">
        <f t="shared" si="52"/>
        <v/>
      </c>
      <c r="Y85" s="537" t="str">
        <f t="shared" si="53"/>
        <v/>
      </c>
      <c r="Z85" s="536"/>
      <c r="AA85" s="141"/>
      <c r="AB85" s="211"/>
      <c r="AC85" s="212" t="str">
        <f t="shared" si="54"/>
        <v/>
      </c>
      <c r="AD85" s="537" t="str">
        <f t="shared" si="55"/>
        <v/>
      </c>
      <c r="AE85" s="537" t="str">
        <f t="shared" si="56"/>
        <v/>
      </c>
      <c r="AF85" s="537" t="str">
        <f t="shared" si="57"/>
        <v/>
      </c>
      <c r="AG85" s="538" t="str">
        <f t="shared" si="58"/>
        <v/>
      </c>
      <c r="AH85" s="539"/>
      <c r="AI85" s="141"/>
      <c r="AJ85" s="486"/>
      <c r="AK85" s="507">
        <f t="shared" si="59"/>
        <v>0</v>
      </c>
      <c r="AL85" s="537" t="str">
        <f t="shared" si="60"/>
        <v/>
      </c>
      <c r="AM85" s="537" t="str">
        <f t="shared" si="61"/>
        <v/>
      </c>
      <c r="AN85" s="537" t="str">
        <f t="shared" si="62"/>
        <v/>
      </c>
      <c r="AO85" s="537" t="str">
        <f t="shared" si="63"/>
        <v/>
      </c>
      <c r="AP85" s="541" t="str">
        <f t="shared" si="97"/>
        <v/>
      </c>
      <c r="AQ85" s="536"/>
      <c r="AR85" s="141"/>
      <c r="AS85" s="211"/>
      <c r="AT85" s="211" t="str">
        <f t="shared" si="64"/>
        <v/>
      </c>
      <c r="AU85" s="537" t="str">
        <f t="shared" si="65"/>
        <v/>
      </c>
      <c r="AV85" s="537" t="str">
        <f t="shared" si="66"/>
        <v/>
      </c>
      <c r="AW85" s="538" t="str">
        <f t="shared" si="67"/>
        <v/>
      </c>
      <c r="AX85" s="539"/>
      <c r="AY85" s="141"/>
      <c r="AZ85" s="486"/>
      <c r="BA85" s="501" t="str">
        <f t="shared" si="68"/>
        <v/>
      </c>
      <c r="BB85" s="537" t="str">
        <f t="shared" si="69"/>
        <v/>
      </c>
      <c r="BC85" s="537"/>
      <c r="BD85" s="537" t="str">
        <f t="shared" si="70"/>
        <v/>
      </c>
      <c r="BE85" s="536"/>
      <c r="BF85" s="141"/>
      <c r="BG85" s="211"/>
      <c r="BH85" s="211" t="str">
        <f t="shared" si="71"/>
        <v/>
      </c>
      <c r="BI85" s="537" t="str">
        <f t="shared" si="72"/>
        <v/>
      </c>
      <c r="BJ85" s="537" t="str">
        <f t="shared" si="73"/>
        <v/>
      </c>
      <c r="BK85" s="538" t="str">
        <f t="shared" si="74"/>
        <v/>
      </c>
      <c r="BL85" s="539"/>
      <c r="BM85" s="141"/>
      <c r="BN85" s="486"/>
      <c r="BO85" s="501" t="e">
        <f t="shared" si="75"/>
        <v>#VALUE!</v>
      </c>
      <c r="BP85" s="537" t="str">
        <f t="shared" si="76"/>
        <v/>
      </c>
      <c r="BQ85" s="537" t="str">
        <f t="shared" si="77"/>
        <v/>
      </c>
      <c r="BR85" s="537" t="str">
        <f t="shared" si="78"/>
        <v/>
      </c>
      <c r="BS85" s="536"/>
      <c r="BT85" s="141"/>
      <c r="BU85" s="211"/>
      <c r="BV85" s="211" t="str">
        <f t="shared" si="79"/>
        <v/>
      </c>
      <c r="BW85" s="537" t="str">
        <f t="shared" si="80"/>
        <v/>
      </c>
      <c r="BX85" s="537" t="str">
        <f t="shared" si="81"/>
        <v/>
      </c>
      <c r="BY85" s="538" t="str">
        <f t="shared" si="82"/>
        <v/>
      </c>
      <c r="BZ85" s="539"/>
      <c r="CA85" s="141"/>
      <c r="CB85" s="486"/>
      <c r="CC85" s="483" t="str">
        <f t="shared" si="83"/>
        <v/>
      </c>
      <c r="CD85" s="153" t="str">
        <f t="shared" si="84"/>
        <v/>
      </c>
      <c r="CE85" s="153" t="str">
        <f t="shared" si="85"/>
        <v/>
      </c>
      <c r="CF85" s="153" t="str">
        <f t="shared" si="86"/>
        <v/>
      </c>
    </row>
    <row r="86" spans="1:84" ht="29.45" customHeight="1" x14ac:dyDescent="0.25">
      <c r="A86" s="354" t="str">
        <f>'N-Bedarf AL'!A86</f>
        <v/>
      </c>
      <c r="B86" s="354" t="str">
        <f>IF('N-Bedarf AL'!B86="","",'N-Bedarf AL'!B86)</f>
        <v/>
      </c>
      <c r="C86" s="305" t="str">
        <f>IF('N-Bedarf AL'!D86="","",'N-Bedarf AL'!D86)</f>
        <v/>
      </c>
      <c r="D86" s="32" t="str">
        <f>IF('N-Bedarf AL'!C86="","",'N-Bedarf AL'!C86)</f>
        <v/>
      </c>
      <c r="E86" s="32" t="str">
        <f>IF('N-Bedarf AL'!T86="","",'N-Bedarf AL'!T86)</f>
        <v/>
      </c>
      <c r="F86" s="32" t="str">
        <f>IF('P-Bedarf AL'!V88="","",'P-Bedarf AL'!V88)</f>
        <v/>
      </c>
      <c r="G86" s="32" t="str">
        <f>IF('P-Bedarf AL'!AB88="","",'P-Bedarf AL'!AB88)</f>
        <v/>
      </c>
      <c r="H86" s="345" t="str">
        <f t="shared" si="87"/>
        <v/>
      </c>
      <c r="I86" s="345" t="str">
        <f t="shared" si="88"/>
        <v/>
      </c>
      <c r="J86" s="345" t="str">
        <f t="shared" si="89"/>
        <v/>
      </c>
      <c r="K86" s="321">
        <f t="shared" si="90"/>
        <v>0</v>
      </c>
      <c r="L86" s="321">
        <f t="shared" si="91"/>
        <v>0</v>
      </c>
      <c r="M86" s="321">
        <f t="shared" si="92"/>
        <v>0</v>
      </c>
      <c r="N86" s="321" t="str">
        <f t="shared" si="93"/>
        <v/>
      </c>
      <c r="O86" s="321" t="str">
        <f t="shared" si="94"/>
        <v/>
      </c>
      <c r="P86" s="321" t="str">
        <f t="shared" si="95"/>
        <v/>
      </c>
      <c r="Q86" s="490" t="str">
        <f t="shared" si="49"/>
        <v/>
      </c>
      <c r="R86" s="539"/>
      <c r="S86" s="141"/>
      <c r="T86" s="486"/>
      <c r="U86" s="501" t="str">
        <f t="shared" si="50"/>
        <v/>
      </c>
      <c r="V86" s="537" t="str">
        <f t="shared" si="51"/>
        <v/>
      </c>
      <c r="W86" s="537" t="str">
        <f t="shared" si="96"/>
        <v/>
      </c>
      <c r="X86" s="537" t="str">
        <f t="shared" si="52"/>
        <v/>
      </c>
      <c r="Y86" s="537" t="str">
        <f t="shared" si="53"/>
        <v/>
      </c>
      <c r="Z86" s="536"/>
      <c r="AA86" s="141"/>
      <c r="AB86" s="211"/>
      <c r="AC86" s="212" t="str">
        <f t="shared" si="54"/>
        <v/>
      </c>
      <c r="AD86" s="537" t="str">
        <f t="shared" si="55"/>
        <v/>
      </c>
      <c r="AE86" s="537" t="str">
        <f t="shared" si="56"/>
        <v/>
      </c>
      <c r="AF86" s="537" t="str">
        <f t="shared" si="57"/>
        <v/>
      </c>
      <c r="AG86" s="538" t="str">
        <f t="shared" si="58"/>
        <v/>
      </c>
      <c r="AH86" s="539"/>
      <c r="AI86" s="141"/>
      <c r="AJ86" s="486"/>
      <c r="AK86" s="507">
        <f t="shared" si="59"/>
        <v>0</v>
      </c>
      <c r="AL86" s="537" t="str">
        <f t="shared" si="60"/>
        <v/>
      </c>
      <c r="AM86" s="537" t="str">
        <f t="shared" si="61"/>
        <v/>
      </c>
      <c r="AN86" s="537" t="str">
        <f t="shared" si="62"/>
        <v/>
      </c>
      <c r="AO86" s="537" t="str">
        <f t="shared" si="63"/>
        <v/>
      </c>
      <c r="AP86" s="541" t="str">
        <f t="shared" si="97"/>
        <v/>
      </c>
      <c r="AQ86" s="536"/>
      <c r="AR86" s="141"/>
      <c r="AS86" s="211"/>
      <c r="AT86" s="211" t="str">
        <f t="shared" si="64"/>
        <v/>
      </c>
      <c r="AU86" s="537" t="str">
        <f t="shared" si="65"/>
        <v/>
      </c>
      <c r="AV86" s="537" t="str">
        <f t="shared" si="66"/>
        <v/>
      </c>
      <c r="AW86" s="538" t="str">
        <f t="shared" si="67"/>
        <v/>
      </c>
      <c r="AX86" s="539"/>
      <c r="AY86" s="141"/>
      <c r="AZ86" s="486"/>
      <c r="BA86" s="501" t="str">
        <f t="shared" si="68"/>
        <v/>
      </c>
      <c r="BB86" s="537" t="str">
        <f t="shared" si="69"/>
        <v/>
      </c>
      <c r="BC86" s="537"/>
      <c r="BD86" s="537" t="str">
        <f t="shared" si="70"/>
        <v/>
      </c>
      <c r="BE86" s="536"/>
      <c r="BF86" s="141"/>
      <c r="BG86" s="211"/>
      <c r="BH86" s="211" t="str">
        <f t="shared" si="71"/>
        <v/>
      </c>
      <c r="BI86" s="537" t="str">
        <f t="shared" si="72"/>
        <v/>
      </c>
      <c r="BJ86" s="537" t="str">
        <f t="shared" si="73"/>
        <v/>
      </c>
      <c r="BK86" s="538" t="str">
        <f t="shared" si="74"/>
        <v/>
      </c>
      <c r="BL86" s="539"/>
      <c r="BM86" s="141"/>
      <c r="BN86" s="486"/>
      <c r="BO86" s="501" t="e">
        <f t="shared" si="75"/>
        <v>#VALUE!</v>
      </c>
      <c r="BP86" s="537" t="str">
        <f t="shared" si="76"/>
        <v/>
      </c>
      <c r="BQ86" s="537" t="str">
        <f t="shared" si="77"/>
        <v/>
      </c>
      <c r="BR86" s="537" t="str">
        <f t="shared" si="78"/>
        <v/>
      </c>
      <c r="BS86" s="536"/>
      <c r="BT86" s="141"/>
      <c r="BU86" s="211"/>
      <c r="BV86" s="211" t="str">
        <f t="shared" si="79"/>
        <v/>
      </c>
      <c r="BW86" s="537" t="str">
        <f t="shared" si="80"/>
        <v/>
      </c>
      <c r="BX86" s="537" t="str">
        <f t="shared" si="81"/>
        <v/>
      </c>
      <c r="BY86" s="538" t="str">
        <f t="shared" si="82"/>
        <v/>
      </c>
      <c r="BZ86" s="539"/>
      <c r="CA86" s="141"/>
      <c r="CB86" s="486"/>
      <c r="CC86" s="483" t="str">
        <f t="shared" si="83"/>
        <v/>
      </c>
      <c r="CD86" s="153" t="str">
        <f t="shared" si="84"/>
        <v/>
      </c>
      <c r="CE86" s="153" t="str">
        <f t="shared" si="85"/>
        <v/>
      </c>
      <c r="CF86" s="153" t="str">
        <f t="shared" si="86"/>
        <v/>
      </c>
    </row>
    <row r="87" spans="1:84" ht="29.45" customHeight="1" x14ac:dyDescent="0.25">
      <c r="A87" s="354" t="str">
        <f>'N-Bedarf AL'!A87</f>
        <v/>
      </c>
      <c r="B87" s="354" t="str">
        <f>IF('N-Bedarf AL'!B87="","",'N-Bedarf AL'!B87)</f>
        <v/>
      </c>
      <c r="C87" s="305" t="str">
        <f>IF('N-Bedarf AL'!D87="","",'N-Bedarf AL'!D87)</f>
        <v/>
      </c>
      <c r="D87" s="32" t="str">
        <f>IF('N-Bedarf AL'!C87="","",'N-Bedarf AL'!C87)</f>
        <v/>
      </c>
      <c r="E87" s="32" t="str">
        <f>IF('N-Bedarf AL'!T87="","",'N-Bedarf AL'!T87)</f>
        <v/>
      </c>
      <c r="F87" s="32" t="str">
        <f>IF('P-Bedarf AL'!V89="","",'P-Bedarf AL'!V89)</f>
        <v/>
      </c>
      <c r="G87" s="32" t="str">
        <f>IF('P-Bedarf AL'!AB89="","",'P-Bedarf AL'!AB89)</f>
        <v/>
      </c>
      <c r="H87" s="345" t="str">
        <f t="shared" si="87"/>
        <v/>
      </c>
      <c r="I87" s="345" t="str">
        <f t="shared" si="88"/>
        <v/>
      </c>
      <c r="J87" s="345" t="str">
        <f t="shared" si="89"/>
        <v/>
      </c>
      <c r="K87" s="321">
        <f t="shared" si="90"/>
        <v>0</v>
      </c>
      <c r="L87" s="321">
        <f t="shared" si="91"/>
        <v>0</v>
      </c>
      <c r="M87" s="321">
        <f t="shared" si="92"/>
        <v>0</v>
      </c>
      <c r="N87" s="321" t="str">
        <f t="shared" si="93"/>
        <v/>
      </c>
      <c r="O87" s="321" t="str">
        <f t="shared" si="94"/>
        <v/>
      </c>
      <c r="P87" s="321" t="str">
        <f t="shared" si="95"/>
        <v/>
      </c>
      <c r="Q87" s="490" t="str">
        <f t="shared" si="49"/>
        <v/>
      </c>
      <c r="R87" s="539"/>
      <c r="S87" s="141"/>
      <c r="T87" s="486"/>
      <c r="U87" s="501" t="str">
        <f t="shared" si="50"/>
        <v/>
      </c>
      <c r="V87" s="537" t="str">
        <f t="shared" si="51"/>
        <v/>
      </c>
      <c r="W87" s="537" t="str">
        <f t="shared" si="96"/>
        <v/>
      </c>
      <c r="X87" s="537" t="str">
        <f t="shared" si="52"/>
        <v/>
      </c>
      <c r="Y87" s="537" t="str">
        <f t="shared" si="53"/>
        <v/>
      </c>
      <c r="Z87" s="536"/>
      <c r="AA87" s="141"/>
      <c r="AB87" s="211"/>
      <c r="AC87" s="212" t="str">
        <f t="shared" si="54"/>
        <v/>
      </c>
      <c r="AD87" s="537" t="str">
        <f t="shared" si="55"/>
        <v/>
      </c>
      <c r="AE87" s="537" t="str">
        <f t="shared" si="56"/>
        <v/>
      </c>
      <c r="AF87" s="537" t="str">
        <f t="shared" si="57"/>
        <v/>
      </c>
      <c r="AG87" s="538" t="str">
        <f t="shared" si="58"/>
        <v/>
      </c>
      <c r="AH87" s="539"/>
      <c r="AI87" s="141"/>
      <c r="AJ87" s="486"/>
      <c r="AK87" s="507">
        <f t="shared" si="59"/>
        <v>0</v>
      </c>
      <c r="AL87" s="537" t="str">
        <f t="shared" si="60"/>
        <v/>
      </c>
      <c r="AM87" s="537" t="str">
        <f t="shared" si="61"/>
        <v/>
      </c>
      <c r="AN87" s="537" t="str">
        <f t="shared" si="62"/>
        <v/>
      </c>
      <c r="AO87" s="537" t="str">
        <f t="shared" si="63"/>
        <v/>
      </c>
      <c r="AP87" s="541" t="str">
        <f t="shared" si="97"/>
        <v/>
      </c>
      <c r="AQ87" s="536"/>
      <c r="AR87" s="141"/>
      <c r="AS87" s="211"/>
      <c r="AT87" s="211" t="str">
        <f t="shared" si="64"/>
        <v/>
      </c>
      <c r="AU87" s="537" t="str">
        <f t="shared" si="65"/>
        <v/>
      </c>
      <c r="AV87" s="537" t="str">
        <f t="shared" si="66"/>
        <v/>
      </c>
      <c r="AW87" s="538" t="str">
        <f t="shared" si="67"/>
        <v/>
      </c>
      <c r="AX87" s="539"/>
      <c r="AY87" s="141"/>
      <c r="AZ87" s="486"/>
      <c r="BA87" s="501" t="str">
        <f t="shared" si="68"/>
        <v/>
      </c>
      <c r="BB87" s="537" t="str">
        <f t="shared" si="69"/>
        <v/>
      </c>
      <c r="BC87" s="537"/>
      <c r="BD87" s="537" t="str">
        <f t="shared" si="70"/>
        <v/>
      </c>
      <c r="BE87" s="536"/>
      <c r="BF87" s="141"/>
      <c r="BG87" s="211"/>
      <c r="BH87" s="211" t="str">
        <f t="shared" si="71"/>
        <v/>
      </c>
      <c r="BI87" s="537" t="str">
        <f t="shared" si="72"/>
        <v/>
      </c>
      <c r="BJ87" s="537" t="str">
        <f t="shared" si="73"/>
        <v/>
      </c>
      <c r="BK87" s="538" t="str">
        <f t="shared" si="74"/>
        <v/>
      </c>
      <c r="BL87" s="539"/>
      <c r="BM87" s="141"/>
      <c r="BN87" s="486"/>
      <c r="BO87" s="501" t="e">
        <f t="shared" si="75"/>
        <v>#VALUE!</v>
      </c>
      <c r="BP87" s="537" t="str">
        <f t="shared" si="76"/>
        <v/>
      </c>
      <c r="BQ87" s="537" t="str">
        <f t="shared" si="77"/>
        <v/>
      </c>
      <c r="BR87" s="537" t="str">
        <f t="shared" si="78"/>
        <v/>
      </c>
      <c r="BS87" s="536"/>
      <c r="BT87" s="141"/>
      <c r="BU87" s="211"/>
      <c r="BV87" s="211" t="str">
        <f t="shared" si="79"/>
        <v/>
      </c>
      <c r="BW87" s="537" t="str">
        <f t="shared" si="80"/>
        <v/>
      </c>
      <c r="BX87" s="537" t="str">
        <f t="shared" si="81"/>
        <v/>
      </c>
      <c r="BY87" s="538" t="str">
        <f t="shared" si="82"/>
        <v/>
      </c>
      <c r="BZ87" s="539"/>
      <c r="CA87" s="141"/>
      <c r="CB87" s="486"/>
      <c r="CC87" s="483" t="str">
        <f t="shared" si="83"/>
        <v/>
      </c>
      <c r="CD87" s="153" t="str">
        <f t="shared" si="84"/>
        <v/>
      </c>
      <c r="CE87" s="153" t="str">
        <f t="shared" si="85"/>
        <v/>
      </c>
      <c r="CF87" s="153" t="str">
        <f t="shared" si="86"/>
        <v/>
      </c>
    </row>
    <row r="88" spans="1:84" ht="29.45" customHeight="1" x14ac:dyDescent="0.25">
      <c r="A88" s="354" t="str">
        <f>'N-Bedarf AL'!A88</f>
        <v/>
      </c>
      <c r="B88" s="354" t="str">
        <f>IF('N-Bedarf AL'!B88="","",'N-Bedarf AL'!B88)</f>
        <v/>
      </c>
      <c r="C88" s="305" t="str">
        <f>IF('N-Bedarf AL'!D88="","",'N-Bedarf AL'!D88)</f>
        <v/>
      </c>
      <c r="D88" s="32" t="str">
        <f>IF('N-Bedarf AL'!C88="","",'N-Bedarf AL'!C88)</f>
        <v/>
      </c>
      <c r="E88" s="32" t="str">
        <f>IF('N-Bedarf AL'!T88="","",'N-Bedarf AL'!T88)</f>
        <v/>
      </c>
      <c r="F88" s="32" t="str">
        <f>IF('P-Bedarf AL'!V90="","",'P-Bedarf AL'!V90)</f>
        <v/>
      </c>
      <c r="G88" s="32" t="str">
        <f>IF('P-Bedarf AL'!AB90="","",'P-Bedarf AL'!AB90)</f>
        <v/>
      </c>
      <c r="H88" s="345" t="str">
        <f t="shared" si="87"/>
        <v/>
      </c>
      <c r="I88" s="345" t="str">
        <f t="shared" si="88"/>
        <v/>
      </c>
      <c r="J88" s="345" t="str">
        <f t="shared" si="89"/>
        <v/>
      </c>
      <c r="K88" s="321">
        <f t="shared" si="90"/>
        <v>0</v>
      </c>
      <c r="L88" s="321">
        <f t="shared" si="91"/>
        <v>0</v>
      </c>
      <c r="M88" s="321">
        <f t="shared" si="92"/>
        <v>0</v>
      </c>
      <c r="N88" s="321" t="str">
        <f t="shared" si="93"/>
        <v/>
      </c>
      <c r="O88" s="321" t="str">
        <f t="shared" si="94"/>
        <v/>
      </c>
      <c r="P88" s="321" t="str">
        <f t="shared" si="95"/>
        <v/>
      </c>
      <c r="Q88" s="490" t="str">
        <f t="shared" si="49"/>
        <v/>
      </c>
      <c r="R88" s="539"/>
      <c r="S88" s="141"/>
      <c r="T88" s="486"/>
      <c r="U88" s="501" t="str">
        <f t="shared" si="50"/>
        <v/>
      </c>
      <c r="V88" s="537" t="str">
        <f t="shared" si="51"/>
        <v/>
      </c>
      <c r="W88" s="537" t="str">
        <f t="shared" si="96"/>
        <v/>
      </c>
      <c r="X88" s="537" t="str">
        <f t="shared" si="52"/>
        <v/>
      </c>
      <c r="Y88" s="537" t="str">
        <f t="shared" si="53"/>
        <v/>
      </c>
      <c r="Z88" s="536"/>
      <c r="AA88" s="141"/>
      <c r="AB88" s="211"/>
      <c r="AC88" s="212" t="str">
        <f t="shared" si="54"/>
        <v/>
      </c>
      <c r="AD88" s="537" t="str">
        <f t="shared" si="55"/>
        <v/>
      </c>
      <c r="AE88" s="537" t="str">
        <f t="shared" si="56"/>
        <v/>
      </c>
      <c r="AF88" s="537" t="str">
        <f t="shared" si="57"/>
        <v/>
      </c>
      <c r="AG88" s="538" t="str">
        <f t="shared" si="58"/>
        <v/>
      </c>
      <c r="AH88" s="539"/>
      <c r="AI88" s="141"/>
      <c r="AJ88" s="486"/>
      <c r="AK88" s="507">
        <f t="shared" si="59"/>
        <v>0</v>
      </c>
      <c r="AL88" s="537" t="str">
        <f t="shared" si="60"/>
        <v/>
      </c>
      <c r="AM88" s="537" t="str">
        <f t="shared" si="61"/>
        <v/>
      </c>
      <c r="AN88" s="537" t="str">
        <f t="shared" si="62"/>
        <v/>
      </c>
      <c r="AO88" s="537" t="str">
        <f t="shared" si="63"/>
        <v/>
      </c>
      <c r="AP88" s="541" t="str">
        <f t="shared" si="97"/>
        <v/>
      </c>
      <c r="AQ88" s="536"/>
      <c r="AR88" s="141"/>
      <c r="AS88" s="211"/>
      <c r="AT88" s="211" t="str">
        <f t="shared" si="64"/>
        <v/>
      </c>
      <c r="AU88" s="537" t="str">
        <f t="shared" si="65"/>
        <v/>
      </c>
      <c r="AV88" s="537" t="str">
        <f t="shared" si="66"/>
        <v/>
      </c>
      <c r="AW88" s="538" t="str">
        <f t="shared" si="67"/>
        <v/>
      </c>
      <c r="AX88" s="539"/>
      <c r="AY88" s="141"/>
      <c r="AZ88" s="486"/>
      <c r="BA88" s="501" t="str">
        <f t="shared" si="68"/>
        <v/>
      </c>
      <c r="BB88" s="537" t="str">
        <f t="shared" si="69"/>
        <v/>
      </c>
      <c r="BC88" s="537"/>
      <c r="BD88" s="537" t="str">
        <f t="shared" si="70"/>
        <v/>
      </c>
      <c r="BE88" s="536"/>
      <c r="BF88" s="141"/>
      <c r="BG88" s="211"/>
      <c r="BH88" s="211" t="str">
        <f t="shared" si="71"/>
        <v/>
      </c>
      <c r="BI88" s="537" t="str">
        <f t="shared" si="72"/>
        <v/>
      </c>
      <c r="BJ88" s="537" t="str">
        <f t="shared" si="73"/>
        <v/>
      </c>
      <c r="BK88" s="538" t="str">
        <f t="shared" si="74"/>
        <v/>
      </c>
      <c r="BL88" s="539"/>
      <c r="BM88" s="141"/>
      <c r="BN88" s="486"/>
      <c r="BO88" s="501" t="e">
        <f t="shared" si="75"/>
        <v>#VALUE!</v>
      </c>
      <c r="BP88" s="537" t="str">
        <f t="shared" si="76"/>
        <v/>
      </c>
      <c r="BQ88" s="537" t="str">
        <f t="shared" si="77"/>
        <v/>
      </c>
      <c r="BR88" s="537" t="str">
        <f t="shared" si="78"/>
        <v/>
      </c>
      <c r="BS88" s="536"/>
      <c r="BT88" s="141"/>
      <c r="BU88" s="211"/>
      <c r="BV88" s="211" t="str">
        <f t="shared" si="79"/>
        <v/>
      </c>
      <c r="BW88" s="537" t="str">
        <f t="shared" si="80"/>
        <v/>
      </c>
      <c r="BX88" s="537" t="str">
        <f t="shared" si="81"/>
        <v/>
      </c>
      <c r="BY88" s="538" t="str">
        <f t="shared" si="82"/>
        <v/>
      </c>
      <c r="BZ88" s="539"/>
      <c r="CA88" s="141"/>
      <c r="CB88" s="486"/>
      <c r="CC88" s="483" t="str">
        <f t="shared" si="83"/>
        <v/>
      </c>
      <c r="CD88" s="153" t="str">
        <f t="shared" si="84"/>
        <v/>
      </c>
      <c r="CE88" s="153" t="str">
        <f t="shared" si="85"/>
        <v/>
      </c>
      <c r="CF88" s="153" t="str">
        <f t="shared" si="86"/>
        <v/>
      </c>
    </row>
    <row r="89" spans="1:84" ht="29.45" customHeight="1" x14ac:dyDescent="0.25">
      <c r="A89" s="354" t="str">
        <f>'N-Bedarf AL'!A89</f>
        <v/>
      </c>
      <c r="B89" s="354" t="str">
        <f>IF('N-Bedarf AL'!B89="","",'N-Bedarf AL'!B89)</f>
        <v/>
      </c>
      <c r="C89" s="305" t="str">
        <f>IF('N-Bedarf AL'!D89="","",'N-Bedarf AL'!D89)</f>
        <v/>
      </c>
      <c r="D89" s="32" t="str">
        <f>IF('N-Bedarf AL'!C89="","",'N-Bedarf AL'!C89)</f>
        <v/>
      </c>
      <c r="E89" s="32" t="str">
        <f>IF('N-Bedarf AL'!T89="","",'N-Bedarf AL'!T89)</f>
        <v/>
      </c>
      <c r="F89" s="32" t="str">
        <f>IF('P-Bedarf AL'!V91="","",'P-Bedarf AL'!V91)</f>
        <v/>
      </c>
      <c r="G89" s="32" t="str">
        <f>IF('P-Bedarf AL'!AB91="","",'P-Bedarf AL'!AB91)</f>
        <v/>
      </c>
      <c r="H89" s="345" t="str">
        <f t="shared" si="87"/>
        <v/>
      </c>
      <c r="I89" s="345" t="str">
        <f t="shared" si="88"/>
        <v/>
      </c>
      <c r="J89" s="345" t="str">
        <f t="shared" si="89"/>
        <v/>
      </c>
      <c r="K89" s="321">
        <f t="shared" si="90"/>
        <v>0</v>
      </c>
      <c r="L89" s="321">
        <f t="shared" si="91"/>
        <v>0</v>
      </c>
      <c r="M89" s="321">
        <f t="shared" si="92"/>
        <v>0</v>
      </c>
      <c r="N89" s="321" t="str">
        <f t="shared" si="93"/>
        <v/>
      </c>
      <c r="O89" s="321" t="str">
        <f t="shared" si="94"/>
        <v/>
      </c>
      <c r="P89" s="321" t="str">
        <f t="shared" si="95"/>
        <v/>
      </c>
      <c r="Q89" s="490" t="str">
        <f t="shared" si="49"/>
        <v/>
      </c>
      <c r="R89" s="539"/>
      <c r="S89" s="141"/>
      <c r="T89" s="486"/>
      <c r="U89" s="501" t="str">
        <f t="shared" si="50"/>
        <v/>
      </c>
      <c r="V89" s="537" t="str">
        <f t="shared" si="51"/>
        <v/>
      </c>
      <c r="W89" s="537" t="str">
        <f t="shared" si="96"/>
        <v/>
      </c>
      <c r="X89" s="537" t="str">
        <f t="shared" si="52"/>
        <v/>
      </c>
      <c r="Y89" s="537" t="str">
        <f t="shared" si="53"/>
        <v/>
      </c>
      <c r="Z89" s="536"/>
      <c r="AA89" s="141"/>
      <c r="AB89" s="211"/>
      <c r="AC89" s="212" t="str">
        <f t="shared" si="54"/>
        <v/>
      </c>
      <c r="AD89" s="537" t="str">
        <f t="shared" si="55"/>
        <v/>
      </c>
      <c r="AE89" s="537" t="str">
        <f t="shared" si="56"/>
        <v/>
      </c>
      <c r="AF89" s="537" t="str">
        <f t="shared" si="57"/>
        <v/>
      </c>
      <c r="AG89" s="538" t="str">
        <f t="shared" si="58"/>
        <v/>
      </c>
      <c r="AH89" s="539"/>
      <c r="AI89" s="141"/>
      <c r="AJ89" s="486"/>
      <c r="AK89" s="507">
        <f t="shared" si="59"/>
        <v>0</v>
      </c>
      <c r="AL89" s="537" t="str">
        <f t="shared" si="60"/>
        <v/>
      </c>
      <c r="AM89" s="537" t="str">
        <f t="shared" si="61"/>
        <v/>
      </c>
      <c r="AN89" s="537" t="str">
        <f t="shared" si="62"/>
        <v/>
      </c>
      <c r="AO89" s="537" t="str">
        <f t="shared" si="63"/>
        <v/>
      </c>
      <c r="AP89" s="541" t="str">
        <f t="shared" si="97"/>
        <v/>
      </c>
      <c r="AQ89" s="536"/>
      <c r="AR89" s="141"/>
      <c r="AS89" s="211"/>
      <c r="AT89" s="211" t="str">
        <f t="shared" si="64"/>
        <v/>
      </c>
      <c r="AU89" s="537" t="str">
        <f t="shared" si="65"/>
        <v/>
      </c>
      <c r="AV89" s="537" t="str">
        <f t="shared" si="66"/>
        <v/>
      </c>
      <c r="AW89" s="538" t="str">
        <f t="shared" si="67"/>
        <v/>
      </c>
      <c r="AX89" s="539"/>
      <c r="AY89" s="141"/>
      <c r="AZ89" s="486"/>
      <c r="BA89" s="501" t="str">
        <f t="shared" si="68"/>
        <v/>
      </c>
      <c r="BB89" s="537" t="str">
        <f t="shared" si="69"/>
        <v/>
      </c>
      <c r="BC89" s="537"/>
      <c r="BD89" s="537" t="str">
        <f t="shared" si="70"/>
        <v/>
      </c>
      <c r="BE89" s="536"/>
      <c r="BF89" s="141"/>
      <c r="BG89" s="211"/>
      <c r="BH89" s="211" t="str">
        <f t="shared" si="71"/>
        <v/>
      </c>
      <c r="BI89" s="537" t="str">
        <f t="shared" si="72"/>
        <v/>
      </c>
      <c r="BJ89" s="537" t="str">
        <f t="shared" si="73"/>
        <v/>
      </c>
      <c r="BK89" s="538" t="str">
        <f t="shared" si="74"/>
        <v/>
      </c>
      <c r="BL89" s="539"/>
      <c r="BM89" s="141"/>
      <c r="BN89" s="486"/>
      <c r="BO89" s="501" t="e">
        <f t="shared" si="75"/>
        <v>#VALUE!</v>
      </c>
      <c r="BP89" s="537" t="str">
        <f t="shared" si="76"/>
        <v/>
      </c>
      <c r="BQ89" s="537" t="str">
        <f t="shared" si="77"/>
        <v/>
      </c>
      <c r="BR89" s="537" t="str">
        <f t="shared" si="78"/>
        <v/>
      </c>
      <c r="BS89" s="536"/>
      <c r="BT89" s="141"/>
      <c r="BU89" s="211"/>
      <c r="BV89" s="211" t="str">
        <f t="shared" si="79"/>
        <v/>
      </c>
      <c r="BW89" s="537" t="str">
        <f t="shared" si="80"/>
        <v/>
      </c>
      <c r="BX89" s="537" t="str">
        <f t="shared" si="81"/>
        <v/>
      </c>
      <c r="BY89" s="538" t="str">
        <f t="shared" si="82"/>
        <v/>
      </c>
      <c r="BZ89" s="539"/>
      <c r="CA89" s="141"/>
      <c r="CB89" s="486"/>
      <c r="CC89" s="483" t="str">
        <f t="shared" si="83"/>
        <v/>
      </c>
      <c r="CD89" s="153" t="str">
        <f t="shared" si="84"/>
        <v/>
      </c>
      <c r="CE89" s="153" t="str">
        <f t="shared" si="85"/>
        <v/>
      </c>
      <c r="CF89" s="153" t="str">
        <f t="shared" si="86"/>
        <v/>
      </c>
    </row>
    <row r="90" spans="1:84" ht="29.45" customHeight="1" x14ac:dyDescent="0.25">
      <c r="A90" s="354" t="str">
        <f>'N-Bedarf AL'!A90</f>
        <v/>
      </c>
      <c r="B90" s="354" t="str">
        <f>IF('N-Bedarf AL'!B90="","",'N-Bedarf AL'!B90)</f>
        <v/>
      </c>
      <c r="C90" s="305" t="str">
        <f>IF('N-Bedarf AL'!D90="","",'N-Bedarf AL'!D90)</f>
        <v/>
      </c>
      <c r="D90" s="32" t="str">
        <f>IF('N-Bedarf AL'!C90="","",'N-Bedarf AL'!C90)</f>
        <v/>
      </c>
      <c r="E90" s="32" t="str">
        <f>IF('N-Bedarf AL'!T90="","",'N-Bedarf AL'!T90)</f>
        <v/>
      </c>
      <c r="F90" s="32" t="str">
        <f>IF('P-Bedarf AL'!V92="","",'P-Bedarf AL'!V92)</f>
        <v/>
      </c>
      <c r="G90" s="32" t="str">
        <f>IF('P-Bedarf AL'!AB92="","",'P-Bedarf AL'!AB92)</f>
        <v/>
      </c>
      <c r="H90" s="345" t="str">
        <f t="shared" si="87"/>
        <v/>
      </c>
      <c r="I90" s="345" t="str">
        <f t="shared" si="88"/>
        <v/>
      </c>
      <c r="J90" s="345" t="str">
        <f t="shared" si="89"/>
        <v/>
      </c>
      <c r="K90" s="321">
        <f t="shared" si="90"/>
        <v>0</v>
      </c>
      <c r="L90" s="321">
        <f t="shared" si="91"/>
        <v>0</v>
      </c>
      <c r="M90" s="321">
        <f t="shared" si="92"/>
        <v>0</v>
      </c>
      <c r="N90" s="321" t="str">
        <f t="shared" si="93"/>
        <v/>
      </c>
      <c r="O90" s="321" t="str">
        <f t="shared" si="94"/>
        <v/>
      </c>
      <c r="P90" s="321" t="str">
        <f t="shared" si="95"/>
        <v/>
      </c>
      <c r="Q90" s="490" t="str">
        <f t="shared" si="49"/>
        <v/>
      </c>
      <c r="R90" s="539"/>
      <c r="S90" s="141"/>
      <c r="T90" s="486"/>
      <c r="U90" s="501" t="str">
        <f t="shared" si="50"/>
        <v/>
      </c>
      <c r="V90" s="537" t="str">
        <f t="shared" si="51"/>
        <v/>
      </c>
      <c r="W90" s="537" t="str">
        <f t="shared" si="96"/>
        <v/>
      </c>
      <c r="X90" s="537" t="str">
        <f t="shared" si="52"/>
        <v/>
      </c>
      <c r="Y90" s="537" t="str">
        <f t="shared" si="53"/>
        <v/>
      </c>
      <c r="Z90" s="536"/>
      <c r="AA90" s="141"/>
      <c r="AB90" s="211"/>
      <c r="AC90" s="212" t="str">
        <f t="shared" si="54"/>
        <v/>
      </c>
      <c r="AD90" s="537" t="str">
        <f t="shared" si="55"/>
        <v/>
      </c>
      <c r="AE90" s="537" t="str">
        <f t="shared" si="56"/>
        <v/>
      </c>
      <c r="AF90" s="537" t="str">
        <f t="shared" si="57"/>
        <v/>
      </c>
      <c r="AG90" s="538" t="str">
        <f t="shared" si="58"/>
        <v/>
      </c>
      <c r="AH90" s="539"/>
      <c r="AI90" s="141"/>
      <c r="AJ90" s="486"/>
      <c r="AK90" s="507">
        <f t="shared" si="59"/>
        <v>0</v>
      </c>
      <c r="AL90" s="537" t="str">
        <f t="shared" si="60"/>
        <v/>
      </c>
      <c r="AM90" s="537" t="str">
        <f t="shared" si="61"/>
        <v/>
      </c>
      <c r="AN90" s="537" t="str">
        <f t="shared" si="62"/>
        <v/>
      </c>
      <c r="AO90" s="537" t="str">
        <f t="shared" si="63"/>
        <v/>
      </c>
      <c r="AP90" s="541" t="str">
        <f t="shared" si="97"/>
        <v/>
      </c>
      <c r="AQ90" s="536"/>
      <c r="AR90" s="141"/>
      <c r="AS90" s="211"/>
      <c r="AT90" s="211" t="str">
        <f t="shared" si="64"/>
        <v/>
      </c>
      <c r="AU90" s="537" t="str">
        <f t="shared" si="65"/>
        <v/>
      </c>
      <c r="AV90" s="537" t="str">
        <f t="shared" si="66"/>
        <v/>
      </c>
      <c r="AW90" s="538" t="str">
        <f t="shared" si="67"/>
        <v/>
      </c>
      <c r="AX90" s="539"/>
      <c r="AY90" s="141"/>
      <c r="AZ90" s="486"/>
      <c r="BA90" s="501" t="str">
        <f t="shared" si="68"/>
        <v/>
      </c>
      <c r="BB90" s="537" t="str">
        <f t="shared" si="69"/>
        <v/>
      </c>
      <c r="BC90" s="537"/>
      <c r="BD90" s="537" t="str">
        <f t="shared" si="70"/>
        <v/>
      </c>
      <c r="BE90" s="536"/>
      <c r="BF90" s="141"/>
      <c r="BG90" s="211"/>
      <c r="BH90" s="211" t="str">
        <f t="shared" si="71"/>
        <v/>
      </c>
      <c r="BI90" s="537" t="str">
        <f t="shared" si="72"/>
        <v/>
      </c>
      <c r="BJ90" s="537" t="str">
        <f t="shared" si="73"/>
        <v/>
      </c>
      <c r="BK90" s="538" t="str">
        <f t="shared" si="74"/>
        <v/>
      </c>
      <c r="BL90" s="539"/>
      <c r="BM90" s="141"/>
      <c r="BN90" s="486"/>
      <c r="BO90" s="501" t="e">
        <f t="shared" si="75"/>
        <v>#VALUE!</v>
      </c>
      <c r="BP90" s="537" t="str">
        <f t="shared" si="76"/>
        <v/>
      </c>
      <c r="BQ90" s="537" t="str">
        <f t="shared" si="77"/>
        <v/>
      </c>
      <c r="BR90" s="537" t="str">
        <f t="shared" si="78"/>
        <v/>
      </c>
      <c r="BS90" s="536"/>
      <c r="BT90" s="141"/>
      <c r="BU90" s="211"/>
      <c r="BV90" s="211" t="str">
        <f t="shared" si="79"/>
        <v/>
      </c>
      <c r="BW90" s="537" t="str">
        <f t="shared" si="80"/>
        <v/>
      </c>
      <c r="BX90" s="537" t="str">
        <f t="shared" si="81"/>
        <v/>
      </c>
      <c r="BY90" s="538" t="str">
        <f t="shared" si="82"/>
        <v/>
      </c>
      <c r="BZ90" s="539"/>
      <c r="CA90" s="141"/>
      <c r="CB90" s="486"/>
      <c r="CC90" s="483" t="str">
        <f t="shared" si="83"/>
        <v/>
      </c>
      <c r="CD90" s="153" t="str">
        <f t="shared" si="84"/>
        <v/>
      </c>
      <c r="CE90" s="153" t="str">
        <f t="shared" si="85"/>
        <v/>
      </c>
      <c r="CF90" s="153" t="str">
        <f t="shared" si="86"/>
        <v/>
      </c>
    </row>
    <row r="91" spans="1:84" ht="29.45" customHeight="1" x14ac:dyDescent="0.25">
      <c r="A91" s="354" t="str">
        <f>'N-Bedarf AL'!A91</f>
        <v/>
      </c>
      <c r="B91" s="354" t="str">
        <f>IF('N-Bedarf AL'!B91="","",'N-Bedarf AL'!B91)</f>
        <v/>
      </c>
      <c r="C91" s="305" t="str">
        <f>IF('N-Bedarf AL'!D91="","",'N-Bedarf AL'!D91)</f>
        <v/>
      </c>
      <c r="D91" s="32" t="str">
        <f>IF('N-Bedarf AL'!C91="","",'N-Bedarf AL'!C91)</f>
        <v/>
      </c>
      <c r="E91" s="32" t="str">
        <f>IF('N-Bedarf AL'!T91="","",'N-Bedarf AL'!T91)</f>
        <v/>
      </c>
      <c r="F91" s="32" t="str">
        <f>IF('P-Bedarf AL'!V93="","",'P-Bedarf AL'!V93)</f>
        <v/>
      </c>
      <c r="G91" s="32" t="str">
        <f>IF('P-Bedarf AL'!AB93="","",'P-Bedarf AL'!AB93)</f>
        <v/>
      </c>
      <c r="H91" s="345" t="str">
        <f t="shared" si="87"/>
        <v/>
      </c>
      <c r="I91" s="345" t="str">
        <f t="shared" si="88"/>
        <v/>
      </c>
      <c r="J91" s="345" t="str">
        <f t="shared" si="89"/>
        <v/>
      </c>
      <c r="K91" s="321">
        <f t="shared" si="90"/>
        <v>0</v>
      </c>
      <c r="L91" s="321">
        <f t="shared" si="91"/>
        <v>0</v>
      </c>
      <c r="M91" s="321">
        <f t="shared" si="92"/>
        <v>0</v>
      </c>
      <c r="N91" s="321" t="str">
        <f t="shared" si="93"/>
        <v/>
      </c>
      <c r="O91" s="321" t="str">
        <f t="shared" si="94"/>
        <v/>
      </c>
      <c r="P91" s="321" t="str">
        <f t="shared" si="95"/>
        <v/>
      </c>
      <c r="Q91" s="490" t="str">
        <f t="shared" si="49"/>
        <v/>
      </c>
      <c r="R91" s="539"/>
      <c r="S91" s="141"/>
      <c r="T91" s="486"/>
      <c r="U91" s="501" t="str">
        <f t="shared" si="50"/>
        <v/>
      </c>
      <c r="V91" s="537" t="str">
        <f t="shared" si="51"/>
        <v/>
      </c>
      <c r="W91" s="537" t="str">
        <f t="shared" si="96"/>
        <v/>
      </c>
      <c r="X91" s="537" t="str">
        <f t="shared" si="52"/>
        <v/>
      </c>
      <c r="Y91" s="537" t="str">
        <f t="shared" si="53"/>
        <v/>
      </c>
      <c r="Z91" s="536"/>
      <c r="AA91" s="141"/>
      <c r="AB91" s="211"/>
      <c r="AC91" s="212" t="str">
        <f t="shared" si="54"/>
        <v/>
      </c>
      <c r="AD91" s="537" t="str">
        <f t="shared" si="55"/>
        <v/>
      </c>
      <c r="AE91" s="537" t="str">
        <f t="shared" si="56"/>
        <v/>
      </c>
      <c r="AF91" s="537" t="str">
        <f t="shared" si="57"/>
        <v/>
      </c>
      <c r="AG91" s="538" t="str">
        <f t="shared" si="58"/>
        <v/>
      </c>
      <c r="AH91" s="539"/>
      <c r="AI91" s="141"/>
      <c r="AJ91" s="486"/>
      <c r="AK91" s="507">
        <f t="shared" si="59"/>
        <v>0</v>
      </c>
      <c r="AL91" s="537" t="str">
        <f t="shared" si="60"/>
        <v/>
      </c>
      <c r="AM91" s="537" t="str">
        <f t="shared" si="61"/>
        <v/>
      </c>
      <c r="AN91" s="537" t="str">
        <f t="shared" si="62"/>
        <v/>
      </c>
      <c r="AO91" s="537" t="str">
        <f t="shared" si="63"/>
        <v/>
      </c>
      <c r="AP91" s="541" t="str">
        <f t="shared" si="97"/>
        <v/>
      </c>
      <c r="AQ91" s="536"/>
      <c r="AR91" s="141"/>
      <c r="AS91" s="211"/>
      <c r="AT91" s="211" t="str">
        <f t="shared" si="64"/>
        <v/>
      </c>
      <c r="AU91" s="537" t="str">
        <f t="shared" si="65"/>
        <v/>
      </c>
      <c r="AV91" s="537" t="str">
        <f t="shared" si="66"/>
        <v/>
      </c>
      <c r="AW91" s="538" t="str">
        <f t="shared" si="67"/>
        <v/>
      </c>
      <c r="AX91" s="539"/>
      <c r="AY91" s="141"/>
      <c r="AZ91" s="486"/>
      <c r="BA91" s="501" t="str">
        <f t="shared" si="68"/>
        <v/>
      </c>
      <c r="BB91" s="537" t="str">
        <f t="shared" si="69"/>
        <v/>
      </c>
      <c r="BC91" s="537"/>
      <c r="BD91" s="537" t="str">
        <f t="shared" si="70"/>
        <v/>
      </c>
      <c r="BE91" s="536"/>
      <c r="BF91" s="141"/>
      <c r="BG91" s="211"/>
      <c r="BH91" s="211" t="str">
        <f t="shared" si="71"/>
        <v/>
      </c>
      <c r="BI91" s="537" t="str">
        <f t="shared" si="72"/>
        <v/>
      </c>
      <c r="BJ91" s="537" t="str">
        <f t="shared" si="73"/>
        <v/>
      </c>
      <c r="BK91" s="538" t="str">
        <f t="shared" si="74"/>
        <v/>
      </c>
      <c r="BL91" s="539"/>
      <c r="BM91" s="141"/>
      <c r="BN91" s="486"/>
      <c r="BO91" s="501" t="e">
        <f t="shared" si="75"/>
        <v>#VALUE!</v>
      </c>
      <c r="BP91" s="537" t="str">
        <f t="shared" si="76"/>
        <v/>
      </c>
      <c r="BQ91" s="537" t="str">
        <f t="shared" si="77"/>
        <v/>
      </c>
      <c r="BR91" s="537" t="str">
        <f t="shared" si="78"/>
        <v/>
      </c>
      <c r="BS91" s="536"/>
      <c r="BT91" s="141"/>
      <c r="BU91" s="211"/>
      <c r="BV91" s="211" t="str">
        <f t="shared" si="79"/>
        <v/>
      </c>
      <c r="BW91" s="537" t="str">
        <f t="shared" si="80"/>
        <v/>
      </c>
      <c r="BX91" s="537" t="str">
        <f t="shared" si="81"/>
        <v/>
      </c>
      <c r="BY91" s="538" t="str">
        <f t="shared" si="82"/>
        <v/>
      </c>
      <c r="BZ91" s="539"/>
      <c r="CA91" s="141"/>
      <c r="CB91" s="486"/>
      <c r="CC91" s="483" t="str">
        <f t="shared" si="83"/>
        <v/>
      </c>
      <c r="CD91" s="153" t="str">
        <f t="shared" si="84"/>
        <v/>
      </c>
      <c r="CE91" s="153" t="str">
        <f t="shared" si="85"/>
        <v/>
      </c>
      <c r="CF91" s="153" t="str">
        <f t="shared" si="86"/>
        <v/>
      </c>
    </row>
    <row r="92" spans="1:84" ht="29.45" customHeight="1" x14ac:dyDescent="0.25">
      <c r="A92" s="354" t="str">
        <f>'N-Bedarf AL'!A92</f>
        <v/>
      </c>
      <c r="B92" s="354" t="str">
        <f>IF('N-Bedarf AL'!B92="","",'N-Bedarf AL'!B92)</f>
        <v/>
      </c>
      <c r="C92" s="305" t="str">
        <f>IF('N-Bedarf AL'!D92="","",'N-Bedarf AL'!D92)</f>
        <v/>
      </c>
      <c r="D92" s="32" t="str">
        <f>IF('N-Bedarf AL'!C92="","",'N-Bedarf AL'!C92)</f>
        <v/>
      </c>
      <c r="E92" s="32" t="str">
        <f>IF('N-Bedarf AL'!T92="","",'N-Bedarf AL'!T92)</f>
        <v/>
      </c>
      <c r="F92" s="32" t="str">
        <f>IF('P-Bedarf AL'!V94="","",'P-Bedarf AL'!V94)</f>
        <v/>
      </c>
      <c r="G92" s="32" t="str">
        <f>IF('P-Bedarf AL'!AB94="","",'P-Bedarf AL'!AB94)</f>
        <v/>
      </c>
      <c r="H92" s="345" t="str">
        <f t="shared" si="87"/>
        <v/>
      </c>
      <c r="I92" s="345" t="str">
        <f t="shared" si="88"/>
        <v/>
      </c>
      <c r="J92" s="345" t="str">
        <f t="shared" si="89"/>
        <v/>
      </c>
      <c r="K92" s="321">
        <f t="shared" si="90"/>
        <v>0</v>
      </c>
      <c r="L92" s="321">
        <f t="shared" si="91"/>
        <v>0</v>
      </c>
      <c r="M92" s="321">
        <f t="shared" si="92"/>
        <v>0</v>
      </c>
      <c r="N92" s="321" t="str">
        <f t="shared" si="93"/>
        <v/>
      </c>
      <c r="O92" s="321" t="str">
        <f t="shared" si="94"/>
        <v/>
      </c>
      <c r="P92" s="321" t="str">
        <f t="shared" si="95"/>
        <v/>
      </c>
      <c r="Q92" s="490" t="str">
        <f t="shared" si="49"/>
        <v/>
      </c>
      <c r="R92" s="539"/>
      <c r="S92" s="141"/>
      <c r="T92" s="486"/>
      <c r="U92" s="501" t="str">
        <f t="shared" si="50"/>
        <v/>
      </c>
      <c r="V92" s="537" t="str">
        <f t="shared" si="51"/>
        <v/>
      </c>
      <c r="W92" s="537" t="str">
        <f t="shared" si="96"/>
        <v/>
      </c>
      <c r="X92" s="537" t="str">
        <f t="shared" si="52"/>
        <v/>
      </c>
      <c r="Y92" s="537" t="str">
        <f t="shared" si="53"/>
        <v/>
      </c>
      <c r="Z92" s="536"/>
      <c r="AA92" s="141"/>
      <c r="AB92" s="211"/>
      <c r="AC92" s="212" t="str">
        <f t="shared" si="54"/>
        <v/>
      </c>
      <c r="AD92" s="537" t="str">
        <f t="shared" si="55"/>
        <v/>
      </c>
      <c r="AE92" s="537" t="str">
        <f t="shared" si="56"/>
        <v/>
      </c>
      <c r="AF92" s="537" t="str">
        <f t="shared" si="57"/>
        <v/>
      </c>
      <c r="AG92" s="538" t="str">
        <f t="shared" si="58"/>
        <v/>
      </c>
      <c r="AH92" s="539"/>
      <c r="AI92" s="141"/>
      <c r="AJ92" s="486"/>
      <c r="AK92" s="507">
        <f t="shared" si="59"/>
        <v>0</v>
      </c>
      <c r="AL92" s="537" t="str">
        <f t="shared" si="60"/>
        <v/>
      </c>
      <c r="AM92" s="537" t="str">
        <f t="shared" si="61"/>
        <v/>
      </c>
      <c r="AN92" s="537" t="str">
        <f t="shared" si="62"/>
        <v/>
      </c>
      <c r="AO92" s="537" t="str">
        <f t="shared" si="63"/>
        <v/>
      </c>
      <c r="AP92" s="541" t="str">
        <f t="shared" si="97"/>
        <v/>
      </c>
      <c r="AQ92" s="536"/>
      <c r="AR92" s="141"/>
      <c r="AS92" s="211"/>
      <c r="AT92" s="211" t="str">
        <f t="shared" si="64"/>
        <v/>
      </c>
      <c r="AU92" s="537" t="str">
        <f t="shared" si="65"/>
        <v/>
      </c>
      <c r="AV92" s="537" t="str">
        <f t="shared" si="66"/>
        <v/>
      </c>
      <c r="AW92" s="538" t="str">
        <f t="shared" si="67"/>
        <v/>
      </c>
      <c r="AX92" s="539"/>
      <c r="AY92" s="141"/>
      <c r="AZ92" s="486"/>
      <c r="BA92" s="501" t="str">
        <f t="shared" si="68"/>
        <v/>
      </c>
      <c r="BB92" s="537" t="str">
        <f t="shared" si="69"/>
        <v/>
      </c>
      <c r="BC92" s="537"/>
      <c r="BD92" s="537" t="str">
        <f t="shared" si="70"/>
        <v/>
      </c>
      <c r="BE92" s="536"/>
      <c r="BF92" s="141"/>
      <c r="BG92" s="211"/>
      <c r="BH92" s="211" t="str">
        <f t="shared" si="71"/>
        <v/>
      </c>
      <c r="BI92" s="537" t="str">
        <f t="shared" si="72"/>
        <v/>
      </c>
      <c r="BJ92" s="537" t="str">
        <f t="shared" si="73"/>
        <v/>
      </c>
      <c r="BK92" s="538" t="str">
        <f t="shared" si="74"/>
        <v/>
      </c>
      <c r="BL92" s="539"/>
      <c r="BM92" s="141"/>
      <c r="BN92" s="486"/>
      <c r="BO92" s="501" t="e">
        <f t="shared" si="75"/>
        <v>#VALUE!</v>
      </c>
      <c r="BP92" s="537" t="str">
        <f t="shared" si="76"/>
        <v/>
      </c>
      <c r="BQ92" s="537" t="str">
        <f t="shared" si="77"/>
        <v/>
      </c>
      <c r="BR92" s="537" t="str">
        <f t="shared" si="78"/>
        <v/>
      </c>
      <c r="BS92" s="536"/>
      <c r="BT92" s="141"/>
      <c r="BU92" s="211"/>
      <c r="BV92" s="211" t="str">
        <f t="shared" si="79"/>
        <v/>
      </c>
      <c r="BW92" s="537" t="str">
        <f t="shared" si="80"/>
        <v/>
      </c>
      <c r="BX92" s="537" t="str">
        <f t="shared" si="81"/>
        <v/>
      </c>
      <c r="BY92" s="538" t="str">
        <f t="shared" si="82"/>
        <v/>
      </c>
      <c r="BZ92" s="539"/>
      <c r="CA92" s="141"/>
      <c r="CB92" s="486"/>
      <c r="CC92" s="483" t="str">
        <f t="shared" si="83"/>
        <v/>
      </c>
      <c r="CD92" s="153" t="str">
        <f t="shared" si="84"/>
        <v/>
      </c>
      <c r="CE92" s="153" t="str">
        <f t="shared" si="85"/>
        <v/>
      </c>
      <c r="CF92" s="153" t="str">
        <f t="shared" si="86"/>
        <v/>
      </c>
    </row>
    <row r="93" spans="1:84" ht="29.45" customHeight="1" x14ac:dyDescent="0.25">
      <c r="A93" s="354" t="str">
        <f>'N-Bedarf AL'!A93</f>
        <v/>
      </c>
      <c r="B93" s="354" t="str">
        <f>IF('N-Bedarf AL'!B93="","",'N-Bedarf AL'!B93)</f>
        <v/>
      </c>
      <c r="C93" s="305" t="str">
        <f>IF('N-Bedarf AL'!D93="","",'N-Bedarf AL'!D93)</f>
        <v/>
      </c>
      <c r="D93" s="32" t="str">
        <f>IF('N-Bedarf AL'!C93="","",'N-Bedarf AL'!C93)</f>
        <v/>
      </c>
      <c r="E93" s="32" t="str">
        <f>IF('N-Bedarf AL'!T93="","",'N-Bedarf AL'!T93)</f>
        <v/>
      </c>
      <c r="F93" s="32" t="str">
        <f>IF('P-Bedarf AL'!V95="","",'P-Bedarf AL'!V95)</f>
        <v/>
      </c>
      <c r="G93" s="32" t="str">
        <f>IF('P-Bedarf AL'!AB95="","",'P-Bedarf AL'!AB95)</f>
        <v/>
      </c>
      <c r="H93" s="345" t="str">
        <f t="shared" si="87"/>
        <v/>
      </c>
      <c r="I93" s="345" t="str">
        <f t="shared" si="88"/>
        <v/>
      </c>
      <c r="J93" s="345" t="str">
        <f t="shared" si="89"/>
        <v/>
      </c>
      <c r="K93" s="321">
        <f t="shared" si="90"/>
        <v>0</v>
      </c>
      <c r="L93" s="321">
        <f t="shared" si="91"/>
        <v>0</v>
      </c>
      <c r="M93" s="321">
        <f t="shared" si="92"/>
        <v>0</v>
      </c>
      <c r="N93" s="321" t="str">
        <f t="shared" si="93"/>
        <v/>
      </c>
      <c r="O93" s="321" t="str">
        <f t="shared" si="94"/>
        <v/>
      </c>
      <c r="P93" s="321" t="str">
        <f t="shared" si="95"/>
        <v/>
      </c>
      <c r="Q93" s="490" t="str">
        <f t="shared" si="49"/>
        <v/>
      </c>
      <c r="R93" s="539"/>
      <c r="S93" s="141"/>
      <c r="T93" s="486"/>
      <c r="U93" s="501" t="str">
        <f t="shared" si="50"/>
        <v/>
      </c>
      <c r="V93" s="537" t="str">
        <f t="shared" si="51"/>
        <v/>
      </c>
      <c r="W93" s="537" t="str">
        <f t="shared" si="96"/>
        <v/>
      </c>
      <c r="X93" s="537" t="str">
        <f t="shared" si="52"/>
        <v/>
      </c>
      <c r="Y93" s="537" t="str">
        <f t="shared" si="53"/>
        <v/>
      </c>
      <c r="Z93" s="536"/>
      <c r="AA93" s="141"/>
      <c r="AB93" s="211"/>
      <c r="AC93" s="212" t="str">
        <f t="shared" si="54"/>
        <v/>
      </c>
      <c r="AD93" s="537" t="str">
        <f t="shared" si="55"/>
        <v/>
      </c>
      <c r="AE93" s="537" t="str">
        <f t="shared" si="56"/>
        <v/>
      </c>
      <c r="AF93" s="537" t="str">
        <f t="shared" si="57"/>
        <v/>
      </c>
      <c r="AG93" s="538" t="str">
        <f t="shared" si="58"/>
        <v/>
      </c>
      <c r="AH93" s="539"/>
      <c r="AI93" s="141"/>
      <c r="AJ93" s="486"/>
      <c r="AK93" s="507">
        <f t="shared" si="59"/>
        <v>0</v>
      </c>
      <c r="AL93" s="537" t="str">
        <f t="shared" si="60"/>
        <v/>
      </c>
      <c r="AM93" s="537" t="str">
        <f t="shared" si="61"/>
        <v/>
      </c>
      <c r="AN93" s="537" t="str">
        <f t="shared" si="62"/>
        <v/>
      </c>
      <c r="AO93" s="537" t="str">
        <f t="shared" si="63"/>
        <v/>
      </c>
      <c r="AP93" s="541" t="str">
        <f t="shared" si="97"/>
        <v/>
      </c>
      <c r="AQ93" s="536"/>
      <c r="AR93" s="141"/>
      <c r="AS93" s="211"/>
      <c r="AT93" s="211" t="str">
        <f t="shared" si="64"/>
        <v/>
      </c>
      <c r="AU93" s="537" t="str">
        <f t="shared" si="65"/>
        <v/>
      </c>
      <c r="AV93" s="537" t="str">
        <f t="shared" si="66"/>
        <v/>
      </c>
      <c r="AW93" s="538" t="str">
        <f t="shared" si="67"/>
        <v/>
      </c>
      <c r="AX93" s="539"/>
      <c r="AY93" s="141"/>
      <c r="AZ93" s="486"/>
      <c r="BA93" s="501" t="str">
        <f t="shared" si="68"/>
        <v/>
      </c>
      <c r="BB93" s="537" t="str">
        <f t="shared" si="69"/>
        <v/>
      </c>
      <c r="BC93" s="537"/>
      <c r="BD93" s="537" t="str">
        <f t="shared" si="70"/>
        <v/>
      </c>
      <c r="BE93" s="536"/>
      <c r="BF93" s="141"/>
      <c r="BG93" s="211"/>
      <c r="BH93" s="211" t="str">
        <f t="shared" si="71"/>
        <v/>
      </c>
      <c r="BI93" s="537" t="str">
        <f t="shared" si="72"/>
        <v/>
      </c>
      <c r="BJ93" s="537" t="str">
        <f t="shared" si="73"/>
        <v/>
      </c>
      <c r="BK93" s="538" t="str">
        <f t="shared" si="74"/>
        <v/>
      </c>
      <c r="BL93" s="539"/>
      <c r="BM93" s="141"/>
      <c r="BN93" s="486"/>
      <c r="BO93" s="501" t="e">
        <f t="shared" si="75"/>
        <v>#VALUE!</v>
      </c>
      <c r="BP93" s="537" t="str">
        <f t="shared" si="76"/>
        <v/>
      </c>
      <c r="BQ93" s="537" t="str">
        <f t="shared" si="77"/>
        <v/>
      </c>
      <c r="BR93" s="537" t="str">
        <f t="shared" si="78"/>
        <v/>
      </c>
      <c r="BS93" s="536"/>
      <c r="BT93" s="141"/>
      <c r="BU93" s="211"/>
      <c r="BV93" s="211" t="str">
        <f t="shared" si="79"/>
        <v/>
      </c>
      <c r="BW93" s="537" t="str">
        <f t="shared" si="80"/>
        <v/>
      </c>
      <c r="BX93" s="537" t="str">
        <f t="shared" si="81"/>
        <v/>
      </c>
      <c r="BY93" s="538" t="str">
        <f t="shared" si="82"/>
        <v/>
      </c>
      <c r="BZ93" s="539"/>
      <c r="CA93" s="141"/>
      <c r="CB93" s="486"/>
      <c r="CC93" s="483" t="str">
        <f t="shared" si="83"/>
        <v/>
      </c>
      <c r="CD93" s="153" t="str">
        <f t="shared" si="84"/>
        <v/>
      </c>
      <c r="CE93" s="153" t="str">
        <f t="shared" si="85"/>
        <v/>
      </c>
      <c r="CF93" s="153" t="str">
        <f t="shared" si="86"/>
        <v/>
      </c>
    </row>
    <row r="94" spans="1:84" ht="29.45" customHeight="1" x14ac:dyDescent="0.25">
      <c r="A94" s="354" t="str">
        <f>'N-Bedarf AL'!A94</f>
        <v/>
      </c>
      <c r="B94" s="354" t="str">
        <f>IF('N-Bedarf AL'!B94="","",'N-Bedarf AL'!B94)</f>
        <v/>
      </c>
      <c r="C94" s="305" t="str">
        <f>IF('N-Bedarf AL'!D94="","",'N-Bedarf AL'!D94)</f>
        <v/>
      </c>
      <c r="D94" s="32" t="str">
        <f>IF('N-Bedarf AL'!C94="","",'N-Bedarf AL'!C94)</f>
        <v/>
      </c>
      <c r="E94" s="32" t="str">
        <f>IF('N-Bedarf AL'!T94="","",'N-Bedarf AL'!T94)</f>
        <v/>
      </c>
      <c r="F94" s="32" t="str">
        <f>IF('P-Bedarf AL'!V96="","",'P-Bedarf AL'!V96)</f>
        <v/>
      </c>
      <c r="G94" s="32" t="str">
        <f>IF('P-Bedarf AL'!AB96="","",'P-Bedarf AL'!AB96)</f>
        <v/>
      </c>
      <c r="H94" s="345" t="str">
        <f t="shared" si="87"/>
        <v/>
      </c>
      <c r="I94" s="345" t="str">
        <f t="shared" si="88"/>
        <v/>
      </c>
      <c r="J94" s="345" t="str">
        <f t="shared" si="89"/>
        <v/>
      </c>
      <c r="K94" s="321">
        <f t="shared" si="90"/>
        <v>0</v>
      </c>
      <c r="L94" s="321">
        <f t="shared" si="91"/>
        <v>0</v>
      </c>
      <c r="M94" s="321">
        <f t="shared" si="92"/>
        <v>0</v>
      </c>
      <c r="N94" s="321" t="str">
        <f t="shared" si="93"/>
        <v/>
      </c>
      <c r="O94" s="321" t="str">
        <f t="shared" si="94"/>
        <v/>
      </c>
      <c r="P94" s="321" t="str">
        <f t="shared" si="95"/>
        <v/>
      </c>
      <c r="Q94" s="490" t="str">
        <f t="shared" si="49"/>
        <v/>
      </c>
      <c r="R94" s="539"/>
      <c r="S94" s="141"/>
      <c r="T94" s="486"/>
      <c r="U94" s="501" t="str">
        <f t="shared" si="50"/>
        <v/>
      </c>
      <c r="V94" s="537" t="str">
        <f t="shared" si="51"/>
        <v/>
      </c>
      <c r="W94" s="537" t="str">
        <f t="shared" si="96"/>
        <v/>
      </c>
      <c r="X94" s="537" t="str">
        <f t="shared" si="52"/>
        <v/>
      </c>
      <c r="Y94" s="537" t="str">
        <f t="shared" si="53"/>
        <v/>
      </c>
      <c r="Z94" s="536"/>
      <c r="AA94" s="141"/>
      <c r="AB94" s="211"/>
      <c r="AC94" s="212" t="str">
        <f t="shared" si="54"/>
        <v/>
      </c>
      <c r="AD94" s="537" t="str">
        <f t="shared" si="55"/>
        <v/>
      </c>
      <c r="AE94" s="537" t="str">
        <f t="shared" si="56"/>
        <v/>
      </c>
      <c r="AF94" s="537" t="str">
        <f t="shared" si="57"/>
        <v/>
      </c>
      <c r="AG94" s="538" t="str">
        <f t="shared" si="58"/>
        <v/>
      </c>
      <c r="AH94" s="539"/>
      <c r="AI94" s="141"/>
      <c r="AJ94" s="486"/>
      <c r="AK94" s="507">
        <f t="shared" si="59"/>
        <v>0</v>
      </c>
      <c r="AL94" s="537" t="str">
        <f t="shared" si="60"/>
        <v/>
      </c>
      <c r="AM94" s="537" t="str">
        <f t="shared" si="61"/>
        <v/>
      </c>
      <c r="AN94" s="537" t="str">
        <f t="shared" si="62"/>
        <v/>
      </c>
      <c r="AO94" s="537" t="str">
        <f t="shared" si="63"/>
        <v/>
      </c>
      <c r="AP94" s="541" t="str">
        <f t="shared" si="97"/>
        <v/>
      </c>
      <c r="AQ94" s="536"/>
      <c r="AR94" s="141"/>
      <c r="AS94" s="211"/>
      <c r="AT94" s="211" t="str">
        <f t="shared" si="64"/>
        <v/>
      </c>
      <c r="AU94" s="537" t="str">
        <f t="shared" si="65"/>
        <v/>
      </c>
      <c r="AV94" s="537" t="str">
        <f t="shared" si="66"/>
        <v/>
      </c>
      <c r="AW94" s="538" t="str">
        <f t="shared" si="67"/>
        <v/>
      </c>
      <c r="AX94" s="539"/>
      <c r="AY94" s="141"/>
      <c r="AZ94" s="486"/>
      <c r="BA94" s="501" t="str">
        <f t="shared" si="68"/>
        <v/>
      </c>
      <c r="BB94" s="537" t="str">
        <f t="shared" si="69"/>
        <v/>
      </c>
      <c r="BC94" s="537"/>
      <c r="BD94" s="537" t="str">
        <f t="shared" si="70"/>
        <v/>
      </c>
      <c r="BE94" s="536"/>
      <c r="BF94" s="141"/>
      <c r="BG94" s="211"/>
      <c r="BH94" s="211" t="str">
        <f t="shared" si="71"/>
        <v/>
      </c>
      <c r="BI94" s="537" t="str">
        <f t="shared" si="72"/>
        <v/>
      </c>
      <c r="BJ94" s="537" t="str">
        <f t="shared" si="73"/>
        <v/>
      </c>
      <c r="BK94" s="538" t="str">
        <f t="shared" si="74"/>
        <v/>
      </c>
      <c r="BL94" s="539"/>
      <c r="BM94" s="141"/>
      <c r="BN94" s="486"/>
      <c r="BO94" s="501" t="e">
        <f t="shared" si="75"/>
        <v>#VALUE!</v>
      </c>
      <c r="BP94" s="537" t="str">
        <f t="shared" si="76"/>
        <v/>
      </c>
      <c r="BQ94" s="537" t="str">
        <f t="shared" si="77"/>
        <v/>
      </c>
      <c r="BR94" s="537" t="str">
        <f t="shared" si="78"/>
        <v/>
      </c>
      <c r="BS94" s="536"/>
      <c r="BT94" s="141"/>
      <c r="BU94" s="211"/>
      <c r="BV94" s="211" t="str">
        <f t="shared" si="79"/>
        <v/>
      </c>
      <c r="BW94" s="537" t="str">
        <f t="shared" si="80"/>
        <v/>
      </c>
      <c r="BX94" s="537" t="str">
        <f t="shared" si="81"/>
        <v/>
      </c>
      <c r="BY94" s="538" t="str">
        <f t="shared" si="82"/>
        <v/>
      </c>
      <c r="BZ94" s="539"/>
      <c r="CA94" s="141"/>
      <c r="CB94" s="486"/>
      <c r="CC94" s="483" t="str">
        <f t="shared" si="83"/>
        <v/>
      </c>
      <c r="CD94" s="153" t="str">
        <f t="shared" si="84"/>
        <v/>
      </c>
      <c r="CE94" s="153" t="str">
        <f t="shared" si="85"/>
        <v/>
      </c>
      <c r="CF94" s="153" t="str">
        <f t="shared" si="86"/>
        <v/>
      </c>
    </row>
    <row r="95" spans="1:84" ht="29.45" customHeight="1" x14ac:dyDescent="0.25">
      <c r="A95" s="354" t="str">
        <f>'N-Bedarf AL'!A95</f>
        <v/>
      </c>
      <c r="B95" s="354" t="str">
        <f>IF('N-Bedarf AL'!B95="","",'N-Bedarf AL'!B95)</f>
        <v/>
      </c>
      <c r="C95" s="305" t="str">
        <f>IF('N-Bedarf AL'!D95="","",'N-Bedarf AL'!D95)</f>
        <v/>
      </c>
      <c r="D95" s="32" t="str">
        <f>IF('N-Bedarf AL'!C95="","",'N-Bedarf AL'!C95)</f>
        <v/>
      </c>
      <c r="E95" s="32" t="str">
        <f>IF('N-Bedarf AL'!T95="","",'N-Bedarf AL'!T95)</f>
        <v/>
      </c>
      <c r="F95" s="32" t="str">
        <f>IF('P-Bedarf AL'!V97="","",'P-Bedarf AL'!V97)</f>
        <v/>
      </c>
      <c r="G95" s="32" t="str">
        <f>IF('P-Bedarf AL'!AB97="","",'P-Bedarf AL'!AB97)</f>
        <v/>
      </c>
      <c r="H95" s="345" t="str">
        <f t="shared" si="87"/>
        <v/>
      </c>
      <c r="I95" s="345" t="str">
        <f t="shared" si="88"/>
        <v/>
      </c>
      <c r="J95" s="345" t="str">
        <f t="shared" si="89"/>
        <v/>
      </c>
      <c r="K95" s="321">
        <f t="shared" si="90"/>
        <v>0</v>
      </c>
      <c r="L95" s="321">
        <f t="shared" si="91"/>
        <v>0</v>
      </c>
      <c r="M95" s="321">
        <f t="shared" si="92"/>
        <v>0</v>
      </c>
      <c r="N95" s="321" t="str">
        <f t="shared" si="93"/>
        <v/>
      </c>
      <c r="O95" s="321" t="str">
        <f t="shared" si="94"/>
        <v/>
      </c>
      <c r="P95" s="321" t="str">
        <f t="shared" si="95"/>
        <v/>
      </c>
      <c r="Q95" s="490" t="str">
        <f t="shared" si="49"/>
        <v/>
      </c>
      <c r="R95" s="539"/>
      <c r="S95" s="141"/>
      <c r="T95" s="486"/>
      <c r="U95" s="501" t="str">
        <f t="shared" si="50"/>
        <v/>
      </c>
      <c r="V95" s="537" t="str">
        <f t="shared" si="51"/>
        <v/>
      </c>
      <c r="W95" s="537" t="str">
        <f t="shared" si="96"/>
        <v/>
      </c>
      <c r="X95" s="537" t="str">
        <f t="shared" si="52"/>
        <v/>
      </c>
      <c r="Y95" s="537" t="str">
        <f t="shared" si="53"/>
        <v/>
      </c>
      <c r="Z95" s="536"/>
      <c r="AA95" s="141"/>
      <c r="AB95" s="211"/>
      <c r="AC95" s="212" t="str">
        <f t="shared" si="54"/>
        <v/>
      </c>
      <c r="AD95" s="537" t="str">
        <f t="shared" si="55"/>
        <v/>
      </c>
      <c r="AE95" s="537" t="str">
        <f t="shared" si="56"/>
        <v/>
      </c>
      <c r="AF95" s="537" t="str">
        <f t="shared" si="57"/>
        <v/>
      </c>
      <c r="AG95" s="538" t="str">
        <f t="shared" si="58"/>
        <v/>
      </c>
      <c r="AH95" s="539"/>
      <c r="AI95" s="141"/>
      <c r="AJ95" s="486"/>
      <c r="AK95" s="507">
        <f t="shared" si="59"/>
        <v>0</v>
      </c>
      <c r="AL95" s="537" t="str">
        <f t="shared" si="60"/>
        <v/>
      </c>
      <c r="AM95" s="537" t="str">
        <f t="shared" si="61"/>
        <v/>
      </c>
      <c r="AN95" s="537" t="str">
        <f t="shared" si="62"/>
        <v/>
      </c>
      <c r="AO95" s="537" t="str">
        <f t="shared" si="63"/>
        <v/>
      </c>
      <c r="AP95" s="541" t="str">
        <f t="shared" si="97"/>
        <v/>
      </c>
      <c r="AQ95" s="536"/>
      <c r="AR95" s="141"/>
      <c r="AS95" s="211"/>
      <c r="AT95" s="211" t="str">
        <f t="shared" si="64"/>
        <v/>
      </c>
      <c r="AU95" s="537" t="str">
        <f t="shared" si="65"/>
        <v/>
      </c>
      <c r="AV95" s="537" t="str">
        <f t="shared" si="66"/>
        <v/>
      </c>
      <c r="AW95" s="538" t="str">
        <f t="shared" si="67"/>
        <v/>
      </c>
      <c r="AX95" s="539"/>
      <c r="AY95" s="141"/>
      <c r="AZ95" s="486"/>
      <c r="BA95" s="501" t="str">
        <f t="shared" si="68"/>
        <v/>
      </c>
      <c r="BB95" s="537" t="str">
        <f t="shared" si="69"/>
        <v/>
      </c>
      <c r="BC95" s="537"/>
      <c r="BD95" s="537" t="str">
        <f t="shared" si="70"/>
        <v/>
      </c>
      <c r="BE95" s="536"/>
      <c r="BF95" s="141"/>
      <c r="BG95" s="211"/>
      <c r="BH95" s="211" t="str">
        <f t="shared" si="71"/>
        <v/>
      </c>
      <c r="BI95" s="537" t="str">
        <f t="shared" si="72"/>
        <v/>
      </c>
      <c r="BJ95" s="537" t="str">
        <f t="shared" si="73"/>
        <v/>
      </c>
      <c r="BK95" s="538" t="str">
        <f t="shared" si="74"/>
        <v/>
      </c>
      <c r="BL95" s="539"/>
      <c r="BM95" s="141"/>
      <c r="BN95" s="486"/>
      <c r="BO95" s="501" t="e">
        <f t="shared" si="75"/>
        <v>#VALUE!</v>
      </c>
      <c r="BP95" s="537" t="str">
        <f t="shared" si="76"/>
        <v/>
      </c>
      <c r="BQ95" s="537" t="str">
        <f t="shared" si="77"/>
        <v/>
      </c>
      <c r="BR95" s="537" t="str">
        <f t="shared" si="78"/>
        <v/>
      </c>
      <c r="BS95" s="536"/>
      <c r="BT95" s="141"/>
      <c r="BU95" s="211"/>
      <c r="BV95" s="211" t="str">
        <f t="shared" si="79"/>
        <v/>
      </c>
      <c r="BW95" s="537" t="str">
        <f t="shared" si="80"/>
        <v/>
      </c>
      <c r="BX95" s="537" t="str">
        <f t="shared" si="81"/>
        <v/>
      </c>
      <c r="BY95" s="538" t="str">
        <f t="shared" si="82"/>
        <v/>
      </c>
      <c r="BZ95" s="539"/>
      <c r="CA95" s="141"/>
      <c r="CB95" s="486"/>
      <c r="CC95" s="483" t="str">
        <f t="shared" si="83"/>
        <v/>
      </c>
      <c r="CD95" s="153" t="str">
        <f t="shared" si="84"/>
        <v/>
      </c>
      <c r="CE95" s="153" t="str">
        <f t="shared" si="85"/>
        <v/>
      </c>
      <c r="CF95" s="153" t="str">
        <f t="shared" si="86"/>
        <v/>
      </c>
    </row>
    <row r="96" spans="1:84" ht="29.45" customHeight="1" x14ac:dyDescent="0.25">
      <c r="A96" s="354" t="str">
        <f>'N-Bedarf AL'!A96</f>
        <v/>
      </c>
      <c r="B96" s="354" t="str">
        <f>IF('N-Bedarf AL'!B96="","",'N-Bedarf AL'!B96)</f>
        <v/>
      </c>
      <c r="C96" s="305" t="str">
        <f>IF('N-Bedarf AL'!D96="","",'N-Bedarf AL'!D96)</f>
        <v/>
      </c>
      <c r="D96" s="32" t="str">
        <f>IF('N-Bedarf AL'!C96="","",'N-Bedarf AL'!C96)</f>
        <v/>
      </c>
      <c r="E96" s="32" t="str">
        <f>IF('N-Bedarf AL'!T96="","",'N-Bedarf AL'!T96)</f>
        <v/>
      </c>
      <c r="F96" s="32" t="str">
        <f>IF('P-Bedarf AL'!V98="","",'P-Bedarf AL'!V98)</f>
        <v/>
      </c>
      <c r="G96" s="32" t="str">
        <f>IF('P-Bedarf AL'!AB98="","",'P-Bedarf AL'!AB98)</f>
        <v/>
      </c>
      <c r="H96" s="345" t="str">
        <f t="shared" si="87"/>
        <v/>
      </c>
      <c r="I96" s="345" t="str">
        <f t="shared" si="88"/>
        <v/>
      </c>
      <c r="J96" s="345" t="str">
        <f t="shared" si="89"/>
        <v/>
      </c>
      <c r="K96" s="321">
        <f t="shared" si="90"/>
        <v>0</v>
      </c>
      <c r="L96" s="321">
        <f t="shared" si="91"/>
        <v>0</v>
      </c>
      <c r="M96" s="321">
        <f t="shared" si="92"/>
        <v>0</v>
      </c>
      <c r="N96" s="321" t="str">
        <f t="shared" si="93"/>
        <v/>
      </c>
      <c r="O96" s="321" t="str">
        <f t="shared" si="94"/>
        <v/>
      </c>
      <c r="P96" s="321" t="str">
        <f t="shared" si="95"/>
        <v/>
      </c>
      <c r="Q96" s="490" t="str">
        <f t="shared" si="49"/>
        <v/>
      </c>
      <c r="R96" s="539"/>
      <c r="S96" s="141"/>
      <c r="T96" s="486"/>
      <c r="U96" s="501" t="str">
        <f t="shared" si="50"/>
        <v/>
      </c>
      <c r="V96" s="537" t="str">
        <f t="shared" si="51"/>
        <v/>
      </c>
      <c r="W96" s="537" t="str">
        <f t="shared" si="96"/>
        <v/>
      </c>
      <c r="X96" s="537" t="str">
        <f t="shared" si="52"/>
        <v/>
      </c>
      <c r="Y96" s="537" t="str">
        <f t="shared" si="53"/>
        <v/>
      </c>
      <c r="Z96" s="536"/>
      <c r="AA96" s="141"/>
      <c r="AB96" s="211"/>
      <c r="AC96" s="212" t="str">
        <f t="shared" si="54"/>
        <v/>
      </c>
      <c r="AD96" s="537" t="str">
        <f t="shared" si="55"/>
        <v/>
      </c>
      <c r="AE96" s="537" t="str">
        <f t="shared" si="56"/>
        <v/>
      </c>
      <c r="AF96" s="537" t="str">
        <f t="shared" si="57"/>
        <v/>
      </c>
      <c r="AG96" s="538" t="str">
        <f t="shared" si="58"/>
        <v/>
      </c>
      <c r="AH96" s="539"/>
      <c r="AI96" s="141"/>
      <c r="AJ96" s="486"/>
      <c r="AK96" s="507">
        <f t="shared" si="59"/>
        <v>0</v>
      </c>
      <c r="AL96" s="537" t="str">
        <f t="shared" si="60"/>
        <v/>
      </c>
      <c r="AM96" s="537" t="str">
        <f t="shared" si="61"/>
        <v/>
      </c>
      <c r="AN96" s="537" t="str">
        <f t="shared" si="62"/>
        <v/>
      </c>
      <c r="AO96" s="537" t="str">
        <f t="shared" si="63"/>
        <v/>
      </c>
      <c r="AP96" s="541" t="str">
        <f t="shared" si="97"/>
        <v/>
      </c>
      <c r="AQ96" s="536"/>
      <c r="AR96" s="141"/>
      <c r="AS96" s="211"/>
      <c r="AT96" s="211" t="str">
        <f t="shared" si="64"/>
        <v/>
      </c>
      <c r="AU96" s="537" t="str">
        <f t="shared" si="65"/>
        <v/>
      </c>
      <c r="AV96" s="537" t="str">
        <f t="shared" si="66"/>
        <v/>
      </c>
      <c r="AW96" s="538" t="str">
        <f t="shared" si="67"/>
        <v/>
      </c>
      <c r="AX96" s="539"/>
      <c r="AY96" s="141"/>
      <c r="AZ96" s="486"/>
      <c r="BA96" s="501" t="str">
        <f t="shared" si="68"/>
        <v/>
      </c>
      <c r="BB96" s="537" t="str">
        <f t="shared" si="69"/>
        <v/>
      </c>
      <c r="BC96" s="537"/>
      <c r="BD96" s="537" t="str">
        <f t="shared" si="70"/>
        <v/>
      </c>
      <c r="BE96" s="536"/>
      <c r="BF96" s="141"/>
      <c r="BG96" s="211"/>
      <c r="BH96" s="211" t="str">
        <f t="shared" si="71"/>
        <v/>
      </c>
      <c r="BI96" s="537" t="str">
        <f t="shared" si="72"/>
        <v/>
      </c>
      <c r="BJ96" s="537" t="str">
        <f t="shared" si="73"/>
        <v/>
      </c>
      <c r="BK96" s="538" t="str">
        <f t="shared" si="74"/>
        <v/>
      </c>
      <c r="BL96" s="539"/>
      <c r="BM96" s="141"/>
      <c r="BN96" s="486"/>
      <c r="BO96" s="501" t="e">
        <f t="shared" si="75"/>
        <v>#VALUE!</v>
      </c>
      <c r="BP96" s="537" t="str">
        <f t="shared" si="76"/>
        <v/>
      </c>
      <c r="BQ96" s="537" t="str">
        <f t="shared" si="77"/>
        <v/>
      </c>
      <c r="BR96" s="537" t="str">
        <f t="shared" si="78"/>
        <v/>
      </c>
      <c r="BS96" s="536"/>
      <c r="BT96" s="141"/>
      <c r="BU96" s="211"/>
      <c r="BV96" s="211" t="str">
        <f t="shared" si="79"/>
        <v/>
      </c>
      <c r="BW96" s="537" t="str">
        <f t="shared" si="80"/>
        <v/>
      </c>
      <c r="BX96" s="537" t="str">
        <f t="shared" si="81"/>
        <v/>
      </c>
      <c r="BY96" s="538" t="str">
        <f t="shared" si="82"/>
        <v/>
      </c>
      <c r="BZ96" s="539"/>
      <c r="CA96" s="141"/>
      <c r="CB96" s="486"/>
      <c r="CC96" s="483" t="str">
        <f t="shared" si="83"/>
        <v/>
      </c>
      <c r="CD96" s="153" t="str">
        <f t="shared" si="84"/>
        <v/>
      </c>
      <c r="CE96" s="153" t="str">
        <f t="shared" si="85"/>
        <v/>
      </c>
      <c r="CF96" s="153" t="str">
        <f t="shared" si="86"/>
        <v/>
      </c>
    </row>
    <row r="97" spans="1:84" ht="29.45" customHeight="1" x14ac:dyDescent="0.25">
      <c r="A97" s="354" t="str">
        <f>'N-Bedarf AL'!A97</f>
        <v/>
      </c>
      <c r="B97" s="354" t="str">
        <f>IF('N-Bedarf AL'!B97="","",'N-Bedarf AL'!B97)</f>
        <v/>
      </c>
      <c r="C97" s="305" t="str">
        <f>IF('N-Bedarf AL'!D97="","",'N-Bedarf AL'!D97)</f>
        <v/>
      </c>
      <c r="D97" s="32" t="str">
        <f>IF('N-Bedarf AL'!C97="","",'N-Bedarf AL'!C97)</f>
        <v/>
      </c>
      <c r="E97" s="32" t="str">
        <f>IF('N-Bedarf AL'!T97="","",'N-Bedarf AL'!T97)</f>
        <v/>
      </c>
      <c r="F97" s="32" t="str">
        <f>IF('P-Bedarf AL'!V99="","",'P-Bedarf AL'!V99)</f>
        <v/>
      </c>
      <c r="G97" s="32" t="str">
        <f>IF('P-Bedarf AL'!AB99="","",'P-Bedarf AL'!AB99)</f>
        <v/>
      </c>
      <c r="H97" s="345" t="str">
        <f t="shared" si="87"/>
        <v/>
      </c>
      <c r="I97" s="345" t="str">
        <f t="shared" si="88"/>
        <v/>
      </c>
      <c r="J97" s="345" t="str">
        <f t="shared" si="89"/>
        <v/>
      </c>
      <c r="K97" s="321">
        <f t="shared" si="90"/>
        <v>0</v>
      </c>
      <c r="L97" s="321">
        <f t="shared" si="91"/>
        <v>0</v>
      </c>
      <c r="M97" s="321">
        <f t="shared" si="92"/>
        <v>0</v>
      </c>
      <c r="N97" s="321" t="str">
        <f t="shared" si="93"/>
        <v/>
      </c>
      <c r="O97" s="321" t="str">
        <f t="shared" si="94"/>
        <v/>
      </c>
      <c r="P97" s="321" t="str">
        <f t="shared" si="95"/>
        <v/>
      </c>
      <c r="Q97" s="490" t="str">
        <f t="shared" si="49"/>
        <v/>
      </c>
      <c r="R97" s="539"/>
      <c r="S97" s="141"/>
      <c r="T97" s="486"/>
      <c r="U97" s="501" t="str">
        <f t="shared" si="50"/>
        <v/>
      </c>
      <c r="V97" s="537" t="str">
        <f t="shared" si="51"/>
        <v/>
      </c>
      <c r="W97" s="537" t="str">
        <f t="shared" si="96"/>
        <v/>
      </c>
      <c r="X97" s="537" t="str">
        <f t="shared" si="52"/>
        <v/>
      </c>
      <c r="Y97" s="537" t="str">
        <f t="shared" si="53"/>
        <v/>
      </c>
      <c r="Z97" s="536"/>
      <c r="AA97" s="141"/>
      <c r="AB97" s="211"/>
      <c r="AC97" s="212" t="str">
        <f t="shared" si="54"/>
        <v/>
      </c>
      <c r="AD97" s="537" t="str">
        <f t="shared" si="55"/>
        <v/>
      </c>
      <c r="AE97" s="537" t="str">
        <f t="shared" si="56"/>
        <v/>
      </c>
      <c r="AF97" s="537" t="str">
        <f t="shared" si="57"/>
        <v/>
      </c>
      <c r="AG97" s="538" t="str">
        <f t="shared" si="58"/>
        <v/>
      </c>
      <c r="AH97" s="539"/>
      <c r="AI97" s="141"/>
      <c r="AJ97" s="486"/>
      <c r="AK97" s="507">
        <f t="shared" si="59"/>
        <v>0</v>
      </c>
      <c r="AL97" s="537" t="str">
        <f t="shared" si="60"/>
        <v/>
      </c>
      <c r="AM97" s="537" t="str">
        <f t="shared" si="61"/>
        <v/>
      </c>
      <c r="AN97" s="537" t="str">
        <f t="shared" si="62"/>
        <v/>
      </c>
      <c r="AO97" s="537" t="str">
        <f t="shared" si="63"/>
        <v/>
      </c>
      <c r="AP97" s="541" t="str">
        <f t="shared" si="97"/>
        <v/>
      </c>
      <c r="AQ97" s="536"/>
      <c r="AR97" s="141"/>
      <c r="AS97" s="211"/>
      <c r="AT97" s="211" t="str">
        <f t="shared" si="64"/>
        <v/>
      </c>
      <c r="AU97" s="537" t="str">
        <f t="shared" si="65"/>
        <v/>
      </c>
      <c r="AV97" s="537" t="str">
        <f t="shared" si="66"/>
        <v/>
      </c>
      <c r="AW97" s="538" t="str">
        <f t="shared" si="67"/>
        <v/>
      </c>
      <c r="AX97" s="539"/>
      <c r="AY97" s="141"/>
      <c r="AZ97" s="486"/>
      <c r="BA97" s="501" t="str">
        <f t="shared" si="68"/>
        <v/>
      </c>
      <c r="BB97" s="537" t="str">
        <f t="shared" si="69"/>
        <v/>
      </c>
      <c r="BC97" s="537"/>
      <c r="BD97" s="537" t="str">
        <f t="shared" si="70"/>
        <v/>
      </c>
      <c r="BE97" s="536"/>
      <c r="BF97" s="141"/>
      <c r="BG97" s="211"/>
      <c r="BH97" s="211" t="str">
        <f t="shared" si="71"/>
        <v/>
      </c>
      <c r="BI97" s="537" t="str">
        <f t="shared" si="72"/>
        <v/>
      </c>
      <c r="BJ97" s="537" t="str">
        <f t="shared" si="73"/>
        <v/>
      </c>
      <c r="BK97" s="538" t="str">
        <f t="shared" si="74"/>
        <v/>
      </c>
      <c r="BL97" s="539"/>
      <c r="BM97" s="141"/>
      <c r="BN97" s="486"/>
      <c r="BO97" s="501" t="e">
        <f t="shared" si="75"/>
        <v>#VALUE!</v>
      </c>
      <c r="BP97" s="537" t="str">
        <f t="shared" si="76"/>
        <v/>
      </c>
      <c r="BQ97" s="537" t="str">
        <f t="shared" si="77"/>
        <v/>
      </c>
      <c r="BR97" s="537" t="str">
        <f t="shared" si="78"/>
        <v/>
      </c>
      <c r="BS97" s="536"/>
      <c r="BT97" s="141"/>
      <c r="BU97" s="211"/>
      <c r="BV97" s="211" t="str">
        <f t="shared" si="79"/>
        <v/>
      </c>
      <c r="BW97" s="537" t="str">
        <f t="shared" si="80"/>
        <v/>
      </c>
      <c r="BX97" s="537" t="str">
        <f t="shared" si="81"/>
        <v/>
      </c>
      <c r="BY97" s="538" t="str">
        <f t="shared" si="82"/>
        <v/>
      </c>
      <c r="BZ97" s="539"/>
      <c r="CA97" s="141"/>
      <c r="CB97" s="486"/>
      <c r="CC97" s="483" t="str">
        <f t="shared" si="83"/>
        <v/>
      </c>
      <c r="CD97" s="153" t="str">
        <f t="shared" si="84"/>
        <v/>
      </c>
      <c r="CE97" s="153" t="str">
        <f t="shared" si="85"/>
        <v/>
      </c>
      <c r="CF97" s="153" t="str">
        <f t="shared" si="86"/>
        <v/>
      </c>
    </row>
    <row r="98" spans="1:84" ht="29.45" customHeight="1" x14ac:dyDescent="0.25">
      <c r="A98" s="354" t="str">
        <f>'N-Bedarf AL'!A98</f>
        <v/>
      </c>
      <c r="B98" s="354" t="str">
        <f>IF('N-Bedarf AL'!B98="","",'N-Bedarf AL'!B98)</f>
        <v/>
      </c>
      <c r="C98" s="305" t="str">
        <f>IF('N-Bedarf AL'!D98="","",'N-Bedarf AL'!D98)</f>
        <v/>
      </c>
      <c r="D98" s="32" t="str">
        <f>IF('N-Bedarf AL'!C98="","",'N-Bedarf AL'!C98)</f>
        <v/>
      </c>
      <c r="E98" s="32" t="str">
        <f>IF('N-Bedarf AL'!T98="","",'N-Bedarf AL'!T98)</f>
        <v/>
      </c>
      <c r="F98" s="32" t="str">
        <f>IF('P-Bedarf AL'!V100="","",'P-Bedarf AL'!V100)</f>
        <v/>
      </c>
      <c r="G98" s="32" t="str">
        <f>IF('P-Bedarf AL'!AB100="","",'P-Bedarf AL'!AB100)</f>
        <v/>
      </c>
      <c r="H98" s="345" t="str">
        <f t="shared" si="87"/>
        <v/>
      </c>
      <c r="I98" s="345" t="str">
        <f t="shared" si="88"/>
        <v/>
      </c>
      <c r="J98" s="345" t="str">
        <f t="shared" si="89"/>
        <v/>
      </c>
      <c r="K98" s="321">
        <f t="shared" si="90"/>
        <v>0</v>
      </c>
      <c r="L98" s="321">
        <f t="shared" si="91"/>
        <v>0</v>
      </c>
      <c r="M98" s="321">
        <f t="shared" si="92"/>
        <v>0</v>
      </c>
      <c r="N98" s="321" t="str">
        <f t="shared" si="93"/>
        <v/>
      </c>
      <c r="O98" s="321" t="str">
        <f t="shared" si="94"/>
        <v/>
      </c>
      <c r="P98" s="321" t="str">
        <f t="shared" si="95"/>
        <v/>
      </c>
      <c r="Q98" s="490" t="str">
        <f t="shared" si="49"/>
        <v/>
      </c>
      <c r="R98" s="539"/>
      <c r="S98" s="141"/>
      <c r="T98" s="486"/>
      <c r="U98" s="501" t="str">
        <f t="shared" si="50"/>
        <v/>
      </c>
      <c r="V98" s="537" t="str">
        <f t="shared" si="51"/>
        <v/>
      </c>
      <c r="W98" s="537" t="str">
        <f t="shared" si="96"/>
        <v/>
      </c>
      <c r="X98" s="537" t="str">
        <f t="shared" si="52"/>
        <v/>
      </c>
      <c r="Y98" s="537" t="str">
        <f t="shared" si="53"/>
        <v/>
      </c>
      <c r="Z98" s="536"/>
      <c r="AA98" s="141"/>
      <c r="AB98" s="211"/>
      <c r="AC98" s="212" t="str">
        <f t="shared" si="54"/>
        <v/>
      </c>
      <c r="AD98" s="537" t="str">
        <f t="shared" si="55"/>
        <v/>
      </c>
      <c r="AE98" s="537" t="str">
        <f t="shared" si="56"/>
        <v/>
      </c>
      <c r="AF98" s="537" t="str">
        <f t="shared" si="57"/>
        <v/>
      </c>
      <c r="AG98" s="538" t="str">
        <f t="shared" si="58"/>
        <v/>
      </c>
      <c r="AH98" s="539"/>
      <c r="AI98" s="141"/>
      <c r="AJ98" s="486"/>
      <c r="AK98" s="507">
        <f t="shared" si="59"/>
        <v>0</v>
      </c>
      <c r="AL98" s="537" t="str">
        <f t="shared" si="60"/>
        <v/>
      </c>
      <c r="AM98" s="537" t="str">
        <f t="shared" si="61"/>
        <v/>
      </c>
      <c r="AN98" s="537" t="str">
        <f t="shared" si="62"/>
        <v/>
      </c>
      <c r="AO98" s="537" t="str">
        <f t="shared" si="63"/>
        <v/>
      </c>
      <c r="AP98" s="541" t="str">
        <f t="shared" si="97"/>
        <v/>
      </c>
      <c r="AQ98" s="536"/>
      <c r="AR98" s="141"/>
      <c r="AS98" s="211"/>
      <c r="AT98" s="211" t="str">
        <f t="shared" si="64"/>
        <v/>
      </c>
      <c r="AU98" s="537" t="str">
        <f t="shared" si="65"/>
        <v/>
      </c>
      <c r="AV98" s="537" t="str">
        <f t="shared" si="66"/>
        <v/>
      </c>
      <c r="AW98" s="538" t="str">
        <f t="shared" si="67"/>
        <v/>
      </c>
      <c r="AX98" s="539"/>
      <c r="AY98" s="141"/>
      <c r="AZ98" s="486"/>
      <c r="BA98" s="501" t="str">
        <f t="shared" si="68"/>
        <v/>
      </c>
      <c r="BB98" s="537" t="str">
        <f t="shared" si="69"/>
        <v/>
      </c>
      <c r="BC98" s="537"/>
      <c r="BD98" s="537" t="str">
        <f t="shared" si="70"/>
        <v/>
      </c>
      <c r="BE98" s="536"/>
      <c r="BF98" s="141"/>
      <c r="BG98" s="211"/>
      <c r="BH98" s="211" t="str">
        <f t="shared" si="71"/>
        <v/>
      </c>
      <c r="BI98" s="537" t="str">
        <f t="shared" si="72"/>
        <v/>
      </c>
      <c r="BJ98" s="537" t="str">
        <f t="shared" si="73"/>
        <v/>
      </c>
      <c r="BK98" s="538" t="str">
        <f t="shared" si="74"/>
        <v/>
      </c>
      <c r="BL98" s="539"/>
      <c r="BM98" s="141"/>
      <c r="BN98" s="486"/>
      <c r="BO98" s="501" t="e">
        <f t="shared" si="75"/>
        <v>#VALUE!</v>
      </c>
      <c r="BP98" s="537" t="str">
        <f t="shared" si="76"/>
        <v/>
      </c>
      <c r="BQ98" s="537" t="str">
        <f t="shared" si="77"/>
        <v/>
      </c>
      <c r="BR98" s="537" t="str">
        <f t="shared" si="78"/>
        <v/>
      </c>
      <c r="BS98" s="536"/>
      <c r="BT98" s="141"/>
      <c r="BU98" s="211"/>
      <c r="BV98" s="211" t="str">
        <f t="shared" si="79"/>
        <v/>
      </c>
      <c r="BW98" s="537" t="str">
        <f t="shared" si="80"/>
        <v/>
      </c>
      <c r="BX98" s="537" t="str">
        <f t="shared" si="81"/>
        <v/>
      </c>
      <c r="BY98" s="538" t="str">
        <f t="shared" si="82"/>
        <v/>
      </c>
      <c r="BZ98" s="539"/>
      <c r="CA98" s="141"/>
      <c r="CB98" s="486"/>
      <c r="CC98" s="483" t="str">
        <f t="shared" si="83"/>
        <v/>
      </c>
      <c r="CD98" s="153" t="str">
        <f t="shared" si="84"/>
        <v/>
      </c>
      <c r="CE98" s="153" t="str">
        <f t="shared" si="85"/>
        <v/>
      </c>
      <c r="CF98" s="153" t="str">
        <f t="shared" si="86"/>
        <v/>
      </c>
    </row>
    <row r="99" spans="1:84" ht="29.45" customHeight="1" x14ac:dyDescent="0.25">
      <c r="A99" s="354" t="str">
        <f>'N-Bedarf AL'!A99</f>
        <v/>
      </c>
      <c r="B99" s="354" t="str">
        <f>IF('N-Bedarf AL'!B99="","",'N-Bedarf AL'!B99)</f>
        <v/>
      </c>
      <c r="C99" s="305" t="str">
        <f>IF('N-Bedarf AL'!D99="","",'N-Bedarf AL'!D99)</f>
        <v/>
      </c>
      <c r="D99" s="32" t="str">
        <f>IF('N-Bedarf AL'!C99="","",'N-Bedarf AL'!C99)</f>
        <v/>
      </c>
      <c r="E99" s="32" t="str">
        <f>IF('N-Bedarf AL'!T99="","",'N-Bedarf AL'!T99)</f>
        <v/>
      </c>
      <c r="F99" s="32" t="str">
        <f>IF('P-Bedarf AL'!V101="","",'P-Bedarf AL'!V101)</f>
        <v/>
      </c>
      <c r="G99" s="32" t="str">
        <f>IF('P-Bedarf AL'!AB101="","",'P-Bedarf AL'!AB101)</f>
        <v/>
      </c>
      <c r="H99" s="345" t="str">
        <f t="shared" si="87"/>
        <v/>
      </c>
      <c r="I99" s="345" t="str">
        <f t="shared" si="88"/>
        <v/>
      </c>
      <c r="J99" s="345" t="str">
        <f t="shared" si="89"/>
        <v/>
      </c>
      <c r="K99" s="321">
        <f t="shared" si="90"/>
        <v>0</v>
      </c>
      <c r="L99" s="321">
        <f t="shared" si="91"/>
        <v>0</v>
      </c>
      <c r="M99" s="321">
        <f t="shared" si="92"/>
        <v>0</v>
      </c>
      <c r="N99" s="321" t="str">
        <f t="shared" si="93"/>
        <v/>
      </c>
      <c r="O99" s="321" t="str">
        <f t="shared" si="94"/>
        <v/>
      </c>
      <c r="P99" s="321" t="str">
        <f t="shared" si="95"/>
        <v/>
      </c>
      <c r="Q99" s="490" t="str">
        <f t="shared" si="49"/>
        <v/>
      </c>
      <c r="R99" s="539"/>
      <c r="S99" s="141"/>
      <c r="T99" s="486"/>
      <c r="U99" s="501" t="str">
        <f t="shared" si="50"/>
        <v/>
      </c>
      <c r="V99" s="537" t="str">
        <f t="shared" si="51"/>
        <v/>
      </c>
      <c r="W99" s="537" t="str">
        <f t="shared" si="96"/>
        <v/>
      </c>
      <c r="X99" s="537" t="str">
        <f t="shared" si="52"/>
        <v/>
      </c>
      <c r="Y99" s="537" t="str">
        <f t="shared" si="53"/>
        <v/>
      </c>
      <c r="Z99" s="536"/>
      <c r="AA99" s="141"/>
      <c r="AB99" s="211"/>
      <c r="AC99" s="212" t="str">
        <f t="shared" si="54"/>
        <v/>
      </c>
      <c r="AD99" s="537" t="str">
        <f t="shared" si="55"/>
        <v/>
      </c>
      <c r="AE99" s="537" t="str">
        <f t="shared" si="56"/>
        <v/>
      </c>
      <c r="AF99" s="537" t="str">
        <f t="shared" si="57"/>
        <v/>
      </c>
      <c r="AG99" s="538" t="str">
        <f t="shared" si="58"/>
        <v/>
      </c>
      <c r="AH99" s="539"/>
      <c r="AI99" s="141"/>
      <c r="AJ99" s="486"/>
      <c r="AK99" s="507">
        <f t="shared" si="59"/>
        <v>0</v>
      </c>
      <c r="AL99" s="537" t="str">
        <f t="shared" si="60"/>
        <v/>
      </c>
      <c r="AM99" s="537" t="str">
        <f t="shared" si="61"/>
        <v/>
      </c>
      <c r="AN99" s="537" t="str">
        <f t="shared" si="62"/>
        <v/>
      </c>
      <c r="AO99" s="537" t="str">
        <f t="shared" si="63"/>
        <v/>
      </c>
      <c r="AP99" s="541" t="str">
        <f t="shared" si="97"/>
        <v/>
      </c>
      <c r="AQ99" s="536"/>
      <c r="AR99" s="141"/>
      <c r="AS99" s="211"/>
      <c r="AT99" s="211" t="str">
        <f t="shared" si="64"/>
        <v/>
      </c>
      <c r="AU99" s="537" t="str">
        <f t="shared" si="65"/>
        <v/>
      </c>
      <c r="AV99" s="537" t="str">
        <f t="shared" si="66"/>
        <v/>
      </c>
      <c r="AW99" s="538" t="str">
        <f t="shared" si="67"/>
        <v/>
      </c>
      <c r="AX99" s="539"/>
      <c r="AY99" s="141"/>
      <c r="AZ99" s="486"/>
      <c r="BA99" s="501" t="str">
        <f t="shared" si="68"/>
        <v/>
      </c>
      <c r="BB99" s="537" t="str">
        <f t="shared" si="69"/>
        <v/>
      </c>
      <c r="BC99" s="537"/>
      <c r="BD99" s="537" t="str">
        <f t="shared" si="70"/>
        <v/>
      </c>
      <c r="BE99" s="536"/>
      <c r="BF99" s="141"/>
      <c r="BG99" s="211"/>
      <c r="BH99" s="211" t="str">
        <f t="shared" si="71"/>
        <v/>
      </c>
      <c r="BI99" s="537" t="str">
        <f t="shared" si="72"/>
        <v/>
      </c>
      <c r="BJ99" s="537" t="str">
        <f t="shared" si="73"/>
        <v/>
      </c>
      <c r="BK99" s="538" t="str">
        <f t="shared" si="74"/>
        <v/>
      </c>
      <c r="BL99" s="539"/>
      <c r="BM99" s="141"/>
      <c r="BN99" s="486"/>
      <c r="BO99" s="501" t="e">
        <f t="shared" si="75"/>
        <v>#VALUE!</v>
      </c>
      <c r="BP99" s="537" t="str">
        <f t="shared" si="76"/>
        <v/>
      </c>
      <c r="BQ99" s="537" t="str">
        <f t="shared" si="77"/>
        <v/>
      </c>
      <c r="BR99" s="537" t="str">
        <f t="shared" si="78"/>
        <v/>
      </c>
      <c r="BS99" s="536"/>
      <c r="BT99" s="141"/>
      <c r="BU99" s="211"/>
      <c r="BV99" s="211" t="str">
        <f t="shared" si="79"/>
        <v/>
      </c>
      <c r="BW99" s="537" t="str">
        <f t="shared" si="80"/>
        <v/>
      </c>
      <c r="BX99" s="537" t="str">
        <f t="shared" si="81"/>
        <v/>
      </c>
      <c r="BY99" s="538" t="str">
        <f t="shared" si="82"/>
        <v/>
      </c>
      <c r="BZ99" s="539"/>
      <c r="CA99" s="141"/>
      <c r="CB99" s="486"/>
      <c r="CC99" s="483" t="str">
        <f t="shared" si="83"/>
        <v/>
      </c>
      <c r="CD99" s="153" t="str">
        <f t="shared" si="84"/>
        <v/>
      </c>
      <c r="CE99" s="153" t="str">
        <f t="shared" si="85"/>
        <v/>
      </c>
      <c r="CF99" s="153" t="str">
        <f t="shared" si="86"/>
        <v/>
      </c>
    </row>
    <row r="100" spans="1:84" ht="29.45" customHeight="1" x14ac:dyDescent="0.25">
      <c r="A100" s="354" t="str">
        <f>'N-Bedarf AL'!A100</f>
        <v/>
      </c>
      <c r="B100" s="354" t="str">
        <f>IF('N-Bedarf AL'!B100="","",'N-Bedarf AL'!B100)</f>
        <v/>
      </c>
      <c r="C100" s="305" t="str">
        <f>IF('N-Bedarf AL'!D100="","",'N-Bedarf AL'!D100)</f>
        <v/>
      </c>
      <c r="D100" s="32" t="str">
        <f>IF('N-Bedarf AL'!C100="","",'N-Bedarf AL'!C100)</f>
        <v/>
      </c>
      <c r="E100" s="32" t="str">
        <f>IF('N-Bedarf AL'!T100="","",'N-Bedarf AL'!T100)</f>
        <v/>
      </c>
      <c r="F100" s="32" t="str">
        <f>IF('P-Bedarf AL'!V102="","",'P-Bedarf AL'!V102)</f>
        <v/>
      </c>
      <c r="G100" s="32" t="str">
        <f>IF('P-Bedarf AL'!AB102="","",'P-Bedarf AL'!AB102)</f>
        <v/>
      </c>
      <c r="H100" s="345" t="str">
        <f t="shared" si="87"/>
        <v/>
      </c>
      <c r="I100" s="345" t="str">
        <f t="shared" si="88"/>
        <v/>
      </c>
      <c r="J100" s="345" t="str">
        <f t="shared" si="89"/>
        <v/>
      </c>
      <c r="K100" s="321">
        <f t="shared" si="90"/>
        <v>0</v>
      </c>
      <c r="L100" s="321">
        <f t="shared" si="91"/>
        <v>0</v>
      </c>
      <c r="M100" s="321">
        <f t="shared" si="92"/>
        <v>0</v>
      </c>
      <c r="N100" s="321" t="str">
        <f t="shared" si="93"/>
        <v/>
      </c>
      <c r="O100" s="321" t="str">
        <f t="shared" si="94"/>
        <v/>
      </c>
      <c r="P100" s="321" t="str">
        <f t="shared" si="95"/>
        <v/>
      </c>
      <c r="Q100" s="490" t="str">
        <f t="shared" si="49"/>
        <v/>
      </c>
      <c r="R100" s="539"/>
      <c r="S100" s="141"/>
      <c r="T100" s="486"/>
      <c r="U100" s="501" t="str">
        <f t="shared" si="50"/>
        <v/>
      </c>
      <c r="V100" s="537" t="str">
        <f t="shared" si="51"/>
        <v/>
      </c>
      <c r="W100" s="537" t="str">
        <f t="shared" si="96"/>
        <v/>
      </c>
      <c r="X100" s="537" t="str">
        <f t="shared" si="52"/>
        <v/>
      </c>
      <c r="Y100" s="537" t="str">
        <f t="shared" si="53"/>
        <v/>
      </c>
      <c r="Z100" s="536"/>
      <c r="AA100" s="141"/>
      <c r="AB100" s="211"/>
      <c r="AC100" s="212" t="str">
        <f t="shared" si="54"/>
        <v/>
      </c>
      <c r="AD100" s="537" t="str">
        <f t="shared" si="55"/>
        <v/>
      </c>
      <c r="AE100" s="537" t="str">
        <f t="shared" si="56"/>
        <v/>
      </c>
      <c r="AF100" s="537" t="str">
        <f t="shared" si="57"/>
        <v/>
      </c>
      <c r="AG100" s="538" t="str">
        <f t="shared" si="58"/>
        <v/>
      </c>
      <c r="AH100" s="539"/>
      <c r="AI100" s="141"/>
      <c r="AJ100" s="486"/>
      <c r="AK100" s="507">
        <f t="shared" si="59"/>
        <v>0</v>
      </c>
      <c r="AL100" s="537" t="str">
        <f t="shared" si="60"/>
        <v/>
      </c>
      <c r="AM100" s="537" t="str">
        <f t="shared" si="61"/>
        <v/>
      </c>
      <c r="AN100" s="537" t="str">
        <f t="shared" si="62"/>
        <v/>
      </c>
      <c r="AO100" s="537" t="str">
        <f t="shared" si="63"/>
        <v/>
      </c>
      <c r="AP100" s="541" t="str">
        <f t="shared" si="97"/>
        <v/>
      </c>
      <c r="AQ100" s="536"/>
      <c r="AR100" s="141"/>
      <c r="AS100" s="211"/>
      <c r="AT100" s="211" t="str">
        <f t="shared" si="64"/>
        <v/>
      </c>
      <c r="AU100" s="537" t="str">
        <f t="shared" si="65"/>
        <v/>
      </c>
      <c r="AV100" s="537" t="str">
        <f t="shared" si="66"/>
        <v/>
      </c>
      <c r="AW100" s="538" t="str">
        <f t="shared" si="67"/>
        <v/>
      </c>
      <c r="AX100" s="539"/>
      <c r="AY100" s="141"/>
      <c r="AZ100" s="486"/>
      <c r="BA100" s="501" t="str">
        <f t="shared" si="68"/>
        <v/>
      </c>
      <c r="BB100" s="537" t="str">
        <f t="shared" si="69"/>
        <v/>
      </c>
      <c r="BC100" s="537"/>
      <c r="BD100" s="537" t="str">
        <f t="shared" si="70"/>
        <v/>
      </c>
      <c r="BE100" s="536"/>
      <c r="BF100" s="141"/>
      <c r="BG100" s="211"/>
      <c r="BH100" s="211" t="str">
        <f t="shared" si="71"/>
        <v/>
      </c>
      <c r="BI100" s="537" t="str">
        <f t="shared" si="72"/>
        <v/>
      </c>
      <c r="BJ100" s="537" t="str">
        <f t="shared" si="73"/>
        <v/>
      </c>
      <c r="BK100" s="538" t="str">
        <f t="shared" si="74"/>
        <v/>
      </c>
      <c r="BL100" s="539"/>
      <c r="BM100" s="141"/>
      <c r="BN100" s="486"/>
      <c r="BO100" s="501" t="e">
        <f t="shared" si="75"/>
        <v>#VALUE!</v>
      </c>
      <c r="BP100" s="537" t="str">
        <f t="shared" si="76"/>
        <v/>
      </c>
      <c r="BQ100" s="537" t="str">
        <f t="shared" si="77"/>
        <v/>
      </c>
      <c r="BR100" s="537" t="str">
        <f t="shared" si="78"/>
        <v/>
      </c>
      <c r="BS100" s="536"/>
      <c r="BT100" s="141"/>
      <c r="BU100" s="211"/>
      <c r="BV100" s="211" t="str">
        <f t="shared" si="79"/>
        <v/>
      </c>
      <c r="BW100" s="537" t="str">
        <f t="shared" si="80"/>
        <v/>
      </c>
      <c r="BX100" s="537" t="str">
        <f t="shared" si="81"/>
        <v/>
      </c>
      <c r="BY100" s="538" t="str">
        <f t="shared" si="82"/>
        <v/>
      </c>
      <c r="BZ100" s="539"/>
      <c r="CA100" s="141"/>
      <c r="CB100" s="486"/>
      <c r="CC100" s="483" t="str">
        <f t="shared" si="83"/>
        <v/>
      </c>
      <c r="CD100" s="153" t="str">
        <f t="shared" si="84"/>
        <v/>
      </c>
      <c r="CE100" s="153" t="str">
        <f t="shared" si="85"/>
        <v/>
      </c>
      <c r="CF100" s="153" t="str">
        <f t="shared" si="86"/>
        <v/>
      </c>
    </row>
    <row r="101" spans="1:84" ht="29.45" customHeight="1" x14ac:dyDescent="0.25">
      <c r="A101" s="354" t="str">
        <f>'N-Bedarf AL'!A101</f>
        <v/>
      </c>
      <c r="B101" s="354" t="str">
        <f>IF('N-Bedarf AL'!B101="","",'N-Bedarf AL'!B101)</f>
        <v/>
      </c>
      <c r="C101" s="305" t="str">
        <f>IF('N-Bedarf AL'!D101="","",'N-Bedarf AL'!D101)</f>
        <v/>
      </c>
      <c r="D101" s="32" t="str">
        <f>IF('N-Bedarf AL'!C101="","",'N-Bedarf AL'!C101)</f>
        <v/>
      </c>
      <c r="E101" s="32" t="str">
        <f>IF('N-Bedarf AL'!T101="","",'N-Bedarf AL'!T101)</f>
        <v/>
      </c>
      <c r="F101" s="32" t="str">
        <f>IF('P-Bedarf AL'!V103="","",'P-Bedarf AL'!V103)</f>
        <v/>
      </c>
      <c r="G101" s="32" t="str">
        <f>IF('P-Bedarf AL'!AB103="","",'P-Bedarf AL'!AB103)</f>
        <v/>
      </c>
      <c r="H101" s="345" t="str">
        <f t="shared" si="87"/>
        <v/>
      </c>
      <c r="I101" s="345" t="str">
        <f t="shared" si="88"/>
        <v/>
      </c>
      <c r="J101" s="345" t="str">
        <f t="shared" si="89"/>
        <v/>
      </c>
      <c r="K101" s="321">
        <f t="shared" si="90"/>
        <v>0</v>
      </c>
      <c r="L101" s="321">
        <f t="shared" si="91"/>
        <v>0</v>
      </c>
      <c r="M101" s="321">
        <f t="shared" si="92"/>
        <v>0</v>
      </c>
      <c r="N101" s="321" t="str">
        <f t="shared" si="93"/>
        <v/>
      </c>
      <c r="O101" s="321" t="str">
        <f t="shared" si="94"/>
        <v/>
      </c>
      <c r="P101" s="321" t="str">
        <f t="shared" si="95"/>
        <v/>
      </c>
      <c r="Q101" s="490" t="str">
        <f t="shared" si="49"/>
        <v/>
      </c>
      <c r="R101" s="539"/>
      <c r="S101" s="141"/>
      <c r="T101" s="486"/>
      <c r="U101" s="501" t="str">
        <f t="shared" si="50"/>
        <v/>
      </c>
      <c r="V101" s="537" t="str">
        <f t="shared" si="51"/>
        <v/>
      </c>
      <c r="W101" s="537" t="str">
        <f t="shared" si="96"/>
        <v/>
      </c>
      <c r="X101" s="537" t="str">
        <f t="shared" si="52"/>
        <v/>
      </c>
      <c r="Y101" s="537" t="str">
        <f t="shared" si="53"/>
        <v/>
      </c>
      <c r="Z101" s="536"/>
      <c r="AA101" s="141"/>
      <c r="AB101" s="211"/>
      <c r="AC101" s="212" t="str">
        <f t="shared" si="54"/>
        <v/>
      </c>
      <c r="AD101" s="537" t="str">
        <f t="shared" si="55"/>
        <v/>
      </c>
      <c r="AE101" s="537" t="str">
        <f t="shared" si="56"/>
        <v/>
      </c>
      <c r="AF101" s="537" t="str">
        <f t="shared" si="57"/>
        <v/>
      </c>
      <c r="AG101" s="538" t="str">
        <f t="shared" si="58"/>
        <v/>
      </c>
      <c r="AH101" s="539"/>
      <c r="AI101" s="141"/>
      <c r="AJ101" s="486"/>
      <c r="AK101" s="507">
        <f t="shared" si="59"/>
        <v>0</v>
      </c>
      <c r="AL101" s="537" t="str">
        <f t="shared" si="60"/>
        <v/>
      </c>
      <c r="AM101" s="537" t="str">
        <f t="shared" si="61"/>
        <v/>
      </c>
      <c r="AN101" s="537" t="str">
        <f t="shared" si="62"/>
        <v/>
      </c>
      <c r="AO101" s="537" t="str">
        <f t="shared" si="63"/>
        <v/>
      </c>
      <c r="AP101" s="541" t="str">
        <f t="shared" si="97"/>
        <v/>
      </c>
      <c r="AQ101" s="536"/>
      <c r="AR101" s="141"/>
      <c r="AS101" s="211"/>
      <c r="AT101" s="211" t="str">
        <f t="shared" si="64"/>
        <v/>
      </c>
      <c r="AU101" s="537" t="str">
        <f t="shared" si="65"/>
        <v/>
      </c>
      <c r="AV101" s="537" t="str">
        <f t="shared" si="66"/>
        <v/>
      </c>
      <c r="AW101" s="538" t="str">
        <f t="shared" si="67"/>
        <v/>
      </c>
      <c r="AX101" s="539"/>
      <c r="AY101" s="141"/>
      <c r="AZ101" s="486"/>
      <c r="BA101" s="501" t="str">
        <f t="shared" si="68"/>
        <v/>
      </c>
      <c r="BB101" s="537" t="str">
        <f t="shared" si="69"/>
        <v/>
      </c>
      <c r="BC101" s="537"/>
      <c r="BD101" s="537" t="str">
        <f t="shared" si="70"/>
        <v/>
      </c>
      <c r="BE101" s="536"/>
      <c r="BF101" s="141"/>
      <c r="BG101" s="211"/>
      <c r="BH101" s="211" t="str">
        <f t="shared" si="71"/>
        <v/>
      </c>
      <c r="BI101" s="537" t="str">
        <f t="shared" si="72"/>
        <v/>
      </c>
      <c r="BJ101" s="537" t="str">
        <f t="shared" si="73"/>
        <v/>
      </c>
      <c r="BK101" s="538" t="str">
        <f t="shared" si="74"/>
        <v/>
      </c>
      <c r="BL101" s="539"/>
      <c r="BM101" s="141"/>
      <c r="BN101" s="486"/>
      <c r="BO101" s="501" t="e">
        <f t="shared" si="75"/>
        <v>#VALUE!</v>
      </c>
      <c r="BP101" s="537" t="str">
        <f t="shared" si="76"/>
        <v/>
      </c>
      <c r="BQ101" s="537" t="str">
        <f t="shared" si="77"/>
        <v/>
      </c>
      <c r="BR101" s="537" t="str">
        <f t="shared" si="78"/>
        <v/>
      </c>
      <c r="BS101" s="536"/>
      <c r="BT101" s="141"/>
      <c r="BU101" s="211"/>
      <c r="BV101" s="211" t="str">
        <f t="shared" si="79"/>
        <v/>
      </c>
      <c r="BW101" s="537" t="str">
        <f t="shared" si="80"/>
        <v/>
      </c>
      <c r="BX101" s="537" t="str">
        <f t="shared" si="81"/>
        <v/>
      </c>
      <c r="BY101" s="538" t="str">
        <f t="shared" si="82"/>
        <v/>
      </c>
      <c r="BZ101" s="539"/>
      <c r="CA101" s="141"/>
      <c r="CB101" s="486"/>
      <c r="CC101" s="483" t="str">
        <f t="shared" si="83"/>
        <v/>
      </c>
      <c r="CD101" s="153" t="str">
        <f t="shared" si="84"/>
        <v/>
      </c>
      <c r="CE101" s="153" t="str">
        <f t="shared" si="85"/>
        <v/>
      </c>
      <c r="CF101" s="153" t="str">
        <f t="shared" si="86"/>
        <v/>
      </c>
    </row>
    <row r="102" spans="1:84" ht="29.45" customHeight="1" x14ac:dyDescent="0.25">
      <c r="A102" s="354" t="str">
        <f>'N-Bedarf AL'!A102</f>
        <v/>
      </c>
      <c r="B102" s="354" t="str">
        <f>IF('N-Bedarf AL'!B102="","",'N-Bedarf AL'!B102)</f>
        <v/>
      </c>
      <c r="C102" s="305" t="str">
        <f>IF('N-Bedarf AL'!D102="","",'N-Bedarf AL'!D102)</f>
        <v/>
      </c>
      <c r="D102" s="32" t="str">
        <f>IF('N-Bedarf AL'!C102="","",'N-Bedarf AL'!C102)</f>
        <v/>
      </c>
      <c r="E102" s="32" t="str">
        <f>IF('N-Bedarf AL'!T102="","",'N-Bedarf AL'!T102)</f>
        <v/>
      </c>
      <c r="F102" s="32" t="str">
        <f>IF('P-Bedarf AL'!V104="","",'P-Bedarf AL'!V104)</f>
        <v/>
      </c>
      <c r="G102" s="32" t="str">
        <f>IF('P-Bedarf AL'!AB104="","",'P-Bedarf AL'!AB104)</f>
        <v/>
      </c>
      <c r="H102" s="345" t="str">
        <f t="shared" si="87"/>
        <v/>
      </c>
      <c r="I102" s="345" t="str">
        <f t="shared" si="88"/>
        <v/>
      </c>
      <c r="J102" s="345" t="str">
        <f t="shared" si="89"/>
        <v/>
      </c>
      <c r="K102" s="321">
        <f t="shared" si="90"/>
        <v>0</v>
      </c>
      <c r="L102" s="321">
        <f t="shared" si="91"/>
        <v>0</v>
      </c>
      <c r="M102" s="321">
        <f t="shared" si="92"/>
        <v>0</v>
      </c>
      <c r="N102" s="321" t="str">
        <f t="shared" si="93"/>
        <v/>
      </c>
      <c r="O102" s="321" t="str">
        <f t="shared" si="94"/>
        <v/>
      </c>
      <c r="P102" s="321" t="str">
        <f t="shared" si="95"/>
        <v/>
      </c>
      <c r="Q102" s="490" t="str">
        <f t="shared" si="49"/>
        <v/>
      </c>
      <c r="R102" s="539"/>
      <c r="S102" s="141"/>
      <c r="T102" s="486"/>
      <c r="U102" s="501" t="str">
        <f t="shared" si="50"/>
        <v/>
      </c>
      <c r="V102" s="537" t="str">
        <f t="shared" si="51"/>
        <v/>
      </c>
      <c r="W102" s="537" t="str">
        <f t="shared" si="96"/>
        <v/>
      </c>
      <c r="X102" s="537" t="str">
        <f t="shared" si="52"/>
        <v/>
      </c>
      <c r="Y102" s="537" t="str">
        <f t="shared" si="53"/>
        <v/>
      </c>
      <c r="Z102" s="536"/>
      <c r="AA102" s="141"/>
      <c r="AB102" s="211"/>
      <c r="AC102" s="212" t="str">
        <f t="shared" si="54"/>
        <v/>
      </c>
      <c r="AD102" s="537" t="str">
        <f t="shared" si="55"/>
        <v/>
      </c>
      <c r="AE102" s="537" t="str">
        <f t="shared" si="56"/>
        <v/>
      </c>
      <c r="AF102" s="537" t="str">
        <f t="shared" si="57"/>
        <v/>
      </c>
      <c r="AG102" s="538" t="str">
        <f t="shared" si="58"/>
        <v/>
      </c>
      <c r="AH102" s="539"/>
      <c r="AI102" s="141"/>
      <c r="AJ102" s="486"/>
      <c r="AK102" s="507">
        <f t="shared" si="59"/>
        <v>0</v>
      </c>
      <c r="AL102" s="537" t="str">
        <f t="shared" si="60"/>
        <v/>
      </c>
      <c r="AM102" s="537" t="str">
        <f t="shared" si="61"/>
        <v/>
      </c>
      <c r="AN102" s="537" t="str">
        <f t="shared" si="62"/>
        <v/>
      </c>
      <c r="AO102" s="537" t="str">
        <f t="shared" si="63"/>
        <v/>
      </c>
      <c r="AP102" s="541" t="str">
        <f t="shared" si="97"/>
        <v/>
      </c>
      <c r="AQ102" s="536"/>
      <c r="AR102" s="141"/>
      <c r="AS102" s="211"/>
      <c r="AT102" s="211" t="str">
        <f t="shared" si="64"/>
        <v/>
      </c>
      <c r="AU102" s="537" t="str">
        <f t="shared" si="65"/>
        <v/>
      </c>
      <c r="AV102" s="537" t="str">
        <f t="shared" si="66"/>
        <v/>
      </c>
      <c r="AW102" s="538" t="str">
        <f t="shared" si="67"/>
        <v/>
      </c>
      <c r="AX102" s="539"/>
      <c r="AY102" s="141"/>
      <c r="AZ102" s="486"/>
      <c r="BA102" s="501" t="str">
        <f t="shared" si="68"/>
        <v/>
      </c>
      <c r="BB102" s="537" t="str">
        <f t="shared" si="69"/>
        <v/>
      </c>
      <c r="BC102" s="537"/>
      <c r="BD102" s="537" t="str">
        <f t="shared" si="70"/>
        <v/>
      </c>
      <c r="BE102" s="536"/>
      <c r="BF102" s="141"/>
      <c r="BG102" s="211"/>
      <c r="BH102" s="211" t="str">
        <f t="shared" si="71"/>
        <v/>
      </c>
      <c r="BI102" s="537" t="str">
        <f t="shared" si="72"/>
        <v/>
      </c>
      <c r="BJ102" s="537" t="str">
        <f t="shared" si="73"/>
        <v/>
      </c>
      <c r="BK102" s="538" t="str">
        <f t="shared" si="74"/>
        <v/>
      </c>
      <c r="BL102" s="539"/>
      <c r="BM102" s="141"/>
      <c r="BN102" s="486"/>
      <c r="BO102" s="501" t="e">
        <f t="shared" si="75"/>
        <v>#VALUE!</v>
      </c>
      <c r="BP102" s="537" t="str">
        <f t="shared" si="76"/>
        <v/>
      </c>
      <c r="BQ102" s="537" t="str">
        <f t="shared" si="77"/>
        <v/>
      </c>
      <c r="BR102" s="537" t="str">
        <f t="shared" si="78"/>
        <v/>
      </c>
      <c r="BS102" s="536"/>
      <c r="BT102" s="141"/>
      <c r="BU102" s="211"/>
      <c r="BV102" s="211" t="str">
        <f t="shared" si="79"/>
        <v/>
      </c>
      <c r="BW102" s="537" t="str">
        <f t="shared" si="80"/>
        <v/>
      </c>
      <c r="BX102" s="537" t="str">
        <f t="shared" si="81"/>
        <v/>
      </c>
      <c r="BY102" s="538" t="str">
        <f t="shared" si="82"/>
        <v/>
      </c>
      <c r="BZ102" s="539"/>
      <c r="CA102" s="141"/>
      <c r="CB102" s="486"/>
      <c r="CC102" s="483" t="str">
        <f t="shared" si="83"/>
        <v/>
      </c>
      <c r="CD102" s="153" t="str">
        <f t="shared" si="84"/>
        <v/>
      </c>
      <c r="CE102" s="153" t="str">
        <f t="shared" si="85"/>
        <v/>
      </c>
      <c r="CF102" s="153" t="str">
        <f t="shared" si="86"/>
        <v/>
      </c>
    </row>
    <row r="103" spans="1:84" ht="29.45" customHeight="1" x14ac:dyDescent="0.25">
      <c r="A103" s="354" t="str">
        <f>'N-Bedarf AL'!A103</f>
        <v/>
      </c>
      <c r="B103" s="354" t="str">
        <f>IF('N-Bedarf AL'!B103="","",'N-Bedarf AL'!B103)</f>
        <v/>
      </c>
      <c r="C103" s="305" t="str">
        <f>IF('N-Bedarf AL'!D103="","",'N-Bedarf AL'!D103)</f>
        <v/>
      </c>
      <c r="D103" s="32" t="str">
        <f>IF('N-Bedarf AL'!C103="","",'N-Bedarf AL'!C103)</f>
        <v/>
      </c>
      <c r="E103" s="32" t="str">
        <f>IF('N-Bedarf AL'!T103="","",'N-Bedarf AL'!T103)</f>
        <v/>
      </c>
      <c r="F103" s="32" t="str">
        <f>IF('P-Bedarf AL'!V105="","",'P-Bedarf AL'!V105)</f>
        <v/>
      </c>
      <c r="G103" s="32" t="str">
        <f>IF('P-Bedarf AL'!AB105="","",'P-Bedarf AL'!AB105)</f>
        <v/>
      </c>
      <c r="H103" s="345" t="str">
        <f t="shared" si="87"/>
        <v/>
      </c>
      <c r="I103" s="345" t="str">
        <f t="shared" si="88"/>
        <v/>
      </c>
      <c r="J103" s="345" t="str">
        <f t="shared" si="89"/>
        <v/>
      </c>
      <c r="K103" s="321">
        <f t="shared" si="90"/>
        <v>0</v>
      </c>
      <c r="L103" s="321">
        <f t="shared" si="91"/>
        <v>0</v>
      </c>
      <c r="M103" s="321">
        <f t="shared" si="92"/>
        <v>0</v>
      </c>
      <c r="N103" s="321" t="str">
        <f t="shared" si="93"/>
        <v/>
      </c>
      <c r="O103" s="321" t="str">
        <f t="shared" si="94"/>
        <v/>
      </c>
      <c r="P103" s="321" t="str">
        <f t="shared" si="95"/>
        <v/>
      </c>
      <c r="Q103" s="490" t="str">
        <f t="shared" si="49"/>
        <v/>
      </c>
      <c r="R103" s="539"/>
      <c r="S103" s="141"/>
      <c r="T103" s="486"/>
      <c r="U103" s="501" t="str">
        <f t="shared" si="50"/>
        <v/>
      </c>
      <c r="V103" s="537" t="str">
        <f t="shared" si="51"/>
        <v/>
      </c>
      <c r="W103" s="537" t="str">
        <f t="shared" si="96"/>
        <v/>
      </c>
      <c r="X103" s="537" t="str">
        <f t="shared" si="52"/>
        <v/>
      </c>
      <c r="Y103" s="537" t="str">
        <f t="shared" si="53"/>
        <v/>
      </c>
      <c r="Z103" s="536"/>
      <c r="AA103" s="141"/>
      <c r="AB103" s="211"/>
      <c r="AC103" s="212" t="str">
        <f t="shared" si="54"/>
        <v/>
      </c>
      <c r="AD103" s="537" t="str">
        <f t="shared" si="55"/>
        <v/>
      </c>
      <c r="AE103" s="537" t="str">
        <f t="shared" si="56"/>
        <v/>
      </c>
      <c r="AF103" s="537" t="str">
        <f t="shared" si="57"/>
        <v/>
      </c>
      <c r="AG103" s="538" t="str">
        <f t="shared" si="58"/>
        <v/>
      </c>
      <c r="AH103" s="539"/>
      <c r="AI103" s="141"/>
      <c r="AJ103" s="486"/>
      <c r="AK103" s="507">
        <f t="shared" si="59"/>
        <v>0</v>
      </c>
      <c r="AL103" s="537" t="str">
        <f t="shared" si="60"/>
        <v/>
      </c>
      <c r="AM103" s="537" t="str">
        <f t="shared" si="61"/>
        <v/>
      </c>
      <c r="AN103" s="537" t="str">
        <f t="shared" si="62"/>
        <v/>
      </c>
      <c r="AO103" s="537" t="str">
        <f t="shared" si="63"/>
        <v/>
      </c>
      <c r="AP103" s="541" t="str">
        <f t="shared" si="97"/>
        <v/>
      </c>
      <c r="AQ103" s="536"/>
      <c r="AR103" s="141"/>
      <c r="AS103" s="211"/>
      <c r="AT103" s="211" t="str">
        <f t="shared" si="64"/>
        <v/>
      </c>
      <c r="AU103" s="537" t="str">
        <f t="shared" si="65"/>
        <v/>
      </c>
      <c r="AV103" s="537" t="str">
        <f t="shared" si="66"/>
        <v/>
      </c>
      <c r="AW103" s="538" t="str">
        <f t="shared" si="67"/>
        <v/>
      </c>
      <c r="AX103" s="539"/>
      <c r="AY103" s="141"/>
      <c r="AZ103" s="486"/>
      <c r="BA103" s="501" t="str">
        <f t="shared" si="68"/>
        <v/>
      </c>
      <c r="BB103" s="537" t="str">
        <f t="shared" si="69"/>
        <v/>
      </c>
      <c r="BC103" s="537"/>
      <c r="BD103" s="537" t="str">
        <f t="shared" si="70"/>
        <v/>
      </c>
      <c r="BE103" s="536"/>
      <c r="BF103" s="141"/>
      <c r="BG103" s="211"/>
      <c r="BH103" s="211" t="str">
        <f t="shared" si="71"/>
        <v/>
      </c>
      <c r="BI103" s="537" t="str">
        <f t="shared" si="72"/>
        <v/>
      </c>
      <c r="BJ103" s="537" t="str">
        <f t="shared" si="73"/>
        <v/>
      </c>
      <c r="BK103" s="538" t="str">
        <f t="shared" si="74"/>
        <v/>
      </c>
      <c r="BL103" s="539"/>
      <c r="BM103" s="141"/>
      <c r="BN103" s="486"/>
      <c r="BO103" s="501" t="e">
        <f t="shared" si="75"/>
        <v>#VALUE!</v>
      </c>
      <c r="BP103" s="537" t="str">
        <f t="shared" si="76"/>
        <v/>
      </c>
      <c r="BQ103" s="537" t="str">
        <f t="shared" si="77"/>
        <v/>
      </c>
      <c r="BR103" s="537" t="str">
        <f t="shared" si="78"/>
        <v/>
      </c>
      <c r="BS103" s="536"/>
      <c r="BT103" s="141"/>
      <c r="BU103" s="211"/>
      <c r="BV103" s="211" t="str">
        <f t="shared" si="79"/>
        <v/>
      </c>
      <c r="BW103" s="537" t="str">
        <f t="shared" si="80"/>
        <v/>
      </c>
      <c r="BX103" s="537" t="str">
        <f t="shared" si="81"/>
        <v/>
      </c>
      <c r="BY103" s="538" t="str">
        <f t="shared" si="82"/>
        <v/>
      </c>
      <c r="BZ103" s="539"/>
      <c r="CA103" s="141"/>
      <c r="CB103" s="486"/>
      <c r="CC103" s="483" t="str">
        <f t="shared" si="83"/>
        <v/>
      </c>
      <c r="CD103" s="153" t="str">
        <f t="shared" si="84"/>
        <v/>
      </c>
      <c r="CE103" s="153" t="str">
        <f t="shared" si="85"/>
        <v/>
      </c>
      <c r="CF103" s="153" t="str">
        <f t="shared" si="86"/>
        <v/>
      </c>
    </row>
    <row r="104" spans="1:84" ht="29.45" customHeight="1" x14ac:dyDescent="0.25">
      <c r="A104" s="354" t="str">
        <f>'N-Bedarf AL'!A104</f>
        <v/>
      </c>
      <c r="B104" s="354" t="str">
        <f>IF('N-Bedarf AL'!B104="","",'N-Bedarf AL'!B104)</f>
        <v/>
      </c>
      <c r="C104" s="305" t="str">
        <f>IF('N-Bedarf AL'!D104="","",'N-Bedarf AL'!D104)</f>
        <v/>
      </c>
      <c r="D104" s="32" t="str">
        <f>IF('N-Bedarf AL'!C104="","",'N-Bedarf AL'!C104)</f>
        <v/>
      </c>
      <c r="E104" s="32" t="str">
        <f>IF('N-Bedarf AL'!T104="","",'N-Bedarf AL'!T104)</f>
        <v/>
      </c>
      <c r="F104" s="32" t="str">
        <f>IF('P-Bedarf AL'!V106="","",'P-Bedarf AL'!V106)</f>
        <v/>
      </c>
      <c r="G104" s="32" t="str">
        <f>IF('P-Bedarf AL'!AB106="","",'P-Bedarf AL'!AB106)</f>
        <v/>
      </c>
      <c r="H104" s="345" t="str">
        <f t="shared" si="87"/>
        <v/>
      </c>
      <c r="I104" s="345" t="str">
        <f t="shared" si="88"/>
        <v/>
      </c>
      <c r="J104" s="345" t="str">
        <f t="shared" si="89"/>
        <v/>
      </c>
      <c r="K104" s="321">
        <f t="shared" si="90"/>
        <v>0</v>
      </c>
      <c r="L104" s="321">
        <f t="shared" si="91"/>
        <v>0</v>
      </c>
      <c r="M104" s="321">
        <f t="shared" si="92"/>
        <v>0</v>
      </c>
      <c r="N104" s="321" t="str">
        <f t="shared" si="93"/>
        <v/>
      </c>
      <c r="O104" s="321" t="str">
        <f t="shared" si="94"/>
        <v/>
      </c>
      <c r="P104" s="321" t="str">
        <f t="shared" si="95"/>
        <v/>
      </c>
      <c r="Q104" s="490" t="str">
        <f t="shared" si="49"/>
        <v/>
      </c>
      <c r="R104" s="539"/>
      <c r="S104" s="141"/>
      <c r="T104" s="486"/>
      <c r="U104" s="501" t="str">
        <f t="shared" si="50"/>
        <v/>
      </c>
      <c r="V104" s="537" t="str">
        <f t="shared" si="51"/>
        <v/>
      </c>
      <c r="W104" s="537" t="str">
        <f t="shared" si="96"/>
        <v/>
      </c>
      <c r="X104" s="537" t="str">
        <f t="shared" si="52"/>
        <v/>
      </c>
      <c r="Y104" s="537" t="str">
        <f t="shared" si="53"/>
        <v/>
      </c>
      <c r="Z104" s="536"/>
      <c r="AA104" s="141"/>
      <c r="AB104" s="211"/>
      <c r="AC104" s="212" t="str">
        <f t="shared" si="54"/>
        <v/>
      </c>
      <c r="AD104" s="537" t="str">
        <f t="shared" si="55"/>
        <v/>
      </c>
      <c r="AE104" s="537" t="str">
        <f t="shared" si="56"/>
        <v/>
      </c>
      <c r="AF104" s="537" t="str">
        <f t="shared" si="57"/>
        <v/>
      </c>
      <c r="AG104" s="538" t="str">
        <f t="shared" si="58"/>
        <v/>
      </c>
      <c r="AH104" s="539"/>
      <c r="AI104" s="141"/>
      <c r="AJ104" s="486"/>
      <c r="AK104" s="507">
        <f t="shared" si="59"/>
        <v>0</v>
      </c>
      <c r="AL104" s="537" t="str">
        <f t="shared" si="60"/>
        <v/>
      </c>
      <c r="AM104" s="537" t="str">
        <f t="shared" si="61"/>
        <v/>
      </c>
      <c r="AN104" s="537" t="str">
        <f t="shared" si="62"/>
        <v/>
      </c>
      <c r="AO104" s="537" t="str">
        <f t="shared" si="63"/>
        <v/>
      </c>
      <c r="AP104" s="541" t="str">
        <f t="shared" si="97"/>
        <v/>
      </c>
      <c r="AQ104" s="536"/>
      <c r="AR104" s="141"/>
      <c r="AS104" s="211"/>
      <c r="AT104" s="211" t="str">
        <f t="shared" si="64"/>
        <v/>
      </c>
      <c r="AU104" s="537" t="str">
        <f t="shared" si="65"/>
        <v/>
      </c>
      <c r="AV104" s="537" t="str">
        <f t="shared" si="66"/>
        <v/>
      </c>
      <c r="AW104" s="538" t="str">
        <f t="shared" si="67"/>
        <v/>
      </c>
      <c r="AX104" s="539"/>
      <c r="AY104" s="141"/>
      <c r="AZ104" s="486"/>
      <c r="BA104" s="501" t="str">
        <f t="shared" si="68"/>
        <v/>
      </c>
      <c r="BB104" s="537" t="str">
        <f t="shared" si="69"/>
        <v/>
      </c>
      <c r="BC104" s="537"/>
      <c r="BD104" s="537" t="str">
        <f t="shared" si="70"/>
        <v/>
      </c>
      <c r="BE104" s="536"/>
      <c r="BF104" s="141"/>
      <c r="BG104" s="211"/>
      <c r="BH104" s="211" t="str">
        <f t="shared" si="71"/>
        <v/>
      </c>
      <c r="BI104" s="537" t="str">
        <f t="shared" si="72"/>
        <v/>
      </c>
      <c r="BJ104" s="537" t="str">
        <f t="shared" si="73"/>
        <v/>
      </c>
      <c r="BK104" s="538" t="str">
        <f t="shared" si="74"/>
        <v/>
      </c>
      <c r="BL104" s="539"/>
      <c r="BM104" s="141"/>
      <c r="BN104" s="486"/>
      <c r="BO104" s="501" t="e">
        <f t="shared" si="75"/>
        <v>#VALUE!</v>
      </c>
      <c r="BP104" s="537" t="str">
        <f t="shared" si="76"/>
        <v/>
      </c>
      <c r="BQ104" s="537" t="str">
        <f t="shared" si="77"/>
        <v/>
      </c>
      <c r="BR104" s="537" t="str">
        <f t="shared" si="78"/>
        <v/>
      </c>
      <c r="BS104" s="536"/>
      <c r="BT104" s="141"/>
      <c r="BU104" s="211"/>
      <c r="BV104" s="211" t="str">
        <f t="shared" si="79"/>
        <v/>
      </c>
      <c r="BW104" s="537" t="str">
        <f t="shared" si="80"/>
        <v/>
      </c>
      <c r="BX104" s="537" t="str">
        <f t="shared" si="81"/>
        <v/>
      </c>
      <c r="BY104" s="538" t="str">
        <f t="shared" si="82"/>
        <v/>
      </c>
      <c r="BZ104" s="539"/>
      <c r="CA104" s="141"/>
      <c r="CB104" s="486"/>
      <c r="CC104" s="483" t="str">
        <f t="shared" si="83"/>
        <v/>
      </c>
      <c r="CD104" s="153" t="str">
        <f t="shared" si="84"/>
        <v/>
      </c>
      <c r="CE104" s="153" t="str">
        <f t="shared" si="85"/>
        <v/>
      </c>
      <c r="CF104" s="153" t="str">
        <f t="shared" si="86"/>
        <v/>
      </c>
    </row>
    <row r="105" spans="1:84" ht="29.45" customHeight="1" x14ac:dyDescent="0.25">
      <c r="A105" s="354" t="str">
        <f>'N-Bedarf AL'!A105</f>
        <v/>
      </c>
      <c r="B105" s="354" t="str">
        <f>IF('N-Bedarf AL'!B105="","",'N-Bedarf AL'!B105)</f>
        <v/>
      </c>
      <c r="C105" s="305" t="str">
        <f>IF('N-Bedarf AL'!D105="","",'N-Bedarf AL'!D105)</f>
        <v/>
      </c>
      <c r="D105" s="32" t="str">
        <f>IF('N-Bedarf AL'!C105="","",'N-Bedarf AL'!C105)</f>
        <v/>
      </c>
      <c r="E105" s="32" t="str">
        <f>IF('N-Bedarf AL'!T105="","",'N-Bedarf AL'!T105)</f>
        <v/>
      </c>
      <c r="F105" s="32" t="str">
        <f>IF('P-Bedarf AL'!V107="","",'P-Bedarf AL'!V107)</f>
        <v/>
      </c>
      <c r="G105" s="32" t="str">
        <f>IF('P-Bedarf AL'!AB107="","",'P-Bedarf AL'!AB107)</f>
        <v/>
      </c>
      <c r="H105" s="345" t="str">
        <f t="shared" si="87"/>
        <v/>
      </c>
      <c r="I105" s="345" t="str">
        <f t="shared" si="88"/>
        <v/>
      </c>
      <c r="J105" s="345" t="str">
        <f t="shared" si="89"/>
        <v/>
      </c>
      <c r="K105" s="321">
        <f t="shared" si="90"/>
        <v>0</v>
      </c>
      <c r="L105" s="321">
        <f t="shared" si="91"/>
        <v>0</v>
      </c>
      <c r="M105" s="321">
        <f t="shared" si="92"/>
        <v>0</v>
      </c>
      <c r="N105" s="321" t="str">
        <f t="shared" si="93"/>
        <v/>
      </c>
      <c r="O105" s="321" t="str">
        <f t="shared" si="94"/>
        <v/>
      </c>
      <c r="P105" s="321" t="str">
        <f t="shared" si="95"/>
        <v/>
      </c>
      <c r="Q105" s="490" t="str">
        <f t="shared" si="49"/>
        <v/>
      </c>
      <c r="R105" s="539"/>
      <c r="S105" s="141"/>
      <c r="T105" s="486"/>
      <c r="U105" s="501" t="str">
        <f t="shared" si="50"/>
        <v/>
      </c>
      <c r="V105" s="537" t="str">
        <f t="shared" si="51"/>
        <v/>
      </c>
      <c r="W105" s="537" t="str">
        <f t="shared" si="96"/>
        <v/>
      </c>
      <c r="X105" s="537" t="str">
        <f t="shared" si="52"/>
        <v/>
      </c>
      <c r="Y105" s="537" t="str">
        <f t="shared" si="53"/>
        <v/>
      </c>
      <c r="Z105" s="536"/>
      <c r="AA105" s="141"/>
      <c r="AB105" s="211"/>
      <c r="AC105" s="212" t="str">
        <f t="shared" si="54"/>
        <v/>
      </c>
      <c r="AD105" s="537" t="str">
        <f t="shared" si="55"/>
        <v/>
      </c>
      <c r="AE105" s="537" t="str">
        <f t="shared" si="56"/>
        <v/>
      </c>
      <c r="AF105" s="537" t="str">
        <f t="shared" si="57"/>
        <v/>
      </c>
      <c r="AG105" s="538" t="str">
        <f t="shared" si="58"/>
        <v/>
      </c>
      <c r="AH105" s="539"/>
      <c r="AI105" s="141"/>
      <c r="AJ105" s="486"/>
      <c r="AK105" s="507">
        <f t="shared" si="59"/>
        <v>0</v>
      </c>
      <c r="AL105" s="537" t="str">
        <f t="shared" si="60"/>
        <v/>
      </c>
      <c r="AM105" s="537" t="str">
        <f t="shared" si="61"/>
        <v/>
      </c>
      <c r="AN105" s="537" t="str">
        <f t="shared" si="62"/>
        <v/>
      </c>
      <c r="AO105" s="537" t="str">
        <f t="shared" si="63"/>
        <v/>
      </c>
      <c r="AP105" s="541" t="str">
        <f t="shared" si="97"/>
        <v/>
      </c>
      <c r="AQ105" s="536"/>
      <c r="AR105" s="141"/>
      <c r="AS105" s="211"/>
      <c r="AT105" s="211" t="str">
        <f t="shared" si="64"/>
        <v/>
      </c>
      <c r="AU105" s="537" t="str">
        <f t="shared" si="65"/>
        <v/>
      </c>
      <c r="AV105" s="537" t="str">
        <f t="shared" si="66"/>
        <v/>
      </c>
      <c r="AW105" s="538" t="str">
        <f t="shared" si="67"/>
        <v/>
      </c>
      <c r="AX105" s="539"/>
      <c r="AY105" s="141"/>
      <c r="AZ105" s="486"/>
      <c r="BA105" s="501" t="str">
        <f t="shared" si="68"/>
        <v/>
      </c>
      <c r="BB105" s="537" t="str">
        <f t="shared" si="69"/>
        <v/>
      </c>
      <c r="BC105" s="537"/>
      <c r="BD105" s="537" t="str">
        <f t="shared" si="70"/>
        <v/>
      </c>
      <c r="BE105" s="536"/>
      <c r="BF105" s="141"/>
      <c r="BG105" s="211"/>
      <c r="BH105" s="211" t="str">
        <f t="shared" si="71"/>
        <v/>
      </c>
      <c r="BI105" s="537" t="str">
        <f t="shared" si="72"/>
        <v/>
      </c>
      <c r="BJ105" s="537" t="str">
        <f t="shared" si="73"/>
        <v/>
      </c>
      <c r="BK105" s="538" t="str">
        <f t="shared" si="74"/>
        <v/>
      </c>
      <c r="BL105" s="539"/>
      <c r="BM105" s="141"/>
      <c r="BN105" s="486"/>
      <c r="BO105" s="501" t="e">
        <f t="shared" si="75"/>
        <v>#VALUE!</v>
      </c>
      <c r="BP105" s="537" t="str">
        <f t="shared" si="76"/>
        <v/>
      </c>
      <c r="BQ105" s="537" t="str">
        <f t="shared" si="77"/>
        <v/>
      </c>
      <c r="BR105" s="537" t="str">
        <f t="shared" si="78"/>
        <v/>
      </c>
      <c r="BS105" s="536"/>
      <c r="BT105" s="141"/>
      <c r="BU105" s="211"/>
      <c r="BV105" s="211" t="str">
        <f t="shared" si="79"/>
        <v/>
      </c>
      <c r="BW105" s="537" t="str">
        <f t="shared" si="80"/>
        <v/>
      </c>
      <c r="BX105" s="537" t="str">
        <f t="shared" si="81"/>
        <v/>
      </c>
      <c r="BY105" s="538" t="str">
        <f t="shared" si="82"/>
        <v/>
      </c>
      <c r="BZ105" s="539"/>
      <c r="CA105" s="141"/>
      <c r="CB105" s="486"/>
      <c r="CC105" s="483" t="str">
        <f t="shared" si="83"/>
        <v/>
      </c>
      <c r="CD105" s="153" t="str">
        <f t="shared" si="84"/>
        <v/>
      </c>
      <c r="CE105" s="153" t="str">
        <f t="shared" si="85"/>
        <v/>
      </c>
      <c r="CF105" s="153" t="str">
        <f t="shared" si="86"/>
        <v/>
      </c>
    </row>
    <row r="106" spans="1:84" ht="29.45" customHeight="1" x14ac:dyDescent="0.25">
      <c r="A106" s="354" t="str">
        <f>'N-Bedarf AL'!A106</f>
        <v/>
      </c>
      <c r="B106" s="354" t="str">
        <f>IF('N-Bedarf AL'!B106="","",'N-Bedarf AL'!B106)</f>
        <v/>
      </c>
      <c r="C106" s="305" t="str">
        <f>IF('N-Bedarf AL'!D106="","",'N-Bedarf AL'!D106)</f>
        <v/>
      </c>
      <c r="D106" s="32" t="str">
        <f>IF('N-Bedarf AL'!C106="","",'N-Bedarf AL'!C106)</f>
        <v/>
      </c>
      <c r="E106" s="32" t="str">
        <f>IF('N-Bedarf AL'!T106="","",'N-Bedarf AL'!T106)</f>
        <v/>
      </c>
      <c r="F106" s="32" t="str">
        <f>IF('P-Bedarf AL'!V108="","",'P-Bedarf AL'!V108)</f>
        <v/>
      </c>
      <c r="G106" s="32" t="str">
        <f>IF('P-Bedarf AL'!AB108="","",'P-Bedarf AL'!AB108)</f>
        <v/>
      </c>
      <c r="H106" s="345" t="str">
        <f t="shared" si="87"/>
        <v/>
      </c>
      <c r="I106" s="345" t="str">
        <f t="shared" si="88"/>
        <v/>
      </c>
      <c r="J106" s="345" t="str">
        <f t="shared" si="89"/>
        <v/>
      </c>
      <c r="K106" s="321">
        <f t="shared" si="90"/>
        <v>0</v>
      </c>
      <c r="L106" s="321">
        <f t="shared" si="91"/>
        <v>0</v>
      </c>
      <c r="M106" s="321">
        <f t="shared" si="92"/>
        <v>0</v>
      </c>
      <c r="N106" s="321" t="str">
        <f t="shared" si="93"/>
        <v/>
      </c>
      <c r="O106" s="321" t="str">
        <f t="shared" si="94"/>
        <v/>
      </c>
      <c r="P106" s="321" t="str">
        <f t="shared" si="95"/>
        <v/>
      </c>
      <c r="Q106" s="490" t="str">
        <f t="shared" si="49"/>
        <v/>
      </c>
      <c r="R106" s="539"/>
      <c r="S106" s="141"/>
      <c r="T106" s="486"/>
      <c r="U106" s="501" t="str">
        <f t="shared" si="50"/>
        <v/>
      </c>
      <c r="V106" s="537" t="str">
        <f t="shared" si="51"/>
        <v/>
      </c>
      <c r="W106" s="537" t="str">
        <f t="shared" si="96"/>
        <v/>
      </c>
      <c r="X106" s="537" t="str">
        <f t="shared" si="52"/>
        <v/>
      </c>
      <c r="Y106" s="537" t="str">
        <f t="shared" si="53"/>
        <v/>
      </c>
      <c r="Z106" s="536"/>
      <c r="AA106" s="141"/>
      <c r="AB106" s="211"/>
      <c r="AC106" s="212" t="str">
        <f t="shared" si="54"/>
        <v/>
      </c>
      <c r="AD106" s="537" t="str">
        <f t="shared" si="55"/>
        <v/>
      </c>
      <c r="AE106" s="537" t="str">
        <f t="shared" si="56"/>
        <v/>
      </c>
      <c r="AF106" s="537" t="str">
        <f t="shared" si="57"/>
        <v/>
      </c>
      <c r="AG106" s="538" t="str">
        <f t="shared" si="58"/>
        <v/>
      </c>
      <c r="AH106" s="539"/>
      <c r="AI106" s="141"/>
      <c r="AJ106" s="486"/>
      <c r="AK106" s="507">
        <f t="shared" si="59"/>
        <v>0</v>
      </c>
      <c r="AL106" s="537" t="str">
        <f t="shared" si="60"/>
        <v/>
      </c>
      <c r="AM106" s="537" t="str">
        <f t="shared" si="61"/>
        <v/>
      </c>
      <c r="AN106" s="537" t="str">
        <f t="shared" si="62"/>
        <v/>
      </c>
      <c r="AO106" s="537" t="str">
        <f t="shared" si="63"/>
        <v/>
      </c>
      <c r="AP106" s="541" t="str">
        <f t="shared" si="97"/>
        <v/>
      </c>
      <c r="AQ106" s="536"/>
      <c r="AR106" s="141"/>
      <c r="AS106" s="211"/>
      <c r="AT106" s="211" t="str">
        <f t="shared" si="64"/>
        <v/>
      </c>
      <c r="AU106" s="537" t="str">
        <f t="shared" si="65"/>
        <v/>
      </c>
      <c r="AV106" s="537" t="str">
        <f t="shared" si="66"/>
        <v/>
      </c>
      <c r="AW106" s="538" t="str">
        <f t="shared" si="67"/>
        <v/>
      </c>
      <c r="AX106" s="539"/>
      <c r="AY106" s="141"/>
      <c r="AZ106" s="486"/>
      <c r="BA106" s="501" t="str">
        <f t="shared" si="68"/>
        <v/>
      </c>
      <c r="BB106" s="537" t="str">
        <f t="shared" si="69"/>
        <v/>
      </c>
      <c r="BC106" s="537"/>
      <c r="BD106" s="537" t="str">
        <f t="shared" si="70"/>
        <v/>
      </c>
      <c r="BE106" s="536"/>
      <c r="BF106" s="141"/>
      <c r="BG106" s="211"/>
      <c r="BH106" s="211" t="str">
        <f t="shared" si="71"/>
        <v/>
      </c>
      <c r="BI106" s="537" t="str">
        <f t="shared" si="72"/>
        <v/>
      </c>
      <c r="BJ106" s="537" t="str">
        <f t="shared" si="73"/>
        <v/>
      </c>
      <c r="BK106" s="538" t="str">
        <f t="shared" si="74"/>
        <v/>
      </c>
      <c r="BL106" s="539"/>
      <c r="BM106" s="141"/>
      <c r="BN106" s="486"/>
      <c r="BO106" s="501" t="e">
        <f t="shared" si="75"/>
        <v>#VALUE!</v>
      </c>
      <c r="BP106" s="537" t="str">
        <f t="shared" si="76"/>
        <v/>
      </c>
      <c r="BQ106" s="537" t="str">
        <f t="shared" si="77"/>
        <v/>
      </c>
      <c r="BR106" s="537" t="str">
        <f t="shared" si="78"/>
        <v/>
      </c>
      <c r="BS106" s="536"/>
      <c r="BT106" s="141"/>
      <c r="BU106" s="211"/>
      <c r="BV106" s="211" t="str">
        <f t="shared" si="79"/>
        <v/>
      </c>
      <c r="BW106" s="537" t="str">
        <f t="shared" si="80"/>
        <v/>
      </c>
      <c r="BX106" s="537" t="str">
        <f t="shared" si="81"/>
        <v/>
      </c>
      <c r="BY106" s="538" t="str">
        <f t="shared" si="82"/>
        <v/>
      </c>
      <c r="BZ106" s="539"/>
      <c r="CA106" s="141"/>
      <c r="CB106" s="486"/>
      <c r="CC106" s="483" t="str">
        <f t="shared" si="83"/>
        <v/>
      </c>
      <c r="CD106" s="153" t="str">
        <f t="shared" si="84"/>
        <v/>
      </c>
      <c r="CE106" s="153" t="str">
        <f t="shared" si="85"/>
        <v/>
      </c>
      <c r="CF106" s="153" t="str">
        <f t="shared" si="86"/>
        <v/>
      </c>
    </row>
    <row r="107" spans="1:84" ht="29.45" customHeight="1" x14ac:dyDescent="0.25">
      <c r="A107" s="354" t="str">
        <f>'N-Bedarf AL'!A107</f>
        <v/>
      </c>
      <c r="B107" s="354" t="str">
        <f>IF('N-Bedarf AL'!B107="","",'N-Bedarf AL'!B107)</f>
        <v/>
      </c>
      <c r="C107" s="305" t="str">
        <f>IF('N-Bedarf AL'!D107="","",'N-Bedarf AL'!D107)</f>
        <v/>
      </c>
      <c r="D107" s="32" t="str">
        <f>IF('N-Bedarf AL'!C107="","",'N-Bedarf AL'!C107)</f>
        <v/>
      </c>
      <c r="E107" s="32" t="str">
        <f>IF('N-Bedarf AL'!T107="","",'N-Bedarf AL'!T107)</f>
        <v/>
      </c>
      <c r="F107" s="32" t="str">
        <f>IF('P-Bedarf AL'!V109="","",'P-Bedarf AL'!V109)</f>
        <v/>
      </c>
      <c r="G107" s="32" t="str">
        <f>IF('P-Bedarf AL'!AB109="","",'P-Bedarf AL'!AB109)</f>
        <v/>
      </c>
      <c r="H107" s="345" t="str">
        <f t="shared" si="87"/>
        <v/>
      </c>
      <c r="I107" s="345" t="str">
        <f t="shared" si="88"/>
        <v/>
      </c>
      <c r="J107" s="345" t="str">
        <f t="shared" si="89"/>
        <v/>
      </c>
      <c r="K107" s="321">
        <f t="shared" si="90"/>
        <v>0</v>
      </c>
      <c r="L107" s="321">
        <f t="shared" si="91"/>
        <v>0</v>
      </c>
      <c r="M107" s="321">
        <f t="shared" si="92"/>
        <v>0</v>
      </c>
      <c r="N107" s="321" t="str">
        <f t="shared" si="93"/>
        <v/>
      </c>
      <c r="O107" s="321" t="str">
        <f t="shared" si="94"/>
        <v/>
      </c>
      <c r="P107" s="321" t="str">
        <f t="shared" si="95"/>
        <v/>
      </c>
      <c r="Q107" s="490" t="str">
        <f t="shared" si="49"/>
        <v/>
      </c>
      <c r="R107" s="539"/>
      <c r="S107" s="141"/>
      <c r="T107" s="486"/>
      <c r="U107" s="501" t="str">
        <f t="shared" si="50"/>
        <v/>
      </c>
      <c r="V107" s="537" t="str">
        <f t="shared" si="51"/>
        <v/>
      </c>
      <c r="W107" s="537" t="str">
        <f t="shared" si="96"/>
        <v/>
      </c>
      <c r="X107" s="537" t="str">
        <f t="shared" si="52"/>
        <v/>
      </c>
      <c r="Y107" s="537" t="str">
        <f t="shared" si="53"/>
        <v/>
      </c>
      <c r="Z107" s="536"/>
      <c r="AA107" s="141"/>
      <c r="AB107" s="211"/>
      <c r="AC107" s="212" t="str">
        <f t="shared" si="54"/>
        <v/>
      </c>
      <c r="AD107" s="537" t="str">
        <f t="shared" si="55"/>
        <v/>
      </c>
      <c r="AE107" s="537" t="str">
        <f t="shared" si="56"/>
        <v/>
      </c>
      <c r="AF107" s="537" t="str">
        <f t="shared" si="57"/>
        <v/>
      </c>
      <c r="AG107" s="538" t="str">
        <f t="shared" si="58"/>
        <v/>
      </c>
      <c r="AH107" s="539"/>
      <c r="AI107" s="141"/>
      <c r="AJ107" s="486"/>
      <c r="AK107" s="507">
        <f t="shared" si="59"/>
        <v>0</v>
      </c>
      <c r="AL107" s="537" t="str">
        <f t="shared" si="60"/>
        <v/>
      </c>
      <c r="AM107" s="537" t="str">
        <f t="shared" si="61"/>
        <v/>
      </c>
      <c r="AN107" s="537" t="str">
        <f t="shared" si="62"/>
        <v/>
      </c>
      <c r="AO107" s="537" t="str">
        <f t="shared" si="63"/>
        <v/>
      </c>
      <c r="AP107" s="541" t="str">
        <f t="shared" si="97"/>
        <v/>
      </c>
      <c r="AQ107" s="536"/>
      <c r="AR107" s="141"/>
      <c r="AS107" s="211"/>
      <c r="AT107" s="211" t="str">
        <f t="shared" si="64"/>
        <v/>
      </c>
      <c r="AU107" s="537" t="str">
        <f t="shared" si="65"/>
        <v/>
      </c>
      <c r="AV107" s="537" t="str">
        <f t="shared" si="66"/>
        <v/>
      </c>
      <c r="AW107" s="538" t="str">
        <f t="shared" si="67"/>
        <v/>
      </c>
      <c r="AX107" s="539"/>
      <c r="AY107" s="141"/>
      <c r="AZ107" s="486"/>
      <c r="BA107" s="501" t="str">
        <f t="shared" si="68"/>
        <v/>
      </c>
      <c r="BB107" s="537" t="str">
        <f t="shared" si="69"/>
        <v/>
      </c>
      <c r="BC107" s="537"/>
      <c r="BD107" s="537" t="str">
        <f t="shared" si="70"/>
        <v/>
      </c>
      <c r="BE107" s="536"/>
      <c r="BF107" s="141"/>
      <c r="BG107" s="211"/>
      <c r="BH107" s="211" t="str">
        <f t="shared" si="71"/>
        <v/>
      </c>
      <c r="BI107" s="537" t="str">
        <f t="shared" si="72"/>
        <v/>
      </c>
      <c r="BJ107" s="537" t="str">
        <f t="shared" si="73"/>
        <v/>
      </c>
      <c r="BK107" s="538" t="str">
        <f t="shared" si="74"/>
        <v/>
      </c>
      <c r="BL107" s="539"/>
      <c r="BM107" s="141"/>
      <c r="BN107" s="486"/>
      <c r="BO107" s="501" t="e">
        <f t="shared" si="75"/>
        <v>#VALUE!</v>
      </c>
      <c r="BP107" s="537" t="str">
        <f t="shared" si="76"/>
        <v/>
      </c>
      <c r="BQ107" s="537" t="str">
        <f t="shared" si="77"/>
        <v/>
      </c>
      <c r="BR107" s="537" t="str">
        <f t="shared" si="78"/>
        <v/>
      </c>
      <c r="BS107" s="536"/>
      <c r="BT107" s="141"/>
      <c r="BU107" s="211"/>
      <c r="BV107" s="211" t="str">
        <f t="shared" si="79"/>
        <v/>
      </c>
      <c r="BW107" s="537" t="str">
        <f t="shared" si="80"/>
        <v/>
      </c>
      <c r="BX107" s="537" t="str">
        <f t="shared" si="81"/>
        <v/>
      </c>
      <c r="BY107" s="538" t="str">
        <f t="shared" si="82"/>
        <v/>
      </c>
      <c r="BZ107" s="539"/>
      <c r="CA107" s="141"/>
      <c r="CB107" s="486"/>
      <c r="CC107" s="483" t="str">
        <f t="shared" si="83"/>
        <v/>
      </c>
      <c r="CD107" s="153" t="str">
        <f t="shared" si="84"/>
        <v/>
      </c>
      <c r="CE107" s="153" t="str">
        <f t="shared" si="85"/>
        <v/>
      </c>
      <c r="CF107" s="153" t="str">
        <f t="shared" si="86"/>
        <v/>
      </c>
    </row>
    <row r="108" spans="1:84" ht="29.45" customHeight="1" x14ac:dyDescent="0.25">
      <c r="A108" s="354" t="str">
        <f>'N-Bedarf AL'!A108</f>
        <v/>
      </c>
      <c r="B108" s="354" t="str">
        <f>IF('N-Bedarf AL'!B108="","",'N-Bedarf AL'!B108)</f>
        <v/>
      </c>
      <c r="C108" s="305" t="str">
        <f>IF('N-Bedarf AL'!D108="","",'N-Bedarf AL'!D108)</f>
        <v/>
      </c>
      <c r="D108" s="32" t="str">
        <f>IF('N-Bedarf AL'!C108="","",'N-Bedarf AL'!C108)</f>
        <v/>
      </c>
      <c r="E108" s="32" t="str">
        <f>IF('N-Bedarf AL'!T108="","",'N-Bedarf AL'!T108)</f>
        <v/>
      </c>
      <c r="F108" s="32" t="str">
        <f>IF('P-Bedarf AL'!V110="","",'P-Bedarf AL'!V110)</f>
        <v/>
      </c>
      <c r="G108" s="32" t="str">
        <f>IF('P-Bedarf AL'!AB110="","",'P-Bedarf AL'!AB110)</f>
        <v/>
      </c>
      <c r="H108" s="345" t="str">
        <f t="shared" si="87"/>
        <v/>
      </c>
      <c r="I108" s="345" t="str">
        <f t="shared" si="88"/>
        <v/>
      </c>
      <c r="J108" s="345" t="str">
        <f t="shared" si="89"/>
        <v/>
      </c>
      <c r="K108" s="321">
        <f t="shared" si="90"/>
        <v>0</v>
      </c>
      <c r="L108" s="321">
        <f t="shared" si="91"/>
        <v>0</v>
      </c>
      <c r="M108" s="321">
        <f t="shared" si="92"/>
        <v>0</v>
      </c>
      <c r="N108" s="321" t="str">
        <f t="shared" si="93"/>
        <v/>
      </c>
      <c r="O108" s="321" t="str">
        <f t="shared" si="94"/>
        <v/>
      </c>
      <c r="P108" s="321" t="str">
        <f t="shared" si="95"/>
        <v/>
      </c>
      <c r="Q108" s="490" t="str">
        <f t="shared" si="49"/>
        <v/>
      </c>
      <c r="R108" s="539"/>
      <c r="S108" s="141"/>
      <c r="T108" s="486"/>
      <c r="U108" s="501" t="str">
        <f t="shared" si="50"/>
        <v/>
      </c>
      <c r="V108" s="537" t="str">
        <f t="shared" si="51"/>
        <v/>
      </c>
      <c r="W108" s="537" t="str">
        <f t="shared" si="96"/>
        <v/>
      </c>
      <c r="X108" s="537" t="str">
        <f t="shared" si="52"/>
        <v/>
      </c>
      <c r="Y108" s="537" t="str">
        <f t="shared" si="53"/>
        <v/>
      </c>
      <c r="Z108" s="536"/>
      <c r="AA108" s="141"/>
      <c r="AB108" s="211"/>
      <c r="AC108" s="212" t="str">
        <f t="shared" si="54"/>
        <v/>
      </c>
      <c r="AD108" s="537" t="str">
        <f t="shared" si="55"/>
        <v/>
      </c>
      <c r="AE108" s="537" t="str">
        <f t="shared" si="56"/>
        <v/>
      </c>
      <c r="AF108" s="537" t="str">
        <f t="shared" si="57"/>
        <v/>
      </c>
      <c r="AG108" s="538" t="str">
        <f t="shared" si="58"/>
        <v/>
      </c>
      <c r="AH108" s="539"/>
      <c r="AI108" s="141"/>
      <c r="AJ108" s="486"/>
      <c r="AK108" s="507">
        <f t="shared" si="59"/>
        <v>0</v>
      </c>
      <c r="AL108" s="537" t="str">
        <f t="shared" si="60"/>
        <v/>
      </c>
      <c r="AM108" s="537" t="str">
        <f t="shared" si="61"/>
        <v/>
      </c>
      <c r="AN108" s="537" t="str">
        <f t="shared" si="62"/>
        <v/>
      </c>
      <c r="AO108" s="537" t="str">
        <f t="shared" si="63"/>
        <v/>
      </c>
      <c r="AP108" s="541" t="str">
        <f t="shared" si="97"/>
        <v/>
      </c>
      <c r="AQ108" s="536"/>
      <c r="AR108" s="141"/>
      <c r="AS108" s="211"/>
      <c r="AT108" s="211" t="str">
        <f t="shared" si="64"/>
        <v/>
      </c>
      <c r="AU108" s="537" t="str">
        <f t="shared" si="65"/>
        <v/>
      </c>
      <c r="AV108" s="537" t="str">
        <f t="shared" si="66"/>
        <v/>
      </c>
      <c r="AW108" s="538" t="str">
        <f t="shared" si="67"/>
        <v/>
      </c>
      <c r="AX108" s="539"/>
      <c r="AY108" s="141"/>
      <c r="AZ108" s="486"/>
      <c r="BA108" s="501" t="str">
        <f t="shared" si="68"/>
        <v/>
      </c>
      <c r="BB108" s="537" t="str">
        <f t="shared" si="69"/>
        <v/>
      </c>
      <c r="BC108" s="537"/>
      <c r="BD108" s="537" t="str">
        <f t="shared" si="70"/>
        <v/>
      </c>
      <c r="BE108" s="536"/>
      <c r="BF108" s="141"/>
      <c r="BG108" s="211"/>
      <c r="BH108" s="211" t="str">
        <f t="shared" si="71"/>
        <v/>
      </c>
      <c r="BI108" s="537" t="str">
        <f t="shared" si="72"/>
        <v/>
      </c>
      <c r="BJ108" s="537" t="str">
        <f t="shared" si="73"/>
        <v/>
      </c>
      <c r="BK108" s="538" t="str">
        <f t="shared" si="74"/>
        <v/>
      </c>
      <c r="BL108" s="539"/>
      <c r="BM108" s="141"/>
      <c r="BN108" s="486"/>
      <c r="BO108" s="501" t="e">
        <f t="shared" si="75"/>
        <v>#VALUE!</v>
      </c>
      <c r="BP108" s="537" t="str">
        <f t="shared" si="76"/>
        <v/>
      </c>
      <c r="BQ108" s="537" t="str">
        <f t="shared" si="77"/>
        <v/>
      </c>
      <c r="BR108" s="537" t="str">
        <f t="shared" si="78"/>
        <v/>
      </c>
      <c r="BS108" s="536"/>
      <c r="BT108" s="141"/>
      <c r="BU108" s="211"/>
      <c r="BV108" s="211" t="str">
        <f t="shared" si="79"/>
        <v/>
      </c>
      <c r="BW108" s="537" t="str">
        <f t="shared" si="80"/>
        <v/>
      </c>
      <c r="BX108" s="537" t="str">
        <f t="shared" si="81"/>
        <v/>
      </c>
      <c r="BY108" s="538" t="str">
        <f t="shared" si="82"/>
        <v/>
      </c>
      <c r="BZ108" s="539"/>
      <c r="CA108" s="141"/>
      <c r="CB108" s="486"/>
      <c r="CC108" s="483" t="str">
        <f t="shared" si="83"/>
        <v/>
      </c>
      <c r="CD108" s="153" t="str">
        <f t="shared" si="84"/>
        <v/>
      </c>
      <c r="CE108" s="153" t="str">
        <f t="shared" si="85"/>
        <v/>
      </c>
      <c r="CF108" s="153" t="str">
        <f t="shared" si="86"/>
        <v/>
      </c>
    </row>
    <row r="109" spans="1:84" ht="29.45" customHeight="1" x14ac:dyDescent="0.25">
      <c r="A109" s="354" t="str">
        <f>'N-Bedarf AL'!A109</f>
        <v/>
      </c>
      <c r="B109" s="354" t="str">
        <f>IF('N-Bedarf AL'!B109="","",'N-Bedarf AL'!B109)</f>
        <v/>
      </c>
      <c r="C109" s="305" t="str">
        <f>IF('N-Bedarf AL'!D109="","",'N-Bedarf AL'!D109)</f>
        <v/>
      </c>
      <c r="D109" s="32" t="str">
        <f>IF('N-Bedarf AL'!C109="","",'N-Bedarf AL'!C109)</f>
        <v/>
      </c>
      <c r="E109" s="32" t="str">
        <f>IF('N-Bedarf AL'!T109="","",'N-Bedarf AL'!T109)</f>
        <v/>
      </c>
      <c r="F109" s="32" t="str">
        <f>IF('P-Bedarf AL'!V111="","",'P-Bedarf AL'!V111)</f>
        <v/>
      </c>
      <c r="G109" s="32" t="str">
        <f>IF('P-Bedarf AL'!AB111="","",'P-Bedarf AL'!AB111)</f>
        <v/>
      </c>
      <c r="H109" s="345" t="str">
        <f t="shared" si="87"/>
        <v/>
      </c>
      <c r="I109" s="345" t="str">
        <f t="shared" si="88"/>
        <v/>
      </c>
      <c r="J109" s="345" t="str">
        <f t="shared" si="89"/>
        <v/>
      </c>
      <c r="K109" s="321">
        <f t="shared" si="90"/>
        <v>0</v>
      </c>
      <c r="L109" s="321">
        <f t="shared" si="91"/>
        <v>0</v>
      </c>
      <c r="M109" s="321">
        <f t="shared" si="92"/>
        <v>0</v>
      </c>
      <c r="N109" s="321" t="str">
        <f t="shared" si="93"/>
        <v/>
      </c>
      <c r="O109" s="321" t="str">
        <f t="shared" si="94"/>
        <v/>
      </c>
      <c r="P109" s="321" t="str">
        <f t="shared" si="95"/>
        <v/>
      </c>
      <c r="Q109" s="490" t="str">
        <f t="shared" si="49"/>
        <v/>
      </c>
      <c r="R109" s="539"/>
      <c r="S109" s="141"/>
      <c r="T109" s="486"/>
      <c r="U109" s="501" t="str">
        <f t="shared" si="50"/>
        <v/>
      </c>
      <c r="V109" s="537" t="str">
        <f t="shared" si="51"/>
        <v/>
      </c>
      <c r="W109" s="537" t="str">
        <f t="shared" si="96"/>
        <v/>
      </c>
      <c r="X109" s="537" t="str">
        <f t="shared" si="52"/>
        <v/>
      </c>
      <c r="Y109" s="537" t="str">
        <f t="shared" si="53"/>
        <v/>
      </c>
      <c r="Z109" s="536"/>
      <c r="AA109" s="141"/>
      <c r="AB109" s="211"/>
      <c r="AC109" s="212" t="str">
        <f t="shared" si="54"/>
        <v/>
      </c>
      <c r="AD109" s="537" t="str">
        <f t="shared" si="55"/>
        <v/>
      </c>
      <c r="AE109" s="537" t="str">
        <f t="shared" si="56"/>
        <v/>
      </c>
      <c r="AF109" s="537" t="str">
        <f t="shared" si="57"/>
        <v/>
      </c>
      <c r="AG109" s="538" t="str">
        <f t="shared" si="58"/>
        <v/>
      </c>
      <c r="AH109" s="539"/>
      <c r="AI109" s="141"/>
      <c r="AJ109" s="486"/>
      <c r="AK109" s="507">
        <f t="shared" si="59"/>
        <v>0</v>
      </c>
      <c r="AL109" s="537" t="str">
        <f t="shared" si="60"/>
        <v/>
      </c>
      <c r="AM109" s="537" t="str">
        <f t="shared" si="61"/>
        <v/>
      </c>
      <c r="AN109" s="537" t="str">
        <f t="shared" si="62"/>
        <v/>
      </c>
      <c r="AO109" s="537" t="str">
        <f t="shared" si="63"/>
        <v/>
      </c>
      <c r="AP109" s="541" t="str">
        <f t="shared" si="97"/>
        <v/>
      </c>
      <c r="AQ109" s="536"/>
      <c r="AR109" s="141"/>
      <c r="AS109" s="211"/>
      <c r="AT109" s="211" t="str">
        <f t="shared" si="64"/>
        <v/>
      </c>
      <c r="AU109" s="537" t="str">
        <f t="shared" si="65"/>
        <v/>
      </c>
      <c r="AV109" s="537" t="str">
        <f t="shared" si="66"/>
        <v/>
      </c>
      <c r="AW109" s="538" t="str">
        <f t="shared" si="67"/>
        <v/>
      </c>
      <c r="AX109" s="539"/>
      <c r="AY109" s="141"/>
      <c r="AZ109" s="486"/>
      <c r="BA109" s="501" t="str">
        <f t="shared" si="68"/>
        <v/>
      </c>
      <c r="BB109" s="537" t="str">
        <f t="shared" si="69"/>
        <v/>
      </c>
      <c r="BC109" s="537"/>
      <c r="BD109" s="537" t="str">
        <f t="shared" si="70"/>
        <v/>
      </c>
      <c r="BE109" s="536"/>
      <c r="BF109" s="141"/>
      <c r="BG109" s="211"/>
      <c r="BH109" s="211" t="str">
        <f t="shared" si="71"/>
        <v/>
      </c>
      <c r="BI109" s="537" t="str">
        <f t="shared" si="72"/>
        <v/>
      </c>
      <c r="BJ109" s="537" t="str">
        <f t="shared" si="73"/>
        <v/>
      </c>
      <c r="BK109" s="538" t="str">
        <f t="shared" si="74"/>
        <v/>
      </c>
      <c r="BL109" s="539"/>
      <c r="BM109" s="141"/>
      <c r="BN109" s="486"/>
      <c r="BO109" s="501" t="e">
        <f t="shared" si="75"/>
        <v>#VALUE!</v>
      </c>
      <c r="BP109" s="537" t="str">
        <f t="shared" si="76"/>
        <v/>
      </c>
      <c r="BQ109" s="537" t="str">
        <f t="shared" si="77"/>
        <v/>
      </c>
      <c r="BR109" s="537" t="str">
        <f t="shared" si="78"/>
        <v/>
      </c>
      <c r="BS109" s="536"/>
      <c r="BT109" s="141"/>
      <c r="BU109" s="211"/>
      <c r="BV109" s="211" t="str">
        <f t="shared" si="79"/>
        <v/>
      </c>
      <c r="BW109" s="537" t="str">
        <f t="shared" si="80"/>
        <v/>
      </c>
      <c r="BX109" s="537" t="str">
        <f t="shared" si="81"/>
        <v/>
      </c>
      <c r="BY109" s="538" t="str">
        <f t="shared" si="82"/>
        <v/>
      </c>
      <c r="BZ109" s="539"/>
      <c r="CA109" s="141"/>
      <c r="CB109" s="486"/>
      <c r="CC109" s="483" t="str">
        <f t="shared" si="83"/>
        <v/>
      </c>
      <c r="CD109" s="153" t="str">
        <f t="shared" si="84"/>
        <v/>
      </c>
      <c r="CE109" s="153" t="str">
        <f t="shared" si="85"/>
        <v/>
      </c>
      <c r="CF109" s="153" t="str">
        <f t="shared" si="86"/>
        <v/>
      </c>
    </row>
    <row r="110" spans="1:84" ht="29.45" customHeight="1" x14ac:dyDescent="0.25">
      <c r="A110" s="354" t="str">
        <f>'N-Bedarf AL'!A110</f>
        <v/>
      </c>
      <c r="B110" s="354" t="str">
        <f>IF('N-Bedarf AL'!B110="","",'N-Bedarf AL'!B110)</f>
        <v/>
      </c>
      <c r="C110" s="305" t="str">
        <f>IF('N-Bedarf AL'!D110="","",'N-Bedarf AL'!D110)</f>
        <v/>
      </c>
      <c r="D110" s="32" t="str">
        <f>IF('N-Bedarf AL'!C110="","",'N-Bedarf AL'!C110)</f>
        <v/>
      </c>
      <c r="E110" s="32" t="str">
        <f>IF('N-Bedarf AL'!T110="","",'N-Bedarf AL'!T110)</f>
        <v/>
      </c>
      <c r="F110" s="32" t="str">
        <f>IF('P-Bedarf AL'!V112="","",'P-Bedarf AL'!V112)</f>
        <v/>
      </c>
      <c r="G110" s="32" t="str">
        <f>IF('P-Bedarf AL'!AB112="","",'P-Bedarf AL'!AB112)</f>
        <v/>
      </c>
      <c r="H110" s="345" t="str">
        <f t="shared" si="87"/>
        <v/>
      </c>
      <c r="I110" s="345" t="str">
        <f t="shared" si="88"/>
        <v/>
      </c>
      <c r="J110" s="345" t="str">
        <f t="shared" si="89"/>
        <v/>
      </c>
      <c r="K110" s="321">
        <f t="shared" si="90"/>
        <v>0</v>
      </c>
      <c r="L110" s="321">
        <f t="shared" si="91"/>
        <v>0</v>
      </c>
      <c r="M110" s="321">
        <f t="shared" si="92"/>
        <v>0</v>
      </c>
      <c r="N110" s="321" t="str">
        <f t="shared" si="93"/>
        <v/>
      </c>
      <c r="O110" s="321" t="str">
        <f t="shared" si="94"/>
        <v/>
      </c>
      <c r="P110" s="321" t="str">
        <f t="shared" si="95"/>
        <v/>
      </c>
      <c r="Q110" s="490" t="str">
        <f t="shared" si="49"/>
        <v/>
      </c>
      <c r="R110" s="539"/>
      <c r="S110" s="141"/>
      <c r="T110" s="486"/>
      <c r="U110" s="501" t="str">
        <f t="shared" si="50"/>
        <v/>
      </c>
      <c r="V110" s="537" t="str">
        <f t="shared" si="51"/>
        <v/>
      </c>
      <c r="W110" s="537" t="str">
        <f t="shared" si="96"/>
        <v/>
      </c>
      <c r="X110" s="537" t="str">
        <f t="shared" si="52"/>
        <v/>
      </c>
      <c r="Y110" s="537" t="str">
        <f t="shared" si="53"/>
        <v/>
      </c>
      <c r="Z110" s="536"/>
      <c r="AA110" s="141"/>
      <c r="AB110" s="211"/>
      <c r="AC110" s="212" t="str">
        <f t="shared" si="54"/>
        <v/>
      </c>
      <c r="AD110" s="537" t="str">
        <f t="shared" si="55"/>
        <v/>
      </c>
      <c r="AE110" s="537" t="str">
        <f t="shared" si="56"/>
        <v/>
      </c>
      <c r="AF110" s="537" t="str">
        <f t="shared" si="57"/>
        <v/>
      </c>
      <c r="AG110" s="538" t="str">
        <f t="shared" si="58"/>
        <v/>
      </c>
      <c r="AH110" s="539"/>
      <c r="AI110" s="141"/>
      <c r="AJ110" s="486"/>
      <c r="AK110" s="507">
        <f t="shared" si="59"/>
        <v>0</v>
      </c>
      <c r="AL110" s="537" t="str">
        <f t="shared" si="60"/>
        <v/>
      </c>
      <c r="AM110" s="537" t="str">
        <f t="shared" si="61"/>
        <v/>
      </c>
      <c r="AN110" s="537" t="str">
        <f t="shared" si="62"/>
        <v/>
      </c>
      <c r="AO110" s="537" t="str">
        <f t="shared" si="63"/>
        <v/>
      </c>
      <c r="AP110" s="541" t="str">
        <f t="shared" si="97"/>
        <v/>
      </c>
      <c r="AQ110" s="536"/>
      <c r="AR110" s="141"/>
      <c r="AS110" s="211"/>
      <c r="AT110" s="211" t="str">
        <f t="shared" si="64"/>
        <v/>
      </c>
      <c r="AU110" s="537" t="str">
        <f t="shared" si="65"/>
        <v/>
      </c>
      <c r="AV110" s="537" t="str">
        <f t="shared" si="66"/>
        <v/>
      </c>
      <c r="AW110" s="538" t="str">
        <f t="shared" si="67"/>
        <v/>
      </c>
      <c r="AX110" s="539"/>
      <c r="AY110" s="141"/>
      <c r="AZ110" s="486"/>
      <c r="BA110" s="501" t="str">
        <f t="shared" si="68"/>
        <v/>
      </c>
      <c r="BB110" s="537" t="str">
        <f t="shared" si="69"/>
        <v/>
      </c>
      <c r="BC110" s="537"/>
      <c r="BD110" s="537" t="str">
        <f t="shared" si="70"/>
        <v/>
      </c>
      <c r="BE110" s="536"/>
      <c r="BF110" s="141"/>
      <c r="BG110" s="211"/>
      <c r="BH110" s="211" t="str">
        <f t="shared" si="71"/>
        <v/>
      </c>
      <c r="BI110" s="537" t="str">
        <f t="shared" si="72"/>
        <v/>
      </c>
      <c r="BJ110" s="537" t="str">
        <f t="shared" si="73"/>
        <v/>
      </c>
      <c r="BK110" s="538" t="str">
        <f t="shared" si="74"/>
        <v/>
      </c>
      <c r="BL110" s="539"/>
      <c r="BM110" s="141"/>
      <c r="BN110" s="486"/>
      <c r="BO110" s="501" t="e">
        <f t="shared" si="75"/>
        <v>#VALUE!</v>
      </c>
      <c r="BP110" s="537" t="str">
        <f t="shared" si="76"/>
        <v/>
      </c>
      <c r="BQ110" s="537" t="str">
        <f t="shared" si="77"/>
        <v/>
      </c>
      <c r="BR110" s="537" t="str">
        <f t="shared" si="78"/>
        <v/>
      </c>
      <c r="BS110" s="536"/>
      <c r="BT110" s="141"/>
      <c r="BU110" s="211"/>
      <c r="BV110" s="211" t="str">
        <f t="shared" si="79"/>
        <v/>
      </c>
      <c r="BW110" s="537" t="str">
        <f t="shared" si="80"/>
        <v/>
      </c>
      <c r="BX110" s="537" t="str">
        <f t="shared" si="81"/>
        <v/>
      </c>
      <c r="BY110" s="538" t="str">
        <f t="shared" si="82"/>
        <v/>
      </c>
      <c r="BZ110" s="539"/>
      <c r="CA110" s="141"/>
      <c r="CB110" s="486"/>
      <c r="CC110" s="483" t="str">
        <f t="shared" si="83"/>
        <v/>
      </c>
      <c r="CD110" s="153" t="str">
        <f t="shared" si="84"/>
        <v/>
      </c>
      <c r="CE110" s="153" t="str">
        <f t="shared" si="85"/>
        <v/>
      </c>
      <c r="CF110" s="153" t="str">
        <f t="shared" si="86"/>
        <v/>
      </c>
    </row>
    <row r="111" spans="1:84" ht="29.45" customHeight="1" x14ac:dyDescent="0.25">
      <c r="A111" s="354" t="str">
        <f>'N-Bedarf AL'!A111</f>
        <v/>
      </c>
      <c r="B111" s="354" t="str">
        <f>IF('N-Bedarf AL'!B111="","",'N-Bedarf AL'!B111)</f>
        <v/>
      </c>
      <c r="C111" s="305" t="str">
        <f>IF('N-Bedarf AL'!D111="","",'N-Bedarf AL'!D111)</f>
        <v/>
      </c>
      <c r="D111" s="32" t="str">
        <f>IF('N-Bedarf AL'!C111="","",'N-Bedarf AL'!C111)</f>
        <v/>
      </c>
      <c r="E111" s="32" t="str">
        <f>IF('N-Bedarf AL'!T111="","",'N-Bedarf AL'!T111)</f>
        <v/>
      </c>
      <c r="F111" s="32" t="str">
        <f>IF('P-Bedarf AL'!V113="","",'P-Bedarf AL'!V113)</f>
        <v/>
      </c>
      <c r="G111" s="32" t="str">
        <f>IF('P-Bedarf AL'!AB113="","",'P-Bedarf AL'!AB113)</f>
        <v/>
      </c>
      <c r="H111" s="345" t="str">
        <f t="shared" si="87"/>
        <v/>
      </c>
      <c r="I111" s="345" t="str">
        <f t="shared" si="88"/>
        <v/>
      </c>
      <c r="J111" s="345" t="str">
        <f t="shared" si="89"/>
        <v/>
      </c>
      <c r="K111" s="321">
        <f t="shared" si="90"/>
        <v>0</v>
      </c>
      <c r="L111" s="321">
        <f t="shared" si="91"/>
        <v>0</v>
      </c>
      <c r="M111" s="321">
        <f t="shared" si="92"/>
        <v>0</v>
      </c>
      <c r="N111" s="321" t="str">
        <f t="shared" si="93"/>
        <v/>
      </c>
      <c r="O111" s="321" t="str">
        <f t="shared" si="94"/>
        <v/>
      </c>
      <c r="P111" s="321" t="str">
        <f t="shared" si="95"/>
        <v/>
      </c>
      <c r="Q111" s="490" t="str">
        <f t="shared" si="49"/>
        <v/>
      </c>
      <c r="R111" s="539"/>
      <c r="S111" s="141"/>
      <c r="T111" s="486"/>
      <c r="U111" s="501" t="str">
        <f t="shared" si="50"/>
        <v/>
      </c>
      <c r="V111" s="537" t="str">
        <f t="shared" si="51"/>
        <v/>
      </c>
      <c r="W111" s="537" t="str">
        <f t="shared" si="96"/>
        <v/>
      </c>
      <c r="X111" s="537" t="str">
        <f t="shared" si="52"/>
        <v/>
      </c>
      <c r="Y111" s="537" t="str">
        <f t="shared" si="53"/>
        <v/>
      </c>
      <c r="Z111" s="536"/>
      <c r="AA111" s="141"/>
      <c r="AB111" s="211"/>
      <c r="AC111" s="212" t="str">
        <f t="shared" si="54"/>
        <v/>
      </c>
      <c r="AD111" s="537" t="str">
        <f t="shared" si="55"/>
        <v/>
      </c>
      <c r="AE111" s="537" t="str">
        <f t="shared" si="56"/>
        <v/>
      </c>
      <c r="AF111" s="537" t="str">
        <f t="shared" si="57"/>
        <v/>
      </c>
      <c r="AG111" s="538" t="str">
        <f t="shared" si="58"/>
        <v/>
      </c>
      <c r="AH111" s="539"/>
      <c r="AI111" s="141"/>
      <c r="AJ111" s="486"/>
      <c r="AK111" s="507">
        <f t="shared" si="59"/>
        <v>0</v>
      </c>
      <c r="AL111" s="537" t="str">
        <f t="shared" si="60"/>
        <v/>
      </c>
      <c r="AM111" s="537" t="str">
        <f t="shared" si="61"/>
        <v/>
      </c>
      <c r="AN111" s="537" t="str">
        <f t="shared" si="62"/>
        <v/>
      </c>
      <c r="AO111" s="537" t="str">
        <f t="shared" si="63"/>
        <v/>
      </c>
      <c r="AP111" s="541" t="str">
        <f t="shared" si="97"/>
        <v/>
      </c>
      <c r="AQ111" s="536"/>
      <c r="AR111" s="141"/>
      <c r="AS111" s="211"/>
      <c r="AT111" s="211" t="str">
        <f t="shared" si="64"/>
        <v/>
      </c>
      <c r="AU111" s="537" t="str">
        <f t="shared" si="65"/>
        <v/>
      </c>
      <c r="AV111" s="537" t="str">
        <f t="shared" si="66"/>
        <v/>
      </c>
      <c r="AW111" s="538" t="str">
        <f t="shared" si="67"/>
        <v/>
      </c>
      <c r="AX111" s="539"/>
      <c r="AY111" s="141"/>
      <c r="AZ111" s="486"/>
      <c r="BA111" s="501" t="str">
        <f t="shared" si="68"/>
        <v/>
      </c>
      <c r="BB111" s="537" t="str">
        <f t="shared" si="69"/>
        <v/>
      </c>
      <c r="BC111" s="537"/>
      <c r="BD111" s="537" t="str">
        <f t="shared" si="70"/>
        <v/>
      </c>
      <c r="BE111" s="536"/>
      <c r="BF111" s="141"/>
      <c r="BG111" s="211"/>
      <c r="BH111" s="211" t="str">
        <f t="shared" si="71"/>
        <v/>
      </c>
      <c r="BI111" s="537" t="str">
        <f t="shared" si="72"/>
        <v/>
      </c>
      <c r="BJ111" s="537" t="str">
        <f t="shared" si="73"/>
        <v/>
      </c>
      <c r="BK111" s="538" t="str">
        <f t="shared" si="74"/>
        <v/>
      </c>
      <c r="BL111" s="539"/>
      <c r="BM111" s="141"/>
      <c r="BN111" s="486"/>
      <c r="BO111" s="501" t="e">
        <f t="shared" si="75"/>
        <v>#VALUE!</v>
      </c>
      <c r="BP111" s="537" t="str">
        <f t="shared" si="76"/>
        <v/>
      </c>
      <c r="BQ111" s="537" t="str">
        <f t="shared" si="77"/>
        <v/>
      </c>
      <c r="BR111" s="537" t="str">
        <f t="shared" si="78"/>
        <v/>
      </c>
      <c r="BS111" s="536"/>
      <c r="BT111" s="141"/>
      <c r="BU111" s="211"/>
      <c r="BV111" s="211" t="str">
        <f t="shared" si="79"/>
        <v/>
      </c>
      <c r="BW111" s="537" t="str">
        <f t="shared" si="80"/>
        <v/>
      </c>
      <c r="BX111" s="537" t="str">
        <f t="shared" si="81"/>
        <v/>
      </c>
      <c r="BY111" s="538" t="str">
        <f t="shared" si="82"/>
        <v/>
      </c>
      <c r="BZ111" s="539"/>
      <c r="CA111" s="141"/>
      <c r="CB111" s="486"/>
      <c r="CC111" s="483" t="str">
        <f t="shared" si="83"/>
        <v/>
      </c>
      <c r="CD111" s="153" t="str">
        <f t="shared" si="84"/>
        <v/>
      </c>
      <c r="CE111" s="153" t="str">
        <f t="shared" si="85"/>
        <v/>
      </c>
      <c r="CF111" s="153" t="str">
        <f t="shared" si="86"/>
        <v/>
      </c>
    </row>
    <row r="112" spans="1:84" ht="29.45" customHeight="1" x14ac:dyDescent="0.25">
      <c r="A112" s="354" t="str">
        <f>'N-Bedarf AL'!A112</f>
        <v/>
      </c>
      <c r="B112" s="354" t="str">
        <f>IF('N-Bedarf AL'!B112="","",'N-Bedarf AL'!B112)</f>
        <v/>
      </c>
      <c r="C112" s="305" t="str">
        <f>IF('N-Bedarf AL'!D112="","",'N-Bedarf AL'!D112)</f>
        <v/>
      </c>
      <c r="D112" s="32" t="str">
        <f>IF('N-Bedarf AL'!C112="","",'N-Bedarf AL'!C112)</f>
        <v/>
      </c>
      <c r="E112" s="32" t="str">
        <f>IF('N-Bedarf AL'!T112="","",'N-Bedarf AL'!T112)</f>
        <v/>
      </c>
      <c r="F112" s="32" t="str">
        <f>IF('P-Bedarf AL'!V114="","",'P-Bedarf AL'!V114)</f>
        <v/>
      </c>
      <c r="G112" s="32" t="str">
        <f>IF('P-Bedarf AL'!AB114="","",'P-Bedarf AL'!AB114)</f>
        <v/>
      </c>
      <c r="H112" s="345" t="str">
        <f t="shared" si="87"/>
        <v/>
      </c>
      <c r="I112" s="345" t="str">
        <f t="shared" si="88"/>
        <v/>
      </c>
      <c r="J112" s="345" t="str">
        <f t="shared" si="89"/>
        <v/>
      </c>
      <c r="K112" s="321">
        <f t="shared" si="90"/>
        <v>0</v>
      </c>
      <c r="L112" s="321">
        <f t="shared" si="91"/>
        <v>0</v>
      </c>
      <c r="M112" s="321">
        <f t="shared" si="92"/>
        <v>0</v>
      </c>
      <c r="N112" s="321" t="str">
        <f t="shared" si="93"/>
        <v/>
      </c>
      <c r="O112" s="321" t="str">
        <f t="shared" si="94"/>
        <v/>
      </c>
      <c r="P112" s="321" t="str">
        <f t="shared" si="95"/>
        <v/>
      </c>
      <c r="Q112" s="490" t="str">
        <f t="shared" si="49"/>
        <v/>
      </c>
      <c r="R112" s="539"/>
      <c r="S112" s="141"/>
      <c r="T112" s="486"/>
      <c r="U112" s="501" t="str">
        <f t="shared" si="50"/>
        <v/>
      </c>
      <c r="V112" s="537" t="str">
        <f t="shared" si="51"/>
        <v/>
      </c>
      <c r="W112" s="537" t="str">
        <f t="shared" si="96"/>
        <v/>
      </c>
      <c r="X112" s="537" t="str">
        <f t="shared" si="52"/>
        <v/>
      </c>
      <c r="Y112" s="537" t="str">
        <f t="shared" si="53"/>
        <v/>
      </c>
      <c r="Z112" s="536"/>
      <c r="AA112" s="141"/>
      <c r="AB112" s="211"/>
      <c r="AC112" s="212" t="str">
        <f t="shared" si="54"/>
        <v/>
      </c>
      <c r="AD112" s="537" t="str">
        <f t="shared" si="55"/>
        <v/>
      </c>
      <c r="AE112" s="537" t="str">
        <f t="shared" si="56"/>
        <v/>
      </c>
      <c r="AF112" s="537" t="str">
        <f t="shared" si="57"/>
        <v/>
      </c>
      <c r="AG112" s="538" t="str">
        <f t="shared" si="58"/>
        <v/>
      </c>
      <c r="AH112" s="539"/>
      <c r="AI112" s="141"/>
      <c r="AJ112" s="486"/>
      <c r="AK112" s="507">
        <f t="shared" si="59"/>
        <v>0</v>
      </c>
      <c r="AL112" s="537" t="str">
        <f t="shared" si="60"/>
        <v/>
      </c>
      <c r="AM112" s="537" t="str">
        <f t="shared" si="61"/>
        <v/>
      </c>
      <c r="AN112" s="537" t="str">
        <f t="shared" si="62"/>
        <v/>
      </c>
      <c r="AO112" s="537" t="str">
        <f t="shared" si="63"/>
        <v/>
      </c>
      <c r="AP112" s="541" t="str">
        <f t="shared" si="97"/>
        <v/>
      </c>
      <c r="AQ112" s="536"/>
      <c r="AR112" s="141"/>
      <c r="AS112" s="211"/>
      <c r="AT112" s="211" t="str">
        <f t="shared" si="64"/>
        <v/>
      </c>
      <c r="AU112" s="537" t="str">
        <f t="shared" si="65"/>
        <v/>
      </c>
      <c r="AV112" s="537" t="str">
        <f t="shared" si="66"/>
        <v/>
      </c>
      <c r="AW112" s="538" t="str">
        <f t="shared" si="67"/>
        <v/>
      </c>
      <c r="AX112" s="539"/>
      <c r="AY112" s="141"/>
      <c r="AZ112" s="486"/>
      <c r="BA112" s="501" t="str">
        <f t="shared" si="68"/>
        <v/>
      </c>
      <c r="BB112" s="537" t="str">
        <f t="shared" si="69"/>
        <v/>
      </c>
      <c r="BC112" s="537"/>
      <c r="BD112" s="537" t="str">
        <f t="shared" si="70"/>
        <v/>
      </c>
      <c r="BE112" s="536"/>
      <c r="BF112" s="141"/>
      <c r="BG112" s="211"/>
      <c r="BH112" s="211" t="str">
        <f t="shared" si="71"/>
        <v/>
      </c>
      <c r="BI112" s="537" t="str">
        <f t="shared" si="72"/>
        <v/>
      </c>
      <c r="BJ112" s="537" t="str">
        <f t="shared" si="73"/>
        <v/>
      </c>
      <c r="BK112" s="538" t="str">
        <f t="shared" si="74"/>
        <v/>
      </c>
      <c r="BL112" s="539"/>
      <c r="BM112" s="141"/>
      <c r="BN112" s="486"/>
      <c r="BO112" s="501" t="e">
        <f t="shared" si="75"/>
        <v>#VALUE!</v>
      </c>
      <c r="BP112" s="537" t="str">
        <f t="shared" si="76"/>
        <v/>
      </c>
      <c r="BQ112" s="537" t="str">
        <f t="shared" si="77"/>
        <v/>
      </c>
      <c r="BR112" s="537" t="str">
        <f t="shared" si="78"/>
        <v/>
      </c>
      <c r="BS112" s="536"/>
      <c r="BT112" s="141"/>
      <c r="BU112" s="211"/>
      <c r="BV112" s="211" t="str">
        <f t="shared" si="79"/>
        <v/>
      </c>
      <c r="BW112" s="537" t="str">
        <f t="shared" si="80"/>
        <v/>
      </c>
      <c r="BX112" s="537" t="str">
        <f t="shared" si="81"/>
        <v/>
      </c>
      <c r="BY112" s="538" t="str">
        <f t="shared" si="82"/>
        <v/>
      </c>
      <c r="BZ112" s="539"/>
      <c r="CA112" s="141"/>
      <c r="CB112" s="486"/>
      <c r="CC112" s="483" t="str">
        <f t="shared" si="83"/>
        <v/>
      </c>
      <c r="CD112" s="153" t="str">
        <f t="shared" si="84"/>
        <v/>
      </c>
      <c r="CE112" s="153" t="str">
        <f t="shared" si="85"/>
        <v/>
      </c>
      <c r="CF112" s="153" t="str">
        <f t="shared" si="86"/>
        <v/>
      </c>
    </row>
    <row r="113" spans="1:84" ht="29.45" customHeight="1" x14ac:dyDescent="0.25">
      <c r="A113" s="354" t="str">
        <f>'N-Bedarf AL'!A113</f>
        <v/>
      </c>
      <c r="B113" s="354" t="str">
        <f>IF('N-Bedarf AL'!B113="","",'N-Bedarf AL'!B113)</f>
        <v/>
      </c>
      <c r="C113" s="305" t="str">
        <f>IF('N-Bedarf AL'!D113="","",'N-Bedarf AL'!D113)</f>
        <v/>
      </c>
      <c r="D113" s="32" t="str">
        <f>IF('N-Bedarf AL'!C113="","",'N-Bedarf AL'!C113)</f>
        <v/>
      </c>
      <c r="E113" s="32" t="str">
        <f>IF('N-Bedarf AL'!T113="","",'N-Bedarf AL'!T113)</f>
        <v/>
      </c>
      <c r="F113" s="32" t="str">
        <f>IF('P-Bedarf AL'!V115="","",'P-Bedarf AL'!V115)</f>
        <v/>
      </c>
      <c r="G113" s="32" t="str">
        <f>IF('P-Bedarf AL'!AB115="","",'P-Bedarf AL'!AB115)</f>
        <v/>
      </c>
      <c r="H113" s="345" t="str">
        <f t="shared" si="87"/>
        <v/>
      </c>
      <c r="I113" s="345" t="str">
        <f t="shared" si="88"/>
        <v/>
      </c>
      <c r="J113" s="345" t="str">
        <f t="shared" si="89"/>
        <v/>
      </c>
      <c r="K113" s="321">
        <f t="shared" si="90"/>
        <v>0</v>
      </c>
      <c r="L113" s="321">
        <f t="shared" si="91"/>
        <v>0</v>
      </c>
      <c r="M113" s="321">
        <f t="shared" si="92"/>
        <v>0</v>
      </c>
      <c r="N113" s="321" t="str">
        <f t="shared" si="93"/>
        <v/>
      </c>
      <c r="O113" s="321" t="str">
        <f t="shared" si="94"/>
        <v/>
      </c>
      <c r="P113" s="321" t="str">
        <f t="shared" si="95"/>
        <v/>
      </c>
      <c r="Q113" s="490" t="str">
        <f t="shared" si="49"/>
        <v/>
      </c>
      <c r="R113" s="539"/>
      <c r="S113" s="141"/>
      <c r="T113" s="486"/>
      <c r="U113" s="501" t="str">
        <f t="shared" si="50"/>
        <v/>
      </c>
      <c r="V113" s="537" t="str">
        <f t="shared" si="51"/>
        <v/>
      </c>
      <c r="W113" s="537" t="str">
        <f t="shared" si="96"/>
        <v/>
      </c>
      <c r="X113" s="537" t="str">
        <f t="shared" si="52"/>
        <v/>
      </c>
      <c r="Y113" s="537" t="str">
        <f t="shared" si="53"/>
        <v/>
      </c>
      <c r="Z113" s="536"/>
      <c r="AA113" s="141"/>
      <c r="AB113" s="211"/>
      <c r="AC113" s="212" t="str">
        <f t="shared" si="54"/>
        <v/>
      </c>
      <c r="AD113" s="537" t="str">
        <f t="shared" si="55"/>
        <v/>
      </c>
      <c r="AE113" s="537" t="str">
        <f t="shared" si="56"/>
        <v/>
      </c>
      <c r="AF113" s="537" t="str">
        <f t="shared" si="57"/>
        <v/>
      </c>
      <c r="AG113" s="538" t="str">
        <f t="shared" si="58"/>
        <v/>
      </c>
      <c r="AH113" s="539"/>
      <c r="AI113" s="141"/>
      <c r="AJ113" s="486"/>
      <c r="AK113" s="507">
        <f t="shared" si="59"/>
        <v>0</v>
      </c>
      <c r="AL113" s="537" t="str">
        <f t="shared" si="60"/>
        <v/>
      </c>
      <c r="AM113" s="537" t="str">
        <f t="shared" si="61"/>
        <v/>
      </c>
      <c r="AN113" s="537" t="str">
        <f t="shared" si="62"/>
        <v/>
      </c>
      <c r="AO113" s="537" t="str">
        <f t="shared" si="63"/>
        <v/>
      </c>
      <c r="AP113" s="541" t="str">
        <f t="shared" si="97"/>
        <v/>
      </c>
      <c r="AQ113" s="536"/>
      <c r="AR113" s="141"/>
      <c r="AS113" s="211"/>
      <c r="AT113" s="211" t="str">
        <f t="shared" si="64"/>
        <v/>
      </c>
      <c r="AU113" s="537" t="str">
        <f t="shared" si="65"/>
        <v/>
      </c>
      <c r="AV113" s="537" t="str">
        <f t="shared" si="66"/>
        <v/>
      </c>
      <c r="AW113" s="538" t="str">
        <f t="shared" si="67"/>
        <v/>
      </c>
      <c r="AX113" s="539"/>
      <c r="AY113" s="141"/>
      <c r="AZ113" s="486"/>
      <c r="BA113" s="501" t="str">
        <f t="shared" si="68"/>
        <v/>
      </c>
      <c r="BB113" s="537" t="str">
        <f t="shared" si="69"/>
        <v/>
      </c>
      <c r="BC113" s="537"/>
      <c r="BD113" s="537" t="str">
        <f t="shared" si="70"/>
        <v/>
      </c>
      <c r="BE113" s="536"/>
      <c r="BF113" s="141"/>
      <c r="BG113" s="211"/>
      <c r="BH113" s="211" t="str">
        <f t="shared" si="71"/>
        <v/>
      </c>
      <c r="BI113" s="537" t="str">
        <f t="shared" si="72"/>
        <v/>
      </c>
      <c r="BJ113" s="537" t="str">
        <f t="shared" si="73"/>
        <v/>
      </c>
      <c r="BK113" s="538" t="str">
        <f t="shared" si="74"/>
        <v/>
      </c>
      <c r="BL113" s="539"/>
      <c r="BM113" s="141"/>
      <c r="BN113" s="486"/>
      <c r="BO113" s="501" t="e">
        <f t="shared" si="75"/>
        <v>#VALUE!</v>
      </c>
      <c r="BP113" s="537" t="str">
        <f t="shared" si="76"/>
        <v/>
      </c>
      <c r="BQ113" s="537" t="str">
        <f t="shared" si="77"/>
        <v/>
      </c>
      <c r="BR113" s="537" t="str">
        <f t="shared" si="78"/>
        <v/>
      </c>
      <c r="BS113" s="536"/>
      <c r="BT113" s="141"/>
      <c r="BU113" s="211"/>
      <c r="BV113" s="211" t="str">
        <f t="shared" si="79"/>
        <v/>
      </c>
      <c r="BW113" s="537" t="str">
        <f t="shared" si="80"/>
        <v/>
      </c>
      <c r="BX113" s="537" t="str">
        <f t="shared" si="81"/>
        <v/>
      </c>
      <c r="BY113" s="538" t="str">
        <f t="shared" si="82"/>
        <v/>
      </c>
      <c r="BZ113" s="539"/>
      <c r="CA113" s="141"/>
      <c r="CB113" s="486"/>
      <c r="CC113" s="483" t="str">
        <f t="shared" si="83"/>
        <v/>
      </c>
      <c r="CD113" s="153" t="str">
        <f t="shared" si="84"/>
        <v/>
      </c>
      <c r="CE113" s="153" t="str">
        <f t="shared" si="85"/>
        <v/>
      </c>
      <c r="CF113" s="153" t="str">
        <f t="shared" si="86"/>
        <v/>
      </c>
    </row>
    <row r="114" spans="1:84" ht="29.45" customHeight="1" x14ac:dyDescent="0.25">
      <c r="A114" s="354" t="str">
        <f>'N-Bedarf AL'!A114</f>
        <v/>
      </c>
      <c r="B114" s="354" t="str">
        <f>IF('N-Bedarf AL'!B114="","",'N-Bedarf AL'!B114)</f>
        <v/>
      </c>
      <c r="C114" s="305" t="str">
        <f>IF('N-Bedarf AL'!D114="","",'N-Bedarf AL'!D114)</f>
        <v/>
      </c>
      <c r="D114" s="32" t="str">
        <f>IF('N-Bedarf AL'!C114="","",'N-Bedarf AL'!C114)</f>
        <v/>
      </c>
      <c r="E114" s="32" t="str">
        <f>IF('N-Bedarf AL'!T114="","",'N-Bedarf AL'!T114)</f>
        <v/>
      </c>
      <c r="F114" s="32" t="str">
        <f>IF('P-Bedarf AL'!V116="","",'P-Bedarf AL'!V116)</f>
        <v/>
      </c>
      <c r="G114" s="32" t="str">
        <f>IF('P-Bedarf AL'!AB116="","",'P-Bedarf AL'!AB116)</f>
        <v/>
      </c>
      <c r="H114" s="345" t="str">
        <f t="shared" si="87"/>
        <v/>
      </c>
      <c r="I114" s="345" t="str">
        <f t="shared" si="88"/>
        <v/>
      </c>
      <c r="J114" s="345" t="str">
        <f t="shared" si="89"/>
        <v/>
      </c>
      <c r="K114" s="321">
        <f t="shared" si="90"/>
        <v>0</v>
      </c>
      <c r="L114" s="321">
        <f t="shared" si="91"/>
        <v>0</v>
      </c>
      <c r="M114" s="321">
        <f t="shared" si="92"/>
        <v>0</v>
      </c>
      <c r="N114" s="321" t="str">
        <f t="shared" si="93"/>
        <v/>
      </c>
      <c r="O114" s="321" t="str">
        <f t="shared" si="94"/>
        <v/>
      </c>
      <c r="P114" s="321" t="str">
        <f t="shared" si="95"/>
        <v/>
      </c>
      <c r="Q114" s="490" t="str">
        <f t="shared" si="49"/>
        <v/>
      </c>
      <c r="R114" s="539"/>
      <c r="S114" s="141"/>
      <c r="T114" s="486"/>
      <c r="U114" s="501" t="str">
        <f t="shared" si="50"/>
        <v/>
      </c>
      <c r="V114" s="537" t="str">
        <f t="shared" si="51"/>
        <v/>
      </c>
      <c r="W114" s="537" t="str">
        <f t="shared" si="96"/>
        <v/>
      </c>
      <c r="X114" s="537" t="str">
        <f t="shared" si="52"/>
        <v/>
      </c>
      <c r="Y114" s="537" t="str">
        <f t="shared" si="53"/>
        <v/>
      </c>
      <c r="Z114" s="536"/>
      <c r="AA114" s="141"/>
      <c r="AB114" s="211"/>
      <c r="AC114" s="212" t="str">
        <f t="shared" si="54"/>
        <v/>
      </c>
      <c r="AD114" s="537" t="str">
        <f t="shared" si="55"/>
        <v/>
      </c>
      <c r="AE114" s="537" t="str">
        <f t="shared" si="56"/>
        <v/>
      </c>
      <c r="AF114" s="537" t="str">
        <f t="shared" si="57"/>
        <v/>
      </c>
      <c r="AG114" s="538" t="str">
        <f t="shared" si="58"/>
        <v/>
      </c>
      <c r="AH114" s="539"/>
      <c r="AI114" s="141"/>
      <c r="AJ114" s="486"/>
      <c r="AK114" s="507">
        <f t="shared" si="59"/>
        <v>0</v>
      </c>
      <c r="AL114" s="537" t="str">
        <f t="shared" si="60"/>
        <v/>
      </c>
      <c r="AM114" s="537" t="str">
        <f t="shared" si="61"/>
        <v/>
      </c>
      <c r="AN114" s="537" t="str">
        <f t="shared" si="62"/>
        <v/>
      </c>
      <c r="AO114" s="537" t="str">
        <f t="shared" si="63"/>
        <v/>
      </c>
      <c r="AP114" s="541" t="str">
        <f t="shared" si="97"/>
        <v/>
      </c>
      <c r="AQ114" s="536"/>
      <c r="AR114" s="141"/>
      <c r="AS114" s="211"/>
      <c r="AT114" s="211" t="str">
        <f t="shared" si="64"/>
        <v/>
      </c>
      <c r="AU114" s="537" t="str">
        <f t="shared" si="65"/>
        <v/>
      </c>
      <c r="AV114" s="537" t="str">
        <f t="shared" si="66"/>
        <v/>
      </c>
      <c r="AW114" s="538" t="str">
        <f t="shared" si="67"/>
        <v/>
      </c>
      <c r="AX114" s="539"/>
      <c r="AY114" s="141"/>
      <c r="AZ114" s="486"/>
      <c r="BA114" s="501" t="str">
        <f t="shared" si="68"/>
        <v/>
      </c>
      <c r="BB114" s="537" t="str">
        <f t="shared" si="69"/>
        <v/>
      </c>
      <c r="BC114" s="537"/>
      <c r="BD114" s="537" t="str">
        <f t="shared" si="70"/>
        <v/>
      </c>
      <c r="BE114" s="536"/>
      <c r="BF114" s="141"/>
      <c r="BG114" s="211"/>
      <c r="BH114" s="211" t="str">
        <f t="shared" si="71"/>
        <v/>
      </c>
      <c r="BI114" s="537" t="str">
        <f t="shared" si="72"/>
        <v/>
      </c>
      <c r="BJ114" s="537" t="str">
        <f t="shared" si="73"/>
        <v/>
      </c>
      <c r="BK114" s="538" t="str">
        <f t="shared" si="74"/>
        <v/>
      </c>
      <c r="BL114" s="539"/>
      <c r="BM114" s="141"/>
      <c r="BN114" s="486"/>
      <c r="BO114" s="501" t="e">
        <f t="shared" si="75"/>
        <v>#VALUE!</v>
      </c>
      <c r="BP114" s="537" t="str">
        <f t="shared" si="76"/>
        <v/>
      </c>
      <c r="BQ114" s="537" t="str">
        <f t="shared" si="77"/>
        <v/>
      </c>
      <c r="BR114" s="537" t="str">
        <f t="shared" si="78"/>
        <v/>
      </c>
      <c r="BS114" s="536"/>
      <c r="BT114" s="141"/>
      <c r="BU114" s="211"/>
      <c r="BV114" s="211" t="str">
        <f t="shared" si="79"/>
        <v/>
      </c>
      <c r="BW114" s="537" t="str">
        <f t="shared" si="80"/>
        <v/>
      </c>
      <c r="BX114" s="537" t="str">
        <f t="shared" si="81"/>
        <v/>
      </c>
      <c r="BY114" s="538" t="str">
        <f t="shared" si="82"/>
        <v/>
      </c>
      <c r="BZ114" s="539"/>
      <c r="CA114" s="141"/>
      <c r="CB114" s="486"/>
      <c r="CC114" s="483" t="str">
        <f t="shared" si="83"/>
        <v/>
      </c>
      <c r="CD114" s="153" t="str">
        <f t="shared" si="84"/>
        <v/>
      </c>
      <c r="CE114" s="153" t="str">
        <f t="shared" si="85"/>
        <v/>
      </c>
      <c r="CF114" s="153" t="str">
        <f t="shared" si="86"/>
        <v/>
      </c>
    </row>
    <row r="115" spans="1:84" ht="29.45" customHeight="1" x14ac:dyDescent="0.25">
      <c r="A115" s="354" t="str">
        <f>'N-Bedarf AL'!A115</f>
        <v/>
      </c>
      <c r="B115" s="354" t="str">
        <f>IF('N-Bedarf AL'!B115="","",'N-Bedarf AL'!B115)</f>
        <v/>
      </c>
      <c r="C115" s="305" t="str">
        <f>IF('N-Bedarf AL'!D115="","",'N-Bedarf AL'!D115)</f>
        <v/>
      </c>
      <c r="D115" s="32" t="str">
        <f>IF('N-Bedarf AL'!C115="","",'N-Bedarf AL'!C115)</f>
        <v/>
      </c>
      <c r="E115" s="32" t="str">
        <f>IF('N-Bedarf AL'!T115="","",'N-Bedarf AL'!T115)</f>
        <v/>
      </c>
      <c r="F115" s="32" t="str">
        <f>IF('P-Bedarf AL'!V117="","",'P-Bedarf AL'!V117)</f>
        <v/>
      </c>
      <c r="G115" s="32" t="str">
        <f>IF('P-Bedarf AL'!AB117="","",'P-Bedarf AL'!AB117)</f>
        <v/>
      </c>
      <c r="H115" s="345" t="str">
        <f t="shared" si="87"/>
        <v/>
      </c>
      <c r="I115" s="345" t="str">
        <f t="shared" si="88"/>
        <v/>
      </c>
      <c r="J115" s="345" t="str">
        <f t="shared" si="89"/>
        <v/>
      </c>
      <c r="K115" s="321">
        <f t="shared" si="90"/>
        <v>0</v>
      </c>
      <c r="L115" s="321">
        <f t="shared" si="91"/>
        <v>0</v>
      </c>
      <c r="M115" s="321">
        <f t="shared" si="92"/>
        <v>0</v>
      </c>
      <c r="N115" s="321" t="str">
        <f t="shared" si="93"/>
        <v/>
      </c>
      <c r="O115" s="321" t="str">
        <f t="shared" si="94"/>
        <v/>
      </c>
      <c r="P115" s="321" t="str">
        <f t="shared" si="95"/>
        <v/>
      </c>
      <c r="Q115" s="490" t="str">
        <f t="shared" si="49"/>
        <v/>
      </c>
      <c r="R115" s="539"/>
      <c r="S115" s="141"/>
      <c r="T115" s="486"/>
      <c r="U115" s="501" t="str">
        <f t="shared" si="50"/>
        <v/>
      </c>
      <c r="V115" s="537" t="str">
        <f t="shared" si="51"/>
        <v/>
      </c>
      <c r="W115" s="537" t="str">
        <f t="shared" si="96"/>
        <v/>
      </c>
      <c r="X115" s="537" t="str">
        <f t="shared" si="52"/>
        <v/>
      </c>
      <c r="Y115" s="537" t="str">
        <f t="shared" si="53"/>
        <v/>
      </c>
      <c r="Z115" s="536"/>
      <c r="AA115" s="141"/>
      <c r="AB115" s="211"/>
      <c r="AC115" s="212" t="str">
        <f t="shared" si="54"/>
        <v/>
      </c>
      <c r="AD115" s="537" t="str">
        <f t="shared" si="55"/>
        <v/>
      </c>
      <c r="AE115" s="537" t="str">
        <f t="shared" si="56"/>
        <v/>
      </c>
      <c r="AF115" s="537" t="str">
        <f t="shared" si="57"/>
        <v/>
      </c>
      <c r="AG115" s="538" t="str">
        <f t="shared" si="58"/>
        <v/>
      </c>
      <c r="AH115" s="539"/>
      <c r="AI115" s="141"/>
      <c r="AJ115" s="486"/>
      <c r="AK115" s="507">
        <f t="shared" si="59"/>
        <v>0</v>
      </c>
      <c r="AL115" s="537" t="str">
        <f t="shared" si="60"/>
        <v/>
      </c>
      <c r="AM115" s="537" t="str">
        <f t="shared" si="61"/>
        <v/>
      </c>
      <c r="AN115" s="537" t="str">
        <f t="shared" si="62"/>
        <v/>
      </c>
      <c r="AO115" s="537" t="str">
        <f t="shared" si="63"/>
        <v/>
      </c>
      <c r="AP115" s="541" t="str">
        <f t="shared" si="97"/>
        <v/>
      </c>
      <c r="AQ115" s="536"/>
      <c r="AR115" s="141"/>
      <c r="AS115" s="211"/>
      <c r="AT115" s="211" t="str">
        <f t="shared" si="64"/>
        <v/>
      </c>
      <c r="AU115" s="537" t="str">
        <f t="shared" si="65"/>
        <v/>
      </c>
      <c r="AV115" s="537" t="str">
        <f t="shared" si="66"/>
        <v/>
      </c>
      <c r="AW115" s="538" t="str">
        <f t="shared" si="67"/>
        <v/>
      </c>
      <c r="AX115" s="539"/>
      <c r="AY115" s="141"/>
      <c r="AZ115" s="486"/>
      <c r="BA115" s="501" t="str">
        <f t="shared" si="68"/>
        <v/>
      </c>
      <c r="BB115" s="537" t="str">
        <f t="shared" si="69"/>
        <v/>
      </c>
      <c r="BC115" s="537"/>
      <c r="BD115" s="537" t="str">
        <f t="shared" si="70"/>
        <v/>
      </c>
      <c r="BE115" s="536"/>
      <c r="BF115" s="141"/>
      <c r="BG115" s="211"/>
      <c r="BH115" s="211" t="str">
        <f t="shared" si="71"/>
        <v/>
      </c>
      <c r="BI115" s="537" t="str">
        <f t="shared" si="72"/>
        <v/>
      </c>
      <c r="BJ115" s="537" t="str">
        <f t="shared" si="73"/>
        <v/>
      </c>
      <c r="BK115" s="538" t="str">
        <f t="shared" si="74"/>
        <v/>
      </c>
      <c r="BL115" s="539"/>
      <c r="BM115" s="141"/>
      <c r="BN115" s="486"/>
      <c r="BO115" s="501" t="e">
        <f t="shared" si="75"/>
        <v>#VALUE!</v>
      </c>
      <c r="BP115" s="537" t="str">
        <f t="shared" si="76"/>
        <v/>
      </c>
      <c r="BQ115" s="537" t="str">
        <f t="shared" si="77"/>
        <v/>
      </c>
      <c r="BR115" s="537" t="str">
        <f t="shared" si="78"/>
        <v/>
      </c>
      <c r="BS115" s="536"/>
      <c r="BT115" s="141"/>
      <c r="BU115" s="211"/>
      <c r="BV115" s="211" t="str">
        <f t="shared" si="79"/>
        <v/>
      </c>
      <c r="BW115" s="537" t="str">
        <f t="shared" si="80"/>
        <v/>
      </c>
      <c r="BX115" s="537" t="str">
        <f t="shared" si="81"/>
        <v/>
      </c>
      <c r="BY115" s="538" t="str">
        <f t="shared" si="82"/>
        <v/>
      </c>
      <c r="BZ115" s="539"/>
      <c r="CA115" s="141"/>
      <c r="CB115" s="486"/>
      <c r="CC115" s="483" t="str">
        <f t="shared" si="83"/>
        <v/>
      </c>
      <c r="CD115" s="153" t="str">
        <f t="shared" si="84"/>
        <v/>
      </c>
      <c r="CE115" s="153" t="str">
        <f t="shared" si="85"/>
        <v/>
      </c>
      <c r="CF115" s="153" t="str">
        <f t="shared" si="86"/>
        <v/>
      </c>
    </row>
    <row r="116" spans="1:84" ht="29.45" customHeight="1" x14ac:dyDescent="0.25">
      <c r="A116" s="354" t="str">
        <f>'N-Bedarf AL'!A116</f>
        <v/>
      </c>
      <c r="B116" s="354" t="str">
        <f>IF('N-Bedarf AL'!B116="","",'N-Bedarf AL'!B116)</f>
        <v/>
      </c>
      <c r="C116" s="305" t="str">
        <f>IF('N-Bedarf AL'!D116="","",'N-Bedarf AL'!D116)</f>
        <v/>
      </c>
      <c r="D116" s="32" t="str">
        <f>IF('N-Bedarf AL'!C116="","",'N-Bedarf AL'!C116)</f>
        <v/>
      </c>
      <c r="E116" s="32" t="str">
        <f>IF('N-Bedarf AL'!T116="","",'N-Bedarf AL'!T116)</f>
        <v/>
      </c>
      <c r="F116" s="32" t="str">
        <f>IF('P-Bedarf AL'!V118="","",'P-Bedarf AL'!V118)</f>
        <v/>
      </c>
      <c r="G116" s="32" t="str">
        <f>IF('P-Bedarf AL'!AB118="","",'P-Bedarf AL'!AB118)</f>
        <v/>
      </c>
      <c r="H116" s="345" t="str">
        <f t="shared" si="87"/>
        <v/>
      </c>
      <c r="I116" s="345" t="str">
        <f t="shared" si="88"/>
        <v/>
      </c>
      <c r="J116" s="345" t="str">
        <f t="shared" si="89"/>
        <v/>
      </c>
      <c r="K116" s="321">
        <f t="shared" si="90"/>
        <v>0</v>
      </c>
      <c r="L116" s="321">
        <f t="shared" si="91"/>
        <v>0</v>
      </c>
      <c r="M116" s="321">
        <f t="shared" si="92"/>
        <v>0</v>
      </c>
      <c r="N116" s="321" t="str">
        <f t="shared" si="93"/>
        <v/>
      </c>
      <c r="O116" s="321" t="str">
        <f t="shared" si="94"/>
        <v/>
      </c>
      <c r="P116" s="321" t="str">
        <f t="shared" si="95"/>
        <v/>
      </c>
      <c r="Q116" s="490" t="str">
        <f t="shared" si="49"/>
        <v/>
      </c>
      <c r="R116" s="539"/>
      <c r="S116" s="141"/>
      <c r="T116" s="486"/>
      <c r="U116" s="501" t="str">
        <f t="shared" si="50"/>
        <v/>
      </c>
      <c r="V116" s="537" t="str">
        <f t="shared" si="51"/>
        <v/>
      </c>
      <c r="W116" s="537" t="str">
        <f t="shared" si="96"/>
        <v/>
      </c>
      <c r="X116" s="537" t="str">
        <f t="shared" si="52"/>
        <v/>
      </c>
      <c r="Y116" s="537" t="str">
        <f t="shared" si="53"/>
        <v/>
      </c>
      <c r="Z116" s="536"/>
      <c r="AA116" s="141"/>
      <c r="AB116" s="211"/>
      <c r="AC116" s="212" t="str">
        <f t="shared" si="54"/>
        <v/>
      </c>
      <c r="AD116" s="537" t="str">
        <f t="shared" si="55"/>
        <v/>
      </c>
      <c r="AE116" s="537" t="str">
        <f t="shared" si="56"/>
        <v/>
      </c>
      <c r="AF116" s="537" t="str">
        <f t="shared" si="57"/>
        <v/>
      </c>
      <c r="AG116" s="538" t="str">
        <f t="shared" si="58"/>
        <v/>
      </c>
      <c r="AH116" s="539"/>
      <c r="AI116" s="141"/>
      <c r="AJ116" s="486"/>
      <c r="AK116" s="507">
        <f t="shared" si="59"/>
        <v>0</v>
      </c>
      <c r="AL116" s="537" t="str">
        <f t="shared" si="60"/>
        <v/>
      </c>
      <c r="AM116" s="537" t="str">
        <f t="shared" si="61"/>
        <v/>
      </c>
      <c r="AN116" s="537" t="str">
        <f t="shared" si="62"/>
        <v/>
      </c>
      <c r="AO116" s="537" t="str">
        <f t="shared" si="63"/>
        <v/>
      </c>
      <c r="AP116" s="541" t="str">
        <f t="shared" si="97"/>
        <v/>
      </c>
      <c r="AQ116" s="536"/>
      <c r="AR116" s="141"/>
      <c r="AS116" s="211"/>
      <c r="AT116" s="211" t="str">
        <f t="shared" si="64"/>
        <v/>
      </c>
      <c r="AU116" s="537" t="str">
        <f t="shared" si="65"/>
        <v/>
      </c>
      <c r="AV116" s="537" t="str">
        <f t="shared" si="66"/>
        <v/>
      </c>
      <c r="AW116" s="538" t="str">
        <f t="shared" si="67"/>
        <v/>
      </c>
      <c r="AX116" s="539"/>
      <c r="AY116" s="141"/>
      <c r="AZ116" s="486"/>
      <c r="BA116" s="501" t="str">
        <f t="shared" si="68"/>
        <v/>
      </c>
      <c r="BB116" s="537" t="str">
        <f t="shared" si="69"/>
        <v/>
      </c>
      <c r="BC116" s="537"/>
      <c r="BD116" s="537" t="str">
        <f t="shared" si="70"/>
        <v/>
      </c>
      <c r="BE116" s="536"/>
      <c r="BF116" s="141"/>
      <c r="BG116" s="211"/>
      <c r="BH116" s="211" t="str">
        <f t="shared" si="71"/>
        <v/>
      </c>
      <c r="BI116" s="537" t="str">
        <f t="shared" si="72"/>
        <v/>
      </c>
      <c r="BJ116" s="537" t="str">
        <f t="shared" si="73"/>
        <v/>
      </c>
      <c r="BK116" s="538" t="str">
        <f t="shared" si="74"/>
        <v/>
      </c>
      <c r="BL116" s="539"/>
      <c r="BM116" s="141"/>
      <c r="BN116" s="486"/>
      <c r="BO116" s="501" t="e">
        <f t="shared" si="75"/>
        <v>#VALUE!</v>
      </c>
      <c r="BP116" s="537" t="str">
        <f t="shared" si="76"/>
        <v/>
      </c>
      <c r="BQ116" s="537" t="str">
        <f t="shared" si="77"/>
        <v/>
      </c>
      <c r="BR116" s="537" t="str">
        <f t="shared" si="78"/>
        <v/>
      </c>
      <c r="BS116" s="536"/>
      <c r="BT116" s="141"/>
      <c r="BU116" s="211"/>
      <c r="BV116" s="211" t="str">
        <f t="shared" si="79"/>
        <v/>
      </c>
      <c r="BW116" s="537" t="str">
        <f t="shared" si="80"/>
        <v/>
      </c>
      <c r="BX116" s="537" t="str">
        <f t="shared" si="81"/>
        <v/>
      </c>
      <c r="BY116" s="538" t="str">
        <f t="shared" si="82"/>
        <v/>
      </c>
      <c r="BZ116" s="539"/>
      <c r="CA116" s="141"/>
      <c r="CB116" s="486"/>
      <c r="CC116" s="483" t="str">
        <f t="shared" si="83"/>
        <v/>
      </c>
      <c r="CD116" s="153" t="str">
        <f t="shared" si="84"/>
        <v/>
      </c>
      <c r="CE116" s="153" t="str">
        <f t="shared" si="85"/>
        <v/>
      </c>
      <c r="CF116" s="153" t="str">
        <f t="shared" si="86"/>
        <v/>
      </c>
    </row>
    <row r="117" spans="1:84" ht="29.45" customHeight="1" x14ac:dyDescent="0.25">
      <c r="A117" s="354" t="str">
        <f>'N-Bedarf AL'!A117</f>
        <v/>
      </c>
      <c r="B117" s="354" t="str">
        <f>IF('N-Bedarf AL'!B117="","",'N-Bedarf AL'!B117)</f>
        <v/>
      </c>
      <c r="C117" s="305" t="str">
        <f>IF('N-Bedarf AL'!D117="","",'N-Bedarf AL'!D117)</f>
        <v/>
      </c>
      <c r="D117" s="32" t="str">
        <f>IF('N-Bedarf AL'!C117="","",'N-Bedarf AL'!C117)</f>
        <v/>
      </c>
      <c r="E117" s="32" t="str">
        <f>IF('N-Bedarf AL'!T117="","",'N-Bedarf AL'!T117)</f>
        <v/>
      </c>
      <c r="F117" s="32" t="str">
        <f>IF('P-Bedarf AL'!V119="","",'P-Bedarf AL'!V119)</f>
        <v/>
      </c>
      <c r="G117" s="32" t="str">
        <f>IF('P-Bedarf AL'!AB119="","",'P-Bedarf AL'!AB119)</f>
        <v/>
      </c>
      <c r="H117" s="345" t="str">
        <f t="shared" si="87"/>
        <v/>
      </c>
      <c r="I117" s="345" t="str">
        <f t="shared" si="88"/>
        <v/>
      </c>
      <c r="J117" s="345" t="str">
        <f t="shared" si="89"/>
        <v/>
      </c>
      <c r="K117" s="321">
        <f t="shared" si="90"/>
        <v>0</v>
      </c>
      <c r="L117" s="321">
        <f t="shared" si="91"/>
        <v>0</v>
      </c>
      <c r="M117" s="321">
        <f t="shared" si="92"/>
        <v>0</v>
      </c>
      <c r="N117" s="321" t="str">
        <f t="shared" si="93"/>
        <v/>
      </c>
      <c r="O117" s="321" t="str">
        <f t="shared" si="94"/>
        <v/>
      </c>
      <c r="P117" s="321" t="str">
        <f t="shared" si="95"/>
        <v/>
      </c>
      <c r="Q117" s="490" t="str">
        <f t="shared" si="49"/>
        <v/>
      </c>
      <c r="R117" s="539"/>
      <c r="S117" s="141"/>
      <c r="T117" s="486"/>
      <c r="U117" s="501" t="str">
        <f t="shared" si="50"/>
        <v/>
      </c>
      <c r="V117" s="537" t="str">
        <f t="shared" si="51"/>
        <v/>
      </c>
      <c r="W117" s="537" t="str">
        <f t="shared" si="96"/>
        <v/>
      </c>
      <c r="X117" s="537" t="str">
        <f t="shared" si="52"/>
        <v/>
      </c>
      <c r="Y117" s="537" t="str">
        <f t="shared" si="53"/>
        <v/>
      </c>
      <c r="Z117" s="536"/>
      <c r="AA117" s="141"/>
      <c r="AB117" s="211"/>
      <c r="AC117" s="212" t="str">
        <f t="shared" si="54"/>
        <v/>
      </c>
      <c r="AD117" s="537" t="str">
        <f t="shared" si="55"/>
        <v/>
      </c>
      <c r="AE117" s="537" t="str">
        <f t="shared" si="56"/>
        <v/>
      </c>
      <c r="AF117" s="537" t="str">
        <f t="shared" si="57"/>
        <v/>
      </c>
      <c r="AG117" s="538" t="str">
        <f t="shared" si="58"/>
        <v/>
      </c>
      <c r="AH117" s="539"/>
      <c r="AI117" s="141"/>
      <c r="AJ117" s="486"/>
      <c r="AK117" s="507">
        <f t="shared" si="59"/>
        <v>0</v>
      </c>
      <c r="AL117" s="537" t="str">
        <f t="shared" si="60"/>
        <v/>
      </c>
      <c r="AM117" s="537" t="str">
        <f t="shared" si="61"/>
        <v/>
      </c>
      <c r="AN117" s="537" t="str">
        <f t="shared" si="62"/>
        <v/>
      </c>
      <c r="AO117" s="537" t="str">
        <f t="shared" si="63"/>
        <v/>
      </c>
      <c r="AP117" s="541" t="str">
        <f t="shared" si="97"/>
        <v/>
      </c>
      <c r="AQ117" s="536"/>
      <c r="AR117" s="141"/>
      <c r="AS117" s="211"/>
      <c r="AT117" s="211" t="str">
        <f t="shared" si="64"/>
        <v/>
      </c>
      <c r="AU117" s="537" t="str">
        <f t="shared" si="65"/>
        <v/>
      </c>
      <c r="AV117" s="537" t="str">
        <f t="shared" si="66"/>
        <v/>
      </c>
      <c r="AW117" s="538" t="str">
        <f t="shared" si="67"/>
        <v/>
      </c>
      <c r="AX117" s="539"/>
      <c r="AY117" s="141"/>
      <c r="AZ117" s="486"/>
      <c r="BA117" s="501" t="str">
        <f t="shared" si="68"/>
        <v/>
      </c>
      <c r="BB117" s="537" t="str">
        <f t="shared" si="69"/>
        <v/>
      </c>
      <c r="BC117" s="537"/>
      <c r="BD117" s="537" t="str">
        <f t="shared" si="70"/>
        <v/>
      </c>
      <c r="BE117" s="536"/>
      <c r="BF117" s="141"/>
      <c r="BG117" s="211"/>
      <c r="BH117" s="211" t="str">
        <f t="shared" si="71"/>
        <v/>
      </c>
      <c r="BI117" s="537" t="str">
        <f t="shared" si="72"/>
        <v/>
      </c>
      <c r="BJ117" s="537" t="str">
        <f t="shared" si="73"/>
        <v/>
      </c>
      <c r="BK117" s="538" t="str">
        <f t="shared" si="74"/>
        <v/>
      </c>
      <c r="BL117" s="539"/>
      <c r="BM117" s="141"/>
      <c r="BN117" s="486"/>
      <c r="BO117" s="501" t="e">
        <f t="shared" si="75"/>
        <v>#VALUE!</v>
      </c>
      <c r="BP117" s="537" t="str">
        <f t="shared" si="76"/>
        <v/>
      </c>
      <c r="BQ117" s="537" t="str">
        <f t="shared" si="77"/>
        <v/>
      </c>
      <c r="BR117" s="537" t="str">
        <f t="shared" si="78"/>
        <v/>
      </c>
      <c r="BS117" s="536"/>
      <c r="BT117" s="141"/>
      <c r="BU117" s="211"/>
      <c r="BV117" s="211" t="str">
        <f t="shared" si="79"/>
        <v/>
      </c>
      <c r="BW117" s="537" t="str">
        <f t="shared" si="80"/>
        <v/>
      </c>
      <c r="BX117" s="537" t="str">
        <f t="shared" si="81"/>
        <v/>
      </c>
      <c r="BY117" s="538" t="str">
        <f t="shared" si="82"/>
        <v/>
      </c>
      <c r="BZ117" s="539"/>
      <c r="CA117" s="141"/>
      <c r="CB117" s="486"/>
      <c r="CC117" s="483" t="str">
        <f t="shared" si="83"/>
        <v/>
      </c>
      <c r="CD117" s="153" t="str">
        <f t="shared" si="84"/>
        <v/>
      </c>
      <c r="CE117" s="153" t="str">
        <f t="shared" si="85"/>
        <v/>
      </c>
      <c r="CF117" s="153" t="str">
        <f t="shared" si="86"/>
        <v/>
      </c>
    </row>
    <row r="118" spans="1:84" ht="29.45" customHeight="1" x14ac:dyDescent="0.25">
      <c r="A118" s="354" t="str">
        <f>'N-Bedarf AL'!A118</f>
        <v/>
      </c>
      <c r="B118" s="354" t="str">
        <f>IF('N-Bedarf AL'!B118="","",'N-Bedarf AL'!B118)</f>
        <v/>
      </c>
      <c r="C118" s="305" t="str">
        <f>IF('N-Bedarf AL'!D118="","",'N-Bedarf AL'!D118)</f>
        <v/>
      </c>
      <c r="D118" s="32" t="str">
        <f>IF('N-Bedarf AL'!C118="","",'N-Bedarf AL'!C118)</f>
        <v/>
      </c>
      <c r="E118" s="32" t="str">
        <f>IF('N-Bedarf AL'!T118="","",'N-Bedarf AL'!T118)</f>
        <v/>
      </c>
      <c r="F118" s="32" t="str">
        <f>IF('P-Bedarf AL'!V120="","",'P-Bedarf AL'!V120)</f>
        <v/>
      </c>
      <c r="G118" s="32" t="str">
        <f>IF('P-Bedarf AL'!AB120="","",'P-Bedarf AL'!AB120)</f>
        <v/>
      </c>
      <c r="H118" s="345" t="str">
        <f t="shared" si="87"/>
        <v/>
      </c>
      <c r="I118" s="345" t="str">
        <f t="shared" si="88"/>
        <v/>
      </c>
      <c r="J118" s="345" t="str">
        <f t="shared" si="89"/>
        <v/>
      </c>
      <c r="K118" s="321">
        <f t="shared" si="90"/>
        <v>0</v>
      </c>
      <c r="L118" s="321">
        <f t="shared" si="91"/>
        <v>0</v>
      </c>
      <c r="M118" s="321">
        <f t="shared" si="92"/>
        <v>0</v>
      </c>
      <c r="N118" s="321" t="str">
        <f t="shared" si="93"/>
        <v/>
      </c>
      <c r="O118" s="321" t="str">
        <f t="shared" si="94"/>
        <v/>
      </c>
      <c r="P118" s="321" t="str">
        <f t="shared" si="95"/>
        <v/>
      </c>
      <c r="Q118" s="490" t="str">
        <f t="shared" si="49"/>
        <v/>
      </c>
      <c r="R118" s="539"/>
      <c r="S118" s="141"/>
      <c r="T118" s="486"/>
      <c r="U118" s="501" t="str">
        <f t="shared" si="50"/>
        <v/>
      </c>
      <c r="V118" s="537" t="str">
        <f t="shared" si="51"/>
        <v/>
      </c>
      <c r="W118" s="537" t="str">
        <f t="shared" si="96"/>
        <v/>
      </c>
      <c r="X118" s="537" t="str">
        <f t="shared" si="52"/>
        <v/>
      </c>
      <c r="Y118" s="537" t="str">
        <f t="shared" si="53"/>
        <v/>
      </c>
      <c r="Z118" s="536"/>
      <c r="AA118" s="141"/>
      <c r="AB118" s="211"/>
      <c r="AC118" s="212" t="str">
        <f t="shared" si="54"/>
        <v/>
      </c>
      <c r="AD118" s="537" t="str">
        <f t="shared" si="55"/>
        <v/>
      </c>
      <c r="AE118" s="537" t="str">
        <f t="shared" si="56"/>
        <v/>
      </c>
      <c r="AF118" s="537" t="str">
        <f t="shared" si="57"/>
        <v/>
      </c>
      <c r="AG118" s="538" t="str">
        <f t="shared" si="58"/>
        <v/>
      </c>
      <c r="AH118" s="539"/>
      <c r="AI118" s="141"/>
      <c r="AJ118" s="486"/>
      <c r="AK118" s="507">
        <f t="shared" si="59"/>
        <v>0</v>
      </c>
      <c r="AL118" s="537" t="str">
        <f t="shared" si="60"/>
        <v/>
      </c>
      <c r="AM118" s="537" t="str">
        <f t="shared" si="61"/>
        <v/>
      </c>
      <c r="AN118" s="537" t="str">
        <f t="shared" si="62"/>
        <v/>
      </c>
      <c r="AO118" s="537" t="str">
        <f t="shared" si="63"/>
        <v/>
      </c>
      <c r="AP118" s="541" t="str">
        <f t="shared" si="97"/>
        <v/>
      </c>
      <c r="AQ118" s="536"/>
      <c r="AR118" s="141"/>
      <c r="AS118" s="211"/>
      <c r="AT118" s="211" t="str">
        <f t="shared" si="64"/>
        <v/>
      </c>
      <c r="AU118" s="537" t="str">
        <f t="shared" si="65"/>
        <v/>
      </c>
      <c r="AV118" s="537" t="str">
        <f t="shared" si="66"/>
        <v/>
      </c>
      <c r="AW118" s="538" t="str">
        <f t="shared" si="67"/>
        <v/>
      </c>
      <c r="AX118" s="539"/>
      <c r="AY118" s="141"/>
      <c r="AZ118" s="486"/>
      <c r="BA118" s="501" t="str">
        <f t="shared" si="68"/>
        <v/>
      </c>
      <c r="BB118" s="537" t="str">
        <f t="shared" si="69"/>
        <v/>
      </c>
      <c r="BC118" s="537"/>
      <c r="BD118" s="537" t="str">
        <f t="shared" si="70"/>
        <v/>
      </c>
      <c r="BE118" s="536"/>
      <c r="BF118" s="141"/>
      <c r="BG118" s="211"/>
      <c r="BH118" s="211" t="str">
        <f t="shared" si="71"/>
        <v/>
      </c>
      <c r="BI118" s="537" t="str">
        <f t="shared" si="72"/>
        <v/>
      </c>
      <c r="BJ118" s="537" t="str">
        <f t="shared" si="73"/>
        <v/>
      </c>
      <c r="BK118" s="538" t="str">
        <f t="shared" si="74"/>
        <v/>
      </c>
      <c r="BL118" s="539"/>
      <c r="BM118" s="141"/>
      <c r="BN118" s="486"/>
      <c r="BO118" s="501" t="e">
        <f t="shared" si="75"/>
        <v>#VALUE!</v>
      </c>
      <c r="BP118" s="537" t="str">
        <f t="shared" si="76"/>
        <v/>
      </c>
      <c r="BQ118" s="537" t="str">
        <f t="shared" si="77"/>
        <v/>
      </c>
      <c r="BR118" s="537" t="str">
        <f t="shared" si="78"/>
        <v/>
      </c>
      <c r="BS118" s="536"/>
      <c r="BT118" s="141"/>
      <c r="BU118" s="211"/>
      <c r="BV118" s="211" t="str">
        <f t="shared" si="79"/>
        <v/>
      </c>
      <c r="BW118" s="537" t="str">
        <f t="shared" si="80"/>
        <v/>
      </c>
      <c r="BX118" s="537" t="str">
        <f t="shared" si="81"/>
        <v/>
      </c>
      <c r="BY118" s="538" t="str">
        <f t="shared" si="82"/>
        <v/>
      </c>
      <c r="BZ118" s="539"/>
      <c r="CA118" s="141"/>
      <c r="CB118" s="486"/>
      <c r="CC118" s="483" t="str">
        <f t="shared" si="83"/>
        <v/>
      </c>
      <c r="CD118" s="153" t="str">
        <f t="shared" si="84"/>
        <v/>
      </c>
      <c r="CE118" s="153" t="str">
        <f t="shared" si="85"/>
        <v/>
      </c>
      <c r="CF118" s="153" t="str">
        <f t="shared" si="86"/>
        <v/>
      </c>
    </row>
    <row r="119" spans="1:84" ht="29.45" customHeight="1" x14ac:dyDescent="0.25">
      <c r="A119" s="354" t="str">
        <f>'N-Bedarf AL'!A119</f>
        <v/>
      </c>
      <c r="B119" s="354" t="str">
        <f>IF('N-Bedarf AL'!B119="","",'N-Bedarf AL'!B119)</f>
        <v/>
      </c>
      <c r="C119" s="305" t="str">
        <f>IF('N-Bedarf AL'!D119="","",'N-Bedarf AL'!D119)</f>
        <v/>
      </c>
      <c r="D119" s="32" t="str">
        <f>IF('N-Bedarf AL'!C119="","",'N-Bedarf AL'!C119)</f>
        <v/>
      </c>
      <c r="E119" s="32" t="str">
        <f>IF('N-Bedarf AL'!T119="","",'N-Bedarf AL'!T119)</f>
        <v/>
      </c>
      <c r="F119" s="32" t="str">
        <f>IF('P-Bedarf AL'!V121="","",'P-Bedarf AL'!V121)</f>
        <v/>
      </c>
      <c r="G119" s="32" t="str">
        <f>IF('P-Bedarf AL'!AB121="","",'P-Bedarf AL'!AB121)</f>
        <v/>
      </c>
      <c r="H119" s="345" t="str">
        <f t="shared" si="87"/>
        <v/>
      </c>
      <c r="I119" s="345" t="str">
        <f t="shared" si="88"/>
        <v/>
      </c>
      <c r="J119" s="345" t="str">
        <f t="shared" si="89"/>
        <v/>
      </c>
      <c r="K119" s="321">
        <f t="shared" si="90"/>
        <v>0</v>
      </c>
      <c r="L119" s="321">
        <f t="shared" si="91"/>
        <v>0</v>
      </c>
      <c r="M119" s="321">
        <f t="shared" si="92"/>
        <v>0</v>
      </c>
      <c r="N119" s="321" t="str">
        <f t="shared" si="93"/>
        <v/>
      </c>
      <c r="O119" s="321" t="str">
        <f t="shared" si="94"/>
        <v/>
      </c>
      <c r="P119" s="321" t="str">
        <f t="shared" si="95"/>
        <v/>
      </c>
      <c r="Q119" s="490" t="str">
        <f t="shared" si="49"/>
        <v/>
      </c>
      <c r="R119" s="539"/>
      <c r="S119" s="141"/>
      <c r="T119" s="486"/>
      <c r="U119" s="501" t="str">
        <f t="shared" si="50"/>
        <v/>
      </c>
      <c r="V119" s="537" t="str">
        <f t="shared" si="51"/>
        <v/>
      </c>
      <c r="W119" s="537" t="str">
        <f t="shared" si="96"/>
        <v/>
      </c>
      <c r="X119" s="537" t="str">
        <f t="shared" si="52"/>
        <v/>
      </c>
      <c r="Y119" s="537" t="str">
        <f t="shared" si="53"/>
        <v/>
      </c>
      <c r="Z119" s="536"/>
      <c r="AA119" s="141"/>
      <c r="AB119" s="211"/>
      <c r="AC119" s="212" t="str">
        <f t="shared" si="54"/>
        <v/>
      </c>
      <c r="AD119" s="537" t="str">
        <f t="shared" si="55"/>
        <v/>
      </c>
      <c r="AE119" s="537" t="str">
        <f t="shared" si="56"/>
        <v/>
      </c>
      <c r="AF119" s="537" t="str">
        <f t="shared" si="57"/>
        <v/>
      </c>
      <c r="AG119" s="538" t="str">
        <f t="shared" si="58"/>
        <v/>
      </c>
      <c r="AH119" s="539"/>
      <c r="AI119" s="141"/>
      <c r="AJ119" s="486"/>
      <c r="AK119" s="507">
        <f t="shared" si="59"/>
        <v>0</v>
      </c>
      <c r="AL119" s="537" t="str">
        <f t="shared" si="60"/>
        <v/>
      </c>
      <c r="AM119" s="537" t="str">
        <f t="shared" si="61"/>
        <v/>
      </c>
      <c r="AN119" s="537" t="str">
        <f t="shared" si="62"/>
        <v/>
      </c>
      <c r="AO119" s="537" t="str">
        <f t="shared" si="63"/>
        <v/>
      </c>
      <c r="AP119" s="541" t="str">
        <f t="shared" si="97"/>
        <v/>
      </c>
      <c r="AQ119" s="536"/>
      <c r="AR119" s="141"/>
      <c r="AS119" s="211"/>
      <c r="AT119" s="211" t="str">
        <f t="shared" si="64"/>
        <v/>
      </c>
      <c r="AU119" s="537" t="str">
        <f t="shared" si="65"/>
        <v/>
      </c>
      <c r="AV119" s="537" t="str">
        <f t="shared" si="66"/>
        <v/>
      </c>
      <c r="AW119" s="538" t="str">
        <f t="shared" si="67"/>
        <v/>
      </c>
      <c r="AX119" s="539"/>
      <c r="AY119" s="141"/>
      <c r="AZ119" s="486"/>
      <c r="BA119" s="501" t="str">
        <f t="shared" si="68"/>
        <v/>
      </c>
      <c r="BB119" s="537" t="str">
        <f t="shared" si="69"/>
        <v/>
      </c>
      <c r="BC119" s="537"/>
      <c r="BD119" s="537" t="str">
        <f t="shared" si="70"/>
        <v/>
      </c>
      <c r="BE119" s="536"/>
      <c r="BF119" s="141"/>
      <c r="BG119" s="211"/>
      <c r="BH119" s="211" t="str">
        <f t="shared" si="71"/>
        <v/>
      </c>
      <c r="BI119" s="537" t="str">
        <f t="shared" si="72"/>
        <v/>
      </c>
      <c r="BJ119" s="537" t="str">
        <f t="shared" si="73"/>
        <v/>
      </c>
      <c r="BK119" s="538" t="str">
        <f t="shared" si="74"/>
        <v/>
      </c>
      <c r="BL119" s="539"/>
      <c r="BM119" s="141"/>
      <c r="BN119" s="486"/>
      <c r="BO119" s="501" t="e">
        <f t="shared" si="75"/>
        <v>#VALUE!</v>
      </c>
      <c r="BP119" s="537" t="str">
        <f t="shared" si="76"/>
        <v/>
      </c>
      <c r="BQ119" s="537" t="str">
        <f t="shared" si="77"/>
        <v/>
      </c>
      <c r="BR119" s="537" t="str">
        <f t="shared" si="78"/>
        <v/>
      </c>
      <c r="BS119" s="536"/>
      <c r="BT119" s="141"/>
      <c r="BU119" s="211"/>
      <c r="BV119" s="211" t="str">
        <f t="shared" si="79"/>
        <v/>
      </c>
      <c r="BW119" s="537" t="str">
        <f t="shared" si="80"/>
        <v/>
      </c>
      <c r="BX119" s="537" t="str">
        <f t="shared" si="81"/>
        <v/>
      </c>
      <c r="BY119" s="538" t="str">
        <f t="shared" si="82"/>
        <v/>
      </c>
      <c r="BZ119" s="539"/>
      <c r="CA119" s="141"/>
      <c r="CB119" s="486"/>
      <c r="CC119" s="483" t="str">
        <f t="shared" si="83"/>
        <v/>
      </c>
      <c r="CD119" s="153" t="str">
        <f t="shared" si="84"/>
        <v/>
      </c>
      <c r="CE119" s="153" t="str">
        <f t="shared" si="85"/>
        <v/>
      </c>
      <c r="CF119" s="153" t="str">
        <f t="shared" si="86"/>
        <v/>
      </c>
    </row>
    <row r="120" spans="1:84" ht="29.45" customHeight="1" x14ac:dyDescent="0.25">
      <c r="A120" s="354" t="str">
        <f>'N-Bedarf AL'!A120</f>
        <v/>
      </c>
      <c r="B120" s="354" t="str">
        <f>IF('N-Bedarf AL'!B120="","",'N-Bedarf AL'!B120)</f>
        <v/>
      </c>
      <c r="C120" s="305" t="str">
        <f>IF('N-Bedarf AL'!D120="","",'N-Bedarf AL'!D120)</f>
        <v/>
      </c>
      <c r="D120" s="32" t="str">
        <f>IF('N-Bedarf AL'!C120="","",'N-Bedarf AL'!C120)</f>
        <v/>
      </c>
      <c r="E120" s="32" t="str">
        <f>IF('N-Bedarf AL'!T120="","",'N-Bedarf AL'!T120)</f>
        <v/>
      </c>
      <c r="F120" s="32" t="str">
        <f>IF('P-Bedarf AL'!V122="","",'P-Bedarf AL'!V122)</f>
        <v/>
      </c>
      <c r="G120" s="32" t="str">
        <f>IF('P-Bedarf AL'!AB122="","",'P-Bedarf AL'!AB122)</f>
        <v/>
      </c>
      <c r="H120" s="345" t="str">
        <f t="shared" si="87"/>
        <v/>
      </c>
      <c r="I120" s="345" t="str">
        <f t="shared" si="88"/>
        <v/>
      </c>
      <c r="J120" s="345" t="str">
        <f t="shared" si="89"/>
        <v/>
      </c>
      <c r="K120" s="321">
        <f t="shared" si="90"/>
        <v>0</v>
      </c>
      <c r="L120" s="321">
        <f t="shared" si="91"/>
        <v>0</v>
      </c>
      <c r="M120" s="321">
        <f t="shared" si="92"/>
        <v>0</v>
      </c>
      <c r="N120" s="321" t="str">
        <f t="shared" si="93"/>
        <v/>
      </c>
      <c r="O120" s="321" t="str">
        <f t="shared" si="94"/>
        <v/>
      </c>
      <c r="P120" s="321" t="str">
        <f t="shared" si="95"/>
        <v/>
      </c>
      <c r="Q120" s="490" t="str">
        <f t="shared" si="49"/>
        <v/>
      </c>
      <c r="R120" s="539"/>
      <c r="S120" s="141"/>
      <c r="T120" s="486"/>
      <c r="U120" s="501" t="str">
        <f t="shared" si="50"/>
        <v/>
      </c>
      <c r="V120" s="537" t="str">
        <f t="shared" si="51"/>
        <v/>
      </c>
      <c r="W120" s="537" t="str">
        <f t="shared" si="96"/>
        <v/>
      </c>
      <c r="X120" s="537" t="str">
        <f t="shared" si="52"/>
        <v/>
      </c>
      <c r="Y120" s="537" t="str">
        <f t="shared" si="53"/>
        <v/>
      </c>
      <c r="Z120" s="536"/>
      <c r="AA120" s="141"/>
      <c r="AB120" s="211"/>
      <c r="AC120" s="212" t="str">
        <f t="shared" si="54"/>
        <v/>
      </c>
      <c r="AD120" s="537" t="str">
        <f t="shared" si="55"/>
        <v/>
      </c>
      <c r="AE120" s="537" t="str">
        <f t="shared" si="56"/>
        <v/>
      </c>
      <c r="AF120" s="537" t="str">
        <f t="shared" si="57"/>
        <v/>
      </c>
      <c r="AG120" s="538" t="str">
        <f t="shared" si="58"/>
        <v/>
      </c>
      <c r="AH120" s="539"/>
      <c r="AI120" s="141"/>
      <c r="AJ120" s="486"/>
      <c r="AK120" s="507">
        <f t="shared" si="59"/>
        <v>0</v>
      </c>
      <c r="AL120" s="537" t="str">
        <f t="shared" si="60"/>
        <v/>
      </c>
      <c r="AM120" s="537" t="str">
        <f t="shared" si="61"/>
        <v/>
      </c>
      <c r="AN120" s="537" t="str">
        <f t="shared" si="62"/>
        <v/>
      </c>
      <c r="AO120" s="537" t="str">
        <f t="shared" si="63"/>
        <v/>
      </c>
      <c r="AP120" s="541" t="str">
        <f t="shared" si="97"/>
        <v/>
      </c>
      <c r="AQ120" s="536"/>
      <c r="AR120" s="141"/>
      <c r="AS120" s="211"/>
      <c r="AT120" s="211" t="str">
        <f t="shared" si="64"/>
        <v/>
      </c>
      <c r="AU120" s="537" t="str">
        <f t="shared" si="65"/>
        <v/>
      </c>
      <c r="AV120" s="537" t="str">
        <f t="shared" si="66"/>
        <v/>
      </c>
      <c r="AW120" s="538" t="str">
        <f t="shared" si="67"/>
        <v/>
      </c>
      <c r="AX120" s="539"/>
      <c r="AY120" s="141"/>
      <c r="AZ120" s="486"/>
      <c r="BA120" s="501" t="str">
        <f t="shared" si="68"/>
        <v/>
      </c>
      <c r="BB120" s="537" t="str">
        <f t="shared" si="69"/>
        <v/>
      </c>
      <c r="BC120" s="537"/>
      <c r="BD120" s="537" t="str">
        <f t="shared" si="70"/>
        <v/>
      </c>
      <c r="BE120" s="536"/>
      <c r="BF120" s="141"/>
      <c r="BG120" s="211"/>
      <c r="BH120" s="211" t="str">
        <f t="shared" si="71"/>
        <v/>
      </c>
      <c r="BI120" s="537" t="str">
        <f t="shared" si="72"/>
        <v/>
      </c>
      <c r="BJ120" s="537" t="str">
        <f t="shared" si="73"/>
        <v/>
      </c>
      <c r="BK120" s="538" t="str">
        <f t="shared" si="74"/>
        <v/>
      </c>
      <c r="BL120" s="539"/>
      <c r="BM120" s="141"/>
      <c r="BN120" s="486"/>
      <c r="BO120" s="501" t="e">
        <f t="shared" si="75"/>
        <v>#VALUE!</v>
      </c>
      <c r="BP120" s="537" t="str">
        <f t="shared" si="76"/>
        <v/>
      </c>
      <c r="BQ120" s="537" t="str">
        <f t="shared" si="77"/>
        <v/>
      </c>
      <c r="BR120" s="537" t="str">
        <f t="shared" si="78"/>
        <v/>
      </c>
      <c r="BS120" s="536"/>
      <c r="BT120" s="141"/>
      <c r="BU120" s="211"/>
      <c r="BV120" s="211" t="str">
        <f t="shared" si="79"/>
        <v/>
      </c>
      <c r="BW120" s="537" t="str">
        <f t="shared" si="80"/>
        <v/>
      </c>
      <c r="BX120" s="537" t="str">
        <f t="shared" si="81"/>
        <v/>
      </c>
      <c r="BY120" s="538" t="str">
        <f t="shared" si="82"/>
        <v/>
      </c>
      <c r="BZ120" s="539"/>
      <c r="CA120" s="141"/>
      <c r="CB120" s="486"/>
      <c r="CC120" s="483" t="str">
        <f t="shared" si="83"/>
        <v/>
      </c>
      <c r="CD120" s="153" t="str">
        <f t="shared" si="84"/>
        <v/>
      </c>
      <c r="CE120" s="153" t="str">
        <f t="shared" si="85"/>
        <v/>
      </c>
      <c r="CF120" s="153" t="str">
        <f t="shared" si="86"/>
        <v/>
      </c>
    </row>
    <row r="121" spans="1:84" ht="29.45" customHeight="1" x14ac:dyDescent="0.25">
      <c r="A121" s="354" t="str">
        <f>'N-Bedarf AL'!A121</f>
        <v/>
      </c>
      <c r="B121" s="354" t="str">
        <f>IF('N-Bedarf AL'!B121="","",'N-Bedarf AL'!B121)</f>
        <v/>
      </c>
      <c r="C121" s="305" t="str">
        <f>IF('N-Bedarf AL'!D121="","",'N-Bedarf AL'!D121)</f>
        <v/>
      </c>
      <c r="D121" s="32" t="str">
        <f>IF('N-Bedarf AL'!C121="","",'N-Bedarf AL'!C121)</f>
        <v/>
      </c>
      <c r="E121" s="32" t="str">
        <f>IF('N-Bedarf AL'!T121="","",'N-Bedarf AL'!T121)</f>
        <v/>
      </c>
      <c r="F121" s="32" t="str">
        <f>IF('P-Bedarf AL'!V123="","",'P-Bedarf AL'!V123)</f>
        <v/>
      </c>
      <c r="G121" s="32" t="str">
        <f>IF('P-Bedarf AL'!AB123="","",'P-Bedarf AL'!AB123)</f>
        <v/>
      </c>
      <c r="H121" s="345" t="str">
        <f t="shared" si="87"/>
        <v/>
      </c>
      <c r="I121" s="345" t="str">
        <f t="shared" si="88"/>
        <v/>
      </c>
      <c r="J121" s="345" t="str">
        <f t="shared" si="89"/>
        <v/>
      </c>
      <c r="K121" s="321">
        <f t="shared" si="90"/>
        <v>0</v>
      </c>
      <c r="L121" s="321">
        <f t="shared" si="91"/>
        <v>0</v>
      </c>
      <c r="M121" s="321">
        <f t="shared" si="92"/>
        <v>0</v>
      </c>
      <c r="N121" s="321" t="str">
        <f t="shared" si="93"/>
        <v/>
      </c>
      <c r="O121" s="321" t="str">
        <f t="shared" si="94"/>
        <v/>
      </c>
      <c r="P121" s="321" t="str">
        <f t="shared" si="95"/>
        <v/>
      </c>
      <c r="Q121" s="490" t="str">
        <f t="shared" si="49"/>
        <v/>
      </c>
      <c r="R121" s="539"/>
      <c r="S121" s="141"/>
      <c r="T121" s="486"/>
      <c r="U121" s="501" t="str">
        <f t="shared" si="50"/>
        <v/>
      </c>
      <c r="V121" s="537" t="str">
        <f t="shared" si="51"/>
        <v/>
      </c>
      <c r="W121" s="537" t="str">
        <f t="shared" si="96"/>
        <v/>
      </c>
      <c r="X121" s="537" t="str">
        <f t="shared" si="52"/>
        <v/>
      </c>
      <c r="Y121" s="537" t="str">
        <f t="shared" si="53"/>
        <v/>
      </c>
      <c r="Z121" s="536"/>
      <c r="AA121" s="141"/>
      <c r="AB121" s="211"/>
      <c r="AC121" s="212" t="str">
        <f t="shared" si="54"/>
        <v/>
      </c>
      <c r="AD121" s="537" t="str">
        <f t="shared" si="55"/>
        <v/>
      </c>
      <c r="AE121" s="537" t="str">
        <f t="shared" si="56"/>
        <v/>
      </c>
      <c r="AF121" s="537" t="str">
        <f t="shared" si="57"/>
        <v/>
      </c>
      <c r="AG121" s="538" t="str">
        <f t="shared" si="58"/>
        <v/>
      </c>
      <c r="AH121" s="539"/>
      <c r="AI121" s="141"/>
      <c r="AJ121" s="486"/>
      <c r="AK121" s="507">
        <f t="shared" si="59"/>
        <v>0</v>
      </c>
      <c r="AL121" s="537" t="str">
        <f t="shared" si="60"/>
        <v/>
      </c>
      <c r="AM121" s="537" t="str">
        <f t="shared" si="61"/>
        <v/>
      </c>
      <c r="AN121" s="537" t="str">
        <f t="shared" si="62"/>
        <v/>
      </c>
      <c r="AO121" s="537" t="str">
        <f t="shared" si="63"/>
        <v/>
      </c>
      <c r="AP121" s="541" t="str">
        <f t="shared" si="97"/>
        <v/>
      </c>
      <c r="AQ121" s="536"/>
      <c r="AR121" s="141"/>
      <c r="AS121" s="211"/>
      <c r="AT121" s="211" t="str">
        <f t="shared" si="64"/>
        <v/>
      </c>
      <c r="AU121" s="537" t="str">
        <f t="shared" si="65"/>
        <v/>
      </c>
      <c r="AV121" s="537" t="str">
        <f t="shared" si="66"/>
        <v/>
      </c>
      <c r="AW121" s="538" t="str">
        <f t="shared" si="67"/>
        <v/>
      </c>
      <c r="AX121" s="539"/>
      <c r="AY121" s="141"/>
      <c r="AZ121" s="486"/>
      <c r="BA121" s="501" t="str">
        <f t="shared" si="68"/>
        <v/>
      </c>
      <c r="BB121" s="537" t="str">
        <f t="shared" si="69"/>
        <v/>
      </c>
      <c r="BC121" s="537"/>
      <c r="BD121" s="537" t="str">
        <f t="shared" si="70"/>
        <v/>
      </c>
      <c r="BE121" s="536"/>
      <c r="BF121" s="141"/>
      <c r="BG121" s="211"/>
      <c r="BH121" s="211" t="str">
        <f t="shared" si="71"/>
        <v/>
      </c>
      <c r="BI121" s="537" t="str">
        <f t="shared" si="72"/>
        <v/>
      </c>
      <c r="BJ121" s="537" t="str">
        <f t="shared" si="73"/>
        <v/>
      </c>
      <c r="BK121" s="538" t="str">
        <f t="shared" si="74"/>
        <v/>
      </c>
      <c r="BL121" s="539"/>
      <c r="BM121" s="141"/>
      <c r="BN121" s="486"/>
      <c r="BO121" s="501" t="e">
        <f t="shared" si="75"/>
        <v>#VALUE!</v>
      </c>
      <c r="BP121" s="537" t="str">
        <f t="shared" si="76"/>
        <v/>
      </c>
      <c r="BQ121" s="537" t="str">
        <f t="shared" si="77"/>
        <v/>
      </c>
      <c r="BR121" s="537" t="str">
        <f t="shared" si="78"/>
        <v/>
      </c>
      <c r="BS121" s="536"/>
      <c r="BT121" s="141"/>
      <c r="BU121" s="211"/>
      <c r="BV121" s="211" t="str">
        <f t="shared" si="79"/>
        <v/>
      </c>
      <c r="BW121" s="537" t="str">
        <f t="shared" si="80"/>
        <v/>
      </c>
      <c r="BX121" s="537" t="str">
        <f t="shared" si="81"/>
        <v/>
      </c>
      <c r="BY121" s="538" t="str">
        <f t="shared" si="82"/>
        <v/>
      </c>
      <c r="BZ121" s="539"/>
      <c r="CA121" s="141"/>
      <c r="CB121" s="486"/>
      <c r="CC121" s="483" t="str">
        <f t="shared" si="83"/>
        <v/>
      </c>
      <c r="CD121" s="153" t="str">
        <f t="shared" si="84"/>
        <v/>
      </c>
      <c r="CE121" s="153" t="str">
        <f t="shared" si="85"/>
        <v/>
      </c>
      <c r="CF121" s="153" t="str">
        <f t="shared" si="86"/>
        <v/>
      </c>
    </row>
    <row r="122" spans="1:84" ht="29.45" customHeight="1" x14ac:dyDescent="0.25">
      <c r="A122" s="354" t="str">
        <f>'N-Bedarf AL'!A122</f>
        <v/>
      </c>
      <c r="B122" s="354" t="str">
        <f>IF('N-Bedarf AL'!B122="","",'N-Bedarf AL'!B122)</f>
        <v/>
      </c>
      <c r="C122" s="305" t="str">
        <f>IF('N-Bedarf AL'!D122="","",'N-Bedarf AL'!D122)</f>
        <v/>
      </c>
      <c r="D122" s="32" t="str">
        <f>IF('N-Bedarf AL'!C122="","",'N-Bedarf AL'!C122)</f>
        <v/>
      </c>
      <c r="E122" s="32" t="str">
        <f>IF('N-Bedarf AL'!T122="","",'N-Bedarf AL'!T122)</f>
        <v/>
      </c>
      <c r="F122" s="32" t="str">
        <f>IF('P-Bedarf AL'!V124="","",'P-Bedarf AL'!V124)</f>
        <v/>
      </c>
      <c r="G122" s="32" t="str">
        <f>IF('P-Bedarf AL'!AB124="","",'P-Bedarf AL'!AB124)</f>
        <v/>
      </c>
      <c r="H122" s="345" t="str">
        <f t="shared" si="87"/>
        <v/>
      </c>
      <c r="I122" s="345" t="str">
        <f t="shared" si="88"/>
        <v/>
      </c>
      <c r="J122" s="345" t="str">
        <f t="shared" si="89"/>
        <v/>
      </c>
      <c r="K122" s="321">
        <f t="shared" si="90"/>
        <v>0</v>
      </c>
      <c r="L122" s="321">
        <f t="shared" si="91"/>
        <v>0</v>
      </c>
      <c r="M122" s="321">
        <f t="shared" si="92"/>
        <v>0</v>
      </c>
      <c r="N122" s="321" t="str">
        <f t="shared" si="93"/>
        <v/>
      </c>
      <c r="O122" s="321" t="str">
        <f t="shared" si="94"/>
        <v/>
      </c>
      <c r="P122" s="321" t="str">
        <f t="shared" si="95"/>
        <v/>
      </c>
      <c r="Q122" s="490" t="str">
        <f t="shared" si="49"/>
        <v/>
      </c>
      <c r="R122" s="539"/>
      <c r="S122" s="141"/>
      <c r="T122" s="486"/>
      <c r="U122" s="501" t="str">
        <f t="shared" si="50"/>
        <v/>
      </c>
      <c r="V122" s="537" t="str">
        <f t="shared" si="51"/>
        <v/>
      </c>
      <c r="W122" s="537" t="str">
        <f t="shared" si="96"/>
        <v/>
      </c>
      <c r="X122" s="537" t="str">
        <f t="shared" si="52"/>
        <v/>
      </c>
      <c r="Y122" s="537" t="str">
        <f t="shared" si="53"/>
        <v/>
      </c>
      <c r="Z122" s="536"/>
      <c r="AA122" s="141"/>
      <c r="AB122" s="211"/>
      <c r="AC122" s="212" t="str">
        <f t="shared" si="54"/>
        <v/>
      </c>
      <c r="AD122" s="537" t="str">
        <f t="shared" si="55"/>
        <v/>
      </c>
      <c r="AE122" s="537" t="str">
        <f t="shared" si="56"/>
        <v/>
      </c>
      <c r="AF122" s="537" t="str">
        <f t="shared" si="57"/>
        <v/>
      </c>
      <c r="AG122" s="538" t="str">
        <f t="shared" si="58"/>
        <v/>
      </c>
      <c r="AH122" s="539"/>
      <c r="AI122" s="141"/>
      <c r="AJ122" s="486"/>
      <c r="AK122" s="507">
        <f t="shared" si="59"/>
        <v>0</v>
      </c>
      <c r="AL122" s="537" t="str">
        <f t="shared" si="60"/>
        <v/>
      </c>
      <c r="AM122" s="537" t="str">
        <f t="shared" si="61"/>
        <v/>
      </c>
      <c r="AN122" s="537" t="str">
        <f t="shared" si="62"/>
        <v/>
      </c>
      <c r="AO122" s="537" t="str">
        <f t="shared" si="63"/>
        <v/>
      </c>
      <c r="AP122" s="541" t="str">
        <f t="shared" si="97"/>
        <v/>
      </c>
      <c r="AQ122" s="536"/>
      <c r="AR122" s="141"/>
      <c r="AS122" s="211"/>
      <c r="AT122" s="211" t="str">
        <f t="shared" si="64"/>
        <v/>
      </c>
      <c r="AU122" s="537" t="str">
        <f t="shared" si="65"/>
        <v/>
      </c>
      <c r="AV122" s="537" t="str">
        <f t="shared" si="66"/>
        <v/>
      </c>
      <c r="AW122" s="538" t="str">
        <f t="shared" si="67"/>
        <v/>
      </c>
      <c r="AX122" s="539"/>
      <c r="AY122" s="141"/>
      <c r="AZ122" s="486"/>
      <c r="BA122" s="501" t="str">
        <f t="shared" si="68"/>
        <v/>
      </c>
      <c r="BB122" s="537" t="str">
        <f t="shared" si="69"/>
        <v/>
      </c>
      <c r="BC122" s="537"/>
      <c r="BD122" s="537" t="str">
        <f t="shared" si="70"/>
        <v/>
      </c>
      <c r="BE122" s="536"/>
      <c r="BF122" s="141"/>
      <c r="BG122" s="211"/>
      <c r="BH122" s="211" t="str">
        <f t="shared" si="71"/>
        <v/>
      </c>
      <c r="BI122" s="537" t="str">
        <f t="shared" si="72"/>
        <v/>
      </c>
      <c r="BJ122" s="537" t="str">
        <f t="shared" si="73"/>
        <v/>
      </c>
      <c r="BK122" s="538" t="str">
        <f t="shared" si="74"/>
        <v/>
      </c>
      <c r="BL122" s="539"/>
      <c r="BM122" s="141"/>
      <c r="BN122" s="486"/>
      <c r="BO122" s="501" t="e">
        <f t="shared" si="75"/>
        <v>#VALUE!</v>
      </c>
      <c r="BP122" s="537" t="str">
        <f t="shared" si="76"/>
        <v/>
      </c>
      <c r="BQ122" s="537" t="str">
        <f t="shared" si="77"/>
        <v/>
      </c>
      <c r="BR122" s="537" t="str">
        <f t="shared" si="78"/>
        <v/>
      </c>
      <c r="BS122" s="536"/>
      <c r="BT122" s="141"/>
      <c r="BU122" s="211"/>
      <c r="BV122" s="211" t="str">
        <f t="shared" si="79"/>
        <v/>
      </c>
      <c r="BW122" s="537" t="str">
        <f t="shared" si="80"/>
        <v/>
      </c>
      <c r="BX122" s="537" t="str">
        <f t="shared" si="81"/>
        <v/>
      </c>
      <c r="BY122" s="538" t="str">
        <f t="shared" si="82"/>
        <v/>
      </c>
      <c r="BZ122" s="539"/>
      <c r="CA122" s="141"/>
      <c r="CB122" s="486"/>
      <c r="CC122" s="483" t="str">
        <f t="shared" si="83"/>
        <v/>
      </c>
      <c r="CD122" s="153" t="str">
        <f t="shared" si="84"/>
        <v/>
      </c>
      <c r="CE122" s="153" t="str">
        <f t="shared" si="85"/>
        <v/>
      </c>
      <c r="CF122" s="153" t="str">
        <f t="shared" si="86"/>
        <v/>
      </c>
    </row>
    <row r="123" spans="1:84" ht="29.45" customHeight="1" x14ac:dyDescent="0.25">
      <c r="A123" s="354" t="str">
        <f>'N-Bedarf AL'!A123</f>
        <v/>
      </c>
      <c r="B123" s="354" t="str">
        <f>IF('N-Bedarf AL'!B123="","",'N-Bedarf AL'!B123)</f>
        <v/>
      </c>
      <c r="C123" s="305" t="str">
        <f>IF('N-Bedarf AL'!D123="","",'N-Bedarf AL'!D123)</f>
        <v/>
      </c>
      <c r="D123" s="32" t="str">
        <f>IF('N-Bedarf AL'!C123="","",'N-Bedarf AL'!C123)</f>
        <v/>
      </c>
      <c r="E123" s="32" t="str">
        <f>IF('N-Bedarf AL'!T123="","",'N-Bedarf AL'!T123)</f>
        <v/>
      </c>
      <c r="F123" s="32" t="str">
        <f>IF('P-Bedarf AL'!V125="","",'P-Bedarf AL'!V125)</f>
        <v/>
      </c>
      <c r="G123" s="32" t="str">
        <f>IF('P-Bedarf AL'!AB125="","",'P-Bedarf AL'!AB125)</f>
        <v/>
      </c>
      <c r="H123" s="345" t="str">
        <f t="shared" si="87"/>
        <v/>
      </c>
      <c r="I123" s="345" t="str">
        <f t="shared" si="88"/>
        <v/>
      </c>
      <c r="J123" s="345" t="str">
        <f t="shared" si="89"/>
        <v/>
      </c>
      <c r="K123" s="321">
        <f t="shared" si="90"/>
        <v>0</v>
      </c>
      <c r="L123" s="321">
        <f t="shared" si="91"/>
        <v>0</v>
      </c>
      <c r="M123" s="321">
        <f t="shared" si="92"/>
        <v>0</v>
      </c>
      <c r="N123" s="321" t="str">
        <f t="shared" si="93"/>
        <v/>
      </c>
      <c r="O123" s="321" t="str">
        <f t="shared" si="94"/>
        <v/>
      </c>
      <c r="P123" s="321" t="str">
        <f t="shared" si="95"/>
        <v/>
      </c>
      <c r="Q123" s="490" t="str">
        <f t="shared" si="49"/>
        <v/>
      </c>
      <c r="R123" s="539"/>
      <c r="S123" s="141"/>
      <c r="T123" s="486"/>
      <c r="U123" s="501" t="str">
        <f t="shared" si="50"/>
        <v/>
      </c>
      <c r="V123" s="537" t="str">
        <f t="shared" si="51"/>
        <v/>
      </c>
      <c r="W123" s="537" t="str">
        <f t="shared" si="96"/>
        <v/>
      </c>
      <c r="X123" s="537" t="str">
        <f t="shared" si="52"/>
        <v/>
      </c>
      <c r="Y123" s="537" t="str">
        <f t="shared" si="53"/>
        <v/>
      </c>
      <c r="Z123" s="536"/>
      <c r="AA123" s="141"/>
      <c r="AB123" s="211"/>
      <c r="AC123" s="212" t="str">
        <f t="shared" si="54"/>
        <v/>
      </c>
      <c r="AD123" s="537" t="str">
        <f t="shared" si="55"/>
        <v/>
      </c>
      <c r="AE123" s="537" t="str">
        <f t="shared" si="56"/>
        <v/>
      </c>
      <c r="AF123" s="537" t="str">
        <f t="shared" si="57"/>
        <v/>
      </c>
      <c r="AG123" s="538" t="str">
        <f t="shared" si="58"/>
        <v/>
      </c>
      <c r="AH123" s="539"/>
      <c r="AI123" s="141"/>
      <c r="AJ123" s="486"/>
      <c r="AK123" s="507">
        <f t="shared" si="59"/>
        <v>0</v>
      </c>
      <c r="AL123" s="537" t="str">
        <f t="shared" si="60"/>
        <v/>
      </c>
      <c r="AM123" s="537" t="str">
        <f t="shared" si="61"/>
        <v/>
      </c>
      <c r="AN123" s="537" t="str">
        <f t="shared" si="62"/>
        <v/>
      </c>
      <c r="AO123" s="537" t="str">
        <f t="shared" si="63"/>
        <v/>
      </c>
      <c r="AP123" s="541" t="str">
        <f t="shared" si="97"/>
        <v/>
      </c>
      <c r="AQ123" s="536"/>
      <c r="AR123" s="141"/>
      <c r="AS123" s="211"/>
      <c r="AT123" s="211" t="str">
        <f t="shared" si="64"/>
        <v/>
      </c>
      <c r="AU123" s="537" t="str">
        <f t="shared" si="65"/>
        <v/>
      </c>
      <c r="AV123" s="537" t="str">
        <f t="shared" si="66"/>
        <v/>
      </c>
      <c r="AW123" s="538" t="str">
        <f t="shared" si="67"/>
        <v/>
      </c>
      <c r="AX123" s="539"/>
      <c r="AY123" s="141"/>
      <c r="AZ123" s="486"/>
      <c r="BA123" s="501" t="str">
        <f t="shared" si="68"/>
        <v/>
      </c>
      <c r="BB123" s="537" t="str">
        <f t="shared" si="69"/>
        <v/>
      </c>
      <c r="BC123" s="537"/>
      <c r="BD123" s="537" t="str">
        <f t="shared" si="70"/>
        <v/>
      </c>
      <c r="BE123" s="536"/>
      <c r="BF123" s="141"/>
      <c r="BG123" s="211"/>
      <c r="BH123" s="211" t="str">
        <f t="shared" si="71"/>
        <v/>
      </c>
      <c r="BI123" s="537" t="str">
        <f t="shared" si="72"/>
        <v/>
      </c>
      <c r="BJ123" s="537" t="str">
        <f t="shared" si="73"/>
        <v/>
      </c>
      <c r="BK123" s="538" t="str">
        <f t="shared" si="74"/>
        <v/>
      </c>
      <c r="BL123" s="539"/>
      <c r="BM123" s="141"/>
      <c r="BN123" s="486"/>
      <c r="BO123" s="501" t="e">
        <f t="shared" si="75"/>
        <v>#VALUE!</v>
      </c>
      <c r="BP123" s="537" t="str">
        <f t="shared" si="76"/>
        <v/>
      </c>
      <c r="BQ123" s="537" t="str">
        <f t="shared" si="77"/>
        <v/>
      </c>
      <c r="BR123" s="537" t="str">
        <f t="shared" si="78"/>
        <v/>
      </c>
      <c r="BS123" s="536"/>
      <c r="BT123" s="141"/>
      <c r="BU123" s="211"/>
      <c r="BV123" s="211" t="str">
        <f t="shared" si="79"/>
        <v/>
      </c>
      <c r="BW123" s="537" t="str">
        <f t="shared" si="80"/>
        <v/>
      </c>
      <c r="BX123" s="537" t="str">
        <f t="shared" si="81"/>
        <v/>
      </c>
      <c r="BY123" s="538" t="str">
        <f t="shared" si="82"/>
        <v/>
      </c>
      <c r="BZ123" s="539"/>
      <c r="CA123" s="141"/>
      <c r="CB123" s="486"/>
      <c r="CC123" s="483" t="str">
        <f t="shared" si="83"/>
        <v/>
      </c>
      <c r="CD123" s="153" t="str">
        <f t="shared" si="84"/>
        <v/>
      </c>
      <c r="CE123" s="153" t="str">
        <f t="shared" si="85"/>
        <v/>
      </c>
      <c r="CF123" s="153" t="str">
        <f t="shared" si="86"/>
        <v/>
      </c>
    </row>
    <row r="124" spans="1:84" ht="29.45" customHeight="1" x14ac:dyDescent="0.25">
      <c r="A124" s="354" t="str">
        <f>'N-Bedarf AL'!A124</f>
        <v/>
      </c>
      <c r="B124" s="354" t="str">
        <f>IF('N-Bedarf AL'!B124="","",'N-Bedarf AL'!B124)</f>
        <v/>
      </c>
      <c r="C124" s="305" t="str">
        <f>IF('N-Bedarf AL'!D124="","",'N-Bedarf AL'!D124)</f>
        <v/>
      </c>
      <c r="D124" s="32" t="str">
        <f>IF('N-Bedarf AL'!C124="","",'N-Bedarf AL'!C124)</f>
        <v/>
      </c>
      <c r="E124" s="32" t="str">
        <f>IF('N-Bedarf AL'!T124="","",'N-Bedarf AL'!T124)</f>
        <v/>
      </c>
      <c r="F124" s="32" t="str">
        <f>IF('P-Bedarf AL'!V126="","",'P-Bedarf AL'!V126)</f>
        <v/>
      </c>
      <c r="G124" s="32" t="str">
        <f>IF('P-Bedarf AL'!AB126="","",'P-Bedarf AL'!AB126)</f>
        <v/>
      </c>
      <c r="H124" s="345" t="str">
        <f t="shared" si="87"/>
        <v/>
      </c>
      <c r="I124" s="345" t="str">
        <f t="shared" si="88"/>
        <v/>
      </c>
      <c r="J124" s="345" t="str">
        <f t="shared" si="89"/>
        <v/>
      </c>
      <c r="K124" s="321">
        <f t="shared" si="90"/>
        <v>0</v>
      </c>
      <c r="L124" s="321">
        <f t="shared" si="91"/>
        <v>0</v>
      </c>
      <c r="M124" s="321">
        <f t="shared" si="92"/>
        <v>0</v>
      </c>
      <c r="N124" s="321" t="str">
        <f t="shared" si="93"/>
        <v/>
      </c>
      <c r="O124" s="321" t="str">
        <f t="shared" si="94"/>
        <v/>
      </c>
      <c r="P124" s="321" t="str">
        <f t="shared" si="95"/>
        <v/>
      </c>
      <c r="Q124" s="490" t="str">
        <f t="shared" si="49"/>
        <v/>
      </c>
      <c r="R124" s="539"/>
      <c r="S124" s="141"/>
      <c r="T124" s="486"/>
      <c r="U124" s="501" t="str">
        <f t="shared" si="50"/>
        <v/>
      </c>
      <c r="V124" s="537" t="str">
        <f t="shared" si="51"/>
        <v/>
      </c>
      <c r="W124" s="537" t="str">
        <f t="shared" si="96"/>
        <v/>
      </c>
      <c r="X124" s="537" t="str">
        <f t="shared" si="52"/>
        <v/>
      </c>
      <c r="Y124" s="537" t="str">
        <f t="shared" si="53"/>
        <v/>
      </c>
      <c r="Z124" s="536"/>
      <c r="AA124" s="141"/>
      <c r="AB124" s="211"/>
      <c r="AC124" s="212" t="str">
        <f t="shared" si="54"/>
        <v/>
      </c>
      <c r="AD124" s="537" t="str">
        <f t="shared" si="55"/>
        <v/>
      </c>
      <c r="AE124" s="537" t="str">
        <f t="shared" si="56"/>
        <v/>
      </c>
      <c r="AF124" s="537" t="str">
        <f t="shared" si="57"/>
        <v/>
      </c>
      <c r="AG124" s="538" t="str">
        <f t="shared" si="58"/>
        <v/>
      </c>
      <c r="AH124" s="539"/>
      <c r="AI124" s="141"/>
      <c r="AJ124" s="486"/>
      <c r="AK124" s="507">
        <f t="shared" si="59"/>
        <v>0</v>
      </c>
      <c r="AL124" s="537" t="str">
        <f t="shared" si="60"/>
        <v/>
      </c>
      <c r="AM124" s="537" t="str">
        <f t="shared" si="61"/>
        <v/>
      </c>
      <c r="AN124" s="537" t="str">
        <f t="shared" si="62"/>
        <v/>
      </c>
      <c r="AO124" s="537" t="str">
        <f t="shared" si="63"/>
        <v/>
      </c>
      <c r="AP124" s="541" t="str">
        <f t="shared" si="97"/>
        <v/>
      </c>
      <c r="AQ124" s="536"/>
      <c r="AR124" s="141"/>
      <c r="AS124" s="211"/>
      <c r="AT124" s="211" t="str">
        <f t="shared" si="64"/>
        <v/>
      </c>
      <c r="AU124" s="537" t="str">
        <f t="shared" si="65"/>
        <v/>
      </c>
      <c r="AV124" s="537" t="str">
        <f t="shared" si="66"/>
        <v/>
      </c>
      <c r="AW124" s="538" t="str">
        <f t="shared" si="67"/>
        <v/>
      </c>
      <c r="AX124" s="539"/>
      <c r="AY124" s="141"/>
      <c r="AZ124" s="486"/>
      <c r="BA124" s="501" t="str">
        <f t="shared" si="68"/>
        <v/>
      </c>
      <c r="BB124" s="537" t="str">
        <f t="shared" si="69"/>
        <v/>
      </c>
      <c r="BC124" s="537"/>
      <c r="BD124" s="537" t="str">
        <f t="shared" si="70"/>
        <v/>
      </c>
      <c r="BE124" s="536"/>
      <c r="BF124" s="141"/>
      <c r="BG124" s="211"/>
      <c r="BH124" s="211" t="str">
        <f t="shared" si="71"/>
        <v/>
      </c>
      <c r="BI124" s="537" t="str">
        <f t="shared" si="72"/>
        <v/>
      </c>
      <c r="BJ124" s="537" t="str">
        <f t="shared" si="73"/>
        <v/>
      </c>
      <c r="BK124" s="538" t="str">
        <f t="shared" si="74"/>
        <v/>
      </c>
      <c r="BL124" s="539"/>
      <c r="BM124" s="141"/>
      <c r="BN124" s="486"/>
      <c r="BO124" s="501" t="e">
        <f t="shared" si="75"/>
        <v>#VALUE!</v>
      </c>
      <c r="BP124" s="537" t="str">
        <f t="shared" si="76"/>
        <v/>
      </c>
      <c r="BQ124" s="537" t="str">
        <f t="shared" si="77"/>
        <v/>
      </c>
      <c r="BR124" s="537" t="str">
        <f t="shared" si="78"/>
        <v/>
      </c>
      <c r="BS124" s="536"/>
      <c r="BT124" s="141"/>
      <c r="BU124" s="211"/>
      <c r="BV124" s="211" t="str">
        <f t="shared" si="79"/>
        <v/>
      </c>
      <c r="BW124" s="537" t="str">
        <f t="shared" si="80"/>
        <v/>
      </c>
      <c r="BX124" s="537" t="str">
        <f t="shared" si="81"/>
        <v/>
      </c>
      <c r="BY124" s="538" t="str">
        <f t="shared" si="82"/>
        <v/>
      </c>
      <c r="BZ124" s="539"/>
      <c r="CA124" s="141"/>
      <c r="CB124" s="486"/>
      <c r="CC124" s="483" t="str">
        <f t="shared" si="83"/>
        <v/>
      </c>
      <c r="CD124" s="153" t="str">
        <f t="shared" si="84"/>
        <v/>
      </c>
      <c r="CE124" s="153" t="str">
        <f t="shared" si="85"/>
        <v/>
      </c>
      <c r="CF124" s="153" t="str">
        <f t="shared" si="86"/>
        <v/>
      </c>
    </row>
    <row r="125" spans="1:84" ht="29.45" customHeight="1" x14ac:dyDescent="0.25">
      <c r="A125" s="354" t="str">
        <f>'N-Bedarf AL'!A125</f>
        <v/>
      </c>
      <c r="B125" s="354" t="str">
        <f>IF('N-Bedarf AL'!B125="","",'N-Bedarf AL'!B125)</f>
        <v/>
      </c>
      <c r="C125" s="305" t="str">
        <f>IF('N-Bedarf AL'!D125="","",'N-Bedarf AL'!D125)</f>
        <v/>
      </c>
      <c r="D125" s="32" t="str">
        <f>IF('N-Bedarf AL'!C125="","",'N-Bedarf AL'!C125)</f>
        <v/>
      </c>
      <c r="E125" s="32" t="str">
        <f>IF('N-Bedarf AL'!T125="","",'N-Bedarf AL'!T125)</f>
        <v/>
      </c>
      <c r="F125" s="32" t="str">
        <f>IF('P-Bedarf AL'!V127="","",'P-Bedarf AL'!V127)</f>
        <v/>
      </c>
      <c r="G125" s="32" t="str">
        <f>IF('P-Bedarf AL'!AB127="","",'P-Bedarf AL'!AB127)</f>
        <v/>
      </c>
      <c r="H125" s="345" t="str">
        <f t="shared" si="87"/>
        <v/>
      </c>
      <c r="I125" s="345" t="str">
        <f t="shared" si="88"/>
        <v/>
      </c>
      <c r="J125" s="345" t="str">
        <f t="shared" si="89"/>
        <v/>
      </c>
      <c r="K125" s="321">
        <f t="shared" si="90"/>
        <v>0</v>
      </c>
      <c r="L125" s="321">
        <f t="shared" si="91"/>
        <v>0</v>
      </c>
      <c r="M125" s="321">
        <f t="shared" si="92"/>
        <v>0</v>
      </c>
      <c r="N125" s="321" t="str">
        <f t="shared" si="93"/>
        <v/>
      </c>
      <c r="O125" s="321" t="str">
        <f t="shared" si="94"/>
        <v/>
      </c>
      <c r="P125" s="321" t="str">
        <f t="shared" si="95"/>
        <v/>
      </c>
      <c r="Q125" s="490" t="str">
        <f t="shared" si="49"/>
        <v/>
      </c>
      <c r="R125" s="539"/>
      <c r="S125" s="141"/>
      <c r="T125" s="486"/>
      <c r="U125" s="501" t="str">
        <f t="shared" si="50"/>
        <v/>
      </c>
      <c r="V125" s="537" t="str">
        <f t="shared" si="51"/>
        <v/>
      </c>
      <c r="W125" s="537" t="str">
        <f t="shared" si="96"/>
        <v/>
      </c>
      <c r="X125" s="537" t="str">
        <f t="shared" si="52"/>
        <v/>
      </c>
      <c r="Y125" s="537" t="str">
        <f t="shared" si="53"/>
        <v/>
      </c>
      <c r="Z125" s="536"/>
      <c r="AA125" s="141"/>
      <c r="AB125" s="211"/>
      <c r="AC125" s="212" t="str">
        <f t="shared" si="54"/>
        <v/>
      </c>
      <c r="AD125" s="537" t="str">
        <f t="shared" si="55"/>
        <v/>
      </c>
      <c r="AE125" s="537" t="str">
        <f t="shared" si="56"/>
        <v/>
      </c>
      <c r="AF125" s="537" t="str">
        <f t="shared" si="57"/>
        <v/>
      </c>
      <c r="AG125" s="538" t="str">
        <f t="shared" si="58"/>
        <v/>
      </c>
      <c r="AH125" s="539"/>
      <c r="AI125" s="141"/>
      <c r="AJ125" s="486"/>
      <c r="AK125" s="507">
        <f t="shared" si="59"/>
        <v>0</v>
      </c>
      <c r="AL125" s="537" t="str">
        <f t="shared" si="60"/>
        <v/>
      </c>
      <c r="AM125" s="537" t="str">
        <f t="shared" si="61"/>
        <v/>
      </c>
      <c r="AN125" s="537" t="str">
        <f t="shared" si="62"/>
        <v/>
      </c>
      <c r="AO125" s="537" t="str">
        <f t="shared" si="63"/>
        <v/>
      </c>
      <c r="AP125" s="541" t="str">
        <f t="shared" si="97"/>
        <v/>
      </c>
      <c r="AQ125" s="536"/>
      <c r="AR125" s="141"/>
      <c r="AS125" s="211"/>
      <c r="AT125" s="211" t="str">
        <f t="shared" si="64"/>
        <v/>
      </c>
      <c r="AU125" s="537" t="str">
        <f t="shared" si="65"/>
        <v/>
      </c>
      <c r="AV125" s="537" t="str">
        <f t="shared" si="66"/>
        <v/>
      </c>
      <c r="AW125" s="538" t="str">
        <f t="shared" si="67"/>
        <v/>
      </c>
      <c r="AX125" s="539"/>
      <c r="AY125" s="141"/>
      <c r="AZ125" s="486"/>
      <c r="BA125" s="501" t="str">
        <f t="shared" si="68"/>
        <v/>
      </c>
      <c r="BB125" s="537" t="str">
        <f t="shared" si="69"/>
        <v/>
      </c>
      <c r="BC125" s="537"/>
      <c r="BD125" s="537" t="str">
        <f t="shared" si="70"/>
        <v/>
      </c>
      <c r="BE125" s="536"/>
      <c r="BF125" s="141"/>
      <c r="BG125" s="211"/>
      <c r="BH125" s="211" t="str">
        <f t="shared" si="71"/>
        <v/>
      </c>
      <c r="BI125" s="537" t="str">
        <f t="shared" si="72"/>
        <v/>
      </c>
      <c r="BJ125" s="537" t="str">
        <f t="shared" si="73"/>
        <v/>
      </c>
      <c r="BK125" s="538" t="str">
        <f t="shared" si="74"/>
        <v/>
      </c>
      <c r="BL125" s="539"/>
      <c r="BM125" s="141"/>
      <c r="BN125" s="486"/>
      <c r="BO125" s="501" t="e">
        <f t="shared" si="75"/>
        <v>#VALUE!</v>
      </c>
      <c r="BP125" s="537" t="str">
        <f t="shared" si="76"/>
        <v/>
      </c>
      <c r="BQ125" s="537" t="str">
        <f t="shared" si="77"/>
        <v/>
      </c>
      <c r="BR125" s="537" t="str">
        <f t="shared" si="78"/>
        <v/>
      </c>
      <c r="BS125" s="536"/>
      <c r="BT125" s="141"/>
      <c r="BU125" s="211"/>
      <c r="BV125" s="211" t="str">
        <f t="shared" si="79"/>
        <v/>
      </c>
      <c r="BW125" s="537" t="str">
        <f t="shared" si="80"/>
        <v/>
      </c>
      <c r="BX125" s="537" t="str">
        <f t="shared" si="81"/>
        <v/>
      </c>
      <c r="BY125" s="538" t="str">
        <f t="shared" si="82"/>
        <v/>
      </c>
      <c r="BZ125" s="539"/>
      <c r="CA125" s="141"/>
      <c r="CB125" s="486"/>
      <c r="CC125" s="483" t="str">
        <f t="shared" si="83"/>
        <v/>
      </c>
      <c r="CD125" s="153" t="str">
        <f t="shared" si="84"/>
        <v/>
      </c>
      <c r="CE125" s="153" t="str">
        <f t="shared" si="85"/>
        <v/>
      </c>
      <c r="CF125" s="153" t="str">
        <f t="shared" si="86"/>
        <v/>
      </c>
    </row>
    <row r="126" spans="1:84" ht="29.45" customHeight="1" x14ac:dyDescent="0.25">
      <c r="A126" s="354" t="str">
        <f>'N-Bedarf AL'!A126</f>
        <v/>
      </c>
      <c r="B126" s="354" t="str">
        <f>IF('N-Bedarf AL'!B126="","",'N-Bedarf AL'!B126)</f>
        <v/>
      </c>
      <c r="C126" s="305" t="str">
        <f>IF('N-Bedarf AL'!D126="","",'N-Bedarf AL'!D126)</f>
        <v/>
      </c>
      <c r="D126" s="32" t="str">
        <f>IF('N-Bedarf AL'!C126="","",'N-Bedarf AL'!C126)</f>
        <v/>
      </c>
      <c r="E126" s="32" t="str">
        <f>IF('N-Bedarf AL'!T126="","",'N-Bedarf AL'!T126)</f>
        <v/>
      </c>
      <c r="F126" s="32" t="str">
        <f>IF('P-Bedarf AL'!V128="","",'P-Bedarf AL'!V128)</f>
        <v/>
      </c>
      <c r="G126" s="32" t="str">
        <f>IF('P-Bedarf AL'!AB128="","",'P-Bedarf AL'!AB128)</f>
        <v/>
      </c>
      <c r="H126" s="345" t="str">
        <f t="shared" si="87"/>
        <v/>
      </c>
      <c r="I126" s="345" t="str">
        <f t="shared" si="88"/>
        <v/>
      </c>
      <c r="J126" s="345" t="str">
        <f t="shared" si="89"/>
        <v/>
      </c>
      <c r="K126" s="321">
        <f t="shared" si="90"/>
        <v>0</v>
      </c>
      <c r="L126" s="321">
        <f t="shared" si="91"/>
        <v>0</v>
      </c>
      <c r="M126" s="321">
        <f t="shared" si="92"/>
        <v>0</v>
      </c>
      <c r="N126" s="321" t="str">
        <f t="shared" si="93"/>
        <v/>
      </c>
      <c r="O126" s="321" t="str">
        <f t="shared" si="94"/>
        <v/>
      </c>
      <c r="P126" s="321" t="str">
        <f t="shared" si="95"/>
        <v/>
      </c>
      <c r="Q126" s="490" t="str">
        <f t="shared" si="49"/>
        <v/>
      </c>
      <c r="R126" s="539"/>
      <c r="S126" s="141"/>
      <c r="T126" s="486"/>
      <c r="U126" s="501" t="str">
        <f t="shared" si="50"/>
        <v/>
      </c>
      <c r="V126" s="537" t="str">
        <f t="shared" si="51"/>
        <v/>
      </c>
      <c r="W126" s="537" t="str">
        <f t="shared" si="96"/>
        <v/>
      </c>
      <c r="X126" s="537" t="str">
        <f t="shared" si="52"/>
        <v/>
      </c>
      <c r="Y126" s="537" t="str">
        <f t="shared" si="53"/>
        <v/>
      </c>
      <c r="Z126" s="536"/>
      <c r="AA126" s="141"/>
      <c r="AB126" s="211"/>
      <c r="AC126" s="212" t="str">
        <f t="shared" si="54"/>
        <v/>
      </c>
      <c r="AD126" s="537" t="str">
        <f t="shared" si="55"/>
        <v/>
      </c>
      <c r="AE126" s="537" t="str">
        <f t="shared" si="56"/>
        <v/>
      </c>
      <c r="AF126" s="537" t="str">
        <f t="shared" si="57"/>
        <v/>
      </c>
      <c r="AG126" s="538" t="str">
        <f t="shared" si="58"/>
        <v/>
      </c>
      <c r="AH126" s="539"/>
      <c r="AI126" s="141"/>
      <c r="AJ126" s="486"/>
      <c r="AK126" s="507">
        <f t="shared" si="59"/>
        <v>0</v>
      </c>
      <c r="AL126" s="537" t="str">
        <f t="shared" si="60"/>
        <v/>
      </c>
      <c r="AM126" s="537" t="str">
        <f t="shared" si="61"/>
        <v/>
      </c>
      <c r="AN126" s="537" t="str">
        <f t="shared" si="62"/>
        <v/>
      </c>
      <c r="AO126" s="537" t="str">
        <f t="shared" si="63"/>
        <v/>
      </c>
      <c r="AP126" s="541" t="str">
        <f t="shared" si="97"/>
        <v/>
      </c>
      <c r="AQ126" s="536"/>
      <c r="AR126" s="141"/>
      <c r="AS126" s="211"/>
      <c r="AT126" s="211" t="str">
        <f t="shared" si="64"/>
        <v/>
      </c>
      <c r="AU126" s="537" t="str">
        <f t="shared" si="65"/>
        <v/>
      </c>
      <c r="AV126" s="537" t="str">
        <f t="shared" si="66"/>
        <v/>
      </c>
      <c r="AW126" s="538" t="str">
        <f t="shared" si="67"/>
        <v/>
      </c>
      <c r="AX126" s="539"/>
      <c r="AY126" s="141"/>
      <c r="AZ126" s="486"/>
      <c r="BA126" s="501" t="str">
        <f t="shared" si="68"/>
        <v/>
      </c>
      <c r="BB126" s="537" t="str">
        <f t="shared" si="69"/>
        <v/>
      </c>
      <c r="BC126" s="537"/>
      <c r="BD126" s="537" t="str">
        <f t="shared" si="70"/>
        <v/>
      </c>
      <c r="BE126" s="536"/>
      <c r="BF126" s="141"/>
      <c r="BG126" s="211"/>
      <c r="BH126" s="211" t="str">
        <f t="shared" si="71"/>
        <v/>
      </c>
      <c r="BI126" s="537" t="str">
        <f t="shared" si="72"/>
        <v/>
      </c>
      <c r="BJ126" s="537" t="str">
        <f t="shared" si="73"/>
        <v/>
      </c>
      <c r="BK126" s="538" t="str">
        <f t="shared" si="74"/>
        <v/>
      </c>
      <c r="BL126" s="539"/>
      <c r="BM126" s="141"/>
      <c r="BN126" s="486"/>
      <c r="BO126" s="501" t="e">
        <f t="shared" si="75"/>
        <v>#VALUE!</v>
      </c>
      <c r="BP126" s="537" t="str">
        <f t="shared" si="76"/>
        <v/>
      </c>
      <c r="BQ126" s="537" t="str">
        <f t="shared" si="77"/>
        <v/>
      </c>
      <c r="BR126" s="537" t="str">
        <f t="shared" si="78"/>
        <v/>
      </c>
      <c r="BS126" s="536"/>
      <c r="BT126" s="141"/>
      <c r="BU126" s="211"/>
      <c r="BV126" s="211" t="str">
        <f t="shared" si="79"/>
        <v/>
      </c>
      <c r="BW126" s="537" t="str">
        <f t="shared" si="80"/>
        <v/>
      </c>
      <c r="BX126" s="537" t="str">
        <f t="shared" si="81"/>
        <v/>
      </c>
      <c r="BY126" s="538" t="str">
        <f t="shared" si="82"/>
        <v/>
      </c>
      <c r="BZ126" s="539"/>
      <c r="CA126" s="141"/>
      <c r="CB126" s="486"/>
      <c r="CC126" s="483" t="str">
        <f t="shared" si="83"/>
        <v/>
      </c>
      <c r="CD126" s="153" t="str">
        <f t="shared" si="84"/>
        <v/>
      </c>
      <c r="CE126" s="153" t="str">
        <f t="shared" si="85"/>
        <v/>
      </c>
      <c r="CF126" s="153" t="str">
        <f t="shared" si="86"/>
        <v/>
      </c>
    </row>
    <row r="127" spans="1:84" ht="29.45" customHeight="1" x14ac:dyDescent="0.25">
      <c r="A127" s="354" t="str">
        <f>'N-Bedarf AL'!A127</f>
        <v/>
      </c>
      <c r="B127" s="354" t="str">
        <f>IF('N-Bedarf AL'!B127="","",'N-Bedarf AL'!B127)</f>
        <v/>
      </c>
      <c r="C127" s="305" t="str">
        <f>IF('N-Bedarf AL'!D127="","",'N-Bedarf AL'!D127)</f>
        <v/>
      </c>
      <c r="D127" s="32" t="str">
        <f>IF('N-Bedarf AL'!C127="","",'N-Bedarf AL'!C127)</f>
        <v/>
      </c>
      <c r="E127" s="32" t="str">
        <f>IF('N-Bedarf AL'!T127="","",'N-Bedarf AL'!T127)</f>
        <v/>
      </c>
      <c r="F127" s="32" t="str">
        <f>IF('P-Bedarf AL'!V129="","",'P-Bedarf AL'!V129)</f>
        <v/>
      </c>
      <c r="G127" s="32" t="str">
        <f>IF('P-Bedarf AL'!AB129="","",'P-Bedarf AL'!AB129)</f>
        <v/>
      </c>
      <c r="H127" s="345" t="str">
        <f t="shared" si="87"/>
        <v/>
      </c>
      <c r="I127" s="345" t="str">
        <f t="shared" si="88"/>
        <v/>
      </c>
      <c r="J127" s="345" t="str">
        <f t="shared" si="89"/>
        <v/>
      </c>
      <c r="K127" s="321">
        <f t="shared" si="90"/>
        <v>0</v>
      </c>
      <c r="L127" s="321">
        <f t="shared" si="91"/>
        <v>0</v>
      </c>
      <c r="M127" s="321">
        <f t="shared" si="92"/>
        <v>0</v>
      </c>
      <c r="N127" s="321" t="str">
        <f t="shared" si="93"/>
        <v/>
      </c>
      <c r="O127" s="321" t="str">
        <f t="shared" si="94"/>
        <v/>
      </c>
      <c r="P127" s="321" t="str">
        <f t="shared" si="95"/>
        <v/>
      </c>
      <c r="Q127" s="490" t="str">
        <f t="shared" si="49"/>
        <v/>
      </c>
      <c r="R127" s="539"/>
      <c r="S127" s="141"/>
      <c r="T127" s="486"/>
      <c r="U127" s="501" t="str">
        <f t="shared" si="50"/>
        <v/>
      </c>
      <c r="V127" s="537" t="str">
        <f t="shared" si="51"/>
        <v/>
      </c>
      <c r="W127" s="537" t="str">
        <f t="shared" si="96"/>
        <v/>
      </c>
      <c r="X127" s="537" t="str">
        <f t="shared" si="52"/>
        <v/>
      </c>
      <c r="Y127" s="537" t="str">
        <f t="shared" si="53"/>
        <v/>
      </c>
      <c r="Z127" s="536"/>
      <c r="AA127" s="141"/>
      <c r="AB127" s="211"/>
      <c r="AC127" s="212" t="str">
        <f t="shared" si="54"/>
        <v/>
      </c>
      <c r="AD127" s="537" t="str">
        <f t="shared" si="55"/>
        <v/>
      </c>
      <c r="AE127" s="537" t="str">
        <f t="shared" si="56"/>
        <v/>
      </c>
      <c r="AF127" s="537" t="str">
        <f t="shared" si="57"/>
        <v/>
      </c>
      <c r="AG127" s="538" t="str">
        <f t="shared" si="58"/>
        <v/>
      </c>
      <c r="AH127" s="539"/>
      <c r="AI127" s="141"/>
      <c r="AJ127" s="486"/>
      <c r="AK127" s="507">
        <f t="shared" si="59"/>
        <v>0</v>
      </c>
      <c r="AL127" s="537" t="str">
        <f t="shared" si="60"/>
        <v/>
      </c>
      <c r="AM127" s="537" t="str">
        <f t="shared" si="61"/>
        <v/>
      </c>
      <c r="AN127" s="537" t="str">
        <f t="shared" si="62"/>
        <v/>
      </c>
      <c r="AO127" s="537" t="str">
        <f t="shared" si="63"/>
        <v/>
      </c>
      <c r="AP127" s="541" t="str">
        <f t="shared" si="97"/>
        <v/>
      </c>
      <c r="AQ127" s="536"/>
      <c r="AR127" s="141"/>
      <c r="AS127" s="211"/>
      <c r="AT127" s="211" t="str">
        <f t="shared" si="64"/>
        <v/>
      </c>
      <c r="AU127" s="537" t="str">
        <f t="shared" si="65"/>
        <v/>
      </c>
      <c r="AV127" s="537" t="str">
        <f t="shared" si="66"/>
        <v/>
      </c>
      <c r="AW127" s="538" t="str">
        <f t="shared" si="67"/>
        <v/>
      </c>
      <c r="AX127" s="539"/>
      <c r="AY127" s="141"/>
      <c r="AZ127" s="486"/>
      <c r="BA127" s="501" t="str">
        <f t="shared" si="68"/>
        <v/>
      </c>
      <c r="BB127" s="537" t="str">
        <f t="shared" si="69"/>
        <v/>
      </c>
      <c r="BC127" s="537"/>
      <c r="BD127" s="537" t="str">
        <f t="shared" si="70"/>
        <v/>
      </c>
      <c r="BE127" s="536"/>
      <c r="BF127" s="141"/>
      <c r="BG127" s="211"/>
      <c r="BH127" s="211" t="str">
        <f t="shared" si="71"/>
        <v/>
      </c>
      <c r="BI127" s="537" t="str">
        <f t="shared" si="72"/>
        <v/>
      </c>
      <c r="BJ127" s="537" t="str">
        <f t="shared" si="73"/>
        <v/>
      </c>
      <c r="BK127" s="538" t="str">
        <f t="shared" si="74"/>
        <v/>
      </c>
      <c r="BL127" s="539"/>
      <c r="BM127" s="141"/>
      <c r="BN127" s="486"/>
      <c r="BO127" s="501" t="e">
        <f t="shared" si="75"/>
        <v>#VALUE!</v>
      </c>
      <c r="BP127" s="537" t="str">
        <f t="shared" si="76"/>
        <v/>
      </c>
      <c r="BQ127" s="537" t="str">
        <f t="shared" si="77"/>
        <v/>
      </c>
      <c r="BR127" s="537" t="str">
        <f t="shared" si="78"/>
        <v/>
      </c>
      <c r="BS127" s="536"/>
      <c r="BT127" s="141"/>
      <c r="BU127" s="211"/>
      <c r="BV127" s="211" t="str">
        <f t="shared" si="79"/>
        <v/>
      </c>
      <c r="BW127" s="537" t="str">
        <f t="shared" si="80"/>
        <v/>
      </c>
      <c r="BX127" s="537" t="str">
        <f t="shared" si="81"/>
        <v/>
      </c>
      <c r="BY127" s="538" t="str">
        <f t="shared" si="82"/>
        <v/>
      </c>
      <c r="BZ127" s="539"/>
      <c r="CA127" s="141"/>
      <c r="CB127" s="486"/>
      <c r="CC127" s="483" t="str">
        <f t="shared" si="83"/>
        <v/>
      </c>
      <c r="CD127" s="153" t="str">
        <f t="shared" si="84"/>
        <v/>
      </c>
      <c r="CE127" s="153" t="str">
        <f t="shared" si="85"/>
        <v/>
      </c>
      <c r="CF127" s="153" t="str">
        <f t="shared" si="86"/>
        <v/>
      </c>
    </row>
    <row r="128" spans="1:84" ht="29.45" customHeight="1" x14ac:dyDescent="0.25">
      <c r="A128" s="354" t="str">
        <f>'N-Bedarf AL'!A128</f>
        <v/>
      </c>
      <c r="B128" s="354" t="str">
        <f>IF('N-Bedarf AL'!B128="","",'N-Bedarf AL'!B128)</f>
        <v/>
      </c>
      <c r="C128" s="305" t="str">
        <f>IF('N-Bedarf AL'!D128="","",'N-Bedarf AL'!D128)</f>
        <v/>
      </c>
      <c r="D128" s="32" t="str">
        <f>IF('N-Bedarf AL'!C128="","",'N-Bedarf AL'!C128)</f>
        <v/>
      </c>
      <c r="E128" s="32" t="str">
        <f>IF('N-Bedarf AL'!T128="","",'N-Bedarf AL'!T128)</f>
        <v/>
      </c>
      <c r="F128" s="32" t="str">
        <f>IF('P-Bedarf AL'!V130="","",'P-Bedarf AL'!V130)</f>
        <v/>
      </c>
      <c r="G128" s="32" t="str">
        <f>IF('P-Bedarf AL'!AB130="","",'P-Bedarf AL'!AB130)</f>
        <v/>
      </c>
      <c r="H128" s="345" t="str">
        <f t="shared" si="87"/>
        <v/>
      </c>
      <c r="I128" s="345" t="str">
        <f t="shared" si="88"/>
        <v/>
      </c>
      <c r="J128" s="345" t="str">
        <f t="shared" si="89"/>
        <v/>
      </c>
      <c r="K128" s="321">
        <f t="shared" si="90"/>
        <v>0</v>
      </c>
      <c r="L128" s="321">
        <f t="shared" si="91"/>
        <v>0</v>
      </c>
      <c r="M128" s="321">
        <f t="shared" si="92"/>
        <v>0</v>
      </c>
      <c r="N128" s="321" t="str">
        <f t="shared" si="93"/>
        <v/>
      </c>
      <c r="O128" s="321" t="str">
        <f t="shared" si="94"/>
        <v/>
      </c>
      <c r="P128" s="321" t="str">
        <f t="shared" si="95"/>
        <v/>
      </c>
      <c r="Q128" s="490" t="str">
        <f t="shared" si="49"/>
        <v/>
      </c>
      <c r="R128" s="539"/>
      <c r="S128" s="141"/>
      <c r="T128" s="486"/>
      <c r="U128" s="501" t="str">
        <f t="shared" si="50"/>
        <v/>
      </c>
      <c r="V128" s="537" t="str">
        <f t="shared" si="51"/>
        <v/>
      </c>
      <c r="W128" s="537" t="str">
        <f t="shared" si="96"/>
        <v/>
      </c>
      <c r="X128" s="537" t="str">
        <f t="shared" si="52"/>
        <v/>
      </c>
      <c r="Y128" s="537" t="str">
        <f t="shared" si="53"/>
        <v/>
      </c>
      <c r="Z128" s="536"/>
      <c r="AA128" s="141"/>
      <c r="AB128" s="211"/>
      <c r="AC128" s="212" t="str">
        <f t="shared" si="54"/>
        <v/>
      </c>
      <c r="AD128" s="537" t="str">
        <f t="shared" si="55"/>
        <v/>
      </c>
      <c r="AE128" s="537" t="str">
        <f t="shared" si="56"/>
        <v/>
      </c>
      <c r="AF128" s="537" t="str">
        <f t="shared" si="57"/>
        <v/>
      </c>
      <c r="AG128" s="538" t="str">
        <f t="shared" si="58"/>
        <v/>
      </c>
      <c r="AH128" s="539"/>
      <c r="AI128" s="141"/>
      <c r="AJ128" s="486"/>
      <c r="AK128" s="507">
        <f t="shared" si="59"/>
        <v>0</v>
      </c>
      <c r="AL128" s="537" t="str">
        <f t="shared" si="60"/>
        <v/>
      </c>
      <c r="AM128" s="537" t="str">
        <f t="shared" si="61"/>
        <v/>
      </c>
      <c r="AN128" s="537" t="str">
        <f t="shared" si="62"/>
        <v/>
      </c>
      <c r="AO128" s="537" t="str">
        <f t="shared" si="63"/>
        <v/>
      </c>
      <c r="AP128" s="541" t="str">
        <f t="shared" si="97"/>
        <v/>
      </c>
      <c r="AQ128" s="536"/>
      <c r="AR128" s="141"/>
      <c r="AS128" s="211"/>
      <c r="AT128" s="211" t="str">
        <f t="shared" si="64"/>
        <v/>
      </c>
      <c r="AU128" s="537" t="str">
        <f t="shared" si="65"/>
        <v/>
      </c>
      <c r="AV128" s="537" t="str">
        <f t="shared" si="66"/>
        <v/>
      </c>
      <c r="AW128" s="538" t="str">
        <f t="shared" si="67"/>
        <v/>
      </c>
      <c r="AX128" s="539"/>
      <c r="AY128" s="141"/>
      <c r="AZ128" s="486"/>
      <c r="BA128" s="501" t="str">
        <f t="shared" si="68"/>
        <v/>
      </c>
      <c r="BB128" s="537" t="str">
        <f t="shared" si="69"/>
        <v/>
      </c>
      <c r="BC128" s="537"/>
      <c r="BD128" s="537" t="str">
        <f t="shared" si="70"/>
        <v/>
      </c>
      <c r="BE128" s="536"/>
      <c r="BF128" s="141"/>
      <c r="BG128" s="211"/>
      <c r="BH128" s="211" t="str">
        <f t="shared" si="71"/>
        <v/>
      </c>
      <c r="BI128" s="537" t="str">
        <f t="shared" si="72"/>
        <v/>
      </c>
      <c r="BJ128" s="537" t="str">
        <f t="shared" si="73"/>
        <v/>
      </c>
      <c r="BK128" s="538" t="str">
        <f t="shared" si="74"/>
        <v/>
      </c>
      <c r="BL128" s="539"/>
      <c r="BM128" s="141"/>
      <c r="BN128" s="486"/>
      <c r="BO128" s="501" t="e">
        <f t="shared" si="75"/>
        <v>#VALUE!</v>
      </c>
      <c r="BP128" s="537" t="str">
        <f t="shared" si="76"/>
        <v/>
      </c>
      <c r="BQ128" s="537" t="str">
        <f t="shared" si="77"/>
        <v/>
      </c>
      <c r="BR128" s="537" t="str">
        <f t="shared" si="78"/>
        <v/>
      </c>
      <c r="BS128" s="536"/>
      <c r="BT128" s="141"/>
      <c r="BU128" s="211"/>
      <c r="BV128" s="211" t="str">
        <f t="shared" si="79"/>
        <v/>
      </c>
      <c r="BW128" s="537" t="str">
        <f t="shared" si="80"/>
        <v/>
      </c>
      <c r="BX128" s="537" t="str">
        <f t="shared" si="81"/>
        <v/>
      </c>
      <c r="BY128" s="538" t="str">
        <f t="shared" si="82"/>
        <v/>
      </c>
      <c r="BZ128" s="539"/>
      <c r="CA128" s="141"/>
      <c r="CB128" s="486"/>
      <c r="CC128" s="483" t="str">
        <f t="shared" si="83"/>
        <v/>
      </c>
      <c r="CD128" s="153" t="str">
        <f t="shared" si="84"/>
        <v/>
      </c>
      <c r="CE128" s="153" t="str">
        <f t="shared" si="85"/>
        <v/>
      </c>
      <c r="CF128" s="153" t="str">
        <f t="shared" si="86"/>
        <v/>
      </c>
    </row>
    <row r="129" spans="1:84" ht="29.45" customHeight="1" x14ac:dyDescent="0.25">
      <c r="A129" s="354" t="str">
        <f>'N-Bedarf AL'!A129</f>
        <v/>
      </c>
      <c r="B129" s="354" t="str">
        <f>IF('N-Bedarf AL'!B129="","",'N-Bedarf AL'!B129)</f>
        <v/>
      </c>
      <c r="C129" s="305" t="str">
        <f>IF('N-Bedarf AL'!D129="","",'N-Bedarf AL'!D129)</f>
        <v/>
      </c>
      <c r="D129" s="32" t="str">
        <f>IF('N-Bedarf AL'!C129="","",'N-Bedarf AL'!C129)</f>
        <v/>
      </c>
      <c r="E129" s="32" t="str">
        <f>IF('N-Bedarf AL'!T129="","",'N-Bedarf AL'!T129)</f>
        <v/>
      </c>
      <c r="F129" s="32" t="str">
        <f>IF('P-Bedarf AL'!V131="","",'P-Bedarf AL'!V131)</f>
        <v/>
      </c>
      <c r="G129" s="32" t="str">
        <f>IF('P-Bedarf AL'!AB131="","",'P-Bedarf AL'!AB131)</f>
        <v/>
      </c>
      <c r="H129" s="345" t="str">
        <f t="shared" si="87"/>
        <v/>
      </c>
      <c r="I129" s="345" t="str">
        <f t="shared" si="88"/>
        <v/>
      </c>
      <c r="J129" s="345" t="str">
        <f t="shared" si="89"/>
        <v/>
      </c>
      <c r="K129" s="321">
        <f t="shared" si="90"/>
        <v>0</v>
      </c>
      <c r="L129" s="321">
        <f t="shared" si="91"/>
        <v>0</v>
      </c>
      <c r="M129" s="321">
        <f t="shared" si="92"/>
        <v>0</v>
      </c>
      <c r="N129" s="321" t="str">
        <f t="shared" si="93"/>
        <v/>
      </c>
      <c r="O129" s="321" t="str">
        <f t="shared" si="94"/>
        <v/>
      </c>
      <c r="P129" s="321" t="str">
        <f t="shared" si="95"/>
        <v/>
      </c>
      <c r="Q129" s="490" t="str">
        <f t="shared" si="49"/>
        <v/>
      </c>
      <c r="R129" s="539"/>
      <c r="S129" s="141"/>
      <c r="T129" s="486"/>
      <c r="U129" s="501" t="str">
        <f t="shared" si="50"/>
        <v/>
      </c>
      <c r="V129" s="537" t="str">
        <f t="shared" si="51"/>
        <v/>
      </c>
      <c r="W129" s="537" t="str">
        <f t="shared" si="96"/>
        <v/>
      </c>
      <c r="X129" s="537" t="str">
        <f t="shared" si="52"/>
        <v/>
      </c>
      <c r="Y129" s="537" t="str">
        <f t="shared" si="53"/>
        <v/>
      </c>
      <c r="Z129" s="536"/>
      <c r="AA129" s="141"/>
      <c r="AB129" s="211"/>
      <c r="AC129" s="212" t="str">
        <f t="shared" si="54"/>
        <v/>
      </c>
      <c r="AD129" s="537" t="str">
        <f t="shared" si="55"/>
        <v/>
      </c>
      <c r="AE129" s="537" t="str">
        <f t="shared" si="56"/>
        <v/>
      </c>
      <c r="AF129" s="537" t="str">
        <f t="shared" si="57"/>
        <v/>
      </c>
      <c r="AG129" s="538" t="str">
        <f t="shared" si="58"/>
        <v/>
      </c>
      <c r="AH129" s="539"/>
      <c r="AI129" s="141"/>
      <c r="AJ129" s="486"/>
      <c r="AK129" s="507">
        <f t="shared" si="59"/>
        <v>0</v>
      </c>
      <c r="AL129" s="537" t="str">
        <f t="shared" si="60"/>
        <v/>
      </c>
      <c r="AM129" s="537" t="str">
        <f t="shared" si="61"/>
        <v/>
      </c>
      <c r="AN129" s="537" t="str">
        <f t="shared" si="62"/>
        <v/>
      </c>
      <c r="AO129" s="537" t="str">
        <f t="shared" si="63"/>
        <v/>
      </c>
      <c r="AP129" s="541" t="str">
        <f t="shared" si="97"/>
        <v/>
      </c>
      <c r="AQ129" s="536"/>
      <c r="AR129" s="141"/>
      <c r="AS129" s="211"/>
      <c r="AT129" s="211" t="str">
        <f t="shared" si="64"/>
        <v/>
      </c>
      <c r="AU129" s="537" t="str">
        <f t="shared" si="65"/>
        <v/>
      </c>
      <c r="AV129" s="537" t="str">
        <f t="shared" si="66"/>
        <v/>
      </c>
      <c r="AW129" s="538" t="str">
        <f t="shared" si="67"/>
        <v/>
      </c>
      <c r="AX129" s="539"/>
      <c r="AY129" s="141"/>
      <c r="AZ129" s="486"/>
      <c r="BA129" s="501" t="str">
        <f t="shared" si="68"/>
        <v/>
      </c>
      <c r="BB129" s="537" t="str">
        <f t="shared" si="69"/>
        <v/>
      </c>
      <c r="BC129" s="537"/>
      <c r="BD129" s="537" t="str">
        <f t="shared" si="70"/>
        <v/>
      </c>
      <c r="BE129" s="536"/>
      <c r="BF129" s="141"/>
      <c r="BG129" s="211"/>
      <c r="BH129" s="211" t="str">
        <f t="shared" si="71"/>
        <v/>
      </c>
      <c r="BI129" s="537" t="str">
        <f t="shared" si="72"/>
        <v/>
      </c>
      <c r="BJ129" s="537" t="str">
        <f t="shared" si="73"/>
        <v/>
      </c>
      <c r="BK129" s="538" t="str">
        <f t="shared" si="74"/>
        <v/>
      </c>
      <c r="BL129" s="539"/>
      <c r="BM129" s="141"/>
      <c r="BN129" s="486"/>
      <c r="BO129" s="501" t="e">
        <f t="shared" si="75"/>
        <v>#VALUE!</v>
      </c>
      <c r="BP129" s="537" t="str">
        <f t="shared" si="76"/>
        <v/>
      </c>
      <c r="BQ129" s="537" t="str">
        <f t="shared" si="77"/>
        <v/>
      </c>
      <c r="BR129" s="537" t="str">
        <f t="shared" si="78"/>
        <v/>
      </c>
      <c r="BS129" s="536"/>
      <c r="BT129" s="141"/>
      <c r="BU129" s="211"/>
      <c r="BV129" s="211" t="str">
        <f t="shared" si="79"/>
        <v/>
      </c>
      <c r="BW129" s="537" t="str">
        <f t="shared" si="80"/>
        <v/>
      </c>
      <c r="BX129" s="537" t="str">
        <f t="shared" si="81"/>
        <v/>
      </c>
      <c r="BY129" s="538" t="str">
        <f t="shared" si="82"/>
        <v/>
      </c>
      <c r="BZ129" s="539"/>
      <c r="CA129" s="141"/>
      <c r="CB129" s="486"/>
      <c r="CC129" s="483" t="str">
        <f t="shared" si="83"/>
        <v/>
      </c>
      <c r="CD129" s="153" t="str">
        <f t="shared" si="84"/>
        <v/>
      </c>
      <c r="CE129" s="153" t="str">
        <f t="shared" si="85"/>
        <v/>
      </c>
      <c r="CF129" s="153" t="str">
        <f t="shared" si="86"/>
        <v/>
      </c>
    </row>
    <row r="130" spans="1:84" ht="29.45" customHeight="1" x14ac:dyDescent="0.25">
      <c r="A130" s="354" t="str">
        <f>'N-Bedarf AL'!A130</f>
        <v/>
      </c>
      <c r="B130" s="354" t="str">
        <f>IF('N-Bedarf AL'!B130="","",'N-Bedarf AL'!B130)</f>
        <v/>
      </c>
      <c r="C130" s="305" t="str">
        <f>IF('N-Bedarf AL'!D130="","",'N-Bedarf AL'!D130)</f>
        <v/>
      </c>
      <c r="D130" s="32" t="str">
        <f>IF('N-Bedarf AL'!C130="","",'N-Bedarf AL'!C130)</f>
        <v/>
      </c>
      <c r="E130" s="32" t="str">
        <f>IF('N-Bedarf AL'!T130="","",'N-Bedarf AL'!T130)</f>
        <v/>
      </c>
      <c r="F130" s="32" t="str">
        <f>IF('P-Bedarf AL'!V132="","",'P-Bedarf AL'!V132)</f>
        <v/>
      </c>
      <c r="G130" s="32" t="str">
        <f>IF('P-Bedarf AL'!AB132="","",'P-Bedarf AL'!AB132)</f>
        <v/>
      </c>
      <c r="H130" s="345" t="str">
        <f t="shared" si="87"/>
        <v/>
      </c>
      <c r="I130" s="345" t="str">
        <f t="shared" si="88"/>
        <v/>
      </c>
      <c r="J130" s="345" t="str">
        <f t="shared" si="89"/>
        <v/>
      </c>
      <c r="K130" s="321">
        <f t="shared" si="90"/>
        <v>0</v>
      </c>
      <c r="L130" s="321">
        <f t="shared" si="91"/>
        <v>0</v>
      </c>
      <c r="M130" s="321">
        <f t="shared" si="92"/>
        <v>0</v>
      </c>
      <c r="N130" s="321" t="str">
        <f t="shared" si="93"/>
        <v/>
      </c>
      <c r="O130" s="321" t="str">
        <f t="shared" si="94"/>
        <v/>
      </c>
      <c r="P130" s="321" t="str">
        <f t="shared" si="95"/>
        <v/>
      </c>
      <c r="Q130" s="490" t="str">
        <f t="shared" si="49"/>
        <v/>
      </c>
      <c r="R130" s="539"/>
      <c r="S130" s="141"/>
      <c r="T130" s="486"/>
      <c r="U130" s="501" t="str">
        <f t="shared" si="50"/>
        <v/>
      </c>
      <c r="V130" s="537" t="str">
        <f t="shared" si="51"/>
        <v/>
      </c>
      <c r="W130" s="537" t="str">
        <f t="shared" si="96"/>
        <v/>
      </c>
      <c r="X130" s="537" t="str">
        <f t="shared" si="52"/>
        <v/>
      </c>
      <c r="Y130" s="537" t="str">
        <f t="shared" si="53"/>
        <v/>
      </c>
      <c r="Z130" s="536"/>
      <c r="AA130" s="141"/>
      <c r="AB130" s="211"/>
      <c r="AC130" s="212" t="str">
        <f t="shared" si="54"/>
        <v/>
      </c>
      <c r="AD130" s="537" t="str">
        <f t="shared" si="55"/>
        <v/>
      </c>
      <c r="AE130" s="537" t="str">
        <f t="shared" si="56"/>
        <v/>
      </c>
      <c r="AF130" s="537" t="str">
        <f t="shared" si="57"/>
        <v/>
      </c>
      <c r="AG130" s="538" t="str">
        <f t="shared" si="58"/>
        <v/>
      </c>
      <c r="AH130" s="539"/>
      <c r="AI130" s="141"/>
      <c r="AJ130" s="486"/>
      <c r="AK130" s="507">
        <f t="shared" si="59"/>
        <v>0</v>
      </c>
      <c r="AL130" s="537" t="str">
        <f t="shared" si="60"/>
        <v/>
      </c>
      <c r="AM130" s="537" t="str">
        <f t="shared" si="61"/>
        <v/>
      </c>
      <c r="AN130" s="537" t="str">
        <f t="shared" si="62"/>
        <v/>
      </c>
      <c r="AO130" s="537" t="str">
        <f t="shared" si="63"/>
        <v/>
      </c>
      <c r="AP130" s="541" t="str">
        <f t="shared" si="97"/>
        <v/>
      </c>
      <c r="AQ130" s="536"/>
      <c r="AR130" s="141"/>
      <c r="AS130" s="211"/>
      <c r="AT130" s="211" t="str">
        <f t="shared" si="64"/>
        <v/>
      </c>
      <c r="AU130" s="537" t="str">
        <f t="shared" si="65"/>
        <v/>
      </c>
      <c r="AV130" s="537" t="str">
        <f t="shared" si="66"/>
        <v/>
      </c>
      <c r="AW130" s="538" t="str">
        <f t="shared" si="67"/>
        <v/>
      </c>
      <c r="AX130" s="539"/>
      <c r="AY130" s="141"/>
      <c r="AZ130" s="486"/>
      <c r="BA130" s="501" t="str">
        <f t="shared" si="68"/>
        <v/>
      </c>
      <c r="BB130" s="537" t="str">
        <f t="shared" si="69"/>
        <v/>
      </c>
      <c r="BC130" s="537"/>
      <c r="BD130" s="537" t="str">
        <f t="shared" si="70"/>
        <v/>
      </c>
      <c r="BE130" s="536"/>
      <c r="BF130" s="141"/>
      <c r="BG130" s="211"/>
      <c r="BH130" s="211" t="str">
        <f t="shared" si="71"/>
        <v/>
      </c>
      <c r="BI130" s="537" t="str">
        <f t="shared" si="72"/>
        <v/>
      </c>
      <c r="BJ130" s="537" t="str">
        <f t="shared" si="73"/>
        <v/>
      </c>
      <c r="BK130" s="538" t="str">
        <f t="shared" si="74"/>
        <v/>
      </c>
      <c r="BL130" s="539"/>
      <c r="BM130" s="141"/>
      <c r="BN130" s="486"/>
      <c r="BO130" s="501" t="e">
        <f t="shared" si="75"/>
        <v>#VALUE!</v>
      </c>
      <c r="BP130" s="537" t="str">
        <f t="shared" si="76"/>
        <v/>
      </c>
      <c r="BQ130" s="537" t="str">
        <f t="shared" si="77"/>
        <v/>
      </c>
      <c r="BR130" s="537" t="str">
        <f t="shared" si="78"/>
        <v/>
      </c>
      <c r="BS130" s="536"/>
      <c r="BT130" s="141"/>
      <c r="BU130" s="211"/>
      <c r="BV130" s="211" t="str">
        <f t="shared" si="79"/>
        <v/>
      </c>
      <c r="BW130" s="537" t="str">
        <f t="shared" si="80"/>
        <v/>
      </c>
      <c r="BX130" s="537" t="str">
        <f t="shared" si="81"/>
        <v/>
      </c>
      <c r="BY130" s="538" t="str">
        <f t="shared" si="82"/>
        <v/>
      </c>
      <c r="BZ130" s="539"/>
      <c r="CA130" s="141"/>
      <c r="CB130" s="486"/>
      <c r="CC130" s="483" t="str">
        <f t="shared" si="83"/>
        <v/>
      </c>
      <c r="CD130" s="153" t="str">
        <f t="shared" si="84"/>
        <v/>
      </c>
      <c r="CE130" s="153" t="str">
        <f t="shared" si="85"/>
        <v/>
      </c>
      <c r="CF130" s="153" t="str">
        <f t="shared" si="86"/>
        <v/>
      </c>
    </row>
    <row r="131" spans="1:84" ht="29.45" customHeight="1" x14ac:dyDescent="0.25">
      <c r="A131" s="354" t="str">
        <f>'N-Bedarf AL'!A131</f>
        <v/>
      </c>
      <c r="B131" s="354" t="str">
        <f>IF('N-Bedarf AL'!B131="","",'N-Bedarf AL'!B131)</f>
        <v/>
      </c>
      <c r="C131" s="305" t="str">
        <f>IF('N-Bedarf AL'!D131="","",'N-Bedarf AL'!D131)</f>
        <v/>
      </c>
      <c r="D131" s="32" t="str">
        <f>IF('N-Bedarf AL'!C131="","",'N-Bedarf AL'!C131)</f>
        <v/>
      </c>
      <c r="E131" s="32" t="str">
        <f>IF('N-Bedarf AL'!T131="","",'N-Bedarf AL'!T131)</f>
        <v/>
      </c>
      <c r="F131" s="32" t="str">
        <f>IF('P-Bedarf AL'!V133="","",'P-Bedarf AL'!V133)</f>
        <v/>
      </c>
      <c r="G131" s="32" t="str">
        <f>IF('P-Bedarf AL'!AB133="","",'P-Bedarf AL'!AB133)</f>
        <v/>
      </c>
      <c r="H131" s="345" t="str">
        <f t="shared" si="87"/>
        <v/>
      </c>
      <c r="I131" s="345" t="str">
        <f t="shared" si="88"/>
        <v/>
      </c>
      <c r="J131" s="345" t="str">
        <f t="shared" si="89"/>
        <v/>
      </c>
      <c r="K131" s="321">
        <f t="shared" si="90"/>
        <v>0</v>
      </c>
      <c r="L131" s="321">
        <f t="shared" si="91"/>
        <v>0</v>
      </c>
      <c r="M131" s="321">
        <f t="shared" si="92"/>
        <v>0</v>
      </c>
      <c r="N131" s="321" t="str">
        <f t="shared" si="93"/>
        <v/>
      </c>
      <c r="O131" s="321" t="str">
        <f t="shared" si="94"/>
        <v/>
      </c>
      <c r="P131" s="321" t="str">
        <f t="shared" si="95"/>
        <v/>
      </c>
      <c r="Q131" s="490" t="str">
        <f t="shared" si="49"/>
        <v/>
      </c>
      <c r="R131" s="539"/>
      <c r="S131" s="141"/>
      <c r="T131" s="486"/>
      <c r="U131" s="501" t="str">
        <f t="shared" si="50"/>
        <v/>
      </c>
      <c r="V131" s="537" t="str">
        <f t="shared" si="51"/>
        <v/>
      </c>
      <c r="W131" s="537" t="str">
        <f t="shared" si="96"/>
        <v/>
      </c>
      <c r="X131" s="537" t="str">
        <f t="shared" si="52"/>
        <v/>
      </c>
      <c r="Y131" s="537" t="str">
        <f t="shared" si="53"/>
        <v/>
      </c>
      <c r="Z131" s="536"/>
      <c r="AA131" s="141"/>
      <c r="AB131" s="211"/>
      <c r="AC131" s="212" t="str">
        <f t="shared" si="54"/>
        <v/>
      </c>
      <c r="AD131" s="537" t="str">
        <f t="shared" si="55"/>
        <v/>
      </c>
      <c r="AE131" s="537" t="str">
        <f t="shared" si="56"/>
        <v/>
      </c>
      <c r="AF131" s="537" t="str">
        <f t="shared" si="57"/>
        <v/>
      </c>
      <c r="AG131" s="538" t="str">
        <f t="shared" si="58"/>
        <v/>
      </c>
      <c r="AH131" s="539"/>
      <c r="AI131" s="141"/>
      <c r="AJ131" s="486"/>
      <c r="AK131" s="507">
        <f t="shared" si="59"/>
        <v>0</v>
      </c>
      <c r="AL131" s="537" t="str">
        <f t="shared" si="60"/>
        <v/>
      </c>
      <c r="AM131" s="537" t="str">
        <f t="shared" si="61"/>
        <v/>
      </c>
      <c r="AN131" s="537" t="str">
        <f t="shared" si="62"/>
        <v/>
      </c>
      <c r="AO131" s="537" t="str">
        <f t="shared" si="63"/>
        <v/>
      </c>
      <c r="AP131" s="541" t="str">
        <f t="shared" si="97"/>
        <v/>
      </c>
      <c r="AQ131" s="536"/>
      <c r="AR131" s="141"/>
      <c r="AS131" s="211"/>
      <c r="AT131" s="211" t="str">
        <f t="shared" si="64"/>
        <v/>
      </c>
      <c r="AU131" s="537" t="str">
        <f t="shared" si="65"/>
        <v/>
      </c>
      <c r="AV131" s="537" t="str">
        <f t="shared" si="66"/>
        <v/>
      </c>
      <c r="AW131" s="538" t="str">
        <f t="shared" si="67"/>
        <v/>
      </c>
      <c r="AX131" s="539"/>
      <c r="AY131" s="141"/>
      <c r="AZ131" s="486"/>
      <c r="BA131" s="501" t="str">
        <f t="shared" si="68"/>
        <v/>
      </c>
      <c r="BB131" s="537" t="str">
        <f t="shared" si="69"/>
        <v/>
      </c>
      <c r="BC131" s="537"/>
      <c r="BD131" s="537" t="str">
        <f t="shared" si="70"/>
        <v/>
      </c>
      <c r="BE131" s="536"/>
      <c r="BF131" s="141"/>
      <c r="BG131" s="211"/>
      <c r="BH131" s="211" t="str">
        <f t="shared" si="71"/>
        <v/>
      </c>
      <c r="BI131" s="537" t="str">
        <f t="shared" si="72"/>
        <v/>
      </c>
      <c r="BJ131" s="537" t="str">
        <f t="shared" si="73"/>
        <v/>
      </c>
      <c r="BK131" s="538" t="str">
        <f t="shared" si="74"/>
        <v/>
      </c>
      <c r="BL131" s="539"/>
      <c r="BM131" s="141"/>
      <c r="BN131" s="486"/>
      <c r="BO131" s="501" t="e">
        <f t="shared" si="75"/>
        <v>#VALUE!</v>
      </c>
      <c r="BP131" s="537" t="str">
        <f t="shared" si="76"/>
        <v/>
      </c>
      <c r="BQ131" s="537" t="str">
        <f t="shared" si="77"/>
        <v/>
      </c>
      <c r="BR131" s="537" t="str">
        <f t="shared" si="78"/>
        <v/>
      </c>
      <c r="BS131" s="536"/>
      <c r="BT131" s="141"/>
      <c r="BU131" s="211"/>
      <c r="BV131" s="211" t="str">
        <f t="shared" si="79"/>
        <v/>
      </c>
      <c r="BW131" s="537" t="str">
        <f t="shared" si="80"/>
        <v/>
      </c>
      <c r="BX131" s="537" t="str">
        <f t="shared" si="81"/>
        <v/>
      </c>
      <c r="BY131" s="538" t="str">
        <f t="shared" si="82"/>
        <v/>
      </c>
      <c r="BZ131" s="539"/>
      <c r="CA131" s="141"/>
      <c r="CB131" s="486"/>
      <c r="CC131" s="483" t="str">
        <f t="shared" si="83"/>
        <v/>
      </c>
      <c r="CD131" s="153" t="str">
        <f t="shared" si="84"/>
        <v/>
      </c>
      <c r="CE131" s="153" t="str">
        <f t="shared" si="85"/>
        <v/>
      </c>
      <c r="CF131" s="153" t="str">
        <f t="shared" si="86"/>
        <v/>
      </c>
    </row>
    <row r="132" spans="1:84" ht="29.45" customHeight="1" x14ac:dyDescent="0.25">
      <c r="A132" s="354" t="str">
        <f>'N-Bedarf AL'!A132</f>
        <v/>
      </c>
      <c r="B132" s="354" t="str">
        <f>IF('N-Bedarf AL'!B132="","",'N-Bedarf AL'!B132)</f>
        <v/>
      </c>
      <c r="C132" s="305" t="str">
        <f>IF('N-Bedarf AL'!D132="","",'N-Bedarf AL'!D132)</f>
        <v/>
      </c>
      <c r="D132" s="32" t="str">
        <f>IF('N-Bedarf AL'!C132="","",'N-Bedarf AL'!C132)</f>
        <v/>
      </c>
      <c r="E132" s="32" t="str">
        <f>IF('N-Bedarf AL'!T132="","",'N-Bedarf AL'!T132)</f>
        <v/>
      </c>
      <c r="F132" s="32" t="str">
        <f>IF('P-Bedarf AL'!V134="","",'P-Bedarf AL'!V134)</f>
        <v/>
      </c>
      <c r="G132" s="32" t="str">
        <f>IF('P-Bedarf AL'!AB134="","",'P-Bedarf AL'!AB134)</f>
        <v/>
      </c>
      <c r="H132" s="345" t="str">
        <f t="shared" si="87"/>
        <v/>
      </c>
      <c r="I132" s="345" t="str">
        <f t="shared" si="88"/>
        <v/>
      </c>
      <c r="J132" s="345" t="str">
        <f t="shared" si="89"/>
        <v/>
      </c>
      <c r="K132" s="321">
        <f t="shared" si="90"/>
        <v>0</v>
      </c>
      <c r="L132" s="321">
        <f t="shared" si="91"/>
        <v>0</v>
      </c>
      <c r="M132" s="321">
        <f t="shared" si="92"/>
        <v>0</v>
      </c>
      <c r="N132" s="321" t="str">
        <f t="shared" si="93"/>
        <v/>
      </c>
      <c r="O132" s="321" t="str">
        <f t="shared" si="94"/>
        <v/>
      </c>
      <c r="P132" s="321" t="str">
        <f t="shared" si="95"/>
        <v/>
      </c>
      <c r="Q132" s="490" t="str">
        <f t="shared" si="49"/>
        <v/>
      </c>
      <c r="R132" s="539"/>
      <c r="S132" s="141"/>
      <c r="T132" s="486"/>
      <c r="U132" s="501" t="str">
        <f t="shared" si="50"/>
        <v/>
      </c>
      <c r="V132" s="537" t="str">
        <f t="shared" si="51"/>
        <v/>
      </c>
      <c r="W132" s="537" t="str">
        <f t="shared" si="96"/>
        <v/>
      </c>
      <c r="X132" s="537" t="str">
        <f t="shared" si="52"/>
        <v/>
      </c>
      <c r="Y132" s="537" t="str">
        <f t="shared" si="53"/>
        <v/>
      </c>
      <c r="Z132" s="536"/>
      <c r="AA132" s="141"/>
      <c r="AB132" s="211"/>
      <c r="AC132" s="212" t="str">
        <f t="shared" si="54"/>
        <v/>
      </c>
      <c r="AD132" s="537" t="str">
        <f t="shared" si="55"/>
        <v/>
      </c>
      <c r="AE132" s="537" t="str">
        <f t="shared" si="56"/>
        <v/>
      </c>
      <c r="AF132" s="537" t="str">
        <f t="shared" si="57"/>
        <v/>
      </c>
      <c r="AG132" s="538" t="str">
        <f t="shared" si="58"/>
        <v/>
      </c>
      <c r="AH132" s="539"/>
      <c r="AI132" s="141"/>
      <c r="AJ132" s="486"/>
      <c r="AK132" s="507">
        <f t="shared" si="59"/>
        <v>0</v>
      </c>
      <c r="AL132" s="537" t="str">
        <f t="shared" si="60"/>
        <v/>
      </c>
      <c r="AM132" s="537" t="str">
        <f t="shared" si="61"/>
        <v/>
      </c>
      <c r="AN132" s="537" t="str">
        <f t="shared" si="62"/>
        <v/>
      </c>
      <c r="AO132" s="537" t="str">
        <f t="shared" si="63"/>
        <v/>
      </c>
      <c r="AP132" s="541" t="str">
        <f t="shared" si="97"/>
        <v/>
      </c>
      <c r="AQ132" s="536"/>
      <c r="AR132" s="141"/>
      <c r="AS132" s="211"/>
      <c r="AT132" s="211" t="str">
        <f t="shared" si="64"/>
        <v/>
      </c>
      <c r="AU132" s="537" t="str">
        <f t="shared" si="65"/>
        <v/>
      </c>
      <c r="AV132" s="537" t="str">
        <f t="shared" si="66"/>
        <v/>
      </c>
      <c r="AW132" s="538" t="str">
        <f t="shared" si="67"/>
        <v/>
      </c>
      <c r="AX132" s="539"/>
      <c r="AY132" s="141"/>
      <c r="AZ132" s="486"/>
      <c r="BA132" s="501" t="str">
        <f t="shared" si="68"/>
        <v/>
      </c>
      <c r="BB132" s="537" t="str">
        <f t="shared" si="69"/>
        <v/>
      </c>
      <c r="BC132" s="537"/>
      <c r="BD132" s="537" t="str">
        <f t="shared" si="70"/>
        <v/>
      </c>
      <c r="BE132" s="536"/>
      <c r="BF132" s="141"/>
      <c r="BG132" s="211"/>
      <c r="BH132" s="211" t="str">
        <f t="shared" si="71"/>
        <v/>
      </c>
      <c r="BI132" s="537" t="str">
        <f t="shared" si="72"/>
        <v/>
      </c>
      <c r="BJ132" s="537" t="str">
        <f t="shared" si="73"/>
        <v/>
      </c>
      <c r="BK132" s="538" t="str">
        <f t="shared" si="74"/>
        <v/>
      </c>
      <c r="BL132" s="539"/>
      <c r="BM132" s="141"/>
      <c r="BN132" s="486"/>
      <c r="BO132" s="501" t="e">
        <f t="shared" si="75"/>
        <v>#VALUE!</v>
      </c>
      <c r="BP132" s="537" t="str">
        <f t="shared" si="76"/>
        <v/>
      </c>
      <c r="BQ132" s="537" t="str">
        <f t="shared" si="77"/>
        <v/>
      </c>
      <c r="BR132" s="537" t="str">
        <f t="shared" si="78"/>
        <v/>
      </c>
      <c r="BS132" s="536"/>
      <c r="BT132" s="141"/>
      <c r="BU132" s="211"/>
      <c r="BV132" s="211" t="str">
        <f t="shared" si="79"/>
        <v/>
      </c>
      <c r="BW132" s="537" t="str">
        <f t="shared" si="80"/>
        <v/>
      </c>
      <c r="BX132" s="537" t="str">
        <f t="shared" si="81"/>
        <v/>
      </c>
      <c r="BY132" s="538" t="str">
        <f t="shared" si="82"/>
        <v/>
      </c>
      <c r="BZ132" s="539"/>
      <c r="CA132" s="141"/>
      <c r="CB132" s="486"/>
      <c r="CC132" s="483" t="str">
        <f t="shared" si="83"/>
        <v/>
      </c>
      <c r="CD132" s="153" t="str">
        <f t="shared" si="84"/>
        <v/>
      </c>
      <c r="CE132" s="153" t="str">
        <f t="shared" si="85"/>
        <v/>
      </c>
      <c r="CF132" s="153" t="str">
        <f t="shared" si="86"/>
        <v/>
      </c>
    </row>
    <row r="133" spans="1:84" ht="29.45" customHeight="1" x14ac:dyDescent="0.25">
      <c r="A133" s="354" t="str">
        <f>'N-Bedarf AL'!A133</f>
        <v/>
      </c>
      <c r="B133" s="354" t="str">
        <f>IF('N-Bedarf AL'!B133="","",'N-Bedarf AL'!B133)</f>
        <v/>
      </c>
      <c r="C133" s="305" t="str">
        <f>IF('N-Bedarf AL'!D133="","",'N-Bedarf AL'!D133)</f>
        <v/>
      </c>
      <c r="D133" s="32" t="str">
        <f>IF('N-Bedarf AL'!C133="","",'N-Bedarf AL'!C133)</f>
        <v/>
      </c>
      <c r="E133" s="32" t="str">
        <f>IF('N-Bedarf AL'!T133="","",'N-Bedarf AL'!T133)</f>
        <v/>
      </c>
      <c r="F133" s="32" t="str">
        <f>IF('P-Bedarf AL'!V135="","",'P-Bedarf AL'!V135)</f>
        <v/>
      </c>
      <c r="G133" s="32" t="str">
        <f>IF('P-Bedarf AL'!AB135="","",'P-Bedarf AL'!AB135)</f>
        <v/>
      </c>
      <c r="H133" s="345" t="str">
        <f t="shared" si="87"/>
        <v/>
      </c>
      <c r="I133" s="345" t="str">
        <f t="shared" si="88"/>
        <v/>
      </c>
      <c r="J133" s="345" t="str">
        <f t="shared" si="89"/>
        <v/>
      </c>
      <c r="K133" s="321">
        <f t="shared" si="90"/>
        <v>0</v>
      </c>
      <c r="L133" s="321">
        <f t="shared" si="91"/>
        <v>0</v>
      </c>
      <c r="M133" s="321">
        <f t="shared" si="92"/>
        <v>0</v>
      </c>
      <c r="N133" s="321" t="str">
        <f t="shared" si="93"/>
        <v/>
      </c>
      <c r="O133" s="321" t="str">
        <f t="shared" si="94"/>
        <v/>
      </c>
      <c r="P133" s="321" t="str">
        <f t="shared" si="95"/>
        <v/>
      </c>
      <c r="Q133" s="490" t="str">
        <f t="shared" si="49"/>
        <v/>
      </c>
      <c r="R133" s="539"/>
      <c r="S133" s="141"/>
      <c r="T133" s="486"/>
      <c r="U133" s="501" t="str">
        <f t="shared" si="50"/>
        <v/>
      </c>
      <c r="V133" s="537" t="str">
        <f t="shared" si="51"/>
        <v/>
      </c>
      <c r="W133" s="537" t="str">
        <f t="shared" si="96"/>
        <v/>
      </c>
      <c r="X133" s="537" t="str">
        <f t="shared" si="52"/>
        <v/>
      </c>
      <c r="Y133" s="537" t="str">
        <f t="shared" si="53"/>
        <v/>
      </c>
      <c r="Z133" s="536"/>
      <c r="AA133" s="141"/>
      <c r="AB133" s="211"/>
      <c r="AC133" s="212" t="str">
        <f t="shared" si="54"/>
        <v/>
      </c>
      <c r="AD133" s="537" t="str">
        <f t="shared" si="55"/>
        <v/>
      </c>
      <c r="AE133" s="537" t="str">
        <f t="shared" si="56"/>
        <v/>
      </c>
      <c r="AF133" s="537" t="str">
        <f t="shared" si="57"/>
        <v/>
      </c>
      <c r="AG133" s="538" t="str">
        <f t="shared" si="58"/>
        <v/>
      </c>
      <c r="AH133" s="539"/>
      <c r="AI133" s="141"/>
      <c r="AJ133" s="486"/>
      <c r="AK133" s="507">
        <f t="shared" si="59"/>
        <v>0</v>
      </c>
      <c r="AL133" s="537" t="str">
        <f t="shared" si="60"/>
        <v/>
      </c>
      <c r="AM133" s="537" t="str">
        <f t="shared" si="61"/>
        <v/>
      </c>
      <c r="AN133" s="537" t="str">
        <f t="shared" si="62"/>
        <v/>
      </c>
      <c r="AO133" s="537" t="str">
        <f t="shared" si="63"/>
        <v/>
      </c>
      <c r="AP133" s="541" t="str">
        <f t="shared" si="97"/>
        <v/>
      </c>
      <c r="AQ133" s="536"/>
      <c r="AR133" s="141"/>
      <c r="AS133" s="211"/>
      <c r="AT133" s="211" t="str">
        <f t="shared" si="64"/>
        <v/>
      </c>
      <c r="AU133" s="537" t="str">
        <f t="shared" si="65"/>
        <v/>
      </c>
      <c r="AV133" s="537" t="str">
        <f t="shared" si="66"/>
        <v/>
      </c>
      <c r="AW133" s="538" t="str">
        <f t="shared" si="67"/>
        <v/>
      </c>
      <c r="AX133" s="539"/>
      <c r="AY133" s="141"/>
      <c r="AZ133" s="486"/>
      <c r="BA133" s="501" t="str">
        <f t="shared" si="68"/>
        <v/>
      </c>
      <c r="BB133" s="537" t="str">
        <f t="shared" si="69"/>
        <v/>
      </c>
      <c r="BC133" s="537"/>
      <c r="BD133" s="537" t="str">
        <f t="shared" si="70"/>
        <v/>
      </c>
      <c r="BE133" s="536"/>
      <c r="BF133" s="141"/>
      <c r="BG133" s="211"/>
      <c r="BH133" s="211" t="str">
        <f t="shared" si="71"/>
        <v/>
      </c>
      <c r="BI133" s="537" t="str">
        <f t="shared" si="72"/>
        <v/>
      </c>
      <c r="BJ133" s="537" t="str">
        <f t="shared" si="73"/>
        <v/>
      </c>
      <c r="BK133" s="538" t="str">
        <f t="shared" si="74"/>
        <v/>
      </c>
      <c r="BL133" s="539"/>
      <c r="BM133" s="141"/>
      <c r="BN133" s="486"/>
      <c r="BO133" s="501" t="e">
        <f t="shared" si="75"/>
        <v>#VALUE!</v>
      </c>
      <c r="BP133" s="537" t="str">
        <f t="shared" si="76"/>
        <v/>
      </c>
      <c r="BQ133" s="537" t="str">
        <f t="shared" si="77"/>
        <v/>
      </c>
      <c r="BR133" s="537" t="str">
        <f t="shared" si="78"/>
        <v/>
      </c>
      <c r="BS133" s="536"/>
      <c r="BT133" s="141"/>
      <c r="BU133" s="211"/>
      <c r="BV133" s="211" t="str">
        <f t="shared" si="79"/>
        <v/>
      </c>
      <c r="BW133" s="537" t="str">
        <f t="shared" si="80"/>
        <v/>
      </c>
      <c r="BX133" s="537" t="str">
        <f t="shared" si="81"/>
        <v/>
      </c>
      <c r="BY133" s="538" t="str">
        <f t="shared" si="82"/>
        <v/>
      </c>
      <c r="BZ133" s="539"/>
      <c r="CA133" s="141"/>
      <c r="CB133" s="486"/>
      <c r="CC133" s="483" t="str">
        <f t="shared" si="83"/>
        <v/>
      </c>
      <c r="CD133" s="153" t="str">
        <f t="shared" si="84"/>
        <v/>
      </c>
      <c r="CE133" s="153" t="str">
        <f t="shared" si="85"/>
        <v/>
      </c>
      <c r="CF133" s="153" t="str">
        <f t="shared" si="86"/>
        <v/>
      </c>
    </row>
    <row r="134" spans="1:84" ht="29.45" customHeight="1" x14ac:dyDescent="0.25">
      <c r="A134" s="354" t="str">
        <f>'N-Bedarf AL'!A134</f>
        <v/>
      </c>
      <c r="B134" s="354" t="str">
        <f>IF('N-Bedarf AL'!B134="","",'N-Bedarf AL'!B134)</f>
        <v/>
      </c>
      <c r="C134" s="305" t="str">
        <f>IF('N-Bedarf AL'!D134="","",'N-Bedarf AL'!D134)</f>
        <v/>
      </c>
      <c r="D134" s="32" t="str">
        <f>IF('N-Bedarf AL'!C134="","",'N-Bedarf AL'!C134)</f>
        <v/>
      </c>
      <c r="E134" s="32" t="str">
        <f>IF('N-Bedarf AL'!T134="","",'N-Bedarf AL'!T134)</f>
        <v/>
      </c>
      <c r="F134" s="32" t="str">
        <f>IF('P-Bedarf AL'!V136="","",'P-Bedarf AL'!V136)</f>
        <v/>
      </c>
      <c r="G134" s="32" t="str">
        <f>IF('P-Bedarf AL'!AB136="","",'P-Bedarf AL'!AB136)</f>
        <v/>
      </c>
      <c r="H134" s="345" t="str">
        <f t="shared" si="87"/>
        <v/>
      </c>
      <c r="I134" s="345" t="str">
        <f t="shared" si="88"/>
        <v/>
      </c>
      <c r="J134" s="345" t="str">
        <f t="shared" si="89"/>
        <v/>
      </c>
      <c r="K134" s="321">
        <f t="shared" si="90"/>
        <v>0</v>
      </c>
      <c r="L134" s="321">
        <f t="shared" si="91"/>
        <v>0</v>
      </c>
      <c r="M134" s="321">
        <f t="shared" si="92"/>
        <v>0</v>
      </c>
      <c r="N134" s="321" t="str">
        <f t="shared" si="93"/>
        <v/>
      </c>
      <c r="O134" s="321" t="str">
        <f t="shared" si="94"/>
        <v/>
      </c>
      <c r="P134" s="321" t="str">
        <f t="shared" si="95"/>
        <v/>
      </c>
      <c r="Q134" s="490" t="str">
        <f t="shared" si="49"/>
        <v/>
      </c>
      <c r="R134" s="539"/>
      <c r="S134" s="141"/>
      <c r="T134" s="486"/>
      <c r="U134" s="501" t="str">
        <f t="shared" si="50"/>
        <v/>
      </c>
      <c r="V134" s="537" t="str">
        <f t="shared" si="51"/>
        <v/>
      </c>
      <c r="W134" s="537" t="str">
        <f t="shared" si="96"/>
        <v/>
      </c>
      <c r="X134" s="537" t="str">
        <f t="shared" si="52"/>
        <v/>
      </c>
      <c r="Y134" s="537" t="str">
        <f t="shared" si="53"/>
        <v/>
      </c>
      <c r="Z134" s="536"/>
      <c r="AA134" s="141"/>
      <c r="AB134" s="211"/>
      <c r="AC134" s="212" t="str">
        <f t="shared" si="54"/>
        <v/>
      </c>
      <c r="AD134" s="537" t="str">
        <f t="shared" si="55"/>
        <v/>
      </c>
      <c r="AE134" s="537" t="str">
        <f t="shared" si="56"/>
        <v/>
      </c>
      <c r="AF134" s="537" t="str">
        <f t="shared" si="57"/>
        <v/>
      </c>
      <c r="AG134" s="538" t="str">
        <f t="shared" si="58"/>
        <v/>
      </c>
      <c r="AH134" s="539"/>
      <c r="AI134" s="141"/>
      <c r="AJ134" s="486"/>
      <c r="AK134" s="507">
        <f t="shared" si="59"/>
        <v>0</v>
      </c>
      <c r="AL134" s="537" t="str">
        <f t="shared" si="60"/>
        <v/>
      </c>
      <c r="AM134" s="537" t="str">
        <f t="shared" si="61"/>
        <v/>
      </c>
      <c r="AN134" s="537" t="str">
        <f t="shared" si="62"/>
        <v/>
      </c>
      <c r="AO134" s="537" t="str">
        <f t="shared" si="63"/>
        <v/>
      </c>
      <c r="AP134" s="541" t="str">
        <f t="shared" si="97"/>
        <v/>
      </c>
      <c r="AQ134" s="536"/>
      <c r="AR134" s="141"/>
      <c r="AS134" s="211"/>
      <c r="AT134" s="211" t="str">
        <f t="shared" si="64"/>
        <v/>
      </c>
      <c r="AU134" s="537" t="str">
        <f t="shared" si="65"/>
        <v/>
      </c>
      <c r="AV134" s="537" t="str">
        <f t="shared" si="66"/>
        <v/>
      </c>
      <c r="AW134" s="538" t="str">
        <f t="shared" si="67"/>
        <v/>
      </c>
      <c r="AX134" s="539"/>
      <c r="AY134" s="141"/>
      <c r="AZ134" s="486"/>
      <c r="BA134" s="501" t="str">
        <f t="shared" si="68"/>
        <v/>
      </c>
      <c r="BB134" s="537" t="str">
        <f t="shared" si="69"/>
        <v/>
      </c>
      <c r="BC134" s="537"/>
      <c r="BD134" s="537" t="str">
        <f t="shared" si="70"/>
        <v/>
      </c>
      <c r="BE134" s="536"/>
      <c r="BF134" s="141"/>
      <c r="BG134" s="211"/>
      <c r="BH134" s="211" t="str">
        <f t="shared" si="71"/>
        <v/>
      </c>
      <c r="BI134" s="537" t="str">
        <f t="shared" si="72"/>
        <v/>
      </c>
      <c r="BJ134" s="537" t="str">
        <f t="shared" si="73"/>
        <v/>
      </c>
      <c r="BK134" s="538" t="str">
        <f t="shared" si="74"/>
        <v/>
      </c>
      <c r="BL134" s="539"/>
      <c r="BM134" s="141"/>
      <c r="BN134" s="486"/>
      <c r="BO134" s="501" t="e">
        <f t="shared" si="75"/>
        <v>#VALUE!</v>
      </c>
      <c r="BP134" s="537" t="str">
        <f t="shared" si="76"/>
        <v/>
      </c>
      <c r="BQ134" s="537" t="str">
        <f t="shared" si="77"/>
        <v/>
      </c>
      <c r="BR134" s="537" t="str">
        <f t="shared" si="78"/>
        <v/>
      </c>
      <c r="BS134" s="536"/>
      <c r="BT134" s="141"/>
      <c r="BU134" s="211"/>
      <c r="BV134" s="211" t="str">
        <f t="shared" si="79"/>
        <v/>
      </c>
      <c r="BW134" s="537" t="str">
        <f t="shared" si="80"/>
        <v/>
      </c>
      <c r="BX134" s="537" t="str">
        <f t="shared" si="81"/>
        <v/>
      </c>
      <c r="BY134" s="538" t="str">
        <f t="shared" si="82"/>
        <v/>
      </c>
      <c r="BZ134" s="539"/>
      <c r="CA134" s="141"/>
      <c r="CB134" s="486"/>
      <c r="CC134" s="483" t="str">
        <f t="shared" si="83"/>
        <v/>
      </c>
      <c r="CD134" s="153" t="str">
        <f t="shared" si="84"/>
        <v/>
      </c>
      <c r="CE134" s="153" t="str">
        <f t="shared" si="85"/>
        <v/>
      </c>
      <c r="CF134" s="153" t="str">
        <f t="shared" si="86"/>
        <v/>
      </c>
    </row>
    <row r="135" spans="1:84" ht="29.45" customHeight="1" x14ac:dyDescent="0.25">
      <c r="A135" s="354" t="str">
        <f>'N-Bedarf AL'!A135</f>
        <v/>
      </c>
      <c r="B135" s="354" t="str">
        <f>IF('N-Bedarf AL'!B135="","",'N-Bedarf AL'!B135)</f>
        <v/>
      </c>
      <c r="C135" s="305" t="str">
        <f>IF('N-Bedarf AL'!D135="","",'N-Bedarf AL'!D135)</f>
        <v/>
      </c>
      <c r="D135" s="32" t="str">
        <f>IF('N-Bedarf AL'!C135="","",'N-Bedarf AL'!C135)</f>
        <v/>
      </c>
      <c r="E135" s="32" t="str">
        <f>IF('N-Bedarf AL'!T135="","",'N-Bedarf AL'!T135)</f>
        <v/>
      </c>
      <c r="F135" s="32" t="str">
        <f>IF('P-Bedarf AL'!V137="","",'P-Bedarf AL'!V137)</f>
        <v/>
      </c>
      <c r="G135" s="32" t="str">
        <f>IF('P-Bedarf AL'!AB137="","",'P-Bedarf AL'!AB137)</f>
        <v/>
      </c>
      <c r="H135" s="345" t="str">
        <f t="shared" si="87"/>
        <v/>
      </c>
      <c r="I135" s="345" t="str">
        <f t="shared" si="88"/>
        <v/>
      </c>
      <c r="J135" s="345" t="str">
        <f t="shared" si="89"/>
        <v/>
      </c>
      <c r="K135" s="321">
        <f t="shared" si="90"/>
        <v>0</v>
      </c>
      <c r="L135" s="321">
        <f t="shared" si="91"/>
        <v>0</v>
      </c>
      <c r="M135" s="321">
        <f t="shared" si="92"/>
        <v>0</v>
      </c>
      <c r="N135" s="321" t="str">
        <f t="shared" si="93"/>
        <v/>
      </c>
      <c r="O135" s="321" t="str">
        <f t="shared" si="94"/>
        <v/>
      </c>
      <c r="P135" s="321" t="str">
        <f t="shared" si="95"/>
        <v/>
      </c>
      <c r="Q135" s="490" t="str">
        <f t="shared" si="49"/>
        <v/>
      </c>
      <c r="R135" s="539"/>
      <c r="S135" s="141"/>
      <c r="T135" s="486"/>
      <c r="U135" s="501" t="str">
        <f t="shared" si="50"/>
        <v/>
      </c>
      <c r="V135" s="537" t="str">
        <f t="shared" si="51"/>
        <v/>
      </c>
      <c r="W135" s="537" t="str">
        <f t="shared" si="96"/>
        <v/>
      </c>
      <c r="X135" s="537" t="str">
        <f t="shared" si="52"/>
        <v/>
      </c>
      <c r="Y135" s="537" t="str">
        <f t="shared" si="53"/>
        <v/>
      </c>
      <c r="Z135" s="536"/>
      <c r="AA135" s="141"/>
      <c r="AB135" s="211"/>
      <c r="AC135" s="212" t="str">
        <f t="shared" si="54"/>
        <v/>
      </c>
      <c r="AD135" s="537" t="str">
        <f t="shared" si="55"/>
        <v/>
      </c>
      <c r="AE135" s="537" t="str">
        <f t="shared" si="56"/>
        <v/>
      </c>
      <c r="AF135" s="537" t="str">
        <f t="shared" si="57"/>
        <v/>
      </c>
      <c r="AG135" s="538" t="str">
        <f t="shared" si="58"/>
        <v/>
      </c>
      <c r="AH135" s="539"/>
      <c r="AI135" s="141"/>
      <c r="AJ135" s="486"/>
      <c r="AK135" s="507">
        <f t="shared" si="59"/>
        <v>0</v>
      </c>
      <c r="AL135" s="537" t="str">
        <f t="shared" si="60"/>
        <v/>
      </c>
      <c r="AM135" s="537" t="str">
        <f t="shared" si="61"/>
        <v/>
      </c>
      <c r="AN135" s="537" t="str">
        <f t="shared" si="62"/>
        <v/>
      </c>
      <c r="AO135" s="537" t="str">
        <f t="shared" si="63"/>
        <v/>
      </c>
      <c r="AP135" s="541" t="str">
        <f t="shared" si="97"/>
        <v/>
      </c>
      <c r="AQ135" s="536"/>
      <c r="AR135" s="141"/>
      <c r="AS135" s="211"/>
      <c r="AT135" s="211" t="str">
        <f t="shared" si="64"/>
        <v/>
      </c>
      <c r="AU135" s="537" t="str">
        <f t="shared" si="65"/>
        <v/>
      </c>
      <c r="AV135" s="537" t="str">
        <f t="shared" si="66"/>
        <v/>
      </c>
      <c r="AW135" s="538" t="str">
        <f t="shared" si="67"/>
        <v/>
      </c>
      <c r="AX135" s="539"/>
      <c r="AY135" s="141"/>
      <c r="AZ135" s="486"/>
      <c r="BA135" s="501" t="str">
        <f t="shared" si="68"/>
        <v/>
      </c>
      <c r="BB135" s="537" t="str">
        <f t="shared" si="69"/>
        <v/>
      </c>
      <c r="BC135" s="537"/>
      <c r="BD135" s="537" t="str">
        <f t="shared" si="70"/>
        <v/>
      </c>
      <c r="BE135" s="536"/>
      <c r="BF135" s="141"/>
      <c r="BG135" s="211"/>
      <c r="BH135" s="211" t="str">
        <f t="shared" si="71"/>
        <v/>
      </c>
      <c r="BI135" s="537" t="str">
        <f t="shared" si="72"/>
        <v/>
      </c>
      <c r="BJ135" s="537" t="str">
        <f t="shared" si="73"/>
        <v/>
      </c>
      <c r="BK135" s="538" t="str">
        <f t="shared" si="74"/>
        <v/>
      </c>
      <c r="BL135" s="539"/>
      <c r="BM135" s="141"/>
      <c r="BN135" s="486"/>
      <c r="BO135" s="501" t="e">
        <f t="shared" si="75"/>
        <v>#VALUE!</v>
      </c>
      <c r="BP135" s="537" t="str">
        <f t="shared" si="76"/>
        <v/>
      </c>
      <c r="BQ135" s="537" t="str">
        <f t="shared" si="77"/>
        <v/>
      </c>
      <c r="BR135" s="537" t="str">
        <f t="shared" si="78"/>
        <v/>
      </c>
      <c r="BS135" s="536"/>
      <c r="BT135" s="141"/>
      <c r="BU135" s="211"/>
      <c r="BV135" s="211" t="str">
        <f t="shared" si="79"/>
        <v/>
      </c>
      <c r="BW135" s="537" t="str">
        <f t="shared" si="80"/>
        <v/>
      </c>
      <c r="BX135" s="537" t="str">
        <f t="shared" si="81"/>
        <v/>
      </c>
      <c r="BY135" s="538" t="str">
        <f t="shared" si="82"/>
        <v/>
      </c>
      <c r="BZ135" s="539"/>
      <c r="CA135" s="141"/>
      <c r="CB135" s="486"/>
      <c r="CC135" s="483" t="str">
        <f t="shared" si="83"/>
        <v/>
      </c>
      <c r="CD135" s="153" t="str">
        <f t="shared" si="84"/>
        <v/>
      </c>
      <c r="CE135" s="153" t="str">
        <f t="shared" si="85"/>
        <v/>
      </c>
      <c r="CF135" s="153" t="str">
        <f t="shared" si="86"/>
        <v/>
      </c>
    </row>
    <row r="136" spans="1:84" ht="29.45" customHeight="1" x14ac:dyDescent="0.25">
      <c r="A136" s="354" t="str">
        <f>'N-Bedarf AL'!A136</f>
        <v/>
      </c>
      <c r="B136" s="354" t="str">
        <f>IF('N-Bedarf AL'!B136="","",'N-Bedarf AL'!B136)</f>
        <v/>
      </c>
      <c r="C136" s="305" t="str">
        <f>IF('N-Bedarf AL'!D136="","",'N-Bedarf AL'!D136)</f>
        <v/>
      </c>
      <c r="D136" s="32" t="str">
        <f>IF('N-Bedarf AL'!C136="","",'N-Bedarf AL'!C136)</f>
        <v/>
      </c>
      <c r="E136" s="32" t="str">
        <f>IF('N-Bedarf AL'!T136="","",'N-Bedarf AL'!T136)</f>
        <v/>
      </c>
      <c r="F136" s="32" t="str">
        <f>IF('P-Bedarf AL'!V138="","",'P-Bedarf AL'!V138)</f>
        <v/>
      </c>
      <c r="G136" s="32" t="str">
        <f>IF('P-Bedarf AL'!AB138="","",'P-Bedarf AL'!AB138)</f>
        <v/>
      </c>
      <c r="H136" s="345" t="str">
        <f t="shared" si="87"/>
        <v/>
      </c>
      <c r="I136" s="345" t="str">
        <f t="shared" si="88"/>
        <v/>
      </c>
      <c r="J136" s="345" t="str">
        <f t="shared" si="89"/>
        <v/>
      </c>
      <c r="K136" s="321">
        <f t="shared" si="90"/>
        <v>0</v>
      </c>
      <c r="L136" s="321">
        <f t="shared" si="91"/>
        <v>0</v>
      </c>
      <c r="M136" s="321">
        <f t="shared" si="92"/>
        <v>0</v>
      </c>
      <c r="N136" s="321" t="str">
        <f t="shared" si="93"/>
        <v/>
      </c>
      <c r="O136" s="321" t="str">
        <f t="shared" si="94"/>
        <v/>
      </c>
      <c r="P136" s="321" t="str">
        <f t="shared" si="95"/>
        <v/>
      </c>
      <c r="Q136" s="490" t="str">
        <f t="shared" ref="Q136:Q199" si="98">IF(N136="","",IF(N136&gt;0,"Achtung: N-Überhang!",""))</f>
        <v/>
      </c>
      <c r="R136" s="539"/>
      <c r="S136" s="141"/>
      <c r="T136" s="486"/>
      <c r="U136" s="501" t="str">
        <f t="shared" ref="U136:U199" si="99">IF(D136="","",T136*D136)</f>
        <v/>
      </c>
      <c r="V136" s="537" t="str">
        <f t="shared" ref="V136:V199" si="100">IF(OR(E136="",S136="",S136="keine"),"",(VLOOKUP(S136,Dünger_Formen,3,FALSE))*T136)</f>
        <v/>
      </c>
      <c r="W136" s="537" t="str">
        <f t="shared" si="96"/>
        <v/>
      </c>
      <c r="X136" s="537" t="str">
        <f t="shared" ref="X136:X199" si="101">IF(OR(F136="",S136="",S136="keine"),"",(VLOOKUP(S136,Dünger_Formen,8,FALSE))*T136)</f>
        <v/>
      </c>
      <c r="Y136" s="537" t="str">
        <f t="shared" ref="Y136:Y199" si="102">IF(OR(G136="",S136="",S136="keine"),"",(VLOOKUP(S136,Dünger_Formen,9,FALSE))*T136)</f>
        <v/>
      </c>
      <c r="Z136" s="536"/>
      <c r="AA136" s="141"/>
      <c r="AB136" s="211"/>
      <c r="AC136" s="212" t="str">
        <f t="shared" ref="AC136:AC199" si="103">IF(D136="","",AB136*D136)</f>
        <v/>
      </c>
      <c r="AD136" s="537" t="str">
        <f t="shared" ref="AD136:AD199" si="104">IF(OR(E136="",AA136="",AA136="keine"),"",(VLOOKUP(AA136,Dünger_Formen,3,FALSE))*AB136)</f>
        <v/>
      </c>
      <c r="AE136" s="537" t="str">
        <f t="shared" ref="AE136:AE199" si="105">IF(OR(E136="",AA136="",AA136="keine"),"",(VLOOKUP(AA136,Dünger_Formen,7,FALSE))*AB136)</f>
        <v/>
      </c>
      <c r="AF136" s="537" t="str">
        <f t="shared" ref="AF136:AF199" si="106">IF(OR(F136="",AA136="",AA136="keine"),"",(VLOOKUP(AA136,Dünger_Formen,8,FALSE))*AB136)</f>
        <v/>
      </c>
      <c r="AG136" s="538" t="str">
        <f t="shared" ref="AG136:AG199" si="107">IF(OR(G136="",AA136="",AA136="keine"),"",(VLOOKUP(AA136,Dünger_Formen,9,FALSE))*AB136)</f>
        <v/>
      </c>
      <c r="AH136" s="539"/>
      <c r="AI136" s="141"/>
      <c r="AJ136" s="486"/>
      <c r="AK136" s="507">
        <f t="shared" ref="AK136:AK199" si="108">IF(L136="","",AJ136*L136)</f>
        <v>0</v>
      </c>
      <c r="AL136" s="537" t="str">
        <f t="shared" ref="AL136:AL199" si="109">IF(OR(E136="",AI136="",AI136="keine"),"",(VLOOKUP(AI136,Dünger_Formen,3,FALSE))*AJ136)</f>
        <v/>
      </c>
      <c r="AM136" s="537" t="str">
        <f t="shared" ref="AM136:AM199" si="110">IF(OR(E136="",AI136="",AI136="keine"),"",(VLOOKUP(AI136,Dünger_Formen,7,FALSE))*AJ136)</f>
        <v/>
      </c>
      <c r="AN136" s="537" t="str">
        <f t="shared" ref="AN136:AN199" si="111">IF(OR(F136="",AI136="",AI136="keine"),"",(VLOOKUP(AI136,Dünger_Formen,8,FALSE))*AJ136)</f>
        <v/>
      </c>
      <c r="AO136" s="537" t="str">
        <f t="shared" ref="AO136:AO199" si="112">IF(OR(G136="",AI136="",AI136="keine"),"",(VLOOKUP(AI136,Dünger_Formen,9,FALSE))*AJ136)</f>
        <v/>
      </c>
      <c r="AP136" s="541" t="str">
        <f t="shared" si="97"/>
        <v/>
      </c>
      <c r="AQ136" s="536"/>
      <c r="AR136" s="141"/>
      <c r="AS136" s="211"/>
      <c r="AT136" s="211" t="str">
        <f t="shared" ref="AT136:AT199" si="113">IF(D136="","",AS136*$D136)</f>
        <v/>
      </c>
      <c r="AU136" s="537" t="str">
        <f t="shared" ref="AU136:AU199" si="114">IF(OR(E136="",AR136="",AR136="keine"),"",ROUND((VLOOKUP(AR136,Dünger_Formen,3,FALSE))*AS136,0))</f>
        <v/>
      </c>
      <c r="AV136" s="537" t="str">
        <f t="shared" ref="AV136:AV199" si="115">IF(OR(F136="",AR136="",AR136="keine"),"",ROUND((VLOOKUP(AR136,Dünger_Formen,8,FALSE))*AS136,0))</f>
        <v/>
      </c>
      <c r="AW136" s="538" t="str">
        <f t="shared" ref="AW136:AW199" si="116">IF(OR(G136="",AR136="",AR136="keine"),"",ROUND((VLOOKUP(AR136,Dünger_Formen,9,FALSE))*AS136,0))</f>
        <v/>
      </c>
      <c r="AX136" s="539"/>
      <c r="AY136" s="141"/>
      <c r="AZ136" s="486"/>
      <c r="BA136" s="501" t="str">
        <f t="shared" ref="BA136:BA199" si="117">IF(D136="","",AZ136*$D136)</f>
        <v/>
      </c>
      <c r="BB136" s="537" t="str">
        <f t="shared" ref="BB136:BB199" si="118">IF(OR(E136="",AY136="",AY136="keine"),"",ROUND((VLOOKUP(AY136,Dünger_Formen,3,FALSE))*AZ136,0))</f>
        <v/>
      </c>
      <c r="BC136" s="537"/>
      <c r="BD136" s="537" t="str">
        <f t="shared" ref="BD136:BD199" si="119">IF(OR(G136="",AY136="",AY136="keine"),"",ROUND((VLOOKUP(AY136,Dünger_Formen,9,FALSE))*AZ136,0))</f>
        <v/>
      </c>
      <c r="BE136" s="536"/>
      <c r="BF136" s="141"/>
      <c r="BG136" s="211"/>
      <c r="BH136" s="211" t="str">
        <f t="shared" ref="BH136:BH199" si="120">IF(D136="","",BG136*$D136)</f>
        <v/>
      </c>
      <c r="BI136" s="537" t="str">
        <f t="shared" ref="BI136:BI199" si="121">IF(OR(E136="",BF136="",BF136="keine"),"",ROUND((VLOOKUP(BF136,Dünger_Formen,3,FALSE))*BG136,0))</f>
        <v/>
      </c>
      <c r="BJ136" s="537" t="str">
        <f t="shared" ref="BJ136:BJ199" si="122">IF(OR(F136="",BF136="",BF136="keine"),"",ROUND((VLOOKUP(BF136,Dünger_Formen,8,FALSE))*BG136,0))</f>
        <v/>
      </c>
      <c r="BK136" s="538" t="str">
        <f t="shared" ref="BK136:BK199" si="123">IF(OR(G136="",BF136="",BF136="keine"),"",ROUND((VLOOKUP(BF136,Dünger_Formen,9,FALSE))*BG136,0))</f>
        <v/>
      </c>
      <c r="BL136" s="539"/>
      <c r="BM136" s="141"/>
      <c r="BN136" s="486"/>
      <c r="BO136" s="501" t="e">
        <f t="shared" ref="BO136:BO199" si="124">IF(K136="","",BN136*$D136)</f>
        <v>#VALUE!</v>
      </c>
      <c r="BP136" s="537" t="str">
        <f t="shared" ref="BP136:BP199" si="125">IF(OR(E136="",BM136="",BM136="keine"),"",ROUND((VLOOKUP(BM136,Dünger_Formen,3,FALSE))*BN136,0))</f>
        <v/>
      </c>
      <c r="BQ136" s="537" t="str">
        <f t="shared" ref="BQ136:BQ199" si="126">IF(OR(F136="",BM136="",BM136="keine"),"",ROUND((VLOOKUP(BM136,Dünger_Formen,8,FALSE))*BN136,0))</f>
        <v/>
      </c>
      <c r="BR136" s="537" t="str">
        <f t="shared" ref="BR136:BR199" si="127">IF(OR(G136="",BM136="",BM136="keine"),"",ROUND((VLOOKUP(BM136,Dünger_Formen,9,FALSE))*BN136,0))</f>
        <v/>
      </c>
      <c r="BS136" s="536"/>
      <c r="BT136" s="141"/>
      <c r="BU136" s="211"/>
      <c r="BV136" s="211" t="str">
        <f t="shared" ref="BV136:BV199" si="128">IF(R136="","",BU136*$D136)</f>
        <v/>
      </c>
      <c r="BW136" s="537" t="str">
        <f t="shared" ref="BW136:BW199" si="129">IF(OR(E136="",BT136="",BT136="keine"),"",ROUND((VLOOKUP(BT136,Dünger_Formen,3,FALSE))*BU136,0))</f>
        <v/>
      </c>
      <c r="BX136" s="537" t="str">
        <f t="shared" ref="BX136:BX199" si="130">IF(OR(F136="",BT136="",BT136="keine"),"",ROUND((VLOOKUP(BT136,Dünger_Formen,8,FALSE))*BU136,0))</f>
        <v/>
      </c>
      <c r="BY136" s="538" t="str">
        <f t="shared" ref="BY136:BY199" si="131">IF(OR(G136="",BT136="",BT136="keine"),"",ROUND((VLOOKUP(BT136,Dünger_Formen,9,FALSE))*BU136,0))</f>
        <v/>
      </c>
      <c r="BZ136" s="539"/>
      <c r="CA136" s="141"/>
      <c r="CB136" s="486"/>
      <c r="CC136" s="483" t="str">
        <f t="shared" ref="CC136:CC199" si="132">IF(Y136="","",CB136*$D136)</f>
        <v/>
      </c>
      <c r="CD136" s="153" t="str">
        <f t="shared" ref="CD136:CD199" si="133">IF(OR(E136="",CA136="",CA136="keine"),"",ROUND((VLOOKUP(CA136,Dünger_Formen,3,FALSE))*CB136,0))</f>
        <v/>
      </c>
      <c r="CE136" s="153" t="str">
        <f t="shared" ref="CE136:CE199" si="134">IF(OR(F136="",CA136="",CA136="keine"),"",ROUND((VLOOKUP(CA136,Dünger_Formen,8,FALSE))*CB136,0))</f>
        <v/>
      </c>
      <c r="CF136" s="153" t="str">
        <f t="shared" ref="CF136:CF199" si="135">IF(OR(G136="",CA136="",CA136="keine"),"",ROUND((VLOOKUP(CA136,Dünger_Formen,9,FALSE))*CB136,0))</f>
        <v/>
      </c>
    </row>
    <row r="137" spans="1:84" ht="29.45" customHeight="1" x14ac:dyDescent="0.25">
      <c r="A137" s="354" t="str">
        <f>'N-Bedarf AL'!A137</f>
        <v/>
      </c>
      <c r="B137" s="354" t="str">
        <f>IF('N-Bedarf AL'!B137="","",'N-Bedarf AL'!B137)</f>
        <v/>
      </c>
      <c r="C137" s="305" t="str">
        <f>IF('N-Bedarf AL'!D137="","",'N-Bedarf AL'!D137)</f>
        <v/>
      </c>
      <c r="D137" s="32" t="str">
        <f>IF('N-Bedarf AL'!C137="","",'N-Bedarf AL'!C137)</f>
        <v/>
      </c>
      <c r="E137" s="32" t="str">
        <f>IF('N-Bedarf AL'!T137="","",'N-Bedarf AL'!T137)</f>
        <v/>
      </c>
      <c r="F137" s="32" t="str">
        <f>IF('P-Bedarf AL'!V139="","",'P-Bedarf AL'!V139)</f>
        <v/>
      </c>
      <c r="G137" s="32" t="str">
        <f>IF('P-Bedarf AL'!AB139="","",'P-Bedarf AL'!AB139)</f>
        <v/>
      </c>
      <c r="H137" s="345" t="str">
        <f t="shared" ref="H137:H200" si="136">IF(OR(E137="",N137=""),"",SUM(W137,AE137,AM137))</f>
        <v/>
      </c>
      <c r="I137" s="345" t="str">
        <f t="shared" ref="I137:I200" si="137">IF(OR(E137="",N137=""),"",SUM(V137,AD137,AL137))</f>
        <v/>
      </c>
      <c r="J137" s="345" t="str">
        <f t="shared" ref="J137:J200" si="138">IF(OR(E137="",N137=""),"",SUM(AU137,BB137,BI137))</f>
        <v/>
      </c>
      <c r="K137" s="321">
        <f t="shared" ref="K137:K200" si="139">IF(W137="",0,W137)+IF(AE137="",0,AE137)+IF(AM137="",0,AM137)+IF(AU137="",0,AU137)+IF(BB137="",0,BB137)+IF(BI137="",0,BI137)+IF(BP137="",0,BP137)+IF(BW137="",0,BW137)+IF(CD137="",0,CD137)</f>
        <v>0</v>
      </c>
      <c r="L137" s="321">
        <f t="shared" ref="L137:L200" si="140">IF(X137="",0,X137)+IF(AN137="",0,AN137)+IF(AF137="",0,AF137)+IF(AV137="",0,AV137)+IF(BC137="",0,BC137)+IF(BJ137="",0,BJ137)+IF(BQ137="",0,BQ137)+IF(BX137="",0,BX137)+IF(CE137="",0,CE137)</f>
        <v>0</v>
      </c>
      <c r="M137" s="321">
        <f t="shared" ref="M137:M200" si="141">IF(BY137="",0,BY137)+IF(CF137="",0,CF137)+IF(Y137="",0,Y137)+IF(AG137="",0,AG137)+IF(AW137="",0,AW137)+IF(BD137="",0,BD137)+IF(BK137="",0,BK137)+IF(AO137="",0,AO137)+IF(BR137="",0,BR137)</f>
        <v>0</v>
      </c>
      <c r="N137" s="321" t="str">
        <f t="shared" ref="N137:N200" si="142">IF(E137="","",K137-E137)</f>
        <v/>
      </c>
      <c r="O137" s="321" t="str">
        <f t="shared" ref="O137:O200" si="143">IF(F137="","",L137-F137)</f>
        <v/>
      </c>
      <c r="P137" s="321" t="str">
        <f t="shared" ref="P137:P200" si="144">IF(G137="","",M137-G137)</f>
        <v/>
      </c>
      <c r="Q137" s="490" t="str">
        <f t="shared" si="98"/>
        <v/>
      </c>
      <c r="R137" s="539"/>
      <c r="S137" s="141"/>
      <c r="T137" s="486"/>
      <c r="U137" s="501" t="str">
        <f t="shared" si="99"/>
        <v/>
      </c>
      <c r="V137" s="537" t="str">
        <f t="shared" si="100"/>
        <v/>
      </c>
      <c r="W137" s="537" t="str">
        <f t="shared" ref="W137:W200" si="145">IF(OR(E137="",S137="",S137="keine"),"",(VLOOKUP(S137,Dünger_Formen,7,FALSE))*T137)</f>
        <v/>
      </c>
      <c r="X137" s="537" t="str">
        <f t="shared" si="101"/>
        <v/>
      </c>
      <c r="Y137" s="537" t="str">
        <f t="shared" si="102"/>
        <v/>
      </c>
      <c r="Z137" s="536"/>
      <c r="AA137" s="141"/>
      <c r="AB137" s="211"/>
      <c r="AC137" s="212" t="str">
        <f t="shared" si="103"/>
        <v/>
      </c>
      <c r="AD137" s="537" t="str">
        <f t="shared" si="104"/>
        <v/>
      </c>
      <c r="AE137" s="537" t="str">
        <f t="shared" si="105"/>
        <v/>
      </c>
      <c r="AF137" s="537" t="str">
        <f t="shared" si="106"/>
        <v/>
      </c>
      <c r="AG137" s="538" t="str">
        <f t="shared" si="107"/>
        <v/>
      </c>
      <c r="AH137" s="539"/>
      <c r="AI137" s="141"/>
      <c r="AJ137" s="486"/>
      <c r="AK137" s="507">
        <f t="shared" si="108"/>
        <v>0</v>
      </c>
      <c r="AL137" s="537" t="str">
        <f t="shared" si="109"/>
        <v/>
      </c>
      <c r="AM137" s="537" t="str">
        <f t="shared" si="110"/>
        <v/>
      </c>
      <c r="AN137" s="537" t="str">
        <f t="shared" si="111"/>
        <v/>
      </c>
      <c r="AO137" s="537" t="str">
        <f t="shared" si="112"/>
        <v/>
      </c>
      <c r="AP137" s="541" t="str">
        <f t="shared" ref="AP137:AP200" si="146">IF(AND(AA137="",S137=""),"",IF(AA137="",0,IF(OR(AA137="Kompost",AA137="Bioabfallkompost",AA137="Grüngutkompost"),(AD137)*4%,(AD137)*10%))+IF(AI137="",0,IF(OR(AI137="Kompost",AI137="Bioabfallkompost",AI137="Grüngutkompost"),(AL137)*4%,(AL137)*10%))+IF(S137="",0,IF(OR(S137="Kompost",S137="Bioabfallkompost",S137="Grüngutkompost"),(V137)*4%,(V137)*10%)))</f>
        <v/>
      </c>
      <c r="AQ137" s="536"/>
      <c r="AR137" s="141"/>
      <c r="AS137" s="211"/>
      <c r="AT137" s="211" t="str">
        <f t="shared" si="113"/>
        <v/>
      </c>
      <c r="AU137" s="537" t="str">
        <f t="shared" si="114"/>
        <v/>
      </c>
      <c r="AV137" s="537" t="str">
        <f t="shared" si="115"/>
        <v/>
      </c>
      <c r="AW137" s="538" t="str">
        <f t="shared" si="116"/>
        <v/>
      </c>
      <c r="AX137" s="539"/>
      <c r="AY137" s="141"/>
      <c r="AZ137" s="486"/>
      <c r="BA137" s="501" t="str">
        <f t="shared" si="117"/>
        <v/>
      </c>
      <c r="BB137" s="537" t="str">
        <f t="shared" si="118"/>
        <v/>
      </c>
      <c r="BC137" s="537"/>
      <c r="BD137" s="537" t="str">
        <f t="shared" si="119"/>
        <v/>
      </c>
      <c r="BE137" s="536"/>
      <c r="BF137" s="141"/>
      <c r="BG137" s="211"/>
      <c r="BH137" s="211" t="str">
        <f t="shared" si="120"/>
        <v/>
      </c>
      <c r="BI137" s="537" t="str">
        <f t="shared" si="121"/>
        <v/>
      </c>
      <c r="BJ137" s="537" t="str">
        <f t="shared" si="122"/>
        <v/>
      </c>
      <c r="BK137" s="538" t="str">
        <f t="shared" si="123"/>
        <v/>
      </c>
      <c r="BL137" s="539"/>
      <c r="BM137" s="141"/>
      <c r="BN137" s="486"/>
      <c r="BO137" s="501" t="e">
        <f t="shared" si="124"/>
        <v>#VALUE!</v>
      </c>
      <c r="BP137" s="537" t="str">
        <f t="shared" si="125"/>
        <v/>
      </c>
      <c r="BQ137" s="537" t="str">
        <f t="shared" si="126"/>
        <v/>
      </c>
      <c r="BR137" s="537" t="str">
        <f t="shared" si="127"/>
        <v/>
      </c>
      <c r="BS137" s="536"/>
      <c r="BT137" s="141"/>
      <c r="BU137" s="211"/>
      <c r="BV137" s="211" t="str">
        <f t="shared" si="128"/>
        <v/>
      </c>
      <c r="BW137" s="537" t="str">
        <f t="shared" si="129"/>
        <v/>
      </c>
      <c r="BX137" s="537" t="str">
        <f t="shared" si="130"/>
        <v/>
      </c>
      <c r="BY137" s="538" t="str">
        <f t="shared" si="131"/>
        <v/>
      </c>
      <c r="BZ137" s="539"/>
      <c r="CA137" s="141"/>
      <c r="CB137" s="486"/>
      <c r="CC137" s="483" t="str">
        <f t="shared" si="132"/>
        <v/>
      </c>
      <c r="CD137" s="153" t="str">
        <f t="shared" si="133"/>
        <v/>
      </c>
      <c r="CE137" s="153" t="str">
        <f t="shared" si="134"/>
        <v/>
      </c>
      <c r="CF137" s="153" t="str">
        <f t="shared" si="135"/>
        <v/>
      </c>
    </row>
    <row r="138" spans="1:84" ht="29.45" customHeight="1" x14ac:dyDescent="0.25">
      <c r="A138" s="354" t="str">
        <f>'N-Bedarf AL'!A138</f>
        <v/>
      </c>
      <c r="B138" s="354" t="str">
        <f>IF('N-Bedarf AL'!B138="","",'N-Bedarf AL'!B138)</f>
        <v/>
      </c>
      <c r="C138" s="305" t="str">
        <f>IF('N-Bedarf AL'!D138="","",'N-Bedarf AL'!D138)</f>
        <v/>
      </c>
      <c r="D138" s="32" t="str">
        <f>IF('N-Bedarf AL'!C138="","",'N-Bedarf AL'!C138)</f>
        <v/>
      </c>
      <c r="E138" s="32" t="str">
        <f>IF('N-Bedarf AL'!T138="","",'N-Bedarf AL'!T138)</f>
        <v/>
      </c>
      <c r="F138" s="32" t="str">
        <f>IF('P-Bedarf AL'!V140="","",'P-Bedarf AL'!V140)</f>
        <v/>
      </c>
      <c r="G138" s="32" t="str">
        <f>IF('P-Bedarf AL'!AB140="","",'P-Bedarf AL'!AB140)</f>
        <v/>
      </c>
      <c r="H138" s="345" t="str">
        <f t="shared" si="136"/>
        <v/>
      </c>
      <c r="I138" s="345" t="str">
        <f t="shared" si="137"/>
        <v/>
      </c>
      <c r="J138" s="345" t="str">
        <f t="shared" si="138"/>
        <v/>
      </c>
      <c r="K138" s="321">
        <f t="shared" si="139"/>
        <v>0</v>
      </c>
      <c r="L138" s="321">
        <f t="shared" si="140"/>
        <v>0</v>
      </c>
      <c r="M138" s="321">
        <f t="shared" si="141"/>
        <v>0</v>
      </c>
      <c r="N138" s="321" t="str">
        <f t="shared" si="142"/>
        <v/>
      </c>
      <c r="O138" s="321" t="str">
        <f t="shared" si="143"/>
        <v/>
      </c>
      <c r="P138" s="321" t="str">
        <f t="shared" si="144"/>
        <v/>
      </c>
      <c r="Q138" s="490" t="str">
        <f t="shared" si="98"/>
        <v/>
      </c>
      <c r="R138" s="539"/>
      <c r="S138" s="141"/>
      <c r="T138" s="486"/>
      <c r="U138" s="501" t="str">
        <f t="shared" si="99"/>
        <v/>
      </c>
      <c r="V138" s="537" t="str">
        <f t="shared" si="100"/>
        <v/>
      </c>
      <c r="W138" s="537" t="str">
        <f t="shared" si="145"/>
        <v/>
      </c>
      <c r="X138" s="537" t="str">
        <f t="shared" si="101"/>
        <v/>
      </c>
      <c r="Y138" s="537" t="str">
        <f t="shared" si="102"/>
        <v/>
      </c>
      <c r="Z138" s="536"/>
      <c r="AA138" s="141"/>
      <c r="AB138" s="211"/>
      <c r="AC138" s="212" t="str">
        <f t="shared" si="103"/>
        <v/>
      </c>
      <c r="AD138" s="537" t="str">
        <f t="shared" si="104"/>
        <v/>
      </c>
      <c r="AE138" s="537" t="str">
        <f t="shared" si="105"/>
        <v/>
      </c>
      <c r="AF138" s="537" t="str">
        <f t="shared" si="106"/>
        <v/>
      </c>
      <c r="AG138" s="538" t="str">
        <f t="shared" si="107"/>
        <v/>
      </c>
      <c r="AH138" s="539"/>
      <c r="AI138" s="141"/>
      <c r="AJ138" s="486"/>
      <c r="AK138" s="507">
        <f t="shared" si="108"/>
        <v>0</v>
      </c>
      <c r="AL138" s="537" t="str">
        <f t="shared" si="109"/>
        <v/>
      </c>
      <c r="AM138" s="537" t="str">
        <f t="shared" si="110"/>
        <v/>
      </c>
      <c r="AN138" s="537" t="str">
        <f t="shared" si="111"/>
        <v/>
      </c>
      <c r="AO138" s="537" t="str">
        <f t="shared" si="112"/>
        <v/>
      </c>
      <c r="AP138" s="541" t="str">
        <f t="shared" si="146"/>
        <v/>
      </c>
      <c r="AQ138" s="536"/>
      <c r="AR138" s="141"/>
      <c r="AS138" s="211"/>
      <c r="AT138" s="211" t="str">
        <f t="shared" si="113"/>
        <v/>
      </c>
      <c r="AU138" s="537" t="str">
        <f t="shared" si="114"/>
        <v/>
      </c>
      <c r="AV138" s="537" t="str">
        <f t="shared" si="115"/>
        <v/>
      </c>
      <c r="AW138" s="538" t="str">
        <f t="shared" si="116"/>
        <v/>
      </c>
      <c r="AX138" s="539"/>
      <c r="AY138" s="141"/>
      <c r="AZ138" s="486"/>
      <c r="BA138" s="501" t="str">
        <f t="shared" si="117"/>
        <v/>
      </c>
      <c r="BB138" s="537" t="str">
        <f t="shared" si="118"/>
        <v/>
      </c>
      <c r="BC138" s="537"/>
      <c r="BD138" s="537" t="str">
        <f t="shared" si="119"/>
        <v/>
      </c>
      <c r="BE138" s="536"/>
      <c r="BF138" s="141"/>
      <c r="BG138" s="211"/>
      <c r="BH138" s="211" t="str">
        <f t="shared" si="120"/>
        <v/>
      </c>
      <c r="BI138" s="537" t="str">
        <f t="shared" si="121"/>
        <v/>
      </c>
      <c r="BJ138" s="537" t="str">
        <f t="shared" si="122"/>
        <v/>
      </c>
      <c r="BK138" s="538" t="str">
        <f t="shared" si="123"/>
        <v/>
      </c>
      <c r="BL138" s="539"/>
      <c r="BM138" s="141"/>
      <c r="BN138" s="486"/>
      <c r="BO138" s="501" t="e">
        <f t="shared" si="124"/>
        <v>#VALUE!</v>
      </c>
      <c r="BP138" s="537" t="str">
        <f t="shared" si="125"/>
        <v/>
      </c>
      <c r="BQ138" s="537" t="str">
        <f t="shared" si="126"/>
        <v/>
      </c>
      <c r="BR138" s="537" t="str">
        <f t="shared" si="127"/>
        <v/>
      </c>
      <c r="BS138" s="536"/>
      <c r="BT138" s="141"/>
      <c r="BU138" s="211"/>
      <c r="BV138" s="211" t="str">
        <f t="shared" si="128"/>
        <v/>
      </c>
      <c r="BW138" s="537" t="str">
        <f t="shared" si="129"/>
        <v/>
      </c>
      <c r="BX138" s="537" t="str">
        <f t="shared" si="130"/>
        <v/>
      </c>
      <c r="BY138" s="538" t="str">
        <f t="shared" si="131"/>
        <v/>
      </c>
      <c r="BZ138" s="539"/>
      <c r="CA138" s="141"/>
      <c r="CB138" s="486"/>
      <c r="CC138" s="483" t="str">
        <f t="shared" si="132"/>
        <v/>
      </c>
      <c r="CD138" s="153" t="str">
        <f t="shared" si="133"/>
        <v/>
      </c>
      <c r="CE138" s="153" t="str">
        <f t="shared" si="134"/>
        <v/>
      </c>
      <c r="CF138" s="153" t="str">
        <f t="shared" si="135"/>
        <v/>
      </c>
    </row>
    <row r="139" spans="1:84" ht="29.45" customHeight="1" x14ac:dyDescent="0.25">
      <c r="A139" s="354" t="str">
        <f>'N-Bedarf AL'!A139</f>
        <v/>
      </c>
      <c r="B139" s="354" t="str">
        <f>IF('N-Bedarf AL'!B139="","",'N-Bedarf AL'!B139)</f>
        <v/>
      </c>
      <c r="C139" s="305" t="str">
        <f>IF('N-Bedarf AL'!D139="","",'N-Bedarf AL'!D139)</f>
        <v/>
      </c>
      <c r="D139" s="32" t="str">
        <f>IF('N-Bedarf AL'!C139="","",'N-Bedarf AL'!C139)</f>
        <v/>
      </c>
      <c r="E139" s="32" t="str">
        <f>IF('N-Bedarf AL'!T139="","",'N-Bedarf AL'!T139)</f>
        <v/>
      </c>
      <c r="F139" s="32" t="str">
        <f>IF('P-Bedarf AL'!V141="","",'P-Bedarf AL'!V141)</f>
        <v/>
      </c>
      <c r="G139" s="32" t="str">
        <f>IF('P-Bedarf AL'!AB141="","",'P-Bedarf AL'!AB141)</f>
        <v/>
      </c>
      <c r="H139" s="345" t="str">
        <f t="shared" si="136"/>
        <v/>
      </c>
      <c r="I139" s="345" t="str">
        <f t="shared" si="137"/>
        <v/>
      </c>
      <c r="J139" s="345" t="str">
        <f t="shared" si="138"/>
        <v/>
      </c>
      <c r="K139" s="321">
        <f t="shared" si="139"/>
        <v>0</v>
      </c>
      <c r="L139" s="321">
        <f t="shared" si="140"/>
        <v>0</v>
      </c>
      <c r="M139" s="321">
        <f t="shared" si="141"/>
        <v>0</v>
      </c>
      <c r="N139" s="321" t="str">
        <f t="shared" si="142"/>
        <v/>
      </c>
      <c r="O139" s="321" t="str">
        <f t="shared" si="143"/>
        <v/>
      </c>
      <c r="P139" s="321" t="str">
        <f t="shared" si="144"/>
        <v/>
      </c>
      <c r="Q139" s="490" t="str">
        <f t="shared" si="98"/>
        <v/>
      </c>
      <c r="R139" s="539"/>
      <c r="S139" s="141"/>
      <c r="T139" s="486"/>
      <c r="U139" s="501" t="str">
        <f t="shared" si="99"/>
        <v/>
      </c>
      <c r="V139" s="537" t="str">
        <f t="shared" si="100"/>
        <v/>
      </c>
      <c r="W139" s="537" t="str">
        <f t="shared" si="145"/>
        <v/>
      </c>
      <c r="X139" s="537" t="str">
        <f t="shared" si="101"/>
        <v/>
      </c>
      <c r="Y139" s="537" t="str">
        <f t="shared" si="102"/>
        <v/>
      </c>
      <c r="Z139" s="536"/>
      <c r="AA139" s="141"/>
      <c r="AB139" s="211"/>
      <c r="AC139" s="212" t="str">
        <f t="shared" si="103"/>
        <v/>
      </c>
      <c r="AD139" s="537" t="str">
        <f t="shared" si="104"/>
        <v/>
      </c>
      <c r="AE139" s="537" t="str">
        <f t="shared" si="105"/>
        <v/>
      </c>
      <c r="AF139" s="537" t="str">
        <f t="shared" si="106"/>
        <v/>
      </c>
      <c r="AG139" s="538" t="str">
        <f t="shared" si="107"/>
        <v/>
      </c>
      <c r="AH139" s="539"/>
      <c r="AI139" s="141"/>
      <c r="AJ139" s="486"/>
      <c r="AK139" s="507">
        <f t="shared" si="108"/>
        <v>0</v>
      </c>
      <c r="AL139" s="537" t="str">
        <f t="shared" si="109"/>
        <v/>
      </c>
      <c r="AM139" s="537" t="str">
        <f t="shared" si="110"/>
        <v/>
      </c>
      <c r="AN139" s="537" t="str">
        <f t="shared" si="111"/>
        <v/>
      </c>
      <c r="AO139" s="537" t="str">
        <f t="shared" si="112"/>
        <v/>
      </c>
      <c r="AP139" s="541" t="str">
        <f t="shared" si="146"/>
        <v/>
      </c>
      <c r="AQ139" s="536"/>
      <c r="AR139" s="141"/>
      <c r="AS139" s="211"/>
      <c r="AT139" s="211" t="str">
        <f t="shared" si="113"/>
        <v/>
      </c>
      <c r="AU139" s="537" t="str">
        <f t="shared" si="114"/>
        <v/>
      </c>
      <c r="AV139" s="537" t="str">
        <f t="shared" si="115"/>
        <v/>
      </c>
      <c r="AW139" s="538" t="str">
        <f t="shared" si="116"/>
        <v/>
      </c>
      <c r="AX139" s="539"/>
      <c r="AY139" s="141"/>
      <c r="AZ139" s="486"/>
      <c r="BA139" s="501" t="str">
        <f t="shared" si="117"/>
        <v/>
      </c>
      <c r="BB139" s="537" t="str">
        <f t="shared" si="118"/>
        <v/>
      </c>
      <c r="BC139" s="537"/>
      <c r="BD139" s="537" t="str">
        <f t="shared" si="119"/>
        <v/>
      </c>
      <c r="BE139" s="536"/>
      <c r="BF139" s="141"/>
      <c r="BG139" s="211"/>
      <c r="BH139" s="211" t="str">
        <f t="shared" si="120"/>
        <v/>
      </c>
      <c r="BI139" s="537" t="str">
        <f t="shared" si="121"/>
        <v/>
      </c>
      <c r="BJ139" s="537" t="str">
        <f t="shared" si="122"/>
        <v/>
      </c>
      <c r="BK139" s="538" t="str">
        <f t="shared" si="123"/>
        <v/>
      </c>
      <c r="BL139" s="539"/>
      <c r="BM139" s="141"/>
      <c r="BN139" s="486"/>
      <c r="BO139" s="501" t="e">
        <f t="shared" si="124"/>
        <v>#VALUE!</v>
      </c>
      <c r="BP139" s="537" t="str">
        <f t="shared" si="125"/>
        <v/>
      </c>
      <c r="BQ139" s="537" t="str">
        <f t="shared" si="126"/>
        <v/>
      </c>
      <c r="BR139" s="537" t="str">
        <f t="shared" si="127"/>
        <v/>
      </c>
      <c r="BS139" s="536"/>
      <c r="BT139" s="141"/>
      <c r="BU139" s="211"/>
      <c r="BV139" s="211" t="str">
        <f t="shared" si="128"/>
        <v/>
      </c>
      <c r="BW139" s="537" t="str">
        <f t="shared" si="129"/>
        <v/>
      </c>
      <c r="BX139" s="537" t="str">
        <f t="shared" si="130"/>
        <v/>
      </c>
      <c r="BY139" s="538" t="str">
        <f t="shared" si="131"/>
        <v/>
      </c>
      <c r="BZ139" s="539"/>
      <c r="CA139" s="141"/>
      <c r="CB139" s="486"/>
      <c r="CC139" s="483" t="str">
        <f t="shared" si="132"/>
        <v/>
      </c>
      <c r="CD139" s="153" t="str">
        <f t="shared" si="133"/>
        <v/>
      </c>
      <c r="CE139" s="153" t="str">
        <f t="shared" si="134"/>
        <v/>
      </c>
      <c r="CF139" s="153" t="str">
        <f t="shared" si="135"/>
        <v/>
      </c>
    </row>
    <row r="140" spans="1:84" ht="29.45" customHeight="1" x14ac:dyDescent="0.25">
      <c r="A140" s="354" t="str">
        <f>'N-Bedarf AL'!A140</f>
        <v/>
      </c>
      <c r="B140" s="354" t="str">
        <f>IF('N-Bedarf AL'!B140="","",'N-Bedarf AL'!B140)</f>
        <v/>
      </c>
      <c r="C140" s="305" t="str">
        <f>IF('N-Bedarf AL'!D140="","",'N-Bedarf AL'!D140)</f>
        <v/>
      </c>
      <c r="D140" s="32" t="str">
        <f>IF('N-Bedarf AL'!C140="","",'N-Bedarf AL'!C140)</f>
        <v/>
      </c>
      <c r="E140" s="32" t="str">
        <f>IF('N-Bedarf AL'!T140="","",'N-Bedarf AL'!T140)</f>
        <v/>
      </c>
      <c r="F140" s="32" t="str">
        <f>IF('P-Bedarf AL'!V142="","",'P-Bedarf AL'!V142)</f>
        <v/>
      </c>
      <c r="G140" s="32" t="str">
        <f>IF('P-Bedarf AL'!AB142="","",'P-Bedarf AL'!AB142)</f>
        <v/>
      </c>
      <c r="H140" s="345" t="str">
        <f t="shared" si="136"/>
        <v/>
      </c>
      <c r="I140" s="345" t="str">
        <f t="shared" si="137"/>
        <v/>
      </c>
      <c r="J140" s="345" t="str">
        <f t="shared" si="138"/>
        <v/>
      </c>
      <c r="K140" s="321">
        <f t="shared" si="139"/>
        <v>0</v>
      </c>
      <c r="L140" s="321">
        <f t="shared" si="140"/>
        <v>0</v>
      </c>
      <c r="M140" s="321">
        <f t="shared" si="141"/>
        <v>0</v>
      </c>
      <c r="N140" s="321" t="str">
        <f t="shared" si="142"/>
        <v/>
      </c>
      <c r="O140" s="321" t="str">
        <f t="shared" si="143"/>
        <v/>
      </c>
      <c r="P140" s="321" t="str">
        <f t="shared" si="144"/>
        <v/>
      </c>
      <c r="Q140" s="490" t="str">
        <f t="shared" si="98"/>
        <v/>
      </c>
      <c r="R140" s="539"/>
      <c r="S140" s="141"/>
      <c r="T140" s="486"/>
      <c r="U140" s="501" t="str">
        <f t="shared" si="99"/>
        <v/>
      </c>
      <c r="V140" s="537" t="str">
        <f t="shared" si="100"/>
        <v/>
      </c>
      <c r="W140" s="537" t="str">
        <f t="shared" si="145"/>
        <v/>
      </c>
      <c r="X140" s="537" t="str">
        <f t="shared" si="101"/>
        <v/>
      </c>
      <c r="Y140" s="537" t="str">
        <f t="shared" si="102"/>
        <v/>
      </c>
      <c r="Z140" s="536"/>
      <c r="AA140" s="141"/>
      <c r="AB140" s="211"/>
      <c r="AC140" s="212" t="str">
        <f t="shared" si="103"/>
        <v/>
      </c>
      <c r="AD140" s="537" t="str">
        <f t="shared" si="104"/>
        <v/>
      </c>
      <c r="AE140" s="537" t="str">
        <f t="shared" si="105"/>
        <v/>
      </c>
      <c r="AF140" s="537" t="str">
        <f t="shared" si="106"/>
        <v/>
      </c>
      <c r="AG140" s="538" t="str">
        <f t="shared" si="107"/>
        <v/>
      </c>
      <c r="AH140" s="539"/>
      <c r="AI140" s="141"/>
      <c r="AJ140" s="486"/>
      <c r="AK140" s="507">
        <f t="shared" si="108"/>
        <v>0</v>
      </c>
      <c r="AL140" s="537" t="str">
        <f t="shared" si="109"/>
        <v/>
      </c>
      <c r="AM140" s="537" t="str">
        <f t="shared" si="110"/>
        <v/>
      </c>
      <c r="AN140" s="537" t="str">
        <f t="shared" si="111"/>
        <v/>
      </c>
      <c r="AO140" s="537" t="str">
        <f t="shared" si="112"/>
        <v/>
      </c>
      <c r="AP140" s="541" t="str">
        <f t="shared" si="146"/>
        <v/>
      </c>
      <c r="AQ140" s="536"/>
      <c r="AR140" s="141"/>
      <c r="AS140" s="211"/>
      <c r="AT140" s="211" t="str">
        <f t="shared" si="113"/>
        <v/>
      </c>
      <c r="AU140" s="537" t="str">
        <f t="shared" si="114"/>
        <v/>
      </c>
      <c r="AV140" s="537" t="str">
        <f t="shared" si="115"/>
        <v/>
      </c>
      <c r="AW140" s="538" t="str">
        <f t="shared" si="116"/>
        <v/>
      </c>
      <c r="AX140" s="539"/>
      <c r="AY140" s="141"/>
      <c r="AZ140" s="486"/>
      <c r="BA140" s="501" t="str">
        <f t="shared" si="117"/>
        <v/>
      </c>
      <c r="BB140" s="537" t="str">
        <f t="shared" si="118"/>
        <v/>
      </c>
      <c r="BC140" s="537"/>
      <c r="BD140" s="537" t="str">
        <f t="shared" si="119"/>
        <v/>
      </c>
      <c r="BE140" s="536"/>
      <c r="BF140" s="141"/>
      <c r="BG140" s="211"/>
      <c r="BH140" s="211" t="str">
        <f t="shared" si="120"/>
        <v/>
      </c>
      <c r="BI140" s="537" t="str">
        <f t="shared" si="121"/>
        <v/>
      </c>
      <c r="BJ140" s="537" t="str">
        <f t="shared" si="122"/>
        <v/>
      </c>
      <c r="BK140" s="538" t="str">
        <f t="shared" si="123"/>
        <v/>
      </c>
      <c r="BL140" s="539"/>
      <c r="BM140" s="141"/>
      <c r="BN140" s="486"/>
      <c r="BO140" s="501" t="e">
        <f t="shared" si="124"/>
        <v>#VALUE!</v>
      </c>
      <c r="BP140" s="537" t="str">
        <f t="shared" si="125"/>
        <v/>
      </c>
      <c r="BQ140" s="537" t="str">
        <f t="shared" si="126"/>
        <v/>
      </c>
      <c r="BR140" s="537" t="str">
        <f t="shared" si="127"/>
        <v/>
      </c>
      <c r="BS140" s="536"/>
      <c r="BT140" s="141"/>
      <c r="BU140" s="211"/>
      <c r="BV140" s="211" t="str">
        <f t="shared" si="128"/>
        <v/>
      </c>
      <c r="BW140" s="537" t="str">
        <f t="shared" si="129"/>
        <v/>
      </c>
      <c r="BX140" s="537" t="str">
        <f t="shared" si="130"/>
        <v/>
      </c>
      <c r="BY140" s="538" t="str">
        <f t="shared" si="131"/>
        <v/>
      </c>
      <c r="BZ140" s="539"/>
      <c r="CA140" s="141"/>
      <c r="CB140" s="486"/>
      <c r="CC140" s="483" t="str">
        <f t="shared" si="132"/>
        <v/>
      </c>
      <c r="CD140" s="153" t="str">
        <f t="shared" si="133"/>
        <v/>
      </c>
      <c r="CE140" s="153" t="str">
        <f t="shared" si="134"/>
        <v/>
      </c>
      <c r="CF140" s="153" t="str">
        <f t="shared" si="135"/>
        <v/>
      </c>
    </row>
    <row r="141" spans="1:84" ht="29.45" customHeight="1" x14ac:dyDescent="0.25">
      <c r="A141" s="354" t="str">
        <f>'N-Bedarf AL'!A141</f>
        <v/>
      </c>
      <c r="B141" s="354" t="str">
        <f>IF('N-Bedarf AL'!B141="","",'N-Bedarf AL'!B141)</f>
        <v/>
      </c>
      <c r="C141" s="305" t="str">
        <f>IF('N-Bedarf AL'!D141="","",'N-Bedarf AL'!D141)</f>
        <v/>
      </c>
      <c r="D141" s="32" t="str">
        <f>IF('N-Bedarf AL'!C141="","",'N-Bedarf AL'!C141)</f>
        <v/>
      </c>
      <c r="E141" s="32" t="str">
        <f>IF('N-Bedarf AL'!T141="","",'N-Bedarf AL'!T141)</f>
        <v/>
      </c>
      <c r="F141" s="32" t="str">
        <f>IF('P-Bedarf AL'!V143="","",'P-Bedarf AL'!V143)</f>
        <v/>
      </c>
      <c r="G141" s="32" t="str">
        <f>IF('P-Bedarf AL'!AB143="","",'P-Bedarf AL'!AB143)</f>
        <v/>
      </c>
      <c r="H141" s="345" t="str">
        <f t="shared" si="136"/>
        <v/>
      </c>
      <c r="I141" s="345" t="str">
        <f t="shared" si="137"/>
        <v/>
      </c>
      <c r="J141" s="345" t="str">
        <f t="shared" si="138"/>
        <v/>
      </c>
      <c r="K141" s="321">
        <f t="shared" si="139"/>
        <v>0</v>
      </c>
      <c r="L141" s="321">
        <f t="shared" si="140"/>
        <v>0</v>
      </c>
      <c r="M141" s="321">
        <f t="shared" si="141"/>
        <v>0</v>
      </c>
      <c r="N141" s="321" t="str">
        <f t="shared" si="142"/>
        <v/>
      </c>
      <c r="O141" s="321" t="str">
        <f t="shared" si="143"/>
        <v/>
      </c>
      <c r="P141" s="321" t="str">
        <f t="shared" si="144"/>
        <v/>
      </c>
      <c r="Q141" s="490" t="str">
        <f t="shared" si="98"/>
        <v/>
      </c>
      <c r="R141" s="539"/>
      <c r="S141" s="141"/>
      <c r="T141" s="486"/>
      <c r="U141" s="501" t="str">
        <f t="shared" si="99"/>
        <v/>
      </c>
      <c r="V141" s="537" t="str">
        <f t="shared" si="100"/>
        <v/>
      </c>
      <c r="W141" s="537" t="str">
        <f t="shared" si="145"/>
        <v/>
      </c>
      <c r="X141" s="537" t="str">
        <f t="shared" si="101"/>
        <v/>
      </c>
      <c r="Y141" s="537" t="str">
        <f t="shared" si="102"/>
        <v/>
      </c>
      <c r="Z141" s="536"/>
      <c r="AA141" s="141"/>
      <c r="AB141" s="211"/>
      <c r="AC141" s="212" t="str">
        <f t="shared" si="103"/>
        <v/>
      </c>
      <c r="AD141" s="537" t="str">
        <f t="shared" si="104"/>
        <v/>
      </c>
      <c r="AE141" s="537" t="str">
        <f t="shared" si="105"/>
        <v/>
      </c>
      <c r="AF141" s="537" t="str">
        <f t="shared" si="106"/>
        <v/>
      </c>
      <c r="AG141" s="538" t="str">
        <f t="shared" si="107"/>
        <v/>
      </c>
      <c r="AH141" s="539"/>
      <c r="AI141" s="141"/>
      <c r="AJ141" s="486"/>
      <c r="AK141" s="507">
        <f t="shared" si="108"/>
        <v>0</v>
      </c>
      <c r="AL141" s="537" t="str">
        <f t="shared" si="109"/>
        <v/>
      </c>
      <c r="AM141" s="537" t="str">
        <f t="shared" si="110"/>
        <v/>
      </c>
      <c r="AN141" s="537" t="str">
        <f t="shared" si="111"/>
        <v/>
      </c>
      <c r="AO141" s="537" t="str">
        <f t="shared" si="112"/>
        <v/>
      </c>
      <c r="AP141" s="541" t="str">
        <f t="shared" si="146"/>
        <v/>
      </c>
      <c r="AQ141" s="536"/>
      <c r="AR141" s="141"/>
      <c r="AS141" s="211"/>
      <c r="AT141" s="211" t="str">
        <f t="shared" si="113"/>
        <v/>
      </c>
      <c r="AU141" s="537" t="str">
        <f t="shared" si="114"/>
        <v/>
      </c>
      <c r="AV141" s="537" t="str">
        <f t="shared" si="115"/>
        <v/>
      </c>
      <c r="AW141" s="538" t="str">
        <f t="shared" si="116"/>
        <v/>
      </c>
      <c r="AX141" s="539"/>
      <c r="AY141" s="141"/>
      <c r="AZ141" s="486"/>
      <c r="BA141" s="501" t="str">
        <f t="shared" si="117"/>
        <v/>
      </c>
      <c r="BB141" s="537" t="str">
        <f t="shared" si="118"/>
        <v/>
      </c>
      <c r="BC141" s="537"/>
      <c r="BD141" s="537" t="str">
        <f t="shared" si="119"/>
        <v/>
      </c>
      <c r="BE141" s="536"/>
      <c r="BF141" s="141"/>
      <c r="BG141" s="211"/>
      <c r="BH141" s="211" t="str">
        <f t="shared" si="120"/>
        <v/>
      </c>
      <c r="BI141" s="537" t="str">
        <f t="shared" si="121"/>
        <v/>
      </c>
      <c r="BJ141" s="537" t="str">
        <f t="shared" si="122"/>
        <v/>
      </c>
      <c r="BK141" s="538" t="str">
        <f t="shared" si="123"/>
        <v/>
      </c>
      <c r="BL141" s="539"/>
      <c r="BM141" s="141"/>
      <c r="BN141" s="486"/>
      <c r="BO141" s="501" t="e">
        <f t="shared" si="124"/>
        <v>#VALUE!</v>
      </c>
      <c r="BP141" s="537" t="str">
        <f t="shared" si="125"/>
        <v/>
      </c>
      <c r="BQ141" s="537" t="str">
        <f t="shared" si="126"/>
        <v/>
      </c>
      <c r="BR141" s="537" t="str">
        <f t="shared" si="127"/>
        <v/>
      </c>
      <c r="BS141" s="536"/>
      <c r="BT141" s="141"/>
      <c r="BU141" s="211"/>
      <c r="BV141" s="211" t="str">
        <f t="shared" si="128"/>
        <v/>
      </c>
      <c r="BW141" s="537" t="str">
        <f t="shared" si="129"/>
        <v/>
      </c>
      <c r="BX141" s="537" t="str">
        <f t="shared" si="130"/>
        <v/>
      </c>
      <c r="BY141" s="538" t="str">
        <f t="shared" si="131"/>
        <v/>
      </c>
      <c r="BZ141" s="539"/>
      <c r="CA141" s="141"/>
      <c r="CB141" s="486"/>
      <c r="CC141" s="483" t="str">
        <f t="shared" si="132"/>
        <v/>
      </c>
      <c r="CD141" s="153" t="str">
        <f t="shared" si="133"/>
        <v/>
      </c>
      <c r="CE141" s="153" t="str">
        <f t="shared" si="134"/>
        <v/>
      </c>
      <c r="CF141" s="153" t="str">
        <f t="shared" si="135"/>
        <v/>
      </c>
    </row>
    <row r="142" spans="1:84" ht="29.45" customHeight="1" x14ac:dyDescent="0.25">
      <c r="A142" s="354" t="str">
        <f>'N-Bedarf AL'!A142</f>
        <v/>
      </c>
      <c r="B142" s="354" t="str">
        <f>IF('N-Bedarf AL'!B142="","",'N-Bedarf AL'!B142)</f>
        <v/>
      </c>
      <c r="C142" s="305" t="str">
        <f>IF('N-Bedarf AL'!D142="","",'N-Bedarf AL'!D142)</f>
        <v/>
      </c>
      <c r="D142" s="32" t="str">
        <f>IF('N-Bedarf AL'!C142="","",'N-Bedarf AL'!C142)</f>
        <v/>
      </c>
      <c r="E142" s="32" t="str">
        <f>IF('N-Bedarf AL'!T142="","",'N-Bedarf AL'!T142)</f>
        <v/>
      </c>
      <c r="F142" s="32" t="str">
        <f>IF('P-Bedarf AL'!V144="","",'P-Bedarf AL'!V144)</f>
        <v/>
      </c>
      <c r="G142" s="32" t="str">
        <f>IF('P-Bedarf AL'!AB144="","",'P-Bedarf AL'!AB144)</f>
        <v/>
      </c>
      <c r="H142" s="345" t="str">
        <f t="shared" si="136"/>
        <v/>
      </c>
      <c r="I142" s="345" t="str">
        <f t="shared" si="137"/>
        <v/>
      </c>
      <c r="J142" s="345" t="str">
        <f t="shared" si="138"/>
        <v/>
      </c>
      <c r="K142" s="321">
        <f t="shared" si="139"/>
        <v>0</v>
      </c>
      <c r="L142" s="321">
        <f t="shared" si="140"/>
        <v>0</v>
      </c>
      <c r="M142" s="321">
        <f t="shared" si="141"/>
        <v>0</v>
      </c>
      <c r="N142" s="321" t="str">
        <f t="shared" si="142"/>
        <v/>
      </c>
      <c r="O142" s="321" t="str">
        <f t="shared" si="143"/>
        <v/>
      </c>
      <c r="P142" s="321" t="str">
        <f t="shared" si="144"/>
        <v/>
      </c>
      <c r="Q142" s="490" t="str">
        <f t="shared" si="98"/>
        <v/>
      </c>
      <c r="R142" s="539"/>
      <c r="S142" s="141"/>
      <c r="T142" s="486"/>
      <c r="U142" s="501" t="str">
        <f t="shared" si="99"/>
        <v/>
      </c>
      <c r="V142" s="537" t="str">
        <f t="shared" si="100"/>
        <v/>
      </c>
      <c r="W142" s="537" t="str">
        <f t="shared" si="145"/>
        <v/>
      </c>
      <c r="X142" s="537" t="str">
        <f t="shared" si="101"/>
        <v/>
      </c>
      <c r="Y142" s="537" t="str">
        <f t="shared" si="102"/>
        <v/>
      </c>
      <c r="Z142" s="536"/>
      <c r="AA142" s="141"/>
      <c r="AB142" s="211"/>
      <c r="AC142" s="212" t="str">
        <f t="shared" si="103"/>
        <v/>
      </c>
      <c r="AD142" s="537" t="str">
        <f t="shared" si="104"/>
        <v/>
      </c>
      <c r="AE142" s="537" t="str">
        <f t="shared" si="105"/>
        <v/>
      </c>
      <c r="AF142" s="537" t="str">
        <f t="shared" si="106"/>
        <v/>
      </c>
      <c r="AG142" s="538" t="str">
        <f t="shared" si="107"/>
        <v/>
      </c>
      <c r="AH142" s="539"/>
      <c r="AI142" s="141"/>
      <c r="AJ142" s="486"/>
      <c r="AK142" s="507">
        <f t="shared" si="108"/>
        <v>0</v>
      </c>
      <c r="AL142" s="537" t="str">
        <f t="shared" si="109"/>
        <v/>
      </c>
      <c r="AM142" s="537" t="str">
        <f t="shared" si="110"/>
        <v/>
      </c>
      <c r="AN142" s="537" t="str">
        <f t="shared" si="111"/>
        <v/>
      </c>
      <c r="AO142" s="537" t="str">
        <f t="shared" si="112"/>
        <v/>
      </c>
      <c r="AP142" s="541" t="str">
        <f t="shared" si="146"/>
        <v/>
      </c>
      <c r="AQ142" s="536"/>
      <c r="AR142" s="141"/>
      <c r="AS142" s="211"/>
      <c r="AT142" s="211" t="str">
        <f t="shared" si="113"/>
        <v/>
      </c>
      <c r="AU142" s="537" t="str">
        <f t="shared" si="114"/>
        <v/>
      </c>
      <c r="AV142" s="537" t="str">
        <f t="shared" si="115"/>
        <v/>
      </c>
      <c r="AW142" s="538" t="str">
        <f t="shared" si="116"/>
        <v/>
      </c>
      <c r="AX142" s="539"/>
      <c r="AY142" s="141"/>
      <c r="AZ142" s="486"/>
      <c r="BA142" s="501" t="str">
        <f t="shared" si="117"/>
        <v/>
      </c>
      <c r="BB142" s="537" t="str">
        <f t="shared" si="118"/>
        <v/>
      </c>
      <c r="BC142" s="537"/>
      <c r="BD142" s="537" t="str">
        <f t="shared" si="119"/>
        <v/>
      </c>
      <c r="BE142" s="536"/>
      <c r="BF142" s="141"/>
      <c r="BG142" s="211"/>
      <c r="BH142" s="211" t="str">
        <f t="shared" si="120"/>
        <v/>
      </c>
      <c r="BI142" s="537" t="str">
        <f t="shared" si="121"/>
        <v/>
      </c>
      <c r="BJ142" s="537" t="str">
        <f t="shared" si="122"/>
        <v/>
      </c>
      <c r="BK142" s="538" t="str">
        <f t="shared" si="123"/>
        <v/>
      </c>
      <c r="BL142" s="539"/>
      <c r="BM142" s="141"/>
      <c r="BN142" s="486"/>
      <c r="BO142" s="501" t="e">
        <f t="shared" si="124"/>
        <v>#VALUE!</v>
      </c>
      <c r="BP142" s="537" t="str">
        <f t="shared" si="125"/>
        <v/>
      </c>
      <c r="BQ142" s="537" t="str">
        <f t="shared" si="126"/>
        <v/>
      </c>
      <c r="BR142" s="537" t="str">
        <f t="shared" si="127"/>
        <v/>
      </c>
      <c r="BS142" s="536"/>
      <c r="BT142" s="141"/>
      <c r="BU142" s="211"/>
      <c r="BV142" s="211" t="str">
        <f t="shared" si="128"/>
        <v/>
      </c>
      <c r="BW142" s="537" t="str">
        <f t="shared" si="129"/>
        <v/>
      </c>
      <c r="BX142" s="537" t="str">
        <f t="shared" si="130"/>
        <v/>
      </c>
      <c r="BY142" s="538" t="str">
        <f t="shared" si="131"/>
        <v/>
      </c>
      <c r="BZ142" s="539"/>
      <c r="CA142" s="141"/>
      <c r="CB142" s="486"/>
      <c r="CC142" s="483" t="str">
        <f t="shared" si="132"/>
        <v/>
      </c>
      <c r="CD142" s="153" t="str">
        <f t="shared" si="133"/>
        <v/>
      </c>
      <c r="CE142" s="153" t="str">
        <f t="shared" si="134"/>
        <v/>
      </c>
      <c r="CF142" s="153" t="str">
        <f t="shared" si="135"/>
        <v/>
      </c>
    </row>
    <row r="143" spans="1:84" ht="29.45" customHeight="1" x14ac:dyDescent="0.25">
      <c r="A143" s="354" t="str">
        <f>'N-Bedarf AL'!A143</f>
        <v/>
      </c>
      <c r="B143" s="354" t="str">
        <f>IF('N-Bedarf AL'!B143="","",'N-Bedarf AL'!B143)</f>
        <v/>
      </c>
      <c r="C143" s="305" t="str">
        <f>IF('N-Bedarf AL'!D143="","",'N-Bedarf AL'!D143)</f>
        <v/>
      </c>
      <c r="D143" s="32" t="str">
        <f>IF('N-Bedarf AL'!C143="","",'N-Bedarf AL'!C143)</f>
        <v/>
      </c>
      <c r="E143" s="32" t="str">
        <f>IF('N-Bedarf AL'!T143="","",'N-Bedarf AL'!T143)</f>
        <v/>
      </c>
      <c r="F143" s="32" t="str">
        <f>IF('P-Bedarf AL'!V145="","",'P-Bedarf AL'!V145)</f>
        <v/>
      </c>
      <c r="G143" s="32" t="str">
        <f>IF('P-Bedarf AL'!AB145="","",'P-Bedarf AL'!AB145)</f>
        <v/>
      </c>
      <c r="H143" s="345" t="str">
        <f t="shared" si="136"/>
        <v/>
      </c>
      <c r="I143" s="345" t="str">
        <f t="shared" si="137"/>
        <v/>
      </c>
      <c r="J143" s="345" t="str">
        <f t="shared" si="138"/>
        <v/>
      </c>
      <c r="K143" s="321">
        <f t="shared" si="139"/>
        <v>0</v>
      </c>
      <c r="L143" s="321">
        <f t="shared" si="140"/>
        <v>0</v>
      </c>
      <c r="M143" s="321">
        <f t="shared" si="141"/>
        <v>0</v>
      </c>
      <c r="N143" s="321" t="str">
        <f t="shared" si="142"/>
        <v/>
      </c>
      <c r="O143" s="321" t="str">
        <f t="shared" si="143"/>
        <v/>
      </c>
      <c r="P143" s="321" t="str">
        <f t="shared" si="144"/>
        <v/>
      </c>
      <c r="Q143" s="490" t="str">
        <f t="shared" si="98"/>
        <v/>
      </c>
      <c r="R143" s="539"/>
      <c r="S143" s="141"/>
      <c r="T143" s="486"/>
      <c r="U143" s="501" t="str">
        <f t="shared" si="99"/>
        <v/>
      </c>
      <c r="V143" s="537" t="str">
        <f t="shared" si="100"/>
        <v/>
      </c>
      <c r="W143" s="537" t="str">
        <f t="shared" si="145"/>
        <v/>
      </c>
      <c r="X143" s="537" t="str">
        <f t="shared" si="101"/>
        <v/>
      </c>
      <c r="Y143" s="537" t="str">
        <f t="shared" si="102"/>
        <v/>
      </c>
      <c r="Z143" s="536"/>
      <c r="AA143" s="141"/>
      <c r="AB143" s="211"/>
      <c r="AC143" s="212" t="str">
        <f t="shared" si="103"/>
        <v/>
      </c>
      <c r="AD143" s="537" t="str">
        <f t="shared" si="104"/>
        <v/>
      </c>
      <c r="AE143" s="537" t="str">
        <f t="shared" si="105"/>
        <v/>
      </c>
      <c r="AF143" s="537" t="str">
        <f t="shared" si="106"/>
        <v/>
      </c>
      <c r="AG143" s="538" t="str">
        <f t="shared" si="107"/>
        <v/>
      </c>
      <c r="AH143" s="539"/>
      <c r="AI143" s="141"/>
      <c r="AJ143" s="486"/>
      <c r="AK143" s="507">
        <f t="shared" si="108"/>
        <v>0</v>
      </c>
      <c r="AL143" s="537" t="str">
        <f t="shared" si="109"/>
        <v/>
      </c>
      <c r="AM143" s="537" t="str">
        <f t="shared" si="110"/>
        <v/>
      </c>
      <c r="AN143" s="537" t="str">
        <f t="shared" si="111"/>
        <v/>
      </c>
      <c r="AO143" s="537" t="str">
        <f t="shared" si="112"/>
        <v/>
      </c>
      <c r="AP143" s="541" t="str">
        <f t="shared" si="146"/>
        <v/>
      </c>
      <c r="AQ143" s="536"/>
      <c r="AR143" s="141"/>
      <c r="AS143" s="211"/>
      <c r="AT143" s="211" t="str">
        <f t="shared" si="113"/>
        <v/>
      </c>
      <c r="AU143" s="537" t="str">
        <f t="shared" si="114"/>
        <v/>
      </c>
      <c r="AV143" s="537" t="str">
        <f t="shared" si="115"/>
        <v/>
      </c>
      <c r="AW143" s="538" t="str">
        <f t="shared" si="116"/>
        <v/>
      </c>
      <c r="AX143" s="539"/>
      <c r="AY143" s="141"/>
      <c r="AZ143" s="486"/>
      <c r="BA143" s="501" t="str">
        <f t="shared" si="117"/>
        <v/>
      </c>
      <c r="BB143" s="537" t="str">
        <f t="shared" si="118"/>
        <v/>
      </c>
      <c r="BC143" s="537"/>
      <c r="BD143" s="537" t="str">
        <f t="shared" si="119"/>
        <v/>
      </c>
      <c r="BE143" s="536"/>
      <c r="BF143" s="141"/>
      <c r="BG143" s="211"/>
      <c r="BH143" s="211" t="str">
        <f t="shared" si="120"/>
        <v/>
      </c>
      <c r="BI143" s="537" t="str">
        <f t="shared" si="121"/>
        <v/>
      </c>
      <c r="BJ143" s="537" t="str">
        <f t="shared" si="122"/>
        <v/>
      </c>
      <c r="BK143" s="538" t="str">
        <f t="shared" si="123"/>
        <v/>
      </c>
      <c r="BL143" s="539"/>
      <c r="BM143" s="141"/>
      <c r="BN143" s="486"/>
      <c r="BO143" s="501" t="e">
        <f t="shared" si="124"/>
        <v>#VALUE!</v>
      </c>
      <c r="BP143" s="537" t="str">
        <f t="shared" si="125"/>
        <v/>
      </c>
      <c r="BQ143" s="537" t="str">
        <f t="shared" si="126"/>
        <v/>
      </c>
      <c r="BR143" s="537" t="str">
        <f t="shared" si="127"/>
        <v/>
      </c>
      <c r="BS143" s="536"/>
      <c r="BT143" s="141"/>
      <c r="BU143" s="211"/>
      <c r="BV143" s="211" t="str">
        <f t="shared" si="128"/>
        <v/>
      </c>
      <c r="BW143" s="537" t="str">
        <f t="shared" si="129"/>
        <v/>
      </c>
      <c r="BX143" s="537" t="str">
        <f t="shared" si="130"/>
        <v/>
      </c>
      <c r="BY143" s="538" t="str">
        <f t="shared" si="131"/>
        <v/>
      </c>
      <c r="BZ143" s="539"/>
      <c r="CA143" s="141"/>
      <c r="CB143" s="486"/>
      <c r="CC143" s="483" t="str">
        <f t="shared" si="132"/>
        <v/>
      </c>
      <c r="CD143" s="153" t="str">
        <f t="shared" si="133"/>
        <v/>
      </c>
      <c r="CE143" s="153" t="str">
        <f t="shared" si="134"/>
        <v/>
      </c>
      <c r="CF143" s="153" t="str">
        <f t="shared" si="135"/>
        <v/>
      </c>
    </row>
    <row r="144" spans="1:84" ht="29.45" customHeight="1" x14ac:dyDescent="0.25">
      <c r="A144" s="354" t="str">
        <f>'N-Bedarf AL'!A144</f>
        <v/>
      </c>
      <c r="B144" s="354" t="str">
        <f>IF('N-Bedarf AL'!B144="","",'N-Bedarf AL'!B144)</f>
        <v/>
      </c>
      <c r="C144" s="305" t="str">
        <f>IF('N-Bedarf AL'!D144="","",'N-Bedarf AL'!D144)</f>
        <v/>
      </c>
      <c r="D144" s="32" t="str">
        <f>IF('N-Bedarf AL'!C144="","",'N-Bedarf AL'!C144)</f>
        <v/>
      </c>
      <c r="E144" s="32" t="str">
        <f>IF('N-Bedarf AL'!T144="","",'N-Bedarf AL'!T144)</f>
        <v/>
      </c>
      <c r="F144" s="32" t="str">
        <f>IF('P-Bedarf AL'!V146="","",'P-Bedarf AL'!V146)</f>
        <v/>
      </c>
      <c r="G144" s="32" t="str">
        <f>IF('P-Bedarf AL'!AB146="","",'P-Bedarf AL'!AB146)</f>
        <v/>
      </c>
      <c r="H144" s="345" t="str">
        <f t="shared" si="136"/>
        <v/>
      </c>
      <c r="I144" s="345" t="str">
        <f t="shared" si="137"/>
        <v/>
      </c>
      <c r="J144" s="345" t="str">
        <f t="shared" si="138"/>
        <v/>
      </c>
      <c r="K144" s="321">
        <f t="shared" si="139"/>
        <v>0</v>
      </c>
      <c r="L144" s="321">
        <f t="shared" si="140"/>
        <v>0</v>
      </c>
      <c r="M144" s="321">
        <f t="shared" si="141"/>
        <v>0</v>
      </c>
      <c r="N144" s="321" t="str">
        <f t="shared" si="142"/>
        <v/>
      </c>
      <c r="O144" s="321" t="str">
        <f t="shared" si="143"/>
        <v/>
      </c>
      <c r="P144" s="321" t="str">
        <f t="shared" si="144"/>
        <v/>
      </c>
      <c r="Q144" s="490" t="str">
        <f t="shared" si="98"/>
        <v/>
      </c>
      <c r="R144" s="539"/>
      <c r="S144" s="141"/>
      <c r="T144" s="486"/>
      <c r="U144" s="501" t="str">
        <f t="shared" si="99"/>
        <v/>
      </c>
      <c r="V144" s="537" t="str">
        <f t="shared" si="100"/>
        <v/>
      </c>
      <c r="W144" s="537" t="str">
        <f t="shared" si="145"/>
        <v/>
      </c>
      <c r="X144" s="537" t="str">
        <f t="shared" si="101"/>
        <v/>
      </c>
      <c r="Y144" s="537" t="str">
        <f t="shared" si="102"/>
        <v/>
      </c>
      <c r="Z144" s="536"/>
      <c r="AA144" s="141"/>
      <c r="AB144" s="211"/>
      <c r="AC144" s="212" t="str">
        <f t="shared" si="103"/>
        <v/>
      </c>
      <c r="AD144" s="537" t="str">
        <f t="shared" si="104"/>
        <v/>
      </c>
      <c r="AE144" s="537" t="str">
        <f t="shared" si="105"/>
        <v/>
      </c>
      <c r="AF144" s="537" t="str">
        <f t="shared" si="106"/>
        <v/>
      </c>
      <c r="AG144" s="538" t="str">
        <f t="shared" si="107"/>
        <v/>
      </c>
      <c r="AH144" s="539"/>
      <c r="AI144" s="141"/>
      <c r="AJ144" s="486"/>
      <c r="AK144" s="507">
        <f t="shared" si="108"/>
        <v>0</v>
      </c>
      <c r="AL144" s="537" t="str">
        <f t="shared" si="109"/>
        <v/>
      </c>
      <c r="AM144" s="537" t="str">
        <f t="shared" si="110"/>
        <v/>
      </c>
      <c r="AN144" s="537" t="str">
        <f t="shared" si="111"/>
        <v/>
      </c>
      <c r="AO144" s="537" t="str">
        <f t="shared" si="112"/>
        <v/>
      </c>
      <c r="AP144" s="541" t="str">
        <f t="shared" si="146"/>
        <v/>
      </c>
      <c r="AQ144" s="536"/>
      <c r="AR144" s="141"/>
      <c r="AS144" s="211"/>
      <c r="AT144" s="211" t="str">
        <f t="shared" si="113"/>
        <v/>
      </c>
      <c r="AU144" s="537" t="str">
        <f t="shared" si="114"/>
        <v/>
      </c>
      <c r="AV144" s="537" t="str">
        <f t="shared" si="115"/>
        <v/>
      </c>
      <c r="AW144" s="538" t="str">
        <f t="shared" si="116"/>
        <v/>
      </c>
      <c r="AX144" s="539"/>
      <c r="AY144" s="141"/>
      <c r="AZ144" s="486"/>
      <c r="BA144" s="501" t="str">
        <f t="shared" si="117"/>
        <v/>
      </c>
      <c r="BB144" s="537" t="str">
        <f t="shared" si="118"/>
        <v/>
      </c>
      <c r="BC144" s="537"/>
      <c r="BD144" s="537" t="str">
        <f t="shared" si="119"/>
        <v/>
      </c>
      <c r="BE144" s="536"/>
      <c r="BF144" s="141"/>
      <c r="BG144" s="211"/>
      <c r="BH144" s="211" t="str">
        <f t="shared" si="120"/>
        <v/>
      </c>
      <c r="BI144" s="537" t="str">
        <f t="shared" si="121"/>
        <v/>
      </c>
      <c r="BJ144" s="537" t="str">
        <f t="shared" si="122"/>
        <v/>
      </c>
      <c r="BK144" s="538" t="str">
        <f t="shared" si="123"/>
        <v/>
      </c>
      <c r="BL144" s="539"/>
      <c r="BM144" s="141"/>
      <c r="BN144" s="486"/>
      <c r="BO144" s="501" t="e">
        <f t="shared" si="124"/>
        <v>#VALUE!</v>
      </c>
      <c r="BP144" s="537" t="str">
        <f t="shared" si="125"/>
        <v/>
      </c>
      <c r="BQ144" s="537" t="str">
        <f t="shared" si="126"/>
        <v/>
      </c>
      <c r="BR144" s="537" t="str">
        <f t="shared" si="127"/>
        <v/>
      </c>
      <c r="BS144" s="536"/>
      <c r="BT144" s="141"/>
      <c r="BU144" s="211"/>
      <c r="BV144" s="211" t="str">
        <f t="shared" si="128"/>
        <v/>
      </c>
      <c r="BW144" s="537" t="str">
        <f t="shared" si="129"/>
        <v/>
      </c>
      <c r="BX144" s="537" t="str">
        <f t="shared" si="130"/>
        <v/>
      </c>
      <c r="BY144" s="538" t="str">
        <f t="shared" si="131"/>
        <v/>
      </c>
      <c r="BZ144" s="539"/>
      <c r="CA144" s="141"/>
      <c r="CB144" s="486"/>
      <c r="CC144" s="483" t="str">
        <f t="shared" si="132"/>
        <v/>
      </c>
      <c r="CD144" s="153" t="str">
        <f t="shared" si="133"/>
        <v/>
      </c>
      <c r="CE144" s="153" t="str">
        <f t="shared" si="134"/>
        <v/>
      </c>
      <c r="CF144" s="153" t="str">
        <f t="shared" si="135"/>
        <v/>
      </c>
    </row>
    <row r="145" spans="1:84" ht="29.45" customHeight="1" x14ac:dyDescent="0.25">
      <c r="A145" s="354" t="str">
        <f>'N-Bedarf AL'!A145</f>
        <v/>
      </c>
      <c r="B145" s="354" t="str">
        <f>IF('N-Bedarf AL'!B145="","",'N-Bedarf AL'!B145)</f>
        <v/>
      </c>
      <c r="C145" s="305" t="str">
        <f>IF('N-Bedarf AL'!D145="","",'N-Bedarf AL'!D145)</f>
        <v/>
      </c>
      <c r="D145" s="32" t="str">
        <f>IF('N-Bedarf AL'!C145="","",'N-Bedarf AL'!C145)</f>
        <v/>
      </c>
      <c r="E145" s="32" t="str">
        <f>IF('N-Bedarf AL'!T145="","",'N-Bedarf AL'!T145)</f>
        <v/>
      </c>
      <c r="F145" s="32" t="str">
        <f>IF('P-Bedarf AL'!V147="","",'P-Bedarf AL'!V147)</f>
        <v/>
      </c>
      <c r="G145" s="32" t="str">
        <f>IF('P-Bedarf AL'!AB147="","",'P-Bedarf AL'!AB147)</f>
        <v/>
      </c>
      <c r="H145" s="345" t="str">
        <f t="shared" si="136"/>
        <v/>
      </c>
      <c r="I145" s="345" t="str">
        <f t="shared" si="137"/>
        <v/>
      </c>
      <c r="J145" s="345" t="str">
        <f t="shared" si="138"/>
        <v/>
      </c>
      <c r="K145" s="321">
        <f t="shared" si="139"/>
        <v>0</v>
      </c>
      <c r="L145" s="321">
        <f t="shared" si="140"/>
        <v>0</v>
      </c>
      <c r="M145" s="321">
        <f t="shared" si="141"/>
        <v>0</v>
      </c>
      <c r="N145" s="321" t="str">
        <f t="shared" si="142"/>
        <v/>
      </c>
      <c r="O145" s="321" t="str">
        <f t="shared" si="143"/>
        <v/>
      </c>
      <c r="P145" s="321" t="str">
        <f t="shared" si="144"/>
        <v/>
      </c>
      <c r="Q145" s="490" t="str">
        <f t="shared" si="98"/>
        <v/>
      </c>
      <c r="R145" s="539"/>
      <c r="S145" s="141"/>
      <c r="T145" s="486"/>
      <c r="U145" s="501" t="str">
        <f t="shared" si="99"/>
        <v/>
      </c>
      <c r="V145" s="537" t="str">
        <f t="shared" si="100"/>
        <v/>
      </c>
      <c r="W145" s="537" t="str">
        <f t="shared" si="145"/>
        <v/>
      </c>
      <c r="X145" s="537" t="str">
        <f t="shared" si="101"/>
        <v/>
      </c>
      <c r="Y145" s="537" t="str">
        <f t="shared" si="102"/>
        <v/>
      </c>
      <c r="Z145" s="536"/>
      <c r="AA145" s="141"/>
      <c r="AB145" s="211"/>
      <c r="AC145" s="212" t="str">
        <f t="shared" si="103"/>
        <v/>
      </c>
      <c r="AD145" s="537" t="str">
        <f t="shared" si="104"/>
        <v/>
      </c>
      <c r="AE145" s="537" t="str">
        <f t="shared" si="105"/>
        <v/>
      </c>
      <c r="AF145" s="537" t="str">
        <f t="shared" si="106"/>
        <v/>
      </c>
      <c r="AG145" s="538" t="str">
        <f t="shared" si="107"/>
        <v/>
      </c>
      <c r="AH145" s="539"/>
      <c r="AI145" s="141"/>
      <c r="AJ145" s="486"/>
      <c r="AK145" s="507">
        <f t="shared" si="108"/>
        <v>0</v>
      </c>
      <c r="AL145" s="537" t="str">
        <f t="shared" si="109"/>
        <v/>
      </c>
      <c r="AM145" s="537" t="str">
        <f t="shared" si="110"/>
        <v/>
      </c>
      <c r="AN145" s="537" t="str">
        <f t="shared" si="111"/>
        <v/>
      </c>
      <c r="AO145" s="537" t="str">
        <f t="shared" si="112"/>
        <v/>
      </c>
      <c r="AP145" s="541" t="str">
        <f t="shared" si="146"/>
        <v/>
      </c>
      <c r="AQ145" s="536"/>
      <c r="AR145" s="141"/>
      <c r="AS145" s="211"/>
      <c r="AT145" s="211" t="str">
        <f t="shared" si="113"/>
        <v/>
      </c>
      <c r="AU145" s="537" t="str">
        <f t="shared" si="114"/>
        <v/>
      </c>
      <c r="AV145" s="537" t="str">
        <f t="shared" si="115"/>
        <v/>
      </c>
      <c r="AW145" s="538" t="str">
        <f t="shared" si="116"/>
        <v/>
      </c>
      <c r="AX145" s="539"/>
      <c r="AY145" s="141"/>
      <c r="AZ145" s="486"/>
      <c r="BA145" s="501" t="str">
        <f t="shared" si="117"/>
        <v/>
      </c>
      <c r="BB145" s="537" t="str">
        <f t="shared" si="118"/>
        <v/>
      </c>
      <c r="BC145" s="537"/>
      <c r="BD145" s="537" t="str">
        <f t="shared" si="119"/>
        <v/>
      </c>
      <c r="BE145" s="536"/>
      <c r="BF145" s="141"/>
      <c r="BG145" s="211"/>
      <c r="BH145" s="211" t="str">
        <f t="shared" si="120"/>
        <v/>
      </c>
      <c r="BI145" s="537" t="str">
        <f t="shared" si="121"/>
        <v/>
      </c>
      <c r="BJ145" s="537" t="str">
        <f t="shared" si="122"/>
        <v/>
      </c>
      <c r="BK145" s="538" t="str">
        <f t="shared" si="123"/>
        <v/>
      </c>
      <c r="BL145" s="539"/>
      <c r="BM145" s="141"/>
      <c r="BN145" s="486"/>
      <c r="BO145" s="501" t="e">
        <f t="shared" si="124"/>
        <v>#VALUE!</v>
      </c>
      <c r="BP145" s="537" t="str">
        <f t="shared" si="125"/>
        <v/>
      </c>
      <c r="BQ145" s="537" t="str">
        <f t="shared" si="126"/>
        <v/>
      </c>
      <c r="BR145" s="537" t="str">
        <f t="shared" si="127"/>
        <v/>
      </c>
      <c r="BS145" s="536"/>
      <c r="BT145" s="141"/>
      <c r="BU145" s="211"/>
      <c r="BV145" s="211" t="str">
        <f t="shared" si="128"/>
        <v/>
      </c>
      <c r="BW145" s="537" t="str">
        <f t="shared" si="129"/>
        <v/>
      </c>
      <c r="BX145" s="537" t="str">
        <f t="shared" si="130"/>
        <v/>
      </c>
      <c r="BY145" s="538" t="str">
        <f t="shared" si="131"/>
        <v/>
      </c>
      <c r="BZ145" s="539"/>
      <c r="CA145" s="141"/>
      <c r="CB145" s="486"/>
      <c r="CC145" s="483" t="str">
        <f t="shared" si="132"/>
        <v/>
      </c>
      <c r="CD145" s="153" t="str">
        <f t="shared" si="133"/>
        <v/>
      </c>
      <c r="CE145" s="153" t="str">
        <f t="shared" si="134"/>
        <v/>
      </c>
      <c r="CF145" s="153" t="str">
        <f t="shared" si="135"/>
        <v/>
      </c>
    </row>
    <row r="146" spans="1:84" ht="29.45" customHeight="1" x14ac:dyDescent="0.25">
      <c r="A146" s="354" t="str">
        <f>'N-Bedarf AL'!A146</f>
        <v/>
      </c>
      <c r="B146" s="354" t="str">
        <f>IF('N-Bedarf AL'!B146="","",'N-Bedarf AL'!B146)</f>
        <v/>
      </c>
      <c r="C146" s="305" t="str">
        <f>IF('N-Bedarf AL'!D146="","",'N-Bedarf AL'!D146)</f>
        <v/>
      </c>
      <c r="D146" s="32" t="str">
        <f>IF('N-Bedarf AL'!C146="","",'N-Bedarf AL'!C146)</f>
        <v/>
      </c>
      <c r="E146" s="32" t="str">
        <f>IF('N-Bedarf AL'!T146="","",'N-Bedarf AL'!T146)</f>
        <v/>
      </c>
      <c r="F146" s="32" t="str">
        <f>IF('P-Bedarf AL'!V148="","",'P-Bedarf AL'!V148)</f>
        <v/>
      </c>
      <c r="G146" s="32" t="str">
        <f>IF('P-Bedarf AL'!AB148="","",'P-Bedarf AL'!AB148)</f>
        <v/>
      </c>
      <c r="H146" s="345" t="str">
        <f t="shared" si="136"/>
        <v/>
      </c>
      <c r="I146" s="345" t="str">
        <f t="shared" si="137"/>
        <v/>
      </c>
      <c r="J146" s="345" t="str">
        <f t="shared" si="138"/>
        <v/>
      </c>
      <c r="K146" s="321">
        <f t="shared" si="139"/>
        <v>0</v>
      </c>
      <c r="L146" s="321">
        <f t="shared" si="140"/>
        <v>0</v>
      </c>
      <c r="M146" s="321">
        <f t="shared" si="141"/>
        <v>0</v>
      </c>
      <c r="N146" s="321" t="str">
        <f t="shared" si="142"/>
        <v/>
      </c>
      <c r="O146" s="321" t="str">
        <f t="shared" si="143"/>
        <v/>
      </c>
      <c r="P146" s="321" t="str">
        <f t="shared" si="144"/>
        <v/>
      </c>
      <c r="Q146" s="490" t="str">
        <f t="shared" si="98"/>
        <v/>
      </c>
      <c r="R146" s="539"/>
      <c r="S146" s="141"/>
      <c r="T146" s="486"/>
      <c r="U146" s="501" t="str">
        <f t="shared" si="99"/>
        <v/>
      </c>
      <c r="V146" s="537" t="str">
        <f t="shared" si="100"/>
        <v/>
      </c>
      <c r="W146" s="537" t="str">
        <f t="shared" si="145"/>
        <v/>
      </c>
      <c r="X146" s="537" t="str">
        <f t="shared" si="101"/>
        <v/>
      </c>
      <c r="Y146" s="537" t="str">
        <f t="shared" si="102"/>
        <v/>
      </c>
      <c r="Z146" s="536"/>
      <c r="AA146" s="141"/>
      <c r="AB146" s="211"/>
      <c r="AC146" s="212" t="str">
        <f t="shared" si="103"/>
        <v/>
      </c>
      <c r="AD146" s="537" t="str">
        <f t="shared" si="104"/>
        <v/>
      </c>
      <c r="AE146" s="537" t="str">
        <f t="shared" si="105"/>
        <v/>
      </c>
      <c r="AF146" s="537" t="str">
        <f t="shared" si="106"/>
        <v/>
      </c>
      <c r="AG146" s="538" t="str">
        <f t="shared" si="107"/>
        <v/>
      </c>
      <c r="AH146" s="539"/>
      <c r="AI146" s="141"/>
      <c r="AJ146" s="486"/>
      <c r="AK146" s="507">
        <f t="shared" si="108"/>
        <v>0</v>
      </c>
      <c r="AL146" s="537" t="str">
        <f t="shared" si="109"/>
        <v/>
      </c>
      <c r="AM146" s="537" t="str">
        <f t="shared" si="110"/>
        <v/>
      </c>
      <c r="AN146" s="537" t="str">
        <f t="shared" si="111"/>
        <v/>
      </c>
      <c r="AO146" s="537" t="str">
        <f t="shared" si="112"/>
        <v/>
      </c>
      <c r="AP146" s="541" t="str">
        <f t="shared" si="146"/>
        <v/>
      </c>
      <c r="AQ146" s="536"/>
      <c r="AR146" s="141"/>
      <c r="AS146" s="211"/>
      <c r="AT146" s="211" t="str">
        <f t="shared" si="113"/>
        <v/>
      </c>
      <c r="AU146" s="537" t="str">
        <f t="shared" si="114"/>
        <v/>
      </c>
      <c r="AV146" s="537" t="str">
        <f t="shared" si="115"/>
        <v/>
      </c>
      <c r="AW146" s="538" t="str">
        <f t="shared" si="116"/>
        <v/>
      </c>
      <c r="AX146" s="539"/>
      <c r="AY146" s="141"/>
      <c r="AZ146" s="486"/>
      <c r="BA146" s="501" t="str">
        <f t="shared" si="117"/>
        <v/>
      </c>
      <c r="BB146" s="537" t="str">
        <f t="shared" si="118"/>
        <v/>
      </c>
      <c r="BC146" s="537"/>
      <c r="BD146" s="537" t="str">
        <f t="shared" si="119"/>
        <v/>
      </c>
      <c r="BE146" s="536"/>
      <c r="BF146" s="141"/>
      <c r="BG146" s="211"/>
      <c r="BH146" s="211" t="str">
        <f t="shared" si="120"/>
        <v/>
      </c>
      <c r="BI146" s="537" t="str">
        <f t="shared" si="121"/>
        <v/>
      </c>
      <c r="BJ146" s="537" t="str">
        <f t="shared" si="122"/>
        <v/>
      </c>
      <c r="BK146" s="538" t="str">
        <f t="shared" si="123"/>
        <v/>
      </c>
      <c r="BL146" s="539"/>
      <c r="BM146" s="141"/>
      <c r="BN146" s="486"/>
      <c r="BO146" s="501" t="e">
        <f t="shared" si="124"/>
        <v>#VALUE!</v>
      </c>
      <c r="BP146" s="537" t="str">
        <f t="shared" si="125"/>
        <v/>
      </c>
      <c r="BQ146" s="537" t="str">
        <f t="shared" si="126"/>
        <v/>
      </c>
      <c r="BR146" s="537" t="str">
        <f t="shared" si="127"/>
        <v/>
      </c>
      <c r="BS146" s="536"/>
      <c r="BT146" s="141"/>
      <c r="BU146" s="211"/>
      <c r="BV146" s="211" t="str">
        <f t="shared" si="128"/>
        <v/>
      </c>
      <c r="BW146" s="537" t="str">
        <f t="shared" si="129"/>
        <v/>
      </c>
      <c r="BX146" s="537" t="str">
        <f t="shared" si="130"/>
        <v/>
      </c>
      <c r="BY146" s="538" t="str">
        <f t="shared" si="131"/>
        <v/>
      </c>
      <c r="BZ146" s="539"/>
      <c r="CA146" s="141"/>
      <c r="CB146" s="486"/>
      <c r="CC146" s="483" t="str">
        <f t="shared" si="132"/>
        <v/>
      </c>
      <c r="CD146" s="153" t="str">
        <f t="shared" si="133"/>
        <v/>
      </c>
      <c r="CE146" s="153" t="str">
        <f t="shared" si="134"/>
        <v/>
      </c>
      <c r="CF146" s="153" t="str">
        <f t="shared" si="135"/>
        <v/>
      </c>
    </row>
    <row r="147" spans="1:84" ht="29.45" customHeight="1" x14ac:dyDescent="0.25">
      <c r="A147" s="354" t="str">
        <f>'N-Bedarf AL'!A147</f>
        <v/>
      </c>
      <c r="B147" s="354" t="str">
        <f>IF('N-Bedarf AL'!B147="","",'N-Bedarf AL'!B147)</f>
        <v/>
      </c>
      <c r="C147" s="305" t="str">
        <f>IF('N-Bedarf AL'!D147="","",'N-Bedarf AL'!D147)</f>
        <v/>
      </c>
      <c r="D147" s="32" t="str">
        <f>IF('N-Bedarf AL'!C147="","",'N-Bedarf AL'!C147)</f>
        <v/>
      </c>
      <c r="E147" s="32" t="str">
        <f>IF('N-Bedarf AL'!T147="","",'N-Bedarf AL'!T147)</f>
        <v/>
      </c>
      <c r="F147" s="32" t="str">
        <f>IF('P-Bedarf AL'!V149="","",'P-Bedarf AL'!V149)</f>
        <v/>
      </c>
      <c r="G147" s="32" t="str">
        <f>IF('P-Bedarf AL'!AB149="","",'P-Bedarf AL'!AB149)</f>
        <v/>
      </c>
      <c r="H147" s="345" t="str">
        <f t="shared" si="136"/>
        <v/>
      </c>
      <c r="I147" s="345" t="str">
        <f t="shared" si="137"/>
        <v/>
      </c>
      <c r="J147" s="345" t="str">
        <f t="shared" si="138"/>
        <v/>
      </c>
      <c r="K147" s="321">
        <f t="shared" si="139"/>
        <v>0</v>
      </c>
      <c r="L147" s="321">
        <f t="shared" si="140"/>
        <v>0</v>
      </c>
      <c r="M147" s="321">
        <f t="shared" si="141"/>
        <v>0</v>
      </c>
      <c r="N147" s="321" t="str">
        <f t="shared" si="142"/>
        <v/>
      </c>
      <c r="O147" s="321" t="str">
        <f t="shared" si="143"/>
        <v/>
      </c>
      <c r="P147" s="321" t="str">
        <f t="shared" si="144"/>
        <v/>
      </c>
      <c r="Q147" s="490" t="str">
        <f t="shared" si="98"/>
        <v/>
      </c>
      <c r="R147" s="539"/>
      <c r="S147" s="141"/>
      <c r="T147" s="486"/>
      <c r="U147" s="501" t="str">
        <f t="shared" si="99"/>
        <v/>
      </c>
      <c r="V147" s="537" t="str">
        <f t="shared" si="100"/>
        <v/>
      </c>
      <c r="W147" s="537" t="str">
        <f t="shared" si="145"/>
        <v/>
      </c>
      <c r="X147" s="537" t="str">
        <f t="shared" si="101"/>
        <v/>
      </c>
      <c r="Y147" s="537" t="str">
        <f t="shared" si="102"/>
        <v/>
      </c>
      <c r="Z147" s="536"/>
      <c r="AA147" s="141"/>
      <c r="AB147" s="211"/>
      <c r="AC147" s="212" t="str">
        <f t="shared" si="103"/>
        <v/>
      </c>
      <c r="AD147" s="537" t="str">
        <f t="shared" si="104"/>
        <v/>
      </c>
      <c r="AE147" s="537" t="str">
        <f t="shared" si="105"/>
        <v/>
      </c>
      <c r="AF147" s="537" t="str">
        <f t="shared" si="106"/>
        <v/>
      </c>
      <c r="AG147" s="538" t="str">
        <f t="shared" si="107"/>
        <v/>
      </c>
      <c r="AH147" s="539"/>
      <c r="AI147" s="141"/>
      <c r="AJ147" s="486"/>
      <c r="AK147" s="507">
        <f t="shared" si="108"/>
        <v>0</v>
      </c>
      <c r="AL147" s="537" t="str">
        <f t="shared" si="109"/>
        <v/>
      </c>
      <c r="AM147" s="537" t="str">
        <f t="shared" si="110"/>
        <v/>
      </c>
      <c r="AN147" s="537" t="str">
        <f t="shared" si="111"/>
        <v/>
      </c>
      <c r="AO147" s="537" t="str">
        <f t="shared" si="112"/>
        <v/>
      </c>
      <c r="AP147" s="541" t="str">
        <f t="shared" si="146"/>
        <v/>
      </c>
      <c r="AQ147" s="536"/>
      <c r="AR147" s="141"/>
      <c r="AS147" s="211"/>
      <c r="AT147" s="211" t="str">
        <f t="shared" si="113"/>
        <v/>
      </c>
      <c r="AU147" s="537" t="str">
        <f t="shared" si="114"/>
        <v/>
      </c>
      <c r="AV147" s="537" t="str">
        <f t="shared" si="115"/>
        <v/>
      </c>
      <c r="AW147" s="538" t="str">
        <f t="shared" si="116"/>
        <v/>
      </c>
      <c r="AX147" s="539"/>
      <c r="AY147" s="141"/>
      <c r="AZ147" s="486"/>
      <c r="BA147" s="501" t="str">
        <f t="shared" si="117"/>
        <v/>
      </c>
      <c r="BB147" s="537" t="str">
        <f t="shared" si="118"/>
        <v/>
      </c>
      <c r="BC147" s="537"/>
      <c r="BD147" s="537" t="str">
        <f t="shared" si="119"/>
        <v/>
      </c>
      <c r="BE147" s="536"/>
      <c r="BF147" s="141"/>
      <c r="BG147" s="211"/>
      <c r="BH147" s="211" t="str">
        <f t="shared" si="120"/>
        <v/>
      </c>
      <c r="BI147" s="537" t="str">
        <f t="shared" si="121"/>
        <v/>
      </c>
      <c r="BJ147" s="537" t="str">
        <f t="shared" si="122"/>
        <v/>
      </c>
      <c r="BK147" s="538" t="str">
        <f t="shared" si="123"/>
        <v/>
      </c>
      <c r="BL147" s="539"/>
      <c r="BM147" s="141"/>
      <c r="BN147" s="486"/>
      <c r="BO147" s="501" t="e">
        <f t="shared" si="124"/>
        <v>#VALUE!</v>
      </c>
      <c r="BP147" s="537" t="str">
        <f t="shared" si="125"/>
        <v/>
      </c>
      <c r="BQ147" s="537" t="str">
        <f t="shared" si="126"/>
        <v/>
      </c>
      <c r="BR147" s="537" t="str">
        <f t="shared" si="127"/>
        <v/>
      </c>
      <c r="BS147" s="536"/>
      <c r="BT147" s="141"/>
      <c r="BU147" s="211"/>
      <c r="BV147" s="211" t="str">
        <f t="shared" si="128"/>
        <v/>
      </c>
      <c r="BW147" s="537" t="str">
        <f t="shared" si="129"/>
        <v/>
      </c>
      <c r="BX147" s="537" t="str">
        <f t="shared" si="130"/>
        <v/>
      </c>
      <c r="BY147" s="538" t="str">
        <f t="shared" si="131"/>
        <v/>
      </c>
      <c r="BZ147" s="539"/>
      <c r="CA147" s="141"/>
      <c r="CB147" s="486"/>
      <c r="CC147" s="483" t="str">
        <f t="shared" si="132"/>
        <v/>
      </c>
      <c r="CD147" s="153" t="str">
        <f t="shared" si="133"/>
        <v/>
      </c>
      <c r="CE147" s="153" t="str">
        <f t="shared" si="134"/>
        <v/>
      </c>
      <c r="CF147" s="153" t="str">
        <f t="shared" si="135"/>
        <v/>
      </c>
    </row>
    <row r="148" spans="1:84" ht="29.45" customHeight="1" x14ac:dyDescent="0.25">
      <c r="A148" s="354" t="str">
        <f>'N-Bedarf AL'!A148</f>
        <v/>
      </c>
      <c r="B148" s="354" t="str">
        <f>IF('N-Bedarf AL'!B148="","",'N-Bedarf AL'!B148)</f>
        <v/>
      </c>
      <c r="C148" s="305" t="str">
        <f>IF('N-Bedarf AL'!D148="","",'N-Bedarf AL'!D148)</f>
        <v/>
      </c>
      <c r="D148" s="32" t="str">
        <f>IF('N-Bedarf AL'!C148="","",'N-Bedarf AL'!C148)</f>
        <v/>
      </c>
      <c r="E148" s="32" t="str">
        <f>IF('N-Bedarf AL'!T148="","",'N-Bedarf AL'!T148)</f>
        <v/>
      </c>
      <c r="F148" s="32" t="str">
        <f>IF('P-Bedarf AL'!V150="","",'P-Bedarf AL'!V150)</f>
        <v/>
      </c>
      <c r="G148" s="32" t="str">
        <f>IF('P-Bedarf AL'!AB150="","",'P-Bedarf AL'!AB150)</f>
        <v/>
      </c>
      <c r="H148" s="345" t="str">
        <f t="shared" si="136"/>
        <v/>
      </c>
      <c r="I148" s="345" t="str">
        <f t="shared" si="137"/>
        <v/>
      </c>
      <c r="J148" s="345" t="str">
        <f t="shared" si="138"/>
        <v/>
      </c>
      <c r="K148" s="321">
        <f t="shared" si="139"/>
        <v>0</v>
      </c>
      <c r="L148" s="321">
        <f t="shared" si="140"/>
        <v>0</v>
      </c>
      <c r="M148" s="321">
        <f t="shared" si="141"/>
        <v>0</v>
      </c>
      <c r="N148" s="321" t="str">
        <f t="shared" si="142"/>
        <v/>
      </c>
      <c r="O148" s="321" t="str">
        <f t="shared" si="143"/>
        <v/>
      </c>
      <c r="P148" s="321" t="str">
        <f t="shared" si="144"/>
        <v/>
      </c>
      <c r="Q148" s="490" t="str">
        <f t="shared" si="98"/>
        <v/>
      </c>
      <c r="R148" s="539"/>
      <c r="S148" s="141"/>
      <c r="T148" s="486"/>
      <c r="U148" s="501" t="str">
        <f t="shared" si="99"/>
        <v/>
      </c>
      <c r="V148" s="537" t="str">
        <f t="shared" si="100"/>
        <v/>
      </c>
      <c r="W148" s="537" t="str">
        <f t="shared" si="145"/>
        <v/>
      </c>
      <c r="X148" s="537" t="str">
        <f t="shared" si="101"/>
        <v/>
      </c>
      <c r="Y148" s="537" t="str">
        <f t="shared" si="102"/>
        <v/>
      </c>
      <c r="Z148" s="536"/>
      <c r="AA148" s="141"/>
      <c r="AB148" s="211"/>
      <c r="AC148" s="212" t="str">
        <f t="shared" si="103"/>
        <v/>
      </c>
      <c r="AD148" s="537" t="str">
        <f t="shared" si="104"/>
        <v/>
      </c>
      <c r="AE148" s="537" t="str">
        <f t="shared" si="105"/>
        <v/>
      </c>
      <c r="AF148" s="537" t="str">
        <f t="shared" si="106"/>
        <v/>
      </c>
      <c r="AG148" s="538" t="str">
        <f t="shared" si="107"/>
        <v/>
      </c>
      <c r="AH148" s="539"/>
      <c r="AI148" s="141"/>
      <c r="AJ148" s="486"/>
      <c r="AK148" s="507">
        <f t="shared" si="108"/>
        <v>0</v>
      </c>
      <c r="AL148" s="537" t="str">
        <f t="shared" si="109"/>
        <v/>
      </c>
      <c r="AM148" s="537" t="str">
        <f t="shared" si="110"/>
        <v/>
      </c>
      <c r="AN148" s="537" t="str">
        <f t="shared" si="111"/>
        <v/>
      </c>
      <c r="AO148" s="537" t="str">
        <f t="shared" si="112"/>
        <v/>
      </c>
      <c r="AP148" s="541" t="str">
        <f t="shared" si="146"/>
        <v/>
      </c>
      <c r="AQ148" s="536"/>
      <c r="AR148" s="141"/>
      <c r="AS148" s="211"/>
      <c r="AT148" s="211" t="str">
        <f t="shared" si="113"/>
        <v/>
      </c>
      <c r="AU148" s="537" t="str">
        <f t="shared" si="114"/>
        <v/>
      </c>
      <c r="AV148" s="537" t="str">
        <f t="shared" si="115"/>
        <v/>
      </c>
      <c r="AW148" s="538" t="str">
        <f t="shared" si="116"/>
        <v/>
      </c>
      <c r="AX148" s="539"/>
      <c r="AY148" s="141"/>
      <c r="AZ148" s="486"/>
      <c r="BA148" s="501" t="str">
        <f t="shared" si="117"/>
        <v/>
      </c>
      <c r="BB148" s="537" t="str">
        <f t="shared" si="118"/>
        <v/>
      </c>
      <c r="BC148" s="537"/>
      <c r="BD148" s="537" t="str">
        <f t="shared" si="119"/>
        <v/>
      </c>
      <c r="BE148" s="536"/>
      <c r="BF148" s="141"/>
      <c r="BG148" s="211"/>
      <c r="BH148" s="211" t="str">
        <f t="shared" si="120"/>
        <v/>
      </c>
      <c r="BI148" s="537" t="str">
        <f t="shared" si="121"/>
        <v/>
      </c>
      <c r="BJ148" s="537" t="str">
        <f t="shared" si="122"/>
        <v/>
      </c>
      <c r="BK148" s="538" t="str">
        <f t="shared" si="123"/>
        <v/>
      </c>
      <c r="BL148" s="539"/>
      <c r="BM148" s="141"/>
      <c r="BN148" s="486"/>
      <c r="BO148" s="501" t="e">
        <f t="shared" si="124"/>
        <v>#VALUE!</v>
      </c>
      <c r="BP148" s="537" t="str">
        <f t="shared" si="125"/>
        <v/>
      </c>
      <c r="BQ148" s="537" t="str">
        <f t="shared" si="126"/>
        <v/>
      </c>
      <c r="BR148" s="537" t="str">
        <f t="shared" si="127"/>
        <v/>
      </c>
      <c r="BS148" s="536"/>
      <c r="BT148" s="141"/>
      <c r="BU148" s="211"/>
      <c r="BV148" s="211" t="str">
        <f t="shared" si="128"/>
        <v/>
      </c>
      <c r="BW148" s="537" t="str">
        <f t="shared" si="129"/>
        <v/>
      </c>
      <c r="BX148" s="537" t="str">
        <f t="shared" si="130"/>
        <v/>
      </c>
      <c r="BY148" s="538" t="str">
        <f t="shared" si="131"/>
        <v/>
      </c>
      <c r="BZ148" s="539"/>
      <c r="CA148" s="141"/>
      <c r="CB148" s="486"/>
      <c r="CC148" s="483" t="str">
        <f t="shared" si="132"/>
        <v/>
      </c>
      <c r="CD148" s="153" t="str">
        <f t="shared" si="133"/>
        <v/>
      </c>
      <c r="CE148" s="153" t="str">
        <f t="shared" si="134"/>
        <v/>
      </c>
      <c r="CF148" s="153" t="str">
        <f t="shared" si="135"/>
        <v/>
      </c>
    </row>
    <row r="149" spans="1:84" ht="29.45" customHeight="1" x14ac:dyDescent="0.25">
      <c r="A149" s="354" t="str">
        <f>'N-Bedarf AL'!A149</f>
        <v/>
      </c>
      <c r="B149" s="354" t="str">
        <f>IF('N-Bedarf AL'!B149="","",'N-Bedarf AL'!B149)</f>
        <v/>
      </c>
      <c r="C149" s="305" t="str">
        <f>IF('N-Bedarf AL'!D149="","",'N-Bedarf AL'!D149)</f>
        <v/>
      </c>
      <c r="D149" s="32" t="str">
        <f>IF('N-Bedarf AL'!C149="","",'N-Bedarf AL'!C149)</f>
        <v/>
      </c>
      <c r="E149" s="32" t="str">
        <f>IF('N-Bedarf AL'!T149="","",'N-Bedarf AL'!T149)</f>
        <v/>
      </c>
      <c r="F149" s="32" t="str">
        <f>IF('P-Bedarf AL'!V151="","",'P-Bedarf AL'!V151)</f>
        <v/>
      </c>
      <c r="G149" s="32" t="str">
        <f>IF('P-Bedarf AL'!AB151="","",'P-Bedarf AL'!AB151)</f>
        <v/>
      </c>
      <c r="H149" s="345" t="str">
        <f t="shared" si="136"/>
        <v/>
      </c>
      <c r="I149" s="345" t="str">
        <f t="shared" si="137"/>
        <v/>
      </c>
      <c r="J149" s="345" t="str">
        <f t="shared" si="138"/>
        <v/>
      </c>
      <c r="K149" s="321">
        <f t="shared" si="139"/>
        <v>0</v>
      </c>
      <c r="L149" s="321">
        <f t="shared" si="140"/>
        <v>0</v>
      </c>
      <c r="M149" s="321">
        <f t="shared" si="141"/>
        <v>0</v>
      </c>
      <c r="N149" s="321" t="str">
        <f t="shared" si="142"/>
        <v/>
      </c>
      <c r="O149" s="321" t="str">
        <f t="shared" si="143"/>
        <v/>
      </c>
      <c r="P149" s="321" t="str">
        <f t="shared" si="144"/>
        <v/>
      </c>
      <c r="Q149" s="490" t="str">
        <f t="shared" si="98"/>
        <v/>
      </c>
      <c r="R149" s="539"/>
      <c r="S149" s="141"/>
      <c r="T149" s="486"/>
      <c r="U149" s="501" t="str">
        <f t="shared" si="99"/>
        <v/>
      </c>
      <c r="V149" s="537" t="str">
        <f t="shared" si="100"/>
        <v/>
      </c>
      <c r="W149" s="537" t="str">
        <f t="shared" si="145"/>
        <v/>
      </c>
      <c r="X149" s="537" t="str">
        <f t="shared" si="101"/>
        <v/>
      </c>
      <c r="Y149" s="537" t="str">
        <f t="shared" si="102"/>
        <v/>
      </c>
      <c r="Z149" s="536"/>
      <c r="AA149" s="141"/>
      <c r="AB149" s="211"/>
      <c r="AC149" s="212" t="str">
        <f t="shared" si="103"/>
        <v/>
      </c>
      <c r="AD149" s="537" t="str">
        <f t="shared" si="104"/>
        <v/>
      </c>
      <c r="AE149" s="537" t="str">
        <f t="shared" si="105"/>
        <v/>
      </c>
      <c r="AF149" s="537" t="str">
        <f t="shared" si="106"/>
        <v/>
      </c>
      <c r="AG149" s="538" t="str">
        <f t="shared" si="107"/>
        <v/>
      </c>
      <c r="AH149" s="539"/>
      <c r="AI149" s="141"/>
      <c r="AJ149" s="486"/>
      <c r="AK149" s="507">
        <f t="shared" si="108"/>
        <v>0</v>
      </c>
      <c r="AL149" s="537" t="str">
        <f t="shared" si="109"/>
        <v/>
      </c>
      <c r="AM149" s="537" t="str">
        <f t="shared" si="110"/>
        <v/>
      </c>
      <c r="AN149" s="537" t="str">
        <f t="shared" si="111"/>
        <v/>
      </c>
      <c r="AO149" s="537" t="str">
        <f t="shared" si="112"/>
        <v/>
      </c>
      <c r="AP149" s="541" t="str">
        <f t="shared" si="146"/>
        <v/>
      </c>
      <c r="AQ149" s="536"/>
      <c r="AR149" s="141"/>
      <c r="AS149" s="211"/>
      <c r="AT149" s="211" t="str">
        <f t="shared" si="113"/>
        <v/>
      </c>
      <c r="AU149" s="537" t="str">
        <f t="shared" si="114"/>
        <v/>
      </c>
      <c r="AV149" s="537" t="str">
        <f t="shared" si="115"/>
        <v/>
      </c>
      <c r="AW149" s="538" t="str">
        <f t="shared" si="116"/>
        <v/>
      </c>
      <c r="AX149" s="539"/>
      <c r="AY149" s="141"/>
      <c r="AZ149" s="486"/>
      <c r="BA149" s="501" t="str">
        <f t="shared" si="117"/>
        <v/>
      </c>
      <c r="BB149" s="537" t="str">
        <f t="shared" si="118"/>
        <v/>
      </c>
      <c r="BC149" s="537"/>
      <c r="BD149" s="537" t="str">
        <f t="shared" si="119"/>
        <v/>
      </c>
      <c r="BE149" s="536"/>
      <c r="BF149" s="141"/>
      <c r="BG149" s="211"/>
      <c r="BH149" s="211" t="str">
        <f t="shared" si="120"/>
        <v/>
      </c>
      <c r="BI149" s="537" t="str">
        <f t="shared" si="121"/>
        <v/>
      </c>
      <c r="BJ149" s="537" t="str">
        <f t="shared" si="122"/>
        <v/>
      </c>
      <c r="BK149" s="538" t="str">
        <f t="shared" si="123"/>
        <v/>
      </c>
      <c r="BL149" s="539"/>
      <c r="BM149" s="141"/>
      <c r="BN149" s="486"/>
      <c r="BO149" s="501" t="e">
        <f t="shared" si="124"/>
        <v>#VALUE!</v>
      </c>
      <c r="BP149" s="537" t="str">
        <f t="shared" si="125"/>
        <v/>
      </c>
      <c r="BQ149" s="537" t="str">
        <f t="shared" si="126"/>
        <v/>
      </c>
      <c r="BR149" s="537" t="str">
        <f t="shared" si="127"/>
        <v/>
      </c>
      <c r="BS149" s="536"/>
      <c r="BT149" s="141"/>
      <c r="BU149" s="211"/>
      <c r="BV149" s="211" t="str">
        <f t="shared" si="128"/>
        <v/>
      </c>
      <c r="BW149" s="537" t="str">
        <f t="shared" si="129"/>
        <v/>
      </c>
      <c r="BX149" s="537" t="str">
        <f t="shared" si="130"/>
        <v/>
      </c>
      <c r="BY149" s="538" t="str">
        <f t="shared" si="131"/>
        <v/>
      </c>
      <c r="BZ149" s="539"/>
      <c r="CA149" s="141"/>
      <c r="CB149" s="486"/>
      <c r="CC149" s="483" t="str">
        <f t="shared" si="132"/>
        <v/>
      </c>
      <c r="CD149" s="153" t="str">
        <f t="shared" si="133"/>
        <v/>
      </c>
      <c r="CE149" s="153" t="str">
        <f t="shared" si="134"/>
        <v/>
      </c>
      <c r="CF149" s="153" t="str">
        <f t="shared" si="135"/>
        <v/>
      </c>
    </row>
    <row r="150" spans="1:84" ht="29.45" customHeight="1" x14ac:dyDescent="0.25">
      <c r="A150" s="354" t="str">
        <f>'N-Bedarf AL'!A150</f>
        <v/>
      </c>
      <c r="B150" s="354" t="str">
        <f>IF('N-Bedarf AL'!B150="","",'N-Bedarf AL'!B150)</f>
        <v/>
      </c>
      <c r="C150" s="305" t="str">
        <f>IF('N-Bedarf AL'!D150="","",'N-Bedarf AL'!D150)</f>
        <v/>
      </c>
      <c r="D150" s="32" t="str">
        <f>IF('N-Bedarf AL'!C150="","",'N-Bedarf AL'!C150)</f>
        <v/>
      </c>
      <c r="E150" s="32" t="str">
        <f>IF('N-Bedarf AL'!T150="","",'N-Bedarf AL'!T150)</f>
        <v/>
      </c>
      <c r="F150" s="32" t="str">
        <f>IF('P-Bedarf AL'!V152="","",'P-Bedarf AL'!V152)</f>
        <v/>
      </c>
      <c r="G150" s="32" t="str">
        <f>IF('P-Bedarf AL'!AB152="","",'P-Bedarf AL'!AB152)</f>
        <v/>
      </c>
      <c r="H150" s="345" t="str">
        <f t="shared" si="136"/>
        <v/>
      </c>
      <c r="I150" s="345" t="str">
        <f t="shared" si="137"/>
        <v/>
      </c>
      <c r="J150" s="345" t="str">
        <f t="shared" si="138"/>
        <v/>
      </c>
      <c r="K150" s="321">
        <f t="shared" si="139"/>
        <v>0</v>
      </c>
      <c r="L150" s="321">
        <f t="shared" si="140"/>
        <v>0</v>
      </c>
      <c r="M150" s="321">
        <f t="shared" si="141"/>
        <v>0</v>
      </c>
      <c r="N150" s="321" t="str">
        <f t="shared" si="142"/>
        <v/>
      </c>
      <c r="O150" s="321" t="str">
        <f t="shared" si="143"/>
        <v/>
      </c>
      <c r="P150" s="321" t="str">
        <f t="shared" si="144"/>
        <v/>
      </c>
      <c r="Q150" s="490" t="str">
        <f t="shared" si="98"/>
        <v/>
      </c>
      <c r="R150" s="539"/>
      <c r="S150" s="141"/>
      <c r="T150" s="486"/>
      <c r="U150" s="501" t="str">
        <f t="shared" si="99"/>
        <v/>
      </c>
      <c r="V150" s="537" t="str">
        <f t="shared" si="100"/>
        <v/>
      </c>
      <c r="W150" s="537" t="str">
        <f t="shared" si="145"/>
        <v/>
      </c>
      <c r="X150" s="537" t="str">
        <f t="shared" si="101"/>
        <v/>
      </c>
      <c r="Y150" s="537" t="str">
        <f t="shared" si="102"/>
        <v/>
      </c>
      <c r="Z150" s="536"/>
      <c r="AA150" s="141"/>
      <c r="AB150" s="211"/>
      <c r="AC150" s="212" t="str">
        <f t="shared" si="103"/>
        <v/>
      </c>
      <c r="AD150" s="537" t="str">
        <f t="shared" si="104"/>
        <v/>
      </c>
      <c r="AE150" s="537" t="str">
        <f t="shared" si="105"/>
        <v/>
      </c>
      <c r="AF150" s="537" t="str">
        <f t="shared" si="106"/>
        <v/>
      </c>
      <c r="AG150" s="538" t="str">
        <f t="shared" si="107"/>
        <v/>
      </c>
      <c r="AH150" s="539"/>
      <c r="AI150" s="141"/>
      <c r="AJ150" s="486"/>
      <c r="AK150" s="507">
        <f t="shared" si="108"/>
        <v>0</v>
      </c>
      <c r="AL150" s="537" t="str">
        <f t="shared" si="109"/>
        <v/>
      </c>
      <c r="AM150" s="537" t="str">
        <f t="shared" si="110"/>
        <v/>
      </c>
      <c r="AN150" s="537" t="str">
        <f t="shared" si="111"/>
        <v/>
      </c>
      <c r="AO150" s="537" t="str">
        <f t="shared" si="112"/>
        <v/>
      </c>
      <c r="AP150" s="541" t="str">
        <f t="shared" si="146"/>
        <v/>
      </c>
      <c r="AQ150" s="536"/>
      <c r="AR150" s="141"/>
      <c r="AS150" s="211"/>
      <c r="AT150" s="211" t="str">
        <f t="shared" si="113"/>
        <v/>
      </c>
      <c r="AU150" s="537" t="str">
        <f t="shared" si="114"/>
        <v/>
      </c>
      <c r="AV150" s="537" t="str">
        <f t="shared" si="115"/>
        <v/>
      </c>
      <c r="AW150" s="538" t="str">
        <f t="shared" si="116"/>
        <v/>
      </c>
      <c r="AX150" s="539"/>
      <c r="AY150" s="141"/>
      <c r="AZ150" s="486"/>
      <c r="BA150" s="501" t="str">
        <f t="shared" si="117"/>
        <v/>
      </c>
      <c r="BB150" s="537" t="str">
        <f t="shared" si="118"/>
        <v/>
      </c>
      <c r="BC150" s="537"/>
      <c r="BD150" s="537" t="str">
        <f t="shared" si="119"/>
        <v/>
      </c>
      <c r="BE150" s="536"/>
      <c r="BF150" s="141"/>
      <c r="BG150" s="211"/>
      <c r="BH150" s="211" t="str">
        <f t="shared" si="120"/>
        <v/>
      </c>
      <c r="BI150" s="537" t="str">
        <f t="shared" si="121"/>
        <v/>
      </c>
      <c r="BJ150" s="537" t="str">
        <f t="shared" si="122"/>
        <v/>
      </c>
      <c r="BK150" s="538" t="str">
        <f t="shared" si="123"/>
        <v/>
      </c>
      <c r="BL150" s="539"/>
      <c r="BM150" s="141"/>
      <c r="BN150" s="486"/>
      <c r="BO150" s="501" t="e">
        <f t="shared" si="124"/>
        <v>#VALUE!</v>
      </c>
      <c r="BP150" s="537" t="str">
        <f t="shared" si="125"/>
        <v/>
      </c>
      <c r="BQ150" s="537" t="str">
        <f t="shared" si="126"/>
        <v/>
      </c>
      <c r="BR150" s="537" t="str">
        <f t="shared" si="127"/>
        <v/>
      </c>
      <c r="BS150" s="536"/>
      <c r="BT150" s="141"/>
      <c r="BU150" s="211"/>
      <c r="BV150" s="211" t="str">
        <f t="shared" si="128"/>
        <v/>
      </c>
      <c r="BW150" s="537" t="str">
        <f t="shared" si="129"/>
        <v/>
      </c>
      <c r="BX150" s="537" t="str">
        <f t="shared" si="130"/>
        <v/>
      </c>
      <c r="BY150" s="538" t="str">
        <f t="shared" si="131"/>
        <v/>
      </c>
      <c r="BZ150" s="539"/>
      <c r="CA150" s="141"/>
      <c r="CB150" s="486"/>
      <c r="CC150" s="483" t="str">
        <f t="shared" si="132"/>
        <v/>
      </c>
      <c r="CD150" s="153" t="str">
        <f t="shared" si="133"/>
        <v/>
      </c>
      <c r="CE150" s="153" t="str">
        <f t="shared" si="134"/>
        <v/>
      </c>
      <c r="CF150" s="153" t="str">
        <f t="shared" si="135"/>
        <v/>
      </c>
    </row>
    <row r="151" spans="1:84" ht="29.45" customHeight="1" x14ac:dyDescent="0.25">
      <c r="A151" s="354" t="str">
        <f>'N-Bedarf AL'!A151</f>
        <v/>
      </c>
      <c r="B151" s="354" t="str">
        <f>IF('N-Bedarf AL'!B151="","",'N-Bedarf AL'!B151)</f>
        <v/>
      </c>
      <c r="C151" s="305" t="str">
        <f>IF('N-Bedarf AL'!D151="","",'N-Bedarf AL'!D151)</f>
        <v/>
      </c>
      <c r="D151" s="32" t="str">
        <f>IF('N-Bedarf AL'!C151="","",'N-Bedarf AL'!C151)</f>
        <v/>
      </c>
      <c r="E151" s="32" t="str">
        <f>IF('N-Bedarf AL'!T151="","",'N-Bedarf AL'!T151)</f>
        <v/>
      </c>
      <c r="F151" s="32" t="str">
        <f>IF('P-Bedarf AL'!V153="","",'P-Bedarf AL'!V153)</f>
        <v/>
      </c>
      <c r="G151" s="32" t="str">
        <f>IF('P-Bedarf AL'!AB153="","",'P-Bedarf AL'!AB153)</f>
        <v/>
      </c>
      <c r="H151" s="345" t="str">
        <f t="shared" si="136"/>
        <v/>
      </c>
      <c r="I151" s="345" t="str">
        <f t="shared" si="137"/>
        <v/>
      </c>
      <c r="J151" s="345" t="str">
        <f t="shared" si="138"/>
        <v/>
      </c>
      <c r="K151" s="321">
        <f t="shared" si="139"/>
        <v>0</v>
      </c>
      <c r="L151" s="321">
        <f t="shared" si="140"/>
        <v>0</v>
      </c>
      <c r="M151" s="321">
        <f t="shared" si="141"/>
        <v>0</v>
      </c>
      <c r="N151" s="321" t="str">
        <f t="shared" si="142"/>
        <v/>
      </c>
      <c r="O151" s="321" t="str">
        <f t="shared" si="143"/>
        <v/>
      </c>
      <c r="P151" s="321" t="str">
        <f t="shared" si="144"/>
        <v/>
      </c>
      <c r="Q151" s="490" t="str">
        <f t="shared" si="98"/>
        <v/>
      </c>
      <c r="R151" s="539"/>
      <c r="S151" s="141"/>
      <c r="T151" s="486"/>
      <c r="U151" s="501" t="str">
        <f t="shared" si="99"/>
        <v/>
      </c>
      <c r="V151" s="537" t="str">
        <f t="shared" si="100"/>
        <v/>
      </c>
      <c r="W151" s="537" t="str">
        <f t="shared" si="145"/>
        <v/>
      </c>
      <c r="X151" s="537" t="str">
        <f t="shared" si="101"/>
        <v/>
      </c>
      <c r="Y151" s="537" t="str">
        <f t="shared" si="102"/>
        <v/>
      </c>
      <c r="Z151" s="536"/>
      <c r="AA151" s="141"/>
      <c r="AB151" s="211"/>
      <c r="AC151" s="212" t="str">
        <f t="shared" si="103"/>
        <v/>
      </c>
      <c r="AD151" s="537" t="str">
        <f t="shared" si="104"/>
        <v/>
      </c>
      <c r="AE151" s="537" t="str">
        <f t="shared" si="105"/>
        <v/>
      </c>
      <c r="AF151" s="537" t="str">
        <f t="shared" si="106"/>
        <v/>
      </c>
      <c r="AG151" s="538" t="str">
        <f t="shared" si="107"/>
        <v/>
      </c>
      <c r="AH151" s="539"/>
      <c r="AI151" s="141"/>
      <c r="AJ151" s="486"/>
      <c r="AK151" s="507">
        <f t="shared" si="108"/>
        <v>0</v>
      </c>
      <c r="AL151" s="537" t="str">
        <f t="shared" si="109"/>
        <v/>
      </c>
      <c r="AM151" s="537" t="str">
        <f t="shared" si="110"/>
        <v/>
      </c>
      <c r="AN151" s="537" t="str">
        <f t="shared" si="111"/>
        <v/>
      </c>
      <c r="AO151" s="537" t="str">
        <f t="shared" si="112"/>
        <v/>
      </c>
      <c r="AP151" s="541" t="str">
        <f t="shared" si="146"/>
        <v/>
      </c>
      <c r="AQ151" s="536"/>
      <c r="AR151" s="141"/>
      <c r="AS151" s="211"/>
      <c r="AT151" s="211" t="str">
        <f t="shared" si="113"/>
        <v/>
      </c>
      <c r="AU151" s="537" t="str">
        <f t="shared" si="114"/>
        <v/>
      </c>
      <c r="AV151" s="537" t="str">
        <f t="shared" si="115"/>
        <v/>
      </c>
      <c r="AW151" s="538" t="str">
        <f t="shared" si="116"/>
        <v/>
      </c>
      <c r="AX151" s="539"/>
      <c r="AY151" s="141"/>
      <c r="AZ151" s="486"/>
      <c r="BA151" s="501" t="str">
        <f t="shared" si="117"/>
        <v/>
      </c>
      <c r="BB151" s="537" t="str">
        <f t="shared" si="118"/>
        <v/>
      </c>
      <c r="BC151" s="537"/>
      <c r="BD151" s="537" t="str">
        <f t="shared" si="119"/>
        <v/>
      </c>
      <c r="BE151" s="536"/>
      <c r="BF151" s="141"/>
      <c r="BG151" s="211"/>
      <c r="BH151" s="211" t="str">
        <f t="shared" si="120"/>
        <v/>
      </c>
      <c r="BI151" s="537" t="str">
        <f t="shared" si="121"/>
        <v/>
      </c>
      <c r="BJ151" s="537" t="str">
        <f t="shared" si="122"/>
        <v/>
      </c>
      <c r="BK151" s="538" t="str">
        <f t="shared" si="123"/>
        <v/>
      </c>
      <c r="BL151" s="539"/>
      <c r="BM151" s="141"/>
      <c r="BN151" s="486"/>
      <c r="BO151" s="501" t="e">
        <f t="shared" si="124"/>
        <v>#VALUE!</v>
      </c>
      <c r="BP151" s="537" t="str">
        <f t="shared" si="125"/>
        <v/>
      </c>
      <c r="BQ151" s="537" t="str">
        <f t="shared" si="126"/>
        <v/>
      </c>
      <c r="BR151" s="537" t="str">
        <f t="shared" si="127"/>
        <v/>
      </c>
      <c r="BS151" s="536"/>
      <c r="BT151" s="141"/>
      <c r="BU151" s="211"/>
      <c r="BV151" s="211" t="str">
        <f t="shared" si="128"/>
        <v/>
      </c>
      <c r="BW151" s="537" t="str">
        <f t="shared" si="129"/>
        <v/>
      </c>
      <c r="BX151" s="537" t="str">
        <f t="shared" si="130"/>
        <v/>
      </c>
      <c r="BY151" s="538" t="str">
        <f t="shared" si="131"/>
        <v/>
      </c>
      <c r="BZ151" s="539"/>
      <c r="CA151" s="141"/>
      <c r="CB151" s="486"/>
      <c r="CC151" s="483" t="str">
        <f t="shared" si="132"/>
        <v/>
      </c>
      <c r="CD151" s="153" t="str">
        <f t="shared" si="133"/>
        <v/>
      </c>
      <c r="CE151" s="153" t="str">
        <f t="shared" si="134"/>
        <v/>
      </c>
      <c r="CF151" s="153" t="str">
        <f t="shared" si="135"/>
        <v/>
      </c>
    </row>
    <row r="152" spans="1:84" ht="29.45" customHeight="1" x14ac:dyDescent="0.25">
      <c r="A152" s="354" t="str">
        <f>'N-Bedarf AL'!A152</f>
        <v/>
      </c>
      <c r="B152" s="354" t="str">
        <f>IF('N-Bedarf AL'!B152="","",'N-Bedarf AL'!B152)</f>
        <v/>
      </c>
      <c r="C152" s="305" t="str">
        <f>IF('N-Bedarf AL'!D152="","",'N-Bedarf AL'!D152)</f>
        <v/>
      </c>
      <c r="D152" s="32" t="str">
        <f>IF('N-Bedarf AL'!C152="","",'N-Bedarf AL'!C152)</f>
        <v/>
      </c>
      <c r="E152" s="32" t="str">
        <f>IF('N-Bedarf AL'!T152="","",'N-Bedarf AL'!T152)</f>
        <v/>
      </c>
      <c r="F152" s="32" t="str">
        <f>IF('P-Bedarf AL'!V154="","",'P-Bedarf AL'!V154)</f>
        <v/>
      </c>
      <c r="G152" s="32" t="str">
        <f>IF('P-Bedarf AL'!AB154="","",'P-Bedarf AL'!AB154)</f>
        <v/>
      </c>
      <c r="H152" s="345" t="str">
        <f t="shared" si="136"/>
        <v/>
      </c>
      <c r="I152" s="345" t="str">
        <f t="shared" si="137"/>
        <v/>
      </c>
      <c r="J152" s="345" t="str">
        <f t="shared" si="138"/>
        <v/>
      </c>
      <c r="K152" s="321">
        <f t="shared" si="139"/>
        <v>0</v>
      </c>
      <c r="L152" s="321">
        <f t="shared" si="140"/>
        <v>0</v>
      </c>
      <c r="M152" s="321">
        <f t="shared" si="141"/>
        <v>0</v>
      </c>
      <c r="N152" s="321" t="str">
        <f t="shared" si="142"/>
        <v/>
      </c>
      <c r="O152" s="321" t="str">
        <f t="shared" si="143"/>
        <v/>
      </c>
      <c r="P152" s="321" t="str">
        <f t="shared" si="144"/>
        <v/>
      </c>
      <c r="Q152" s="490" t="str">
        <f t="shared" si="98"/>
        <v/>
      </c>
      <c r="R152" s="539"/>
      <c r="S152" s="141"/>
      <c r="T152" s="486"/>
      <c r="U152" s="501" t="str">
        <f t="shared" si="99"/>
        <v/>
      </c>
      <c r="V152" s="537" t="str">
        <f t="shared" si="100"/>
        <v/>
      </c>
      <c r="W152" s="537" t="str">
        <f t="shared" si="145"/>
        <v/>
      </c>
      <c r="X152" s="537" t="str">
        <f t="shared" si="101"/>
        <v/>
      </c>
      <c r="Y152" s="537" t="str">
        <f t="shared" si="102"/>
        <v/>
      </c>
      <c r="Z152" s="536"/>
      <c r="AA152" s="141"/>
      <c r="AB152" s="211"/>
      <c r="AC152" s="212" t="str">
        <f t="shared" si="103"/>
        <v/>
      </c>
      <c r="AD152" s="537" t="str">
        <f t="shared" si="104"/>
        <v/>
      </c>
      <c r="AE152" s="537" t="str">
        <f t="shared" si="105"/>
        <v/>
      </c>
      <c r="AF152" s="537" t="str">
        <f t="shared" si="106"/>
        <v/>
      </c>
      <c r="AG152" s="538" t="str">
        <f t="shared" si="107"/>
        <v/>
      </c>
      <c r="AH152" s="539"/>
      <c r="AI152" s="141"/>
      <c r="AJ152" s="486"/>
      <c r="AK152" s="507">
        <f t="shared" si="108"/>
        <v>0</v>
      </c>
      <c r="AL152" s="537" t="str">
        <f t="shared" si="109"/>
        <v/>
      </c>
      <c r="AM152" s="537" t="str">
        <f t="shared" si="110"/>
        <v/>
      </c>
      <c r="AN152" s="537" t="str">
        <f t="shared" si="111"/>
        <v/>
      </c>
      <c r="AO152" s="537" t="str">
        <f t="shared" si="112"/>
        <v/>
      </c>
      <c r="AP152" s="541" t="str">
        <f t="shared" si="146"/>
        <v/>
      </c>
      <c r="AQ152" s="536"/>
      <c r="AR152" s="141"/>
      <c r="AS152" s="211"/>
      <c r="AT152" s="211" t="str">
        <f t="shared" si="113"/>
        <v/>
      </c>
      <c r="AU152" s="537" t="str">
        <f t="shared" si="114"/>
        <v/>
      </c>
      <c r="AV152" s="537" t="str">
        <f t="shared" si="115"/>
        <v/>
      </c>
      <c r="AW152" s="538" t="str">
        <f t="shared" si="116"/>
        <v/>
      </c>
      <c r="AX152" s="539"/>
      <c r="AY152" s="141"/>
      <c r="AZ152" s="486"/>
      <c r="BA152" s="501" t="str">
        <f t="shared" si="117"/>
        <v/>
      </c>
      <c r="BB152" s="537" t="str">
        <f t="shared" si="118"/>
        <v/>
      </c>
      <c r="BC152" s="537"/>
      <c r="BD152" s="537" t="str">
        <f t="shared" si="119"/>
        <v/>
      </c>
      <c r="BE152" s="536"/>
      <c r="BF152" s="141"/>
      <c r="BG152" s="211"/>
      <c r="BH152" s="211" t="str">
        <f t="shared" si="120"/>
        <v/>
      </c>
      <c r="BI152" s="537" t="str">
        <f t="shared" si="121"/>
        <v/>
      </c>
      <c r="BJ152" s="537" t="str">
        <f t="shared" si="122"/>
        <v/>
      </c>
      <c r="BK152" s="538" t="str">
        <f t="shared" si="123"/>
        <v/>
      </c>
      <c r="BL152" s="539"/>
      <c r="BM152" s="141"/>
      <c r="BN152" s="486"/>
      <c r="BO152" s="501" t="e">
        <f t="shared" si="124"/>
        <v>#VALUE!</v>
      </c>
      <c r="BP152" s="537" t="str">
        <f t="shared" si="125"/>
        <v/>
      </c>
      <c r="BQ152" s="537" t="str">
        <f t="shared" si="126"/>
        <v/>
      </c>
      <c r="BR152" s="537" t="str">
        <f t="shared" si="127"/>
        <v/>
      </c>
      <c r="BS152" s="536"/>
      <c r="BT152" s="141"/>
      <c r="BU152" s="211"/>
      <c r="BV152" s="211" t="str">
        <f t="shared" si="128"/>
        <v/>
      </c>
      <c r="BW152" s="537" t="str">
        <f t="shared" si="129"/>
        <v/>
      </c>
      <c r="BX152" s="537" t="str">
        <f t="shared" si="130"/>
        <v/>
      </c>
      <c r="BY152" s="538" t="str">
        <f t="shared" si="131"/>
        <v/>
      </c>
      <c r="BZ152" s="539"/>
      <c r="CA152" s="141"/>
      <c r="CB152" s="486"/>
      <c r="CC152" s="483" t="str">
        <f t="shared" si="132"/>
        <v/>
      </c>
      <c r="CD152" s="153" t="str">
        <f t="shared" si="133"/>
        <v/>
      </c>
      <c r="CE152" s="153" t="str">
        <f t="shared" si="134"/>
        <v/>
      </c>
      <c r="CF152" s="153" t="str">
        <f t="shared" si="135"/>
        <v/>
      </c>
    </row>
    <row r="153" spans="1:84" ht="29.45" customHeight="1" x14ac:dyDescent="0.25">
      <c r="A153" s="354" t="str">
        <f>'N-Bedarf AL'!A153</f>
        <v/>
      </c>
      <c r="B153" s="354" t="str">
        <f>IF('N-Bedarf AL'!B153="","",'N-Bedarf AL'!B153)</f>
        <v/>
      </c>
      <c r="C153" s="305" t="str">
        <f>IF('N-Bedarf AL'!D153="","",'N-Bedarf AL'!D153)</f>
        <v/>
      </c>
      <c r="D153" s="32" t="str">
        <f>IF('N-Bedarf AL'!C153="","",'N-Bedarf AL'!C153)</f>
        <v/>
      </c>
      <c r="E153" s="32" t="str">
        <f>IF('N-Bedarf AL'!T153="","",'N-Bedarf AL'!T153)</f>
        <v/>
      </c>
      <c r="F153" s="32" t="str">
        <f>IF('P-Bedarf AL'!V155="","",'P-Bedarf AL'!V155)</f>
        <v/>
      </c>
      <c r="G153" s="32" t="str">
        <f>IF('P-Bedarf AL'!AB155="","",'P-Bedarf AL'!AB155)</f>
        <v/>
      </c>
      <c r="H153" s="345" t="str">
        <f t="shared" si="136"/>
        <v/>
      </c>
      <c r="I153" s="345" t="str">
        <f t="shared" si="137"/>
        <v/>
      </c>
      <c r="J153" s="345" t="str">
        <f t="shared" si="138"/>
        <v/>
      </c>
      <c r="K153" s="321">
        <f t="shared" si="139"/>
        <v>0</v>
      </c>
      <c r="L153" s="321">
        <f t="shared" si="140"/>
        <v>0</v>
      </c>
      <c r="M153" s="321">
        <f t="shared" si="141"/>
        <v>0</v>
      </c>
      <c r="N153" s="321" t="str">
        <f t="shared" si="142"/>
        <v/>
      </c>
      <c r="O153" s="321" t="str">
        <f t="shared" si="143"/>
        <v/>
      </c>
      <c r="P153" s="321" t="str">
        <f t="shared" si="144"/>
        <v/>
      </c>
      <c r="Q153" s="490" t="str">
        <f t="shared" si="98"/>
        <v/>
      </c>
      <c r="R153" s="539"/>
      <c r="S153" s="141"/>
      <c r="T153" s="486"/>
      <c r="U153" s="501" t="str">
        <f t="shared" si="99"/>
        <v/>
      </c>
      <c r="V153" s="537" t="str">
        <f t="shared" si="100"/>
        <v/>
      </c>
      <c r="W153" s="537" t="str">
        <f t="shared" si="145"/>
        <v/>
      </c>
      <c r="X153" s="537" t="str">
        <f t="shared" si="101"/>
        <v/>
      </c>
      <c r="Y153" s="537" t="str">
        <f t="shared" si="102"/>
        <v/>
      </c>
      <c r="Z153" s="536"/>
      <c r="AA153" s="141"/>
      <c r="AB153" s="211"/>
      <c r="AC153" s="212" t="str">
        <f t="shared" si="103"/>
        <v/>
      </c>
      <c r="AD153" s="537" t="str">
        <f t="shared" si="104"/>
        <v/>
      </c>
      <c r="AE153" s="537" t="str">
        <f t="shared" si="105"/>
        <v/>
      </c>
      <c r="AF153" s="537" t="str">
        <f t="shared" si="106"/>
        <v/>
      </c>
      <c r="AG153" s="538" t="str">
        <f t="shared" si="107"/>
        <v/>
      </c>
      <c r="AH153" s="539"/>
      <c r="AI153" s="141"/>
      <c r="AJ153" s="486"/>
      <c r="AK153" s="507">
        <f t="shared" si="108"/>
        <v>0</v>
      </c>
      <c r="AL153" s="537" t="str">
        <f t="shared" si="109"/>
        <v/>
      </c>
      <c r="AM153" s="537" t="str">
        <f t="shared" si="110"/>
        <v/>
      </c>
      <c r="AN153" s="537" t="str">
        <f t="shared" si="111"/>
        <v/>
      </c>
      <c r="AO153" s="537" t="str">
        <f t="shared" si="112"/>
        <v/>
      </c>
      <c r="AP153" s="541" t="str">
        <f t="shared" si="146"/>
        <v/>
      </c>
      <c r="AQ153" s="536"/>
      <c r="AR153" s="141"/>
      <c r="AS153" s="211"/>
      <c r="AT153" s="211" t="str">
        <f t="shared" si="113"/>
        <v/>
      </c>
      <c r="AU153" s="537" t="str">
        <f t="shared" si="114"/>
        <v/>
      </c>
      <c r="AV153" s="537" t="str">
        <f t="shared" si="115"/>
        <v/>
      </c>
      <c r="AW153" s="538" t="str">
        <f t="shared" si="116"/>
        <v/>
      </c>
      <c r="AX153" s="539"/>
      <c r="AY153" s="141"/>
      <c r="AZ153" s="486"/>
      <c r="BA153" s="501" t="str">
        <f t="shared" si="117"/>
        <v/>
      </c>
      <c r="BB153" s="537" t="str">
        <f t="shared" si="118"/>
        <v/>
      </c>
      <c r="BC153" s="537"/>
      <c r="BD153" s="537" t="str">
        <f t="shared" si="119"/>
        <v/>
      </c>
      <c r="BE153" s="536"/>
      <c r="BF153" s="141"/>
      <c r="BG153" s="211"/>
      <c r="BH153" s="211" t="str">
        <f t="shared" si="120"/>
        <v/>
      </c>
      <c r="BI153" s="537" t="str">
        <f t="shared" si="121"/>
        <v/>
      </c>
      <c r="BJ153" s="537" t="str">
        <f t="shared" si="122"/>
        <v/>
      </c>
      <c r="BK153" s="538" t="str">
        <f t="shared" si="123"/>
        <v/>
      </c>
      <c r="BL153" s="539"/>
      <c r="BM153" s="141"/>
      <c r="BN153" s="486"/>
      <c r="BO153" s="501" t="e">
        <f t="shared" si="124"/>
        <v>#VALUE!</v>
      </c>
      <c r="BP153" s="537" t="str">
        <f t="shared" si="125"/>
        <v/>
      </c>
      <c r="BQ153" s="537" t="str">
        <f t="shared" si="126"/>
        <v/>
      </c>
      <c r="BR153" s="537" t="str">
        <f t="shared" si="127"/>
        <v/>
      </c>
      <c r="BS153" s="536"/>
      <c r="BT153" s="141"/>
      <c r="BU153" s="211"/>
      <c r="BV153" s="211" t="str">
        <f t="shared" si="128"/>
        <v/>
      </c>
      <c r="BW153" s="537" t="str">
        <f t="shared" si="129"/>
        <v/>
      </c>
      <c r="BX153" s="537" t="str">
        <f t="shared" si="130"/>
        <v/>
      </c>
      <c r="BY153" s="538" t="str">
        <f t="shared" si="131"/>
        <v/>
      </c>
      <c r="BZ153" s="539"/>
      <c r="CA153" s="141"/>
      <c r="CB153" s="486"/>
      <c r="CC153" s="483" t="str">
        <f t="shared" si="132"/>
        <v/>
      </c>
      <c r="CD153" s="153" t="str">
        <f t="shared" si="133"/>
        <v/>
      </c>
      <c r="CE153" s="153" t="str">
        <f t="shared" si="134"/>
        <v/>
      </c>
      <c r="CF153" s="153" t="str">
        <f t="shared" si="135"/>
        <v/>
      </c>
    </row>
    <row r="154" spans="1:84" ht="29.45" customHeight="1" x14ac:dyDescent="0.25">
      <c r="A154" s="354" t="str">
        <f>'N-Bedarf AL'!A154</f>
        <v/>
      </c>
      <c r="B154" s="354" t="str">
        <f>IF('N-Bedarf AL'!B154="","",'N-Bedarf AL'!B154)</f>
        <v/>
      </c>
      <c r="C154" s="305" t="str">
        <f>IF('N-Bedarf AL'!D154="","",'N-Bedarf AL'!D154)</f>
        <v/>
      </c>
      <c r="D154" s="32" t="str">
        <f>IF('N-Bedarf AL'!C154="","",'N-Bedarf AL'!C154)</f>
        <v/>
      </c>
      <c r="E154" s="32" t="str">
        <f>IF('N-Bedarf AL'!T154="","",'N-Bedarf AL'!T154)</f>
        <v/>
      </c>
      <c r="F154" s="32" t="str">
        <f>IF('P-Bedarf AL'!V156="","",'P-Bedarf AL'!V156)</f>
        <v/>
      </c>
      <c r="G154" s="32" t="str">
        <f>IF('P-Bedarf AL'!AB156="","",'P-Bedarf AL'!AB156)</f>
        <v/>
      </c>
      <c r="H154" s="345" t="str">
        <f t="shared" si="136"/>
        <v/>
      </c>
      <c r="I154" s="345" t="str">
        <f t="shared" si="137"/>
        <v/>
      </c>
      <c r="J154" s="345" t="str">
        <f t="shared" si="138"/>
        <v/>
      </c>
      <c r="K154" s="321">
        <f t="shared" si="139"/>
        <v>0</v>
      </c>
      <c r="L154" s="321">
        <f t="shared" si="140"/>
        <v>0</v>
      </c>
      <c r="M154" s="321">
        <f t="shared" si="141"/>
        <v>0</v>
      </c>
      <c r="N154" s="321" t="str">
        <f t="shared" si="142"/>
        <v/>
      </c>
      <c r="O154" s="321" t="str">
        <f t="shared" si="143"/>
        <v/>
      </c>
      <c r="P154" s="321" t="str">
        <f t="shared" si="144"/>
        <v/>
      </c>
      <c r="Q154" s="490" t="str">
        <f t="shared" si="98"/>
        <v/>
      </c>
      <c r="R154" s="539"/>
      <c r="S154" s="141"/>
      <c r="T154" s="486"/>
      <c r="U154" s="501" t="str">
        <f t="shared" si="99"/>
        <v/>
      </c>
      <c r="V154" s="537" t="str">
        <f t="shared" si="100"/>
        <v/>
      </c>
      <c r="W154" s="537" t="str">
        <f t="shared" si="145"/>
        <v/>
      </c>
      <c r="X154" s="537" t="str">
        <f t="shared" si="101"/>
        <v/>
      </c>
      <c r="Y154" s="537" t="str">
        <f t="shared" si="102"/>
        <v/>
      </c>
      <c r="Z154" s="536"/>
      <c r="AA154" s="141"/>
      <c r="AB154" s="211"/>
      <c r="AC154" s="212" t="str">
        <f t="shared" si="103"/>
        <v/>
      </c>
      <c r="AD154" s="537" t="str">
        <f t="shared" si="104"/>
        <v/>
      </c>
      <c r="AE154" s="537" t="str">
        <f t="shared" si="105"/>
        <v/>
      </c>
      <c r="AF154" s="537" t="str">
        <f t="shared" si="106"/>
        <v/>
      </c>
      <c r="AG154" s="538" t="str">
        <f t="shared" si="107"/>
        <v/>
      </c>
      <c r="AH154" s="539"/>
      <c r="AI154" s="141"/>
      <c r="AJ154" s="486"/>
      <c r="AK154" s="507">
        <f t="shared" si="108"/>
        <v>0</v>
      </c>
      <c r="AL154" s="537" t="str">
        <f t="shared" si="109"/>
        <v/>
      </c>
      <c r="AM154" s="537" t="str">
        <f t="shared" si="110"/>
        <v/>
      </c>
      <c r="AN154" s="537" t="str">
        <f t="shared" si="111"/>
        <v/>
      </c>
      <c r="AO154" s="537" t="str">
        <f t="shared" si="112"/>
        <v/>
      </c>
      <c r="AP154" s="541" t="str">
        <f t="shared" si="146"/>
        <v/>
      </c>
      <c r="AQ154" s="536"/>
      <c r="AR154" s="141"/>
      <c r="AS154" s="211"/>
      <c r="AT154" s="211" t="str">
        <f t="shared" si="113"/>
        <v/>
      </c>
      <c r="AU154" s="537" t="str">
        <f t="shared" si="114"/>
        <v/>
      </c>
      <c r="AV154" s="537" t="str">
        <f t="shared" si="115"/>
        <v/>
      </c>
      <c r="AW154" s="538" t="str">
        <f t="shared" si="116"/>
        <v/>
      </c>
      <c r="AX154" s="539"/>
      <c r="AY154" s="141"/>
      <c r="AZ154" s="486"/>
      <c r="BA154" s="501" t="str">
        <f t="shared" si="117"/>
        <v/>
      </c>
      <c r="BB154" s="537" t="str">
        <f t="shared" si="118"/>
        <v/>
      </c>
      <c r="BC154" s="537"/>
      <c r="BD154" s="537" t="str">
        <f t="shared" si="119"/>
        <v/>
      </c>
      <c r="BE154" s="536"/>
      <c r="BF154" s="141"/>
      <c r="BG154" s="211"/>
      <c r="BH154" s="211" t="str">
        <f t="shared" si="120"/>
        <v/>
      </c>
      <c r="BI154" s="537" t="str">
        <f t="shared" si="121"/>
        <v/>
      </c>
      <c r="BJ154" s="537" t="str">
        <f t="shared" si="122"/>
        <v/>
      </c>
      <c r="BK154" s="538" t="str">
        <f t="shared" si="123"/>
        <v/>
      </c>
      <c r="BL154" s="539"/>
      <c r="BM154" s="141"/>
      <c r="BN154" s="486"/>
      <c r="BO154" s="501" t="e">
        <f t="shared" si="124"/>
        <v>#VALUE!</v>
      </c>
      <c r="BP154" s="537" t="str">
        <f t="shared" si="125"/>
        <v/>
      </c>
      <c r="BQ154" s="537" t="str">
        <f t="shared" si="126"/>
        <v/>
      </c>
      <c r="BR154" s="537" t="str">
        <f t="shared" si="127"/>
        <v/>
      </c>
      <c r="BS154" s="536"/>
      <c r="BT154" s="141"/>
      <c r="BU154" s="211"/>
      <c r="BV154" s="211" t="str">
        <f t="shared" si="128"/>
        <v/>
      </c>
      <c r="BW154" s="537" t="str">
        <f t="shared" si="129"/>
        <v/>
      </c>
      <c r="BX154" s="537" t="str">
        <f t="shared" si="130"/>
        <v/>
      </c>
      <c r="BY154" s="538" t="str">
        <f t="shared" si="131"/>
        <v/>
      </c>
      <c r="BZ154" s="539"/>
      <c r="CA154" s="141"/>
      <c r="CB154" s="486"/>
      <c r="CC154" s="483" t="str">
        <f t="shared" si="132"/>
        <v/>
      </c>
      <c r="CD154" s="153" t="str">
        <f t="shared" si="133"/>
        <v/>
      </c>
      <c r="CE154" s="153" t="str">
        <f t="shared" si="134"/>
        <v/>
      </c>
      <c r="CF154" s="153" t="str">
        <f t="shared" si="135"/>
        <v/>
      </c>
    </row>
    <row r="155" spans="1:84" ht="29.45" customHeight="1" x14ac:dyDescent="0.25">
      <c r="A155" s="354" t="str">
        <f>'N-Bedarf AL'!A155</f>
        <v/>
      </c>
      <c r="B155" s="354" t="str">
        <f>IF('N-Bedarf AL'!B155="","",'N-Bedarf AL'!B155)</f>
        <v/>
      </c>
      <c r="C155" s="305" t="str">
        <f>IF('N-Bedarf AL'!D155="","",'N-Bedarf AL'!D155)</f>
        <v/>
      </c>
      <c r="D155" s="32" t="str">
        <f>IF('N-Bedarf AL'!C155="","",'N-Bedarf AL'!C155)</f>
        <v/>
      </c>
      <c r="E155" s="32" t="str">
        <f>IF('N-Bedarf AL'!T155="","",'N-Bedarf AL'!T155)</f>
        <v/>
      </c>
      <c r="F155" s="32" t="str">
        <f>IF('P-Bedarf AL'!V157="","",'P-Bedarf AL'!V157)</f>
        <v/>
      </c>
      <c r="G155" s="32" t="str">
        <f>IF('P-Bedarf AL'!AB157="","",'P-Bedarf AL'!AB157)</f>
        <v/>
      </c>
      <c r="H155" s="345" t="str">
        <f t="shared" si="136"/>
        <v/>
      </c>
      <c r="I155" s="345" t="str">
        <f t="shared" si="137"/>
        <v/>
      </c>
      <c r="J155" s="345" t="str">
        <f t="shared" si="138"/>
        <v/>
      </c>
      <c r="K155" s="321">
        <f t="shared" si="139"/>
        <v>0</v>
      </c>
      <c r="L155" s="321">
        <f t="shared" si="140"/>
        <v>0</v>
      </c>
      <c r="M155" s="321">
        <f t="shared" si="141"/>
        <v>0</v>
      </c>
      <c r="N155" s="321" t="str">
        <f t="shared" si="142"/>
        <v/>
      </c>
      <c r="O155" s="321" t="str">
        <f t="shared" si="143"/>
        <v/>
      </c>
      <c r="P155" s="321" t="str">
        <f t="shared" si="144"/>
        <v/>
      </c>
      <c r="Q155" s="490" t="str">
        <f t="shared" si="98"/>
        <v/>
      </c>
      <c r="R155" s="539"/>
      <c r="S155" s="141"/>
      <c r="T155" s="486"/>
      <c r="U155" s="501" t="str">
        <f t="shared" si="99"/>
        <v/>
      </c>
      <c r="V155" s="537" t="str">
        <f t="shared" si="100"/>
        <v/>
      </c>
      <c r="W155" s="537" t="str">
        <f t="shared" si="145"/>
        <v/>
      </c>
      <c r="X155" s="537" t="str">
        <f t="shared" si="101"/>
        <v/>
      </c>
      <c r="Y155" s="537" t="str">
        <f t="shared" si="102"/>
        <v/>
      </c>
      <c r="Z155" s="536"/>
      <c r="AA155" s="141"/>
      <c r="AB155" s="211"/>
      <c r="AC155" s="212" t="str">
        <f t="shared" si="103"/>
        <v/>
      </c>
      <c r="AD155" s="537" t="str">
        <f t="shared" si="104"/>
        <v/>
      </c>
      <c r="AE155" s="537" t="str">
        <f t="shared" si="105"/>
        <v/>
      </c>
      <c r="AF155" s="537" t="str">
        <f t="shared" si="106"/>
        <v/>
      </c>
      <c r="AG155" s="538" t="str">
        <f t="shared" si="107"/>
        <v/>
      </c>
      <c r="AH155" s="539"/>
      <c r="AI155" s="141"/>
      <c r="AJ155" s="486"/>
      <c r="AK155" s="507">
        <f t="shared" si="108"/>
        <v>0</v>
      </c>
      <c r="AL155" s="537" t="str">
        <f t="shared" si="109"/>
        <v/>
      </c>
      <c r="AM155" s="537" t="str">
        <f t="shared" si="110"/>
        <v/>
      </c>
      <c r="AN155" s="537" t="str">
        <f t="shared" si="111"/>
        <v/>
      </c>
      <c r="AO155" s="537" t="str">
        <f t="shared" si="112"/>
        <v/>
      </c>
      <c r="AP155" s="541" t="str">
        <f t="shared" si="146"/>
        <v/>
      </c>
      <c r="AQ155" s="536"/>
      <c r="AR155" s="141"/>
      <c r="AS155" s="211"/>
      <c r="AT155" s="211" t="str">
        <f t="shared" si="113"/>
        <v/>
      </c>
      <c r="AU155" s="537" t="str">
        <f t="shared" si="114"/>
        <v/>
      </c>
      <c r="AV155" s="537" t="str">
        <f t="shared" si="115"/>
        <v/>
      </c>
      <c r="AW155" s="538" t="str">
        <f t="shared" si="116"/>
        <v/>
      </c>
      <c r="AX155" s="539"/>
      <c r="AY155" s="141"/>
      <c r="AZ155" s="486"/>
      <c r="BA155" s="501" t="str">
        <f t="shared" si="117"/>
        <v/>
      </c>
      <c r="BB155" s="537" t="str">
        <f t="shared" si="118"/>
        <v/>
      </c>
      <c r="BC155" s="537"/>
      <c r="BD155" s="537" t="str">
        <f t="shared" si="119"/>
        <v/>
      </c>
      <c r="BE155" s="536"/>
      <c r="BF155" s="141"/>
      <c r="BG155" s="211"/>
      <c r="BH155" s="211" t="str">
        <f t="shared" si="120"/>
        <v/>
      </c>
      <c r="BI155" s="537" t="str">
        <f t="shared" si="121"/>
        <v/>
      </c>
      <c r="BJ155" s="537" t="str">
        <f t="shared" si="122"/>
        <v/>
      </c>
      <c r="BK155" s="538" t="str">
        <f t="shared" si="123"/>
        <v/>
      </c>
      <c r="BL155" s="539"/>
      <c r="BM155" s="141"/>
      <c r="BN155" s="486"/>
      <c r="BO155" s="501" t="e">
        <f t="shared" si="124"/>
        <v>#VALUE!</v>
      </c>
      <c r="BP155" s="537" t="str">
        <f t="shared" si="125"/>
        <v/>
      </c>
      <c r="BQ155" s="537" t="str">
        <f t="shared" si="126"/>
        <v/>
      </c>
      <c r="BR155" s="537" t="str">
        <f t="shared" si="127"/>
        <v/>
      </c>
      <c r="BS155" s="536"/>
      <c r="BT155" s="141"/>
      <c r="BU155" s="211"/>
      <c r="BV155" s="211" t="str">
        <f t="shared" si="128"/>
        <v/>
      </c>
      <c r="BW155" s="537" t="str">
        <f t="shared" si="129"/>
        <v/>
      </c>
      <c r="BX155" s="537" t="str">
        <f t="shared" si="130"/>
        <v/>
      </c>
      <c r="BY155" s="538" t="str">
        <f t="shared" si="131"/>
        <v/>
      </c>
      <c r="BZ155" s="539"/>
      <c r="CA155" s="141"/>
      <c r="CB155" s="486"/>
      <c r="CC155" s="483" t="str">
        <f t="shared" si="132"/>
        <v/>
      </c>
      <c r="CD155" s="153" t="str">
        <f t="shared" si="133"/>
        <v/>
      </c>
      <c r="CE155" s="153" t="str">
        <f t="shared" si="134"/>
        <v/>
      </c>
      <c r="CF155" s="153" t="str">
        <f t="shared" si="135"/>
        <v/>
      </c>
    </row>
    <row r="156" spans="1:84" ht="29.45" customHeight="1" x14ac:dyDescent="0.25">
      <c r="A156" s="354" t="str">
        <f>'N-Bedarf AL'!A156</f>
        <v/>
      </c>
      <c r="B156" s="354" t="str">
        <f>IF('N-Bedarf AL'!B156="","",'N-Bedarf AL'!B156)</f>
        <v/>
      </c>
      <c r="C156" s="305" t="str">
        <f>IF('N-Bedarf AL'!D156="","",'N-Bedarf AL'!D156)</f>
        <v/>
      </c>
      <c r="D156" s="32" t="str">
        <f>IF('N-Bedarf AL'!C156="","",'N-Bedarf AL'!C156)</f>
        <v/>
      </c>
      <c r="E156" s="32" t="str">
        <f>IF('N-Bedarf AL'!T156="","",'N-Bedarf AL'!T156)</f>
        <v/>
      </c>
      <c r="F156" s="32" t="str">
        <f>IF('P-Bedarf AL'!V158="","",'P-Bedarf AL'!V158)</f>
        <v/>
      </c>
      <c r="G156" s="32" t="str">
        <f>IF('P-Bedarf AL'!AB158="","",'P-Bedarf AL'!AB158)</f>
        <v/>
      </c>
      <c r="H156" s="345" t="str">
        <f t="shared" si="136"/>
        <v/>
      </c>
      <c r="I156" s="345" t="str">
        <f t="shared" si="137"/>
        <v/>
      </c>
      <c r="J156" s="345" t="str">
        <f t="shared" si="138"/>
        <v/>
      </c>
      <c r="K156" s="321">
        <f t="shared" si="139"/>
        <v>0</v>
      </c>
      <c r="L156" s="321">
        <f t="shared" si="140"/>
        <v>0</v>
      </c>
      <c r="M156" s="321">
        <f t="shared" si="141"/>
        <v>0</v>
      </c>
      <c r="N156" s="321" t="str">
        <f t="shared" si="142"/>
        <v/>
      </c>
      <c r="O156" s="321" t="str">
        <f t="shared" si="143"/>
        <v/>
      </c>
      <c r="P156" s="321" t="str">
        <f t="shared" si="144"/>
        <v/>
      </c>
      <c r="Q156" s="490" t="str">
        <f t="shared" si="98"/>
        <v/>
      </c>
      <c r="R156" s="539"/>
      <c r="S156" s="141"/>
      <c r="T156" s="486"/>
      <c r="U156" s="501" t="str">
        <f t="shared" si="99"/>
        <v/>
      </c>
      <c r="V156" s="537" t="str">
        <f t="shared" si="100"/>
        <v/>
      </c>
      <c r="W156" s="537" t="str">
        <f t="shared" si="145"/>
        <v/>
      </c>
      <c r="X156" s="537" t="str">
        <f t="shared" si="101"/>
        <v/>
      </c>
      <c r="Y156" s="537" t="str">
        <f t="shared" si="102"/>
        <v/>
      </c>
      <c r="Z156" s="536"/>
      <c r="AA156" s="141"/>
      <c r="AB156" s="211"/>
      <c r="AC156" s="212" t="str">
        <f t="shared" si="103"/>
        <v/>
      </c>
      <c r="AD156" s="537" t="str">
        <f t="shared" si="104"/>
        <v/>
      </c>
      <c r="AE156" s="537" t="str">
        <f t="shared" si="105"/>
        <v/>
      </c>
      <c r="AF156" s="537" t="str">
        <f t="shared" si="106"/>
        <v/>
      </c>
      <c r="AG156" s="538" t="str">
        <f t="shared" si="107"/>
        <v/>
      </c>
      <c r="AH156" s="539"/>
      <c r="AI156" s="141"/>
      <c r="AJ156" s="486"/>
      <c r="AK156" s="507">
        <f t="shared" si="108"/>
        <v>0</v>
      </c>
      <c r="AL156" s="537" t="str">
        <f t="shared" si="109"/>
        <v/>
      </c>
      <c r="AM156" s="537" t="str">
        <f t="shared" si="110"/>
        <v/>
      </c>
      <c r="AN156" s="537" t="str">
        <f t="shared" si="111"/>
        <v/>
      </c>
      <c r="AO156" s="537" t="str">
        <f t="shared" si="112"/>
        <v/>
      </c>
      <c r="AP156" s="541" t="str">
        <f t="shared" si="146"/>
        <v/>
      </c>
      <c r="AQ156" s="536"/>
      <c r="AR156" s="141"/>
      <c r="AS156" s="211"/>
      <c r="AT156" s="211" t="str">
        <f t="shared" si="113"/>
        <v/>
      </c>
      <c r="AU156" s="537" t="str">
        <f t="shared" si="114"/>
        <v/>
      </c>
      <c r="AV156" s="537" t="str">
        <f t="shared" si="115"/>
        <v/>
      </c>
      <c r="AW156" s="538" t="str">
        <f t="shared" si="116"/>
        <v/>
      </c>
      <c r="AX156" s="539"/>
      <c r="AY156" s="141"/>
      <c r="AZ156" s="486"/>
      <c r="BA156" s="501" t="str">
        <f t="shared" si="117"/>
        <v/>
      </c>
      <c r="BB156" s="537" t="str">
        <f t="shared" si="118"/>
        <v/>
      </c>
      <c r="BC156" s="537"/>
      <c r="BD156" s="537" t="str">
        <f t="shared" si="119"/>
        <v/>
      </c>
      <c r="BE156" s="536"/>
      <c r="BF156" s="141"/>
      <c r="BG156" s="211"/>
      <c r="BH156" s="211" t="str">
        <f t="shared" si="120"/>
        <v/>
      </c>
      <c r="BI156" s="537" t="str">
        <f t="shared" si="121"/>
        <v/>
      </c>
      <c r="BJ156" s="537" t="str">
        <f t="shared" si="122"/>
        <v/>
      </c>
      <c r="BK156" s="538" t="str">
        <f t="shared" si="123"/>
        <v/>
      </c>
      <c r="BL156" s="539"/>
      <c r="BM156" s="141"/>
      <c r="BN156" s="486"/>
      <c r="BO156" s="501" t="e">
        <f t="shared" si="124"/>
        <v>#VALUE!</v>
      </c>
      <c r="BP156" s="537" t="str">
        <f t="shared" si="125"/>
        <v/>
      </c>
      <c r="BQ156" s="537" t="str">
        <f t="shared" si="126"/>
        <v/>
      </c>
      <c r="BR156" s="537" t="str">
        <f t="shared" si="127"/>
        <v/>
      </c>
      <c r="BS156" s="536"/>
      <c r="BT156" s="141"/>
      <c r="BU156" s="211"/>
      <c r="BV156" s="211" t="str">
        <f t="shared" si="128"/>
        <v/>
      </c>
      <c r="BW156" s="537" t="str">
        <f t="shared" si="129"/>
        <v/>
      </c>
      <c r="BX156" s="537" t="str">
        <f t="shared" si="130"/>
        <v/>
      </c>
      <c r="BY156" s="538" t="str">
        <f t="shared" si="131"/>
        <v/>
      </c>
      <c r="BZ156" s="539"/>
      <c r="CA156" s="141"/>
      <c r="CB156" s="486"/>
      <c r="CC156" s="483" t="str">
        <f t="shared" si="132"/>
        <v/>
      </c>
      <c r="CD156" s="153" t="str">
        <f t="shared" si="133"/>
        <v/>
      </c>
      <c r="CE156" s="153" t="str">
        <f t="shared" si="134"/>
        <v/>
      </c>
      <c r="CF156" s="153" t="str">
        <f t="shared" si="135"/>
        <v/>
      </c>
    </row>
    <row r="157" spans="1:84" ht="29.45" customHeight="1" x14ac:dyDescent="0.25">
      <c r="A157" s="354" t="str">
        <f>'N-Bedarf AL'!A157</f>
        <v/>
      </c>
      <c r="B157" s="354" t="str">
        <f>IF('N-Bedarf AL'!B157="","",'N-Bedarf AL'!B157)</f>
        <v/>
      </c>
      <c r="C157" s="305" t="str">
        <f>IF('N-Bedarf AL'!D157="","",'N-Bedarf AL'!D157)</f>
        <v/>
      </c>
      <c r="D157" s="32" t="str">
        <f>IF('N-Bedarf AL'!C157="","",'N-Bedarf AL'!C157)</f>
        <v/>
      </c>
      <c r="E157" s="32" t="str">
        <f>IF('N-Bedarf AL'!T157="","",'N-Bedarf AL'!T157)</f>
        <v/>
      </c>
      <c r="F157" s="32" t="str">
        <f>IF('P-Bedarf AL'!V159="","",'P-Bedarf AL'!V159)</f>
        <v/>
      </c>
      <c r="G157" s="32" t="str">
        <f>IF('P-Bedarf AL'!AB159="","",'P-Bedarf AL'!AB159)</f>
        <v/>
      </c>
      <c r="H157" s="345" t="str">
        <f t="shared" si="136"/>
        <v/>
      </c>
      <c r="I157" s="345" t="str">
        <f t="shared" si="137"/>
        <v/>
      </c>
      <c r="J157" s="345" t="str">
        <f t="shared" si="138"/>
        <v/>
      </c>
      <c r="K157" s="321">
        <f t="shared" si="139"/>
        <v>0</v>
      </c>
      <c r="L157" s="321">
        <f t="shared" si="140"/>
        <v>0</v>
      </c>
      <c r="M157" s="321">
        <f t="shared" si="141"/>
        <v>0</v>
      </c>
      <c r="N157" s="321" t="str">
        <f t="shared" si="142"/>
        <v/>
      </c>
      <c r="O157" s="321" t="str">
        <f t="shared" si="143"/>
        <v/>
      </c>
      <c r="P157" s="321" t="str">
        <f t="shared" si="144"/>
        <v/>
      </c>
      <c r="Q157" s="490" t="str">
        <f t="shared" si="98"/>
        <v/>
      </c>
      <c r="R157" s="539"/>
      <c r="S157" s="141"/>
      <c r="T157" s="486"/>
      <c r="U157" s="501" t="str">
        <f t="shared" si="99"/>
        <v/>
      </c>
      <c r="V157" s="537" t="str">
        <f t="shared" si="100"/>
        <v/>
      </c>
      <c r="W157" s="537" t="str">
        <f t="shared" si="145"/>
        <v/>
      </c>
      <c r="X157" s="537" t="str">
        <f t="shared" si="101"/>
        <v/>
      </c>
      <c r="Y157" s="537" t="str">
        <f t="shared" si="102"/>
        <v/>
      </c>
      <c r="Z157" s="536"/>
      <c r="AA157" s="141"/>
      <c r="AB157" s="211"/>
      <c r="AC157" s="212" t="str">
        <f t="shared" si="103"/>
        <v/>
      </c>
      <c r="AD157" s="537" t="str">
        <f t="shared" si="104"/>
        <v/>
      </c>
      <c r="AE157" s="537" t="str">
        <f t="shared" si="105"/>
        <v/>
      </c>
      <c r="AF157" s="537" t="str">
        <f t="shared" si="106"/>
        <v/>
      </c>
      <c r="AG157" s="538" t="str">
        <f t="shared" si="107"/>
        <v/>
      </c>
      <c r="AH157" s="539"/>
      <c r="AI157" s="141"/>
      <c r="AJ157" s="486"/>
      <c r="AK157" s="507">
        <f t="shared" si="108"/>
        <v>0</v>
      </c>
      <c r="AL157" s="537" t="str">
        <f t="shared" si="109"/>
        <v/>
      </c>
      <c r="AM157" s="537" t="str">
        <f t="shared" si="110"/>
        <v/>
      </c>
      <c r="AN157" s="537" t="str">
        <f t="shared" si="111"/>
        <v/>
      </c>
      <c r="AO157" s="537" t="str">
        <f t="shared" si="112"/>
        <v/>
      </c>
      <c r="AP157" s="541" t="str">
        <f t="shared" si="146"/>
        <v/>
      </c>
      <c r="AQ157" s="536"/>
      <c r="AR157" s="141"/>
      <c r="AS157" s="211"/>
      <c r="AT157" s="211" t="str">
        <f t="shared" si="113"/>
        <v/>
      </c>
      <c r="AU157" s="537" t="str">
        <f t="shared" si="114"/>
        <v/>
      </c>
      <c r="AV157" s="537" t="str">
        <f t="shared" si="115"/>
        <v/>
      </c>
      <c r="AW157" s="538" t="str">
        <f t="shared" si="116"/>
        <v/>
      </c>
      <c r="AX157" s="539"/>
      <c r="AY157" s="141"/>
      <c r="AZ157" s="486"/>
      <c r="BA157" s="501" t="str">
        <f t="shared" si="117"/>
        <v/>
      </c>
      <c r="BB157" s="537" t="str">
        <f t="shared" si="118"/>
        <v/>
      </c>
      <c r="BC157" s="537"/>
      <c r="BD157" s="537" t="str">
        <f t="shared" si="119"/>
        <v/>
      </c>
      <c r="BE157" s="536"/>
      <c r="BF157" s="141"/>
      <c r="BG157" s="211"/>
      <c r="BH157" s="211" t="str">
        <f t="shared" si="120"/>
        <v/>
      </c>
      <c r="BI157" s="537" t="str">
        <f t="shared" si="121"/>
        <v/>
      </c>
      <c r="BJ157" s="537" t="str">
        <f t="shared" si="122"/>
        <v/>
      </c>
      <c r="BK157" s="538" t="str">
        <f t="shared" si="123"/>
        <v/>
      </c>
      <c r="BL157" s="539"/>
      <c r="BM157" s="141"/>
      <c r="BN157" s="486"/>
      <c r="BO157" s="501" t="e">
        <f t="shared" si="124"/>
        <v>#VALUE!</v>
      </c>
      <c r="BP157" s="537" t="str">
        <f t="shared" si="125"/>
        <v/>
      </c>
      <c r="BQ157" s="537" t="str">
        <f t="shared" si="126"/>
        <v/>
      </c>
      <c r="BR157" s="537" t="str">
        <f t="shared" si="127"/>
        <v/>
      </c>
      <c r="BS157" s="536"/>
      <c r="BT157" s="141"/>
      <c r="BU157" s="211"/>
      <c r="BV157" s="211" t="str">
        <f t="shared" si="128"/>
        <v/>
      </c>
      <c r="BW157" s="537" t="str">
        <f t="shared" si="129"/>
        <v/>
      </c>
      <c r="BX157" s="537" t="str">
        <f t="shared" si="130"/>
        <v/>
      </c>
      <c r="BY157" s="538" t="str">
        <f t="shared" si="131"/>
        <v/>
      </c>
      <c r="BZ157" s="539"/>
      <c r="CA157" s="141"/>
      <c r="CB157" s="486"/>
      <c r="CC157" s="483" t="str">
        <f t="shared" si="132"/>
        <v/>
      </c>
      <c r="CD157" s="153" t="str">
        <f t="shared" si="133"/>
        <v/>
      </c>
      <c r="CE157" s="153" t="str">
        <f t="shared" si="134"/>
        <v/>
      </c>
      <c r="CF157" s="153" t="str">
        <f t="shared" si="135"/>
        <v/>
      </c>
    </row>
    <row r="158" spans="1:84" ht="29.45" customHeight="1" x14ac:dyDescent="0.25">
      <c r="A158" s="354" t="str">
        <f>'N-Bedarf AL'!A158</f>
        <v/>
      </c>
      <c r="B158" s="354" t="str">
        <f>IF('N-Bedarf AL'!B158="","",'N-Bedarf AL'!B158)</f>
        <v/>
      </c>
      <c r="C158" s="305" t="str">
        <f>IF('N-Bedarf AL'!D158="","",'N-Bedarf AL'!D158)</f>
        <v/>
      </c>
      <c r="D158" s="32" t="str">
        <f>IF('N-Bedarf AL'!C158="","",'N-Bedarf AL'!C158)</f>
        <v/>
      </c>
      <c r="E158" s="32" t="str">
        <f>IF('N-Bedarf AL'!T158="","",'N-Bedarf AL'!T158)</f>
        <v/>
      </c>
      <c r="F158" s="32" t="str">
        <f>IF('P-Bedarf AL'!V160="","",'P-Bedarf AL'!V160)</f>
        <v/>
      </c>
      <c r="G158" s="32" t="str">
        <f>IF('P-Bedarf AL'!AB160="","",'P-Bedarf AL'!AB160)</f>
        <v/>
      </c>
      <c r="H158" s="345" t="str">
        <f t="shared" si="136"/>
        <v/>
      </c>
      <c r="I158" s="345" t="str">
        <f t="shared" si="137"/>
        <v/>
      </c>
      <c r="J158" s="345" t="str">
        <f t="shared" si="138"/>
        <v/>
      </c>
      <c r="K158" s="321">
        <f t="shared" si="139"/>
        <v>0</v>
      </c>
      <c r="L158" s="321">
        <f t="shared" si="140"/>
        <v>0</v>
      </c>
      <c r="M158" s="321">
        <f t="shared" si="141"/>
        <v>0</v>
      </c>
      <c r="N158" s="321" t="str">
        <f t="shared" si="142"/>
        <v/>
      </c>
      <c r="O158" s="321" t="str">
        <f t="shared" si="143"/>
        <v/>
      </c>
      <c r="P158" s="321" t="str">
        <f t="shared" si="144"/>
        <v/>
      </c>
      <c r="Q158" s="490" t="str">
        <f t="shared" si="98"/>
        <v/>
      </c>
      <c r="R158" s="539"/>
      <c r="S158" s="141"/>
      <c r="T158" s="486"/>
      <c r="U158" s="501" t="str">
        <f t="shared" si="99"/>
        <v/>
      </c>
      <c r="V158" s="537" t="str">
        <f t="shared" si="100"/>
        <v/>
      </c>
      <c r="W158" s="537" t="str">
        <f t="shared" si="145"/>
        <v/>
      </c>
      <c r="X158" s="537" t="str">
        <f t="shared" si="101"/>
        <v/>
      </c>
      <c r="Y158" s="537" t="str">
        <f t="shared" si="102"/>
        <v/>
      </c>
      <c r="Z158" s="536"/>
      <c r="AA158" s="141"/>
      <c r="AB158" s="211"/>
      <c r="AC158" s="212" t="str">
        <f t="shared" si="103"/>
        <v/>
      </c>
      <c r="AD158" s="537" t="str">
        <f t="shared" si="104"/>
        <v/>
      </c>
      <c r="AE158" s="537" t="str">
        <f t="shared" si="105"/>
        <v/>
      </c>
      <c r="AF158" s="537" t="str">
        <f t="shared" si="106"/>
        <v/>
      </c>
      <c r="AG158" s="538" t="str">
        <f t="shared" si="107"/>
        <v/>
      </c>
      <c r="AH158" s="539"/>
      <c r="AI158" s="141"/>
      <c r="AJ158" s="486"/>
      <c r="AK158" s="507">
        <f t="shared" si="108"/>
        <v>0</v>
      </c>
      <c r="AL158" s="537" t="str">
        <f t="shared" si="109"/>
        <v/>
      </c>
      <c r="AM158" s="537" t="str">
        <f t="shared" si="110"/>
        <v/>
      </c>
      <c r="AN158" s="537" t="str">
        <f t="shared" si="111"/>
        <v/>
      </c>
      <c r="AO158" s="537" t="str">
        <f t="shared" si="112"/>
        <v/>
      </c>
      <c r="AP158" s="541" t="str">
        <f t="shared" si="146"/>
        <v/>
      </c>
      <c r="AQ158" s="536"/>
      <c r="AR158" s="141"/>
      <c r="AS158" s="211"/>
      <c r="AT158" s="211" t="str">
        <f t="shared" si="113"/>
        <v/>
      </c>
      <c r="AU158" s="537" t="str">
        <f t="shared" si="114"/>
        <v/>
      </c>
      <c r="AV158" s="537" t="str">
        <f t="shared" si="115"/>
        <v/>
      </c>
      <c r="AW158" s="538" t="str">
        <f t="shared" si="116"/>
        <v/>
      </c>
      <c r="AX158" s="539"/>
      <c r="AY158" s="141"/>
      <c r="AZ158" s="486"/>
      <c r="BA158" s="501" t="str">
        <f t="shared" si="117"/>
        <v/>
      </c>
      <c r="BB158" s="537" t="str">
        <f t="shared" si="118"/>
        <v/>
      </c>
      <c r="BC158" s="537"/>
      <c r="BD158" s="537" t="str">
        <f t="shared" si="119"/>
        <v/>
      </c>
      <c r="BE158" s="536"/>
      <c r="BF158" s="141"/>
      <c r="BG158" s="211"/>
      <c r="BH158" s="211" t="str">
        <f t="shared" si="120"/>
        <v/>
      </c>
      <c r="BI158" s="537" t="str">
        <f t="shared" si="121"/>
        <v/>
      </c>
      <c r="BJ158" s="537" t="str">
        <f t="shared" si="122"/>
        <v/>
      </c>
      <c r="BK158" s="538" t="str">
        <f t="shared" si="123"/>
        <v/>
      </c>
      <c r="BL158" s="539"/>
      <c r="BM158" s="141"/>
      <c r="BN158" s="486"/>
      <c r="BO158" s="501" t="e">
        <f t="shared" si="124"/>
        <v>#VALUE!</v>
      </c>
      <c r="BP158" s="537" t="str">
        <f t="shared" si="125"/>
        <v/>
      </c>
      <c r="BQ158" s="537" t="str">
        <f t="shared" si="126"/>
        <v/>
      </c>
      <c r="BR158" s="537" t="str">
        <f t="shared" si="127"/>
        <v/>
      </c>
      <c r="BS158" s="536"/>
      <c r="BT158" s="141"/>
      <c r="BU158" s="211"/>
      <c r="BV158" s="211" t="str">
        <f t="shared" si="128"/>
        <v/>
      </c>
      <c r="BW158" s="537" t="str">
        <f t="shared" si="129"/>
        <v/>
      </c>
      <c r="BX158" s="537" t="str">
        <f t="shared" si="130"/>
        <v/>
      </c>
      <c r="BY158" s="538" t="str">
        <f t="shared" si="131"/>
        <v/>
      </c>
      <c r="BZ158" s="539"/>
      <c r="CA158" s="141"/>
      <c r="CB158" s="486"/>
      <c r="CC158" s="483" t="str">
        <f t="shared" si="132"/>
        <v/>
      </c>
      <c r="CD158" s="153" t="str">
        <f t="shared" si="133"/>
        <v/>
      </c>
      <c r="CE158" s="153" t="str">
        <f t="shared" si="134"/>
        <v/>
      </c>
      <c r="CF158" s="153" t="str">
        <f t="shared" si="135"/>
        <v/>
      </c>
    </row>
    <row r="159" spans="1:84" ht="29.45" customHeight="1" x14ac:dyDescent="0.25">
      <c r="A159" s="354" t="str">
        <f>'N-Bedarf AL'!A159</f>
        <v/>
      </c>
      <c r="B159" s="354" t="str">
        <f>IF('N-Bedarf AL'!B159="","",'N-Bedarf AL'!B159)</f>
        <v/>
      </c>
      <c r="C159" s="305" t="str">
        <f>IF('N-Bedarf AL'!D159="","",'N-Bedarf AL'!D159)</f>
        <v/>
      </c>
      <c r="D159" s="32" t="str">
        <f>IF('N-Bedarf AL'!C159="","",'N-Bedarf AL'!C159)</f>
        <v/>
      </c>
      <c r="E159" s="32" t="str">
        <f>IF('N-Bedarf AL'!T159="","",'N-Bedarf AL'!T159)</f>
        <v/>
      </c>
      <c r="F159" s="32" t="str">
        <f>IF('P-Bedarf AL'!V161="","",'P-Bedarf AL'!V161)</f>
        <v/>
      </c>
      <c r="G159" s="32" t="str">
        <f>IF('P-Bedarf AL'!AB161="","",'P-Bedarf AL'!AB161)</f>
        <v/>
      </c>
      <c r="H159" s="345" t="str">
        <f t="shared" si="136"/>
        <v/>
      </c>
      <c r="I159" s="345" t="str">
        <f t="shared" si="137"/>
        <v/>
      </c>
      <c r="J159" s="345" t="str">
        <f t="shared" si="138"/>
        <v/>
      </c>
      <c r="K159" s="321">
        <f t="shared" si="139"/>
        <v>0</v>
      </c>
      <c r="L159" s="321">
        <f t="shared" si="140"/>
        <v>0</v>
      </c>
      <c r="M159" s="321">
        <f t="shared" si="141"/>
        <v>0</v>
      </c>
      <c r="N159" s="321" t="str">
        <f t="shared" si="142"/>
        <v/>
      </c>
      <c r="O159" s="321" t="str">
        <f t="shared" si="143"/>
        <v/>
      </c>
      <c r="P159" s="321" t="str">
        <f t="shared" si="144"/>
        <v/>
      </c>
      <c r="Q159" s="490" t="str">
        <f t="shared" si="98"/>
        <v/>
      </c>
      <c r="R159" s="539"/>
      <c r="S159" s="141"/>
      <c r="T159" s="486"/>
      <c r="U159" s="501" t="str">
        <f t="shared" si="99"/>
        <v/>
      </c>
      <c r="V159" s="537" t="str">
        <f t="shared" si="100"/>
        <v/>
      </c>
      <c r="W159" s="537" t="str">
        <f t="shared" si="145"/>
        <v/>
      </c>
      <c r="X159" s="537" t="str">
        <f t="shared" si="101"/>
        <v/>
      </c>
      <c r="Y159" s="537" t="str">
        <f t="shared" si="102"/>
        <v/>
      </c>
      <c r="Z159" s="536"/>
      <c r="AA159" s="141"/>
      <c r="AB159" s="211"/>
      <c r="AC159" s="212" t="str">
        <f t="shared" si="103"/>
        <v/>
      </c>
      <c r="AD159" s="537" t="str">
        <f t="shared" si="104"/>
        <v/>
      </c>
      <c r="AE159" s="537" t="str">
        <f t="shared" si="105"/>
        <v/>
      </c>
      <c r="AF159" s="537" t="str">
        <f t="shared" si="106"/>
        <v/>
      </c>
      <c r="AG159" s="538" t="str">
        <f t="shared" si="107"/>
        <v/>
      </c>
      <c r="AH159" s="539"/>
      <c r="AI159" s="141"/>
      <c r="AJ159" s="486"/>
      <c r="AK159" s="507">
        <f t="shared" si="108"/>
        <v>0</v>
      </c>
      <c r="AL159" s="537" t="str">
        <f t="shared" si="109"/>
        <v/>
      </c>
      <c r="AM159" s="537" t="str">
        <f t="shared" si="110"/>
        <v/>
      </c>
      <c r="AN159" s="537" t="str">
        <f t="shared" si="111"/>
        <v/>
      </c>
      <c r="AO159" s="537" t="str">
        <f t="shared" si="112"/>
        <v/>
      </c>
      <c r="AP159" s="541" t="str">
        <f t="shared" si="146"/>
        <v/>
      </c>
      <c r="AQ159" s="536"/>
      <c r="AR159" s="141"/>
      <c r="AS159" s="211"/>
      <c r="AT159" s="211" t="str">
        <f t="shared" si="113"/>
        <v/>
      </c>
      <c r="AU159" s="537" t="str">
        <f t="shared" si="114"/>
        <v/>
      </c>
      <c r="AV159" s="537" t="str">
        <f t="shared" si="115"/>
        <v/>
      </c>
      <c r="AW159" s="538" t="str">
        <f t="shared" si="116"/>
        <v/>
      </c>
      <c r="AX159" s="539"/>
      <c r="AY159" s="141"/>
      <c r="AZ159" s="486"/>
      <c r="BA159" s="501" t="str">
        <f t="shared" si="117"/>
        <v/>
      </c>
      <c r="BB159" s="537" t="str">
        <f t="shared" si="118"/>
        <v/>
      </c>
      <c r="BC159" s="537"/>
      <c r="BD159" s="537" t="str">
        <f t="shared" si="119"/>
        <v/>
      </c>
      <c r="BE159" s="536"/>
      <c r="BF159" s="141"/>
      <c r="BG159" s="211"/>
      <c r="BH159" s="211" t="str">
        <f t="shared" si="120"/>
        <v/>
      </c>
      <c r="BI159" s="537" t="str">
        <f t="shared" si="121"/>
        <v/>
      </c>
      <c r="BJ159" s="537" t="str">
        <f t="shared" si="122"/>
        <v/>
      </c>
      <c r="BK159" s="538" t="str">
        <f t="shared" si="123"/>
        <v/>
      </c>
      <c r="BL159" s="539"/>
      <c r="BM159" s="141"/>
      <c r="BN159" s="486"/>
      <c r="BO159" s="501" t="e">
        <f t="shared" si="124"/>
        <v>#VALUE!</v>
      </c>
      <c r="BP159" s="537" t="str">
        <f t="shared" si="125"/>
        <v/>
      </c>
      <c r="BQ159" s="537" t="str">
        <f t="shared" si="126"/>
        <v/>
      </c>
      <c r="BR159" s="537" t="str">
        <f t="shared" si="127"/>
        <v/>
      </c>
      <c r="BS159" s="536"/>
      <c r="BT159" s="141"/>
      <c r="BU159" s="211"/>
      <c r="BV159" s="211" t="str">
        <f t="shared" si="128"/>
        <v/>
      </c>
      <c r="BW159" s="537" t="str">
        <f t="shared" si="129"/>
        <v/>
      </c>
      <c r="BX159" s="537" t="str">
        <f t="shared" si="130"/>
        <v/>
      </c>
      <c r="BY159" s="538" t="str">
        <f t="shared" si="131"/>
        <v/>
      </c>
      <c r="BZ159" s="539"/>
      <c r="CA159" s="141"/>
      <c r="CB159" s="486"/>
      <c r="CC159" s="483" t="str">
        <f t="shared" si="132"/>
        <v/>
      </c>
      <c r="CD159" s="153" t="str">
        <f t="shared" si="133"/>
        <v/>
      </c>
      <c r="CE159" s="153" t="str">
        <f t="shared" si="134"/>
        <v/>
      </c>
      <c r="CF159" s="153" t="str">
        <f t="shared" si="135"/>
        <v/>
      </c>
    </row>
    <row r="160" spans="1:84" ht="29.45" customHeight="1" x14ac:dyDescent="0.25">
      <c r="A160" s="354" t="str">
        <f>'N-Bedarf AL'!A160</f>
        <v/>
      </c>
      <c r="B160" s="354" t="str">
        <f>IF('N-Bedarf AL'!B160="","",'N-Bedarf AL'!B160)</f>
        <v/>
      </c>
      <c r="C160" s="305" t="str">
        <f>IF('N-Bedarf AL'!D160="","",'N-Bedarf AL'!D160)</f>
        <v/>
      </c>
      <c r="D160" s="32" t="str">
        <f>IF('N-Bedarf AL'!C160="","",'N-Bedarf AL'!C160)</f>
        <v/>
      </c>
      <c r="E160" s="32" t="str">
        <f>IF('N-Bedarf AL'!T160="","",'N-Bedarf AL'!T160)</f>
        <v/>
      </c>
      <c r="F160" s="32" t="str">
        <f>IF('P-Bedarf AL'!V162="","",'P-Bedarf AL'!V162)</f>
        <v/>
      </c>
      <c r="G160" s="32" t="str">
        <f>IF('P-Bedarf AL'!AB162="","",'P-Bedarf AL'!AB162)</f>
        <v/>
      </c>
      <c r="H160" s="345" t="str">
        <f t="shared" si="136"/>
        <v/>
      </c>
      <c r="I160" s="345" t="str">
        <f t="shared" si="137"/>
        <v/>
      </c>
      <c r="J160" s="345" t="str">
        <f t="shared" si="138"/>
        <v/>
      </c>
      <c r="K160" s="321">
        <f t="shared" si="139"/>
        <v>0</v>
      </c>
      <c r="L160" s="321">
        <f t="shared" si="140"/>
        <v>0</v>
      </c>
      <c r="M160" s="321">
        <f t="shared" si="141"/>
        <v>0</v>
      </c>
      <c r="N160" s="321" t="str">
        <f t="shared" si="142"/>
        <v/>
      </c>
      <c r="O160" s="321" t="str">
        <f t="shared" si="143"/>
        <v/>
      </c>
      <c r="P160" s="321" t="str">
        <f t="shared" si="144"/>
        <v/>
      </c>
      <c r="Q160" s="490" t="str">
        <f t="shared" si="98"/>
        <v/>
      </c>
      <c r="R160" s="539"/>
      <c r="S160" s="141"/>
      <c r="T160" s="486"/>
      <c r="U160" s="501" t="str">
        <f t="shared" si="99"/>
        <v/>
      </c>
      <c r="V160" s="537" t="str">
        <f t="shared" si="100"/>
        <v/>
      </c>
      <c r="W160" s="537" t="str">
        <f t="shared" si="145"/>
        <v/>
      </c>
      <c r="X160" s="537" t="str">
        <f t="shared" si="101"/>
        <v/>
      </c>
      <c r="Y160" s="537" t="str">
        <f t="shared" si="102"/>
        <v/>
      </c>
      <c r="Z160" s="536"/>
      <c r="AA160" s="141"/>
      <c r="AB160" s="211"/>
      <c r="AC160" s="212" t="str">
        <f t="shared" si="103"/>
        <v/>
      </c>
      <c r="AD160" s="537" t="str">
        <f t="shared" si="104"/>
        <v/>
      </c>
      <c r="AE160" s="537" t="str">
        <f t="shared" si="105"/>
        <v/>
      </c>
      <c r="AF160" s="537" t="str">
        <f t="shared" si="106"/>
        <v/>
      </c>
      <c r="AG160" s="538" t="str">
        <f t="shared" si="107"/>
        <v/>
      </c>
      <c r="AH160" s="539"/>
      <c r="AI160" s="141"/>
      <c r="AJ160" s="486"/>
      <c r="AK160" s="507">
        <f t="shared" si="108"/>
        <v>0</v>
      </c>
      <c r="AL160" s="537" t="str">
        <f t="shared" si="109"/>
        <v/>
      </c>
      <c r="AM160" s="537" t="str">
        <f t="shared" si="110"/>
        <v/>
      </c>
      <c r="AN160" s="537" t="str">
        <f t="shared" si="111"/>
        <v/>
      </c>
      <c r="AO160" s="537" t="str">
        <f t="shared" si="112"/>
        <v/>
      </c>
      <c r="AP160" s="541" t="str">
        <f t="shared" si="146"/>
        <v/>
      </c>
      <c r="AQ160" s="536"/>
      <c r="AR160" s="141"/>
      <c r="AS160" s="211"/>
      <c r="AT160" s="211" t="str">
        <f t="shared" si="113"/>
        <v/>
      </c>
      <c r="AU160" s="537" t="str">
        <f t="shared" si="114"/>
        <v/>
      </c>
      <c r="AV160" s="537" t="str">
        <f t="shared" si="115"/>
        <v/>
      </c>
      <c r="AW160" s="538" t="str">
        <f t="shared" si="116"/>
        <v/>
      </c>
      <c r="AX160" s="539"/>
      <c r="AY160" s="141"/>
      <c r="AZ160" s="486"/>
      <c r="BA160" s="501" t="str">
        <f t="shared" si="117"/>
        <v/>
      </c>
      <c r="BB160" s="537" t="str">
        <f t="shared" si="118"/>
        <v/>
      </c>
      <c r="BC160" s="537"/>
      <c r="BD160" s="537" t="str">
        <f t="shared" si="119"/>
        <v/>
      </c>
      <c r="BE160" s="536"/>
      <c r="BF160" s="141"/>
      <c r="BG160" s="211"/>
      <c r="BH160" s="211" t="str">
        <f t="shared" si="120"/>
        <v/>
      </c>
      <c r="BI160" s="537" t="str">
        <f t="shared" si="121"/>
        <v/>
      </c>
      <c r="BJ160" s="537" t="str">
        <f t="shared" si="122"/>
        <v/>
      </c>
      <c r="BK160" s="538" t="str">
        <f t="shared" si="123"/>
        <v/>
      </c>
      <c r="BL160" s="539"/>
      <c r="BM160" s="141"/>
      <c r="BN160" s="486"/>
      <c r="BO160" s="501" t="e">
        <f t="shared" si="124"/>
        <v>#VALUE!</v>
      </c>
      <c r="BP160" s="537" t="str">
        <f t="shared" si="125"/>
        <v/>
      </c>
      <c r="BQ160" s="537" t="str">
        <f t="shared" si="126"/>
        <v/>
      </c>
      <c r="BR160" s="537" t="str">
        <f t="shared" si="127"/>
        <v/>
      </c>
      <c r="BS160" s="536"/>
      <c r="BT160" s="141"/>
      <c r="BU160" s="211"/>
      <c r="BV160" s="211" t="str">
        <f t="shared" si="128"/>
        <v/>
      </c>
      <c r="BW160" s="537" t="str">
        <f t="shared" si="129"/>
        <v/>
      </c>
      <c r="BX160" s="537" t="str">
        <f t="shared" si="130"/>
        <v/>
      </c>
      <c r="BY160" s="538" t="str">
        <f t="shared" si="131"/>
        <v/>
      </c>
      <c r="BZ160" s="539"/>
      <c r="CA160" s="141"/>
      <c r="CB160" s="486"/>
      <c r="CC160" s="483" t="str">
        <f t="shared" si="132"/>
        <v/>
      </c>
      <c r="CD160" s="153" t="str">
        <f t="shared" si="133"/>
        <v/>
      </c>
      <c r="CE160" s="153" t="str">
        <f t="shared" si="134"/>
        <v/>
      </c>
      <c r="CF160" s="153" t="str">
        <f t="shared" si="135"/>
        <v/>
      </c>
    </row>
    <row r="161" spans="1:84" ht="29.45" customHeight="1" x14ac:dyDescent="0.25">
      <c r="A161" s="354" t="str">
        <f>'N-Bedarf AL'!A161</f>
        <v/>
      </c>
      <c r="B161" s="354" t="str">
        <f>IF('N-Bedarf AL'!B161="","",'N-Bedarf AL'!B161)</f>
        <v/>
      </c>
      <c r="C161" s="305" t="str">
        <f>IF('N-Bedarf AL'!D161="","",'N-Bedarf AL'!D161)</f>
        <v/>
      </c>
      <c r="D161" s="32" t="str">
        <f>IF('N-Bedarf AL'!C161="","",'N-Bedarf AL'!C161)</f>
        <v/>
      </c>
      <c r="E161" s="32" t="str">
        <f>IF('N-Bedarf AL'!T161="","",'N-Bedarf AL'!T161)</f>
        <v/>
      </c>
      <c r="F161" s="32" t="str">
        <f>IF('P-Bedarf AL'!V163="","",'P-Bedarf AL'!V163)</f>
        <v/>
      </c>
      <c r="G161" s="32" t="str">
        <f>IF('P-Bedarf AL'!AB163="","",'P-Bedarf AL'!AB163)</f>
        <v/>
      </c>
      <c r="H161" s="345" t="str">
        <f t="shared" si="136"/>
        <v/>
      </c>
      <c r="I161" s="345" t="str">
        <f t="shared" si="137"/>
        <v/>
      </c>
      <c r="J161" s="345" t="str">
        <f t="shared" si="138"/>
        <v/>
      </c>
      <c r="K161" s="321">
        <f t="shared" si="139"/>
        <v>0</v>
      </c>
      <c r="L161" s="321">
        <f t="shared" si="140"/>
        <v>0</v>
      </c>
      <c r="M161" s="321">
        <f t="shared" si="141"/>
        <v>0</v>
      </c>
      <c r="N161" s="321" t="str">
        <f t="shared" si="142"/>
        <v/>
      </c>
      <c r="O161" s="321" t="str">
        <f t="shared" si="143"/>
        <v/>
      </c>
      <c r="P161" s="321" t="str">
        <f t="shared" si="144"/>
        <v/>
      </c>
      <c r="Q161" s="490" t="str">
        <f t="shared" si="98"/>
        <v/>
      </c>
      <c r="R161" s="539"/>
      <c r="S161" s="141"/>
      <c r="T161" s="486"/>
      <c r="U161" s="501" t="str">
        <f t="shared" si="99"/>
        <v/>
      </c>
      <c r="V161" s="537" t="str">
        <f t="shared" si="100"/>
        <v/>
      </c>
      <c r="W161" s="537" t="str">
        <f t="shared" si="145"/>
        <v/>
      </c>
      <c r="X161" s="537" t="str">
        <f t="shared" si="101"/>
        <v/>
      </c>
      <c r="Y161" s="537" t="str">
        <f t="shared" si="102"/>
        <v/>
      </c>
      <c r="Z161" s="536"/>
      <c r="AA161" s="141"/>
      <c r="AB161" s="211"/>
      <c r="AC161" s="212" t="str">
        <f t="shared" si="103"/>
        <v/>
      </c>
      <c r="AD161" s="537" t="str">
        <f t="shared" si="104"/>
        <v/>
      </c>
      <c r="AE161" s="537" t="str">
        <f t="shared" si="105"/>
        <v/>
      </c>
      <c r="AF161" s="537" t="str">
        <f t="shared" si="106"/>
        <v/>
      </c>
      <c r="AG161" s="538" t="str">
        <f t="shared" si="107"/>
        <v/>
      </c>
      <c r="AH161" s="539"/>
      <c r="AI161" s="141"/>
      <c r="AJ161" s="486"/>
      <c r="AK161" s="507">
        <f t="shared" si="108"/>
        <v>0</v>
      </c>
      <c r="AL161" s="537" t="str">
        <f t="shared" si="109"/>
        <v/>
      </c>
      <c r="AM161" s="537" t="str">
        <f t="shared" si="110"/>
        <v/>
      </c>
      <c r="AN161" s="537" t="str">
        <f t="shared" si="111"/>
        <v/>
      </c>
      <c r="AO161" s="537" t="str">
        <f t="shared" si="112"/>
        <v/>
      </c>
      <c r="AP161" s="541" t="str">
        <f t="shared" si="146"/>
        <v/>
      </c>
      <c r="AQ161" s="536"/>
      <c r="AR161" s="141"/>
      <c r="AS161" s="211"/>
      <c r="AT161" s="211" t="str">
        <f t="shared" si="113"/>
        <v/>
      </c>
      <c r="AU161" s="537" t="str">
        <f t="shared" si="114"/>
        <v/>
      </c>
      <c r="AV161" s="537" t="str">
        <f t="shared" si="115"/>
        <v/>
      </c>
      <c r="AW161" s="538" t="str">
        <f t="shared" si="116"/>
        <v/>
      </c>
      <c r="AX161" s="539"/>
      <c r="AY161" s="141"/>
      <c r="AZ161" s="486"/>
      <c r="BA161" s="501" t="str">
        <f t="shared" si="117"/>
        <v/>
      </c>
      <c r="BB161" s="537" t="str">
        <f t="shared" si="118"/>
        <v/>
      </c>
      <c r="BC161" s="537"/>
      <c r="BD161" s="537" t="str">
        <f t="shared" si="119"/>
        <v/>
      </c>
      <c r="BE161" s="536"/>
      <c r="BF161" s="141"/>
      <c r="BG161" s="211"/>
      <c r="BH161" s="211" t="str">
        <f t="shared" si="120"/>
        <v/>
      </c>
      <c r="BI161" s="537" t="str">
        <f t="shared" si="121"/>
        <v/>
      </c>
      <c r="BJ161" s="537" t="str">
        <f t="shared" si="122"/>
        <v/>
      </c>
      <c r="BK161" s="538" t="str">
        <f t="shared" si="123"/>
        <v/>
      </c>
      <c r="BL161" s="539"/>
      <c r="BM161" s="141"/>
      <c r="BN161" s="486"/>
      <c r="BO161" s="501" t="e">
        <f t="shared" si="124"/>
        <v>#VALUE!</v>
      </c>
      <c r="BP161" s="537" t="str">
        <f t="shared" si="125"/>
        <v/>
      </c>
      <c r="BQ161" s="537" t="str">
        <f t="shared" si="126"/>
        <v/>
      </c>
      <c r="BR161" s="537" t="str">
        <f t="shared" si="127"/>
        <v/>
      </c>
      <c r="BS161" s="536"/>
      <c r="BT161" s="141"/>
      <c r="BU161" s="211"/>
      <c r="BV161" s="211" t="str">
        <f t="shared" si="128"/>
        <v/>
      </c>
      <c r="BW161" s="537" t="str">
        <f t="shared" si="129"/>
        <v/>
      </c>
      <c r="BX161" s="537" t="str">
        <f t="shared" si="130"/>
        <v/>
      </c>
      <c r="BY161" s="538" t="str">
        <f t="shared" si="131"/>
        <v/>
      </c>
      <c r="BZ161" s="539"/>
      <c r="CA161" s="141"/>
      <c r="CB161" s="486"/>
      <c r="CC161" s="483" t="str">
        <f t="shared" si="132"/>
        <v/>
      </c>
      <c r="CD161" s="153" t="str">
        <f t="shared" si="133"/>
        <v/>
      </c>
      <c r="CE161" s="153" t="str">
        <f t="shared" si="134"/>
        <v/>
      </c>
      <c r="CF161" s="153" t="str">
        <f t="shared" si="135"/>
        <v/>
      </c>
    </row>
    <row r="162" spans="1:84" ht="29.45" customHeight="1" x14ac:dyDescent="0.25">
      <c r="A162" s="354" t="str">
        <f>'N-Bedarf AL'!A162</f>
        <v/>
      </c>
      <c r="B162" s="354" t="str">
        <f>IF('N-Bedarf AL'!B162="","",'N-Bedarf AL'!B162)</f>
        <v/>
      </c>
      <c r="C162" s="305" t="str">
        <f>IF('N-Bedarf AL'!D162="","",'N-Bedarf AL'!D162)</f>
        <v/>
      </c>
      <c r="D162" s="32" t="str">
        <f>IF('N-Bedarf AL'!C162="","",'N-Bedarf AL'!C162)</f>
        <v/>
      </c>
      <c r="E162" s="32" t="str">
        <f>IF('N-Bedarf AL'!T162="","",'N-Bedarf AL'!T162)</f>
        <v/>
      </c>
      <c r="F162" s="32" t="str">
        <f>IF('P-Bedarf AL'!V164="","",'P-Bedarf AL'!V164)</f>
        <v/>
      </c>
      <c r="G162" s="32" t="str">
        <f>IF('P-Bedarf AL'!AB164="","",'P-Bedarf AL'!AB164)</f>
        <v/>
      </c>
      <c r="H162" s="345" t="str">
        <f t="shared" si="136"/>
        <v/>
      </c>
      <c r="I162" s="345" t="str">
        <f t="shared" si="137"/>
        <v/>
      </c>
      <c r="J162" s="345" t="str">
        <f t="shared" si="138"/>
        <v/>
      </c>
      <c r="K162" s="321">
        <f t="shared" si="139"/>
        <v>0</v>
      </c>
      <c r="L162" s="321">
        <f t="shared" si="140"/>
        <v>0</v>
      </c>
      <c r="M162" s="321">
        <f t="shared" si="141"/>
        <v>0</v>
      </c>
      <c r="N162" s="321" t="str">
        <f t="shared" si="142"/>
        <v/>
      </c>
      <c r="O162" s="321" t="str">
        <f t="shared" si="143"/>
        <v/>
      </c>
      <c r="P162" s="321" t="str">
        <f t="shared" si="144"/>
        <v/>
      </c>
      <c r="Q162" s="490" t="str">
        <f t="shared" si="98"/>
        <v/>
      </c>
      <c r="R162" s="539"/>
      <c r="S162" s="141"/>
      <c r="T162" s="486"/>
      <c r="U162" s="501" t="str">
        <f t="shared" si="99"/>
        <v/>
      </c>
      <c r="V162" s="537" t="str">
        <f t="shared" si="100"/>
        <v/>
      </c>
      <c r="W162" s="537" t="str">
        <f t="shared" si="145"/>
        <v/>
      </c>
      <c r="X162" s="537" t="str">
        <f t="shared" si="101"/>
        <v/>
      </c>
      <c r="Y162" s="537" t="str">
        <f t="shared" si="102"/>
        <v/>
      </c>
      <c r="Z162" s="536"/>
      <c r="AA162" s="141"/>
      <c r="AB162" s="211"/>
      <c r="AC162" s="212" t="str">
        <f t="shared" si="103"/>
        <v/>
      </c>
      <c r="AD162" s="537" t="str">
        <f t="shared" si="104"/>
        <v/>
      </c>
      <c r="AE162" s="537" t="str">
        <f t="shared" si="105"/>
        <v/>
      </c>
      <c r="AF162" s="537" t="str">
        <f t="shared" si="106"/>
        <v/>
      </c>
      <c r="AG162" s="538" t="str">
        <f t="shared" si="107"/>
        <v/>
      </c>
      <c r="AH162" s="539"/>
      <c r="AI162" s="141"/>
      <c r="AJ162" s="486"/>
      <c r="AK162" s="507">
        <f t="shared" si="108"/>
        <v>0</v>
      </c>
      <c r="AL162" s="537" t="str">
        <f t="shared" si="109"/>
        <v/>
      </c>
      <c r="AM162" s="537" t="str">
        <f t="shared" si="110"/>
        <v/>
      </c>
      <c r="AN162" s="537" t="str">
        <f t="shared" si="111"/>
        <v/>
      </c>
      <c r="AO162" s="537" t="str">
        <f t="shared" si="112"/>
        <v/>
      </c>
      <c r="AP162" s="541" t="str">
        <f t="shared" si="146"/>
        <v/>
      </c>
      <c r="AQ162" s="536"/>
      <c r="AR162" s="141"/>
      <c r="AS162" s="211"/>
      <c r="AT162" s="211" t="str">
        <f t="shared" si="113"/>
        <v/>
      </c>
      <c r="AU162" s="537" t="str">
        <f t="shared" si="114"/>
        <v/>
      </c>
      <c r="AV162" s="537" t="str">
        <f t="shared" si="115"/>
        <v/>
      </c>
      <c r="AW162" s="538" t="str">
        <f t="shared" si="116"/>
        <v/>
      </c>
      <c r="AX162" s="539"/>
      <c r="AY162" s="141"/>
      <c r="AZ162" s="486"/>
      <c r="BA162" s="501" t="str">
        <f t="shared" si="117"/>
        <v/>
      </c>
      <c r="BB162" s="537" t="str">
        <f t="shared" si="118"/>
        <v/>
      </c>
      <c r="BC162" s="537"/>
      <c r="BD162" s="537" t="str">
        <f t="shared" si="119"/>
        <v/>
      </c>
      <c r="BE162" s="536"/>
      <c r="BF162" s="141"/>
      <c r="BG162" s="211"/>
      <c r="BH162" s="211" t="str">
        <f t="shared" si="120"/>
        <v/>
      </c>
      <c r="BI162" s="537" t="str">
        <f t="shared" si="121"/>
        <v/>
      </c>
      <c r="BJ162" s="537" t="str">
        <f t="shared" si="122"/>
        <v/>
      </c>
      <c r="BK162" s="538" t="str">
        <f t="shared" si="123"/>
        <v/>
      </c>
      <c r="BL162" s="539"/>
      <c r="BM162" s="141"/>
      <c r="BN162" s="486"/>
      <c r="BO162" s="501" t="e">
        <f t="shared" si="124"/>
        <v>#VALUE!</v>
      </c>
      <c r="BP162" s="537" t="str">
        <f t="shared" si="125"/>
        <v/>
      </c>
      <c r="BQ162" s="537" t="str">
        <f t="shared" si="126"/>
        <v/>
      </c>
      <c r="BR162" s="537" t="str">
        <f t="shared" si="127"/>
        <v/>
      </c>
      <c r="BS162" s="536"/>
      <c r="BT162" s="141"/>
      <c r="BU162" s="211"/>
      <c r="BV162" s="211" t="str">
        <f t="shared" si="128"/>
        <v/>
      </c>
      <c r="BW162" s="537" t="str">
        <f t="shared" si="129"/>
        <v/>
      </c>
      <c r="BX162" s="537" t="str">
        <f t="shared" si="130"/>
        <v/>
      </c>
      <c r="BY162" s="538" t="str">
        <f t="shared" si="131"/>
        <v/>
      </c>
      <c r="BZ162" s="539"/>
      <c r="CA162" s="141"/>
      <c r="CB162" s="486"/>
      <c r="CC162" s="483" t="str">
        <f t="shared" si="132"/>
        <v/>
      </c>
      <c r="CD162" s="153" t="str">
        <f t="shared" si="133"/>
        <v/>
      </c>
      <c r="CE162" s="153" t="str">
        <f t="shared" si="134"/>
        <v/>
      </c>
      <c r="CF162" s="153" t="str">
        <f t="shared" si="135"/>
        <v/>
      </c>
    </row>
    <row r="163" spans="1:84" ht="29.45" customHeight="1" x14ac:dyDescent="0.25">
      <c r="A163" s="354" t="str">
        <f>'N-Bedarf AL'!A163</f>
        <v/>
      </c>
      <c r="B163" s="354" t="str">
        <f>IF('N-Bedarf AL'!B163="","",'N-Bedarf AL'!B163)</f>
        <v/>
      </c>
      <c r="C163" s="305" t="str">
        <f>IF('N-Bedarf AL'!D163="","",'N-Bedarf AL'!D163)</f>
        <v/>
      </c>
      <c r="D163" s="32" t="str">
        <f>IF('N-Bedarf AL'!C163="","",'N-Bedarf AL'!C163)</f>
        <v/>
      </c>
      <c r="E163" s="32" t="str">
        <f>IF('N-Bedarf AL'!T163="","",'N-Bedarf AL'!T163)</f>
        <v/>
      </c>
      <c r="F163" s="32" t="str">
        <f>IF('P-Bedarf AL'!V165="","",'P-Bedarf AL'!V165)</f>
        <v/>
      </c>
      <c r="G163" s="32" t="str">
        <f>IF('P-Bedarf AL'!AB165="","",'P-Bedarf AL'!AB165)</f>
        <v/>
      </c>
      <c r="H163" s="345" t="str">
        <f t="shared" si="136"/>
        <v/>
      </c>
      <c r="I163" s="345" t="str">
        <f t="shared" si="137"/>
        <v/>
      </c>
      <c r="J163" s="345" t="str">
        <f t="shared" si="138"/>
        <v/>
      </c>
      <c r="K163" s="321">
        <f t="shared" si="139"/>
        <v>0</v>
      </c>
      <c r="L163" s="321">
        <f t="shared" si="140"/>
        <v>0</v>
      </c>
      <c r="M163" s="321">
        <f t="shared" si="141"/>
        <v>0</v>
      </c>
      <c r="N163" s="321" t="str">
        <f t="shared" si="142"/>
        <v/>
      </c>
      <c r="O163" s="321" t="str">
        <f t="shared" si="143"/>
        <v/>
      </c>
      <c r="P163" s="321" t="str">
        <f t="shared" si="144"/>
        <v/>
      </c>
      <c r="Q163" s="490" t="str">
        <f t="shared" si="98"/>
        <v/>
      </c>
      <c r="R163" s="539"/>
      <c r="S163" s="141"/>
      <c r="T163" s="486"/>
      <c r="U163" s="501" t="str">
        <f t="shared" si="99"/>
        <v/>
      </c>
      <c r="V163" s="537" t="str">
        <f t="shared" si="100"/>
        <v/>
      </c>
      <c r="W163" s="537" t="str">
        <f t="shared" si="145"/>
        <v/>
      </c>
      <c r="X163" s="537" t="str">
        <f t="shared" si="101"/>
        <v/>
      </c>
      <c r="Y163" s="537" t="str">
        <f t="shared" si="102"/>
        <v/>
      </c>
      <c r="Z163" s="536"/>
      <c r="AA163" s="141"/>
      <c r="AB163" s="211"/>
      <c r="AC163" s="212" t="str">
        <f t="shared" si="103"/>
        <v/>
      </c>
      <c r="AD163" s="537" t="str">
        <f t="shared" si="104"/>
        <v/>
      </c>
      <c r="AE163" s="537" t="str">
        <f t="shared" si="105"/>
        <v/>
      </c>
      <c r="AF163" s="537" t="str">
        <f t="shared" si="106"/>
        <v/>
      </c>
      <c r="AG163" s="538" t="str">
        <f t="shared" si="107"/>
        <v/>
      </c>
      <c r="AH163" s="539"/>
      <c r="AI163" s="141"/>
      <c r="AJ163" s="486"/>
      <c r="AK163" s="507">
        <f t="shared" si="108"/>
        <v>0</v>
      </c>
      <c r="AL163" s="537" t="str">
        <f t="shared" si="109"/>
        <v/>
      </c>
      <c r="AM163" s="537" t="str">
        <f t="shared" si="110"/>
        <v/>
      </c>
      <c r="AN163" s="537" t="str">
        <f t="shared" si="111"/>
        <v/>
      </c>
      <c r="AO163" s="537" t="str">
        <f t="shared" si="112"/>
        <v/>
      </c>
      <c r="AP163" s="541" t="str">
        <f t="shared" si="146"/>
        <v/>
      </c>
      <c r="AQ163" s="536"/>
      <c r="AR163" s="141"/>
      <c r="AS163" s="211"/>
      <c r="AT163" s="211" t="str">
        <f t="shared" si="113"/>
        <v/>
      </c>
      <c r="AU163" s="537" t="str">
        <f t="shared" si="114"/>
        <v/>
      </c>
      <c r="AV163" s="537" t="str">
        <f t="shared" si="115"/>
        <v/>
      </c>
      <c r="AW163" s="538" t="str">
        <f t="shared" si="116"/>
        <v/>
      </c>
      <c r="AX163" s="539"/>
      <c r="AY163" s="141"/>
      <c r="AZ163" s="486"/>
      <c r="BA163" s="501" t="str">
        <f t="shared" si="117"/>
        <v/>
      </c>
      <c r="BB163" s="537" t="str">
        <f t="shared" si="118"/>
        <v/>
      </c>
      <c r="BC163" s="537"/>
      <c r="BD163" s="537" t="str">
        <f t="shared" si="119"/>
        <v/>
      </c>
      <c r="BE163" s="536"/>
      <c r="BF163" s="141"/>
      <c r="BG163" s="211"/>
      <c r="BH163" s="211" t="str">
        <f t="shared" si="120"/>
        <v/>
      </c>
      <c r="BI163" s="537" t="str">
        <f t="shared" si="121"/>
        <v/>
      </c>
      <c r="BJ163" s="537" t="str">
        <f t="shared" si="122"/>
        <v/>
      </c>
      <c r="BK163" s="538" t="str">
        <f t="shared" si="123"/>
        <v/>
      </c>
      <c r="BL163" s="539"/>
      <c r="BM163" s="141"/>
      <c r="BN163" s="486"/>
      <c r="BO163" s="501" t="e">
        <f t="shared" si="124"/>
        <v>#VALUE!</v>
      </c>
      <c r="BP163" s="537" t="str">
        <f t="shared" si="125"/>
        <v/>
      </c>
      <c r="BQ163" s="537" t="str">
        <f t="shared" si="126"/>
        <v/>
      </c>
      <c r="BR163" s="537" t="str">
        <f t="shared" si="127"/>
        <v/>
      </c>
      <c r="BS163" s="536"/>
      <c r="BT163" s="141"/>
      <c r="BU163" s="211"/>
      <c r="BV163" s="211" t="str">
        <f t="shared" si="128"/>
        <v/>
      </c>
      <c r="BW163" s="537" t="str">
        <f t="shared" si="129"/>
        <v/>
      </c>
      <c r="BX163" s="537" t="str">
        <f t="shared" si="130"/>
        <v/>
      </c>
      <c r="BY163" s="538" t="str">
        <f t="shared" si="131"/>
        <v/>
      </c>
      <c r="BZ163" s="539"/>
      <c r="CA163" s="141"/>
      <c r="CB163" s="486"/>
      <c r="CC163" s="483" t="str">
        <f t="shared" si="132"/>
        <v/>
      </c>
      <c r="CD163" s="153" t="str">
        <f t="shared" si="133"/>
        <v/>
      </c>
      <c r="CE163" s="153" t="str">
        <f t="shared" si="134"/>
        <v/>
      </c>
      <c r="CF163" s="153" t="str">
        <f t="shared" si="135"/>
        <v/>
      </c>
    </row>
    <row r="164" spans="1:84" ht="29.45" customHeight="1" x14ac:dyDescent="0.25">
      <c r="A164" s="354" t="str">
        <f>'N-Bedarf AL'!A164</f>
        <v/>
      </c>
      <c r="B164" s="354" t="str">
        <f>IF('N-Bedarf AL'!B164="","",'N-Bedarf AL'!B164)</f>
        <v/>
      </c>
      <c r="C164" s="305" t="str">
        <f>IF('N-Bedarf AL'!D164="","",'N-Bedarf AL'!D164)</f>
        <v/>
      </c>
      <c r="D164" s="32" t="str">
        <f>IF('N-Bedarf AL'!C164="","",'N-Bedarf AL'!C164)</f>
        <v/>
      </c>
      <c r="E164" s="32" t="str">
        <f>IF('N-Bedarf AL'!T164="","",'N-Bedarf AL'!T164)</f>
        <v/>
      </c>
      <c r="F164" s="32" t="str">
        <f>IF('P-Bedarf AL'!V166="","",'P-Bedarf AL'!V166)</f>
        <v/>
      </c>
      <c r="G164" s="32" t="str">
        <f>IF('P-Bedarf AL'!AB166="","",'P-Bedarf AL'!AB166)</f>
        <v/>
      </c>
      <c r="H164" s="345" t="str">
        <f t="shared" si="136"/>
        <v/>
      </c>
      <c r="I164" s="345" t="str">
        <f t="shared" si="137"/>
        <v/>
      </c>
      <c r="J164" s="345" t="str">
        <f t="shared" si="138"/>
        <v/>
      </c>
      <c r="K164" s="321">
        <f t="shared" si="139"/>
        <v>0</v>
      </c>
      <c r="L164" s="321">
        <f t="shared" si="140"/>
        <v>0</v>
      </c>
      <c r="M164" s="321">
        <f t="shared" si="141"/>
        <v>0</v>
      </c>
      <c r="N164" s="321" t="str">
        <f t="shared" si="142"/>
        <v/>
      </c>
      <c r="O164" s="321" t="str">
        <f t="shared" si="143"/>
        <v/>
      </c>
      <c r="P164" s="321" t="str">
        <f t="shared" si="144"/>
        <v/>
      </c>
      <c r="Q164" s="490" t="str">
        <f t="shared" si="98"/>
        <v/>
      </c>
      <c r="R164" s="539"/>
      <c r="S164" s="141"/>
      <c r="T164" s="486"/>
      <c r="U164" s="501" t="str">
        <f t="shared" si="99"/>
        <v/>
      </c>
      <c r="V164" s="537" t="str">
        <f t="shared" si="100"/>
        <v/>
      </c>
      <c r="W164" s="537" t="str">
        <f t="shared" si="145"/>
        <v/>
      </c>
      <c r="X164" s="537" t="str">
        <f t="shared" si="101"/>
        <v/>
      </c>
      <c r="Y164" s="537" t="str">
        <f t="shared" si="102"/>
        <v/>
      </c>
      <c r="Z164" s="536"/>
      <c r="AA164" s="141"/>
      <c r="AB164" s="211"/>
      <c r="AC164" s="212" t="str">
        <f t="shared" si="103"/>
        <v/>
      </c>
      <c r="AD164" s="537" t="str">
        <f t="shared" si="104"/>
        <v/>
      </c>
      <c r="AE164" s="537" t="str">
        <f t="shared" si="105"/>
        <v/>
      </c>
      <c r="AF164" s="537" t="str">
        <f t="shared" si="106"/>
        <v/>
      </c>
      <c r="AG164" s="538" t="str">
        <f t="shared" si="107"/>
        <v/>
      </c>
      <c r="AH164" s="539"/>
      <c r="AI164" s="141"/>
      <c r="AJ164" s="486"/>
      <c r="AK164" s="507">
        <f t="shared" si="108"/>
        <v>0</v>
      </c>
      <c r="AL164" s="537" t="str">
        <f t="shared" si="109"/>
        <v/>
      </c>
      <c r="AM164" s="537" t="str">
        <f t="shared" si="110"/>
        <v/>
      </c>
      <c r="AN164" s="537" t="str">
        <f t="shared" si="111"/>
        <v/>
      </c>
      <c r="AO164" s="537" t="str">
        <f t="shared" si="112"/>
        <v/>
      </c>
      <c r="AP164" s="541" t="str">
        <f t="shared" si="146"/>
        <v/>
      </c>
      <c r="AQ164" s="536"/>
      <c r="AR164" s="141"/>
      <c r="AS164" s="211"/>
      <c r="AT164" s="211" t="str">
        <f t="shared" si="113"/>
        <v/>
      </c>
      <c r="AU164" s="537" t="str">
        <f t="shared" si="114"/>
        <v/>
      </c>
      <c r="AV164" s="537" t="str">
        <f t="shared" si="115"/>
        <v/>
      </c>
      <c r="AW164" s="538" t="str">
        <f t="shared" si="116"/>
        <v/>
      </c>
      <c r="AX164" s="539"/>
      <c r="AY164" s="141"/>
      <c r="AZ164" s="486"/>
      <c r="BA164" s="501" t="str">
        <f t="shared" si="117"/>
        <v/>
      </c>
      <c r="BB164" s="537" t="str">
        <f t="shared" si="118"/>
        <v/>
      </c>
      <c r="BC164" s="537"/>
      <c r="BD164" s="537" t="str">
        <f t="shared" si="119"/>
        <v/>
      </c>
      <c r="BE164" s="536"/>
      <c r="BF164" s="141"/>
      <c r="BG164" s="211"/>
      <c r="BH164" s="211" t="str">
        <f t="shared" si="120"/>
        <v/>
      </c>
      <c r="BI164" s="537" t="str">
        <f t="shared" si="121"/>
        <v/>
      </c>
      <c r="BJ164" s="537" t="str">
        <f t="shared" si="122"/>
        <v/>
      </c>
      <c r="BK164" s="538" t="str">
        <f t="shared" si="123"/>
        <v/>
      </c>
      <c r="BL164" s="539"/>
      <c r="BM164" s="141"/>
      <c r="BN164" s="486"/>
      <c r="BO164" s="501" t="e">
        <f t="shared" si="124"/>
        <v>#VALUE!</v>
      </c>
      <c r="BP164" s="537" t="str">
        <f t="shared" si="125"/>
        <v/>
      </c>
      <c r="BQ164" s="537" t="str">
        <f t="shared" si="126"/>
        <v/>
      </c>
      <c r="BR164" s="537" t="str">
        <f t="shared" si="127"/>
        <v/>
      </c>
      <c r="BS164" s="536"/>
      <c r="BT164" s="141"/>
      <c r="BU164" s="211"/>
      <c r="BV164" s="211" t="str">
        <f t="shared" si="128"/>
        <v/>
      </c>
      <c r="BW164" s="537" t="str">
        <f t="shared" si="129"/>
        <v/>
      </c>
      <c r="BX164" s="537" t="str">
        <f t="shared" si="130"/>
        <v/>
      </c>
      <c r="BY164" s="538" t="str">
        <f t="shared" si="131"/>
        <v/>
      </c>
      <c r="BZ164" s="539"/>
      <c r="CA164" s="141"/>
      <c r="CB164" s="486"/>
      <c r="CC164" s="483" t="str">
        <f t="shared" si="132"/>
        <v/>
      </c>
      <c r="CD164" s="153" t="str">
        <f t="shared" si="133"/>
        <v/>
      </c>
      <c r="CE164" s="153" t="str">
        <f t="shared" si="134"/>
        <v/>
      </c>
      <c r="CF164" s="153" t="str">
        <f t="shared" si="135"/>
        <v/>
      </c>
    </row>
    <row r="165" spans="1:84" ht="29.45" customHeight="1" x14ac:dyDescent="0.25">
      <c r="A165" s="354" t="str">
        <f>'N-Bedarf AL'!A165</f>
        <v/>
      </c>
      <c r="B165" s="354" t="str">
        <f>IF('N-Bedarf AL'!B165="","",'N-Bedarf AL'!B165)</f>
        <v/>
      </c>
      <c r="C165" s="305" t="str">
        <f>IF('N-Bedarf AL'!D165="","",'N-Bedarf AL'!D165)</f>
        <v/>
      </c>
      <c r="D165" s="32" t="str">
        <f>IF('N-Bedarf AL'!C165="","",'N-Bedarf AL'!C165)</f>
        <v/>
      </c>
      <c r="E165" s="32" t="str">
        <f>IF('N-Bedarf AL'!T165="","",'N-Bedarf AL'!T165)</f>
        <v/>
      </c>
      <c r="F165" s="32" t="str">
        <f>IF('P-Bedarf AL'!V167="","",'P-Bedarf AL'!V167)</f>
        <v/>
      </c>
      <c r="G165" s="32" t="str">
        <f>IF('P-Bedarf AL'!AB167="","",'P-Bedarf AL'!AB167)</f>
        <v/>
      </c>
      <c r="H165" s="345" t="str">
        <f t="shared" si="136"/>
        <v/>
      </c>
      <c r="I165" s="345" t="str">
        <f t="shared" si="137"/>
        <v/>
      </c>
      <c r="J165" s="345" t="str">
        <f t="shared" si="138"/>
        <v/>
      </c>
      <c r="K165" s="321">
        <f t="shared" si="139"/>
        <v>0</v>
      </c>
      <c r="L165" s="321">
        <f t="shared" si="140"/>
        <v>0</v>
      </c>
      <c r="M165" s="321">
        <f t="shared" si="141"/>
        <v>0</v>
      </c>
      <c r="N165" s="321" t="str">
        <f t="shared" si="142"/>
        <v/>
      </c>
      <c r="O165" s="321" t="str">
        <f t="shared" si="143"/>
        <v/>
      </c>
      <c r="P165" s="321" t="str">
        <f t="shared" si="144"/>
        <v/>
      </c>
      <c r="Q165" s="490" t="str">
        <f t="shared" si="98"/>
        <v/>
      </c>
      <c r="R165" s="539"/>
      <c r="S165" s="141"/>
      <c r="T165" s="486"/>
      <c r="U165" s="501" t="str">
        <f t="shared" si="99"/>
        <v/>
      </c>
      <c r="V165" s="537" t="str">
        <f t="shared" si="100"/>
        <v/>
      </c>
      <c r="W165" s="537" t="str">
        <f t="shared" si="145"/>
        <v/>
      </c>
      <c r="X165" s="537" t="str">
        <f t="shared" si="101"/>
        <v/>
      </c>
      <c r="Y165" s="537" t="str">
        <f t="shared" si="102"/>
        <v/>
      </c>
      <c r="Z165" s="536"/>
      <c r="AA165" s="141"/>
      <c r="AB165" s="211"/>
      <c r="AC165" s="212" t="str">
        <f t="shared" si="103"/>
        <v/>
      </c>
      <c r="AD165" s="537" t="str">
        <f t="shared" si="104"/>
        <v/>
      </c>
      <c r="AE165" s="537" t="str">
        <f t="shared" si="105"/>
        <v/>
      </c>
      <c r="AF165" s="537" t="str">
        <f t="shared" si="106"/>
        <v/>
      </c>
      <c r="AG165" s="538" t="str">
        <f t="shared" si="107"/>
        <v/>
      </c>
      <c r="AH165" s="539"/>
      <c r="AI165" s="141"/>
      <c r="AJ165" s="486"/>
      <c r="AK165" s="507">
        <f t="shared" si="108"/>
        <v>0</v>
      </c>
      <c r="AL165" s="537" t="str">
        <f t="shared" si="109"/>
        <v/>
      </c>
      <c r="AM165" s="537" t="str">
        <f t="shared" si="110"/>
        <v/>
      </c>
      <c r="AN165" s="537" t="str">
        <f t="shared" si="111"/>
        <v/>
      </c>
      <c r="AO165" s="537" t="str">
        <f t="shared" si="112"/>
        <v/>
      </c>
      <c r="AP165" s="541" t="str">
        <f t="shared" si="146"/>
        <v/>
      </c>
      <c r="AQ165" s="536"/>
      <c r="AR165" s="141"/>
      <c r="AS165" s="211"/>
      <c r="AT165" s="211" t="str">
        <f t="shared" si="113"/>
        <v/>
      </c>
      <c r="AU165" s="537" t="str">
        <f t="shared" si="114"/>
        <v/>
      </c>
      <c r="AV165" s="537" t="str">
        <f t="shared" si="115"/>
        <v/>
      </c>
      <c r="AW165" s="538" t="str">
        <f t="shared" si="116"/>
        <v/>
      </c>
      <c r="AX165" s="539"/>
      <c r="AY165" s="141"/>
      <c r="AZ165" s="486"/>
      <c r="BA165" s="501" t="str">
        <f t="shared" si="117"/>
        <v/>
      </c>
      <c r="BB165" s="537" t="str">
        <f t="shared" si="118"/>
        <v/>
      </c>
      <c r="BC165" s="537"/>
      <c r="BD165" s="537" t="str">
        <f t="shared" si="119"/>
        <v/>
      </c>
      <c r="BE165" s="536"/>
      <c r="BF165" s="141"/>
      <c r="BG165" s="211"/>
      <c r="BH165" s="211" t="str">
        <f t="shared" si="120"/>
        <v/>
      </c>
      <c r="BI165" s="537" t="str">
        <f t="shared" si="121"/>
        <v/>
      </c>
      <c r="BJ165" s="537" t="str">
        <f t="shared" si="122"/>
        <v/>
      </c>
      <c r="BK165" s="538" t="str">
        <f t="shared" si="123"/>
        <v/>
      </c>
      <c r="BL165" s="539"/>
      <c r="BM165" s="141"/>
      <c r="BN165" s="486"/>
      <c r="BO165" s="501" t="e">
        <f t="shared" si="124"/>
        <v>#VALUE!</v>
      </c>
      <c r="BP165" s="537" t="str">
        <f t="shared" si="125"/>
        <v/>
      </c>
      <c r="BQ165" s="537" t="str">
        <f t="shared" si="126"/>
        <v/>
      </c>
      <c r="BR165" s="537" t="str">
        <f t="shared" si="127"/>
        <v/>
      </c>
      <c r="BS165" s="536"/>
      <c r="BT165" s="141"/>
      <c r="BU165" s="211"/>
      <c r="BV165" s="211" t="str">
        <f t="shared" si="128"/>
        <v/>
      </c>
      <c r="BW165" s="537" t="str">
        <f t="shared" si="129"/>
        <v/>
      </c>
      <c r="BX165" s="537" t="str">
        <f t="shared" si="130"/>
        <v/>
      </c>
      <c r="BY165" s="538" t="str">
        <f t="shared" si="131"/>
        <v/>
      </c>
      <c r="BZ165" s="539"/>
      <c r="CA165" s="141"/>
      <c r="CB165" s="486"/>
      <c r="CC165" s="483" t="str">
        <f t="shared" si="132"/>
        <v/>
      </c>
      <c r="CD165" s="153" t="str">
        <f t="shared" si="133"/>
        <v/>
      </c>
      <c r="CE165" s="153" t="str">
        <f t="shared" si="134"/>
        <v/>
      </c>
      <c r="CF165" s="153" t="str">
        <f t="shared" si="135"/>
        <v/>
      </c>
    </row>
    <row r="166" spans="1:84" ht="29.45" customHeight="1" x14ac:dyDescent="0.25">
      <c r="A166" s="354" t="str">
        <f>'N-Bedarf AL'!A166</f>
        <v/>
      </c>
      <c r="B166" s="354" t="str">
        <f>IF('N-Bedarf AL'!B166="","",'N-Bedarf AL'!B166)</f>
        <v/>
      </c>
      <c r="C166" s="305" t="str">
        <f>IF('N-Bedarf AL'!D166="","",'N-Bedarf AL'!D166)</f>
        <v/>
      </c>
      <c r="D166" s="32" t="str">
        <f>IF('N-Bedarf AL'!C166="","",'N-Bedarf AL'!C166)</f>
        <v/>
      </c>
      <c r="E166" s="32" t="str">
        <f>IF('N-Bedarf AL'!T166="","",'N-Bedarf AL'!T166)</f>
        <v/>
      </c>
      <c r="F166" s="32" t="str">
        <f>IF('P-Bedarf AL'!V168="","",'P-Bedarf AL'!V168)</f>
        <v/>
      </c>
      <c r="G166" s="32" t="str">
        <f>IF('P-Bedarf AL'!AB168="","",'P-Bedarf AL'!AB168)</f>
        <v/>
      </c>
      <c r="H166" s="345" t="str">
        <f t="shared" si="136"/>
        <v/>
      </c>
      <c r="I166" s="345" t="str">
        <f t="shared" si="137"/>
        <v/>
      </c>
      <c r="J166" s="345" t="str">
        <f t="shared" si="138"/>
        <v/>
      </c>
      <c r="K166" s="321">
        <f t="shared" si="139"/>
        <v>0</v>
      </c>
      <c r="L166" s="321">
        <f t="shared" si="140"/>
        <v>0</v>
      </c>
      <c r="M166" s="321">
        <f t="shared" si="141"/>
        <v>0</v>
      </c>
      <c r="N166" s="321" t="str">
        <f t="shared" si="142"/>
        <v/>
      </c>
      <c r="O166" s="321" t="str">
        <f t="shared" si="143"/>
        <v/>
      </c>
      <c r="P166" s="321" t="str">
        <f t="shared" si="144"/>
        <v/>
      </c>
      <c r="Q166" s="490" t="str">
        <f t="shared" si="98"/>
        <v/>
      </c>
      <c r="R166" s="539"/>
      <c r="S166" s="141"/>
      <c r="T166" s="486"/>
      <c r="U166" s="501" t="str">
        <f t="shared" si="99"/>
        <v/>
      </c>
      <c r="V166" s="537" t="str">
        <f t="shared" si="100"/>
        <v/>
      </c>
      <c r="W166" s="537" t="str">
        <f t="shared" si="145"/>
        <v/>
      </c>
      <c r="X166" s="537" t="str">
        <f t="shared" si="101"/>
        <v/>
      </c>
      <c r="Y166" s="537" t="str">
        <f t="shared" si="102"/>
        <v/>
      </c>
      <c r="Z166" s="536"/>
      <c r="AA166" s="141"/>
      <c r="AB166" s="211"/>
      <c r="AC166" s="212" t="str">
        <f t="shared" si="103"/>
        <v/>
      </c>
      <c r="AD166" s="537" t="str">
        <f t="shared" si="104"/>
        <v/>
      </c>
      <c r="AE166" s="537" t="str">
        <f t="shared" si="105"/>
        <v/>
      </c>
      <c r="AF166" s="537" t="str">
        <f t="shared" si="106"/>
        <v/>
      </c>
      <c r="AG166" s="538" t="str">
        <f t="shared" si="107"/>
        <v/>
      </c>
      <c r="AH166" s="539"/>
      <c r="AI166" s="141"/>
      <c r="AJ166" s="486"/>
      <c r="AK166" s="507">
        <f t="shared" si="108"/>
        <v>0</v>
      </c>
      <c r="AL166" s="537" t="str">
        <f t="shared" si="109"/>
        <v/>
      </c>
      <c r="AM166" s="537" t="str">
        <f t="shared" si="110"/>
        <v/>
      </c>
      <c r="AN166" s="537" t="str">
        <f t="shared" si="111"/>
        <v/>
      </c>
      <c r="AO166" s="537" t="str">
        <f t="shared" si="112"/>
        <v/>
      </c>
      <c r="AP166" s="541" t="str">
        <f t="shared" si="146"/>
        <v/>
      </c>
      <c r="AQ166" s="536"/>
      <c r="AR166" s="141"/>
      <c r="AS166" s="211"/>
      <c r="AT166" s="211" t="str">
        <f t="shared" si="113"/>
        <v/>
      </c>
      <c r="AU166" s="537" t="str">
        <f t="shared" si="114"/>
        <v/>
      </c>
      <c r="AV166" s="537" t="str">
        <f t="shared" si="115"/>
        <v/>
      </c>
      <c r="AW166" s="538" t="str">
        <f t="shared" si="116"/>
        <v/>
      </c>
      <c r="AX166" s="539"/>
      <c r="AY166" s="141"/>
      <c r="AZ166" s="486"/>
      <c r="BA166" s="501" t="str">
        <f t="shared" si="117"/>
        <v/>
      </c>
      <c r="BB166" s="537" t="str">
        <f t="shared" si="118"/>
        <v/>
      </c>
      <c r="BC166" s="537"/>
      <c r="BD166" s="537" t="str">
        <f t="shared" si="119"/>
        <v/>
      </c>
      <c r="BE166" s="536"/>
      <c r="BF166" s="141"/>
      <c r="BG166" s="211"/>
      <c r="BH166" s="211" t="str">
        <f t="shared" si="120"/>
        <v/>
      </c>
      <c r="BI166" s="537" t="str">
        <f t="shared" si="121"/>
        <v/>
      </c>
      <c r="BJ166" s="537" t="str">
        <f t="shared" si="122"/>
        <v/>
      </c>
      <c r="BK166" s="538" t="str">
        <f t="shared" si="123"/>
        <v/>
      </c>
      <c r="BL166" s="539"/>
      <c r="BM166" s="141"/>
      <c r="BN166" s="486"/>
      <c r="BO166" s="501" t="e">
        <f t="shared" si="124"/>
        <v>#VALUE!</v>
      </c>
      <c r="BP166" s="537" t="str">
        <f t="shared" si="125"/>
        <v/>
      </c>
      <c r="BQ166" s="537" t="str">
        <f t="shared" si="126"/>
        <v/>
      </c>
      <c r="BR166" s="537" t="str">
        <f t="shared" si="127"/>
        <v/>
      </c>
      <c r="BS166" s="536"/>
      <c r="BT166" s="141"/>
      <c r="BU166" s="211"/>
      <c r="BV166" s="211" t="str">
        <f t="shared" si="128"/>
        <v/>
      </c>
      <c r="BW166" s="537" t="str">
        <f t="shared" si="129"/>
        <v/>
      </c>
      <c r="BX166" s="537" t="str">
        <f t="shared" si="130"/>
        <v/>
      </c>
      <c r="BY166" s="538" t="str">
        <f t="shared" si="131"/>
        <v/>
      </c>
      <c r="BZ166" s="539"/>
      <c r="CA166" s="141"/>
      <c r="CB166" s="486"/>
      <c r="CC166" s="483" t="str">
        <f t="shared" si="132"/>
        <v/>
      </c>
      <c r="CD166" s="153" t="str">
        <f t="shared" si="133"/>
        <v/>
      </c>
      <c r="CE166" s="153" t="str">
        <f t="shared" si="134"/>
        <v/>
      </c>
      <c r="CF166" s="153" t="str">
        <f t="shared" si="135"/>
        <v/>
      </c>
    </row>
    <row r="167" spans="1:84" ht="29.45" customHeight="1" x14ac:dyDescent="0.25">
      <c r="A167" s="354" t="str">
        <f>'N-Bedarf AL'!A167</f>
        <v/>
      </c>
      <c r="B167" s="354" t="str">
        <f>IF('N-Bedarf AL'!B167="","",'N-Bedarf AL'!B167)</f>
        <v/>
      </c>
      <c r="C167" s="305" t="str">
        <f>IF('N-Bedarf AL'!D167="","",'N-Bedarf AL'!D167)</f>
        <v/>
      </c>
      <c r="D167" s="32" t="str">
        <f>IF('N-Bedarf AL'!C167="","",'N-Bedarf AL'!C167)</f>
        <v/>
      </c>
      <c r="E167" s="32" t="str">
        <f>IF('N-Bedarf AL'!T167="","",'N-Bedarf AL'!T167)</f>
        <v/>
      </c>
      <c r="F167" s="32" t="str">
        <f>IF('P-Bedarf AL'!V169="","",'P-Bedarf AL'!V169)</f>
        <v/>
      </c>
      <c r="G167" s="32" t="str">
        <f>IF('P-Bedarf AL'!AB169="","",'P-Bedarf AL'!AB169)</f>
        <v/>
      </c>
      <c r="H167" s="345" t="str">
        <f t="shared" si="136"/>
        <v/>
      </c>
      <c r="I167" s="345" t="str">
        <f t="shared" si="137"/>
        <v/>
      </c>
      <c r="J167" s="345" t="str">
        <f t="shared" si="138"/>
        <v/>
      </c>
      <c r="K167" s="321">
        <f t="shared" si="139"/>
        <v>0</v>
      </c>
      <c r="L167" s="321">
        <f t="shared" si="140"/>
        <v>0</v>
      </c>
      <c r="M167" s="321">
        <f t="shared" si="141"/>
        <v>0</v>
      </c>
      <c r="N167" s="321" t="str">
        <f t="shared" si="142"/>
        <v/>
      </c>
      <c r="O167" s="321" t="str">
        <f t="shared" si="143"/>
        <v/>
      </c>
      <c r="P167" s="321" t="str">
        <f t="shared" si="144"/>
        <v/>
      </c>
      <c r="Q167" s="490" t="str">
        <f t="shared" si="98"/>
        <v/>
      </c>
      <c r="R167" s="539"/>
      <c r="S167" s="141"/>
      <c r="T167" s="486"/>
      <c r="U167" s="501" t="str">
        <f t="shared" si="99"/>
        <v/>
      </c>
      <c r="V167" s="537" t="str">
        <f t="shared" si="100"/>
        <v/>
      </c>
      <c r="W167" s="537" t="str">
        <f t="shared" si="145"/>
        <v/>
      </c>
      <c r="X167" s="537" t="str">
        <f t="shared" si="101"/>
        <v/>
      </c>
      <c r="Y167" s="537" t="str">
        <f t="shared" si="102"/>
        <v/>
      </c>
      <c r="Z167" s="536"/>
      <c r="AA167" s="141"/>
      <c r="AB167" s="211"/>
      <c r="AC167" s="212" t="str">
        <f t="shared" si="103"/>
        <v/>
      </c>
      <c r="AD167" s="537" t="str">
        <f t="shared" si="104"/>
        <v/>
      </c>
      <c r="AE167" s="537" t="str">
        <f t="shared" si="105"/>
        <v/>
      </c>
      <c r="AF167" s="537" t="str">
        <f t="shared" si="106"/>
        <v/>
      </c>
      <c r="AG167" s="538" t="str">
        <f t="shared" si="107"/>
        <v/>
      </c>
      <c r="AH167" s="539"/>
      <c r="AI167" s="141"/>
      <c r="AJ167" s="486"/>
      <c r="AK167" s="507">
        <f t="shared" si="108"/>
        <v>0</v>
      </c>
      <c r="AL167" s="537" t="str">
        <f t="shared" si="109"/>
        <v/>
      </c>
      <c r="AM167" s="537" t="str">
        <f t="shared" si="110"/>
        <v/>
      </c>
      <c r="AN167" s="537" t="str">
        <f t="shared" si="111"/>
        <v/>
      </c>
      <c r="AO167" s="537" t="str">
        <f t="shared" si="112"/>
        <v/>
      </c>
      <c r="AP167" s="541" t="str">
        <f t="shared" si="146"/>
        <v/>
      </c>
      <c r="AQ167" s="536"/>
      <c r="AR167" s="141"/>
      <c r="AS167" s="211"/>
      <c r="AT167" s="211" t="str">
        <f t="shared" si="113"/>
        <v/>
      </c>
      <c r="AU167" s="537" t="str">
        <f t="shared" si="114"/>
        <v/>
      </c>
      <c r="AV167" s="537" t="str">
        <f t="shared" si="115"/>
        <v/>
      </c>
      <c r="AW167" s="538" t="str">
        <f t="shared" si="116"/>
        <v/>
      </c>
      <c r="AX167" s="539"/>
      <c r="AY167" s="141"/>
      <c r="AZ167" s="486"/>
      <c r="BA167" s="501" t="str">
        <f t="shared" si="117"/>
        <v/>
      </c>
      <c r="BB167" s="537" t="str">
        <f t="shared" si="118"/>
        <v/>
      </c>
      <c r="BC167" s="537"/>
      <c r="BD167" s="537" t="str">
        <f t="shared" si="119"/>
        <v/>
      </c>
      <c r="BE167" s="536"/>
      <c r="BF167" s="141"/>
      <c r="BG167" s="211"/>
      <c r="BH167" s="211" t="str">
        <f t="shared" si="120"/>
        <v/>
      </c>
      <c r="BI167" s="537" t="str">
        <f t="shared" si="121"/>
        <v/>
      </c>
      <c r="BJ167" s="537" t="str">
        <f t="shared" si="122"/>
        <v/>
      </c>
      <c r="BK167" s="538" t="str">
        <f t="shared" si="123"/>
        <v/>
      </c>
      <c r="BL167" s="539"/>
      <c r="BM167" s="141"/>
      <c r="BN167" s="486"/>
      <c r="BO167" s="501" t="e">
        <f t="shared" si="124"/>
        <v>#VALUE!</v>
      </c>
      <c r="BP167" s="537" t="str">
        <f t="shared" si="125"/>
        <v/>
      </c>
      <c r="BQ167" s="537" t="str">
        <f t="shared" si="126"/>
        <v/>
      </c>
      <c r="BR167" s="537" t="str">
        <f t="shared" si="127"/>
        <v/>
      </c>
      <c r="BS167" s="536"/>
      <c r="BT167" s="141"/>
      <c r="BU167" s="211"/>
      <c r="BV167" s="211" t="str">
        <f t="shared" si="128"/>
        <v/>
      </c>
      <c r="BW167" s="537" t="str">
        <f t="shared" si="129"/>
        <v/>
      </c>
      <c r="BX167" s="537" t="str">
        <f t="shared" si="130"/>
        <v/>
      </c>
      <c r="BY167" s="538" t="str">
        <f t="shared" si="131"/>
        <v/>
      </c>
      <c r="BZ167" s="539"/>
      <c r="CA167" s="141"/>
      <c r="CB167" s="486"/>
      <c r="CC167" s="483" t="str">
        <f t="shared" si="132"/>
        <v/>
      </c>
      <c r="CD167" s="153" t="str">
        <f t="shared" si="133"/>
        <v/>
      </c>
      <c r="CE167" s="153" t="str">
        <f t="shared" si="134"/>
        <v/>
      </c>
      <c r="CF167" s="153" t="str">
        <f t="shared" si="135"/>
        <v/>
      </c>
    </row>
    <row r="168" spans="1:84" ht="29.45" customHeight="1" x14ac:dyDescent="0.25">
      <c r="A168" s="354" t="str">
        <f>'N-Bedarf AL'!A168</f>
        <v/>
      </c>
      <c r="B168" s="354" t="str">
        <f>IF('N-Bedarf AL'!B168="","",'N-Bedarf AL'!B168)</f>
        <v/>
      </c>
      <c r="C168" s="305" t="str">
        <f>IF('N-Bedarf AL'!D168="","",'N-Bedarf AL'!D168)</f>
        <v/>
      </c>
      <c r="D168" s="32" t="str">
        <f>IF('N-Bedarf AL'!C168="","",'N-Bedarf AL'!C168)</f>
        <v/>
      </c>
      <c r="E168" s="32" t="str">
        <f>IF('N-Bedarf AL'!T168="","",'N-Bedarf AL'!T168)</f>
        <v/>
      </c>
      <c r="F168" s="32" t="str">
        <f>IF('P-Bedarf AL'!V170="","",'P-Bedarf AL'!V170)</f>
        <v/>
      </c>
      <c r="G168" s="32" t="str">
        <f>IF('P-Bedarf AL'!AB170="","",'P-Bedarf AL'!AB170)</f>
        <v/>
      </c>
      <c r="H168" s="345" t="str">
        <f t="shared" si="136"/>
        <v/>
      </c>
      <c r="I168" s="345" t="str">
        <f t="shared" si="137"/>
        <v/>
      </c>
      <c r="J168" s="345" t="str">
        <f t="shared" si="138"/>
        <v/>
      </c>
      <c r="K168" s="321">
        <f t="shared" si="139"/>
        <v>0</v>
      </c>
      <c r="L168" s="321">
        <f t="shared" si="140"/>
        <v>0</v>
      </c>
      <c r="M168" s="321">
        <f t="shared" si="141"/>
        <v>0</v>
      </c>
      <c r="N168" s="321" t="str">
        <f t="shared" si="142"/>
        <v/>
      </c>
      <c r="O168" s="321" t="str">
        <f t="shared" si="143"/>
        <v/>
      </c>
      <c r="P168" s="321" t="str">
        <f t="shared" si="144"/>
        <v/>
      </c>
      <c r="Q168" s="490" t="str">
        <f t="shared" si="98"/>
        <v/>
      </c>
      <c r="R168" s="539"/>
      <c r="S168" s="141"/>
      <c r="T168" s="486"/>
      <c r="U168" s="501" t="str">
        <f t="shared" si="99"/>
        <v/>
      </c>
      <c r="V168" s="537" t="str">
        <f t="shared" si="100"/>
        <v/>
      </c>
      <c r="W168" s="537" t="str">
        <f t="shared" si="145"/>
        <v/>
      </c>
      <c r="X168" s="537" t="str">
        <f t="shared" si="101"/>
        <v/>
      </c>
      <c r="Y168" s="537" t="str">
        <f t="shared" si="102"/>
        <v/>
      </c>
      <c r="Z168" s="536"/>
      <c r="AA168" s="141"/>
      <c r="AB168" s="211"/>
      <c r="AC168" s="212" t="str">
        <f t="shared" si="103"/>
        <v/>
      </c>
      <c r="AD168" s="537" t="str">
        <f t="shared" si="104"/>
        <v/>
      </c>
      <c r="AE168" s="537" t="str">
        <f t="shared" si="105"/>
        <v/>
      </c>
      <c r="AF168" s="537" t="str">
        <f t="shared" si="106"/>
        <v/>
      </c>
      <c r="AG168" s="538" t="str">
        <f t="shared" si="107"/>
        <v/>
      </c>
      <c r="AH168" s="539"/>
      <c r="AI168" s="141"/>
      <c r="AJ168" s="486"/>
      <c r="AK168" s="507">
        <f t="shared" si="108"/>
        <v>0</v>
      </c>
      <c r="AL168" s="537" t="str">
        <f t="shared" si="109"/>
        <v/>
      </c>
      <c r="AM168" s="537" t="str">
        <f t="shared" si="110"/>
        <v/>
      </c>
      <c r="AN168" s="537" t="str">
        <f t="shared" si="111"/>
        <v/>
      </c>
      <c r="AO168" s="537" t="str">
        <f t="shared" si="112"/>
        <v/>
      </c>
      <c r="AP168" s="541" t="str">
        <f t="shared" si="146"/>
        <v/>
      </c>
      <c r="AQ168" s="536"/>
      <c r="AR168" s="141"/>
      <c r="AS168" s="211"/>
      <c r="AT168" s="211" t="str">
        <f t="shared" si="113"/>
        <v/>
      </c>
      <c r="AU168" s="537" t="str">
        <f t="shared" si="114"/>
        <v/>
      </c>
      <c r="AV168" s="537" t="str">
        <f t="shared" si="115"/>
        <v/>
      </c>
      <c r="AW168" s="538" t="str">
        <f t="shared" si="116"/>
        <v/>
      </c>
      <c r="AX168" s="539"/>
      <c r="AY168" s="141"/>
      <c r="AZ168" s="486"/>
      <c r="BA168" s="501" t="str">
        <f t="shared" si="117"/>
        <v/>
      </c>
      <c r="BB168" s="537" t="str">
        <f t="shared" si="118"/>
        <v/>
      </c>
      <c r="BC168" s="537"/>
      <c r="BD168" s="537" t="str">
        <f t="shared" si="119"/>
        <v/>
      </c>
      <c r="BE168" s="536"/>
      <c r="BF168" s="141"/>
      <c r="BG168" s="211"/>
      <c r="BH168" s="211" t="str">
        <f t="shared" si="120"/>
        <v/>
      </c>
      <c r="BI168" s="537" t="str">
        <f t="shared" si="121"/>
        <v/>
      </c>
      <c r="BJ168" s="537" t="str">
        <f t="shared" si="122"/>
        <v/>
      </c>
      <c r="BK168" s="538" t="str">
        <f t="shared" si="123"/>
        <v/>
      </c>
      <c r="BL168" s="539"/>
      <c r="BM168" s="141"/>
      <c r="BN168" s="486"/>
      <c r="BO168" s="501" t="e">
        <f t="shared" si="124"/>
        <v>#VALUE!</v>
      </c>
      <c r="BP168" s="537" t="str">
        <f t="shared" si="125"/>
        <v/>
      </c>
      <c r="BQ168" s="537" t="str">
        <f t="shared" si="126"/>
        <v/>
      </c>
      <c r="BR168" s="537" t="str">
        <f t="shared" si="127"/>
        <v/>
      </c>
      <c r="BS168" s="536"/>
      <c r="BT168" s="141"/>
      <c r="BU168" s="211"/>
      <c r="BV168" s="211" t="str">
        <f t="shared" si="128"/>
        <v/>
      </c>
      <c r="BW168" s="537" t="str">
        <f t="shared" si="129"/>
        <v/>
      </c>
      <c r="BX168" s="537" t="str">
        <f t="shared" si="130"/>
        <v/>
      </c>
      <c r="BY168" s="538" t="str">
        <f t="shared" si="131"/>
        <v/>
      </c>
      <c r="BZ168" s="539"/>
      <c r="CA168" s="141"/>
      <c r="CB168" s="486"/>
      <c r="CC168" s="483" t="str">
        <f t="shared" si="132"/>
        <v/>
      </c>
      <c r="CD168" s="153" t="str">
        <f t="shared" si="133"/>
        <v/>
      </c>
      <c r="CE168" s="153" t="str">
        <f t="shared" si="134"/>
        <v/>
      </c>
      <c r="CF168" s="153" t="str">
        <f t="shared" si="135"/>
        <v/>
      </c>
    </row>
    <row r="169" spans="1:84" ht="29.45" customHeight="1" x14ac:dyDescent="0.25">
      <c r="A169" s="354" t="str">
        <f>'N-Bedarf AL'!A169</f>
        <v/>
      </c>
      <c r="B169" s="354" t="str">
        <f>IF('N-Bedarf AL'!B169="","",'N-Bedarf AL'!B169)</f>
        <v/>
      </c>
      <c r="C169" s="305" t="str">
        <f>IF('N-Bedarf AL'!D169="","",'N-Bedarf AL'!D169)</f>
        <v/>
      </c>
      <c r="D169" s="32" t="str">
        <f>IF('N-Bedarf AL'!C169="","",'N-Bedarf AL'!C169)</f>
        <v/>
      </c>
      <c r="E169" s="32" t="str">
        <f>IF('N-Bedarf AL'!T169="","",'N-Bedarf AL'!T169)</f>
        <v/>
      </c>
      <c r="F169" s="32" t="str">
        <f>IF('P-Bedarf AL'!V171="","",'P-Bedarf AL'!V171)</f>
        <v/>
      </c>
      <c r="G169" s="32" t="str">
        <f>IF('P-Bedarf AL'!AB171="","",'P-Bedarf AL'!AB171)</f>
        <v/>
      </c>
      <c r="H169" s="345" t="str">
        <f t="shared" si="136"/>
        <v/>
      </c>
      <c r="I169" s="345" t="str">
        <f t="shared" si="137"/>
        <v/>
      </c>
      <c r="J169" s="345" t="str">
        <f t="shared" si="138"/>
        <v/>
      </c>
      <c r="K169" s="321">
        <f t="shared" si="139"/>
        <v>0</v>
      </c>
      <c r="L169" s="321">
        <f t="shared" si="140"/>
        <v>0</v>
      </c>
      <c r="M169" s="321">
        <f t="shared" si="141"/>
        <v>0</v>
      </c>
      <c r="N169" s="321" t="str">
        <f t="shared" si="142"/>
        <v/>
      </c>
      <c r="O169" s="321" t="str">
        <f t="shared" si="143"/>
        <v/>
      </c>
      <c r="P169" s="321" t="str">
        <f t="shared" si="144"/>
        <v/>
      </c>
      <c r="Q169" s="490" t="str">
        <f t="shared" si="98"/>
        <v/>
      </c>
      <c r="R169" s="539"/>
      <c r="S169" s="141"/>
      <c r="T169" s="486"/>
      <c r="U169" s="501" t="str">
        <f t="shared" si="99"/>
        <v/>
      </c>
      <c r="V169" s="537" t="str">
        <f t="shared" si="100"/>
        <v/>
      </c>
      <c r="W169" s="537" t="str">
        <f t="shared" si="145"/>
        <v/>
      </c>
      <c r="X169" s="537" t="str">
        <f t="shared" si="101"/>
        <v/>
      </c>
      <c r="Y169" s="537" t="str">
        <f t="shared" si="102"/>
        <v/>
      </c>
      <c r="Z169" s="536"/>
      <c r="AA169" s="141"/>
      <c r="AB169" s="211"/>
      <c r="AC169" s="212" t="str">
        <f t="shared" si="103"/>
        <v/>
      </c>
      <c r="AD169" s="537" t="str">
        <f t="shared" si="104"/>
        <v/>
      </c>
      <c r="AE169" s="537" t="str">
        <f t="shared" si="105"/>
        <v/>
      </c>
      <c r="AF169" s="537" t="str">
        <f t="shared" si="106"/>
        <v/>
      </c>
      <c r="AG169" s="538" t="str">
        <f t="shared" si="107"/>
        <v/>
      </c>
      <c r="AH169" s="539"/>
      <c r="AI169" s="141"/>
      <c r="AJ169" s="486"/>
      <c r="AK169" s="507">
        <f t="shared" si="108"/>
        <v>0</v>
      </c>
      <c r="AL169" s="537" t="str">
        <f t="shared" si="109"/>
        <v/>
      </c>
      <c r="AM169" s="537" t="str">
        <f t="shared" si="110"/>
        <v/>
      </c>
      <c r="AN169" s="537" t="str">
        <f t="shared" si="111"/>
        <v/>
      </c>
      <c r="AO169" s="537" t="str">
        <f t="shared" si="112"/>
        <v/>
      </c>
      <c r="AP169" s="541" t="str">
        <f t="shared" si="146"/>
        <v/>
      </c>
      <c r="AQ169" s="536"/>
      <c r="AR169" s="141"/>
      <c r="AS169" s="211"/>
      <c r="AT169" s="211" t="str">
        <f t="shared" si="113"/>
        <v/>
      </c>
      <c r="AU169" s="537" t="str">
        <f t="shared" si="114"/>
        <v/>
      </c>
      <c r="AV169" s="537" t="str">
        <f t="shared" si="115"/>
        <v/>
      </c>
      <c r="AW169" s="538" t="str">
        <f t="shared" si="116"/>
        <v/>
      </c>
      <c r="AX169" s="539"/>
      <c r="AY169" s="141"/>
      <c r="AZ169" s="486"/>
      <c r="BA169" s="501" t="str">
        <f t="shared" si="117"/>
        <v/>
      </c>
      <c r="BB169" s="537" t="str">
        <f t="shared" si="118"/>
        <v/>
      </c>
      <c r="BC169" s="537"/>
      <c r="BD169" s="537" t="str">
        <f t="shared" si="119"/>
        <v/>
      </c>
      <c r="BE169" s="536"/>
      <c r="BF169" s="141"/>
      <c r="BG169" s="211"/>
      <c r="BH169" s="211" t="str">
        <f t="shared" si="120"/>
        <v/>
      </c>
      <c r="BI169" s="537" t="str">
        <f t="shared" si="121"/>
        <v/>
      </c>
      <c r="BJ169" s="537" t="str">
        <f t="shared" si="122"/>
        <v/>
      </c>
      <c r="BK169" s="538" t="str">
        <f t="shared" si="123"/>
        <v/>
      </c>
      <c r="BL169" s="539"/>
      <c r="BM169" s="141"/>
      <c r="BN169" s="486"/>
      <c r="BO169" s="501" t="e">
        <f t="shared" si="124"/>
        <v>#VALUE!</v>
      </c>
      <c r="BP169" s="537" t="str">
        <f t="shared" si="125"/>
        <v/>
      </c>
      <c r="BQ169" s="537" t="str">
        <f t="shared" si="126"/>
        <v/>
      </c>
      <c r="BR169" s="537" t="str">
        <f t="shared" si="127"/>
        <v/>
      </c>
      <c r="BS169" s="536"/>
      <c r="BT169" s="141"/>
      <c r="BU169" s="211"/>
      <c r="BV169" s="211" t="str">
        <f t="shared" si="128"/>
        <v/>
      </c>
      <c r="BW169" s="537" t="str">
        <f t="shared" si="129"/>
        <v/>
      </c>
      <c r="BX169" s="537" t="str">
        <f t="shared" si="130"/>
        <v/>
      </c>
      <c r="BY169" s="538" t="str">
        <f t="shared" si="131"/>
        <v/>
      </c>
      <c r="BZ169" s="539"/>
      <c r="CA169" s="141"/>
      <c r="CB169" s="486"/>
      <c r="CC169" s="483" t="str">
        <f t="shared" si="132"/>
        <v/>
      </c>
      <c r="CD169" s="153" t="str">
        <f t="shared" si="133"/>
        <v/>
      </c>
      <c r="CE169" s="153" t="str">
        <f t="shared" si="134"/>
        <v/>
      </c>
      <c r="CF169" s="153" t="str">
        <f t="shared" si="135"/>
        <v/>
      </c>
    </row>
    <row r="170" spans="1:84" ht="29.45" customHeight="1" x14ac:dyDescent="0.25">
      <c r="A170" s="354" t="str">
        <f>'N-Bedarf AL'!A170</f>
        <v/>
      </c>
      <c r="B170" s="354" t="str">
        <f>IF('N-Bedarf AL'!B170="","",'N-Bedarf AL'!B170)</f>
        <v/>
      </c>
      <c r="C170" s="305" t="str">
        <f>IF('N-Bedarf AL'!D170="","",'N-Bedarf AL'!D170)</f>
        <v/>
      </c>
      <c r="D170" s="32" t="str">
        <f>IF('N-Bedarf AL'!C170="","",'N-Bedarf AL'!C170)</f>
        <v/>
      </c>
      <c r="E170" s="32" t="str">
        <f>IF('N-Bedarf AL'!T170="","",'N-Bedarf AL'!T170)</f>
        <v/>
      </c>
      <c r="F170" s="32" t="str">
        <f>IF('P-Bedarf AL'!V172="","",'P-Bedarf AL'!V172)</f>
        <v/>
      </c>
      <c r="G170" s="32" t="str">
        <f>IF('P-Bedarf AL'!AB172="","",'P-Bedarf AL'!AB172)</f>
        <v/>
      </c>
      <c r="H170" s="345" t="str">
        <f t="shared" si="136"/>
        <v/>
      </c>
      <c r="I170" s="345" t="str">
        <f t="shared" si="137"/>
        <v/>
      </c>
      <c r="J170" s="345" t="str">
        <f t="shared" si="138"/>
        <v/>
      </c>
      <c r="K170" s="321">
        <f t="shared" si="139"/>
        <v>0</v>
      </c>
      <c r="L170" s="321">
        <f t="shared" si="140"/>
        <v>0</v>
      </c>
      <c r="M170" s="321">
        <f t="shared" si="141"/>
        <v>0</v>
      </c>
      <c r="N170" s="321" t="str">
        <f t="shared" si="142"/>
        <v/>
      </c>
      <c r="O170" s="321" t="str">
        <f t="shared" si="143"/>
        <v/>
      </c>
      <c r="P170" s="321" t="str">
        <f t="shared" si="144"/>
        <v/>
      </c>
      <c r="Q170" s="490" t="str">
        <f t="shared" si="98"/>
        <v/>
      </c>
      <c r="R170" s="539"/>
      <c r="S170" s="141"/>
      <c r="T170" s="486"/>
      <c r="U170" s="501" t="str">
        <f t="shared" si="99"/>
        <v/>
      </c>
      <c r="V170" s="537" t="str">
        <f t="shared" si="100"/>
        <v/>
      </c>
      <c r="W170" s="537" t="str">
        <f t="shared" si="145"/>
        <v/>
      </c>
      <c r="X170" s="537" t="str">
        <f t="shared" si="101"/>
        <v/>
      </c>
      <c r="Y170" s="537" t="str">
        <f t="shared" si="102"/>
        <v/>
      </c>
      <c r="Z170" s="536"/>
      <c r="AA170" s="141"/>
      <c r="AB170" s="211"/>
      <c r="AC170" s="212" t="str">
        <f t="shared" si="103"/>
        <v/>
      </c>
      <c r="AD170" s="537" t="str">
        <f t="shared" si="104"/>
        <v/>
      </c>
      <c r="AE170" s="537" t="str">
        <f t="shared" si="105"/>
        <v/>
      </c>
      <c r="AF170" s="537" t="str">
        <f t="shared" si="106"/>
        <v/>
      </c>
      <c r="AG170" s="538" t="str">
        <f t="shared" si="107"/>
        <v/>
      </c>
      <c r="AH170" s="539"/>
      <c r="AI170" s="141"/>
      <c r="AJ170" s="486"/>
      <c r="AK170" s="507">
        <f t="shared" si="108"/>
        <v>0</v>
      </c>
      <c r="AL170" s="537" t="str">
        <f t="shared" si="109"/>
        <v/>
      </c>
      <c r="AM170" s="537" t="str">
        <f t="shared" si="110"/>
        <v/>
      </c>
      <c r="AN170" s="537" t="str">
        <f t="shared" si="111"/>
        <v/>
      </c>
      <c r="AO170" s="537" t="str">
        <f t="shared" si="112"/>
        <v/>
      </c>
      <c r="AP170" s="541" t="str">
        <f t="shared" si="146"/>
        <v/>
      </c>
      <c r="AQ170" s="536"/>
      <c r="AR170" s="141"/>
      <c r="AS170" s="211"/>
      <c r="AT170" s="211" t="str">
        <f t="shared" si="113"/>
        <v/>
      </c>
      <c r="AU170" s="537" t="str">
        <f t="shared" si="114"/>
        <v/>
      </c>
      <c r="AV170" s="537" t="str">
        <f t="shared" si="115"/>
        <v/>
      </c>
      <c r="AW170" s="538" t="str">
        <f t="shared" si="116"/>
        <v/>
      </c>
      <c r="AX170" s="539"/>
      <c r="AY170" s="141"/>
      <c r="AZ170" s="486"/>
      <c r="BA170" s="501" t="str">
        <f t="shared" si="117"/>
        <v/>
      </c>
      <c r="BB170" s="537" t="str">
        <f t="shared" si="118"/>
        <v/>
      </c>
      <c r="BC170" s="537"/>
      <c r="BD170" s="537" t="str">
        <f t="shared" si="119"/>
        <v/>
      </c>
      <c r="BE170" s="536"/>
      <c r="BF170" s="141"/>
      <c r="BG170" s="211"/>
      <c r="BH170" s="211" t="str">
        <f t="shared" si="120"/>
        <v/>
      </c>
      <c r="BI170" s="537" t="str">
        <f t="shared" si="121"/>
        <v/>
      </c>
      <c r="BJ170" s="537" t="str">
        <f t="shared" si="122"/>
        <v/>
      </c>
      <c r="BK170" s="538" t="str">
        <f t="shared" si="123"/>
        <v/>
      </c>
      <c r="BL170" s="539"/>
      <c r="BM170" s="141"/>
      <c r="BN170" s="486"/>
      <c r="BO170" s="501" t="e">
        <f t="shared" si="124"/>
        <v>#VALUE!</v>
      </c>
      <c r="BP170" s="537" t="str">
        <f t="shared" si="125"/>
        <v/>
      </c>
      <c r="BQ170" s="537" t="str">
        <f t="shared" si="126"/>
        <v/>
      </c>
      <c r="BR170" s="537" t="str">
        <f t="shared" si="127"/>
        <v/>
      </c>
      <c r="BS170" s="536"/>
      <c r="BT170" s="141"/>
      <c r="BU170" s="211"/>
      <c r="BV170" s="211" t="str">
        <f t="shared" si="128"/>
        <v/>
      </c>
      <c r="BW170" s="537" t="str">
        <f t="shared" si="129"/>
        <v/>
      </c>
      <c r="BX170" s="537" t="str">
        <f t="shared" si="130"/>
        <v/>
      </c>
      <c r="BY170" s="538" t="str">
        <f t="shared" si="131"/>
        <v/>
      </c>
      <c r="BZ170" s="539"/>
      <c r="CA170" s="141"/>
      <c r="CB170" s="486"/>
      <c r="CC170" s="483" t="str">
        <f t="shared" si="132"/>
        <v/>
      </c>
      <c r="CD170" s="153" t="str">
        <f t="shared" si="133"/>
        <v/>
      </c>
      <c r="CE170" s="153" t="str">
        <f t="shared" si="134"/>
        <v/>
      </c>
      <c r="CF170" s="153" t="str">
        <f t="shared" si="135"/>
        <v/>
      </c>
    </row>
    <row r="171" spans="1:84" ht="29.45" customHeight="1" x14ac:dyDescent="0.25">
      <c r="A171" s="354" t="str">
        <f>'N-Bedarf AL'!A171</f>
        <v/>
      </c>
      <c r="B171" s="354" t="str">
        <f>IF('N-Bedarf AL'!B171="","",'N-Bedarf AL'!B171)</f>
        <v/>
      </c>
      <c r="C171" s="305" t="str">
        <f>IF('N-Bedarf AL'!D171="","",'N-Bedarf AL'!D171)</f>
        <v/>
      </c>
      <c r="D171" s="32" t="str">
        <f>IF('N-Bedarf AL'!C171="","",'N-Bedarf AL'!C171)</f>
        <v/>
      </c>
      <c r="E171" s="32" t="str">
        <f>IF('N-Bedarf AL'!T171="","",'N-Bedarf AL'!T171)</f>
        <v/>
      </c>
      <c r="F171" s="32" t="str">
        <f>IF('P-Bedarf AL'!V173="","",'P-Bedarf AL'!V173)</f>
        <v/>
      </c>
      <c r="G171" s="32" t="str">
        <f>IF('P-Bedarf AL'!AB173="","",'P-Bedarf AL'!AB173)</f>
        <v/>
      </c>
      <c r="H171" s="345" t="str">
        <f t="shared" si="136"/>
        <v/>
      </c>
      <c r="I171" s="345" t="str">
        <f t="shared" si="137"/>
        <v/>
      </c>
      <c r="J171" s="345" t="str">
        <f t="shared" si="138"/>
        <v/>
      </c>
      <c r="K171" s="321">
        <f t="shared" si="139"/>
        <v>0</v>
      </c>
      <c r="L171" s="321">
        <f t="shared" si="140"/>
        <v>0</v>
      </c>
      <c r="M171" s="321">
        <f t="shared" si="141"/>
        <v>0</v>
      </c>
      <c r="N171" s="321" t="str">
        <f t="shared" si="142"/>
        <v/>
      </c>
      <c r="O171" s="321" t="str">
        <f t="shared" si="143"/>
        <v/>
      </c>
      <c r="P171" s="321" t="str">
        <f t="shared" si="144"/>
        <v/>
      </c>
      <c r="Q171" s="490" t="str">
        <f t="shared" si="98"/>
        <v/>
      </c>
      <c r="R171" s="539"/>
      <c r="S171" s="141"/>
      <c r="T171" s="486"/>
      <c r="U171" s="501" t="str">
        <f t="shared" si="99"/>
        <v/>
      </c>
      <c r="V171" s="537" t="str">
        <f t="shared" si="100"/>
        <v/>
      </c>
      <c r="W171" s="537" t="str">
        <f t="shared" si="145"/>
        <v/>
      </c>
      <c r="X171" s="537" t="str">
        <f t="shared" si="101"/>
        <v/>
      </c>
      <c r="Y171" s="537" t="str">
        <f t="shared" si="102"/>
        <v/>
      </c>
      <c r="Z171" s="536"/>
      <c r="AA171" s="141"/>
      <c r="AB171" s="211"/>
      <c r="AC171" s="212" t="str">
        <f t="shared" si="103"/>
        <v/>
      </c>
      <c r="AD171" s="537" t="str">
        <f t="shared" si="104"/>
        <v/>
      </c>
      <c r="AE171" s="537" t="str">
        <f t="shared" si="105"/>
        <v/>
      </c>
      <c r="AF171" s="537" t="str">
        <f t="shared" si="106"/>
        <v/>
      </c>
      <c r="AG171" s="538" t="str">
        <f t="shared" si="107"/>
        <v/>
      </c>
      <c r="AH171" s="539"/>
      <c r="AI171" s="141"/>
      <c r="AJ171" s="486"/>
      <c r="AK171" s="507">
        <f t="shared" si="108"/>
        <v>0</v>
      </c>
      <c r="AL171" s="537" t="str">
        <f t="shared" si="109"/>
        <v/>
      </c>
      <c r="AM171" s="537" t="str">
        <f t="shared" si="110"/>
        <v/>
      </c>
      <c r="AN171" s="537" t="str">
        <f t="shared" si="111"/>
        <v/>
      </c>
      <c r="AO171" s="537" t="str">
        <f t="shared" si="112"/>
        <v/>
      </c>
      <c r="AP171" s="541" t="str">
        <f t="shared" si="146"/>
        <v/>
      </c>
      <c r="AQ171" s="536"/>
      <c r="AR171" s="141"/>
      <c r="AS171" s="211"/>
      <c r="AT171" s="211" t="str">
        <f t="shared" si="113"/>
        <v/>
      </c>
      <c r="AU171" s="537" t="str">
        <f t="shared" si="114"/>
        <v/>
      </c>
      <c r="AV171" s="537" t="str">
        <f t="shared" si="115"/>
        <v/>
      </c>
      <c r="AW171" s="538" t="str">
        <f t="shared" si="116"/>
        <v/>
      </c>
      <c r="AX171" s="539"/>
      <c r="AY171" s="141"/>
      <c r="AZ171" s="486"/>
      <c r="BA171" s="501" t="str">
        <f t="shared" si="117"/>
        <v/>
      </c>
      <c r="BB171" s="537" t="str">
        <f t="shared" si="118"/>
        <v/>
      </c>
      <c r="BC171" s="537"/>
      <c r="BD171" s="537" t="str">
        <f t="shared" si="119"/>
        <v/>
      </c>
      <c r="BE171" s="536"/>
      <c r="BF171" s="141"/>
      <c r="BG171" s="211"/>
      <c r="BH171" s="211" t="str">
        <f t="shared" si="120"/>
        <v/>
      </c>
      <c r="BI171" s="537" t="str">
        <f t="shared" si="121"/>
        <v/>
      </c>
      <c r="BJ171" s="537" t="str">
        <f t="shared" si="122"/>
        <v/>
      </c>
      <c r="BK171" s="538" t="str">
        <f t="shared" si="123"/>
        <v/>
      </c>
      <c r="BL171" s="539"/>
      <c r="BM171" s="141"/>
      <c r="BN171" s="486"/>
      <c r="BO171" s="501" t="e">
        <f t="shared" si="124"/>
        <v>#VALUE!</v>
      </c>
      <c r="BP171" s="537" t="str">
        <f t="shared" si="125"/>
        <v/>
      </c>
      <c r="BQ171" s="537" t="str">
        <f t="shared" si="126"/>
        <v/>
      </c>
      <c r="BR171" s="537" t="str">
        <f t="shared" si="127"/>
        <v/>
      </c>
      <c r="BS171" s="536"/>
      <c r="BT171" s="141"/>
      <c r="BU171" s="211"/>
      <c r="BV171" s="211" t="str">
        <f t="shared" si="128"/>
        <v/>
      </c>
      <c r="BW171" s="537" t="str">
        <f t="shared" si="129"/>
        <v/>
      </c>
      <c r="BX171" s="537" t="str">
        <f t="shared" si="130"/>
        <v/>
      </c>
      <c r="BY171" s="538" t="str">
        <f t="shared" si="131"/>
        <v/>
      </c>
      <c r="BZ171" s="539"/>
      <c r="CA171" s="141"/>
      <c r="CB171" s="486"/>
      <c r="CC171" s="483" t="str">
        <f t="shared" si="132"/>
        <v/>
      </c>
      <c r="CD171" s="153" t="str">
        <f t="shared" si="133"/>
        <v/>
      </c>
      <c r="CE171" s="153" t="str">
        <f t="shared" si="134"/>
        <v/>
      </c>
      <c r="CF171" s="153" t="str">
        <f t="shared" si="135"/>
        <v/>
      </c>
    </row>
    <row r="172" spans="1:84" ht="29.45" customHeight="1" x14ac:dyDescent="0.25">
      <c r="A172" s="354" t="str">
        <f>'N-Bedarf AL'!A172</f>
        <v/>
      </c>
      <c r="B172" s="354" t="str">
        <f>IF('N-Bedarf AL'!B172="","",'N-Bedarf AL'!B172)</f>
        <v/>
      </c>
      <c r="C172" s="305" t="str">
        <f>IF('N-Bedarf AL'!D172="","",'N-Bedarf AL'!D172)</f>
        <v/>
      </c>
      <c r="D172" s="32" t="str">
        <f>IF('N-Bedarf AL'!C172="","",'N-Bedarf AL'!C172)</f>
        <v/>
      </c>
      <c r="E172" s="32" t="str">
        <f>IF('N-Bedarf AL'!T172="","",'N-Bedarf AL'!T172)</f>
        <v/>
      </c>
      <c r="F172" s="32" t="str">
        <f>IF('P-Bedarf AL'!V174="","",'P-Bedarf AL'!V174)</f>
        <v/>
      </c>
      <c r="G172" s="32" t="str">
        <f>IF('P-Bedarf AL'!AB174="","",'P-Bedarf AL'!AB174)</f>
        <v/>
      </c>
      <c r="H172" s="345" t="str">
        <f t="shared" si="136"/>
        <v/>
      </c>
      <c r="I172" s="345" t="str">
        <f t="shared" si="137"/>
        <v/>
      </c>
      <c r="J172" s="345" t="str">
        <f t="shared" si="138"/>
        <v/>
      </c>
      <c r="K172" s="321">
        <f t="shared" si="139"/>
        <v>0</v>
      </c>
      <c r="L172" s="321">
        <f t="shared" si="140"/>
        <v>0</v>
      </c>
      <c r="M172" s="321">
        <f t="shared" si="141"/>
        <v>0</v>
      </c>
      <c r="N172" s="321" t="str">
        <f t="shared" si="142"/>
        <v/>
      </c>
      <c r="O172" s="321" t="str">
        <f t="shared" si="143"/>
        <v/>
      </c>
      <c r="P172" s="321" t="str">
        <f t="shared" si="144"/>
        <v/>
      </c>
      <c r="Q172" s="490" t="str">
        <f t="shared" si="98"/>
        <v/>
      </c>
      <c r="R172" s="539"/>
      <c r="S172" s="141"/>
      <c r="T172" s="486"/>
      <c r="U172" s="501" t="str">
        <f t="shared" si="99"/>
        <v/>
      </c>
      <c r="V172" s="537" t="str">
        <f t="shared" si="100"/>
        <v/>
      </c>
      <c r="W172" s="537" t="str">
        <f t="shared" si="145"/>
        <v/>
      </c>
      <c r="X172" s="537" t="str">
        <f t="shared" si="101"/>
        <v/>
      </c>
      <c r="Y172" s="537" t="str">
        <f t="shared" si="102"/>
        <v/>
      </c>
      <c r="Z172" s="536"/>
      <c r="AA172" s="141"/>
      <c r="AB172" s="211"/>
      <c r="AC172" s="212" t="str">
        <f t="shared" si="103"/>
        <v/>
      </c>
      <c r="AD172" s="537" t="str">
        <f t="shared" si="104"/>
        <v/>
      </c>
      <c r="AE172" s="537" t="str">
        <f t="shared" si="105"/>
        <v/>
      </c>
      <c r="AF172" s="537" t="str">
        <f t="shared" si="106"/>
        <v/>
      </c>
      <c r="AG172" s="538" t="str">
        <f t="shared" si="107"/>
        <v/>
      </c>
      <c r="AH172" s="539"/>
      <c r="AI172" s="141"/>
      <c r="AJ172" s="486"/>
      <c r="AK172" s="507">
        <f t="shared" si="108"/>
        <v>0</v>
      </c>
      <c r="AL172" s="537" t="str">
        <f t="shared" si="109"/>
        <v/>
      </c>
      <c r="AM172" s="537" t="str">
        <f t="shared" si="110"/>
        <v/>
      </c>
      <c r="AN172" s="537" t="str">
        <f t="shared" si="111"/>
        <v/>
      </c>
      <c r="AO172" s="537" t="str">
        <f t="shared" si="112"/>
        <v/>
      </c>
      <c r="AP172" s="541" t="str">
        <f t="shared" si="146"/>
        <v/>
      </c>
      <c r="AQ172" s="536"/>
      <c r="AR172" s="141"/>
      <c r="AS172" s="211"/>
      <c r="AT172" s="211" t="str">
        <f t="shared" si="113"/>
        <v/>
      </c>
      <c r="AU172" s="537" t="str">
        <f t="shared" si="114"/>
        <v/>
      </c>
      <c r="AV172" s="537" t="str">
        <f t="shared" si="115"/>
        <v/>
      </c>
      <c r="AW172" s="538" t="str">
        <f t="shared" si="116"/>
        <v/>
      </c>
      <c r="AX172" s="539"/>
      <c r="AY172" s="141"/>
      <c r="AZ172" s="486"/>
      <c r="BA172" s="501" t="str">
        <f t="shared" si="117"/>
        <v/>
      </c>
      <c r="BB172" s="537" t="str">
        <f t="shared" si="118"/>
        <v/>
      </c>
      <c r="BC172" s="537"/>
      <c r="BD172" s="537" t="str">
        <f t="shared" si="119"/>
        <v/>
      </c>
      <c r="BE172" s="536"/>
      <c r="BF172" s="141"/>
      <c r="BG172" s="211"/>
      <c r="BH172" s="211" t="str">
        <f t="shared" si="120"/>
        <v/>
      </c>
      <c r="BI172" s="537" t="str">
        <f t="shared" si="121"/>
        <v/>
      </c>
      <c r="BJ172" s="537" t="str">
        <f t="shared" si="122"/>
        <v/>
      </c>
      <c r="BK172" s="538" t="str">
        <f t="shared" si="123"/>
        <v/>
      </c>
      <c r="BL172" s="539"/>
      <c r="BM172" s="141"/>
      <c r="BN172" s="486"/>
      <c r="BO172" s="501" t="e">
        <f t="shared" si="124"/>
        <v>#VALUE!</v>
      </c>
      <c r="BP172" s="537" t="str">
        <f t="shared" si="125"/>
        <v/>
      </c>
      <c r="BQ172" s="537" t="str">
        <f t="shared" si="126"/>
        <v/>
      </c>
      <c r="BR172" s="537" t="str">
        <f t="shared" si="127"/>
        <v/>
      </c>
      <c r="BS172" s="536"/>
      <c r="BT172" s="141"/>
      <c r="BU172" s="211"/>
      <c r="BV172" s="211" t="str">
        <f t="shared" si="128"/>
        <v/>
      </c>
      <c r="BW172" s="537" t="str">
        <f t="shared" si="129"/>
        <v/>
      </c>
      <c r="BX172" s="537" t="str">
        <f t="shared" si="130"/>
        <v/>
      </c>
      <c r="BY172" s="538" t="str">
        <f t="shared" si="131"/>
        <v/>
      </c>
      <c r="BZ172" s="539"/>
      <c r="CA172" s="141"/>
      <c r="CB172" s="486"/>
      <c r="CC172" s="483" t="str">
        <f t="shared" si="132"/>
        <v/>
      </c>
      <c r="CD172" s="153" t="str">
        <f t="shared" si="133"/>
        <v/>
      </c>
      <c r="CE172" s="153" t="str">
        <f t="shared" si="134"/>
        <v/>
      </c>
      <c r="CF172" s="153" t="str">
        <f t="shared" si="135"/>
        <v/>
      </c>
    </row>
    <row r="173" spans="1:84" ht="29.45" customHeight="1" x14ac:dyDescent="0.25">
      <c r="A173" s="354" t="str">
        <f>'N-Bedarf AL'!A173</f>
        <v/>
      </c>
      <c r="B173" s="354" t="str">
        <f>IF('N-Bedarf AL'!B173="","",'N-Bedarf AL'!B173)</f>
        <v/>
      </c>
      <c r="C173" s="305" t="str">
        <f>IF('N-Bedarf AL'!D173="","",'N-Bedarf AL'!D173)</f>
        <v/>
      </c>
      <c r="D173" s="32" t="str">
        <f>IF('N-Bedarf AL'!C173="","",'N-Bedarf AL'!C173)</f>
        <v/>
      </c>
      <c r="E173" s="32" t="str">
        <f>IF('N-Bedarf AL'!T173="","",'N-Bedarf AL'!T173)</f>
        <v/>
      </c>
      <c r="F173" s="32" t="str">
        <f>IF('P-Bedarf AL'!V175="","",'P-Bedarf AL'!V175)</f>
        <v/>
      </c>
      <c r="G173" s="32" t="str">
        <f>IF('P-Bedarf AL'!AB175="","",'P-Bedarf AL'!AB175)</f>
        <v/>
      </c>
      <c r="H173" s="345" t="str">
        <f t="shared" si="136"/>
        <v/>
      </c>
      <c r="I173" s="345" t="str">
        <f t="shared" si="137"/>
        <v/>
      </c>
      <c r="J173" s="345" t="str">
        <f t="shared" si="138"/>
        <v/>
      </c>
      <c r="K173" s="321">
        <f t="shared" si="139"/>
        <v>0</v>
      </c>
      <c r="L173" s="321">
        <f t="shared" si="140"/>
        <v>0</v>
      </c>
      <c r="M173" s="321">
        <f t="shared" si="141"/>
        <v>0</v>
      </c>
      <c r="N173" s="321" t="str">
        <f t="shared" si="142"/>
        <v/>
      </c>
      <c r="O173" s="321" t="str">
        <f t="shared" si="143"/>
        <v/>
      </c>
      <c r="P173" s="321" t="str">
        <f t="shared" si="144"/>
        <v/>
      </c>
      <c r="Q173" s="490" t="str">
        <f t="shared" si="98"/>
        <v/>
      </c>
      <c r="R173" s="539"/>
      <c r="S173" s="141"/>
      <c r="T173" s="486"/>
      <c r="U173" s="501" t="str">
        <f t="shared" si="99"/>
        <v/>
      </c>
      <c r="V173" s="537" t="str">
        <f t="shared" si="100"/>
        <v/>
      </c>
      <c r="W173" s="537" t="str">
        <f t="shared" si="145"/>
        <v/>
      </c>
      <c r="X173" s="537" t="str">
        <f t="shared" si="101"/>
        <v/>
      </c>
      <c r="Y173" s="537" t="str">
        <f t="shared" si="102"/>
        <v/>
      </c>
      <c r="Z173" s="536"/>
      <c r="AA173" s="141"/>
      <c r="AB173" s="211"/>
      <c r="AC173" s="212" t="str">
        <f t="shared" si="103"/>
        <v/>
      </c>
      <c r="AD173" s="537" t="str">
        <f t="shared" si="104"/>
        <v/>
      </c>
      <c r="AE173" s="537" t="str">
        <f t="shared" si="105"/>
        <v/>
      </c>
      <c r="AF173" s="537" t="str">
        <f t="shared" si="106"/>
        <v/>
      </c>
      <c r="AG173" s="538" t="str">
        <f t="shared" si="107"/>
        <v/>
      </c>
      <c r="AH173" s="539"/>
      <c r="AI173" s="141"/>
      <c r="AJ173" s="486"/>
      <c r="AK173" s="507">
        <f t="shared" si="108"/>
        <v>0</v>
      </c>
      <c r="AL173" s="537" t="str">
        <f t="shared" si="109"/>
        <v/>
      </c>
      <c r="AM173" s="537" t="str">
        <f t="shared" si="110"/>
        <v/>
      </c>
      <c r="AN173" s="537" t="str">
        <f t="shared" si="111"/>
        <v/>
      </c>
      <c r="AO173" s="537" t="str">
        <f t="shared" si="112"/>
        <v/>
      </c>
      <c r="AP173" s="541" t="str">
        <f t="shared" si="146"/>
        <v/>
      </c>
      <c r="AQ173" s="536"/>
      <c r="AR173" s="141"/>
      <c r="AS173" s="211"/>
      <c r="AT173" s="211" t="str">
        <f t="shared" si="113"/>
        <v/>
      </c>
      <c r="AU173" s="537" t="str">
        <f t="shared" si="114"/>
        <v/>
      </c>
      <c r="AV173" s="537" t="str">
        <f t="shared" si="115"/>
        <v/>
      </c>
      <c r="AW173" s="538" t="str">
        <f t="shared" si="116"/>
        <v/>
      </c>
      <c r="AX173" s="539"/>
      <c r="AY173" s="141"/>
      <c r="AZ173" s="486"/>
      <c r="BA173" s="501" t="str">
        <f t="shared" si="117"/>
        <v/>
      </c>
      <c r="BB173" s="537" t="str">
        <f t="shared" si="118"/>
        <v/>
      </c>
      <c r="BC173" s="537"/>
      <c r="BD173" s="537" t="str">
        <f t="shared" si="119"/>
        <v/>
      </c>
      <c r="BE173" s="536"/>
      <c r="BF173" s="141"/>
      <c r="BG173" s="211"/>
      <c r="BH173" s="211" t="str">
        <f t="shared" si="120"/>
        <v/>
      </c>
      <c r="BI173" s="537" t="str">
        <f t="shared" si="121"/>
        <v/>
      </c>
      <c r="BJ173" s="537" t="str">
        <f t="shared" si="122"/>
        <v/>
      </c>
      <c r="BK173" s="538" t="str">
        <f t="shared" si="123"/>
        <v/>
      </c>
      <c r="BL173" s="539"/>
      <c r="BM173" s="141"/>
      <c r="BN173" s="486"/>
      <c r="BO173" s="501" t="e">
        <f t="shared" si="124"/>
        <v>#VALUE!</v>
      </c>
      <c r="BP173" s="537" t="str">
        <f t="shared" si="125"/>
        <v/>
      </c>
      <c r="BQ173" s="537" t="str">
        <f t="shared" si="126"/>
        <v/>
      </c>
      <c r="BR173" s="537" t="str">
        <f t="shared" si="127"/>
        <v/>
      </c>
      <c r="BS173" s="536"/>
      <c r="BT173" s="141"/>
      <c r="BU173" s="211"/>
      <c r="BV173" s="211" t="str">
        <f t="shared" si="128"/>
        <v/>
      </c>
      <c r="BW173" s="537" t="str">
        <f t="shared" si="129"/>
        <v/>
      </c>
      <c r="BX173" s="537" t="str">
        <f t="shared" si="130"/>
        <v/>
      </c>
      <c r="BY173" s="538" t="str">
        <f t="shared" si="131"/>
        <v/>
      </c>
      <c r="BZ173" s="539"/>
      <c r="CA173" s="141"/>
      <c r="CB173" s="486"/>
      <c r="CC173" s="483" t="str">
        <f t="shared" si="132"/>
        <v/>
      </c>
      <c r="CD173" s="153" t="str">
        <f t="shared" si="133"/>
        <v/>
      </c>
      <c r="CE173" s="153" t="str">
        <f t="shared" si="134"/>
        <v/>
      </c>
      <c r="CF173" s="153" t="str">
        <f t="shared" si="135"/>
        <v/>
      </c>
    </row>
    <row r="174" spans="1:84" ht="29.45" customHeight="1" x14ac:dyDescent="0.25">
      <c r="A174" s="354" t="str">
        <f>'N-Bedarf AL'!A174</f>
        <v/>
      </c>
      <c r="B174" s="354" t="str">
        <f>IF('N-Bedarf AL'!B174="","",'N-Bedarf AL'!B174)</f>
        <v/>
      </c>
      <c r="C174" s="305" t="str">
        <f>IF('N-Bedarf AL'!D174="","",'N-Bedarf AL'!D174)</f>
        <v/>
      </c>
      <c r="D174" s="32" t="str">
        <f>IF('N-Bedarf AL'!C174="","",'N-Bedarf AL'!C174)</f>
        <v/>
      </c>
      <c r="E174" s="32" t="str">
        <f>IF('N-Bedarf AL'!T174="","",'N-Bedarf AL'!T174)</f>
        <v/>
      </c>
      <c r="F174" s="32" t="str">
        <f>IF('P-Bedarf AL'!V176="","",'P-Bedarf AL'!V176)</f>
        <v/>
      </c>
      <c r="G174" s="32" t="str">
        <f>IF('P-Bedarf AL'!AB176="","",'P-Bedarf AL'!AB176)</f>
        <v/>
      </c>
      <c r="H174" s="345" t="str">
        <f t="shared" si="136"/>
        <v/>
      </c>
      <c r="I174" s="345" t="str">
        <f t="shared" si="137"/>
        <v/>
      </c>
      <c r="J174" s="345" t="str">
        <f t="shared" si="138"/>
        <v/>
      </c>
      <c r="K174" s="321">
        <f t="shared" si="139"/>
        <v>0</v>
      </c>
      <c r="L174" s="321">
        <f t="shared" si="140"/>
        <v>0</v>
      </c>
      <c r="M174" s="321">
        <f t="shared" si="141"/>
        <v>0</v>
      </c>
      <c r="N174" s="321" t="str">
        <f t="shared" si="142"/>
        <v/>
      </c>
      <c r="O174" s="321" t="str">
        <f t="shared" si="143"/>
        <v/>
      </c>
      <c r="P174" s="321" t="str">
        <f t="shared" si="144"/>
        <v/>
      </c>
      <c r="Q174" s="490" t="str">
        <f t="shared" si="98"/>
        <v/>
      </c>
      <c r="R174" s="539"/>
      <c r="S174" s="141"/>
      <c r="T174" s="486"/>
      <c r="U174" s="501" t="str">
        <f t="shared" si="99"/>
        <v/>
      </c>
      <c r="V174" s="537" t="str">
        <f t="shared" si="100"/>
        <v/>
      </c>
      <c r="W174" s="537" t="str">
        <f t="shared" si="145"/>
        <v/>
      </c>
      <c r="X174" s="537" t="str">
        <f t="shared" si="101"/>
        <v/>
      </c>
      <c r="Y174" s="537" t="str">
        <f t="shared" si="102"/>
        <v/>
      </c>
      <c r="Z174" s="536"/>
      <c r="AA174" s="141"/>
      <c r="AB174" s="211"/>
      <c r="AC174" s="212" t="str">
        <f t="shared" si="103"/>
        <v/>
      </c>
      <c r="AD174" s="537" t="str">
        <f t="shared" si="104"/>
        <v/>
      </c>
      <c r="AE174" s="537" t="str">
        <f t="shared" si="105"/>
        <v/>
      </c>
      <c r="AF174" s="537" t="str">
        <f t="shared" si="106"/>
        <v/>
      </c>
      <c r="AG174" s="538" t="str">
        <f t="shared" si="107"/>
        <v/>
      </c>
      <c r="AH174" s="539"/>
      <c r="AI174" s="141"/>
      <c r="AJ174" s="486"/>
      <c r="AK174" s="507">
        <f t="shared" si="108"/>
        <v>0</v>
      </c>
      <c r="AL174" s="537" t="str">
        <f t="shared" si="109"/>
        <v/>
      </c>
      <c r="AM174" s="537" t="str">
        <f t="shared" si="110"/>
        <v/>
      </c>
      <c r="AN174" s="537" t="str">
        <f t="shared" si="111"/>
        <v/>
      </c>
      <c r="AO174" s="537" t="str">
        <f t="shared" si="112"/>
        <v/>
      </c>
      <c r="AP174" s="541" t="str">
        <f t="shared" si="146"/>
        <v/>
      </c>
      <c r="AQ174" s="536"/>
      <c r="AR174" s="141"/>
      <c r="AS174" s="211"/>
      <c r="AT174" s="211" t="str">
        <f t="shared" si="113"/>
        <v/>
      </c>
      <c r="AU174" s="537" t="str">
        <f t="shared" si="114"/>
        <v/>
      </c>
      <c r="AV174" s="537" t="str">
        <f t="shared" si="115"/>
        <v/>
      </c>
      <c r="AW174" s="538" t="str">
        <f t="shared" si="116"/>
        <v/>
      </c>
      <c r="AX174" s="539"/>
      <c r="AY174" s="141"/>
      <c r="AZ174" s="486"/>
      <c r="BA174" s="501" t="str">
        <f t="shared" si="117"/>
        <v/>
      </c>
      <c r="BB174" s="537" t="str">
        <f t="shared" si="118"/>
        <v/>
      </c>
      <c r="BC174" s="537"/>
      <c r="BD174" s="537" t="str">
        <f t="shared" si="119"/>
        <v/>
      </c>
      <c r="BE174" s="536"/>
      <c r="BF174" s="141"/>
      <c r="BG174" s="211"/>
      <c r="BH174" s="211" t="str">
        <f t="shared" si="120"/>
        <v/>
      </c>
      <c r="BI174" s="537" t="str">
        <f t="shared" si="121"/>
        <v/>
      </c>
      <c r="BJ174" s="537" t="str">
        <f t="shared" si="122"/>
        <v/>
      </c>
      <c r="BK174" s="538" t="str">
        <f t="shared" si="123"/>
        <v/>
      </c>
      <c r="BL174" s="539"/>
      <c r="BM174" s="141"/>
      <c r="BN174" s="486"/>
      <c r="BO174" s="501" t="e">
        <f t="shared" si="124"/>
        <v>#VALUE!</v>
      </c>
      <c r="BP174" s="537" t="str">
        <f t="shared" si="125"/>
        <v/>
      </c>
      <c r="BQ174" s="537" t="str">
        <f t="shared" si="126"/>
        <v/>
      </c>
      <c r="BR174" s="537" t="str">
        <f t="shared" si="127"/>
        <v/>
      </c>
      <c r="BS174" s="536"/>
      <c r="BT174" s="141"/>
      <c r="BU174" s="211"/>
      <c r="BV174" s="211" t="str">
        <f t="shared" si="128"/>
        <v/>
      </c>
      <c r="BW174" s="537" t="str">
        <f t="shared" si="129"/>
        <v/>
      </c>
      <c r="BX174" s="537" t="str">
        <f t="shared" si="130"/>
        <v/>
      </c>
      <c r="BY174" s="538" t="str">
        <f t="shared" si="131"/>
        <v/>
      </c>
      <c r="BZ174" s="539"/>
      <c r="CA174" s="141"/>
      <c r="CB174" s="486"/>
      <c r="CC174" s="483" t="str">
        <f t="shared" si="132"/>
        <v/>
      </c>
      <c r="CD174" s="153" t="str">
        <f t="shared" si="133"/>
        <v/>
      </c>
      <c r="CE174" s="153" t="str">
        <f t="shared" si="134"/>
        <v/>
      </c>
      <c r="CF174" s="153" t="str">
        <f t="shared" si="135"/>
        <v/>
      </c>
    </row>
    <row r="175" spans="1:84" ht="29.45" customHeight="1" x14ac:dyDescent="0.25">
      <c r="A175" s="354" t="str">
        <f>'N-Bedarf AL'!A175</f>
        <v/>
      </c>
      <c r="B175" s="354" t="str">
        <f>IF('N-Bedarf AL'!B175="","",'N-Bedarf AL'!B175)</f>
        <v/>
      </c>
      <c r="C175" s="305" t="str">
        <f>IF('N-Bedarf AL'!D175="","",'N-Bedarf AL'!D175)</f>
        <v/>
      </c>
      <c r="D175" s="32" t="str">
        <f>IF('N-Bedarf AL'!C175="","",'N-Bedarf AL'!C175)</f>
        <v/>
      </c>
      <c r="E175" s="32" t="str">
        <f>IF('N-Bedarf AL'!T175="","",'N-Bedarf AL'!T175)</f>
        <v/>
      </c>
      <c r="F175" s="32" t="str">
        <f>IF('P-Bedarf AL'!V177="","",'P-Bedarf AL'!V177)</f>
        <v/>
      </c>
      <c r="G175" s="32" t="str">
        <f>IF('P-Bedarf AL'!AB177="","",'P-Bedarf AL'!AB177)</f>
        <v/>
      </c>
      <c r="H175" s="345" t="str">
        <f t="shared" si="136"/>
        <v/>
      </c>
      <c r="I175" s="345" t="str">
        <f t="shared" si="137"/>
        <v/>
      </c>
      <c r="J175" s="345" t="str">
        <f t="shared" si="138"/>
        <v/>
      </c>
      <c r="K175" s="321">
        <f t="shared" si="139"/>
        <v>0</v>
      </c>
      <c r="L175" s="321">
        <f t="shared" si="140"/>
        <v>0</v>
      </c>
      <c r="M175" s="321">
        <f t="shared" si="141"/>
        <v>0</v>
      </c>
      <c r="N175" s="321" t="str">
        <f t="shared" si="142"/>
        <v/>
      </c>
      <c r="O175" s="321" t="str">
        <f t="shared" si="143"/>
        <v/>
      </c>
      <c r="P175" s="321" t="str">
        <f t="shared" si="144"/>
        <v/>
      </c>
      <c r="Q175" s="490" t="str">
        <f t="shared" si="98"/>
        <v/>
      </c>
      <c r="R175" s="539"/>
      <c r="S175" s="141"/>
      <c r="T175" s="486"/>
      <c r="U175" s="501" t="str">
        <f t="shared" si="99"/>
        <v/>
      </c>
      <c r="V175" s="537" t="str">
        <f t="shared" si="100"/>
        <v/>
      </c>
      <c r="W175" s="537" t="str">
        <f t="shared" si="145"/>
        <v/>
      </c>
      <c r="X175" s="537" t="str">
        <f t="shared" si="101"/>
        <v/>
      </c>
      <c r="Y175" s="537" t="str">
        <f t="shared" si="102"/>
        <v/>
      </c>
      <c r="Z175" s="536"/>
      <c r="AA175" s="141"/>
      <c r="AB175" s="211"/>
      <c r="AC175" s="212" t="str">
        <f t="shared" si="103"/>
        <v/>
      </c>
      <c r="AD175" s="537" t="str">
        <f t="shared" si="104"/>
        <v/>
      </c>
      <c r="AE175" s="537" t="str">
        <f t="shared" si="105"/>
        <v/>
      </c>
      <c r="AF175" s="537" t="str">
        <f t="shared" si="106"/>
        <v/>
      </c>
      <c r="AG175" s="538" t="str">
        <f t="shared" si="107"/>
        <v/>
      </c>
      <c r="AH175" s="539"/>
      <c r="AI175" s="141"/>
      <c r="AJ175" s="486"/>
      <c r="AK175" s="507">
        <f t="shared" si="108"/>
        <v>0</v>
      </c>
      <c r="AL175" s="537" t="str">
        <f t="shared" si="109"/>
        <v/>
      </c>
      <c r="AM175" s="537" t="str">
        <f t="shared" si="110"/>
        <v/>
      </c>
      <c r="AN175" s="537" t="str">
        <f t="shared" si="111"/>
        <v/>
      </c>
      <c r="AO175" s="537" t="str">
        <f t="shared" si="112"/>
        <v/>
      </c>
      <c r="AP175" s="541" t="str">
        <f t="shared" si="146"/>
        <v/>
      </c>
      <c r="AQ175" s="536"/>
      <c r="AR175" s="141"/>
      <c r="AS175" s="211"/>
      <c r="AT175" s="211" t="str">
        <f t="shared" si="113"/>
        <v/>
      </c>
      <c r="AU175" s="537" t="str">
        <f t="shared" si="114"/>
        <v/>
      </c>
      <c r="AV175" s="537" t="str">
        <f t="shared" si="115"/>
        <v/>
      </c>
      <c r="AW175" s="538" t="str">
        <f t="shared" si="116"/>
        <v/>
      </c>
      <c r="AX175" s="539"/>
      <c r="AY175" s="141"/>
      <c r="AZ175" s="486"/>
      <c r="BA175" s="501" t="str">
        <f t="shared" si="117"/>
        <v/>
      </c>
      <c r="BB175" s="537" t="str">
        <f t="shared" si="118"/>
        <v/>
      </c>
      <c r="BC175" s="537"/>
      <c r="BD175" s="537" t="str">
        <f t="shared" si="119"/>
        <v/>
      </c>
      <c r="BE175" s="536"/>
      <c r="BF175" s="141"/>
      <c r="BG175" s="211"/>
      <c r="BH175" s="211" t="str">
        <f t="shared" si="120"/>
        <v/>
      </c>
      <c r="BI175" s="537" t="str">
        <f t="shared" si="121"/>
        <v/>
      </c>
      <c r="BJ175" s="537" t="str">
        <f t="shared" si="122"/>
        <v/>
      </c>
      <c r="BK175" s="538" t="str">
        <f t="shared" si="123"/>
        <v/>
      </c>
      <c r="BL175" s="539"/>
      <c r="BM175" s="141"/>
      <c r="BN175" s="486"/>
      <c r="BO175" s="501" t="e">
        <f t="shared" si="124"/>
        <v>#VALUE!</v>
      </c>
      <c r="BP175" s="537" t="str">
        <f t="shared" si="125"/>
        <v/>
      </c>
      <c r="BQ175" s="537" t="str">
        <f t="shared" si="126"/>
        <v/>
      </c>
      <c r="BR175" s="537" t="str">
        <f t="shared" si="127"/>
        <v/>
      </c>
      <c r="BS175" s="536"/>
      <c r="BT175" s="141"/>
      <c r="BU175" s="211"/>
      <c r="BV175" s="211" t="str">
        <f t="shared" si="128"/>
        <v/>
      </c>
      <c r="BW175" s="537" t="str">
        <f t="shared" si="129"/>
        <v/>
      </c>
      <c r="BX175" s="537" t="str">
        <f t="shared" si="130"/>
        <v/>
      </c>
      <c r="BY175" s="538" t="str">
        <f t="shared" si="131"/>
        <v/>
      </c>
      <c r="BZ175" s="539"/>
      <c r="CA175" s="141"/>
      <c r="CB175" s="486"/>
      <c r="CC175" s="483" t="str">
        <f t="shared" si="132"/>
        <v/>
      </c>
      <c r="CD175" s="153" t="str">
        <f t="shared" si="133"/>
        <v/>
      </c>
      <c r="CE175" s="153" t="str">
        <f t="shared" si="134"/>
        <v/>
      </c>
      <c r="CF175" s="153" t="str">
        <f t="shared" si="135"/>
        <v/>
      </c>
    </row>
    <row r="176" spans="1:84" ht="29.45" customHeight="1" x14ac:dyDescent="0.25">
      <c r="A176" s="354" t="str">
        <f>'N-Bedarf AL'!A176</f>
        <v/>
      </c>
      <c r="B176" s="354" t="str">
        <f>IF('N-Bedarf AL'!B176="","",'N-Bedarf AL'!B176)</f>
        <v/>
      </c>
      <c r="C176" s="305" t="str">
        <f>IF('N-Bedarf AL'!D176="","",'N-Bedarf AL'!D176)</f>
        <v/>
      </c>
      <c r="D176" s="32" t="str">
        <f>IF('N-Bedarf AL'!C176="","",'N-Bedarf AL'!C176)</f>
        <v/>
      </c>
      <c r="E176" s="32" t="str">
        <f>IF('N-Bedarf AL'!T176="","",'N-Bedarf AL'!T176)</f>
        <v/>
      </c>
      <c r="F176" s="32" t="str">
        <f>IF('P-Bedarf AL'!V178="","",'P-Bedarf AL'!V178)</f>
        <v/>
      </c>
      <c r="G176" s="32" t="str">
        <f>IF('P-Bedarf AL'!AB178="","",'P-Bedarf AL'!AB178)</f>
        <v/>
      </c>
      <c r="H176" s="345" t="str">
        <f t="shared" si="136"/>
        <v/>
      </c>
      <c r="I176" s="345" t="str">
        <f t="shared" si="137"/>
        <v/>
      </c>
      <c r="J176" s="345" t="str">
        <f t="shared" si="138"/>
        <v/>
      </c>
      <c r="K176" s="321">
        <f t="shared" si="139"/>
        <v>0</v>
      </c>
      <c r="L176" s="321">
        <f t="shared" si="140"/>
        <v>0</v>
      </c>
      <c r="M176" s="321">
        <f t="shared" si="141"/>
        <v>0</v>
      </c>
      <c r="N176" s="321" t="str">
        <f t="shared" si="142"/>
        <v/>
      </c>
      <c r="O176" s="321" t="str">
        <f t="shared" si="143"/>
        <v/>
      </c>
      <c r="P176" s="321" t="str">
        <f t="shared" si="144"/>
        <v/>
      </c>
      <c r="Q176" s="490" t="str">
        <f t="shared" si="98"/>
        <v/>
      </c>
      <c r="R176" s="539"/>
      <c r="S176" s="141"/>
      <c r="T176" s="486"/>
      <c r="U176" s="501" t="str">
        <f t="shared" si="99"/>
        <v/>
      </c>
      <c r="V176" s="537" t="str">
        <f t="shared" si="100"/>
        <v/>
      </c>
      <c r="W176" s="537" t="str">
        <f t="shared" si="145"/>
        <v/>
      </c>
      <c r="X176" s="537" t="str">
        <f t="shared" si="101"/>
        <v/>
      </c>
      <c r="Y176" s="537" t="str">
        <f t="shared" si="102"/>
        <v/>
      </c>
      <c r="Z176" s="536"/>
      <c r="AA176" s="141"/>
      <c r="AB176" s="211"/>
      <c r="AC176" s="212" t="str">
        <f t="shared" si="103"/>
        <v/>
      </c>
      <c r="AD176" s="537" t="str">
        <f t="shared" si="104"/>
        <v/>
      </c>
      <c r="AE176" s="537" t="str">
        <f t="shared" si="105"/>
        <v/>
      </c>
      <c r="AF176" s="537" t="str">
        <f t="shared" si="106"/>
        <v/>
      </c>
      <c r="AG176" s="538" t="str">
        <f t="shared" si="107"/>
        <v/>
      </c>
      <c r="AH176" s="539"/>
      <c r="AI176" s="141"/>
      <c r="AJ176" s="486"/>
      <c r="AK176" s="507">
        <f t="shared" si="108"/>
        <v>0</v>
      </c>
      <c r="AL176" s="537" t="str">
        <f t="shared" si="109"/>
        <v/>
      </c>
      <c r="AM176" s="537" t="str">
        <f t="shared" si="110"/>
        <v/>
      </c>
      <c r="AN176" s="537" t="str">
        <f t="shared" si="111"/>
        <v/>
      </c>
      <c r="AO176" s="537" t="str">
        <f t="shared" si="112"/>
        <v/>
      </c>
      <c r="AP176" s="541" t="str">
        <f t="shared" si="146"/>
        <v/>
      </c>
      <c r="AQ176" s="536"/>
      <c r="AR176" s="141"/>
      <c r="AS176" s="211"/>
      <c r="AT176" s="211" t="str">
        <f t="shared" si="113"/>
        <v/>
      </c>
      <c r="AU176" s="537" t="str">
        <f t="shared" si="114"/>
        <v/>
      </c>
      <c r="AV176" s="537" t="str">
        <f t="shared" si="115"/>
        <v/>
      </c>
      <c r="AW176" s="538" t="str">
        <f t="shared" si="116"/>
        <v/>
      </c>
      <c r="AX176" s="539"/>
      <c r="AY176" s="141"/>
      <c r="AZ176" s="486"/>
      <c r="BA176" s="501" t="str">
        <f t="shared" si="117"/>
        <v/>
      </c>
      <c r="BB176" s="537" t="str">
        <f t="shared" si="118"/>
        <v/>
      </c>
      <c r="BC176" s="537"/>
      <c r="BD176" s="537" t="str">
        <f t="shared" si="119"/>
        <v/>
      </c>
      <c r="BE176" s="536"/>
      <c r="BF176" s="141"/>
      <c r="BG176" s="211"/>
      <c r="BH176" s="211" t="str">
        <f t="shared" si="120"/>
        <v/>
      </c>
      <c r="BI176" s="537" t="str">
        <f t="shared" si="121"/>
        <v/>
      </c>
      <c r="BJ176" s="537" t="str">
        <f t="shared" si="122"/>
        <v/>
      </c>
      <c r="BK176" s="538" t="str">
        <f t="shared" si="123"/>
        <v/>
      </c>
      <c r="BL176" s="539"/>
      <c r="BM176" s="141"/>
      <c r="BN176" s="486"/>
      <c r="BO176" s="501" t="e">
        <f t="shared" si="124"/>
        <v>#VALUE!</v>
      </c>
      <c r="BP176" s="537" t="str">
        <f t="shared" si="125"/>
        <v/>
      </c>
      <c r="BQ176" s="537" t="str">
        <f t="shared" si="126"/>
        <v/>
      </c>
      <c r="BR176" s="537" t="str">
        <f t="shared" si="127"/>
        <v/>
      </c>
      <c r="BS176" s="536"/>
      <c r="BT176" s="141"/>
      <c r="BU176" s="211"/>
      <c r="BV176" s="211" t="str">
        <f t="shared" si="128"/>
        <v/>
      </c>
      <c r="BW176" s="537" t="str">
        <f t="shared" si="129"/>
        <v/>
      </c>
      <c r="BX176" s="537" t="str">
        <f t="shared" si="130"/>
        <v/>
      </c>
      <c r="BY176" s="538" t="str">
        <f t="shared" si="131"/>
        <v/>
      </c>
      <c r="BZ176" s="539"/>
      <c r="CA176" s="141"/>
      <c r="CB176" s="486"/>
      <c r="CC176" s="483" t="str">
        <f t="shared" si="132"/>
        <v/>
      </c>
      <c r="CD176" s="153" t="str">
        <f t="shared" si="133"/>
        <v/>
      </c>
      <c r="CE176" s="153" t="str">
        <f t="shared" si="134"/>
        <v/>
      </c>
      <c r="CF176" s="153" t="str">
        <f t="shared" si="135"/>
        <v/>
      </c>
    </row>
    <row r="177" spans="1:84" ht="29.45" customHeight="1" x14ac:dyDescent="0.25">
      <c r="A177" s="354" t="str">
        <f>'N-Bedarf AL'!A177</f>
        <v/>
      </c>
      <c r="B177" s="354" t="str">
        <f>IF('N-Bedarf AL'!B177="","",'N-Bedarf AL'!B177)</f>
        <v/>
      </c>
      <c r="C177" s="305" t="str">
        <f>IF('N-Bedarf AL'!D177="","",'N-Bedarf AL'!D177)</f>
        <v/>
      </c>
      <c r="D177" s="32" t="str">
        <f>IF('N-Bedarf AL'!C177="","",'N-Bedarf AL'!C177)</f>
        <v/>
      </c>
      <c r="E177" s="32" t="str">
        <f>IF('N-Bedarf AL'!T177="","",'N-Bedarf AL'!T177)</f>
        <v/>
      </c>
      <c r="F177" s="32" t="str">
        <f>IF('P-Bedarf AL'!V179="","",'P-Bedarf AL'!V179)</f>
        <v/>
      </c>
      <c r="G177" s="32" t="str">
        <f>IF('P-Bedarf AL'!AB179="","",'P-Bedarf AL'!AB179)</f>
        <v/>
      </c>
      <c r="H177" s="345" t="str">
        <f t="shared" si="136"/>
        <v/>
      </c>
      <c r="I177" s="345" t="str">
        <f t="shared" si="137"/>
        <v/>
      </c>
      <c r="J177" s="345" t="str">
        <f t="shared" si="138"/>
        <v/>
      </c>
      <c r="K177" s="321">
        <f t="shared" si="139"/>
        <v>0</v>
      </c>
      <c r="L177" s="321">
        <f t="shared" si="140"/>
        <v>0</v>
      </c>
      <c r="M177" s="321">
        <f t="shared" si="141"/>
        <v>0</v>
      </c>
      <c r="N177" s="321" t="str">
        <f t="shared" si="142"/>
        <v/>
      </c>
      <c r="O177" s="321" t="str">
        <f t="shared" si="143"/>
        <v/>
      </c>
      <c r="P177" s="321" t="str">
        <f t="shared" si="144"/>
        <v/>
      </c>
      <c r="Q177" s="490" t="str">
        <f t="shared" si="98"/>
        <v/>
      </c>
      <c r="R177" s="539"/>
      <c r="S177" s="141"/>
      <c r="T177" s="486"/>
      <c r="U177" s="501" t="str">
        <f t="shared" si="99"/>
        <v/>
      </c>
      <c r="V177" s="537" t="str">
        <f t="shared" si="100"/>
        <v/>
      </c>
      <c r="W177" s="537" t="str">
        <f t="shared" si="145"/>
        <v/>
      </c>
      <c r="X177" s="537" t="str">
        <f t="shared" si="101"/>
        <v/>
      </c>
      <c r="Y177" s="537" t="str">
        <f t="shared" si="102"/>
        <v/>
      </c>
      <c r="Z177" s="536"/>
      <c r="AA177" s="141"/>
      <c r="AB177" s="211"/>
      <c r="AC177" s="212" t="str">
        <f t="shared" si="103"/>
        <v/>
      </c>
      <c r="AD177" s="537" t="str">
        <f t="shared" si="104"/>
        <v/>
      </c>
      <c r="AE177" s="537" t="str">
        <f t="shared" si="105"/>
        <v/>
      </c>
      <c r="AF177" s="537" t="str">
        <f t="shared" si="106"/>
        <v/>
      </c>
      <c r="AG177" s="538" t="str">
        <f t="shared" si="107"/>
        <v/>
      </c>
      <c r="AH177" s="539"/>
      <c r="AI177" s="141"/>
      <c r="AJ177" s="486"/>
      <c r="AK177" s="507">
        <f t="shared" si="108"/>
        <v>0</v>
      </c>
      <c r="AL177" s="537" t="str">
        <f t="shared" si="109"/>
        <v/>
      </c>
      <c r="AM177" s="537" t="str">
        <f t="shared" si="110"/>
        <v/>
      </c>
      <c r="AN177" s="537" t="str">
        <f t="shared" si="111"/>
        <v/>
      </c>
      <c r="AO177" s="537" t="str">
        <f t="shared" si="112"/>
        <v/>
      </c>
      <c r="AP177" s="541" t="str">
        <f t="shared" si="146"/>
        <v/>
      </c>
      <c r="AQ177" s="536"/>
      <c r="AR177" s="141"/>
      <c r="AS177" s="211"/>
      <c r="AT177" s="211" t="str">
        <f t="shared" si="113"/>
        <v/>
      </c>
      <c r="AU177" s="537" t="str">
        <f t="shared" si="114"/>
        <v/>
      </c>
      <c r="AV177" s="537" t="str">
        <f t="shared" si="115"/>
        <v/>
      </c>
      <c r="AW177" s="538" t="str">
        <f t="shared" si="116"/>
        <v/>
      </c>
      <c r="AX177" s="539"/>
      <c r="AY177" s="141"/>
      <c r="AZ177" s="486"/>
      <c r="BA177" s="501" t="str">
        <f t="shared" si="117"/>
        <v/>
      </c>
      <c r="BB177" s="537" t="str">
        <f t="shared" si="118"/>
        <v/>
      </c>
      <c r="BC177" s="537"/>
      <c r="BD177" s="537" t="str">
        <f t="shared" si="119"/>
        <v/>
      </c>
      <c r="BE177" s="536"/>
      <c r="BF177" s="141"/>
      <c r="BG177" s="211"/>
      <c r="BH177" s="211" t="str">
        <f t="shared" si="120"/>
        <v/>
      </c>
      <c r="BI177" s="537" t="str">
        <f t="shared" si="121"/>
        <v/>
      </c>
      <c r="BJ177" s="537" t="str">
        <f t="shared" si="122"/>
        <v/>
      </c>
      <c r="BK177" s="538" t="str">
        <f t="shared" si="123"/>
        <v/>
      </c>
      <c r="BL177" s="539"/>
      <c r="BM177" s="141"/>
      <c r="BN177" s="486"/>
      <c r="BO177" s="501" t="e">
        <f t="shared" si="124"/>
        <v>#VALUE!</v>
      </c>
      <c r="BP177" s="537" t="str">
        <f t="shared" si="125"/>
        <v/>
      </c>
      <c r="BQ177" s="537" t="str">
        <f t="shared" si="126"/>
        <v/>
      </c>
      <c r="BR177" s="537" t="str">
        <f t="shared" si="127"/>
        <v/>
      </c>
      <c r="BS177" s="536"/>
      <c r="BT177" s="141"/>
      <c r="BU177" s="211"/>
      <c r="BV177" s="211" t="str">
        <f t="shared" si="128"/>
        <v/>
      </c>
      <c r="BW177" s="537" t="str">
        <f t="shared" si="129"/>
        <v/>
      </c>
      <c r="BX177" s="537" t="str">
        <f t="shared" si="130"/>
        <v/>
      </c>
      <c r="BY177" s="538" t="str">
        <f t="shared" si="131"/>
        <v/>
      </c>
      <c r="BZ177" s="539"/>
      <c r="CA177" s="141"/>
      <c r="CB177" s="486"/>
      <c r="CC177" s="483" t="str">
        <f t="shared" si="132"/>
        <v/>
      </c>
      <c r="CD177" s="153" t="str">
        <f t="shared" si="133"/>
        <v/>
      </c>
      <c r="CE177" s="153" t="str">
        <f t="shared" si="134"/>
        <v/>
      </c>
      <c r="CF177" s="153" t="str">
        <f t="shared" si="135"/>
        <v/>
      </c>
    </row>
    <row r="178" spans="1:84" ht="29.45" customHeight="1" x14ac:dyDescent="0.25">
      <c r="A178" s="354" t="str">
        <f>'N-Bedarf AL'!A178</f>
        <v/>
      </c>
      <c r="B178" s="354" t="str">
        <f>IF('N-Bedarf AL'!B178="","",'N-Bedarf AL'!B178)</f>
        <v/>
      </c>
      <c r="C178" s="305" t="str">
        <f>IF('N-Bedarf AL'!D178="","",'N-Bedarf AL'!D178)</f>
        <v/>
      </c>
      <c r="D178" s="32" t="str">
        <f>IF('N-Bedarf AL'!C178="","",'N-Bedarf AL'!C178)</f>
        <v/>
      </c>
      <c r="E178" s="32" t="str">
        <f>IF('N-Bedarf AL'!T178="","",'N-Bedarf AL'!T178)</f>
        <v/>
      </c>
      <c r="F178" s="32" t="str">
        <f>IF('P-Bedarf AL'!V180="","",'P-Bedarf AL'!V180)</f>
        <v/>
      </c>
      <c r="G178" s="32" t="str">
        <f>IF('P-Bedarf AL'!AB180="","",'P-Bedarf AL'!AB180)</f>
        <v/>
      </c>
      <c r="H178" s="345" t="str">
        <f t="shared" si="136"/>
        <v/>
      </c>
      <c r="I178" s="345" t="str">
        <f t="shared" si="137"/>
        <v/>
      </c>
      <c r="J178" s="345" t="str">
        <f t="shared" si="138"/>
        <v/>
      </c>
      <c r="K178" s="321">
        <f t="shared" si="139"/>
        <v>0</v>
      </c>
      <c r="L178" s="321">
        <f t="shared" si="140"/>
        <v>0</v>
      </c>
      <c r="M178" s="321">
        <f t="shared" si="141"/>
        <v>0</v>
      </c>
      <c r="N178" s="321" t="str">
        <f t="shared" si="142"/>
        <v/>
      </c>
      <c r="O178" s="321" t="str">
        <f t="shared" si="143"/>
        <v/>
      </c>
      <c r="P178" s="321" t="str">
        <f t="shared" si="144"/>
        <v/>
      </c>
      <c r="Q178" s="490" t="str">
        <f t="shared" si="98"/>
        <v/>
      </c>
      <c r="R178" s="539"/>
      <c r="S178" s="141"/>
      <c r="T178" s="486"/>
      <c r="U178" s="501" t="str">
        <f t="shared" si="99"/>
        <v/>
      </c>
      <c r="V178" s="537" t="str">
        <f t="shared" si="100"/>
        <v/>
      </c>
      <c r="W178" s="537" t="str">
        <f t="shared" si="145"/>
        <v/>
      </c>
      <c r="X178" s="537" t="str">
        <f t="shared" si="101"/>
        <v/>
      </c>
      <c r="Y178" s="537" t="str">
        <f t="shared" si="102"/>
        <v/>
      </c>
      <c r="Z178" s="536"/>
      <c r="AA178" s="141"/>
      <c r="AB178" s="211"/>
      <c r="AC178" s="212" t="str">
        <f t="shared" si="103"/>
        <v/>
      </c>
      <c r="AD178" s="537" t="str">
        <f t="shared" si="104"/>
        <v/>
      </c>
      <c r="AE178" s="537" t="str">
        <f t="shared" si="105"/>
        <v/>
      </c>
      <c r="AF178" s="537" t="str">
        <f t="shared" si="106"/>
        <v/>
      </c>
      <c r="AG178" s="538" t="str">
        <f t="shared" si="107"/>
        <v/>
      </c>
      <c r="AH178" s="539"/>
      <c r="AI178" s="141"/>
      <c r="AJ178" s="486"/>
      <c r="AK178" s="507">
        <f t="shared" si="108"/>
        <v>0</v>
      </c>
      <c r="AL178" s="537" t="str">
        <f t="shared" si="109"/>
        <v/>
      </c>
      <c r="AM178" s="537" t="str">
        <f t="shared" si="110"/>
        <v/>
      </c>
      <c r="AN178" s="537" t="str">
        <f t="shared" si="111"/>
        <v/>
      </c>
      <c r="AO178" s="537" t="str">
        <f t="shared" si="112"/>
        <v/>
      </c>
      <c r="AP178" s="541" t="str">
        <f t="shared" si="146"/>
        <v/>
      </c>
      <c r="AQ178" s="536"/>
      <c r="AR178" s="141"/>
      <c r="AS178" s="211"/>
      <c r="AT178" s="211" t="str">
        <f t="shared" si="113"/>
        <v/>
      </c>
      <c r="AU178" s="537" t="str">
        <f t="shared" si="114"/>
        <v/>
      </c>
      <c r="AV178" s="537" t="str">
        <f t="shared" si="115"/>
        <v/>
      </c>
      <c r="AW178" s="538" t="str">
        <f t="shared" si="116"/>
        <v/>
      </c>
      <c r="AX178" s="539"/>
      <c r="AY178" s="141"/>
      <c r="AZ178" s="486"/>
      <c r="BA178" s="501" t="str">
        <f t="shared" si="117"/>
        <v/>
      </c>
      <c r="BB178" s="537" t="str">
        <f t="shared" si="118"/>
        <v/>
      </c>
      <c r="BC178" s="537"/>
      <c r="BD178" s="537" t="str">
        <f t="shared" si="119"/>
        <v/>
      </c>
      <c r="BE178" s="536"/>
      <c r="BF178" s="141"/>
      <c r="BG178" s="211"/>
      <c r="BH178" s="211" t="str">
        <f t="shared" si="120"/>
        <v/>
      </c>
      <c r="BI178" s="537" t="str">
        <f t="shared" si="121"/>
        <v/>
      </c>
      <c r="BJ178" s="537" t="str">
        <f t="shared" si="122"/>
        <v/>
      </c>
      <c r="BK178" s="538" t="str">
        <f t="shared" si="123"/>
        <v/>
      </c>
      <c r="BL178" s="539"/>
      <c r="BM178" s="141"/>
      <c r="BN178" s="486"/>
      <c r="BO178" s="501" t="e">
        <f t="shared" si="124"/>
        <v>#VALUE!</v>
      </c>
      <c r="BP178" s="537" t="str">
        <f t="shared" si="125"/>
        <v/>
      </c>
      <c r="BQ178" s="537" t="str">
        <f t="shared" si="126"/>
        <v/>
      </c>
      <c r="BR178" s="537" t="str">
        <f t="shared" si="127"/>
        <v/>
      </c>
      <c r="BS178" s="536"/>
      <c r="BT178" s="141"/>
      <c r="BU178" s="211"/>
      <c r="BV178" s="211" t="str">
        <f t="shared" si="128"/>
        <v/>
      </c>
      <c r="BW178" s="537" t="str">
        <f t="shared" si="129"/>
        <v/>
      </c>
      <c r="BX178" s="537" t="str">
        <f t="shared" si="130"/>
        <v/>
      </c>
      <c r="BY178" s="538" t="str">
        <f t="shared" si="131"/>
        <v/>
      </c>
      <c r="BZ178" s="539"/>
      <c r="CA178" s="141"/>
      <c r="CB178" s="486"/>
      <c r="CC178" s="483" t="str">
        <f t="shared" si="132"/>
        <v/>
      </c>
      <c r="CD178" s="153" t="str">
        <f t="shared" si="133"/>
        <v/>
      </c>
      <c r="CE178" s="153" t="str">
        <f t="shared" si="134"/>
        <v/>
      </c>
      <c r="CF178" s="153" t="str">
        <f t="shared" si="135"/>
        <v/>
      </c>
    </row>
    <row r="179" spans="1:84" ht="29.45" customHeight="1" x14ac:dyDescent="0.25">
      <c r="A179" s="354" t="str">
        <f>'N-Bedarf AL'!A179</f>
        <v/>
      </c>
      <c r="B179" s="354" t="str">
        <f>IF('N-Bedarf AL'!B179="","",'N-Bedarf AL'!B179)</f>
        <v/>
      </c>
      <c r="C179" s="305" t="str">
        <f>IF('N-Bedarf AL'!D179="","",'N-Bedarf AL'!D179)</f>
        <v/>
      </c>
      <c r="D179" s="32" t="str">
        <f>IF('N-Bedarf AL'!C179="","",'N-Bedarf AL'!C179)</f>
        <v/>
      </c>
      <c r="E179" s="32" t="str">
        <f>IF('N-Bedarf AL'!T179="","",'N-Bedarf AL'!T179)</f>
        <v/>
      </c>
      <c r="F179" s="32" t="str">
        <f>IF('P-Bedarf AL'!V181="","",'P-Bedarf AL'!V181)</f>
        <v/>
      </c>
      <c r="G179" s="32" t="str">
        <f>IF('P-Bedarf AL'!AB181="","",'P-Bedarf AL'!AB181)</f>
        <v/>
      </c>
      <c r="H179" s="345" t="str">
        <f t="shared" si="136"/>
        <v/>
      </c>
      <c r="I179" s="345" t="str">
        <f t="shared" si="137"/>
        <v/>
      </c>
      <c r="J179" s="345" t="str">
        <f t="shared" si="138"/>
        <v/>
      </c>
      <c r="K179" s="321">
        <f t="shared" si="139"/>
        <v>0</v>
      </c>
      <c r="L179" s="321">
        <f t="shared" si="140"/>
        <v>0</v>
      </c>
      <c r="M179" s="321">
        <f t="shared" si="141"/>
        <v>0</v>
      </c>
      <c r="N179" s="321" t="str">
        <f t="shared" si="142"/>
        <v/>
      </c>
      <c r="O179" s="321" t="str">
        <f t="shared" si="143"/>
        <v/>
      </c>
      <c r="P179" s="321" t="str">
        <f t="shared" si="144"/>
        <v/>
      </c>
      <c r="Q179" s="490" t="str">
        <f t="shared" si="98"/>
        <v/>
      </c>
      <c r="R179" s="539"/>
      <c r="S179" s="141"/>
      <c r="T179" s="486"/>
      <c r="U179" s="501" t="str">
        <f t="shared" si="99"/>
        <v/>
      </c>
      <c r="V179" s="537" t="str">
        <f t="shared" si="100"/>
        <v/>
      </c>
      <c r="W179" s="537" t="str">
        <f t="shared" si="145"/>
        <v/>
      </c>
      <c r="X179" s="537" t="str">
        <f t="shared" si="101"/>
        <v/>
      </c>
      <c r="Y179" s="537" t="str">
        <f t="shared" si="102"/>
        <v/>
      </c>
      <c r="Z179" s="536"/>
      <c r="AA179" s="141"/>
      <c r="AB179" s="211"/>
      <c r="AC179" s="212" t="str">
        <f t="shared" si="103"/>
        <v/>
      </c>
      <c r="AD179" s="537" t="str">
        <f t="shared" si="104"/>
        <v/>
      </c>
      <c r="AE179" s="537" t="str">
        <f t="shared" si="105"/>
        <v/>
      </c>
      <c r="AF179" s="537" t="str">
        <f t="shared" si="106"/>
        <v/>
      </c>
      <c r="AG179" s="538" t="str">
        <f t="shared" si="107"/>
        <v/>
      </c>
      <c r="AH179" s="539"/>
      <c r="AI179" s="141"/>
      <c r="AJ179" s="486"/>
      <c r="AK179" s="507">
        <f t="shared" si="108"/>
        <v>0</v>
      </c>
      <c r="AL179" s="537" t="str">
        <f t="shared" si="109"/>
        <v/>
      </c>
      <c r="AM179" s="537" t="str">
        <f t="shared" si="110"/>
        <v/>
      </c>
      <c r="AN179" s="537" t="str">
        <f t="shared" si="111"/>
        <v/>
      </c>
      <c r="AO179" s="537" t="str">
        <f t="shared" si="112"/>
        <v/>
      </c>
      <c r="AP179" s="541" t="str">
        <f t="shared" si="146"/>
        <v/>
      </c>
      <c r="AQ179" s="536"/>
      <c r="AR179" s="141"/>
      <c r="AS179" s="211"/>
      <c r="AT179" s="211" t="str">
        <f t="shared" si="113"/>
        <v/>
      </c>
      <c r="AU179" s="537" t="str">
        <f t="shared" si="114"/>
        <v/>
      </c>
      <c r="AV179" s="537" t="str">
        <f t="shared" si="115"/>
        <v/>
      </c>
      <c r="AW179" s="538" t="str">
        <f t="shared" si="116"/>
        <v/>
      </c>
      <c r="AX179" s="539"/>
      <c r="AY179" s="141"/>
      <c r="AZ179" s="486"/>
      <c r="BA179" s="501" t="str">
        <f t="shared" si="117"/>
        <v/>
      </c>
      <c r="BB179" s="537" t="str">
        <f t="shared" si="118"/>
        <v/>
      </c>
      <c r="BC179" s="537"/>
      <c r="BD179" s="537" t="str">
        <f t="shared" si="119"/>
        <v/>
      </c>
      <c r="BE179" s="536"/>
      <c r="BF179" s="141"/>
      <c r="BG179" s="211"/>
      <c r="BH179" s="211" t="str">
        <f t="shared" si="120"/>
        <v/>
      </c>
      <c r="BI179" s="537" t="str">
        <f t="shared" si="121"/>
        <v/>
      </c>
      <c r="BJ179" s="537" t="str">
        <f t="shared" si="122"/>
        <v/>
      </c>
      <c r="BK179" s="538" t="str">
        <f t="shared" si="123"/>
        <v/>
      </c>
      <c r="BL179" s="539"/>
      <c r="BM179" s="141"/>
      <c r="BN179" s="486"/>
      <c r="BO179" s="501" t="e">
        <f t="shared" si="124"/>
        <v>#VALUE!</v>
      </c>
      <c r="BP179" s="537" t="str">
        <f t="shared" si="125"/>
        <v/>
      </c>
      <c r="BQ179" s="537" t="str">
        <f t="shared" si="126"/>
        <v/>
      </c>
      <c r="BR179" s="537" t="str">
        <f t="shared" si="127"/>
        <v/>
      </c>
      <c r="BS179" s="536"/>
      <c r="BT179" s="141"/>
      <c r="BU179" s="211"/>
      <c r="BV179" s="211" t="str">
        <f t="shared" si="128"/>
        <v/>
      </c>
      <c r="BW179" s="537" t="str">
        <f t="shared" si="129"/>
        <v/>
      </c>
      <c r="BX179" s="537" t="str">
        <f t="shared" si="130"/>
        <v/>
      </c>
      <c r="BY179" s="538" t="str">
        <f t="shared" si="131"/>
        <v/>
      </c>
      <c r="BZ179" s="539"/>
      <c r="CA179" s="141"/>
      <c r="CB179" s="486"/>
      <c r="CC179" s="483" t="str">
        <f t="shared" si="132"/>
        <v/>
      </c>
      <c r="CD179" s="153" t="str">
        <f t="shared" si="133"/>
        <v/>
      </c>
      <c r="CE179" s="153" t="str">
        <f t="shared" si="134"/>
        <v/>
      </c>
      <c r="CF179" s="153" t="str">
        <f t="shared" si="135"/>
        <v/>
      </c>
    </row>
    <row r="180" spans="1:84" ht="29.45" customHeight="1" x14ac:dyDescent="0.25">
      <c r="A180" s="354" t="str">
        <f>'N-Bedarf AL'!A180</f>
        <v/>
      </c>
      <c r="B180" s="354" t="str">
        <f>IF('N-Bedarf AL'!B180="","",'N-Bedarf AL'!B180)</f>
        <v/>
      </c>
      <c r="C180" s="305" t="str">
        <f>IF('N-Bedarf AL'!D180="","",'N-Bedarf AL'!D180)</f>
        <v/>
      </c>
      <c r="D180" s="32" t="str">
        <f>IF('N-Bedarf AL'!C180="","",'N-Bedarf AL'!C180)</f>
        <v/>
      </c>
      <c r="E180" s="32" t="str">
        <f>IF('N-Bedarf AL'!T180="","",'N-Bedarf AL'!T180)</f>
        <v/>
      </c>
      <c r="F180" s="32" t="str">
        <f>IF('P-Bedarf AL'!V182="","",'P-Bedarf AL'!V182)</f>
        <v/>
      </c>
      <c r="G180" s="32" t="str">
        <f>IF('P-Bedarf AL'!AB182="","",'P-Bedarf AL'!AB182)</f>
        <v/>
      </c>
      <c r="H180" s="345" t="str">
        <f t="shared" si="136"/>
        <v/>
      </c>
      <c r="I180" s="345" t="str">
        <f t="shared" si="137"/>
        <v/>
      </c>
      <c r="J180" s="345" t="str">
        <f t="shared" si="138"/>
        <v/>
      </c>
      <c r="K180" s="321">
        <f t="shared" si="139"/>
        <v>0</v>
      </c>
      <c r="L180" s="321">
        <f t="shared" si="140"/>
        <v>0</v>
      </c>
      <c r="M180" s="321">
        <f t="shared" si="141"/>
        <v>0</v>
      </c>
      <c r="N180" s="321" t="str">
        <f t="shared" si="142"/>
        <v/>
      </c>
      <c r="O180" s="321" t="str">
        <f t="shared" si="143"/>
        <v/>
      </c>
      <c r="P180" s="321" t="str">
        <f t="shared" si="144"/>
        <v/>
      </c>
      <c r="Q180" s="490" t="str">
        <f t="shared" si="98"/>
        <v/>
      </c>
      <c r="R180" s="539"/>
      <c r="S180" s="141"/>
      <c r="T180" s="486"/>
      <c r="U180" s="501" t="str">
        <f t="shared" si="99"/>
        <v/>
      </c>
      <c r="V180" s="537" t="str">
        <f t="shared" si="100"/>
        <v/>
      </c>
      <c r="W180" s="537" t="str">
        <f t="shared" si="145"/>
        <v/>
      </c>
      <c r="X180" s="537" t="str">
        <f t="shared" si="101"/>
        <v/>
      </c>
      <c r="Y180" s="537" t="str">
        <f t="shared" si="102"/>
        <v/>
      </c>
      <c r="Z180" s="536"/>
      <c r="AA180" s="141"/>
      <c r="AB180" s="211"/>
      <c r="AC180" s="212" t="str">
        <f t="shared" si="103"/>
        <v/>
      </c>
      <c r="AD180" s="537" t="str">
        <f t="shared" si="104"/>
        <v/>
      </c>
      <c r="AE180" s="537" t="str">
        <f t="shared" si="105"/>
        <v/>
      </c>
      <c r="AF180" s="537" t="str">
        <f t="shared" si="106"/>
        <v/>
      </c>
      <c r="AG180" s="538" t="str">
        <f t="shared" si="107"/>
        <v/>
      </c>
      <c r="AH180" s="539"/>
      <c r="AI180" s="141"/>
      <c r="AJ180" s="486"/>
      <c r="AK180" s="507">
        <f t="shared" si="108"/>
        <v>0</v>
      </c>
      <c r="AL180" s="537" t="str">
        <f t="shared" si="109"/>
        <v/>
      </c>
      <c r="AM180" s="537" t="str">
        <f t="shared" si="110"/>
        <v/>
      </c>
      <c r="AN180" s="537" t="str">
        <f t="shared" si="111"/>
        <v/>
      </c>
      <c r="AO180" s="537" t="str">
        <f t="shared" si="112"/>
        <v/>
      </c>
      <c r="AP180" s="541" t="str">
        <f t="shared" si="146"/>
        <v/>
      </c>
      <c r="AQ180" s="536"/>
      <c r="AR180" s="141"/>
      <c r="AS180" s="211"/>
      <c r="AT180" s="211" t="str">
        <f t="shared" si="113"/>
        <v/>
      </c>
      <c r="AU180" s="537" t="str">
        <f t="shared" si="114"/>
        <v/>
      </c>
      <c r="AV180" s="537" t="str">
        <f t="shared" si="115"/>
        <v/>
      </c>
      <c r="AW180" s="538" t="str">
        <f t="shared" si="116"/>
        <v/>
      </c>
      <c r="AX180" s="539"/>
      <c r="AY180" s="141"/>
      <c r="AZ180" s="486"/>
      <c r="BA180" s="501" t="str">
        <f t="shared" si="117"/>
        <v/>
      </c>
      <c r="BB180" s="537" t="str">
        <f t="shared" si="118"/>
        <v/>
      </c>
      <c r="BC180" s="537"/>
      <c r="BD180" s="537" t="str">
        <f t="shared" si="119"/>
        <v/>
      </c>
      <c r="BE180" s="536"/>
      <c r="BF180" s="141"/>
      <c r="BG180" s="211"/>
      <c r="BH180" s="211" t="str">
        <f t="shared" si="120"/>
        <v/>
      </c>
      <c r="BI180" s="537" t="str">
        <f t="shared" si="121"/>
        <v/>
      </c>
      <c r="BJ180" s="537" t="str">
        <f t="shared" si="122"/>
        <v/>
      </c>
      <c r="BK180" s="538" t="str">
        <f t="shared" si="123"/>
        <v/>
      </c>
      <c r="BL180" s="539"/>
      <c r="BM180" s="141"/>
      <c r="BN180" s="486"/>
      <c r="BO180" s="501" t="e">
        <f t="shared" si="124"/>
        <v>#VALUE!</v>
      </c>
      <c r="BP180" s="537" t="str">
        <f t="shared" si="125"/>
        <v/>
      </c>
      <c r="BQ180" s="537" t="str">
        <f t="shared" si="126"/>
        <v/>
      </c>
      <c r="BR180" s="537" t="str">
        <f t="shared" si="127"/>
        <v/>
      </c>
      <c r="BS180" s="536"/>
      <c r="BT180" s="141"/>
      <c r="BU180" s="211"/>
      <c r="BV180" s="211" t="str">
        <f t="shared" si="128"/>
        <v/>
      </c>
      <c r="BW180" s="537" t="str">
        <f t="shared" si="129"/>
        <v/>
      </c>
      <c r="BX180" s="537" t="str">
        <f t="shared" si="130"/>
        <v/>
      </c>
      <c r="BY180" s="538" t="str">
        <f t="shared" si="131"/>
        <v/>
      </c>
      <c r="BZ180" s="539"/>
      <c r="CA180" s="141"/>
      <c r="CB180" s="486"/>
      <c r="CC180" s="483" t="str">
        <f t="shared" si="132"/>
        <v/>
      </c>
      <c r="CD180" s="153" t="str">
        <f t="shared" si="133"/>
        <v/>
      </c>
      <c r="CE180" s="153" t="str">
        <f t="shared" si="134"/>
        <v/>
      </c>
      <c r="CF180" s="153" t="str">
        <f t="shared" si="135"/>
        <v/>
      </c>
    </row>
    <row r="181" spans="1:84" ht="29.45" customHeight="1" x14ac:dyDescent="0.25">
      <c r="A181" s="354" t="str">
        <f>'N-Bedarf AL'!A181</f>
        <v/>
      </c>
      <c r="B181" s="354" t="str">
        <f>IF('N-Bedarf AL'!B181="","",'N-Bedarf AL'!B181)</f>
        <v/>
      </c>
      <c r="C181" s="305" t="str">
        <f>IF('N-Bedarf AL'!D181="","",'N-Bedarf AL'!D181)</f>
        <v/>
      </c>
      <c r="D181" s="32" t="str">
        <f>IF('N-Bedarf AL'!C181="","",'N-Bedarf AL'!C181)</f>
        <v/>
      </c>
      <c r="E181" s="32" t="str">
        <f>IF('N-Bedarf AL'!T181="","",'N-Bedarf AL'!T181)</f>
        <v/>
      </c>
      <c r="F181" s="32" t="str">
        <f>IF('P-Bedarf AL'!V183="","",'P-Bedarf AL'!V183)</f>
        <v/>
      </c>
      <c r="G181" s="32" t="str">
        <f>IF('P-Bedarf AL'!AB183="","",'P-Bedarf AL'!AB183)</f>
        <v/>
      </c>
      <c r="H181" s="345" t="str">
        <f t="shared" si="136"/>
        <v/>
      </c>
      <c r="I181" s="345" t="str">
        <f t="shared" si="137"/>
        <v/>
      </c>
      <c r="J181" s="345" t="str">
        <f t="shared" si="138"/>
        <v/>
      </c>
      <c r="K181" s="321">
        <f t="shared" si="139"/>
        <v>0</v>
      </c>
      <c r="L181" s="321">
        <f t="shared" si="140"/>
        <v>0</v>
      </c>
      <c r="M181" s="321">
        <f t="shared" si="141"/>
        <v>0</v>
      </c>
      <c r="N181" s="321" t="str">
        <f t="shared" si="142"/>
        <v/>
      </c>
      <c r="O181" s="321" t="str">
        <f t="shared" si="143"/>
        <v/>
      </c>
      <c r="P181" s="321" t="str">
        <f t="shared" si="144"/>
        <v/>
      </c>
      <c r="Q181" s="490" t="str">
        <f t="shared" si="98"/>
        <v/>
      </c>
      <c r="R181" s="539"/>
      <c r="S181" s="141"/>
      <c r="T181" s="486"/>
      <c r="U181" s="501" t="str">
        <f t="shared" si="99"/>
        <v/>
      </c>
      <c r="V181" s="537" t="str">
        <f t="shared" si="100"/>
        <v/>
      </c>
      <c r="W181" s="537" t="str">
        <f t="shared" si="145"/>
        <v/>
      </c>
      <c r="X181" s="537" t="str">
        <f t="shared" si="101"/>
        <v/>
      </c>
      <c r="Y181" s="537" t="str">
        <f t="shared" si="102"/>
        <v/>
      </c>
      <c r="Z181" s="536"/>
      <c r="AA181" s="141"/>
      <c r="AB181" s="211"/>
      <c r="AC181" s="212" t="str">
        <f t="shared" si="103"/>
        <v/>
      </c>
      <c r="AD181" s="537" t="str">
        <f t="shared" si="104"/>
        <v/>
      </c>
      <c r="AE181" s="537" t="str">
        <f t="shared" si="105"/>
        <v/>
      </c>
      <c r="AF181" s="537" t="str">
        <f t="shared" si="106"/>
        <v/>
      </c>
      <c r="AG181" s="538" t="str">
        <f t="shared" si="107"/>
        <v/>
      </c>
      <c r="AH181" s="539"/>
      <c r="AI181" s="141"/>
      <c r="AJ181" s="486"/>
      <c r="AK181" s="507">
        <f t="shared" si="108"/>
        <v>0</v>
      </c>
      <c r="AL181" s="537" t="str">
        <f t="shared" si="109"/>
        <v/>
      </c>
      <c r="AM181" s="537" t="str">
        <f t="shared" si="110"/>
        <v/>
      </c>
      <c r="AN181" s="537" t="str">
        <f t="shared" si="111"/>
        <v/>
      </c>
      <c r="AO181" s="537" t="str">
        <f t="shared" si="112"/>
        <v/>
      </c>
      <c r="AP181" s="541" t="str">
        <f t="shared" si="146"/>
        <v/>
      </c>
      <c r="AQ181" s="536"/>
      <c r="AR181" s="141"/>
      <c r="AS181" s="211"/>
      <c r="AT181" s="211" t="str">
        <f t="shared" si="113"/>
        <v/>
      </c>
      <c r="AU181" s="537" t="str">
        <f t="shared" si="114"/>
        <v/>
      </c>
      <c r="AV181" s="537" t="str">
        <f t="shared" si="115"/>
        <v/>
      </c>
      <c r="AW181" s="538" t="str">
        <f t="shared" si="116"/>
        <v/>
      </c>
      <c r="AX181" s="539"/>
      <c r="AY181" s="141"/>
      <c r="AZ181" s="486"/>
      <c r="BA181" s="501" t="str">
        <f t="shared" si="117"/>
        <v/>
      </c>
      <c r="BB181" s="537" t="str">
        <f t="shared" si="118"/>
        <v/>
      </c>
      <c r="BC181" s="537"/>
      <c r="BD181" s="537" t="str">
        <f t="shared" si="119"/>
        <v/>
      </c>
      <c r="BE181" s="536"/>
      <c r="BF181" s="141"/>
      <c r="BG181" s="211"/>
      <c r="BH181" s="211" t="str">
        <f t="shared" si="120"/>
        <v/>
      </c>
      <c r="BI181" s="537" t="str">
        <f t="shared" si="121"/>
        <v/>
      </c>
      <c r="BJ181" s="537" t="str">
        <f t="shared" si="122"/>
        <v/>
      </c>
      <c r="BK181" s="538" t="str">
        <f t="shared" si="123"/>
        <v/>
      </c>
      <c r="BL181" s="539"/>
      <c r="BM181" s="141"/>
      <c r="BN181" s="486"/>
      <c r="BO181" s="501" t="e">
        <f t="shared" si="124"/>
        <v>#VALUE!</v>
      </c>
      <c r="BP181" s="537" t="str">
        <f t="shared" si="125"/>
        <v/>
      </c>
      <c r="BQ181" s="537" t="str">
        <f t="shared" si="126"/>
        <v/>
      </c>
      <c r="BR181" s="537" t="str">
        <f t="shared" si="127"/>
        <v/>
      </c>
      <c r="BS181" s="536"/>
      <c r="BT181" s="141"/>
      <c r="BU181" s="211"/>
      <c r="BV181" s="211" t="str">
        <f t="shared" si="128"/>
        <v/>
      </c>
      <c r="BW181" s="537" t="str">
        <f t="shared" si="129"/>
        <v/>
      </c>
      <c r="BX181" s="537" t="str">
        <f t="shared" si="130"/>
        <v/>
      </c>
      <c r="BY181" s="538" t="str">
        <f t="shared" si="131"/>
        <v/>
      </c>
      <c r="BZ181" s="539"/>
      <c r="CA181" s="141"/>
      <c r="CB181" s="486"/>
      <c r="CC181" s="483" t="str">
        <f t="shared" si="132"/>
        <v/>
      </c>
      <c r="CD181" s="153" t="str">
        <f t="shared" si="133"/>
        <v/>
      </c>
      <c r="CE181" s="153" t="str">
        <f t="shared" si="134"/>
        <v/>
      </c>
      <c r="CF181" s="153" t="str">
        <f t="shared" si="135"/>
        <v/>
      </c>
    </row>
    <row r="182" spans="1:84" ht="29.45" customHeight="1" x14ac:dyDescent="0.25">
      <c r="A182" s="354" t="str">
        <f>'N-Bedarf AL'!A182</f>
        <v/>
      </c>
      <c r="B182" s="354" t="str">
        <f>IF('N-Bedarf AL'!B182="","",'N-Bedarf AL'!B182)</f>
        <v/>
      </c>
      <c r="C182" s="305" t="str">
        <f>IF('N-Bedarf AL'!D182="","",'N-Bedarf AL'!D182)</f>
        <v/>
      </c>
      <c r="D182" s="32" t="str">
        <f>IF('N-Bedarf AL'!C182="","",'N-Bedarf AL'!C182)</f>
        <v/>
      </c>
      <c r="E182" s="32" t="str">
        <f>IF('N-Bedarf AL'!T182="","",'N-Bedarf AL'!T182)</f>
        <v/>
      </c>
      <c r="F182" s="32" t="str">
        <f>IF('P-Bedarf AL'!V184="","",'P-Bedarf AL'!V184)</f>
        <v/>
      </c>
      <c r="G182" s="32" t="str">
        <f>IF('P-Bedarf AL'!AB184="","",'P-Bedarf AL'!AB184)</f>
        <v/>
      </c>
      <c r="H182" s="345" t="str">
        <f t="shared" si="136"/>
        <v/>
      </c>
      <c r="I182" s="345" t="str">
        <f t="shared" si="137"/>
        <v/>
      </c>
      <c r="J182" s="345" t="str">
        <f t="shared" si="138"/>
        <v/>
      </c>
      <c r="K182" s="321">
        <f t="shared" si="139"/>
        <v>0</v>
      </c>
      <c r="L182" s="321">
        <f t="shared" si="140"/>
        <v>0</v>
      </c>
      <c r="M182" s="321">
        <f t="shared" si="141"/>
        <v>0</v>
      </c>
      <c r="N182" s="321" t="str">
        <f t="shared" si="142"/>
        <v/>
      </c>
      <c r="O182" s="321" t="str">
        <f t="shared" si="143"/>
        <v/>
      </c>
      <c r="P182" s="321" t="str">
        <f t="shared" si="144"/>
        <v/>
      </c>
      <c r="Q182" s="490" t="str">
        <f t="shared" si="98"/>
        <v/>
      </c>
      <c r="R182" s="539"/>
      <c r="S182" s="141"/>
      <c r="T182" s="486"/>
      <c r="U182" s="501" t="str">
        <f t="shared" si="99"/>
        <v/>
      </c>
      <c r="V182" s="537" t="str">
        <f t="shared" si="100"/>
        <v/>
      </c>
      <c r="W182" s="537" t="str">
        <f t="shared" si="145"/>
        <v/>
      </c>
      <c r="X182" s="537" t="str">
        <f t="shared" si="101"/>
        <v/>
      </c>
      <c r="Y182" s="537" t="str">
        <f t="shared" si="102"/>
        <v/>
      </c>
      <c r="Z182" s="536"/>
      <c r="AA182" s="141"/>
      <c r="AB182" s="211"/>
      <c r="AC182" s="212" t="str">
        <f t="shared" si="103"/>
        <v/>
      </c>
      <c r="AD182" s="537" t="str">
        <f t="shared" si="104"/>
        <v/>
      </c>
      <c r="AE182" s="537" t="str">
        <f t="shared" si="105"/>
        <v/>
      </c>
      <c r="AF182" s="537" t="str">
        <f t="shared" si="106"/>
        <v/>
      </c>
      <c r="AG182" s="538" t="str">
        <f t="shared" si="107"/>
        <v/>
      </c>
      <c r="AH182" s="539"/>
      <c r="AI182" s="141"/>
      <c r="AJ182" s="486"/>
      <c r="AK182" s="507">
        <f t="shared" si="108"/>
        <v>0</v>
      </c>
      <c r="AL182" s="537" t="str">
        <f t="shared" si="109"/>
        <v/>
      </c>
      <c r="AM182" s="537" t="str">
        <f t="shared" si="110"/>
        <v/>
      </c>
      <c r="AN182" s="537" t="str">
        <f t="shared" si="111"/>
        <v/>
      </c>
      <c r="AO182" s="537" t="str">
        <f t="shared" si="112"/>
        <v/>
      </c>
      <c r="AP182" s="541" t="str">
        <f t="shared" si="146"/>
        <v/>
      </c>
      <c r="AQ182" s="536"/>
      <c r="AR182" s="141"/>
      <c r="AS182" s="211"/>
      <c r="AT182" s="211" t="str">
        <f t="shared" si="113"/>
        <v/>
      </c>
      <c r="AU182" s="537" t="str">
        <f t="shared" si="114"/>
        <v/>
      </c>
      <c r="AV182" s="537" t="str">
        <f t="shared" si="115"/>
        <v/>
      </c>
      <c r="AW182" s="538" t="str">
        <f t="shared" si="116"/>
        <v/>
      </c>
      <c r="AX182" s="539"/>
      <c r="AY182" s="141"/>
      <c r="AZ182" s="486"/>
      <c r="BA182" s="501" t="str">
        <f t="shared" si="117"/>
        <v/>
      </c>
      <c r="BB182" s="537" t="str">
        <f t="shared" si="118"/>
        <v/>
      </c>
      <c r="BC182" s="537"/>
      <c r="BD182" s="537" t="str">
        <f t="shared" si="119"/>
        <v/>
      </c>
      <c r="BE182" s="536"/>
      <c r="BF182" s="141"/>
      <c r="BG182" s="211"/>
      <c r="BH182" s="211" t="str">
        <f t="shared" si="120"/>
        <v/>
      </c>
      <c r="BI182" s="537" t="str">
        <f t="shared" si="121"/>
        <v/>
      </c>
      <c r="BJ182" s="537" t="str">
        <f t="shared" si="122"/>
        <v/>
      </c>
      <c r="BK182" s="538" t="str">
        <f t="shared" si="123"/>
        <v/>
      </c>
      <c r="BL182" s="539"/>
      <c r="BM182" s="141"/>
      <c r="BN182" s="486"/>
      <c r="BO182" s="501" t="e">
        <f t="shared" si="124"/>
        <v>#VALUE!</v>
      </c>
      <c r="BP182" s="537" t="str">
        <f t="shared" si="125"/>
        <v/>
      </c>
      <c r="BQ182" s="537" t="str">
        <f t="shared" si="126"/>
        <v/>
      </c>
      <c r="BR182" s="537" t="str">
        <f t="shared" si="127"/>
        <v/>
      </c>
      <c r="BS182" s="536"/>
      <c r="BT182" s="141"/>
      <c r="BU182" s="211"/>
      <c r="BV182" s="211" t="str">
        <f t="shared" si="128"/>
        <v/>
      </c>
      <c r="BW182" s="537" t="str">
        <f t="shared" si="129"/>
        <v/>
      </c>
      <c r="BX182" s="537" t="str">
        <f t="shared" si="130"/>
        <v/>
      </c>
      <c r="BY182" s="538" t="str">
        <f t="shared" si="131"/>
        <v/>
      </c>
      <c r="BZ182" s="539"/>
      <c r="CA182" s="141"/>
      <c r="CB182" s="486"/>
      <c r="CC182" s="483" t="str">
        <f t="shared" si="132"/>
        <v/>
      </c>
      <c r="CD182" s="153" t="str">
        <f t="shared" si="133"/>
        <v/>
      </c>
      <c r="CE182" s="153" t="str">
        <f t="shared" si="134"/>
        <v/>
      </c>
      <c r="CF182" s="153" t="str">
        <f t="shared" si="135"/>
        <v/>
      </c>
    </row>
    <row r="183" spans="1:84" ht="29.45" customHeight="1" x14ac:dyDescent="0.25">
      <c r="A183" s="354" t="str">
        <f>'N-Bedarf AL'!A183</f>
        <v/>
      </c>
      <c r="B183" s="354" t="str">
        <f>IF('N-Bedarf AL'!B183="","",'N-Bedarf AL'!B183)</f>
        <v/>
      </c>
      <c r="C183" s="305" t="str">
        <f>IF('N-Bedarf AL'!D183="","",'N-Bedarf AL'!D183)</f>
        <v/>
      </c>
      <c r="D183" s="32" t="str">
        <f>IF('N-Bedarf AL'!C183="","",'N-Bedarf AL'!C183)</f>
        <v/>
      </c>
      <c r="E183" s="32" t="str">
        <f>IF('N-Bedarf AL'!T183="","",'N-Bedarf AL'!T183)</f>
        <v/>
      </c>
      <c r="F183" s="32" t="str">
        <f>IF('P-Bedarf AL'!V185="","",'P-Bedarf AL'!V185)</f>
        <v/>
      </c>
      <c r="G183" s="32" t="str">
        <f>IF('P-Bedarf AL'!AB185="","",'P-Bedarf AL'!AB185)</f>
        <v/>
      </c>
      <c r="H183" s="345" t="str">
        <f t="shared" si="136"/>
        <v/>
      </c>
      <c r="I183" s="345" t="str">
        <f t="shared" si="137"/>
        <v/>
      </c>
      <c r="J183" s="345" t="str">
        <f t="shared" si="138"/>
        <v/>
      </c>
      <c r="K183" s="321">
        <f t="shared" si="139"/>
        <v>0</v>
      </c>
      <c r="L183" s="321">
        <f t="shared" si="140"/>
        <v>0</v>
      </c>
      <c r="M183" s="321">
        <f t="shared" si="141"/>
        <v>0</v>
      </c>
      <c r="N183" s="321" t="str">
        <f t="shared" si="142"/>
        <v/>
      </c>
      <c r="O183" s="321" t="str">
        <f t="shared" si="143"/>
        <v/>
      </c>
      <c r="P183" s="321" t="str">
        <f t="shared" si="144"/>
        <v/>
      </c>
      <c r="Q183" s="490" t="str">
        <f t="shared" si="98"/>
        <v/>
      </c>
      <c r="R183" s="539"/>
      <c r="S183" s="141"/>
      <c r="T183" s="486"/>
      <c r="U183" s="501" t="str">
        <f t="shared" si="99"/>
        <v/>
      </c>
      <c r="V183" s="537" t="str">
        <f t="shared" si="100"/>
        <v/>
      </c>
      <c r="W183" s="537" t="str">
        <f t="shared" si="145"/>
        <v/>
      </c>
      <c r="X183" s="537" t="str">
        <f t="shared" si="101"/>
        <v/>
      </c>
      <c r="Y183" s="537" t="str">
        <f t="shared" si="102"/>
        <v/>
      </c>
      <c r="Z183" s="536"/>
      <c r="AA183" s="141"/>
      <c r="AB183" s="211"/>
      <c r="AC183" s="212" t="str">
        <f t="shared" si="103"/>
        <v/>
      </c>
      <c r="AD183" s="537" t="str">
        <f t="shared" si="104"/>
        <v/>
      </c>
      <c r="AE183" s="537" t="str">
        <f t="shared" si="105"/>
        <v/>
      </c>
      <c r="AF183" s="537" t="str">
        <f t="shared" si="106"/>
        <v/>
      </c>
      <c r="AG183" s="538" t="str">
        <f t="shared" si="107"/>
        <v/>
      </c>
      <c r="AH183" s="539"/>
      <c r="AI183" s="141"/>
      <c r="AJ183" s="486"/>
      <c r="AK183" s="507">
        <f t="shared" si="108"/>
        <v>0</v>
      </c>
      <c r="AL183" s="537" t="str">
        <f t="shared" si="109"/>
        <v/>
      </c>
      <c r="AM183" s="537" t="str">
        <f t="shared" si="110"/>
        <v/>
      </c>
      <c r="AN183" s="537" t="str">
        <f t="shared" si="111"/>
        <v/>
      </c>
      <c r="AO183" s="537" t="str">
        <f t="shared" si="112"/>
        <v/>
      </c>
      <c r="AP183" s="541" t="str">
        <f t="shared" si="146"/>
        <v/>
      </c>
      <c r="AQ183" s="536"/>
      <c r="AR183" s="141"/>
      <c r="AS183" s="211"/>
      <c r="AT183" s="211" t="str">
        <f t="shared" si="113"/>
        <v/>
      </c>
      <c r="AU183" s="537" t="str">
        <f t="shared" si="114"/>
        <v/>
      </c>
      <c r="AV183" s="537" t="str">
        <f t="shared" si="115"/>
        <v/>
      </c>
      <c r="AW183" s="538" t="str">
        <f t="shared" si="116"/>
        <v/>
      </c>
      <c r="AX183" s="539"/>
      <c r="AY183" s="141"/>
      <c r="AZ183" s="486"/>
      <c r="BA183" s="501" t="str">
        <f t="shared" si="117"/>
        <v/>
      </c>
      <c r="BB183" s="537" t="str">
        <f t="shared" si="118"/>
        <v/>
      </c>
      <c r="BC183" s="537"/>
      <c r="BD183" s="537" t="str">
        <f t="shared" si="119"/>
        <v/>
      </c>
      <c r="BE183" s="536"/>
      <c r="BF183" s="141"/>
      <c r="BG183" s="211"/>
      <c r="BH183" s="211" t="str">
        <f t="shared" si="120"/>
        <v/>
      </c>
      <c r="BI183" s="537" t="str">
        <f t="shared" si="121"/>
        <v/>
      </c>
      <c r="BJ183" s="537" t="str">
        <f t="shared" si="122"/>
        <v/>
      </c>
      <c r="BK183" s="538" t="str">
        <f t="shared" si="123"/>
        <v/>
      </c>
      <c r="BL183" s="539"/>
      <c r="BM183" s="141"/>
      <c r="BN183" s="486"/>
      <c r="BO183" s="501" t="e">
        <f t="shared" si="124"/>
        <v>#VALUE!</v>
      </c>
      <c r="BP183" s="537" t="str">
        <f t="shared" si="125"/>
        <v/>
      </c>
      <c r="BQ183" s="537" t="str">
        <f t="shared" si="126"/>
        <v/>
      </c>
      <c r="BR183" s="537" t="str">
        <f t="shared" si="127"/>
        <v/>
      </c>
      <c r="BS183" s="536"/>
      <c r="BT183" s="141"/>
      <c r="BU183" s="211"/>
      <c r="BV183" s="211" t="str">
        <f t="shared" si="128"/>
        <v/>
      </c>
      <c r="BW183" s="537" t="str">
        <f t="shared" si="129"/>
        <v/>
      </c>
      <c r="BX183" s="537" t="str">
        <f t="shared" si="130"/>
        <v/>
      </c>
      <c r="BY183" s="538" t="str">
        <f t="shared" si="131"/>
        <v/>
      </c>
      <c r="BZ183" s="539"/>
      <c r="CA183" s="141"/>
      <c r="CB183" s="486"/>
      <c r="CC183" s="483" t="str">
        <f t="shared" si="132"/>
        <v/>
      </c>
      <c r="CD183" s="153" t="str">
        <f t="shared" si="133"/>
        <v/>
      </c>
      <c r="CE183" s="153" t="str">
        <f t="shared" si="134"/>
        <v/>
      </c>
      <c r="CF183" s="153" t="str">
        <f t="shared" si="135"/>
        <v/>
      </c>
    </row>
    <row r="184" spans="1:84" ht="29.45" customHeight="1" x14ac:dyDescent="0.25">
      <c r="A184" s="354" t="str">
        <f>'N-Bedarf AL'!A184</f>
        <v/>
      </c>
      <c r="B184" s="354" t="str">
        <f>IF('N-Bedarf AL'!B184="","",'N-Bedarf AL'!B184)</f>
        <v/>
      </c>
      <c r="C184" s="305" t="str">
        <f>IF('N-Bedarf AL'!D184="","",'N-Bedarf AL'!D184)</f>
        <v/>
      </c>
      <c r="D184" s="32" t="str">
        <f>IF('N-Bedarf AL'!C184="","",'N-Bedarf AL'!C184)</f>
        <v/>
      </c>
      <c r="E184" s="32" t="str">
        <f>IF('N-Bedarf AL'!T184="","",'N-Bedarf AL'!T184)</f>
        <v/>
      </c>
      <c r="F184" s="32" t="str">
        <f>IF('P-Bedarf AL'!V186="","",'P-Bedarf AL'!V186)</f>
        <v/>
      </c>
      <c r="G184" s="32" t="str">
        <f>IF('P-Bedarf AL'!AB186="","",'P-Bedarf AL'!AB186)</f>
        <v/>
      </c>
      <c r="H184" s="345" t="str">
        <f t="shared" si="136"/>
        <v/>
      </c>
      <c r="I184" s="345" t="str">
        <f t="shared" si="137"/>
        <v/>
      </c>
      <c r="J184" s="345" t="str">
        <f t="shared" si="138"/>
        <v/>
      </c>
      <c r="K184" s="321">
        <f t="shared" si="139"/>
        <v>0</v>
      </c>
      <c r="L184" s="321">
        <f t="shared" si="140"/>
        <v>0</v>
      </c>
      <c r="M184" s="321">
        <f t="shared" si="141"/>
        <v>0</v>
      </c>
      <c r="N184" s="321" t="str">
        <f t="shared" si="142"/>
        <v/>
      </c>
      <c r="O184" s="321" t="str">
        <f t="shared" si="143"/>
        <v/>
      </c>
      <c r="P184" s="321" t="str">
        <f t="shared" si="144"/>
        <v/>
      </c>
      <c r="Q184" s="490" t="str">
        <f t="shared" si="98"/>
        <v/>
      </c>
      <c r="R184" s="539"/>
      <c r="S184" s="141"/>
      <c r="T184" s="486"/>
      <c r="U184" s="501" t="str">
        <f t="shared" si="99"/>
        <v/>
      </c>
      <c r="V184" s="537" t="str">
        <f t="shared" si="100"/>
        <v/>
      </c>
      <c r="W184" s="537" t="str">
        <f t="shared" si="145"/>
        <v/>
      </c>
      <c r="X184" s="537" t="str">
        <f t="shared" si="101"/>
        <v/>
      </c>
      <c r="Y184" s="537" t="str">
        <f t="shared" si="102"/>
        <v/>
      </c>
      <c r="Z184" s="536"/>
      <c r="AA184" s="141"/>
      <c r="AB184" s="211"/>
      <c r="AC184" s="212" t="str">
        <f t="shared" si="103"/>
        <v/>
      </c>
      <c r="AD184" s="537" t="str">
        <f t="shared" si="104"/>
        <v/>
      </c>
      <c r="AE184" s="537" t="str">
        <f t="shared" si="105"/>
        <v/>
      </c>
      <c r="AF184" s="537" t="str">
        <f t="shared" si="106"/>
        <v/>
      </c>
      <c r="AG184" s="538" t="str">
        <f t="shared" si="107"/>
        <v/>
      </c>
      <c r="AH184" s="539"/>
      <c r="AI184" s="141"/>
      <c r="AJ184" s="486"/>
      <c r="AK184" s="507">
        <f t="shared" si="108"/>
        <v>0</v>
      </c>
      <c r="AL184" s="537" t="str">
        <f t="shared" si="109"/>
        <v/>
      </c>
      <c r="AM184" s="537" t="str">
        <f t="shared" si="110"/>
        <v/>
      </c>
      <c r="AN184" s="537" t="str">
        <f t="shared" si="111"/>
        <v/>
      </c>
      <c r="AO184" s="537" t="str">
        <f t="shared" si="112"/>
        <v/>
      </c>
      <c r="AP184" s="541" t="str">
        <f t="shared" si="146"/>
        <v/>
      </c>
      <c r="AQ184" s="536"/>
      <c r="AR184" s="141"/>
      <c r="AS184" s="211"/>
      <c r="AT184" s="211" t="str">
        <f t="shared" si="113"/>
        <v/>
      </c>
      <c r="AU184" s="537" t="str">
        <f t="shared" si="114"/>
        <v/>
      </c>
      <c r="AV184" s="537" t="str">
        <f t="shared" si="115"/>
        <v/>
      </c>
      <c r="AW184" s="538" t="str">
        <f t="shared" si="116"/>
        <v/>
      </c>
      <c r="AX184" s="539"/>
      <c r="AY184" s="141"/>
      <c r="AZ184" s="486"/>
      <c r="BA184" s="501" t="str">
        <f t="shared" si="117"/>
        <v/>
      </c>
      <c r="BB184" s="537" t="str">
        <f t="shared" si="118"/>
        <v/>
      </c>
      <c r="BC184" s="537"/>
      <c r="BD184" s="537" t="str">
        <f t="shared" si="119"/>
        <v/>
      </c>
      <c r="BE184" s="536"/>
      <c r="BF184" s="141"/>
      <c r="BG184" s="211"/>
      <c r="BH184" s="211" t="str">
        <f t="shared" si="120"/>
        <v/>
      </c>
      <c r="BI184" s="537" t="str">
        <f t="shared" si="121"/>
        <v/>
      </c>
      <c r="BJ184" s="537" t="str">
        <f t="shared" si="122"/>
        <v/>
      </c>
      <c r="BK184" s="538" t="str">
        <f t="shared" si="123"/>
        <v/>
      </c>
      <c r="BL184" s="539"/>
      <c r="BM184" s="141"/>
      <c r="BN184" s="486"/>
      <c r="BO184" s="501" t="e">
        <f t="shared" si="124"/>
        <v>#VALUE!</v>
      </c>
      <c r="BP184" s="537" t="str">
        <f t="shared" si="125"/>
        <v/>
      </c>
      <c r="BQ184" s="537" t="str">
        <f t="shared" si="126"/>
        <v/>
      </c>
      <c r="BR184" s="537" t="str">
        <f t="shared" si="127"/>
        <v/>
      </c>
      <c r="BS184" s="536"/>
      <c r="BT184" s="141"/>
      <c r="BU184" s="211"/>
      <c r="BV184" s="211" t="str">
        <f t="shared" si="128"/>
        <v/>
      </c>
      <c r="BW184" s="537" t="str">
        <f t="shared" si="129"/>
        <v/>
      </c>
      <c r="BX184" s="537" t="str">
        <f t="shared" si="130"/>
        <v/>
      </c>
      <c r="BY184" s="538" t="str">
        <f t="shared" si="131"/>
        <v/>
      </c>
      <c r="BZ184" s="539"/>
      <c r="CA184" s="141"/>
      <c r="CB184" s="486"/>
      <c r="CC184" s="483" t="str">
        <f t="shared" si="132"/>
        <v/>
      </c>
      <c r="CD184" s="153" t="str">
        <f t="shared" si="133"/>
        <v/>
      </c>
      <c r="CE184" s="153" t="str">
        <f t="shared" si="134"/>
        <v/>
      </c>
      <c r="CF184" s="153" t="str">
        <f t="shared" si="135"/>
        <v/>
      </c>
    </row>
    <row r="185" spans="1:84" ht="29.45" customHeight="1" x14ac:dyDescent="0.25">
      <c r="A185" s="354" t="str">
        <f>'N-Bedarf AL'!A185</f>
        <v/>
      </c>
      <c r="B185" s="354" t="str">
        <f>IF('N-Bedarf AL'!B185="","",'N-Bedarf AL'!B185)</f>
        <v/>
      </c>
      <c r="C185" s="305" t="str">
        <f>IF('N-Bedarf AL'!D185="","",'N-Bedarf AL'!D185)</f>
        <v/>
      </c>
      <c r="D185" s="32" t="str">
        <f>IF('N-Bedarf AL'!C185="","",'N-Bedarf AL'!C185)</f>
        <v/>
      </c>
      <c r="E185" s="32" t="str">
        <f>IF('N-Bedarf AL'!T185="","",'N-Bedarf AL'!T185)</f>
        <v/>
      </c>
      <c r="F185" s="32" t="str">
        <f>IF('P-Bedarf AL'!V187="","",'P-Bedarf AL'!V187)</f>
        <v/>
      </c>
      <c r="G185" s="32" t="str">
        <f>IF('P-Bedarf AL'!AB187="","",'P-Bedarf AL'!AB187)</f>
        <v/>
      </c>
      <c r="H185" s="345" t="str">
        <f t="shared" si="136"/>
        <v/>
      </c>
      <c r="I185" s="345" t="str">
        <f t="shared" si="137"/>
        <v/>
      </c>
      <c r="J185" s="345" t="str">
        <f t="shared" si="138"/>
        <v/>
      </c>
      <c r="K185" s="321">
        <f t="shared" si="139"/>
        <v>0</v>
      </c>
      <c r="L185" s="321">
        <f t="shared" si="140"/>
        <v>0</v>
      </c>
      <c r="M185" s="321">
        <f t="shared" si="141"/>
        <v>0</v>
      </c>
      <c r="N185" s="321" t="str">
        <f t="shared" si="142"/>
        <v/>
      </c>
      <c r="O185" s="321" t="str">
        <f t="shared" si="143"/>
        <v/>
      </c>
      <c r="P185" s="321" t="str">
        <f t="shared" si="144"/>
        <v/>
      </c>
      <c r="Q185" s="490" t="str">
        <f t="shared" si="98"/>
        <v/>
      </c>
      <c r="R185" s="539"/>
      <c r="S185" s="141"/>
      <c r="T185" s="486"/>
      <c r="U185" s="501" t="str">
        <f t="shared" si="99"/>
        <v/>
      </c>
      <c r="V185" s="537" t="str">
        <f t="shared" si="100"/>
        <v/>
      </c>
      <c r="W185" s="537" t="str">
        <f t="shared" si="145"/>
        <v/>
      </c>
      <c r="X185" s="537" t="str">
        <f t="shared" si="101"/>
        <v/>
      </c>
      <c r="Y185" s="537" t="str">
        <f t="shared" si="102"/>
        <v/>
      </c>
      <c r="Z185" s="536"/>
      <c r="AA185" s="141"/>
      <c r="AB185" s="211"/>
      <c r="AC185" s="212" t="str">
        <f t="shared" si="103"/>
        <v/>
      </c>
      <c r="AD185" s="537" t="str">
        <f t="shared" si="104"/>
        <v/>
      </c>
      <c r="AE185" s="537" t="str">
        <f t="shared" si="105"/>
        <v/>
      </c>
      <c r="AF185" s="537" t="str">
        <f t="shared" si="106"/>
        <v/>
      </c>
      <c r="AG185" s="538" t="str">
        <f t="shared" si="107"/>
        <v/>
      </c>
      <c r="AH185" s="539"/>
      <c r="AI185" s="141"/>
      <c r="AJ185" s="486"/>
      <c r="AK185" s="507">
        <f t="shared" si="108"/>
        <v>0</v>
      </c>
      <c r="AL185" s="537" t="str">
        <f t="shared" si="109"/>
        <v/>
      </c>
      <c r="AM185" s="537" t="str">
        <f t="shared" si="110"/>
        <v/>
      </c>
      <c r="AN185" s="537" t="str">
        <f t="shared" si="111"/>
        <v/>
      </c>
      <c r="AO185" s="537" t="str">
        <f t="shared" si="112"/>
        <v/>
      </c>
      <c r="AP185" s="541" t="str">
        <f t="shared" si="146"/>
        <v/>
      </c>
      <c r="AQ185" s="536"/>
      <c r="AR185" s="141"/>
      <c r="AS185" s="211"/>
      <c r="AT185" s="211" t="str">
        <f t="shared" si="113"/>
        <v/>
      </c>
      <c r="AU185" s="537" t="str">
        <f t="shared" si="114"/>
        <v/>
      </c>
      <c r="AV185" s="537" t="str">
        <f t="shared" si="115"/>
        <v/>
      </c>
      <c r="AW185" s="538" t="str">
        <f t="shared" si="116"/>
        <v/>
      </c>
      <c r="AX185" s="539"/>
      <c r="AY185" s="141"/>
      <c r="AZ185" s="486"/>
      <c r="BA185" s="501" t="str">
        <f t="shared" si="117"/>
        <v/>
      </c>
      <c r="BB185" s="537" t="str">
        <f t="shared" si="118"/>
        <v/>
      </c>
      <c r="BC185" s="537"/>
      <c r="BD185" s="537" t="str">
        <f t="shared" si="119"/>
        <v/>
      </c>
      <c r="BE185" s="536"/>
      <c r="BF185" s="141"/>
      <c r="BG185" s="211"/>
      <c r="BH185" s="211" t="str">
        <f t="shared" si="120"/>
        <v/>
      </c>
      <c r="BI185" s="537" t="str">
        <f t="shared" si="121"/>
        <v/>
      </c>
      <c r="BJ185" s="537" t="str">
        <f t="shared" si="122"/>
        <v/>
      </c>
      <c r="BK185" s="538" t="str">
        <f t="shared" si="123"/>
        <v/>
      </c>
      <c r="BL185" s="539"/>
      <c r="BM185" s="141"/>
      <c r="BN185" s="486"/>
      <c r="BO185" s="501" t="e">
        <f t="shared" si="124"/>
        <v>#VALUE!</v>
      </c>
      <c r="BP185" s="537" t="str">
        <f t="shared" si="125"/>
        <v/>
      </c>
      <c r="BQ185" s="537" t="str">
        <f t="shared" si="126"/>
        <v/>
      </c>
      <c r="BR185" s="537" t="str">
        <f t="shared" si="127"/>
        <v/>
      </c>
      <c r="BS185" s="536"/>
      <c r="BT185" s="141"/>
      <c r="BU185" s="211"/>
      <c r="BV185" s="211" t="str">
        <f t="shared" si="128"/>
        <v/>
      </c>
      <c r="BW185" s="537" t="str">
        <f t="shared" si="129"/>
        <v/>
      </c>
      <c r="BX185" s="537" t="str">
        <f t="shared" si="130"/>
        <v/>
      </c>
      <c r="BY185" s="538" t="str">
        <f t="shared" si="131"/>
        <v/>
      </c>
      <c r="BZ185" s="539"/>
      <c r="CA185" s="141"/>
      <c r="CB185" s="486"/>
      <c r="CC185" s="483" t="str">
        <f t="shared" si="132"/>
        <v/>
      </c>
      <c r="CD185" s="153" t="str">
        <f t="shared" si="133"/>
        <v/>
      </c>
      <c r="CE185" s="153" t="str">
        <f t="shared" si="134"/>
        <v/>
      </c>
      <c r="CF185" s="153" t="str">
        <f t="shared" si="135"/>
        <v/>
      </c>
    </row>
    <row r="186" spans="1:84" ht="29.45" customHeight="1" x14ac:dyDescent="0.25">
      <c r="A186" s="354" t="str">
        <f>'N-Bedarf AL'!A186</f>
        <v/>
      </c>
      <c r="B186" s="354" t="str">
        <f>IF('N-Bedarf AL'!B186="","",'N-Bedarf AL'!B186)</f>
        <v/>
      </c>
      <c r="C186" s="305" t="str">
        <f>IF('N-Bedarf AL'!D186="","",'N-Bedarf AL'!D186)</f>
        <v/>
      </c>
      <c r="D186" s="32" t="str">
        <f>IF('N-Bedarf AL'!C186="","",'N-Bedarf AL'!C186)</f>
        <v/>
      </c>
      <c r="E186" s="32" t="str">
        <f>IF('N-Bedarf AL'!T186="","",'N-Bedarf AL'!T186)</f>
        <v/>
      </c>
      <c r="F186" s="32" t="str">
        <f>IF('P-Bedarf AL'!V188="","",'P-Bedarf AL'!V188)</f>
        <v/>
      </c>
      <c r="G186" s="32" t="str">
        <f>IF('P-Bedarf AL'!AB188="","",'P-Bedarf AL'!AB188)</f>
        <v/>
      </c>
      <c r="H186" s="345" t="str">
        <f t="shared" si="136"/>
        <v/>
      </c>
      <c r="I186" s="345" t="str">
        <f t="shared" si="137"/>
        <v/>
      </c>
      <c r="J186" s="345" t="str">
        <f t="shared" si="138"/>
        <v/>
      </c>
      <c r="K186" s="321">
        <f t="shared" si="139"/>
        <v>0</v>
      </c>
      <c r="L186" s="321">
        <f t="shared" si="140"/>
        <v>0</v>
      </c>
      <c r="M186" s="321">
        <f t="shared" si="141"/>
        <v>0</v>
      </c>
      <c r="N186" s="321" t="str">
        <f t="shared" si="142"/>
        <v/>
      </c>
      <c r="O186" s="321" t="str">
        <f t="shared" si="143"/>
        <v/>
      </c>
      <c r="P186" s="321" t="str">
        <f t="shared" si="144"/>
        <v/>
      </c>
      <c r="Q186" s="490" t="str">
        <f t="shared" si="98"/>
        <v/>
      </c>
      <c r="R186" s="539"/>
      <c r="S186" s="141"/>
      <c r="T186" s="486"/>
      <c r="U186" s="501" t="str">
        <f t="shared" si="99"/>
        <v/>
      </c>
      <c r="V186" s="537" t="str">
        <f t="shared" si="100"/>
        <v/>
      </c>
      <c r="W186" s="537" t="str">
        <f t="shared" si="145"/>
        <v/>
      </c>
      <c r="X186" s="537" t="str">
        <f t="shared" si="101"/>
        <v/>
      </c>
      <c r="Y186" s="537" t="str">
        <f t="shared" si="102"/>
        <v/>
      </c>
      <c r="Z186" s="536"/>
      <c r="AA186" s="141"/>
      <c r="AB186" s="211"/>
      <c r="AC186" s="212" t="str">
        <f t="shared" si="103"/>
        <v/>
      </c>
      <c r="AD186" s="537" t="str">
        <f t="shared" si="104"/>
        <v/>
      </c>
      <c r="AE186" s="537" t="str">
        <f t="shared" si="105"/>
        <v/>
      </c>
      <c r="AF186" s="537" t="str">
        <f t="shared" si="106"/>
        <v/>
      </c>
      <c r="AG186" s="538" t="str">
        <f t="shared" si="107"/>
        <v/>
      </c>
      <c r="AH186" s="539"/>
      <c r="AI186" s="141"/>
      <c r="AJ186" s="486"/>
      <c r="AK186" s="507">
        <f t="shared" si="108"/>
        <v>0</v>
      </c>
      <c r="AL186" s="537" t="str">
        <f t="shared" si="109"/>
        <v/>
      </c>
      <c r="AM186" s="537" t="str">
        <f t="shared" si="110"/>
        <v/>
      </c>
      <c r="AN186" s="537" t="str">
        <f t="shared" si="111"/>
        <v/>
      </c>
      <c r="AO186" s="537" t="str">
        <f t="shared" si="112"/>
        <v/>
      </c>
      <c r="AP186" s="541" t="str">
        <f t="shared" si="146"/>
        <v/>
      </c>
      <c r="AQ186" s="536"/>
      <c r="AR186" s="141"/>
      <c r="AS186" s="211"/>
      <c r="AT186" s="211" t="str">
        <f t="shared" si="113"/>
        <v/>
      </c>
      <c r="AU186" s="537" t="str">
        <f t="shared" si="114"/>
        <v/>
      </c>
      <c r="AV186" s="537" t="str">
        <f t="shared" si="115"/>
        <v/>
      </c>
      <c r="AW186" s="538" t="str">
        <f t="shared" si="116"/>
        <v/>
      </c>
      <c r="AX186" s="539"/>
      <c r="AY186" s="141"/>
      <c r="AZ186" s="486"/>
      <c r="BA186" s="501" t="str">
        <f t="shared" si="117"/>
        <v/>
      </c>
      <c r="BB186" s="537" t="str">
        <f t="shared" si="118"/>
        <v/>
      </c>
      <c r="BC186" s="537"/>
      <c r="BD186" s="537" t="str">
        <f t="shared" si="119"/>
        <v/>
      </c>
      <c r="BE186" s="536"/>
      <c r="BF186" s="141"/>
      <c r="BG186" s="211"/>
      <c r="BH186" s="211" t="str">
        <f t="shared" si="120"/>
        <v/>
      </c>
      <c r="BI186" s="537" t="str">
        <f t="shared" si="121"/>
        <v/>
      </c>
      <c r="BJ186" s="537" t="str">
        <f t="shared" si="122"/>
        <v/>
      </c>
      <c r="BK186" s="538" t="str">
        <f t="shared" si="123"/>
        <v/>
      </c>
      <c r="BL186" s="539"/>
      <c r="BM186" s="141"/>
      <c r="BN186" s="486"/>
      <c r="BO186" s="501" t="e">
        <f t="shared" si="124"/>
        <v>#VALUE!</v>
      </c>
      <c r="BP186" s="537" t="str">
        <f t="shared" si="125"/>
        <v/>
      </c>
      <c r="BQ186" s="537" t="str">
        <f t="shared" si="126"/>
        <v/>
      </c>
      <c r="BR186" s="537" t="str">
        <f t="shared" si="127"/>
        <v/>
      </c>
      <c r="BS186" s="536"/>
      <c r="BT186" s="141"/>
      <c r="BU186" s="211"/>
      <c r="BV186" s="211" t="str">
        <f t="shared" si="128"/>
        <v/>
      </c>
      <c r="BW186" s="537" t="str">
        <f t="shared" si="129"/>
        <v/>
      </c>
      <c r="BX186" s="537" t="str">
        <f t="shared" si="130"/>
        <v/>
      </c>
      <c r="BY186" s="538" t="str">
        <f t="shared" si="131"/>
        <v/>
      </c>
      <c r="BZ186" s="539"/>
      <c r="CA186" s="141"/>
      <c r="CB186" s="486"/>
      <c r="CC186" s="483" t="str">
        <f t="shared" si="132"/>
        <v/>
      </c>
      <c r="CD186" s="153" t="str">
        <f t="shared" si="133"/>
        <v/>
      </c>
      <c r="CE186" s="153" t="str">
        <f t="shared" si="134"/>
        <v/>
      </c>
      <c r="CF186" s="153" t="str">
        <f t="shared" si="135"/>
        <v/>
      </c>
    </row>
    <row r="187" spans="1:84" ht="29.45" customHeight="1" x14ac:dyDescent="0.25">
      <c r="A187" s="354" t="str">
        <f>'N-Bedarf AL'!A187</f>
        <v/>
      </c>
      <c r="B187" s="354" t="str">
        <f>IF('N-Bedarf AL'!B187="","",'N-Bedarf AL'!B187)</f>
        <v/>
      </c>
      <c r="C187" s="305" t="str">
        <f>IF('N-Bedarf AL'!D187="","",'N-Bedarf AL'!D187)</f>
        <v/>
      </c>
      <c r="D187" s="32" t="str">
        <f>IF('N-Bedarf AL'!C187="","",'N-Bedarf AL'!C187)</f>
        <v/>
      </c>
      <c r="E187" s="32" t="str">
        <f>IF('N-Bedarf AL'!T187="","",'N-Bedarf AL'!T187)</f>
        <v/>
      </c>
      <c r="F187" s="32" t="str">
        <f>IF('P-Bedarf AL'!V189="","",'P-Bedarf AL'!V189)</f>
        <v/>
      </c>
      <c r="G187" s="32" t="str">
        <f>IF('P-Bedarf AL'!AB189="","",'P-Bedarf AL'!AB189)</f>
        <v/>
      </c>
      <c r="H187" s="345" t="str">
        <f t="shared" si="136"/>
        <v/>
      </c>
      <c r="I187" s="345" t="str">
        <f t="shared" si="137"/>
        <v/>
      </c>
      <c r="J187" s="345" t="str">
        <f t="shared" si="138"/>
        <v/>
      </c>
      <c r="K187" s="321">
        <f t="shared" si="139"/>
        <v>0</v>
      </c>
      <c r="L187" s="321">
        <f t="shared" si="140"/>
        <v>0</v>
      </c>
      <c r="M187" s="321">
        <f t="shared" si="141"/>
        <v>0</v>
      </c>
      <c r="N187" s="321" t="str">
        <f t="shared" si="142"/>
        <v/>
      </c>
      <c r="O187" s="321" t="str">
        <f t="shared" si="143"/>
        <v/>
      </c>
      <c r="P187" s="321" t="str">
        <f t="shared" si="144"/>
        <v/>
      </c>
      <c r="Q187" s="490" t="str">
        <f t="shared" si="98"/>
        <v/>
      </c>
      <c r="R187" s="539"/>
      <c r="S187" s="141"/>
      <c r="T187" s="486"/>
      <c r="U187" s="501" t="str">
        <f t="shared" si="99"/>
        <v/>
      </c>
      <c r="V187" s="537" t="str">
        <f t="shared" si="100"/>
        <v/>
      </c>
      <c r="W187" s="537" t="str">
        <f t="shared" si="145"/>
        <v/>
      </c>
      <c r="X187" s="537" t="str">
        <f t="shared" si="101"/>
        <v/>
      </c>
      <c r="Y187" s="537" t="str">
        <f t="shared" si="102"/>
        <v/>
      </c>
      <c r="Z187" s="536"/>
      <c r="AA187" s="141"/>
      <c r="AB187" s="211"/>
      <c r="AC187" s="212" t="str">
        <f t="shared" si="103"/>
        <v/>
      </c>
      <c r="AD187" s="537" t="str">
        <f t="shared" si="104"/>
        <v/>
      </c>
      <c r="AE187" s="537" t="str">
        <f t="shared" si="105"/>
        <v/>
      </c>
      <c r="AF187" s="537" t="str">
        <f t="shared" si="106"/>
        <v/>
      </c>
      <c r="AG187" s="538" t="str">
        <f t="shared" si="107"/>
        <v/>
      </c>
      <c r="AH187" s="539"/>
      <c r="AI187" s="141"/>
      <c r="AJ187" s="486"/>
      <c r="AK187" s="507">
        <f t="shared" si="108"/>
        <v>0</v>
      </c>
      <c r="AL187" s="537" t="str">
        <f t="shared" si="109"/>
        <v/>
      </c>
      <c r="AM187" s="537" t="str">
        <f t="shared" si="110"/>
        <v/>
      </c>
      <c r="AN187" s="537" t="str">
        <f t="shared" si="111"/>
        <v/>
      </c>
      <c r="AO187" s="537" t="str">
        <f t="shared" si="112"/>
        <v/>
      </c>
      <c r="AP187" s="541" t="str">
        <f t="shared" si="146"/>
        <v/>
      </c>
      <c r="AQ187" s="536"/>
      <c r="AR187" s="141"/>
      <c r="AS187" s="211"/>
      <c r="AT187" s="211" t="str">
        <f t="shared" si="113"/>
        <v/>
      </c>
      <c r="AU187" s="537" t="str">
        <f t="shared" si="114"/>
        <v/>
      </c>
      <c r="AV187" s="537" t="str">
        <f t="shared" si="115"/>
        <v/>
      </c>
      <c r="AW187" s="538" t="str">
        <f t="shared" si="116"/>
        <v/>
      </c>
      <c r="AX187" s="539"/>
      <c r="AY187" s="141"/>
      <c r="AZ187" s="486"/>
      <c r="BA187" s="501" t="str">
        <f t="shared" si="117"/>
        <v/>
      </c>
      <c r="BB187" s="537" t="str">
        <f t="shared" si="118"/>
        <v/>
      </c>
      <c r="BC187" s="537"/>
      <c r="BD187" s="537" t="str">
        <f t="shared" si="119"/>
        <v/>
      </c>
      <c r="BE187" s="536"/>
      <c r="BF187" s="141"/>
      <c r="BG187" s="211"/>
      <c r="BH187" s="211" t="str">
        <f t="shared" si="120"/>
        <v/>
      </c>
      <c r="BI187" s="537" t="str">
        <f t="shared" si="121"/>
        <v/>
      </c>
      <c r="BJ187" s="537" t="str">
        <f t="shared" si="122"/>
        <v/>
      </c>
      <c r="BK187" s="538" t="str">
        <f t="shared" si="123"/>
        <v/>
      </c>
      <c r="BL187" s="539"/>
      <c r="BM187" s="141"/>
      <c r="BN187" s="486"/>
      <c r="BO187" s="501" t="e">
        <f t="shared" si="124"/>
        <v>#VALUE!</v>
      </c>
      <c r="BP187" s="537" t="str">
        <f t="shared" si="125"/>
        <v/>
      </c>
      <c r="BQ187" s="537" t="str">
        <f t="shared" si="126"/>
        <v/>
      </c>
      <c r="BR187" s="537" t="str">
        <f t="shared" si="127"/>
        <v/>
      </c>
      <c r="BS187" s="536"/>
      <c r="BT187" s="141"/>
      <c r="BU187" s="211"/>
      <c r="BV187" s="211" t="str">
        <f t="shared" si="128"/>
        <v/>
      </c>
      <c r="BW187" s="537" t="str">
        <f t="shared" si="129"/>
        <v/>
      </c>
      <c r="BX187" s="537" t="str">
        <f t="shared" si="130"/>
        <v/>
      </c>
      <c r="BY187" s="538" t="str">
        <f t="shared" si="131"/>
        <v/>
      </c>
      <c r="BZ187" s="539"/>
      <c r="CA187" s="141"/>
      <c r="CB187" s="486"/>
      <c r="CC187" s="483" t="str">
        <f t="shared" si="132"/>
        <v/>
      </c>
      <c r="CD187" s="153" t="str">
        <f t="shared" si="133"/>
        <v/>
      </c>
      <c r="CE187" s="153" t="str">
        <f t="shared" si="134"/>
        <v/>
      </c>
      <c r="CF187" s="153" t="str">
        <f t="shared" si="135"/>
        <v/>
      </c>
    </row>
    <row r="188" spans="1:84" ht="29.45" customHeight="1" x14ac:dyDescent="0.25">
      <c r="A188" s="354" t="str">
        <f>'N-Bedarf AL'!A188</f>
        <v/>
      </c>
      <c r="B188" s="354" t="str">
        <f>IF('N-Bedarf AL'!B188="","",'N-Bedarf AL'!B188)</f>
        <v/>
      </c>
      <c r="C188" s="305" t="str">
        <f>IF('N-Bedarf AL'!D188="","",'N-Bedarf AL'!D188)</f>
        <v/>
      </c>
      <c r="D188" s="32" t="str">
        <f>IF('N-Bedarf AL'!C188="","",'N-Bedarf AL'!C188)</f>
        <v/>
      </c>
      <c r="E188" s="32" t="str">
        <f>IF('N-Bedarf AL'!T188="","",'N-Bedarf AL'!T188)</f>
        <v/>
      </c>
      <c r="F188" s="32" t="str">
        <f>IF('P-Bedarf AL'!V190="","",'P-Bedarf AL'!V190)</f>
        <v/>
      </c>
      <c r="G188" s="32" t="str">
        <f>IF('P-Bedarf AL'!AB190="","",'P-Bedarf AL'!AB190)</f>
        <v/>
      </c>
      <c r="H188" s="345" t="str">
        <f t="shared" si="136"/>
        <v/>
      </c>
      <c r="I188" s="345" t="str">
        <f t="shared" si="137"/>
        <v/>
      </c>
      <c r="J188" s="345" t="str">
        <f t="shared" si="138"/>
        <v/>
      </c>
      <c r="K188" s="321">
        <f t="shared" si="139"/>
        <v>0</v>
      </c>
      <c r="L188" s="321">
        <f t="shared" si="140"/>
        <v>0</v>
      </c>
      <c r="M188" s="321">
        <f t="shared" si="141"/>
        <v>0</v>
      </c>
      <c r="N188" s="321" t="str">
        <f t="shared" si="142"/>
        <v/>
      </c>
      <c r="O188" s="321" t="str">
        <f t="shared" si="143"/>
        <v/>
      </c>
      <c r="P188" s="321" t="str">
        <f t="shared" si="144"/>
        <v/>
      </c>
      <c r="Q188" s="490" t="str">
        <f t="shared" si="98"/>
        <v/>
      </c>
      <c r="R188" s="539"/>
      <c r="S188" s="141"/>
      <c r="T188" s="486"/>
      <c r="U188" s="501" t="str">
        <f t="shared" si="99"/>
        <v/>
      </c>
      <c r="V188" s="537" t="str">
        <f t="shared" si="100"/>
        <v/>
      </c>
      <c r="W188" s="537" t="str">
        <f t="shared" si="145"/>
        <v/>
      </c>
      <c r="X188" s="537" t="str">
        <f t="shared" si="101"/>
        <v/>
      </c>
      <c r="Y188" s="537" t="str">
        <f t="shared" si="102"/>
        <v/>
      </c>
      <c r="Z188" s="536"/>
      <c r="AA188" s="141"/>
      <c r="AB188" s="211"/>
      <c r="AC188" s="212" t="str">
        <f t="shared" si="103"/>
        <v/>
      </c>
      <c r="AD188" s="537" t="str">
        <f t="shared" si="104"/>
        <v/>
      </c>
      <c r="AE188" s="537" t="str">
        <f t="shared" si="105"/>
        <v/>
      </c>
      <c r="AF188" s="537" t="str">
        <f t="shared" si="106"/>
        <v/>
      </c>
      <c r="AG188" s="538" t="str">
        <f t="shared" si="107"/>
        <v/>
      </c>
      <c r="AH188" s="539"/>
      <c r="AI188" s="141"/>
      <c r="AJ188" s="486"/>
      <c r="AK188" s="507">
        <f t="shared" si="108"/>
        <v>0</v>
      </c>
      <c r="AL188" s="537" t="str">
        <f t="shared" si="109"/>
        <v/>
      </c>
      <c r="AM188" s="537" t="str">
        <f t="shared" si="110"/>
        <v/>
      </c>
      <c r="AN188" s="537" t="str">
        <f t="shared" si="111"/>
        <v/>
      </c>
      <c r="AO188" s="537" t="str">
        <f t="shared" si="112"/>
        <v/>
      </c>
      <c r="AP188" s="541" t="str">
        <f t="shared" si="146"/>
        <v/>
      </c>
      <c r="AQ188" s="536"/>
      <c r="AR188" s="141"/>
      <c r="AS188" s="211"/>
      <c r="AT188" s="211" t="str">
        <f t="shared" si="113"/>
        <v/>
      </c>
      <c r="AU188" s="537" t="str">
        <f t="shared" si="114"/>
        <v/>
      </c>
      <c r="AV188" s="537" t="str">
        <f t="shared" si="115"/>
        <v/>
      </c>
      <c r="AW188" s="538" t="str">
        <f t="shared" si="116"/>
        <v/>
      </c>
      <c r="AX188" s="539"/>
      <c r="AY188" s="141"/>
      <c r="AZ188" s="486"/>
      <c r="BA188" s="501" t="str">
        <f t="shared" si="117"/>
        <v/>
      </c>
      <c r="BB188" s="537" t="str">
        <f t="shared" si="118"/>
        <v/>
      </c>
      <c r="BC188" s="537"/>
      <c r="BD188" s="537" t="str">
        <f t="shared" si="119"/>
        <v/>
      </c>
      <c r="BE188" s="536"/>
      <c r="BF188" s="141"/>
      <c r="BG188" s="211"/>
      <c r="BH188" s="211" t="str">
        <f t="shared" si="120"/>
        <v/>
      </c>
      <c r="BI188" s="537" t="str">
        <f t="shared" si="121"/>
        <v/>
      </c>
      <c r="BJ188" s="537" t="str">
        <f t="shared" si="122"/>
        <v/>
      </c>
      <c r="BK188" s="538" t="str">
        <f t="shared" si="123"/>
        <v/>
      </c>
      <c r="BL188" s="539"/>
      <c r="BM188" s="141"/>
      <c r="BN188" s="486"/>
      <c r="BO188" s="501" t="e">
        <f t="shared" si="124"/>
        <v>#VALUE!</v>
      </c>
      <c r="BP188" s="537" t="str">
        <f t="shared" si="125"/>
        <v/>
      </c>
      <c r="BQ188" s="537" t="str">
        <f t="shared" si="126"/>
        <v/>
      </c>
      <c r="BR188" s="537" t="str">
        <f t="shared" si="127"/>
        <v/>
      </c>
      <c r="BS188" s="536"/>
      <c r="BT188" s="141"/>
      <c r="BU188" s="211"/>
      <c r="BV188" s="211" t="str">
        <f t="shared" si="128"/>
        <v/>
      </c>
      <c r="BW188" s="537" t="str">
        <f t="shared" si="129"/>
        <v/>
      </c>
      <c r="BX188" s="537" t="str">
        <f t="shared" si="130"/>
        <v/>
      </c>
      <c r="BY188" s="538" t="str">
        <f t="shared" si="131"/>
        <v/>
      </c>
      <c r="BZ188" s="539"/>
      <c r="CA188" s="141"/>
      <c r="CB188" s="486"/>
      <c r="CC188" s="483" t="str">
        <f t="shared" si="132"/>
        <v/>
      </c>
      <c r="CD188" s="153" t="str">
        <f t="shared" si="133"/>
        <v/>
      </c>
      <c r="CE188" s="153" t="str">
        <f t="shared" si="134"/>
        <v/>
      </c>
      <c r="CF188" s="153" t="str">
        <f t="shared" si="135"/>
        <v/>
      </c>
    </row>
    <row r="189" spans="1:84" ht="29.45" customHeight="1" x14ac:dyDescent="0.25">
      <c r="A189" s="354" t="str">
        <f>'N-Bedarf AL'!A189</f>
        <v/>
      </c>
      <c r="B189" s="354" t="str">
        <f>IF('N-Bedarf AL'!B189="","",'N-Bedarf AL'!B189)</f>
        <v/>
      </c>
      <c r="C189" s="305" t="str">
        <f>IF('N-Bedarf AL'!D189="","",'N-Bedarf AL'!D189)</f>
        <v/>
      </c>
      <c r="D189" s="32" t="str">
        <f>IF('N-Bedarf AL'!C189="","",'N-Bedarf AL'!C189)</f>
        <v/>
      </c>
      <c r="E189" s="32" t="str">
        <f>IF('N-Bedarf AL'!T189="","",'N-Bedarf AL'!T189)</f>
        <v/>
      </c>
      <c r="F189" s="32" t="str">
        <f>IF('P-Bedarf AL'!V191="","",'P-Bedarf AL'!V191)</f>
        <v/>
      </c>
      <c r="G189" s="32" t="str">
        <f>IF('P-Bedarf AL'!AB191="","",'P-Bedarf AL'!AB191)</f>
        <v/>
      </c>
      <c r="H189" s="345" t="str">
        <f t="shared" si="136"/>
        <v/>
      </c>
      <c r="I189" s="345" t="str">
        <f t="shared" si="137"/>
        <v/>
      </c>
      <c r="J189" s="345" t="str">
        <f t="shared" si="138"/>
        <v/>
      </c>
      <c r="K189" s="321">
        <f t="shared" si="139"/>
        <v>0</v>
      </c>
      <c r="L189" s="321">
        <f t="shared" si="140"/>
        <v>0</v>
      </c>
      <c r="M189" s="321">
        <f t="shared" si="141"/>
        <v>0</v>
      </c>
      <c r="N189" s="321" t="str">
        <f t="shared" si="142"/>
        <v/>
      </c>
      <c r="O189" s="321" t="str">
        <f t="shared" si="143"/>
        <v/>
      </c>
      <c r="P189" s="321" t="str">
        <f t="shared" si="144"/>
        <v/>
      </c>
      <c r="Q189" s="490" t="str">
        <f t="shared" si="98"/>
        <v/>
      </c>
      <c r="R189" s="539"/>
      <c r="S189" s="141"/>
      <c r="T189" s="486"/>
      <c r="U189" s="501" t="str">
        <f t="shared" si="99"/>
        <v/>
      </c>
      <c r="V189" s="537" t="str">
        <f t="shared" si="100"/>
        <v/>
      </c>
      <c r="W189" s="537" t="str">
        <f t="shared" si="145"/>
        <v/>
      </c>
      <c r="X189" s="537" t="str">
        <f t="shared" si="101"/>
        <v/>
      </c>
      <c r="Y189" s="537" t="str">
        <f t="shared" si="102"/>
        <v/>
      </c>
      <c r="Z189" s="536"/>
      <c r="AA189" s="141"/>
      <c r="AB189" s="211"/>
      <c r="AC189" s="212" t="str">
        <f t="shared" si="103"/>
        <v/>
      </c>
      <c r="AD189" s="537" t="str">
        <f t="shared" si="104"/>
        <v/>
      </c>
      <c r="AE189" s="537" t="str">
        <f t="shared" si="105"/>
        <v/>
      </c>
      <c r="AF189" s="537" t="str">
        <f t="shared" si="106"/>
        <v/>
      </c>
      <c r="AG189" s="538" t="str">
        <f t="shared" si="107"/>
        <v/>
      </c>
      <c r="AH189" s="539"/>
      <c r="AI189" s="141"/>
      <c r="AJ189" s="486"/>
      <c r="AK189" s="507">
        <f t="shared" si="108"/>
        <v>0</v>
      </c>
      <c r="AL189" s="537" t="str">
        <f t="shared" si="109"/>
        <v/>
      </c>
      <c r="AM189" s="537" t="str">
        <f t="shared" si="110"/>
        <v/>
      </c>
      <c r="AN189" s="537" t="str">
        <f t="shared" si="111"/>
        <v/>
      </c>
      <c r="AO189" s="537" t="str">
        <f t="shared" si="112"/>
        <v/>
      </c>
      <c r="AP189" s="541" t="str">
        <f t="shared" si="146"/>
        <v/>
      </c>
      <c r="AQ189" s="536"/>
      <c r="AR189" s="141"/>
      <c r="AS189" s="211"/>
      <c r="AT189" s="211" t="str">
        <f t="shared" si="113"/>
        <v/>
      </c>
      <c r="AU189" s="537" t="str">
        <f t="shared" si="114"/>
        <v/>
      </c>
      <c r="AV189" s="537" t="str">
        <f t="shared" si="115"/>
        <v/>
      </c>
      <c r="AW189" s="538" t="str">
        <f t="shared" si="116"/>
        <v/>
      </c>
      <c r="AX189" s="539"/>
      <c r="AY189" s="141"/>
      <c r="AZ189" s="486"/>
      <c r="BA189" s="501" t="str">
        <f t="shared" si="117"/>
        <v/>
      </c>
      <c r="BB189" s="537" t="str">
        <f t="shared" si="118"/>
        <v/>
      </c>
      <c r="BC189" s="537"/>
      <c r="BD189" s="537" t="str">
        <f t="shared" si="119"/>
        <v/>
      </c>
      <c r="BE189" s="536"/>
      <c r="BF189" s="141"/>
      <c r="BG189" s="211"/>
      <c r="BH189" s="211" t="str">
        <f t="shared" si="120"/>
        <v/>
      </c>
      <c r="BI189" s="537" t="str">
        <f t="shared" si="121"/>
        <v/>
      </c>
      <c r="BJ189" s="537" t="str">
        <f t="shared" si="122"/>
        <v/>
      </c>
      <c r="BK189" s="538" t="str">
        <f t="shared" si="123"/>
        <v/>
      </c>
      <c r="BL189" s="539"/>
      <c r="BM189" s="141"/>
      <c r="BN189" s="486"/>
      <c r="BO189" s="501" t="e">
        <f t="shared" si="124"/>
        <v>#VALUE!</v>
      </c>
      <c r="BP189" s="537" t="str">
        <f t="shared" si="125"/>
        <v/>
      </c>
      <c r="BQ189" s="537" t="str">
        <f t="shared" si="126"/>
        <v/>
      </c>
      <c r="BR189" s="537" t="str">
        <f t="shared" si="127"/>
        <v/>
      </c>
      <c r="BS189" s="536"/>
      <c r="BT189" s="141"/>
      <c r="BU189" s="211"/>
      <c r="BV189" s="211" t="str">
        <f t="shared" si="128"/>
        <v/>
      </c>
      <c r="BW189" s="537" t="str">
        <f t="shared" si="129"/>
        <v/>
      </c>
      <c r="BX189" s="537" t="str">
        <f t="shared" si="130"/>
        <v/>
      </c>
      <c r="BY189" s="538" t="str">
        <f t="shared" si="131"/>
        <v/>
      </c>
      <c r="BZ189" s="539"/>
      <c r="CA189" s="141"/>
      <c r="CB189" s="486"/>
      <c r="CC189" s="483" t="str">
        <f t="shared" si="132"/>
        <v/>
      </c>
      <c r="CD189" s="153" t="str">
        <f t="shared" si="133"/>
        <v/>
      </c>
      <c r="CE189" s="153" t="str">
        <f t="shared" si="134"/>
        <v/>
      </c>
      <c r="CF189" s="153" t="str">
        <f t="shared" si="135"/>
        <v/>
      </c>
    </row>
    <row r="190" spans="1:84" ht="29.45" customHeight="1" x14ac:dyDescent="0.25">
      <c r="A190" s="354" t="str">
        <f>'N-Bedarf AL'!A190</f>
        <v/>
      </c>
      <c r="B190" s="354" t="str">
        <f>IF('N-Bedarf AL'!B190="","",'N-Bedarf AL'!B190)</f>
        <v/>
      </c>
      <c r="C190" s="305" t="str">
        <f>IF('N-Bedarf AL'!D190="","",'N-Bedarf AL'!D190)</f>
        <v/>
      </c>
      <c r="D190" s="32" t="str">
        <f>IF('N-Bedarf AL'!C190="","",'N-Bedarf AL'!C190)</f>
        <v/>
      </c>
      <c r="E190" s="32" t="str">
        <f>IF('N-Bedarf AL'!T190="","",'N-Bedarf AL'!T190)</f>
        <v/>
      </c>
      <c r="F190" s="32" t="str">
        <f>IF('P-Bedarf AL'!V192="","",'P-Bedarf AL'!V192)</f>
        <v/>
      </c>
      <c r="G190" s="32" t="str">
        <f>IF('P-Bedarf AL'!AB192="","",'P-Bedarf AL'!AB192)</f>
        <v/>
      </c>
      <c r="H190" s="345" t="str">
        <f t="shared" si="136"/>
        <v/>
      </c>
      <c r="I190" s="345" t="str">
        <f t="shared" si="137"/>
        <v/>
      </c>
      <c r="J190" s="345" t="str">
        <f t="shared" si="138"/>
        <v/>
      </c>
      <c r="K190" s="321">
        <f t="shared" si="139"/>
        <v>0</v>
      </c>
      <c r="L190" s="321">
        <f t="shared" si="140"/>
        <v>0</v>
      </c>
      <c r="M190" s="321">
        <f t="shared" si="141"/>
        <v>0</v>
      </c>
      <c r="N190" s="321" t="str">
        <f t="shared" si="142"/>
        <v/>
      </c>
      <c r="O190" s="321" t="str">
        <f t="shared" si="143"/>
        <v/>
      </c>
      <c r="P190" s="321" t="str">
        <f t="shared" si="144"/>
        <v/>
      </c>
      <c r="Q190" s="490" t="str">
        <f t="shared" si="98"/>
        <v/>
      </c>
      <c r="R190" s="539"/>
      <c r="S190" s="141"/>
      <c r="T190" s="486"/>
      <c r="U190" s="501" t="str">
        <f t="shared" si="99"/>
        <v/>
      </c>
      <c r="V190" s="537" t="str">
        <f t="shared" si="100"/>
        <v/>
      </c>
      <c r="W190" s="537" t="str">
        <f t="shared" si="145"/>
        <v/>
      </c>
      <c r="X190" s="537" t="str">
        <f t="shared" si="101"/>
        <v/>
      </c>
      <c r="Y190" s="537" t="str">
        <f t="shared" si="102"/>
        <v/>
      </c>
      <c r="Z190" s="536"/>
      <c r="AA190" s="141"/>
      <c r="AB190" s="211"/>
      <c r="AC190" s="212" t="str">
        <f t="shared" si="103"/>
        <v/>
      </c>
      <c r="AD190" s="537" t="str">
        <f t="shared" si="104"/>
        <v/>
      </c>
      <c r="AE190" s="537" t="str">
        <f t="shared" si="105"/>
        <v/>
      </c>
      <c r="AF190" s="537" t="str">
        <f t="shared" si="106"/>
        <v/>
      </c>
      <c r="AG190" s="538" t="str">
        <f t="shared" si="107"/>
        <v/>
      </c>
      <c r="AH190" s="539"/>
      <c r="AI190" s="141"/>
      <c r="AJ190" s="486"/>
      <c r="AK190" s="507">
        <f t="shared" si="108"/>
        <v>0</v>
      </c>
      <c r="AL190" s="537" t="str">
        <f t="shared" si="109"/>
        <v/>
      </c>
      <c r="AM190" s="537" t="str">
        <f t="shared" si="110"/>
        <v/>
      </c>
      <c r="AN190" s="537" t="str">
        <f t="shared" si="111"/>
        <v/>
      </c>
      <c r="AO190" s="537" t="str">
        <f t="shared" si="112"/>
        <v/>
      </c>
      <c r="AP190" s="541" t="str">
        <f t="shared" si="146"/>
        <v/>
      </c>
      <c r="AQ190" s="536"/>
      <c r="AR190" s="141"/>
      <c r="AS190" s="211"/>
      <c r="AT190" s="211" t="str">
        <f t="shared" si="113"/>
        <v/>
      </c>
      <c r="AU190" s="537" t="str">
        <f t="shared" si="114"/>
        <v/>
      </c>
      <c r="AV190" s="537" t="str">
        <f t="shared" si="115"/>
        <v/>
      </c>
      <c r="AW190" s="538" t="str">
        <f t="shared" si="116"/>
        <v/>
      </c>
      <c r="AX190" s="539"/>
      <c r="AY190" s="141"/>
      <c r="AZ190" s="486"/>
      <c r="BA190" s="501" t="str">
        <f t="shared" si="117"/>
        <v/>
      </c>
      <c r="BB190" s="537" t="str">
        <f t="shared" si="118"/>
        <v/>
      </c>
      <c r="BC190" s="537"/>
      <c r="BD190" s="537" t="str">
        <f t="shared" si="119"/>
        <v/>
      </c>
      <c r="BE190" s="536"/>
      <c r="BF190" s="141"/>
      <c r="BG190" s="211"/>
      <c r="BH190" s="211" t="str">
        <f t="shared" si="120"/>
        <v/>
      </c>
      <c r="BI190" s="537" t="str">
        <f t="shared" si="121"/>
        <v/>
      </c>
      <c r="BJ190" s="537" t="str">
        <f t="shared" si="122"/>
        <v/>
      </c>
      <c r="BK190" s="538" t="str">
        <f t="shared" si="123"/>
        <v/>
      </c>
      <c r="BL190" s="539"/>
      <c r="BM190" s="141"/>
      <c r="BN190" s="486"/>
      <c r="BO190" s="501" t="e">
        <f t="shared" si="124"/>
        <v>#VALUE!</v>
      </c>
      <c r="BP190" s="537" t="str">
        <f t="shared" si="125"/>
        <v/>
      </c>
      <c r="BQ190" s="537" t="str">
        <f t="shared" si="126"/>
        <v/>
      </c>
      <c r="BR190" s="537" t="str">
        <f t="shared" si="127"/>
        <v/>
      </c>
      <c r="BS190" s="536"/>
      <c r="BT190" s="141"/>
      <c r="BU190" s="211"/>
      <c r="BV190" s="211" t="str">
        <f t="shared" si="128"/>
        <v/>
      </c>
      <c r="BW190" s="537" t="str">
        <f t="shared" si="129"/>
        <v/>
      </c>
      <c r="BX190" s="537" t="str">
        <f t="shared" si="130"/>
        <v/>
      </c>
      <c r="BY190" s="538" t="str">
        <f t="shared" si="131"/>
        <v/>
      </c>
      <c r="BZ190" s="539"/>
      <c r="CA190" s="141"/>
      <c r="CB190" s="486"/>
      <c r="CC190" s="483" t="str">
        <f t="shared" si="132"/>
        <v/>
      </c>
      <c r="CD190" s="153" t="str">
        <f t="shared" si="133"/>
        <v/>
      </c>
      <c r="CE190" s="153" t="str">
        <f t="shared" si="134"/>
        <v/>
      </c>
      <c r="CF190" s="153" t="str">
        <f t="shared" si="135"/>
        <v/>
      </c>
    </row>
    <row r="191" spans="1:84" ht="29.45" customHeight="1" x14ac:dyDescent="0.25">
      <c r="A191" s="354" t="str">
        <f>'N-Bedarf AL'!A191</f>
        <v/>
      </c>
      <c r="B191" s="354" t="str">
        <f>IF('N-Bedarf AL'!B191="","",'N-Bedarf AL'!B191)</f>
        <v/>
      </c>
      <c r="C191" s="305" t="str">
        <f>IF('N-Bedarf AL'!D191="","",'N-Bedarf AL'!D191)</f>
        <v/>
      </c>
      <c r="D191" s="32" t="str">
        <f>IF('N-Bedarf AL'!C191="","",'N-Bedarf AL'!C191)</f>
        <v/>
      </c>
      <c r="E191" s="32" t="str">
        <f>IF('N-Bedarf AL'!T191="","",'N-Bedarf AL'!T191)</f>
        <v/>
      </c>
      <c r="F191" s="32" t="str">
        <f>IF('P-Bedarf AL'!V193="","",'P-Bedarf AL'!V193)</f>
        <v/>
      </c>
      <c r="G191" s="32" t="str">
        <f>IF('P-Bedarf AL'!AB193="","",'P-Bedarf AL'!AB193)</f>
        <v/>
      </c>
      <c r="H191" s="345" t="str">
        <f t="shared" si="136"/>
        <v/>
      </c>
      <c r="I191" s="345" t="str">
        <f t="shared" si="137"/>
        <v/>
      </c>
      <c r="J191" s="345" t="str">
        <f t="shared" si="138"/>
        <v/>
      </c>
      <c r="K191" s="321">
        <f t="shared" si="139"/>
        <v>0</v>
      </c>
      <c r="L191" s="321">
        <f t="shared" si="140"/>
        <v>0</v>
      </c>
      <c r="M191" s="321">
        <f t="shared" si="141"/>
        <v>0</v>
      </c>
      <c r="N191" s="321" t="str">
        <f t="shared" si="142"/>
        <v/>
      </c>
      <c r="O191" s="321" t="str">
        <f t="shared" si="143"/>
        <v/>
      </c>
      <c r="P191" s="321" t="str">
        <f t="shared" si="144"/>
        <v/>
      </c>
      <c r="Q191" s="490" t="str">
        <f t="shared" si="98"/>
        <v/>
      </c>
      <c r="R191" s="539"/>
      <c r="S191" s="141"/>
      <c r="T191" s="486"/>
      <c r="U191" s="501" t="str">
        <f t="shared" si="99"/>
        <v/>
      </c>
      <c r="V191" s="537" t="str">
        <f t="shared" si="100"/>
        <v/>
      </c>
      <c r="W191" s="537" t="str">
        <f t="shared" si="145"/>
        <v/>
      </c>
      <c r="X191" s="537" t="str">
        <f t="shared" si="101"/>
        <v/>
      </c>
      <c r="Y191" s="537" t="str">
        <f t="shared" si="102"/>
        <v/>
      </c>
      <c r="Z191" s="536"/>
      <c r="AA191" s="141"/>
      <c r="AB191" s="211"/>
      <c r="AC191" s="212" t="str">
        <f t="shared" si="103"/>
        <v/>
      </c>
      <c r="AD191" s="537" t="str">
        <f t="shared" si="104"/>
        <v/>
      </c>
      <c r="AE191" s="537" t="str">
        <f t="shared" si="105"/>
        <v/>
      </c>
      <c r="AF191" s="537" t="str">
        <f t="shared" si="106"/>
        <v/>
      </c>
      <c r="AG191" s="538" t="str">
        <f t="shared" si="107"/>
        <v/>
      </c>
      <c r="AH191" s="539"/>
      <c r="AI191" s="141"/>
      <c r="AJ191" s="486"/>
      <c r="AK191" s="507">
        <f t="shared" si="108"/>
        <v>0</v>
      </c>
      <c r="AL191" s="537" t="str">
        <f t="shared" si="109"/>
        <v/>
      </c>
      <c r="AM191" s="537" t="str">
        <f t="shared" si="110"/>
        <v/>
      </c>
      <c r="AN191" s="537" t="str">
        <f t="shared" si="111"/>
        <v/>
      </c>
      <c r="AO191" s="537" t="str">
        <f t="shared" si="112"/>
        <v/>
      </c>
      <c r="AP191" s="541" t="str">
        <f t="shared" si="146"/>
        <v/>
      </c>
      <c r="AQ191" s="536"/>
      <c r="AR191" s="141"/>
      <c r="AS191" s="211"/>
      <c r="AT191" s="211" t="str">
        <f t="shared" si="113"/>
        <v/>
      </c>
      <c r="AU191" s="537" t="str">
        <f t="shared" si="114"/>
        <v/>
      </c>
      <c r="AV191" s="537" t="str">
        <f t="shared" si="115"/>
        <v/>
      </c>
      <c r="AW191" s="538" t="str">
        <f t="shared" si="116"/>
        <v/>
      </c>
      <c r="AX191" s="539"/>
      <c r="AY191" s="141"/>
      <c r="AZ191" s="486"/>
      <c r="BA191" s="501" t="str">
        <f t="shared" si="117"/>
        <v/>
      </c>
      <c r="BB191" s="537" t="str">
        <f t="shared" si="118"/>
        <v/>
      </c>
      <c r="BC191" s="537"/>
      <c r="BD191" s="537" t="str">
        <f t="shared" si="119"/>
        <v/>
      </c>
      <c r="BE191" s="536"/>
      <c r="BF191" s="141"/>
      <c r="BG191" s="211"/>
      <c r="BH191" s="211" t="str">
        <f t="shared" si="120"/>
        <v/>
      </c>
      <c r="BI191" s="537" t="str">
        <f t="shared" si="121"/>
        <v/>
      </c>
      <c r="BJ191" s="537" t="str">
        <f t="shared" si="122"/>
        <v/>
      </c>
      <c r="BK191" s="538" t="str">
        <f t="shared" si="123"/>
        <v/>
      </c>
      <c r="BL191" s="539"/>
      <c r="BM191" s="141"/>
      <c r="BN191" s="486"/>
      <c r="BO191" s="501" t="e">
        <f t="shared" si="124"/>
        <v>#VALUE!</v>
      </c>
      <c r="BP191" s="537" t="str">
        <f t="shared" si="125"/>
        <v/>
      </c>
      <c r="BQ191" s="537" t="str">
        <f t="shared" si="126"/>
        <v/>
      </c>
      <c r="BR191" s="537" t="str">
        <f t="shared" si="127"/>
        <v/>
      </c>
      <c r="BS191" s="536"/>
      <c r="BT191" s="141"/>
      <c r="BU191" s="211"/>
      <c r="BV191" s="211" t="str">
        <f t="shared" si="128"/>
        <v/>
      </c>
      <c r="BW191" s="537" t="str">
        <f t="shared" si="129"/>
        <v/>
      </c>
      <c r="BX191" s="537" t="str">
        <f t="shared" si="130"/>
        <v/>
      </c>
      <c r="BY191" s="538" t="str">
        <f t="shared" si="131"/>
        <v/>
      </c>
      <c r="BZ191" s="539"/>
      <c r="CA191" s="141"/>
      <c r="CB191" s="486"/>
      <c r="CC191" s="483" t="str">
        <f t="shared" si="132"/>
        <v/>
      </c>
      <c r="CD191" s="153" t="str">
        <f t="shared" si="133"/>
        <v/>
      </c>
      <c r="CE191" s="153" t="str">
        <f t="shared" si="134"/>
        <v/>
      </c>
      <c r="CF191" s="153" t="str">
        <f t="shared" si="135"/>
        <v/>
      </c>
    </row>
    <row r="192" spans="1:84" ht="29.45" customHeight="1" x14ac:dyDescent="0.25">
      <c r="A192" s="354" t="str">
        <f>'N-Bedarf AL'!A192</f>
        <v/>
      </c>
      <c r="B192" s="354" t="str">
        <f>IF('N-Bedarf AL'!B192="","",'N-Bedarf AL'!B192)</f>
        <v/>
      </c>
      <c r="C192" s="305" t="str">
        <f>IF('N-Bedarf AL'!D192="","",'N-Bedarf AL'!D192)</f>
        <v/>
      </c>
      <c r="D192" s="32" t="str">
        <f>IF('N-Bedarf AL'!C192="","",'N-Bedarf AL'!C192)</f>
        <v/>
      </c>
      <c r="E192" s="32" t="str">
        <f>IF('N-Bedarf AL'!T192="","",'N-Bedarf AL'!T192)</f>
        <v/>
      </c>
      <c r="F192" s="32" t="str">
        <f>IF('P-Bedarf AL'!V194="","",'P-Bedarf AL'!V194)</f>
        <v/>
      </c>
      <c r="G192" s="32" t="str">
        <f>IF('P-Bedarf AL'!AB194="","",'P-Bedarf AL'!AB194)</f>
        <v/>
      </c>
      <c r="H192" s="345" t="str">
        <f t="shared" si="136"/>
        <v/>
      </c>
      <c r="I192" s="345" t="str">
        <f t="shared" si="137"/>
        <v/>
      </c>
      <c r="J192" s="345" t="str">
        <f t="shared" si="138"/>
        <v/>
      </c>
      <c r="K192" s="321">
        <f t="shared" si="139"/>
        <v>0</v>
      </c>
      <c r="L192" s="321">
        <f t="shared" si="140"/>
        <v>0</v>
      </c>
      <c r="M192" s="321">
        <f t="shared" si="141"/>
        <v>0</v>
      </c>
      <c r="N192" s="321" t="str">
        <f t="shared" si="142"/>
        <v/>
      </c>
      <c r="O192" s="321" t="str">
        <f t="shared" si="143"/>
        <v/>
      </c>
      <c r="P192" s="321" t="str">
        <f t="shared" si="144"/>
        <v/>
      </c>
      <c r="Q192" s="490" t="str">
        <f t="shared" si="98"/>
        <v/>
      </c>
      <c r="R192" s="539"/>
      <c r="S192" s="141"/>
      <c r="T192" s="486"/>
      <c r="U192" s="501" t="str">
        <f t="shared" si="99"/>
        <v/>
      </c>
      <c r="V192" s="537" t="str">
        <f t="shared" si="100"/>
        <v/>
      </c>
      <c r="W192" s="537" t="str">
        <f t="shared" si="145"/>
        <v/>
      </c>
      <c r="X192" s="537" t="str">
        <f t="shared" si="101"/>
        <v/>
      </c>
      <c r="Y192" s="537" t="str">
        <f t="shared" si="102"/>
        <v/>
      </c>
      <c r="Z192" s="536"/>
      <c r="AA192" s="141"/>
      <c r="AB192" s="211"/>
      <c r="AC192" s="212" t="str">
        <f t="shared" si="103"/>
        <v/>
      </c>
      <c r="AD192" s="537" t="str">
        <f t="shared" si="104"/>
        <v/>
      </c>
      <c r="AE192" s="537" t="str">
        <f t="shared" si="105"/>
        <v/>
      </c>
      <c r="AF192" s="537" t="str">
        <f t="shared" si="106"/>
        <v/>
      </c>
      <c r="AG192" s="538" t="str">
        <f t="shared" si="107"/>
        <v/>
      </c>
      <c r="AH192" s="539"/>
      <c r="AI192" s="141"/>
      <c r="AJ192" s="486"/>
      <c r="AK192" s="507">
        <f t="shared" si="108"/>
        <v>0</v>
      </c>
      <c r="AL192" s="537" t="str">
        <f t="shared" si="109"/>
        <v/>
      </c>
      <c r="AM192" s="537" t="str">
        <f t="shared" si="110"/>
        <v/>
      </c>
      <c r="AN192" s="537" t="str">
        <f t="shared" si="111"/>
        <v/>
      </c>
      <c r="AO192" s="537" t="str">
        <f t="shared" si="112"/>
        <v/>
      </c>
      <c r="AP192" s="541" t="str">
        <f t="shared" si="146"/>
        <v/>
      </c>
      <c r="AQ192" s="536"/>
      <c r="AR192" s="141"/>
      <c r="AS192" s="211"/>
      <c r="AT192" s="211" t="str">
        <f t="shared" si="113"/>
        <v/>
      </c>
      <c r="AU192" s="537" t="str">
        <f t="shared" si="114"/>
        <v/>
      </c>
      <c r="AV192" s="537" t="str">
        <f t="shared" si="115"/>
        <v/>
      </c>
      <c r="AW192" s="538" t="str">
        <f t="shared" si="116"/>
        <v/>
      </c>
      <c r="AX192" s="539"/>
      <c r="AY192" s="141"/>
      <c r="AZ192" s="486"/>
      <c r="BA192" s="501" t="str">
        <f t="shared" si="117"/>
        <v/>
      </c>
      <c r="BB192" s="537" t="str">
        <f t="shared" si="118"/>
        <v/>
      </c>
      <c r="BC192" s="537"/>
      <c r="BD192" s="537" t="str">
        <f t="shared" si="119"/>
        <v/>
      </c>
      <c r="BE192" s="536"/>
      <c r="BF192" s="141"/>
      <c r="BG192" s="211"/>
      <c r="BH192" s="211" t="str">
        <f t="shared" si="120"/>
        <v/>
      </c>
      <c r="BI192" s="537" t="str">
        <f t="shared" si="121"/>
        <v/>
      </c>
      <c r="BJ192" s="537" t="str">
        <f t="shared" si="122"/>
        <v/>
      </c>
      <c r="BK192" s="538" t="str">
        <f t="shared" si="123"/>
        <v/>
      </c>
      <c r="BL192" s="539"/>
      <c r="BM192" s="141"/>
      <c r="BN192" s="486"/>
      <c r="BO192" s="501" t="e">
        <f t="shared" si="124"/>
        <v>#VALUE!</v>
      </c>
      <c r="BP192" s="537" t="str">
        <f t="shared" si="125"/>
        <v/>
      </c>
      <c r="BQ192" s="537" t="str">
        <f t="shared" si="126"/>
        <v/>
      </c>
      <c r="BR192" s="537" t="str">
        <f t="shared" si="127"/>
        <v/>
      </c>
      <c r="BS192" s="536"/>
      <c r="BT192" s="141"/>
      <c r="BU192" s="211"/>
      <c r="BV192" s="211" t="str">
        <f t="shared" si="128"/>
        <v/>
      </c>
      <c r="BW192" s="537" t="str">
        <f t="shared" si="129"/>
        <v/>
      </c>
      <c r="BX192" s="537" t="str">
        <f t="shared" si="130"/>
        <v/>
      </c>
      <c r="BY192" s="538" t="str">
        <f t="shared" si="131"/>
        <v/>
      </c>
      <c r="BZ192" s="539"/>
      <c r="CA192" s="141"/>
      <c r="CB192" s="486"/>
      <c r="CC192" s="483" t="str">
        <f t="shared" si="132"/>
        <v/>
      </c>
      <c r="CD192" s="153" t="str">
        <f t="shared" si="133"/>
        <v/>
      </c>
      <c r="CE192" s="153" t="str">
        <f t="shared" si="134"/>
        <v/>
      </c>
      <c r="CF192" s="153" t="str">
        <f t="shared" si="135"/>
        <v/>
      </c>
    </row>
    <row r="193" spans="1:84" ht="29.45" customHeight="1" x14ac:dyDescent="0.25">
      <c r="A193" s="354" t="str">
        <f>'N-Bedarf AL'!A193</f>
        <v/>
      </c>
      <c r="B193" s="354" t="str">
        <f>IF('N-Bedarf AL'!B193="","",'N-Bedarf AL'!B193)</f>
        <v/>
      </c>
      <c r="C193" s="305" t="str">
        <f>IF('N-Bedarf AL'!D193="","",'N-Bedarf AL'!D193)</f>
        <v/>
      </c>
      <c r="D193" s="32" t="str">
        <f>IF('N-Bedarf AL'!C193="","",'N-Bedarf AL'!C193)</f>
        <v/>
      </c>
      <c r="E193" s="32" t="str">
        <f>IF('N-Bedarf AL'!T193="","",'N-Bedarf AL'!T193)</f>
        <v/>
      </c>
      <c r="F193" s="32" t="str">
        <f>IF('P-Bedarf AL'!V195="","",'P-Bedarf AL'!V195)</f>
        <v/>
      </c>
      <c r="G193" s="32" t="str">
        <f>IF('P-Bedarf AL'!AB195="","",'P-Bedarf AL'!AB195)</f>
        <v/>
      </c>
      <c r="H193" s="345" t="str">
        <f t="shared" si="136"/>
        <v/>
      </c>
      <c r="I193" s="345" t="str">
        <f t="shared" si="137"/>
        <v/>
      </c>
      <c r="J193" s="345" t="str">
        <f t="shared" si="138"/>
        <v/>
      </c>
      <c r="K193" s="321">
        <f t="shared" si="139"/>
        <v>0</v>
      </c>
      <c r="L193" s="321">
        <f t="shared" si="140"/>
        <v>0</v>
      </c>
      <c r="M193" s="321">
        <f t="shared" si="141"/>
        <v>0</v>
      </c>
      <c r="N193" s="321" t="str">
        <f t="shared" si="142"/>
        <v/>
      </c>
      <c r="O193" s="321" t="str">
        <f t="shared" si="143"/>
        <v/>
      </c>
      <c r="P193" s="321" t="str">
        <f t="shared" si="144"/>
        <v/>
      </c>
      <c r="Q193" s="490" t="str">
        <f t="shared" si="98"/>
        <v/>
      </c>
      <c r="R193" s="539"/>
      <c r="S193" s="141"/>
      <c r="T193" s="486"/>
      <c r="U193" s="501" t="str">
        <f t="shared" si="99"/>
        <v/>
      </c>
      <c r="V193" s="537" t="str">
        <f t="shared" si="100"/>
        <v/>
      </c>
      <c r="W193" s="537" t="str">
        <f t="shared" si="145"/>
        <v/>
      </c>
      <c r="X193" s="537" t="str">
        <f t="shared" si="101"/>
        <v/>
      </c>
      <c r="Y193" s="537" t="str">
        <f t="shared" si="102"/>
        <v/>
      </c>
      <c r="Z193" s="536"/>
      <c r="AA193" s="141"/>
      <c r="AB193" s="211"/>
      <c r="AC193" s="212" t="str">
        <f t="shared" si="103"/>
        <v/>
      </c>
      <c r="AD193" s="537" t="str">
        <f t="shared" si="104"/>
        <v/>
      </c>
      <c r="AE193" s="537" t="str">
        <f t="shared" si="105"/>
        <v/>
      </c>
      <c r="AF193" s="537" t="str">
        <f t="shared" si="106"/>
        <v/>
      </c>
      <c r="AG193" s="538" t="str">
        <f t="shared" si="107"/>
        <v/>
      </c>
      <c r="AH193" s="539"/>
      <c r="AI193" s="141"/>
      <c r="AJ193" s="486"/>
      <c r="AK193" s="507">
        <f t="shared" si="108"/>
        <v>0</v>
      </c>
      <c r="AL193" s="537" t="str">
        <f t="shared" si="109"/>
        <v/>
      </c>
      <c r="AM193" s="537" t="str">
        <f t="shared" si="110"/>
        <v/>
      </c>
      <c r="AN193" s="537" t="str">
        <f t="shared" si="111"/>
        <v/>
      </c>
      <c r="AO193" s="537" t="str">
        <f t="shared" si="112"/>
        <v/>
      </c>
      <c r="AP193" s="541" t="str">
        <f t="shared" si="146"/>
        <v/>
      </c>
      <c r="AQ193" s="536"/>
      <c r="AR193" s="141"/>
      <c r="AS193" s="211"/>
      <c r="AT193" s="211" t="str">
        <f t="shared" si="113"/>
        <v/>
      </c>
      <c r="AU193" s="537" t="str">
        <f t="shared" si="114"/>
        <v/>
      </c>
      <c r="AV193" s="537" t="str">
        <f t="shared" si="115"/>
        <v/>
      </c>
      <c r="AW193" s="538" t="str">
        <f t="shared" si="116"/>
        <v/>
      </c>
      <c r="AX193" s="539"/>
      <c r="AY193" s="141"/>
      <c r="AZ193" s="486"/>
      <c r="BA193" s="501" t="str">
        <f t="shared" si="117"/>
        <v/>
      </c>
      <c r="BB193" s="537" t="str">
        <f t="shared" si="118"/>
        <v/>
      </c>
      <c r="BC193" s="537"/>
      <c r="BD193" s="537" t="str">
        <f t="shared" si="119"/>
        <v/>
      </c>
      <c r="BE193" s="536"/>
      <c r="BF193" s="141"/>
      <c r="BG193" s="211"/>
      <c r="BH193" s="211" t="str">
        <f t="shared" si="120"/>
        <v/>
      </c>
      <c r="BI193" s="537" t="str">
        <f t="shared" si="121"/>
        <v/>
      </c>
      <c r="BJ193" s="537" t="str">
        <f t="shared" si="122"/>
        <v/>
      </c>
      <c r="BK193" s="538" t="str">
        <f t="shared" si="123"/>
        <v/>
      </c>
      <c r="BL193" s="539"/>
      <c r="BM193" s="141"/>
      <c r="BN193" s="486"/>
      <c r="BO193" s="501" t="e">
        <f t="shared" si="124"/>
        <v>#VALUE!</v>
      </c>
      <c r="BP193" s="537" t="str">
        <f t="shared" si="125"/>
        <v/>
      </c>
      <c r="BQ193" s="537" t="str">
        <f t="shared" si="126"/>
        <v/>
      </c>
      <c r="BR193" s="537" t="str">
        <f t="shared" si="127"/>
        <v/>
      </c>
      <c r="BS193" s="536"/>
      <c r="BT193" s="141"/>
      <c r="BU193" s="211"/>
      <c r="BV193" s="211" t="str">
        <f t="shared" si="128"/>
        <v/>
      </c>
      <c r="BW193" s="537" t="str">
        <f t="shared" si="129"/>
        <v/>
      </c>
      <c r="BX193" s="537" t="str">
        <f t="shared" si="130"/>
        <v/>
      </c>
      <c r="BY193" s="538" t="str">
        <f t="shared" si="131"/>
        <v/>
      </c>
      <c r="BZ193" s="539"/>
      <c r="CA193" s="141"/>
      <c r="CB193" s="486"/>
      <c r="CC193" s="483" t="str">
        <f t="shared" si="132"/>
        <v/>
      </c>
      <c r="CD193" s="153" t="str">
        <f t="shared" si="133"/>
        <v/>
      </c>
      <c r="CE193" s="153" t="str">
        <f t="shared" si="134"/>
        <v/>
      </c>
      <c r="CF193" s="153" t="str">
        <f t="shared" si="135"/>
        <v/>
      </c>
    </row>
    <row r="194" spans="1:84" ht="29.45" customHeight="1" x14ac:dyDescent="0.25">
      <c r="A194" s="354" t="str">
        <f>'N-Bedarf AL'!A194</f>
        <v/>
      </c>
      <c r="B194" s="354" t="str">
        <f>IF('N-Bedarf AL'!B194="","",'N-Bedarf AL'!B194)</f>
        <v/>
      </c>
      <c r="C194" s="305" t="str">
        <f>IF('N-Bedarf AL'!D194="","",'N-Bedarf AL'!D194)</f>
        <v/>
      </c>
      <c r="D194" s="32" t="str">
        <f>IF('N-Bedarf AL'!C194="","",'N-Bedarf AL'!C194)</f>
        <v/>
      </c>
      <c r="E194" s="32" t="str">
        <f>IF('N-Bedarf AL'!T194="","",'N-Bedarf AL'!T194)</f>
        <v/>
      </c>
      <c r="F194" s="32" t="str">
        <f>IF('P-Bedarf AL'!V196="","",'P-Bedarf AL'!V196)</f>
        <v/>
      </c>
      <c r="G194" s="32" t="str">
        <f>IF('P-Bedarf AL'!AB196="","",'P-Bedarf AL'!AB196)</f>
        <v/>
      </c>
      <c r="H194" s="345" t="str">
        <f t="shared" si="136"/>
        <v/>
      </c>
      <c r="I194" s="345" t="str">
        <f t="shared" si="137"/>
        <v/>
      </c>
      <c r="J194" s="345" t="str">
        <f t="shared" si="138"/>
        <v/>
      </c>
      <c r="K194" s="321">
        <f t="shared" si="139"/>
        <v>0</v>
      </c>
      <c r="L194" s="321">
        <f t="shared" si="140"/>
        <v>0</v>
      </c>
      <c r="M194" s="321">
        <f t="shared" si="141"/>
        <v>0</v>
      </c>
      <c r="N194" s="321" t="str">
        <f t="shared" si="142"/>
        <v/>
      </c>
      <c r="O194" s="321" t="str">
        <f t="shared" si="143"/>
        <v/>
      </c>
      <c r="P194" s="321" t="str">
        <f t="shared" si="144"/>
        <v/>
      </c>
      <c r="Q194" s="490" t="str">
        <f t="shared" si="98"/>
        <v/>
      </c>
      <c r="R194" s="539"/>
      <c r="S194" s="141"/>
      <c r="T194" s="486"/>
      <c r="U194" s="501" t="str">
        <f t="shared" si="99"/>
        <v/>
      </c>
      <c r="V194" s="537" t="str">
        <f t="shared" si="100"/>
        <v/>
      </c>
      <c r="W194" s="537" t="str">
        <f t="shared" si="145"/>
        <v/>
      </c>
      <c r="X194" s="537" t="str">
        <f t="shared" si="101"/>
        <v/>
      </c>
      <c r="Y194" s="537" t="str">
        <f t="shared" si="102"/>
        <v/>
      </c>
      <c r="Z194" s="536"/>
      <c r="AA194" s="141"/>
      <c r="AB194" s="211"/>
      <c r="AC194" s="212" t="str">
        <f t="shared" si="103"/>
        <v/>
      </c>
      <c r="AD194" s="537" t="str">
        <f t="shared" si="104"/>
        <v/>
      </c>
      <c r="AE194" s="537" t="str">
        <f t="shared" si="105"/>
        <v/>
      </c>
      <c r="AF194" s="537" t="str">
        <f t="shared" si="106"/>
        <v/>
      </c>
      <c r="AG194" s="538" t="str">
        <f t="shared" si="107"/>
        <v/>
      </c>
      <c r="AH194" s="539"/>
      <c r="AI194" s="141"/>
      <c r="AJ194" s="486"/>
      <c r="AK194" s="507">
        <f t="shared" si="108"/>
        <v>0</v>
      </c>
      <c r="AL194" s="537" t="str">
        <f t="shared" si="109"/>
        <v/>
      </c>
      <c r="AM194" s="537" t="str">
        <f t="shared" si="110"/>
        <v/>
      </c>
      <c r="AN194" s="537" t="str">
        <f t="shared" si="111"/>
        <v/>
      </c>
      <c r="AO194" s="537" t="str">
        <f t="shared" si="112"/>
        <v/>
      </c>
      <c r="AP194" s="541" t="str">
        <f t="shared" si="146"/>
        <v/>
      </c>
      <c r="AQ194" s="536"/>
      <c r="AR194" s="141"/>
      <c r="AS194" s="211"/>
      <c r="AT194" s="211" t="str">
        <f t="shared" si="113"/>
        <v/>
      </c>
      <c r="AU194" s="537" t="str">
        <f t="shared" si="114"/>
        <v/>
      </c>
      <c r="AV194" s="537" t="str">
        <f t="shared" si="115"/>
        <v/>
      </c>
      <c r="AW194" s="538" t="str">
        <f t="shared" si="116"/>
        <v/>
      </c>
      <c r="AX194" s="539"/>
      <c r="AY194" s="141"/>
      <c r="AZ194" s="486"/>
      <c r="BA194" s="501" t="str">
        <f t="shared" si="117"/>
        <v/>
      </c>
      <c r="BB194" s="537" t="str">
        <f t="shared" si="118"/>
        <v/>
      </c>
      <c r="BC194" s="537"/>
      <c r="BD194" s="537" t="str">
        <f t="shared" si="119"/>
        <v/>
      </c>
      <c r="BE194" s="536"/>
      <c r="BF194" s="141"/>
      <c r="BG194" s="211"/>
      <c r="BH194" s="211" t="str">
        <f t="shared" si="120"/>
        <v/>
      </c>
      <c r="BI194" s="537" t="str">
        <f t="shared" si="121"/>
        <v/>
      </c>
      <c r="BJ194" s="537" t="str">
        <f t="shared" si="122"/>
        <v/>
      </c>
      <c r="BK194" s="538" t="str">
        <f t="shared" si="123"/>
        <v/>
      </c>
      <c r="BL194" s="539"/>
      <c r="BM194" s="141"/>
      <c r="BN194" s="486"/>
      <c r="BO194" s="501" t="e">
        <f t="shared" si="124"/>
        <v>#VALUE!</v>
      </c>
      <c r="BP194" s="537" t="str">
        <f t="shared" si="125"/>
        <v/>
      </c>
      <c r="BQ194" s="537" t="str">
        <f t="shared" si="126"/>
        <v/>
      </c>
      <c r="BR194" s="537" t="str">
        <f t="shared" si="127"/>
        <v/>
      </c>
      <c r="BS194" s="536"/>
      <c r="BT194" s="141"/>
      <c r="BU194" s="211"/>
      <c r="BV194" s="211" t="str">
        <f t="shared" si="128"/>
        <v/>
      </c>
      <c r="BW194" s="537" t="str">
        <f t="shared" si="129"/>
        <v/>
      </c>
      <c r="BX194" s="537" t="str">
        <f t="shared" si="130"/>
        <v/>
      </c>
      <c r="BY194" s="538" t="str">
        <f t="shared" si="131"/>
        <v/>
      </c>
      <c r="BZ194" s="539"/>
      <c r="CA194" s="141"/>
      <c r="CB194" s="486"/>
      <c r="CC194" s="483" t="str">
        <f t="shared" si="132"/>
        <v/>
      </c>
      <c r="CD194" s="153" t="str">
        <f t="shared" si="133"/>
        <v/>
      </c>
      <c r="CE194" s="153" t="str">
        <f t="shared" si="134"/>
        <v/>
      </c>
      <c r="CF194" s="153" t="str">
        <f t="shared" si="135"/>
        <v/>
      </c>
    </row>
    <row r="195" spans="1:84" ht="29.45" customHeight="1" x14ac:dyDescent="0.25">
      <c r="A195" s="354" t="str">
        <f>'N-Bedarf AL'!A195</f>
        <v/>
      </c>
      <c r="B195" s="354" t="str">
        <f>IF('N-Bedarf AL'!B195="","",'N-Bedarf AL'!B195)</f>
        <v/>
      </c>
      <c r="C195" s="305" t="str">
        <f>IF('N-Bedarf AL'!D195="","",'N-Bedarf AL'!D195)</f>
        <v/>
      </c>
      <c r="D195" s="32" t="str">
        <f>IF('N-Bedarf AL'!C195="","",'N-Bedarf AL'!C195)</f>
        <v/>
      </c>
      <c r="E195" s="32" t="str">
        <f>IF('N-Bedarf AL'!T195="","",'N-Bedarf AL'!T195)</f>
        <v/>
      </c>
      <c r="F195" s="32" t="str">
        <f>IF('P-Bedarf AL'!V197="","",'P-Bedarf AL'!V197)</f>
        <v/>
      </c>
      <c r="G195" s="32" t="str">
        <f>IF('P-Bedarf AL'!AB197="","",'P-Bedarf AL'!AB197)</f>
        <v/>
      </c>
      <c r="H195" s="345" t="str">
        <f t="shared" si="136"/>
        <v/>
      </c>
      <c r="I195" s="345" t="str">
        <f t="shared" si="137"/>
        <v/>
      </c>
      <c r="J195" s="345" t="str">
        <f t="shared" si="138"/>
        <v/>
      </c>
      <c r="K195" s="321">
        <f t="shared" si="139"/>
        <v>0</v>
      </c>
      <c r="L195" s="321">
        <f t="shared" si="140"/>
        <v>0</v>
      </c>
      <c r="M195" s="321">
        <f t="shared" si="141"/>
        <v>0</v>
      </c>
      <c r="N195" s="321" t="str">
        <f t="shared" si="142"/>
        <v/>
      </c>
      <c r="O195" s="321" t="str">
        <f t="shared" si="143"/>
        <v/>
      </c>
      <c r="P195" s="321" t="str">
        <f t="shared" si="144"/>
        <v/>
      </c>
      <c r="Q195" s="490" t="str">
        <f t="shared" si="98"/>
        <v/>
      </c>
      <c r="R195" s="539"/>
      <c r="S195" s="141"/>
      <c r="T195" s="486"/>
      <c r="U195" s="501" t="str">
        <f t="shared" si="99"/>
        <v/>
      </c>
      <c r="V195" s="537" t="str">
        <f t="shared" si="100"/>
        <v/>
      </c>
      <c r="W195" s="537" t="str">
        <f t="shared" si="145"/>
        <v/>
      </c>
      <c r="X195" s="537" t="str">
        <f t="shared" si="101"/>
        <v/>
      </c>
      <c r="Y195" s="537" t="str">
        <f t="shared" si="102"/>
        <v/>
      </c>
      <c r="Z195" s="536"/>
      <c r="AA195" s="141"/>
      <c r="AB195" s="211"/>
      <c r="AC195" s="212" t="str">
        <f t="shared" si="103"/>
        <v/>
      </c>
      <c r="AD195" s="537" t="str">
        <f t="shared" si="104"/>
        <v/>
      </c>
      <c r="AE195" s="537" t="str">
        <f t="shared" si="105"/>
        <v/>
      </c>
      <c r="AF195" s="537" t="str">
        <f t="shared" si="106"/>
        <v/>
      </c>
      <c r="AG195" s="538" t="str">
        <f t="shared" si="107"/>
        <v/>
      </c>
      <c r="AH195" s="539"/>
      <c r="AI195" s="141"/>
      <c r="AJ195" s="486"/>
      <c r="AK195" s="507">
        <f t="shared" si="108"/>
        <v>0</v>
      </c>
      <c r="AL195" s="537" t="str">
        <f t="shared" si="109"/>
        <v/>
      </c>
      <c r="AM195" s="537" t="str">
        <f t="shared" si="110"/>
        <v/>
      </c>
      <c r="AN195" s="537" t="str">
        <f t="shared" si="111"/>
        <v/>
      </c>
      <c r="AO195" s="537" t="str">
        <f t="shared" si="112"/>
        <v/>
      </c>
      <c r="AP195" s="541" t="str">
        <f t="shared" si="146"/>
        <v/>
      </c>
      <c r="AQ195" s="536"/>
      <c r="AR195" s="141"/>
      <c r="AS195" s="211"/>
      <c r="AT195" s="211" t="str">
        <f t="shared" si="113"/>
        <v/>
      </c>
      <c r="AU195" s="537" t="str">
        <f t="shared" si="114"/>
        <v/>
      </c>
      <c r="AV195" s="537" t="str">
        <f t="shared" si="115"/>
        <v/>
      </c>
      <c r="AW195" s="538" t="str">
        <f t="shared" si="116"/>
        <v/>
      </c>
      <c r="AX195" s="539"/>
      <c r="AY195" s="141"/>
      <c r="AZ195" s="486"/>
      <c r="BA195" s="501" t="str">
        <f t="shared" si="117"/>
        <v/>
      </c>
      <c r="BB195" s="537" t="str">
        <f t="shared" si="118"/>
        <v/>
      </c>
      <c r="BC195" s="537"/>
      <c r="BD195" s="537" t="str">
        <f t="shared" si="119"/>
        <v/>
      </c>
      <c r="BE195" s="536"/>
      <c r="BF195" s="141"/>
      <c r="BG195" s="211"/>
      <c r="BH195" s="211" t="str">
        <f t="shared" si="120"/>
        <v/>
      </c>
      <c r="BI195" s="537" t="str">
        <f t="shared" si="121"/>
        <v/>
      </c>
      <c r="BJ195" s="537" t="str">
        <f t="shared" si="122"/>
        <v/>
      </c>
      <c r="BK195" s="538" t="str">
        <f t="shared" si="123"/>
        <v/>
      </c>
      <c r="BL195" s="539"/>
      <c r="BM195" s="141"/>
      <c r="BN195" s="486"/>
      <c r="BO195" s="501" t="e">
        <f t="shared" si="124"/>
        <v>#VALUE!</v>
      </c>
      <c r="BP195" s="537" t="str">
        <f t="shared" si="125"/>
        <v/>
      </c>
      <c r="BQ195" s="537" t="str">
        <f t="shared" si="126"/>
        <v/>
      </c>
      <c r="BR195" s="537" t="str">
        <f t="shared" si="127"/>
        <v/>
      </c>
      <c r="BS195" s="536"/>
      <c r="BT195" s="141"/>
      <c r="BU195" s="211"/>
      <c r="BV195" s="211" t="str">
        <f t="shared" si="128"/>
        <v/>
      </c>
      <c r="BW195" s="537" t="str">
        <f t="shared" si="129"/>
        <v/>
      </c>
      <c r="BX195" s="537" t="str">
        <f t="shared" si="130"/>
        <v/>
      </c>
      <c r="BY195" s="538" t="str">
        <f t="shared" si="131"/>
        <v/>
      </c>
      <c r="BZ195" s="539"/>
      <c r="CA195" s="141"/>
      <c r="CB195" s="486"/>
      <c r="CC195" s="483" t="str">
        <f t="shared" si="132"/>
        <v/>
      </c>
      <c r="CD195" s="153" t="str">
        <f t="shared" si="133"/>
        <v/>
      </c>
      <c r="CE195" s="153" t="str">
        <f t="shared" si="134"/>
        <v/>
      </c>
      <c r="CF195" s="153" t="str">
        <f t="shared" si="135"/>
        <v/>
      </c>
    </row>
    <row r="196" spans="1:84" ht="29.45" customHeight="1" x14ac:dyDescent="0.25">
      <c r="A196" s="354" t="str">
        <f>'N-Bedarf AL'!A196</f>
        <v/>
      </c>
      <c r="B196" s="354" t="str">
        <f>IF('N-Bedarf AL'!B196="","",'N-Bedarf AL'!B196)</f>
        <v/>
      </c>
      <c r="C196" s="305" t="str">
        <f>IF('N-Bedarf AL'!D196="","",'N-Bedarf AL'!D196)</f>
        <v/>
      </c>
      <c r="D196" s="32" t="str">
        <f>IF('N-Bedarf AL'!C196="","",'N-Bedarf AL'!C196)</f>
        <v/>
      </c>
      <c r="E196" s="32" t="str">
        <f>IF('N-Bedarf AL'!T196="","",'N-Bedarf AL'!T196)</f>
        <v/>
      </c>
      <c r="F196" s="32" t="str">
        <f>IF('P-Bedarf AL'!V198="","",'P-Bedarf AL'!V198)</f>
        <v/>
      </c>
      <c r="G196" s="32" t="str">
        <f>IF('P-Bedarf AL'!AB198="","",'P-Bedarf AL'!AB198)</f>
        <v/>
      </c>
      <c r="H196" s="345" t="str">
        <f t="shared" si="136"/>
        <v/>
      </c>
      <c r="I196" s="345" t="str">
        <f t="shared" si="137"/>
        <v/>
      </c>
      <c r="J196" s="345" t="str">
        <f t="shared" si="138"/>
        <v/>
      </c>
      <c r="K196" s="321">
        <f t="shared" si="139"/>
        <v>0</v>
      </c>
      <c r="L196" s="321">
        <f t="shared" si="140"/>
        <v>0</v>
      </c>
      <c r="M196" s="321">
        <f t="shared" si="141"/>
        <v>0</v>
      </c>
      <c r="N196" s="321" t="str">
        <f t="shared" si="142"/>
        <v/>
      </c>
      <c r="O196" s="321" t="str">
        <f t="shared" si="143"/>
        <v/>
      </c>
      <c r="P196" s="321" t="str">
        <f t="shared" si="144"/>
        <v/>
      </c>
      <c r="Q196" s="490" t="str">
        <f t="shared" si="98"/>
        <v/>
      </c>
      <c r="R196" s="539"/>
      <c r="S196" s="141"/>
      <c r="T196" s="486"/>
      <c r="U196" s="501" t="str">
        <f t="shared" si="99"/>
        <v/>
      </c>
      <c r="V196" s="537" t="str">
        <f t="shared" si="100"/>
        <v/>
      </c>
      <c r="W196" s="537" t="str">
        <f t="shared" si="145"/>
        <v/>
      </c>
      <c r="X196" s="537" t="str">
        <f t="shared" si="101"/>
        <v/>
      </c>
      <c r="Y196" s="537" t="str">
        <f t="shared" si="102"/>
        <v/>
      </c>
      <c r="Z196" s="536"/>
      <c r="AA196" s="141"/>
      <c r="AB196" s="211"/>
      <c r="AC196" s="212" t="str">
        <f t="shared" si="103"/>
        <v/>
      </c>
      <c r="AD196" s="537" t="str">
        <f t="shared" si="104"/>
        <v/>
      </c>
      <c r="AE196" s="537" t="str">
        <f t="shared" si="105"/>
        <v/>
      </c>
      <c r="AF196" s="537" t="str">
        <f t="shared" si="106"/>
        <v/>
      </c>
      <c r="AG196" s="538" t="str">
        <f t="shared" si="107"/>
        <v/>
      </c>
      <c r="AH196" s="539"/>
      <c r="AI196" s="141"/>
      <c r="AJ196" s="486"/>
      <c r="AK196" s="507">
        <f t="shared" si="108"/>
        <v>0</v>
      </c>
      <c r="AL196" s="537" t="str">
        <f t="shared" si="109"/>
        <v/>
      </c>
      <c r="AM196" s="537" t="str">
        <f t="shared" si="110"/>
        <v/>
      </c>
      <c r="AN196" s="537" t="str">
        <f t="shared" si="111"/>
        <v/>
      </c>
      <c r="AO196" s="537" t="str">
        <f t="shared" si="112"/>
        <v/>
      </c>
      <c r="AP196" s="541" t="str">
        <f t="shared" si="146"/>
        <v/>
      </c>
      <c r="AQ196" s="536"/>
      <c r="AR196" s="141"/>
      <c r="AS196" s="211"/>
      <c r="AT196" s="211" t="str">
        <f t="shared" si="113"/>
        <v/>
      </c>
      <c r="AU196" s="537" t="str">
        <f t="shared" si="114"/>
        <v/>
      </c>
      <c r="AV196" s="537" t="str">
        <f t="shared" si="115"/>
        <v/>
      </c>
      <c r="AW196" s="538" t="str">
        <f t="shared" si="116"/>
        <v/>
      </c>
      <c r="AX196" s="539"/>
      <c r="AY196" s="141"/>
      <c r="AZ196" s="486"/>
      <c r="BA196" s="501" t="str">
        <f t="shared" si="117"/>
        <v/>
      </c>
      <c r="BB196" s="537" t="str">
        <f t="shared" si="118"/>
        <v/>
      </c>
      <c r="BC196" s="537"/>
      <c r="BD196" s="537" t="str">
        <f t="shared" si="119"/>
        <v/>
      </c>
      <c r="BE196" s="536"/>
      <c r="BF196" s="141"/>
      <c r="BG196" s="211"/>
      <c r="BH196" s="211" t="str">
        <f t="shared" si="120"/>
        <v/>
      </c>
      <c r="BI196" s="537" t="str">
        <f t="shared" si="121"/>
        <v/>
      </c>
      <c r="BJ196" s="537" t="str">
        <f t="shared" si="122"/>
        <v/>
      </c>
      <c r="BK196" s="538" t="str">
        <f t="shared" si="123"/>
        <v/>
      </c>
      <c r="BL196" s="539"/>
      <c r="BM196" s="141"/>
      <c r="BN196" s="486"/>
      <c r="BO196" s="501" t="e">
        <f t="shared" si="124"/>
        <v>#VALUE!</v>
      </c>
      <c r="BP196" s="537" t="str">
        <f t="shared" si="125"/>
        <v/>
      </c>
      <c r="BQ196" s="537" t="str">
        <f t="shared" si="126"/>
        <v/>
      </c>
      <c r="BR196" s="537" t="str">
        <f t="shared" si="127"/>
        <v/>
      </c>
      <c r="BS196" s="536"/>
      <c r="BT196" s="141"/>
      <c r="BU196" s="211"/>
      <c r="BV196" s="211" t="str">
        <f t="shared" si="128"/>
        <v/>
      </c>
      <c r="BW196" s="537" t="str">
        <f t="shared" si="129"/>
        <v/>
      </c>
      <c r="BX196" s="537" t="str">
        <f t="shared" si="130"/>
        <v/>
      </c>
      <c r="BY196" s="538" t="str">
        <f t="shared" si="131"/>
        <v/>
      </c>
      <c r="BZ196" s="539"/>
      <c r="CA196" s="141"/>
      <c r="CB196" s="486"/>
      <c r="CC196" s="483" t="str">
        <f t="shared" si="132"/>
        <v/>
      </c>
      <c r="CD196" s="153" t="str">
        <f t="shared" si="133"/>
        <v/>
      </c>
      <c r="CE196" s="153" t="str">
        <f t="shared" si="134"/>
        <v/>
      </c>
      <c r="CF196" s="153" t="str">
        <f t="shared" si="135"/>
        <v/>
      </c>
    </row>
    <row r="197" spans="1:84" ht="29.45" customHeight="1" x14ac:dyDescent="0.25">
      <c r="A197" s="354" t="str">
        <f>'N-Bedarf AL'!A197</f>
        <v/>
      </c>
      <c r="B197" s="354" t="str">
        <f>IF('N-Bedarf AL'!B197="","",'N-Bedarf AL'!B197)</f>
        <v/>
      </c>
      <c r="C197" s="305" t="str">
        <f>IF('N-Bedarf AL'!D197="","",'N-Bedarf AL'!D197)</f>
        <v/>
      </c>
      <c r="D197" s="32" t="str">
        <f>IF('N-Bedarf AL'!C197="","",'N-Bedarf AL'!C197)</f>
        <v/>
      </c>
      <c r="E197" s="32" t="str">
        <f>IF('N-Bedarf AL'!T197="","",'N-Bedarf AL'!T197)</f>
        <v/>
      </c>
      <c r="F197" s="32" t="str">
        <f>IF('P-Bedarf AL'!V199="","",'P-Bedarf AL'!V199)</f>
        <v/>
      </c>
      <c r="G197" s="32" t="str">
        <f>IF('P-Bedarf AL'!AB199="","",'P-Bedarf AL'!AB199)</f>
        <v/>
      </c>
      <c r="H197" s="345" t="str">
        <f t="shared" si="136"/>
        <v/>
      </c>
      <c r="I197" s="345" t="str">
        <f t="shared" si="137"/>
        <v/>
      </c>
      <c r="J197" s="345" t="str">
        <f t="shared" si="138"/>
        <v/>
      </c>
      <c r="K197" s="321">
        <f t="shared" si="139"/>
        <v>0</v>
      </c>
      <c r="L197" s="321">
        <f t="shared" si="140"/>
        <v>0</v>
      </c>
      <c r="M197" s="321">
        <f t="shared" si="141"/>
        <v>0</v>
      </c>
      <c r="N197" s="321" t="str">
        <f t="shared" si="142"/>
        <v/>
      </c>
      <c r="O197" s="321" t="str">
        <f t="shared" si="143"/>
        <v/>
      </c>
      <c r="P197" s="321" t="str">
        <f t="shared" si="144"/>
        <v/>
      </c>
      <c r="Q197" s="490" t="str">
        <f t="shared" si="98"/>
        <v/>
      </c>
      <c r="R197" s="539"/>
      <c r="S197" s="141"/>
      <c r="T197" s="486"/>
      <c r="U197" s="501" t="str">
        <f t="shared" si="99"/>
        <v/>
      </c>
      <c r="V197" s="537" t="str">
        <f t="shared" si="100"/>
        <v/>
      </c>
      <c r="W197" s="537" t="str">
        <f t="shared" si="145"/>
        <v/>
      </c>
      <c r="X197" s="537" t="str">
        <f t="shared" si="101"/>
        <v/>
      </c>
      <c r="Y197" s="537" t="str">
        <f t="shared" si="102"/>
        <v/>
      </c>
      <c r="Z197" s="536"/>
      <c r="AA197" s="141"/>
      <c r="AB197" s="211"/>
      <c r="AC197" s="212" t="str">
        <f t="shared" si="103"/>
        <v/>
      </c>
      <c r="AD197" s="537" t="str">
        <f t="shared" si="104"/>
        <v/>
      </c>
      <c r="AE197" s="537" t="str">
        <f t="shared" si="105"/>
        <v/>
      </c>
      <c r="AF197" s="537" t="str">
        <f t="shared" si="106"/>
        <v/>
      </c>
      <c r="AG197" s="538" t="str">
        <f t="shared" si="107"/>
        <v/>
      </c>
      <c r="AH197" s="539"/>
      <c r="AI197" s="141"/>
      <c r="AJ197" s="486"/>
      <c r="AK197" s="507">
        <f t="shared" si="108"/>
        <v>0</v>
      </c>
      <c r="AL197" s="537" t="str">
        <f t="shared" si="109"/>
        <v/>
      </c>
      <c r="AM197" s="537" t="str">
        <f t="shared" si="110"/>
        <v/>
      </c>
      <c r="AN197" s="537" t="str">
        <f t="shared" si="111"/>
        <v/>
      </c>
      <c r="AO197" s="537" t="str">
        <f t="shared" si="112"/>
        <v/>
      </c>
      <c r="AP197" s="541" t="str">
        <f t="shared" si="146"/>
        <v/>
      </c>
      <c r="AQ197" s="536"/>
      <c r="AR197" s="141"/>
      <c r="AS197" s="211"/>
      <c r="AT197" s="211" t="str">
        <f t="shared" si="113"/>
        <v/>
      </c>
      <c r="AU197" s="537" t="str">
        <f t="shared" si="114"/>
        <v/>
      </c>
      <c r="AV197" s="537" t="str">
        <f t="shared" si="115"/>
        <v/>
      </c>
      <c r="AW197" s="538" t="str">
        <f t="shared" si="116"/>
        <v/>
      </c>
      <c r="AX197" s="539"/>
      <c r="AY197" s="141"/>
      <c r="AZ197" s="486"/>
      <c r="BA197" s="501" t="str">
        <f t="shared" si="117"/>
        <v/>
      </c>
      <c r="BB197" s="537" t="str">
        <f t="shared" si="118"/>
        <v/>
      </c>
      <c r="BC197" s="537"/>
      <c r="BD197" s="537" t="str">
        <f t="shared" si="119"/>
        <v/>
      </c>
      <c r="BE197" s="536"/>
      <c r="BF197" s="141"/>
      <c r="BG197" s="211"/>
      <c r="BH197" s="211" t="str">
        <f t="shared" si="120"/>
        <v/>
      </c>
      <c r="BI197" s="537" t="str">
        <f t="shared" si="121"/>
        <v/>
      </c>
      <c r="BJ197" s="537" t="str">
        <f t="shared" si="122"/>
        <v/>
      </c>
      <c r="BK197" s="538" t="str">
        <f t="shared" si="123"/>
        <v/>
      </c>
      <c r="BL197" s="539"/>
      <c r="BM197" s="141"/>
      <c r="BN197" s="486"/>
      <c r="BO197" s="501" t="e">
        <f t="shared" si="124"/>
        <v>#VALUE!</v>
      </c>
      <c r="BP197" s="537" t="str">
        <f t="shared" si="125"/>
        <v/>
      </c>
      <c r="BQ197" s="537" t="str">
        <f t="shared" si="126"/>
        <v/>
      </c>
      <c r="BR197" s="537" t="str">
        <f t="shared" si="127"/>
        <v/>
      </c>
      <c r="BS197" s="536"/>
      <c r="BT197" s="141"/>
      <c r="BU197" s="211"/>
      <c r="BV197" s="211" t="str">
        <f t="shared" si="128"/>
        <v/>
      </c>
      <c r="BW197" s="537" t="str">
        <f t="shared" si="129"/>
        <v/>
      </c>
      <c r="BX197" s="537" t="str">
        <f t="shared" si="130"/>
        <v/>
      </c>
      <c r="BY197" s="538" t="str">
        <f t="shared" si="131"/>
        <v/>
      </c>
      <c r="BZ197" s="539"/>
      <c r="CA197" s="141"/>
      <c r="CB197" s="486"/>
      <c r="CC197" s="483" t="str">
        <f t="shared" si="132"/>
        <v/>
      </c>
      <c r="CD197" s="153" t="str">
        <f t="shared" si="133"/>
        <v/>
      </c>
      <c r="CE197" s="153" t="str">
        <f t="shared" si="134"/>
        <v/>
      </c>
      <c r="CF197" s="153" t="str">
        <f t="shared" si="135"/>
        <v/>
      </c>
    </row>
    <row r="198" spans="1:84" ht="29.45" customHeight="1" x14ac:dyDescent="0.25">
      <c r="A198" s="354" t="str">
        <f>'N-Bedarf AL'!A198</f>
        <v/>
      </c>
      <c r="B198" s="354" t="str">
        <f>IF('N-Bedarf AL'!B198="","",'N-Bedarf AL'!B198)</f>
        <v/>
      </c>
      <c r="C198" s="305" t="str">
        <f>IF('N-Bedarf AL'!D198="","",'N-Bedarf AL'!D198)</f>
        <v/>
      </c>
      <c r="D198" s="32" t="str">
        <f>IF('N-Bedarf AL'!C198="","",'N-Bedarf AL'!C198)</f>
        <v/>
      </c>
      <c r="E198" s="32" t="str">
        <f>IF('N-Bedarf AL'!T198="","",'N-Bedarf AL'!T198)</f>
        <v/>
      </c>
      <c r="F198" s="32" t="str">
        <f>IF('P-Bedarf AL'!V200="","",'P-Bedarf AL'!V200)</f>
        <v/>
      </c>
      <c r="G198" s="32" t="str">
        <f>IF('P-Bedarf AL'!AB200="","",'P-Bedarf AL'!AB200)</f>
        <v/>
      </c>
      <c r="H198" s="345" t="str">
        <f t="shared" si="136"/>
        <v/>
      </c>
      <c r="I198" s="345" t="str">
        <f t="shared" si="137"/>
        <v/>
      </c>
      <c r="J198" s="345" t="str">
        <f t="shared" si="138"/>
        <v/>
      </c>
      <c r="K198" s="321">
        <f t="shared" si="139"/>
        <v>0</v>
      </c>
      <c r="L198" s="321">
        <f t="shared" si="140"/>
        <v>0</v>
      </c>
      <c r="M198" s="321">
        <f t="shared" si="141"/>
        <v>0</v>
      </c>
      <c r="N198" s="321" t="str">
        <f t="shared" si="142"/>
        <v/>
      </c>
      <c r="O198" s="321" t="str">
        <f t="shared" si="143"/>
        <v/>
      </c>
      <c r="P198" s="321" t="str">
        <f t="shared" si="144"/>
        <v/>
      </c>
      <c r="Q198" s="490" t="str">
        <f t="shared" si="98"/>
        <v/>
      </c>
      <c r="R198" s="539"/>
      <c r="S198" s="141"/>
      <c r="T198" s="486"/>
      <c r="U198" s="501" t="str">
        <f t="shared" si="99"/>
        <v/>
      </c>
      <c r="V198" s="537" t="str">
        <f t="shared" si="100"/>
        <v/>
      </c>
      <c r="W198" s="537" t="str">
        <f t="shared" si="145"/>
        <v/>
      </c>
      <c r="X198" s="537" t="str">
        <f t="shared" si="101"/>
        <v/>
      </c>
      <c r="Y198" s="537" t="str">
        <f t="shared" si="102"/>
        <v/>
      </c>
      <c r="Z198" s="536"/>
      <c r="AA198" s="141"/>
      <c r="AB198" s="211"/>
      <c r="AC198" s="212" t="str">
        <f t="shared" si="103"/>
        <v/>
      </c>
      <c r="AD198" s="537" t="str">
        <f t="shared" si="104"/>
        <v/>
      </c>
      <c r="AE198" s="537" t="str">
        <f t="shared" si="105"/>
        <v/>
      </c>
      <c r="AF198" s="537" t="str">
        <f t="shared" si="106"/>
        <v/>
      </c>
      <c r="AG198" s="538" t="str">
        <f t="shared" si="107"/>
        <v/>
      </c>
      <c r="AH198" s="539"/>
      <c r="AI198" s="141"/>
      <c r="AJ198" s="486"/>
      <c r="AK198" s="507">
        <f t="shared" si="108"/>
        <v>0</v>
      </c>
      <c r="AL198" s="537" t="str">
        <f t="shared" si="109"/>
        <v/>
      </c>
      <c r="AM198" s="537" t="str">
        <f t="shared" si="110"/>
        <v/>
      </c>
      <c r="AN198" s="537" t="str">
        <f t="shared" si="111"/>
        <v/>
      </c>
      <c r="AO198" s="537" t="str">
        <f t="shared" si="112"/>
        <v/>
      </c>
      <c r="AP198" s="541" t="str">
        <f t="shared" si="146"/>
        <v/>
      </c>
      <c r="AQ198" s="536"/>
      <c r="AR198" s="141"/>
      <c r="AS198" s="211"/>
      <c r="AT198" s="211" t="str">
        <f t="shared" si="113"/>
        <v/>
      </c>
      <c r="AU198" s="537" t="str">
        <f t="shared" si="114"/>
        <v/>
      </c>
      <c r="AV198" s="537" t="str">
        <f t="shared" si="115"/>
        <v/>
      </c>
      <c r="AW198" s="538" t="str">
        <f t="shared" si="116"/>
        <v/>
      </c>
      <c r="AX198" s="539"/>
      <c r="AY198" s="141"/>
      <c r="AZ198" s="486"/>
      <c r="BA198" s="501" t="str">
        <f t="shared" si="117"/>
        <v/>
      </c>
      <c r="BB198" s="537" t="str">
        <f t="shared" si="118"/>
        <v/>
      </c>
      <c r="BC198" s="537"/>
      <c r="BD198" s="537" t="str">
        <f t="shared" si="119"/>
        <v/>
      </c>
      <c r="BE198" s="536"/>
      <c r="BF198" s="141"/>
      <c r="BG198" s="211"/>
      <c r="BH198" s="211" t="str">
        <f t="shared" si="120"/>
        <v/>
      </c>
      <c r="BI198" s="537" t="str">
        <f t="shared" si="121"/>
        <v/>
      </c>
      <c r="BJ198" s="537" t="str">
        <f t="shared" si="122"/>
        <v/>
      </c>
      <c r="BK198" s="538" t="str">
        <f t="shared" si="123"/>
        <v/>
      </c>
      <c r="BL198" s="539"/>
      <c r="BM198" s="141"/>
      <c r="BN198" s="486"/>
      <c r="BO198" s="501" t="e">
        <f t="shared" si="124"/>
        <v>#VALUE!</v>
      </c>
      <c r="BP198" s="537" t="str">
        <f t="shared" si="125"/>
        <v/>
      </c>
      <c r="BQ198" s="537" t="str">
        <f t="shared" si="126"/>
        <v/>
      </c>
      <c r="BR198" s="537" t="str">
        <f t="shared" si="127"/>
        <v/>
      </c>
      <c r="BS198" s="536"/>
      <c r="BT198" s="141"/>
      <c r="BU198" s="211"/>
      <c r="BV198" s="211" t="str">
        <f t="shared" si="128"/>
        <v/>
      </c>
      <c r="BW198" s="537" t="str">
        <f t="shared" si="129"/>
        <v/>
      </c>
      <c r="BX198" s="537" t="str">
        <f t="shared" si="130"/>
        <v/>
      </c>
      <c r="BY198" s="538" t="str">
        <f t="shared" si="131"/>
        <v/>
      </c>
      <c r="BZ198" s="539"/>
      <c r="CA198" s="141"/>
      <c r="CB198" s="486"/>
      <c r="CC198" s="483" t="str">
        <f t="shared" si="132"/>
        <v/>
      </c>
      <c r="CD198" s="153" t="str">
        <f t="shared" si="133"/>
        <v/>
      </c>
      <c r="CE198" s="153" t="str">
        <f t="shared" si="134"/>
        <v/>
      </c>
      <c r="CF198" s="153" t="str">
        <f t="shared" si="135"/>
        <v/>
      </c>
    </row>
    <row r="199" spans="1:84" ht="29.45" customHeight="1" x14ac:dyDescent="0.25">
      <c r="A199" s="354" t="str">
        <f>'N-Bedarf AL'!A199</f>
        <v/>
      </c>
      <c r="B199" s="354" t="str">
        <f>IF('N-Bedarf AL'!B199="","",'N-Bedarf AL'!B199)</f>
        <v/>
      </c>
      <c r="C199" s="305" t="str">
        <f>IF('N-Bedarf AL'!D199="","",'N-Bedarf AL'!D199)</f>
        <v/>
      </c>
      <c r="D199" s="32" t="str">
        <f>IF('N-Bedarf AL'!C199="","",'N-Bedarf AL'!C199)</f>
        <v/>
      </c>
      <c r="E199" s="32" t="str">
        <f>IF('N-Bedarf AL'!T199="","",'N-Bedarf AL'!T199)</f>
        <v/>
      </c>
      <c r="F199" s="32" t="str">
        <f>IF('P-Bedarf AL'!V201="","",'P-Bedarf AL'!V201)</f>
        <v/>
      </c>
      <c r="G199" s="32" t="str">
        <f>IF('P-Bedarf AL'!AB201="","",'P-Bedarf AL'!AB201)</f>
        <v/>
      </c>
      <c r="H199" s="345" t="str">
        <f t="shared" si="136"/>
        <v/>
      </c>
      <c r="I199" s="345" t="str">
        <f t="shared" si="137"/>
        <v/>
      </c>
      <c r="J199" s="345" t="str">
        <f t="shared" si="138"/>
        <v/>
      </c>
      <c r="K199" s="321">
        <f t="shared" si="139"/>
        <v>0</v>
      </c>
      <c r="L199" s="321">
        <f t="shared" si="140"/>
        <v>0</v>
      </c>
      <c r="M199" s="321">
        <f t="shared" si="141"/>
        <v>0</v>
      </c>
      <c r="N199" s="321" t="str">
        <f t="shared" si="142"/>
        <v/>
      </c>
      <c r="O199" s="321" t="str">
        <f t="shared" si="143"/>
        <v/>
      </c>
      <c r="P199" s="321" t="str">
        <f t="shared" si="144"/>
        <v/>
      </c>
      <c r="Q199" s="490" t="str">
        <f t="shared" si="98"/>
        <v/>
      </c>
      <c r="R199" s="539"/>
      <c r="S199" s="141"/>
      <c r="T199" s="486"/>
      <c r="U199" s="501" t="str">
        <f t="shared" si="99"/>
        <v/>
      </c>
      <c r="V199" s="537" t="str">
        <f t="shared" si="100"/>
        <v/>
      </c>
      <c r="W199" s="537" t="str">
        <f t="shared" si="145"/>
        <v/>
      </c>
      <c r="X199" s="537" t="str">
        <f t="shared" si="101"/>
        <v/>
      </c>
      <c r="Y199" s="537" t="str">
        <f t="shared" si="102"/>
        <v/>
      </c>
      <c r="Z199" s="536"/>
      <c r="AA199" s="141"/>
      <c r="AB199" s="211"/>
      <c r="AC199" s="212" t="str">
        <f t="shared" si="103"/>
        <v/>
      </c>
      <c r="AD199" s="537" t="str">
        <f t="shared" si="104"/>
        <v/>
      </c>
      <c r="AE199" s="537" t="str">
        <f t="shared" si="105"/>
        <v/>
      </c>
      <c r="AF199" s="537" t="str">
        <f t="shared" si="106"/>
        <v/>
      </c>
      <c r="AG199" s="538" t="str">
        <f t="shared" si="107"/>
        <v/>
      </c>
      <c r="AH199" s="539"/>
      <c r="AI199" s="141"/>
      <c r="AJ199" s="486"/>
      <c r="AK199" s="507">
        <f t="shared" si="108"/>
        <v>0</v>
      </c>
      <c r="AL199" s="537" t="str">
        <f t="shared" si="109"/>
        <v/>
      </c>
      <c r="AM199" s="537" t="str">
        <f t="shared" si="110"/>
        <v/>
      </c>
      <c r="AN199" s="537" t="str">
        <f t="shared" si="111"/>
        <v/>
      </c>
      <c r="AO199" s="537" t="str">
        <f t="shared" si="112"/>
        <v/>
      </c>
      <c r="AP199" s="541" t="str">
        <f t="shared" si="146"/>
        <v/>
      </c>
      <c r="AQ199" s="536"/>
      <c r="AR199" s="141"/>
      <c r="AS199" s="211"/>
      <c r="AT199" s="211" t="str">
        <f t="shared" si="113"/>
        <v/>
      </c>
      <c r="AU199" s="537" t="str">
        <f t="shared" si="114"/>
        <v/>
      </c>
      <c r="AV199" s="537" t="str">
        <f t="shared" si="115"/>
        <v/>
      </c>
      <c r="AW199" s="538" t="str">
        <f t="shared" si="116"/>
        <v/>
      </c>
      <c r="AX199" s="539"/>
      <c r="AY199" s="141"/>
      <c r="AZ199" s="486"/>
      <c r="BA199" s="501" t="str">
        <f t="shared" si="117"/>
        <v/>
      </c>
      <c r="BB199" s="537" t="str">
        <f t="shared" si="118"/>
        <v/>
      </c>
      <c r="BC199" s="537"/>
      <c r="BD199" s="537" t="str">
        <f t="shared" si="119"/>
        <v/>
      </c>
      <c r="BE199" s="536"/>
      <c r="BF199" s="141"/>
      <c r="BG199" s="211"/>
      <c r="BH199" s="211" t="str">
        <f t="shared" si="120"/>
        <v/>
      </c>
      <c r="BI199" s="537" t="str">
        <f t="shared" si="121"/>
        <v/>
      </c>
      <c r="BJ199" s="537" t="str">
        <f t="shared" si="122"/>
        <v/>
      </c>
      <c r="BK199" s="538" t="str">
        <f t="shared" si="123"/>
        <v/>
      </c>
      <c r="BL199" s="539"/>
      <c r="BM199" s="141"/>
      <c r="BN199" s="486"/>
      <c r="BO199" s="501" t="e">
        <f t="shared" si="124"/>
        <v>#VALUE!</v>
      </c>
      <c r="BP199" s="537" t="str">
        <f t="shared" si="125"/>
        <v/>
      </c>
      <c r="BQ199" s="537" t="str">
        <f t="shared" si="126"/>
        <v/>
      </c>
      <c r="BR199" s="537" t="str">
        <f t="shared" si="127"/>
        <v/>
      </c>
      <c r="BS199" s="536"/>
      <c r="BT199" s="141"/>
      <c r="BU199" s="211"/>
      <c r="BV199" s="211" t="str">
        <f t="shared" si="128"/>
        <v/>
      </c>
      <c r="BW199" s="537" t="str">
        <f t="shared" si="129"/>
        <v/>
      </c>
      <c r="BX199" s="537" t="str">
        <f t="shared" si="130"/>
        <v/>
      </c>
      <c r="BY199" s="538" t="str">
        <f t="shared" si="131"/>
        <v/>
      </c>
      <c r="BZ199" s="539"/>
      <c r="CA199" s="141"/>
      <c r="CB199" s="486"/>
      <c r="CC199" s="483" t="str">
        <f t="shared" si="132"/>
        <v/>
      </c>
      <c r="CD199" s="153" t="str">
        <f t="shared" si="133"/>
        <v/>
      </c>
      <c r="CE199" s="153" t="str">
        <f t="shared" si="134"/>
        <v/>
      </c>
      <c r="CF199" s="153" t="str">
        <f t="shared" si="135"/>
        <v/>
      </c>
    </row>
    <row r="200" spans="1:84" ht="29.45" customHeight="1" x14ac:dyDescent="0.25">
      <c r="A200" s="354" t="str">
        <f>'N-Bedarf AL'!A200</f>
        <v/>
      </c>
      <c r="B200" s="354" t="str">
        <f>IF('N-Bedarf AL'!B200="","",'N-Bedarf AL'!B200)</f>
        <v/>
      </c>
      <c r="C200" s="305" t="str">
        <f>IF('N-Bedarf AL'!D200="","",'N-Bedarf AL'!D200)</f>
        <v/>
      </c>
      <c r="D200" s="32" t="str">
        <f>IF('N-Bedarf AL'!C200="","",'N-Bedarf AL'!C200)</f>
        <v/>
      </c>
      <c r="E200" s="32" t="str">
        <f>IF('N-Bedarf AL'!T200="","",'N-Bedarf AL'!T200)</f>
        <v/>
      </c>
      <c r="F200" s="32" t="str">
        <f>IF('P-Bedarf AL'!V202="","",'P-Bedarf AL'!V202)</f>
        <v/>
      </c>
      <c r="G200" s="32" t="str">
        <f>IF('P-Bedarf AL'!AB202="","",'P-Bedarf AL'!AB202)</f>
        <v/>
      </c>
      <c r="H200" s="345" t="str">
        <f t="shared" si="136"/>
        <v/>
      </c>
      <c r="I200" s="345" t="str">
        <f t="shared" si="137"/>
        <v/>
      </c>
      <c r="J200" s="345" t="str">
        <f t="shared" si="138"/>
        <v/>
      </c>
      <c r="K200" s="321">
        <f t="shared" si="139"/>
        <v>0</v>
      </c>
      <c r="L200" s="321">
        <f t="shared" si="140"/>
        <v>0</v>
      </c>
      <c r="M200" s="321">
        <f t="shared" si="141"/>
        <v>0</v>
      </c>
      <c r="N200" s="321" t="str">
        <f t="shared" si="142"/>
        <v/>
      </c>
      <c r="O200" s="321" t="str">
        <f t="shared" si="143"/>
        <v/>
      </c>
      <c r="P200" s="321" t="str">
        <f t="shared" si="144"/>
        <v/>
      </c>
      <c r="Q200" s="490" t="str">
        <f t="shared" ref="Q200:Q263" si="147">IF(N200="","",IF(N200&gt;0,"Achtung: N-Überhang!",""))</f>
        <v/>
      </c>
      <c r="R200" s="539"/>
      <c r="S200" s="141"/>
      <c r="T200" s="486"/>
      <c r="U200" s="501" t="str">
        <f t="shared" ref="U200:U263" si="148">IF(D200="","",T200*D200)</f>
        <v/>
      </c>
      <c r="V200" s="537" t="str">
        <f t="shared" ref="V200:V263" si="149">IF(OR(E200="",S200="",S200="keine"),"",(VLOOKUP(S200,Dünger_Formen,3,FALSE))*T200)</f>
        <v/>
      </c>
      <c r="W200" s="537" t="str">
        <f t="shared" si="145"/>
        <v/>
      </c>
      <c r="X200" s="537" t="str">
        <f t="shared" ref="X200:X263" si="150">IF(OR(F200="",S200="",S200="keine"),"",(VLOOKUP(S200,Dünger_Formen,8,FALSE))*T200)</f>
        <v/>
      </c>
      <c r="Y200" s="537" t="str">
        <f t="shared" ref="Y200:Y263" si="151">IF(OR(G200="",S200="",S200="keine"),"",(VLOOKUP(S200,Dünger_Formen,9,FALSE))*T200)</f>
        <v/>
      </c>
      <c r="Z200" s="536"/>
      <c r="AA200" s="141"/>
      <c r="AB200" s="211"/>
      <c r="AC200" s="212" t="str">
        <f t="shared" ref="AC200:AC263" si="152">IF(D200="","",AB200*D200)</f>
        <v/>
      </c>
      <c r="AD200" s="537" t="str">
        <f t="shared" ref="AD200:AD263" si="153">IF(OR(E200="",AA200="",AA200="keine"),"",(VLOOKUP(AA200,Dünger_Formen,3,FALSE))*AB200)</f>
        <v/>
      </c>
      <c r="AE200" s="537" t="str">
        <f t="shared" ref="AE200:AE263" si="154">IF(OR(E200="",AA200="",AA200="keine"),"",(VLOOKUP(AA200,Dünger_Formen,7,FALSE))*AB200)</f>
        <v/>
      </c>
      <c r="AF200" s="537" t="str">
        <f t="shared" ref="AF200:AF263" si="155">IF(OR(F200="",AA200="",AA200="keine"),"",(VLOOKUP(AA200,Dünger_Formen,8,FALSE))*AB200)</f>
        <v/>
      </c>
      <c r="AG200" s="538" t="str">
        <f t="shared" ref="AG200:AG263" si="156">IF(OR(G200="",AA200="",AA200="keine"),"",(VLOOKUP(AA200,Dünger_Formen,9,FALSE))*AB200)</f>
        <v/>
      </c>
      <c r="AH200" s="539"/>
      <c r="AI200" s="141"/>
      <c r="AJ200" s="486"/>
      <c r="AK200" s="507">
        <f t="shared" ref="AK200:AK263" si="157">IF(L200="","",AJ200*L200)</f>
        <v>0</v>
      </c>
      <c r="AL200" s="537" t="str">
        <f t="shared" ref="AL200:AL263" si="158">IF(OR(E200="",AI200="",AI200="keine"),"",(VLOOKUP(AI200,Dünger_Formen,3,FALSE))*AJ200)</f>
        <v/>
      </c>
      <c r="AM200" s="537" t="str">
        <f t="shared" ref="AM200:AM263" si="159">IF(OR(E200="",AI200="",AI200="keine"),"",(VLOOKUP(AI200,Dünger_Formen,7,FALSE))*AJ200)</f>
        <v/>
      </c>
      <c r="AN200" s="537" t="str">
        <f t="shared" ref="AN200:AN263" si="160">IF(OR(F200="",AI200="",AI200="keine"),"",(VLOOKUP(AI200,Dünger_Formen,8,FALSE))*AJ200)</f>
        <v/>
      </c>
      <c r="AO200" s="537" t="str">
        <f t="shared" ref="AO200:AO263" si="161">IF(OR(G200="",AI200="",AI200="keine"),"",(VLOOKUP(AI200,Dünger_Formen,9,FALSE))*AJ200)</f>
        <v/>
      </c>
      <c r="AP200" s="541" t="str">
        <f t="shared" si="146"/>
        <v/>
      </c>
      <c r="AQ200" s="536"/>
      <c r="AR200" s="141"/>
      <c r="AS200" s="211"/>
      <c r="AT200" s="211" t="str">
        <f t="shared" ref="AT200:AT263" si="162">IF(D200="","",AS200*$D200)</f>
        <v/>
      </c>
      <c r="AU200" s="537" t="str">
        <f t="shared" ref="AU200:AU263" si="163">IF(OR(E200="",AR200="",AR200="keine"),"",ROUND((VLOOKUP(AR200,Dünger_Formen,3,FALSE))*AS200,0))</f>
        <v/>
      </c>
      <c r="AV200" s="537" t="str">
        <f t="shared" ref="AV200:AV263" si="164">IF(OR(F200="",AR200="",AR200="keine"),"",ROUND((VLOOKUP(AR200,Dünger_Formen,8,FALSE))*AS200,0))</f>
        <v/>
      </c>
      <c r="AW200" s="538" t="str">
        <f t="shared" ref="AW200:AW263" si="165">IF(OR(G200="",AR200="",AR200="keine"),"",ROUND((VLOOKUP(AR200,Dünger_Formen,9,FALSE))*AS200,0))</f>
        <v/>
      </c>
      <c r="AX200" s="539"/>
      <c r="AY200" s="141"/>
      <c r="AZ200" s="486"/>
      <c r="BA200" s="501" t="str">
        <f t="shared" ref="BA200:BA263" si="166">IF(D200="","",AZ200*$D200)</f>
        <v/>
      </c>
      <c r="BB200" s="537" t="str">
        <f t="shared" ref="BB200:BB263" si="167">IF(OR(E200="",AY200="",AY200="keine"),"",ROUND((VLOOKUP(AY200,Dünger_Formen,3,FALSE))*AZ200,0))</f>
        <v/>
      </c>
      <c r="BC200" s="537"/>
      <c r="BD200" s="537" t="str">
        <f t="shared" ref="BD200:BD263" si="168">IF(OR(G200="",AY200="",AY200="keine"),"",ROUND((VLOOKUP(AY200,Dünger_Formen,9,FALSE))*AZ200,0))</f>
        <v/>
      </c>
      <c r="BE200" s="536"/>
      <c r="BF200" s="141"/>
      <c r="BG200" s="211"/>
      <c r="BH200" s="211" t="str">
        <f t="shared" ref="BH200:BH263" si="169">IF(D200="","",BG200*$D200)</f>
        <v/>
      </c>
      <c r="BI200" s="537" t="str">
        <f t="shared" ref="BI200:BI263" si="170">IF(OR(E200="",BF200="",BF200="keine"),"",ROUND((VLOOKUP(BF200,Dünger_Formen,3,FALSE))*BG200,0))</f>
        <v/>
      </c>
      <c r="BJ200" s="537" t="str">
        <f t="shared" ref="BJ200:BJ263" si="171">IF(OR(F200="",BF200="",BF200="keine"),"",ROUND((VLOOKUP(BF200,Dünger_Formen,8,FALSE))*BG200,0))</f>
        <v/>
      </c>
      <c r="BK200" s="538" t="str">
        <f t="shared" ref="BK200:BK263" si="172">IF(OR(G200="",BF200="",BF200="keine"),"",ROUND((VLOOKUP(BF200,Dünger_Formen,9,FALSE))*BG200,0))</f>
        <v/>
      </c>
      <c r="BL200" s="539"/>
      <c r="BM200" s="141"/>
      <c r="BN200" s="486"/>
      <c r="BO200" s="501" t="e">
        <f t="shared" ref="BO200:BO263" si="173">IF(K200="","",BN200*$D200)</f>
        <v>#VALUE!</v>
      </c>
      <c r="BP200" s="537" t="str">
        <f t="shared" ref="BP200:BP263" si="174">IF(OR(E200="",BM200="",BM200="keine"),"",ROUND((VLOOKUP(BM200,Dünger_Formen,3,FALSE))*BN200,0))</f>
        <v/>
      </c>
      <c r="BQ200" s="537" t="str">
        <f t="shared" ref="BQ200:BQ263" si="175">IF(OR(F200="",BM200="",BM200="keine"),"",ROUND((VLOOKUP(BM200,Dünger_Formen,8,FALSE))*BN200,0))</f>
        <v/>
      </c>
      <c r="BR200" s="537" t="str">
        <f t="shared" ref="BR200:BR263" si="176">IF(OR(G200="",BM200="",BM200="keine"),"",ROUND((VLOOKUP(BM200,Dünger_Formen,9,FALSE))*BN200,0))</f>
        <v/>
      </c>
      <c r="BS200" s="536"/>
      <c r="BT200" s="141"/>
      <c r="BU200" s="211"/>
      <c r="BV200" s="211" t="str">
        <f t="shared" ref="BV200:BV263" si="177">IF(R200="","",BU200*$D200)</f>
        <v/>
      </c>
      <c r="BW200" s="537" t="str">
        <f t="shared" ref="BW200:BW263" si="178">IF(OR(E200="",BT200="",BT200="keine"),"",ROUND((VLOOKUP(BT200,Dünger_Formen,3,FALSE))*BU200,0))</f>
        <v/>
      </c>
      <c r="BX200" s="537" t="str">
        <f t="shared" ref="BX200:BX263" si="179">IF(OR(F200="",BT200="",BT200="keine"),"",ROUND((VLOOKUP(BT200,Dünger_Formen,8,FALSE))*BU200,0))</f>
        <v/>
      </c>
      <c r="BY200" s="538" t="str">
        <f t="shared" ref="BY200:BY263" si="180">IF(OR(G200="",BT200="",BT200="keine"),"",ROUND((VLOOKUP(BT200,Dünger_Formen,9,FALSE))*BU200,0))</f>
        <v/>
      </c>
      <c r="BZ200" s="539"/>
      <c r="CA200" s="141"/>
      <c r="CB200" s="486"/>
      <c r="CC200" s="483" t="str">
        <f t="shared" ref="CC200:CC263" si="181">IF(Y200="","",CB200*$D200)</f>
        <v/>
      </c>
      <c r="CD200" s="153" t="str">
        <f t="shared" ref="CD200:CD263" si="182">IF(OR(E200="",CA200="",CA200="keine"),"",ROUND((VLOOKUP(CA200,Dünger_Formen,3,FALSE))*CB200,0))</f>
        <v/>
      </c>
      <c r="CE200" s="153" t="str">
        <f t="shared" ref="CE200:CE263" si="183">IF(OR(F200="",CA200="",CA200="keine"),"",ROUND((VLOOKUP(CA200,Dünger_Formen,8,FALSE))*CB200,0))</f>
        <v/>
      </c>
      <c r="CF200" s="153" t="str">
        <f t="shared" ref="CF200:CF263" si="184">IF(OR(G200="",CA200="",CA200="keine"),"",ROUND((VLOOKUP(CA200,Dünger_Formen,9,FALSE))*CB200,0))</f>
        <v/>
      </c>
    </row>
    <row r="201" spans="1:84" ht="29.45" customHeight="1" x14ac:dyDescent="0.25">
      <c r="A201" s="354" t="str">
        <f>'N-Bedarf AL'!A201</f>
        <v/>
      </c>
      <c r="B201" s="354" t="str">
        <f>IF('N-Bedarf AL'!B201="","",'N-Bedarf AL'!B201)</f>
        <v/>
      </c>
      <c r="C201" s="305" t="str">
        <f>IF('N-Bedarf AL'!D201="","",'N-Bedarf AL'!D201)</f>
        <v/>
      </c>
      <c r="D201" s="32" t="str">
        <f>IF('N-Bedarf AL'!C201="","",'N-Bedarf AL'!C201)</f>
        <v/>
      </c>
      <c r="E201" s="32" t="str">
        <f>IF('N-Bedarf AL'!T201="","",'N-Bedarf AL'!T201)</f>
        <v/>
      </c>
      <c r="F201" s="32" t="str">
        <f>IF('P-Bedarf AL'!V203="","",'P-Bedarf AL'!V203)</f>
        <v/>
      </c>
      <c r="G201" s="32" t="str">
        <f>IF('P-Bedarf AL'!AB203="","",'P-Bedarf AL'!AB203)</f>
        <v/>
      </c>
      <c r="H201" s="345" t="str">
        <f t="shared" ref="H201:H264" si="185">IF(OR(E201="",N201=""),"",SUM(W201,AE201,AM201))</f>
        <v/>
      </c>
      <c r="I201" s="345" t="str">
        <f t="shared" ref="I201:I264" si="186">IF(OR(E201="",N201=""),"",SUM(V201,AD201,AL201))</f>
        <v/>
      </c>
      <c r="J201" s="345" t="str">
        <f t="shared" ref="J201:J264" si="187">IF(OR(E201="",N201=""),"",SUM(AU201,BB201,BI201))</f>
        <v/>
      </c>
      <c r="K201" s="321">
        <f t="shared" ref="K201:K264" si="188">IF(W201="",0,W201)+IF(AE201="",0,AE201)+IF(AM201="",0,AM201)+IF(AU201="",0,AU201)+IF(BB201="",0,BB201)+IF(BI201="",0,BI201)+IF(BP201="",0,BP201)+IF(BW201="",0,BW201)+IF(CD201="",0,CD201)</f>
        <v>0</v>
      </c>
      <c r="L201" s="321">
        <f t="shared" ref="L201:L264" si="189">IF(X201="",0,X201)+IF(AN201="",0,AN201)+IF(AF201="",0,AF201)+IF(AV201="",0,AV201)+IF(BC201="",0,BC201)+IF(BJ201="",0,BJ201)+IF(BQ201="",0,BQ201)+IF(BX201="",0,BX201)+IF(CE201="",0,CE201)</f>
        <v>0</v>
      </c>
      <c r="M201" s="321">
        <f t="shared" ref="M201:M264" si="190">IF(BY201="",0,BY201)+IF(CF201="",0,CF201)+IF(Y201="",0,Y201)+IF(AG201="",0,AG201)+IF(AW201="",0,AW201)+IF(BD201="",0,BD201)+IF(BK201="",0,BK201)+IF(AO201="",0,AO201)+IF(BR201="",0,BR201)</f>
        <v>0</v>
      </c>
      <c r="N201" s="321" t="str">
        <f t="shared" ref="N201:N264" si="191">IF(E201="","",K201-E201)</f>
        <v/>
      </c>
      <c r="O201" s="321" t="str">
        <f t="shared" ref="O201:O264" si="192">IF(F201="","",L201-F201)</f>
        <v/>
      </c>
      <c r="P201" s="321" t="str">
        <f t="shared" ref="P201:P264" si="193">IF(G201="","",M201-G201)</f>
        <v/>
      </c>
      <c r="Q201" s="490" t="str">
        <f t="shared" si="147"/>
        <v/>
      </c>
      <c r="R201" s="539"/>
      <c r="S201" s="141"/>
      <c r="T201" s="486"/>
      <c r="U201" s="501" t="str">
        <f t="shared" si="148"/>
        <v/>
      </c>
      <c r="V201" s="537" t="str">
        <f t="shared" si="149"/>
        <v/>
      </c>
      <c r="W201" s="537" t="str">
        <f t="shared" ref="W201:W264" si="194">IF(OR(E201="",S201="",S201="keine"),"",(VLOOKUP(S201,Dünger_Formen,7,FALSE))*T201)</f>
        <v/>
      </c>
      <c r="X201" s="537" t="str">
        <f t="shared" si="150"/>
        <v/>
      </c>
      <c r="Y201" s="537" t="str">
        <f t="shared" si="151"/>
        <v/>
      </c>
      <c r="Z201" s="536"/>
      <c r="AA201" s="141"/>
      <c r="AB201" s="211"/>
      <c r="AC201" s="212" t="str">
        <f t="shared" si="152"/>
        <v/>
      </c>
      <c r="AD201" s="537" t="str">
        <f t="shared" si="153"/>
        <v/>
      </c>
      <c r="AE201" s="537" t="str">
        <f t="shared" si="154"/>
        <v/>
      </c>
      <c r="AF201" s="537" t="str">
        <f t="shared" si="155"/>
        <v/>
      </c>
      <c r="AG201" s="538" t="str">
        <f t="shared" si="156"/>
        <v/>
      </c>
      <c r="AH201" s="539"/>
      <c r="AI201" s="141"/>
      <c r="AJ201" s="486"/>
      <c r="AK201" s="507">
        <f t="shared" si="157"/>
        <v>0</v>
      </c>
      <c r="AL201" s="537" t="str">
        <f t="shared" si="158"/>
        <v/>
      </c>
      <c r="AM201" s="537" t="str">
        <f t="shared" si="159"/>
        <v/>
      </c>
      <c r="AN201" s="537" t="str">
        <f t="shared" si="160"/>
        <v/>
      </c>
      <c r="AO201" s="537" t="str">
        <f t="shared" si="161"/>
        <v/>
      </c>
      <c r="AP201" s="541" t="str">
        <f t="shared" ref="AP201:AP264" si="195">IF(AND(AA201="",S201=""),"",IF(AA201="",0,IF(OR(AA201="Kompost",AA201="Bioabfallkompost",AA201="Grüngutkompost"),(AD201)*4%,(AD201)*10%))+IF(AI201="",0,IF(OR(AI201="Kompost",AI201="Bioabfallkompost",AI201="Grüngutkompost"),(AL201)*4%,(AL201)*10%))+IF(S201="",0,IF(OR(S201="Kompost",S201="Bioabfallkompost",S201="Grüngutkompost"),(V201)*4%,(V201)*10%)))</f>
        <v/>
      </c>
      <c r="AQ201" s="536"/>
      <c r="AR201" s="141"/>
      <c r="AS201" s="211"/>
      <c r="AT201" s="211" t="str">
        <f t="shared" si="162"/>
        <v/>
      </c>
      <c r="AU201" s="537" t="str">
        <f t="shared" si="163"/>
        <v/>
      </c>
      <c r="AV201" s="537" t="str">
        <f t="shared" si="164"/>
        <v/>
      </c>
      <c r="AW201" s="538" t="str">
        <f t="shared" si="165"/>
        <v/>
      </c>
      <c r="AX201" s="539"/>
      <c r="AY201" s="141"/>
      <c r="AZ201" s="486"/>
      <c r="BA201" s="501" t="str">
        <f t="shared" si="166"/>
        <v/>
      </c>
      <c r="BB201" s="537" t="str">
        <f t="shared" si="167"/>
        <v/>
      </c>
      <c r="BC201" s="537"/>
      <c r="BD201" s="537" t="str">
        <f t="shared" si="168"/>
        <v/>
      </c>
      <c r="BE201" s="536"/>
      <c r="BF201" s="141"/>
      <c r="BG201" s="211"/>
      <c r="BH201" s="211" t="str">
        <f t="shared" si="169"/>
        <v/>
      </c>
      <c r="BI201" s="537" t="str">
        <f t="shared" si="170"/>
        <v/>
      </c>
      <c r="BJ201" s="537" t="str">
        <f t="shared" si="171"/>
        <v/>
      </c>
      <c r="BK201" s="538" t="str">
        <f t="shared" si="172"/>
        <v/>
      </c>
      <c r="BL201" s="539"/>
      <c r="BM201" s="141"/>
      <c r="BN201" s="486"/>
      <c r="BO201" s="501" t="e">
        <f t="shared" si="173"/>
        <v>#VALUE!</v>
      </c>
      <c r="BP201" s="537" t="str">
        <f t="shared" si="174"/>
        <v/>
      </c>
      <c r="BQ201" s="537" t="str">
        <f t="shared" si="175"/>
        <v/>
      </c>
      <c r="BR201" s="537" t="str">
        <f t="shared" si="176"/>
        <v/>
      </c>
      <c r="BS201" s="536"/>
      <c r="BT201" s="141"/>
      <c r="BU201" s="211"/>
      <c r="BV201" s="211" t="str">
        <f t="shared" si="177"/>
        <v/>
      </c>
      <c r="BW201" s="537" t="str">
        <f t="shared" si="178"/>
        <v/>
      </c>
      <c r="BX201" s="537" t="str">
        <f t="shared" si="179"/>
        <v/>
      </c>
      <c r="BY201" s="538" t="str">
        <f t="shared" si="180"/>
        <v/>
      </c>
      <c r="BZ201" s="539"/>
      <c r="CA201" s="141"/>
      <c r="CB201" s="486"/>
      <c r="CC201" s="483" t="str">
        <f t="shared" si="181"/>
        <v/>
      </c>
      <c r="CD201" s="153" t="str">
        <f t="shared" si="182"/>
        <v/>
      </c>
      <c r="CE201" s="153" t="str">
        <f t="shared" si="183"/>
        <v/>
      </c>
      <c r="CF201" s="153" t="str">
        <f t="shared" si="184"/>
        <v/>
      </c>
    </row>
    <row r="202" spans="1:84" ht="29.45" customHeight="1" x14ac:dyDescent="0.25">
      <c r="A202" s="354" t="str">
        <f>'N-Bedarf AL'!A202</f>
        <v/>
      </c>
      <c r="B202" s="354" t="str">
        <f>IF('N-Bedarf AL'!B202="","",'N-Bedarf AL'!B202)</f>
        <v/>
      </c>
      <c r="C202" s="305" t="str">
        <f>IF('N-Bedarf AL'!D202="","",'N-Bedarf AL'!D202)</f>
        <v/>
      </c>
      <c r="D202" s="32" t="str">
        <f>IF('N-Bedarf AL'!C202="","",'N-Bedarf AL'!C202)</f>
        <v/>
      </c>
      <c r="E202" s="32" t="str">
        <f>IF('N-Bedarf AL'!T202="","",'N-Bedarf AL'!T202)</f>
        <v/>
      </c>
      <c r="F202" s="32" t="str">
        <f>IF('P-Bedarf AL'!V204="","",'P-Bedarf AL'!V204)</f>
        <v/>
      </c>
      <c r="G202" s="32" t="str">
        <f>IF('P-Bedarf AL'!AB204="","",'P-Bedarf AL'!AB204)</f>
        <v/>
      </c>
      <c r="H202" s="345" t="str">
        <f t="shared" si="185"/>
        <v/>
      </c>
      <c r="I202" s="345" t="str">
        <f t="shared" si="186"/>
        <v/>
      </c>
      <c r="J202" s="345" t="str">
        <f t="shared" si="187"/>
        <v/>
      </c>
      <c r="K202" s="321">
        <f t="shared" si="188"/>
        <v>0</v>
      </c>
      <c r="L202" s="321">
        <f t="shared" si="189"/>
        <v>0</v>
      </c>
      <c r="M202" s="321">
        <f t="shared" si="190"/>
        <v>0</v>
      </c>
      <c r="N202" s="321" t="str">
        <f t="shared" si="191"/>
        <v/>
      </c>
      <c r="O202" s="321" t="str">
        <f t="shared" si="192"/>
        <v/>
      </c>
      <c r="P202" s="321" t="str">
        <f t="shared" si="193"/>
        <v/>
      </c>
      <c r="Q202" s="490" t="str">
        <f t="shared" si="147"/>
        <v/>
      </c>
      <c r="R202" s="539"/>
      <c r="S202" s="141"/>
      <c r="T202" s="486"/>
      <c r="U202" s="501" t="str">
        <f t="shared" si="148"/>
        <v/>
      </c>
      <c r="V202" s="537" t="str">
        <f t="shared" si="149"/>
        <v/>
      </c>
      <c r="W202" s="537" t="str">
        <f t="shared" si="194"/>
        <v/>
      </c>
      <c r="X202" s="537" t="str">
        <f t="shared" si="150"/>
        <v/>
      </c>
      <c r="Y202" s="537" t="str">
        <f t="shared" si="151"/>
        <v/>
      </c>
      <c r="Z202" s="536"/>
      <c r="AA202" s="141"/>
      <c r="AB202" s="211"/>
      <c r="AC202" s="212" t="str">
        <f t="shared" si="152"/>
        <v/>
      </c>
      <c r="AD202" s="537" t="str">
        <f t="shared" si="153"/>
        <v/>
      </c>
      <c r="AE202" s="537" t="str">
        <f t="shared" si="154"/>
        <v/>
      </c>
      <c r="AF202" s="537" t="str">
        <f t="shared" si="155"/>
        <v/>
      </c>
      <c r="AG202" s="538" t="str">
        <f t="shared" si="156"/>
        <v/>
      </c>
      <c r="AH202" s="539"/>
      <c r="AI202" s="141"/>
      <c r="AJ202" s="486"/>
      <c r="AK202" s="507">
        <f t="shared" si="157"/>
        <v>0</v>
      </c>
      <c r="AL202" s="537" t="str">
        <f t="shared" si="158"/>
        <v/>
      </c>
      <c r="AM202" s="537" t="str">
        <f t="shared" si="159"/>
        <v/>
      </c>
      <c r="AN202" s="537" t="str">
        <f t="shared" si="160"/>
        <v/>
      </c>
      <c r="AO202" s="537" t="str">
        <f t="shared" si="161"/>
        <v/>
      </c>
      <c r="AP202" s="541" t="str">
        <f t="shared" si="195"/>
        <v/>
      </c>
      <c r="AQ202" s="536"/>
      <c r="AR202" s="141"/>
      <c r="AS202" s="211"/>
      <c r="AT202" s="211" t="str">
        <f t="shared" si="162"/>
        <v/>
      </c>
      <c r="AU202" s="537" t="str">
        <f t="shared" si="163"/>
        <v/>
      </c>
      <c r="AV202" s="537" t="str">
        <f t="shared" si="164"/>
        <v/>
      </c>
      <c r="AW202" s="538" t="str">
        <f t="shared" si="165"/>
        <v/>
      </c>
      <c r="AX202" s="539"/>
      <c r="AY202" s="141"/>
      <c r="AZ202" s="486"/>
      <c r="BA202" s="501" t="str">
        <f t="shared" si="166"/>
        <v/>
      </c>
      <c r="BB202" s="537" t="str">
        <f t="shared" si="167"/>
        <v/>
      </c>
      <c r="BC202" s="537"/>
      <c r="BD202" s="537" t="str">
        <f t="shared" si="168"/>
        <v/>
      </c>
      <c r="BE202" s="536"/>
      <c r="BF202" s="141"/>
      <c r="BG202" s="211"/>
      <c r="BH202" s="211" t="str">
        <f t="shared" si="169"/>
        <v/>
      </c>
      <c r="BI202" s="537" t="str">
        <f t="shared" si="170"/>
        <v/>
      </c>
      <c r="BJ202" s="537" t="str">
        <f t="shared" si="171"/>
        <v/>
      </c>
      <c r="BK202" s="538" t="str">
        <f t="shared" si="172"/>
        <v/>
      </c>
      <c r="BL202" s="539"/>
      <c r="BM202" s="141"/>
      <c r="BN202" s="486"/>
      <c r="BO202" s="501" t="e">
        <f t="shared" si="173"/>
        <v>#VALUE!</v>
      </c>
      <c r="BP202" s="537" t="str">
        <f t="shared" si="174"/>
        <v/>
      </c>
      <c r="BQ202" s="537" t="str">
        <f t="shared" si="175"/>
        <v/>
      </c>
      <c r="BR202" s="537" t="str">
        <f t="shared" si="176"/>
        <v/>
      </c>
      <c r="BS202" s="536"/>
      <c r="BT202" s="141"/>
      <c r="BU202" s="211"/>
      <c r="BV202" s="211" t="str">
        <f t="shared" si="177"/>
        <v/>
      </c>
      <c r="BW202" s="537" t="str">
        <f t="shared" si="178"/>
        <v/>
      </c>
      <c r="BX202" s="537" t="str">
        <f t="shared" si="179"/>
        <v/>
      </c>
      <c r="BY202" s="538" t="str">
        <f t="shared" si="180"/>
        <v/>
      </c>
      <c r="BZ202" s="539"/>
      <c r="CA202" s="141"/>
      <c r="CB202" s="486"/>
      <c r="CC202" s="483" t="str">
        <f t="shared" si="181"/>
        <v/>
      </c>
      <c r="CD202" s="153" t="str">
        <f t="shared" si="182"/>
        <v/>
      </c>
      <c r="CE202" s="153" t="str">
        <f t="shared" si="183"/>
        <v/>
      </c>
      <c r="CF202" s="153" t="str">
        <f t="shared" si="184"/>
        <v/>
      </c>
    </row>
    <row r="203" spans="1:84" ht="29.45" customHeight="1" x14ac:dyDescent="0.25">
      <c r="A203" s="354" t="str">
        <f>'N-Bedarf AL'!A203</f>
        <v/>
      </c>
      <c r="B203" s="354" t="str">
        <f>IF('N-Bedarf AL'!B203="","",'N-Bedarf AL'!B203)</f>
        <v/>
      </c>
      <c r="C203" s="305" t="str">
        <f>IF('N-Bedarf AL'!D203="","",'N-Bedarf AL'!D203)</f>
        <v/>
      </c>
      <c r="D203" s="32" t="str">
        <f>IF('N-Bedarf AL'!C203="","",'N-Bedarf AL'!C203)</f>
        <v/>
      </c>
      <c r="E203" s="32" t="str">
        <f>IF('N-Bedarf AL'!T203="","",'N-Bedarf AL'!T203)</f>
        <v/>
      </c>
      <c r="F203" s="32" t="str">
        <f>IF('P-Bedarf AL'!V205="","",'P-Bedarf AL'!V205)</f>
        <v/>
      </c>
      <c r="G203" s="32" t="str">
        <f>IF('P-Bedarf AL'!AB205="","",'P-Bedarf AL'!AB205)</f>
        <v/>
      </c>
      <c r="H203" s="345" t="str">
        <f t="shared" si="185"/>
        <v/>
      </c>
      <c r="I203" s="345" t="str">
        <f t="shared" si="186"/>
        <v/>
      </c>
      <c r="J203" s="345" t="str">
        <f t="shared" si="187"/>
        <v/>
      </c>
      <c r="K203" s="321">
        <f t="shared" si="188"/>
        <v>0</v>
      </c>
      <c r="L203" s="321">
        <f t="shared" si="189"/>
        <v>0</v>
      </c>
      <c r="M203" s="321">
        <f t="shared" si="190"/>
        <v>0</v>
      </c>
      <c r="N203" s="321" t="str">
        <f t="shared" si="191"/>
        <v/>
      </c>
      <c r="O203" s="321" t="str">
        <f t="shared" si="192"/>
        <v/>
      </c>
      <c r="P203" s="321" t="str">
        <f t="shared" si="193"/>
        <v/>
      </c>
      <c r="Q203" s="490" t="str">
        <f t="shared" si="147"/>
        <v/>
      </c>
      <c r="R203" s="539"/>
      <c r="S203" s="141"/>
      <c r="T203" s="486"/>
      <c r="U203" s="501" t="str">
        <f t="shared" si="148"/>
        <v/>
      </c>
      <c r="V203" s="537" t="str">
        <f t="shared" si="149"/>
        <v/>
      </c>
      <c r="W203" s="537" t="str">
        <f t="shared" si="194"/>
        <v/>
      </c>
      <c r="X203" s="537" t="str">
        <f t="shared" si="150"/>
        <v/>
      </c>
      <c r="Y203" s="537" t="str">
        <f t="shared" si="151"/>
        <v/>
      </c>
      <c r="Z203" s="536"/>
      <c r="AA203" s="141"/>
      <c r="AB203" s="211"/>
      <c r="AC203" s="212" t="str">
        <f t="shared" si="152"/>
        <v/>
      </c>
      <c r="AD203" s="537" t="str">
        <f t="shared" si="153"/>
        <v/>
      </c>
      <c r="AE203" s="537" t="str">
        <f t="shared" si="154"/>
        <v/>
      </c>
      <c r="AF203" s="537" t="str">
        <f t="shared" si="155"/>
        <v/>
      </c>
      <c r="AG203" s="538" t="str">
        <f t="shared" si="156"/>
        <v/>
      </c>
      <c r="AH203" s="539"/>
      <c r="AI203" s="141"/>
      <c r="AJ203" s="486"/>
      <c r="AK203" s="507">
        <f t="shared" si="157"/>
        <v>0</v>
      </c>
      <c r="AL203" s="537" t="str">
        <f t="shared" si="158"/>
        <v/>
      </c>
      <c r="AM203" s="537" t="str">
        <f t="shared" si="159"/>
        <v/>
      </c>
      <c r="AN203" s="537" t="str">
        <f t="shared" si="160"/>
        <v/>
      </c>
      <c r="AO203" s="537" t="str">
        <f t="shared" si="161"/>
        <v/>
      </c>
      <c r="AP203" s="541" t="str">
        <f t="shared" si="195"/>
        <v/>
      </c>
      <c r="AQ203" s="536"/>
      <c r="AR203" s="141"/>
      <c r="AS203" s="211"/>
      <c r="AT203" s="211" t="str">
        <f t="shared" si="162"/>
        <v/>
      </c>
      <c r="AU203" s="537" t="str">
        <f t="shared" si="163"/>
        <v/>
      </c>
      <c r="AV203" s="537" t="str">
        <f t="shared" si="164"/>
        <v/>
      </c>
      <c r="AW203" s="538" t="str">
        <f t="shared" si="165"/>
        <v/>
      </c>
      <c r="AX203" s="539"/>
      <c r="AY203" s="141"/>
      <c r="AZ203" s="486"/>
      <c r="BA203" s="501" t="str">
        <f t="shared" si="166"/>
        <v/>
      </c>
      <c r="BB203" s="537" t="str">
        <f t="shared" si="167"/>
        <v/>
      </c>
      <c r="BC203" s="537"/>
      <c r="BD203" s="537" t="str">
        <f t="shared" si="168"/>
        <v/>
      </c>
      <c r="BE203" s="536"/>
      <c r="BF203" s="141"/>
      <c r="BG203" s="211"/>
      <c r="BH203" s="211" t="str">
        <f t="shared" si="169"/>
        <v/>
      </c>
      <c r="BI203" s="537" t="str">
        <f t="shared" si="170"/>
        <v/>
      </c>
      <c r="BJ203" s="537" t="str">
        <f t="shared" si="171"/>
        <v/>
      </c>
      <c r="BK203" s="538" t="str">
        <f t="shared" si="172"/>
        <v/>
      </c>
      <c r="BL203" s="539"/>
      <c r="BM203" s="141"/>
      <c r="BN203" s="486"/>
      <c r="BO203" s="501" t="e">
        <f t="shared" si="173"/>
        <v>#VALUE!</v>
      </c>
      <c r="BP203" s="537" t="str">
        <f t="shared" si="174"/>
        <v/>
      </c>
      <c r="BQ203" s="537" t="str">
        <f t="shared" si="175"/>
        <v/>
      </c>
      <c r="BR203" s="537" t="str">
        <f t="shared" si="176"/>
        <v/>
      </c>
      <c r="BS203" s="536"/>
      <c r="BT203" s="141"/>
      <c r="BU203" s="211"/>
      <c r="BV203" s="211" t="str">
        <f t="shared" si="177"/>
        <v/>
      </c>
      <c r="BW203" s="537" t="str">
        <f t="shared" si="178"/>
        <v/>
      </c>
      <c r="BX203" s="537" t="str">
        <f t="shared" si="179"/>
        <v/>
      </c>
      <c r="BY203" s="538" t="str">
        <f t="shared" si="180"/>
        <v/>
      </c>
      <c r="BZ203" s="539"/>
      <c r="CA203" s="141"/>
      <c r="CB203" s="486"/>
      <c r="CC203" s="483" t="str">
        <f t="shared" si="181"/>
        <v/>
      </c>
      <c r="CD203" s="153" t="str">
        <f t="shared" si="182"/>
        <v/>
      </c>
      <c r="CE203" s="153" t="str">
        <f t="shared" si="183"/>
        <v/>
      </c>
      <c r="CF203" s="153" t="str">
        <f t="shared" si="184"/>
        <v/>
      </c>
    </row>
    <row r="204" spans="1:84" ht="29.45" customHeight="1" x14ac:dyDescent="0.25">
      <c r="A204" s="354" t="str">
        <f>'N-Bedarf AL'!A204</f>
        <v/>
      </c>
      <c r="B204" s="354" t="str">
        <f>IF('N-Bedarf AL'!B204="","",'N-Bedarf AL'!B204)</f>
        <v/>
      </c>
      <c r="C204" s="305" t="str">
        <f>IF('N-Bedarf AL'!D204="","",'N-Bedarf AL'!D204)</f>
        <v/>
      </c>
      <c r="D204" s="32" t="str">
        <f>IF('N-Bedarf AL'!C204="","",'N-Bedarf AL'!C204)</f>
        <v/>
      </c>
      <c r="E204" s="32" t="str">
        <f>IF('N-Bedarf AL'!T204="","",'N-Bedarf AL'!T204)</f>
        <v/>
      </c>
      <c r="F204" s="32" t="str">
        <f>IF('P-Bedarf AL'!V206="","",'P-Bedarf AL'!V206)</f>
        <v/>
      </c>
      <c r="G204" s="32" t="str">
        <f>IF('P-Bedarf AL'!AB206="","",'P-Bedarf AL'!AB206)</f>
        <v/>
      </c>
      <c r="H204" s="345" t="str">
        <f t="shared" si="185"/>
        <v/>
      </c>
      <c r="I204" s="345" t="str">
        <f t="shared" si="186"/>
        <v/>
      </c>
      <c r="J204" s="345" t="str">
        <f t="shared" si="187"/>
        <v/>
      </c>
      <c r="K204" s="321">
        <f t="shared" si="188"/>
        <v>0</v>
      </c>
      <c r="L204" s="321">
        <f t="shared" si="189"/>
        <v>0</v>
      </c>
      <c r="M204" s="321">
        <f t="shared" si="190"/>
        <v>0</v>
      </c>
      <c r="N204" s="321" t="str">
        <f t="shared" si="191"/>
        <v/>
      </c>
      <c r="O204" s="321" t="str">
        <f t="shared" si="192"/>
        <v/>
      </c>
      <c r="P204" s="321" t="str">
        <f t="shared" si="193"/>
        <v/>
      </c>
      <c r="Q204" s="490" t="str">
        <f t="shared" si="147"/>
        <v/>
      </c>
      <c r="R204" s="539"/>
      <c r="S204" s="141"/>
      <c r="T204" s="486"/>
      <c r="U204" s="501" t="str">
        <f t="shared" si="148"/>
        <v/>
      </c>
      <c r="V204" s="537" t="str">
        <f t="shared" si="149"/>
        <v/>
      </c>
      <c r="W204" s="537" t="str">
        <f t="shared" si="194"/>
        <v/>
      </c>
      <c r="X204" s="537" t="str">
        <f t="shared" si="150"/>
        <v/>
      </c>
      <c r="Y204" s="537" t="str">
        <f t="shared" si="151"/>
        <v/>
      </c>
      <c r="Z204" s="536"/>
      <c r="AA204" s="141"/>
      <c r="AB204" s="211"/>
      <c r="AC204" s="212" t="str">
        <f t="shared" si="152"/>
        <v/>
      </c>
      <c r="AD204" s="537" t="str">
        <f t="shared" si="153"/>
        <v/>
      </c>
      <c r="AE204" s="537" t="str">
        <f t="shared" si="154"/>
        <v/>
      </c>
      <c r="AF204" s="537" t="str">
        <f t="shared" si="155"/>
        <v/>
      </c>
      <c r="AG204" s="538" t="str">
        <f t="shared" si="156"/>
        <v/>
      </c>
      <c r="AH204" s="539"/>
      <c r="AI204" s="141"/>
      <c r="AJ204" s="486"/>
      <c r="AK204" s="507">
        <f t="shared" si="157"/>
        <v>0</v>
      </c>
      <c r="AL204" s="537" t="str">
        <f t="shared" si="158"/>
        <v/>
      </c>
      <c r="AM204" s="537" t="str">
        <f t="shared" si="159"/>
        <v/>
      </c>
      <c r="AN204" s="537" t="str">
        <f t="shared" si="160"/>
        <v/>
      </c>
      <c r="AO204" s="537" t="str">
        <f t="shared" si="161"/>
        <v/>
      </c>
      <c r="AP204" s="541" t="str">
        <f t="shared" si="195"/>
        <v/>
      </c>
      <c r="AQ204" s="536"/>
      <c r="AR204" s="141"/>
      <c r="AS204" s="211"/>
      <c r="AT204" s="211" t="str">
        <f t="shared" si="162"/>
        <v/>
      </c>
      <c r="AU204" s="537" t="str">
        <f t="shared" si="163"/>
        <v/>
      </c>
      <c r="AV204" s="537" t="str">
        <f t="shared" si="164"/>
        <v/>
      </c>
      <c r="AW204" s="538" t="str">
        <f t="shared" si="165"/>
        <v/>
      </c>
      <c r="AX204" s="539"/>
      <c r="AY204" s="141"/>
      <c r="AZ204" s="486"/>
      <c r="BA204" s="501" t="str">
        <f t="shared" si="166"/>
        <v/>
      </c>
      <c r="BB204" s="537" t="str">
        <f t="shared" si="167"/>
        <v/>
      </c>
      <c r="BC204" s="537"/>
      <c r="BD204" s="537" t="str">
        <f t="shared" si="168"/>
        <v/>
      </c>
      <c r="BE204" s="536"/>
      <c r="BF204" s="141"/>
      <c r="BG204" s="211"/>
      <c r="BH204" s="211" t="str">
        <f t="shared" si="169"/>
        <v/>
      </c>
      <c r="BI204" s="537" t="str">
        <f t="shared" si="170"/>
        <v/>
      </c>
      <c r="BJ204" s="537" t="str">
        <f t="shared" si="171"/>
        <v/>
      </c>
      <c r="BK204" s="538" t="str">
        <f t="shared" si="172"/>
        <v/>
      </c>
      <c r="BL204" s="539"/>
      <c r="BM204" s="141"/>
      <c r="BN204" s="486"/>
      <c r="BO204" s="501" t="e">
        <f t="shared" si="173"/>
        <v>#VALUE!</v>
      </c>
      <c r="BP204" s="537" t="str">
        <f t="shared" si="174"/>
        <v/>
      </c>
      <c r="BQ204" s="537" t="str">
        <f t="shared" si="175"/>
        <v/>
      </c>
      <c r="BR204" s="537" t="str">
        <f t="shared" si="176"/>
        <v/>
      </c>
      <c r="BS204" s="536"/>
      <c r="BT204" s="141"/>
      <c r="BU204" s="211"/>
      <c r="BV204" s="211" t="str">
        <f t="shared" si="177"/>
        <v/>
      </c>
      <c r="BW204" s="537" t="str">
        <f t="shared" si="178"/>
        <v/>
      </c>
      <c r="BX204" s="537" t="str">
        <f t="shared" si="179"/>
        <v/>
      </c>
      <c r="BY204" s="538" t="str">
        <f t="shared" si="180"/>
        <v/>
      </c>
      <c r="BZ204" s="539"/>
      <c r="CA204" s="141"/>
      <c r="CB204" s="486"/>
      <c r="CC204" s="483" t="str">
        <f t="shared" si="181"/>
        <v/>
      </c>
      <c r="CD204" s="153" t="str">
        <f t="shared" si="182"/>
        <v/>
      </c>
      <c r="CE204" s="153" t="str">
        <f t="shared" si="183"/>
        <v/>
      </c>
      <c r="CF204" s="153" t="str">
        <f t="shared" si="184"/>
        <v/>
      </c>
    </row>
    <row r="205" spans="1:84" ht="29.45" customHeight="1" x14ac:dyDescent="0.25">
      <c r="A205" s="354" t="str">
        <f>'N-Bedarf AL'!A205</f>
        <v/>
      </c>
      <c r="B205" s="354" t="str">
        <f>IF('N-Bedarf AL'!B205="","",'N-Bedarf AL'!B205)</f>
        <v/>
      </c>
      <c r="C205" s="305" t="str">
        <f>IF('N-Bedarf AL'!D205="","",'N-Bedarf AL'!D205)</f>
        <v/>
      </c>
      <c r="D205" s="32" t="str">
        <f>IF('N-Bedarf AL'!C205="","",'N-Bedarf AL'!C205)</f>
        <v/>
      </c>
      <c r="E205" s="32" t="str">
        <f>IF('N-Bedarf AL'!T205="","",'N-Bedarf AL'!T205)</f>
        <v/>
      </c>
      <c r="F205" s="32" t="str">
        <f>IF('P-Bedarf AL'!V207="","",'P-Bedarf AL'!V207)</f>
        <v/>
      </c>
      <c r="G205" s="32" t="str">
        <f>IF('P-Bedarf AL'!AB207="","",'P-Bedarf AL'!AB207)</f>
        <v/>
      </c>
      <c r="H205" s="345" t="str">
        <f t="shared" si="185"/>
        <v/>
      </c>
      <c r="I205" s="345" t="str">
        <f t="shared" si="186"/>
        <v/>
      </c>
      <c r="J205" s="345" t="str">
        <f t="shared" si="187"/>
        <v/>
      </c>
      <c r="K205" s="321">
        <f t="shared" si="188"/>
        <v>0</v>
      </c>
      <c r="L205" s="321">
        <f t="shared" si="189"/>
        <v>0</v>
      </c>
      <c r="M205" s="321">
        <f t="shared" si="190"/>
        <v>0</v>
      </c>
      <c r="N205" s="321" t="str">
        <f t="shared" si="191"/>
        <v/>
      </c>
      <c r="O205" s="321" t="str">
        <f t="shared" si="192"/>
        <v/>
      </c>
      <c r="P205" s="321" t="str">
        <f t="shared" si="193"/>
        <v/>
      </c>
      <c r="Q205" s="490" t="str">
        <f t="shared" si="147"/>
        <v/>
      </c>
      <c r="R205" s="539"/>
      <c r="S205" s="141"/>
      <c r="T205" s="486"/>
      <c r="U205" s="501" t="str">
        <f t="shared" si="148"/>
        <v/>
      </c>
      <c r="V205" s="537" t="str">
        <f t="shared" si="149"/>
        <v/>
      </c>
      <c r="W205" s="537" t="str">
        <f t="shared" si="194"/>
        <v/>
      </c>
      <c r="X205" s="537" t="str">
        <f t="shared" si="150"/>
        <v/>
      </c>
      <c r="Y205" s="537" t="str">
        <f t="shared" si="151"/>
        <v/>
      </c>
      <c r="Z205" s="536"/>
      <c r="AA205" s="141"/>
      <c r="AB205" s="211"/>
      <c r="AC205" s="212" t="str">
        <f t="shared" si="152"/>
        <v/>
      </c>
      <c r="AD205" s="537" t="str">
        <f t="shared" si="153"/>
        <v/>
      </c>
      <c r="AE205" s="537" t="str">
        <f t="shared" si="154"/>
        <v/>
      </c>
      <c r="AF205" s="537" t="str">
        <f t="shared" si="155"/>
        <v/>
      </c>
      <c r="AG205" s="538" t="str">
        <f t="shared" si="156"/>
        <v/>
      </c>
      <c r="AH205" s="539"/>
      <c r="AI205" s="141"/>
      <c r="AJ205" s="486"/>
      <c r="AK205" s="507">
        <f t="shared" si="157"/>
        <v>0</v>
      </c>
      <c r="AL205" s="537" t="str">
        <f t="shared" si="158"/>
        <v/>
      </c>
      <c r="AM205" s="537" t="str">
        <f t="shared" si="159"/>
        <v/>
      </c>
      <c r="AN205" s="537" t="str">
        <f t="shared" si="160"/>
        <v/>
      </c>
      <c r="AO205" s="537" t="str">
        <f t="shared" si="161"/>
        <v/>
      </c>
      <c r="AP205" s="541" t="str">
        <f t="shared" si="195"/>
        <v/>
      </c>
      <c r="AQ205" s="536"/>
      <c r="AR205" s="141"/>
      <c r="AS205" s="211"/>
      <c r="AT205" s="211" t="str">
        <f t="shared" si="162"/>
        <v/>
      </c>
      <c r="AU205" s="537" t="str">
        <f t="shared" si="163"/>
        <v/>
      </c>
      <c r="AV205" s="537" t="str">
        <f t="shared" si="164"/>
        <v/>
      </c>
      <c r="AW205" s="538" t="str">
        <f t="shared" si="165"/>
        <v/>
      </c>
      <c r="AX205" s="539"/>
      <c r="AY205" s="141"/>
      <c r="AZ205" s="486"/>
      <c r="BA205" s="501" t="str">
        <f t="shared" si="166"/>
        <v/>
      </c>
      <c r="BB205" s="537" t="str">
        <f t="shared" si="167"/>
        <v/>
      </c>
      <c r="BC205" s="537"/>
      <c r="BD205" s="537" t="str">
        <f t="shared" si="168"/>
        <v/>
      </c>
      <c r="BE205" s="536"/>
      <c r="BF205" s="141"/>
      <c r="BG205" s="211"/>
      <c r="BH205" s="211" t="str">
        <f t="shared" si="169"/>
        <v/>
      </c>
      <c r="BI205" s="537" t="str">
        <f t="shared" si="170"/>
        <v/>
      </c>
      <c r="BJ205" s="537" t="str">
        <f t="shared" si="171"/>
        <v/>
      </c>
      <c r="BK205" s="538" t="str">
        <f t="shared" si="172"/>
        <v/>
      </c>
      <c r="BL205" s="539"/>
      <c r="BM205" s="141"/>
      <c r="BN205" s="486"/>
      <c r="BO205" s="501" t="e">
        <f t="shared" si="173"/>
        <v>#VALUE!</v>
      </c>
      <c r="BP205" s="537" t="str">
        <f t="shared" si="174"/>
        <v/>
      </c>
      <c r="BQ205" s="537" t="str">
        <f t="shared" si="175"/>
        <v/>
      </c>
      <c r="BR205" s="537" t="str">
        <f t="shared" si="176"/>
        <v/>
      </c>
      <c r="BS205" s="536"/>
      <c r="BT205" s="141"/>
      <c r="BU205" s="211"/>
      <c r="BV205" s="211" t="str">
        <f t="shared" si="177"/>
        <v/>
      </c>
      <c r="BW205" s="537" t="str">
        <f t="shared" si="178"/>
        <v/>
      </c>
      <c r="BX205" s="537" t="str">
        <f t="shared" si="179"/>
        <v/>
      </c>
      <c r="BY205" s="538" t="str">
        <f t="shared" si="180"/>
        <v/>
      </c>
      <c r="BZ205" s="539"/>
      <c r="CA205" s="141"/>
      <c r="CB205" s="486"/>
      <c r="CC205" s="483" t="str">
        <f t="shared" si="181"/>
        <v/>
      </c>
      <c r="CD205" s="153" t="str">
        <f t="shared" si="182"/>
        <v/>
      </c>
      <c r="CE205" s="153" t="str">
        <f t="shared" si="183"/>
        <v/>
      </c>
      <c r="CF205" s="153" t="str">
        <f t="shared" si="184"/>
        <v/>
      </c>
    </row>
    <row r="206" spans="1:84" ht="29.45" customHeight="1" x14ac:dyDescent="0.25">
      <c r="A206" s="354" t="str">
        <f>'N-Bedarf AL'!A206</f>
        <v/>
      </c>
      <c r="B206" s="354" t="str">
        <f>IF('N-Bedarf AL'!B206="","",'N-Bedarf AL'!B206)</f>
        <v/>
      </c>
      <c r="C206" s="305" t="str">
        <f>IF('N-Bedarf AL'!D206="","",'N-Bedarf AL'!D206)</f>
        <v/>
      </c>
      <c r="D206" s="32" t="str">
        <f>IF('N-Bedarf AL'!C206="","",'N-Bedarf AL'!C206)</f>
        <v/>
      </c>
      <c r="E206" s="32" t="str">
        <f>IF('N-Bedarf AL'!T206="","",'N-Bedarf AL'!T206)</f>
        <v/>
      </c>
      <c r="F206" s="32" t="str">
        <f>IF('P-Bedarf AL'!V208="","",'P-Bedarf AL'!V208)</f>
        <v/>
      </c>
      <c r="G206" s="32" t="str">
        <f>IF('P-Bedarf AL'!AB208="","",'P-Bedarf AL'!AB208)</f>
        <v/>
      </c>
      <c r="H206" s="345" t="str">
        <f t="shared" si="185"/>
        <v/>
      </c>
      <c r="I206" s="345" t="str">
        <f t="shared" si="186"/>
        <v/>
      </c>
      <c r="J206" s="345" t="str">
        <f t="shared" si="187"/>
        <v/>
      </c>
      <c r="K206" s="321">
        <f t="shared" si="188"/>
        <v>0</v>
      </c>
      <c r="L206" s="321">
        <f t="shared" si="189"/>
        <v>0</v>
      </c>
      <c r="M206" s="321">
        <f t="shared" si="190"/>
        <v>0</v>
      </c>
      <c r="N206" s="321" t="str">
        <f t="shared" si="191"/>
        <v/>
      </c>
      <c r="O206" s="321" t="str">
        <f t="shared" si="192"/>
        <v/>
      </c>
      <c r="P206" s="321" t="str">
        <f t="shared" si="193"/>
        <v/>
      </c>
      <c r="Q206" s="490" t="str">
        <f t="shared" si="147"/>
        <v/>
      </c>
      <c r="R206" s="539"/>
      <c r="S206" s="141"/>
      <c r="T206" s="486"/>
      <c r="U206" s="501" t="str">
        <f t="shared" si="148"/>
        <v/>
      </c>
      <c r="V206" s="537" t="str">
        <f t="shared" si="149"/>
        <v/>
      </c>
      <c r="W206" s="537" t="str">
        <f t="shared" si="194"/>
        <v/>
      </c>
      <c r="X206" s="537" t="str">
        <f t="shared" si="150"/>
        <v/>
      </c>
      <c r="Y206" s="537" t="str">
        <f t="shared" si="151"/>
        <v/>
      </c>
      <c r="Z206" s="536"/>
      <c r="AA206" s="141"/>
      <c r="AB206" s="211"/>
      <c r="AC206" s="212" t="str">
        <f t="shared" si="152"/>
        <v/>
      </c>
      <c r="AD206" s="537" t="str">
        <f t="shared" si="153"/>
        <v/>
      </c>
      <c r="AE206" s="537" t="str">
        <f t="shared" si="154"/>
        <v/>
      </c>
      <c r="AF206" s="537" t="str">
        <f t="shared" si="155"/>
        <v/>
      </c>
      <c r="AG206" s="538" t="str">
        <f t="shared" si="156"/>
        <v/>
      </c>
      <c r="AH206" s="539"/>
      <c r="AI206" s="141"/>
      <c r="AJ206" s="486"/>
      <c r="AK206" s="507">
        <f t="shared" si="157"/>
        <v>0</v>
      </c>
      <c r="AL206" s="537" t="str">
        <f t="shared" si="158"/>
        <v/>
      </c>
      <c r="AM206" s="537" t="str">
        <f t="shared" si="159"/>
        <v/>
      </c>
      <c r="AN206" s="537" t="str">
        <f t="shared" si="160"/>
        <v/>
      </c>
      <c r="AO206" s="537" t="str">
        <f t="shared" si="161"/>
        <v/>
      </c>
      <c r="AP206" s="541" t="str">
        <f t="shared" si="195"/>
        <v/>
      </c>
      <c r="AQ206" s="536"/>
      <c r="AR206" s="141"/>
      <c r="AS206" s="211"/>
      <c r="AT206" s="211" t="str">
        <f t="shared" si="162"/>
        <v/>
      </c>
      <c r="AU206" s="537" t="str">
        <f t="shared" si="163"/>
        <v/>
      </c>
      <c r="AV206" s="537" t="str">
        <f t="shared" si="164"/>
        <v/>
      </c>
      <c r="AW206" s="538" t="str">
        <f t="shared" si="165"/>
        <v/>
      </c>
      <c r="AX206" s="539"/>
      <c r="AY206" s="141"/>
      <c r="AZ206" s="486"/>
      <c r="BA206" s="501" t="str">
        <f t="shared" si="166"/>
        <v/>
      </c>
      <c r="BB206" s="537" t="str">
        <f t="shared" si="167"/>
        <v/>
      </c>
      <c r="BC206" s="537"/>
      <c r="BD206" s="537" t="str">
        <f t="shared" si="168"/>
        <v/>
      </c>
      <c r="BE206" s="536"/>
      <c r="BF206" s="141"/>
      <c r="BG206" s="211"/>
      <c r="BH206" s="211" t="str">
        <f t="shared" si="169"/>
        <v/>
      </c>
      <c r="BI206" s="537" t="str">
        <f t="shared" si="170"/>
        <v/>
      </c>
      <c r="BJ206" s="537" t="str">
        <f t="shared" si="171"/>
        <v/>
      </c>
      <c r="BK206" s="538" t="str">
        <f t="shared" si="172"/>
        <v/>
      </c>
      <c r="BL206" s="539"/>
      <c r="BM206" s="141"/>
      <c r="BN206" s="486"/>
      <c r="BO206" s="501" t="e">
        <f t="shared" si="173"/>
        <v>#VALUE!</v>
      </c>
      <c r="BP206" s="537" t="str">
        <f t="shared" si="174"/>
        <v/>
      </c>
      <c r="BQ206" s="537" t="str">
        <f t="shared" si="175"/>
        <v/>
      </c>
      <c r="BR206" s="537" t="str">
        <f t="shared" si="176"/>
        <v/>
      </c>
      <c r="BS206" s="536"/>
      <c r="BT206" s="141"/>
      <c r="BU206" s="211"/>
      <c r="BV206" s="211" t="str">
        <f t="shared" si="177"/>
        <v/>
      </c>
      <c r="BW206" s="537" t="str">
        <f t="shared" si="178"/>
        <v/>
      </c>
      <c r="BX206" s="537" t="str">
        <f t="shared" si="179"/>
        <v/>
      </c>
      <c r="BY206" s="538" t="str">
        <f t="shared" si="180"/>
        <v/>
      </c>
      <c r="BZ206" s="539"/>
      <c r="CA206" s="141"/>
      <c r="CB206" s="486"/>
      <c r="CC206" s="483" t="str">
        <f t="shared" si="181"/>
        <v/>
      </c>
      <c r="CD206" s="153" t="str">
        <f t="shared" si="182"/>
        <v/>
      </c>
      <c r="CE206" s="153" t="str">
        <f t="shared" si="183"/>
        <v/>
      </c>
      <c r="CF206" s="153" t="str">
        <f t="shared" si="184"/>
        <v/>
      </c>
    </row>
    <row r="207" spans="1:84" ht="29.45" customHeight="1" x14ac:dyDescent="0.25">
      <c r="A207" s="354" t="str">
        <f>'N-Bedarf AL'!A207</f>
        <v/>
      </c>
      <c r="B207" s="354" t="str">
        <f>IF('N-Bedarf AL'!B207="","",'N-Bedarf AL'!B207)</f>
        <v/>
      </c>
      <c r="C207" s="305" t="str">
        <f>IF('N-Bedarf AL'!D207="","",'N-Bedarf AL'!D207)</f>
        <v/>
      </c>
      <c r="D207" s="32" t="str">
        <f>IF('N-Bedarf AL'!C207="","",'N-Bedarf AL'!C207)</f>
        <v/>
      </c>
      <c r="E207" s="32" t="str">
        <f>IF('N-Bedarf AL'!T207="","",'N-Bedarf AL'!T207)</f>
        <v/>
      </c>
      <c r="F207" s="32" t="str">
        <f>IF('P-Bedarf AL'!V209="","",'P-Bedarf AL'!V209)</f>
        <v/>
      </c>
      <c r="G207" s="32" t="str">
        <f>IF('P-Bedarf AL'!AB209="","",'P-Bedarf AL'!AB209)</f>
        <v/>
      </c>
      <c r="H207" s="345" t="str">
        <f t="shared" si="185"/>
        <v/>
      </c>
      <c r="I207" s="345" t="str">
        <f t="shared" si="186"/>
        <v/>
      </c>
      <c r="J207" s="345" t="str">
        <f t="shared" si="187"/>
        <v/>
      </c>
      <c r="K207" s="321">
        <f t="shared" si="188"/>
        <v>0</v>
      </c>
      <c r="L207" s="321">
        <f t="shared" si="189"/>
        <v>0</v>
      </c>
      <c r="M207" s="321">
        <f t="shared" si="190"/>
        <v>0</v>
      </c>
      <c r="N207" s="321" t="str">
        <f t="shared" si="191"/>
        <v/>
      </c>
      <c r="O207" s="321" t="str">
        <f t="shared" si="192"/>
        <v/>
      </c>
      <c r="P207" s="321" t="str">
        <f t="shared" si="193"/>
        <v/>
      </c>
      <c r="Q207" s="490" t="str">
        <f t="shared" si="147"/>
        <v/>
      </c>
      <c r="R207" s="539"/>
      <c r="S207" s="141"/>
      <c r="T207" s="486"/>
      <c r="U207" s="501" t="str">
        <f t="shared" si="148"/>
        <v/>
      </c>
      <c r="V207" s="537" t="str">
        <f t="shared" si="149"/>
        <v/>
      </c>
      <c r="W207" s="537" t="str">
        <f t="shared" si="194"/>
        <v/>
      </c>
      <c r="X207" s="537" t="str">
        <f t="shared" si="150"/>
        <v/>
      </c>
      <c r="Y207" s="537" t="str">
        <f t="shared" si="151"/>
        <v/>
      </c>
      <c r="Z207" s="536"/>
      <c r="AA207" s="141"/>
      <c r="AB207" s="211"/>
      <c r="AC207" s="212" t="str">
        <f t="shared" si="152"/>
        <v/>
      </c>
      <c r="AD207" s="537" t="str">
        <f t="shared" si="153"/>
        <v/>
      </c>
      <c r="AE207" s="537" t="str">
        <f t="shared" si="154"/>
        <v/>
      </c>
      <c r="AF207" s="537" t="str">
        <f t="shared" si="155"/>
        <v/>
      </c>
      <c r="AG207" s="538" t="str">
        <f t="shared" si="156"/>
        <v/>
      </c>
      <c r="AH207" s="539"/>
      <c r="AI207" s="141"/>
      <c r="AJ207" s="486"/>
      <c r="AK207" s="507">
        <f t="shared" si="157"/>
        <v>0</v>
      </c>
      <c r="AL207" s="537" t="str">
        <f t="shared" si="158"/>
        <v/>
      </c>
      <c r="AM207" s="537" t="str">
        <f t="shared" si="159"/>
        <v/>
      </c>
      <c r="AN207" s="537" t="str">
        <f t="shared" si="160"/>
        <v/>
      </c>
      <c r="AO207" s="537" t="str">
        <f t="shared" si="161"/>
        <v/>
      </c>
      <c r="AP207" s="541" t="str">
        <f t="shared" si="195"/>
        <v/>
      </c>
      <c r="AQ207" s="536"/>
      <c r="AR207" s="141"/>
      <c r="AS207" s="211"/>
      <c r="AT207" s="211" t="str">
        <f t="shared" si="162"/>
        <v/>
      </c>
      <c r="AU207" s="537" t="str">
        <f t="shared" si="163"/>
        <v/>
      </c>
      <c r="AV207" s="537" t="str">
        <f t="shared" si="164"/>
        <v/>
      </c>
      <c r="AW207" s="538" t="str">
        <f t="shared" si="165"/>
        <v/>
      </c>
      <c r="AX207" s="539"/>
      <c r="AY207" s="141"/>
      <c r="AZ207" s="486"/>
      <c r="BA207" s="501" t="str">
        <f t="shared" si="166"/>
        <v/>
      </c>
      <c r="BB207" s="537" t="str">
        <f t="shared" si="167"/>
        <v/>
      </c>
      <c r="BC207" s="537"/>
      <c r="BD207" s="537" t="str">
        <f t="shared" si="168"/>
        <v/>
      </c>
      <c r="BE207" s="536"/>
      <c r="BF207" s="141"/>
      <c r="BG207" s="211"/>
      <c r="BH207" s="211" t="str">
        <f t="shared" si="169"/>
        <v/>
      </c>
      <c r="BI207" s="537" t="str">
        <f t="shared" si="170"/>
        <v/>
      </c>
      <c r="BJ207" s="537" t="str">
        <f t="shared" si="171"/>
        <v/>
      </c>
      <c r="BK207" s="538" t="str">
        <f t="shared" si="172"/>
        <v/>
      </c>
      <c r="BL207" s="539"/>
      <c r="BM207" s="141"/>
      <c r="BN207" s="486"/>
      <c r="BO207" s="501" t="e">
        <f t="shared" si="173"/>
        <v>#VALUE!</v>
      </c>
      <c r="BP207" s="537" t="str">
        <f t="shared" si="174"/>
        <v/>
      </c>
      <c r="BQ207" s="537" t="str">
        <f t="shared" si="175"/>
        <v/>
      </c>
      <c r="BR207" s="537" t="str">
        <f t="shared" si="176"/>
        <v/>
      </c>
      <c r="BS207" s="536"/>
      <c r="BT207" s="141"/>
      <c r="BU207" s="211"/>
      <c r="BV207" s="211" t="str">
        <f t="shared" si="177"/>
        <v/>
      </c>
      <c r="BW207" s="537" t="str">
        <f t="shared" si="178"/>
        <v/>
      </c>
      <c r="BX207" s="537" t="str">
        <f t="shared" si="179"/>
        <v/>
      </c>
      <c r="BY207" s="538" t="str">
        <f t="shared" si="180"/>
        <v/>
      </c>
      <c r="BZ207" s="539"/>
      <c r="CA207" s="141"/>
      <c r="CB207" s="486"/>
      <c r="CC207" s="483" t="str">
        <f t="shared" si="181"/>
        <v/>
      </c>
      <c r="CD207" s="153" t="str">
        <f t="shared" si="182"/>
        <v/>
      </c>
      <c r="CE207" s="153" t="str">
        <f t="shared" si="183"/>
        <v/>
      </c>
      <c r="CF207" s="153" t="str">
        <f t="shared" si="184"/>
        <v/>
      </c>
    </row>
    <row r="208" spans="1:84" ht="29.45" customHeight="1" x14ac:dyDescent="0.25">
      <c r="A208" s="354" t="str">
        <f>'N-Bedarf AL'!A208</f>
        <v/>
      </c>
      <c r="B208" s="354" t="str">
        <f>IF('N-Bedarf AL'!B208="","",'N-Bedarf AL'!B208)</f>
        <v/>
      </c>
      <c r="C208" s="305" t="str">
        <f>IF('N-Bedarf AL'!D208="","",'N-Bedarf AL'!D208)</f>
        <v/>
      </c>
      <c r="D208" s="32" t="str">
        <f>IF('N-Bedarf AL'!C208="","",'N-Bedarf AL'!C208)</f>
        <v/>
      </c>
      <c r="E208" s="32" t="str">
        <f>IF('N-Bedarf AL'!T208="","",'N-Bedarf AL'!T208)</f>
        <v/>
      </c>
      <c r="F208" s="32" t="str">
        <f>IF('P-Bedarf AL'!V210="","",'P-Bedarf AL'!V210)</f>
        <v/>
      </c>
      <c r="G208" s="32" t="str">
        <f>IF('P-Bedarf AL'!AB210="","",'P-Bedarf AL'!AB210)</f>
        <v/>
      </c>
      <c r="H208" s="345" t="str">
        <f t="shared" si="185"/>
        <v/>
      </c>
      <c r="I208" s="345" t="str">
        <f t="shared" si="186"/>
        <v/>
      </c>
      <c r="J208" s="345" t="str">
        <f t="shared" si="187"/>
        <v/>
      </c>
      <c r="K208" s="321">
        <f t="shared" si="188"/>
        <v>0</v>
      </c>
      <c r="L208" s="321">
        <f t="shared" si="189"/>
        <v>0</v>
      </c>
      <c r="M208" s="321">
        <f t="shared" si="190"/>
        <v>0</v>
      </c>
      <c r="N208" s="321" t="str">
        <f t="shared" si="191"/>
        <v/>
      </c>
      <c r="O208" s="321" t="str">
        <f t="shared" si="192"/>
        <v/>
      </c>
      <c r="P208" s="321" t="str">
        <f t="shared" si="193"/>
        <v/>
      </c>
      <c r="Q208" s="490" t="str">
        <f t="shared" si="147"/>
        <v/>
      </c>
      <c r="R208" s="539"/>
      <c r="S208" s="141"/>
      <c r="T208" s="486"/>
      <c r="U208" s="501" t="str">
        <f t="shared" si="148"/>
        <v/>
      </c>
      <c r="V208" s="537" t="str">
        <f t="shared" si="149"/>
        <v/>
      </c>
      <c r="W208" s="537" t="str">
        <f t="shared" si="194"/>
        <v/>
      </c>
      <c r="X208" s="537" t="str">
        <f t="shared" si="150"/>
        <v/>
      </c>
      <c r="Y208" s="537" t="str">
        <f t="shared" si="151"/>
        <v/>
      </c>
      <c r="Z208" s="536"/>
      <c r="AA208" s="141"/>
      <c r="AB208" s="211"/>
      <c r="AC208" s="212" t="str">
        <f t="shared" si="152"/>
        <v/>
      </c>
      <c r="AD208" s="537" t="str">
        <f t="shared" si="153"/>
        <v/>
      </c>
      <c r="AE208" s="537" t="str">
        <f t="shared" si="154"/>
        <v/>
      </c>
      <c r="AF208" s="537" t="str">
        <f t="shared" si="155"/>
        <v/>
      </c>
      <c r="AG208" s="538" t="str">
        <f t="shared" si="156"/>
        <v/>
      </c>
      <c r="AH208" s="539"/>
      <c r="AI208" s="141"/>
      <c r="AJ208" s="486"/>
      <c r="AK208" s="507">
        <f t="shared" si="157"/>
        <v>0</v>
      </c>
      <c r="AL208" s="537" t="str">
        <f t="shared" si="158"/>
        <v/>
      </c>
      <c r="AM208" s="537" t="str">
        <f t="shared" si="159"/>
        <v/>
      </c>
      <c r="AN208" s="537" t="str">
        <f t="shared" si="160"/>
        <v/>
      </c>
      <c r="AO208" s="537" t="str">
        <f t="shared" si="161"/>
        <v/>
      </c>
      <c r="AP208" s="541" t="str">
        <f t="shared" si="195"/>
        <v/>
      </c>
      <c r="AQ208" s="536"/>
      <c r="AR208" s="141"/>
      <c r="AS208" s="211"/>
      <c r="AT208" s="211" t="str">
        <f t="shared" si="162"/>
        <v/>
      </c>
      <c r="AU208" s="537" t="str">
        <f t="shared" si="163"/>
        <v/>
      </c>
      <c r="AV208" s="537" t="str">
        <f t="shared" si="164"/>
        <v/>
      </c>
      <c r="AW208" s="538" t="str">
        <f t="shared" si="165"/>
        <v/>
      </c>
      <c r="AX208" s="539"/>
      <c r="AY208" s="141"/>
      <c r="AZ208" s="486"/>
      <c r="BA208" s="501" t="str">
        <f t="shared" si="166"/>
        <v/>
      </c>
      <c r="BB208" s="537" t="str">
        <f t="shared" si="167"/>
        <v/>
      </c>
      <c r="BC208" s="537"/>
      <c r="BD208" s="537" t="str">
        <f t="shared" si="168"/>
        <v/>
      </c>
      <c r="BE208" s="536"/>
      <c r="BF208" s="141"/>
      <c r="BG208" s="211"/>
      <c r="BH208" s="211" t="str">
        <f t="shared" si="169"/>
        <v/>
      </c>
      <c r="BI208" s="537" t="str">
        <f t="shared" si="170"/>
        <v/>
      </c>
      <c r="BJ208" s="537" t="str">
        <f t="shared" si="171"/>
        <v/>
      </c>
      <c r="BK208" s="538" t="str">
        <f t="shared" si="172"/>
        <v/>
      </c>
      <c r="BL208" s="539"/>
      <c r="BM208" s="141"/>
      <c r="BN208" s="486"/>
      <c r="BO208" s="501" t="e">
        <f t="shared" si="173"/>
        <v>#VALUE!</v>
      </c>
      <c r="BP208" s="537" t="str">
        <f t="shared" si="174"/>
        <v/>
      </c>
      <c r="BQ208" s="537" t="str">
        <f t="shared" si="175"/>
        <v/>
      </c>
      <c r="BR208" s="537" t="str">
        <f t="shared" si="176"/>
        <v/>
      </c>
      <c r="BS208" s="536"/>
      <c r="BT208" s="141"/>
      <c r="BU208" s="211"/>
      <c r="BV208" s="211" t="str">
        <f t="shared" si="177"/>
        <v/>
      </c>
      <c r="BW208" s="537" t="str">
        <f t="shared" si="178"/>
        <v/>
      </c>
      <c r="BX208" s="537" t="str">
        <f t="shared" si="179"/>
        <v/>
      </c>
      <c r="BY208" s="538" t="str">
        <f t="shared" si="180"/>
        <v/>
      </c>
      <c r="BZ208" s="539"/>
      <c r="CA208" s="141"/>
      <c r="CB208" s="486"/>
      <c r="CC208" s="483" t="str">
        <f t="shared" si="181"/>
        <v/>
      </c>
      <c r="CD208" s="153" t="str">
        <f t="shared" si="182"/>
        <v/>
      </c>
      <c r="CE208" s="153" t="str">
        <f t="shared" si="183"/>
        <v/>
      </c>
      <c r="CF208" s="153" t="str">
        <f t="shared" si="184"/>
        <v/>
      </c>
    </row>
    <row r="209" spans="1:84" ht="29.45" customHeight="1" x14ac:dyDescent="0.25">
      <c r="A209" s="354" t="str">
        <f>'N-Bedarf AL'!A209</f>
        <v/>
      </c>
      <c r="B209" s="354" t="str">
        <f>IF('N-Bedarf AL'!B209="","",'N-Bedarf AL'!B209)</f>
        <v/>
      </c>
      <c r="C209" s="305" t="str">
        <f>IF('N-Bedarf AL'!D209="","",'N-Bedarf AL'!D209)</f>
        <v/>
      </c>
      <c r="D209" s="32" t="str">
        <f>IF('N-Bedarf AL'!C209="","",'N-Bedarf AL'!C209)</f>
        <v/>
      </c>
      <c r="E209" s="32" t="str">
        <f>IF('N-Bedarf AL'!T209="","",'N-Bedarf AL'!T209)</f>
        <v/>
      </c>
      <c r="F209" s="32" t="str">
        <f>IF('P-Bedarf AL'!V211="","",'P-Bedarf AL'!V211)</f>
        <v/>
      </c>
      <c r="G209" s="32" t="str">
        <f>IF('P-Bedarf AL'!AB211="","",'P-Bedarf AL'!AB211)</f>
        <v/>
      </c>
      <c r="H209" s="345" t="str">
        <f t="shared" si="185"/>
        <v/>
      </c>
      <c r="I209" s="345" t="str">
        <f t="shared" si="186"/>
        <v/>
      </c>
      <c r="J209" s="345" t="str">
        <f t="shared" si="187"/>
        <v/>
      </c>
      <c r="K209" s="321">
        <f t="shared" si="188"/>
        <v>0</v>
      </c>
      <c r="L209" s="321">
        <f t="shared" si="189"/>
        <v>0</v>
      </c>
      <c r="M209" s="321">
        <f t="shared" si="190"/>
        <v>0</v>
      </c>
      <c r="N209" s="321" t="str">
        <f t="shared" si="191"/>
        <v/>
      </c>
      <c r="O209" s="321" t="str">
        <f t="shared" si="192"/>
        <v/>
      </c>
      <c r="P209" s="321" t="str">
        <f t="shared" si="193"/>
        <v/>
      </c>
      <c r="Q209" s="490" t="str">
        <f t="shared" si="147"/>
        <v/>
      </c>
      <c r="R209" s="539"/>
      <c r="S209" s="141"/>
      <c r="T209" s="486"/>
      <c r="U209" s="501" t="str">
        <f t="shared" si="148"/>
        <v/>
      </c>
      <c r="V209" s="537" t="str">
        <f t="shared" si="149"/>
        <v/>
      </c>
      <c r="W209" s="537" t="str">
        <f t="shared" si="194"/>
        <v/>
      </c>
      <c r="X209" s="537" t="str">
        <f t="shared" si="150"/>
        <v/>
      </c>
      <c r="Y209" s="537" t="str">
        <f t="shared" si="151"/>
        <v/>
      </c>
      <c r="Z209" s="536"/>
      <c r="AA209" s="141"/>
      <c r="AB209" s="211"/>
      <c r="AC209" s="212" t="str">
        <f t="shared" si="152"/>
        <v/>
      </c>
      <c r="AD209" s="537" t="str">
        <f t="shared" si="153"/>
        <v/>
      </c>
      <c r="AE209" s="537" t="str">
        <f t="shared" si="154"/>
        <v/>
      </c>
      <c r="AF209" s="537" t="str">
        <f t="shared" si="155"/>
        <v/>
      </c>
      <c r="AG209" s="538" t="str">
        <f t="shared" si="156"/>
        <v/>
      </c>
      <c r="AH209" s="539"/>
      <c r="AI209" s="141"/>
      <c r="AJ209" s="486"/>
      <c r="AK209" s="507">
        <f t="shared" si="157"/>
        <v>0</v>
      </c>
      <c r="AL209" s="537" t="str">
        <f t="shared" si="158"/>
        <v/>
      </c>
      <c r="AM209" s="537" t="str">
        <f t="shared" si="159"/>
        <v/>
      </c>
      <c r="AN209" s="537" t="str">
        <f t="shared" si="160"/>
        <v/>
      </c>
      <c r="AO209" s="537" t="str">
        <f t="shared" si="161"/>
        <v/>
      </c>
      <c r="AP209" s="541" t="str">
        <f t="shared" si="195"/>
        <v/>
      </c>
      <c r="AQ209" s="536"/>
      <c r="AR209" s="141"/>
      <c r="AS209" s="211"/>
      <c r="AT209" s="211" t="str">
        <f t="shared" si="162"/>
        <v/>
      </c>
      <c r="AU209" s="537" t="str">
        <f t="shared" si="163"/>
        <v/>
      </c>
      <c r="AV209" s="537" t="str">
        <f t="shared" si="164"/>
        <v/>
      </c>
      <c r="AW209" s="538" t="str">
        <f t="shared" si="165"/>
        <v/>
      </c>
      <c r="AX209" s="539"/>
      <c r="AY209" s="141"/>
      <c r="AZ209" s="486"/>
      <c r="BA209" s="501" t="str">
        <f t="shared" si="166"/>
        <v/>
      </c>
      <c r="BB209" s="537" t="str">
        <f t="shared" si="167"/>
        <v/>
      </c>
      <c r="BC209" s="537"/>
      <c r="BD209" s="537" t="str">
        <f t="shared" si="168"/>
        <v/>
      </c>
      <c r="BE209" s="536"/>
      <c r="BF209" s="141"/>
      <c r="BG209" s="211"/>
      <c r="BH209" s="211" t="str">
        <f t="shared" si="169"/>
        <v/>
      </c>
      <c r="BI209" s="537" t="str">
        <f t="shared" si="170"/>
        <v/>
      </c>
      <c r="BJ209" s="537" t="str">
        <f t="shared" si="171"/>
        <v/>
      </c>
      <c r="BK209" s="538" t="str">
        <f t="shared" si="172"/>
        <v/>
      </c>
      <c r="BL209" s="539"/>
      <c r="BM209" s="141"/>
      <c r="BN209" s="486"/>
      <c r="BO209" s="501" t="e">
        <f t="shared" si="173"/>
        <v>#VALUE!</v>
      </c>
      <c r="BP209" s="537" t="str">
        <f t="shared" si="174"/>
        <v/>
      </c>
      <c r="BQ209" s="537" t="str">
        <f t="shared" si="175"/>
        <v/>
      </c>
      <c r="BR209" s="537" t="str">
        <f t="shared" si="176"/>
        <v/>
      </c>
      <c r="BS209" s="536"/>
      <c r="BT209" s="141"/>
      <c r="BU209" s="211"/>
      <c r="BV209" s="211" t="str">
        <f t="shared" si="177"/>
        <v/>
      </c>
      <c r="BW209" s="537" t="str">
        <f t="shared" si="178"/>
        <v/>
      </c>
      <c r="BX209" s="537" t="str">
        <f t="shared" si="179"/>
        <v/>
      </c>
      <c r="BY209" s="538" t="str">
        <f t="shared" si="180"/>
        <v/>
      </c>
      <c r="BZ209" s="539"/>
      <c r="CA209" s="141"/>
      <c r="CB209" s="486"/>
      <c r="CC209" s="483" t="str">
        <f t="shared" si="181"/>
        <v/>
      </c>
      <c r="CD209" s="153" t="str">
        <f t="shared" si="182"/>
        <v/>
      </c>
      <c r="CE209" s="153" t="str">
        <f t="shared" si="183"/>
        <v/>
      </c>
      <c r="CF209" s="153" t="str">
        <f t="shared" si="184"/>
        <v/>
      </c>
    </row>
    <row r="210" spans="1:84" ht="29.45" customHeight="1" x14ac:dyDescent="0.25">
      <c r="A210" s="354" t="str">
        <f>'N-Bedarf AL'!A210</f>
        <v/>
      </c>
      <c r="B210" s="354" t="str">
        <f>IF('N-Bedarf AL'!B210="","",'N-Bedarf AL'!B210)</f>
        <v/>
      </c>
      <c r="C210" s="305" t="str">
        <f>IF('N-Bedarf AL'!D210="","",'N-Bedarf AL'!D210)</f>
        <v/>
      </c>
      <c r="D210" s="32" t="str">
        <f>IF('N-Bedarf AL'!C210="","",'N-Bedarf AL'!C210)</f>
        <v/>
      </c>
      <c r="E210" s="32" t="str">
        <f>IF('N-Bedarf AL'!T210="","",'N-Bedarf AL'!T210)</f>
        <v/>
      </c>
      <c r="F210" s="32" t="str">
        <f>IF('P-Bedarf AL'!V212="","",'P-Bedarf AL'!V212)</f>
        <v/>
      </c>
      <c r="G210" s="32" t="str">
        <f>IF('P-Bedarf AL'!AB212="","",'P-Bedarf AL'!AB212)</f>
        <v/>
      </c>
      <c r="H210" s="345" t="str">
        <f t="shared" si="185"/>
        <v/>
      </c>
      <c r="I210" s="345" t="str">
        <f t="shared" si="186"/>
        <v/>
      </c>
      <c r="J210" s="345" t="str">
        <f t="shared" si="187"/>
        <v/>
      </c>
      <c r="K210" s="321">
        <f t="shared" si="188"/>
        <v>0</v>
      </c>
      <c r="L210" s="321">
        <f t="shared" si="189"/>
        <v>0</v>
      </c>
      <c r="M210" s="321">
        <f t="shared" si="190"/>
        <v>0</v>
      </c>
      <c r="N210" s="321" t="str">
        <f t="shared" si="191"/>
        <v/>
      </c>
      <c r="O210" s="321" t="str">
        <f t="shared" si="192"/>
        <v/>
      </c>
      <c r="P210" s="321" t="str">
        <f t="shared" si="193"/>
        <v/>
      </c>
      <c r="Q210" s="490" t="str">
        <f t="shared" si="147"/>
        <v/>
      </c>
      <c r="R210" s="539"/>
      <c r="S210" s="141"/>
      <c r="T210" s="486"/>
      <c r="U210" s="501" t="str">
        <f t="shared" si="148"/>
        <v/>
      </c>
      <c r="V210" s="537" t="str">
        <f t="shared" si="149"/>
        <v/>
      </c>
      <c r="W210" s="537" t="str">
        <f t="shared" si="194"/>
        <v/>
      </c>
      <c r="X210" s="537" t="str">
        <f t="shared" si="150"/>
        <v/>
      </c>
      <c r="Y210" s="537" t="str">
        <f t="shared" si="151"/>
        <v/>
      </c>
      <c r="Z210" s="536"/>
      <c r="AA210" s="141"/>
      <c r="AB210" s="211"/>
      <c r="AC210" s="212" t="str">
        <f t="shared" si="152"/>
        <v/>
      </c>
      <c r="AD210" s="537" t="str">
        <f t="shared" si="153"/>
        <v/>
      </c>
      <c r="AE210" s="537" t="str">
        <f t="shared" si="154"/>
        <v/>
      </c>
      <c r="AF210" s="537" t="str">
        <f t="shared" si="155"/>
        <v/>
      </c>
      <c r="AG210" s="538" t="str">
        <f t="shared" si="156"/>
        <v/>
      </c>
      <c r="AH210" s="539"/>
      <c r="AI210" s="141"/>
      <c r="AJ210" s="486"/>
      <c r="AK210" s="507">
        <f t="shared" si="157"/>
        <v>0</v>
      </c>
      <c r="AL210" s="537" t="str">
        <f t="shared" si="158"/>
        <v/>
      </c>
      <c r="AM210" s="537" t="str">
        <f t="shared" si="159"/>
        <v/>
      </c>
      <c r="AN210" s="537" t="str">
        <f t="shared" si="160"/>
        <v/>
      </c>
      <c r="AO210" s="537" t="str">
        <f t="shared" si="161"/>
        <v/>
      </c>
      <c r="AP210" s="541" t="str">
        <f t="shared" si="195"/>
        <v/>
      </c>
      <c r="AQ210" s="536"/>
      <c r="AR210" s="141"/>
      <c r="AS210" s="211"/>
      <c r="AT210" s="211" t="str">
        <f t="shared" si="162"/>
        <v/>
      </c>
      <c r="AU210" s="537" t="str">
        <f t="shared" si="163"/>
        <v/>
      </c>
      <c r="AV210" s="537" t="str">
        <f t="shared" si="164"/>
        <v/>
      </c>
      <c r="AW210" s="538" t="str">
        <f t="shared" si="165"/>
        <v/>
      </c>
      <c r="AX210" s="539"/>
      <c r="AY210" s="141"/>
      <c r="AZ210" s="486"/>
      <c r="BA210" s="501" t="str">
        <f t="shared" si="166"/>
        <v/>
      </c>
      <c r="BB210" s="537" t="str">
        <f t="shared" si="167"/>
        <v/>
      </c>
      <c r="BC210" s="537"/>
      <c r="BD210" s="537" t="str">
        <f t="shared" si="168"/>
        <v/>
      </c>
      <c r="BE210" s="536"/>
      <c r="BF210" s="141"/>
      <c r="BG210" s="211"/>
      <c r="BH210" s="211" t="str">
        <f t="shared" si="169"/>
        <v/>
      </c>
      <c r="BI210" s="537" t="str">
        <f t="shared" si="170"/>
        <v/>
      </c>
      <c r="BJ210" s="537" t="str">
        <f t="shared" si="171"/>
        <v/>
      </c>
      <c r="BK210" s="538" t="str">
        <f t="shared" si="172"/>
        <v/>
      </c>
      <c r="BL210" s="539"/>
      <c r="BM210" s="141"/>
      <c r="BN210" s="486"/>
      <c r="BO210" s="501" t="e">
        <f t="shared" si="173"/>
        <v>#VALUE!</v>
      </c>
      <c r="BP210" s="537" t="str">
        <f t="shared" si="174"/>
        <v/>
      </c>
      <c r="BQ210" s="537" t="str">
        <f t="shared" si="175"/>
        <v/>
      </c>
      <c r="BR210" s="537" t="str">
        <f t="shared" si="176"/>
        <v/>
      </c>
      <c r="BS210" s="536"/>
      <c r="BT210" s="141"/>
      <c r="BU210" s="211"/>
      <c r="BV210" s="211" t="str">
        <f t="shared" si="177"/>
        <v/>
      </c>
      <c r="BW210" s="537" t="str">
        <f t="shared" si="178"/>
        <v/>
      </c>
      <c r="BX210" s="537" t="str">
        <f t="shared" si="179"/>
        <v/>
      </c>
      <c r="BY210" s="538" t="str">
        <f t="shared" si="180"/>
        <v/>
      </c>
      <c r="BZ210" s="539"/>
      <c r="CA210" s="141"/>
      <c r="CB210" s="486"/>
      <c r="CC210" s="483" t="str">
        <f t="shared" si="181"/>
        <v/>
      </c>
      <c r="CD210" s="153" t="str">
        <f t="shared" si="182"/>
        <v/>
      </c>
      <c r="CE210" s="153" t="str">
        <f t="shared" si="183"/>
        <v/>
      </c>
      <c r="CF210" s="153" t="str">
        <f t="shared" si="184"/>
        <v/>
      </c>
    </row>
    <row r="211" spans="1:84" ht="29.45" customHeight="1" x14ac:dyDescent="0.25">
      <c r="A211" s="354" t="str">
        <f>'N-Bedarf AL'!A211</f>
        <v/>
      </c>
      <c r="B211" s="354" t="str">
        <f>IF('N-Bedarf AL'!B211="","",'N-Bedarf AL'!B211)</f>
        <v/>
      </c>
      <c r="C211" s="305" t="str">
        <f>IF('N-Bedarf AL'!D211="","",'N-Bedarf AL'!D211)</f>
        <v/>
      </c>
      <c r="D211" s="32" t="str">
        <f>IF('N-Bedarf AL'!C211="","",'N-Bedarf AL'!C211)</f>
        <v/>
      </c>
      <c r="E211" s="32" t="str">
        <f>IF('N-Bedarf AL'!T211="","",'N-Bedarf AL'!T211)</f>
        <v/>
      </c>
      <c r="F211" s="32" t="str">
        <f>IF('P-Bedarf AL'!V213="","",'P-Bedarf AL'!V213)</f>
        <v/>
      </c>
      <c r="G211" s="32" t="str">
        <f>IF('P-Bedarf AL'!AB213="","",'P-Bedarf AL'!AB213)</f>
        <v/>
      </c>
      <c r="H211" s="345" t="str">
        <f t="shared" si="185"/>
        <v/>
      </c>
      <c r="I211" s="345" t="str">
        <f t="shared" si="186"/>
        <v/>
      </c>
      <c r="J211" s="345" t="str">
        <f t="shared" si="187"/>
        <v/>
      </c>
      <c r="K211" s="321">
        <f t="shared" si="188"/>
        <v>0</v>
      </c>
      <c r="L211" s="321">
        <f t="shared" si="189"/>
        <v>0</v>
      </c>
      <c r="M211" s="321">
        <f t="shared" si="190"/>
        <v>0</v>
      </c>
      <c r="N211" s="321" t="str">
        <f t="shared" si="191"/>
        <v/>
      </c>
      <c r="O211" s="321" t="str">
        <f t="shared" si="192"/>
        <v/>
      </c>
      <c r="P211" s="321" t="str">
        <f t="shared" si="193"/>
        <v/>
      </c>
      <c r="Q211" s="490" t="str">
        <f t="shared" si="147"/>
        <v/>
      </c>
      <c r="R211" s="539"/>
      <c r="S211" s="141"/>
      <c r="T211" s="486"/>
      <c r="U211" s="501" t="str">
        <f t="shared" si="148"/>
        <v/>
      </c>
      <c r="V211" s="537" t="str">
        <f t="shared" si="149"/>
        <v/>
      </c>
      <c r="W211" s="537" t="str">
        <f t="shared" si="194"/>
        <v/>
      </c>
      <c r="X211" s="537" t="str">
        <f t="shared" si="150"/>
        <v/>
      </c>
      <c r="Y211" s="537" t="str">
        <f t="shared" si="151"/>
        <v/>
      </c>
      <c r="Z211" s="536"/>
      <c r="AA211" s="141"/>
      <c r="AB211" s="211"/>
      <c r="AC211" s="212" t="str">
        <f t="shared" si="152"/>
        <v/>
      </c>
      <c r="AD211" s="537" t="str">
        <f t="shared" si="153"/>
        <v/>
      </c>
      <c r="AE211" s="537" t="str">
        <f t="shared" si="154"/>
        <v/>
      </c>
      <c r="AF211" s="537" t="str">
        <f t="shared" si="155"/>
        <v/>
      </c>
      <c r="AG211" s="538" t="str">
        <f t="shared" si="156"/>
        <v/>
      </c>
      <c r="AH211" s="539"/>
      <c r="AI211" s="141"/>
      <c r="AJ211" s="486"/>
      <c r="AK211" s="507">
        <f t="shared" si="157"/>
        <v>0</v>
      </c>
      <c r="AL211" s="537" t="str">
        <f t="shared" si="158"/>
        <v/>
      </c>
      <c r="AM211" s="537" t="str">
        <f t="shared" si="159"/>
        <v/>
      </c>
      <c r="AN211" s="537" t="str">
        <f t="shared" si="160"/>
        <v/>
      </c>
      <c r="AO211" s="537" t="str">
        <f t="shared" si="161"/>
        <v/>
      </c>
      <c r="AP211" s="541" t="str">
        <f t="shared" si="195"/>
        <v/>
      </c>
      <c r="AQ211" s="536"/>
      <c r="AR211" s="141"/>
      <c r="AS211" s="211"/>
      <c r="AT211" s="211" t="str">
        <f t="shared" si="162"/>
        <v/>
      </c>
      <c r="AU211" s="537" t="str">
        <f t="shared" si="163"/>
        <v/>
      </c>
      <c r="AV211" s="537" t="str">
        <f t="shared" si="164"/>
        <v/>
      </c>
      <c r="AW211" s="538" t="str">
        <f t="shared" si="165"/>
        <v/>
      </c>
      <c r="AX211" s="539"/>
      <c r="AY211" s="141"/>
      <c r="AZ211" s="486"/>
      <c r="BA211" s="501" t="str">
        <f t="shared" si="166"/>
        <v/>
      </c>
      <c r="BB211" s="537" t="str">
        <f t="shared" si="167"/>
        <v/>
      </c>
      <c r="BC211" s="537"/>
      <c r="BD211" s="537" t="str">
        <f t="shared" si="168"/>
        <v/>
      </c>
      <c r="BE211" s="536"/>
      <c r="BF211" s="141"/>
      <c r="BG211" s="211"/>
      <c r="BH211" s="211" t="str">
        <f t="shared" si="169"/>
        <v/>
      </c>
      <c r="BI211" s="537" t="str">
        <f t="shared" si="170"/>
        <v/>
      </c>
      <c r="BJ211" s="537" t="str">
        <f t="shared" si="171"/>
        <v/>
      </c>
      <c r="BK211" s="538" t="str">
        <f t="shared" si="172"/>
        <v/>
      </c>
      <c r="BL211" s="539"/>
      <c r="BM211" s="141"/>
      <c r="BN211" s="486"/>
      <c r="BO211" s="501" t="e">
        <f t="shared" si="173"/>
        <v>#VALUE!</v>
      </c>
      <c r="BP211" s="537" t="str">
        <f t="shared" si="174"/>
        <v/>
      </c>
      <c r="BQ211" s="537" t="str">
        <f t="shared" si="175"/>
        <v/>
      </c>
      <c r="BR211" s="537" t="str">
        <f t="shared" si="176"/>
        <v/>
      </c>
      <c r="BS211" s="536"/>
      <c r="BT211" s="141"/>
      <c r="BU211" s="211"/>
      <c r="BV211" s="211" t="str">
        <f t="shared" si="177"/>
        <v/>
      </c>
      <c r="BW211" s="537" t="str">
        <f t="shared" si="178"/>
        <v/>
      </c>
      <c r="BX211" s="537" t="str">
        <f t="shared" si="179"/>
        <v/>
      </c>
      <c r="BY211" s="538" t="str">
        <f t="shared" si="180"/>
        <v/>
      </c>
      <c r="BZ211" s="539"/>
      <c r="CA211" s="141"/>
      <c r="CB211" s="486"/>
      <c r="CC211" s="483" t="str">
        <f t="shared" si="181"/>
        <v/>
      </c>
      <c r="CD211" s="153" t="str">
        <f t="shared" si="182"/>
        <v/>
      </c>
      <c r="CE211" s="153" t="str">
        <f t="shared" si="183"/>
        <v/>
      </c>
      <c r="CF211" s="153" t="str">
        <f t="shared" si="184"/>
        <v/>
      </c>
    </row>
    <row r="212" spans="1:84" ht="29.45" customHeight="1" x14ac:dyDescent="0.25">
      <c r="A212" s="354" t="str">
        <f>'N-Bedarf AL'!A212</f>
        <v/>
      </c>
      <c r="B212" s="354" t="str">
        <f>IF('N-Bedarf AL'!B212="","",'N-Bedarf AL'!B212)</f>
        <v/>
      </c>
      <c r="C212" s="305" t="str">
        <f>IF('N-Bedarf AL'!D212="","",'N-Bedarf AL'!D212)</f>
        <v/>
      </c>
      <c r="D212" s="32" t="str">
        <f>IF('N-Bedarf AL'!C212="","",'N-Bedarf AL'!C212)</f>
        <v/>
      </c>
      <c r="E212" s="32" t="str">
        <f>IF('N-Bedarf AL'!T212="","",'N-Bedarf AL'!T212)</f>
        <v/>
      </c>
      <c r="F212" s="32" t="str">
        <f>IF('P-Bedarf AL'!V214="","",'P-Bedarf AL'!V214)</f>
        <v/>
      </c>
      <c r="G212" s="32" t="str">
        <f>IF('P-Bedarf AL'!AB214="","",'P-Bedarf AL'!AB214)</f>
        <v/>
      </c>
      <c r="H212" s="345" t="str">
        <f t="shared" si="185"/>
        <v/>
      </c>
      <c r="I212" s="345" t="str">
        <f t="shared" si="186"/>
        <v/>
      </c>
      <c r="J212" s="345" t="str">
        <f t="shared" si="187"/>
        <v/>
      </c>
      <c r="K212" s="321">
        <f t="shared" si="188"/>
        <v>0</v>
      </c>
      <c r="L212" s="321">
        <f t="shared" si="189"/>
        <v>0</v>
      </c>
      <c r="M212" s="321">
        <f t="shared" si="190"/>
        <v>0</v>
      </c>
      <c r="N212" s="321" t="str">
        <f t="shared" si="191"/>
        <v/>
      </c>
      <c r="O212" s="321" t="str">
        <f t="shared" si="192"/>
        <v/>
      </c>
      <c r="P212" s="321" t="str">
        <f t="shared" si="193"/>
        <v/>
      </c>
      <c r="Q212" s="490" t="str">
        <f t="shared" si="147"/>
        <v/>
      </c>
      <c r="R212" s="539"/>
      <c r="S212" s="141"/>
      <c r="T212" s="486"/>
      <c r="U212" s="501" t="str">
        <f t="shared" si="148"/>
        <v/>
      </c>
      <c r="V212" s="537" t="str">
        <f t="shared" si="149"/>
        <v/>
      </c>
      <c r="W212" s="537" t="str">
        <f t="shared" si="194"/>
        <v/>
      </c>
      <c r="X212" s="537" t="str">
        <f t="shared" si="150"/>
        <v/>
      </c>
      <c r="Y212" s="537" t="str">
        <f t="shared" si="151"/>
        <v/>
      </c>
      <c r="Z212" s="536"/>
      <c r="AA212" s="141"/>
      <c r="AB212" s="211"/>
      <c r="AC212" s="212" t="str">
        <f t="shared" si="152"/>
        <v/>
      </c>
      <c r="AD212" s="537" t="str">
        <f t="shared" si="153"/>
        <v/>
      </c>
      <c r="AE212" s="537" t="str">
        <f t="shared" si="154"/>
        <v/>
      </c>
      <c r="AF212" s="537" t="str">
        <f t="shared" si="155"/>
        <v/>
      </c>
      <c r="AG212" s="538" t="str">
        <f t="shared" si="156"/>
        <v/>
      </c>
      <c r="AH212" s="539"/>
      <c r="AI212" s="141"/>
      <c r="AJ212" s="486"/>
      <c r="AK212" s="507">
        <f t="shared" si="157"/>
        <v>0</v>
      </c>
      <c r="AL212" s="537" t="str">
        <f t="shared" si="158"/>
        <v/>
      </c>
      <c r="AM212" s="537" t="str">
        <f t="shared" si="159"/>
        <v/>
      </c>
      <c r="AN212" s="537" t="str">
        <f t="shared" si="160"/>
        <v/>
      </c>
      <c r="AO212" s="537" t="str">
        <f t="shared" si="161"/>
        <v/>
      </c>
      <c r="AP212" s="541" t="str">
        <f t="shared" si="195"/>
        <v/>
      </c>
      <c r="AQ212" s="536"/>
      <c r="AR212" s="141"/>
      <c r="AS212" s="211"/>
      <c r="AT212" s="211" t="str">
        <f t="shared" si="162"/>
        <v/>
      </c>
      <c r="AU212" s="537" t="str">
        <f t="shared" si="163"/>
        <v/>
      </c>
      <c r="AV212" s="537" t="str">
        <f t="shared" si="164"/>
        <v/>
      </c>
      <c r="AW212" s="538" t="str">
        <f t="shared" si="165"/>
        <v/>
      </c>
      <c r="AX212" s="539"/>
      <c r="AY212" s="141"/>
      <c r="AZ212" s="486"/>
      <c r="BA212" s="501" t="str">
        <f t="shared" si="166"/>
        <v/>
      </c>
      <c r="BB212" s="537" t="str">
        <f t="shared" si="167"/>
        <v/>
      </c>
      <c r="BC212" s="537"/>
      <c r="BD212" s="537" t="str">
        <f t="shared" si="168"/>
        <v/>
      </c>
      <c r="BE212" s="536"/>
      <c r="BF212" s="141"/>
      <c r="BG212" s="211"/>
      <c r="BH212" s="211" t="str">
        <f t="shared" si="169"/>
        <v/>
      </c>
      <c r="BI212" s="537" t="str">
        <f t="shared" si="170"/>
        <v/>
      </c>
      <c r="BJ212" s="537" t="str">
        <f t="shared" si="171"/>
        <v/>
      </c>
      <c r="BK212" s="538" t="str">
        <f t="shared" si="172"/>
        <v/>
      </c>
      <c r="BL212" s="539"/>
      <c r="BM212" s="141"/>
      <c r="BN212" s="486"/>
      <c r="BO212" s="501" t="e">
        <f t="shared" si="173"/>
        <v>#VALUE!</v>
      </c>
      <c r="BP212" s="537" t="str">
        <f t="shared" si="174"/>
        <v/>
      </c>
      <c r="BQ212" s="537" t="str">
        <f t="shared" si="175"/>
        <v/>
      </c>
      <c r="BR212" s="537" t="str">
        <f t="shared" si="176"/>
        <v/>
      </c>
      <c r="BS212" s="536"/>
      <c r="BT212" s="141"/>
      <c r="BU212" s="211"/>
      <c r="BV212" s="211" t="str">
        <f t="shared" si="177"/>
        <v/>
      </c>
      <c r="BW212" s="537" t="str">
        <f t="shared" si="178"/>
        <v/>
      </c>
      <c r="BX212" s="537" t="str">
        <f t="shared" si="179"/>
        <v/>
      </c>
      <c r="BY212" s="538" t="str">
        <f t="shared" si="180"/>
        <v/>
      </c>
      <c r="BZ212" s="539"/>
      <c r="CA212" s="141"/>
      <c r="CB212" s="486"/>
      <c r="CC212" s="483" t="str">
        <f t="shared" si="181"/>
        <v/>
      </c>
      <c r="CD212" s="153" t="str">
        <f t="shared" si="182"/>
        <v/>
      </c>
      <c r="CE212" s="153" t="str">
        <f t="shared" si="183"/>
        <v/>
      </c>
      <c r="CF212" s="153" t="str">
        <f t="shared" si="184"/>
        <v/>
      </c>
    </row>
    <row r="213" spans="1:84" ht="29.45" customHeight="1" x14ac:dyDescent="0.25">
      <c r="A213" s="354" t="str">
        <f>'N-Bedarf AL'!A213</f>
        <v/>
      </c>
      <c r="B213" s="354" t="str">
        <f>IF('N-Bedarf AL'!B213="","",'N-Bedarf AL'!B213)</f>
        <v/>
      </c>
      <c r="C213" s="305" t="str">
        <f>IF('N-Bedarf AL'!D213="","",'N-Bedarf AL'!D213)</f>
        <v/>
      </c>
      <c r="D213" s="32" t="str">
        <f>IF('N-Bedarf AL'!C213="","",'N-Bedarf AL'!C213)</f>
        <v/>
      </c>
      <c r="E213" s="32" t="str">
        <f>IF('N-Bedarf AL'!T213="","",'N-Bedarf AL'!T213)</f>
        <v/>
      </c>
      <c r="F213" s="32" t="str">
        <f>IF('P-Bedarf AL'!V215="","",'P-Bedarf AL'!V215)</f>
        <v/>
      </c>
      <c r="G213" s="32" t="str">
        <f>IF('P-Bedarf AL'!AB215="","",'P-Bedarf AL'!AB215)</f>
        <v/>
      </c>
      <c r="H213" s="345" t="str">
        <f t="shared" si="185"/>
        <v/>
      </c>
      <c r="I213" s="345" t="str">
        <f t="shared" si="186"/>
        <v/>
      </c>
      <c r="J213" s="345" t="str">
        <f t="shared" si="187"/>
        <v/>
      </c>
      <c r="K213" s="321">
        <f t="shared" si="188"/>
        <v>0</v>
      </c>
      <c r="L213" s="321">
        <f t="shared" si="189"/>
        <v>0</v>
      </c>
      <c r="M213" s="321">
        <f t="shared" si="190"/>
        <v>0</v>
      </c>
      <c r="N213" s="321" t="str">
        <f t="shared" si="191"/>
        <v/>
      </c>
      <c r="O213" s="321" t="str">
        <f t="shared" si="192"/>
        <v/>
      </c>
      <c r="P213" s="321" t="str">
        <f t="shared" si="193"/>
        <v/>
      </c>
      <c r="Q213" s="490" t="str">
        <f t="shared" si="147"/>
        <v/>
      </c>
      <c r="R213" s="539"/>
      <c r="S213" s="141"/>
      <c r="T213" s="486"/>
      <c r="U213" s="501" t="str">
        <f t="shared" si="148"/>
        <v/>
      </c>
      <c r="V213" s="537" t="str">
        <f t="shared" si="149"/>
        <v/>
      </c>
      <c r="W213" s="537" t="str">
        <f t="shared" si="194"/>
        <v/>
      </c>
      <c r="X213" s="537" t="str">
        <f t="shared" si="150"/>
        <v/>
      </c>
      <c r="Y213" s="537" t="str">
        <f t="shared" si="151"/>
        <v/>
      </c>
      <c r="Z213" s="536"/>
      <c r="AA213" s="141"/>
      <c r="AB213" s="211"/>
      <c r="AC213" s="212" t="str">
        <f t="shared" si="152"/>
        <v/>
      </c>
      <c r="AD213" s="537" t="str">
        <f t="shared" si="153"/>
        <v/>
      </c>
      <c r="AE213" s="537" t="str">
        <f t="shared" si="154"/>
        <v/>
      </c>
      <c r="AF213" s="537" t="str">
        <f t="shared" si="155"/>
        <v/>
      </c>
      <c r="AG213" s="538" t="str">
        <f t="shared" si="156"/>
        <v/>
      </c>
      <c r="AH213" s="539"/>
      <c r="AI213" s="141"/>
      <c r="AJ213" s="486"/>
      <c r="AK213" s="507">
        <f t="shared" si="157"/>
        <v>0</v>
      </c>
      <c r="AL213" s="537" t="str">
        <f t="shared" si="158"/>
        <v/>
      </c>
      <c r="AM213" s="537" t="str">
        <f t="shared" si="159"/>
        <v/>
      </c>
      <c r="AN213" s="537" t="str">
        <f t="shared" si="160"/>
        <v/>
      </c>
      <c r="AO213" s="537" t="str">
        <f t="shared" si="161"/>
        <v/>
      </c>
      <c r="AP213" s="541" t="str">
        <f t="shared" si="195"/>
        <v/>
      </c>
      <c r="AQ213" s="536"/>
      <c r="AR213" s="141"/>
      <c r="AS213" s="211"/>
      <c r="AT213" s="211" t="str">
        <f t="shared" si="162"/>
        <v/>
      </c>
      <c r="AU213" s="537" t="str">
        <f t="shared" si="163"/>
        <v/>
      </c>
      <c r="AV213" s="537" t="str">
        <f t="shared" si="164"/>
        <v/>
      </c>
      <c r="AW213" s="538" t="str">
        <f t="shared" si="165"/>
        <v/>
      </c>
      <c r="AX213" s="539"/>
      <c r="AY213" s="141"/>
      <c r="AZ213" s="486"/>
      <c r="BA213" s="501" t="str">
        <f t="shared" si="166"/>
        <v/>
      </c>
      <c r="BB213" s="537" t="str">
        <f t="shared" si="167"/>
        <v/>
      </c>
      <c r="BC213" s="537"/>
      <c r="BD213" s="537" t="str">
        <f t="shared" si="168"/>
        <v/>
      </c>
      <c r="BE213" s="536"/>
      <c r="BF213" s="141"/>
      <c r="BG213" s="211"/>
      <c r="BH213" s="211" t="str">
        <f t="shared" si="169"/>
        <v/>
      </c>
      <c r="BI213" s="537" t="str">
        <f t="shared" si="170"/>
        <v/>
      </c>
      <c r="BJ213" s="537" t="str">
        <f t="shared" si="171"/>
        <v/>
      </c>
      <c r="BK213" s="538" t="str">
        <f t="shared" si="172"/>
        <v/>
      </c>
      <c r="BL213" s="539"/>
      <c r="BM213" s="141"/>
      <c r="BN213" s="486"/>
      <c r="BO213" s="501" t="e">
        <f t="shared" si="173"/>
        <v>#VALUE!</v>
      </c>
      <c r="BP213" s="537" t="str">
        <f t="shared" si="174"/>
        <v/>
      </c>
      <c r="BQ213" s="537" t="str">
        <f t="shared" si="175"/>
        <v/>
      </c>
      <c r="BR213" s="537" t="str">
        <f t="shared" si="176"/>
        <v/>
      </c>
      <c r="BS213" s="536"/>
      <c r="BT213" s="141"/>
      <c r="BU213" s="211"/>
      <c r="BV213" s="211" t="str">
        <f t="shared" si="177"/>
        <v/>
      </c>
      <c r="BW213" s="537" t="str">
        <f t="shared" si="178"/>
        <v/>
      </c>
      <c r="BX213" s="537" t="str">
        <f t="shared" si="179"/>
        <v/>
      </c>
      <c r="BY213" s="538" t="str">
        <f t="shared" si="180"/>
        <v/>
      </c>
      <c r="BZ213" s="539"/>
      <c r="CA213" s="141"/>
      <c r="CB213" s="486"/>
      <c r="CC213" s="483" t="str">
        <f t="shared" si="181"/>
        <v/>
      </c>
      <c r="CD213" s="153" t="str">
        <f t="shared" si="182"/>
        <v/>
      </c>
      <c r="CE213" s="153" t="str">
        <f t="shared" si="183"/>
        <v/>
      </c>
      <c r="CF213" s="153" t="str">
        <f t="shared" si="184"/>
        <v/>
      </c>
    </row>
    <row r="214" spans="1:84" ht="29.45" customHeight="1" x14ac:dyDescent="0.25">
      <c r="A214" s="354" t="str">
        <f>'N-Bedarf AL'!A214</f>
        <v/>
      </c>
      <c r="B214" s="354" t="str">
        <f>IF('N-Bedarf AL'!B214="","",'N-Bedarf AL'!B214)</f>
        <v/>
      </c>
      <c r="C214" s="305" t="str">
        <f>IF('N-Bedarf AL'!D214="","",'N-Bedarf AL'!D214)</f>
        <v/>
      </c>
      <c r="D214" s="32" t="str">
        <f>IF('N-Bedarf AL'!C214="","",'N-Bedarf AL'!C214)</f>
        <v/>
      </c>
      <c r="E214" s="32" t="str">
        <f>IF('N-Bedarf AL'!T214="","",'N-Bedarf AL'!T214)</f>
        <v/>
      </c>
      <c r="F214" s="32" t="str">
        <f>IF('P-Bedarf AL'!V216="","",'P-Bedarf AL'!V216)</f>
        <v/>
      </c>
      <c r="G214" s="32" t="str">
        <f>IF('P-Bedarf AL'!AB216="","",'P-Bedarf AL'!AB216)</f>
        <v/>
      </c>
      <c r="H214" s="345" t="str">
        <f t="shared" si="185"/>
        <v/>
      </c>
      <c r="I214" s="345" t="str">
        <f t="shared" si="186"/>
        <v/>
      </c>
      <c r="J214" s="345" t="str">
        <f t="shared" si="187"/>
        <v/>
      </c>
      <c r="K214" s="321">
        <f t="shared" si="188"/>
        <v>0</v>
      </c>
      <c r="L214" s="321">
        <f t="shared" si="189"/>
        <v>0</v>
      </c>
      <c r="M214" s="321">
        <f t="shared" si="190"/>
        <v>0</v>
      </c>
      <c r="N214" s="321" t="str">
        <f t="shared" si="191"/>
        <v/>
      </c>
      <c r="O214" s="321" t="str">
        <f t="shared" si="192"/>
        <v/>
      </c>
      <c r="P214" s="321" t="str">
        <f t="shared" si="193"/>
        <v/>
      </c>
      <c r="Q214" s="490" t="str">
        <f t="shared" si="147"/>
        <v/>
      </c>
      <c r="R214" s="539"/>
      <c r="S214" s="141"/>
      <c r="T214" s="486"/>
      <c r="U214" s="501" t="str">
        <f t="shared" si="148"/>
        <v/>
      </c>
      <c r="V214" s="537" t="str">
        <f t="shared" si="149"/>
        <v/>
      </c>
      <c r="W214" s="537" t="str">
        <f t="shared" si="194"/>
        <v/>
      </c>
      <c r="X214" s="537" t="str">
        <f t="shared" si="150"/>
        <v/>
      </c>
      <c r="Y214" s="537" t="str">
        <f t="shared" si="151"/>
        <v/>
      </c>
      <c r="Z214" s="536"/>
      <c r="AA214" s="141"/>
      <c r="AB214" s="211"/>
      <c r="AC214" s="212" t="str">
        <f t="shared" si="152"/>
        <v/>
      </c>
      <c r="AD214" s="537" t="str">
        <f t="shared" si="153"/>
        <v/>
      </c>
      <c r="AE214" s="537" t="str">
        <f t="shared" si="154"/>
        <v/>
      </c>
      <c r="AF214" s="537" t="str">
        <f t="shared" si="155"/>
        <v/>
      </c>
      <c r="AG214" s="538" t="str">
        <f t="shared" si="156"/>
        <v/>
      </c>
      <c r="AH214" s="539"/>
      <c r="AI214" s="141"/>
      <c r="AJ214" s="486"/>
      <c r="AK214" s="507">
        <f t="shared" si="157"/>
        <v>0</v>
      </c>
      <c r="AL214" s="537" t="str">
        <f t="shared" si="158"/>
        <v/>
      </c>
      <c r="AM214" s="537" t="str">
        <f t="shared" si="159"/>
        <v/>
      </c>
      <c r="AN214" s="537" t="str">
        <f t="shared" si="160"/>
        <v/>
      </c>
      <c r="AO214" s="537" t="str">
        <f t="shared" si="161"/>
        <v/>
      </c>
      <c r="AP214" s="541" t="str">
        <f t="shared" si="195"/>
        <v/>
      </c>
      <c r="AQ214" s="536"/>
      <c r="AR214" s="141"/>
      <c r="AS214" s="211"/>
      <c r="AT214" s="211" t="str">
        <f t="shared" si="162"/>
        <v/>
      </c>
      <c r="AU214" s="537" t="str">
        <f t="shared" si="163"/>
        <v/>
      </c>
      <c r="AV214" s="537" t="str">
        <f t="shared" si="164"/>
        <v/>
      </c>
      <c r="AW214" s="538" t="str">
        <f t="shared" si="165"/>
        <v/>
      </c>
      <c r="AX214" s="539"/>
      <c r="AY214" s="141"/>
      <c r="AZ214" s="486"/>
      <c r="BA214" s="501" t="str">
        <f t="shared" si="166"/>
        <v/>
      </c>
      <c r="BB214" s="537" t="str">
        <f t="shared" si="167"/>
        <v/>
      </c>
      <c r="BC214" s="537"/>
      <c r="BD214" s="537" t="str">
        <f t="shared" si="168"/>
        <v/>
      </c>
      <c r="BE214" s="536"/>
      <c r="BF214" s="141"/>
      <c r="BG214" s="211"/>
      <c r="BH214" s="211" t="str">
        <f t="shared" si="169"/>
        <v/>
      </c>
      <c r="BI214" s="537" t="str">
        <f t="shared" si="170"/>
        <v/>
      </c>
      <c r="BJ214" s="537" t="str">
        <f t="shared" si="171"/>
        <v/>
      </c>
      <c r="BK214" s="538" t="str">
        <f t="shared" si="172"/>
        <v/>
      </c>
      <c r="BL214" s="539"/>
      <c r="BM214" s="141"/>
      <c r="BN214" s="486"/>
      <c r="BO214" s="501" t="e">
        <f t="shared" si="173"/>
        <v>#VALUE!</v>
      </c>
      <c r="BP214" s="537" t="str">
        <f t="shared" si="174"/>
        <v/>
      </c>
      <c r="BQ214" s="537" t="str">
        <f t="shared" si="175"/>
        <v/>
      </c>
      <c r="BR214" s="537" t="str">
        <f t="shared" si="176"/>
        <v/>
      </c>
      <c r="BS214" s="536"/>
      <c r="BT214" s="141"/>
      <c r="BU214" s="211"/>
      <c r="BV214" s="211" t="str">
        <f t="shared" si="177"/>
        <v/>
      </c>
      <c r="BW214" s="537" t="str">
        <f t="shared" si="178"/>
        <v/>
      </c>
      <c r="BX214" s="537" t="str">
        <f t="shared" si="179"/>
        <v/>
      </c>
      <c r="BY214" s="538" t="str">
        <f t="shared" si="180"/>
        <v/>
      </c>
      <c r="BZ214" s="539"/>
      <c r="CA214" s="141"/>
      <c r="CB214" s="486"/>
      <c r="CC214" s="483" t="str">
        <f t="shared" si="181"/>
        <v/>
      </c>
      <c r="CD214" s="153" t="str">
        <f t="shared" si="182"/>
        <v/>
      </c>
      <c r="CE214" s="153" t="str">
        <f t="shared" si="183"/>
        <v/>
      </c>
      <c r="CF214" s="153" t="str">
        <f t="shared" si="184"/>
        <v/>
      </c>
    </row>
    <row r="215" spans="1:84" ht="29.45" customHeight="1" x14ac:dyDescent="0.25">
      <c r="A215" s="354" t="str">
        <f>'N-Bedarf AL'!A215</f>
        <v/>
      </c>
      <c r="B215" s="354" t="str">
        <f>IF('N-Bedarf AL'!B215="","",'N-Bedarf AL'!B215)</f>
        <v/>
      </c>
      <c r="C215" s="305" t="str">
        <f>IF('N-Bedarf AL'!D215="","",'N-Bedarf AL'!D215)</f>
        <v/>
      </c>
      <c r="D215" s="32" t="str">
        <f>IF('N-Bedarf AL'!C215="","",'N-Bedarf AL'!C215)</f>
        <v/>
      </c>
      <c r="E215" s="32" t="str">
        <f>IF('N-Bedarf AL'!T215="","",'N-Bedarf AL'!T215)</f>
        <v/>
      </c>
      <c r="F215" s="32" t="str">
        <f>IF('P-Bedarf AL'!V217="","",'P-Bedarf AL'!V217)</f>
        <v/>
      </c>
      <c r="G215" s="32" t="str">
        <f>IF('P-Bedarf AL'!AB217="","",'P-Bedarf AL'!AB217)</f>
        <v/>
      </c>
      <c r="H215" s="345" t="str">
        <f t="shared" si="185"/>
        <v/>
      </c>
      <c r="I215" s="345" t="str">
        <f t="shared" si="186"/>
        <v/>
      </c>
      <c r="J215" s="345" t="str">
        <f t="shared" si="187"/>
        <v/>
      </c>
      <c r="K215" s="321">
        <f t="shared" si="188"/>
        <v>0</v>
      </c>
      <c r="L215" s="321">
        <f t="shared" si="189"/>
        <v>0</v>
      </c>
      <c r="M215" s="321">
        <f t="shared" si="190"/>
        <v>0</v>
      </c>
      <c r="N215" s="321" t="str">
        <f t="shared" si="191"/>
        <v/>
      </c>
      <c r="O215" s="321" t="str">
        <f t="shared" si="192"/>
        <v/>
      </c>
      <c r="P215" s="321" t="str">
        <f t="shared" si="193"/>
        <v/>
      </c>
      <c r="Q215" s="490" t="str">
        <f t="shared" si="147"/>
        <v/>
      </c>
      <c r="R215" s="539"/>
      <c r="S215" s="141"/>
      <c r="T215" s="486"/>
      <c r="U215" s="501" t="str">
        <f t="shared" si="148"/>
        <v/>
      </c>
      <c r="V215" s="537" t="str">
        <f t="shared" si="149"/>
        <v/>
      </c>
      <c r="W215" s="537" t="str">
        <f t="shared" si="194"/>
        <v/>
      </c>
      <c r="X215" s="537" t="str">
        <f t="shared" si="150"/>
        <v/>
      </c>
      <c r="Y215" s="537" t="str">
        <f t="shared" si="151"/>
        <v/>
      </c>
      <c r="Z215" s="536"/>
      <c r="AA215" s="141"/>
      <c r="AB215" s="211"/>
      <c r="AC215" s="212" t="str">
        <f t="shared" si="152"/>
        <v/>
      </c>
      <c r="AD215" s="537" t="str">
        <f t="shared" si="153"/>
        <v/>
      </c>
      <c r="AE215" s="537" t="str">
        <f t="shared" si="154"/>
        <v/>
      </c>
      <c r="AF215" s="537" t="str">
        <f t="shared" si="155"/>
        <v/>
      </c>
      <c r="AG215" s="538" t="str">
        <f t="shared" si="156"/>
        <v/>
      </c>
      <c r="AH215" s="539"/>
      <c r="AI215" s="141"/>
      <c r="AJ215" s="486"/>
      <c r="AK215" s="507">
        <f t="shared" si="157"/>
        <v>0</v>
      </c>
      <c r="AL215" s="537" t="str">
        <f t="shared" si="158"/>
        <v/>
      </c>
      <c r="AM215" s="537" t="str">
        <f t="shared" si="159"/>
        <v/>
      </c>
      <c r="AN215" s="537" t="str">
        <f t="shared" si="160"/>
        <v/>
      </c>
      <c r="AO215" s="537" t="str">
        <f t="shared" si="161"/>
        <v/>
      </c>
      <c r="AP215" s="541" t="str">
        <f t="shared" si="195"/>
        <v/>
      </c>
      <c r="AQ215" s="536"/>
      <c r="AR215" s="141"/>
      <c r="AS215" s="211"/>
      <c r="AT215" s="211" t="str">
        <f t="shared" si="162"/>
        <v/>
      </c>
      <c r="AU215" s="537" t="str">
        <f t="shared" si="163"/>
        <v/>
      </c>
      <c r="AV215" s="537" t="str">
        <f t="shared" si="164"/>
        <v/>
      </c>
      <c r="AW215" s="538" t="str">
        <f t="shared" si="165"/>
        <v/>
      </c>
      <c r="AX215" s="539"/>
      <c r="AY215" s="141"/>
      <c r="AZ215" s="486"/>
      <c r="BA215" s="501" t="str">
        <f t="shared" si="166"/>
        <v/>
      </c>
      <c r="BB215" s="537" t="str">
        <f t="shared" si="167"/>
        <v/>
      </c>
      <c r="BC215" s="537"/>
      <c r="BD215" s="537" t="str">
        <f t="shared" si="168"/>
        <v/>
      </c>
      <c r="BE215" s="536"/>
      <c r="BF215" s="141"/>
      <c r="BG215" s="211"/>
      <c r="BH215" s="211" t="str">
        <f t="shared" si="169"/>
        <v/>
      </c>
      <c r="BI215" s="537" t="str">
        <f t="shared" si="170"/>
        <v/>
      </c>
      <c r="BJ215" s="537" t="str">
        <f t="shared" si="171"/>
        <v/>
      </c>
      <c r="BK215" s="538" t="str">
        <f t="shared" si="172"/>
        <v/>
      </c>
      <c r="BL215" s="539"/>
      <c r="BM215" s="141"/>
      <c r="BN215" s="486"/>
      <c r="BO215" s="501" t="e">
        <f t="shared" si="173"/>
        <v>#VALUE!</v>
      </c>
      <c r="BP215" s="537" t="str">
        <f t="shared" si="174"/>
        <v/>
      </c>
      <c r="BQ215" s="537" t="str">
        <f t="shared" si="175"/>
        <v/>
      </c>
      <c r="BR215" s="537" t="str">
        <f t="shared" si="176"/>
        <v/>
      </c>
      <c r="BS215" s="536"/>
      <c r="BT215" s="141"/>
      <c r="BU215" s="211"/>
      <c r="BV215" s="211" t="str">
        <f t="shared" si="177"/>
        <v/>
      </c>
      <c r="BW215" s="537" t="str">
        <f t="shared" si="178"/>
        <v/>
      </c>
      <c r="BX215" s="537" t="str">
        <f t="shared" si="179"/>
        <v/>
      </c>
      <c r="BY215" s="538" t="str">
        <f t="shared" si="180"/>
        <v/>
      </c>
      <c r="BZ215" s="539"/>
      <c r="CA215" s="141"/>
      <c r="CB215" s="486"/>
      <c r="CC215" s="483" t="str">
        <f t="shared" si="181"/>
        <v/>
      </c>
      <c r="CD215" s="153" t="str">
        <f t="shared" si="182"/>
        <v/>
      </c>
      <c r="CE215" s="153" t="str">
        <f t="shared" si="183"/>
        <v/>
      </c>
      <c r="CF215" s="153" t="str">
        <f t="shared" si="184"/>
        <v/>
      </c>
    </row>
    <row r="216" spans="1:84" ht="29.45" customHeight="1" x14ac:dyDescent="0.25">
      <c r="A216" s="354" t="str">
        <f>'N-Bedarf AL'!A216</f>
        <v/>
      </c>
      <c r="B216" s="354" t="str">
        <f>IF('N-Bedarf AL'!B216="","",'N-Bedarf AL'!B216)</f>
        <v/>
      </c>
      <c r="C216" s="305" t="str">
        <f>IF('N-Bedarf AL'!D216="","",'N-Bedarf AL'!D216)</f>
        <v/>
      </c>
      <c r="D216" s="32" t="str">
        <f>IF('N-Bedarf AL'!C216="","",'N-Bedarf AL'!C216)</f>
        <v/>
      </c>
      <c r="E216" s="32" t="str">
        <f>IF('N-Bedarf AL'!T216="","",'N-Bedarf AL'!T216)</f>
        <v/>
      </c>
      <c r="F216" s="32" t="str">
        <f>IF('P-Bedarf AL'!V218="","",'P-Bedarf AL'!V218)</f>
        <v/>
      </c>
      <c r="G216" s="32" t="str">
        <f>IF('P-Bedarf AL'!AB218="","",'P-Bedarf AL'!AB218)</f>
        <v/>
      </c>
      <c r="H216" s="345" t="str">
        <f t="shared" si="185"/>
        <v/>
      </c>
      <c r="I216" s="345" t="str">
        <f t="shared" si="186"/>
        <v/>
      </c>
      <c r="J216" s="345" t="str">
        <f t="shared" si="187"/>
        <v/>
      </c>
      <c r="K216" s="321">
        <f t="shared" si="188"/>
        <v>0</v>
      </c>
      <c r="L216" s="321">
        <f t="shared" si="189"/>
        <v>0</v>
      </c>
      <c r="M216" s="321">
        <f t="shared" si="190"/>
        <v>0</v>
      </c>
      <c r="N216" s="321" t="str">
        <f t="shared" si="191"/>
        <v/>
      </c>
      <c r="O216" s="321" t="str">
        <f t="shared" si="192"/>
        <v/>
      </c>
      <c r="P216" s="321" t="str">
        <f t="shared" si="193"/>
        <v/>
      </c>
      <c r="Q216" s="490" t="str">
        <f t="shared" si="147"/>
        <v/>
      </c>
      <c r="R216" s="539"/>
      <c r="S216" s="141"/>
      <c r="T216" s="486"/>
      <c r="U216" s="501" t="str">
        <f t="shared" si="148"/>
        <v/>
      </c>
      <c r="V216" s="537" t="str">
        <f t="shared" si="149"/>
        <v/>
      </c>
      <c r="W216" s="537" t="str">
        <f t="shared" si="194"/>
        <v/>
      </c>
      <c r="X216" s="537" t="str">
        <f t="shared" si="150"/>
        <v/>
      </c>
      <c r="Y216" s="537" t="str">
        <f t="shared" si="151"/>
        <v/>
      </c>
      <c r="Z216" s="536"/>
      <c r="AA216" s="141"/>
      <c r="AB216" s="211"/>
      <c r="AC216" s="212" t="str">
        <f t="shared" si="152"/>
        <v/>
      </c>
      <c r="AD216" s="537" t="str">
        <f t="shared" si="153"/>
        <v/>
      </c>
      <c r="AE216" s="537" t="str">
        <f t="shared" si="154"/>
        <v/>
      </c>
      <c r="AF216" s="537" t="str">
        <f t="shared" si="155"/>
        <v/>
      </c>
      <c r="AG216" s="538" t="str">
        <f t="shared" si="156"/>
        <v/>
      </c>
      <c r="AH216" s="539"/>
      <c r="AI216" s="141"/>
      <c r="AJ216" s="486"/>
      <c r="AK216" s="507">
        <f t="shared" si="157"/>
        <v>0</v>
      </c>
      <c r="AL216" s="537" t="str">
        <f t="shared" si="158"/>
        <v/>
      </c>
      <c r="AM216" s="537" t="str">
        <f t="shared" si="159"/>
        <v/>
      </c>
      <c r="AN216" s="537" t="str">
        <f t="shared" si="160"/>
        <v/>
      </c>
      <c r="AO216" s="537" t="str">
        <f t="shared" si="161"/>
        <v/>
      </c>
      <c r="AP216" s="541" t="str">
        <f t="shared" si="195"/>
        <v/>
      </c>
      <c r="AQ216" s="536"/>
      <c r="AR216" s="141"/>
      <c r="AS216" s="211"/>
      <c r="AT216" s="211" t="str">
        <f t="shared" si="162"/>
        <v/>
      </c>
      <c r="AU216" s="537" t="str">
        <f t="shared" si="163"/>
        <v/>
      </c>
      <c r="AV216" s="537" t="str">
        <f t="shared" si="164"/>
        <v/>
      </c>
      <c r="AW216" s="538" t="str">
        <f t="shared" si="165"/>
        <v/>
      </c>
      <c r="AX216" s="539"/>
      <c r="AY216" s="141"/>
      <c r="AZ216" s="486"/>
      <c r="BA216" s="501" t="str">
        <f t="shared" si="166"/>
        <v/>
      </c>
      <c r="BB216" s="537" t="str">
        <f t="shared" si="167"/>
        <v/>
      </c>
      <c r="BC216" s="537"/>
      <c r="BD216" s="537" t="str">
        <f t="shared" si="168"/>
        <v/>
      </c>
      <c r="BE216" s="536"/>
      <c r="BF216" s="141"/>
      <c r="BG216" s="211"/>
      <c r="BH216" s="211" t="str">
        <f t="shared" si="169"/>
        <v/>
      </c>
      <c r="BI216" s="537" t="str">
        <f t="shared" si="170"/>
        <v/>
      </c>
      <c r="BJ216" s="537" t="str">
        <f t="shared" si="171"/>
        <v/>
      </c>
      <c r="BK216" s="538" t="str">
        <f t="shared" si="172"/>
        <v/>
      </c>
      <c r="BL216" s="539"/>
      <c r="BM216" s="141"/>
      <c r="BN216" s="486"/>
      <c r="BO216" s="501" t="e">
        <f t="shared" si="173"/>
        <v>#VALUE!</v>
      </c>
      <c r="BP216" s="537" t="str">
        <f t="shared" si="174"/>
        <v/>
      </c>
      <c r="BQ216" s="537" t="str">
        <f t="shared" si="175"/>
        <v/>
      </c>
      <c r="BR216" s="537" t="str">
        <f t="shared" si="176"/>
        <v/>
      </c>
      <c r="BS216" s="536"/>
      <c r="BT216" s="141"/>
      <c r="BU216" s="211"/>
      <c r="BV216" s="211" t="str">
        <f t="shared" si="177"/>
        <v/>
      </c>
      <c r="BW216" s="537" t="str">
        <f t="shared" si="178"/>
        <v/>
      </c>
      <c r="BX216" s="537" t="str">
        <f t="shared" si="179"/>
        <v/>
      </c>
      <c r="BY216" s="538" t="str">
        <f t="shared" si="180"/>
        <v/>
      </c>
      <c r="BZ216" s="539"/>
      <c r="CA216" s="141"/>
      <c r="CB216" s="486"/>
      <c r="CC216" s="483" t="str">
        <f t="shared" si="181"/>
        <v/>
      </c>
      <c r="CD216" s="153" t="str">
        <f t="shared" si="182"/>
        <v/>
      </c>
      <c r="CE216" s="153" t="str">
        <f t="shared" si="183"/>
        <v/>
      </c>
      <c r="CF216" s="153" t="str">
        <f t="shared" si="184"/>
        <v/>
      </c>
    </row>
    <row r="217" spans="1:84" ht="29.45" customHeight="1" x14ac:dyDescent="0.25">
      <c r="A217" s="354" t="str">
        <f>'N-Bedarf AL'!A217</f>
        <v/>
      </c>
      <c r="B217" s="354" t="str">
        <f>IF('N-Bedarf AL'!B217="","",'N-Bedarf AL'!B217)</f>
        <v/>
      </c>
      <c r="C217" s="305" t="str">
        <f>IF('N-Bedarf AL'!D217="","",'N-Bedarf AL'!D217)</f>
        <v/>
      </c>
      <c r="D217" s="32" t="str">
        <f>IF('N-Bedarf AL'!C217="","",'N-Bedarf AL'!C217)</f>
        <v/>
      </c>
      <c r="E217" s="32" t="str">
        <f>IF('N-Bedarf AL'!T217="","",'N-Bedarf AL'!T217)</f>
        <v/>
      </c>
      <c r="F217" s="32" t="str">
        <f>IF('P-Bedarf AL'!V219="","",'P-Bedarf AL'!V219)</f>
        <v/>
      </c>
      <c r="G217" s="32" t="str">
        <f>IF('P-Bedarf AL'!AB219="","",'P-Bedarf AL'!AB219)</f>
        <v/>
      </c>
      <c r="H217" s="345" t="str">
        <f t="shared" si="185"/>
        <v/>
      </c>
      <c r="I217" s="345" t="str">
        <f t="shared" si="186"/>
        <v/>
      </c>
      <c r="J217" s="345" t="str">
        <f t="shared" si="187"/>
        <v/>
      </c>
      <c r="K217" s="321">
        <f t="shared" si="188"/>
        <v>0</v>
      </c>
      <c r="L217" s="321">
        <f t="shared" si="189"/>
        <v>0</v>
      </c>
      <c r="M217" s="321">
        <f t="shared" si="190"/>
        <v>0</v>
      </c>
      <c r="N217" s="321" t="str">
        <f t="shared" si="191"/>
        <v/>
      </c>
      <c r="O217" s="321" t="str">
        <f t="shared" si="192"/>
        <v/>
      </c>
      <c r="P217" s="321" t="str">
        <f t="shared" si="193"/>
        <v/>
      </c>
      <c r="Q217" s="490" t="str">
        <f t="shared" si="147"/>
        <v/>
      </c>
      <c r="R217" s="539"/>
      <c r="S217" s="141"/>
      <c r="T217" s="486"/>
      <c r="U217" s="501" t="str">
        <f t="shared" si="148"/>
        <v/>
      </c>
      <c r="V217" s="537" t="str">
        <f t="shared" si="149"/>
        <v/>
      </c>
      <c r="W217" s="537" t="str">
        <f t="shared" si="194"/>
        <v/>
      </c>
      <c r="X217" s="537" t="str">
        <f t="shared" si="150"/>
        <v/>
      </c>
      <c r="Y217" s="537" t="str">
        <f t="shared" si="151"/>
        <v/>
      </c>
      <c r="Z217" s="536"/>
      <c r="AA217" s="141"/>
      <c r="AB217" s="211"/>
      <c r="AC217" s="212" t="str">
        <f t="shared" si="152"/>
        <v/>
      </c>
      <c r="AD217" s="537" t="str">
        <f t="shared" si="153"/>
        <v/>
      </c>
      <c r="AE217" s="537" t="str">
        <f t="shared" si="154"/>
        <v/>
      </c>
      <c r="AF217" s="537" t="str">
        <f t="shared" si="155"/>
        <v/>
      </c>
      <c r="AG217" s="538" t="str">
        <f t="shared" si="156"/>
        <v/>
      </c>
      <c r="AH217" s="539"/>
      <c r="AI217" s="141"/>
      <c r="AJ217" s="486"/>
      <c r="AK217" s="507">
        <f t="shared" si="157"/>
        <v>0</v>
      </c>
      <c r="AL217" s="537" t="str">
        <f t="shared" si="158"/>
        <v/>
      </c>
      <c r="AM217" s="537" t="str">
        <f t="shared" si="159"/>
        <v/>
      </c>
      <c r="AN217" s="537" t="str">
        <f t="shared" si="160"/>
        <v/>
      </c>
      <c r="AO217" s="537" t="str">
        <f t="shared" si="161"/>
        <v/>
      </c>
      <c r="AP217" s="541" t="str">
        <f t="shared" si="195"/>
        <v/>
      </c>
      <c r="AQ217" s="536"/>
      <c r="AR217" s="141"/>
      <c r="AS217" s="211"/>
      <c r="AT217" s="211" t="str">
        <f t="shared" si="162"/>
        <v/>
      </c>
      <c r="AU217" s="537" t="str">
        <f t="shared" si="163"/>
        <v/>
      </c>
      <c r="AV217" s="537" t="str">
        <f t="shared" si="164"/>
        <v/>
      </c>
      <c r="AW217" s="538" t="str">
        <f t="shared" si="165"/>
        <v/>
      </c>
      <c r="AX217" s="539"/>
      <c r="AY217" s="141"/>
      <c r="AZ217" s="486"/>
      <c r="BA217" s="501" t="str">
        <f t="shared" si="166"/>
        <v/>
      </c>
      <c r="BB217" s="537" t="str">
        <f t="shared" si="167"/>
        <v/>
      </c>
      <c r="BC217" s="537"/>
      <c r="BD217" s="537" t="str">
        <f t="shared" si="168"/>
        <v/>
      </c>
      <c r="BE217" s="536"/>
      <c r="BF217" s="141"/>
      <c r="BG217" s="211"/>
      <c r="BH217" s="211" t="str">
        <f t="shared" si="169"/>
        <v/>
      </c>
      <c r="BI217" s="537" t="str">
        <f t="shared" si="170"/>
        <v/>
      </c>
      <c r="BJ217" s="537" t="str">
        <f t="shared" si="171"/>
        <v/>
      </c>
      <c r="BK217" s="538" t="str">
        <f t="shared" si="172"/>
        <v/>
      </c>
      <c r="BL217" s="539"/>
      <c r="BM217" s="141"/>
      <c r="BN217" s="486"/>
      <c r="BO217" s="501" t="e">
        <f t="shared" si="173"/>
        <v>#VALUE!</v>
      </c>
      <c r="BP217" s="537" t="str">
        <f t="shared" si="174"/>
        <v/>
      </c>
      <c r="BQ217" s="537" t="str">
        <f t="shared" si="175"/>
        <v/>
      </c>
      <c r="BR217" s="537" t="str">
        <f t="shared" si="176"/>
        <v/>
      </c>
      <c r="BS217" s="536"/>
      <c r="BT217" s="141"/>
      <c r="BU217" s="211"/>
      <c r="BV217" s="211" t="str">
        <f t="shared" si="177"/>
        <v/>
      </c>
      <c r="BW217" s="537" t="str">
        <f t="shared" si="178"/>
        <v/>
      </c>
      <c r="BX217" s="537" t="str">
        <f t="shared" si="179"/>
        <v/>
      </c>
      <c r="BY217" s="538" t="str">
        <f t="shared" si="180"/>
        <v/>
      </c>
      <c r="BZ217" s="539"/>
      <c r="CA217" s="141"/>
      <c r="CB217" s="486"/>
      <c r="CC217" s="483" t="str">
        <f t="shared" si="181"/>
        <v/>
      </c>
      <c r="CD217" s="153" t="str">
        <f t="shared" si="182"/>
        <v/>
      </c>
      <c r="CE217" s="153" t="str">
        <f t="shared" si="183"/>
        <v/>
      </c>
      <c r="CF217" s="153" t="str">
        <f t="shared" si="184"/>
        <v/>
      </c>
    </row>
    <row r="218" spans="1:84" ht="29.45" customHeight="1" x14ac:dyDescent="0.25">
      <c r="A218" s="354" t="str">
        <f>'N-Bedarf AL'!A218</f>
        <v/>
      </c>
      <c r="B218" s="354" t="str">
        <f>IF('N-Bedarf AL'!B218="","",'N-Bedarf AL'!B218)</f>
        <v/>
      </c>
      <c r="C218" s="305" t="str">
        <f>IF('N-Bedarf AL'!D218="","",'N-Bedarf AL'!D218)</f>
        <v/>
      </c>
      <c r="D218" s="32" t="str">
        <f>IF('N-Bedarf AL'!C218="","",'N-Bedarf AL'!C218)</f>
        <v/>
      </c>
      <c r="E218" s="32" t="str">
        <f>IF('N-Bedarf AL'!T218="","",'N-Bedarf AL'!T218)</f>
        <v/>
      </c>
      <c r="F218" s="32" t="str">
        <f>IF('P-Bedarf AL'!V220="","",'P-Bedarf AL'!V220)</f>
        <v/>
      </c>
      <c r="G218" s="32" t="str">
        <f>IF('P-Bedarf AL'!AB220="","",'P-Bedarf AL'!AB220)</f>
        <v/>
      </c>
      <c r="H218" s="345" t="str">
        <f t="shared" si="185"/>
        <v/>
      </c>
      <c r="I218" s="345" t="str">
        <f t="shared" si="186"/>
        <v/>
      </c>
      <c r="J218" s="345" t="str">
        <f t="shared" si="187"/>
        <v/>
      </c>
      <c r="K218" s="321">
        <f t="shared" si="188"/>
        <v>0</v>
      </c>
      <c r="L218" s="321">
        <f t="shared" si="189"/>
        <v>0</v>
      </c>
      <c r="M218" s="321">
        <f t="shared" si="190"/>
        <v>0</v>
      </c>
      <c r="N218" s="321" t="str">
        <f t="shared" si="191"/>
        <v/>
      </c>
      <c r="O218" s="321" t="str">
        <f t="shared" si="192"/>
        <v/>
      </c>
      <c r="P218" s="321" t="str">
        <f t="shared" si="193"/>
        <v/>
      </c>
      <c r="Q218" s="490" t="str">
        <f t="shared" si="147"/>
        <v/>
      </c>
      <c r="R218" s="539"/>
      <c r="S218" s="141"/>
      <c r="T218" s="486"/>
      <c r="U218" s="501" t="str">
        <f t="shared" si="148"/>
        <v/>
      </c>
      <c r="V218" s="537" t="str">
        <f t="shared" si="149"/>
        <v/>
      </c>
      <c r="W218" s="537" t="str">
        <f t="shared" si="194"/>
        <v/>
      </c>
      <c r="X218" s="537" t="str">
        <f t="shared" si="150"/>
        <v/>
      </c>
      <c r="Y218" s="537" t="str">
        <f t="shared" si="151"/>
        <v/>
      </c>
      <c r="Z218" s="536"/>
      <c r="AA218" s="141"/>
      <c r="AB218" s="211"/>
      <c r="AC218" s="212" t="str">
        <f t="shared" si="152"/>
        <v/>
      </c>
      <c r="AD218" s="537" t="str">
        <f t="shared" si="153"/>
        <v/>
      </c>
      <c r="AE218" s="537" t="str">
        <f t="shared" si="154"/>
        <v/>
      </c>
      <c r="AF218" s="537" t="str">
        <f t="shared" si="155"/>
        <v/>
      </c>
      <c r="AG218" s="538" t="str">
        <f t="shared" si="156"/>
        <v/>
      </c>
      <c r="AH218" s="539"/>
      <c r="AI218" s="141"/>
      <c r="AJ218" s="486"/>
      <c r="AK218" s="507">
        <f t="shared" si="157"/>
        <v>0</v>
      </c>
      <c r="AL218" s="537" t="str">
        <f t="shared" si="158"/>
        <v/>
      </c>
      <c r="AM218" s="537" t="str">
        <f t="shared" si="159"/>
        <v/>
      </c>
      <c r="AN218" s="537" t="str">
        <f t="shared" si="160"/>
        <v/>
      </c>
      <c r="AO218" s="537" t="str">
        <f t="shared" si="161"/>
        <v/>
      </c>
      <c r="AP218" s="541" t="str">
        <f t="shared" si="195"/>
        <v/>
      </c>
      <c r="AQ218" s="536"/>
      <c r="AR218" s="141"/>
      <c r="AS218" s="211"/>
      <c r="AT218" s="211" t="str">
        <f t="shared" si="162"/>
        <v/>
      </c>
      <c r="AU218" s="537" t="str">
        <f t="shared" si="163"/>
        <v/>
      </c>
      <c r="AV218" s="537" t="str">
        <f t="shared" si="164"/>
        <v/>
      </c>
      <c r="AW218" s="538" t="str">
        <f t="shared" si="165"/>
        <v/>
      </c>
      <c r="AX218" s="539"/>
      <c r="AY218" s="141"/>
      <c r="AZ218" s="486"/>
      <c r="BA218" s="501" t="str">
        <f t="shared" si="166"/>
        <v/>
      </c>
      <c r="BB218" s="537" t="str">
        <f t="shared" si="167"/>
        <v/>
      </c>
      <c r="BC218" s="537"/>
      <c r="BD218" s="537" t="str">
        <f t="shared" si="168"/>
        <v/>
      </c>
      <c r="BE218" s="536"/>
      <c r="BF218" s="141"/>
      <c r="BG218" s="211"/>
      <c r="BH218" s="211" t="str">
        <f t="shared" si="169"/>
        <v/>
      </c>
      <c r="BI218" s="537" t="str">
        <f t="shared" si="170"/>
        <v/>
      </c>
      <c r="BJ218" s="537" t="str">
        <f t="shared" si="171"/>
        <v/>
      </c>
      <c r="BK218" s="538" t="str">
        <f t="shared" si="172"/>
        <v/>
      </c>
      <c r="BL218" s="539"/>
      <c r="BM218" s="141"/>
      <c r="BN218" s="486"/>
      <c r="BO218" s="501" t="e">
        <f t="shared" si="173"/>
        <v>#VALUE!</v>
      </c>
      <c r="BP218" s="537" t="str">
        <f t="shared" si="174"/>
        <v/>
      </c>
      <c r="BQ218" s="537" t="str">
        <f t="shared" si="175"/>
        <v/>
      </c>
      <c r="BR218" s="537" t="str">
        <f t="shared" si="176"/>
        <v/>
      </c>
      <c r="BS218" s="536"/>
      <c r="BT218" s="141"/>
      <c r="BU218" s="211"/>
      <c r="BV218" s="211" t="str">
        <f t="shared" si="177"/>
        <v/>
      </c>
      <c r="BW218" s="537" t="str">
        <f t="shared" si="178"/>
        <v/>
      </c>
      <c r="BX218" s="537" t="str">
        <f t="shared" si="179"/>
        <v/>
      </c>
      <c r="BY218" s="538" t="str">
        <f t="shared" si="180"/>
        <v/>
      </c>
      <c r="BZ218" s="539"/>
      <c r="CA218" s="141"/>
      <c r="CB218" s="486"/>
      <c r="CC218" s="483" t="str">
        <f t="shared" si="181"/>
        <v/>
      </c>
      <c r="CD218" s="153" t="str">
        <f t="shared" si="182"/>
        <v/>
      </c>
      <c r="CE218" s="153" t="str">
        <f t="shared" si="183"/>
        <v/>
      </c>
      <c r="CF218" s="153" t="str">
        <f t="shared" si="184"/>
        <v/>
      </c>
    </row>
    <row r="219" spans="1:84" ht="29.45" customHeight="1" x14ac:dyDescent="0.25">
      <c r="A219" s="354" t="str">
        <f>'N-Bedarf AL'!A219</f>
        <v/>
      </c>
      <c r="B219" s="354" t="str">
        <f>IF('N-Bedarf AL'!B219="","",'N-Bedarf AL'!B219)</f>
        <v/>
      </c>
      <c r="C219" s="305" t="str">
        <f>IF('N-Bedarf AL'!D219="","",'N-Bedarf AL'!D219)</f>
        <v/>
      </c>
      <c r="D219" s="32" t="str">
        <f>IF('N-Bedarf AL'!C219="","",'N-Bedarf AL'!C219)</f>
        <v/>
      </c>
      <c r="E219" s="32" t="str">
        <f>IF('N-Bedarf AL'!T219="","",'N-Bedarf AL'!T219)</f>
        <v/>
      </c>
      <c r="F219" s="32" t="str">
        <f>IF('P-Bedarf AL'!V221="","",'P-Bedarf AL'!V221)</f>
        <v/>
      </c>
      <c r="G219" s="32" t="str">
        <f>IF('P-Bedarf AL'!AB221="","",'P-Bedarf AL'!AB221)</f>
        <v/>
      </c>
      <c r="H219" s="345" t="str">
        <f t="shared" si="185"/>
        <v/>
      </c>
      <c r="I219" s="345" t="str">
        <f t="shared" si="186"/>
        <v/>
      </c>
      <c r="J219" s="345" t="str">
        <f t="shared" si="187"/>
        <v/>
      </c>
      <c r="K219" s="321">
        <f t="shared" si="188"/>
        <v>0</v>
      </c>
      <c r="L219" s="321">
        <f t="shared" si="189"/>
        <v>0</v>
      </c>
      <c r="M219" s="321">
        <f t="shared" si="190"/>
        <v>0</v>
      </c>
      <c r="N219" s="321" t="str">
        <f t="shared" si="191"/>
        <v/>
      </c>
      <c r="O219" s="321" t="str">
        <f t="shared" si="192"/>
        <v/>
      </c>
      <c r="P219" s="321" t="str">
        <f t="shared" si="193"/>
        <v/>
      </c>
      <c r="Q219" s="490" t="str">
        <f t="shared" si="147"/>
        <v/>
      </c>
      <c r="R219" s="539"/>
      <c r="S219" s="141"/>
      <c r="T219" s="486"/>
      <c r="U219" s="501" t="str">
        <f t="shared" si="148"/>
        <v/>
      </c>
      <c r="V219" s="537" t="str">
        <f t="shared" si="149"/>
        <v/>
      </c>
      <c r="W219" s="537" t="str">
        <f t="shared" si="194"/>
        <v/>
      </c>
      <c r="X219" s="537" t="str">
        <f t="shared" si="150"/>
        <v/>
      </c>
      <c r="Y219" s="537" t="str">
        <f t="shared" si="151"/>
        <v/>
      </c>
      <c r="Z219" s="536"/>
      <c r="AA219" s="141"/>
      <c r="AB219" s="211"/>
      <c r="AC219" s="212" t="str">
        <f t="shared" si="152"/>
        <v/>
      </c>
      <c r="AD219" s="537" t="str">
        <f t="shared" si="153"/>
        <v/>
      </c>
      <c r="AE219" s="537" t="str">
        <f t="shared" si="154"/>
        <v/>
      </c>
      <c r="AF219" s="537" t="str">
        <f t="shared" si="155"/>
        <v/>
      </c>
      <c r="AG219" s="538" t="str">
        <f t="shared" si="156"/>
        <v/>
      </c>
      <c r="AH219" s="539"/>
      <c r="AI219" s="141"/>
      <c r="AJ219" s="486"/>
      <c r="AK219" s="507">
        <f t="shared" si="157"/>
        <v>0</v>
      </c>
      <c r="AL219" s="537" t="str">
        <f t="shared" si="158"/>
        <v/>
      </c>
      <c r="AM219" s="537" t="str">
        <f t="shared" si="159"/>
        <v/>
      </c>
      <c r="AN219" s="537" t="str">
        <f t="shared" si="160"/>
        <v/>
      </c>
      <c r="AO219" s="537" t="str">
        <f t="shared" si="161"/>
        <v/>
      </c>
      <c r="AP219" s="541" t="str">
        <f t="shared" si="195"/>
        <v/>
      </c>
      <c r="AQ219" s="536"/>
      <c r="AR219" s="141"/>
      <c r="AS219" s="211"/>
      <c r="AT219" s="211" t="str">
        <f t="shared" si="162"/>
        <v/>
      </c>
      <c r="AU219" s="537" t="str">
        <f t="shared" si="163"/>
        <v/>
      </c>
      <c r="AV219" s="537" t="str">
        <f t="shared" si="164"/>
        <v/>
      </c>
      <c r="AW219" s="538" t="str">
        <f t="shared" si="165"/>
        <v/>
      </c>
      <c r="AX219" s="539"/>
      <c r="AY219" s="141"/>
      <c r="AZ219" s="486"/>
      <c r="BA219" s="501" t="str">
        <f t="shared" si="166"/>
        <v/>
      </c>
      <c r="BB219" s="537" t="str">
        <f t="shared" si="167"/>
        <v/>
      </c>
      <c r="BC219" s="537"/>
      <c r="BD219" s="537" t="str">
        <f t="shared" si="168"/>
        <v/>
      </c>
      <c r="BE219" s="536"/>
      <c r="BF219" s="141"/>
      <c r="BG219" s="211"/>
      <c r="BH219" s="211" t="str">
        <f t="shared" si="169"/>
        <v/>
      </c>
      <c r="BI219" s="537" t="str">
        <f t="shared" si="170"/>
        <v/>
      </c>
      <c r="BJ219" s="537" t="str">
        <f t="shared" si="171"/>
        <v/>
      </c>
      <c r="BK219" s="538" t="str">
        <f t="shared" si="172"/>
        <v/>
      </c>
      <c r="BL219" s="539"/>
      <c r="BM219" s="141"/>
      <c r="BN219" s="486"/>
      <c r="BO219" s="501" t="e">
        <f t="shared" si="173"/>
        <v>#VALUE!</v>
      </c>
      <c r="BP219" s="537" t="str">
        <f t="shared" si="174"/>
        <v/>
      </c>
      <c r="BQ219" s="537" t="str">
        <f t="shared" si="175"/>
        <v/>
      </c>
      <c r="BR219" s="537" t="str">
        <f t="shared" si="176"/>
        <v/>
      </c>
      <c r="BS219" s="536"/>
      <c r="BT219" s="141"/>
      <c r="BU219" s="211"/>
      <c r="BV219" s="211" t="str">
        <f t="shared" si="177"/>
        <v/>
      </c>
      <c r="BW219" s="537" t="str">
        <f t="shared" si="178"/>
        <v/>
      </c>
      <c r="BX219" s="537" t="str">
        <f t="shared" si="179"/>
        <v/>
      </c>
      <c r="BY219" s="538" t="str">
        <f t="shared" si="180"/>
        <v/>
      </c>
      <c r="BZ219" s="539"/>
      <c r="CA219" s="141"/>
      <c r="CB219" s="486"/>
      <c r="CC219" s="483" t="str">
        <f t="shared" si="181"/>
        <v/>
      </c>
      <c r="CD219" s="153" t="str">
        <f t="shared" si="182"/>
        <v/>
      </c>
      <c r="CE219" s="153" t="str">
        <f t="shared" si="183"/>
        <v/>
      </c>
      <c r="CF219" s="153" t="str">
        <f t="shared" si="184"/>
        <v/>
      </c>
    </row>
    <row r="220" spans="1:84" ht="29.45" customHeight="1" x14ac:dyDescent="0.25">
      <c r="A220" s="354" t="str">
        <f>'N-Bedarf AL'!A220</f>
        <v/>
      </c>
      <c r="B220" s="354" t="str">
        <f>IF('N-Bedarf AL'!B220="","",'N-Bedarf AL'!B220)</f>
        <v/>
      </c>
      <c r="C220" s="305" t="str">
        <f>IF('N-Bedarf AL'!D220="","",'N-Bedarf AL'!D220)</f>
        <v/>
      </c>
      <c r="D220" s="32" t="str">
        <f>IF('N-Bedarf AL'!C220="","",'N-Bedarf AL'!C220)</f>
        <v/>
      </c>
      <c r="E220" s="32" t="str">
        <f>IF('N-Bedarf AL'!T220="","",'N-Bedarf AL'!T220)</f>
        <v/>
      </c>
      <c r="F220" s="32" t="str">
        <f>IF('P-Bedarf AL'!V222="","",'P-Bedarf AL'!V222)</f>
        <v/>
      </c>
      <c r="G220" s="32" t="str">
        <f>IF('P-Bedarf AL'!AB222="","",'P-Bedarf AL'!AB222)</f>
        <v/>
      </c>
      <c r="H220" s="345" t="str">
        <f t="shared" si="185"/>
        <v/>
      </c>
      <c r="I220" s="345" t="str">
        <f t="shared" si="186"/>
        <v/>
      </c>
      <c r="J220" s="345" t="str">
        <f t="shared" si="187"/>
        <v/>
      </c>
      <c r="K220" s="321">
        <f t="shared" si="188"/>
        <v>0</v>
      </c>
      <c r="L220" s="321">
        <f t="shared" si="189"/>
        <v>0</v>
      </c>
      <c r="M220" s="321">
        <f t="shared" si="190"/>
        <v>0</v>
      </c>
      <c r="N220" s="321" t="str">
        <f t="shared" si="191"/>
        <v/>
      </c>
      <c r="O220" s="321" t="str">
        <f t="shared" si="192"/>
        <v/>
      </c>
      <c r="P220" s="321" t="str">
        <f t="shared" si="193"/>
        <v/>
      </c>
      <c r="Q220" s="490" t="str">
        <f t="shared" si="147"/>
        <v/>
      </c>
      <c r="R220" s="539"/>
      <c r="S220" s="141"/>
      <c r="T220" s="486"/>
      <c r="U220" s="501" t="str">
        <f t="shared" si="148"/>
        <v/>
      </c>
      <c r="V220" s="537" t="str">
        <f t="shared" si="149"/>
        <v/>
      </c>
      <c r="W220" s="537" t="str">
        <f t="shared" si="194"/>
        <v/>
      </c>
      <c r="X220" s="537" t="str">
        <f t="shared" si="150"/>
        <v/>
      </c>
      <c r="Y220" s="537" t="str">
        <f t="shared" si="151"/>
        <v/>
      </c>
      <c r="Z220" s="536"/>
      <c r="AA220" s="141"/>
      <c r="AB220" s="211"/>
      <c r="AC220" s="212" t="str">
        <f t="shared" si="152"/>
        <v/>
      </c>
      <c r="AD220" s="537" t="str">
        <f t="shared" si="153"/>
        <v/>
      </c>
      <c r="AE220" s="537" t="str">
        <f t="shared" si="154"/>
        <v/>
      </c>
      <c r="AF220" s="537" t="str">
        <f t="shared" si="155"/>
        <v/>
      </c>
      <c r="AG220" s="538" t="str">
        <f t="shared" si="156"/>
        <v/>
      </c>
      <c r="AH220" s="539"/>
      <c r="AI220" s="141"/>
      <c r="AJ220" s="486"/>
      <c r="AK220" s="507">
        <f t="shared" si="157"/>
        <v>0</v>
      </c>
      <c r="AL220" s="537" t="str">
        <f t="shared" si="158"/>
        <v/>
      </c>
      <c r="AM220" s="537" t="str">
        <f t="shared" si="159"/>
        <v/>
      </c>
      <c r="AN220" s="537" t="str">
        <f t="shared" si="160"/>
        <v/>
      </c>
      <c r="AO220" s="537" t="str">
        <f t="shared" si="161"/>
        <v/>
      </c>
      <c r="AP220" s="541" t="str">
        <f t="shared" si="195"/>
        <v/>
      </c>
      <c r="AQ220" s="536"/>
      <c r="AR220" s="141"/>
      <c r="AS220" s="211"/>
      <c r="AT220" s="211" t="str">
        <f t="shared" si="162"/>
        <v/>
      </c>
      <c r="AU220" s="537" t="str">
        <f t="shared" si="163"/>
        <v/>
      </c>
      <c r="AV220" s="537" t="str">
        <f t="shared" si="164"/>
        <v/>
      </c>
      <c r="AW220" s="538" t="str">
        <f t="shared" si="165"/>
        <v/>
      </c>
      <c r="AX220" s="539"/>
      <c r="AY220" s="141"/>
      <c r="AZ220" s="486"/>
      <c r="BA220" s="501" t="str">
        <f t="shared" si="166"/>
        <v/>
      </c>
      <c r="BB220" s="537" t="str">
        <f t="shared" si="167"/>
        <v/>
      </c>
      <c r="BC220" s="537"/>
      <c r="BD220" s="537" t="str">
        <f t="shared" si="168"/>
        <v/>
      </c>
      <c r="BE220" s="536"/>
      <c r="BF220" s="141"/>
      <c r="BG220" s="211"/>
      <c r="BH220" s="211" t="str">
        <f t="shared" si="169"/>
        <v/>
      </c>
      <c r="BI220" s="537" t="str">
        <f t="shared" si="170"/>
        <v/>
      </c>
      <c r="BJ220" s="537" t="str">
        <f t="shared" si="171"/>
        <v/>
      </c>
      <c r="BK220" s="538" t="str">
        <f t="shared" si="172"/>
        <v/>
      </c>
      <c r="BL220" s="539"/>
      <c r="BM220" s="141"/>
      <c r="BN220" s="486"/>
      <c r="BO220" s="501" t="e">
        <f t="shared" si="173"/>
        <v>#VALUE!</v>
      </c>
      <c r="BP220" s="537" t="str">
        <f t="shared" si="174"/>
        <v/>
      </c>
      <c r="BQ220" s="537" t="str">
        <f t="shared" si="175"/>
        <v/>
      </c>
      <c r="BR220" s="537" t="str">
        <f t="shared" si="176"/>
        <v/>
      </c>
      <c r="BS220" s="536"/>
      <c r="BT220" s="141"/>
      <c r="BU220" s="211"/>
      <c r="BV220" s="211" t="str">
        <f t="shared" si="177"/>
        <v/>
      </c>
      <c r="BW220" s="537" t="str">
        <f t="shared" si="178"/>
        <v/>
      </c>
      <c r="BX220" s="537" t="str">
        <f t="shared" si="179"/>
        <v/>
      </c>
      <c r="BY220" s="538" t="str">
        <f t="shared" si="180"/>
        <v/>
      </c>
      <c r="BZ220" s="539"/>
      <c r="CA220" s="141"/>
      <c r="CB220" s="486"/>
      <c r="CC220" s="483" t="str">
        <f t="shared" si="181"/>
        <v/>
      </c>
      <c r="CD220" s="153" t="str">
        <f t="shared" si="182"/>
        <v/>
      </c>
      <c r="CE220" s="153" t="str">
        <f t="shared" si="183"/>
        <v/>
      </c>
      <c r="CF220" s="153" t="str">
        <f t="shared" si="184"/>
        <v/>
      </c>
    </row>
    <row r="221" spans="1:84" ht="29.45" customHeight="1" x14ac:dyDescent="0.25">
      <c r="A221" s="354" t="str">
        <f>'N-Bedarf AL'!A221</f>
        <v/>
      </c>
      <c r="B221" s="354" t="str">
        <f>IF('N-Bedarf AL'!B221="","",'N-Bedarf AL'!B221)</f>
        <v/>
      </c>
      <c r="C221" s="305" t="str">
        <f>IF('N-Bedarf AL'!D221="","",'N-Bedarf AL'!D221)</f>
        <v/>
      </c>
      <c r="D221" s="32" t="str">
        <f>IF('N-Bedarf AL'!C221="","",'N-Bedarf AL'!C221)</f>
        <v/>
      </c>
      <c r="E221" s="32" t="str">
        <f>IF('N-Bedarf AL'!T221="","",'N-Bedarf AL'!T221)</f>
        <v/>
      </c>
      <c r="F221" s="32" t="str">
        <f>IF('P-Bedarf AL'!V223="","",'P-Bedarf AL'!V223)</f>
        <v/>
      </c>
      <c r="G221" s="32" t="str">
        <f>IF('P-Bedarf AL'!AB223="","",'P-Bedarf AL'!AB223)</f>
        <v/>
      </c>
      <c r="H221" s="345" t="str">
        <f t="shared" si="185"/>
        <v/>
      </c>
      <c r="I221" s="345" t="str">
        <f t="shared" si="186"/>
        <v/>
      </c>
      <c r="J221" s="345" t="str">
        <f t="shared" si="187"/>
        <v/>
      </c>
      <c r="K221" s="321">
        <f t="shared" si="188"/>
        <v>0</v>
      </c>
      <c r="L221" s="321">
        <f t="shared" si="189"/>
        <v>0</v>
      </c>
      <c r="M221" s="321">
        <f t="shared" si="190"/>
        <v>0</v>
      </c>
      <c r="N221" s="321" t="str">
        <f t="shared" si="191"/>
        <v/>
      </c>
      <c r="O221" s="321" t="str">
        <f t="shared" si="192"/>
        <v/>
      </c>
      <c r="P221" s="321" t="str">
        <f t="shared" si="193"/>
        <v/>
      </c>
      <c r="Q221" s="490" t="str">
        <f t="shared" si="147"/>
        <v/>
      </c>
      <c r="R221" s="539"/>
      <c r="S221" s="141"/>
      <c r="T221" s="486"/>
      <c r="U221" s="501" t="str">
        <f t="shared" si="148"/>
        <v/>
      </c>
      <c r="V221" s="537" t="str">
        <f t="shared" si="149"/>
        <v/>
      </c>
      <c r="W221" s="537" t="str">
        <f t="shared" si="194"/>
        <v/>
      </c>
      <c r="X221" s="537" t="str">
        <f t="shared" si="150"/>
        <v/>
      </c>
      <c r="Y221" s="537" t="str">
        <f t="shared" si="151"/>
        <v/>
      </c>
      <c r="Z221" s="536"/>
      <c r="AA221" s="141"/>
      <c r="AB221" s="211"/>
      <c r="AC221" s="212" t="str">
        <f t="shared" si="152"/>
        <v/>
      </c>
      <c r="AD221" s="537" t="str">
        <f t="shared" si="153"/>
        <v/>
      </c>
      <c r="AE221" s="537" t="str">
        <f t="shared" si="154"/>
        <v/>
      </c>
      <c r="AF221" s="537" t="str">
        <f t="shared" si="155"/>
        <v/>
      </c>
      <c r="AG221" s="538" t="str">
        <f t="shared" si="156"/>
        <v/>
      </c>
      <c r="AH221" s="539"/>
      <c r="AI221" s="141"/>
      <c r="AJ221" s="486"/>
      <c r="AK221" s="507">
        <f t="shared" si="157"/>
        <v>0</v>
      </c>
      <c r="AL221" s="537" t="str">
        <f t="shared" si="158"/>
        <v/>
      </c>
      <c r="AM221" s="537" t="str">
        <f t="shared" si="159"/>
        <v/>
      </c>
      <c r="AN221" s="537" t="str">
        <f t="shared" si="160"/>
        <v/>
      </c>
      <c r="AO221" s="537" t="str">
        <f t="shared" si="161"/>
        <v/>
      </c>
      <c r="AP221" s="541" t="str">
        <f t="shared" si="195"/>
        <v/>
      </c>
      <c r="AQ221" s="536"/>
      <c r="AR221" s="141"/>
      <c r="AS221" s="211"/>
      <c r="AT221" s="211" t="str">
        <f t="shared" si="162"/>
        <v/>
      </c>
      <c r="AU221" s="537" t="str">
        <f t="shared" si="163"/>
        <v/>
      </c>
      <c r="AV221" s="537" t="str">
        <f t="shared" si="164"/>
        <v/>
      </c>
      <c r="AW221" s="538" t="str">
        <f t="shared" si="165"/>
        <v/>
      </c>
      <c r="AX221" s="539"/>
      <c r="AY221" s="141"/>
      <c r="AZ221" s="486"/>
      <c r="BA221" s="501" t="str">
        <f t="shared" si="166"/>
        <v/>
      </c>
      <c r="BB221" s="537" t="str">
        <f t="shared" si="167"/>
        <v/>
      </c>
      <c r="BC221" s="537"/>
      <c r="BD221" s="537" t="str">
        <f t="shared" si="168"/>
        <v/>
      </c>
      <c r="BE221" s="536"/>
      <c r="BF221" s="141"/>
      <c r="BG221" s="211"/>
      <c r="BH221" s="211" t="str">
        <f t="shared" si="169"/>
        <v/>
      </c>
      <c r="BI221" s="537" t="str">
        <f t="shared" si="170"/>
        <v/>
      </c>
      <c r="BJ221" s="537" t="str">
        <f t="shared" si="171"/>
        <v/>
      </c>
      <c r="BK221" s="538" t="str">
        <f t="shared" si="172"/>
        <v/>
      </c>
      <c r="BL221" s="539"/>
      <c r="BM221" s="141"/>
      <c r="BN221" s="486"/>
      <c r="BO221" s="501" t="e">
        <f t="shared" si="173"/>
        <v>#VALUE!</v>
      </c>
      <c r="BP221" s="537" t="str">
        <f t="shared" si="174"/>
        <v/>
      </c>
      <c r="BQ221" s="537" t="str">
        <f t="shared" si="175"/>
        <v/>
      </c>
      <c r="BR221" s="537" t="str">
        <f t="shared" si="176"/>
        <v/>
      </c>
      <c r="BS221" s="536"/>
      <c r="BT221" s="141"/>
      <c r="BU221" s="211"/>
      <c r="BV221" s="211" t="str">
        <f t="shared" si="177"/>
        <v/>
      </c>
      <c r="BW221" s="537" t="str">
        <f t="shared" si="178"/>
        <v/>
      </c>
      <c r="BX221" s="537" t="str">
        <f t="shared" si="179"/>
        <v/>
      </c>
      <c r="BY221" s="538" t="str">
        <f t="shared" si="180"/>
        <v/>
      </c>
      <c r="BZ221" s="539"/>
      <c r="CA221" s="141"/>
      <c r="CB221" s="486"/>
      <c r="CC221" s="483" t="str">
        <f t="shared" si="181"/>
        <v/>
      </c>
      <c r="CD221" s="153" t="str">
        <f t="shared" si="182"/>
        <v/>
      </c>
      <c r="CE221" s="153" t="str">
        <f t="shared" si="183"/>
        <v/>
      </c>
      <c r="CF221" s="153" t="str">
        <f t="shared" si="184"/>
        <v/>
      </c>
    </row>
    <row r="222" spans="1:84" ht="29.45" customHeight="1" x14ac:dyDescent="0.25">
      <c r="A222" s="354" t="str">
        <f>'N-Bedarf AL'!A222</f>
        <v/>
      </c>
      <c r="B222" s="354" t="str">
        <f>IF('N-Bedarf AL'!B222="","",'N-Bedarf AL'!B222)</f>
        <v/>
      </c>
      <c r="C222" s="305" t="str">
        <f>IF('N-Bedarf AL'!D222="","",'N-Bedarf AL'!D222)</f>
        <v/>
      </c>
      <c r="D222" s="32" t="str">
        <f>IF('N-Bedarf AL'!C222="","",'N-Bedarf AL'!C222)</f>
        <v/>
      </c>
      <c r="E222" s="32" t="str">
        <f>IF('N-Bedarf AL'!T222="","",'N-Bedarf AL'!T222)</f>
        <v/>
      </c>
      <c r="F222" s="32" t="str">
        <f>IF('P-Bedarf AL'!V224="","",'P-Bedarf AL'!V224)</f>
        <v/>
      </c>
      <c r="G222" s="32" t="str">
        <f>IF('P-Bedarf AL'!AB224="","",'P-Bedarf AL'!AB224)</f>
        <v/>
      </c>
      <c r="H222" s="345" t="str">
        <f t="shared" si="185"/>
        <v/>
      </c>
      <c r="I222" s="345" t="str">
        <f t="shared" si="186"/>
        <v/>
      </c>
      <c r="J222" s="345" t="str">
        <f t="shared" si="187"/>
        <v/>
      </c>
      <c r="K222" s="321">
        <f t="shared" si="188"/>
        <v>0</v>
      </c>
      <c r="L222" s="321">
        <f t="shared" si="189"/>
        <v>0</v>
      </c>
      <c r="M222" s="321">
        <f t="shared" si="190"/>
        <v>0</v>
      </c>
      <c r="N222" s="321" t="str">
        <f t="shared" si="191"/>
        <v/>
      </c>
      <c r="O222" s="321" t="str">
        <f t="shared" si="192"/>
        <v/>
      </c>
      <c r="P222" s="321" t="str">
        <f t="shared" si="193"/>
        <v/>
      </c>
      <c r="Q222" s="490" t="str">
        <f t="shared" si="147"/>
        <v/>
      </c>
      <c r="R222" s="539"/>
      <c r="S222" s="141"/>
      <c r="T222" s="486"/>
      <c r="U222" s="501" t="str">
        <f t="shared" si="148"/>
        <v/>
      </c>
      <c r="V222" s="537" t="str">
        <f t="shared" si="149"/>
        <v/>
      </c>
      <c r="W222" s="537" t="str">
        <f t="shared" si="194"/>
        <v/>
      </c>
      <c r="X222" s="537" t="str">
        <f t="shared" si="150"/>
        <v/>
      </c>
      <c r="Y222" s="537" t="str">
        <f t="shared" si="151"/>
        <v/>
      </c>
      <c r="Z222" s="536"/>
      <c r="AA222" s="141"/>
      <c r="AB222" s="211"/>
      <c r="AC222" s="212" t="str">
        <f t="shared" si="152"/>
        <v/>
      </c>
      <c r="AD222" s="537" t="str">
        <f t="shared" si="153"/>
        <v/>
      </c>
      <c r="AE222" s="537" t="str">
        <f t="shared" si="154"/>
        <v/>
      </c>
      <c r="AF222" s="537" t="str">
        <f t="shared" si="155"/>
        <v/>
      </c>
      <c r="AG222" s="538" t="str">
        <f t="shared" si="156"/>
        <v/>
      </c>
      <c r="AH222" s="539"/>
      <c r="AI222" s="141"/>
      <c r="AJ222" s="486"/>
      <c r="AK222" s="507">
        <f t="shared" si="157"/>
        <v>0</v>
      </c>
      <c r="AL222" s="537" t="str">
        <f t="shared" si="158"/>
        <v/>
      </c>
      <c r="AM222" s="537" t="str">
        <f t="shared" si="159"/>
        <v/>
      </c>
      <c r="AN222" s="537" t="str">
        <f t="shared" si="160"/>
        <v/>
      </c>
      <c r="AO222" s="537" t="str">
        <f t="shared" si="161"/>
        <v/>
      </c>
      <c r="AP222" s="541" t="str">
        <f t="shared" si="195"/>
        <v/>
      </c>
      <c r="AQ222" s="536"/>
      <c r="AR222" s="141"/>
      <c r="AS222" s="211"/>
      <c r="AT222" s="211" t="str">
        <f t="shared" si="162"/>
        <v/>
      </c>
      <c r="AU222" s="537" t="str">
        <f t="shared" si="163"/>
        <v/>
      </c>
      <c r="AV222" s="537" t="str">
        <f t="shared" si="164"/>
        <v/>
      </c>
      <c r="AW222" s="538" t="str">
        <f t="shared" si="165"/>
        <v/>
      </c>
      <c r="AX222" s="539"/>
      <c r="AY222" s="141"/>
      <c r="AZ222" s="486"/>
      <c r="BA222" s="501" t="str">
        <f t="shared" si="166"/>
        <v/>
      </c>
      <c r="BB222" s="537" t="str">
        <f t="shared" si="167"/>
        <v/>
      </c>
      <c r="BC222" s="537"/>
      <c r="BD222" s="537" t="str">
        <f t="shared" si="168"/>
        <v/>
      </c>
      <c r="BE222" s="536"/>
      <c r="BF222" s="141"/>
      <c r="BG222" s="211"/>
      <c r="BH222" s="211" t="str">
        <f t="shared" si="169"/>
        <v/>
      </c>
      <c r="BI222" s="537" t="str">
        <f t="shared" si="170"/>
        <v/>
      </c>
      <c r="BJ222" s="537" t="str">
        <f t="shared" si="171"/>
        <v/>
      </c>
      <c r="BK222" s="538" t="str">
        <f t="shared" si="172"/>
        <v/>
      </c>
      <c r="BL222" s="539"/>
      <c r="BM222" s="141"/>
      <c r="BN222" s="486"/>
      <c r="BO222" s="501" t="e">
        <f t="shared" si="173"/>
        <v>#VALUE!</v>
      </c>
      <c r="BP222" s="537" t="str">
        <f t="shared" si="174"/>
        <v/>
      </c>
      <c r="BQ222" s="537" t="str">
        <f t="shared" si="175"/>
        <v/>
      </c>
      <c r="BR222" s="537" t="str">
        <f t="shared" si="176"/>
        <v/>
      </c>
      <c r="BS222" s="536"/>
      <c r="BT222" s="141"/>
      <c r="BU222" s="211"/>
      <c r="BV222" s="211" t="str">
        <f t="shared" si="177"/>
        <v/>
      </c>
      <c r="BW222" s="537" t="str">
        <f t="shared" si="178"/>
        <v/>
      </c>
      <c r="BX222" s="537" t="str">
        <f t="shared" si="179"/>
        <v/>
      </c>
      <c r="BY222" s="538" t="str">
        <f t="shared" si="180"/>
        <v/>
      </c>
      <c r="BZ222" s="539"/>
      <c r="CA222" s="141"/>
      <c r="CB222" s="486"/>
      <c r="CC222" s="483" t="str">
        <f t="shared" si="181"/>
        <v/>
      </c>
      <c r="CD222" s="153" t="str">
        <f t="shared" si="182"/>
        <v/>
      </c>
      <c r="CE222" s="153" t="str">
        <f t="shared" si="183"/>
        <v/>
      </c>
      <c r="CF222" s="153" t="str">
        <f t="shared" si="184"/>
        <v/>
      </c>
    </row>
    <row r="223" spans="1:84" ht="29.45" customHeight="1" x14ac:dyDescent="0.25">
      <c r="A223" s="354" t="str">
        <f>'N-Bedarf AL'!A223</f>
        <v/>
      </c>
      <c r="B223" s="354" t="str">
        <f>IF('N-Bedarf AL'!B223="","",'N-Bedarf AL'!B223)</f>
        <v/>
      </c>
      <c r="C223" s="305" t="str">
        <f>IF('N-Bedarf AL'!D223="","",'N-Bedarf AL'!D223)</f>
        <v/>
      </c>
      <c r="D223" s="32" t="str">
        <f>IF('N-Bedarf AL'!C223="","",'N-Bedarf AL'!C223)</f>
        <v/>
      </c>
      <c r="E223" s="32" t="str">
        <f>IF('N-Bedarf AL'!T223="","",'N-Bedarf AL'!T223)</f>
        <v/>
      </c>
      <c r="F223" s="32" t="str">
        <f>IF('P-Bedarf AL'!V225="","",'P-Bedarf AL'!V225)</f>
        <v/>
      </c>
      <c r="G223" s="32" t="str">
        <f>IF('P-Bedarf AL'!AB225="","",'P-Bedarf AL'!AB225)</f>
        <v/>
      </c>
      <c r="H223" s="345" t="str">
        <f t="shared" si="185"/>
        <v/>
      </c>
      <c r="I223" s="345" t="str">
        <f t="shared" si="186"/>
        <v/>
      </c>
      <c r="J223" s="345" t="str">
        <f t="shared" si="187"/>
        <v/>
      </c>
      <c r="K223" s="321">
        <f t="shared" si="188"/>
        <v>0</v>
      </c>
      <c r="L223" s="321">
        <f t="shared" si="189"/>
        <v>0</v>
      </c>
      <c r="M223" s="321">
        <f t="shared" si="190"/>
        <v>0</v>
      </c>
      <c r="N223" s="321" t="str">
        <f t="shared" si="191"/>
        <v/>
      </c>
      <c r="O223" s="321" t="str">
        <f t="shared" si="192"/>
        <v/>
      </c>
      <c r="P223" s="321" t="str">
        <f t="shared" si="193"/>
        <v/>
      </c>
      <c r="Q223" s="490" t="str">
        <f t="shared" si="147"/>
        <v/>
      </c>
      <c r="R223" s="539"/>
      <c r="S223" s="141"/>
      <c r="T223" s="486"/>
      <c r="U223" s="501" t="str">
        <f t="shared" si="148"/>
        <v/>
      </c>
      <c r="V223" s="537" t="str">
        <f t="shared" si="149"/>
        <v/>
      </c>
      <c r="W223" s="537" t="str">
        <f t="shared" si="194"/>
        <v/>
      </c>
      <c r="X223" s="537" t="str">
        <f t="shared" si="150"/>
        <v/>
      </c>
      <c r="Y223" s="537" t="str">
        <f t="shared" si="151"/>
        <v/>
      </c>
      <c r="Z223" s="536"/>
      <c r="AA223" s="141"/>
      <c r="AB223" s="211"/>
      <c r="AC223" s="212" t="str">
        <f t="shared" si="152"/>
        <v/>
      </c>
      <c r="AD223" s="537" t="str">
        <f t="shared" si="153"/>
        <v/>
      </c>
      <c r="AE223" s="537" t="str">
        <f t="shared" si="154"/>
        <v/>
      </c>
      <c r="AF223" s="537" t="str">
        <f t="shared" si="155"/>
        <v/>
      </c>
      <c r="AG223" s="538" t="str">
        <f t="shared" si="156"/>
        <v/>
      </c>
      <c r="AH223" s="539"/>
      <c r="AI223" s="141"/>
      <c r="AJ223" s="486"/>
      <c r="AK223" s="507">
        <f t="shared" si="157"/>
        <v>0</v>
      </c>
      <c r="AL223" s="537" t="str">
        <f t="shared" si="158"/>
        <v/>
      </c>
      <c r="AM223" s="537" t="str">
        <f t="shared" si="159"/>
        <v/>
      </c>
      <c r="AN223" s="537" t="str">
        <f t="shared" si="160"/>
        <v/>
      </c>
      <c r="AO223" s="537" t="str">
        <f t="shared" si="161"/>
        <v/>
      </c>
      <c r="AP223" s="541" t="str">
        <f t="shared" si="195"/>
        <v/>
      </c>
      <c r="AQ223" s="536"/>
      <c r="AR223" s="141"/>
      <c r="AS223" s="211"/>
      <c r="AT223" s="211" t="str">
        <f t="shared" si="162"/>
        <v/>
      </c>
      <c r="AU223" s="537" t="str">
        <f t="shared" si="163"/>
        <v/>
      </c>
      <c r="AV223" s="537" t="str">
        <f t="shared" si="164"/>
        <v/>
      </c>
      <c r="AW223" s="538" t="str">
        <f t="shared" si="165"/>
        <v/>
      </c>
      <c r="AX223" s="539"/>
      <c r="AY223" s="141"/>
      <c r="AZ223" s="486"/>
      <c r="BA223" s="501" t="str">
        <f t="shared" si="166"/>
        <v/>
      </c>
      <c r="BB223" s="537" t="str">
        <f t="shared" si="167"/>
        <v/>
      </c>
      <c r="BC223" s="537"/>
      <c r="BD223" s="537" t="str">
        <f t="shared" si="168"/>
        <v/>
      </c>
      <c r="BE223" s="536"/>
      <c r="BF223" s="141"/>
      <c r="BG223" s="211"/>
      <c r="BH223" s="211" t="str">
        <f t="shared" si="169"/>
        <v/>
      </c>
      <c r="BI223" s="537" t="str">
        <f t="shared" si="170"/>
        <v/>
      </c>
      <c r="BJ223" s="537" t="str">
        <f t="shared" si="171"/>
        <v/>
      </c>
      <c r="BK223" s="538" t="str">
        <f t="shared" si="172"/>
        <v/>
      </c>
      <c r="BL223" s="539"/>
      <c r="BM223" s="141"/>
      <c r="BN223" s="486"/>
      <c r="BO223" s="501" t="e">
        <f t="shared" si="173"/>
        <v>#VALUE!</v>
      </c>
      <c r="BP223" s="537" t="str">
        <f t="shared" si="174"/>
        <v/>
      </c>
      <c r="BQ223" s="537" t="str">
        <f t="shared" si="175"/>
        <v/>
      </c>
      <c r="BR223" s="537" t="str">
        <f t="shared" si="176"/>
        <v/>
      </c>
      <c r="BS223" s="536"/>
      <c r="BT223" s="141"/>
      <c r="BU223" s="211"/>
      <c r="BV223" s="211" t="str">
        <f t="shared" si="177"/>
        <v/>
      </c>
      <c r="BW223" s="537" t="str">
        <f t="shared" si="178"/>
        <v/>
      </c>
      <c r="BX223" s="537" t="str">
        <f t="shared" si="179"/>
        <v/>
      </c>
      <c r="BY223" s="538" t="str">
        <f t="shared" si="180"/>
        <v/>
      </c>
      <c r="BZ223" s="539"/>
      <c r="CA223" s="141"/>
      <c r="CB223" s="486"/>
      <c r="CC223" s="483" t="str">
        <f t="shared" si="181"/>
        <v/>
      </c>
      <c r="CD223" s="153" t="str">
        <f t="shared" si="182"/>
        <v/>
      </c>
      <c r="CE223" s="153" t="str">
        <f t="shared" si="183"/>
        <v/>
      </c>
      <c r="CF223" s="153" t="str">
        <f t="shared" si="184"/>
        <v/>
      </c>
    </row>
    <row r="224" spans="1:84" ht="29.45" customHeight="1" x14ac:dyDescent="0.25">
      <c r="A224" s="354" t="str">
        <f>'N-Bedarf AL'!A224</f>
        <v/>
      </c>
      <c r="B224" s="354" t="str">
        <f>IF('N-Bedarf AL'!B224="","",'N-Bedarf AL'!B224)</f>
        <v/>
      </c>
      <c r="C224" s="305" t="str">
        <f>IF('N-Bedarf AL'!D224="","",'N-Bedarf AL'!D224)</f>
        <v/>
      </c>
      <c r="D224" s="32" t="str">
        <f>IF('N-Bedarf AL'!C224="","",'N-Bedarf AL'!C224)</f>
        <v/>
      </c>
      <c r="E224" s="32" t="str">
        <f>IF('N-Bedarf AL'!T224="","",'N-Bedarf AL'!T224)</f>
        <v/>
      </c>
      <c r="F224" s="32" t="str">
        <f>IF('P-Bedarf AL'!V226="","",'P-Bedarf AL'!V226)</f>
        <v/>
      </c>
      <c r="G224" s="32" t="str">
        <f>IF('P-Bedarf AL'!AB226="","",'P-Bedarf AL'!AB226)</f>
        <v/>
      </c>
      <c r="H224" s="345" t="str">
        <f t="shared" si="185"/>
        <v/>
      </c>
      <c r="I224" s="345" t="str">
        <f t="shared" si="186"/>
        <v/>
      </c>
      <c r="J224" s="345" t="str">
        <f t="shared" si="187"/>
        <v/>
      </c>
      <c r="K224" s="321">
        <f t="shared" si="188"/>
        <v>0</v>
      </c>
      <c r="L224" s="321">
        <f t="shared" si="189"/>
        <v>0</v>
      </c>
      <c r="M224" s="321">
        <f t="shared" si="190"/>
        <v>0</v>
      </c>
      <c r="N224" s="321" t="str">
        <f t="shared" si="191"/>
        <v/>
      </c>
      <c r="O224" s="321" t="str">
        <f t="shared" si="192"/>
        <v/>
      </c>
      <c r="P224" s="321" t="str">
        <f t="shared" si="193"/>
        <v/>
      </c>
      <c r="Q224" s="490" t="str">
        <f t="shared" si="147"/>
        <v/>
      </c>
      <c r="R224" s="539"/>
      <c r="S224" s="141"/>
      <c r="T224" s="486"/>
      <c r="U224" s="501" t="str">
        <f t="shared" si="148"/>
        <v/>
      </c>
      <c r="V224" s="537" t="str">
        <f t="shared" si="149"/>
        <v/>
      </c>
      <c r="W224" s="537" t="str">
        <f t="shared" si="194"/>
        <v/>
      </c>
      <c r="X224" s="537" t="str">
        <f t="shared" si="150"/>
        <v/>
      </c>
      <c r="Y224" s="537" t="str">
        <f t="shared" si="151"/>
        <v/>
      </c>
      <c r="Z224" s="536"/>
      <c r="AA224" s="141"/>
      <c r="AB224" s="211"/>
      <c r="AC224" s="212" t="str">
        <f t="shared" si="152"/>
        <v/>
      </c>
      <c r="AD224" s="537" t="str">
        <f t="shared" si="153"/>
        <v/>
      </c>
      <c r="AE224" s="537" t="str">
        <f t="shared" si="154"/>
        <v/>
      </c>
      <c r="AF224" s="537" t="str">
        <f t="shared" si="155"/>
        <v/>
      </c>
      <c r="AG224" s="538" t="str">
        <f t="shared" si="156"/>
        <v/>
      </c>
      <c r="AH224" s="539"/>
      <c r="AI224" s="141"/>
      <c r="AJ224" s="486"/>
      <c r="AK224" s="507">
        <f t="shared" si="157"/>
        <v>0</v>
      </c>
      <c r="AL224" s="537" t="str">
        <f t="shared" si="158"/>
        <v/>
      </c>
      <c r="AM224" s="537" t="str">
        <f t="shared" si="159"/>
        <v/>
      </c>
      <c r="AN224" s="537" t="str">
        <f t="shared" si="160"/>
        <v/>
      </c>
      <c r="AO224" s="537" t="str">
        <f t="shared" si="161"/>
        <v/>
      </c>
      <c r="AP224" s="541" t="str">
        <f t="shared" si="195"/>
        <v/>
      </c>
      <c r="AQ224" s="536"/>
      <c r="AR224" s="141"/>
      <c r="AS224" s="211"/>
      <c r="AT224" s="211" t="str">
        <f t="shared" si="162"/>
        <v/>
      </c>
      <c r="AU224" s="537" t="str">
        <f t="shared" si="163"/>
        <v/>
      </c>
      <c r="AV224" s="537" t="str">
        <f t="shared" si="164"/>
        <v/>
      </c>
      <c r="AW224" s="538" t="str">
        <f t="shared" si="165"/>
        <v/>
      </c>
      <c r="AX224" s="539"/>
      <c r="AY224" s="141"/>
      <c r="AZ224" s="486"/>
      <c r="BA224" s="501" t="str">
        <f t="shared" si="166"/>
        <v/>
      </c>
      <c r="BB224" s="537" t="str">
        <f t="shared" si="167"/>
        <v/>
      </c>
      <c r="BC224" s="537"/>
      <c r="BD224" s="537" t="str">
        <f t="shared" si="168"/>
        <v/>
      </c>
      <c r="BE224" s="536"/>
      <c r="BF224" s="141"/>
      <c r="BG224" s="211"/>
      <c r="BH224" s="211" t="str">
        <f t="shared" si="169"/>
        <v/>
      </c>
      <c r="BI224" s="537" t="str">
        <f t="shared" si="170"/>
        <v/>
      </c>
      <c r="BJ224" s="537" t="str">
        <f t="shared" si="171"/>
        <v/>
      </c>
      <c r="BK224" s="538" t="str">
        <f t="shared" si="172"/>
        <v/>
      </c>
      <c r="BL224" s="539"/>
      <c r="BM224" s="141"/>
      <c r="BN224" s="486"/>
      <c r="BO224" s="501" t="e">
        <f t="shared" si="173"/>
        <v>#VALUE!</v>
      </c>
      <c r="BP224" s="537" t="str">
        <f t="shared" si="174"/>
        <v/>
      </c>
      <c r="BQ224" s="537" t="str">
        <f t="shared" si="175"/>
        <v/>
      </c>
      <c r="BR224" s="537" t="str">
        <f t="shared" si="176"/>
        <v/>
      </c>
      <c r="BS224" s="536"/>
      <c r="BT224" s="141"/>
      <c r="BU224" s="211"/>
      <c r="BV224" s="211" t="str">
        <f t="shared" si="177"/>
        <v/>
      </c>
      <c r="BW224" s="537" t="str">
        <f t="shared" si="178"/>
        <v/>
      </c>
      <c r="BX224" s="537" t="str">
        <f t="shared" si="179"/>
        <v/>
      </c>
      <c r="BY224" s="538" t="str">
        <f t="shared" si="180"/>
        <v/>
      </c>
      <c r="BZ224" s="539"/>
      <c r="CA224" s="141"/>
      <c r="CB224" s="486"/>
      <c r="CC224" s="483" t="str">
        <f t="shared" si="181"/>
        <v/>
      </c>
      <c r="CD224" s="153" t="str">
        <f t="shared" si="182"/>
        <v/>
      </c>
      <c r="CE224" s="153" t="str">
        <f t="shared" si="183"/>
        <v/>
      </c>
      <c r="CF224" s="153" t="str">
        <f t="shared" si="184"/>
        <v/>
      </c>
    </row>
    <row r="225" spans="1:84" ht="29.45" customHeight="1" x14ac:dyDescent="0.25">
      <c r="A225" s="354" t="str">
        <f>'N-Bedarf AL'!A225</f>
        <v/>
      </c>
      <c r="B225" s="354" t="str">
        <f>IF('N-Bedarf AL'!B225="","",'N-Bedarf AL'!B225)</f>
        <v/>
      </c>
      <c r="C225" s="305" t="str">
        <f>IF('N-Bedarf AL'!D225="","",'N-Bedarf AL'!D225)</f>
        <v/>
      </c>
      <c r="D225" s="32" t="str">
        <f>IF('N-Bedarf AL'!C225="","",'N-Bedarf AL'!C225)</f>
        <v/>
      </c>
      <c r="E225" s="32" t="str">
        <f>IF('N-Bedarf AL'!T225="","",'N-Bedarf AL'!T225)</f>
        <v/>
      </c>
      <c r="F225" s="32" t="str">
        <f>IF('P-Bedarf AL'!V227="","",'P-Bedarf AL'!V227)</f>
        <v/>
      </c>
      <c r="G225" s="32" t="str">
        <f>IF('P-Bedarf AL'!AB227="","",'P-Bedarf AL'!AB227)</f>
        <v/>
      </c>
      <c r="H225" s="345" t="str">
        <f t="shared" si="185"/>
        <v/>
      </c>
      <c r="I225" s="345" t="str">
        <f t="shared" si="186"/>
        <v/>
      </c>
      <c r="J225" s="345" t="str">
        <f t="shared" si="187"/>
        <v/>
      </c>
      <c r="K225" s="321">
        <f t="shared" si="188"/>
        <v>0</v>
      </c>
      <c r="L225" s="321">
        <f t="shared" si="189"/>
        <v>0</v>
      </c>
      <c r="M225" s="321">
        <f t="shared" si="190"/>
        <v>0</v>
      </c>
      <c r="N225" s="321" t="str">
        <f t="shared" si="191"/>
        <v/>
      </c>
      <c r="O225" s="321" t="str">
        <f t="shared" si="192"/>
        <v/>
      </c>
      <c r="P225" s="321" t="str">
        <f t="shared" si="193"/>
        <v/>
      </c>
      <c r="Q225" s="490" t="str">
        <f t="shared" si="147"/>
        <v/>
      </c>
      <c r="R225" s="539"/>
      <c r="S225" s="141"/>
      <c r="T225" s="486"/>
      <c r="U225" s="501" t="str">
        <f t="shared" si="148"/>
        <v/>
      </c>
      <c r="V225" s="537" t="str">
        <f t="shared" si="149"/>
        <v/>
      </c>
      <c r="W225" s="537" t="str">
        <f t="shared" si="194"/>
        <v/>
      </c>
      <c r="X225" s="537" t="str">
        <f t="shared" si="150"/>
        <v/>
      </c>
      <c r="Y225" s="537" t="str">
        <f t="shared" si="151"/>
        <v/>
      </c>
      <c r="Z225" s="536"/>
      <c r="AA225" s="141"/>
      <c r="AB225" s="211"/>
      <c r="AC225" s="212" t="str">
        <f t="shared" si="152"/>
        <v/>
      </c>
      <c r="AD225" s="537" t="str">
        <f t="shared" si="153"/>
        <v/>
      </c>
      <c r="AE225" s="537" t="str">
        <f t="shared" si="154"/>
        <v/>
      </c>
      <c r="AF225" s="537" t="str">
        <f t="shared" si="155"/>
        <v/>
      </c>
      <c r="AG225" s="538" t="str">
        <f t="shared" si="156"/>
        <v/>
      </c>
      <c r="AH225" s="539"/>
      <c r="AI225" s="141"/>
      <c r="AJ225" s="486"/>
      <c r="AK225" s="507">
        <f t="shared" si="157"/>
        <v>0</v>
      </c>
      <c r="AL225" s="537" t="str">
        <f t="shared" si="158"/>
        <v/>
      </c>
      <c r="AM225" s="537" t="str">
        <f t="shared" si="159"/>
        <v/>
      </c>
      <c r="AN225" s="537" t="str">
        <f t="shared" si="160"/>
        <v/>
      </c>
      <c r="AO225" s="537" t="str">
        <f t="shared" si="161"/>
        <v/>
      </c>
      <c r="AP225" s="541" t="str">
        <f t="shared" si="195"/>
        <v/>
      </c>
      <c r="AQ225" s="536"/>
      <c r="AR225" s="141"/>
      <c r="AS225" s="211"/>
      <c r="AT225" s="211" t="str">
        <f t="shared" si="162"/>
        <v/>
      </c>
      <c r="AU225" s="537" t="str">
        <f t="shared" si="163"/>
        <v/>
      </c>
      <c r="AV225" s="537" t="str">
        <f t="shared" si="164"/>
        <v/>
      </c>
      <c r="AW225" s="538" t="str">
        <f t="shared" si="165"/>
        <v/>
      </c>
      <c r="AX225" s="539"/>
      <c r="AY225" s="141"/>
      <c r="AZ225" s="486"/>
      <c r="BA225" s="501" t="str">
        <f t="shared" si="166"/>
        <v/>
      </c>
      <c r="BB225" s="537" t="str">
        <f t="shared" si="167"/>
        <v/>
      </c>
      <c r="BC225" s="537"/>
      <c r="BD225" s="537" t="str">
        <f t="shared" si="168"/>
        <v/>
      </c>
      <c r="BE225" s="536"/>
      <c r="BF225" s="141"/>
      <c r="BG225" s="211"/>
      <c r="BH225" s="211" t="str">
        <f t="shared" si="169"/>
        <v/>
      </c>
      <c r="BI225" s="537" t="str">
        <f t="shared" si="170"/>
        <v/>
      </c>
      <c r="BJ225" s="537" t="str">
        <f t="shared" si="171"/>
        <v/>
      </c>
      <c r="BK225" s="538" t="str">
        <f t="shared" si="172"/>
        <v/>
      </c>
      <c r="BL225" s="539"/>
      <c r="BM225" s="141"/>
      <c r="BN225" s="486"/>
      <c r="BO225" s="501" t="e">
        <f t="shared" si="173"/>
        <v>#VALUE!</v>
      </c>
      <c r="BP225" s="537" t="str">
        <f t="shared" si="174"/>
        <v/>
      </c>
      <c r="BQ225" s="537" t="str">
        <f t="shared" si="175"/>
        <v/>
      </c>
      <c r="BR225" s="537" t="str">
        <f t="shared" si="176"/>
        <v/>
      </c>
      <c r="BS225" s="536"/>
      <c r="BT225" s="141"/>
      <c r="BU225" s="211"/>
      <c r="BV225" s="211" t="str">
        <f t="shared" si="177"/>
        <v/>
      </c>
      <c r="BW225" s="537" t="str">
        <f t="shared" si="178"/>
        <v/>
      </c>
      <c r="BX225" s="537" t="str">
        <f t="shared" si="179"/>
        <v/>
      </c>
      <c r="BY225" s="538" t="str">
        <f t="shared" si="180"/>
        <v/>
      </c>
      <c r="BZ225" s="539"/>
      <c r="CA225" s="141"/>
      <c r="CB225" s="486"/>
      <c r="CC225" s="483" t="str">
        <f t="shared" si="181"/>
        <v/>
      </c>
      <c r="CD225" s="153" t="str">
        <f t="shared" si="182"/>
        <v/>
      </c>
      <c r="CE225" s="153" t="str">
        <f t="shared" si="183"/>
        <v/>
      </c>
      <c r="CF225" s="153" t="str">
        <f t="shared" si="184"/>
        <v/>
      </c>
    </row>
    <row r="226" spans="1:84" ht="29.45" customHeight="1" x14ac:dyDescent="0.25">
      <c r="A226" s="354" t="str">
        <f>'N-Bedarf AL'!A226</f>
        <v/>
      </c>
      <c r="B226" s="354" t="str">
        <f>IF('N-Bedarf AL'!B226="","",'N-Bedarf AL'!B226)</f>
        <v/>
      </c>
      <c r="C226" s="305" t="str">
        <f>IF('N-Bedarf AL'!D226="","",'N-Bedarf AL'!D226)</f>
        <v/>
      </c>
      <c r="D226" s="32" t="str">
        <f>IF('N-Bedarf AL'!C226="","",'N-Bedarf AL'!C226)</f>
        <v/>
      </c>
      <c r="E226" s="32" t="str">
        <f>IF('N-Bedarf AL'!T226="","",'N-Bedarf AL'!T226)</f>
        <v/>
      </c>
      <c r="F226" s="32" t="str">
        <f>IF('P-Bedarf AL'!V228="","",'P-Bedarf AL'!V228)</f>
        <v/>
      </c>
      <c r="G226" s="32" t="str">
        <f>IF('P-Bedarf AL'!AB228="","",'P-Bedarf AL'!AB228)</f>
        <v/>
      </c>
      <c r="H226" s="345" t="str">
        <f t="shared" si="185"/>
        <v/>
      </c>
      <c r="I226" s="345" t="str">
        <f t="shared" si="186"/>
        <v/>
      </c>
      <c r="J226" s="345" t="str">
        <f t="shared" si="187"/>
        <v/>
      </c>
      <c r="K226" s="321">
        <f t="shared" si="188"/>
        <v>0</v>
      </c>
      <c r="L226" s="321">
        <f t="shared" si="189"/>
        <v>0</v>
      </c>
      <c r="M226" s="321">
        <f t="shared" si="190"/>
        <v>0</v>
      </c>
      <c r="N226" s="321" t="str">
        <f t="shared" si="191"/>
        <v/>
      </c>
      <c r="O226" s="321" t="str">
        <f t="shared" si="192"/>
        <v/>
      </c>
      <c r="P226" s="321" t="str">
        <f t="shared" si="193"/>
        <v/>
      </c>
      <c r="Q226" s="490" t="str">
        <f t="shared" si="147"/>
        <v/>
      </c>
      <c r="R226" s="539"/>
      <c r="S226" s="141"/>
      <c r="T226" s="486"/>
      <c r="U226" s="501" t="str">
        <f t="shared" si="148"/>
        <v/>
      </c>
      <c r="V226" s="537" t="str">
        <f t="shared" si="149"/>
        <v/>
      </c>
      <c r="W226" s="537" t="str">
        <f t="shared" si="194"/>
        <v/>
      </c>
      <c r="X226" s="537" t="str">
        <f t="shared" si="150"/>
        <v/>
      </c>
      <c r="Y226" s="537" t="str">
        <f t="shared" si="151"/>
        <v/>
      </c>
      <c r="Z226" s="536"/>
      <c r="AA226" s="141"/>
      <c r="AB226" s="211"/>
      <c r="AC226" s="212" t="str">
        <f t="shared" si="152"/>
        <v/>
      </c>
      <c r="AD226" s="537" t="str">
        <f t="shared" si="153"/>
        <v/>
      </c>
      <c r="AE226" s="537" t="str">
        <f t="shared" si="154"/>
        <v/>
      </c>
      <c r="AF226" s="537" t="str">
        <f t="shared" si="155"/>
        <v/>
      </c>
      <c r="AG226" s="538" t="str">
        <f t="shared" si="156"/>
        <v/>
      </c>
      <c r="AH226" s="539"/>
      <c r="AI226" s="141"/>
      <c r="AJ226" s="486"/>
      <c r="AK226" s="507">
        <f t="shared" si="157"/>
        <v>0</v>
      </c>
      <c r="AL226" s="537" t="str">
        <f t="shared" si="158"/>
        <v/>
      </c>
      <c r="AM226" s="537" t="str">
        <f t="shared" si="159"/>
        <v/>
      </c>
      <c r="AN226" s="537" t="str">
        <f t="shared" si="160"/>
        <v/>
      </c>
      <c r="AO226" s="537" t="str">
        <f t="shared" si="161"/>
        <v/>
      </c>
      <c r="AP226" s="541" t="str">
        <f t="shared" si="195"/>
        <v/>
      </c>
      <c r="AQ226" s="536"/>
      <c r="AR226" s="141"/>
      <c r="AS226" s="211"/>
      <c r="AT226" s="211" t="str">
        <f t="shared" si="162"/>
        <v/>
      </c>
      <c r="AU226" s="537" t="str">
        <f t="shared" si="163"/>
        <v/>
      </c>
      <c r="AV226" s="537" t="str">
        <f t="shared" si="164"/>
        <v/>
      </c>
      <c r="AW226" s="538" t="str">
        <f t="shared" si="165"/>
        <v/>
      </c>
      <c r="AX226" s="539"/>
      <c r="AY226" s="141"/>
      <c r="AZ226" s="486"/>
      <c r="BA226" s="501" t="str">
        <f t="shared" si="166"/>
        <v/>
      </c>
      <c r="BB226" s="537" t="str">
        <f t="shared" si="167"/>
        <v/>
      </c>
      <c r="BC226" s="537"/>
      <c r="BD226" s="537" t="str">
        <f t="shared" si="168"/>
        <v/>
      </c>
      <c r="BE226" s="536"/>
      <c r="BF226" s="141"/>
      <c r="BG226" s="211"/>
      <c r="BH226" s="211" t="str">
        <f t="shared" si="169"/>
        <v/>
      </c>
      <c r="BI226" s="537" t="str">
        <f t="shared" si="170"/>
        <v/>
      </c>
      <c r="BJ226" s="537" t="str">
        <f t="shared" si="171"/>
        <v/>
      </c>
      <c r="BK226" s="538" t="str">
        <f t="shared" si="172"/>
        <v/>
      </c>
      <c r="BL226" s="539"/>
      <c r="BM226" s="141"/>
      <c r="BN226" s="486"/>
      <c r="BO226" s="501" t="e">
        <f t="shared" si="173"/>
        <v>#VALUE!</v>
      </c>
      <c r="BP226" s="537" t="str">
        <f t="shared" si="174"/>
        <v/>
      </c>
      <c r="BQ226" s="537" t="str">
        <f t="shared" si="175"/>
        <v/>
      </c>
      <c r="BR226" s="537" t="str">
        <f t="shared" si="176"/>
        <v/>
      </c>
      <c r="BS226" s="536"/>
      <c r="BT226" s="141"/>
      <c r="BU226" s="211"/>
      <c r="BV226" s="211" t="str">
        <f t="shared" si="177"/>
        <v/>
      </c>
      <c r="BW226" s="537" t="str">
        <f t="shared" si="178"/>
        <v/>
      </c>
      <c r="BX226" s="537" t="str">
        <f t="shared" si="179"/>
        <v/>
      </c>
      <c r="BY226" s="538" t="str">
        <f t="shared" si="180"/>
        <v/>
      </c>
      <c r="BZ226" s="539"/>
      <c r="CA226" s="141"/>
      <c r="CB226" s="486"/>
      <c r="CC226" s="483" t="str">
        <f t="shared" si="181"/>
        <v/>
      </c>
      <c r="CD226" s="153" t="str">
        <f t="shared" si="182"/>
        <v/>
      </c>
      <c r="CE226" s="153" t="str">
        <f t="shared" si="183"/>
        <v/>
      </c>
      <c r="CF226" s="153" t="str">
        <f t="shared" si="184"/>
        <v/>
      </c>
    </row>
    <row r="227" spans="1:84" ht="29.45" customHeight="1" x14ac:dyDescent="0.25">
      <c r="A227" s="354" t="str">
        <f>'N-Bedarf AL'!A227</f>
        <v/>
      </c>
      <c r="B227" s="354" t="str">
        <f>IF('N-Bedarf AL'!B227="","",'N-Bedarf AL'!B227)</f>
        <v/>
      </c>
      <c r="C227" s="305" t="str">
        <f>IF('N-Bedarf AL'!D227="","",'N-Bedarf AL'!D227)</f>
        <v/>
      </c>
      <c r="D227" s="32" t="str">
        <f>IF('N-Bedarf AL'!C227="","",'N-Bedarf AL'!C227)</f>
        <v/>
      </c>
      <c r="E227" s="32" t="str">
        <f>IF('N-Bedarf AL'!T227="","",'N-Bedarf AL'!T227)</f>
        <v/>
      </c>
      <c r="F227" s="32" t="str">
        <f>IF('P-Bedarf AL'!V229="","",'P-Bedarf AL'!V229)</f>
        <v/>
      </c>
      <c r="G227" s="32" t="str">
        <f>IF('P-Bedarf AL'!AB229="","",'P-Bedarf AL'!AB229)</f>
        <v/>
      </c>
      <c r="H227" s="345" t="str">
        <f t="shared" si="185"/>
        <v/>
      </c>
      <c r="I227" s="345" t="str">
        <f t="shared" si="186"/>
        <v/>
      </c>
      <c r="J227" s="345" t="str">
        <f t="shared" si="187"/>
        <v/>
      </c>
      <c r="K227" s="321">
        <f t="shared" si="188"/>
        <v>0</v>
      </c>
      <c r="L227" s="321">
        <f t="shared" si="189"/>
        <v>0</v>
      </c>
      <c r="M227" s="321">
        <f t="shared" si="190"/>
        <v>0</v>
      </c>
      <c r="N227" s="321" t="str">
        <f t="shared" si="191"/>
        <v/>
      </c>
      <c r="O227" s="321" t="str">
        <f t="shared" si="192"/>
        <v/>
      </c>
      <c r="P227" s="321" t="str">
        <f t="shared" si="193"/>
        <v/>
      </c>
      <c r="Q227" s="490" t="str">
        <f t="shared" si="147"/>
        <v/>
      </c>
      <c r="R227" s="539"/>
      <c r="S227" s="141"/>
      <c r="T227" s="486"/>
      <c r="U227" s="501" t="str">
        <f t="shared" si="148"/>
        <v/>
      </c>
      <c r="V227" s="537" t="str">
        <f t="shared" si="149"/>
        <v/>
      </c>
      <c r="W227" s="537" t="str">
        <f t="shared" si="194"/>
        <v/>
      </c>
      <c r="X227" s="537" t="str">
        <f t="shared" si="150"/>
        <v/>
      </c>
      <c r="Y227" s="537" t="str">
        <f t="shared" si="151"/>
        <v/>
      </c>
      <c r="Z227" s="536"/>
      <c r="AA227" s="141"/>
      <c r="AB227" s="211"/>
      <c r="AC227" s="212" t="str">
        <f t="shared" si="152"/>
        <v/>
      </c>
      <c r="AD227" s="537" t="str">
        <f t="shared" si="153"/>
        <v/>
      </c>
      <c r="AE227" s="537" t="str">
        <f t="shared" si="154"/>
        <v/>
      </c>
      <c r="AF227" s="537" t="str">
        <f t="shared" si="155"/>
        <v/>
      </c>
      <c r="AG227" s="538" t="str">
        <f t="shared" si="156"/>
        <v/>
      </c>
      <c r="AH227" s="539"/>
      <c r="AI227" s="141"/>
      <c r="AJ227" s="486"/>
      <c r="AK227" s="507">
        <f t="shared" si="157"/>
        <v>0</v>
      </c>
      <c r="AL227" s="537" t="str">
        <f t="shared" si="158"/>
        <v/>
      </c>
      <c r="AM227" s="537" t="str">
        <f t="shared" si="159"/>
        <v/>
      </c>
      <c r="AN227" s="537" t="str">
        <f t="shared" si="160"/>
        <v/>
      </c>
      <c r="AO227" s="537" t="str">
        <f t="shared" si="161"/>
        <v/>
      </c>
      <c r="AP227" s="541" t="str">
        <f t="shared" si="195"/>
        <v/>
      </c>
      <c r="AQ227" s="536"/>
      <c r="AR227" s="141"/>
      <c r="AS227" s="211"/>
      <c r="AT227" s="211" t="str">
        <f t="shared" si="162"/>
        <v/>
      </c>
      <c r="AU227" s="537" t="str">
        <f t="shared" si="163"/>
        <v/>
      </c>
      <c r="AV227" s="537" t="str">
        <f t="shared" si="164"/>
        <v/>
      </c>
      <c r="AW227" s="538" t="str">
        <f t="shared" si="165"/>
        <v/>
      </c>
      <c r="AX227" s="539"/>
      <c r="AY227" s="141"/>
      <c r="AZ227" s="486"/>
      <c r="BA227" s="501" t="str">
        <f t="shared" si="166"/>
        <v/>
      </c>
      <c r="BB227" s="537" t="str">
        <f t="shared" si="167"/>
        <v/>
      </c>
      <c r="BC227" s="537"/>
      <c r="BD227" s="537" t="str">
        <f t="shared" si="168"/>
        <v/>
      </c>
      <c r="BE227" s="536"/>
      <c r="BF227" s="141"/>
      <c r="BG227" s="211"/>
      <c r="BH227" s="211" t="str">
        <f t="shared" si="169"/>
        <v/>
      </c>
      <c r="BI227" s="537" t="str">
        <f t="shared" si="170"/>
        <v/>
      </c>
      <c r="BJ227" s="537" t="str">
        <f t="shared" si="171"/>
        <v/>
      </c>
      <c r="BK227" s="538" t="str">
        <f t="shared" si="172"/>
        <v/>
      </c>
      <c r="BL227" s="539"/>
      <c r="BM227" s="141"/>
      <c r="BN227" s="486"/>
      <c r="BO227" s="501" t="e">
        <f t="shared" si="173"/>
        <v>#VALUE!</v>
      </c>
      <c r="BP227" s="537" t="str">
        <f t="shared" si="174"/>
        <v/>
      </c>
      <c r="BQ227" s="537" t="str">
        <f t="shared" si="175"/>
        <v/>
      </c>
      <c r="BR227" s="537" t="str">
        <f t="shared" si="176"/>
        <v/>
      </c>
      <c r="BS227" s="536"/>
      <c r="BT227" s="141"/>
      <c r="BU227" s="211"/>
      <c r="BV227" s="211" t="str">
        <f t="shared" si="177"/>
        <v/>
      </c>
      <c r="BW227" s="537" t="str">
        <f t="shared" si="178"/>
        <v/>
      </c>
      <c r="BX227" s="537" t="str">
        <f t="shared" si="179"/>
        <v/>
      </c>
      <c r="BY227" s="538" t="str">
        <f t="shared" si="180"/>
        <v/>
      </c>
      <c r="BZ227" s="539"/>
      <c r="CA227" s="141"/>
      <c r="CB227" s="486"/>
      <c r="CC227" s="483" t="str">
        <f t="shared" si="181"/>
        <v/>
      </c>
      <c r="CD227" s="153" t="str">
        <f t="shared" si="182"/>
        <v/>
      </c>
      <c r="CE227" s="153" t="str">
        <f t="shared" si="183"/>
        <v/>
      </c>
      <c r="CF227" s="153" t="str">
        <f t="shared" si="184"/>
        <v/>
      </c>
    </row>
    <row r="228" spans="1:84" ht="29.45" customHeight="1" x14ac:dyDescent="0.25">
      <c r="A228" s="354" t="str">
        <f>'N-Bedarf AL'!A228</f>
        <v/>
      </c>
      <c r="B228" s="354" t="str">
        <f>IF('N-Bedarf AL'!B228="","",'N-Bedarf AL'!B228)</f>
        <v/>
      </c>
      <c r="C228" s="305" t="str">
        <f>IF('N-Bedarf AL'!D228="","",'N-Bedarf AL'!D228)</f>
        <v/>
      </c>
      <c r="D228" s="32" t="str">
        <f>IF('N-Bedarf AL'!C228="","",'N-Bedarf AL'!C228)</f>
        <v/>
      </c>
      <c r="E228" s="32" t="str">
        <f>IF('N-Bedarf AL'!T228="","",'N-Bedarf AL'!T228)</f>
        <v/>
      </c>
      <c r="F228" s="32" t="str">
        <f>IF('P-Bedarf AL'!V230="","",'P-Bedarf AL'!V230)</f>
        <v/>
      </c>
      <c r="G228" s="32" t="str">
        <f>IF('P-Bedarf AL'!AB230="","",'P-Bedarf AL'!AB230)</f>
        <v/>
      </c>
      <c r="H228" s="345" t="str">
        <f t="shared" si="185"/>
        <v/>
      </c>
      <c r="I228" s="345" t="str">
        <f t="shared" si="186"/>
        <v/>
      </c>
      <c r="J228" s="345" t="str">
        <f t="shared" si="187"/>
        <v/>
      </c>
      <c r="K228" s="321">
        <f t="shared" si="188"/>
        <v>0</v>
      </c>
      <c r="L228" s="321">
        <f t="shared" si="189"/>
        <v>0</v>
      </c>
      <c r="M228" s="321">
        <f t="shared" si="190"/>
        <v>0</v>
      </c>
      <c r="N228" s="321" t="str">
        <f t="shared" si="191"/>
        <v/>
      </c>
      <c r="O228" s="321" t="str">
        <f t="shared" si="192"/>
        <v/>
      </c>
      <c r="P228" s="321" t="str">
        <f t="shared" si="193"/>
        <v/>
      </c>
      <c r="Q228" s="490" t="str">
        <f t="shared" si="147"/>
        <v/>
      </c>
      <c r="R228" s="539"/>
      <c r="S228" s="141"/>
      <c r="T228" s="486"/>
      <c r="U228" s="501" t="str">
        <f t="shared" si="148"/>
        <v/>
      </c>
      <c r="V228" s="537" t="str">
        <f t="shared" si="149"/>
        <v/>
      </c>
      <c r="W228" s="537" t="str">
        <f t="shared" si="194"/>
        <v/>
      </c>
      <c r="X228" s="537" t="str">
        <f t="shared" si="150"/>
        <v/>
      </c>
      <c r="Y228" s="537" t="str">
        <f t="shared" si="151"/>
        <v/>
      </c>
      <c r="Z228" s="536"/>
      <c r="AA228" s="141"/>
      <c r="AB228" s="211"/>
      <c r="AC228" s="212" t="str">
        <f t="shared" si="152"/>
        <v/>
      </c>
      <c r="AD228" s="537" t="str">
        <f t="shared" si="153"/>
        <v/>
      </c>
      <c r="AE228" s="537" t="str">
        <f t="shared" si="154"/>
        <v/>
      </c>
      <c r="AF228" s="537" t="str">
        <f t="shared" si="155"/>
        <v/>
      </c>
      <c r="AG228" s="538" t="str">
        <f t="shared" si="156"/>
        <v/>
      </c>
      <c r="AH228" s="539"/>
      <c r="AI228" s="141"/>
      <c r="AJ228" s="486"/>
      <c r="AK228" s="507">
        <f t="shared" si="157"/>
        <v>0</v>
      </c>
      <c r="AL228" s="537" t="str">
        <f t="shared" si="158"/>
        <v/>
      </c>
      <c r="AM228" s="537" t="str">
        <f t="shared" si="159"/>
        <v/>
      </c>
      <c r="AN228" s="537" t="str">
        <f t="shared" si="160"/>
        <v/>
      </c>
      <c r="AO228" s="537" t="str">
        <f t="shared" si="161"/>
        <v/>
      </c>
      <c r="AP228" s="541" t="str">
        <f t="shared" si="195"/>
        <v/>
      </c>
      <c r="AQ228" s="536"/>
      <c r="AR228" s="141"/>
      <c r="AS228" s="211"/>
      <c r="AT228" s="211" t="str">
        <f t="shared" si="162"/>
        <v/>
      </c>
      <c r="AU228" s="537" t="str">
        <f t="shared" si="163"/>
        <v/>
      </c>
      <c r="AV228" s="537" t="str">
        <f t="shared" si="164"/>
        <v/>
      </c>
      <c r="AW228" s="538" t="str">
        <f t="shared" si="165"/>
        <v/>
      </c>
      <c r="AX228" s="539"/>
      <c r="AY228" s="141"/>
      <c r="AZ228" s="486"/>
      <c r="BA228" s="501" t="str">
        <f t="shared" si="166"/>
        <v/>
      </c>
      <c r="BB228" s="537" t="str">
        <f t="shared" si="167"/>
        <v/>
      </c>
      <c r="BC228" s="537"/>
      <c r="BD228" s="537" t="str">
        <f t="shared" si="168"/>
        <v/>
      </c>
      <c r="BE228" s="536"/>
      <c r="BF228" s="141"/>
      <c r="BG228" s="211"/>
      <c r="BH228" s="211" t="str">
        <f t="shared" si="169"/>
        <v/>
      </c>
      <c r="BI228" s="537" t="str">
        <f t="shared" si="170"/>
        <v/>
      </c>
      <c r="BJ228" s="537" t="str">
        <f t="shared" si="171"/>
        <v/>
      </c>
      <c r="BK228" s="538" t="str">
        <f t="shared" si="172"/>
        <v/>
      </c>
      <c r="BL228" s="539"/>
      <c r="BM228" s="141"/>
      <c r="BN228" s="486"/>
      <c r="BO228" s="501" t="e">
        <f t="shared" si="173"/>
        <v>#VALUE!</v>
      </c>
      <c r="BP228" s="537" t="str">
        <f t="shared" si="174"/>
        <v/>
      </c>
      <c r="BQ228" s="537" t="str">
        <f t="shared" si="175"/>
        <v/>
      </c>
      <c r="BR228" s="537" t="str">
        <f t="shared" si="176"/>
        <v/>
      </c>
      <c r="BS228" s="536"/>
      <c r="BT228" s="141"/>
      <c r="BU228" s="211"/>
      <c r="BV228" s="211" t="str">
        <f t="shared" si="177"/>
        <v/>
      </c>
      <c r="BW228" s="537" t="str">
        <f t="shared" si="178"/>
        <v/>
      </c>
      <c r="BX228" s="537" t="str">
        <f t="shared" si="179"/>
        <v/>
      </c>
      <c r="BY228" s="538" t="str">
        <f t="shared" si="180"/>
        <v/>
      </c>
      <c r="BZ228" s="539"/>
      <c r="CA228" s="141"/>
      <c r="CB228" s="486"/>
      <c r="CC228" s="483" t="str">
        <f t="shared" si="181"/>
        <v/>
      </c>
      <c r="CD228" s="153" t="str">
        <f t="shared" si="182"/>
        <v/>
      </c>
      <c r="CE228" s="153" t="str">
        <f t="shared" si="183"/>
        <v/>
      </c>
      <c r="CF228" s="153" t="str">
        <f t="shared" si="184"/>
        <v/>
      </c>
    </row>
    <row r="229" spans="1:84" ht="29.45" customHeight="1" x14ac:dyDescent="0.25">
      <c r="A229" s="354" t="str">
        <f>'N-Bedarf AL'!A229</f>
        <v/>
      </c>
      <c r="B229" s="354" t="str">
        <f>IF('N-Bedarf AL'!B229="","",'N-Bedarf AL'!B229)</f>
        <v/>
      </c>
      <c r="C229" s="305" t="str">
        <f>IF('N-Bedarf AL'!D229="","",'N-Bedarf AL'!D229)</f>
        <v/>
      </c>
      <c r="D229" s="32" t="str">
        <f>IF('N-Bedarf AL'!C229="","",'N-Bedarf AL'!C229)</f>
        <v/>
      </c>
      <c r="E229" s="32" t="str">
        <f>IF('N-Bedarf AL'!T229="","",'N-Bedarf AL'!T229)</f>
        <v/>
      </c>
      <c r="F229" s="32" t="str">
        <f>IF('P-Bedarf AL'!V231="","",'P-Bedarf AL'!V231)</f>
        <v/>
      </c>
      <c r="G229" s="32" t="str">
        <f>IF('P-Bedarf AL'!AB231="","",'P-Bedarf AL'!AB231)</f>
        <v/>
      </c>
      <c r="H229" s="345" t="str">
        <f t="shared" si="185"/>
        <v/>
      </c>
      <c r="I229" s="345" t="str">
        <f t="shared" si="186"/>
        <v/>
      </c>
      <c r="J229" s="345" t="str">
        <f t="shared" si="187"/>
        <v/>
      </c>
      <c r="K229" s="321">
        <f t="shared" si="188"/>
        <v>0</v>
      </c>
      <c r="L229" s="321">
        <f t="shared" si="189"/>
        <v>0</v>
      </c>
      <c r="M229" s="321">
        <f t="shared" si="190"/>
        <v>0</v>
      </c>
      <c r="N229" s="321" t="str">
        <f t="shared" si="191"/>
        <v/>
      </c>
      <c r="O229" s="321" t="str">
        <f t="shared" si="192"/>
        <v/>
      </c>
      <c r="P229" s="321" t="str">
        <f t="shared" si="193"/>
        <v/>
      </c>
      <c r="Q229" s="490" t="str">
        <f t="shared" si="147"/>
        <v/>
      </c>
      <c r="R229" s="539"/>
      <c r="S229" s="141"/>
      <c r="T229" s="486"/>
      <c r="U229" s="501" t="str">
        <f t="shared" si="148"/>
        <v/>
      </c>
      <c r="V229" s="537" t="str">
        <f t="shared" si="149"/>
        <v/>
      </c>
      <c r="W229" s="537" t="str">
        <f t="shared" si="194"/>
        <v/>
      </c>
      <c r="X229" s="537" t="str">
        <f t="shared" si="150"/>
        <v/>
      </c>
      <c r="Y229" s="537" t="str">
        <f t="shared" si="151"/>
        <v/>
      </c>
      <c r="Z229" s="536"/>
      <c r="AA229" s="141"/>
      <c r="AB229" s="211"/>
      <c r="AC229" s="212" t="str">
        <f t="shared" si="152"/>
        <v/>
      </c>
      <c r="AD229" s="537" t="str">
        <f t="shared" si="153"/>
        <v/>
      </c>
      <c r="AE229" s="537" t="str">
        <f t="shared" si="154"/>
        <v/>
      </c>
      <c r="AF229" s="537" t="str">
        <f t="shared" si="155"/>
        <v/>
      </c>
      <c r="AG229" s="538" t="str">
        <f t="shared" si="156"/>
        <v/>
      </c>
      <c r="AH229" s="539"/>
      <c r="AI229" s="141"/>
      <c r="AJ229" s="486"/>
      <c r="AK229" s="507">
        <f t="shared" si="157"/>
        <v>0</v>
      </c>
      <c r="AL229" s="537" t="str">
        <f t="shared" si="158"/>
        <v/>
      </c>
      <c r="AM229" s="537" t="str">
        <f t="shared" si="159"/>
        <v/>
      </c>
      <c r="AN229" s="537" t="str">
        <f t="shared" si="160"/>
        <v/>
      </c>
      <c r="AO229" s="537" t="str">
        <f t="shared" si="161"/>
        <v/>
      </c>
      <c r="AP229" s="541" t="str">
        <f t="shared" si="195"/>
        <v/>
      </c>
      <c r="AQ229" s="536"/>
      <c r="AR229" s="141"/>
      <c r="AS229" s="211"/>
      <c r="AT229" s="211" t="str">
        <f t="shared" si="162"/>
        <v/>
      </c>
      <c r="AU229" s="537" t="str">
        <f t="shared" si="163"/>
        <v/>
      </c>
      <c r="AV229" s="537" t="str">
        <f t="shared" si="164"/>
        <v/>
      </c>
      <c r="AW229" s="538" t="str">
        <f t="shared" si="165"/>
        <v/>
      </c>
      <c r="AX229" s="539"/>
      <c r="AY229" s="141"/>
      <c r="AZ229" s="486"/>
      <c r="BA229" s="501" t="str">
        <f t="shared" si="166"/>
        <v/>
      </c>
      <c r="BB229" s="537" t="str">
        <f t="shared" si="167"/>
        <v/>
      </c>
      <c r="BC229" s="537"/>
      <c r="BD229" s="537" t="str">
        <f t="shared" si="168"/>
        <v/>
      </c>
      <c r="BE229" s="536"/>
      <c r="BF229" s="141"/>
      <c r="BG229" s="211"/>
      <c r="BH229" s="211" t="str">
        <f t="shared" si="169"/>
        <v/>
      </c>
      <c r="BI229" s="537" t="str">
        <f t="shared" si="170"/>
        <v/>
      </c>
      <c r="BJ229" s="537" t="str">
        <f t="shared" si="171"/>
        <v/>
      </c>
      <c r="BK229" s="538" t="str">
        <f t="shared" si="172"/>
        <v/>
      </c>
      <c r="BL229" s="539"/>
      <c r="BM229" s="141"/>
      <c r="BN229" s="486"/>
      <c r="BO229" s="501" t="e">
        <f t="shared" si="173"/>
        <v>#VALUE!</v>
      </c>
      <c r="BP229" s="537" t="str">
        <f t="shared" si="174"/>
        <v/>
      </c>
      <c r="BQ229" s="537" t="str">
        <f t="shared" si="175"/>
        <v/>
      </c>
      <c r="BR229" s="537" t="str">
        <f t="shared" si="176"/>
        <v/>
      </c>
      <c r="BS229" s="536"/>
      <c r="BT229" s="141"/>
      <c r="BU229" s="211"/>
      <c r="BV229" s="211" t="str">
        <f t="shared" si="177"/>
        <v/>
      </c>
      <c r="BW229" s="537" t="str">
        <f t="shared" si="178"/>
        <v/>
      </c>
      <c r="BX229" s="537" t="str">
        <f t="shared" si="179"/>
        <v/>
      </c>
      <c r="BY229" s="538" t="str">
        <f t="shared" si="180"/>
        <v/>
      </c>
      <c r="BZ229" s="539"/>
      <c r="CA229" s="141"/>
      <c r="CB229" s="486"/>
      <c r="CC229" s="483" t="str">
        <f t="shared" si="181"/>
        <v/>
      </c>
      <c r="CD229" s="153" t="str">
        <f t="shared" si="182"/>
        <v/>
      </c>
      <c r="CE229" s="153" t="str">
        <f t="shared" si="183"/>
        <v/>
      </c>
      <c r="CF229" s="153" t="str">
        <f t="shared" si="184"/>
        <v/>
      </c>
    </row>
    <row r="230" spans="1:84" ht="29.45" customHeight="1" x14ac:dyDescent="0.25">
      <c r="A230" s="354" t="str">
        <f>'N-Bedarf AL'!A230</f>
        <v/>
      </c>
      <c r="B230" s="354" t="str">
        <f>IF('N-Bedarf AL'!B230="","",'N-Bedarf AL'!B230)</f>
        <v/>
      </c>
      <c r="C230" s="305" t="str">
        <f>IF('N-Bedarf AL'!D230="","",'N-Bedarf AL'!D230)</f>
        <v/>
      </c>
      <c r="D230" s="32" t="str">
        <f>IF('N-Bedarf AL'!C230="","",'N-Bedarf AL'!C230)</f>
        <v/>
      </c>
      <c r="E230" s="32" t="str">
        <f>IF('N-Bedarf AL'!T230="","",'N-Bedarf AL'!T230)</f>
        <v/>
      </c>
      <c r="F230" s="32" t="str">
        <f>IF('P-Bedarf AL'!V232="","",'P-Bedarf AL'!V232)</f>
        <v/>
      </c>
      <c r="G230" s="32" t="str">
        <f>IF('P-Bedarf AL'!AB232="","",'P-Bedarf AL'!AB232)</f>
        <v/>
      </c>
      <c r="H230" s="345" t="str">
        <f t="shared" si="185"/>
        <v/>
      </c>
      <c r="I230" s="345" t="str">
        <f t="shared" si="186"/>
        <v/>
      </c>
      <c r="J230" s="345" t="str">
        <f t="shared" si="187"/>
        <v/>
      </c>
      <c r="K230" s="321">
        <f t="shared" si="188"/>
        <v>0</v>
      </c>
      <c r="L230" s="321">
        <f t="shared" si="189"/>
        <v>0</v>
      </c>
      <c r="M230" s="321">
        <f t="shared" si="190"/>
        <v>0</v>
      </c>
      <c r="N230" s="321" t="str">
        <f t="shared" si="191"/>
        <v/>
      </c>
      <c r="O230" s="321" t="str">
        <f t="shared" si="192"/>
        <v/>
      </c>
      <c r="P230" s="321" t="str">
        <f t="shared" si="193"/>
        <v/>
      </c>
      <c r="Q230" s="490" t="str">
        <f t="shared" si="147"/>
        <v/>
      </c>
      <c r="R230" s="539"/>
      <c r="S230" s="141"/>
      <c r="T230" s="486"/>
      <c r="U230" s="501" t="str">
        <f t="shared" si="148"/>
        <v/>
      </c>
      <c r="V230" s="537" t="str">
        <f t="shared" si="149"/>
        <v/>
      </c>
      <c r="W230" s="537" t="str">
        <f t="shared" si="194"/>
        <v/>
      </c>
      <c r="X230" s="537" t="str">
        <f t="shared" si="150"/>
        <v/>
      </c>
      <c r="Y230" s="537" t="str">
        <f t="shared" si="151"/>
        <v/>
      </c>
      <c r="Z230" s="536"/>
      <c r="AA230" s="141"/>
      <c r="AB230" s="211"/>
      <c r="AC230" s="212" t="str">
        <f t="shared" si="152"/>
        <v/>
      </c>
      <c r="AD230" s="537" t="str">
        <f t="shared" si="153"/>
        <v/>
      </c>
      <c r="AE230" s="537" t="str">
        <f t="shared" si="154"/>
        <v/>
      </c>
      <c r="AF230" s="537" t="str">
        <f t="shared" si="155"/>
        <v/>
      </c>
      <c r="AG230" s="538" t="str">
        <f t="shared" si="156"/>
        <v/>
      </c>
      <c r="AH230" s="539"/>
      <c r="AI230" s="141"/>
      <c r="AJ230" s="486"/>
      <c r="AK230" s="507">
        <f t="shared" si="157"/>
        <v>0</v>
      </c>
      <c r="AL230" s="537" t="str">
        <f t="shared" si="158"/>
        <v/>
      </c>
      <c r="AM230" s="537" t="str">
        <f t="shared" si="159"/>
        <v/>
      </c>
      <c r="AN230" s="537" t="str">
        <f t="shared" si="160"/>
        <v/>
      </c>
      <c r="AO230" s="537" t="str">
        <f t="shared" si="161"/>
        <v/>
      </c>
      <c r="AP230" s="541" t="str">
        <f t="shared" si="195"/>
        <v/>
      </c>
      <c r="AQ230" s="536"/>
      <c r="AR230" s="141"/>
      <c r="AS230" s="211"/>
      <c r="AT230" s="211" t="str">
        <f t="shared" si="162"/>
        <v/>
      </c>
      <c r="AU230" s="537" t="str">
        <f t="shared" si="163"/>
        <v/>
      </c>
      <c r="AV230" s="537" t="str">
        <f t="shared" si="164"/>
        <v/>
      </c>
      <c r="AW230" s="538" t="str">
        <f t="shared" si="165"/>
        <v/>
      </c>
      <c r="AX230" s="539"/>
      <c r="AY230" s="141"/>
      <c r="AZ230" s="486"/>
      <c r="BA230" s="501" t="str">
        <f t="shared" si="166"/>
        <v/>
      </c>
      <c r="BB230" s="537" t="str">
        <f t="shared" si="167"/>
        <v/>
      </c>
      <c r="BC230" s="537"/>
      <c r="BD230" s="537" t="str">
        <f t="shared" si="168"/>
        <v/>
      </c>
      <c r="BE230" s="536"/>
      <c r="BF230" s="141"/>
      <c r="BG230" s="211"/>
      <c r="BH230" s="211" t="str">
        <f t="shared" si="169"/>
        <v/>
      </c>
      <c r="BI230" s="537" t="str">
        <f t="shared" si="170"/>
        <v/>
      </c>
      <c r="BJ230" s="537" t="str">
        <f t="shared" si="171"/>
        <v/>
      </c>
      <c r="BK230" s="538" t="str">
        <f t="shared" si="172"/>
        <v/>
      </c>
      <c r="BL230" s="539"/>
      <c r="BM230" s="141"/>
      <c r="BN230" s="486"/>
      <c r="BO230" s="501" t="e">
        <f t="shared" si="173"/>
        <v>#VALUE!</v>
      </c>
      <c r="BP230" s="537" t="str">
        <f t="shared" si="174"/>
        <v/>
      </c>
      <c r="BQ230" s="537" t="str">
        <f t="shared" si="175"/>
        <v/>
      </c>
      <c r="BR230" s="537" t="str">
        <f t="shared" si="176"/>
        <v/>
      </c>
      <c r="BS230" s="536"/>
      <c r="BT230" s="141"/>
      <c r="BU230" s="211"/>
      <c r="BV230" s="211" t="str">
        <f t="shared" si="177"/>
        <v/>
      </c>
      <c r="BW230" s="537" t="str">
        <f t="shared" si="178"/>
        <v/>
      </c>
      <c r="BX230" s="537" t="str">
        <f t="shared" si="179"/>
        <v/>
      </c>
      <c r="BY230" s="538" t="str">
        <f t="shared" si="180"/>
        <v/>
      </c>
      <c r="BZ230" s="539"/>
      <c r="CA230" s="141"/>
      <c r="CB230" s="486"/>
      <c r="CC230" s="483" t="str">
        <f t="shared" si="181"/>
        <v/>
      </c>
      <c r="CD230" s="153" t="str">
        <f t="shared" si="182"/>
        <v/>
      </c>
      <c r="CE230" s="153" t="str">
        <f t="shared" si="183"/>
        <v/>
      </c>
      <c r="CF230" s="153" t="str">
        <f t="shared" si="184"/>
        <v/>
      </c>
    </row>
    <row r="231" spans="1:84" ht="29.45" customHeight="1" x14ac:dyDescent="0.25">
      <c r="A231" s="354" t="str">
        <f>'N-Bedarf AL'!A231</f>
        <v/>
      </c>
      <c r="B231" s="354" t="str">
        <f>IF('N-Bedarf AL'!B231="","",'N-Bedarf AL'!B231)</f>
        <v/>
      </c>
      <c r="C231" s="305" t="str">
        <f>IF('N-Bedarf AL'!D231="","",'N-Bedarf AL'!D231)</f>
        <v/>
      </c>
      <c r="D231" s="32" t="str">
        <f>IF('N-Bedarf AL'!C231="","",'N-Bedarf AL'!C231)</f>
        <v/>
      </c>
      <c r="E231" s="32" t="str">
        <f>IF('N-Bedarf AL'!T231="","",'N-Bedarf AL'!T231)</f>
        <v/>
      </c>
      <c r="F231" s="32" t="str">
        <f>IF('P-Bedarf AL'!V233="","",'P-Bedarf AL'!V233)</f>
        <v/>
      </c>
      <c r="G231" s="32" t="str">
        <f>IF('P-Bedarf AL'!AB233="","",'P-Bedarf AL'!AB233)</f>
        <v/>
      </c>
      <c r="H231" s="345" t="str">
        <f t="shared" si="185"/>
        <v/>
      </c>
      <c r="I231" s="345" t="str">
        <f t="shared" si="186"/>
        <v/>
      </c>
      <c r="J231" s="345" t="str">
        <f t="shared" si="187"/>
        <v/>
      </c>
      <c r="K231" s="321">
        <f t="shared" si="188"/>
        <v>0</v>
      </c>
      <c r="L231" s="321">
        <f t="shared" si="189"/>
        <v>0</v>
      </c>
      <c r="M231" s="321">
        <f t="shared" si="190"/>
        <v>0</v>
      </c>
      <c r="N231" s="321" t="str">
        <f t="shared" si="191"/>
        <v/>
      </c>
      <c r="O231" s="321" t="str">
        <f t="shared" si="192"/>
        <v/>
      </c>
      <c r="P231" s="321" t="str">
        <f t="shared" si="193"/>
        <v/>
      </c>
      <c r="Q231" s="490" t="str">
        <f t="shared" si="147"/>
        <v/>
      </c>
      <c r="R231" s="539"/>
      <c r="S231" s="141"/>
      <c r="T231" s="486"/>
      <c r="U231" s="501" t="str">
        <f t="shared" si="148"/>
        <v/>
      </c>
      <c r="V231" s="537" t="str">
        <f t="shared" si="149"/>
        <v/>
      </c>
      <c r="W231" s="537" t="str">
        <f t="shared" si="194"/>
        <v/>
      </c>
      <c r="X231" s="537" t="str">
        <f t="shared" si="150"/>
        <v/>
      </c>
      <c r="Y231" s="537" t="str">
        <f t="shared" si="151"/>
        <v/>
      </c>
      <c r="Z231" s="536"/>
      <c r="AA231" s="141"/>
      <c r="AB231" s="211"/>
      <c r="AC231" s="212" t="str">
        <f t="shared" si="152"/>
        <v/>
      </c>
      <c r="AD231" s="537" t="str">
        <f t="shared" si="153"/>
        <v/>
      </c>
      <c r="AE231" s="537" t="str">
        <f t="shared" si="154"/>
        <v/>
      </c>
      <c r="AF231" s="537" t="str">
        <f t="shared" si="155"/>
        <v/>
      </c>
      <c r="AG231" s="538" t="str">
        <f t="shared" si="156"/>
        <v/>
      </c>
      <c r="AH231" s="539"/>
      <c r="AI231" s="141"/>
      <c r="AJ231" s="486"/>
      <c r="AK231" s="507">
        <f t="shared" si="157"/>
        <v>0</v>
      </c>
      <c r="AL231" s="537" t="str">
        <f t="shared" si="158"/>
        <v/>
      </c>
      <c r="AM231" s="537" t="str">
        <f t="shared" si="159"/>
        <v/>
      </c>
      <c r="AN231" s="537" t="str">
        <f t="shared" si="160"/>
        <v/>
      </c>
      <c r="AO231" s="537" t="str">
        <f t="shared" si="161"/>
        <v/>
      </c>
      <c r="AP231" s="541" t="str">
        <f t="shared" si="195"/>
        <v/>
      </c>
      <c r="AQ231" s="536"/>
      <c r="AR231" s="141"/>
      <c r="AS231" s="211"/>
      <c r="AT231" s="211" t="str">
        <f t="shared" si="162"/>
        <v/>
      </c>
      <c r="AU231" s="537" t="str">
        <f t="shared" si="163"/>
        <v/>
      </c>
      <c r="AV231" s="537" t="str">
        <f t="shared" si="164"/>
        <v/>
      </c>
      <c r="AW231" s="538" t="str">
        <f t="shared" si="165"/>
        <v/>
      </c>
      <c r="AX231" s="539"/>
      <c r="AY231" s="141"/>
      <c r="AZ231" s="486"/>
      <c r="BA231" s="501" t="str">
        <f t="shared" si="166"/>
        <v/>
      </c>
      <c r="BB231" s="537" t="str">
        <f t="shared" si="167"/>
        <v/>
      </c>
      <c r="BC231" s="537"/>
      <c r="BD231" s="537" t="str">
        <f t="shared" si="168"/>
        <v/>
      </c>
      <c r="BE231" s="536"/>
      <c r="BF231" s="141"/>
      <c r="BG231" s="211"/>
      <c r="BH231" s="211" t="str">
        <f t="shared" si="169"/>
        <v/>
      </c>
      <c r="BI231" s="537" t="str">
        <f t="shared" si="170"/>
        <v/>
      </c>
      <c r="BJ231" s="537" t="str">
        <f t="shared" si="171"/>
        <v/>
      </c>
      <c r="BK231" s="538" t="str">
        <f t="shared" si="172"/>
        <v/>
      </c>
      <c r="BL231" s="539"/>
      <c r="BM231" s="141"/>
      <c r="BN231" s="486"/>
      <c r="BO231" s="501" t="e">
        <f t="shared" si="173"/>
        <v>#VALUE!</v>
      </c>
      <c r="BP231" s="537" t="str">
        <f t="shared" si="174"/>
        <v/>
      </c>
      <c r="BQ231" s="537" t="str">
        <f t="shared" si="175"/>
        <v/>
      </c>
      <c r="BR231" s="537" t="str">
        <f t="shared" si="176"/>
        <v/>
      </c>
      <c r="BS231" s="536"/>
      <c r="BT231" s="141"/>
      <c r="BU231" s="211"/>
      <c r="BV231" s="211" t="str">
        <f t="shared" si="177"/>
        <v/>
      </c>
      <c r="BW231" s="537" t="str">
        <f t="shared" si="178"/>
        <v/>
      </c>
      <c r="BX231" s="537" t="str">
        <f t="shared" si="179"/>
        <v/>
      </c>
      <c r="BY231" s="538" t="str">
        <f t="shared" si="180"/>
        <v/>
      </c>
      <c r="BZ231" s="539"/>
      <c r="CA231" s="141"/>
      <c r="CB231" s="486"/>
      <c r="CC231" s="483" t="str">
        <f t="shared" si="181"/>
        <v/>
      </c>
      <c r="CD231" s="153" t="str">
        <f t="shared" si="182"/>
        <v/>
      </c>
      <c r="CE231" s="153" t="str">
        <f t="shared" si="183"/>
        <v/>
      </c>
      <c r="CF231" s="153" t="str">
        <f t="shared" si="184"/>
        <v/>
      </c>
    </row>
    <row r="232" spans="1:84" ht="29.45" customHeight="1" x14ac:dyDescent="0.25">
      <c r="A232" s="354" t="str">
        <f>'N-Bedarf AL'!A232</f>
        <v/>
      </c>
      <c r="B232" s="354" t="str">
        <f>IF('N-Bedarf AL'!B232="","",'N-Bedarf AL'!B232)</f>
        <v/>
      </c>
      <c r="C232" s="305" t="str">
        <f>IF('N-Bedarf AL'!D232="","",'N-Bedarf AL'!D232)</f>
        <v/>
      </c>
      <c r="D232" s="32" t="str">
        <f>IF('N-Bedarf AL'!C232="","",'N-Bedarf AL'!C232)</f>
        <v/>
      </c>
      <c r="E232" s="32" t="str">
        <f>IF('N-Bedarf AL'!T232="","",'N-Bedarf AL'!T232)</f>
        <v/>
      </c>
      <c r="F232" s="32" t="str">
        <f>IF('P-Bedarf AL'!V234="","",'P-Bedarf AL'!V234)</f>
        <v/>
      </c>
      <c r="G232" s="32" t="str">
        <f>IF('P-Bedarf AL'!AB234="","",'P-Bedarf AL'!AB234)</f>
        <v/>
      </c>
      <c r="H232" s="345" t="str">
        <f t="shared" si="185"/>
        <v/>
      </c>
      <c r="I232" s="345" t="str">
        <f t="shared" si="186"/>
        <v/>
      </c>
      <c r="J232" s="345" t="str">
        <f t="shared" si="187"/>
        <v/>
      </c>
      <c r="K232" s="321">
        <f t="shared" si="188"/>
        <v>0</v>
      </c>
      <c r="L232" s="321">
        <f t="shared" si="189"/>
        <v>0</v>
      </c>
      <c r="M232" s="321">
        <f t="shared" si="190"/>
        <v>0</v>
      </c>
      <c r="N232" s="321" t="str">
        <f t="shared" si="191"/>
        <v/>
      </c>
      <c r="O232" s="321" t="str">
        <f t="shared" si="192"/>
        <v/>
      </c>
      <c r="P232" s="321" t="str">
        <f t="shared" si="193"/>
        <v/>
      </c>
      <c r="Q232" s="490" t="str">
        <f t="shared" si="147"/>
        <v/>
      </c>
      <c r="R232" s="539"/>
      <c r="S232" s="141"/>
      <c r="T232" s="486"/>
      <c r="U232" s="501" t="str">
        <f t="shared" si="148"/>
        <v/>
      </c>
      <c r="V232" s="537" t="str">
        <f t="shared" si="149"/>
        <v/>
      </c>
      <c r="W232" s="537" t="str">
        <f t="shared" si="194"/>
        <v/>
      </c>
      <c r="X232" s="537" t="str">
        <f t="shared" si="150"/>
        <v/>
      </c>
      <c r="Y232" s="537" t="str">
        <f t="shared" si="151"/>
        <v/>
      </c>
      <c r="Z232" s="536"/>
      <c r="AA232" s="141"/>
      <c r="AB232" s="211"/>
      <c r="AC232" s="212" t="str">
        <f t="shared" si="152"/>
        <v/>
      </c>
      <c r="AD232" s="537" t="str">
        <f t="shared" si="153"/>
        <v/>
      </c>
      <c r="AE232" s="537" t="str">
        <f t="shared" si="154"/>
        <v/>
      </c>
      <c r="AF232" s="537" t="str">
        <f t="shared" si="155"/>
        <v/>
      </c>
      <c r="AG232" s="538" t="str">
        <f t="shared" si="156"/>
        <v/>
      </c>
      <c r="AH232" s="539"/>
      <c r="AI232" s="141"/>
      <c r="AJ232" s="486"/>
      <c r="AK232" s="507">
        <f t="shared" si="157"/>
        <v>0</v>
      </c>
      <c r="AL232" s="537" t="str">
        <f t="shared" si="158"/>
        <v/>
      </c>
      <c r="AM232" s="537" t="str">
        <f t="shared" si="159"/>
        <v/>
      </c>
      <c r="AN232" s="537" t="str">
        <f t="shared" si="160"/>
        <v/>
      </c>
      <c r="AO232" s="537" t="str">
        <f t="shared" si="161"/>
        <v/>
      </c>
      <c r="AP232" s="541" t="str">
        <f t="shared" si="195"/>
        <v/>
      </c>
      <c r="AQ232" s="536"/>
      <c r="AR232" s="141"/>
      <c r="AS232" s="211"/>
      <c r="AT232" s="211" t="str">
        <f t="shared" si="162"/>
        <v/>
      </c>
      <c r="AU232" s="537" t="str">
        <f t="shared" si="163"/>
        <v/>
      </c>
      <c r="AV232" s="537" t="str">
        <f t="shared" si="164"/>
        <v/>
      </c>
      <c r="AW232" s="538" t="str">
        <f t="shared" si="165"/>
        <v/>
      </c>
      <c r="AX232" s="539"/>
      <c r="AY232" s="141"/>
      <c r="AZ232" s="486"/>
      <c r="BA232" s="501" t="str">
        <f t="shared" si="166"/>
        <v/>
      </c>
      <c r="BB232" s="537" t="str">
        <f t="shared" si="167"/>
        <v/>
      </c>
      <c r="BC232" s="537"/>
      <c r="BD232" s="537" t="str">
        <f t="shared" si="168"/>
        <v/>
      </c>
      <c r="BE232" s="536"/>
      <c r="BF232" s="141"/>
      <c r="BG232" s="211"/>
      <c r="BH232" s="211" t="str">
        <f t="shared" si="169"/>
        <v/>
      </c>
      <c r="BI232" s="537" t="str">
        <f t="shared" si="170"/>
        <v/>
      </c>
      <c r="BJ232" s="537" t="str">
        <f t="shared" si="171"/>
        <v/>
      </c>
      <c r="BK232" s="538" t="str">
        <f t="shared" si="172"/>
        <v/>
      </c>
      <c r="BL232" s="539"/>
      <c r="BM232" s="141"/>
      <c r="BN232" s="486"/>
      <c r="BO232" s="501" t="e">
        <f t="shared" si="173"/>
        <v>#VALUE!</v>
      </c>
      <c r="BP232" s="537" t="str">
        <f t="shared" si="174"/>
        <v/>
      </c>
      <c r="BQ232" s="537" t="str">
        <f t="shared" si="175"/>
        <v/>
      </c>
      <c r="BR232" s="537" t="str">
        <f t="shared" si="176"/>
        <v/>
      </c>
      <c r="BS232" s="536"/>
      <c r="BT232" s="141"/>
      <c r="BU232" s="211"/>
      <c r="BV232" s="211" t="str">
        <f t="shared" si="177"/>
        <v/>
      </c>
      <c r="BW232" s="537" t="str">
        <f t="shared" si="178"/>
        <v/>
      </c>
      <c r="BX232" s="537" t="str">
        <f t="shared" si="179"/>
        <v/>
      </c>
      <c r="BY232" s="538" t="str">
        <f t="shared" si="180"/>
        <v/>
      </c>
      <c r="BZ232" s="539"/>
      <c r="CA232" s="141"/>
      <c r="CB232" s="486"/>
      <c r="CC232" s="483" t="str">
        <f t="shared" si="181"/>
        <v/>
      </c>
      <c r="CD232" s="153" t="str">
        <f t="shared" si="182"/>
        <v/>
      </c>
      <c r="CE232" s="153" t="str">
        <f t="shared" si="183"/>
        <v/>
      </c>
      <c r="CF232" s="153" t="str">
        <f t="shared" si="184"/>
        <v/>
      </c>
    </row>
    <row r="233" spans="1:84" ht="29.45" customHeight="1" x14ac:dyDescent="0.25">
      <c r="A233" s="354" t="str">
        <f>'N-Bedarf AL'!A233</f>
        <v/>
      </c>
      <c r="B233" s="354" t="str">
        <f>IF('N-Bedarf AL'!B233="","",'N-Bedarf AL'!B233)</f>
        <v/>
      </c>
      <c r="C233" s="305" t="str">
        <f>IF('N-Bedarf AL'!D233="","",'N-Bedarf AL'!D233)</f>
        <v/>
      </c>
      <c r="D233" s="32" t="str">
        <f>IF('N-Bedarf AL'!C233="","",'N-Bedarf AL'!C233)</f>
        <v/>
      </c>
      <c r="E233" s="32" t="str">
        <f>IF('N-Bedarf AL'!T233="","",'N-Bedarf AL'!T233)</f>
        <v/>
      </c>
      <c r="F233" s="32" t="str">
        <f>IF('P-Bedarf AL'!V235="","",'P-Bedarf AL'!V235)</f>
        <v/>
      </c>
      <c r="G233" s="32" t="str">
        <f>IF('P-Bedarf AL'!AB235="","",'P-Bedarf AL'!AB235)</f>
        <v/>
      </c>
      <c r="H233" s="345" t="str">
        <f t="shared" si="185"/>
        <v/>
      </c>
      <c r="I233" s="345" t="str">
        <f t="shared" si="186"/>
        <v/>
      </c>
      <c r="J233" s="345" t="str">
        <f t="shared" si="187"/>
        <v/>
      </c>
      <c r="K233" s="321">
        <f t="shared" si="188"/>
        <v>0</v>
      </c>
      <c r="L233" s="321">
        <f t="shared" si="189"/>
        <v>0</v>
      </c>
      <c r="M233" s="321">
        <f t="shared" si="190"/>
        <v>0</v>
      </c>
      <c r="N233" s="321" t="str">
        <f t="shared" si="191"/>
        <v/>
      </c>
      <c r="O233" s="321" t="str">
        <f t="shared" si="192"/>
        <v/>
      </c>
      <c r="P233" s="321" t="str">
        <f t="shared" si="193"/>
        <v/>
      </c>
      <c r="Q233" s="490" t="str">
        <f t="shared" si="147"/>
        <v/>
      </c>
      <c r="R233" s="539"/>
      <c r="S233" s="141"/>
      <c r="T233" s="486"/>
      <c r="U233" s="501" t="str">
        <f t="shared" si="148"/>
        <v/>
      </c>
      <c r="V233" s="537" t="str">
        <f t="shared" si="149"/>
        <v/>
      </c>
      <c r="W233" s="537" t="str">
        <f t="shared" si="194"/>
        <v/>
      </c>
      <c r="X233" s="537" t="str">
        <f t="shared" si="150"/>
        <v/>
      </c>
      <c r="Y233" s="537" t="str">
        <f t="shared" si="151"/>
        <v/>
      </c>
      <c r="Z233" s="536"/>
      <c r="AA233" s="141"/>
      <c r="AB233" s="211"/>
      <c r="AC233" s="212" t="str">
        <f t="shared" si="152"/>
        <v/>
      </c>
      <c r="AD233" s="537" t="str">
        <f t="shared" si="153"/>
        <v/>
      </c>
      <c r="AE233" s="537" t="str">
        <f t="shared" si="154"/>
        <v/>
      </c>
      <c r="AF233" s="537" t="str">
        <f t="shared" si="155"/>
        <v/>
      </c>
      <c r="AG233" s="538" t="str">
        <f t="shared" si="156"/>
        <v/>
      </c>
      <c r="AH233" s="539"/>
      <c r="AI233" s="141"/>
      <c r="AJ233" s="486"/>
      <c r="AK233" s="507">
        <f t="shared" si="157"/>
        <v>0</v>
      </c>
      <c r="AL233" s="537" t="str">
        <f t="shared" si="158"/>
        <v/>
      </c>
      <c r="AM233" s="537" t="str">
        <f t="shared" si="159"/>
        <v/>
      </c>
      <c r="AN233" s="537" t="str">
        <f t="shared" si="160"/>
        <v/>
      </c>
      <c r="AO233" s="537" t="str">
        <f t="shared" si="161"/>
        <v/>
      </c>
      <c r="AP233" s="541" t="str">
        <f t="shared" si="195"/>
        <v/>
      </c>
      <c r="AQ233" s="536"/>
      <c r="AR233" s="141"/>
      <c r="AS233" s="211"/>
      <c r="AT233" s="211" t="str">
        <f t="shared" si="162"/>
        <v/>
      </c>
      <c r="AU233" s="537" t="str">
        <f t="shared" si="163"/>
        <v/>
      </c>
      <c r="AV233" s="537" t="str">
        <f t="shared" si="164"/>
        <v/>
      </c>
      <c r="AW233" s="538" t="str">
        <f t="shared" si="165"/>
        <v/>
      </c>
      <c r="AX233" s="539"/>
      <c r="AY233" s="141"/>
      <c r="AZ233" s="486"/>
      <c r="BA233" s="501" t="str">
        <f t="shared" si="166"/>
        <v/>
      </c>
      <c r="BB233" s="537" t="str">
        <f t="shared" si="167"/>
        <v/>
      </c>
      <c r="BC233" s="537"/>
      <c r="BD233" s="537" t="str">
        <f t="shared" si="168"/>
        <v/>
      </c>
      <c r="BE233" s="536"/>
      <c r="BF233" s="141"/>
      <c r="BG233" s="211"/>
      <c r="BH233" s="211" t="str">
        <f t="shared" si="169"/>
        <v/>
      </c>
      <c r="BI233" s="537" t="str">
        <f t="shared" si="170"/>
        <v/>
      </c>
      <c r="BJ233" s="537" t="str">
        <f t="shared" si="171"/>
        <v/>
      </c>
      <c r="BK233" s="538" t="str">
        <f t="shared" si="172"/>
        <v/>
      </c>
      <c r="BL233" s="539"/>
      <c r="BM233" s="141"/>
      <c r="BN233" s="486"/>
      <c r="BO233" s="501" t="e">
        <f t="shared" si="173"/>
        <v>#VALUE!</v>
      </c>
      <c r="BP233" s="537" t="str">
        <f t="shared" si="174"/>
        <v/>
      </c>
      <c r="BQ233" s="537" t="str">
        <f t="shared" si="175"/>
        <v/>
      </c>
      <c r="BR233" s="537" t="str">
        <f t="shared" si="176"/>
        <v/>
      </c>
      <c r="BS233" s="536"/>
      <c r="BT233" s="141"/>
      <c r="BU233" s="211"/>
      <c r="BV233" s="211" t="str">
        <f t="shared" si="177"/>
        <v/>
      </c>
      <c r="BW233" s="537" t="str">
        <f t="shared" si="178"/>
        <v/>
      </c>
      <c r="BX233" s="537" t="str">
        <f t="shared" si="179"/>
        <v/>
      </c>
      <c r="BY233" s="538" t="str">
        <f t="shared" si="180"/>
        <v/>
      </c>
      <c r="BZ233" s="539"/>
      <c r="CA233" s="141"/>
      <c r="CB233" s="486"/>
      <c r="CC233" s="483" t="str">
        <f t="shared" si="181"/>
        <v/>
      </c>
      <c r="CD233" s="153" t="str">
        <f t="shared" si="182"/>
        <v/>
      </c>
      <c r="CE233" s="153" t="str">
        <f t="shared" si="183"/>
        <v/>
      </c>
      <c r="CF233" s="153" t="str">
        <f t="shared" si="184"/>
        <v/>
      </c>
    </row>
    <row r="234" spans="1:84" ht="29.45" customHeight="1" x14ac:dyDescent="0.25">
      <c r="A234" s="354" t="str">
        <f>'N-Bedarf AL'!A234</f>
        <v/>
      </c>
      <c r="B234" s="354" t="str">
        <f>IF('N-Bedarf AL'!B234="","",'N-Bedarf AL'!B234)</f>
        <v/>
      </c>
      <c r="C234" s="305" t="str">
        <f>IF('N-Bedarf AL'!D234="","",'N-Bedarf AL'!D234)</f>
        <v/>
      </c>
      <c r="D234" s="32" t="str">
        <f>IF('N-Bedarf AL'!C234="","",'N-Bedarf AL'!C234)</f>
        <v/>
      </c>
      <c r="E234" s="32" t="str">
        <f>IF('N-Bedarf AL'!T234="","",'N-Bedarf AL'!T234)</f>
        <v/>
      </c>
      <c r="F234" s="32" t="str">
        <f>IF('P-Bedarf AL'!V236="","",'P-Bedarf AL'!V236)</f>
        <v/>
      </c>
      <c r="G234" s="32" t="str">
        <f>IF('P-Bedarf AL'!AB236="","",'P-Bedarf AL'!AB236)</f>
        <v/>
      </c>
      <c r="H234" s="345" t="str">
        <f t="shared" si="185"/>
        <v/>
      </c>
      <c r="I234" s="345" t="str">
        <f t="shared" si="186"/>
        <v/>
      </c>
      <c r="J234" s="345" t="str">
        <f t="shared" si="187"/>
        <v/>
      </c>
      <c r="K234" s="321">
        <f t="shared" si="188"/>
        <v>0</v>
      </c>
      <c r="L234" s="321">
        <f t="shared" si="189"/>
        <v>0</v>
      </c>
      <c r="M234" s="321">
        <f t="shared" si="190"/>
        <v>0</v>
      </c>
      <c r="N234" s="321" t="str">
        <f t="shared" si="191"/>
        <v/>
      </c>
      <c r="O234" s="321" t="str">
        <f t="shared" si="192"/>
        <v/>
      </c>
      <c r="P234" s="321" t="str">
        <f t="shared" si="193"/>
        <v/>
      </c>
      <c r="Q234" s="490" t="str">
        <f t="shared" si="147"/>
        <v/>
      </c>
      <c r="R234" s="539"/>
      <c r="S234" s="141"/>
      <c r="T234" s="486"/>
      <c r="U234" s="501" t="str">
        <f t="shared" si="148"/>
        <v/>
      </c>
      <c r="V234" s="537" t="str">
        <f t="shared" si="149"/>
        <v/>
      </c>
      <c r="W234" s="537" t="str">
        <f t="shared" si="194"/>
        <v/>
      </c>
      <c r="X234" s="537" t="str">
        <f t="shared" si="150"/>
        <v/>
      </c>
      <c r="Y234" s="537" t="str">
        <f t="shared" si="151"/>
        <v/>
      </c>
      <c r="Z234" s="536"/>
      <c r="AA234" s="141"/>
      <c r="AB234" s="211"/>
      <c r="AC234" s="212" t="str">
        <f t="shared" si="152"/>
        <v/>
      </c>
      <c r="AD234" s="537" t="str">
        <f t="shared" si="153"/>
        <v/>
      </c>
      <c r="AE234" s="537" t="str">
        <f t="shared" si="154"/>
        <v/>
      </c>
      <c r="AF234" s="537" t="str">
        <f t="shared" si="155"/>
        <v/>
      </c>
      <c r="AG234" s="538" t="str">
        <f t="shared" si="156"/>
        <v/>
      </c>
      <c r="AH234" s="539"/>
      <c r="AI234" s="141"/>
      <c r="AJ234" s="486"/>
      <c r="AK234" s="507">
        <f t="shared" si="157"/>
        <v>0</v>
      </c>
      <c r="AL234" s="537" t="str">
        <f t="shared" si="158"/>
        <v/>
      </c>
      <c r="AM234" s="537" t="str">
        <f t="shared" si="159"/>
        <v/>
      </c>
      <c r="AN234" s="537" t="str">
        <f t="shared" si="160"/>
        <v/>
      </c>
      <c r="AO234" s="537" t="str">
        <f t="shared" si="161"/>
        <v/>
      </c>
      <c r="AP234" s="541" t="str">
        <f t="shared" si="195"/>
        <v/>
      </c>
      <c r="AQ234" s="536"/>
      <c r="AR234" s="141"/>
      <c r="AS234" s="211"/>
      <c r="AT234" s="211" t="str">
        <f t="shared" si="162"/>
        <v/>
      </c>
      <c r="AU234" s="537" t="str">
        <f t="shared" si="163"/>
        <v/>
      </c>
      <c r="AV234" s="537" t="str">
        <f t="shared" si="164"/>
        <v/>
      </c>
      <c r="AW234" s="538" t="str">
        <f t="shared" si="165"/>
        <v/>
      </c>
      <c r="AX234" s="539"/>
      <c r="AY234" s="141"/>
      <c r="AZ234" s="486"/>
      <c r="BA234" s="501" t="str">
        <f t="shared" si="166"/>
        <v/>
      </c>
      <c r="BB234" s="537" t="str">
        <f t="shared" si="167"/>
        <v/>
      </c>
      <c r="BC234" s="537"/>
      <c r="BD234" s="537" t="str">
        <f t="shared" si="168"/>
        <v/>
      </c>
      <c r="BE234" s="536"/>
      <c r="BF234" s="141"/>
      <c r="BG234" s="211"/>
      <c r="BH234" s="211" t="str">
        <f t="shared" si="169"/>
        <v/>
      </c>
      <c r="BI234" s="537" t="str">
        <f t="shared" si="170"/>
        <v/>
      </c>
      <c r="BJ234" s="537" t="str">
        <f t="shared" si="171"/>
        <v/>
      </c>
      <c r="BK234" s="538" t="str">
        <f t="shared" si="172"/>
        <v/>
      </c>
      <c r="BL234" s="539"/>
      <c r="BM234" s="141"/>
      <c r="BN234" s="486"/>
      <c r="BO234" s="501" t="e">
        <f t="shared" si="173"/>
        <v>#VALUE!</v>
      </c>
      <c r="BP234" s="537" t="str">
        <f t="shared" si="174"/>
        <v/>
      </c>
      <c r="BQ234" s="537" t="str">
        <f t="shared" si="175"/>
        <v/>
      </c>
      <c r="BR234" s="537" t="str">
        <f t="shared" si="176"/>
        <v/>
      </c>
      <c r="BS234" s="536"/>
      <c r="BT234" s="141"/>
      <c r="BU234" s="211"/>
      <c r="BV234" s="211" t="str">
        <f t="shared" si="177"/>
        <v/>
      </c>
      <c r="BW234" s="537" t="str">
        <f t="shared" si="178"/>
        <v/>
      </c>
      <c r="BX234" s="537" t="str">
        <f t="shared" si="179"/>
        <v/>
      </c>
      <c r="BY234" s="538" t="str">
        <f t="shared" si="180"/>
        <v/>
      </c>
      <c r="BZ234" s="539"/>
      <c r="CA234" s="141"/>
      <c r="CB234" s="486"/>
      <c r="CC234" s="483" t="str">
        <f t="shared" si="181"/>
        <v/>
      </c>
      <c r="CD234" s="153" t="str">
        <f t="shared" si="182"/>
        <v/>
      </c>
      <c r="CE234" s="153" t="str">
        <f t="shared" si="183"/>
        <v/>
      </c>
      <c r="CF234" s="153" t="str">
        <f t="shared" si="184"/>
        <v/>
      </c>
    </row>
    <row r="235" spans="1:84" ht="29.45" customHeight="1" x14ac:dyDescent="0.25">
      <c r="A235" s="354" t="str">
        <f>'N-Bedarf AL'!A235</f>
        <v/>
      </c>
      <c r="B235" s="354" t="str">
        <f>IF('N-Bedarf AL'!B235="","",'N-Bedarf AL'!B235)</f>
        <v/>
      </c>
      <c r="C235" s="305" t="str">
        <f>IF('N-Bedarf AL'!D235="","",'N-Bedarf AL'!D235)</f>
        <v/>
      </c>
      <c r="D235" s="32" t="str">
        <f>IF('N-Bedarf AL'!C235="","",'N-Bedarf AL'!C235)</f>
        <v/>
      </c>
      <c r="E235" s="32" t="str">
        <f>IF('N-Bedarf AL'!T235="","",'N-Bedarf AL'!T235)</f>
        <v/>
      </c>
      <c r="F235" s="32" t="str">
        <f>IF('P-Bedarf AL'!V237="","",'P-Bedarf AL'!V237)</f>
        <v/>
      </c>
      <c r="G235" s="32" t="str">
        <f>IF('P-Bedarf AL'!AB237="","",'P-Bedarf AL'!AB237)</f>
        <v/>
      </c>
      <c r="H235" s="345" t="str">
        <f t="shared" si="185"/>
        <v/>
      </c>
      <c r="I235" s="345" t="str">
        <f t="shared" si="186"/>
        <v/>
      </c>
      <c r="J235" s="345" t="str">
        <f t="shared" si="187"/>
        <v/>
      </c>
      <c r="K235" s="321">
        <f t="shared" si="188"/>
        <v>0</v>
      </c>
      <c r="L235" s="321">
        <f t="shared" si="189"/>
        <v>0</v>
      </c>
      <c r="M235" s="321">
        <f t="shared" si="190"/>
        <v>0</v>
      </c>
      <c r="N235" s="321" t="str">
        <f t="shared" si="191"/>
        <v/>
      </c>
      <c r="O235" s="321" t="str">
        <f t="shared" si="192"/>
        <v/>
      </c>
      <c r="P235" s="321" t="str">
        <f t="shared" si="193"/>
        <v/>
      </c>
      <c r="Q235" s="490" t="str">
        <f t="shared" si="147"/>
        <v/>
      </c>
      <c r="R235" s="539"/>
      <c r="S235" s="141"/>
      <c r="T235" s="486"/>
      <c r="U235" s="501" t="str">
        <f t="shared" si="148"/>
        <v/>
      </c>
      <c r="V235" s="537" t="str">
        <f t="shared" si="149"/>
        <v/>
      </c>
      <c r="W235" s="537" t="str">
        <f t="shared" si="194"/>
        <v/>
      </c>
      <c r="X235" s="537" t="str">
        <f t="shared" si="150"/>
        <v/>
      </c>
      <c r="Y235" s="537" t="str">
        <f t="shared" si="151"/>
        <v/>
      </c>
      <c r="Z235" s="536"/>
      <c r="AA235" s="141"/>
      <c r="AB235" s="211"/>
      <c r="AC235" s="212" t="str">
        <f t="shared" si="152"/>
        <v/>
      </c>
      <c r="AD235" s="537" t="str">
        <f t="shared" si="153"/>
        <v/>
      </c>
      <c r="AE235" s="537" t="str">
        <f t="shared" si="154"/>
        <v/>
      </c>
      <c r="AF235" s="537" t="str">
        <f t="shared" si="155"/>
        <v/>
      </c>
      <c r="AG235" s="538" t="str">
        <f t="shared" si="156"/>
        <v/>
      </c>
      <c r="AH235" s="539"/>
      <c r="AI235" s="141"/>
      <c r="AJ235" s="486"/>
      <c r="AK235" s="507">
        <f t="shared" si="157"/>
        <v>0</v>
      </c>
      <c r="AL235" s="537" t="str">
        <f t="shared" si="158"/>
        <v/>
      </c>
      <c r="AM235" s="537" t="str">
        <f t="shared" si="159"/>
        <v/>
      </c>
      <c r="AN235" s="537" t="str">
        <f t="shared" si="160"/>
        <v/>
      </c>
      <c r="AO235" s="537" t="str">
        <f t="shared" si="161"/>
        <v/>
      </c>
      <c r="AP235" s="541" t="str">
        <f t="shared" si="195"/>
        <v/>
      </c>
      <c r="AQ235" s="536"/>
      <c r="AR235" s="141"/>
      <c r="AS235" s="211"/>
      <c r="AT235" s="211" t="str">
        <f t="shared" si="162"/>
        <v/>
      </c>
      <c r="AU235" s="537" t="str">
        <f t="shared" si="163"/>
        <v/>
      </c>
      <c r="AV235" s="537" t="str">
        <f t="shared" si="164"/>
        <v/>
      </c>
      <c r="AW235" s="538" t="str">
        <f t="shared" si="165"/>
        <v/>
      </c>
      <c r="AX235" s="539"/>
      <c r="AY235" s="141"/>
      <c r="AZ235" s="486"/>
      <c r="BA235" s="501" t="str">
        <f t="shared" si="166"/>
        <v/>
      </c>
      <c r="BB235" s="537" t="str">
        <f t="shared" si="167"/>
        <v/>
      </c>
      <c r="BC235" s="537"/>
      <c r="BD235" s="537" t="str">
        <f t="shared" si="168"/>
        <v/>
      </c>
      <c r="BE235" s="536"/>
      <c r="BF235" s="141"/>
      <c r="BG235" s="211"/>
      <c r="BH235" s="211" t="str">
        <f t="shared" si="169"/>
        <v/>
      </c>
      <c r="BI235" s="537" t="str">
        <f t="shared" si="170"/>
        <v/>
      </c>
      <c r="BJ235" s="537" t="str">
        <f t="shared" si="171"/>
        <v/>
      </c>
      <c r="BK235" s="538" t="str">
        <f t="shared" si="172"/>
        <v/>
      </c>
      <c r="BL235" s="539"/>
      <c r="BM235" s="141"/>
      <c r="BN235" s="486"/>
      <c r="BO235" s="501" t="e">
        <f t="shared" si="173"/>
        <v>#VALUE!</v>
      </c>
      <c r="BP235" s="537" t="str">
        <f t="shared" si="174"/>
        <v/>
      </c>
      <c r="BQ235" s="537" t="str">
        <f t="shared" si="175"/>
        <v/>
      </c>
      <c r="BR235" s="537" t="str">
        <f t="shared" si="176"/>
        <v/>
      </c>
      <c r="BS235" s="536"/>
      <c r="BT235" s="141"/>
      <c r="BU235" s="211"/>
      <c r="BV235" s="211" t="str">
        <f t="shared" si="177"/>
        <v/>
      </c>
      <c r="BW235" s="537" t="str">
        <f t="shared" si="178"/>
        <v/>
      </c>
      <c r="BX235" s="537" t="str">
        <f t="shared" si="179"/>
        <v/>
      </c>
      <c r="BY235" s="538" t="str">
        <f t="shared" si="180"/>
        <v/>
      </c>
      <c r="BZ235" s="539"/>
      <c r="CA235" s="141"/>
      <c r="CB235" s="486"/>
      <c r="CC235" s="483" t="str">
        <f t="shared" si="181"/>
        <v/>
      </c>
      <c r="CD235" s="153" t="str">
        <f t="shared" si="182"/>
        <v/>
      </c>
      <c r="CE235" s="153" t="str">
        <f t="shared" si="183"/>
        <v/>
      </c>
      <c r="CF235" s="153" t="str">
        <f t="shared" si="184"/>
        <v/>
      </c>
    </row>
    <row r="236" spans="1:84" ht="29.45" customHeight="1" x14ac:dyDescent="0.25">
      <c r="A236" s="354" t="str">
        <f>'N-Bedarf AL'!A236</f>
        <v/>
      </c>
      <c r="B236" s="354" t="str">
        <f>IF('N-Bedarf AL'!B236="","",'N-Bedarf AL'!B236)</f>
        <v/>
      </c>
      <c r="C236" s="305" t="str">
        <f>IF('N-Bedarf AL'!D236="","",'N-Bedarf AL'!D236)</f>
        <v/>
      </c>
      <c r="D236" s="32" t="str">
        <f>IF('N-Bedarf AL'!C236="","",'N-Bedarf AL'!C236)</f>
        <v/>
      </c>
      <c r="E236" s="32" t="str">
        <f>IF('N-Bedarf AL'!T236="","",'N-Bedarf AL'!T236)</f>
        <v/>
      </c>
      <c r="F236" s="32" t="str">
        <f>IF('P-Bedarf AL'!V238="","",'P-Bedarf AL'!V238)</f>
        <v/>
      </c>
      <c r="G236" s="32" t="str">
        <f>IF('P-Bedarf AL'!AB238="","",'P-Bedarf AL'!AB238)</f>
        <v/>
      </c>
      <c r="H236" s="345" t="str">
        <f t="shared" si="185"/>
        <v/>
      </c>
      <c r="I236" s="345" t="str">
        <f t="shared" si="186"/>
        <v/>
      </c>
      <c r="J236" s="345" t="str">
        <f t="shared" si="187"/>
        <v/>
      </c>
      <c r="K236" s="321">
        <f t="shared" si="188"/>
        <v>0</v>
      </c>
      <c r="L236" s="321">
        <f t="shared" si="189"/>
        <v>0</v>
      </c>
      <c r="M236" s="321">
        <f t="shared" si="190"/>
        <v>0</v>
      </c>
      <c r="N236" s="321" t="str">
        <f t="shared" si="191"/>
        <v/>
      </c>
      <c r="O236" s="321" t="str">
        <f t="shared" si="192"/>
        <v/>
      </c>
      <c r="P236" s="321" t="str">
        <f t="shared" si="193"/>
        <v/>
      </c>
      <c r="Q236" s="490" t="str">
        <f t="shared" si="147"/>
        <v/>
      </c>
      <c r="R236" s="539"/>
      <c r="S236" s="141"/>
      <c r="T236" s="486"/>
      <c r="U236" s="501" t="str">
        <f t="shared" si="148"/>
        <v/>
      </c>
      <c r="V236" s="537" t="str">
        <f t="shared" si="149"/>
        <v/>
      </c>
      <c r="W236" s="537" t="str">
        <f t="shared" si="194"/>
        <v/>
      </c>
      <c r="X236" s="537" t="str">
        <f t="shared" si="150"/>
        <v/>
      </c>
      <c r="Y236" s="537" t="str">
        <f t="shared" si="151"/>
        <v/>
      </c>
      <c r="Z236" s="536"/>
      <c r="AA236" s="141"/>
      <c r="AB236" s="211"/>
      <c r="AC236" s="212" t="str">
        <f t="shared" si="152"/>
        <v/>
      </c>
      <c r="AD236" s="537" t="str">
        <f t="shared" si="153"/>
        <v/>
      </c>
      <c r="AE236" s="537" t="str">
        <f t="shared" si="154"/>
        <v/>
      </c>
      <c r="AF236" s="537" t="str">
        <f t="shared" si="155"/>
        <v/>
      </c>
      <c r="AG236" s="538" t="str">
        <f t="shared" si="156"/>
        <v/>
      </c>
      <c r="AH236" s="539"/>
      <c r="AI236" s="141"/>
      <c r="AJ236" s="486"/>
      <c r="AK236" s="507">
        <f t="shared" si="157"/>
        <v>0</v>
      </c>
      <c r="AL236" s="537" t="str">
        <f t="shared" si="158"/>
        <v/>
      </c>
      <c r="AM236" s="537" t="str">
        <f t="shared" si="159"/>
        <v/>
      </c>
      <c r="AN236" s="537" t="str">
        <f t="shared" si="160"/>
        <v/>
      </c>
      <c r="AO236" s="537" t="str">
        <f t="shared" si="161"/>
        <v/>
      </c>
      <c r="AP236" s="541" t="str">
        <f t="shared" si="195"/>
        <v/>
      </c>
      <c r="AQ236" s="536"/>
      <c r="AR236" s="141"/>
      <c r="AS236" s="211"/>
      <c r="AT236" s="211" t="str">
        <f t="shared" si="162"/>
        <v/>
      </c>
      <c r="AU236" s="537" t="str">
        <f t="shared" si="163"/>
        <v/>
      </c>
      <c r="AV236" s="537" t="str">
        <f t="shared" si="164"/>
        <v/>
      </c>
      <c r="AW236" s="538" t="str">
        <f t="shared" si="165"/>
        <v/>
      </c>
      <c r="AX236" s="539"/>
      <c r="AY236" s="141"/>
      <c r="AZ236" s="486"/>
      <c r="BA236" s="501" t="str">
        <f t="shared" si="166"/>
        <v/>
      </c>
      <c r="BB236" s="537" t="str">
        <f t="shared" si="167"/>
        <v/>
      </c>
      <c r="BC236" s="537"/>
      <c r="BD236" s="537" t="str">
        <f t="shared" si="168"/>
        <v/>
      </c>
      <c r="BE236" s="536"/>
      <c r="BF236" s="141"/>
      <c r="BG236" s="211"/>
      <c r="BH236" s="211" t="str">
        <f t="shared" si="169"/>
        <v/>
      </c>
      <c r="BI236" s="537" t="str">
        <f t="shared" si="170"/>
        <v/>
      </c>
      <c r="BJ236" s="537" t="str">
        <f t="shared" si="171"/>
        <v/>
      </c>
      <c r="BK236" s="538" t="str">
        <f t="shared" si="172"/>
        <v/>
      </c>
      <c r="BL236" s="539"/>
      <c r="BM236" s="141"/>
      <c r="BN236" s="486"/>
      <c r="BO236" s="501" t="e">
        <f t="shared" si="173"/>
        <v>#VALUE!</v>
      </c>
      <c r="BP236" s="537" t="str">
        <f t="shared" si="174"/>
        <v/>
      </c>
      <c r="BQ236" s="537" t="str">
        <f t="shared" si="175"/>
        <v/>
      </c>
      <c r="BR236" s="537" t="str">
        <f t="shared" si="176"/>
        <v/>
      </c>
      <c r="BS236" s="536"/>
      <c r="BT236" s="141"/>
      <c r="BU236" s="211"/>
      <c r="BV236" s="211" t="str">
        <f t="shared" si="177"/>
        <v/>
      </c>
      <c r="BW236" s="537" t="str">
        <f t="shared" si="178"/>
        <v/>
      </c>
      <c r="BX236" s="537" t="str">
        <f t="shared" si="179"/>
        <v/>
      </c>
      <c r="BY236" s="538" t="str">
        <f t="shared" si="180"/>
        <v/>
      </c>
      <c r="BZ236" s="539"/>
      <c r="CA236" s="141"/>
      <c r="CB236" s="486"/>
      <c r="CC236" s="483" t="str">
        <f t="shared" si="181"/>
        <v/>
      </c>
      <c r="CD236" s="153" t="str">
        <f t="shared" si="182"/>
        <v/>
      </c>
      <c r="CE236" s="153" t="str">
        <f t="shared" si="183"/>
        <v/>
      </c>
      <c r="CF236" s="153" t="str">
        <f t="shared" si="184"/>
        <v/>
      </c>
    </row>
    <row r="237" spans="1:84" ht="29.45" customHeight="1" x14ac:dyDescent="0.25">
      <c r="A237" s="354" t="str">
        <f>'N-Bedarf AL'!A237</f>
        <v/>
      </c>
      <c r="B237" s="354" t="str">
        <f>IF('N-Bedarf AL'!B237="","",'N-Bedarf AL'!B237)</f>
        <v/>
      </c>
      <c r="C237" s="305" t="str">
        <f>IF('N-Bedarf AL'!D237="","",'N-Bedarf AL'!D237)</f>
        <v/>
      </c>
      <c r="D237" s="32" t="str">
        <f>IF('N-Bedarf AL'!C237="","",'N-Bedarf AL'!C237)</f>
        <v/>
      </c>
      <c r="E237" s="32" t="str">
        <f>IF('N-Bedarf AL'!T237="","",'N-Bedarf AL'!T237)</f>
        <v/>
      </c>
      <c r="F237" s="32" t="str">
        <f>IF('P-Bedarf AL'!V239="","",'P-Bedarf AL'!V239)</f>
        <v/>
      </c>
      <c r="G237" s="32" t="str">
        <f>IF('P-Bedarf AL'!AB239="","",'P-Bedarf AL'!AB239)</f>
        <v/>
      </c>
      <c r="H237" s="345" t="str">
        <f t="shared" si="185"/>
        <v/>
      </c>
      <c r="I237" s="345" t="str">
        <f t="shared" si="186"/>
        <v/>
      </c>
      <c r="J237" s="345" t="str">
        <f t="shared" si="187"/>
        <v/>
      </c>
      <c r="K237" s="321">
        <f t="shared" si="188"/>
        <v>0</v>
      </c>
      <c r="L237" s="321">
        <f t="shared" si="189"/>
        <v>0</v>
      </c>
      <c r="M237" s="321">
        <f t="shared" si="190"/>
        <v>0</v>
      </c>
      <c r="N237" s="321" t="str">
        <f t="shared" si="191"/>
        <v/>
      </c>
      <c r="O237" s="321" t="str">
        <f t="shared" si="192"/>
        <v/>
      </c>
      <c r="P237" s="321" t="str">
        <f t="shared" si="193"/>
        <v/>
      </c>
      <c r="Q237" s="490" t="str">
        <f t="shared" si="147"/>
        <v/>
      </c>
      <c r="R237" s="539"/>
      <c r="S237" s="141"/>
      <c r="T237" s="486"/>
      <c r="U237" s="501" t="str">
        <f t="shared" si="148"/>
        <v/>
      </c>
      <c r="V237" s="537" t="str">
        <f t="shared" si="149"/>
        <v/>
      </c>
      <c r="W237" s="537" t="str">
        <f t="shared" si="194"/>
        <v/>
      </c>
      <c r="X237" s="537" t="str">
        <f t="shared" si="150"/>
        <v/>
      </c>
      <c r="Y237" s="537" t="str">
        <f t="shared" si="151"/>
        <v/>
      </c>
      <c r="Z237" s="536"/>
      <c r="AA237" s="141"/>
      <c r="AB237" s="211"/>
      <c r="AC237" s="212" t="str">
        <f t="shared" si="152"/>
        <v/>
      </c>
      <c r="AD237" s="537" t="str">
        <f t="shared" si="153"/>
        <v/>
      </c>
      <c r="AE237" s="537" t="str">
        <f t="shared" si="154"/>
        <v/>
      </c>
      <c r="AF237" s="537" t="str">
        <f t="shared" si="155"/>
        <v/>
      </c>
      <c r="AG237" s="538" t="str">
        <f t="shared" si="156"/>
        <v/>
      </c>
      <c r="AH237" s="539"/>
      <c r="AI237" s="141"/>
      <c r="AJ237" s="486"/>
      <c r="AK237" s="507">
        <f t="shared" si="157"/>
        <v>0</v>
      </c>
      <c r="AL237" s="537" t="str">
        <f t="shared" si="158"/>
        <v/>
      </c>
      <c r="AM237" s="537" t="str">
        <f t="shared" si="159"/>
        <v/>
      </c>
      <c r="AN237" s="537" t="str">
        <f t="shared" si="160"/>
        <v/>
      </c>
      <c r="AO237" s="537" t="str">
        <f t="shared" si="161"/>
        <v/>
      </c>
      <c r="AP237" s="541" t="str">
        <f t="shared" si="195"/>
        <v/>
      </c>
      <c r="AQ237" s="536"/>
      <c r="AR237" s="141"/>
      <c r="AS237" s="211"/>
      <c r="AT237" s="211" t="str">
        <f t="shared" si="162"/>
        <v/>
      </c>
      <c r="AU237" s="537" t="str">
        <f t="shared" si="163"/>
        <v/>
      </c>
      <c r="AV237" s="537" t="str">
        <f t="shared" si="164"/>
        <v/>
      </c>
      <c r="AW237" s="538" t="str">
        <f t="shared" si="165"/>
        <v/>
      </c>
      <c r="AX237" s="539"/>
      <c r="AY237" s="141"/>
      <c r="AZ237" s="486"/>
      <c r="BA237" s="501" t="str">
        <f t="shared" si="166"/>
        <v/>
      </c>
      <c r="BB237" s="537" t="str">
        <f t="shared" si="167"/>
        <v/>
      </c>
      <c r="BC237" s="537"/>
      <c r="BD237" s="537" t="str">
        <f t="shared" si="168"/>
        <v/>
      </c>
      <c r="BE237" s="536"/>
      <c r="BF237" s="141"/>
      <c r="BG237" s="211"/>
      <c r="BH237" s="211" t="str">
        <f t="shared" si="169"/>
        <v/>
      </c>
      <c r="BI237" s="537" t="str">
        <f t="shared" si="170"/>
        <v/>
      </c>
      <c r="BJ237" s="537" t="str">
        <f t="shared" si="171"/>
        <v/>
      </c>
      <c r="BK237" s="538" t="str">
        <f t="shared" si="172"/>
        <v/>
      </c>
      <c r="BL237" s="539"/>
      <c r="BM237" s="141"/>
      <c r="BN237" s="486"/>
      <c r="BO237" s="501" t="e">
        <f t="shared" si="173"/>
        <v>#VALUE!</v>
      </c>
      <c r="BP237" s="537" t="str">
        <f t="shared" si="174"/>
        <v/>
      </c>
      <c r="BQ237" s="537" t="str">
        <f t="shared" si="175"/>
        <v/>
      </c>
      <c r="BR237" s="537" t="str">
        <f t="shared" si="176"/>
        <v/>
      </c>
      <c r="BS237" s="536"/>
      <c r="BT237" s="141"/>
      <c r="BU237" s="211"/>
      <c r="BV237" s="211" t="str">
        <f t="shared" si="177"/>
        <v/>
      </c>
      <c r="BW237" s="537" t="str">
        <f t="shared" si="178"/>
        <v/>
      </c>
      <c r="BX237" s="537" t="str">
        <f t="shared" si="179"/>
        <v/>
      </c>
      <c r="BY237" s="538" t="str">
        <f t="shared" si="180"/>
        <v/>
      </c>
      <c r="BZ237" s="539"/>
      <c r="CA237" s="141"/>
      <c r="CB237" s="486"/>
      <c r="CC237" s="483" t="str">
        <f t="shared" si="181"/>
        <v/>
      </c>
      <c r="CD237" s="153" t="str">
        <f t="shared" si="182"/>
        <v/>
      </c>
      <c r="CE237" s="153" t="str">
        <f t="shared" si="183"/>
        <v/>
      </c>
      <c r="CF237" s="153" t="str">
        <f t="shared" si="184"/>
        <v/>
      </c>
    </row>
    <row r="238" spans="1:84" ht="29.45" customHeight="1" x14ac:dyDescent="0.25">
      <c r="A238" s="354" t="str">
        <f>'N-Bedarf AL'!A238</f>
        <v/>
      </c>
      <c r="B238" s="354" t="str">
        <f>IF('N-Bedarf AL'!B238="","",'N-Bedarf AL'!B238)</f>
        <v/>
      </c>
      <c r="C238" s="305" t="str">
        <f>IF('N-Bedarf AL'!D238="","",'N-Bedarf AL'!D238)</f>
        <v/>
      </c>
      <c r="D238" s="32" t="str">
        <f>IF('N-Bedarf AL'!C238="","",'N-Bedarf AL'!C238)</f>
        <v/>
      </c>
      <c r="E238" s="32" t="str">
        <f>IF('N-Bedarf AL'!T238="","",'N-Bedarf AL'!T238)</f>
        <v/>
      </c>
      <c r="F238" s="32" t="str">
        <f>IF('P-Bedarf AL'!V240="","",'P-Bedarf AL'!V240)</f>
        <v/>
      </c>
      <c r="G238" s="32" t="str">
        <f>IF('P-Bedarf AL'!AB240="","",'P-Bedarf AL'!AB240)</f>
        <v/>
      </c>
      <c r="H238" s="345" t="str">
        <f t="shared" si="185"/>
        <v/>
      </c>
      <c r="I238" s="345" t="str">
        <f t="shared" si="186"/>
        <v/>
      </c>
      <c r="J238" s="345" t="str">
        <f t="shared" si="187"/>
        <v/>
      </c>
      <c r="K238" s="321">
        <f t="shared" si="188"/>
        <v>0</v>
      </c>
      <c r="L238" s="321">
        <f t="shared" si="189"/>
        <v>0</v>
      </c>
      <c r="M238" s="321">
        <f t="shared" si="190"/>
        <v>0</v>
      </c>
      <c r="N238" s="321" t="str">
        <f t="shared" si="191"/>
        <v/>
      </c>
      <c r="O238" s="321" t="str">
        <f t="shared" si="192"/>
        <v/>
      </c>
      <c r="P238" s="321" t="str">
        <f t="shared" si="193"/>
        <v/>
      </c>
      <c r="Q238" s="490" t="str">
        <f t="shared" si="147"/>
        <v/>
      </c>
      <c r="R238" s="539"/>
      <c r="S238" s="141"/>
      <c r="T238" s="486"/>
      <c r="U238" s="501" t="str">
        <f t="shared" si="148"/>
        <v/>
      </c>
      <c r="V238" s="537" t="str">
        <f t="shared" si="149"/>
        <v/>
      </c>
      <c r="W238" s="537" t="str">
        <f t="shared" si="194"/>
        <v/>
      </c>
      <c r="X238" s="537" t="str">
        <f t="shared" si="150"/>
        <v/>
      </c>
      <c r="Y238" s="537" t="str">
        <f t="shared" si="151"/>
        <v/>
      </c>
      <c r="Z238" s="536"/>
      <c r="AA238" s="141"/>
      <c r="AB238" s="211"/>
      <c r="AC238" s="212" t="str">
        <f t="shared" si="152"/>
        <v/>
      </c>
      <c r="AD238" s="537" t="str">
        <f t="shared" si="153"/>
        <v/>
      </c>
      <c r="AE238" s="537" t="str">
        <f t="shared" si="154"/>
        <v/>
      </c>
      <c r="AF238" s="537" t="str">
        <f t="shared" si="155"/>
        <v/>
      </c>
      <c r="AG238" s="538" t="str">
        <f t="shared" si="156"/>
        <v/>
      </c>
      <c r="AH238" s="539"/>
      <c r="AI238" s="141"/>
      <c r="AJ238" s="486"/>
      <c r="AK238" s="507">
        <f t="shared" si="157"/>
        <v>0</v>
      </c>
      <c r="AL238" s="537" t="str">
        <f t="shared" si="158"/>
        <v/>
      </c>
      <c r="AM238" s="537" t="str">
        <f t="shared" si="159"/>
        <v/>
      </c>
      <c r="AN238" s="537" t="str">
        <f t="shared" si="160"/>
        <v/>
      </c>
      <c r="AO238" s="537" t="str">
        <f t="shared" si="161"/>
        <v/>
      </c>
      <c r="AP238" s="541" t="str">
        <f t="shared" si="195"/>
        <v/>
      </c>
      <c r="AQ238" s="536"/>
      <c r="AR238" s="141"/>
      <c r="AS238" s="211"/>
      <c r="AT238" s="211" t="str">
        <f t="shared" si="162"/>
        <v/>
      </c>
      <c r="AU238" s="537" t="str">
        <f t="shared" si="163"/>
        <v/>
      </c>
      <c r="AV238" s="537" t="str">
        <f t="shared" si="164"/>
        <v/>
      </c>
      <c r="AW238" s="538" t="str">
        <f t="shared" si="165"/>
        <v/>
      </c>
      <c r="AX238" s="539"/>
      <c r="AY238" s="141"/>
      <c r="AZ238" s="486"/>
      <c r="BA238" s="501" t="str">
        <f t="shared" si="166"/>
        <v/>
      </c>
      <c r="BB238" s="537" t="str">
        <f t="shared" si="167"/>
        <v/>
      </c>
      <c r="BC238" s="537"/>
      <c r="BD238" s="537" t="str">
        <f t="shared" si="168"/>
        <v/>
      </c>
      <c r="BE238" s="536"/>
      <c r="BF238" s="141"/>
      <c r="BG238" s="211"/>
      <c r="BH238" s="211" t="str">
        <f t="shared" si="169"/>
        <v/>
      </c>
      <c r="BI238" s="537" t="str">
        <f t="shared" si="170"/>
        <v/>
      </c>
      <c r="BJ238" s="537" t="str">
        <f t="shared" si="171"/>
        <v/>
      </c>
      <c r="BK238" s="538" t="str">
        <f t="shared" si="172"/>
        <v/>
      </c>
      <c r="BL238" s="539"/>
      <c r="BM238" s="141"/>
      <c r="BN238" s="486"/>
      <c r="BO238" s="501" t="e">
        <f t="shared" si="173"/>
        <v>#VALUE!</v>
      </c>
      <c r="BP238" s="537" t="str">
        <f t="shared" si="174"/>
        <v/>
      </c>
      <c r="BQ238" s="537" t="str">
        <f t="shared" si="175"/>
        <v/>
      </c>
      <c r="BR238" s="537" t="str">
        <f t="shared" si="176"/>
        <v/>
      </c>
      <c r="BS238" s="536"/>
      <c r="BT238" s="141"/>
      <c r="BU238" s="211"/>
      <c r="BV238" s="211" t="str">
        <f t="shared" si="177"/>
        <v/>
      </c>
      <c r="BW238" s="537" t="str">
        <f t="shared" si="178"/>
        <v/>
      </c>
      <c r="BX238" s="537" t="str">
        <f t="shared" si="179"/>
        <v/>
      </c>
      <c r="BY238" s="538" t="str">
        <f t="shared" si="180"/>
        <v/>
      </c>
      <c r="BZ238" s="539"/>
      <c r="CA238" s="141"/>
      <c r="CB238" s="486"/>
      <c r="CC238" s="483" t="str">
        <f t="shared" si="181"/>
        <v/>
      </c>
      <c r="CD238" s="153" t="str">
        <f t="shared" si="182"/>
        <v/>
      </c>
      <c r="CE238" s="153" t="str">
        <f t="shared" si="183"/>
        <v/>
      </c>
      <c r="CF238" s="153" t="str">
        <f t="shared" si="184"/>
        <v/>
      </c>
    </row>
    <row r="239" spans="1:84" ht="29.45" customHeight="1" x14ac:dyDescent="0.25">
      <c r="A239" s="354" t="str">
        <f>'N-Bedarf AL'!A239</f>
        <v/>
      </c>
      <c r="B239" s="354" t="str">
        <f>IF('N-Bedarf AL'!B239="","",'N-Bedarf AL'!B239)</f>
        <v/>
      </c>
      <c r="C239" s="305" t="str">
        <f>IF('N-Bedarf AL'!D239="","",'N-Bedarf AL'!D239)</f>
        <v/>
      </c>
      <c r="D239" s="32" t="str">
        <f>IF('N-Bedarf AL'!C239="","",'N-Bedarf AL'!C239)</f>
        <v/>
      </c>
      <c r="E239" s="32" t="str">
        <f>IF('N-Bedarf AL'!T239="","",'N-Bedarf AL'!T239)</f>
        <v/>
      </c>
      <c r="F239" s="32" t="str">
        <f>IF('P-Bedarf AL'!V241="","",'P-Bedarf AL'!V241)</f>
        <v/>
      </c>
      <c r="G239" s="32" t="str">
        <f>IF('P-Bedarf AL'!AB241="","",'P-Bedarf AL'!AB241)</f>
        <v/>
      </c>
      <c r="H239" s="345" t="str">
        <f t="shared" si="185"/>
        <v/>
      </c>
      <c r="I239" s="345" t="str">
        <f t="shared" si="186"/>
        <v/>
      </c>
      <c r="J239" s="345" t="str">
        <f t="shared" si="187"/>
        <v/>
      </c>
      <c r="K239" s="321">
        <f t="shared" si="188"/>
        <v>0</v>
      </c>
      <c r="L239" s="321">
        <f t="shared" si="189"/>
        <v>0</v>
      </c>
      <c r="M239" s="321">
        <f t="shared" si="190"/>
        <v>0</v>
      </c>
      <c r="N239" s="321" t="str">
        <f t="shared" si="191"/>
        <v/>
      </c>
      <c r="O239" s="321" t="str">
        <f t="shared" si="192"/>
        <v/>
      </c>
      <c r="P239" s="321" t="str">
        <f t="shared" si="193"/>
        <v/>
      </c>
      <c r="Q239" s="490" t="str">
        <f t="shared" si="147"/>
        <v/>
      </c>
      <c r="R239" s="539"/>
      <c r="S239" s="141"/>
      <c r="T239" s="486"/>
      <c r="U239" s="501" t="str">
        <f t="shared" si="148"/>
        <v/>
      </c>
      <c r="V239" s="537" t="str">
        <f t="shared" si="149"/>
        <v/>
      </c>
      <c r="W239" s="537" t="str">
        <f t="shared" si="194"/>
        <v/>
      </c>
      <c r="X239" s="537" t="str">
        <f t="shared" si="150"/>
        <v/>
      </c>
      <c r="Y239" s="537" t="str">
        <f t="shared" si="151"/>
        <v/>
      </c>
      <c r="Z239" s="536"/>
      <c r="AA239" s="141"/>
      <c r="AB239" s="211"/>
      <c r="AC239" s="212" t="str">
        <f t="shared" si="152"/>
        <v/>
      </c>
      <c r="AD239" s="537" t="str">
        <f t="shared" si="153"/>
        <v/>
      </c>
      <c r="AE239" s="537" t="str">
        <f t="shared" si="154"/>
        <v/>
      </c>
      <c r="AF239" s="537" t="str">
        <f t="shared" si="155"/>
        <v/>
      </c>
      <c r="AG239" s="538" t="str">
        <f t="shared" si="156"/>
        <v/>
      </c>
      <c r="AH239" s="539"/>
      <c r="AI239" s="141"/>
      <c r="AJ239" s="486"/>
      <c r="AK239" s="507">
        <f t="shared" si="157"/>
        <v>0</v>
      </c>
      <c r="AL239" s="537" t="str">
        <f t="shared" si="158"/>
        <v/>
      </c>
      <c r="AM239" s="537" t="str">
        <f t="shared" si="159"/>
        <v/>
      </c>
      <c r="AN239" s="537" t="str">
        <f t="shared" si="160"/>
        <v/>
      </c>
      <c r="AO239" s="537" t="str">
        <f t="shared" si="161"/>
        <v/>
      </c>
      <c r="AP239" s="541" t="str">
        <f t="shared" si="195"/>
        <v/>
      </c>
      <c r="AQ239" s="536"/>
      <c r="AR239" s="141"/>
      <c r="AS239" s="211"/>
      <c r="AT239" s="211" t="str">
        <f t="shared" si="162"/>
        <v/>
      </c>
      <c r="AU239" s="537" t="str">
        <f t="shared" si="163"/>
        <v/>
      </c>
      <c r="AV239" s="537" t="str">
        <f t="shared" si="164"/>
        <v/>
      </c>
      <c r="AW239" s="538" t="str">
        <f t="shared" si="165"/>
        <v/>
      </c>
      <c r="AX239" s="539"/>
      <c r="AY239" s="141"/>
      <c r="AZ239" s="486"/>
      <c r="BA239" s="501" t="str">
        <f t="shared" si="166"/>
        <v/>
      </c>
      <c r="BB239" s="537" t="str">
        <f t="shared" si="167"/>
        <v/>
      </c>
      <c r="BC239" s="537"/>
      <c r="BD239" s="537" t="str">
        <f t="shared" si="168"/>
        <v/>
      </c>
      <c r="BE239" s="536"/>
      <c r="BF239" s="141"/>
      <c r="BG239" s="211"/>
      <c r="BH239" s="211" t="str">
        <f t="shared" si="169"/>
        <v/>
      </c>
      <c r="BI239" s="537" t="str">
        <f t="shared" si="170"/>
        <v/>
      </c>
      <c r="BJ239" s="537" t="str">
        <f t="shared" si="171"/>
        <v/>
      </c>
      <c r="BK239" s="538" t="str">
        <f t="shared" si="172"/>
        <v/>
      </c>
      <c r="BL239" s="539"/>
      <c r="BM239" s="141"/>
      <c r="BN239" s="486"/>
      <c r="BO239" s="501" t="e">
        <f t="shared" si="173"/>
        <v>#VALUE!</v>
      </c>
      <c r="BP239" s="537" t="str">
        <f t="shared" si="174"/>
        <v/>
      </c>
      <c r="BQ239" s="537" t="str">
        <f t="shared" si="175"/>
        <v/>
      </c>
      <c r="BR239" s="537" t="str">
        <f t="shared" si="176"/>
        <v/>
      </c>
      <c r="BS239" s="536"/>
      <c r="BT239" s="141"/>
      <c r="BU239" s="211"/>
      <c r="BV239" s="211" t="str">
        <f t="shared" si="177"/>
        <v/>
      </c>
      <c r="BW239" s="537" t="str">
        <f t="shared" si="178"/>
        <v/>
      </c>
      <c r="BX239" s="537" t="str">
        <f t="shared" si="179"/>
        <v/>
      </c>
      <c r="BY239" s="538" t="str">
        <f t="shared" si="180"/>
        <v/>
      </c>
      <c r="BZ239" s="539"/>
      <c r="CA239" s="141"/>
      <c r="CB239" s="486"/>
      <c r="CC239" s="483" t="str">
        <f t="shared" si="181"/>
        <v/>
      </c>
      <c r="CD239" s="153" t="str">
        <f t="shared" si="182"/>
        <v/>
      </c>
      <c r="CE239" s="153" t="str">
        <f t="shared" si="183"/>
        <v/>
      </c>
      <c r="CF239" s="153" t="str">
        <f t="shared" si="184"/>
        <v/>
      </c>
    </row>
    <row r="240" spans="1:84" ht="29.45" customHeight="1" x14ac:dyDescent="0.25">
      <c r="A240" s="354" t="str">
        <f>'N-Bedarf AL'!A240</f>
        <v/>
      </c>
      <c r="B240" s="354" t="str">
        <f>IF('N-Bedarf AL'!B240="","",'N-Bedarf AL'!B240)</f>
        <v/>
      </c>
      <c r="C240" s="305" t="str">
        <f>IF('N-Bedarf AL'!D240="","",'N-Bedarf AL'!D240)</f>
        <v/>
      </c>
      <c r="D240" s="32" t="str">
        <f>IF('N-Bedarf AL'!C240="","",'N-Bedarf AL'!C240)</f>
        <v/>
      </c>
      <c r="E240" s="32" t="str">
        <f>IF('N-Bedarf AL'!T240="","",'N-Bedarf AL'!T240)</f>
        <v/>
      </c>
      <c r="F240" s="32" t="str">
        <f>IF('P-Bedarf AL'!V242="","",'P-Bedarf AL'!V242)</f>
        <v/>
      </c>
      <c r="G240" s="32" t="str">
        <f>IF('P-Bedarf AL'!AB242="","",'P-Bedarf AL'!AB242)</f>
        <v/>
      </c>
      <c r="H240" s="345" t="str">
        <f t="shared" si="185"/>
        <v/>
      </c>
      <c r="I240" s="345" t="str">
        <f t="shared" si="186"/>
        <v/>
      </c>
      <c r="J240" s="345" t="str">
        <f t="shared" si="187"/>
        <v/>
      </c>
      <c r="K240" s="321">
        <f t="shared" si="188"/>
        <v>0</v>
      </c>
      <c r="L240" s="321">
        <f t="shared" si="189"/>
        <v>0</v>
      </c>
      <c r="M240" s="321">
        <f t="shared" si="190"/>
        <v>0</v>
      </c>
      <c r="N240" s="321" t="str">
        <f t="shared" si="191"/>
        <v/>
      </c>
      <c r="O240" s="321" t="str">
        <f t="shared" si="192"/>
        <v/>
      </c>
      <c r="P240" s="321" t="str">
        <f t="shared" si="193"/>
        <v/>
      </c>
      <c r="Q240" s="490" t="str">
        <f t="shared" si="147"/>
        <v/>
      </c>
      <c r="R240" s="539"/>
      <c r="S240" s="141"/>
      <c r="T240" s="486"/>
      <c r="U240" s="501" t="str">
        <f t="shared" si="148"/>
        <v/>
      </c>
      <c r="V240" s="537" t="str">
        <f t="shared" si="149"/>
        <v/>
      </c>
      <c r="W240" s="537" t="str">
        <f t="shared" si="194"/>
        <v/>
      </c>
      <c r="X240" s="537" t="str">
        <f t="shared" si="150"/>
        <v/>
      </c>
      <c r="Y240" s="537" t="str">
        <f t="shared" si="151"/>
        <v/>
      </c>
      <c r="Z240" s="536"/>
      <c r="AA240" s="141"/>
      <c r="AB240" s="211"/>
      <c r="AC240" s="212" t="str">
        <f t="shared" si="152"/>
        <v/>
      </c>
      <c r="AD240" s="537" t="str">
        <f t="shared" si="153"/>
        <v/>
      </c>
      <c r="AE240" s="537" t="str">
        <f t="shared" si="154"/>
        <v/>
      </c>
      <c r="AF240" s="537" t="str">
        <f t="shared" si="155"/>
        <v/>
      </c>
      <c r="AG240" s="538" t="str">
        <f t="shared" si="156"/>
        <v/>
      </c>
      <c r="AH240" s="539"/>
      <c r="AI240" s="141"/>
      <c r="AJ240" s="486"/>
      <c r="AK240" s="507">
        <f t="shared" si="157"/>
        <v>0</v>
      </c>
      <c r="AL240" s="537" t="str">
        <f t="shared" si="158"/>
        <v/>
      </c>
      <c r="AM240" s="537" t="str">
        <f t="shared" si="159"/>
        <v/>
      </c>
      <c r="AN240" s="537" t="str">
        <f t="shared" si="160"/>
        <v/>
      </c>
      <c r="AO240" s="537" t="str">
        <f t="shared" si="161"/>
        <v/>
      </c>
      <c r="AP240" s="541" t="str">
        <f t="shared" si="195"/>
        <v/>
      </c>
      <c r="AQ240" s="536"/>
      <c r="AR240" s="141"/>
      <c r="AS240" s="211"/>
      <c r="AT240" s="211" t="str">
        <f t="shared" si="162"/>
        <v/>
      </c>
      <c r="AU240" s="537" t="str">
        <f t="shared" si="163"/>
        <v/>
      </c>
      <c r="AV240" s="537" t="str">
        <f t="shared" si="164"/>
        <v/>
      </c>
      <c r="AW240" s="538" t="str">
        <f t="shared" si="165"/>
        <v/>
      </c>
      <c r="AX240" s="539"/>
      <c r="AY240" s="141"/>
      <c r="AZ240" s="486"/>
      <c r="BA240" s="501" t="str">
        <f t="shared" si="166"/>
        <v/>
      </c>
      <c r="BB240" s="537" t="str">
        <f t="shared" si="167"/>
        <v/>
      </c>
      <c r="BC240" s="537"/>
      <c r="BD240" s="537" t="str">
        <f t="shared" si="168"/>
        <v/>
      </c>
      <c r="BE240" s="536"/>
      <c r="BF240" s="141"/>
      <c r="BG240" s="211"/>
      <c r="BH240" s="211" t="str">
        <f t="shared" si="169"/>
        <v/>
      </c>
      <c r="BI240" s="537" t="str">
        <f t="shared" si="170"/>
        <v/>
      </c>
      <c r="BJ240" s="537" t="str">
        <f t="shared" si="171"/>
        <v/>
      </c>
      <c r="BK240" s="538" t="str">
        <f t="shared" si="172"/>
        <v/>
      </c>
      <c r="BL240" s="539"/>
      <c r="BM240" s="141"/>
      <c r="BN240" s="486"/>
      <c r="BO240" s="501" t="e">
        <f t="shared" si="173"/>
        <v>#VALUE!</v>
      </c>
      <c r="BP240" s="537" t="str">
        <f t="shared" si="174"/>
        <v/>
      </c>
      <c r="BQ240" s="537" t="str">
        <f t="shared" si="175"/>
        <v/>
      </c>
      <c r="BR240" s="537" t="str">
        <f t="shared" si="176"/>
        <v/>
      </c>
      <c r="BS240" s="536"/>
      <c r="BT240" s="141"/>
      <c r="BU240" s="211"/>
      <c r="BV240" s="211" t="str">
        <f t="shared" si="177"/>
        <v/>
      </c>
      <c r="BW240" s="537" t="str">
        <f t="shared" si="178"/>
        <v/>
      </c>
      <c r="BX240" s="537" t="str">
        <f t="shared" si="179"/>
        <v/>
      </c>
      <c r="BY240" s="538" t="str">
        <f t="shared" si="180"/>
        <v/>
      </c>
      <c r="BZ240" s="539"/>
      <c r="CA240" s="141"/>
      <c r="CB240" s="486"/>
      <c r="CC240" s="483" t="str">
        <f t="shared" si="181"/>
        <v/>
      </c>
      <c r="CD240" s="153" t="str">
        <f t="shared" si="182"/>
        <v/>
      </c>
      <c r="CE240" s="153" t="str">
        <f t="shared" si="183"/>
        <v/>
      </c>
      <c r="CF240" s="153" t="str">
        <f t="shared" si="184"/>
        <v/>
      </c>
    </row>
    <row r="241" spans="1:84" ht="29.45" customHeight="1" x14ac:dyDescent="0.25">
      <c r="A241" s="354" t="str">
        <f>'N-Bedarf AL'!A241</f>
        <v/>
      </c>
      <c r="B241" s="354" t="str">
        <f>IF('N-Bedarf AL'!B241="","",'N-Bedarf AL'!B241)</f>
        <v/>
      </c>
      <c r="C241" s="305" t="str">
        <f>IF('N-Bedarf AL'!D241="","",'N-Bedarf AL'!D241)</f>
        <v/>
      </c>
      <c r="D241" s="32" t="str">
        <f>IF('N-Bedarf AL'!C241="","",'N-Bedarf AL'!C241)</f>
        <v/>
      </c>
      <c r="E241" s="32" t="str">
        <f>IF('N-Bedarf AL'!T241="","",'N-Bedarf AL'!T241)</f>
        <v/>
      </c>
      <c r="F241" s="32" t="str">
        <f>IF('P-Bedarf AL'!V243="","",'P-Bedarf AL'!V243)</f>
        <v/>
      </c>
      <c r="G241" s="32" t="str">
        <f>IF('P-Bedarf AL'!AB243="","",'P-Bedarf AL'!AB243)</f>
        <v/>
      </c>
      <c r="H241" s="345" t="str">
        <f t="shared" si="185"/>
        <v/>
      </c>
      <c r="I241" s="345" t="str">
        <f t="shared" si="186"/>
        <v/>
      </c>
      <c r="J241" s="345" t="str">
        <f t="shared" si="187"/>
        <v/>
      </c>
      <c r="K241" s="321">
        <f t="shared" si="188"/>
        <v>0</v>
      </c>
      <c r="L241" s="321">
        <f t="shared" si="189"/>
        <v>0</v>
      </c>
      <c r="M241" s="321">
        <f t="shared" si="190"/>
        <v>0</v>
      </c>
      <c r="N241" s="321" t="str">
        <f t="shared" si="191"/>
        <v/>
      </c>
      <c r="O241" s="321" t="str">
        <f t="shared" si="192"/>
        <v/>
      </c>
      <c r="P241" s="321" t="str">
        <f t="shared" si="193"/>
        <v/>
      </c>
      <c r="Q241" s="490" t="str">
        <f t="shared" si="147"/>
        <v/>
      </c>
      <c r="R241" s="539"/>
      <c r="S241" s="141"/>
      <c r="T241" s="486"/>
      <c r="U241" s="501" t="str">
        <f t="shared" si="148"/>
        <v/>
      </c>
      <c r="V241" s="537" t="str">
        <f t="shared" si="149"/>
        <v/>
      </c>
      <c r="W241" s="537" t="str">
        <f t="shared" si="194"/>
        <v/>
      </c>
      <c r="X241" s="537" t="str">
        <f t="shared" si="150"/>
        <v/>
      </c>
      <c r="Y241" s="537" t="str">
        <f t="shared" si="151"/>
        <v/>
      </c>
      <c r="Z241" s="536"/>
      <c r="AA241" s="141"/>
      <c r="AB241" s="211"/>
      <c r="AC241" s="212" t="str">
        <f t="shared" si="152"/>
        <v/>
      </c>
      <c r="AD241" s="537" t="str">
        <f t="shared" si="153"/>
        <v/>
      </c>
      <c r="AE241" s="537" t="str">
        <f t="shared" si="154"/>
        <v/>
      </c>
      <c r="AF241" s="537" t="str">
        <f t="shared" si="155"/>
        <v/>
      </c>
      <c r="AG241" s="538" t="str">
        <f t="shared" si="156"/>
        <v/>
      </c>
      <c r="AH241" s="539"/>
      <c r="AI241" s="141"/>
      <c r="AJ241" s="486"/>
      <c r="AK241" s="507">
        <f t="shared" si="157"/>
        <v>0</v>
      </c>
      <c r="AL241" s="537" t="str">
        <f t="shared" si="158"/>
        <v/>
      </c>
      <c r="AM241" s="537" t="str">
        <f t="shared" si="159"/>
        <v/>
      </c>
      <c r="AN241" s="537" t="str">
        <f t="shared" si="160"/>
        <v/>
      </c>
      <c r="AO241" s="537" t="str">
        <f t="shared" si="161"/>
        <v/>
      </c>
      <c r="AP241" s="541" t="str">
        <f t="shared" si="195"/>
        <v/>
      </c>
      <c r="AQ241" s="536"/>
      <c r="AR241" s="141"/>
      <c r="AS241" s="211"/>
      <c r="AT241" s="211" t="str">
        <f t="shared" si="162"/>
        <v/>
      </c>
      <c r="AU241" s="537" t="str">
        <f t="shared" si="163"/>
        <v/>
      </c>
      <c r="AV241" s="537" t="str">
        <f t="shared" si="164"/>
        <v/>
      </c>
      <c r="AW241" s="538" t="str">
        <f t="shared" si="165"/>
        <v/>
      </c>
      <c r="AX241" s="539"/>
      <c r="AY241" s="141"/>
      <c r="AZ241" s="486"/>
      <c r="BA241" s="501" t="str">
        <f t="shared" si="166"/>
        <v/>
      </c>
      <c r="BB241" s="537" t="str">
        <f t="shared" si="167"/>
        <v/>
      </c>
      <c r="BC241" s="537"/>
      <c r="BD241" s="537" t="str">
        <f t="shared" si="168"/>
        <v/>
      </c>
      <c r="BE241" s="536"/>
      <c r="BF241" s="141"/>
      <c r="BG241" s="211"/>
      <c r="BH241" s="211" t="str">
        <f t="shared" si="169"/>
        <v/>
      </c>
      <c r="BI241" s="537" t="str">
        <f t="shared" si="170"/>
        <v/>
      </c>
      <c r="BJ241" s="537" t="str">
        <f t="shared" si="171"/>
        <v/>
      </c>
      <c r="BK241" s="538" t="str">
        <f t="shared" si="172"/>
        <v/>
      </c>
      <c r="BL241" s="539"/>
      <c r="BM241" s="141"/>
      <c r="BN241" s="486"/>
      <c r="BO241" s="501" t="e">
        <f t="shared" si="173"/>
        <v>#VALUE!</v>
      </c>
      <c r="BP241" s="537" t="str">
        <f t="shared" si="174"/>
        <v/>
      </c>
      <c r="BQ241" s="537" t="str">
        <f t="shared" si="175"/>
        <v/>
      </c>
      <c r="BR241" s="537" t="str">
        <f t="shared" si="176"/>
        <v/>
      </c>
      <c r="BS241" s="536"/>
      <c r="BT241" s="141"/>
      <c r="BU241" s="211"/>
      <c r="BV241" s="211" t="str">
        <f t="shared" si="177"/>
        <v/>
      </c>
      <c r="BW241" s="537" t="str">
        <f t="shared" si="178"/>
        <v/>
      </c>
      <c r="BX241" s="537" t="str">
        <f t="shared" si="179"/>
        <v/>
      </c>
      <c r="BY241" s="538" t="str">
        <f t="shared" si="180"/>
        <v/>
      </c>
      <c r="BZ241" s="539"/>
      <c r="CA241" s="141"/>
      <c r="CB241" s="486"/>
      <c r="CC241" s="483" t="str">
        <f t="shared" si="181"/>
        <v/>
      </c>
      <c r="CD241" s="153" t="str">
        <f t="shared" si="182"/>
        <v/>
      </c>
      <c r="CE241" s="153" t="str">
        <f t="shared" si="183"/>
        <v/>
      </c>
      <c r="CF241" s="153" t="str">
        <f t="shared" si="184"/>
        <v/>
      </c>
    </row>
    <row r="242" spans="1:84" ht="29.45" customHeight="1" x14ac:dyDescent="0.25">
      <c r="A242" s="354" t="str">
        <f>'N-Bedarf AL'!A242</f>
        <v/>
      </c>
      <c r="B242" s="354" t="str">
        <f>IF('N-Bedarf AL'!B242="","",'N-Bedarf AL'!B242)</f>
        <v/>
      </c>
      <c r="C242" s="305" t="str">
        <f>IF('N-Bedarf AL'!D242="","",'N-Bedarf AL'!D242)</f>
        <v/>
      </c>
      <c r="D242" s="32" t="str">
        <f>IF('N-Bedarf AL'!C242="","",'N-Bedarf AL'!C242)</f>
        <v/>
      </c>
      <c r="E242" s="32" t="str">
        <f>IF('N-Bedarf AL'!T242="","",'N-Bedarf AL'!T242)</f>
        <v/>
      </c>
      <c r="F242" s="32" t="str">
        <f>IF('P-Bedarf AL'!V244="","",'P-Bedarf AL'!V244)</f>
        <v/>
      </c>
      <c r="G242" s="32" t="str">
        <f>IF('P-Bedarf AL'!AB244="","",'P-Bedarf AL'!AB244)</f>
        <v/>
      </c>
      <c r="H242" s="345" t="str">
        <f t="shared" si="185"/>
        <v/>
      </c>
      <c r="I242" s="345" t="str">
        <f t="shared" si="186"/>
        <v/>
      </c>
      <c r="J242" s="345" t="str">
        <f t="shared" si="187"/>
        <v/>
      </c>
      <c r="K242" s="321">
        <f t="shared" si="188"/>
        <v>0</v>
      </c>
      <c r="L242" s="321">
        <f t="shared" si="189"/>
        <v>0</v>
      </c>
      <c r="M242" s="321">
        <f t="shared" si="190"/>
        <v>0</v>
      </c>
      <c r="N242" s="321" t="str">
        <f t="shared" si="191"/>
        <v/>
      </c>
      <c r="O242" s="321" t="str">
        <f t="shared" si="192"/>
        <v/>
      </c>
      <c r="P242" s="321" t="str">
        <f t="shared" si="193"/>
        <v/>
      </c>
      <c r="Q242" s="490" t="str">
        <f t="shared" si="147"/>
        <v/>
      </c>
      <c r="R242" s="539"/>
      <c r="S242" s="141"/>
      <c r="T242" s="486"/>
      <c r="U242" s="501" t="str">
        <f t="shared" si="148"/>
        <v/>
      </c>
      <c r="V242" s="537" t="str">
        <f t="shared" si="149"/>
        <v/>
      </c>
      <c r="W242" s="537" t="str">
        <f t="shared" si="194"/>
        <v/>
      </c>
      <c r="X242" s="537" t="str">
        <f t="shared" si="150"/>
        <v/>
      </c>
      <c r="Y242" s="537" t="str">
        <f t="shared" si="151"/>
        <v/>
      </c>
      <c r="Z242" s="536"/>
      <c r="AA242" s="141"/>
      <c r="AB242" s="211"/>
      <c r="AC242" s="212" t="str">
        <f t="shared" si="152"/>
        <v/>
      </c>
      <c r="AD242" s="537" t="str">
        <f t="shared" si="153"/>
        <v/>
      </c>
      <c r="AE242" s="537" t="str">
        <f t="shared" si="154"/>
        <v/>
      </c>
      <c r="AF242" s="537" t="str">
        <f t="shared" si="155"/>
        <v/>
      </c>
      <c r="AG242" s="538" t="str">
        <f t="shared" si="156"/>
        <v/>
      </c>
      <c r="AH242" s="539"/>
      <c r="AI242" s="141"/>
      <c r="AJ242" s="486"/>
      <c r="AK242" s="507">
        <f t="shared" si="157"/>
        <v>0</v>
      </c>
      <c r="AL242" s="537" t="str">
        <f t="shared" si="158"/>
        <v/>
      </c>
      <c r="AM242" s="537" t="str">
        <f t="shared" si="159"/>
        <v/>
      </c>
      <c r="AN242" s="537" t="str">
        <f t="shared" si="160"/>
        <v/>
      </c>
      <c r="AO242" s="537" t="str">
        <f t="shared" si="161"/>
        <v/>
      </c>
      <c r="AP242" s="541" t="str">
        <f t="shared" si="195"/>
        <v/>
      </c>
      <c r="AQ242" s="536"/>
      <c r="AR242" s="141"/>
      <c r="AS242" s="211"/>
      <c r="AT242" s="211" t="str">
        <f t="shared" si="162"/>
        <v/>
      </c>
      <c r="AU242" s="537" t="str">
        <f t="shared" si="163"/>
        <v/>
      </c>
      <c r="AV242" s="537" t="str">
        <f t="shared" si="164"/>
        <v/>
      </c>
      <c r="AW242" s="538" t="str">
        <f t="shared" si="165"/>
        <v/>
      </c>
      <c r="AX242" s="539"/>
      <c r="AY242" s="141"/>
      <c r="AZ242" s="486"/>
      <c r="BA242" s="501" t="str">
        <f t="shared" si="166"/>
        <v/>
      </c>
      <c r="BB242" s="537" t="str">
        <f t="shared" si="167"/>
        <v/>
      </c>
      <c r="BC242" s="537"/>
      <c r="BD242" s="537" t="str">
        <f t="shared" si="168"/>
        <v/>
      </c>
      <c r="BE242" s="536"/>
      <c r="BF242" s="141"/>
      <c r="BG242" s="211"/>
      <c r="BH242" s="211" t="str">
        <f t="shared" si="169"/>
        <v/>
      </c>
      <c r="BI242" s="537" t="str">
        <f t="shared" si="170"/>
        <v/>
      </c>
      <c r="BJ242" s="537" t="str">
        <f t="shared" si="171"/>
        <v/>
      </c>
      <c r="BK242" s="538" t="str">
        <f t="shared" si="172"/>
        <v/>
      </c>
      <c r="BL242" s="539"/>
      <c r="BM242" s="141"/>
      <c r="BN242" s="486"/>
      <c r="BO242" s="501" t="e">
        <f t="shared" si="173"/>
        <v>#VALUE!</v>
      </c>
      <c r="BP242" s="537" t="str">
        <f t="shared" si="174"/>
        <v/>
      </c>
      <c r="BQ242" s="537" t="str">
        <f t="shared" si="175"/>
        <v/>
      </c>
      <c r="BR242" s="537" t="str">
        <f t="shared" si="176"/>
        <v/>
      </c>
      <c r="BS242" s="536"/>
      <c r="BT242" s="141"/>
      <c r="BU242" s="211"/>
      <c r="BV242" s="211" t="str">
        <f t="shared" si="177"/>
        <v/>
      </c>
      <c r="BW242" s="537" t="str">
        <f t="shared" si="178"/>
        <v/>
      </c>
      <c r="BX242" s="537" t="str">
        <f t="shared" si="179"/>
        <v/>
      </c>
      <c r="BY242" s="538" t="str">
        <f t="shared" si="180"/>
        <v/>
      </c>
      <c r="BZ242" s="539"/>
      <c r="CA242" s="141"/>
      <c r="CB242" s="486"/>
      <c r="CC242" s="483" t="str">
        <f t="shared" si="181"/>
        <v/>
      </c>
      <c r="CD242" s="153" t="str">
        <f t="shared" si="182"/>
        <v/>
      </c>
      <c r="CE242" s="153" t="str">
        <f t="shared" si="183"/>
        <v/>
      </c>
      <c r="CF242" s="153" t="str">
        <f t="shared" si="184"/>
        <v/>
      </c>
    </row>
    <row r="243" spans="1:84" ht="29.45" customHeight="1" x14ac:dyDescent="0.25">
      <c r="A243" s="354" t="str">
        <f>'N-Bedarf AL'!A243</f>
        <v/>
      </c>
      <c r="B243" s="354" t="str">
        <f>IF('N-Bedarf AL'!B243="","",'N-Bedarf AL'!B243)</f>
        <v/>
      </c>
      <c r="C243" s="305" t="str">
        <f>IF('N-Bedarf AL'!D243="","",'N-Bedarf AL'!D243)</f>
        <v/>
      </c>
      <c r="D243" s="32" t="str">
        <f>IF('N-Bedarf AL'!C243="","",'N-Bedarf AL'!C243)</f>
        <v/>
      </c>
      <c r="E243" s="32" t="str">
        <f>IF('N-Bedarf AL'!T243="","",'N-Bedarf AL'!T243)</f>
        <v/>
      </c>
      <c r="F243" s="32" t="str">
        <f>IF('P-Bedarf AL'!V245="","",'P-Bedarf AL'!V245)</f>
        <v/>
      </c>
      <c r="G243" s="32" t="str">
        <f>IF('P-Bedarf AL'!AB245="","",'P-Bedarf AL'!AB245)</f>
        <v/>
      </c>
      <c r="H243" s="345" t="str">
        <f t="shared" si="185"/>
        <v/>
      </c>
      <c r="I243" s="345" t="str">
        <f t="shared" si="186"/>
        <v/>
      </c>
      <c r="J243" s="345" t="str">
        <f t="shared" si="187"/>
        <v/>
      </c>
      <c r="K243" s="321">
        <f t="shared" si="188"/>
        <v>0</v>
      </c>
      <c r="L243" s="321">
        <f t="shared" si="189"/>
        <v>0</v>
      </c>
      <c r="M243" s="321">
        <f t="shared" si="190"/>
        <v>0</v>
      </c>
      <c r="N243" s="321" t="str">
        <f t="shared" si="191"/>
        <v/>
      </c>
      <c r="O243" s="321" t="str">
        <f t="shared" si="192"/>
        <v/>
      </c>
      <c r="P243" s="321" t="str">
        <f t="shared" si="193"/>
        <v/>
      </c>
      <c r="Q243" s="490" t="str">
        <f t="shared" si="147"/>
        <v/>
      </c>
      <c r="R243" s="539"/>
      <c r="S243" s="141"/>
      <c r="T243" s="486"/>
      <c r="U243" s="501" t="str">
        <f t="shared" si="148"/>
        <v/>
      </c>
      <c r="V243" s="537" t="str">
        <f t="shared" si="149"/>
        <v/>
      </c>
      <c r="W243" s="537" t="str">
        <f t="shared" si="194"/>
        <v/>
      </c>
      <c r="X243" s="537" t="str">
        <f t="shared" si="150"/>
        <v/>
      </c>
      <c r="Y243" s="537" t="str">
        <f t="shared" si="151"/>
        <v/>
      </c>
      <c r="Z243" s="536"/>
      <c r="AA243" s="141"/>
      <c r="AB243" s="211"/>
      <c r="AC243" s="212" t="str">
        <f t="shared" si="152"/>
        <v/>
      </c>
      <c r="AD243" s="537" t="str">
        <f t="shared" si="153"/>
        <v/>
      </c>
      <c r="AE243" s="537" t="str">
        <f t="shared" si="154"/>
        <v/>
      </c>
      <c r="AF243" s="537" t="str">
        <f t="shared" si="155"/>
        <v/>
      </c>
      <c r="AG243" s="538" t="str">
        <f t="shared" si="156"/>
        <v/>
      </c>
      <c r="AH243" s="539"/>
      <c r="AI243" s="141"/>
      <c r="AJ243" s="486"/>
      <c r="AK243" s="507">
        <f t="shared" si="157"/>
        <v>0</v>
      </c>
      <c r="AL243" s="537" t="str">
        <f t="shared" si="158"/>
        <v/>
      </c>
      <c r="AM243" s="537" t="str">
        <f t="shared" si="159"/>
        <v/>
      </c>
      <c r="AN243" s="537" t="str">
        <f t="shared" si="160"/>
        <v/>
      </c>
      <c r="AO243" s="537" t="str">
        <f t="shared" si="161"/>
        <v/>
      </c>
      <c r="AP243" s="541" t="str">
        <f t="shared" si="195"/>
        <v/>
      </c>
      <c r="AQ243" s="536"/>
      <c r="AR243" s="141"/>
      <c r="AS243" s="211"/>
      <c r="AT243" s="211" t="str">
        <f t="shared" si="162"/>
        <v/>
      </c>
      <c r="AU243" s="537" t="str">
        <f t="shared" si="163"/>
        <v/>
      </c>
      <c r="AV243" s="537" t="str">
        <f t="shared" si="164"/>
        <v/>
      </c>
      <c r="AW243" s="538" t="str">
        <f t="shared" si="165"/>
        <v/>
      </c>
      <c r="AX243" s="539"/>
      <c r="AY243" s="141"/>
      <c r="AZ243" s="486"/>
      <c r="BA243" s="501" t="str">
        <f t="shared" si="166"/>
        <v/>
      </c>
      <c r="BB243" s="537" t="str">
        <f t="shared" si="167"/>
        <v/>
      </c>
      <c r="BC243" s="537"/>
      <c r="BD243" s="537" t="str">
        <f t="shared" si="168"/>
        <v/>
      </c>
      <c r="BE243" s="536"/>
      <c r="BF243" s="141"/>
      <c r="BG243" s="211"/>
      <c r="BH243" s="211" t="str">
        <f t="shared" si="169"/>
        <v/>
      </c>
      <c r="BI243" s="537" t="str">
        <f t="shared" si="170"/>
        <v/>
      </c>
      <c r="BJ243" s="537" t="str">
        <f t="shared" si="171"/>
        <v/>
      </c>
      <c r="BK243" s="538" t="str">
        <f t="shared" si="172"/>
        <v/>
      </c>
      <c r="BL243" s="539"/>
      <c r="BM243" s="141"/>
      <c r="BN243" s="486"/>
      <c r="BO243" s="501" t="e">
        <f t="shared" si="173"/>
        <v>#VALUE!</v>
      </c>
      <c r="BP243" s="537" t="str">
        <f t="shared" si="174"/>
        <v/>
      </c>
      <c r="BQ243" s="537" t="str">
        <f t="shared" si="175"/>
        <v/>
      </c>
      <c r="BR243" s="537" t="str">
        <f t="shared" si="176"/>
        <v/>
      </c>
      <c r="BS243" s="536"/>
      <c r="BT243" s="141"/>
      <c r="BU243" s="211"/>
      <c r="BV243" s="211" t="str">
        <f t="shared" si="177"/>
        <v/>
      </c>
      <c r="BW243" s="537" t="str">
        <f t="shared" si="178"/>
        <v/>
      </c>
      <c r="BX243" s="537" t="str">
        <f t="shared" si="179"/>
        <v/>
      </c>
      <c r="BY243" s="538" t="str">
        <f t="shared" si="180"/>
        <v/>
      </c>
      <c r="BZ243" s="539"/>
      <c r="CA243" s="141"/>
      <c r="CB243" s="486"/>
      <c r="CC243" s="483" t="str">
        <f t="shared" si="181"/>
        <v/>
      </c>
      <c r="CD243" s="153" t="str">
        <f t="shared" si="182"/>
        <v/>
      </c>
      <c r="CE243" s="153" t="str">
        <f t="shared" si="183"/>
        <v/>
      </c>
      <c r="CF243" s="153" t="str">
        <f t="shared" si="184"/>
        <v/>
      </c>
    </row>
    <row r="244" spans="1:84" ht="29.45" customHeight="1" x14ac:dyDescent="0.25">
      <c r="A244" s="354" t="str">
        <f>'N-Bedarf AL'!A244</f>
        <v/>
      </c>
      <c r="B244" s="354" t="str">
        <f>IF('N-Bedarf AL'!B244="","",'N-Bedarf AL'!B244)</f>
        <v/>
      </c>
      <c r="C244" s="305" t="str">
        <f>IF('N-Bedarf AL'!D244="","",'N-Bedarf AL'!D244)</f>
        <v/>
      </c>
      <c r="D244" s="32" t="str">
        <f>IF('N-Bedarf AL'!C244="","",'N-Bedarf AL'!C244)</f>
        <v/>
      </c>
      <c r="E244" s="32" t="str">
        <f>IF('N-Bedarf AL'!T244="","",'N-Bedarf AL'!T244)</f>
        <v/>
      </c>
      <c r="F244" s="32" t="str">
        <f>IF('P-Bedarf AL'!V246="","",'P-Bedarf AL'!V246)</f>
        <v/>
      </c>
      <c r="G244" s="32" t="str">
        <f>IF('P-Bedarf AL'!AB246="","",'P-Bedarf AL'!AB246)</f>
        <v/>
      </c>
      <c r="H244" s="345" t="str">
        <f t="shared" si="185"/>
        <v/>
      </c>
      <c r="I244" s="345" t="str">
        <f t="shared" si="186"/>
        <v/>
      </c>
      <c r="J244" s="345" t="str">
        <f t="shared" si="187"/>
        <v/>
      </c>
      <c r="K244" s="321">
        <f t="shared" si="188"/>
        <v>0</v>
      </c>
      <c r="L244" s="321">
        <f t="shared" si="189"/>
        <v>0</v>
      </c>
      <c r="M244" s="321">
        <f t="shared" si="190"/>
        <v>0</v>
      </c>
      <c r="N244" s="321" t="str">
        <f t="shared" si="191"/>
        <v/>
      </c>
      <c r="O244" s="321" t="str">
        <f t="shared" si="192"/>
        <v/>
      </c>
      <c r="P244" s="321" t="str">
        <f t="shared" si="193"/>
        <v/>
      </c>
      <c r="Q244" s="490" t="str">
        <f t="shared" si="147"/>
        <v/>
      </c>
      <c r="R244" s="539"/>
      <c r="S244" s="141"/>
      <c r="T244" s="486"/>
      <c r="U244" s="501" t="str">
        <f t="shared" si="148"/>
        <v/>
      </c>
      <c r="V244" s="537" t="str">
        <f t="shared" si="149"/>
        <v/>
      </c>
      <c r="W244" s="537" t="str">
        <f t="shared" si="194"/>
        <v/>
      </c>
      <c r="X244" s="537" t="str">
        <f t="shared" si="150"/>
        <v/>
      </c>
      <c r="Y244" s="537" t="str">
        <f t="shared" si="151"/>
        <v/>
      </c>
      <c r="Z244" s="536"/>
      <c r="AA244" s="141"/>
      <c r="AB244" s="211"/>
      <c r="AC244" s="212" t="str">
        <f t="shared" si="152"/>
        <v/>
      </c>
      <c r="AD244" s="537" t="str">
        <f t="shared" si="153"/>
        <v/>
      </c>
      <c r="AE244" s="537" t="str">
        <f t="shared" si="154"/>
        <v/>
      </c>
      <c r="AF244" s="537" t="str">
        <f t="shared" si="155"/>
        <v/>
      </c>
      <c r="AG244" s="538" t="str">
        <f t="shared" si="156"/>
        <v/>
      </c>
      <c r="AH244" s="539"/>
      <c r="AI244" s="141"/>
      <c r="AJ244" s="486"/>
      <c r="AK244" s="507">
        <f t="shared" si="157"/>
        <v>0</v>
      </c>
      <c r="AL244" s="537" t="str">
        <f t="shared" si="158"/>
        <v/>
      </c>
      <c r="AM244" s="537" t="str">
        <f t="shared" si="159"/>
        <v/>
      </c>
      <c r="AN244" s="537" t="str">
        <f t="shared" si="160"/>
        <v/>
      </c>
      <c r="AO244" s="537" t="str">
        <f t="shared" si="161"/>
        <v/>
      </c>
      <c r="AP244" s="541" t="str">
        <f t="shared" si="195"/>
        <v/>
      </c>
      <c r="AQ244" s="536"/>
      <c r="AR244" s="141"/>
      <c r="AS244" s="211"/>
      <c r="AT244" s="211" t="str">
        <f t="shared" si="162"/>
        <v/>
      </c>
      <c r="AU244" s="537" t="str">
        <f t="shared" si="163"/>
        <v/>
      </c>
      <c r="AV244" s="537" t="str">
        <f t="shared" si="164"/>
        <v/>
      </c>
      <c r="AW244" s="538" t="str">
        <f t="shared" si="165"/>
        <v/>
      </c>
      <c r="AX244" s="539"/>
      <c r="AY244" s="141"/>
      <c r="AZ244" s="486"/>
      <c r="BA244" s="501" t="str">
        <f t="shared" si="166"/>
        <v/>
      </c>
      <c r="BB244" s="537" t="str">
        <f t="shared" si="167"/>
        <v/>
      </c>
      <c r="BC244" s="537"/>
      <c r="BD244" s="537" t="str">
        <f t="shared" si="168"/>
        <v/>
      </c>
      <c r="BE244" s="536"/>
      <c r="BF244" s="141"/>
      <c r="BG244" s="211"/>
      <c r="BH244" s="211" t="str">
        <f t="shared" si="169"/>
        <v/>
      </c>
      <c r="BI244" s="537" t="str">
        <f t="shared" si="170"/>
        <v/>
      </c>
      <c r="BJ244" s="537" t="str">
        <f t="shared" si="171"/>
        <v/>
      </c>
      <c r="BK244" s="538" t="str">
        <f t="shared" si="172"/>
        <v/>
      </c>
      <c r="BL244" s="539"/>
      <c r="BM244" s="141"/>
      <c r="BN244" s="486"/>
      <c r="BO244" s="501" t="e">
        <f t="shared" si="173"/>
        <v>#VALUE!</v>
      </c>
      <c r="BP244" s="537" t="str">
        <f t="shared" si="174"/>
        <v/>
      </c>
      <c r="BQ244" s="537" t="str">
        <f t="shared" si="175"/>
        <v/>
      </c>
      <c r="BR244" s="537" t="str">
        <f t="shared" si="176"/>
        <v/>
      </c>
      <c r="BS244" s="536"/>
      <c r="BT244" s="141"/>
      <c r="BU244" s="211"/>
      <c r="BV244" s="211" t="str">
        <f t="shared" si="177"/>
        <v/>
      </c>
      <c r="BW244" s="537" t="str">
        <f t="shared" si="178"/>
        <v/>
      </c>
      <c r="BX244" s="537" t="str">
        <f t="shared" si="179"/>
        <v/>
      </c>
      <c r="BY244" s="538" t="str">
        <f t="shared" si="180"/>
        <v/>
      </c>
      <c r="BZ244" s="539"/>
      <c r="CA244" s="141"/>
      <c r="CB244" s="486"/>
      <c r="CC244" s="483" t="str">
        <f t="shared" si="181"/>
        <v/>
      </c>
      <c r="CD244" s="153" t="str">
        <f t="shared" si="182"/>
        <v/>
      </c>
      <c r="CE244" s="153" t="str">
        <f t="shared" si="183"/>
        <v/>
      </c>
      <c r="CF244" s="153" t="str">
        <f t="shared" si="184"/>
        <v/>
      </c>
    </row>
    <row r="245" spans="1:84" ht="29.45" customHeight="1" x14ac:dyDescent="0.25">
      <c r="A245" s="354" t="str">
        <f>'N-Bedarf AL'!A245</f>
        <v/>
      </c>
      <c r="B245" s="354" t="str">
        <f>IF('N-Bedarf AL'!B245="","",'N-Bedarf AL'!B245)</f>
        <v/>
      </c>
      <c r="C245" s="305" t="str">
        <f>IF('N-Bedarf AL'!D245="","",'N-Bedarf AL'!D245)</f>
        <v/>
      </c>
      <c r="D245" s="32" t="str">
        <f>IF('N-Bedarf AL'!C245="","",'N-Bedarf AL'!C245)</f>
        <v/>
      </c>
      <c r="E245" s="32" t="str">
        <f>IF('N-Bedarf AL'!T245="","",'N-Bedarf AL'!T245)</f>
        <v/>
      </c>
      <c r="F245" s="32" t="str">
        <f>IF('P-Bedarf AL'!V247="","",'P-Bedarf AL'!V247)</f>
        <v/>
      </c>
      <c r="G245" s="32" t="str">
        <f>IF('P-Bedarf AL'!AB247="","",'P-Bedarf AL'!AB247)</f>
        <v/>
      </c>
      <c r="H245" s="345" t="str">
        <f t="shared" si="185"/>
        <v/>
      </c>
      <c r="I245" s="345" t="str">
        <f t="shared" si="186"/>
        <v/>
      </c>
      <c r="J245" s="345" t="str">
        <f t="shared" si="187"/>
        <v/>
      </c>
      <c r="K245" s="321">
        <f t="shared" si="188"/>
        <v>0</v>
      </c>
      <c r="L245" s="321">
        <f t="shared" si="189"/>
        <v>0</v>
      </c>
      <c r="M245" s="321">
        <f t="shared" si="190"/>
        <v>0</v>
      </c>
      <c r="N245" s="321" t="str">
        <f t="shared" si="191"/>
        <v/>
      </c>
      <c r="O245" s="321" t="str">
        <f t="shared" si="192"/>
        <v/>
      </c>
      <c r="P245" s="321" t="str">
        <f t="shared" si="193"/>
        <v/>
      </c>
      <c r="Q245" s="490" t="str">
        <f t="shared" si="147"/>
        <v/>
      </c>
      <c r="R245" s="539"/>
      <c r="S245" s="141"/>
      <c r="T245" s="486"/>
      <c r="U245" s="501" t="str">
        <f t="shared" si="148"/>
        <v/>
      </c>
      <c r="V245" s="537" t="str">
        <f t="shared" si="149"/>
        <v/>
      </c>
      <c r="W245" s="537" t="str">
        <f t="shared" si="194"/>
        <v/>
      </c>
      <c r="X245" s="537" t="str">
        <f t="shared" si="150"/>
        <v/>
      </c>
      <c r="Y245" s="537" t="str">
        <f t="shared" si="151"/>
        <v/>
      </c>
      <c r="Z245" s="536"/>
      <c r="AA245" s="141"/>
      <c r="AB245" s="211"/>
      <c r="AC245" s="212" t="str">
        <f t="shared" si="152"/>
        <v/>
      </c>
      <c r="AD245" s="537" t="str">
        <f t="shared" si="153"/>
        <v/>
      </c>
      <c r="AE245" s="537" t="str">
        <f t="shared" si="154"/>
        <v/>
      </c>
      <c r="AF245" s="537" t="str">
        <f t="shared" si="155"/>
        <v/>
      </c>
      <c r="AG245" s="538" t="str">
        <f t="shared" si="156"/>
        <v/>
      </c>
      <c r="AH245" s="539"/>
      <c r="AI245" s="141"/>
      <c r="AJ245" s="486"/>
      <c r="AK245" s="507">
        <f t="shared" si="157"/>
        <v>0</v>
      </c>
      <c r="AL245" s="537" t="str">
        <f t="shared" si="158"/>
        <v/>
      </c>
      <c r="AM245" s="537" t="str">
        <f t="shared" si="159"/>
        <v/>
      </c>
      <c r="AN245" s="537" t="str">
        <f t="shared" si="160"/>
        <v/>
      </c>
      <c r="AO245" s="537" t="str">
        <f t="shared" si="161"/>
        <v/>
      </c>
      <c r="AP245" s="541" t="str">
        <f t="shared" si="195"/>
        <v/>
      </c>
      <c r="AQ245" s="536"/>
      <c r="AR245" s="141"/>
      <c r="AS245" s="211"/>
      <c r="AT245" s="211" t="str">
        <f t="shared" si="162"/>
        <v/>
      </c>
      <c r="AU245" s="537" t="str">
        <f t="shared" si="163"/>
        <v/>
      </c>
      <c r="AV245" s="537" t="str">
        <f t="shared" si="164"/>
        <v/>
      </c>
      <c r="AW245" s="538" t="str">
        <f t="shared" si="165"/>
        <v/>
      </c>
      <c r="AX245" s="539"/>
      <c r="AY245" s="141"/>
      <c r="AZ245" s="486"/>
      <c r="BA245" s="501" t="str">
        <f t="shared" si="166"/>
        <v/>
      </c>
      <c r="BB245" s="537" t="str">
        <f t="shared" si="167"/>
        <v/>
      </c>
      <c r="BC245" s="537"/>
      <c r="BD245" s="537" t="str">
        <f t="shared" si="168"/>
        <v/>
      </c>
      <c r="BE245" s="536"/>
      <c r="BF245" s="141"/>
      <c r="BG245" s="211"/>
      <c r="BH245" s="211" t="str">
        <f t="shared" si="169"/>
        <v/>
      </c>
      <c r="BI245" s="537" t="str">
        <f t="shared" si="170"/>
        <v/>
      </c>
      <c r="BJ245" s="537" t="str">
        <f t="shared" si="171"/>
        <v/>
      </c>
      <c r="BK245" s="538" t="str">
        <f t="shared" si="172"/>
        <v/>
      </c>
      <c r="BL245" s="539"/>
      <c r="BM245" s="141"/>
      <c r="BN245" s="486"/>
      <c r="BO245" s="501" t="e">
        <f t="shared" si="173"/>
        <v>#VALUE!</v>
      </c>
      <c r="BP245" s="537" t="str">
        <f t="shared" si="174"/>
        <v/>
      </c>
      <c r="BQ245" s="537" t="str">
        <f t="shared" si="175"/>
        <v/>
      </c>
      <c r="BR245" s="537" t="str">
        <f t="shared" si="176"/>
        <v/>
      </c>
      <c r="BS245" s="536"/>
      <c r="BT245" s="141"/>
      <c r="BU245" s="211"/>
      <c r="BV245" s="211" t="str">
        <f t="shared" si="177"/>
        <v/>
      </c>
      <c r="BW245" s="537" t="str">
        <f t="shared" si="178"/>
        <v/>
      </c>
      <c r="BX245" s="537" t="str">
        <f t="shared" si="179"/>
        <v/>
      </c>
      <c r="BY245" s="538" t="str">
        <f t="shared" si="180"/>
        <v/>
      </c>
      <c r="BZ245" s="539"/>
      <c r="CA245" s="141"/>
      <c r="CB245" s="486"/>
      <c r="CC245" s="483" t="str">
        <f t="shared" si="181"/>
        <v/>
      </c>
      <c r="CD245" s="153" t="str">
        <f t="shared" si="182"/>
        <v/>
      </c>
      <c r="CE245" s="153" t="str">
        <f t="shared" si="183"/>
        <v/>
      </c>
      <c r="CF245" s="153" t="str">
        <f t="shared" si="184"/>
        <v/>
      </c>
    </row>
    <row r="246" spans="1:84" ht="29.45" customHeight="1" x14ac:dyDescent="0.25">
      <c r="A246" s="354" t="str">
        <f>'N-Bedarf AL'!A246</f>
        <v/>
      </c>
      <c r="B246" s="354" t="str">
        <f>IF('N-Bedarf AL'!B246="","",'N-Bedarf AL'!B246)</f>
        <v/>
      </c>
      <c r="C246" s="305" t="str">
        <f>IF('N-Bedarf AL'!D246="","",'N-Bedarf AL'!D246)</f>
        <v/>
      </c>
      <c r="D246" s="32" t="str">
        <f>IF('N-Bedarf AL'!C246="","",'N-Bedarf AL'!C246)</f>
        <v/>
      </c>
      <c r="E246" s="32" t="str">
        <f>IF('N-Bedarf AL'!T246="","",'N-Bedarf AL'!T246)</f>
        <v/>
      </c>
      <c r="F246" s="32" t="str">
        <f>IF('P-Bedarf AL'!V248="","",'P-Bedarf AL'!V248)</f>
        <v/>
      </c>
      <c r="G246" s="32" t="str">
        <f>IF('P-Bedarf AL'!AB248="","",'P-Bedarf AL'!AB248)</f>
        <v/>
      </c>
      <c r="H246" s="345" t="str">
        <f t="shared" si="185"/>
        <v/>
      </c>
      <c r="I246" s="345" t="str">
        <f t="shared" si="186"/>
        <v/>
      </c>
      <c r="J246" s="345" t="str">
        <f t="shared" si="187"/>
        <v/>
      </c>
      <c r="K246" s="321">
        <f t="shared" si="188"/>
        <v>0</v>
      </c>
      <c r="L246" s="321">
        <f t="shared" si="189"/>
        <v>0</v>
      </c>
      <c r="M246" s="321">
        <f t="shared" si="190"/>
        <v>0</v>
      </c>
      <c r="N246" s="321" t="str">
        <f t="shared" si="191"/>
        <v/>
      </c>
      <c r="O246" s="321" t="str">
        <f t="shared" si="192"/>
        <v/>
      </c>
      <c r="P246" s="321" t="str">
        <f t="shared" si="193"/>
        <v/>
      </c>
      <c r="Q246" s="490" t="str">
        <f t="shared" si="147"/>
        <v/>
      </c>
      <c r="R246" s="539"/>
      <c r="S246" s="141"/>
      <c r="T246" s="486"/>
      <c r="U246" s="501" t="str">
        <f t="shared" si="148"/>
        <v/>
      </c>
      <c r="V246" s="537" t="str">
        <f t="shared" si="149"/>
        <v/>
      </c>
      <c r="W246" s="537" t="str">
        <f t="shared" si="194"/>
        <v/>
      </c>
      <c r="X246" s="537" t="str">
        <f t="shared" si="150"/>
        <v/>
      </c>
      <c r="Y246" s="537" t="str">
        <f t="shared" si="151"/>
        <v/>
      </c>
      <c r="Z246" s="536"/>
      <c r="AA246" s="141"/>
      <c r="AB246" s="211"/>
      <c r="AC246" s="212" t="str">
        <f t="shared" si="152"/>
        <v/>
      </c>
      <c r="AD246" s="537" t="str">
        <f t="shared" si="153"/>
        <v/>
      </c>
      <c r="AE246" s="537" t="str">
        <f t="shared" si="154"/>
        <v/>
      </c>
      <c r="AF246" s="537" t="str">
        <f t="shared" si="155"/>
        <v/>
      </c>
      <c r="AG246" s="538" t="str">
        <f t="shared" si="156"/>
        <v/>
      </c>
      <c r="AH246" s="539"/>
      <c r="AI246" s="141"/>
      <c r="AJ246" s="486"/>
      <c r="AK246" s="507">
        <f t="shared" si="157"/>
        <v>0</v>
      </c>
      <c r="AL246" s="537" t="str">
        <f t="shared" si="158"/>
        <v/>
      </c>
      <c r="AM246" s="537" t="str">
        <f t="shared" si="159"/>
        <v/>
      </c>
      <c r="AN246" s="537" t="str">
        <f t="shared" si="160"/>
        <v/>
      </c>
      <c r="AO246" s="537" t="str">
        <f t="shared" si="161"/>
        <v/>
      </c>
      <c r="AP246" s="541" t="str">
        <f t="shared" si="195"/>
        <v/>
      </c>
      <c r="AQ246" s="536"/>
      <c r="AR246" s="141"/>
      <c r="AS246" s="211"/>
      <c r="AT246" s="211" t="str">
        <f t="shared" si="162"/>
        <v/>
      </c>
      <c r="AU246" s="537" t="str">
        <f t="shared" si="163"/>
        <v/>
      </c>
      <c r="AV246" s="537" t="str">
        <f t="shared" si="164"/>
        <v/>
      </c>
      <c r="AW246" s="538" t="str">
        <f t="shared" si="165"/>
        <v/>
      </c>
      <c r="AX246" s="539"/>
      <c r="AY246" s="141"/>
      <c r="AZ246" s="486"/>
      <c r="BA246" s="501" t="str">
        <f t="shared" si="166"/>
        <v/>
      </c>
      <c r="BB246" s="537" t="str">
        <f t="shared" si="167"/>
        <v/>
      </c>
      <c r="BC246" s="537"/>
      <c r="BD246" s="537" t="str">
        <f t="shared" si="168"/>
        <v/>
      </c>
      <c r="BE246" s="536"/>
      <c r="BF246" s="141"/>
      <c r="BG246" s="211"/>
      <c r="BH246" s="211" t="str">
        <f t="shared" si="169"/>
        <v/>
      </c>
      <c r="BI246" s="537" t="str">
        <f t="shared" si="170"/>
        <v/>
      </c>
      <c r="BJ246" s="537" t="str">
        <f t="shared" si="171"/>
        <v/>
      </c>
      <c r="BK246" s="538" t="str">
        <f t="shared" si="172"/>
        <v/>
      </c>
      <c r="BL246" s="539"/>
      <c r="BM246" s="141"/>
      <c r="BN246" s="486"/>
      <c r="BO246" s="501" t="e">
        <f t="shared" si="173"/>
        <v>#VALUE!</v>
      </c>
      <c r="BP246" s="537" t="str">
        <f t="shared" si="174"/>
        <v/>
      </c>
      <c r="BQ246" s="537" t="str">
        <f t="shared" si="175"/>
        <v/>
      </c>
      <c r="BR246" s="537" t="str">
        <f t="shared" si="176"/>
        <v/>
      </c>
      <c r="BS246" s="536"/>
      <c r="BT246" s="141"/>
      <c r="BU246" s="211"/>
      <c r="BV246" s="211" t="str">
        <f t="shared" si="177"/>
        <v/>
      </c>
      <c r="BW246" s="537" t="str">
        <f t="shared" si="178"/>
        <v/>
      </c>
      <c r="BX246" s="537" t="str">
        <f t="shared" si="179"/>
        <v/>
      </c>
      <c r="BY246" s="538" t="str">
        <f t="shared" si="180"/>
        <v/>
      </c>
      <c r="BZ246" s="539"/>
      <c r="CA246" s="141"/>
      <c r="CB246" s="486"/>
      <c r="CC246" s="483" t="str">
        <f t="shared" si="181"/>
        <v/>
      </c>
      <c r="CD246" s="153" t="str">
        <f t="shared" si="182"/>
        <v/>
      </c>
      <c r="CE246" s="153" t="str">
        <f t="shared" si="183"/>
        <v/>
      </c>
      <c r="CF246" s="153" t="str">
        <f t="shared" si="184"/>
        <v/>
      </c>
    </row>
    <row r="247" spans="1:84" ht="29.45" customHeight="1" x14ac:dyDescent="0.25">
      <c r="A247" s="354" t="str">
        <f>'N-Bedarf AL'!A247</f>
        <v/>
      </c>
      <c r="B247" s="354" t="str">
        <f>IF('N-Bedarf AL'!B247="","",'N-Bedarf AL'!B247)</f>
        <v/>
      </c>
      <c r="C247" s="305" t="str">
        <f>IF('N-Bedarf AL'!D247="","",'N-Bedarf AL'!D247)</f>
        <v/>
      </c>
      <c r="D247" s="32" t="str">
        <f>IF('N-Bedarf AL'!C247="","",'N-Bedarf AL'!C247)</f>
        <v/>
      </c>
      <c r="E247" s="32" t="str">
        <f>IF('N-Bedarf AL'!T247="","",'N-Bedarf AL'!T247)</f>
        <v/>
      </c>
      <c r="F247" s="32" t="str">
        <f>IF('P-Bedarf AL'!V249="","",'P-Bedarf AL'!V249)</f>
        <v/>
      </c>
      <c r="G247" s="32" t="str">
        <f>IF('P-Bedarf AL'!AB249="","",'P-Bedarf AL'!AB249)</f>
        <v/>
      </c>
      <c r="H247" s="345" t="str">
        <f t="shared" si="185"/>
        <v/>
      </c>
      <c r="I247" s="345" t="str">
        <f t="shared" si="186"/>
        <v/>
      </c>
      <c r="J247" s="345" t="str">
        <f t="shared" si="187"/>
        <v/>
      </c>
      <c r="K247" s="321">
        <f t="shared" si="188"/>
        <v>0</v>
      </c>
      <c r="L247" s="321">
        <f t="shared" si="189"/>
        <v>0</v>
      </c>
      <c r="M247" s="321">
        <f t="shared" si="190"/>
        <v>0</v>
      </c>
      <c r="N247" s="321" t="str">
        <f t="shared" si="191"/>
        <v/>
      </c>
      <c r="O247" s="321" t="str">
        <f t="shared" si="192"/>
        <v/>
      </c>
      <c r="P247" s="321" t="str">
        <f t="shared" si="193"/>
        <v/>
      </c>
      <c r="Q247" s="490" t="str">
        <f t="shared" si="147"/>
        <v/>
      </c>
      <c r="R247" s="539"/>
      <c r="S247" s="141"/>
      <c r="T247" s="486"/>
      <c r="U247" s="501" t="str">
        <f t="shared" si="148"/>
        <v/>
      </c>
      <c r="V247" s="537" t="str">
        <f t="shared" si="149"/>
        <v/>
      </c>
      <c r="W247" s="537" t="str">
        <f t="shared" si="194"/>
        <v/>
      </c>
      <c r="X247" s="537" t="str">
        <f t="shared" si="150"/>
        <v/>
      </c>
      <c r="Y247" s="537" t="str">
        <f t="shared" si="151"/>
        <v/>
      </c>
      <c r="Z247" s="536"/>
      <c r="AA247" s="141"/>
      <c r="AB247" s="211"/>
      <c r="AC247" s="212" t="str">
        <f t="shared" si="152"/>
        <v/>
      </c>
      <c r="AD247" s="537" t="str">
        <f t="shared" si="153"/>
        <v/>
      </c>
      <c r="AE247" s="537" t="str">
        <f t="shared" si="154"/>
        <v/>
      </c>
      <c r="AF247" s="537" t="str">
        <f t="shared" si="155"/>
        <v/>
      </c>
      <c r="AG247" s="538" t="str">
        <f t="shared" si="156"/>
        <v/>
      </c>
      <c r="AH247" s="539"/>
      <c r="AI247" s="141"/>
      <c r="AJ247" s="486"/>
      <c r="AK247" s="507">
        <f t="shared" si="157"/>
        <v>0</v>
      </c>
      <c r="AL247" s="537" t="str">
        <f t="shared" si="158"/>
        <v/>
      </c>
      <c r="AM247" s="537" t="str">
        <f t="shared" si="159"/>
        <v/>
      </c>
      <c r="AN247" s="537" t="str">
        <f t="shared" si="160"/>
        <v/>
      </c>
      <c r="AO247" s="537" t="str">
        <f t="shared" si="161"/>
        <v/>
      </c>
      <c r="AP247" s="541" t="str">
        <f t="shared" si="195"/>
        <v/>
      </c>
      <c r="AQ247" s="536"/>
      <c r="AR247" s="141"/>
      <c r="AS247" s="211"/>
      <c r="AT247" s="211" t="str">
        <f t="shared" si="162"/>
        <v/>
      </c>
      <c r="AU247" s="537" t="str">
        <f t="shared" si="163"/>
        <v/>
      </c>
      <c r="AV247" s="537" t="str">
        <f t="shared" si="164"/>
        <v/>
      </c>
      <c r="AW247" s="538" t="str">
        <f t="shared" si="165"/>
        <v/>
      </c>
      <c r="AX247" s="539"/>
      <c r="AY247" s="141"/>
      <c r="AZ247" s="486"/>
      <c r="BA247" s="501" t="str">
        <f t="shared" si="166"/>
        <v/>
      </c>
      <c r="BB247" s="537" t="str">
        <f t="shared" si="167"/>
        <v/>
      </c>
      <c r="BC247" s="537"/>
      <c r="BD247" s="537" t="str">
        <f t="shared" si="168"/>
        <v/>
      </c>
      <c r="BE247" s="536"/>
      <c r="BF247" s="141"/>
      <c r="BG247" s="211"/>
      <c r="BH247" s="211" t="str">
        <f t="shared" si="169"/>
        <v/>
      </c>
      <c r="BI247" s="537" t="str">
        <f t="shared" si="170"/>
        <v/>
      </c>
      <c r="BJ247" s="537" t="str">
        <f t="shared" si="171"/>
        <v/>
      </c>
      <c r="BK247" s="538" t="str">
        <f t="shared" si="172"/>
        <v/>
      </c>
      <c r="BL247" s="539"/>
      <c r="BM247" s="141"/>
      <c r="BN247" s="486"/>
      <c r="BO247" s="501" t="e">
        <f t="shared" si="173"/>
        <v>#VALUE!</v>
      </c>
      <c r="BP247" s="537" t="str">
        <f t="shared" si="174"/>
        <v/>
      </c>
      <c r="BQ247" s="537" t="str">
        <f t="shared" si="175"/>
        <v/>
      </c>
      <c r="BR247" s="537" t="str">
        <f t="shared" si="176"/>
        <v/>
      </c>
      <c r="BS247" s="536"/>
      <c r="BT247" s="141"/>
      <c r="BU247" s="211"/>
      <c r="BV247" s="211" t="str">
        <f t="shared" si="177"/>
        <v/>
      </c>
      <c r="BW247" s="537" t="str">
        <f t="shared" si="178"/>
        <v/>
      </c>
      <c r="BX247" s="537" t="str">
        <f t="shared" si="179"/>
        <v/>
      </c>
      <c r="BY247" s="538" t="str">
        <f t="shared" si="180"/>
        <v/>
      </c>
      <c r="BZ247" s="539"/>
      <c r="CA247" s="141"/>
      <c r="CB247" s="486"/>
      <c r="CC247" s="483" t="str">
        <f t="shared" si="181"/>
        <v/>
      </c>
      <c r="CD247" s="153" t="str">
        <f t="shared" si="182"/>
        <v/>
      </c>
      <c r="CE247" s="153" t="str">
        <f t="shared" si="183"/>
        <v/>
      </c>
      <c r="CF247" s="153" t="str">
        <f t="shared" si="184"/>
        <v/>
      </c>
    </row>
    <row r="248" spans="1:84" ht="29.45" customHeight="1" x14ac:dyDescent="0.25">
      <c r="A248" s="354" t="str">
        <f>'N-Bedarf AL'!A248</f>
        <v/>
      </c>
      <c r="B248" s="354" t="str">
        <f>IF('N-Bedarf AL'!B248="","",'N-Bedarf AL'!B248)</f>
        <v/>
      </c>
      <c r="C248" s="305" t="str">
        <f>IF('N-Bedarf AL'!D248="","",'N-Bedarf AL'!D248)</f>
        <v/>
      </c>
      <c r="D248" s="32" t="str">
        <f>IF('N-Bedarf AL'!C248="","",'N-Bedarf AL'!C248)</f>
        <v/>
      </c>
      <c r="E248" s="32" t="str">
        <f>IF('N-Bedarf AL'!T248="","",'N-Bedarf AL'!T248)</f>
        <v/>
      </c>
      <c r="F248" s="32" t="str">
        <f>IF('P-Bedarf AL'!V250="","",'P-Bedarf AL'!V250)</f>
        <v/>
      </c>
      <c r="G248" s="32" t="str">
        <f>IF('P-Bedarf AL'!AB250="","",'P-Bedarf AL'!AB250)</f>
        <v/>
      </c>
      <c r="H248" s="345" t="str">
        <f t="shared" si="185"/>
        <v/>
      </c>
      <c r="I248" s="345" t="str">
        <f t="shared" si="186"/>
        <v/>
      </c>
      <c r="J248" s="345" t="str">
        <f t="shared" si="187"/>
        <v/>
      </c>
      <c r="K248" s="321">
        <f t="shared" si="188"/>
        <v>0</v>
      </c>
      <c r="L248" s="321">
        <f t="shared" si="189"/>
        <v>0</v>
      </c>
      <c r="M248" s="321">
        <f t="shared" si="190"/>
        <v>0</v>
      </c>
      <c r="N248" s="321" t="str">
        <f t="shared" si="191"/>
        <v/>
      </c>
      <c r="O248" s="321" t="str">
        <f t="shared" si="192"/>
        <v/>
      </c>
      <c r="P248" s="321" t="str">
        <f t="shared" si="193"/>
        <v/>
      </c>
      <c r="Q248" s="490" t="str">
        <f t="shared" si="147"/>
        <v/>
      </c>
      <c r="R248" s="539"/>
      <c r="S248" s="141"/>
      <c r="T248" s="486"/>
      <c r="U248" s="501" t="str">
        <f t="shared" si="148"/>
        <v/>
      </c>
      <c r="V248" s="537" t="str">
        <f t="shared" si="149"/>
        <v/>
      </c>
      <c r="W248" s="537" t="str">
        <f t="shared" si="194"/>
        <v/>
      </c>
      <c r="X248" s="537" t="str">
        <f t="shared" si="150"/>
        <v/>
      </c>
      <c r="Y248" s="537" t="str">
        <f t="shared" si="151"/>
        <v/>
      </c>
      <c r="Z248" s="536"/>
      <c r="AA248" s="141"/>
      <c r="AB248" s="211"/>
      <c r="AC248" s="212" t="str">
        <f t="shared" si="152"/>
        <v/>
      </c>
      <c r="AD248" s="537" t="str">
        <f t="shared" si="153"/>
        <v/>
      </c>
      <c r="AE248" s="537" t="str">
        <f t="shared" si="154"/>
        <v/>
      </c>
      <c r="AF248" s="537" t="str">
        <f t="shared" si="155"/>
        <v/>
      </c>
      <c r="AG248" s="538" t="str">
        <f t="shared" si="156"/>
        <v/>
      </c>
      <c r="AH248" s="539"/>
      <c r="AI248" s="141"/>
      <c r="AJ248" s="486"/>
      <c r="AK248" s="507">
        <f t="shared" si="157"/>
        <v>0</v>
      </c>
      <c r="AL248" s="537" t="str">
        <f t="shared" si="158"/>
        <v/>
      </c>
      <c r="AM248" s="537" t="str">
        <f t="shared" si="159"/>
        <v/>
      </c>
      <c r="AN248" s="537" t="str">
        <f t="shared" si="160"/>
        <v/>
      </c>
      <c r="AO248" s="537" t="str">
        <f t="shared" si="161"/>
        <v/>
      </c>
      <c r="AP248" s="541" t="str">
        <f t="shared" si="195"/>
        <v/>
      </c>
      <c r="AQ248" s="536"/>
      <c r="AR248" s="141"/>
      <c r="AS248" s="211"/>
      <c r="AT248" s="211" t="str">
        <f t="shared" si="162"/>
        <v/>
      </c>
      <c r="AU248" s="537" t="str">
        <f t="shared" si="163"/>
        <v/>
      </c>
      <c r="AV248" s="537" t="str">
        <f t="shared" si="164"/>
        <v/>
      </c>
      <c r="AW248" s="538" t="str">
        <f t="shared" si="165"/>
        <v/>
      </c>
      <c r="AX248" s="539"/>
      <c r="AY248" s="141"/>
      <c r="AZ248" s="486"/>
      <c r="BA248" s="501" t="str">
        <f t="shared" si="166"/>
        <v/>
      </c>
      <c r="BB248" s="537" t="str">
        <f t="shared" si="167"/>
        <v/>
      </c>
      <c r="BC248" s="537"/>
      <c r="BD248" s="537" t="str">
        <f t="shared" si="168"/>
        <v/>
      </c>
      <c r="BE248" s="536"/>
      <c r="BF248" s="141"/>
      <c r="BG248" s="211"/>
      <c r="BH248" s="211" t="str">
        <f t="shared" si="169"/>
        <v/>
      </c>
      <c r="BI248" s="537" t="str">
        <f t="shared" si="170"/>
        <v/>
      </c>
      <c r="BJ248" s="537" t="str">
        <f t="shared" si="171"/>
        <v/>
      </c>
      <c r="BK248" s="538" t="str">
        <f t="shared" si="172"/>
        <v/>
      </c>
      <c r="BL248" s="539"/>
      <c r="BM248" s="141"/>
      <c r="BN248" s="486"/>
      <c r="BO248" s="501" t="e">
        <f t="shared" si="173"/>
        <v>#VALUE!</v>
      </c>
      <c r="BP248" s="537" t="str">
        <f t="shared" si="174"/>
        <v/>
      </c>
      <c r="BQ248" s="537" t="str">
        <f t="shared" si="175"/>
        <v/>
      </c>
      <c r="BR248" s="537" t="str">
        <f t="shared" si="176"/>
        <v/>
      </c>
      <c r="BS248" s="536"/>
      <c r="BT248" s="141"/>
      <c r="BU248" s="211"/>
      <c r="BV248" s="211" t="str">
        <f t="shared" si="177"/>
        <v/>
      </c>
      <c r="BW248" s="537" t="str">
        <f t="shared" si="178"/>
        <v/>
      </c>
      <c r="BX248" s="537" t="str">
        <f t="shared" si="179"/>
        <v/>
      </c>
      <c r="BY248" s="538" t="str">
        <f t="shared" si="180"/>
        <v/>
      </c>
      <c r="BZ248" s="539"/>
      <c r="CA248" s="141"/>
      <c r="CB248" s="486"/>
      <c r="CC248" s="483" t="str">
        <f t="shared" si="181"/>
        <v/>
      </c>
      <c r="CD248" s="153" t="str">
        <f t="shared" si="182"/>
        <v/>
      </c>
      <c r="CE248" s="153" t="str">
        <f t="shared" si="183"/>
        <v/>
      </c>
      <c r="CF248" s="153" t="str">
        <f t="shared" si="184"/>
        <v/>
      </c>
    </row>
    <row r="249" spans="1:84" ht="29.45" customHeight="1" x14ac:dyDescent="0.25">
      <c r="A249" s="354" t="str">
        <f>'N-Bedarf AL'!A249</f>
        <v/>
      </c>
      <c r="B249" s="354" t="str">
        <f>IF('N-Bedarf AL'!B249="","",'N-Bedarf AL'!B249)</f>
        <v/>
      </c>
      <c r="C249" s="305" t="str">
        <f>IF('N-Bedarf AL'!D249="","",'N-Bedarf AL'!D249)</f>
        <v/>
      </c>
      <c r="D249" s="32" t="str">
        <f>IF('N-Bedarf AL'!C249="","",'N-Bedarf AL'!C249)</f>
        <v/>
      </c>
      <c r="E249" s="32" t="str">
        <f>IF('N-Bedarf AL'!T249="","",'N-Bedarf AL'!T249)</f>
        <v/>
      </c>
      <c r="F249" s="32" t="str">
        <f>IF('P-Bedarf AL'!V251="","",'P-Bedarf AL'!V251)</f>
        <v/>
      </c>
      <c r="G249" s="32" t="str">
        <f>IF('P-Bedarf AL'!AB251="","",'P-Bedarf AL'!AB251)</f>
        <v/>
      </c>
      <c r="H249" s="345" t="str">
        <f t="shared" si="185"/>
        <v/>
      </c>
      <c r="I249" s="345" t="str">
        <f t="shared" si="186"/>
        <v/>
      </c>
      <c r="J249" s="345" t="str">
        <f t="shared" si="187"/>
        <v/>
      </c>
      <c r="K249" s="321">
        <f t="shared" si="188"/>
        <v>0</v>
      </c>
      <c r="L249" s="321">
        <f t="shared" si="189"/>
        <v>0</v>
      </c>
      <c r="M249" s="321">
        <f t="shared" si="190"/>
        <v>0</v>
      </c>
      <c r="N249" s="321" t="str">
        <f t="shared" si="191"/>
        <v/>
      </c>
      <c r="O249" s="321" t="str">
        <f t="shared" si="192"/>
        <v/>
      </c>
      <c r="P249" s="321" t="str">
        <f t="shared" si="193"/>
        <v/>
      </c>
      <c r="Q249" s="490" t="str">
        <f t="shared" si="147"/>
        <v/>
      </c>
      <c r="R249" s="539"/>
      <c r="S249" s="141"/>
      <c r="T249" s="486"/>
      <c r="U249" s="501" t="str">
        <f t="shared" si="148"/>
        <v/>
      </c>
      <c r="V249" s="537" t="str">
        <f t="shared" si="149"/>
        <v/>
      </c>
      <c r="W249" s="537" t="str">
        <f t="shared" si="194"/>
        <v/>
      </c>
      <c r="X249" s="537" t="str">
        <f t="shared" si="150"/>
        <v/>
      </c>
      <c r="Y249" s="537" t="str">
        <f t="shared" si="151"/>
        <v/>
      </c>
      <c r="Z249" s="536"/>
      <c r="AA249" s="141"/>
      <c r="AB249" s="211"/>
      <c r="AC249" s="212" t="str">
        <f t="shared" si="152"/>
        <v/>
      </c>
      <c r="AD249" s="537" t="str">
        <f t="shared" si="153"/>
        <v/>
      </c>
      <c r="AE249" s="537" t="str">
        <f t="shared" si="154"/>
        <v/>
      </c>
      <c r="AF249" s="537" t="str">
        <f t="shared" si="155"/>
        <v/>
      </c>
      <c r="AG249" s="538" t="str">
        <f t="shared" si="156"/>
        <v/>
      </c>
      <c r="AH249" s="539"/>
      <c r="AI249" s="141"/>
      <c r="AJ249" s="486"/>
      <c r="AK249" s="507">
        <f t="shared" si="157"/>
        <v>0</v>
      </c>
      <c r="AL249" s="537" t="str">
        <f t="shared" si="158"/>
        <v/>
      </c>
      <c r="AM249" s="537" t="str">
        <f t="shared" si="159"/>
        <v/>
      </c>
      <c r="AN249" s="537" t="str">
        <f t="shared" si="160"/>
        <v/>
      </c>
      <c r="AO249" s="537" t="str">
        <f t="shared" si="161"/>
        <v/>
      </c>
      <c r="AP249" s="541" t="str">
        <f t="shared" si="195"/>
        <v/>
      </c>
      <c r="AQ249" s="536"/>
      <c r="AR249" s="141"/>
      <c r="AS249" s="211"/>
      <c r="AT249" s="211" t="str">
        <f t="shared" si="162"/>
        <v/>
      </c>
      <c r="AU249" s="537" t="str">
        <f t="shared" si="163"/>
        <v/>
      </c>
      <c r="AV249" s="537" t="str">
        <f t="shared" si="164"/>
        <v/>
      </c>
      <c r="AW249" s="538" t="str">
        <f t="shared" si="165"/>
        <v/>
      </c>
      <c r="AX249" s="539"/>
      <c r="AY249" s="141"/>
      <c r="AZ249" s="486"/>
      <c r="BA249" s="501" t="str">
        <f t="shared" si="166"/>
        <v/>
      </c>
      <c r="BB249" s="537" t="str">
        <f t="shared" si="167"/>
        <v/>
      </c>
      <c r="BC249" s="537"/>
      <c r="BD249" s="537" t="str">
        <f t="shared" si="168"/>
        <v/>
      </c>
      <c r="BE249" s="536"/>
      <c r="BF249" s="141"/>
      <c r="BG249" s="211"/>
      <c r="BH249" s="211" t="str">
        <f t="shared" si="169"/>
        <v/>
      </c>
      <c r="BI249" s="537" t="str">
        <f t="shared" si="170"/>
        <v/>
      </c>
      <c r="BJ249" s="537" t="str">
        <f t="shared" si="171"/>
        <v/>
      </c>
      <c r="BK249" s="538" t="str">
        <f t="shared" si="172"/>
        <v/>
      </c>
      <c r="BL249" s="539"/>
      <c r="BM249" s="141"/>
      <c r="BN249" s="486"/>
      <c r="BO249" s="501" t="e">
        <f t="shared" si="173"/>
        <v>#VALUE!</v>
      </c>
      <c r="BP249" s="537" t="str">
        <f t="shared" si="174"/>
        <v/>
      </c>
      <c r="BQ249" s="537" t="str">
        <f t="shared" si="175"/>
        <v/>
      </c>
      <c r="BR249" s="537" t="str">
        <f t="shared" si="176"/>
        <v/>
      </c>
      <c r="BS249" s="536"/>
      <c r="BT249" s="141"/>
      <c r="BU249" s="211"/>
      <c r="BV249" s="211" t="str">
        <f t="shared" si="177"/>
        <v/>
      </c>
      <c r="BW249" s="537" t="str">
        <f t="shared" si="178"/>
        <v/>
      </c>
      <c r="BX249" s="537" t="str">
        <f t="shared" si="179"/>
        <v/>
      </c>
      <c r="BY249" s="538" t="str">
        <f t="shared" si="180"/>
        <v/>
      </c>
      <c r="BZ249" s="539"/>
      <c r="CA249" s="141"/>
      <c r="CB249" s="486"/>
      <c r="CC249" s="483" t="str">
        <f t="shared" si="181"/>
        <v/>
      </c>
      <c r="CD249" s="153" t="str">
        <f t="shared" si="182"/>
        <v/>
      </c>
      <c r="CE249" s="153" t="str">
        <f t="shared" si="183"/>
        <v/>
      </c>
      <c r="CF249" s="153" t="str">
        <f t="shared" si="184"/>
        <v/>
      </c>
    </row>
    <row r="250" spans="1:84" ht="29.45" customHeight="1" x14ac:dyDescent="0.25">
      <c r="A250" s="354" t="str">
        <f>'N-Bedarf AL'!A250</f>
        <v/>
      </c>
      <c r="B250" s="354" t="str">
        <f>IF('N-Bedarf AL'!B250="","",'N-Bedarf AL'!B250)</f>
        <v/>
      </c>
      <c r="C250" s="305" t="str">
        <f>IF('N-Bedarf AL'!D250="","",'N-Bedarf AL'!D250)</f>
        <v/>
      </c>
      <c r="D250" s="32" t="str">
        <f>IF('N-Bedarf AL'!C250="","",'N-Bedarf AL'!C250)</f>
        <v/>
      </c>
      <c r="E250" s="32" t="str">
        <f>IF('N-Bedarf AL'!T250="","",'N-Bedarf AL'!T250)</f>
        <v/>
      </c>
      <c r="F250" s="32" t="str">
        <f>IF('P-Bedarf AL'!V252="","",'P-Bedarf AL'!V252)</f>
        <v/>
      </c>
      <c r="G250" s="32" t="str">
        <f>IF('P-Bedarf AL'!AB252="","",'P-Bedarf AL'!AB252)</f>
        <v/>
      </c>
      <c r="H250" s="345" t="str">
        <f t="shared" si="185"/>
        <v/>
      </c>
      <c r="I250" s="345" t="str">
        <f t="shared" si="186"/>
        <v/>
      </c>
      <c r="J250" s="345" t="str">
        <f t="shared" si="187"/>
        <v/>
      </c>
      <c r="K250" s="321">
        <f t="shared" si="188"/>
        <v>0</v>
      </c>
      <c r="L250" s="321">
        <f t="shared" si="189"/>
        <v>0</v>
      </c>
      <c r="M250" s="321">
        <f t="shared" si="190"/>
        <v>0</v>
      </c>
      <c r="N250" s="321" t="str">
        <f t="shared" si="191"/>
        <v/>
      </c>
      <c r="O250" s="321" t="str">
        <f t="shared" si="192"/>
        <v/>
      </c>
      <c r="P250" s="321" t="str">
        <f t="shared" si="193"/>
        <v/>
      </c>
      <c r="Q250" s="490" t="str">
        <f t="shared" si="147"/>
        <v/>
      </c>
      <c r="R250" s="539"/>
      <c r="S250" s="141"/>
      <c r="T250" s="486"/>
      <c r="U250" s="501" t="str">
        <f t="shared" si="148"/>
        <v/>
      </c>
      <c r="V250" s="537" t="str">
        <f t="shared" si="149"/>
        <v/>
      </c>
      <c r="W250" s="537" t="str">
        <f t="shared" si="194"/>
        <v/>
      </c>
      <c r="X250" s="537" t="str">
        <f t="shared" si="150"/>
        <v/>
      </c>
      <c r="Y250" s="537" t="str">
        <f t="shared" si="151"/>
        <v/>
      </c>
      <c r="Z250" s="536"/>
      <c r="AA250" s="141"/>
      <c r="AB250" s="211"/>
      <c r="AC250" s="212" t="str">
        <f t="shared" si="152"/>
        <v/>
      </c>
      <c r="AD250" s="537" t="str">
        <f t="shared" si="153"/>
        <v/>
      </c>
      <c r="AE250" s="537" t="str">
        <f t="shared" si="154"/>
        <v/>
      </c>
      <c r="AF250" s="537" t="str">
        <f t="shared" si="155"/>
        <v/>
      </c>
      <c r="AG250" s="538" t="str">
        <f t="shared" si="156"/>
        <v/>
      </c>
      <c r="AH250" s="539"/>
      <c r="AI250" s="141"/>
      <c r="AJ250" s="486"/>
      <c r="AK250" s="507">
        <f t="shared" si="157"/>
        <v>0</v>
      </c>
      <c r="AL250" s="537" t="str">
        <f t="shared" si="158"/>
        <v/>
      </c>
      <c r="AM250" s="537" t="str">
        <f t="shared" si="159"/>
        <v/>
      </c>
      <c r="AN250" s="537" t="str">
        <f t="shared" si="160"/>
        <v/>
      </c>
      <c r="AO250" s="537" t="str">
        <f t="shared" si="161"/>
        <v/>
      </c>
      <c r="AP250" s="541" t="str">
        <f t="shared" si="195"/>
        <v/>
      </c>
      <c r="AQ250" s="536"/>
      <c r="AR250" s="141"/>
      <c r="AS250" s="211"/>
      <c r="AT250" s="211" t="str">
        <f t="shared" si="162"/>
        <v/>
      </c>
      <c r="AU250" s="537" t="str">
        <f t="shared" si="163"/>
        <v/>
      </c>
      <c r="AV250" s="537" t="str">
        <f t="shared" si="164"/>
        <v/>
      </c>
      <c r="AW250" s="538" t="str">
        <f t="shared" si="165"/>
        <v/>
      </c>
      <c r="AX250" s="539"/>
      <c r="AY250" s="141"/>
      <c r="AZ250" s="486"/>
      <c r="BA250" s="501" t="str">
        <f t="shared" si="166"/>
        <v/>
      </c>
      <c r="BB250" s="537" t="str">
        <f t="shared" si="167"/>
        <v/>
      </c>
      <c r="BC250" s="537"/>
      <c r="BD250" s="537" t="str">
        <f t="shared" si="168"/>
        <v/>
      </c>
      <c r="BE250" s="536"/>
      <c r="BF250" s="141"/>
      <c r="BG250" s="211"/>
      <c r="BH250" s="211" t="str">
        <f t="shared" si="169"/>
        <v/>
      </c>
      <c r="BI250" s="537" t="str">
        <f t="shared" si="170"/>
        <v/>
      </c>
      <c r="BJ250" s="537" t="str">
        <f t="shared" si="171"/>
        <v/>
      </c>
      <c r="BK250" s="538" t="str">
        <f t="shared" si="172"/>
        <v/>
      </c>
      <c r="BL250" s="539"/>
      <c r="BM250" s="141"/>
      <c r="BN250" s="486"/>
      <c r="BO250" s="501" t="e">
        <f t="shared" si="173"/>
        <v>#VALUE!</v>
      </c>
      <c r="BP250" s="537" t="str">
        <f t="shared" si="174"/>
        <v/>
      </c>
      <c r="BQ250" s="537" t="str">
        <f t="shared" si="175"/>
        <v/>
      </c>
      <c r="BR250" s="537" t="str">
        <f t="shared" si="176"/>
        <v/>
      </c>
      <c r="BS250" s="536"/>
      <c r="BT250" s="141"/>
      <c r="BU250" s="211"/>
      <c r="BV250" s="211" t="str">
        <f t="shared" si="177"/>
        <v/>
      </c>
      <c r="BW250" s="537" t="str">
        <f t="shared" si="178"/>
        <v/>
      </c>
      <c r="BX250" s="537" t="str">
        <f t="shared" si="179"/>
        <v/>
      </c>
      <c r="BY250" s="538" t="str">
        <f t="shared" si="180"/>
        <v/>
      </c>
      <c r="BZ250" s="539"/>
      <c r="CA250" s="141"/>
      <c r="CB250" s="486"/>
      <c r="CC250" s="483" t="str">
        <f t="shared" si="181"/>
        <v/>
      </c>
      <c r="CD250" s="153" t="str">
        <f t="shared" si="182"/>
        <v/>
      </c>
      <c r="CE250" s="153" t="str">
        <f t="shared" si="183"/>
        <v/>
      </c>
      <c r="CF250" s="153" t="str">
        <f t="shared" si="184"/>
        <v/>
      </c>
    </row>
    <row r="251" spans="1:84" ht="29.45" customHeight="1" x14ac:dyDescent="0.25">
      <c r="A251" s="354" t="str">
        <f>'N-Bedarf AL'!A251</f>
        <v/>
      </c>
      <c r="B251" s="354" t="str">
        <f>IF('N-Bedarf AL'!B251="","",'N-Bedarf AL'!B251)</f>
        <v/>
      </c>
      <c r="C251" s="305" t="str">
        <f>IF('N-Bedarf AL'!D251="","",'N-Bedarf AL'!D251)</f>
        <v/>
      </c>
      <c r="D251" s="32" t="str">
        <f>IF('N-Bedarf AL'!C251="","",'N-Bedarf AL'!C251)</f>
        <v/>
      </c>
      <c r="E251" s="32" t="str">
        <f>IF('N-Bedarf AL'!T251="","",'N-Bedarf AL'!T251)</f>
        <v/>
      </c>
      <c r="F251" s="32" t="str">
        <f>IF('P-Bedarf AL'!V253="","",'P-Bedarf AL'!V253)</f>
        <v/>
      </c>
      <c r="G251" s="32" t="str">
        <f>IF('P-Bedarf AL'!AB253="","",'P-Bedarf AL'!AB253)</f>
        <v/>
      </c>
      <c r="H251" s="345" t="str">
        <f t="shared" si="185"/>
        <v/>
      </c>
      <c r="I251" s="345" t="str">
        <f t="shared" si="186"/>
        <v/>
      </c>
      <c r="J251" s="345" t="str">
        <f t="shared" si="187"/>
        <v/>
      </c>
      <c r="K251" s="321">
        <f t="shared" si="188"/>
        <v>0</v>
      </c>
      <c r="L251" s="321">
        <f t="shared" si="189"/>
        <v>0</v>
      </c>
      <c r="M251" s="321">
        <f t="shared" si="190"/>
        <v>0</v>
      </c>
      <c r="N251" s="321" t="str">
        <f t="shared" si="191"/>
        <v/>
      </c>
      <c r="O251" s="321" t="str">
        <f t="shared" si="192"/>
        <v/>
      </c>
      <c r="P251" s="321" t="str">
        <f t="shared" si="193"/>
        <v/>
      </c>
      <c r="Q251" s="490" t="str">
        <f t="shared" si="147"/>
        <v/>
      </c>
      <c r="R251" s="539"/>
      <c r="S251" s="141"/>
      <c r="T251" s="486"/>
      <c r="U251" s="501" t="str">
        <f t="shared" si="148"/>
        <v/>
      </c>
      <c r="V251" s="537" t="str">
        <f t="shared" si="149"/>
        <v/>
      </c>
      <c r="W251" s="537" t="str">
        <f t="shared" si="194"/>
        <v/>
      </c>
      <c r="X251" s="537" t="str">
        <f t="shared" si="150"/>
        <v/>
      </c>
      <c r="Y251" s="537" t="str">
        <f t="shared" si="151"/>
        <v/>
      </c>
      <c r="Z251" s="536"/>
      <c r="AA251" s="141"/>
      <c r="AB251" s="211"/>
      <c r="AC251" s="212" t="str">
        <f t="shared" si="152"/>
        <v/>
      </c>
      <c r="AD251" s="537" t="str">
        <f t="shared" si="153"/>
        <v/>
      </c>
      <c r="AE251" s="537" t="str">
        <f t="shared" si="154"/>
        <v/>
      </c>
      <c r="AF251" s="537" t="str">
        <f t="shared" si="155"/>
        <v/>
      </c>
      <c r="AG251" s="538" t="str">
        <f t="shared" si="156"/>
        <v/>
      </c>
      <c r="AH251" s="539"/>
      <c r="AI251" s="141"/>
      <c r="AJ251" s="486"/>
      <c r="AK251" s="507">
        <f t="shared" si="157"/>
        <v>0</v>
      </c>
      <c r="AL251" s="537" t="str">
        <f t="shared" si="158"/>
        <v/>
      </c>
      <c r="AM251" s="537" t="str">
        <f t="shared" si="159"/>
        <v/>
      </c>
      <c r="AN251" s="537" t="str">
        <f t="shared" si="160"/>
        <v/>
      </c>
      <c r="AO251" s="537" t="str">
        <f t="shared" si="161"/>
        <v/>
      </c>
      <c r="AP251" s="541" t="str">
        <f t="shared" si="195"/>
        <v/>
      </c>
      <c r="AQ251" s="536"/>
      <c r="AR251" s="141"/>
      <c r="AS251" s="211"/>
      <c r="AT251" s="211" t="str">
        <f t="shared" si="162"/>
        <v/>
      </c>
      <c r="AU251" s="537" t="str">
        <f t="shared" si="163"/>
        <v/>
      </c>
      <c r="AV251" s="537" t="str">
        <f t="shared" si="164"/>
        <v/>
      </c>
      <c r="AW251" s="538" t="str">
        <f t="shared" si="165"/>
        <v/>
      </c>
      <c r="AX251" s="539"/>
      <c r="AY251" s="141"/>
      <c r="AZ251" s="486"/>
      <c r="BA251" s="501" t="str">
        <f t="shared" si="166"/>
        <v/>
      </c>
      <c r="BB251" s="537" t="str">
        <f t="shared" si="167"/>
        <v/>
      </c>
      <c r="BC251" s="537"/>
      <c r="BD251" s="537" t="str">
        <f t="shared" si="168"/>
        <v/>
      </c>
      <c r="BE251" s="536"/>
      <c r="BF251" s="141"/>
      <c r="BG251" s="211"/>
      <c r="BH251" s="211" t="str">
        <f t="shared" si="169"/>
        <v/>
      </c>
      <c r="BI251" s="537" t="str">
        <f t="shared" si="170"/>
        <v/>
      </c>
      <c r="BJ251" s="537" t="str">
        <f t="shared" si="171"/>
        <v/>
      </c>
      <c r="BK251" s="538" t="str">
        <f t="shared" si="172"/>
        <v/>
      </c>
      <c r="BL251" s="539"/>
      <c r="BM251" s="141"/>
      <c r="BN251" s="486"/>
      <c r="BO251" s="501" t="e">
        <f t="shared" si="173"/>
        <v>#VALUE!</v>
      </c>
      <c r="BP251" s="537" t="str">
        <f t="shared" si="174"/>
        <v/>
      </c>
      <c r="BQ251" s="537" t="str">
        <f t="shared" si="175"/>
        <v/>
      </c>
      <c r="BR251" s="537" t="str">
        <f t="shared" si="176"/>
        <v/>
      </c>
      <c r="BS251" s="536"/>
      <c r="BT251" s="141"/>
      <c r="BU251" s="211"/>
      <c r="BV251" s="211" t="str">
        <f t="shared" si="177"/>
        <v/>
      </c>
      <c r="BW251" s="537" t="str">
        <f t="shared" si="178"/>
        <v/>
      </c>
      <c r="BX251" s="537" t="str">
        <f t="shared" si="179"/>
        <v/>
      </c>
      <c r="BY251" s="538" t="str">
        <f t="shared" si="180"/>
        <v/>
      </c>
      <c r="BZ251" s="539"/>
      <c r="CA251" s="141"/>
      <c r="CB251" s="486"/>
      <c r="CC251" s="483" t="str">
        <f t="shared" si="181"/>
        <v/>
      </c>
      <c r="CD251" s="153" t="str">
        <f t="shared" si="182"/>
        <v/>
      </c>
      <c r="CE251" s="153" t="str">
        <f t="shared" si="183"/>
        <v/>
      </c>
      <c r="CF251" s="153" t="str">
        <f t="shared" si="184"/>
        <v/>
      </c>
    </row>
    <row r="252" spans="1:84" ht="29.45" customHeight="1" x14ac:dyDescent="0.25">
      <c r="A252" s="354" t="str">
        <f>'N-Bedarf AL'!A252</f>
        <v/>
      </c>
      <c r="B252" s="354" t="str">
        <f>IF('N-Bedarf AL'!B252="","",'N-Bedarf AL'!B252)</f>
        <v/>
      </c>
      <c r="C252" s="305" t="str">
        <f>IF('N-Bedarf AL'!D252="","",'N-Bedarf AL'!D252)</f>
        <v/>
      </c>
      <c r="D252" s="32" t="str">
        <f>IF('N-Bedarf AL'!C252="","",'N-Bedarf AL'!C252)</f>
        <v/>
      </c>
      <c r="E252" s="32" t="str">
        <f>IF('N-Bedarf AL'!T252="","",'N-Bedarf AL'!T252)</f>
        <v/>
      </c>
      <c r="F252" s="32" t="str">
        <f>IF('P-Bedarf AL'!V254="","",'P-Bedarf AL'!V254)</f>
        <v/>
      </c>
      <c r="G252" s="32" t="str">
        <f>IF('P-Bedarf AL'!AB254="","",'P-Bedarf AL'!AB254)</f>
        <v/>
      </c>
      <c r="H252" s="345" t="str">
        <f t="shared" si="185"/>
        <v/>
      </c>
      <c r="I252" s="345" t="str">
        <f t="shared" si="186"/>
        <v/>
      </c>
      <c r="J252" s="345" t="str">
        <f t="shared" si="187"/>
        <v/>
      </c>
      <c r="K252" s="321">
        <f t="shared" si="188"/>
        <v>0</v>
      </c>
      <c r="L252" s="321">
        <f t="shared" si="189"/>
        <v>0</v>
      </c>
      <c r="M252" s="321">
        <f t="shared" si="190"/>
        <v>0</v>
      </c>
      <c r="N252" s="321" t="str">
        <f t="shared" si="191"/>
        <v/>
      </c>
      <c r="O252" s="321" t="str">
        <f t="shared" si="192"/>
        <v/>
      </c>
      <c r="P252" s="321" t="str">
        <f t="shared" si="193"/>
        <v/>
      </c>
      <c r="Q252" s="490" t="str">
        <f t="shared" si="147"/>
        <v/>
      </c>
      <c r="R252" s="539"/>
      <c r="S252" s="141"/>
      <c r="T252" s="486"/>
      <c r="U252" s="501" t="str">
        <f t="shared" si="148"/>
        <v/>
      </c>
      <c r="V252" s="537" t="str">
        <f t="shared" si="149"/>
        <v/>
      </c>
      <c r="W252" s="537" t="str">
        <f t="shared" si="194"/>
        <v/>
      </c>
      <c r="X252" s="537" t="str">
        <f t="shared" si="150"/>
        <v/>
      </c>
      <c r="Y252" s="537" t="str">
        <f t="shared" si="151"/>
        <v/>
      </c>
      <c r="Z252" s="536"/>
      <c r="AA252" s="141"/>
      <c r="AB252" s="211"/>
      <c r="AC252" s="212" t="str">
        <f t="shared" si="152"/>
        <v/>
      </c>
      <c r="AD252" s="537" t="str">
        <f t="shared" si="153"/>
        <v/>
      </c>
      <c r="AE252" s="537" t="str">
        <f t="shared" si="154"/>
        <v/>
      </c>
      <c r="AF252" s="537" t="str">
        <f t="shared" si="155"/>
        <v/>
      </c>
      <c r="AG252" s="538" t="str">
        <f t="shared" si="156"/>
        <v/>
      </c>
      <c r="AH252" s="539"/>
      <c r="AI252" s="141"/>
      <c r="AJ252" s="486"/>
      <c r="AK252" s="507">
        <f t="shared" si="157"/>
        <v>0</v>
      </c>
      <c r="AL252" s="537" t="str">
        <f t="shared" si="158"/>
        <v/>
      </c>
      <c r="AM252" s="537" t="str">
        <f t="shared" si="159"/>
        <v/>
      </c>
      <c r="AN252" s="537" t="str">
        <f t="shared" si="160"/>
        <v/>
      </c>
      <c r="AO252" s="537" t="str">
        <f t="shared" si="161"/>
        <v/>
      </c>
      <c r="AP252" s="541" t="str">
        <f t="shared" si="195"/>
        <v/>
      </c>
      <c r="AQ252" s="536"/>
      <c r="AR252" s="141"/>
      <c r="AS252" s="211"/>
      <c r="AT252" s="211" t="str">
        <f t="shared" si="162"/>
        <v/>
      </c>
      <c r="AU252" s="537" t="str">
        <f t="shared" si="163"/>
        <v/>
      </c>
      <c r="AV252" s="537" t="str">
        <f t="shared" si="164"/>
        <v/>
      </c>
      <c r="AW252" s="538" t="str">
        <f t="shared" si="165"/>
        <v/>
      </c>
      <c r="AX252" s="539"/>
      <c r="AY252" s="141"/>
      <c r="AZ252" s="486"/>
      <c r="BA252" s="501" t="str">
        <f t="shared" si="166"/>
        <v/>
      </c>
      <c r="BB252" s="537" t="str">
        <f t="shared" si="167"/>
        <v/>
      </c>
      <c r="BC252" s="537"/>
      <c r="BD252" s="537" t="str">
        <f t="shared" si="168"/>
        <v/>
      </c>
      <c r="BE252" s="536"/>
      <c r="BF252" s="141"/>
      <c r="BG252" s="211"/>
      <c r="BH252" s="211" t="str">
        <f t="shared" si="169"/>
        <v/>
      </c>
      <c r="BI252" s="537" t="str">
        <f t="shared" si="170"/>
        <v/>
      </c>
      <c r="BJ252" s="537" t="str">
        <f t="shared" si="171"/>
        <v/>
      </c>
      <c r="BK252" s="538" t="str">
        <f t="shared" si="172"/>
        <v/>
      </c>
      <c r="BL252" s="539"/>
      <c r="BM252" s="141"/>
      <c r="BN252" s="486"/>
      <c r="BO252" s="501" t="e">
        <f t="shared" si="173"/>
        <v>#VALUE!</v>
      </c>
      <c r="BP252" s="537" t="str">
        <f t="shared" si="174"/>
        <v/>
      </c>
      <c r="BQ252" s="537" t="str">
        <f t="shared" si="175"/>
        <v/>
      </c>
      <c r="BR252" s="537" t="str">
        <f t="shared" si="176"/>
        <v/>
      </c>
      <c r="BS252" s="536"/>
      <c r="BT252" s="141"/>
      <c r="BU252" s="211"/>
      <c r="BV252" s="211" t="str">
        <f t="shared" si="177"/>
        <v/>
      </c>
      <c r="BW252" s="537" t="str">
        <f t="shared" si="178"/>
        <v/>
      </c>
      <c r="BX252" s="537" t="str">
        <f t="shared" si="179"/>
        <v/>
      </c>
      <c r="BY252" s="538" t="str">
        <f t="shared" si="180"/>
        <v/>
      </c>
      <c r="BZ252" s="539"/>
      <c r="CA252" s="141"/>
      <c r="CB252" s="486"/>
      <c r="CC252" s="483" t="str">
        <f t="shared" si="181"/>
        <v/>
      </c>
      <c r="CD252" s="153" t="str">
        <f t="shared" si="182"/>
        <v/>
      </c>
      <c r="CE252" s="153" t="str">
        <f t="shared" si="183"/>
        <v/>
      </c>
      <c r="CF252" s="153" t="str">
        <f t="shared" si="184"/>
        <v/>
      </c>
    </row>
    <row r="253" spans="1:84" ht="29.45" customHeight="1" x14ac:dyDescent="0.25">
      <c r="A253" s="354" t="str">
        <f>'N-Bedarf AL'!A253</f>
        <v/>
      </c>
      <c r="B253" s="354" t="str">
        <f>IF('N-Bedarf AL'!B253="","",'N-Bedarf AL'!B253)</f>
        <v/>
      </c>
      <c r="C253" s="305" t="str">
        <f>IF('N-Bedarf AL'!D253="","",'N-Bedarf AL'!D253)</f>
        <v/>
      </c>
      <c r="D253" s="32" t="str">
        <f>IF('N-Bedarf AL'!C253="","",'N-Bedarf AL'!C253)</f>
        <v/>
      </c>
      <c r="E253" s="32" t="str">
        <f>IF('N-Bedarf AL'!T253="","",'N-Bedarf AL'!T253)</f>
        <v/>
      </c>
      <c r="F253" s="32" t="str">
        <f>IF('P-Bedarf AL'!V255="","",'P-Bedarf AL'!V255)</f>
        <v/>
      </c>
      <c r="G253" s="32" t="str">
        <f>IF('P-Bedarf AL'!AB255="","",'P-Bedarf AL'!AB255)</f>
        <v/>
      </c>
      <c r="H253" s="345" t="str">
        <f t="shared" si="185"/>
        <v/>
      </c>
      <c r="I253" s="345" t="str">
        <f t="shared" si="186"/>
        <v/>
      </c>
      <c r="J253" s="345" t="str">
        <f t="shared" si="187"/>
        <v/>
      </c>
      <c r="K253" s="321">
        <f t="shared" si="188"/>
        <v>0</v>
      </c>
      <c r="L253" s="321">
        <f t="shared" si="189"/>
        <v>0</v>
      </c>
      <c r="M253" s="321">
        <f t="shared" si="190"/>
        <v>0</v>
      </c>
      <c r="N253" s="321" t="str">
        <f t="shared" si="191"/>
        <v/>
      </c>
      <c r="O253" s="321" t="str">
        <f t="shared" si="192"/>
        <v/>
      </c>
      <c r="P253" s="321" t="str">
        <f t="shared" si="193"/>
        <v/>
      </c>
      <c r="Q253" s="490" t="str">
        <f t="shared" si="147"/>
        <v/>
      </c>
      <c r="R253" s="539"/>
      <c r="S253" s="141"/>
      <c r="T253" s="486"/>
      <c r="U253" s="501" t="str">
        <f t="shared" si="148"/>
        <v/>
      </c>
      <c r="V253" s="537" t="str">
        <f t="shared" si="149"/>
        <v/>
      </c>
      <c r="W253" s="537" t="str">
        <f t="shared" si="194"/>
        <v/>
      </c>
      <c r="X253" s="537" t="str">
        <f t="shared" si="150"/>
        <v/>
      </c>
      <c r="Y253" s="537" t="str">
        <f t="shared" si="151"/>
        <v/>
      </c>
      <c r="Z253" s="536"/>
      <c r="AA253" s="141"/>
      <c r="AB253" s="211"/>
      <c r="AC253" s="212" t="str">
        <f t="shared" si="152"/>
        <v/>
      </c>
      <c r="AD253" s="537" t="str">
        <f t="shared" si="153"/>
        <v/>
      </c>
      <c r="AE253" s="537" t="str">
        <f t="shared" si="154"/>
        <v/>
      </c>
      <c r="AF253" s="537" t="str">
        <f t="shared" si="155"/>
        <v/>
      </c>
      <c r="AG253" s="538" t="str">
        <f t="shared" si="156"/>
        <v/>
      </c>
      <c r="AH253" s="539"/>
      <c r="AI253" s="141"/>
      <c r="AJ253" s="486"/>
      <c r="AK253" s="507">
        <f t="shared" si="157"/>
        <v>0</v>
      </c>
      <c r="AL253" s="537" t="str">
        <f t="shared" si="158"/>
        <v/>
      </c>
      <c r="AM253" s="537" t="str">
        <f t="shared" si="159"/>
        <v/>
      </c>
      <c r="AN253" s="537" t="str">
        <f t="shared" si="160"/>
        <v/>
      </c>
      <c r="AO253" s="537" t="str">
        <f t="shared" si="161"/>
        <v/>
      </c>
      <c r="AP253" s="541" t="str">
        <f t="shared" si="195"/>
        <v/>
      </c>
      <c r="AQ253" s="536"/>
      <c r="AR253" s="141"/>
      <c r="AS253" s="211"/>
      <c r="AT253" s="211" t="str">
        <f t="shared" si="162"/>
        <v/>
      </c>
      <c r="AU253" s="537" t="str">
        <f t="shared" si="163"/>
        <v/>
      </c>
      <c r="AV253" s="537" t="str">
        <f t="shared" si="164"/>
        <v/>
      </c>
      <c r="AW253" s="538" t="str">
        <f t="shared" si="165"/>
        <v/>
      </c>
      <c r="AX253" s="539"/>
      <c r="AY253" s="141"/>
      <c r="AZ253" s="486"/>
      <c r="BA253" s="501" t="str">
        <f t="shared" si="166"/>
        <v/>
      </c>
      <c r="BB253" s="537" t="str">
        <f t="shared" si="167"/>
        <v/>
      </c>
      <c r="BC253" s="537"/>
      <c r="BD253" s="537" t="str">
        <f t="shared" si="168"/>
        <v/>
      </c>
      <c r="BE253" s="536"/>
      <c r="BF253" s="141"/>
      <c r="BG253" s="211"/>
      <c r="BH253" s="211" t="str">
        <f t="shared" si="169"/>
        <v/>
      </c>
      <c r="BI253" s="537" t="str">
        <f t="shared" si="170"/>
        <v/>
      </c>
      <c r="BJ253" s="537" t="str">
        <f t="shared" si="171"/>
        <v/>
      </c>
      <c r="BK253" s="538" t="str">
        <f t="shared" si="172"/>
        <v/>
      </c>
      <c r="BL253" s="539"/>
      <c r="BM253" s="141"/>
      <c r="BN253" s="486"/>
      <c r="BO253" s="501" t="e">
        <f t="shared" si="173"/>
        <v>#VALUE!</v>
      </c>
      <c r="BP253" s="537" t="str">
        <f t="shared" si="174"/>
        <v/>
      </c>
      <c r="BQ253" s="537" t="str">
        <f t="shared" si="175"/>
        <v/>
      </c>
      <c r="BR253" s="537" t="str">
        <f t="shared" si="176"/>
        <v/>
      </c>
      <c r="BS253" s="536"/>
      <c r="BT253" s="141"/>
      <c r="BU253" s="211"/>
      <c r="BV253" s="211" t="str">
        <f t="shared" si="177"/>
        <v/>
      </c>
      <c r="BW253" s="537" t="str">
        <f t="shared" si="178"/>
        <v/>
      </c>
      <c r="BX253" s="537" t="str">
        <f t="shared" si="179"/>
        <v/>
      </c>
      <c r="BY253" s="538" t="str">
        <f t="shared" si="180"/>
        <v/>
      </c>
      <c r="BZ253" s="539"/>
      <c r="CA253" s="141"/>
      <c r="CB253" s="486"/>
      <c r="CC253" s="483" t="str">
        <f t="shared" si="181"/>
        <v/>
      </c>
      <c r="CD253" s="153" t="str">
        <f t="shared" si="182"/>
        <v/>
      </c>
      <c r="CE253" s="153" t="str">
        <f t="shared" si="183"/>
        <v/>
      </c>
      <c r="CF253" s="153" t="str">
        <f t="shared" si="184"/>
        <v/>
      </c>
    </row>
    <row r="254" spans="1:84" ht="29.45" customHeight="1" x14ac:dyDescent="0.25">
      <c r="A254" s="354" t="str">
        <f>'N-Bedarf AL'!A254</f>
        <v/>
      </c>
      <c r="B254" s="354" t="str">
        <f>IF('N-Bedarf AL'!B254="","",'N-Bedarf AL'!B254)</f>
        <v/>
      </c>
      <c r="C254" s="305" t="str">
        <f>IF('N-Bedarf AL'!D254="","",'N-Bedarf AL'!D254)</f>
        <v/>
      </c>
      <c r="D254" s="32" t="str">
        <f>IF('N-Bedarf AL'!C254="","",'N-Bedarf AL'!C254)</f>
        <v/>
      </c>
      <c r="E254" s="32" t="str">
        <f>IF('N-Bedarf AL'!T254="","",'N-Bedarf AL'!T254)</f>
        <v/>
      </c>
      <c r="F254" s="32" t="str">
        <f>IF('P-Bedarf AL'!V256="","",'P-Bedarf AL'!V256)</f>
        <v/>
      </c>
      <c r="G254" s="32" t="str">
        <f>IF('P-Bedarf AL'!AB256="","",'P-Bedarf AL'!AB256)</f>
        <v/>
      </c>
      <c r="H254" s="345" t="str">
        <f t="shared" si="185"/>
        <v/>
      </c>
      <c r="I254" s="345" t="str">
        <f t="shared" si="186"/>
        <v/>
      </c>
      <c r="J254" s="345" t="str">
        <f t="shared" si="187"/>
        <v/>
      </c>
      <c r="K254" s="321">
        <f t="shared" si="188"/>
        <v>0</v>
      </c>
      <c r="L254" s="321">
        <f t="shared" si="189"/>
        <v>0</v>
      </c>
      <c r="M254" s="321">
        <f t="shared" si="190"/>
        <v>0</v>
      </c>
      <c r="N254" s="321" t="str">
        <f t="shared" si="191"/>
        <v/>
      </c>
      <c r="O254" s="321" t="str">
        <f t="shared" si="192"/>
        <v/>
      </c>
      <c r="P254" s="321" t="str">
        <f t="shared" si="193"/>
        <v/>
      </c>
      <c r="Q254" s="490" t="str">
        <f t="shared" si="147"/>
        <v/>
      </c>
      <c r="R254" s="539"/>
      <c r="S254" s="141"/>
      <c r="T254" s="486"/>
      <c r="U254" s="501" t="str">
        <f t="shared" si="148"/>
        <v/>
      </c>
      <c r="V254" s="537" t="str">
        <f t="shared" si="149"/>
        <v/>
      </c>
      <c r="W254" s="537" t="str">
        <f t="shared" si="194"/>
        <v/>
      </c>
      <c r="X254" s="537" t="str">
        <f t="shared" si="150"/>
        <v/>
      </c>
      <c r="Y254" s="537" t="str">
        <f t="shared" si="151"/>
        <v/>
      </c>
      <c r="Z254" s="536"/>
      <c r="AA254" s="141"/>
      <c r="AB254" s="211"/>
      <c r="AC254" s="212" t="str">
        <f t="shared" si="152"/>
        <v/>
      </c>
      <c r="AD254" s="537" t="str">
        <f t="shared" si="153"/>
        <v/>
      </c>
      <c r="AE254" s="537" t="str">
        <f t="shared" si="154"/>
        <v/>
      </c>
      <c r="AF254" s="537" t="str">
        <f t="shared" si="155"/>
        <v/>
      </c>
      <c r="AG254" s="538" t="str">
        <f t="shared" si="156"/>
        <v/>
      </c>
      <c r="AH254" s="539"/>
      <c r="AI254" s="141"/>
      <c r="AJ254" s="486"/>
      <c r="AK254" s="507">
        <f t="shared" si="157"/>
        <v>0</v>
      </c>
      <c r="AL254" s="537" t="str">
        <f t="shared" si="158"/>
        <v/>
      </c>
      <c r="AM254" s="537" t="str">
        <f t="shared" si="159"/>
        <v/>
      </c>
      <c r="AN254" s="537" t="str">
        <f t="shared" si="160"/>
        <v/>
      </c>
      <c r="AO254" s="537" t="str">
        <f t="shared" si="161"/>
        <v/>
      </c>
      <c r="AP254" s="541" t="str">
        <f t="shared" si="195"/>
        <v/>
      </c>
      <c r="AQ254" s="536"/>
      <c r="AR254" s="141"/>
      <c r="AS254" s="211"/>
      <c r="AT254" s="211" t="str">
        <f t="shared" si="162"/>
        <v/>
      </c>
      <c r="AU254" s="537" t="str">
        <f t="shared" si="163"/>
        <v/>
      </c>
      <c r="AV254" s="537" t="str">
        <f t="shared" si="164"/>
        <v/>
      </c>
      <c r="AW254" s="538" t="str">
        <f t="shared" si="165"/>
        <v/>
      </c>
      <c r="AX254" s="539"/>
      <c r="AY254" s="141"/>
      <c r="AZ254" s="486"/>
      <c r="BA254" s="501" t="str">
        <f t="shared" si="166"/>
        <v/>
      </c>
      <c r="BB254" s="537" t="str">
        <f t="shared" si="167"/>
        <v/>
      </c>
      <c r="BC254" s="537"/>
      <c r="BD254" s="537" t="str">
        <f t="shared" si="168"/>
        <v/>
      </c>
      <c r="BE254" s="536"/>
      <c r="BF254" s="141"/>
      <c r="BG254" s="211"/>
      <c r="BH254" s="211" t="str">
        <f t="shared" si="169"/>
        <v/>
      </c>
      <c r="BI254" s="537" t="str">
        <f t="shared" si="170"/>
        <v/>
      </c>
      <c r="BJ254" s="537" t="str">
        <f t="shared" si="171"/>
        <v/>
      </c>
      <c r="BK254" s="538" t="str">
        <f t="shared" si="172"/>
        <v/>
      </c>
      <c r="BL254" s="539"/>
      <c r="BM254" s="141"/>
      <c r="BN254" s="486"/>
      <c r="BO254" s="501" t="e">
        <f t="shared" si="173"/>
        <v>#VALUE!</v>
      </c>
      <c r="BP254" s="537" t="str">
        <f t="shared" si="174"/>
        <v/>
      </c>
      <c r="BQ254" s="537" t="str">
        <f t="shared" si="175"/>
        <v/>
      </c>
      <c r="BR254" s="537" t="str">
        <f t="shared" si="176"/>
        <v/>
      </c>
      <c r="BS254" s="536"/>
      <c r="BT254" s="141"/>
      <c r="BU254" s="211"/>
      <c r="BV254" s="211" t="str">
        <f t="shared" si="177"/>
        <v/>
      </c>
      <c r="BW254" s="537" t="str">
        <f t="shared" si="178"/>
        <v/>
      </c>
      <c r="BX254" s="537" t="str">
        <f t="shared" si="179"/>
        <v/>
      </c>
      <c r="BY254" s="538" t="str">
        <f t="shared" si="180"/>
        <v/>
      </c>
      <c r="BZ254" s="539"/>
      <c r="CA254" s="141"/>
      <c r="CB254" s="486"/>
      <c r="CC254" s="483" t="str">
        <f t="shared" si="181"/>
        <v/>
      </c>
      <c r="CD254" s="153" t="str">
        <f t="shared" si="182"/>
        <v/>
      </c>
      <c r="CE254" s="153" t="str">
        <f t="shared" si="183"/>
        <v/>
      </c>
      <c r="CF254" s="153" t="str">
        <f t="shared" si="184"/>
        <v/>
      </c>
    </row>
    <row r="255" spans="1:84" ht="29.45" customHeight="1" x14ac:dyDescent="0.25">
      <c r="A255" s="354" t="str">
        <f>'N-Bedarf AL'!A255</f>
        <v/>
      </c>
      <c r="B255" s="354" t="str">
        <f>IF('N-Bedarf AL'!B255="","",'N-Bedarf AL'!B255)</f>
        <v/>
      </c>
      <c r="C255" s="305" t="str">
        <f>IF('N-Bedarf AL'!D255="","",'N-Bedarf AL'!D255)</f>
        <v/>
      </c>
      <c r="D255" s="32" t="str">
        <f>IF('N-Bedarf AL'!C255="","",'N-Bedarf AL'!C255)</f>
        <v/>
      </c>
      <c r="E255" s="32" t="str">
        <f>IF('N-Bedarf AL'!T255="","",'N-Bedarf AL'!T255)</f>
        <v/>
      </c>
      <c r="F255" s="32" t="str">
        <f>IF('P-Bedarf AL'!V257="","",'P-Bedarf AL'!V257)</f>
        <v/>
      </c>
      <c r="G255" s="32" t="str">
        <f>IF('P-Bedarf AL'!AB257="","",'P-Bedarf AL'!AB257)</f>
        <v/>
      </c>
      <c r="H255" s="345" t="str">
        <f t="shared" si="185"/>
        <v/>
      </c>
      <c r="I255" s="345" t="str">
        <f t="shared" si="186"/>
        <v/>
      </c>
      <c r="J255" s="345" t="str">
        <f t="shared" si="187"/>
        <v/>
      </c>
      <c r="K255" s="321">
        <f t="shared" si="188"/>
        <v>0</v>
      </c>
      <c r="L255" s="321">
        <f t="shared" si="189"/>
        <v>0</v>
      </c>
      <c r="M255" s="321">
        <f t="shared" si="190"/>
        <v>0</v>
      </c>
      <c r="N255" s="321" t="str">
        <f t="shared" si="191"/>
        <v/>
      </c>
      <c r="O255" s="321" t="str">
        <f t="shared" si="192"/>
        <v/>
      </c>
      <c r="P255" s="321" t="str">
        <f t="shared" si="193"/>
        <v/>
      </c>
      <c r="Q255" s="490" t="str">
        <f t="shared" si="147"/>
        <v/>
      </c>
      <c r="R255" s="539"/>
      <c r="S255" s="141"/>
      <c r="T255" s="486"/>
      <c r="U255" s="501" t="str">
        <f t="shared" si="148"/>
        <v/>
      </c>
      <c r="V255" s="537" t="str">
        <f t="shared" si="149"/>
        <v/>
      </c>
      <c r="W255" s="537" t="str">
        <f t="shared" si="194"/>
        <v/>
      </c>
      <c r="X255" s="537" t="str">
        <f t="shared" si="150"/>
        <v/>
      </c>
      <c r="Y255" s="537" t="str">
        <f t="shared" si="151"/>
        <v/>
      </c>
      <c r="Z255" s="536"/>
      <c r="AA255" s="141"/>
      <c r="AB255" s="211"/>
      <c r="AC255" s="212" t="str">
        <f t="shared" si="152"/>
        <v/>
      </c>
      <c r="AD255" s="537" t="str">
        <f t="shared" si="153"/>
        <v/>
      </c>
      <c r="AE255" s="537" t="str">
        <f t="shared" si="154"/>
        <v/>
      </c>
      <c r="AF255" s="537" t="str">
        <f t="shared" si="155"/>
        <v/>
      </c>
      <c r="AG255" s="538" t="str">
        <f t="shared" si="156"/>
        <v/>
      </c>
      <c r="AH255" s="539"/>
      <c r="AI255" s="141"/>
      <c r="AJ255" s="486"/>
      <c r="AK255" s="507">
        <f t="shared" si="157"/>
        <v>0</v>
      </c>
      <c r="AL255" s="537" t="str">
        <f t="shared" si="158"/>
        <v/>
      </c>
      <c r="AM255" s="537" t="str">
        <f t="shared" si="159"/>
        <v/>
      </c>
      <c r="AN255" s="537" t="str">
        <f t="shared" si="160"/>
        <v/>
      </c>
      <c r="AO255" s="537" t="str">
        <f t="shared" si="161"/>
        <v/>
      </c>
      <c r="AP255" s="541" t="str">
        <f t="shared" si="195"/>
        <v/>
      </c>
      <c r="AQ255" s="536"/>
      <c r="AR255" s="141"/>
      <c r="AS255" s="211"/>
      <c r="AT255" s="211" t="str">
        <f t="shared" si="162"/>
        <v/>
      </c>
      <c r="AU255" s="537" t="str">
        <f t="shared" si="163"/>
        <v/>
      </c>
      <c r="AV255" s="537" t="str">
        <f t="shared" si="164"/>
        <v/>
      </c>
      <c r="AW255" s="538" t="str">
        <f t="shared" si="165"/>
        <v/>
      </c>
      <c r="AX255" s="539"/>
      <c r="AY255" s="141"/>
      <c r="AZ255" s="486"/>
      <c r="BA255" s="501" t="str">
        <f t="shared" si="166"/>
        <v/>
      </c>
      <c r="BB255" s="537" t="str">
        <f t="shared" si="167"/>
        <v/>
      </c>
      <c r="BC255" s="537"/>
      <c r="BD255" s="537" t="str">
        <f t="shared" si="168"/>
        <v/>
      </c>
      <c r="BE255" s="536"/>
      <c r="BF255" s="141"/>
      <c r="BG255" s="211"/>
      <c r="BH255" s="211" t="str">
        <f t="shared" si="169"/>
        <v/>
      </c>
      <c r="BI255" s="537" t="str">
        <f t="shared" si="170"/>
        <v/>
      </c>
      <c r="BJ255" s="537" t="str">
        <f t="shared" si="171"/>
        <v/>
      </c>
      <c r="BK255" s="538" t="str">
        <f t="shared" si="172"/>
        <v/>
      </c>
      <c r="BL255" s="539"/>
      <c r="BM255" s="141"/>
      <c r="BN255" s="486"/>
      <c r="BO255" s="501" t="e">
        <f t="shared" si="173"/>
        <v>#VALUE!</v>
      </c>
      <c r="BP255" s="537" t="str">
        <f t="shared" si="174"/>
        <v/>
      </c>
      <c r="BQ255" s="537" t="str">
        <f t="shared" si="175"/>
        <v/>
      </c>
      <c r="BR255" s="537" t="str">
        <f t="shared" si="176"/>
        <v/>
      </c>
      <c r="BS255" s="536"/>
      <c r="BT255" s="141"/>
      <c r="BU255" s="211"/>
      <c r="BV255" s="211" t="str">
        <f t="shared" si="177"/>
        <v/>
      </c>
      <c r="BW255" s="537" t="str">
        <f t="shared" si="178"/>
        <v/>
      </c>
      <c r="BX255" s="537" t="str">
        <f t="shared" si="179"/>
        <v/>
      </c>
      <c r="BY255" s="538" t="str">
        <f t="shared" si="180"/>
        <v/>
      </c>
      <c r="BZ255" s="539"/>
      <c r="CA255" s="141"/>
      <c r="CB255" s="486"/>
      <c r="CC255" s="483" t="str">
        <f t="shared" si="181"/>
        <v/>
      </c>
      <c r="CD255" s="153" t="str">
        <f t="shared" si="182"/>
        <v/>
      </c>
      <c r="CE255" s="153" t="str">
        <f t="shared" si="183"/>
        <v/>
      </c>
      <c r="CF255" s="153" t="str">
        <f t="shared" si="184"/>
        <v/>
      </c>
    </row>
    <row r="256" spans="1:84" ht="29.45" customHeight="1" x14ac:dyDescent="0.25">
      <c r="A256" s="354" t="str">
        <f>'N-Bedarf AL'!A256</f>
        <v/>
      </c>
      <c r="B256" s="354" t="str">
        <f>IF('N-Bedarf AL'!B256="","",'N-Bedarf AL'!B256)</f>
        <v/>
      </c>
      <c r="C256" s="305" t="str">
        <f>IF('N-Bedarf AL'!D256="","",'N-Bedarf AL'!D256)</f>
        <v/>
      </c>
      <c r="D256" s="32" t="str">
        <f>IF('N-Bedarf AL'!C256="","",'N-Bedarf AL'!C256)</f>
        <v/>
      </c>
      <c r="E256" s="32" t="str">
        <f>IF('N-Bedarf AL'!T256="","",'N-Bedarf AL'!T256)</f>
        <v/>
      </c>
      <c r="F256" s="32" t="str">
        <f>IF('P-Bedarf AL'!V258="","",'P-Bedarf AL'!V258)</f>
        <v/>
      </c>
      <c r="G256" s="32" t="str">
        <f>IF('P-Bedarf AL'!AB258="","",'P-Bedarf AL'!AB258)</f>
        <v/>
      </c>
      <c r="H256" s="345" t="str">
        <f t="shared" si="185"/>
        <v/>
      </c>
      <c r="I256" s="345" t="str">
        <f t="shared" si="186"/>
        <v/>
      </c>
      <c r="J256" s="345" t="str">
        <f t="shared" si="187"/>
        <v/>
      </c>
      <c r="K256" s="321">
        <f t="shared" si="188"/>
        <v>0</v>
      </c>
      <c r="L256" s="321">
        <f t="shared" si="189"/>
        <v>0</v>
      </c>
      <c r="M256" s="321">
        <f t="shared" si="190"/>
        <v>0</v>
      </c>
      <c r="N256" s="321" t="str">
        <f t="shared" si="191"/>
        <v/>
      </c>
      <c r="O256" s="321" t="str">
        <f t="shared" si="192"/>
        <v/>
      </c>
      <c r="P256" s="321" t="str">
        <f t="shared" si="193"/>
        <v/>
      </c>
      <c r="Q256" s="490" t="str">
        <f t="shared" si="147"/>
        <v/>
      </c>
      <c r="R256" s="539"/>
      <c r="S256" s="141"/>
      <c r="T256" s="486"/>
      <c r="U256" s="501" t="str">
        <f t="shared" si="148"/>
        <v/>
      </c>
      <c r="V256" s="537" t="str">
        <f t="shared" si="149"/>
        <v/>
      </c>
      <c r="W256" s="537" t="str">
        <f t="shared" si="194"/>
        <v/>
      </c>
      <c r="X256" s="537" t="str">
        <f t="shared" si="150"/>
        <v/>
      </c>
      <c r="Y256" s="537" t="str">
        <f t="shared" si="151"/>
        <v/>
      </c>
      <c r="Z256" s="536"/>
      <c r="AA256" s="141"/>
      <c r="AB256" s="211"/>
      <c r="AC256" s="212" t="str">
        <f t="shared" si="152"/>
        <v/>
      </c>
      <c r="AD256" s="537" t="str">
        <f t="shared" si="153"/>
        <v/>
      </c>
      <c r="AE256" s="537" t="str">
        <f t="shared" si="154"/>
        <v/>
      </c>
      <c r="AF256" s="537" t="str">
        <f t="shared" si="155"/>
        <v/>
      </c>
      <c r="AG256" s="538" t="str">
        <f t="shared" si="156"/>
        <v/>
      </c>
      <c r="AH256" s="539"/>
      <c r="AI256" s="141"/>
      <c r="AJ256" s="486"/>
      <c r="AK256" s="507">
        <f t="shared" si="157"/>
        <v>0</v>
      </c>
      <c r="AL256" s="537" t="str">
        <f t="shared" si="158"/>
        <v/>
      </c>
      <c r="AM256" s="537" t="str">
        <f t="shared" si="159"/>
        <v/>
      </c>
      <c r="AN256" s="537" t="str">
        <f t="shared" si="160"/>
        <v/>
      </c>
      <c r="AO256" s="537" t="str">
        <f t="shared" si="161"/>
        <v/>
      </c>
      <c r="AP256" s="541" t="str">
        <f t="shared" si="195"/>
        <v/>
      </c>
      <c r="AQ256" s="536"/>
      <c r="AR256" s="141"/>
      <c r="AS256" s="211"/>
      <c r="AT256" s="211" t="str">
        <f t="shared" si="162"/>
        <v/>
      </c>
      <c r="AU256" s="537" t="str">
        <f t="shared" si="163"/>
        <v/>
      </c>
      <c r="AV256" s="537" t="str">
        <f t="shared" si="164"/>
        <v/>
      </c>
      <c r="AW256" s="538" t="str">
        <f t="shared" si="165"/>
        <v/>
      </c>
      <c r="AX256" s="539"/>
      <c r="AY256" s="141"/>
      <c r="AZ256" s="486"/>
      <c r="BA256" s="501" t="str">
        <f t="shared" si="166"/>
        <v/>
      </c>
      <c r="BB256" s="537" t="str">
        <f t="shared" si="167"/>
        <v/>
      </c>
      <c r="BC256" s="537"/>
      <c r="BD256" s="537" t="str">
        <f t="shared" si="168"/>
        <v/>
      </c>
      <c r="BE256" s="536"/>
      <c r="BF256" s="141"/>
      <c r="BG256" s="211"/>
      <c r="BH256" s="211" t="str">
        <f t="shared" si="169"/>
        <v/>
      </c>
      <c r="BI256" s="537" t="str">
        <f t="shared" si="170"/>
        <v/>
      </c>
      <c r="BJ256" s="537" t="str">
        <f t="shared" si="171"/>
        <v/>
      </c>
      <c r="BK256" s="538" t="str">
        <f t="shared" si="172"/>
        <v/>
      </c>
      <c r="BL256" s="539"/>
      <c r="BM256" s="141"/>
      <c r="BN256" s="486"/>
      <c r="BO256" s="501" t="e">
        <f t="shared" si="173"/>
        <v>#VALUE!</v>
      </c>
      <c r="BP256" s="537" t="str">
        <f t="shared" si="174"/>
        <v/>
      </c>
      <c r="BQ256" s="537" t="str">
        <f t="shared" si="175"/>
        <v/>
      </c>
      <c r="BR256" s="537" t="str">
        <f t="shared" si="176"/>
        <v/>
      </c>
      <c r="BS256" s="536"/>
      <c r="BT256" s="141"/>
      <c r="BU256" s="211"/>
      <c r="BV256" s="211" t="str">
        <f t="shared" si="177"/>
        <v/>
      </c>
      <c r="BW256" s="537" t="str">
        <f t="shared" si="178"/>
        <v/>
      </c>
      <c r="BX256" s="537" t="str">
        <f t="shared" si="179"/>
        <v/>
      </c>
      <c r="BY256" s="538" t="str">
        <f t="shared" si="180"/>
        <v/>
      </c>
      <c r="BZ256" s="539"/>
      <c r="CA256" s="141"/>
      <c r="CB256" s="486"/>
      <c r="CC256" s="483" t="str">
        <f t="shared" si="181"/>
        <v/>
      </c>
      <c r="CD256" s="153" t="str">
        <f t="shared" si="182"/>
        <v/>
      </c>
      <c r="CE256" s="153" t="str">
        <f t="shared" si="183"/>
        <v/>
      </c>
      <c r="CF256" s="153" t="str">
        <f t="shared" si="184"/>
        <v/>
      </c>
    </row>
    <row r="257" spans="1:84" ht="29.45" customHeight="1" x14ac:dyDescent="0.25">
      <c r="A257" s="354" t="str">
        <f>'N-Bedarf AL'!A257</f>
        <v/>
      </c>
      <c r="B257" s="354" t="str">
        <f>IF('N-Bedarf AL'!B257="","",'N-Bedarf AL'!B257)</f>
        <v/>
      </c>
      <c r="C257" s="305" t="str">
        <f>IF('N-Bedarf AL'!D257="","",'N-Bedarf AL'!D257)</f>
        <v/>
      </c>
      <c r="D257" s="32" t="str">
        <f>IF('N-Bedarf AL'!C257="","",'N-Bedarf AL'!C257)</f>
        <v/>
      </c>
      <c r="E257" s="32" t="str">
        <f>IF('N-Bedarf AL'!T257="","",'N-Bedarf AL'!T257)</f>
        <v/>
      </c>
      <c r="F257" s="32" t="str">
        <f>IF('P-Bedarf AL'!V259="","",'P-Bedarf AL'!V259)</f>
        <v/>
      </c>
      <c r="G257" s="32" t="str">
        <f>IF('P-Bedarf AL'!AB259="","",'P-Bedarf AL'!AB259)</f>
        <v/>
      </c>
      <c r="H257" s="345" t="str">
        <f t="shared" si="185"/>
        <v/>
      </c>
      <c r="I257" s="345" t="str">
        <f t="shared" si="186"/>
        <v/>
      </c>
      <c r="J257" s="345" t="str">
        <f t="shared" si="187"/>
        <v/>
      </c>
      <c r="K257" s="321">
        <f t="shared" si="188"/>
        <v>0</v>
      </c>
      <c r="L257" s="321">
        <f t="shared" si="189"/>
        <v>0</v>
      </c>
      <c r="M257" s="321">
        <f t="shared" si="190"/>
        <v>0</v>
      </c>
      <c r="N257" s="321" t="str">
        <f t="shared" si="191"/>
        <v/>
      </c>
      <c r="O257" s="321" t="str">
        <f t="shared" si="192"/>
        <v/>
      </c>
      <c r="P257" s="321" t="str">
        <f t="shared" si="193"/>
        <v/>
      </c>
      <c r="Q257" s="490" t="str">
        <f t="shared" si="147"/>
        <v/>
      </c>
      <c r="R257" s="539"/>
      <c r="S257" s="141"/>
      <c r="T257" s="486"/>
      <c r="U257" s="501" t="str">
        <f t="shared" si="148"/>
        <v/>
      </c>
      <c r="V257" s="537" t="str">
        <f t="shared" si="149"/>
        <v/>
      </c>
      <c r="W257" s="537" t="str">
        <f t="shared" si="194"/>
        <v/>
      </c>
      <c r="X257" s="537" t="str">
        <f t="shared" si="150"/>
        <v/>
      </c>
      <c r="Y257" s="537" t="str">
        <f t="shared" si="151"/>
        <v/>
      </c>
      <c r="Z257" s="536"/>
      <c r="AA257" s="141"/>
      <c r="AB257" s="211"/>
      <c r="AC257" s="212" t="str">
        <f t="shared" si="152"/>
        <v/>
      </c>
      <c r="AD257" s="537" t="str">
        <f t="shared" si="153"/>
        <v/>
      </c>
      <c r="AE257" s="537" t="str">
        <f t="shared" si="154"/>
        <v/>
      </c>
      <c r="AF257" s="537" t="str">
        <f t="shared" si="155"/>
        <v/>
      </c>
      <c r="AG257" s="538" t="str">
        <f t="shared" si="156"/>
        <v/>
      </c>
      <c r="AH257" s="539"/>
      <c r="AI257" s="141"/>
      <c r="AJ257" s="486"/>
      <c r="AK257" s="507">
        <f t="shared" si="157"/>
        <v>0</v>
      </c>
      <c r="AL257" s="537" t="str">
        <f t="shared" si="158"/>
        <v/>
      </c>
      <c r="AM257" s="537" t="str">
        <f t="shared" si="159"/>
        <v/>
      </c>
      <c r="AN257" s="537" t="str">
        <f t="shared" si="160"/>
        <v/>
      </c>
      <c r="AO257" s="537" t="str">
        <f t="shared" si="161"/>
        <v/>
      </c>
      <c r="AP257" s="541" t="str">
        <f t="shared" si="195"/>
        <v/>
      </c>
      <c r="AQ257" s="536"/>
      <c r="AR257" s="141"/>
      <c r="AS257" s="211"/>
      <c r="AT257" s="211" t="str">
        <f t="shared" si="162"/>
        <v/>
      </c>
      <c r="AU257" s="537" t="str">
        <f t="shared" si="163"/>
        <v/>
      </c>
      <c r="AV257" s="537" t="str">
        <f t="shared" si="164"/>
        <v/>
      </c>
      <c r="AW257" s="538" t="str">
        <f t="shared" si="165"/>
        <v/>
      </c>
      <c r="AX257" s="539"/>
      <c r="AY257" s="141"/>
      <c r="AZ257" s="486"/>
      <c r="BA257" s="501" t="str">
        <f t="shared" si="166"/>
        <v/>
      </c>
      <c r="BB257" s="537" t="str">
        <f t="shared" si="167"/>
        <v/>
      </c>
      <c r="BC257" s="537"/>
      <c r="BD257" s="537" t="str">
        <f t="shared" si="168"/>
        <v/>
      </c>
      <c r="BE257" s="536"/>
      <c r="BF257" s="141"/>
      <c r="BG257" s="211"/>
      <c r="BH257" s="211" t="str">
        <f t="shared" si="169"/>
        <v/>
      </c>
      <c r="BI257" s="537" t="str">
        <f t="shared" si="170"/>
        <v/>
      </c>
      <c r="BJ257" s="537" t="str">
        <f t="shared" si="171"/>
        <v/>
      </c>
      <c r="BK257" s="538" t="str">
        <f t="shared" si="172"/>
        <v/>
      </c>
      <c r="BL257" s="539"/>
      <c r="BM257" s="141"/>
      <c r="BN257" s="486"/>
      <c r="BO257" s="501" t="e">
        <f t="shared" si="173"/>
        <v>#VALUE!</v>
      </c>
      <c r="BP257" s="537" t="str">
        <f t="shared" si="174"/>
        <v/>
      </c>
      <c r="BQ257" s="537" t="str">
        <f t="shared" si="175"/>
        <v/>
      </c>
      <c r="BR257" s="537" t="str">
        <f t="shared" si="176"/>
        <v/>
      </c>
      <c r="BS257" s="536"/>
      <c r="BT257" s="141"/>
      <c r="BU257" s="211"/>
      <c r="BV257" s="211" t="str">
        <f t="shared" si="177"/>
        <v/>
      </c>
      <c r="BW257" s="537" t="str">
        <f t="shared" si="178"/>
        <v/>
      </c>
      <c r="BX257" s="537" t="str">
        <f t="shared" si="179"/>
        <v/>
      </c>
      <c r="BY257" s="538" t="str">
        <f t="shared" si="180"/>
        <v/>
      </c>
      <c r="BZ257" s="539"/>
      <c r="CA257" s="141"/>
      <c r="CB257" s="486"/>
      <c r="CC257" s="483" t="str">
        <f t="shared" si="181"/>
        <v/>
      </c>
      <c r="CD257" s="153" t="str">
        <f t="shared" si="182"/>
        <v/>
      </c>
      <c r="CE257" s="153" t="str">
        <f t="shared" si="183"/>
        <v/>
      </c>
      <c r="CF257" s="153" t="str">
        <f t="shared" si="184"/>
        <v/>
      </c>
    </row>
    <row r="258" spans="1:84" ht="29.45" customHeight="1" x14ac:dyDescent="0.25">
      <c r="A258" s="354" t="str">
        <f>'N-Bedarf AL'!A258</f>
        <v/>
      </c>
      <c r="B258" s="354" t="str">
        <f>IF('N-Bedarf AL'!B258="","",'N-Bedarf AL'!B258)</f>
        <v/>
      </c>
      <c r="C258" s="305" t="str">
        <f>IF('N-Bedarf AL'!D258="","",'N-Bedarf AL'!D258)</f>
        <v/>
      </c>
      <c r="D258" s="32" t="str">
        <f>IF('N-Bedarf AL'!C258="","",'N-Bedarf AL'!C258)</f>
        <v/>
      </c>
      <c r="E258" s="32" t="str">
        <f>IF('N-Bedarf AL'!T258="","",'N-Bedarf AL'!T258)</f>
        <v/>
      </c>
      <c r="F258" s="32" t="str">
        <f>IF('P-Bedarf AL'!V260="","",'P-Bedarf AL'!V260)</f>
        <v/>
      </c>
      <c r="G258" s="32" t="str">
        <f>IF('P-Bedarf AL'!AB260="","",'P-Bedarf AL'!AB260)</f>
        <v/>
      </c>
      <c r="H258" s="345" t="str">
        <f t="shared" si="185"/>
        <v/>
      </c>
      <c r="I258" s="345" t="str">
        <f t="shared" si="186"/>
        <v/>
      </c>
      <c r="J258" s="345" t="str">
        <f t="shared" si="187"/>
        <v/>
      </c>
      <c r="K258" s="321">
        <f t="shared" si="188"/>
        <v>0</v>
      </c>
      <c r="L258" s="321">
        <f t="shared" si="189"/>
        <v>0</v>
      </c>
      <c r="M258" s="321">
        <f t="shared" si="190"/>
        <v>0</v>
      </c>
      <c r="N258" s="321" t="str">
        <f t="shared" si="191"/>
        <v/>
      </c>
      <c r="O258" s="321" t="str">
        <f t="shared" si="192"/>
        <v/>
      </c>
      <c r="P258" s="321" t="str">
        <f t="shared" si="193"/>
        <v/>
      </c>
      <c r="Q258" s="490" t="str">
        <f t="shared" si="147"/>
        <v/>
      </c>
      <c r="R258" s="539"/>
      <c r="S258" s="141"/>
      <c r="T258" s="486"/>
      <c r="U258" s="501" t="str">
        <f t="shared" si="148"/>
        <v/>
      </c>
      <c r="V258" s="537" t="str">
        <f t="shared" si="149"/>
        <v/>
      </c>
      <c r="W258" s="537" t="str">
        <f t="shared" si="194"/>
        <v/>
      </c>
      <c r="X258" s="537" t="str">
        <f t="shared" si="150"/>
        <v/>
      </c>
      <c r="Y258" s="537" t="str">
        <f t="shared" si="151"/>
        <v/>
      </c>
      <c r="Z258" s="536"/>
      <c r="AA258" s="141"/>
      <c r="AB258" s="211"/>
      <c r="AC258" s="212" t="str">
        <f t="shared" si="152"/>
        <v/>
      </c>
      <c r="AD258" s="537" t="str">
        <f t="shared" si="153"/>
        <v/>
      </c>
      <c r="AE258" s="537" t="str">
        <f t="shared" si="154"/>
        <v/>
      </c>
      <c r="AF258" s="537" t="str">
        <f t="shared" si="155"/>
        <v/>
      </c>
      <c r="AG258" s="538" t="str">
        <f t="shared" si="156"/>
        <v/>
      </c>
      <c r="AH258" s="539"/>
      <c r="AI258" s="141"/>
      <c r="AJ258" s="486"/>
      <c r="AK258" s="507">
        <f t="shared" si="157"/>
        <v>0</v>
      </c>
      <c r="AL258" s="537" t="str">
        <f t="shared" si="158"/>
        <v/>
      </c>
      <c r="AM258" s="537" t="str">
        <f t="shared" si="159"/>
        <v/>
      </c>
      <c r="AN258" s="537" t="str">
        <f t="shared" si="160"/>
        <v/>
      </c>
      <c r="AO258" s="537" t="str">
        <f t="shared" si="161"/>
        <v/>
      </c>
      <c r="AP258" s="541" t="str">
        <f t="shared" si="195"/>
        <v/>
      </c>
      <c r="AQ258" s="536"/>
      <c r="AR258" s="141"/>
      <c r="AS258" s="211"/>
      <c r="AT258" s="211" t="str">
        <f t="shared" si="162"/>
        <v/>
      </c>
      <c r="AU258" s="537" t="str">
        <f t="shared" si="163"/>
        <v/>
      </c>
      <c r="AV258" s="537" t="str">
        <f t="shared" si="164"/>
        <v/>
      </c>
      <c r="AW258" s="538" t="str">
        <f t="shared" si="165"/>
        <v/>
      </c>
      <c r="AX258" s="539"/>
      <c r="AY258" s="141"/>
      <c r="AZ258" s="486"/>
      <c r="BA258" s="501" t="str">
        <f t="shared" si="166"/>
        <v/>
      </c>
      <c r="BB258" s="537" t="str">
        <f t="shared" si="167"/>
        <v/>
      </c>
      <c r="BC258" s="537"/>
      <c r="BD258" s="537" t="str">
        <f t="shared" si="168"/>
        <v/>
      </c>
      <c r="BE258" s="536"/>
      <c r="BF258" s="141"/>
      <c r="BG258" s="211"/>
      <c r="BH258" s="211" t="str">
        <f t="shared" si="169"/>
        <v/>
      </c>
      <c r="BI258" s="537" t="str">
        <f t="shared" si="170"/>
        <v/>
      </c>
      <c r="BJ258" s="537" t="str">
        <f t="shared" si="171"/>
        <v/>
      </c>
      <c r="BK258" s="538" t="str">
        <f t="shared" si="172"/>
        <v/>
      </c>
      <c r="BL258" s="539"/>
      <c r="BM258" s="141"/>
      <c r="BN258" s="486"/>
      <c r="BO258" s="501" t="e">
        <f t="shared" si="173"/>
        <v>#VALUE!</v>
      </c>
      <c r="BP258" s="537" t="str">
        <f t="shared" si="174"/>
        <v/>
      </c>
      <c r="BQ258" s="537" t="str">
        <f t="shared" si="175"/>
        <v/>
      </c>
      <c r="BR258" s="537" t="str">
        <f t="shared" si="176"/>
        <v/>
      </c>
      <c r="BS258" s="536"/>
      <c r="BT258" s="141"/>
      <c r="BU258" s="211"/>
      <c r="BV258" s="211" t="str">
        <f t="shared" si="177"/>
        <v/>
      </c>
      <c r="BW258" s="537" t="str">
        <f t="shared" si="178"/>
        <v/>
      </c>
      <c r="BX258" s="537" t="str">
        <f t="shared" si="179"/>
        <v/>
      </c>
      <c r="BY258" s="538" t="str">
        <f t="shared" si="180"/>
        <v/>
      </c>
      <c r="BZ258" s="539"/>
      <c r="CA258" s="141"/>
      <c r="CB258" s="486"/>
      <c r="CC258" s="483" t="str">
        <f t="shared" si="181"/>
        <v/>
      </c>
      <c r="CD258" s="153" t="str">
        <f t="shared" si="182"/>
        <v/>
      </c>
      <c r="CE258" s="153" t="str">
        <f t="shared" si="183"/>
        <v/>
      </c>
      <c r="CF258" s="153" t="str">
        <f t="shared" si="184"/>
        <v/>
      </c>
    </row>
    <row r="259" spans="1:84" ht="29.45" customHeight="1" x14ac:dyDescent="0.25">
      <c r="A259" s="354" t="str">
        <f>'N-Bedarf AL'!A259</f>
        <v/>
      </c>
      <c r="B259" s="354" t="str">
        <f>IF('N-Bedarf AL'!B259="","",'N-Bedarf AL'!B259)</f>
        <v/>
      </c>
      <c r="C259" s="305" t="str">
        <f>IF('N-Bedarf AL'!D259="","",'N-Bedarf AL'!D259)</f>
        <v/>
      </c>
      <c r="D259" s="32" t="str">
        <f>IF('N-Bedarf AL'!C259="","",'N-Bedarf AL'!C259)</f>
        <v/>
      </c>
      <c r="E259" s="32" t="str">
        <f>IF('N-Bedarf AL'!T259="","",'N-Bedarf AL'!T259)</f>
        <v/>
      </c>
      <c r="F259" s="32" t="str">
        <f>IF('P-Bedarf AL'!V261="","",'P-Bedarf AL'!V261)</f>
        <v/>
      </c>
      <c r="G259" s="32" t="str">
        <f>IF('P-Bedarf AL'!AB261="","",'P-Bedarf AL'!AB261)</f>
        <v/>
      </c>
      <c r="H259" s="345" t="str">
        <f t="shared" si="185"/>
        <v/>
      </c>
      <c r="I259" s="345" t="str">
        <f t="shared" si="186"/>
        <v/>
      </c>
      <c r="J259" s="345" t="str">
        <f t="shared" si="187"/>
        <v/>
      </c>
      <c r="K259" s="321">
        <f t="shared" si="188"/>
        <v>0</v>
      </c>
      <c r="L259" s="321">
        <f t="shared" si="189"/>
        <v>0</v>
      </c>
      <c r="M259" s="321">
        <f t="shared" si="190"/>
        <v>0</v>
      </c>
      <c r="N259" s="321" t="str">
        <f t="shared" si="191"/>
        <v/>
      </c>
      <c r="O259" s="321" t="str">
        <f t="shared" si="192"/>
        <v/>
      </c>
      <c r="P259" s="321" t="str">
        <f t="shared" si="193"/>
        <v/>
      </c>
      <c r="Q259" s="490" t="str">
        <f t="shared" si="147"/>
        <v/>
      </c>
      <c r="R259" s="539"/>
      <c r="S259" s="141"/>
      <c r="T259" s="486"/>
      <c r="U259" s="501" t="str">
        <f t="shared" si="148"/>
        <v/>
      </c>
      <c r="V259" s="537" t="str">
        <f t="shared" si="149"/>
        <v/>
      </c>
      <c r="W259" s="537" t="str">
        <f t="shared" si="194"/>
        <v/>
      </c>
      <c r="X259" s="537" t="str">
        <f t="shared" si="150"/>
        <v/>
      </c>
      <c r="Y259" s="537" t="str">
        <f t="shared" si="151"/>
        <v/>
      </c>
      <c r="Z259" s="536"/>
      <c r="AA259" s="141"/>
      <c r="AB259" s="211"/>
      <c r="AC259" s="212" t="str">
        <f t="shared" si="152"/>
        <v/>
      </c>
      <c r="AD259" s="537" t="str">
        <f t="shared" si="153"/>
        <v/>
      </c>
      <c r="AE259" s="537" t="str">
        <f t="shared" si="154"/>
        <v/>
      </c>
      <c r="AF259" s="537" t="str">
        <f t="shared" si="155"/>
        <v/>
      </c>
      <c r="AG259" s="538" t="str">
        <f t="shared" si="156"/>
        <v/>
      </c>
      <c r="AH259" s="539"/>
      <c r="AI259" s="141"/>
      <c r="AJ259" s="486"/>
      <c r="AK259" s="507">
        <f t="shared" si="157"/>
        <v>0</v>
      </c>
      <c r="AL259" s="537" t="str">
        <f t="shared" si="158"/>
        <v/>
      </c>
      <c r="AM259" s="537" t="str">
        <f t="shared" si="159"/>
        <v/>
      </c>
      <c r="AN259" s="537" t="str">
        <f t="shared" si="160"/>
        <v/>
      </c>
      <c r="AO259" s="537" t="str">
        <f t="shared" si="161"/>
        <v/>
      </c>
      <c r="AP259" s="541" t="str">
        <f t="shared" si="195"/>
        <v/>
      </c>
      <c r="AQ259" s="536"/>
      <c r="AR259" s="141"/>
      <c r="AS259" s="211"/>
      <c r="AT259" s="211" t="str">
        <f t="shared" si="162"/>
        <v/>
      </c>
      <c r="AU259" s="537" t="str">
        <f t="shared" si="163"/>
        <v/>
      </c>
      <c r="AV259" s="537" t="str">
        <f t="shared" si="164"/>
        <v/>
      </c>
      <c r="AW259" s="538" t="str">
        <f t="shared" si="165"/>
        <v/>
      </c>
      <c r="AX259" s="539"/>
      <c r="AY259" s="141"/>
      <c r="AZ259" s="486"/>
      <c r="BA259" s="501" t="str">
        <f t="shared" si="166"/>
        <v/>
      </c>
      <c r="BB259" s="537" t="str">
        <f t="shared" si="167"/>
        <v/>
      </c>
      <c r="BC259" s="537"/>
      <c r="BD259" s="537" t="str">
        <f t="shared" si="168"/>
        <v/>
      </c>
      <c r="BE259" s="536"/>
      <c r="BF259" s="141"/>
      <c r="BG259" s="211"/>
      <c r="BH259" s="211" t="str">
        <f t="shared" si="169"/>
        <v/>
      </c>
      <c r="BI259" s="537" t="str">
        <f t="shared" si="170"/>
        <v/>
      </c>
      <c r="BJ259" s="537" t="str">
        <f t="shared" si="171"/>
        <v/>
      </c>
      <c r="BK259" s="538" t="str">
        <f t="shared" si="172"/>
        <v/>
      </c>
      <c r="BL259" s="539"/>
      <c r="BM259" s="141"/>
      <c r="BN259" s="486"/>
      <c r="BO259" s="501" t="e">
        <f t="shared" si="173"/>
        <v>#VALUE!</v>
      </c>
      <c r="BP259" s="537" t="str">
        <f t="shared" si="174"/>
        <v/>
      </c>
      <c r="BQ259" s="537" t="str">
        <f t="shared" si="175"/>
        <v/>
      </c>
      <c r="BR259" s="537" t="str">
        <f t="shared" si="176"/>
        <v/>
      </c>
      <c r="BS259" s="536"/>
      <c r="BT259" s="141"/>
      <c r="BU259" s="211"/>
      <c r="BV259" s="211" t="str">
        <f t="shared" si="177"/>
        <v/>
      </c>
      <c r="BW259" s="537" t="str">
        <f t="shared" si="178"/>
        <v/>
      </c>
      <c r="BX259" s="537" t="str">
        <f t="shared" si="179"/>
        <v/>
      </c>
      <c r="BY259" s="538" t="str">
        <f t="shared" si="180"/>
        <v/>
      </c>
      <c r="BZ259" s="539"/>
      <c r="CA259" s="141"/>
      <c r="CB259" s="486"/>
      <c r="CC259" s="483" t="str">
        <f t="shared" si="181"/>
        <v/>
      </c>
      <c r="CD259" s="153" t="str">
        <f t="shared" si="182"/>
        <v/>
      </c>
      <c r="CE259" s="153" t="str">
        <f t="shared" si="183"/>
        <v/>
      </c>
      <c r="CF259" s="153" t="str">
        <f t="shared" si="184"/>
        <v/>
      </c>
    </row>
    <row r="260" spans="1:84" ht="29.45" customHeight="1" x14ac:dyDescent="0.25">
      <c r="A260" s="354" t="str">
        <f>'N-Bedarf AL'!A260</f>
        <v/>
      </c>
      <c r="B260" s="354" t="str">
        <f>IF('N-Bedarf AL'!B260="","",'N-Bedarf AL'!B260)</f>
        <v/>
      </c>
      <c r="C260" s="305" t="str">
        <f>IF('N-Bedarf AL'!D260="","",'N-Bedarf AL'!D260)</f>
        <v/>
      </c>
      <c r="D260" s="32" t="str">
        <f>IF('N-Bedarf AL'!C260="","",'N-Bedarf AL'!C260)</f>
        <v/>
      </c>
      <c r="E260" s="32" t="str">
        <f>IF('N-Bedarf AL'!T260="","",'N-Bedarf AL'!T260)</f>
        <v/>
      </c>
      <c r="F260" s="32" t="str">
        <f>IF('P-Bedarf AL'!V262="","",'P-Bedarf AL'!V262)</f>
        <v/>
      </c>
      <c r="G260" s="32" t="str">
        <f>IF('P-Bedarf AL'!AB262="","",'P-Bedarf AL'!AB262)</f>
        <v/>
      </c>
      <c r="H260" s="345" t="str">
        <f t="shared" si="185"/>
        <v/>
      </c>
      <c r="I260" s="345" t="str">
        <f t="shared" si="186"/>
        <v/>
      </c>
      <c r="J260" s="345" t="str">
        <f t="shared" si="187"/>
        <v/>
      </c>
      <c r="K260" s="321">
        <f t="shared" si="188"/>
        <v>0</v>
      </c>
      <c r="L260" s="321">
        <f t="shared" si="189"/>
        <v>0</v>
      </c>
      <c r="M260" s="321">
        <f t="shared" si="190"/>
        <v>0</v>
      </c>
      <c r="N260" s="321" t="str">
        <f t="shared" si="191"/>
        <v/>
      </c>
      <c r="O260" s="321" t="str">
        <f t="shared" si="192"/>
        <v/>
      </c>
      <c r="P260" s="321" t="str">
        <f t="shared" si="193"/>
        <v/>
      </c>
      <c r="Q260" s="490" t="str">
        <f t="shared" si="147"/>
        <v/>
      </c>
      <c r="R260" s="539"/>
      <c r="S260" s="141"/>
      <c r="T260" s="486"/>
      <c r="U260" s="501" t="str">
        <f t="shared" si="148"/>
        <v/>
      </c>
      <c r="V260" s="537" t="str">
        <f t="shared" si="149"/>
        <v/>
      </c>
      <c r="W260" s="537" t="str">
        <f t="shared" si="194"/>
        <v/>
      </c>
      <c r="X260" s="537" t="str">
        <f t="shared" si="150"/>
        <v/>
      </c>
      <c r="Y260" s="537" t="str">
        <f t="shared" si="151"/>
        <v/>
      </c>
      <c r="Z260" s="536"/>
      <c r="AA260" s="141"/>
      <c r="AB260" s="211"/>
      <c r="AC260" s="212" t="str">
        <f t="shared" si="152"/>
        <v/>
      </c>
      <c r="AD260" s="537" t="str">
        <f t="shared" si="153"/>
        <v/>
      </c>
      <c r="AE260" s="537" t="str">
        <f t="shared" si="154"/>
        <v/>
      </c>
      <c r="AF260" s="537" t="str">
        <f t="shared" si="155"/>
        <v/>
      </c>
      <c r="AG260" s="538" t="str">
        <f t="shared" si="156"/>
        <v/>
      </c>
      <c r="AH260" s="539"/>
      <c r="AI260" s="141"/>
      <c r="AJ260" s="486"/>
      <c r="AK260" s="507">
        <f t="shared" si="157"/>
        <v>0</v>
      </c>
      <c r="AL260" s="537" t="str">
        <f t="shared" si="158"/>
        <v/>
      </c>
      <c r="AM260" s="537" t="str">
        <f t="shared" si="159"/>
        <v/>
      </c>
      <c r="AN260" s="537" t="str">
        <f t="shared" si="160"/>
        <v/>
      </c>
      <c r="AO260" s="537" t="str">
        <f t="shared" si="161"/>
        <v/>
      </c>
      <c r="AP260" s="541" t="str">
        <f t="shared" si="195"/>
        <v/>
      </c>
      <c r="AQ260" s="536"/>
      <c r="AR260" s="141"/>
      <c r="AS260" s="211"/>
      <c r="AT260" s="211" t="str">
        <f t="shared" si="162"/>
        <v/>
      </c>
      <c r="AU260" s="537" t="str">
        <f t="shared" si="163"/>
        <v/>
      </c>
      <c r="AV260" s="537" t="str">
        <f t="shared" si="164"/>
        <v/>
      </c>
      <c r="AW260" s="538" t="str">
        <f t="shared" si="165"/>
        <v/>
      </c>
      <c r="AX260" s="539"/>
      <c r="AY260" s="141"/>
      <c r="AZ260" s="486"/>
      <c r="BA260" s="501" t="str">
        <f t="shared" si="166"/>
        <v/>
      </c>
      <c r="BB260" s="537" t="str">
        <f t="shared" si="167"/>
        <v/>
      </c>
      <c r="BC260" s="537"/>
      <c r="BD260" s="537" t="str">
        <f t="shared" si="168"/>
        <v/>
      </c>
      <c r="BE260" s="536"/>
      <c r="BF260" s="141"/>
      <c r="BG260" s="211"/>
      <c r="BH260" s="211" t="str">
        <f t="shared" si="169"/>
        <v/>
      </c>
      <c r="BI260" s="537" t="str">
        <f t="shared" si="170"/>
        <v/>
      </c>
      <c r="BJ260" s="537" t="str">
        <f t="shared" si="171"/>
        <v/>
      </c>
      <c r="BK260" s="538" t="str">
        <f t="shared" si="172"/>
        <v/>
      </c>
      <c r="BL260" s="539"/>
      <c r="BM260" s="141"/>
      <c r="BN260" s="486"/>
      <c r="BO260" s="501" t="e">
        <f t="shared" si="173"/>
        <v>#VALUE!</v>
      </c>
      <c r="BP260" s="537" t="str">
        <f t="shared" si="174"/>
        <v/>
      </c>
      <c r="BQ260" s="537" t="str">
        <f t="shared" si="175"/>
        <v/>
      </c>
      <c r="BR260" s="537" t="str">
        <f t="shared" si="176"/>
        <v/>
      </c>
      <c r="BS260" s="536"/>
      <c r="BT260" s="141"/>
      <c r="BU260" s="211"/>
      <c r="BV260" s="211" t="str">
        <f t="shared" si="177"/>
        <v/>
      </c>
      <c r="BW260" s="537" t="str">
        <f t="shared" si="178"/>
        <v/>
      </c>
      <c r="BX260" s="537" t="str">
        <f t="shared" si="179"/>
        <v/>
      </c>
      <c r="BY260" s="538" t="str">
        <f t="shared" si="180"/>
        <v/>
      </c>
      <c r="BZ260" s="539"/>
      <c r="CA260" s="141"/>
      <c r="CB260" s="486"/>
      <c r="CC260" s="483" t="str">
        <f t="shared" si="181"/>
        <v/>
      </c>
      <c r="CD260" s="153" t="str">
        <f t="shared" si="182"/>
        <v/>
      </c>
      <c r="CE260" s="153" t="str">
        <f t="shared" si="183"/>
        <v/>
      </c>
      <c r="CF260" s="153" t="str">
        <f t="shared" si="184"/>
        <v/>
      </c>
    </row>
    <row r="261" spans="1:84" ht="29.45" customHeight="1" x14ac:dyDescent="0.25">
      <c r="A261" s="354" t="str">
        <f>'N-Bedarf AL'!A261</f>
        <v/>
      </c>
      <c r="B261" s="354" t="str">
        <f>IF('N-Bedarf AL'!B261="","",'N-Bedarf AL'!B261)</f>
        <v/>
      </c>
      <c r="C261" s="305" t="str">
        <f>IF('N-Bedarf AL'!D261="","",'N-Bedarf AL'!D261)</f>
        <v/>
      </c>
      <c r="D261" s="32" t="str">
        <f>IF('N-Bedarf AL'!C261="","",'N-Bedarf AL'!C261)</f>
        <v/>
      </c>
      <c r="E261" s="32" t="str">
        <f>IF('N-Bedarf AL'!T261="","",'N-Bedarf AL'!T261)</f>
        <v/>
      </c>
      <c r="F261" s="32" t="str">
        <f>IF('P-Bedarf AL'!V263="","",'P-Bedarf AL'!V263)</f>
        <v/>
      </c>
      <c r="G261" s="32" t="str">
        <f>IF('P-Bedarf AL'!AB263="","",'P-Bedarf AL'!AB263)</f>
        <v/>
      </c>
      <c r="H261" s="345" t="str">
        <f t="shared" si="185"/>
        <v/>
      </c>
      <c r="I261" s="345" t="str">
        <f t="shared" si="186"/>
        <v/>
      </c>
      <c r="J261" s="345" t="str">
        <f t="shared" si="187"/>
        <v/>
      </c>
      <c r="K261" s="321">
        <f t="shared" si="188"/>
        <v>0</v>
      </c>
      <c r="L261" s="321">
        <f t="shared" si="189"/>
        <v>0</v>
      </c>
      <c r="M261" s="321">
        <f t="shared" si="190"/>
        <v>0</v>
      </c>
      <c r="N261" s="321" t="str">
        <f t="shared" si="191"/>
        <v/>
      </c>
      <c r="O261" s="321" t="str">
        <f t="shared" si="192"/>
        <v/>
      </c>
      <c r="P261" s="321" t="str">
        <f t="shared" si="193"/>
        <v/>
      </c>
      <c r="Q261" s="490" t="str">
        <f t="shared" si="147"/>
        <v/>
      </c>
      <c r="R261" s="539"/>
      <c r="S261" s="141"/>
      <c r="T261" s="486"/>
      <c r="U261" s="501" t="str">
        <f t="shared" si="148"/>
        <v/>
      </c>
      <c r="V261" s="537" t="str">
        <f t="shared" si="149"/>
        <v/>
      </c>
      <c r="W261" s="537" t="str">
        <f t="shared" si="194"/>
        <v/>
      </c>
      <c r="X261" s="537" t="str">
        <f t="shared" si="150"/>
        <v/>
      </c>
      <c r="Y261" s="537" t="str">
        <f t="shared" si="151"/>
        <v/>
      </c>
      <c r="Z261" s="536"/>
      <c r="AA261" s="141"/>
      <c r="AB261" s="211"/>
      <c r="AC261" s="212" t="str">
        <f t="shared" si="152"/>
        <v/>
      </c>
      <c r="AD261" s="537" t="str">
        <f t="shared" si="153"/>
        <v/>
      </c>
      <c r="AE261" s="537" t="str">
        <f t="shared" si="154"/>
        <v/>
      </c>
      <c r="AF261" s="537" t="str">
        <f t="shared" si="155"/>
        <v/>
      </c>
      <c r="AG261" s="538" t="str">
        <f t="shared" si="156"/>
        <v/>
      </c>
      <c r="AH261" s="539"/>
      <c r="AI261" s="141"/>
      <c r="AJ261" s="486"/>
      <c r="AK261" s="507">
        <f t="shared" si="157"/>
        <v>0</v>
      </c>
      <c r="AL261" s="537" t="str">
        <f t="shared" si="158"/>
        <v/>
      </c>
      <c r="AM261" s="537" t="str">
        <f t="shared" si="159"/>
        <v/>
      </c>
      <c r="AN261" s="537" t="str">
        <f t="shared" si="160"/>
        <v/>
      </c>
      <c r="AO261" s="537" t="str">
        <f t="shared" si="161"/>
        <v/>
      </c>
      <c r="AP261" s="541" t="str">
        <f t="shared" si="195"/>
        <v/>
      </c>
      <c r="AQ261" s="536"/>
      <c r="AR261" s="141"/>
      <c r="AS261" s="211"/>
      <c r="AT261" s="211" t="str">
        <f t="shared" si="162"/>
        <v/>
      </c>
      <c r="AU261" s="537" t="str">
        <f t="shared" si="163"/>
        <v/>
      </c>
      <c r="AV261" s="537" t="str">
        <f t="shared" si="164"/>
        <v/>
      </c>
      <c r="AW261" s="538" t="str">
        <f t="shared" si="165"/>
        <v/>
      </c>
      <c r="AX261" s="539"/>
      <c r="AY261" s="141"/>
      <c r="AZ261" s="486"/>
      <c r="BA261" s="501" t="str">
        <f t="shared" si="166"/>
        <v/>
      </c>
      <c r="BB261" s="537" t="str">
        <f t="shared" si="167"/>
        <v/>
      </c>
      <c r="BC261" s="537"/>
      <c r="BD261" s="537" t="str">
        <f t="shared" si="168"/>
        <v/>
      </c>
      <c r="BE261" s="536"/>
      <c r="BF261" s="141"/>
      <c r="BG261" s="211"/>
      <c r="BH261" s="211" t="str">
        <f t="shared" si="169"/>
        <v/>
      </c>
      <c r="BI261" s="537" t="str">
        <f t="shared" si="170"/>
        <v/>
      </c>
      <c r="BJ261" s="537" t="str">
        <f t="shared" si="171"/>
        <v/>
      </c>
      <c r="BK261" s="538" t="str">
        <f t="shared" si="172"/>
        <v/>
      </c>
      <c r="BL261" s="539"/>
      <c r="BM261" s="141"/>
      <c r="BN261" s="486"/>
      <c r="BO261" s="501" t="e">
        <f t="shared" si="173"/>
        <v>#VALUE!</v>
      </c>
      <c r="BP261" s="537" t="str">
        <f t="shared" si="174"/>
        <v/>
      </c>
      <c r="BQ261" s="537" t="str">
        <f t="shared" si="175"/>
        <v/>
      </c>
      <c r="BR261" s="537" t="str">
        <f t="shared" si="176"/>
        <v/>
      </c>
      <c r="BS261" s="536"/>
      <c r="BT261" s="141"/>
      <c r="BU261" s="211"/>
      <c r="BV261" s="211" t="str">
        <f t="shared" si="177"/>
        <v/>
      </c>
      <c r="BW261" s="537" t="str">
        <f t="shared" si="178"/>
        <v/>
      </c>
      <c r="BX261" s="537" t="str">
        <f t="shared" si="179"/>
        <v/>
      </c>
      <c r="BY261" s="538" t="str">
        <f t="shared" si="180"/>
        <v/>
      </c>
      <c r="BZ261" s="539"/>
      <c r="CA261" s="141"/>
      <c r="CB261" s="486"/>
      <c r="CC261" s="483" t="str">
        <f t="shared" si="181"/>
        <v/>
      </c>
      <c r="CD261" s="153" t="str">
        <f t="shared" si="182"/>
        <v/>
      </c>
      <c r="CE261" s="153" t="str">
        <f t="shared" si="183"/>
        <v/>
      </c>
      <c r="CF261" s="153" t="str">
        <f t="shared" si="184"/>
        <v/>
      </c>
    </row>
    <row r="262" spans="1:84" ht="29.45" customHeight="1" x14ac:dyDescent="0.25">
      <c r="A262" s="354" t="str">
        <f>'N-Bedarf AL'!A262</f>
        <v/>
      </c>
      <c r="B262" s="354" t="str">
        <f>IF('N-Bedarf AL'!B262="","",'N-Bedarf AL'!B262)</f>
        <v/>
      </c>
      <c r="C262" s="305" t="str">
        <f>IF('N-Bedarf AL'!D262="","",'N-Bedarf AL'!D262)</f>
        <v/>
      </c>
      <c r="D262" s="32" t="str">
        <f>IF('N-Bedarf AL'!C262="","",'N-Bedarf AL'!C262)</f>
        <v/>
      </c>
      <c r="E262" s="32" t="str">
        <f>IF('N-Bedarf AL'!T262="","",'N-Bedarf AL'!T262)</f>
        <v/>
      </c>
      <c r="F262" s="32" t="str">
        <f>IF('P-Bedarf AL'!V264="","",'P-Bedarf AL'!V264)</f>
        <v/>
      </c>
      <c r="G262" s="32" t="str">
        <f>IF('P-Bedarf AL'!AB264="","",'P-Bedarf AL'!AB264)</f>
        <v/>
      </c>
      <c r="H262" s="345" t="str">
        <f t="shared" si="185"/>
        <v/>
      </c>
      <c r="I262" s="345" t="str">
        <f t="shared" si="186"/>
        <v/>
      </c>
      <c r="J262" s="345" t="str">
        <f t="shared" si="187"/>
        <v/>
      </c>
      <c r="K262" s="321">
        <f t="shared" si="188"/>
        <v>0</v>
      </c>
      <c r="L262" s="321">
        <f t="shared" si="189"/>
        <v>0</v>
      </c>
      <c r="M262" s="321">
        <f t="shared" si="190"/>
        <v>0</v>
      </c>
      <c r="N262" s="321" t="str">
        <f t="shared" si="191"/>
        <v/>
      </c>
      <c r="O262" s="321" t="str">
        <f t="shared" si="192"/>
        <v/>
      </c>
      <c r="P262" s="321" t="str">
        <f t="shared" si="193"/>
        <v/>
      </c>
      <c r="Q262" s="490" t="str">
        <f t="shared" si="147"/>
        <v/>
      </c>
      <c r="R262" s="539"/>
      <c r="S262" s="141"/>
      <c r="T262" s="486"/>
      <c r="U262" s="501" t="str">
        <f t="shared" si="148"/>
        <v/>
      </c>
      <c r="V262" s="537" t="str">
        <f t="shared" si="149"/>
        <v/>
      </c>
      <c r="W262" s="537" t="str">
        <f t="shared" si="194"/>
        <v/>
      </c>
      <c r="X262" s="537" t="str">
        <f t="shared" si="150"/>
        <v/>
      </c>
      <c r="Y262" s="537" t="str">
        <f t="shared" si="151"/>
        <v/>
      </c>
      <c r="Z262" s="536"/>
      <c r="AA262" s="141"/>
      <c r="AB262" s="211"/>
      <c r="AC262" s="212" t="str">
        <f t="shared" si="152"/>
        <v/>
      </c>
      <c r="AD262" s="537" t="str">
        <f t="shared" si="153"/>
        <v/>
      </c>
      <c r="AE262" s="537" t="str">
        <f t="shared" si="154"/>
        <v/>
      </c>
      <c r="AF262" s="537" t="str">
        <f t="shared" si="155"/>
        <v/>
      </c>
      <c r="AG262" s="538" t="str">
        <f t="shared" si="156"/>
        <v/>
      </c>
      <c r="AH262" s="539"/>
      <c r="AI262" s="141"/>
      <c r="AJ262" s="486"/>
      <c r="AK262" s="507">
        <f t="shared" si="157"/>
        <v>0</v>
      </c>
      <c r="AL262" s="537" t="str">
        <f t="shared" si="158"/>
        <v/>
      </c>
      <c r="AM262" s="537" t="str">
        <f t="shared" si="159"/>
        <v/>
      </c>
      <c r="AN262" s="537" t="str">
        <f t="shared" si="160"/>
        <v/>
      </c>
      <c r="AO262" s="537" t="str">
        <f t="shared" si="161"/>
        <v/>
      </c>
      <c r="AP262" s="541" t="str">
        <f t="shared" si="195"/>
        <v/>
      </c>
      <c r="AQ262" s="536"/>
      <c r="AR262" s="141"/>
      <c r="AS262" s="211"/>
      <c r="AT262" s="211" t="str">
        <f t="shared" si="162"/>
        <v/>
      </c>
      <c r="AU262" s="537" t="str">
        <f t="shared" si="163"/>
        <v/>
      </c>
      <c r="AV262" s="537" t="str">
        <f t="shared" si="164"/>
        <v/>
      </c>
      <c r="AW262" s="538" t="str">
        <f t="shared" si="165"/>
        <v/>
      </c>
      <c r="AX262" s="539"/>
      <c r="AY262" s="141"/>
      <c r="AZ262" s="486"/>
      <c r="BA262" s="501" t="str">
        <f t="shared" si="166"/>
        <v/>
      </c>
      <c r="BB262" s="537" t="str">
        <f t="shared" si="167"/>
        <v/>
      </c>
      <c r="BC262" s="537"/>
      <c r="BD262" s="537" t="str">
        <f t="shared" si="168"/>
        <v/>
      </c>
      <c r="BE262" s="536"/>
      <c r="BF262" s="141"/>
      <c r="BG262" s="211"/>
      <c r="BH262" s="211" t="str">
        <f t="shared" si="169"/>
        <v/>
      </c>
      <c r="BI262" s="537" t="str">
        <f t="shared" si="170"/>
        <v/>
      </c>
      <c r="BJ262" s="537" t="str">
        <f t="shared" si="171"/>
        <v/>
      </c>
      <c r="BK262" s="538" t="str">
        <f t="shared" si="172"/>
        <v/>
      </c>
      <c r="BL262" s="539"/>
      <c r="BM262" s="141"/>
      <c r="BN262" s="486"/>
      <c r="BO262" s="501" t="e">
        <f t="shared" si="173"/>
        <v>#VALUE!</v>
      </c>
      <c r="BP262" s="537" t="str">
        <f t="shared" si="174"/>
        <v/>
      </c>
      <c r="BQ262" s="537" t="str">
        <f t="shared" si="175"/>
        <v/>
      </c>
      <c r="BR262" s="537" t="str">
        <f t="shared" si="176"/>
        <v/>
      </c>
      <c r="BS262" s="536"/>
      <c r="BT262" s="141"/>
      <c r="BU262" s="211"/>
      <c r="BV262" s="211" t="str">
        <f t="shared" si="177"/>
        <v/>
      </c>
      <c r="BW262" s="537" t="str">
        <f t="shared" si="178"/>
        <v/>
      </c>
      <c r="BX262" s="537" t="str">
        <f t="shared" si="179"/>
        <v/>
      </c>
      <c r="BY262" s="538" t="str">
        <f t="shared" si="180"/>
        <v/>
      </c>
      <c r="BZ262" s="539"/>
      <c r="CA262" s="141"/>
      <c r="CB262" s="486"/>
      <c r="CC262" s="483" t="str">
        <f t="shared" si="181"/>
        <v/>
      </c>
      <c r="CD262" s="153" t="str">
        <f t="shared" si="182"/>
        <v/>
      </c>
      <c r="CE262" s="153" t="str">
        <f t="shared" si="183"/>
        <v/>
      </c>
      <c r="CF262" s="153" t="str">
        <f t="shared" si="184"/>
        <v/>
      </c>
    </row>
    <row r="263" spans="1:84" ht="29.45" customHeight="1" x14ac:dyDescent="0.25">
      <c r="A263" s="354" t="str">
        <f>'N-Bedarf AL'!A263</f>
        <v/>
      </c>
      <c r="B263" s="354" t="str">
        <f>IF('N-Bedarf AL'!B263="","",'N-Bedarf AL'!B263)</f>
        <v/>
      </c>
      <c r="C263" s="305" t="str">
        <f>IF('N-Bedarf AL'!D263="","",'N-Bedarf AL'!D263)</f>
        <v/>
      </c>
      <c r="D263" s="32" t="str">
        <f>IF('N-Bedarf AL'!C263="","",'N-Bedarf AL'!C263)</f>
        <v/>
      </c>
      <c r="E263" s="32" t="str">
        <f>IF('N-Bedarf AL'!T263="","",'N-Bedarf AL'!T263)</f>
        <v/>
      </c>
      <c r="F263" s="32" t="str">
        <f>IF('P-Bedarf AL'!V265="","",'P-Bedarf AL'!V265)</f>
        <v/>
      </c>
      <c r="G263" s="32" t="str">
        <f>IF('P-Bedarf AL'!AB265="","",'P-Bedarf AL'!AB265)</f>
        <v/>
      </c>
      <c r="H263" s="345" t="str">
        <f t="shared" si="185"/>
        <v/>
      </c>
      <c r="I263" s="345" t="str">
        <f t="shared" si="186"/>
        <v/>
      </c>
      <c r="J263" s="345" t="str">
        <f t="shared" si="187"/>
        <v/>
      </c>
      <c r="K263" s="321">
        <f t="shared" si="188"/>
        <v>0</v>
      </c>
      <c r="L263" s="321">
        <f t="shared" si="189"/>
        <v>0</v>
      </c>
      <c r="M263" s="321">
        <f t="shared" si="190"/>
        <v>0</v>
      </c>
      <c r="N263" s="321" t="str">
        <f t="shared" si="191"/>
        <v/>
      </c>
      <c r="O263" s="321" t="str">
        <f t="shared" si="192"/>
        <v/>
      </c>
      <c r="P263" s="321" t="str">
        <f t="shared" si="193"/>
        <v/>
      </c>
      <c r="Q263" s="490" t="str">
        <f t="shared" si="147"/>
        <v/>
      </c>
      <c r="R263" s="539"/>
      <c r="S263" s="141"/>
      <c r="T263" s="486"/>
      <c r="U263" s="501" t="str">
        <f t="shared" si="148"/>
        <v/>
      </c>
      <c r="V263" s="537" t="str">
        <f t="shared" si="149"/>
        <v/>
      </c>
      <c r="W263" s="537" t="str">
        <f t="shared" si="194"/>
        <v/>
      </c>
      <c r="X263" s="537" t="str">
        <f t="shared" si="150"/>
        <v/>
      </c>
      <c r="Y263" s="537" t="str">
        <f t="shared" si="151"/>
        <v/>
      </c>
      <c r="Z263" s="536"/>
      <c r="AA263" s="141"/>
      <c r="AB263" s="211"/>
      <c r="AC263" s="212" t="str">
        <f t="shared" si="152"/>
        <v/>
      </c>
      <c r="AD263" s="537" t="str">
        <f t="shared" si="153"/>
        <v/>
      </c>
      <c r="AE263" s="537" t="str">
        <f t="shared" si="154"/>
        <v/>
      </c>
      <c r="AF263" s="537" t="str">
        <f t="shared" si="155"/>
        <v/>
      </c>
      <c r="AG263" s="538" t="str">
        <f t="shared" si="156"/>
        <v/>
      </c>
      <c r="AH263" s="539"/>
      <c r="AI263" s="141"/>
      <c r="AJ263" s="486"/>
      <c r="AK263" s="507">
        <f t="shared" si="157"/>
        <v>0</v>
      </c>
      <c r="AL263" s="537" t="str">
        <f t="shared" si="158"/>
        <v/>
      </c>
      <c r="AM263" s="537" t="str">
        <f t="shared" si="159"/>
        <v/>
      </c>
      <c r="AN263" s="537" t="str">
        <f t="shared" si="160"/>
        <v/>
      </c>
      <c r="AO263" s="537" t="str">
        <f t="shared" si="161"/>
        <v/>
      </c>
      <c r="AP263" s="541" t="str">
        <f t="shared" si="195"/>
        <v/>
      </c>
      <c r="AQ263" s="536"/>
      <c r="AR263" s="141"/>
      <c r="AS263" s="211"/>
      <c r="AT263" s="211" t="str">
        <f t="shared" si="162"/>
        <v/>
      </c>
      <c r="AU263" s="537" t="str">
        <f t="shared" si="163"/>
        <v/>
      </c>
      <c r="AV263" s="537" t="str">
        <f t="shared" si="164"/>
        <v/>
      </c>
      <c r="AW263" s="538" t="str">
        <f t="shared" si="165"/>
        <v/>
      </c>
      <c r="AX263" s="539"/>
      <c r="AY263" s="141"/>
      <c r="AZ263" s="486"/>
      <c r="BA263" s="501" t="str">
        <f t="shared" si="166"/>
        <v/>
      </c>
      <c r="BB263" s="537" t="str">
        <f t="shared" si="167"/>
        <v/>
      </c>
      <c r="BC263" s="537"/>
      <c r="BD263" s="537" t="str">
        <f t="shared" si="168"/>
        <v/>
      </c>
      <c r="BE263" s="536"/>
      <c r="BF263" s="141"/>
      <c r="BG263" s="211"/>
      <c r="BH263" s="211" t="str">
        <f t="shared" si="169"/>
        <v/>
      </c>
      <c r="BI263" s="537" t="str">
        <f t="shared" si="170"/>
        <v/>
      </c>
      <c r="BJ263" s="537" t="str">
        <f t="shared" si="171"/>
        <v/>
      </c>
      <c r="BK263" s="538" t="str">
        <f t="shared" si="172"/>
        <v/>
      </c>
      <c r="BL263" s="539"/>
      <c r="BM263" s="141"/>
      <c r="BN263" s="486"/>
      <c r="BO263" s="501" t="e">
        <f t="shared" si="173"/>
        <v>#VALUE!</v>
      </c>
      <c r="BP263" s="537" t="str">
        <f t="shared" si="174"/>
        <v/>
      </c>
      <c r="BQ263" s="537" t="str">
        <f t="shared" si="175"/>
        <v/>
      </c>
      <c r="BR263" s="537" t="str">
        <f t="shared" si="176"/>
        <v/>
      </c>
      <c r="BS263" s="536"/>
      <c r="BT263" s="141"/>
      <c r="BU263" s="211"/>
      <c r="BV263" s="211" t="str">
        <f t="shared" si="177"/>
        <v/>
      </c>
      <c r="BW263" s="537" t="str">
        <f t="shared" si="178"/>
        <v/>
      </c>
      <c r="BX263" s="537" t="str">
        <f t="shared" si="179"/>
        <v/>
      </c>
      <c r="BY263" s="538" t="str">
        <f t="shared" si="180"/>
        <v/>
      </c>
      <c r="BZ263" s="539"/>
      <c r="CA263" s="141"/>
      <c r="CB263" s="486"/>
      <c r="CC263" s="483" t="str">
        <f t="shared" si="181"/>
        <v/>
      </c>
      <c r="CD263" s="153" t="str">
        <f t="shared" si="182"/>
        <v/>
      </c>
      <c r="CE263" s="153" t="str">
        <f t="shared" si="183"/>
        <v/>
      </c>
      <c r="CF263" s="153" t="str">
        <f t="shared" si="184"/>
        <v/>
      </c>
    </row>
    <row r="264" spans="1:84" ht="29.45" customHeight="1" x14ac:dyDescent="0.25">
      <c r="A264" s="354" t="str">
        <f>'N-Bedarf AL'!A264</f>
        <v/>
      </c>
      <c r="B264" s="354" t="str">
        <f>IF('N-Bedarf AL'!B264="","",'N-Bedarf AL'!B264)</f>
        <v/>
      </c>
      <c r="C264" s="305" t="str">
        <f>IF('N-Bedarf AL'!D264="","",'N-Bedarf AL'!D264)</f>
        <v/>
      </c>
      <c r="D264" s="32" t="str">
        <f>IF('N-Bedarf AL'!C264="","",'N-Bedarf AL'!C264)</f>
        <v/>
      </c>
      <c r="E264" s="32" t="str">
        <f>IF('N-Bedarf AL'!T264="","",'N-Bedarf AL'!T264)</f>
        <v/>
      </c>
      <c r="F264" s="32" t="str">
        <f>IF('P-Bedarf AL'!V266="","",'P-Bedarf AL'!V266)</f>
        <v/>
      </c>
      <c r="G264" s="32" t="str">
        <f>IF('P-Bedarf AL'!AB266="","",'P-Bedarf AL'!AB266)</f>
        <v/>
      </c>
      <c r="H264" s="345" t="str">
        <f t="shared" si="185"/>
        <v/>
      </c>
      <c r="I264" s="345" t="str">
        <f t="shared" si="186"/>
        <v/>
      </c>
      <c r="J264" s="345" t="str">
        <f t="shared" si="187"/>
        <v/>
      </c>
      <c r="K264" s="321">
        <f t="shared" si="188"/>
        <v>0</v>
      </c>
      <c r="L264" s="321">
        <f t="shared" si="189"/>
        <v>0</v>
      </c>
      <c r="M264" s="321">
        <f t="shared" si="190"/>
        <v>0</v>
      </c>
      <c r="N264" s="321" t="str">
        <f t="shared" si="191"/>
        <v/>
      </c>
      <c r="O264" s="321" t="str">
        <f t="shared" si="192"/>
        <v/>
      </c>
      <c r="P264" s="321" t="str">
        <f t="shared" si="193"/>
        <v/>
      </c>
      <c r="Q264" s="490" t="str">
        <f t="shared" ref="Q264:Q310" si="196">IF(N264="","",IF(N264&gt;0,"Achtung: N-Überhang!",""))</f>
        <v/>
      </c>
      <c r="R264" s="539"/>
      <c r="S264" s="141"/>
      <c r="T264" s="486"/>
      <c r="U264" s="501" t="str">
        <f t="shared" ref="U264:U310" si="197">IF(D264="","",T264*D264)</f>
        <v/>
      </c>
      <c r="V264" s="537" t="str">
        <f t="shared" ref="V264:V310" si="198">IF(OR(E264="",S264="",S264="keine"),"",(VLOOKUP(S264,Dünger_Formen,3,FALSE))*T264)</f>
        <v/>
      </c>
      <c r="W264" s="537" t="str">
        <f t="shared" si="194"/>
        <v/>
      </c>
      <c r="X264" s="537" t="str">
        <f t="shared" ref="X264:X310" si="199">IF(OR(F264="",S264="",S264="keine"),"",(VLOOKUP(S264,Dünger_Formen,8,FALSE))*T264)</f>
        <v/>
      </c>
      <c r="Y264" s="537" t="str">
        <f t="shared" ref="Y264:Y310" si="200">IF(OR(G264="",S264="",S264="keine"),"",(VLOOKUP(S264,Dünger_Formen,9,FALSE))*T264)</f>
        <v/>
      </c>
      <c r="Z264" s="536"/>
      <c r="AA264" s="141"/>
      <c r="AB264" s="211"/>
      <c r="AC264" s="212" t="str">
        <f t="shared" ref="AC264:AC310" si="201">IF(D264="","",AB264*D264)</f>
        <v/>
      </c>
      <c r="AD264" s="537" t="str">
        <f t="shared" ref="AD264:AD310" si="202">IF(OR(E264="",AA264="",AA264="keine"),"",(VLOOKUP(AA264,Dünger_Formen,3,FALSE))*AB264)</f>
        <v/>
      </c>
      <c r="AE264" s="537" t="str">
        <f t="shared" ref="AE264:AE310" si="203">IF(OR(E264="",AA264="",AA264="keine"),"",(VLOOKUP(AA264,Dünger_Formen,7,FALSE))*AB264)</f>
        <v/>
      </c>
      <c r="AF264" s="537" t="str">
        <f t="shared" ref="AF264:AF310" si="204">IF(OR(F264="",AA264="",AA264="keine"),"",(VLOOKUP(AA264,Dünger_Formen,8,FALSE))*AB264)</f>
        <v/>
      </c>
      <c r="AG264" s="538" t="str">
        <f t="shared" ref="AG264:AG310" si="205">IF(OR(G264="",AA264="",AA264="keine"),"",(VLOOKUP(AA264,Dünger_Formen,9,FALSE))*AB264)</f>
        <v/>
      </c>
      <c r="AH264" s="539"/>
      <c r="AI264" s="141"/>
      <c r="AJ264" s="486"/>
      <c r="AK264" s="507">
        <f t="shared" ref="AK264:AK310" si="206">IF(L264="","",AJ264*L264)</f>
        <v>0</v>
      </c>
      <c r="AL264" s="537" t="str">
        <f t="shared" ref="AL264:AL310" si="207">IF(OR(E264="",AI264="",AI264="keine"),"",(VLOOKUP(AI264,Dünger_Formen,3,FALSE))*AJ264)</f>
        <v/>
      </c>
      <c r="AM264" s="537" t="str">
        <f t="shared" ref="AM264:AM310" si="208">IF(OR(E264="",AI264="",AI264="keine"),"",(VLOOKUP(AI264,Dünger_Formen,7,FALSE))*AJ264)</f>
        <v/>
      </c>
      <c r="AN264" s="537" t="str">
        <f t="shared" ref="AN264:AN310" si="209">IF(OR(F264="",AI264="",AI264="keine"),"",(VLOOKUP(AI264,Dünger_Formen,8,FALSE))*AJ264)</f>
        <v/>
      </c>
      <c r="AO264" s="537" t="str">
        <f t="shared" ref="AO264:AO310" si="210">IF(OR(G264="",AI264="",AI264="keine"),"",(VLOOKUP(AI264,Dünger_Formen,9,FALSE))*AJ264)</f>
        <v/>
      </c>
      <c r="AP264" s="541" t="str">
        <f t="shared" si="195"/>
        <v/>
      </c>
      <c r="AQ264" s="536"/>
      <c r="AR264" s="141"/>
      <c r="AS264" s="211"/>
      <c r="AT264" s="211" t="str">
        <f t="shared" ref="AT264:AT310" si="211">IF(D264="","",AS264*$D264)</f>
        <v/>
      </c>
      <c r="AU264" s="537" t="str">
        <f t="shared" ref="AU264:AU310" si="212">IF(OR(E264="",AR264="",AR264="keine"),"",ROUND((VLOOKUP(AR264,Dünger_Formen,3,FALSE))*AS264,0))</f>
        <v/>
      </c>
      <c r="AV264" s="537" t="str">
        <f t="shared" ref="AV264:AV310" si="213">IF(OR(F264="",AR264="",AR264="keine"),"",ROUND((VLOOKUP(AR264,Dünger_Formen,8,FALSE))*AS264,0))</f>
        <v/>
      </c>
      <c r="AW264" s="538" t="str">
        <f t="shared" ref="AW264:AW310" si="214">IF(OR(G264="",AR264="",AR264="keine"),"",ROUND((VLOOKUP(AR264,Dünger_Formen,9,FALSE))*AS264,0))</f>
        <v/>
      </c>
      <c r="AX264" s="539"/>
      <c r="AY264" s="141"/>
      <c r="AZ264" s="486"/>
      <c r="BA264" s="501" t="str">
        <f t="shared" ref="BA264:BA310" si="215">IF(D264="","",AZ264*$D264)</f>
        <v/>
      </c>
      <c r="BB264" s="537" t="str">
        <f t="shared" ref="BB264:BB310" si="216">IF(OR(E264="",AY264="",AY264="keine"),"",ROUND((VLOOKUP(AY264,Dünger_Formen,3,FALSE))*AZ264,0))</f>
        <v/>
      </c>
      <c r="BC264" s="537"/>
      <c r="BD264" s="537" t="str">
        <f t="shared" ref="BD264:BD310" si="217">IF(OR(G264="",AY264="",AY264="keine"),"",ROUND((VLOOKUP(AY264,Dünger_Formen,9,FALSE))*AZ264,0))</f>
        <v/>
      </c>
      <c r="BE264" s="536"/>
      <c r="BF264" s="141"/>
      <c r="BG264" s="211"/>
      <c r="BH264" s="211" t="str">
        <f t="shared" ref="BH264:BH310" si="218">IF(D264="","",BG264*$D264)</f>
        <v/>
      </c>
      <c r="BI264" s="537" t="str">
        <f t="shared" ref="BI264:BI310" si="219">IF(OR(E264="",BF264="",BF264="keine"),"",ROUND((VLOOKUP(BF264,Dünger_Formen,3,FALSE))*BG264,0))</f>
        <v/>
      </c>
      <c r="BJ264" s="537" t="str">
        <f t="shared" ref="BJ264:BJ310" si="220">IF(OR(F264="",BF264="",BF264="keine"),"",ROUND((VLOOKUP(BF264,Dünger_Formen,8,FALSE))*BG264,0))</f>
        <v/>
      </c>
      <c r="BK264" s="538" t="str">
        <f t="shared" ref="BK264:BK310" si="221">IF(OR(G264="",BF264="",BF264="keine"),"",ROUND((VLOOKUP(BF264,Dünger_Formen,9,FALSE))*BG264,0))</f>
        <v/>
      </c>
      <c r="BL264" s="539"/>
      <c r="BM264" s="141"/>
      <c r="BN264" s="486"/>
      <c r="BO264" s="501" t="e">
        <f t="shared" ref="BO264:BO310" si="222">IF(K264="","",BN264*$D264)</f>
        <v>#VALUE!</v>
      </c>
      <c r="BP264" s="537" t="str">
        <f t="shared" ref="BP264:BP310" si="223">IF(OR(E264="",BM264="",BM264="keine"),"",ROUND((VLOOKUP(BM264,Dünger_Formen,3,FALSE))*BN264,0))</f>
        <v/>
      </c>
      <c r="BQ264" s="537" t="str">
        <f t="shared" ref="BQ264:BQ310" si="224">IF(OR(F264="",BM264="",BM264="keine"),"",ROUND((VLOOKUP(BM264,Dünger_Formen,8,FALSE))*BN264,0))</f>
        <v/>
      </c>
      <c r="BR264" s="537" t="str">
        <f t="shared" ref="BR264:BR310" si="225">IF(OR(G264="",BM264="",BM264="keine"),"",ROUND((VLOOKUP(BM264,Dünger_Formen,9,FALSE))*BN264,0))</f>
        <v/>
      </c>
      <c r="BS264" s="536"/>
      <c r="BT264" s="141"/>
      <c r="BU264" s="211"/>
      <c r="BV264" s="211" t="str">
        <f t="shared" ref="BV264:BV310" si="226">IF(R264="","",BU264*$D264)</f>
        <v/>
      </c>
      <c r="BW264" s="537" t="str">
        <f t="shared" ref="BW264:BW310" si="227">IF(OR(E264="",BT264="",BT264="keine"),"",ROUND((VLOOKUP(BT264,Dünger_Formen,3,FALSE))*BU264,0))</f>
        <v/>
      </c>
      <c r="BX264" s="537" t="str">
        <f t="shared" ref="BX264:BX310" si="228">IF(OR(F264="",BT264="",BT264="keine"),"",ROUND((VLOOKUP(BT264,Dünger_Formen,8,FALSE))*BU264,0))</f>
        <v/>
      </c>
      <c r="BY264" s="538" t="str">
        <f t="shared" ref="BY264:BY310" si="229">IF(OR(G264="",BT264="",BT264="keine"),"",ROUND((VLOOKUP(BT264,Dünger_Formen,9,FALSE))*BU264,0))</f>
        <v/>
      </c>
      <c r="BZ264" s="539"/>
      <c r="CA264" s="141"/>
      <c r="CB264" s="486"/>
      <c r="CC264" s="483" t="str">
        <f t="shared" ref="CC264:CC310" si="230">IF(Y264="","",CB264*$D264)</f>
        <v/>
      </c>
      <c r="CD264" s="153" t="str">
        <f t="shared" ref="CD264:CD310" si="231">IF(OR(E264="",CA264="",CA264="keine"),"",ROUND((VLOOKUP(CA264,Dünger_Formen,3,FALSE))*CB264,0))</f>
        <v/>
      </c>
      <c r="CE264" s="153" t="str">
        <f t="shared" ref="CE264:CE310" si="232">IF(OR(F264="",CA264="",CA264="keine"),"",ROUND((VLOOKUP(CA264,Dünger_Formen,8,FALSE))*CB264,0))</f>
        <v/>
      </c>
      <c r="CF264" s="153" t="str">
        <f t="shared" ref="CF264:CF310" si="233">IF(OR(G264="",CA264="",CA264="keine"),"",ROUND((VLOOKUP(CA264,Dünger_Formen,9,FALSE))*CB264,0))</f>
        <v/>
      </c>
    </row>
    <row r="265" spans="1:84" ht="29.45" customHeight="1" x14ac:dyDescent="0.25">
      <c r="A265" s="354" t="str">
        <f>'N-Bedarf AL'!A265</f>
        <v/>
      </c>
      <c r="B265" s="354" t="str">
        <f>IF('N-Bedarf AL'!B265="","",'N-Bedarf AL'!B265)</f>
        <v/>
      </c>
      <c r="C265" s="305" t="str">
        <f>IF('N-Bedarf AL'!D265="","",'N-Bedarf AL'!D265)</f>
        <v/>
      </c>
      <c r="D265" s="32" t="str">
        <f>IF('N-Bedarf AL'!C265="","",'N-Bedarf AL'!C265)</f>
        <v/>
      </c>
      <c r="E265" s="32" t="str">
        <f>IF('N-Bedarf AL'!T265="","",'N-Bedarf AL'!T265)</f>
        <v/>
      </c>
      <c r="F265" s="32" t="str">
        <f>IF('P-Bedarf AL'!V267="","",'P-Bedarf AL'!V267)</f>
        <v/>
      </c>
      <c r="G265" s="32" t="str">
        <f>IF('P-Bedarf AL'!AB267="","",'P-Bedarf AL'!AB267)</f>
        <v/>
      </c>
      <c r="H265" s="345" t="str">
        <f t="shared" ref="H265:H310" si="234">IF(OR(E265="",N265=""),"",SUM(W265,AE265,AM265))</f>
        <v/>
      </c>
      <c r="I265" s="345" t="str">
        <f t="shared" ref="I265:I310" si="235">IF(OR(E265="",N265=""),"",SUM(V265,AD265,AL265))</f>
        <v/>
      </c>
      <c r="J265" s="345" t="str">
        <f t="shared" ref="J265:J310" si="236">IF(OR(E265="",N265=""),"",SUM(AU265,BB265,BI265))</f>
        <v/>
      </c>
      <c r="K265" s="321">
        <f t="shared" ref="K265:K310" si="237">IF(W265="",0,W265)+IF(AE265="",0,AE265)+IF(AM265="",0,AM265)+IF(AU265="",0,AU265)+IF(BB265="",0,BB265)+IF(BI265="",0,BI265)+IF(BP265="",0,BP265)+IF(BW265="",0,BW265)+IF(CD265="",0,CD265)</f>
        <v>0</v>
      </c>
      <c r="L265" s="321">
        <f t="shared" ref="L265:L310" si="238">IF(X265="",0,X265)+IF(AN265="",0,AN265)+IF(AF265="",0,AF265)+IF(AV265="",0,AV265)+IF(BC265="",0,BC265)+IF(BJ265="",0,BJ265)+IF(BQ265="",0,BQ265)+IF(BX265="",0,BX265)+IF(CE265="",0,CE265)</f>
        <v>0</v>
      </c>
      <c r="M265" s="321">
        <f t="shared" ref="M265:M310" si="239">IF(BY265="",0,BY265)+IF(CF265="",0,CF265)+IF(Y265="",0,Y265)+IF(AG265="",0,AG265)+IF(AW265="",0,AW265)+IF(BD265="",0,BD265)+IF(BK265="",0,BK265)+IF(AO265="",0,AO265)+IF(BR265="",0,BR265)</f>
        <v>0</v>
      </c>
      <c r="N265" s="321" t="str">
        <f t="shared" ref="N265:N310" si="240">IF(E265="","",K265-E265)</f>
        <v/>
      </c>
      <c r="O265" s="321" t="str">
        <f t="shared" ref="O265:O310" si="241">IF(F265="","",L265-F265)</f>
        <v/>
      </c>
      <c r="P265" s="321" t="str">
        <f t="shared" ref="P265:P310" si="242">IF(G265="","",M265-G265)</f>
        <v/>
      </c>
      <c r="Q265" s="490" t="str">
        <f t="shared" si="196"/>
        <v/>
      </c>
      <c r="R265" s="539"/>
      <c r="S265" s="141"/>
      <c r="T265" s="486"/>
      <c r="U265" s="501" t="str">
        <f t="shared" si="197"/>
        <v/>
      </c>
      <c r="V265" s="537" t="str">
        <f t="shared" si="198"/>
        <v/>
      </c>
      <c r="W265" s="537" t="str">
        <f t="shared" ref="W265:W310" si="243">IF(OR(E265="",S265="",S265="keine"),"",(VLOOKUP(S265,Dünger_Formen,7,FALSE))*T265)</f>
        <v/>
      </c>
      <c r="X265" s="537" t="str">
        <f t="shared" si="199"/>
        <v/>
      </c>
      <c r="Y265" s="537" t="str">
        <f t="shared" si="200"/>
        <v/>
      </c>
      <c r="Z265" s="536"/>
      <c r="AA265" s="141"/>
      <c r="AB265" s="211"/>
      <c r="AC265" s="212" t="str">
        <f t="shared" si="201"/>
        <v/>
      </c>
      <c r="AD265" s="537" t="str">
        <f t="shared" si="202"/>
        <v/>
      </c>
      <c r="AE265" s="537" t="str">
        <f t="shared" si="203"/>
        <v/>
      </c>
      <c r="AF265" s="537" t="str">
        <f t="shared" si="204"/>
        <v/>
      </c>
      <c r="AG265" s="538" t="str">
        <f t="shared" si="205"/>
        <v/>
      </c>
      <c r="AH265" s="539"/>
      <c r="AI265" s="141"/>
      <c r="AJ265" s="486"/>
      <c r="AK265" s="507">
        <f t="shared" si="206"/>
        <v>0</v>
      </c>
      <c r="AL265" s="537" t="str">
        <f t="shared" si="207"/>
        <v/>
      </c>
      <c r="AM265" s="537" t="str">
        <f t="shared" si="208"/>
        <v/>
      </c>
      <c r="AN265" s="537" t="str">
        <f t="shared" si="209"/>
        <v/>
      </c>
      <c r="AO265" s="537" t="str">
        <f t="shared" si="210"/>
        <v/>
      </c>
      <c r="AP265" s="541" t="str">
        <f t="shared" ref="AP265:AP309" si="244">IF(AND(AA265="",S265=""),"",IF(AA265="",0,IF(OR(AA265="Kompost",AA265="Bioabfallkompost",AA265="Grüngutkompost"),(AD265)*4%,(AD265)*10%))+IF(AI265="",0,IF(OR(AI265="Kompost",AI265="Bioabfallkompost",AI265="Grüngutkompost"),(AL265)*4%,(AL265)*10%))+IF(S265="",0,IF(OR(S265="Kompost",S265="Bioabfallkompost",S265="Grüngutkompost"),(V265)*4%,(V265)*10%)))</f>
        <v/>
      </c>
      <c r="AQ265" s="536"/>
      <c r="AR265" s="141"/>
      <c r="AS265" s="211"/>
      <c r="AT265" s="211" t="str">
        <f t="shared" si="211"/>
        <v/>
      </c>
      <c r="AU265" s="537" t="str">
        <f t="shared" si="212"/>
        <v/>
      </c>
      <c r="AV265" s="537" t="str">
        <f t="shared" si="213"/>
        <v/>
      </c>
      <c r="AW265" s="538" t="str">
        <f t="shared" si="214"/>
        <v/>
      </c>
      <c r="AX265" s="539"/>
      <c r="AY265" s="141"/>
      <c r="AZ265" s="486"/>
      <c r="BA265" s="501" t="str">
        <f t="shared" si="215"/>
        <v/>
      </c>
      <c r="BB265" s="537" t="str">
        <f t="shared" si="216"/>
        <v/>
      </c>
      <c r="BC265" s="537"/>
      <c r="BD265" s="537" t="str">
        <f t="shared" si="217"/>
        <v/>
      </c>
      <c r="BE265" s="536"/>
      <c r="BF265" s="141"/>
      <c r="BG265" s="211"/>
      <c r="BH265" s="211" t="str">
        <f t="shared" si="218"/>
        <v/>
      </c>
      <c r="BI265" s="537" t="str">
        <f t="shared" si="219"/>
        <v/>
      </c>
      <c r="BJ265" s="537" t="str">
        <f t="shared" si="220"/>
        <v/>
      </c>
      <c r="BK265" s="538" t="str">
        <f t="shared" si="221"/>
        <v/>
      </c>
      <c r="BL265" s="539"/>
      <c r="BM265" s="141"/>
      <c r="BN265" s="486"/>
      <c r="BO265" s="501" t="e">
        <f t="shared" si="222"/>
        <v>#VALUE!</v>
      </c>
      <c r="BP265" s="537" t="str">
        <f t="shared" si="223"/>
        <v/>
      </c>
      <c r="BQ265" s="537" t="str">
        <f t="shared" si="224"/>
        <v/>
      </c>
      <c r="BR265" s="537" t="str">
        <f t="shared" si="225"/>
        <v/>
      </c>
      <c r="BS265" s="536"/>
      <c r="BT265" s="141"/>
      <c r="BU265" s="211"/>
      <c r="BV265" s="211" t="str">
        <f t="shared" si="226"/>
        <v/>
      </c>
      <c r="BW265" s="537" t="str">
        <f t="shared" si="227"/>
        <v/>
      </c>
      <c r="BX265" s="537" t="str">
        <f t="shared" si="228"/>
        <v/>
      </c>
      <c r="BY265" s="538" t="str">
        <f t="shared" si="229"/>
        <v/>
      </c>
      <c r="BZ265" s="539"/>
      <c r="CA265" s="141"/>
      <c r="CB265" s="486"/>
      <c r="CC265" s="483" t="str">
        <f t="shared" si="230"/>
        <v/>
      </c>
      <c r="CD265" s="153" t="str">
        <f t="shared" si="231"/>
        <v/>
      </c>
      <c r="CE265" s="153" t="str">
        <f t="shared" si="232"/>
        <v/>
      </c>
      <c r="CF265" s="153" t="str">
        <f t="shared" si="233"/>
        <v/>
      </c>
    </row>
    <row r="266" spans="1:84" ht="29.45" customHeight="1" x14ac:dyDescent="0.25">
      <c r="A266" s="354" t="str">
        <f>'N-Bedarf AL'!A266</f>
        <v/>
      </c>
      <c r="B266" s="354" t="str">
        <f>IF('N-Bedarf AL'!B266="","",'N-Bedarf AL'!B266)</f>
        <v/>
      </c>
      <c r="C266" s="305" t="str">
        <f>IF('N-Bedarf AL'!D266="","",'N-Bedarf AL'!D266)</f>
        <v/>
      </c>
      <c r="D266" s="32" t="str">
        <f>IF('N-Bedarf AL'!C266="","",'N-Bedarf AL'!C266)</f>
        <v/>
      </c>
      <c r="E266" s="32" t="str">
        <f>IF('N-Bedarf AL'!T266="","",'N-Bedarf AL'!T266)</f>
        <v/>
      </c>
      <c r="F266" s="32" t="str">
        <f>IF('P-Bedarf AL'!V268="","",'P-Bedarf AL'!V268)</f>
        <v/>
      </c>
      <c r="G266" s="32" t="str">
        <f>IF('P-Bedarf AL'!AB268="","",'P-Bedarf AL'!AB268)</f>
        <v/>
      </c>
      <c r="H266" s="345" t="str">
        <f t="shared" si="234"/>
        <v/>
      </c>
      <c r="I266" s="345" t="str">
        <f t="shared" si="235"/>
        <v/>
      </c>
      <c r="J266" s="345" t="str">
        <f t="shared" si="236"/>
        <v/>
      </c>
      <c r="K266" s="321">
        <f t="shared" si="237"/>
        <v>0</v>
      </c>
      <c r="L266" s="321">
        <f t="shared" si="238"/>
        <v>0</v>
      </c>
      <c r="M266" s="321">
        <f t="shared" si="239"/>
        <v>0</v>
      </c>
      <c r="N266" s="321" t="str">
        <f t="shared" si="240"/>
        <v/>
      </c>
      <c r="O266" s="321" t="str">
        <f t="shared" si="241"/>
        <v/>
      </c>
      <c r="P266" s="321" t="str">
        <f t="shared" si="242"/>
        <v/>
      </c>
      <c r="Q266" s="490" t="str">
        <f t="shared" si="196"/>
        <v/>
      </c>
      <c r="R266" s="539"/>
      <c r="S266" s="141"/>
      <c r="T266" s="486"/>
      <c r="U266" s="501" t="str">
        <f t="shared" si="197"/>
        <v/>
      </c>
      <c r="V266" s="537" t="str">
        <f t="shared" si="198"/>
        <v/>
      </c>
      <c r="W266" s="537" t="str">
        <f t="shared" si="243"/>
        <v/>
      </c>
      <c r="X266" s="537" t="str">
        <f t="shared" si="199"/>
        <v/>
      </c>
      <c r="Y266" s="537" t="str">
        <f t="shared" si="200"/>
        <v/>
      </c>
      <c r="Z266" s="536"/>
      <c r="AA266" s="141"/>
      <c r="AB266" s="211"/>
      <c r="AC266" s="212" t="str">
        <f t="shared" si="201"/>
        <v/>
      </c>
      <c r="AD266" s="537" t="str">
        <f t="shared" si="202"/>
        <v/>
      </c>
      <c r="AE266" s="537" t="str">
        <f t="shared" si="203"/>
        <v/>
      </c>
      <c r="AF266" s="537" t="str">
        <f t="shared" si="204"/>
        <v/>
      </c>
      <c r="AG266" s="538" t="str">
        <f t="shared" si="205"/>
        <v/>
      </c>
      <c r="AH266" s="539"/>
      <c r="AI266" s="141"/>
      <c r="AJ266" s="486"/>
      <c r="AK266" s="507">
        <f t="shared" si="206"/>
        <v>0</v>
      </c>
      <c r="AL266" s="537" t="str">
        <f t="shared" si="207"/>
        <v/>
      </c>
      <c r="AM266" s="537" t="str">
        <f t="shared" si="208"/>
        <v/>
      </c>
      <c r="AN266" s="537" t="str">
        <f t="shared" si="209"/>
        <v/>
      </c>
      <c r="AO266" s="537" t="str">
        <f t="shared" si="210"/>
        <v/>
      </c>
      <c r="AP266" s="541" t="str">
        <f t="shared" si="244"/>
        <v/>
      </c>
      <c r="AQ266" s="536"/>
      <c r="AR266" s="141"/>
      <c r="AS266" s="211"/>
      <c r="AT266" s="211" t="str">
        <f t="shared" si="211"/>
        <v/>
      </c>
      <c r="AU266" s="537" t="str">
        <f t="shared" si="212"/>
        <v/>
      </c>
      <c r="AV266" s="537" t="str">
        <f t="shared" si="213"/>
        <v/>
      </c>
      <c r="AW266" s="538" t="str">
        <f t="shared" si="214"/>
        <v/>
      </c>
      <c r="AX266" s="539"/>
      <c r="AY266" s="141"/>
      <c r="AZ266" s="486"/>
      <c r="BA266" s="501" t="str">
        <f t="shared" si="215"/>
        <v/>
      </c>
      <c r="BB266" s="537" t="str">
        <f t="shared" si="216"/>
        <v/>
      </c>
      <c r="BC266" s="537"/>
      <c r="BD266" s="537" t="str">
        <f t="shared" si="217"/>
        <v/>
      </c>
      <c r="BE266" s="536"/>
      <c r="BF266" s="141"/>
      <c r="BG266" s="211"/>
      <c r="BH266" s="211" t="str">
        <f t="shared" si="218"/>
        <v/>
      </c>
      <c r="BI266" s="537" t="str">
        <f t="shared" si="219"/>
        <v/>
      </c>
      <c r="BJ266" s="537" t="str">
        <f t="shared" si="220"/>
        <v/>
      </c>
      <c r="BK266" s="538" t="str">
        <f t="shared" si="221"/>
        <v/>
      </c>
      <c r="BL266" s="539"/>
      <c r="BM266" s="141"/>
      <c r="BN266" s="486"/>
      <c r="BO266" s="501" t="e">
        <f t="shared" si="222"/>
        <v>#VALUE!</v>
      </c>
      <c r="BP266" s="537" t="str">
        <f t="shared" si="223"/>
        <v/>
      </c>
      <c r="BQ266" s="537" t="str">
        <f t="shared" si="224"/>
        <v/>
      </c>
      <c r="BR266" s="537" t="str">
        <f t="shared" si="225"/>
        <v/>
      </c>
      <c r="BS266" s="536"/>
      <c r="BT266" s="141"/>
      <c r="BU266" s="211"/>
      <c r="BV266" s="211" t="str">
        <f t="shared" si="226"/>
        <v/>
      </c>
      <c r="BW266" s="537" t="str">
        <f t="shared" si="227"/>
        <v/>
      </c>
      <c r="BX266" s="537" t="str">
        <f t="shared" si="228"/>
        <v/>
      </c>
      <c r="BY266" s="538" t="str">
        <f t="shared" si="229"/>
        <v/>
      </c>
      <c r="BZ266" s="539"/>
      <c r="CA266" s="141"/>
      <c r="CB266" s="486"/>
      <c r="CC266" s="483" t="str">
        <f t="shared" si="230"/>
        <v/>
      </c>
      <c r="CD266" s="153" t="str">
        <f t="shared" si="231"/>
        <v/>
      </c>
      <c r="CE266" s="153" t="str">
        <f t="shared" si="232"/>
        <v/>
      </c>
      <c r="CF266" s="153" t="str">
        <f t="shared" si="233"/>
        <v/>
      </c>
    </row>
    <row r="267" spans="1:84" ht="29.45" customHeight="1" x14ac:dyDescent="0.25">
      <c r="A267" s="354" t="str">
        <f>'N-Bedarf AL'!A267</f>
        <v/>
      </c>
      <c r="B267" s="354" t="str">
        <f>IF('N-Bedarf AL'!B267="","",'N-Bedarf AL'!B267)</f>
        <v/>
      </c>
      <c r="C267" s="305" t="str">
        <f>IF('N-Bedarf AL'!D267="","",'N-Bedarf AL'!D267)</f>
        <v/>
      </c>
      <c r="D267" s="32" t="str">
        <f>IF('N-Bedarf AL'!C267="","",'N-Bedarf AL'!C267)</f>
        <v/>
      </c>
      <c r="E267" s="32" t="str">
        <f>IF('N-Bedarf AL'!T267="","",'N-Bedarf AL'!T267)</f>
        <v/>
      </c>
      <c r="F267" s="32" t="str">
        <f>IF('P-Bedarf AL'!V269="","",'P-Bedarf AL'!V269)</f>
        <v/>
      </c>
      <c r="G267" s="32" t="str">
        <f>IF('P-Bedarf AL'!AB269="","",'P-Bedarf AL'!AB269)</f>
        <v/>
      </c>
      <c r="H267" s="345" t="str">
        <f t="shared" si="234"/>
        <v/>
      </c>
      <c r="I267" s="345" t="str">
        <f t="shared" si="235"/>
        <v/>
      </c>
      <c r="J267" s="345" t="str">
        <f t="shared" si="236"/>
        <v/>
      </c>
      <c r="K267" s="321">
        <f t="shared" si="237"/>
        <v>0</v>
      </c>
      <c r="L267" s="321">
        <f t="shared" si="238"/>
        <v>0</v>
      </c>
      <c r="M267" s="321">
        <f t="shared" si="239"/>
        <v>0</v>
      </c>
      <c r="N267" s="321" t="str">
        <f t="shared" si="240"/>
        <v/>
      </c>
      <c r="O267" s="321" t="str">
        <f t="shared" si="241"/>
        <v/>
      </c>
      <c r="P267" s="321" t="str">
        <f t="shared" si="242"/>
        <v/>
      </c>
      <c r="Q267" s="490" t="str">
        <f t="shared" si="196"/>
        <v/>
      </c>
      <c r="R267" s="539"/>
      <c r="S267" s="141"/>
      <c r="T267" s="486"/>
      <c r="U267" s="501" t="str">
        <f t="shared" si="197"/>
        <v/>
      </c>
      <c r="V267" s="537" t="str">
        <f t="shared" si="198"/>
        <v/>
      </c>
      <c r="W267" s="537" t="str">
        <f t="shared" si="243"/>
        <v/>
      </c>
      <c r="X267" s="537" t="str">
        <f t="shared" si="199"/>
        <v/>
      </c>
      <c r="Y267" s="537" t="str">
        <f t="shared" si="200"/>
        <v/>
      </c>
      <c r="Z267" s="536"/>
      <c r="AA267" s="141"/>
      <c r="AB267" s="211"/>
      <c r="AC267" s="212" t="str">
        <f t="shared" si="201"/>
        <v/>
      </c>
      <c r="AD267" s="537" t="str">
        <f t="shared" si="202"/>
        <v/>
      </c>
      <c r="AE267" s="537" t="str">
        <f t="shared" si="203"/>
        <v/>
      </c>
      <c r="AF267" s="537" t="str">
        <f t="shared" si="204"/>
        <v/>
      </c>
      <c r="AG267" s="538" t="str">
        <f t="shared" si="205"/>
        <v/>
      </c>
      <c r="AH267" s="539"/>
      <c r="AI267" s="141"/>
      <c r="AJ267" s="486"/>
      <c r="AK267" s="507">
        <f t="shared" si="206"/>
        <v>0</v>
      </c>
      <c r="AL267" s="537" t="str">
        <f t="shared" si="207"/>
        <v/>
      </c>
      <c r="AM267" s="537" t="str">
        <f t="shared" si="208"/>
        <v/>
      </c>
      <c r="AN267" s="537" t="str">
        <f t="shared" si="209"/>
        <v/>
      </c>
      <c r="AO267" s="537" t="str">
        <f t="shared" si="210"/>
        <v/>
      </c>
      <c r="AP267" s="541" t="str">
        <f t="shared" si="244"/>
        <v/>
      </c>
      <c r="AQ267" s="536"/>
      <c r="AR267" s="141"/>
      <c r="AS267" s="211"/>
      <c r="AT267" s="211" t="str">
        <f t="shared" si="211"/>
        <v/>
      </c>
      <c r="AU267" s="537" t="str">
        <f t="shared" si="212"/>
        <v/>
      </c>
      <c r="AV267" s="537" t="str">
        <f t="shared" si="213"/>
        <v/>
      </c>
      <c r="AW267" s="538" t="str">
        <f t="shared" si="214"/>
        <v/>
      </c>
      <c r="AX267" s="539"/>
      <c r="AY267" s="141"/>
      <c r="AZ267" s="486"/>
      <c r="BA267" s="501" t="str">
        <f t="shared" si="215"/>
        <v/>
      </c>
      <c r="BB267" s="537" t="str">
        <f t="shared" si="216"/>
        <v/>
      </c>
      <c r="BC267" s="537"/>
      <c r="BD267" s="537" t="str">
        <f t="shared" si="217"/>
        <v/>
      </c>
      <c r="BE267" s="536"/>
      <c r="BF267" s="141"/>
      <c r="BG267" s="211"/>
      <c r="BH267" s="211" t="str">
        <f t="shared" si="218"/>
        <v/>
      </c>
      <c r="BI267" s="537" t="str">
        <f t="shared" si="219"/>
        <v/>
      </c>
      <c r="BJ267" s="537" t="str">
        <f t="shared" si="220"/>
        <v/>
      </c>
      <c r="BK267" s="538" t="str">
        <f t="shared" si="221"/>
        <v/>
      </c>
      <c r="BL267" s="539"/>
      <c r="BM267" s="141"/>
      <c r="BN267" s="486"/>
      <c r="BO267" s="501" t="e">
        <f t="shared" si="222"/>
        <v>#VALUE!</v>
      </c>
      <c r="BP267" s="537" t="str">
        <f t="shared" si="223"/>
        <v/>
      </c>
      <c r="BQ267" s="537" t="str">
        <f t="shared" si="224"/>
        <v/>
      </c>
      <c r="BR267" s="537" t="str">
        <f t="shared" si="225"/>
        <v/>
      </c>
      <c r="BS267" s="536"/>
      <c r="BT267" s="141"/>
      <c r="BU267" s="211"/>
      <c r="BV267" s="211" t="str">
        <f t="shared" si="226"/>
        <v/>
      </c>
      <c r="BW267" s="537" t="str">
        <f t="shared" si="227"/>
        <v/>
      </c>
      <c r="BX267" s="537" t="str">
        <f t="shared" si="228"/>
        <v/>
      </c>
      <c r="BY267" s="538" t="str">
        <f t="shared" si="229"/>
        <v/>
      </c>
      <c r="BZ267" s="539"/>
      <c r="CA267" s="141"/>
      <c r="CB267" s="486"/>
      <c r="CC267" s="483" t="str">
        <f t="shared" si="230"/>
        <v/>
      </c>
      <c r="CD267" s="153" t="str">
        <f t="shared" si="231"/>
        <v/>
      </c>
      <c r="CE267" s="153" t="str">
        <f t="shared" si="232"/>
        <v/>
      </c>
      <c r="CF267" s="153" t="str">
        <f t="shared" si="233"/>
        <v/>
      </c>
    </row>
    <row r="268" spans="1:84" ht="29.45" customHeight="1" x14ac:dyDescent="0.25">
      <c r="A268" s="354" t="str">
        <f>'N-Bedarf AL'!A268</f>
        <v/>
      </c>
      <c r="B268" s="354" t="str">
        <f>IF('N-Bedarf AL'!B268="","",'N-Bedarf AL'!B268)</f>
        <v/>
      </c>
      <c r="C268" s="305" t="str">
        <f>IF('N-Bedarf AL'!D268="","",'N-Bedarf AL'!D268)</f>
        <v/>
      </c>
      <c r="D268" s="32" t="str">
        <f>IF('N-Bedarf AL'!C268="","",'N-Bedarf AL'!C268)</f>
        <v/>
      </c>
      <c r="E268" s="32" t="str">
        <f>IF('N-Bedarf AL'!T268="","",'N-Bedarf AL'!T268)</f>
        <v/>
      </c>
      <c r="F268" s="32" t="str">
        <f>IF('P-Bedarf AL'!V270="","",'P-Bedarf AL'!V270)</f>
        <v/>
      </c>
      <c r="G268" s="32" t="str">
        <f>IF('P-Bedarf AL'!AB270="","",'P-Bedarf AL'!AB270)</f>
        <v/>
      </c>
      <c r="H268" s="345" t="str">
        <f t="shared" si="234"/>
        <v/>
      </c>
      <c r="I268" s="345" t="str">
        <f t="shared" si="235"/>
        <v/>
      </c>
      <c r="J268" s="345" t="str">
        <f t="shared" si="236"/>
        <v/>
      </c>
      <c r="K268" s="321">
        <f t="shared" si="237"/>
        <v>0</v>
      </c>
      <c r="L268" s="321">
        <f t="shared" si="238"/>
        <v>0</v>
      </c>
      <c r="M268" s="321">
        <f t="shared" si="239"/>
        <v>0</v>
      </c>
      <c r="N268" s="321" t="str">
        <f t="shared" si="240"/>
        <v/>
      </c>
      <c r="O268" s="321" t="str">
        <f t="shared" si="241"/>
        <v/>
      </c>
      <c r="P268" s="321" t="str">
        <f t="shared" si="242"/>
        <v/>
      </c>
      <c r="Q268" s="490" t="str">
        <f t="shared" si="196"/>
        <v/>
      </c>
      <c r="R268" s="539"/>
      <c r="S268" s="141"/>
      <c r="T268" s="486"/>
      <c r="U268" s="501" t="str">
        <f t="shared" si="197"/>
        <v/>
      </c>
      <c r="V268" s="537" t="str">
        <f t="shared" si="198"/>
        <v/>
      </c>
      <c r="W268" s="537" t="str">
        <f t="shared" si="243"/>
        <v/>
      </c>
      <c r="X268" s="537" t="str">
        <f t="shared" si="199"/>
        <v/>
      </c>
      <c r="Y268" s="537" t="str">
        <f t="shared" si="200"/>
        <v/>
      </c>
      <c r="Z268" s="536"/>
      <c r="AA268" s="141"/>
      <c r="AB268" s="211"/>
      <c r="AC268" s="212" t="str">
        <f t="shared" si="201"/>
        <v/>
      </c>
      <c r="AD268" s="537" t="str">
        <f t="shared" si="202"/>
        <v/>
      </c>
      <c r="AE268" s="537" t="str">
        <f t="shared" si="203"/>
        <v/>
      </c>
      <c r="AF268" s="537" t="str">
        <f t="shared" si="204"/>
        <v/>
      </c>
      <c r="AG268" s="538" t="str">
        <f t="shared" si="205"/>
        <v/>
      </c>
      <c r="AH268" s="539"/>
      <c r="AI268" s="141"/>
      <c r="AJ268" s="486"/>
      <c r="AK268" s="507">
        <f t="shared" si="206"/>
        <v>0</v>
      </c>
      <c r="AL268" s="537" t="str">
        <f t="shared" si="207"/>
        <v/>
      </c>
      <c r="AM268" s="537" t="str">
        <f t="shared" si="208"/>
        <v/>
      </c>
      <c r="AN268" s="537" t="str">
        <f t="shared" si="209"/>
        <v/>
      </c>
      <c r="AO268" s="537" t="str">
        <f t="shared" si="210"/>
        <v/>
      </c>
      <c r="AP268" s="541" t="str">
        <f t="shared" si="244"/>
        <v/>
      </c>
      <c r="AQ268" s="536"/>
      <c r="AR268" s="141"/>
      <c r="AS268" s="211"/>
      <c r="AT268" s="211" t="str">
        <f t="shared" si="211"/>
        <v/>
      </c>
      <c r="AU268" s="537" t="str">
        <f t="shared" si="212"/>
        <v/>
      </c>
      <c r="AV268" s="537" t="str">
        <f t="shared" si="213"/>
        <v/>
      </c>
      <c r="AW268" s="538" t="str">
        <f t="shared" si="214"/>
        <v/>
      </c>
      <c r="AX268" s="539"/>
      <c r="AY268" s="141"/>
      <c r="AZ268" s="486"/>
      <c r="BA268" s="501" t="str">
        <f t="shared" si="215"/>
        <v/>
      </c>
      <c r="BB268" s="537" t="str">
        <f t="shared" si="216"/>
        <v/>
      </c>
      <c r="BC268" s="537"/>
      <c r="BD268" s="537" t="str">
        <f t="shared" si="217"/>
        <v/>
      </c>
      <c r="BE268" s="536"/>
      <c r="BF268" s="141"/>
      <c r="BG268" s="211"/>
      <c r="BH268" s="211" t="str">
        <f t="shared" si="218"/>
        <v/>
      </c>
      <c r="BI268" s="537" t="str">
        <f t="shared" si="219"/>
        <v/>
      </c>
      <c r="BJ268" s="537" t="str">
        <f t="shared" si="220"/>
        <v/>
      </c>
      <c r="BK268" s="538" t="str">
        <f t="shared" si="221"/>
        <v/>
      </c>
      <c r="BL268" s="539"/>
      <c r="BM268" s="141"/>
      <c r="BN268" s="486"/>
      <c r="BO268" s="501" t="e">
        <f t="shared" si="222"/>
        <v>#VALUE!</v>
      </c>
      <c r="BP268" s="537" t="str">
        <f t="shared" si="223"/>
        <v/>
      </c>
      <c r="BQ268" s="537" t="str">
        <f t="shared" si="224"/>
        <v/>
      </c>
      <c r="BR268" s="537" t="str">
        <f t="shared" si="225"/>
        <v/>
      </c>
      <c r="BS268" s="536"/>
      <c r="BT268" s="141"/>
      <c r="BU268" s="211"/>
      <c r="BV268" s="211" t="str">
        <f t="shared" si="226"/>
        <v/>
      </c>
      <c r="BW268" s="537" t="str">
        <f t="shared" si="227"/>
        <v/>
      </c>
      <c r="BX268" s="537" t="str">
        <f t="shared" si="228"/>
        <v/>
      </c>
      <c r="BY268" s="538" t="str">
        <f t="shared" si="229"/>
        <v/>
      </c>
      <c r="BZ268" s="539"/>
      <c r="CA268" s="141"/>
      <c r="CB268" s="486"/>
      <c r="CC268" s="483" t="str">
        <f t="shared" si="230"/>
        <v/>
      </c>
      <c r="CD268" s="153" t="str">
        <f t="shared" si="231"/>
        <v/>
      </c>
      <c r="CE268" s="153" t="str">
        <f t="shared" si="232"/>
        <v/>
      </c>
      <c r="CF268" s="153" t="str">
        <f t="shared" si="233"/>
        <v/>
      </c>
    </row>
    <row r="269" spans="1:84" ht="29.45" customHeight="1" x14ac:dyDescent="0.25">
      <c r="A269" s="354" t="str">
        <f>'N-Bedarf AL'!A269</f>
        <v/>
      </c>
      <c r="B269" s="354" t="str">
        <f>IF('N-Bedarf AL'!B269="","",'N-Bedarf AL'!B269)</f>
        <v/>
      </c>
      <c r="C269" s="305" t="str">
        <f>IF('N-Bedarf AL'!D269="","",'N-Bedarf AL'!D269)</f>
        <v/>
      </c>
      <c r="D269" s="32" t="str">
        <f>IF('N-Bedarf AL'!C269="","",'N-Bedarf AL'!C269)</f>
        <v/>
      </c>
      <c r="E269" s="32" t="str">
        <f>IF('N-Bedarf AL'!T269="","",'N-Bedarf AL'!T269)</f>
        <v/>
      </c>
      <c r="F269" s="32" t="str">
        <f>IF('P-Bedarf AL'!V271="","",'P-Bedarf AL'!V271)</f>
        <v/>
      </c>
      <c r="G269" s="32" t="str">
        <f>IF('P-Bedarf AL'!AB271="","",'P-Bedarf AL'!AB271)</f>
        <v/>
      </c>
      <c r="H269" s="345" t="str">
        <f t="shared" si="234"/>
        <v/>
      </c>
      <c r="I269" s="345" t="str">
        <f t="shared" si="235"/>
        <v/>
      </c>
      <c r="J269" s="345" t="str">
        <f t="shared" si="236"/>
        <v/>
      </c>
      <c r="K269" s="321">
        <f t="shared" si="237"/>
        <v>0</v>
      </c>
      <c r="L269" s="321">
        <f t="shared" si="238"/>
        <v>0</v>
      </c>
      <c r="M269" s="321">
        <f t="shared" si="239"/>
        <v>0</v>
      </c>
      <c r="N269" s="321" t="str">
        <f t="shared" si="240"/>
        <v/>
      </c>
      <c r="O269" s="321" t="str">
        <f t="shared" si="241"/>
        <v/>
      </c>
      <c r="P269" s="321" t="str">
        <f t="shared" si="242"/>
        <v/>
      </c>
      <c r="Q269" s="490" t="str">
        <f t="shared" si="196"/>
        <v/>
      </c>
      <c r="R269" s="539"/>
      <c r="S269" s="141"/>
      <c r="T269" s="486"/>
      <c r="U269" s="501" t="str">
        <f t="shared" si="197"/>
        <v/>
      </c>
      <c r="V269" s="537" t="str">
        <f t="shared" si="198"/>
        <v/>
      </c>
      <c r="W269" s="537" t="str">
        <f t="shared" si="243"/>
        <v/>
      </c>
      <c r="X269" s="537" t="str">
        <f t="shared" si="199"/>
        <v/>
      </c>
      <c r="Y269" s="537" t="str">
        <f t="shared" si="200"/>
        <v/>
      </c>
      <c r="Z269" s="536"/>
      <c r="AA269" s="141"/>
      <c r="AB269" s="211"/>
      <c r="AC269" s="212" t="str">
        <f t="shared" si="201"/>
        <v/>
      </c>
      <c r="AD269" s="537" t="str">
        <f t="shared" si="202"/>
        <v/>
      </c>
      <c r="AE269" s="537" t="str">
        <f t="shared" si="203"/>
        <v/>
      </c>
      <c r="AF269" s="537" t="str">
        <f t="shared" si="204"/>
        <v/>
      </c>
      <c r="AG269" s="538" t="str">
        <f t="shared" si="205"/>
        <v/>
      </c>
      <c r="AH269" s="539"/>
      <c r="AI269" s="141"/>
      <c r="AJ269" s="486"/>
      <c r="AK269" s="507">
        <f t="shared" si="206"/>
        <v>0</v>
      </c>
      <c r="AL269" s="537" t="str">
        <f t="shared" si="207"/>
        <v/>
      </c>
      <c r="AM269" s="537" t="str">
        <f t="shared" si="208"/>
        <v/>
      </c>
      <c r="AN269" s="537" t="str">
        <f t="shared" si="209"/>
        <v/>
      </c>
      <c r="AO269" s="537" t="str">
        <f t="shared" si="210"/>
        <v/>
      </c>
      <c r="AP269" s="541" t="str">
        <f t="shared" si="244"/>
        <v/>
      </c>
      <c r="AQ269" s="536"/>
      <c r="AR269" s="141"/>
      <c r="AS269" s="211"/>
      <c r="AT269" s="211" t="str">
        <f t="shared" si="211"/>
        <v/>
      </c>
      <c r="AU269" s="537" t="str">
        <f t="shared" si="212"/>
        <v/>
      </c>
      <c r="AV269" s="537" t="str">
        <f t="shared" si="213"/>
        <v/>
      </c>
      <c r="AW269" s="538" t="str">
        <f t="shared" si="214"/>
        <v/>
      </c>
      <c r="AX269" s="539"/>
      <c r="AY269" s="141"/>
      <c r="AZ269" s="486"/>
      <c r="BA269" s="501" t="str">
        <f t="shared" si="215"/>
        <v/>
      </c>
      <c r="BB269" s="537" t="str">
        <f t="shared" si="216"/>
        <v/>
      </c>
      <c r="BC269" s="537"/>
      <c r="BD269" s="537" t="str">
        <f t="shared" si="217"/>
        <v/>
      </c>
      <c r="BE269" s="536"/>
      <c r="BF269" s="141"/>
      <c r="BG269" s="211"/>
      <c r="BH269" s="211" t="str">
        <f t="shared" si="218"/>
        <v/>
      </c>
      <c r="BI269" s="537" t="str">
        <f t="shared" si="219"/>
        <v/>
      </c>
      <c r="BJ269" s="537" t="str">
        <f t="shared" si="220"/>
        <v/>
      </c>
      <c r="BK269" s="538" t="str">
        <f t="shared" si="221"/>
        <v/>
      </c>
      <c r="BL269" s="539"/>
      <c r="BM269" s="141"/>
      <c r="BN269" s="486"/>
      <c r="BO269" s="501" t="e">
        <f t="shared" si="222"/>
        <v>#VALUE!</v>
      </c>
      <c r="BP269" s="537" t="str">
        <f t="shared" si="223"/>
        <v/>
      </c>
      <c r="BQ269" s="537" t="str">
        <f t="shared" si="224"/>
        <v/>
      </c>
      <c r="BR269" s="537" t="str">
        <f t="shared" si="225"/>
        <v/>
      </c>
      <c r="BS269" s="536"/>
      <c r="BT269" s="141"/>
      <c r="BU269" s="211"/>
      <c r="BV269" s="211" t="str">
        <f t="shared" si="226"/>
        <v/>
      </c>
      <c r="BW269" s="537" t="str">
        <f t="shared" si="227"/>
        <v/>
      </c>
      <c r="BX269" s="537" t="str">
        <f t="shared" si="228"/>
        <v/>
      </c>
      <c r="BY269" s="538" t="str">
        <f t="shared" si="229"/>
        <v/>
      </c>
      <c r="BZ269" s="539"/>
      <c r="CA269" s="141"/>
      <c r="CB269" s="486"/>
      <c r="CC269" s="483" t="str">
        <f t="shared" si="230"/>
        <v/>
      </c>
      <c r="CD269" s="153" t="str">
        <f t="shared" si="231"/>
        <v/>
      </c>
      <c r="CE269" s="153" t="str">
        <f t="shared" si="232"/>
        <v/>
      </c>
      <c r="CF269" s="153" t="str">
        <f t="shared" si="233"/>
        <v/>
      </c>
    </row>
    <row r="270" spans="1:84" ht="29.45" customHeight="1" x14ac:dyDescent="0.25">
      <c r="A270" s="354" t="str">
        <f>'N-Bedarf AL'!A270</f>
        <v/>
      </c>
      <c r="B270" s="354" t="str">
        <f>IF('N-Bedarf AL'!B270="","",'N-Bedarf AL'!B270)</f>
        <v/>
      </c>
      <c r="C270" s="305" t="str">
        <f>IF('N-Bedarf AL'!D270="","",'N-Bedarf AL'!D270)</f>
        <v/>
      </c>
      <c r="D270" s="32" t="str">
        <f>IF('N-Bedarf AL'!C270="","",'N-Bedarf AL'!C270)</f>
        <v/>
      </c>
      <c r="E270" s="32" t="str">
        <f>IF('N-Bedarf AL'!T270="","",'N-Bedarf AL'!T270)</f>
        <v/>
      </c>
      <c r="F270" s="32" t="str">
        <f>IF('P-Bedarf AL'!V272="","",'P-Bedarf AL'!V272)</f>
        <v/>
      </c>
      <c r="G270" s="32" t="str">
        <f>IF('P-Bedarf AL'!AB272="","",'P-Bedarf AL'!AB272)</f>
        <v/>
      </c>
      <c r="H270" s="345" t="str">
        <f t="shared" si="234"/>
        <v/>
      </c>
      <c r="I270" s="345" t="str">
        <f t="shared" si="235"/>
        <v/>
      </c>
      <c r="J270" s="345" t="str">
        <f t="shared" si="236"/>
        <v/>
      </c>
      <c r="K270" s="321">
        <f t="shared" si="237"/>
        <v>0</v>
      </c>
      <c r="L270" s="321">
        <f t="shared" si="238"/>
        <v>0</v>
      </c>
      <c r="M270" s="321">
        <f t="shared" si="239"/>
        <v>0</v>
      </c>
      <c r="N270" s="321" t="str">
        <f t="shared" si="240"/>
        <v/>
      </c>
      <c r="O270" s="321" t="str">
        <f t="shared" si="241"/>
        <v/>
      </c>
      <c r="P270" s="321" t="str">
        <f t="shared" si="242"/>
        <v/>
      </c>
      <c r="Q270" s="490" t="str">
        <f t="shared" si="196"/>
        <v/>
      </c>
      <c r="R270" s="539"/>
      <c r="S270" s="141"/>
      <c r="T270" s="486"/>
      <c r="U270" s="501" t="str">
        <f t="shared" si="197"/>
        <v/>
      </c>
      <c r="V270" s="537" t="str">
        <f t="shared" si="198"/>
        <v/>
      </c>
      <c r="W270" s="537" t="str">
        <f t="shared" si="243"/>
        <v/>
      </c>
      <c r="X270" s="537" t="str">
        <f t="shared" si="199"/>
        <v/>
      </c>
      <c r="Y270" s="537" t="str">
        <f t="shared" si="200"/>
        <v/>
      </c>
      <c r="Z270" s="536"/>
      <c r="AA270" s="141"/>
      <c r="AB270" s="211"/>
      <c r="AC270" s="212" t="str">
        <f t="shared" si="201"/>
        <v/>
      </c>
      <c r="AD270" s="537" t="str">
        <f t="shared" si="202"/>
        <v/>
      </c>
      <c r="AE270" s="537" t="str">
        <f t="shared" si="203"/>
        <v/>
      </c>
      <c r="AF270" s="537" t="str">
        <f t="shared" si="204"/>
        <v/>
      </c>
      <c r="AG270" s="538" t="str">
        <f t="shared" si="205"/>
        <v/>
      </c>
      <c r="AH270" s="539"/>
      <c r="AI270" s="141"/>
      <c r="AJ270" s="486"/>
      <c r="AK270" s="507">
        <f t="shared" si="206"/>
        <v>0</v>
      </c>
      <c r="AL270" s="537" t="str">
        <f t="shared" si="207"/>
        <v/>
      </c>
      <c r="AM270" s="537" t="str">
        <f t="shared" si="208"/>
        <v/>
      </c>
      <c r="AN270" s="537" t="str">
        <f t="shared" si="209"/>
        <v/>
      </c>
      <c r="AO270" s="537" t="str">
        <f t="shared" si="210"/>
        <v/>
      </c>
      <c r="AP270" s="541" t="str">
        <f t="shared" si="244"/>
        <v/>
      </c>
      <c r="AQ270" s="536"/>
      <c r="AR270" s="141"/>
      <c r="AS270" s="211"/>
      <c r="AT270" s="211" t="str">
        <f t="shared" si="211"/>
        <v/>
      </c>
      <c r="AU270" s="537" t="str">
        <f t="shared" si="212"/>
        <v/>
      </c>
      <c r="AV270" s="537" t="str">
        <f t="shared" si="213"/>
        <v/>
      </c>
      <c r="AW270" s="538" t="str">
        <f t="shared" si="214"/>
        <v/>
      </c>
      <c r="AX270" s="539"/>
      <c r="AY270" s="141"/>
      <c r="AZ270" s="486"/>
      <c r="BA270" s="501" t="str">
        <f t="shared" si="215"/>
        <v/>
      </c>
      <c r="BB270" s="537" t="str">
        <f t="shared" si="216"/>
        <v/>
      </c>
      <c r="BC270" s="537"/>
      <c r="BD270" s="537" t="str">
        <f t="shared" si="217"/>
        <v/>
      </c>
      <c r="BE270" s="536"/>
      <c r="BF270" s="141"/>
      <c r="BG270" s="211"/>
      <c r="BH270" s="211" t="str">
        <f t="shared" si="218"/>
        <v/>
      </c>
      <c r="BI270" s="537" t="str">
        <f t="shared" si="219"/>
        <v/>
      </c>
      <c r="BJ270" s="537" t="str">
        <f t="shared" si="220"/>
        <v/>
      </c>
      <c r="BK270" s="538" t="str">
        <f t="shared" si="221"/>
        <v/>
      </c>
      <c r="BL270" s="539"/>
      <c r="BM270" s="141"/>
      <c r="BN270" s="486"/>
      <c r="BO270" s="501" t="e">
        <f t="shared" si="222"/>
        <v>#VALUE!</v>
      </c>
      <c r="BP270" s="537" t="str">
        <f t="shared" si="223"/>
        <v/>
      </c>
      <c r="BQ270" s="537" t="str">
        <f t="shared" si="224"/>
        <v/>
      </c>
      <c r="BR270" s="537" t="str">
        <f t="shared" si="225"/>
        <v/>
      </c>
      <c r="BS270" s="536"/>
      <c r="BT270" s="141"/>
      <c r="BU270" s="211"/>
      <c r="BV270" s="211" t="str">
        <f t="shared" si="226"/>
        <v/>
      </c>
      <c r="BW270" s="537" t="str">
        <f t="shared" si="227"/>
        <v/>
      </c>
      <c r="BX270" s="537" t="str">
        <f t="shared" si="228"/>
        <v/>
      </c>
      <c r="BY270" s="538" t="str">
        <f t="shared" si="229"/>
        <v/>
      </c>
      <c r="BZ270" s="539"/>
      <c r="CA270" s="141"/>
      <c r="CB270" s="486"/>
      <c r="CC270" s="483" t="str">
        <f t="shared" si="230"/>
        <v/>
      </c>
      <c r="CD270" s="153" t="str">
        <f t="shared" si="231"/>
        <v/>
      </c>
      <c r="CE270" s="153" t="str">
        <f t="shared" si="232"/>
        <v/>
      </c>
      <c r="CF270" s="153" t="str">
        <f t="shared" si="233"/>
        <v/>
      </c>
    </row>
    <row r="271" spans="1:84" ht="29.45" customHeight="1" x14ac:dyDescent="0.25">
      <c r="A271" s="354" t="str">
        <f>'N-Bedarf AL'!A271</f>
        <v/>
      </c>
      <c r="B271" s="354" t="str">
        <f>IF('N-Bedarf AL'!B271="","",'N-Bedarf AL'!B271)</f>
        <v/>
      </c>
      <c r="C271" s="305" t="str">
        <f>IF('N-Bedarf AL'!D271="","",'N-Bedarf AL'!D271)</f>
        <v/>
      </c>
      <c r="D271" s="32" t="str">
        <f>IF('N-Bedarf AL'!C271="","",'N-Bedarf AL'!C271)</f>
        <v/>
      </c>
      <c r="E271" s="32" t="str">
        <f>IF('N-Bedarf AL'!T271="","",'N-Bedarf AL'!T271)</f>
        <v/>
      </c>
      <c r="F271" s="32" t="str">
        <f>IF('P-Bedarf AL'!V273="","",'P-Bedarf AL'!V273)</f>
        <v/>
      </c>
      <c r="G271" s="32" t="str">
        <f>IF('P-Bedarf AL'!AB273="","",'P-Bedarf AL'!AB273)</f>
        <v/>
      </c>
      <c r="H271" s="345" t="str">
        <f t="shared" si="234"/>
        <v/>
      </c>
      <c r="I271" s="345" t="str">
        <f t="shared" si="235"/>
        <v/>
      </c>
      <c r="J271" s="345" t="str">
        <f t="shared" si="236"/>
        <v/>
      </c>
      <c r="K271" s="321">
        <f t="shared" si="237"/>
        <v>0</v>
      </c>
      <c r="L271" s="321">
        <f t="shared" si="238"/>
        <v>0</v>
      </c>
      <c r="M271" s="321">
        <f t="shared" si="239"/>
        <v>0</v>
      </c>
      <c r="N271" s="321" t="str">
        <f t="shared" si="240"/>
        <v/>
      </c>
      <c r="O271" s="321" t="str">
        <f t="shared" si="241"/>
        <v/>
      </c>
      <c r="P271" s="321" t="str">
        <f t="shared" si="242"/>
        <v/>
      </c>
      <c r="Q271" s="490" t="str">
        <f t="shared" si="196"/>
        <v/>
      </c>
      <c r="R271" s="539"/>
      <c r="S271" s="141"/>
      <c r="T271" s="486"/>
      <c r="U271" s="501" t="str">
        <f t="shared" si="197"/>
        <v/>
      </c>
      <c r="V271" s="537" t="str">
        <f t="shared" si="198"/>
        <v/>
      </c>
      <c r="W271" s="537" t="str">
        <f t="shared" si="243"/>
        <v/>
      </c>
      <c r="X271" s="537" t="str">
        <f t="shared" si="199"/>
        <v/>
      </c>
      <c r="Y271" s="537" t="str">
        <f t="shared" si="200"/>
        <v/>
      </c>
      <c r="Z271" s="536"/>
      <c r="AA271" s="141"/>
      <c r="AB271" s="211"/>
      <c r="AC271" s="212" t="str">
        <f t="shared" si="201"/>
        <v/>
      </c>
      <c r="AD271" s="537" t="str">
        <f t="shared" si="202"/>
        <v/>
      </c>
      <c r="AE271" s="537" t="str">
        <f t="shared" si="203"/>
        <v/>
      </c>
      <c r="AF271" s="537" t="str">
        <f t="shared" si="204"/>
        <v/>
      </c>
      <c r="AG271" s="538" t="str">
        <f t="shared" si="205"/>
        <v/>
      </c>
      <c r="AH271" s="539"/>
      <c r="AI271" s="141"/>
      <c r="AJ271" s="486"/>
      <c r="AK271" s="507">
        <f t="shared" si="206"/>
        <v>0</v>
      </c>
      <c r="AL271" s="537" t="str">
        <f t="shared" si="207"/>
        <v/>
      </c>
      <c r="AM271" s="537" t="str">
        <f t="shared" si="208"/>
        <v/>
      </c>
      <c r="AN271" s="537" t="str">
        <f t="shared" si="209"/>
        <v/>
      </c>
      <c r="AO271" s="537" t="str">
        <f t="shared" si="210"/>
        <v/>
      </c>
      <c r="AP271" s="541" t="str">
        <f t="shared" si="244"/>
        <v/>
      </c>
      <c r="AQ271" s="536"/>
      <c r="AR271" s="141"/>
      <c r="AS271" s="211"/>
      <c r="AT271" s="211" t="str">
        <f t="shared" si="211"/>
        <v/>
      </c>
      <c r="AU271" s="537" t="str">
        <f t="shared" si="212"/>
        <v/>
      </c>
      <c r="AV271" s="537" t="str">
        <f t="shared" si="213"/>
        <v/>
      </c>
      <c r="AW271" s="538" t="str">
        <f t="shared" si="214"/>
        <v/>
      </c>
      <c r="AX271" s="539"/>
      <c r="AY271" s="141"/>
      <c r="AZ271" s="486"/>
      <c r="BA271" s="501" t="str">
        <f t="shared" si="215"/>
        <v/>
      </c>
      <c r="BB271" s="537" t="str">
        <f t="shared" si="216"/>
        <v/>
      </c>
      <c r="BC271" s="537"/>
      <c r="BD271" s="537" t="str">
        <f t="shared" si="217"/>
        <v/>
      </c>
      <c r="BE271" s="536"/>
      <c r="BF271" s="141"/>
      <c r="BG271" s="211"/>
      <c r="BH271" s="211" t="str">
        <f t="shared" si="218"/>
        <v/>
      </c>
      <c r="BI271" s="537" t="str">
        <f t="shared" si="219"/>
        <v/>
      </c>
      <c r="BJ271" s="537" t="str">
        <f t="shared" si="220"/>
        <v/>
      </c>
      <c r="BK271" s="538" t="str">
        <f t="shared" si="221"/>
        <v/>
      </c>
      <c r="BL271" s="539"/>
      <c r="BM271" s="141"/>
      <c r="BN271" s="486"/>
      <c r="BO271" s="501" t="e">
        <f t="shared" si="222"/>
        <v>#VALUE!</v>
      </c>
      <c r="BP271" s="537" t="str">
        <f t="shared" si="223"/>
        <v/>
      </c>
      <c r="BQ271" s="537" t="str">
        <f t="shared" si="224"/>
        <v/>
      </c>
      <c r="BR271" s="537" t="str">
        <f t="shared" si="225"/>
        <v/>
      </c>
      <c r="BS271" s="536"/>
      <c r="BT271" s="141"/>
      <c r="BU271" s="211"/>
      <c r="BV271" s="211" t="str">
        <f t="shared" si="226"/>
        <v/>
      </c>
      <c r="BW271" s="537" t="str">
        <f t="shared" si="227"/>
        <v/>
      </c>
      <c r="BX271" s="537" t="str">
        <f t="shared" si="228"/>
        <v/>
      </c>
      <c r="BY271" s="538" t="str">
        <f t="shared" si="229"/>
        <v/>
      </c>
      <c r="BZ271" s="539"/>
      <c r="CA271" s="141"/>
      <c r="CB271" s="486"/>
      <c r="CC271" s="483" t="str">
        <f t="shared" si="230"/>
        <v/>
      </c>
      <c r="CD271" s="153" t="str">
        <f t="shared" si="231"/>
        <v/>
      </c>
      <c r="CE271" s="153" t="str">
        <f t="shared" si="232"/>
        <v/>
      </c>
      <c r="CF271" s="153" t="str">
        <f t="shared" si="233"/>
        <v/>
      </c>
    </row>
    <row r="272" spans="1:84" ht="29.45" customHeight="1" x14ac:dyDescent="0.25">
      <c r="A272" s="354" t="str">
        <f>'N-Bedarf AL'!A272</f>
        <v/>
      </c>
      <c r="B272" s="354" t="str">
        <f>IF('N-Bedarf AL'!B272="","",'N-Bedarf AL'!B272)</f>
        <v/>
      </c>
      <c r="C272" s="305" t="str">
        <f>IF('N-Bedarf AL'!D272="","",'N-Bedarf AL'!D272)</f>
        <v/>
      </c>
      <c r="D272" s="32" t="str">
        <f>IF('N-Bedarf AL'!C272="","",'N-Bedarf AL'!C272)</f>
        <v/>
      </c>
      <c r="E272" s="32" t="str">
        <f>IF('N-Bedarf AL'!T272="","",'N-Bedarf AL'!T272)</f>
        <v/>
      </c>
      <c r="F272" s="32" t="str">
        <f>IF('P-Bedarf AL'!V274="","",'P-Bedarf AL'!V274)</f>
        <v/>
      </c>
      <c r="G272" s="32" t="str">
        <f>IF('P-Bedarf AL'!AB274="","",'P-Bedarf AL'!AB274)</f>
        <v/>
      </c>
      <c r="H272" s="345" t="str">
        <f t="shared" si="234"/>
        <v/>
      </c>
      <c r="I272" s="345" t="str">
        <f t="shared" si="235"/>
        <v/>
      </c>
      <c r="J272" s="345" t="str">
        <f t="shared" si="236"/>
        <v/>
      </c>
      <c r="K272" s="321">
        <f t="shared" si="237"/>
        <v>0</v>
      </c>
      <c r="L272" s="321">
        <f t="shared" si="238"/>
        <v>0</v>
      </c>
      <c r="M272" s="321">
        <f t="shared" si="239"/>
        <v>0</v>
      </c>
      <c r="N272" s="321" t="str">
        <f t="shared" si="240"/>
        <v/>
      </c>
      <c r="O272" s="321" t="str">
        <f t="shared" si="241"/>
        <v/>
      </c>
      <c r="P272" s="321" t="str">
        <f t="shared" si="242"/>
        <v/>
      </c>
      <c r="Q272" s="490" t="str">
        <f t="shared" si="196"/>
        <v/>
      </c>
      <c r="R272" s="539"/>
      <c r="S272" s="141"/>
      <c r="T272" s="486"/>
      <c r="U272" s="501" t="str">
        <f t="shared" si="197"/>
        <v/>
      </c>
      <c r="V272" s="537" t="str">
        <f t="shared" si="198"/>
        <v/>
      </c>
      <c r="W272" s="537" t="str">
        <f t="shared" si="243"/>
        <v/>
      </c>
      <c r="X272" s="537" t="str">
        <f t="shared" si="199"/>
        <v/>
      </c>
      <c r="Y272" s="537" t="str">
        <f t="shared" si="200"/>
        <v/>
      </c>
      <c r="Z272" s="536"/>
      <c r="AA272" s="141"/>
      <c r="AB272" s="211"/>
      <c r="AC272" s="212" t="str">
        <f t="shared" si="201"/>
        <v/>
      </c>
      <c r="AD272" s="537" t="str">
        <f t="shared" si="202"/>
        <v/>
      </c>
      <c r="AE272" s="537" t="str">
        <f t="shared" si="203"/>
        <v/>
      </c>
      <c r="AF272" s="537" t="str">
        <f t="shared" si="204"/>
        <v/>
      </c>
      <c r="AG272" s="538" t="str">
        <f t="shared" si="205"/>
        <v/>
      </c>
      <c r="AH272" s="539"/>
      <c r="AI272" s="141"/>
      <c r="AJ272" s="486"/>
      <c r="AK272" s="507">
        <f t="shared" si="206"/>
        <v>0</v>
      </c>
      <c r="AL272" s="537" t="str">
        <f t="shared" si="207"/>
        <v/>
      </c>
      <c r="AM272" s="537" t="str">
        <f t="shared" si="208"/>
        <v/>
      </c>
      <c r="AN272" s="537" t="str">
        <f t="shared" si="209"/>
        <v/>
      </c>
      <c r="AO272" s="537" t="str">
        <f t="shared" si="210"/>
        <v/>
      </c>
      <c r="AP272" s="541" t="str">
        <f t="shared" si="244"/>
        <v/>
      </c>
      <c r="AQ272" s="536"/>
      <c r="AR272" s="141"/>
      <c r="AS272" s="211"/>
      <c r="AT272" s="211" t="str">
        <f t="shared" si="211"/>
        <v/>
      </c>
      <c r="AU272" s="537" t="str">
        <f t="shared" si="212"/>
        <v/>
      </c>
      <c r="AV272" s="537" t="str">
        <f t="shared" si="213"/>
        <v/>
      </c>
      <c r="AW272" s="538" t="str">
        <f t="shared" si="214"/>
        <v/>
      </c>
      <c r="AX272" s="539"/>
      <c r="AY272" s="141"/>
      <c r="AZ272" s="486"/>
      <c r="BA272" s="501" t="str">
        <f t="shared" si="215"/>
        <v/>
      </c>
      <c r="BB272" s="537" t="str">
        <f t="shared" si="216"/>
        <v/>
      </c>
      <c r="BC272" s="537"/>
      <c r="BD272" s="537" t="str">
        <f t="shared" si="217"/>
        <v/>
      </c>
      <c r="BE272" s="536"/>
      <c r="BF272" s="141"/>
      <c r="BG272" s="211"/>
      <c r="BH272" s="211" t="str">
        <f t="shared" si="218"/>
        <v/>
      </c>
      <c r="BI272" s="537" t="str">
        <f t="shared" si="219"/>
        <v/>
      </c>
      <c r="BJ272" s="537" t="str">
        <f t="shared" si="220"/>
        <v/>
      </c>
      <c r="BK272" s="538" t="str">
        <f t="shared" si="221"/>
        <v/>
      </c>
      <c r="BL272" s="539"/>
      <c r="BM272" s="141"/>
      <c r="BN272" s="486"/>
      <c r="BO272" s="501" t="e">
        <f t="shared" si="222"/>
        <v>#VALUE!</v>
      </c>
      <c r="BP272" s="537" t="str">
        <f t="shared" si="223"/>
        <v/>
      </c>
      <c r="BQ272" s="537" t="str">
        <f t="shared" si="224"/>
        <v/>
      </c>
      <c r="BR272" s="537" t="str">
        <f t="shared" si="225"/>
        <v/>
      </c>
      <c r="BS272" s="536"/>
      <c r="BT272" s="141"/>
      <c r="BU272" s="211"/>
      <c r="BV272" s="211" t="str">
        <f t="shared" si="226"/>
        <v/>
      </c>
      <c r="BW272" s="537" t="str">
        <f t="shared" si="227"/>
        <v/>
      </c>
      <c r="BX272" s="537" t="str">
        <f t="shared" si="228"/>
        <v/>
      </c>
      <c r="BY272" s="538" t="str">
        <f t="shared" si="229"/>
        <v/>
      </c>
      <c r="BZ272" s="539"/>
      <c r="CA272" s="141"/>
      <c r="CB272" s="486"/>
      <c r="CC272" s="483" t="str">
        <f t="shared" si="230"/>
        <v/>
      </c>
      <c r="CD272" s="153" t="str">
        <f t="shared" si="231"/>
        <v/>
      </c>
      <c r="CE272" s="153" t="str">
        <f t="shared" si="232"/>
        <v/>
      </c>
      <c r="CF272" s="153" t="str">
        <f t="shared" si="233"/>
        <v/>
      </c>
    </row>
    <row r="273" spans="1:84" ht="29.45" customHeight="1" x14ac:dyDescent="0.25">
      <c r="A273" s="354" t="str">
        <f>'N-Bedarf AL'!A273</f>
        <v/>
      </c>
      <c r="B273" s="354" t="str">
        <f>IF('N-Bedarf AL'!B273="","",'N-Bedarf AL'!B273)</f>
        <v/>
      </c>
      <c r="C273" s="305" t="str">
        <f>IF('N-Bedarf AL'!D273="","",'N-Bedarf AL'!D273)</f>
        <v/>
      </c>
      <c r="D273" s="32" t="str">
        <f>IF('N-Bedarf AL'!C273="","",'N-Bedarf AL'!C273)</f>
        <v/>
      </c>
      <c r="E273" s="32" t="str">
        <f>IF('N-Bedarf AL'!T273="","",'N-Bedarf AL'!T273)</f>
        <v/>
      </c>
      <c r="F273" s="32" t="str">
        <f>IF('P-Bedarf AL'!V275="","",'P-Bedarf AL'!V275)</f>
        <v/>
      </c>
      <c r="G273" s="32" t="str">
        <f>IF('P-Bedarf AL'!AB275="","",'P-Bedarf AL'!AB275)</f>
        <v/>
      </c>
      <c r="H273" s="345" t="str">
        <f t="shared" si="234"/>
        <v/>
      </c>
      <c r="I273" s="345" t="str">
        <f t="shared" si="235"/>
        <v/>
      </c>
      <c r="J273" s="345" t="str">
        <f t="shared" si="236"/>
        <v/>
      </c>
      <c r="K273" s="321">
        <f t="shared" si="237"/>
        <v>0</v>
      </c>
      <c r="L273" s="321">
        <f t="shared" si="238"/>
        <v>0</v>
      </c>
      <c r="M273" s="321">
        <f t="shared" si="239"/>
        <v>0</v>
      </c>
      <c r="N273" s="321" t="str">
        <f t="shared" si="240"/>
        <v/>
      </c>
      <c r="O273" s="321" t="str">
        <f t="shared" si="241"/>
        <v/>
      </c>
      <c r="P273" s="321" t="str">
        <f t="shared" si="242"/>
        <v/>
      </c>
      <c r="Q273" s="490" t="str">
        <f t="shared" si="196"/>
        <v/>
      </c>
      <c r="R273" s="539"/>
      <c r="S273" s="141"/>
      <c r="T273" s="486"/>
      <c r="U273" s="501" t="str">
        <f t="shared" si="197"/>
        <v/>
      </c>
      <c r="V273" s="537" t="str">
        <f t="shared" si="198"/>
        <v/>
      </c>
      <c r="W273" s="537" t="str">
        <f t="shared" si="243"/>
        <v/>
      </c>
      <c r="X273" s="537" t="str">
        <f t="shared" si="199"/>
        <v/>
      </c>
      <c r="Y273" s="537" t="str">
        <f t="shared" si="200"/>
        <v/>
      </c>
      <c r="Z273" s="536"/>
      <c r="AA273" s="141"/>
      <c r="AB273" s="211"/>
      <c r="AC273" s="212" t="str">
        <f t="shared" si="201"/>
        <v/>
      </c>
      <c r="AD273" s="537" t="str">
        <f t="shared" si="202"/>
        <v/>
      </c>
      <c r="AE273" s="537" t="str">
        <f t="shared" si="203"/>
        <v/>
      </c>
      <c r="AF273" s="537" t="str">
        <f t="shared" si="204"/>
        <v/>
      </c>
      <c r="AG273" s="538" t="str">
        <f t="shared" si="205"/>
        <v/>
      </c>
      <c r="AH273" s="539"/>
      <c r="AI273" s="141"/>
      <c r="AJ273" s="486"/>
      <c r="AK273" s="507">
        <f t="shared" si="206"/>
        <v>0</v>
      </c>
      <c r="AL273" s="537" t="str">
        <f t="shared" si="207"/>
        <v/>
      </c>
      <c r="AM273" s="537" t="str">
        <f t="shared" si="208"/>
        <v/>
      </c>
      <c r="AN273" s="537" t="str">
        <f t="shared" si="209"/>
        <v/>
      </c>
      <c r="AO273" s="537" t="str">
        <f t="shared" si="210"/>
        <v/>
      </c>
      <c r="AP273" s="541" t="str">
        <f t="shared" si="244"/>
        <v/>
      </c>
      <c r="AQ273" s="536"/>
      <c r="AR273" s="141"/>
      <c r="AS273" s="211"/>
      <c r="AT273" s="211" t="str">
        <f t="shared" si="211"/>
        <v/>
      </c>
      <c r="AU273" s="537" t="str">
        <f t="shared" si="212"/>
        <v/>
      </c>
      <c r="AV273" s="537" t="str">
        <f t="shared" si="213"/>
        <v/>
      </c>
      <c r="AW273" s="538" t="str">
        <f t="shared" si="214"/>
        <v/>
      </c>
      <c r="AX273" s="539"/>
      <c r="AY273" s="141"/>
      <c r="AZ273" s="486"/>
      <c r="BA273" s="501" t="str">
        <f t="shared" si="215"/>
        <v/>
      </c>
      <c r="BB273" s="537" t="str">
        <f t="shared" si="216"/>
        <v/>
      </c>
      <c r="BC273" s="537"/>
      <c r="BD273" s="537" t="str">
        <f t="shared" si="217"/>
        <v/>
      </c>
      <c r="BE273" s="536"/>
      <c r="BF273" s="141"/>
      <c r="BG273" s="211"/>
      <c r="BH273" s="211" t="str">
        <f t="shared" si="218"/>
        <v/>
      </c>
      <c r="BI273" s="537" t="str">
        <f t="shared" si="219"/>
        <v/>
      </c>
      <c r="BJ273" s="537" t="str">
        <f t="shared" si="220"/>
        <v/>
      </c>
      <c r="BK273" s="538" t="str">
        <f t="shared" si="221"/>
        <v/>
      </c>
      <c r="BL273" s="539"/>
      <c r="BM273" s="141"/>
      <c r="BN273" s="486"/>
      <c r="BO273" s="501" t="e">
        <f t="shared" si="222"/>
        <v>#VALUE!</v>
      </c>
      <c r="BP273" s="537" t="str">
        <f t="shared" si="223"/>
        <v/>
      </c>
      <c r="BQ273" s="537" t="str">
        <f t="shared" si="224"/>
        <v/>
      </c>
      <c r="BR273" s="537" t="str">
        <f t="shared" si="225"/>
        <v/>
      </c>
      <c r="BS273" s="536"/>
      <c r="BT273" s="141"/>
      <c r="BU273" s="211"/>
      <c r="BV273" s="211" t="str">
        <f t="shared" si="226"/>
        <v/>
      </c>
      <c r="BW273" s="537" t="str">
        <f t="shared" si="227"/>
        <v/>
      </c>
      <c r="BX273" s="537" t="str">
        <f t="shared" si="228"/>
        <v/>
      </c>
      <c r="BY273" s="538" t="str">
        <f t="shared" si="229"/>
        <v/>
      </c>
      <c r="BZ273" s="539"/>
      <c r="CA273" s="141"/>
      <c r="CB273" s="486"/>
      <c r="CC273" s="483" t="str">
        <f t="shared" si="230"/>
        <v/>
      </c>
      <c r="CD273" s="153" t="str">
        <f t="shared" si="231"/>
        <v/>
      </c>
      <c r="CE273" s="153" t="str">
        <f t="shared" si="232"/>
        <v/>
      </c>
      <c r="CF273" s="153" t="str">
        <f t="shared" si="233"/>
        <v/>
      </c>
    </row>
    <row r="274" spans="1:84" ht="29.45" customHeight="1" x14ac:dyDescent="0.25">
      <c r="A274" s="354" t="str">
        <f>'N-Bedarf AL'!A274</f>
        <v/>
      </c>
      <c r="B274" s="354" t="str">
        <f>IF('N-Bedarf AL'!B274="","",'N-Bedarf AL'!B274)</f>
        <v/>
      </c>
      <c r="C274" s="305" t="str">
        <f>IF('N-Bedarf AL'!D274="","",'N-Bedarf AL'!D274)</f>
        <v/>
      </c>
      <c r="D274" s="32" t="str">
        <f>IF('N-Bedarf AL'!C274="","",'N-Bedarf AL'!C274)</f>
        <v/>
      </c>
      <c r="E274" s="32" t="str">
        <f>IF('N-Bedarf AL'!T274="","",'N-Bedarf AL'!T274)</f>
        <v/>
      </c>
      <c r="F274" s="32" t="str">
        <f>IF('P-Bedarf AL'!V276="","",'P-Bedarf AL'!V276)</f>
        <v/>
      </c>
      <c r="G274" s="32" t="str">
        <f>IF('P-Bedarf AL'!AB276="","",'P-Bedarf AL'!AB276)</f>
        <v/>
      </c>
      <c r="H274" s="345" t="str">
        <f t="shared" si="234"/>
        <v/>
      </c>
      <c r="I274" s="345" t="str">
        <f t="shared" si="235"/>
        <v/>
      </c>
      <c r="J274" s="345" t="str">
        <f t="shared" si="236"/>
        <v/>
      </c>
      <c r="K274" s="321">
        <f t="shared" si="237"/>
        <v>0</v>
      </c>
      <c r="L274" s="321">
        <f t="shared" si="238"/>
        <v>0</v>
      </c>
      <c r="M274" s="321">
        <f t="shared" si="239"/>
        <v>0</v>
      </c>
      <c r="N274" s="321" t="str">
        <f t="shared" si="240"/>
        <v/>
      </c>
      <c r="O274" s="321" t="str">
        <f t="shared" si="241"/>
        <v/>
      </c>
      <c r="P274" s="321" t="str">
        <f t="shared" si="242"/>
        <v/>
      </c>
      <c r="Q274" s="490" t="str">
        <f t="shared" si="196"/>
        <v/>
      </c>
      <c r="R274" s="539"/>
      <c r="S274" s="141"/>
      <c r="T274" s="486"/>
      <c r="U274" s="501" t="str">
        <f t="shared" si="197"/>
        <v/>
      </c>
      <c r="V274" s="537" t="str">
        <f t="shared" si="198"/>
        <v/>
      </c>
      <c r="W274" s="537" t="str">
        <f t="shared" si="243"/>
        <v/>
      </c>
      <c r="X274" s="537" t="str">
        <f t="shared" si="199"/>
        <v/>
      </c>
      <c r="Y274" s="537" t="str">
        <f t="shared" si="200"/>
        <v/>
      </c>
      <c r="Z274" s="536"/>
      <c r="AA274" s="141"/>
      <c r="AB274" s="211"/>
      <c r="AC274" s="212" t="str">
        <f t="shared" si="201"/>
        <v/>
      </c>
      <c r="AD274" s="537" t="str">
        <f t="shared" si="202"/>
        <v/>
      </c>
      <c r="AE274" s="537" t="str">
        <f t="shared" si="203"/>
        <v/>
      </c>
      <c r="AF274" s="537" t="str">
        <f t="shared" si="204"/>
        <v/>
      </c>
      <c r="AG274" s="538" t="str">
        <f t="shared" si="205"/>
        <v/>
      </c>
      <c r="AH274" s="539"/>
      <c r="AI274" s="141"/>
      <c r="AJ274" s="486"/>
      <c r="AK274" s="507">
        <f t="shared" si="206"/>
        <v>0</v>
      </c>
      <c r="AL274" s="537" t="str">
        <f t="shared" si="207"/>
        <v/>
      </c>
      <c r="AM274" s="537" t="str">
        <f t="shared" si="208"/>
        <v/>
      </c>
      <c r="AN274" s="537" t="str">
        <f t="shared" si="209"/>
        <v/>
      </c>
      <c r="AO274" s="537" t="str">
        <f t="shared" si="210"/>
        <v/>
      </c>
      <c r="AP274" s="541" t="str">
        <f t="shared" si="244"/>
        <v/>
      </c>
      <c r="AQ274" s="536"/>
      <c r="AR274" s="141"/>
      <c r="AS274" s="211"/>
      <c r="AT274" s="211" t="str">
        <f t="shared" si="211"/>
        <v/>
      </c>
      <c r="AU274" s="537" t="str">
        <f t="shared" si="212"/>
        <v/>
      </c>
      <c r="AV274" s="537" t="str">
        <f t="shared" si="213"/>
        <v/>
      </c>
      <c r="AW274" s="538" t="str">
        <f t="shared" si="214"/>
        <v/>
      </c>
      <c r="AX274" s="539"/>
      <c r="AY274" s="141"/>
      <c r="AZ274" s="486"/>
      <c r="BA274" s="501" t="str">
        <f t="shared" si="215"/>
        <v/>
      </c>
      <c r="BB274" s="537" t="str">
        <f t="shared" si="216"/>
        <v/>
      </c>
      <c r="BC274" s="537"/>
      <c r="BD274" s="537" t="str">
        <f t="shared" si="217"/>
        <v/>
      </c>
      <c r="BE274" s="536"/>
      <c r="BF274" s="141"/>
      <c r="BG274" s="211"/>
      <c r="BH274" s="211" t="str">
        <f t="shared" si="218"/>
        <v/>
      </c>
      <c r="BI274" s="537" t="str">
        <f t="shared" si="219"/>
        <v/>
      </c>
      <c r="BJ274" s="537" t="str">
        <f t="shared" si="220"/>
        <v/>
      </c>
      <c r="BK274" s="538" t="str">
        <f t="shared" si="221"/>
        <v/>
      </c>
      <c r="BL274" s="539"/>
      <c r="BM274" s="141"/>
      <c r="BN274" s="486"/>
      <c r="BO274" s="501" t="e">
        <f t="shared" si="222"/>
        <v>#VALUE!</v>
      </c>
      <c r="BP274" s="537" t="str">
        <f t="shared" si="223"/>
        <v/>
      </c>
      <c r="BQ274" s="537" t="str">
        <f t="shared" si="224"/>
        <v/>
      </c>
      <c r="BR274" s="537" t="str">
        <f t="shared" si="225"/>
        <v/>
      </c>
      <c r="BS274" s="536"/>
      <c r="BT274" s="141"/>
      <c r="BU274" s="211"/>
      <c r="BV274" s="211" t="str">
        <f t="shared" si="226"/>
        <v/>
      </c>
      <c r="BW274" s="537" t="str">
        <f t="shared" si="227"/>
        <v/>
      </c>
      <c r="BX274" s="537" t="str">
        <f t="shared" si="228"/>
        <v/>
      </c>
      <c r="BY274" s="538" t="str">
        <f t="shared" si="229"/>
        <v/>
      </c>
      <c r="BZ274" s="539"/>
      <c r="CA274" s="141"/>
      <c r="CB274" s="486"/>
      <c r="CC274" s="483" t="str">
        <f t="shared" si="230"/>
        <v/>
      </c>
      <c r="CD274" s="153" t="str">
        <f t="shared" si="231"/>
        <v/>
      </c>
      <c r="CE274" s="153" t="str">
        <f t="shared" si="232"/>
        <v/>
      </c>
      <c r="CF274" s="153" t="str">
        <f t="shared" si="233"/>
        <v/>
      </c>
    </row>
    <row r="275" spans="1:84" ht="29.45" customHeight="1" x14ac:dyDescent="0.25">
      <c r="A275" s="354" t="str">
        <f>'N-Bedarf AL'!A275</f>
        <v/>
      </c>
      <c r="B275" s="354" t="str">
        <f>IF('N-Bedarf AL'!B275="","",'N-Bedarf AL'!B275)</f>
        <v/>
      </c>
      <c r="C275" s="305" t="str">
        <f>IF('N-Bedarf AL'!D275="","",'N-Bedarf AL'!D275)</f>
        <v/>
      </c>
      <c r="D275" s="32" t="str">
        <f>IF('N-Bedarf AL'!C275="","",'N-Bedarf AL'!C275)</f>
        <v/>
      </c>
      <c r="E275" s="32" t="str">
        <f>IF('N-Bedarf AL'!T275="","",'N-Bedarf AL'!T275)</f>
        <v/>
      </c>
      <c r="F275" s="32" t="str">
        <f>IF('P-Bedarf AL'!V277="","",'P-Bedarf AL'!V277)</f>
        <v/>
      </c>
      <c r="G275" s="32" t="str">
        <f>IF('P-Bedarf AL'!AB277="","",'P-Bedarf AL'!AB277)</f>
        <v/>
      </c>
      <c r="H275" s="345" t="str">
        <f t="shared" si="234"/>
        <v/>
      </c>
      <c r="I275" s="345" t="str">
        <f t="shared" si="235"/>
        <v/>
      </c>
      <c r="J275" s="345" t="str">
        <f t="shared" si="236"/>
        <v/>
      </c>
      <c r="K275" s="321">
        <f t="shared" si="237"/>
        <v>0</v>
      </c>
      <c r="L275" s="321">
        <f t="shared" si="238"/>
        <v>0</v>
      </c>
      <c r="M275" s="321">
        <f t="shared" si="239"/>
        <v>0</v>
      </c>
      <c r="N275" s="321" t="str">
        <f t="shared" si="240"/>
        <v/>
      </c>
      <c r="O275" s="321" t="str">
        <f t="shared" si="241"/>
        <v/>
      </c>
      <c r="P275" s="321" t="str">
        <f t="shared" si="242"/>
        <v/>
      </c>
      <c r="Q275" s="490" t="str">
        <f t="shared" si="196"/>
        <v/>
      </c>
      <c r="R275" s="539"/>
      <c r="S275" s="141"/>
      <c r="T275" s="486"/>
      <c r="U275" s="501" t="str">
        <f t="shared" si="197"/>
        <v/>
      </c>
      <c r="V275" s="537" t="str">
        <f t="shared" si="198"/>
        <v/>
      </c>
      <c r="W275" s="537" t="str">
        <f t="shared" si="243"/>
        <v/>
      </c>
      <c r="X275" s="537" t="str">
        <f t="shared" si="199"/>
        <v/>
      </c>
      <c r="Y275" s="537" t="str">
        <f t="shared" si="200"/>
        <v/>
      </c>
      <c r="Z275" s="536"/>
      <c r="AA275" s="141"/>
      <c r="AB275" s="211"/>
      <c r="AC275" s="212" t="str">
        <f t="shared" si="201"/>
        <v/>
      </c>
      <c r="AD275" s="537" t="str">
        <f t="shared" si="202"/>
        <v/>
      </c>
      <c r="AE275" s="537" t="str">
        <f t="shared" si="203"/>
        <v/>
      </c>
      <c r="AF275" s="537" t="str">
        <f t="shared" si="204"/>
        <v/>
      </c>
      <c r="AG275" s="538" t="str">
        <f t="shared" si="205"/>
        <v/>
      </c>
      <c r="AH275" s="539"/>
      <c r="AI275" s="141"/>
      <c r="AJ275" s="486"/>
      <c r="AK275" s="507">
        <f t="shared" si="206"/>
        <v>0</v>
      </c>
      <c r="AL275" s="537" t="str">
        <f t="shared" si="207"/>
        <v/>
      </c>
      <c r="AM275" s="537" t="str">
        <f t="shared" si="208"/>
        <v/>
      </c>
      <c r="AN275" s="537" t="str">
        <f t="shared" si="209"/>
        <v/>
      </c>
      <c r="AO275" s="537" t="str">
        <f t="shared" si="210"/>
        <v/>
      </c>
      <c r="AP275" s="541" t="str">
        <f t="shared" si="244"/>
        <v/>
      </c>
      <c r="AQ275" s="536"/>
      <c r="AR275" s="141"/>
      <c r="AS275" s="211"/>
      <c r="AT275" s="211" t="str">
        <f t="shared" si="211"/>
        <v/>
      </c>
      <c r="AU275" s="537" t="str">
        <f t="shared" si="212"/>
        <v/>
      </c>
      <c r="AV275" s="537" t="str">
        <f t="shared" si="213"/>
        <v/>
      </c>
      <c r="AW275" s="538" t="str">
        <f t="shared" si="214"/>
        <v/>
      </c>
      <c r="AX275" s="539"/>
      <c r="AY275" s="141"/>
      <c r="AZ275" s="486"/>
      <c r="BA275" s="501" t="str">
        <f t="shared" si="215"/>
        <v/>
      </c>
      <c r="BB275" s="537" t="str">
        <f t="shared" si="216"/>
        <v/>
      </c>
      <c r="BC275" s="537"/>
      <c r="BD275" s="537" t="str">
        <f t="shared" si="217"/>
        <v/>
      </c>
      <c r="BE275" s="536"/>
      <c r="BF275" s="141"/>
      <c r="BG275" s="211"/>
      <c r="BH275" s="211" t="str">
        <f t="shared" si="218"/>
        <v/>
      </c>
      <c r="BI275" s="537" t="str">
        <f t="shared" si="219"/>
        <v/>
      </c>
      <c r="BJ275" s="537" t="str">
        <f t="shared" si="220"/>
        <v/>
      </c>
      <c r="BK275" s="538" t="str">
        <f t="shared" si="221"/>
        <v/>
      </c>
      <c r="BL275" s="539"/>
      <c r="BM275" s="141"/>
      <c r="BN275" s="486"/>
      <c r="BO275" s="501" t="e">
        <f t="shared" si="222"/>
        <v>#VALUE!</v>
      </c>
      <c r="BP275" s="537" t="str">
        <f t="shared" si="223"/>
        <v/>
      </c>
      <c r="BQ275" s="537" t="str">
        <f t="shared" si="224"/>
        <v/>
      </c>
      <c r="BR275" s="537" t="str">
        <f t="shared" si="225"/>
        <v/>
      </c>
      <c r="BS275" s="536"/>
      <c r="BT275" s="141"/>
      <c r="BU275" s="211"/>
      <c r="BV275" s="211" t="str">
        <f t="shared" si="226"/>
        <v/>
      </c>
      <c r="BW275" s="537" t="str">
        <f t="shared" si="227"/>
        <v/>
      </c>
      <c r="BX275" s="537" t="str">
        <f t="shared" si="228"/>
        <v/>
      </c>
      <c r="BY275" s="538" t="str">
        <f t="shared" si="229"/>
        <v/>
      </c>
      <c r="BZ275" s="539"/>
      <c r="CA275" s="141"/>
      <c r="CB275" s="486"/>
      <c r="CC275" s="483" t="str">
        <f t="shared" si="230"/>
        <v/>
      </c>
      <c r="CD275" s="153" t="str">
        <f t="shared" si="231"/>
        <v/>
      </c>
      <c r="CE275" s="153" t="str">
        <f t="shared" si="232"/>
        <v/>
      </c>
      <c r="CF275" s="153" t="str">
        <f t="shared" si="233"/>
        <v/>
      </c>
    </row>
    <row r="276" spans="1:84" ht="29.45" customHeight="1" x14ac:dyDescent="0.25">
      <c r="A276" s="354" t="str">
        <f>'N-Bedarf AL'!A276</f>
        <v/>
      </c>
      <c r="B276" s="354" t="str">
        <f>IF('N-Bedarf AL'!B276="","",'N-Bedarf AL'!B276)</f>
        <v/>
      </c>
      <c r="C276" s="305" t="str">
        <f>IF('N-Bedarf AL'!D276="","",'N-Bedarf AL'!D276)</f>
        <v/>
      </c>
      <c r="D276" s="32" t="str">
        <f>IF('N-Bedarf AL'!C276="","",'N-Bedarf AL'!C276)</f>
        <v/>
      </c>
      <c r="E276" s="32" t="str">
        <f>IF('N-Bedarf AL'!T276="","",'N-Bedarf AL'!T276)</f>
        <v/>
      </c>
      <c r="F276" s="32" t="str">
        <f>IF('P-Bedarf AL'!V278="","",'P-Bedarf AL'!V278)</f>
        <v/>
      </c>
      <c r="G276" s="32" t="str">
        <f>IF('P-Bedarf AL'!AB278="","",'P-Bedarf AL'!AB278)</f>
        <v/>
      </c>
      <c r="H276" s="345" t="str">
        <f t="shared" si="234"/>
        <v/>
      </c>
      <c r="I276" s="345" t="str">
        <f t="shared" si="235"/>
        <v/>
      </c>
      <c r="J276" s="345" t="str">
        <f t="shared" si="236"/>
        <v/>
      </c>
      <c r="K276" s="321">
        <f t="shared" si="237"/>
        <v>0</v>
      </c>
      <c r="L276" s="321">
        <f t="shared" si="238"/>
        <v>0</v>
      </c>
      <c r="M276" s="321">
        <f t="shared" si="239"/>
        <v>0</v>
      </c>
      <c r="N276" s="321" t="str">
        <f t="shared" si="240"/>
        <v/>
      </c>
      <c r="O276" s="321" t="str">
        <f t="shared" si="241"/>
        <v/>
      </c>
      <c r="P276" s="321" t="str">
        <f t="shared" si="242"/>
        <v/>
      </c>
      <c r="Q276" s="490" t="str">
        <f t="shared" si="196"/>
        <v/>
      </c>
      <c r="R276" s="539"/>
      <c r="S276" s="141"/>
      <c r="T276" s="486"/>
      <c r="U276" s="501" t="str">
        <f t="shared" si="197"/>
        <v/>
      </c>
      <c r="V276" s="537" t="str">
        <f t="shared" si="198"/>
        <v/>
      </c>
      <c r="W276" s="537" t="str">
        <f t="shared" si="243"/>
        <v/>
      </c>
      <c r="X276" s="537" t="str">
        <f t="shared" si="199"/>
        <v/>
      </c>
      <c r="Y276" s="537" t="str">
        <f t="shared" si="200"/>
        <v/>
      </c>
      <c r="Z276" s="536"/>
      <c r="AA276" s="141"/>
      <c r="AB276" s="211"/>
      <c r="AC276" s="212" t="str">
        <f t="shared" si="201"/>
        <v/>
      </c>
      <c r="AD276" s="537" t="str">
        <f t="shared" si="202"/>
        <v/>
      </c>
      <c r="AE276" s="537" t="str">
        <f t="shared" si="203"/>
        <v/>
      </c>
      <c r="AF276" s="537" t="str">
        <f t="shared" si="204"/>
        <v/>
      </c>
      <c r="AG276" s="538" t="str">
        <f t="shared" si="205"/>
        <v/>
      </c>
      <c r="AH276" s="539"/>
      <c r="AI276" s="141"/>
      <c r="AJ276" s="486"/>
      <c r="AK276" s="507">
        <f t="shared" si="206"/>
        <v>0</v>
      </c>
      <c r="AL276" s="537" t="str">
        <f t="shared" si="207"/>
        <v/>
      </c>
      <c r="AM276" s="537" t="str">
        <f t="shared" si="208"/>
        <v/>
      </c>
      <c r="AN276" s="537" t="str">
        <f t="shared" si="209"/>
        <v/>
      </c>
      <c r="AO276" s="537" t="str">
        <f t="shared" si="210"/>
        <v/>
      </c>
      <c r="AP276" s="541" t="str">
        <f t="shared" si="244"/>
        <v/>
      </c>
      <c r="AQ276" s="536"/>
      <c r="AR276" s="141"/>
      <c r="AS276" s="211"/>
      <c r="AT276" s="211" t="str">
        <f t="shared" si="211"/>
        <v/>
      </c>
      <c r="AU276" s="537" t="str">
        <f t="shared" si="212"/>
        <v/>
      </c>
      <c r="AV276" s="537" t="str">
        <f t="shared" si="213"/>
        <v/>
      </c>
      <c r="AW276" s="538" t="str">
        <f t="shared" si="214"/>
        <v/>
      </c>
      <c r="AX276" s="539"/>
      <c r="AY276" s="141"/>
      <c r="AZ276" s="486"/>
      <c r="BA276" s="501" t="str">
        <f t="shared" si="215"/>
        <v/>
      </c>
      <c r="BB276" s="537" t="str">
        <f t="shared" si="216"/>
        <v/>
      </c>
      <c r="BC276" s="537"/>
      <c r="BD276" s="537" t="str">
        <f t="shared" si="217"/>
        <v/>
      </c>
      <c r="BE276" s="536"/>
      <c r="BF276" s="141"/>
      <c r="BG276" s="211"/>
      <c r="BH276" s="211" t="str">
        <f t="shared" si="218"/>
        <v/>
      </c>
      <c r="BI276" s="537" t="str">
        <f t="shared" si="219"/>
        <v/>
      </c>
      <c r="BJ276" s="537" t="str">
        <f t="shared" si="220"/>
        <v/>
      </c>
      <c r="BK276" s="538" t="str">
        <f t="shared" si="221"/>
        <v/>
      </c>
      <c r="BL276" s="539"/>
      <c r="BM276" s="141"/>
      <c r="BN276" s="486"/>
      <c r="BO276" s="501" t="e">
        <f t="shared" si="222"/>
        <v>#VALUE!</v>
      </c>
      <c r="BP276" s="537" t="str">
        <f t="shared" si="223"/>
        <v/>
      </c>
      <c r="BQ276" s="537" t="str">
        <f t="shared" si="224"/>
        <v/>
      </c>
      <c r="BR276" s="537" t="str">
        <f t="shared" si="225"/>
        <v/>
      </c>
      <c r="BS276" s="536"/>
      <c r="BT276" s="141"/>
      <c r="BU276" s="211"/>
      <c r="BV276" s="211" t="str">
        <f t="shared" si="226"/>
        <v/>
      </c>
      <c r="BW276" s="537" t="str">
        <f t="shared" si="227"/>
        <v/>
      </c>
      <c r="BX276" s="537" t="str">
        <f t="shared" si="228"/>
        <v/>
      </c>
      <c r="BY276" s="538" t="str">
        <f t="shared" si="229"/>
        <v/>
      </c>
      <c r="BZ276" s="539"/>
      <c r="CA276" s="141"/>
      <c r="CB276" s="486"/>
      <c r="CC276" s="483" t="str">
        <f t="shared" si="230"/>
        <v/>
      </c>
      <c r="CD276" s="153" t="str">
        <f t="shared" si="231"/>
        <v/>
      </c>
      <c r="CE276" s="153" t="str">
        <f t="shared" si="232"/>
        <v/>
      </c>
      <c r="CF276" s="153" t="str">
        <f t="shared" si="233"/>
        <v/>
      </c>
    </row>
    <row r="277" spans="1:84" ht="29.45" customHeight="1" x14ac:dyDescent="0.25">
      <c r="A277" s="354" t="str">
        <f>'N-Bedarf AL'!A277</f>
        <v/>
      </c>
      <c r="B277" s="354" t="str">
        <f>IF('N-Bedarf AL'!B277="","",'N-Bedarf AL'!B277)</f>
        <v/>
      </c>
      <c r="C277" s="305" t="str">
        <f>IF('N-Bedarf AL'!D277="","",'N-Bedarf AL'!D277)</f>
        <v/>
      </c>
      <c r="D277" s="32" t="str">
        <f>IF('N-Bedarf AL'!C277="","",'N-Bedarf AL'!C277)</f>
        <v/>
      </c>
      <c r="E277" s="32" t="str">
        <f>IF('N-Bedarf AL'!T277="","",'N-Bedarf AL'!T277)</f>
        <v/>
      </c>
      <c r="F277" s="32" t="str">
        <f>IF('P-Bedarf AL'!V279="","",'P-Bedarf AL'!V279)</f>
        <v/>
      </c>
      <c r="G277" s="32" t="str">
        <f>IF('P-Bedarf AL'!AB279="","",'P-Bedarf AL'!AB279)</f>
        <v/>
      </c>
      <c r="H277" s="345" t="str">
        <f t="shared" si="234"/>
        <v/>
      </c>
      <c r="I277" s="345" t="str">
        <f t="shared" si="235"/>
        <v/>
      </c>
      <c r="J277" s="345" t="str">
        <f t="shared" si="236"/>
        <v/>
      </c>
      <c r="K277" s="321">
        <f t="shared" si="237"/>
        <v>0</v>
      </c>
      <c r="L277" s="321">
        <f t="shared" si="238"/>
        <v>0</v>
      </c>
      <c r="M277" s="321">
        <f t="shared" si="239"/>
        <v>0</v>
      </c>
      <c r="N277" s="321" t="str">
        <f t="shared" si="240"/>
        <v/>
      </c>
      <c r="O277" s="321" t="str">
        <f t="shared" si="241"/>
        <v/>
      </c>
      <c r="P277" s="321" t="str">
        <f t="shared" si="242"/>
        <v/>
      </c>
      <c r="Q277" s="490" t="str">
        <f t="shared" si="196"/>
        <v/>
      </c>
      <c r="R277" s="539"/>
      <c r="S277" s="141"/>
      <c r="T277" s="486"/>
      <c r="U277" s="501" t="str">
        <f t="shared" si="197"/>
        <v/>
      </c>
      <c r="V277" s="537" t="str">
        <f t="shared" si="198"/>
        <v/>
      </c>
      <c r="W277" s="537" t="str">
        <f t="shared" si="243"/>
        <v/>
      </c>
      <c r="X277" s="537" t="str">
        <f t="shared" si="199"/>
        <v/>
      </c>
      <c r="Y277" s="537" t="str">
        <f t="shared" si="200"/>
        <v/>
      </c>
      <c r="Z277" s="536"/>
      <c r="AA277" s="141"/>
      <c r="AB277" s="211"/>
      <c r="AC277" s="212" t="str">
        <f t="shared" si="201"/>
        <v/>
      </c>
      <c r="AD277" s="537" t="str">
        <f t="shared" si="202"/>
        <v/>
      </c>
      <c r="AE277" s="537" t="str">
        <f t="shared" si="203"/>
        <v/>
      </c>
      <c r="AF277" s="537" t="str">
        <f t="shared" si="204"/>
        <v/>
      </c>
      <c r="AG277" s="538" t="str">
        <f t="shared" si="205"/>
        <v/>
      </c>
      <c r="AH277" s="539"/>
      <c r="AI277" s="141"/>
      <c r="AJ277" s="486"/>
      <c r="AK277" s="507">
        <f t="shared" si="206"/>
        <v>0</v>
      </c>
      <c r="AL277" s="537" t="str">
        <f t="shared" si="207"/>
        <v/>
      </c>
      <c r="AM277" s="537" t="str">
        <f t="shared" si="208"/>
        <v/>
      </c>
      <c r="AN277" s="537" t="str">
        <f t="shared" si="209"/>
        <v/>
      </c>
      <c r="AO277" s="537" t="str">
        <f t="shared" si="210"/>
        <v/>
      </c>
      <c r="AP277" s="541" t="str">
        <f t="shared" si="244"/>
        <v/>
      </c>
      <c r="AQ277" s="536"/>
      <c r="AR277" s="141"/>
      <c r="AS277" s="211"/>
      <c r="AT277" s="211" t="str">
        <f t="shared" si="211"/>
        <v/>
      </c>
      <c r="AU277" s="537" t="str">
        <f t="shared" si="212"/>
        <v/>
      </c>
      <c r="AV277" s="537" t="str">
        <f t="shared" si="213"/>
        <v/>
      </c>
      <c r="AW277" s="538" t="str">
        <f t="shared" si="214"/>
        <v/>
      </c>
      <c r="AX277" s="539"/>
      <c r="AY277" s="141"/>
      <c r="AZ277" s="486"/>
      <c r="BA277" s="501" t="str">
        <f t="shared" si="215"/>
        <v/>
      </c>
      <c r="BB277" s="537" t="str">
        <f t="shared" si="216"/>
        <v/>
      </c>
      <c r="BC277" s="537"/>
      <c r="BD277" s="537" t="str">
        <f t="shared" si="217"/>
        <v/>
      </c>
      <c r="BE277" s="536"/>
      <c r="BF277" s="141"/>
      <c r="BG277" s="211"/>
      <c r="BH277" s="211" t="str">
        <f t="shared" si="218"/>
        <v/>
      </c>
      <c r="BI277" s="537" t="str">
        <f t="shared" si="219"/>
        <v/>
      </c>
      <c r="BJ277" s="537" t="str">
        <f t="shared" si="220"/>
        <v/>
      </c>
      <c r="BK277" s="538" t="str">
        <f t="shared" si="221"/>
        <v/>
      </c>
      <c r="BL277" s="539"/>
      <c r="BM277" s="141"/>
      <c r="BN277" s="486"/>
      <c r="BO277" s="501" t="e">
        <f t="shared" si="222"/>
        <v>#VALUE!</v>
      </c>
      <c r="BP277" s="537" t="str">
        <f t="shared" si="223"/>
        <v/>
      </c>
      <c r="BQ277" s="537" t="str">
        <f t="shared" si="224"/>
        <v/>
      </c>
      <c r="BR277" s="537" t="str">
        <f t="shared" si="225"/>
        <v/>
      </c>
      <c r="BS277" s="536"/>
      <c r="BT277" s="141"/>
      <c r="BU277" s="211"/>
      <c r="BV277" s="211" t="str">
        <f t="shared" si="226"/>
        <v/>
      </c>
      <c r="BW277" s="537" t="str">
        <f t="shared" si="227"/>
        <v/>
      </c>
      <c r="BX277" s="537" t="str">
        <f t="shared" si="228"/>
        <v/>
      </c>
      <c r="BY277" s="538" t="str">
        <f t="shared" si="229"/>
        <v/>
      </c>
      <c r="BZ277" s="539"/>
      <c r="CA277" s="141"/>
      <c r="CB277" s="486"/>
      <c r="CC277" s="483" t="str">
        <f t="shared" si="230"/>
        <v/>
      </c>
      <c r="CD277" s="153" t="str">
        <f t="shared" si="231"/>
        <v/>
      </c>
      <c r="CE277" s="153" t="str">
        <f t="shared" si="232"/>
        <v/>
      </c>
      <c r="CF277" s="153" t="str">
        <f t="shared" si="233"/>
        <v/>
      </c>
    </row>
    <row r="278" spans="1:84" ht="29.45" customHeight="1" x14ac:dyDescent="0.25">
      <c r="A278" s="354" t="str">
        <f>'N-Bedarf AL'!A278</f>
        <v/>
      </c>
      <c r="B278" s="354" t="str">
        <f>IF('N-Bedarf AL'!B278="","",'N-Bedarf AL'!B278)</f>
        <v/>
      </c>
      <c r="C278" s="305" t="str">
        <f>IF('N-Bedarf AL'!D278="","",'N-Bedarf AL'!D278)</f>
        <v/>
      </c>
      <c r="D278" s="32" t="str">
        <f>IF('N-Bedarf AL'!C278="","",'N-Bedarf AL'!C278)</f>
        <v/>
      </c>
      <c r="E278" s="32" t="str">
        <f>IF('N-Bedarf AL'!T278="","",'N-Bedarf AL'!T278)</f>
        <v/>
      </c>
      <c r="F278" s="32" t="str">
        <f>IF('P-Bedarf AL'!V280="","",'P-Bedarf AL'!V280)</f>
        <v/>
      </c>
      <c r="G278" s="32" t="str">
        <f>IF('P-Bedarf AL'!AB280="","",'P-Bedarf AL'!AB280)</f>
        <v/>
      </c>
      <c r="H278" s="345" t="str">
        <f t="shared" si="234"/>
        <v/>
      </c>
      <c r="I278" s="345" t="str">
        <f t="shared" si="235"/>
        <v/>
      </c>
      <c r="J278" s="345" t="str">
        <f t="shared" si="236"/>
        <v/>
      </c>
      <c r="K278" s="321">
        <f t="shared" si="237"/>
        <v>0</v>
      </c>
      <c r="L278" s="321">
        <f t="shared" si="238"/>
        <v>0</v>
      </c>
      <c r="M278" s="321">
        <f t="shared" si="239"/>
        <v>0</v>
      </c>
      <c r="N278" s="321" t="str">
        <f t="shared" si="240"/>
        <v/>
      </c>
      <c r="O278" s="321" t="str">
        <f t="shared" si="241"/>
        <v/>
      </c>
      <c r="P278" s="321" t="str">
        <f t="shared" si="242"/>
        <v/>
      </c>
      <c r="Q278" s="490" t="str">
        <f t="shared" si="196"/>
        <v/>
      </c>
      <c r="R278" s="539"/>
      <c r="S278" s="141"/>
      <c r="T278" s="486"/>
      <c r="U278" s="501" t="str">
        <f t="shared" si="197"/>
        <v/>
      </c>
      <c r="V278" s="537" t="str">
        <f t="shared" si="198"/>
        <v/>
      </c>
      <c r="W278" s="537" t="str">
        <f t="shared" si="243"/>
        <v/>
      </c>
      <c r="X278" s="537" t="str">
        <f t="shared" si="199"/>
        <v/>
      </c>
      <c r="Y278" s="537" t="str">
        <f t="shared" si="200"/>
        <v/>
      </c>
      <c r="Z278" s="536"/>
      <c r="AA278" s="141"/>
      <c r="AB278" s="211"/>
      <c r="AC278" s="212" t="str">
        <f t="shared" si="201"/>
        <v/>
      </c>
      <c r="AD278" s="537" t="str">
        <f t="shared" si="202"/>
        <v/>
      </c>
      <c r="AE278" s="537" t="str">
        <f t="shared" si="203"/>
        <v/>
      </c>
      <c r="AF278" s="537" t="str">
        <f t="shared" si="204"/>
        <v/>
      </c>
      <c r="AG278" s="538" t="str">
        <f t="shared" si="205"/>
        <v/>
      </c>
      <c r="AH278" s="539"/>
      <c r="AI278" s="141"/>
      <c r="AJ278" s="486"/>
      <c r="AK278" s="507">
        <f t="shared" si="206"/>
        <v>0</v>
      </c>
      <c r="AL278" s="537" t="str">
        <f t="shared" si="207"/>
        <v/>
      </c>
      <c r="AM278" s="537" t="str">
        <f t="shared" si="208"/>
        <v/>
      </c>
      <c r="AN278" s="537" t="str">
        <f t="shared" si="209"/>
        <v/>
      </c>
      <c r="AO278" s="537" t="str">
        <f t="shared" si="210"/>
        <v/>
      </c>
      <c r="AP278" s="541" t="str">
        <f t="shared" si="244"/>
        <v/>
      </c>
      <c r="AQ278" s="536"/>
      <c r="AR278" s="141"/>
      <c r="AS278" s="211"/>
      <c r="AT278" s="211" t="str">
        <f t="shared" si="211"/>
        <v/>
      </c>
      <c r="AU278" s="537" t="str">
        <f t="shared" si="212"/>
        <v/>
      </c>
      <c r="AV278" s="537" t="str">
        <f t="shared" si="213"/>
        <v/>
      </c>
      <c r="AW278" s="538" t="str">
        <f t="shared" si="214"/>
        <v/>
      </c>
      <c r="AX278" s="539"/>
      <c r="AY278" s="141"/>
      <c r="AZ278" s="486"/>
      <c r="BA278" s="501" t="str">
        <f t="shared" si="215"/>
        <v/>
      </c>
      <c r="BB278" s="537" t="str">
        <f t="shared" si="216"/>
        <v/>
      </c>
      <c r="BC278" s="537"/>
      <c r="BD278" s="537" t="str">
        <f t="shared" si="217"/>
        <v/>
      </c>
      <c r="BE278" s="536"/>
      <c r="BF278" s="141"/>
      <c r="BG278" s="211"/>
      <c r="BH278" s="211" t="str">
        <f t="shared" si="218"/>
        <v/>
      </c>
      <c r="BI278" s="537" t="str">
        <f t="shared" si="219"/>
        <v/>
      </c>
      <c r="BJ278" s="537" t="str">
        <f t="shared" si="220"/>
        <v/>
      </c>
      <c r="BK278" s="538" t="str">
        <f t="shared" si="221"/>
        <v/>
      </c>
      <c r="BL278" s="539"/>
      <c r="BM278" s="141"/>
      <c r="BN278" s="486"/>
      <c r="BO278" s="501" t="e">
        <f t="shared" si="222"/>
        <v>#VALUE!</v>
      </c>
      <c r="BP278" s="537" t="str">
        <f t="shared" si="223"/>
        <v/>
      </c>
      <c r="BQ278" s="537" t="str">
        <f t="shared" si="224"/>
        <v/>
      </c>
      <c r="BR278" s="537" t="str">
        <f t="shared" si="225"/>
        <v/>
      </c>
      <c r="BS278" s="536"/>
      <c r="BT278" s="141"/>
      <c r="BU278" s="211"/>
      <c r="BV278" s="211" t="str">
        <f t="shared" si="226"/>
        <v/>
      </c>
      <c r="BW278" s="537" t="str">
        <f t="shared" si="227"/>
        <v/>
      </c>
      <c r="BX278" s="537" t="str">
        <f t="shared" si="228"/>
        <v/>
      </c>
      <c r="BY278" s="538" t="str">
        <f t="shared" si="229"/>
        <v/>
      </c>
      <c r="BZ278" s="539"/>
      <c r="CA278" s="141"/>
      <c r="CB278" s="486"/>
      <c r="CC278" s="483" t="str">
        <f t="shared" si="230"/>
        <v/>
      </c>
      <c r="CD278" s="153" t="str">
        <f t="shared" si="231"/>
        <v/>
      </c>
      <c r="CE278" s="153" t="str">
        <f t="shared" si="232"/>
        <v/>
      </c>
      <c r="CF278" s="153" t="str">
        <f t="shared" si="233"/>
        <v/>
      </c>
    </row>
    <row r="279" spans="1:84" ht="29.45" customHeight="1" x14ac:dyDescent="0.25">
      <c r="A279" s="354" t="str">
        <f>'N-Bedarf AL'!A279</f>
        <v/>
      </c>
      <c r="B279" s="354" t="str">
        <f>IF('N-Bedarf AL'!B279="","",'N-Bedarf AL'!B279)</f>
        <v/>
      </c>
      <c r="C279" s="305" t="str">
        <f>IF('N-Bedarf AL'!D279="","",'N-Bedarf AL'!D279)</f>
        <v/>
      </c>
      <c r="D279" s="32" t="str">
        <f>IF('N-Bedarf AL'!C279="","",'N-Bedarf AL'!C279)</f>
        <v/>
      </c>
      <c r="E279" s="32" t="str">
        <f>IF('N-Bedarf AL'!T279="","",'N-Bedarf AL'!T279)</f>
        <v/>
      </c>
      <c r="F279" s="32" t="str">
        <f>IF('P-Bedarf AL'!V281="","",'P-Bedarf AL'!V281)</f>
        <v/>
      </c>
      <c r="G279" s="32" t="str">
        <f>IF('P-Bedarf AL'!AB281="","",'P-Bedarf AL'!AB281)</f>
        <v/>
      </c>
      <c r="H279" s="345" t="str">
        <f t="shared" si="234"/>
        <v/>
      </c>
      <c r="I279" s="345" t="str">
        <f t="shared" si="235"/>
        <v/>
      </c>
      <c r="J279" s="345" t="str">
        <f t="shared" si="236"/>
        <v/>
      </c>
      <c r="K279" s="321">
        <f t="shared" si="237"/>
        <v>0</v>
      </c>
      <c r="L279" s="321">
        <f t="shared" si="238"/>
        <v>0</v>
      </c>
      <c r="M279" s="321">
        <f t="shared" si="239"/>
        <v>0</v>
      </c>
      <c r="N279" s="321" t="str">
        <f t="shared" si="240"/>
        <v/>
      </c>
      <c r="O279" s="321" t="str">
        <f t="shared" si="241"/>
        <v/>
      </c>
      <c r="P279" s="321" t="str">
        <f t="shared" si="242"/>
        <v/>
      </c>
      <c r="Q279" s="490" t="str">
        <f t="shared" si="196"/>
        <v/>
      </c>
      <c r="R279" s="539"/>
      <c r="S279" s="141"/>
      <c r="T279" s="486"/>
      <c r="U279" s="501" t="str">
        <f t="shared" si="197"/>
        <v/>
      </c>
      <c r="V279" s="537" t="str">
        <f t="shared" si="198"/>
        <v/>
      </c>
      <c r="W279" s="537" t="str">
        <f t="shared" si="243"/>
        <v/>
      </c>
      <c r="X279" s="537" t="str">
        <f t="shared" si="199"/>
        <v/>
      </c>
      <c r="Y279" s="537" t="str">
        <f t="shared" si="200"/>
        <v/>
      </c>
      <c r="Z279" s="536"/>
      <c r="AA279" s="141"/>
      <c r="AB279" s="211"/>
      <c r="AC279" s="212" t="str">
        <f t="shared" si="201"/>
        <v/>
      </c>
      <c r="AD279" s="537" t="str">
        <f t="shared" si="202"/>
        <v/>
      </c>
      <c r="AE279" s="537" t="str">
        <f t="shared" si="203"/>
        <v/>
      </c>
      <c r="AF279" s="537" t="str">
        <f t="shared" si="204"/>
        <v/>
      </c>
      <c r="AG279" s="538" t="str">
        <f t="shared" si="205"/>
        <v/>
      </c>
      <c r="AH279" s="539"/>
      <c r="AI279" s="141"/>
      <c r="AJ279" s="486"/>
      <c r="AK279" s="507">
        <f t="shared" si="206"/>
        <v>0</v>
      </c>
      <c r="AL279" s="537" t="str">
        <f t="shared" si="207"/>
        <v/>
      </c>
      <c r="AM279" s="537" t="str">
        <f t="shared" si="208"/>
        <v/>
      </c>
      <c r="AN279" s="537" t="str">
        <f t="shared" si="209"/>
        <v/>
      </c>
      <c r="AO279" s="537" t="str">
        <f t="shared" si="210"/>
        <v/>
      </c>
      <c r="AP279" s="541" t="str">
        <f t="shared" si="244"/>
        <v/>
      </c>
      <c r="AQ279" s="536"/>
      <c r="AR279" s="141"/>
      <c r="AS279" s="211"/>
      <c r="AT279" s="211" t="str">
        <f t="shared" si="211"/>
        <v/>
      </c>
      <c r="AU279" s="537" t="str">
        <f t="shared" si="212"/>
        <v/>
      </c>
      <c r="AV279" s="537" t="str">
        <f t="shared" si="213"/>
        <v/>
      </c>
      <c r="AW279" s="538" t="str">
        <f t="shared" si="214"/>
        <v/>
      </c>
      <c r="AX279" s="539"/>
      <c r="AY279" s="141"/>
      <c r="AZ279" s="486"/>
      <c r="BA279" s="501" t="str">
        <f t="shared" si="215"/>
        <v/>
      </c>
      <c r="BB279" s="537" t="str">
        <f t="shared" si="216"/>
        <v/>
      </c>
      <c r="BC279" s="537"/>
      <c r="BD279" s="537" t="str">
        <f t="shared" si="217"/>
        <v/>
      </c>
      <c r="BE279" s="536"/>
      <c r="BF279" s="141"/>
      <c r="BG279" s="211"/>
      <c r="BH279" s="211" t="str">
        <f t="shared" si="218"/>
        <v/>
      </c>
      <c r="BI279" s="537" t="str">
        <f t="shared" si="219"/>
        <v/>
      </c>
      <c r="BJ279" s="537" t="str">
        <f t="shared" si="220"/>
        <v/>
      </c>
      <c r="BK279" s="538" t="str">
        <f t="shared" si="221"/>
        <v/>
      </c>
      <c r="BL279" s="539"/>
      <c r="BM279" s="141"/>
      <c r="BN279" s="486"/>
      <c r="BO279" s="501" t="e">
        <f t="shared" si="222"/>
        <v>#VALUE!</v>
      </c>
      <c r="BP279" s="537" t="str">
        <f t="shared" si="223"/>
        <v/>
      </c>
      <c r="BQ279" s="537" t="str">
        <f t="shared" si="224"/>
        <v/>
      </c>
      <c r="BR279" s="537" t="str">
        <f t="shared" si="225"/>
        <v/>
      </c>
      <c r="BS279" s="536"/>
      <c r="BT279" s="141"/>
      <c r="BU279" s="211"/>
      <c r="BV279" s="211" t="str">
        <f t="shared" si="226"/>
        <v/>
      </c>
      <c r="BW279" s="537" t="str">
        <f t="shared" si="227"/>
        <v/>
      </c>
      <c r="BX279" s="537" t="str">
        <f t="shared" si="228"/>
        <v/>
      </c>
      <c r="BY279" s="538" t="str">
        <f t="shared" si="229"/>
        <v/>
      </c>
      <c r="BZ279" s="539"/>
      <c r="CA279" s="141"/>
      <c r="CB279" s="486"/>
      <c r="CC279" s="483" t="str">
        <f t="shared" si="230"/>
        <v/>
      </c>
      <c r="CD279" s="153" t="str">
        <f t="shared" si="231"/>
        <v/>
      </c>
      <c r="CE279" s="153" t="str">
        <f t="shared" si="232"/>
        <v/>
      </c>
      <c r="CF279" s="153" t="str">
        <f t="shared" si="233"/>
        <v/>
      </c>
    </row>
    <row r="280" spans="1:84" ht="29.45" customHeight="1" x14ac:dyDescent="0.25">
      <c r="A280" s="354" t="str">
        <f>'N-Bedarf AL'!A280</f>
        <v/>
      </c>
      <c r="B280" s="354" t="str">
        <f>IF('N-Bedarf AL'!B280="","",'N-Bedarf AL'!B280)</f>
        <v/>
      </c>
      <c r="C280" s="305" t="str">
        <f>IF('N-Bedarf AL'!D280="","",'N-Bedarf AL'!D280)</f>
        <v/>
      </c>
      <c r="D280" s="32" t="str">
        <f>IF('N-Bedarf AL'!C280="","",'N-Bedarf AL'!C280)</f>
        <v/>
      </c>
      <c r="E280" s="32" t="str">
        <f>IF('N-Bedarf AL'!T280="","",'N-Bedarf AL'!T280)</f>
        <v/>
      </c>
      <c r="F280" s="32" t="str">
        <f>IF('P-Bedarf AL'!V282="","",'P-Bedarf AL'!V282)</f>
        <v/>
      </c>
      <c r="G280" s="32" t="str">
        <f>IF('P-Bedarf AL'!AB282="","",'P-Bedarf AL'!AB282)</f>
        <v/>
      </c>
      <c r="H280" s="345" t="str">
        <f t="shared" si="234"/>
        <v/>
      </c>
      <c r="I280" s="345" t="str">
        <f t="shared" si="235"/>
        <v/>
      </c>
      <c r="J280" s="345" t="str">
        <f t="shared" si="236"/>
        <v/>
      </c>
      <c r="K280" s="321">
        <f t="shared" si="237"/>
        <v>0</v>
      </c>
      <c r="L280" s="321">
        <f t="shared" si="238"/>
        <v>0</v>
      </c>
      <c r="M280" s="321">
        <f t="shared" si="239"/>
        <v>0</v>
      </c>
      <c r="N280" s="321" t="str">
        <f t="shared" si="240"/>
        <v/>
      </c>
      <c r="O280" s="321" t="str">
        <f t="shared" si="241"/>
        <v/>
      </c>
      <c r="P280" s="321" t="str">
        <f t="shared" si="242"/>
        <v/>
      </c>
      <c r="Q280" s="490" t="str">
        <f t="shared" si="196"/>
        <v/>
      </c>
      <c r="R280" s="539"/>
      <c r="S280" s="141"/>
      <c r="T280" s="486"/>
      <c r="U280" s="501" t="str">
        <f t="shared" si="197"/>
        <v/>
      </c>
      <c r="V280" s="537" t="str">
        <f t="shared" si="198"/>
        <v/>
      </c>
      <c r="W280" s="537" t="str">
        <f t="shared" si="243"/>
        <v/>
      </c>
      <c r="X280" s="537" t="str">
        <f t="shared" si="199"/>
        <v/>
      </c>
      <c r="Y280" s="537" t="str">
        <f t="shared" si="200"/>
        <v/>
      </c>
      <c r="Z280" s="536"/>
      <c r="AA280" s="141"/>
      <c r="AB280" s="211"/>
      <c r="AC280" s="212" t="str">
        <f t="shared" si="201"/>
        <v/>
      </c>
      <c r="AD280" s="537" t="str">
        <f t="shared" si="202"/>
        <v/>
      </c>
      <c r="AE280" s="537" t="str">
        <f t="shared" si="203"/>
        <v/>
      </c>
      <c r="AF280" s="537" t="str">
        <f t="shared" si="204"/>
        <v/>
      </c>
      <c r="AG280" s="538" t="str">
        <f t="shared" si="205"/>
        <v/>
      </c>
      <c r="AH280" s="539"/>
      <c r="AI280" s="141"/>
      <c r="AJ280" s="486"/>
      <c r="AK280" s="507">
        <f t="shared" si="206"/>
        <v>0</v>
      </c>
      <c r="AL280" s="537" t="str">
        <f t="shared" si="207"/>
        <v/>
      </c>
      <c r="AM280" s="537" t="str">
        <f t="shared" si="208"/>
        <v/>
      </c>
      <c r="AN280" s="537" t="str">
        <f t="shared" si="209"/>
        <v/>
      </c>
      <c r="AO280" s="537" t="str">
        <f t="shared" si="210"/>
        <v/>
      </c>
      <c r="AP280" s="541" t="str">
        <f t="shared" si="244"/>
        <v/>
      </c>
      <c r="AQ280" s="536"/>
      <c r="AR280" s="141"/>
      <c r="AS280" s="211"/>
      <c r="AT280" s="211" t="str">
        <f t="shared" si="211"/>
        <v/>
      </c>
      <c r="AU280" s="537" t="str">
        <f t="shared" si="212"/>
        <v/>
      </c>
      <c r="AV280" s="537" t="str">
        <f t="shared" si="213"/>
        <v/>
      </c>
      <c r="AW280" s="538" t="str">
        <f t="shared" si="214"/>
        <v/>
      </c>
      <c r="AX280" s="539"/>
      <c r="AY280" s="141"/>
      <c r="AZ280" s="486"/>
      <c r="BA280" s="501" t="str">
        <f t="shared" si="215"/>
        <v/>
      </c>
      <c r="BB280" s="537" t="str">
        <f t="shared" si="216"/>
        <v/>
      </c>
      <c r="BC280" s="537"/>
      <c r="BD280" s="537" t="str">
        <f t="shared" si="217"/>
        <v/>
      </c>
      <c r="BE280" s="536"/>
      <c r="BF280" s="141"/>
      <c r="BG280" s="211"/>
      <c r="BH280" s="211" t="str">
        <f t="shared" si="218"/>
        <v/>
      </c>
      <c r="BI280" s="537" t="str">
        <f t="shared" si="219"/>
        <v/>
      </c>
      <c r="BJ280" s="537" t="str">
        <f t="shared" si="220"/>
        <v/>
      </c>
      <c r="BK280" s="538" t="str">
        <f t="shared" si="221"/>
        <v/>
      </c>
      <c r="BL280" s="539"/>
      <c r="BM280" s="141"/>
      <c r="BN280" s="486"/>
      <c r="BO280" s="501" t="e">
        <f t="shared" si="222"/>
        <v>#VALUE!</v>
      </c>
      <c r="BP280" s="537" t="str">
        <f t="shared" si="223"/>
        <v/>
      </c>
      <c r="BQ280" s="537" t="str">
        <f t="shared" si="224"/>
        <v/>
      </c>
      <c r="BR280" s="537" t="str">
        <f t="shared" si="225"/>
        <v/>
      </c>
      <c r="BS280" s="536"/>
      <c r="BT280" s="141"/>
      <c r="BU280" s="211"/>
      <c r="BV280" s="211" t="str">
        <f t="shared" si="226"/>
        <v/>
      </c>
      <c r="BW280" s="537" t="str">
        <f t="shared" si="227"/>
        <v/>
      </c>
      <c r="BX280" s="537" t="str">
        <f t="shared" si="228"/>
        <v/>
      </c>
      <c r="BY280" s="538" t="str">
        <f t="shared" si="229"/>
        <v/>
      </c>
      <c r="BZ280" s="539"/>
      <c r="CA280" s="141"/>
      <c r="CB280" s="486"/>
      <c r="CC280" s="483" t="str">
        <f t="shared" si="230"/>
        <v/>
      </c>
      <c r="CD280" s="153" t="str">
        <f t="shared" si="231"/>
        <v/>
      </c>
      <c r="CE280" s="153" t="str">
        <f t="shared" si="232"/>
        <v/>
      </c>
      <c r="CF280" s="153" t="str">
        <f t="shared" si="233"/>
        <v/>
      </c>
    </row>
    <row r="281" spans="1:84" ht="29.45" customHeight="1" x14ac:dyDescent="0.25">
      <c r="A281" s="354" t="str">
        <f>'N-Bedarf AL'!A281</f>
        <v/>
      </c>
      <c r="B281" s="354" t="str">
        <f>IF('N-Bedarf AL'!B281="","",'N-Bedarf AL'!B281)</f>
        <v/>
      </c>
      <c r="C281" s="305" t="str">
        <f>IF('N-Bedarf AL'!D281="","",'N-Bedarf AL'!D281)</f>
        <v/>
      </c>
      <c r="D281" s="32" t="str">
        <f>IF('N-Bedarf AL'!C281="","",'N-Bedarf AL'!C281)</f>
        <v/>
      </c>
      <c r="E281" s="32" t="str">
        <f>IF('N-Bedarf AL'!T281="","",'N-Bedarf AL'!T281)</f>
        <v/>
      </c>
      <c r="F281" s="32" t="str">
        <f>IF('P-Bedarf AL'!V283="","",'P-Bedarf AL'!V283)</f>
        <v/>
      </c>
      <c r="G281" s="32" t="str">
        <f>IF('P-Bedarf AL'!AB283="","",'P-Bedarf AL'!AB283)</f>
        <v/>
      </c>
      <c r="H281" s="345" t="str">
        <f t="shared" si="234"/>
        <v/>
      </c>
      <c r="I281" s="345" t="str">
        <f t="shared" si="235"/>
        <v/>
      </c>
      <c r="J281" s="345" t="str">
        <f t="shared" si="236"/>
        <v/>
      </c>
      <c r="K281" s="321">
        <f t="shared" si="237"/>
        <v>0</v>
      </c>
      <c r="L281" s="321">
        <f t="shared" si="238"/>
        <v>0</v>
      </c>
      <c r="M281" s="321">
        <f t="shared" si="239"/>
        <v>0</v>
      </c>
      <c r="N281" s="321" t="str">
        <f t="shared" si="240"/>
        <v/>
      </c>
      <c r="O281" s="321" t="str">
        <f t="shared" si="241"/>
        <v/>
      </c>
      <c r="P281" s="321" t="str">
        <f t="shared" si="242"/>
        <v/>
      </c>
      <c r="Q281" s="490" t="str">
        <f t="shared" si="196"/>
        <v/>
      </c>
      <c r="R281" s="539"/>
      <c r="S281" s="141"/>
      <c r="T281" s="486"/>
      <c r="U281" s="501" t="str">
        <f t="shared" si="197"/>
        <v/>
      </c>
      <c r="V281" s="537" t="str">
        <f t="shared" si="198"/>
        <v/>
      </c>
      <c r="W281" s="537" t="str">
        <f t="shared" si="243"/>
        <v/>
      </c>
      <c r="X281" s="537" t="str">
        <f t="shared" si="199"/>
        <v/>
      </c>
      <c r="Y281" s="537" t="str">
        <f t="shared" si="200"/>
        <v/>
      </c>
      <c r="Z281" s="536"/>
      <c r="AA281" s="141"/>
      <c r="AB281" s="211"/>
      <c r="AC281" s="212" t="str">
        <f t="shared" si="201"/>
        <v/>
      </c>
      <c r="AD281" s="537" t="str">
        <f t="shared" si="202"/>
        <v/>
      </c>
      <c r="AE281" s="537" t="str">
        <f t="shared" si="203"/>
        <v/>
      </c>
      <c r="AF281" s="537" t="str">
        <f t="shared" si="204"/>
        <v/>
      </c>
      <c r="AG281" s="538" t="str">
        <f t="shared" si="205"/>
        <v/>
      </c>
      <c r="AH281" s="539"/>
      <c r="AI281" s="141"/>
      <c r="AJ281" s="486"/>
      <c r="AK281" s="507">
        <f t="shared" si="206"/>
        <v>0</v>
      </c>
      <c r="AL281" s="537" t="str">
        <f t="shared" si="207"/>
        <v/>
      </c>
      <c r="AM281" s="537" t="str">
        <f t="shared" si="208"/>
        <v/>
      </c>
      <c r="AN281" s="537" t="str">
        <f t="shared" si="209"/>
        <v/>
      </c>
      <c r="AO281" s="537" t="str">
        <f t="shared" si="210"/>
        <v/>
      </c>
      <c r="AP281" s="541" t="str">
        <f t="shared" si="244"/>
        <v/>
      </c>
      <c r="AQ281" s="536"/>
      <c r="AR281" s="141"/>
      <c r="AS281" s="211"/>
      <c r="AT281" s="211" t="str">
        <f t="shared" si="211"/>
        <v/>
      </c>
      <c r="AU281" s="537" t="str">
        <f t="shared" si="212"/>
        <v/>
      </c>
      <c r="AV281" s="537" t="str">
        <f t="shared" si="213"/>
        <v/>
      </c>
      <c r="AW281" s="538" t="str">
        <f t="shared" si="214"/>
        <v/>
      </c>
      <c r="AX281" s="539"/>
      <c r="AY281" s="141"/>
      <c r="AZ281" s="486"/>
      <c r="BA281" s="501" t="str">
        <f t="shared" si="215"/>
        <v/>
      </c>
      <c r="BB281" s="537" t="str">
        <f t="shared" si="216"/>
        <v/>
      </c>
      <c r="BC281" s="537"/>
      <c r="BD281" s="537" t="str">
        <f t="shared" si="217"/>
        <v/>
      </c>
      <c r="BE281" s="536"/>
      <c r="BF281" s="141"/>
      <c r="BG281" s="211"/>
      <c r="BH281" s="211" t="str">
        <f t="shared" si="218"/>
        <v/>
      </c>
      <c r="BI281" s="537" t="str">
        <f t="shared" si="219"/>
        <v/>
      </c>
      <c r="BJ281" s="537" t="str">
        <f t="shared" si="220"/>
        <v/>
      </c>
      <c r="BK281" s="538" t="str">
        <f t="shared" si="221"/>
        <v/>
      </c>
      <c r="BL281" s="539"/>
      <c r="BM281" s="141"/>
      <c r="BN281" s="486"/>
      <c r="BO281" s="501" t="e">
        <f t="shared" si="222"/>
        <v>#VALUE!</v>
      </c>
      <c r="BP281" s="537" t="str">
        <f t="shared" si="223"/>
        <v/>
      </c>
      <c r="BQ281" s="537" t="str">
        <f t="shared" si="224"/>
        <v/>
      </c>
      <c r="BR281" s="537" t="str">
        <f t="shared" si="225"/>
        <v/>
      </c>
      <c r="BS281" s="536"/>
      <c r="BT281" s="141"/>
      <c r="BU281" s="211"/>
      <c r="BV281" s="211" t="str">
        <f t="shared" si="226"/>
        <v/>
      </c>
      <c r="BW281" s="537" t="str">
        <f t="shared" si="227"/>
        <v/>
      </c>
      <c r="BX281" s="537" t="str">
        <f t="shared" si="228"/>
        <v/>
      </c>
      <c r="BY281" s="538" t="str">
        <f t="shared" si="229"/>
        <v/>
      </c>
      <c r="BZ281" s="539"/>
      <c r="CA281" s="141"/>
      <c r="CB281" s="486"/>
      <c r="CC281" s="483" t="str">
        <f t="shared" si="230"/>
        <v/>
      </c>
      <c r="CD281" s="153" t="str">
        <f t="shared" si="231"/>
        <v/>
      </c>
      <c r="CE281" s="153" t="str">
        <f t="shared" si="232"/>
        <v/>
      </c>
      <c r="CF281" s="153" t="str">
        <f t="shared" si="233"/>
        <v/>
      </c>
    </row>
    <row r="282" spans="1:84" ht="29.45" customHeight="1" x14ac:dyDescent="0.25">
      <c r="A282" s="354" t="str">
        <f>'N-Bedarf AL'!A282</f>
        <v/>
      </c>
      <c r="B282" s="354" t="str">
        <f>IF('N-Bedarf AL'!B282="","",'N-Bedarf AL'!B282)</f>
        <v/>
      </c>
      <c r="C282" s="305" t="str">
        <f>IF('N-Bedarf AL'!D282="","",'N-Bedarf AL'!D282)</f>
        <v/>
      </c>
      <c r="D282" s="32" t="str">
        <f>IF('N-Bedarf AL'!C282="","",'N-Bedarf AL'!C282)</f>
        <v/>
      </c>
      <c r="E282" s="32" t="str">
        <f>IF('N-Bedarf AL'!T282="","",'N-Bedarf AL'!T282)</f>
        <v/>
      </c>
      <c r="F282" s="32" t="str">
        <f>IF('P-Bedarf AL'!V284="","",'P-Bedarf AL'!V284)</f>
        <v/>
      </c>
      <c r="G282" s="32" t="str">
        <f>IF('P-Bedarf AL'!AB284="","",'P-Bedarf AL'!AB284)</f>
        <v/>
      </c>
      <c r="H282" s="345" t="str">
        <f t="shared" si="234"/>
        <v/>
      </c>
      <c r="I282" s="345" t="str">
        <f t="shared" si="235"/>
        <v/>
      </c>
      <c r="J282" s="345" t="str">
        <f t="shared" si="236"/>
        <v/>
      </c>
      <c r="K282" s="321">
        <f t="shared" si="237"/>
        <v>0</v>
      </c>
      <c r="L282" s="321">
        <f t="shared" si="238"/>
        <v>0</v>
      </c>
      <c r="M282" s="321">
        <f t="shared" si="239"/>
        <v>0</v>
      </c>
      <c r="N282" s="321" t="str">
        <f t="shared" si="240"/>
        <v/>
      </c>
      <c r="O282" s="321" t="str">
        <f t="shared" si="241"/>
        <v/>
      </c>
      <c r="P282" s="321" t="str">
        <f t="shared" si="242"/>
        <v/>
      </c>
      <c r="Q282" s="490" t="str">
        <f t="shared" si="196"/>
        <v/>
      </c>
      <c r="R282" s="539"/>
      <c r="S282" s="141"/>
      <c r="T282" s="486"/>
      <c r="U282" s="501" t="str">
        <f t="shared" si="197"/>
        <v/>
      </c>
      <c r="V282" s="537" t="str">
        <f t="shared" si="198"/>
        <v/>
      </c>
      <c r="W282" s="537" t="str">
        <f t="shared" si="243"/>
        <v/>
      </c>
      <c r="X282" s="537" t="str">
        <f t="shared" si="199"/>
        <v/>
      </c>
      <c r="Y282" s="537" t="str">
        <f t="shared" si="200"/>
        <v/>
      </c>
      <c r="Z282" s="536"/>
      <c r="AA282" s="141"/>
      <c r="AB282" s="211"/>
      <c r="AC282" s="212" t="str">
        <f t="shared" si="201"/>
        <v/>
      </c>
      <c r="AD282" s="537" t="str">
        <f t="shared" si="202"/>
        <v/>
      </c>
      <c r="AE282" s="537" t="str">
        <f t="shared" si="203"/>
        <v/>
      </c>
      <c r="AF282" s="537" t="str">
        <f t="shared" si="204"/>
        <v/>
      </c>
      <c r="AG282" s="538" t="str">
        <f t="shared" si="205"/>
        <v/>
      </c>
      <c r="AH282" s="539"/>
      <c r="AI282" s="141"/>
      <c r="AJ282" s="486"/>
      <c r="AK282" s="507">
        <f t="shared" si="206"/>
        <v>0</v>
      </c>
      <c r="AL282" s="537" t="str">
        <f t="shared" si="207"/>
        <v/>
      </c>
      <c r="AM282" s="537" t="str">
        <f t="shared" si="208"/>
        <v/>
      </c>
      <c r="AN282" s="537" t="str">
        <f t="shared" si="209"/>
        <v/>
      </c>
      <c r="AO282" s="537" t="str">
        <f t="shared" si="210"/>
        <v/>
      </c>
      <c r="AP282" s="541" t="str">
        <f t="shared" si="244"/>
        <v/>
      </c>
      <c r="AQ282" s="536"/>
      <c r="AR282" s="141"/>
      <c r="AS282" s="211"/>
      <c r="AT282" s="211" t="str">
        <f t="shared" si="211"/>
        <v/>
      </c>
      <c r="AU282" s="537" t="str">
        <f t="shared" si="212"/>
        <v/>
      </c>
      <c r="AV282" s="537" t="str">
        <f t="shared" si="213"/>
        <v/>
      </c>
      <c r="AW282" s="538" t="str">
        <f t="shared" si="214"/>
        <v/>
      </c>
      <c r="AX282" s="539"/>
      <c r="AY282" s="141"/>
      <c r="AZ282" s="486"/>
      <c r="BA282" s="501" t="str">
        <f t="shared" si="215"/>
        <v/>
      </c>
      <c r="BB282" s="537" t="str">
        <f t="shared" si="216"/>
        <v/>
      </c>
      <c r="BC282" s="537"/>
      <c r="BD282" s="537" t="str">
        <f t="shared" si="217"/>
        <v/>
      </c>
      <c r="BE282" s="536"/>
      <c r="BF282" s="141"/>
      <c r="BG282" s="211"/>
      <c r="BH282" s="211" t="str">
        <f t="shared" si="218"/>
        <v/>
      </c>
      <c r="BI282" s="537" t="str">
        <f t="shared" si="219"/>
        <v/>
      </c>
      <c r="BJ282" s="537" t="str">
        <f t="shared" si="220"/>
        <v/>
      </c>
      <c r="BK282" s="538" t="str">
        <f t="shared" si="221"/>
        <v/>
      </c>
      <c r="BL282" s="539"/>
      <c r="BM282" s="141"/>
      <c r="BN282" s="486"/>
      <c r="BO282" s="501" t="e">
        <f t="shared" si="222"/>
        <v>#VALUE!</v>
      </c>
      <c r="BP282" s="537" t="str">
        <f t="shared" si="223"/>
        <v/>
      </c>
      <c r="BQ282" s="537" t="str">
        <f t="shared" si="224"/>
        <v/>
      </c>
      <c r="BR282" s="537" t="str">
        <f t="shared" si="225"/>
        <v/>
      </c>
      <c r="BS282" s="536"/>
      <c r="BT282" s="141"/>
      <c r="BU282" s="211"/>
      <c r="BV282" s="211" t="str">
        <f t="shared" si="226"/>
        <v/>
      </c>
      <c r="BW282" s="537" t="str">
        <f t="shared" si="227"/>
        <v/>
      </c>
      <c r="BX282" s="537" t="str">
        <f t="shared" si="228"/>
        <v/>
      </c>
      <c r="BY282" s="538" t="str">
        <f t="shared" si="229"/>
        <v/>
      </c>
      <c r="BZ282" s="539"/>
      <c r="CA282" s="141"/>
      <c r="CB282" s="486"/>
      <c r="CC282" s="483" t="str">
        <f t="shared" si="230"/>
        <v/>
      </c>
      <c r="CD282" s="153" t="str">
        <f t="shared" si="231"/>
        <v/>
      </c>
      <c r="CE282" s="153" t="str">
        <f t="shared" si="232"/>
        <v/>
      </c>
      <c r="CF282" s="153" t="str">
        <f t="shared" si="233"/>
        <v/>
      </c>
    </row>
    <row r="283" spans="1:84" ht="29.45" customHeight="1" x14ac:dyDescent="0.25">
      <c r="A283" s="354" t="str">
        <f>'N-Bedarf AL'!A283</f>
        <v/>
      </c>
      <c r="B283" s="354" t="str">
        <f>IF('N-Bedarf AL'!B283="","",'N-Bedarf AL'!B283)</f>
        <v/>
      </c>
      <c r="C283" s="305" t="str">
        <f>IF('N-Bedarf AL'!D283="","",'N-Bedarf AL'!D283)</f>
        <v/>
      </c>
      <c r="D283" s="32" t="str">
        <f>IF('N-Bedarf AL'!C283="","",'N-Bedarf AL'!C283)</f>
        <v/>
      </c>
      <c r="E283" s="32" t="str">
        <f>IF('N-Bedarf AL'!T283="","",'N-Bedarf AL'!T283)</f>
        <v/>
      </c>
      <c r="F283" s="32" t="str">
        <f>IF('P-Bedarf AL'!V285="","",'P-Bedarf AL'!V285)</f>
        <v/>
      </c>
      <c r="G283" s="32" t="str">
        <f>IF('P-Bedarf AL'!AB285="","",'P-Bedarf AL'!AB285)</f>
        <v/>
      </c>
      <c r="H283" s="345" t="str">
        <f t="shared" si="234"/>
        <v/>
      </c>
      <c r="I283" s="345" t="str">
        <f t="shared" si="235"/>
        <v/>
      </c>
      <c r="J283" s="345" t="str">
        <f t="shared" si="236"/>
        <v/>
      </c>
      <c r="K283" s="321">
        <f t="shared" si="237"/>
        <v>0</v>
      </c>
      <c r="L283" s="321">
        <f t="shared" si="238"/>
        <v>0</v>
      </c>
      <c r="M283" s="321">
        <f t="shared" si="239"/>
        <v>0</v>
      </c>
      <c r="N283" s="321" t="str">
        <f t="shared" si="240"/>
        <v/>
      </c>
      <c r="O283" s="321" t="str">
        <f t="shared" si="241"/>
        <v/>
      </c>
      <c r="P283" s="321" t="str">
        <f t="shared" si="242"/>
        <v/>
      </c>
      <c r="Q283" s="490" t="str">
        <f t="shared" si="196"/>
        <v/>
      </c>
      <c r="R283" s="539"/>
      <c r="S283" s="141"/>
      <c r="T283" s="486"/>
      <c r="U283" s="501" t="str">
        <f t="shared" si="197"/>
        <v/>
      </c>
      <c r="V283" s="537" t="str">
        <f t="shared" si="198"/>
        <v/>
      </c>
      <c r="W283" s="537" t="str">
        <f t="shared" si="243"/>
        <v/>
      </c>
      <c r="X283" s="537" t="str">
        <f t="shared" si="199"/>
        <v/>
      </c>
      <c r="Y283" s="537" t="str">
        <f t="shared" si="200"/>
        <v/>
      </c>
      <c r="Z283" s="536"/>
      <c r="AA283" s="141"/>
      <c r="AB283" s="211"/>
      <c r="AC283" s="212" t="str">
        <f t="shared" si="201"/>
        <v/>
      </c>
      <c r="AD283" s="537" t="str">
        <f t="shared" si="202"/>
        <v/>
      </c>
      <c r="AE283" s="537" t="str">
        <f t="shared" si="203"/>
        <v/>
      </c>
      <c r="AF283" s="537" t="str">
        <f t="shared" si="204"/>
        <v/>
      </c>
      <c r="AG283" s="538" t="str">
        <f t="shared" si="205"/>
        <v/>
      </c>
      <c r="AH283" s="539"/>
      <c r="AI283" s="141"/>
      <c r="AJ283" s="486"/>
      <c r="AK283" s="507">
        <f t="shared" si="206"/>
        <v>0</v>
      </c>
      <c r="AL283" s="537" t="str">
        <f t="shared" si="207"/>
        <v/>
      </c>
      <c r="AM283" s="537" t="str">
        <f t="shared" si="208"/>
        <v/>
      </c>
      <c r="AN283" s="537" t="str">
        <f t="shared" si="209"/>
        <v/>
      </c>
      <c r="AO283" s="537" t="str">
        <f t="shared" si="210"/>
        <v/>
      </c>
      <c r="AP283" s="541" t="str">
        <f t="shared" si="244"/>
        <v/>
      </c>
      <c r="AQ283" s="536"/>
      <c r="AR283" s="141"/>
      <c r="AS283" s="211"/>
      <c r="AT283" s="211" t="str">
        <f t="shared" si="211"/>
        <v/>
      </c>
      <c r="AU283" s="537" t="str">
        <f t="shared" si="212"/>
        <v/>
      </c>
      <c r="AV283" s="537" t="str">
        <f t="shared" si="213"/>
        <v/>
      </c>
      <c r="AW283" s="538" t="str">
        <f t="shared" si="214"/>
        <v/>
      </c>
      <c r="AX283" s="539"/>
      <c r="AY283" s="141"/>
      <c r="AZ283" s="486"/>
      <c r="BA283" s="501" t="str">
        <f t="shared" si="215"/>
        <v/>
      </c>
      <c r="BB283" s="537" t="str">
        <f t="shared" si="216"/>
        <v/>
      </c>
      <c r="BC283" s="537"/>
      <c r="BD283" s="537" t="str">
        <f t="shared" si="217"/>
        <v/>
      </c>
      <c r="BE283" s="536"/>
      <c r="BF283" s="141"/>
      <c r="BG283" s="211"/>
      <c r="BH283" s="211" t="str">
        <f t="shared" si="218"/>
        <v/>
      </c>
      <c r="BI283" s="537" t="str">
        <f t="shared" si="219"/>
        <v/>
      </c>
      <c r="BJ283" s="537" t="str">
        <f t="shared" si="220"/>
        <v/>
      </c>
      <c r="BK283" s="538" t="str">
        <f t="shared" si="221"/>
        <v/>
      </c>
      <c r="BL283" s="539"/>
      <c r="BM283" s="141"/>
      <c r="BN283" s="486"/>
      <c r="BO283" s="501" t="e">
        <f t="shared" si="222"/>
        <v>#VALUE!</v>
      </c>
      <c r="BP283" s="537" t="str">
        <f t="shared" si="223"/>
        <v/>
      </c>
      <c r="BQ283" s="537" t="str">
        <f t="shared" si="224"/>
        <v/>
      </c>
      <c r="BR283" s="537" t="str">
        <f t="shared" si="225"/>
        <v/>
      </c>
      <c r="BS283" s="536"/>
      <c r="BT283" s="141"/>
      <c r="BU283" s="211"/>
      <c r="BV283" s="211" t="str">
        <f t="shared" si="226"/>
        <v/>
      </c>
      <c r="BW283" s="537" t="str">
        <f t="shared" si="227"/>
        <v/>
      </c>
      <c r="BX283" s="537" t="str">
        <f t="shared" si="228"/>
        <v/>
      </c>
      <c r="BY283" s="538" t="str">
        <f t="shared" si="229"/>
        <v/>
      </c>
      <c r="BZ283" s="539"/>
      <c r="CA283" s="141"/>
      <c r="CB283" s="486"/>
      <c r="CC283" s="483" t="str">
        <f t="shared" si="230"/>
        <v/>
      </c>
      <c r="CD283" s="153" t="str">
        <f t="shared" si="231"/>
        <v/>
      </c>
      <c r="CE283" s="153" t="str">
        <f t="shared" si="232"/>
        <v/>
      </c>
      <c r="CF283" s="153" t="str">
        <f t="shared" si="233"/>
        <v/>
      </c>
    </row>
    <row r="284" spans="1:84" ht="29.45" customHeight="1" x14ac:dyDescent="0.25">
      <c r="A284" s="354" t="str">
        <f>'N-Bedarf AL'!A284</f>
        <v/>
      </c>
      <c r="B284" s="354" t="str">
        <f>IF('N-Bedarf AL'!B284="","",'N-Bedarf AL'!B284)</f>
        <v/>
      </c>
      <c r="C284" s="305" t="str">
        <f>IF('N-Bedarf AL'!D284="","",'N-Bedarf AL'!D284)</f>
        <v/>
      </c>
      <c r="D284" s="32" t="str">
        <f>IF('N-Bedarf AL'!C284="","",'N-Bedarf AL'!C284)</f>
        <v/>
      </c>
      <c r="E284" s="32" t="str">
        <f>IF('N-Bedarf AL'!T284="","",'N-Bedarf AL'!T284)</f>
        <v/>
      </c>
      <c r="F284" s="32" t="str">
        <f>IF('P-Bedarf AL'!V286="","",'P-Bedarf AL'!V286)</f>
        <v/>
      </c>
      <c r="G284" s="32" t="str">
        <f>IF('P-Bedarf AL'!AB286="","",'P-Bedarf AL'!AB286)</f>
        <v/>
      </c>
      <c r="H284" s="345" t="str">
        <f t="shared" si="234"/>
        <v/>
      </c>
      <c r="I284" s="345" t="str">
        <f t="shared" si="235"/>
        <v/>
      </c>
      <c r="J284" s="345" t="str">
        <f t="shared" si="236"/>
        <v/>
      </c>
      <c r="K284" s="321">
        <f t="shared" si="237"/>
        <v>0</v>
      </c>
      <c r="L284" s="321">
        <f t="shared" si="238"/>
        <v>0</v>
      </c>
      <c r="M284" s="321">
        <f t="shared" si="239"/>
        <v>0</v>
      </c>
      <c r="N284" s="321" t="str">
        <f t="shared" si="240"/>
        <v/>
      </c>
      <c r="O284" s="321" t="str">
        <f t="shared" si="241"/>
        <v/>
      </c>
      <c r="P284" s="321" t="str">
        <f t="shared" si="242"/>
        <v/>
      </c>
      <c r="Q284" s="490" t="str">
        <f t="shared" si="196"/>
        <v/>
      </c>
      <c r="R284" s="539"/>
      <c r="S284" s="141"/>
      <c r="T284" s="486"/>
      <c r="U284" s="501" t="str">
        <f t="shared" si="197"/>
        <v/>
      </c>
      <c r="V284" s="537" t="str">
        <f t="shared" si="198"/>
        <v/>
      </c>
      <c r="W284" s="537" t="str">
        <f t="shared" si="243"/>
        <v/>
      </c>
      <c r="X284" s="537" t="str">
        <f t="shared" si="199"/>
        <v/>
      </c>
      <c r="Y284" s="537" t="str">
        <f t="shared" si="200"/>
        <v/>
      </c>
      <c r="Z284" s="536"/>
      <c r="AA284" s="141"/>
      <c r="AB284" s="211"/>
      <c r="AC284" s="212" t="str">
        <f t="shared" si="201"/>
        <v/>
      </c>
      <c r="AD284" s="537" t="str">
        <f t="shared" si="202"/>
        <v/>
      </c>
      <c r="AE284" s="537" t="str">
        <f t="shared" si="203"/>
        <v/>
      </c>
      <c r="AF284" s="537" t="str">
        <f t="shared" si="204"/>
        <v/>
      </c>
      <c r="AG284" s="538" t="str">
        <f t="shared" si="205"/>
        <v/>
      </c>
      <c r="AH284" s="539"/>
      <c r="AI284" s="141"/>
      <c r="AJ284" s="486"/>
      <c r="AK284" s="507">
        <f t="shared" si="206"/>
        <v>0</v>
      </c>
      <c r="AL284" s="537" t="str">
        <f t="shared" si="207"/>
        <v/>
      </c>
      <c r="AM284" s="537" t="str">
        <f t="shared" si="208"/>
        <v/>
      </c>
      <c r="AN284" s="537" t="str">
        <f t="shared" si="209"/>
        <v/>
      </c>
      <c r="AO284" s="537" t="str">
        <f t="shared" si="210"/>
        <v/>
      </c>
      <c r="AP284" s="541" t="str">
        <f t="shared" si="244"/>
        <v/>
      </c>
      <c r="AQ284" s="536"/>
      <c r="AR284" s="141"/>
      <c r="AS284" s="211"/>
      <c r="AT284" s="211" t="str">
        <f t="shared" si="211"/>
        <v/>
      </c>
      <c r="AU284" s="537" t="str">
        <f t="shared" si="212"/>
        <v/>
      </c>
      <c r="AV284" s="537" t="str">
        <f t="shared" si="213"/>
        <v/>
      </c>
      <c r="AW284" s="538" t="str">
        <f t="shared" si="214"/>
        <v/>
      </c>
      <c r="AX284" s="539"/>
      <c r="AY284" s="141"/>
      <c r="AZ284" s="486"/>
      <c r="BA284" s="501" t="str">
        <f t="shared" si="215"/>
        <v/>
      </c>
      <c r="BB284" s="537" t="str">
        <f t="shared" si="216"/>
        <v/>
      </c>
      <c r="BC284" s="537"/>
      <c r="BD284" s="537" t="str">
        <f t="shared" si="217"/>
        <v/>
      </c>
      <c r="BE284" s="536"/>
      <c r="BF284" s="141"/>
      <c r="BG284" s="211"/>
      <c r="BH284" s="211" t="str">
        <f t="shared" si="218"/>
        <v/>
      </c>
      <c r="BI284" s="537" t="str">
        <f t="shared" si="219"/>
        <v/>
      </c>
      <c r="BJ284" s="537" t="str">
        <f t="shared" si="220"/>
        <v/>
      </c>
      <c r="BK284" s="538" t="str">
        <f t="shared" si="221"/>
        <v/>
      </c>
      <c r="BL284" s="539"/>
      <c r="BM284" s="141"/>
      <c r="BN284" s="486"/>
      <c r="BO284" s="501" t="e">
        <f t="shared" si="222"/>
        <v>#VALUE!</v>
      </c>
      <c r="BP284" s="537" t="str">
        <f t="shared" si="223"/>
        <v/>
      </c>
      <c r="BQ284" s="537" t="str">
        <f t="shared" si="224"/>
        <v/>
      </c>
      <c r="BR284" s="537" t="str">
        <f t="shared" si="225"/>
        <v/>
      </c>
      <c r="BS284" s="536"/>
      <c r="BT284" s="141"/>
      <c r="BU284" s="211"/>
      <c r="BV284" s="211" t="str">
        <f t="shared" si="226"/>
        <v/>
      </c>
      <c r="BW284" s="537" t="str">
        <f t="shared" si="227"/>
        <v/>
      </c>
      <c r="BX284" s="537" t="str">
        <f t="shared" si="228"/>
        <v/>
      </c>
      <c r="BY284" s="538" t="str">
        <f t="shared" si="229"/>
        <v/>
      </c>
      <c r="BZ284" s="539"/>
      <c r="CA284" s="141"/>
      <c r="CB284" s="486"/>
      <c r="CC284" s="483" t="str">
        <f t="shared" si="230"/>
        <v/>
      </c>
      <c r="CD284" s="153" t="str">
        <f t="shared" si="231"/>
        <v/>
      </c>
      <c r="CE284" s="153" t="str">
        <f t="shared" si="232"/>
        <v/>
      </c>
      <c r="CF284" s="153" t="str">
        <f t="shared" si="233"/>
        <v/>
      </c>
    </row>
    <row r="285" spans="1:84" ht="29.45" customHeight="1" x14ac:dyDescent="0.25">
      <c r="A285" s="354" t="str">
        <f>'N-Bedarf AL'!A285</f>
        <v/>
      </c>
      <c r="B285" s="354" t="str">
        <f>IF('N-Bedarf AL'!B285="","",'N-Bedarf AL'!B285)</f>
        <v/>
      </c>
      <c r="C285" s="305" t="str">
        <f>IF('N-Bedarf AL'!D285="","",'N-Bedarf AL'!D285)</f>
        <v/>
      </c>
      <c r="D285" s="32" t="str">
        <f>IF('N-Bedarf AL'!C285="","",'N-Bedarf AL'!C285)</f>
        <v/>
      </c>
      <c r="E285" s="32" t="str">
        <f>IF('N-Bedarf AL'!T285="","",'N-Bedarf AL'!T285)</f>
        <v/>
      </c>
      <c r="F285" s="32" t="str">
        <f>IF('P-Bedarf AL'!V287="","",'P-Bedarf AL'!V287)</f>
        <v/>
      </c>
      <c r="G285" s="32" t="str">
        <f>IF('P-Bedarf AL'!AB287="","",'P-Bedarf AL'!AB287)</f>
        <v/>
      </c>
      <c r="H285" s="345" t="str">
        <f t="shared" si="234"/>
        <v/>
      </c>
      <c r="I285" s="345" t="str">
        <f t="shared" si="235"/>
        <v/>
      </c>
      <c r="J285" s="345" t="str">
        <f t="shared" si="236"/>
        <v/>
      </c>
      <c r="K285" s="321">
        <f t="shared" si="237"/>
        <v>0</v>
      </c>
      <c r="L285" s="321">
        <f t="shared" si="238"/>
        <v>0</v>
      </c>
      <c r="M285" s="321">
        <f t="shared" si="239"/>
        <v>0</v>
      </c>
      <c r="N285" s="321" t="str">
        <f t="shared" si="240"/>
        <v/>
      </c>
      <c r="O285" s="321" t="str">
        <f t="shared" si="241"/>
        <v/>
      </c>
      <c r="P285" s="321" t="str">
        <f t="shared" si="242"/>
        <v/>
      </c>
      <c r="Q285" s="490" t="str">
        <f t="shared" si="196"/>
        <v/>
      </c>
      <c r="R285" s="539"/>
      <c r="S285" s="141"/>
      <c r="T285" s="486"/>
      <c r="U285" s="501" t="str">
        <f t="shared" si="197"/>
        <v/>
      </c>
      <c r="V285" s="537" t="str">
        <f t="shared" si="198"/>
        <v/>
      </c>
      <c r="W285" s="537" t="str">
        <f t="shared" si="243"/>
        <v/>
      </c>
      <c r="X285" s="537" t="str">
        <f t="shared" si="199"/>
        <v/>
      </c>
      <c r="Y285" s="537" t="str">
        <f t="shared" si="200"/>
        <v/>
      </c>
      <c r="Z285" s="536"/>
      <c r="AA285" s="141"/>
      <c r="AB285" s="211"/>
      <c r="AC285" s="212" t="str">
        <f t="shared" si="201"/>
        <v/>
      </c>
      <c r="AD285" s="537" t="str">
        <f t="shared" si="202"/>
        <v/>
      </c>
      <c r="AE285" s="537" t="str">
        <f t="shared" si="203"/>
        <v/>
      </c>
      <c r="AF285" s="537" t="str">
        <f t="shared" si="204"/>
        <v/>
      </c>
      <c r="AG285" s="538" t="str">
        <f t="shared" si="205"/>
        <v/>
      </c>
      <c r="AH285" s="539"/>
      <c r="AI285" s="141"/>
      <c r="AJ285" s="486"/>
      <c r="AK285" s="507">
        <f t="shared" si="206"/>
        <v>0</v>
      </c>
      <c r="AL285" s="537" t="str">
        <f t="shared" si="207"/>
        <v/>
      </c>
      <c r="AM285" s="537" t="str">
        <f t="shared" si="208"/>
        <v/>
      </c>
      <c r="AN285" s="537" t="str">
        <f t="shared" si="209"/>
        <v/>
      </c>
      <c r="AO285" s="537" t="str">
        <f t="shared" si="210"/>
        <v/>
      </c>
      <c r="AP285" s="541" t="str">
        <f t="shared" si="244"/>
        <v/>
      </c>
      <c r="AQ285" s="536"/>
      <c r="AR285" s="141"/>
      <c r="AS285" s="211"/>
      <c r="AT285" s="211" t="str">
        <f t="shared" si="211"/>
        <v/>
      </c>
      <c r="AU285" s="537" t="str">
        <f t="shared" si="212"/>
        <v/>
      </c>
      <c r="AV285" s="537" t="str">
        <f t="shared" si="213"/>
        <v/>
      </c>
      <c r="AW285" s="538" t="str">
        <f t="shared" si="214"/>
        <v/>
      </c>
      <c r="AX285" s="539"/>
      <c r="AY285" s="141"/>
      <c r="AZ285" s="486"/>
      <c r="BA285" s="501" t="str">
        <f t="shared" si="215"/>
        <v/>
      </c>
      <c r="BB285" s="537" t="str">
        <f t="shared" si="216"/>
        <v/>
      </c>
      <c r="BC285" s="537"/>
      <c r="BD285" s="537" t="str">
        <f t="shared" si="217"/>
        <v/>
      </c>
      <c r="BE285" s="536"/>
      <c r="BF285" s="141"/>
      <c r="BG285" s="211"/>
      <c r="BH285" s="211" t="str">
        <f t="shared" si="218"/>
        <v/>
      </c>
      <c r="BI285" s="537" t="str">
        <f t="shared" si="219"/>
        <v/>
      </c>
      <c r="BJ285" s="537" t="str">
        <f t="shared" si="220"/>
        <v/>
      </c>
      <c r="BK285" s="538" t="str">
        <f t="shared" si="221"/>
        <v/>
      </c>
      <c r="BL285" s="539"/>
      <c r="BM285" s="141"/>
      <c r="BN285" s="486"/>
      <c r="BO285" s="501" t="e">
        <f t="shared" si="222"/>
        <v>#VALUE!</v>
      </c>
      <c r="BP285" s="537" t="str">
        <f t="shared" si="223"/>
        <v/>
      </c>
      <c r="BQ285" s="537" t="str">
        <f t="shared" si="224"/>
        <v/>
      </c>
      <c r="BR285" s="537" t="str">
        <f t="shared" si="225"/>
        <v/>
      </c>
      <c r="BS285" s="536"/>
      <c r="BT285" s="141"/>
      <c r="BU285" s="211"/>
      <c r="BV285" s="211" t="str">
        <f t="shared" si="226"/>
        <v/>
      </c>
      <c r="BW285" s="537" t="str">
        <f t="shared" si="227"/>
        <v/>
      </c>
      <c r="BX285" s="537" t="str">
        <f t="shared" si="228"/>
        <v/>
      </c>
      <c r="BY285" s="538" t="str">
        <f t="shared" si="229"/>
        <v/>
      </c>
      <c r="BZ285" s="539"/>
      <c r="CA285" s="141"/>
      <c r="CB285" s="486"/>
      <c r="CC285" s="483" t="str">
        <f t="shared" si="230"/>
        <v/>
      </c>
      <c r="CD285" s="153" t="str">
        <f t="shared" si="231"/>
        <v/>
      </c>
      <c r="CE285" s="153" t="str">
        <f t="shared" si="232"/>
        <v/>
      </c>
      <c r="CF285" s="153" t="str">
        <f t="shared" si="233"/>
        <v/>
      </c>
    </row>
    <row r="286" spans="1:84" ht="29.45" customHeight="1" x14ac:dyDescent="0.25">
      <c r="A286" s="354" t="str">
        <f>'N-Bedarf AL'!A286</f>
        <v/>
      </c>
      <c r="B286" s="354" t="str">
        <f>IF('N-Bedarf AL'!B286="","",'N-Bedarf AL'!B286)</f>
        <v/>
      </c>
      <c r="C286" s="305" t="str">
        <f>IF('N-Bedarf AL'!D286="","",'N-Bedarf AL'!D286)</f>
        <v/>
      </c>
      <c r="D286" s="32" t="str">
        <f>IF('N-Bedarf AL'!C286="","",'N-Bedarf AL'!C286)</f>
        <v/>
      </c>
      <c r="E286" s="32" t="str">
        <f>IF('N-Bedarf AL'!T286="","",'N-Bedarf AL'!T286)</f>
        <v/>
      </c>
      <c r="F286" s="32" t="str">
        <f>IF('P-Bedarf AL'!V288="","",'P-Bedarf AL'!V288)</f>
        <v/>
      </c>
      <c r="G286" s="32" t="str">
        <f>IF('P-Bedarf AL'!AB288="","",'P-Bedarf AL'!AB288)</f>
        <v/>
      </c>
      <c r="H286" s="345" t="str">
        <f t="shared" si="234"/>
        <v/>
      </c>
      <c r="I286" s="345" t="str">
        <f t="shared" si="235"/>
        <v/>
      </c>
      <c r="J286" s="345" t="str">
        <f t="shared" si="236"/>
        <v/>
      </c>
      <c r="K286" s="321">
        <f t="shared" si="237"/>
        <v>0</v>
      </c>
      <c r="L286" s="321">
        <f t="shared" si="238"/>
        <v>0</v>
      </c>
      <c r="M286" s="321">
        <f t="shared" si="239"/>
        <v>0</v>
      </c>
      <c r="N286" s="321" t="str">
        <f t="shared" si="240"/>
        <v/>
      </c>
      <c r="O286" s="321" t="str">
        <f t="shared" si="241"/>
        <v/>
      </c>
      <c r="P286" s="321" t="str">
        <f t="shared" si="242"/>
        <v/>
      </c>
      <c r="Q286" s="490" t="str">
        <f t="shared" si="196"/>
        <v/>
      </c>
      <c r="R286" s="539"/>
      <c r="S286" s="141"/>
      <c r="T286" s="486"/>
      <c r="U286" s="501" t="str">
        <f t="shared" si="197"/>
        <v/>
      </c>
      <c r="V286" s="537" t="str">
        <f t="shared" si="198"/>
        <v/>
      </c>
      <c r="W286" s="537" t="str">
        <f t="shared" si="243"/>
        <v/>
      </c>
      <c r="X286" s="537" t="str">
        <f t="shared" si="199"/>
        <v/>
      </c>
      <c r="Y286" s="537" t="str">
        <f t="shared" si="200"/>
        <v/>
      </c>
      <c r="Z286" s="536"/>
      <c r="AA286" s="141"/>
      <c r="AB286" s="211"/>
      <c r="AC286" s="212" t="str">
        <f t="shared" si="201"/>
        <v/>
      </c>
      <c r="AD286" s="537" t="str">
        <f t="shared" si="202"/>
        <v/>
      </c>
      <c r="AE286" s="537" t="str">
        <f t="shared" si="203"/>
        <v/>
      </c>
      <c r="AF286" s="537" t="str">
        <f t="shared" si="204"/>
        <v/>
      </c>
      <c r="AG286" s="538" t="str">
        <f t="shared" si="205"/>
        <v/>
      </c>
      <c r="AH286" s="539"/>
      <c r="AI286" s="141"/>
      <c r="AJ286" s="486"/>
      <c r="AK286" s="507">
        <f t="shared" si="206"/>
        <v>0</v>
      </c>
      <c r="AL286" s="537" t="str">
        <f t="shared" si="207"/>
        <v/>
      </c>
      <c r="AM286" s="537" t="str">
        <f t="shared" si="208"/>
        <v/>
      </c>
      <c r="AN286" s="537" t="str">
        <f t="shared" si="209"/>
        <v/>
      </c>
      <c r="AO286" s="537" t="str">
        <f t="shared" si="210"/>
        <v/>
      </c>
      <c r="AP286" s="541" t="str">
        <f t="shared" si="244"/>
        <v/>
      </c>
      <c r="AQ286" s="536"/>
      <c r="AR286" s="141"/>
      <c r="AS286" s="211"/>
      <c r="AT286" s="211" t="str">
        <f t="shared" si="211"/>
        <v/>
      </c>
      <c r="AU286" s="537" t="str">
        <f t="shared" si="212"/>
        <v/>
      </c>
      <c r="AV286" s="537" t="str">
        <f t="shared" si="213"/>
        <v/>
      </c>
      <c r="AW286" s="538" t="str">
        <f t="shared" si="214"/>
        <v/>
      </c>
      <c r="AX286" s="539"/>
      <c r="AY286" s="141"/>
      <c r="AZ286" s="486"/>
      <c r="BA286" s="501" t="str">
        <f t="shared" si="215"/>
        <v/>
      </c>
      <c r="BB286" s="537" t="str">
        <f t="shared" si="216"/>
        <v/>
      </c>
      <c r="BC286" s="537"/>
      <c r="BD286" s="537" t="str">
        <f t="shared" si="217"/>
        <v/>
      </c>
      <c r="BE286" s="536"/>
      <c r="BF286" s="141"/>
      <c r="BG286" s="211"/>
      <c r="BH286" s="211" t="str">
        <f t="shared" si="218"/>
        <v/>
      </c>
      <c r="BI286" s="537" t="str">
        <f t="shared" si="219"/>
        <v/>
      </c>
      <c r="BJ286" s="537" t="str">
        <f t="shared" si="220"/>
        <v/>
      </c>
      <c r="BK286" s="538" t="str">
        <f t="shared" si="221"/>
        <v/>
      </c>
      <c r="BL286" s="539"/>
      <c r="BM286" s="141"/>
      <c r="BN286" s="486"/>
      <c r="BO286" s="501" t="e">
        <f t="shared" si="222"/>
        <v>#VALUE!</v>
      </c>
      <c r="BP286" s="537" t="str">
        <f t="shared" si="223"/>
        <v/>
      </c>
      <c r="BQ286" s="537" t="str">
        <f t="shared" si="224"/>
        <v/>
      </c>
      <c r="BR286" s="537" t="str">
        <f t="shared" si="225"/>
        <v/>
      </c>
      <c r="BS286" s="536"/>
      <c r="BT286" s="141"/>
      <c r="BU286" s="211"/>
      <c r="BV286" s="211" t="str">
        <f t="shared" si="226"/>
        <v/>
      </c>
      <c r="BW286" s="537" t="str">
        <f t="shared" si="227"/>
        <v/>
      </c>
      <c r="BX286" s="537" t="str">
        <f t="shared" si="228"/>
        <v/>
      </c>
      <c r="BY286" s="538" t="str">
        <f t="shared" si="229"/>
        <v/>
      </c>
      <c r="BZ286" s="539"/>
      <c r="CA286" s="141"/>
      <c r="CB286" s="486"/>
      <c r="CC286" s="483" t="str">
        <f t="shared" si="230"/>
        <v/>
      </c>
      <c r="CD286" s="153" t="str">
        <f t="shared" si="231"/>
        <v/>
      </c>
      <c r="CE286" s="153" t="str">
        <f t="shared" si="232"/>
        <v/>
      </c>
      <c r="CF286" s="153" t="str">
        <f t="shared" si="233"/>
        <v/>
      </c>
    </row>
    <row r="287" spans="1:84" ht="29.45" customHeight="1" x14ac:dyDescent="0.25">
      <c r="A287" s="354" t="str">
        <f>'N-Bedarf AL'!A287</f>
        <v/>
      </c>
      <c r="B287" s="354" t="str">
        <f>IF('N-Bedarf AL'!B287="","",'N-Bedarf AL'!B287)</f>
        <v/>
      </c>
      <c r="C287" s="305" t="str">
        <f>IF('N-Bedarf AL'!D287="","",'N-Bedarf AL'!D287)</f>
        <v/>
      </c>
      <c r="D287" s="32" t="str">
        <f>IF('N-Bedarf AL'!C287="","",'N-Bedarf AL'!C287)</f>
        <v/>
      </c>
      <c r="E287" s="32" t="str">
        <f>IF('N-Bedarf AL'!T287="","",'N-Bedarf AL'!T287)</f>
        <v/>
      </c>
      <c r="F287" s="32" t="str">
        <f>IF('P-Bedarf AL'!V289="","",'P-Bedarf AL'!V289)</f>
        <v/>
      </c>
      <c r="G287" s="32" t="str">
        <f>IF('P-Bedarf AL'!AB289="","",'P-Bedarf AL'!AB289)</f>
        <v/>
      </c>
      <c r="H287" s="345" t="str">
        <f t="shared" si="234"/>
        <v/>
      </c>
      <c r="I287" s="345" t="str">
        <f t="shared" si="235"/>
        <v/>
      </c>
      <c r="J287" s="345" t="str">
        <f t="shared" si="236"/>
        <v/>
      </c>
      <c r="K287" s="321">
        <f t="shared" si="237"/>
        <v>0</v>
      </c>
      <c r="L287" s="321">
        <f t="shared" si="238"/>
        <v>0</v>
      </c>
      <c r="M287" s="321">
        <f t="shared" si="239"/>
        <v>0</v>
      </c>
      <c r="N287" s="321" t="str">
        <f t="shared" si="240"/>
        <v/>
      </c>
      <c r="O287" s="321" t="str">
        <f t="shared" si="241"/>
        <v/>
      </c>
      <c r="P287" s="321" t="str">
        <f t="shared" si="242"/>
        <v/>
      </c>
      <c r="Q287" s="490" t="str">
        <f t="shared" si="196"/>
        <v/>
      </c>
      <c r="R287" s="539"/>
      <c r="S287" s="141"/>
      <c r="T287" s="486"/>
      <c r="U287" s="501" t="str">
        <f t="shared" si="197"/>
        <v/>
      </c>
      <c r="V287" s="537" t="str">
        <f t="shared" si="198"/>
        <v/>
      </c>
      <c r="W287" s="537" t="str">
        <f t="shared" si="243"/>
        <v/>
      </c>
      <c r="X287" s="537" t="str">
        <f t="shared" si="199"/>
        <v/>
      </c>
      <c r="Y287" s="537" t="str">
        <f t="shared" si="200"/>
        <v/>
      </c>
      <c r="Z287" s="536"/>
      <c r="AA287" s="141"/>
      <c r="AB287" s="211"/>
      <c r="AC287" s="212" t="str">
        <f t="shared" si="201"/>
        <v/>
      </c>
      <c r="AD287" s="537" t="str">
        <f t="shared" si="202"/>
        <v/>
      </c>
      <c r="AE287" s="537" t="str">
        <f t="shared" si="203"/>
        <v/>
      </c>
      <c r="AF287" s="537" t="str">
        <f t="shared" si="204"/>
        <v/>
      </c>
      <c r="AG287" s="538" t="str">
        <f t="shared" si="205"/>
        <v/>
      </c>
      <c r="AH287" s="539"/>
      <c r="AI287" s="141"/>
      <c r="AJ287" s="486"/>
      <c r="AK287" s="507">
        <f t="shared" si="206"/>
        <v>0</v>
      </c>
      <c r="AL287" s="537" t="str">
        <f t="shared" si="207"/>
        <v/>
      </c>
      <c r="AM287" s="537" t="str">
        <f t="shared" si="208"/>
        <v/>
      </c>
      <c r="AN287" s="537" t="str">
        <f t="shared" si="209"/>
        <v/>
      </c>
      <c r="AO287" s="537" t="str">
        <f t="shared" si="210"/>
        <v/>
      </c>
      <c r="AP287" s="541" t="str">
        <f t="shared" si="244"/>
        <v/>
      </c>
      <c r="AQ287" s="536"/>
      <c r="AR287" s="141"/>
      <c r="AS287" s="211"/>
      <c r="AT287" s="211" t="str">
        <f t="shared" si="211"/>
        <v/>
      </c>
      <c r="AU287" s="537" t="str">
        <f t="shared" si="212"/>
        <v/>
      </c>
      <c r="AV287" s="537" t="str">
        <f t="shared" si="213"/>
        <v/>
      </c>
      <c r="AW287" s="538" t="str">
        <f t="shared" si="214"/>
        <v/>
      </c>
      <c r="AX287" s="539"/>
      <c r="AY287" s="141"/>
      <c r="AZ287" s="486"/>
      <c r="BA287" s="501" t="str">
        <f t="shared" si="215"/>
        <v/>
      </c>
      <c r="BB287" s="537" t="str">
        <f t="shared" si="216"/>
        <v/>
      </c>
      <c r="BC287" s="537"/>
      <c r="BD287" s="537" t="str">
        <f t="shared" si="217"/>
        <v/>
      </c>
      <c r="BE287" s="536"/>
      <c r="BF287" s="141"/>
      <c r="BG287" s="211"/>
      <c r="BH287" s="211" t="str">
        <f t="shared" si="218"/>
        <v/>
      </c>
      <c r="BI287" s="537" t="str">
        <f t="shared" si="219"/>
        <v/>
      </c>
      <c r="BJ287" s="537" t="str">
        <f t="shared" si="220"/>
        <v/>
      </c>
      <c r="BK287" s="538" t="str">
        <f t="shared" si="221"/>
        <v/>
      </c>
      <c r="BL287" s="539"/>
      <c r="BM287" s="141"/>
      <c r="BN287" s="486"/>
      <c r="BO287" s="501" t="e">
        <f t="shared" si="222"/>
        <v>#VALUE!</v>
      </c>
      <c r="BP287" s="537" t="str">
        <f t="shared" si="223"/>
        <v/>
      </c>
      <c r="BQ287" s="537" t="str">
        <f t="shared" si="224"/>
        <v/>
      </c>
      <c r="BR287" s="537" t="str">
        <f t="shared" si="225"/>
        <v/>
      </c>
      <c r="BS287" s="536"/>
      <c r="BT287" s="141"/>
      <c r="BU287" s="211"/>
      <c r="BV287" s="211" t="str">
        <f t="shared" si="226"/>
        <v/>
      </c>
      <c r="BW287" s="537" t="str">
        <f t="shared" si="227"/>
        <v/>
      </c>
      <c r="BX287" s="537" t="str">
        <f t="shared" si="228"/>
        <v/>
      </c>
      <c r="BY287" s="538" t="str">
        <f t="shared" si="229"/>
        <v/>
      </c>
      <c r="BZ287" s="539"/>
      <c r="CA287" s="141"/>
      <c r="CB287" s="486"/>
      <c r="CC287" s="483" t="str">
        <f t="shared" si="230"/>
        <v/>
      </c>
      <c r="CD287" s="153" t="str">
        <f t="shared" si="231"/>
        <v/>
      </c>
      <c r="CE287" s="153" t="str">
        <f t="shared" si="232"/>
        <v/>
      </c>
      <c r="CF287" s="153" t="str">
        <f t="shared" si="233"/>
        <v/>
      </c>
    </row>
    <row r="288" spans="1:84" ht="29.45" customHeight="1" x14ac:dyDescent="0.25">
      <c r="A288" s="354" t="str">
        <f>'N-Bedarf AL'!A288</f>
        <v/>
      </c>
      <c r="B288" s="354" t="str">
        <f>IF('N-Bedarf AL'!B288="","",'N-Bedarf AL'!B288)</f>
        <v/>
      </c>
      <c r="C288" s="305" t="str">
        <f>IF('N-Bedarf AL'!D288="","",'N-Bedarf AL'!D288)</f>
        <v/>
      </c>
      <c r="D288" s="32" t="str">
        <f>IF('N-Bedarf AL'!C288="","",'N-Bedarf AL'!C288)</f>
        <v/>
      </c>
      <c r="E288" s="32" t="str">
        <f>IF('N-Bedarf AL'!T288="","",'N-Bedarf AL'!T288)</f>
        <v/>
      </c>
      <c r="F288" s="32" t="str">
        <f>IF('P-Bedarf AL'!V290="","",'P-Bedarf AL'!V290)</f>
        <v/>
      </c>
      <c r="G288" s="32" t="str">
        <f>IF('P-Bedarf AL'!AB290="","",'P-Bedarf AL'!AB290)</f>
        <v/>
      </c>
      <c r="H288" s="345" t="str">
        <f t="shared" si="234"/>
        <v/>
      </c>
      <c r="I288" s="345" t="str">
        <f t="shared" si="235"/>
        <v/>
      </c>
      <c r="J288" s="345" t="str">
        <f t="shared" si="236"/>
        <v/>
      </c>
      <c r="K288" s="321">
        <f t="shared" si="237"/>
        <v>0</v>
      </c>
      <c r="L288" s="321">
        <f t="shared" si="238"/>
        <v>0</v>
      </c>
      <c r="M288" s="321">
        <f t="shared" si="239"/>
        <v>0</v>
      </c>
      <c r="N288" s="321" t="str">
        <f t="shared" si="240"/>
        <v/>
      </c>
      <c r="O288" s="321" t="str">
        <f t="shared" si="241"/>
        <v/>
      </c>
      <c r="P288" s="321" t="str">
        <f t="shared" si="242"/>
        <v/>
      </c>
      <c r="Q288" s="490" t="str">
        <f t="shared" si="196"/>
        <v/>
      </c>
      <c r="R288" s="539"/>
      <c r="S288" s="141"/>
      <c r="T288" s="486"/>
      <c r="U288" s="501" t="str">
        <f t="shared" si="197"/>
        <v/>
      </c>
      <c r="V288" s="537" t="str">
        <f t="shared" si="198"/>
        <v/>
      </c>
      <c r="W288" s="537" t="str">
        <f t="shared" si="243"/>
        <v/>
      </c>
      <c r="X288" s="537" t="str">
        <f t="shared" si="199"/>
        <v/>
      </c>
      <c r="Y288" s="537" t="str">
        <f t="shared" si="200"/>
        <v/>
      </c>
      <c r="Z288" s="536"/>
      <c r="AA288" s="141"/>
      <c r="AB288" s="211"/>
      <c r="AC288" s="212" t="str">
        <f t="shared" si="201"/>
        <v/>
      </c>
      <c r="AD288" s="537" t="str">
        <f t="shared" si="202"/>
        <v/>
      </c>
      <c r="AE288" s="537" t="str">
        <f t="shared" si="203"/>
        <v/>
      </c>
      <c r="AF288" s="537" t="str">
        <f t="shared" si="204"/>
        <v/>
      </c>
      <c r="AG288" s="538" t="str">
        <f t="shared" si="205"/>
        <v/>
      </c>
      <c r="AH288" s="539"/>
      <c r="AI288" s="141"/>
      <c r="AJ288" s="486"/>
      <c r="AK288" s="507">
        <f t="shared" si="206"/>
        <v>0</v>
      </c>
      <c r="AL288" s="537" t="str">
        <f t="shared" si="207"/>
        <v/>
      </c>
      <c r="AM288" s="537" t="str">
        <f t="shared" si="208"/>
        <v/>
      </c>
      <c r="AN288" s="537" t="str">
        <f t="shared" si="209"/>
        <v/>
      </c>
      <c r="AO288" s="537" t="str">
        <f t="shared" si="210"/>
        <v/>
      </c>
      <c r="AP288" s="541" t="str">
        <f t="shared" si="244"/>
        <v/>
      </c>
      <c r="AQ288" s="536"/>
      <c r="AR288" s="141"/>
      <c r="AS288" s="211"/>
      <c r="AT288" s="211" t="str">
        <f t="shared" si="211"/>
        <v/>
      </c>
      <c r="AU288" s="537" t="str">
        <f t="shared" si="212"/>
        <v/>
      </c>
      <c r="AV288" s="537" t="str">
        <f t="shared" si="213"/>
        <v/>
      </c>
      <c r="AW288" s="538" t="str">
        <f t="shared" si="214"/>
        <v/>
      </c>
      <c r="AX288" s="539"/>
      <c r="AY288" s="141"/>
      <c r="AZ288" s="486"/>
      <c r="BA288" s="501" t="str">
        <f t="shared" si="215"/>
        <v/>
      </c>
      <c r="BB288" s="537" t="str">
        <f t="shared" si="216"/>
        <v/>
      </c>
      <c r="BC288" s="537"/>
      <c r="BD288" s="537" t="str">
        <f t="shared" si="217"/>
        <v/>
      </c>
      <c r="BE288" s="536"/>
      <c r="BF288" s="141"/>
      <c r="BG288" s="211"/>
      <c r="BH288" s="211" t="str">
        <f t="shared" si="218"/>
        <v/>
      </c>
      <c r="BI288" s="537" t="str">
        <f t="shared" si="219"/>
        <v/>
      </c>
      <c r="BJ288" s="537" t="str">
        <f t="shared" si="220"/>
        <v/>
      </c>
      <c r="BK288" s="538" t="str">
        <f t="shared" si="221"/>
        <v/>
      </c>
      <c r="BL288" s="539"/>
      <c r="BM288" s="141"/>
      <c r="BN288" s="486"/>
      <c r="BO288" s="501" t="e">
        <f t="shared" si="222"/>
        <v>#VALUE!</v>
      </c>
      <c r="BP288" s="537" t="str">
        <f t="shared" si="223"/>
        <v/>
      </c>
      <c r="BQ288" s="537" t="str">
        <f t="shared" si="224"/>
        <v/>
      </c>
      <c r="BR288" s="537" t="str">
        <f t="shared" si="225"/>
        <v/>
      </c>
      <c r="BS288" s="536"/>
      <c r="BT288" s="141"/>
      <c r="BU288" s="211"/>
      <c r="BV288" s="211" t="str">
        <f t="shared" si="226"/>
        <v/>
      </c>
      <c r="BW288" s="537" t="str">
        <f t="shared" si="227"/>
        <v/>
      </c>
      <c r="BX288" s="537" t="str">
        <f t="shared" si="228"/>
        <v/>
      </c>
      <c r="BY288" s="538" t="str">
        <f t="shared" si="229"/>
        <v/>
      </c>
      <c r="BZ288" s="539"/>
      <c r="CA288" s="141"/>
      <c r="CB288" s="486"/>
      <c r="CC288" s="483" t="str">
        <f t="shared" si="230"/>
        <v/>
      </c>
      <c r="CD288" s="153" t="str">
        <f t="shared" si="231"/>
        <v/>
      </c>
      <c r="CE288" s="153" t="str">
        <f t="shared" si="232"/>
        <v/>
      </c>
      <c r="CF288" s="153" t="str">
        <f t="shared" si="233"/>
        <v/>
      </c>
    </row>
    <row r="289" spans="1:84" ht="29.45" customHeight="1" x14ac:dyDescent="0.25">
      <c r="A289" s="354" t="str">
        <f>'N-Bedarf AL'!A289</f>
        <v/>
      </c>
      <c r="B289" s="354" t="str">
        <f>IF('N-Bedarf AL'!B289="","",'N-Bedarf AL'!B289)</f>
        <v/>
      </c>
      <c r="C289" s="305" t="str">
        <f>IF('N-Bedarf AL'!D289="","",'N-Bedarf AL'!D289)</f>
        <v/>
      </c>
      <c r="D289" s="32" t="str">
        <f>IF('N-Bedarf AL'!C289="","",'N-Bedarf AL'!C289)</f>
        <v/>
      </c>
      <c r="E289" s="32" t="str">
        <f>IF('N-Bedarf AL'!T289="","",'N-Bedarf AL'!T289)</f>
        <v/>
      </c>
      <c r="F289" s="32" t="str">
        <f>IF('P-Bedarf AL'!V291="","",'P-Bedarf AL'!V291)</f>
        <v/>
      </c>
      <c r="G289" s="32" t="str">
        <f>IF('P-Bedarf AL'!AB291="","",'P-Bedarf AL'!AB291)</f>
        <v/>
      </c>
      <c r="H289" s="345" t="str">
        <f t="shared" si="234"/>
        <v/>
      </c>
      <c r="I289" s="345" t="str">
        <f t="shared" si="235"/>
        <v/>
      </c>
      <c r="J289" s="345" t="str">
        <f t="shared" si="236"/>
        <v/>
      </c>
      <c r="K289" s="321">
        <f t="shared" si="237"/>
        <v>0</v>
      </c>
      <c r="L289" s="321">
        <f t="shared" si="238"/>
        <v>0</v>
      </c>
      <c r="M289" s="321">
        <f t="shared" si="239"/>
        <v>0</v>
      </c>
      <c r="N289" s="321" t="str">
        <f t="shared" si="240"/>
        <v/>
      </c>
      <c r="O289" s="321" t="str">
        <f t="shared" si="241"/>
        <v/>
      </c>
      <c r="P289" s="321" t="str">
        <f t="shared" si="242"/>
        <v/>
      </c>
      <c r="Q289" s="490" t="str">
        <f t="shared" si="196"/>
        <v/>
      </c>
      <c r="R289" s="539"/>
      <c r="S289" s="141"/>
      <c r="T289" s="486"/>
      <c r="U289" s="501" t="str">
        <f t="shared" si="197"/>
        <v/>
      </c>
      <c r="V289" s="537" t="str">
        <f t="shared" si="198"/>
        <v/>
      </c>
      <c r="W289" s="537" t="str">
        <f t="shared" si="243"/>
        <v/>
      </c>
      <c r="X289" s="537" t="str">
        <f t="shared" si="199"/>
        <v/>
      </c>
      <c r="Y289" s="537" t="str">
        <f t="shared" si="200"/>
        <v/>
      </c>
      <c r="Z289" s="536"/>
      <c r="AA289" s="141"/>
      <c r="AB289" s="211"/>
      <c r="AC289" s="212" t="str">
        <f t="shared" si="201"/>
        <v/>
      </c>
      <c r="AD289" s="537" t="str">
        <f t="shared" si="202"/>
        <v/>
      </c>
      <c r="AE289" s="537" t="str">
        <f t="shared" si="203"/>
        <v/>
      </c>
      <c r="AF289" s="537" t="str">
        <f t="shared" si="204"/>
        <v/>
      </c>
      <c r="AG289" s="538" t="str">
        <f t="shared" si="205"/>
        <v/>
      </c>
      <c r="AH289" s="539"/>
      <c r="AI289" s="141"/>
      <c r="AJ289" s="486"/>
      <c r="AK289" s="507">
        <f t="shared" si="206"/>
        <v>0</v>
      </c>
      <c r="AL289" s="537" t="str">
        <f t="shared" si="207"/>
        <v/>
      </c>
      <c r="AM289" s="537" t="str">
        <f t="shared" si="208"/>
        <v/>
      </c>
      <c r="AN289" s="537" t="str">
        <f t="shared" si="209"/>
        <v/>
      </c>
      <c r="AO289" s="537" t="str">
        <f t="shared" si="210"/>
        <v/>
      </c>
      <c r="AP289" s="541" t="str">
        <f t="shared" si="244"/>
        <v/>
      </c>
      <c r="AQ289" s="536"/>
      <c r="AR289" s="141"/>
      <c r="AS289" s="211"/>
      <c r="AT289" s="211" t="str">
        <f t="shared" si="211"/>
        <v/>
      </c>
      <c r="AU289" s="537" t="str">
        <f t="shared" si="212"/>
        <v/>
      </c>
      <c r="AV289" s="537" t="str">
        <f t="shared" si="213"/>
        <v/>
      </c>
      <c r="AW289" s="538" t="str">
        <f t="shared" si="214"/>
        <v/>
      </c>
      <c r="AX289" s="539"/>
      <c r="AY289" s="141"/>
      <c r="AZ289" s="486"/>
      <c r="BA289" s="501" t="str">
        <f t="shared" si="215"/>
        <v/>
      </c>
      <c r="BB289" s="537" t="str">
        <f t="shared" si="216"/>
        <v/>
      </c>
      <c r="BC289" s="537"/>
      <c r="BD289" s="537" t="str">
        <f t="shared" si="217"/>
        <v/>
      </c>
      <c r="BE289" s="536"/>
      <c r="BF289" s="141"/>
      <c r="BG289" s="211"/>
      <c r="BH289" s="211" t="str">
        <f t="shared" si="218"/>
        <v/>
      </c>
      <c r="BI289" s="537" t="str">
        <f t="shared" si="219"/>
        <v/>
      </c>
      <c r="BJ289" s="537" t="str">
        <f t="shared" si="220"/>
        <v/>
      </c>
      <c r="BK289" s="538" t="str">
        <f t="shared" si="221"/>
        <v/>
      </c>
      <c r="BL289" s="539"/>
      <c r="BM289" s="141"/>
      <c r="BN289" s="486"/>
      <c r="BO289" s="501" t="e">
        <f t="shared" si="222"/>
        <v>#VALUE!</v>
      </c>
      <c r="BP289" s="537" t="str">
        <f t="shared" si="223"/>
        <v/>
      </c>
      <c r="BQ289" s="537" t="str">
        <f t="shared" si="224"/>
        <v/>
      </c>
      <c r="BR289" s="537" t="str">
        <f t="shared" si="225"/>
        <v/>
      </c>
      <c r="BS289" s="536"/>
      <c r="BT289" s="141"/>
      <c r="BU289" s="211"/>
      <c r="BV289" s="211" t="str">
        <f t="shared" si="226"/>
        <v/>
      </c>
      <c r="BW289" s="537" t="str">
        <f t="shared" si="227"/>
        <v/>
      </c>
      <c r="BX289" s="537" t="str">
        <f t="shared" si="228"/>
        <v/>
      </c>
      <c r="BY289" s="538" t="str">
        <f t="shared" si="229"/>
        <v/>
      </c>
      <c r="BZ289" s="539"/>
      <c r="CA289" s="141"/>
      <c r="CB289" s="486"/>
      <c r="CC289" s="483" t="str">
        <f t="shared" si="230"/>
        <v/>
      </c>
      <c r="CD289" s="153" t="str">
        <f t="shared" si="231"/>
        <v/>
      </c>
      <c r="CE289" s="153" t="str">
        <f t="shared" si="232"/>
        <v/>
      </c>
      <c r="CF289" s="153" t="str">
        <f t="shared" si="233"/>
        <v/>
      </c>
    </row>
    <row r="290" spans="1:84" ht="29.45" customHeight="1" x14ac:dyDescent="0.25">
      <c r="A290" s="354" t="str">
        <f>'N-Bedarf AL'!A290</f>
        <v/>
      </c>
      <c r="B290" s="354" t="str">
        <f>IF('N-Bedarf AL'!B290="","",'N-Bedarf AL'!B290)</f>
        <v/>
      </c>
      <c r="C290" s="305" t="str">
        <f>IF('N-Bedarf AL'!D290="","",'N-Bedarf AL'!D290)</f>
        <v/>
      </c>
      <c r="D290" s="32" t="str">
        <f>IF('N-Bedarf AL'!C290="","",'N-Bedarf AL'!C290)</f>
        <v/>
      </c>
      <c r="E290" s="32" t="str">
        <f>IF('N-Bedarf AL'!T290="","",'N-Bedarf AL'!T290)</f>
        <v/>
      </c>
      <c r="F290" s="32" t="str">
        <f>IF('P-Bedarf AL'!V292="","",'P-Bedarf AL'!V292)</f>
        <v/>
      </c>
      <c r="G290" s="32" t="str">
        <f>IF('P-Bedarf AL'!AB292="","",'P-Bedarf AL'!AB292)</f>
        <v/>
      </c>
      <c r="H290" s="345" t="str">
        <f t="shared" si="234"/>
        <v/>
      </c>
      <c r="I290" s="345" t="str">
        <f t="shared" si="235"/>
        <v/>
      </c>
      <c r="J290" s="345" t="str">
        <f t="shared" si="236"/>
        <v/>
      </c>
      <c r="K290" s="321">
        <f t="shared" si="237"/>
        <v>0</v>
      </c>
      <c r="L290" s="321">
        <f t="shared" si="238"/>
        <v>0</v>
      </c>
      <c r="M290" s="321">
        <f t="shared" si="239"/>
        <v>0</v>
      </c>
      <c r="N290" s="321" t="str">
        <f t="shared" si="240"/>
        <v/>
      </c>
      <c r="O290" s="321" t="str">
        <f t="shared" si="241"/>
        <v/>
      </c>
      <c r="P290" s="321" t="str">
        <f t="shared" si="242"/>
        <v/>
      </c>
      <c r="Q290" s="490" t="str">
        <f t="shared" si="196"/>
        <v/>
      </c>
      <c r="R290" s="539"/>
      <c r="S290" s="141"/>
      <c r="T290" s="486"/>
      <c r="U290" s="501" t="str">
        <f t="shared" si="197"/>
        <v/>
      </c>
      <c r="V290" s="537" t="str">
        <f t="shared" si="198"/>
        <v/>
      </c>
      <c r="W290" s="537" t="str">
        <f t="shared" si="243"/>
        <v/>
      </c>
      <c r="X290" s="537" t="str">
        <f t="shared" si="199"/>
        <v/>
      </c>
      <c r="Y290" s="537" t="str">
        <f t="shared" si="200"/>
        <v/>
      </c>
      <c r="Z290" s="536"/>
      <c r="AA290" s="141"/>
      <c r="AB290" s="211"/>
      <c r="AC290" s="212" t="str">
        <f t="shared" si="201"/>
        <v/>
      </c>
      <c r="AD290" s="537" t="str">
        <f t="shared" si="202"/>
        <v/>
      </c>
      <c r="AE290" s="537" t="str">
        <f t="shared" si="203"/>
        <v/>
      </c>
      <c r="AF290" s="537" t="str">
        <f t="shared" si="204"/>
        <v/>
      </c>
      <c r="AG290" s="538" t="str">
        <f t="shared" si="205"/>
        <v/>
      </c>
      <c r="AH290" s="539"/>
      <c r="AI290" s="141"/>
      <c r="AJ290" s="486"/>
      <c r="AK290" s="507">
        <f t="shared" si="206"/>
        <v>0</v>
      </c>
      <c r="AL290" s="537" t="str">
        <f t="shared" si="207"/>
        <v/>
      </c>
      <c r="AM290" s="537" t="str">
        <f t="shared" si="208"/>
        <v/>
      </c>
      <c r="AN290" s="537" t="str">
        <f t="shared" si="209"/>
        <v/>
      </c>
      <c r="AO290" s="537" t="str">
        <f t="shared" si="210"/>
        <v/>
      </c>
      <c r="AP290" s="541" t="str">
        <f t="shared" si="244"/>
        <v/>
      </c>
      <c r="AQ290" s="536"/>
      <c r="AR290" s="141"/>
      <c r="AS290" s="211"/>
      <c r="AT290" s="211" t="str">
        <f t="shared" si="211"/>
        <v/>
      </c>
      <c r="AU290" s="537" t="str">
        <f t="shared" si="212"/>
        <v/>
      </c>
      <c r="AV290" s="537" t="str">
        <f t="shared" si="213"/>
        <v/>
      </c>
      <c r="AW290" s="538" t="str">
        <f t="shared" si="214"/>
        <v/>
      </c>
      <c r="AX290" s="539"/>
      <c r="AY290" s="141"/>
      <c r="AZ290" s="486"/>
      <c r="BA290" s="501" t="str">
        <f t="shared" si="215"/>
        <v/>
      </c>
      <c r="BB290" s="537" t="str">
        <f t="shared" si="216"/>
        <v/>
      </c>
      <c r="BC290" s="537"/>
      <c r="BD290" s="537" t="str">
        <f t="shared" si="217"/>
        <v/>
      </c>
      <c r="BE290" s="536"/>
      <c r="BF290" s="141"/>
      <c r="BG290" s="211"/>
      <c r="BH290" s="211" t="str">
        <f t="shared" si="218"/>
        <v/>
      </c>
      <c r="BI290" s="537" t="str">
        <f t="shared" si="219"/>
        <v/>
      </c>
      <c r="BJ290" s="537" t="str">
        <f t="shared" si="220"/>
        <v/>
      </c>
      <c r="BK290" s="538" t="str">
        <f t="shared" si="221"/>
        <v/>
      </c>
      <c r="BL290" s="539"/>
      <c r="BM290" s="141"/>
      <c r="BN290" s="486"/>
      <c r="BO290" s="501" t="e">
        <f t="shared" si="222"/>
        <v>#VALUE!</v>
      </c>
      <c r="BP290" s="537" t="str">
        <f t="shared" si="223"/>
        <v/>
      </c>
      <c r="BQ290" s="537" t="str">
        <f t="shared" si="224"/>
        <v/>
      </c>
      <c r="BR290" s="537" t="str">
        <f t="shared" si="225"/>
        <v/>
      </c>
      <c r="BS290" s="536"/>
      <c r="BT290" s="141"/>
      <c r="BU290" s="211"/>
      <c r="BV290" s="211" t="str">
        <f t="shared" si="226"/>
        <v/>
      </c>
      <c r="BW290" s="537" t="str">
        <f t="shared" si="227"/>
        <v/>
      </c>
      <c r="BX290" s="537" t="str">
        <f t="shared" si="228"/>
        <v/>
      </c>
      <c r="BY290" s="538" t="str">
        <f t="shared" si="229"/>
        <v/>
      </c>
      <c r="BZ290" s="539"/>
      <c r="CA290" s="141"/>
      <c r="CB290" s="486"/>
      <c r="CC290" s="483" t="str">
        <f t="shared" si="230"/>
        <v/>
      </c>
      <c r="CD290" s="153" t="str">
        <f t="shared" si="231"/>
        <v/>
      </c>
      <c r="CE290" s="153" t="str">
        <f t="shared" si="232"/>
        <v/>
      </c>
      <c r="CF290" s="153" t="str">
        <f t="shared" si="233"/>
        <v/>
      </c>
    </row>
    <row r="291" spans="1:84" ht="29.45" customHeight="1" x14ac:dyDescent="0.25">
      <c r="A291" s="354" t="str">
        <f>'N-Bedarf AL'!A291</f>
        <v/>
      </c>
      <c r="B291" s="354" t="str">
        <f>IF('N-Bedarf AL'!B291="","",'N-Bedarf AL'!B291)</f>
        <v/>
      </c>
      <c r="C291" s="305" t="str">
        <f>IF('N-Bedarf AL'!D291="","",'N-Bedarf AL'!D291)</f>
        <v/>
      </c>
      <c r="D291" s="32" t="str">
        <f>IF('N-Bedarf AL'!C291="","",'N-Bedarf AL'!C291)</f>
        <v/>
      </c>
      <c r="E291" s="32" t="str">
        <f>IF('N-Bedarf AL'!T291="","",'N-Bedarf AL'!T291)</f>
        <v/>
      </c>
      <c r="F291" s="32" t="str">
        <f>IF('P-Bedarf AL'!V293="","",'P-Bedarf AL'!V293)</f>
        <v/>
      </c>
      <c r="G291" s="32" t="str">
        <f>IF('P-Bedarf AL'!AB293="","",'P-Bedarf AL'!AB293)</f>
        <v/>
      </c>
      <c r="H291" s="345" t="str">
        <f t="shared" si="234"/>
        <v/>
      </c>
      <c r="I291" s="345" t="str">
        <f t="shared" si="235"/>
        <v/>
      </c>
      <c r="J291" s="345" t="str">
        <f t="shared" si="236"/>
        <v/>
      </c>
      <c r="K291" s="321">
        <f t="shared" si="237"/>
        <v>0</v>
      </c>
      <c r="L291" s="321">
        <f t="shared" si="238"/>
        <v>0</v>
      </c>
      <c r="M291" s="321">
        <f t="shared" si="239"/>
        <v>0</v>
      </c>
      <c r="N291" s="321" t="str">
        <f t="shared" si="240"/>
        <v/>
      </c>
      <c r="O291" s="321" t="str">
        <f t="shared" si="241"/>
        <v/>
      </c>
      <c r="P291" s="321" t="str">
        <f t="shared" si="242"/>
        <v/>
      </c>
      <c r="Q291" s="490" t="str">
        <f t="shared" si="196"/>
        <v/>
      </c>
      <c r="R291" s="539"/>
      <c r="S291" s="141"/>
      <c r="T291" s="486"/>
      <c r="U291" s="501" t="str">
        <f t="shared" si="197"/>
        <v/>
      </c>
      <c r="V291" s="537" t="str">
        <f t="shared" si="198"/>
        <v/>
      </c>
      <c r="W291" s="537" t="str">
        <f t="shared" si="243"/>
        <v/>
      </c>
      <c r="X291" s="537" t="str">
        <f t="shared" si="199"/>
        <v/>
      </c>
      <c r="Y291" s="537" t="str">
        <f t="shared" si="200"/>
        <v/>
      </c>
      <c r="Z291" s="536"/>
      <c r="AA291" s="141"/>
      <c r="AB291" s="211"/>
      <c r="AC291" s="212" t="str">
        <f t="shared" si="201"/>
        <v/>
      </c>
      <c r="AD291" s="537" t="str">
        <f t="shared" si="202"/>
        <v/>
      </c>
      <c r="AE291" s="537" t="str">
        <f t="shared" si="203"/>
        <v/>
      </c>
      <c r="AF291" s="537" t="str">
        <f t="shared" si="204"/>
        <v/>
      </c>
      <c r="AG291" s="538" t="str">
        <f t="shared" si="205"/>
        <v/>
      </c>
      <c r="AH291" s="539"/>
      <c r="AI291" s="141"/>
      <c r="AJ291" s="486"/>
      <c r="AK291" s="507">
        <f t="shared" si="206"/>
        <v>0</v>
      </c>
      <c r="AL291" s="537" t="str">
        <f t="shared" si="207"/>
        <v/>
      </c>
      <c r="AM291" s="537" t="str">
        <f t="shared" si="208"/>
        <v/>
      </c>
      <c r="AN291" s="537" t="str">
        <f t="shared" si="209"/>
        <v/>
      </c>
      <c r="AO291" s="537" t="str">
        <f t="shared" si="210"/>
        <v/>
      </c>
      <c r="AP291" s="541" t="str">
        <f t="shared" si="244"/>
        <v/>
      </c>
      <c r="AQ291" s="536"/>
      <c r="AR291" s="141"/>
      <c r="AS291" s="211"/>
      <c r="AT291" s="211" t="str">
        <f t="shared" si="211"/>
        <v/>
      </c>
      <c r="AU291" s="537" t="str">
        <f t="shared" si="212"/>
        <v/>
      </c>
      <c r="AV291" s="537" t="str">
        <f t="shared" si="213"/>
        <v/>
      </c>
      <c r="AW291" s="538" t="str">
        <f t="shared" si="214"/>
        <v/>
      </c>
      <c r="AX291" s="539"/>
      <c r="AY291" s="141"/>
      <c r="AZ291" s="486"/>
      <c r="BA291" s="501" t="str">
        <f t="shared" si="215"/>
        <v/>
      </c>
      <c r="BB291" s="537" t="str">
        <f t="shared" si="216"/>
        <v/>
      </c>
      <c r="BC291" s="537"/>
      <c r="BD291" s="537" t="str">
        <f t="shared" si="217"/>
        <v/>
      </c>
      <c r="BE291" s="536"/>
      <c r="BF291" s="141"/>
      <c r="BG291" s="211"/>
      <c r="BH291" s="211" t="str">
        <f t="shared" si="218"/>
        <v/>
      </c>
      <c r="BI291" s="537" t="str">
        <f t="shared" si="219"/>
        <v/>
      </c>
      <c r="BJ291" s="537" t="str">
        <f t="shared" si="220"/>
        <v/>
      </c>
      <c r="BK291" s="538" t="str">
        <f t="shared" si="221"/>
        <v/>
      </c>
      <c r="BL291" s="539"/>
      <c r="BM291" s="141"/>
      <c r="BN291" s="486"/>
      <c r="BO291" s="501" t="e">
        <f t="shared" si="222"/>
        <v>#VALUE!</v>
      </c>
      <c r="BP291" s="537" t="str">
        <f t="shared" si="223"/>
        <v/>
      </c>
      <c r="BQ291" s="537" t="str">
        <f t="shared" si="224"/>
        <v/>
      </c>
      <c r="BR291" s="537" t="str">
        <f t="shared" si="225"/>
        <v/>
      </c>
      <c r="BS291" s="536"/>
      <c r="BT291" s="141"/>
      <c r="BU291" s="211"/>
      <c r="BV291" s="211" t="str">
        <f t="shared" si="226"/>
        <v/>
      </c>
      <c r="BW291" s="537" t="str">
        <f t="shared" si="227"/>
        <v/>
      </c>
      <c r="BX291" s="537" t="str">
        <f t="shared" si="228"/>
        <v/>
      </c>
      <c r="BY291" s="538" t="str">
        <f t="shared" si="229"/>
        <v/>
      </c>
      <c r="BZ291" s="539"/>
      <c r="CA291" s="141"/>
      <c r="CB291" s="486"/>
      <c r="CC291" s="483" t="str">
        <f t="shared" si="230"/>
        <v/>
      </c>
      <c r="CD291" s="153" t="str">
        <f t="shared" si="231"/>
        <v/>
      </c>
      <c r="CE291" s="153" t="str">
        <f t="shared" si="232"/>
        <v/>
      </c>
      <c r="CF291" s="153" t="str">
        <f t="shared" si="233"/>
        <v/>
      </c>
    </row>
    <row r="292" spans="1:84" ht="29.45" customHeight="1" x14ac:dyDescent="0.25">
      <c r="A292" s="354" t="str">
        <f>'N-Bedarf AL'!A292</f>
        <v/>
      </c>
      <c r="B292" s="354" t="str">
        <f>IF('N-Bedarf AL'!B292="","",'N-Bedarf AL'!B292)</f>
        <v/>
      </c>
      <c r="C292" s="305" t="str">
        <f>IF('N-Bedarf AL'!D292="","",'N-Bedarf AL'!D292)</f>
        <v/>
      </c>
      <c r="D292" s="32" t="str">
        <f>IF('N-Bedarf AL'!C292="","",'N-Bedarf AL'!C292)</f>
        <v/>
      </c>
      <c r="E292" s="32" t="str">
        <f>IF('N-Bedarf AL'!T292="","",'N-Bedarf AL'!T292)</f>
        <v/>
      </c>
      <c r="F292" s="32" t="str">
        <f>IF('P-Bedarf AL'!V294="","",'P-Bedarf AL'!V294)</f>
        <v/>
      </c>
      <c r="G292" s="32" t="str">
        <f>IF('P-Bedarf AL'!AB294="","",'P-Bedarf AL'!AB294)</f>
        <v/>
      </c>
      <c r="H292" s="345" t="str">
        <f t="shared" si="234"/>
        <v/>
      </c>
      <c r="I292" s="345" t="str">
        <f t="shared" si="235"/>
        <v/>
      </c>
      <c r="J292" s="345" t="str">
        <f t="shared" si="236"/>
        <v/>
      </c>
      <c r="K292" s="321">
        <f t="shared" si="237"/>
        <v>0</v>
      </c>
      <c r="L292" s="321">
        <f t="shared" si="238"/>
        <v>0</v>
      </c>
      <c r="M292" s="321">
        <f t="shared" si="239"/>
        <v>0</v>
      </c>
      <c r="N292" s="321" t="str">
        <f t="shared" si="240"/>
        <v/>
      </c>
      <c r="O292" s="321" t="str">
        <f t="shared" si="241"/>
        <v/>
      </c>
      <c r="P292" s="321" t="str">
        <f t="shared" si="242"/>
        <v/>
      </c>
      <c r="Q292" s="490" t="str">
        <f t="shared" si="196"/>
        <v/>
      </c>
      <c r="R292" s="539"/>
      <c r="S292" s="141"/>
      <c r="T292" s="486"/>
      <c r="U292" s="501" t="str">
        <f t="shared" si="197"/>
        <v/>
      </c>
      <c r="V292" s="537" t="str">
        <f t="shared" si="198"/>
        <v/>
      </c>
      <c r="W292" s="537" t="str">
        <f t="shared" si="243"/>
        <v/>
      </c>
      <c r="X292" s="537" t="str">
        <f t="shared" si="199"/>
        <v/>
      </c>
      <c r="Y292" s="537" t="str">
        <f t="shared" si="200"/>
        <v/>
      </c>
      <c r="Z292" s="536"/>
      <c r="AA292" s="141"/>
      <c r="AB292" s="211"/>
      <c r="AC292" s="212" t="str">
        <f t="shared" si="201"/>
        <v/>
      </c>
      <c r="AD292" s="537" t="str">
        <f t="shared" si="202"/>
        <v/>
      </c>
      <c r="AE292" s="537" t="str">
        <f t="shared" si="203"/>
        <v/>
      </c>
      <c r="AF292" s="537" t="str">
        <f t="shared" si="204"/>
        <v/>
      </c>
      <c r="AG292" s="538" t="str">
        <f t="shared" si="205"/>
        <v/>
      </c>
      <c r="AH292" s="539"/>
      <c r="AI292" s="141"/>
      <c r="AJ292" s="486"/>
      <c r="AK292" s="507">
        <f t="shared" si="206"/>
        <v>0</v>
      </c>
      <c r="AL292" s="537" t="str">
        <f t="shared" si="207"/>
        <v/>
      </c>
      <c r="AM292" s="537" t="str">
        <f t="shared" si="208"/>
        <v/>
      </c>
      <c r="AN292" s="537" t="str">
        <f t="shared" si="209"/>
        <v/>
      </c>
      <c r="AO292" s="537" t="str">
        <f t="shared" si="210"/>
        <v/>
      </c>
      <c r="AP292" s="541" t="str">
        <f t="shared" si="244"/>
        <v/>
      </c>
      <c r="AQ292" s="536"/>
      <c r="AR292" s="141"/>
      <c r="AS292" s="211"/>
      <c r="AT292" s="211" t="str">
        <f t="shared" si="211"/>
        <v/>
      </c>
      <c r="AU292" s="537" t="str">
        <f t="shared" si="212"/>
        <v/>
      </c>
      <c r="AV292" s="537" t="str">
        <f t="shared" si="213"/>
        <v/>
      </c>
      <c r="AW292" s="538" t="str">
        <f t="shared" si="214"/>
        <v/>
      </c>
      <c r="AX292" s="539"/>
      <c r="AY292" s="141"/>
      <c r="AZ292" s="486"/>
      <c r="BA292" s="501" t="str">
        <f t="shared" si="215"/>
        <v/>
      </c>
      <c r="BB292" s="537" t="str">
        <f t="shared" si="216"/>
        <v/>
      </c>
      <c r="BC292" s="537"/>
      <c r="BD292" s="537" t="str">
        <f t="shared" si="217"/>
        <v/>
      </c>
      <c r="BE292" s="536"/>
      <c r="BF292" s="141"/>
      <c r="BG292" s="211"/>
      <c r="BH292" s="211" t="str">
        <f t="shared" si="218"/>
        <v/>
      </c>
      <c r="BI292" s="537" t="str">
        <f t="shared" si="219"/>
        <v/>
      </c>
      <c r="BJ292" s="537" t="str">
        <f t="shared" si="220"/>
        <v/>
      </c>
      <c r="BK292" s="538" t="str">
        <f t="shared" si="221"/>
        <v/>
      </c>
      <c r="BL292" s="539"/>
      <c r="BM292" s="141"/>
      <c r="BN292" s="486"/>
      <c r="BO292" s="501" t="e">
        <f t="shared" si="222"/>
        <v>#VALUE!</v>
      </c>
      <c r="BP292" s="537" t="str">
        <f t="shared" si="223"/>
        <v/>
      </c>
      <c r="BQ292" s="537" t="str">
        <f t="shared" si="224"/>
        <v/>
      </c>
      <c r="BR292" s="537" t="str">
        <f t="shared" si="225"/>
        <v/>
      </c>
      <c r="BS292" s="536"/>
      <c r="BT292" s="141"/>
      <c r="BU292" s="211"/>
      <c r="BV292" s="211" t="str">
        <f t="shared" si="226"/>
        <v/>
      </c>
      <c r="BW292" s="537" t="str">
        <f t="shared" si="227"/>
        <v/>
      </c>
      <c r="BX292" s="537" t="str">
        <f t="shared" si="228"/>
        <v/>
      </c>
      <c r="BY292" s="538" t="str">
        <f t="shared" si="229"/>
        <v/>
      </c>
      <c r="BZ292" s="539"/>
      <c r="CA292" s="141"/>
      <c r="CB292" s="486"/>
      <c r="CC292" s="483" t="str">
        <f t="shared" si="230"/>
        <v/>
      </c>
      <c r="CD292" s="153" t="str">
        <f t="shared" si="231"/>
        <v/>
      </c>
      <c r="CE292" s="153" t="str">
        <f t="shared" si="232"/>
        <v/>
      </c>
      <c r="CF292" s="153" t="str">
        <f t="shared" si="233"/>
        <v/>
      </c>
    </row>
    <row r="293" spans="1:84" ht="29.45" customHeight="1" x14ac:dyDescent="0.25">
      <c r="A293" s="354" t="str">
        <f>'N-Bedarf AL'!A293</f>
        <v/>
      </c>
      <c r="B293" s="354" t="str">
        <f>IF('N-Bedarf AL'!B293="","",'N-Bedarf AL'!B293)</f>
        <v/>
      </c>
      <c r="C293" s="305" t="str">
        <f>IF('N-Bedarf AL'!D293="","",'N-Bedarf AL'!D293)</f>
        <v/>
      </c>
      <c r="D293" s="32" t="str">
        <f>IF('N-Bedarf AL'!C293="","",'N-Bedarf AL'!C293)</f>
        <v/>
      </c>
      <c r="E293" s="32" t="str">
        <f>IF('N-Bedarf AL'!T293="","",'N-Bedarf AL'!T293)</f>
        <v/>
      </c>
      <c r="F293" s="32" t="str">
        <f>IF('P-Bedarf AL'!V295="","",'P-Bedarf AL'!V295)</f>
        <v/>
      </c>
      <c r="G293" s="32" t="str">
        <f>IF('P-Bedarf AL'!AB295="","",'P-Bedarf AL'!AB295)</f>
        <v/>
      </c>
      <c r="H293" s="345" t="str">
        <f t="shared" si="234"/>
        <v/>
      </c>
      <c r="I293" s="345" t="str">
        <f t="shared" si="235"/>
        <v/>
      </c>
      <c r="J293" s="345" t="str">
        <f t="shared" si="236"/>
        <v/>
      </c>
      <c r="K293" s="321">
        <f t="shared" si="237"/>
        <v>0</v>
      </c>
      <c r="L293" s="321">
        <f t="shared" si="238"/>
        <v>0</v>
      </c>
      <c r="M293" s="321">
        <f t="shared" si="239"/>
        <v>0</v>
      </c>
      <c r="N293" s="321" t="str">
        <f t="shared" si="240"/>
        <v/>
      </c>
      <c r="O293" s="321" t="str">
        <f t="shared" si="241"/>
        <v/>
      </c>
      <c r="P293" s="321" t="str">
        <f t="shared" si="242"/>
        <v/>
      </c>
      <c r="Q293" s="490" t="str">
        <f t="shared" si="196"/>
        <v/>
      </c>
      <c r="R293" s="539"/>
      <c r="S293" s="141"/>
      <c r="T293" s="486"/>
      <c r="U293" s="501" t="str">
        <f t="shared" si="197"/>
        <v/>
      </c>
      <c r="V293" s="537" t="str">
        <f t="shared" si="198"/>
        <v/>
      </c>
      <c r="W293" s="537" t="str">
        <f t="shared" si="243"/>
        <v/>
      </c>
      <c r="X293" s="537" t="str">
        <f t="shared" si="199"/>
        <v/>
      </c>
      <c r="Y293" s="537" t="str">
        <f t="shared" si="200"/>
        <v/>
      </c>
      <c r="Z293" s="536"/>
      <c r="AA293" s="141"/>
      <c r="AB293" s="211"/>
      <c r="AC293" s="212" t="str">
        <f t="shared" si="201"/>
        <v/>
      </c>
      <c r="AD293" s="537" t="str">
        <f t="shared" si="202"/>
        <v/>
      </c>
      <c r="AE293" s="537" t="str">
        <f t="shared" si="203"/>
        <v/>
      </c>
      <c r="AF293" s="537" t="str">
        <f t="shared" si="204"/>
        <v/>
      </c>
      <c r="AG293" s="538" t="str">
        <f t="shared" si="205"/>
        <v/>
      </c>
      <c r="AH293" s="539"/>
      <c r="AI293" s="141"/>
      <c r="AJ293" s="486"/>
      <c r="AK293" s="507">
        <f t="shared" si="206"/>
        <v>0</v>
      </c>
      <c r="AL293" s="537" t="str">
        <f t="shared" si="207"/>
        <v/>
      </c>
      <c r="AM293" s="537" t="str">
        <f t="shared" si="208"/>
        <v/>
      </c>
      <c r="AN293" s="537" t="str">
        <f t="shared" si="209"/>
        <v/>
      </c>
      <c r="AO293" s="537" t="str">
        <f t="shared" si="210"/>
        <v/>
      </c>
      <c r="AP293" s="541" t="str">
        <f t="shared" si="244"/>
        <v/>
      </c>
      <c r="AQ293" s="536"/>
      <c r="AR293" s="141"/>
      <c r="AS293" s="211"/>
      <c r="AT293" s="211" t="str">
        <f t="shared" si="211"/>
        <v/>
      </c>
      <c r="AU293" s="537" t="str">
        <f t="shared" si="212"/>
        <v/>
      </c>
      <c r="AV293" s="537" t="str">
        <f t="shared" si="213"/>
        <v/>
      </c>
      <c r="AW293" s="538" t="str">
        <f t="shared" si="214"/>
        <v/>
      </c>
      <c r="AX293" s="539"/>
      <c r="AY293" s="141"/>
      <c r="AZ293" s="486"/>
      <c r="BA293" s="501" t="str">
        <f t="shared" si="215"/>
        <v/>
      </c>
      <c r="BB293" s="537" t="str">
        <f t="shared" si="216"/>
        <v/>
      </c>
      <c r="BC293" s="537"/>
      <c r="BD293" s="537" t="str">
        <f t="shared" si="217"/>
        <v/>
      </c>
      <c r="BE293" s="536"/>
      <c r="BF293" s="141"/>
      <c r="BG293" s="211"/>
      <c r="BH293" s="211" t="str">
        <f t="shared" si="218"/>
        <v/>
      </c>
      <c r="BI293" s="537" t="str">
        <f t="shared" si="219"/>
        <v/>
      </c>
      <c r="BJ293" s="537" t="str">
        <f t="shared" si="220"/>
        <v/>
      </c>
      <c r="BK293" s="538" t="str">
        <f t="shared" si="221"/>
        <v/>
      </c>
      <c r="BL293" s="539"/>
      <c r="BM293" s="141"/>
      <c r="BN293" s="486"/>
      <c r="BO293" s="501" t="e">
        <f t="shared" si="222"/>
        <v>#VALUE!</v>
      </c>
      <c r="BP293" s="537" t="str">
        <f t="shared" si="223"/>
        <v/>
      </c>
      <c r="BQ293" s="537" t="str">
        <f t="shared" si="224"/>
        <v/>
      </c>
      <c r="BR293" s="537" t="str">
        <f t="shared" si="225"/>
        <v/>
      </c>
      <c r="BS293" s="536"/>
      <c r="BT293" s="141"/>
      <c r="BU293" s="211"/>
      <c r="BV293" s="211" t="str">
        <f t="shared" si="226"/>
        <v/>
      </c>
      <c r="BW293" s="537" t="str">
        <f t="shared" si="227"/>
        <v/>
      </c>
      <c r="BX293" s="537" t="str">
        <f t="shared" si="228"/>
        <v/>
      </c>
      <c r="BY293" s="538" t="str">
        <f t="shared" si="229"/>
        <v/>
      </c>
      <c r="BZ293" s="539"/>
      <c r="CA293" s="141"/>
      <c r="CB293" s="486"/>
      <c r="CC293" s="483" t="str">
        <f t="shared" si="230"/>
        <v/>
      </c>
      <c r="CD293" s="153" t="str">
        <f t="shared" si="231"/>
        <v/>
      </c>
      <c r="CE293" s="153" t="str">
        <f t="shared" si="232"/>
        <v/>
      </c>
      <c r="CF293" s="153" t="str">
        <f t="shared" si="233"/>
        <v/>
      </c>
    </row>
    <row r="294" spans="1:84" ht="29.45" customHeight="1" x14ac:dyDescent="0.25">
      <c r="A294" s="354" t="str">
        <f>'N-Bedarf AL'!A294</f>
        <v/>
      </c>
      <c r="B294" s="354" t="str">
        <f>IF('N-Bedarf AL'!B294="","",'N-Bedarf AL'!B294)</f>
        <v/>
      </c>
      <c r="C294" s="305" t="str">
        <f>IF('N-Bedarf AL'!D294="","",'N-Bedarf AL'!D294)</f>
        <v/>
      </c>
      <c r="D294" s="32" t="str">
        <f>IF('N-Bedarf AL'!C294="","",'N-Bedarf AL'!C294)</f>
        <v/>
      </c>
      <c r="E294" s="32" t="str">
        <f>IF('N-Bedarf AL'!T294="","",'N-Bedarf AL'!T294)</f>
        <v/>
      </c>
      <c r="F294" s="32" t="str">
        <f>IF('P-Bedarf AL'!V296="","",'P-Bedarf AL'!V296)</f>
        <v/>
      </c>
      <c r="G294" s="32" t="str">
        <f>IF('P-Bedarf AL'!AB296="","",'P-Bedarf AL'!AB296)</f>
        <v/>
      </c>
      <c r="H294" s="345" t="str">
        <f t="shared" si="234"/>
        <v/>
      </c>
      <c r="I294" s="345" t="str">
        <f t="shared" si="235"/>
        <v/>
      </c>
      <c r="J294" s="345" t="str">
        <f t="shared" si="236"/>
        <v/>
      </c>
      <c r="K294" s="321">
        <f t="shared" si="237"/>
        <v>0</v>
      </c>
      <c r="L294" s="321">
        <f t="shared" si="238"/>
        <v>0</v>
      </c>
      <c r="M294" s="321">
        <f t="shared" si="239"/>
        <v>0</v>
      </c>
      <c r="N294" s="321" t="str">
        <f t="shared" si="240"/>
        <v/>
      </c>
      <c r="O294" s="321" t="str">
        <f t="shared" si="241"/>
        <v/>
      </c>
      <c r="P294" s="321" t="str">
        <f t="shared" si="242"/>
        <v/>
      </c>
      <c r="Q294" s="490" t="str">
        <f t="shared" si="196"/>
        <v/>
      </c>
      <c r="R294" s="539"/>
      <c r="S294" s="141"/>
      <c r="T294" s="486"/>
      <c r="U294" s="501" t="str">
        <f t="shared" si="197"/>
        <v/>
      </c>
      <c r="V294" s="537" t="str">
        <f t="shared" si="198"/>
        <v/>
      </c>
      <c r="W294" s="537" t="str">
        <f t="shared" si="243"/>
        <v/>
      </c>
      <c r="X294" s="537" t="str">
        <f t="shared" si="199"/>
        <v/>
      </c>
      <c r="Y294" s="537" t="str">
        <f t="shared" si="200"/>
        <v/>
      </c>
      <c r="Z294" s="536"/>
      <c r="AA294" s="141"/>
      <c r="AB294" s="211"/>
      <c r="AC294" s="212" t="str">
        <f t="shared" si="201"/>
        <v/>
      </c>
      <c r="AD294" s="537" t="str">
        <f t="shared" si="202"/>
        <v/>
      </c>
      <c r="AE294" s="537" t="str">
        <f t="shared" si="203"/>
        <v/>
      </c>
      <c r="AF294" s="537" t="str">
        <f t="shared" si="204"/>
        <v/>
      </c>
      <c r="AG294" s="538" t="str">
        <f t="shared" si="205"/>
        <v/>
      </c>
      <c r="AH294" s="539"/>
      <c r="AI294" s="141"/>
      <c r="AJ294" s="486"/>
      <c r="AK294" s="507">
        <f t="shared" si="206"/>
        <v>0</v>
      </c>
      <c r="AL294" s="537" t="str">
        <f t="shared" si="207"/>
        <v/>
      </c>
      <c r="AM294" s="537" t="str">
        <f t="shared" si="208"/>
        <v/>
      </c>
      <c r="AN294" s="537" t="str">
        <f t="shared" si="209"/>
        <v/>
      </c>
      <c r="AO294" s="537" t="str">
        <f t="shared" si="210"/>
        <v/>
      </c>
      <c r="AP294" s="541" t="str">
        <f t="shared" si="244"/>
        <v/>
      </c>
      <c r="AQ294" s="536"/>
      <c r="AR294" s="141"/>
      <c r="AS294" s="211"/>
      <c r="AT294" s="211" t="str">
        <f t="shared" si="211"/>
        <v/>
      </c>
      <c r="AU294" s="537" t="str">
        <f t="shared" si="212"/>
        <v/>
      </c>
      <c r="AV294" s="537" t="str">
        <f t="shared" si="213"/>
        <v/>
      </c>
      <c r="AW294" s="538" t="str">
        <f t="shared" si="214"/>
        <v/>
      </c>
      <c r="AX294" s="539"/>
      <c r="AY294" s="141"/>
      <c r="AZ294" s="486"/>
      <c r="BA294" s="501" t="str">
        <f t="shared" si="215"/>
        <v/>
      </c>
      <c r="BB294" s="537" t="str">
        <f t="shared" si="216"/>
        <v/>
      </c>
      <c r="BC294" s="537"/>
      <c r="BD294" s="537" t="str">
        <f t="shared" si="217"/>
        <v/>
      </c>
      <c r="BE294" s="536"/>
      <c r="BF294" s="141"/>
      <c r="BG294" s="211"/>
      <c r="BH294" s="211" t="str">
        <f t="shared" si="218"/>
        <v/>
      </c>
      <c r="BI294" s="537" t="str">
        <f t="shared" si="219"/>
        <v/>
      </c>
      <c r="BJ294" s="537" t="str">
        <f t="shared" si="220"/>
        <v/>
      </c>
      <c r="BK294" s="538" t="str">
        <f t="shared" si="221"/>
        <v/>
      </c>
      <c r="BL294" s="539"/>
      <c r="BM294" s="141"/>
      <c r="BN294" s="486"/>
      <c r="BO294" s="501" t="e">
        <f t="shared" si="222"/>
        <v>#VALUE!</v>
      </c>
      <c r="BP294" s="537" t="str">
        <f t="shared" si="223"/>
        <v/>
      </c>
      <c r="BQ294" s="537" t="str">
        <f t="shared" si="224"/>
        <v/>
      </c>
      <c r="BR294" s="537" t="str">
        <f t="shared" si="225"/>
        <v/>
      </c>
      <c r="BS294" s="536"/>
      <c r="BT294" s="141"/>
      <c r="BU294" s="211"/>
      <c r="BV294" s="211" t="str">
        <f t="shared" si="226"/>
        <v/>
      </c>
      <c r="BW294" s="537" t="str">
        <f t="shared" si="227"/>
        <v/>
      </c>
      <c r="BX294" s="537" t="str">
        <f t="shared" si="228"/>
        <v/>
      </c>
      <c r="BY294" s="538" t="str">
        <f t="shared" si="229"/>
        <v/>
      </c>
      <c r="BZ294" s="539"/>
      <c r="CA294" s="141"/>
      <c r="CB294" s="486"/>
      <c r="CC294" s="483" t="str">
        <f t="shared" si="230"/>
        <v/>
      </c>
      <c r="CD294" s="153" t="str">
        <f t="shared" si="231"/>
        <v/>
      </c>
      <c r="CE294" s="153" t="str">
        <f t="shared" si="232"/>
        <v/>
      </c>
      <c r="CF294" s="153" t="str">
        <f t="shared" si="233"/>
        <v/>
      </c>
    </row>
    <row r="295" spans="1:84" ht="29.45" customHeight="1" x14ac:dyDescent="0.25">
      <c r="A295" s="354" t="str">
        <f>'N-Bedarf AL'!A295</f>
        <v/>
      </c>
      <c r="B295" s="354" t="str">
        <f>IF('N-Bedarf AL'!B295="","",'N-Bedarf AL'!B295)</f>
        <v/>
      </c>
      <c r="C295" s="305" t="str">
        <f>IF('N-Bedarf AL'!D295="","",'N-Bedarf AL'!D295)</f>
        <v/>
      </c>
      <c r="D295" s="32" t="str">
        <f>IF('N-Bedarf AL'!C295="","",'N-Bedarf AL'!C295)</f>
        <v/>
      </c>
      <c r="E295" s="32" t="str">
        <f>IF('N-Bedarf AL'!T295="","",'N-Bedarf AL'!T295)</f>
        <v/>
      </c>
      <c r="F295" s="32" t="str">
        <f>IF('P-Bedarf AL'!V297="","",'P-Bedarf AL'!V297)</f>
        <v/>
      </c>
      <c r="G295" s="32" t="str">
        <f>IF('P-Bedarf AL'!AB297="","",'P-Bedarf AL'!AB297)</f>
        <v/>
      </c>
      <c r="H295" s="345" t="str">
        <f t="shared" si="234"/>
        <v/>
      </c>
      <c r="I295" s="345" t="str">
        <f t="shared" si="235"/>
        <v/>
      </c>
      <c r="J295" s="345" t="str">
        <f t="shared" si="236"/>
        <v/>
      </c>
      <c r="K295" s="321">
        <f t="shared" si="237"/>
        <v>0</v>
      </c>
      <c r="L295" s="321">
        <f t="shared" si="238"/>
        <v>0</v>
      </c>
      <c r="M295" s="321">
        <f t="shared" si="239"/>
        <v>0</v>
      </c>
      <c r="N295" s="321" t="str">
        <f t="shared" si="240"/>
        <v/>
      </c>
      <c r="O295" s="321" t="str">
        <f t="shared" si="241"/>
        <v/>
      </c>
      <c r="P295" s="321" t="str">
        <f t="shared" si="242"/>
        <v/>
      </c>
      <c r="Q295" s="490" t="str">
        <f t="shared" si="196"/>
        <v/>
      </c>
      <c r="R295" s="539"/>
      <c r="S295" s="141"/>
      <c r="T295" s="486"/>
      <c r="U295" s="501" t="str">
        <f t="shared" si="197"/>
        <v/>
      </c>
      <c r="V295" s="537" t="str">
        <f t="shared" si="198"/>
        <v/>
      </c>
      <c r="W295" s="537" t="str">
        <f t="shared" si="243"/>
        <v/>
      </c>
      <c r="X295" s="537" t="str">
        <f t="shared" si="199"/>
        <v/>
      </c>
      <c r="Y295" s="537" t="str">
        <f t="shared" si="200"/>
        <v/>
      </c>
      <c r="Z295" s="536"/>
      <c r="AA295" s="141"/>
      <c r="AB295" s="211"/>
      <c r="AC295" s="212" t="str">
        <f t="shared" si="201"/>
        <v/>
      </c>
      <c r="AD295" s="537" t="str">
        <f t="shared" si="202"/>
        <v/>
      </c>
      <c r="AE295" s="537" t="str">
        <f t="shared" si="203"/>
        <v/>
      </c>
      <c r="AF295" s="537" t="str">
        <f t="shared" si="204"/>
        <v/>
      </c>
      <c r="AG295" s="538" t="str">
        <f t="shared" si="205"/>
        <v/>
      </c>
      <c r="AH295" s="539"/>
      <c r="AI295" s="141"/>
      <c r="AJ295" s="486"/>
      <c r="AK295" s="507">
        <f t="shared" si="206"/>
        <v>0</v>
      </c>
      <c r="AL295" s="537" t="str">
        <f t="shared" si="207"/>
        <v/>
      </c>
      <c r="AM295" s="537" t="str">
        <f t="shared" si="208"/>
        <v/>
      </c>
      <c r="AN295" s="537" t="str">
        <f t="shared" si="209"/>
        <v/>
      </c>
      <c r="AO295" s="537" t="str">
        <f t="shared" si="210"/>
        <v/>
      </c>
      <c r="AP295" s="541" t="str">
        <f t="shared" si="244"/>
        <v/>
      </c>
      <c r="AQ295" s="536"/>
      <c r="AR295" s="141"/>
      <c r="AS295" s="211"/>
      <c r="AT295" s="211" t="str">
        <f t="shared" si="211"/>
        <v/>
      </c>
      <c r="AU295" s="537" t="str">
        <f t="shared" si="212"/>
        <v/>
      </c>
      <c r="AV295" s="537" t="str">
        <f t="shared" si="213"/>
        <v/>
      </c>
      <c r="AW295" s="538" t="str">
        <f t="shared" si="214"/>
        <v/>
      </c>
      <c r="AX295" s="539"/>
      <c r="AY295" s="141"/>
      <c r="AZ295" s="486"/>
      <c r="BA295" s="501" t="str">
        <f t="shared" si="215"/>
        <v/>
      </c>
      <c r="BB295" s="537" t="str">
        <f t="shared" si="216"/>
        <v/>
      </c>
      <c r="BC295" s="537"/>
      <c r="BD295" s="537" t="str">
        <f t="shared" si="217"/>
        <v/>
      </c>
      <c r="BE295" s="536"/>
      <c r="BF295" s="141"/>
      <c r="BG295" s="211"/>
      <c r="BH295" s="211" t="str">
        <f t="shared" si="218"/>
        <v/>
      </c>
      <c r="BI295" s="537" t="str">
        <f t="shared" si="219"/>
        <v/>
      </c>
      <c r="BJ295" s="537" t="str">
        <f t="shared" si="220"/>
        <v/>
      </c>
      <c r="BK295" s="538" t="str">
        <f t="shared" si="221"/>
        <v/>
      </c>
      <c r="BL295" s="539"/>
      <c r="BM295" s="141"/>
      <c r="BN295" s="486"/>
      <c r="BO295" s="501" t="e">
        <f t="shared" si="222"/>
        <v>#VALUE!</v>
      </c>
      <c r="BP295" s="537" t="str">
        <f t="shared" si="223"/>
        <v/>
      </c>
      <c r="BQ295" s="537" t="str">
        <f t="shared" si="224"/>
        <v/>
      </c>
      <c r="BR295" s="537" t="str">
        <f t="shared" si="225"/>
        <v/>
      </c>
      <c r="BS295" s="536"/>
      <c r="BT295" s="141"/>
      <c r="BU295" s="211"/>
      <c r="BV295" s="211" t="str">
        <f t="shared" si="226"/>
        <v/>
      </c>
      <c r="BW295" s="537" t="str">
        <f t="shared" si="227"/>
        <v/>
      </c>
      <c r="BX295" s="537" t="str">
        <f t="shared" si="228"/>
        <v/>
      </c>
      <c r="BY295" s="538" t="str">
        <f t="shared" si="229"/>
        <v/>
      </c>
      <c r="BZ295" s="539"/>
      <c r="CA295" s="141"/>
      <c r="CB295" s="486"/>
      <c r="CC295" s="483" t="str">
        <f t="shared" si="230"/>
        <v/>
      </c>
      <c r="CD295" s="153" t="str">
        <f t="shared" si="231"/>
        <v/>
      </c>
      <c r="CE295" s="153" t="str">
        <f t="shared" si="232"/>
        <v/>
      </c>
      <c r="CF295" s="153" t="str">
        <f t="shared" si="233"/>
        <v/>
      </c>
    </row>
    <row r="296" spans="1:84" ht="29.45" customHeight="1" x14ac:dyDescent="0.25">
      <c r="A296" s="354" t="str">
        <f>'N-Bedarf AL'!A296</f>
        <v/>
      </c>
      <c r="B296" s="354" t="str">
        <f>IF('N-Bedarf AL'!B296="","",'N-Bedarf AL'!B296)</f>
        <v/>
      </c>
      <c r="C296" s="305" t="str">
        <f>IF('N-Bedarf AL'!D296="","",'N-Bedarf AL'!D296)</f>
        <v/>
      </c>
      <c r="D296" s="32" t="str">
        <f>IF('N-Bedarf AL'!C296="","",'N-Bedarf AL'!C296)</f>
        <v/>
      </c>
      <c r="E296" s="32" t="str">
        <f>IF('N-Bedarf AL'!T296="","",'N-Bedarf AL'!T296)</f>
        <v/>
      </c>
      <c r="F296" s="32" t="str">
        <f>IF('P-Bedarf AL'!V298="","",'P-Bedarf AL'!V298)</f>
        <v/>
      </c>
      <c r="G296" s="32" t="str">
        <f>IF('P-Bedarf AL'!AB298="","",'P-Bedarf AL'!AB298)</f>
        <v/>
      </c>
      <c r="H296" s="345" t="str">
        <f t="shared" si="234"/>
        <v/>
      </c>
      <c r="I296" s="345" t="str">
        <f t="shared" si="235"/>
        <v/>
      </c>
      <c r="J296" s="345" t="str">
        <f t="shared" si="236"/>
        <v/>
      </c>
      <c r="K296" s="321">
        <f t="shared" si="237"/>
        <v>0</v>
      </c>
      <c r="L296" s="321">
        <f t="shared" si="238"/>
        <v>0</v>
      </c>
      <c r="M296" s="321">
        <f t="shared" si="239"/>
        <v>0</v>
      </c>
      <c r="N296" s="321" t="str">
        <f t="shared" si="240"/>
        <v/>
      </c>
      <c r="O296" s="321" t="str">
        <f t="shared" si="241"/>
        <v/>
      </c>
      <c r="P296" s="321" t="str">
        <f t="shared" si="242"/>
        <v/>
      </c>
      <c r="Q296" s="490" t="str">
        <f t="shared" si="196"/>
        <v/>
      </c>
      <c r="R296" s="539"/>
      <c r="S296" s="141"/>
      <c r="T296" s="486"/>
      <c r="U296" s="501" t="str">
        <f t="shared" si="197"/>
        <v/>
      </c>
      <c r="V296" s="537" t="str">
        <f t="shared" si="198"/>
        <v/>
      </c>
      <c r="W296" s="537" t="str">
        <f t="shared" si="243"/>
        <v/>
      </c>
      <c r="X296" s="537" t="str">
        <f t="shared" si="199"/>
        <v/>
      </c>
      <c r="Y296" s="537" t="str">
        <f t="shared" si="200"/>
        <v/>
      </c>
      <c r="Z296" s="536"/>
      <c r="AA296" s="141"/>
      <c r="AB296" s="211"/>
      <c r="AC296" s="212" t="str">
        <f t="shared" si="201"/>
        <v/>
      </c>
      <c r="AD296" s="537" t="str">
        <f t="shared" si="202"/>
        <v/>
      </c>
      <c r="AE296" s="537" t="str">
        <f t="shared" si="203"/>
        <v/>
      </c>
      <c r="AF296" s="537" t="str">
        <f t="shared" si="204"/>
        <v/>
      </c>
      <c r="AG296" s="538" t="str">
        <f t="shared" si="205"/>
        <v/>
      </c>
      <c r="AH296" s="539"/>
      <c r="AI296" s="141"/>
      <c r="AJ296" s="486"/>
      <c r="AK296" s="507">
        <f t="shared" si="206"/>
        <v>0</v>
      </c>
      <c r="AL296" s="537" t="str">
        <f t="shared" si="207"/>
        <v/>
      </c>
      <c r="AM296" s="537" t="str">
        <f t="shared" si="208"/>
        <v/>
      </c>
      <c r="AN296" s="537" t="str">
        <f t="shared" si="209"/>
        <v/>
      </c>
      <c r="AO296" s="537" t="str">
        <f t="shared" si="210"/>
        <v/>
      </c>
      <c r="AP296" s="541" t="str">
        <f t="shared" si="244"/>
        <v/>
      </c>
      <c r="AQ296" s="536"/>
      <c r="AR296" s="141"/>
      <c r="AS296" s="211"/>
      <c r="AT296" s="211" t="str">
        <f t="shared" si="211"/>
        <v/>
      </c>
      <c r="AU296" s="537" t="str">
        <f t="shared" si="212"/>
        <v/>
      </c>
      <c r="AV296" s="537" t="str">
        <f t="shared" si="213"/>
        <v/>
      </c>
      <c r="AW296" s="538" t="str">
        <f t="shared" si="214"/>
        <v/>
      </c>
      <c r="AX296" s="539"/>
      <c r="AY296" s="141"/>
      <c r="AZ296" s="486"/>
      <c r="BA296" s="501" t="str">
        <f t="shared" si="215"/>
        <v/>
      </c>
      <c r="BB296" s="537" t="str">
        <f t="shared" si="216"/>
        <v/>
      </c>
      <c r="BC296" s="537"/>
      <c r="BD296" s="537" t="str">
        <f t="shared" si="217"/>
        <v/>
      </c>
      <c r="BE296" s="536"/>
      <c r="BF296" s="141"/>
      <c r="BG296" s="211"/>
      <c r="BH296" s="211" t="str">
        <f t="shared" si="218"/>
        <v/>
      </c>
      <c r="BI296" s="537" t="str">
        <f t="shared" si="219"/>
        <v/>
      </c>
      <c r="BJ296" s="537" t="str">
        <f t="shared" si="220"/>
        <v/>
      </c>
      <c r="BK296" s="538" t="str">
        <f t="shared" si="221"/>
        <v/>
      </c>
      <c r="BL296" s="539"/>
      <c r="BM296" s="141"/>
      <c r="BN296" s="486"/>
      <c r="BO296" s="501" t="e">
        <f t="shared" si="222"/>
        <v>#VALUE!</v>
      </c>
      <c r="BP296" s="537" t="str">
        <f t="shared" si="223"/>
        <v/>
      </c>
      <c r="BQ296" s="537" t="str">
        <f t="shared" si="224"/>
        <v/>
      </c>
      <c r="BR296" s="537" t="str">
        <f t="shared" si="225"/>
        <v/>
      </c>
      <c r="BS296" s="536"/>
      <c r="BT296" s="141"/>
      <c r="BU296" s="211"/>
      <c r="BV296" s="211" t="str">
        <f t="shared" si="226"/>
        <v/>
      </c>
      <c r="BW296" s="537" t="str">
        <f t="shared" si="227"/>
        <v/>
      </c>
      <c r="BX296" s="537" t="str">
        <f t="shared" si="228"/>
        <v/>
      </c>
      <c r="BY296" s="538" t="str">
        <f t="shared" si="229"/>
        <v/>
      </c>
      <c r="BZ296" s="539"/>
      <c r="CA296" s="141"/>
      <c r="CB296" s="486"/>
      <c r="CC296" s="483" t="str">
        <f t="shared" si="230"/>
        <v/>
      </c>
      <c r="CD296" s="153" t="str">
        <f t="shared" si="231"/>
        <v/>
      </c>
      <c r="CE296" s="153" t="str">
        <f t="shared" si="232"/>
        <v/>
      </c>
      <c r="CF296" s="153" t="str">
        <f t="shared" si="233"/>
        <v/>
      </c>
    </row>
    <row r="297" spans="1:84" ht="29.45" customHeight="1" x14ac:dyDescent="0.25">
      <c r="A297" s="354" t="str">
        <f>'N-Bedarf AL'!A297</f>
        <v/>
      </c>
      <c r="B297" s="354" t="str">
        <f>IF('N-Bedarf AL'!B297="","",'N-Bedarf AL'!B297)</f>
        <v/>
      </c>
      <c r="C297" s="305" t="str">
        <f>IF('N-Bedarf AL'!D297="","",'N-Bedarf AL'!D297)</f>
        <v/>
      </c>
      <c r="D297" s="32" t="str">
        <f>IF('N-Bedarf AL'!C297="","",'N-Bedarf AL'!C297)</f>
        <v/>
      </c>
      <c r="E297" s="32" t="str">
        <f>IF('N-Bedarf AL'!T297="","",'N-Bedarf AL'!T297)</f>
        <v/>
      </c>
      <c r="F297" s="32" t="str">
        <f>IF('P-Bedarf AL'!V299="","",'P-Bedarf AL'!V299)</f>
        <v/>
      </c>
      <c r="G297" s="32" t="str">
        <f>IF('P-Bedarf AL'!AB299="","",'P-Bedarf AL'!AB299)</f>
        <v/>
      </c>
      <c r="H297" s="345" t="str">
        <f t="shared" si="234"/>
        <v/>
      </c>
      <c r="I297" s="345" t="str">
        <f t="shared" si="235"/>
        <v/>
      </c>
      <c r="J297" s="345" t="str">
        <f t="shared" si="236"/>
        <v/>
      </c>
      <c r="K297" s="321">
        <f t="shared" si="237"/>
        <v>0</v>
      </c>
      <c r="L297" s="321">
        <f t="shared" si="238"/>
        <v>0</v>
      </c>
      <c r="M297" s="321">
        <f t="shared" si="239"/>
        <v>0</v>
      </c>
      <c r="N297" s="321" t="str">
        <f t="shared" si="240"/>
        <v/>
      </c>
      <c r="O297" s="321" t="str">
        <f t="shared" si="241"/>
        <v/>
      </c>
      <c r="P297" s="321" t="str">
        <f t="shared" si="242"/>
        <v/>
      </c>
      <c r="Q297" s="490" t="str">
        <f t="shared" si="196"/>
        <v/>
      </c>
      <c r="R297" s="539"/>
      <c r="S297" s="141"/>
      <c r="T297" s="486"/>
      <c r="U297" s="501" t="str">
        <f t="shared" si="197"/>
        <v/>
      </c>
      <c r="V297" s="537" t="str">
        <f t="shared" si="198"/>
        <v/>
      </c>
      <c r="W297" s="537" t="str">
        <f t="shared" si="243"/>
        <v/>
      </c>
      <c r="X297" s="537" t="str">
        <f t="shared" si="199"/>
        <v/>
      </c>
      <c r="Y297" s="537" t="str">
        <f t="shared" si="200"/>
        <v/>
      </c>
      <c r="Z297" s="536"/>
      <c r="AA297" s="141"/>
      <c r="AB297" s="211"/>
      <c r="AC297" s="212" t="str">
        <f t="shared" si="201"/>
        <v/>
      </c>
      <c r="AD297" s="537" t="str">
        <f t="shared" si="202"/>
        <v/>
      </c>
      <c r="AE297" s="537" t="str">
        <f t="shared" si="203"/>
        <v/>
      </c>
      <c r="AF297" s="537" t="str">
        <f t="shared" si="204"/>
        <v/>
      </c>
      <c r="AG297" s="538" t="str">
        <f t="shared" si="205"/>
        <v/>
      </c>
      <c r="AH297" s="539"/>
      <c r="AI297" s="141"/>
      <c r="AJ297" s="486"/>
      <c r="AK297" s="507">
        <f t="shared" si="206"/>
        <v>0</v>
      </c>
      <c r="AL297" s="537" t="str">
        <f t="shared" si="207"/>
        <v/>
      </c>
      <c r="AM297" s="537" t="str">
        <f t="shared" si="208"/>
        <v/>
      </c>
      <c r="AN297" s="537" t="str">
        <f t="shared" si="209"/>
        <v/>
      </c>
      <c r="AO297" s="537" t="str">
        <f t="shared" si="210"/>
        <v/>
      </c>
      <c r="AP297" s="541" t="str">
        <f t="shared" si="244"/>
        <v/>
      </c>
      <c r="AQ297" s="536"/>
      <c r="AR297" s="141"/>
      <c r="AS297" s="211"/>
      <c r="AT297" s="211" t="str">
        <f t="shared" si="211"/>
        <v/>
      </c>
      <c r="AU297" s="537" t="str">
        <f t="shared" si="212"/>
        <v/>
      </c>
      <c r="AV297" s="537" t="str">
        <f t="shared" si="213"/>
        <v/>
      </c>
      <c r="AW297" s="538" t="str">
        <f t="shared" si="214"/>
        <v/>
      </c>
      <c r="AX297" s="539"/>
      <c r="AY297" s="141"/>
      <c r="AZ297" s="486"/>
      <c r="BA297" s="501" t="str">
        <f t="shared" si="215"/>
        <v/>
      </c>
      <c r="BB297" s="537" t="str">
        <f t="shared" si="216"/>
        <v/>
      </c>
      <c r="BC297" s="537"/>
      <c r="BD297" s="537" t="str">
        <f t="shared" si="217"/>
        <v/>
      </c>
      <c r="BE297" s="536"/>
      <c r="BF297" s="141"/>
      <c r="BG297" s="211"/>
      <c r="BH297" s="211" t="str">
        <f t="shared" si="218"/>
        <v/>
      </c>
      <c r="BI297" s="537" t="str">
        <f t="shared" si="219"/>
        <v/>
      </c>
      <c r="BJ297" s="537" t="str">
        <f t="shared" si="220"/>
        <v/>
      </c>
      <c r="BK297" s="538" t="str">
        <f t="shared" si="221"/>
        <v/>
      </c>
      <c r="BL297" s="539"/>
      <c r="BM297" s="141"/>
      <c r="BN297" s="486"/>
      <c r="BO297" s="501" t="e">
        <f t="shared" si="222"/>
        <v>#VALUE!</v>
      </c>
      <c r="BP297" s="537" t="str">
        <f t="shared" si="223"/>
        <v/>
      </c>
      <c r="BQ297" s="537" t="str">
        <f t="shared" si="224"/>
        <v/>
      </c>
      <c r="BR297" s="537" t="str">
        <f t="shared" si="225"/>
        <v/>
      </c>
      <c r="BS297" s="536"/>
      <c r="BT297" s="141"/>
      <c r="BU297" s="211"/>
      <c r="BV297" s="211" t="str">
        <f t="shared" si="226"/>
        <v/>
      </c>
      <c r="BW297" s="537" t="str">
        <f t="shared" si="227"/>
        <v/>
      </c>
      <c r="BX297" s="537" t="str">
        <f t="shared" si="228"/>
        <v/>
      </c>
      <c r="BY297" s="538" t="str">
        <f t="shared" si="229"/>
        <v/>
      </c>
      <c r="BZ297" s="539"/>
      <c r="CA297" s="141"/>
      <c r="CB297" s="486"/>
      <c r="CC297" s="483" t="str">
        <f t="shared" si="230"/>
        <v/>
      </c>
      <c r="CD297" s="153" t="str">
        <f t="shared" si="231"/>
        <v/>
      </c>
      <c r="CE297" s="153" t="str">
        <f t="shared" si="232"/>
        <v/>
      </c>
      <c r="CF297" s="153" t="str">
        <f t="shared" si="233"/>
        <v/>
      </c>
    </row>
    <row r="298" spans="1:84" ht="29.45" customHeight="1" x14ac:dyDescent="0.25">
      <c r="A298" s="354" t="str">
        <f>'N-Bedarf AL'!A298</f>
        <v/>
      </c>
      <c r="B298" s="354" t="str">
        <f>IF('N-Bedarf AL'!B298="","",'N-Bedarf AL'!B298)</f>
        <v/>
      </c>
      <c r="C298" s="305" t="str">
        <f>IF('N-Bedarf AL'!D298="","",'N-Bedarf AL'!D298)</f>
        <v/>
      </c>
      <c r="D298" s="32" t="str">
        <f>IF('N-Bedarf AL'!C298="","",'N-Bedarf AL'!C298)</f>
        <v/>
      </c>
      <c r="E298" s="32" t="str">
        <f>IF('N-Bedarf AL'!T298="","",'N-Bedarf AL'!T298)</f>
        <v/>
      </c>
      <c r="F298" s="32" t="str">
        <f>IF('P-Bedarf AL'!V300="","",'P-Bedarf AL'!V300)</f>
        <v/>
      </c>
      <c r="G298" s="32" t="str">
        <f>IF('P-Bedarf AL'!AB300="","",'P-Bedarf AL'!AB300)</f>
        <v/>
      </c>
      <c r="H298" s="345" t="str">
        <f t="shared" si="234"/>
        <v/>
      </c>
      <c r="I298" s="345" t="str">
        <f t="shared" si="235"/>
        <v/>
      </c>
      <c r="J298" s="345" t="str">
        <f t="shared" si="236"/>
        <v/>
      </c>
      <c r="K298" s="321">
        <f t="shared" si="237"/>
        <v>0</v>
      </c>
      <c r="L298" s="321">
        <f t="shared" si="238"/>
        <v>0</v>
      </c>
      <c r="M298" s="321">
        <f t="shared" si="239"/>
        <v>0</v>
      </c>
      <c r="N298" s="321" t="str">
        <f t="shared" si="240"/>
        <v/>
      </c>
      <c r="O298" s="321" t="str">
        <f t="shared" si="241"/>
        <v/>
      </c>
      <c r="P298" s="321" t="str">
        <f t="shared" si="242"/>
        <v/>
      </c>
      <c r="Q298" s="490" t="str">
        <f t="shared" si="196"/>
        <v/>
      </c>
      <c r="R298" s="539"/>
      <c r="S298" s="141"/>
      <c r="T298" s="486"/>
      <c r="U298" s="501" t="str">
        <f t="shared" si="197"/>
        <v/>
      </c>
      <c r="V298" s="537" t="str">
        <f t="shared" si="198"/>
        <v/>
      </c>
      <c r="W298" s="537" t="str">
        <f t="shared" si="243"/>
        <v/>
      </c>
      <c r="X298" s="537" t="str">
        <f t="shared" si="199"/>
        <v/>
      </c>
      <c r="Y298" s="537" t="str">
        <f t="shared" si="200"/>
        <v/>
      </c>
      <c r="Z298" s="536"/>
      <c r="AA298" s="141"/>
      <c r="AB298" s="211"/>
      <c r="AC298" s="212" t="str">
        <f t="shared" si="201"/>
        <v/>
      </c>
      <c r="AD298" s="537" t="str">
        <f t="shared" si="202"/>
        <v/>
      </c>
      <c r="AE298" s="537" t="str">
        <f t="shared" si="203"/>
        <v/>
      </c>
      <c r="AF298" s="537" t="str">
        <f t="shared" si="204"/>
        <v/>
      </c>
      <c r="AG298" s="538" t="str">
        <f t="shared" si="205"/>
        <v/>
      </c>
      <c r="AH298" s="539"/>
      <c r="AI298" s="141"/>
      <c r="AJ298" s="486"/>
      <c r="AK298" s="507">
        <f t="shared" si="206"/>
        <v>0</v>
      </c>
      <c r="AL298" s="537" t="str">
        <f t="shared" si="207"/>
        <v/>
      </c>
      <c r="AM298" s="537" t="str">
        <f t="shared" si="208"/>
        <v/>
      </c>
      <c r="AN298" s="537" t="str">
        <f t="shared" si="209"/>
        <v/>
      </c>
      <c r="AO298" s="537" t="str">
        <f t="shared" si="210"/>
        <v/>
      </c>
      <c r="AP298" s="541" t="str">
        <f t="shared" si="244"/>
        <v/>
      </c>
      <c r="AQ298" s="536"/>
      <c r="AR298" s="141"/>
      <c r="AS298" s="211"/>
      <c r="AT298" s="211" t="str">
        <f t="shared" si="211"/>
        <v/>
      </c>
      <c r="AU298" s="537" t="str">
        <f t="shared" si="212"/>
        <v/>
      </c>
      <c r="AV298" s="537" t="str">
        <f t="shared" si="213"/>
        <v/>
      </c>
      <c r="AW298" s="538" t="str">
        <f t="shared" si="214"/>
        <v/>
      </c>
      <c r="AX298" s="539"/>
      <c r="AY298" s="141"/>
      <c r="AZ298" s="486"/>
      <c r="BA298" s="501" t="str">
        <f t="shared" si="215"/>
        <v/>
      </c>
      <c r="BB298" s="537" t="str">
        <f t="shared" si="216"/>
        <v/>
      </c>
      <c r="BC298" s="537"/>
      <c r="BD298" s="537" t="str">
        <f t="shared" si="217"/>
        <v/>
      </c>
      <c r="BE298" s="536"/>
      <c r="BF298" s="141"/>
      <c r="BG298" s="211"/>
      <c r="BH298" s="211" t="str">
        <f t="shared" si="218"/>
        <v/>
      </c>
      <c r="BI298" s="537" t="str">
        <f t="shared" si="219"/>
        <v/>
      </c>
      <c r="BJ298" s="537" t="str">
        <f t="shared" si="220"/>
        <v/>
      </c>
      <c r="BK298" s="538" t="str">
        <f t="shared" si="221"/>
        <v/>
      </c>
      <c r="BL298" s="539"/>
      <c r="BM298" s="141"/>
      <c r="BN298" s="486"/>
      <c r="BO298" s="501" t="e">
        <f t="shared" si="222"/>
        <v>#VALUE!</v>
      </c>
      <c r="BP298" s="537" t="str">
        <f t="shared" si="223"/>
        <v/>
      </c>
      <c r="BQ298" s="537" t="str">
        <f t="shared" si="224"/>
        <v/>
      </c>
      <c r="BR298" s="537" t="str">
        <f t="shared" si="225"/>
        <v/>
      </c>
      <c r="BS298" s="536"/>
      <c r="BT298" s="141"/>
      <c r="BU298" s="211"/>
      <c r="BV298" s="211" t="str">
        <f t="shared" si="226"/>
        <v/>
      </c>
      <c r="BW298" s="537" t="str">
        <f t="shared" si="227"/>
        <v/>
      </c>
      <c r="BX298" s="537" t="str">
        <f t="shared" si="228"/>
        <v/>
      </c>
      <c r="BY298" s="538" t="str">
        <f t="shared" si="229"/>
        <v/>
      </c>
      <c r="BZ298" s="539"/>
      <c r="CA298" s="141"/>
      <c r="CB298" s="486"/>
      <c r="CC298" s="483" t="str">
        <f t="shared" si="230"/>
        <v/>
      </c>
      <c r="CD298" s="153" t="str">
        <f t="shared" si="231"/>
        <v/>
      </c>
      <c r="CE298" s="153" t="str">
        <f t="shared" si="232"/>
        <v/>
      </c>
      <c r="CF298" s="153" t="str">
        <f t="shared" si="233"/>
        <v/>
      </c>
    </row>
    <row r="299" spans="1:84" ht="29.45" customHeight="1" x14ac:dyDescent="0.25">
      <c r="A299" s="354" t="str">
        <f>'N-Bedarf AL'!A299</f>
        <v/>
      </c>
      <c r="B299" s="354" t="str">
        <f>IF('N-Bedarf AL'!B299="","",'N-Bedarf AL'!B299)</f>
        <v/>
      </c>
      <c r="C299" s="305" t="str">
        <f>IF('N-Bedarf AL'!D299="","",'N-Bedarf AL'!D299)</f>
        <v/>
      </c>
      <c r="D299" s="32" t="str">
        <f>IF('N-Bedarf AL'!C299="","",'N-Bedarf AL'!C299)</f>
        <v/>
      </c>
      <c r="E299" s="32" t="str">
        <f>IF('N-Bedarf AL'!T299="","",'N-Bedarf AL'!T299)</f>
        <v/>
      </c>
      <c r="F299" s="32" t="str">
        <f>IF('P-Bedarf AL'!V301="","",'P-Bedarf AL'!V301)</f>
        <v/>
      </c>
      <c r="G299" s="32" t="str">
        <f>IF('P-Bedarf AL'!AB301="","",'P-Bedarf AL'!AB301)</f>
        <v/>
      </c>
      <c r="H299" s="345" t="str">
        <f t="shared" si="234"/>
        <v/>
      </c>
      <c r="I299" s="345" t="str">
        <f t="shared" si="235"/>
        <v/>
      </c>
      <c r="J299" s="345" t="str">
        <f t="shared" si="236"/>
        <v/>
      </c>
      <c r="K299" s="321">
        <f t="shared" si="237"/>
        <v>0</v>
      </c>
      <c r="L299" s="321">
        <f t="shared" si="238"/>
        <v>0</v>
      </c>
      <c r="M299" s="321">
        <f t="shared" si="239"/>
        <v>0</v>
      </c>
      <c r="N299" s="321" t="str">
        <f t="shared" si="240"/>
        <v/>
      </c>
      <c r="O299" s="321" t="str">
        <f t="shared" si="241"/>
        <v/>
      </c>
      <c r="P299" s="321" t="str">
        <f t="shared" si="242"/>
        <v/>
      </c>
      <c r="Q299" s="490" t="str">
        <f t="shared" si="196"/>
        <v/>
      </c>
      <c r="R299" s="539"/>
      <c r="S299" s="141"/>
      <c r="T299" s="486"/>
      <c r="U299" s="501" t="str">
        <f t="shared" si="197"/>
        <v/>
      </c>
      <c r="V299" s="537" t="str">
        <f t="shared" si="198"/>
        <v/>
      </c>
      <c r="W299" s="537" t="str">
        <f t="shared" si="243"/>
        <v/>
      </c>
      <c r="X299" s="537" t="str">
        <f t="shared" si="199"/>
        <v/>
      </c>
      <c r="Y299" s="537" t="str">
        <f t="shared" si="200"/>
        <v/>
      </c>
      <c r="Z299" s="536"/>
      <c r="AA299" s="141"/>
      <c r="AB299" s="211"/>
      <c r="AC299" s="212" t="str">
        <f t="shared" si="201"/>
        <v/>
      </c>
      <c r="AD299" s="537" t="str">
        <f t="shared" si="202"/>
        <v/>
      </c>
      <c r="AE299" s="537" t="str">
        <f t="shared" si="203"/>
        <v/>
      </c>
      <c r="AF299" s="537" t="str">
        <f t="shared" si="204"/>
        <v/>
      </c>
      <c r="AG299" s="538" t="str">
        <f t="shared" si="205"/>
        <v/>
      </c>
      <c r="AH299" s="539"/>
      <c r="AI299" s="141"/>
      <c r="AJ299" s="486"/>
      <c r="AK299" s="507">
        <f t="shared" si="206"/>
        <v>0</v>
      </c>
      <c r="AL299" s="537" t="str">
        <f t="shared" si="207"/>
        <v/>
      </c>
      <c r="AM299" s="537" t="str">
        <f t="shared" si="208"/>
        <v/>
      </c>
      <c r="AN299" s="537" t="str">
        <f t="shared" si="209"/>
        <v/>
      </c>
      <c r="AO299" s="537" t="str">
        <f t="shared" si="210"/>
        <v/>
      </c>
      <c r="AP299" s="541" t="str">
        <f t="shared" si="244"/>
        <v/>
      </c>
      <c r="AQ299" s="536"/>
      <c r="AR299" s="141"/>
      <c r="AS299" s="211"/>
      <c r="AT299" s="211" t="str">
        <f t="shared" si="211"/>
        <v/>
      </c>
      <c r="AU299" s="537" t="str">
        <f t="shared" si="212"/>
        <v/>
      </c>
      <c r="AV299" s="537" t="str">
        <f t="shared" si="213"/>
        <v/>
      </c>
      <c r="AW299" s="538" t="str">
        <f t="shared" si="214"/>
        <v/>
      </c>
      <c r="AX299" s="539"/>
      <c r="AY299" s="141"/>
      <c r="AZ299" s="486"/>
      <c r="BA299" s="501" t="str">
        <f t="shared" si="215"/>
        <v/>
      </c>
      <c r="BB299" s="537" t="str">
        <f t="shared" si="216"/>
        <v/>
      </c>
      <c r="BC299" s="537"/>
      <c r="BD299" s="537" t="str">
        <f t="shared" si="217"/>
        <v/>
      </c>
      <c r="BE299" s="536"/>
      <c r="BF299" s="141"/>
      <c r="BG299" s="211"/>
      <c r="BH299" s="211" t="str">
        <f t="shared" si="218"/>
        <v/>
      </c>
      <c r="BI299" s="537" t="str">
        <f t="shared" si="219"/>
        <v/>
      </c>
      <c r="BJ299" s="537" t="str">
        <f t="shared" si="220"/>
        <v/>
      </c>
      <c r="BK299" s="538" t="str">
        <f t="shared" si="221"/>
        <v/>
      </c>
      <c r="BL299" s="539"/>
      <c r="BM299" s="141"/>
      <c r="BN299" s="486"/>
      <c r="BO299" s="501" t="e">
        <f t="shared" si="222"/>
        <v>#VALUE!</v>
      </c>
      <c r="BP299" s="537" t="str">
        <f t="shared" si="223"/>
        <v/>
      </c>
      <c r="BQ299" s="537" t="str">
        <f t="shared" si="224"/>
        <v/>
      </c>
      <c r="BR299" s="537" t="str">
        <f t="shared" si="225"/>
        <v/>
      </c>
      <c r="BS299" s="536"/>
      <c r="BT299" s="141"/>
      <c r="BU299" s="211"/>
      <c r="BV299" s="211" t="str">
        <f t="shared" si="226"/>
        <v/>
      </c>
      <c r="BW299" s="537" t="str">
        <f t="shared" si="227"/>
        <v/>
      </c>
      <c r="BX299" s="537" t="str">
        <f t="shared" si="228"/>
        <v/>
      </c>
      <c r="BY299" s="538" t="str">
        <f t="shared" si="229"/>
        <v/>
      </c>
      <c r="BZ299" s="539"/>
      <c r="CA299" s="141"/>
      <c r="CB299" s="486"/>
      <c r="CC299" s="483" t="str">
        <f t="shared" si="230"/>
        <v/>
      </c>
      <c r="CD299" s="153" t="str">
        <f t="shared" si="231"/>
        <v/>
      </c>
      <c r="CE299" s="153" t="str">
        <f t="shared" si="232"/>
        <v/>
      </c>
      <c r="CF299" s="153" t="str">
        <f t="shared" si="233"/>
        <v/>
      </c>
    </row>
    <row r="300" spans="1:84" ht="29.45" customHeight="1" x14ac:dyDescent="0.25">
      <c r="A300" s="354" t="str">
        <f>'N-Bedarf AL'!A300</f>
        <v/>
      </c>
      <c r="B300" s="354" t="str">
        <f>IF('N-Bedarf AL'!B300="","",'N-Bedarf AL'!B300)</f>
        <v/>
      </c>
      <c r="C300" s="305" t="str">
        <f>IF('N-Bedarf AL'!D300="","",'N-Bedarf AL'!D300)</f>
        <v/>
      </c>
      <c r="D300" s="32" t="str">
        <f>IF('N-Bedarf AL'!C300="","",'N-Bedarf AL'!C300)</f>
        <v/>
      </c>
      <c r="E300" s="32" t="str">
        <f>IF('N-Bedarf AL'!T300="","",'N-Bedarf AL'!T300)</f>
        <v/>
      </c>
      <c r="F300" s="32" t="str">
        <f>IF('P-Bedarf AL'!V302="","",'P-Bedarf AL'!V302)</f>
        <v/>
      </c>
      <c r="G300" s="32" t="str">
        <f>IF('P-Bedarf AL'!AB302="","",'P-Bedarf AL'!AB302)</f>
        <v/>
      </c>
      <c r="H300" s="345" t="str">
        <f t="shared" si="234"/>
        <v/>
      </c>
      <c r="I300" s="345" t="str">
        <f t="shared" si="235"/>
        <v/>
      </c>
      <c r="J300" s="345" t="str">
        <f t="shared" si="236"/>
        <v/>
      </c>
      <c r="K300" s="321">
        <f t="shared" si="237"/>
        <v>0</v>
      </c>
      <c r="L300" s="321">
        <f t="shared" si="238"/>
        <v>0</v>
      </c>
      <c r="M300" s="321">
        <f t="shared" si="239"/>
        <v>0</v>
      </c>
      <c r="N300" s="321" t="str">
        <f t="shared" si="240"/>
        <v/>
      </c>
      <c r="O300" s="321" t="str">
        <f t="shared" si="241"/>
        <v/>
      </c>
      <c r="P300" s="321" t="str">
        <f t="shared" si="242"/>
        <v/>
      </c>
      <c r="Q300" s="490" t="str">
        <f t="shared" si="196"/>
        <v/>
      </c>
      <c r="R300" s="539"/>
      <c r="S300" s="141"/>
      <c r="T300" s="486"/>
      <c r="U300" s="501" t="str">
        <f t="shared" si="197"/>
        <v/>
      </c>
      <c r="V300" s="537" t="str">
        <f t="shared" si="198"/>
        <v/>
      </c>
      <c r="W300" s="537" t="str">
        <f t="shared" si="243"/>
        <v/>
      </c>
      <c r="X300" s="537" t="str">
        <f t="shared" si="199"/>
        <v/>
      </c>
      <c r="Y300" s="537" t="str">
        <f t="shared" si="200"/>
        <v/>
      </c>
      <c r="Z300" s="536"/>
      <c r="AA300" s="141"/>
      <c r="AB300" s="211"/>
      <c r="AC300" s="212" t="str">
        <f t="shared" si="201"/>
        <v/>
      </c>
      <c r="AD300" s="537" t="str">
        <f t="shared" si="202"/>
        <v/>
      </c>
      <c r="AE300" s="537" t="str">
        <f t="shared" si="203"/>
        <v/>
      </c>
      <c r="AF300" s="537" t="str">
        <f t="shared" si="204"/>
        <v/>
      </c>
      <c r="AG300" s="538" t="str">
        <f t="shared" si="205"/>
        <v/>
      </c>
      <c r="AH300" s="539"/>
      <c r="AI300" s="141"/>
      <c r="AJ300" s="486"/>
      <c r="AK300" s="507">
        <f t="shared" si="206"/>
        <v>0</v>
      </c>
      <c r="AL300" s="537" t="str">
        <f t="shared" si="207"/>
        <v/>
      </c>
      <c r="AM300" s="537" t="str">
        <f t="shared" si="208"/>
        <v/>
      </c>
      <c r="AN300" s="537" t="str">
        <f t="shared" si="209"/>
        <v/>
      </c>
      <c r="AO300" s="537" t="str">
        <f t="shared" si="210"/>
        <v/>
      </c>
      <c r="AP300" s="541" t="str">
        <f t="shared" si="244"/>
        <v/>
      </c>
      <c r="AQ300" s="536"/>
      <c r="AR300" s="141"/>
      <c r="AS300" s="211"/>
      <c r="AT300" s="211" t="str">
        <f t="shared" si="211"/>
        <v/>
      </c>
      <c r="AU300" s="537" t="str">
        <f t="shared" si="212"/>
        <v/>
      </c>
      <c r="AV300" s="537" t="str">
        <f t="shared" si="213"/>
        <v/>
      </c>
      <c r="AW300" s="538" t="str">
        <f t="shared" si="214"/>
        <v/>
      </c>
      <c r="AX300" s="539"/>
      <c r="AY300" s="141"/>
      <c r="AZ300" s="486"/>
      <c r="BA300" s="501" t="str">
        <f t="shared" si="215"/>
        <v/>
      </c>
      <c r="BB300" s="537" t="str">
        <f t="shared" si="216"/>
        <v/>
      </c>
      <c r="BC300" s="537"/>
      <c r="BD300" s="537" t="str">
        <f t="shared" si="217"/>
        <v/>
      </c>
      <c r="BE300" s="536"/>
      <c r="BF300" s="141"/>
      <c r="BG300" s="211"/>
      <c r="BH300" s="211" t="str">
        <f t="shared" si="218"/>
        <v/>
      </c>
      <c r="BI300" s="537" t="str">
        <f t="shared" si="219"/>
        <v/>
      </c>
      <c r="BJ300" s="537" t="str">
        <f t="shared" si="220"/>
        <v/>
      </c>
      <c r="BK300" s="538" t="str">
        <f t="shared" si="221"/>
        <v/>
      </c>
      <c r="BL300" s="539"/>
      <c r="BM300" s="141"/>
      <c r="BN300" s="486"/>
      <c r="BO300" s="501" t="e">
        <f t="shared" si="222"/>
        <v>#VALUE!</v>
      </c>
      <c r="BP300" s="537" t="str">
        <f t="shared" si="223"/>
        <v/>
      </c>
      <c r="BQ300" s="537" t="str">
        <f t="shared" si="224"/>
        <v/>
      </c>
      <c r="BR300" s="537" t="str">
        <f t="shared" si="225"/>
        <v/>
      </c>
      <c r="BS300" s="536"/>
      <c r="BT300" s="141"/>
      <c r="BU300" s="211"/>
      <c r="BV300" s="211" t="str">
        <f t="shared" si="226"/>
        <v/>
      </c>
      <c r="BW300" s="537" t="str">
        <f t="shared" si="227"/>
        <v/>
      </c>
      <c r="BX300" s="537" t="str">
        <f t="shared" si="228"/>
        <v/>
      </c>
      <c r="BY300" s="538" t="str">
        <f t="shared" si="229"/>
        <v/>
      </c>
      <c r="BZ300" s="539"/>
      <c r="CA300" s="141"/>
      <c r="CB300" s="486"/>
      <c r="CC300" s="483" t="str">
        <f t="shared" si="230"/>
        <v/>
      </c>
      <c r="CD300" s="153" t="str">
        <f t="shared" si="231"/>
        <v/>
      </c>
      <c r="CE300" s="153" t="str">
        <f t="shared" si="232"/>
        <v/>
      </c>
      <c r="CF300" s="153" t="str">
        <f t="shared" si="233"/>
        <v/>
      </c>
    </row>
    <row r="301" spans="1:84" ht="29.45" customHeight="1" x14ac:dyDescent="0.25">
      <c r="A301" s="354" t="str">
        <f>'N-Bedarf AL'!A301</f>
        <v/>
      </c>
      <c r="B301" s="354" t="str">
        <f>IF('N-Bedarf AL'!B301="","",'N-Bedarf AL'!B301)</f>
        <v/>
      </c>
      <c r="C301" s="305" t="str">
        <f>IF('N-Bedarf AL'!D301="","",'N-Bedarf AL'!D301)</f>
        <v/>
      </c>
      <c r="D301" s="32" t="str">
        <f>IF('N-Bedarf AL'!C301="","",'N-Bedarf AL'!C301)</f>
        <v/>
      </c>
      <c r="E301" s="32" t="str">
        <f>IF('N-Bedarf AL'!T301="","",'N-Bedarf AL'!T301)</f>
        <v/>
      </c>
      <c r="F301" s="32" t="str">
        <f>IF('P-Bedarf AL'!V303="","",'P-Bedarf AL'!V303)</f>
        <v/>
      </c>
      <c r="G301" s="32" t="str">
        <f>IF('P-Bedarf AL'!AB303="","",'P-Bedarf AL'!AB303)</f>
        <v/>
      </c>
      <c r="H301" s="345" t="str">
        <f t="shared" si="234"/>
        <v/>
      </c>
      <c r="I301" s="345" t="str">
        <f t="shared" si="235"/>
        <v/>
      </c>
      <c r="J301" s="345" t="str">
        <f t="shared" si="236"/>
        <v/>
      </c>
      <c r="K301" s="321">
        <f t="shared" si="237"/>
        <v>0</v>
      </c>
      <c r="L301" s="321">
        <f t="shared" si="238"/>
        <v>0</v>
      </c>
      <c r="M301" s="321">
        <f t="shared" si="239"/>
        <v>0</v>
      </c>
      <c r="N301" s="321" t="str">
        <f t="shared" si="240"/>
        <v/>
      </c>
      <c r="O301" s="321" t="str">
        <f t="shared" si="241"/>
        <v/>
      </c>
      <c r="P301" s="321" t="str">
        <f t="shared" si="242"/>
        <v/>
      </c>
      <c r="Q301" s="490" t="str">
        <f t="shared" si="196"/>
        <v/>
      </c>
      <c r="R301" s="539"/>
      <c r="S301" s="141"/>
      <c r="T301" s="486"/>
      <c r="U301" s="501" t="str">
        <f t="shared" si="197"/>
        <v/>
      </c>
      <c r="V301" s="537" t="str">
        <f t="shared" si="198"/>
        <v/>
      </c>
      <c r="W301" s="537" t="str">
        <f t="shared" si="243"/>
        <v/>
      </c>
      <c r="X301" s="537" t="str">
        <f t="shared" si="199"/>
        <v/>
      </c>
      <c r="Y301" s="537" t="str">
        <f t="shared" si="200"/>
        <v/>
      </c>
      <c r="Z301" s="536"/>
      <c r="AA301" s="141"/>
      <c r="AB301" s="211"/>
      <c r="AC301" s="212" t="str">
        <f t="shared" si="201"/>
        <v/>
      </c>
      <c r="AD301" s="537" t="str">
        <f t="shared" si="202"/>
        <v/>
      </c>
      <c r="AE301" s="537" t="str">
        <f t="shared" si="203"/>
        <v/>
      </c>
      <c r="AF301" s="537" t="str">
        <f t="shared" si="204"/>
        <v/>
      </c>
      <c r="AG301" s="538" t="str">
        <f t="shared" si="205"/>
        <v/>
      </c>
      <c r="AH301" s="539"/>
      <c r="AI301" s="141"/>
      <c r="AJ301" s="486"/>
      <c r="AK301" s="507">
        <f t="shared" si="206"/>
        <v>0</v>
      </c>
      <c r="AL301" s="537" t="str">
        <f t="shared" si="207"/>
        <v/>
      </c>
      <c r="AM301" s="537" t="str">
        <f t="shared" si="208"/>
        <v/>
      </c>
      <c r="AN301" s="537" t="str">
        <f t="shared" si="209"/>
        <v/>
      </c>
      <c r="AO301" s="537" t="str">
        <f t="shared" si="210"/>
        <v/>
      </c>
      <c r="AP301" s="541" t="str">
        <f t="shared" si="244"/>
        <v/>
      </c>
      <c r="AQ301" s="536"/>
      <c r="AR301" s="141"/>
      <c r="AS301" s="211"/>
      <c r="AT301" s="211" t="str">
        <f t="shared" si="211"/>
        <v/>
      </c>
      <c r="AU301" s="537" t="str">
        <f t="shared" si="212"/>
        <v/>
      </c>
      <c r="AV301" s="537" t="str">
        <f t="shared" si="213"/>
        <v/>
      </c>
      <c r="AW301" s="538" t="str">
        <f t="shared" si="214"/>
        <v/>
      </c>
      <c r="AX301" s="539"/>
      <c r="AY301" s="141"/>
      <c r="AZ301" s="486"/>
      <c r="BA301" s="501" t="str">
        <f t="shared" si="215"/>
        <v/>
      </c>
      <c r="BB301" s="537" t="str">
        <f t="shared" si="216"/>
        <v/>
      </c>
      <c r="BC301" s="537"/>
      <c r="BD301" s="537" t="str">
        <f t="shared" si="217"/>
        <v/>
      </c>
      <c r="BE301" s="536"/>
      <c r="BF301" s="141"/>
      <c r="BG301" s="211"/>
      <c r="BH301" s="211" t="str">
        <f t="shared" si="218"/>
        <v/>
      </c>
      <c r="BI301" s="537" t="str">
        <f t="shared" si="219"/>
        <v/>
      </c>
      <c r="BJ301" s="537" t="str">
        <f t="shared" si="220"/>
        <v/>
      </c>
      <c r="BK301" s="538" t="str">
        <f t="shared" si="221"/>
        <v/>
      </c>
      <c r="BL301" s="539"/>
      <c r="BM301" s="141"/>
      <c r="BN301" s="486"/>
      <c r="BO301" s="501" t="e">
        <f t="shared" si="222"/>
        <v>#VALUE!</v>
      </c>
      <c r="BP301" s="537" t="str">
        <f t="shared" si="223"/>
        <v/>
      </c>
      <c r="BQ301" s="537" t="str">
        <f t="shared" si="224"/>
        <v/>
      </c>
      <c r="BR301" s="537" t="str">
        <f t="shared" si="225"/>
        <v/>
      </c>
      <c r="BS301" s="536"/>
      <c r="BT301" s="141"/>
      <c r="BU301" s="211"/>
      <c r="BV301" s="211" t="str">
        <f t="shared" si="226"/>
        <v/>
      </c>
      <c r="BW301" s="537" t="str">
        <f t="shared" si="227"/>
        <v/>
      </c>
      <c r="BX301" s="537" t="str">
        <f t="shared" si="228"/>
        <v/>
      </c>
      <c r="BY301" s="538" t="str">
        <f t="shared" si="229"/>
        <v/>
      </c>
      <c r="BZ301" s="539"/>
      <c r="CA301" s="141"/>
      <c r="CB301" s="486"/>
      <c r="CC301" s="483" t="str">
        <f t="shared" si="230"/>
        <v/>
      </c>
      <c r="CD301" s="153" t="str">
        <f t="shared" si="231"/>
        <v/>
      </c>
      <c r="CE301" s="153" t="str">
        <f t="shared" si="232"/>
        <v/>
      </c>
      <c r="CF301" s="153" t="str">
        <f t="shared" si="233"/>
        <v/>
      </c>
    </row>
    <row r="302" spans="1:84" ht="29.45" customHeight="1" x14ac:dyDescent="0.25">
      <c r="A302" s="354" t="str">
        <f>'N-Bedarf AL'!A302</f>
        <v/>
      </c>
      <c r="B302" s="354" t="str">
        <f>IF('N-Bedarf AL'!B302="","",'N-Bedarf AL'!B302)</f>
        <v/>
      </c>
      <c r="C302" s="305" t="str">
        <f>IF('N-Bedarf AL'!D302="","",'N-Bedarf AL'!D302)</f>
        <v/>
      </c>
      <c r="D302" s="32" t="str">
        <f>IF('N-Bedarf AL'!C302="","",'N-Bedarf AL'!C302)</f>
        <v/>
      </c>
      <c r="E302" s="32" t="str">
        <f>IF('N-Bedarf AL'!T302="","",'N-Bedarf AL'!T302)</f>
        <v/>
      </c>
      <c r="F302" s="32" t="str">
        <f>IF('P-Bedarf AL'!V304="","",'P-Bedarf AL'!V304)</f>
        <v/>
      </c>
      <c r="G302" s="32" t="str">
        <f>IF('P-Bedarf AL'!AB304="","",'P-Bedarf AL'!AB304)</f>
        <v/>
      </c>
      <c r="H302" s="345" t="str">
        <f t="shared" si="234"/>
        <v/>
      </c>
      <c r="I302" s="345" t="str">
        <f t="shared" si="235"/>
        <v/>
      </c>
      <c r="J302" s="345" t="str">
        <f t="shared" si="236"/>
        <v/>
      </c>
      <c r="K302" s="321">
        <f t="shared" si="237"/>
        <v>0</v>
      </c>
      <c r="L302" s="321">
        <f t="shared" si="238"/>
        <v>0</v>
      </c>
      <c r="M302" s="321">
        <f t="shared" si="239"/>
        <v>0</v>
      </c>
      <c r="N302" s="321" t="str">
        <f t="shared" si="240"/>
        <v/>
      </c>
      <c r="O302" s="321" t="str">
        <f t="shared" si="241"/>
        <v/>
      </c>
      <c r="P302" s="321" t="str">
        <f t="shared" si="242"/>
        <v/>
      </c>
      <c r="Q302" s="490" t="str">
        <f t="shared" si="196"/>
        <v/>
      </c>
      <c r="R302" s="539"/>
      <c r="S302" s="141"/>
      <c r="T302" s="486"/>
      <c r="U302" s="501" t="str">
        <f t="shared" si="197"/>
        <v/>
      </c>
      <c r="V302" s="537" t="str">
        <f t="shared" si="198"/>
        <v/>
      </c>
      <c r="W302" s="537" t="str">
        <f t="shared" si="243"/>
        <v/>
      </c>
      <c r="X302" s="537" t="str">
        <f t="shared" si="199"/>
        <v/>
      </c>
      <c r="Y302" s="537" t="str">
        <f t="shared" si="200"/>
        <v/>
      </c>
      <c r="Z302" s="536"/>
      <c r="AA302" s="141"/>
      <c r="AB302" s="211"/>
      <c r="AC302" s="212" t="str">
        <f t="shared" si="201"/>
        <v/>
      </c>
      <c r="AD302" s="537" t="str">
        <f t="shared" si="202"/>
        <v/>
      </c>
      <c r="AE302" s="537" t="str">
        <f t="shared" si="203"/>
        <v/>
      </c>
      <c r="AF302" s="537" t="str">
        <f t="shared" si="204"/>
        <v/>
      </c>
      <c r="AG302" s="538" t="str">
        <f t="shared" si="205"/>
        <v/>
      </c>
      <c r="AH302" s="539"/>
      <c r="AI302" s="141"/>
      <c r="AJ302" s="486"/>
      <c r="AK302" s="507">
        <f t="shared" si="206"/>
        <v>0</v>
      </c>
      <c r="AL302" s="537" t="str">
        <f t="shared" si="207"/>
        <v/>
      </c>
      <c r="AM302" s="537" t="str">
        <f t="shared" si="208"/>
        <v/>
      </c>
      <c r="AN302" s="537" t="str">
        <f t="shared" si="209"/>
        <v/>
      </c>
      <c r="AO302" s="537" t="str">
        <f t="shared" si="210"/>
        <v/>
      </c>
      <c r="AP302" s="541" t="str">
        <f t="shared" si="244"/>
        <v/>
      </c>
      <c r="AQ302" s="536"/>
      <c r="AR302" s="141"/>
      <c r="AS302" s="211"/>
      <c r="AT302" s="211" t="str">
        <f t="shared" si="211"/>
        <v/>
      </c>
      <c r="AU302" s="537" t="str">
        <f t="shared" si="212"/>
        <v/>
      </c>
      <c r="AV302" s="537" t="str">
        <f t="shared" si="213"/>
        <v/>
      </c>
      <c r="AW302" s="538" t="str">
        <f t="shared" si="214"/>
        <v/>
      </c>
      <c r="AX302" s="539"/>
      <c r="AY302" s="141"/>
      <c r="AZ302" s="486"/>
      <c r="BA302" s="501" t="str">
        <f t="shared" si="215"/>
        <v/>
      </c>
      <c r="BB302" s="537" t="str">
        <f t="shared" si="216"/>
        <v/>
      </c>
      <c r="BC302" s="537"/>
      <c r="BD302" s="537" t="str">
        <f t="shared" si="217"/>
        <v/>
      </c>
      <c r="BE302" s="536"/>
      <c r="BF302" s="141"/>
      <c r="BG302" s="211"/>
      <c r="BH302" s="211" t="str">
        <f t="shared" si="218"/>
        <v/>
      </c>
      <c r="BI302" s="537" t="str">
        <f t="shared" si="219"/>
        <v/>
      </c>
      <c r="BJ302" s="537" t="str">
        <f t="shared" si="220"/>
        <v/>
      </c>
      <c r="BK302" s="538" t="str">
        <f t="shared" si="221"/>
        <v/>
      </c>
      <c r="BL302" s="539"/>
      <c r="BM302" s="141"/>
      <c r="BN302" s="486"/>
      <c r="BO302" s="501" t="e">
        <f t="shared" si="222"/>
        <v>#VALUE!</v>
      </c>
      <c r="BP302" s="537" t="str">
        <f t="shared" si="223"/>
        <v/>
      </c>
      <c r="BQ302" s="537" t="str">
        <f t="shared" si="224"/>
        <v/>
      </c>
      <c r="BR302" s="537" t="str">
        <f t="shared" si="225"/>
        <v/>
      </c>
      <c r="BS302" s="536"/>
      <c r="BT302" s="141"/>
      <c r="BU302" s="211"/>
      <c r="BV302" s="211" t="str">
        <f t="shared" si="226"/>
        <v/>
      </c>
      <c r="BW302" s="537" t="str">
        <f t="shared" si="227"/>
        <v/>
      </c>
      <c r="BX302" s="537" t="str">
        <f t="shared" si="228"/>
        <v/>
      </c>
      <c r="BY302" s="538" t="str">
        <f t="shared" si="229"/>
        <v/>
      </c>
      <c r="BZ302" s="539"/>
      <c r="CA302" s="141"/>
      <c r="CB302" s="486"/>
      <c r="CC302" s="483" t="str">
        <f t="shared" si="230"/>
        <v/>
      </c>
      <c r="CD302" s="153" t="str">
        <f t="shared" si="231"/>
        <v/>
      </c>
      <c r="CE302" s="153" t="str">
        <f t="shared" si="232"/>
        <v/>
      </c>
      <c r="CF302" s="153" t="str">
        <f t="shared" si="233"/>
        <v/>
      </c>
    </row>
    <row r="303" spans="1:84" ht="29.45" customHeight="1" x14ac:dyDescent="0.25">
      <c r="A303" s="354" t="str">
        <f>'N-Bedarf AL'!A303</f>
        <v/>
      </c>
      <c r="B303" s="354" t="str">
        <f>IF('N-Bedarf AL'!B303="","",'N-Bedarf AL'!B303)</f>
        <v/>
      </c>
      <c r="C303" s="305" t="str">
        <f>IF('N-Bedarf AL'!D303="","",'N-Bedarf AL'!D303)</f>
        <v/>
      </c>
      <c r="D303" s="32" t="str">
        <f>IF('N-Bedarf AL'!C303="","",'N-Bedarf AL'!C303)</f>
        <v/>
      </c>
      <c r="E303" s="32" t="str">
        <f>IF('N-Bedarf AL'!T303="","",'N-Bedarf AL'!T303)</f>
        <v/>
      </c>
      <c r="F303" s="32" t="str">
        <f>IF('P-Bedarf AL'!V305="","",'P-Bedarf AL'!V305)</f>
        <v/>
      </c>
      <c r="G303" s="32" t="str">
        <f>IF('P-Bedarf AL'!AB305="","",'P-Bedarf AL'!AB305)</f>
        <v/>
      </c>
      <c r="H303" s="345" t="str">
        <f t="shared" si="234"/>
        <v/>
      </c>
      <c r="I303" s="345" t="str">
        <f t="shared" si="235"/>
        <v/>
      </c>
      <c r="J303" s="345" t="str">
        <f t="shared" si="236"/>
        <v/>
      </c>
      <c r="K303" s="321">
        <f t="shared" si="237"/>
        <v>0</v>
      </c>
      <c r="L303" s="321">
        <f t="shared" si="238"/>
        <v>0</v>
      </c>
      <c r="M303" s="321">
        <f t="shared" si="239"/>
        <v>0</v>
      </c>
      <c r="N303" s="321" t="str">
        <f t="shared" si="240"/>
        <v/>
      </c>
      <c r="O303" s="321" t="str">
        <f t="shared" si="241"/>
        <v/>
      </c>
      <c r="P303" s="321" t="str">
        <f t="shared" si="242"/>
        <v/>
      </c>
      <c r="Q303" s="490" t="str">
        <f t="shared" si="196"/>
        <v/>
      </c>
      <c r="R303" s="539"/>
      <c r="S303" s="141"/>
      <c r="T303" s="486"/>
      <c r="U303" s="501" t="str">
        <f t="shared" si="197"/>
        <v/>
      </c>
      <c r="V303" s="537" t="str">
        <f t="shared" si="198"/>
        <v/>
      </c>
      <c r="W303" s="537" t="str">
        <f t="shared" si="243"/>
        <v/>
      </c>
      <c r="X303" s="537" t="str">
        <f t="shared" si="199"/>
        <v/>
      </c>
      <c r="Y303" s="537" t="str">
        <f t="shared" si="200"/>
        <v/>
      </c>
      <c r="Z303" s="536"/>
      <c r="AA303" s="141"/>
      <c r="AB303" s="211"/>
      <c r="AC303" s="212" t="str">
        <f t="shared" si="201"/>
        <v/>
      </c>
      <c r="AD303" s="537" t="str">
        <f t="shared" si="202"/>
        <v/>
      </c>
      <c r="AE303" s="537" t="str">
        <f t="shared" si="203"/>
        <v/>
      </c>
      <c r="AF303" s="537" t="str">
        <f t="shared" si="204"/>
        <v/>
      </c>
      <c r="AG303" s="538" t="str">
        <f t="shared" si="205"/>
        <v/>
      </c>
      <c r="AH303" s="539"/>
      <c r="AI303" s="141"/>
      <c r="AJ303" s="486"/>
      <c r="AK303" s="507">
        <f t="shared" si="206"/>
        <v>0</v>
      </c>
      <c r="AL303" s="537" t="str">
        <f t="shared" si="207"/>
        <v/>
      </c>
      <c r="AM303" s="537" t="str">
        <f t="shared" si="208"/>
        <v/>
      </c>
      <c r="AN303" s="537" t="str">
        <f t="shared" si="209"/>
        <v/>
      </c>
      <c r="AO303" s="537" t="str">
        <f t="shared" si="210"/>
        <v/>
      </c>
      <c r="AP303" s="541" t="str">
        <f t="shared" si="244"/>
        <v/>
      </c>
      <c r="AQ303" s="536"/>
      <c r="AR303" s="141"/>
      <c r="AS303" s="211"/>
      <c r="AT303" s="211" t="str">
        <f t="shared" si="211"/>
        <v/>
      </c>
      <c r="AU303" s="537" t="str">
        <f t="shared" si="212"/>
        <v/>
      </c>
      <c r="AV303" s="537" t="str">
        <f t="shared" si="213"/>
        <v/>
      </c>
      <c r="AW303" s="538" t="str">
        <f t="shared" si="214"/>
        <v/>
      </c>
      <c r="AX303" s="539"/>
      <c r="AY303" s="141"/>
      <c r="AZ303" s="486"/>
      <c r="BA303" s="501" t="str">
        <f t="shared" si="215"/>
        <v/>
      </c>
      <c r="BB303" s="537" t="str">
        <f t="shared" si="216"/>
        <v/>
      </c>
      <c r="BC303" s="537"/>
      <c r="BD303" s="537" t="str">
        <f t="shared" si="217"/>
        <v/>
      </c>
      <c r="BE303" s="536"/>
      <c r="BF303" s="141"/>
      <c r="BG303" s="211"/>
      <c r="BH303" s="211" t="str">
        <f t="shared" si="218"/>
        <v/>
      </c>
      <c r="BI303" s="537" t="str">
        <f t="shared" si="219"/>
        <v/>
      </c>
      <c r="BJ303" s="537" t="str">
        <f t="shared" si="220"/>
        <v/>
      </c>
      <c r="BK303" s="538" t="str">
        <f t="shared" si="221"/>
        <v/>
      </c>
      <c r="BL303" s="539"/>
      <c r="BM303" s="141"/>
      <c r="BN303" s="486"/>
      <c r="BO303" s="501" t="e">
        <f t="shared" si="222"/>
        <v>#VALUE!</v>
      </c>
      <c r="BP303" s="537" t="str">
        <f t="shared" si="223"/>
        <v/>
      </c>
      <c r="BQ303" s="537" t="str">
        <f t="shared" si="224"/>
        <v/>
      </c>
      <c r="BR303" s="537" t="str">
        <f t="shared" si="225"/>
        <v/>
      </c>
      <c r="BS303" s="536"/>
      <c r="BT303" s="141"/>
      <c r="BU303" s="211"/>
      <c r="BV303" s="211" t="str">
        <f t="shared" si="226"/>
        <v/>
      </c>
      <c r="BW303" s="537" t="str">
        <f t="shared" si="227"/>
        <v/>
      </c>
      <c r="BX303" s="537" t="str">
        <f t="shared" si="228"/>
        <v/>
      </c>
      <c r="BY303" s="538" t="str">
        <f t="shared" si="229"/>
        <v/>
      </c>
      <c r="BZ303" s="539"/>
      <c r="CA303" s="141"/>
      <c r="CB303" s="486"/>
      <c r="CC303" s="483" t="str">
        <f t="shared" si="230"/>
        <v/>
      </c>
      <c r="CD303" s="153" t="str">
        <f t="shared" si="231"/>
        <v/>
      </c>
      <c r="CE303" s="153" t="str">
        <f t="shared" si="232"/>
        <v/>
      </c>
      <c r="CF303" s="153" t="str">
        <f t="shared" si="233"/>
        <v/>
      </c>
    </row>
    <row r="304" spans="1:84" ht="29.45" customHeight="1" x14ac:dyDescent="0.25">
      <c r="A304" s="354" t="str">
        <f>'N-Bedarf AL'!A304</f>
        <v/>
      </c>
      <c r="B304" s="354" t="str">
        <f>IF('N-Bedarf AL'!B304="","",'N-Bedarf AL'!B304)</f>
        <v/>
      </c>
      <c r="C304" s="305" t="str">
        <f>IF('N-Bedarf AL'!D304="","",'N-Bedarf AL'!D304)</f>
        <v/>
      </c>
      <c r="D304" s="32" t="str">
        <f>IF('N-Bedarf AL'!C304="","",'N-Bedarf AL'!C304)</f>
        <v/>
      </c>
      <c r="E304" s="32" t="str">
        <f>IF('N-Bedarf AL'!T304="","",'N-Bedarf AL'!T304)</f>
        <v/>
      </c>
      <c r="F304" s="32" t="str">
        <f>IF('P-Bedarf AL'!V306="","",'P-Bedarf AL'!V306)</f>
        <v/>
      </c>
      <c r="G304" s="32" t="str">
        <f>IF('P-Bedarf AL'!AB306="","",'P-Bedarf AL'!AB306)</f>
        <v/>
      </c>
      <c r="H304" s="345" t="str">
        <f t="shared" si="234"/>
        <v/>
      </c>
      <c r="I304" s="345" t="str">
        <f t="shared" si="235"/>
        <v/>
      </c>
      <c r="J304" s="345" t="str">
        <f t="shared" si="236"/>
        <v/>
      </c>
      <c r="K304" s="321">
        <f t="shared" si="237"/>
        <v>0</v>
      </c>
      <c r="L304" s="321">
        <f t="shared" si="238"/>
        <v>0</v>
      </c>
      <c r="M304" s="321">
        <f t="shared" si="239"/>
        <v>0</v>
      </c>
      <c r="N304" s="321" t="str">
        <f t="shared" si="240"/>
        <v/>
      </c>
      <c r="O304" s="321" t="str">
        <f t="shared" si="241"/>
        <v/>
      </c>
      <c r="P304" s="321" t="str">
        <f t="shared" si="242"/>
        <v/>
      </c>
      <c r="Q304" s="490" t="str">
        <f t="shared" si="196"/>
        <v/>
      </c>
      <c r="R304" s="539"/>
      <c r="S304" s="141"/>
      <c r="T304" s="486"/>
      <c r="U304" s="501" t="str">
        <f t="shared" si="197"/>
        <v/>
      </c>
      <c r="V304" s="537" t="str">
        <f t="shared" si="198"/>
        <v/>
      </c>
      <c r="W304" s="537" t="str">
        <f t="shared" si="243"/>
        <v/>
      </c>
      <c r="X304" s="537" t="str">
        <f t="shared" si="199"/>
        <v/>
      </c>
      <c r="Y304" s="537" t="str">
        <f t="shared" si="200"/>
        <v/>
      </c>
      <c r="Z304" s="536"/>
      <c r="AA304" s="141"/>
      <c r="AB304" s="211"/>
      <c r="AC304" s="212" t="str">
        <f t="shared" si="201"/>
        <v/>
      </c>
      <c r="AD304" s="537" t="str">
        <f t="shared" si="202"/>
        <v/>
      </c>
      <c r="AE304" s="537" t="str">
        <f t="shared" si="203"/>
        <v/>
      </c>
      <c r="AF304" s="537" t="str">
        <f t="shared" si="204"/>
        <v/>
      </c>
      <c r="AG304" s="538" t="str">
        <f t="shared" si="205"/>
        <v/>
      </c>
      <c r="AH304" s="539"/>
      <c r="AI304" s="141"/>
      <c r="AJ304" s="486"/>
      <c r="AK304" s="507">
        <f t="shared" si="206"/>
        <v>0</v>
      </c>
      <c r="AL304" s="537" t="str">
        <f t="shared" si="207"/>
        <v/>
      </c>
      <c r="AM304" s="537" t="str">
        <f t="shared" si="208"/>
        <v/>
      </c>
      <c r="AN304" s="537" t="str">
        <f t="shared" si="209"/>
        <v/>
      </c>
      <c r="AO304" s="537" t="str">
        <f t="shared" si="210"/>
        <v/>
      </c>
      <c r="AP304" s="541" t="str">
        <f t="shared" si="244"/>
        <v/>
      </c>
      <c r="AQ304" s="536"/>
      <c r="AR304" s="141"/>
      <c r="AS304" s="211"/>
      <c r="AT304" s="211" t="str">
        <f t="shared" si="211"/>
        <v/>
      </c>
      <c r="AU304" s="537" t="str">
        <f t="shared" si="212"/>
        <v/>
      </c>
      <c r="AV304" s="537" t="str">
        <f t="shared" si="213"/>
        <v/>
      </c>
      <c r="AW304" s="538" t="str">
        <f t="shared" si="214"/>
        <v/>
      </c>
      <c r="AX304" s="539"/>
      <c r="AY304" s="141"/>
      <c r="AZ304" s="486"/>
      <c r="BA304" s="501" t="str">
        <f t="shared" si="215"/>
        <v/>
      </c>
      <c r="BB304" s="537" t="str">
        <f t="shared" si="216"/>
        <v/>
      </c>
      <c r="BC304" s="537"/>
      <c r="BD304" s="537" t="str">
        <f t="shared" si="217"/>
        <v/>
      </c>
      <c r="BE304" s="536"/>
      <c r="BF304" s="141"/>
      <c r="BG304" s="211"/>
      <c r="BH304" s="211" t="str">
        <f t="shared" si="218"/>
        <v/>
      </c>
      <c r="BI304" s="537" t="str">
        <f t="shared" si="219"/>
        <v/>
      </c>
      <c r="BJ304" s="537" t="str">
        <f t="shared" si="220"/>
        <v/>
      </c>
      <c r="BK304" s="538" t="str">
        <f t="shared" si="221"/>
        <v/>
      </c>
      <c r="BL304" s="539"/>
      <c r="BM304" s="141"/>
      <c r="BN304" s="486"/>
      <c r="BO304" s="501" t="e">
        <f t="shared" si="222"/>
        <v>#VALUE!</v>
      </c>
      <c r="BP304" s="537" t="str">
        <f t="shared" si="223"/>
        <v/>
      </c>
      <c r="BQ304" s="537" t="str">
        <f t="shared" si="224"/>
        <v/>
      </c>
      <c r="BR304" s="537" t="str">
        <f t="shared" si="225"/>
        <v/>
      </c>
      <c r="BS304" s="536"/>
      <c r="BT304" s="141"/>
      <c r="BU304" s="211"/>
      <c r="BV304" s="211" t="str">
        <f t="shared" si="226"/>
        <v/>
      </c>
      <c r="BW304" s="537" t="str">
        <f t="shared" si="227"/>
        <v/>
      </c>
      <c r="BX304" s="537" t="str">
        <f t="shared" si="228"/>
        <v/>
      </c>
      <c r="BY304" s="538" t="str">
        <f t="shared" si="229"/>
        <v/>
      </c>
      <c r="BZ304" s="539"/>
      <c r="CA304" s="141"/>
      <c r="CB304" s="486"/>
      <c r="CC304" s="483" t="str">
        <f t="shared" si="230"/>
        <v/>
      </c>
      <c r="CD304" s="153" t="str">
        <f t="shared" si="231"/>
        <v/>
      </c>
      <c r="CE304" s="153" t="str">
        <f t="shared" si="232"/>
        <v/>
      </c>
      <c r="CF304" s="153" t="str">
        <f t="shared" si="233"/>
        <v/>
      </c>
    </row>
    <row r="305" spans="1:84" ht="29.45" customHeight="1" x14ac:dyDescent="0.25">
      <c r="A305" s="354" t="str">
        <f>'N-Bedarf AL'!A305</f>
        <v/>
      </c>
      <c r="B305" s="354" t="str">
        <f>IF('N-Bedarf AL'!B305="","",'N-Bedarf AL'!B305)</f>
        <v/>
      </c>
      <c r="C305" s="305" t="str">
        <f>IF('N-Bedarf AL'!D305="","",'N-Bedarf AL'!D305)</f>
        <v/>
      </c>
      <c r="D305" s="32" t="str">
        <f>IF('N-Bedarf AL'!C305="","",'N-Bedarf AL'!C305)</f>
        <v/>
      </c>
      <c r="E305" s="32" t="str">
        <f>IF('N-Bedarf AL'!T305="","",'N-Bedarf AL'!T305)</f>
        <v/>
      </c>
      <c r="F305" s="32" t="str">
        <f>IF('P-Bedarf AL'!V307="","",'P-Bedarf AL'!V307)</f>
        <v/>
      </c>
      <c r="G305" s="32" t="str">
        <f>IF('P-Bedarf AL'!AB307="","",'P-Bedarf AL'!AB307)</f>
        <v/>
      </c>
      <c r="H305" s="345" t="str">
        <f t="shared" si="234"/>
        <v/>
      </c>
      <c r="I305" s="345" t="str">
        <f t="shared" si="235"/>
        <v/>
      </c>
      <c r="J305" s="345" t="str">
        <f t="shared" si="236"/>
        <v/>
      </c>
      <c r="K305" s="321">
        <f t="shared" si="237"/>
        <v>0</v>
      </c>
      <c r="L305" s="321">
        <f t="shared" si="238"/>
        <v>0</v>
      </c>
      <c r="M305" s="321">
        <f t="shared" si="239"/>
        <v>0</v>
      </c>
      <c r="N305" s="321" t="str">
        <f t="shared" si="240"/>
        <v/>
      </c>
      <c r="O305" s="321" t="str">
        <f t="shared" si="241"/>
        <v/>
      </c>
      <c r="P305" s="321" t="str">
        <f t="shared" si="242"/>
        <v/>
      </c>
      <c r="Q305" s="490" t="str">
        <f t="shared" si="196"/>
        <v/>
      </c>
      <c r="R305" s="539"/>
      <c r="S305" s="141"/>
      <c r="T305" s="486"/>
      <c r="U305" s="501" t="str">
        <f t="shared" si="197"/>
        <v/>
      </c>
      <c r="V305" s="537" t="str">
        <f t="shared" si="198"/>
        <v/>
      </c>
      <c r="W305" s="537" t="str">
        <f t="shared" si="243"/>
        <v/>
      </c>
      <c r="X305" s="537" t="str">
        <f t="shared" si="199"/>
        <v/>
      </c>
      <c r="Y305" s="537" t="str">
        <f t="shared" si="200"/>
        <v/>
      </c>
      <c r="Z305" s="536"/>
      <c r="AA305" s="141"/>
      <c r="AB305" s="211"/>
      <c r="AC305" s="212" t="str">
        <f t="shared" si="201"/>
        <v/>
      </c>
      <c r="AD305" s="537" t="str">
        <f t="shared" si="202"/>
        <v/>
      </c>
      <c r="AE305" s="537" t="str">
        <f t="shared" si="203"/>
        <v/>
      </c>
      <c r="AF305" s="537" t="str">
        <f t="shared" si="204"/>
        <v/>
      </c>
      <c r="AG305" s="538" t="str">
        <f t="shared" si="205"/>
        <v/>
      </c>
      <c r="AH305" s="539"/>
      <c r="AI305" s="141"/>
      <c r="AJ305" s="486"/>
      <c r="AK305" s="507">
        <f t="shared" si="206"/>
        <v>0</v>
      </c>
      <c r="AL305" s="537" t="str">
        <f t="shared" si="207"/>
        <v/>
      </c>
      <c r="AM305" s="537" t="str">
        <f t="shared" si="208"/>
        <v/>
      </c>
      <c r="AN305" s="537" t="str">
        <f t="shared" si="209"/>
        <v/>
      </c>
      <c r="AO305" s="537" t="str">
        <f t="shared" si="210"/>
        <v/>
      </c>
      <c r="AP305" s="541" t="str">
        <f t="shared" si="244"/>
        <v/>
      </c>
      <c r="AQ305" s="536"/>
      <c r="AR305" s="141"/>
      <c r="AS305" s="211"/>
      <c r="AT305" s="211" t="str">
        <f t="shared" si="211"/>
        <v/>
      </c>
      <c r="AU305" s="537" t="str">
        <f t="shared" si="212"/>
        <v/>
      </c>
      <c r="AV305" s="537" t="str">
        <f t="shared" si="213"/>
        <v/>
      </c>
      <c r="AW305" s="538" t="str">
        <f t="shared" si="214"/>
        <v/>
      </c>
      <c r="AX305" s="539"/>
      <c r="AY305" s="141"/>
      <c r="AZ305" s="486"/>
      <c r="BA305" s="501" t="str">
        <f t="shared" si="215"/>
        <v/>
      </c>
      <c r="BB305" s="537" t="str">
        <f t="shared" si="216"/>
        <v/>
      </c>
      <c r="BC305" s="537"/>
      <c r="BD305" s="537" t="str">
        <f t="shared" si="217"/>
        <v/>
      </c>
      <c r="BE305" s="536"/>
      <c r="BF305" s="141"/>
      <c r="BG305" s="211"/>
      <c r="BH305" s="211" t="str">
        <f t="shared" si="218"/>
        <v/>
      </c>
      <c r="BI305" s="537" t="str">
        <f t="shared" si="219"/>
        <v/>
      </c>
      <c r="BJ305" s="537" t="str">
        <f t="shared" si="220"/>
        <v/>
      </c>
      <c r="BK305" s="538" t="str">
        <f t="shared" si="221"/>
        <v/>
      </c>
      <c r="BL305" s="539"/>
      <c r="BM305" s="141"/>
      <c r="BN305" s="486"/>
      <c r="BO305" s="501" t="e">
        <f t="shared" si="222"/>
        <v>#VALUE!</v>
      </c>
      <c r="BP305" s="537" t="str">
        <f t="shared" si="223"/>
        <v/>
      </c>
      <c r="BQ305" s="537" t="str">
        <f t="shared" si="224"/>
        <v/>
      </c>
      <c r="BR305" s="537" t="str">
        <f t="shared" si="225"/>
        <v/>
      </c>
      <c r="BS305" s="536"/>
      <c r="BT305" s="141"/>
      <c r="BU305" s="211"/>
      <c r="BV305" s="211" t="str">
        <f t="shared" si="226"/>
        <v/>
      </c>
      <c r="BW305" s="537" t="str">
        <f t="shared" si="227"/>
        <v/>
      </c>
      <c r="BX305" s="537" t="str">
        <f t="shared" si="228"/>
        <v/>
      </c>
      <c r="BY305" s="538" t="str">
        <f t="shared" si="229"/>
        <v/>
      </c>
      <c r="BZ305" s="539"/>
      <c r="CA305" s="141"/>
      <c r="CB305" s="486"/>
      <c r="CC305" s="483" t="str">
        <f t="shared" si="230"/>
        <v/>
      </c>
      <c r="CD305" s="153" t="str">
        <f t="shared" si="231"/>
        <v/>
      </c>
      <c r="CE305" s="153" t="str">
        <f t="shared" si="232"/>
        <v/>
      </c>
      <c r="CF305" s="153" t="str">
        <f t="shared" si="233"/>
        <v/>
      </c>
    </row>
    <row r="306" spans="1:84" ht="29.45" customHeight="1" x14ac:dyDescent="0.25">
      <c r="A306" s="354" t="str">
        <f>'N-Bedarf AL'!A306</f>
        <v/>
      </c>
      <c r="B306" s="354" t="str">
        <f>IF('N-Bedarf AL'!B306="","",'N-Bedarf AL'!B306)</f>
        <v/>
      </c>
      <c r="C306" s="305" t="str">
        <f>IF('N-Bedarf AL'!D306="","",'N-Bedarf AL'!D306)</f>
        <v/>
      </c>
      <c r="D306" s="32" t="str">
        <f>IF('N-Bedarf AL'!C306="","",'N-Bedarf AL'!C306)</f>
        <v/>
      </c>
      <c r="E306" s="32" t="str">
        <f>IF('N-Bedarf AL'!T306="","",'N-Bedarf AL'!T306)</f>
        <v/>
      </c>
      <c r="F306" s="32" t="str">
        <f>IF('P-Bedarf AL'!V308="","",'P-Bedarf AL'!V308)</f>
        <v/>
      </c>
      <c r="G306" s="32" t="str">
        <f>IF('P-Bedarf AL'!AB308="","",'P-Bedarf AL'!AB308)</f>
        <v/>
      </c>
      <c r="H306" s="345" t="str">
        <f t="shared" si="234"/>
        <v/>
      </c>
      <c r="I306" s="345" t="str">
        <f t="shared" si="235"/>
        <v/>
      </c>
      <c r="J306" s="345" t="str">
        <f t="shared" si="236"/>
        <v/>
      </c>
      <c r="K306" s="321">
        <f t="shared" si="237"/>
        <v>0</v>
      </c>
      <c r="L306" s="321">
        <f t="shared" si="238"/>
        <v>0</v>
      </c>
      <c r="M306" s="321">
        <f t="shared" si="239"/>
        <v>0</v>
      </c>
      <c r="N306" s="321" t="str">
        <f t="shared" si="240"/>
        <v/>
      </c>
      <c r="O306" s="321" t="str">
        <f t="shared" si="241"/>
        <v/>
      </c>
      <c r="P306" s="321" t="str">
        <f t="shared" si="242"/>
        <v/>
      </c>
      <c r="Q306" s="490" t="str">
        <f t="shared" si="196"/>
        <v/>
      </c>
      <c r="R306" s="539"/>
      <c r="S306" s="141"/>
      <c r="T306" s="486"/>
      <c r="U306" s="501" t="str">
        <f t="shared" si="197"/>
        <v/>
      </c>
      <c r="V306" s="537" t="str">
        <f t="shared" si="198"/>
        <v/>
      </c>
      <c r="W306" s="537" t="str">
        <f t="shared" si="243"/>
        <v/>
      </c>
      <c r="X306" s="537" t="str">
        <f t="shared" si="199"/>
        <v/>
      </c>
      <c r="Y306" s="537" t="str">
        <f t="shared" si="200"/>
        <v/>
      </c>
      <c r="Z306" s="536"/>
      <c r="AA306" s="141"/>
      <c r="AB306" s="211"/>
      <c r="AC306" s="212" t="str">
        <f t="shared" si="201"/>
        <v/>
      </c>
      <c r="AD306" s="537" t="str">
        <f t="shared" si="202"/>
        <v/>
      </c>
      <c r="AE306" s="537" t="str">
        <f t="shared" si="203"/>
        <v/>
      </c>
      <c r="AF306" s="537" t="str">
        <f t="shared" si="204"/>
        <v/>
      </c>
      <c r="AG306" s="538" t="str">
        <f t="shared" si="205"/>
        <v/>
      </c>
      <c r="AH306" s="539"/>
      <c r="AI306" s="141"/>
      <c r="AJ306" s="486"/>
      <c r="AK306" s="507">
        <f t="shared" si="206"/>
        <v>0</v>
      </c>
      <c r="AL306" s="537" t="str">
        <f t="shared" si="207"/>
        <v/>
      </c>
      <c r="AM306" s="537" t="str">
        <f t="shared" si="208"/>
        <v/>
      </c>
      <c r="AN306" s="537" t="str">
        <f t="shared" si="209"/>
        <v/>
      </c>
      <c r="AO306" s="537" t="str">
        <f t="shared" si="210"/>
        <v/>
      </c>
      <c r="AP306" s="541" t="str">
        <f t="shared" si="244"/>
        <v/>
      </c>
      <c r="AQ306" s="536"/>
      <c r="AR306" s="141"/>
      <c r="AS306" s="211"/>
      <c r="AT306" s="211" t="str">
        <f t="shared" si="211"/>
        <v/>
      </c>
      <c r="AU306" s="537" t="str">
        <f t="shared" si="212"/>
        <v/>
      </c>
      <c r="AV306" s="537" t="str">
        <f t="shared" si="213"/>
        <v/>
      </c>
      <c r="AW306" s="538" t="str">
        <f t="shared" si="214"/>
        <v/>
      </c>
      <c r="AX306" s="539"/>
      <c r="AY306" s="141"/>
      <c r="AZ306" s="486"/>
      <c r="BA306" s="501" t="str">
        <f t="shared" si="215"/>
        <v/>
      </c>
      <c r="BB306" s="537" t="str">
        <f t="shared" si="216"/>
        <v/>
      </c>
      <c r="BC306" s="537"/>
      <c r="BD306" s="537" t="str">
        <f t="shared" si="217"/>
        <v/>
      </c>
      <c r="BE306" s="536"/>
      <c r="BF306" s="141"/>
      <c r="BG306" s="211"/>
      <c r="BH306" s="211" t="str">
        <f t="shared" si="218"/>
        <v/>
      </c>
      <c r="BI306" s="537" t="str">
        <f t="shared" si="219"/>
        <v/>
      </c>
      <c r="BJ306" s="537" t="str">
        <f t="shared" si="220"/>
        <v/>
      </c>
      <c r="BK306" s="538" t="str">
        <f t="shared" si="221"/>
        <v/>
      </c>
      <c r="BL306" s="539"/>
      <c r="BM306" s="141"/>
      <c r="BN306" s="486"/>
      <c r="BO306" s="501" t="e">
        <f t="shared" si="222"/>
        <v>#VALUE!</v>
      </c>
      <c r="BP306" s="537" t="str">
        <f t="shared" si="223"/>
        <v/>
      </c>
      <c r="BQ306" s="537" t="str">
        <f t="shared" si="224"/>
        <v/>
      </c>
      <c r="BR306" s="537" t="str">
        <f t="shared" si="225"/>
        <v/>
      </c>
      <c r="BS306" s="536"/>
      <c r="BT306" s="141"/>
      <c r="BU306" s="211"/>
      <c r="BV306" s="211" t="str">
        <f t="shared" si="226"/>
        <v/>
      </c>
      <c r="BW306" s="537" t="str">
        <f t="shared" si="227"/>
        <v/>
      </c>
      <c r="BX306" s="537" t="str">
        <f t="shared" si="228"/>
        <v/>
      </c>
      <c r="BY306" s="538" t="str">
        <f t="shared" si="229"/>
        <v/>
      </c>
      <c r="BZ306" s="539"/>
      <c r="CA306" s="141"/>
      <c r="CB306" s="486"/>
      <c r="CC306" s="483" t="str">
        <f t="shared" si="230"/>
        <v/>
      </c>
      <c r="CD306" s="153" t="str">
        <f t="shared" si="231"/>
        <v/>
      </c>
      <c r="CE306" s="153" t="str">
        <f t="shared" si="232"/>
        <v/>
      </c>
      <c r="CF306" s="153" t="str">
        <f t="shared" si="233"/>
        <v/>
      </c>
    </row>
    <row r="307" spans="1:84" ht="29.45" customHeight="1" x14ac:dyDescent="0.25">
      <c r="A307" s="354" t="str">
        <f>'N-Bedarf AL'!A307</f>
        <v/>
      </c>
      <c r="B307" s="354" t="str">
        <f>IF('N-Bedarf AL'!B307="","",'N-Bedarf AL'!B307)</f>
        <v/>
      </c>
      <c r="C307" s="305" t="str">
        <f>IF('N-Bedarf AL'!D307="","",'N-Bedarf AL'!D307)</f>
        <v/>
      </c>
      <c r="D307" s="32" t="str">
        <f>IF('N-Bedarf AL'!C307="","",'N-Bedarf AL'!C307)</f>
        <v/>
      </c>
      <c r="E307" s="32" t="str">
        <f>IF('N-Bedarf AL'!T307="","",'N-Bedarf AL'!T307)</f>
        <v/>
      </c>
      <c r="F307" s="32" t="str">
        <f>IF('P-Bedarf AL'!V309="","",'P-Bedarf AL'!V309)</f>
        <v/>
      </c>
      <c r="G307" s="32" t="str">
        <f>IF('P-Bedarf AL'!AB309="","",'P-Bedarf AL'!AB309)</f>
        <v/>
      </c>
      <c r="H307" s="345" t="str">
        <f t="shared" si="234"/>
        <v/>
      </c>
      <c r="I307" s="345" t="str">
        <f t="shared" si="235"/>
        <v/>
      </c>
      <c r="J307" s="345" t="str">
        <f t="shared" si="236"/>
        <v/>
      </c>
      <c r="K307" s="321">
        <f t="shared" si="237"/>
        <v>0</v>
      </c>
      <c r="L307" s="321">
        <f t="shared" si="238"/>
        <v>0</v>
      </c>
      <c r="M307" s="321">
        <f t="shared" si="239"/>
        <v>0</v>
      </c>
      <c r="N307" s="321" t="str">
        <f t="shared" si="240"/>
        <v/>
      </c>
      <c r="O307" s="321" t="str">
        <f t="shared" si="241"/>
        <v/>
      </c>
      <c r="P307" s="321" t="str">
        <f t="shared" si="242"/>
        <v/>
      </c>
      <c r="Q307" s="490" t="str">
        <f t="shared" si="196"/>
        <v/>
      </c>
      <c r="R307" s="539"/>
      <c r="S307" s="141"/>
      <c r="T307" s="486"/>
      <c r="U307" s="501" t="str">
        <f t="shared" si="197"/>
        <v/>
      </c>
      <c r="V307" s="537" t="str">
        <f t="shared" si="198"/>
        <v/>
      </c>
      <c r="W307" s="537" t="str">
        <f t="shared" si="243"/>
        <v/>
      </c>
      <c r="X307" s="537" t="str">
        <f t="shared" si="199"/>
        <v/>
      </c>
      <c r="Y307" s="537" t="str">
        <f t="shared" si="200"/>
        <v/>
      </c>
      <c r="Z307" s="536"/>
      <c r="AA307" s="141"/>
      <c r="AB307" s="211"/>
      <c r="AC307" s="212" t="str">
        <f t="shared" si="201"/>
        <v/>
      </c>
      <c r="AD307" s="537" t="str">
        <f t="shared" si="202"/>
        <v/>
      </c>
      <c r="AE307" s="537" t="str">
        <f t="shared" si="203"/>
        <v/>
      </c>
      <c r="AF307" s="537" t="str">
        <f t="shared" si="204"/>
        <v/>
      </c>
      <c r="AG307" s="538" t="str">
        <f t="shared" si="205"/>
        <v/>
      </c>
      <c r="AH307" s="539"/>
      <c r="AI307" s="141"/>
      <c r="AJ307" s="486"/>
      <c r="AK307" s="507">
        <f t="shared" si="206"/>
        <v>0</v>
      </c>
      <c r="AL307" s="537" t="str">
        <f t="shared" si="207"/>
        <v/>
      </c>
      <c r="AM307" s="537" t="str">
        <f t="shared" si="208"/>
        <v/>
      </c>
      <c r="AN307" s="537" t="str">
        <f t="shared" si="209"/>
        <v/>
      </c>
      <c r="AO307" s="537" t="str">
        <f t="shared" si="210"/>
        <v/>
      </c>
      <c r="AP307" s="541" t="str">
        <f t="shared" si="244"/>
        <v/>
      </c>
      <c r="AQ307" s="536"/>
      <c r="AR307" s="141"/>
      <c r="AS307" s="211"/>
      <c r="AT307" s="211" t="str">
        <f t="shared" si="211"/>
        <v/>
      </c>
      <c r="AU307" s="537" t="str">
        <f t="shared" si="212"/>
        <v/>
      </c>
      <c r="AV307" s="537" t="str">
        <f t="shared" si="213"/>
        <v/>
      </c>
      <c r="AW307" s="538" t="str">
        <f t="shared" si="214"/>
        <v/>
      </c>
      <c r="AX307" s="539"/>
      <c r="AY307" s="141"/>
      <c r="AZ307" s="486"/>
      <c r="BA307" s="501" t="str">
        <f t="shared" si="215"/>
        <v/>
      </c>
      <c r="BB307" s="537" t="str">
        <f t="shared" si="216"/>
        <v/>
      </c>
      <c r="BC307" s="537"/>
      <c r="BD307" s="537" t="str">
        <f t="shared" si="217"/>
        <v/>
      </c>
      <c r="BE307" s="536"/>
      <c r="BF307" s="141"/>
      <c r="BG307" s="211"/>
      <c r="BH307" s="211" t="str">
        <f t="shared" si="218"/>
        <v/>
      </c>
      <c r="BI307" s="537" t="str">
        <f t="shared" si="219"/>
        <v/>
      </c>
      <c r="BJ307" s="537" t="str">
        <f t="shared" si="220"/>
        <v/>
      </c>
      <c r="BK307" s="538" t="str">
        <f t="shared" si="221"/>
        <v/>
      </c>
      <c r="BL307" s="539"/>
      <c r="BM307" s="141"/>
      <c r="BN307" s="486"/>
      <c r="BO307" s="501" t="e">
        <f t="shared" si="222"/>
        <v>#VALUE!</v>
      </c>
      <c r="BP307" s="537" t="str">
        <f t="shared" si="223"/>
        <v/>
      </c>
      <c r="BQ307" s="537" t="str">
        <f t="shared" si="224"/>
        <v/>
      </c>
      <c r="BR307" s="537" t="str">
        <f t="shared" si="225"/>
        <v/>
      </c>
      <c r="BS307" s="536"/>
      <c r="BT307" s="141"/>
      <c r="BU307" s="211"/>
      <c r="BV307" s="211" t="str">
        <f t="shared" si="226"/>
        <v/>
      </c>
      <c r="BW307" s="537" t="str">
        <f t="shared" si="227"/>
        <v/>
      </c>
      <c r="BX307" s="537" t="str">
        <f t="shared" si="228"/>
        <v/>
      </c>
      <c r="BY307" s="538" t="str">
        <f t="shared" si="229"/>
        <v/>
      </c>
      <c r="BZ307" s="539"/>
      <c r="CA307" s="141"/>
      <c r="CB307" s="486"/>
      <c r="CC307" s="483" t="str">
        <f t="shared" si="230"/>
        <v/>
      </c>
      <c r="CD307" s="153" t="str">
        <f t="shared" si="231"/>
        <v/>
      </c>
      <c r="CE307" s="153" t="str">
        <f t="shared" si="232"/>
        <v/>
      </c>
      <c r="CF307" s="153" t="str">
        <f t="shared" si="233"/>
        <v/>
      </c>
    </row>
    <row r="308" spans="1:84" ht="29.45" customHeight="1" x14ac:dyDescent="0.25">
      <c r="A308" s="354" t="str">
        <f>'N-Bedarf AL'!A308</f>
        <v/>
      </c>
      <c r="B308" s="354" t="str">
        <f>IF('N-Bedarf AL'!B308="","",'N-Bedarf AL'!B308)</f>
        <v/>
      </c>
      <c r="C308" s="305" t="str">
        <f>IF('N-Bedarf AL'!D308="","",'N-Bedarf AL'!D308)</f>
        <v/>
      </c>
      <c r="D308" s="32" t="str">
        <f>IF('N-Bedarf AL'!C308="","",'N-Bedarf AL'!C308)</f>
        <v/>
      </c>
      <c r="E308" s="32" t="str">
        <f>IF('N-Bedarf AL'!T308="","",'N-Bedarf AL'!T308)</f>
        <v/>
      </c>
      <c r="F308" s="32" t="str">
        <f>IF('P-Bedarf AL'!V310="","",'P-Bedarf AL'!V310)</f>
        <v/>
      </c>
      <c r="G308" s="32" t="str">
        <f>IF('P-Bedarf AL'!AB310="","",'P-Bedarf AL'!AB310)</f>
        <v/>
      </c>
      <c r="H308" s="345" t="str">
        <f t="shared" si="234"/>
        <v/>
      </c>
      <c r="I308" s="345" t="str">
        <f t="shared" si="235"/>
        <v/>
      </c>
      <c r="J308" s="345" t="str">
        <f t="shared" si="236"/>
        <v/>
      </c>
      <c r="K308" s="321">
        <f t="shared" si="237"/>
        <v>0</v>
      </c>
      <c r="L308" s="321">
        <f t="shared" si="238"/>
        <v>0</v>
      </c>
      <c r="M308" s="321">
        <f t="shared" si="239"/>
        <v>0</v>
      </c>
      <c r="N308" s="321" t="str">
        <f t="shared" si="240"/>
        <v/>
      </c>
      <c r="O308" s="321" t="str">
        <f t="shared" si="241"/>
        <v/>
      </c>
      <c r="P308" s="321" t="str">
        <f t="shared" si="242"/>
        <v/>
      </c>
      <c r="Q308" s="490" t="str">
        <f t="shared" si="196"/>
        <v/>
      </c>
      <c r="R308" s="539"/>
      <c r="S308" s="141"/>
      <c r="T308" s="486"/>
      <c r="U308" s="501" t="str">
        <f t="shared" si="197"/>
        <v/>
      </c>
      <c r="V308" s="537" t="str">
        <f t="shared" si="198"/>
        <v/>
      </c>
      <c r="W308" s="537" t="str">
        <f t="shared" si="243"/>
        <v/>
      </c>
      <c r="X308" s="537" t="str">
        <f t="shared" si="199"/>
        <v/>
      </c>
      <c r="Y308" s="537" t="str">
        <f t="shared" si="200"/>
        <v/>
      </c>
      <c r="Z308" s="536"/>
      <c r="AA308" s="141"/>
      <c r="AB308" s="211"/>
      <c r="AC308" s="212" t="str">
        <f t="shared" si="201"/>
        <v/>
      </c>
      <c r="AD308" s="537" t="str">
        <f t="shared" si="202"/>
        <v/>
      </c>
      <c r="AE308" s="537" t="str">
        <f t="shared" si="203"/>
        <v/>
      </c>
      <c r="AF308" s="537" t="str">
        <f t="shared" si="204"/>
        <v/>
      </c>
      <c r="AG308" s="538" t="str">
        <f t="shared" si="205"/>
        <v/>
      </c>
      <c r="AH308" s="539"/>
      <c r="AI308" s="141"/>
      <c r="AJ308" s="486"/>
      <c r="AK308" s="507">
        <f t="shared" si="206"/>
        <v>0</v>
      </c>
      <c r="AL308" s="537" t="str">
        <f t="shared" si="207"/>
        <v/>
      </c>
      <c r="AM308" s="537" t="str">
        <f t="shared" si="208"/>
        <v/>
      </c>
      <c r="AN308" s="537" t="str">
        <f t="shared" si="209"/>
        <v/>
      </c>
      <c r="AO308" s="537" t="str">
        <f t="shared" si="210"/>
        <v/>
      </c>
      <c r="AP308" s="541" t="str">
        <f t="shared" si="244"/>
        <v/>
      </c>
      <c r="AQ308" s="536"/>
      <c r="AR308" s="141"/>
      <c r="AS308" s="211"/>
      <c r="AT308" s="211" t="str">
        <f t="shared" si="211"/>
        <v/>
      </c>
      <c r="AU308" s="537" t="str">
        <f t="shared" si="212"/>
        <v/>
      </c>
      <c r="AV308" s="537" t="str">
        <f t="shared" si="213"/>
        <v/>
      </c>
      <c r="AW308" s="538" t="str">
        <f t="shared" si="214"/>
        <v/>
      </c>
      <c r="AX308" s="539"/>
      <c r="AY308" s="141"/>
      <c r="AZ308" s="486"/>
      <c r="BA308" s="501" t="str">
        <f t="shared" si="215"/>
        <v/>
      </c>
      <c r="BB308" s="537" t="str">
        <f t="shared" si="216"/>
        <v/>
      </c>
      <c r="BC308" s="537"/>
      <c r="BD308" s="537" t="str">
        <f t="shared" si="217"/>
        <v/>
      </c>
      <c r="BE308" s="536"/>
      <c r="BF308" s="141"/>
      <c r="BG308" s="211"/>
      <c r="BH308" s="211" t="str">
        <f t="shared" si="218"/>
        <v/>
      </c>
      <c r="BI308" s="537" t="str">
        <f t="shared" si="219"/>
        <v/>
      </c>
      <c r="BJ308" s="537" t="str">
        <f t="shared" si="220"/>
        <v/>
      </c>
      <c r="BK308" s="538" t="str">
        <f t="shared" si="221"/>
        <v/>
      </c>
      <c r="BL308" s="539"/>
      <c r="BM308" s="141"/>
      <c r="BN308" s="486"/>
      <c r="BO308" s="501" t="e">
        <f t="shared" si="222"/>
        <v>#VALUE!</v>
      </c>
      <c r="BP308" s="537" t="str">
        <f t="shared" si="223"/>
        <v/>
      </c>
      <c r="BQ308" s="537" t="str">
        <f t="shared" si="224"/>
        <v/>
      </c>
      <c r="BR308" s="537" t="str">
        <f t="shared" si="225"/>
        <v/>
      </c>
      <c r="BS308" s="536"/>
      <c r="BT308" s="141"/>
      <c r="BU308" s="211"/>
      <c r="BV308" s="211" t="str">
        <f t="shared" si="226"/>
        <v/>
      </c>
      <c r="BW308" s="537" t="str">
        <f t="shared" si="227"/>
        <v/>
      </c>
      <c r="BX308" s="537" t="str">
        <f t="shared" si="228"/>
        <v/>
      </c>
      <c r="BY308" s="538" t="str">
        <f t="shared" si="229"/>
        <v/>
      </c>
      <c r="BZ308" s="539"/>
      <c r="CA308" s="141"/>
      <c r="CB308" s="486"/>
      <c r="CC308" s="483" t="str">
        <f t="shared" si="230"/>
        <v/>
      </c>
      <c r="CD308" s="153" t="str">
        <f t="shared" si="231"/>
        <v/>
      </c>
      <c r="CE308" s="153" t="str">
        <f t="shared" si="232"/>
        <v/>
      </c>
      <c r="CF308" s="153" t="str">
        <f t="shared" si="233"/>
        <v/>
      </c>
    </row>
    <row r="309" spans="1:84" ht="29.45" customHeight="1" x14ac:dyDescent="0.25">
      <c r="A309" s="354" t="str">
        <f>'N-Bedarf AL'!A309</f>
        <v/>
      </c>
      <c r="B309" s="354" t="str">
        <f>IF('N-Bedarf AL'!B309="","",'N-Bedarf AL'!B309)</f>
        <v/>
      </c>
      <c r="C309" s="305" t="str">
        <f>IF('N-Bedarf AL'!D309="","",'N-Bedarf AL'!D309)</f>
        <v/>
      </c>
      <c r="D309" s="32" t="str">
        <f>IF('N-Bedarf AL'!C309="","",'N-Bedarf AL'!C309)</f>
        <v/>
      </c>
      <c r="E309" s="32" t="str">
        <f>IF('N-Bedarf AL'!T309="","",'N-Bedarf AL'!T309)</f>
        <v/>
      </c>
      <c r="F309" s="32" t="str">
        <f>IF('P-Bedarf AL'!V311="","",'P-Bedarf AL'!V311)</f>
        <v/>
      </c>
      <c r="G309" s="32" t="str">
        <f>IF('P-Bedarf AL'!AB311="","",'P-Bedarf AL'!AB311)</f>
        <v/>
      </c>
      <c r="H309" s="345" t="str">
        <f t="shared" si="234"/>
        <v/>
      </c>
      <c r="I309" s="345" t="str">
        <f t="shared" si="235"/>
        <v/>
      </c>
      <c r="J309" s="345" t="str">
        <f t="shared" si="236"/>
        <v/>
      </c>
      <c r="K309" s="321">
        <f t="shared" si="237"/>
        <v>0</v>
      </c>
      <c r="L309" s="321">
        <f t="shared" si="238"/>
        <v>0</v>
      </c>
      <c r="M309" s="321">
        <f t="shared" si="239"/>
        <v>0</v>
      </c>
      <c r="N309" s="321" t="str">
        <f t="shared" si="240"/>
        <v/>
      </c>
      <c r="O309" s="321" t="str">
        <f t="shared" si="241"/>
        <v/>
      </c>
      <c r="P309" s="321" t="str">
        <f t="shared" si="242"/>
        <v/>
      </c>
      <c r="Q309" s="490" t="str">
        <f t="shared" si="196"/>
        <v/>
      </c>
      <c r="R309" s="539"/>
      <c r="S309" s="141"/>
      <c r="T309" s="486"/>
      <c r="U309" s="501" t="str">
        <f t="shared" si="197"/>
        <v/>
      </c>
      <c r="V309" s="537" t="str">
        <f t="shared" si="198"/>
        <v/>
      </c>
      <c r="W309" s="537" t="str">
        <f t="shared" si="243"/>
        <v/>
      </c>
      <c r="X309" s="537" t="str">
        <f t="shared" si="199"/>
        <v/>
      </c>
      <c r="Y309" s="537" t="str">
        <f t="shared" si="200"/>
        <v/>
      </c>
      <c r="Z309" s="536"/>
      <c r="AA309" s="141"/>
      <c r="AB309" s="211"/>
      <c r="AC309" s="212" t="str">
        <f t="shared" si="201"/>
        <v/>
      </c>
      <c r="AD309" s="537" t="str">
        <f t="shared" si="202"/>
        <v/>
      </c>
      <c r="AE309" s="537" t="str">
        <f t="shared" si="203"/>
        <v/>
      </c>
      <c r="AF309" s="537" t="str">
        <f t="shared" si="204"/>
        <v/>
      </c>
      <c r="AG309" s="538" t="str">
        <f t="shared" si="205"/>
        <v/>
      </c>
      <c r="AH309" s="539"/>
      <c r="AI309" s="141"/>
      <c r="AJ309" s="486"/>
      <c r="AK309" s="507">
        <f t="shared" si="206"/>
        <v>0</v>
      </c>
      <c r="AL309" s="537" t="str">
        <f t="shared" si="207"/>
        <v/>
      </c>
      <c r="AM309" s="537" t="str">
        <f t="shared" si="208"/>
        <v/>
      </c>
      <c r="AN309" s="537" t="str">
        <f t="shared" si="209"/>
        <v/>
      </c>
      <c r="AO309" s="537" t="str">
        <f t="shared" si="210"/>
        <v/>
      </c>
      <c r="AP309" s="541" t="str">
        <f t="shared" si="244"/>
        <v/>
      </c>
      <c r="AQ309" s="536"/>
      <c r="AR309" s="141"/>
      <c r="AS309" s="211"/>
      <c r="AT309" s="211" t="str">
        <f t="shared" si="211"/>
        <v/>
      </c>
      <c r="AU309" s="537" t="str">
        <f t="shared" si="212"/>
        <v/>
      </c>
      <c r="AV309" s="537" t="str">
        <f t="shared" si="213"/>
        <v/>
      </c>
      <c r="AW309" s="538" t="str">
        <f t="shared" si="214"/>
        <v/>
      </c>
      <c r="AX309" s="539"/>
      <c r="AY309" s="141"/>
      <c r="AZ309" s="486"/>
      <c r="BA309" s="501" t="str">
        <f t="shared" si="215"/>
        <v/>
      </c>
      <c r="BB309" s="537" t="str">
        <f t="shared" si="216"/>
        <v/>
      </c>
      <c r="BC309" s="537"/>
      <c r="BD309" s="537" t="str">
        <f t="shared" si="217"/>
        <v/>
      </c>
      <c r="BE309" s="536"/>
      <c r="BF309" s="141"/>
      <c r="BG309" s="211"/>
      <c r="BH309" s="211" t="str">
        <f t="shared" si="218"/>
        <v/>
      </c>
      <c r="BI309" s="537" t="str">
        <f t="shared" si="219"/>
        <v/>
      </c>
      <c r="BJ309" s="537" t="str">
        <f t="shared" si="220"/>
        <v/>
      </c>
      <c r="BK309" s="538" t="str">
        <f t="shared" si="221"/>
        <v/>
      </c>
      <c r="BL309" s="539"/>
      <c r="BM309" s="141"/>
      <c r="BN309" s="486"/>
      <c r="BO309" s="501" t="e">
        <f t="shared" si="222"/>
        <v>#VALUE!</v>
      </c>
      <c r="BP309" s="537" t="str">
        <f t="shared" si="223"/>
        <v/>
      </c>
      <c r="BQ309" s="537" t="str">
        <f t="shared" si="224"/>
        <v/>
      </c>
      <c r="BR309" s="537" t="str">
        <f t="shared" si="225"/>
        <v/>
      </c>
      <c r="BS309" s="536"/>
      <c r="BT309" s="141"/>
      <c r="BU309" s="211"/>
      <c r="BV309" s="211" t="str">
        <f t="shared" si="226"/>
        <v/>
      </c>
      <c r="BW309" s="537" t="str">
        <f t="shared" si="227"/>
        <v/>
      </c>
      <c r="BX309" s="537" t="str">
        <f t="shared" si="228"/>
        <v/>
      </c>
      <c r="BY309" s="538" t="str">
        <f t="shared" si="229"/>
        <v/>
      </c>
      <c r="BZ309" s="539"/>
      <c r="CA309" s="141"/>
      <c r="CB309" s="486"/>
      <c r="CC309" s="483" t="str">
        <f t="shared" si="230"/>
        <v/>
      </c>
      <c r="CD309" s="153" t="str">
        <f t="shared" si="231"/>
        <v/>
      </c>
      <c r="CE309" s="153" t="str">
        <f t="shared" si="232"/>
        <v/>
      </c>
      <c r="CF309" s="153" t="str">
        <f t="shared" si="233"/>
        <v/>
      </c>
    </row>
    <row r="310" spans="1:84" ht="29.45" customHeight="1" thickBot="1" x14ac:dyDescent="0.3">
      <c r="A310" s="354" t="str">
        <f>'N-Bedarf AL'!A310</f>
        <v/>
      </c>
      <c r="B310" s="354" t="str">
        <f>IF('N-Bedarf AL'!B310="","",'N-Bedarf AL'!B310)</f>
        <v/>
      </c>
      <c r="C310" s="305" t="str">
        <f>IF('N-Bedarf AL'!D310="","",'N-Bedarf AL'!D310)</f>
        <v/>
      </c>
      <c r="D310" s="32" t="str">
        <f>IF('N-Bedarf AL'!C310="","",'N-Bedarf AL'!C310)</f>
        <v/>
      </c>
      <c r="E310" s="32" t="str">
        <f>IF('N-Bedarf AL'!T310="","",'N-Bedarf AL'!T310)</f>
        <v/>
      </c>
      <c r="F310" s="32" t="str">
        <f>IF('P-Bedarf AL'!V312="","",'P-Bedarf AL'!V312)</f>
        <v/>
      </c>
      <c r="G310" s="32" t="str">
        <f>IF('P-Bedarf AL'!AB312="","",'P-Bedarf AL'!AB312)</f>
        <v/>
      </c>
      <c r="H310" s="345" t="str">
        <f t="shared" si="234"/>
        <v/>
      </c>
      <c r="I310" s="345" t="str">
        <f t="shared" si="235"/>
        <v/>
      </c>
      <c r="J310" s="345" t="str">
        <f t="shared" si="236"/>
        <v/>
      </c>
      <c r="K310" s="321">
        <f t="shared" si="237"/>
        <v>0</v>
      </c>
      <c r="L310" s="321">
        <f t="shared" si="238"/>
        <v>0</v>
      </c>
      <c r="M310" s="321">
        <f t="shared" si="239"/>
        <v>0</v>
      </c>
      <c r="N310" s="321" t="str">
        <f t="shared" si="240"/>
        <v/>
      </c>
      <c r="O310" s="321" t="str">
        <f t="shared" si="241"/>
        <v/>
      </c>
      <c r="P310" s="321" t="str">
        <f t="shared" si="242"/>
        <v/>
      </c>
      <c r="Q310" s="490" t="str">
        <f t="shared" si="196"/>
        <v/>
      </c>
      <c r="R310" s="540"/>
      <c r="S310" s="487"/>
      <c r="T310" s="488"/>
      <c r="U310" s="501" t="str">
        <f t="shared" si="197"/>
        <v/>
      </c>
      <c r="V310" s="537" t="str">
        <f t="shared" si="198"/>
        <v/>
      </c>
      <c r="W310" s="537" t="str">
        <f t="shared" si="243"/>
        <v/>
      </c>
      <c r="X310" s="537" t="str">
        <f t="shared" si="199"/>
        <v/>
      </c>
      <c r="Y310" s="537" t="str">
        <f t="shared" si="200"/>
        <v/>
      </c>
      <c r="Z310" s="536"/>
      <c r="AA310" s="141"/>
      <c r="AB310" s="211"/>
      <c r="AC310" s="212" t="str">
        <f t="shared" si="201"/>
        <v/>
      </c>
      <c r="AD310" s="537" t="str">
        <f t="shared" si="202"/>
        <v/>
      </c>
      <c r="AE310" s="537" t="str">
        <f t="shared" si="203"/>
        <v/>
      </c>
      <c r="AF310" s="537" t="str">
        <f t="shared" si="204"/>
        <v/>
      </c>
      <c r="AG310" s="538" t="str">
        <f t="shared" si="205"/>
        <v/>
      </c>
      <c r="AH310" s="540"/>
      <c r="AI310" s="487"/>
      <c r="AJ310" s="488"/>
      <c r="AK310" s="507">
        <f t="shared" si="206"/>
        <v>0</v>
      </c>
      <c r="AL310" s="537" t="str">
        <f t="shared" si="207"/>
        <v/>
      </c>
      <c r="AM310" s="537" t="str">
        <f t="shared" si="208"/>
        <v/>
      </c>
      <c r="AN310" s="537" t="str">
        <f t="shared" si="209"/>
        <v/>
      </c>
      <c r="AO310" s="537" t="str">
        <f t="shared" si="210"/>
        <v/>
      </c>
      <c r="AP310" s="541" t="str">
        <f>IF(AND(AA310="",S310=""),"",IF(AA310="",0,IF(OR(AA310="Kompost",AA310="Bioabfallkompost",AA310="Grüngutkompost"),(AD310)*4%,(AD310)*10%))+IF(AI310="",0,IF(OR(AI310="Kompost",AI310="Bioabfallkompost",AI310="Grüngutkompost"),(AL310)*4%,(AL310)*10%))+IF(S310="",0,IF(OR(S310="Kompost",S310="Bioabfallkompost",S310="Grüngutkompost"),(V310)*4%,(V310)*10%)))</f>
        <v/>
      </c>
      <c r="AQ310" s="536"/>
      <c r="AR310" s="141"/>
      <c r="AS310" s="211"/>
      <c r="AT310" s="211" t="str">
        <f t="shared" si="211"/>
        <v/>
      </c>
      <c r="AU310" s="537" t="str">
        <f t="shared" si="212"/>
        <v/>
      </c>
      <c r="AV310" s="537" t="str">
        <f t="shared" si="213"/>
        <v/>
      </c>
      <c r="AW310" s="538" t="str">
        <f t="shared" si="214"/>
        <v/>
      </c>
      <c r="AX310" s="540"/>
      <c r="AY310" s="487"/>
      <c r="AZ310" s="488"/>
      <c r="BA310" s="501" t="str">
        <f t="shared" si="215"/>
        <v/>
      </c>
      <c r="BB310" s="537" t="str">
        <f t="shared" si="216"/>
        <v/>
      </c>
      <c r="BC310" s="537"/>
      <c r="BD310" s="537" t="str">
        <f t="shared" si="217"/>
        <v/>
      </c>
      <c r="BE310" s="536"/>
      <c r="BF310" s="141"/>
      <c r="BG310" s="211"/>
      <c r="BH310" s="211" t="str">
        <f t="shared" si="218"/>
        <v/>
      </c>
      <c r="BI310" s="537" t="str">
        <f t="shared" si="219"/>
        <v/>
      </c>
      <c r="BJ310" s="537" t="str">
        <f t="shared" si="220"/>
        <v/>
      </c>
      <c r="BK310" s="538" t="str">
        <f t="shared" si="221"/>
        <v/>
      </c>
      <c r="BL310" s="540"/>
      <c r="BM310" s="487"/>
      <c r="BN310" s="488"/>
      <c r="BO310" s="501" t="e">
        <f t="shared" si="222"/>
        <v>#VALUE!</v>
      </c>
      <c r="BP310" s="537" t="str">
        <f t="shared" si="223"/>
        <v/>
      </c>
      <c r="BQ310" s="537" t="str">
        <f t="shared" si="224"/>
        <v/>
      </c>
      <c r="BR310" s="537" t="str">
        <f t="shared" si="225"/>
        <v/>
      </c>
      <c r="BS310" s="536"/>
      <c r="BT310" s="141"/>
      <c r="BU310" s="211"/>
      <c r="BV310" s="211" t="str">
        <f t="shared" si="226"/>
        <v/>
      </c>
      <c r="BW310" s="537" t="str">
        <f t="shared" si="227"/>
        <v/>
      </c>
      <c r="BX310" s="537" t="str">
        <f t="shared" si="228"/>
        <v/>
      </c>
      <c r="BY310" s="538" t="str">
        <f t="shared" si="229"/>
        <v/>
      </c>
      <c r="BZ310" s="540"/>
      <c r="CA310" s="487"/>
      <c r="CB310" s="488"/>
      <c r="CC310" s="483" t="str">
        <f t="shared" si="230"/>
        <v/>
      </c>
      <c r="CD310" s="153" t="str">
        <f t="shared" si="231"/>
        <v/>
      </c>
      <c r="CE310" s="153" t="str">
        <f t="shared" si="232"/>
        <v/>
      </c>
      <c r="CF310" s="153" t="str">
        <f t="shared" si="233"/>
        <v/>
      </c>
    </row>
  </sheetData>
  <sheetCalcPr fullCalcOnLoad="1"/>
  <sheetProtection password="A7DB" sheet="1" selectLockedCells="1"/>
  <protectedRanges>
    <protectedRange sqref="AV3 J1" name="N Bedarf Ackerbau_1"/>
  </protectedRanges>
  <mergeCells count="44">
    <mergeCell ref="A6:A7"/>
    <mergeCell ref="B6:B7"/>
    <mergeCell ref="C6:C7"/>
    <mergeCell ref="Q6:Q7"/>
    <mergeCell ref="AP6:AP7"/>
    <mergeCell ref="E5:G5"/>
    <mergeCell ref="H5:I5"/>
    <mergeCell ref="K5:M5"/>
    <mergeCell ref="N5:P5"/>
    <mergeCell ref="R6:R7"/>
    <mergeCell ref="K3:N3"/>
    <mergeCell ref="AP3:AU3"/>
    <mergeCell ref="AV3:BB3"/>
    <mergeCell ref="BC3:BG3"/>
    <mergeCell ref="BL3:BO3"/>
    <mergeCell ref="R5:AJ5"/>
    <mergeCell ref="AQ5:CB5"/>
    <mergeCell ref="H4:J4"/>
    <mergeCell ref="AP1:AU1"/>
    <mergeCell ref="AV1:BB1"/>
    <mergeCell ref="BC1:BG1"/>
    <mergeCell ref="BL1:BO1"/>
    <mergeCell ref="K2:N2"/>
    <mergeCell ref="AP2:AU2"/>
    <mergeCell ref="AV2:BB2"/>
    <mergeCell ref="BC2:BG2"/>
    <mergeCell ref="BL2:BO2"/>
    <mergeCell ref="BL6:BL7"/>
    <mergeCell ref="S6:S7"/>
    <mergeCell ref="Z6:Z7"/>
    <mergeCell ref="AA6:AA7"/>
    <mergeCell ref="AH6:AH7"/>
    <mergeCell ref="AI6:AI7"/>
    <mergeCell ref="AQ6:AQ7"/>
    <mergeCell ref="BM6:BM7"/>
    <mergeCell ref="BS6:BS7"/>
    <mergeCell ref="BT6:BT7"/>
    <mergeCell ref="BZ6:BZ7"/>
    <mergeCell ref="CA6:CA7"/>
    <mergeCell ref="AR6:AR7"/>
    <mergeCell ref="AX6:AX7"/>
    <mergeCell ref="AY6:AY7"/>
    <mergeCell ref="BE6:BE7"/>
    <mergeCell ref="BF6:BF7"/>
  </mergeCells>
  <dataValidations count="2">
    <dataValidation type="list" allowBlank="1" showInputMessage="1" showErrorMessage="1" sqref="AY8:AY310 BF8:BF310 AR8:AR310 BM8:BM310 BT8:BT310 CA8:CA310">
      <formula1>min_Dünger</formula1>
    </dataValidation>
    <dataValidation type="list" allowBlank="1" showInputMessage="1" showErrorMessage="1" sqref="AA8:AA310 S8:S310 AI8:AI310">
      <formula1>org_Dünger</formula1>
    </dataValidation>
  </dataValidations>
  <pageMargins left="0.70866141732283472" right="0.70866141732283472" top="0.78740157480314965" bottom="0.78740157480314965" header="0.31496062992125984" footer="0.31496062992125984"/>
  <pageSetup paperSize="9" scale="35" orientation="landscape" horizontalDpi="1200" verticalDpi="1200" r:id="rId1"/>
  <headerFooter>
    <oddHeader>&amp;C&amp;G&amp;R&amp;G</oddHead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F310"/>
  <sheetViews>
    <sheetView zoomScale="60" zoomScaleNormal="60" workbookViewId="0">
      <pane xSplit="17" ySplit="7" topLeftCell="R8" activePane="bottomRight" state="frozen"/>
      <selection pane="topRight" activeCell="R1" sqref="R1"/>
      <selection pane="bottomLeft" activeCell="A8" sqref="A8"/>
      <selection pane="bottomRight" activeCell="BS9" sqref="BS9"/>
    </sheetView>
  </sheetViews>
  <sheetFormatPr baseColWidth="10" defaultColWidth="11.5703125" defaultRowHeight="15" x14ac:dyDescent="0.25"/>
  <cols>
    <col min="1" max="1" width="4.42578125" style="7" bestFit="1" customWidth="1"/>
    <col min="2" max="2" width="16.85546875" style="7" customWidth="1"/>
    <col min="3" max="3" width="15.5703125" style="7" customWidth="1"/>
    <col min="4" max="4" width="7" style="7" customWidth="1"/>
    <col min="5" max="7" width="6.140625" style="7" customWidth="1"/>
    <col min="8" max="8" width="10.28515625" style="7" customWidth="1"/>
    <col min="9" max="9" width="7.85546875" style="7" customWidth="1"/>
    <col min="10" max="10" width="12.140625" style="206" customWidth="1"/>
    <col min="11" max="13" width="6.140625" style="7" customWidth="1"/>
    <col min="14" max="16" width="6.28515625" style="7" hidden="1" customWidth="1"/>
    <col min="17" max="17" width="12.42578125" style="7" hidden="1" customWidth="1"/>
    <col min="18" max="18" width="13.140625" style="7" bestFit="1" customWidth="1"/>
    <col min="19" max="19" width="13.28515625" style="7" customWidth="1"/>
    <col min="20" max="20" width="8.7109375" style="7" customWidth="1"/>
    <col min="21" max="21" width="8.7109375" style="7" hidden="1" customWidth="1"/>
    <col min="22" max="25" width="6.140625" style="7" hidden="1" customWidth="1"/>
    <col min="26" max="26" width="10.42578125" style="7" bestFit="1" customWidth="1"/>
    <col min="27" max="27" width="13.28515625" style="7" customWidth="1"/>
    <col min="28" max="28" width="8.7109375" style="7" customWidth="1"/>
    <col min="29" max="29" width="8.7109375" style="7" hidden="1" customWidth="1"/>
    <col min="30" max="33" width="6.140625" style="7" hidden="1" customWidth="1"/>
    <col min="34" max="34" width="10.42578125" style="7" bestFit="1" customWidth="1"/>
    <col min="35" max="35" width="13.28515625" style="7" customWidth="1"/>
    <col min="36" max="36" width="8.7109375" style="7" customWidth="1"/>
    <col min="37" max="37" width="8.7109375" style="7" hidden="1" customWidth="1"/>
    <col min="38" max="41" width="6.140625" style="7" hidden="1" customWidth="1"/>
    <col min="42" max="42" width="10.140625" style="7" hidden="1" customWidth="1"/>
    <col min="43" max="43" width="10.42578125" style="7" bestFit="1" customWidth="1"/>
    <col min="44" max="44" width="8.7109375" style="7" bestFit="1" customWidth="1"/>
    <col min="45" max="45" width="6.85546875" style="7" bestFit="1" customWidth="1"/>
    <col min="46" max="46" width="6.85546875" style="7" hidden="1" customWidth="1"/>
    <col min="47" max="49" width="6.140625" style="7" hidden="1" customWidth="1"/>
    <col min="50" max="50" width="10.42578125" style="7" bestFit="1" customWidth="1"/>
    <col min="51" max="51" width="9.140625" style="7" customWidth="1"/>
    <col min="52" max="52" width="6.85546875" style="7" customWidth="1"/>
    <col min="53" max="53" width="6.85546875" style="7" hidden="1" customWidth="1"/>
    <col min="54" max="55" width="6.140625" style="7" hidden="1" customWidth="1"/>
    <col min="56" max="56" width="6" style="7" hidden="1" customWidth="1"/>
    <col min="57" max="57" width="13.140625" style="7" bestFit="1" customWidth="1"/>
    <col min="58" max="58" width="9.140625" style="7" customWidth="1"/>
    <col min="59" max="59" width="6.85546875" style="7" bestFit="1" customWidth="1"/>
    <col min="60" max="60" width="6.85546875" style="7" hidden="1" customWidth="1"/>
    <col min="61" max="63" width="6.140625" style="7" hidden="1" customWidth="1"/>
    <col min="64" max="64" width="10.42578125" style="335" bestFit="1" customWidth="1"/>
    <col min="65" max="65" width="9.28515625" style="335" customWidth="1"/>
    <col min="66" max="66" width="6.7109375" style="335" bestFit="1" customWidth="1"/>
    <col min="67" max="69" width="0" style="206" hidden="1" customWidth="1"/>
    <col min="70" max="70" width="0" style="7" hidden="1" customWidth="1"/>
    <col min="71" max="71" width="10.42578125" style="7" bestFit="1" customWidth="1"/>
    <col min="72" max="72" width="9.28515625" style="7" customWidth="1"/>
    <col min="73" max="73" width="6.7109375" style="7" bestFit="1" customWidth="1"/>
    <col min="74" max="77" width="0" style="7" hidden="1" customWidth="1"/>
    <col min="78" max="78" width="10.42578125" style="7" bestFit="1" customWidth="1"/>
    <col min="79" max="79" width="9.28515625" style="7" customWidth="1"/>
    <col min="80" max="80" width="6.7109375" style="7" bestFit="1" customWidth="1"/>
    <col min="81" max="84" width="0" style="7" hidden="1" customWidth="1"/>
    <col min="85" max="16384" width="11.5703125" style="7"/>
  </cols>
  <sheetData>
    <row r="1" spans="1:84" ht="18" customHeight="1" x14ac:dyDescent="0.25">
      <c r="A1" s="56"/>
      <c r="B1" s="134" t="s">
        <v>1169</v>
      </c>
      <c r="C1" s="131"/>
      <c r="D1" s="136" t="s">
        <v>1251</v>
      </c>
      <c r="E1" s="136"/>
      <c r="F1" s="136"/>
      <c r="G1" s="56"/>
      <c r="H1" s="449">
        <f ca="1">J1-1</f>
        <v>2021</v>
      </c>
      <c r="I1" s="140" t="s">
        <v>1252</v>
      </c>
      <c r="J1" s="136">
        <f ca="1">'N-Bedarf AL §13a'!I1</f>
        <v>2022</v>
      </c>
      <c r="K1" s="135"/>
      <c r="L1" s="135"/>
      <c r="M1" s="135"/>
      <c r="N1" s="56"/>
      <c r="O1" s="56"/>
      <c r="P1" s="56"/>
      <c r="Q1" s="56"/>
      <c r="R1" s="56"/>
      <c r="S1" s="342"/>
      <c r="T1" s="640"/>
      <c r="U1" s="640"/>
      <c r="V1" s="640"/>
      <c r="W1" s="640"/>
      <c r="X1" s="640"/>
      <c r="Y1" s="640"/>
      <c r="Z1" s="640"/>
      <c r="AA1" s="640"/>
      <c r="AB1" s="56"/>
      <c r="AC1" s="56"/>
      <c r="AD1" s="56"/>
      <c r="AE1" s="56"/>
      <c r="AF1" s="56"/>
      <c r="AG1" s="56"/>
      <c r="AH1" s="640"/>
      <c r="AI1" s="640"/>
      <c r="AJ1" s="56"/>
      <c r="AP1" s="995" t="s">
        <v>78</v>
      </c>
      <c r="AQ1" s="995"/>
      <c r="AR1" s="995"/>
      <c r="AS1" s="995"/>
      <c r="AT1" s="995"/>
      <c r="AU1" s="995"/>
      <c r="AV1" s="891"/>
      <c r="AW1" s="892"/>
      <c r="AX1" s="892"/>
      <c r="AY1" s="892"/>
      <c r="AZ1" s="892"/>
      <c r="BA1" s="892"/>
      <c r="BB1" s="893"/>
      <c r="BC1" s="995" t="s">
        <v>877</v>
      </c>
      <c r="BD1" s="995"/>
      <c r="BE1" s="995"/>
      <c r="BF1" s="995"/>
      <c r="BG1" s="995"/>
      <c r="BL1" s="1028">
        <f>SUM(D8:D310)</f>
        <v>0</v>
      </c>
      <c r="BM1" s="1015"/>
      <c r="BN1" s="1015"/>
      <c r="BO1" s="1015"/>
      <c r="BS1" s="479"/>
    </row>
    <row r="2" spans="1:84" ht="14.45" customHeight="1" x14ac:dyDescent="0.25">
      <c r="A2" s="56"/>
      <c r="B2" s="176" t="str">
        <f>"$A$1:$CB$"&amp;COUNTA(T:T,AS:AS)+7</f>
        <v>$A$1:$CB$11</v>
      </c>
      <c r="C2" s="56"/>
      <c r="D2" s="129"/>
      <c r="E2" s="137"/>
      <c r="F2" s="137"/>
      <c r="G2" s="137"/>
      <c r="H2" s="56"/>
      <c r="I2" s="56"/>
      <c r="J2" s="344"/>
      <c r="K2" s="827" t="s">
        <v>15</v>
      </c>
      <c r="L2" s="827"/>
      <c r="M2" s="827"/>
      <c r="N2" s="827"/>
      <c r="O2" s="569"/>
      <c r="P2" s="569"/>
      <c r="Q2" s="56"/>
      <c r="R2" s="56"/>
      <c r="S2" s="56"/>
      <c r="T2" s="640"/>
      <c r="U2" s="640"/>
      <c r="V2" s="640"/>
      <c r="W2" s="640"/>
      <c r="X2" s="640"/>
      <c r="Y2" s="640"/>
      <c r="Z2" s="640"/>
      <c r="AA2" s="640"/>
      <c r="AB2" s="56"/>
      <c r="AC2" s="56"/>
      <c r="AD2" s="56"/>
      <c r="AE2" s="56"/>
      <c r="AF2" s="56"/>
      <c r="AG2" s="56"/>
      <c r="AH2" s="640"/>
      <c r="AI2" s="640"/>
      <c r="AJ2" s="56"/>
      <c r="AP2" s="995" t="s">
        <v>79</v>
      </c>
      <c r="AQ2" s="995"/>
      <c r="AR2" s="995"/>
      <c r="AS2" s="995"/>
      <c r="AT2" s="995"/>
      <c r="AU2" s="995"/>
      <c r="AV2" s="891"/>
      <c r="AW2" s="892"/>
      <c r="AX2" s="892"/>
      <c r="AY2" s="892"/>
      <c r="AZ2" s="892"/>
      <c r="BA2" s="892"/>
      <c r="BB2" s="893"/>
      <c r="BC2" s="995"/>
      <c r="BD2" s="995"/>
      <c r="BE2" s="995"/>
      <c r="BF2" s="995"/>
      <c r="BG2" s="995"/>
      <c r="BL2" s="1014"/>
      <c r="BM2" s="1015"/>
      <c r="BN2" s="1015"/>
      <c r="BO2" s="1015"/>
      <c r="BS2" s="479"/>
    </row>
    <row r="3" spans="1:84" ht="18" x14ac:dyDescent="0.25">
      <c r="A3" s="133"/>
      <c r="B3" s="136" t="s">
        <v>81</v>
      </c>
      <c r="C3" s="133" t="s">
        <v>1048</v>
      </c>
      <c r="D3" s="135"/>
      <c r="E3" s="56"/>
      <c r="F3" s="56"/>
      <c r="G3" s="56"/>
      <c r="H3" s="56"/>
      <c r="I3" s="56"/>
      <c r="J3" s="344"/>
      <c r="K3" s="828" t="s">
        <v>16</v>
      </c>
      <c r="L3" s="828"/>
      <c r="M3" s="828"/>
      <c r="N3" s="828"/>
      <c r="O3" s="570"/>
      <c r="P3" s="570"/>
      <c r="Q3" s="56"/>
      <c r="R3" s="56"/>
      <c r="S3" s="56"/>
      <c r="T3" s="640"/>
      <c r="U3" s="640"/>
      <c r="V3" s="640"/>
      <c r="W3" s="640"/>
      <c r="X3" s="640"/>
      <c r="Y3" s="640"/>
      <c r="Z3" s="640"/>
      <c r="AA3" s="640"/>
      <c r="AB3" s="56"/>
      <c r="AC3" s="56"/>
      <c r="AD3" s="56"/>
      <c r="AE3" s="56"/>
      <c r="AF3" s="56"/>
      <c r="AG3" s="56"/>
      <c r="AH3" s="640"/>
      <c r="AI3" s="640"/>
      <c r="AJ3" s="56"/>
      <c r="AP3" s="995" t="s">
        <v>80</v>
      </c>
      <c r="AQ3" s="995"/>
      <c r="AR3" s="995"/>
      <c r="AS3" s="995"/>
      <c r="AT3" s="995"/>
      <c r="AU3" s="995"/>
      <c r="AV3" s="894">
        <f ca="1">TODAY()</f>
        <v>44596</v>
      </c>
      <c r="AW3" s="895"/>
      <c r="AX3" s="895"/>
      <c r="AY3" s="895"/>
      <c r="AZ3" s="895"/>
      <c r="BA3" s="895"/>
      <c r="BB3" s="896"/>
      <c r="BC3" s="995" t="s">
        <v>361</v>
      </c>
      <c r="BD3" s="995"/>
      <c r="BE3" s="995"/>
      <c r="BF3" s="995"/>
      <c r="BG3" s="995"/>
      <c r="BL3" s="1014" t="str">
        <f>'N-Bedarf AL'!V4</f>
        <v>4.0</v>
      </c>
      <c r="BM3" s="1015"/>
      <c r="BN3" s="1015"/>
      <c r="BO3" s="1015"/>
      <c r="BS3" s="479"/>
    </row>
    <row r="4" spans="1:84" ht="14.45" customHeight="1" x14ac:dyDescent="0.25">
      <c r="A4" s="133"/>
      <c r="B4" s="372" t="s">
        <v>1029</v>
      </c>
      <c r="C4" s="133"/>
      <c r="D4" s="132"/>
      <c r="E4" s="56"/>
      <c r="F4" s="56"/>
      <c r="G4" s="56"/>
      <c r="H4" s="882" t="s">
        <v>1082</v>
      </c>
      <c r="I4" s="882"/>
      <c r="J4" s="882"/>
      <c r="K4" s="347"/>
      <c r="L4" s="347"/>
      <c r="M4" s="347"/>
      <c r="N4" s="56"/>
      <c r="O4" s="56"/>
      <c r="P4" s="56"/>
      <c r="Q4" s="56"/>
      <c r="R4" s="56"/>
      <c r="S4" s="132"/>
      <c r="T4" s="132"/>
      <c r="U4" s="132"/>
      <c r="V4" s="132"/>
      <c r="W4" s="132"/>
      <c r="X4" s="132"/>
      <c r="Y4" s="132"/>
      <c r="Z4" s="132"/>
      <c r="AA4" s="132"/>
      <c r="AB4" s="132"/>
      <c r="AC4" s="132"/>
      <c r="AD4" s="132"/>
      <c r="AE4" s="132"/>
      <c r="AF4" s="132"/>
      <c r="AG4" s="132"/>
      <c r="AH4" s="132"/>
      <c r="AI4" s="132"/>
      <c r="AJ4" s="132"/>
      <c r="AK4" s="144"/>
      <c r="AL4" s="132"/>
      <c r="AM4" s="132"/>
      <c r="AN4" s="132"/>
      <c r="AO4" s="132"/>
      <c r="AP4" s="132"/>
      <c r="AQ4" s="132"/>
      <c r="AR4" s="132"/>
      <c r="AS4" s="140"/>
      <c r="AT4" s="140"/>
      <c r="AU4" s="140"/>
      <c r="AV4" s="140"/>
      <c r="AW4" s="140"/>
      <c r="AX4" s="140"/>
      <c r="AY4" s="146"/>
      <c r="AZ4" s="56"/>
      <c r="BA4" s="56"/>
      <c r="BB4" s="56"/>
      <c r="BC4" s="56"/>
      <c r="BD4" s="56"/>
      <c r="BE4" s="56"/>
      <c r="BF4" s="56"/>
      <c r="BG4" s="56"/>
      <c r="BH4" s="56"/>
      <c r="BI4" s="56"/>
      <c r="BJ4" s="56"/>
      <c r="BK4" s="56"/>
      <c r="BO4" s="205"/>
      <c r="BP4" s="205"/>
      <c r="BQ4" s="205"/>
    </row>
    <row r="5" spans="1:84" ht="27.95" customHeight="1" thickBot="1" x14ac:dyDescent="0.3">
      <c r="A5" s="139"/>
      <c r="B5" s="139"/>
      <c r="C5" s="139"/>
      <c r="D5" s="139"/>
      <c r="E5" s="1029" t="s">
        <v>1053</v>
      </c>
      <c r="F5" s="1029"/>
      <c r="G5" s="1030"/>
      <c r="H5" s="1026" t="s">
        <v>1083</v>
      </c>
      <c r="I5" s="1027"/>
      <c r="J5" s="460" t="s">
        <v>1081</v>
      </c>
      <c r="K5" s="918" t="s">
        <v>1170</v>
      </c>
      <c r="L5" s="984"/>
      <c r="M5" s="919"/>
      <c r="N5" s="914" t="s">
        <v>1054</v>
      </c>
      <c r="O5" s="1018"/>
      <c r="P5" s="1019"/>
      <c r="R5" s="1061" t="s">
        <v>405</v>
      </c>
      <c r="S5" s="1061"/>
      <c r="T5" s="1061"/>
      <c r="U5" s="1061"/>
      <c r="V5" s="1061"/>
      <c r="W5" s="1061"/>
      <c r="X5" s="1061"/>
      <c r="Y5" s="1061"/>
      <c r="Z5" s="1061"/>
      <c r="AA5" s="1061"/>
      <c r="AB5" s="1061"/>
      <c r="AC5" s="1061"/>
      <c r="AD5" s="1061"/>
      <c r="AE5" s="1061"/>
      <c r="AF5" s="1061"/>
      <c r="AG5" s="1061"/>
      <c r="AH5" s="1061"/>
      <c r="AI5" s="1061"/>
      <c r="AJ5" s="1061"/>
      <c r="AK5" s="491"/>
      <c r="AL5" s="491"/>
      <c r="AM5" s="491"/>
      <c r="AN5" s="491"/>
      <c r="AO5" s="491"/>
      <c r="AP5" s="492">
        <f ca="1">H1+1</f>
        <v>2022</v>
      </c>
      <c r="AQ5" s="1062" t="s">
        <v>406</v>
      </c>
      <c r="AR5" s="1062"/>
      <c r="AS5" s="1062"/>
      <c r="AT5" s="1062"/>
      <c r="AU5" s="1062"/>
      <c r="AV5" s="1062"/>
      <c r="AW5" s="1062"/>
      <c r="AX5" s="1062"/>
      <c r="AY5" s="1062"/>
      <c r="AZ5" s="1062"/>
      <c r="BA5" s="1062"/>
      <c r="BB5" s="1062"/>
      <c r="BC5" s="1062"/>
      <c r="BD5" s="1062"/>
      <c r="BE5" s="1062"/>
      <c r="BF5" s="1062"/>
      <c r="BG5" s="1062"/>
      <c r="BH5" s="1062"/>
      <c r="BI5" s="1062"/>
      <c r="BJ5" s="1062"/>
      <c r="BK5" s="1062"/>
      <c r="BL5" s="1062"/>
      <c r="BM5" s="1062"/>
      <c r="BN5" s="1062"/>
      <c r="BO5" s="1062"/>
      <c r="BP5" s="1062"/>
      <c r="BQ5" s="1062"/>
      <c r="BR5" s="1062"/>
      <c r="BS5" s="1062"/>
      <c r="BT5" s="1062"/>
      <c r="BU5" s="1062"/>
      <c r="BV5" s="1062"/>
      <c r="BW5" s="1062"/>
      <c r="BX5" s="1062"/>
      <c r="BY5" s="1062"/>
      <c r="BZ5" s="1062"/>
      <c r="CA5" s="1062"/>
      <c r="CB5" s="1062"/>
    </row>
    <row r="6" spans="1:84" ht="39.6" customHeight="1" x14ac:dyDescent="0.25">
      <c r="A6" s="815" t="s">
        <v>54</v>
      </c>
      <c r="B6" s="815" t="s">
        <v>56</v>
      </c>
      <c r="C6" s="818" t="s">
        <v>55</v>
      </c>
      <c r="D6" s="444" t="s">
        <v>57</v>
      </c>
      <c r="E6" s="444" t="s">
        <v>109</v>
      </c>
      <c r="F6" s="444" t="s">
        <v>367</v>
      </c>
      <c r="G6" s="444" t="s">
        <v>368</v>
      </c>
      <c r="H6" s="444" t="s">
        <v>869</v>
      </c>
      <c r="I6" s="444" t="s">
        <v>868</v>
      </c>
      <c r="J6" s="444" t="s">
        <v>868</v>
      </c>
      <c r="K6" s="444" t="s">
        <v>1052</v>
      </c>
      <c r="L6" s="444" t="s">
        <v>367</v>
      </c>
      <c r="M6" s="444" t="s">
        <v>368</v>
      </c>
      <c r="N6" s="444" t="s">
        <v>1052</v>
      </c>
      <c r="O6" s="444" t="s">
        <v>367</v>
      </c>
      <c r="P6" s="444" t="s">
        <v>368</v>
      </c>
      <c r="Q6" s="914" t="s">
        <v>401</v>
      </c>
      <c r="R6" s="1057" t="s">
        <v>1168</v>
      </c>
      <c r="S6" s="1055" t="s">
        <v>363</v>
      </c>
      <c r="T6" s="503" t="s">
        <v>399</v>
      </c>
      <c r="U6" s="500"/>
      <c r="V6" s="494" t="s">
        <v>1042</v>
      </c>
      <c r="W6" s="493" t="s">
        <v>1051</v>
      </c>
      <c r="X6" s="493" t="s">
        <v>367</v>
      </c>
      <c r="Y6" s="493" t="s">
        <v>368</v>
      </c>
      <c r="Z6" s="1057" t="s">
        <v>1168</v>
      </c>
      <c r="AA6" s="1055" t="s">
        <v>363</v>
      </c>
      <c r="AB6" s="503" t="s">
        <v>399</v>
      </c>
      <c r="AC6" s="495"/>
      <c r="AD6" s="494" t="s">
        <v>1042</v>
      </c>
      <c r="AE6" s="493" t="s">
        <v>1051</v>
      </c>
      <c r="AF6" s="493" t="s">
        <v>367</v>
      </c>
      <c r="AG6" s="494" t="s">
        <v>368</v>
      </c>
      <c r="AH6" s="1057" t="s">
        <v>1168</v>
      </c>
      <c r="AI6" s="1055" t="s">
        <v>363</v>
      </c>
      <c r="AJ6" s="503" t="s">
        <v>399</v>
      </c>
      <c r="AK6" s="505"/>
      <c r="AL6" s="494" t="s">
        <v>1042</v>
      </c>
      <c r="AM6" s="493" t="s">
        <v>1051</v>
      </c>
      <c r="AN6" s="493" t="s">
        <v>367</v>
      </c>
      <c r="AO6" s="493" t="s">
        <v>368</v>
      </c>
      <c r="AP6" s="1059" t="s">
        <v>410</v>
      </c>
      <c r="AQ6" s="1053" t="s">
        <v>1168</v>
      </c>
      <c r="AR6" s="1051" t="s">
        <v>363</v>
      </c>
      <c r="AS6" s="484" t="s">
        <v>399</v>
      </c>
      <c r="AT6" s="496"/>
      <c r="AU6" s="497" t="s">
        <v>1042</v>
      </c>
      <c r="AV6" s="497" t="s">
        <v>367</v>
      </c>
      <c r="AW6" s="497" t="s">
        <v>368</v>
      </c>
      <c r="AX6" s="1053" t="s">
        <v>1168</v>
      </c>
      <c r="AY6" s="1051" t="s">
        <v>363</v>
      </c>
      <c r="AZ6" s="484" t="s">
        <v>399</v>
      </c>
      <c r="BA6" s="497"/>
      <c r="BB6" s="497" t="s">
        <v>1042</v>
      </c>
      <c r="BC6" s="497" t="s">
        <v>367</v>
      </c>
      <c r="BD6" s="497" t="s">
        <v>368</v>
      </c>
      <c r="BE6" s="1053" t="s">
        <v>1168</v>
      </c>
      <c r="BF6" s="1051" t="s">
        <v>363</v>
      </c>
      <c r="BG6" s="484" t="s">
        <v>399</v>
      </c>
      <c r="BH6" s="496"/>
      <c r="BI6" s="497" t="s">
        <v>1042</v>
      </c>
      <c r="BJ6" s="497" t="s">
        <v>367</v>
      </c>
      <c r="BK6" s="497" t="s">
        <v>368</v>
      </c>
      <c r="BL6" s="1053" t="s">
        <v>1168</v>
      </c>
      <c r="BM6" s="1051" t="s">
        <v>363</v>
      </c>
      <c r="BN6" s="484" t="s">
        <v>399</v>
      </c>
      <c r="BO6" s="497"/>
      <c r="BP6" s="497" t="s">
        <v>1042</v>
      </c>
      <c r="BQ6" s="497" t="s">
        <v>367</v>
      </c>
      <c r="BR6" s="497" t="s">
        <v>368</v>
      </c>
      <c r="BS6" s="1053" t="s">
        <v>1168</v>
      </c>
      <c r="BT6" s="1051" t="s">
        <v>363</v>
      </c>
      <c r="BU6" s="484" t="s">
        <v>399</v>
      </c>
      <c r="BV6" s="496"/>
      <c r="BW6" s="497" t="s">
        <v>1042</v>
      </c>
      <c r="BX6" s="497" t="s">
        <v>367</v>
      </c>
      <c r="BY6" s="497" t="s">
        <v>368</v>
      </c>
      <c r="BZ6" s="1053" t="s">
        <v>1168</v>
      </c>
      <c r="CA6" s="1051" t="s">
        <v>363</v>
      </c>
      <c r="CB6" s="484" t="s">
        <v>399</v>
      </c>
      <c r="CC6" s="451"/>
      <c r="CD6" s="450" t="s">
        <v>1042</v>
      </c>
      <c r="CE6" s="450" t="s">
        <v>367</v>
      </c>
      <c r="CF6" s="450" t="s">
        <v>368</v>
      </c>
    </row>
    <row r="7" spans="1:84" ht="38.25" x14ac:dyDescent="0.25">
      <c r="A7" s="815"/>
      <c r="B7" s="815"/>
      <c r="C7" s="819"/>
      <c r="D7" s="444" t="s">
        <v>58</v>
      </c>
      <c r="E7" s="444" t="s">
        <v>49</v>
      </c>
      <c r="F7" s="319" t="s">
        <v>49</v>
      </c>
      <c r="G7" s="319" t="s">
        <v>49</v>
      </c>
      <c r="H7" s="319" t="s">
        <v>49</v>
      </c>
      <c r="I7" s="319" t="s">
        <v>49</v>
      </c>
      <c r="J7" s="319" t="s">
        <v>49</v>
      </c>
      <c r="K7" s="319" t="s">
        <v>49</v>
      </c>
      <c r="L7" s="319" t="s">
        <v>49</v>
      </c>
      <c r="M7" s="319" t="s">
        <v>49</v>
      </c>
      <c r="N7" s="319" t="s">
        <v>49</v>
      </c>
      <c r="O7" s="319" t="s">
        <v>49</v>
      </c>
      <c r="P7" s="319" t="s">
        <v>49</v>
      </c>
      <c r="Q7" s="915"/>
      <c r="R7" s="1058"/>
      <c r="S7" s="1056"/>
      <c r="T7" s="504" t="s">
        <v>400</v>
      </c>
      <c r="U7" s="455"/>
      <c r="V7" s="150" t="s">
        <v>49</v>
      </c>
      <c r="W7" s="149" t="s">
        <v>49</v>
      </c>
      <c r="X7" s="149" t="s">
        <v>49</v>
      </c>
      <c r="Y7" s="149" t="s">
        <v>49</v>
      </c>
      <c r="Z7" s="1058"/>
      <c r="AA7" s="1056"/>
      <c r="AB7" s="504" t="s">
        <v>400</v>
      </c>
      <c r="AC7" s="207"/>
      <c r="AD7" s="150" t="s">
        <v>49</v>
      </c>
      <c r="AE7" s="149" t="s">
        <v>49</v>
      </c>
      <c r="AF7" s="149" t="s">
        <v>49</v>
      </c>
      <c r="AG7" s="149" t="s">
        <v>49</v>
      </c>
      <c r="AH7" s="1058"/>
      <c r="AI7" s="1056"/>
      <c r="AJ7" s="504" t="s">
        <v>400</v>
      </c>
      <c r="AK7" s="506"/>
      <c r="AL7" s="150" t="s">
        <v>49</v>
      </c>
      <c r="AM7" s="149" t="s">
        <v>49</v>
      </c>
      <c r="AN7" s="149" t="s">
        <v>49</v>
      </c>
      <c r="AO7" s="149" t="s">
        <v>49</v>
      </c>
      <c r="AP7" s="1060"/>
      <c r="AQ7" s="1054"/>
      <c r="AR7" s="1052"/>
      <c r="AS7" s="485" t="s">
        <v>14</v>
      </c>
      <c r="AT7" s="452"/>
      <c r="AU7" s="154" t="s">
        <v>49</v>
      </c>
      <c r="AV7" s="154" t="s">
        <v>49</v>
      </c>
      <c r="AW7" s="154" t="s">
        <v>49</v>
      </c>
      <c r="AX7" s="1054"/>
      <c r="AY7" s="1052"/>
      <c r="AZ7" s="485" t="s">
        <v>14</v>
      </c>
      <c r="BA7" s="456"/>
      <c r="BB7" s="154" t="s">
        <v>49</v>
      </c>
      <c r="BC7" s="154" t="s">
        <v>49</v>
      </c>
      <c r="BD7" s="489" t="s">
        <v>49</v>
      </c>
      <c r="BE7" s="1054"/>
      <c r="BF7" s="1052"/>
      <c r="BG7" s="485" t="s">
        <v>14</v>
      </c>
      <c r="BH7" s="452"/>
      <c r="BI7" s="154" t="s">
        <v>49</v>
      </c>
      <c r="BJ7" s="154" t="s">
        <v>49</v>
      </c>
      <c r="BK7" s="154" t="s">
        <v>49</v>
      </c>
      <c r="BL7" s="1054"/>
      <c r="BM7" s="1052"/>
      <c r="BN7" s="485" t="s">
        <v>14</v>
      </c>
      <c r="BO7" s="456"/>
      <c r="BP7" s="154" t="s">
        <v>49</v>
      </c>
      <c r="BQ7" s="154" t="s">
        <v>49</v>
      </c>
      <c r="BR7" s="489" t="s">
        <v>49</v>
      </c>
      <c r="BS7" s="1054"/>
      <c r="BT7" s="1052"/>
      <c r="BU7" s="485" t="s">
        <v>14</v>
      </c>
      <c r="BV7" s="452"/>
      <c r="BW7" s="154" t="s">
        <v>49</v>
      </c>
      <c r="BX7" s="154" t="s">
        <v>49</v>
      </c>
      <c r="BY7" s="154" t="s">
        <v>49</v>
      </c>
      <c r="BZ7" s="1054"/>
      <c r="CA7" s="1052"/>
      <c r="CB7" s="485" t="s">
        <v>14</v>
      </c>
      <c r="CC7" s="452"/>
      <c r="CD7" s="154" t="s">
        <v>49</v>
      </c>
      <c r="CE7" s="154" t="s">
        <v>49</v>
      </c>
      <c r="CF7" s="154" t="s">
        <v>49</v>
      </c>
    </row>
    <row r="8" spans="1:84" ht="29.45" customHeight="1" x14ac:dyDescent="0.25">
      <c r="A8" s="354">
        <f>'N-Bedarf AL §13a'!A8</f>
        <v>1</v>
      </c>
      <c r="B8" s="354" t="str">
        <f>IF('N-Bedarf AL §13a'!B8="","",'N-Bedarf AL §13a'!B8)</f>
        <v/>
      </c>
      <c r="C8" s="305" t="str">
        <f>IF('N-Bedarf AL §13a'!D8="","",'N-Bedarf AL §13a'!D8)</f>
        <v/>
      </c>
      <c r="D8" s="32" t="str">
        <f>IF('N-Bedarf AL §13a'!C8="","",'N-Bedarf AL §13a'!C8)</f>
        <v/>
      </c>
      <c r="E8" s="32" t="str">
        <f>IF('N-Bedarf AL §13a'!Y8="",'N-Bedarf AL §13a'!V8,'N-Bedarf AL §13a'!Y8)</f>
        <v/>
      </c>
      <c r="F8" s="32" t="str">
        <f>IF('P-Bedarf AL §13a'!V10="","",'P-Bedarf AL §13a'!V10)</f>
        <v/>
      </c>
      <c r="G8" s="32" t="str">
        <f>IF('P-Bedarf AL §13a'!Z10="","",'P-Bedarf AL §13a'!Z10)</f>
        <v/>
      </c>
      <c r="H8" s="345" t="str">
        <f>IF(OR(E8="",N8=""),"",SUM(W8,AE8,AM8))</f>
        <v/>
      </c>
      <c r="I8" s="345" t="str">
        <f>IF(OR(E8="",N8=""),"",SUM(V8,AD8,AL8))</f>
        <v/>
      </c>
      <c r="J8" s="345" t="str">
        <f>IF(OR(E8="",N8=""),"",SUM(AU8,BB8,BI8,BP8,BW8,CD8))</f>
        <v/>
      </c>
      <c r="K8" s="321">
        <f>IF(W8="",0,W8)+IF(AE8="",0,AE8)+IF(AM8="",0,AM8)+IF(AU8="",0,AU8)+IF(BB8="",0,BB8)+IF(BI8="",0,BI8)+IF(BP8="",0,BP8)+IF(BW8="",0,BW8)+IF(CD8="",0,CD8)</f>
        <v>0</v>
      </c>
      <c r="L8" s="321">
        <f>IF(X8="",0,X8)+IF(AN8="",0,AN8)+IF(AF8="",0,AF8)+IF(AV8="",0,AV8)+IF(BC8="",0,BC8)+IF(BJ8="",0,BJ8)+IF(BQ8="",0,BQ8)+IF(BX8="",0,BX8)+IF(CE8="",0,CE8)</f>
        <v>0</v>
      </c>
      <c r="M8" s="321">
        <f>IF(BY8="",0,BY8)+IF(CF8="",0,CF8)+IF(Y8="",0,Y8)+IF(AG8="",0,AG8)+IF(AW8="",0,AW8)+IF(BD8="",0,BD8)+IF(BK8="",0,BK8)+IF(AO8="",0,AO8)+IF(BR8="",0,BR8)</f>
        <v>0</v>
      </c>
      <c r="N8" s="321" t="str">
        <f>IF(E8="","",K8-E8)</f>
        <v/>
      </c>
      <c r="O8" s="321" t="str">
        <f>IF(F8="","",L8-F8)</f>
        <v/>
      </c>
      <c r="P8" s="321" t="str">
        <f>IF(G8="","",M8-G8)</f>
        <v/>
      </c>
      <c r="Q8" s="490" t="str">
        <f t="shared" ref="Q8:Q71" si="0">IF(N8="","",IF(N8&gt;0,"Achtung: N-Überhang!",""))</f>
        <v/>
      </c>
      <c r="R8" s="539"/>
      <c r="S8" s="141"/>
      <c r="T8" s="486"/>
      <c r="U8" s="501" t="str">
        <f t="shared" ref="U8:U71" si="1">IF(D8="","",T8*D8)</f>
        <v/>
      </c>
      <c r="V8" s="537" t="str">
        <f t="shared" ref="V8:V71" si="2">IF(OR(E8="",S8="",S8="keine"),"",(VLOOKUP(S8,Dünger_Formen,3,FALSE))*T8)</f>
        <v/>
      </c>
      <c r="W8" s="537" t="str">
        <f>IF(OR(E8="",S8="",S8="keine"),"",(VLOOKUP(S8,Dünger_Formen,7,FALSE))*T8)</f>
        <v/>
      </c>
      <c r="X8" s="537" t="str">
        <f t="shared" ref="X8:X71" si="3">IF(OR(F8="",S8="",S8="keine"),"",(VLOOKUP(S8,Dünger_Formen,8,FALSE))*T8)</f>
        <v/>
      </c>
      <c r="Y8" s="537" t="str">
        <f t="shared" ref="Y8:Y71" si="4">IF(OR(G8="",S8="",S8="keine"),"",(VLOOKUP(S8,Dünger_Formen,9,FALSE))*T8)</f>
        <v/>
      </c>
      <c r="Z8" s="536"/>
      <c r="AA8" s="141"/>
      <c r="AB8" s="211"/>
      <c r="AC8" s="212" t="str">
        <f t="shared" ref="AC8:AC71" si="5">IF(D8="","",AB8*D8)</f>
        <v/>
      </c>
      <c r="AD8" s="537" t="str">
        <f t="shared" ref="AD8:AD71" si="6">IF(OR(E8="",AA8="",AA8="keine"),"",(VLOOKUP(AA8,Dünger_Formen,3,FALSE))*AB8)</f>
        <v/>
      </c>
      <c r="AE8" s="537" t="str">
        <f t="shared" ref="AE8:AE71" si="7">IF(OR(E8="",AA8="",AA8="keine"),"",(VLOOKUP(AA8,Dünger_Formen,7,FALSE))*AB8)</f>
        <v/>
      </c>
      <c r="AF8" s="537" t="str">
        <f t="shared" ref="AF8:AF71" si="8">IF(OR(F8="",AA8="",AA8="keine"),"",(VLOOKUP(AA8,Dünger_Formen,8,FALSE))*AB8)</f>
        <v/>
      </c>
      <c r="AG8" s="538" t="str">
        <f t="shared" ref="AG8:AG71" si="9">IF(OR(G8="",AA8="",AA8="keine"),"",(VLOOKUP(AA8,Dünger_Formen,9,FALSE))*AB8)</f>
        <v/>
      </c>
      <c r="AH8" s="539"/>
      <c r="AI8" s="141"/>
      <c r="AJ8" s="486"/>
      <c r="AK8" s="507">
        <f t="shared" ref="AK8:AK71" si="10">IF(L8="","",AJ8*L8)</f>
        <v>0</v>
      </c>
      <c r="AL8" s="537" t="str">
        <f t="shared" ref="AL8:AL71" si="11">IF(OR(E8="",AI8="",AI8="keine"),"",(VLOOKUP(AI8,Dünger_Formen,3,FALSE))*AJ8)</f>
        <v/>
      </c>
      <c r="AM8" s="537" t="str">
        <f t="shared" ref="AM8:AM71" si="12">IF(OR(E8="",AI8="",AI8="keine"),"",(VLOOKUP(AI8,Dünger_Formen,7,FALSE))*AJ8)</f>
        <v/>
      </c>
      <c r="AN8" s="537" t="str">
        <f t="shared" ref="AN8:AN71" si="13">IF(OR(F8="",AI8="",AI8="keine"),"",(VLOOKUP(AI8,Dünger_Formen,8,FALSE))*AJ8)</f>
        <v/>
      </c>
      <c r="AO8" s="537" t="str">
        <f t="shared" ref="AO8:AO71" si="14">IF(OR(G8="",AI8="",AI8="keine"),"",(VLOOKUP(AI8,Dünger_Formen,9,FALSE))*AJ8)</f>
        <v/>
      </c>
      <c r="AP8" s="542" t="str">
        <f>IF(AND(AA8="",S8=""),"",IF(AA8="",0,IF(OR(AA8="Kompost",AA8="Bioabfallkompost",AA8="Grüngutkompost"),(AD8)*4%,(AD8)*10%))+IF(AI8="",0,IF(OR(AI8="Kompost",AI8="Bioabfallkompost",AI8="Grüngutkompost"),(AL8)*4%,(AL8)*10%))+IF(S8="",0,IF(OR(S8="Kompost",S8="Bioabfallkompost",S8="Grüngutkompost"),(V8)*4%,(V8)*10%)))</f>
        <v/>
      </c>
      <c r="AQ8" s="539"/>
      <c r="AR8" s="141"/>
      <c r="AS8" s="486"/>
      <c r="AT8" s="501" t="str">
        <f t="shared" ref="AT8:AT71" si="15">IF(D8="","",AS8*$D8)</f>
        <v/>
      </c>
      <c r="AU8" s="537" t="str">
        <f t="shared" ref="AU8:AU71" si="16">IF(OR(E8="",AR8="",AR8="keine"),"",ROUND((VLOOKUP(AR8,Dünger_Formen,3,FALSE))*AS8,0))</f>
        <v/>
      </c>
      <c r="AV8" s="537" t="str">
        <f t="shared" ref="AV8:AV71" si="17">IF(OR(F8="",AR8="",AR8="keine"),"",ROUND((VLOOKUP(AR8,Dünger_Formen,8,FALSE))*AS8,0))</f>
        <v/>
      </c>
      <c r="AW8" s="537" t="str">
        <f t="shared" ref="AW8:AW71" si="18">IF(OR(G8="",AR8="",AR8="keine"),"",ROUND((VLOOKUP(AR8,Dünger_Formen,9,FALSE))*AS8,0))</f>
        <v/>
      </c>
      <c r="AX8" s="536"/>
      <c r="AY8" s="141"/>
      <c r="AZ8" s="211"/>
      <c r="BA8" s="211" t="str">
        <f t="shared" ref="BA8:BA71" si="19">IF(D8="","",AZ8*$D8)</f>
        <v/>
      </c>
      <c r="BB8" s="537" t="str">
        <f t="shared" ref="BB8:BB71" si="20">IF(OR(E8="",AY8="",AY8="keine"),"",ROUND((VLOOKUP(AY8,Dünger_Formen,3,FALSE))*AZ8,0))</f>
        <v/>
      </c>
      <c r="BC8" s="537" t="str">
        <f>IF(OR(F8="",AY8="",AY8="keine"),"",ROUND((VLOOKUP(AY8,Dünger_Formen,8,FALSE))*AZ8,0))</f>
        <v/>
      </c>
      <c r="BD8" s="538" t="str">
        <f t="shared" ref="BD8:BD71" si="21">IF(OR(G8="",AY8="",AY8="keine"),"",ROUND((VLOOKUP(AY8,Dünger_Formen,9,FALSE))*AZ8,0))</f>
        <v/>
      </c>
      <c r="BE8" s="539"/>
      <c r="BF8" s="141"/>
      <c r="BG8" s="486"/>
      <c r="BH8" s="501" t="str">
        <f t="shared" ref="BH8:BH71" si="22">IF(D8="","",BG8*$D8)</f>
        <v/>
      </c>
      <c r="BI8" s="537" t="str">
        <f t="shared" ref="BI8:BI71" si="23">IF(OR(E8="",BF8="",BF8="keine"),"",ROUND((VLOOKUP(BF8,Dünger_Formen,3,FALSE))*BG8,0))</f>
        <v/>
      </c>
      <c r="BJ8" s="537" t="str">
        <f t="shared" ref="BJ8:BJ71" si="24">IF(OR(F8="",BF8="",BF8="keine"),"",ROUND((VLOOKUP(BF8,Dünger_Formen,8,FALSE))*BG8,0))</f>
        <v/>
      </c>
      <c r="BK8" s="537" t="str">
        <f t="shared" ref="BK8:BK71" si="25">IF(OR(G8="",BF8="",BF8="keine"),"",ROUND((VLOOKUP(BF8,Dünger_Formen,9,FALSE))*BG8,0))</f>
        <v/>
      </c>
      <c r="BL8" s="536"/>
      <c r="BM8" s="141"/>
      <c r="BN8" s="211"/>
      <c r="BO8" s="211" t="e">
        <f t="shared" ref="BO8:BO71" si="26">IF(K8="","",BN8*$D8)</f>
        <v>#VALUE!</v>
      </c>
      <c r="BP8" s="537" t="str">
        <f t="shared" ref="BP8:BP71" si="27">IF(OR(E8="",BM8="",BM8="keine"),"",ROUND((VLOOKUP(BM8,Dünger_Formen,3,FALSE))*BN8,0))</f>
        <v/>
      </c>
      <c r="BQ8" s="537" t="str">
        <f t="shared" ref="BQ8:BQ71" si="28">IF(OR(F8="",BM8="",BM8="keine"),"",ROUND((VLOOKUP(BM8,Dünger_Formen,8,FALSE))*BN8,0))</f>
        <v/>
      </c>
      <c r="BR8" s="538" t="str">
        <f t="shared" ref="BR8:BR71" si="29">IF(OR(G8="",BM8="",BM8="keine"),"",ROUND((VLOOKUP(BM8,Dünger_Formen,9,FALSE))*BN8,0))</f>
        <v/>
      </c>
      <c r="BS8" s="539"/>
      <c r="BT8" s="141"/>
      <c r="BU8" s="486"/>
      <c r="BV8" s="501" t="str">
        <f t="shared" ref="BV8:BV71" si="30">IF(R8="","",BU8*$D8)</f>
        <v/>
      </c>
      <c r="BW8" s="537" t="str">
        <f t="shared" ref="BW8:BW71" si="31">IF(OR(E8="",BT8="",BT8="keine"),"",ROUND((VLOOKUP(BT8,Dünger_Formen,3,FALSE))*BU8,0))</f>
        <v/>
      </c>
      <c r="BX8" s="537" t="str">
        <f t="shared" ref="BX8:BX71" si="32">IF(OR(F8="",BT8="",BT8="keine"),"",ROUND((VLOOKUP(BT8,Dünger_Formen,8,FALSE))*BU8,0))</f>
        <v/>
      </c>
      <c r="BY8" s="537" t="str">
        <f t="shared" ref="BY8:BY71" si="33">IF(OR(G8="",BT8="",BT8="keine"),"",ROUND((VLOOKUP(BT8,Dünger_Formen,9,FALSE))*BU8,0))</f>
        <v/>
      </c>
      <c r="BZ8" s="536"/>
      <c r="CA8" s="141"/>
      <c r="CB8" s="486"/>
      <c r="CC8" s="483" t="str">
        <f t="shared" ref="CC8:CC71" si="34">IF(Y8="","",CB8*$D8)</f>
        <v/>
      </c>
      <c r="CD8" s="153" t="str">
        <f t="shared" ref="CD8:CD71" si="35">IF(OR(E8="",CA8="",CA8="keine"),"",ROUND((VLOOKUP(CA8,Dünger_Formen,3,FALSE))*CB8,0))</f>
        <v/>
      </c>
      <c r="CE8" s="153" t="str">
        <f t="shared" ref="CE8:CE71" si="36">IF(OR(F8="",CA8="",CA8="keine"),"",ROUND((VLOOKUP(CA8,Dünger_Formen,8,FALSE))*CB8,0))</f>
        <v/>
      </c>
      <c r="CF8" s="153" t="str">
        <f t="shared" ref="CF8:CF71" si="37">IF(OR(G8="",CA8="",CA8="keine"),"",ROUND((VLOOKUP(CA8,Dünger_Formen,9,FALSE))*CB8,0))</f>
        <v/>
      </c>
    </row>
    <row r="9" spans="1:84" ht="29.45" customHeight="1" x14ac:dyDescent="0.25">
      <c r="A9" s="354">
        <f>'N-Bedarf AL §13a'!A9</f>
        <v>2</v>
      </c>
      <c r="B9" s="354" t="str">
        <f>IF('N-Bedarf AL §13a'!B9="","",'N-Bedarf AL §13a'!B9)</f>
        <v/>
      </c>
      <c r="C9" s="305" t="str">
        <f>IF('N-Bedarf AL §13a'!D9="","",'N-Bedarf AL §13a'!D9)</f>
        <v/>
      </c>
      <c r="D9" s="32" t="str">
        <f>IF('N-Bedarf AL §13a'!C9="","",'N-Bedarf AL §13a'!C9)</f>
        <v/>
      </c>
      <c r="E9" s="32" t="str">
        <f>IF('N-Bedarf AL §13a'!Y9="",'N-Bedarf AL §13a'!V9,'N-Bedarf AL §13a'!Y9)</f>
        <v/>
      </c>
      <c r="F9" s="32" t="str">
        <f>IF('P-Bedarf AL §13a'!V11="","",'P-Bedarf AL §13a'!V11)</f>
        <v/>
      </c>
      <c r="G9" s="32" t="str">
        <f>IF('P-Bedarf AL §13a'!Z11="","",'P-Bedarf AL §13a'!Z11)</f>
        <v/>
      </c>
      <c r="H9" s="345" t="str">
        <f t="shared" ref="H9:H72" si="38">IF(OR(E9="",N9=""),"",SUM(W9,AE9,AM9))</f>
        <v/>
      </c>
      <c r="I9" s="345" t="str">
        <f t="shared" ref="I9:I72" si="39">IF(OR(E9="",N9=""),"",SUM(V9,AD9,AL9))</f>
        <v/>
      </c>
      <c r="J9" s="345" t="str">
        <f t="shared" ref="J9:J72" si="40">IF(OR(E9="",N9=""),"",SUM(AU9,BB9,BI9))</f>
        <v/>
      </c>
      <c r="K9" s="321">
        <f t="shared" ref="K9:K72" si="41">IF(W9="",0,W9)+IF(AE9="",0,AE9)+IF(AM9="",0,AM9)+IF(AU9="",0,AU9)+IF(BB9="",0,BB9)+IF(BI9="",0,BI9)+IF(BP9="",0,BP9)+IF(BW9="",0,BW9)+IF(CD9="",0,CD9)</f>
        <v>0</v>
      </c>
      <c r="L9" s="321">
        <f t="shared" ref="L9:L72" si="42">IF(X9="",0,X9)+IF(AN9="",0,AN9)+IF(AF9="",0,AF9)+IF(AV9="",0,AV9)+IF(BC9="",0,BC9)+IF(BJ9="",0,BJ9)+IF(BQ9="",0,BQ9)+IF(BX9="",0,BX9)+IF(CE9="",0,CE9)</f>
        <v>0</v>
      </c>
      <c r="M9" s="321">
        <f t="shared" ref="M9:M72" si="43">IF(BY9="",0,BY9)+IF(CF9="",0,CF9)+IF(Y9="",0,Y9)+IF(AG9="",0,AG9)+IF(AW9="",0,AW9)+IF(BD9="",0,BD9)+IF(BK9="",0,BK9)+IF(AO9="",0,AO9)+IF(BR9="",0,BR9)</f>
        <v>0</v>
      </c>
      <c r="N9" s="321" t="str">
        <f t="shared" ref="N9:P72" si="44">IF(E9="","",K9-E9)</f>
        <v/>
      </c>
      <c r="O9" s="321" t="str">
        <f t="shared" si="44"/>
        <v/>
      </c>
      <c r="P9" s="321" t="str">
        <f t="shared" si="44"/>
        <v/>
      </c>
      <c r="Q9" s="490" t="str">
        <f t="shared" si="0"/>
        <v/>
      </c>
      <c r="R9" s="539"/>
      <c r="S9" s="141"/>
      <c r="T9" s="486"/>
      <c r="U9" s="501" t="str">
        <f t="shared" si="1"/>
        <v/>
      </c>
      <c r="V9" s="537" t="str">
        <f t="shared" si="2"/>
        <v/>
      </c>
      <c r="W9" s="537" t="str">
        <f t="shared" ref="W9:W72" si="45">IF(OR(E9="",S9="",S9="keine"),"",(VLOOKUP(S9,Dünger_Formen,7,FALSE))*T9)</f>
        <v/>
      </c>
      <c r="X9" s="537" t="str">
        <f t="shared" si="3"/>
        <v/>
      </c>
      <c r="Y9" s="537" t="str">
        <f t="shared" si="4"/>
        <v/>
      </c>
      <c r="Z9" s="536"/>
      <c r="AA9" s="141"/>
      <c r="AB9" s="211"/>
      <c r="AC9" s="212" t="str">
        <f t="shared" si="5"/>
        <v/>
      </c>
      <c r="AD9" s="537" t="str">
        <f t="shared" si="6"/>
        <v/>
      </c>
      <c r="AE9" s="537" t="str">
        <f t="shared" si="7"/>
        <v/>
      </c>
      <c r="AF9" s="537" t="str">
        <f t="shared" si="8"/>
        <v/>
      </c>
      <c r="AG9" s="538" t="str">
        <f t="shared" si="9"/>
        <v/>
      </c>
      <c r="AH9" s="539"/>
      <c r="AI9" s="141"/>
      <c r="AJ9" s="486"/>
      <c r="AK9" s="507">
        <f t="shared" si="10"/>
        <v>0</v>
      </c>
      <c r="AL9" s="537" t="str">
        <f t="shared" si="11"/>
        <v/>
      </c>
      <c r="AM9" s="537" t="str">
        <f t="shared" si="12"/>
        <v/>
      </c>
      <c r="AN9" s="537" t="str">
        <f t="shared" si="13"/>
        <v/>
      </c>
      <c r="AO9" s="537" t="str">
        <f t="shared" si="14"/>
        <v/>
      </c>
      <c r="AP9" s="542" t="str">
        <f t="shared" ref="AP9:AP72" si="46">IF(AND(AA9="",S9=""),"",IF(AA9="",0,IF(OR(AA9="Kompost",AA9="Bioabfallkompost",AA9="Grüngutkompost"),(AD9)*4%,(AD9)*10%))+IF(AI9="",0,IF(OR(AI9="Kompost",AI9="Bioabfallkompost",AI9="Grüngutkompost"),(AL9)*4%,(AL9)*10%))+IF(S9="",0,IF(OR(S9="Kompost",S9="Bioabfallkompost",S9="Grüngutkompost"),(V9)*4%,(V9)*10%)))</f>
        <v/>
      </c>
      <c r="AQ9" s="539"/>
      <c r="AR9" s="141"/>
      <c r="AS9" s="486"/>
      <c r="AT9" s="501" t="str">
        <f t="shared" si="15"/>
        <v/>
      </c>
      <c r="AU9" s="537" t="str">
        <f t="shared" si="16"/>
        <v/>
      </c>
      <c r="AV9" s="537" t="str">
        <f t="shared" si="17"/>
        <v/>
      </c>
      <c r="AW9" s="537" t="str">
        <f t="shared" si="18"/>
        <v/>
      </c>
      <c r="AX9" s="536"/>
      <c r="AY9" s="141"/>
      <c r="AZ9" s="211"/>
      <c r="BA9" s="211" t="str">
        <f t="shared" si="19"/>
        <v/>
      </c>
      <c r="BB9" s="537" t="str">
        <f t="shared" si="20"/>
        <v/>
      </c>
      <c r="BC9" s="537"/>
      <c r="BD9" s="538" t="str">
        <f t="shared" si="21"/>
        <v/>
      </c>
      <c r="BE9" s="539"/>
      <c r="BF9" s="141"/>
      <c r="BG9" s="486"/>
      <c r="BH9" s="501" t="str">
        <f t="shared" si="22"/>
        <v/>
      </c>
      <c r="BI9" s="537" t="str">
        <f t="shared" si="23"/>
        <v/>
      </c>
      <c r="BJ9" s="537" t="str">
        <f t="shared" si="24"/>
        <v/>
      </c>
      <c r="BK9" s="537" t="str">
        <f t="shared" si="25"/>
        <v/>
      </c>
      <c r="BL9" s="536"/>
      <c r="BM9" s="141"/>
      <c r="BN9" s="211"/>
      <c r="BO9" s="211" t="e">
        <f t="shared" si="26"/>
        <v>#VALUE!</v>
      </c>
      <c r="BP9" s="537" t="str">
        <f t="shared" si="27"/>
        <v/>
      </c>
      <c r="BQ9" s="537" t="str">
        <f t="shared" si="28"/>
        <v/>
      </c>
      <c r="BR9" s="538" t="str">
        <f t="shared" si="29"/>
        <v/>
      </c>
      <c r="BS9" s="539"/>
      <c r="BT9" s="141"/>
      <c r="BU9" s="486"/>
      <c r="BV9" s="501" t="str">
        <f t="shared" si="30"/>
        <v/>
      </c>
      <c r="BW9" s="537" t="str">
        <f t="shared" si="31"/>
        <v/>
      </c>
      <c r="BX9" s="537" t="str">
        <f t="shared" si="32"/>
        <v/>
      </c>
      <c r="BY9" s="537" t="str">
        <f t="shared" si="33"/>
        <v/>
      </c>
      <c r="BZ9" s="536"/>
      <c r="CA9" s="141"/>
      <c r="CB9" s="486"/>
      <c r="CC9" s="483" t="str">
        <f t="shared" si="34"/>
        <v/>
      </c>
      <c r="CD9" s="153" t="str">
        <f t="shared" si="35"/>
        <v/>
      </c>
      <c r="CE9" s="153" t="str">
        <f t="shared" si="36"/>
        <v/>
      </c>
      <c r="CF9" s="153" t="str">
        <f t="shared" si="37"/>
        <v/>
      </c>
    </row>
    <row r="10" spans="1:84" ht="29.45" customHeight="1" x14ac:dyDescent="0.25">
      <c r="A10" s="354" t="str">
        <f>'N-Bedarf AL §13a'!A10</f>
        <v/>
      </c>
      <c r="B10" s="354" t="str">
        <f>IF('N-Bedarf AL §13a'!B10="","",'N-Bedarf AL §13a'!B10)</f>
        <v/>
      </c>
      <c r="C10" s="305" t="str">
        <f>IF('N-Bedarf AL §13a'!D10="","",'N-Bedarf AL §13a'!D10)</f>
        <v/>
      </c>
      <c r="D10" s="32" t="str">
        <f>IF('N-Bedarf AL §13a'!C10="","",'N-Bedarf AL §13a'!C10)</f>
        <v/>
      </c>
      <c r="E10" s="32" t="str">
        <f>IF('N-Bedarf AL §13a'!Y10="",'N-Bedarf AL §13a'!V10,'N-Bedarf AL §13a'!Y10)</f>
        <v/>
      </c>
      <c r="F10" s="32" t="str">
        <f>IF('P-Bedarf AL §13a'!V12="","",'P-Bedarf AL §13a'!V12)</f>
        <v/>
      </c>
      <c r="G10" s="32" t="str">
        <f>IF('P-Bedarf AL §13a'!Z12="","",'P-Bedarf AL §13a'!Z12)</f>
        <v/>
      </c>
      <c r="H10" s="345" t="str">
        <f t="shared" si="38"/>
        <v/>
      </c>
      <c r="I10" s="345" t="str">
        <f t="shared" si="39"/>
        <v/>
      </c>
      <c r="J10" s="345" t="str">
        <f t="shared" si="40"/>
        <v/>
      </c>
      <c r="K10" s="321">
        <f t="shared" si="41"/>
        <v>0</v>
      </c>
      <c r="L10" s="321">
        <f t="shared" si="42"/>
        <v>0</v>
      </c>
      <c r="M10" s="321">
        <f t="shared" si="43"/>
        <v>0</v>
      </c>
      <c r="N10" s="321" t="str">
        <f t="shared" si="44"/>
        <v/>
      </c>
      <c r="O10" s="321" t="str">
        <f t="shared" si="44"/>
        <v/>
      </c>
      <c r="P10" s="321" t="str">
        <f t="shared" si="44"/>
        <v/>
      </c>
      <c r="Q10" s="490" t="str">
        <f t="shared" si="0"/>
        <v/>
      </c>
      <c r="R10" s="539"/>
      <c r="S10" s="141"/>
      <c r="T10" s="486"/>
      <c r="U10" s="501" t="str">
        <f t="shared" si="1"/>
        <v/>
      </c>
      <c r="V10" s="537" t="str">
        <f t="shared" si="2"/>
        <v/>
      </c>
      <c r="W10" s="537" t="str">
        <f>IF(OR(E10="",S10="",S10="keine"),"",(VLOOKUP(S10,Dünger_Formen,7,FALSE))*T10)</f>
        <v/>
      </c>
      <c r="X10" s="537" t="str">
        <f>IF(OR(F10="",S10="",S10="keine"),"",(VLOOKUP(S10,Dünger_Formen,8,FALSE))*T10)</f>
        <v/>
      </c>
      <c r="Y10" s="537" t="str">
        <f>IF(OR(G10="",S10="",S10="keine"),"",(VLOOKUP(S10,Dünger_Formen,9,FALSE))*T10)</f>
        <v/>
      </c>
      <c r="Z10" s="536"/>
      <c r="AA10" s="141"/>
      <c r="AB10" s="211"/>
      <c r="AC10" s="212" t="str">
        <f t="shared" si="5"/>
        <v/>
      </c>
      <c r="AD10" s="537" t="str">
        <f t="shared" si="6"/>
        <v/>
      </c>
      <c r="AE10" s="537" t="str">
        <f t="shared" si="7"/>
        <v/>
      </c>
      <c r="AF10" s="537" t="str">
        <f t="shared" si="8"/>
        <v/>
      </c>
      <c r="AG10" s="538" t="str">
        <f t="shared" si="9"/>
        <v/>
      </c>
      <c r="AH10" s="539"/>
      <c r="AI10" s="141"/>
      <c r="AJ10" s="486"/>
      <c r="AK10" s="507">
        <f t="shared" si="10"/>
        <v>0</v>
      </c>
      <c r="AL10" s="537" t="str">
        <f t="shared" si="11"/>
        <v/>
      </c>
      <c r="AM10" s="537" t="str">
        <f t="shared" si="12"/>
        <v/>
      </c>
      <c r="AN10" s="537" t="str">
        <f t="shared" si="13"/>
        <v/>
      </c>
      <c r="AO10" s="537" t="str">
        <f t="shared" si="14"/>
        <v/>
      </c>
      <c r="AP10" s="542" t="str">
        <f t="shared" si="46"/>
        <v/>
      </c>
      <c r="AQ10" s="539"/>
      <c r="AR10" s="141"/>
      <c r="AS10" s="486"/>
      <c r="AT10" s="501" t="str">
        <f t="shared" si="15"/>
        <v/>
      </c>
      <c r="AU10" s="537" t="str">
        <f t="shared" si="16"/>
        <v/>
      </c>
      <c r="AV10" s="537" t="str">
        <f t="shared" si="17"/>
        <v/>
      </c>
      <c r="AW10" s="537" t="str">
        <f t="shared" si="18"/>
        <v/>
      </c>
      <c r="AX10" s="536"/>
      <c r="AY10" s="141"/>
      <c r="AZ10" s="211"/>
      <c r="BA10" s="211" t="str">
        <f t="shared" si="19"/>
        <v/>
      </c>
      <c r="BB10" s="537" t="str">
        <f t="shared" si="20"/>
        <v/>
      </c>
      <c r="BC10" s="537"/>
      <c r="BD10" s="538" t="str">
        <f t="shared" si="21"/>
        <v/>
      </c>
      <c r="BE10" s="539"/>
      <c r="BF10" s="141"/>
      <c r="BG10" s="486"/>
      <c r="BH10" s="501" t="str">
        <f t="shared" si="22"/>
        <v/>
      </c>
      <c r="BI10" s="537" t="str">
        <f t="shared" si="23"/>
        <v/>
      </c>
      <c r="BJ10" s="537" t="str">
        <f t="shared" si="24"/>
        <v/>
      </c>
      <c r="BK10" s="537" t="str">
        <f t="shared" si="25"/>
        <v/>
      </c>
      <c r="BL10" s="536"/>
      <c r="BM10" s="141"/>
      <c r="BN10" s="211"/>
      <c r="BO10" s="211" t="e">
        <f t="shared" si="26"/>
        <v>#VALUE!</v>
      </c>
      <c r="BP10" s="537" t="str">
        <f t="shared" si="27"/>
        <v/>
      </c>
      <c r="BQ10" s="537" t="str">
        <f t="shared" si="28"/>
        <v/>
      </c>
      <c r="BR10" s="538" t="str">
        <f t="shared" si="29"/>
        <v/>
      </c>
      <c r="BS10" s="539"/>
      <c r="BT10" s="141"/>
      <c r="BU10" s="486"/>
      <c r="BV10" s="501" t="str">
        <f t="shared" si="30"/>
        <v/>
      </c>
      <c r="BW10" s="537" t="str">
        <f t="shared" si="31"/>
        <v/>
      </c>
      <c r="BX10" s="537" t="str">
        <f t="shared" si="32"/>
        <v/>
      </c>
      <c r="BY10" s="537" t="str">
        <f t="shared" si="33"/>
        <v/>
      </c>
      <c r="BZ10" s="536"/>
      <c r="CA10" s="141"/>
      <c r="CB10" s="486"/>
      <c r="CC10" s="483" t="str">
        <f t="shared" si="34"/>
        <v/>
      </c>
      <c r="CD10" s="153" t="str">
        <f t="shared" si="35"/>
        <v/>
      </c>
      <c r="CE10" s="153" t="str">
        <f t="shared" si="36"/>
        <v/>
      </c>
      <c r="CF10" s="153" t="str">
        <f t="shared" si="37"/>
        <v/>
      </c>
    </row>
    <row r="11" spans="1:84" ht="29.45" customHeight="1" x14ac:dyDescent="0.25">
      <c r="A11" s="354" t="str">
        <f>'N-Bedarf AL §13a'!A11</f>
        <v/>
      </c>
      <c r="B11" s="354" t="str">
        <f>IF('N-Bedarf AL §13a'!B11="","",'N-Bedarf AL §13a'!B11)</f>
        <v/>
      </c>
      <c r="C11" s="305" t="str">
        <f>IF('N-Bedarf AL §13a'!D11="","",'N-Bedarf AL §13a'!D11)</f>
        <v/>
      </c>
      <c r="D11" s="32" t="str">
        <f>IF('N-Bedarf AL §13a'!C11="","",'N-Bedarf AL §13a'!C11)</f>
        <v/>
      </c>
      <c r="E11" s="32" t="str">
        <f>IF('N-Bedarf AL §13a'!Y11="",'N-Bedarf AL §13a'!V11,'N-Bedarf AL §13a'!Y11)</f>
        <v/>
      </c>
      <c r="F11" s="32" t="str">
        <f>IF('P-Bedarf AL §13a'!V13="","",'P-Bedarf AL §13a'!V13)</f>
        <v/>
      </c>
      <c r="G11" s="32" t="str">
        <f>IF('P-Bedarf AL §13a'!Z13="","",'P-Bedarf AL §13a'!Z13)</f>
        <v/>
      </c>
      <c r="H11" s="345" t="str">
        <f t="shared" si="38"/>
        <v/>
      </c>
      <c r="I11" s="345" t="str">
        <f t="shared" si="39"/>
        <v/>
      </c>
      <c r="J11" s="345" t="str">
        <f t="shared" si="40"/>
        <v/>
      </c>
      <c r="K11" s="321">
        <f t="shared" si="41"/>
        <v>0</v>
      </c>
      <c r="L11" s="321">
        <f t="shared" si="42"/>
        <v>0</v>
      </c>
      <c r="M11" s="321">
        <f t="shared" si="43"/>
        <v>0</v>
      </c>
      <c r="N11" s="321" t="str">
        <f t="shared" si="44"/>
        <v/>
      </c>
      <c r="O11" s="321" t="str">
        <f t="shared" si="44"/>
        <v/>
      </c>
      <c r="P11" s="321" t="str">
        <f t="shared" si="44"/>
        <v/>
      </c>
      <c r="Q11" s="490" t="str">
        <f t="shared" si="0"/>
        <v/>
      </c>
      <c r="R11" s="539"/>
      <c r="S11" s="141"/>
      <c r="T11" s="486"/>
      <c r="U11" s="501" t="str">
        <f t="shared" si="1"/>
        <v/>
      </c>
      <c r="V11" s="537" t="str">
        <f t="shared" si="2"/>
        <v/>
      </c>
      <c r="W11" s="537" t="str">
        <f t="shared" si="45"/>
        <v/>
      </c>
      <c r="X11" s="537" t="str">
        <f t="shared" si="3"/>
        <v/>
      </c>
      <c r="Y11" s="537" t="str">
        <f t="shared" si="4"/>
        <v/>
      </c>
      <c r="Z11" s="536"/>
      <c r="AA11" s="141"/>
      <c r="AB11" s="211"/>
      <c r="AC11" s="212" t="str">
        <f t="shared" si="5"/>
        <v/>
      </c>
      <c r="AD11" s="537" t="str">
        <f t="shared" si="6"/>
        <v/>
      </c>
      <c r="AE11" s="537" t="str">
        <f t="shared" si="7"/>
        <v/>
      </c>
      <c r="AF11" s="537" t="str">
        <f t="shared" si="8"/>
        <v/>
      </c>
      <c r="AG11" s="538" t="str">
        <f t="shared" si="9"/>
        <v/>
      </c>
      <c r="AH11" s="539"/>
      <c r="AI11" s="141"/>
      <c r="AJ11" s="486"/>
      <c r="AK11" s="507">
        <f t="shared" si="10"/>
        <v>0</v>
      </c>
      <c r="AL11" s="537" t="str">
        <f t="shared" si="11"/>
        <v/>
      </c>
      <c r="AM11" s="537" t="str">
        <f t="shared" si="12"/>
        <v/>
      </c>
      <c r="AN11" s="537" t="str">
        <f t="shared" si="13"/>
        <v/>
      </c>
      <c r="AO11" s="537" t="str">
        <f t="shared" si="14"/>
        <v/>
      </c>
      <c r="AP11" s="542" t="str">
        <f t="shared" si="46"/>
        <v/>
      </c>
      <c r="AQ11" s="539"/>
      <c r="AR11" s="141"/>
      <c r="AS11" s="486"/>
      <c r="AT11" s="501" t="str">
        <f t="shared" si="15"/>
        <v/>
      </c>
      <c r="AU11" s="537" t="str">
        <f t="shared" si="16"/>
        <v/>
      </c>
      <c r="AV11" s="537" t="str">
        <f t="shared" si="17"/>
        <v/>
      </c>
      <c r="AW11" s="537" t="str">
        <f t="shared" si="18"/>
        <v/>
      </c>
      <c r="AX11" s="536"/>
      <c r="AY11" s="141"/>
      <c r="AZ11" s="211"/>
      <c r="BA11" s="211" t="str">
        <f t="shared" si="19"/>
        <v/>
      </c>
      <c r="BB11" s="537" t="str">
        <f t="shared" si="20"/>
        <v/>
      </c>
      <c r="BC11" s="537"/>
      <c r="BD11" s="538" t="str">
        <f t="shared" si="21"/>
        <v/>
      </c>
      <c r="BE11" s="539"/>
      <c r="BF11" s="141"/>
      <c r="BG11" s="486"/>
      <c r="BH11" s="501" t="str">
        <f t="shared" si="22"/>
        <v/>
      </c>
      <c r="BI11" s="537" t="str">
        <f t="shared" si="23"/>
        <v/>
      </c>
      <c r="BJ11" s="537" t="str">
        <f t="shared" si="24"/>
        <v/>
      </c>
      <c r="BK11" s="537" t="str">
        <f t="shared" si="25"/>
        <v/>
      </c>
      <c r="BL11" s="536"/>
      <c r="BM11" s="141"/>
      <c r="BN11" s="211"/>
      <c r="BO11" s="211" t="e">
        <f t="shared" si="26"/>
        <v>#VALUE!</v>
      </c>
      <c r="BP11" s="537" t="str">
        <f t="shared" si="27"/>
        <v/>
      </c>
      <c r="BQ11" s="537" t="str">
        <f t="shared" si="28"/>
        <v/>
      </c>
      <c r="BR11" s="538" t="str">
        <f t="shared" si="29"/>
        <v/>
      </c>
      <c r="BS11" s="539"/>
      <c r="BT11" s="141"/>
      <c r="BU11" s="486"/>
      <c r="BV11" s="501" t="str">
        <f t="shared" si="30"/>
        <v/>
      </c>
      <c r="BW11" s="537" t="str">
        <f t="shared" si="31"/>
        <v/>
      </c>
      <c r="BX11" s="537" t="str">
        <f t="shared" si="32"/>
        <v/>
      </c>
      <c r="BY11" s="537" t="str">
        <f t="shared" si="33"/>
        <v/>
      </c>
      <c r="BZ11" s="536"/>
      <c r="CA11" s="141"/>
      <c r="CB11" s="486"/>
      <c r="CC11" s="483" t="str">
        <f t="shared" si="34"/>
        <v/>
      </c>
      <c r="CD11" s="153" t="str">
        <f t="shared" si="35"/>
        <v/>
      </c>
      <c r="CE11" s="153" t="str">
        <f t="shared" si="36"/>
        <v/>
      </c>
      <c r="CF11" s="153" t="str">
        <f t="shared" si="37"/>
        <v/>
      </c>
    </row>
    <row r="12" spans="1:84" ht="29.45" customHeight="1" x14ac:dyDescent="0.25">
      <c r="A12" s="354" t="str">
        <f>'N-Bedarf AL §13a'!A12</f>
        <v/>
      </c>
      <c r="B12" s="354" t="str">
        <f>IF('N-Bedarf AL §13a'!B12="","",'N-Bedarf AL §13a'!B12)</f>
        <v/>
      </c>
      <c r="C12" s="305" t="str">
        <f>IF('N-Bedarf AL §13a'!D12="","",'N-Bedarf AL §13a'!D12)</f>
        <v/>
      </c>
      <c r="D12" s="32" t="str">
        <f>IF('N-Bedarf AL §13a'!C12="","",'N-Bedarf AL §13a'!C12)</f>
        <v/>
      </c>
      <c r="E12" s="32" t="str">
        <f>IF('N-Bedarf AL §13a'!Y12="",'N-Bedarf AL §13a'!V12,'N-Bedarf AL §13a'!Y12)</f>
        <v/>
      </c>
      <c r="F12" s="32" t="str">
        <f>IF('P-Bedarf AL §13a'!V14="","",'P-Bedarf AL §13a'!V14)</f>
        <v/>
      </c>
      <c r="G12" s="32" t="str">
        <f>IF('P-Bedarf AL §13a'!Z14="","",'P-Bedarf AL §13a'!Z14)</f>
        <v/>
      </c>
      <c r="H12" s="345" t="str">
        <f t="shared" si="38"/>
        <v/>
      </c>
      <c r="I12" s="345" t="str">
        <f t="shared" si="39"/>
        <v/>
      </c>
      <c r="J12" s="345" t="str">
        <f t="shared" si="40"/>
        <v/>
      </c>
      <c r="K12" s="321">
        <f t="shared" si="41"/>
        <v>0</v>
      </c>
      <c r="L12" s="321">
        <f t="shared" si="42"/>
        <v>0</v>
      </c>
      <c r="M12" s="321">
        <f t="shared" si="43"/>
        <v>0</v>
      </c>
      <c r="N12" s="321" t="str">
        <f t="shared" si="44"/>
        <v/>
      </c>
      <c r="O12" s="321" t="str">
        <f t="shared" si="44"/>
        <v/>
      </c>
      <c r="P12" s="321" t="str">
        <f t="shared" si="44"/>
        <v/>
      </c>
      <c r="Q12" s="490" t="str">
        <f t="shared" si="0"/>
        <v/>
      </c>
      <c r="R12" s="539"/>
      <c r="S12" s="141"/>
      <c r="T12" s="486"/>
      <c r="U12" s="501" t="str">
        <f t="shared" si="1"/>
        <v/>
      </c>
      <c r="V12" s="537" t="str">
        <f t="shared" si="2"/>
        <v/>
      </c>
      <c r="W12" s="537" t="str">
        <f t="shared" si="45"/>
        <v/>
      </c>
      <c r="X12" s="537" t="str">
        <f t="shared" si="3"/>
        <v/>
      </c>
      <c r="Y12" s="537" t="str">
        <f t="shared" si="4"/>
        <v/>
      </c>
      <c r="Z12" s="536"/>
      <c r="AA12" s="141"/>
      <c r="AB12" s="211"/>
      <c r="AC12" s="212" t="str">
        <f t="shared" si="5"/>
        <v/>
      </c>
      <c r="AD12" s="537" t="str">
        <f t="shared" si="6"/>
        <v/>
      </c>
      <c r="AE12" s="537" t="str">
        <f t="shared" si="7"/>
        <v/>
      </c>
      <c r="AF12" s="537" t="str">
        <f t="shared" si="8"/>
        <v/>
      </c>
      <c r="AG12" s="538" t="str">
        <f t="shared" si="9"/>
        <v/>
      </c>
      <c r="AH12" s="539"/>
      <c r="AI12" s="141"/>
      <c r="AJ12" s="486"/>
      <c r="AK12" s="507">
        <f t="shared" si="10"/>
        <v>0</v>
      </c>
      <c r="AL12" s="537" t="str">
        <f t="shared" si="11"/>
        <v/>
      </c>
      <c r="AM12" s="537" t="str">
        <f t="shared" si="12"/>
        <v/>
      </c>
      <c r="AN12" s="537" t="str">
        <f t="shared" si="13"/>
        <v/>
      </c>
      <c r="AO12" s="537" t="str">
        <f t="shared" si="14"/>
        <v/>
      </c>
      <c r="AP12" s="542" t="str">
        <f t="shared" si="46"/>
        <v/>
      </c>
      <c r="AQ12" s="539"/>
      <c r="AR12" s="141"/>
      <c r="AS12" s="486"/>
      <c r="AT12" s="501" t="str">
        <f t="shared" si="15"/>
        <v/>
      </c>
      <c r="AU12" s="537" t="str">
        <f t="shared" si="16"/>
        <v/>
      </c>
      <c r="AV12" s="537" t="str">
        <f t="shared" si="17"/>
        <v/>
      </c>
      <c r="AW12" s="537" t="str">
        <f t="shared" si="18"/>
        <v/>
      </c>
      <c r="AX12" s="536"/>
      <c r="AY12" s="141"/>
      <c r="AZ12" s="211"/>
      <c r="BA12" s="211" t="str">
        <f t="shared" si="19"/>
        <v/>
      </c>
      <c r="BB12" s="537" t="str">
        <f t="shared" si="20"/>
        <v/>
      </c>
      <c r="BC12" s="537"/>
      <c r="BD12" s="538" t="str">
        <f t="shared" si="21"/>
        <v/>
      </c>
      <c r="BE12" s="539"/>
      <c r="BF12" s="141"/>
      <c r="BG12" s="486"/>
      <c r="BH12" s="501" t="str">
        <f t="shared" si="22"/>
        <v/>
      </c>
      <c r="BI12" s="537" t="str">
        <f t="shared" si="23"/>
        <v/>
      </c>
      <c r="BJ12" s="537" t="str">
        <f t="shared" si="24"/>
        <v/>
      </c>
      <c r="BK12" s="537" t="str">
        <f t="shared" si="25"/>
        <v/>
      </c>
      <c r="BL12" s="536"/>
      <c r="BM12" s="141"/>
      <c r="BN12" s="211"/>
      <c r="BO12" s="211" t="e">
        <f t="shared" si="26"/>
        <v>#VALUE!</v>
      </c>
      <c r="BP12" s="537" t="str">
        <f t="shared" si="27"/>
        <v/>
      </c>
      <c r="BQ12" s="537" t="str">
        <f t="shared" si="28"/>
        <v/>
      </c>
      <c r="BR12" s="538" t="str">
        <f t="shared" si="29"/>
        <v/>
      </c>
      <c r="BS12" s="539"/>
      <c r="BT12" s="141"/>
      <c r="BU12" s="486"/>
      <c r="BV12" s="501" t="str">
        <f t="shared" si="30"/>
        <v/>
      </c>
      <c r="BW12" s="537" t="str">
        <f t="shared" si="31"/>
        <v/>
      </c>
      <c r="BX12" s="537" t="str">
        <f t="shared" si="32"/>
        <v/>
      </c>
      <c r="BY12" s="537" t="str">
        <f t="shared" si="33"/>
        <v/>
      </c>
      <c r="BZ12" s="536"/>
      <c r="CA12" s="141"/>
      <c r="CB12" s="486"/>
      <c r="CC12" s="483" t="str">
        <f t="shared" si="34"/>
        <v/>
      </c>
      <c r="CD12" s="153" t="str">
        <f t="shared" si="35"/>
        <v/>
      </c>
      <c r="CE12" s="153" t="str">
        <f t="shared" si="36"/>
        <v/>
      </c>
      <c r="CF12" s="153" t="str">
        <f t="shared" si="37"/>
        <v/>
      </c>
    </row>
    <row r="13" spans="1:84" ht="29.45" customHeight="1" x14ac:dyDescent="0.25">
      <c r="A13" s="354" t="str">
        <f>'N-Bedarf AL §13a'!A13</f>
        <v/>
      </c>
      <c r="B13" s="354" t="str">
        <f>IF('N-Bedarf AL §13a'!B13="","",'N-Bedarf AL §13a'!B13)</f>
        <v/>
      </c>
      <c r="C13" s="305" t="str">
        <f>IF('N-Bedarf AL §13a'!D13="","",'N-Bedarf AL §13a'!D13)</f>
        <v/>
      </c>
      <c r="D13" s="32" t="str">
        <f>IF('N-Bedarf AL §13a'!C13="","",'N-Bedarf AL §13a'!C13)</f>
        <v/>
      </c>
      <c r="E13" s="32" t="str">
        <f>IF('N-Bedarf AL §13a'!Y13="",'N-Bedarf AL §13a'!V13,'N-Bedarf AL §13a'!Y13)</f>
        <v/>
      </c>
      <c r="F13" s="32" t="str">
        <f>IF('P-Bedarf AL §13a'!V15="","",'P-Bedarf AL §13a'!V15)</f>
        <v/>
      </c>
      <c r="G13" s="32" t="str">
        <f>IF('P-Bedarf AL §13a'!Z15="","",'P-Bedarf AL §13a'!Z15)</f>
        <v/>
      </c>
      <c r="H13" s="345" t="str">
        <f t="shared" si="38"/>
        <v/>
      </c>
      <c r="I13" s="345" t="str">
        <f t="shared" si="39"/>
        <v/>
      </c>
      <c r="J13" s="345" t="str">
        <f t="shared" si="40"/>
        <v/>
      </c>
      <c r="K13" s="321">
        <f t="shared" si="41"/>
        <v>0</v>
      </c>
      <c r="L13" s="321">
        <f t="shared" si="42"/>
        <v>0</v>
      </c>
      <c r="M13" s="321">
        <f t="shared" si="43"/>
        <v>0</v>
      </c>
      <c r="N13" s="321" t="str">
        <f t="shared" si="44"/>
        <v/>
      </c>
      <c r="O13" s="321" t="str">
        <f t="shared" si="44"/>
        <v/>
      </c>
      <c r="P13" s="321" t="str">
        <f t="shared" si="44"/>
        <v/>
      </c>
      <c r="Q13" s="490" t="str">
        <f t="shared" si="0"/>
        <v/>
      </c>
      <c r="R13" s="539"/>
      <c r="S13" s="141"/>
      <c r="T13" s="486"/>
      <c r="U13" s="501" t="str">
        <f t="shared" si="1"/>
        <v/>
      </c>
      <c r="V13" s="537" t="str">
        <f t="shared" si="2"/>
        <v/>
      </c>
      <c r="W13" s="537" t="str">
        <f t="shared" si="45"/>
        <v/>
      </c>
      <c r="X13" s="537" t="str">
        <f t="shared" si="3"/>
        <v/>
      </c>
      <c r="Y13" s="537" t="str">
        <f t="shared" si="4"/>
        <v/>
      </c>
      <c r="Z13" s="536"/>
      <c r="AA13" s="141"/>
      <c r="AB13" s="211"/>
      <c r="AC13" s="212" t="str">
        <f t="shared" si="5"/>
        <v/>
      </c>
      <c r="AD13" s="537" t="str">
        <f t="shared" si="6"/>
        <v/>
      </c>
      <c r="AE13" s="537" t="str">
        <f t="shared" si="7"/>
        <v/>
      </c>
      <c r="AF13" s="537" t="str">
        <f t="shared" si="8"/>
        <v/>
      </c>
      <c r="AG13" s="538" t="str">
        <f t="shared" si="9"/>
        <v/>
      </c>
      <c r="AH13" s="539"/>
      <c r="AI13" s="141"/>
      <c r="AJ13" s="486"/>
      <c r="AK13" s="507">
        <f t="shared" si="10"/>
        <v>0</v>
      </c>
      <c r="AL13" s="537" t="str">
        <f t="shared" si="11"/>
        <v/>
      </c>
      <c r="AM13" s="537" t="str">
        <f t="shared" si="12"/>
        <v/>
      </c>
      <c r="AN13" s="537" t="str">
        <f t="shared" si="13"/>
        <v/>
      </c>
      <c r="AO13" s="537" t="str">
        <f t="shared" si="14"/>
        <v/>
      </c>
      <c r="AP13" s="542" t="str">
        <f t="shared" si="46"/>
        <v/>
      </c>
      <c r="AQ13" s="539"/>
      <c r="AR13" s="141"/>
      <c r="AS13" s="486"/>
      <c r="AT13" s="501" t="str">
        <f t="shared" si="15"/>
        <v/>
      </c>
      <c r="AU13" s="537" t="str">
        <f t="shared" si="16"/>
        <v/>
      </c>
      <c r="AV13" s="537" t="str">
        <f t="shared" si="17"/>
        <v/>
      </c>
      <c r="AW13" s="537" t="str">
        <f t="shared" si="18"/>
        <v/>
      </c>
      <c r="AX13" s="536"/>
      <c r="AY13" s="141"/>
      <c r="AZ13" s="211"/>
      <c r="BA13" s="211" t="str">
        <f t="shared" si="19"/>
        <v/>
      </c>
      <c r="BB13" s="537" t="str">
        <f t="shared" si="20"/>
        <v/>
      </c>
      <c r="BC13" s="537"/>
      <c r="BD13" s="538" t="str">
        <f t="shared" si="21"/>
        <v/>
      </c>
      <c r="BE13" s="539"/>
      <c r="BF13" s="141"/>
      <c r="BG13" s="486"/>
      <c r="BH13" s="501" t="str">
        <f t="shared" si="22"/>
        <v/>
      </c>
      <c r="BI13" s="537" t="str">
        <f t="shared" si="23"/>
        <v/>
      </c>
      <c r="BJ13" s="537" t="str">
        <f t="shared" si="24"/>
        <v/>
      </c>
      <c r="BK13" s="537" t="str">
        <f t="shared" si="25"/>
        <v/>
      </c>
      <c r="BL13" s="536"/>
      <c r="BM13" s="141"/>
      <c r="BN13" s="211"/>
      <c r="BO13" s="211" t="e">
        <f t="shared" si="26"/>
        <v>#VALUE!</v>
      </c>
      <c r="BP13" s="537" t="str">
        <f t="shared" si="27"/>
        <v/>
      </c>
      <c r="BQ13" s="537" t="str">
        <f t="shared" si="28"/>
        <v/>
      </c>
      <c r="BR13" s="538" t="str">
        <f t="shared" si="29"/>
        <v/>
      </c>
      <c r="BS13" s="539"/>
      <c r="BT13" s="141"/>
      <c r="BU13" s="486"/>
      <c r="BV13" s="501" t="str">
        <f t="shared" si="30"/>
        <v/>
      </c>
      <c r="BW13" s="537" t="str">
        <f t="shared" si="31"/>
        <v/>
      </c>
      <c r="BX13" s="537" t="str">
        <f t="shared" si="32"/>
        <v/>
      </c>
      <c r="BY13" s="537" t="str">
        <f t="shared" si="33"/>
        <v/>
      </c>
      <c r="BZ13" s="536"/>
      <c r="CA13" s="141"/>
      <c r="CB13" s="486"/>
      <c r="CC13" s="483" t="str">
        <f t="shared" si="34"/>
        <v/>
      </c>
      <c r="CD13" s="153" t="str">
        <f t="shared" si="35"/>
        <v/>
      </c>
      <c r="CE13" s="153" t="str">
        <f t="shared" si="36"/>
        <v/>
      </c>
      <c r="CF13" s="153" t="str">
        <f t="shared" si="37"/>
        <v/>
      </c>
    </row>
    <row r="14" spans="1:84" ht="29.45" customHeight="1" x14ac:dyDescent="0.25">
      <c r="A14" s="354" t="str">
        <f>'N-Bedarf AL §13a'!A14</f>
        <v/>
      </c>
      <c r="B14" s="354" t="str">
        <f>IF('N-Bedarf AL §13a'!B14="","",'N-Bedarf AL §13a'!B14)</f>
        <v/>
      </c>
      <c r="C14" s="305" t="str">
        <f>IF('N-Bedarf AL §13a'!D14="","",'N-Bedarf AL §13a'!D14)</f>
        <v/>
      </c>
      <c r="D14" s="32" t="str">
        <f>IF('N-Bedarf AL §13a'!C14="","",'N-Bedarf AL §13a'!C14)</f>
        <v/>
      </c>
      <c r="E14" s="32" t="str">
        <f>IF('N-Bedarf AL §13a'!Y14="",'N-Bedarf AL §13a'!V14,'N-Bedarf AL §13a'!Y14)</f>
        <v/>
      </c>
      <c r="F14" s="32" t="str">
        <f>IF('P-Bedarf AL §13a'!V16="","",'P-Bedarf AL §13a'!V16)</f>
        <v/>
      </c>
      <c r="G14" s="32" t="str">
        <f>IF('P-Bedarf AL §13a'!Z16="","",'P-Bedarf AL §13a'!Z16)</f>
        <v/>
      </c>
      <c r="H14" s="345" t="str">
        <f t="shared" si="38"/>
        <v/>
      </c>
      <c r="I14" s="345" t="str">
        <f t="shared" si="39"/>
        <v/>
      </c>
      <c r="J14" s="345" t="str">
        <f t="shared" si="40"/>
        <v/>
      </c>
      <c r="K14" s="321">
        <f t="shared" si="41"/>
        <v>0</v>
      </c>
      <c r="L14" s="321">
        <f t="shared" si="42"/>
        <v>0</v>
      </c>
      <c r="M14" s="321">
        <f t="shared" si="43"/>
        <v>0</v>
      </c>
      <c r="N14" s="321" t="str">
        <f t="shared" si="44"/>
        <v/>
      </c>
      <c r="O14" s="321" t="str">
        <f t="shared" si="44"/>
        <v/>
      </c>
      <c r="P14" s="321" t="str">
        <f t="shared" si="44"/>
        <v/>
      </c>
      <c r="Q14" s="490" t="str">
        <f t="shared" si="0"/>
        <v/>
      </c>
      <c r="R14" s="539"/>
      <c r="S14" s="141"/>
      <c r="T14" s="486"/>
      <c r="U14" s="501" t="str">
        <f t="shared" si="1"/>
        <v/>
      </c>
      <c r="V14" s="537" t="str">
        <f t="shared" si="2"/>
        <v/>
      </c>
      <c r="W14" s="537" t="str">
        <f t="shared" si="45"/>
        <v/>
      </c>
      <c r="X14" s="537" t="str">
        <f t="shared" si="3"/>
        <v/>
      </c>
      <c r="Y14" s="537" t="str">
        <f t="shared" si="4"/>
        <v/>
      </c>
      <c r="Z14" s="536"/>
      <c r="AA14" s="141"/>
      <c r="AB14" s="211"/>
      <c r="AC14" s="212" t="str">
        <f t="shared" si="5"/>
        <v/>
      </c>
      <c r="AD14" s="537" t="str">
        <f t="shared" si="6"/>
        <v/>
      </c>
      <c r="AE14" s="537" t="str">
        <f t="shared" si="7"/>
        <v/>
      </c>
      <c r="AF14" s="537" t="str">
        <f t="shared" si="8"/>
        <v/>
      </c>
      <c r="AG14" s="538" t="str">
        <f t="shared" si="9"/>
        <v/>
      </c>
      <c r="AH14" s="539"/>
      <c r="AI14" s="141"/>
      <c r="AJ14" s="486"/>
      <c r="AK14" s="507">
        <f t="shared" si="10"/>
        <v>0</v>
      </c>
      <c r="AL14" s="537" t="str">
        <f t="shared" si="11"/>
        <v/>
      </c>
      <c r="AM14" s="537" t="str">
        <f t="shared" si="12"/>
        <v/>
      </c>
      <c r="AN14" s="537" t="str">
        <f t="shared" si="13"/>
        <v/>
      </c>
      <c r="AO14" s="537" t="str">
        <f t="shared" si="14"/>
        <v/>
      </c>
      <c r="AP14" s="542" t="str">
        <f t="shared" si="46"/>
        <v/>
      </c>
      <c r="AQ14" s="539"/>
      <c r="AR14" s="141"/>
      <c r="AS14" s="486"/>
      <c r="AT14" s="501" t="str">
        <f t="shared" si="15"/>
        <v/>
      </c>
      <c r="AU14" s="537" t="str">
        <f t="shared" si="16"/>
        <v/>
      </c>
      <c r="AV14" s="537" t="str">
        <f t="shared" si="17"/>
        <v/>
      </c>
      <c r="AW14" s="537" t="str">
        <f t="shared" si="18"/>
        <v/>
      </c>
      <c r="AX14" s="536"/>
      <c r="AY14" s="141"/>
      <c r="AZ14" s="211"/>
      <c r="BA14" s="211" t="str">
        <f t="shared" si="19"/>
        <v/>
      </c>
      <c r="BB14" s="537" t="str">
        <f t="shared" si="20"/>
        <v/>
      </c>
      <c r="BC14" s="537"/>
      <c r="BD14" s="538" t="str">
        <f t="shared" si="21"/>
        <v/>
      </c>
      <c r="BE14" s="539"/>
      <c r="BF14" s="141"/>
      <c r="BG14" s="486"/>
      <c r="BH14" s="501" t="str">
        <f t="shared" si="22"/>
        <v/>
      </c>
      <c r="BI14" s="537" t="str">
        <f t="shared" si="23"/>
        <v/>
      </c>
      <c r="BJ14" s="537" t="str">
        <f t="shared" si="24"/>
        <v/>
      </c>
      <c r="BK14" s="537" t="str">
        <f t="shared" si="25"/>
        <v/>
      </c>
      <c r="BL14" s="536"/>
      <c r="BM14" s="141"/>
      <c r="BN14" s="211"/>
      <c r="BO14" s="211" t="e">
        <f t="shared" si="26"/>
        <v>#VALUE!</v>
      </c>
      <c r="BP14" s="537" t="str">
        <f t="shared" si="27"/>
        <v/>
      </c>
      <c r="BQ14" s="537" t="str">
        <f t="shared" si="28"/>
        <v/>
      </c>
      <c r="BR14" s="538" t="str">
        <f t="shared" si="29"/>
        <v/>
      </c>
      <c r="BS14" s="539"/>
      <c r="BT14" s="141"/>
      <c r="BU14" s="486"/>
      <c r="BV14" s="501" t="str">
        <f t="shared" si="30"/>
        <v/>
      </c>
      <c r="BW14" s="537" t="str">
        <f t="shared" si="31"/>
        <v/>
      </c>
      <c r="BX14" s="537" t="str">
        <f t="shared" si="32"/>
        <v/>
      </c>
      <c r="BY14" s="537" t="str">
        <f t="shared" si="33"/>
        <v/>
      </c>
      <c r="BZ14" s="536"/>
      <c r="CA14" s="141"/>
      <c r="CB14" s="486"/>
      <c r="CC14" s="483" t="str">
        <f t="shared" si="34"/>
        <v/>
      </c>
      <c r="CD14" s="153" t="str">
        <f t="shared" si="35"/>
        <v/>
      </c>
      <c r="CE14" s="153" t="str">
        <f t="shared" si="36"/>
        <v/>
      </c>
      <c r="CF14" s="153" t="str">
        <f t="shared" si="37"/>
        <v/>
      </c>
    </row>
    <row r="15" spans="1:84" ht="29.45" customHeight="1" x14ac:dyDescent="0.25">
      <c r="A15" s="354" t="str">
        <f>'N-Bedarf AL §13a'!A15</f>
        <v/>
      </c>
      <c r="B15" s="354" t="str">
        <f>IF('N-Bedarf AL §13a'!B15="","",'N-Bedarf AL §13a'!B15)</f>
        <v/>
      </c>
      <c r="C15" s="305" t="str">
        <f>IF('N-Bedarf AL §13a'!D15="","",'N-Bedarf AL §13a'!D15)</f>
        <v/>
      </c>
      <c r="D15" s="32" t="str">
        <f>IF('N-Bedarf AL §13a'!C15="","",'N-Bedarf AL §13a'!C15)</f>
        <v/>
      </c>
      <c r="E15" s="32" t="str">
        <f>IF('N-Bedarf AL §13a'!Y15="",'N-Bedarf AL §13a'!V15,'N-Bedarf AL §13a'!Y15)</f>
        <v/>
      </c>
      <c r="F15" s="32" t="str">
        <f>IF('P-Bedarf AL §13a'!V17="","",'P-Bedarf AL §13a'!V17)</f>
        <v/>
      </c>
      <c r="G15" s="32" t="str">
        <f>IF('P-Bedarf AL §13a'!Z17="","",'P-Bedarf AL §13a'!Z17)</f>
        <v/>
      </c>
      <c r="H15" s="345" t="str">
        <f t="shared" si="38"/>
        <v/>
      </c>
      <c r="I15" s="345" t="str">
        <f t="shared" si="39"/>
        <v/>
      </c>
      <c r="J15" s="345" t="str">
        <f t="shared" si="40"/>
        <v/>
      </c>
      <c r="K15" s="321">
        <f t="shared" si="41"/>
        <v>0</v>
      </c>
      <c r="L15" s="321">
        <f t="shared" si="42"/>
        <v>0</v>
      </c>
      <c r="M15" s="321">
        <f t="shared" si="43"/>
        <v>0</v>
      </c>
      <c r="N15" s="321" t="str">
        <f t="shared" si="44"/>
        <v/>
      </c>
      <c r="O15" s="321" t="str">
        <f t="shared" si="44"/>
        <v/>
      </c>
      <c r="P15" s="321" t="str">
        <f t="shared" si="44"/>
        <v/>
      </c>
      <c r="Q15" s="490" t="str">
        <f t="shared" si="0"/>
        <v/>
      </c>
      <c r="R15" s="539"/>
      <c r="S15" s="141"/>
      <c r="T15" s="486"/>
      <c r="U15" s="501" t="str">
        <f t="shared" si="1"/>
        <v/>
      </c>
      <c r="V15" s="537" t="str">
        <f t="shared" si="2"/>
        <v/>
      </c>
      <c r="W15" s="537" t="str">
        <f t="shared" si="45"/>
        <v/>
      </c>
      <c r="X15" s="537" t="str">
        <f t="shared" si="3"/>
        <v/>
      </c>
      <c r="Y15" s="537" t="str">
        <f t="shared" si="4"/>
        <v/>
      </c>
      <c r="Z15" s="536"/>
      <c r="AA15" s="141"/>
      <c r="AB15" s="211"/>
      <c r="AC15" s="212" t="str">
        <f t="shared" si="5"/>
        <v/>
      </c>
      <c r="AD15" s="537" t="str">
        <f t="shared" si="6"/>
        <v/>
      </c>
      <c r="AE15" s="537" t="str">
        <f t="shared" si="7"/>
        <v/>
      </c>
      <c r="AF15" s="537" t="str">
        <f t="shared" si="8"/>
        <v/>
      </c>
      <c r="AG15" s="538" t="str">
        <f t="shared" si="9"/>
        <v/>
      </c>
      <c r="AH15" s="539"/>
      <c r="AI15" s="141"/>
      <c r="AJ15" s="486"/>
      <c r="AK15" s="507">
        <f t="shared" si="10"/>
        <v>0</v>
      </c>
      <c r="AL15" s="537" t="str">
        <f t="shared" si="11"/>
        <v/>
      </c>
      <c r="AM15" s="537" t="str">
        <f t="shared" si="12"/>
        <v/>
      </c>
      <c r="AN15" s="537" t="str">
        <f t="shared" si="13"/>
        <v/>
      </c>
      <c r="AO15" s="537" t="str">
        <f t="shared" si="14"/>
        <v/>
      </c>
      <c r="AP15" s="542" t="str">
        <f t="shared" si="46"/>
        <v/>
      </c>
      <c r="AQ15" s="539"/>
      <c r="AR15" s="141"/>
      <c r="AS15" s="486"/>
      <c r="AT15" s="501" t="str">
        <f t="shared" si="15"/>
        <v/>
      </c>
      <c r="AU15" s="537" t="str">
        <f t="shared" si="16"/>
        <v/>
      </c>
      <c r="AV15" s="537" t="str">
        <f t="shared" si="17"/>
        <v/>
      </c>
      <c r="AW15" s="537" t="str">
        <f t="shared" si="18"/>
        <v/>
      </c>
      <c r="AX15" s="536"/>
      <c r="AY15" s="141"/>
      <c r="AZ15" s="211"/>
      <c r="BA15" s="211" t="str">
        <f t="shared" si="19"/>
        <v/>
      </c>
      <c r="BB15" s="537" t="str">
        <f t="shared" si="20"/>
        <v/>
      </c>
      <c r="BC15" s="537"/>
      <c r="BD15" s="538" t="str">
        <f t="shared" si="21"/>
        <v/>
      </c>
      <c r="BE15" s="539"/>
      <c r="BF15" s="141"/>
      <c r="BG15" s="486"/>
      <c r="BH15" s="501" t="str">
        <f t="shared" si="22"/>
        <v/>
      </c>
      <c r="BI15" s="537" t="str">
        <f t="shared" si="23"/>
        <v/>
      </c>
      <c r="BJ15" s="537" t="str">
        <f t="shared" si="24"/>
        <v/>
      </c>
      <c r="BK15" s="537" t="str">
        <f t="shared" si="25"/>
        <v/>
      </c>
      <c r="BL15" s="536"/>
      <c r="BM15" s="141"/>
      <c r="BN15" s="211"/>
      <c r="BO15" s="211" t="e">
        <f t="shared" si="26"/>
        <v>#VALUE!</v>
      </c>
      <c r="BP15" s="537" t="str">
        <f t="shared" si="27"/>
        <v/>
      </c>
      <c r="BQ15" s="537" t="str">
        <f t="shared" si="28"/>
        <v/>
      </c>
      <c r="BR15" s="538" t="str">
        <f t="shared" si="29"/>
        <v/>
      </c>
      <c r="BS15" s="539"/>
      <c r="BT15" s="141"/>
      <c r="BU15" s="486"/>
      <c r="BV15" s="501" t="str">
        <f t="shared" si="30"/>
        <v/>
      </c>
      <c r="BW15" s="537" t="str">
        <f t="shared" si="31"/>
        <v/>
      </c>
      <c r="BX15" s="537" t="str">
        <f t="shared" si="32"/>
        <v/>
      </c>
      <c r="BY15" s="537" t="str">
        <f t="shared" si="33"/>
        <v/>
      </c>
      <c r="BZ15" s="536"/>
      <c r="CA15" s="141"/>
      <c r="CB15" s="486"/>
      <c r="CC15" s="483" t="str">
        <f t="shared" si="34"/>
        <v/>
      </c>
      <c r="CD15" s="153" t="str">
        <f t="shared" si="35"/>
        <v/>
      </c>
      <c r="CE15" s="153" t="str">
        <f t="shared" si="36"/>
        <v/>
      </c>
      <c r="CF15" s="153" t="str">
        <f t="shared" si="37"/>
        <v/>
      </c>
    </row>
    <row r="16" spans="1:84" ht="29.45" customHeight="1" x14ac:dyDescent="0.25">
      <c r="A16" s="354" t="str">
        <f>'N-Bedarf AL §13a'!A16</f>
        <v/>
      </c>
      <c r="B16" s="354" t="str">
        <f>IF('N-Bedarf AL §13a'!B16="","",'N-Bedarf AL §13a'!B16)</f>
        <v/>
      </c>
      <c r="C16" s="305" t="str">
        <f>IF('N-Bedarf AL §13a'!D16="","",'N-Bedarf AL §13a'!D16)</f>
        <v/>
      </c>
      <c r="D16" s="32" t="str">
        <f>IF('N-Bedarf AL §13a'!C16="","",'N-Bedarf AL §13a'!C16)</f>
        <v/>
      </c>
      <c r="E16" s="32" t="str">
        <f>IF('N-Bedarf AL §13a'!Y16="",'N-Bedarf AL §13a'!V16,'N-Bedarf AL §13a'!Y16)</f>
        <v/>
      </c>
      <c r="F16" s="32" t="str">
        <f>IF('P-Bedarf AL §13a'!V18="","",'P-Bedarf AL §13a'!V18)</f>
        <v/>
      </c>
      <c r="G16" s="32" t="str">
        <f>IF('P-Bedarf AL §13a'!Z18="","",'P-Bedarf AL §13a'!Z18)</f>
        <v/>
      </c>
      <c r="H16" s="345" t="str">
        <f t="shared" si="38"/>
        <v/>
      </c>
      <c r="I16" s="345" t="str">
        <f t="shared" si="39"/>
        <v/>
      </c>
      <c r="J16" s="345" t="str">
        <f t="shared" si="40"/>
        <v/>
      </c>
      <c r="K16" s="321">
        <f t="shared" si="41"/>
        <v>0</v>
      </c>
      <c r="L16" s="321">
        <f t="shared" si="42"/>
        <v>0</v>
      </c>
      <c r="M16" s="321">
        <f t="shared" si="43"/>
        <v>0</v>
      </c>
      <c r="N16" s="321" t="str">
        <f t="shared" si="44"/>
        <v/>
      </c>
      <c r="O16" s="321" t="str">
        <f t="shared" si="44"/>
        <v/>
      </c>
      <c r="P16" s="321" t="str">
        <f t="shared" si="44"/>
        <v/>
      </c>
      <c r="Q16" s="490" t="str">
        <f t="shared" si="0"/>
        <v/>
      </c>
      <c r="R16" s="539"/>
      <c r="S16" s="141"/>
      <c r="T16" s="486"/>
      <c r="U16" s="501" t="str">
        <f t="shared" si="1"/>
        <v/>
      </c>
      <c r="V16" s="537" t="str">
        <f t="shared" si="2"/>
        <v/>
      </c>
      <c r="W16" s="537" t="str">
        <f t="shared" si="45"/>
        <v/>
      </c>
      <c r="X16" s="537" t="str">
        <f t="shared" si="3"/>
        <v/>
      </c>
      <c r="Y16" s="537" t="str">
        <f t="shared" si="4"/>
        <v/>
      </c>
      <c r="Z16" s="536"/>
      <c r="AA16" s="141"/>
      <c r="AB16" s="211"/>
      <c r="AC16" s="212" t="str">
        <f t="shared" si="5"/>
        <v/>
      </c>
      <c r="AD16" s="537" t="str">
        <f t="shared" si="6"/>
        <v/>
      </c>
      <c r="AE16" s="537" t="str">
        <f t="shared" si="7"/>
        <v/>
      </c>
      <c r="AF16" s="537" t="str">
        <f t="shared" si="8"/>
        <v/>
      </c>
      <c r="AG16" s="538" t="str">
        <f t="shared" si="9"/>
        <v/>
      </c>
      <c r="AH16" s="539"/>
      <c r="AI16" s="141"/>
      <c r="AJ16" s="486"/>
      <c r="AK16" s="507">
        <f t="shared" si="10"/>
        <v>0</v>
      </c>
      <c r="AL16" s="537" t="str">
        <f t="shared" si="11"/>
        <v/>
      </c>
      <c r="AM16" s="537" t="str">
        <f t="shared" si="12"/>
        <v/>
      </c>
      <c r="AN16" s="537" t="str">
        <f t="shared" si="13"/>
        <v/>
      </c>
      <c r="AO16" s="537" t="str">
        <f t="shared" si="14"/>
        <v/>
      </c>
      <c r="AP16" s="542" t="str">
        <f t="shared" si="46"/>
        <v/>
      </c>
      <c r="AQ16" s="539"/>
      <c r="AR16" s="141"/>
      <c r="AS16" s="486"/>
      <c r="AT16" s="501" t="str">
        <f t="shared" si="15"/>
        <v/>
      </c>
      <c r="AU16" s="537" t="str">
        <f t="shared" si="16"/>
        <v/>
      </c>
      <c r="AV16" s="537" t="str">
        <f t="shared" si="17"/>
        <v/>
      </c>
      <c r="AW16" s="537" t="str">
        <f t="shared" si="18"/>
        <v/>
      </c>
      <c r="AX16" s="536"/>
      <c r="AY16" s="141"/>
      <c r="AZ16" s="211"/>
      <c r="BA16" s="211" t="str">
        <f t="shared" si="19"/>
        <v/>
      </c>
      <c r="BB16" s="537" t="str">
        <f t="shared" si="20"/>
        <v/>
      </c>
      <c r="BC16" s="537"/>
      <c r="BD16" s="538" t="str">
        <f t="shared" si="21"/>
        <v/>
      </c>
      <c r="BE16" s="539"/>
      <c r="BF16" s="141"/>
      <c r="BG16" s="486"/>
      <c r="BH16" s="501" t="str">
        <f t="shared" si="22"/>
        <v/>
      </c>
      <c r="BI16" s="537" t="str">
        <f t="shared" si="23"/>
        <v/>
      </c>
      <c r="BJ16" s="537" t="str">
        <f t="shared" si="24"/>
        <v/>
      </c>
      <c r="BK16" s="537" t="str">
        <f t="shared" si="25"/>
        <v/>
      </c>
      <c r="BL16" s="536"/>
      <c r="BM16" s="141"/>
      <c r="BN16" s="211"/>
      <c r="BO16" s="211" t="e">
        <f t="shared" si="26"/>
        <v>#VALUE!</v>
      </c>
      <c r="BP16" s="537" t="str">
        <f t="shared" si="27"/>
        <v/>
      </c>
      <c r="BQ16" s="537" t="str">
        <f t="shared" si="28"/>
        <v/>
      </c>
      <c r="BR16" s="538" t="str">
        <f t="shared" si="29"/>
        <v/>
      </c>
      <c r="BS16" s="539"/>
      <c r="BT16" s="141"/>
      <c r="BU16" s="486"/>
      <c r="BV16" s="501" t="str">
        <f t="shared" si="30"/>
        <v/>
      </c>
      <c r="BW16" s="537" t="str">
        <f t="shared" si="31"/>
        <v/>
      </c>
      <c r="BX16" s="537" t="str">
        <f t="shared" si="32"/>
        <v/>
      </c>
      <c r="BY16" s="537" t="str">
        <f t="shared" si="33"/>
        <v/>
      </c>
      <c r="BZ16" s="536"/>
      <c r="CA16" s="141"/>
      <c r="CB16" s="486"/>
      <c r="CC16" s="483" t="str">
        <f t="shared" si="34"/>
        <v/>
      </c>
      <c r="CD16" s="153" t="str">
        <f t="shared" si="35"/>
        <v/>
      </c>
      <c r="CE16" s="153" t="str">
        <f t="shared" si="36"/>
        <v/>
      </c>
      <c r="CF16" s="153" t="str">
        <f t="shared" si="37"/>
        <v/>
      </c>
    </row>
    <row r="17" spans="1:84" ht="29.45" customHeight="1" x14ac:dyDescent="0.25">
      <c r="A17" s="354" t="str">
        <f>'N-Bedarf AL §13a'!A17</f>
        <v/>
      </c>
      <c r="B17" s="354" t="str">
        <f>IF('N-Bedarf AL §13a'!B17="","",'N-Bedarf AL §13a'!B17)</f>
        <v/>
      </c>
      <c r="C17" s="305" t="str">
        <f>IF('N-Bedarf AL §13a'!D17="","",'N-Bedarf AL §13a'!D17)</f>
        <v/>
      </c>
      <c r="D17" s="32" t="str">
        <f>IF('N-Bedarf AL §13a'!C17="","",'N-Bedarf AL §13a'!C17)</f>
        <v/>
      </c>
      <c r="E17" s="32" t="str">
        <f>IF('N-Bedarf AL §13a'!Y17="",'N-Bedarf AL §13a'!V17,'N-Bedarf AL §13a'!Y17)</f>
        <v/>
      </c>
      <c r="F17" s="32" t="str">
        <f>IF('P-Bedarf AL §13a'!V19="","",'P-Bedarf AL §13a'!V19)</f>
        <v/>
      </c>
      <c r="G17" s="32" t="str">
        <f>IF('P-Bedarf AL §13a'!Z19="","",'P-Bedarf AL §13a'!Z19)</f>
        <v/>
      </c>
      <c r="H17" s="345" t="str">
        <f t="shared" si="38"/>
        <v/>
      </c>
      <c r="I17" s="345" t="str">
        <f t="shared" si="39"/>
        <v/>
      </c>
      <c r="J17" s="345" t="str">
        <f t="shared" si="40"/>
        <v/>
      </c>
      <c r="K17" s="321">
        <f t="shared" si="41"/>
        <v>0</v>
      </c>
      <c r="L17" s="321">
        <f t="shared" si="42"/>
        <v>0</v>
      </c>
      <c r="M17" s="321">
        <f t="shared" si="43"/>
        <v>0</v>
      </c>
      <c r="N17" s="321" t="str">
        <f t="shared" si="44"/>
        <v/>
      </c>
      <c r="O17" s="321" t="str">
        <f t="shared" si="44"/>
        <v/>
      </c>
      <c r="P17" s="321" t="str">
        <f t="shared" si="44"/>
        <v/>
      </c>
      <c r="Q17" s="490" t="str">
        <f t="shared" si="0"/>
        <v/>
      </c>
      <c r="R17" s="539"/>
      <c r="S17" s="141"/>
      <c r="T17" s="486"/>
      <c r="U17" s="501" t="str">
        <f t="shared" si="1"/>
        <v/>
      </c>
      <c r="V17" s="537" t="str">
        <f t="shared" si="2"/>
        <v/>
      </c>
      <c r="W17" s="537" t="str">
        <f t="shared" si="45"/>
        <v/>
      </c>
      <c r="X17" s="537" t="str">
        <f t="shared" si="3"/>
        <v/>
      </c>
      <c r="Y17" s="537" t="str">
        <f t="shared" si="4"/>
        <v/>
      </c>
      <c r="Z17" s="536"/>
      <c r="AA17" s="141"/>
      <c r="AB17" s="211"/>
      <c r="AC17" s="212" t="str">
        <f t="shared" si="5"/>
        <v/>
      </c>
      <c r="AD17" s="537" t="str">
        <f t="shared" si="6"/>
        <v/>
      </c>
      <c r="AE17" s="537" t="str">
        <f t="shared" si="7"/>
        <v/>
      </c>
      <c r="AF17" s="537" t="str">
        <f t="shared" si="8"/>
        <v/>
      </c>
      <c r="AG17" s="538" t="str">
        <f t="shared" si="9"/>
        <v/>
      </c>
      <c r="AH17" s="539"/>
      <c r="AI17" s="141"/>
      <c r="AJ17" s="486"/>
      <c r="AK17" s="507">
        <f t="shared" si="10"/>
        <v>0</v>
      </c>
      <c r="AL17" s="537" t="str">
        <f t="shared" si="11"/>
        <v/>
      </c>
      <c r="AM17" s="537" t="str">
        <f t="shared" si="12"/>
        <v/>
      </c>
      <c r="AN17" s="537" t="str">
        <f t="shared" si="13"/>
        <v/>
      </c>
      <c r="AO17" s="537" t="str">
        <f t="shared" si="14"/>
        <v/>
      </c>
      <c r="AP17" s="542" t="str">
        <f t="shared" si="46"/>
        <v/>
      </c>
      <c r="AQ17" s="539"/>
      <c r="AR17" s="141"/>
      <c r="AS17" s="486"/>
      <c r="AT17" s="501" t="str">
        <f t="shared" si="15"/>
        <v/>
      </c>
      <c r="AU17" s="537" t="str">
        <f t="shared" si="16"/>
        <v/>
      </c>
      <c r="AV17" s="537" t="str">
        <f t="shared" si="17"/>
        <v/>
      </c>
      <c r="AW17" s="537" t="str">
        <f t="shared" si="18"/>
        <v/>
      </c>
      <c r="AX17" s="536"/>
      <c r="AY17" s="141"/>
      <c r="AZ17" s="211"/>
      <c r="BA17" s="211" t="str">
        <f t="shared" si="19"/>
        <v/>
      </c>
      <c r="BB17" s="537" t="str">
        <f t="shared" si="20"/>
        <v/>
      </c>
      <c r="BC17" s="537"/>
      <c r="BD17" s="538" t="str">
        <f t="shared" si="21"/>
        <v/>
      </c>
      <c r="BE17" s="539"/>
      <c r="BF17" s="141"/>
      <c r="BG17" s="486"/>
      <c r="BH17" s="501" t="str">
        <f t="shared" si="22"/>
        <v/>
      </c>
      <c r="BI17" s="537" t="str">
        <f t="shared" si="23"/>
        <v/>
      </c>
      <c r="BJ17" s="537" t="str">
        <f t="shared" si="24"/>
        <v/>
      </c>
      <c r="BK17" s="537" t="str">
        <f t="shared" si="25"/>
        <v/>
      </c>
      <c r="BL17" s="536"/>
      <c r="BM17" s="141"/>
      <c r="BN17" s="211"/>
      <c r="BO17" s="211" t="e">
        <f t="shared" si="26"/>
        <v>#VALUE!</v>
      </c>
      <c r="BP17" s="537" t="str">
        <f t="shared" si="27"/>
        <v/>
      </c>
      <c r="BQ17" s="537" t="str">
        <f t="shared" si="28"/>
        <v/>
      </c>
      <c r="BR17" s="538" t="str">
        <f t="shared" si="29"/>
        <v/>
      </c>
      <c r="BS17" s="539"/>
      <c r="BT17" s="141"/>
      <c r="BU17" s="486"/>
      <c r="BV17" s="501" t="str">
        <f t="shared" si="30"/>
        <v/>
      </c>
      <c r="BW17" s="537" t="str">
        <f t="shared" si="31"/>
        <v/>
      </c>
      <c r="BX17" s="537" t="str">
        <f t="shared" si="32"/>
        <v/>
      </c>
      <c r="BY17" s="537" t="str">
        <f t="shared" si="33"/>
        <v/>
      </c>
      <c r="BZ17" s="536"/>
      <c r="CA17" s="141"/>
      <c r="CB17" s="486"/>
      <c r="CC17" s="483" t="str">
        <f t="shared" si="34"/>
        <v/>
      </c>
      <c r="CD17" s="153" t="str">
        <f t="shared" si="35"/>
        <v/>
      </c>
      <c r="CE17" s="153" t="str">
        <f t="shared" si="36"/>
        <v/>
      </c>
      <c r="CF17" s="153" t="str">
        <f t="shared" si="37"/>
        <v/>
      </c>
    </row>
    <row r="18" spans="1:84" ht="29.45" customHeight="1" x14ac:dyDescent="0.25">
      <c r="A18" s="354" t="str">
        <f>'N-Bedarf AL §13a'!A18</f>
        <v/>
      </c>
      <c r="B18" s="354" t="str">
        <f>IF('N-Bedarf AL §13a'!B18="","",'N-Bedarf AL §13a'!B18)</f>
        <v/>
      </c>
      <c r="C18" s="305" t="str">
        <f>IF('N-Bedarf AL §13a'!D18="","",'N-Bedarf AL §13a'!D18)</f>
        <v/>
      </c>
      <c r="D18" s="32" t="str">
        <f>IF('N-Bedarf AL §13a'!C18="","",'N-Bedarf AL §13a'!C18)</f>
        <v/>
      </c>
      <c r="E18" s="32" t="str">
        <f>IF('N-Bedarf AL §13a'!Y18="",'N-Bedarf AL §13a'!V18,'N-Bedarf AL §13a'!Y18)</f>
        <v/>
      </c>
      <c r="F18" s="32" t="str">
        <f>IF('P-Bedarf AL §13a'!V20="","",'P-Bedarf AL §13a'!V20)</f>
        <v/>
      </c>
      <c r="G18" s="32" t="str">
        <f>IF('P-Bedarf AL §13a'!Z20="","",'P-Bedarf AL §13a'!Z20)</f>
        <v/>
      </c>
      <c r="H18" s="345" t="str">
        <f t="shared" si="38"/>
        <v/>
      </c>
      <c r="I18" s="345" t="str">
        <f t="shared" si="39"/>
        <v/>
      </c>
      <c r="J18" s="345" t="str">
        <f t="shared" si="40"/>
        <v/>
      </c>
      <c r="K18" s="321">
        <f t="shared" si="41"/>
        <v>0</v>
      </c>
      <c r="L18" s="321">
        <f t="shared" si="42"/>
        <v>0</v>
      </c>
      <c r="M18" s="321">
        <f t="shared" si="43"/>
        <v>0</v>
      </c>
      <c r="N18" s="321" t="str">
        <f t="shared" si="44"/>
        <v/>
      </c>
      <c r="O18" s="321" t="str">
        <f t="shared" si="44"/>
        <v/>
      </c>
      <c r="P18" s="321" t="str">
        <f t="shared" si="44"/>
        <v/>
      </c>
      <c r="Q18" s="490" t="str">
        <f t="shared" si="0"/>
        <v/>
      </c>
      <c r="R18" s="539"/>
      <c r="S18" s="141"/>
      <c r="T18" s="486"/>
      <c r="U18" s="501" t="str">
        <f t="shared" si="1"/>
        <v/>
      </c>
      <c r="V18" s="537" t="str">
        <f t="shared" si="2"/>
        <v/>
      </c>
      <c r="W18" s="537" t="str">
        <f t="shared" si="45"/>
        <v/>
      </c>
      <c r="X18" s="537" t="str">
        <f t="shared" si="3"/>
        <v/>
      </c>
      <c r="Y18" s="537" t="str">
        <f t="shared" si="4"/>
        <v/>
      </c>
      <c r="Z18" s="536"/>
      <c r="AA18" s="141"/>
      <c r="AB18" s="211"/>
      <c r="AC18" s="212" t="str">
        <f t="shared" si="5"/>
        <v/>
      </c>
      <c r="AD18" s="537" t="str">
        <f t="shared" si="6"/>
        <v/>
      </c>
      <c r="AE18" s="537" t="str">
        <f t="shared" si="7"/>
        <v/>
      </c>
      <c r="AF18" s="537" t="str">
        <f t="shared" si="8"/>
        <v/>
      </c>
      <c r="AG18" s="538" t="str">
        <f t="shared" si="9"/>
        <v/>
      </c>
      <c r="AH18" s="539"/>
      <c r="AI18" s="141"/>
      <c r="AJ18" s="486"/>
      <c r="AK18" s="507">
        <f t="shared" si="10"/>
        <v>0</v>
      </c>
      <c r="AL18" s="537" t="str">
        <f t="shared" si="11"/>
        <v/>
      </c>
      <c r="AM18" s="537" t="str">
        <f t="shared" si="12"/>
        <v/>
      </c>
      <c r="AN18" s="537" t="str">
        <f t="shared" si="13"/>
        <v/>
      </c>
      <c r="AO18" s="537" t="str">
        <f t="shared" si="14"/>
        <v/>
      </c>
      <c r="AP18" s="542" t="str">
        <f t="shared" si="46"/>
        <v/>
      </c>
      <c r="AQ18" s="539"/>
      <c r="AR18" s="141"/>
      <c r="AS18" s="486"/>
      <c r="AT18" s="501" t="str">
        <f t="shared" si="15"/>
        <v/>
      </c>
      <c r="AU18" s="537" t="str">
        <f t="shared" si="16"/>
        <v/>
      </c>
      <c r="AV18" s="537" t="str">
        <f t="shared" si="17"/>
        <v/>
      </c>
      <c r="AW18" s="537" t="str">
        <f t="shared" si="18"/>
        <v/>
      </c>
      <c r="AX18" s="536"/>
      <c r="AY18" s="141"/>
      <c r="AZ18" s="211"/>
      <c r="BA18" s="211" t="str">
        <f t="shared" si="19"/>
        <v/>
      </c>
      <c r="BB18" s="537" t="str">
        <f t="shared" si="20"/>
        <v/>
      </c>
      <c r="BC18" s="537"/>
      <c r="BD18" s="538" t="str">
        <f t="shared" si="21"/>
        <v/>
      </c>
      <c r="BE18" s="539"/>
      <c r="BF18" s="141"/>
      <c r="BG18" s="486"/>
      <c r="BH18" s="501" t="str">
        <f t="shared" si="22"/>
        <v/>
      </c>
      <c r="BI18" s="537" t="str">
        <f t="shared" si="23"/>
        <v/>
      </c>
      <c r="BJ18" s="537" t="str">
        <f t="shared" si="24"/>
        <v/>
      </c>
      <c r="BK18" s="537" t="str">
        <f t="shared" si="25"/>
        <v/>
      </c>
      <c r="BL18" s="536"/>
      <c r="BM18" s="141"/>
      <c r="BN18" s="211"/>
      <c r="BO18" s="211" t="e">
        <f t="shared" si="26"/>
        <v>#VALUE!</v>
      </c>
      <c r="BP18" s="537" t="str">
        <f t="shared" si="27"/>
        <v/>
      </c>
      <c r="BQ18" s="537" t="str">
        <f t="shared" si="28"/>
        <v/>
      </c>
      <c r="BR18" s="538" t="str">
        <f t="shared" si="29"/>
        <v/>
      </c>
      <c r="BS18" s="539"/>
      <c r="BT18" s="141"/>
      <c r="BU18" s="486"/>
      <c r="BV18" s="501" t="str">
        <f t="shared" si="30"/>
        <v/>
      </c>
      <c r="BW18" s="537" t="str">
        <f t="shared" si="31"/>
        <v/>
      </c>
      <c r="BX18" s="537" t="str">
        <f t="shared" si="32"/>
        <v/>
      </c>
      <c r="BY18" s="537" t="str">
        <f t="shared" si="33"/>
        <v/>
      </c>
      <c r="BZ18" s="536"/>
      <c r="CA18" s="141"/>
      <c r="CB18" s="486"/>
      <c r="CC18" s="483" t="str">
        <f t="shared" si="34"/>
        <v/>
      </c>
      <c r="CD18" s="153" t="str">
        <f t="shared" si="35"/>
        <v/>
      </c>
      <c r="CE18" s="153" t="str">
        <f t="shared" si="36"/>
        <v/>
      </c>
      <c r="CF18" s="153" t="str">
        <f t="shared" si="37"/>
        <v/>
      </c>
    </row>
    <row r="19" spans="1:84" ht="29.45" customHeight="1" x14ac:dyDescent="0.25">
      <c r="A19" s="354" t="str">
        <f>'N-Bedarf AL §13a'!A19</f>
        <v/>
      </c>
      <c r="B19" s="354" t="str">
        <f>IF('N-Bedarf AL §13a'!B19="","",'N-Bedarf AL §13a'!B19)</f>
        <v/>
      </c>
      <c r="C19" s="305" t="str">
        <f>IF('N-Bedarf AL §13a'!D19="","",'N-Bedarf AL §13a'!D19)</f>
        <v/>
      </c>
      <c r="D19" s="32" t="str">
        <f>IF('N-Bedarf AL §13a'!C19="","",'N-Bedarf AL §13a'!C19)</f>
        <v/>
      </c>
      <c r="E19" s="32" t="str">
        <f>IF('N-Bedarf AL §13a'!Y19="",'N-Bedarf AL §13a'!V19,'N-Bedarf AL §13a'!Y19)</f>
        <v/>
      </c>
      <c r="F19" s="32" t="str">
        <f>IF('P-Bedarf AL §13a'!V21="","",'P-Bedarf AL §13a'!V21)</f>
        <v/>
      </c>
      <c r="G19" s="32" t="str">
        <f>IF('P-Bedarf AL §13a'!Z21="","",'P-Bedarf AL §13a'!Z21)</f>
        <v/>
      </c>
      <c r="H19" s="345" t="str">
        <f t="shared" si="38"/>
        <v/>
      </c>
      <c r="I19" s="345" t="str">
        <f t="shared" si="39"/>
        <v/>
      </c>
      <c r="J19" s="345" t="str">
        <f t="shared" si="40"/>
        <v/>
      </c>
      <c r="K19" s="321">
        <f t="shared" si="41"/>
        <v>0</v>
      </c>
      <c r="L19" s="321">
        <f t="shared" si="42"/>
        <v>0</v>
      </c>
      <c r="M19" s="321">
        <f t="shared" si="43"/>
        <v>0</v>
      </c>
      <c r="N19" s="321" t="str">
        <f t="shared" si="44"/>
        <v/>
      </c>
      <c r="O19" s="321" t="str">
        <f t="shared" si="44"/>
        <v/>
      </c>
      <c r="P19" s="321" t="str">
        <f t="shared" si="44"/>
        <v/>
      </c>
      <c r="Q19" s="490" t="str">
        <f t="shared" si="0"/>
        <v/>
      </c>
      <c r="R19" s="539"/>
      <c r="S19" s="141"/>
      <c r="T19" s="486"/>
      <c r="U19" s="501" t="str">
        <f t="shared" si="1"/>
        <v/>
      </c>
      <c r="V19" s="537" t="str">
        <f t="shared" si="2"/>
        <v/>
      </c>
      <c r="W19" s="537" t="str">
        <f t="shared" si="45"/>
        <v/>
      </c>
      <c r="X19" s="537" t="str">
        <f t="shared" si="3"/>
        <v/>
      </c>
      <c r="Y19" s="537" t="str">
        <f t="shared" si="4"/>
        <v/>
      </c>
      <c r="Z19" s="536"/>
      <c r="AA19" s="141"/>
      <c r="AB19" s="211"/>
      <c r="AC19" s="212" t="str">
        <f t="shared" si="5"/>
        <v/>
      </c>
      <c r="AD19" s="537" t="str">
        <f t="shared" si="6"/>
        <v/>
      </c>
      <c r="AE19" s="537" t="str">
        <f t="shared" si="7"/>
        <v/>
      </c>
      <c r="AF19" s="537" t="str">
        <f t="shared" si="8"/>
        <v/>
      </c>
      <c r="AG19" s="538" t="str">
        <f t="shared" si="9"/>
        <v/>
      </c>
      <c r="AH19" s="539"/>
      <c r="AI19" s="141"/>
      <c r="AJ19" s="486"/>
      <c r="AK19" s="507">
        <f t="shared" si="10"/>
        <v>0</v>
      </c>
      <c r="AL19" s="537" t="str">
        <f t="shared" si="11"/>
        <v/>
      </c>
      <c r="AM19" s="537" t="str">
        <f t="shared" si="12"/>
        <v/>
      </c>
      <c r="AN19" s="537" t="str">
        <f t="shared" si="13"/>
        <v/>
      </c>
      <c r="AO19" s="537" t="str">
        <f t="shared" si="14"/>
        <v/>
      </c>
      <c r="AP19" s="542" t="str">
        <f t="shared" si="46"/>
        <v/>
      </c>
      <c r="AQ19" s="539"/>
      <c r="AR19" s="141"/>
      <c r="AS19" s="486"/>
      <c r="AT19" s="501" t="str">
        <f t="shared" si="15"/>
        <v/>
      </c>
      <c r="AU19" s="537" t="str">
        <f t="shared" si="16"/>
        <v/>
      </c>
      <c r="AV19" s="537" t="str">
        <f t="shared" si="17"/>
        <v/>
      </c>
      <c r="AW19" s="537" t="str">
        <f t="shared" si="18"/>
        <v/>
      </c>
      <c r="AX19" s="536"/>
      <c r="AY19" s="141"/>
      <c r="AZ19" s="211"/>
      <c r="BA19" s="211" t="str">
        <f t="shared" si="19"/>
        <v/>
      </c>
      <c r="BB19" s="537" t="str">
        <f t="shared" si="20"/>
        <v/>
      </c>
      <c r="BC19" s="537"/>
      <c r="BD19" s="538" t="str">
        <f t="shared" si="21"/>
        <v/>
      </c>
      <c r="BE19" s="539"/>
      <c r="BF19" s="141"/>
      <c r="BG19" s="486"/>
      <c r="BH19" s="501" t="str">
        <f t="shared" si="22"/>
        <v/>
      </c>
      <c r="BI19" s="537" t="str">
        <f t="shared" si="23"/>
        <v/>
      </c>
      <c r="BJ19" s="537" t="str">
        <f t="shared" si="24"/>
        <v/>
      </c>
      <c r="BK19" s="537" t="str">
        <f t="shared" si="25"/>
        <v/>
      </c>
      <c r="BL19" s="536"/>
      <c r="BM19" s="141"/>
      <c r="BN19" s="211"/>
      <c r="BO19" s="211" t="e">
        <f t="shared" si="26"/>
        <v>#VALUE!</v>
      </c>
      <c r="BP19" s="537" t="str">
        <f t="shared" si="27"/>
        <v/>
      </c>
      <c r="BQ19" s="537" t="str">
        <f t="shared" si="28"/>
        <v/>
      </c>
      <c r="BR19" s="538" t="str">
        <f t="shared" si="29"/>
        <v/>
      </c>
      <c r="BS19" s="539"/>
      <c r="BT19" s="141"/>
      <c r="BU19" s="486"/>
      <c r="BV19" s="501" t="str">
        <f t="shared" si="30"/>
        <v/>
      </c>
      <c r="BW19" s="537" t="str">
        <f t="shared" si="31"/>
        <v/>
      </c>
      <c r="BX19" s="537" t="str">
        <f t="shared" si="32"/>
        <v/>
      </c>
      <c r="BY19" s="537" t="str">
        <f t="shared" si="33"/>
        <v/>
      </c>
      <c r="BZ19" s="536"/>
      <c r="CA19" s="141"/>
      <c r="CB19" s="486"/>
      <c r="CC19" s="483" t="str">
        <f t="shared" si="34"/>
        <v/>
      </c>
      <c r="CD19" s="153" t="str">
        <f t="shared" si="35"/>
        <v/>
      </c>
      <c r="CE19" s="153" t="str">
        <f t="shared" si="36"/>
        <v/>
      </c>
      <c r="CF19" s="153" t="str">
        <f t="shared" si="37"/>
        <v/>
      </c>
    </row>
    <row r="20" spans="1:84" ht="29.45" customHeight="1" x14ac:dyDescent="0.25">
      <c r="A20" s="354" t="str">
        <f>'N-Bedarf AL §13a'!A20</f>
        <v/>
      </c>
      <c r="B20" s="354" t="str">
        <f>IF('N-Bedarf AL §13a'!B20="","",'N-Bedarf AL §13a'!B20)</f>
        <v/>
      </c>
      <c r="C20" s="305" t="str">
        <f>IF('N-Bedarf AL §13a'!D20="","",'N-Bedarf AL §13a'!D20)</f>
        <v/>
      </c>
      <c r="D20" s="32" t="str">
        <f>IF('N-Bedarf AL §13a'!C20="","",'N-Bedarf AL §13a'!C20)</f>
        <v/>
      </c>
      <c r="E20" s="32" t="str">
        <f>IF('N-Bedarf AL §13a'!Y20="",'N-Bedarf AL §13a'!V20,'N-Bedarf AL §13a'!Y20)</f>
        <v/>
      </c>
      <c r="F20" s="32" t="str">
        <f>IF('P-Bedarf AL §13a'!V22="","",'P-Bedarf AL §13a'!V22)</f>
        <v/>
      </c>
      <c r="G20" s="32" t="str">
        <f>IF('P-Bedarf AL §13a'!Z22="","",'P-Bedarf AL §13a'!Z22)</f>
        <v/>
      </c>
      <c r="H20" s="345" t="str">
        <f t="shared" si="38"/>
        <v/>
      </c>
      <c r="I20" s="345" t="str">
        <f t="shared" si="39"/>
        <v/>
      </c>
      <c r="J20" s="345" t="str">
        <f t="shared" si="40"/>
        <v/>
      </c>
      <c r="K20" s="321">
        <f t="shared" si="41"/>
        <v>0</v>
      </c>
      <c r="L20" s="321">
        <f t="shared" si="42"/>
        <v>0</v>
      </c>
      <c r="M20" s="321">
        <f t="shared" si="43"/>
        <v>0</v>
      </c>
      <c r="N20" s="321" t="str">
        <f t="shared" si="44"/>
        <v/>
      </c>
      <c r="O20" s="321" t="str">
        <f t="shared" si="44"/>
        <v/>
      </c>
      <c r="P20" s="321" t="str">
        <f t="shared" si="44"/>
        <v/>
      </c>
      <c r="Q20" s="490" t="str">
        <f t="shared" si="0"/>
        <v/>
      </c>
      <c r="R20" s="539"/>
      <c r="S20" s="141"/>
      <c r="T20" s="486"/>
      <c r="U20" s="501" t="str">
        <f t="shared" si="1"/>
        <v/>
      </c>
      <c r="V20" s="537" t="str">
        <f t="shared" si="2"/>
        <v/>
      </c>
      <c r="W20" s="537" t="str">
        <f t="shared" si="45"/>
        <v/>
      </c>
      <c r="X20" s="537" t="str">
        <f t="shared" si="3"/>
        <v/>
      </c>
      <c r="Y20" s="537" t="str">
        <f t="shared" si="4"/>
        <v/>
      </c>
      <c r="Z20" s="536"/>
      <c r="AA20" s="141"/>
      <c r="AB20" s="211"/>
      <c r="AC20" s="212" t="str">
        <f t="shared" si="5"/>
        <v/>
      </c>
      <c r="AD20" s="537" t="str">
        <f t="shared" si="6"/>
        <v/>
      </c>
      <c r="AE20" s="537" t="str">
        <f t="shared" si="7"/>
        <v/>
      </c>
      <c r="AF20" s="537" t="str">
        <f t="shared" si="8"/>
        <v/>
      </c>
      <c r="AG20" s="538" t="str">
        <f t="shared" si="9"/>
        <v/>
      </c>
      <c r="AH20" s="539"/>
      <c r="AI20" s="141"/>
      <c r="AJ20" s="486"/>
      <c r="AK20" s="507">
        <f t="shared" si="10"/>
        <v>0</v>
      </c>
      <c r="AL20" s="537" t="str">
        <f t="shared" si="11"/>
        <v/>
      </c>
      <c r="AM20" s="537" t="str">
        <f t="shared" si="12"/>
        <v/>
      </c>
      <c r="AN20" s="537" t="str">
        <f t="shared" si="13"/>
        <v/>
      </c>
      <c r="AO20" s="537" t="str">
        <f t="shared" si="14"/>
        <v/>
      </c>
      <c r="AP20" s="542" t="str">
        <f t="shared" si="46"/>
        <v/>
      </c>
      <c r="AQ20" s="539"/>
      <c r="AR20" s="141"/>
      <c r="AS20" s="486"/>
      <c r="AT20" s="501" t="str">
        <f t="shared" si="15"/>
        <v/>
      </c>
      <c r="AU20" s="537" t="str">
        <f t="shared" si="16"/>
        <v/>
      </c>
      <c r="AV20" s="537" t="str">
        <f t="shared" si="17"/>
        <v/>
      </c>
      <c r="AW20" s="537" t="str">
        <f t="shared" si="18"/>
        <v/>
      </c>
      <c r="AX20" s="536"/>
      <c r="AY20" s="141"/>
      <c r="AZ20" s="211"/>
      <c r="BA20" s="211" t="str">
        <f t="shared" si="19"/>
        <v/>
      </c>
      <c r="BB20" s="537" t="str">
        <f t="shared" si="20"/>
        <v/>
      </c>
      <c r="BC20" s="537"/>
      <c r="BD20" s="538" t="str">
        <f t="shared" si="21"/>
        <v/>
      </c>
      <c r="BE20" s="539"/>
      <c r="BF20" s="141"/>
      <c r="BG20" s="486"/>
      <c r="BH20" s="501" t="str">
        <f t="shared" si="22"/>
        <v/>
      </c>
      <c r="BI20" s="537" t="str">
        <f t="shared" si="23"/>
        <v/>
      </c>
      <c r="BJ20" s="537" t="str">
        <f t="shared" si="24"/>
        <v/>
      </c>
      <c r="BK20" s="537" t="str">
        <f t="shared" si="25"/>
        <v/>
      </c>
      <c r="BL20" s="536"/>
      <c r="BM20" s="141"/>
      <c r="BN20" s="211"/>
      <c r="BO20" s="211" t="e">
        <f t="shared" si="26"/>
        <v>#VALUE!</v>
      </c>
      <c r="BP20" s="537" t="str">
        <f t="shared" si="27"/>
        <v/>
      </c>
      <c r="BQ20" s="537" t="str">
        <f t="shared" si="28"/>
        <v/>
      </c>
      <c r="BR20" s="538" t="str">
        <f t="shared" si="29"/>
        <v/>
      </c>
      <c r="BS20" s="539"/>
      <c r="BT20" s="141"/>
      <c r="BU20" s="486"/>
      <c r="BV20" s="501" t="str">
        <f t="shared" si="30"/>
        <v/>
      </c>
      <c r="BW20" s="537" t="str">
        <f t="shared" si="31"/>
        <v/>
      </c>
      <c r="BX20" s="537" t="str">
        <f t="shared" si="32"/>
        <v/>
      </c>
      <c r="BY20" s="537" t="str">
        <f t="shared" si="33"/>
        <v/>
      </c>
      <c r="BZ20" s="536"/>
      <c r="CA20" s="141"/>
      <c r="CB20" s="486"/>
      <c r="CC20" s="483" t="str">
        <f t="shared" si="34"/>
        <v/>
      </c>
      <c r="CD20" s="153" t="str">
        <f t="shared" si="35"/>
        <v/>
      </c>
      <c r="CE20" s="153" t="str">
        <f t="shared" si="36"/>
        <v/>
      </c>
      <c r="CF20" s="153" t="str">
        <f t="shared" si="37"/>
        <v/>
      </c>
    </row>
    <row r="21" spans="1:84" ht="29.45" customHeight="1" x14ac:dyDescent="0.25">
      <c r="A21" s="354" t="str">
        <f>'N-Bedarf AL §13a'!A21</f>
        <v/>
      </c>
      <c r="B21" s="354" t="str">
        <f>IF('N-Bedarf AL §13a'!B21="","",'N-Bedarf AL §13a'!B21)</f>
        <v/>
      </c>
      <c r="C21" s="305" t="str">
        <f>IF('N-Bedarf AL §13a'!D21="","",'N-Bedarf AL §13a'!D21)</f>
        <v/>
      </c>
      <c r="D21" s="32" t="str">
        <f>IF('N-Bedarf AL §13a'!C21="","",'N-Bedarf AL §13a'!C21)</f>
        <v/>
      </c>
      <c r="E21" s="32" t="str">
        <f>IF('N-Bedarf AL §13a'!Y21="",'N-Bedarf AL §13a'!V21,'N-Bedarf AL §13a'!Y21)</f>
        <v/>
      </c>
      <c r="F21" s="32" t="str">
        <f>IF('P-Bedarf AL §13a'!V23="","",'P-Bedarf AL §13a'!V23)</f>
        <v/>
      </c>
      <c r="G21" s="32" t="str">
        <f>IF('P-Bedarf AL §13a'!Z23="","",'P-Bedarf AL §13a'!Z23)</f>
        <v/>
      </c>
      <c r="H21" s="345" t="str">
        <f t="shared" si="38"/>
        <v/>
      </c>
      <c r="I21" s="345" t="str">
        <f t="shared" si="39"/>
        <v/>
      </c>
      <c r="J21" s="345" t="str">
        <f t="shared" si="40"/>
        <v/>
      </c>
      <c r="K21" s="321">
        <f t="shared" si="41"/>
        <v>0</v>
      </c>
      <c r="L21" s="321">
        <f t="shared" si="42"/>
        <v>0</v>
      </c>
      <c r="M21" s="321">
        <f t="shared" si="43"/>
        <v>0</v>
      </c>
      <c r="N21" s="321" t="str">
        <f t="shared" si="44"/>
        <v/>
      </c>
      <c r="O21" s="321" t="str">
        <f t="shared" si="44"/>
        <v/>
      </c>
      <c r="P21" s="321" t="str">
        <f t="shared" si="44"/>
        <v/>
      </c>
      <c r="Q21" s="490" t="str">
        <f t="shared" si="0"/>
        <v/>
      </c>
      <c r="R21" s="539"/>
      <c r="S21" s="141"/>
      <c r="T21" s="486"/>
      <c r="U21" s="501" t="str">
        <f t="shared" si="1"/>
        <v/>
      </c>
      <c r="V21" s="537" t="str">
        <f t="shared" si="2"/>
        <v/>
      </c>
      <c r="W21" s="537" t="str">
        <f t="shared" si="45"/>
        <v/>
      </c>
      <c r="X21" s="537" t="str">
        <f t="shared" si="3"/>
        <v/>
      </c>
      <c r="Y21" s="537" t="str">
        <f t="shared" si="4"/>
        <v/>
      </c>
      <c r="Z21" s="536"/>
      <c r="AA21" s="141"/>
      <c r="AB21" s="211"/>
      <c r="AC21" s="212" t="str">
        <f t="shared" si="5"/>
        <v/>
      </c>
      <c r="AD21" s="537" t="str">
        <f t="shared" si="6"/>
        <v/>
      </c>
      <c r="AE21" s="537" t="str">
        <f t="shared" si="7"/>
        <v/>
      </c>
      <c r="AF21" s="537" t="str">
        <f t="shared" si="8"/>
        <v/>
      </c>
      <c r="AG21" s="538" t="str">
        <f t="shared" si="9"/>
        <v/>
      </c>
      <c r="AH21" s="539"/>
      <c r="AI21" s="141"/>
      <c r="AJ21" s="486"/>
      <c r="AK21" s="507">
        <f t="shared" si="10"/>
        <v>0</v>
      </c>
      <c r="AL21" s="537" t="str">
        <f t="shared" si="11"/>
        <v/>
      </c>
      <c r="AM21" s="537" t="str">
        <f t="shared" si="12"/>
        <v/>
      </c>
      <c r="AN21" s="537" t="str">
        <f t="shared" si="13"/>
        <v/>
      </c>
      <c r="AO21" s="537" t="str">
        <f t="shared" si="14"/>
        <v/>
      </c>
      <c r="AP21" s="542" t="str">
        <f t="shared" si="46"/>
        <v/>
      </c>
      <c r="AQ21" s="539"/>
      <c r="AR21" s="141"/>
      <c r="AS21" s="486"/>
      <c r="AT21" s="501" t="str">
        <f t="shared" si="15"/>
        <v/>
      </c>
      <c r="AU21" s="537" t="str">
        <f t="shared" si="16"/>
        <v/>
      </c>
      <c r="AV21" s="537" t="str">
        <f t="shared" si="17"/>
        <v/>
      </c>
      <c r="AW21" s="537" t="str">
        <f t="shared" si="18"/>
        <v/>
      </c>
      <c r="AX21" s="536"/>
      <c r="AY21" s="141"/>
      <c r="AZ21" s="211"/>
      <c r="BA21" s="211" t="str">
        <f t="shared" si="19"/>
        <v/>
      </c>
      <c r="BB21" s="537" t="str">
        <f t="shared" si="20"/>
        <v/>
      </c>
      <c r="BC21" s="537"/>
      <c r="BD21" s="538" t="str">
        <f t="shared" si="21"/>
        <v/>
      </c>
      <c r="BE21" s="539"/>
      <c r="BF21" s="141"/>
      <c r="BG21" s="486"/>
      <c r="BH21" s="501" t="str">
        <f t="shared" si="22"/>
        <v/>
      </c>
      <c r="BI21" s="537" t="str">
        <f t="shared" si="23"/>
        <v/>
      </c>
      <c r="BJ21" s="537" t="str">
        <f t="shared" si="24"/>
        <v/>
      </c>
      <c r="BK21" s="537" t="str">
        <f t="shared" si="25"/>
        <v/>
      </c>
      <c r="BL21" s="536"/>
      <c r="BM21" s="141"/>
      <c r="BN21" s="211"/>
      <c r="BO21" s="211" t="e">
        <f t="shared" si="26"/>
        <v>#VALUE!</v>
      </c>
      <c r="BP21" s="537" t="str">
        <f t="shared" si="27"/>
        <v/>
      </c>
      <c r="BQ21" s="537" t="str">
        <f t="shared" si="28"/>
        <v/>
      </c>
      <c r="BR21" s="538" t="str">
        <f t="shared" si="29"/>
        <v/>
      </c>
      <c r="BS21" s="539"/>
      <c r="BT21" s="141"/>
      <c r="BU21" s="486"/>
      <c r="BV21" s="501" t="str">
        <f t="shared" si="30"/>
        <v/>
      </c>
      <c r="BW21" s="537" t="str">
        <f t="shared" si="31"/>
        <v/>
      </c>
      <c r="BX21" s="537" t="str">
        <f t="shared" si="32"/>
        <v/>
      </c>
      <c r="BY21" s="537" t="str">
        <f t="shared" si="33"/>
        <v/>
      </c>
      <c r="BZ21" s="536"/>
      <c r="CA21" s="141"/>
      <c r="CB21" s="486"/>
      <c r="CC21" s="483" t="str">
        <f t="shared" si="34"/>
        <v/>
      </c>
      <c r="CD21" s="153" t="str">
        <f t="shared" si="35"/>
        <v/>
      </c>
      <c r="CE21" s="153" t="str">
        <f t="shared" si="36"/>
        <v/>
      </c>
      <c r="CF21" s="153" t="str">
        <f t="shared" si="37"/>
        <v/>
      </c>
    </row>
    <row r="22" spans="1:84" ht="29.45" customHeight="1" x14ac:dyDescent="0.25">
      <c r="A22" s="354" t="str">
        <f>'N-Bedarf AL §13a'!A22</f>
        <v/>
      </c>
      <c r="B22" s="354" t="str">
        <f>IF('N-Bedarf AL §13a'!B22="","",'N-Bedarf AL §13a'!B22)</f>
        <v/>
      </c>
      <c r="C22" s="305" t="str">
        <f>IF('N-Bedarf AL §13a'!D22="","",'N-Bedarf AL §13a'!D22)</f>
        <v/>
      </c>
      <c r="D22" s="32" t="str">
        <f>IF('N-Bedarf AL §13a'!C22="","",'N-Bedarf AL §13a'!C22)</f>
        <v/>
      </c>
      <c r="E22" s="32" t="str">
        <f>IF('N-Bedarf AL §13a'!Y22="",'N-Bedarf AL §13a'!V22,'N-Bedarf AL §13a'!Y22)</f>
        <v/>
      </c>
      <c r="F22" s="32" t="str">
        <f>IF('P-Bedarf AL §13a'!V24="","",'P-Bedarf AL §13a'!V24)</f>
        <v/>
      </c>
      <c r="G22" s="32" t="str">
        <f>IF('P-Bedarf AL §13a'!Z24="","",'P-Bedarf AL §13a'!Z24)</f>
        <v/>
      </c>
      <c r="H22" s="345" t="str">
        <f t="shared" si="38"/>
        <v/>
      </c>
      <c r="I22" s="345" t="str">
        <f t="shared" si="39"/>
        <v/>
      </c>
      <c r="J22" s="345" t="str">
        <f t="shared" si="40"/>
        <v/>
      </c>
      <c r="K22" s="321">
        <f t="shared" si="41"/>
        <v>0</v>
      </c>
      <c r="L22" s="321">
        <f t="shared" si="42"/>
        <v>0</v>
      </c>
      <c r="M22" s="321">
        <f t="shared" si="43"/>
        <v>0</v>
      </c>
      <c r="N22" s="321" t="str">
        <f t="shared" si="44"/>
        <v/>
      </c>
      <c r="O22" s="321" t="str">
        <f t="shared" si="44"/>
        <v/>
      </c>
      <c r="P22" s="321" t="str">
        <f t="shared" si="44"/>
        <v/>
      </c>
      <c r="Q22" s="490" t="str">
        <f t="shared" si="0"/>
        <v/>
      </c>
      <c r="R22" s="539"/>
      <c r="S22" s="141"/>
      <c r="T22" s="486"/>
      <c r="U22" s="501" t="str">
        <f t="shared" si="1"/>
        <v/>
      </c>
      <c r="V22" s="537" t="str">
        <f t="shared" si="2"/>
        <v/>
      </c>
      <c r="W22" s="537" t="str">
        <f t="shared" si="45"/>
        <v/>
      </c>
      <c r="X22" s="537" t="str">
        <f t="shared" si="3"/>
        <v/>
      </c>
      <c r="Y22" s="537" t="str">
        <f t="shared" si="4"/>
        <v/>
      </c>
      <c r="Z22" s="536"/>
      <c r="AA22" s="141"/>
      <c r="AB22" s="211"/>
      <c r="AC22" s="212" t="str">
        <f t="shared" si="5"/>
        <v/>
      </c>
      <c r="AD22" s="537" t="str">
        <f t="shared" si="6"/>
        <v/>
      </c>
      <c r="AE22" s="537" t="str">
        <f t="shared" si="7"/>
        <v/>
      </c>
      <c r="AF22" s="537" t="str">
        <f t="shared" si="8"/>
        <v/>
      </c>
      <c r="AG22" s="538" t="str">
        <f t="shared" si="9"/>
        <v/>
      </c>
      <c r="AH22" s="539"/>
      <c r="AI22" s="141"/>
      <c r="AJ22" s="486"/>
      <c r="AK22" s="507">
        <f t="shared" si="10"/>
        <v>0</v>
      </c>
      <c r="AL22" s="537" t="str">
        <f t="shared" si="11"/>
        <v/>
      </c>
      <c r="AM22" s="537" t="str">
        <f t="shared" si="12"/>
        <v/>
      </c>
      <c r="AN22" s="537" t="str">
        <f t="shared" si="13"/>
        <v/>
      </c>
      <c r="AO22" s="537" t="str">
        <f t="shared" si="14"/>
        <v/>
      </c>
      <c r="AP22" s="542" t="str">
        <f t="shared" si="46"/>
        <v/>
      </c>
      <c r="AQ22" s="539"/>
      <c r="AR22" s="141"/>
      <c r="AS22" s="486"/>
      <c r="AT22" s="501" t="str">
        <f t="shared" si="15"/>
        <v/>
      </c>
      <c r="AU22" s="537" t="str">
        <f t="shared" si="16"/>
        <v/>
      </c>
      <c r="AV22" s="537" t="str">
        <f t="shared" si="17"/>
        <v/>
      </c>
      <c r="AW22" s="537" t="str">
        <f t="shared" si="18"/>
        <v/>
      </c>
      <c r="AX22" s="536"/>
      <c r="AY22" s="141"/>
      <c r="AZ22" s="211"/>
      <c r="BA22" s="211" t="str">
        <f t="shared" si="19"/>
        <v/>
      </c>
      <c r="BB22" s="537" t="str">
        <f t="shared" si="20"/>
        <v/>
      </c>
      <c r="BC22" s="537"/>
      <c r="BD22" s="538" t="str">
        <f t="shared" si="21"/>
        <v/>
      </c>
      <c r="BE22" s="539"/>
      <c r="BF22" s="141"/>
      <c r="BG22" s="486"/>
      <c r="BH22" s="501" t="str">
        <f t="shared" si="22"/>
        <v/>
      </c>
      <c r="BI22" s="537" t="str">
        <f t="shared" si="23"/>
        <v/>
      </c>
      <c r="BJ22" s="537" t="str">
        <f t="shared" si="24"/>
        <v/>
      </c>
      <c r="BK22" s="537" t="str">
        <f t="shared" si="25"/>
        <v/>
      </c>
      <c r="BL22" s="536"/>
      <c r="BM22" s="141"/>
      <c r="BN22" s="211"/>
      <c r="BO22" s="211" t="e">
        <f t="shared" si="26"/>
        <v>#VALUE!</v>
      </c>
      <c r="BP22" s="537" t="str">
        <f t="shared" si="27"/>
        <v/>
      </c>
      <c r="BQ22" s="537" t="str">
        <f t="shared" si="28"/>
        <v/>
      </c>
      <c r="BR22" s="538" t="str">
        <f t="shared" si="29"/>
        <v/>
      </c>
      <c r="BS22" s="539"/>
      <c r="BT22" s="141"/>
      <c r="BU22" s="486"/>
      <c r="BV22" s="501" t="str">
        <f t="shared" si="30"/>
        <v/>
      </c>
      <c r="BW22" s="537" t="str">
        <f t="shared" si="31"/>
        <v/>
      </c>
      <c r="BX22" s="537" t="str">
        <f t="shared" si="32"/>
        <v/>
      </c>
      <c r="BY22" s="537" t="str">
        <f t="shared" si="33"/>
        <v/>
      </c>
      <c r="BZ22" s="536"/>
      <c r="CA22" s="141"/>
      <c r="CB22" s="486"/>
      <c r="CC22" s="483" t="str">
        <f t="shared" si="34"/>
        <v/>
      </c>
      <c r="CD22" s="153" t="str">
        <f t="shared" si="35"/>
        <v/>
      </c>
      <c r="CE22" s="153" t="str">
        <f t="shared" si="36"/>
        <v/>
      </c>
      <c r="CF22" s="153" t="str">
        <f t="shared" si="37"/>
        <v/>
      </c>
    </row>
    <row r="23" spans="1:84" ht="29.45" customHeight="1" x14ac:dyDescent="0.25">
      <c r="A23" s="354" t="str">
        <f>'N-Bedarf AL §13a'!A23</f>
        <v/>
      </c>
      <c r="B23" s="354" t="str">
        <f>IF('N-Bedarf AL §13a'!B23="","",'N-Bedarf AL §13a'!B23)</f>
        <v/>
      </c>
      <c r="C23" s="305" t="str">
        <f>IF('N-Bedarf AL §13a'!D23="","",'N-Bedarf AL §13a'!D23)</f>
        <v/>
      </c>
      <c r="D23" s="32" t="str">
        <f>IF('N-Bedarf AL §13a'!C23="","",'N-Bedarf AL §13a'!C23)</f>
        <v/>
      </c>
      <c r="E23" s="32" t="str">
        <f>IF('N-Bedarf AL §13a'!Y23="",'N-Bedarf AL §13a'!V23,'N-Bedarf AL §13a'!Y23)</f>
        <v/>
      </c>
      <c r="F23" s="32" t="str">
        <f>IF('P-Bedarf AL §13a'!V25="","",'P-Bedarf AL §13a'!V25)</f>
        <v/>
      </c>
      <c r="G23" s="32" t="str">
        <f>IF('P-Bedarf AL §13a'!Z25="","",'P-Bedarf AL §13a'!Z25)</f>
        <v/>
      </c>
      <c r="H23" s="345" t="str">
        <f t="shared" si="38"/>
        <v/>
      </c>
      <c r="I23" s="345" t="str">
        <f t="shared" si="39"/>
        <v/>
      </c>
      <c r="J23" s="345" t="str">
        <f t="shared" si="40"/>
        <v/>
      </c>
      <c r="K23" s="321">
        <f t="shared" si="41"/>
        <v>0</v>
      </c>
      <c r="L23" s="321">
        <f t="shared" si="42"/>
        <v>0</v>
      </c>
      <c r="M23" s="321">
        <f t="shared" si="43"/>
        <v>0</v>
      </c>
      <c r="N23" s="321" t="str">
        <f t="shared" si="44"/>
        <v/>
      </c>
      <c r="O23" s="321" t="str">
        <f t="shared" si="44"/>
        <v/>
      </c>
      <c r="P23" s="321" t="str">
        <f t="shared" si="44"/>
        <v/>
      </c>
      <c r="Q23" s="490" t="str">
        <f t="shared" si="0"/>
        <v/>
      </c>
      <c r="R23" s="539"/>
      <c r="S23" s="141"/>
      <c r="T23" s="486"/>
      <c r="U23" s="501" t="str">
        <f t="shared" si="1"/>
        <v/>
      </c>
      <c r="V23" s="537" t="str">
        <f t="shared" si="2"/>
        <v/>
      </c>
      <c r="W23" s="537" t="str">
        <f t="shared" si="45"/>
        <v/>
      </c>
      <c r="X23" s="537" t="str">
        <f t="shared" si="3"/>
        <v/>
      </c>
      <c r="Y23" s="537" t="str">
        <f t="shared" si="4"/>
        <v/>
      </c>
      <c r="Z23" s="536"/>
      <c r="AA23" s="141"/>
      <c r="AB23" s="211"/>
      <c r="AC23" s="212" t="str">
        <f t="shared" si="5"/>
        <v/>
      </c>
      <c r="AD23" s="537" t="str">
        <f t="shared" si="6"/>
        <v/>
      </c>
      <c r="AE23" s="537" t="str">
        <f t="shared" si="7"/>
        <v/>
      </c>
      <c r="AF23" s="537" t="str">
        <f t="shared" si="8"/>
        <v/>
      </c>
      <c r="AG23" s="538" t="str">
        <f t="shared" si="9"/>
        <v/>
      </c>
      <c r="AH23" s="539"/>
      <c r="AI23" s="141"/>
      <c r="AJ23" s="486"/>
      <c r="AK23" s="507">
        <f t="shared" si="10"/>
        <v>0</v>
      </c>
      <c r="AL23" s="537" t="str">
        <f t="shared" si="11"/>
        <v/>
      </c>
      <c r="AM23" s="537" t="str">
        <f t="shared" si="12"/>
        <v/>
      </c>
      <c r="AN23" s="537" t="str">
        <f t="shared" si="13"/>
        <v/>
      </c>
      <c r="AO23" s="537" t="str">
        <f t="shared" si="14"/>
        <v/>
      </c>
      <c r="AP23" s="542" t="str">
        <f t="shared" si="46"/>
        <v/>
      </c>
      <c r="AQ23" s="539"/>
      <c r="AR23" s="141"/>
      <c r="AS23" s="486"/>
      <c r="AT23" s="501" t="str">
        <f t="shared" si="15"/>
        <v/>
      </c>
      <c r="AU23" s="537" t="str">
        <f t="shared" si="16"/>
        <v/>
      </c>
      <c r="AV23" s="537" t="str">
        <f t="shared" si="17"/>
        <v/>
      </c>
      <c r="AW23" s="537" t="str">
        <f t="shared" si="18"/>
        <v/>
      </c>
      <c r="AX23" s="536"/>
      <c r="AY23" s="141"/>
      <c r="AZ23" s="211"/>
      <c r="BA23" s="211" t="str">
        <f t="shared" si="19"/>
        <v/>
      </c>
      <c r="BB23" s="537" t="str">
        <f t="shared" si="20"/>
        <v/>
      </c>
      <c r="BC23" s="537"/>
      <c r="BD23" s="538" t="str">
        <f t="shared" si="21"/>
        <v/>
      </c>
      <c r="BE23" s="539"/>
      <c r="BF23" s="141"/>
      <c r="BG23" s="486"/>
      <c r="BH23" s="501" t="str">
        <f t="shared" si="22"/>
        <v/>
      </c>
      <c r="BI23" s="537" t="str">
        <f t="shared" si="23"/>
        <v/>
      </c>
      <c r="BJ23" s="537" t="str">
        <f t="shared" si="24"/>
        <v/>
      </c>
      <c r="BK23" s="537" t="str">
        <f t="shared" si="25"/>
        <v/>
      </c>
      <c r="BL23" s="536"/>
      <c r="BM23" s="141"/>
      <c r="BN23" s="211"/>
      <c r="BO23" s="211" t="e">
        <f t="shared" si="26"/>
        <v>#VALUE!</v>
      </c>
      <c r="BP23" s="537" t="str">
        <f t="shared" si="27"/>
        <v/>
      </c>
      <c r="BQ23" s="537" t="str">
        <f t="shared" si="28"/>
        <v/>
      </c>
      <c r="BR23" s="538" t="str">
        <f t="shared" si="29"/>
        <v/>
      </c>
      <c r="BS23" s="539"/>
      <c r="BT23" s="141"/>
      <c r="BU23" s="486"/>
      <c r="BV23" s="501" t="str">
        <f t="shared" si="30"/>
        <v/>
      </c>
      <c r="BW23" s="537" t="str">
        <f t="shared" si="31"/>
        <v/>
      </c>
      <c r="BX23" s="537" t="str">
        <f t="shared" si="32"/>
        <v/>
      </c>
      <c r="BY23" s="537" t="str">
        <f t="shared" si="33"/>
        <v/>
      </c>
      <c r="BZ23" s="536"/>
      <c r="CA23" s="141"/>
      <c r="CB23" s="486"/>
      <c r="CC23" s="483" t="str">
        <f t="shared" si="34"/>
        <v/>
      </c>
      <c r="CD23" s="153" t="str">
        <f t="shared" si="35"/>
        <v/>
      </c>
      <c r="CE23" s="153" t="str">
        <f t="shared" si="36"/>
        <v/>
      </c>
      <c r="CF23" s="153" t="str">
        <f t="shared" si="37"/>
        <v/>
      </c>
    </row>
    <row r="24" spans="1:84" ht="29.45" customHeight="1" x14ac:dyDescent="0.25">
      <c r="A24" s="354" t="str">
        <f>'N-Bedarf AL §13a'!A24</f>
        <v/>
      </c>
      <c r="B24" s="354" t="str">
        <f>IF('N-Bedarf AL §13a'!B24="","",'N-Bedarf AL §13a'!B24)</f>
        <v/>
      </c>
      <c r="C24" s="305" t="str">
        <f>IF('N-Bedarf AL §13a'!D24="","",'N-Bedarf AL §13a'!D24)</f>
        <v/>
      </c>
      <c r="D24" s="32" t="str">
        <f>IF('N-Bedarf AL §13a'!C24="","",'N-Bedarf AL §13a'!C24)</f>
        <v/>
      </c>
      <c r="E24" s="32" t="str">
        <f>IF('N-Bedarf AL §13a'!Y24="",'N-Bedarf AL §13a'!V24,'N-Bedarf AL §13a'!Y24)</f>
        <v/>
      </c>
      <c r="F24" s="32" t="str">
        <f>IF('P-Bedarf AL §13a'!V26="","",'P-Bedarf AL §13a'!V26)</f>
        <v/>
      </c>
      <c r="G24" s="32" t="str">
        <f>IF('P-Bedarf AL §13a'!Z26="","",'P-Bedarf AL §13a'!Z26)</f>
        <v/>
      </c>
      <c r="H24" s="345" t="str">
        <f t="shared" si="38"/>
        <v/>
      </c>
      <c r="I24" s="345" t="str">
        <f t="shared" si="39"/>
        <v/>
      </c>
      <c r="J24" s="345" t="str">
        <f t="shared" si="40"/>
        <v/>
      </c>
      <c r="K24" s="321">
        <f t="shared" si="41"/>
        <v>0</v>
      </c>
      <c r="L24" s="321">
        <f t="shared" si="42"/>
        <v>0</v>
      </c>
      <c r="M24" s="321">
        <f t="shared" si="43"/>
        <v>0</v>
      </c>
      <c r="N24" s="321" t="str">
        <f t="shared" si="44"/>
        <v/>
      </c>
      <c r="O24" s="321" t="str">
        <f t="shared" si="44"/>
        <v/>
      </c>
      <c r="P24" s="321" t="str">
        <f t="shared" si="44"/>
        <v/>
      </c>
      <c r="Q24" s="490" t="str">
        <f t="shared" si="0"/>
        <v/>
      </c>
      <c r="R24" s="539"/>
      <c r="S24" s="141"/>
      <c r="T24" s="486"/>
      <c r="U24" s="501" t="str">
        <f t="shared" si="1"/>
        <v/>
      </c>
      <c r="V24" s="537" t="str">
        <f t="shared" si="2"/>
        <v/>
      </c>
      <c r="W24" s="537" t="str">
        <f t="shared" si="45"/>
        <v/>
      </c>
      <c r="X24" s="537" t="str">
        <f t="shared" si="3"/>
        <v/>
      </c>
      <c r="Y24" s="537" t="str">
        <f t="shared" si="4"/>
        <v/>
      </c>
      <c r="Z24" s="536"/>
      <c r="AA24" s="141"/>
      <c r="AB24" s="211"/>
      <c r="AC24" s="212" t="str">
        <f t="shared" si="5"/>
        <v/>
      </c>
      <c r="AD24" s="537" t="str">
        <f t="shared" si="6"/>
        <v/>
      </c>
      <c r="AE24" s="537" t="str">
        <f t="shared" si="7"/>
        <v/>
      </c>
      <c r="AF24" s="537" t="str">
        <f t="shared" si="8"/>
        <v/>
      </c>
      <c r="AG24" s="538" t="str">
        <f t="shared" si="9"/>
        <v/>
      </c>
      <c r="AH24" s="539"/>
      <c r="AI24" s="141"/>
      <c r="AJ24" s="486"/>
      <c r="AK24" s="507">
        <f t="shared" si="10"/>
        <v>0</v>
      </c>
      <c r="AL24" s="537" t="str">
        <f t="shared" si="11"/>
        <v/>
      </c>
      <c r="AM24" s="537" t="str">
        <f t="shared" si="12"/>
        <v/>
      </c>
      <c r="AN24" s="537" t="str">
        <f t="shared" si="13"/>
        <v/>
      </c>
      <c r="AO24" s="537" t="str">
        <f t="shared" si="14"/>
        <v/>
      </c>
      <c r="AP24" s="542" t="str">
        <f t="shared" si="46"/>
        <v/>
      </c>
      <c r="AQ24" s="539"/>
      <c r="AR24" s="141"/>
      <c r="AS24" s="486"/>
      <c r="AT24" s="501" t="str">
        <f t="shared" si="15"/>
        <v/>
      </c>
      <c r="AU24" s="537" t="str">
        <f t="shared" si="16"/>
        <v/>
      </c>
      <c r="AV24" s="537" t="str">
        <f t="shared" si="17"/>
        <v/>
      </c>
      <c r="AW24" s="537" t="str">
        <f t="shared" si="18"/>
        <v/>
      </c>
      <c r="AX24" s="536"/>
      <c r="AY24" s="141"/>
      <c r="AZ24" s="211"/>
      <c r="BA24" s="211" t="str">
        <f t="shared" si="19"/>
        <v/>
      </c>
      <c r="BB24" s="537" t="str">
        <f t="shared" si="20"/>
        <v/>
      </c>
      <c r="BC24" s="537"/>
      <c r="BD24" s="538" t="str">
        <f t="shared" si="21"/>
        <v/>
      </c>
      <c r="BE24" s="539"/>
      <c r="BF24" s="141"/>
      <c r="BG24" s="486"/>
      <c r="BH24" s="501" t="str">
        <f t="shared" si="22"/>
        <v/>
      </c>
      <c r="BI24" s="537" t="str">
        <f t="shared" si="23"/>
        <v/>
      </c>
      <c r="BJ24" s="537" t="str">
        <f t="shared" si="24"/>
        <v/>
      </c>
      <c r="BK24" s="537" t="str">
        <f t="shared" si="25"/>
        <v/>
      </c>
      <c r="BL24" s="536"/>
      <c r="BM24" s="141"/>
      <c r="BN24" s="211"/>
      <c r="BO24" s="211" t="e">
        <f t="shared" si="26"/>
        <v>#VALUE!</v>
      </c>
      <c r="BP24" s="537" t="str">
        <f t="shared" si="27"/>
        <v/>
      </c>
      <c r="BQ24" s="537" t="str">
        <f t="shared" si="28"/>
        <v/>
      </c>
      <c r="BR24" s="538" t="str">
        <f t="shared" si="29"/>
        <v/>
      </c>
      <c r="BS24" s="539"/>
      <c r="BT24" s="141"/>
      <c r="BU24" s="486"/>
      <c r="BV24" s="501" t="str">
        <f t="shared" si="30"/>
        <v/>
      </c>
      <c r="BW24" s="537" t="str">
        <f t="shared" si="31"/>
        <v/>
      </c>
      <c r="BX24" s="537" t="str">
        <f t="shared" si="32"/>
        <v/>
      </c>
      <c r="BY24" s="537" t="str">
        <f t="shared" si="33"/>
        <v/>
      </c>
      <c r="BZ24" s="536"/>
      <c r="CA24" s="141"/>
      <c r="CB24" s="486"/>
      <c r="CC24" s="483" t="str">
        <f t="shared" si="34"/>
        <v/>
      </c>
      <c r="CD24" s="153" t="str">
        <f t="shared" si="35"/>
        <v/>
      </c>
      <c r="CE24" s="153" t="str">
        <f t="shared" si="36"/>
        <v/>
      </c>
      <c r="CF24" s="153" t="str">
        <f t="shared" si="37"/>
        <v/>
      </c>
    </row>
    <row r="25" spans="1:84" ht="29.45" customHeight="1" x14ac:dyDescent="0.25">
      <c r="A25" s="354" t="str">
        <f>'N-Bedarf AL §13a'!A25</f>
        <v/>
      </c>
      <c r="B25" s="354" t="str">
        <f>IF('N-Bedarf AL §13a'!B25="","",'N-Bedarf AL §13a'!B25)</f>
        <v/>
      </c>
      <c r="C25" s="305" t="str">
        <f>IF('N-Bedarf AL §13a'!D25="","",'N-Bedarf AL §13a'!D25)</f>
        <v/>
      </c>
      <c r="D25" s="32" t="str">
        <f>IF('N-Bedarf AL §13a'!C25="","",'N-Bedarf AL §13a'!C25)</f>
        <v/>
      </c>
      <c r="E25" s="32" t="str">
        <f>IF('N-Bedarf AL §13a'!Y25="",'N-Bedarf AL §13a'!V25,'N-Bedarf AL §13a'!Y25)</f>
        <v/>
      </c>
      <c r="F25" s="32" t="str">
        <f>IF('P-Bedarf AL §13a'!V27="","",'P-Bedarf AL §13a'!V27)</f>
        <v/>
      </c>
      <c r="G25" s="32" t="str">
        <f>IF('P-Bedarf AL §13a'!Z27="","",'P-Bedarf AL §13a'!Z27)</f>
        <v/>
      </c>
      <c r="H25" s="345" t="str">
        <f t="shared" si="38"/>
        <v/>
      </c>
      <c r="I25" s="345" t="str">
        <f t="shared" si="39"/>
        <v/>
      </c>
      <c r="J25" s="345" t="str">
        <f t="shared" si="40"/>
        <v/>
      </c>
      <c r="K25" s="321">
        <f t="shared" si="41"/>
        <v>0</v>
      </c>
      <c r="L25" s="321">
        <f t="shared" si="42"/>
        <v>0</v>
      </c>
      <c r="M25" s="321">
        <f t="shared" si="43"/>
        <v>0</v>
      </c>
      <c r="N25" s="321" t="str">
        <f t="shared" si="44"/>
        <v/>
      </c>
      <c r="O25" s="321" t="str">
        <f t="shared" si="44"/>
        <v/>
      </c>
      <c r="P25" s="321" t="str">
        <f t="shared" si="44"/>
        <v/>
      </c>
      <c r="Q25" s="490" t="str">
        <f t="shared" si="0"/>
        <v/>
      </c>
      <c r="R25" s="539"/>
      <c r="S25" s="141"/>
      <c r="T25" s="486"/>
      <c r="U25" s="501" t="str">
        <f t="shared" si="1"/>
        <v/>
      </c>
      <c r="V25" s="537" t="str">
        <f t="shared" si="2"/>
        <v/>
      </c>
      <c r="W25" s="537" t="str">
        <f t="shared" si="45"/>
        <v/>
      </c>
      <c r="X25" s="537" t="str">
        <f t="shared" si="3"/>
        <v/>
      </c>
      <c r="Y25" s="537" t="str">
        <f t="shared" si="4"/>
        <v/>
      </c>
      <c r="Z25" s="536"/>
      <c r="AA25" s="141"/>
      <c r="AB25" s="211"/>
      <c r="AC25" s="212" t="str">
        <f t="shared" si="5"/>
        <v/>
      </c>
      <c r="AD25" s="537" t="str">
        <f t="shared" si="6"/>
        <v/>
      </c>
      <c r="AE25" s="537" t="str">
        <f t="shared" si="7"/>
        <v/>
      </c>
      <c r="AF25" s="537" t="str">
        <f t="shared" si="8"/>
        <v/>
      </c>
      <c r="AG25" s="538" t="str">
        <f t="shared" si="9"/>
        <v/>
      </c>
      <c r="AH25" s="539"/>
      <c r="AI25" s="141"/>
      <c r="AJ25" s="486"/>
      <c r="AK25" s="507">
        <f t="shared" si="10"/>
        <v>0</v>
      </c>
      <c r="AL25" s="537" t="str">
        <f t="shared" si="11"/>
        <v/>
      </c>
      <c r="AM25" s="537" t="str">
        <f t="shared" si="12"/>
        <v/>
      </c>
      <c r="AN25" s="537" t="str">
        <f t="shared" si="13"/>
        <v/>
      </c>
      <c r="AO25" s="537" t="str">
        <f t="shared" si="14"/>
        <v/>
      </c>
      <c r="AP25" s="542" t="str">
        <f t="shared" si="46"/>
        <v/>
      </c>
      <c r="AQ25" s="539"/>
      <c r="AR25" s="141"/>
      <c r="AS25" s="486"/>
      <c r="AT25" s="501" t="str">
        <f t="shared" si="15"/>
        <v/>
      </c>
      <c r="AU25" s="537" t="str">
        <f t="shared" si="16"/>
        <v/>
      </c>
      <c r="AV25" s="537" t="str">
        <f t="shared" si="17"/>
        <v/>
      </c>
      <c r="AW25" s="537" t="str">
        <f t="shared" si="18"/>
        <v/>
      </c>
      <c r="AX25" s="536"/>
      <c r="AY25" s="141"/>
      <c r="AZ25" s="211"/>
      <c r="BA25" s="211" t="str">
        <f t="shared" si="19"/>
        <v/>
      </c>
      <c r="BB25" s="537" t="str">
        <f t="shared" si="20"/>
        <v/>
      </c>
      <c r="BC25" s="537"/>
      <c r="BD25" s="538" t="str">
        <f t="shared" si="21"/>
        <v/>
      </c>
      <c r="BE25" s="539"/>
      <c r="BF25" s="141"/>
      <c r="BG25" s="486"/>
      <c r="BH25" s="501" t="str">
        <f t="shared" si="22"/>
        <v/>
      </c>
      <c r="BI25" s="537" t="str">
        <f t="shared" si="23"/>
        <v/>
      </c>
      <c r="BJ25" s="537" t="str">
        <f t="shared" si="24"/>
        <v/>
      </c>
      <c r="BK25" s="537" t="str">
        <f t="shared" si="25"/>
        <v/>
      </c>
      <c r="BL25" s="536"/>
      <c r="BM25" s="141"/>
      <c r="BN25" s="211"/>
      <c r="BO25" s="211" t="e">
        <f t="shared" si="26"/>
        <v>#VALUE!</v>
      </c>
      <c r="BP25" s="537" t="str">
        <f t="shared" si="27"/>
        <v/>
      </c>
      <c r="BQ25" s="537" t="str">
        <f t="shared" si="28"/>
        <v/>
      </c>
      <c r="BR25" s="538" t="str">
        <f t="shared" si="29"/>
        <v/>
      </c>
      <c r="BS25" s="539"/>
      <c r="BT25" s="141"/>
      <c r="BU25" s="486"/>
      <c r="BV25" s="501" t="str">
        <f t="shared" si="30"/>
        <v/>
      </c>
      <c r="BW25" s="537" t="str">
        <f t="shared" si="31"/>
        <v/>
      </c>
      <c r="BX25" s="537" t="str">
        <f t="shared" si="32"/>
        <v/>
      </c>
      <c r="BY25" s="537" t="str">
        <f t="shared" si="33"/>
        <v/>
      </c>
      <c r="BZ25" s="536"/>
      <c r="CA25" s="141"/>
      <c r="CB25" s="486"/>
      <c r="CC25" s="483" t="str">
        <f t="shared" si="34"/>
        <v/>
      </c>
      <c r="CD25" s="153" t="str">
        <f t="shared" si="35"/>
        <v/>
      </c>
      <c r="CE25" s="153" t="str">
        <f t="shared" si="36"/>
        <v/>
      </c>
      <c r="CF25" s="153" t="str">
        <f t="shared" si="37"/>
        <v/>
      </c>
    </row>
    <row r="26" spans="1:84" ht="29.45" customHeight="1" x14ac:dyDescent="0.25">
      <c r="A26" s="354" t="str">
        <f>'N-Bedarf AL §13a'!A26</f>
        <v/>
      </c>
      <c r="B26" s="354" t="str">
        <f>IF('N-Bedarf AL §13a'!B26="","",'N-Bedarf AL §13a'!B26)</f>
        <v/>
      </c>
      <c r="C26" s="305" t="str">
        <f>IF('N-Bedarf AL §13a'!D26="","",'N-Bedarf AL §13a'!D26)</f>
        <v/>
      </c>
      <c r="D26" s="32" t="str">
        <f>IF('N-Bedarf AL §13a'!C26="","",'N-Bedarf AL §13a'!C26)</f>
        <v/>
      </c>
      <c r="E26" s="32" t="str">
        <f>IF('N-Bedarf AL §13a'!Y26="",'N-Bedarf AL §13a'!V26,'N-Bedarf AL §13a'!Y26)</f>
        <v/>
      </c>
      <c r="F26" s="32" t="str">
        <f>IF('P-Bedarf AL §13a'!V28="","",'P-Bedarf AL §13a'!V28)</f>
        <v/>
      </c>
      <c r="G26" s="32" t="str">
        <f>IF('P-Bedarf AL §13a'!Z28="","",'P-Bedarf AL §13a'!Z28)</f>
        <v/>
      </c>
      <c r="H26" s="345" t="str">
        <f t="shared" si="38"/>
        <v/>
      </c>
      <c r="I26" s="345" t="str">
        <f t="shared" si="39"/>
        <v/>
      </c>
      <c r="J26" s="345" t="str">
        <f t="shared" si="40"/>
        <v/>
      </c>
      <c r="K26" s="321">
        <f t="shared" si="41"/>
        <v>0</v>
      </c>
      <c r="L26" s="321">
        <f t="shared" si="42"/>
        <v>0</v>
      </c>
      <c r="M26" s="321">
        <f t="shared" si="43"/>
        <v>0</v>
      </c>
      <c r="N26" s="321" t="str">
        <f t="shared" si="44"/>
        <v/>
      </c>
      <c r="O26" s="321" t="str">
        <f t="shared" si="44"/>
        <v/>
      </c>
      <c r="P26" s="321" t="str">
        <f t="shared" si="44"/>
        <v/>
      </c>
      <c r="Q26" s="490" t="str">
        <f t="shared" si="0"/>
        <v/>
      </c>
      <c r="R26" s="539"/>
      <c r="S26" s="141"/>
      <c r="T26" s="486"/>
      <c r="U26" s="501" t="str">
        <f t="shared" si="1"/>
        <v/>
      </c>
      <c r="V26" s="537" t="str">
        <f t="shared" si="2"/>
        <v/>
      </c>
      <c r="W26" s="537" t="str">
        <f t="shared" si="45"/>
        <v/>
      </c>
      <c r="X26" s="537" t="str">
        <f t="shared" si="3"/>
        <v/>
      </c>
      <c r="Y26" s="537" t="str">
        <f t="shared" si="4"/>
        <v/>
      </c>
      <c r="Z26" s="536"/>
      <c r="AA26" s="141"/>
      <c r="AB26" s="211"/>
      <c r="AC26" s="212" t="str">
        <f t="shared" si="5"/>
        <v/>
      </c>
      <c r="AD26" s="537" t="str">
        <f t="shared" si="6"/>
        <v/>
      </c>
      <c r="AE26" s="537" t="str">
        <f t="shared" si="7"/>
        <v/>
      </c>
      <c r="AF26" s="537" t="str">
        <f t="shared" si="8"/>
        <v/>
      </c>
      <c r="AG26" s="538" t="str">
        <f t="shared" si="9"/>
        <v/>
      </c>
      <c r="AH26" s="539"/>
      <c r="AI26" s="141"/>
      <c r="AJ26" s="486"/>
      <c r="AK26" s="507">
        <f t="shared" si="10"/>
        <v>0</v>
      </c>
      <c r="AL26" s="537" t="str">
        <f t="shared" si="11"/>
        <v/>
      </c>
      <c r="AM26" s="537" t="str">
        <f t="shared" si="12"/>
        <v/>
      </c>
      <c r="AN26" s="537" t="str">
        <f t="shared" si="13"/>
        <v/>
      </c>
      <c r="AO26" s="537" t="str">
        <f t="shared" si="14"/>
        <v/>
      </c>
      <c r="AP26" s="542" t="str">
        <f t="shared" si="46"/>
        <v/>
      </c>
      <c r="AQ26" s="539"/>
      <c r="AR26" s="141"/>
      <c r="AS26" s="486"/>
      <c r="AT26" s="501" t="str">
        <f t="shared" si="15"/>
        <v/>
      </c>
      <c r="AU26" s="537" t="str">
        <f t="shared" si="16"/>
        <v/>
      </c>
      <c r="AV26" s="537" t="str">
        <f t="shared" si="17"/>
        <v/>
      </c>
      <c r="AW26" s="537" t="str">
        <f t="shared" si="18"/>
        <v/>
      </c>
      <c r="AX26" s="536"/>
      <c r="AY26" s="141"/>
      <c r="AZ26" s="211"/>
      <c r="BA26" s="211" t="str">
        <f t="shared" si="19"/>
        <v/>
      </c>
      <c r="BB26" s="537" t="str">
        <f t="shared" si="20"/>
        <v/>
      </c>
      <c r="BC26" s="537"/>
      <c r="BD26" s="538" t="str">
        <f t="shared" si="21"/>
        <v/>
      </c>
      <c r="BE26" s="539"/>
      <c r="BF26" s="141"/>
      <c r="BG26" s="486"/>
      <c r="BH26" s="501" t="str">
        <f t="shared" si="22"/>
        <v/>
      </c>
      <c r="BI26" s="537" t="str">
        <f t="shared" si="23"/>
        <v/>
      </c>
      <c r="BJ26" s="537" t="str">
        <f t="shared" si="24"/>
        <v/>
      </c>
      <c r="BK26" s="537" t="str">
        <f t="shared" si="25"/>
        <v/>
      </c>
      <c r="BL26" s="536"/>
      <c r="BM26" s="141"/>
      <c r="BN26" s="211"/>
      <c r="BO26" s="211" t="e">
        <f t="shared" si="26"/>
        <v>#VALUE!</v>
      </c>
      <c r="BP26" s="537" t="str">
        <f t="shared" si="27"/>
        <v/>
      </c>
      <c r="BQ26" s="537" t="str">
        <f t="shared" si="28"/>
        <v/>
      </c>
      <c r="BR26" s="538" t="str">
        <f t="shared" si="29"/>
        <v/>
      </c>
      <c r="BS26" s="539"/>
      <c r="BT26" s="141"/>
      <c r="BU26" s="486"/>
      <c r="BV26" s="501" t="str">
        <f t="shared" si="30"/>
        <v/>
      </c>
      <c r="BW26" s="537" t="str">
        <f t="shared" si="31"/>
        <v/>
      </c>
      <c r="BX26" s="537" t="str">
        <f t="shared" si="32"/>
        <v/>
      </c>
      <c r="BY26" s="537" t="str">
        <f t="shared" si="33"/>
        <v/>
      </c>
      <c r="BZ26" s="536"/>
      <c r="CA26" s="141"/>
      <c r="CB26" s="486"/>
      <c r="CC26" s="483" t="str">
        <f t="shared" si="34"/>
        <v/>
      </c>
      <c r="CD26" s="153" t="str">
        <f t="shared" si="35"/>
        <v/>
      </c>
      <c r="CE26" s="153" t="str">
        <f t="shared" si="36"/>
        <v/>
      </c>
      <c r="CF26" s="153" t="str">
        <f t="shared" si="37"/>
        <v/>
      </c>
    </row>
    <row r="27" spans="1:84" ht="29.45" customHeight="1" x14ac:dyDescent="0.25">
      <c r="A27" s="354" t="str">
        <f>'N-Bedarf AL §13a'!A27</f>
        <v/>
      </c>
      <c r="B27" s="354" t="str">
        <f>IF('N-Bedarf AL §13a'!B27="","",'N-Bedarf AL §13a'!B27)</f>
        <v/>
      </c>
      <c r="C27" s="305" t="str">
        <f>IF('N-Bedarf AL §13a'!D27="","",'N-Bedarf AL §13a'!D27)</f>
        <v/>
      </c>
      <c r="D27" s="32" t="str">
        <f>IF('N-Bedarf AL §13a'!C27="","",'N-Bedarf AL §13a'!C27)</f>
        <v/>
      </c>
      <c r="E27" s="32" t="str">
        <f>IF('N-Bedarf AL §13a'!Y27="",'N-Bedarf AL §13a'!V27,'N-Bedarf AL §13a'!Y27)</f>
        <v/>
      </c>
      <c r="F27" s="32" t="str">
        <f>IF('P-Bedarf AL §13a'!V29="","",'P-Bedarf AL §13a'!V29)</f>
        <v/>
      </c>
      <c r="G27" s="32" t="str">
        <f>IF('P-Bedarf AL §13a'!Z29="","",'P-Bedarf AL §13a'!Z29)</f>
        <v/>
      </c>
      <c r="H27" s="345" t="str">
        <f t="shared" si="38"/>
        <v/>
      </c>
      <c r="I27" s="345" t="str">
        <f t="shared" si="39"/>
        <v/>
      </c>
      <c r="J27" s="345" t="str">
        <f t="shared" si="40"/>
        <v/>
      </c>
      <c r="K27" s="321">
        <f t="shared" si="41"/>
        <v>0</v>
      </c>
      <c r="L27" s="321">
        <f t="shared" si="42"/>
        <v>0</v>
      </c>
      <c r="M27" s="321">
        <f t="shared" si="43"/>
        <v>0</v>
      </c>
      <c r="N27" s="321" t="str">
        <f t="shared" si="44"/>
        <v/>
      </c>
      <c r="O27" s="321" t="str">
        <f t="shared" si="44"/>
        <v/>
      </c>
      <c r="P27" s="321" t="str">
        <f t="shared" si="44"/>
        <v/>
      </c>
      <c r="Q27" s="490" t="str">
        <f t="shared" si="0"/>
        <v/>
      </c>
      <c r="R27" s="539"/>
      <c r="S27" s="141"/>
      <c r="T27" s="486"/>
      <c r="U27" s="501" t="str">
        <f t="shared" si="1"/>
        <v/>
      </c>
      <c r="V27" s="537" t="str">
        <f t="shared" si="2"/>
        <v/>
      </c>
      <c r="W27" s="537" t="str">
        <f t="shared" si="45"/>
        <v/>
      </c>
      <c r="X27" s="537" t="str">
        <f t="shared" si="3"/>
        <v/>
      </c>
      <c r="Y27" s="537" t="str">
        <f t="shared" si="4"/>
        <v/>
      </c>
      <c r="Z27" s="536"/>
      <c r="AA27" s="141"/>
      <c r="AB27" s="211"/>
      <c r="AC27" s="212" t="str">
        <f t="shared" si="5"/>
        <v/>
      </c>
      <c r="AD27" s="537" t="str">
        <f t="shared" si="6"/>
        <v/>
      </c>
      <c r="AE27" s="537" t="str">
        <f t="shared" si="7"/>
        <v/>
      </c>
      <c r="AF27" s="537" t="str">
        <f t="shared" si="8"/>
        <v/>
      </c>
      <c r="AG27" s="538" t="str">
        <f t="shared" si="9"/>
        <v/>
      </c>
      <c r="AH27" s="539"/>
      <c r="AI27" s="141"/>
      <c r="AJ27" s="486"/>
      <c r="AK27" s="507">
        <f t="shared" si="10"/>
        <v>0</v>
      </c>
      <c r="AL27" s="537" t="str">
        <f t="shared" si="11"/>
        <v/>
      </c>
      <c r="AM27" s="537" t="str">
        <f t="shared" si="12"/>
        <v/>
      </c>
      <c r="AN27" s="537" t="str">
        <f t="shared" si="13"/>
        <v/>
      </c>
      <c r="AO27" s="537" t="str">
        <f t="shared" si="14"/>
        <v/>
      </c>
      <c r="AP27" s="542" t="str">
        <f t="shared" si="46"/>
        <v/>
      </c>
      <c r="AQ27" s="539"/>
      <c r="AR27" s="141"/>
      <c r="AS27" s="486"/>
      <c r="AT27" s="501" t="str">
        <f t="shared" si="15"/>
        <v/>
      </c>
      <c r="AU27" s="537" t="str">
        <f t="shared" si="16"/>
        <v/>
      </c>
      <c r="AV27" s="537" t="str">
        <f t="shared" si="17"/>
        <v/>
      </c>
      <c r="AW27" s="537" t="str">
        <f t="shared" si="18"/>
        <v/>
      </c>
      <c r="AX27" s="536"/>
      <c r="AY27" s="141"/>
      <c r="AZ27" s="211"/>
      <c r="BA27" s="211" t="str">
        <f t="shared" si="19"/>
        <v/>
      </c>
      <c r="BB27" s="537" t="str">
        <f t="shared" si="20"/>
        <v/>
      </c>
      <c r="BC27" s="537"/>
      <c r="BD27" s="538" t="str">
        <f t="shared" si="21"/>
        <v/>
      </c>
      <c r="BE27" s="539"/>
      <c r="BF27" s="141"/>
      <c r="BG27" s="486"/>
      <c r="BH27" s="501" t="str">
        <f t="shared" si="22"/>
        <v/>
      </c>
      <c r="BI27" s="537" t="str">
        <f t="shared" si="23"/>
        <v/>
      </c>
      <c r="BJ27" s="537" t="str">
        <f t="shared" si="24"/>
        <v/>
      </c>
      <c r="BK27" s="537" t="str">
        <f t="shared" si="25"/>
        <v/>
      </c>
      <c r="BL27" s="536"/>
      <c r="BM27" s="141"/>
      <c r="BN27" s="211"/>
      <c r="BO27" s="211" t="e">
        <f t="shared" si="26"/>
        <v>#VALUE!</v>
      </c>
      <c r="BP27" s="537" t="str">
        <f t="shared" si="27"/>
        <v/>
      </c>
      <c r="BQ27" s="537" t="str">
        <f t="shared" si="28"/>
        <v/>
      </c>
      <c r="BR27" s="538" t="str">
        <f t="shared" si="29"/>
        <v/>
      </c>
      <c r="BS27" s="539"/>
      <c r="BT27" s="141"/>
      <c r="BU27" s="486"/>
      <c r="BV27" s="501" t="str">
        <f t="shared" si="30"/>
        <v/>
      </c>
      <c r="BW27" s="537" t="str">
        <f t="shared" si="31"/>
        <v/>
      </c>
      <c r="BX27" s="537" t="str">
        <f t="shared" si="32"/>
        <v/>
      </c>
      <c r="BY27" s="537" t="str">
        <f t="shared" si="33"/>
        <v/>
      </c>
      <c r="BZ27" s="536"/>
      <c r="CA27" s="141"/>
      <c r="CB27" s="486"/>
      <c r="CC27" s="483" t="str">
        <f t="shared" si="34"/>
        <v/>
      </c>
      <c r="CD27" s="153" t="str">
        <f t="shared" si="35"/>
        <v/>
      </c>
      <c r="CE27" s="153" t="str">
        <f t="shared" si="36"/>
        <v/>
      </c>
      <c r="CF27" s="153" t="str">
        <f t="shared" si="37"/>
        <v/>
      </c>
    </row>
    <row r="28" spans="1:84" ht="29.45" customHeight="1" x14ac:dyDescent="0.25">
      <c r="A28" s="354" t="str">
        <f>'N-Bedarf AL §13a'!A28</f>
        <v/>
      </c>
      <c r="B28" s="354" t="str">
        <f>IF('N-Bedarf AL §13a'!B28="","",'N-Bedarf AL §13a'!B28)</f>
        <v/>
      </c>
      <c r="C28" s="305" t="str">
        <f>IF('N-Bedarf AL §13a'!D28="","",'N-Bedarf AL §13a'!D28)</f>
        <v/>
      </c>
      <c r="D28" s="32" t="str">
        <f>IF('N-Bedarf AL §13a'!C28="","",'N-Bedarf AL §13a'!C28)</f>
        <v/>
      </c>
      <c r="E28" s="32" t="str">
        <f>IF('N-Bedarf AL §13a'!Y28="",'N-Bedarf AL §13a'!V28,'N-Bedarf AL §13a'!Y28)</f>
        <v/>
      </c>
      <c r="F28" s="32" t="str">
        <f>IF('P-Bedarf AL §13a'!V30="","",'P-Bedarf AL §13a'!V30)</f>
        <v/>
      </c>
      <c r="G28" s="32" t="str">
        <f>IF('P-Bedarf AL §13a'!Z30="","",'P-Bedarf AL §13a'!Z30)</f>
        <v/>
      </c>
      <c r="H28" s="345" t="str">
        <f t="shared" si="38"/>
        <v/>
      </c>
      <c r="I28" s="345" t="str">
        <f t="shared" si="39"/>
        <v/>
      </c>
      <c r="J28" s="345" t="str">
        <f t="shared" si="40"/>
        <v/>
      </c>
      <c r="K28" s="321">
        <f t="shared" si="41"/>
        <v>0</v>
      </c>
      <c r="L28" s="321">
        <f t="shared" si="42"/>
        <v>0</v>
      </c>
      <c r="M28" s="321">
        <f t="shared" si="43"/>
        <v>0</v>
      </c>
      <c r="N28" s="321" t="str">
        <f t="shared" si="44"/>
        <v/>
      </c>
      <c r="O28" s="321" t="str">
        <f t="shared" si="44"/>
        <v/>
      </c>
      <c r="P28" s="321" t="str">
        <f t="shared" si="44"/>
        <v/>
      </c>
      <c r="Q28" s="490" t="str">
        <f t="shared" si="0"/>
        <v/>
      </c>
      <c r="R28" s="539"/>
      <c r="S28" s="141"/>
      <c r="T28" s="486"/>
      <c r="U28" s="501" t="str">
        <f t="shared" si="1"/>
        <v/>
      </c>
      <c r="V28" s="537" t="str">
        <f t="shared" si="2"/>
        <v/>
      </c>
      <c r="W28" s="537" t="str">
        <f t="shared" si="45"/>
        <v/>
      </c>
      <c r="X28" s="537" t="str">
        <f t="shared" si="3"/>
        <v/>
      </c>
      <c r="Y28" s="537" t="str">
        <f t="shared" si="4"/>
        <v/>
      </c>
      <c r="Z28" s="536"/>
      <c r="AA28" s="141"/>
      <c r="AB28" s="211"/>
      <c r="AC28" s="212" t="str">
        <f t="shared" si="5"/>
        <v/>
      </c>
      <c r="AD28" s="537" t="str">
        <f t="shared" si="6"/>
        <v/>
      </c>
      <c r="AE28" s="537" t="str">
        <f t="shared" si="7"/>
        <v/>
      </c>
      <c r="AF28" s="537" t="str">
        <f t="shared" si="8"/>
        <v/>
      </c>
      <c r="AG28" s="538" t="str">
        <f t="shared" si="9"/>
        <v/>
      </c>
      <c r="AH28" s="539"/>
      <c r="AI28" s="141"/>
      <c r="AJ28" s="486"/>
      <c r="AK28" s="507">
        <f t="shared" si="10"/>
        <v>0</v>
      </c>
      <c r="AL28" s="537" t="str">
        <f t="shared" si="11"/>
        <v/>
      </c>
      <c r="AM28" s="537" t="str">
        <f t="shared" si="12"/>
        <v/>
      </c>
      <c r="AN28" s="537" t="str">
        <f t="shared" si="13"/>
        <v/>
      </c>
      <c r="AO28" s="537" t="str">
        <f t="shared" si="14"/>
        <v/>
      </c>
      <c r="AP28" s="542" t="str">
        <f t="shared" si="46"/>
        <v/>
      </c>
      <c r="AQ28" s="539"/>
      <c r="AR28" s="141"/>
      <c r="AS28" s="486"/>
      <c r="AT28" s="501" t="str">
        <f t="shared" si="15"/>
        <v/>
      </c>
      <c r="AU28" s="537" t="str">
        <f t="shared" si="16"/>
        <v/>
      </c>
      <c r="AV28" s="537" t="str">
        <f t="shared" si="17"/>
        <v/>
      </c>
      <c r="AW28" s="537" t="str">
        <f t="shared" si="18"/>
        <v/>
      </c>
      <c r="AX28" s="536"/>
      <c r="AY28" s="141"/>
      <c r="AZ28" s="211"/>
      <c r="BA28" s="211" t="str">
        <f t="shared" si="19"/>
        <v/>
      </c>
      <c r="BB28" s="537" t="str">
        <f t="shared" si="20"/>
        <v/>
      </c>
      <c r="BC28" s="537"/>
      <c r="BD28" s="538" t="str">
        <f t="shared" si="21"/>
        <v/>
      </c>
      <c r="BE28" s="539"/>
      <c r="BF28" s="141"/>
      <c r="BG28" s="486"/>
      <c r="BH28" s="501" t="str">
        <f t="shared" si="22"/>
        <v/>
      </c>
      <c r="BI28" s="537" t="str">
        <f t="shared" si="23"/>
        <v/>
      </c>
      <c r="BJ28" s="537" t="str">
        <f t="shared" si="24"/>
        <v/>
      </c>
      <c r="BK28" s="537" t="str">
        <f t="shared" si="25"/>
        <v/>
      </c>
      <c r="BL28" s="536"/>
      <c r="BM28" s="141"/>
      <c r="BN28" s="211"/>
      <c r="BO28" s="211" t="e">
        <f t="shared" si="26"/>
        <v>#VALUE!</v>
      </c>
      <c r="BP28" s="537" t="str">
        <f t="shared" si="27"/>
        <v/>
      </c>
      <c r="BQ28" s="537" t="str">
        <f t="shared" si="28"/>
        <v/>
      </c>
      <c r="BR28" s="538" t="str">
        <f t="shared" si="29"/>
        <v/>
      </c>
      <c r="BS28" s="539"/>
      <c r="BT28" s="141"/>
      <c r="BU28" s="486"/>
      <c r="BV28" s="501" t="str">
        <f t="shared" si="30"/>
        <v/>
      </c>
      <c r="BW28" s="537" t="str">
        <f t="shared" si="31"/>
        <v/>
      </c>
      <c r="BX28" s="537" t="str">
        <f t="shared" si="32"/>
        <v/>
      </c>
      <c r="BY28" s="537" t="str">
        <f t="shared" si="33"/>
        <v/>
      </c>
      <c r="BZ28" s="536"/>
      <c r="CA28" s="141"/>
      <c r="CB28" s="486"/>
      <c r="CC28" s="483" t="str">
        <f t="shared" si="34"/>
        <v/>
      </c>
      <c r="CD28" s="153" t="str">
        <f t="shared" si="35"/>
        <v/>
      </c>
      <c r="CE28" s="153" t="str">
        <f t="shared" si="36"/>
        <v/>
      </c>
      <c r="CF28" s="153" t="str">
        <f t="shared" si="37"/>
        <v/>
      </c>
    </row>
    <row r="29" spans="1:84" ht="29.45" customHeight="1" x14ac:dyDescent="0.25">
      <c r="A29" s="354" t="str">
        <f>'N-Bedarf AL §13a'!A29</f>
        <v/>
      </c>
      <c r="B29" s="354" t="str">
        <f>IF('N-Bedarf AL §13a'!B29="","",'N-Bedarf AL §13a'!B29)</f>
        <v/>
      </c>
      <c r="C29" s="305" t="str">
        <f>IF('N-Bedarf AL §13a'!D29="","",'N-Bedarf AL §13a'!D29)</f>
        <v/>
      </c>
      <c r="D29" s="32" t="str">
        <f>IF('N-Bedarf AL §13a'!C29="","",'N-Bedarf AL §13a'!C29)</f>
        <v/>
      </c>
      <c r="E29" s="32" t="str">
        <f>IF('N-Bedarf AL §13a'!Y29="",'N-Bedarf AL §13a'!V29,'N-Bedarf AL §13a'!Y29)</f>
        <v/>
      </c>
      <c r="F29" s="32" t="str">
        <f>IF('P-Bedarf AL §13a'!V31="","",'P-Bedarf AL §13a'!V31)</f>
        <v/>
      </c>
      <c r="G29" s="32" t="str">
        <f>IF('P-Bedarf AL §13a'!Z31="","",'P-Bedarf AL §13a'!Z31)</f>
        <v/>
      </c>
      <c r="H29" s="345" t="str">
        <f t="shared" si="38"/>
        <v/>
      </c>
      <c r="I29" s="345" t="str">
        <f t="shared" si="39"/>
        <v/>
      </c>
      <c r="J29" s="345" t="str">
        <f t="shared" si="40"/>
        <v/>
      </c>
      <c r="K29" s="321">
        <f t="shared" si="41"/>
        <v>0</v>
      </c>
      <c r="L29" s="321">
        <f t="shared" si="42"/>
        <v>0</v>
      </c>
      <c r="M29" s="321">
        <f t="shared" si="43"/>
        <v>0</v>
      </c>
      <c r="N29" s="321" t="str">
        <f t="shared" si="44"/>
        <v/>
      </c>
      <c r="O29" s="321" t="str">
        <f t="shared" si="44"/>
        <v/>
      </c>
      <c r="P29" s="321" t="str">
        <f t="shared" si="44"/>
        <v/>
      </c>
      <c r="Q29" s="490" t="str">
        <f t="shared" si="0"/>
        <v/>
      </c>
      <c r="R29" s="539"/>
      <c r="S29" s="141"/>
      <c r="T29" s="486"/>
      <c r="U29" s="501" t="str">
        <f t="shared" si="1"/>
        <v/>
      </c>
      <c r="V29" s="537" t="str">
        <f t="shared" si="2"/>
        <v/>
      </c>
      <c r="W29" s="537" t="str">
        <f t="shared" si="45"/>
        <v/>
      </c>
      <c r="X29" s="537" t="str">
        <f t="shared" si="3"/>
        <v/>
      </c>
      <c r="Y29" s="537" t="str">
        <f t="shared" si="4"/>
        <v/>
      </c>
      <c r="Z29" s="536"/>
      <c r="AA29" s="141"/>
      <c r="AB29" s="211"/>
      <c r="AC29" s="212" t="str">
        <f t="shared" si="5"/>
        <v/>
      </c>
      <c r="AD29" s="537" t="str">
        <f t="shared" si="6"/>
        <v/>
      </c>
      <c r="AE29" s="537" t="str">
        <f t="shared" si="7"/>
        <v/>
      </c>
      <c r="AF29" s="537" t="str">
        <f t="shared" si="8"/>
        <v/>
      </c>
      <c r="AG29" s="538" t="str">
        <f t="shared" si="9"/>
        <v/>
      </c>
      <c r="AH29" s="539"/>
      <c r="AI29" s="141"/>
      <c r="AJ29" s="486"/>
      <c r="AK29" s="507">
        <f t="shared" si="10"/>
        <v>0</v>
      </c>
      <c r="AL29" s="537" t="str">
        <f t="shared" si="11"/>
        <v/>
      </c>
      <c r="AM29" s="537" t="str">
        <f t="shared" si="12"/>
        <v/>
      </c>
      <c r="AN29" s="537" t="str">
        <f t="shared" si="13"/>
        <v/>
      </c>
      <c r="AO29" s="537" t="str">
        <f t="shared" si="14"/>
        <v/>
      </c>
      <c r="AP29" s="542" t="str">
        <f t="shared" si="46"/>
        <v/>
      </c>
      <c r="AQ29" s="539"/>
      <c r="AR29" s="141"/>
      <c r="AS29" s="486"/>
      <c r="AT29" s="501" t="str">
        <f t="shared" si="15"/>
        <v/>
      </c>
      <c r="AU29" s="537" t="str">
        <f t="shared" si="16"/>
        <v/>
      </c>
      <c r="AV29" s="537" t="str">
        <f t="shared" si="17"/>
        <v/>
      </c>
      <c r="AW29" s="537" t="str">
        <f t="shared" si="18"/>
        <v/>
      </c>
      <c r="AX29" s="536"/>
      <c r="AY29" s="141"/>
      <c r="AZ29" s="211"/>
      <c r="BA29" s="211" t="str">
        <f t="shared" si="19"/>
        <v/>
      </c>
      <c r="BB29" s="537" t="str">
        <f t="shared" si="20"/>
        <v/>
      </c>
      <c r="BC29" s="537"/>
      <c r="BD29" s="538" t="str">
        <f t="shared" si="21"/>
        <v/>
      </c>
      <c r="BE29" s="539"/>
      <c r="BF29" s="141"/>
      <c r="BG29" s="486"/>
      <c r="BH29" s="501" t="str">
        <f t="shared" si="22"/>
        <v/>
      </c>
      <c r="BI29" s="537" t="str">
        <f t="shared" si="23"/>
        <v/>
      </c>
      <c r="BJ29" s="537" t="str">
        <f t="shared" si="24"/>
        <v/>
      </c>
      <c r="BK29" s="537" t="str">
        <f t="shared" si="25"/>
        <v/>
      </c>
      <c r="BL29" s="536"/>
      <c r="BM29" s="141"/>
      <c r="BN29" s="211"/>
      <c r="BO29" s="211" t="e">
        <f t="shared" si="26"/>
        <v>#VALUE!</v>
      </c>
      <c r="BP29" s="537" t="str">
        <f t="shared" si="27"/>
        <v/>
      </c>
      <c r="BQ29" s="537" t="str">
        <f t="shared" si="28"/>
        <v/>
      </c>
      <c r="BR29" s="538" t="str">
        <f t="shared" si="29"/>
        <v/>
      </c>
      <c r="BS29" s="539"/>
      <c r="BT29" s="141"/>
      <c r="BU29" s="486"/>
      <c r="BV29" s="501" t="str">
        <f t="shared" si="30"/>
        <v/>
      </c>
      <c r="BW29" s="537" t="str">
        <f t="shared" si="31"/>
        <v/>
      </c>
      <c r="BX29" s="537" t="str">
        <f t="shared" si="32"/>
        <v/>
      </c>
      <c r="BY29" s="537" t="str">
        <f t="shared" si="33"/>
        <v/>
      </c>
      <c r="BZ29" s="536"/>
      <c r="CA29" s="141"/>
      <c r="CB29" s="486"/>
      <c r="CC29" s="483" t="str">
        <f t="shared" si="34"/>
        <v/>
      </c>
      <c r="CD29" s="153" t="str">
        <f t="shared" si="35"/>
        <v/>
      </c>
      <c r="CE29" s="153" t="str">
        <f t="shared" si="36"/>
        <v/>
      </c>
      <c r="CF29" s="153" t="str">
        <f t="shared" si="37"/>
        <v/>
      </c>
    </row>
    <row r="30" spans="1:84" ht="29.45" customHeight="1" x14ac:dyDescent="0.25">
      <c r="A30" s="354" t="str">
        <f>'N-Bedarf AL §13a'!A30</f>
        <v/>
      </c>
      <c r="B30" s="354" t="str">
        <f>IF('N-Bedarf AL §13a'!B30="","",'N-Bedarf AL §13a'!B30)</f>
        <v/>
      </c>
      <c r="C30" s="305" t="str">
        <f>IF('N-Bedarf AL §13a'!D30="","",'N-Bedarf AL §13a'!D30)</f>
        <v/>
      </c>
      <c r="D30" s="32" t="str">
        <f>IF('N-Bedarf AL §13a'!C30="","",'N-Bedarf AL §13a'!C30)</f>
        <v/>
      </c>
      <c r="E30" s="32" t="str">
        <f>IF('N-Bedarf AL §13a'!Y30="",'N-Bedarf AL §13a'!V30,'N-Bedarf AL §13a'!Y30)</f>
        <v/>
      </c>
      <c r="F30" s="32" t="str">
        <f>IF('P-Bedarf AL §13a'!V32="","",'P-Bedarf AL §13a'!V32)</f>
        <v/>
      </c>
      <c r="G30" s="32" t="str">
        <f>IF('P-Bedarf AL §13a'!Z32="","",'P-Bedarf AL §13a'!Z32)</f>
        <v/>
      </c>
      <c r="H30" s="345" t="str">
        <f t="shared" si="38"/>
        <v/>
      </c>
      <c r="I30" s="345" t="str">
        <f t="shared" si="39"/>
        <v/>
      </c>
      <c r="J30" s="345" t="str">
        <f t="shared" si="40"/>
        <v/>
      </c>
      <c r="K30" s="321">
        <f t="shared" si="41"/>
        <v>0</v>
      </c>
      <c r="L30" s="321">
        <f t="shared" si="42"/>
        <v>0</v>
      </c>
      <c r="M30" s="321">
        <f t="shared" si="43"/>
        <v>0</v>
      </c>
      <c r="N30" s="321" t="str">
        <f t="shared" si="44"/>
        <v/>
      </c>
      <c r="O30" s="321" t="str">
        <f t="shared" si="44"/>
        <v/>
      </c>
      <c r="P30" s="321" t="str">
        <f t="shared" si="44"/>
        <v/>
      </c>
      <c r="Q30" s="490" t="str">
        <f t="shared" si="0"/>
        <v/>
      </c>
      <c r="R30" s="539"/>
      <c r="S30" s="141"/>
      <c r="T30" s="486"/>
      <c r="U30" s="501" t="str">
        <f t="shared" si="1"/>
        <v/>
      </c>
      <c r="V30" s="537" t="str">
        <f t="shared" si="2"/>
        <v/>
      </c>
      <c r="W30" s="537" t="str">
        <f t="shared" si="45"/>
        <v/>
      </c>
      <c r="X30" s="537" t="str">
        <f t="shared" si="3"/>
        <v/>
      </c>
      <c r="Y30" s="537" t="str">
        <f t="shared" si="4"/>
        <v/>
      </c>
      <c r="Z30" s="536"/>
      <c r="AA30" s="141"/>
      <c r="AB30" s="211"/>
      <c r="AC30" s="212" t="str">
        <f t="shared" si="5"/>
        <v/>
      </c>
      <c r="AD30" s="537" t="str">
        <f t="shared" si="6"/>
        <v/>
      </c>
      <c r="AE30" s="537" t="str">
        <f t="shared" si="7"/>
        <v/>
      </c>
      <c r="AF30" s="537" t="str">
        <f t="shared" si="8"/>
        <v/>
      </c>
      <c r="AG30" s="538" t="str">
        <f t="shared" si="9"/>
        <v/>
      </c>
      <c r="AH30" s="539"/>
      <c r="AI30" s="141"/>
      <c r="AJ30" s="486"/>
      <c r="AK30" s="507">
        <f t="shared" si="10"/>
        <v>0</v>
      </c>
      <c r="AL30" s="537" t="str">
        <f t="shared" si="11"/>
        <v/>
      </c>
      <c r="AM30" s="537" t="str">
        <f t="shared" si="12"/>
        <v/>
      </c>
      <c r="AN30" s="537" t="str">
        <f t="shared" si="13"/>
        <v/>
      </c>
      <c r="AO30" s="537" t="str">
        <f t="shared" si="14"/>
        <v/>
      </c>
      <c r="AP30" s="542" t="str">
        <f t="shared" si="46"/>
        <v/>
      </c>
      <c r="AQ30" s="539"/>
      <c r="AR30" s="141"/>
      <c r="AS30" s="486"/>
      <c r="AT30" s="501" t="str">
        <f t="shared" si="15"/>
        <v/>
      </c>
      <c r="AU30" s="537" t="str">
        <f t="shared" si="16"/>
        <v/>
      </c>
      <c r="AV30" s="537" t="str">
        <f t="shared" si="17"/>
        <v/>
      </c>
      <c r="AW30" s="537" t="str">
        <f t="shared" si="18"/>
        <v/>
      </c>
      <c r="AX30" s="536"/>
      <c r="AY30" s="141"/>
      <c r="AZ30" s="211"/>
      <c r="BA30" s="211" t="str">
        <f t="shared" si="19"/>
        <v/>
      </c>
      <c r="BB30" s="537" t="str">
        <f t="shared" si="20"/>
        <v/>
      </c>
      <c r="BC30" s="537"/>
      <c r="BD30" s="538" t="str">
        <f t="shared" si="21"/>
        <v/>
      </c>
      <c r="BE30" s="539"/>
      <c r="BF30" s="141"/>
      <c r="BG30" s="486"/>
      <c r="BH30" s="501" t="str">
        <f t="shared" si="22"/>
        <v/>
      </c>
      <c r="BI30" s="537" t="str">
        <f t="shared" si="23"/>
        <v/>
      </c>
      <c r="BJ30" s="537" t="str">
        <f t="shared" si="24"/>
        <v/>
      </c>
      <c r="BK30" s="537" t="str">
        <f t="shared" si="25"/>
        <v/>
      </c>
      <c r="BL30" s="536"/>
      <c r="BM30" s="141"/>
      <c r="BN30" s="211"/>
      <c r="BO30" s="211" t="e">
        <f t="shared" si="26"/>
        <v>#VALUE!</v>
      </c>
      <c r="BP30" s="537" t="str">
        <f t="shared" si="27"/>
        <v/>
      </c>
      <c r="BQ30" s="537" t="str">
        <f t="shared" si="28"/>
        <v/>
      </c>
      <c r="BR30" s="538" t="str">
        <f t="shared" si="29"/>
        <v/>
      </c>
      <c r="BS30" s="539"/>
      <c r="BT30" s="141"/>
      <c r="BU30" s="486"/>
      <c r="BV30" s="501" t="str">
        <f t="shared" si="30"/>
        <v/>
      </c>
      <c r="BW30" s="537" t="str">
        <f t="shared" si="31"/>
        <v/>
      </c>
      <c r="BX30" s="537" t="str">
        <f t="shared" si="32"/>
        <v/>
      </c>
      <c r="BY30" s="537" t="str">
        <f t="shared" si="33"/>
        <v/>
      </c>
      <c r="BZ30" s="536"/>
      <c r="CA30" s="141"/>
      <c r="CB30" s="486"/>
      <c r="CC30" s="483" t="str">
        <f t="shared" si="34"/>
        <v/>
      </c>
      <c r="CD30" s="153" t="str">
        <f t="shared" si="35"/>
        <v/>
      </c>
      <c r="CE30" s="153" t="str">
        <f t="shared" si="36"/>
        <v/>
      </c>
      <c r="CF30" s="153" t="str">
        <f t="shared" si="37"/>
        <v/>
      </c>
    </row>
    <row r="31" spans="1:84" ht="29.45" customHeight="1" x14ac:dyDescent="0.25">
      <c r="A31" s="354" t="str">
        <f>'N-Bedarf AL §13a'!A31</f>
        <v/>
      </c>
      <c r="B31" s="354" t="str">
        <f>IF('N-Bedarf AL §13a'!B31="","",'N-Bedarf AL §13a'!B31)</f>
        <v/>
      </c>
      <c r="C31" s="305" t="str">
        <f>IF('N-Bedarf AL §13a'!D31="","",'N-Bedarf AL §13a'!D31)</f>
        <v/>
      </c>
      <c r="D31" s="32" t="str">
        <f>IF('N-Bedarf AL §13a'!C31="","",'N-Bedarf AL §13a'!C31)</f>
        <v/>
      </c>
      <c r="E31" s="32" t="str">
        <f>IF('N-Bedarf AL §13a'!Y31="",'N-Bedarf AL §13a'!V31,'N-Bedarf AL §13a'!Y31)</f>
        <v/>
      </c>
      <c r="F31" s="32" t="str">
        <f>IF('P-Bedarf AL §13a'!V33="","",'P-Bedarf AL §13a'!V33)</f>
        <v/>
      </c>
      <c r="G31" s="32" t="str">
        <f>IF('P-Bedarf AL §13a'!Z33="","",'P-Bedarf AL §13a'!Z33)</f>
        <v/>
      </c>
      <c r="H31" s="345" t="str">
        <f t="shared" si="38"/>
        <v/>
      </c>
      <c r="I31" s="345" t="str">
        <f t="shared" si="39"/>
        <v/>
      </c>
      <c r="J31" s="345" t="str">
        <f t="shared" si="40"/>
        <v/>
      </c>
      <c r="K31" s="321">
        <f t="shared" si="41"/>
        <v>0</v>
      </c>
      <c r="L31" s="321">
        <f t="shared" si="42"/>
        <v>0</v>
      </c>
      <c r="M31" s="321">
        <f t="shared" si="43"/>
        <v>0</v>
      </c>
      <c r="N31" s="321" t="str">
        <f t="shared" si="44"/>
        <v/>
      </c>
      <c r="O31" s="321" t="str">
        <f t="shared" si="44"/>
        <v/>
      </c>
      <c r="P31" s="321" t="str">
        <f t="shared" si="44"/>
        <v/>
      </c>
      <c r="Q31" s="490" t="str">
        <f t="shared" si="0"/>
        <v/>
      </c>
      <c r="R31" s="539"/>
      <c r="S31" s="141"/>
      <c r="T31" s="486"/>
      <c r="U31" s="501" t="str">
        <f t="shared" si="1"/>
        <v/>
      </c>
      <c r="V31" s="537" t="str">
        <f t="shared" si="2"/>
        <v/>
      </c>
      <c r="W31" s="537" t="str">
        <f t="shared" si="45"/>
        <v/>
      </c>
      <c r="X31" s="537" t="str">
        <f t="shared" si="3"/>
        <v/>
      </c>
      <c r="Y31" s="537" t="str">
        <f t="shared" si="4"/>
        <v/>
      </c>
      <c r="Z31" s="536"/>
      <c r="AA31" s="141"/>
      <c r="AB31" s="211"/>
      <c r="AC31" s="212" t="str">
        <f t="shared" si="5"/>
        <v/>
      </c>
      <c r="AD31" s="537" t="str">
        <f t="shared" si="6"/>
        <v/>
      </c>
      <c r="AE31" s="537" t="str">
        <f t="shared" si="7"/>
        <v/>
      </c>
      <c r="AF31" s="537" t="str">
        <f t="shared" si="8"/>
        <v/>
      </c>
      <c r="AG31" s="538" t="str">
        <f t="shared" si="9"/>
        <v/>
      </c>
      <c r="AH31" s="539"/>
      <c r="AI31" s="141"/>
      <c r="AJ31" s="486"/>
      <c r="AK31" s="507">
        <f t="shared" si="10"/>
        <v>0</v>
      </c>
      <c r="AL31" s="537" t="str">
        <f t="shared" si="11"/>
        <v/>
      </c>
      <c r="AM31" s="537" t="str">
        <f t="shared" si="12"/>
        <v/>
      </c>
      <c r="AN31" s="537" t="str">
        <f t="shared" si="13"/>
        <v/>
      </c>
      <c r="AO31" s="537" t="str">
        <f t="shared" si="14"/>
        <v/>
      </c>
      <c r="AP31" s="542" t="str">
        <f t="shared" si="46"/>
        <v/>
      </c>
      <c r="AQ31" s="539"/>
      <c r="AR31" s="141"/>
      <c r="AS31" s="486"/>
      <c r="AT31" s="501" t="str">
        <f t="shared" si="15"/>
        <v/>
      </c>
      <c r="AU31" s="537" t="str">
        <f t="shared" si="16"/>
        <v/>
      </c>
      <c r="AV31" s="537" t="str">
        <f t="shared" si="17"/>
        <v/>
      </c>
      <c r="AW31" s="537" t="str">
        <f t="shared" si="18"/>
        <v/>
      </c>
      <c r="AX31" s="536"/>
      <c r="AY31" s="141"/>
      <c r="AZ31" s="211"/>
      <c r="BA31" s="211" t="str">
        <f t="shared" si="19"/>
        <v/>
      </c>
      <c r="BB31" s="537" t="str">
        <f t="shared" si="20"/>
        <v/>
      </c>
      <c r="BC31" s="537"/>
      <c r="BD31" s="538" t="str">
        <f t="shared" si="21"/>
        <v/>
      </c>
      <c r="BE31" s="539"/>
      <c r="BF31" s="141"/>
      <c r="BG31" s="486"/>
      <c r="BH31" s="501" t="str">
        <f t="shared" si="22"/>
        <v/>
      </c>
      <c r="BI31" s="537" t="str">
        <f t="shared" si="23"/>
        <v/>
      </c>
      <c r="BJ31" s="537" t="str">
        <f t="shared" si="24"/>
        <v/>
      </c>
      <c r="BK31" s="537" t="str">
        <f t="shared" si="25"/>
        <v/>
      </c>
      <c r="BL31" s="536"/>
      <c r="BM31" s="141"/>
      <c r="BN31" s="211"/>
      <c r="BO31" s="211" t="e">
        <f t="shared" si="26"/>
        <v>#VALUE!</v>
      </c>
      <c r="BP31" s="537" t="str">
        <f t="shared" si="27"/>
        <v/>
      </c>
      <c r="BQ31" s="537" t="str">
        <f t="shared" si="28"/>
        <v/>
      </c>
      <c r="BR31" s="538" t="str">
        <f t="shared" si="29"/>
        <v/>
      </c>
      <c r="BS31" s="539"/>
      <c r="BT31" s="141"/>
      <c r="BU31" s="486"/>
      <c r="BV31" s="501" t="str">
        <f t="shared" si="30"/>
        <v/>
      </c>
      <c r="BW31" s="537" t="str">
        <f t="shared" si="31"/>
        <v/>
      </c>
      <c r="BX31" s="537" t="str">
        <f t="shared" si="32"/>
        <v/>
      </c>
      <c r="BY31" s="537" t="str">
        <f t="shared" si="33"/>
        <v/>
      </c>
      <c r="BZ31" s="536"/>
      <c r="CA31" s="141"/>
      <c r="CB31" s="486"/>
      <c r="CC31" s="483" t="str">
        <f t="shared" si="34"/>
        <v/>
      </c>
      <c r="CD31" s="153" t="str">
        <f t="shared" si="35"/>
        <v/>
      </c>
      <c r="CE31" s="153" t="str">
        <f t="shared" si="36"/>
        <v/>
      </c>
      <c r="CF31" s="153" t="str">
        <f t="shared" si="37"/>
        <v/>
      </c>
    </row>
    <row r="32" spans="1:84" ht="29.45" customHeight="1" x14ac:dyDescent="0.25">
      <c r="A32" s="354" t="str">
        <f>'N-Bedarf AL §13a'!A32</f>
        <v/>
      </c>
      <c r="B32" s="354" t="str">
        <f>IF('N-Bedarf AL §13a'!B32="","",'N-Bedarf AL §13a'!B32)</f>
        <v/>
      </c>
      <c r="C32" s="305" t="str">
        <f>IF('N-Bedarf AL §13a'!D32="","",'N-Bedarf AL §13a'!D32)</f>
        <v/>
      </c>
      <c r="D32" s="32" t="str">
        <f>IF('N-Bedarf AL §13a'!C32="","",'N-Bedarf AL §13a'!C32)</f>
        <v/>
      </c>
      <c r="E32" s="32" t="str">
        <f>IF('N-Bedarf AL §13a'!Y32="",'N-Bedarf AL §13a'!V32,'N-Bedarf AL §13a'!Y32)</f>
        <v/>
      </c>
      <c r="F32" s="32" t="str">
        <f>IF('P-Bedarf AL §13a'!V34="","",'P-Bedarf AL §13a'!V34)</f>
        <v/>
      </c>
      <c r="G32" s="32" t="str">
        <f>IF('P-Bedarf AL §13a'!Z34="","",'P-Bedarf AL §13a'!Z34)</f>
        <v/>
      </c>
      <c r="H32" s="345" t="str">
        <f t="shared" si="38"/>
        <v/>
      </c>
      <c r="I32" s="345" t="str">
        <f t="shared" si="39"/>
        <v/>
      </c>
      <c r="J32" s="345" t="str">
        <f t="shared" si="40"/>
        <v/>
      </c>
      <c r="K32" s="321">
        <f t="shared" si="41"/>
        <v>0</v>
      </c>
      <c r="L32" s="321">
        <f t="shared" si="42"/>
        <v>0</v>
      </c>
      <c r="M32" s="321">
        <f t="shared" si="43"/>
        <v>0</v>
      </c>
      <c r="N32" s="321" t="str">
        <f t="shared" si="44"/>
        <v/>
      </c>
      <c r="O32" s="321" t="str">
        <f t="shared" si="44"/>
        <v/>
      </c>
      <c r="P32" s="321" t="str">
        <f t="shared" si="44"/>
        <v/>
      </c>
      <c r="Q32" s="490" t="str">
        <f t="shared" si="0"/>
        <v/>
      </c>
      <c r="R32" s="539"/>
      <c r="S32" s="141"/>
      <c r="T32" s="486"/>
      <c r="U32" s="501" t="str">
        <f t="shared" si="1"/>
        <v/>
      </c>
      <c r="V32" s="537" t="str">
        <f t="shared" si="2"/>
        <v/>
      </c>
      <c r="W32" s="537" t="str">
        <f t="shared" si="45"/>
        <v/>
      </c>
      <c r="X32" s="537" t="str">
        <f t="shared" si="3"/>
        <v/>
      </c>
      <c r="Y32" s="537" t="str">
        <f t="shared" si="4"/>
        <v/>
      </c>
      <c r="Z32" s="536"/>
      <c r="AA32" s="141"/>
      <c r="AB32" s="211"/>
      <c r="AC32" s="212" t="str">
        <f t="shared" si="5"/>
        <v/>
      </c>
      <c r="AD32" s="537" t="str">
        <f t="shared" si="6"/>
        <v/>
      </c>
      <c r="AE32" s="537" t="str">
        <f t="shared" si="7"/>
        <v/>
      </c>
      <c r="AF32" s="537" t="str">
        <f t="shared" si="8"/>
        <v/>
      </c>
      <c r="AG32" s="538" t="str">
        <f t="shared" si="9"/>
        <v/>
      </c>
      <c r="AH32" s="539"/>
      <c r="AI32" s="141"/>
      <c r="AJ32" s="486"/>
      <c r="AK32" s="507">
        <f t="shared" si="10"/>
        <v>0</v>
      </c>
      <c r="AL32" s="537" t="str">
        <f t="shared" si="11"/>
        <v/>
      </c>
      <c r="AM32" s="537" t="str">
        <f t="shared" si="12"/>
        <v/>
      </c>
      <c r="AN32" s="537" t="str">
        <f t="shared" si="13"/>
        <v/>
      </c>
      <c r="AO32" s="537" t="str">
        <f t="shared" si="14"/>
        <v/>
      </c>
      <c r="AP32" s="542" t="str">
        <f t="shared" si="46"/>
        <v/>
      </c>
      <c r="AQ32" s="539"/>
      <c r="AR32" s="141"/>
      <c r="AS32" s="486"/>
      <c r="AT32" s="501" t="str">
        <f t="shared" si="15"/>
        <v/>
      </c>
      <c r="AU32" s="537" t="str">
        <f t="shared" si="16"/>
        <v/>
      </c>
      <c r="AV32" s="537" t="str">
        <f t="shared" si="17"/>
        <v/>
      </c>
      <c r="AW32" s="537" t="str">
        <f t="shared" si="18"/>
        <v/>
      </c>
      <c r="AX32" s="536"/>
      <c r="AY32" s="141"/>
      <c r="AZ32" s="211"/>
      <c r="BA32" s="211" t="str">
        <f t="shared" si="19"/>
        <v/>
      </c>
      <c r="BB32" s="537" t="str">
        <f t="shared" si="20"/>
        <v/>
      </c>
      <c r="BC32" s="537"/>
      <c r="BD32" s="538" t="str">
        <f t="shared" si="21"/>
        <v/>
      </c>
      <c r="BE32" s="539"/>
      <c r="BF32" s="141"/>
      <c r="BG32" s="486"/>
      <c r="BH32" s="501" t="str">
        <f t="shared" si="22"/>
        <v/>
      </c>
      <c r="BI32" s="537" t="str">
        <f t="shared" si="23"/>
        <v/>
      </c>
      <c r="BJ32" s="537" t="str">
        <f t="shared" si="24"/>
        <v/>
      </c>
      <c r="BK32" s="537" t="str">
        <f t="shared" si="25"/>
        <v/>
      </c>
      <c r="BL32" s="536"/>
      <c r="BM32" s="141"/>
      <c r="BN32" s="211"/>
      <c r="BO32" s="211" t="e">
        <f t="shared" si="26"/>
        <v>#VALUE!</v>
      </c>
      <c r="BP32" s="537" t="str">
        <f t="shared" si="27"/>
        <v/>
      </c>
      <c r="BQ32" s="537" t="str">
        <f t="shared" si="28"/>
        <v/>
      </c>
      <c r="BR32" s="538" t="str">
        <f t="shared" si="29"/>
        <v/>
      </c>
      <c r="BS32" s="539"/>
      <c r="BT32" s="141"/>
      <c r="BU32" s="486"/>
      <c r="BV32" s="501" t="str">
        <f t="shared" si="30"/>
        <v/>
      </c>
      <c r="BW32" s="537" t="str">
        <f t="shared" si="31"/>
        <v/>
      </c>
      <c r="BX32" s="537" t="str">
        <f t="shared" si="32"/>
        <v/>
      </c>
      <c r="BY32" s="537" t="str">
        <f t="shared" si="33"/>
        <v/>
      </c>
      <c r="BZ32" s="536"/>
      <c r="CA32" s="141"/>
      <c r="CB32" s="486"/>
      <c r="CC32" s="483" t="str">
        <f t="shared" si="34"/>
        <v/>
      </c>
      <c r="CD32" s="153" t="str">
        <f t="shared" si="35"/>
        <v/>
      </c>
      <c r="CE32" s="153" t="str">
        <f t="shared" si="36"/>
        <v/>
      </c>
      <c r="CF32" s="153" t="str">
        <f t="shared" si="37"/>
        <v/>
      </c>
    </row>
    <row r="33" spans="1:84" ht="29.45" customHeight="1" x14ac:dyDescent="0.25">
      <c r="A33" s="354" t="str">
        <f>'N-Bedarf AL §13a'!A33</f>
        <v/>
      </c>
      <c r="B33" s="354" t="str">
        <f>IF('N-Bedarf AL §13a'!B33="","",'N-Bedarf AL §13a'!B33)</f>
        <v/>
      </c>
      <c r="C33" s="305" t="str">
        <f>IF('N-Bedarf AL §13a'!D33="","",'N-Bedarf AL §13a'!D33)</f>
        <v/>
      </c>
      <c r="D33" s="32" t="str">
        <f>IF('N-Bedarf AL §13a'!C33="","",'N-Bedarf AL §13a'!C33)</f>
        <v/>
      </c>
      <c r="E33" s="32" t="str">
        <f>IF('N-Bedarf AL §13a'!Y33="",'N-Bedarf AL §13a'!V33,'N-Bedarf AL §13a'!Y33)</f>
        <v/>
      </c>
      <c r="F33" s="32" t="str">
        <f>IF('P-Bedarf AL §13a'!V35="","",'P-Bedarf AL §13a'!V35)</f>
        <v/>
      </c>
      <c r="G33" s="32" t="str">
        <f>IF('P-Bedarf AL §13a'!Z35="","",'P-Bedarf AL §13a'!Z35)</f>
        <v/>
      </c>
      <c r="H33" s="345" t="str">
        <f t="shared" si="38"/>
        <v/>
      </c>
      <c r="I33" s="345" t="str">
        <f t="shared" si="39"/>
        <v/>
      </c>
      <c r="J33" s="345" t="str">
        <f t="shared" si="40"/>
        <v/>
      </c>
      <c r="K33" s="321">
        <f t="shared" si="41"/>
        <v>0</v>
      </c>
      <c r="L33" s="321">
        <f t="shared" si="42"/>
        <v>0</v>
      </c>
      <c r="M33" s="321">
        <f t="shared" si="43"/>
        <v>0</v>
      </c>
      <c r="N33" s="321" t="str">
        <f t="shared" si="44"/>
        <v/>
      </c>
      <c r="O33" s="321" t="str">
        <f t="shared" si="44"/>
        <v/>
      </c>
      <c r="P33" s="321" t="str">
        <f t="shared" si="44"/>
        <v/>
      </c>
      <c r="Q33" s="490" t="str">
        <f t="shared" si="0"/>
        <v/>
      </c>
      <c r="R33" s="539"/>
      <c r="S33" s="141"/>
      <c r="T33" s="486"/>
      <c r="U33" s="501" t="str">
        <f t="shared" si="1"/>
        <v/>
      </c>
      <c r="V33" s="537" t="str">
        <f t="shared" si="2"/>
        <v/>
      </c>
      <c r="W33" s="537" t="str">
        <f t="shared" si="45"/>
        <v/>
      </c>
      <c r="X33" s="537" t="str">
        <f t="shared" si="3"/>
        <v/>
      </c>
      <c r="Y33" s="537" t="str">
        <f t="shared" si="4"/>
        <v/>
      </c>
      <c r="Z33" s="536"/>
      <c r="AA33" s="141"/>
      <c r="AB33" s="211"/>
      <c r="AC33" s="212" t="str">
        <f t="shared" si="5"/>
        <v/>
      </c>
      <c r="AD33" s="537" t="str">
        <f t="shared" si="6"/>
        <v/>
      </c>
      <c r="AE33" s="537" t="str">
        <f t="shared" si="7"/>
        <v/>
      </c>
      <c r="AF33" s="537" t="str">
        <f t="shared" si="8"/>
        <v/>
      </c>
      <c r="AG33" s="538" t="str">
        <f t="shared" si="9"/>
        <v/>
      </c>
      <c r="AH33" s="539"/>
      <c r="AI33" s="141"/>
      <c r="AJ33" s="486"/>
      <c r="AK33" s="507">
        <f t="shared" si="10"/>
        <v>0</v>
      </c>
      <c r="AL33" s="537" t="str">
        <f t="shared" si="11"/>
        <v/>
      </c>
      <c r="AM33" s="537" t="str">
        <f t="shared" si="12"/>
        <v/>
      </c>
      <c r="AN33" s="537" t="str">
        <f t="shared" si="13"/>
        <v/>
      </c>
      <c r="AO33" s="537" t="str">
        <f t="shared" si="14"/>
        <v/>
      </c>
      <c r="AP33" s="542" t="str">
        <f t="shared" si="46"/>
        <v/>
      </c>
      <c r="AQ33" s="539"/>
      <c r="AR33" s="141"/>
      <c r="AS33" s="486"/>
      <c r="AT33" s="501" t="str">
        <f t="shared" si="15"/>
        <v/>
      </c>
      <c r="AU33" s="537" t="str">
        <f t="shared" si="16"/>
        <v/>
      </c>
      <c r="AV33" s="537" t="str">
        <f t="shared" si="17"/>
        <v/>
      </c>
      <c r="AW33" s="537" t="str">
        <f t="shared" si="18"/>
        <v/>
      </c>
      <c r="AX33" s="536"/>
      <c r="AY33" s="141"/>
      <c r="AZ33" s="211"/>
      <c r="BA33" s="211" t="str">
        <f t="shared" si="19"/>
        <v/>
      </c>
      <c r="BB33" s="537" t="str">
        <f t="shared" si="20"/>
        <v/>
      </c>
      <c r="BC33" s="537"/>
      <c r="BD33" s="538" t="str">
        <f t="shared" si="21"/>
        <v/>
      </c>
      <c r="BE33" s="539"/>
      <c r="BF33" s="141"/>
      <c r="BG33" s="486"/>
      <c r="BH33" s="501" t="str">
        <f t="shared" si="22"/>
        <v/>
      </c>
      <c r="BI33" s="537" t="str">
        <f t="shared" si="23"/>
        <v/>
      </c>
      <c r="BJ33" s="537" t="str">
        <f t="shared" si="24"/>
        <v/>
      </c>
      <c r="BK33" s="537" t="str">
        <f t="shared" si="25"/>
        <v/>
      </c>
      <c r="BL33" s="536"/>
      <c r="BM33" s="141"/>
      <c r="BN33" s="211"/>
      <c r="BO33" s="211" t="e">
        <f t="shared" si="26"/>
        <v>#VALUE!</v>
      </c>
      <c r="BP33" s="537" t="str">
        <f t="shared" si="27"/>
        <v/>
      </c>
      <c r="BQ33" s="537" t="str">
        <f t="shared" si="28"/>
        <v/>
      </c>
      <c r="BR33" s="538" t="str">
        <f t="shared" si="29"/>
        <v/>
      </c>
      <c r="BS33" s="539"/>
      <c r="BT33" s="141"/>
      <c r="BU33" s="486"/>
      <c r="BV33" s="501" t="str">
        <f t="shared" si="30"/>
        <v/>
      </c>
      <c r="BW33" s="537" t="str">
        <f t="shared" si="31"/>
        <v/>
      </c>
      <c r="BX33" s="537" t="str">
        <f t="shared" si="32"/>
        <v/>
      </c>
      <c r="BY33" s="537" t="str">
        <f t="shared" si="33"/>
        <v/>
      </c>
      <c r="BZ33" s="536"/>
      <c r="CA33" s="141"/>
      <c r="CB33" s="486"/>
      <c r="CC33" s="483" t="str">
        <f t="shared" si="34"/>
        <v/>
      </c>
      <c r="CD33" s="153" t="str">
        <f t="shared" si="35"/>
        <v/>
      </c>
      <c r="CE33" s="153" t="str">
        <f t="shared" si="36"/>
        <v/>
      </c>
      <c r="CF33" s="153" t="str">
        <f t="shared" si="37"/>
        <v/>
      </c>
    </row>
    <row r="34" spans="1:84" ht="29.45" customHeight="1" x14ac:dyDescent="0.25">
      <c r="A34" s="354" t="str">
        <f>'N-Bedarf AL §13a'!A34</f>
        <v/>
      </c>
      <c r="B34" s="354" t="str">
        <f>IF('N-Bedarf AL §13a'!B34="","",'N-Bedarf AL §13a'!B34)</f>
        <v/>
      </c>
      <c r="C34" s="305" t="str">
        <f>IF('N-Bedarf AL §13a'!D34="","",'N-Bedarf AL §13a'!D34)</f>
        <v/>
      </c>
      <c r="D34" s="32" t="str">
        <f>IF('N-Bedarf AL §13a'!C34="","",'N-Bedarf AL §13a'!C34)</f>
        <v/>
      </c>
      <c r="E34" s="32" t="str">
        <f>IF('N-Bedarf AL §13a'!Y34="",'N-Bedarf AL §13a'!V34,'N-Bedarf AL §13a'!Y34)</f>
        <v/>
      </c>
      <c r="F34" s="32" t="str">
        <f>IF('P-Bedarf AL §13a'!V36="","",'P-Bedarf AL §13a'!V36)</f>
        <v/>
      </c>
      <c r="G34" s="32" t="str">
        <f>IF('P-Bedarf AL §13a'!Z36="","",'P-Bedarf AL §13a'!Z36)</f>
        <v/>
      </c>
      <c r="H34" s="345" t="str">
        <f t="shared" si="38"/>
        <v/>
      </c>
      <c r="I34" s="345" t="str">
        <f t="shared" si="39"/>
        <v/>
      </c>
      <c r="J34" s="345" t="str">
        <f t="shared" si="40"/>
        <v/>
      </c>
      <c r="K34" s="321">
        <f t="shared" si="41"/>
        <v>0</v>
      </c>
      <c r="L34" s="321">
        <f t="shared" si="42"/>
        <v>0</v>
      </c>
      <c r="M34" s="321">
        <f t="shared" si="43"/>
        <v>0</v>
      </c>
      <c r="N34" s="321" t="str">
        <f t="shared" si="44"/>
        <v/>
      </c>
      <c r="O34" s="321" t="str">
        <f t="shared" si="44"/>
        <v/>
      </c>
      <c r="P34" s="321" t="str">
        <f t="shared" si="44"/>
        <v/>
      </c>
      <c r="Q34" s="490" t="str">
        <f t="shared" si="0"/>
        <v/>
      </c>
      <c r="R34" s="539"/>
      <c r="S34" s="141"/>
      <c r="T34" s="486"/>
      <c r="U34" s="501" t="str">
        <f t="shared" si="1"/>
        <v/>
      </c>
      <c r="V34" s="537" t="str">
        <f t="shared" si="2"/>
        <v/>
      </c>
      <c r="W34" s="537" t="str">
        <f t="shared" si="45"/>
        <v/>
      </c>
      <c r="X34" s="537" t="str">
        <f t="shared" si="3"/>
        <v/>
      </c>
      <c r="Y34" s="537" t="str">
        <f t="shared" si="4"/>
        <v/>
      </c>
      <c r="Z34" s="536"/>
      <c r="AA34" s="141"/>
      <c r="AB34" s="211"/>
      <c r="AC34" s="212" t="str">
        <f t="shared" si="5"/>
        <v/>
      </c>
      <c r="AD34" s="537" t="str">
        <f t="shared" si="6"/>
        <v/>
      </c>
      <c r="AE34" s="537" t="str">
        <f t="shared" si="7"/>
        <v/>
      </c>
      <c r="AF34" s="537" t="str">
        <f t="shared" si="8"/>
        <v/>
      </c>
      <c r="AG34" s="538" t="str">
        <f t="shared" si="9"/>
        <v/>
      </c>
      <c r="AH34" s="539"/>
      <c r="AI34" s="141"/>
      <c r="AJ34" s="486"/>
      <c r="AK34" s="507">
        <f t="shared" si="10"/>
        <v>0</v>
      </c>
      <c r="AL34" s="537" t="str">
        <f t="shared" si="11"/>
        <v/>
      </c>
      <c r="AM34" s="537" t="str">
        <f t="shared" si="12"/>
        <v/>
      </c>
      <c r="AN34" s="537" t="str">
        <f t="shared" si="13"/>
        <v/>
      </c>
      <c r="AO34" s="537" t="str">
        <f t="shared" si="14"/>
        <v/>
      </c>
      <c r="AP34" s="542" t="str">
        <f t="shared" si="46"/>
        <v/>
      </c>
      <c r="AQ34" s="539"/>
      <c r="AR34" s="141"/>
      <c r="AS34" s="486"/>
      <c r="AT34" s="501" t="str">
        <f t="shared" si="15"/>
        <v/>
      </c>
      <c r="AU34" s="537" t="str">
        <f t="shared" si="16"/>
        <v/>
      </c>
      <c r="AV34" s="537" t="str">
        <f t="shared" si="17"/>
        <v/>
      </c>
      <c r="AW34" s="537" t="str">
        <f t="shared" si="18"/>
        <v/>
      </c>
      <c r="AX34" s="536"/>
      <c r="AY34" s="141"/>
      <c r="AZ34" s="211"/>
      <c r="BA34" s="211" t="str">
        <f t="shared" si="19"/>
        <v/>
      </c>
      <c r="BB34" s="537" t="str">
        <f t="shared" si="20"/>
        <v/>
      </c>
      <c r="BC34" s="537"/>
      <c r="BD34" s="538" t="str">
        <f t="shared" si="21"/>
        <v/>
      </c>
      <c r="BE34" s="539"/>
      <c r="BF34" s="141"/>
      <c r="BG34" s="486"/>
      <c r="BH34" s="501" t="str">
        <f t="shared" si="22"/>
        <v/>
      </c>
      <c r="BI34" s="537" t="str">
        <f t="shared" si="23"/>
        <v/>
      </c>
      <c r="BJ34" s="537" t="str">
        <f t="shared" si="24"/>
        <v/>
      </c>
      <c r="BK34" s="537" t="str">
        <f t="shared" si="25"/>
        <v/>
      </c>
      <c r="BL34" s="536"/>
      <c r="BM34" s="141"/>
      <c r="BN34" s="211"/>
      <c r="BO34" s="211" t="e">
        <f t="shared" si="26"/>
        <v>#VALUE!</v>
      </c>
      <c r="BP34" s="537" t="str">
        <f t="shared" si="27"/>
        <v/>
      </c>
      <c r="BQ34" s="537" t="str">
        <f t="shared" si="28"/>
        <v/>
      </c>
      <c r="BR34" s="538" t="str">
        <f t="shared" si="29"/>
        <v/>
      </c>
      <c r="BS34" s="539"/>
      <c r="BT34" s="141"/>
      <c r="BU34" s="486"/>
      <c r="BV34" s="501" t="str">
        <f t="shared" si="30"/>
        <v/>
      </c>
      <c r="BW34" s="537" t="str">
        <f t="shared" si="31"/>
        <v/>
      </c>
      <c r="BX34" s="537" t="str">
        <f t="shared" si="32"/>
        <v/>
      </c>
      <c r="BY34" s="537" t="str">
        <f t="shared" si="33"/>
        <v/>
      </c>
      <c r="BZ34" s="536"/>
      <c r="CA34" s="141"/>
      <c r="CB34" s="486"/>
      <c r="CC34" s="483" t="str">
        <f t="shared" si="34"/>
        <v/>
      </c>
      <c r="CD34" s="153" t="str">
        <f t="shared" si="35"/>
        <v/>
      </c>
      <c r="CE34" s="153" t="str">
        <f t="shared" si="36"/>
        <v/>
      </c>
      <c r="CF34" s="153" t="str">
        <f t="shared" si="37"/>
        <v/>
      </c>
    </row>
    <row r="35" spans="1:84" ht="29.45" customHeight="1" x14ac:dyDescent="0.25">
      <c r="A35" s="354" t="str">
        <f>'N-Bedarf AL §13a'!A35</f>
        <v/>
      </c>
      <c r="B35" s="354" t="str">
        <f>IF('N-Bedarf AL §13a'!B35="","",'N-Bedarf AL §13a'!B35)</f>
        <v/>
      </c>
      <c r="C35" s="305" t="str">
        <f>IF('N-Bedarf AL §13a'!D35="","",'N-Bedarf AL §13a'!D35)</f>
        <v/>
      </c>
      <c r="D35" s="32" t="str">
        <f>IF('N-Bedarf AL §13a'!C35="","",'N-Bedarf AL §13a'!C35)</f>
        <v/>
      </c>
      <c r="E35" s="32" t="str">
        <f>IF('N-Bedarf AL §13a'!Y35="",'N-Bedarf AL §13a'!V35,'N-Bedarf AL §13a'!Y35)</f>
        <v/>
      </c>
      <c r="F35" s="32" t="str">
        <f>IF('P-Bedarf AL §13a'!V37="","",'P-Bedarf AL §13a'!V37)</f>
        <v/>
      </c>
      <c r="G35" s="32" t="str">
        <f>IF('P-Bedarf AL §13a'!Z37="","",'P-Bedarf AL §13a'!Z37)</f>
        <v/>
      </c>
      <c r="H35" s="345" t="str">
        <f t="shared" si="38"/>
        <v/>
      </c>
      <c r="I35" s="345" t="str">
        <f t="shared" si="39"/>
        <v/>
      </c>
      <c r="J35" s="345" t="str">
        <f t="shared" si="40"/>
        <v/>
      </c>
      <c r="K35" s="321">
        <f t="shared" si="41"/>
        <v>0</v>
      </c>
      <c r="L35" s="321">
        <f t="shared" si="42"/>
        <v>0</v>
      </c>
      <c r="M35" s="321">
        <f t="shared" si="43"/>
        <v>0</v>
      </c>
      <c r="N35" s="321" t="str">
        <f t="shared" si="44"/>
        <v/>
      </c>
      <c r="O35" s="321" t="str">
        <f t="shared" si="44"/>
        <v/>
      </c>
      <c r="P35" s="321" t="str">
        <f t="shared" si="44"/>
        <v/>
      </c>
      <c r="Q35" s="490" t="str">
        <f t="shared" si="0"/>
        <v/>
      </c>
      <c r="R35" s="539"/>
      <c r="S35" s="141"/>
      <c r="T35" s="486"/>
      <c r="U35" s="501" t="str">
        <f t="shared" si="1"/>
        <v/>
      </c>
      <c r="V35" s="537" t="str">
        <f t="shared" si="2"/>
        <v/>
      </c>
      <c r="W35" s="537" t="str">
        <f t="shared" si="45"/>
        <v/>
      </c>
      <c r="X35" s="537" t="str">
        <f t="shared" si="3"/>
        <v/>
      </c>
      <c r="Y35" s="537" t="str">
        <f t="shared" si="4"/>
        <v/>
      </c>
      <c r="Z35" s="536"/>
      <c r="AA35" s="141"/>
      <c r="AB35" s="211"/>
      <c r="AC35" s="212" t="str">
        <f t="shared" si="5"/>
        <v/>
      </c>
      <c r="AD35" s="537" t="str">
        <f t="shared" si="6"/>
        <v/>
      </c>
      <c r="AE35" s="537" t="str">
        <f t="shared" si="7"/>
        <v/>
      </c>
      <c r="AF35" s="537" t="str">
        <f t="shared" si="8"/>
        <v/>
      </c>
      <c r="AG35" s="538" t="str">
        <f t="shared" si="9"/>
        <v/>
      </c>
      <c r="AH35" s="539"/>
      <c r="AI35" s="141"/>
      <c r="AJ35" s="486"/>
      <c r="AK35" s="507">
        <f t="shared" si="10"/>
        <v>0</v>
      </c>
      <c r="AL35" s="537" t="str">
        <f t="shared" si="11"/>
        <v/>
      </c>
      <c r="AM35" s="537" t="str">
        <f t="shared" si="12"/>
        <v/>
      </c>
      <c r="AN35" s="537" t="str">
        <f t="shared" si="13"/>
        <v/>
      </c>
      <c r="AO35" s="537" t="str">
        <f t="shared" si="14"/>
        <v/>
      </c>
      <c r="AP35" s="542" t="str">
        <f t="shared" si="46"/>
        <v/>
      </c>
      <c r="AQ35" s="539"/>
      <c r="AR35" s="141"/>
      <c r="AS35" s="486"/>
      <c r="AT35" s="501" t="str">
        <f t="shared" si="15"/>
        <v/>
      </c>
      <c r="AU35" s="537" t="str">
        <f t="shared" si="16"/>
        <v/>
      </c>
      <c r="AV35" s="537" t="str">
        <f t="shared" si="17"/>
        <v/>
      </c>
      <c r="AW35" s="537" t="str">
        <f t="shared" si="18"/>
        <v/>
      </c>
      <c r="AX35" s="536"/>
      <c r="AY35" s="141"/>
      <c r="AZ35" s="211"/>
      <c r="BA35" s="211" t="str">
        <f t="shared" si="19"/>
        <v/>
      </c>
      <c r="BB35" s="537" t="str">
        <f t="shared" si="20"/>
        <v/>
      </c>
      <c r="BC35" s="537"/>
      <c r="BD35" s="538" t="str">
        <f t="shared" si="21"/>
        <v/>
      </c>
      <c r="BE35" s="539"/>
      <c r="BF35" s="141"/>
      <c r="BG35" s="486"/>
      <c r="BH35" s="501" t="str">
        <f t="shared" si="22"/>
        <v/>
      </c>
      <c r="BI35" s="537" t="str">
        <f t="shared" si="23"/>
        <v/>
      </c>
      <c r="BJ35" s="537" t="str">
        <f t="shared" si="24"/>
        <v/>
      </c>
      <c r="BK35" s="537" t="str">
        <f t="shared" si="25"/>
        <v/>
      </c>
      <c r="BL35" s="536"/>
      <c r="BM35" s="141"/>
      <c r="BN35" s="211"/>
      <c r="BO35" s="211" t="e">
        <f t="shared" si="26"/>
        <v>#VALUE!</v>
      </c>
      <c r="BP35" s="537" t="str">
        <f t="shared" si="27"/>
        <v/>
      </c>
      <c r="BQ35" s="537" t="str">
        <f t="shared" si="28"/>
        <v/>
      </c>
      <c r="BR35" s="538" t="str">
        <f t="shared" si="29"/>
        <v/>
      </c>
      <c r="BS35" s="539"/>
      <c r="BT35" s="141"/>
      <c r="BU35" s="486"/>
      <c r="BV35" s="501" t="str">
        <f t="shared" si="30"/>
        <v/>
      </c>
      <c r="BW35" s="537" t="str">
        <f t="shared" si="31"/>
        <v/>
      </c>
      <c r="BX35" s="537" t="str">
        <f t="shared" si="32"/>
        <v/>
      </c>
      <c r="BY35" s="537" t="str">
        <f t="shared" si="33"/>
        <v/>
      </c>
      <c r="BZ35" s="536"/>
      <c r="CA35" s="141"/>
      <c r="CB35" s="486"/>
      <c r="CC35" s="483" t="str">
        <f t="shared" si="34"/>
        <v/>
      </c>
      <c r="CD35" s="153" t="str">
        <f t="shared" si="35"/>
        <v/>
      </c>
      <c r="CE35" s="153" t="str">
        <f t="shared" si="36"/>
        <v/>
      </c>
      <c r="CF35" s="153" t="str">
        <f t="shared" si="37"/>
        <v/>
      </c>
    </row>
    <row r="36" spans="1:84" ht="29.45" customHeight="1" x14ac:dyDescent="0.25">
      <c r="A36" s="354" t="str">
        <f>'N-Bedarf AL §13a'!A36</f>
        <v/>
      </c>
      <c r="B36" s="354" t="str">
        <f>IF('N-Bedarf AL §13a'!B36="","",'N-Bedarf AL §13a'!B36)</f>
        <v/>
      </c>
      <c r="C36" s="305" t="str">
        <f>IF('N-Bedarf AL §13a'!D36="","",'N-Bedarf AL §13a'!D36)</f>
        <v/>
      </c>
      <c r="D36" s="32" t="str">
        <f>IF('N-Bedarf AL §13a'!C36="","",'N-Bedarf AL §13a'!C36)</f>
        <v/>
      </c>
      <c r="E36" s="32" t="str">
        <f>IF('N-Bedarf AL §13a'!Y36="",'N-Bedarf AL §13a'!V36,'N-Bedarf AL §13a'!Y36)</f>
        <v/>
      </c>
      <c r="F36" s="32" t="str">
        <f>IF('P-Bedarf AL §13a'!V38="","",'P-Bedarf AL §13a'!V38)</f>
        <v/>
      </c>
      <c r="G36" s="32" t="str">
        <f>IF('P-Bedarf AL §13a'!Z38="","",'P-Bedarf AL §13a'!Z38)</f>
        <v/>
      </c>
      <c r="H36" s="345" t="str">
        <f t="shared" si="38"/>
        <v/>
      </c>
      <c r="I36" s="345" t="str">
        <f t="shared" si="39"/>
        <v/>
      </c>
      <c r="J36" s="345" t="str">
        <f t="shared" si="40"/>
        <v/>
      </c>
      <c r="K36" s="321">
        <f t="shared" si="41"/>
        <v>0</v>
      </c>
      <c r="L36" s="321">
        <f t="shared" si="42"/>
        <v>0</v>
      </c>
      <c r="M36" s="321">
        <f t="shared" si="43"/>
        <v>0</v>
      </c>
      <c r="N36" s="321" t="str">
        <f t="shared" si="44"/>
        <v/>
      </c>
      <c r="O36" s="321" t="str">
        <f t="shared" si="44"/>
        <v/>
      </c>
      <c r="P36" s="321" t="str">
        <f t="shared" si="44"/>
        <v/>
      </c>
      <c r="Q36" s="490" t="str">
        <f t="shared" si="0"/>
        <v/>
      </c>
      <c r="R36" s="539"/>
      <c r="S36" s="141"/>
      <c r="T36" s="486"/>
      <c r="U36" s="501" t="str">
        <f t="shared" si="1"/>
        <v/>
      </c>
      <c r="V36" s="537" t="str">
        <f t="shared" si="2"/>
        <v/>
      </c>
      <c r="W36" s="537" t="str">
        <f t="shared" si="45"/>
        <v/>
      </c>
      <c r="X36" s="537" t="str">
        <f t="shared" si="3"/>
        <v/>
      </c>
      <c r="Y36" s="537" t="str">
        <f t="shared" si="4"/>
        <v/>
      </c>
      <c r="Z36" s="536"/>
      <c r="AA36" s="141"/>
      <c r="AB36" s="211"/>
      <c r="AC36" s="212" t="str">
        <f t="shared" si="5"/>
        <v/>
      </c>
      <c r="AD36" s="537" t="str">
        <f t="shared" si="6"/>
        <v/>
      </c>
      <c r="AE36" s="537" t="str">
        <f t="shared" si="7"/>
        <v/>
      </c>
      <c r="AF36" s="537" t="str">
        <f t="shared" si="8"/>
        <v/>
      </c>
      <c r="AG36" s="538" t="str">
        <f t="shared" si="9"/>
        <v/>
      </c>
      <c r="AH36" s="539"/>
      <c r="AI36" s="141"/>
      <c r="AJ36" s="486"/>
      <c r="AK36" s="507">
        <f t="shared" si="10"/>
        <v>0</v>
      </c>
      <c r="AL36" s="537" t="str">
        <f t="shared" si="11"/>
        <v/>
      </c>
      <c r="AM36" s="537" t="str">
        <f t="shared" si="12"/>
        <v/>
      </c>
      <c r="AN36" s="537" t="str">
        <f t="shared" si="13"/>
        <v/>
      </c>
      <c r="AO36" s="537" t="str">
        <f t="shared" si="14"/>
        <v/>
      </c>
      <c r="AP36" s="542" t="str">
        <f t="shared" si="46"/>
        <v/>
      </c>
      <c r="AQ36" s="539"/>
      <c r="AR36" s="141"/>
      <c r="AS36" s="486"/>
      <c r="AT36" s="501" t="str">
        <f t="shared" si="15"/>
        <v/>
      </c>
      <c r="AU36" s="537" t="str">
        <f t="shared" si="16"/>
        <v/>
      </c>
      <c r="AV36" s="537" t="str">
        <f t="shared" si="17"/>
        <v/>
      </c>
      <c r="AW36" s="537" t="str">
        <f t="shared" si="18"/>
        <v/>
      </c>
      <c r="AX36" s="536"/>
      <c r="AY36" s="141"/>
      <c r="AZ36" s="211"/>
      <c r="BA36" s="211" t="str">
        <f t="shared" si="19"/>
        <v/>
      </c>
      <c r="BB36" s="537" t="str">
        <f t="shared" si="20"/>
        <v/>
      </c>
      <c r="BC36" s="537"/>
      <c r="BD36" s="538" t="str">
        <f t="shared" si="21"/>
        <v/>
      </c>
      <c r="BE36" s="539"/>
      <c r="BF36" s="141"/>
      <c r="BG36" s="486"/>
      <c r="BH36" s="501" t="str">
        <f t="shared" si="22"/>
        <v/>
      </c>
      <c r="BI36" s="537" t="str">
        <f t="shared" si="23"/>
        <v/>
      </c>
      <c r="BJ36" s="537" t="str">
        <f t="shared" si="24"/>
        <v/>
      </c>
      <c r="BK36" s="537" t="str">
        <f t="shared" si="25"/>
        <v/>
      </c>
      <c r="BL36" s="536"/>
      <c r="BM36" s="141"/>
      <c r="BN36" s="211"/>
      <c r="BO36" s="211" t="e">
        <f t="shared" si="26"/>
        <v>#VALUE!</v>
      </c>
      <c r="BP36" s="537" t="str">
        <f t="shared" si="27"/>
        <v/>
      </c>
      <c r="BQ36" s="537" t="str">
        <f t="shared" si="28"/>
        <v/>
      </c>
      <c r="BR36" s="538" t="str">
        <f t="shared" si="29"/>
        <v/>
      </c>
      <c r="BS36" s="539"/>
      <c r="BT36" s="141"/>
      <c r="BU36" s="486"/>
      <c r="BV36" s="501" t="str">
        <f t="shared" si="30"/>
        <v/>
      </c>
      <c r="BW36" s="537" t="str">
        <f t="shared" si="31"/>
        <v/>
      </c>
      <c r="BX36" s="537" t="str">
        <f t="shared" si="32"/>
        <v/>
      </c>
      <c r="BY36" s="537" t="str">
        <f t="shared" si="33"/>
        <v/>
      </c>
      <c r="BZ36" s="536"/>
      <c r="CA36" s="141"/>
      <c r="CB36" s="486"/>
      <c r="CC36" s="483" t="str">
        <f t="shared" si="34"/>
        <v/>
      </c>
      <c r="CD36" s="153" t="str">
        <f t="shared" si="35"/>
        <v/>
      </c>
      <c r="CE36" s="153" t="str">
        <f t="shared" si="36"/>
        <v/>
      </c>
      <c r="CF36" s="153" t="str">
        <f t="shared" si="37"/>
        <v/>
      </c>
    </row>
    <row r="37" spans="1:84" ht="29.45" customHeight="1" x14ac:dyDescent="0.25">
      <c r="A37" s="354" t="str">
        <f>'N-Bedarf AL §13a'!A37</f>
        <v/>
      </c>
      <c r="B37" s="354" t="str">
        <f>IF('N-Bedarf AL §13a'!B37="","",'N-Bedarf AL §13a'!B37)</f>
        <v/>
      </c>
      <c r="C37" s="305" t="str">
        <f>IF('N-Bedarf AL §13a'!D37="","",'N-Bedarf AL §13a'!D37)</f>
        <v/>
      </c>
      <c r="D37" s="32" t="str">
        <f>IF('N-Bedarf AL §13a'!C37="","",'N-Bedarf AL §13a'!C37)</f>
        <v/>
      </c>
      <c r="E37" s="32" t="str">
        <f>IF('N-Bedarf AL §13a'!Y37="",'N-Bedarf AL §13a'!V37,'N-Bedarf AL §13a'!Y37)</f>
        <v/>
      </c>
      <c r="F37" s="32" t="str">
        <f>IF('P-Bedarf AL §13a'!V39="","",'P-Bedarf AL §13a'!V39)</f>
        <v/>
      </c>
      <c r="G37" s="32" t="str">
        <f>IF('P-Bedarf AL §13a'!Z39="","",'P-Bedarf AL §13a'!Z39)</f>
        <v/>
      </c>
      <c r="H37" s="345" t="str">
        <f t="shared" si="38"/>
        <v/>
      </c>
      <c r="I37" s="345" t="str">
        <f t="shared" si="39"/>
        <v/>
      </c>
      <c r="J37" s="345" t="str">
        <f t="shared" si="40"/>
        <v/>
      </c>
      <c r="K37" s="321">
        <f t="shared" si="41"/>
        <v>0</v>
      </c>
      <c r="L37" s="321">
        <f t="shared" si="42"/>
        <v>0</v>
      </c>
      <c r="M37" s="321">
        <f t="shared" si="43"/>
        <v>0</v>
      </c>
      <c r="N37" s="321" t="str">
        <f t="shared" si="44"/>
        <v/>
      </c>
      <c r="O37" s="321" t="str">
        <f t="shared" si="44"/>
        <v/>
      </c>
      <c r="P37" s="321" t="str">
        <f t="shared" si="44"/>
        <v/>
      </c>
      <c r="Q37" s="490" t="str">
        <f t="shared" si="0"/>
        <v/>
      </c>
      <c r="R37" s="539"/>
      <c r="S37" s="141"/>
      <c r="T37" s="486"/>
      <c r="U37" s="501" t="str">
        <f t="shared" si="1"/>
        <v/>
      </c>
      <c r="V37" s="537" t="str">
        <f t="shared" si="2"/>
        <v/>
      </c>
      <c r="W37" s="537" t="str">
        <f t="shared" si="45"/>
        <v/>
      </c>
      <c r="X37" s="537" t="str">
        <f t="shared" si="3"/>
        <v/>
      </c>
      <c r="Y37" s="537" t="str">
        <f t="shared" si="4"/>
        <v/>
      </c>
      <c r="Z37" s="536"/>
      <c r="AA37" s="141"/>
      <c r="AB37" s="211"/>
      <c r="AC37" s="212" t="str">
        <f t="shared" si="5"/>
        <v/>
      </c>
      <c r="AD37" s="537" t="str">
        <f t="shared" si="6"/>
        <v/>
      </c>
      <c r="AE37" s="537" t="str">
        <f t="shared" si="7"/>
        <v/>
      </c>
      <c r="AF37" s="537" t="str">
        <f t="shared" si="8"/>
        <v/>
      </c>
      <c r="AG37" s="538" t="str">
        <f t="shared" si="9"/>
        <v/>
      </c>
      <c r="AH37" s="539"/>
      <c r="AI37" s="141"/>
      <c r="AJ37" s="486"/>
      <c r="AK37" s="507">
        <f t="shared" si="10"/>
        <v>0</v>
      </c>
      <c r="AL37" s="537" t="str">
        <f t="shared" si="11"/>
        <v/>
      </c>
      <c r="AM37" s="537" t="str">
        <f t="shared" si="12"/>
        <v/>
      </c>
      <c r="AN37" s="537" t="str">
        <f t="shared" si="13"/>
        <v/>
      </c>
      <c r="AO37" s="537" t="str">
        <f t="shared" si="14"/>
        <v/>
      </c>
      <c r="AP37" s="542" t="str">
        <f t="shared" si="46"/>
        <v/>
      </c>
      <c r="AQ37" s="539"/>
      <c r="AR37" s="141"/>
      <c r="AS37" s="486"/>
      <c r="AT37" s="501" t="str">
        <f t="shared" si="15"/>
        <v/>
      </c>
      <c r="AU37" s="537" t="str">
        <f t="shared" si="16"/>
        <v/>
      </c>
      <c r="AV37" s="537" t="str">
        <f t="shared" si="17"/>
        <v/>
      </c>
      <c r="AW37" s="537" t="str">
        <f t="shared" si="18"/>
        <v/>
      </c>
      <c r="AX37" s="536"/>
      <c r="AY37" s="141"/>
      <c r="AZ37" s="211"/>
      <c r="BA37" s="211" t="str">
        <f t="shared" si="19"/>
        <v/>
      </c>
      <c r="BB37" s="537" t="str">
        <f t="shared" si="20"/>
        <v/>
      </c>
      <c r="BC37" s="537"/>
      <c r="BD37" s="538" t="str">
        <f t="shared" si="21"/>
        <v/>
      </c>
      <c r="BE37" s="539"/>
      <c r="BF37" s="141"/>
      <c r="BG37" s="486"/>
      <c r="BH37" s="501" t="str">
        <f t="shared" si="22"/>
        <v/>
      </c>
      <c r="BI37" s="537" t="str">
        <f t="shared" si="23"/>
        <v/>
      </c>
      <c r="BJ37" s="537" t="str">
        <f t="shared" si="24"/>
        <v/>
      </c>
      <c r="BK37" s="537" t="str">
        <f t="shared" si="25"/>
        <v/>
      </c>
      <c r="BL37" s="536"/>
      <c r="BM37" s="141"/>
      <c r="BN37" s="211"/>
      <c r="BO37" s="211" t="e">
        <f t="shared" si="26"/>
        <v>#VALUE!</v>
      </c>
      <c r="BP37" s="537" t="str">
        <f t="shared" si="27"/>
        <v/>
      </c>
      <c r="BQ37" s="537" t="str">
        <f t="shared" si="28"/>
        <v/>
      </c>
      <c r="BR37" s="538" t="str">
        <f t="shared" si="29"/>
        <v/>
      </c>
      <c r="BS37" s="539"/>
      <c r="BT37" s="141"/>
      <c r="BU37" s="486"/>
      <c r="BV37" s="501" t="str">
        <f t="shared" si="30"/>
        <v/>
      </c>
      <c r="BW37" s="537" t="str">
        <f t="shared" si="31"/>
        <v/>
      </c>
      <c r="BX37" s="537" t="str">
        <f t="shared" si="32"/>
        <v/>
      </c>
      <c r="BY37" s="537" t="str">
        <f t="shared" si="33"/>
        <v/>
      </c>
      <c r="BZ37" s="536"/>
      <c r="CA37" s="141"/>
      <c r="CB37" s="486"/>
      <c r="CC37" s="483" t="str">
        <f t="shared" si="34"/>
        <v/>
      </c>
      <c r="CD37" s="153" t="str">
        <f t="shared" si="35"/>
        <v/>
      </c>
      <c r="CE37" s="153" t="str">
        <f t="shared" si="36"/>
        <v/>
      </c>
      <c r="CF37" s="153" t="str">
        <f t="shared" si="37"/>
        <v/>
      </c>
    </row>
    <row r="38" spans="1:84" ht="29.45" customHeight="1" x14ac:dyDescent="0.25">
      <c r="A38" s="354" t="str">
        <f>'N-Bedarf AL §13a'!A38</f>
        <v/>
      </c>
      <c r="B38" s="354" t="str">
        <f>IF('N-Bedarf AL §13a'!B38="","",'N-Bedarf AL §13a'!B38)</f>
        <v/>
      </c>
      <c r="C38" s="305" t="str">
        <f>IF('N-Bedarf AL §13a'!D38="","",'N-Bedarf AL §13a'!D38)</f>
        <v/>
      </c>
      <c r="D38" s="32" t="str">
        <f>IF('N-Bedarf AL §13a'!C38="","",'N-Bedarf AL §13a'!C38)</f>
        <v/>
      </c>
      <c r="E38" s="32" t="str">
        <f>IF('N-Bedarf AL §13a'!Y38="",'N-Bedarf AL §13a'!V38,'N-Bedarf AL §13a'!Y38)</f>
        <v/>
      </c>
      <c r="F38" s="32" t="str">
        <f>IF('P-Bedarf AL §13a'!V40="","",'P-Bedarf AL §13a'!V40)</f>
        <v/>
      </c>
      <c r="G38" s="32" t="str">
        <f>IF('P-Bedarf AL §13a'!Z40="","",'P-Bedarf AL §13a'!Z40)</f>
        <v/>
      </c>
      <c r="H38" s="345" t="str">
        <f t="shared" si="38"/>
        <v/>
      </c>
      <c r="I38" s="345" t="str">
        <f t="shared" si="39"/>
        <v/>
      </c>
      <c r="J38" s="345" t="str">
        <f t="shared" si="40"/>
        <v/>
      </c>
      <c r="K38" s="321">
        <f t="shared" si="41"/>
        <v>0</v>
      </c>
      <c r="L38" s="321">
        <f t="shared" si="42"/>
        <v>0</v>
      </c>
      <c r="M38" s="321">
        <f t="shared" si="43"/>
        <v>0</v>
      </c>
      <c r="N38" s="321" t="str">
        <f t="shared" si="44"/>
        <v/>
      </c>
      <c r="O38" s="321" t="str">
        <f t="shared" si="44"/>
        <v/>
      </c>
      <c r="P38" s="321" t="str">
        <f t="shared" si="44"/>
        <v/>
      </c>
      <c r="Q38" s="490" t="str">
        <f t="shared" si="0"/>
        <v/>
      </c>
      <c r="R38" s="539"/>
      <c r="S38" s="141"/>
      <c r="T38" s="486"/>
      <c r="U38" s="501" t="str">
        <f t="shared" si="1"/>
        <v/>
      </c>
      <c r="V38" s="537" t="str">
        <f t="shared" si="2"/>
        <v/>
      </c>
      <c r="W38" s="537" t="str">
        <f t="shared" si="45"/>
        <v/>
      </c>
      <c r="X38" s="537" t="str">
        <f t="shared" si="3"/>
        <v/>
      </c>
      <c r="Y38" s="537" t="str">
        <f t="shared" si="4"/>
        <v/>
      </c>
      <c r="Z38" s="536"/>
      <c r="AA38" s="141"/>
      <c r="AB38" s="211"/>
      <c r="AC38" s="212" t="str">
        <f t="shared" si="5"/>
        <v/>
      </c>
      <c r="AD38" s="537" t="str">
        <f t="shared" si="6"/>
        <v/>
      </c>
      <c r="AE38" s="537" t="str">
        <f t="shared" si="7"/>
        <v/>
      </c>
      <c r="AF38" s="537" t="str">
        <f t="shared" si="8"/>
        <v/>
      </c>
      <c r="AG38" s="538" t="str">
        <f t="shared" si="9"/>
        <v/>
      </c>
      <c r="AH38" s="539"/>
      <c r="AI38" s="141"/>
      <c r="AJ38" s="486"/>
      <c r="AK38" s="507">
        <f t="shared" si="10"/>
        <v>0</v>
      </c>
      <c r="AL38" s="537" t="str">
        <f t="shared" si="11"/>
        <v/>
      </c>
      <c r="AM38" s="537" t="str">
        <f t="shared" si="12"/>
        <v/>
      </c>
      <c r="AN38" s="537" t="str">
        <f t="shared" si="13"/>
        <v/>
      </c>
      <c r="AO38" s="537" t="str">
        <f t="shared" si="14"/>
        <v/>
      </c>
      <c r="AP38" s="542" t="str">
        <f t="shared" si="46"/>
        <v/>
      </c>
      <c r="AQ38" s="539"/>
      <c r="AR38" s="141"/>
      <c r="AS38" s="486"/>
      <c r="AT38" s="501" t="str">
        <f t="shared" si="15"/>
        <v/>
      </c>
      <c r="AU38" s="537" t="str">
        <f t="shared" si="16"/>
        <v/>
      </c>
      <c r="AV38" s="537" t="str">
        <f t="shared" si="17"/>
        <v/>
      </c>
      <c r="AW38" s="537" t="str">
        <f t="shared" si="18"/>
        <v/>
      </c>
      <c r="AX38" s="536"/>
      <c r="AY38" s="141"/>
      <c r="AZ38" s="211"/>
      <c r="BA38" s="211" t="str">
        <f t="shared" si="19"/>
        <v/>
      </c>
      <c r="BB38" s="537" t="str">
        <f t="shared" si="20"/>
        <v/>
      </c>
      <c r="BC38" s="537"/>
      <c r="BD38" s="538" t="str">
        <f t="shared" si="21"/>
        <v/>
      </c>
      <c r="BE38" s="539"/>
      <c r="BF38" s="141"/>
      <c r="BG38" s="486"/>
      <c r="BH38" s="501" t="str">
        <f t="shared" si="22"/>
        <v/>
      </c>
      <c r="BI38" s="537" t="str">
        <f t="shared" si="23"/>
        <v/>
      </c>
      <c r="BJ38" s="537" t="str">
        <f t="shared" si="24"/>
        <v/>
      </c>
      <c r="BK38" s="537" t="str">
        <f t="shared" si="25"/>
        <v/>
      </c>
      <c r="BL38" s="536"/>
      <c r="BM38" s="141"/>
      <c r="BN38" s="211"/>
      <c r="BO38" s="211" t="e">
        <f t="shared" si="26"/>
        <v>#VALUE!</v>
      </c>
      <c r="BP38" s="537" t="str">
        <f t="shared" si="27"/>
        <v/>
      </c>
      <c r="BQ38" s="537" t="str">
        <f t="shared" si="28"/>
        <v/>
      </c>
      <c r="BR38" s="538" t="str">
        <f t="shared" si="29"/>
        <v/>
      </c>
      <c r="BS38" s="539"/>
      <c r="BT38" s="141"/>
      <c r="BU38" s="486"/>
      <c r="BV38" s="501" t="str">
        <f t="shared" si="30"/>
        <v/>
      </c>
      <c r="BW38" s="537" t="str">
        <f t="shared" si="31"/>
        <v/>
      </c>
      <c r="BX38" s="537" t="str">
        <f t="shared" si="32"/>
        <v/>
      </c>
      <c r="BY38" s="537" t="str">
        <f t="shared" si="33"/>
        <v/>
      </c>
      <c r="BZ38" s="536"/>
      <c r="CA38" s="141"/>
      <c r="CB38" s="486"/>
      <c r="CC38" s="483" t="str">
        <f t="shared" si="34"/>
        <v/>
      </c>
      <c r="CD38" s="153" t="str">
        <f t="shared" si="35"/>
        <v/>
      </c>
      <c r="CE38" s="153" t="str">
        <f t="shared" si="36"/>
        <v/>
      </c>
      <c r="CF38" s="153" t="str">
        <f t="shared" si="37"/>
        <v/>
      </c>
    </row>
    <row r="39" spans="1:84" ht="29.45" customHeight="1" x14ac:dyDescent="0.25">
      <c r="A39" s="354" t="str">
        <f>'N-Bedarf AL §13a'!A39</f>
        <v/>
      </c>
      <c r="B39" s="354" t="str">
        <f>IF('N-Bedarf AL §13a'!B39="","",'N-Bedarf AL §13a'!B39)</f>
        <v/>
      </c>
      <c r="C39" s="305" t="str">
        <f>IF('N-Bedarf AL §13a'!D39="","",'N-Bedarf AL §13a'!D39)</f>
        <v/>
      </c>
      <c r="D39" s="32" t="str">
        <f>IF('N-Bedarf AL §13a'!C39="","",'N-Bedarf AL §13a'!C39)</f>
        <v/>
      </c>
      <c r="E39" s="32" t="str">
        <f>IF('N-Bedarf AL §13a'!Y39="",'N-Bedarf AL §13a'!V39,'N-Bedarf AL §13a'!Y39)</f>
        <v/>
      </c>
      <c r="F39" s="32" t="str">
        <f>IF('P-Bedarf AL §13a'!V41="","",'P-Bedarf AL §13a'!V41)</f>
        <v/>
      </c>
      <c r="G39" s="32" t="str">
        <f>IF('P-Bedarf AL §13a'!Z41="","",'P-Bedarf AL §13a'!Z41)</f>
        <v/>
      </c>
      <c r="H39" s="345" t="str">
        <f t="shared" si="38"/>
        <v/>
      </c>
      <c r="I39" s="345" t="str">
        <f t="shared" si="39"/>
        <v/>
      </c>
      <c r="J39" s="345" t="str">
        <f t="shared" si="40"/>
        <v/>
      </c>
      <c r="K39" s="321">
        <f t="shared" si="41"/>
        <v>0</v>
      </c>
      <c r="L39" s="321">
        <f t="shared" si="42"/>
        <v>0</v>
      </c>
      <c r="M39" s="321">
        <f t="shared" si="43"/>
        <v>0</v>
      </c>
      <c r="N39" s="321" t="str">
        <f t="shared" si="44"/>
        <v/>
      </c>
      <c r="O39" s="321" t="str">
        <f t="shared" si="44"/>
        <v/>
      </c>
      <c r="P39" s="321" t="str">
        <f t="shared" si="44"/>
        <v/>
      </c>
      <c r="Q39" s="490" t="str">
        <f t="shared" si="0"/>
        <v/>
      </c>
      <c r="R39" s="539"/>
      <c r="S39" s="141"/>
      <c r="T39" s="486"/>
      <c r="U39" s="501" t="str">
        <f t="shared" si="1"/>
        <v/>
      </c>
      <c r="V39" s="537" t="str">
        <f t="shared" si="2"/>
        <v/>
      </c>
      <c r="W39" s="537" t="str">
        <f t="shared" si="45"/>
        <v/>
      </c>
      <c r="X39" s="537" t="str">
        <f t="shared" si="3"/>
        <v/>
      </c>
      <c r="Y39" s="537" t="str">
        <f t="shared" si="4"/>
        <v/>
      </c>
      <c r="Z39" s="536"/>
      <c r="AA39" s="141"/>
      <c r="AB39" s="211"/>
      <c r="AC39" s="212" t="str">
        <f t="shared" si="5"/>
        <v/>
      </c>
      <c r="AD39" s="537" t="str">
        <f t="shared" si="6"/>
        <v/>
      </c>
      <c r="AE39" s="537" t="str">
        <f t="shared" si="7"/>
        <v/>
      </c>
      <c r="AF39" s="537" t="str">
        <f t="shared" si="8"/>
        <v/>
      </c>
      <c r="AG39" s="538" t="str">
        <f t="shared" si="9"/>
        <v/>
      </c>
      <c r="AH39" s="539"/>
      <c r="AI39" s="141"/>
      <c r="AJ39" s="486"/>
      <c r="AK39" s="507">
        <f t="shared" si="10"/>
        <v>0</v>
      </c>
      <c r="AL39" s="537" t="str">
        <f t="shared" si="11"/>
        <v/>
      </c>
      <c r="AM39" s="537" t="str">
        <f t="shared" si="12"/>
        <v/>
      </c>
      <c r="AN39" s="537" t="str">
        <f t="shared" si="13"/>
        <v/>
      </c>
      <c r="AO39" s="537" t="str">
        <f t="shared" si="14"/>
        <v/>
      </c>
      <c r="AP39" s="542" t="str">
        <f t="shared" si="46"/>
        <v/>
      </c>
      <c r="AQ39" s="539"/>
      <c r="AR39" s="141"/>
      <c r="AS39" s="486"/>
      <c r="AT39" s="501" t="str">
        <f t="shared" si="15"/>
        <v/>
      </c>
      <c r="AU39" s="537" t="str">
        <f t="shared" si="16"/>
        <v/>
      </c>
      <c r="AV39" s="537" t="str">
        <f t="shared" si="17"/>
        <v/>
      </c>
      <c r="AW39" s="537" t="str">
        <f t="shared" si="18"/>
        <v/>
      </c>
      <c r="AX39" s="536"/>
      <c r="AY39" s="141"/>
      <c r="AZ39" s="211"/>
      <c r="BA39" s="211" t="str">
        <f t="shared" si="19"/>
        <v/>
      </c>
      <c r="BB39" s="537" t="str">
        <f t="shared" si="20"/>
        <v/>
      </c>
      <c r="BC39" s="537"/>
      <c r="BD39" s="538" t="str">
        <f t="shared" si="21"/>
        <v/>
      </c>
      <c r="BE39" s="539"/>
      <c r="BF39" s="141"/>
      <c r="BG39" s="486"/>
      <c r="BH39" s="501" t="str">
        <f t="shared" si="22"/>
        <v/>
      </c>
      <c r="BI39" s="537" t="str">
        <f t="shared" si="23"/>
        <v/>
      </c>
      <c r="BJ39" s="537" t="str">
        <f t="shared" si="24"/>
        <v/>
      </c>
      <c r="BK39" s="537" t="str">
        <f t="shared" si="25"/>
        <v/>
      </c>
      <c r="BL39" s="536"/>
      <c r="BM39" s="141"/>
      <c r="BN39" s="211"/>
      <c r="BO39" s="211" t="e">
        <f t="shared" si="26"/>
        <v>#VALUE!</v>
      </c>
      <c r="BP39" s="537" t="str">
        <f t="shared" si="27"/>
        <v/>
      </c>
      <c r="BQ39" s="537" t="str">
        <f t="shared" si="28"/>
        <v/>
      </c>
      <c r="BR39" s="538" t="str">
        <f t="shared" si="29"/>
        <v/>
      </c>
      <c r="BS39" s="539"/>
      <c r="BT39" s="141"/>
      <c r="BU39" s="486"/>
      <c r="BV39" s="501" t="str">
        <f t="shared" si="30"/>
        <v/>
      </c>
      <c r="BW39" s="537" t="str">
        <f t="shared" si="31"/>
        <v/>
      </c>
      <c r="BX39" s="537" t="str">
        <f t="shared" si="32"/>
        <v/>
      </c>
      <c r="BY39" s="537" t="str">
        <f t="shared" si="33"/>
        <v/>
      </c>
      <c r="BZ39" s="536"/>
      <c r="CA39" s="141"/>
      <c r="CB39" s="486"/>
      <c r="CC39" s="483" t="str">
        <f t="shared" si="34"/>
        <v/>
      </c>
      <c r="CD39" s="153" t="str">
        <f t="shared" si="35"/>
        <v/>
      </c>
      <c r="CE39" s="153" t="str">
        <f t="shared" si="36"/>
        <v/>
      </c>
      <c r="CF39" s="153" t="str">
        <f t="shared" si="37"/>
        <v/>
      </c>
    </row>
    <row r="40" spans="1:84" ht="29.45" customHeight="1" x14ac:dyDescent="0.25">
      <c r="A40" s="354" t="str">
        <f>'N-Bedarf AL §13a'!A40</f>
        <v/>
      </c>
      <c r="B40" s="354" t="str">
        <f>IF('N-Bedarf AL §13a'!B40="","",'N-Bedarf AL §13a'!B40)</f>
        <v/>
      </c>
      <c r="C40" s="305" t="str">
        <f>IF('N-Bedarf AL §13a'!D40="","",'N-Bedarf AL §13a'!D40)</f>
        <v/>
      </c>
      <c r="D40" s="32" t="str">
        <f>IF('N-Bedarf AL §13a'!C40="","",'N-Bedarf AL §13a'!C40)</f>
        <v/>
      </c>
      <c r="E40" s="32" t="str">
        <f>IF('N-Bedarf AL §13a'!Y40="",'N-Bedarf AL §13a'!V40,'N-Bedarf AL §13a'!Y40)</f>
        <v/>
      </c>
      <c r="F40" s="32" t="str">
        <f>IF('P-Bedarf AL §13a'!V42="","",'P-Bedarf AL §13a'!V42)</f>
        <v/>
      </c>
      <c r="G40" s="32" t="str">
        <f>IF('P-Bedarf AL §13a'!Z42="","",'P-Bedarf AL §13a'!Z42)</f>
        <v/>
      </c>
      <c r="H40" s="345" t="str">
        <f t="shared" si="38"/>
        <v/>
      </c>
      <c r="I40" s="345" t="str">
        <f t="shared" si="39"/>
        <v/>
      </c>
      <c r="J40" s="345" t="str">
        <f t="shared" si="40"/>
        <v/>
      </c>
      <c r="K40" s="321">
        <f t="shared" si="41"/>
        <v>0</v>
      </c>
      <c r="L40" s="321">
        <f t="shared" si="42"/>
        <v>0</v>
      </c>
      <c r="M40" s="321">
        <f t="shared" si="43"/>
        <v>0</v>
      </c>
      <c r="N40" s="321" t="str">
        <f t="shared" si="44"/>
        <v/>
      </c>
      <c r="O40" s="321" t="str">
        <f t="shared" si="44"/>
        <v/>
      </c>
      <c r="P40" s="321" t="str">
        <f t="shared" si="44"/>
        <v/>
      </c>
      <c r="Q40" s="490" t="str">
        <f t="shared" si="0"/>
        <v/>
      </c>
      <c r="R40" s="539"/>
      <c r="S40" s="141"/>
      <c r="T40" s="486"/>
      <c r="U40" s="501" t="str">
        <f t="shared" si="1"/>
        <v/>
      </c>
      <c r="V40" s="537" t="str">
        <f t="shared" si="2"/>
        <v/>
      </c>
      <c r="W40" s="537" t="str">
        <f t="shared" si="45"/>
        <v/>
      </c>
      <c r="X40" s="537" t="str">
        <f t="shared" si="3"/>
        <v/>
      </c>
      <c r="Y40" s="537" t="str">
        <f t="shared" si="4"/>
        <v/>
      </c>
      <c r="Z40" s="536"/>
      <c r="AA40" s="141"/>
      <c r="AB40" s="211"/>
      <c r="AC40" s="212" t="str">
        <f t="shared" si="5"/>
        <v/>
      </c>
      <c r="AD40" s="537" t="str">
        <f t="shared" si="6"/>
        <v/>
      </c>
      <c r="AE40" s="537" t="str">
        <f t="shared" si="7"/>
        <v/>
      </c>
      <c r="AF40" s="537" t="str">
        <f t="shared" si="8"/>
        <v/>
      </c>
      <c r="AG40" s="538" t="str">
        <f t="shared" si="9"/>
        <v/>
      </c>
      <c r="AH40" s="539"/>
      <c r="AI40" s="141"/>
      <c r="AJ40" s="486"/>
      <c r="AK40" s="507">
        <f t="shared" si="10"/>
        <v>0</v>
      </c>
      <c r="AL40" s="537" t="str">
        <f t="shared" si="11"/>
        <v/>
      </c>
      <c r="AM40" s="537" t="str">
        <f t="shared" si="12"/>
        <v/>
      </c>
      <c r="AN40" s="537" t="str">
        <f t="shared" si="13"/>
        <v/>
      </c>
      <c r="AO40" s="537" t="str">
        <f t="shared" si="14"/>
        <v/>
      </c>
      <c r="AP40" s="542" t="str">
        <f t="shared" si="46"/>
        <v/>
      </c>
      <c r="AQ40" s="539"/>
      <c r="AR40" s="141"/>
      <c r="AS40" s="486"/>
      <c r="AT40" s="501" t="str">
        <f t="shared" si="15"/>
        <v/>
      </c>
      <c r="AU40" s="537" t="str">
        <f t="shared" si="16"/>
        <v/>
      </c>
      <c r="AV40" s="537" t="str">
        <f t="shared" si="17"/>
        <v/>
      </c>
      <c r="AW40" s="537" t="str">
        <f t="shared" si="18"/>
        <v/>
      </c>
      <c r="AX40" s="536"/>
      <c r="AY40" s="141"/>
      <c r="AZ40" s="211"/>
      <c r="BA40" s="211" t="str">
        <f t="shared" si="19"/>
        <v/>
      </c>
      <c r="BB40" s="537" t="str">
        <f t="shared" si="20"/>
        <v/>
      </c>
      <c r="BC40" s="537"/>
      <c r="BD40" s="538" t="str">
        <f t="shared" si="21"/>
        <v/>
      </c>
      <c r="BE40" s="539"/>
      <c r="BF40" s="141"/>
      <c r="BG40" s="486"/>
      <c r="BH40" s="501" t="str">
        <f t="shared" si="22"/>
        <v/>
      </c>
      <c r="BI40" s="537" t="str">
        <f t="shared" si="23"/>
        <v/>
      </c>
      <c r="BJ40" s="537" t="str">
        <f t="shared" si="24"/>
        <v/>
      </c>
      <c r="BK40" s="537" t="str">
        <f t="shared" si="25"/>
        <v/>
      </c>
      <c r="BL40" s="536"/>
      <c r="BM40" s="141"/>
      <c r="BN40" s="211"/>
      <c r="BO40" s="211" t="e">
        <f t="shared" si="26"/>
        <v>#VALUE!</v>
      </c>
      <c r="BP40" s="537" t="str">
        <f t="shared" si="27"/>
        <v/>
      </c>
      <c r="BQ40" s="537" t="str">
        <f t="shared" si="28"/>
        <v/>
      </c>
      <c r="BR40" s="538" t="str">
        <f t="shared" si="29"/>
        <v/>
      </c>
      <c r="BS40" s="539"/>
      <c r="BT40" s="141"/>
      <c r="BU40" s="486"/>
      <c r="BV40" s="501" t="str">
        <f t="shared" si="30"/>
        <v/>
      </c>
      <c r="BW40" s="537" t="str">
        <f t="shared" si="31"/>
        <v/>
      </c>
      <c r="BX40" s="537" t="str">
        <f t="shared" si="32"/>
        <v/>
      </c>
      <c r="BY40" s="537" t="str">
        <f t="shared" si="33"/>
        <v/>
      </c>
      <c r="BZ40" s="536"/>
      <c r="CA40" s="141"/>
      <c r="CB40" s="486"/>
      <c r="CC40" s="483" t="str">
        <f t="shared" si="34"/>
        <v/>
      </c>
      <c r="CD40" s="153" t="str">
        <f t="shared" si="35"/>
        <v/>
      </c>
      <c r="CE40" s="153" t="str">
        <f t="shared" si="36"/>
        <v/>
      </c>
      <c r="CF40" s="153" t="str">
        <f t="shared" si="37"/>
        <v/>
      </c>
    </row>
    <row r="41" spans="1:84" ht="29.45" customHeight="1" x14ac:dyDescent="0.25">
      <c r="A41" s="354" t="str">
        <f>'N-Bedarf AL §13a'!A41</f>
        <v/>
      </c>
      <c r="B41" s="354" t="str">
        <f>IF('N-Bedarf AL §13a'!B41="","",'N-Bedarf AL §13a'!B41)</f>
        <v/>
      </c>
      <c r="C41" s="305" t="str">
        <f>IF('N-Bedarf AL §13a'!D41="","",'N-Bedarf AL §13a'!D41)</f>
        <v/>
      </c>
      <c r="D41" s="32" t="str">
        <f>IF('N-Bedarf AL §13a'!C41="","",'N-Bedarf AL §13a'!C41)</f>
        <v/>
      </c>
      <c r="E41" s="32" t="str">
        <f>IF('N-Bedarf AL §13a'!Y41="",'N-Bedarf AL §13a'!V41,'N-Bedarf AL §13a'!Y41)</f>
        <v/>
      </c>
      <c r="F41" s="32" t="str">
        <f>IF('P-Bedarf AL §13a'!V43="","",'P-Bedarf AL §13a'!V43)</f>
        <v/>
      </c>
      <c r="G41" s="32" t="str">
        <f>IF('P-Bedarf AL §13a'!Z43="","",'P-Bedarf AL §13a'!Z43)</f>
        <v/>
      </c>
      <c r="H41" s="345" t="str">
        <f t="shared" si="38"/>
        <v/>
      </c>
      <c r="I41" s="345" t="str">
        <f t="shared" si="39"/>
        <v/>
      </c>
      <c r="J41" s="345" t="str">
        <f t="shared" si="40"/>
        <v/>
      </c>
      <c r="K41" s="321">
        <f t="shared" si="41"/>
        <v>0</v>
      </c>
      <c r="L41" s="321">
        <f t="shared" si="42"/>
        <v>0</v>
      </c>
      <c r="M41" s="321">
        <f t="shared" si="43"/>
        <v>0</v>
      </c>
      <c r="N41" s="321" t="str">
        <f t="shared" si="44"/>
        <v/>
      </c>
      <c r="O41" s="321" t="str">
        <f t="shared" si="44"/>
        <v/>
      </c>
      <c r="P41" s="321" t="str">
        <f t="shared" si="44"/>
        <v/>
      </c>
      <c r="Q41" s="490" t="str">
        <f t="shared" si="0"/>
        <v/>
      </c>
      <c r="R41" s="539"/>
      <c r="S41" s="141"/>
      <c r="T41" s="486"/>
      <c r="U41" s="501" t="str">
        <f t="shared" si="1"/>
        <v/>
      </c>
      <c r="V41" s="537" t="str">
        <f t="shared" si="2"/>
        <v/>
      </c>
      <c r="W41" s="537" t="str">
        <f t="shared" si="45"/>
        <v/>
      </c>
      <c r="X41" s="537" t="str">
        <f t="shared" si="3"/>
        <v/>
      </c>
      <c r="Y41" s="537" t="str">
        <f t="shared" si="4"/>
        <v/>
      </c>
      <c r="Z41" s="536"/>
      <c r="AA41" s="141"/>
      <c r="AB41" s="211"/>
      <c r="AC41" s="212" t="str">
        <f t="shared" si="5"/>
        <v/>
      </c>
      <c r="AD41" s="537" t="str">
        <f t="shared" si="6"/>
        <v/>
      </c>
      <c r="AE41" s="537" t="str">
        <f t="shared" si="7"/>
        <v/>
      </c>
      <c r="AF41" s="537" t="str">
        <f t="shared" si="8"/>
        <v/>
      </c>
      <c r="AG41" s="538" t="str">
        <f t="shared" si="9"/>
        <v/>
      </c>
      <c r="AH41" s="539"/>
      <c r="AI41" s="141"/>
      <c r="AJ41" s="486"/>
      <c r="AK41" s="507">
        <f t="shared" si="10"/>
        <v>0</v>
      </c>
      <c r="AL41" s="537" t="str">
        <f t="shared" si="11"/>
        <v/>
      </c>
      <c r="AM41" s="537" t="str">
        <f t="shared" si="12"/>
        <v/>
      </c>
      <c r="AN41" s="537" t="str">
        <f t="shared" si="13"/>
        <v/>
      </c>
      <c r="AO41" s="537" t="str">
        <f t="shared" si="14"/>
        <v/>
      </c>
      <c r="AP41" s="542" t="str">
        <f t="shared" si="46"/>
        <v/>
      </c>
      <c r="AQ41" s="539"/>
      <c r="AR41" s="141"/>
      <c r="AS41" s="486"/>
      <c r="AT41" s="501" t="str">
        <f t="shared" si="15"/>
        <v/>
      </c>
      <c r="AU41" s="537" t="str">
        <f t="shared" si="16"/>
        <v/>
      </c>
      <c r="AV41" s="537" t="str">
        <f t="shared" si="17"/>
        <v/>
      </c>
      <c r="AW41" s="537" t="str">
        <f t="shared" si="18"/>
        <v/>
      </c>
      <c r="AX41" s="536"/>
      <c r="AY41" s="141"/>
      <c r="AZ41" s="211"/>
      <c r="BA41" s="211" t="str">
        <f t="shared" si="19"/>
        <v/>
      </c>
      <c r="BB41" s="537" t="str">
        <f t="shared" si="20"/>
        <v/>
      </c>
      <c r="BC41" s="537"/>
      <c r="BD41" s="538" t="str">
        <f t="shared" si="21"/>
        <v/>
      </c>
      <c r="BE41" s="539"/>
      <c r="BF41" s="141"/>
      <c r="BG41" s="486"/>
      <c r="BH41" s="501" t="str">
        <f t="shared" si="22"/>
        <v/>
      </c>
      <c r="BI41" s="537" t="str">
        <f t="shared" si="23"/>
        <v/>
      </c>
      <c r="BJ41" s="537" t="str">
        <f t="shared" si="24"/>
        <v/>
      </c>
      <c r="BK41" s="537" t="str">
        <f t="shared" si="25"/>
        <v/>
      </c>
      <c r="BL41" s="536"/>
      <c r="BM41" s="141"/>
      <c r="BN41" s="211"/>
      <c r="BO41" s="211" t="e">
        <f t="shared" si="26"/>
        <v>#VALUE!</v>
      </c>
      <c r="BP41" s="537" t="str">
        <f t="shared" si="27"/>
        <v/>
      </c>
      <c r="BQ41" s="537" t="str">
        <f t="shared" si="28"/>
        <v/>
      </c>
      <c r="BR41" s="538" t="str">
        <f t="shared" si="29"/>
        <v/>
      </c>
      <c r="BS41" s="539"/>
      <c r="BT41" s="141"/>
      <c r="BU41" s="486"/>
      <c r="BV41" s="501" t="str">
        <f t="shared" si="30"/>
        <v/>
      </c>
      <c r="BW41" s="537" t="str">
        <f t="shared" si="31"/>
        <v/>
      </c>
      <c r="BX41" s="537" t="str">
        <f t="shared" si="32"/>
        <v/>
      </c>
      <c r="BY41" s="537" t="str">
        <f t="shared" si="33"/>
        <v/>
      </c>
      <c r="BZ41" s="536"/>
      <c r="CA41" s="141"/>
      <c r="CB41" s="486"/>
      <c r="CC41" s="483" t="str">
        <f t="shared" si="34"/>
        <v/>
      </c>
      <c r="CD41" s="153" t="str">
        <f t="shared" si="35"/>
        <v/>
      </c>
      <c r="CE41" s="153" t="str">
        <f t="shared" si="36"/>
        <v/>
      </c>
      <c r="CF41" s="153" t="str">
        <f t="shared" si="37"/>
        <v/>
      </c>
    </row>
    <row r="42" spans="1:84" ht="29.45" customHeight="1" x14ac:dyDescent="0.25">
      <c r="A42" s="354" t="str">
        <f>'N-Bedarf AL §13a'!A42</f>
        <v/>
      </c>
      <c r="B42" s="354" t="str">
        <f>IF('N-Bedarf AL §13a'!B42="","",'N-Bedarf AL §13a'!B42)</f>
        <v/>
      </c>
      <c r="C42" s="305" t="str">
        <f>IF('N-Bedarf AL §13a'!D42="","",'N-Bedarf AL §13a'!D42)</f>
        <v/>
      </c>
      <c r="D42" s="32" t="str">
        <f>IF('N-Bedarf AL §13a'!C42="","",'N-Bedarf AL §13a'!C42)</f>
        <v/>
      </c>
      <c r="E42" s="32" t="str">
        <f>IF('N-Bedarf AL §13a'!Y42="",'N-Bedarf AL §13a'!V42,'N-Bedarf AL §13a'!Y42)</f>
        <v/>
      </c>
      <c r="F42" s="32" t="str">
        <f>IF('P-Bedarf AL §13a'!V44="","",'P-Bedarf AL §13a'!V44)</f>
        <v/>
      </c>
      <c r="G42" s="32" t="str">
        <f>IF('P-Bedarf AL §13a'!Z44="","",'P-Bedarf AL §13a'!Z44)</f>
        <v/>
      </c>
      <c r="H42" s="345" t="str">
        <f t="shared" si="38"/>
        <v/>
      </c>
      <c r="I42" s="345" t="str">
        <f t="shared" si="39"/>
        <v/>
      </c>
      <c r="J42" s="345" t="str">
        <f t="shared" si="40"/>
        <v/>
      </c>
      <c r="K42" s="321">
        <f t="shared" si="41"/>
        <v>0</v>
      </c>
      <c r="L42" s="321">
        <f t="shared" si="42"/>
        <v>0</v>
      </c>
      <c r="M42" s="321">
        <f t="shared" si="43"/>
        <v>0</v>
      </c>
      <c r="N42" s="321" t="str">
        <f t="shared" si="44"/>
        <v/>
      </c>
      <c r="O42" s="321" t="str">
        <f t="shared" si="44"/>
        <v/>
      </c>
      <c r="P42" s="321" t="str">
        <f t="shared" si="44"/>
        <v/>
      </c>
      <c r="Q42" s="490" t="str">
        <f t="shared" si="0"/>
        <v/>
      </c>
      <c r="R42" s="539"/>
      <c r="S42" s="141"/>
      <c r="T42" s="486"/>
      <c r="U42" s="501" t="str">
        <f t="shared" si="1"/>
        <v/>
      </c>
      <c r="V42" s="537" t="str">
        <f t="shared" si="2"/>
        <v/>
      </c>
      <c r="W42" s="537" t="str">
        <f t="shared" si="45"/>
        <v/>
      </c>
      <c r="X42" s="537" t="str">
        <f t="shared" si="3"/>
        <v/>
      </c>
      <c r="Y42" s="537" t="str">
        <f t="shared" si="4"/>
        <v/>
      </c>
      <c r="Z42" s="536"/>
      <c r="AA42" s="141"/>
      <c r="AB42" s="211"/>
      <c r="AC42" s="212" t="str">
        <f t="shared" si="5"/>
        <v/>
      </c>
      <c r="AD42" s="537" t="str">
        <f t="shared" si="6"/>
        <v/>
      </c>
      <c r="AE42" s="537" t="str">
        <f t="shared" si="7"/>
        <v/>
      </c>
      <c r="AF42" s="537" t="str">
        <f t="shared" si="8"/>
        <v/>
      </c>
      <c r="AG42" s="538" t="str">
        <f t="shared" si="9"/>
        <v/>
      </c>
      <c r="AH42" s="539"/>
      <c r="AI42" s="141"/>
      <c r="AJ42" s="486"/>
      <c r="AK42" s="507">
        <f t="shared" si="10"/>
        <v>0</v>
      </c>
      <c r="AL42" s="537" t="str">
        <f t="shared" si="11"/>
        <v/>
      </c>
      <c r="AM42" s="537" t="str">
        <f t="shared" si="12"/>
        <v/>
      </c>
      <c r="AN42" s="537" t="str">
        <f t="shared" si="13"/>
        <v/>
      </c>
      <c r="AO42" s="537" t="str">
        <f t="shared" si="14"/>
        <v/>
      </c>
      <c r="AP42" s="542" t="str">
        <f t="shared" si="46"/>
        <v/>
      </c>
      <c r="AQ42" s="539"/>
      <c r="AR42" s="141"/>
      <c r="AS42" s="486"/>
      <c r="AT42" s="501" t="str">
        <f t="shared" si="15"/>
        <v/>
      </c>
      <c r="AU42" s="537" t="str">
        <f t="shared" si="16"/>
        <v/>
      </c>
      <c r="AV42" s="537" t="str">
        <f t="shared" si="17"/>
        <v/>
      </c>
      <c r="AW42" s="537" t="str">
        <f t="shared" si="18"/>
        <v/>
      </c>
      <c r="AX42" s="536"/>
      <c r="AY42" s="141"/>
      <c r="AZ42" s="211"/>
      <c r="BA42" s="211" t="str">
        <f t="shared" si="19"/>
        <v/>
      </c>
      <c r="BB42" s="537" t="str">
        <f t="shared" si="20"/>
        <v/>
      </c>
      <c r="BC42" s="537"/>
      <c r="BD42" s="538" t="str">
        <f t="shared" si="21"/>
        <v/>
      </c>
      <c r="BE42" s="539"/>
      <c r="BF42" s="141"/>
      <c r="BG42" s="486"/>
      <c r="BH42" s="501" t="str">
        <f t="shared" si="22"/>
        <v/>
      </c>
      <c r="BI42" s="537" t="str">
        <f t="shared" si="23"/>
        <v/>
      </c>
      <c r="BJ42" s="537" t="str">
        <f t="shared" si="24"/>
        <v/>
      </c>
      <c r="BK42" s="537" t="str">
        <f t="shared" si="25"/>
        <v/>
      </c>
      <c r="BL42" s="536"/>
      <c r="BM42" s="141"/>
      <c r="BN42" s="211"/>
      <c r="BO42" s="211" t="e">
        <f t="shared" si="26"/>
        <v>#VALUE!</v>
      </c>
      <c r="BP42" s="537" t="str">
        <f t="shared" si="27"/>
        <v/>
      </c>
      <c r="BQ42" s="537" t="str">
        <f t="shared" si="28"/>
        <v/>
      </c>
      <c r="BR42" s="538" t="str">
        <f t="shared" si="29"/>
        <v/>
      </c>
      <c r="BS42" s="539"/>
      <c r="BT42" s="141"/>
      <c r="BU42" s="486"/>
      <c r="BV42" s="501" t="str">
        <f t="shared" si="30"/>
        <v/>
      </c>
      <c r="BW42" s="537" t="str">
        <f t="shared" si="31"/>
        <v/>
      </c>
      <c r="BX42" s="537" t="str">
        <f t="shared" si="32"/>
        <v/>
      </c>
      <c r="BY42" s="537" t="str">
        <f t="shared" si="33"/>
        <v/>
      </c>
      <c r="BZ42" s="536"/>
      <c r="CA42" s="141"/>
      <c r="CB42" s="486"/>
      <c r="CC42" s="483" t="str">
        <f t="shared" si="34"/>
        <v/>
      </c>
      <c r="CD42" s="153" t="str">
        <f t="shared" si="35"/>
        <v/>
      </c>
      <c r="CE42" s="153" t="str">
        <f t="shared" si="36"/>
        <v/>
      </c>
      <c r="CF42" s="153" t="str">
        <f t="shared" si="37"/>
        <v/>
      </c>
    </row>
    <row r="43" spans="1:84" ht="29.45" customHeight="1" x14ac:dyDescent="0.25">
      <c r="A43" s="354" t="str">
        <f>'N-Bedarf AL §13a'!A43</f>
        <v/>
      </c>
      <c r="B43" s="354" t="str">
        <f>IF('N-Bedarf AL §13a'!B43="","",'N-Bedarf AL §13a'!B43)</f>
        <v/>
      </c>
      <c r="C43" s="305" t="str">
        <f>IF('N-Bedarf AL §13a'!D43="","",'N-Bedarf AL §13a'!D43)</f>
        <v/>
      </c>
      <c r="D43" s="32" t="str">
        <f>IF('N-Bedarf AL §13a'!C43="","",'N-Bedarf AL §13a'!C43)</f>
        <v/>
      </c>
      <c r="E43" s="32" t="str">
        <f>IF('N-Bedarf AL §13a'!Y43="",'N-Bedarf AL §13a'!V43,'N-Bedarf AL §13a'!Y43)</f>
        <v/>
      </c>
      <c r="F43" s="32" t="str">
        <f>IF('P-Bedarf AL §13a'!V45="","",'P-Bedarf AL §13a'!V45)</f>
        <v/>
      </c>
      <c r="G43" s="32" t="str">
        <f>IF('P-Bedarf AL §13a'!Z45="","",'P-Bedarf AL §13a'!Z45)</f>
        <v/>
      </c>
      <c r="H43" s="345" t="str">
        <f t="shared" si="38"/>
        <v/>
      </c>
      <c r="I43" s="345" t="str">
        <f t="shared" si="39"/>
        <v/>
      </c>
      <c r="J43" s="345" t="str">
        <f t="shared" si="40"/>
        <v/>
      </c>
      <c r="K43" s="321">
        <f t="shared" si="41"/>
        <v>0</v>
      </c>
      <c r="L43" s="321">
        <f t="shared" si="42"/>
        <v>0</v>
      </c>
      <c r="M43" s="321">
        <f t="shared" si="43"/>
        <v>0</v>
      </c>
      <c r="N43" s="321" t="str">
        <f t="shared" si="44"/>
        <v/>
      </c>
      <c r="O43" s="321" t="str">
        <f t="shared" si="44"/>
        <v/>
      </c>
      <c r="P43" s="321" t="str">
        <f t="shared" si="44"/>
        <v/>
      </c>
      <c r="Q43" s="490" t="str">
        <f t="shared" si="0"/>
        <v/>
      </c>
      <c r="R43" s="539"/>
      <c r="S43" s="141"/>
      <c r="T43" s="486"/>
      <c r="U43" s="501" t="str">
        <f t="shared" si="1"/>
        <v/>
      </c>
      <c r="V43" s="537" t="str">
        <f t="shared" si="2"/>
        <v/>
      </c>
      <c r="W43" s="537" t="str">
        <f t="shared" si="45"/>
        <v/>
      </c>
      <c r="X43" s="537" t="str">
        <f t="shared" si="3"/>
        <v/>
      </c>
      <c r="Y43" s="537" t="str">
        <f t="shared" si="4"/>
        <v/>
      </c>
      <c r="Z43" s="536"/>
      <c r="AA43" s="141"/>
      <c r="AB43" s="211"/>
      <c r="AC43" s="212" t="str">
        <f t="shared" si="5"/>
        <v/>
      </c>
      <c r="AD43" s="537" t="str">
        <f t="shared" si="6"/>
        <v/>
      </c>
      <c r="AE43" s="537" t="str">
        <f t="shared" si="7"/>
        <v/>
      </c>
      <c r="AF43" s="537" t="str">
        <f t="shared" si="8"/>
        <v/>
      </c>
      <c r="AG43" s="538" t="str">
        <f t="shared" si="9"/>
        <v/>
      </c>
      <c r="AH43" s="539"/>
      <c r="AI43" s="141"/>
      <c r="AJ43" s="486"/>
      <c r="AK43" s="507">
        <f t="shared" si="10"/>
        <v>0</v>
      </c>
      <c r="AL43" s="537" t="str">
        <f t="shared" si="11"/>
        <v/>
      </c>
      <c r="AM43" s="537" t="str">
        <f t="shared" si="12"/>
        <v/>
      </c>
      <c r="AN43" s="537" t="str">
        <f t="shared" si="13"/>
        <v/>
      </c>
      <c r="AO43" s="537" t="str">
        <f t="shared" si="14"/>
        <v/>
      </c>
      <c r="AP43" s="542" t="str">
        <f t="shared" si="46"/>
        <v/>
      </c>
      <c r="AQ43" s="539"/>
      <c r="AR43" s="141"/>
      <c r="AS43" s="486"/>
      <c r="AT43" s="501" t="str">
        <f t="shared" si="15"/>
        <v/>
      </c>
      <c r="AU43" s="537" t="str">
        <f t="shared" si="16"/>
        <v/>
      </c>
      <c r="AV43" s="537" t="str">
        <f t="shared" si="17"/>
        <v/>
      </c>
      <c r="AW43" s="537" t="str">
        <f t="shared" si="18"/>
        <v/>
      </c>
      <c r="AX43" s="536"/>
      <c r="AY43" s="141"/>
      <c r="AZ43" s="211"/>
      <c r="BA43" s="211" t="str">
        <f t="shared" si="19"/>
        <v/>
      </c>
      <c r="BB43" s="537" t="str">
        <f t="shared" si="20"/>
        <v/>
      </c>
      <c r="BC43" s="537"/>
      <c r="BD43" s="538" t="str">
        <f t="shared" si="21"/>
        <v/>
      </c>
      <c r="BE43" s="539"/>
      <c r="BF43" s="141"/>
      <c r="BG43" s="486"/>
      <c r="BH43" s="501" t="str">
        <f t="shared" si="22"/>
        <v/>
      </c>
      <c r="BI43" s="537" t="str">
        <f t="shared" si="23"/>
        <v/>
      </c>
      <c r="BJ43" s="537" t="str">
        <f t="shared" si="24"/>
        <v/>
      </c>
      <c r="BK43" s="537" t="str">
        <f t="shared" si="25"/>
        <v/>
      </c>
      <c r="BL43" s="536"/>
      <c r="BM43" s="141"/>
      <c r="BN43" s="211"/>
      <c r="BO43" s="211" t="e">
        <f t="shared" si="26"/>
        <v>#VALUE!</v>
      </c>
      <c r="BP43" s="537" t="str">
        <f t="shared" si="27"/>
        <v/>
      </c>
      <c r="BQ43" s="537" t="str">
        <f t="shared" si="28"/>
        <v/>
      </c>
      <c r="BR43" s="538" t="str">
        <f t="shared" si="29"/>
        <v/>
      </c>
      <c r="BS43" s="539"/>
      <c r="BT43" s="141"/>
      <c r="BU43" s="486"/>
      <c r="BV43" s="501" t="str">
        <f t="shared" si="30"/>
        <v/>
      </c>
      <c r="BW43" s="537" t="str">
        <f t="shared" si="31"/>
        <v/>
      </c>
      <c r="BX43" s="537" t="str">
        <f t="shared" si="32"/>
        <v/>
      </c>
      <c r="BY43" s="537" t="str">
        <f t="shared" si="33"/>
        <v/>
      </c>
      <c r="BZ43" s="536"/>
      <c r="CA43" s="141"/>
      <c r="CB43" s="486"/>
      <c r="CC43" s="483" t="str">
        <f t="shared" si="34"/>
        <v/>
      </c>
      <c r="CD43" s="153" t="str">
        <f t="shared" si="35"/>
        <v/>
      </c>
      <c r="CE43" s="153" t="str">
        <f t="shared" si="36"/>
        <v/>
      </c>
      <c r="CF43" s="153" t="str">
        <f t="shared" si="37"/>
        <v/>
      </c>
    </row>
    <row r="44" spans="1:84" ht="29.45" customHeight="1" x14ac:dyDescent="0.25">
      <c r="A44" s="354" t="str">
        <f>'N-Bedarf AL §13a'!A44</f>
        <v/>
      </c>
      <c r="B44" s="354" t="str">
        <f>IF('N-Bedarf AL §13a'!B44="","",'N-Bedarf AL §13a'!B44)</f>
        <v/>
      </c>
      <c r="C44" s="305" t="str">
        <f>IF('N-Bedarf AL §13a'!D44="","",'N-Bedarf AL §13a'!D44)</f>
        <v/>
      </c>
      <c r="D44" s="32" t="str">
        <f>IF('N-Bedarf AL §13a'!C44="","",'N-Bedarf AL §13a'!C44)</f>
        <v/>
      </c>
      <c r="E44" s="32" t="str">
        <f>IF('N-Bedarf AL §13a'!Y44="",'N-Bedarf AL §13a'!V44,'N-Bedarf AL §13a'!Y44)</f>
        <v/>
      </c>
      <c r="F44" s="32" t="str">
        <f>IF('P-Bedarf AL §13a'!V46="","",'P-Bedarf AL §13a'!V46)</f>
        <v/>
      </c>
      <c r="G44" s="32" t="str">
        <f>IF('P-Bedarf AL §13a'!Z46="","",'P-Bedarf AL §13a'!Z46)</f>
        <v/>
      </c>
      <c r="H44" s="345" t="str">
        <f t="shared" si="38"/>
        <v/>
      </c>
      <c r="I44" s="345" t="str">
        <f t="shared" si="39"/>
        <v/>
      </c>
      <c r="J44" s="345" t="str">
        <f t="shared" si="40"/>
        <v/>
      </c>
      <c r="K44" s="321">
        <f t="shared" si="41"/>
        <v>0</v>
      </c>
      <c r="L44" s="321">
        <f t="shared" si="42"/>
        <v>0</v>
      </c>
      <c r="M44" s="321">
        <f t="shared" si="43"/>
        <v>0</v>
      </c>
      <c r="N44" s="321" t="str">
        <f t="shared" si="44"/>
        <v/>
      </c>
      <c r="O44" s="321" t="str">
        <f t="shared" si="44"/>
        <v/>
      </c>
      <c r="P44" s="321" t="str">
        <f t="shared" si="44"/>
        <v/>
      </c>
      <c r="Q44" s="490" t="str">
        <f t="shared" si="0"/>
        <v/>
      </c>
      <c r="R44" s="539"/>
      <c r="S44" s="141"/>
      <c r="T44" s="486"/>
      <c r="U44" s="501" t="str">
        <f t="shared" si="1"/>
        <v/>
      </c>
      <c r="V44" s="537" t="str">
        <f t="shared" si="2"/>
        <v/>
      </c>
      <c r="W44" s="537" t="str">
        <f t="shared" si="45"/>
        <v/>
      </c>
      <c r="X44" s="537" t="str">
        <f t="shared" si="3"/>
        <v/>
      </c>
      <c r="Y44" s="537" t="str">
        <f t="shared" si="4"/>
        <v/>
      </c>
      <c r="Z44" s="536"/>
      <c r="AA44" s="141"/>
      <c r="AB44" s="211"/>
      <c r="AC44" s="212" t="str">
        <f t="shared" si="5"/>
        <v/>
      </c>
      <c r="AD44" s="537" t="str">
        <f t="shared" si="6"/>
        <v/>
      </c>
      <c r="AE44" s="537" t="str">
        <f t="shared" si="7"/>
        <v/>
      </c>
      <c r="AF44" s="537" t="str">
        <f t="shared" si="8"/>
        <v/>
      </c>
      <c r="AG44" s="538" t="str">
        <f t="shared" si="9"/>
        <v/>
      </c>
      <c r="AH44" s="539"/>
      <c r="AI44" s="141"/>
      <c r="AJ44" s="486"/>
      <c r="AK44" s="507">
        <f t="shared" si="10"/>
        <v>0</v>
      </c>
      <c r="AL44" s="537" t="str">
        <f t="shared" si="11"/>
        <v/>
      </c>
      <c r="AM44" s="537" t="str">
        <f t="shared" si="12"/>
        <v/>
      </c>
      <c r="AN44" s="537" t="str">
        <f t="shared" si="13"/>
        <v/>
      </c>
      <c r="AO44" s="537" t="str">
        <f t="shared" si="14"/>
        <v/>
      </c>
      <c r="AP44" s="542" t="str">
        <f t="shared" si="46"/>
        <v/>
      </c>
      <c r="AQ44" s="539"/>
      <c r="AR44" s="141"/>
      <c r="AS44" s="486"/>
      <c r="AT44" s="501" t="str">
        <f t="shared" si="15"/>
        <v/>
      </c>
      <c r="AU44" s="537" t="str">
        <f t="shared" si="16"/>
        <v/>
      </c>
      <c r="AV44" s="537" t="str">
        <f t="shared" si="17"/>
        <v/>
      </c>
      <c r="AW44" s="537" t="str">
        <f t="shared" si="18"/>
        <v/>
      </c>
      <c r="AX44" s="536"/>
      <c r="AY44" s="141"/>
      <c r="AZ44" s="211"/>
      <c r="BA44" s="211" t="str">
        <f t="shared" si="19"/>
        <v/>
      </c>
      <c r="BB44" s="537" t="str">
        <f t="shared" si="20"/>
        <v/>
      </c>
      <c r="BC44" s="537"/>
      <c r="BD44" s="538" t="str">
        <f t="shared" si="21"/>
        <v/>
      </c>
      <c r="BE44" s="539"/>
      <c r="BF44" s="141"/>
      <c r="BG44" s="486"/>
      <c r="BH44" s="501" t="str">
        <f t="shared" si="22"/>
        <v/>
      </c>
      <c r="BI44" s="537" t="str">
        <f t="shared" si="23"/>
        <v/>
      </c>
      <c r="BJ44" s="537" t="str">
        <f t="shared" si="24"/>
        <v/>
      </c>
      <c r="BK44" s="537" t="str">
        <f t="shared" si="25"/>
        <v/>
      </c>
      <c r="BL44" s="536"/>
      <c r="BM44" s="141"/>
      <c r="BN44" s="211"/>
      <c r="BO44" s="211" t="e">
        <f t="shared" si="26"/>
        <v>#VALUE!</v>
      </c>
      <c r="BP44" s="537" t="str">
        <f t="shared" si="27"/>
        <v/>
      </c>
      <c r="BQ44" s="537" t="str">
        <f t="shared" si="28"/>
        <v/>
      </c>
      <c r="BR44" s="538" t="str">
        <f t="shared" si="29"/>
        <v/>
      </c>
      <c r="BS44" s="539"/>
      <c r="BT44" s="141"/>
      <c r="BU44" s="486"/>
      <c r="BV44" s="501" t="str">
        <f t="shared" si="30"/>
        <v/>
      </c>
      <c r="BW44" s="537" t="str">
        <f t="shared" si="31"/>
        <v/>
      </c>
      <c r="BX44" s="537" t="str">
        <f t="shared" si="32"/>
        <v/>
      </c>
      <c r="BY44" s="537" t="str">
        <f t="shared" si="33"/>
        <v/>
      </c>
      <c r="BZ44" s="536"/>
      <c r="CA44" s="141"/>
      <c r="CB44" s="486"/>
      <c r="CC44" s="483" t="str">
        <f t="shared" si="34"/>
        <v/>
      </c>
      <c r="CD44" s="153" t="str">
        <f t="shared" si="35"/>
        <v/>
      </c>
      <c r="CE44" s="153" t="str">
        <f t="shared" si="36"/>
        <v/>
      </c>
      <c r="CF44" s="153" t="str">
        <f t="shared" si="37"/>
        <v/>
      </c>
    </row>
    <row r="45" spans="1:84" ht="29.45" customHeight="1" x14ac:dyDescent="0.25">
      <c r="A45" s="354" t="str">
        <f>'N-Bedarf AL §13a'!A45</f>
        <v/>
      </c>
      <c r="B45" s="354" t="str">
        <f>IF('N-Bedarf AL §13a'!B45="","",'N-Bedarf AL §13a'!B45)</f>
        <v/>
      </c>
      <c r="C45" s="305" t="str">
        <f>IF('N-Bedarf AL §13a'!D45="","",'N-Bedarf AL §13a'!D45)</f>
        <v/>
      </c>
      <c r="D45" s="32" t="str">
        <f>IF('N-Bedarf AL §13a'!C45="","",'N-Bedarf AL §13a'!C45)</f>
        <v/>
      </c>
      <c r="E45" s="32" t="str">
        <f>IF('N-Bedarf AL §13a'!Y45="",'N-Bedarf AL §13a'!V45,'N-Bedarf AL §13a'!Y45)</f>
        <v/>
      </c>
      <c r="F45" s="32" t="str">
        <f>IF('P-Bedarf AL §13a'!V47="","",'P-Bedarf AL §13a'!V47)</f>
        <v/>
      </c>
      <c r="G45" s="32" t="str">
        <f>IF('P-Bedarf AL §13a'!Z47="","",'P-Bedarf AL §13a'!Z47)</f>
        <v/>
      </c>
      <c r="H45" s="345" t="str">
        <f t="shared" si="38"/>
        <v/>
      </c>
      <c r="I45" s="345" t="str">
        <f t="shared" si="39"/>
        <v/>
      </c>
      <c r="J45" s="345" t="str">
        <f t="shared" si="40"/>
        <v/>
      </c>
      <c r="K45" s="321">
        <f t="shared" si="41"/>
        <v>0</v>
      </c>
      <c r="L45" s="321">
        <f t="shared" si="42"/>
        <v>0</v>
      </c>
      <c r="M45" s="321">
        <f t="shared" si="43"/>
        <v>0</v>
      </c>
      <c r="N45" s="321" t="str">
        <f t="shared" si="44"/>
        <v/>
      </c>
      <c r="O45" s="321" t="str">
        <f t="shared" si="44"/>
        <v/>
      </c>
      <c r="P45" s="321" t="str">
        <f t="shared" si="44"/>
        <v/>
      </c>
      <c r="Q45" s="490" t="str">
        <f t="shared" si="0"/>
        <v/>
      </c>
      <c r="R45" s="539"/>
      <c r="S45" s="141"/>
      <c r="T45" s="486"/>
      <c r="U45" s="501" t="str">
        <f t="shared" si="1"/>
        <v/>
      </c>
      <c r="V45" s="537" t="str">
        <f t="shared" si="2"/>
        <v/>
      </c>
      <c r="W45" s="537" t="str">
        <f t="shared" si="45"/>
        <v/>
      </c>
      <c r="X45" s="537" t="str">
        <f t="shared" si="3"/>
        <v/>
      </c>
      <c r="Y45" s="537" t="str">
        <f t="shared" si="4"/>
        <v/>
      </c>
      <c r="Z45" s="536"/>
      <c r="AA45" s="141"/>
      <c r="AB45" s="211"/>
      <c r="AC45" s="212" t="str">
        <f t="shared" si="5"/>
        <v/>
      </c>
      <c r="AD45" s="537" t="str">
        <f t="shared" si="6"/>
        <v/>
      </c>
      <c r="AE45" s="537" t="str">
        <f t="shared" si="7"/>
        <v/>
      </c>
      <c r="AF45" s="537" t="str">
        <f t="shared" si="8"/>
        <v/>
      </c>
      <c r="AG45" s="538" t="str">
        <f t="shared" si="9"/>
        <v/>
      </c>
      <c r="AH45" s="539"/>
      <c r="AI45" s="141"/>
      <c r="AJ45" s="486"/>
      <c r="AK45" s="507">
        <f t="shared" si="10"/>
        <v>0</v>
      </c>
      <c r="AL45" s="537" t="str">
        <f t="shared" si="11"/>
        <v/>
      </c>
      <c r="AM45" s="537" t="str">
        <f t="shared" si="12"/>
        <v/>
      </c>
      <c r="AN45" s="537" t="str">
        <f t="shared" si="13"/>
        <v/>
      </c>
      <c r="AO45" s="537" t="str">
        <f t="shared" si="14"/>
        <v/>
      </c>
      <c r="AP45" s="542" t="str">
        <f t="shared" si="46"/>
        <v/>
      </c>
      <c r="AQ45" s="539"/>
      <c r="AR45" s="141"/>
      <c r="AS45" s="486"/>
      <c r="AT45" s="501" t="str">
        <f t="shared" si="15"/>
        <v/>
      </c>
      <c r="AU45" s="537" t="str">
        <f t="shared" si="16"/>
        <v/>
      </c>
      <c r="AV45" s="537" t="str">
        <f t="shared" si="17"/>
        <v/>
      </c>
      <c r="AW45" s="537" t="str">
        <f t="shared" si="18"/>
        <v/>
      </c>
      <c r="AX45" s="536"/>
      <c r="AY45" s="141"/>
      <c r="AZ45" s="211"/>
      <c r="BA45" s="211" t="str">
        <f t="shared" si="19"/>
        <v/>
      </c>
      <c r="BB45" s="537" t="str">
        <f t="shared" si="20"/>
        <v/>
      </c>
      <c r="BC45" s="537"/>
      <c r="BD45" s="538" t="str">
        <f t="shared" si="21"/>
        <v/>
      </c>
      <c r="BE45" s="539"/>
      <c r="BF45" s="141"/>
      <c r="BG45" s="486"/>
      <c r="BH45" s="501" t="str">
        <f t="shared" si="22"/>
        <v/>
      </c>
      <c r="BI45" s="537" t="str">
        <f t="shared" si="23"/>
        <v/>
      </c>
      <c r="BJ45" s="537" t="str">
        <f t="shared" si="24"/>
        <v/>
      </c>
      <c r="BK45" s="537" t="str">
        <f t="shared" si="25"/>
        <v/>
      </c>
      <c r="BL45" s="536"/>
      <c r="BM45" s="141"/>
      <c r="BN45" s="211"/>
      <c r="BO45" s="211" t="e">
        <f t="shared" si="26"/>
        <v>#VALUE!</v>
      </c>
      <c r="BP45" s="537" t="str">
        <f t="shared" si="27"/>
        <v/>
      </c>
      <c r="BQ45" s="537" t="str">
        <f t="shared" si="28"/>
        <v/>
      </c>
      <c r="BR45" s="538" t="str">
        <f t="shared" si="29"/>
        <v/>
      </c>
      <c r="BS45" s="539"/>
      <c r="BT45" s="141"/>
      <c r="BU45" s="486"/>
      <c r="BV45" s="501" t="str">
        <f t="shared" si="30"/>
        <v/>
      </c>
      <c r="BW45" s="537" t="str">
        <f t="shared" si="31"/>
        <v/>
      </c>
      <c r="BX45" s="537" t="str">
        <f t="shared" si="32"/>
        <v/>
      </c>
      <c r="BY45" s="537" t="str">
        <f t="shared" si="33"/>
        <v/>
      </c>
      <c r="BZ45" s="536"/>
      <c r="CA45" s="141"/>
      <c r="CB45" s="486"/>
      <c r="CC45" s="483" t="str">
        <f t="shared" si="34"/>
        <v/>
      </c>
      <c r="CD45" s="153" t="str">
        <f t="shared" si="35"/>
        <v/>
      </c>
      <c r="CE45" s="153" t="str">
        <f t="shared" si="36"/>
        <v/>
      </c>
      <c r="CF45" s="153" t="str">
        <f t="shared" si="37"/>
        <v/>
      </c>
    </row>
    <row r="46" spans="1:84" ht="29.45" customHeight="1" x14ac:dyDescent="0.25">
      <c r="A46" s="354" t="str">
        <f>'N-Bedarf AL §13a'!A46</f>
        <v/>
      </c>
      <c r="B46" s="354" t="str">
        <f>IF('N-Bedarf AL §13a'!B46="","",'N-Bedarf AL §13a'!B46)</f>
        <v/>
      </c>
      <c r="C46" s="305" t="str">
        <f>IF('N-Bedarf AL §13a'!D46="","",'N-Bedarf AL §13a'!D46)</f>
        <v/>
      </c>
      <c r="D46" s="32" t="str">
        <f>IF('N-Bedarf AL §13a'!C46="","",'N-Bedarf AL §13a'!C46)</f>
        <v/>
      </c>
      <c r="E46" s="32" t="str">
        <f>IF('N-Bedarf AL §13a'!Y46="",'N-Bedarf AL §13a'!V46,'N-Bedarf AL §13a'!Y46)</f>
        <v/>
      </c>
      <c r="F46" s="32" t="str">
        <f>IF('P-Bedarf AL §13a'!V48="","",'P-Bedarf AL §13a'!V48)</f>
        <v/>
      </c>
      <c r="G46" s="32" t="str">
        <f>IF('P-Bedarf AL §13a'!Z48="","",'P-Bedarf AL §13a'!Z48)</f>
        <v/>
      </c>
      <c r="H46" s="345" t="str">
        <f t="shared" si="38"/>
        <v/>
      </c>
      <c r="I46" s="345" t="str">
        <f t="shared" si="39"/>
        <v/>
      </c>
      <c r="J46" s="345" t="str">
        <f t="shared" si="40"/>
        <v/>
      </c>
      <c r="K46" s="321">
        <f t="shared" si="41"/>
        <v>0</v>
      </c>
      <c r="L46" s="321">
        <f t="shared" si="42"/>
        <v>0</v>
      </c>
      <c r="M46" s="321">
        <f t="shared" si="43"/>
        <v>0</v>
      </c>
      <c r="N46" s="321" t="str">
        <f t="shared" si="44"/>
        <v/>
      </c>
      <c r="O46" s="321" t="str">
        <f t="shared" si="44"/>
        <v/>
      </c>
      <c r="P46" s="321" t="str">
        <f t="shared" si="44"/>
        <v/>
      </c>
      <c r="Q46" s="490" t="str">
        <f t="shared" si="0"/>
        <v/>
      </c>
      <c r="R46" s="539"/>
      <c r="S46" s="141"/>
      <c r="T46" s="486"/>
      <c r="U46" s="501" t="str">
        <f t="shared" si="1"/>
        <v/>
      </c>
      <c r="V46" s="537" t="str">
        <f t="shared" si="2"/>
        <v/>
      </c>
      <c r="W46" s="537" t="str">
        <f t="shared" si="45"/>
        <v/>
      </c>
      <c r="X46" s="537" t="str">
        <f t="shared" si="3"/>
        <v/>
      </c>
      <c r="Y46" s="537" t="str">
        <f t="shared" si="4"/>
        <v/>
      </c>
      <c r="Z46" s="536"/>
      <c r="AA46" s="141"/>
      <c r="AB46" s="211"/>
      <c r="AC46" s="212" t="str">
        <f t="shared" si="5"/>
        <v/>
      </c>
      <c r="AD46" s="537" t="str">
        <f t="shared" si="6"/>
        <v/>
      </c>
      <c r="AE46" s="537" t="str">
        <f t="shared" si="7"/>
        <v/>
      </c>
      <c r="AF46" s="537" t="str">
        <f t="shared" si="8"/>
        <v/>
      </c>
      <c r="AG46" s="538" t="str">
        <f t="shared" si="9"/>
        <v/>
      </c>
      <c r="AH46" s="539"/>
      <c r="AI46" s="141"/>
      <c r="AJ46" s="486"/>
      <c r="AK46" s="507">
        <f t="shared" si="10"/>
        <v>0</v>
      </c>
      <c r="AL46" s="537" t="str">
        <f t="shared" si="11"/>
        <v/>
      </c>
      <c r="AM46" s="537" t="str">
        <f t="shared" si="12"/>
        <v/>
      </c>
      <c r="AN46" s="537" t="str">
        <f t="shared" si="13"/>
        <v/>
      </c>
      <c r="AO46" s="537" t="str">
        <f t="shared" si="14"/>
        <v/>
      </c>
      <c r="AP46" s="542" t="str">
        <f t="shared" si="46"/>
        <v/>
      </c>
      <c r="AQ46" s="539"/>
      <c r="AR46" s="141"/>
      <c r="AS46" s="486"/>
      <c r="AT46" s="501" t="str">
        <f t="shared" si="15"/>
        <v/>
      </c>
      <c r="AU46" s="537" t="str">
        <f t="shared" si="16"/>
        <v/>
      </c>
      <c r="AV46" s="537" t="str">
        <f t="shared" si="17"/>
        <v/>
      </c>
      <c r="AW46" s="537" t="str">
        <f t="shared" si="18"/>
        <v/>
      </c>
      <c r="AX46" s="536"/>
      <c r="AY46" s="141"/>
      <c r="AZ46" s="211"/>
      <c r="BA46" s="211" t="str">
        <f t="shared" si="19"/>
        <v/>
      </c>
      <c r="BB46" s="537" t="str">
        <f t="shared" si="20"/>
        <v/>
      </c>
      <c r="BC46" s="537"/>
      <c r="BD46" s="538" t="str">
        <f t="shared" si="21"/>
        <v/>
      </c>
      <c r="BE46" s="539"/>
      <c r="BF46" s="141"/>
      <c r="BG46" s="486"/>
      <c r="BH46" s="501" t="str">
        <f t="shared" si="22"/>
        <v/>
      </c>
      <c r="BI46" s="537" t="str">
        <f t="shared" si="23"/>
        <v/>
      </c>
      <c r="BJ46" s="537" t="str">
        <f t="shared" si="24"/>
        <v/>
      </c>
      <c r="BK46" s="537" t="str">
        <f t="shared" si="25"/>
        <v/>
      </c>
      <c r="BL46" s="536"/>
      <c r="BM46" s="141"/>
      <c r="BN46" s="211"/>
      <c r="BO46" s="211" t="e">
        <f t="shared" si="26"/>
        <v>#VALUE!</v>
      </c>
      <c r="BP46" s="537" t="str">
        <f t="shared" si="27"/>
        <v/>
      </c>
      <c r="BQ46" s="537" t="str">
        <f t="shared" si="28"/>
        <v/>
      </c>
      <c r="BR46" s="538" t="str">
        <f t="shared" si="29"/>
        <v/>
      </c>
      <c r="BS46" s="539"/>
      <c r="BT46" s="141"/>
      <c r="BU46" s="486"/>
      <c r="BV46" s="501" t="str">
        <f t="shared" si="30"/>
        <v/>
      </c>
      <c r="BW46" s="537" t="str">
        <f t="shared" si="31"/>
        <v/>
      </c>
      <c r="BX46" s="537" t="str">
        <f t="shared" si="32"/>
        <v/>
      </c>
      <c r="BY46" s="537" t="str">
        <f t="shared" si="33"/>
        <v/>
      </c>
      <c r="BZ46" s="536"/>
      <c r="CA46" s="141"/>
      <c r="CB46" s="486"/>
      <c r="CC46" s="483" t="str">
        <f t="shared" si="34"/>
        <v/>
      </c>
      <c r="CD46" s="153" t="str">
        <f t="shared" si="35"/>
        <v/>
      </c>
      <c r="CE46" s="153" t="str">
        <f t="shared" si="36"/>
        <v/>
      </c>
      <c r="CF46" s="153" t="str">
        <f t="shared" si="37"/>
        <v/>
      </c>
    </row>
    <row r="47" spans="1:84" ht="29.45" customHeight="1" x14ac:dyDescent="0.25">
      <c r="A47" s="354" t="str">
        <f>'N-Bedarf AL §13a'!A47</f>
        <v/>
      </c>
      <c r="B47" s="354" t="str">
        <f>IF('N-Bedarf AL §13a'!B47="","",'N-Bedarf AL §13a'!B47)</f>
        <v/>
      </c>
      <c r="C47" s="305" t="str">
        <f>IF('N-Bedarf AL §13a'!D47="","",'N-Bedarf AL §13a'!D47)</f>
        <v/>
      </c>
      <c r="D47" s="32" t="str">
        <f>IF('N-Bedarf AL §13a'!C47="","",'N-Bedarf AL §13a'!C47)</f>
        <v/>
      </c>
      <c r="E47" s="32" t="str">
        <f>IF('N-Bedarf AL §13a'!Y47="",'N-Bedarf AL §13a'!V47,'N-Bedarf AL §13a'!Y47)</f>
        <v/>
      </c>
      <c r="F47" s="32" t="str">
        <f>IF('P-Bedarf AL §13a'!V49="","",'P-Bedarf AL §13a'!V49)</f>
        <v/>
      </c>
      <c r="G47" s="32" t="str">
        <f>IF('P-Bedarf AL §13a'!Z49="","",'P-Bedarf AL §13a'!Z49)</f>
        <v/>
      </c>
      <c r="H47" s="345" t="str">
        <f t="shared" si="38"/>
        <v/>
      </c>
      <c r="I47" s="345" t="str">
        <f t="shared" si="39"/>
        <v/>
      </c>
      <c r="J47" s="345" t="str">
        <f t="shared" si="40"/>
        <v/>
      </c>
      <c r="K47" s="321">
        <f t="shared" si="41"/>
        <v>0</v>
      </c>
      <c r="L47" s="321">
        <f t="shared" si="42"/>
        <v>0</v>
      </c>
      <c r="M47" s="321">
        <f t="shared" si="43"/>
        <v>0</v>
      </c>
      <c r="N47" s="321" t="str">
        <f t="shared" si="44"/>
        <v/>
      </c>
      <c r="O47" s="321" t="str">
        <f t="shared" si="44"/>
        <v/>
      </c>
      <c r="P47" s="321" t="str">
        <f t="shared" si="44"/>
        <v/>
      </c>
      <c r="Q47" s="490" t="str">
        <f t="shared" si="0"/>
        <v/>
      </c>
      <c r="R47" s="539"/>
      <c r="S47" s="141"/>
      <c r="T47" s="486"/>
      <c r="U47" s="501" t="str">
        <f t="shared" si="1"/>
        <v/>
      </c>
      <c r="V47" s="537" t="str">
        <f t="shared" si="2"/>
        <v/>
      </c>
      <c r="W47" s="537" t="str">
        <f t="shared" si="45"/>
        <v/>
      </c>
      <c r="X47" s="537" t="str">
        <f t="shared" si="3"/>
        <v/>
      </c>
      <c r="Y47" s="537" t="str">
        <f t="shared" si="4"/>
        <v/>
      </c>
      <c r="Z47" s="536"/>
      <c r="AA47" s="141"/>
      <c r="AB47" s="211"/>
      <c r="AC47" s="212" t="str">
        <f t="shared" si="5"/>
        <v/>
      </c>
      <c r="AD47" s="537" t="str">
        <f t="shared" si="6"/>
        <v/>
      </c>
      <c r="AE47" s="537" t="str">
        <f t="shared" si="7"/>
        <v/>
      </c>
      <c r="AF47" s="537" t="str">
        <f t="shared" si="8"/>
        <v/>
      </c>
      <c r="AG47" s="538" t="str">
        <f t="shared" si="9"/>
        <v/>
      </c>
      <c r="AH47" s="539"/>
      <c r="AI47" s="141"/>
      <c r="AJ47" s="486"/>
      <c r="AK47" s="507">
        <f t="shared" si="10"/>
        <v>0</v>
      </c>
      <c r="AL47" s="537" t="str">
        <f t="shared" si="11"/>
        <v/>
      </c>
      <c r="AM47" s="537" t="str">
        <f t="shared" si="12"/>
        <v/>
      </c>
      <c r="AN47" s="537" t="str">
        <f t="shared" si="13"/>
        <v/>
      </c>
      <c r="AO47" s="537" t="str">
        <f t="shared" si="14"/>
        <v/>
      </c>
      <c r="AP47" s="542" t="str">
        <f t="shared" si="46"/>
        <v/>
      </c>
      <c r="AQ47" s="539"/>
      <c r="AR47" s="141"/>
      <c r="AS47" s="486"/>
      <c r="AT47" s="501" t="str">
        <f t="shared" si="15"/>
        <v/>
      </c>
      <c r="AU47" s="537" t="str">
        <f t="shared" si="16"/>
        <v/>
      </c>
      <c r="AV47" s="537" t="str">
        <f t="shared" si="17"/>
        <v/>
      </c>
      <c r="AW47" s="537" t="str">
        <f t="shared" si="18"/>
        <v/>
      </c>
      <c r="AX47" s="536"/>
      <c r="AY47" s="141"/>
      <c r="AZ47" s="211"/>
      <c r="BA47" s="211" t="str">
        <f t="shared" si="19"/>
        <v/>
      </c>
      <c r="BB47" s="537" t="str">
        <f t="shared" si="20"/>
        <v/>
      </c>
      <c r="BC47" s="537"/>
      <c r="BD47" s="538" t="str">
        <f t="shared" si="21"/>
        <v/>
      </c>
      <c r="BE47" s="539"/>
      <c r="BF47" s="141"/>
      <c r="BG47" s="486"/>
      <c r="BH47" s="501" t="str">
        <f t="shared" si="22"/>
        <v/>
      </c>
      <c r="BI47" s="537" t="str">
        <f t="shared" si="23"/>
        <v/>
      </c>
      <c r="BJ47" s="537" t="str">
        <f t="shared" si="24"/>
        <v/>
      </c>
      <c r="BK47" s="537" t="str">
        <f t="shared" si="25"/>
        <v/>
      </c>
      <c r="BL47" s="536"/>
      <c r="BM47" s="141"/>
      <c r="BN47" s="211"/>
      <c r="BO47" s="211" t="e">
        <f t="shared" si="26"/>
        <v>#VALUE!</v>
      </c>
      <c r="BP47" s="537" t="str">
        <f t="shared" si="27"/>
        <v/>
      </c>
      <c r="BQ47" s="537" t="str">
        <f t="shared" si="28"/>
        <v/>
      </c>
      <c r="BR47" s="538" t="str">
        <f t="shared" si="29"/>
        <v/>
      </c>
      <c r="BS47" s="539"/>
      <c r="BT47" s="141"/>
      <c r="BU47" s="486"/>
      <c r="BV47" s="501" t="str">
        <f t="shared" si="30"/>
        <v/>
      </c>
      <c r="BW47" s="537" t="str">
        <f t="shared" si="31"/>
        <v/>
      </c>
      <c r="BX47" s="537" t="str">
        <f t="shared" si="32"/>
        <v/>
      </c>
      <c r="BY47" s="537" t="str">
        <f t="shared" si="33"/>
        <v/>
      </c>
      <c r="BZ47" s="536"/>
      <c r="CA47" s="141"/>
      <c r="CB47" s="486"/>
      <c r="CC47" s="483" t="str">
        <f t="shared" si="34"/>
        <v/>
      </c>
      <c r="CD47" s="153" t="str">
        <f t="shared" si="35"/>
        <v/>
      </c>
      <c r="CE47" s="153" t="str">
        <f t="shared" si="36"/>
        <v/>
      </c>
      <c r="CF47" s="153" t="str">
        <f t="shared" si="37"/>
        <v/>
      </c>
    </row>
    <row r="48" spans="1:84" ht="29.45" customHeight="1" x14ac:dyDescent="0.25">
      <c r="A48" s="354" t="str">
        <f>'N-Bedarf AL §13a'!A48</f>
        <v/>
      </c>
      <c r="B48" s="354" t="str">
        <f>IF('N-Bedarf AL §13a'!B48="","",'N-Bedarf AL §13a'!B48)</f>
        <v/>
      </c>
      <c r="C48" s="305" t="str">
        <f>IF('N-Bedarf AL §13a'!D48="","",'N-Bedarf AL §13a'!D48)</f>
        <v/>
      </c>
      <c r="D48" s="32" t="str">
        <f>IF('N-Bedarf AL §13a'!C48="","",'N-Bedarf AL §13a'!C48)</f>
        <v/>
      </c>
      <c r="E48" s="32" t="str">
        <f>IF('N-Bedarf AL §13a'!Y48="",'N-Bedarf AL §13a'!V48,'N-Bedarf AL §13a'!Y48)</f>
        <v/>
      </c>
      <c r="F48" s="32" t="str">
        <f>IF('P-Bedarf AL §13a'!V50="","",'P-Bedarf AL §13a'!V50)</f>
        <v/>
      </c>
      <c r="G48" s="32" t="str">
        <f>IF('P-Bedarf AL §13a'!Z50="","",'P-Bedarf AL §13a'!Z50)</f>
        <v/>
      </c>
      <c r="H48" s="345" t="str">
        <f t="shared" si="38"/>
        <v/>
      </c>
      <c r="I48" s="345" t="str">
        <f t="shared" si="39"/>
        <v/>
      </c>
      <c r="J48" s="345" t="str">
        <f t="shared" si="40"/>
        <v/>
      </c>
      <c r="K48" s="321">
        <f t="shared" si="41"/>
        <v>0</v>
      </c>
      <c r="L48" s="321">
        <f t="shared" si="42"/>
        <v>0</v>
      </c>
      <c r="M48" s="321">
        <f t="shared" si="43"/>
        <v>0</v>
      </c>
      <c r="N48" s="321" t="str">
        <f t="shared" si="44"/>
        <v/>
      </c>
      <c r="O48" s="321" t="str">
        <f t="shared" si="44"/>
        <v/>
      </c>
      <c r="P48" s="321" t="str">
        <f t="shared" si="44"/>
        <v/>
      </c>
      <c r="Q48" s="490" t="str">
        <f t="shared" si="0"/>
        <v/>
      </c>
      <c r="R48" s="539"/>
      <c r="S48" s="141"/>
      <c r="T48" s="486"/>
      <c r="U48" s="501" t="str">
        <f t="shared" si="1"/>
        <v/>
      </c>
      <c r="V48" s="537" t="str">
        <f t="shared" si="2"/>
        <v/>
      </c>
      <c r="W48" s="537" t="str">
        <f t="shared" si="45"/>
        <v/>
      </c>
      <c r="X48" s="537" t="str">
        <f t="shared" si="3"/>
        <v/>
      </c>
      <c r="Y48" s="537" t="str">
        <f t="shared" si="4"/>
        <v/>
      </c>
      <c r="Z48" s="536"/>
      <c r="AA48" s="141"/>
      <c r="AB48" s="211"/>
      <c r="AC48" s="212" t="str">
        <f t="shared" si="5"/>
        <v/>
      </c>
      <c r="AD48" s="537" t="str">
        <f t="shared" si="6"/>
        <v/>
      </c>
      <c r="AE48" s="537" t="str">
        <f t="shared" si="7"/>
        <v/>
      </c>
      <c r="AF48" s="537" t="str">
        <f t="shared" si="8"/>
        <v/>
      </c>
      <c r="AG48" s="538" t="str">
        <f t="shared" si="9"/>
        <v/>
      </c>
      <c r="AH48" s="539"/>
      <c r="AI48" s="141"/>
      <c r="AJ48" s="486"/>
      <c r="AK48" s="507">
        <f t="shared" si="10"/>
        <v>0</v>
      </c>
      <c r="AL48" s="537" t="str">
        <f t="shared" si="11"/>
        <v/>
      </c>
      <c r="AM48" s="537" t="str">
        <f t="shared" si="12"/>
        <v/>
      </c>
      <c r="AN48" s="537" t="str">
        <f t="shared" si="13"/>
        <v/>
      </c>
      <c r="AO48" s="537" t="str">
        <f t="shared" si="14"/>
        <v/>
      </c>
      <c r="AP48" s="542" t="str">
        <f t="shared" si="46"/>
        <v/>
      </c>
      <c r="AQ48" s="539"/>
      <c r="AR48" s="141"/>
      <c r="AS48" s="486"/>
      <c r="AT48" s="501" t="str">
        <f t="shared" si="15"/>
        <v/>
      </c>
      <c r="AU48" s="537" t="str">
        <f t="shared" si="16"/>
        <v/>
      </c>
      <c r="AV48" s="537" t="str">
        <f t="shared" si="17"/>
        <v/>
      </c>
      <c r="AW48" s="537" t="str">
        <f t="shared" si="18"/>
        <v/>
      </c>
      <c r="AX48" s="536"/>
      <c r="AY48" s="141"/>
      <c r="AZ48" s="211"/>
      <c r="BA48" s="211" t="str">
        <f t="shared" si="19"/>
        <v/>
      </c>
      <c r="BB48" s="537" t="str">
        <f t="shared" si="20"/>
        <v/>
      </c>
      <c r="BC48" s="537"/>
      <c r="BD48" s="538" t="str">
        <f t="shared" si="21"/>
        <v/>
      </c>
      <c r="BE48" s="539"/>
      <c r="BF48" s="141"/>
      <c r="BG48" s="486"/>
      <c r="BH48" s="501" t="str">
        <f t="shared" si="22"/>
        <v/>
      </c>
      <c r="BI48" s="537" t="str">
        <f t="shared" si="23"/>
        <v/>
      </c>
      <c r="BJ48" s="537" t="str">
        <f t="shared" si="24"/>
        <v/>
      </c>
      <c r="BK48" s="537" t="str">
        <f t="shared" si="25"/>
        <v/>
      </c>
      <c r="BL48" s="536"/>
      <c r="BM48" s="141"/>
      <c r="BN48" s="211"/>
      <c r="BO48" s="211" t="e">
        <f t="shared" si="26"/>
        <v>#VALUE!</v>
      </c>
      <c r="BP48" s="537" t="str">
        <f t="shared" si="27"/>
        <v/>
      </c>
      <c r="BQ48" s="537" t="str">
        <f t="shared" si="28"/>
        <v/>
      </c>
      <c r="BR48" s="538" t="str">
        <f t="shared" si="29"/>
        <v/>
      </c>
      <c r="BS48" s="539"/>
      <c r="BT48" s="141"/>
      <c r="BU48" s="486"/>
      <c r="BV48" s="501" t="str">
        <f t="shared" si="30"/>
        <v/>
      </c>
      <c r="BW48" s="537" t="str">
        <f t="shared" si="31"/>
        <v/>
      </c>
      <c r="BX48" s="537" t="str">
        <f t="shared" si="32"/>
        <v/>
      </c>
      <c r="BY48" s="537" t="str">
        <f t="shared" si="33"/>
        <v/>
      </c>
      <c r="BZ48" s="536"/>
      <c r="CA48" s="141"/>
      <c r="CB48" s="486"/>
      <c r="CC48" s="483" t="str">
        <f t="shared" si="34"/>
        <v/>
      </c>
      <c r="CD48" s="153" t="str">
        <f t="shared" si="35"/>
        <v/>
      </c>
      <c r="CE48" s="153" t="str">
        <f t="shared" si="36"/>
        <v/>
      </c>
      <c r="CF48" s="153" t="str">
        <f t="shared" si="37"/>
        <v/>
      </c>
    </row>
    <row r="49" spans="1:84" ht="29.45" customHeight="1" x14ac:dyDescent="0.25">
      <c r="A49" s="354" t="str">
        <f>'N-Bedarf AL §13a'!A49</f>
        <v/>
      </c>
      <c r="B49" s="354" t="str">
        <f>IF('N-Bedarf AL §13a'!B49="","",'N-Bedarf AL §13a'!B49)</f>
        <v/>
      </c>
      <c r="C49" s="305" t="str">
        <f>IF('N-Bedarf AL §13a'!D49="","",'N-Bedarf AL §13a'!D49)</f>
        <v/>
      </c>
      <c r="D49" s="32" t="str">
        <f>IF('N-Bedarf AL §13a'!C49="","",'N-Bedarf AL §13a'!C49)</f>
        <v/>
      </c>
      <c r="E49" s="32" t="str">
        <f>IF('N-Bedarf AL §13a'!Y49="",'N-Bedarf AL §13a'!V49,'N-Bedarf AL §13a'!Y49)</f>
        <v/>
      </c>
      <c r="F49" s="32" t="str">
        <f>IF('P-Bedarf AL §13a'!V51="","",'P-Bedarf AL §13a'!V51)</f>
        <v/>
      </c>
      <c r="G49" s="32" t="str">
        <f>IF('P-Bedarf AL §13a'!Z51="","",'P-Bedarf AL §13a'!Z51)</f>
        <v/>
      </c>
      <c r="H49" s="345" t="str">
        <f t="shared" si="38"/>
        <v/>
      </c>
      <c r="I49" s="345" t="str">
        <f t="shared" si="39"/>
        <v/>
      </c>
      <c r="J49" s="345" t="str">
        <f t="shared" si="40"/>
        <v/>
      </c>
      <c r="K49" s="321">
        <f t="shared" si="41"/>
        <v>0</v>
      </c>
      <c r="L49" s="321">
        <f t="shared" si="42"/>
        <v>0</v>
      </c>
      <c r="M49" s="321">
        <f t="shared" si="43"/>
        <v>0</v>
      </c>
      <c r="N49" s="321" t="str">
        <f t="shared" si="44"/>
        <v/>
      </c>
      <c r="O49" s="321" t="str">
        <f t="shared" si="44"/>
        <v/>
      </c>
      <c r="P49" s="321" t="str">
        <f t="shared" si="44"/>
        <v/>
      </c>
      <c r="Q49" s="490" t="str">
        <f t="shared" si="0"/>
        <v/>
      </c>
      <c r="R49" s="539"/>
      <c r="S49" s="141"/>
      <c r="T49" s="486"/>
      <c r="U49" s="501" t="str">
        <f t="shared" si="1"/>
        <v/>
      </c>
      <c r="V49" s="537" t="str">
        <f t="shared" si="2"/>
        <v/>
      </c>
      <c r="W49" s="537" t="str">
        <f t="shared" si="45"/>
        <v/>
      </c>
      <c r="X49" s="537" t="str">
        <f t="shared" si="3"/>
        <v/>
      </c>
      <c r="Y49" s="537" t="str">
        <f t="shared" si="4"/>
        <v/>
      </c>
      <c r="Z49" s="536"/>
      <c r="AA49" s="141"/>
      <c r="AB49" s="211"/>
      <c r="AC49" s="212" t="str">
        <f t="shared" si="5"/>
        <v/>
      </c>
      <c r="AD49" s="537" t="str">
        <f t="shared" si="6"/>
        <v/>
      </c>
      <c r="AE49" s="537" t="str">
        <f t="shared" si="7"/>
        <v/>
      </c>
      <c r="AF49" s="537" t="str">
        <f t="shared" si="8"/>
        <v/>
      </c>
      <c r="AG49" s="538" t="str">
        <f t="shared" si="9"/>
        <v/>
      </c>
      <c r="AH49" s="539"/>
      <c r="AI49" s="141"/>
      <c r="AJ49" s="486"/>
      <c r="AK49" s="507">
        <f t="shared" si="10"/>
        <v>0</v>
      </c>
      <c r="AL49" s="537" t="str">
        <f t="shared" si="11"/>
        <v/>
      </c>
      <c r="AM49" s="537" t="str">
        <f t="shared" si="12"/>
        <v/>
      </c>
      <c r="AN49" s="537" t="str">
        <f t="shared" si="13"/>
        <v/>
      </c>
      <c r="AO49" s="537" t="str">
        <f t="shared" si="14"/>
        <v/>
      </c>
      <c r="AP49" s="542" t="str">
        <f t="shared" si="46"/>
        <v/>
      </c>
      <c r="AQ49" s="539"/>
      <c r="AR49" s="141"/>
      <c r="AS49" s="486"/>
      <c r="AT49" s="501" t="str">
        <f t="shared" si="15"/>
        <v/>
      </c>
      <c r="AU49" s="537" t="str">
        <f t="shared" si="16"/>
        <v/>
      </c>
      <c r="AV49" s="537" t="str">
        <f t="shared" si="17"/>
        <v/>
      </c>
      <c r="AW49" s="537" t="str">
        <f t="shared" si="18"/>
        <v/>
      </c>
      <c r="AX49" s="536"/>
      <c r="AY49" s="141"/>
      <c r="AZ49" s="211"/>
      <c r="BA49" s="211" t="str">
        <f t="shared" si="19"/>
        <v/>
      </c>
      <c r="BB49" s="537" t="str">
        <f t="shared" si="20"/>
        <v/>
      </c>
      <c r="BC49" s="537"/>
      <c r="BD49" s="538" t="str">
        <f t="shared" si="21"/>
        <v/>
      </c>
      <c r="BE49" s="539"/>
      <c r="BF49" s="141"/>
      <c r="BG49" s="486"/>
      <c r="BH49" s="501" t="str">
        <f t="shared" si="22"/>
        <v/>
      </c>
      <c r="BI49" s="537" t="str">
        <f t="shared" si="23"/>
        <v/>
      </c>
      <c r="BJ49" s="537" t="str">
        <f t="shared" si="24"/>
        <v/>
      </c>
      <c r="BK49" s="537" t="str">
        <f t="shared" si="25"/>
        <v/>
      </c>
      <c r="BL49" s="536"/>
      <c r="BM49" s="141"/>
      <c r="BN49" s="211"/>
      <c r="BO49" s="211" t="e">
        <f t="shared" si="26"/>
        <v>#VALUE!</v>
      </c>
      <c r="BP49" s="537" t="str">
        <f t="shared" si="27"/>
        <v/>
      </c>
      <c r="BQ49" s="537" t="str">
        <f t="shared" si="28"/>
        <v/>
      </c>
      <c r="BR49" s="538" t="str">
        <f t="shared" si="29"/>
        <v/>
      </c>
      <c r="BS49" s="539"/>
      <c r="BT49" s="141"/>
      <c r="BU49" s="486"/>
      <c r="BV49" s="501" t="str">
        <f t="shared" si="30"/>
        <v/>
      </c>
      <c r="BW49" s="537" t="str">
        <f t="shared" si="31"/>
        <v/>
      </c>
      <c r="BX49" s="537" t="str">
        <f t="shared" si="32"/>
        <v/>
      </c>
      <c r="BY49" s="537" t="str">
        <f t="shared" si="33"/>
        <v/>
      </c>
      <c r="BZ49" s="536"/>
      <c r="CA49" s="141"/>
      <c r="CB49" s="486"/>
      <c r="CC49" s="483" t="str">
        <f t="shared" si="34"/>
        <v/>
      </c>
      <c r="CD49" s="153" t="str">
        <f t="shared" si="35"/>
        <v/>
      </c>
      <c r="CE49" s="153" t="str">
        <f t="shared" si="36"/>
        <v/>
      </c>
      <c r="CF49" s="153" t="str">
        <f t="shared" si="37"/>
        <v/>
      </c>
    </row>
    <row r="50" spans="1:84" ht="29.45" customHeight="1" x14ac:dyDescent="0.25">
      <c r="A50" s="354" t="str">
        <f>'N-Bedarf AL §13a'!A50</f>
        <v/>
      </c>
      <c r="B50" s="354" t="str">
        <f>IF('N-Bedarf AL §13a'!B50="","",'N-Bedarf AL §13a'!B50)</f>
        <v/>
      </c>
      <c r="C50" s="305" t="str">
        <f>IF('N-Bedarf AL §13a'!D50="","",'N-Bedarf AL §13a'!D50)</f>
        <v/>
      </c>
      <c r="D50" s="32" t="str">
        <f>IF('N-Bedarf AL §13a'!C50="","",'N-Bedarf AL §13a'!C50)</f>
        <v/>
      </c>
      <c r="E50" s="32" t="str">
        <f>IF('N-Bedarf AL §13a'!Y50="",'N-Bedarf AL §13a'!V50,'N-Bedarf AL §13a'!Y50)</f>
        <v/>
      </c>
      <c r="F50" s="32" t="str">
        <f>IF('P-Bedarf AL §13a'!V52="","",'P-Bedarf AL §13a'!V52)</f>
        <v/>
      </c>
      <c r="G50" s="32" t="str">
        <f>IF('P-Bedarf AL §13a'!Z52="","",'P-Bedarf AL §13a'!Z52)</f>
        <v/>
      </c>
      <c r="H50" s="345" t="str">
        <f t="shared" si="38"/>
        <v/>
      </c>
      <c r="I50" s="345" t="str">
        <f t="shared" si="39"/>
        <v/>
      </c>
      <c r="J50" s="345" t="str">
        <f t="shared" si="40"/>
        <v/>
      </c>
      <c r="K50" s="321">
        <f t="shared" si="41"/>
        <v>0</v>
      </c>
      <c r="L50" s="321">
        <f t="shared" si="42"/>
        <v>0</v>
      </c>
      <c r="M50" s="321">
        <f t="shared" si="43"/>
        <v>0</v>
      </c>
      <c r="N50" s="321" t="str">
        <f t="shared" si="44"/>
        <v/>
      </c>
      <c r="O50" s="321" t="str">
        <f t="shared" si="44"/>
        <v/>
      </c>
      <c r="P50" s="321" t="str">
        <f t="shared" si="44"/>
        <v/>
      </c>
      <c r="Q50" s="490" t="str">
        <f t="shared" si="0"/>
        <v/>
      </c>
      <c r="R50" s="539"/>
      <c r="S50" s="141"/>
      <c r="T50" s="486"/>
      <c r="U50" s="501" t="str">
        <f t="shared" si="1"/>
        <v/>
      </c>
      <c r="V50" s="537" t="str">
        <f t="shared" si="2"/>
        <v/>
      </c>
      <c r="W50" s="537" t="str">
        <f t="shared" si="45"/>
        <v/>
      </c>
      <c r="X50" s="537" t="str">
        <f t="shared" si="3"/>
        <v/>
      </c>
      <c r="Y50" s="537" t="str">
        <f t="shared" si="4"/>
        <v/>
      </c>
      <c r="Z50" s="536"/>
      <c r="AA50" s="141"/>
      <c r="AB50" s="211"/>
      <c r="AC50" s="212" t="str">
        <f t="shared" si="5"/>
        <v/>
      </c>
      <c r="AD50" s="537" t="str">
        <f t="shared" si="6"/>
        <v/>
      </c>
      <c r="AE50" s="537" t="str">
        <f t="shared" si="7"/>
        <v/>
      </c>
      <c r="AF50" s="537" t="str">
        <f t="shared" si="8"/>
        <v/>
      </c>
      <c r="AG50" s="538" t="str">
        <f t="shared" si="9"/>
        <v/>
      </c>
      <c r="AH50" s="539"/>
      <c r="AI50" s="141"/>
      <c r="AJ50" s="486"/>
      <c r="AK50" s="507">
        <f t="shared" si="10"/>
        <v>0</v>
      </c>
      <c r="AL50" s="537" t="str">
        <f t="shared" si="11"/>
        <v/>
      </c>
      <c r="AM50" s="537" t="str">
        <f t="shared" si="12"/>
        <v/>
      </c>
      <c r="AN50" s="537" t="str">
        <f t="shared" si="13"/>
        <v/>
      </c>
      <c r="AO50" s="537" t="str">
        <f t="shared" si="14"/>
        <v/>
      </c>
      <c r="AP50" s="542" t="str">
        <f t="shared" si="46"/>
        <v/>
      </c>
      <c r="AQ50" s="539"/>
      <c r="AR50" s="141"/>
      <c r="AS50" s="486"/>
      <c r="AT50" s="501" t="str">
        <f t="shared" si="15"/>
        <v/>
      </c>
      <c r="AU50" s="537" t="str">
        <f t="shared" si="16"/>
        <v/>
      </c>
      <c r="AV50" s="537" t="str">
        <f t="shared" si="17"/>
        <v/>
      </c>
      <c r="AW50" s="537" t="str">
        <f t="shared" si="18"/>
        <v/>
      </c>
      <c r="AX50" s="536"/>
      <c r="AY50" s="141"/>
      <c r="AZ50" s="211"/>
      <c r="BA50" s="211" t="str">
        <f t="shared" si="19"/>
        <v/>
      </c>
      <c r="BB50" s="537" t="str">
        <f t="shared" si="20"/>
        <v/>
      </c>
      <c r="BC50" s="537"/>
      <c r="BD50" s="538" t="str">
        <f t="shared" si="21"/>
        <v/>
      </c>
      <c r="BE50" s="539"/>
      <c r="BF50" s="141"/>
      <c r="BG50" s="486"/>
      <c r="BH50" s="501" t="str">
        <f t="shared" si="22"/>
        <v/>
      </c>
      <c r="BI50" s="537" t="str">
        <f t="shared" si="23"/>
        <v/>
      </c>
      <c r="BJ50" s="537" t="str">
        <f t="shared" si="24"/>
        <v/>
      </c>
      <c r="BK50" s="537" t="str">
        <f t="shared" si="25"/>
        <v/>
      </c>
      <c r="BL50" s="536"/>
      <c r="BM50" s="141"/>
      <c r="BN50" s="211"/>
      <c r="BO50" s="211" t="e">
        <f t="shared" si="26"/>
        <v>#VALUE!</v>
      </c>
      <c r="BP50" s="537" t="str">
        <f t="shared" si="27"/>
        <v/>
      </c>
      <c r="BQ50" s="537" t="str">
        <f t="shared" si="28"/>
        <v/>
      </c>
      <c r="BR50" s="538" t="str">
        <f t="shared" si="29"/>
        <v/>
      </c>
      <c r="BS50" s="539"/>
      <c r="BT50" s="141"/>
      <c r="BU50" s="486"/>
      <c r="BV50" s="501" t="str">
        <f t="shared" si="30"/>
        <v/>
      </c>
      <c r="BW50" s="537" t="str">
        <f t="shared" si="31"/>
        <v/>
      </c>
      <c r="BX50" s="537" t="str">
        <f t="shared" si="32"/>
        <v/>
      </c>
      <c r="BY50" s="537" t="str">
        <f t="shared" si="33"/>
        <v/>
      </c>
      <c r="BZ50" s="536"/>
      <c r="CA50" s="141"/>
      <c r="CB50" s="486"/>
      <c r="CC50" s="483" t="str">
        <f t="shared" si="34"/>
        <v/>
      </c>
      <c r="CD50" s="153" t="str">
        <f t="shared" si="35"/>
        <v/>
      </c>
      <c r="CE50" s="153" t="str">
        <f t="shared" si="36"/>
        <v/>
      </c>
      <c r="CF50" s="153" t="str">
        <f t="shared" si="37"/>
        <v/>
      </c>
    </row>
    <row r="51" spans="1:84" ht="29.45" customHeight="1" x14ac:dyDescent="0.25">
      <c r="A51" s="354" t="str">
        <f>'N-Bedarf AL §13a'!A51</f>
        <v/>
      </c>
      <c r="B51" s="354" t="str">
        <f>IF('N-Bedarf AL §13a'!B51="","",'N-Bedarf AL §13a'!B51)</f>
        <v/>
      </c>
      <c r="C51" s="305" t="str">
        <f>IF('N-Bedarf AL §13a'!D51="","",'N-Bedarf AL §13a'!D51)</f>
        <v/>
      </c>
      <c r="D51" s="32" t="str">
        <f>IF('N-Bedarf AL §13a'!C51="","",'N-Bedarf AL §13a'!C51)</f>
        <v/>
      </c>
      <c r="E51" s="32" t="str">
        <f>IF('N-Bedarf AL §13a'!Y51="",'N-Bedarf AL §13a'!V51,'N-Bedarf AL §13a'!Y51)</f>
        <v/>
      </c>
      <c r="F51" s="32" t="str">
        <f>IF('P-Bedarf AL §13a'!V53="","",'P-Bedarf AL §13a'!V53)</f>
        <v/>
      </c>
      <c r="G51" s="32" t="str">
        <f>IF('P-Bedarf AL §13a'!Z53="","",'P-Bedarf AL §13a'!Z53)</f>
        <v/>
      </c>
      <c r="H51" s="345" t="str">
        <f t="shared" si="38"/>
        <v/>
      </c>
      <c r="I51" s="345" t="str">
        <f t="shared" si="39"/>
        <v/>
      </c>
      <c r="J51" s="345" t="str">
        <f t="shared" si="40"/>
        <v/>
      </c>
      <c r="K51" s="321">
        <f t="shared" si="41"/>
        <v>0</v>
      </c>
      <c r="L51" s="321">
        <f t="shared" si="42"/>
        <v>0</v>
      </c>
      <c r="M51" s="321">
        <f t="shared" si="43"/>
        <v>0</v>
      </c>
      <c r="N51" s="321" t="str">
        <f t="shared" si="44"/>
        <v/>
      </c>
      <c r="O51" s="321" t="str">
        <f t="shared" si="44"/>
        <v/>
      </c>
      <c r="P51" s="321" t="str">
        <f t="shared" si="44"/>
        <v/>
      </c>
      <c r="Q51" s="490" t="str">
        <f t="shared" si="0"/>
        <v/>
      </c>
      <c r="R51" s="539"/>
      <c r="S51" s="141"/>
      <c r="T51" s="486"/>
      <c r="U51" s="501" t="str">
        <f t="shared" si="1"/>
        <v/>
      </c>
      <c r="V51" s="537" t="str">
        <f t="shared" si="2"/>
        <v/>
      </c>
      <c r="W51" s="537" t="str">
        <f t="shared" si="45"/>
        <v/>
      </c>
      <c r="X51" s="537" t="str">
        <f t="shared" si="3"/>
        <v/>
      </c>
      <c r="Y51" s="537" t="str">
        <f t="shared" si="4"/>
        <v/>
      </c>
      <c r="Z51" s="536"/>
      <c r="AA51" s="141"/>
      <c r="AB51" s="211"/>
      <c r="AC51" s="212" t="str">
        <f t="shared" si="5"/>
        <v/>
      </c>
      <c r="AD51" s="537" t="str">
        <f t="shared" si="6"/>
        <v/>
      </c>
      <c r="AE51" s="537" t="str">
        <f t="shared" si="7"/>
        <v/>
      </c>
      <c r="AF51" s="537" t="str">
        <f t="shared" si="8"/>
        <v/>
      </c>
      <c r="AG51" s="538" t="str">
        <f t="shared" si="9"/>
        <v/>
      </c>
      <c r="AH51" s="539"/>
      <c r="AI51" s="141"/>
      <c r="AJ51" s="486"/>
      <c r="AK51" s="507">
        <f t="shared" si="10"/>
        <v>0</v>
      </c>
      <c r="AL51" s="537" t="str">
        <f t="shared" si="11"/>
        <v/>
      </c>
      <c r="AM51" s="537" t="str">
        <f t="shared" si="12"/>
        <v/>
      </c>
      <c r="AN51" s="537" t="str">
        <f t="shared" si="13"/>
        <v/>
      </c>
      <c r="AO51" s="537" t="str">
        <f t="shared" si="14"/>
        <v/>
      </c>
      <c r="AP51" s="542" t="str">
        <f t="shared" si="46"/>
        <v/>
      </c>
      <c r="AQ51" s="539"/>
      <c r="AR51" s="141"/>
      <c r="AS51" s="486"/>
      <c r="AT51" s="501" t="str">
        <f t="shared" si="15"/>
        <v/>
      </c>
      <c r="AU51" s="537" t="str">
        <f t="shared" si="16"/>
        <v/>
      </c>
      <c r="AV51" s="537" t="str">
        <f t="shared" si="17"/>
        <v/>
      </c>
      <c r="AW51" s="537" t="str">
        <f t="shared" si="18"/>
        <v/>
      </c>
      <c r="AX51" s="536"/>
      <c r="AY51" s="141"/>
      <c r="AZ51" s="211"/>
      <c r="BA51" s="211" t="str">
        <f t="shared" si="19"/>
        <v/>
      </c>
      <c r="BB51" s="537" t="str">
        <f t="shared" si="20"/>
        <v/>
      </c>
      <c r="BC51" s="537"/>
      <c r="BD51" s="538" t="str">
        <f t="shared" si="21"/>
        <v/>
      </c>
      <c r="BE51" s="539"/>
      <c r="BF51" s="141"/>
      <c r="BG51" s="486"/>
      <c r="BH51" s="501" t="str">
        <f t="shared" si="22"/>
        <v/>
      </c>
      <c r="BI51" s="537" t="str">
        <f t="shared" si="23"/>
        <v/>
      </c>
      <c r="BJ51" s="537" t="str">
        <f t="shared" si="24"/>
        <v/>
      </c>
      <c r="BK51" s="537" t="str">
        <f t="shared" si="25"/>
        <v/>
      </c>
      <c r="BL51" s="536"/>
      <c r="BM51" s="141"/>
      <c r="BN51" s="211"/>
      <c r="BO51" s="211" t="e">
        <f t="shared" si="26"/>
        <v>#VALUE!</v>
      </c>
      <c r="BP51" s="537" t="str">
        <f t="shared" si="27"/>
        <v/>
      </c>
      <c r="BQ51" s="537" t="str">
        <f t="shared" si="28"/>
        <v/>
      </c>
      <c r="BR51" s="538" t="str">
        <f t="shared" si="29"/>
        <v/>
      </c>
      <c r="BS51" s="539"/>
      <c r="BT51" s="141"/>
      <c r="BU51" s="486"/>
      <c r="BV51" s="501" t="str">
        <f t="shared" si="30"/>
        <v/>
      </c>
      <c r="BW51" s="537" t="str">
        <f t="shared" si="31"/>
        <v/>
      </c>
      <c r="BX51" s="537" t="str">
        <f t="shared" si="32"/>
        <v/>
      </c>
      <c r="BY51" s="537" t="str">
        <f t="shared" si="33"/>
        <v/>
      </c>
      <c r="BZ51" s="536"/>
      <c r="CA51" s="141"/>
      <c r="CB51" s="486"/>
      <c r="CC51" s="483" t="str">
        <f t="shared" si="34"/>
        <v/>
      </c>
      <c r="CD51" s="153" t="str">
        <f t="shared" si="35"/>
        <v/>
      </c>
      <c r="CE51" s="153" t="str">
        <f t="shared" si="36"/>
        <v/>
      </c>
      <c r="CF51" s="153" t="str">
        <f t="shared" si="37"/>
        <v/>
      </c>
    </row>
    <row r="52" spans="1:84" ht="29.45" customHeight="1" x14ac:dyDescent="0.25">
      <c r="A52" s="354" t="str">
        <f>'N-Bedarf AL §13a'!A52</f>
        <v/>
      </c>
      <c r="B52" s="354" t="str">
        <f>IF('N-Bedarf AL §13a'!B52="","",'N-Bedarf AL §13a'!B52)</f>
        <v/>
      </c>
      <c r="C52" s="305" t="str">
        <f>IF('N-Bedarf AL §13a'!D52="","",'N-Bedarf AL §13a'!D52)</f>
        <v/>
      </c>
      <c r="D52" s="32" t="str">
        <f>IF('N-Bedarf AL §13a'!C52="","",'N-Bedarf AL §13a'!C52)</f>
        <v/>
      </c>
      <c r="E52" s="32" t="str">
        <f>IF('N-Bedarf AL §13a'!Y52="",'N-Bedarf AL §13a'!V52,'N-Bedarf AL §13a'!Y52)</f>
        <v/>
      </c>
      <c r="F52" s="32" t="str">
        <f>IF('P-Bedarf AL §13a'!V54="","",'P-Bedarf AL §13a'!V54)</f>
        <v/>
      </c>
      <c r="G52" s="32" t="str">
        <f>IF('P-Bedarf AL §13a'!Z54="","",'P-Bedarf AL §13a'!Z54)</f>
        <v/>
      </c>
      <c r="H52" s="345" t="str">
        <f t="shared" si="38"/>
        <v/>
      </c>
      <c r="I52" s="345" t="str">
        <f t="shared" si="39"/>
        <v/>
      </c>
      <c r="J52" s="345" t="str">
        <f t="shared" si="40"/>
        <v/>
      </c>
      <c r="K52" s="321">
        <f t="shared" si="41"/>
        <v>0</v>
      </c>
      <c r="L52" s="321">
        <f t="shared" si="42"/>
        <v>0</v>
      </c>
      <c r="M52" s="321">
        <f t="shared" si="43"/>
        <v>0</v>
      </c>
      <c r="N52" s="321" t="str">
        <f t="shared" si="44"/>
        <v/>
      </c>
      <c r="O52" s="321" t="str">
        <f t="shared" si="44"/>
        <v/>
      </c>
      <c r="P52" s="321" t="str">
        <f t="shared" si="44"/>
        <v/>
      </c>
      <c r="Q52" s="490" t="str">
        <f t="shared" si="0"/>
        <v/>
      </c>
      <c r="R52" s="539"/>
      <c r="S52" s="141"/>
      <c r="T52" s="486"/>
      <c r="U52" s="501" t="str">
        <f t="shared" si="1"/>
        <v/>
      </c>
      <c r="V52" s="537" t="str">
        <f t="shared" si="2"/>
        <v/>
      </c>
      <c r="W52" s="537" t="str">
        <f t="shared" si="45"/>
        <v/>
      </c>
      <c r="X52" s="537" t="str">
        <f t="shared" si="3"/>
        <v/>
      </c>
      <c r="Y52" s="537" t="str">
        <f t="shared" si="4"/>
        <v/>
      </c>
      <c r="Z52" s="536"/>
      <c r="AA52" s="141"/>
      <c r="AB52" s="211"/>
      <c r="AC52" s="212" t="str">
        <f t="shared" si="5"/>
        <v/>
      </c>
      <c r="AD52" s="537" t="str">
        <f t="shared" si="6"/>
        <v/>
      </c>
      <c r="AE52" s="537" t="str">
        <f t="shared" si="7"/>
        <v/>
      </c>
      <c r="AF52" s="537" t="str">
        <f t="shared" si="8"/>
        <v/>
      </c>
      <c r="AG52" s="538" t="str">
        <f t="shared" si="9"/>
        <v/>
      </c>
      <c r="AH52" s="539"/>
      <c r="AI52" s="141"/>
      <c r="AJ52" s="486"/>
      <c r="AK52" s="507">
        <f t="shared" si="10"/>
        <v>0</v>
      </c>
      <c r="AL52" s="537" t="str">
        <f t="shared" si="11"/>
        <v/>
      </c>
      <c r="AM52" s="537" t="str">
        <f t="shared" si="12"/>
        <v/>
      </c>
      <c r="AN52" s="537" t="str">
        <f t="shared" si="13"/>
        <v/>
      </c>
      <c r="AO52" s="537" t="str">
        <f t="shared" si="14"/>
        <v/>
      </c>
      <c r="AP52" s="542" t="str">
        <f t="shared" si="46"/>
        <v/>
      </c>
      <c r="AQ52" s="539"/>
      <c r="AR52" s="141"/>
      <c r="AS52" s="486"/>
      <c r="AT52" s="501" t="str">
        <f t="shared" si="15"/>
        <v/>
      </c>
      <c r="AU52" s="537" t="str">
        <f t="shared" si="16"/>
        <v/>
      </c>
      <c r="AV52" s="537" t="str">
        <f t="shared" si="17"/>
        <v/>
      </c>
      <c r="AW52" s="537" t="str">
        <f t="shared" si="18"/>
        <v/>
      </c>
      <c r="AX52" s="536"/>
      <c r="AY52" s="141"/>
      <c r="AZ52" s="211"/>
      <c r="BA52" s="211" t="str">
        <f t="shared" si="19"/>
        <v/>
      </c>
      <c r="BB52" s="537" t="str">
        <f t="shared" si="20"/>
        <v/>
      </c>
      <c r="BC52" s="537"/>
      <c r="BD52" s="538" t="str">
        <f t="shared" si="21"/>
        <v/>
      </c>
      <c r="BE52" s="539"/>
      <c r="BF52" s="141"/>
      <c r="BG52" s="486"/>
      <c r="BH52" s="501" t="str">
        <f t="shared" si="22"/>
        <v/>
      </c>
      <c r="BI52" s="537" t="str">
        <f t="shared" si="23"/>
        <v/>
      </c>
      <c r="BJ52" s="537" t="str">
        <f t="shared" si="24"/>
        <v/>
      </c>
      <c r="BK52" s="537" t="str">
        <f t="shared" si="25"/>
        <v/>
      </c>
      <c r="BL52" s="536"/>
      <c r="BM52" s="141"/>
      <c r="BN52" s="211"/>
      <c r="BO52" s="211" t="e">
        <f t="shared" si="26"/>
        <v>#VALUE!</v>
      </c>
      <c r="BP52" s="537" t="str">
        <f t="shared" si="27"/>
        <v/>
      </c>
      <c r="BQ52" s="537" t="str">
        <f t="shared" si="28"/>
        <v/>
      </c>
      <c r="BR52" s="538" t="str">
        <f t="shared" si="29"/>
        <v/>
      </c>
      <c r="BS52" s="539"/>
      <c r="BT52" s="141"/>
      <c r="BU52" s="486"/>
      <c r="BV52" s="501" t="str">
        <f t="shared" si="30"/>
        <v/>
      </c>
      <c r="BW52" s="537" t="str">
        <f t="shared" si="31"/>
        <v/>
      </c>
      <c r="BX52" s="537" t="str">
        <f t="shared" si="32"/>
        <v/>
      </c>
      <c r="BY52" s="537" t="str">
        <f t="shared" si="33"/>
        <v/>
      </c>
      <c r="BZ52" s="536"/>
      <c r="CA52" s="141"/>
      <c r="CB52" s="486"/>
      <c r="CC52" s="483" t="str">
        <f t="shared" si="34"/>
        <v/>
      </c>
      <c r="CD52" s="153" t="str">
        <f t="shared" si="35"/>
        <v/>
      </c>
      <c r="CE52" s="153" t="str">
        <f t="shared" si="36"/>
        <v/>
      </c>
      <c r="CF52" s="153" t="str">
        <f t="shared" si="37"/>
        <v/>
      </c>
    </row>
    <row r="53" spans="1:84" ht="29.45" customHeight="1" x14ac:dyDescent="0.25">
      <c r="A53" s="354" t="str">
        <f>'N-Bedarf AL §13a'!A53</f>
        <v/>
      </c>
      <c r="B53" s="354" t="str">
        <f>IF('N-Bedarf AL §13a'!B53="","",'N-Bedarf AL §13a'!B53)</f>
        <v/>
      </c>
      <c r="C53" s="305" t="str">
        <f>IF('N-Bedarf AL §13a'!D53="","",'N-Bedarf AL §13a'!D53)</f>
        <v/>
      </c>
      <c r="D53" s="32" t="str">
        <f>IF('N-Bedarf AL §13a'!C53="","",'N-Bedarf AL §13a'!C53)</f>
        <v/>
      </c>
      <c r="E53" s="32" t="str">
        <f>IF('N-Bedarf AL §13a'!Y53="",'N-Bedarf AL §13a'!V53,'N-Bedarf AL §13a'!Y53)</f>
        <v/>
      </c>
      <c r="F53" s="32" t="str">
        <f>IF('P-Bedarf AL §13a'!V55="","",'P-Bedarf AL §13a'!V55)</f>
        <v/>
      </c>
      <c r="G53" s="32" t="str">
        <f>IF('P-Bedarf AL §13a'!Z55="","",'P-Bedarf AL §13a'!Z55)</f>
        <v/>
      </c>
      <c r="H53" s="345" t="str">
        <f t="shared" si="38"/>
        <v/>
      </c>
      <c r="I53" s="345" t="str">
        <f t="shared" si="39"/>
        <v/>
      </c>
      <c r="J53" s="345" t="str">
        <f t="shared" si="40"/>
        <v/>
      </c>
      <c r="K53" s="321">
        <f t="shared" si="41"/>
        <v>0</v>
      </c>
      <c r="L53" s="321">
        <f t="shared" si="42"/>
        <v>0</v>
      </c>
      <c r="M53" s="321">
        <f t="shared" si="43"/>
        <v>0</v>
      </c>
      <c r="N53" s="321" t="str">
        <f t="shared" si="44"/>
        <v/>
      </c>
      <c r="O53" s="321" t="str">
        <f t="shared" si="44"/>
        <v/>
      </c>
      <c r="P53" s="321" t="str">
        <f t="shared" si="44"/>
        <v/>
      </c>
      <c r="Q53" s="490" t="str">
        <f t="shared" si="0"/>
        <v/>
      </c>
      <c r="R53" s="539"/>
      <c r="S53" s="141"/>
      <c r="T53" s="486"/>
      <c r="U53" s="501" t="str">
        <f t="shared" si="1"/>
        <v/>
      </c>
      <c r="V53" s="537" t="str">
        <f t="shared" si="2"/>
        <v/>
      </c>
      <c r="W53" s="537" t="str">
        <f t="shared" si="45"/>
        <v/>
      </c>
      <c r="X53" s="537" t="str">
        <f t="shared" si="3"/>
        <v/>
      </c>
      <c r="Y53" s="537" t="str">
        <f t="shared" si="4"/>
        <v/>
      </c>
      <c r="Z53" s="536"/>
      <c r="AA53" s="141"/>
      <c r="AB53" s="211"/>
      <c r="AC53" s="212" t="str">
        <f t="shared" si="5"/>
        <v/>
      </c>
      <c r="AD53" s="537" t="str">
        <f t="shared" si="6"/>
        <v/>
      </c>
      <c r="AE53" s="537" t="str">
        <f t="shared" si="7"/>
        <v/>
      </c>
      <c r="AF53" s="537" t="str">
        <f t="shared" si="8"/>
        <v/>
      </c>
      <c r="AG53" s="538" t="str">
        <f t="shared" si="9"/>
        <v/>
      </c>
      <c r="AH53" s="539"/>
      <c r="AI53" s="141"/>
      <c r="AJ53" s="486"/>
      <c r="AK53" s="507">
        <f t="shared" si="10"/>
        <v>0</v>
      </c>
      <c r="AL53" s="537" t="str">
        <f t="shared" si="11"/>
        <v/>
      </c>
      <c r="AM53" s="537" t="str">
        <f t="shared" si="12"/>
        <v/>
      </c>
      <c r="AN53" s="537" t="str">
        <f t="shared" si="13"/>
        <v/>
      </c>
      <c r="AO53" s="537" t="str">
        <f t="shared" si="14"/>
        <v/>
      </c>
      <c r="AP53" s="542" t="str">
        <f t="shared" si="46"/>
        <v/>
      </c>
      <c r="AQ53" s="539"/>
      <c r="AR53" s="141"/>
      <c r="AS53" s="486"/>
      <c r="AT53" s="501" t="str">
        <f t="shared" si="15"/>
        <v/>
      </c>
      <c r="AU53" s="537" t="str">
        <f t="shared" si="16"/>
        <v/>
      </c>
      <c r="AV53" s="537" t="str">
        <f t="shared" si="17"/>
        <v/>
      </c>
      <c r="AW53" s="537" t="str">
        <f t="shared" si="18"/>
        <v/>
      </c>
      <c r="AX53" s="536"/>
      <c r="AY53" s="141"/>
      <c r="AZ53" s="211"/>
      <c r="BA53" s="211" t="str">
        <f t="shared" si="19"/>
        <v/>
      </c>
      <c r="BB53" s="537" t="str">
        <f t="shared" si="20"/>
        <v/>
      </c>
      <c r="BC53" s="537"/>
      <c r="BD53" s="538" t="str">
        <f t="shared" si="21"/>
        <v/>
      </c>
      <c r="BE53" s="539"/>
      <c r="BF53" s="141"/>
      <c r="BG53" s="486"/>
      <c r="BH53" s="501" t="str">
        <f t="shared" si="22"/>
        <v/>
      </c>
      <c r="BI53" s="537" t="str">
        <f t="shared" si="23"/>
        <v/>
      </c>
      <c r="BJ53" s="537" t="str">
        <f t="shared" si="24"/>
        <v/>
      </c>
      <c r="BK53" s="537" t="str">
        <f t="shared" si="25"/>
        <v/>
      </c>
      <c r="BL53" s="536"/>
      <c r="BM53" s="141"/>
      <c r="BN53" s="211"/>
      <c r="BO53" s="211" t="e">
        <f t="shared" si="26"/>
        <v>#VALUE!</v>
      </c>
      <c r="BP53" s="537" t="str">
        <f t="shared" si="27"/>
        <v/>
      </c>
      <c r="BQ53" s="537" t="str">
        <f t="shared" si="28"/>
        <v/>
      </c>
      <c r="BR53" s="538" t="str">
        <f t="shared" si="29"/>
        <v/>
      </c>
      <c r="BS53" s="539"/>
      <c r="BT53" s="141"/>
      <c r="BU53" s="486"/>
      <c r="BV53" s="501" t="str">
        <f t="shared" si="30"/>
        <v/>
      </c>
      <c r="BW53" s="537" t="str">
        <f t="shared" si="31"/>
        <v/>
      </c>
      <c r="BX53" s="537" t="str">
        <f t="shared" si="32"/>
        <v/>
      </c>
      <c r="BY53" s="537" t="str">
        <f t="shared" si="33"/>
        <v/>
      </c>
      <c r="BZ53" s="536"/>
      <c r="CA53" s="141"/>
      <c r="CB53" s="486"/>
      <c r="CC53" s="483" t="str">
        <f t="shared" si="34"/>
        <v/>
      </c>
      <c r="CD53" s="153" t="str">
        <f t="shared" si="35"/>
        <v/>
      </c>
      <c r="CE53" s="153" t="str">
        <f t="shared" si="36"/>
        <v/>
      </c>
      <c r="CF53" s="153" t="str">
        <f t="shared" si="37"/>
        <v/>
      </c>
    </row>
    <row r="54" spans="1:84" ht="29.45" customHeight="1" x14ac:dyDescent="0.25">
      <c r="A54" s="354" t="str">
        <f>'N-Bedarf AL §13a'!A54</f>
        <v/>
      </c>
      <c r="B54" s="354" t="str">
        <f>IF('N-Bedarf AL §13a'!B54="","",'N-Bedarf AL §13a'!B54)</f>
        <v/>
      </c>
      <c r="C54" s="305" t="str">
        <f>IF('N-Bedarf AL §13a'!D54="","",'N-Bedarf AL §13a'!D54)</f>
        <v/>
      </c>
      <c r="D54" s="32" t="str">
        <f>IF('N-Bedarf AL §13a'!C54="","",'N-Bedarf AL §13a'!C54)</f>
        <v/>
      </c>
      <c r="E54" s="32" t="str">
        <f>IF('N-Bedarf AL §13a'!Y54="",'N-Bedarf AL §13a'!V54,'N-Bedarf AL §13a'!Y54)</f>
        <v/>
      </c>
      <c r="F54" s="32" t="str">
        <f>IF('P-Bedarf AL §13a'!V56="","",'P-Bedarf AL §13a'!V56)</f>
        <v/>
      </c>
      <c r="G54" s="32" t="str">
        <f>IF('P-Bedarf AL §13a'!Z56="","",'P-Bedarf AL §13a'!Z56)</f>
        <v/>
      </c>
      <c r="H54" s="345" t="str">
        <f t="shared" si="38"/>
        <v/>
      </c>
      <c r="I54" s="345" t="str">
        <f t="shared" si="39"/>
        <v/>
      </c>
      <c r="J54" s="345" t="str">
        <f t="shared" si="40"/>
        <v/>
      </c>
      <c r="K54" s="321">
        <f t="shared" si="41"/>
        <v>0</v>
      </c>
      <c r="L54" s="321">
        <f t="shared" si="42"/>
        <v>0</v>
      </c>
      <c r="M54" s="321">
        <f t="shared" si="43"/>
        <v>0</v>
      </c>
      <c r="N54" s="321" t="str">
        <f t="shared" si="44"/>
        <v/>
      </c>
      <c r="O54" s="321" t="str">
        <f t="shared" si="44"/>
        <v/>
      </c>
      <c r="P54" s="321" t="str">
        <f t="shared" si="44"/>
        <v/>
      </c>
      <c r="Q54" s="490" t="str">
        <f t="shared" si="0"/>
        <v/>
      </c>
      <c r="R54" s="539"/>
      <c r="S54" s="141"/>
      <c r="T54" s="486"/>
      <c r="U54" s="501" t="str">
        <f t="shared" si="1"/>
        <v/>
      </c>
      <c r="V54" s="537" t="str">
        <f t="shared" si="2"/>
        <v/>
      </c>
      <c r="W54" s="537" t="str">
        <f t="shared" si="45"/>
        <v/>
      </c>
      <c r="X54" s="537" t="str">
        <f t="shared" si="3"/>
        <v/>
      </c>
      <c r="Y54" s="537" t="str">
        <f t="shared" si="4"/>
        <v/>
      </c>
      <c r="Z54" s="536"/>
      <c r="AA54" s="141"/>
      <c r="AB54" s="211"/>
      <c r="AC54" s="212" t="str">
        <f t="shared" si="5"/>
        <v/>
      </c>
      <c r="AD54" s="537" t="str">
        <f t="shared" si="6"/>
        <v/>
      </c>
      <c r="AE54" s="537" t="str">
        <f t="shared" si="7"/>
        <v/>
      </c>
      <c r="AF54" s="537" t="str">
        <f t="shared" si="8"/>
        <v/>
      </c>
      <c r="AG54" s="538" t="str">
        <f t="shared" si="9"/>
        <v/>
      </c>
      <c r="AH54" s="539"/>
      <c r="AI54" s="141"/>
      <c r="AJ54" s="486"/>
      <c r="AK54" s="507">
        <f t="shared" si="10"/>
        <v>0</v>
      </c>
      <c r="AL54" s="537" t="str">
        <f t="shared" si="11"/>
        <v/>
      </c>
      <c r="AM54" s="537" t="str">
        <f t="shared" si="12"/>
        <v/>
      </c>
      <c r="AN54" s="537" t="str">
        <f t="shared" si="13"/>
        <v/>
      </c>
      <c r="AO54" s="537" t="str">
        <f t="shared" si="14"/>
        <v/>
      </c>
      <c r="AP54" s="542" t="str">
        <f t="shared" si="46"/>
        <v/>
      </c>
      <c r="AQ54" s="539"/>
      <c r="AR54" s="141"/>
      <c r="AS54" s="486"/>
      <c r="AT54" s="501" t="str">
        <f t="shared" si="15"/>
        <v/>
      </c>
      <c r="AU54" s="537" t="str">
        <f t="shared" si="16"/>
        <v/>
      </c>
      <c r="AV54" s="537" t="str">
        <f t="shared" si="17"/>
        <v/>
      </c>
      <c r="AW54" s="537" t="str">
        <f t="shared" si="18"/>
        <v/>
      </c>
      <c r="AX54" s="536"/>
      <c r="AY54" s="141"/>
      <c r="AZ54" s="211"/>
      <c r="BA54" s="211" t="str">
        <f t="shared" si="19"/>
        <v/>
      </c>
      <c r="BB54" s="537" t="str">
        <f t="shared" si="20"/>
        <v/>
      </c>
      <c r="BC54" s="537"/>
      <c r="BD54" s="538" t="str">
        <f t="shared" si="21"/>
        <v/>
      </c>
      <c r="BE54" s="539"/>
      <c r="BF54" s="141"/>
      <c r="BG54" s="486"/>
      <c r="BH54" s="501" t="str">
        <f t="shared" si="22"/>
        <v/>
      </c>
      <c r="BI54" s="537" t="str">
        <f t="shared" si="23"/>
        <v/>
      </c>
      <c r="BJ54" s="537" t="str">
        <f t="shared" si="24"/>
        <v/>
      </c>
      <c r="BK54" s="537" t="str">
        <f t="shared" si="25"/>
        <v/>
      </c>
      <c r="BL54" s="536"/>
      <c r="BM54" s="141"/>
      <c r="BN54" s="211"/>
      <c r="BO54" s="211" t="e">
        <f t="shared" si="26"/>
        <v>#VALUE!</v>
      </c>
      <c r="BP54" s="537" t="str">
        <f t="shared" si="27"/>
        <v/>
      </c>
      <c r="BQ54" s="537" t="str">
        <f t="shared" si="28"/>
        <v/>
      </c>
      <c r="BR54" s="538" t="str">
        <f t="shared" si="29"/>
        <v/>
      </c>
      <c r="BS54" s="539"/>
      <c r="BT54" s="141"/>
      <c r="BU54" s="486"/>
      <c r="BV54" s="501" t="str">
        <f t="shared" si="30"/>
        <v/>
      </c>
      <c r="BW54" s="537" t="str">
        <f t="shared" si="31"/>
        <v/>
      </c>
      <c r="BX54" s="537" t="str">
        <f t="shared" si="32"/>
        <v/>
      </c>
      <c r="BY54" s="537" t="str">
        <f t="shared" si="33"/>
        <v/>
      </c>
      <c r="BZ54" s="536"/>
      <c r="CA54" s="141"/>
      <c r="CB54" s="486"/>
      <c r="CC54" s="483" t="str">
        <f t="shared" si="34"/>
        <v/>
      </c>
      <c r="CD54" s="153" t="str">
        <f t="shared" si="35"/>
        <v/>
      </c>
      <c r="CE54" s="153" t="str">
        <f t="shared" si="36"/>
        <v/>
      </c>
      <c r="CF54" s="153" t="str">
        <f t="shared" si="37"/>
        <v/>
      </c>
    </row>
    <row r="55" spans="1:84" ht="29.45" customHeight="1" x14ac:dyDescent="0.25">
      <c r="A55" s="354" t="str">
        <f>'N-Bedarf AL §13a'!A55</f>
        <v/>
      </c>
      <c r="B55" s="354" t="str">
        <f>IF('N-Bedarf AL §13a'!B55="","",'N-Bedarf AL §13a'!B55)</f>
        <v/>
      </c>
      <c r="C55" s="305" t="str">
        <f>IF('N-Bedarf AL §13a'!D55="","",'N-Bedarf AL §13a'!D55)</f>
        <v/>
      </c>
      <c r="D55" s="32" t="str">
        <f>IF('N-Bedarf AL §13a'!C55="","",'N-Bedarf AL §13a'!C55)</f>
        <v/>
      </c>
      <c r="E55" s="32" t="str">
        <f>IF('N-Bedarf AL §13a'!Y55="",'N-Bedarf AL §13a'!V55,'N-Bedarf AL §13a'!Y55)</f>
        <v/>
      </c>
      <c r="F55" s="32" t="str">
        <f>IF('P-Bedarf AL §13a'!V57="","",'P-Bedarf AL §13a'!V57)</f>
        <v/>
      </c>
      <c r="G55" s="32" t="str">
        <f>IF('P-Bedarf AL §13a'!Z57="","",'P-Bedarf AL §13a'!Z57)</f>
        <v/>
      </c>
      <c r="H55" s="345" t="str">
        <f t="shared" si="38"/>
        <v/>
      </c>
      <c r="I55" s="345" t="str">
        <f t="shared" si="39"/>
        <v/>
      </c>
      <c r="J55" s="345" t="str">
        <f t="shared" si="40"/>
        <v/>
      </c>
      <c r="K55" s="321">
        <f t="shared" si="41"/>
        <v>0</v>
      </c>
      <c r="L55" s="321">
        <f t="shared" si="42"/>
        <v>0</v>
      </c>
      <c r="M55" s="321">
        <f t="shared" si="43"/>
        <v>0</v>
      </c>
      <c r="N55" s="321" t="str">
        <f t="shared" si="44"/>
        <v/>
      </c>
      <c r="O55" s="321" t="str">
        <f t="shared" si="44"/>
        <v/>
      </c>
      <c r="P55" s="321" t="str">
        <f t="shared" si="44"/>
        <v/>
      </c>
      <c r="Q55" s="490" t="str">
        <f t="shared" si="0"/>
        <v/>
      </c>
      <c r="R55" s="539"/>
      <c r="S55" s="141"/>
      <c r="T55" s="486"/>
      <c r="U55" s="501" t="str">
        <f t="shared" si="1"/>
        <v/>
      </c>
      <c r="V55" s="537" t="str">
        <f t="shared" si="2"/>
        <v/>
      </c>
      <c r="W55" s="537" t="str">
        <f t="shared" si="45"/>
        <v/>
      </c>
      <c r="X55" s="537" t="str">
        <f t="shared" si="3"/>
        <v/>
      </c>
      <c r="Y55" s="537" t="str">
        <f t="shared" si="4"/>
        <v/>
      </c>
      <c r="Z55" s="536"/>
      <c r="AA55" s="141"/>
      <c r="AB55" s="211"/>
      <c r="AC55" s="212" t="str">
        <f t="shared" si="5"/>
        <v/>
      </c>
      <c r="AD55" s="537" t="str">
        <f t="shared" si="6"/>
        <v/>
      </c>
      <c r="AE55" s="537" t="str">
        <f t="shared" si="7"/>
        <v/>
      </c>
      <c r="AF55" s="537" t="str">
        <f t="shared" si="8"/>
        <v/>
      </c>
      <c r="AG55" s="538" t="str">
        <f t="shared" si="9"/>
        <v/>
      </c>
      <c r="AH55" s="539"/>
      <c r="AI55" s="141"/>
      <c r="AJ55" s="486"/>
      <c r="AK55" s="507">
        <f t="shared" si="10"/>
        <v>0</v>
      </c>
      <c r="AL55" s="537" t="str">
        <f t="shared" si="11"/>
        <v/>
      </c>
      <c r="AM55" s="537" t="str">
        <f t="shared" si="12"/>
        <v/>
      </c>
      <c r="AN55" s="537" t="str">
        <f t="shared" si="13"/>
        <v/>
      </c>
      <c r="AO55" s="537" t="str">
        <f t="shared" si="14"/>
        <v/>
      </c>
      <c r="AP55" s="542" t="str">
        <f t="shared" si="46"/>
        <v/>
      </c>
      <c r="AQ55" s="539"/>
      <c r="AR55" s="141"/>
      <c r="AS55" s="486"/>
      <c r="AT55" s="501" t="str">
        <f t="shared" si="15"/>
        <v/>
      </c>
      <c r="AU55" s="537" t="str">
        <f t="shared" si="16"/>
        <v/>
      </c>
      <c r="AV55" s="537" t="str">
        <f t="shared" si="17"/>
        <v/>
      </c>
      <c r="AW55" s="537" t="str">
        <f t="shared" si="18"/>
        <v/>
      </c>
      <c r="AX55" s="536"/>
      <c r="AY55" s="141"/>
      <c r="AZ55" s="211"/>
      <c r="BA55" s="211" t="str">
        <f t="shared" si="19"/>
        <v/>
      </c>
      <c r="BB55" s="537" t="str">
        <f t="shared" si="20"/>
        <v/>
      </c>
      <c r="BC55" s="537"/>
      <c r="BD55" s="538" t="str">
        <f t="shared" si="21"/>
        <v/>
      </c>
      <c r="BE55" s="539"/>
      <c r="BF55" s="141"/>
      <c r="BG55" s="486"/>
      <c r="BH55" s="501" t="str">
        <f t="shared" si="22"/>
        <v/>
      </c>
      <c r="BI55" s="537" t="str">
        <f t="shared" si="23"/>
        <v/>
      </c>
      <c r="BJ55" s="537" t="str">
        <f t="shared" si="24"/>
        <v/>
      </c>
      <c r="BK55" s="537" t="str">
        <f t="shared" si="25"/>
        <v/>
      </c>
      <c r="BL55" s="536"/>
      <c r="BM55" s="141"/>
      <c r="BN55" s="211"/>
      <c r="BO55" s="211" t="e">
        <f t="shared" si="26"/>
        <v>#VALUE!</v>
      </c>
      <c r="BP55" s="537" t="str">
        <f t="shared" si="27"/>
        <v/>
      </c>
      <c r="BQ55" s="537" t="str">
        <f t="shared" si="28"/>
        <v/>
      </c>
      <c r="BR55" s="538" t="str">
        <f t="shared" si="29"/>
        <v/>
      </c>
      <c r="BS55" s="539"/>
      <c r="BT55" s="141"/>
      <c r="BU55" s="486"/>
      <c r="BV55" s="501" t="str">
        <f t="shared" si="30"/>
        <v/>
      </c>
      <c r="BW55" s="537" t="str">
        <f t="shared" si="31"/>
        <v/>
      </c>
      <c r="BX55" s="537" t="str">
        <f t="shared" si="32"/>
        <v/>
      </c>
      <c r="BY55" s="537" t="str">
        <f t="shared" si="33"/>
        <v/>
      </c>
      <c r="BZ55" s="536"/>
      <c r="CA55" s="141"/>
      <c r="CB55" s="486"/>
      <c r="CC55" s="483" t="str">
        <f t="shared" si="34"/>
        <v/>
      </c>
      <c r="CD55" s="153" t="str">
        <f t="shared" si="35"/>
        <v/>
      </c>
      <c r="CE55" s="153" t="str">
        <f t="shared" si="36"/>
        <v/>
      </c>
      <c r="CF55" s="153" t="str">
        <f t="shared" si="37"/>
        <v/>
      </c>
    </row>
    <row r="56" spans="1:84" ht="29.45" customHeight="1" x14ac:dyDescent="0.25">
      <c r="A56" s="354" t="str">
        <f>'N-Bedarf AL §13a'!A56</f>
        <v/>
      </c>
      <c r="B56" s="354" t="str">
        <f>IF('N-Bedarf AL §13a'!B56="","",'N-Bedarf AL §13a'!B56)</f>
        <v/>
      </c>
      <c r="C56" s="305" t="str">
        <f>IF('N-Bedarf AL §13a'!D56="","",'N-Bedarf AL §13a'!D56)</f>
        <v/>
      </c>
      <c r="D56" s="32" t="str">
        <f>IF('N-Bedarf AL §13a'!C56="","",'N-Bedarf AL §13a'!C56)</f>
        <v/>
      </c>
      <c r="E56" s="32" t="str">
        <f>IF('N-Bedarf AL §13a'!Y56="",'N-Bedarf AL §13a'!V56,'N-Bedarf AL §13a'!Y56)</f>
        <v/>
      </c>
      <c r="F56" s="32" t="str">
        <f>IF('P-Bedarf AL §13a'!V58="","",'P-Bedarf AL §13a'!V58)</f>
        <v/>
      </c>
      <c r="G56" s="32" t="str">
        <f>IF('P-Bedarf AL §13a'!Z58="","",'P-Bedarf AL §13a'!Z58)</f>
        <v/>
      </c>
      <c r="H56" s="345" t="str">
        <f t="shared" si="38"/>
        <v/>
      </c>
      <c r="I56" s="345" t="str">
        <f t="shared" si="39"/>
        <v/>
      </c>
      <c r="J56" s="345" t="str">
        <f t="shared" si="40"/>
        <v/>
      </c>
      <c r="K56" s="321">
        <f t="shared" si="41"/>
        <v>0</v>
      </c>
      <c r="L56" s="321">
        <f t="shared" si="42"/>
        <v>0</v>
      </c>
      <c r="M56" s="321">
        <f t="shared" si="43"/>
        <v>0</v>
      </c>
      <c r="N56" s="321" t="str">
        <f t="shared" si="44"/>
        <v/>
      </c>
      <c r="O56" s="321" t="str">
        <f t="shared" si="44"/>
        <v/>
      </c>
      <c r="P56" s="321" t="str">
        <f t="shared" si="44"/>
        <v/>
      </c>
      <c r="Q56" s="490" t="str">
        <f t="shared" si="0"/>
        <v/>
      </c>
      <c r="R56" s="539"/>
      <c r="S56" s="141"/>
      <c r="T56" s="486"/>
      <c r="U56" s="501" t="str">
        <f t="shared" si="1"/>
        <v/>
      </c>
      <c r="V56" s="537" t="str">
        <f t="shared" si="2"/>
        <v/>
      </c>
      <c r="W56" s="537" t="str">
        <f t="shared" si="45"/>
        <v/>
      </c>
      <c r="X56" s="537" t="str">
        <f t="shared" si="3"/>
        <v/>
      </c>
      <c r="Y56" s="537" t="str">
        <f t="shared" si="4"/>
        <v/>
      </c>
      <c r="Z56" s="536"/>
      <c r="AA56" s="141"/>
      <c r="AB56" s="211"/>
      <c r="AC56" s="212" t="str">
        <f t="shared" si="5"/>
        <v/>
      </c>
      <c r="AD56" s="537" t="str">
        <f t="shared" si="6"/>
        <v/>
      </c>
      <c r="AE56" s="537" t="str">
        <f t="shared" si="7"/>
        <v/>
      </c>
      <c r="AF56" s="537" t="str">
        <f t="shared" si="8"/>
        <v/>
      </c>
      <c r="AG56" s="538" t="str">
        <f t="shared" si="9"/>
        <v/>
      </c>
      <c r="AH56" s="539"/>
      <c r="AI56" s="141"/>
      <c r="AJ56" s="486"/>
      <c r="AK56" s="507">
        <f t="shared" si="10"/>
        <v>0</v>
      </c>
      <c r="AL56" s="537" t="str">
        <f t="shared" si="11"/>
        <v/>
      </c>
      <c r="AM56" s="537" t="str">
        <f t="shared" si="12"/>
        <v/>
      </c>
      <c r="AN56" s="537" t="str">
        <f t="shared" si="13"/>
        <v/>
      </c>
      <c r="AO56" s="537" t="str">
        <f t="shared" si="14"/>
        <v/>
      </c>
      <c r="AP56" s="542" t="str">
        <f t="shared" si="46"/>
        <v/>
      </c>
      <c r="AQ56" s="539"/>
      <c r="AR56" s="141"/>
      <c r="AS56" s="486"/>
      <c r="AT56" s="501" t="str">
        <f t="shared" si="15"/>
        <v/>
      </c>
      <c r="AU56" s="537" t="str">
        <f t="shared" si="16"/>
        <v/>
      </c>
      <c r="AV56" s="537" t="str">
        <f t="shared" si="17"/>
        <v/>
      </c>
      <c r="AW56" s="537" t="str">
        <f t="shared" si="18"/>
        <v/>
      </c>
      <c r="AX56" s="536"/>
      <c r="AY56" s="141"/>
      <c r="AZ56" s="211"/>
      <c r="BA56" s="211" t="str">
        <f t="shared" si="19"/>
        <v/>
      </c>
      <c r="BB56" s="537" t="str">
        <f t="shared" si="20"/>
        <v/>
      </c>
      <c r="BC56" s="537"/>
      <c r="BD56" s="538" t="str">
        <f t="shared" si="21"/>
        <v/>
      </c>
      <c r="BE56" s="539"/>
      <c r="BF56" s="141"/>
      <c r="BG56" s="486"/>
      <c r="BH56" s="501" t="str">
        <f t="shared" si="22"/>
        <v/>
      </c>
      <c r="BI56" s="537" t="str">
        <f t="shared" si="23"/>
        <v/>
      </c>
      <c r="BJ56" s="537" t="str">
        <f t="shared" si="24"/>
        <v/>
      </c>
      <c r="BK56" s="537" t="str">
        <f t="shared" si="25"/>
        <v/>
      </c>
      <c r="BL56" s="536"/>
      <c r="BM56" s="141"/>
      <c r="BN56" s="211"/>
      <c r="BO56" s="211" t="e">
        <f t="shared" si="26"/>
        <v>#VALUE!</v>
      </c>
      <c r="BP56" s="537" t="str">
        <f t="shared" si="27"/>
        <v/>
      </c>
      <c r="BQ56" s="537" t="str">
        <f t="shared" si="28"/>
        <v/>
      </c>
      <c r="BR56" s="538" t="str">
        <f t="shared" si="29"/>
        <v/>
      </c>
      <c r="BS56" s="539"/>
      <c r="BT56" s="141"/>
      <c r="BU56" s="486"/>
      <c r="BV56" s="501" t="str">
        <f t="shared" si="30"/>
        <v/>
      </c>
      <c r="BW56" s="537" t="str">
        <f t="shared" si="31"/>
        <v/>
      </c>
      <c r="BX56" s="537" t="str">
        <f t="shared" si="32"/>
        <v/>
      </c>
      <c r="BY56" s="537" t="str">
        <f t="shared" si="33"/>
        <v/>
      </c>
      <c r="BZ56" s="536"/>
      <c r="CA56" s="141"/>
      <c r="CB56" s="486"/>
      <c r="CC56" s="483" t="str">
        <f t="shared" si="34"/>
        <v/>
      </c>
      <c r="CD56" s="153" t="str">
        <f t="shared" si="35"/>
        <v/>
      </c>
      <c r="CE56" s="153" t="str">
        <f t="shared" si="36"/>
        <v/>
      </c>
      <c r="CF56" s="153" t="str">
        <f t="shared" si="37"/>
        <v/>
      </c>
    </row>
    <row r="57" spans="1:84" ht="29.45" customHeight="1" x14ac:dyDescent="0.25">
      <c r="A57" s="354" t="str">
        <f>'N-Bedarf AL §13a'!A57</f>
        <v/>
      </c>
      <c r="B57" s="354" t="str">
        <f>IF('N-Bedarf AL §13a'!B57="","",'N-Bedarf AL §13a'!B57)</f>
        <v/>
      </c>
      <c r="C57" s="305" t="str">
        <f>IF('N-Bedarf AL §13a'!D57="","",'N-Bedarf AL §13a'!D57)</f>
        <v/>
      </c>
      <c r="D57" s="32" t="str">
        <f>IF('N-Bedarf AL §13a'!C57="","",'N-Bedarf AL §13a'!C57)</f>
        <v/>
      </c>
      <c r="E57" s="32" t="str">
        <f>IF('N-Bedarf AL §13a'!Y57="",'N-Bedarf AL §13a'!V57,'N-Bedarf AL §13a'!Y57)</f>
        <v/>
      </c>
      <c r="F57" s="32" t="str">
        <f>IF('P-Bedarf AL §13a'!V59="","",'P-Bedarf AL §13a'!V59)</f>
        <v/>
      </c>
      <c r="G57" s="32" t="str">
        <f>IF('P-Bedarf AL §13a'!Z59="","",'P-Bedarf AL §13a'!Z59)</f>
        <v/>
      </c>
      <c r="H57" s="345" t="str">
        <f t="shared" si="38"/>
        <v/>
      </c>
      <c r="I57" s="345" t="str">
        <f t="shared" si="39"/>
        <v/>
      </c>
      <c r="J57" s="345" t="str">
        <f t="shared" si="40"/>
        <v/>
      </c>
      <c r="K57" s="321">
        <f t="shared" si="41"/>
        <v>0</v>
      </c>
      <c r="L57" s="321">
        <f t="shared" si="42"/>
        <v>0</v>
      </c>
      <c r="M57" s="321">
        <f t="shared" si="43"/>
        <v>0</v>
      </c>
      <c r="N57" s="321" t="str">
        <f t="shared" si="44"/>
        <v/>
      </c>
      <c r="O57" s="321" t="str">
        <f t="shared" si="44"/>
        <v/>
      </c>
      <c r="P57" s="321" t="str">
        <f t="shared" si="44"/>
        <v/>
      </c>
      <c r="Q57" s="490" t="str">
        <f t="shared" si="0"/>
        <v/>
      </c>
      <c r="R57" s="539"/>
      <c r="S57" s="141"/>
      <c r="T57" s="486"/>
      <c r="U57" s="501" t="str">
        <f t="shared" si="1"/>
        <v/>
      </c>
      <c r="V57" s="537" t="str">
        <f t="shared" si="2"/>
        <v/>
      </c>
      <c r="W57" s="537" t="str">
        <f t="shared" si="45"/>
        <v/>
      </c>
      <c r="X57" s="537" t="str">
        <f t="shared" si="3"/>
        <v/>
      </c>
      <c r="Y57" s="537" t="str">
        <f t="shared" si="4"/>
        <v/>
      </c>
      <c r="Z57" s="536"/>
      <c r="AA57" s="141"/>
      <c r="AB57" s="211"/>
      <c r="AC57" s="212" t="str">
        <f t="shared" si="5"/>
        <v/>
      </c>
      <c r="AD57" s="537" t="str">
        <f t="shared" si="6"/>
        <v/>
      </c>
      <c r="AE57" s="537" t="str">
        <f t="shared" si="7"/>
        <v/>
      </c>
      <c r="AF57" s="537" t="str">
        <f t="shared" si="8"/>
        <v/>
      </c>
      <c r="AG57" s="538" t="str">
        <f t="shared" si="9"/>
        <v/>
      </c>
      <c r="AH57" s="539"/>
      <c r="AI57" s="141"/>
      <c r="AJ57" s="486"/>
      <c r="AK57" s="507">
        <f t="shared" si="10"/>
        <v>0</v>
      </c>
      <c r="AL57" s="537" t="str">
        <f t="shared" si="11"/>
        <v/>
      </c>
      <c r="AM57" s="537" t="str">
        <f t="shared" si="12"/>
        <v/>
      </c>
      <c r="AN57" s="537" t="str">
        <f t="shared" si="13"/>
        <v/>
      </c>
      <c r="AO57" s="537" t="str">
        <f t="shared" si="14"/>
        <v/>
      </c>
      <c r="AP57" s="542" t="str">
        <f t="shared" si="46"/>
        <v/>
      </c>
      <c r="AQ57" s="539"/>
      <c r="AR57" s="141"/>
      <c r="AS57" s="486"/>
      <c r="AT57" s="501" t="str">
        <f t="shared" si="15"/>
        <v/>
      </c>
      <c r="AU57" s="537" t="str">
        <f t="shared" si="16"/>
        <v/>
      </c>
      <c r="AV57" s="537" t="str">
        <f t="shared" si="17"/>
        <v/>
      </c>
      <c r="AW57" s="537" t="str">
        <f t="shared" si="18"/>
        <v/>
      </c>
      <c r="AX57" s="536"/>
      <c r="AY57" s="141"/>
      <c r="AZ57" s="211"/>
      <c r="BA57" s="211" t="str">
        <f t="shared" si="19"/>
        <v/>
      </c>
      <c r="BB57" s="537" t="str">
        <f t="shared" si="20"/>
        <v/>
      </c>
      <c r="BC57" s="537"/>
      <c r="BD57" s="538" t="str">
        <f t="shared" si="21"/>
        <v/>
      </c>
      <c r="BE57" s="539"/>
      <c r="BF57" s="141"/>
      <c r="BG57" s="486"/>
      <c r="BH57" s="501" t="str">
        <f t="shared" si="22"/>
        <v/>
      </c>
      <c r="BI57" s="537" t="str">
        <f t="shared" si="23"/>
        <v/>
      </c>
      <c r="BJ57" s="537" t="str">
        <f t="shared" si="24"/>
        <v/>
      </c>
      <c r="BK57" s="537" t="str">
        <f t="shared" si="25"/>
        <v/>
      </c>
      <c r="BL57" s="536"/>
      <c r="BM57" s="141"/>
      <c r="BN57" s="211"/>
      <c r="BO57" s="211" t="e">
        <f t="shared" si="26"/>
        <v>#VALUE!</v>
      </c>
      <c r="BP57" s="537" t="str">
        <f t="shared" si="27"/>
        <v/>
      </c>
      <c r="BQ57" s="537" t="str">
        <f t="shared" si="28"/>
        <v/>
      </c>
      <c r="BR57" s="538" t="str">
        <f t="shared" si="29"/>
        <v/>
      </c>
      <c r="BS57" s="539"/>
      <c r="BT57" s="141"/>
      <c r="BU57" s="486"/>
      <c r="BV57" s="501" t="str">
        <f t="shared" si="30"/>
        <v/>
      </c>
      <c r="BW57" s="537" t="str">
        <f t="shared" si="31"/>
        <v/>
      </c>
      <c r="BX57" s="537" t="str">
        <f t="shared" si="32"/>
        <v/>
      </c>
      <c r="BY57" s="537" t="str">
        <f t="shared" si="33"/>
        <v/>
      </c>
      <c r="BZ57" s="536"/>
      <c r="CA57" s="141"/>
      <c r="CB57" s="486"/>
      <c r="CC57" s="483" t="str">
        <f t="shared" si="34"/>
        <v/>
      </c>
      <c r="CD57" s="153" t="str">
        <f t="shared" si="35"/>
        <v/>
      </c>
      <c r="CE57" s="153" t="str">
        <f t="shared" si="36"/>
        <v/>
      </c>
      <c r="CF57" s="153" t="str">
        <f t="shared" si="37"/>
        <v/>
      </c>
    </row>
    <row r="58" spans="1:84" ht="29.45" customHeight="1" x14ac:dyDescent="0.25">
      <c r="A58" s="354" t="str">
        <f>'N-Bedarf AL §13a'!A58</f>
        <v/>
      </c>
      <c r="B58" s="354" t="str">
        <f>IF('N-Bedarf AL §13a'!B58="","",'N-Bedarf AL §13a'!B58)</f>
        <v/>
      </c>
      <c r="C58" s="305" t="str">
        <f>IF('N-Bedarf AL §13a'!D58="","",'N-Bedarf AL §13a'!D58)</f>
        <v/>
      </c>
      <c r="D58" s="32" t="str">
        <f>IF('N-Bedarf AL §13a'!C58="","",'N-Bedarf AL §13a'!C58)</f>
        <v/>
      </c>
      <c r="E58" s="32" t="str">
        <f>IF('N-Bedarf AL §13a'!Y58="",'N-Bedarf AL §13a'!V58,'N-Bedarf AL §13a'!Y58)</f>
        <v/>
      </c>
      <c r="F58" s="32" t="str">
        <f>IF('P-Bedarf AL §13a'!V60="","",'P-Bedarf AL §13a'!V60)</f>
        <v/>
      </c>
      <c r="G58" s="32" t="str">
        <f>IF('P-Bedarf AL §13a'!Z60="","",'P-Bedarf AL §13a'!Z60)</f>
        <v/>
      </c>
      <c r="H58" s="345" t="str">
        <f t="shared" si="38"/>
        <v/>
      </c>
      <c r="I58" s="345" t="str">
        <f t="shared" si="39"/>
        <v/>
      </c>
      <c r="J58" s="345" t="str">
        <f t="shared" si="40"/>
        <v/>
      </c>
      <c r="K58" s="321">
        <f t="shared" si="41"/>
        <v>0</v>
      </c>
      <c r="L58" s="321">
        <f t="shared" si="42"/>
        <v>0</v>
      </c>
      <c r="M58" s="321">
        <f t="shared" si="43"/>
        <v>0</v>
      </c>
      <c r="N58" s="321" t="str">
        <f t="shared" si="44"/>
        <v/>
      </c>
      <c r="O58" s="321" t="str">
        <f t="shared" si="44"/>
        <v/>
      </c>
      <c r="P58" s="321" t="str">
        <f t="shared" si="44"/>
        <v/>
      </c>
      <c r="Q58" s="490" t="str">
        <f t="shared" si="0"/>
        <v/>
      </c>
      <c r="R58" s="539"/>
      <c r="S58" s="141"/>
      <c r="T58" s="486"/>
      <c r="U58" s="501" t="str">
        <f t="shared" si="1"/>
        <v/>
      </c>
      <c r="V58" s="537" t="str">
        <f t="shared" si="2"/>
        <v/>
      </c>
      <c r="W58" s="537" t="str">
        <f t="shared" si="45"/>
        <v/>
      </c>
      <c r="X58" s="537" t="str">
        <f t="shared" si="3"/>
        <v/>
      </c>
      <c r="Y58" s="537" t="str">
        <f t="shared" si="4"/>
        <v/>
      </c>
      <c r="Z58" s="536"/>
      <c r="AA58" s="141"/>
      <c r="AB58" s="211"/>
      <c r="AC58" s="212" t="str">
        <f t="shared" si="5"/>
        <v/>
      </c>
      <c r="AD58" s="537" t="str">
        <f t="shared" si="6"/>
        <v/>
      </c>
      <c r="AE58" s="537" t="str">
        <f t="shared" si="7"/>
        <v/>
      </c>
      <c r="AF58" s="537" t="str">
        <f t="shared" si="8"/>
        <v/>
      </c>
      <c r="AG58" s="538" t="str">
        <f t="shared" si="9"/>
        <v/>
      </c>
      <c r="AH58" s="539"/>
      <c r="AI58" s="141"/>
      <c r="AJ58" s="486"/>
      <c r="AK58" s="507">
        <f t="shared" si="10"/>
        <v>0</v>
      </c>
      <c r="AL58" s="537" t="str">
        <f t="shared" si="11"/>
        <v/>
      </c>
      <c r="AM58" s="537" t="str">
        <f t="shared" si="12"/>
        <v/>
      </c>
      <c r="AN58" s="537" t="str">
        <f t="shared" si="13"/>
        <v/>
      </c>
      <c r="AO58" s="537" t="str">
        <f t="shared" si="14"/>
        <v/>
      </c>
      <c r="AP58" s="542" t="str">
        <f t="shared" si="46"/>
        <v/>
      </c>
      <c r="AQ58" s="539"/>
      <c r="AR58" s="141"/>
      <c r="AS58" s="486"/>
      <c r="AT58" s="501" t="str">
        <f t="shared" si="15"/>
        <v/>
      </c>
      <c r="AU58" s="537" t="str">
        <f t="shared" si="16"/>
        <v/>
      </c>
      <c r="AV58" s="537" t="str">
        <f t="shared" si="17"/>
        <v/>
      </c>
      <c r="AW58" s="537" t="str">
        <f t="shared" si="18"/>
        <v/>
      </c>
      <c r="AX58" s="536"/>
      <c r="AY58" s="141"/>
      <c r="AZ58" s="211"/>
      <c r="BA58" s="211" t="str">
        <f t="shared" si="19"/>
        <v/>
      </c>
      <c r="BB58" s="537" t="str">
        <f t="shared" si="20"/>
        <v/>
      </c>
      <c r="BC58" s="537"/>
      <c r="BD58" s="538" t="str">
        <f t="shared" si="21"/>
        <v/>
      </c>
      <c r="BE58" s="539"/>
      <c r="BF58" s="141"/>
      <c r="BG58" s="486"/>
      <c r="BH58" s="501" t="str">
        <f t="shared" si="22"/>
        <v/>
      </c>
      <c r="BI58" s="537" t="str">
        <f t="shared" si="23"/>
        <v/>
      </c>
      <c r="BJ58" s="537" t="str">
        <f t="shared" si="24"/>
        <v/>
      </c>
      <c r="BK58" s="537" t="str">
        <f t="shared" si="25"/>
        <v/>
      </c>
      <c r="BL58" s="536"/>
      <c r="BM58" s="141"/>
      <c r="BN58" s="211"/>
      <c r="BO58" s="211" t="e">
        <f t="shared" si="26"/>
        <v>#VALUE!</v>
      </c>
      <c r="BP58" s="537" t="str">
        <f t="shared" si="27"/>
        <v/>
      </c>
      <c r="BQ58" s="537" t="str">
        <f t="shared" si="28"/>
        <v/>
      </c>
      <c r="BR58" s="538" t="str">
        <f t="shared" si="29"/>
        <v/>
      </c>
      <c r="BS58" s="539"/>
      <c r="BT58" s="141"/>
      <c r="BU58" s="486"/>
      <c r="BV58" s="501" t="str">
        <f t="shared" si="30"/>
        <v/>
      </c>
      <c r="BW58" s="537" t="str">
        <f t="shared" si="31"/>
        <v/>
      </c>
      <c r="BX58" s="537" t="str">
        <f t="shared" si="32"/>
        <v/>
      </c>
      <c r="BY58" s="537" t="str">
        <f t="shared" si="33"/>
        <v/>
      </c>
      <c r="BZ58" s="536"/>
      <c r="CA58" s="141"/>
      <c r="CB58" s="486"/>
      <c r="CC58" s="483" t="str">
        <f t="shared" si="34"/>
        <v/>
      </c>
      <c r="CD58" s="153" t="str">
        <f t="shared" si="35"/>
        <v/>
      </c>
      <c r="CE58" s="153" t="str">
        <f t="shared" si="36"/>
        <v/>
      </c>
      <c r="CF58" s="153" t="str">
        <f t="shared" si="37"/>
        <v/>
      </c>
    </row>
    <row r="59" spans="1:84" ht="29.45" customHeight="1" x14ac:dyDescent="0.25">
      <c r="A59" s="354" t="str">
        <f>'N-Bedarf AL §13a'!A59</f>
        <v/>
      </c>
      <c r="B59" s="354" t="str">
        <f>IF('N-Bedarf AL §13a'!B59="","",'N-Bedarf AL §13a'!B59)</f>
        <v/>
      </c>
      <c r="C59" s="305" t="str">
        <f>IF('N-Bedarf AL §13a'!D59="","",'N-Bedarf AL §13a'!D59)</f>
        <v/>
      </c>
      <c r="D59" s="32" t="str">
        <f>IF('N-Bedarf AL §13a'!C59="","",'N-Bedarf AL §13a'!C59)</f>
        <v/>
      </c>
      <c r="E59" s="32" t="str">
        <f>IF('N-Bedarf AL §13a'!Y59="",'N-Bedarf AL §13a'!V59,'N-Bedarf AL §13a'!Y59)</f>
        <v/>
      </c>
      <c r="F59" s="32" t="str">
        <f>IF('P-Bedarf AL §13a'!V61="","",'P-Bedarf AL §13a'!V61)</f>
        <v/>
      </c>
      <c r="G59" s="32" t="str">
        <f>IF('P-Bedarf AL §13a'!Z61="","",'P-Bedarf AL §13a'!Z61)</f>
        <v/>
      </c>
      <c r="H59" s="345" t="str">
        <f t="shared" si="38"/>
        <v/>
      </c>
      <c r="I59" s="345" t="str">
        <f t="shared" si="39"/>
        <v/>
      </c>
      <c r="J59" s="345" t="str">
        <f t="shared" si="40"/>
        <v/>
      </c>
      <c r="K59" s="321">
        <f t="shared" si="41"/>
        <v>0</v>
      </c>
      <c r="L59" s="321">
        <f t="shared" si="42"/>
        <v>0</v>
      </c>
      <c r="M59" s="321">
        <f t="shared" si="43"/>
        <v>0</v>
      </c>
      <c r="N59" s="321" t="str">
        <f t="shared" si="44"/>
        <v/>
      </c>
      <c r="O59" s="321" t="str">
        <f t="shared" si="44"/>
        <v/>
      </c>
      <c r="P59" s="321" t="str">
        <f t="shared" si="44"/>
        <v/>
      </c>
      <c r="Q59" s="490" t="str">
        <f t="shared" si="0"/>
        <v/>
      </c>
      <c r="R59" s="539"/>
      <c r="S59" s="141"/>
      <c r="T59" s="486"/>
      <c r="U59" s="501" t="str">
        <f t="shared" si="1"/>
        <v/>
      </c>
      <c r="V59" s="537" t="str">
        <f t="shared" si="2"/>
        <v/>
      </c>
      <c r="W59" s="537" t="str">
        <f t="shared" si="45"/>
        <v/>
      </c>
      <c r="X59" s="537" t="str">
        <f t="shared" si="3"/>
        <v/>
      </c>
      <c r="Y59" s="537" t="str">
        <f t="shared" si="4"/>
        <v/>
      </c>
      <c r="Z59" s="536"/>
      <c r="AA59" s="141"/>
      <c r="AB59" s="211"/>
      <c r="AC59" s="212" t="str">
        <f t="shared" si="5"/>
        <v/>
      </c>
      <c r="AD59" s="537" t="str">
        <f t="shared" si="6"/>
        <v/>
      </c>
      <c r="AE59" s="537" t="str">
        <f t="shared" si="7"/>
        <v/>
      </c>
      <c r="AF59" s="537" t="str">
        <f t="shared" si="8"/>
        <v/>
      </c>
      <c r="AG59" s="538" t="str">
        <f t="shared" si="9"/>
        <v/>
      </c>
      <c r="AH59" s="539"/>
      <c r="AI59" s="141"/>
      <c r="AJ59" s="486"/>
      <c r="AK59" s="507">
        <f t="shared" si="10"/>
        <v>0</v>
      </c>
      <c r="AL59" s="537" t="str">
        <f t="shared" si="11"/>
        <v/>
      </c>
      <c r="AM59" s="537" t="str">
        <f t="shared" si="12"/>
        <v/>
      </c>
      <c r="AN59" s="537" t="str">
        <f t="shared" si="13"/>
        <v/>
      </c>
      <c r="AO59" s="537" t="str">
        <f t="shared" si="14"/>
        <v/>
      </c>
      <c r="AP59" s="542" t="str">
        <f t="shared" si="46"/>
        <v/>
      </c>
      <c r="AQ59" s="539"/>
      <c r="AR59" s="141"/>
      <c r="AS59" s="486"/>
      <c r="AT59" s="501" t="str">
        <f t="shared" si="15"/>
        <v/>
      </c>
      <c r="AU59" s="537" t="str">
        <f t="shared" si="16"/>
        <v/>
      </c>
      <c r="AV59" s="537" t="str">
        <f t="shared" si="17"/>
        <v/>
      </c>
      <c r="AW59" s="537" t="str">
        <f t="shared" si="18"/>
        <v/>
      </c>
      <c r="AX59" s="536"/>
      <c r="AY59" s="141"/>
      <c r="AZ59" s="211"/>
      <c r="BA59" s="211" t="str">
        <f t="shared" si="19"/>
        <v/>
      </c>
      <c r="BB59" s="537" t="str">
        <f t="shared" si="20"/>
        <v/>
      </c>
      <c r="BC59" s="537"/>
      <c r="BD59" s="538" t="str">
        <f t="shared" si="21"/>
        <v/>
      </c>
      <c r="BE59" s="539"/>
      <c r="BF59" s="141"/>
      <c r="BG59" s="486"/>
      <c r="BH59" s="501" t="str">
        <f t="shared" si="22"/>
        <v/>
      </c>
      <c r="BI59" s="537" t="str">
        <f t="shared" si="23"/>
        <v/>
      </c>
      <c r="BJ59" s="537" t="str">
        <f t="shared" si="24"/>
        <v/>
      </c>
      <c r="BK59" s="537" t="str">
        <f t="shared" si="25"/>
        <v/>
      </c>
      <c r="BL59" s="536"/>
      <c r="BM59" s="141"/>
      <c r="BN59" s="211"/>
      <c r="BO59" s="211" t="e">
        <f t="shared" si="26"/>
        <v>#VALUE!</v>
      </c>
      <c r="BP59" s="537" t="str">
        <f t="shared" si="27"/>
        <v/>
      </c>
      <c r="BQ59" s="537" t="str">
        <f t="shared" si="28"/>
        <v/>
      </c>
      <c r="BR59" s="538" t="str">
        <f t="shared" si="29"/>
        <v/>
      </c>
      <c r="BS59" s="539"/>
      <c r="BT59" s="141"/>
      <c r="BU59" s="486"/>
      <c r="BV59" s="501" t="str">
        <f t="shared" si="30"/>
        <v/>
      </c>
      <c r="BW59" s="537" t="str">
        <f t="shared" si="31"/>
        <v/>
      </c>
      <c r="BX59" s="537" t="str">
        <f t="shared" si="32"/>
        <v/>
      </c>
      <c r="BY59" s="537" t="str">
        <f t="shared" si="33"/>
        <v/>
      </c>
      <c r="BZ59" s="536"/>
      <c r="CA59" s="141"/>
      <c r="CB59" s="486"/>
      <c r="CC59" s="483" t="str">
        <f t="shared" si="34"/>
        <v/>
      </c>
      <c r="CD59" s="153" t="str">
        <f t="shared" si="35"/>
        <v/>
      </c>
      <c r="CE59" s="153" t="str">
        <f t="shared" si="36"/>
        <v/>
      </c>
      <c r="CF59" s="153" t="str">
        <f t="shared" si="37"/>
        <v/>
      </c>
    </row>
    <row r="60" spans="1:84" ht="29.45" customHeight="1" x14ac:dyDescent="0.25">
      <c r="A60" s="354" t="str">
        <f>'N-Bedarf AL §13a'!A60</f>
        <v/>
      </c>
      <c r="B60" s="354" t="str">
        <f>IF('N-Bedarf AL §13a'!B60="","",'N-Bedarf AL §13a'!B60)</f>
        <v/>
      </c>
      <c r="C60" s="305" t="str">
        <f>IF('N-Bedarf AL §13a'!D60="","",'N-Bedarf AL §13a'!D60)</f>
        <v/>
      </c>
      <c r="D60" s="32" t="str">
        <f>IF('N-Bedarf AL §13a'!C60="","",'N-Bedarf AL §13a'!C60)</f>
        <v/>
      </c>
      <c r="E60" s="32" t="str">
        <f>IF('N-Bedarf AL §13a'!Y60="",'N-Bedarf AL §13a'!V60,'N-Bedarf AL §13a'!Y60)</f>
        <v/>
      </c>
      <c r="F60" s="32" t="str">
        <f>IF('P-Bedarf AL §13a'!V62="","",'P-Bedarf AL §13a'!V62)</f>
        <v/>
      </c>
      <c r="G60" s="32" t="str">
        <f>IF('P-Bedarf AL §13a'!Z62="","",'P-Bedarf AL §13a'!Z62)</f>
        <v/>
      </c>
      <c r="H60" s="345" t="str">
        <f t="shared" si="38"/>
        <v/>
      </c>
      <c r="I60" s="345" t="str">
        <f t="shared" si="39"/>
        <v/>
      </c>
      <c r="J60" s="345" t="str">
        <f t="shared" si="40"/>
        <v/>
      </c>
      <c r="K60" s="321">
        <f t="shared" si="41"/>
        <v>0</v>
      </c>
      <c r="L60" s="321">
        <f t="shared" si="42"/>
        <v>0</v>
      </c>
      <c r="M60" s="321">
        <f t="shared" si="43"/>
        <v>0</v>
      </c>
      <c r="N60" s="321" t="str">
        <f t="shared" si="44"/>
        <v/>
      </c>
      <c r="O60" s="321" t="str">
        <f t="shared" si="44"/>
        <v/>
      </c>
      <c r="P60" s="321" t="str">
        <f t="shared" si="44"/>
        <v/>
      </c>
      <c r="Q60" s="490" t="str">
        <f t="shared" si="0"/>
        <v/>
      </c>
      <c r="R60" s="539"/>
      <c r="S60" s="141"/>
      <c r="T60" s="486"/>
      <c r="U60" s="501" t="str">
        <f t="shared" si="1"/>
        <v/>
      </c>
      <c r="V60" s="537" t="str">
        <f t="shared" si="2"/>
        <v/>
      </c>
      <c r="W60" s="537" t="str">
        <f t="shared" si="45"/>
        <v/>
      </c>
      <c r="X60" s="537" t="str">
        <f t="shared" si="3"/>
        <v/>
      </c>
      <c r="Y60" s="537" t="str">
        <f t="shared" si="4"/>
        <v/>
      </c>
      <c r="Z60" s="536"/>
      <c r="AA60" s="141"/>
      <c r="AB60" s="211"/>
      <c r="AC60" s="212" t="str">
        <f t="shared" si="5"/>
        <v/>
      </c>
      <c r="AD60" s="537" t="str">
        <f t="shared" si="6"/>
        <v/>
      </c>
      <c r="AE60" s="537" t="str">
        <f t="shared" si="7"/>
        <v/>
      </c>
      <c r="AF60" s="537" t="str">
        <f t="shared" si="8"/>
        <v/>
      </c>
      <c r="AG60" s="538" t="str">
        <f t="shared" si="9"/>
        <v/>
      </c>
      <c r="AH60" s="539"/>
      <c r="AI60" s="141"/>
      <c r="AJ60" s="486"/>
      <c r="AK60" s="507">
        <f t="shared" si="10"/>
        <v>0</v>
      </c>
      <c r="AL60" s="537" t="str">
        <f t="shared" si="11"/>
        <v/>
      </c>
      <c r="AM60" s="537" t="str">
        <f t="shared" si="12"/>
        <v/>
      </c>
      <c r="AN60" s="537" t="str">
        <f t="shared" si="13"/>
        <v/>
      </c>
      <c r="AO60" s="537" t="str">
        <f t="shared" si="14"/>
        <v/>
      </c>
      <c r="AP60" s="542" t="str">
        <f t="shared" si="46"/>
        <v/>
      </c>
      <c r="AQ60" s="539"/>
      <c r="AR60" s="141"/>
      <c r="AS60" s="486"/>
      <c r="AT60" s="501" t="str">
        <f t="shared" si="15"/>
        <v/>
      </c>
      <c r="AU60" s="537" t="str">
        <f t="shared" si="16"/>
        <v/>
      </c>
      <c r="AV60" s="537" t="str">
        <f t="shared" si="17"/>
        <v/>
      </c>
      <c r="AW60" s="537" t="str">
        <f t="shared" si="18"/>
        <v/>
      </c>
      <c r="AX60" s="536"/>
      <c r="AY60" s="141"/>
      <c r="AZ60" s="211"/>
      <c r="BA60" s="211" t="str">
        <f t="shared" si="19"/>
        <v/>
      </c>
      <c r="BB60" s="537" t="str">
        <f t="shared" si="20"/>
        <v/>
      </c>
      <c r="BC60" s="537"/>
      <c r="BD60" s="538" t="str">
        <f t="shared" si="21"/>
        <v/>
      </c>
      <c r="BE60" s="539"/>
      <c r="BF60" s="141"/>
      <c r="BG60" s="486"/>
      <c r="BH60" s="501" t="str">
        <f t="shared" si="22"/>
        <v/>
      </c>
      <c r="BI60" s="537" t="str">
        <f t="shared" si="23"/>
        <v/>
      </c>
      <c r="BJ60" s="537" t="str">
        <f t="shared" si="24"/>
        <v/>
      </c>
      <c r="BK60" s="537" t="str">
        <f t="shared" si="25"/>
        <v/>
      </c>
      <c r="BL60" s="536"/>
      <c r="BM60" s="141"/>
      <c r="BN60" s="211"/>
      <c r="BO60" s="211" t="e">
        <f t="shared" si="26"/>
        <v>#VALUE!</v>
      </c>
      <c r="BP60" s="537" t="str">
        <f t="shared" si="27"/>
        <v/>
      </c>
      <c r="BQ60" s="537" t="str">
        <f t="shared" si="28"/>
        <v/>
      </c>
      <c r="BR60" s="538" t="str">
        <f t="shared" si="29"/>
        <v/>
      </c>
      <c r="BS60" s="539"/>
      <c r="BT60" s="141"/>
      <c r="BU60" s="486"/>
      <c r="BV60" s="501" t="str">
        <f t="shared" si="30"/>
        <v/>
      </c>
      <c r="BW60" s="537" t="str">
        <f t="shared" si="31"/>
        <v/>
      </c>
      <c r="BX60" s="537" t="str">
        <f t="shared" si="32"/>
        <v/>
      </c>
      <c r="BY60" s="537" t="str">
        <f t="shared" si="33"/>
        <v/>
      </c>
      <c r="BZ60" s="536"/>
      <c r="CA60" s="141"/>
      <c r="CB60" s="486"/>
      <c r="CC60" s="483" t="str">
        <f t="shared" si="34"/>
        <v/>
      </c>
      <c r="CD60" s="153" t="str">
        <f t="shared" si="35"/>
        <v/>
      </c>
      <c r="CE60" s="153" t="str">
        <f t="shared" si="36"/>
        <v/>
      </c>
      <c r="CF60" s="153" t="str">
        <f t="shared" si="37"/>
        <v/>
      </c>
    </row>
    <row r="61" spans="1:84" ht="29.45" customHeight="1" x14ac:dyDescent="0.25">
      <c r="A61" s="354" t="str">
        <f>'N-Bedarf AL §13a'!A61</f>
        <v/>
      </c>
      <c r="B61" s="354" t="str">
        <f>IF('N-Bedarf AL §13a'!B61="","",'N-Bedarf AL §13a'!B61)</f>
        <v/>
      </c>
      <c r="C61" s="305" t="str">
        <f>IF('N-Bedarf AL §13a'!D61="","",'N-Bedarf AL §13a'!D61)</f>
        <v/>
      </c>
      <c r="D61" s="32" t="str">
        <f>IF('N-Bedarf AL §13a'!C61="","",'N-Bedarf AL §13a'!C61)</f>
        <v/>
      </c>
      <c r="E61" s="32" t="str">
        <f>IF('N-Bedarf AL §13a'!Y61="",'N-Bedarf AL §13a'!V61,'N-Bedarf AL §13a'!Y61)</f>
        <v/>
      </c>
      <c r="F61" s="32" t="str">
        <f>IF('P-Bedarf AL §13a'!V63="","",'P-Bedarf AL §13a'!V63)</f>
        <v/>
      </c>
      <c r="G61" s="32" t="str">
        <f>IF('P-Bedarf AL §13a'!Z63="","",'P-Bedarf AL §13a'!Z63)</f>
        <v/>
      </c>
      <c r="H61" s="345" t="str">
        <f t="shared" si="38"/>
        <v/>
      </c>
      <c r="I61" s="345" t="str">
        <f t="shared" si="39"/>
        <v/>
      </c>
      <c r="J61" s="345" t="str">
        <f t="shared" si="40"/>
        <v/>
      </c>
      <c r="K61" s="321">
        <f t="shared" si="41"/>
        <v>0</v>
      </c>
      <c r="L61" s="321">
        <f t="shared" si="42"/>
        <v>0</v>
      </c>
      <c r="M61" s="321">
        <f t="shared" si="43"/>
        <v>0</v>
      </c>
      <c r="N61" s="321" t="str">
        <f t="shared" si="44"/>
        <v/>
      </c>
      <c r="O61" s="321" t="str">
        <f t="shared" si="44"/>
        <v/>
      </c>
      <c r="P61" s="321" t="str">
        <f t="shared" si="44"/>
        <v/>
      </c>
      <c r="Q61" s="490" t="str">
        <f t="shared" si="0"/>
        <v/>
      </c>
      <c r="R61" s="539"/>
      <c r="S61" s="141"/>
      <c r="T61" s="486"/>
      <c r="U61" s="501" t="str">
        <f t="shared" si="1"/>
        <v/>
      </c>
      <c r="V61" s="537" t="str">
        <f t="shared" si="2"/>
        <v/>
      </c>
      <c r="W61" s="537" t="str">
        <f t="shared" si="45"/>
        <v/>
      </c>
      <c r="X61" s="537" t="str">
        <f t="shared" si="3"/>
        <v/>
      </c>
      <c r="Y61" s="537" t="str">
        <f t="shared" si="4"/>
        <v/>
      </c>
      <c r="Z61" s="536"/>
      <c r="AA61" s="141"/>
      <c r="AB61" s="211"/>
      <c r="AC61" s="212" t="str">
        <f t="shared" si="5"/>
        <v/>
      </c>
      <c r="AD61" s="537" t="str">
        <f t="shared" si="6"/>
        <v/>
      </c>
      <c r="AE61" s="537" t="str">
        <f t="shared" si="7"/>
        <v/>
      </c>
      <c r="AF61" s="537" t="str">
        <f t="shared" si="8"/>
        <v/>
      </c>
      <c r="AG61" s="538" t="str">
        <f t="shared" si="9"/>
        <v/>
      </c>
      <c r="AH61" s="539"/>
      <c r="AI61" s="141"/>
      <c r="AJ61" s="486"/>
      <c r="AK61" s="507">
        <f t="shared" si="10"/>
        <v>0</v>
      </c>
      <c r="AL61" s="537" t="str">
        <f t="shared" si="11"/>
        <v/>
      </c>
      <c r="AM61" s="537" t="str">
        <f t="shared" si="12"/>
        <v/>
      </c>
      <c r="AN61" s="537" t="str">
        <f t="shared" si="13"/>
        <v/>
      </c>
      <c r="AO61" s="537" t="str">
        <f t="shared" si="14"/>
        <v/>
      </c>
      <c r="AP61" s="542" t="str">
        <f t="shared" si="46"/>
        <v/>
      </c>
      <c r="AQ61" s="539"/>
      <c r="AR61" s="141"/>
      <c r="AS61" s="486"/>
      <c r="AT61" s="501" t="str">
        <f t="shared" si="15"/>
        <v/>
      </c>
      <c r="AU61" s="537" t="str">
        <f t="shared" si="16"/>
        <v/>
      </c>
      <c r="AV61" s="537" t="str">
        <f t="shared" si="17"/>
        <v/>
      </c>
      <c r="AW61" s="537" t="str">
        <f t="shared" si="18"/>
        <v/>
      </c>
      <c r="AX61" s="536"/>
      <c r="AY61" s="141"/>
      <c r="AZ61" s="211"/>
      <c r="BA61" s="211" t="str">
        <f t="shared" si="19"/>
        <v/>
      </c>
      <c r="BB61" s="537" t="str">
        <f t="shared" si="20"/>
        <v/>
      </c>
      <c r="BC61" s="537"/>
      <c r="BD61" s="538" t="str">
        <f t="shared" si="21"/>
        <v/>
      </c>
      <c r="BE61" s="539"/>
      <c r="BF61" s="141"/>
      <c r="BG61" s="486"/>
      <c r="BH61" s="501" t="str">
        <f t="shared" si="22"/>
        <v/>
      </c>
      <c r="BI61" s="537" t="str">
        <f t="shared" si="23"/>
        <v/>
      </c>
      <c r="BJ61" s="537" t="str">
        <f t="shared" si="24"/>
        <v/>
      </c>
      <c r="BK61" s="537" t="str">
        <f t="shared" si="25"/>
        <v/>
      </c>
      <c r="BL61" s="536"/>
      <c r="BM61" s="141"/>
      <c r="BN61" s="211"/>
      <c r="BO61" s="211" t="e">
        <f t="shared" si="26"/>
        <v>#VALUE!</v>
      </c>
      <c r="BP61" s="537" t="str">
        <f t="shared" si="27"/>
        <v/>
      </c>
      <c r="BQ61" s="537" t="str">
        <f t="shared" si="28"/>
        <v/>
      </c>
      <c r="BR61" s="538" t="str">
        <f t="shared" si="29"/>
        <v/>
      </c>
      <c r="BS61" s="539"/>
      <c r="BT61" s="141"/>
      <c r="BU61" s="486"/>
      <c r="BV61" s="501" t="str">
        <f t="shared" si="30"/>
        <v/>
      </c>
      <c r="BW61" s="537" t="str">
        <f t="shared" si="31"/>
        <v/>
      </c>
      <c r="BX61" s="537" t="str">
        <f t="shared" si="32"/>
        <v/>
      </c>
      <c r="BY61" s="537" t="str">
        <f t="shared" si="33"/>
        <v/>
      </c>
      <c r="BZ61" s="536"/>
      <c r="CA61" s="141"/>
      <c r="CB61" s="486"/>
      <c r="CC61" s="483" t="str">
        <f t="shared" si="34"/>
        <v/>
      </c>
      <c r="CD61" s="153" t="str">
        <f t="shared" si="35"/>
        <v/>
      </c>
      <c r="CE61" s="153" t="str">
        <f t="shared" si="36"/>
        <v/>
      </c>
      <c r="CF61" s="153" t="str">
        <f t="shared" si="37"/>
        <v/>
      </c>
    </row>
    <row r="62" spans="1:84" ht="29.45" customHeight="1" x14ac:dyDescent="0.25">
      <c r="A62" s="354" t="str">
        <f>'N-Bedarf AL §13a'!A62</f>
        <v/>
      </c>
      <c r="B62" s="354" t="str">
        <f>IF('N-Bedarf AL §13a'!B62="","",'N-Bedarf AL §13a'!B62)</f>
        <v/>
      </c>
      <c r="C62" s="305" t="str">
        <f>IF('N-Bedarf AL §13a'!D62="","",'N-Bedarf AL §13a'!D62)</f>
        <v/>
      </c>
      <c r="D62" s="32" t="str">
        <f>IF('N-Bedarf AL §13a'!C62="","",'N-Bedarf AL §13a'!C62)</f>
        <v/>
      </c>
      <c r="E62" s="32" t="str">
        <f>IF('N-Bedarf AL §13a'!Y62="",'N-Bedarf AL §13a'!V62,'N-Bedarf AL §13a'!Y62)</f>
        <v/>
      </c>
      <c r="F62" s="32" t="str">
        <f>IF('P-Bedarf AL §13a'!V64="","",'P-Bedarf AL §13a'!V64)</f>
        <v/>
      </c>
      <c r="G62" s="32" t="str">
        <f>IF('P-Bedarf AL §13a'!Z64="","",'P-Bedarf AL §13a'!Z64)</f>
        <v/>
      </c>
      <c r="H62" s="345" t="str">
        <f t="shared" si="38"/>
        <v/>
      </c>
      <c r="I62" s="345" t="str">
        <f t="shared" si="39"/>
        <v/>
      </c>
      <c r="J62" s="345" t="str">
        <f t="shared" si="40"/>
        <v/>
      </c>
      <c r="K62" s="321">
        <f t="shared" si="41"/>
        <v>0</v>
      </c>
      <c r="L62" s="321">
        <f t="shared" si="42"/>
        <v>0</v>
      </c>
      <c r="M62" s="321">
        <f t="shared" si="43"/>
        <v>0</v>
      </c>
      <c r="N62" s="321" t="str">
        <f t="shared" si="44"/>
        <v/>
      </c>
      <c r="O62" s="321" t="str">
        <f t="shared" si="44"/>
        <v/>
      </c>
      <c r="P62" s="321" t="str">
        <f t="shared" si="44"/>
        <v/>
      </c>
      <c r="Q62" s="490" t="str">
        <f t="shared" si="0"/>
        <v/>
      </c>
      <c r="R62" s="539"/>
      <c r="S62" s="141"/>
      <c r="T62" s="486"/>
      <c r="U62" s="501" t="str">
        <f t="shared" si="1"/>
        <v/>
      </c>
      <c r="V62" s="537" t="str">
        <f t="shared" si="2"/>
        <v/>
      </c>
      <c r="W62" s="537" t="str">
        <f t="shared" si="45"/>
        <v/>
      </c>
      <c r="X62" s="537" t="str">
        <f t="shared" si="3"/>
        <v/>
      </c>
      <c r="Y62" s="537" t="str">
        <f t="shared" si="4"/>
        <v/>
      </c>
      <c r="Z62" s="536"/>
      <c r="AA62" s="141"/>
      <c r="AB62" s="211"/>
      <c r="AC62" s="212" t="str">
        <f t="shared" si="5"/>
        <v/>
      </c>
      <c r="AD62" s="537" t="str">
        <f t="shared" si="6"/>
        <v/>
      </c>
      <c r="AE62" s="537" t="str">
        <f t="shared" si="7"/>
        <v/>
      </c>
      <c r="AF62" s="537" t="str">
        <f t="shared" si="8"/>
        <v/>
      </c>
      <c r="AG62" s="538" t="str">
        <f t="shared" si="9"/>
        <v/>
      </c>
      <c r="AH62" s="539"/>
      <c r="AI62" s="141"/>
      <c r="AJ62" s="486"/>
      <c r="AK62" s="507">
        <f t="shared" si="10"/>
        <v>0</v>
      </c>
      <c r="AL62" s="537" t="str">
        <f t="shared" si="11"/>
        <v/>
      </c>
      <c r="AM62" s="537" t="str">
        <f t="shared" si="12"/>
        <v/>
      </c>
      <c r="AN62" s="537" t="str">
        <f t="shared" si="13"/>
        <v/>
      </c>
      <c r="AO62" s="537" t="str">
        <f t="shared" si="14"/>
        <v/>
      </c>
      <c r="AP62" s="542" t="str">
        <f t="shared" si="46"/>
        <v/>
      </c>
      <c r="AQ62" s="539"/>
      <c r="AR62" s="141"/>
      <c r="AS62" s="486"/>
      <c r="AT62" s="501" t="str">
        <f t="shared" si="15"/>
        <v/>
      </c>
      <c r="AU62" s="537" t="str">
        <f t="shared" si="16"/>
        <v/>
      </c>
      <c r="AV62" s="537" t="str">
        <f t="shared" si="17"/>
        <v/>
      </c>
      <c r="AW62" s="537" t="str">
        <f t="shared" si="18"/>
        <v/>
      </c>
      <c r="AX62" s="536"/>
      <c r="AY62" s="141"/>
      <c r="AZ62" s="211"/>
      <c r="BA62" s="211" t="str">
        <f t="shared" si="19"/>
        <v/>
      </c>
      <c r="BB62" s="537" t="str">
        <f t="shared" si="20"/>
        <v/>
      </c>
      <c r="BC62" s="537"/>
      <c r="BD62" s="538" t="str">
        <f t="shared" si="21"/>
        <v/>
      </c>
      <c r="BE62" s="539"/>
      <c r="BF62" s="141"/>
      <c r="BG62" s="486"/>
      <c r="BH62" s="501" t="str">
        <f t="shared" si="22"/>
        <v/>
      </c>
      <c r="BI62" s="537" t="str">
        <f t="shared" si="23"/>
        <v/>
      </c>
      <c r="BJ62" s="537" t="str">
        <f t="shared" si="24"/>
        <v/>
      </c>
      <c r="BK62" s="537" t="str">
        <f t="shared" si="25"/>
        <v/>
      </c>
      <c r="BL62" s="536"/>
      <c r="BM62" s="141"/>
      <c r="BN62" s="211"/>
      <c r="BO62" s="211" t="e">
        <f t="shared" si="26"/>
        <v>#VALUE!</v>
      </c>
      <c r="BP62" s="537" t="str">
        <f t="shared" si="27"/>
        <v/>
      </c>
      <c r="BQ62" s="537" t="str">
        <f t="shared" si="28"/>
        <v/>
      </c>
      <c r="BR62" s="538" t="str">
        <f t="shared" si="29"/>
        <v/>
      </c>
      <c r="BS62" s="539"/>
      <c r="BT62" s="141"/>
      <c r="BU62" s="486"/>
      <c r="BV62" s="501" t="str">
        <f t="shared" si="30"/>
        <v/>
      </c>
      <c r="BW62" s="537" t="str">
        <f t="shared" si="31"/>
        <v/>
      </c>
      <c r="BX62" s="537" t="str">
        <f t="shared" si="32"/>
        <v/>
      </c>
      <c r="BY62" s="537" t="str">
        <f t="shared" si="33"/>
        <v/>
      </c>
      <c r="BZ62" s="536"/>
      <c r="CA62" s="141"/>
      <c r="CB62" s="486"/>
      <c r="CC62" s="483" t="str">
        <f t="shared" si="34"/>
        <v/>
      </c>
      <c r="CD62" s="153" t="str">
        <f t="shared" si="35"/>
        <v/>
      </c>
      <c r="CE62" s="153" t="str">
        <f t="shared" si="36"/>
        <v/>
      </c>
      <c r="CF62" s="153" t="str">
        <f t="shared" si="37"/>
        <v/>
      </c>
    </row>
    <row r="63" spans="1:84" ht="29.45" customHeight="1" x14ac:dyDescent="0.25">
      <c r="A63" s="354" t="str">
        <f>'N-Bedarf AL §13a'!A63</f>
        <v/>
      </c>
      <c r="B63" s="354" t="str">
        <f>IF('N-Bedarf AL §13a'!B63="","",'N-Bedarf AL §13a'!B63)</f>
        <v/>
      </c>
      <c r="C63" s="305" t="str">
        <f>IF('N-Bedarf AL §13a'!D63="","",'N-Bedarf AL §13a'!D63)</f>
        <v/>
      </c>
      <c r="D63" s="32" t="str">
        <f>IF('N-Bedarf AL §13a'!C63="","",'N-Bedarf AL §13a'!C63)</f>
        <v/>
      </c>
      <c r="E63" s="32" t="str">
        <f>IF('N-Bedarf AL §13a'!Y63="",'N-Bedarf AL §13a'!V63,'N-Bedarf AL §13a'!Y63)</f>
        <v/>
      </c>
      <c r="F63" s="32" t="str">
        <f>IF('P-Bedarf AL §13a'!V65="","",'P-Bedarf AL §13a'!V65)</f>
        <v/>
      </c>
      <c r="G63" s="32" t="str">
        <f>IF('P-Bedarf AL §13a'!Z65="","",'P-Bedarf AL §13a'!Z65)</f>
        <v/>
      </c>
      <c r="H63" s="345" t="str">
        <f t="shared" si="38"/>
        <v/>
      </c>
      <c r="I63" s="345" t="str">
        <f t="shared" si="39"/>
        <v/>
      </c>
      <c r="J63" s="345" t="str">
        <f t="shared" si="40"/>
        <v/>
      </c>
      <c r="K63" s="321">
        <f t="shared" si="41"/>
        <v>0</v>
      </c>
      <c r="L63" s="321">
        <f t="shared" si="42"/>
        <v>0</v>
      </c>
      <c r="M63" s="321">
        <f t="shared" si="43"/>
        <v>0</v>
      </c>
      <c r="N63" s="321" t="str">
        <f t="shared" si="44"/>
        <v/>
      </c>
      <c r="O63" s="321" t="str">
        <f t="shared" si="44"/>
        <v/>
      </c>
      <c r="P63" s="321" t="str">
        <f t="shared" si="44"/>
        <v/>
      </c>
      <c r="Q63" s="490" t="str">
        <f t="shared" si="0"/>
        <v/>
      </c>
      <c r="R63" s="539"/>
      <c r="S63" s="141"/>
      <c r="T63" s="486"/>
      <c r="U63" s="501" t="str">
        <f t="shared" si="1"/>
        <v/>
      </c>
      <c r="V63" s="537" t="str">
        <f t="shared" si="2"/>
        <v/>
      </c>
      <c r="W63" s="537" t="str">
        <f t="shared" si="45"/>
        <v/>
      </c>
      <c r="X63" s="537" t="str">
        <f t="shared" si="3"/>
        <v/>
      </c>
      <c r="Y63" s="537" t="str">
        <f t="shared" si="4"/>
        <v/>
      </c>
      <c r="Z63" s="536"/>
      <c r="AA63" s="141"/>
      <c r="AB63" s="211"/>
      <c r="AC63" s="212" t="str">
        <f t="shared" si="5"/>
        <v/>
      </c>
      <c r="AD63" s="537" t="str">
        <f t="shared" si="6"/>
        <v/>
      </c>
      <c r="AE63" s="537" t="str">
        <f t="shared" si="7"/>
        <v/>
      </c>
      <c r="AF63" s="537" t="str">
        <f t="shared" si="8"/>
        <v/>
      </c>
      <c r="AG63" s="538" t="str">
        <f t="shared" si="9"/>
        <v/>
      </c>
      <c r="AH63" s="539"/>
      <c r="AI63" s="141"/>
      <c r="AJ63" s="486"/>
      <c r="AK63" s="507">
        <f t="shared" si="10"/>
        <v>0</v>
      </c>
      <c r="AL63" s="537" t="str">
        <f t="shared" si="11"/>
        <v/>
      </c>
      <c r="AM63" s="537" t="str">
        <f t="shared" si="12"/>
        <v/>
      </c>
      <c r="AN63" s="537" t="str">
        <f t="shared" si="13"/>
        <v/>
      </c>
      <c r="AO63" s="537" t="str">
        <f t="shared" si="14"/>
        <v/>
      </c>
      <c r="AP63" s="542" t="str">
        <f t="shared" si="46"/>
        <v/>
      </c>
      <c r="AQ63" s="539"/>
      <c r="AR63" s="141"/>
      <c r="AS63" s="486"/>
      <c r="AT63" s="501" t="str">
        <f t="shared" si="15"/>
        <v/>
      </c>
      <c r="AU63" s="537" t="str">
        <f t="shared" si="16"/>
        <v/>
      </c>
      <c r="AV63" s="537" t="str">
        <f t="shared" si="17"/>
        <v/>
      </c>
      <c r="AW63" s="537" t="str">
        <f t="shared" si="18"/>
        <v/>
      </c>
      <c r="AX63" s="536"/>
      <c r="AY63" s="141"/>
      <c r="AZ63" s="211"/>
      <c r="BA63" s="211" t="str">
        <f t="shared" si="19"/>
        <v/>
      </c>
      <c r="BB63" s="537" t="str">
        <f t="shared" si="20"/>
        <v/>
      </c>
      <c r="BC63" s="537"/>
      <c r="BD63" s="538" t="str">
        <f t="shared" si="21"/>
        <v/>
      </c>
      <c r="BE63" s="539"/>
      <c r="BF63" s="141"/>
      <c r="BG63" s="486"/>
      <c r="BH63" s="501" t="str">
        <f t="shared" si="22"/>
        <v/>
      </c>
      <c r="BI63" s="537" t="str">
        <f t="shared" si="23"/>
        <v/>
      </c>
      <c r="BJ63" s="537" t="str">
        <f t="shared" si="24"/>
        <v/>
      </c>
      <c r="BK63" s="537" t="str">
        <f t="shared" si="25"/>
        <v/>
      </c>
      <c r="BL63" s="536"/>
      <c r="BM63" s="141"/>
      <c r="BN63" s="211"/>
      <c r="BO63" s="211" t="e">
        <f t="shared" si="26"/>
        <v>#VALUE!</v>
      </c>
      <c r="BP63" s="537" t="str">
        <f t="shared" si="27"/>
        <v/>
      </c>
      <c r="BQ63" s="537" t="str">
        <f t="shared" si="28"/>
        <v/>
      </c>
      <c r="BR63" s="538" t="str">
        <f t="shared" si="29"/>
        <v/>
      </c>
      <c r="BS63" s="539"/>
      <c r="BT63" s="141"/>
      <c r="BU63" s="486"/>
      <c r="BV63" s="501" t="str">
        <f t="shared" si="30"/>
        <v/>
      </c>
      <c r="BW63" s="537" t="str">
        <f t="shared" si="31"/>
        <v/>
      </c>
      <c r="BX63" s="537" t="str">
        <f t="shared" si="32"/>
        <v/>
      </c>
      <c r="BY63" s="537" t="str">
        <f t="shared" si="33"/>
        <v/>
      </c>
      <c r="BZ63" s="536"/>
      <c r="CA63" s="141"/>
      <c r="CB63" s="486"/>
      <c r="CC63" s="483" t="str">
        <f t="shared" si="34"/>
        <v/>
      </c>
      <c r="CD63" s="153" t="str">
        <f t="shared" si="35"/>
        <v/>
      </c>
      <c r="CE63" s="153" t="str">
        <f t="shared" si="36"/>
        <v/>
      </c>
      <c r="CF63" s="153" t="str">
        <f t="shared" si="37"/>
        <v/>
      </c>
    </row>
    <row r="64" spans="1:84" ht="29.45" customHeight="1" x14ac:dyDescent="0.25">
      <c r="A64" s="354" t="str">
        <f>'N-Bedarf AL §13a'!A64</f>
        <v/>
      </c>
      <c r="B64" s="354" t="str">
        <f>IF('N-Bedarf AL §13a'!B64="","",'N-Bedarf AL §13a'!B64)</f>
        <v/>
      </c>
      <c r="C64" s="305" t="str">
        <f>IF('N-Bedarf AL §13a'!D64="","",'N-Bedarf AL §13a'!D64)</f>
        <v/>
      </c>
      <c r="D64" s="32" t="str">
        <f>IF('N-Bedarf AL §13a'!C64="","",'N-Bedarf AL §13a'!C64)</f>
        <v/>
      </c>
      <c r="E64" s="32" t="str">
        <f>IF('N-Bedarf AL §13a'!Y64="",'N-Bedarf AL §13a'!V64,'N-Bedarf AL §13a'!Y64)</f>
        <v/>
      </c>
      <c r="F64" s="32" t="str">
        <f>IF('P-Bedarf AL §13a'!V66="","",'P-Bedarf AL §13a'!V66)</f>
        <v/>
      </c>
      <c r="G64" s="32" t="str">
        <f>IF('P-Bedarf AL §13a'!Z66="","",'P-Bedarf AL §13a'!Z66)</f>
        <v/>
      </c>
      <c r="H64" s="345" t="str">
        <f t="shared" si="38"/>
        <v/>
      </c>
      <c r="I64" s="345" t="str">
        <f t="shared" si="39"/>
        <v/>
      </c>
      <c r="J64" s="345" t="str">
        <f t="shared" si="40"/>
        <v/>
      </c>
      <c r="K64" s="321">
        <f t="shared" si="41"/>
        <v>0</v>
      </c>
      <c r="L64" s="321">
        <f t="shared" si="42"/>
        <v>0</v>
      </c>
      <c r="M64" s="321">
        <f t="shared" si="43"/>
        <v>0</v>
      </c>
      <c r="N64" s="321" t="str">
        <f t="shared" si="44"/>
        <v/>
      </c>
      <c r="O64" s="321" t="str">
        <f t="shared" si="44"/>
        <v/>
      </c>
      <c r="P64" s="321" t="str">
        <f t="shared" si="44"/>
        <v/>
      </c>
      <c r="Q64" s="490" t="str">
        <f t="shared" si="0"/>
        <v/>
      </c>
      <c r="R64" s="539"/>
      <c r="S64" s="141"/>
      <c r="T64" s="486"/>
      <c r="U64" s="501" t="str">
        <f t="shared" si="1"/>
        <v/>
      </c>
      <c r="V64" s="537" t="str">
        <f t="shared" si="2"/>
        <v/>
      </c>
      <c r="W64" s="537" t="str">
        <f t="shared" si="45"/>
        <v/>
      </c>
      <c r="X64" s="537" t="str">
        <f t="shared" si="3"/>
        <v/>
      </c>
      <c r="Y64" s="537" t="str">
        <f t="shared" si="4"/>
        <v/>
      </c>
      <c r="Z64" s="536"/>
      <c r="AA64" s="141"/>
      <c r="AB64" s="211"/>
      <c r="AC64" s="212" t="str">
        <f t="shared" si="5"/>
        <v/>
      </c>
      <c r="AD64" s="537" t="str">
        <f t="shared" si="6"/>
        <v/>
      </c>
      <c r="AE64" s="537" t="str">
        <f t="shared" si="7"/>
        <v/>
      </c>
      <c r="AF64" s="537" t="str">
        <f t="shared" si="8"/>
        <v/>
      </c>
      <c r="AG64" s="538" t="str">
        <f t="shared" si="9"/>
        <v/>
      </c>
      <c r="AH64" s="539"/>
      <c r="AI64" s="141"/>
      <c r="AJ64" s="486"/>
      <c r="AK64" s="507">
        <f t="shared" si="10"/>
        <v>0</v>
      </c>
      <c r="AL64" s="537" t="str">
        <f t="shared" si="11"/>
        <v/>
      </c>
      <c r="AM64" s="537" t="str">
        <f t="shared" si="12"/>
        <v/>
      </c>
      <c r="AN64" s="537" t="str">
        <f t="shared" si="13"/>
        <v/>
      </c>
      <c r="AO64" s="537" t="str">
        <f t="shared" si="14"/>
        <v/>
      </c>
      <c r="AP64" s="542" t="str">
        <f t="shared" si="46"/>
        <v/>
      </c>
      <c r="AQ64" s="539"/>
      <c r="AR64" s="141"/>
      <c r="AS64" s="486"/>
      <c r="AT64" s="501" t="str">
        <f t="shared" si="15"/>
        <v/>
      </c>
      <c r="AU64" s="537" t="str">
        <f t="shared" si="16"/>
        <v/>
      </c>
      <c r="AV64" s="537" t="str">
        <f t="shared" si="17"/>
        <v/>
      </c>
      <c r="AW64" s="537" t="str">
        <f t="shared" si="18"/>
        <v/>
      </c>
      <c r="AX64" s="536"/>
      <c r="AY64" s="141"/>
      <c r="AZ64" s="211"/>
      <c r="BA64" s="211" t="str">
        <f t="shared" si="19"/>
        <v/>
      </c>
      <c r="BB64" s="537" t="str">
        <f t="shared" si="20"/>
        <v/>
      </c>
      <c r="BC64" s="537"/>
      <c r="BD64" s="538" t="str">
        <f t="shared" si="21"/>
        <v/>
      </c>
      <c r="BE64" s="539"/>
      <c r="BF64" s="141"/>
      <c r="BG64" s="486"/>
      <c r="BH64" s="501" t="str">
        <f t="shared" si="22"/>
        <v/>
      </c>
      <c r="BI64" s="537" t="str">
        <f t="shared" si="23"/>
        <v/>
      </c>
      <c r="BJ64" s="537" t="str">
        <f t="shared" si="24"/>
        <v/>
      </c>
      <c r="BK64" s="537" t="str">
        <f t="shared" si="25"/>
        <v/>
      </c>
      <c r="BL64" s="536"/>
      <c r="BM64" s="141"/>
      <c r="BN64" s="211"/>
      <c r="BO64" s="211" t="e">
        <f t="shared" si="26"/>
        <v>#VALUE!</v>
      </c>
      <c r="BP64" s="537" t="str">
        <f t="shared" si="27"/>
        <v/>
      </c>
      <c r="BQ64" s="537" t="str">
        <f t="shared" si="28"/>
        <v/>
      </c>
      <c r="BR64" s="538" t="str">
        <f t="shared" si="29"/>
        <v/>
      </c>
      <c r="BS64" s="539"/>
      <c r="BT64" s="141"/>
      <c r="BU64" s="486"/>
      <c r="BV64" s="501" t="str">
        <f t="shared" si="30"/>
        <v/>
      </c>
      <c r="BW64" s="537" t="str">
        <f t="shared" si="31"/>
        <v/>
      </c>
      <c r="BX64" s="537" t="str">
        <f t="shared" si="32"/>
        <v/>
      </c>
      <c r="BY64" s="537" t="str">
        <f t="shared" si="33"/>
        <v/>
      </c>
      <c r="BZ64" s="536"/>
      <c r="CA64" s="141"/>
      <c r="CB64" s="486"/>
      <c r="CC64" s="483" t="str">
        <f t="shared" si="34"/>
        <v/>
      </c>
      <c r="CD64" s="153" t="str">
        <f t="shared" si="35"/>
        <v/>
      </c>
      <c r="CE64" s="153" t="str">
        <f t="shared" si="36"/>
        <v/>
      </c>
      <c r="CF64" s="153" t="str">
        <f t="shared" si="37"/>
        <v/>
      </c>
    </row>
    <row r="65" spans="1:84" ht="29.45" customHeight="1" x14ac:dyDescent="0.25">
      <c r="A65" s="354" t="str">
        <f>'N-Bedarf AL §13a'!A65</f>
        <v/>
      </c>
      <c r="B65" s="354" t="str">
        <f>IF('N-Bedarf AL §13a'!B65="","",'N-Bedarf AL §13a'!B65)</f>
        <v/>
      </c>
      <c r="C65" s="305" t="str">
        <f>IF('N-Bedarf AL §13a'!D65="","",'N-Bedarf AL §13a'!D65)</f>
        <v/>
      </c>
      <c r="D65" s="32" t="str">
        <f>IF('N-Bedarf AL §13a'!C65="","",'N-Bedarf AL §13a'!C65)</f>
        <v/>
      </c>
      <c r="E65" s="32" t="str">
        <f>IF('N-Bedarf AL §13a'!Y65="",'N-Bedarf AL §13a'!V65,'N-Bedarf AL §13a'!Y65)</f>
        <v/>
      </c>
      <c r="F65" s="32" t="str">
        <f>IF('P-Bedarf AL §13a'!V67="","",'P-Bedarf AL §13a'!V67)</f>
        <v/>
      </c>
      <c r="G65" s="32" t="str">
        <f>IF('P-Bedarf AL §13a'!Z67="","",'P-Bedarf AL §13a'!Z67)</f>
        <v/>
      </c>
      <c r="H65" s="345" t="str">
        <f t="shared" si="38"/>
        <v/>
      </c>
      <c r="I65" s="345" t="str">
        <f t="shared" si="39"/>
        <v/>
      </c>
      <c r="J65" s="345" t="str">
        <f t="shared" si="40"/>
        <v/>
      </c>
      <c r="K65" s="321">
        <f t="shared" si="41"/>
        <v>0</v>
      </c>
      <c r="L65" s="321">
        <f t="shared" si="42"/>
        <v>0</v>
      </c>
      <c r="M65" s="321">
        <f t="shared" si="43"/>
        <v>0</v>
      </c>
      <c r="N65" s="321" t="str">
        <f t="shared" si="44"/>
        <v/>
      </c>
      <c r="O65" s="321" t="str">
        <f t="shared" si="44"/>
        <v/>
      </c>
      <c r="P65" s="321" t="str">
        <f t="shared" si="44"/>
        <v/>
      </c>
      <c r="Q65" s="490" t="str">
        <f t="shared" si="0"/>
        <v/>
      </c>
      <c r="R65" s="539"/>
      <c r="S65" s="141"/>
      <c r="T65" s="486"/>
      <c r="U65" s="501" t="str">
        <f t="shared" si="1"/>
        <v/>
      </c>
      <c r="V65" s="537" t="str">
        <f t="shared" si="2"/>
        <v/>
      </c>
      <c r="W65" s="537" t="str">
        <f t="shared" si="45"/>
        <v/>
      </c>
      <c r="X65" s="537" t="str">
        <f t="shared" si="3"/>
        <v/>
      </c>
      <c r="Y65" s="537" t="str">
        <f t="shared" si="4"/>
        <v/>
      </c>
      <c r="Z65" s="536"/>
      <c r="AA65" s="141"/>
      <c r="AB65" s="211"/>
      <c r="AC65" s="212" t="str">
        <f t="shared" si="5"/>
        <v/>
      </c>
      <c r="AD65" s="537" t="str">
        <f t="shared" si="6"/>
        <v/>
      </c>
      <c r="AE65" s="537" t="str">
        <f t="shared" si="7"/>
        <v/>
      </c>
      <c r="AF65" s="537" t="str">
        <f t="shared" si="8"/>
        <v/>
      </c>
      <c r="AG65" s="538" t="str">
        <f t="shared" si="9"/>
        <v/>
      </c>
      <c r="AH65" s="539"/>
      <c r="AI65" s="141"/>
      <c r="AJ65" s="486"/>
      <c r="AK65" s="507">
        <f t="shared" si="10"/>
        <v>0</v>
      </c>
      <c r="AL65" s="537" t="str">
        <f t="shared" si="11"/>
        <v/>
      </c>
      <c r="AM65" s="537" t="str">
        <f t="shared" si="12"/>
        <v/>
      </c>
      <c r="AN65" s="537" t="str">
        <f t="shared" si="13"/>
        <v/>
      </c>
      <c r="AO65" s="537" t="str">
        <f t="shared" si="14"/>
        <v/>
      </c>
      <c r="AP65" s="542" t="str">
        <f t="shared" si="46"/>
        <v/>
      </c>
      <c r="AQ65" s="539"/>
      <c r="AR65" s="141"/>
      <c r="AS65" s="486"/>
      <c r="AT65" s="501" t="str">
        <f t="shared" si="15"/>
        <v/>
      </c>
      <c r="AU65" s="537" t="str">
        <f t="shared" si="16"/>
        <v/>
      </c>
      <c r="AV65" s="537" t="str">
        <f t="shared" si="17"/>
        <v/>
      </c>
      <c r="AW65" s="537" t="str">
        <f t="shared" si="18"/>
        <v/>
      </c>
      <c r="AX65" s="536"/>
      <c r="AY65" s="141"/>
      <c r="AZ65" s="211"/>
      <c r="BA65" s="211" t="str">
        <f t="shared" si="19"/>
        <v/>
      </c>
      <c r="BB65" s="537" t="str">
        <f t="shared" si="20"/>
        <v/>
      </c>
      <c r="BC65" s="537"/>
      <c r="BD65" s="538" t="str">
        <f t="shared" si="21"/>
        <v/>
      </c>
      <c r="BE65" s="539"/>
      <c r="BF65" s="141"/>
      <c r="BG65" s="486"/>
      <c r="BH65" s="501" t="str">
        <f t="shared" si="22"/>
        <v/>
      </c>
      <c r="BI65" s="537" t="str">
        <f t="shared" si="23"/>
        <v/>
      </c>
      <c r="BJ65" s="537" t="str">
        <f t="shared" si="24"/>
        <v/>
      </c>
      <c r="BK65" s="537" t="str">
        <f t="shared" si="25"/>
        <v/>
      </c>
      <c r="BL65" s="536"/>
      <c r="BM65" s="141"/>
      <c r="BN65" s="211"/>
      <c r="BO65" s="211" t="e">
        <f t="shared" si="26"/>
        <v>#VALUE!</v>
      </c>
      <c r="BP65" s="537" t="str">
        <f t="shared" si="27"/>
        <v/>
      </c>
      <c r="BQ65" s="537" t="str">
        <f t="shared" si="28"/>
        <v/>
      </c>
      <c r="BR65" s="538" t="str">
        <f t="shared" si="29"/>
        <v/>
      </c>
      <c r="BS65" s="539"/>
      <c r="BT65" s="141"/>
      <c r="BU65" s="486"/>
      <c r="BV65" s="501" t="str">
        <f t="shared" si="30"/>
        <v/>
      </c>
      <c r="BW65" s="537" t="str">
        <f t="shared" si="31"/>
        <v/>
      </c>
      <c r="BX65" s="537" t="str">
        <f t="shared" si="32"/>
        <v/>
      </c>
      <c r="BY65" s="537" t="str">
        <f t="shared" si="33"/>
        <v/>
      </c>
      <c r="BZ65" s="536"/>
      <c r="CA65" s="141"/>
      <c r="CB65" s="486"/>
      <c r="CC65" s="483" t="str">
        <f t="shared" si="34"/>
        <v/>
      </c>
      <c r="CD65" s="153" t="str">
        <f t="shared" si="35"/>
        <v/>
      </c>
      <c r="CE65" s="153" t="str">
        <f t="shared" si="36"/>
        <v/>
      </c>
      <c r="CF65" s="153" t="str">
        <f t="shared" si="37"/>
        <v/>
      </c>
    </row>
    <row r="66" spans="1:84" ht="29.45" customHeight="1" x14ac:dyDescent="0.25">
      <c r="A66" s="354" t="str">
        <f>'N-Bedarf AL §13a'!A66</f>
        <v/>
      </c>
      <c r="B66" s="354" t="str">
        <f>IF('N-Bedarf AL §13a'!B66="","",'N-Bedarf AL §13a'!B66)</f>
        <v/>
      </c>
      <c r="C66" s="305" t="str">
        <f>IF('N-Bedarf AL §13a'!D66="","",'N-Bedarf AL §13a'!D66)</f>
        <v/>
      </c>
      <c r="D66" s="32" t="str">
        <f>IF('N-Bedarf AL §13a'!C66="","",'N-Bedarf AL §13a'!C66)</f>
        <v/>
      </c>
      <c r="E66" s="32" t="str">
        <f>IF('N-Bedarf AL §13a'!Y66="",'N-Bedarf AL §13a'!V66,'N-Bedarf AL §13a'!Y66)</f>
        <v/>
      </c>
      <c r="F66" s="32" t="str">
        <f>IF('P-Bedarf AL §13a'!V68="","",'P-Bedarf AL §13a'!V68)</f>
        <v/>
      </c>
      <c r="G66" s="32" t="str">
        <f>IF('P-Bedarf AL §13a'!Z68="","",'P-Bedarf AL §13a'!Z68)</f>
        <v/>
      </c>
      <c r="H66" s="345" t="str">
        <f t="shared" si="38"/>
        <v/>
      </c>
      <c r="I66" s="345" t="str">
        <f t="shared" si="39"/>
        <v/>
      </c>
      <c r="J66" s="345" t="str">
        <f t="shared" si="40"/>
        <v/>
      </c>
      <c r="K66" s="321">
        <f t="shared" si="41"/>
        <v>0</v>
      </c>
      <c r="L66" s="321">
        <f t="shared" si="42"/>
        <v>0</v>
      </c>
      <c r="M66" s="321">
        <f t="shared" si="43"/>
        <v>0</v>
      </c>
      <c r="N66" s="321" t="str">
        <f t="shared" si="44"/>
        <v/>
      </c>
      <c r="O66" s="321" t="str">
        <f t="shared" si="44"/>
        <v/>
      </c>
      <c r="P66" s="321" t="str">
        <f t="shared" si="44"/>
        <v/>
      </c>
      <c r="Q66" s="490" t="str">
        <f t="shared" si="0"/>
        <v/>
      </c>
      <c r="R66" s="539"/>
      <c r="S66" s="141"/>
      <c r="T66" s="486"/>
      <c r="U66" s="501" t="str">
        <f t="shared" si="1"/>
        <v/>
      </c>
      <c r="V66" s="537" t="str">
        <f t="shared" si="2"/>
        <v/>
      </c>
      <c r="W66" s="537" t="str">
        <f t="shared" si="45"/>
        <v/>
      </c>
      <c r="X66" s="537" t="str">
        <f t="shared" si="3"/>
        <v/>
      </c>
      <c r="Y66" s="537" t="str">
        <f t="shared" si="4"/>
        <v/>
      </c>
      <c r="Z66" s="536"/>
      <c r="AA66" s="141"/>
      <c r="AB66" s="211"/>
      <c r="AC66" s="212" t="str">
        <f t="shared" si="5"/>
        <v/>
      </c>
      <c r="AD66" s="537" t="str">
        <f t="shared" si="6"/>
        <v/>
      </c>
      <c r="AE66" s="537" t="str">
        <f t="shared" si="7"/>
        <v/>
      </c>
      <c r="AF66" s="537" t="str">
        <f t="shared" si="8"/>
        <v/>
      </c>
      <c r="AG66" s="538" t="str">
        <f t="shared" si="9"/>
        <v/>
      </c>
      <c r="AH66" s="539"/>
      <c r="AI66" s="141"/>
      <c r="AJ66" s="486"/>
      <c r="AK66" s="507">
        <f t="shared" si="10"/>
        <v>0</v>
      </c>
      <c r="AL66" s="537" t="str">
        <f t="shared" si="11"/>
        <v/>
      </c>
      <c r="AM66" s="537" t="str">
        <f t="shared" si="12"/>
        <v/>
      </c>
      <c r="AN66" s="537" t="str">
        <f t="shared" si="13"/>
        <v/>
      </c>
      <c r="AO66" s="537" t="str">
        <f t="shared" si="14"/>
        <v/>
      </c>
      <c r="AP66" s="542" t="str">
        <f t="shared" si="46"/>
        <v/>
      </c>
      <c r="AQ66" s="539"/>
      <c r="AR66" s="141"/>
      <c r="AS66" s="486"/>
      <c r="AT66" s="501" t="str">
        <f t="shared" si="15"/>
        <v/>
      </c>
      <c r="AU66" s="537" t="str">
        <f t="shared" si="16"/>
        <v/>
      </c>
      <c r="AV66" s="537" t="str">
        <f t="shared" si="17"/>
        <v/>
      </c>
      <c r="AW66" s="537" t="str">
        <f t="shared" si="18"/>
        <v/>
      </c>
      <c r="AX66" s="536"/>
      <c r="AY66" s="141"/>
      <c r="AZ66" s="211"/>
      <c r="BA66" s="211" t="str">
        <f t="shared" si="19"/>
        <v/>
      </c>
      <c r="BB66" s="537" t="str">
        <f t="shared" si="20"/>
        <v/>
      </c>
      <c r="BC66" s="537"/>
      <c r="BD66" s="538" t="str">
        <f t="shared" si="21"/>
        <v/>
      </c>
      <c r="BE66" s="539"/>
      <c r="BF66" s="141"/>
      <c r="BG66" s="486"/>
      <c r="BH66" s="501" t="str">
        <f t="shared" si="22"/>
        <v/>
      </c>
      <c r="BI66" s="537" t="str">
        <f t="shared" si="23"/>
        <v/>
      </c>
      <c r="BJ66" s="537" t="str">
        <f t="shared" si="24"/>
        <v/>
      </c>
      <c r="BK66" s="537" t="str">
        <f t="shared" si="25"/>
        <v/>
      </c>
      <c r="BL66" s="536"/>
      <c r="BM66" s="141"/>
      <c r="BN66" s="211"/>
      <c r="BO66" s="211" t="e">
        <f t="shared" si="26"/>
        <v>#VALUE!</v>
      </c>
      <c r="BP66" s="537" t="str">
        <f t="shared" si="27"/>
        <v/>
      </c>
      <c r="BQ66" s="537" t="str">
        <f t="shared" si="28"/>
        <v/>
      </c>
      <c r="BR66" s="538" t="str">
        <f t="shared" si="29"/>
        <v/>
      </c>
      <c r="BS66" s="539"/>
      <c r="BT66" s="141"/>
      <c r="BU66" s="486"/>
      <c r="BV66" s="501" t="str">
        <f t="shared" si="30"/>
        <v/>
      </c>
      <c r="BW66" s="537" t="str">
        <f t="shared" si="31"/>
        <v/>
      </c>
      <c r="BX66" s="537" t="str">
        <f t="shared" si="32"/>
        <v/>
      </c>
      <c r="BY66" s="537" t="str">
        <f t="shared" si="33"/>
        <v/>
      </c>
      <c r="BZ66" s="536"/>
      <c r="CA66" s="141"/>
      <c r="CB66" s="486"/>
      <c r="CC66" s="483" t="str">
        <f t="shared" si="34"/>
        <v/>
      </c>
      <c r="CD66" s="153" t="str">
        <f t="shared" si="35"/>
        <v/>
      </c>
      <c r="CE66" s="153" t="str">
        <f t="shared" si="36"/>
        <v/>
      </c>
      <c r="CF66" s="153" t="str">
        <f t="shared" si="37"/>
        <v/>
      </c>
    </row>
    <row r="67" spans="1:84" ht="29.45" customHeight="1" x14ac:dyDescent="0.25">
      <c r="A67" s="354" t="str">
        <f>'N-Bedarf AL §13a'!A67</f>
        <v/>
      </c>
      <c r="B67" s="354" t="str">
        <f>IF('N-Bedarf AL §13a'!B67="","",'N-Bedarf AL §13a'!B67)</f>
        <v/>
      </c>
      <c r="C67" s="305" t="str">
        <f>IF('N-Bedarf AL §13a'!D67="","",'N-Bedarf AL §13a'!D67)</f>
        <v/>
      </c>
      <c r="D67" s="32" t="str">
        <f>IF('N-Bedarf AL §13a'!C67="","",'N-Bedarf AL §13a'!C67)</f>
        <v/>
      </c>
      <c r="E67" s="32" t="str">
        <f>IF('N-Bedarf AL §13a'!Y67="",'N-Bedarf AL §13a'!V67,'N-Bedarf AL §13a'!Y67)</f>
        <v/>
      </c>
      <c r="F67" s="32" t="str">
        <f>IF('P-Bedarf AL §13a'!V69="","",'P-Bedarf AL §13a'!V69)</f>
        <v/>
      </c>
      <c r="G67" s="32" t="str">
        <f>IF('P-Bedarf AL §13a'!Z69="","",'P-Bedarf AL §13a'!Z69)</f>
        <v/>
      </c>
      <c r="H67" s="345" t="str">
        <f t="shared" si="38"/>
        <v/>
      </c>
      <c r="I67" s="345" t="str">
        <f t="shared" si="39"/>
        <v/>
      </c>
      <c r="J67" s="345" t="str">
        <f t="shared" si="40"/>
        <v/>
      </c>
      <c r="K67" s="321">
        <f t="shared" si="41"/>
        <v>0</v>
      </c>
      <c r="L67" s="321">
        <f t="shared" si="42"/>
        <v>0</v>
      </c>
      <c r="M67" s="321">
        <f t="shared" si="43"/>
        <v>0</v>
      </c>
      <c r="N67" s="321" t="str">
        <f t="shared" si="44"/>
        <v/>
      </c>
      <c r="O67" s="321" t="str">
        <f t="shared" si="44"/>
        <v/>
      </c>
      <c r="P67" s="321" t="str">
        <f t="shared" si="44"/>
        <v/>
      </c>
      <c r="Q67" s="490" t="str">
        <f t="shared" si="0"/>
        <v/>
      </c>
      <c r="R67" s="539"/>
      <c r="S67" s="141"/>
      <c r="T67" s="486"/>
      <c r="U67" s="501" t="str">
        <f t="shared" si="1"/>
        <v/>
      </c>
      <c r="V67" s="537" t="str">
        <f t="shared" si="2"/>
        <v/>
      </c>
      <c r="W67" s="537" t="str">
        <f t="shared" si="45"/>
        <v/>
      </c>
      <c r="X67" s="537" t="str">
        <f t="shared" si="3"/>
        <v/>
      </c>
      <c r="Y67" s="537" t="str">
        <f t="shared" si="4"/>
        <v/>
      </c>
      <c r="Z67" s="536"/>
      <c r="AA67" s="141"/>
      <c r="AB67" s="211"/>
      <c r="AC67" s="212" t="str">
        <f t="shared" si="5"/>
        <v/>
      </c>
      <c r="AD67" s="537" t="str">
        <f t="shared" si="6"/>
        <v/>
      </c>
      <c r="AE67" s="537" t="str">
        <f t="shared" si="7"/>
        <v/>
      </c>
      <c r="AF67" s="537" t="str">
        <f t="shared" si="8"/>
        <v/>
      </c>
      <c r="AG67" s="538" t="str">
        <f t="shared" si="9"/>
        <v/>
      </c>
      <c r="AH67" s="539"/>
      <c r="AI67" s="141"/>
      <c r="AJ67" s="486"/>
      <c r="AK67" s="507">
        <f t="shared" si="10"/>
        <v>0</v>
      </c>
      <c r="AL67" s="537" t="str">
        <f t="shared" si="11"/>
        <v/>
      </c>
      <c r="AM67" s="537" t="str">
        <f t="shared" si="12"/>
        <v/>
      </c>
      <c r="AN67" s="537" t="str">
        <f t="shared" si="13"/>
        <v/>
      </c>
      <c r="AO67" s="537" t="str">
        <f t="shared" si="14"/>
        <v/>
      </c>
      <c r="AP67" s="542" t="str">
        <f t="shared" si="46"/>
        <v/>
      </c>
      <c r="AQ67" s="539"/>
      <c r="AR67" s="141"/>
      <c r="AS67" s="486"/>
      <c r="AT67" s="501" t="str">
        <f t="shared" si="15"/>
        <v/>
      </c>
      <c r="AU67" s="537" t="str">
        <f t="shared" si="16"/>
        <v/>
      </c>
      <c r="AV67" s="537" t="str">
        <f t="shared" si="17"/>
        <v/>
      </c>
      <c r="AW67" s="537" t="str">
        <f t="shared" si="18"/>
        <v/>
      </c>
      <c r="AX67" s="536"/>
      <c r="AY67" s="141"/>
      <c r="AZ67" s="211"/>
      <c r="BA67" s="211" t="str">
        <f t="shared" si="19"/>
        <v/>
      </c>
      <c r="BB67" s="537" t="str">
        <f t="shared" si="20"/>
        <v/>
      </c>
      <c r="BC67" s="537"/>
      <c r="BD67" s="538" t="str">
        <f t="shared" si="21"/>
        <v/>
      </c>
      <c r="BE67" s="539"/>
      <c r="BF67" s="141"/>
      <c r="BG67" s="486"/>
      <c r="BH67" s="501" t="str">
        <f t="shared" si="22"/>
        <v/>
      </c>
      <c r="BI67" s="537" t="str">
        <f t="shared" si="23"/>
        <v/>
      </c>
      <c r="BJ67" s="537" t="str">
        <f t="shared" si="24"/>
        <v/>
      </c>
      <c r="BK67" s="537" t="str">
        <f t="shared" si="25"/>
        <v/>
      </c>
      <c r="BL67" s="536"/>
      <c r="BM67" s="141"/>
      <c r="BN67" s="211"/>
      <c r="BO67" s="211" t="e">
        <f t="shared" si="26"/>
        <v>#VALUE!</v>
      </c>
      <c r="BP67" s="537" t="str">
        <f t="shared" si="27"/>
        <v/>
      </c>
      <c r="BQ67" s="537" t="str">
        <f t="shared" si="28"/>
        <v/>
      </c>
      <c r="BR67" s="538" t="str">
        <f t="shared" si="29"/>
        <v/>
      </c>
      <c r="BS67" s="539"/>
      <c r="BT67" s="141"/>
      <c r="BU67" s="486"/>
      <c r="BV67" s="501" t="str">
        <f t="shared" si="30"/>
        <v/>
      </c>
      <c r="BW67" s="537" t="str">
        <f t="shared" si="31"/>
        <v/>
      </c>
      <c r="BX67" s="537" t="str">
        <f t="shared" si="32"/>
        <v/>
      </c>
      <c r="BY67" s="537" t="str">
        <f t="shared" si="33"/>
        <v/>
      </c>
      <c r="BZ67" s="536"/>
      <c r="CA67" s="141"/>
      <c r="CB67" s="486"/>
      <c r="CC67" s="483" t="str">
        <f t="shared" si="34"/>
        <v/>
      </c>
      <c r="CD67" s="153" t="str">
        <f t="shared" si="35"/>
        <v/>
      </c>
      <c r="CE67" s="153" t="str">
        <f t="shared" si="36"/>
        <v/>
      </c>
      <c r="CF67" s="153" t="str">
        <f t="shared" si="37"/>
        <v/>
      </c>
    </row>
    <row r="68" spans="1:84" ht="29.45" customHeight="1" x14ac:dyDescent="0.25">
      <c r="A68" s="354" t="str">
        <f>'N-Bedarf AL §13a'!A68</f>
        <v/>
      </c>
      <c r="B68" s="354" t="str">
        <f>IF('N-Bedarf AL §13a'!B68="","",'N-Bedarf AL §13a'!B68)</f>
        <v/>
      </c>
      <c r="C68" s="305" t="str">
        <f>IF('N-Bedarf AL §13a'!D68="","",'N-Bedarf AL §13a'!D68)</f>
        <v/>
      </c>
      <c r="D68" s="32" t="str">
        <f>IF('N-Bedarf AL §13a'!C68="","",'N-Bedarf AL §13a'!C68)</f>
        <v/>
      </c>
      <c r="E68" s="32" t="str">
        <f>IF('N-Bedarf AL §13a'!Y68="",'N-Bedarf AL §13a'!V68,'N-Bedarf AL §13a'!Y68)</f>
        <v/>
      </c>
      <c r="F68" s="32" t="str">
        <f>IF('P-Bedarf AL §13a'!V70="","",'P-Bedarf AL §13a'!V70)</f>
        <v/>
      </c>
      <c r="G68" s="32" t="str">
        <f>IF('P-Bedarf AL §13a'!Z70="","",'P-Bedarf AL §13a'!Z70)</f>
        <v/>
      </c>
      <c r="H68" s="345" t="str">
        <f t="shared" si="38"/>
        <v/>
      </c>
      <c r="I68" s="345" t="str">
        <f t="shared" si="39"/>
        <v/>
      </c>
      <c r="J68" s="345" t="str">
        <f t="shared" si="40"/>
        <v/>
      </c>
      <c r="K68" s="321">
        <f t="shared" si="41"/>
        <v>0</v>
      </c>
      <c r="L68" s="321">
        <f t="shared" si="42"/>
        <v>0</v>
      </c>
      <c r="M68" s="321">
        <f t="shared" si="43"/>
        <v>0</v>
      </c>
      <c r="N68" s="321" t="str">
        <f t="shared" si="44"/>
        <v/>
      </c>
      <c r="O68" s="321" t="str">
        <f t="shared" si="44"/>
        <v/>
      </c>
      <c r="P68" s="321" t="str">
        <f t="shared" si="44"/>
        <v/>
      </c>
      <c r="Q68" s="490" t="str">
        <f t="shared" si="0"/>
        <v/>
      </c>
      <c r="R68" s="539"/>
      <c r="S68" s="141"/>
      <c r="T68" s="486"/>
      <c r="U68" s="501" t="str">
        <f t="shared" si="1"/>
        <v/>
      </c>
      <c r="V68" s="537" t="str">
        <f t="shared" si="2"/>
        <v/>
      </c>
      <c r="W68" s="537" t="str">
        <f t="shared" si="45"/>
        <v/>
      </c>
      <c r="X68" s="537" t="str">
        <f t="shared" si="3"/>
        <v/>
      </c>
      <c r="Y68" s="537" t="str">
        <f t="shared" si="4"/>
        <v/>
      </c>
      <c r="Z68" s="536"/>
      <c r="AA68" s="141"/>
      <c r="AB68" s="211"/>
      <c r="AC68" s="212" t="str">
        <f t="shared" si="5"/>
        <v/>
      </c>
      <c r="AD68" s="537" t="str">
        <f t="shared" si="6"/>
        <v/>
      </c>
      <c r="AE68" s="537" t="str">
        <f t="shared" si="7"/>
        <v/>
      </c>
      <c r="AF68" s="537" t="str">
        <f t="shared" si="8"/>
        <v/>
      </c>
      <c r="AG68" s="538" t="str">
        <f t="shared" si="9"/>
        <v/>
      </c>
      <c r="AH68" s="539"/>
      <c r="AI68" s="141"/>
      <c r="AJ68" s="486"/>
      <c r="AK68" s="507">
        <f t="shared" si="10"/>
        <v>0</v>
      </c>
      <c r="AL68" s="537" t="str">
        <f t="shared" si="11"/>
        <v/>
      </c>
      <c r="AM68" s="537" t="str">
        <f t="shared" si="12"/>
        <v/>
      </c>
      <c r="AN68" s="537" t="str">
        <f t="shared" si="13"/>
        <v/>
      </c>
      <c r="AO68" s="537" t="str">
        <f t="shared" si="14"/>
        <v/>
      </c>
      <c r="AP68" s="542" t="str">
        <f t="shared" si="46"/>
        <v/>
      </c>
      <c r="AQ68" s="539"/>
      <c r="AR68" s="141"/>
      <c r="AS68" s="486"/>
      <c r="AT68" s="501" t="str">
        <f t="shared" si="15"/>
        <v/>
      </c>
      <c r="AU68" s="537" t="str">
        <f t="shared" si="16"/>
        <v/>
      </c>
      <c r="AV68" s="537" t="str">
        <f t="shared" si="17"/>
        <v/>
      </c>
      <c r="AW68" s="537" t="str">
        <f t="shared" si="18"/>
        <v/>
      </c>
      <c r="AX68" s="536"/>
      <c r="AY68" s="141"/>
      <c r="AZ68" s="211"/>
      <c r="BA68" s="211" t="str">
        <f t="shared" si="19"/>
        <v/>
      </c>
      <c r="BB68" s="537" t="str">
        <f t="shared" si="20"/>
        <v/>
      </c>
      <c r="BC68" s="537"/>
      <c r="BD68" s="538" t="str">
        <f t="shared" si="21"/>
        <v/>
      </c>
      <c r="BE68" s="539"/>
      <c r="BF68" s="141"/>
      <c r="BG68" s="486"/>
      <c r="BH68" s="501" t="str">
        <f t="shared" si="22"/>
        <v/>
      </c>
      <c r="BI68" s="537" t="str">
        <f t="shared" si="23"/>
        <v/>
      </c>
      <c r="BJ68" s="537" t="str">
        <f t="shared" si="24"/>
        <v/>
      </c>
      <c r="BK68" s="537" t="str">
        <f t="shared" si="25"/>
        <v/>
      </c>
      <c r="BL68" s="536"/>
      <c r="BM68" s="141"/>
      <c r="BN68" s="211"/>
      <c r="BO68" s="211" t="e">
        <f t="shared" si="26"/>
        <v>#VALUE!</v>
      </c>
      <c r="BP68" s="537" t="str">
        <f t="shared" si="27"/>
        <v/>
      </c>
      <c r="BQ68" s="537" t="str">
        <f t="shared" si="28"/>
        <v/>
      </c>
      <c r="BR68" s="538" t="str">
        <f t="shared" si="29"/>
        <v/>
      </c>
      <c r="BS68" s="539"/>
      <c r="BT68" s="141"/>
      <c r="BU68" s="486"/>
      <c r="BV68" s="501" t="str">
        <f t="shared" si="30"/>
        <v/>
      </c>
      <c r="BW68" s="537" t="str">
        <f t="shared" si="31"/>
        <v/>
      </c>
      <c r="BX68" s="537" t="str">
        <f t="shared" si="32"/>
        <v/>
      </c>
      <c r="BY68" s="537" t="str">
        <f t="shared" si="33"/>
        <v/>
      </c>
      <c r="BZ68" s="536"/>
      <c r="CA68" s="141"/>
      <c r="CB68" s="486"/>
      <c r="CC68" s="483" t="str">
        <f t="shared" si="34"/>
        <v/>
      </c>
      <c r="CD68" s="153" t="str">
        <f t="shared" si="35"/>
        <v/>
      </c>
      <c r="CE68" s="153" t="str">
        <f t="shared" si="36"/>
        <v/>
      </c>
      <c r="CF68" s="153" t="str">
        <f t="shared" si="37"/>
        <v/>
      </c>
    </row>
    <row r="69" spans="1:84" ht="29.45" customHeight="1" x14ac:dyDescent="0.25">
      <c r="A69" s="354" t="str">
        <f>'N-Bedarf AL §13a'!A69</f>
        <v/>
      </c>
      <c r="B69" s="354" t="str">
        <f>IF('N-Bedarf AL §13a'!B69="","",'N-Bedarf AL §13a'!B69)</f>
        <v/>
      </c>
      <c r="C69" s="305" t="str">
        <f>IF('N-Bedarf AL §13a'!D69="","",'N-Bedarf AL §13a'!D69)</f>
        <v/>
      </c>
      <c r="D69" s="32" t="str">
        <f>IF('N-Bedarf AL §13a'!C69="","",'N-Bedarf AL §13a'!C69)</f>
        <v/>
      </c>
      <c r="E69" s="32" t="str">
        <f>IF('N-Bedarf AL §13a'!Y69="",'N-Bedarf AL §13a'!V69,'N-Bedarf AL §13a'!Y69)</f>
        <v/>
      </c>
      <c r="F69" s="32" t="str">
        <f>IF('P-Bedarf AL §13a'!V71="","",'P-Bedarf AL §13a'!V71)</f>
        <v/>
      </c>
      <c r="G69" s="32" t="str">
        <f>IF('P-Bedarf AL §13a'!Z71="","",'P-Bedarf AL §13a'!Z71)</f>
        <v/>
      </c>
      <c r="H69" s="345" t="str">
        <f t="shared" si="38"/>
        <v/>
      </c>
      <c r="I69" s="345" t="str">
        <f t="shared" si="39"/>
        <v/>
      </c>
      <c r="J69" s="345" t="str">
        <f t="shared" si="40"/>
        <v/>
      </c>
      <c r="K69" s="321">
        <f t="shared" si="41"/>
        <v>0</v>
      </c>
      <c r="L69" s="321">
        <f t="shared" si="42"/>
        <v>0</v>
      </c>
      <c r="M69" s="321">
        <f t="shared" si="43"/>
        <v>0</v>
      </c>
      <c r="N69" s="321" t="str">
        <f t="shared" si="44"/>
        <v/>
      </c>
      <c r="O69" s="321" t="str">
        <f t="shared" si="44"/>
        <v/>
      </c>
      <c r="P69" s="321" t="str">
        <f t="shared" si="44"/>
        <v/>
      </c>
      <c r="Q69" s="490" t="str">
        <f t="shared" si="0"/>
        <v/>
      </c>
      <c r="R69" s="539"/>
      <c r="S69" s="141"/>
      <c r="T69" s="486"/>
      <c r="U69" s="501" t="str">
        <f t="shared" si="1"/>
        <v/>
      </c>
      <c r="V69" s="537" t="str">
        <f t="shared" si="2"/>
        <v/>
      </c>
      <c r="W69" s="537" t="str">
        <f t="shared" si="45"/>
        <v/>
      </c>
      <c r="X69" s="537" t="str">
        <f t="shared" si="3"/>
        <v/>
      </c>
      <c r="Y69" s="537" t="str">
        <f t="shared" si="4"/>
        <v/>
      </c>
      <c r="Z69" s="536"/>
      <c r="AA69" s="141"/>
      <c r="AB69" s="211"/>
      <c r="AC69" s="212" t="str">
        <f t="shared" si="5"/>
        <v/>
      </c>
      <c r="AD69" s="537" t="str">
        <f t="shared" si="6"/>
        <v/>
      </c>
      <c r="AE69" s="537" t="str">
        <f t="shared" si="7"/>
        <v/>
      </c>
      <c r="AF69" s="537" t="str">
        <f t="shared" si="8"/>
        <v/>
      </c>
      <c r="AG69" s="538" t="str">
        <f t="shared" si="9"/>
        <v/>
      </c>
      <c r="AH69" s="539"/>
      <c r="AI69" s="141"/>
      <c r="AJ69" s="486"/>
      <c r="AK69" s="507">
        <f t="shared" si="10"/>
        <v>0</v>
      </c>
      <c r="AL69" s="537" t="str">
        <f t="shared" si="11"/>
        <v/>
      </c>
      <c r="AM69" s="537" t="str">
        <f t="shared" si="12"/>
        <v/>
      </c>
      <c r="AN69" s="537" t="str">
        <f t="shared" si="13"/>
        <v/>
      </c>
      <c r="AO69" s="537" t="str">
        <f t="shared" si="14"/>
        <v/>
      </c>
      <c r="AP69" s="542" t="str">
        <f t="shared" si="46"/>
        <v/>
      </c>
      <c r="AQ69" s="539"/>
      <c r="AR69" s="141"/>
      <c r="AS69" s="486"/>
      <c r="AT69" s="501" t="str">
        <f t="shared" si="15"/>
        <v/>
      </c>
      <c r="AU69" s="537" t="str">
        <f t="shared" si="16"/>
        <v/>
      </c>
      <c r="AV69" s="537" t="str">
        <f t="shared" si="17"/>
        <v/>
      </c>
      <c r="AW69" s="537" t="str">
        <f t="shared" si="18"/>
        <v/>
      </c>
      <c r="AX69" s="536"/>
      <c r="AY69" s="141"/>
      <c r="AZ69" s="211"/>
      <c r="BA69" s="211" t="str">
        <f t="shared" si="19"/>
        <v/>
      </c>
      <c r="BB69" s="537" t="str">
        <f t="shared" si="20"/>
        <v/>
      </c>
      <c r="BC69" s="537"/>
      <c r="BD69" s="538" t="str">
        <f t="shared" si="21"/>
        <v/>
      </c>
      <c r="BE69" s="539"/>
      <c r="BF69" s="141"/>
      <c r="BG69" s="486"/>
      <c r="BH69" s="501" t="str">
        <f t="shared" si="22"/>
        <v/>
      </c>
      <c r="BI69" s="537" t="str">
        <f t="shared" si="23"/>
        <v/>
      </c>
      <c r="BJ69" s="537" t="str">
        <f t="shared" si="24"/>
        <v/>
      </c>
      <c r="BK69" s="537" t="str">
        <f t="shared" si="25"/>
        <v/>
      </c>
      <c r="BL69" s="536"/>
      <c r="BM69" s="141"/>
      <c r="BN69" s="211"/>
      <c r="BO69" s="211" t="e">
        <f t="shared" si="26"/>
        <v>#VALUE!</v>
      </c>
      <c r="BP69" s="537" t="str">
        <f t="shared" si="27"/>
        <v/>
      </c>
      <c r="BQ69" s="537" t="str">
        <f t="shared" si="28"/>
        <v/>
      </c>
      <c r="BR69" s="538" t="str">
        <f t="shared" si="29"/>
        <v/>
      </c>
      <c r="BS69" s="539"/>
      <c r="BT69" s="141"/>
      <c r="BU69" s="486"/>
      <c r="BV69" s="501" t="str">
        <f t="shared" si="30"/>
        <v/>
      </c>
      <c r="BW69" s="537" t="str">
        <f t="shared" si="31"/>
        <v/>
      </c>
      <c r="BX69" s="537" t="str">
        <f t="shared" si="32"/>
        <v/>
      </c>
      <c r="BY69" s="537" t="str">
        <f t="shared" si="33"/>
        <v/>
      </c>
      <c r="BZ69" s="536"/>
      <c r="CA69" s="141"/>
      <c r="CB69" s="486"/>
      <c r="CC69" s="483" t="str">
        <f t="shared" si="34"/>
        <v/>
      </c>
      <c r="CD69" s="153" t="str">
        <f t="shared" si="35"/>
        <v/>
      </c>
      <c r="CE69" s="153" t="str">
        <f t="shared" si="36"/>
        <v/>
      </c>
      <c r="CF69" s="153" t="str">
        <f t="shared" si="37"/>
        <v/>
      </c>
    </row>
    <row r="70" spans="1:84" ht="29.45" customHeight="1" x14ac:dyDescent="0.25">
      <c r="A70" s="354" t="str">
        <f>'N-Bedarf AL §13a'!A70</f>
        <v/>
      </c>
      <c r="B70" s="354" t="str">
        <f>IF('N-Bedarf AL §13a'!B70="","",'N-Bedarf AL §13a'!B70)</f>
        <v/>
      </c>
      <c r="C70" s="305" t="str">
        <f>IF('N-Bedarf AL §13a'!D70="","",'N-Bedarf AL §13a'!D70)</f>
        <v/>
      </c>
      <c r="D70" s="32" t="str">
        <f>IF('N-Bedarf AL §13a'!C70="","",'N-Bedarf AL §13a'!C70)</f>
        <v/>
      </c>
      <c r="E70" s="32" t="str">
        <f>IF('N-Bedarf AL §13a'!Y70="",'N-Bedarf AL §13a'!V70,'N-Bedarf AL §13a'!Y70)</f>
        <v/>
      </c>
      <c r="F70" s="32" t="str">
        <f>IF('P-Bedarf AL §13a'!V72="","",'P-Bedarf AL §13a'!V72)</f>
        <v/>
      </c>
      <c r="G70" s="32" t="str">
        <f>IF('P-Bedarf AL §13a'!Z72="","",'P-Bedarf AL §13a'!Z72)</f>
        <v/>
      </c>
      <c r="H70" s="345" t="str">
        <f t="shared" si="38"/>
        <v/>
      </c>
      <c r="I70" s="345" t="str">
        <f t="shared" si="39"/>
        <v/>
      </c>
      <c r="J70" s="345" t="str">
        <f t="shared" si="40"/>
        <v/>
      </c>
      <c r="K70" s="321">
        <f t="shared" si="41"/>
        <v>0</v>
      </c>
      <c r="L70" s="321">
        <f t="shared" si="42"/>
        <v>0</v>
      </c>
      <c r="M70" s="321">
        <f t="shared" si="43"/>
        <v>0</v>
      </c>
      <c r="N70" s="321" t="str">
        <f t="shared" si="44"/>
        <v/>
      </c>
      <c r="O70" s="321" t="str">
        <f t="shared" si="44"/>
        <v/>
      </c>
      <c r="P70" s="321" t="str">
        <f t="shared" si="44"/>
        <v/>
      </c>
      <c r="Q70" s="490" t="str">
        <f t="shared" si="0"/>
        <v/>
      </c>
      <c r="R70" s="539"/>
      <c r="S70" s="141"/>
      <c r="T70" s="486"/>
      <c r="U70" s="501" t="str">
        <f t="shared" si="1"/>
        <v/>
      </c>
      <c r="V70" s="537" t="str">
        <f t="shared" si="2"/>
        <v/>
      </c>
      <c r="W70" s="537" t="str">
        <f t="shared" si="45"/>
        <v/>
      </c>
      <c r="X70" s="537" t="str">
        <f t="shared" si="3"/>
        <v/>
      </c>
      <c r="Y70" s="537" t="str">
        <f t="shared" si="4"/>
        <v/>
      </c>
      <c r="Z70" s="536"/>
      <c r="AA70" s="141"/>
      <c r="AB70" s="211"/>
      <c r="AC70" s="212" t="str">
        <f t="shared" si="5"/>
        <v/>
      </c>
      <c r="AD70" s="537" t="str">
        <f t="shared" si="6"/>
        <v/>
      </c>
      <c r="AE70" s="537" t="str">
        <f t="shared" si="7"/>
        <v/>
      </c>
      <c r="AF70" s="537" t="str">
        <f t="shared" si="8"/>
        <v/>
      </c>
      <c r="AG70" s="538" t="str">
        <f t="shared" si="9"/>
        <v/>
      </c>
      <c r="AH70" s="539"/>
      <c r="AI70" s="141"/>
      <c r="AJ70" s="486"/>
      <c r="AK70" s="507">
        <f t="shared" si="10"/>
        <v>0</v>
      </c>
      <c r="AL70" s="537" t="str">
        <f t="shared" si="11"/>
        <v/>
      </c>
      <c r="AM70" s="537" t="str">
        <f t="shared" si="12"/>
        <v/>
      </c>
      <c r="AN70" s="537" t="str">
        <f t="shared" si="13"/>
        <v/>
      </c>
      <c r="AO70" s="537" t="str">
        <f t="shared" si="14"/>
        <v/>
      </c>
      <c r="AP70" s="542" t="str">
        <f t="shared" si="46"/>
        <v/>
      </c>
      <c r="AQ70" s="539"/>
      <c r="AR70" s="141"/>
      <c r="AS70" s="486"/>
      <c r="AT70" s="501" t="str">
        <f t="shared" si="15"/>
        <v/>
      </c>
      <c r="AU70" s="537" t="str">
        <f t="shared" si="16"/>
        <v/>
      </c>
      <c r="AV70" s="537" t="str">
        <f t="shared" si="17"/>
        <v/>
      </c>
      <c r="AW70" s="537" t="str">
        <f t="shared" si="18"/>
        <v/>
      </c>
      <c r="AX70" s="536"/>
      <c r="AY70" s="141"/>
      <c r="AZ70" s="211"/>
      <c r="BA70" s="211" t="str">
        <f t="shared" si="19"/>
        <v/>
      </c>
      <c r="BB70" s="537" t="str">
        <f t="shared" si="20"/>
        <v/>
      </c>
      <c r="BC70" s="537"/>
      <c r="BD70" s="538" t="str">
        <f t="shared" si="21"/>
        <v/>
      </c>
      <c r="BE70" s="539"/>
      <c r="BF70" s="141"/>
      <c r="BG70" s="486"/>
      <c r="BH70" s="501" t="str">
        <f t="shared" si="22"/>
        <v/>
      </c>
      <c r="BI70" s="537" t="str">
        <f t="shared" si="23"/>
        <v/>
      </c>
      <c r="BJ70" s="537" t="str">
        <f t="shared" si="24"/>
        <v/>
      </c>
      <c r="BK70" s="537" t="str">
        <f t="shared" si="25"/>
        <v/>
      </c>
      <c r="BL70" s="536"/>
      <c r="BM70" s="141"/>
      <c r="BN70" s="211"/>
      <c r="BO70" s="211" t="e">
        <f t="shared" si="26"/>
        <v>#VALUE!</v>
      </c>
      <c r="BP70" s="537" t="str">
        <f t="shared" si="27"/>
        <v/>
      </c>
      <c r="BQ70" s="537" t="str">
        <f t="shared" si="28"/>
        <v/>
      </c>
      <c r="BR70" s="538" t="str">
        <f t="shared" si="29"/>
        <v/>
      </c>
      <c r="BS70" s="539"/>
      <c r="BT70" s="141"/>
      <c r="BU70" s="486"/>
      <c r="BV70" s="501" t="str">
        <f t="shared" si="30"/>
        <v/>
      </c>
      <c r="BW70" s="537" t="str">
        <f t="shared" si="31"/>
        <v/>
      </c>
      <c r="BX70" s="537" t="str">
        <f t="shared" si="32"/>
        <v/>
      </c>
      <c r="BY70" s="537" t="str">
        <f t="shared" si="33"/>
        <v/>
      </c>
      <c r="BZ70" s="536"/>
      <c r="CA70" s="141"/>
      <c r="CB70" s="486"/>
      <c r="CC70" s="483" t="str">
        <f t="shared" si="34"/>
        <v/>
      </c>
      <c r="CD70" s="153" t="str">
        <f t="shared" si="35"/>
        <v/>
      </c>
      <c r="CE70" s="153" t="str">
        <f t="shared" si="36"/>
        <v/>
      </c>
      <c r="CF70" s="153" t="str">
        <f t="shared" si="37"/>
        <v/>
      </c>
    </row>
    <row r="71" spans="1:84" ht="29.45" customHeight="1" x14ac:dyDescent="0.25">
      <c r="A71" s="354" t="str">
        <f>'N-Bedarf AL §13a'!A71</f>
        <v/>
      </c>
      <c r="B71" s="354" t="str">
        <f>IF('N-Bedarf AL §13a'!B71="","",'N-Bedarf AL §13a'!B71)</f>
        <v/>
      </c>
      <c r="C71" s="305" t="str">
        <f>IF('N-Bedarf AL §13a'!D71="","",'N-Bedarf AL §13a'!D71)</f>
        <v/>
      </c>
      <c r="D71" s="32" t="str">
        <f>IF('N-Bedarf AL §13a'!C71="","",'N-Bedarf AL §13a'!C71)</f>
        <v/>
      </c>
      <c r="E71" s="32" t="str">
        <f>IF('N-Bedarf AL §13a'!Y71="",'N-Bedarf AL §13a'!V71,'N-Bedarf AL §13a'!Y71)</f>
        <v/>
      </c>
      <c r="F71" s="32" t="str">
        <f>IF('P-Bedarf AL §13a'!V73="","",'P-Bedarf AL §13a'!V73)</f>
        <v/>
      </c>
      <c r="G71" s="32" t="str">
        <f>IF('P-Bedarf AL §13a'!Z73="","",'P-Bedarf AL §13a'!Z73)</f>
        <v/>
      </c>
      <c r="H71" s="345" t="str">
        <f t="shared" si="38"/>
        <v/>
      </c>
      <c r="I71" s="345" t="str">
        <f t="shared" si="39"/>
        <v/>
      </c>
      <c r="J71" s="345" t="str">
        <f t="shared" si="40"/>
        <v/>
      </c>
      <c r="K71" s="321">
        <f t="shared" si="41"/>
        <v>0</v>
      </c>
      <c r="L71" s="321">
        <f t="shared" si="42"/>
        <v>0</v>
      </c>
      <c r="M71" s="321">
        <f t="shared" si="43"/>
        <v>0</v>
      </c>
      <c r="N71" s="321" t="str">
        <f t="shared" si="44"/>
        <v/>
      </c>
      <c r="O71" s="321" t="str">
        <f t="shared" si="44"/>
        <v/>
      </c>
      <c r="P71" s="321" t="str">
        <f t="shared" si="44"/>
        <v/>
      </c>
      <c r="Q71" s="490" t="str">
        <f t="shared" si="0"/>
        <v/>
      </c>
      <c r="R71" s="539"/>
      <c r="S71" s="141"/>
      <c r="T71" s="486"/>
      <c r="U71" s="501" t="str">
        <f t="shared" si="1"/>
        <v/>
      </c>
      <c r="V71" s="537" t="str">
        <f t="shared" si="2"/>
        <v/>
      </c>
      <c r="W71" s="537" t="str">
        <f t="shared" si="45"/>
        <v/>
      </c>
      <c r="X71" s="537" t="str">
        <f t="shared" si="3"/>
        <v/>
      </c>
      <c r="Y71" s="537" t="str">
        <f t="shared" si="4"/>
        <v/>
      </c>
      <c r="Z71" s="536"/>
      <c r="AA71" s="141"/>
      <c r="AB71" s="211"/>
      <c r="AC71" s="212" t="str">
        <f t="shared" si="5"/>
        <v/>
      </c>
      <c r="AD71" s="537" t="str">
        <f t="shared" si="6"/>
        <v/>
      </c>
      <c r="AE71" s="537" t="str">
        <f t="shared" si="7"/>
        <v/>
      </c>
      <c r="AF71" s="537" t="str">
        <f t="shared" si="8"/>
        <v/>
      </c>
      <c r="AG71" s="538" t="str">
        <f t="shared" si="9"/>
        <v/>
      </c>
      <c r="AH71" s="539"/>
      <c r="AI71" s="141"/>
      <c r="AJ71" s="486"/>
      <c r="AK71" s="507">
        <f t="shared" si="10"/>
        <v>0</v>
      </c>
      <c r="AL71" s="537" t="str">
        <f t="shared" si="11"/>
        <v/>
      </c>
      <c r="AM71" s="537" t="str">
        <f t="shared" si="12"/>
        <v/>
      </c>
      <c r="AN71" s="537" t="str">
        <f t="shared" si="13"/>
        <v/>
      </c>
      <c r="AO71" s="537" t="str">
        <f t="shared" si="14"/>
        <v/>
      </c>
      <c r="AP71" s="542" t="str">
        <f t="shared" si="46"/>
        <v/>
      </c>
      <c r="AQ71" s="539"/>
      <c r="AR71" s="141"/>
      <c r="AS71" s="486"/>
      <c r="AT71" s="501" t="str">
        <f t="shared" si="15"/>
        <v/>
      </c>
      <c r="AU71" s="537" t="str">
        <f t="shared" si="16"/>
        <v/>
      </c>
      <c r="AV71" s="537" t="str">
        <f t="shared" si="17"/>
        <v/>
      </c>
      <c r="AW71" s="537" t="str">
        <f t="shared" si="18"/>
        <v/>
      </c>
      <c r="AX71" s="536"/>
      <c r="AY71" s="141"/>
      <c r="AZ71" s="211"/>
      <c r="BA71" s="211" t="str">
        <f t="shared" si="19"/>
        <v/>
      </c>
      <c r="BB71" s="537" t="str">
        <f t="shared" si="20"/>
        <v/>
      </c>
      <c r="BC71" s="537"/>
      <c r="BD71" s="538" t="str">
        <f t="shared" si="21"/>
        <v/>
      </c>
      <c r="BE71" s="539"/>
      <c r="BF71" s="141"/>
      <c r="BG71" s="486"/>
      <c r="BH71" s="501" t="str">
        <f t="shared" si="22"/>
        <v/>
      </c>
      <c r="BI71" s="537" t="str">
        <f t="shared" si="23"/>
        <v/>
      </c>
      <c r="BJ71" s="537" t="str">
        <f t="shared" si="24"/>
        <v/>
      </c>
      <c r="BK71" s="537" t="str">
        <f t="shared" si="25"/>
        <v/>
      </c>
      <c r="BL71" s="536"/>
      <c r="BM71" s="141"/>
      <c r="BN71" s="211"/>
      <c r="BO71" s="211" t="e">
        <f t="shared" si="26"/>
        <v>#VALUE!</v>
      </c>
      <c r="BP71" s="537" t="str">
        <f t="shared" si="27"/>
        <v/>
      </c>
      <c r="BQ71" s="537" t="str">
        <f t="shared" si="28"/>
        <v/>
      </c>
      <c r="BR71" s="538" t="str">
        <f t="shared" si="29"/>
        <v/>
      </c>
      <c r="BS71" s="539"/>
      <c r="BT71" s="141"/>
      <c r="BU71" s="486"/>
      <c r="BV71" s="501" t="str">
        <f t="shared" si="30"/>
        <v/>
      </c>
      <c r="BW71" s="537" t="str">
        <f t="shared" si="31"/>
        <v/>
      </c>
      <c r="BX71" s="537" t="str">
        <f t="shared" si="32"/>
        <v/>
      </c>
      <c r="BY71" s="537" t="str">
        <f t="shared" si="33"/>
        <v/>
      </c>
      <c r="BZ71" s="536"/>
      <c r="CA71" s="141"/>
      <c r="CB71" s="486"/>
      <c r="CC71" s="483" t="str">
        <f t="shared" si="34"/>
        <v/>
      </c>
      <c r="CD71" s="153" t="str">
        <f t="shared" si="35"/>
        <v/>
      </c>
      <c r="CE71" s="153" t="str">
        <f t="shared" si="36"/>
        <v/>
      </c>
      <c r="CF71" s="153" t="str">
        <f t="shared" si="37"/>
        <v/>
      </c>
    </row>
    <row r="72" spans="1:84" ht="29.45" customHeight="1" x14ac:dyDescent="0.25">
      <c r="A72" s="354" t="str">
        <f>'N-Bedarf AL §13a'!A72</f>
        <v/>
      </c>
      <c r="B72" s="354" t="str">
        <f>IF('N-Bedarf AL §13a'!B72="","",'N-Bedarf AL §13a'!B72)</f>
        <v/>
      </c>
      <c r="C72" s="305" t="str">
        <f>IF('N-Bedarf AL §13a'!D72="","",'N-Bedarf AL §13a'!D72)</f>
        <v/>
      </c>
      <c r="D72" s="32" t="str">
        <f>IF('N-Bedarf AL §13a'!C72="","",'N-Bedarf AL §13a'!C72)</f>
        <v/>
      </c>
      <c r="E72" s="32" t="str">
        <f>IF('N-Bedarf AL §13a'!Y72="",'N-Bedarf AL §13a'!V72,'N-Bedarf AL §13a'!Y72)</f>
        <v/>
      </c>
      <c r="F72" s="32" t="str">
        <f>IF('P-Bedarf AL §13a'!V74="","",'P-Bedarf AL §13a'!V74)</f>
        <v/>
      </c>
      <c r="G72" s="32" t="str">
        <f>IF('P-Bedarf AL §13a'!Z74="","",'P-Bedarf AL §13a'!Z74)</f>
        <v/>
      </c>
      <c r="H72" s="345" t="str">
        <f t="shared" si="38"/>
        <v/>
      </c>
      <c r="I72" s="345" t="str">
        <f t="shared" si="39"/>
        <v/>
      </c>
      <c r="J72" s="345" t="str">
        <f t="shared" si="40"/>
        <v/>
      </c>
      <c r="K72" s="321">
        <f t="shared" si="41"/>
        <v>0</v>
      </c>
      <c r="L72" s="321">
        <f t="shared" si="42"/>
        <v>0</v>
      </c>
      <c r="M72" s="321">
        <f t="shared" si="43"/>
        <v>0</v>
      </c>
      <c r="N72" s="321" t="str">
        <f t="shared" si="44"/>
        <v/>
      </c>
      <c r="O72" s="321" t="str">
        <f t="shared" si="44"/>
        <v/>
      </c>
      <c r="P72" s="321" t="str">
        <f t="shared" si="44"/>
        <v/>
      </c>
      <c r="Q72" s="490" t="str">
        <f t="shared" ref="Q72:Q135" si="47">IF(N72="","",IF(N72&gt;0,"Achtung: N-Überhang!",""))</f>
        <v/>
      </c>
      <c r="R72" s="539"/>
      <c r="S72" s="141"/>
      <c r="T72" s="486"/>
      <c r="U72" s="501" t="str">
        <f t="shared" ref="U72:U135" si="48">IF(D72="","",T72*D72)</f>
        <v/>
      </c>
      <c r="V72" s="537" t="str">
        <f t="shared" ref="V72:V135" si="49">IF(OR(E72="",S72="",S72="keine"),"",(VLOOKUP(S72,Dünger_Formen,3,FALSE))*T72)</f>
        <v/>
      </c>
      <c r="W72" s="537" t="str">
        <f t="shared" si="45"/>
        <v/>
      </c>
      <c r="X72" s="537" t="str">
        <f t="shared" ref="X72:X135" si="50">IF(OR(F72="",S72="",S72="keine"),"",(VLOOKUP(S72,Dünger_Formen,8,FALSE))*T72)</f>
        <v/>
      </c>
      <c r="Y72" s="537" t="str">
        <f t="shared" ref="Y72:Y135" si="51">IF(OR(G72="",S72="",S72="keine"),"",(VLOOKUP(S72,Dünger_Formen,9,FALSE))*T72)</f>
        <v/>
      </c>
      <c r="Z72" s="536"/>
      <c r="AA72" s="141"/>
      <c r="AB72" s="211"/>
      <c r="AC72" s="212" t="str">
        <f t="shared" ref="AC72:AC135" si="52">IF(D72="","",AB72*D72)</f>
        <v/>
      </c>
      <c r="AD72" s="537" t="str">
        <f t="shared" ref="AD72:AD135" si="53">IF(OR(E72="",AA72="",AA72="keine"),"",(VLOOKUP(AA72,Dünger_Formen,3,FALSE))*AB72)</f>
        <v/>
      </c>
      <c r="AE72" s="537" t="str">
        <f t="shared" ref="AE72:AE135" si="54">IF(OR(E72="",AA72="",AA72="keine"),"",(VLOOKUP(AA72,Dünger_Formen,7,FALSE))*AB72)</f>
        <v/>
      </c>
      <c r="AF72" s="537" t="str">
        <f t="shared" ref="AF72:AF135" si="55">IF(OR(F72="",AA72="",AA72="keine"),"",(VLOOKUP(AA72,Dünger_Formen,8,FALSE))*AB72)</f>
        <v/>
      </c>
      <c r="AG72" s="538" t="str">
        <f t="shared" ref="AG72:AG135" si="56">IF(OR(G72="",AA72="",AA72="keine"),"",(VLOOKUP(AA72,Dünger_Formen,9,FALSE))*AB72)</f>
        <v/>
      </c>
      <c r="AH72" s="539"/>
      <c r="AI72" s="141"/>
      <c r="AJ72" s="486"/>
      <c r="AK72" s="507">
        <f t="shared" ref="AK72:AK135" si="57">IF(L72="","",AJ72*L72)</f>
        <v>0</v>
      </c>
      <c r="AL72" s="537" t="str">
        <f t="shared" ref="AL72:AL135" si="58">IF(OR(E72="",AI72="",AI72="keine"),"",(VLOOKUP(AI72,Dünger_Formen,3,FALSE))*AJ72)</f>
        <v/>
      </c>
      <c r="AM72" s="537" t="str">
        <f t="shared" ref="AM72:AM135" si="59">IF(OR(E72="",AI72="",AI72="keine"),"",(VLOOKUP(AI72,Dünger_Formen,7,FALSE))*AJ72)</f>
        <v/>
      </c>
      <c r="AN72" s="537" t="str">
        <f t="shared" ref="AN72:AN135" si="60">IF(OR(F72="",AI72="",AI72="keine"),"",(VLOOKUP(AI72,Dünger_Formen,8,FALSE))*AJ72)</f>
        <v/>
      </c>
      <c r="AO72" s="537" t="str">
        <f t="shared" ref="AO72:AO135" si="61">IF(OR(G72="",AI72="",AI72="keine"),"",(VLOOKUP(AI72,Dünger_Formen,9,FALSE))*AJ72)</f>
        <v/>
      </c>
      <c r="AP72" s="542" t="str">
        <f t="shared" si="46"/>
        <v/>
      </c>
      <c r="AQ72" s="539"/>
      <c r="AR72" s="141"/>
      <c r="AS72" s="486"/>
      <c r="AT72" s="501" t="str">
        <f t="shared" ref="AT72:AT135" si="62">IF(D72="","",AS72*$D72)</f>
        <v/>
      </c>
      <c r="AU72" s="537" t="str">
        <f t="shared" ref="AU72:AU135" si="63">IF(OR(E72="",AR72="",AR72="keine"),"",ROUND((VLOOKUP(AR72,Dünger_Formen,3,FALSE))*AS72,0))</f>
        <v/>
      </c>
      <c r="AV72" s="537" t="str">
        <f t="shared" ref="AV72:AV135" si="64">IF(OR(F72="",AR72="",AR72="keine"),"",ROUND((VLOOKUP(AR72,Dünger_Formen,8,FALSE))*AS72,0))</f>
        <v/>
      </c>
      <c r="AW72" s="537" t="str">
        <f t="shared" ref="AW72:AW135" si="65">IF(OR(G72="",AR72="",AR72="keine"),"",ROUND((VLOOKUP(AR72,Dünger_Formen,9,FALSE))*AS72,0))</f>
        <v/>
      </c>
      <c r="AX72" s="536"/>
      <c r="AY72" s="141"/>
      <c r="AZ72" s="211"/>
      <c r="BA72" s="211" t="str">
        <f t="shared" ref="BA72:BA135" si="66">IF(D72="","",AZ72*$D72)</f>
        <v/>
      </c>
      <c r="BB72" s="537" t="str">
        <f t="shared" ref="BB72:BB135" si="67">IF(OR(E72="",AY72="",AY72="keine"),"",ROUND((VLOOKUP(AY72,Dünger_Formen,3,FALSE))*AZ72,0))</f>
        <v/>
      </c>
      <c r="BC72" s="537"/>
      <c r="BD72" s="538" t="str">
        <f t="shared" ref="BD72:BD135" si="68">IF(OR(G72="",AY72="",AY72="keine"),"",ROUND((VLOOKUP(AY72,Dünger_Formen,9,FALSE))*AZ72,0))</f>
        <v/>
      </c>
      <c r="BE72" s="539"/>
      <c r="BF72" s="141"/>
      <c r="BG72" s="486"/>
      <c r="BH72" s="501" t="str">
        <f t="shared" ref="BH72:BH135" si="69">IF(D72="","",BG72*$D72)</f>
        <v/>
      </c>
      <c r="BI72" s="537" t="str">
        <f t="shared" ref="BI72:BI135" si="70">IF(OR(E72="",BF72="",BF72="keine"),"",ROUND((VLOOKUP(BF72,Dünger_Formen,3,FALSE))*BG72,0))</f>
        <v/>
      </c>
      <c r="BJ72" s="537" t="str">
        <f t="shared" ref="BJ72:BJ135" si="71">IF(OR(F72="",BF72="",BF72="keine"),"",ROUND((VLOOKUP(BF72,Dünger_Formen,8,FALSE))*BG72,0))</f>
        <v/>
      </c>
      <c r="BK72" s="537" t="str">
        <f t="shared" ref="BK72:BK135" si="72">IF(OR(G72="",BF72="",BF72="keine"),"",ROUND((VLOOKUP(BF72,Dünger_Formen,9,FALSE))*BG72,0))</f>
        <v/>
      </c>
      <c r="BL72" s="536"/>
      <c r="BM72" s="141"/>
      <c r="BN72" s="211"/>
      <c r="BO72" s="211" t="e">
        <f t="shared" ref="BO72:BO135" si="73">IF(K72="","",BN72*$D72)</f>
        <v>#VALUE!</v>
      </c>
      <c r="BP72" s="537" t="str">
        <f t="shared" ref="BP72:BP135" si="74">IF(OR(E72="",BM72="",BM72="keine"),"",ROUND((VLOOKUP(BM72,Dünger_Formen,3,FALSE))*BN72,0))</f>
        <v/>
      </c>
      <c r="BQ72" s="537" t="str">
        <f t="shared" ref="BQ72:BQ135" si="75">IF(OR(F72="",BM72="",BM72="keine"),"",ROUND((VLOOKUP(BM72,Dünger_Formen,8,FALSE))*BN72,0))</f>
        <v/>
      </c>
      <c r="BR72" s="538" t="str">
        <f t="shared" ref="BR72:BR135" si="76">IF(OR(G72="",BM72="",BM72="keine"),"",ROUND((VLOOKUP(BM72,Dünger_Formen,9,FALSE))*BN72,0))</f>
        <v/>
      </c>
      <c r="BS72" s="539"/>
      <c r="BT72" s="141"/>
      <c r="BU72" s="486"/>
      <c r="BV72" s="501" t="str">
        <f t="shared" ref="BV72:BV135" si="77">IF(R72="","",BU72*$D72)</f>
        <v/>
      </c>
      <c r="BW72" s="537" t="str">
        <f t="shared" ref="BW72:BW135" si="78">IF(OR(E72="",BT72="",BT72="keine"),"",ROUND((VLOOKUP(BT72,Dünger_Formen,3,FALSE))*BU72,0))</f>
        <v/>
      </c>
      <c r="BX72" s="537" t="str">
        <f t="shared" ref="BX72:BX135" si="79">IF(OR(F72="",BT72="",BT72="keine"),"",ROUND((VLOOKUP(BT72,Dünger_Formen,8,FALSE))*BU72,0))</f>
        <v/>
      </c>
      <c r="BY72" s="537" t="str">
        <f t="shared" ref="BY72:BY135" si="80">IF(OR(G72="",BT72="",BT72="keine"),"",ROUND((VLOOKUP(BT72,Dünger_Formen,9,FALSE))*BU72,0))</f>
        <v/>
      </c>
      <c r="BZ72" s="536"/>
      <c r="CA72" s="141"/>
      <c r="CB72" s="486"/>
      <c r="CC72" s="483" t="str">
        <f t="shared" ref="CC72:CC135" si="81">IF(Y72="","",CB72*$D72)</f>
        <v/>
      </c>
      <c r="CD72" s="153" t="str">
        <f t="shared" ref="CD72:CD135" si="82">IF(OR(E72="",CA72="",CA72="keine"),"",ROUND((VLOOKUP(CA72,Dünger_Formen,3,FALSE))*CB72,0))</f>
        <v/>
      </c>
      <c r="CE72" s="153" t="str">
        <f t="shared" ref="CE72:CE135" si="83">IF(OR(F72="",CA72="",CA72="keine"),"",ROUND((VLOOKUP(CA72,Dünger_Formen,8,FALSE))*CB72,0))</f>
        <v/>
      </c>
      <c r="CF72" s="153" t="str">
        <f t="shared" ref="CF72:CF135" si="84">IF(OR(G72="",CA72="",CA72="keine"),"",ROUND((VLOOKUP(CA72,Dünger_Formen,9,FALSE))*CB72,0))</f>
        <v/>
      </c>
    </row>
    <row r="73" spans="1:84" ht="29.45" customHeight="1" x14ac:dyDescent="0.25">
      <c r="A73" s="354" t="str">
        <f>'N-Bedarf AL §13a'!A73</f>
        <v/>
      </c>
      <c r="B73" s="354" t="str">
        <f>IF('N-Bedarf AL §13a'!B73="","",'N-Bedarf AL §13a'!B73)</f>
        <v/>
      </c>
      <c r="C73" s="305" t="str">
        <f>IF('N-Bedarf AL §13a'!D73="","",'N-Bedarf AL §13a'!D73)</f>
        <v/>
      </c>
      <c r="D73" s="32" t="str">
        <f>IF('N-Bedarf AL §13a'!C73="","",'N-Bedarf AL §13a'!C73)</f>
        <v/>
      </c>
      <c r="E73" s="32" t="str">
        <f>IF('N-Bedarf AL §13a'!Y73="",'N-Bedarf AL §13a'!V73,'N-Bedarf AL §13a'!Y73)</f>
        <v/>
      </c>
      <c r="F73" s="32" t="str">
        <f>IF('P-Bedarf AL §13a'!V75="","",'P-Bedarf AL §13a'!V75)</f>
        <v/>
      </c>
      <c r="G73" s="32" t="str">
        <f>IF('P-Bedarf AL §13a'!Z75="","",'P-Bedarf AL §13a'!Z75)</f>
        <v/>
      </c>
      <c r="H73" s="345" t="str">
        <f t="shared" ref="H73:H136" si="85">IF(OR(E73="",N73=""),"",SUM(W73,AE73,AM73))</f>
        <v/>
      </c>
      <c r="I73" s="345" t="str">
        <f t="shared" ref="I73:I136" si="86">IF(OR(E73="",N73=""),"",SUM(V73,AD73,AL73))</f>
        <v/>
      </c>
      <c r="J73" s="345" t="str">
        <f t="shared" ref="J73:J136" si="87">IF(OR(E73="",N73=""),"",SUM(AU73,BB73,BI73))</f>
        <v/>
      </c>
      <c r="K73" s="321">
        <f t="shared" ref="K73:K136" si="88">IF(W73="",0,W73)+IF(AE73="",0,AE73)+IF(AM73="",0,AM73)+IF(AU73="",0,AU73)+IF(BB73="",0,BB73)+IF(BI73="",0,BI73)+IF(BP73="",0,BP73)+IF(BW73="",0,BW73)+IF(CD73="",0,CD73)</f>
        <v>0</v>
      </c>
      <c r="L73" s="321">
        <f t="shared" ref="L73:L136" si="89">IF(X73="",0,X73)+IF(AN73="",0,AN73)+IF(AF73="",0,AF73)+IF(AV73="",0,AV73)+IF(BC73="",0,BC73)+IF(BJ73="",0,BJ73)+IF(BQ73="",0,BQ73)+IF(BX73="",0,BX73)+IF(CE73="",0,CE73)</f>
        <v>0</v>
      </c>
      <c r="M73" s="321">
        <f t="shared" ref="M73:M136" si="90">IF(BY73="",0,BY73)+IF(CF73="",0,CF73)+IF(Y73="",0,Y73)+IF(AG73="",0,AG73)+IF(AW73="",0,AW73)+IF(BD73="",0,BD73)+IF(BK73="",0,BK73)+IF(AO73="",0,AO73)+IF(BR73="",0,BR73)</f>
        <v>0</v>
      </c>
      <c r="N73" s="321" t="str">
        <f t="shared" ref="N73:P136" si="91">IF(E73="","",K73-E73)</f>
        <v/>
      </c>
      <c r="O73" s="321" t="str">
        <f t="shared" si="91"/>
        <v/>
      </c>
      <c r="P73" s="321" t="str">
        <f t="shared" si="91"/>
        <v/>
      </c>
      <c r="Q73" s="490" t="str">
        <f t="shared" si="47"/>
        <v/>
      </c>
      <c r="R73" s="539"/>
      <c r="S73" s="141"/>
      <c r="T73" s="486"/>
      <c r="U73" s="501" t="str">
        <f t="shared" si="48"/>
        <v/>
      </c>
      <c r="V73" s="537" t="str">
        <f t="shared" si="49"/>
        <v/>
      </c>
      <c r="W73" s="537" t="str">
        <f t="shared" ref="W73:W136" si="92">IF(OR(E73="",S73="",S73="keine"),"",(VLOOKUP(S73,Dünger_Formen,7,FALSE))*T73)</f>
        <v/>
      </c>
      <c r="X73" s="537" t="str">
        <f t="shared" si="50"/>
        <v/>
      </c>
      <c r="Y73" s="537" t="str">
        <f t="shared" si="51"/>
        <v/>
      </c>
      <c r="Z73" s="536"/>
      <c r="AA73" s="141"/>
      <c r="AB73" s="211"/>
      <c r="AC73" s="212" t="str">
        <f t="shared" si="52"/>
        <v/>
      </c>
      <c r="AD73" s="537" t="str">
        <f t="shared" si="53"/>
        <v/>
      </c>
      <c r="AE73" s="537" t="str">
        <f t="shared" si="54"/>
        <v/>
      </c>
      <c r="AF73" s="537" t="str">
        <f t="shared" si="55"/>
        <v/>
      </c>
      <c r="AG73" s="538" t="str">
        <f t="shared" si="56"/>
        <v/>
      </c>
      <c r="AH73" s="539"/>
      <c r="AI73" s="141"/>
      <c r="AJ73" s="486"/>
      <c r="AK73" s="507">
        <f t="shared" si="57"/>
        <v>0</v>
      </c>
      <c r="AL73" s="537" t="str">
        <f t="shared" si="58"/>
        <v/>
      </c>
      <c r="AM73" s="537" t="str">
        <f t="shared" si="59"/>
        <v/>
      </c>
      <c r="AN73" s="537" t="str">
        <f t="shared" si="60"/>
        <v/>
      </c>
      <c r="AO73" s="537" t="str">
        <f t="shared" si="61"/>
        <v/>
      </c>
      <c r="AP73" s="542" t="str">
        <f t="shared" ref="AP73:AP136" si="93">IF(AND(AA73="",S73=""),"",IF(AA73="",0,IF(OR(AA73="Kompost",AA73="Bioabfallkompost",AA73="Grüngutkompost"),(AD73)*4%,(AD73)*10%))+IF(AI73="",0,IF(OR(AI73="Kompost",AI73="Bioabfallkompost",AI73="Grüngutkompost"),(AL73)*4%,(AL73)*10%))+IF(S73="",0,IF(OR(S73="Kompost",S73="Bioabfallkompost",S73="Grüngutkompost"),(V73)*4%,(V73)*10%)))</f>
        <v/>
      </c>
      <c r="AQ73" s="539"/>
      <c r="AR73" s="141"/>
      <c r="AS73" s="486"/>
      <c r="AT73" s="501" t="str">
        <f t="shared" si="62"/>
        <v/>
      </c>
      <c r="AU73" s="537" t="str">
        <f t="shared" si="63"/>
        <v/>
      </c>
      <c r="AV73" s="537" t="str">
        <f t="shared" si="64"/>
        <v/>
      </c>
      <c r="AW73" s="537" t="str">
        <f t="shared" si="65"/>
        <v/>
      </c>
      <c r="AX73" s="536"/>
      <c r="AY73" s="141"/>
      <c r="AZ73" s="211"/>
      <c r="BA73" s="211" t="str">
        <f t="shared" si="66"/>
        <v/>
      </c>
      <c r="BB73" s="537" t="str">
        <f t="shared" si="67"/>
        <v/>
      </c>
      <c r="BC73" s="537"/>
      <c r="BD73" s="538" t="str">
        <f t="shared" si="68"/>
        <v/>
      </c>
      <c r="BE73" s="539"/>
      <c r="BF73" s="141"/>
      <c r="BG73" s="486"/>
      <c r="BH73" s="501" t="str">
        <f t="shared" si="69"/>
        <v/>
      </c>
      <c r="BI73" s="537" t="str">
        <f t="shared" si="70"/>
        <v/>
      </c>
      <c r="BJ73" s="537" t="str">
        <f t="shared" si="71"/>
        <v/>
      </c>
      <c r="BK73" s="537" t="str">
        <f t="shared" si="72"/>
        <v/>
      </c>
      <c r="BL73" s="536"/>
      <c r="BM73" s="141"/>
      <c r="BN73" s="211"/>
      <c r="BO73" s="211" t="e">
        <f t="shared" si="73"/>
        <v>#VALUE!</v>
      </c>
      <c r="BP73" s="537" t="str">
        <f t="shared" si="74"/>
        <v/>
      </c>
      <c r="BQ73" s="537" t="str">
        <f t="shared" si="75"/>
        <v/>
      </c>
      <c r="BR73" s="538" t="str">
        <f t="shared" si="76"/>
        <v/>
      </c>
      <c r="BS73" s="539"/>
      <c r="BT73" s="141"/>
      <c r="BU73" s="486"/>
      <c r="BV73" s="501" t="str">
        <f t="shared" si="77"/>
        <v/>
      </c>
      <c r="BW73" s="537" t="str">
        <f t="shared" si="78"/>
        <v/>
      </c>
      <c r="BX73" s="537" t="str">
        <f t="shared" si="79"/>
        <v/>
      </c>
      <c r="BY73" s="537" t="str">
        <f t="shared" si="80"/>
        <v/>
      </c>
      <c r="BZ73" s="536"/>
      <c r="CA73" s="141"/>
      <c r="CB73" s="486"/>
      <c r="CC73" s="483" t="str">
        <f t="shared" si="81"/>
        <v/>
      </c>
      <c r="CD73" s="153" t="str">
        <f t="shared" si="82"/>
        <v/>
      </c>
      <c r="CE73" s="153" t="str">
        <f t="shared" si="83"/>
        <v/>
      </c>
      <c r="CF73" s="153" t="str">
        <f t="shared" si="84"/>
        <v/>
      </c>
    </row>
    <row r="74" spans="1:84" ht="29.45" customHeight="1" x14ac:dyDescent="0.25">
      <c r="A74" s="354" t="str">
        <f>'N-Bedarf AL §13a'!A74</f>
        <v/>
      </c>
      <c r="B74" s="354" t="str">
        <f>IF('N-Bedarf AL §13a'!B74="","",'N-Bedarf AL §13a'!B74)</f>
        <v/>
      </c>
      <c r="C74" s="305" t="str">
        <f>IF('N-Bedarf AL §13a'!D74="","",'N-Bedarf AL §13a'!D74)</f>
        <v/>
      </c>
      <c r="D74" s="32" t="str">
        <f>IF('N-Bedarf AL §13a'!C74="","",'N-Bedarf AL §13a'!C74)</f>
        <v/>
      </c>
      <c r="E74" s="32" t="str">
        <f>IF('N-Bedarf AL §13a'!Y74="",'N-Bedarf AL §13a'!V74,'N-Bedarf AL §13a'!Y74)</f>
        <v/>
      </c>
      <c r="F74" s="32" t="str">
        <f>IF('P-Bedarf AL §13a'!V76="","",'P-Bedarf AL §13a'!V76)</f>
        <v/>
      </c>
      <c r="G74" s="32" t="str">
        <f>IF('P-Bedarf AL §13a'!Z76="","",'P-Bedarf AL §13a'!Z76)</f>
        <v/>
      </c>
      <c r="H74" s="345" t="str">
        <f t="shared" si="85"/>
        <v/>
      </c>
      <c r="I74" s="345" t="str">
        <f t="shared" si="86"/>
        <v/>
      </c>
      <c r="J74" s="345" t="str">
        <f t="shared" si="87"/>
        <v/>
      </c>
      <c r="K74" s="321">
        <f t="shared" si="88"/>
        <v>0</v>
      </c>
      <c r="L74" s="321">
        <f t="shared" si="89"/>
        <v>0</v>
      </c>
      <c r="M74" s="321">
        <f t="shared" si="90"/>
        <v>0</v>
      </c>
      <c r="N74" s="321" t="str">
        <f t="shared" si="91"/>
        <v/>
      </c>
      <c r="O74" s="321" t="str">
        <f t="shared" si="91"/>
        <v/>
      </c>
      <c r="P74" s="321" t="str">
        <f t="shared" si="91"/>
        <v/>
      </c>
      <c r="Q74" s="490" t="str">
        <f t="shared" si="47"/>
        <v/>
      </c>
      <c r="R74" s="539"/>
      <c r="S74" s="141"/>
      <c r="T74" s="486"/>
      <c r="U74" s="501" t="str">
        <f t="shared" si="48"/>
        <v/>
      </c>
      <c r="V74" s="537" t="str">
        <f t="shared" si="49"/>
        <v/>
      </c>
      <c r="W74" s="537" t="str">
        <f t="shared" si="92"/>
        <v/>
      </c>
      <c r="X74" s="537" t="str">
        <f t="shared" si="50"/>
        <v/>
      </c>
      <c r="Y74" s="537" t="str">
        <f t="shared" si="51"/>
        <v/>
      </c>
      <c r="Z74" s="536"/>
      <c r="AA74" s="141"/>
      <c r="AB74" s="211"/>
      <c r="AC74" s="212" t="str">
        <f t="shared" si="52"/>
        <v/>
      </c>
      <c r="AD74" s="537" t="str">
        <f t="shared" si="53"/>
        <v/>
      </c>
      <c r="AE74" s="537" t="str">
        <f t="shared" si="54"/>
        <v/>
      </c>
      <c r="AF74" s="537" t="str">
        <f t="shared" si="55"/>
        <v/>
      </c>
      <c r="AG74" s="538" t="str">
        <f t="shared" si="56"/>
        <v/>
      </c>
      <c r="AH74" s="539"/>
      <c r="AI74" s="141"/>
      <c r="AJ74" s="486"/>
      <c r="AK74" s="507">
        <f t="shared" si="57"/>
        <v>0</v>
      </c>
      <c r="AL74" s="537" t="str">
        <f t="shared" si="58"/>
        <v/>
      </c>
      <c r="AM74" s="537" t="str">
        <f t="shared" si="59"/>
        <v/>
      </c>
      <c r="AN74" s="537" t="str">
        <f t="shared" si="60"/>
        <v/>
      </c>
      <c r="AO74" s="537" t="str">
        <f t="shared" si="61"/>
        <v/>
      </c>
      <c r="AP74" s="542" t="str">
        <f t="shared" si="93"/>
        <v/>
      </c>
      <c r="AQ74" s="539"/>
      <c r="AR74" s="141"/>
      <c r="AS74" s="486"/>
      <c r="AT74" s="501" t="str">
        <f t="shared" si="62"/>
        <v/>
      </c>
      <c r="AU74" s="537" t="str">
        <f t="shared" si="63"/>
        <v/>
      </c>
      <c r="AV74" s="537" t="str">
        <f t="shared" si="64"/>
        <v/>
      </c>
      <c r="AW74" s="537" t="str">
        <f t="shared" si="65"/>
        <v/>
      </c>
      <c r="AX74" s="536"/>
      <c r="AY74" s="141"/>
      <c r="AZ74" s="211"/>
      <c r="BA74" s="211" t="str">
        <f t="shared" si="66"/>
        <v/>
      </c>
      <c r="BB74" s="537" t="str">
        <f t="shared" si="67"/>
        <v/>
      </c>
      <c r="BC74" s="537"/>
      <c r="BD74" s="538" t="str">
        <f t="shared" si="68"/>
        <v/>
      </c>
      <c r="BE74" s="539"/>
      <c r="BF74" s="141"/>
      <c r="BG74" s="486"/>
      <c r="BH74" s="501" t="str">
        <f t="shared" si="69"/>
        <v/>
      </c>
      <c r="BI74" s="537" t="str">
        <f t="shared" si="70"/>
        <v/>
      </c>
      <c r="BJ74" s="537" t="str">
        <f t="shared" si="71"/>
        <v/>
      </c>
      <c r="BK74" s="537" t="str">
        <f t="shared" si="72"/>
        <v/>
      </c>
      <c r="BL74" s="536"/>
      <c r="BM74" s="141"/>
      <c r="BN74" s="211"/>
      <c r="BO74" s="211" t="e">
        <f t="shared" si="73"/>
        <v>#VALUE!</v>
      </c>
      <c r="BP74" s="537" t="str">
        <f t="shared" si="74"/>
        <v/>
      </c>
      <c r="BQ74" s="537" t="str">
        <f t="shared" si="75"/>
        <v/>
      </c>
      <c r="BR74" s="538" t="str">
        <f t="shared" si="76"/>
        <v/>
      </c>
      <c r="BS74" s="539"/>
      <c r="BT74" s="141"/>
      <c r="BU74" s="486"/>
      <c r="BV74" s="501" t="str">
        <f t="shared" si="77"/>
        <v/>
      </c>
      <c r="BW74" s="537" t="str">
        <f t="shared" si="78"/>
        <v/>
      </c>
      <c r="BX74" s="537" t="str">
        <f t="shared" si="79"/>
        <v/>
      </c>
      <c r="BY74" s="537" t="str">
        <f t="shared" si="80"/>
        <v/>
      </c>
      <c r="BZ74" s="536"/>
      <c r="CA74" s="141"/>
      <c r="CB74" s="486"/>
      <c r="CC74" s="483" t="str">
        <f t="shared" si="81"/>
        <v/>
      </c>
      <c r="CD74" s="153" t="str">
        <f t="shared" si="82"/>
        <v/>
      </c>
      <c r="CE74" s="153" t="str">
        <f t="shared" si="83"/>
        <v/>
      </c>
      <c r="CF74" s="153" t="str">
        <f t="shared" si="84"/>
        <v/>
      </c>
    </row>
    <row r="75" spans="1:84" ht="29.45" customHeight="1" x14ac:dyDescent="0.25">
      <c r="A75" s="354" t="str">
        <f>'N-Bedarf AL §13a'!A75</f>
        <v/>
      </c>
      <c r="B75" s="354" t="str">
        <f>IF('N-Bedarf AL §13a'!B75="","",'N-Bedarf AL §13a'!B75)</f>
        <v/>
      </c>
      <c r="C75" s="305" t="str">
        <f>IF('N-Bedarf AL §13a'!D75="","",'N-Bedarf AL §13a'!D75)</f>
        <v/>
      </c>
      <c r="D75" s="32" t="str">
        <f>IF('N-Bedarf AL §13a'!C75="","",'N-Bedarf AL §13a'!C75)</f>
        <v/>
      </c>
      <c r="E75" s="32" t="str">
        <f>IF('N-Bedarf AL §13a'!Y75="",'N-Bedarf AL §13a'!V75,'N-Bedarf AL §13a'!Y75)</f>
        <v/>
      </c>
      <c r="F75" s="32" t="str">
        <f>IF('P-Bedarf AL §13a'!V77="","",'P-Bedarf AL §13a'!V77)</f>
        <v/>
      </c>
      <c r="G75" s="32" t="str">
        <f>IF('P-Bedarf AL §13a'!Z77="","",'P-Bedarf AL §13a'!Z77)</f>
        <v/>
      </c>
      <c r="H75" s="345" t="str">
        <f t="shared" si="85"/>
        <v/>
      </c>
      <c r="I75" s="345" t="str">
        <f t="shared" si="86"/>
        <v/>
      </c>
      <c r="J75" s="345" t="str">
        <f t="shared" si="87"/>
        <v/>
      </c>
      <c r="K75" s="321">
        <f t="shared" si="88"/>
        <v>0</v>
      </c>
      <c r="L75" s="321">
        <f t="shared" si="89"/>
        <v>0</v>
      </c>
      <c r="M75" s="321">
        <f t="shared" si="90"/>
        <v>0</v>
      </c>
      <c r="N75" s="321" t="str">
        <f t="shared" si="91"/>
        <v/>
      </c>
      <c r="O75" s="321" t="str">
        <f t="shared" si="91"/>
        <v/>
      </c>
      <c r="P75" s="321" t="str">
        <f t="shared" si="91"/>
        <v/>
      </c>
      <c r="Q75" s="490" t="str">
        <f t="shared" si="47"/>
        <v/>
      </c>
      <c r="R75" s="539"/>
      <c r="S75" s="141"/>
      <c r="T75" s="486"/>
      <c r="U75" s="501" t="str">
        <f t="shared" si="48"/>
        <v/>
      </c>
      <c r="V75" s="537" t="str">
        <f t="shared" si="49"/>
        <v/>
      </c>
      <c r="W75" s="537" t="str">
        <f t="shared" si="92"/>
        <v/>
      </c>
      <c r="X75" s="537" t="str">
        <f t="shared" si="50"/>
        <v/>
      </c>
      <c r="Y75" s="537" t="str">
        <f t="shared" si="51"/>
        <v/>
      </c>
      <c r="Z75" s="536"/>
      <c r="AA75" s="141"/>
      <c r="AB75" s="211"/>
      <c r="AC75" s="212" t="str">
        <f t="shared" si="52"/>
        <v/>
      </c>
      <c r="AD75" s="537" t="str">
        <f t="shared" si="53"/>
        <v/>
      </c>
      <c r="AE75" s="537" t="str">
        <f t="shared" si="54"/>
        <v/>
      </c>
      <c r="AF75" s="537" t="str">
        <f t="shared" si="55"/>
        <v/>
      </c>
      <c r="AG75" s="538" t="str">
        <f t="shared" si="56"/>
        <v/>
      </c>
      <c r="AH75" s="539"/>
      <c r="AI75" s="141"/>
      <c r="AJ75" s="486"/>
      <c r="AK75" s="507">
        <f t="shared" si="57"/>
        <v>0</v>
      </c>
      <c r="AL75" s="537" t="str">
        <f t="shared" si="58"/>
        <v/>
      </c>
      <c r="AM75" s="537" t="str">
        <f t="shared" si="59"/>
        <v/>
      </c>
      <c r="AN75" s="537" t="str">
        <f t="shared" si="60"/>
        <v/>
      </c>
      <c r="AO75" s="537" t="str">
        <f t="shared" si="61"/>
        <v/>
      </c>
      <c r="AP75" s="542" t="str">
        <f t="shared" si="93"/>
        <v/>
      </c>
      <c r="AQ75" s="539"/>
      <c r="AR75" s="141"/>
      <c r="AS75" s="486"/>
      <c r="AT75" s="501" t="str">
        <f t="shared" si="62"/>
        <v/>
      </c>
      <c r="AU75" s="537" t="str">
        <f t="shared" si="63"/>
        <v/>
      </c>
      <c r="AV75" s="537" t="str">
        <f t="shared" si="64"/>
        <v/>
      </c>
      <c r="AW75" s="537" t="str">
        <f t="shared" si="65"/>
        <v/>
      </c>
      <c r="AX75" s="536"/>
      <c r="AY75" s="141"/>
      <c r="AZ75" s="211"/>
      <c r="BA75" s="211" t="str">
        <f t="shared" si="66"/>
        <v/>
      </c>
      <c r="BB75" s="537" t="str">
        <f t="shared" si="67"/>
        <v/>
      </c>
      <c r="BC75" s="537"/>
      <c r="BD75" s="538" t="str">
        <f t="shared" si="68"/>
        <v/>
      </c>
      <c r="BE75" s="539"/>
      <c r="BF75" s="141"/>
      <c r="BG75" s="486"/>
      <c r="BH75" s="501" t="str">
        <f t="shared" si="69"/>
        <v/>
      </c>
      <c r="BI75" s="537" t="str">
        <f t="shared" si="70"/>
        <v/>
      </c>
      <c r="BJ75" s="537" t="str">
        <f t="shared" si="71"/>
        <v/>
      </c>
      <c r="BK75" s="537" t="str">
        <f t="shared" si="72"/>
        <v/>
      </c>
      <c r="BL75" s="536"/>
      <c r="BM75" s="141"/>
      <c r="BN75" s="211"/>
      <c r="BO75" s="211" t="e">
        <f t="shared" si="73"/>
        <v>#VALUE!</v>
      </c>
      <c r="BP75" s="537" t="str">
        <f t="shared" si="74"/>
        <v/>
      </c>
      <c r="BQ75" s="537" t="str">
        <f t="shared" si="75"/>
        <v/>
      </c>
      <c r="BR75" s="538" t="str">
        <f t="shared" si="76"/>
        <v/>
      </c>
      <c r="BS75" s="539"/>
      <c r="BT75" s="141"/>
      <c r="BU75" s="486"/>
      <c r="BV75" s="501" t="str">
        <f t="shared" si="77"/>
        <v/>
      </c>
      <c r="BW75" s="537" t="str">
        <f t="shared" si="78"/>
        <v/>
      </c>
      <c r="BX75" s="537" t="str">
        <f t="shared" si="79"/>
        <v/>
      </c>
      <c r="BY75" s="537" t="str">
        <f t="shared" si="80"/>
        <v/>
      </c>
      <c r="BZ75" s="536"/>
      <c r="CA75" s="141"/>
      <c r="CB75" s="486"/>
      <c r="CC75" s="483" t="str">
        <f t="shared" si="81"/>
        <v/>
      </c>
      <c r="CD75" s="153" t="str">
        <f t="shared" si="82"/>
        <v/>
      </c>
      <c r="CE75" s="153" t="str">
        <f t="shared" si="83"/>
        <v/>
      </c>
      <c r="CF75" s="153" t="str">
        <f t="shared" si="84"/>
        <v/>
      </c>
    </row>
    <row r="76" spans="1:84" ht="29.45" customHeight="1" x14ac:dyDescent="0.25">
      <c r="A76" s="354" t="str">
        <f>'N-Bedarf AL §13a'!A76</f>
        <v/>
      </c>
      <c r="B76" s="354" t="str">
        <f>IF('N-Bedarf AL §13a'!B76="","",'N-Bedarf AL §13a'!B76)</f>
        <v/>
      </c>
      <c r="C76" s="305" t="str">
        <f>IF('N-Bedarf AL §13a'!D76="","",'N-Bedarf AL §13a'!D76)</f>
        <v/>
      </c>
      <c r="D76" s="32" t="str">
        <f>IF('N-Bedarf AL §13a'!C76="","",'N-Bedarf AL §13a'!C76)</f>
        <v/>
      </c>
      <c r="E76" s="32" t="str">
        <f>IF('N-Bedarf AL §13a'!Y76="",'N-Bedarf AL §13a'!V76,'N-Bedarf AL §13a'!Y76)</f>
        <v/>
      </c>
      <c r="F76" s="32" t="str">
        <f>IF('P-Bedarf AL §13a'!V78="","",'P-Bedarf AL §13a'!V78)</f>
        <v/>
      </c>
      <c r="G76" s="32" t="str">
        <f>IF('P-Bedarf AL §13a'!Z78="","",'P-Bedarf AL §13a'!Z78)</f>
        <v/>
      </c>
      <c r="H76" s="345" t="str">
        <f t="shared" si="85"/>
        <v/>
      </c>
      <c r="I76" s="345" t="str">
        <f t="shared" si="86"/>
        <v/>
      </c>
      <c r="J76" s="345" t="str">
        <f t="shared" si="87"/>
        <v/>
      </c>
      <c r="K76" s="321">
        <f t="shared" si="88"/>
        <v>0</v>
      </c>
      <c r="L76" s="321">
        <f t="shared" si="89"/>
        <v>0</v>
      </c>
      <c r="M76" s="321">
        <f t="shared" si="90"/>
        <v>0</v>
      </c>
      <c r="N76" s="321" t="str">
        <f t="shared" si="91"/>
        <v/>
      </c>
      <c r="O76" s="321" t="str">
        <f t="shared" si="91"/>
        <v/>
      </c>
      <c r="P76" s="321" t="str">
        <f t="shared" si="91"/>
        <v/>
      </c>
      <c r="Q76" s="490" t="str">
        <f t="shared" si="47"/>
        <v/>
      </c>
      <c r="R76" s="539"/>
      <c r="S76" s="141"/>
      <c r="T76" s="486"/>
      <c r="U76" s="501" t="str">
        <f t="shared" si="48"/>
        <v/>
      </c>
      <c r="V76" s="537" t="str">
        <f t="shared" si="49"/>
        <v/>
      </c>
      <c r="W76" s="537" t="str">
        <f t="shared" si="92"/>
        <v/>
      </c>
      <c r="X76" s="537" t="str">
        <f t="shared" si="50"/>
        <v/>
      </c>
      <c r="Y76" s="537" t="str">
        <f t="shared" si="51"/>
        <v/>
      </c>
      <c r="Z76" s="536"/>
      <c r="AA76" s="141"/>
      <c r="AB76" s="211"/>
      <c r="AC76" s="212" t="str">
        <f t="shared" si="52"/>
        <v/>
      </c>
      <c r="AD76" s="537" t="str">
        <f t="shared" si="53"/>
        <v/>
      </c>
      <c r="AE76" s="537" t="str">
        <f t="shared" si="54"/>
        <v/>
      </c>
      <c r="AF76" s="537" t="str">
        <f t="shared" si="55"/>
        <v/>
      </c>
      <c r="AG76" s="538" t="str">
        <f t="shared" si="56"/>
        <v/>
      </c>
      <c r="AH76" s="539"/>
      <c r="AI76" s="141"/>
      <c r="AJ76" s="486"/>
      <c r="AK76" s="507">
        <f t="shared" si="57"/>
        <v>0</v>
      </c>
      <c r="AL76" s="537" t="str">
        <f t="shared" si="58"/>
        <v/>
      </c>
      <c r="AM76" s="537" t="str">
        <f t="shared" si="59"/>
        <v/>
      </c>
      <c r="AN76" s="537" t="str">
        <f t="shared" si="60"/>
        <v/>
      </c>
      <c r="AO76" s="537" t="str">
        <f t="shared" si="61"/>
        <v/>
      </c>
      <c r="AP76" s="542" t="str">
        <f t="shared" si="93"/>
        <v/>
      </c>
      <c r="AQ76" s="539"/>
      <c r="AR76" s="141"/>
      <c r="AS76" s="486"/>
      <c r="AT76" s="501" t="str">
        <f t="shared" si="62"/>
        <v/>
      </c>
      <c r="AU76" s="537" t="str">
        <f t="shared" si="63"/>
        <v/>
      </c>
      <c r="AV76" s="537" t="str">
        <f t="shared" si="64"/>
        <v/>
      </c>
      <c r="AW76" s="537" t="str">
        <f t="shared" si="65"/>
        <v/>
      </c>
      <c r="AX76" s="536"/>
      <c r="AY76" s="141"/>
      <c r="AZ76" s="211"/>
      <c r="BA76" s="211" t="str">
        <f t="shared" si="66"/>
        <v/>
      </c>
      <c r="BB76" s="537" t="str">
        <f t="shared" si="67"/>
        <v/>
      </c>
      <c r="BC76" s="537"/>
      <c r="BD76" s="538" t="str">
        <f t="shared" si="68"/>
        <v/>
      </c>
      <c r="BE76" s="539"/>
      <c r="BF76" s="141"/>
      <c r="BG76" s="486"/>
      <c r="BH76" s="501" t="str">
        <f t="shared" si="69"/>
        <v/>
      </c>
      <c r="BI76" s="537" t="str">
        <f t="shared" si="70"/>
        <v/>
      </c>
      <c r="BJ76" s="537" t="str">
        <f t="shared" si="71"/>
        <v/>
      </c>
      <c r="BK76" s="537" t="str">
        <f t="shared" si="72"/>
        <v/>
      </c>
      <c r="BL76" s="536"/>
      <c r="BM76" s="141"/>
      <c r="BN76" s="211"/>
      <c r="BO76" s="211" t="e">
        <f t="shared" si="73"/>
        <v>#VALUE!</v>
      </c>
      <c r="BP76" s="537" t="str">
        <f t="shared" si="74"/>
        <v/>
      </c>
      <c r="BQ76" s="537" t="str">
        <f t="shared" si="75"/>
        <v/>
      </c>
      <c r="BR76" s="538" t="str">
        <f t="shared" si="76"/>
        <v/>
      </c>
      <c r="BS76" s="539"/>
      <c r="BT76" s="141"/>
      <c r="BU76" s="486"/>
      <c r="BV76" s="501" t="str">
        <f t="shared" si="77"/>
        <v/>
      </c>
      <c r="BW76" s="537" t="str">
        <f t="shared" si="78"/>
        <v/>
      </c>
      <c r="BX76" s="537" t="str">
        <f t="shared" si="79"/>
        <v/>
      </c>
      <c r="BY76" s="537" t="str">
        <f t="shared" si="80"/>
        <v/>
      </c>
      <c r="BZ76" s="536"/>
      <c r="CA76" s="141"/>
      <c r="CB76" s="486"/>
      <c r="CC76" s="483" t="str">
        <f t="shared" si="81"/>
        <v/>
      </c>
      <c r="CD76" s="153" t="str">
        <f t="shared" si="82"/>
        <v/>
      </c>
      <c r="CE76" s="153" t="str">
        <f t="shared" si="83"/>
        <v/>
      </c>
      <c r="CF76" s="153" t="str">
        <f t="shared" si="84"/>
        <v/>
      </c>
    </row>
    <row r="77" spans="1:84" ht="29.45" customHeight="1" x14ac:dyDescent="0.25">
      <c r="A77" s="354" t="str">
        <f>'N-Bedarf AL §13a'!A77</f>
        <v/>
      </c>
      <c r="B77" s="354" t="str">
        <f>IF('N-Bedarf AL §13a'!B77="","",'N-Bedarf AL §13a'!B77)</f>
        <v/>
      </c>
      <c r="C77" s="305" t="str">
        <f>IF('N-Bedarf AL §13a'!D77="","",'N-Bedarf AL §13a'!D77)</f>
        <v/>
      </c>
      <c r="D77" s="32" t="str">
        <f>IF('N-Bedarf AL §13a'!C77="","",'N-Bedarf AL §13a'!C77)</f>
        <v/>
      </c>
      <c r="E77" s="32" t="str">
        <f>IF('N-Bedarf AL §13a'!Y77="",'N-Bedarf AL §13a'!V77,'N-Bedarf AL §13a'!Y77)</f>
        <v/>
      </c>
      <c r="F77" s="32" t="str">
        <f>IF('P-Bedarf AL §13a'!V79="","",'P-Bedarf AL §13a'!V79)</f>
        <v/>
      </c>
      <c r="G77" s="32" t="str">
        <f>IF('P-Bedarf AL §13a'!Z79="","",'P-Bedarf AL §13a'!Z79)</f>
        <v/>
      </c>
      <c r="H77" s="345" t="str">
        <f t="shared" si="85"/>
        <v/>
      </c>
      <c r="I77" s="345" t="str">
        <f t="shared" si="86"/>
        <v/>
      </c>
      <c r="J77" s="345" t="str">
        <f t="shared" si="87"/>
        <v/>
      </c>
      <c r="K77" s="321">
        <f t="shared" si="88"/>
        <v>0</v>
      </c>
      <c r="L77" s="321">
        <f t="shared" si="89"/>
        <v>0</v>
      </c>
      <c r="M77" s="321">
        <f t="shared" si="90"/>
        <v>0</v>
      </c>
      <c r="N77" s="321" t="str">
        <f t="shared" si="91"/>
        <v/>
      </c>
      <c r="O77" s="321" t="str">
        <f t="shared" si="91"/>
        <v/>
      </c>
      <c r="P77" s="321" t="str">
        <f t="shared" si="91"/>
        <v/>
      </c>
      <c r="Q77" s="490" t="str">
        <f t="shared" si="47"/>
        <v/>
      </c>
      <c r="R77" s="539"/>
      <c r="S77" s="141"/>
      <c r="T77" s="486"/>
      <c r="U77" s="501" t="str">
        <f t="shared" si="48"/>
        <v/>
      </c>
      <c r="V77" s="537" t="str">
        <f t="shared" si="49"/>
        <v/>
      </c>
      <c r="W77" s="537" t="str">
        <f t="shared" si="92"/>
        <v/>
      </c>
      <c r="X77" s="537" t="str">
        <f t="shared" si="50"/>
        <v/>
      </c>
      <c r="Y77" s="537" t="str">
        <f t="shared" si="51"/>
        <v/>
      </c>
      <c r="Z77" s="536"/>
      <c r="AA77" s="141"/>
      <c r="AB77" s="211"/>
      <c r="AC77" s="212" t="str">
        <f t="shared" si="52"/>
        <v/>
      </c>
      <c r="AD77" s="537" t="str">
        <f t="shared" si="53"/>
        <v/>
      </c>
      <c r="AE77" s="537" t="str">
        <f t="shared" si="54"/>
        <v/>
      </c>
      <c r="AF77" s="537" t="str">
        <f t="shared" si="55"/>
        <v/>
      </c>
      <c r="AG77" s="538" t="str">
        <f t="shared" si="56"/>
        <v/>
      </c>
      <c r="AH77" s="539"/>
      <c r="AI77" s="141"/>
      <c r="AJ77" s="486"/>
      <c r="AK77" s="507">
        <f t="shared" si="57"/>
        <v>0</v>
      </c>
      <c r="AL77" s="537" t="str">
        <f t="shared" si="58"/>
        <v/>
      </c>
      <c r="AM77" s="537" t="str">
        <f t="shared" si="59"/>
        <v/>
      </c>
      <c r="AN77" s="537" t="str">
        <f t="shared" si="60"/>
        <v/>
      </c>
      <c r="AO77" s="537" t="str">
        <f t="shared" si="61"/>
        <v/>
      </c>
      <c r="AP77" s="542" t="str">
        <f t="shared" si="93"/>
        <v/>
      </c>
      <c r="AQ77" s="539"/>
      <c r="AR77" s="141"/>
      <c r="AS77" s="486"/>
      <c r="AT77" s="501" t="str">
        <f t="shared" si="62"/>
        <v/>
      </c>
      <c r="AU77" s="537" t="str">
        <f t="shared" si="63"/>
        <v/>
      </c>
      <c r="AV77" s="537" t="str">
        <f t="shared" si="64"/>
        <v/>
      </c>
      <c r="AW77" s="537" t="str">
        <f t="shared" si="65"/>
        <v/>
      </c>
      <c r="AX77" s="536"/>
      <c r="AY77" s="141"/>
      <c r="AZ77" s="211"/>
      <c r="BA77" s="211" t="str">
        <f t="shared" si="66"/>
        <v/>
      </c>
      <c r="BB77" s="537" t="str">
        <f t="shared" si="67"/>
        <v/>
      </c>
      <c r="BC77" s="537"/>
      <c r="BD77" s="538" t="str">
        <f t="shared" si="68"/>
        <v/>
      </c>
      <c r="BE77" s="539"/>
      <c r="BF77" s="141"/>
      <c r="BG77" s="486"/>
      <c r="BH77" s="501" t="str">
        <f t="shared" si="69"/>
        <v/>
      </c>
      <c r="BI77" s="537" t="str">
        <f t="shared" si="70"/>
        <v/>
      </c>
      <c r="BJ77" s="537" t="str">
        <f t="shared" si="71"/>
        <v/>
      </c>
      <c r="BK77" s="537" t="str">
        <f t="shared" si="72"/>
        <v/>
      </c>
      <c r="BL77" s="536"/>
      <c r="BM77" s="141"/>
      <c r="BN77" s="211"/>
      <c r="BO77" s="211" t="e">
        <f t="shared" si="73"/>
        <v>#VALUE!</v>
      </c>
      <c r="BP77" s="537" t="str">
        <f t="shared" si="74"/>
        <v/>
      </c>
      <c r="BQ77" s="537" t="str">
        <f t="shared" si="75"/>
        <v/>
      </c>
      <c r="BR77" s="538" t="str">
        <f t="shared" si="76"/>
        <v/>
      </c>
      <c r="BS77" s="539"/>
      <c r="BT77" s="141"/>
      <c r="BU77" s="486"/>
      <c r="BV77" s="501" t="str">
        <f t="shared" si="77"/>
        <v/>
      </c>
      <c r="BW77" s="537" t="str">
        <f t="shared" si="78"/>
        <v/>
      </c>
      <c r="BX77" s="537" t="str">
        <f t="shared" si="79"/>
        <v/>
      </c>
      <c r="BY77" s="537" t="str">
        <f t="shared" si="80"/>
        <v/>
      </c>
      <c r="BZ77" s="536"/>
      <c r="CA77" s="141"/>
      <c r="CB77" s="486"/>
      <c r="CC77" s="483" t="str">
        <f t="shared" si="81"/>
        <v/>
      </c>
      <c r="CD77" s="153" t="str">
        <f t="shared" si="82"/>
        <v/>
      </c>
      <c r="CE77" s="153" t="str">
        <f t="shared" si="83"/>
        <v/>
      </c>
      <c r="CF77" s="153" t="str">
        <f t="shared" si="84"/>
        <v/>
      </c>
    </row>
    <row r="78" spans="1:84" ht="29.45" customHeight="1" x14ac:dyDescent="0.25">
      <c r="A78" s="354" t="str">
        <f>'N-Bedarf AL §13a'!A78</f>
        <v/>
      </c>
      <c r="B78" s="354" t="str">
        <f>IF('N-Bedarf AL §13a'!B78="","",'N-Bedarf AL §13a'!B78)</f>
        <v/>
      </c>
      <c r="C78" s="305" t="str">
        <f>IF('N-Bedarf AL §13a'!D78="","",'N-Bedarf AL §13a'!D78)</f>
        <v/>
      </c>
      <c r="D78" s="32" t="str">
        <f>IF('N-Bedarf AL §13a'!C78="","",'N-Bedarf AL §13a'!C78)</f>
        <v/>
      </c>
      <c r="E78" s="32" t="str">
        <f>IF('N-Bedarf AL §13a'!Y78="",'N-Bedarf AL §13a'!V78,'N-Bedarf AL §13a'!Y78)</f>
        <v/>
      </c>
      <c r="F78" s="32" t="str">
        <f>IF('P-Bedarf AL §13a'!V80="","",'P-Bedarf AL §13a'!V80)</f>
        <v/>
      </c>
      <c r="G78" s="32" t="str">
        <f>IF('P-Bedarf AL §13a'!Z80="","",'P-Bedarf AL §13a'!Z80)</f>
        <v/>
      </c>
      <c r="H78" s="345" t="str">
        <f t="shared" si="85"/>
        <v/>
      </c>
      <c r="I78" s="345" t="str">
        <f t="shared" si="86"/>
        <v/>
      </c>
      <c r="J78" s="345" t="str">
        <f t="shared" si="87"/>
        <v/>
      </c>
      <c r="K78" s="321">
        <f t="shared" si="88"/>
        <v>0</v>
      </c>
      <c r="L78" s="321">
        <f t="shared" si="89"/>
        <v>0</v>
      </c>
      <c r="M78" s="321">
        <f t="shared" si="90"/>
        <v>0</v>
      </c>
      <c r="N78" s="321" t="str">
        <f t="shared" si="91"/>
        <v/>
      </c>
      <c r="O78" s="321" t="str">
        <f t="shared" si="91"/>
        <v/>
      </c>
      <c r="P78" s="321" t="str">
        <f t="shared" si="91"/>
        <v/>
      </c>
      <c r="Q78" s="490" t="str">
        <f t="shared" si="47"/>
        <v/>
      </c>
      <c r="R78" s="539"/>
      <c r="S78" s="141"/>
      <c r="T78" s="486"/>
      <c r="U78" s="501" t="str">
        <f t="shared" si="48"/>
        <v/>
      </c>
      <c r="V78" s="537" t="str">
        <f t="shared" si="49"/>
        <v/>
      </c>
      <c r="W78" s="537" t="str">
        <f t="shared" si="92"/>
        <v/>
      </c>
      <c r="X78" s="537" t="str">
        <f t="shared" si="50"/>
        <v/>
      </c>
      <c r="Y78" s="537" t="str">
        <f t="shared" si="51"/>
        <v/>
      </c>
      <c r="Z78" s="536"/>
      <c r="AA78" s="141"/>
      <c r="AB78" s="211"/>
      <c r="AC78" s="212" t="str">
        <f t="shared" si="52"/>
        <v/>
      </c>
      <c r="AD78" s="537" t="str">
        <f t="shared" si="53"/>
        <v/>
      </c>
      <c r="AE78" s="537" t="str">
        <f t="shared" si="54"/>
        <v/>
      </c>
      <c r="AF78" s="537" t="str">
        <f t="shared" si="55"/>
        <v/>
      </c>
      <c r="AG78" s="538" t="str">
        <f t="shared" si="56"/>
        <v/>
      </c>
      <c r="AH78" s="539"/>
      <c r="AI78" s="141"/>
      <c r="AJ78" s="486"/>
      <c r="AK78" s="507">
        <f t="shared" si="57"/>
        <v>0</v>
      </c>
      <c r="AL78" s="537" t="str">
        <f t="shared" si="58"/>
        <v/>
      </c>
      <c r="AM78" s="537" t="str">
        <f t="shared" si="59"/>
        <v/>
      </c>
      <c r="AN78" s="537" t="str">
        <f t="shared" si="60"/>
        <v/>
      </c>
      <c r="AO78" s="537" t="str">
        <f t="shared" si="61"/>
        <v/>
      </c>
      <c r="AP78" s="542" t="str">
        <f t="shared" si="93"/>
        <v/>
      </c>
      <c r="AQ78" s="539"/>
      <c r="AR78" s="141"/>
      <c r="AS78" s="486"/>
      <c r="AT78" s="501" t="str">
        <f t="shared" si="62"/>
        <v/>
      </c>
      <c r="AU78" s="537" t="str">
        <f t="shared" si="63"/>
        <v/>
      </c>
      <c r="AV78" s="537" t="str">
        <f t="shared" si="64"/>
        <v/>
      </c>
      <c r="AW78" s="537" t="str">
        <f t="shared" si="65"/>
        <v/>
      </c>
      <c r="AX78" s="536"/>
      <c r="AY78" s="141"/>
      <c r="AZ78" s="211"/>
      <c r="BA78" s="211" t="str">
        <f t="shared" si="66"/>
        <v/>
      </c>
      <c r="BB78" s="537" t="str">
        <f t="shared" si="67"/>
        <v/>
      </c>
      <c r="BC78" s="537"/>
      <c r="BD78" s="538" t="str">
        <f t="shared" si="68"/>
        <v/>
      </c>
      <c r="BE78" s="539"/>
      <c r="BF78" s="141"/>
      <c r="BG78" s="486"/>
      <c r="BH78" s="501" t="str">
        <f t="shared" si="69"/>
        <v/>
      </c>
      <c r="BI78" s="537" t="str">
        <f t="shared" si="70"/>
        <v/>
      </c>
      <c r="BJ78" s="537" t="str">
        <f t="shared" si="71"/>
        <v/>
      </c>
      <c r="BK78" s="537" t="str">
        <f t="shared" si="72"/>
        <v/>
      </c>
      <c r="BL78" s="536"/>
      <c r="BM78" s="141"/>
      <c r="BN78" s="211"/>
      <c r="BO78" s="211" t="e">
        <f t="shared" si="73"/>
        <v>#VALUE!</v>
      </c>
      <c r="BP78" s="537" t="str">
        <f t="shared" si="74"/>
        <v/>
      </c>
      <c r="BQ78" s="537" t="str">
        <f t="shared" si="75"/>
        <v/>
      </c>
      <c r="BR78" s="538" t="str">
        <f t="shared" si="76"/>
        <v/>
      </c>
      <c r="BS78" s="539"/>
      <c r="BT78" s="141"/>
      <c r="BU78" s="486"/>
      <c r="BV78" s="501" t="str">
        <f t="shared" si="77"/>
        <v/>
      </c>
      <c r="BW78" s="537" t="str">
        <f t="shared" si="78"/>
        <v/>
      </c>
      <c r="BX78" s="537" t="str">
        <f t="shared" si="79"/>
        <v/>
      </c>
      <c r="BY78" s="537" t="str">
        <f t="shared" si="80"/>
        <v/>
      </c>
      <c r="BZ78" s="536"/>
      <c r="CA78" s="141"/>
      <c r="CB78" s="486"/>
      <c r="CC78" s="483" t="str">
        <f t="shared" si="81"/>
        <v/>
      </c>
      <c r="CD78" s="153" t="str">
        <f t="shared" si="82"/>
        <v/>
      </c>
      <c r="CE78" s="153" t="str">
        <f t="shared" si="83"/>
        <v/>
      </c>
      <c r="CF78" s="153" t="str">
        <f t="shared" si="84"/>
        <v/>
      </c>
    </row>
    <row r="79" spans="1:84" ht="29.45" customHeight="1" x14ac:dyDescent="0.25">
      <c r="A79" s="354" t="str">
        <f>'N-Bedarf AL §13a'!A79</f>
        <v/>
      </c>
      <c r="B79" s="354" t="str">
        <f>IF('N-Bedarf AL §13a'!B79="","",'N-Bedarf AL §13a'!B79)</f>
        <v/>
      </c>
      <c r="C79" s="305" t="str">
        <f>IF('N-Bedarf AL §13a'!D79="","",'N-Bedarf AL §13a'!D79)</f>
        <v/>
      </c>
      <c r="D79" s="32" t="str">
        <f>IF('N-Bedarf AL §13a'!C79="","",'N-Bedarf AL §13a'!C79)</f>
        <v/>
      </c>
      <c r="E79" s="32" t="str">
        <f>IF('N-Bedarf AL §13a'!Y79="",'N-Bedarf AL §13a'!V79,'N-Bedarf AL §13a'!Y79)</f>
        <v/>
      </c>
      <c r="F79" s="32" t="str">
        <f>IF('P-Bedarf AL §13a'!V81="","",'P-Bedarf AL §13a'!V81)</f>
        <v/>
      </c>
      <c r="G79" s="32" t="str">
        <f>IF('P-Bedarf AL §13a'!Z81="","",'P-Bedarf AL §13a'!Z81)</f>
        <v/>
      </c>
      <c r="H79" s="345" t="str">
        <f t="shared" si="85"/>
        <v/>
      </c>
      <c r="I79" s="345" t="str">
        <f t="shared" si="86"/>
        <v/>
      </c>
      <c r="J79" s="345" t="str">
        <f t="shared" si="87"/>
        <v/>
      </c>
      <c r="K79" s="321">
        <f t="shared" si="88"/>
        <v>0</v>
      </c>
      <c r="L79" s="321">
        <f t="shared" si="89"/>
        <v>0</v>
      </c>
      <c r="M79" s="321">
        <f t="shared" si="90"/>
        <v>0</v>
      </c>
      <c r="N79" s="321" t="str">
        <f t="shared" si="91"/>
        <v/>
      </c>
      <c r="O79" s="321" t="str">
        <f t="shared" si="91"/>
        <v/>
      </c>
      <c r="P79" s="321" t="str">
        <f t="shared" si="91"/>
        <v/>
      </c>
      <c r="Q79" s="490" t="str">
        <f t="shared" si="47"/>
        <v/>
      </c>
      <c r="R79" s="539"/>
      <c r="S79" s="141"/>
      <c r="T79" s="486"/>
      <c r="U79" s="501" t="str">
        <f t="shared" si="48"/>
        <v/>
      </c>
      <c r="V79" s="537" t="str">
        <f t="shared" si="49"/>
        <v/>
      </c>
      <c r="W79" s="537" t="str">
        <f t="shared" si="92"/>
        <v/>
      </c>
      <c r="X79" s="537" t="str">
        <f t="shared" si="50"/>
        <v/>
      </c>
      <c r="Y79" s="537" t="str">
        <f t="shared" si="51"/>
        <v/>
      </c>
      <c r="Z79" s="536"/>
      <c r="AA79" s="141"/>
      <c r="AB79" s="211"/>
      <c r="AC79" s="212" t="str">
        <f t="shared" si="52"/>
        <v/>
      </c>
      <c r="AD79" s="537" t="str">
        <f t="shared" si="53"/>
        <v/>
      </c>
      <c r="AE79" s="537" t="str">
        <f t="shared" si="54"/>
        <v/>
      </c>
      <c r="AF79" s="537" t="str">
        <f t="shared" si="55"/>
        <v/>
      </c>
      <c r="AG79" s="538" t="str">
        <f t="shared" si="56"/>
        <v/>
      </c>
      <c r="AH79" s="539"/>
      <c r="AI79" s="141"/>
      <c r="AJ79" s="486"/>
      <c r="AK79" s="507">
        <f t="shared" si="57"/>
        <v>0</v>
      </c>
      <c r="AL79" s="537" t="str">
        <f t="shared" si="58"/>
        <v/>
      </c>
      <c r="AM79" s="537" t="str">
        <f t="shared" si="59"/>
        <v/>
      </c>
      <c r="AN79" s="537" t="str">
        <f t="shared" si="60"/>
        <v/>
      </c>
      <c r="AO79" s="537" t="str">
        <f t="shared" si="61"/>
        <v/>
      </c>
      <c r="AP79" s="542" t="str">
        <f t="shared" si="93"/>
        <v/>
      </c>
      <c r="AQ79" s="539"/>
      <c r="AR79" s="141"/>
      <c r="AS79" s="486"/>
      <c r="AT79" s="501" t="str">
        <f t="shared" si="62"/>
        <v/>
      </c>
      <c r="AU79" s="537" t="str">
        <f t="shared" si="63"/>
        <v/>
      </c>
      <c r="AV79" s="537" t="str">
        <f t="shared" si="64"/>
        <v/>
      </c>
      <c r="AW79" s="537" t="str">
        <f t="shared" si="65"/>
        <v/>
      </c>
      <c r="AX79" s="536"/>
      <c r="AY79" s="141"/>
      <c r="AZ79" s="211"/>
      <c r="BA79" s="211" t="str">
        <f t="shared" si="66"/>
        <v/>
      </c>
      <c r="BB79" s="537" t="str">
        <f t="shared" si="67"/>
        <v/>
      </c>
      <c r="BC79" s="537"/>
      <c r="BD79" s="538" t="str">
        <f t="shared" si="68"/>
        <v/>
      </c>
      <c r="BE79" s="539"/>
      <c r="BF79" s="141"/>
      <c r="BG79" s="486"/>
      <c r="BH79" s="501" t="str">
        <f t="shared" si="69"/>
        <v/>
      </c>
      <c r="BI79" s="537" t="str">
        <f t="shared" si="70"/>
        <v/>
      </c>
      <c r="BJ79" s="537" t="str">
        <f t="shared" si="71"/>
        <v/>
      </c>
      <c r="BK79" s="537" t="str">
        <f t="shared" si="72"/>
        <v/>
      </c>
      <c r="BL79" s="536"/>
      <c r="BM79" s="141"/>
      <c r="BN79" s="211"/>
      <c r="BO79" s="211" t="e">
        <f t="shared" si="73"/>
        <v>#VALUE!</v>
      </c>
      <c r="BP79" s="537" t="str">
        <f t="shared" si="74"/>
        <v/>
      </c>
      <c r="BQ79" s="537" t="str">
        <f t="shared" si="75"/>
        <v/>
      </c>
      <c r="BR79" s="538" t="str">
        <f t="shared" si="76"/>
        <v/>
      </c>
      <c r="BS79" s="539"/>
      <c r="BT79" s="141"/>
      <c r="BU79" s="486"/>
      <c r="BV79" s="501" t="str">
        <f t="shared" si="77"/>
        <v/>
      </c>
      <c r="BW79" s="537" t="str">
        <f t="shared" si="78"/>
        <v/>
      </c>
      <c r="BX79" s="537" t="str">
        <f t="shared" si="79"/>
        <v/>
      </c>
      <c r="BY79" s="537" t="str">
        <f t="shared" si="80"/>
        <v/>
      </c>
      <c r="BZ79" s="536"/>
      <c r="CA79" s="141"/>
      <c r="CB79" s="486"/>
      <c r="CC79" s="483" t="str">
        <f t="shared" si="81"/>
        <v/>
      </c>
      <c r="CD79" s="153" t="str">
        <f t="shared" si="82"/>
        <v/>
      </c>
      <c r="CE79" s="153" t="str">
        <f t="shared" si="83"/>
        <v/>
      </c>
      <c r="CF79" s="153" t="str">
        <f t="shared" si="84"/>
        <v/>
      </c>
    </row>
    <row r="80" spans="1:84" ht="29.45" customHeight="1" x14ac:dyDescent="0.25">
      <c r="A80" s="354" t="str">
        <f>'N-Bedarf AL §13a'!A80</f>
        <v/>
      </c>
      <c r="B80" s="354" t="str">
        <f>IF('N-Bedarf AL §13a'!B80="","",'N-Bedarf AL §13a'!B80)</f>
        <v/>
      </c>
      <c r="C80" s="305" t="str">
        <f>IF('N-Bedarf AL §13a'!D80="","",'N-Bedarf AL §13a'!D80)</f>
        <v/>
      </c>
      <c r="D80" s="32" t="str">
        <f>IF('N-Bedarf AL §13a'!C80="","",'N-Bedarf AL §13a'!C80)</f>
        <v/>
      </c>
      <c r="E80" s="32" t="str">
        <f>IF('N-Bedarf AL §13a'!Y80="",'N-Bedarf AL §13a'!V80,'N-Bedarf AL §13a'!Y80)</f>
        <v/>
      </c>
      <c r="F80" s="32" t="str">
        <f>IF('P-Bedarf AL §13a'!V82="","",'P-Bedarf AL §13a'!V82)</f>
        <v/>
      </c>
      <c r="G80" s="32" t="str">
        <f>IF('P-Bedarf AL §13a'!Z82="","",'P-Bedarf AL §13a'!Z82)</f>
        <v/>
      </c>
      <c r="H80" s="345" t="str">
        <f t="shared" si="85"/>
        <v/>
      </c>
      <c r="I80" s="345" t="str">
        <f t="shared" si="86"/>
        <v/>
      </c>
      <c r="J80" s="345" t="str">
        <f t="shared" si="87"/>
        <v/>
      </c>
      <c r="K80" s="321">
        <f t="shared" si="88"/>
        <v>0</v>
      </c>
      <c r="L80" s="321">
        <f t="shared" si="89"/>
        <v>0</v>
      </c>
      <c r="M80" s="321">
        <f t="shared" si="90"/>
        <v>0</v>
      </c>
      <c r="N80" s="321" t="str">
        <f t="shared" si="91"/>
        <v/>
      </c>
      <c r="O80" s="321" t="str">
        <f t="shared" si="91"/>
        <v/>
      </c>
      <c r="P80" s="321" t="str">
        <f t="shared" si="91"/>
        <v/>
      </c>
      <c r="Q80" s="490" t="str">
        <f t="shared" si="47"/>
        <v/>
      </c>
      <c r="R80" s="539"/>
      <c r="S80" s="141"/>
      <c r="T80" s="486"/>
      <c r="U80" s="501" t="str">
        <f t="shared" si="48"/>
        <v/>
      </c>
      <c r="V80" s="537" t="str">
        <f t="shared" si="49"/>
        <v/>
      </c>
      <c r="W80" s="537" t="str">
        <f t="shared" si="92"/>
        <v/>
      </c>
      <c r="X80" s="537" t="str">
        <f t="shared" si="50"/>
        <v/>
      </c>
      <c r="Y80" s="537" t="str">
        <f t="shared" si="51"/>
        <v/>
      </c>
      <c r="Z80" s="536"/>
      <c r="AA80" s="141"/>
      <c r="AB80" s="211"/>
      <c r="AC80" s="212" t="str">
        <f t="shared" si="52"/>
        <v/>
      </c>
      <c r="AD80" s="537" t="str">
        <f t="shared" si="53"/>
        <v/>
      </c>
      <c r="AE80" s="537" t="str">
        <f t="shared" si="54"/>
        <v/>
      </c>
      <c r="AF80" s="537" t="str">
        <f t="shared" si="55"/>
        <v/>
      </c>
      <c r="AG80" s="538" t="str">
        <f t="shared" si="56"/>
        <v/>
      </c>
      <c r="AH80" s="539"/>
      <c r="AI80" s="141"/>
      <c r="AJ80" s="486"/>
      <c r="AK80" s="507">
        <f t="shared" si="57"/>
        <v>0</v>
      </c>
      <c r="AL80" s="537" t="str">
        <f t="shared" si="58"/>
        <v/>
      </c>
      <c r="AM80" s="537" t="str">
        <f t="shared" si="59"/>
        <v/>
      </c>
      <c r="AN80" s="537" t="str">
        <f t="shared" si="60"/>
        <v/>
      </c>
      <c r="AO80" s="537" t="str">
        <f t="shared" si="61"/>
        <v/>
      </c>
      <c r="AP80" s="542" t="str">
        <f t="shared" si="93"/>
        <v/>
      </c>
      <c r="AQ80" s="539"/>
      <c r="AR80" s="141"/>
      <c r="AS80" s="486"/>
      <c r="AT80" s="501" t="str">
        <f t="shared" si="62"/>
        <v/>
      </c>
      <c r="AU80" s="537" t="str">
        <f t="shared" si="63"/>
        <v/>
      </c>
      <c r="AV80" s="537" t="str">
        <f t="shared" si="64"/>
        <v/>
      </c>
      <c r="AW80" s="537" t="str">
        <f t="shared" si="65"/>
        <v/>
      </c>
      <c r="AX80" s="536"/>
      <c r="AY80" s="141"/>
      <c r="AZ80" s="211"/>
      <c r="BA80" s="211" t="str">
        <f t="shared" si="66"/>
        <v/>
      </c>
      <c r="BB80" s="537" t="str">
        <f t="shared" si="67"/>
        <v/>
      </c>
      <c r="BC80" s="537"/>
      <c r="BD80" s="538" t="str">
        <f t="shared" si="68"/>
        <v/>
      </c>
      <c r="BE80" s="539"/>
      <c r="BF80" s="141"/>
      <c r="BG80" s="486"/>
      <c r="BH80" s="501" t="str">
        <f t="shared" si="69"/>
        <v/>
      </c>
      <c r="BI80" s="537" t="str">
        <f t="shared" si="70"/>
        <v/>
      </c>
      <c r="BJ80" s="537" t="str">
        <f t="shared" si="71"/>
        <v/>
      </c>
      <c r="BK80" s="537" t="str">
        <f t="shared" si="72"/>
        <v/>
      </c>
      <c r="BL80" s="536"/>
      <c r="BM80" s="141"/>
      <c r="BN80" s="211"/>
      <c r="BO80" s="211" t="e">
        <f t="shared" si="73"/>
        <v>#VALUE!</v>
      </c>
      <c r="BP80" s="537" t="str">
        <f t="shared" si="74"/>
        <v/>
      </c>
      <c r="BQ80" s="537" t="str">
        <f t="shared" si="75"/>
        <v/>
      </c>
      <c r="BR80" s="538" t="str">
        <f t="shared" si="76"/>
        <v/>
      </c>
      <c r="BS80" s="539"/>
      <c r="BT80" s="141"/>
      <c r="BU80" s="486"/>
      <c r="BV80" s="501" t="str">
        <f t="shared" si="77"/>
        <v/>
      </c>
      <c r="BW80" s="537" t="str">
        <f t="shared" si="78"/>
        <v/>
      </c>
      <c r="BX80" s="537" t="str">
        <f t="shared" si="79"/>
        <v/>
      </c>
      <c r="BY80" s="537" t="str">
        <f t="shared" si="80"/>
        <v/>
      </c>
      <c r="BZ80" s="536"/>
      <c r="CA80" s="141"/>
      <c r="CB80" s="486"/>
      <c r="CC80" s="483" t="str">
        <f t="shared" si="81"/>
        <v/>
      </c>
      <c r="CD80" s="153" t="str">
        <f t="shared" si="82"/>
        <v/>
      </c>
      <c r="CE80" s="153" t="str">
        <f t="shared" si="83"/>
        <v/>
      </c>
      <c r="CF80" s="153" t="str">
        <f t="shared" si="84"/>
        <v/>
      </c>
    </row>
    <row r="81" spans="1:84" ht="29.45" customHeight="1" x14ac:dyDescent="0.25">
      <c r="A81" s="354" t="str">
        <f>'N-Bedarf AL §13a'!A81</f>
        <v/>
      </c>
      <c r="B81" s="354" t="str">
        <f>IF('N-Bedarf AL §13a'!B81="","",'N-Bedarf AL §13a'!B81)</f>
        <v/>
      </c>
      <c r="C81" s="305" t="str">
        <f>IF('N-Bedarf AL §13a'!D81="","",'N-Bedarf AL §13a'!D81)</f>
        <v/>
      </c>
      <c r="D81" s="32" t="str">
        <f>IF('N-Bedarf AL §13a'!C81="","",'N-Bedarf AL §13a'!C81)</f>
        <v/>
      </c>
      <c r="E81" s="32" t="str">
        <f>IF('N-Bedarf AL §13a'!Y81="",'N-Bedarf AL §13a'!V81,'N-Bedarf AL §13a'!Y81)</f>
        <v/>
      </c>
      <c r="F81" s="32" t="str">
        <f>IF('P-Bedarf AL §13a'!V83="","",'P-Bedarf AL §13a'!V83)</f>
        <v/>
      </c>
      <c r="G81" s="32" t="str">
        <f>IF('P-Bedarf AL §13a'!Z83="","",'P-Bedarf AL §13a'!Z83)</f>
        <v/>
      </c>
      <c r="H81" s="345" t="str">
        <f t="shared" si="85"/>
        <v/>
      </c>
      <c r="I81" s="345" t="str">
        <f t="shared" si="86"/>
        <v/>
      </c>
      <c r="J81" s="345" t="str">
        <f t="shared" si="87"/>
        <v/>
      </c>
      <c r="K81" s="321">
        <f t="shared" si="88"/>
        <v>0</v>
      </c>
      <c r="L81" s="321">
        <f t="shared" si="89"/>
        <v>0</v>
      </c>
      <c r="M81" s="321">
        <f t="shared" si="90"/>
        <v>0</v>
      </c>
      <c r="N81" s="321" t="str">
        <f t="shared" si="91"/>
        <v/>
      </c>
      <c r="O81" s="321" t="str">
        <f t="shared" si="91"/>
        <v/>
      </c>
      <c r="P81" s="321" t="str">
        <f t="shared" si="91"/>
        <v/>
      </c>
      <c r="Q81" s="490" t="str">
        <f t="shared" si="47"/>
        <v/>
      </c>
      <c r="R81" s="539"/>
      <c r="S81" s="141"/>
      <c r="T81" s="486"/>
      <c r="U81" s="501" t="str">
        <f t="shared" si="48"/>
        <v/>
      </c>
      <c r="V81" s="537" t="str">
        <f t="shared" si="49"/>
        <v/>
      </c>
      <c r="W81" s="537" t="str">
        <f t="shared" si="92"/>
        <v/>
      </c>
      <c r="X81" s="537" t="str">
        <f t="shared" si="50"/>
        <v/>
      </c>
      <c r="Y81" s="537" t="str">
        <f t="shared" si="51"/>
        <v/>
      </c>
      <c r="Z81" s="536"/>
      <c r="AA81" s="141"/>
      <c r="AB81" s="211"/>
      <c r="AC81" s="212" t="str">
        <f t="shared" si="52"/>
        <v/>
      </c>
      <c r="AD81" s="537" t="str">
        <f t="shared" si="53"/>
        <v/>
      </c>
      <c r="AE81" s="537" t="str">
        <f t="shared" si="54"/>
        <v/>
      </c>
      <c r="AF81" s="537" t="str">
        <f t="shared" si="55"/>
        <v/>
      </c>
      <c r="AG81" s="538" t="str">
        <f t="shared" si="56"/>
        <v/>
      </c>
      <c r="AH81" s="539"/>
      <c r="AI81" s="141"/>
      <c r="AJ81" s="486"/>
      <c r="AK81" s="507">
        <f t="shared" si="57"/>
        <v>0</v>
      </c>
      <c r="AL81" s="537" t="str">
        <f t="shared" si="58"/>
        <v/>
      </c>
      <c r="AM81" s="537" t="str">
        <f t="shared" si="59"/>
        <v/>
      </c>
      <c r="AN81" s="537" t="str">
        <f t="shared" si="60"/>
        <v/>
      </c>
      <c r="AO81" s="537" t="str">
        <f t="shared" si="61"/>
        <v/>
      </c>
      <c r="AP81" s="542" t="str">
        <f t="shared" si="93"/>
        <v/>
      </c>
      <c r="AQ81" s="539"/>
      <c r="AR81" s="141"/>
      <c r="AS81" s="486"/>
      <c r="AT81" s="501" t="str">
        <f t="shared" si="62"/>
        <v/>
      </c>
      <c r="AU81" s="537" t="str">
        <f t="shared" si="63"/>
        <v/>
      </c>
      <c r="AV81" s="537" t="str">
        <f t="shared" si="64"/>
        <v/>
      </c>
      <c r="AW81" s="537" t="str">
        <f t="shared" si="65"/>
        <v/>
      </c>
      <c r="AX81" s="536"/>
      <c r="AY81" s="141"/>
      <c r="AZ81" s="211"/>
      <c r="BA81" s="211" t="str">
        <f t="shared" si="66"/>
        <v/>
      </c>
      <c r="BB81" s="537" t="str">
        <f t="shared" si="67"/>
        <v/>
      </c>
      <c r="BC81" s="537"/>
      <c r="BD81" s="538" t="str">
        <f t="shared" si="68"/>
        <v/>
      </c>
      <c r="BE81" s="539"/>
      <c r="BF81" s="141"/>
      <c r="BG81" s="486"/>
      <c r="BH81" s="501" t="str">
        <f t="shared" si="69"/>
        <v/>
      </c>
      <c r="BI81" s="537" t="str">
        <f t="shared" si="70"/>
        <v/>
      </c>
      <c r="BJ81" s="537" t="str">
        <f t="shared" si="71"/>
        <v/>
      </c>
      <c r="BK81" s="537" t="str">
        <f t="shared" si="72"/>
        <v/>
      </c>
      <c r="BL81" s="536"/>
      <c r="BM81" s="141"/>
      <c r="BN81" s="211"/>
      <c r="BO81" s="211" t="e">
        <f t="shared" si="73"/>
        <v>#VALUE!</v>
      </c>
      <c r="BP81" s="537" t="str">
        <f t="shared" si="74"/>
        <v/>
      </c>
      <c r="BQ81" s="537" t="str">
        <f t="shared" si="75"/>
        <v/>
      </c>
      <c r="BR81" s="538" t="str">
        <f t="shared" si="76"/>
        <v/>
      </c>
      <c r="BS81" s="539"/>
      <c r="BT81" s="141"/>
      <c r="BU81" s="486"/>
      <c r="BV81" s="501" t="str">
        <f t="shared" si="77"/>
        <v/>
      </c>
      <c r="BW81" s="537" t="str">
        <f t="shared" si="78"/>
        <v/>
      </c>
      <c r="BX81" s="537" t="str">
        <f t="shared" si="79"/>
        <v/>
      </c>
      <c r="BY81" s="537" t="str">
        <f t="shared" si="80"/>
        <v/>
      </c>
      <c r="BZ81" s="536"/>
      <c r="CA81" s="141"/>
      <c r="CB81" s="486"/>
      <c r="CC81" s="483" t="str">
        <f t="shared" si="81"/>
        <v/>
      </c>
      <c r="CD81" s="153" t="str">
        <f t="shared" si="82"/>
        <v/>
      </c>
      <c r="CE81" s="153" t="str">
        <f t="shared" si="83"/>
        <v/>
      </c>
      <c r="CF81" s="153" t="str">
        <f t="shared" si="84"/>
        <v/>
      </c>
    </row>
    <row r="82" spans="1:84" ht="29.45" customHeight="1" x14ac:dyDescent="0.25">
      <c r="A82" s="354" t="str">
        <f>'N-Bedarf AL §13a'!A82</f>
        <v/>
      </c>
      <c r="B82" s="354" t="str">
        <f>IF('N-Bedarf AL §13a'!B82="","",'N-Bedarf AL §13a'!B82)</f>
        <v/>
      </c>
      <c r="C82" s="305" t="str">
        <f>IF('N-Bedarf AL §13a'!D82="","",'N-Bedarf AL §13a'!D82)</f>
        <v/>
      </c>
      <c r="D82" s="32" t="str">
        <f>IF('N-Bedarf AL §13a'!C82="","",'N-Bedarf AL §13a'!C82)</f>
        <v/>
      </c>
      <c r="E82" s="32" t="str">
        <f>IF('N-Bedarf AL §13a'!Y82="",'N-Bedarf AL §13a'!V82,'N-Bedarf AL §13a'!Y82)</f>
        <v/>
      </c>
      <c r="F82" s="32" t="str">
        <f>IF('P-Bedarf AL §13a'!V84="","",'P-Bedarf AL §13a'!V84)</f>
        <v/>
      </c>
      <c r="G82" s="32" t="str">
        <f>IF('P-Bedarf AL §13a'!Z84="","",'P-Bedarf AL §13a'!Z84)</f>
        <v/>
      </c>
      <c r="H82" s="345" t="str">
        <f t="shared" si="85"/>
        <v/>
      </c>
      <c r="I82" s="345" t="str">
        <f t="shared" si="86"/>
        <v/>
      </c>
      <c r="J82" s="345" t="str">
        <f t="shared" si="87"/>
        <v/>
      </c>
      <c r="K82" s="321">
        <f t="shared" si="88"/>
        <v>0</v>
      </c>
      <c r="L82" s="321">
        <f t="shared" si="89"/>
        <v>0</v>
      </c>
      <c r="M82" s="321">
        <f t="shared" si="90"/>
        <v>0</v>
      </c>
      <c r="N82" s="321" t="str">
        <f t="shared" si="91"/>
        <v/>
      </c>
      <c r="O82" s="321" t="str">
        <f t="shared" si="91"/>
        <v/>
      </c>
      <c r="P82" s="321" t="str">
        <f t="shared" si="91"/>
        <v/>
      </c>
      <c r="Q82" s="490" t="str">
        <f t="shared" si="47"/>
        <v/>
      </c>
      <c r="R82" s="539"/>
      <c r="S82" s="141"/>
      <c r="T82" s="486"/>
      <c r="U82" s="501" t="str">
        <f t="shared" si="48"/>
        <v/>
      </c>
      <c r="V82" s="537" t="str">
        <f t="shared" si="49"/>
        <v/>
      </c>
      <c r="W82" s="537" t="str">
        <f t="shared" si="92"/>
        <v/>
      </c>
      <c r="X82" s="537" t="str">
        <f t="shared" si="50"/>
        <v/>
      </c>
      <c r="Y82" s="537" t="str">
        <f t="shared" si="51"/>
        <v/>
      </c>
      <c r="Z82" s="536"/>
      <c r="AA82" s="141"/>
      <c r="AB82" s="211"/>
      <c r="AC82" s="212" t="str">
        <f t="shared" si="52"/>
        <v/>
      </c>
      <c r="AD82" s="537" t="str">
        <f t="shared" si="53"/>
        <v/>
      </c>
      <c r="AE82" s="537" t="str">
        <f t="shared" si="54"/>
        <v/>
      </c>
      <c r="AF82" s="537" t="str">
        <f t="shared" si="55"/>
        <v/>
      </c>
      <c r="AG82" s="538" t="str">
        <f t="shared" si="56"/>
        <v/>
      </c>
      <c r="AH82" s="539"/>
      <c r="AI82" s="141"/>
      <c r="AJ82" s="486"/>
      <c r="AK82" s="507">
        <f t="shared" si="57"/>
        <v>0</v>
      </c>
      <c r="AL82" s="537" t="str">
        <f t="shared" si="58"/>
        <v/>
      </c>
      <c r="AM82" s="537" t="str">
        <f t="shared" si="59"/>
        <v/>
      </c>
      <c r="AN82" s="537" t="str">
        <f t="shared" si="60"/>
        <v/>
      </c>
      <c r="AO82" s="537" t="str">
        <f t="shared" si="61"/>
        <v/>
      </c>
      <c r="AP82" s="542" t="str">
        <f t="shared" si="93"/>
        <v/>
      </c>
      <c r="AQ82" s="539"/>
      <c r="AR82" s="141"/>
      <c r="AS82" s="486"/>
      <c r="AT82" s="501" t="str">
        <f t="shared" si="62"/>
        <v/>
      </c>
      <c r="AU82" s="537" t="str">
        <f t="shared" si="63"/>
        <v/>
      </c>
      <c r="AV82" s="537" t="str">
        <f t="shared" si="64"/>
        <v/>
      </c>
      <c r="AW82" s="537" t="str">
        <f t="shared" si="65"/>
        <v/>
      </c>
      <c r="AX82" s="536"/>
      <c r="AY82" s="141"/>
      <c r="AZ82" s="211"/>
      <c r="BA82" s="211" t="str">
        <f t="shared" si="66"/>
        <v/>
      </c>
      <c r="BB82" s="537" t="str">
        <f t="shared" si="67"/>
        <v/>
      </c>
      <c r="BC82" s="537"/>
      <c r="BD82" s="538" t="str">
        <f t="shared" si="68"/>
        <v/>
      </c>
      <c r="BE82" s="539"/>
      <c r="BF82" s="141"/>
      <c r="BG82" s="486"/>
      <c r="BH82" s="501" t="str">
        <f t="shared" si="69"/>
        <v/>
      </c>
      <c r="BI82" s="537" t="str">
        <f t="shared" si="70"/>
        <v/>
      </c>
      <c r="BJ82" s="537" t="str">
        <f t="shared" si="71"/>
        <v/>
      </c>
      <c r="BK82" s="537" t="str">
        <f t="shared" si="72"/>
        <v/>
      </c>
      <c r="BL82" s="536"/>
      <c r="BM82" s="141"/>
      <c r="BN82" s="211"/>
      <c r="BO82" s="211" t="e">
        <f t="shared" si="73"/>
        <v>#VALUE!</v>
      </c>
      <c r="BP82" s="537" t="str">
        <f t="shared" si="74"/>
        <v/>
      </c>
      <c r="BQ82" s="537" t="str">
        <f t="shared" si="75"/>
        <v/>
      </c>
      <c r="BR82" s="538" t="str">
        <f t="shared" si="76"/>
        <v/>
      </c>
      <c r="BS82" s="539"/>
      <c r="BT82" s="141"/>
      <c r="BU82" s="486"/>
      <c r="BV82" s="501" t="str">
        <f t="shared" si="77"/>
        <v/>
      </c>
      <c r="BW82" s="537" t="str">
        <f t="shared" si="78"/>
        <v/>
      </c>
      <c r="BX82" s="537" t="str">
        <f t="shared" si="79"/>
        <v/>
      </c>
      <c r="BY82" s="537" t="str">
        <f t="shared" si="80"/>
        <v/>
      </c>
      <c r="BZ82" s="536"/>
      <c r="CA82" s="141"/>
      <c r="CB82" s="486"/>
      <c r="CC82" s="483" t="str">
        <f t="shared" si="81"/>
        <v/>
      </c>
      <c r="CD82" s="153" t="str">
        <f t="shared" si="82"/>
        <v/>
      </c>
      <c r="CE82" s="153" t="str">
        <f t="shared" si="83"/>
        <v/>
      </c>
      <c r="CF82" s="153" t="str">
        <f t="shared" si="84"/>
        <v/>
      </c>
    </row>
    <row r="83" spans="1:84" ht="29.45" customHeight="1" x14ac:dyDescent="0.25">
      <c r="A83" s="354" t="str">
        <f>'N-Bedarf AL §13a'!A83</f>
        <v/>
      </c>
      <c r="B83" s="354" t="str">
        <f>IF('N-Bedarf AL §13a'!B83="","",'N-Bedarf AL §13a'!B83)</f>
        <v/>
      </c>
      <c r="C83" s="305" t="str">
        <f>IF('N-Bedarf AL §13a'!D83="","",'N-Bedarf AL §13a'!D83)</f>
        <v/>
      </c>
      <c r="D83" s="32" t="str">
        <f>IF('N-Bedarf AL §13a'!C83="","",'N-Bedarf AL §13a'!C83)</f>
        <v/>
      </c>
      <c r="E83" s="32" t="str">
        <f>IF('N-Bedarf AL §13a'!Y83="",'N-Bedarf AL §13a'!V83,'N-Bedarf AL §13a'!Y83)</f>
        <v/>
      </c>
      <c r="F83" s="32" t="str">
        <f>IF('P-Bedarf AL §13a'!V85="","",'P-Bedarf AL §13a'!V85)</f>
        <v/>
      </c>
      <c r="G83" s="32" t="str">
        <f>IF('P-Bedarf AL §13a'!Z85="","",'P-Bedarf AL §13a'!Z85)</f>
        <v/>
      </c>
      <c r="H83" s="345" t="str">
        <f t="shared" si="85"/>
        <v/>
      </c>
      <c r="I83" s="345" t="str">
        <f t="shared" si="86"/>
        <v/>
      </c>
      <c r="J83" s="345" t="str">
        <f t="shared" si="87"/>
        <v/>
      </c>
      <c r="K83" s="321">
        <f t="shared" si="88"/>
        <v>0</v>
      </c>
      <c r="L83" s="321">
        <f t="shared" si="89"/>
        <v>0</v>
      </c>
      <c r="M83" s="321">
        <f t="shared" si="90"/>
        <v>0</v>
      </c>
      <c r="N83" s="321" t="str">
        <f t="shared" si="91"/>
        <v/>
      </c>
      <c r="O83" s="321" t="str">
        <f t="shared" si="91"/>
        <v/>
      </c>
      <c r="P83" s="321" t="str">
        <f t="shared" si="91"/>
        <v/>
      </c>
      <c r="Q83" s="490" t="str">
        <f t="shared" si="47"/>
        <v/>
      </c>
      <c r="R83" s="539"/>
      <c r="S83" s="141"/>
      <c r="T83" s="486"/>
      <c r="U83" s="501" t="str">
        <f t="shared" si="48"/>
        <v/>
      </c>
      <c r="V83" s="537" t="str">
        <f t="shared" si="49"/>
        <v/>
      </c>
      <c r="W83" s="537" t="str">
        <f t="shared" si="92"/>
        <v/>
      </c>
      <c r="X83" s="537" t="str">
        <f t="shared" si="50"/>
        <v/>
      </c>
      <c r="Y83" s="537" t="str">
        <f t="shared" si="51"/>
        <v/>
      </c>
      <c r="Z83" s="536"/>
      <c r="AA83" s="141"/>
      <c r="AB83" s="211"/>
      <c r="AC83" s="212" t="str">
        <f t="shared" si="52"/>
        <v/>
      </c>
      <c r="AD83" s="537" t="str">
        <f t="shared" si="53"/>
        <v/>
      </c>
      <c r="AE83" s="537" t="str">
        <f t="shared" si="54"/>
        <v/>
      </c>
      <c r="AF83" s="537" t="str">
        <f t="shared" si="55"/>
        <v/>
      </c>
      <c r="AG83" s="538" t="str">
        <f t="shared" si="56"/>
        <v/>
      </c>
      <c r="AH83" s="539"/>
      <c r="AI83" s="141"/>
      <c r="AJ83" s="486"/>
      <c r="AK83" s="507">
        <f t="shared" si="57"/>
        <v>0</v>
      </c>
      <c r="AL83" s="537" t="str">
        <f t="shared" si="58"/>
        <v/>
      </c>
      <c r="AM83" s="537" t="str">
        <f t="shared" si="59"/>
        <v/>
      </c>
      <c r="AN83" s="537" t="str">
        <f t="shared" si="60"/>
        <v/>
      </c>
      <c r="AO83" s="537" t="str">
        <f t="shared" si="61"/>
        <v/>
      </c>
      <c r="AP83" s="542" t="str">
        <f t="shared" si="93"/>
        <v/>
      </c>
      <c r="AQ83" s="539"/>
      <c r="AR83" s="141"/>
      <c r="AS83" s="486"/>
      <c r="AT83" s="501" t="str">
        <f t="shared" si="62"/>
        <v/>
      </c>
      <c r="AU83" s="537" t="str">
        <f t="shared" si="63"/>
        <v/>
      </c>
      <c r="AV83" s="537" t="str">
        <f t="shared" si="64"/>
        <v/>
      </c>
      <c r="AW83" s="537" t="str">
        <f t="shared" si="65"/>
        <v/>
      </c>
      <c r="AX83" s="536"/>
      <c r="AY83" s="141"/>
      <c r="AZ83" s="211"/>
      <c r="BA83" s="211" t="str">
        <f t="shared" si="66"/>
        <v/>
      </c>
      <c r="BB83" s="537" t="str">
        <f t="shared" si="67"/>
        <v/>
      </c>
      <c r="BC83" s="537"/>
      <c r="BD83" s="538" t="str">
        <f t="shared" si="68"/>
        <v/>
      </c>
      <c r="BE83" s="539"/>
      <c r="BF83" s="141"/>
      <c r="BG83" s="486"/>
      <c r="BH83" s="501" t="str">
        <f t="shared" si="69"/>
        <v/>
      </c>
      <c r="BI83" s="537" t="str">
        <f t="shared" si="70"/>
        <v/>
      </c>
      <c r="BJ83" s="537" t="str">
        <f t="shared" si="71"/>
        <v/>
      </c>
      <c r="BK83" s="537" t="str">
        <f t="shared" si="72"/>
        <v/>
      </c>
      <c r="BL83" s="536"/>
      <c r="BM83" s="141"/>
      <c r="BN83" s="211"/>
      <c r="BO83" s="211" t="e">
        <f t="shared" si="73"/>
        <v>#VALUE!</v>
      </c>
      <c r="BP83" s="537" t="str">
        <f t="shared" si="74"/>
        <v/>
      </c>
      <c r="BQ83" s="537" t="str">
        <f t="shared" si="75"/>
        <v/>
      </c>
      <c r="BR83" s="538" t="str">
        <f t="shared" si="76"/>
        <v/>
      </c>
      <c r="BS83" s="539"/>
      <c r="BT83" s="141"/>
      <c r="BU83" s="486"/>
      <c r="BV83" s="501" t="str">
        <f t="shared" si="77"/>
        <v/>
      </c>
      <c r="BW83" s="537" t="str">
        <f t="shared" si="78"/>
        <v/>
      </c>
      <c r="BX83" s="537" t="str">
        <f t="shared" si="79"/>
        <v/>
      </c>
      <c r="BY83" s="537" t="str">
        <f t="shared" si="80"/>
        <v/>
      </c>
      <c r="BZ83" s="536"/>
      <c r="CA83" s="141"/>
      <c r="CB83" s="486"/>
      <c r="CC83" s="483" t="str">
        <f t="shared" si="81"/>
        <v/>
      </c>
      <c r="CD83" s="153" t="str">
        <f t="shared" si="82"/>
        <v/>
      </c>
      <c r="CE83" s="153" t="str">
        <f t="shared" si="83"/>
        <v/>
      </c>
      <c r="CF83" s="153" t="str">
        <f t="shared" si="84"/>
        <v/>
      </c>
    </row>
    <row r="84" spans="1:84" ht="29.45" customHeight="1" x14ac:dyDescent="0.25">
      <c r="A84" s="354" t="str">
        <f>'N-Bedarf AL §13a'!A84</f>
        <v/>
      </c>
      <c r="B84" s="354" t="str">
        <f>IF('N-Bedarf AL §13a'!B84="","",'N-Bedarf AL §13a'!B84)</f>
        <v/>
      </c>
      <c r="C84" s="305" t="str">
        <f>IF('N-Bedarf AL §13a'!D84="","",'N-Bedarf AL §13a'!D84)</f>
        <v/>
      </c>
      <c r="D84" s="32" t="str">
        <f>IF('N-Bedarf AL §13a'!C84="","",'N-Bedarf AL §13a'!C84)</f>
        <v/>
      </c>
      <c r="E84" s="32" t="str">
        <f>IF('N-Bedarf AL §13a'!Y84="",'N-Bedarf AL §13a'!V84,'N-Bedarf AL §13a'!Y84)</f>
        <v/>
      </c>
      <c r="F84" s="32" t="str">
        <f>IF('P-Bedarf AL §13a'!V86="","",'P-Bedarf AL §13a'!V86)</f>
        <v/>
      </c>
      <c r="G84" s="32" t="str">
        <f>IF('P-Bedarf AL §13a'!Z86="","",'P-Bedarf AL §13a'!Z86)</f>
        <v/>
      </c>
      <c r="H84" s="345" t="str">
        <f t="shared" si="85"/>
        <v/>
      </c>
      <c r="I84" s="345" t="str">
        <f t="shared" si="86"/>
        <v/>
      </c>
      <c r="J84" s="345" t="str">
        <f t="shared" si="87"/>
        <v/>
      </c>
      <c r="K84" s="321">
        <f t="shared" si="88"/>
        <v>0</v>
      </c>
      <c r="L84" s="321">
        <f t="shared" si="89"/>
        <v>0</v>
      </c>
      <c r="M84" s="321">
        <f t="shared" si="90"/>
        <v>0</v>
      </c>
      <c r="N84" s="321" t="str">
        <f t="shared" si="91"/>
        <v/>
      </c>
      <c r="O84" s="321" t="str">
        <f t="shared" si="91"/>
        <v/>
      </c>
      <c r="P84" s="321" t="str">
        <f t="shared" si="91"/>
        <v/>
      </c>
      <c r="Q84" s="490" t="str">
        <f t="shared" si="47"/>
        <v/>
      </c>
      <c r="R84" s="539"/>
      <c r="S84" s="141"/>
      <c r="T84" s="486"/>
      <c r="U84" s="501" t="str">
        <f t="shared" si="48"/>
        <v/>
      </c>
      <c r="V84" s="537" t="str">
        <f t="shared" si="49"/>
        <v/>
      </c>
      <c r="W84" s="537" t="str">
        <f t="shared" si="92"/>
        <v/>
      </c>
      <c r="X84" s="537" t="str">
        <f t="shared" si="50"/>
        <v/>
      </c>
      <c r="Y84" s="537" t="str">
        <f t="shared" si="51"/>
        <v/>
      </c>
      <c r="Z84" s="536"/>
      <c r="AA84" s="141"/>
      <c r="AB84" s="211"/>
      <c r="AC84" s="212" t="str">
        <f t="shared" si="52"/>
        <v/>
      </c>
      <c r="AD84" s="537" t="str">
        <f t="shared" si="53"/>
        <v/>
      </c>
      <c r="AE84" s="537" t="str">
        <f t="shared" si="54"/>
        <v/>
      </c>
      <c r="AF84" s="537" t="str">
        <f t="shared" si="55"/>
        <v/>
      </c>
      <c r="AG84" s="538" t="str">
        <f t="shared" si="56"/>
        <v/>
      </c>
      <c r="AH84" s="539"/>
      <c r="AI84" s="141"/>
      <c r="AJ84" s="486"/>
      <c r="AK84" s="507">
        <f t="shared" si="57"/>
        <v>0</v>
      </c>
      <c r="AL84" s="537" t="str">
        <f t="shared" si="58"/>
        <v/>
      </c>
      <c r="AM84" s="537" t="str">
        <f t="shared" si="59"/>
        <v/>
      </c>
      <c r="AN84" s="537" t="str">
        <f t="shared" si="60"/>
        <v/>
      </c>
      <c r="AO84" s="537" t="str">
        <f t="shared" si="61"/>
        <v/>
      </c>
      <c r="AP84" s="542" t="str">
        <f t="shared" si="93"/>
        <v/>
      </c>
      <c r="AQ84" s="539"/>
      <c r="AR84" s="141"/>
      <c r="AS84" s="486"/>
      <c r="AT84" s="501" t="str">
        <f t="shared" si="62"/>
        <v/>
      </c>
      <c r="AU84" s="537" t="str">
        <f t="shared" si="63"/>
        <v/>
      </c>
      <c r="AV84" s="537" t="str">
        <f t="shared" si="64"/>
        <v/>
      </c>
      <c r="AW84" s="537" t="str">
        <f t="shared" si="65"/>
        <v/>
      </c>
      <c r="AX84" s="536"/>
      <c r="AY84" s="141"/>
      <c r="AZ84" s="211"/>
      <c r="BA84" s="211" t="str">
        <f t="shared" si="66"/>
        <v/>
      </c>
      <c r="BB84" s="537" t="str">
        <f t="shared" si="67"/>
        <v/>
      </c>
      <c r="BC84" s="537"/>
      <c r="BD84" s="538" t="str">
        <f t="shared" si="68"/>
        <v/>
      </c>
      <c r="BE84" s="539"/>
      <c r="BF84" s="141"/>
      <c r="BG84" s="486"/>
      <c r="BH84" s="501" t="str">
        <f t="shared" si="69"/>
        <v/>
      </c>
      <c r="BI84" s="537" t="str">
        <f t="shared" si="70"/>
        <v/>
      </c>
      <c r="BJ84" s="537" t="str">
        <f t="shared" si="71"/>
        <v/>
      </c>
      <c r="BK84" s="537" t="str">
        <f t="shared" si="72"/>
        <v/>
      </c>
      <c r="BL84" s="536"/>
      <c r="BM84" s="141"/>
      <c r="BN84" s="211"/>
      <c r="BO84" s="211" t="e">
        <f t="shared" si="73"/>
        <v>#VALUE!</v>
      </c>
      <c r="BP84" s="537" t="str">
        <f t="shared" si="74"/>
        <v/>
      </c>
      <c r="BQ84" s="537" t="str">
        <f t="shared" si="75"/>
        <v/>
      </c>
      <c r="BR84" s="538" t="str">
        <f t="shared" si="76"/>
        <v/>
      </c>
      <c r="BS84" s="539"/>
      <c r="BT84" s="141"/>
      <c r="BU84" s="486"/>
      <c r="BV84" s="501" t="str">
        <f t="shared" si="77"/>
        <v/>
      </c>
      <c r="BW84" s="537" t="str">
        <f t="shared" si="78"/>
        <v/>
      </c>
      <c r="BX84" s="537" t="str">
        <f t="shared" si="79"/>
        <v/>
      </c>
      <c r="BY84" s="537" t="str">
        <f t="shared" si="80"/>
        <v/>
      </c>
      <c r="BZ84" s="536"/>
      <c r="CA84" s="141"/>
      <c r="CB84" s="486"/>
      <c r="CC84" s="483" t="str">
        <f t="shared" si="81"/>
        <v/>
      </c>
      <c r="CD84" s="153" t="str">
        <f t="shared" si="82"/>
        <v/>
      </c>
      <c r="CE84" s="153" t="str">
        <f t="shared" si="83"/>
        <v/>
      </c>
      <c r="CF84" s="153" t="str">
        <f t="shared" si="84"/>
        <v/>
      </c>
    </row>
    <row r="85" spans="1:84" ht="29.45" customHeight="1" x14ac:dyDescent="0.25">
      <c r="A85" s="354" t="str">
        <f>'N-Bedarf AL §13a'!A85</f>
        <v/>
      </c>
      <c r="B85" s="354" t="str">
        <f>IF('N-Bedarf AL §13a'!B85="","",'N-Bedarf AL §13a'!B85)</f>
        <v/>
      </c>
      <c r="C85" s="305" t="str">
        <f>IF('N-Bedarf AL §13a'!D85="","",'N-Bedarf AL §13a'!D85)</f>
        <v/>
      </c>
      <c r="D85" s="32" t="str">
        <f>IF('N-Bedarf AL §13a'!C85="","",'N-Bedarf AL §13a'!C85)</f>
        <v/>
      </c>
      <c r="E85" s="32" t="str">
        <f>IF('N-Bedarf AL §13a'!Y85="",'N-Bedarf AL §13a'!V85,'N-Bedarf AL §13a'!Y85)</f>
        <v/>
      </c>
      <c r="F85" s="32" t="str">
        <f>IF('P-Bedarf AL §13a'!V87="","",'P-Bedarf AL §13a'!V87)</f>
        <v/>
      </c>
      <c r="G85" s="32" t="str">
        <f>IF('P-Bedarf AL §13a'!Z87="","",'P-Bedarf AL §13a'!Z87)</f>
        <v/>
      </c>
      <c r="H85" s="345" t="str">
        <f t="shared" si="85"/>
        <v/>
      </c>
      <c r="I85" s="345" t="str">
        <f t="shared" si="86"/>
        <v/>
      </c>
      <c r="J85" s="345" t="str">
        <f t="shared" si="87"/>
        <v/>
      </c>
      <c r="K85" s="321">
        <f t="shared" si="88"/>
        <v>0</v>
      </c>
      <c r="L85" s="321">
        <f t="shared" si="89"/>
        <v>0</v>
      </c>
      <c r="M85" s="321">
        <f t="shared" si="90"/>
        <v>0</v>
      </c>
      <c r="N85" s="321" t="str">
        <f t="shared" si="91"/>
        <v/>
      </c>
      <c r="O85" s="321" t="str">
        <f t="shared" si="91"/>
        <v/>
      </c>
      <c r="P85" s="321" t="str">
        <f t="shared" si="91"/>
        <v/>
      </c>
      <c r="Q85" s="490" t="str">
        <f t="shared" si="47"/>
        <v/>
      </c>
      <c r="R85" s="539"/>
      <c r="S85" s="141"/>
      <c r="T85" s="486"/>
      <c r="U85" s="501" t="str">
        <f t="shared" si="48"/>
        <v/>
      </c>
      <c r="V85" s="537" t="str">
        <f t="shared" si="49"/>
        <v/>
      </c>
      <c r="W85" s="537" t="str">
        <f t="shared" si="92"/>
        <v/>
      </c>
      <c r="X85" s="537" t="str">
        <f t="shared" si="50"/>
        <v/>
      </c>
      <c r="Y85" s="537" t="str">
        <f t="shared" si="51"/>
        <v/>
      </c>
      <c r="Z85" s="536"/>
      <c r="AA85" s="141"/>
      <c r="AB85" s="211"/>
      <c r="AC85" s="212" t="str">
        <f t="shared" si="52"/>
        <v/>
      </c>
      <c r="AD85" s="537" t="str">
        <f t="shared" si="53"/>
        <v/>
      </c>
      <c r="AE85" s="537" t="str">
        <f t="shared" si="54"/>
        <v/>
      </c>
      <c r="AF85" s="537" t="str">
        <f t="shared" si="55"/>
        <v/>
      </c>
      <c r="AG85" s="538" t="str">
        <f t="shared" si="56"/>
        <v/>
      </c>
      <c r="AH85" s="539"/>
      <c r="AI85" s="141"/>
      <c r="AJ85" s="486"/>
      <c r="AK85" s="507">
        <f t="shared" si="57"/>
        <v>0</v>
      </c>
      <c r="AL85" s="537" t="str">
        <f t="shared" si="58"/>
        <v/>
      </c>
      <c r="AM85" s="537" t="str">
        <f t="shared" si="59"/>
        <v/>
      </c>
      <c r="AN85" s="537" t="str">
        <f t="shared" si="60"/>
        <v/>
      </c>
      <c r="AO85" s="537" t="str">
        <f t="shared" si="61"/>
        <v/>
      </c>
      <c r="AP85" s="542" t="str">
        <f t="shared" si="93"/>
        <v/>
      </c>
      <c r="AQ85" s="539"/>
      <c r="AR85" s="141"/>
      <c r="AS85" s="486"/>
      <c r="AT85" s="501" t="str">
        <f t="shared" si="62"/>
        <v/>
      </c>
      <c r="AU85" s="537" t="str">
        <f t="shared" si="63"/>
        <v/>
      </c>
      <c r="AV85" s="537" t="str">
        <f t="shared" si="64"/>
        <v/>
      </c>
      <c r="AW85" s="537" t="str">
        <f t="shared" si="65"/>
        <v/>
      </c>
      <c r="AX85" s="536"/>
      <c r="AY85" s="141"/>
      <c r="AZ85" s="211"/>
      <c r="BA85" s="211" t="str">
        <f t="shared" si="66"/>
        <v/>
      </c>
      <c r="BB85" s="537" t="str">
        <f t="shared" si="67"/>
        <v/>
      </c>
      <c r="BC85" s="537"/>
      <c r="BD85" s="538" t="str">
        <f t="shared" si="68"/>
        <v/>
      </c>
      <c r="BE85" s="539"/>
      <c r="BF85" s="141"/>
      <c r="BG85" s="486"/>
      <c r="BH85" s="501" t="str">
        <f t="shared" si="69"/>
        <v/>
      </c>
      <c r="BI85" s="537" t="str">
        <f t="shared" si="70"/>
        <v/>
      </c>
      <c r="BJ85" s="537" t="str">
        <f t="shared" si="71"/>
        <v/>
      </c>
      <c r="BK85" s="537" t="str">
        <f t="shared" si="72"/>
        <v/>
      </c>
      <c r="BL85" s="536"/>
      <c r="BM85" s="141"/>
      <c r="BN85" s="211"/>
      <c r="BO85" s="211" t="e">
        <f t="shared" si="73"/>
        <v>#VALUE!</v>
      </c>
      <c r="BP85" s="537" t="str">
        <f t="shared" si="74"/>
        <v/>
      </c>
      <c r="BQ85" s="537" t="str">
        <f t="shared" si="75"/>
        <v/>
      </c>
      <c r="BR85" s="538" t="str">
        <f t="shared" si="76"/>
        <v/>
      </c>
      <c r="BS85" s="539"/>
      <c r="BT85" s="141"/>
      <c r="BU85" s="486"/>
      <c r="BV85" s="501" t="str">
        <f t="shared" si="77"/>
        <v/>
      </c>
      <c r="BW85" s="537" t="str">
        <f t="shared" si="78"/>
        <v/>
      </c>
      <c r="BX85" s="537" t="str">
        <f t="shared" si="79"/>
        <v/>
      </c>
      <c r="BY85" s="537" t="str">
        <f t="shared" si="80"/>
        <v/>
      </c>
      <c r="BZ85" s="536"/>
      <c r="CA85" s="141"/>
      <c r="CB85" s="486"/>
      <c r="CC85" s="483" t="str">
        <f t="shared" si="81"/>
        <v/>
      </c>
      <c r="CD85" s="153" t="str">
        <f t="shared" si="82"/>
        <v/>
      </c>
      <c r="CE85" s="153" t="str">
        <f t="shared" si="83"/>
        <v/>
      </c>
      <c r="CF85" s="153" t="str">
        <f t="shared" si="84"/>
        <v/>
      </c>
    </row>
    <row r="86" spans="1:84" ht="29.45" customHeight="1" x14ac:dyDescent="0.25">
      <c r="A86" s="354" t="str">
        <f>'N-Bedarf AL §13a'!A86</f>
        <v/>
      </c>
      <c r="B86" s="354" t="str">
        <f>IF('N-Bedarf AL §13a'!B86="","",'N-Bedarf AL §13a'!B86)</f>
        <v/>
      </c>
      <c r="C86" s="305" t="str">
        <f>IF('N-Bedarf AL §13a'!D86="","",'N-Bedarf AL §13a'!D86)</f>
        <v/>
      </c>
      <c r="D86" s="32" t="str">
        <f>IF('N-Bedarf AL §13a'!C86="","",'N-Bedarf AL §13a'!C86)</f>
        <v/>
      </c>
      <c r="E86" s="32" t="str">
        <f>IF('N-Bedarf AL §13a'!Y86="",'N-Bedarf AL §13a'!V86,'N-Bedarf AL §13a'!Y86)</f>
        <v/>
      </c>
      <c r="F86" s="32" t="str">
        <f>IF('P-Bedarf AL §13a'!V88="","",'P-Bedarf AL §13a'!V88)</f>
        <v/>
      </c>
      <c r="G86" s="32" t="str">
        <f>IF('P-Bedarf AL §13a'!Z88="","",'P-Bedarf AL §13a'!Z88)</f>
        <v/>
      </c>
      <c r="H86" s="345" t="str">
        <f t="shared" si="85"/>
        <v/>
      </c>
      <c r="I86" s="345" t="str">
        <f t="shared" si="86"/>
        <v/>
      </c>
      <c r="J86" s="345" t="str">
        <f t="shared" si="87"/>
        <v/>
      </c>
      <c r="K86" s="321">
        <f t="shared" si="88"/>
        <v>0</v>
      </c>
      <c r="L86" s="321">
        <f t="shared" si="89"/>
        <v>0</v>
      </c>
      <c r="M86" s="321">
        <f t="shared" si="90"/>
        <v>0</v>
      </c>
      <c r="N86" s="321" t="str">
        <f t="shared" si="91"/>
        <v/>
      </c>
      <c r="O86" s="321" t="str">
        <f t="shared" si="91"/>
        <v/>
      </c>
      <c r="P86" s="321" t="str">
        <f t="shared" si="91"/>
        <v/>
      </c>
      <c r="Q86" s="490" t="str">
        <f t="shared" si="47"/>
        <v/>
      </c>
      <c r="R86" s="539"/>
      <c r="S86" s="141"/>
      <c r="T86" s="486"/>
      <c r="U86" s="501" t="str">
        <f t="shared" si="48"/>
        <v/>
      </c>
      <c r="V86" s="537" t="str">
        <f t="shared" si="49"/>
        <v/>
      </c>
      <c r="W86" s="537" t="str">
        <f t="shared" si="92"/>
        <v/>
      </c>
      <c r="X86" s="537" t="str">
        <f t="shared" si="50"/>
        <v/>
      </c>
      <c r="Y86" s="537" t="str">
        <f t="shared" si="51"/>
        <v/>
      </c>
      <c r="Z86" s="536"/>
      <c r="AA86" s="141"/>
      <c r="AB86" s="211"/>
      <c r="AC86" s="212" t="str">
        <f t="shared" si="52"/>
        <v/>
      </c>
      <c r="AD86" s="537" t="str">
        <f t="shared" si="53"/>
        <v/>
      </c>
      <c r="AE86" s="537" t="str">
        <f t="shared" si="54"/>
        <v/>
      </c>
      <c r="AF86" s="537" t="str">
        <f t="shared" si="55"/>
        <v/>
      </c>
      <c r="AG86" s="538" t="str">
        <f t="shared" si="56"/>
        <v/>
      </c>
      <c r="AH86" s="539"/>
      <c r="AI86" s="141"/>
      <c r="AJ86" s="486"/>
      <c r="AK86" s="507">
        <f t="shared" si="57"/>
        <v>0</v>
      </c>
      <c r="AL86" s="537" t="str">
        <f t="shared" si="58"/>
        <v/>
      </c>
      <c r="AM86" s="537" t="str">
        <f t="shared" si="59"/>
        <v/>
      </c>
      <c r="AN86" s="537" t="str">
        <f t="shared" si="60"/>
        <v/>
      </c>
      <c r="AO86" s="537" t="str">
        <f t="shared" si="61"/>
        <v/>
      </c>
      <c r="AP86" s="542" t="str">
        <f t="shared" si="93"/>
        <v/>
      </c>
      <c r="AQ86" s="539"/>
      <c r="AR86" s="141"/>
      <c r="AS86" s="486"/>
      <c r="AT86" s="501" t="str">
        <f t="shared" si="62"/>
        <v/>
      </c>
      <c r="AU86" s="537" t="str">
        <f t="shared" si="63"/>
        <v/>
      </c>
      <c r="AV86" s="537" t="str">
        <f t="shared" si="64"/>
        <v/>
      </c>
      <c r="AW86" s="537" t="str">
        <f t="shared" si="65"/>
        <v/>
      </c>
      <c r="AX86" s="536"/>
      <c r="AY86" s="141"/>
      <c r="AZ86" s="211"/>
      <c r="BA86" s="211" t="str">
        <f t="shared" si="66"/>
        <v/>
      </c>
      <c r="BB86" s="537" t="str">
        <f t="shared" si="67"/>
        <v/>
      </c>
      <c r="BC86" s="537"/>
      <c r="BD86" s="538" t="str">
        <f t="shared" si="68"/>
        <v/>
      </c>
      <c r="BE86" s="539"/>
      <c r="BF86" s="141"/>
      <c r="BG86" s="486"/>
      <c r="BH86" s="501" t="str">
        <f t="shared" si="69"/>
        <v/>
      </c>
      <c r="BI86" s="537" t="str">
        <f t="shared" si="70"/>
        <v/>
      </c>
      <c r="BJ86" s="537" t="str">
        <f t="shared" si="71"/>
        <v/>
      </c>
      <c r="BK86" s="537" t="str">
        <f t="shared" si="72"/>
        <v/>
      </c>
      <c r="BL86" s="536"/>
      <c r="BM86" s="141"/>
      <c r="BN86" s="211"/>
      <c r="BO86" s="211" t="e">
        <f t="shared" si="73"/>
        <v>#VALUE!</v>
      </c>
      <c r="BP86" s="537" t="str">
        <f t="shared" si="74"/>
        <v/>
      </c>
      <c r="BQ86" s="537" t="str">
        <f t="shared" si="75"/>
        <v/>
      </c>
      <c r="BR86" s="538" t="str">
        <f t="shared" si="76"/>
        <v/>
      </c>
      <c r="BS86" s="539"/>
      <c r="BT86" s="141"/>
      <c r="BU86" s="486"/>
      <c r="BV86" s="501" t="str">
        <f t="shared" si="77"/>
        <v/>
      </c>
      <c r="BW86" s="537" t="str">
        <f t="shared" si="78"/>
        <v/>
      </c>
      <c r="BX86" s="537" t="str">
        <f t="shared" si="79"/>
        <v/>
      </c>
      <c r="BY86" s="537" t="str">
        <f t="shared" si="80"/>
        <v/>
      </c>
      <c r="BZ86" s="536"/>
      <c r="CA86" s="141"/>
      <c r="CB86" s="486"/>
      <c r="CC86" s="483" t="str">
        <f t="shared" si="81"/>
        <v/>
      </c>
      <c r="CD86" s="153" t="str">
        <f t="shared" si="82"/>
        <v/>
      </c>
      <c r="CE86" s="153" t="str">
        <f t="shared" si="83"/>
        <v/>
      </c>
      <c r="CF86" s="153" t="str">
        <f t="shared" si="84"/>
        <v/>
      </c>
    </row>
    <row r="87" spans="1:84" ht="29.45" customHeight="1" x14ac:dyDescent="0.25">
      <c r="A87" s="354" t="str">
        <f>'N-Bedarf AL §13a'!A87</f>
        <v/>
      </c>
      <c r="B87" s="354" t="str">
        <f>IF('N-Bedarf AL §13a'!B87="","",'N-Bedarf AL §13a'!B87)</f>
        <v/>
      </c>
      <c r="C87" s="305" t="str">
        <f>IF('N-Bedarf AL §13a'!D87="","",'N-Bedarf AL §13a'!D87)</f>
        <v/>
      </c>
      <c r="D87" s="32" t="str">
        <f>IF('N-Bedarf AL §13a'!C87="","",'N-Bedarf AL §13a'!C87)</f>
        <v/>
      </c>
      <c r="E87" s="32" t="str">
        <f>IF('N-Bedarf AL §13a'!Y87="",'N-Bedarf AL §13a'!V87,'N-Bedarf AL §13a'!Y87)</f>
        <v/>
      </c>
      <c r="F87" s="32" t="str">
        <f>IF('P-Bedarf AL §13a'!V89="","",'P-Bedarf AL §13a'!V89)</f>
        <v/>
      </c>
      <c r="G87" s="32" t="str">
        <f>IF('P-Bedarf AL §13a'!Z89="","",'P-Bedarf AL §13a'!Z89)</f>
        <v/>
      </c>
      <c r="H87" s="345" t="str">
        <f t="shared" si="85"/>
        <v/>
      </c>
      <c r="I87" s="345" t="str">
        <f t="shared" si="86"/>
        <v/>
      </c>
      <c r="J87" s="345" t="str">
        <f t="shared" si="87"/>
        <v/>
      </c>
      <c r="K87" s="321">
        <f t="shared" si="88"/>
        <v>0</v>
      </c>
      <c r="L87" s="321">
        <f t="shared" si="89"/>
        <v>0</v>
      </c>
      <c r="M87" s="321">
        <f t="shared" si="90"/>
        <v>0</v>
      </c>
      <c r="N87" s="321" t="str">
        <f t="shared" si="91"/>
        <v/>
      </c>
      <c r="O87" s="321" t="str">
        <f t="shared" si="91"/>
        <v/>
      </c>
      <c r="P87" s="321" t="str">
        <f t="shared" si="91"/>
        <v/>
      </c>
      <c r="Q87" s="490" t="str">
        <f t="shared" si="47"/>
        <v/>
      </c>
      <c r="R87" s="539"/>
      <c r="S87" s="141"/>
      <c r="T87" s="486"/>
      <c r="U87" s="501" t="str">
        <f t="shared" si="48"/>
        <v/>
      </c>
      <c r="V87" s="537" t="str">
        <f t="shared" si="49"/>
        <v/>
      </c>
      <c r="W87" s="537" t="str">
        <f t="shared" si="92"/>
        <v/>
      </c>
      <c r="X87" s="537" t="str">
        <f t="shared" si="50"/>
        <v/>
      </c>
      <c r="Y87" s="537" t="str">
        <f t="shared" si="51"/>
        <v/>
      </c>
      <c r="Z87" s="536"/>
      <c r="AA87" s="141"/>
      <c r="AB87" s="211"/>
      <c r="AC87" s="212" t="str">
        <f t="shared" si="52"/>
        <v/>
      </c>
      <c r="AD87" s="537" t="str">
        <f t="shared" si="53"/>
        <v/>
      </c>
      <c r="AE87" s="537" t="str">
        <f t="shared" si="54"/>
        <v/>
      </c>
      <c r="AF87" s="537" t="str">
        <f t="shared" si="55"/>
        <v/>
      </c>
      <c r="AG87" s="538" t="str">
        <f t="shared" si="56"/>
        <v/>
      </c>
      <c r="AH87" s="539"/>
      <c r="AI87" s="141"/>
      <c r="AJ87" s="486"/>
      <c r="AK87" s="507">
        <f t="shared" si="57"/>
        <v>0</v>
      </c>
      <c r="AL87" s="537" t="str">
        <f t="shared" si="58"/>
        <v/>
      </c>
      <c r="AM87" s="537" t="str">
        <f t="shared" si="59"/>
        <v/>
      </c>
      <c r="AN87" s="537" t="str">
        <f t="shared" si="60"/>
        <v/>
      </c>
      <c r="AO87" s="537" t="str">
        <f t="shared" si="61"/>
        <v/>
      </c>
      <c r="AP87" s="542" t="str">
        <f t="shared" si="93"/>
        <v/>
      </c>
      <c r="AQ87" s="539"/>
      <c r="AR87" s="141"/>
      <c r="AS87" s="486"/>
      <c r="AT87" s="501" t="str">
        <f t="shared" si="62"/>
        <v/>
      </c>
      <c r="AU87" s="537" t="str">
        <f t="shared" si="63"/>
        <v/>
      </c>
      <c r="AV87" s="537" t="str">
        <f t="shared" si="64"/>
        <v/>
      </c>
      <c r="AW87" s="537" t="str">
        <f t="shared" si="65"/>
        <v/>
      </c>
      <c r="AX87" s="536"/>
      <c r="AY87" s="141"/>
      <c r="AZ87" s="211"/>
      <c r="BA87" s="211" t="str">
        <f t="shared" si="66"/>
        <v/>
      </c>
      <c r="BB87" s="537" t="str">
        <f t="shared" si="67"/>
        <v/>
      </c>
      <c r="BC87" s="537"/>
      <c r="BD87" s="538" t="str">
        <f t="shared" si="68"/>
        <v/>
      </c>
      <c r="BE87" s="539"/>
      <c r="BF87" s="141"/>
      <c r="BG87" s="486"/>
      <c r="BH87" s="501" t="str">
        <f t="shared" si="69"/>
        <v/>
      </c>
      <c r="BI87" s="537" t="str">
        <f t="shared" si="70"/>
        <v/>
      </c>
      <c r="BJ87" s="537" t="str">
        <f t="shared" si="71"/>
        <v/>
      </c>
      <c r="BK87" s="537" t="str">
        <f t="shared" si="72"/>
        <v/>
      </c>
      <c r="BL87" s="536"/>
      <c r="BM87" s="141"/>
      <c r="BN87" s="211"/>
      <c r="BO87" s="211" t="e">
        <f t="shared" si="73"/>
        <v>#VALUE!</v>
      </c>
      <c r="BP87" s="537" t="str">
        <f t="shared" si="74"/>
        <v/>
      </c>
      <c r="BQ87" s="537" t="str">
        <f t="shared" si="75"/>
        <v/>
      </c>
      <c r="BR87" s="538" t="str">
        <f t="shared" si="76"/>
        <v/>
      </c>
      <c r="BS87" s="539"/>
      <c r="BT87" s="141"/>
      <c r="BU87" s="486"/>
      <c r="BV87" s="501" t="str">
        <f t="shared" si="77"/>
        <v/>
      </c>
      <c r="BW87" s="537" t="str">
        <f t="shared" si="78"/>
        <v/>
      </c>
      <c r="BX87" s="537" t="str">
        <f t="shared" si="79"/>
        <v/>
      </c>
      <c r="BY87" s="537" t="str">
        <f t="shared" si="80"/>
        <v/>
      </c>
      <c r="BZ87" s="536"/>
      <c r="CA87" s="141"/>
      <c r="CB87" s="486"/>
      <c r="CC87" s="483" t="str">
        <f t="shared" si="81"/>
        <v/>
      </c>
      <c r="CD87" s="153" t="str">
        <f t="shared" si="82"/>
        <v/>
      </c>
      <c r="CE87" s="153" t="str">
        <f t="shared" si="83"/>
        <v/>
      </c>
      <c r="CF87" s="153" t="str">
        <f t="shared" si="84"/>
        <v/>
      </c>
    </row>
    <row r="88" spans="1:84" ht="29.45" customHeight="1" x14ac:dyDescent="0.25">
      <c r="A88" s="354" t="str">
        <f>'N-Bedarf AL §13a'!A88</f>
        <v/>
      </c>
      <c r="B88" s="354" t="str">
        <f>IF('N-Bedarf AL §13a'!B88="","",'N-Bedarf AL §13a'!B88)</f>
        <v/>
      </c>
      <c r="C88" s="305" t="str">
        <f>IF('N-Bedarf AL §13a'!D88="","",'N-Bedarf AL §13a'!D88)</f>
        <v/>
      </c>
      <c r="D88" s="32" t="str">
        <f>IF('N-Bedarf AL §13a'!C88="","",'N-Bedarf AL §13a'!C88)</f>
        <v/>
      </c>
      <c r="E88" s="32" t="str">
        <f>IF('N-Bedarf AL §13a'!Y88="",'N-Bedarf AL §13a'!V88,'N-Bedarf AL §13a'!Y88)</f>
        <v/>
      </c>
      <c r="F88" s="32" t="str">
        <f>IF('P-Bedarf AL §13a'!V90="","",'P-Bedarf AL §13a'!V90)</f>
        <v/>
      </c>
      <c r="G88" s="32" t="str">
        <f>IF('P-Bedarf AL §13a'!Z90="","",'P-Bedarf AL §13a'!Z90)</f>
        <v/>
      </c>
      <c r="H88" s="345" t="str">
        <f t="shared" si="85"/>
        <v/>
      </c>
      <c r="I88" s="345" t="str">
        <f t="shared" si="86"/>
        <v/>
      </c>
      <c r="J88" s="345" t="str">
        <f t="shared" si="87"/>
        <v/>
      </c>
      <c r="K88" s="321">
        <f t="shared" si="88"/>
        <v>0</v>
      </c>
      <c r="L88" s="321">
        <f t="shared" si="89"/>
        <v>0</v>
      </c>
      <c r="M88" s="321">
        <f t="shared" si="90"/>
        <v>0</v>
      </c>
      <c r="N88" s="321" t="str">
        <f t="shared" si="91"/>
        <v/>
      </c>
      <c r="O88" s="321" t="str">
        <f t="shared" si="91"/>
        <v/>
      </c>
      <c r="P88" s="321" t="str">
        <f t="shared" si="91"/>
        <v/>
      </c>
      <c r="Q88" s="490" t="str">
        <f t="shared" si="47"/>
        <v/>
      </c>
      <c r="R88" s="539"/>
      <c r="S88" s="141"/>
      <c r="T88" s="486"/>
      <c r="U88" s="501" t="str">
        <f t="shared" si="48"/>
        <v/>
      </c>
      <c r="V88" s="537" t="str">
        <f t="shared" si="49"/>
        <v/>
      </c>
      <c r="W88" s="537" t="str">
        <f t="shared" si="92"/>
        <v/>
      </c>
      <c r="X88" s="537" t="str">
        <f t="shared" si="50"/>
        <v/>
      </c>
      <c r="Y88" s="537" t="str">
        <f t="shared" si="51"/>
        <v/>
      </c>
      <c r="Z88" s="536"/>
      <c r="AA88" s="141"/>
      <c r="AB88" s="211"/>
      <c r="AC88" s="212" t="str">
        <f t="shared" si="52"/>
        <v/>
      </c>
      <c r="AD88" s="537" t="str">
        <f t="shared" si="53"/>
        <v/>
      </c>
      <c r="AE88" s="537" t="str">
        <f t="shared" si="54"/>
        <v/>
      </c>
      <c r="AF88" s="537" t="str">
        <f t="shared" si="55"/>
        <v/>
      </c>
      <c r="AG88" s="538" t="str">
        <f t="shared" si="56"/>
        <v/>
      </c>
      <c r="AH88" s="539"/>
      <c r="AI88" s="141"/>
      <c r="AJ88" s="486"/>
      <c r="AK88" s="507">
        <f t="shared" si="57"/>
        <v>0</v>
      </c>
      <c r="AL88" s="537" t="str">
        <f t="shared" si="58"/>
        <v/>
      </c>
      <c r="AM88" s="537" t="str">
        <f t="shared" si="59"/>
        <v/>
      </c>
      <c r="AN88" s="537" t="str">
        <f t="shared" si="60"/>
        <v/>
      </c>
      <c r="AO88" s="537" t="str">
        <f t="shared" si="61"/>
        <v/>
      </c>
      <c r="AP88" s="542" t="str">
        <f t="shared" si="93"/>
        <v/>
      </c>
      <c r="AQ88" s="539"/>
      <c r="AR88" s="141"/>
      <c r="AS88" s="486"/>
      <c r="AT88" s="501" t="str">
        <f t="shared" si="62"/>
        <v/>
      </c>
      <c r="AU88" s="537" t="str">
        <f t="shared" si="63"/>
        <v/>
      </c>
      <c r="AV88" s="537" t="str">
        <f t="shared" si="64"/>
        <v/>
      </c>
      <c r="AW88" s="537" t="str">
        <f t="shared" si="65"/>
        <v/>
      </c>
      <c r="AX88" s="536"/>
      <c r="AY88" s="141"/>
      <c r="AZ88" s="211"/>
      <c r="BA88" s="211" t="str">
        <f t="shared" si="66"/>
        <v/>
      </c>
      <c r="BB88" s="537" t="str">
        <f t="shared" si="67"/>
        <v/>
      </c>
      <c r="BC88" s="537"/>
      <c r="BD88" s="538" t="str">
        <f t="shared" si="68"/>
        <v/>
      </c>
      <c r="BE88" s="539"/>
      <c r="BF88" s="141"/>
      <c r="BG88" s="486"/>
      <c r="BH88" s="501" t="str">
        <f t="shared" si="69"/>
        <v/>
      </c>
      <c r="BI88" s="537" t="str">
        <f t="shared" si="70"/>
        <v/>
      </c>
      <c r="BJ88" s="537" t="str">
        <f t="shared" si="71"/>
        <v/>
      </c>
      <c r="BK88" s="537" t="str">
        <f t="shared" si="72"/>
        <v/>
      </c>
      <c r="BL88" s="536"/>
      <c r="BM88" s="141"/>
      <c r="BN88" s="211"/>
      <c r="BO88" s="211" t="e">
        <f t="shared" si="73"/>
        <v>#VALUE!</v>
      </c>
      <c r="BP88" s="537" t="str">
        <f t="shared" si="74"/>
        <v/>
      </c>
      <c r="BQ88" s="537" t="str">
        <f t="shared" si="75"/>
        <v/>
      </c>
      <c r="BR88" s="538" t="str">
        <f t="shared" si="76"/>
        <v/>
      </c>
      <c r="BS88" s="539"/>
      <c r="BT88" s="141"/>
      <c r="BU88" s="486"/>
      <c r="BV88" s="501" t="str">
        <f t="shared" si="77"/>
        <v/>
      </c>
      <c r="BW88" s="537" t="str">
        <f t="shared" si="78"/>
        <v/>
      </c>
      <c r="BX88" s="537" t="str">
        <f t="shared" si="79"/>
        <v/>
      </c>
      <c r="BY88" s="537" t="str">
        <f t="shared" si="80"/>
        <v/>
      </c>
      <c r="BZ88" s="536"/>
      <c r="CA88" s="141"/>
      <c r="CB88" s="486"/>
      <c r="CC88" s="483" t="str">
        <f t="shared" si="81"/>
        <v/>
      </c>
      <c r="CD88" s="153" t="str">
        <f t="shared" si="82"/>
        <v/>
      </c>
      <c r="CE88" s="153" t="str">
        <f t="shared" si="83"/>
        <v/>
      </c>
      <c r="CF88" s="153" t="str">
        <f t="shared" si="84"/>
        <v/>
      </c>
    </row>
    <row r="89" spans="1:84" ht="29.45" customHeight="1" x14ac:dyDescent="0.25">
      <c r="A89" s="354" t="str">
        <f>'N-Bedarf AL §13a'!A89</f>
        <v/>
      </c>
      <c r="B89" s="354" t="str">
        <f>IF('N-Bedarf AL §13a'!B89="","",'N-Bedarf AL §13a'!B89)</f>
        <v/>
      </c>
      <c r="C89" s="305" t="str">
        <f>IF('N-Bedarf AL §13a'!D89="","",'N-Bedarf AL §13a'!D89)</f>
        <v/>
      </c>
      <c r="D89" s="32" t="str">
        <f>IF('N-Bedarf AL §13a'!C89="","",'N-Bedarf AL §13a'!C89)</f>
        <v/>
      </c>
      <c r="E89" s="32" t="str">
        <f>IF('N-Bedarf AL §13a'!Y89="",'N-Bedarf AL §13a'!V89,'N-Bedarf AL §13a'!Y89)</f>
        <v/>
      </c>
      <c r="F89" s="32" t="str">
        <f>IF('P-Bedarf AL §13a'!V91="","",'P-Bedarf AL §13a'!V91)</f>
        <v/>
      </c>
      <c r="G89" s="32" t="str">
        <f>IF('P-Bedarf AL §13a'!Z91="","",'P-Bedarf AL §13a'!Z91)</f>
        <v/>
      </c>
      <c r="H89" s="345" t="str">
        <f t="shared" si="85"/>
        <v/>
      </c>
      <c r="I89" s="345" t="str">
        <f t="shared" si="86"/>
        <v/>
      </c>
      <c r="J89" s="345" t="str">
        <f t="shared" si="87"/>
        <v/>
      </c>
      <c r="K89" s="321">
        <f t="shared" si="88"/>
        <v>0</v>
      </c>
      <c r="L89" s="321">
        <f t="shared" si="89"/>
        <v>0</v>
      </c>
      <c r="M89" s="321">
        <f t="shared" si="90"/>
        <v>0</v>
      </c>
      <c r="N89" s="321" t="str">
        <f t="shared" si="91"/>
        <v/>
      </c>
      <c r="O89" s="321" t="str">
        <f t="shared" si="91"/>
        <v/>
      </c>
      <c r="P89" s="321" t="str">
        <f t="shared" si="91"/>
        <v/>
      </c>
      <c r="Q89" s="490" t="str">
        <f t="shared" si="47"/>
        <v/>
      </c>
      <c r="R89" s="539"/>
      <c r="S89" s="141"/>
      <c r="T89" s="486"/>
      <c r="U89" s="501" t="str">
        <f t="shared" si="48"/>
        <v/>
      </c>
      <c r="V89" s="537" t="str">
        <f t="shared" si="49"/>
        <v/>
      </c>
      <c r="W89" s="537" t="str">
        <f t="shared" si="92"/>
        <v/>
      </c>
      <c r="X89" s="537" t="str">
        <f t="shared" si="50"/>
        <v/>
      </c>
      <c r="Y89" s="537" t="str">
        <f t="shared" si="51"/>
        <v/>
      </c>
      <c r="Z89" s="536"/>
      <c r="AA89" s="141"/>
      <c r="AB89" s="211"/>
      <c r="AC89" s="212" t="str">
        <f t="shared" si="52"/>
        <v/>
      </c>
      <c r="AD89" s="537" t="str">
        <f t="shared" si="53"/>
        <v/>
      </c>
      <c r="AE89" s="537" t="str">
        <f t="shared" si="54"/>
        <v/>
      </c>
      <c r="AF89" s="537" t="str">
        <f t="shared" si="55"/>
        <v/>
      </c>
      <c r="AG89" s="538" t="str">
        <f t="shared" si="56"/>
        <v/>
      </c>
      <c r="AH89" s="539"/>
      <c r="AI89" s="141"/>
      <c r="AJ89" s="486"/>
      <c r="AK89" s="507">
        <f t="shared" si="57"/>
        <v>0</v>
      </c>
      <c r="AL89" s="537" t="str">
        <f t="shared" si="58"/>
        <v/>
      </c>
      <c r="AM89" s="537" t="str">
        <f t="shared" si="59"/>
        <v/>
      </c>
      <c r="AN89" s="537" t="str">
        <f t="shared" si="60"/>
        <v/>
      </c>
      <c r="AO89" s="537" t="str">
        <f t="shared" si="61"/>
        <v/>
      </c>
      <c r="AP89" s="542" t="str">
        <f t="shared" si="93"/>
        <v/>
      </c>
      <c r="AQ89" s="539"/>
      <c r="AR89" s="141"/>
      <c r="AS89" s="486"/>
      <c r="AT89" s="501" t="str">
        <f t="shared" si="62"/>
        <v/>
      </c>
      <c r="AU89" s="537" t="str">
        <f t="shared" si="63"/>
        <v/>
      </c>
      <c r="AV89" s="537" t="str">
        <f t="shared" si="64"/>
        <v/>
      </c>
      <c r="AW89" s="537" t="str">
        <f t="shared" si="65"/>
        <v/>
      </c>
      <c r="AX89" s="536"/>
      <c r="AY89" s="141"/>
      <c r="AZ89" s="211"/>
      <c r="BA89" s="211" t="str">
        <f t="shared" si="66"/>
        <v/>
      </c>
      <c r="BB89" s="537" t="str">
        <f t="shared" si="67"/>
        <v/>
      </c>
      <c r="BC89" s="537"/>
      <c r="BD89" s="538" t="str">
        <f t="shared" si="68"/>
        <v/>
      </c>
      <c r="BE89" s="539"/>
      <c r="BF89" s="141"/>
      <c r="BG89" s="486"/>
      <c r="BH89" s="501" t="str">
        <f t="shared" si="69"/>
        <v/>
      </c>
      <c r="BI89" s="537" t="str">
        <f t="shared" si="70"/>
        <v/>
      </c>
      <c r="BJ89" s="537" t="str">
        <f t="shared" si="71"/>
        <v/>
      </c>
      <c r="BK89" s="537" t="str">
        <f t="shared" si="72"/>
        <v/>
      </c>
      <c r="BL89" s="536"/>
      <c r="BM89" s="141"/>
      <c r="BN89" s="211"/>
      <c r="BO89" s="211" t="e">
        <f t="shared" si="73"/>
        <v>#VALUE!</v>
      </c>
      <c r="BP89" s="537" t="str">
        <f t="shared" si="74"/>
        <v/>
      </c>
      <c r="BQ89" s="537" t="str">
        <f t="shared" si="75"/>
        <v/>
      </c>
      <c r="BR89" s="538" t="str">
        <f t="shared" si="76"/>
        <v/>
      </c>
      <c r="BS89" s="539"/>
      <c r="BT89" s="141"/>
      <c r="BU89" s="486"/>
      <c r="BV89" s="501" t="str">
        <f t="shared" si="77"/>
        <v/>
      </c>
      <c r="BW89" s="537" t="str">
        <f t="shared" si="78"/>
        <v/>
      </c>
      <c r="BX89" s="537" t="str">
        <f t="shared" si="79"/>
        <v/>
      </c>
      <c r="BY89" s="537" t="str">
        <f t="shared" si="80"/>
        <v/>
      </c>
      <c r="BZ89" s="536"/>
      <c r="CA89" s="141"/>
      <c r="CB89" s="486"/>
      <c r="CC89" s="483" t="str">
        <f t="shared" si="81"/>
        <v/>
      </c>
      <c r="CD89" s="153" t="str">
        <f t="shared" si="82"/>
        <v/>
      </c>
      <c r="CE89" s="153" t="str">
        <f t="shared" si="83"/>
        <v/>
      </c>
      <c r="CF89" s="153" t="str">
        <f t="shared" si="84"/>
        <v/>
      </c>
    </row>
    <row r="90" spans="1:84" ht="29.45" customHeight="1" x14ac:dyDescent="0.25">
      <c r="A90" s="354" t="str">
        <f>'N-Bedarf AL §13a'!A90</f>
        <v/>
      </c>
      <c r="B90" s="354" t="str">
        <f>IF('N-Bedarf AL §13a'!B90="","",'N-Bedarf AL §13a'!B90)</f>
        <v/>
      </c>
      <c r="C90" s="305" t="str">
        <f>IF('N-Bedarf AL §13a'!D90="","",'N-Bedarf AL §13a'!D90)</f>
        <v/>
      </c>
      <c r="D90" s="32" t="str">
        <f>IF('N-Bedarf AL §13a'!C90="","",'N-Bedarf AL §13a'!C90)</f>
        <v/>
      </c>
      <c r="E90" s="32" t="str">
        <f>IF('N-Bedarf AL §13a'!Y90="",'N-Bedarf AL §13a'!V90,'N-Bedarf AL §13a'!Y90)</f>
        <v/>
      </c>
      <c r="F90" s="32" t="str">
        <f>IF('P-Bedarf AL §13a'!V92="","",'P-Bedarf AL §13a'!V92)</f>
        <v/>
      </c>
      <c r="G90" s="32" t="str">
        <f>IF('P-Bedarf AL §13a'!Z92="","",'P-Bedarf AL §13a'!Z92)</f>
        <v/>
      </c>
      <c r="H90" s="345" t="str">
        <f t="shared" si="85"/>
        <v/>
      </c>
      <c r="I90" s="345" t="str">
        <f t="shared" si="86"/>
        <v/>
      </c>
      <c r="J90" s="345" t="str">
        <f t="shared" si="87"/>
        <v/>
      </c>
      <c r="K90" s="321">
        <f t="shared" si="88"/>
        <v>0</v>
      </c>
      <c r="L90" s="321">
        <f t="shared" si="89"/>
        <v>0</v>
      </c>
      <c r="M90" s="321">
        <f t="shared" si="90"/>
        <v>0</v>
      </c>
      <c r="N90" s="321" t="str">
        <f t="shared" si="91"/>
        <v/>
      </c>
      <c r="O90" s="321" t="str">
        <f t="shared" si="91"/>
        <v/>
      </c>
      <c r="P90" s="321" t="str">
        <f t="shared" si="91"/>
        <v/>
      </c>
      <c r="Q90" s="490" t="str">
        <f t="shared" si="47"/>
        <v/>
      </c>
      <c r="R90" s="539"/>
      <c r="S90" s="141"/>
      <c r="T90" s="486"/>
      <c r="U90" s="501" t="str">
        <f t="shared" si="48"/>
        <v/>
      </c>
      <c r="V90" s="537" t="str">
        <f t="shared" si="49"/>
        <v/>
      </c>
      <c r="W90" s="537" t="str">
        <f t="shared" si="92"/>
        <v/>
      </c>
      <c r="X90" s="537" t="str">
        <f t="shared" si="50"/>
        <v/>
      </c>
      <c r="Y90" s="537" t="str">
        <f t="shared" si="51"/>
        <v/>
      </c>
      <c r="Z90" s="536"/>
      <c r="AA90" s="141"/>
      <c r="AB90" s="211"/>
      <c r="AC90" s="212" t="str">
        <f t="shared" si="52"/>
        <v/>
      </c>
      <c r="AD90" s="537" t="str">
        <f t="shared" si="53"/>
        <v/>
      </c>
      <c r="AE90" s="537" t="str">
        <f t="shared" si="54"/>
        <v/>
      </c>
      <c r="AF90" s="537" t="str">
        <f t="shared" si="55"/>
        <v/>
      </c>
      <c r="AG90" s="538" t="str">
        <f t="shared" si="56"/>
        <v/>
      </c>
      <c r="AH90" s="539"/>
      <c r="AI90" s="141"/>
      <c r="AJ90" s="486"/>
      <c r="AK90" s="507">
        <f t="shared" si="57"/>
        <v>0</v>
      </c>
      <c r="AL90" s="537" t="str">
        <f t="shared" si="58"/>
        <v/>
      </c>
      <c r="AM90" s="537" t="str">
        <f t="shared" si="59"/>
        <v/>
      </c>
      <c r="AN90" s="537" t="str">
        <f t="shared" si="60"/>
        <v/>
      </c>
      <c r="AO90" s="537" t="str">
        <f t="shared" si="61"/>
        <v/>
      </c>
      <c r="AP90" s="542" t="str">
        <f t="shared" si="93"/>
        <v/>
      </c>
      <c r="AQ90" s="539"/>
      <c r="AR90" s="141"/>
      <c r="AS90" s="486"/>
      <c r="AT90" s="501" t="str">
        <f t="shared" si="62"/>
        <v/>
      </c>
      <c r="AU90" s="537" t="str">
        <f t="shared" si="63"/>
        <v/>
      </c>
      <c r="AV90" s="537" t="str">
        <f t="shared" si="64"/>
        <v/>
      </c>
      <c r="AW90" s="537" t="str">
        <f t="shared" si="65"/>
        <v/>
      </c>
      <c r="AX90" s="536"/>
      <c r="AY90" s="141"/>
      <c r="AZ90" s="211"/>
      <c r="BA90" s="211" t="str">
        <f t="shared" si="66"/>
        <v/>
      </c>
      <c r="BB90" s="537" t="str">
        <f t="shared" si="67"/>
        <v/>
      </c>
      <c r="BC90" s="537"/>
      <c r="BD90" s="538" t="str">
        <f t="shared" si="68"/>
        <v/>
      </c>
      <c r="BE90" s="539"/>
      <c r="BF90" s="141"/>
      <c r="BG90" s="486"/>
      <c r="BH90" s="501" t="str">
        <f t="shared" si="69"/>
        <v/>
      </c>
      <c r="BI90" s="537" t="str">
        <f t="shared" si="70"/>
        <v/>
      </c>
      <c r="BJ90" s="537" t="str">
        <f t="shared" si="71"/>
        <v/>
      </c>
      <c r="BK90" s="537" t="str">
        <f t="shared" si="72"/>
        <v/>
      </c>
      <c r="BL90" s="536"/>
      <c r="BM90" s="141"/>
      <c r="BN90" s="211"/>
      <c r="BO90" s="211" t="e">
        <f t="shared" si="73"/>
        <v>#VALUE!</v>
      </c>
      <c r="BP90" s="537" t="str">
        <f t="shared" si="74"/>
        <v/>
      </c>
      <c r="BQ90" s="537" t="str">
        <f t="shared" si="75"/>
        <v/>
      </c>
      <c r="BR90" s="538" t="str">
        <f t="shared" si="76"/>
        <v/>
      </c>
      <c r="BS90" s="539"/>
      <c r="BT90" s="141"/>
      <c r="BU90" s="486"/>
      <c r="BV90" s="501" t="str">
        <f t="shared" si="77"/>
        <v/>
      </c>
      <c r="BW90" s="537" t="str">
        <f t="shared" si="78"/>
        <v/>
      </c>
      <c r="BX90" s="537" t="str">
        <f t="shared" si="79"/>
        <v/>
      </c>
      <c r="BY90" s="537" t="str">
        <f t="shared" si="80"/>
        <v/>
      </c>
      <c r="BZ90" s="536"/>
      <c r="CA90" s="141"/>
      <c r="CB90" s="486"/>
      <c r="CC90" s="483" t="str">
        <f t="shared" si="81"/>
        <v/>
      </c>
      <c r="CD90" s="153" t="str">
        <f t="shared" si="82"/>
        <v/>
      </c>
      <c r="CE90" s="153" t="str">
        <f t="shared" si="83"/>
        <v/>
      </c>
      <c r="CF90" s="153" t="str">
        <f t="shared" si="84"/>
        <v/>
      </c>
    </row>
    <row r="91" spans="1:84" ht="29.45" customHeight="1" x14ac:dyDescent="0.25">
      <c r="A91" s="354" t="str">
        <f>'N-Bedarf AL §13a'!A91</f>
        <v/>
      </c>
      <c r="B91" s="354" t="str">
        <f>IF('N-Bedarf AL §13a'!B91="","",'N-Bedarf AL §13a'!B91)</f>
        <v/>
      </c>
      <c r="C91" s="305" t="str">
        <f>IF('N-Bedarf AL §13a'!D91="","",'N-Bedarf AL §13a'!D91)</f>
        <v/>
      </c>
      <c r="D91" s="32" t="str">
        <f>IF('N-Bedarf AL §13a'!C91="","",'N-Bedarf AL §13a'!C91)</f>
        <v/>
      </c>
      <c r="E91" s="32" t="str">
        <f>IF('N-Bedarf AL §13a'!Y91="",'N-Bedarf AL §13a'!V91,'N-Bedarf AL §13a'!Y91)</f>
        <v/>
      </c>
      <c r="F91" s="32" t="str">
        <f>IF('P-Bedarf AL §13a'!V93="","",'P-Bedarf AL §13a'!V93)</f>
        <v/>
      </c>
      <c r="G91" s="32" t="str">
        <f>IF('P-Bedarf AL §13a'!Z93="","",'P-Bedarf AL §13a'!Z93)</f>
        <v/>
      </c>
      <c r="H91" s="345" t="str">
        <f t="shared" si="85"/>
        <v/>
      </c>
      <c r="I91" s="345" t="str">
        <f t="shared" si="86"/>
        <v/>
      </c>
      <c r="J91" s="345" t="str">
        <f t="shared" si="87"/>
        <v/>
      </c>
      <c r="K91" s="321">
        <f t="shared" si="88"/>
        <v>0</v>
      </c>
      <c r="L91" s="321">
        <f t="shared" si="89"/>
        <v>0</v>
      </c>
      <c r="M91" s="321">
        <f t="shared" si="90"/>
        <v>0</v>
      </c>
      <c r="N91" s="321" t="str">
        <f t="shared" si="91"/>
        <v/>
      </c>
      <c r="O91" s="321" t="str">
        <f t="shared" si="91"/>
        <v/>
      </c>
      <c r="P91" s="321" t="str">
        <f t="shared" si="91"/>
        <v/>
      </c>
      <c r="Q91" s="490" t="str">
        <f t="shared" si="47"/>
        <v/>
      </c>
      <c r="R91" s="539"/>
      <c r="S91" s="141"/>
      <c r="T91" s="486"/>
      <c r="U91" s="501" t="str">
        <f t="shared" si="48"/>
        <v/>
      </c>
      <c r="V91" s="537" t="str">
        <f t="shared" si="49"/>
        <v/>
      </c>
      <c r="W91" s="537" t="str">
        <f t="shared" si="92"/>
        <v/>
      </c>
      <c r="X91" s="537" t="str">
        <f t="shared" si="50"/>
        <v/>
      </c>
      <c r="Y91" s="537" t="str">
        <f t="shared" si="51"/>
        <v/>
      </c>
      <c r="Z91" s="536"/>
      <c r="AA91" s="141"/>
      <c r="AB91" s="211"/>
      <c r="AC91" s="212" t="str">
        <f t="shared" si="52"/>
        <v/>
      </c>
      <c r="AD91" s="537" t="str">
        <f t="shared" si="53"/>
        <v/>
      </c>
      <c r="AE91" s="537" t="str">
        <f t="shared" si="54"/>
        <v/>
      </c>
      <c r="AF91" s="537" t="str">
        <f t="shared" si="55"/>
        <v/>
      </c>
      <c r="AG91" s="538" t="str">
        <f t="shared" si="56"/>
        <v/>
      </c>
      <c r="AH91" s="539"/>
      <c r="AI91" s="141"/>
      <c r="AJ91" s="486"/>
      <c r="AK91" s="507">
        <f t="shared" si="57"/>
        <v>0</v>
      </c>
      <c r="AL91" s="537" t="str">
        <f t="shared" si="58"/>
        <v/>
      </c>
      <c r="AM91" s="537" t="str">
        <f t="shared" si="59"/>
        <v/>
      </c>
      <c r="AN91" s="537" t="str">
        <f t="shared" si="60"/>
        <v/>
      </c>
      <c r="AO91" s="537" t="str">
        <f t="shared" si="61"/>
        <v/>
      </c>
      <c r="AP91" s="542" t="str">
        <f t="shared" si="93"/>
        <v/>
      </c>
      <c r="AQ91" s="539"/>
      <c r="AR91" s="141"/>
      <c r="AS91" s="486"/>
      <c r="AT91" s="501" t="str">
        <f t="shared" si="62"/>
        <v/>
      </c>
      <c r="AU91" s="537" t="str">
        <f t="shared" si="63"/>
        <v/>
      </c>
      <c r="AV91" s="537" t="str">
        <f t="shared" si="64"/>
        <v/>
      </c>
      <c r="AW91" s="537" t="str">
        <f t="shared" si="65"/>
        <v/>
      </c>
      <c r="AX91" s="536"/>
      <c r="AY91" s="141"/>
      <c r="AZ91" s="211"/>
      <c r="BA91" s="211" t="str">
        <f t="shared" si="66"/>
        <v/>
      </c>
      <c r="BB91" s="537" t="str">
        <f t="shared" si="67"/>
        <v/>
      </c>
      <c r="BC91" s="537"/>
      <c r="BD91" s="538" t="str">
        <f t="shared" si="68"/>
        <v/>
      </c>
      <c r="BE91" s="539"/>
      <c r="BF91" s="141"/>
      <c r="BG91" s="486"/>
      <c r="BH91" s="501" t="str">
        <f t="shared" si="69"/>
        <v/>
      </c>
      <c r="BI91" s="537" t="str">
        <f t="shared" si="70"/>
        <v/>
      </c>
      <c r="BJ91" s="537" t="str">
        <f t="shared" si="71"/>
        <v/>
      </c>
      <c r="BK91" s="537" t="str">
        <f t="shared" si="72"/>
        <v/>
      </c>
      <c r="BL91" s="536"/>
      <c r="BM91" s="141"/>
      <c r="BN91" s="211"/>
      <c r="BO91" s="211" t="e">
        <f t="shared" si="73"/>
        <v>#VALUE!</v>
      </c>
      <c r="BP91" s="537" t="str">
        <f t="shared" si="74"/>
        <v/>
      </c>
      <c r="BQ91" s="537" t="str">
        <f t="shared" si="75"/>
        <v/>
      </c>
      <c r="BR91" s="538" t="str">
        <f t="shared" si="76"/>
        <v/>
      </c>
      <c r="BS91" s="539"/>
      <c r="BT91" s="141"/>
      <c r="BU91" s="486"/>
      <c r="BV91" s="501" t="str">
        <f t="shared" si="77"/>
        <v/>
      </c>
      <c r="BW91" s="537" t="str">
        <f t="shared" si="78"/>
        <v/>
      </c>
      <c r="BX91" s="537" t="str">
        <f t="shared" si="79"/>
        <v/>
      </c>
      <c r="BY91" s="537" t="str">
        <f t="shared" si="80"/>
        <v/>
      </c>
      <c r="BZ91" s="536"/>
      <c r="CA91" s="141"/>
      <c r="CB91" s="486"/>
      <c r="CC91" s="483" t="str">
        <f t="shared" si="81"/>
        <v/>
      </c>
      <c r="CD91" s="153" t="str">
        <f t="shared" si="82"/>
        <v/>
      </c>
      <c r="CE91" s="153" t="str">
        <f t="shared" si="83"/>
        <v/>
      </c>
      <c r="CF91" s="153" t="str">
        <f t="shared" si="84"/>
        <v/>
      </c>
    </row>
    <row r="92" spans="1:84" ht="29.45" customHeight="1" x14ac:dyDescent="0.25">
      <c r="A92" s="354" t="str">
        <f>'N-Bedarf AL §13a'!A92</f>
        <v/>
      </c>
      <c r="B92" s="354" t="str">
        <f>IF('N-Bedarf AL §13a'!B92="","",'N-Bedarf AL §13a'!B92)</f>
        <v/>
      </c>
      <c r="C92" s="305" t="str">
        <f>IF('N-Bedarf AL §13a'!D92="","",'N-Bedarf AL §13a'!D92)</f>
        <v/>
      </c>
      <c r="D92" s="32" t="str">
        <f>IF('N-Bedarf AL §13a'!C92="","",'N-Bedarf AL §13a'!C92)</f>
        <v/>
      </c>
      <c r="E92" s="32" t="str">
        <f>IF('N-Bedarf AL §13a'!Y92="",'N-Bedarf AL §13a'!V92,'N-Bedarf AL §13a'!Y92)</f>
        <v/>
      </c>
      <c r="F92" s="32" t="str">
        <f>IF('P-Bedarf AL §13a'!V94="","",'P-Bedarf AL §13a'!V94)</f>
        <v/>
      </c>
      <c r="G92" s="32" t="str">
        <f>IF('P-Bedarf AL §13a'!Z94="","",'P-Bedarf AL §13a'!Z94)</f>
        <v/>
      </c>
      <c r="H92" s="345" t="str">
        <f t="shared" si="85"/>
        <v/>
      </c>
      <c r="I92" s="345" t="str">
        <f t="shared" si="86"/>
        <v/>
      </c>
      <c r="J92" s="345" t="str">
        <f t="shared" si="87"/>
        <v/>
      </c>
      <c r="K92" s="321">
        <f t="shared" si="88"/>
        <v>0</v>
      </c>
      <c r="L92" s="321">
        <f t="shared" si="89"/>
        <v>0</v>
      </c>
      <c r="M92" s="321">
        <f t="shared" si="90"/>
        <v>0</v>
      </c>
      <c r="N92" s="321" t="str">
        <f t="shared" si="91"/>
        <v/>
      </c>
      <c r="O92" s="321" t="str">
        <f t="shared" si="91"/>
        <v/>
      </c>
      <c r="P92" s="321" t="str">
        <f t="shared" si="91"/>
        <v/>
      </c>
      <c r="Q92" s="490" t="str">
        <f t="shared" si="47"/>
        <v/>
      </c>
      <c r="R92" s="539"/>
      <c r="S92" s="141"/>
      <c r="T92" s="486"/>
      <c r="U92" s="501" t="str">
        <f t="shared" si="48"/>
        <v/>
      </c>
      <c r="V92" s="537" t="str">
        <f t="shared" si="49"/>
        <v/>
      </c>
      <c r="W92" s="537" t="str">
        <f t="shared" si="92"/>
        <v/>
      </c>
      <c r="X92" s="537" t="str">
        <f t="shared" si="50"/>
        <v/>
      </c>
      <c r="Y92" s="537" t="str">
        <f t="shared" si="51"/>
        <v/>
      </c>
      <c r="Z92" s="536"/>
      <c r="AA92" s="141"/>
      <c r="AB92" s="211"/>
      <c r="AC92" s="212" t="str">
        <f t="shared" si="52"/>
        <v/>
      </c>
      <c r="AD92" s="537" t="str">
        <f t="shared" si="53"/>
        <v/>
      </c>
      <c r="AE92" s="537" t="str">
        <f t="shared" si="54"/>
        <v/>
      </c>
      <c r="AF92" s="537" t="str">
        <f t="shared" si="55"/>
        <v/>
      </c>
      <c r="AG92" s="538" t="str">
        <f t="shared" si="56"/>
        <v/>
      </c>
      <c r="AH92" s="539"/>
      <c r="AI92" s="141"/>
      <c r="AJ92" s="486"/>
      <c r="AK92" s="507">
        <f t="shared" si="57"/>
        <v>0</v>
      </c>
      <c r="AL92" s="537" t="str">
        <f t="shared" si="58"/>
        <v/>
      </c>
      <c r="AM92" s="537" t="str">
        <f t="shared" si="59"/>
        <v/>
      </c>
      <c r="AN92" s="537" t="str">
        <f t="shared" si="60"/>
        <v/>
      </c>
      <c r="AO92" s="537" t="str">
        <f t="shared" si="61"/>
        <v/>
      </c>
      <c r="AP92" s="542" t="str">
        <f t="shared" si="93"/>
        <v/>
      </c>
      <c r="AQ92" s="539"/>
      <c r="AR92" s="141"/>
      <c r="AS92" s="486"/>
      <c r="AT92" s="501" t="str">
        <f t="shared" si="62"/>
        <v/>
      </c>
      <c r="AU92" s="537" t="str">
        <f t="shared" si="63"/>
        <v/>
      </c>
      <c r="AV92" s="537" t="str">
        <f t="shared" si="64"/>
        <v/>
      </c>
      <c r="AW92" s="537" t="str">
        <f t="shared" si="65"/>
        <v/>
      </c>
      <c r="AX92" s="536"/>
      <c r="AY92" s="141"/>
      <c r="AZ92" s="211"/>
      <c r="BA92" s="211" t="str">
        <f t="shared" si="66"/>
        <v/>
      </c>
      <c r="BB92" s="537" t="str">
        <f t="shared" si="67"/>
        <v/>
      </c>
      <c r="BC92" s="537"/>
      <c r="BD92" s="538" t="str">
        <f t="shared" si="68"/>
        <v/>
      </c>
      <c r="BE92" s="539"/>
      <c r="BF92" s="141"/>
      <c r="BG92" s="486"/>
      <c r="BH92" s="501" t="str">
        <f t="shared" si="69"/>
        <v/>
      </c>
      <c r="BI92" s="537" t="str">
        <f t="shared" si="70"/>
        <v/>
      </c>
      <c r="BJ92" s="537" t="str">
        <f t="shared" si="71"/>
        <v/>
      </c>
      <c r="BK92" s="537" t="str">
        <f t="shared" si="72"/>
        <v/>
      </c>
      <c r="BL92" s="536"/>
      <c r="BM92" s="141"/>
      <c r="BN92" s="211"/>
      <c r="BO92" s="211" t="e">
        <f t="shared" si="73"/>
        <v>#VALUE!</v>
      </c>
      <c r="BP92" s="537" t="str">
        <f t="shared" si="74"/>
        <v/>
      </c>
      <c r="BQ92" s="537" t="str">
        <f t="shared" si="75"/>
        <v/>
      </c>
      <c r="BR92" s="538" t="str">
        <f t="shared" si="76"/>
        <v/>
      </c>
      <c r="BS92" s="539"/>
      <c r="BT92" s="141"/>
      <c r="BU92" s="486"/>
      <c r="BV92" s="501" t="str">
        <f t="shared" si="77"/>
        <v/>
      </c>
      <c r="BW92" s="537" t="str">
        <f t="shared" si="78"/>
        <v/>
      </c>
      <c r="BX92" s="537" t="str">
        <f t="shared" si="79"/>
        <v/>
      </c>
      <c r="BY92" s="537" t="str">
        <f t="shared" si="80"/>
        <v/>
      </c>
      <c r="BZ92" s="536"/>
      <c r="CA92" s="141"/>
      <c r="CB92" s="486"/>
      <c r="CC92" s="483" t="str">
        <f t="shared" si="81"/>
        <v/>
      </c>
      <c r="CD92" s="153" t="str">
        <f t="shared" si="82"/>
        <v/>
      </c>
      <c r="CE92" s="153" t="str">
        <f t="shared" si="83"/>
        <v/>
      </c>
      <c r="CF92" s="153" t="str">
        <f t="shared" si="84"/>
        <v/>
      </c>
    </row>
    <row r="93" spans="1:84" ht="29.45" customHeight="1" x14ac:dyDescent="0.25">
      <c r="A93" s="354" t="str">
        <f>'N-Bedarf AL §13a'!A93</f>
        <v/>
      </c>
      <c r="B93" s="354" t="str">
        <f>IF('N-Bedarf AL §13a'!B93="","",'N-Bedarf AL §13a'!B93)</f>
        <v/>
      </c>
      <c r="C93" s="305" t="str">
        <f>IF('N-Bedarf AL §13a'!D93="","",'N-Bedarf AL §13a'!D93)</f>
        <v/>
      </c>
      <c r="D93" s="32" t="str">
        <f>IF('N-Bedarf AL §13a'!C93="","",'N-Bedarf AL §13a'!C93)</f>
        <v/>
      </c>
      <c r="E93" s="32" t="str">
        <f>IF('N-Bedarf AL §13a'!Y93="",'N-Bedarf AL §13a'!V93,'N-Bedarf AL §13a'!Y93)</f>
        <v/>
      </c>
      <c r="F93" s="32" t="str">
        <f>IF('P-Bedarf AL §13a'!V95="","",'P-Bedarf AL §13a'!V95)</f>
        <v/>
      </c>
      <c r="G93" s="32" t="str">
        <f>IF('P-Bedarf AL §13a'!Z95="","",'P-Bedarf AL §13a'!Z95)</f>
        <v/>
      </c>
      <c r="H93" s="345" t="str">
        <f t="shared" si="85"/>
        <v/>
      </c>
      <c r="I93" s="345" t="str">
        <f t="shared" si="86"/>
        <v/>
      </c>
      <c r="J93" s="345" t="str">
        <f t="shared" si="87"/>
        <v/>
      </c>
      <c r="K93" s="321">
        <f t="shared" si="88"/>
        <v>0</v>
      </c>
      <c r="L93" s="321">
        <f t="shared" si="89"/>
        <v>0</v>
      </c>
      <c r="M93" s="321">
        <f t="shared" si="90"/>
        <v>0</v>
      </c>
      <c r="N93" s="321" t="str">
        <f t="shared" si="91"/>
        <v/>
      </c>
      <c r="O93" s="321" t="str">
        <f t="shared" si="91"/>
        <v/>
      </c>
      <c r="P93" s="321" t="str">
        <f t="shared" si="91"/>
        <v/>
      </c>
      <c r="Q93" s="490" t="str">
        <f t="shared" si="47"/>
        <v/>
      </c>
      <c r="R93" s="539"/>
      <c r="S93" s="141"/>
      <c r="T93" s="486"/>
      <c r="U93" s="501" t="str">
        <f t="shared" si="48"/>
        <v/>
      </c>
      <c r="V93" s="537" t="str">
        <f t="shared" si="49"/>
        <v/>
      </c>
      <c r="W93" s="537" t="str">
        <f t="shared" si="92"/>
        <v/>
      </c>
      <c r="X93" s="537" t="str">
        <f t="shared" si="50"/>
        <v/>
      </c>
      <c r="Y93" s="537" t="str">
        <f t="shared" si="51"/>
        <v/>
      </c>
      <c r="Z93" s="536"/>
      <c r="AA93" s="141"/>
      <c r="AB93" s="211"/>
      <c r="AC93" s="212" t="str">
        <f t="shared" si="52"/>
        <v/>
      </c>
      <c r="AD93" s="537" t="str">
        <f t="shared" si="53"/>
        <v/>
      </c>
      <c r="AE93" s="537" t="str">
        <f t="shared" si="54"/>
        <v/>
      </c>
      <c r="AF93" s="537" t="str">
        <f t="shared" si="55"/>
        <v/>
      </c>
      <c r="AG93" s="538" t="str">
        <f t="shared" si="56"/>
        <v/>
      </c>
      <c r="AH93" s="539"/>
      <c r="AI93" s="141"/>
      <c r="AJ93" s="486"/>
      <c r="AK93" s="507">
        <f t="shared" si="57"/>
        <v>0</v>
      </c>
      <c r="AL93" s="537" t="str">
        <f t="shared" si="58"/>
        <v/>
      </c>
      <c r="AM93" s="537" t="str">
        <f t="shared" si="59"/>
        <v/>
      </c>
      <c r="AN93" s="537" t="str">
        <f t="shared" si="60"/>
        <v/>
      </c>
      <c r="AO93" s="537" t="str">
        <f t="shared" si="61"/>
        <v/>
      </c>
      <c r="AP93" s="542" t="str">
        <f t="shared" si="93"/>
        <v/>
      </c>
      <c r="AQ93" s="539"/>
      <c r="AR93" s="141"/>
      <c r="AS93" s="486"/>
      <c r="AT93" s="501" t="str">
        <f t="shared" si="62"/>
        <v/>
      </c>
      <c r="AU93" s="537" t="str">
        <f t="shared" si="63"/>
        <v/>
      </c>
      <c r="AV93" s="537" t="str">
        <f t="shared" si="64"/>
        <v/>
      </c>
      <c r="AW93" s="537" t="str">
        <f t="shared" si="65"/>
        <v/>
      </c>
      <c r="AX93" s="536"/>
      <c r="AY93" s="141"/>
      <c r="AZ93" s="211"/>
      <c r="BA93" s="211" t="str">
        <f t="shared" si="66"/>
        <v/>
      </c>
      <c r="BB93" s="537" t="str">
        <f t="shared" si="67"/>
        <v/>
      </c>
      <c r="BC93" s="537"/>
      <c r="BD93" s="538" t="str">
        <f t="shared" si="68"/>
        <v/>
      </c>
      <c r="BE93" s="539"/>
      <c r="BF93" s="141"/>
      <c r="BG93" s="486"/>
      <c r="BH93" s="501" t="str">
        <f t="shared" si="69"/>
        <v/>
      </c>
      <c r="BI93" s="537" t="str">
        <f t="shared" si="70"/>
        <v/>
      </c>
      <c r="BJ93" s="537" t="str">
        <f t="shared" si="71"/>
        <v/>
      </c>
      <c r="BK93" s="537" t="str">
        <f t="shared" si="72"/>
        <v/>
      </c>
      <c r="BL93" s="536"/>
      <c r="BM93" s="141"/>
      <c r="BN93" s="211"/>
      <c r="BO93" s="211" t="e">
        <f t="shared" si="73"/>
        <v>#VALUE!</v>
      </c>
      <c r="BP93" s="537" t="str">
        <f t="shared" si="74"/>
        <v/>
      </c>
      <c r="BQ93" s="537" t="str">
        <f t="shared" si="75"/>
        <v/>
      </c>
      <c r="BR93" s="538" t="str">
        <f t="shared" si="76"/>
        <v/>
      </c>
      <c r="BS93" s="539"/>
      <c r="BT93" s="141"/>
      <c r="BU93" s="486"/>
      <c r="BV93" s="501" t="str">
        <f t="shared" si="77"/>
        <v/>
      </c>
      <c r="BW93" s="537" t="str">
        <f t="shared" si="78"/>
        <v/>
      </c>
      <c r="BX93" s="537" t="str">
        <f t="shared" si="79"/>
        <v/>
      </c>
      <c r="BY93" s="537" t="str">
        <f t="shared" si="80"/>
        <v/>
      </c>
      <c r="BZ93" s="536"/>
      <c r="CA93" s="141"/>
      <c r="CB93" s="486"/>
      <c r="CC93" s="483" t="str">
        <f t="shared" si="81"/>
        <v/>
      </c>
      <c r="CD93" s="153" t="str">
        <f t="shared" si="82"/>
        <v/>
      </c>
      <c r="CE93" s="153" t="str">
        <f t="shared" si="83"/>
        <v/>
      </c>
      <c r="CF93" s="153" t="str">
        <f t="shared" si="84"/>
        <v/>
      </c>
    </row>
    <row r="94" spans="1:84" ht="29.45" customHeight="1" x14ac:dyDescent="0.25">
      <c r="A94" s="354" t="str">
        <f>'N-Bedarf AL §13a'!A94</f>
        <v/>
      </c>
      <c r="B94" s="354" t="str">
        <f>IF('N-Bedarf AL §13a'!B94="","",'N-Bedarf AL §13a'!B94)</f>
        <v/>
      </c>
      <c r="C94" s="305" t="str">
        <f>IF('N-Bedarf AL §13a'!D94="","",'N-Bedarf AL §13a'!D94)</f>
        <v/>
      </c>
      <c r="D94" s="32" t="str">
        <f>IF('N-Bedarf AL §13a'!C94="","",'N-Bedarf AL §13a'!C94)</f>
        <v/>
      </c>
      <c r="E94" s="32" t="str">
        <f>IF('N-Bedarf AL §13a'!Y94="",'N-Bedarf AL §13a'!V94,'N-Bedarf AL §13a'!Y94)</f>
        <v/>
      </c>
      <c r="F94" s="32" t="str">
        <f>IF('P-Bedarf AL §13a'!V96="","",'P-Bedarf AL §13a'!V96)</f>
        <v/>
      </c>
      <c r="G94" s="32" t="str">
        <f>IF('P-Bedarf AL §13a'!Z96="","",'P-Bedarf AL §13a'!Z96)</f>
        <v/>
      </c>
      <c r="H94" s="345" t="str">
        <f t="shared" si="85"/>
        <v/>
      </c>
      <c r="I94" s="345" t="str">
        <f t="shared" si="86"/>
        <v/>
      </c>
      <c r="J94" s="345" t="str">
        <f t="shared" si="87"/>
        <v/>
      </c>
      <c r="K94" s="321">
        <f t="shared" si="88"/>
        <v>0</v>
      </c>
      <c r="L94" s="321">
        <f t="shared" si="89"/>
        <v>0</v>
      </c>
      <c r="M94" s="321">
        <f t="shared" si="90"/>
        <v>0</v>
      </c>
      <c r="N94" s="321" t="str">
        <f t="shared" si="91"/>
        <v/>
      </c>
      <c r="O94" s="321" t="str">
        <f t="shared" si="91"/>
        <v/>
      </c>
      <c r="P94" s="321" t="str">
        <f t="shared" si="91"/>
        <v/>
      </c>
      <c r="Q94" s="490" t="str">
        <f t="shared" si="47"/>
        <v/>
      </c>
      <c r="R94" s="539"/>
      <c r="S94" s="141"/>
      <c r="T94" s="486"/>
      <c r="U94" s="501" t="str">
        <f t="shared" si="48"/>
        <v/>
      </c>
      <c r="V94" s="537" t="str">
        <f t="shared" si="49"/>
        <v/>
      </c>
      <c r="W94" s="537" t="str">
        <f t="shared" si="92"/>
        <v/>
      </c>
      <c r="X94" s="537" t="str">
        <f t="shared" si="50"/>
        <v/>
      </c>
      <c r="Y94" s="537" t="str">
        <f t="shared" si="51"/>
        <v/>
      </c>
      <c r="Z94" s="536"/>
      <c r="AA94" s="141"/>
      <c r="AB94" s="211"/>
      <c r="AC94" s="212" t="str">
        <f t="shared" si="52"/>
        <v/>
      </c>
      <c r="AD94" s="537" t="str">
        <f t="shared" si="53"/>
        <v/>
      </c>
      <c r="AE94" s="537" t="str">
        <f t="shared" si="54"/>
        <v/>
      </c>
      <c r="AF94" s="537" t="str">
        <f t="shared" si="55"/>
        <v/>
      </c>
      <c r="AG94" s="538" t="str">
        <f t="shared" si="56"/>
        <v/>
      </c>
      <c r="AH94" s="539"/>
      <c r="AI94" s="141"/>
      <c r="AJ94" s="486"/>
      <c r="AK94" s="507">
        <f t="shared" si="57"/>
        <v>0</v>
      </c>
      <c r="AL94" s="537" t="str">
        <f t="shared" si="58"/>
        <v/>
      </c>
      <c r="AM94" s="537" t="str">
        <f t="shared" si="59"/>
        <v/>
      </c>
      <c r="AN94" s="537" t="str">
        <f t="shared" si="60"/>
        <v/>
      </c>
      <c r="AO94" s="537" t="str">
        <f t="shared" si="61"/>
        <v/>
      </c>
      <c r="AP94" s="542" t="str">
        <f t="shared" si="93"/>
        <v/>
      </c>
      <c r="AQ94" s="539"/>
      <c r="AR94" s="141"/>
      <c r="AS94" s="486"/>
      <c r="AT94" s="501" t="str">
        <f t="shared" si="62"/>
        <v/>
      </c>
      <c r="AU94" s="537" t="str">
        <f t="shared" si="63"/>
        <v/>
      </c>
      <c r="AV94" s="537" t="str">
        <f t="shared" si="64"/>
        <v/>
      </c>
      <c r="AW94" s="537" t="str">
        <f t="shared" si="65"/>
        <v/>
      </c>
      <c r="AX94" s="536"/>
      <c r="AY94" s="141"/>
      <c r="AZ94" s="211"/>
      <c r="BA94" s="211" t="str">
        <f t="shared" si="66"/>
        <v/>
      </c>
      <c r="BB94" s="537" t="str">
        <f t="shared" si="67"/>
        <v/>
      </c>
      <c r="BC94" s="537"/>
      <c r="BD94" s="538" t="str">
        <f t="shared" si="68"/>
        <v/>
      </c>
      <c r="BE94" s="539"/>
      <c r="BF94" s="141"/>
      <c r="BG94" s="486"/>
      <c r="BH94" s="501" t="str">
        <f t="shared" si="69"/>
        <v/>
      </c>
      <c r="BI94" s="537" t="str">
        <f t="shared" si="70"/>
        <v/>
      </c>
      <c r="BJ94" s="537" t="str">
        <f t="shared" si="71"/>
        <v/>
      </c>
      <c r="BK94" s="537" t="str">
        <f t="shared" si="72"/>
        <v/>
      </c>
      <c r="BL94" s="536"/>
      <c r="BM94" s="141"/>
      <c r="BN94" s="211"/>
      <c r="BO94" s="211" t="e">
        <f t="shared" si="73"/>
        <v>#VALUE!</v>
      </c>
      <c r="BP94" s="537" t="str">
        <f t="shared" si="74"/>
        <v/>
      </c>
      <c r="BQ94" s="537" t="str">
        <f t="shared" si="75"/>
        <v/>
      </c>
      <c r="BR94" s="538" t="str">
        <f t="shared" si="76"/>
        <v/>
      </c>
      <c r="BS94" s="539"/>
      <c r="BT94" s="141"/>
      <c r="BU94" s="486"/>
      <c r="BV94" s="501" t="str">
        <f t="shared" si="77"/>
        <v/>
      </c>
      <c r="BW94" s="537" t="str">
        <f t="shared" si="78"/>
        <v/>
      </c>
      <c r="BX94" s="537" t="str">
        <f t="shared" si="79"/>
        <v/>
      </c>
      <c r="BY94" s="537" t="str">
        <f t="shared" si="80"/>
        <v/>
      </c>
      <c r="BZ94" s="536"/>
      <c r="CA94" s="141"/>
      <c r="CB94" s="486"/>
      <c r="CC94" s="483" t="str">
        <f t="shared" si="81"/>
        <v/>
      </c>
      <c r="CD94" s="153" t="str">
        <f t="shared" si="82"/>
        <v/>
      </c>
      <c r="CE94" s="153" t="str">
        <f t="shared" si="83"/>
        <v/>
      </c>
      <c r="CF94" s="153" t="str">
        <f t="shared" si="84"/>
        <v/>
      </c>
    </row>
    <row r="95" spans="1:84" ht="29.45" customHeight="1" x14ac:dyDescent="0.25">
      <c r="A95" s="354" t="str">
        <f>'N-Bedarf AL §13a'!A95</f>
        <v/>
      </c>
      <c r="B95" s="354" t="str">
        <f>IF('N-Bedarf AL §13a'!B95="","",'N-Bedarf AL §13a'!B95)</f>
        <v/>
      </c>
      <c r="C95" s="305" t="str">
        <f>IF('N-Bedarf AL §13a'!D95="","",'N-Bedarf AL §13a'!D95)</f>
        <v/>
      </c>
      <c r="D95" s="32" t="str">
        <f>IF('N-Bedarf AL §13a'!C95="","",'N-Bedarf AL §13a'!C95)</f>
        <v/>
      </c>
      <c r="E95" s="32" t="str">
        <f>IF('N-Bedarf AL §13a'!Y95="",'N-Bedarf AL §13a'!V95,'N-Bedarf AL §13a'!Y95)</f>
        <v/>
      </c>
      <c r="F95" s="32" t="str">
        <f>IF('P-Bedarf AL §13a'!V97="","",'P-Bedarf AL §13a'!V97)</f>
        <v/>
      </c>
      <c r="G95" s="32" t="str">
        <f>IF('P-Bedarf AL §13a'!Z97="","",'P-Bedarf AL §13a'!Z97)</f>
        <v/>
      </c>
      <c r="H95" s="345" t="str">
        <f t="shared" si="85"/>
        <v/>
      </c>
      <c r="I95" s="345" t="str">
        <f t="shared" si="86"/>
        <v/>
      </c>
      <c r="J95" s="345" t="str">
        <f t="shared" si="87"/>
        <v/>
      </c>
      <c r="K95" s="321">
        <f t="shared" si="88"/>
        <v>0</v>
      </c>
      <c r="L95" s="321">
        <f t="shared" si="89"/>
        <v>0</v>
      </c>
      <c r="M95" s="321">
        <f t="shared" si="90"/>
        <v>0</v>
      </c>
      <c r="N95" s="321" t="str">
        <f t="shared" si="91"/>
        <v/>
      </c>
      <c r="O95" s="321" t="str">
        <f t="shared" si="91"/>
        <v/>
      </c>
      <c r="P95" s="321" t="str">
        <f t="shared" si="91"/>
        <v/>
      </c>
      <c r="Q95" s="490" t="str">
        <f t="shared" si="47"/>
        <v/>
      </c>
      <c r="R95" s="539"/>
      <c r="S95" s="141"/>
      <c r="T95" s="486"/>
      <c r="U95" s="501" t="str">
        <f t="shared" si="48"/>
        <v/>
      </c>
      <c r="V95" s="537" t="str">
        <f t="shared" si="49"/>
        <v/>
      </c>
      <c r="W95" s="537" t="str">
        <f t="shared" si="92"/>
        <v/>
      </c>
      <c r="X95" s="537" t="str">
        <f t="shared" si="50"/>
        <v/>
      </c>
      <c r="Y95" s="537" t="str">
        <f t="shared" si="51"/>
        <v/>
      </c>
      <c r="Z95" s="536"/>
      <c r="AA95" s="141"/>
      <c r="AB95" s="211"/>
      <c r="AC95" s="212" t="str">
        <f t="shared" si="52"/>
        <v/>
      </c>
      <c r="AD95" s="537" t="str">
        <f t="shared" si="53"/>
        <v/>
      </c>
      <c r="AE95" s="537" t="str">
        <f t="shared" si="54"/>
        <v/>
      </c>
      <c r="AF95" s="537" t="str">
        <f t="shared" si="55"/>
        <v/>
      </c>
      <c r="AG95" s="538" t="str">
        <f t="shared" si="56"/>
        <v/>
      </c>
      <c r="AH95" s="539"/>
      <c r="AI95" s="141"/>
      <c r="AJ95" s="486"/>
      <c r="AK95" s="507">
        <f t="shared" si="57"/>
        <v>0</v>
      </c>
      <c r="AL95" s="537" t="str">
        <f t="shared" si="58"/>
        <v/>
      </c>
      <c r="AM95" s="537" t="str">
        <f t="shared" si="59"/>
        <v/>
      </c>
      <c r="AN95" s="537" t="str">
        <f t="shared" si="60"/>
        <v/>
      </c>
      <c r="AO95" s="537" t="str">
        <f t="shared" si="61"/>
        <v/>
      </c>
      <c r="AP95" s="542" t="str">
        <f t="shared" si="93"/>
        <v/>
      </c>
      <c r="AQ95" s="539"/>
      <c r="AR95" s="141"/>
      <c r="AS95" s="486"/>
      <c r="AT95" s="501" t="str">
        <f t="shared" si="62"/>
        <v/>
      </c>
      <c r="AU95" s="537" t="str">
        <f t="shared" si="63"/>
        <v/>
      </c>
      <c r="AV95" s="537" t="str">
        <f t="shared" si="64"/>
        <v/>
      </c>
      <c r="AW95" s="537" t="str">
        <f t="shared" si="65"/>
        <v/>
      </c>
      <c r="AX95" s="536"/>
      <c r="AY95" s="141"/>
      <c r="AZ95" s="211"/>
      <c r="BA95" s="211" t="str">
        <f t="shared" si="66"/>
        <v/>
      </c>
      <c r="BB95" s="537" t="str">
        <f t="shared" si="67"/>
        <v/>
      </c>
      <c r="BC95" s="537"/>
      <c r="BD95" s="538" t="str">
        <f t="shared" si="68"/>
        <v/>
      </c>
      <c r="BE95" s="539"/>
      <c r="BF95" s="141"/>
      <c r="BG95" s="486"/>
      <c r="BH95" s="501" t="str">
        <f t="shared" si="69"/>
        <v/>
      </c>
      <c r="BI95" s="537" t="str">
        <f t="shared" si="70"/>
        <v/>
      </c>
      <c r="BJ95" s="537" t="str">
        <f t="shared" si="71"/>
        <v/>
      </c>
      <c r="BK95" s="537" t="str">
        <f t="shared" si="72"/>
        <v/>
      </c>
      <c r="BL95" s="536"/>
      <c r="BM95" s="141"/>
      <c r="BN95" s="211"/>
      <c r="BO95" s="211" t="e">
        <f t="shared" si="73"/>
        <v>#VALUE!</v>
      </c>
      <c r="BP95" s="537" t="str">
        <f t="shared" si="74"/>
        <v/>
      </c>
      <c r="BQ95" s="537" t="str">
        <f t="shared" si="75"/>
        <v/>
      </c>
      <c r="BR95" s="538" t="str">
        <f t="shared" si="76"/>
        <v/>
      </c>
      <c r="BS95" s="539"/>
      <c r="BT95" s="141"/>
      <c r="BU95" s="486"/>
      <c r="BV95" s="501" t="str">
        <f t="shared" si="77"/>
        <v/>
      </c>
      <c r="BW95" s="537" t="str">
        <f t="shared" si="78"/>
        <v/>
      </c>
      <c r="BX95" s="537" t="str">
        <f t="shared" si="79"/>
        <v/>
      </c>
      <c r="BY95" s="537" t="str">
        <f t="shared" si="80"/>
        <v/>
      </c>
      <c r="BZ95" s="536"/>
      <c r="CA95" s="141"/>
      <c r="CB95" s="486"/>
      <c r="CC95" s="483" t="str">
        <f t="shared" si="81"/>
        <v/>
      </c>
      <c r="CD95" s="153" t="str">
        <f t="shared" si="82"/>
        <v/>
      </c>
      <c r="CE95" s="153" t="str">
        <f t="shared" si="83"/>
        <v/>
      </c>
      <c r="CF95" s="153" t="str">
        <f t="shared" si="84"/>
        <v/>
      </c>
    </row>
    <row r="96" spans="1:84" ht="29.45" customHeight="1" x14ac:dyDescent="0.25">
      <c r="A96" s="354" t="str">
        <f>'N-Bedarf AL §13a'!A96</f>
        <v/>
      </c>
      <c r="B96" s="354" t="str">
        <f>IF('N-Bedarf AL §13a'!B96="","",'N-Bedarf AL §13a'!B96)</f>
        <v/>
      </c>
      <c r="C96" s="305" t="str">
        <f>IF('N-Bedarf AL §13a'!D96="","",'N-Bedarf AL §13a'!D96)</f>
        <v/>
      </c>
      <c r="D96" s="32" t="str">
        <f>IF('N-Bedarf AL §13a'!C96="","",'N-Bedarf AL §13a'!C96)</f>
        <v/>
      </c>
      <c r="E96" s="32" t="str">
        <f>IF('N-Bedarf AL §13a'!Y96="",'N-Bedarf AL §13a'!V96,'N-Bedarf AL §13a'!Y96)</f>
        <v/>
      </c>
      <c r="F96" s="32" t="str">
        <f>IF('P-Bedarf AL §13a'!V98="","",'P-Bedarf AL §13a'!V98)</f>
        <v/>
      </c>
      <c r="G96" s="32" t="str">
        <f>IF('P-Bedarf AL §13a'!Z98="","",'P-Bedarf AL §13a'!Z98)</f>
        <v/>
      </c>
      <c r="H96" s="345" t="str">
        <f t="shared" si="85"/>
        <v/>
      </c>
      <c r="I96" s="345" t="str">
        <f t="shared" si="86"/>
        <v/>
      </c>
      <c r="J96" s="345" t="str">
        <f t="shared" si="87"/>
        <v/>
      </c>
      <c r="K96" s="321">
        <f t="shared" si="88"/>
        <v>0</v>
      </c>
      <c r="L96" s="321">
        <f t="shared" si="89"/>
        <v>0</v>
      </c>
      <c r="M96" s="321">
        <f t="shared" si="90"/>
        <v>0</v>
      </c>
      <c r="N96" s="321" t="str">
        <f t="shared" si="91"/>
        <v/>
      </c>
      <c r="O96" s="321" t="str">
        <f t="shared" si="91"/>
        <v/>
      </c>
      <c r="P96" s="321" t="str">
        <f t="shared" si="91"/>
        <v/>
      </c>
      <c r="Q96" s="490" t="str">
        <f t="shared" si="47"/>
        <v/>
      </c>
      <c r="R96" s="539"/>
      <c r="S96" s="141"/>
      <c r="T96" s="486"/>
      <c r="U96" s="501" t="str">
        <f t="shared" si="48"/>
        <v/>
      </c>
      <c r="V96" s="537" t="str">
        <f t="shared" si="49"/>
        <v/>
      </c>
      <c r="W96" s="537" t="str">
        <f t="shared" si="92"/>
        <v/>
      </c>
      <c r="X96" s="537" t="str">
        <f t="shared" si="50"/>
        <v/>
      </c>
      <c r="Y96" s="537" t="str">
        <f t="shared" si="51"/>
        <v/>
      </c>
      <c r="Z96" s="536"/>
      <c r="AA96" s="141"/>
      <c r="AB96" s="211"/>
      <c r="AC96" s="212" t="str">
        <f t="shared" si="52"/>
        <v/>
      </c>
      <c r="AD96" s="537" t="str">
        <f t="shared" si="53"/>
        <v/>
      </c>
      <c r="AE96" s="537" t="str">
        <f t="shared" si="54"/>
        <v/>
      </c>
      <c r="AF96" s="537" t="str">
        <f t="shared" si="55"/>
        <v/>
      </c>
      <c r="AG96" s="538" t="str">
        <f t="shared" si="56"/>
        <v/>
      </c>
      <c r="AH96" s="539"/>
      <c r="AI96" s="141"/>
      <c r="AJ96" s="486"/>
      <c r="AK96" s="507">
        <f t="shared" si="57"/>
        <v>0</v>
      </c>
      <c r="AL96" s="537" t="str">
        <f t="shared" si="58"/>
        <v/>
      </c>
      <c r="AM96" s="537" t="str">
        <f t="shared" si="59"/>
        <v/>
      </c>
      <c r="AN96" s="537" t="str">
        <f t="shared" si="60"/>
        <v/>
      </c>
      <c r="AO96" s="537" t="str">
        <f t="shared" si="61"/>
        <v/>
      </c>
      <c r="AP96" s="542" t="str">
        <f t="shared" si="93"/>
        <v/>
      </c>
      <c r="AQ96" s="539"/>
      <c r="AR96" s="141"/>
      <c r="AS96" s="486"/>
      <c r="AT96" s="501" t="str">
        <f t="shared" si="62"/>
        <v/>
      </c>
      <c r="AU96" s="537" t="str">
        <f t="shared" si="63"/>
        <v/>
      </c>
      <c r="AV96" s="537" t="str">
        <f t="shared" si="64"/>
        <v/>
      </c>
      <c r="AW96" s="537" t="str">
        <f t="shared" si="65"/>
        <v/>
      </c>
      <c r="AX96" s="536"/>
      <c r="AY96" s="141"/>
      <c r="AZ96" s="211"/>
      <c r="BA96" s="211" t="str">
        <f t="shared" si="66"/>
        <v/>
      </c>
      <c r="BB96" s="537" t="str">
        <f t="shared" si="67"/>
        <v/>
      </c>
      <c r="BC96" s="537"/>
      <c r="BD96" s="538" t="str">
        <f t="shared" si="68"/>
        <v/>
      </c>
      <c r="BE96" s="539"/>
      <c r="BF96" s="141"/>
      <c r="BG96" s="486"/>
      <c r="BH96" s="501" t="str">
        <f t="shared" si="69"/>
        <v/>
      </c>
      <c r="BI96" s="537" t="str">
        <f t="shared" si="70"/>
        <v/>
      </c>
      <c r="BJ96" s="537" t="str">
        <f t="shared" si="71"/>
        <v/>
      </c>
      <c r="BK96" s="537" t="str">
        <f t="shared" si="72"/>
        <v/>
      </c>
      <c r="BL96" s="536"/>
      <c r="BM96" s="141"/>
      <c r="BN96" s="211"/>
      <c r="BO96" s="211" t="e">
        <f t="shared" si="73"/>
        <v>#VALUE!</v>
      </c>
      <c r="BP96" s="537" t="str">
        <f t="shared" si="74"/>
        <v/>
      </c>
      <c r="BQ96" s="537" t="str">
        <f t="shared" si="75"/>
        <v/>
      </c>
      <c r="BR96" s="538" t="str">
        <f t="shared" si="76"/>
        <v/>
      </c>
      <c r="BS96" s="539"/>
      <c r="BT96" s="141"/>
      <c r="BU96" s="486"/>
      <c r="BV96" s="501" t="str">
        <f t="shared" si="77"/>
        <v/>
      </c>
      <c r="BW96" s="537" t="str">
        <f t="shared" si="78"/>
        <v/>
      </c>
      <c r="BX96" s="537" t="str">
        <f t="shared" si="79"/>
        <v/>
      </c>
      <c r="BY96" s="537" t="str">
        <f t="shared" si="80"/>
        <v/>
      </c>
      <c r="BZ96" s="536"/>
      <c r="CA96" s="141"/>
      <c r="CB96" s="486"/>
      <c r="CC96" s="483" t="str">
        <f t="shared" si="81"/>
        <v/>
      </c>
      <c r="CD96" s="153" t="str">
        <f t="shared" si="82"/>
        <v/>
      </c>
      <c r="CE96" s="153" t="str">
        <f t="shared" si="83"/>
        <v/>
      </c>
      <c r="CF96" s="153" t="str">
        <f t="shared" si="84"/>
        <v/>
      </c>
    </row>
    <row r="97" spans="1:84" ht="29.45" customHeight="1" x14ac:dyDescent="0.25">
      <c r="A97" s="354" t="str">
        <f>'N-Bedarf AL §13a'!A97</f>
        <v/>
      </c>
      <c r="B97" s="354" t="str">
        <f>IF('N-Bedarf AL §13a'!B97="","",'N-Bedarf AL §13a'!B97)</f>
        <v/>
      </c>
      <c r="C97" s="305" t="str">
        <f>IF('N-Bedarf AL §13a'!D97="","",'N-Bedarf AL §13a'!D97)</f>
        <v/>
      </c>
      <c r="D97" s="32" t="str">
        <f>IF('N-Bedarf AL §13a'!C97="","",'N-Bedarf AL §13a'!C97)</f>
        <v/>
      </c>
      <c r="E97" s="32" t="str">
        <f>IF('N-Bedarf AL §13a'!Y97="",'N-Bedarf AL §13a'!V97,'N-Bedarf AL §13a'!Y97)</f>
        <v/>
      </c>
      <c r="F97" s="32" t="str">
        <f>IF('P-Bedarf AL §13a'!V99="","",'P-Bedarf AL §13a'!V99)</f>
        <v/>
      </c>
      <c r="G97" s="32" t="str">
        <f>IF('P-Bedarf AL §13a'!Z99="","",'P-Bedarf AL §13a'!Z99)</f>
        <v/>
      </c>
      <c r="H97" s="345" t="str">
        <f t="shared" si="85"/>
        <v/>
      </c>
      <c r="I97" s="345" t="str">
        <f t="shared" si="86"/>
        <v/>
      </c>
      <c r="J97" s="345" t="str">
        <f t="shared" si="87"/>
        <v/>
      </c>
      <c r="K97" s="321">
        <f t="shared" si="88"/>
        <v>0</v>
      </c>
      <c r="L97" s="321">
        <f t="shared" si="89"/>
        <v>0</v>
      </c>
      <c r="M97" s="321">
        <f t="shared" si="90"/>
        <v>0</v>
      </c>
      <c r="N97" s="321" t="str">
        <f t="shared" si="91"/>
        <v/>
      </c>
      <c r="O97" s="321" t="str">
        <f t="shared" si="91"/>
        <v/>
      </c>
      <c r="P97" s="321" t="str">
        <f t="shared" si="91"/>
        <v/>
      </c>
      <c r="Q97" s="490" t="str">
        <f t="shared" si="47"/>
        <v/>
      </c>
      <c r="R97" s="539"/>
      <c r="S97" s="141"/>
      <c r="T97" s="486"/>
      <c r="U97" s="501" t="str">
        <f t="shared" si="48"/>
        <v/>
      </c>
      <c r="V97" s="537" t="str">
        <f t="shared" si="49"/>
        <v/>
      </c>
      <c r="W97" s="537" t="str">
        <f t="shared" si="92"/>
        <v/>
      </c>
      <c r="X97" s="537" t="str">
        <f t="shared" si="50"/>
        <v/>
      </c>
      <c r="Y97" s="537" t="str">
        <f t="shared" si="51"/>
        <v/>
      </c>
      <c r="Z97" s="536"/>
      <c r="AA97" s="141"/>
      <c r="AB97" s="211"/>
      <c r="AC97" s="212" t="str">
        <f t="shared" si="52"/>
        <v/>
      </c>
      <c r="AD97" s="537" t="str">
        <f t="shared" si="53"/>
        <v/>
      </c>
      <c r="AE97" s="537" t="str">
        <f t="shared" si="54"/>
        <v/>
      </c>
      <c r="AF97" s="537" t="str">
        <f t="shared" si="55"/>
        <v/>
      </c>
      <c r="AG97" s="538" t="str">
        <f t="shared" si="56"/>
        <v/>
      </c>
      <c r="AH97" s="539"/>
      <c r="AI97" s="141"/>
      <c r="AJ97" s="486"/>
      <c r="AK97" s="507">
        <f t="shared" si="57"/>
        <v>0</v>
      </c>
      <c r="AL97" s="537" t="str">
        <f t="shared" si="58"/>
        <v/>
      </c>
      <c r="AM97" s="537" t="str">
        <f t="shared" si="59"/>
        <v/>
      </c>
      <c r="AN97" s="537" t="str">
        <f t="shared" si="60"/>
        <v/>
      </c>
      <c r="AO97" s="537" t="str">
        <f t="shared" si="61"/>
        <v/>
      </c>
      <c r="AP97" s="542" t="str">
        <f t="shared" si="93"/>
        <v/>
      </c>
      <c r="AQ97" s="539"/>
      <c r="AR97" s="141"/>
      <c r="AS97" s="486"/>
      <c r="AT97" s="501" t="str">
        <f t="shared" si="62"/>
        <v/>
      </c>
      <c r="AU97" s="537" t="str">
        <f t="shared" si="63"/>
        <v/>
      </c>
      <c r="AV97" s="537" t="str">
        <f t="shared" si="64"/>
        <v/>
      </c>
      <c r="AW97" s="537" t="str">
        <f t="shared" si="65"/>
        <v/>
      </c>
      <c r="AX97" s="536"/>
      <c r="AY97" s="141"/>
      <c r="AZ97" s="211"/>
      <c r="BA97" s="211" t="str">
        <f t="shared" si="66"/>
        <v/>
      </c>
      <c r="BB97" s="537" t="str">
        <f t="shared" si="67"/>
        <v/>
      </c>
      <c r="BC97" s="537"/>
      <c r="BD97" s="538" t="str">
        <f t="shared" si="68"/>
        <v/>
      </c>
      <c r="BE97" s="539"/>
      <c r="BF97" s="141"/>
      <c r="BG97" s="486"/>
      <c r="BH97" s="501" t="str">
        <f t="shared" si="69"/>
        <v/>
      </c>
      <c r="BI97" s="537" t="str">
        <f t="shared" si="70"/>
        <v/>
      </c>
      <c r="BJ97" s="537" t="str">
        <f t="shared" si="71"/>
        <v/>
      </c>
      <c r="BK97" s="537" t="str">
        <f t="shared" si="72"/>
        <v/>
      </c>
      <c r="BL97" s="536"/>
      <c r="BM97" s="141"/>
      <c r="BN97" s="211"/>
      <c r="BO97" s="211" t="e">
        <f t="shared" si="73"/>
        <v>#VALUE!</v>
      </c>
      <c r="BP97" s="537" t="str">
        <f t="shared" si="74"/>
        <v/>
      </c>
      <c r="BQ97" s="537" t="str">
        <f t="shared" si="75"/>
        <v/>
      </c>
      <c r="BR97" s="538" t="str">
        <f t="shared" si="76"/>
        <v/>
      </c>
      <c r="BS97" s="539"/>
      <c r="BT97" s="141"/>
      <c r="BU97" s="486"/>
      <c r="BV97" s="501" t="str">
        <f t="shared" si="77"/>
        <v/>
      </c>
      <c r="BW97" s="537" t="str">
        <f t="shared" si="78"/>
        <v/>
      </c>
      <c r="BX97" s="537" t="str">
        <f t="shared" si="79"/>
        <v/>
      </c>
      <c r="BY97" s="537" t="str">
        <f t="shared" si="80"/>
        <v/>
      </c>
      <c r="BZ97" s="536"/>
      <c r="CA97" s="141"/>
      <c r="CB97" s="486"/>
      <c r="CC97" s="483" t="str">
        <f t="shared" si="81"/>
        <v/>
      </c>
      <c r="CD97" s="153" t="str">
        <f t="shared" si="82"/>
        <v/>
      </c>
      <c r="CE97" s="153" t="str">
        <f t="shared" si="83"/>
        <v/>
      </c>
      <c r="CF97" s="153" t="str">
        <f t="shared" si="84"/>
        <v/>
      </c>
    </row>
    <row r="98" spans="1:84" ht="29.45" customHeight="1" x14ac:dyDescent="0.25">
      <c r="A98" s="354" t="str">
        <f>'N-Bedarf AL §13a'!A98</f>
        <v/>
      </c>
      <c r="B98" s="354" t="str">
        <f>IF('N-Bedarf AL §13a'!B98="","",'N-Bedarf AL §13a'!B98)</f>
        <v/>
      </c>
      <c r="C98" s="305" t="str">
        <f>IF('N-Bedarf AL §13a'!D98="","",'N-Bedarf AL §13a'!D98)</f>
        <v/>
      </c>
      <c r="D98" s="32" t="str">
        <f>IF('N-Bedarf AL §13a'!C98="","",'N-Bedarf AL §13a'!C98)</f>
        <v/>
      </c>
      <c r="E98" s="32" t="str">
        <f>IF('N-Bedarf AL §13a'!Y98="",'N-Bedarf AL §13a'!V98,'N-Bedarf AL §13a'!Y98)</f>
        <v/>
      </c>
      <c r="F98" s="32" t="str">
        <f>IF('P-Bedarf AL §13a'!V100="","",'P-Bedarf AL §13a'!V100)</f>
        <v/>
      </c>
      <c r="G98" s="32" t="str">
        <f>IF('P-Bedarf AL §13a'!Z100="","",'P-Bedarf AL §13a'!Z100)</f>
        <v/>
      </c>
      <c r="H98" s="345" t="str">
        <f t="shared" si="85"/>
        <v/>
      </c>
      <c r="I98" s="345" t="str">
        <f t="shared" si="86"/>
        <v/>
      </c>
      <c r="J98" s="345" t="str">
        <f t="shared" si="87"/>
        <v/>
      </c>
      <c r="K98" s="321">
        <f t="shared" si="88"/>
        <v>0</v>
      </c>
      <c r="L98" s="321">
        <f t="shared" si="89"/>
        <v>0</v>
      </c>
      <c r="M98" s="321">
        <f t="shared" si="90"/>
        <v>0</v>
      </c>
      <c r="N98" s="321" t="str">
        <f t="shared" si="91"/>
        <v/>
      </c>
      <c r="O98" s="321" t="str">
        <f t="shared" si="91"/>
        <v/>
      </c>
      <c r="P98" s="321" t="str">
        <f t="shared" si="91"/>
        <v/>
      </c>
      <c r="Q98" s="490" t="str">
        <f t="shared" si="47"/>
        <v/>
      </c>
      <c r="R98" s="539"/>
      <c r="S98" s="141"/>
      <c r="T98" s="486"/>
      <c r="U98" s="501" t="str">
        <f t="shared" si="48"/>
        <v/>
      </c>
      <c r="V98" s="537" t="str">
        <f t="shared" si="49"/>
        <v/>
      </c>
      <c r="W98" s="537" t="str">
        <f t="shared" si="92"/>
        <v/>
      </c>
      <c r="X98" s="537" t="str">
        <f t="shared" si="50"/>
        <v/>
      </c>
      <c r="Y98" s="537" t="str">
        <f t="shared" si="51"/>
        <v/>
      </c>
      <c r="Z98" s="536"/>
      <c r="AA98" s="141"/>
      <c r="AB98" s="211"/>
      <c r="AC98" s="212" t="str">
        <f t="shared" si="52"/>
        <v/>
      </c>
      <c r="AD98" s="537" t="str">
        <f t="shared" si="53"/>
        <v/>
      </c>
      <c r="AE98" s="537" t="str">
        <f t="shared" si="54"/>
        <v/>
      </c>
      <c r="AF98" s="537" t="str">
        <f t="shared" si="55"/>
        <v/>
      </c>
      <c r="AG98" s="538" t="str">
        <f t="shared" si="56"/>
        <v/>
      </c>
      <c r="AH98" s="539"/>
      <c r="AI98" s="141"/>
      <c r="AJ98" s="486"/>
      <c r="AK98" s="507">
        <f t="shared" si="57"/>
        <v>0</v>
      </c>
      <c r="AL98" s="537" t="str">
        <f t="shared" si="58"/>
        <v/>
      </c>
      <c r="AM98" s="537" t="str">
        <f t="shared" si="59"/>
        <v/>
      </c>
      <c r="AN98" s="537" t="str">
        <f t="shared" si="60"/>
        <v/>
      </c>
      <c r="AO98" s="537" t="str">
        <f t="shared" si="61"/>
        <v/>
      </c>
      <c r="AP98" s="542" t="str">
        <f t="shared" si="93"/>
        <v/>
      </c>
      <c r="AQ98" s="539"/>
      <c r="AR98" s="141"/>
      <c r="AS98" s="486"/>
      <c r="AT98" s="501" t="str">
        <f t="shared" si="62"/>
        <v/>
      </c>
      <c r="AU98" s="537" t="str">
        <f t="shared" si="63"/>
        <v/>
      </c>
      <c r="AV98" s="537" t="str">
        <f t="shared" si="64"/>
        <v/>
      </c>
      <c r="AW98" s="537" t="str">
        <f t="shared" si="65"/>
        <v/>
      </c>
      <c r="AX98" s="536"/>
      <c r="AY98" s="141"/>
      <c r="AZ98" s="211"/>
      <c r="BA98" s="211" t="str">
        <f t="shared" si="66"/>
        <v/>
      </c>
      <c r="BB98" s="537" t="str">
        <f t="shared" si="67"/>
        <v/>
      </c>
      <c r="BC98" s="537"/>
      <c r="BD98" s="538" t="str">
        <f t="shared" si="68"/>
        <v/>
      </c>
      <c r="BE98" s="539"/>
      <c r="BF98" s="141"/>
      <c r="BG98" s="486"/>
      <c r="BH98" s="501" t="str">
        <f t="shared" si="69"/>
        <v/>
      </c>
      <c r="BI98" s="537" t="str">
        <f t="shared" si="70"/>
        <v/>
      </c>
      <c r="BJ98" s="537" t="str">
        <f t="shared" si="71"/>
        <v/>
      </c>
      <c r="BK98" s="537" t="str">
        <f t="shared" si="72"/>
        <v/>
      </c>
      <c r="BL98" s="536"/>
      <c r="BM98" s="141"/>
      <c r="BN98" s="211"/>
      <c r="BO98" s="211" t="e">
        <f t="shared" si="73"/>
        <v>#VALUE!</v>
      </c>
      <c r="BP98" s="537" t="str">
        <f t="shared" si="74"/>
        <v/>
      </c>
      <c r="BQ98" s="537" t="str">
        <f t="shared" si="75"/>
        <v/>
      </c>
      <c r="BR98" s="538" t="str">
        <f t="shared" si="76"/>
        <v/>
      </c>
      <c r="BS98" s="539"/>
      <c r="BT98" s="141"/>
      <c r="BU98" s="486"/>
      <c r="BV98" s="501" t="str">
        <f t="shared" si="77"/>
        <v/>
      </c>
      <c r="BW98" s="537" t="str">
        <f t="shared" si="78"/>
        <v/>
      </c>
      <c r="BX98" s="537" t="str">
        <f t="shared" si="79"/>
        <v/>
      </c>
      <c r="BY98" s="537" t="str">
        <f t="shared" si="80"/>
        <v/>
      </c>
      <c r="BZ98" s="536"/>
      <c r="CA98" s="141"/>
      <c r="CB98" s="486"/>
      <c r="CC98" s="483" t="str">
        <f t="shared" si="81"/>
        <v/>
      </c>
      <c r="CD98" s="153" t="str">
        <f t="shared" si="82"/>
        <v/>
      </c>
      <c r="CE98" s="153" t="str">
        <f t="shared" si="83"/>
        <v/>
      </c>
      <c r="CF98" s="153" t="str">
        <f t="shared" si="84"/>
        <v/>
      </c>
    </row>
    <row r="99" spans="1:84" ht="29.45" customHeight="1" x14ac:dyDescent="0.25">
      <c r="A99" s="354" t="str">
        <f>'N-Bedarf AL §13a'!A99</f>
        <v/>
      </c>
      <c r="B99" s="354" t="str">
        <f>IF('N-Bedarf AL §13a'!B99="","",'N-Bedarf AL §13a'!B99)</f>
        <v/>
      </c>
      <c r="C99" s="305" t="str">
        <f>IF('N-Bedarf AL §13a'!D99="","",'N-Bedarf AL §13a'!D99)</f>
        <v/>
      </c>
      <c r="D99" s="32" t="str">
        <f>IF('N-Bedarf AL §13a'!C99="","",'N-Bedarf AL §13a'!C99)</f>
        <v/>
      </c>
      <c r="E99" s="32" t="str">
        <f>IF('N-Bedarf AL §13a'!Y99="",'N-Bedarf AL §13a'!V99,'N-Bedarf AL §13a'!Y99)</f>
        <v/>
      </c>
      <c r="F99" s="32" t="str">
        <f>IF('P-Bedarf AL §13a'!V101="","",'P-Bedarf AL §13a'!V101)</f>
        <v/>
      </c>
      <c r="G99" s="32" t="str">
        <f>IF('P-Bedarf AL §13a'!Z101="","",'P-Bedarf AL §13a'!Z101)</f>
        <v/>
      </c>
      <c r="H99" s="345" t="str">
        <f t="shared" si="85"/>
        <v/>
      </c>
      <c r="I99" s="345" t="str">
        <f t="shared" si="86"/>
        <v/>
      </c>
      <c r="J99" s="345" t="str">
        <f t="shared" si="87"/>
        <v/>
      </c>
      <c r="K99" s="321">
        <f t="shared" si="88"/>
        <v>0</v>
      </c>
      <c r="L99" s="321">
        <f t="shared" si="89"/>
        <v>0</v>
      </c>
      <c r="M99" s="321">
        <f t="shared" si="90"/>
        <v>0</v>
      </c>
      <c r="N99" s="321" t="str">
        <f t="shared" si="91"/>
        <v/>
      </c>
      <c r="O99" s="321" t="str">
        <f t="shared" si="91"/>
        <v/>
      </c>
      <c r="P99" s="321" t="str">
        <f t="shared" si="91"/>
        <v/>
      </c>
      <c r="Q99" s="490" t="str">
        <f t="shared" si="47"/>
        <v/>
      </c>
      <c r="R99" s="539"/>
      <c r="S99" s="141"/>
      <c r="T99" s="486"/>
      <c r="U99" s="501" t="str">
        <f t="shared" si="48"/>
        <v/>
      </c>
      <c r="V99" s="537" t="str">
        <f t="shared" si="49"/>
        <v/>
      </c>
      <c r="W99" s="537" t="str">
        <f t="shared" si="92"/>
        <v/>
      </c>
      <c r="X99" s="537" t="str">
        <f t="shared" si="50"/>
        <v/>
      </c>
      <c r="Y99" s="537" t="str">
        <f t="shared" si="51"/>
        <v/>
      </c>
      <c r="Z99" s="536"/>
      <c r="AA99" s="141"/>
      <c r="AB99" s="211"/>
      <c r="AC99" s="212" t="str">
        <f t="shared" si="52"/>
        <v/>
      </c>
      <c r="AD99" s="537" t="str">
        <f t="shared" si="53"/>
        <v/>
      </c>
      <c r="AE99" s="537" t="str">
        <f t="shared" si="54"/>
        <v/>
      </c>
      <c r="AF99" s="537" t="str">
        <f t="shared" si="55"/>
        <v/>
      </c>
      <c r="AG99" s="538" t="str">
        <f t="shared" si="56"/>
        <v/>
      </c>
      <c r="AH99" s="539"/>
      <c r="AI99" s="141"/>
      <c r="AJ99" s="486"/>
      <c r="AK99" s="507">
        <f t="shared" si="57"/>
        <v>0</v>
      </c>
      <c r="AL99" s="537" t="str">
        <f t="shared" si="58"/>
        <v/>
      </c>
      <c r="AM99" s="537" t="str">
        <f t="shared" si="59"/>
        <v/>
      </c>
      <c r="AN99" s="537" t="str">
        <f t="shared" si="60"/>
        <v/>
      </c>
      <c r="AO99" s="537" t="str">
        <f t="shared" si="61"/>
        <v/>
      </c>
      <c r="AP99" s="542" t="str">
        <f t="shared" si="93"/>
        <v/>
      </c>
      <c r="AQ99" s="539"/>
      <c r="AR99" s="141"/>
      <c r="AS99" s="486"/>
      <c r="AT99" s="501" t="str">
        <f t="shared" si="62"/>
        <v/>
      </c>
      <c r="AU99" s="537" t="str">
        <f t="shared" si="63"/>
        <v/>
      </c>
      <c r="AV99" s="537" t="str">
        <f t="shared" si="64"/>
        <v/>
      </c>
      <c r="AW99" s="537" t="str">
        <f t="shared" si="65"/>
        <v/>
      </c>
      <c r="AX99" s="536"/>
      <c r="AY99" s="141"/>
      <c r="AZ99" s="211"/>
      <c r="BA99" s="211" t="str">
        <f t="shared" si="66"/>
        <v/>
      </c>
      <c r="BB99" s="537" t="str">
        <f t="shared" si="67"/>
        <v/>
      </c>
      <c r="BC99" s="537"/>
      <c r="BD99" s="538" t="str">
        <f t="shared" si="68"/>
        <v/>
      </c>
      <c r="BE99" s="539"/>
      <c r="BF99" s="141"/>
      <c r="BG99" s="486"/>
      <c r="BH99" s="501" t="str">
        <f t="shared" si="69"/>
        <v/>
      </c>
      <c r="BI99" s="537" t="str">
        <f t="shared" si="70"/>
        <v/>
      </c>
      <c r="BJ99" s="537" t="str">
        <f t="shared" si="71"/>
        <v/>
      </c>
      <c r="BK99" s="537" t="str">
        <f t="shared" si="72"/>
        <v/>
      </c>
      <c r="BL99" s="536"/>
      <c r="BM99" s="141"/>
      <c r="BN99" s="211"/>
      <c r="BO99" s="211" t="e">
        <f t="shared" si="73"/>
        <v>#VALUE!</v>
      </c>
      <c r="BP99" s="537" t="str">
        <f t="shared" si="74"/>
        <v/>
      </c>
      <c r="BQ99" s="537" t="str">
        <f t="shared" si="75"/>
        <v/>
      </c>
      <c r="BR99" s="538" t="str">
        <f t="shared" si="76"/>
        <v/>
      </c>
      <c r="BS99" s="539"/>
      <c r="BT99" s="141"/>
      <c r="BU99" s="486"/>
      <c r="BV99" s="501" t="str">
        <f t="shared" si="77"/>
        <v/>
      </c>
      <c r="BW99" s="537" t="str">
        <f t="shared" si="78"/>
        <v/>
      </c>
      <c r="BX99" s="537" t="str">
        <f t="shared" si="79"/>
        <v/>
      </c>
      <c r="BY99" s="537" t="str">
        <f t="shared" si="80"/>
        <v/>
      </c>
      <c r="BZ99" s="536"/>
      <c r="CA99" s="141"/>
      <c r="CB99" s="486"/>
      <c r="CC99" s="483" t="str">
        <f t="shared" si="81"/>
        <v/>
      </c>
      <c r="CD99" s="153" t="str">
        <f t="shared" si="82"/>
        <v/>
      </c>
      <c r="CE99" s="153" t="str">
        <f t="shared" si="83"/>
        <v/>
      </c>
      <c r="CF99" s="153" t="str">
        <f t="shared" si="84"/>
        <v/>
      </c>
    </row>
    <row r="100" spans="1:84" ht="29.45" customHeight="1" x14ac:dyDescent="0.25">
      <c r="A100" s="354" t="str">
        <f>'N-Bedarf AL §13a'!A100</f>
        <v/>
      </c>
      <c r="B100" s="354" t="str">
        <f>IF('N-Bedarf AL §13a'!B100="","",'N-Bedarf AL §13a'!B100)</f>
        <v/>
      </c>
      <c r="C100" s="305" t="str">
        <f>IF('N-Bedarf AL §13a'!D100="","",'N-Bedarf AL §13a'!D100)</f>
        <v/>
      </c>
      <c r="D100" s="32" t="str">
        <f>IF('N-Bedarf AL §13a'!C100="","",'N-Bedarf AL §13a'!C100)</f>
        <v/>
      </c>
      <c r="E100" s="32" t="str">
        <f>IF('N-Bedarf AL §13a'!Y100="",'N-Bedarf AL §13a'!V100,'N-Bedarf AL §13a'!Y100)</f>
        <v/>
      </c>
      <c r="F100" s="32" t="str">
        <f>IF('P-Bedarf AL §13a'!V102="","",'P-Bedarf AL §13a'!V102)</f>
        <v/>
      </c>
      <c r="G100" s="32" t="str">
        <f>IF('P-Bedarf AL §13a'!Z102="","",'P-Bedarf AL §13a'!Z102)</f>
        <v/>
      </c>
      <c r="H100" s="345" t="str">
        <f t="shared" si="85"/>
        <v/>
      </c>
      <c r="I100" s="345" t="str">
        <f t="shared" si="86"/>
        <v/>
      </c>
      <c r="J100" s="345" t="str">
        <f t="shared" si="87"/>
        <v/>
      </c>
      <c r="K100" s="321">
        <f t="shared" si="88"/>
        <v>0</v>
      </c>
      <c r="L100" s="321">
        <f t="shared" si="89"/>
        <v>0</v>
      </c>
      <c r="M100" s="321">
        <f t="shared" si="90"/>
        <v>0</v>
      </c>
      <c r="N100" s="321" t="str">
        <f t="shared" si="91"/>
        <v/>
      </c>
      <c r="O100" s="321" t="str">
        <f t="shared" si="91"/>
        <v/>
      </c>
      <c r="P100" s="321" t="str">
        <f t="shared" si="91"/>
        <v/>
      </c>
      <c r="Q100" s="490" t="str">
        <f t="shared" si="47"/>
        <v/>
      </c>
      <c r="R100" s="539"/>
      <c r="S100" s="141"/>
      <c r="T100" s="486"/>
      <c r="U100" s="501" t="str">
        <f t="shared" si="48"/>
        <v/>
      </c>
      <c r="V100" s="537" t="str">
        <f t="shared" si="49"/>
        <v/>
      </c>
      <c r="W100" s="537" t="str">
        <f t="shared" si="92"/>
        <v/>
      </c>
      <c r="X100" s="537" t="str">
        <f t="shared" si="50"/>
        <v/>
      </c>
      <c r="Y100" s="537" t="str">
        <f t="shared" si="51"/>
        <v/>
      </c>
      <c r="Z100" s="536"/>
      <c r="AA100" s="141"/>
      <c r="AB100" s="211"/>
      <c r="AC100" s="212" t="str">
        <f t="shared" si="52"/>
        <v/>
      </c>
      <c r="AD100" s="537" t="str">
        <f t="shared" si="53"/>
        <v/>
      </c>
      <c r="AE100" s="537" t="str">
        <f t="shared" si="54"/>
        <v/>
      </c>
      <c r="AF100" s="537" t="str">
        <f t="shared" si="55"/>
        <v/>
      </c>
      <c r="AG100" s="538" t="str">
        <f t="shared" si="56"/>
        <v/>
      </c>
      <c r="AH100" s="539"/>
      <c r="AI100" s="141"/>
      <c r="AJ100" s="486"/>
      <c r="AK100" s="507">
        <f t="shared" si="57"/>
        <v>0</v>
      </c>
      <c r="AL100" s="537" t="str">
        <f t="shared" si="58"/>
        <v/>
      </c>
      <c r="AM100" s="537" t="str">
        <f t="shared" si="59"/>
        <v/>
      </c>
      <c r="AN100" s="537" t="str">
        <f t="shared" si="60"/>
        <v/>
      </c>
      <c r="AO100" s="537" t="str">
        <f t="shared" si="61"/>
        <v/>
      </c>
      <c r="AP100" s="542" t="str">
        <f t="shared" si="93"/>
        <v/>
      </c>
      <c r="AQ100" s="539"/>
      <c r="AR100" s="141"/>
      <c r="AS100" s="486"/>
      <c r="AT100" s="501" t="str">
        <f t="shared" si="62"/>
        <v/>
      </c>
      <c r="AU100" s="537" t="str">
        <f t="shared" si="63"/>
        <v/>
      </c>
      <c r="AV100" s="537" t="str">
        <f t="shared" si="64"/>
        <v/>
      </c>
      <c r="AW100" s="537" t="str">
        <f t="shared" si="65"/>
        <v/>
      </c>
      <c r="AX100" s="536"/>
      <c r="AY100" s="141"/>
      <c r="AZ100" s="211"/>
      <c r="BA100" s="211" t="str">
        <f t="shared" si="66"/>
        <v/>
      </c>
      <c r="BB100" s="537" t="str">
        <f t="shared" si="67"/>
        <v/>
      </c>
      <c r="BC100" s="537"/>
      <c r="BD100" s="538" t="str">
        <f t="shared" si="68"/>
        <v/>
      </c>
      <c r="BE100" s="539"/>
      <c r="BF100" s="141"/>
      <c r="BG100" s="486"/>
      <c r="BH100" s="501" t="str">
        <f t="shared" si="69"/>
        <v/>
      </c>
      <c r="BI100" s="537" t="str">
        <f t="shared" si="70"/>
        <v/>
      </c>
      <c r="BJ100" s="537" t="str">
        <f t="shared" si="71"/>
        <v/>
      </c>
      <c r="BK100" s="537" t="str">
        <f t="shared" si="72"/>
        <v/>
      </c>
      <c r="BL100" s="536"/>
      <c r="BM100" s="141"/>
      <c r="BN100" s="211"/>
      <c r="BO100" s="211" t="e">
        <f t="shared" si="73"/>
        <v>#VALUE!</v>
      </c>
      <c r="BP100" s="537" t="str">
        <f t="shared" si="74"/>
        <v/>
      </c>
      <c r="BQ100" s="537" t="str">
        <f t="shared" si="75"/>
        <v/>
      </c>
      <c r="BR100" s="538" t="str">
        <f t="shared" si="76"/>
        <v/>
      </c>
      <c r="BS100" s="539"/>
      <c r="BT100" s="141"/>
      <c r="BU100" s="486"/>
      <c r="BV100" s="501" t="str">
        <f t="shared" si="77"/>
        <v/>
      </c>
      <c r="BW100" s="537" t="str">
        <f t="shared" si="78"/>
        <v/>
      </c>
      <c r="BX100" s="537" t="str">
        <f t="shared" si="79"/>
        <v/>
      </c>
      <c r="BY100" s="537" t="str">
        <f t="shared" si="80"/>
        <v/>
      </c>
      <c r="BZ100" s="536"/>
      <c r="CA100" s="141"/>
      <c r="CB100" s="486"/>
      <c r="CC100" s="483" t="str">
        <f t="shared" si="81"/>
        <v/>
      </c>
      <c r="CD100" s="153" t="str">
        <f t="shared" si="82"/>
        <v/>
      </c>
      <c r="CE100" s="153" t="str">
        <f t="shared" si="83"/>
        <v/>
      </c>
      <c r="CF100" s="153" t="str">
        <f t="shared" si="84"/>
        <v/>
      </c>
    </row>
    <row r="101" spans="1:84" ht="29.45" customHeight="1" x14ac:dyDescent="0.25">
      <c r="A101" s="354" t="str">
        <f>'N-Bedarf AL §13a'!A101</f>
        <v/>
      </c>
      <c r="B101" s="354" t="str">
        <f>IF('N-Bedarf AL §13a'!B101="","",'N-Bedarf AL §13a'!B101)</f>
        <v/>
      </c>
      <c r="C101" s="305" t="str">
        <f>IF('N-Bedarf AL §13a'!D101="","",'N-Bedarf AL §13a'!D101)</f>
        <v/>
      </c>
      <c r="D101" s="32" t="str">
        <f>IF('N-Bedarf AL §13a'!C101="","",'N-Bedarf AL §13a'!C101)</f>
        <v/>
      </c>
      <c r="E101" s="32" t="str">
        <f>IF('N-Bedarf AL §13a'!Y101="",'N-Bedarf AL §13a'!V101,'N-Bedarf AL §13a'!Y101)</f>
        <v/>
      </c>
      <c r="F101" s="32" t="str">
        <f>IF('P-Bedarf AL §13a'!V103="","",'P-Bedarf AL §13a'!V103)</f>
        <v/>
      </c>
      <c r="G101" s="32" t="str">
        <f>IF('P-Bedarf AL §13a'!Z103="","",'P-Bedarf AL §13a'!Z103)</f>
        <v/>
      </c>
      <c r="H101" s="345" t="str">
        <f t="shared" si="85"/>
        <v/>
      </c>
      <c r="I101" s="345" t="str">
        <f t="shared" si="86"/>
        <v/>
      </c>
      <c r="J101" s="345" t="str">
        <f t="shared" si="87"/>
        <v/>
      </c>
      <c r="K101" s="321">
        <f t="shared" si="88"/>
        <v>0</v>
      </c>
      <c r="L101" s="321">
        <f t="shared" si="89"/>
        <v>0</v>
      </c>
      <c r="M101" s="321">
        <f t="shared" si="90"/>
        <v>0</v>
      </c>
      <c r="N101" s="321" t="str">
        <f t="shared" si="91"/>
        <v/>
      </c>
      <c r="O101" s="321" t="str">
        <f t="shared" si="91"/>
        <v/>
      </c>
      <c r="P101" s="321" t="str">
        <f t="shared" si="91"/>
        <v/>
      </c>
      <c r="Q101" s="490" t="str">
        <f t="shared" si="47"/>
        <v/>
      </c>
      <c r="R101" s="539"/>
      <c r="S101" s="141"/>
      <c r="T101" s="486"/>
      <c r="U101" s="501" t="str">
        <f t="shared" si="48"/>
        <v/>
      </c>
      <c r="V101" s="537" t="str">
        <f t="shared" si="49"/>
        <v/>
      </c>
      <c r="W101" s="537" t="str">
        <f t="shared" si="92"/>
        <v/>
      </c>
      <c r="X101" s="537" t="str">
        <f t="shared" si="50"/>
        <v/>
      </c>
      <c r="Y101" s="537" t="str">
        <f t="shared" si="51"/>
        <v/>
      </c>
      <c r="Z101" s="536"/>
      <c r="AA101" s="141"/>
      <c r="AB101" s="211"/>
      <c r="AC101" s="212" t="str">
        <f t="shared" si="52"/>
        <v/>
      </c>
      <c r="AD101" s="537" t="str">
        <f t="shared" si="53"/>
        <v/>
      </c>
      <c r="AE101" s="537" t="str">
        <f t="shared" si="54"/>
        <v/>
      </c>
      <c r="AF101" s="537" t="str">
        <f t="shared" si="55"/>
        <v/>
      </c>
      <c r="AG101" s="538" t="str">
        <f t="shared" si="56"/>
        <v/>
      </c>
      <c r="AH101" s="539"/>
      <c r="AI101" s="141"/>
      <c r="AJ101" s="486"/>
      <c r="AK101" s="507">
        <f t="shared" si="57"/>
        <v>0</v>
      </c>
      <c r="AL101" s="537" t="str">
        <f t="shared" si="58"/>
        <v/>
      </c>
      <c r="AM101" s="537" t="str">
        <f t="shared" si="59"/>
        <v/>
      </c>
      <c r="AN101" s="537" t="str">
        <f t="shared" si="60"/>
        <v/>
      </c>
      <c r="AO101" s="537" t="str">
        <f t="shared" si="61"/>
        <v/>
      </c>
      <c r="AP101" s="542" t="str">
        <f t="shared" si="93"/>
        <v/>
      </c>
      <c r="AQ101" s="539"/>
      <c r="AR101" s="141"/>
      <c r="AS101" s="486"/>
      <c r="AT101" s="501" t="str">
        <f t="shared" si="62"/>
        <v/>
      </c>
      <c r="AU101" s="537" t="str">
        <f t="shared" si="63"/>
        <v/>
      </c>
      <c r="AV101" s="537" t="str">
        <f t="shared" si="64"/>
        <v/>
      </c>
      <c r="AW101" s="537" t="str">
        <f t="shared" si="65"/>
        <v/>
      </c>
      <c r="AX101" s="536"/>
      <c r="AY101" s="141"/>
      <c r="AZ101" s="211"/>
      <c r="BA101" s="211" t="str">
        <f t="shared" si="66"/>
        <v/>
      </c>
      <c r="BB101" s="537" t="str">
        <f t="shared" si="67"/>
        <v/>
      </c>
      <c r="BC101" s="537"/>
      <c r="BD101" s="538" t="str">
        <f t="shared" si="68"/>
        <v/>
      </c>
      <c r="BE101" s="539"/>
      <c r="BF101" s="141"/>
      <c r="BG101" s="486"/>
      <c r="BH101" s="501" t="str">
        <f t="shared" si="69"/>
        <v/>
      </c>
      <c r="BI101" s="537" t="str">
        <f t="shared" si="70"/>
        <v/>
      </c>
      <c r="BJ101" s="537" t="str">
        <f t="shared" si="71"/>
        <v/>
      </c>
      <c r="BK101" s="537" t="str">
        <f t="shared" si="72"/>
        <v/>
      </c>
      <c r="BL101" s="536"/>
      <c r="BM101" s="141"/>
      <c r="BN101" s="211"/>
      <c r="BO101" s="211" t="e">
        <f t="shared" si="73"/>
        <v>#VALUE!</v>
      </c>
      <c r="BP101" s="537" t="str">
        <f t="shared" si="74"/>
        <v/>
      </c>
      <c r="BQ101" s="537" t="str">
        <f t="shared" si="75"/>
        <v/>
      </c>
      <c r="BR101" s="538" t="str">
        <f t="shared" si="76"/>
        <v/>
      </c>
      <c r="BS101" s="539"/>
      <c r="BT101" s="141"/>
      <c r="BU101" s="486"/>
      <c r="BV101" s="501" t="str">
        <f t="shared" si="77"/>
        <v/>
      </c>
      <c r="BW101" s="537" t="str">
        <f t="shared" si="78"/>
        <v/>
      </c>
      <c r="BX101" s="537" t="str">
        <f t="shared" si="79"/>
        <v/>
      </c>
      <c r="BY101" s="537" t="str">
        <f t="shared" si="80"/>
        <v/>
      </c>
      <c r="BZ101" s="536"/>
      <c r="CA101" s="141"/>
      <c r="CB101" s="486"/>
      <c r="CC101" s="483" t="str">
        <f t="shared" si="81"/>
        <v/>
      </c>
      <c r="CD101" s="153" t="str">
        <f t="shared" si="82"/>
        <v/>
      </c>
      <c r="CE101" s="153" t="str">
        <f t="shared" si="83"/>
        <v/>
      </c>
      <c r="CF101" s="153" t="str">
        <f t="shared" si="84"/>
        <v/>
      </c>
    </row>
    <row r="102" spans="1:84" ht="29.45" customHeight="1" x14ac:dyDescent="0.25">
      <c r="A102" s="354" t="str">
        <f>'N-Bedarf AL §13a'!A102</f>
        <v/>
      </c>
      <c r="B102" s="354" t="str">
        <f>IF('N-Bedarf AL §13a'!B102="","",'N-Bedarf AL §13a'!B102)</f>
        <v/>
      </c>
      <c r="C102" s="305" t="str">
        <f>IF('N-Bedarf AL §13a'!D102="","",'N-Bedarf AL §13a'!D102)</f>
        <v/>
      </c>
      <c r="D102" s="32" t="str">
        <f>IF('N-Bedarf AL §13a'!C102="","",'N-Bedarf AL §13a'!C102)</f>
        <v/>
      </c>
      <c r="E102" s="32" t="str">
        <f>IF('N-Bedarf AL §13a'!Y102="",'N-Bedarf AL §13a'!V102,'N-Bedarf AL §13a'!Y102)</f>
        <v/>
      </c>
      <c r="F102" s="32" t="str">
        <f>IF('P-Bedarf AL §13a'!V104="","",'P-Bedarf AL §13a'!V104)</f>
        <v/>
      </c>
      <c r="G102" s="32" t="str">
        <f>IF('P-Bedarf AL §13a'!Z104="","",'P-Bedarf AL §13a'!Z104)</f>
        <v/>
      </c>
      <c r="H102" s="345" t="str">
        <f t="shared" si="85"/>
        <v/>
      </c>
      <c r="I102" s="345" t="str">
        <f t="shared" si="86"/>
        <v/>
      </c>
      <c r="J102" s="345" t="str">
        <f t="shared" si="87"/>
        <v/>
      </c>
      <c r="K102" s="321">
        <f t="shared" si="88"/>
        <v>0</v>
      </c>
      <c r="L102" s="321">
        <f t="shared" si="89"/>
        <v>0</v>
      </c>
      <c r="M102" s="321">
        <f t="shared" si="90"/>
        <v>0</v>
      </c>
      <c r="N102" s="321" t="str">
        <f t="shared" si="91"/>
        <v/>
      </c>
      <c r="O102" s="321" t="str">
        <f t="shared" si="91"/>
        <v/>
      </c>
      <c r="P102" s="321" t="str">
        <f t="shared" si="91"/>
        <v/>
      </c>
      <c r="Q102" s="490" t="str">
        <f t="shared" si="47"/>
        <v/>
      </c>
      <c r="R102" s="539"/>
      <c r="S102" s="141"/>
      <c r="T102" s="486"/>
      <c r="U102" s="501" t="str">
        <f t="shared" si="48"/>
        <v/>
      </c>
      <c r="V102" s="537" t="str">
        <f t="shared" si="49"/>
        <v/>
      </c>
      <c r="W102" s="537" t="str">
        <f t="shared" si="92"/>
        <v/>
      </c>
      <c r="X102" s="537" t="str">
        <f t="shared" si="50"/>
        <v/>
      </c>
      <c r="Y102" s="537" t="str">
        <f t="shared" si="51"/>
        <v/>
      </c>
      <c r="Z102" s="536"/>
      <c r="AA102" s="141"/>
      <c r="AB102" s="211"/>
      <c r="AC102" s="212" t="str">
        <f t="shared" si="52"/>
        <v/>
      </c>
      <c r="AD102" s="537" t="str">
        <f t="shared" si="53"/>
        <v/>
      </c>
      <c r="AE102" s="537" t="str">
        <f t="shared" si="54"/>
        <v/>
      </c>
      <c r="AF102" s="537" t="str">
        <f t="shared" si="55"/>
        <v/>
      </c>
      <c r="AG102" s="538" t="str">
        <f t="shared" si="56"/>
        <v/>
      </c>
      <c r="AH102" s="539"/>
      <c r="AI102" s="141"/>
      <c r="AJ102" s="486"/>
      <c r="AK102" s="507">
        <f t="shared" si="57"/>
        <v>0</v>
      </c>
      <c r="AL102" s="537" t="str">
        <f t="shared" si="58"/>
        <v/>
      </c>
      <c r="AM102" s="537" t="str">
        <f t="shared" si="59"/>
        <v/>
      </c>
      <c r="AN102" s="537" t="str">
        <f t="shared" si="60"/>
        <v/>
      </c>
      <c r="AO102" s="537" t="str">
        <f t="shared" si="61"/>
        <v/>
      </c>
      <c r="AP102" s="542" t="str">
        <f t="shared" si="93"/>
        <v/>
      </c>
      <c r="AQ102" s="539"/>
      <c r="AR102" s="141"/>
      <c r="AS102" s="486"/>
      <c r="AT102" s="501" t="str">
        <f t="shared" si="62"/>
        <v/>
      </c>
      <c r="AU102" s="537" t="str">
        <f t="shared" si="63"/>
        <v/>
      </c>
      <c r="AV102" s="537" t="str">
        <f t="shared" si="64"/>
        <v/>
      </c>
      <c r="AW102" s="537" t="str">
        <f t="shared" si="65"/>
        <v/>
      </c>
      <c r="AX102" s="536"/>
      <c r="AY102" s="141"/>
      <c r="AZ102" s="211"/>
      <c r="BA102" s="211" t="str">
        <f t="shared" si="66"/>
        <v/>
      </c>
      <c r="BB102" s="537" t="str">
        <f t="shared" si="67"/>
        <v/>
      </c>
      <c r="BC102" s="537"/>
      <c r="BD102" s="538" t="str">
        <f t="shared" si="68"/>
        <v/>
      </c>
      <c r="BE102" s="539"/>
      <c r="BF102" s="141"/>
      <c r="BG102" s="486"/>
      <c r="BH102" s="501" t="str">
        <f t="shared" si="69"/>
        <v/>
      </c>
      <c r="BI102" s="537" t="str">
        <f t="shared" si="70"/>
        <v/>
      </c>
      <c r="BJ102" s="537" t="str">
        <f t="shared" si="71"/>
        <v/>
      </c>
      <c r="BK102" s="537" t="str">
        <f t="shared" si="72"/>
        <v/>
      </c>
      <c r="BL102" s="536"/>
      <c r="BM102" s="141"/>
      <c r="BN102" s="211"/>
      <c r="BO102" s="211" t="e">
        <f t="shared" si="73"/>
        <v>#VALUE!</v>
      </c>
      <c r="BP102" s="537" t="str">
        <f t="shared" si="74"/>
        <v/>
      </c>
      <c r="BQ102" s="537" t="str">
        <f t="shared" si="75"/>
        <v/>
      </c>
      <c r="BR102" s="538" t="str">
        <f t="shared" si="76"/>
        <v/>
      </c>
      <c r="BS102" s="539"/>
      <c r="BT102" s="141"/>
      <c r="BU102" s="486"/>
      <c r="BV102" s="501" t="str">
        <f t="shared" si="77"/>
        <v/>
      </c>
      <c r="BW102" s="537" t="str">
        <f t="shared" si="78"/>
        <v/>
      </c>
      <c r="BX102" s="537" t="str">
        <f t="shared" si="79"/>
        <v/>
      </c>
      <c r="BY102" s="537" t="str">
        <f t="shared" si="80"/>
        <v/>
      </c>
      <c r="BZ102" s="536"/>
      <c r="CA102" s="141"/>
      <c r="CB102" s="486"/>
      <c r="CC102" s="483" t="str">
        <f t="shared" si="81"/>
        <v/>
      </c>
      <c r="CD102" s="153" t="str">
        <f t="shared" si="82"/>
        <v/>
      </c>
      <c r="CE102" s="153" t="str">
        <f t="shared" si="83"/>
        <v/>
      </c>
      <c r="CF102" s="153" t="str">
        <f t="shared" si="84"/>
        <v/>
      </c>
    </row>
    <row r="103" spans="1:84" ht="29.45" customHeight="1" x14ac:dyDescent="0.25">
      <c r="A103" s="354" t="str">
        <f>'N-Bedarf AL §13a'!A103</f>
        <v/>
      </c>
      <c r="B103" s="354" t="str">
        <f>IF('N-Bedarf AL §13a'!B103="","",'N-Bedarf AL §13a'!B103)</f>
        <v/>
      </c>
      <c r="C103" s="305" t="str">
        <f>IF('N-Bedarf AL §13a'!D103="","",'N-Bedarf AL §13a'!D103)</f>
        <v/>
      </c>
      <c r="D103" s="32" t="str">
        <f>IF('N-Bedarf AL §13a'!C103="","",'N-Bedarf AL §13a'!C103)</f>
        <v/>
      </c>
      <c r="E103" s="32" t="str">
        <f>IF('N-Bedarf AL §13a'!Y103="",'N-Bedarf AL §13a'!V103,'N-Bedarf AL §13a'!Y103)</f>
        <v/>
      </c>
      <c r="F103" s="32" t="str">
        <f>IF('P-Bedarf AL §13a'!V105="","",'P-Bedarf AL §13a'!V105)</f>
        <v/>
      </c>
      <c r="G103" s="32" t="str">
        <f>IF('P-Bedarf AL §13a'!Z105="","",'P-Bedarf AL §13a'!Z105)</f>
        <v/>
      </c>
      <c r="H103" s="345" t="str">
        <f t="shared" si="85"/>
        <v/>
      </c>
      <c r="I103" s="345" t="str">
        <f t="shared" si="86"/>
        <v/>
      </c>
      <c r="J103" s="345" t="str">
        <f t="shared" si="87"/>
        <v/>
      </c>
      <c r="K103" s="321">
        <f t="shared" si="88"/>
        <v>0</v>
      </c>
      <c r="L103" s="321">
        <f t="shared" si="89"/>
        <v>0</v>
      </c>
      <c r="M103" s="321">
        <f t="shared" si="90"/>
        <v>0</v>
      </c>
      <c r="N103" s="321" t="str">
        <f t="shared" si="91"/>
        <v/>
      </c>
      <c r="O103" s="321" t="str">
        <f t="shared" si="91"/>
        <v/>
      </c>
      <c r="P103" s="321" t="str">
        <f t="shared" si="91"/>
        <v/>
      </c>
      <c r="Q103" s="490" t="str">
        <f t="shared" si="47"/>
        <v/>
      </c>
      <c r="R103" s="539"/>
      <c r="S103" s="141"/>
      <c r="T103" s="486"/>
      <c r="U103" s="501" t="str">
        <f t="shared" si="48"/>
        <v/>
      </c>
      <c r="V103" s="537" t="str">
        <f t="shared" si="49"/>
        <v/>
      </c>
      <c r="W103" s="537" t="str">
        <f t="shared" si="92"/>
        <v/>
      </c>
      <c r="X103" s="537" t="str">
        <f t="shared" si="50"/>
        <v/>
      </c>
      <c r="Y103" s="537" t="str">
        <f t="shared" si="51"/>
        <v/>
      </c>
      <c r="Z103" s="536"/>
      <c r="AA103" s="141"/>
      <c r="AB103" s="211"/>
      <c r="AC103" s="212" t="str">
        <f t="shared" si="52"/>
        <v/>
      </c>
      <c r="AD103" s="537" t="str">
        <f t="shared" si="53"/>
        <v/>
      </c>
      <c r="AE103" s="537" t="str">
        <f t="shared" si="54"/>
        <v/>
      </c>
      <c r="AF103" s="537" t="str">
        <f t="shared" si="55"/>
        <v/>
      </c>
      <c r="AG103" s="538" t="str">
        <f t="shared" si="56"/>
        <v/>
      </c>
      <c r="AH103" s="539"/>
      <c r="AI103" s="141"/>
      <c r="AJ103" s="486"/>
      <c r="AK103" s="507">
        <f t="shared" si="57"/>
        <v>0</v>
      </c>
      <c r="AL103" s="537" t="str">
        <f t="shared" si="58"/>
        <v/>
      </c>
      <c r="AM103" s="537" t="str">
        <f t="shared" si="59"/>
        <v/>
      </c>
      <c r="AN103" s="537" t="str">
        <f t="shared" si="60"/>
        <v/>
      </c>
      <c r="AO103" s="537" t="str">
        <f t="shared" si="61"/>
        <v/>
      </c>
      <c r="AP103" s="542" t="str">
        <f t="shared" si="93"/>
        <v/>
      </c>
      <c r="AQ103" s="539"/>
      <c r="AR103" s="141"/>
      <c r="AS103" s="486"/>
      <c r="AT103" s="501" t="str">
        <f t="shared" si="62"/>
        <v/>
      </c>
      <c r="AU103" s="537" t="str">
        <f t="shared" si="63"/>
        <v/>
      </c>
      <c r="AV103" s="537" t="str">
        <f t="shared" si="64"/>
        <v/>
      </c>
      <c r="AW103" s="537" t="str">
        <f t="shared" si="65"/>
        <v/>
      </c>
      <c r="AX103" s="536"/>
      <c r="AY103" s="141"/>
      <c r="AZ103" s="211"/>
      <c r="BA103" s="211" t="str">
        <f t="shared" si="66"/>
        <v/>
      </c>
      <c r="BB103" s="537" t="str">
        <f t="shared" si="67"/>
        <v/>
      </c>
      <c r="BC103" s="537"/>
      <c r="BD103" s="538" t="str">
        <f t="shared" si="68"/>
        <v/>
      </c>
      <c r="BE103" s="539"/>
      <c r="BF103" s="141"/>
      <c r="BG103" s="486"/>
      <c r="BH103" s="501" t="str">
        <f t="shared" si="69"/>
        <v/>
      </c>
      <c r="BI103" s="537" t="str">
        <f t="shared" si="70"/>
        <v/>
      </c>
      <c r="BJ103" s="537" t="str">
        <f t="shared" si="71"/>
        <v/>
      </c>
      <c r="BK103" s="537" t="str">
        <f t="shared" si="72"/>
        <v/>
      </c>
      <c r="BL103" s="536"/>
      <c r="BM103" s="141"/>
      <c r="BN103" s="211"/>
      <c r="BO103" s="211" t="e">
        <f t="shared" si="73"/>
        <v>#VALUE!</v>
      </c>
      <c r="BP103" s="537" t="str">
        <f t="shared" si="74"/>
        <v/>
      </c>
      <c r="BQ103" s="537" t="str">
        <f t="shared" si="75"/>
        <v/>
      </c>
      <c r="BR103" s="538" t="str">
        <f t="shared" si="76"/>
        <v/>
      </c>
      <c r="BS103" s="539"/>
      <c r="BT103" s="141"/>
      <c r="BU103" s="486"/>
      <c r="BV103" s="501" t="str">
        <f t="shared" si="77"/>
        <v/>
      </c>
      <c r="BW103" s="537" t="str">
        <f t="shared" si="78"/>
        <v/>
      </c>
      <c r="BX103" s="537" t="str">
        <f t="shared" si="79"/>
        <v/>
      </c>
      <c r="BY103" s="537" t="str">
        <f t="shared" si="80"/>
        <v/>
      </c>
      <c r="BZ103" s="536"/>
      <c r="CA103" s="141"/>
      <c r="CB103" s="486"/>
      <c r="CC103" s="483" t="str">
        <f t="shared" si="81"/>
        <v/>
      </c>
      <c r="CD103" s="153" t="str">
        <f t="shared" si="82"/>
        <v/>
      </c>
      <c r="CE103" s="153" t="str">
        <f t="shared" si="83"/>
        <v/>
      </c>
      <c r="CF103" s="153" t="str">
        <f t="shared" si="84"/>
        <v/>
      </c>
    </row>
    <row r="104" spans="1:84" ht="29.45" customHeight="1" x14ac:dyDescent="0.25">
      <c r="A104" s="354" t="str">
        <f>'N-Bedarf AL §13a'!A104</f>
        <v/>
      </c>
      <c r="B104" s="354" t="str">
        <f>IF('N-Bedarf AL §13a'!B104="","",'N-Bedarf AL §13a'!B104)</f>
        <v/>
      </c>
      <c r="C104" s="305" t="str">
        <f>IF('N-Bedarf AL §13a'!D104="","",'N-Bedarf AL §13a'!D104)</f>
        <v/>
      </c>
      <c r="D104" s="32" t="str">
        <f>IF('N-Bedarf AL §13a'!C104="","",'N-Bedarf AL §13a'!C104)</f>
        <v/>
      </c>
      <c r="E104" s="32" t="str">
        <f>IF('N-Bedarf AL §13a'!Y104="",'N-Bedarf AL §13a'!V104,'N-Bedarf AL §13a'!Y104)</f>
        <v/>
      </c>
      <c r="F104" s="32" t="str">
        <f>IF('P-Bedarf AL §13a'!V106="","",'P-Bedarf AL §13a'!V106)</f>
        <v/>
      </c>
      <c r="G104" s="32" t="str">
        <f>IF('P-Bedarf AL §13a'!Z106="","",'P-Bedarf AL §13a'!Z106)</f>
        <v/>
      </c>
      <c r="H104" s="345" t="str">
        <f t="shared" si="85"/>
        <v/>
      </c>
      <c r="I104" s="345" t="str">
        <f t="shared" si="86"/>
        <v/>
      </c>
      <c r="J104" s="345" t="str">
        <f t="shared" si="87"/>
        <v/>
      </c>
      <c r="K104" s="321">
        <f t="shared" si="88"/>
        <v>0</v>
      </c>
      <c r="L104" s="321">
        <f t="shared" si="89"/>
        <v>0</v>
      </c>
      <c r="M104" s="321">
        <f t="shared" si="90"/>
        <v>0</v>
      </c>
      <c r="N104" s="321" t="str">
        <f t="shared" si="91"/>
        <v/>
      </c>
      <c r="O104" s="321" t="str">
        <f t="shared" si="91"/>
        <v/>
      </c>
      <c r="P104" s="321" t="str">
        <f t="shared" si="91"/>
        <v/>
      </c>
      <c r="Q104" s="490" t="str">
        <f t="shared" si="47"/>
        <v/>
      </c>
      <c r="R104" s="539"/>
      <c r="S104" s="141"/>
      <c r="T104" s="486"/>
      <c r="U104" s="501" t="str">
        <f t="shared" si="48"/>
        <v/>
      </c>
      <c r="V104" s="537" t="str">
        <f t="shared" si="49"/>
        <v/>
      </c>
      <c r="W104" s="537" t="str">
        <f t="shared" si="92"/>
        <v/>
      </c>
      <c r="X104" s="537" t="str">
        <f t="shared" si="50"/>
        <v/>
      </c>
      <c r="Y104" s="537" t="str">
        <f t="shared" si="51"/>
        <v/>
      </c>
      <c r="Z104" s="536"/>
      <c r="AA104" s="141"/>
      <c r="AB104" s="211"/>
      <c r="AC104" s="212" t="str">
        <f t="shared" si="52"/>
        <v/>
      </c>
      <c r="AD104" s="537" t="str">
        <f t="shared" si="53"/>
        <v/>
      </c>
      <c r="AE104" s="537" t="str">
        <f t="shared" si="54"/>
        <v/>
      </c>
      <c r="AF104" s="537" t="str">
        <f t="shared" si="55"/>
        <v/>
      </c>
      <c r="AG104" s="538" t="str">
        <f t="shared" si="56"/>
        <v/>
      </c>
      <c r="AH104" s="539"/>
      <c r="AI104" s="141"/>
      <c r="AJ104" s="486"/>
      <c r="AK104" s="507">
        <f t="shared" si="57"/>
        <v>0</v>
      </c>
      <c r="AL104" s="537" t="str">
        <f t="shared" si="58"/>
        <v/>
      </c>
      <c r="AM104" s="537" t="str">
        <f t="shared" si="59"/>
        <v/>
      </c>
      <c r="AN104" s="537" t="str">
        <f t="shared" si="60"/>
        <v/>
      </c>
      <c r="AO104" s="537" t="str">
        <f t="shared" si="61"/>
        <v/>
      </c>
      <c r="AP104" s="542" t="str">
        <f t="shared" si="93"/>
        <v/>
      </c>
      <c r="AQ104" s="539"/>
      <c r="AR104" s="141"/>
      <c r="AS104" s="486"/>
      <c r="AT104" s="501" t="str">
        <f t="shared" si="62"/>
        <v/>
      </c>
      <c r="AU104" s="537" t="str">
        <f t="shared" si="63"/>
        <v/>
      </c>
      <c r="AV104" s="537" t="str">
        <f t="shared" si="64"/>
        <v/>
      </c>
      <c r="AW104" s="537" t="str">
        <f t="shared" si="65"/>
        <v/>
      </c>
      <c r="AX104" s="536"/>
      <c r="AY104" s="141"/>
      <c r="AZ104" s="211"/>
      <c r="BA104" s="211" t="str">
        <f t="shared" si="66"/>
        <v/>
      </c>
      <c r="BB104" s="537" t="str">
        <f t="shared" si="67"/>
        <v/>
      </c>
      <c r="BC104" s="537"/>
      <c r="BD104" s="538" t="str">
        <f t="shared" si="68"/>
        <v/>
      </c>
      <c r="BE104" s="539"/>
      <c r="BF104" s="141"/>
      <c r="BG104" s="486"/>
      <c r="BH104" s="501" t="str">
        <f t="shared" si="69"/>
        <v/>
      </c>
      <c r="BI104" s="537" t="str">
        <f t="shared" si="70"/>
        <v/>
      </c>
      <c r="BJ104" s="537" t="str">
        <f t="shared" si="71"/>
        <v/>
      </c>
      <c r="BK104" s="537" t="str">
        <f t="shared" si="72"/>
        <v/>
      </c>
      <c r="BL104" s="536"/>
      <c r="BM104" s="141"/>
      <c r="BN104" s="211"/>
      <c r="BO104" s="211" t="e">
        <f t="shared" si="73"/>
        <v>#VALUE!</v>
      </c>
      <c r="BP104" s="537" t="str">
        <f t="shared" si="74"/>
        <v/>
      </c>
      <c r="BQ104" s="537" t="str">
        <f t="shared" si="75"/>
        <v/>
      </c>
      <c r="BR104" s="538" t="str">
        <f t="shared" si="76"/>
        <v/>
      </c>
      <c r="BS104" s="539"/>
      <c r="BT104" s="141"/>
      <c r="BU104" s="486"/>
      <c r="BV104" s="501" t="str">
        <f t="shared" si="77"/>
        <v/>
      </c>
      <c r="BW104" s="537" t="str">
        <f t="shared" si="78"/>
        <v/>
      </c>
      <c r="BX104" s="537" t="str">
        <f t="shared" si="79"/>
        <v/>
      </c>
      <c r="BY104" s="537" t="str">
        <f t="shared" si="80"/>
        <v/>
      </c>
      <c r="BZ104" s="536"/>
      <c r="CA104" s="141"/>
      <c r="CB104" s="486"/>
      <c r="CC104" s="483" t="str">
        <f t="shared" si="81"/>
        <v/>
      </c>
      <c r="CD104" s="153" t="str">
        <f t="shared" si="82"/>
        <v/>
      </c>
      <c r="CE104" s="153" t="str">
        <f t="shared" si="83"/>
        <v/>
      </c>
      <c r="CF104" s="153" t="str">
        <f t="shared" si="84"/>
        <v/>
      </c>
    </row>
    <row r="105" spans="1:84" ht="29.45" customHeight="1" x14ac:dyDescent="0.25">
      <c r="A105" s="354" t="str">
        <f>'N-Bedarf AL §13a'!A105</f>
        <v/>
      </c>
      <c r="B105" s="354" t="str">
        <f>IF('N-Bedarf AL §13a'!B105="","",'N-Bedarf AL §13a'!B105)</f>
        <v/>
      </c>
      <c r="C105" s="305" t="str">
        <f>IF('N-Bedarf AL §13a'!D105="","",'N-Bedarf AL §13a'!D105)</f>
        <v/>
      </c>
      <c r="D105" s="32" t="str">
        <f>IF('N-Bedarf AL §13a'!C105="","",'N-Bedarf AL §13a'!C105)</f>
        <v/>
      </c>
      <c r="E105" s="32" t="str">
        <f>IF('N-Bedarf AL §13a'!Y105="",'N-Bedarf AL §13a'!V105,'N-Bedarf AL §13a'!Y105)</f>
        <v/>
      </c>
      <c r="F105" s="32" t="str">
        <f>IF('P-Bedarf AL §13a'!V107="","",'P-Bedarf AL §13a'!V107)</f>
        <v/>
      </c>
      <c r="G105" s="32" t="str">
        <f>IF('P-Bedarf AL §13a'!Z107="","",'P-Bedarf AL §13a'!Z107)</f>
        <v/>
      </c>
      <c r="H105" s="345" t="str">
        <f t="shared" si="85"/>
        <v/>
      </c>
      <c r="I105" s="345" t="str">
        <f t="shared" si="86"/>
        <v/>
      </c>
      <c r="J105" s="345" t="str">
        <f t="shared" si="87"/>
        <v/>
      </c>
      <c r="K105" s="321">
        <f t="shared" si="88"/>
        <v>0</v>
      </c>
      <c r="L105" s="321">
        <f t="shared" si="89"/>
        <v>0</v>
      </c>
      <c r="M105" s="321">
        <f t="shared" si="90"/>
        <v>0</v>
      </c>
      <c r="N105" s="321" t="str">
        <f t="shared" si="91"/>
        <v/>
      </c>
      <c r="O105" s="321" t="str">
        <f t="shared" si="91"/>
        <v/>
      </c>
      <c r="P105" s="321" t="str">
        <f t="shared" si="91"/>
        <v/>
      </c>
      <c r="Q105" s="490" t="str">
        <f t="shared" si="47"/>
        <v/>
      </c>
      <c r="R105" s="539"/>
      <c r="S105" s="141"/>
      <c r="T105" s="486"/>
      <c r="U105" s="501" t="str">
        <f t="shared" si="48"/>
        <v/>
      </c>
      <c r="V105" s="537" t="str">
        <f t="shared" si="49"/>
        <v/>
      </c>
      <c r="W105" s="537" t="str">
        <f t="shared" si="92"/>
        <v/>
      </c>
      <c r="X105" s="537" t="str">
        <f t="shared" si="50"/>
        <v/>
      </c>
      <c r="Y105" s="537" t="str">
        <f t="shared" si="51"/>
        <v/>
      </c>
      <c r="Z105" s="536"/>
      <c r="AA105" s="141"/>
      <c r="AB105" s="211"/>
      <c r="AC105" s="212" t="str">
        <f t="shared" si="52"/>
        <v/>
      </c>
      <c r="AD105" s="537" t="str">
        <f t="shared" si="53"/>
        <v/>
      </c>
      <c r="AE105" s="537" t="str">
        <f t="shared" si="54"/>
        <v/>
      </c>
      <c r="AF105" s="537" t="str">
        <f t="shared" si="55"/>
        <v/>
      </c>
      <c r="AG105" s="538" t="str">
        <f t="shared" si="56"/>
        <v/>
      </c>
      <c r="AH105" s="539"/>
      <c r="AI105" s="141"/>
      <c r="AJ105" s="486"/>
      <c r="AK105" s="507">
        <f t="shared" si="57"/>
        <v>0</v>
      </c>
      <c r="AL105" s="537" t="str">
        <f t="shared" si="58"/>
        <v/>
      </c>
      <c r="AM105" s="537" t="str">
        <f t="shared" si="59"/>
        <v/>
      </c>
      <c r="AN105" s="537" t="str">
        <f t="shared" si="60"/>
        <v/>
      </c>
      <c r="AO105" s="537" t="str">
        <f t="shared" si="61"/>
        <v/>
      </c>
      <c r="AP105" s="542" t="str">
        <f t="shared" si="93"/>
        <v/>
      </c>
      <c r="AQ105" s="539"/>
      <c r="AR105" s="141"/>
      <c r="AS105" s="486"/>
      <c r="AT105" s="501" t="str">
        <f t="shared" si="62"/>
        <v/>
      </c>
      <c r="AU105" s="537" t="str">
        <f t="shared" si="63"/>
        <v/>
      </c>
      <c r="AV105" s="537" t="str">
        <f t="shared" si="64"/>
        <v/>
      </c>
      <c r="AW105" s="537" t="str">
        <f t="shared" si="65"/>
        <v/>
      </c>
      <c r="AX105" s="536"/>
      <c r="AY105" s="141"/>
      <c r="AZ105" s="211"/>
      <c r="BA105" s="211" t="str">
        <f t="shared" si="66"/>
        <v/>
      </c>
      <c r="BB105" s="537" t="str">
        <f t="shared" si="67"/>
        <v/>
      </c>
      <c r="BC105" s="537"/>
      <c r="BD105" s="538" t="str">
        <f t="shared" si="68"/>
        <v/>
      </c>
      <c r="BE105" s="539"/>
      <c r="BF105" s="141"/>
      <c r="BG105" s="486"/>
      <c r="BH105" s="501" t="str">
        <f t="shared" si="69"/>
        <v/>
      </c>
      <c r="BI105" s="537" t="str">
        <f t="shared" si="70"/>
        <v/>
      </c>
      <c r="BJ105" s="537" t="str">
        <f t="shared" si="71"/>
        <v/>
      </c>
      <c r="BK105" s="537" t="str">
        <f t="shared" si="72"/>
        <v/>
      </c>
      <c r="BL105" s="536"/>
      <c r="BM105" s="141"/>
      <c r="BN105" s="211"/>
      <c r="BO105" s="211" t="e">
        <f t="shared" si="73"/>
        <v>#VALUE!</v>
      </c>
      <c r="BP105" s="537" t="str">
        <f t="shared" si="74"/>
        <v/>
      </c>
      <c r="BQ105" s="537" t="str">
        <f t="shared" si="75"/>
        <v/>
      </c>
      <c r="BR105" s="538" t="str">
        <f t="shared" si="76"/>
        <v/>
      </c>
      <c r="BS105" s="539"/>
      <c r="BT105" s="141"/>
      <c r="BU105" s="486"/>
      <c r="BV105" s="501" t="str">
        <f t="shared" si="77"/>
        <v/>
      </c>
      <c r="BW105" s="537" t="str">
        <f t="shared" si="78"/>
        <v/>
      </c>
      <c r="BX105" s="537" t="str">
        <f t="shared" si="79"/>
        <v/>
      </c>
      <c r="BY105" s="537" t="str">
        <f t="shared" si="80"/>
        <v/>
      </c>
      <c r="BZ105" s="536"/>
      <c r="CA105" s="141"/>
      <c r="CB105" s="486"/>
      <c r="CC105" s="483" t="str">
        <f t="shared" si="81"/>
        <v/>
      </c>
      <c r="CD105" s="153" t="str">
        <f t="shared" si="82"/>
        <v/>
      </c>
      <c r="CE105" s="153" t="str">
        <f t="shared" si="83"/>
        <v/>
      </c>
      <c r="CF105" s="153" t="str">
        <f t="shared" si="84"/>
        <v/>
      </c>
    </row>
    <row r="106" spans="1:84" ht="29.45" customHeight="1" x14ac:dyDescent="0.25">
      <c r="A106" s="354" t="str">
        <f>'N-Bedarf AL §13a'!A106</f>
        <v/>
      </c>
      <c r="B106" s="354" t="str">
        <f>IF('N-Bedarf AL §13a'!B106="","",'N-Bedarf AL §13a'!B106)</f>
        <v/>
      </c>
      <c r="C106" s="305" t="str">
        <f>IF('N-Bedarf AL §13a'!D106="","",'N-Bedarf AL §13a'!D106)</f>
        <v/>
      </c>
      <c r="D106" s="32" t="str">
        <f>IF('N-Bedarf AL §13a'!C106="","",'N-Bedarf AL §13a'!C106)</f>
        <v/>
      </c>
      <c r="E106" s="32" t="str">
        <f>IF('N-Bedarf AL §13a'!Y106="",'N-Bedarf AL §13a'!V106,'N-Bedarf AL §13a'!Y106)</f>
        <v/>
      </c>
      <c r="F106" s="32" t="str">
        <f>IF('P-Bedarf AL §13a'!V108="","",'P-Bedarf AL §13a'!V108)</f>
        <v/>
      </c>
      <c r="G106" s="32" t="str">
        <f>IF('P-Bedarf AL §13a'!Z108="","",'P-Bedarf AL §13a'!Z108)</f>
        <v/>
      </c>
      <c r="H106" s="345" t="str">
        <f t="shared" si="85"/>
        <v/>
      </c>
      <c r="I106" s="345" t="str">
        <f t="shared" si="86"/>
        <v/>
      </c>
      <c r="J106" s="345" t="str">
        <f t="shared" si="87"/>
        <v/>
      </c>
      <c r="K106" s="321">
        <f t="shared" si="88"/>
        <v>0</v>
      </c>
      <c r="L106" s="321">
        <f t="shared" si="89"/>
        <v>0</v>
      </c>
      <c r="M106" s="321">
        <f t="shared" si="90"/>
        <v>0</v>
      </c>
      <c r="N106" s="321" t="str">
        <f t="shared" si="91"/>
        <v/>
      </c>
      <c r="O106" s="321" t="str">
        <f t="shared" si="91"/>
        <v/>
      </c>
      <c r="P106" s="321" t="str">
        <f t="shared" si="91"/>
        <v/>
      </c>
      <c r="Q106" s="490" t="str">
        <f t="shared" si="47"/>
        <v/>
      </c>
      <c r="R106" s="539"/>
      <c r="S106" s="141"/>
      <c r="T106" s="486"/>
      <c r="U106" s="501" t="str">
        <f t="shared" si="48"/>
        <v/>
      </c>
      <c r="V106" s="537" t="str">
        <f t="shared" si="49"/>
        <v/>
      </c>
      <c r="W106" s="537" t="str">
        <f t="shared" si="92"/>
        <v/>
      </c>
      <c r="X106" s="537" t="str">
        <f t="shared" si="50"/>
        <v/>
      </c>
      <c r="Y106" s="537" t="str">
        <f t="shared" si="51"/>
        <v/>
      </c>
      <c r="Z106" s="536"/>
      <c r="AA106" s="141"/>
      <c r="AB106" s="211"/>
      <c r="AC106" s="212" t="str">
        <f t="shared" si="52"/>
        <v/>
      </c>
      <c r="AD106" s="537" t="str">
        <f t="shared" si="53"/>
        <v/>
      </c>
      <c r="AE106" s="537" t="str">
        <f t="shared" si="54"/>
        <v/>
      </c>
      <c r="AF106" s="537" t="str">
        <f t="shared" si="55"/>
        <v/>
      </c>
      <c r="AG106" s="538" t="str">
        <f t="shared" si="56"/>
        <v/>
      </c>
      <c r="AH106" s="539"/>
      <c r="AI106" s="141"/>
      <c r="AJ106" s="486"/>
      <c r="AK106" s="507">
        <f t="shared" si="57"/>
        <v>0</v>
      </c>
      <c r="AL106" s="537" t="str">
        <f t="shared" si="58"/>
        <v/>
      </c>
      <c r="AM106" s="537" t="str">
        <f t="shared" si="59"/>
        <v/>
      </c>
      <c r="AN106" s="537" t="str">
        <f t="shared" si="60"/>
        <v/>
      </c>
      <c r="AO106" s="537" t="str">
        <f t="shared" si="61"/>
        <v/>
      </c>
      <c r="AP106" s="542" t="str">
        <f t="shared" si="93"/>
        <v/>
      </c>
      <c r="AQ106" s="539"/>
      <c r="AR106" s="141"/>
      <c r="AS106" s="486"/>
      <c r="AT106" s="501" t="str">
        <f t="shared" si="62"/>
        <v/>
      </c>
      <c r="AU106" s="537" t="str">
        <f t="shared" si="63"/>
        <v/>
      </c>
      <c r="AV106" s="537" t="str">
        <f t="shared" si="64"/>
        <v/>
      </c>
      <c r="AW106" s="537" t="str">
        <f t="shared" si="65"/>
        <v/>
      </c>
      <c r="AX106" s="536"/>
      <c r="AY106" s="141"/>
      <c r="AZ106" s="211"/>
      <c r="BA106" s="211" t="str">
        <f t="shared" si="66"/>
        <v/>
      </c>
      <c r="BB106" s="537" t="str">
        <f t="shared" si="67"/>
        <v/>
      </c>
      <c r="BC106" s="537"/>
      <c r="BD106" s="538" t="str">
        <f t="shared" si="68"/>
        <v/>
      </c>
      <c r="BE106" s="539"/>
      <c r="BF106" s="141"/>
      <c r="BG106" s="486"/>
      <c r="BH106" s="501" t="str">
        <f t="shared" si="69"/>
        <v/>
      </c>
      <c r="BI106" s="537" t="str">
        <f t="shared" si="70"/>
        <v/>
      </c>
      <c r="BJ106" s="537" t="str">
        <f t="shared" si="71"/>
        <v/>
      </c>
      <c r="BK106" s="537" t="str">
        <f t="shared" si="72"/>
        <v/>
      </c>
      <c r="BL106" s="536"/>
      <c r="BM106" s="141"/>
      <c r="BN106" s="211"/>
      <c r="BO106" s="211" t="e">
        <f t="shared" si="73"/>
        <v>#VALUE!</v>
      </c>
      <c r="BP106" s="537" t="str">
        <f t="shared" si="74"/>
        <v/>
      </c>
      <c r="BQ106" s="537" t="str">
        <f t="shared" si="75"/>
        <v/>
      </c>
      <c r="BR106" s="538" t="str">
        <f t="shared" si="76"/>
        <v/>
      </c>
      <c r="BS106" s="539"/>
      <c r="BT106" s="141"/>
      <c r="BU106" s="486"/>
      <c r="BV106" s="501" t="str">
        <f t="shared" si="77"/>
        <v/>
      </c>
      <c r="BW106" s="537" t="str">
        <f t="shared" si="78"/>
        <v/>
      </c>
      <c r="BX106" s="537" t="str">
        <f t="shared" si="79"/>
        <v/>
      </c>
      <c r="BY106" s="537" t="str">
        <f t="shared" si="80"/>
        <v/>
      </c>
      <c r="BZ106" s="536"/>
      <c r="CA106" s="141"/>
      <c r="CB106" s="486"/>
      <c r="CC106" s="483" t="str">
        <f t="shared" si="81"/>
        <v/>
      </c>
      <c r="CD106" s="153" t="str">
        <f t="shared" si="82"/>
        <v/>
      </c>
      <c r="CE106" s="153" t="str">
        <f t="shared" si="83"/>
        <v/>
      </c>
      <c r="CF106" s="153" t="str">
        <f t="shared" si="84"/>
        <v/>
      </c>
    </row>
    <row r="107" spans="1:84" ht="29.45" customHeight="1" x14ac:dyDescent="0.25">
      <c r="A107" s="354" t="str">
        <f>'N-Bedarf AL §13a'!A107</f>
        <v/>
      </c>
      <c r="B107" s="354" t="str">
        <f>IF('N-Bedarf AL §13a'!B107="","",'N-Bedarf AL §13a'!B107)</f>
        <v/>
      </c>
      <c r="C107" s="305" t="str">
        <f>IF('N-Bedarf AL §13a'!D107="","",'N-Bedarf AL §13a'!D107)</f>
        <v/>
      </c>
      <c r="D107" s="32" t="str">
        <f>IF('N-Bedarf AL §13a'!C107="","",'N-Bedarf AL §13a'!C107)</f>
        <v/>
      </c>
      <c r="E107" s="32" t="str">
        <f>IF('N-Bedarf AL §13a'!Y107="",'N-Bedarf AL §13a'!V107,'N-Bedarf AL §13a'!Y107)</f>
        <v/>
      </c>
      <c r="F107" s="32" t="str">
        <f>IF('P-Bedarf AL §13a'!V109="","",'P-Bedarf AL §13a'!V109)</f>
        <v/>
      </c>
      <c r="G107" s="32" t="str">
        <f>IF('P-Bedarf AL §13a'!Z109="","",'P-Bedarf AL §13a'!Z109)</f>
        <v/>
      </c>
      <c r="H107" s="345" t="str">
        <f t="shared" si="85"/>
        <v/>
      </c>
      <c r="I107" s="345" t="str">
        <f t="shared" si="86"/>
        <v/>
      </c>
      <c r="J107" s="345" t="str">
        <f t="shared" si="87"/>
        <v/>
      </c>
      <c r="K107" s="321">
        <f t="shared" si="88"/>
        <v>0</v>
      </c>
      <c r="L107" s="321">
        <f t="shared" si="89"/>
        <v>0</v>
      </c>
      <c r="M107" s="321">
        <f t="shared" si="90"/>
        <v>0</v>
      </c>
      <c r="N107" s="321" t="str">
        <f t="shared" si="91"/>
        <v/>
      </c>
      <c r="O107" s="321" t="str">
        <f t="shared" si="91"/>
        <v/>
      </c>
      <c r="P107" s="321" t="str">
        <f t="shared" si="91"/>
        <v/>
      </c>
      <c r="Q107" s="490" t="str">
        <f t="shared" si="47"/>
        <v/>
      </c>
      <c r="R107" s="539"/>
      <c r="S107" s="141"/>
      <c r="T107" s="486"/>
      <c r="U107" s="501" t="str">
        <f t="shared" si="48"/>
        <v/>
      </c>
      <c r="V107" s="537" t="str">
        <f t="shared" si="49"/>
        <v/>
      </c>
      <c r="W107" s="537" t="str">
        <f t="shared" si="92"/>
        <v/>
      </c>
      <c r="X107" s="537" t="str">
        <f t="shared" si="50"/>
        <v/>
      </c>
      <c r="Y107" s="537" t="str">
        <f t="shared" si="51"/>
        <v/>
      </c>
      <c r="Z107" s="536"/>
      <c r="AA107" s="141"/>
      <c r="AB107" s="211"/>
      <c r="AC107" s="212" t="str">
        <f t="shared" si="52"/>
        <v/>
      </c>
      <c r="AD107" s="537" t="str">
        <f t="shared" si="53"/>
        <v/>
      </c>
      <c r="AE107" s="537" t="str">
        <f t="shared" si="54"/>
        <v/>
      </c>
      <c r="AF107" s="537" t="str">
        <f t="shared" si="55"/>
        <v/>
      </c>
      <c r="AG107" s="538" t="str">
        <f t="shared" si="56"/>
        <v/>
      </c>
      <c r="AH107" s="539"/>
      <c r="AI107" s="141"/>
      <c r="AJ107" s="486"/>
      <c r="AK107" s="507">
        <f t="shared" si="57"/>
        <v>0</v>
      </c>
      <c r="AL107" s="537" t="str">
        <f t="shared" si="58"/>
        <v/>
      </c>
      <c r="AM107" s="537" t="str">
        <f t="shared" si="59"/>
        <v/>
      </c>
      <c r="AN107" s="537" t="str">
        <f t="shared" si="60"/>
        <v/>
      </c>
      <c r="AO107" s="537" t="str">
        <f t="shared" si="61"/>
        <v/>
      </c>
      <c r="AP107" s="542" t="str">
        <f t="shared" si="93"/>
        <v/>
      </c>
      <c r="AQ107" s="539"/>
      <c r="AR107" s="141"/>
      <c r="AS107" s="486"/>
      <c r="AT107" s="501" t="str">
        <f t="shared" si="62"/>
        <v/>
      </c>
      <c r="AU107" s="537" t="str">
        <f t="shared" si="63"/>
        <v/>
      </c>
      <c r="AV107" s="537" t="str">
        <f t="shared" si="64"/>
        <v/>
      </c>
      <c r="AW107" s="537" t="str">
        <f t="shared" si="65"/>
        <v/>
      </c>
      <c r="AX107" s="536"/>
      <c r="AY107" s="141"/>
      <c r="AZ107" s="211"/>
      <c r="BA107" s="211" t="str">
        <f t="shared" si="66"/>
        <v/>
      </c>
      <c r="BB107" s="537" t="str">
        <f t="shared" si="67"/>
        <v/>
      </c>
      <c r="BC107" s="537"/>
      <c r="BD107" s="538" t="str">
        <f t="shared" si="68"/>
        <v/>
      </c>
      <c r="BE107" s="539"/>
      <c r="BF107" s="141"/>
      <c r="BG107" s="486"/>
      <c r="BH107" s="501" t="str">
        <f t="shared" si="69"/>
        <v/>
      </c>
      <c r="BI107" s="537" t="str">
        <f t="shared" si="70"/>
        <v/>
      </c>
      <c r="BJ107" s="537" t="str">
        <f t="shared" si="71"/>
        <v/>
      </c>
      <c r="BK107" s="537" t="str">
        <f t="shared" si="72"/>
        <v/>
      </c>
      <c r="BL107" s="536"/>
      <c r="BM107" s="141"/>
      <c r="BN107" s="211"/>
      <c r="BO107" s="211" t="e">
        <f t="shared" si="73"/>
        <v>#VALUE!</v>
      </c>
      <c r="BP107" s="537" t="str">
        <f t="shared" si="74"/>
        <v/>
      </c>
      <c r="BQ107" s="537" t="str">
        <f t="shared" si="75"/>
        <v/>
      </c>
      <c r="BR107" s="538" t="str">
        <f t="shared" si="76"/>
        <v/>
      </c>
      <c r="BS107" s="539"/>
      <c r="BT107" s="141"/>
      <c r="BU107" s="486"/>
      <c r="BV107" s="501" t="str">
        <f t="shared" si="77"/>
        <v/>
      </c>
      <c r="BW107" s="537" t="str">
        <f t="shared" si="78"/>
        <v/>
      </c>
      <c r="BX107" s="537" t="str">
        <f t="shared" si="79"/>
        <v/>
      </c>
      <c r="BY107" s="537" t="str">
        <f t="shared" si="80"/>
        <v/>
      </c>
      <c r="BZ107" s="536"/>
      <c r="CA107" s="141"/>
      <c r="CB107" s="486"/>
      <c r="CC107" s="483" t="str">
        <f t="shared" si="81"/>
        <v/>
      </c>
      <c r="CD107" s="153" t="str">
        <f t="shared" si="82"/>
        <v/>
      </c>
      <c r="CE107" s="153" t="str">
        <f t="shared" si="83"/>
        <v/>
      </c>
      <c r="CF107" s="153" t="str">
        <f t="shared" si="84"/>
        <v/>
      </c>
    </row>
    <row r="108" spans="1:84" ht="29.45" customHeight="1" x14ac:dyDescent="0.25">
      <c r="A108" s="354" t="str">
        <f>'N-Bedarf AL §13a'!A108</f>
        <v/>
      </c>
      <c r="B108" s="354" t="str">
        <f>IF('N-Bedarf AL §13a'!B108="","",'N-Bedarf AL §13a'!B108)</f>
        <v/>
      </c>
      <c r="C108" s="305" t="str">
        <f>IF('N-Bedarf AL §13a'!D108="","",'N-Bedarf AL §13a'!D108)</f>
        <v/>
      </c>
      <c r="D108" s="32" t="str">
        <f>IF('N-Bedarf AL §13a'!C108="","",'N-Bedarf AL §13a'!C108)</f>
        <v/>
      </c>
      <c r="E108" s="32" t="str">
        <f>IF('N-Bedarf AL §13a'!Y108="",'N-Bedarf AL §13a'!V108,'N-Bedarf AL §13a'!Y108)</f>
        <v/>
      </c>
      <c r="F108" s="32" t="str">
        <f>IF('P-Bedarf AL §13a'!V110="","",'P-Bedarf AL §13a'!V110)</f>
        <v/>
      </c>
      <c r="G108" s="32" t="str">
        <f>IF('P-Bedarf AL §13a'!Z110="","",'P-Bedarf AL §13a'!Z110)</f>
        <v/>
      </c>
      <c r="H108" s="345" t="str">
        <f t="shared" si="85"/>
        <v/>
      </c>
      <c r="I108" s="345" t="str">
        <f t="shared" si="86"/>
        <v/>
      </c>
      <c r="J108" s="345" t="str">
        <f t="shared" si="87"/>
        <v/>
      </c>
      <c r="K108" s="321">
        <f t="shared" si="88"/>
        <v>0</v>
      </c>
      <c r="L108" s="321">
        <f t="shared" si="89"/>
        <v>0</v>
      </c>
      <c r="M108" s="321">
        <f t="shared" si="90"/>
        <v>0</v>
      </c>
      <c r="N108" s="321" t="str">
        <f t="shared" si="91"/>
        <v/>
      </c>
      <c r="O108" s="321" t="str">
        <f t="shared" si="91"/>
        <v/>
      </c>
      <c r="P108" s="321" t="str">
        <f t="shared" si="91"/>
        <v/>
      </c>
      <c r="Q108" s="490" t="str">
        <f t="shared" si="47"/>
        <v/>
      </c>
      <c r="R108" s="539"/>
      <c r="S108" s="141"/>
      <c r="T108" s="486"/>
      <c r="U108" s="501" t="str">
        <f t="shared" si="48"/>
        <v/>
      </c>
      <c r="V108" s="537" t="str">
        <f t="shared" si="49"/>
        <v/>
      </c>
      <c r="W108" s="537" t="str">
        <f t="shared" si="92"/>
        <v/>
      </c>
      <c r="X108" s="537" t="str">
        <f t="shared" si="50"/>
        <v/>
      </c>
      <c r="Y108" s="537" t="str">
        <f t="shared" si="51"/>
        <v/>
      </c>
      <c r="Z108" s="536"/>
      <c r="AA108" s="141"/>
      <c r="AB108" s="211"/>
      <c r="AC108" s="212" t="str">
        <f t="shared" si="52"/>
        <v/>
      </c>
      <c r="AD108" s="537" t="str">
        <f t="shared" si="53"/>
        <v/>
      </c>
      <c r="AE108" s="537" t="str">
        <f t="shared" si="54"/>
        <v/>
      </c>
      <c r="AF108" s="537" t="str">
        <f t="shared" si="55"/>
        <v/>
      </c>
      <c r="AG108" s="538" t="str">
        <f t="shared" si="56"/>
        <v/>
      </c>
      <c r="AH108" s="539"/>
      <c r="AI108" s="141"/>
      <c r="AJ108" s="486"/>
      <c r="AK108" s="507">
        <f t="shared" si="57"/>
        <v>0</v>
      </c>
      <c r="AL108" s="537" t="str">
        <f t="shared" si="58"/>
        <v/>
      </c>
      <c r="AM108" s="537" t="str">
        <f t="shared" si="59"/>
        <v/>
      </c>
      <c r="AN108" s="537" t="str">
        <f t="shared" si="60"/>
        <v/>
      </c>
      <c r="AO108" s="537" t="str">
        <f t="shared" si="61"/>
        <v/>
      </c>
      <c r="AP108" s="542" t="str">
        <f t="shared" si="93"/>
        <v/>
      </c>
      <c r="AQ108" s="539"/>
      <c r="AR108" s="141"/>
      <c r="AS108" s="486"/>
      <c r="AT108" s="501" t="str">
        <f t="shared" si="62"/>
        <v/>
      </c>
      <c r="AU108" s="537" t="str">
        <f t="shared" si="63"/>
        <v/>
      </c>
      <c r="AV108" s="537" t="str">
        <f t="shared" si="64"/>
        <v/>
      </c>
      <c r="AW108" s="537" t="str">
        <f t="shared" si="65"/>
        <v/>
      </c>
      <c r="AX108" s="536"/>
      <c r="AY108" s="141"/>
      <c r="AZ108" s="211"/>
      <c r="BA108" s="211" t="str">
        <f t="shared" si="66"/>
        <v/>
      </c>
      <c r="BB108" s="537" t="str">
        <f t="shared" si="67"/>
        <v/>
      </c>
      <c r="BC108" s="537"/>
      <c r="BD108" s="538" t="str">
        <f t="shared" si="68"/>
        <v/>
      </c>
      <c r="BE108" s="539"/>
      <c r="BF108" s="141"/>
      <c r="BG108" s="486"/>
      <c r="BH108" s="501" t="str">
        <f t="shared" si="69"/>
        <v/>
      </c>
      <c r="BI108" s="537" t="str">
        <f t="shared" si="70"/>
        <v/>
      </c>
      <c r="BJ108" s="537" t="str">
        <f t="shared" si="71"/>
        <v/>
      </c>
      <c r="BK108" s="537" t="str">
        <f t="shared" si="72"/>
        <v/>
      </c>
      <c r="BL108" s="536"/>
      <c r="BM108" s="141"/>
      <c r="BN108" s="211"/>
      <c r="BO108" s="211" t="e">
        <f t="shared" si="73"/>
        <v>#VALUE!</v>
      </c>
      <c r="BP108" s="537" t="str">
        <f t="shared" si="74"/>
        <v/>
      </c>
      <c r="BQ108" s="537" t="str">
        <f t="shared" si="75"/>
        <v/>
      </c>
      <c r="BR108" s="538" t="str">
        <f t="shared" si="76"/>
        <v/>
      </c>
      <c r="BS108" s="539"/>
      <c r="BT108" s="141"/>
      <c r="BU108" s="486"/>
      <c r="BV108" s="501" t="str">
        <f t="shared" si="77"/>
        <v/>
      </c>
      <c r="BW108" s="537" t="str">
        <f t="shared" si="78"/>
        <v/>
      </c>
      <c r="BX108" s="537" t="str">
        <f t="shared" si="79"/>
        <v/>
      </c>
      <c r="BY108" s="537" t="str">
        <f t="shared" si="80"/>
        <v/>
      </c>
      <c r="BZ108" s="536"/>
      <c r="CA108" s="141"/>
      <c r="CB108" s="486"/>
      <c r="CC108" s="483" t="str">
        <f t="shared" si="81"/>
        <v/>
      </c>
      <c r="CD108" s="153" t="str">
        <f t="shared" si="82"/>
        <v/>
      </c>
      <c r="CE108" s="153" t="str">
        <f t="shared" si="83"/>
        <v/>
      </c>
      <c r="CF108" s="153" t="str">
        <f t="shared" si="84"/>
        <v/>
      </c>
    </row>
    <row r="109" spans="1:84" ht="29.45" customHeight="1" x14ac:dyDescent="0.25">
      <c r="A109" s="354" t="str">
        <f>'N-Bedarf AL §13a'!A109</f>
        <v/>
      </c>
      <c r="B109" s="354" t="str">
        <f>IF('N-Bedarf AL §13a'!B109="","",'N-Bedarf AL §13a'!B109)</f>
        <v/>
      </c>
      <c r="C109" s="305" t="str">
        <f>IF('N-Bedarf AL §13a'!D109="","",'N-Bedarf AL §13a'!D109)</f>
        <v/>
      </c>
      <c r="D109" s="32" t="str">
        <f>IF('N-Bedarf AL §13a'!C109="","",'N-Bedarf AL §13a'!C109)</f>
        <v/>
      </c>
      <c r="E109" s="32" t="str">
        <f>IF('N-Bedarf AL §13a'!Y109="",'N-Bedarf AL §13a'!V109,'N-Bedarf AL §13a'!Y109)</f>
        <v/>
      </c>
      <c r="F109" s="32" t="str">
        <f>IF('P-Bedarf AL §13a'!V111="","",'P-Bedarf AL §13a'!V111)</f>
        <v/>
      </c>
      <c r="G109" s="32" t="str">
        <f>IF('P-Bedarf AL §13a'!Z111="","",'P-Bedarf AL §13a'!Z111)</f>
        <v/>
      </c>
      <c r="H109" s="345" t="str">
        <f t="shared" si="85"/>
        <v/>
      </c>
      <c r="I109" s="345" t="str">
        <f t="shared" si="86"/>
        <v/>
      </c>
      <c r="J109" s="345" t="str">
        <f t="shared" si="87"/>
        <v/>
      </c>
      <c r="K109" s="321">
        <f t="shared" si="88"/>
        <v>0</v>
      </c>
      <c r="L109" s="321">
        <f t="shared" si="89"/>
        <v>0</v>
      </c>
      <c r="M109" s="321">
        <f t="shared" si="90"/>
        <v>0</v>
      </c>
      <c r="N109" s="321" t="str">
        <f t="shared" si="91"/>
        <v/>
      </c>
      <c r="O109" s="321" t="str">
        <f t="shared" si="91"/>
        <v/>
      </c>
      <c r="P109" s="321" t="str">
        <f t="shared" si="91"/>
        <v/>
      </c>
      <c r="Q109" s="490" t="str">
        <f t="shared" si="47"/>
        <v/>
      </c>
      <c r="R109" s="539"/>
      <c r="S109" s="141"/>
      <c r="T109" s="486"/>
      <c r="U109" s="501" t="str">
        <f t="shared" si="48"/>
        <v/>
      </c>
      <c r="V109" s="537" t="str">
        <f t="shared" si="49"/>
        <v/>
      </c>
      <c r="W109" s="537" t="str">
        <f t="shared" si="92"/>
        <v/>
      </c>
      <c r="X109" s="537" t="str">
        <f t="shared" si="50"/>
        <v/>
      </c>
      <c r="Y109" s="537" t="str">
        <f t="shared" si="51"/>
        <v/>
      </c>
      <c r="Z109" s="536"/>
      <c r="AA109" s="141"/>
      <c r="AB109" s="211"/>
      <c r="AC109" s="212" t="str">
        <f t="shared" si="52"/>
        <v/>
      </c>
      <c r="AD109" s="537" t="str">
        <f t="shared" si="53"/>
        <v/>
      </c>
      <c r="AE109" s="537" t="str">
        <f t="shared" si="54"/>
        <v/>
      </c>
      <c r="AF109" s="537" t="str">
        <f t="shared" si="55"/>
        <v/>
      </c>
      <c r="AG109" s="538" t="str">
        <f t="shared" si="56"/>
        <v/>
      </c>
      <c r="AH109" s="539"/>
      <c r="AI109" s="141"/>
      <c r="AJ109" s="486"/>
      <c r="AK109" s="507">
        <f t="shared" si="57"/>
        <v>0</v>
      </c>
      <c r="AL109" s="537" t="str">
        <f t="shared" si="58"/>
        <v/>
      </c>
      <c r="AM109" s="537" t="str">
        <f t="shared" si="59"/>
        <v/>
      </c>
      <c r="AN109" s="537" t="str">
        <f t="shared" si="60"/>
        <v/>
      </c>
      <c r="AO109" s="537" t="str">
        <f t="shared" si="61"/>
        <v/>
      </c>
      <c r="AP109" s="542" t="str">
        <f t="shared" si="93"/>
        <v/>
      </c>
      <c r="AQ109" s="539"/>
      <c r="AR109" s="141"/>
      <c r="AS109" s="486"/>
      <c r="AT109" s="501" t="str">
        <f t="shared" si="62"/>
        <v/>
      </c>
      <c r="AU109" s="537" t="str">
        <f t="shared" si="63"/>
        <v/>
      </c>
      <c r="AV109" s="537" t="str">
        <f t="shared" si="64"/>
        <v/>
      </c>
      <c r="AW109" s="537" t="str">
        <f t="shared" si="65"/>
        <v/>
      </c>
      <c r="AX109" s="536"/>
      <c r="AY109" s="141"/>
      <c r="AZ109" s="211"/>
      <c r="BA109" s="211" t="str">
        <f t="shared" si="66"/>
        <v/>
      </c>
      <c r="BB109" s="537" t="str">
        <f t="shared" si="67"/>
        <v/>
      </c>
      <c r="BC109" s="537"/>
      <c r="BD109" s="538" t="str">
        <f t="shared" si="68"/>
        <v/>
      </c>
      <c r="BE109" s="539"/>
      <c r="BF109" s="141"/>
      <c r="BG109" s="486"/>
      <c r="BH109" s="501" t="str">
        <f t="shared" si="69"/>
        <v/>
      </c>
      <c r="BI109" s="537" t="str">
        <f t="shared" si="70"/>
        <v/>
      </c>
      <c r="BJ109" s="537" t="str">
        <f t="shared" si="71"/>
        <v/>
      </c>
      <c r="BK109" s="537" t="str">
        <f t="shared" si="72"/>
        <v/>
      </c>
      <c r="BL109" s="536"/>
      <c r="BM109" s="141"/>
      <c r="BN109" s="211"/>
      <c r="BO109" s="211" t="e">
        <f t="shared" si="73"/>
        <v>#VALUE!</v>
      </c>
      <c r="BP109" s="537" t="str">
        <f t="shared" si="74"/>
        <v/>
      </c>
      <c r="BQ109" s="537" t="str">
        <f t="shared" si="75"/>
        <v/>
      </c>
      <c r="BR109" s="538" t="str">
        <f t="shared" si="76"/>
        <v/>
      </c>
      <c r="BS109" s="539"/>
      <c r="BT109" s="141"/>
      <c r="BU109" s="486"/>
      <c r="BV109" s="501" t="str">
        <f t="shared" si="77"/>
        <v/>
      </c>
      <c r="BW109" s="537" t="str">
        <f t="shared" si="78"/>
        <v/>
      </c>
      <c r="BX109" s="537" t="str">
        <f t="shared" si="79"/>
        <v/>
      </c>
      <c r="BY109" s="537" t="str">
        <f t="shared" si="80"/>
        <v/>
      </c>
      <c r="BZ109" s="536"/>
      <c r="CA109" s="141"/>
      <c r="CB109" s="486"/>
      <c r="CC109" s="483" t="str">
        <f t="shared" si="81"/>
        <v/>
      </c>
      <c r="CD109" s="153" t="str">
        <f t="shared" si="82"/>
        <v/>
      </c>
      <c r="CE109" s="153" t="str">
        <f t="shared" si="83"/>
        <v/>
      </c>
      <c r="CF109" s="153" t="str">
        <f t="shared" si="84"/>
        <v/>
      </c>
    </row>
    <row r="110" spans="1:84" ht="29.45" customHeight="1" x14ac:dyDescent="0.25">
      <c r="A110" s="354" t="str">
        <f>'N-Bedarf AL §13a'!A110</f>
        <v/>
      </c>
      <c r="B110" s="354" t="str">
        <f>IF('N-Bedarf AL §13a'!B110="","",'N-Bedarf AL §13a'!B110)</f>
        <v/>
      </c>
      <c r="C110" s="305" t="str">
        <f>IF('N-Bedarf AL §13a'!D110="","",'N-Bedarf AL §13a'!D110)</f>
        <v/>
      </c>
      <c r="D110" s="32" t="str">
        <f>IF('N-Bedarf AL §13a'!C110="","",'N-Bedarf AL §13a'!C110)</f>
        <v/>
      </c>
      <c r="E110" s="32" t="str">
        <f>IF('N-Bedarf AL §13a'!Y110="",'N-Bedarf AL §13a'!V110,'N-Bedarf AL §13a'!Y110)</f>
        <v/>
      </c>
      <c r="F110" s="32" t="str">
        <f>IF('P-Bedarf AL §13a'!V112="","",'P-Bedarf AL §13a'!V112)</f>
        <v/>
      </c>
      <c r="G110" s="32" t="str">
        <f>IF('P-Bedarf AL §13a'!Z112="","",'P-Bedarf AL §13a'!Z112)</f>
        <v/>
      </c>
      <c r="H110" s="345" t="str">
        <f t="shared" si="85"/>
        <v/>
      </c>
      <c r="I110" s="345" t="str">
        <f t="shared" si="86"/>
        <v/>
      </c>
      <c r="J110" s="345" t="str">
        <f t="shared" si="87"/>
        <v/>
      </c>
      <c r="K110" s="321">
        <f t="shared" si="88"/>
        <v>0</v>
      </c>
      <c r="L110" s="321">
        <f t="shared" si="89"/>
        <v>0</v>
      </c>
      <c r="M110" s="321">
        <f t="shared" si="90"/>
        <v>0</v>
      </c>
      <c r="N110" s="321" t="str">
        <f t="shared" si="91"/>
        <v/>
      </c>
      <c r="O110" s="321" t="str">
        <f t="shared" si="91"/>
        <v/>
      </c>
      <c r="P110" s="321" t="str">
        <f t="shared" si="91"/>
        <v/>
      </c>
      <c r="Q110" s="490" t="str">
        <f t="shared" si="47"/>
        <v/>
      </c>
      <c r="R110" s="539"/>
      <c r="S110" s="141"/>
      <c r="T110" s="486"/>
      <c r="U110" s="501" t="str">
        <f t="shared" si="48"/>
        <v/>
      </c>
      <c r="V110" s="537" t="str">
        <f t="shared" si="49"/>
        <v/>
      </c>
      <c r="W110" s="537" t="str">
        <f t="shared" si="92"/>
        <v/>
      </c>
      <c r="X110" s="537" t="str">
        <f t="shared" si="50"/>
        <v/>
      </c>
      <c r="Y110" s="537" t="str">
        <f t="shared" si="51"/>
        <v/>
      </c>
      <c r="Z110" s="536"/>
      <c r="AA110" s="141"/>
      <c r="AB110" s="211"/>
      <c r="AC110" s="212" t="str">
        <f t="shared" si="52"/>
        <v/>
      </c>
      <c r="AD110" s="537" t="str">
        <f t="shared" si="53"/>
        <v/>
      </c>
      <c r="AE110" s="537" t="str">
        <f t="shared" si="54"/>
        <v/>
      </c>
      <c r="AF110" s="537" t="str">
        <f t="shared" si="55"/>
        <v/>
      </c>
      <c r="AG110" s="538" t="str">
        <f t="shared" si="56"/>
        <v/>
      </c>
      <c r="AH110" s="539"/>
      <c r="AI110" s="141"/>
      <c r="AJ110" s="486"/>
      <c r="AK110" s="507">
        <f t="shared" si="57"/>
        <v>0</v>
      </c>
      <c r="AL110" s="537" t="str">
        <f t="shared" si="58"/>
        <v/>
      </c>
      <c r="AM110" s="537" t="str">
        <f t="shared" si="59"/>
        <v/>
      </c>
      <c r="AN110" s="537" t="str">
        <f t="shared" si="60"/>
        <v/>
      </c>
      <c r="AO110" s="537" t="str">
        <f t="shared" si="61"/>
        <v/>
      </c>
      <c r="AP110" s="542" t="str">
        <f t="shared" si="93"/>
        <v/>
      </c>
      <c r="AQ110" s="539"/>
      <c r="AR110" s="141"/>
      <c r="AS110" s="486"/>
      <c r="AT110" s="501" t="str">
        <f t="shared" si="62"/>
        <v/>
      </c>
      <c r="AU110" s="537" t="str">
        <f t="shared" si="63"/>
        <v/>
      </c>
      <c r="AV110" s="537" t="str">
        <f t="shared" si="64"/>
        <v/>
      </c>
      <c r="AW110" s="537" t="str">
        <f t="shared" si="65"/>
        <v/>
      </c>
      <c r="AX110" s="536"/>
      <c r="AY110" s="141"/>
      <c r="AZ110" s="211"/>
      <c r="BA110" s="211" t="str">
        <f t="shared" si="66"/>
        <v/>
      </c>
      <c r="BB110" s="537" t="str">
        <f t="shared" si="67"/>
        <v/>
      </c>
      <c r="BC110" s="537"/>
      <c r="BD110" s="538" t="str">
        <f t="shared" si="68"/>
        <v/>
      </c>
      <c r="BE110" s="539"/>
      <c r="BF110" s="141"/>
      <c r="BG110" s="486"/>
      <c r="BH110" s="501" t="str">
        <f t="shared" si="69"/>
        <v/>
      </c>
      <c r="BI110" s="537" t="str">
        <f t="shared" si="70"/>
        <v/>
      </c>
      <c r="BJ110" s="537" t="str">
        <f t="shared" si="71"/>
        <v/>
      </c>
      <c r="BK110" s="537" t="str">
        <f t="shared" si="72"/>
        <v/>
      </c>
      <c r="BL110" s="536"/>
      <c r="BM110" s="141"/>
      <c r="BN110" s="211"/>
      <c r="BO110" s="211" t="e">
        <f t="shared" si="73"/>
        <v>#VALUE!</v>
      </c>
      <c r="BP110" s="537" t="str">
        <f t="shared" si="74"/>
        <v/>
      </c>
      <c r="BQ110" s="537" t="str">
        <f t="shared" si="75"/>
        <v/>
      </c>
      <c r="BR110" s="538" t="str">
        <f t="shared" si="76"/>
        <v/>
      </c>
      <c r="BS110" s="539"/>
      <c r="BT110" s="141"/>
      <c r="BU110" s="486"/>
      <c r="BV110" s="501" t="str">
        <f t="shared" si="77"/>
        <v/>
      </c>
      <c r="BW110" s="537" t="str">
        <f t="shared" si="78"/>
        <v/>
      </c>
      <c r="BX110" s="537" t="str">
        <f t="shared" si="79"/>
        <v/>
      </c>
      <c r="BY110" s="537" t="str">
        <f t="shared" si="80"/>
        <v/>
      </c>
      <c r="BZ110" s="536"/>
      <c r="CA110" s="141"/>
      <c r="CB110" s="486"/>
      <c r="CC110" s="483" t="str">
        <f t="shared" si="81"/>
        <v/>
      </c>
      <c r="CD110" s="153" t="str">
        <f t="shared" si="82"/>
        <v/>
      </c>
      <c r="CE110" s="153" t="str">
        <f t="shared" si="83"/>
        <v/>
      </c>
      <c r="CF110" s="153" t="str">
        <f t="shared" si="84"/>
        <v/>
      </c>
    </row>
    <row r="111" spans="1:84" ht="29.45" customHeight="1" x14ac:dyDescent="0.25">
      <c r="A111" s="354" t="str">
        <f>'N-Bedarf AL §13a'!A111</f>
        <v/>
      </c>
      <c r="B111" s="354" t="str">
        <f>IF('N-Bedarf AL §13a'!B111="","",'N-Bedarf AL §13a'!B111)</f>
        <v/>
      </c>
      <c r="C111" s="305" t="str">
        <f>IF('N-Bedarf AL §13a'!D111="","",'N-Bedarf AL §13a'!D111)</f>
        <v/>
      </c>
      <c r="D111" s="32" t="str">
        <f>IF('N-Bedarf AL §13a'!C111="","",'N-Bedarf AL §13a'!C111)</f>
        <v/>
      </c>
      <c r="E111" s="32" t="str">
        <f>IF('N-Bedarf AL §13a'!Y111="",'N-Bedarf AL §13a'!V111,'N-Bedarf AL §13a'!Y111)</f>
        <v/>
      </c>
      <c r="F111" s="32" t="str">
        <f>IF('P-Bedarf AL §13a'!V113="","",'P-Bedarf AL §13a'!V113)</f>
        <v/>
      </c>
      <c r="G111" s="32" t="str">
        <f>IF('P-Bedarf AL §13a'!Z113="","",'P-Bedarf AL §13a'!Z113)</f>
        <v/>
      </c>
      <c r="H111" s="345" t="str">
        <f t="shared" si="85"/>
        <v/>
      </c>
      <c r="I111" s="345" t="str">
        <f t="shared" si="86"/>
        <v/>
      </c>
      <c r="J111" s="345" t="str">
        <f t="shared" si="87"/>
        <v/>
      </c>
      <c r="K111" s="321">
        <f t="shared" si="88"/>
        <v>0</v>
      </c>
      <c r="L111" s="321">
        <f t="shared" si="89"/>
        <v>0</v>
      </c>
      <c r="M111" s="321">
        <f t="shared" si="90"/>
        <v>0</v>
      </c>
      <c r="N111" s="321" t="str">
        <f t="shared" si="91"/>
        <v/>
      </c>
      <c r="O111" s="321" t="str">
        <f t="shared" si="91"/>
        <v/>
      </c>
      <c r="P111" s="321" t="str">
        <f t="shared" si="91"/>
        <v/>
      </c>
      <c r="Q111" s="490" t="str">
        <f t="shared" si="47"/>
        <v/>
      </c>
      <c r="R111" s="539"/>
      <c r="S111" s="141"/>
      <c r="T111" s="486"/>
      <c r="U111" s="501" t="str">
        <f t="shared" si="48"/>
        <v/>
      </c>
      <c r="V111" s="537" t="str">
        <f t="shared" si="49"/>
        <v/>
      </c>
      <c r="W111" s="537" t="str">
        <f t="shared" si="92"/>
        <v/>
      </c>
      <c r="X111" s="537" t="str">
        <f t="shared" si="50"/>
        <v/>
      </c>
      <c r="Y111" s="537" t="str">
        <f t="shared" si="51"/>
        <v/>
      </c>
      <c r="Z111" s="536"/>
      <c r="AA111" s="141"/>
      <c r="AB111" s="211"/>
      <c r="AC111" s="212" t="str">
        <f t="shared" si="52"/>
        <v/>
      </c>
      <c r="AD111" s="537" t="str">
        <f t="shared" si="53"/>
        <v/>
      </c>
      <c r="AE111" s="537" t="str">
        <f t="shared" si="54"/>
        <v/>
      </c>
      <c r="AF111" s="537" t="str">
        <f t="shared" si="55"/>
        <v/>
      </c>
      <c r="AG111" s="538" t="str">
        <f t="shared" si="56"/>
        <v/>
      </c>
      <c r="AH111" s="539"/>
      <c r="AI111" s="141"/>
      <c r="AJ111" s="486"/>
      <c r="AK111" s="507">
        <f t="shared" si="57"/>
        <v>0</v>
      </c>
      <c r="AL111" s="537" t="str">
        <f t="shared" si="58"/>
        <v/>
      </c>
      <c r="AM111" s="537" t="str">
        <f t="shared" si="59"/>
        <v/>
      </c>
      <c r="AN111" s="537" t="str">
        <f t="shared" si="60"/>
        <v/>
      </c>
      <c r="AO111" s="537" t="str">
        <f t="shared" si="61"/>
        <v/>
      </c>
      <c r="AP111" s="542" t="str">
        <f t="shared" si="93"/>
        <v/>
      </c>
      <c r="AQ111" s="539"/>
      <c r="AR111" s="141"/>
      <c r="AS111" s="486"/>
      <c r="AT111" s="501" t="str">
        <f t="shared" si="62"/>
        <v/>
      </c>
      <c r="AU111" s="537" t="str">
        <f t="shared" si="63"/>
        <v/>
      </c>
      <c r="AV111" s="537" t="str">
        <f t="shared" si="64"/>
        <v/>
      </c>
      <c r="AW111" s="537" t="str">
        <f t="shared" si="65"/>
        <v/>
      </c>
      <c r="AX111" s="536"/>
      <c r="AY111" s="141"/>
      <c r="AZ111" s="211"/>
      <c r="BA111" s="211" t="str">
        <f t="shared" si="66"/>
        <v/>
      </c>
      <c r="BB111" s="537" t="str">
        <f t="shared" si="67"/>
        <v/>
      </c>
      <c r="BC111" s="537"/>
      <c r="BD111" s="538" t="str">
        <f t="shared" si="68"/>
        <v/>
      </c>
      <c r="BE111" s="539"/>
      <c r="BF111" s="141"/>
      <c r="BG111" s="486"/>
      <c r="BH111" s="501" t="str">
        <f t="shared" si="69"/>
        <v/>
      </c>
      <c r="BI111" s="537" t="str">
        <f t="shared" si="70"/>
        <v/>
      </c>
      <c r="BJ111" s="537" t="str">
        <f t="shared" si="71"/>
        <v/>
      </c>
      <c r="BK111" s="537" t="str">
        <f t="shared" si="72"/>
        <v/>
      </c>
      <c r="BL111" s="536"/>
      <c r="BM111" s="141"/>
      <c r="BN111" s="211"/>
      <c r="BO111" s="211" t="e">
        <f t="shared" si="73"/>
        <v>#VALUE!</v>
      </c>
      <c r="BP111" s="537" t="str">
        <f t="shared" si="74"/>
        <v/>
      </c>
      <c r="BQ111" s="537" t="str">
        <f t="shared" si="75"/>
        <v/>
      </c>
      <c r="BR111" s="538" t="str">
        <f t="shared" si="76"/>
        <v/>
      </c>
      <c r="BS111" s="539"/>
      <c r="BT111" s="141"/>
      <c r="BU111" s="486"/>
      <c r="BV111" s="501" t="str">
        <f t="shared" si="77"/>
        <v/>
      </c>
      <c r="BW111" s="537" t="str">
        <f t="shared" si="78"/>
        <v/>
      </c>
      <c r="BX111" s="537" t="str">
        <f t="shared" si="79"/>
        <v/>
      </c>
      <c r="BY111" s="537" t="str">
        <f t="shared" si="80"/>
        <v/>
      </c>
      <c r="BZ111" s="536"/>
      <c r="CA111" s="141"/>
      <c r="CB111" s="486"/>
      <c r="CC111" s="483" t="str">
        <f t="shared" si="81"/>
        <v/>
      </c>
      <c r="CD111" s="153" t="str">
        <f t="shared" si="82"/>
        <v/>
      </c>
      <c r="CE111" s="153" t="str">
        <f t="shared" si="83"/>
        <v/>
      </c>
      <c r="CF111" s="153" t="str">
        <f t="shared" si="84"/>
        <v/>
      </c>
    </row>
    <row r="112" spans="1:84" ht="29.45" customHeight="1" x14ac:dyDescent="0.25">
      <c r="A112" s="354" t="str">
        <f>'N-Bedarf AL §13a'!A112</f>
        <v/>
      </c>
      <c r="B112" s="354" t="str">
        <f>IF('N-Bedarf AL §13a'!B112="","",'N-Bedarf AL §13a'!B112)</f>
        <v/>
      </c>
      <c r="C112" s="305" t="str">
        <f>IF('N-Bedarf AL §13a'!D112="","",'N-Bedarf AL §13a'!D112)</f>
        <v/>
      </c>
      <c r="D112" s="32" t="str">
        <f>IF('N-Bedarf AL §13a'!C112="","",'N-Bedarf AL §13a'!C112)</f>
        <v/>
      </c>
      <c r="E112" s="32" t="str">
        <f>IF('N-Bedarf AL §13a'!Y112="",'N-Bedarf AL §13a'!V112,'N-Bedarf AL §13a'!Y112)</f>
        <v/>
      </c>
      <c r="F112" s="32" t="str">
        <f>IF('P-Bedarf AL §13a'!V114="","",'P-Bedarf AL §13a'!V114)</f>
        <v/>
      </c>
      <c r="G112" s="32" t="str">
        <f>IF('P-Bedarf AL §13a'!Z114="","",'P-Bedarf AL §13a'!Z114)</f>
        <v/>
      </c>
      <c r="H112" s="345" t="str">
        <f t="shared" si="85"/>
        <v/>
      </c>
      <c r="I112" s="345" t="str">
        <f t="shared" si="86"/>
        <v/>
      </c>
      <c r="J112" s="345" t="str">
        <f t="shared" si="87"/>
        <v/>
      </c>
      <c r="K112" s="321">
        <f t="shared" si="88"/>
        <v>0</v>
      </c>
      <c r="L112" s="321">
        <f t="shared" si="89"/>
        <v>0</v>
      </c>
      <c r="M112" s="321">
        <f t="shared" si="90"/>
        <v>0</v>
      </c>
      <c r="N112" s="321" t="str">
        <f t="shared" si="91"/>
        <v/>
      </c>
      <c r="O112" s="321" t="str">
        <f t="shared" si="91"/>
        <v/>
      </c>
      <c r="P112" s="321" t="str">
        <f t="shared" si="91"/>
        <v/>
      </c>
      <c r="Q112" s="490" t="str">
        <f t="shared" si="47"/>
        <v/>
      </c>
      <c r="R112" s="539"/>
      <c r="S112" s="141"/>
      <c r="T112" s="486"/>
      <c r="U112" s="501" t="str">
        <f t="shared" si="48"/>
        <v/>
      </c>
      <c r="V112" s="537" t="str">
        <f t="shared" si="49"/>
        <v/>
      </c>
      <c r="W112" s="537" t="str">
        <f t="shared" si="92"/>
        <v/>
      </c>
      <c r="X112" s="537" t="str">
        <f t="shared" si="50"/>
        <v/>
      </c>
      <c r="Y112" s="537" t="str">
        <f t="shared" si="51"/>
        <v/>
      </c>
      <c r="Z112" s="536"/>
      <c r="AA112" s="141"/>
      <c r="AB112" s="211"/>
      <c r="AC112" s="212" t="str">
        <f t="shared" si="52"/>
        <v/>
      </c>
      <c r="AD112" s="537" t="str">
        <f t="shared" si="53"/>
        <v/>
      </c>
      <c r="AE112" s="537" t="str">
        <f t="shared" si="54"/>
        <v/>
      </c>
      <c r="AF112" s="537" t="str">
        <f t="shared" si="55"/>
        <v/>
      </c>
      <c r="AG112" s="538" t="str">
        <f t="shared" si="56"/>
        <v/>
      </c>
      <c r="AH112" s="539"/>
      <c r="AI112" s="141"/>
      <c r="AJ112" s="486"/>
      <c r="AK112" s="507">
        <f t="shared" si="57"/>
        <v>0</v>
      </c>
      <c r="AL112" s="537" t="str">
        <f t="shared" si="58"/>
        <v/>
      </c>
      <c r="AM112" s="537" t="str">
        <f t="shared" si="59"/>
        <v/>
      </c>
      <c r="AN112" s="537" t="str">
        <f t="shared" si="60"/>
        <v/>
      </c>
      <c r="AO112" s="537" t="str">
        <f t="shared" si="61"/>
        <v/>
      </c>
      <c r="AP112" s="542" t="str">
        <f t="shared" si="93"/>
        <v/>
      </c>
      <c r="AQ112" s="539"/>
      <c r="AR112" s="141"/>
      <c r="AS112" s="486"/>
      <c r="AT112" s="501" t="str">
        <f t="shared" si="62"/>
        <v/>
      </c>
      <c r="AU112" s="537" t="str">
        <f t="shared" si="63"/>
        <v/>
      </c>
      <c r="AV112" s="537" t="str">
        <f t="shared" si="64"/>
        <v/>
      </c>
      <c r="AW112" s="537" t="str">
        <f t="shared" si="65"/>
        <v/>
      </c>
      <c r="AX112" s="536"/>
      <c r="AY112" s="141"/>
      <c r="AZ112" s="211"/>
      <c r="BA112" s="211" t="str">
        <f t="shared" si="66"/>
        <v/>
      </c>
      <c r="BB112" s="537" t="str">
        <f t="shared" si="67"/>
        <v/>
      </c>
      <c r="BC112" s="537"/>
      <c r="BD112" s="538" t="str">
        <f t="shared" si="68"/>
        <v/>
      </c>
      <c r="BE112" s="539"/>
      <c r="BF112" s="141"/>
      <c r="BG112" s="486"/>
      <c r="BH112" s="501" t="str">
        <f t="shared" si="69"/>
        <v/>
      </c>
      <c r="BI112" s="537" t="str">
        <f t="shared" si="70"/>
        <v/>
      </c>
      <c r="BJ112" s="537" t="str">
        <f t="shared" si="71"/>
        <v/>
      </c>
      <c r="BK112" s="537" t="str">
        <f t="shared" si="72"/>
        <v/>
      </c>
      <c r="BL112" s="536"/>
      <c r="BM112" s="141"/>
      <c r="BN112" s="211"/>
      <c r="BO112" s="211" t="e">
        <f t="shared" si="73"/>
        <v>#VALUE!</v>
      </c>
      <c r="BP112" s="537" t="str">
        <f t="shared" si="74"/>
        <v/>
      </c>
      <c r="BQ112" s="537" t="str">
        <f t="shared" si="75"/>
        <v/>
      </c>
      <c r="BR112" s="538" t="str">
        <f t="shared" si="76"/>
        <v/>
      </c>
      <c r="BS112" s="539"/>
      <c r="BT112" s="141"/>
      <c r="BU112" s="486"/>
      <c r="BV112" s="501" t="str">
        <f t="shared" si="77"/>
        <v/>
      </c>
      <c r="BW112" s="537" t="str">
        <f t="shared" si="78"/>
        <v/>
      </c>
      <c r="BX112" s="537" t="str">
        <f t="shared" si="79"/>
        <v/>
      </c>
      <c r="BY112" s="537" t="str">
        <f t="shared" si="80"/>
        <v/>
      </c>
      <c r="BZ112" s="536"/>
      <c r="CA112" s="141"/>
      <c r="CB112" s="486"/>
      <c r="CC112" s="483" t="str">
        <f t="shared" si="81"/>
        <v/>
      </c>
      <c r="CD112" s="153" t="str">
        <f t="shared" si="82"/>
        <v/>
      </c>
      <c r="CE112" s="153" t="str">
        <f t="shared" si="83"/>
        <v/>
      </c>
      <c r="CF112" s="153" t="str">
        <f t="shared" si="84"/>
        <v/>
      </c>
    </row>
    <row r="113" spans="1:84" ht="29.45" customHeight="1" x14ac:dyDescent="0.25">
      <c r="A113" s="354" t="str">
        <f>'N-Bedarf AL §13a'!A113</f>
        <v/>
      </c>
      <c r="B113" s="354" t="str">
        <f>IF('N-Bedarf AL §13a'!B113="","",'N-Bedarf AL §13a'!B113)</f>
        <v/>
      </c>
      <c r="C113" s="305" t="str">
        <f>IF('N-Bedarf AL §13a'!D113="","",'N-Bedarf AL §13a'!D113)</f>
        <v/>
      </c>
      <c r="D113" s="32" t="str">
        <f>IF('N-Bedarf AL §13a'!C113="","",'N-Bedarf AL §13a'!C113)</f>
        <v/>
      </c>
      <c r="E113" s="32" t="str">
        <f>IF('N-Bedarf AL §13a'!Y113="",'N-Bedarf AL §13a'!V113,'N-Bedarf AL §13a'!Y113)</f>
        <v/>
      </c>
      <c r="F113" s="32" t="str">
        <f>IF('P-Bedarf AL §13a'!V115="","",'P-Bedarf AL §13a'!V115)</f>
        <v/>
      </c>
      <c r="G113" s="32" t="str">
        <f>IF('P-Bedarf AL §13a'!Z115="","",'P-Bedarf AL §13a'!Z115)</f>
        <v/>
      </c>
      <c r="H113" s="345" t="str">
        <f t="shared" si="85"/>
        <v/>
      </c>
      <c r="I113" s="345" t="str">
        <f t="shared" si="86"/>
        <v/>
      </c>
      <c r="J113" s="345" t="str">
        <f t="shared" si="87"/>
        <v/>
      </c>
      <c r="K113" s="321">
        <f t="shared" si="88"/>
        <v>0</v>
      </c>
      <c r="L113" s="321">
        <f t="shared" si="89"/>
        <v>0</v>
      </c>
      <c r="M113" s="321">
        <f t="shared" si="90"/>
        <v>0</v>
      </c>
      <c r="N113" s="321" t="str">
        <f t="shared" si="91"/>
        <v/>
      </c>
      <c r="O113" s="321" t="str">
        <f t="shared" si="91"/>
        <v/>
      </c>
      <c r="P113" s="321" t="str">
        <f t="shared" si="91"/>
        <v/>
      </c>
      <c r="Q113" s="490" t="str">
        <f t="shared" si="47"/>
        <v/>
      </c>
      <c r="R113" s="539"/>
      <c r="S113" s="141"/>
      <c r="T113" s="486"/>
      <c r="U113" s="501" t="str">
        <f t="shared" si="48"/>
        <v/>
      </c>
      <c r="V113" s="537" t="str">
        <f t="shared" si="49"/>
        <v/>
      </c>
      <c r="W113" s="537" t="str">
        <f t="shared" si="92"/>
        <v/>
      </c>
      <c r="X113" s="537" t="str">
        <f t="shared" si="50"/>
        <v/>
      </c>
      <c r="Y113" s="537" t="str">
        <f t="shared" si="51"/>
        <v/>
      </c>
      <c r="Z113" s="536"/>
      <c r="AA113" s="141"/>
      <c r="AB113" s="211"/>
      <c r="AC113" s="212" t="str">
        <f t="shared" si="52"/>
        <v/>
      </c>
      <c r="AD113" s="537" t="str">
        <f t="shared" si="53"/>
        <v/>
      </c>
      <c r="AE113" s="537" t="str">
        <f t="shared" si="54"/>
        <v/>
      </c>
      <c r="AF113" s="537" t="str">
        <f t="shared" si="55"/>
        <v/>
      </c>
      <c r="AG113" s="538" t="str">
        <f t="shared" si="56"/>
        <v/>
      </c>
      <c r="AH113" s="539"/>
      <c r="AI113" s="141"/>
      <c r="AJ113" s="486"/>
      <c r="AK113" s="507">
        <f t="shared" si="57"/>
        <v>0</v>
      </c>
      <c r="AL113" s="537" t="str">
        <f t="shared" si="58"/>
        <v/>
      </c>
      <c r="AM113" s="537" t="str">
        <f t="shared" si="59"/>
        <v/>
      </c>
      <c r="AN113" s="537" t="str">
        <f t="shared" si="60"/>
        <v/>
      </c>
      <c r="AO113" s="537" t="str">
        <f t="shared" si="61"/>
        <v/>
      </c>
      <c r="AP113" s="542" t="str">
        <f t="shared" si="93"/>
        <v/>
      </c>
      <c r="AQ113" s="539"/>
      <c r="AR113" s="141"/>
      <c r="AS113" s="486"/>
      <c r="AT113" s="501" t="str">
        <f t="shared" si="62"/>
        <v/>
      </c>
      <c r="AU113" s="537" t="str">
        <f t="shared" si="63"/>
        <v/>
      </c>
      <c r="AV113" s="537" t="str">
        <f t="shared" si="64"/>
        <v/>
      </c>
      <c r="AW113" s="537" t="str">
        <f t="shared" si="65"/>
        <v/>
      </c>
      <c r="AX113" s="536"/>
      <c r="AY113" s="141"/>
      <c r="AZ113" s="211"/>
      <c r="BA113" s="211" t="str">
        <f t="shared" si="66"/>
        <v/>
      </c>
      <c r="BB113" s="537" t="str">
        <f t="shared" si="67"/>
        <v/>
      </c>
      <c r="BC113" s="537"/>
      <c r="BD113" s="538" t="str">
        <f t="shared" si="68"/>
        <v/>
      </c>
      <c r="BE113" s="539"/>
      <c r="BF113" s="141"/>
      <c r="BG113" s="486"/>
      <c r="BH113" s="501" t="str">
        <f t="shared" si="69"/>
        <v/>
      </c>
      <c r="BI113" s="537" t="str">
        <f t="shared" si="70"/>
        <v/>
      </c>
      <c r="BJ113" s="537" t="str">
        <f t="shared" si="71"/>
        <v/>
      </c>
      <c r="BK113" s="537" t="str">
        <f t="shared" si="72"/>
        <v/>
      </c>
      <c r="BL113" s="536"/>
      <c r="BM113" s="141"/>
      <c r="BN113" s="211"/>
      <c r="BO113" s="211" t="e">
        <f t="shared" si="73"/>
        <v>#VALUE!</v>
      </c>
      <c r="BP113" s="537" t="str">
        <f t="shared" si="74"/>
        <v/>
      </c>
      <c r="BQ113" s="537" t="str">
        <f t="shared" si="75"/>
        <v/>
      </c>
      <c r="BR113" s="538" t="str">
        <f t="shared" si="76"/>
        <v/>
      </c>
      <c r="BS113" s="539"/>
      <c r="BT113" s="141"/>
      <c r="BU113" s="486"/>
      <c r="BV113" s="501" t="str">
        <f t="shared" si="77"/>
        <v/>
      </c>
      <c r="BW113" s="537" t="str">
        <f t="shared" si="78"/>
        <v/>
      </c>
      <c r="BX113" s="537" t="str">
        <f t="shared" si="79"/>
        <v/>
      </c>
      <c r="BY113" s="537" t="str">
        <f t="shared" si="80"/>
        <v/>
      </c>
      <c r="BZ113" s="536"/>
      <c r="CA113" s="141"/>
      <c r="CB113" s="486"/>
      <c r="CC113" s="483" t="str">
        <f t="shared" si="81"/>
        <v/>
      </c>
      <c r="CD113" s="153" t="str">
        <f t="shared" si="82"/>
        <v/>
      </c>
      <c r="CE113" s="153" t="str">
        <f t="shared" si="83"/>
        <v/>
      </c>
      <c r="CF113" s="153" t="str">
        <f t="shared" si="84"/>
        <v/>
      </c>
    </row>
    <row r="114" spans="1:84" ht="29.45" customHeight="1" x14ac:dyDescent="0.25">
      <c r="A114" s="354" t="str">
        <f>'N-Bedarf AL §13a'!A114</f>
        <v/>
      </c>
      <c r="B114" s="354" t="str">
        <f>IF('N-Bedarf AL §13a'!B114="","",'N-Bedarf AL §13a'!B114)</f>
        <v/>
      </c>
      <c r="C114" s="305" t="str">
        <f>IF('N-Bedarf AL §13a'!D114="","",'N-Bedarf AL §13a'!D114)</f>
        <v/>
      </c>
      <c r="D114" s="32" t="str">
        <f>IF('N-Bedarf AL §13a'!C114="","",'N-Bedarf AL §13a'!C114)</f>
        <v/>
      </c>
      <c r="E114" s="32" t="str">
        <f>IF('N-Bedarf AL §13a'!Y114="",'N-Bedarf AL §13a'!V114,'N-Bedarf AL §13a'!Y114)</f>
        <v/>
      </c>
      <c r="F114" s="32" t="str">
        <f>IF('P-Bedarf AL §13a'!V116="","",'P-Bedarf AL §13a'!V116)</f>
        <v/>
      </c>
      <c r="G114" s="32" t="str">
        <f>IF('P-Bedarf AL §13a'!Z116="","",'P-Bedarf AL §13a'!Z116)</f>
        <v/>
      </c>
      <c r="H114" s="345" t="str">
        <f t="shared" si="85"/>
        <v/>
      </c>
      <c r="I114" s="345" t="str">
        <f t="shared" si="86"/>
        <v/>
      </c>
      <c r="J114" s="345" t="str">
        <f t="shared" si="87"/>
        <v/>
      </c>
      <c r="K114" s="321">
        <f t="shared" si="88"/>
        <v>0</v>
      </c>
      <c r="L114" s="321">
        <f t="shared" si="89"/>
        <v>0</v>
      </c>
      <c r="M114" s="321">
        <f t="shared" si="90"/>
        <v>0</v>
      </c>
      <c r="N114" s="321" t="str">
        <f t="shared" si="91"/>
        <v/>
      </c>
      <c r="O114" s="321" t="str">
        <f t="shared" si="91"/>
        <v/>
      </c>
      <c r="P114" s="321" t="str">
        <f t="shared" si="91"/>
        <v/>
      </c>
      <c r="Q114" s="490" t="str">
        <f t="shared" si="47"/>
        <v/>
      </c>
      <c r="R114" s="539"/>
      <c r="S114" s="141"/>
      <c r="T114" s="486"/>
      <c r="U114" s="501" t="str">
        <f t="shared" si="48"/>
        <v/>
      </c>
      <c r="V114" s="537" t="str">
        <f t="shared" si="49"/>
        <v/>
      </c>
      <c r="W114" s="537" t="str">
        <f t="shared" si="92"/>
        <v/>
      </c>
      <c r="X114" s="537" t="str">
        <f t="shared" si="50"/>
        <v/>
      </c>
      <c r="Y114" s="537" t="str">
        <f t="shared" si="51"/>
        <v/>
      </c>
      <c r="Z114" s="536"/>
      <c r="AA114" s="141"/>
      <c r="AB114" s="211"/>
      <c r="AC114" s="212" t="str">
        <f t="shared" si="52"/>
        <v/>
      </c>
      <c r="AD114" s="537" t="str">
        <f t="shared" si="53"/>
        <v/>
      </c>
      <c r="AE114" s="537" t="str">
        <f t="shared" si="54"/>
        <v/>
      </c>
      <c r="AF114" s="537" t="str">
        <f t="shared" si="55"/>
        <v/>
      </c>
      <c r="AG114" s="538" t="str">
        <f t="shared" si="56"/>
        <v/>
      </c>
      <c r="AH114" s="539"/>
      <c r="AI114" s="141"/>
      <c r="AJ114" s="486"/>
      <c r="AK114" s="507">
        <f t="shared" si="57"/>
        <v>0</v>
      </c>
      <c r="AL114" s="537" t="str">
        <f t="shared" si="58"/>
        <v/>
      </c>
      <c r="AM114" s="537" t="str">
        <f t="shared" si="59"/>
        <v/>
      </c>
      <c r="AN114" s="537" t="str">
        <f t="shared" si="60"/>
        <v/>
      </c>
      <c r="AO114" s="537" t="str">
        <f t="shared" si="61"/>
        <v/>
      </c>
      <c r="AP114" s="542" t="str">
        <f t="shared" si="93"/>
        <v/>
      </c>
      <c r="AQ114" s="539"/>
      <c r="AR114" s="141"/>
      <c r="AS114" s="486"/>
      <c r="AT114" s="501" t="str">
        <f t="shared" si="62"/>
        <v/>
      </c>
      <c r="AU114" s="537" t="str">
        <f t="shared" si="63"/>
        <v/>
      </c>
      <c r="AV114" s="537" t="str">
        <f t="shared" si="64"/>
        <v/>
      </c>
      <c r="AW114" s="537" t="str">
        <f t="shared" si="65"/>
        <v/>
      </c>
      <c r="AX114" s="536"/>
      <c r="AY114" s="141"/>
      <c r="AZ114" s="211"/>
      <c r="BA114" s="211" t="str">
        <f t="shared" si="66"/>
        <v/>
      </c>
      <c r="BB114" s="537" t="str">
        <f t="shared" si="67"/>
        <v/>
      </c>
      <c r="BC114" s="537"/>
      <c r="BD114" s="538" t="str">
        <f t="shared" si="68"/>
        <v/>
      </c>
      <c r="BE114" s="539"/>
      <c r="BF114" s="141"/>
      <c r="BG114" s="486"/>
      <c r="BH114" s="501" t="str">
        <f t="shared" si="69"/>
        <v/>
      </c>
      <c r="BI114" s="537" t="str">
        <f t="shared" si="70"/>
        <v/>
      </c>
      <c r="BJ114" s="537" t="str">
        <f t="shared" si="71"/>
        <v/>
      </c>
      <c r="BK114" s="537" t="str">
        <f t="shared" si="72"/>
        <v/>
      </c>
      <c r="BL114" s="536"/>
      <c r="BM114" s="141"/>
      <c r="BN114" s="211"/>
      <c r="BO114" s="211" t="e">
        <f t="shared" si="73"/>
        <v>#VALUE!</v>
      </c>
      <c r="BP114" s="537" t="str">
        <f t="shared" si="74"/>
        <v/>
      </c>
      <c r="BQ114" s="537" t="str">
        <f t="shared" si="75"/>
        <v/>
      </c>
      <c r="BR114" s="538" t="str">
        <f t="shared" si="76"/>
        <v/>
      </c>
      <c r="BS114" s="539"/>
      <c r="BT114" s="141"/>
      <c r="BU114" s="486"/>
      <c r="BV114" s="501" t="str">
        <f t="shared" si="77"/>
        <v/>
      </c>
      <c r="BW114" s="537" t="str">
        <f t="shared" si="78"/>
        <v/>
      </c>
      <c r="BX114" s="537" t="str">
        <f t="shared" si="79"/>
        <v/>
      </c>
      <c r="BY114" s="537" t="str">
        <f t="shared" si="80"/>
        <v/>
      </c>
      <c r="BZ114" s="536"/>
      <c r="CA114" s="141"/>
      <c r="CB114" s="486"/>
      <c r="CC114" s="483" t="str">
        <f t="shared" si="81"/>
        <v/>
      </c>
      <c r="CD114" s="153" t="str">
        <f t="shared" si="82"/>
        <v/>
      </c>
      <c r="CE114" s="153" t="str">
        <f t="shared" si="83"/>
        <v/>
      </c>
      <c r="CF114" s="153" t="str">
        <f t="shared" si="84"/>
        <v/>
      </c>
    </row>
    <row r="115" spans="1:84" ht="29.45" customHeight="1" x14ac:dyDescent="0.25">
      <c r="A115" s="354" t="str">
        <f>'N-Bedarf AL §13a'!A115</f>
        <v/>
      </c>
      <c r="B115" s="354" t="str">
        <f>IF('N-Bedarf AL §13a'!B115="","",'N-Bedarf AL §13a'!B115)</f>
        <v/>
      </c>
      <c r="C115" s="305" t="str">
        <f>IF('N-Bedarf AL §13a'!D115="","",'N-Bedarf AL §13a'!D115)</f>
        <v/>
      </c>
      <c r="D115" s="32" t="str">
        <f>IF('N-Bedarf AL §13a'!C115="","",'N-Bedarf AL §13a'!C115)</f>
        <v/>
      </c>
      <c r="E115" s="32" t="str">
        <f>IF('N-Bedarf AL §13a'!Y115="",'N-Bedarf AL §13a'!V115,'N-Bedarf AL §13a'!Y115)</f>
        <v/>
      </c>
      <c r="F115" s="32" t="str">
        <f>IF('P-Bedarf AL §13a'!V117="","",'P-Bedarf AL §13a'!V117)</f>
        <v/>
      </c>
      <c r="G115" s="32" t="str">
        <f>IF('P-Bedarf AL §13a'!Z117="","",'P-Bedarf AL §13a'!Z117)</f>
        <v/>
      </c>
      <c r="H115" s="345" t="str">
        <f t="shared" si="85"/>
        <v/>
      </c>
      <c r="I115" s="345" t="str">
        <f t="shared" si="86"/>
        <v/>
      </c>
      <c r="J115" s="345" t="str">
        <f t="shared" si="87"/>
        <v/>
      </c>
      <c r="K115" s="321">
        <f t="shared" si="88"/>
        <v>0</v>
      </c>
      <c r="L115" s="321">
        <f t="shared" si="89"/>
        <v>0</v>
      </c>
      <c r="M115" s="321">
        <f t="shared" si="90"/>
        <v>0</v>
      </c>
      <c r="N115" s="321" t="str">
        <f t="shared" si="91"/>
        <v/>
      </c>
      <c r="O115" s="321" t="str">
        <f t="shared" si="91"/>
        <v/>
      </c>
      <c r="P115" s="321" t="str">
        <f t="shared" si="91"/>
        <v/>
      </c>
      <c r="Q115" s="490" t="str">
        <f t="shared" si="47"/>
        <v/>
      </c>
      <c r="R115" s="539"/>
      <c r="S115" s="141"/>
      <c r="T115" s="486"/>
      <c r="U115" s="501" t="str">
        <f t="shared" si="48"/>
        <v/>
      </c>
      <c r="V115" s="537" t="str">
        <f t="shared" si="49"/>
        <v/>
      </c>
      <c r="W115" s="537" t="str">
        <f t="shared" si="92"/>
        <v/>
      </c>
      <c r="X115" s="537" t="str">
        <f t="shared" si="50"/>
        <v/>
      </c>
      <c r="Y115" s="537" t="str">
        <f t="shared" si="51"/>
        <v/>
      </c>
      <c r="Z115" s="536"/>
      <c r="AA115" s="141"/>
      <c r="AB115" s="211"/>
      <c r="AC115" s="212" t="str">
        <f t="shared" si="52"/>
        <v/>
      </c>
      <c r="AD115" s="537" t="str">
        <f t="shared" si="53"/>
        <v/>
      </c>
      <c r="AE115" s="537" t="str">
        <f t="shared" si="54"/>
        <v/>
      </c>
      <c r="AF115" s="537" t="str">
        <f t="shared" si="55"/>
        <v/>
      </c>
      <c r="AG115" s="538" t="str">
        <f t="shared" si="56"/>
        <v/>
      </c>
      <c r="AH115" s="539"/>
      <c r="AI115" s="141"/>
      <c r="AJ115" s="486"/>
      <c r="AK115" s="507">
        <f t="shared" si="57"/>
        <v>0</v>
      </c>
      <c r="AL115" s="537" t="str">
        <f t="shared" si="58"/>
        <v/>
      </c>
      <c r="AM115" s="537" t="str">
        <f t="shared" si="59"/>
        <v/>
      </c>
      <c r="AN115" s="537" t="str">
        <f t="shared" si="60"/>
        <v/>
      </c>
      <c r="AO115" s="537" t="str">
        <f t="shared" si="61"/>
        <v/>
      </c>
      <c r="AP115" s="542" t="str">
        <f t="shared" si="93"/>
        <v/>
      </c>
      <c r="AQ115" s="539"/>
      <c r="AR115" s="141"/>
      <c r="AS115" s="486"/>
      <c r="AT115" s="501" t="str">
        <f t="shared" si="62"/>
        <v/>
      </c>
      <c r="AU115" s="537" t="str">
        <f t="shared" si="63"/>
        <v/>
      </c>
      <c r="AV115" s="537" t="str">
        <f t="shared" si="64"/>
        <v/>
      </c>
      <c r="AW115" s="537" t="str">
        <f t="shared" si="65"/>
        <v/>
      </c>
      <c r="AX115" s="536"/>
      <c r="AY115" s="141"/>
      <c r="AZ115" s="211"/>
      <c r="BA115" s="211" t="str">
        <f t="shared" si="66"/>
        <v/>
      </c>
      <c r="BB115" s="537" t="str">
        <f t="shared" si="67"/>
        <v/>
      </c>
      <c r="BC115" s="537"/>
      <c r="BD115" s="538" t="str">
        <f t="shared" si="68"/>
        <v/>
      </c>
      <c r="BE115" s="539"/>
      <c r="BF115" s="141"/>
      <c r="BG115" s="486"/>
      <c r="BH115" s="501" t="str">
        <f t="shared" si="69"/>
        <v/>
      </c>
      <c r="BI115" s="537" t="str">
        <f t="shared" si="70"/>
        <v/>
      </c>
      <c r="BJ115" s="537" t="str">
        <f t="shared" si="71"/>
        <v/>
      </c>
      <c r="BK115" s="537" t="str">
        <f t="shared" si="72"/>
        <v/>
      </c>
      <c r="BL115" s="536"/>
      <c r="BM115" s="141"/>
      <c r="BN115" s="211"/>
      <c r="BO115" s="211" t="e">
        <f t="shared" si="73"/>
        <v>#VALUE!</v>
      </c>
      <c r="BP115" s="537" t="str">
        <f t="shared" si="74"/>
        <v/>
      </c>
      <c r="BQ115" s="537" t="str">
        <f t="shared" si="75"/>
        <v/>
      </c>
      <c r="BR115" s="538" t="str">
        <f t="shared" si="76"/>
        <v/>
      </c>
      <c r="BS115" s="539"/>
      <c r="BT115" s="141"/>
      <c r="BU115" s="486"/>
      <c r="BV115" s="501" t="str">
        <f t="shared" si="77"/>
        <v/>
      </c>
      <c r="BW115" s="537" t="str">
        <f t="shared" si="78"/>
        <v/>
      </c>
      <c r="BX115" s="537" t="str">
        <f t="shared" si="79"/>
        <v/>
      </c>
      <c r="BY115" s="537" t="str">
        <f t="shared" si="80"/>
        <v/>
      </c>
      <c r="BZ115" s="536"/>
      <c r="CA115" s="141"/>
      <c r="CB115" s="486"/>
      <c r="CC115" s="483" t="str">
        <f t="shared" si="81"/>
        <v/>
      </c>
      <c r="CD115" s="153" t="str">
        <f t="shared" si="82"/>
        <v/>
      </c>
      <c r="CE115" s="153" t="str">
        <f t="shared" si="83"/>
        <v/>
      </c>
      <c r="CF115" s="153" t="str">
        <f t="shared" si="84"/>
        <v/>
      </c>
    </row>
    <row r="116" spans="1:84" ht="29.45" customHeight="1" x14ac:dyDescent="0.25">
      <c r="A116" s="354" t="str">
        <f>'N-Bedarf AL §13a'!A116</f>
        <v/>
      </c>
      <c r="B116" s="354" t="str">
        <f>IF('N-Bedarf AL §13a'!B116="","",'N-Bedarf AL §13a'!B116)</f>
        <v/>
      </c>
      <c r="C116" s="305" t="str">
        <f>IF('N-Bedarf AL §13a'!D116="","",'N-Bedarf AL §13a'!D116)</f>
        <v/>
      </c>
      <c r="D116" s="32" t="str">
        <f>IF('N-Bedarf AL §13a'!C116="","",'N-Bedarf AL §13a'!C116)</f>
        <v/>
      </c>
      <c r="E116" s="32" t="str">
        <f>IF('N-Bedarf AL §13a'!Y116="",'N-Bedarf AL §13a'!V116,'N-Bedarf AL §13a'!Y116)</f>
        <v/>
      </c>
      <c r="F116" s="32" t="str">
        <f>IF('P-Bedarf AL §13a'!V118="","",'P-Bedarf AL §13a'!V118)</f>
        <v/>
      </c>
      <c r="G116" s="32" t="str">
        <f>IF('P-Bedarf AL §13a'!Z118="","",'P-Bedarf AL §13a'!Z118)</f>
        <v/>
      </c>
      <c r="H116" s="345" t="str">
        <f t="shared" si="85"/>
        <v/>
      </c>
      <c r="I116" s="345" t="str">
        <f t="shared" si="86"/>
        <v/>
      </c>
      <c r="J116" s="345" t="str">
        <f t="shared" si="87"/>
        <v/>
      </c>
      <c r="K116" s="321">
        <f t="shared" si="88"/>
        <v>0</v>
      </c>
      <c r="L116" s="321">
        <f t="shared" si="89"/>
        <v>0</v>
      </c>
      <c r="M116" s="321">
        <f t="shared" si="90"/>
        <v>0</v>
      </c>
      <c r="N116" s="321" t="str">
        <f t="shared" si="91"/>
        <v/>
      </c>
      <c r="O116" s="321" t="str">
        <f t="shared" si="91"/>
        <v/>
      </c>
      <c r="P116" s="321" t="str">
        <f t="shared" si="91"/>
        <v/>
      </c>
      <c r="Q116" s="490" t="str">
        <f t="shared" si="47"/>
        <v/>
      </c>
      <c r="R116" s="539"/>
      <c r="S116" s="141"/>
      <c r="T116" s="486"/>
      <c r="U116" s="501" t="str">
        <f t="shared" si="48"/>
        <v/>
      </c>
      <c r="V116" s="537" t="str">
        <f t="shared" si="49"/>
        <v/>
      </c>
      <c r="W116" s="537" t="str">
        <f t="shared" si="92"/>
        <v/>
      </c>
      <c r="X116" s="537" t="str">
        <f t="shared" si="50"/>
        <v/>
      </c>
      <c r="Y116" s="537" t="str">
        <f t="shared" si="51"/>
        <v/>
      </c>
      <c r="Z116" s="536"/>
      <c r="AA116" s="141"/>
      <c r="AB116" s="211"/>
      <c r="AC116" s="212" t="str">
        <f t="shared" si="52"/>
        <v/>
      </c>
      <c r="AD116" s="537" t="str">
        <f t="shared" si="53"/>
        <v/>
      </c>
      <c r="AE116" s="537" t="str">
        <f t="shared" si="54"/>
        <v/>
      </c>
      <c r="AF116" s="537" t="str">
        <f t="shared" si="55"/>
        <v/>
      </c>
      <c r="AG116" s="538" t="str">
        <f t="shared" si="56"/>
        <v/>
      </c>
      <c r="AH116" s="539"/>
      <c r="AI116" s="141"/>
      <c r="AJ116" s="486"/>
      <c r="AK116" s="507">
        <f t="shared" si="57"/>
        <v>0</v>
      </c>
      <c r="AL116" s="537" t="str">
        <f t="shared" si="58"/>
        <v/>
      </c>
      <c r="AM116" s="537" t="str">
        <f t="shared" si="59"/>
        <v/>
      </c>
      <c r="AN116" s="537" t="str">
        <f t="shared" si="60"/>
        <v/>
      </c>
      <c r="AO116" s="537" t="str">
        <f t="shared" si="61"/>
        <v/>
      </c>
      <c r="AP116" s="542" t="str">
        <f t="shared" si="93"/>
        <v/>
      </c>
      <c r="AQ116" s="539"/>
      <c r="AR116" s="141"/>
      <c r="AS116" s="486"/>
      <c r="AT116" s="501" t="str">
        <f t="shared" si="62"/>
        <v/>
      </c>
      <c r="AU116" s="537" t="str">
        <f t="shared" si="63"/>
        <v/>
      </c>
      <c r="AV116" s="537" t="str">
        <f t="shared" si="64"/>
        <v/>
      </c>
      <c r="AW116" s="537" t="str">
        <f t="shared" si="65"/>
        <v/>
      </c>
      <c r="AX116" s="536"/>
      <c r="AY116" s="141"/>
      <c r="AZ116" s="211"/>
      <c r="BA116" s="211" t="str">
        <f t="shared" si="66"/>
        <v/>
      </c>
      <c r="BB116" s="537" t="str">
        <f t="shared" si="67"/>
        <v/>
      </c>
      <c r="BC116" s="537"/>
      <c r="BD116" s="538" t="str">
        <f t="shared" si="68"/>
        <v/>
      </c>
      <c r="BE116" s="539"/>
      <c r="BF116" s="141"/>
      <c r="BG116" s="486"/>
      <c r="BH116" s="501" t="str">
        <f t="shared" si="69"/>
        <v/>
      </c>
      <c r="BI116" s="537" t="str">
        <f t="shared" si="70"/>
        <v/>
      </c>
      <c r="BJ116" s="537" t="str">
        <f t="shared" si="71"/>
        <v/>
      </c>
      <c r="BK116" s="537" t="str">
        <f t="shared" si="72"/>
        <v/>
      </c>
      <c r="BL116" s="536"/>
      <c r="BM116" s="141"/>
      <c r="BN116" s="211"/>
      <c r="BO116" s="211" t="e">
        <f t="shared" si="73"/>
        <v>#VALUE!</v>
      </c>
      <c r="BP116" s="537" t="str">
        <f t="shared" si="74"/>
        <v/>
      </c>
      <c r="BQ116" s="537" t="str">
        <f t="shared" si="75"/>
        <v/>
      </c>
      <c r="BR116" s="538" t="str">
        <f t="shared" si="76"/>
        <v/>
      </c>
      <c r="BS116" s="539"/>
      <c r="BT116" s="141"/>
      <c r="BU116" s="486"/>
      <c r="BV116" s="501" t="str">
        <f t="shared" si="77"/>
        <v/>
      </c>
      <c r="BW116" s="537" t="str">
        <f t="shared" si="78"/>
        <v/>
      </c>
      <c r="BX116" s="537" t="str">
        <f t="shared" si="79"/>
        <v/>
      </c>
      <c r="BY116" s="537" t="str">
        <f t="shared" si="80"/>
        <v/>
      </c>
      <c r="BZ116" s="536"/>
      <c r="CA116" s="141"/>
      <c r="CB116" s="486"/>
      <c r="CC116" s="483" t="str">
        <f t="shared" si="81"/>
        <v/>
      </c>
      <c r="CD116" s="153" t="str">
        <f t="shared" si="82"/>
        <v/>
      </c>
      <c r="CE116" s="153" t="str">
        <f t="shared" si="83"/>
        <v/>
      </c>
      <c r="CF116" s="153" t="str">
        <f t="shared" si="84"/>
        <v/>
      </c>
    </row>
    <row r="117" spans="1:84" ht="29.45" customHeight="1" x14ac:dyDescent="0.25">
      <c r="A117" s="354" t="str">
        <f>'N-Bedarf AL §13a'!A117</f>
        <v/>
      </c>
      <c r="B117" s="354" t="str">
        <f>IF('N-Bedarf AL §13a'!B117="","",'N-Bedarf AL §13a'!B117)</f>
        <v/>
      </c>
      <c r="C117" s="305" t="str">
        <f>IF('N-Bedarf AL §13a'!D117="","",'N-Bedarf AL §13a'!D117)</f>
        <v/>
      </c>
      <c r="D117" s="32" t="str">
        <f>IF('N-Bedarf AL §13a'!C117="","",'N-Bedarf AL §13a'!C117)</f>
        <v/>
      </c>
      <c r="E117" s="32" t="str">
        <f>IF('N-Bedarf AL §13a'!Y117="",'N-Bedarf AL §13a'!V117,'N-Bedarf AL §13a'!Y117)</f>
        <v/>
      </c>
      <c r="F117" s="32" t="str">
        <f>IF('P-Bedarf AL §13a'!V119="","",'P-Bedarf AL §13a'!V119)</f>
        <v/>
      </c>
      <c r="G117" s="32" t="str">
        <f>IF('P-Bedarf AL §13a'!Z119="","",'P-Bedarf AL §13a'!Z119)</f>
        <v/>
      </c>
      <c r="H117" s="345" t="str">
        <f t="shared" si="85"/>
        <v/>
      </c>
      <c r="I117" s="345" t="str">
        <f t="shared" si="86"/>
        <v/>
      </c>
      <c r="J117" s="345" t="str">
        <f t="shared" si="87"/>
        <v/>
      </c>
      <c r="K117" s="321">
        <f t="shared" si="88"/>
        <v>0</v>
      </c>
      <c r="L117" s="321">
        <f t="shared" si="89"/>
        <v>0</v>
      </c>
      <c r="M117" s="321">
        <f t="shared" si="90"/>
        <v>0</v>
      </c>
      <c r="N117" s="321" t="str">
        <f t="shared" si="91"/>
        <v/>
      </c>
      <c r="O117" s="321" t="str">
        <f t="shared" si="91"/>
        <v/>
      </c>
      <c r="P117" s="321" t="str">
        <f t="shared" si="91"/>
        <v/>
      </c>
      <c r="Q117" s="490" t="str">
        <f t="shared" si="47"/>
        <v/>
      </c>
      <c r="R117" s="539"/>
      <c r="S117" s="141"/>
      <c r="T117" s="486"/>
      <c r="U117" s="501" t="str">
        <f t="shared" si="48"/>
        <v/>
      </c>
      <c r="V117" s="537" t="str">
        <f t="shared" si="49"/>
        <v/>
      </c>
      <c r="W117" s="537" t="str">
        <f t="shared" si="92"/>
        <v/>
      </c>
      <c r="X117" s="537" t="str">
        <f t="shared" si="50"/>
        <v/>
      </c>
      <c r="Y117" s="537" t="str">
        <f t="shared" si="51"/>
        <v/>
      </c>
      <c r="Z117" s="536"/>
      <c r="AA117" s="141"/>
      <c r="AB117" s="211"/>
      <c r="AC117" s="212" t="str">
        <f t="shared" si="52"/>
        <v/>
      </c>
      <c r="AD117" s="537" t="str">
        <f t="shared" si="53"/>
        <v/>
      </c>
      <c r="AE117" s="537" t="str">
        <f t="shared" si="54"/>
        <v/>
      </c>
      <c r="AF117" s="537" t="str">
        <f t="shared" si="55"/>
        <v/>
      </c>
      <c r="AG117" s="538" t="str">
        <f t="shared" si="56"/>
        <v/>
      </c>
      <c r="AH117" s="539"/>
      <c r="AI117" s="141"/>
      <c r="AJ117" s="486"/>
      <c r="AK117" s="507">
        <f t="shared" si="57"/>
        <v>0</v>
      </c>
      <c r="AL117" s="537" t="str">
        <f t="shared" si="58"/>
        <v/>
      </c>
      <c r="AM117" s="537" t="str">
        <f t="shared" si="59"/>
        <v/>
      </c>
      <c r="AN117" s="537" t="str">
        <f t="shared" si="60"/>
        <v/>
      </c>
      <c r="AO117" s="537" t="str">
        <f t="shared" si="61"/>
        <v/>
      </c>
      <c r="AP117" s="542" t="str">
        <f t="shared" si="93"/>
        <v/>
      </c>
      <c r="AQ117" s="539"/>
      <c r="AR117" s="141"/>
      <c r="AS117" s="486"/>
      <c r="AT117" s="501" t="str">
        <f t="shared" si="62"/>
        <v/>
      </c>
      <c r="AU117" s="537" t="str">
        <f t="shared" si="63"/>
        <v/>
      </c>
      <c r="AV117" s="537" t="str">
        <f t="shared" si="64"/>
        <v/>
      </c>
      <c r="AW117" s="537" t="str">
        <f t="shared" si="65"/>
        <v/>
      </c>
      <c r="AX117" s="536"/>
      <c r="AY117" s="141"/>
      <c r="AZ117" s="211"/>
      <c r="BA117" s="211" t="str">
        <f t="shared" si="66"/>
        <v/>
      </c>
      <c r="BB117" s="537" t="str">
        <f t="shared" si="67"/>
        <v/>
      </c>
      <c r="BC117" s="537"/>
      <c r="BD117" s="538" t="str">
        <f t="shared" si="68"/>
        <v/>
      </c>
      <c r="BE117" s="539"/>
      <c r="BF117" s="141"/>
      <c r="BG117" s="486"/>
      <c r="BH117" s="501" t="str">
        <f t="shared" si="69"/>
        <v/>
      </c>
      <c r="BI117" s="537" t="str">
        <f t="shared" si="70"/>
        <v/>
      </c>
      <c r="BJ117" s="537" t="str">
        <f t="shared" si="71"/>
        <v/>
      </c>
      <c r="BK117" s="537" t="str">
        <f t="shared" si="72"/>
        <v/>
      </c>
      <c r="BL117" s="536"/>
      <c r="BM117" s="141"/>
      <c r="BN117" s="211"/>
      <c r="BO117" s="211" t="e">
        <f t="shared" si="73"/>
        <v>#VALUE!</v>
      </c>
      <c r="BP117" s="537" t="str">
        <f t="shared" si="74"/>
        <v/>
      </c>
      <c r="BQ117" s="537" t="str">
        <f t="shared" si="75"/>
        <v/>
      </c>
      <c r="BR117" s="538" t="str">
        <f t="shared" si="76"/>
        <v/>
      </c>
      <c r="BS117" s="539"/>
      <c r="BT117" s="141"/>
      <c r="BU117" s="486"/>
      <c r="BV117" s="501" t="str">
        <f t="shared" si="77"/>
        <v/>
      </c>
      <c r="BW117" s="537" t="str">
        <f t="shared" si="78"/>
        <v/>
      </c>
      <c r="BX117" s="537" t="str">
        <f t="shared" si="79"/>
        <v/>
      </c>
      <c r="BY117" s="537" t="str">
        <f t="shared" si="80"/>
        <v/>
      </c>
      <c r="BZ117" s="536"/>
      <c r="CA117" s="141"/>
      <c r="CB117" s="486"/>
      <c r="CC117" s="483" t="str">
        <f t="shared" si="81"/>
        <v/>
      </c>
      <c r="CD117" s="153" t="str">
        <f t="shared" si="82"/>
        <v/>
      </c>
      <c r="CE117" s="153" t="str">
        <f t="shared" si="83"/>
        <v/>
      </c>
      <c r="CF117" s="153" t="str">
        <f t="shared" si="84"/>
        <v/>
      </c>
    </row>
    <row r="118" spans="1:84" ht="29.45" customHeight="1" x14ac:dyDescent="0.25">
      <c r="A118" s="354" t="str">
        <f>'N-Bedarf AL §13a'!A118</f>
        <v/>
      </c>
      <c r="B118" s="354" t="str">
        <f>IF('N-Bedarf AL §13a'!B118="","",'N-Bedarf AL §13a'!B118)</f>
        <v/>
      </c>
      <c r="C118" s="305" t="str">
        <f>IF('N-Bedarf AL §13a'!D118="","",'N-Bedarf AL §13a'!D118)</f>
        <v/>
      </c>
      <c r="D118" s="32" t="str">
        <f>IF('N-Bedarf AL §13a'!C118="","",'N-Bedarf AL §13a'!C118)</f>
        <v/>
      </c>
      <c r="E118" s="32" t="str">
        <f>IF('N-Bedarf AL §13a'!Y118="",'N-Bedarf AL §13a'!V118,'N-Bedarf AL §13a'!Y118)</f>
        <v/>
      </c>
      <c r="F118" s="32" t="str">
        <f>IF('P-Bedarf AL §13a'!V120="","",'P-Bedarf AL §13a'!V120)</f>
        <v/>
      </c>
      <c r="G118" s="32" t="str">
        <f>IF('P-Bedarf AL §13a'!Z120="","",'P-Bedarf AL §13a'!Z120)</f>
        <v/>
      </c>
      <c r="H118" s="345" t="str">
        <f t="shared" si="85"/>
        <v/>
      </c>
      <c r="I118" s="345" t="str">
        <f t="shared" si="86"/>
        <v/>
      </c>
      <c r="J118" s="345" t="str">
        <f t="shared" si="87"/>
        <v/>
      </c>
      <c r="K118" s="321">
        <f t="shared" si="88"/>
        <v>0</v>
      </c>
      <c r="L118" s="321">
        <f t="shared" si="89"/>
        <v>0</v>
      </c>
      <c r="M118" s="321">
        <f t="shared" si="90"/>
        <v>0</v>
      </c>
      <c r="N118" s="321" t="str">
        <f t="shared" si="91"/>
        <v/>
      </c>
      <c r="O118" s="321" t="str">
        <f t="shared" si="91"/>
        <v/>
      </c>
      <c r="P118" s="321" t="str">
        <f t="shared" si="91"/>
        <v/>
      </c>
      <c r="Q118" s="490" t="str">
        <f t="shared" si="47"/>
        <v/>
      </c>
      <c r="R118" s="539"/>
      <c r="S118" s="141"/>
      <c r="T118" s="486"/>
      <c r="U118" s="501" t="str">
        <f t="shared" si="48"/>
        <v/>
      </c>
      <c r="V118" s="537" t="str">
        <f t="shared" si="49"/>
        <v/>
      </c>
      <c r="W118" s="537" t="str">
        <f t="shared" si="92"/>
        <v/>
      </c>
      <c r="X118" s="537" t="str">
        <f t="shared" si="50"/>
        <v/>
      </c>
      <c r="Y118" s="537" t="str">
        <f t="shared" si="51"/>
        <v/>
      </c>
      <c r="Z118" s="536"/>
      <c r="AA118" s="141"/>
      <c r="AB118" s="211"/>
      <c r="AC118" s="212" t="str">
        <f t="shared" si="52"/>
        <v/>
      </c>
      <c r="AD118" s="537" t="str">
        <f t="shared" si="53"/>
        <v/>
      </c>
      <c r="AE118" s="537" t="str">
        <f t="shared" si="54"/>
        <v/>
      </c>
      <c r="AF118" s="537" t="str">
        <f t="shared" si="55"/>
        <v/>
      </c>
      <c r="AG118" s="538" t="str">
        <f t="shared" si="56"/>
        <v/>
      </c>
      <c r="AH118" s="539"/>
      <c r="AI118" s="141"/>
      <c r="AJ118" s="486"/>
      <c r="AK118" s="507">
        <f t="shared" si="57"/>
        <v>0</v>
      </c>
      <c r="AL118" s="537" t="str">
        <f t="shared" si="58"/>
        <v/>
      </c>
      <c r="AM118" s="537" t="str">
        <f t="shared" si="59"/>
        <v/>
      </c>
      <c r="AN118" s="537" t="str">
        <f t="shared" si="60"/>
        <v/>
      </c>
      <c r="AO118" s="537" t="str">
        <f t="shared" si="61"/>
        <v/>
      </c>
      <c r="AP118" s="542" t="str">
        <f t="shared" si="93"/>
        <v/>
      </c>
      <c r="AQ118" s="539"/>
      <c r="AR118" s="141"/>
      <c r="AS118" s="486"/>
      <c r="AT118" s="501" t="str">
        <f t="shared" si="62"/>
        <v/>
      </c>
      <c r="AU118" s="537" t="str">
        <f t="shared" si="63"/>
        <v/>
      </c>
      <c r="AV118" s="537" t="str">
        <f t="shared" si="64"/>
        <v/>
      </c>
      <c r="AW118" s="537" t="str">
        <f t="shared" si="65"/>
        <v/>
      </c>
      <c r="AX118" s="536"/>
      <c r="AY118" s="141"/>
      <c r="AZ118" s="211"/>
      <c r="BA118" s="211" t="str">
        <f t="shared" si="66"/>
        <v/>
      </c>
      <c r="BB118" s="537" t="str">
        <f t="shared" si="67"/>
        <v/>
      </c>
      <c r="BC118" s="537"/>
      <c r="BD118" s="538" t="str">
        <f t="shared" si="68"/>
        <v/>
      </c>
      <c r="BE118" s="539"/>
      <c r="BF118" s="141"/>
      <c r="BG118" s="486"/>
      <c r="BH118" s="501" t="str">
        <f t="shared" si="69"/>
        <v/>
      </c>
      <c r="BI118" s="537" t="str">
        <f t="shared" si="70"/>
        <v/>
      </c>
      <c r="BJ118" s="537" t="str">
        <f t="shared" si="71"/>
        <v/>
      </c>
      <c r="BK118" s="537" t="str">
        <f t="shared" si="72"/>
        <v/>
      </c>
      <c r="BL118" s="536"/>
      <c r="BM118" s="141"/>
      <c r="BN118" s="211"/>
      <c r="BO118" s="211" t="e">
        <f t="shared" si="73"/>
        <v>#VALUE!</v>
      </c>
      <c r="BP118" s="537" t="str">
        <f t="shared" si="74"/>
        <v/>
      </c>
      <c r="BQ118" s="537" t="str">
        <f t="shared" si="75"/>
        <v/>
      </c>
      <c r="BR118" s="538" t="str">
        <f t="shared" si="76"/>
        <v/>
      </c>
      <c r="BS118" s="539"/>
      <c r="BT118" s="141"/>
      <c r="BU118" s="486"/>
      <c r="BV118" s="501" t="str">
        <f t="shared" si="77"/>
        <v/>
      </c>
      <c r="BW118" s="537" t="str">
        <f t="shared" si="78"/>
        <v/>
      </c>
      <c r="BX118" s="537" t="str">
        <f t="shared" si="79"/>
        <v/>
      </c>
      <c r="BY118" s="537" t="str">
        <f t="shared" si="80"/>
        <v/>
      </c>
      <c r="BZ118" s="536"/>
      <c r="CA118" s="141"/>
      <c r="CB118" s="486"/>
      <c r="CC118" s="483" t="str">
        <f t="shared" si="81"/>
        <v/>
      </c>
      <c r="CD118" s="153" t="str">
        <f t="shared" si="82"/>
        <v/>
      </c>
      <c r="CE118" s="153" t="str">
        <f t="shared" si="83"/>
        <v/>
      </c>
      <c r="CF118" s="153" t="str">
        <f t="shared" si="84"/>
        <v/>
      </c>
    </row>
    <row r="119" spans="1:84" ht="29.45" customHeight="1" x14ac:dyDescent="0.25">
      <c r="A119" s="354" t="str">
        <f>'N-Bedarf AL §13a'!A119</f>
        <v/>
      </c>
      <c r="B119" s="354" t="str">
        <f>IF('N-Bedarf AL §13a'!B119="","",'N-Bedarf AL §13a'!B119)</f>
        <v/>
      </c>
      <c r="C119" s="305" t="str">
        <f>IF('N-Bedarf AL §13a'!D119="","",'N-Bedarf AL §13a'!D119)</f>
        <v/>
      </c>
      <c r="D119" s="32" t="str">
        <f>IF('N-Bedarf AL §13a'!C119="","",'N-Bedarf AL §13a'!C119)</f>
        <v/>
      </c>
      <c r="E119" s="32" t="str">
        <f>IF('N-Bedarf AL §13a'!Y119="",'N-Bedarf AL §13a'!V119,'N-Bedarf AL §13a'!Y119)</f>
        <v/>
      </c>
      <c r="F119" s="32" t="str">
        <f>IF('P-Bedarf AL §13a'!V121="","",'P-Bedarf AL §13a'!V121)</f>
        <v/>
      </c>
      <c r="G119" s="32" t="str">
        <f>IF('P-Bedarf AL §13a'!Z121="","",'P-Bedarf AL §13a'!Z121)</f>
        <v/>
      </c>
      <c r="H119" s="345" t="str">
        <f t="shared" si="85"/>
        <v/>
      </c>
      <c r="I119" s="345" t="str">
        <f t="shared" si="86"/>
        <v/>
      </c>
      <c r="J119" s="345" t="str">
        <f t="shared" si="87"/>
        <v/>
      </c>
      <c r="K119" s="321">
        <f t="shared" si="88"/>
        <v>0</v>
      </c>
      <c r="L119" s="321">
        <f t="shared" si="89"/>
        <v>0</v>
      </c>
      <c r="M119" s="321">
        <f t="shared" si="90"/>
        <v>0</v>
      </c>
      <c r="N119" s="321" t="str">
        <f t="shared" si="91"/>
        <v/>
      </c>
      <c r="O119" s="321" t="str">
        <f t="shared" si="91"/>
        <v/>
      </c>
      <c r="P119" s="321" t="str">
        <f t="shared" si="91"/>
        <v/>
      </c>
      <c r="Q119" s="490" t="str">
        <f t="shared" si="47"/>
        <v/>
      </c>
      <c r="R119" s="539"/>
      <c r="S119" s="141"/>
      <c r="T119" s="486"/>
      <c r="U119" s="501" t="str">
        <f t="shared" si="48"/>
        <v/>
      </c>
      <c r="V119" s="537" t="str">
        <f t="shared" si="49"/>
        <v/>
      </c>
      <c r="W119" s="537" t="str">
        <f t="shared" si="92"/>
        <v/>
      </c>
      <c r="X119" s="537" t="str">
        <f t="shared" si="50"/>
        <v/>
      </c>
      <c r="Y119" s="537" t="str">
        <f t="shared" si="51"/>
        <v/>
      </c>
      <c r="Z119" s="536"/>
      <c r="AA119" s="141"/>
      <c r="AB119" s="211"/>
      <c r="AC119" s="212" t="str">
        <f t="shared" si="52"/>
        <v/>
      </c>
      <c r="AD119" s="537" t="str">
        <f t="shared" si="53"/>
        <v/>
      </c>
      <c r="AE119" s="537" t="str">
        <f t="shared" si="54"/>
        <v/>
      </c>
      <c r="AF119" s="537" t="str">
        <f t="shared" si="55"/>
        <v/>
      </c>
      <c r="AG119" s="538" t="str">
        <f t="shared" si="56"/>
        <v/>
      </c>
      <c r="AH119" s="539"/>
      <c r="AI119" s="141"/>
      <c r="AJ119" s="486"/>
      <c r="AK119" s="507">
        <f t="shared" si="57"/>
        <v>0</v>
      </c>
      <c r="AL119" s="537" t="str">
        <f t="shared" si="58"/>
        <v/>
      </c>
      <c r="AM119" s="537" t="str">
        <f t="shared" si="59"/>
        <v/>
      </c>
      <c r="AN119" s="537" t="str">
        <f t="shared" si="60"/>
        <v/>
      </c>
      <c r="AO119" s="537" t="str">
        <f t="shared" si="61"/>
        <v/>
      </c>
      <c r="AP119" s="542" t="str">
        <f t="shared" si="93"/>
        <v/>
      </c>
      <c r="AQ119" s="539"/>
      <c r="AR119" s="141"/>
      <c r="AS119" s="486"/>
      <c r="AT119" s="501" t="str">
        <f t="shared" si="62"/>
        <v/>
      </c>
      <c r="AU119" s="537" t="str">
        <f t="shared" si="63"/>
        <v/>
      </c>
      <c r="AV119" s="537" t="str">
        <f t="shared" si="64"/>
        <v/>
      </c>
      <c r="AW119" s="537" t="str">
        <f t="shared" si="65"/>
        <v/>
      </c>
      <c r="AX119" s="536"/>
      <c r="AY119" s="141"/>
      <c r="AZ119" s="211"/>
      <c r="BA119" s="211" t="str">
        <f t="shared" si="66"/>
        <v/>
      </c>
      <c r="BB119" s="537" t="str">
        <f t="shared" si="67"/>
        <v/>
      </c>
      <c r="BC119" s="537"/>
      <c r="BD119" s="538" t="str">
        <f t="shared" si="68"/>
        <v/>
      </c>
      <c r="BE119" s="539"/>
      <c r="BF119" s="141"/>
      <c r="BG119" s="486"/>
      <c r="BH119" s="501" t="str">
        <f t="shared" si="69"/>
        <v/>
      </c>
      <c r="BI119" s="537" t="str">
        <f t="shared" si="70"/>
        <v/>
      </c>
      <c r="BJ119" s="537" t="str">
        <f t="shared" si="71"/>
        <v/>
      </c>
      <c r="BK119" s="537" t="str">
        <f t="shared" si="72"/>
        <v/>
      </c>
      <c r="BL119" s="536"/>
      <c r="BM119" s="141"/>
      <c r="BN119" s="211"/>
      <c r="BO119" s="211" t="e">
        <f t="shared" si="73"/>
        <v>#VALUE!</v>
      </c>
      <c r="BP119" s="537" t="str">
        <f t="shared" si="74"/>
        <v/>
      </c>
      <c r="BQ119" s="537" t="str">
        <f t="shared" si="75"/>
        <v/>
      </c>
      <c r="BR119" s="538" t="str">
        <f t="shared" si="76"/>
        <v/>
      </c>
      <c r="BS119" s="539"/>
      <c r="BT119" s="141"/>
      <c r="BU119" s="486"/>
      <c r="BV119" s="501" t="str">
        <f t="shared" si="77"/>
        <v/>
      </c>
      <c r="BW119" s="537" t="str">
        <f t="shared" si="78"/>
        <v/>
      </c>
      <c r="BX119" s="537" t="str">
        <f t="shared" si="79"/>
        <v/>
      </c>
      <c r="BY119" s="537" t="str">
        <f t="shared" si="80"/>
        <v/>
      </c>
      <c r="BZ119" s="536"/>
      <c r="CA119" s="141"/>
      <c r="CB119" s="486"/>
      <c r="CC119" s="483" t="str">
        <f t="shared" si="81"/>
        <v/>
      </c>
      <c r="CD119" s="153" t="str">
        <f t="shared" si="82"/>
        <v/>
      </c>
      <c r="CE119" s="153" t="str">
        <f t="shared" si="83"/>
        <v/>
      </c>
      <c r="CF119" s="153" t="str">
        <f t="shared" si="84"/>
        <v/>
      </c>
    </row>
    <row r="120" spans="1:84" ht="29.45" customHeight="1" x14ac:dyDescent="0.25">
      <c r="A120" s="354" t="str">
        <f>'N-Bedarf AL §13a'!A120</f>
        <v/>
      </c>
      <c r="B120" s="354" t="str">
        <f>IF('N-Bedarf AL §13a'!B120="","",'N-Bedarf AL §13a'!B120)</f>
        <v/>
      </c>
      <c r="C120" s="305" t="str">
        <f>IF('N-Bedarf AL §13a'!D120="","",'N-Bedarf AL §13a'!D120)</f>
        <v/>
      </c>
      <c r="D120" s="32" t="str">
        <f>IF('N-Bedarf AL §13a'!C120="","",'N-Bedarf AL §13a'!C120)</f>
        <v/>
      </c>
      <c r="E120" s="32" t="str">
        <f>IF('N-Bedarf AL §13a'!Y120="",'N-Bedarf AL §13a'!V120,'N-Bedarf AL §13a'!Y120)</f>
        <v/>
      </c>
      <c r="F120" s="32" t="str">
        <f>IF('P-Bedarf AL §13a'!V122="","",'P-Bedarf AL §13a'!V122)</f>
        <v/>
      </c>
      <c r="G120" s="32" t="str">
        <f>IF('P-Bedarf AL §13a'!Z122="","",'P-Bedarf AL §13a'!Z122)</f>
        <v/>
      </c>
      <c r="H120" s="345" t="str">
        <f t="shared" si="85"/>
        <v/>
      </c>
      <c r="I120" s="345" t="str">
        <f t="shared" si="86"/>
        <v/>
      </c>
      <c r="J120" s="345" t="str">
        <f t="shared" si="87"/>
        <v/>
      </c>
      <c r="K120" s="321">
        <f t="shared" si="88"/>
        <v>0</v>
      </c>
      <c r="L120" s="321">
        <f t="shared" si="89"/>
        <v>0</v>
      </c>
      <c r="M120" s="321">
        <f t="shared" si="90"/>
        <v>0</v>
      </c>
      <c r="N120" s="321" t="str">
        <f t="shared" si="91"/>
        <v/>
      </c>
      <c r="O120" s="321" t="str">
        <f t="shared" si="91"/>
        <v/>
      </c>
      <c r="P120" s="321" t="str">
        <f t="shared" si="91"/>
        <v/>
      </c>
      <c r="Q120" s="490" t="str">
        <f t="shared" si="47"/>
        <v/>
      </c>
      <c r="R120" s="539"/>
      <c r="S120" s="141"/>
      <c r="T120" s="486"/>
      <c r="U120" s="501" t="str">
        <f t="shared" si="48"/>
        <v/>
      </c>
      <c r="V120" s="537" t="str">
        <f t="shared" si="49"/>
        <v/>
      </c>
      <c r="W120" s="537" t="str">
        <f t="shared" si="92"/>
        <v/>
      </c>
      <c r="X120" s="537" t="str">
        <f t="shared" si="50"/>
        <v/>
      </c>
      <c r="Y120" s="537" t="str">
        <f t="shared" si="51"/>
        <v/>
      </c>
      <c r="Z120" s="536"/>
      <c r="AA120" s="141"/>
      <c r="AB120" s="211"/>
      <c r="AC120" s="212" t="str">
        <f t="shared" si="52"/>
        <v/>
      </c>
      <c r="AD120" s="537" t="str">
        <f t="shared" si="53"/>
        <v/>
      </c>
      <c r="AE120" s="537" t="str">
        <f t="shared" si="54"/>
        <v/>
      </c>
      <c r="AF120" s="537" t="str">
        <f t="shared" si="55"/>
        <v/>
      </c>
      <c r="AG120" s="538" t="str">
        <f t="shared" si="56"/>
        <v/>
      </c>
      <c r="AH120" s="539"/>
      <c r="AI120" s="141"/>
      <c r="AJ120" s="486"/>
      <c r="AK120" s="507">
        <f t="shared" si="57"/>
        <v>0</v>
      </c>
      <c r="AL120" s="537" t="str">
        <f t="shared" si="58"/>
        <v/>
      </c>
      <c r="AM120" s="537" t="str">
        <f t="shared" si="59"/>
        <v/>
      </c>
      <c r="AN120" s="537" t="str">
        <f t="shared" si="60"/>
        <v/>
      </c>
      <c r="AO120" s="537" t="str">
        <f t="shared" si="61"/>
        <v/>
      </c>
      <c r="AP120" s="542" t="str">
        <f t="shared" si="93"/>
        <v/>
      </c>
      <c r="AQ120" s="539"/>
      <c r="AR120" s="141"/>
      <c r="AS120" s="486"/>
      <c r="AT120" s="501" t="str">
        <f t="shared" si="62"/>
        <v/>
      </c>
      <c r="AU120" s="537" t="str">
        <f t="shared" si="63"/>
        <v/>
      </c>
      <c r="AV120" s="537" t="str">
        <f t="shared" si="64"/>
        <v/>
      </c>
      <c r="AW120" s="537" t="str">
        <f t="shared" si="65"/>
        <v/>
      </c>
      <c r="AX120" s="536"/>
      <c r="AY120" s="141"/>
      <c r="AZ120" s="211"/>
      <c r="BA120" s="211" t="str">
        <f t="shared" si="66"/>
        <v/>
      </c>
      <c r="BB120" s="537" t="str">
        <f t="shared" si="67"/>
        <v/>
      </c>
      <c r="BC120" s="537"/>
      <c r="BD120" s="538" t="str">
        <f t="shared" si="68"/>
        <v/>
      </c>
      <c r="BE120" s="539"/>
      <c r="BF120" s="141"/>
      <c r="BG120" s="486"/>
      <c r="BH120" s="501" t="str">
        <f t="shared" si="69"/>
        <v/>
      </c>
      <c r="BI120" s="537" t="str">
        <f t="shared" si="70"/>
        <v/>
      </c>
      <c r="BJ120" s="537" t="str">
        <f t="shared" si="71"/>
        <v/>
      </c>
      <c r="BK120" s="537" t="str">
        <f t="shared" si="72"/>
        <v/>
      </c>
      <c r="BL120" s="536"/>
      <c r="BM120" s="141"/>
      <c r="BN120" s="211"/>
      <c r="BO120" s="211" t="e">
        <f t="shared" si="73"/>
        <v>#VALUE!</v>
      </c>
      <c r="BP120" s="537" t="str">
        <f t="shared" si="74"/>
        <v/>
      </c>
      <c r="BQ120" s="537" t="str">
        <f t="shared" si="75"/>
        <v/>
      </c>
      <c r="BR120" s="538" t="str">
        <f t="shared" si="76"/>
        <v/>
      </c>
      <c r="BS120" s="539"/>
      <c r="BT120" s="141"/>
      <c r="BU120" s="486"/>
      <c r="BV120" s="501" t="str">
        <f t="shared" si="77"/>
        <v/>
      </c>
      <c r="BW120" s="537" t="str">
        <f t="shared" si="78"/>
        <v/>
      </c>
      <c r="BX120" s="537" t="str">
        <f t="shared" si="79"/>
        <v/>
      </c>
      <c r="BY120" s="537" t="str">
        <f t="shared" si="80"/>
        <v/>
      </c>
      <c r="BZ120" s="536"/>
      <c r="CA120" s="141"/>
      <c r="CB120" s="486"/>
      <c r="CC120" s="483" t="str">
        <f t="shared" si="81"/>
        <v/>
      </c>
      <c r="CD120" s="153" t="str">
        <f t="shared" si="82"/>
        <v/>
      </c>
      <c r="CE120" s="153" t="str">
        <f t="shared" si="83"/>
        <v/>
      </c>
      <c r="CF120" s="153" t="str">
        <f t="shared" si="84"/>
        <v/>
      </c>
    </row>
    <row r="121" spans="1:84" ht="29.45" customHeight="1" x14ac:dyDescent="0.25">
      <c r="A121" s="354" t="str">
        <f>'N-Bedarf AL §13a'!A121</f>
        <v/>
      </c>
      <c r="B121" s="354" t="str">
        <f>IF('N-Bedarf AL §13a'!B121="","",'N-Bedarf AL §13a'!B121)</f>
        <v/>
      </c>
      <c r="C121" s="305" t="str">
        <f>IF('N-Bedarf AL §13a'!D121="","",'N-Bedarf AL §13a'!D121)</f>
        <v/>
      </c>
      <c r="D121" s="32" t="str">
        <f>IF('N-Bedarf AL §13a'!C121="","",'N-Bedarf AL §13a'!C121)</f>
        <v/>
      </c>
      <c r="E121" s="32" t="str">
        <f>IF('N-Bedarf AL §13a'!Y121="",'N-Bedarf AL §13a'!V121,'N-Bedarf AL §13a'!Y121)</f>
        <v/>
      </c>
      <c r="F121" s="32" t="str">
        <f>IF('P-Bedarf AL §13a'!V123="","",'P-Bedarf AL §13a'!V123)</f>
        <v/>
      </c>
      <c r="G121" s="32" t="str">
        <f>IF('P-Bedarf AL §13a'!Z123="","",'P-Bedarf AL §13a'!Z123)</f>
        <v/>
      </c>
      <c r="H121" s="345" t="str">
        <f t="shared" si="85"/>
        <v/>
      </c>
      <c r="I121" s="345" t="str">
        <f t="shared" si="86"/>
        <v/>
      </c>
      <c r="J121" s="345" t="str">
        <f t="shared" si="87"/>
        <v/>
      </c>
      <c r="K121" s="321">
        <f t="shared" si="88"/>
        <v>0</v>
      </c>
      <c r="L121" s="321">
        <f t="shared" si="89"/>
        <v>0</v>
      </c>
      <c r="M121" s="321">
        <f t="shared" si="90"/>
        <v>0</v>
      </c>
      <c r="N121" s="321" t="str">
        <f t="shared" si="91"/>
        <v/>
      </c>
      <c r="O121" s="321" t="str">
        <f t="shared" si="91"/>
        <v/>
      </c>
      <c r="P121" s="321" t="str">
        <f t="shared" si="91"/>
        <v/>
      </c>
      <c r="Q121" s="490" t="str">
        <f t="shared" si="47"/>
        <v/>
      </c>
      <c r="R121" s="539"/>
      <c r="S121" s="141"/>
      <c r="T121" s="486"/>
      <c r="U121" s="501" t="str">
        <f t="shared" si="48"/>
        <v/>
      </c>
      <c r="V121" s="537" t="str">
        <f t="shared" si="49"/>
        <v/>
      </c>
      <c r="W121" s="537" t="str">
        <f t="shared" si="92"/>
        <v/>
      </c>
      <c r="X121" s="537" t="str">
        <f t="shared" si="50"/>
        <v/>
      </c>
      <c r="Y121" s="537" t="str">
        <f t="shared" si="51"/>
        <v/>
      </c>
      <c r="Z121" s="536"/>
      <c r="AA121" s="141"/>
      <c r="AB121" s="211"/>
      <c r="AC121" s="212" t="str">
        <f t="shared" si="52"/>
        <v/>
      </c>
      <c r="AD121" s="537" t="str">
        <f t="shared" si="53"/>
        <v/>
      </c>
      <c r="AE121" s="537" t="str">
        <f t="shared" si="54"/>
        <v/>
      </c>
      <c r="AF121" s="537" t="str">
        <f t="shared" si="55"/>
        <v/>
      </c>
      <c r="AG121" s="538" t="str">
        <f t="shared" si="56"/>
        <v/>
      </c>
      <c r="AH121" s="539"/>
      <c r="AI121" s="141"/>
      <c r="AJ121" s="486"/>
      <c r="AK121" s="507">
        <f t="shared" si="57"/>
        <v>0</v>
      </c>
      <c r="AL121" s="537" t="str">
        <f t="shared" si="58"/>
        <v/>
      </c>
      <c r="AM121" s="537" t="str">
        <f t="shared" si="59"/>
        <v/>
      </c>
      <c r="AN121" s="537" t="str">
        <f t="shared" si="60"/>
        <v/>
      </c>
      <c r="AO121" s="537" t="str">
        <f t="shared" si="61"/>
        <v/>
      </c>
      <c r="AP121" s="542" t="str">
        <f t="shared" si="93"/>
        <v/>
      </c>
      <c r="AQ121" s="539"/>
      <c r="AR121" s="141"/>
      <c r="AS121" s="486"/>
      <c r="AT121" s="501" t="str">
        <f t="shared" si="62"/>
        <v/>
      </c>
      <c r="AU121" s="537" t="str">
        <f t="shared" si="63"/>
        <v/>
      </c>
      <c r="AV121" s="537" t="str">
        <f t="shared" si="64"/>
        <v/>
      </c>
      <c r="AW121" s="537" t="str">
        <f t="shared" si="65"/>
        <v/>
      </c>
      <c r="AX121" s="536"/>
      <c r="AY121" s="141"/>
      <c r="AZ121" s="211"/>
      <c r="BA121" s="211" t="str">
        <f t="shared" si="66"/>
        <v/>
      </c>
      <c r="BB121" s="537" t="str">
        <f t="shared" si="67"/>
        <v/>
      </c>
      <c r="BC121" s="537"/>
      <c r="BD121" s="538" t="str">
        <f t="shared" si="68"/>
        <v/>
      </c>
      <c r="BE121" s="539"/>
      <c r="BF121" s="141"/>
      <c r="BG121" s="486"/>
      <c r="BH121" s="501" t="str">
        <f t="shared" si="69"/>
        <v/>
      </c>
      <c r="BI121" s="537" t="str">
        <f t="shared" si="70"/>
        <v/>
      </c>
      <c r="BJ121" s="537" t="str">
        <f t="shared" si="71"/>
        <v/>
      </c>
      <c r="BK121" s="537" t="str">
        <f t="shared" si="72"/>
        <v/>
      </c>
      <c r="BL121" s="536"/>
      <c r="BM121" s="141"/>
      <c r="BN121" s="211"/>
      <c r="BO121" s="211" t="e">
        <f t="shared" si="73"/>
        <v>#VALUE!</v>
      </c>
      <c r="BP121" s="537" t="str">
        <f t="shared" si="74"/>
        <v/>
      </c>
      <c r="BQ121" s="537" t="str">
        <f t="shared" si="75"/>
        <v/>
      </c>
      <c r="BR121" s="538" t="str">
        <f t="shared" si="76"/>
        <v/>
      </c>
      <c r="BS121" s="539"/>
      <c r="BT121" s="141"/>
      <c r="BU121" s="486"/>
      <c r="BV121" s="501" t="str">
        <f t="shared" si="77"/>
        <v/>
      </c>
      <c r="BW121" s="537" t="str">
        <f t="shared" si="78"/>
        <v/>
      </c>
      <c r="BX121" s="537" t="str">
        <f t="shared" si="79"/>
        <v/>
      </c>
      <c r="BY121" s="537" t="str">
        <f t="shared" si="80"/>
        <v/>
      </c>
      <c r="BZ121" s="536"/>
      <c r="CA121" s="141"/>
      <c r="CB121" s="486"/>
      <c r="CC121" s="483" t="str">
        <f t="shared" si="81"/>
        <v/>
      </c>
      <c r="CD121" s="153" t="str">
        <f t="shared" si="82"/>
        <v/>
      </c>
      <c r="CE121" s="153" t="str">
        <f t="shared" si="83"/>
        <v/>
      </c>
      <c r="CF121" s="153" t="str">
        <f t="shared" si="84"/>
        <v/>
      </c>
    </row>
    <row r="122" spans="1:84" ht="29.45" customHeight="1" x14ac:dyDescent="0.25">
      <c r="A122" s="354" t="str">
        <f>'N-Bedarf AL §13a'!A122</f>
        <v/>
      </c>
      <c r="B122" s="354" t="str">
        <f>IF('N-Bedarf AL §13a'!B122="","",'N-Bedarf AL §13a'!B122)</f>
        <v/>
      </c>
      <c r="C122" s="305" t="str">
        <f>IF('N-Bedarf AL §13a'!D122="","",'N-Bedarf AL §13a'!D122)</f>
        <v/>
      </c>
      <c r="D122" s="32" t="str">
        <f>IF('N-Bedarf AL §13a'!C122="","",'N-Bedarf AL §13a'!C122)</f>
        <v/>
      </c>
      <c r="E122" s="32" t="str">
        <f>IF('N-Bedarf AL §13a'!Y122="",'N-Bedarf AL §13a'!V122,'N-Bedarf AL §13a'!Y122)</f>
        <v/>
      </c>
      <c r="F122" s="32" t="str">
        <f>IF('P-Bedarf AL §13a'!V124="","",'P-Bedarf AL §13a'!V124)</f>
        <v/>
      </c>
      <c r="G122" s="32" t="str">
        <f>IF('P-Bedarf AL §13a'!Z124="","",'P-Bedarf AL §13a'!Z124)</f>
        <v/>
      </c>
      <c r="H122" s="345" t="str">
        <f t="shared" si="85"/>
        <v/>
      </c>
      <c r="I122" s="345" t="str">
        <f t="shared" si="86"/>
        <v/>
      </c>
      <c r="J122" s="345" t="str">
        <f t="shared" si="87"/>
        <v/>
      </c>
      <c r="K122" s="321">
        <f t="shared" si="88"/>
        <v>0</v>
      </c>
      <c r="L122" s="321">
        <f t="shared" si="89"/>
        <v>0</v>
      </c>
      <c r="M122" s="321">
        <f t="shared" si="90"/>
        <v>0</v>
      </c>
      <c r="N122" s="321" t="str">
        <f t="shared" si="91"/>
        <v/>
      </c>
      <c r="O122" s="321" t="str">
        <f t="shared" si="91"/>
        <v/>
      </c>
      <c r="P122" s="321" t="str">
        <f t="shared" si="91"/>
        <v/>
      </c>
      <c r="Q122" s="490" t="str">
        <f t="shared" si="47"/>
        <v/>
      </c>
      <c r="R122" s="539"/>
      <c r="S122" s="141"/>
      <c r="T122" s="486"/>
      <c r="U122" s="501" t="str">
        <f t="shared" si="48"/>
        <v/>
      </c>
      <c r="V122" s="537" t="str">
        <f t="shared" si="49"/>
        <v/>
      </c>
      <c r="W122" s="537" t="str">
        <f t="shared" si="92"/>
        <v/>
      </c>
      <c r="X122" s="537" t="str">
        <f t="shared" si="50"/>
        <v/>
      </c>
      <c r="Y122" s="537" t="str">
        <f t="shared" si="51"/>
        <v/>
      </c>
      <c r="Z122" s="536"/>
      <c r="AA122" s="141"/>
      <c r="AB122" s="211"/>
      <c r="AC122" s="212" t="str">
        <f t="shared" si="52"/>
        <v/>
      </c>
      <c r="AD122" s="537" t="str">
        <f t="shared" si="53"/>
        <v/>
      </c>
      <c r="AE122" s="537" t="str">
        <f t="shared" si="54"/>
        <v/>
      </c>
      <c r="AF122" s="537" t="str">
        <f t="shared" si="55"/>
        <v/>
      </c>
      <c r="AG122" s="538" t="str">
        <f t="shared" si="56"/>
        <v/>
      </c>
      <c r="AH122" s="539"/>
      <c r="AI122" s="141"/>
      <c r="AJ122" s="486"/>
      <c r="AK122" s="507">
        <f t="shared" si="57"/>
        <v>0</v>
      </c>
      <c r="AL122" s="537" t="str">
        <f t="shared" si="58"/>
        <v/>
      </c>
      <c r="AM122" s="537" t="str">
        <f t="shared" si="59"/>
        <v/>
      </c>
      <c r="AN122" s="537" t="str">
        <f t="shared" si="60"/>
        <v/>
      </c>
      <c r="AO122" s="537" t="str">
        <f t="shared" si="61"/>
        <v/>
      </c>
      <c r="AP122" s="542" t="str">
        <f t="shared" si="93"/>
        <v/>
      </c>
      <c r="AQ122" s="539"/>
      <c r="AR122" s="141"/>
      <c r="AS122" s="486"/>
      <c r="AT122" s="501" t="str">
        <f t="shared" si="62"/>
        <v/>
      </c>
      <c r="AU122" s="537" t="str">
        <f t="shared" si="63"/>
        <v/>
      </c>
      <c r="AV122" s="537" t="str">
        <f t="shared" si="64"/>
        <v/>
      </c>
      <c r="AW122" s="537" t="str">
        <f t="shared" si="65"/>
        <v/>
      </c>
      <c r="AX122" s="536"/>
      <c r="AY122" s="141"/>
      <c r="AZ122" s="211"/>
      <c r="BA122" s="211" t="str">
        <f t="shared" si="66"/>
        <v/>
      </c>
      <c r="BB122" s="537" t="str">
        <f t="shared" si="67"/>
        <v/>
      </c>
      <c r="BC122" s="537"/>
      <c r="BD122" s="538" t="str">
        <f t="shared" si="68"/>
        <v/>
      </c>
      <c r="BE122" s="539"/>
      <c r="BF122" s="141"/>
      <c r="BG122" s="486"/>
      <c r="BH122" s="501" t="str">
        <f t="shared" si="69"/>
        <v/>
      </c>
      <c r="BI122" s="537" t="str">
        <f t="shared" si="70"/>
        <v/>
      </c>
      <c r="BJ122" s="537" t="str">
        <f t="shared" si="71"/>
        <v/>
      </c>
      <c r="BK122" s="537" t="str">
        <f t="shared" si="72"/>
        <v/>
      </c>
      <c r="BL122" s="536"/>
      <c r="BM122" s="141"/>
      <c r="BN122" s="211"/>
      <c r="BO122" s="211" t="e">
        <f t="shared" si="73"/>
        <v>#VALUE!</v>
      </c>
      <c r="BP122" s="537" t="str">
        <f t="shared" si="74"/>
        <v/>
      </c>
      <c r="BQ122" s="537" t="str">
        <f t="shared" si="75"/>
        <v/>
      </c>
      <c r="BR122" s="538" t="str">
        <f t="shared" si="76"/>
        <v/>
      </c>
      <c r="BS122" s="539"/>
      <c r="BT122" s="141"/>
      <c r="BU122" s="486"/>
      <c r="BV122" s="501" t="str">
        <f t="shared" si="77"/>
        <v/>
      </c>
      <c r="BW122" s="537" t="str">
        <f t="shared" si="78"/>
        <v/>
      </c>
      <c r="BX122" s="537" t="str">
        <f t="shared" si="79"/>
        <v/>
      </c>
      <c r="BY122" s="537" t="str">
        <f t="shared" si="80"/>
        <v/>
      </c>
      <c r="BZ122" s="536"/>
      <c r="CA122" s="141"/>
      <c r="CB122" s="486"/>
      <c r="CC122" s="483" t="str">
        <f t="shared" si="81"/>
        <v/>
      </c>
      <c r="CD122" s="153" t="str">
        <f t="shared" si="82"/>
        <v/>
      </c>
      <c r="CE122" s="153" t="str">
        <f t="shared" si="83"/>
        <v/>
      </c>
      <c r="CF122" s="153" t="str">
        <f t="shared" si="84"/>
        <v/>
      </c>
    </row>
    <row r="123" spans="1:84" ht="29.45" customHeight="1" x14ac:dyDescent="0.25">
      <c r="A123" s="354" t="str">
        <f>'N-Bedarf AL §13a'!A123</f>
        <v/>
      </c>
      <c r="B123" s="354" t="str">
        <f>IF('N-Bedarf AL §13a'!B123="","",'N-Bedarf AL §13a'!B123)</f>
        <v/>
      </c>
      <c r="C123" s="305" t="str">
        <f>IF('N-Bedarf AL §13a'!D123="","",'N-Bedarf AL §13a'!D123)</f>
        <v/>
      </c>
      <c r="D123" s="32" t="str">
        <f>IF('N-Bedarf AL §13a'!C123="","",'N-Bedarf AL §13a'!C123)</f>
        <v/>
      </c>
      <c r="E123" s="32" t="str">
        <f>IF('N-Bedarf AL §13a'!Y123="",'N-Bedarf AL §13a'!V123,'N-Bedarf AL §13a'!Y123)</f>
        <v/>
      </c>
      <c r="F123" s="32" t="str">
        <f>IF('P-Bedarf AL §13a'!V125="","",'P-Bedarf AL §13a'!V125)</f>
        <v/>
      </c>
      <c r="G123" s="32" t="str">
        <f>IF('P-Bedarf AL §13a'!Z125="","",'P-Bedarf AL §13a'!Z125)</f>
        <v/>
      </c>
      <c r="H123" s="345" t="str">
        <f t="shared" si="85"/>
        <v/>
      </c>
      <c r="I123" s="345" t="str">
        <f t="shared" si="86"/>
        <v/>
      </c>
      <c r="J123" s="345" t="str">
        <f t="shared" si="87"/>
        <v/>
      </c>
      <c r="K123" s="321">
        <f t="shared" si="88"/>
        <v>0</v>
      </c>
      <c r="L123" s="321">
        <f t="shared" si="89"/>
        <v>0</v>
      </c>
      <c r="M123" s="321">
        <f t="shared" si="90"/>
        <v>0</v>
      </c>
      <c r="N123" s="321" t="str">
        <f t="shared" si="91"/>
        <v/>
      </c>
      <c r="O123" s="321" t="str">
        <f t="shared" si="91"/>
        <v/>
      </c>
      <c r="P123" s="321" t="str">
        <f t="shared" si="91"/>
        <v/>
      </c>
      <c r="Q123" s="490" t="str">
        <f t="shared" si="47"/>
        <v/>
      </c>
      <c r="R123" s="539"/>
      <c r="S123" s="141"/>
      <c r="T123" s="486"/>
      <c r="U123" s="501" t="str">
        <f t="shared" si="48"/>
        <v/>
      </c>
      <c r="V123" s="537" t="str">
        <f t="shared" si="49"/>
        <v/>
      </c>
      <c r="W123" s="537" t="str">
        <f t="shared" si="92"/>
        <v/>
      </c>
      <c r="X123" s="537" t="str">
        <f t="shared" si="50"/>
        <v/>
      </c>
      <c r="Y123" s="537" t="str">
        <f t="shared" si="51"/>
        <v/>
      </c>
      <c r="Z123" s="536"/>
      <c r="AA123" s="141"/>
      <c r="AB123" s="211"/>
      <c r="AC123" s="212" t="str">
        <f t="shared" si="52"/>
        <v/>
      </c>
      <c r="AD123" s="537" t="str">
        <f t="shared" si="53"/>
        <v/>
      </c>
      <c r="AE123" s="537" t="str">
        <f t="shared" si="54"/>
        <v/>
      </c>
      <c r="AF123" s="537" t="str">
        <f t="shared" si="55"/>
        <v/>
      </c>
      <c r="AG123" s="538" t="str">
        <f t="shared" si="56"/>
        <v/>
      </c>
      <c r="AH123" s="539"/>
      <c r="AI123" s="141"/>
      <c r="AJ123" s="486"/>
      <c r="AK123" s="507">
        <f t="shared" si="57"/>
        <v>0</v>
      </c>
      <c r="AL123" s="537" t="str">
        <f t="shared" si="58"/>
        <v/>
      </c>
      <c r="AM123" s="537" t="str">
        <f t="shared" si="59"/>
        <v/>
      </c>
      <c r="AN123" s="537" t="str">
        <f t="shared" si="60"/>
        <v/>
      </c>
      <c r="AO123" s="537" t="str">
        <f t="shared" si="61"/>
        <v/>
      </c>
      <c r="AP123" s="542" t="str">
        <f t="shared" si="93"/>
        <v/>
      </c>
      <c r="AQ123" s="539"/>
      <c r="AR123" s="141"/>
      <c r="AS123" s="486"/>
      <c r="AT123" s="501" t="str">
        <f t="shared" si="62"/>
        <v/>
      </c>
      <c r="AU123" s="537" t="str">
        <f t="shared" si="63"/>
        <v/>
      </c>
      <c r="AV123" s="537" t="str">
        <f t="shared" si="64"/>
        <v/>
      </c>
      <c r="AW123" s="537" t="str">
        <f t="shared" si="65"/>
        <v/>
      </c>
      <c r="AX123" s="536"/>
      <c r="AY123" s="141"/>
      <c r="AZ123" s="211"/>
      <c r="BA123" s="211" t="str">
        <f t="shared" si="66"/>
        <v/>
      </c>
      <c r="BB123" s="537" t="str">
        <f t="shared" si="67"/>
        <v/>
      </c>
      <c r="BC123" s="537"/>
      <c r="BD123" s="538" t="str">
        <f t="shared" si="68"/>
        <v/>
      </c>
      <c r="BE123" s="539"/>
      <c r="BF123" s="141"/>
      <c r="BG123" s="486"/>
      <c r="BH123" s="501" t="str">
        <f t="shared" si="69"/>
        <v/>
      </c>
      <c r="BI123" s="537" t="str">
        <f t="shared" si="70"/>
        <v/>
      </c>
      <c r="BJ123" s="537" t="str">
        <f t="shared" si="71"/>
        <v/>
      </c>
      <c r="BK123" s="537" t="str">
        <f t="shared" si="72"/>
        <v/>
      </c>
      <c r="BL123" s="536"/>
      <c r="BM123" s="141"/>
      <c r="BN123" s="211"/>
      <c r="BO123" s="211" t="e">
        <f t="shared" si="73"/>
        <v>#VALUE!</v>
      </c>
      <c r="BP123" s="537" t="str">
        <f t="shared" si="74"/>
        <v/>
      </c>
      <c r="BQ123" s="537" t="str">
        <f t="shared" si="75"/>
        <v/>
      </c>
      <c r="BR123" s="538" t="str">
        <f t="shared" si="76"/>
        <v/>
      </c>
      <c r="BS123" s="539"/>
      <c r="BT123" s="141"/>
      <c r="BU123" s="486"/>
      <c r="BV123" s="501" t="str">
        <f t="shared" si="77"/>
        <v/>
      </c>
      <c r="BW123" s="537" t="str">
        <f t="shared" si="78"/>
        <v/>
      </c>
      <c r="BX123" s="537" t="str">
        <f t="shared" si="79"/>
        <v/>
      </c>
      <c r="BY123" s="537" t="str">
        <f t="shared" si="80"/>
        <v/>
      </c>
      <c r="BZ123" s="536"/>
      <c r="CA123" s="141"/>
      <c r="CB123" s="486"/>
      <c r="CC123" s="483" t="str">
        <f t="shared" si="81"/>
        <v/>
      </c>
      <c r="CD123" s="153" t="str">
        <f t="shared" si="82"/>
        <v/>
      </c>
      <c r="CE123" s="153" t="str">
        <f t="shared" si="83"/>
        <v/>
      </c>
      <c r="CF123" s="153" t="str">
        <f t="shared" si="84"/>
        <v/>
      </c>
    </row>
    <row r="124" spans="1:84" ht="29.45" customHeight="1" x14ac:dyDescent="0.25">
      <c r="A124" s="354" t="str">
        <f>'N-Bedarf AL §13a'!A124</f>
        <v/>
      </c>
      <c r="B124" s="354" t="str">
        <f>IF('N-Bedarf AL §13a'!B124="","",'N-Bedarf AL §13a'!B124)</f>
        <v/>
      </c>
      <c r="C124" s="305" t="str">
        <f>IF('N-Bedarf AL §13a'!D124="","",'N-Bedarf AL §13a'!D124)</f>
        <v/>
      </c>
      <c r="D124" s="32" t="str">
        <f>IF('N-Bedarf AL §13a'!C124="","",'N-Bedarf AL §13a'!C124)</f>
        <v/>
      </c>
      <c r="E124" s="32" t="str">
        <f>IF('N-Bedarf AL §13a'!Y124="",'N-Bedarf AL §13a'!V124,'N-Bedarf AL §13a'!Y124)</f>
        <v/>
      </c>
      <c r="F124" s="32" t="str">
        <f>IF('P-Bedarf AL §13a'!V126="","",'P-Bedarf AL §13a'!V126)</f>
        <v/>
      </c>
      <c r="G124" s="32" t="str">
        <f>IF('P-Bedarf AL §13a'!Z126="","",'P-Bedarf AL §13a'!Z126)</f>
        <v/>
      </c>
      <c r="H124" s="345" t="str">
        <f t="shared" si="85"/>
        <v/>
      </c>
      <c r="I124" s="345" t="str">
        <f t="shared" si="86"/>
        <v/>
      </c>
      <c r="J124" s="345" t="str">
        <f t="shared" si="87"/>
        <v/>
      </c>
      <c r="K124" s="321">
        <f t="shared" si="88"/>
        <v>0</v>
      </c>
      <c r="L124" s="321">
        <f t="shared" si="89"/>
        <v>0</v>
      </c>
      <c r="M124" s="321">
        <f t="shared" si="90"/>
        <v>0</v>
      </c>
      <c r="N124" s="321" t="str">
        <f t="shared" si="91"/>
        <v/>
      </c>
      <c r="O124" s="321" t="str">
        <f t="shared" si="91"/>
        <v/>
      </c>
      <c r="P124" s="321" t="str">
        <f t="shared" si="91"/>
        <v/>
      </c>
      <c r="Q124" s="490" t="str">
        <f t="shared" si="47"/>
        <v/>
      </c>
      <c r="R124" s="539"/>
      <c r="S124" s="141"/>
      <c r="T124" s="486"/>
      <c r="U124" s="501" t="str">
        <f t="shared" si="48"/>
        <v/>
      </c>
      <c r="V124" s="537" t="str">
        <f t="shared" si="49"/>
        <v/>
      </c>
      <c r="W124" s="537" t="str">
        <f t="shared" si="92"/>
        <v/>
      </c>
      <c r="X124" s="537" t="str">
        <f t="shared" si="50"/>
        <v/>
      </c>
      <c r="Y124" s="537" t="str">
        <f t="shared" si="51"/>
        <v/>
      </c>
      <c r="Z124" s="536"/>
      <c r="AA124" s="141"/>
      <c r="AB124" s="211"/>
      <c r="AC124" s="212" t="str">
        <f t="shared" si="52"/>
        <v/>
      </c>
      <c r="AD124" s="537" t="str">
        <f t="shared" si="53"/>
        <v/>
      </c>
      <c r="AE124" s="537" t="str">
        <f t="shared" si="54"/>
        <v/>
      </c>
      <c r="AF124" s="537" t="str">
        <f t="shared" si="55"/>
        <v/>
      </c>
      <c r="AG124" s="538" t="str">
        <f t="shared" si="56"/>
        <v/>
      </c>
      <c r="AH124" s="539"/>
      <c r="AI124" s="141"/>
      <c r="AJ124" s="486"/>
      <c r="AK124" s="507">
        <f t="shared" si="57"/>
        <v>0</v>
      </c>
      <c r="AL124" s="537" t="str">
        <f t="shared" si="58"/>
        <v/>
      </c>
      <c r="AM124" s="537" t="str">
        <f t="shared" si="59"/>
        <v/>
      </c>
      <c r="AN124" s="537" t="str">
        <f t="shared" si="60"/>
        <v/>
      </c>
      <c r="AO124" s="537" t="str">
        <f t="shared" si="61"/>
        <v/>
      </c>
      <c r="AP124" s="542" t="str">
        <f t="shared" si="93"/>
        <v/>
      </c>
      <c r="AQ124" s="539"/>
      <c r="AR124" s="141"/>
      <c r="AS124" s="486"/>
      <c r="AT124" s="501" t="str">
        <f t="shared" si="62"/>
        <v/>
      </c>
      <c r="AU124" s="537" t="str">
        <f t="shared" si="63"/>
        <v/>
      </c>
      <c r="AV124" s="537" t="str">
        <f t="shared" si="64"/>
        <v/>
      </c>
      <c r="AW124" s="537" t="str">
        <f t="shared" si="65"/>
        <v/>
      </c>
      <c r="AX124" s="536"/>
      <c r="AY124" s="141"/>
      <c r="AZ124" s="211"/>
      <c r="BA124" s="211" t="str">
        <f t="shared" si="66"/>
        <v/>
      </c>
      <c r="BB124" s="537" t="str">
        <f t="shared" si="67"/>
        <v/>
      </c>
      <c r="BC124" s="537"/>
      <c r="BD124" s="538" t="str">
        <f t="shared" si="68"/>
        <v/>
      </c>
      <c r="BE124" s="539"/>
      <c r="BF124" s="141"/>
      <c r="BG124" s="486"/>
      <c r="BH124" s="501" t="str">
        <f t="shared" si="69"/>
        <v/>
      </c>
      <c r="BI124" s="537" t="str">
        <f t="shared" si="70"/>
        <v/>
      </c>
      <c r="BJ124" s="537" t="str">
        <f t="shared" si="71"/>
        <v/>
      </c>
      <c r="BK124" s="537" t="str">
        <f t="shared" si="72"/>
        <v/>
      </c>
      <c r="BL124" s="536"/>
      <c r="BM124" s="141"/>
      <c r="BN124" s="211"/>
      <c r="BO124" s="211" t="e">
        <f t="shared" si="73"/>
        <v>#VALUE!</v>
      </c>
      <c r="BP124" s="537" t="str">
        <f t="shared" si="74"/>
        <v/>
      </c>
      <c r="BQ124" s="537" t="str">
        <f t="shared" si="75"/>
        <v/>
      </c>
      <c r="BR124" s="538" t="str">
        <f t="shared" si="76"/>
        <v/>
      </c>
      <c r="BS124" s="539"/>
      <c r="BT124" s="141"/>
      <c r="BU124" s="486"/>
      <c r="BV124" s="501" t="str">
        <f t="shared" si="77"/>
        <v/>
      </c>
      <c r="BW124" s="537" t="str">
        <f t="shared" si="78"/>
        <v/>
      </c>
      <c r="BX124" s="537" t="str">
        <f t="shared" si="79"/>
        <v/>
      </c>
      <c r="BY124" s="537" t="str">
        <f t="shared" si="80"/>
        <v/>
      </c>
      <c r="BZ124" s="536"/>
      <c r="CA124" s="141"/>
      <c r="CB124" s="486"/>
      <c r="CC124" s="483" t="str">
        <f t="shared" si="81"/>
        <v/>
      </c>
      <c r="CD124" s="153" t="str">
        <f t="shared" si="82"/>
        <v/>
      </c>
      <c r="CE124" s="153" t="str">
        <f t="shared" si="83"/>
        <v/>
      </c>
      <c r="CF124" s="153" t="str">
        <f t="shared" si="84"/>
        <v/>
      </c>
    </row>
    <row r="125" spans="1:84" ht="29.45" customHeight="1" x14ac:dyDescent="0.25">
      <c r="A125" s="354" t="str">
        <f>'N-Bedarf AL §13a'!A125</f>
        <v/>
      </c>
      <c r="B125" s="354" t="str">
        <f>IF('N-Bedarf AL §13a'!B125="","",'N-Bedarf AL §13a'!B125)</f>
        <v/>
      </c>
      <c r="C125" s="305" t="str">
        <f>IF('N-Bedarf AL §13a'!D125="","",'N-Bedarf AL §13a'!D125)</f>
        <v/>
      </c>
      <c r="D125" s="32" t="str">
        <f>IF('N-Bedarf AL §13a'!C125="","",'N-Bedarf AL §13a'!C125)</f>
        <v/>
      </c>
      <c r="E125" s="32" t="str">
        <f>IF('N-Bedarf AL §13a'!Y125="",'N-Bedarf AL §13a'!V125,'N-Bedarf AL §13a'!Y125)</f>
        <v/>
      </c>
      <c r="F125" s="32" t="str">
        <f>IF('P-Bedarf AL §13a'!V127="","",'P-Bedarf AL §13a'!V127)</f>
        <v/>
      </c>
      <c r="G125" s="32" t="str">
        <f>IF('P-Bedarf AL §13a'!Z127="","",'P-Bedarf AL §13a'!Z127)</f>
        <v/>
      </c>
      <c r="H125" s="345" t="str">
        <f t="shared" si="85"/>
        <v/>
      </c>
      <c r="I125" s="345" t="str">
        <f t="shared" si="86"/>
        <v/>
      </c>
      <c r="J125" s="345" t="str">
        <f t="shared" si="87"/>
        <v/>
      </c>
      <c r="K125" s="321">
        <f t="shared" si="88"/>
        <v>0</v>
      </c>
      <c r="L125" s="321">
        <f t="shared" si="89"/>
        <v>0</v>
      </c>
      <c r="M125" s="321">
        <f t="shared" si="90"/>
        <v>0</v>
      </c>
      <c r="N125" s="321" t="str">
        <f t="shared" si="91"/>
        <v/>
      </c>
      <c r="O125" s="321" t="str">
        <f t="shared" si="91"/>
        <v/>
      </c>
      <c r="P125" s="321" t="str">
        <f t="shared" si="91"/>
        <v/>
      </c>
      <c r="Q125" s="490" t="str">
        <f t="shared" si="47"/>
        <v/>
      </c>
      <c r="R125" s="539"/>
      <c r="S125" s="141"/>
      <c r="T125" s="486"/>
      <c r="U125" s="501" t="str">
        <f t="shared" si="48"/>
        <v/>
      </c>
      <c r="V125" s="537" t="str">
        <f t="shared" si="49"/>
        <v/>
      </c>
      <c r="W125" s="537" t="str">
        <f t="shared" si="92"/>
        <v/>
      </c>
      <c r="X125" s="537" t="str">
        <f t="shared" si="50"/>
        <v/>
      </c>
      <c r="Y125" s="537" t="str">
        <f t="shared" si="51"/>
        <v/>
      </c>
      <c r="Z125" s="536"/>
      <c r="AA125" s="141"/>
      <c r="AB125" s="211"/>
      <c r="AC125" s="212" t="str">
        <f t="shared" si="52"/>
        <v/>
      </c>
      <c r="AD125" s="537" t="str">
        <f t="shared" si="53"/>
        <v/>
      </c>
      <c r="AE125" s="537" t="str">
        <f t="shared" si="54"/>
        <v/>
      </c>
      <c r="AF125" s="537" t="str">
        <f t="shared" si="55"/>
        <v/>
      </c>
      <c r="AG125" s="538" t="str">
        <f t="shared" si="56"/>
        <v/>
      </c>
      <c r="AH125" s="539"/>
      <c r="AI125" s="141"/>
      <c r="AJ125" s="486"/>
      <c r="AK125" s="507">
        <f t="shared" si="57"/>
        <v>0</v>
      </c>
      <c r="AL125" s="537" t="str">
        <f t="shared" si="58"/>
        <v/>
      </c>
      <c r="AM125" s="537" t="str">
        <f t="shared" si="59"/>
        <v/>
      </c>
      <c r="AN125" s="537" t="str">
        <f t="shared" si="60"/>
        <v/>
      </c>
      <c r="AO125" s="537" t="str">
        <f t="shared" si="61"/>
        <v/>
      </c>
      <c r="AP125" s="542" t="str">
        <f t="shared" si="93"/>
        <v/>
      </c>
      <c r="AQ125" s="539"/>
      <c r="AR125" s="141"/>
      <c r="AS125" s="486"/>
      <c r="AT125" s="501" t="str">
        <f t="shared" si="62"/>
        <v/>
      </c>
      <c r="AU125" s="537" t="str">
        <f t="shared" si="63"/>
        <v/>
      </c>
      <c r="AV125" s="537" t="str">
        <f t="shared" si="64"/>
        <v/>
      </c>
      <c r="AW125" s="537" t="str">
        <f t="shared" si="65"/>
        <v/>
      </c>
      <c r="AX125" s="536"/>
      <c r="AY125" s="141"/>
      <c r="AZ125" s="211"/>
      <c r="BA125" s="211" t="str">
        <f t="shared" si="66"/>
        <v/>
      </c>
      <c r="BB125" s="537" t="str">
        <f t="shared" si="67"/>
        <v/>
      </c>
      <c r="BC125" s="537"/>
      <c r="BD125" s="538" t="str">
        <f t="shared" si="68"/>
        <v/>
      </c>
      <c r="BE125" s="539"/>
      <c r="BF125" s="141"/>
      <c r="BG125" s="486"/>
      <c r="BH125" s="501" t="str">
        <f t="shared" si="69"/>
        <v/>
      </c>
      <c r="BI125" s="537" t="str">
        <f t="shared" si="70"/>
        <v/>
      </c>
      <c r="BJ125" s="537" t="str">
        <f t="shared" si="71"/>
        <v/>
      </c>
      <c r="BK125" s="537" t="str">
        <f t="shared" si="72"/>
        <v/>
      </c>
      <c r="BL125" s="536"/>
      <c r="BM125" s="141"/>
      <c r="BN125" s="211"/>
      <c r="BO125" s="211" t="e">
        <f t="shared" si="73"/>
        <v>#VALUE!</v>
      </c>
      <c r="BP125" s="537" t="str">
        <f t="shared" si="74"/>
        <v/>
      </c>
      <c r="BQ125" s="537" t="str">
        <f t="shared" si="75"/>
        <v/>
      </c>
      <c r="BR125" s="538" t="str">
        <f t="shared" si="76"/>
        <v/>
      </c>
      <c r="BS125" s="539"/>
      <c r="BT125" s="141"/>
      <c r="BU125" s="486"/>
      <c r="BV125" s="501" t="str">
        <f t="shared" si="77"/>
        <v/>
      </c>
      <c r="BW125" s="537" t="str">
        <f t="shared" si="78"/>
        <v/>
      </c>
      <c r="BX125" s="537" t="str">
        <f t="shared" si="79"/>
        <v/>
      </c>
      <c r="BY125" s="537" t="str">
        <f t="shared" si="80"/>
        <v/>
      </c>
      <c r="BZ125" s="536"/>
      <c r="CA125" s="141"/>
      <c r="CB125" s="486"/>
      <c r="CC125" s="483" t="str">
        <f t="shared" si="81"/>
        <v/>
      </c>
      <c r="CD125" s="153" t="str">
        <f t="shared" si="82"/>
        <v/>
      </c>
      <c r="CE125" s="153" t="str">
        <f t="shared" si="83"/>
        <v/>
      </c>
      <c r="CF125" s="153" t="str">
        <f t="shared" si="84"/>
        <v/>
      </c>
    </row>
    <row r="126" spans="1:84" ht="29.45" customHeight="1" x14ac:dyDescent="0.25">
      <c r="A126" s="354" t="str">
        <f>'N-Bedarf AL §13a'!A126</f>
        <v/>
      </c>
      <c r="B126" s="354" t="str">
        <f>IF('N-Bedarf AL §13a'!B126="","",'N-Bedarf AL §13a'!B126)</f>
        <v/>
      </c>
      <c r="C126" s="305" t="str">
        <f>IF('N-Bedarf AL §13a'!D126="","",'N-Bedarf AL §13a'!D126)</f>
        <v/>
      </c>
      <c r="D126" s="32" t="str">
        <f>IF('N-Bedarf AL §13a'!C126="","",'N-Bedarf AL §13a'!C126)</f>
        <v/>
      </c>
      <c r="E126" s="32" t="str">
        <f>IF('N-Bedarf AL §13a'!Y126="",'N-Bedarf AL §13a'!V126,'N-Bedarf AL §13a'!Y126)</f>
        <v/>
      </c>
      <c r="F126" s="32" t="str">
        <f>IF('P-Bedarf AL §13a'!V128="","",'P-Bedarf AL §13a'!V128)</f>
        <v/>
      </c>
      <c r="G126" s="32" t="str">
        <f>IF('P-Bedarf AL §13a'!Z128="","",'P-Bedarf AL §13a'!Z128)</f>
        <v/>
      </c>
      <c r="H126" s="345" t="str">
        <f t="shared" si="85"/>
        <v/>
      </c>
      <c r="I126" s="345" t="str">
        <f t="shared" si="86"/>
        <v/>
      </c>
      <c r="J126" s="345" t="str">
        <f t="shared" si="87"/>
        <v/>
      </c>
      <c r="K126" s="321">
        <f t="shared" si="88"/>
        <v>0</v>
      </c>
      <c r="L126" s="321">
        <f t="shared" si="89"/>
        <v>0</v>
      </c>
      <c r="M126" s="321">
        <f t="shared" si="90"/>
        <v>0</v>
      </c>
      <c r="N126" s="321" t="str">
        <f t="shared" si="91"/>
        <v/>
      </c>
      <c r="O126" s="321" t="str">
        <f t="shared" si="91"/>
        <v/>
      </c>
      <c r="P126" s="321" t="str">
        <f t="shared" si="91"/>
        <v/>
      </c>
      <c r="Q126" s="490" t="str">
        <f t="shared" si="47"/>
        <v/>
      </c>
      <c r="R126" s="539"/>
      <c r="S126" s="141"/>
      <c r="T126" s="486"/>
      <c r="U126" s="501" t="str">
        <f t="shared" si="48"/>
        <v/>
      </c>
      <c r="V126" s="537" t="str">
        <f t="shared" si="49"/>
        <v/>
      </c>
      <c r="W126" s="537" t="str">
        <f t="shared" si="92"/>
        <v/>
      </c>
      <c r="X126" s="537" t="str">
        <f t="shared" si="50"/>
        <v/>
      </c>
      <c r="Y126" s="537" t="str">
        <f t="shared" si="51"/>
        <v/>
      </c>
      <c r="Z126" s="536"/>
      <c r="AA126" s="141"/>
      <c r="AB126" s="211"/>
      <c r="AC126" s="212" t="str">
        <f t="shared" si="52"/>
        <v/>
      </c>
      <c r="AD126" s="537" t="str">
        <f t="shared" si="53"/>
        <v/>
      </c>
      <c r="AE126" s="537" t="str">
        <f t="shared" si="54"/>
        <v/>
      </c>
      <c r="AF126" s="537" t="str">
        <f t="shared" si="55"/>
        <v/>
      </c>
      <c r="AG126" s="538" t="str">
        <f t="shared" si="56"/>
        <v/>
      </c>
      <c r="AH126" s="539"/>
      <c r="AI126" s="141"/>
      <c r="AJ126" s="486"/>
      <c r="AK126" s="507">
        <f t="shared" si="57"/>
        <v>0</v>
      </c>
      <c r="AL126" s="537" t="str">
        <f t="shared" si="58"/>
        <v/>
      </c>
      <c r="AM126" s="537" t="str">
        <f t="shared" si="59"/>
        <v/>
      </c>
      <c r="AN126" s="537" t="str">
        <f t="shared" si="60"/>
        <v/>
      </c>
      <c r="AO126" s="537" t="str">
        <f t="shared" si="61"/>
        <v/>
      </c>
      <c r="AP126" s="542" t="str">
        <f t="shared" si="93"/>
        <v/>
      </c>
      <c r="AQ126" s="539"/>
      <c r="AR126" s="141"/>
      <c r="AS126" s="486"/>
      <c r="AT126" s="501" t="str">
        <f t="shared" si="62"/>
        <v/>
      </c>
      <c r="AU126" s="537" t="str">
        <f t="shared" si="63"/>
        <v/>
      </c>
      <c r="AV126" s="537" t="str">
        <f t="shared" si="64"/>
        <v/>
      </c>
      <c r="AW126" s="537" t="str">
        <f t="shared" si="65"/>
        <v/>
      </c>
      <c r="AX126" s="536"/>
      <c r="AY126" s="141"/>
      <c r="AZ126" s="211"/>
      <c r="BA126" s="211" t="str">
        <f t="shared" si="66"/>
        <v/>
      </c>
      <c r="BB126" s="537" t="str">
        <f t="shared" si="67"/>
        <v/>
      </c>
      <c r="BC126" s="537"/>
      <c r="BD126" s="538" t="str">
        <f t="shared" si="68"/>
        <v/>
      </c>
      <c r="BE126" s="539"/>
      <c r="BF126" s="141"/>
      <c r="BG126" s="486"/>
      <c r="BH126" s="501" t="str">
        <f t="shared" si="69"/>
        <v/>
      </c>
      <c r="BI126" s="537" t="str">
        <f t="shared" si="70"/>
        <v/>
      </c>
      <c r="BJ126" s="537" t="str">
        <f t="shared" si="71"/>
        <v/>
      </c>
      <c r="BK126" s="537" t="str">
        <f t="shared" si="72"/>
        <v/>
      </c>
      <c r="BL126" s="536"/>
      <c r="BM126" s="141"/>
      <c r="BN126" s="211"/>
      <c r="BO126" s="211" t="e">
        <f t="shared" si="73"/>
        <v>#VALUE!</v>
      </c>
      <c r="BP126" s="537" t="str">
        <f t="shared" si="74"/>
        <v/>
      </c>
      <c r="BQ126" s="537" t="str">
        <f t="shared" si="75"/>
        <v/>
      </c>
      <c r="BR126" s="538" t="str">
        <f t="shared" si="76"/>
        <v/>
      </c>
      <c r="BS126" s="539"/>
      <c r="BT126" s="141"/>
      <c r="BU126" s="486"/>
      <c r="BV126" s="501" t="str">
        <f t="shared" si="77"/>
        <v/>
      </c>
      <c r="BW126" s="537" t="str">
        <f t="shared" si="78"/>
        <v/>
      </c>
      <c r="BX126" s="537" t="str">
        <f t="shared" si="79"/>
        <v/>
      </c>
      <c r="BY126" s="537" t="str">
        <f t="shared" si="80"/>
        <v/>
      </c>
      <c r="BZ126" s="536"/>
      <c r="CA126" s="141"/>
      <c r="CB126" s="486"/>
      <c r="CC126" s="483" t="str">
        <f t="shared" si="81"/>
        <v/>
      </c>
      <c r="CD126" s="153" t="str">
        <f t="shared" si="82"/>
        <v/>
      </c>
      <c r="CE126" s="153" t="str">
        <f t="shared" si="83"/>
        <v/>
      </c>
      <c r="CF126" s="153" t="str">
        <f t="shared" si="84"/>
        <v/>
      </c>
    </row>
    <row r="127" spans="1:84" ht="29.45" customHeight="1" x14ac:dyDescent="0.25">
      <c r="A127" s="354" t="str">
        <f>'N-Bedarf AL §13a'!A127</f>
        <v/>
      </c>
      <c r="B127" s="354" t="str">
        <f>IF('N-Bedarf AL §13a'!B127="","",'N-Bedarf AL §13a'!B127)</f>
        <v/>
      </c>
      <c r="C127" s="305" t="str">
        <f>IF('N-Bedarf AL §13a'!D127="","",'N-Bedarf AL §13a'!D127)</f>
        <v/>
      </c>
      <c r="D127" s="32" t="str">
        <f>IF('N-Bedarf AL §13a'!C127="","",'N-Bedarf AL §13a'!C127)</f>
        <v/>
      </c>
      <c r="E127" s="32" t="str">
        <f>IF('N-Bedarf AL §13a'!Y127="",'N-Bedarf AL §13a'!V127,'N-Bedarf AL §13a'!Y127)</f>
        <v/>
      </c>
      <c r="F127" s="32" t="str">
        <f>IF('P-Bedarf AL §13a'!V129="","",'P-Bedarf AL §13a'!V129)</f>
        <v/>
      </c>
      <c r="G127" s="32" t="str">
        <f>IF('P-Bedarf AL §13a'!Z129="","",'P-Bedarf AL §13a'!Z129)</f>
        <v/>
      </c>
      <c r="H127" s="345" t="str">
        <f t="shared" si="85"/>
        <v/>
      </c>
      <c r="I127" s="345" t="str">
        <f t="shared" si="86"/>
        <v/>
      </c>
      <c r="J127" s="345" t="str">
        <f t="shared" si="87"/>
        <v/>
      </c>
      <c r="K127" s="321">
        <f t="shared" si="88"/>
        <v>0</v>
      </c>
      <c r="L127" s="321">
        <f t="shared" si="89"/>
        <v>0</v>
      </c>
      <c r="M127" s="321">
        <f t="shared" si="90"/>
        <v>0</v>
      </c>
      <c r="N127" s="321" t="str">
        <f t="shared" si="91"/>
        <v/>
      </c>
      <c r="O127" s="321" t="str">
        <f t="shared" si="91"/>
        <v/>
      </c>
      <c r="P127" s="321" t="str">
        <f t="shared" si="91"/>
        <v/>
      </c>
      <c r="Q127" s="490" t="str">
        <f t="shared" si="47"/>
        <v/>
      </c>
      <c r="R127" s="539"/>
      <c r="S127" s="141"/>
      <c r="T127" s="486"/>
      <c r="U127" s="501" t="str">
        <f t="shared" si="48"/>
        <v/>
      </c>
      <c r="V127" s="537" t="str">
        <f t="shared" si="49"/>
        <v/>
      </c>
      <c r="W127" s="537" t="str">
        <f t="shared" si="92"/>
        <v/>
      </c>
      <c r="X127" s="537" t="str">
        <f t="shared" si="50"/>
        <v/>
      </c>
      <c r="Y127" s="537" t="str">
        <f t="shared" si="51"/>
        <v/>
      </c>
      <c r="Z127" s="536"/>
      <c r="AA127" s="141"/>
      <c r="AB127" s="211"/>
      <c r="AC127" s="212" t="str">
        <f t="shared" si="52"/>
        <v/>
      </c>
      <c r="AD127" s="537" t="str">
        <f t="shared" si="53"/>
        <v/>
      </c>
      <c r="AE127" s="537" t="str">
        <f t="shared" si="54"/>
        <v/>
      </c>
      <c r="AF127" s="537" t="str">
        <f t="shared" si="55"/>
        <v/>
      </c>
      <c r="AG127" s="538" t="str">
        <f t="shared" si="56"/>
        <v/>
      </c>
      <c r="AH127" s="539"/>
      <c r="AI127" s="141"/>
      <c r="AJ127" s="486"/>
      <c r="AK127" s="507">
        <f t="shared" si="57"/>
        <v>0</v>
      </c>
      <c r="AL127" s="537" t="str">
        <f t="shared" si="58"/>
        <v/>
      </c>
      <c r="AM127" s="537" t="str">
        <f t="shared" si="59"/>
        <v/>
      </c>
      <c r="AN127" s="537" t="str">
        <f t="shared" si="60"/>
        <v/>
      </c>
      <c r="AO127" s="537" t="str">
        <f t="shared" si="61"/>
        <v/>
      </c>
      <c r="AP127" s="542" t="str">
        <f t="shared" si="93"/>
        <v/>
      </c>
      <c r="AQ127" s="539"/>
      <c r="AR127" s="141"/>
      <c r="AS127" s="486"/>
      <c r="AT127" s="501" t="str">
        <f t="shared" si="62"/>
        <v/>
      </c>
      <c r="AU127" s="537" t="str">
        <f t="shared" si="63"/>
        <v/>
      </c>
      <c r="AV127" s="537" t="str">
        <f t="shared" si="64"/>
        <v/>
      </c>
      <c r="AW127" s="537" t="str">
        <f t="shared" si="65"/>
        <v/>
      </c>
      <c r="AX127" s="536"/>
      <c r="AY127" s="141"/>
      <c r="AZ127" s="211"/>
      <c r="BA127" s="211" t="str">
        <f t="shared" si="66"/>
        <v/>
      </c>
      <c r="BB127" s="537" t="str">
        <f t="shared" si="67"/>
        <v/>
      </c>
      <c r="BC127" s="537"/>
      <c r="BD127" s="538" t="str">
        <f t="shared" si="68"/>
        <v/>
      </c>
      <c r="BE127" s="539"/>
      <c r="BF127" s="141"/>
      <c r="BG127" s="486"/>
      <c r="BH127" s="501" t="str">
        <f t="shared" si="69"/>
        <v/>
      </c>
      <c r="BI127" s="537" t="str">
        <f t="shared" si="70"/>
        <v/>
      </c>
      <c r="BJ127" s="537" t="str">
        <f t="shared" si="71"/>
        <v/>
      </c>
      <c r="BK127" s="537" t="str">
        <f t="shared" si="72"/>
        <v/>
      </c>
      <c r="BL127" s="536"/>
      <c r="BM127" s="141"/>
      <c r="BN127" s="211"/>
      <c r="BO127" s="211" t="e">
        <f t="shared" si="73"/>
        <v>#VALUE!</v>
      </c>
      <c r="BP127" s="537" t="str">
        <f t="shared" si="74"/>
        <v/>
      </c>
      <c r="BQ127" s="537" t="str">
        <f t="shared" si="75"/>
        <v/>
      </c>
      <c r="BR127" s="538" t="str">
        <f t="shared" si="76"/>
        <v/>
      </c>
      <c r="BS127" s="539"/>
      <c r="BT127" s="141"/>
      <c r="BU127" s="486"/>
      <c r="BV127" s="501" t="str">
        <f t="shared" si="77"/>
        <v/>
      </c>
      <c r="BW127" s="537" t="str">
        <f t="shared" si="78"/>
        <v/>
      </c>
      <c r="BX127" s="537" t="str">
        <f t="shared" si="79"/>
        <v/>
      </c>
      <c r="BY127" s="537" t="str">
        <f t="shared" si="80"/>
        <v/>
      </c>
      <c r="BZ127" s="536"/>
      <c r="CA127" s="141"/>
      <c r="CB127" s="486"/>
      <c r="CC127" s="483" t="str">
        <f t="shared" si="81"/>
        <v/>
      </c>
      <c r="CD127" s="153" t="str">
        <f t="shared" si="82"/>
        <v/>
      </c>
      <c r="CE127" s="153" t="str">
        <f t="shared" si="83"/>
        <v/>
      </c>
      <c r="CF127" s="153" t="str">
        <f t="shared" si="84"/>
        <v/>
      </c>
    </row>
    <row r="128" spans="1:84" ht="29.45" customHeight="1" x14ac:dyDescent="0.25">
      <c r="A128" s="354" t="str">
        <f>'N-Bedarf AL §13a'!A128</f>
        <v/>
      </c>
      <c r="B128" s="354" t="str">
        <f>IF('N-Bedarf AL §13a'!B128="","",'N-Bedarf AL §13a'!B128)</f>
        <v/>
      </c>
      <c r="C128" s="305" t="str">
        <f>IF('N-Bedarf AL §13a'!D128="","",'N-Bedarf AL §13a'!D128)</f>
        <v/>
      </c>
      <c r="D128" s="32" t="str">
        <f>IF('N-Bedarf AL §13a'!C128="","",'N-Bedarf AL §13a'!C128)</f>
        <v/>
      </c>
      <c r="E128" s="32" t="str">
        <f>IF('N-Bedarf AL §13a'!Y128="",'N-Bedarf AL §13a'!V128,'N-Bedarf AL §13a'!Y128)</f>
        <v/>
      </c>
      <c r="F128" s="32" t="str">
        <f>IF('P-Bedarf AL §13a'!V130="","",'P-Bedarf AL §13a'!V130)</f>
        <v/>
      </c>
      <c r="G128" s="32" t="str">
        <f>IF('P-Bedarf AL §13a'!Z130="","",'P-Bedarf AL §13a'!Z130)</f>
        <v/>
      </c>
      <c r="H128" s="345" t="str">
        <f t="shared" si="85"/>
        <v/>
      </c>
      <c r="I128" s="345" t="str">
        <f t="shared" si="86"/>
        <v/>
      </c>
      <c r="J128" s="345" t="str">
        <f t="shared" si="87"/>
        <v/>
      </c>
      <c r="K128" s="321">
        <f t="shared" si="88"/>
        <v>0</v>
      </c>
      <c r="L128" s="321">
        <f t="shared" si="89"/>
        <v>0</v>
      </c>
      <c r="M128" s="321">
        <f t="shared" si="90"/>
        <v>0</v>
      </c>
      <c r="N128" s="321" t="str">
        <f t="shared" si="91"/>
        <v/>
      </c>
      <c r="O128" s="321" t="str">
        <f t="shared" si="91"/>
        <v/>
      </c>
      <c r="P128" s="321" t="str">
        <f t="shared" si="91"/>
        <v/>
      </c>
      <c r="Q128" s="490" t="str">
        <f t="shared" si="47"/>
        <v/>
      </c>
      <c r="R128" s="539"/>
      <c r="S128" s="141"/>
      <c r="T128" s="486"/>
      <c r="U128" s="501" t="str">
        <f t="shared" si="48"/>
        <v/>
      </c>
      <c r="V128" s="537" t="str">
        <f t="shared" si="49"/>
        <v/>
      </c>
      <c r="W128" s="537" t="str">
        <f t="shared" si="92"/>
        <v/>
      </c>
      <c r="X128" s="537" t="str">
        <f t="shared" si="50"/>
        <v/>
      </c>
      <c r="Y128" s="537" t="str">
        <f t="shared" si="51"/>
        <v/>
      </c>
      <c r="Z128" s="536"/>
      <c r="AA128" s="141"/>
      <c r="AB128" s="211"/>
      <c r="AC128" s="212" t="str">
        <f t="shared" si="52"/>
        <v/>
      </c>
      <c r="AD128" s="537" t="str">
        <f t="shared" si="53"/>
        <v/>
      </c>
      <c r="AE128" s="537" t="str">
        <f t="shared" si="54"/>
        <v/>
      </c>
      <c r="AF128" s="537" t="str">
        <f t="shared" si="55"/>
        <v/>
      </c>
      <c r="AG128" s="538" t="str">
        <f t="shared" si="56"/>
        <v/>
      </c>
      <c r="AH128" s="539"/>
      <c r="AI128" s="141"/>
      <c r="AJ128" s="486"/>
      <c r="AK128" s="507">
        <f t="shared" si="57"/>
        <v>0</v>
      </c>
      <c r="AL128" s="537" t="str">
        <f t="shared" si="58"/>
        <v/>
      </c>
      <c r="AM128" s="537" t="str">
        <f t="shared" si="59"/>
        <v/>
      </c>
      <c r="AN128" s="537" t="str">
        <f t="shared" si="60"/>
        <v/>
      </c>
      <c r="AO128" s="537" t="str">
        <f t="shared" si="61"/>
        <v/>
      </c>
      <c r="AP128" s="542" t="str">
        <f t="shared" si="93"/>
        <v/>
      </c>
      <c r="AQ128" s="539"/>
      <c r="AR128" s="141"/>
      <c r="AS128" s="486"/>
      <c r="AT128" s="501" t="str">
        <f t="shared" si="62"/>
        <v/>
      </c>
      <c r="AU128" s="537" t="str">
        <f t="shared" si="63"/>
        <v/>
      </c>
      <c r="AV128" s="537" t="str">
        <f t="shared" si="64"/>
        <v/>
      </c>
      <c r="AW128" s="537" t="str">
        <f t="shared" si="65"/>
        <v/>
      </c>
      <c r="AX128" s="536"/>
      <c r="AY128" s="141"/>
      <c r="AZ128" s="211"/>
      <c r="BA128" s="211" t="str">
        <f t="shared" si="66"/>
        <v/>
      </c>
      <c r="BB128" s="537" t="str">
        <f t="shared" si="67"/>
        <v/>
      </c>
      <c r="BC128" s="537"/>
      <c r="BD128" s="538" t="str">
        <f t="shared" si="68"/>
        <v/>
      </c>
      <c r="BE128" s="539"/>
      <c r="BF128" s="141"/>
      <c r="BG128" s="486"/>
      <c r="BH128" s="501" t="str">
        <f t="shared" si="69"/>
        <v/>
      </c>
      <c r="BI128" s="537" t="str">
        <f t="shared" si="70"/>
        <v/>
      </c>
      <c r="BJ128" s="537" t="str">
        <f t="shared" si="71"/>
        <v/>
      </c>
      <c r="BK128" s="537" t="str">
        <f t="shared" si="72"/>
        <v/>
      </c>
      <c r="BL128" s="536"/>
      <c r="BM128" s="141"/>
      <c r="BN128" s="211"/>
      <c r="BO128" s="211" t="e">
        <f t="shared" si="73"/>
        <v>#VALUE!</v>
      </c>
      <c r="BP128" s="537" t="str">
        <f t="shared" si="74"/>
        <v/>
      </c>
      <c r="BQ128" s="537" t="str">
        <f t="shared" si="75"/>
        <v/>
      </c>
      <c r="BR128" s="538" t="str">
        <f t="shared" si="76"/>
        <v/>
      </c>
      <c r="BS128" s="539"/>
      <c r="BT128" s="141"/>
      <c r="BU128" s="486"/>
      <c r="BV128" s="501" t="str">
        <f t="shared" si="77"/>
        <v/>
      </c>
      <c r="BW128" s="537" t="str">
        <f t="shared" si="78"/>
        <v/>
      </c>
      <c r="BX128" s="537" t="str">
        <f t="shared" si="79"/>
        <v/>
      </c>
      <c r="BY128" s="537" t="str">
        <f t="shared" si="80"/>
        <v/>
      </c>
      <c r="BZ128" s="536"/>
      <c r="CA128" s="141"/>
      <c r="CB128" s="486"/>
      <c r="CC128" s="483" t="str">
        <f t="shared" si="81"/>
        <v/>
      </c>
      <c r="CD128" s="153" t="str">
        <f t="shared" si="82"/>
        <v/>
      </c>
      <c r="CE128" s="153" t="str">
        <f t="shared" si="83"/>
        <v/>
      </c>
      <c r="CF128" s="153" t="str">
        <f t="shared" si="84"/>
        <v/>
      </c>
    </row>
    <row r="129" spans="1:84" ht="29.45" customHeight="1" x14ac:dyDescent="0.25">
      <c r="A129" s="354" t="str">
        <f>'N-Bedarf AL §13a'!A129</f>
        <v/>
      </c>
      <c r="B129" s="354" t="str">
        <f>IF('N-Bedarf AL §13a'!B129="","",'N-Bedarf AL §13a'!B129)</f>
        <v/>
      </c>
      <c r="C129" s="305" t="str">
        <f>IF('N-Bedarf AL §13a'!D129="","",'N-Bedarf AL §13a'!D129)</f>
        <v/>
      </c>
      <c r="D129" s="32" t="str">
        <f>IF('N-Bedarf AL §13a'!C129="","",'N-Bedarf AL §13a'!C129)</f>
        <v/>
      </c>
      <c r="E129" s="32" t="str">
        <f>IF('N-Bedarf AL §13a'!Y129="",'N-Bedarf AL §13a'!V129,'N-Bedarf AL §13a'!Y129)</f>
        <v/>
      </c>
      <c r="F129" s="32" t="str">
        <f>IF('P-Bedarf AL §13a'!V131="","",'P-Bedarf AL §13a'!V131)</f>
        <v/>
      </c>
      <c r="G129" s="32" t="str">
        <f>IF('P-Bedarf AL §13a'!Z131="","",'P-Bedarf AL §13a'!Z131)</f>
        <v/>
      </c>
      <c r="H129" s="345" t="str">
        <f t="shared" si="85"/>
        <v/>
      </c>
      <c r="I129" s="345" t="str">
        <f t="shared" si="86"/>
        <v/>
      </c>
      <c r="J129" s="345" t="str">
        <f t="shared" si="87"/>
        <v/>
      </c>
      <c r="K129" s="321">
        <f t="shared" si="88"/>
        <v>0</v>
      </c>
      <c r="L129" s="321">
        <f t="shared" si="89"/>
        <v>0</v>
      </c>
      <c r="M129" s="321">
        <f t="shared" si="90"/>
        <v>0</v>
      </c>
      <c r="N129" s="321" t="str">
        <f t="shared" si="91"/>
        <v/>
      </c>
      <c r="O129" s="321" t="str">
        <f t="shared" si="91"/>
        <v/>
      </c>
      <c r="P129" s="321" t="str">
        <f t="shared" si="91"/>
        <v/>
      </c>
      <c r="Q129" s="490" t="str">
        <f t="shared" si="47"/>
        <v/>
      </c>
      <c r="R129" s="539"/>
      <c r="S129" s="141"/>
      <c r="T129" s="486"/>
      <c r="U129" s="501" t="str">
        <f t="shared" si="48"/>
        <v/>
      </c>
      <c r="V129" s="537" t="str">
        <f t="shared" si="49"/>
        <v/>
      </c>
      <c r="W129" s="537" t="str">
        <f t="shared" si="92"/>
        <v/>
      </c>
      <c r="X129" s="537" t="str">
        <f t="shared" si="50"/>
        <v/>
      </c>
      <c r="Y129" s="537" t="str">
        <f t="shared" si="51"/>
        <v/>
      </c>
      <c r="Z129" s="536"/>
      <c r="AA129" s="141"/>
      <c r="AB129" s="211"/>
      <c r="AC129" s="212" t="str">
        <f t="shared" si="52"/>
        <v/>
      </c>
      <c r="AD129" s="537" t="str">
        <f t="shared" si="53"/>
        <v/>
      </c>
      <c r="AE129" s="537" t="str">
        <f t="shared" si="54"/>
        <v/>
      </c>
      <c r="AF129" s="537" t="str">
        <f t="shared" si="55"/>
        <v/>
      </c>
      <c r="AG129" s="538" t="str">
        <f t="shared" si="56"/>
        <v/>
      </c>
      <c r="AH129" s="539"/>
      <c r="AI129" s="141"/>
      <c r="AJ129" s="486"/>
      <c r="AK129" s="507">
        <f t="shared" si="57"/>
        <v>0</v>
      </c>
      <c r="AL129" s="537" t="str">
        <f t="shared" si="58"/>
        <v/>
      </c>
      <c r="AM129" s="537" t="str">
        <f t="shared" si="59"/>
        <v/>
      </c>
      <c r="AN129" s="537" t="str">
        <f t="shared" si="60"/>
        <v/>
      </c>
      <c r="AO129" s="537" t="str">
        <f t="shared" si="61"/>
        <v/>
      </c>
      <c r="AP129" s="542" t="str">
        <f t="shared" si="93"/>
        <v/>
      </c>
      <c r="AQ129" s="539"/>
      <c r="AR129" s="141"/>
      <c r="AS129" s="486"/>
      <c r="AT129" s="501" t="str">
        <f t="shared" si="62"/>
        <v/>
      </c>
      <c r="AU129" s="537" t="str">
        <f t="shared" si="63"/>
        <v/>
      </c>
      <c r="AV129" s="537" t="str">
        <f t="shared" si="64"/>
        <v/>
      </c>
      <c r="AW129" s="537" t="str">
        <f t="shared" si="65"/>
        <v/>
      </c>
      <c r="AX129" s="536"/>
      <c r="AY129" s="141"/>
      <c r="AZ129" s="211"/>
      <c r="BA129" s="211" t="str">
        <f t="shared" si="66"/>
        <v/>
      </c>
      <c r="BB129" s="537" t="str">
        <f t="shared" si="67"/>
        <v/>
      </c>
      <c r="BC129" s="537"/>
      <c r="BD129" s="538" t="str">
        <f t="shared" si="68"/>
        <v/>
      </c>
      <c r="BE129" s="539"/>
      <c r="BF129" s="141"/>
      <c r="BG129" s="486"/>
      <c r="BH129" s="501" t="str">
        <f t="shared" si="69"/>
        <v/>
      </c>
      <c r="BI129" s="537" t="str">
        <f t="shared" si="70"/>
        <v/>
      </c>
      <c r="BJ129" s="537" t="str">
        <f t="shared" si="71"/>
        <v/>
      </c>
      <c r="BK129" s="537" t="str">
        <f t="shared" si="72"/>
        <v/>
      </c>
      <c r="BL129" s="536"/>
      <c r="BM129" s="141"/>
      <c r="BN129" s="211"/>
      <c r="BO129" s="211" t="e">
        <f t="shared" si="73"/>
        <v>#VALUE!</v>
      </c>
      <c r="BP129" s="537" t="str">
        <f t="shared" si="74"/>
        <v/>
      </c>
      <c r="BQ129" s="537" t="str">
        <f t="shared" si="75"/>
        <v/>
      </c>
      <c r="BR129" s="538" t="str">
        <f t="shared" si="76"/>
        <v/>
      </c>
      <c r="BS129" s="539"/>
      <c r="BT129" s="141"/>
      <c r="BU129" s="486"/>
      <c r="BV129" s="501" t="str">
        <f t="shared" si="77"/>
        <v/>
      </c>
      <c r="BW129" s="537" t="str">
        <f t="shared" si="78"/>
        <v/>
      </c>
      <c r="BX129" s="537" t="str">
        <f t="shared" si="79"/>
        <v/>
      </c>
      <c r="BY129" s="537" t="str">
        <f t="shared" si="80"/>
        <v/>
      </c>
      <c r="BZ129" s="536"/>
      <c r="CA129" s="141"/>
      <c r="CB129" s="486"/>
      <c r="CC129" s="483" t="str">
        <f t="shared" si="81"/>
        <v/>
      </c>
      <c r="CD129" s="153" t="str">
        <f t="shared" si="82"/>
        <v/>
      </c>
      <c r="CE129" s="153" t="str">
        <f t="shared" si="83"/>
        <v/>
      </c>
      <c r="CF129" s="153" t="str">
        <f t="shared" si="84"/>
        <v/>
      </c>
    </row>
    <row r="130" spans="1:84" ht="29.45" customHeight="1" x14ac:dyDescent="0.25">
      <c r="A130" s="354" t="str">
        <f>'N-Bedarf AL §13a'!A130</f>
        <v/>
      </c>
      <c r="B130" s="354" t="str">
        <f>IF('N-Bedarf AL §13a'!B130="","",'N-Bedarf AL §13a'!B130)</f>
        <v/>
      </c>
      <c r="C130" s="305" t="str">
        <f>IF('N-Bedarf AL §13a'!D130="","",'N-Bedarf AL §13a'!D130)</f>
        <v/>
      </c>
      <c r="D130" s="32" t="str">
        <f>IF('N-Bedarf AL §13a'!C130="","",'N-Bedarf AL §13a'!C130)</f>
        <v/>
      </c>
      <c r="E130" s="32" t="str">
        <f>IF('N-Bedarf AL §13a'!Y130="",'N-Bedarf AL §13a'!V130,'N-Bedarf AL §13a'!Y130)</f>
        <v/>
      </c>
      <c r="F130" s="32" t="str">
        <f>IF('P-Bedarf AL §13a'!V132="","",'P-Bedarf AL §13a'!V132)</f>
        <v/>
      </c>
      <c r="G130" s="32" t="str">
        <f>IF('P-Bedarf AL §13a'!Z132="","",'P-Bedarf AL §13a'!Z132)</f>
        <v/>
      </c>
      <c r="H130" s="345" t="str">
        <f t="shared" si="85"/>
        <v/>
      </c>
      <c r="I130" s="345" t="str">
        <f t="shared" si="86"/>
        <v/>
      </c>
      <c r="J130" s="345" t="str">
        <f t="shared" si="87"/>
        <v/>
      </c>
      <c r="K130" s="321">
        <f t="shared" si="88"/>
        <v>0</v>
      </c>
      <c r="L130" s="321">
        <f t="shared" si="89"/>
        <v>0</v>
      </c>
      <c r="M130" s="321">
        <f t="shared" si="90"/>
        <v>0</v>
      </c>
      <c r="N130" s="321" t="str">
        <f t="shared" si="91"/>
        <v/>
      </c>
      <c r="O130" s="321" t="str">
        <f t="shared" si="91"/>
        <v/>
      </c>
      <c r="P130" s="321" t="str">
        <f t="shared" si="91"/>
        <v/>
      </c>
      <c r="Q130" s="490" t="str">
        <f t="shared" si="47"/>
        <v/>
      </c>
      <c r="R130" s="539"/>
      <c r="S130" s="141"/>
      <c r="T130" s="486"/>
      <c r="U130" s="501" t="str">
        <f t="shared" si="48"/>
        <v/>
      </c>
      <c r="V130" s="537" t="str">
        <f t="shared" si="49"/>
        <v/>
      </c>
      <c r="W130" s="537" t="str">
        <f t="shared" si="92"/>
        <v/>
      </c>
      <c r="X130" s="537" t="str">
        <f t="shared" si="50"/>
        <v/>
      </c>
      <c r="Y130" s="537" t="str">
        <f t="shared" si="51"/>
        <v/>
      </c>
      <c r="Z130" s="536"/>
      <c r="AA130" s="141"/>
      <c r="AB130" s="211"/>
      <c r="AC130" s="212" t="str">
        <f t="shared" si="52"/>
        <v/>
      </c>
      <c r="AD130" s="537" t="str">
        <f t="shared" si="53"/>
        <v/>
      </c>
      <c r="AE130" s="537" t="str">
        <f t="shared" si="54"/>
        <v/>
      </c>
      <c r="AF130" s="537" t="str">
        <f t="shared" si="55"/>
        <v/>
      </c>
      <c r="AG130" s="538" t="str">
        <f t="shared" si="56"/>
        <v/>
      </c>
      <c r="AH130" s="539"/>
      <c r="AI130" s="141"/>
      <c r="AJ130" s="486"/>
      <c r="AK130" s="507">
        <f t="shared" si="57"/>
        <v>0</v>
      </c>
      <c r="AL130" s="537" t="str">
        <f t="shared" si="58"/>
        <v/>
      </c>
      <c r="AM130" s="537" t="str">
        <f t="shared" si="59"/>
        <v/>
      </c>
      <c r="AN130" s="537" t="str">
        <f t="shared" si="60"/>
        <v/>
      </c>
      <c r="AO130" s="537" t="str">
        <f t="shared" si="61"/>
        <v/>
      </c>
      <c r="AP130" s="542" t="str">
        <f t="shared" si="93"/>
        <v/>
      </c>
      <c r="AQ130" s="539"/>
      <c r="AR130" s="141"/>
      <c r="AS130" s="486"/>
      <c r="AT130" s="501" t="str">
        <f t="shared" si="62"/>
        <v/>
      </c>
      <c r="AU130" s="537" t="str">
        <f t="shared" si="63"/>
        <v/>
      </c>
      <c r="AV130" s="537" t="str">
        <f t="shared" si="64"/>
        <v/>
      </c>
      <c r="AW130" s="537" t="str">
        <f t="shared" si="65"/>
        <v/>
      </c>
      <c r="AX130" s="536"/>
      <c r="AY130" s="141"/>
      <c r="AZ130" s="211"/>
      <c r="BA130" s="211" t="str">
        <f t="shared" si="66"/>
        <v/>
      </c>
      <c r="BB130" s="537" t="str">
        <f t="shared" si="67"/>
        <v/>
      </c>
      <c r="BC130" s="537"/>
      <c r="BD130" s="538" t="str">
        <f t="shared" si="68"/>
        <v/>
      </c>
      <c r="BE130" s="539"/>
      <c r="BF130" s="141"/>
      <c r="BG130" s="486"/>
      <c r="BH130" s="501" t="str">
        <f t="shared" si="69"/>
        <v/>
      </c>
      <c r="BI130" s="537" t="str">
        <f t="shared" si="70"/>
        <v/>
      </c>
      <c r="BJ130" s="537" t="str">
        <f t="shared" si="71"/>
        <v/>
      </c>
      <c r="BK130" s="537" t="str">
        <f t="shared" si="72"/>
        <v/>
      </c>
      <c r="BL130" s="536"/>
      <c r="BM130" s="141"/>
      <c r="BN130" s="211"/>
      <c r="BO130" s="211" t="e">
        <f t="shared" si="73"/>
        <v>#VALUE!</v>
      </c>
      <c r="BP130" s="537" t="str">
        <f t="shared" si="74"/>
        <v/>
      </c>
      <c r="BQ130" s="537" t="str">
        <f t="shared" si="75"/>
        <v/>
      </c>
      <c r="BR130" s="538" t="str">
        <f t="shared" si="76"/>
        <v/>
      </c>
      <c r="BS130" s="539"/>
      <c r="BT130" s="141"/>
      <c r="BU130" s="486"/>
      <c r="BV130" s="501" t="str">
        <f t="shared" si="77"/>
        <v/>
      </c>
      <c r="BW130" s="537" t="str">
        <f t="shared" si="78"/>
        <v/>
      </c>
      <c r="BX130" s="537" t="str">
        <f t="shared" si="79"/>
        <v/>
      </c>
      <c r="BY130" s="537" t="str">
        <f t="shared" si="80"/>
        <v/>
      </c>
      <c r="BZ130" s="536"/>
      <c r="CA130" s="141"/>
      <c r="CB130" s="486"/>
      <c r="CC130" s="483" t="str">
        <f t="shared" si="81"/>
        <v/>
      </c>
      <c r="CD130" s="153" t="str">
        <f t="shared" si="82"/>
        <v/>
      </c>
      <c r="CE130" s="153" t="str">
        <f t="shared" si="83"/>
        <v/>
      </c>
      <c r="CF130" s="153" t="str">
        <f t="shared" si="84"/>
        <v/>
      </c>
    </row>
    <row r="131" spans="1:84" ht="29.45" customHeight="1" x14ac:dyDescent="0.25">
      <c r="A131" s="354" t="str">
        <f>'N-Bedarf AL §13a'!A131</f>
        <v/>
      </c>
      <c r="B131" s="354" t="str">
        <f>IF('N-Bedarf AL §13a'!B131="","",'N-Bedarf AL §13a'!B131)</f>
        <v/>
      </c>
      <c r="C131" s="305" t="str">
        <f>IF('N-Bedarf AL §13a'!D131="","",'N-Bedarf AL §13a'!D131)</f>
        <v/>
      </c>
      <c r="D131" s="32" t="str">
        <f>IF('N-Bedarf AL §13a'!C131="","",'N-Bedarf AL §13a'!C131)</f>
        <v/>
      </c>
      <c r="E131" s="32" t="str">
        <f>IF('N-Bedarf AL §13a'!Y131="",'N-Bedarf AL §13a'!V131,'N-Bedarf AL §13a'!Y131)</f>
        <v/>
      </c>
      <c r="F131" s="32" t="str">
        <f>IF('P-Bedarf AL §13a'!V133="","",'P-Bedarf AL §13a'!V133)</f>
        <v/>
      </c>
      <c r="G131" s="32" t="str">
        <f>IF('P-Bedarf AL §13a'!Z133="","",'P-Bedarf AL §13a'!Z133)</f>
        <v/>
      </c>
      <c r="H131" s="345" t="str">
        <f t="shared" si="85"/>
        <v/>
      </c>
      <c r="I131" s="345" t="str">
        <f t="shared" si="86"/>
        <v/>
      </c>
      <c r="J131" s="345" t="str">
        <f t="shared" si="87"/>
        <v/>
      </c>
      <c r="K131" s="321">
        <f t="shared" si="88"/>
        <v>0</v>
      </c>
      <c r="L131" s="321">
        <f t="shared" si="89"/>
        <v>0</v>
      </c>
      <c r="M131" s="321">
        <f t="shared" si="90"/>
        <v>0</v>
      </c>
      <c r="N131" s="321" t="str">
        <f t="shared" si="91"/>
        <v/>
      </c>
      <c r="O131" s="321" t="str">
        <f t="shared" si="91"/>
        <v/>
      </c>
      <c r="P131" s="321" t="str">
        <f t="shared" si="91"/>
        <v/>
      </c>
      <c r="Q131" s="490" t="str">
        <f t="shared" si="47"/>
        <v/>
      </c>
      <c r="R131" s="539"/>
      <c r="S131" s="141"/>
      <c r="T131" s="486"/>
      <c r="U131" s="501" t="str">
        <f t="shared" si="48"/>
        <v/>
      </c>
      <c r="V131" s="537" t="str">
        <f t="shared" si="49"/>
        <v/>
      </c>
      <c r="W131" s="537" t="str">
        <f t="shared" si="92"/>
        <v/>
      </c>
      <c r="X131" s="537" t="str">
        <f t="shared" si="50"/>
        <v/>
      </c>
      <c r="Y131" s="537" t="str">
        <f t="shared" si="51"/>
        <v/>
      </c>
      <c r="Z131" s="536"/>
      <c r="AA131" s="141"/>
      <c r="AB131" s="211"/>
      <c r="AC131" s="212" t="str">
        <f t="shared" si="52"/>
        <v/>
      </c>
      <c r="AD131" s="537" t="str">
        <f t="shared" si="53"/>
        <v/>
      </c>
      <c r="AE131" s="537" t="str">
        <f t="shared" si="54"/>
        <v/>
      </c>
      <c r="AF131" s="537" t="str">
        <f t="shared" si="55"/>
        <v/>
      </c>
      <c r="AG131" s="538" t="str">
        <f t="shared" si="56"/>
        <v/>
      </c>
      <c r="AH131" s="539"/>
      <c r="AI131" s="141"/>
      <c r="AJ131" s="486"/>
      <c r="AK131" s="507">
        <f t="shared" si="57"/>
        <v>0</v>
      </c>
      <c r="AL131" s="537" t="str">
        <f t="shared" si="58"/>
        <v/>
      </c>
      <c r="AM131" s="537" t="str">
        <f t="shared" si="59"/>
        <v/>
      </c>
      <c r="AN131" s="537" t="str">
        <f t="shared" si="60"/>
        <v/>
      </c>
      <c r="AO131" s="537" t="str">
        <f t="shared" si="61"/>
        <v/>
      </c>
      <c r="AP131" s="542" t="str">
        <f t="shared" si="93"/>
        <v/>
      </c>
      <c r="AQ131" s="539"/>
      <c r="AR131" s="141"/>
      <c r="AS131" s="486"/>
      <c r="AT131" s="501" t="str">
        <f t="shared" si="62"/>
        <v/>
      </c>
      <c r="AU131" s="537" t="str">
        <f t="shared" si="63"/>
        <v/>
      </c>
      <c r="AV131" s="537" t="str">
        <f t="shared" si="64"/>
        <v/>
      </c>
      <c r="AW131" s="537" t="str">
        <f t="shared" si="65"/>
        <v/>
      </c>
      <c r="AX131" s="536"/>
      <c r="AY131" s="141"/>
      <c r="AZ131" s="211"/>
      <c r="BA131" s="211" t="str">
        <f t="shared" si="66"/>
        <v/>
      </c>
      <c r="BB131" s="537" t="str">
        <f t="shared" si="67"/>
        <v/>
      </c>
      <c r="BC131" s="537"/>
      <c r="BD131" s="538" t="str">
        <f t="shared" si="68"/>
        <v/>
      </c>
      <c r="BE131" s="539"/>
      <c r="BF131" s="141"/>
      <c r="BG131" s="486"/>
      <c r="BH131" s="501" t="str">
        <f t="shared" si="69"/>
        <v/>
      </c>
      <c r="BI131" s="537" t="str">
        <f t="shared" si="70"/>
        <v/>
      </c>
      <c r="BJ131" s="537" t="str">
        <f t="shared" si="71"/>
        <v/>
      </c>
      <c r="BK131" s="537" t="str">
        <f t="shared" si="72"/>
        <v/>
      </c>
      <c r="BL131" s="536"/>
      <c r="BM131" s="141"/>
      <c r="BN131" s="211"/>
      <c r="BO131" s="211" t="e">
        <f t="shared" si="73"/>
        <v>#VALUE!</v>
      </c>
      <c r="BP131" s="537" t="str">
        <f t="shared" si="74"/>
        <v/>
      </c>
      <c r="BQ131" s="537" t="str">
        <f t="shared" si="75"/>
        <v/>
      </c>
      <c r="BR131" s="538" t="str">
        <f t="shared" si="76"/>
        <v/>
      </c>
      <c r="BS131" s="539"/>
      <c r="BT131" s="141"/>
      <c r="BU131" s="486"/>
      <c r="BV131" s="501" t="str">
        <f t="shared" si="77"/>
        <v/>
      </c>
      <c r="BW131" s="537" t="str">
        <f t="shared" si="78"/>
        <v/>
      </c>
      <c r="BX131" s="537" t="str">
        <f t="shared" si="79"/>
        <v/>
      </c>
      <c r="BY131" s="537" t="str">
        <f t="shared" si="80"/>
        <v/>
      </c>
      <c r="BZ131" s="536"/>
      <c r="CA131" s="141"/>
      <c r="CB131" s="486"/>
      <c r="CC131" s="483" t="str">
        <f t="shared" si="81"/>
        <v/>
      </c>
      <c r="CD131" s="153" t="str">
        <f t="shared" si="82"/>
        <v/>
      </c>
      <c r="CE131" s="153" t="str">
        <f t="shared" si="83"/>
        <v/>
      </c>
      <c r="CF131" s="153" t="str">
        <f t="shared" si="84"/>
        <v/>
      </c>
    </row>
    <row r="132" spans="1:84" ht="29.45" customHeight="1" x14ac:dyDescent="0.25">
      <c r="A132" s="354" t="str">
        <f>'N-Bedarf AL §13a'!A132</f>
        <v/>
      </c>
      <c r="B132" s="354" t="str">
        <f>IF('N-Bedarf AL §13a'!B132="","",'N-Bedarf AL §13a'!B132)</f>
        <v/>
      </c>
      <c r="C132" s="305" t="str">
        <f>IF('N-Bedarf AL §13a'!D132="","",'N-Bedarf AL §13a'!D132)</f>
        <v/>
      </c>
      <c r="D132" s="32" t="str">
        <f>IF('N-Bedarf AL §13a'!C132="","",'N-Bedarf AL §13a'!C132)</f>
        <v/>
      </c>
      <c r="E132" s="32" t="str">
        <f>IF('N-Bedarf AL §13a'!Y132="",'N-Bedarf AL §13a'!V132,'N-Bedarf AL §13a'!Y132)</f>
        <v/>
      </c>
      <c r="F132" s="32" t="str">
        <f>IF('P-Bedarf AL §13a'!V134="","",'P-Bedarf AL §13a'!V134)</f>
        <v/>
      </c>
      <c r="G132" s="32" t="str">
        <f>IF('P-Bedarf AL §13a'!Z134="","",'P-Bedarf AL §13a'!Z134)</f>
        <v/>
      </c>
      <c r="H132" s="345" t="str">
        <f t="shared" si="85"/>
        <v/>
      </c>
      <c r="I132" s="345" t="str">
        <f t="shared" si="86"/>
        <v/>
      </c>
      <c r="J132" s="345" t="str">
        <f t="shared" si="87"/>
        <v/>
      </c>
      <c r="K132" s="321">
        <f t="shared" si="88"/>
        <v>0</v>
      </c>
      <c r="L132" s="321">
        <f t="shared" si="89"/>
        <v>0</v>
      </c>
      <c r="M132" s="321">
        <f t="shared" si="90"/>
        <v>0</v>
      </c>
      <c r="N132" s="321" t="str">
        <f t="shared" si="91"/>
        <v/>
      </c>
      <c r="O132" s="321" t="str">
        <f t="shared" si="91"/>
        <v/>
      </c>
      <c r="P132" s="321" t="str">
        <f t="shared" si="91"/>
        <v/>
      </c>
      <c r="Q132" s="490" t="str">
        <f t="shared" si="47"/>
        <v/>
      </c>
      <c r="R132" s="539"/>
      <c r="S132" s="141"/>
      <c r="T132" s="486"/>
      <c r="U132" s="501" t="str">
        <f t="shared" si="48"/>
        <v/>
      </c>
      <c r="V132" s="537" t="str">
        <f t="shared" si="49"/>
        <v/>
      </c>
      <c r="W132" s="537" t="str">
        <f t="shared" si="92"/>
        <v/>
      </c>
      <c r="X132" s="537" t="str">
        <f t="shared" si="50"/>
        <v/>
      </c>
      <c r="Y132" s="537" t="str">
        <f t="shared" si="51"/>
        <v/>
      </c>
      <c r="Z132" s="536"/>
      <c r="AA132" s="141"/>
      <c r="AB132" s="211"/>
      <c r="AC132" s="212" t="str">
        <f t="shared" si="52"/>
        <v/>
      </c>
      <c r="AD132" s="537" t="str">
        <f t="shared" si="53"/>
        <v/>
      </c>
      <c r="AE132" s="537" t="str">
        <f t="shared" si="54"/>
        <v/>
      </c>
      <c r="AF132" s="537" t="str">
        <f t="shared" si="55"/>
        <v/>
      </c>
      <c r="AG132" s="538" t="str">
        <f t="shared" si="56"/>
        <v/>
      </c>
      <c r="AH132" s="539"/>
      <c r="AI132" s="141"/>
      <c r="AJ132" s="486"/>
      <c r="AK132" s="507">
        <f t="shared" si="57"/>
        <v>0</v>
      </c>
      <c r="AL132" s="537" t="str">
        <f t="shared" si="58"/>
        <v/>
      </c>
      <c r="AM132" s="537" t="str">
        <f t="shared" si="59"/>
        <v/>
      </c>
      <c r="AN132" s="537" t="str">
        <f t="shared" si="60"/>
        <v/>
      </c>
      <c r="AO132" s="537" t="str">
        <f t="shared" si="61"/>
        <v/>
      </c>
      <c r="AP132" s="542" t="str">
        <f t="shared" si="93"/>
        <v/>
      </c>
      <c r="AQ132" s="539"/>
      <c r="AR132" s="141"/>
      <c r="AS132" s="486"/>
      <c r="AT132" s="501" t="str">
        <f t="shared" si="62"/>
        <v/>
      </c>
      <c r="AU132" s="537" t="str">
        <f t="shared" si="63"/>
        <v/>
      </c>
      <c r="AV132" s="537" t="str">
        <f t="shared" si="64"/>
        <v/>
      </c>
      <c r="AW132" s="537" t="str">
        <f t="shared" si="65"/>
        <v/>
      </c>
      <c r="AX132" s="536"/>
      <c r="AY132" s="141"/>
      <c r="AZ132" s="211"/>
      <c r="BA132" s="211" t="str">
        <f t="shared" si="66"/>
        <v/>
      </c>
      <c r="BB132" s="537" t="str">
        <f t="shared" si="67"/>
        <v/>
      </c>
      <c r="BC132" s="537"/>
      <c r="BD132" s="538" t="str">
        <f t="shared" si="68"/>
        <v/>
      </c>
      <c r="BE132" s="539"/>
      <c r="BF132" s="141"/>
      <c r="BG132" s="486"/>
      <c r="BH132" s="501" t="str">
        <f t="shared" si="69"/>
        <v/>
      </c>
      <c r="BI132" s="537" t="str">
        <f t="shared" si="70"/>
        <v/>
      </c>
      <c r="BJ132" s="537" t="str">
        <f t="shared" si="71"/>
        <v/>
      </c>
      <c r="BK132" s="537" t="str">
        <f t="shared" si="72"/>
        <v/>
      </c>
      <c r="BL132" s="536"/>
      <c r="BM132" s="141"/>
      <c r="BN132" s="211"/>
      <c r="BO132" s="211" t="e">
        <f t="shared" si="73"/>
        <v>#VALUE!</v>
      </c>
      <c r="BP132" s="537" t="str">
        <f t="shared" si="74"/>
        <v/>
      </c>
      <c r="BQ132" s="537" t="str">
        <f t="shared" si="75"/>
        <v/>
      </c>
      <c r="BR132" s="538" t="str">
        <f t="shared" si="76"/>
        <v/>
      </c>
      <c r="BS132" s="539"/>
      <c r="BT132" s="141"/>
      <c r="BU132" s="486"/>
      <c r="BV132" s="501" t="str">
        <f t="shared" si="77"/>
        <v/>
      </c>
      <c r="BW132" s="537" t="str">
        <f t="shared" si="78"/>
        <v/>
      </c>
      <c r="BX132" s="537" t="str">
        <f t="shared" si="79"/>
        <v/>
      </c>
      <c r="BY132" s="537" t="str">
        <f t="shared" si="80"/>
        <v/>
      </c>
      <c r="BZ132" s="536"/>
      <c r="CA132" s="141"/>
      <c r="CB132" s="486"/>
      <c r="CC132" s="483" t="str">
        <f t="shared" si="81"/>
        <v/>
      </c>
      <c r="CD132" s="153" t="str">
        <f t="shared" si="82"/>
        <v/>
      </c>
      <c r="CE132" s="153" t="str">
        <f t="shared" si="83"/>
        <v/>
      </c>
      <c r="CF132" s="153" t="str">
        <f t="shared" si="84"/>
        <v/>
      </c>
    </row>
    <row r="133" spans="1:84" ht="29.45" customHeight="1" x14ac:dyDescent="0.25">
      <c r="A133" s="354" t="str">
        <f>'N-Bedarf AL §13a'!A133</f>
        <v/>
      </c>
      <c r="B133" s="354" t="str">
        <f>IF('N-Bedarf AL §13a'!B133="","",'N-Bedarf AL §13a'!B133)</f>
        <v/>
      </c>
      <c r="C133" s="305" t="str">
        <f>IF('N-Bedarf AL §13a'!D133="","",'N-Bedarf AL §13a'!D133)</f>
        <v/>
      </c>
      <c r="D133" s="32" t="str">
        <f>IF('N-Bedarf AL §13a'!C133="","",'N-Bedarf AL §13a'!C133)</f>
        <v/>
      </c>
      <c r="E133" s="32" t="str">
        <f>IF('N-Bedarf AL §13a'!Y133="",'N-Bedarf AL §13a'!V133,'N-Bedarf AL §13a'!Y133)</f>
        <v/>
      </c>
      <c r="F133" s="32" t="str">
        <f>IF('P-Bedarf AL §13a'!V135="","",'P-Bedarf AL §13a'!V135)</f>
        <v/>
      </c>
      <c r="G133" s="32" t="str">
        <f>IF('P-Bedarf AL §13a'!Z135="","",'P-Bedarf AL §13a'!Z135)</f>
        <v/>
      </c>
      <c r="H133" s="345" t="str">
        <f t="shared" si="85"/>
        <v/>
      </c>
      <c r="I133" s="345" t="str">
        <f t="shared" si="86"/>
        <v/>
      </c>
      <c r="J133" s="345" t="str">
        <f t="shared" si="87"/>
        <v/>
      </c>
      <c r="K133" s="321">
        <f t="shared" si="88"/>
        <v>0</v>
      </c>
      <c r="L133" s="321">
        <f t="shared" si="89"/>
        <v>0</v>
      </c>
      <c r="M133" s="321">
        <f t="shared" si="90"/>
        <v>0</v>
      </c>
      <c r="N133" s="321" t="str">
        <f t="shared" si="91"/>
        <v/>
      </c>
      <c r="O133" s="321" t="str">
        <f t="shared" si="91"/>
        <v/>
      </c>
      <c r="P133" s="321" t="str">
        <f t="shared" si="91"/>
        <v/>
      </c>
      <c r="Q133" s="490" t="str">
        <f t="shared" si="47"/>
        <v/>
      </c>
      <c r="R133" s="539"/>
      <c r="S133" s="141"/>
      <c r="T133" s="486"/>
      <c r="U133" s="501" t="str">
        <f t="shared" si="48"/>
        <v/>
      </c>
      <c r="V133" s="537" t="str">
        <f t="shared" si="49"/>
        <v/>
      </c>
      <c r="W133" s="537" t="str">
        <f t="shared" si="92"/>
        <v/>
      </c>
      <c r="X133" s="537" t="str">
        <f t="shared" si="50"/>
        <v/>
      </c>
      <c r="Y133" s="537" t="str">
        <f t="shared" si="51"/>
        <v/>
      </c>
      <c r="Z133" s="536"/>
      <c r="AA133" s="141"/>
      <c r="AB133" s="211"/>
      <c r="AC133" s="212" t="str">
        <f t="shared" si="52"/>
        <v/>
      </c>
      <c r="AD133" s="537" t="str">
        <f t="shared" si="53"/>
        <v/>
      </c>
      <c r="AE133" s="537" t="str">
        <f t="shared" si="54"/>
        <v/>
      </c>
      <c r="AF133" s="537" t="str">
        <f t="shared" si="55"/>
        <v/>
      </c>
      <c r="AG133" s="538" t="str">
        <f t="shared" si="56"/>
        <v/>
      </c>
      <c r="AH133" s="539"/>
      <c r="AI133" s="141"/>
      <c r="AJ133" s="486"/>
      <c r="AK133" s="507">
        <f t="shared" si="57"/>
        <v>0</v>
      </c>
      <c r="AL133" s="537" t="str">
        <f t="shared" si="58"/>
        <v/>
      </c>
      <c r="AM133" s="537" t="str">
        <f t="shared" si="59"/>
        <v/>
      </c>
      <c r="AN133" s="537" t="str">
        <f t="shared" si="60"/>
        <v/>
      </c>
      <c r="AO133" s="537" t="str">
        <f t="shared" si="61"/>
        <v/>
      </c>
      <c r="AP133" s="542" t="str">
        <f t="shared" si="93"/>
        <v/>
      </c>
      <c r="AQ133" s="539"/>
      <c r="AR133" s="141"/>
      <c r="AS133" s="486"/>
      <c r="AT133" s="501" t="str">
        <f t="shared" si="62"/>
        <v/>
      </c>
      <c r="AU133" s="537" t="str">
        <f t="shared" si="63"/>
        <v/>
      </c>
      <c r="AV133" s="537" t="str">
        <f t="shared" si="64"/>
        <v/>
      </c>
      <c r="AW133" s="537" t="str">
        <f t="shared" si="65"/>
        <v/>
      </c>
      <c r="AX133" s="536"/>
      <c r="AY133" s="141"/>
      <c r="AZ133" s="211"/>
      <c r="BA133" s="211" t="str">
        <f t="shared" si="66"/>
        <v/>
      </c>
      <c r="BB133" s="537" t="str">
        <f t="shared" si="67"/>
        <v/>
      </c>
      <c r="BC133" s="537"/>
      <c r="BD133" s="538" t="str">
        <f t="shared" si="68"/>
        <v/>
      </c>
      <c r="BE133" s="539"/>
      <c r="BF133" s="141"/>
      <c r="BG133" s="486"/>
      <c r="BH133" s="501" t="str">
        <f t="shared" si="69"/>
        <v/>
      </c>
      <c r="BI133" s="537" t="str">
        <f t="shared" si="70"/>
        <v/>
      </c>
      <c r="BJ133" s="537" t="str">
        <f t="shared" si="71"/>
        <v/>
      </c>
      <c r="BK133" s="537" t="str">
        <f t="shared" si="72"/>
        <v/>
      </c>
      <c r="BL133" s="536"/>
      <c r="BM133" s="141"/>
      <c r="BN133" s="211"/>
      <c r="BO133" s="211" t="e">
        <f t="shared" si="73"/>
        <v>#VALUE!</v>
      </c>
      <c r="BP133" s="537" t="str">
        <f t="shared" si="74"/>
        <v/>
      </c>
      <c r="BQ133" s="537" t="str">
        <f t="shared" si="75"/>
        <v/>
      </c>
      <c r="BR133" s="538" t="str">
        <f t="shared" si="76"/>
        <v/>
      </c>
      <c r="BS133" s="539"/>
      <c r="BT133" s="141"/>
      <c r="BU133" s="486"/>
      <c r="BV133" s="501" t="str">
        <f t="shared" si="77"/>
        <v/>
      </c>
      <c r="BW133" s="537" t="str">
        <f t="shared" si="78"/>
        <v/>
      </c>
      <c r="BX133" s="537" t="str">
        <f t="shared" si="79"/>
        <v/>
      </c>
      <c r="BY133" s="537" t="str">
        <f t="shared" si="80"/>
        <v/>
      </c>
      <c r="BZ133" s="536"/>
      <c r="CA133" s="141"/>
      <c r="CB133" s="486"/>
      <c r="CC133" s="483" t="str">
        <f t="shared" si="81"/>
        <v/>
      </c>
      <c r="CD133" s="153" t="str">
        <f t="shared" si="82"/>
        <v/>
      </c>
      <c r="CE133" s="153" t="str">
        <f t="shared" si="83"/>
        <v/>
      </c>
      <c r="CF133" s="153" t="str">
        <f t="shared" si="84"/>
        <v/>
      </c>
    </row>
    <row r="134" spans="1:84" ht="29.45" customHeight="1" x14ac:dyDescent="0.25">
      <c r="A134" s="354" t="str">
        <f>'N-Bedarf AL §13a'!A134</f>
        <v/>
      </c>
      <c r="B134" s="354" t="str">
        <f>IF('N-Bedarf AL §13a'!B134="","",'N-Bedarf AL §13a'!B134)</f>
        <v/>
      </c>
      <c r="C134" s="305" t="str">
        <f>IF('N-Bedarf AL §13a'!D134="","",'N-Bedarf AL §13a'!D134)</f>
        <v/>
      </c>
      <c r="D134" s="32" t="str">
        <f>IF('N-Bedarf AL §13a'!C134="","",'N-Bedarf AL §13a'!C134)</f>
        <v/>
      </c>
      <c r="E134" s="32" t="str">
        <f>IF('N-Bedarf AL §13a'!Y134="",'N-Bedarf AL §13a'!V134,'N-Bedarf AL §13a'!Y134)</f>
        <v/>
      </c>
      <c r="F134" s="32" t="str">
        <f>IF('P-Bedarf AL §13a'!V136="","",'P-Bedarf AL §13a'!V136)</f>
        <v/>
      </c>
      <c r="G134" s="32" t="str">
        <f>IF('P-Bedarf AL §13a'!Z136="","",'P-Bedarf AL §13a'!Z136)</f>
        <v/>
      </c>
      <c r="H134" s="345" t="str">
        <f t="shared" si="85"/>
        <v/>
      </c>
      <c r="I134" s="345" t="str">
        <f t="shared" si="86"/>
        <v/>
      </c>
      <c r="J134" s="345" t="str">
        <f t="shared" si="87"/>
        <v/>
      </c>
      <c r="K134" s="321">
        <f t="shared" si="88"/>
        <v>0</v>
      </c>
      <c r="L134" s="321">
        <f t="shared" si="89"/>
        <v>0</v>
      </c>
      <c r="M134" s="321">
        <f t="shared" si="90"/>
        <v>0</v>
      </c>
      <c r="N134" s="321" t="str">
        <f t="shared" si="91"/>
        <v/>
      </c>
      <c r="O134" s="321" t="str">
        <f t="shared" si="91"/>
        <v/>
      </c>
      <c r="P134" s="321" t="str">
        <f t="shared" si="91"/>
        <v/>
      </c>
      <c r="Q134" s="490" t="str">
        <f t="shared" si="47"/>
        <v/>
      </c>
      <c r="R134" s="539"/>
      <c r="S134" s="141"/>
      <c r="T134" s="486"/>
      <c r="U134" s="501" t="str">
        <f t="shared" si="48"/>
        <v/>
      </c>
      <c r="V134" s="537" t="str">
        <f t="shared" si="49"/>
        <v/>
      </c>
      <c r="W134" s="537" t="str">
        <f t="shared" si="92"/>
        <v/>
      </c>
      <c r="X134" s="537" t="str">
        <f t="shared" si="50"/>
        <v/>
      </c>
      <c r="Y134" s="537" t="str">
        <f t="shared" si="51"/>
        <v/>
      </c>
      <c r="Z134" s="536"/>
      <c r="AA134" s="141"/>
      <c r="AB134" s="211"/>
      <c r="AC134" s="212" t="str">
        <f t="shared" si="52"/>
        <v/>
      </c>
      <c r="AD134" s="537" t="str">
        <f t="shared" si="53"/>
        <v/>
      </c>
      <c r="AE134" s="537" t="str">
        <f t="shared" si="54"/>
        <v/>
      </c>
      <c r="AF134" s="537" t="str">
        <f t="shared" si="55"/>
        <v/>
      </c>
      <c r="AG134" s="538" t="str">
        <f t="shared" si="56"/>
        <v/>
      </c>
      <c r="AH134" s="539"/>
      <c r="AI134" s="141"/>
      <c r="AJ134" s="486"/>
      <c r="AK134" s="507">
        <f t="shared" si="57"/>
        <v>0</v>
      </c>
      <c r="AL134" s="537" t="str">
        <f t="shared" si="58"/>
        <v/>
      </c>
      <c r="AM134" s="537" t="str">
        <f t="shared" si="59"/>
        <v/>
      </c>
      <c r="AN134" s="537" t="str">
        <f t="shared" si="60"/>
        <v/>
      </c>
      <c r="AO134" s="537" t="str">
        <f t="shared" si="61"/>
        <v/>
      </c>
      <c r="AP134" s="542" t="str">
        <f t="shared" si="93"/>
        <v/>
      </c>
      <c r="AQ134" s="539"/>
      <c r="AR134" s="141"/>
      <c r="AS134" s="486"/>
      <c r="AT134" s="501" t="str">
        <f t="shared" si="62"/>
        <v/>
      </c>
      <c r="AU134" s="537" t="str">
        <f t="shared" si="63"/>
        <v/>
      </c>
      <c r="AV134" s="537" t="str">
        <f t="shared" si="64"/>
        <v/>
      </c>
      <c r="AW134" s="537" t="str">
        <f t="shared" si="65"/>
        <v/>
      </c>
      <c r="AX134" s="536"/>
      <c r="AY134" s="141"/>
      <c r="AZ134" s="211"/>
      <c r="BA134" s="211" t="str">
        <f t="shared" si="66"/>
        <v/>
      </c>
      <c r="BB134" s="537" t="str">
        <f t="shared" si="67"/>
        <v/>
      </c>
      <c r="BC134" s="537"/>
      <c r="BD134" s="538" t="str">
        <f t="shared" si="68"/>
        <v/>
      </c>
      <c r="BE134" s="539"/>
      <c r="BF134" s="141"/>
      <c r="BG134" s="486"/>
      <c r="BH134" s="501" t="str">
        <f t="shared" si="69"/>
        <v/>
      </c>
      <c r="BI134" s="537" t="str">
        <f t="shared" si="70"/>
        <v/>
      </c>
      <c r="BJ134" s="537" t="str">
        <f t="shared" si="71"/>
        <v/>
      </c>
      <c r="BK134" s="537" t="str">
        <f t="shared" si="72"/>
        <v/>
      </c>
      <c r="BL134" s="536"/>
      <c r="BM134" s="141"/>
      <c r="BN134" s="211"/>
      <c r="BO134" s="211" t="e">
        <f t="shared" si="73"/>
        <v>#VALUE!</v>
      </c>
      <c r="BP134" s="537" t="str">
        <f t="shared" si="74"/>
        <v/>
      </c>
      <c r="BQ134" s="537" t="str">
        <f t="shared" si="75"/>
        <v/>
      </c>
      <c r="BR134" s="538" t="str">
        <f t="shared" si="76"/>
        <v/>
      </c>
      <c r="BS134" s="539"/>
      <c r="BT134" s="141"/>
      <c r="BU134" s="486"/>
      <c r="BV134" s="501" t="str">
        <f t="shared" si="77"/>
        <v/>
      </c>
      <c r="BW134" s="537" t="str">
        <f t="shared" si="78"/>
        <v/>
      </c>
      <c r="BX134" s="537" t="str">
        <f t="shared" si="79"/>
        <v/>
      </c>
      <c r="BY134" s="537" t="str">
        <f t="shared" si="80"/>
        <v/>
      </c>
      <c r="BZ134" s="536"/>
      <c r="CA134" s="141"/>
      <c r="CB134" s="486"/>
      <c r="CC134" s="483" t="str">
        <f t="shared" si="81"/>
        <v/>
      </c>
      <c r="CD134" s="153" t="str">
        <f t="shared" si="82"/>
        <v/>
      </c>
      <c r="CE134" s="153" t="str">
        <f t="shared" si="83"/>
        <v/>
      </c>
      <c r="CF134" s="153" t="str">
        <f t="shared" si="84"/>
        <v/>
      </c>
    </row>
    <row r="135" spans="1:84" ht="29.45" customHeight="1" x14ac:dyDescent="0.25">
      <c r="A135" s="354" t="str">
        <f>'N-Bedarf AL §13a'!A135</f>
        <v/>
      </c>
      <c r="B135" s="354" t="str">
        <f>IF('N-Bedarf AL §13a'!B135="","",'N-Bedarf AL §13a'!B135)</f>
        <v/>
      </c>
      <c r="C135" s="305" t="str">
        <f>IF('N-Bedarf AL §13a'!D135="","",'N-Bedarf AL §13a'!D135)</f>
        <v/>
      </c>
      <c r="D135" s="32" t="str">
        <f>IF('N-Bedarf AL §13a'!C135="","",'N-Bedarf AL §13a'!C135)</f>
        <v/>
      </c>
      <c r="E135" s="32" t="str">
        <f>IF('N-Bedarf AL §13a'!Y135="",'N-Bedarf AL §13a'!V135,'N-Bedarf AL §13a'!Y135)</f>
        <v/>
      </c>
      <c r="F135" s="32" t="str">
        <f>IF('P-Bedarf AL §13a'!V137="","",'P-Bedarf AL §13a'!V137)</f>
        <v/>
      </c>
      <c r="G135" s="32" t="str">
        <f>IF('P-Bedarf AL §13a'!Z137="","",'P-Bedarf AL §13a'!Z137)</f>
        <v/>
      </c>
      <c r="H135" s="345" t="str">
        <f t="shared" si="85"/>
        <v/>
      </c>
      <c r="I135" s="345" t="str">
        <f t="shared" si="86"/>
        <v/>
      </c>
      <c r="J135" s="345" t="str">
        <f t="shared" si="87"/>
        <v/>
      </c>
      <c r="K135" s="321">
        <f t="shared" si="88"/>
        <v>0</v>
      </c>
      <c r="L135" s="321">
        <f t="shared" si="89"/>
        <v>0</v>
      </c>
      <c r="M135" s="321">
        <f t="shared" si="90"/>
        <v>0</v>
      </c>
      <c r="N135" s="321" t="str">
        <f t="shared" si="91"/>
        <v/>
      </c>
      <c r="O135" s="321" t="str">
        <f t="shared" si="91"/>
        <v/>
      </c>
      <c r="P135" s="321" t="str">
        <f t="shared" si="91"/>
        <v/>
      </c>
      <c r="Q135" s="490" t="str">
        <f t="shared" si="47"/>
        <v/>
      </c>
      <c r="R135" s="539"/>
      <c r="S135" s="141"/>
      <c r="T135" s="486"/>
      <c r="U135" s="501" t="str">
        <f t="shared" si="48"/>
        <v/>
      </c>
      <c r="V135" s="537" t="str">
        <f t="shared" si="49"/>
        <v/>
      </c>
      <c r="W135" s="537" t="str">
        <f t="shared" si="92"/>
        <v/>
      </c>
      <c r="X135" s="537" t="str">
        <f t="shared" si="50"/>
        <v/>
      </c>
      <c r="Y135" s="537" t="str">
        <f t="shared" si="51"/>
        <v/>
      </c>
      <c r="Z135" s="536"/>
      <c r="AA135" s="141"/>
      <c r="AB135" s="211"/>
      <c r="AC135" s="212" t="str">
        <f t="shared" si="52"/>
        <v/>
      </c>
      <c r="AD135" s="537" t="str">
        <f t="shared" si="53"/>
        <v/>
      </c>
      <c r="AE135" s="537" t="str">
        <f t="shared" si="54"/>
        <v/>
      </c>
      <c r="AF135" s="537" t="str">
        <f t="shared" si="55"/>
        <v/>
      </c>
      <c r="AG135" s="538" t="str">
        <f t="shared" si="56"/>
        <v/>
      </c>
      <c r="AH135" s="539"/>
      <c r="AI135" s="141"/>
      <c r="AJ135" s="486"/>
      <c r="AK135" s="507">
        <f t="shared" si="57"/>
        <v>0</v>
      </c>
      <c r="AL135" s="537" t="str">
        <f t="shared" si="58"/>
        <v/>
      </c>
      <c r="AM135" s="537" t="str">
        <f t="shared" si="59"/>
        <v/>
      </c>
      <c r="AN135" s="537" t="str">
        <f t="shared" si="60"/>
        <v/>
      </c>
      <c r="AO135" s="537" t="str">
        <f t="shared" si="61"/>
        <v/>
      </c>
      <c r="AP135" s="542" t="str">
        <f t="shared" si="93"/>
        <v/>
      </c>
      <c r="AQ135" s="539"/>
      <c r="AR135" s="141"/>
      <c r="AS135" s="486"/>
      <c r="AT135" s="501" t="str">
        <f t="shared" si="62"/>
        <v/>
      </c>
      <c r="AU135" s="537" t="str">
        <f t="shared" si="63"/>
        <v/>
      </c>
      <c r="AV135" s="537" t="str">
        <f t="shared" si="64"/>
        <v/>
      </c>
      <c r="AW135" s="537" t="str">
        <f t="shared" si="65"/>
        <v/>
      </c>
      <c r="AX135" s="536"/>
      <c r="AY135" s="141"/>
      <c r="AZ135" s="211"/>
      <c r="BA135" s="211" t="str">
        <f t="shared" si="66"/>
        <v/>
      </c>
      <c r="BB135" s="537" t="str">
        <f t="shared" si="67"/>
        <v/>
      </c>
      <c r="BC135" s="537"/>
      <c r="BD135" s="538" t="str">
        <f t="shared" si="68"/>
        <v/>
      </c>
      <c r="BE135" s="539"/>
      <c r="BF135" s="141"/>
      <c r="BG135" s="486"/>
      <c r="BH135" s="501" t="str">
        <f t="shared" si="69"/>
        <v/>
      </c>
      <c r="BI135" s="537" t="str">
        <f t="shared" si="70"/>
        <v/>
      </c>
      <c r="BJ135" s="537" t="str">
        <f t="shared" si="71"/>
        <v/>
      </c>
      <c r="BK135" s="537" t="str">
        <f t="shared" si="72"/>
        <v/>
      </c>
      <c r="BL135" s="536"/>
      <c r="BM135" s="141"/>
      <c r="BN135" s="211"/>
      <c r="BO135" s="211" t="e">
        <f t="shared" si="73"/>
        <v>#VALUE!</v>
      </c>
      <c r="BP135" s="537" t="str">
        <f t="shared" si="74"/>
        <v/>
      </c>
      <c r="BQ135" s="537" t="str">
        <f t="shared" si="75"/>
        <v/>
      </c>
      <c r="BR135" s="538" t="str">
        <f t="shared" si="76"/>
        <v/>
      </c>
      <c r="BS135" s="539"/>
      <c r="BT135" s="141"/>
      <c r="BU135" s="486"/>
      <c r="BV135" s="501" t="str">
        <f t="shared" si="77"/>
        <v/>
      </c>
      <c r="BW135" s="537" t="str">
        <f t="shared" si="78"/>
        <v/>
      </c>
      <c r="BX135" s="537" t="str">
        <f t="shared" si="79"/>
        <v/>
      </c>
      <c r="BY135" s="537" t="str">
        <f t="shared" si="80"/>
        <v/>
      </c>
      <c r="BZ135" s="536"/>
      <c r="CA135" s="141"/>
      <c r="CB135" s="486"/>
      <c r="CC135" s="483" t="str">
        <f t="shared" si="81"/>
        <v/>
      </c>
      <c r="CD135" s="153" t="str">
        <f t="shared" si="82"/>
        <v/>
      </c>
      <c r="CE135" s="153" t="str">
        <f t="shared" si="83"/>
        <v/>
      </c>
      <c r="CF135" s="153" t="str">
        <f t="shared" si="84"/>
        <v/>
      </c>
    </row>
    <row r="136" spans="1:84" ht="29.45" customHeight="1" x14ac:dyDescent="0.25">
      <c r="A136" s="354" t="str">
        <f>'N-Bedarf AL §13a'!A136</f>
        <v/>
      </c>
      <c r="B136" s="354" t="str">
        <f>IF('N-Bedarf AL §13a'!B136="","",'N-Bedarf AL §13a'!B136)</f>
        <v/>
      </c>
      <c r="C136" s="305" t="str">
        <f>IF('N-Bedarf AL §13a'!D136="","",'N-Bedarf AL §13a'!D136)</f>
        <v/>
      </c>
      <c r="D136" s="32" t="str">
        <f>IF('N-Bedarf AL §13a'!C136="","",'N-Bedarf AL §13a'!C136)</f>
        <v/>
      </c>
      <c r="E136" s="32" t="str">
        <f>IF('N-Bedarf AL §13a'!Y136="",'N-Bedarf AL §13a'!V136,'N-Bedarf AL §13a'!Y136)</f>
        <v/>
      </c>
      <c r="F136" s="32" t="str">
        <f>IF('P-Bedarf AL §13a'!V138="","",'P-Bedarf AL §13a'!V138)</f>
        <v/>
      </c>
      <c r="G136" s="32" t="str">
        <f>IF('P-Bedarf AL §13a'!Z138="","",'P-Bedarf AL §13a'!Z138)</f>
        <v/>
      </c>
      <c r="H136" s="345" t="str">
        <f t="shared" si="85"/>
        <v/>
      </c>
      <c r="I136" s="345" t="str">
        <f t="shared" si="86"/>
        <v/>
      </c>
      <c r="J136" s="345" t="str">
        <f t="shared" si="87"/>
        <v/>
      </c>
      <c r="K136" s="321">
        <f t="shared" si="88"/>
        <v>0</v>
      </c>
      <c r="L136" s="321">
        <f t="shared" si="89"/>
        <v>0</v>
      </c>
      <c r="M136" s="321">
        <f t="shared" si="90"/>
        <v>0</v>
      </c>
      <c r="N136" s="321" t="str">
        <f t="shared" si="91"/>
        <v/>
      </c>
      <c r="O136" s="321" t="str">
        <f t="shared" si="91"/>
        <v/>
      </c>
      <c r="P136" s="321" t="str">
        <f t="shared" si="91"/>
        <v/>
      </c>
      <c r="Q136" s="490" t="str">
        <f t="shared" ref="Q136:Q199" si="94">IF(N136="","",IF(N136&gt;0,"Achtung: N-Überhang!",""))</f>
        <v/>
      </c>
      <c r="R136" s="539"/>
      <c r="S136" s="141"/>
      <c r="T136" s="486"/>
      <c r="U136" s="501" t="str">
        <f t="shared" ref="U136:U199" si="95">IF(D136="","",T136*D136)</f>
        <v/>
      </c>
      <c r="V136" s="537" t="str">
        <f t="shared" ref="V136:V199" si="96">IF(OR(E136="",S136="",S136="keine"),"",(VLOOKUP(S136,Dünger_Formen,3,FALSE))*T136)</f>
        <v/>
      </c>
      <c r="W136" s="537" t="str">
        <f t="shared" si="92"/>
        <v/>
      </c>
      <c r="X136" s="537" t="str">
        <f t="shared" ref="X136:X199" si="97">IF(OR(F136="",S136="",S136="keine"),"",(VLOOKUP(S136,Dünger_Formen,8,FALSE))*T136)</f>
        <v/>
      </c>
      <c r="Y136" s="537" t="str">
        <f t="shared" ref="Y136:Y199" si="98">IF(OR(G136="",S136="",S136="keine"),"",(VLOOKUP(S136,Dünger_Formen,9,FALSE))*T136)</f>
        <v/>
      </c>
      <c r="Z136" s="536"/>
      <c r="AA136" s="141"/>
      <c r="AB136" s="211"/>
      <c r="AC136" s="212" t="str">
        <f t="shared" ref="AC136:AC199" si="99">IF(D136="","",AB136*D136)</f>
        <v/>
      </c>
      <c r="AD136" s="537" t="str">
        <f t="shared" ref="AD136:AD199" si="100">IF(OR(E136="",AA136="",AA136="keine"),"",(VLOOKUP(AA136,Dünger_Formen,3,FALSE))*AB136)</f>
        <v/>
      </c>
      <c r="AE136" s="537" t="str">
        <f t="shared" ref="AE136:AE199" si="101">IF(OR(E136="",AA136="",AA136="keine"),"",(VLOOKUP(AA136,Dünger_Formen,7,FALSE))*AB136)</f>
        <v/>
      </c>
      <c r="AF136" s="537" t="str">
        <f t="shared" ref="AF136:AF199" si="102">IF(OR(F136="",AA136="",AA136="keine"),"",(VLOOKUP(AA136,Dünger_Formen,8,FALSE))*AB136)</f>
        <v/>
      </c>
      <c r="AG136" s="538" t="str">
        <f t="shared" ref="AG136:AG199" si="103">IF(OR(G136="",AA136="",AA136="keine"),"",(VLOOKUP(AA136,Dünger_Formen,9,FALSE))*AB136)</f>
        <v/>
      </c>
      <c r="AH136" s="539"/>
      <c r="AI136" s="141"/>
      <c r="AJ136" s="486"/>
      <c r="AK136" s="507">
        <f t="shared" ref="AK136:AK199" si="104">IF(L136="","",AJ136*L136)</f>
        <v>0</v>
      </c>
      <c r="AL136" s="537" t="str">
        <f t="shared" ref="AL136:AL199" si="105">IF(OR(E136="",AI136="",AI136="keine"),"",(VLOOKUP(AI136,Dünger_Formen,3,FALSE))*AJ136)</f>
        <v/>
      </c>
      <c r="AM136" s="537" t="str">
        <f t="shared" ref="AM136:AM199" si="106">IF(OR(E136="",AI136="",AI136="keine"),"",(VLOOKUP(AI136,Dünger_Formen,7,FALSE))*AJ136)</f>
        <v/>
      </c>
      <c r="AN136" s="537" t="str">
        <f t="shared" ref="AN136:AN199" si="107">IF(OR(F136="",AI136="",AI136="keine"),"",(VLOOKUP(AI136,Dünger_Formen,8,FALSE))*AJ136)</f>
        <v/>
      </c>
      <c r="AO136" s="537" t="str">
        <f t="shared" ref="AO136:AO199" si="108">IF(OR(G136="",AI136="",AI136="keine"),"",(VLOOKUP(AI136,Dünger_Formen,9,FALSE))*AJ136)</f>
        <v/>
      </c>
      <c r="AP136" s="542" t="str">
        <f t="shared" si="93"/>
        <v/>
      </c>
      <c r="AQ136" s="539"/>
      <c r="AR136" s="141"/>
      <c r="AS136" s="486"/>
      <c r="AT136" s="501" t="str">
        <f t="shared" ref="AT136:AT199" si="109">IF(D136="","",AS136*$D136)</f>
        <v/>
      </c>
      <c r="AU136" s="537" t="str">
        <f t="shared" ref="AU136:AU199" si="110">IF(OR(E136="",AR136="",AR136="keine"),"",ROUND((VLOOKUP(AR136,Dünger_Formen,3,FALSE))*AS136,0))</f>
        <v/>
      </c>
      <c r="AV136" s="537" t="str">
        <f t="shared" ref="AV136:AV199" si="111">IF(OR(F136="",AR136="",AR136="keine"),"",ROUND((VLOOKUP(AR136,Dünger_Formen,8,FALSE))*AS136,0))</f>
        <v/>
      </c>
      <c r="AW136" s="537" t="str">
        <f t="shared" ref="AW136:AW199" si="112">IF(OR(G136="",AR136="",AR136="keine"),"",ROUND((VLOOKUP(AR136,Dünger_Formen,9,FALSE))*AS136,0))</f>
        <v/>
      </c>
      <c r="AX136" s="536"/>
      <c r="AY136" s="141"/>
      <c r="AZ136" s="211"/>
      <c r="BA136" s="211" t="str">
        <f t="shared" ref="BA136:BA199" si="113">IF(D136="","",AZ136*$D136)</f>
        <v/>
      </c>
      <c r="BB136" s="537" t="str">
        <f t="shared" ref="BB136:BB199" si="114">IF(OR(E136="",AY136="",AY136="keine"),"",ROUND((VLOOKUP(AY136,Dünger_Formen,3,FALSE))*AZ136,0))</f>
        <v/>
      </c>
      <c r="BC136" s="537"/>
      <c r="BD136" s="538" t="str">
        <f t="shared" ref="BD136:BD199" si="115">IF(OR(G136="",AY136="",AY136="keine"),"",ROUND((VLOOKUP(AY136,Dünger_Formen,9,FALSE))*AZ136,0))</f>
        <v/>
      </c>
      <c r="BE136" s="539"/>
      <c r="BF136" s="141"/>
      <c r="BG136" s="486"/>
      <c r="BH136" s="501" t="str">
        <f t="shared" ref="BH136:BH199" si="116">IF(D136="","",BG136*$D136)</f>
        <v/>
      </c>
      <c r="BI136" s="537" t="str">
        <f t="shared" ref="BI136:BI199" si="117">IF(OR(E136="",BF136="",BF136="keine"),"",ROUND((VLOOKUP(BF136,Dünger_Formen,3,FALSE))*BG136,0))</f>
        <v/>
      </c>
      <c r="BJ136" s="537" t="str">
        <f t="shared" ref="BJ136:BJ199" si="118">IF(OR(F136="",BF136="",BF136="keine"),"",ROUND((VLOOKUP(BF136,Dünger_Formen,8,FALSE))*BG136,0))</f>
        <v/>
      </c>
      <c r="BK136" s="537" t="str">
        <f t="shared" ref="BK136:BK199" si="119">IF(OR(G136="",BF136="",BF136="keine"),"",ROUND((VLOOKUP(BF136,Dünger_Formen,9,FALSE))*BG136,0))</f>
        <v/>
      </c>
      <c r="BL136" s="536"/>
      <c r="BM136" s="141"/>
      <c r="BN136" s="211"/>
      <c r="BO136" s="211" t="e">
        <f t="shared" ref="BO136:BO199" si="120">IF(K136="","",BN136*$D136)</f>
        <v>#VALUE!</v>
      </c>
      <c r="BP136" s="537" t="str">
        <f t="shared" ref="BP136:BP199" si="121">IF(OR(E136="",BM136="",BM136="keine"),"",ROUND((VLOOKUP(BM136,Dünger_Formen,3,FALSE))*BN136,0))</f>
        <v/>
      </c>
      <c r="BQ136" s="537" t="str">
        <f t="shared" ref="BQ136:BQ199" si="122">IF(OR(F136="",BM136="",BM136="keine"),"",ROUND((VLOOKUP(BM136,Dünger_Formen,8,FALSE))*BN136,0))</f>
        <v/>
      </c>
      <c r="BR136" s="538" t="str">
        <f t="shared" ref="BR136:BR199" si="123">IF(OR(G136="",BM136="",BM136="keine"),"",ROUND((VLOOKUP(BM136,Dünger_Formen,9,FALSE))*BN136,0))</f>
        <v/>
      </c>
      <c r="BS136" s="539"/>
      <c r="BT136" s="141"/>
      <c r="BU136" s="486"/>
      <c r="BV136" s="501" t="str">
        <f t="shared" ref="BV136:BV199" si="124">IF(R136="","",BU136*$D136)</f>
        <v/>
      </c>
      <c r="BW136" s="537" t="str">
        <f t="shared" ref="BW136:BW199" si="125">IF(OR(E136="",BT136="",BT136="keine"),"",ROUND((VLOOKUP(BT136,Dünger_Formen,3,FALSE))*BU136,0))</f>
        <v/>
      </c>
      <c r="BX136" s="537" t="str">
        <f t="shared" ref="BX136:BX199" si="126">IF(OR(F136="",BT136="",BT136="keine"),"",ROUND((VLOOKUP(BT136,Dünger_Formen,8,FALSE))*BU136,0))</f>
        <v/>
      </c>
      <c r="BY136" s="537" t="str">
        <f t="shared" ref="BY136:BY199" si="127">IF(OR(G136="",BT136="",BT136="keine"),"",ROUND((VLOOKUP(BT136,Dünger_Formen,9,FALSE))*BU136,0))</f>
        <v/>
      </c>
      <c r="BZ136" s="536"/>
      <c r="CA136" s="141"/>
      <c r="CB136" s="486"/>
      <c r="CC136" s="483" t="str">
        <f t="shared" ref="CC136:CC199" si="128">IF(Y136="","",CB136*$D136)</f>
        <v/>
      </c>
      <c r="CD136" s="153" t="str">
        <f t="shared" ref="CD136:CD199" si="129">IF(OR(E136="",CA136="",CA136="keine"),"",ROUND((VLOOKUP(CA136,Dünger_Formen,3,FALSE))*CB136,0))</f>
        <v/>
      </c>
      <c r="CE136" s="153" t="str">
        <f t="shared" ref="CE136:CE199" si="130">IF(OR(F136="",CA136="",CA136="keine"),"",ROUND((VLOOKUP(CA136,Dünger_Formen,8,FALSE))*CB136,0))</f>
        <v/>
      </c>
      <c r="CF136" s="153" t="str">
        <f t="shared" ref="CF136:CF199" si="131">IF(OR(G136="",CA136="",CA136="keine"),"",ROUND((VLOOKUP(CA136,Dünger_Formen,9,FALSE))*CB136,0))</f>
        <v/>
      </c>
    </row>
    <row r="137" spans="1:84" ht="29.45" customHeight="1" x14ac:dyDescent="0.25">
      <c r="A137" s="354" t="str">
        <f>'N-Bedarf AL §13a'!A137</f>
        <v/>
      </c>
      <c r="B137" s="354" t="str">
        <f>IF('N-Bedarf AL §13a'!B137="","",'N-Bedarf AL §13a'!B137)</f>
        <v/>
      </c>
      <c r="C137" s="305" t="str">
        <f>IF('N-Bedarf AL §13a'!D137="","",'N-Bedarf AL §13a'!D137)</f>
        <v/>
      </c>
      <c r="D137" s="32" t="str">
        <f>IF('N-Bedarf AL §13a'!C137="","",'N-Bedarf AL §13a'!C137)</f>
        <v/>
      </c>
      <c r="E137" s="32" t="str">
        <f>IF('N-Bedarf AL §13a'!Y137="",'N-Bedarf AL §13a'!V137,'N-Bedarf AL §13a'!Y137)</f>
        <v/>
      </c>
      <c r="F137" s="32" t="str">
        <f>IF('P-Bedarf AL §13a'!V139="","",'P-Bedarf AL §13a'!V139)</f>
        <v/>
      </c>
      <c r="G137" s="32" t="str">
        <f>IF('P-Bedarf AL §13a'!Z139="","",'P-Bedarf AL §13a'!Z139)</f>
        <v/>
      </c>
      <c r="H137" s="345" t="str">
        <f t="shared" ref="H137:H200" si="132">IF(OR(E137="",N137=""),"",SUM(W137,AE137,AM137))</f>
        <v/>
      </c>
      <c r="I137" s="345" t="str">
        <f t="shared" ref="I137:I200" si="133">IF(OR(E137="",N137=""),"",SUM(V137,AD137,AL137))</f>
        <v/>
      </c>
      <c r="J137" s="345" t="str">
        <f t="shared" ref="J137:J200" si="134">IF(OR(E137="",N137=""),"",SUM(AU137,BB137,BI137))</f>
        <v/>
      </c>
      <c r="K137" s="321">
        <f t="shared" ref="K137:K200" si="135">IF(W137="",0,W137)+IF(AE137="",0,AE137)+IF(AM137="",0,AM137)+IF(AU137="",0,AU137)+IF(BB137="",0,BB137)+IF(BI137="",0,BI137)+IF(BP137="",0,BP137)+IF(BW137="",0,BW137)+IF(CD137="",0,CD137)</f>
        <v>0</v>
      </c>
      <c r="L137" s="321">
        <f t="shared" ref="L137:L200" si="136">IF(X137="",0,X137)+IF(AN137="",0,AN137)+IF(AF137="",0,AF137)+IF(AV137="",0,AV137)+IF(BC137="",0,BC137)+IF(BJ137="",0,BJ137)+IF(BQ137="",0,BQ137)+IF(BX137="",0,BX137)+IF(CE137="",0,CE137)</f>
        <v>0</v>
      </c>
      <c r="M137" s="321">
        <f t="shared" ref="M137:M200" si="137">IF(BY137="",0,BY137)+IF(CF137="",0,CF137)+IF(Y137="",0,Y137)+IF(AG137="",0,AG137)+IF(AW137="",0,AW137)+IF(BD137="",0,BD137)+IF(BK137="",0,BK137)+IF(AO137="",0,AO137)+IF(BR137="",0,BR137)</f>
        <v>0</v>
      </c>
      <c r="N137" s="321" t="str">
        <f t="shared" ref="N137:P200" si="138">IF(E137="","",K137-E137)</f>
        <v/>
      </c>
      <c r="O137" s="321" t="str">
        <f t="shared" si="138"/>
        <v/>
      </c>
      <c r="P137" s="321" t="str">
        <f t="shared" si="138"/>
        <v/>
      </c>
      <c r="Q137" s="490" t="str">
        <f t="shared" si="94"/>
        <v/>
      </c>
      <c r="R137" s="539"/>
      <c r="S137" s="141"/>
      <c r="T137" s="486"/>
      <c r="U137" s="501" t="str">
        <f t="shared" si="95"/>
        <v/>
      </c>
      <c r="V137" s="537" t="str">
        <f t="shared" si="96"/>
        <v/>
      </c>
      <c r="W137" s="537" t="str">
        <f t="shared" ref="W137:W200" si="139">IF(OR(E137="",S137="",S137="keine"),"",(VLOOKUP(S137,Dünger_Formen,7,FALSE))*T137)</f>
        <v/>
      </c>
      <c r="X137" s="537" t="str">
        <f t="shared" si="97"/>
        <v/>
      </c>
      <c r="Y137" s="537" t="str">
        <f t="shared" si="98"/>
        <v/>
      </c>
      <c r="Z137" s="536"/>
      <c r="AA137" s="141"/>
      <c r="AB137" s="211"/>
      <c r="AC137" s="212" t="str">
        <f t="shared" si="99"/>
        <v/>
      </c>
      <c r="AD137" s="537" t="str">
        <f t="shared" si="100"/>
        <v/>
      </c>
      <c r="AE137" s="537" t="str">
        <f t="shared" si="101"/>
        <v/>
      </c>
      <c r="AF137" s="537" t="str">
        <f t="shared" si="102"/>
        <v/>
      </c>
      <c r="AG137" s="538" t="str">
        <f t="shared" si="103"/>
        <v/>
      </c>
      <c r="AH137" s="539"/>
      <c r="AI137" s="141"/>
      <c r="AJ137" s="486"/>
      <c r="AK137" s="507">
        <f t="shared" si="104"/>
        <v>0</v>
      </c>
      <c r="AL137" s="537" t="str">
        <f t="shared" si="105"/>
        <v/>
      </c>
      <c r="AM137" s="537" t="str">
        <f t="shared" si="106"/>
        <v/>
      </c>
      <c r="AN137" s="537" t="str">
        <f t="shared" si="107"/>
        <v/>
      </c>
      <c r="AO137" s="537" t="str">
        <f t="shared" si="108"/>
        <v/>
      </c>
      <c r="AP137" s="542" t="str">
        <f t="shared" ref="AP137:AP200" si="140">IF(AND(AA137="",S137=""),"",IF(AA137="",0,IF(OR(AA137="Kompost",AA137="Bioabfallkompost",AA137="Grüngutkompost"),(AD137)*4%,(AD137)*10%))+IF(AI137="",0,IF(OR(AI137="Kompost",AI137="Bioabfallkompost",AI137="Grüngutkompost"),(AL137)*4%,(AL137)*10%))+IF(S137="",0,IF(OR(S137="Kompost",S137="Bioabfallkompost",S137="Grüngutkompost"),(V137)*4%,(V137)*10%)))</f>
        <v/>
      </c>
      <c r="AQ137" s="539"/>
      <c r="AR137" s="141"/>
      <c r="AS137" s="486"/>
      <c r="AT137" s="501" t="str">
        <f t="shared" si="109"/>
        <v/>
      </c>
      <c r="AU137" s="537" t="str">
        <f t="shared" si="110"/>
        <v/>
      </c>
      <c r="AV137" s="537" t="str">
        <f t="shared" si="111"/>
        <v/>
      </c>
      <c r="AW137" s="537" t="str">
        <f t="shared" si="112"/>
        <v/>
      </c>
      <c r="AX137" s="536"/>
      <c r="AY137" s="141"/>
      <c r="AZ137" s="211"/>
      <c r="BA137" s="211" t="str">
        <f t="shared" si="113"/>
        <v/>
      </c>
      <c r="BB137" s="537" t="str">
        <f t="shared" si="114"/>
        <v/>
      </c>
      <c r="BC137" s="537"/>
      <c r="BD137" s="538" t="str">
        <f t="shared" si="115"/>
        <v/>
      </c>
      <c r="BE137" s="539"/>
      <c r="BF137" s="141"/>
      <c r="BG137" s="486"/>
      <c r="BH137" s="501" t="str">
        <f t="shared" si="116"/>
        <v/>
      </c>
      <c r="BI137" s="537" t="str">
        <f t="shared" si="117"/>
        <v/>
      </c>
      <c r="BJ137" s="537" t="str">
        <f t="shared" si="118"/>
        <v/>
      </c>
      <c r="BK137" s="537" t="str">
        <f t="shared" si="119"/>
        <v/>
      </c>
      <c r="BL137" s="536"/>
      <c r="BM137" s="141"/>
      <c r="BN137" s="211"/>
      <c r="BO137" s="211" t="e">
        <f t="shared" si="120"/>
        <v>#VALUE!</v>
      </c>
      <c r="BP137" s="537" t="str">
        <f t="shared" si="121"/>
        <v/>
      </c>
      <c r="BQ137" s="537" t="str">
        <f t="shared" si="122"/>
        <v/>
      </c>
      <c r="BR137" s="538" t="str">
        <f t="shared" si="123"/>
        <v/>
      </c>
      <c r="BS137" s="539"/>
      <c r="BT137" s="141"/>
      <c r="BU137" s="486"/>
      <c r="BV137" s="501" t="str">
        <f t="shared" si="124"/>
        <v/>
      </c>
      <c r="BW137" s="537" t="str">
        <f t="shared" si="125"/>
        <v/>
      </c>
      <c r="BX137" s="537" t="str">
        <f t="shared" si="126"/>
        <v/>
      </c>
      <c r="BY137" s="537" t="str">
        <f t="shared" si="127"/>
        <v/>
      </c>
      <c r="BZ137" s="536"/>
      <c r="CA137" s="141"/>
      <c r="CB137" s="486"/>
      <c r="CC137" s="483" t="str">
        <f t="shared" si="128"/>
        <v/>
      </c>
      <c r="CD137" s="153" t="str">
        <f t="shared" si="129"/>
        <v/>
      </c>
      <c r="CE137" s="153" t="str">
        <f t="shared" si="130"/>
        <v/>
      </c>
      <c r="CF137" s="153" t="str">
        <f t="shared" si="131"/>
        <v/>
      </c>
    </row>
    <row r="138" spans="1:84" ht="29.45" customHeight="1" x14ac:dyDescent="0.25">
      <c r="A138" s="354" t="str">
        <f>'N-Bedarf AL §13a'!A138</f>
        <v/>
      </c>
      <c r="B138" s="354" t="str">
        <f>IF('N-Bedarf AL §13a'!B138="","",'N-Bedarf AL §13a'!B138)</f>
        <v/>
      </c>
      <c r="C138" s="305" t="str">
        <f>IF('N-Bedarf AL §13a'!D138="","",'N-Bedarf AL §13a'!D138)</f>
        <v/>
      </c>
      <c r="D138" s="32" t="str">
        <f>IF('N-Bedarf AL §13a'!C138="","",'N-Bedarf AL §13a'!C138)</f>
        <v/>
      </c>
      <c r="E138" s="32" t="str">
        <f>IF('N-Bedarf AL §13a'!Y138="",'N-Bedarf AL §13a'!V138,'N-Bedarf AL §13a'!Y138)</f>
        <v/>
      </c>
      <c r="F138" s="32" t="str">
        <f>IF('P-Bedarf AL §13a'!V140="","",'P-Bedarf AL §13a'!V140)</f>
        <v/>
      </c>
      <c r="G138" s="32" t="str">
        <f>IF('P-Bedarf AL §13a'!Z140="","",'P-Bedarf AL §13a'!Z140)</f>
        <v/>
      </c>
      <c r="H138" s="345" t="str">
        <f t="shared" si="132"/>
        <v/>
      </c>
      <c r="I138" s="345" t="str">
        <f t="shared" si="133"/>
        <v/>
      </c>
      <c r="J138" s="345" t="str">
        <f t="shared" si="134"/>
        <v/>
      </c>
      <c r="K138" s="321">
        <f t="shared" si="135"/>
        <v>0</v>
      </c>
      <c r="L138" s="321">
        <f t="shared" si="136"/>
        <v>0</v>
      </c>
      <c r="M138" s="321">
        <f t="shared" si="137"/>
        <v>0</v>
      </c>
      <c r="N138" s="321" t="str">
        <f t="shared" si="138"/>
        <v/>
      </c>
      <c r="O138" s="321" t="str">
        <f t="shared" si="138"/>
        <v/>
      </c>
      <c r="P138" s="321" t="str">
        <f t="shared" si="138"/>
        <v/>
      </c>
      <c r="Q138" s="490" t="str">
        <f t="shared" si="94"/>
        <v/>
      </c>
      <c r="R138" s="539"/>
      <c r="S138" s="141"/>
      <c r="T138" s="486"/>
      <c r="U138" s="501" t="str">
        <f t="shared" si="95"/>
        <v/>
      </c>
      <c r="V138" s="537" t="str">
        <f t="shared" si="96"/>
        <v/>
      </c>
      <c r="W138" s="537" t="str">
        <f t="shared" si="139"/>
        <v/>
      </c>
      <c r="X138" s="537" t="str">
        <f t="shared" si="97"/>
        <v/>
      </c>
      <c r="Y138" s="537" t="str">
        <f t="shared" si="98"/>
        <v/>
      </c>
      <c r="Z138" s="536"/>
      <c r="AA138" s="141"/>
      <c r="AB138" s="211"/>
      <c r="AC138" s="212" t="str">
        <f t="shared" si="99"/>
        <v/>
      </c>
      <c r="AD138" s="537" t="str">
        <f t="shared" si="100"/>
        <v/>
      </c>
      <c r="AE138" s="537" t="str">
        <f t="shared" si="101"/>
        <v/>
      </c>
      <c r="AF138" s="537" t="str">
        <f t="shared" si="102"/>
        <v/>
      </c>
      <c r="AG138" s="538" t="str">
        <f t="shared" si="103"/>
        <v/>
      </c>
      <c r="AH138" s="539"/>
      <c r="AI138" s="141"/>
      <c r="AJ138" s="486"/>
      <c r="AK138" s="507">
        <f t="shared" si="104"/>
        <v>0</v>
      </c>
      <c r="AL138" s="537" t="str">
        <f t="shared" si="105"/>
        <v/>
      </c>
      <c r="AM138" s="537" t="str">
        <f t="shared" si="106"/>
        <v/>
      </c>
      <c r="AN138" s="537" t="str">
        <f t="shared" si="107"/>
        <v/>
      </c>
      <c r="AO138" s="537" t="str">
        <f t="shared" si="108"/>
        <v/>
      </c>
      <c r="AP138" s="542" t="str">
        <f t="shared" si="140"/>
        <v/>
      </c>
      <c r="AQ138" s="539"/>
      <c r="AR138" s="141"/>
      <c r="AS138" s="486"/>
      <c r="AT138" s="501" t="str">
        <f t="shared" si="109"/>
        <v/>
      </c>
      <c r="AU138" s="537" t="str">
        <f t="shared" si="110"/>
        <v/>
      </c>
      <c r="AV138" s="537" t="str">
        <f t="shared" si="111"/>
        <v/>
      </c>
      <c r="AW138" s="537" t="str">
        <f t="shared" si="112"/>
        <v/>
      </c>
      <c r="AX138" s="536"/>
      <c r="AY138" s="141"/>
      <c r="AZ138" s="211"/>
      <c r="BA138" s="211" t="str">
        <f t="shared" si="113"/>
        <v/>
      </c>
      <c r="BB138" s="537" t="str">
        <f t="shared" si="114"/>
        <v/>
      </c>
      <c r="BC138" s="537"/>
      <c r="BD138" s="538" t="str">
        <f t="shared" si="115"/>
        <v/>
      </c>
      <c r="BE138" s="539"/>
      <c r="BF138" s="141"/>
      <c r="BG138" s="486"/>
      <c r="BH138" s="501" t="str">
        <f t="shared" si="116"/>
        <v/>
      </c>
      <c r="BI138" s="537" t="str">
        <f t="shared" si="117"/>
        <v/>
      </c>
      <c r="BJ138" s="537" t="str">
        <f t="shared" si="118"/>
        <v/>
      </c>
      <c r="BK138" s="537" t="str">
        <f t="shared" si="119"/>
        <v/>
      </c>
      <c r="BL138" s="536"/>
      <c r="BM138" s="141"/>
      <c r="BN138" s="211"/>
      <c r="BO138" s="211" t="e">
        <f t="shared" si="120"/>
        <v>#VALUE!</v>
      </c>
      <c r="BP138" s="537" t="str">
        <f t="shared" si="121"/>
        <v/>
      </c>
      <c r="BQ138" s="537" t="str">
        <f t="shared" si="122"/>
        <v/>
      </c>
      <c r="BR138" s="538" t="str">
        <f t="shared" si="123"/>
        <v/>
      </c>
      <c r="BS138" s="539"/>
      <c r="BT138" s="141"/>
      <c r="BU138" s="486"/>
      <c r="BV138" s="501" t="str">
        <f t="shared" si="124"/>
        <v/>
      </c>
      <c r="BW138" s="537" t="str">
        <f t="shared" si="125"/>
        <v/>
      </c>
      <c r="BX138" s="537" t="str">
        <f t="shared" si="126"/>
        <v/>
      </c>
      <c r="BY138" s="537" t="str">
        <f t="shared" si="127"/>
        <v/>
      </c>
      <c r="BZ138" s="536"/>
      <c r="CA138" s="141"/>
      <c r="CB138" s="486"/>
      <c r="CC138" s="483" t="str">
        <f t="shared" si="128"/>
        <v/>
      </c>
      <c r="CD138" s="153" t="str">
        <f t="shared" si="129"/>
        <v/>
      </c>
      <c r="CE138" s="153" t="str">
        <f t="shared" si="130"/>
        <v/>
      </c>
      <c r="CF138" s="153" t="str">
        <f t="shared" si="131"/>
        <v/>
      </c>
    </row>
    <row r="139" spans="1:84" ht="29.45" customHeight="1" x14ac:dyDescent="0.25">
      <c r="A139" s="354" t="str">
        <f>'N-Bedarf AL §13a'!A139</f>
        <v/>
      </c>
      <c r="B139" s="354" t="str">
        <f>IF('N-Bedarf AL §13a'!B139="","",'N-Bedarf AL §13a'!B139)</f>
        <v/>
      </c>
      <c r="C139" s="305" t="str">
        <f>IF('N-Bedarf AL §13a'!D139="","",'N-Bedarf AL §13a'!D139)</f>
        <v/>
      </c>
      <c r="D139" s="32" t="str">
        <f>IF('N-Bedarf AL §13a'!C139="","",'N-Bedarf AL §13a'!C139)</f>
        <v/>
      </c>
      <c r="E139" s="32" t="str">
        <f>IF('N-Bedarf AL §13a'!Y139="",'N-Bedarf AL §13a'!V139,'N-Bedarf AL §13a'!Y139)</f>
        <v/>
      </c>
      <c r="F139" s="32" t="str">
        <f>IF('P-Bedarf AL §13a'!V141="","",'P-Bedarf AL §13a'!V141)</f>
        <v/>
      </c>
      <c r="G139" s="32" t="str">
        <f>IF('P-Bedarf AL §13a'!Z141="","",'P-Bedarf AL §13a'!Z141)</f>
        <v/>
      </c>
      <c r="H139" s="345" t="str">
        <f t="shared" si="132"/>
        <v/>
      </c>
      <c r="I139" s="345" t="str">
        <f t="shared" si="133"/>
        <v/>
      </c>
      <c r="J139" s="345" t="str">
        <f t="shared" si="134"/>
        <v/>
      </c>
      <c r="K139" s="321">
        <f t="shared" si="135"/>
        <v>0</v>
      </c>
      <c r="L139" s="321">
        <f t="shared" si="136"/>
        <v>0</v>
      </c>
      <c r="M139" s="321">
        <f t="shared" si="137"/>
        <v>0</v>
      </c>
      <c r="N139" s="321" t="str">
        <f t="shared" si="138"/>
        <v/>
      </c>
      <c r="O139" s="321" t="str">
        <f t="shared" si="138"/>
        <v/>
      </c>
      <c r="P139" s="321" t="str">
        <f t="shared" si="138"/>
        <v/>
      </c>
      <c r="Q139" s="490" t="str">
        <f t="shared" si="94"/>
        <v/>
      </c>
      <c r="R139" s="539"/>
      <c r="S139" s="141"/>
      <c r="T139" s="486"/>
      <c r="U139" s="501" t="str">
        <f t="shared" si="95"/>
        <v/>
      </c>
      <c r="V139" s="537" t="str">
        <f t="shared" si="96"/>
        <v/>
      </c>
      <c r="W139" s="537" t="str">
        <f t="shared" si="139"/>
        <v/>
      </c>
      <c r="X139" s="537" t="str">
        <f t="shared" si="97"/>
        <v/>
      </c>
      <c r="Y139" s="537" t="str">
        <f t="shared" si="98"/>
        <v/>
      </c>
      <c r="Z139" s="536"/>
      <c r="AA139" s="141"/>
      <c r="AB139" s="211"/>
      <c r="AC139" s="212" t="str">
        <f t="shared" si="99"/>
        <v/>
      </c>
      <c r="AD139" s="537" t="str">
        <f t="shared" si="100"/>
        <v/>
      </c>
      <c r="AE139" s="537" t="str">
        <f t="shared" si="101"/>
        <v/>
      </c>
      <c r="AF139" s="537" t="str">
        <f t="shared" si="102"/>
        <v/>
      </c>
      <c r="AG139" s="538" t="str">
        <f t="shared" si="103"/>
        <v/>
      </c>
      <c r="AH139" s="539"/>
      <c r="AI139" s="141"/>
      <c r="AJ139" s="486"/>
      <c r="AK139" s="507">
        <f t="shared" si="104"/>
        <v>0</v>
      </c>
      <c r="AL139" s="537" t="str">
        <f t="shared" si="105"/>
        <v/>
      </c>
      <c r="AM139" s="537" t="str">
        <f t="shared" si="106"/>
        <v/>
      </c>
      <c r="AN139" s="537" t="str">
        <f t="shared" si="107"/>
        <v/>
      </c>
      <c r="AO139" s="537" t="str">
        <f t="shared" si="108"/>
        <v/>
      </c>
      <c r="AP139" s="542" t="str">
        <f t="shared" si="140"/>
        <v/>
      </c>
      <c r="AQ139" s="539"/>
      <c r="AR139" s="141"/>
      <c r="AS139" s="486"/>
      <c r="AT139" s="501" t="str">
        <f t="shared" si="109"/>
        <v/>
      </c>
      <c r="AU139" s="537" t="str">
        <f t="shared" si="110"/>
        <v/>
      </c>
      <c r="AV139" s="537" t="str">
        <f t="shared" si="111"/>
        <v/>
      </c>
      <c r="AW139" s="537" t="str">
        <f t="shared" si="112"/>
        <v/>
      </c>
      <c r="AX139" s="536"/>
      <c r="AY139" s="141"/>
      <c r="AZ139" s="211"/>
      <c r="BA139" s="211" t="str">
        <f t="shared" si="113"/>
        <v/>
      </c>
      <c r="BB139" s="537" t="str">
        <f t="shared" si="114"/>
        <v/>
      </c>
      <c r="BC139" s="537"/>
      <c r="BD139" s="538" t="str">
        <f t="shared" si="115"/>
        <v/>
      </c>
      <c r="BE139" s="539"/>
      <c r="BF139" s="141"/>
      <c r="BG139" s="486"/>
      <c r="BH139" s="501" t="str">
        <f t="shared" si="116"/>
        <v/>
      </c>
      <c r="BI139" s="537" t="str">
        <f t="shared" si="117"/>
        <v/>
      </c>
      <c r="BJ139" s="537" t="str">
        <f t="shared" si="118"/>
        <v/>
      </c>
      <c r="BK139" s="537" t="str">
        <f t="shared" si="119"/>
        <v/>
      </c>
      <c r="BL139" s="536"/>
      <c r="BM139" s="141"/>
      <c r="BN139" s="211"/>
      <c r="BO139" s="211" t="e">
        <f t="shared" si="120"/>
        <v>#VALUE!</v>
      </c>
      <c r="BP139" s="537" t="str">
        <f t="shared" si="121"/>
        <v/>
      </c>
      <c r="BQ139" s="537" t="str">
        <f t="shared" si="122"/>
        <v/>
      </c>
      <c r="BR139" s="538" t="str">
        <f t="shared" si="123"/>
        <v/>
      </c>
      <c r="BS139" s="539"/>
      <c r="BT139" s="141"/>
      <c r="BU139" s="486"/>
      <c r="BV139" s="501" t="str">
        <f t="shared" si="124"/>
        <v/>
      </c>
      <c r="BW139" s="537" t="str">
        <f t="shared" si="125"/>
        <v/>
      </c>
      <c r="BX139" s="537" t="str">
        <f t="shared" si="126"/>
        <v/>
      </c>
      <c r="BY139" s="537" t="str">
        <f t="shared" si="127"/>
        <v/>
      </c>
      <c r="BZ139" s="536"/>
      <c r="CA139" s="141"/>
      <c r="CB139" s="486"/>
      <c r="CC139" s="483" t="str">
        <f t="shared" si="128"/>
        <v/>
      </c>
      <c r="CD139" s="153" t="str">
        <f t="shared" si="129"/>
        <v/>
      </c>
      <c r="CE139" s="153" t="str">
        <f t="shared" si="130"/>
        <v/>
      </c>
      <c r="CF139" s="153" t="str">
        <f t="shared" si="131"/>
        <v/>
      </c>
    </row>
    <row r="140" spans="1:84" ht="29.45" customHeight="1" x14ac:dyDescent="0.25">
      <c r="A140" s="354" t="str">
        <f>'N-Bedarf AL §13a'!A140</f>
        <v/>
      </c>
      <c r="B140" s="354" t="str">
        <f>IF('N-Bedarf AL §13a'!B140="","",'N-Bedarf AL §13a'!B140)</f>
        <v/>
      </c>
      <c r="C140" s="305" t="str">
        <f>IF('N-Bedarf AL §13a'!D140="","",'N-Bedarf AL §13a'!D140)</f>
        <v/>
      </c>
      <c r="D140" s="32" t="str">
        <f>IF('N-Bedarf AL §13a'!C140="","",'N-Bedarf AL §13a'!C140)</f>
        <v/>
      </c>
      <c r="E140" s="32" t="str">
        <f>IF('N-Bedarf AL §13a'!Y140="",'N-Bedarf AL §13a'!V140,'N-Bedarf AL §13a'!Y140)</f>
        <v/>
      </c>
      <c r="F140" s="32" t="str">
        <f>IF('P-Bedarf AL §13a'!V142="","",'P-Bedarf AL §13a'!V142)</f>
        <v/>
      </c>
      <c r="G140" s="32" t="str">
        <f>IF('P-Bedarf AL §13a'!Z142="","",'P-Bedarf AL §13a'!Z142)</f>
        <v/>
      </c>
      <c r="H140" s="345" t="str">
        <f t="shared" si="132"/>
        <v/>
      </c>
      <c r="I140" s="345" t="str">
        <f t="shared" si="133"/>
        <v/>
      </c>
      <c r="J140" s="345" t="str">
        <f t="shared" si="134"/>
        <v/>
      </c>
      <c r="K140" s="321">
        <f t="shared" si="135"/>
        <v>0</v>
      </c>
      <c r="L140" s="321">
        <f t="shared" si="136"/>
        <v>0</v>
      </c>
      <c r="M140" s="321">
        <f t="shared" si="137"/>
        <v>0</v>
      </c>
      <c r="N140" s="321" t="str">
        <f t="shared" si="138"/>
        <v/>
      </c>
      <c r="O140" s="321" t="str">
        <f t="shared" si="138"/>
        <v/>
      </c>
      <c r="P140" s="321" t="str">
        <f t="shared" si="138"/>
        <v/>
      </c>
      <c r="Q140" s="490" t="str">
        <f t="shared" si="94"/>
        <v/>
      </c>
      <c r="R140" s="539"/>
      <c r="S140" s="141"/>
      <c r="T140" s="486"/>
      <c r="U140" s="501" t="str">
        <f t="shared" si="95"/>
        <v/>
      </c>
      <c r="V140" s="537" t="str">
        <f t="shared" si="96"/>
        <v/>
      </c>
      <c r="W140" s="537" t="str">
        <f t="shared" si="139"/>
        <v/>
      </c>
      <c r="X140" s="537" t="str">
        <f t="shared" si="97"/>
        <v/>
      </c>
      <c r="Y140" s="537" t="str">
        <f t="shared" si="98"/>
        <v/>
      </c>
      <c r="Z140" s="536"/>
      <c r="AA140" s="141"/>
      <c r="AB140" s="211"/>
      <c r="AC140" s="212" t="str">
        <f t="shared" si="99"/>
        <v/>
      </c>
      <c r="AD140" s="537" t="str">
        <f t="shared" si="100"/>
        <v/>
      </c>
      <c r="AE140" s="537" t="str">
        <f t="shared" si="101"/>
        <v/>
      </c>
      <c r="AF140" s="537" t="str">
        <f t="shared" si="102"/>
        <v/>
      </c>
      <c r="AG140" s="538" t="str">
        <f t="shared" si="103"/>
        <v/>
      </c>
      <c r="AH140" s="539"/>
      <c r="AI140" s="141"/>
      <c r="AJ140" s="486"/>
      <c r="AK140" s="507">
        <f t="shared" si="104"/>
        <v>0</v>
      </c>
      <c r="AL140" s="537" t="str">
        <f t="shared" si="105"/>
        <v/>
      </c>
      <c r="AM140" s="537" t="str">
        <f t="shared" si="106"/>
        <v/>
      </c>
      <c r="AN140" s="537" t="str">
        <f t="shared" si="107"/>
        <v/>
      </c>
      <c r="AO140" s="537" t="str">
        <f t="shared" si="108"/>
        <v/>
      </c>
      <c r="AP140" s="542" t="str">
        <f t="shared" si="140"/>
        <v/>
      </c>
      <c r="AQ140" s="539"/>
      <c r="AR140" s="141"/>
      <c r="AS140" s="486"/>
      <c r="AT140" s="501" t="str">
        <f t="shared" si="109"/>
        <v/>
      </c>
      <c r="AU140" s="537" t="str">
        <f t="shared" si="110"/>
        <v/>
      </c>
      <c r="AV140" s="537" t="str">
        <f t="shared" si="111"/>
        <v/>
      </c>
      <c r="AW140" s="537" t="str">
        <f t="shared" si="112"/>
        <v/>
      </c>
      <c r="AX140" s="536"/>
      <c r="AY140" s="141"/>
      <c r="AZ140" s="211"/>
      <c r="BA140" s="211" t="str">
        <f t="shared" si="113"/>
        <v/>
      </c>
      <c r="BB140" s="537" t="str">
        <f t="shared" si="114"/>
        <v/>
      </c>
      <c r="BC140" s="537"/>
      <c r="BD140" s="538" t="str">
        <f t="shared" si="115"/>
        <v/>
      </c>
      <c r="BE140" s="539"/>
      <c r="BF140" s="141"/>
      <c r="BG140" s="486"/>
      <c r="BH140" s="501" t="str">
        <f t="shared" si="116"/>
        <v/>
      </c>
      <c r="BI140" s="537" t="str">
        <f t="shared" si="117"/>
        <v/>
      </c>
      <c r="BJ140" s="537" t="str">
        <f t="shared" si="118"/>
        <v/>
      </c>
      <c r="BK140" s="537" t="str">
        <f t="shared" si="119"/>
        <v/>
      </c>
      <c r="BL140" s="536"/>
      <c r="BM140" s="141"/>
      <c r="BN140" s="211"/>
      <c r="BO140" s="211" t="e">
        <f t="shared" si="120"/>
        <v>#VALUE!</v>
      </c>
      <c r="BP140" s="537" t="str">
        <f t="shared" si="121"/>
        <v/>
      </c>
      <c r="BQ140" s="537" t="str">
        <f t="shared" si="122"/>
        <v/>
      </c>
      <c r="BR140" s="538" t="str">
        <f t="shared" si="123"/>
        <v/>
      </c>
      <c r="BS140" s="539"/>
      <c r="BT140" s="141"/>
      <c r="BU140" s="486"/>
      <c r="BV140" s="501" t="str">
        <f t="shared" si="124"/>
        <v/>
      </c>
      <c r="BW140" s="537" t="str">
        <f t="shared" si="125"/>
        <v/>
      </c>
      <c r="BX140" s="537" t="str">
        <f t="shared" si="126"/>
        <v/>
      </c>
      <c r="BY140" s="537" t="str">
        <f t="shared" si="127"/>
        <v/>
      </c>
      <c r="BZ140" s="536"/>
      <c r="CA140" s="141"/>
      <c r="CB140" s="486"/>
      <c r="CC140" s="483" t="str">
        <f t="shared" si="128"/>
        <v/>
      </c>
      <c r="CD140" s="153" t="str">
        <f t="shared" si="129"/>
        <v/>
      </c>
      <c r="CE140" s="153" t="str">
        <f t="shared" si="130"/>
        <v/>
      </c>
      <c r="CF140" s="153" t="str">
        <f t="shared" si="131"/>
        <v/>
      </c>
    </row>
    <row r="141" spans="1:84" ht="29.45" customHeight="1" x14ac:dyDescent="0.25">
      <c r="A141" s="354" t="str">
        <f>'N-Bedarf AL §13a'!A141</f>
        <v/>
      </c>
      <c r="B141" s="354" t="str">
        <f>IF('N-Bedarf AL §13a'!B141="","",'N-Bedarf AL §13a'!B141)</f>
        <v/>
      </c>
      <c r="C141" s="305" t="str">
        <f>IF('N-Bedarf AL §13a'!D141="","",'N-Bedarf AL §13a'!D141)</f>
        <v/>
      </c>
      <c r="D141" s="32" t="str">
        <f>IF('N-Bedarf AL §13a'!C141="","",'N-Bedarf AL §13a'!C141)</f>
        <v/>
      </c>
      <c r="E141" s="32" t="str">
        <f>IF('N-Bedarf AL §13a'!Y141="",'N-Bedarf AL §13a'!V141,'N-Bedarf AL §13a'!Y141)</f>
        <v/>
      </c>
      <c r="F141" s="32" t="str">
        <f>IF('P-Bedarf AL §13a'!V143="","",'P-Bedarf AL §13a'!V143)</f>
        <v/>
      </c>
      <c r="G141" s="32" t="str">
        <f>IF('P-Bedarf AL §13a'!Z143="","",'P-Bedarf AL §13a'!Z143)</f>
        <v/>
      </c>
      <c r="H141" s="345" t="str">
        <f t="shared" si="132"/>
        <v/>
      </c>
      <c r="I141" s="345" t="str">
        <f t="shared" si="133"/>
        <v/>
      </c>
      <c r="J141" s="345" t="str">
        <f t="shared" si="134"/>
        <v/>
      </c>
      <c r="K141" s="321">
        <f t="shared" si="135"/>
        <v>0</v>
      </c>
      <c r="L141" s="321">
        <f t="shared" si="136"/>
        <v>0</v>
      </c>
      <c r="M141" s="321">
        <f t="shared" si="137"/>
        <v>0</v>
      </c>
      <c r="N141" s="321" t="str">
        <f t="shared" si="138"/>
        <v/>
      </c>
      <c r="O141" s="321" t="str">
        <f t="shared" si="138"/>
        <v/>
      </c>
      <c r="P141" s="321" t="str">
        <f t="shared" si="138"/>
        <v/>
      </c>
      <c r="Q141" s="490" t="str">
        <f t="shared" si="94"/>
        <v/>
      </c>
      <c r="R141" s="539"/>
      <c r="S141" s="141"/>
      <c r="T141" s="486"/>
      <c r="U141" s="501" t="str">
        <f t="shared" si="95"/>
        <v/>
      </c>
      <c r="V141" s="537" t="str">
        <f t="shared" si="96"/>
        <v/>
      </c>
      <c r="W141" s="537" t="str">
        <f t="shared" si="139"/>
        <v/>
      </c>
      <c r="X141" s="537" t="str">
        <f t="shared" si="97"/>
        <v/>
      </c>
      <c r="Y141" s="537" t="str">
        <f t="shared" si="98"/>
        <v/>
      </c>
      <c r="Z141" s="536"/>
      <c r="AA141" s="141"/>
      <c r="AB141" s="211"/>
      <c r="AC141" s="212" t="str">
        <f t="shared" si="99"/>
        <v/>
      </c>
      <c r="AD141" s="537" t="str">
        <f t="shared" si="100"/>
        <v/>
      </c>
      <c r="AE141" s="537" t="str">
        <f t="shared" si="101"/>
        <v/>
      </c>
      <c r="AF141" s="537" t="str">
        <f t="shared" si="102"/>
        <v/>
      </c>
      <c r="AG141" s="538" t="str">
        <f t="shared" si="103"/>
        <v/>
      </c>
      <c r="AH141" s="539"/>
      <c r="AI141" s="141"/>
      <c r="AJ141" s="486"/>
      <c r="AK141" s="507">
        <f t="shared" si="104"/>
        <v>0</v>
      </c>
      <c r="AL141" s="537" t="str">
        <f t="shared" si="105"/>
        <v/>
      </c>
      <c r="AM141" s="537" t="str">
        <f t="shared" si="106"/>
        <v/>
      </c>
      <c r="AN141" s="537" t="str">
        <f t="shared" si="107"/>
        <v/>
      </c>
      <c r="AO141" s="537" t="str">
        <f t="shared" si="108"/>
        <v/>
      </c>
      <c r="AP141" s="542" t="str">
        <f t="shared" si="140"/>
        <v/>
      </c>
      <c r="AQ141" s="539"/>
      <c r="AR141" s="141"/>
      <c r="AS141" s="486"/>
      <c r="AT141" s="501" t="str">
        <f t="shared" si="109"/>
        <v/>
      </c>
      <c r="AU141" s="537" t="str">
        <f t="shared" si="110"/>
        <v/>
      </c>
      <c r="AV141" s="537" t="str">
        <f t="shared" si="111"/>
        <v/>
      </c>
      <c r="AW141" s="537" t="str">
        <f t="shared" si="112"/>
        <v/>
      </c>
      <c r="AX141" s="536"/>
      <c r="AY141" s="141"/>
      <c r="AZ141" s="211"/>
      <c r="BA141" s="211" t="str">
        <f t="shared" si="113"/>
        <v/>
      </c>
      <c r="BB141" s="537" t="str">
        <f t="shared" si="114"/>
        <v/>
      </c>
      <c r="BC141" s="537"/>
      <c r="BD141" s="538" t="str">
        <f t="shared" si="115"/>
        <v/>
      </c>
      <c r="BE141" s="539"/>
      <c r="BF141" s="141"/>
      <c r="BG141" s="486"/>
      <c r="BH141" s="501" t="str">
        <f t="shared" si="116"/>
        <v/>
      </c>
      <c r="BI141" s="537" t="str">
        <f t="shared" si="117"/>
        <v/>
      </c>
      <c r="BJ141" s="537" t="str">
        <f t="shared" si="118"/>
        <v/>
      </c>
      <c r="BK141" s="537" t="str">
        <f t="shared" si="119"/>
        <v/>
      </c>
      <c r="BL141" s="536"/>
      <c r="BM141" s="141"/>
      <c r="BN141" s="211"/>
      <c r="BO141" s="211" t="e">
        <f t="shared" si="120"/>
        <v>#VALUE!</v>
      </c>
      <c r="BP141" s="537" t="str">
        <f t="shared" si="121"/>
        <v/>
      </c>
      <c r="BQ141" s="537" t="str">
        <f t="shared" si="122"/>
        <v/>
      </c>
      <c r="BR141" s="538" t="str">
        <f t="shared" si="123"/>
        <v/>
      </c>
      <c r="BS141" s="539"/>
      <c r="BT141" s="141"/>
      <c r="BU141" s="486"/>
      <c r="BV141" s="501" t="str">
        <f t="shared" si="124"/>
        <v/>
      </c>
      <c r="BW141" s="537" t="str">
        <f t="shared" si="125"/>
        <v/>
      </c>
      <c r="BX141" s="537" t="str">
        <f t="shared" si="126"/>
        <v/>
      </c>
      <c r="BY141" s="537" t="str">
        <f t="shared" si="127"/>
        <v/>
      </c>
      <c r="BZ141" s="536"/>
      <c r="CA141" s="141"/>
      <c r="CB141" s="486"/>
      <c r="CC141" s="483" t="str">
        <f t="shared" si="128"/>
        <v/>
      </c>
      <c r="CD141" s="153" t="str">
        <f t="shared" si="129"/>
        <v/>
      </c>
      <c r="CE141" s="153" t="str">
        <f t="shared" si="130"/>
        <v/>
      </c>
      <c r="CF141" s="153" t="str">
        <f t="shared" si="131"/>
        <v/>
      </c>
    </row>
    <row r="142" spans="1:84" ht="29.45" customHeight="1" x14ac:dyDescent="0.25">
      <c r="A142" s="354" t="str">
        <f>'N-Bedarf AL §13a'!A142</f>
        <v/>
      </c>
      <c r="B142" s="354" t="str">
        <f>IF('N-Bedarf AL §13a'!B142="","",'N-Bedarf AL §13a'!B142)</f>
        <v/>
      </c>
      <c r="C142" s="305" t="str">
        <f>IF('N-Bedarf AL §13a'!D142="","",'N-Bedarf AL §13a'!D142)</f>
        <v/>
      </c>
      <c r="D142" s="32" t="str">
        <f>IF('N-Bedarf AL §13a'!C142="","",'N-Bedarf AL §13a'!C142)</f>
        <v/>
      </c>
      <c r="E142" s="32" t="str">
        <f>IF('N-Bedarf AL §13a'!Y142="",'N-Bedarf AL §13a'!V142,'N-Bedarf AL §13a'!Y142)</f>
        <v/>
      </c>
      <c r="F142" s="32" t="str">
        <f>IF('P-Bedarf AL §13a'!V144="","",'P-Bedarf AL §13a'!V144)</f>
        <v/>
      </c>
      <c r="G142" s="32" t="str">
        <f>IF('P-Bedarf AL §13a'!Z144="","",'P-Bedarf AL §13a'!Z144)</f>
        <v/>
      </c>
      <c r="H142" s="345" t="str">
        <f t="shared" si="132"/>
        <v/>
      </c>
      <c r="I142" s="345" t="str">
        <f t="shared" si="133"/>
        <v/>
      </c>
      <c r="J142" s="345" t="str">
        <f t="shared" si="134"/>
        <v/>
      </c>
      <c r="K142" s="321">
        <f t="shared" si="135"/>
        <v>0</v>
      </c>
      <c r="L142" s="321">
        <f t="shared" si="136"/>
        <v>0</v>
      </c>
      <c r="M142" s="321">
        <f t="shared" si="137"/>
        <v>0</v>
      </c>
      <c r="N142" s="321" t="str">
        <f t="shared" si="138"/>
        <v/>
      </c>
      <c r="O142" s="321" t="str">
        <f t="shared" si="138"/>
        <v/>
      </c>
      <c r="P142" s="321" t="str">
        <f t="shared" si="138"/>
        <v/>
      </c>
      <c r="Q142" s="490" t="str">
        <f t="shared" si="94"/>
        <v/>
      </c>
      <c r="R142" s="539"/>
      <c r="S142" s="141"/>
      <c r="T142" s="486"/>
      <c r="U142" s="501" t="str">
        <f t="shared" si="95"/>
        <v/>
      </c>
      <c r="V142" s="537" t="str">
        <f t="shared" si="96"/>
        <v/>
      </c>
      <c r="W142" s="537" t="str">
        <f t="shared" si="139"/>
        <v/>
      </c>
      <c r="X142" s="537" t="str">
        <f t="shared" si="97"/>
        <v/>
      </c>
      <c r="Y142" s="537" t="str">
        <f t="shared" si="98"/>
        <v/>
      </c>
      <c r="Z142" s="536"/>
      <c r="AA142" s="141"/>
      <c r="AB142" s="211"/>
      <c r="AC142" s="212" t="str">
        <f t="shared" si="99"/>
        <v/>
      </c>
      <c r="AD142" s="537" t="str">
        <f t="shared" si="100"/>
        <v/>
      </c>
      <c r="AE142" s="537" t="str">
        <f t="shared" si="101"/>
        <v/>
      </c>
      <c r="AF142" s="537" t="str">
        <f t="shared" si="102"/>
        <v/>
      </c>
      <c r="AG142" s="538" t="str">
        <f t="shared" si="103"/>
        <v/>
      </c>
      <c r="AH142" s="539"/>
      <c r="AI142" s="141"/>
      <c r="AJ142" s="486"/>
      <c r="AK142" s="507">
        <f t="shared" si="104"/>
        <v>0</v>
      </c>
      <c r="AL142" s="537" t="str">
        <f t="shared" si="105"/>
        <v/>
      </c>
      <c r="AM142" s="537" t="str">
        <f t="shared" si="106"/>
        <v/>
      </c>
      <c r="AN142" s="537" t="str">
        <f t="shared" si="107"/>
        <v/>
      </c>
      <c r="AO142" s="537" t="str">
        <f t="shared" si="108"/>
        <v/>
      </c>
      <c r="AP142" s="542" t="str">
        <f t="shared" si="140"/>
        <v/>
      </c>
      <c r="AQ142" s="539"/>
      <c r="AR142" s="141"/>
      <c r="AS142" s="486"/>
      <c r="AT142" s="501" t="str">
        <f t="shared" si="109"/>
        <v/>
      </c>
      <c r="AU142" s="537" t="str">
        <f t="shared" si="110"/>
        <v/>
      </c>
      <c r="AV142" s="537" t="str">
        <f t="shared" si="111"/>
        <v/>
      </c>
      <c r="AW142" s="537" t="str">
        <f t="shared" si="112"/>
        <v/>
      </c>
      <c r="AX142" s="536"/>
      <c r="AY142" s="141"/>
      <c r="AZ142" s="211"/>
      <c r="BA142" s="211" t="str">
        <f t="shared" si="113"/>
        <v/>
      </c>
      <c r="BB142" s="537" t="str">
        <f t="shared" si="114"/>
        <v/>
      </c>
      <c r="BC142" s="537"/>
      <c r="BD142" s="538" t="str">
        <f t="shared" si="115"/>
        <v/>
      </c>
      <c r="BE142" s="539"/>
      <c r="BF142" s="141"/>
      <c r="BG142" s="486"/>
      <c r="BH142" s="501" t="str">
        <f t="shared" si="116"/>
        <v/>
      </c>
      <c r="BI142" s="537" t="str">
        <f t="shared" si="117"/>
        <v/>
      </c>
      <c r="BJ142" s="537" t="str">
        <f t="shared" si="118"/>
        <v/>
      </c>
      <c r="BK142" s="537" t="str">
        <f t="shared" si="119"/>
        <v/>
      </c>
      <c r="BL142" s="536"/>
      <c r="BM142" s="141"/>
      <c r="BN142" s="211"/>
      <c r="BO142" s="211" t="e">
        <f t="shared" si="120"/>
        <v>#VALUE!</v>
      </c>
      <c r="BP142" s="537" t="str">
        <f t="shared" si="121"/>
        <v/>
      </c>
      <c r="BQ142" s="537" t="str">
        <f t="shared" si="122"/>
        <v/>
      </c>
      <c r="BR142" s="538" t="str">
        <f t="shared" si="123"/>
        <v/>
      </c>
      <c r="BS142" s="539"/>
      <c r="BT142" s="141"/>
      <c r="BU142" s="486"/>
      <c r="BV142" s="501" t="str">
        <f t="shared" si="124"/>
        <v/>
      </c>
      <c r="BW142" s="537" t="str">
        <f t="shared" si="125"/>
        <v/>
      </c>
      <c r="BX142" s="537" t="str">
        <f t="shared" si="126"/>
        <v/>
      </c>
      <c r="BY142" s="537" t="str">
        <f t="shared" si="127"/>
        <v/>
      </c>
      <c r="BZ142" s="536"/>
      <c r="CA142" s="141"/>
      <c r="CB142" s="486"/>
      <c r="CC142" s="483" t="str">
        <f t="shared" si="128"/>
        <v/>
      </c>
      <c r="CD142" s="153" t="str">
        <f t="shared" si="129"/>
        <v/>
      </c>
      <c r="CE142" s="153" t="str">
        <f t="shared" si="130"/>
        <v/>
      </c>
      <c r="CF142" s="153" t="str">
        <f t="shared" si="131"/>
        <v/>
      </c>
    </row>
    <row r="143" spans="1:84" ht="29.45" customHeight="1" x14ac:dyDescent="0.25">
      <c r="A143" s="354" t="str">
        <f>'N-Bedarf AL §13a'!A143</f>
        <v/>
      </c>
      <c r="B143" s="354" t="str">
        <f>IF('N-Bedarf AL §13a'!B143="","",'N-Bedarf AL §13a'!B143)</f>
        <v/>
      </c>
      <c r="C143" s="305" t="str">
        <f>IF('N-Bedarf AL §13a'!D143="","",'N-Bedarf AL §13a'!D143)</f>
        <v/>
      </c>
      <c r="D143" s="32" t="str">
        <f>IF('N-Bedarf AL §13a'!C143="","",'N-Bedarf AL §13a'!C143)</f>
        <v/>
      </c>
      <c r="E143" s="32" t="str">
        <f>IF('N-Bedarf AL §13a'!Y143="",'N-Bedarf AL §13a'!V143,'N-Bedarf AL §13a'!Y143)</f>
        <v/>
      </c>
      <c r="F143" s="32" t="str">
        <f>IF('P-Bedarf AL §13a'!V145="","",'P-Bedarf AL §13a'!V145)</f>
        <v/>
      </c>
      <c r="G143" s="32" t="str">
        <f>IF('P-Bedarf AL §13a'!Z145="","",'P-Bedarf AL §13a'!Z145)</f>
        <v/>
      </c>
      <c r="H143" s="345" t="str">
        <f t="shared" si="132"/>
        <v/>
      </c>
      <c r="I143" s="345" t="str">
        <f t="shared" si="133"/>
        <v/>
      </c>
      <c r="J143" s="345" t="str">
        <f t="shared" si="134"/>
        <v/>
      </c>
      <c r="K143" s="321">
        <f t="shared" si="135"/>
        <v>0</v>
      </c>
      <c r="L143" s="321">
        <f t="shared" si="136"/>
        <v>0</v>
      </c>
      <c r="M143" s="321">
        <f t="shared" si="137"/>
        <v>0</v>
      </c>
      <c r="N143" s="321" t="str">
        <f t="shared" si="138"/>
        <v/>
      </c>
      <c r="O143" s="321" t="str">
        <f t="shared" si="138"/>
        <v/>
      </c>
      <c r="P143" s="321" t="str">
        <f t="shared" si="138"/>
        <v/>
      </c>
      <c r="Q143" s="490" t="str">
        <f t="shared" si="94"/>
        <v/>
      </c>
      <c r="R143" s="539"/>
      <c r="S143" s="141"/>
      <c r="T143" s="486"/>
      <c r="U143" s="501" t="str">
        <f t="shared" si="95"/>
        <v/>
      </c>
      <c r="V143" s="537" t="str">
        <f t="shared" si="96"/>
        <v/>
      </c>
      <c r="W143" s="537" t="str">
        <f t="shared" si="139"/>
        <v/>
      </c>
      <c r="X143" s="537" t="str">
        <f t="shared" si="97"/>
        <v/>
      </c>
      <c r="Y143" s="537" t="str">
        <f t="shared" si="98"/>
        <v/>
      </c>
      <c r="Z143" s="536"/>
      <c r="AA143" s="141"/>
      <c r="AB143" s="211"/>
      <c r="AC143" s="212" t="str">
        <f t="shared" si="99"/>
        <v/>
      </c>
      <c r="AD143" s="537" t="str">
        <f t="shared" si="100"/>
        <v/>
      </c>
      <c r="AE143" s="537" t="str">
        <f t="shared" si="101"/>
        <v/>
      </c>
      <c r="AF143" s="537" t="str">
        <f t="shared" si="102"/>
        <v/>
      </c>
      <c r="AG143" s="538" t="str">
        <f t="shared" si="103"/>
        <v/>
      </c>
      <c r="AH143" s="539"/>
      <c r="AI143" s="141"/>
      <c r="AJ143" s="486"/>
      <c r="AK143" s="507">
        <f t="shared" si="104"/>
        <v>0</v>
      </c>
      <c r="AL143" s="537" t="str">
        <f t="shared" si="105"/>
        <v/>
      </c>
      <c r="AM143" s="537" t="str">
        <f t="shared" si="106"/>
        <v/>
      </c>
      <c r="AN143" s="537" t="str">
        <f t="shared" si="107"/>
        <v/>
      </c>
      <c r="AO143" s="537" t="str">
        <f t="shared" si="108"/>
        <v/>
      </c>
      <c r="AP143" s="542" t="str">
        <f t="shared" si="140"/>
        <v/>
      </c>
      <c r="AQ143" s="539"/>
      <c r="AR143" s="141"/>
      <c r="AS143" s="486"/>
      <c r="AT143" s="501" t="str">
        <f t="shared" si="109"/>
        <v/>
      </c>
      <c r="AU143" s="537" t="str">
        <f t="shared" si="110"/>
        <v/>
      </c>
      <c r="AV143" s="537" t="str">
        <f t="shared" si="111"/>
        <v/>
      </c>
      <c r="AW143" s="537" t="str">
        <f t="shared" si="112"/>
        <v/>
      </c>
      <c r="AX143" s="536"/>
      <c r="AY143" s="141"/>
      <c r="AZ143" s="211"/>
      <c r="BA143" s="211" t="str">
        <f t="shared" si="113"/>
        <v/>
      </c>
      <c r="BB143" s="537" t="str">
        <f t="shared" si="114"/>
        <v/>
      </c>
      <c r="BC143" s="537"/>
      <c r="BD143" s="538" t="str">
        <f t="shared" si="115"/>
        <v/>
      </c>
      <c r="BE143" s="539"/>
      <c r="BF143" s="141"/>
      <c r="BG143" s="486"/>
      <c r="BH143" s="501" t="str">
        <f t="shared" si="116"/>
        <v/>
      </c>
      <c r="BI143" s="537" t="str">
        <f t="shared" si="117"/>
        <v/>
      </c>
      <c r="BJ143" s="537" t="str">
        <f t="shared" si="118"/>
        <v/>
      </c>
      <c r="BK143" s="537" t="str">
        <f t="shared" si="119"/>
        <v/>
      </c>
      <c r="BL143" s="536"/>
      <c r="BM143" s="141"/>
      <c r="BN143" s="211"/>
      <c r="BO143" s="211" t="e">
        <f t="shared" si="120"/>
        <v>#VALUE!</v>
      </c>
      <c r="BP143" s="537" t="str">
        <f t="shared" si="121"/>
        <v/>
      </c>
      <c r="BQ143" s="537" t="str">
        <f t="shared" si="122"/>
        <v/>
      </c>
      <c r="BR143" s="538" t="str">
        <f t="shared" si="123"/>
        <v/>
      </c>
      <c r="BS143" s="539"/>
      <c r="BT143" s="141"/>
      <c r="BU143" s="486"/>
      <c r="BV143" s="501" t="str">
        <f t="shared" si="124"/>
        <v/>
      </c>
      <c r="BW143" s="537" t="str">
        <f t="shared" si="125"/>
        <v/>
      </c>
      <c r="BX143" s="537" t="str">
        <f t="shared" si="126"/>
        <v/>
      </c>
      <c r="BY143" s="537" t="str">
        <f t="shared" si="127"/>
        <v/>
      </c>
      <c r="BZ143" s="536"/>
      <c r="CA143" s="141"/>
      <c r="CB143" s="486"/>
      <c r="CC143" s="483" t="str">
        <f t="shared" si="128"/>
        <v/>
      </c>
      <c r="CD143" s="153" t="str">
        <f t="shared" si="129"/>
        <v/>
      </c>
      <c r="CE143" s="153" t="str">
        <f t="shared" si="130"/>
        <v/>
      </c>
      <c r="CF143" s="153" t="str">
        <f t="shared" si="131"/>
        <v/>
      </c>
    </row>
    <row r="144" spans="1:84" ht="29.45" customHeight="1" x14ac:dyDescent="0.25">
      <c r="A144" s="354" t="str">
        <f>'N-Bedarf AL §13a'!A144</f>
        <v/>
      </c>
      <c r="B144" s="354" t="str">
        <f>IF('N-Bedarf AL §13a'!B144="","",'N-Bedarf AL §13a'!B144)</f>
        <v/>
      </c>
      <c r="C144" s="305" t="str">
        <f>IF('N-Bedarf AL §13a'!D144="","",'N-Bedarf AL §13a'!D144)</f>
        <v/>
      </c>
      <c r="D144" s="32" t="str">
        <f>IF('N-Bedarf AL §13a'!C144="","",'N-Bedarf AL §13a'!C144)</f>
        <v/>
      </c>
      <c r="E144" s="32" t="str">
        <f>IF('N-Bedarf AL §13a'!Y144="",'N-Bedarf AL §13a'!V144,'N-Bedarf AL §13a'!Y144)</f>
        <v/>
      </c>
      <c r="F144" s="32" t="str">
        <f>IF('P-Bedarf AL §13a'!V146="","",'P-Bedarf AL §13a'!V146)</f>
        <v/>
      </c>
      <c r="G144" s="32" t="str">
        <f>IF('P-Bedarf AL §13a'!Z146="","",'P-Bedarf AL §13a'!Z146)</f>
        <v/>
      </c>
      <c r="H144" s="345" t="str">
        <f t="shared" si="132"/>
        <v/>
      </c>
      <c r="I144" s="345" t="str">
        <f t="shared" si="133"/>
        <v/>
      </c>
      <c r="J144" s="345" t="str">
        <f t="shared" si="134"/>
        <v/>
      </c>
      <c r="K144" s="321">
        <f t="shared" si="135"/>
        <v>0</v>
      </c>
      <c r="L144" s="321">
        <f t="shared" si="136"/>
        <v>0</v>
      </c>
      <c r="M144" s="321">
        <f t="shared" si="137"/>
        <v>0</v>
      </c>
      <c r="N144" s="321" t="str">
        <f t="shared" si="138"/>
        <v/>
      </c>
      <c r="O144" s="321" t="str">
        <f t="shared" si="138"/>
        <v/>
      </c>
      <c r="P144" s="321" t="str">
        <f t="shared" si="138"/>
        <v/>
      </c>
      <c r="Q144" s="490" t="str">
        <f t="shared" si="94"/>
        <v/>
      </c>
      <c r="R144" s="539"/>
      <c r="S144" s="141"/>
      <c r="T144" s="486"/>
      <c r="U144" s="501" t="str">
        <f t="shared" si="95"/>
        <v/>
      </c>
      <c r="V144" s="537" t="str">
        <f t="shared" si="96"/>
        <v/>
      </c>
      <c r="W144" s="537" t="str">
        <f t="shared" si="139"/>
        <v/>
      </c>
      <c r="X144" s="537" t="str">
        <f t="shared" si="97"/>
        <v/>
      </c>
      <c r="Y144" s="537" t="str">
        <f t="shared" si="98"/>
        <v/>
      </c>
      <c r="Z144" s="536"/>
      <c r="AA144" s="141"/>
      <c r="AB144" s="211"/>
      <c r="AC144" s="212" t="str">
        <f t="shared" si="99"/>
        <v/>
      </c>
      <c r="AD144" s="537" t="str">
        <f t="shared" si="100"/>
        <v/>
      </c>
      <c r="AE144" s="537" t="str">
        <f t="shared" si="101"/>
        <v/>
      </c>
      <c r="AF144" s="537" t="str">
        <f t="shared" si="102"/>
        <v/>
      </c>
      <c r="AG144" s="538" t="str">
        <f t="shared" si="103"/>
        <v/>
      </c>
      <c r="AH144" s="539"/>
      <c r="AI144" s="141"/>
      <c r="AJ144" s="486"/>
      <c r="AK144" s="507">
        <f t="shared" si="104"/>
        <v>0</v>
      </c>
      <c r="AL144" s="537" t="str">
        <f t="shared" si="105"/>
        <v/>
      </c>
      <c r="AM144" s="537" t="str">
        <f t="shared" si="106"/>
        <v/>
      </c>
      <c r="AN144" s="537" t="str">
        <f t="shared" si="107"/>
        <v/>
      </c>
      <c r="AO144" s="537" t="str">
        <f t="shared" si="108"/>
        <v/>
      </c>
      <c r="AP144" s="542" t="str">
        <f t="shared" si="140"/>
        <v/>
      </c>
      <c r="AQ144" s="539"/>
      <c r="AR144" s="141"/>
      <c r="AS144" s="486"/>
      <c r="AT144" s="501" t="str">
        <f t="shared" si="109"/>
        <v/>
      </c>
      <c r="AU144" s="537" t="str">
        <f t="shared" si="110"/>
        <v/>
      </c>
      <c r="AV144" s="537" t="str">
        <f t="shared" si="111"/>
        <v/>
      </c>
      <c r="AW144" s="537" t="str">
        <f t="shared" si="112"/>
        <v/>
      </c>
      <c r="AX144" s="536"/>
      <c r="AY144" s="141"/>
      <c r="AZ144" s="211"/>
      <c r="BA144" s="211" t="str">
        <f t="shared" si="113"/>
        <v/>
      </c>
      <c r="BB144" s="537" t="str">
        <f t="shared" si="114"/>
        <v/>
      </c>
      <c r="BC144" s="537"/>
      <c r="BD144" s="538" t="str">
        <f t="shared" si="115"/>
        <v/>
      </c>
      <c r="BE144" s="539"/>
      <c r="BF144" s="141"/>
      <c r="BG144" s="486"/>
      <c r="BH144" s="501" t="str">
        <f t="shared" si="116"/>
        <v/>
      </c>
      <c r="BI144" s="537" t="str">
        <f t="shared" si="117"/>
        <v/>
      </c>
      <c r="BJ144" s="537" t="str">
        <f t="shared" si="118"/>
        <v/>
      </c>
      <c r="BK144" s="537" t="str">
        <f t="shared" si="119"/>
        <v/>
      </c>
      <c r="BL144" s="536"/>
      <c r="BM144" s="141"/>
      <c r="BN144" s="211"/>
      <c r="BO144" s="211" t="e">
        <f t="shared" si="120"/>
        <v>#VALUE!</v>
      </c>
      <c r="BP144" s="537" t="str">
        <f t="shared" si="121"/>
        <v/>
      </c>
      <c r="BQ144" s="537" t="str">
        <f t="shared" si="122"/>
        <v/>
      </c>
      <c r="BR144" s="538" t="str">
        <f t="shared" si="123"/>
        <v/>
      </c>
      <c r="BS144" s="539"/>
      <c r="BT144" s="141"/>
      <c r="BU144" s="486"/>
      <c r="BV144" s="501" t="str">
        <f t="shared" si="124"/>
        <v/>
      </c>
      <c r="BW144" s="537" t="str">
        <f t="shared" si="125"/>
        <v/>
      </c>
      <c r="BX144" s="537" t="str">
        <f t="shared" si="126"/>
        <v/>
      </c>
      <c r="BY144" s="537" t="str">
        <f t="shared" si="127"/>
        <v/>
      </c>
      <c r="BZ144" s="536"/>
      <c r="CA144" s="141"/>
      <c r="CB144" s="486"/>
      <c r="CC144" s="483" t="str">
        <f t="shared" si="128"/>
        <v/>
      </c>
      <c r="CD144" s="153" t="str">
        <f t="shared" si="129"/>
        <v/>
      </c>
      <c r="CE144" s="153" t="str">
        <f t="shared" si="130"/>
        <v/>
      </c>
      <c r="CF144" s="153" t="str">
        <f t="shared" si="131"/>
        <v/>
      </c>
    </row>
    <row r="145" spans="1:84" ht="29.45" customHeight="1" x14ac:dyDescent="0.25">
      <c r="A145" s="354" t="str">
        <f>'N-Bedarf AL §13a'!A145</f>
        <v/>
      </c>
      <c r="B145" s="354" t="str">
        <f>IF('N-Bedarf AL §13a'!B145="","",'N-Bedarf AL §13a'!B145)</f>
        <v/>
      </c>
      <c r="C145" s="305" t="str">
        <f>IF('N-Bedarf AL §13a'!D145="","",'N-Bedarf AL §13a'!D145)</f>
        <v/>
      </c>
      <c r="D145" s="32" t="str">
        <f>IF('N-Bedarf AL §13a'!C145="","",'N-Bedarf AL §13a'!C145)</f>
        <v/>
      </c>
      <c r="E145" s="32" t="str">
        <f>IF('N-Bedarf AL §13a'!Y145="",'N-Bedarf AL §13a'!V145,'N-Bedarf AL §13a'!Y145)</f>
        <v/>
      </c>
      <c r="F145" s="32" t="str">
        <f>IF('P-Bedarf AL §13a'!V147="","",'P-Bedarf AL §13a'!V147)</f>
        <v/>
      </c>
      <c r="G145" s="32" t="str">
        <f>IF('P-Bedarf AL §13a'!Z147="","",'P-Bedarf AL §13a'!Z147)</f>
        <v/>
      </c>
      <c r="H145" s="345" t="str">
        <f t="shared" si="132"/>
        <v/>
      </c>
      <c r="I145" s="345" t="str">
        <f t="shared" si="133"/>
        <v/>
      </c>
      <c r="J145" s="345" t="str">
        <f t="shared" si="134"/>
        <v/>
      </c>
      <c r="K145" s="321">
        <f t="shared" si="135"/>
        <v>0</v>
      </c>
      <c r="L145" s="321">
        <f t="shared" si="136"/>
        <v>0</v>
      </c>
      <c r="M145" s="321">
        <f t="shared" si="137"/>
        <v>0</v>
      </c>
      <c r="N145" s="321" t="str">
        <f t="shared" si="138"/>
        <v/>
      </c>
      <c r="O145" s="321" t="str">
        <f t="shared" si="138"/>
        <v/>
      </c>
      <c r="P145" s="321" t="str">
        <f t="shared" si="138"/>
        <v/>
      </c>
      <c r="Q145" s="490" t="str">
        <f t="shared" si="94"/>
        <v/>
      </c>
      <c r="R145" s="539"/>
      <c r="S145" s="141"/>
      <c r="T145" s="486"/>
      <c r="U145" s="501" t="str">
        <f t="shared" si="95"/>
        <v/>
      </c>
      <c r="V145" s="537" t="str">
        <f t="shared" si="96"/>
        <v/>
      </c>
      <c r="W145" s="537" t="str">
        <f t="shared" si="139"/>
        <v/>
      </c>
      <c r="X145" s="537" t="str">
        <f t="shared" si="97"/>
        <v/>
      </c>
      <c r="Y145" s="537" t="str">
        <f t="shared" si="98"/>
        <v/>
      </c>
      <c r="Z145" s="536"/>
      <c r="AA145" s="141"/>
      <c r="AB145" s="211"/>
      <c r="AC145" s="212" t="str">
        <f t="shared" si="99"/>
        <v/>
      </c>
      <c r="AD145" s="537" t="str">
        <f t="shared" si="100"/>
        <v/>
      </c>
      <c r="AE145" s="537" t="str">
        <f t="shared" si="101"/>
        <v/>
      </c>
      <c r="AF145" s="537" t="str">
        <f t="shared" si="102"/>
        <v/>
      </c>
      <c r="AG145" s="538" t="str">
        <f t="shared" si="103"/>
        <v/>
      </c>
      <c r="AH145" s="539"/>
      <c r="AI145" s="141"/>
      <c r="AJ145" s="486"/>
      <c r="AK145" s="507">
        <f t="shared" si="104"/>
        <v>0</v>
      </c>
      <c r="AL145" s="537" t="str">
        <f t="shared" si="105"/>
        <v/>
      </c>
      <c r="AM145" s="537" t="str">
        <f t="shared" si="106"/>
        <v/>
      </c>
      <c r="AN145" s="537" t="str">
        <f t="shared" si="107"/>
        <v/>
      </c>
      <c r="AO145" s="537" t="str">
        <f t="shared" si="108"/>
        <v/>
      </c>
      <c r="AP145" s="542" t="str">
        <f t="shared" si="140"/>
        <v/>
      </c>
      <c r="AQ145" s="539"/>
      <c r="AR145" s="141"/>
      <c r="AS145" s="486"/>
      <c r="AT145" s="501" t="str">
        <f t="shared" si="109"/>
        <v/>
      </c>
      <c r="AU145" s="537" t="str">
        <f t="shared" si="110"/>
        <v/>
      </c>
      <c r="AV145" s="537" t="str">
        <f t="shared" si="111"/>
        <v/>
      </c>
      <c r="AW145" s="537" t="str">
        <f t="shared" si="112"/>
        <v/>
      </c>
      <c r="AX145" s="536"/>
      <c r="AY145" s="141"/>
      <c r="AZ145" s="211"/>
      <c r="BA145" s="211" t="str">
        <f t="shared" si="113"/>
        <v/>
      </c>
      <c r="BB145" s="537" t="str">
        <f t="shared" si="114"/>
        <v/>
      </c>
      <c r="BC145" s="537"/>
      <c r="BD145" s="538" t="str">
        <f t="shared" si="115"/>
        <v/>
      </c>
      <c r="BE145" s="539"/>
      <c r="BF145" s="141"/>
      <c r="BG145" s="486"/>
      <c r="BH145" s="501" t="str">
        <f t="shared" si="116"/>
        <v/>
      </c>
      <c r="BI145" s="537" t="str">
        <f t="shared" si="117"/>
        <v/>
      </c>
      <c r="BJ145" s="537" t="str">
        <f t="shared" si="118"/>
        <v/>
      </c>
      <c r="BK145" s="537" t="str">
        <f t="shared" si="119"/>
        <v/>
      </c>
      <c r="BL145" s="536"/>
      <c r="BM145" s="141"/>
      <c r="BN145" s="211"/>
      <c r="BO145" s="211" t="e">
        <f t="shared" si="120"/>
        <v>#VALUE!</v>
      </c>
      <c r="BP145" s="537" t="str">
        <f t="shared" si="121"/>
        <v/>
      </c>
      <c r="BQ145" s="537" t="str">
        <f t="shared" si="122"/>
        <v/>
      </c>
      <c r="BR145" s="538" t="str">
        <f t="shared" si="123"/>
        <v/>
      </c>
      <c r="BS145" s="539"/>
      <c r="BT145" s="141"/>
      <c r="BU145" s="486"/>
      <c r="BV145" s="501" t="str">
        <f t="shared" si="124"/>
        <v/>
      </c>
      <c r="BW145" s="537" t="str">
        <f t="shared" si="125"/>
        <v/>
      </c>
      <c r="BX145" s="537" t="str">
        <f t="shared" si="126"/>
        <v/>
      </c>
      <c r="BY145" s="537" t="str">
        <f t="shared" si="127"/>
        <v/>
      </c>
      <c r="BZ145" s="536"/>
      <c r="CA145" s="141"/>
      <c r="CB145" s="486"/>
      <c r="CC145" s="483" t="str">
        <f t="shared" si="128"/>
        <v/>
      </c>
      <c r="CD145" s="153" t="str">
        <f t="shared" si="129"/>
        <v/>
      </c>
      <c r="CE145" s="153" t="str">
        <f t="shared" si="130"/>
        <v/>
      </c>
      <c r="CF145" s="153" t="str">
        <f t="shared" si="131"/>
        <v/>
      </c>
    </row>
    <row r="146" spans="1:84" ht="29.45" customHeight="1" x14ac:dyDescent="0.25">
      <c r="A146" s="354" t="str">
        <f>'N-Bedarf AL §13a'!A146</f>
        <v/>
      </c>
      <c r="B146" s="354" t="str">
        <f>IF('N-Bedarf AL §13a'!B146="","",'N-Bedarf AL §13a'!B146)</f>
        <v/>
      </c>
      <c r="C146" s="305" t="str">
        <f>IF('N-Bedarf AL §13a'!D146="","",'N-Bedarf AL §13a'!D146)</f>
        <v/>
      </c>
      <c r="D146" s="32" t="str">
        <f>IF('N-Bedarf AL §13a'!C146="","",'N-Bedarf AL §13a'!C146)</f>
        <v/>
      </c>
      <c r="E146" s="32" t="str">
        <f>IF('N-Bedarf AL §13a'!Y146="",'N-Bedarf AL §13a'!V146,'N-Bedarf AL §13a'!Y146)</f>
        <v/>
      </c>
      <c r="F146" s="32" t="str">
        <f>IF('P-Bedarf AL §13a'!V148="","",'P-Bedarf AL §13a'!V148)</f>
        <v/>
      </c>
      <c r="G146" s="32" t="str">
        <f>IF('P-Bedarf AL §13a'!Z148="","",'P-Bedarf AL §13a'!Z148)</f>
        <v/>
      </c>
      <c r="H146" s="345" t="str">
        <f t="shared" si="132"/>
        <v/>
      </c>
      <c r="I146" s="345" t="str">
        <f t="shared" si="133"/>
        <v/>
      </c>
      <c r="J146" s="345" t="str">
        <f t="shared" si="134"/>
        <v/>
      </c>
      <c r="K146" s="321">
        <f t="shared" si="135"/>
        <v>0</v>
      </c>
      <c r="L146" s="321">
        <f t="shared" si="136"/>
        <v>0</v>
      </c>
      <c r="M146" s="321">
        <f t="shared" si="137"/>
        <v>0</v>
      </c>
      <c r="N146" s="321" t="str">
        <f t="shared" si="138"/>
        <v/>
      </c>
      <c r="O146" s="321" t="str">
        <f t="shared" si="138"/>
        <v/>
      </c>
      <c r="P146" s="321" t="str">
        <f t="shared" si="138"/>
        <v/>
      </c>
      <c r="Q146" s="490" t="str">
        <f t="shared" si="94"/>
        <v/>
      </c>
      <c r="R146" s="539"/>
      <c r="S146" s="141"/>
      <c r="T146" s="486"/>
      <c r="U146" s="501" t="str">
        <f t="shared" si="95"/>
        <v/>
      </c>
      <c r="V146" s="537" t="str">
        <f t="shared" si="96"/>
        <v/>
      </c>
      <c r="W146" s="537" t="str">
        <f t="shared" si="139"/>
        <v/>
      </c>
      <c r="X146" s="537" t="str">
        <f t="shared" si="97"/>
        <v/>
      </c>
      <c r="Y146" s="537" t="str">
        <f t="shared" si="98"/>
        <v/>
      </c>
      <c r="Z146" s="536"/>
      <c r="AA146" s="141"/>
      <c r="AB146" s="211"/>
      <c r="AC146" s="212" t="str">
        <f t="shared" si="99"/>
        <v/>
      </c>
      <c r="AD146" s="537" t="str">
        <f t="shared" si="100"/>
        <v/>
      </c>
      <c r="AE146" s="537" t="str">
        <f t="shared" si="101"/>
        <v/>
      </c>
      <c r="AF146" s="537" t="str">
        <f t="shared" si="102"/>
        <v/>
      </c>
      <c r="AG146" s="538" t="str">
        <f t="shared" si="103"/>
        <v/>
      </c>
      <c r="AH146" s="539"/>
      <c r="AI146" s="141"/>
      <c r="AJ146" s="486"/>
      <c r="AK146" s="507">
        <f t="shared" si="104"/>
        <v>0</v>
      </c>
      <c r="AL146" s="537" t="str">
        <f t="shared" si="105"/>
        <v/>
      </c>
      <c r="AM146" s="537" t="str">
        <f t="shared" si="106"/>
        <v/>
      </c>
      <c r="AN146" s="537" t="str">
        <f t="shared" si="107"/>
        <v/>
      </c>
      <c r="AO146" s="537" t="str">
        <f t="shared" si="108"/>
        <v/>
      </c>
      <c r="AP146" s="542" t="str">
        <f t="shared" si="140"/>
        <v/>
      </c>
      <c r="AQ146" s="539"/>
      <c r="AR146" s="141"/>
      <c r="AS146" s="486"/>
      <c r="AT146" s="501" t="str">
        <f t="shared" si="109"/>
        <v/>
      </c>
      <c r="AU146" s="537" t="str">
        <f t="shared" si="110"/>
        <v/>
      </c>
      <c r="AV146" s="537" t="str">
        <f t="shared" si="111"/>
        <v/>
      </c>
      <c r="AW146" s="537" t="str">
        <f t="shared" si="112"/>
        <v/>
      </c>
      <c r="AX146" s="536"/>
      <c r="AY146" s="141"/>
      <c r="AZ146" s="211"/>
      <c r="BA146" s="211" t="str">
        <f t="shared" si="113"/>
        <v/>
      </c>
      <c r="BB146" s="537" t="str">
        <f t="shared" si="114"/>
        <v/>
      </c>
      <c r="BC146" s="537"/>
      <c r="BD146" s="538" t="str">
        <f t="shared" si="115"/>
        <v/>
      </c>
      <c r="BE146" s="539"/>
      <c r="BF146" s="141"/>
      <c r="BG146" s="486"/>
      <c r="BH146" s="501" t="str">
        <f t="shared" si="116"/>
        <v/>
      </c>
      <c r="BI146" s="537" t="str">
        <f t="shared" si="117"/>
        <v/>
      </c>
      <c r="BJ146" s="537" t="str">
        <f t="shared" si="118"/>
        <v/>
      </c>
      <c r="BK146" s="537" t="str">
        <f t="shared" si="119"/>
        <v/>
      </c>
      <c r="BL146" s="536"/>
      <c r="BM146" s="141"/>
      <c r="BN146" s="211"/>
      <c r="BO146" s="211" t="e">
        <f t="shared" si="120"/>
        <v>#VALUE!</v>
      </c>
      <c r="BP146" s="537" t="str">
        <f t="shared" si="121"/>
        <v/>
      </c>
      <c r="BQ146" s="537" t="str">
        <f t="shared" si="122"/>
        <v/>
      </c>
      <c r="BR146" s="538" t="str">
        <f t="shared" si="123"/>
        <v/>
      </c>
      <c r="BS146" s="539"/>
      <c r="BT146" s="141"/>
      <c r="BU146" s="486"/>
      <c r="BV146" s="501" t="str">
        <f t="shared" si="124"/>
        <v/>
      </c>
      <c r="BW146" s="537" t="str">
        <f t="shared" si="125"/>
        <v/>
      </c>
      <c r="BX146" s="537" t="str">
        <f t="shared" si="126"/>
        <v/>
      </c>
      <c r="BY146" s="537" t="str">
        <f t="shared" si="127"/>
        <v/>
      </c>
      <c r="BZ146" s="536"/>
      <c r="CA146" s="141"/>
      <c r="CB146" s="486"/>
      <c r="CC146" s="483" t="str">
        <f t="shared" si="128"/>
        <v/>
      </c>
      <c r="CD146" s="153" t="str">
        <f t="shared" si="129"/>
        <v/>
      </c>
      <c r="CE146" s="153" t="str">
        <f t="shared" si="130"/>
        <v/>
      </c>
      <c r="CF146" s="153" t="str">
        <f t="shared" si="131"/>
        <v/>
      </c>
    </row>
    <row r="147" spans="1:84" ht="29.45" customHeight="1" x14ac:dyDescent="0.25">
      <c r="A147" s="354" t="str">
        <f>'N-Bedarf AL §13a'!A147</f>
        <v/>
      </c>
      <c r="B147" s="354" t="str">
        <f>IF('N-Bedarf AL §13a'!B147="","",'N-Bedarf AL §13a'!B147)</f>
        <v/>
      </c>
      <c r="C147" s="305" t="str">
        <f>IF('N-Bedarf AL §13a'!D147="","",'N-Bedarf AL §13a'!D147)</f>
        <v/>
      </c>
      <c r="D147" s="32" t="str">
        <f>IF('N-Bedarf AL §13a'!C147="","",'N-Bedarf AL §13a'!C147)</f>
        <v/>
      </c>
      <c r="E147" s="32" t="str">
        <f>IF('N-Bedarf AL §13a'!Y147="",'N-Bedarf AL §13a'!V147,'N-Bedarf AL §13a'!Y147)</f>
        <v/>
      </c>
      <c r="F147" s="32" t="str">
        <f>IF('P-Bedarf AL §13a'!V149="","",'P-Bedarf AL §13a'!V149)</f>
        <v/>
      </c>
      <c r="G147" s="32" t="str">
        <f>IF('P-Bedarf AL §13a'!Z149="","",'P-Bedarf AL §13a'!Z149)</f>
        <v/>
      </c>
      <c r="H147" s="345" t="str">
        <f t="shared" si="132"/>
        <v/>
      </c>
      <c r="I147" s="345" t="str">
        <f t="shared" si="133"/>
        <v/>
      </c>
      <c r="J147" s="345" t="str">
        <f t="shared" si="134"/>
        <v/>
      </c>
      <c r="K147" s="321">
        <f t="shared" si="135"/>
        <v>0</v>
      </c>
      <c r="L147" s="321">
        <f t="shared" si="136"/>
        <v>0</v>
      </c>
      <c r="M147" s="321">
        <f t="shared" si="137"/>
        <v>0</v>
      </c>
      <c r="N147" s="321" t="str">
        <f t="shared" si="138"/>
        <v/>
      </c>
      <c r="O147" s="321" t="str">
        <f t="shared" si="138"/>
        <v/>
      </c>
      <c r="P147" s="321" t="str">
        <f t="shared" si="138"/>
        <v/>
      </c>
      <c r="Q147" s="490" t="str">
        <f t="shared" si="94"/>
        <v/>
      </c>
      <c r="R147" s="539"/>
      <c r="S147" s="141"/>
      <c r="T147" s="486"/>
      <c r="U147" s="501" t="str">
        <f t="shared" si="95"/>
        <v/>
      </c>
      <c r="V147" s="537" t="str">
        <f t="shared" si="96"/>
        <v/>
      </c>
      <c r="W147" s="537" t="str">
        <f t="shared" si="139"/>
        <v/>
      </c>
      <c r="X147" s="537" t="str">
        <f t="shared" si="97"/>
        <v/>
      </c>
      <c r="Y147" s="537" t="str">
        <f t="shared" si="98"/>
        <v/>
      </c>
      <c r="Z147" s="536"/>
      <c r="AA147" s="141"/>
      <c r="AB147" s="211"/>
      <c r="AC147" s="212" t="str">
        <f t="shared" si="99"/>
        <v/>
      </c>
      <c r="AD147" s="537" t="str">
        <f t="shared" si="100"/>
        <v/>
      </c>
      <c r="AE147" s="537" t="str">
        <f t="shared" si="101"/>
        <v/>
      </c>
      <c r="AF147" s="537" t="str">
        <f t="shared" si="102"/>
        <v/>
      </c>
      <c r="AG147" s="538" t="str">
        <f t="shared" si="103"/>
        <v/>
      </c>
      <c r="AH147" s="539"/>
      <c r="AI147" s="141"/>
      <c r="AJ147" s="486"/>
      <c r="AK147" s="507">
        <f t="shared" si="104"/>
        <v>0</v>
      </c>
      <c r="AL147" s="537" t="str">
        <f t="shared" si="105"/>
        <v/>
      </c>
      <c r="AM147" s="537" t="str">
        <f t="shared" si="106"/>
        <v/>
      </c>
      <c r="AN147" s="537" t="str">
        <f t="shared" si="107"/>
        <v/>
      </c>
      <c r="AO147" s="537" t="str">
        <f t="shared" si="108"/>
        <v/>
      </c>
      <c r="AP147" s="542" t="str">
        <f t="shared" si="140"/>
        <v/>
      </c>
      <c r="AQ147" s="539"/>
      <c r="AR147" s="141"/>
      <c r="AS147" s="486"/>
      <c r="AT147" s="501" t="str">
        <f t="shared" si="109"/>
        <v/>
      </c>
      <c r="AU147" s="537" t="str">
        <f t="shared" si="110"/>
        <v/>
      </c>
      <c r="AV147" s="537" t="str">
        <f t="shared" si="111"/>
        <v/>
      </c>
      <c r="AW147" s="537" t="str">
        <f t="shared" si="112"/>
        <v/>
      </c>
      <c r="AX147" s="536"/>
      <c r="AY147" s="141"/>
      <c r="AZ147" s="211"/>
      <c r="BA147" s="211" t="str">
        <f t="shared" si="113"/>
        <v/>
      </c>
      <c r="BB147" s="537" t="str">
        <f t="shared" si="114"/>
        <v/>
      </c>
      <c r="BC147" s="537"/>
      <c r="BD147" s="538" t="str">
        <f t="shared" si="115"/>
        <v/>
      </c>
      <c r="BE147" s="539"/>
      <c r="BF147" s="141"/>
      <c r="BG147" s="486"/>
      <c r="BH147" s="501" t="str">
        <f t="shared" si="116"/>
        <v/>
      </c>
      <c r="BI147" s="537" t="str">
        <f t="shared" si="117"/>
        <v/>
      </c>
      <c r="BJ147" s="537" t="str">
        <f t="shared" si="118"/>
        <v/>
      </c>
      <c r="BK147" s="537" t="str">
        <f t="shared" si="119"/>
        <v/>
      </c>
      <c r="BL147" s="536"/>
      <c r="BM147" s="141"/>
      <c r="BN147" s="211"/>
      <c r="BO147" s="211" t="e">
        <f t="shared" si="120"/>
        <v>#VALUE!</v>
      </c>
      <c r="BP147" s="537" t="str">
        <f t="shared" si="121"/>
        <v/>
      </c>
      <c r="BQ147" s="537" t="str">
        <f t="shared" si="122"/>
        <v/>
      </c>
      <c r="BR147" s="538" t="str">
        <f t="shared" si="123"/>
        <v/>
      </c>
      <c r="BS147" s="539"/>
      <c r="BT147" s="141"/>
      <c r="BU147" s="486"/>
      <c r="BV147" s="501" t="str">
        <f t="shared" si="124"/>
        <v/>
      </c>
      <c r="BW147" s="537" t="str">
        <f t="shared" si="125"/>
        <v/>
      </c>
      <c r="BX147" s="537" t="str">
        <f t="shared" si="126"/>
        <v/>
      </c>
      <c r="BY147" s="537" t="str">
        <f t="shared" si="127"/>
        <v/>
      </c>
      <c r="BZ147" s="536"/>
      <c r="CA147" s="141"/>
      <c r="CB147" s="486"/>
      <c r="CC147" s="483" t="str">
        <f t="shared" si="128"/>
        <v/>
      </c>
      <c r="CD147" s="153" t="str">
        <f t="shared" si="129"/>
        <v/>
      </c>
      <c r="CE147" s="153" t="str">
        <f t="shared" si="130"/>
        <v/>
      </c>
      <c r="CF147" s="153" t="str">
        <f t="shared" si="131"/>
        <v/>
      </c>
    </row>
    <row r="148" spans="1:84" ht="29.45" customHeight="1" x14ac:dyDescent="0.25">
      <c r="A148" s="354" t="str">
        <f>'N-Bedarf AL §13a'!A148</f>
        <v/>
      </c>
      <c r="B148" s="354" t="str">
        <f>IF('N-Bedarf AL §13a'!B148="","",'N-Bedarf AL §13a'!B148)</f>
        <v/>
      </c>
      <c r="C148" s="305" t="str">
        <f>IF('N-Bedarf AL §13a'!D148="","",'N-Bedarf AL §13a'!D148)</f>
        <v/>
      </c>
      <c r="D148" s="32" t="str">
        <f>IF('N-Bedarf AL §13a'!C148="","",'N-Bedarf AL §13a'!C148)</f>
        <v/>
      </c>
      <c r="E148" s="32" t="str">
        <f>IF('N-Bedarf AL §13a'!Y148="",'N-Bedarf AL §13a'!V148,'N-Bedarf AL §13a'!Y148)</f>
        <v/>
      </c>
      <c r="F148" s="32" t="str">
        <f>IF('P-Bedarf AL §13a'!V150="","",'P-Bedarf AL §13a'!V150)</f>
        <v/>
      </c>
      <c r="G148" s="32" t="str">
        <f>IF('P-Bedarf AL §13a'!Z150="","",'P-Bedarf AL §13a'!Z150)</f>
        <v/>
      </c>
      <c r="H148" s="345" t="str">
        <f t="shared" si="132"/>
        <v/>
      </c>
      <c r="I148" s="345" t="str">
        <f t="shared" si="133"/>
        <v/>
      </c>
      <c r="J148" s="345" t="str">
        <f t="shared" si="134"/>
        <v/>
      </c>
      <c r="K148" s="321">
        <f t="shared" si="135"/>
        <v>0</v>
      </c>
      <c r="L148" s="321">
        <f t="shared" si="136"/>
        <v>0</v>
      </c>
      <c r="M148" s="321">
        <f t="shared" si="137"/>
        <v>0</v>
      </c>
      <c r="N148" s="321" t="str">
        <f t="shared" si="138"/>
        <v/>
      </c>
      <c r="O148" s="321" t="str">
        <f t="shared" si="138"/>
        <v/>
      </c>
      <c r="P148" s="321" t="str">
        <f t="shared" si="138"/>
        <v/>
      </c>
      <c r="Q148" s="490" t="str">
        <f t="shared" si="94"/>
        <v/>
      </c>
      <c r="R148" s="539"/>
      <c r="S148" s="141"/>
      <c r="T148" s="486"/>
      <c r="U148" s="501" t="str">
        <f t="shared" si="95"/>
        <v/>
      </c>
      <c r="V148" s="537" t="str">
        <f t="shared" si="96"/>
        <v/>
      </c>
      <c r="W148" s="537" t="str">
        <f t="shared" si="139"/>
        <v/>
      </c>
      <c r="X148" s="537" t="str">
        <f t="shared" si="97"/>
        <v/>
      </c>
      <c r="Y148" s="537" t="str">
        <f t="shared" si="98"/>
        <v/>
      </c>
      <c r="Z148" s="536"/>
      <c r="AA148" s="141"/>
      <c r="AB148" s="211"/>
      <c r="AC148" s="212" t="str">
        <f t="shared" si="99"/>
        <v/>
      </c>
      <c r="AD148" s="537" t="str">
        <f t="shared" si="100"/>
        <v/>
      </c>
      <c r="AE148" s="537" t="str">
        <f t="shared" si="101"/>
        <v/>
      </c>
      <c r="AF148" s="537" t="str">
        <f t="shared" si="102"/>
        <v/>
      </c>
      <c r="AG148" s="538" t="str">
        <f t="shared" si="103"/>
        <v/>
      </c>
      <c r="AH148" s="539"/>
      <c r="AI148" s="141"/>
      <c r="AJ148" s="486"/>
      <c r="AK148" s="507">
        <f t="shared" si="104"/>
        <v>0</v>
      </c>
      <c r="AL148" s="537" t="str">
        <f t="shared" si="105"/>
        <v/>
      </c>
      <c r="AM148" s="537" t="str">
        <f t="shared" si="106"/>
        <v/>
      </c>
      <c r="AN148" s="537" t="str">
        <f t="shared" si="107"/>
        <v/>
      </c>
      <c r="AO148" s="537" t="str">
        <f t="shared" si="108"/>
        <v/>
      </c>
      <c r="AP148" s="542" t="str">
        <f t="shared" si="140"/>
        <v/>
      </c>
      <c r="AQ148" s="539"/>
      <c r="AR148" s="141"/>
      <c r="AS148" s="486"/>
      <c r="AT148" s="501" t="str">
        <f t="shared" si="109"/>
        <v/>
      </c>
      <c r="AU148" s="537" t="str">
        <f t="shared" si="110"/>
        <v/>
      </c>
      <c r="AV148" s="537" t="str">
        <f t="shared" si="111"/>
        <v/>
      </c>
      <c r="AW148" s="537" t="str">
        <f t="shared" si="112"/>
        <v/>
      </c>
      <c r="AX148" s="536"/>
      <c r="AY148" s="141"/>
      <c r="AZ148" s="211"/>
      <c r="BA148" s="211" t="str">
        <f t="shared" si="113"/>
        <v/>
      </c>
      <c r="BB148" s="537" t="str">
        <f t="shared" si="114"/>
        <v/>
      </c>
      <c r="BC148" s="537"/>
      <c r="BD148" s="538" t="str">
        <f t="shared" si="115"/>
        <v/>
      </c>
      <c r="BE148" s="539"/>
      <c r="BF148" s="141"/>
      <c r="BG148" s="486"/>
      <c r="BH148" s="501" t="str">
        <f t="shared" si="116"/>
        <v/>
      </c>
      <c r="BI148" s="537" t="str">
        <f t="shared" si="117"/>
        <v/>
      </c>
      <c r="BJ148" s="537" t="str">
        <f t="shared" si="118"/>
        <v/>
      </c>
      <c r="BK148" s="537" t="str">
        <f t="shared" si="119"/>
        <v/>
      </c>
      <c r="BL148" s="536"/>
      <c r="BM148" s="141"/>
      <c r="BN148" s="211"/>
      <c r="BO148" s="211" t="e">
        <f t="shared" si="120"/>
        <v>#VALUE!</v>
      </c>
      <c r="BP148" s="537" t="str">
        <f t="shared" si="121"/>
        <v/>
      </c>
      <c r="BQ148" s="537" t="str">
        <f t="shared" si="122"/>
        <v/>
      </c>
      <c r="BR148" s="538" t="str">
        <f t="shared" si="123"/>
        <v/>
      </c>
      <c r="BS148" s="539"/>
      <c r="BT148" s="141"/>
      <c r="BU148" s="486"/>
      <c r="BV148" s="501" t="str">
        <f t="shared" si="124"/>
        <v/>
      </c>
      <c r="BW148" s="537" t="str">
        <f t="shared" si="125"/>
        <v/>
      </c>
      <c r="BX148" s="537" t="str">
        <f t="shared" si="126"/>
        <v/>
      </c>
      <c r="BY148" s="537" t="str">
        <f t="shared" si="127"/>
        <v/>
      </c>
      <c r="BZ148" s="536"/>
      <c r="CA148" s="141"/>
      <c r="CB148" s="486"/>
      <c r="CC148" s="483" t="str">
        <f t="shared" si="128"/>
        <v/>
      </c>
      <c r="CD148" s="153" t="str">
        <f t="shared" si="129"/>
        <v/>
      </c>
      <c r="CE148" s="153" t="str">
        <f t="shared" si="130"/>
        <v/>
      </c>
      <c r="CF148" s="153" t="str">
        <f t="shared" si="131"/>
        <v/>
      </c>
    </row>
    <row r="149" spans="1:84" ht="29.45" customHeight="1" x14ac:dyDescent="0.25">
      <c r="A149" s="354" t="str">
        <f>'N-Bedarf AL §13a'!A149</f>
        <v/>
      </c>
      <c r="B149" s="354" t="str">
        <f>IF('N-Bedarf AL §13a'!B149="","",'N-Bedarf AL §13a'!B149)</f>
        <v/>
      </c>
      <c r="C149" s="305" t="str">
        <f>IF('N-Bedarf AL §13a'!D149="","",'N-Bedarf AL §13a'!D149)</f>
        <v/>
      </c>
      <c r="D149" s="32" t="str">
        <f>IF('N-Bedarf AL §13a'!C149="","",'N-Bedarf AL §13a'!C149)</f>
        <v/>
      </c>
      <c r="E149" s="32" t="str">
        <f>IF('N-Bedarf AL §13a'!Y149="",'N-Bedarf AL §13a'!V149,'N-Bedarf AL §13a'!Y149)</f>
        <v/>
      </c>
      <c r="F149" s="32" t="str">
        <f>IF('P-Bedarf AL §13a'!V151="","",'P-Bedarf AL §13a'!V151)</f>
        <v/>
      </c>
      <c r="G149" s="32" t="str">
        <f>IF('P-Bedarf AL §13a'!Z151="","",'P-Bedarf AL §13a'!Z151)</f>
        <v/>
      </c>
      <c r="H149" s="345" t="str">
        <f t="shared" si="132"/>
        <v/>
      </c>
      <c r="I149" s="345" t="str">
        <f t="shared" si="133"/>
        <v/>
      </c>
      <c r="J149" s="345" t="str">
        <f t="shared" si="134"/>
        <v/>
      </c>
      <c r="K149" s="321">
        <f t="shared" si="135"/>
        <v>0</v>
      </c>
      <c r="L149" s="321">
        <f t="shared" si="136"/>
        <v>0</v>
      </c>
      <c r="M149" s="321">
        <f t="shared" si="137"/>
        <v>0</v>
      </c>
      <c r="N149" s="321" t="str">
        <f t="shared" si="138"/>
        <v/>
      </c>
      <c r="O149" s="321" t="str">
        <f t="shared" si="138"/>
        <v/>
      </c>
      <c r="P149" s="321" t="str">
        <f t="shared" si="138"/>
        <v/>
      </c>
      <c r="Q149" s="490" t="str">
        <f t="shared" si="94"/>
        <v/>
      </c>
      <c r="R149" s="539"/>
      <c r="S149" s="141"/>
      <c r="T149" s="486"/>
      <c r="U149" s="501" t="str">
        <f t="shared" si="95"/>
        <v/>
      </c>
      <c r="V149" s="537" t="str">
        <f t="shared" si="96"/>
        <v/>
      </c>
      <c r="W149" s="537" t="str">
        <f t="shared" si="139"/>
        <v/>
      </c>
      <c r="X149" s="537" t="str">
        <f t="shared" si="97"/>
        <v/>
      </c>
      <c r="Y149" s="537" t="str">
        <f t="shared" si="98"/>
        <v/>
      </c>
      <c r="Z149" s="536"/>
      <c r="AA149" s="141"/>
      <c r="AB149" s="211"/>
      <c r="AC149" s="212" t="str">
        <f t="shared" si="99"/>
        <v/>
      </c>
      <c r="AD149" s="537" t="str">
        <f t="shared" si="100"/>
        <v/>
      </c>
      <c r="AE149" s="537" t="str">
        <f t="shared" si="101"/>
        <v/>
      </c>
      <c r="AF149" s="537" t="str">
        <f t="shared" si="102"/>
        <v/>
      </c>
      <c r="AG149" s="538" t="str">
        <f t="shared" si="103"/>
        <v/>
      </c>
      <c r="AH149" s="539"/>
      <c r="AI149" s="141"/>
      <c r="AJ149" s="486"/>
      <c r="AK149" s="507">
        <f t="shared" si="104"/>
        <v>0</v>
      </c>
      <c r="AL149" s="537" t="str">
        <f t="shared" si="105"/>
        <v/>
      </c>
      <c r="AM149" s="537" t="str">
        <f t="shared" si="106"/>
        <v/>
      </c>
      <c r="AN149" s="537" t="str">
        <f t="shared" si="107"/>
        <v/>
      </c>
      <c r="AO149" s="537" t="str">
        <f t="shared" si="108"/>
        <v/>
      </c>
      <c r="AP149" s="542" t="str">
        <f t="shared" si="140"/>
        <v/>
      </c>
      <c r="AQ149" s="539"/>
      <c r="AR149" s="141"/>
      <c r="AS149" s="486"/>
      <c r="AT149" s="501" t="str">
        <f t="shared" si="109"/>
        <v/>
      </c>
      <c r="AU149" s="537" t="str">
        <f t="shared" si="110"/>
        <v/>
      </c>
      <c r="AV149" s="537" t="str">
        <f t="shared" si="111"/>
        <v/>
      </c>
      <c r="AW149" s="537" t="str">
        <f t="shared" si="112"/>
        <v/>
      </c>
      <c r="AX149" s="536"/>
      <c r="AY149" s="141"/>
      <c r="AZ149" s="211"/>
      <c r="BA149" s="211" t="str">
        <f t="shared" si="113"/>
        <v/>
      </c>
      <c r="BB149" s="537" t="str">
        <f t="shared" si="114"/>
        <v/>
      </c>
      <c r="BC149" s="537"/>
      <c r="BD149" s="538" t="str">
        <f t="shared" si="115"/>
        <v/>
      </c>
      <c r="BE149" s="539"/>
      <c r="BF149" s="141"/>
      <c r="BG149" s="486"/>
      <c r="BH149" s="501" t="str">
        <f t="shared" si="116"/>
        <v/>
      </c>
      <c r="BI149" s="537" t="str">
        <f t="shared" si="117"/>
        <v/>
      </c>
      <c r="BJ149" s="537" t="str">
        <f t="shared" si="118"/>
        <v/>
      </c>
      <c r="BK149" s="537" t="str">
        <f t="shared" si="119"/>
        <v/>
      </c>
      <c r="BL149" s="536"/>
      <c r="BM149" s="141"/>
      <c r="BN149" s="211"/>
      <c r="BO149" s="211" t="e">
        <f t="shared" si="120"/>
        <v>#VALUE!</v>
      </c>
      <c r="BP149" s="537" t="str">
        <f t="shared" si="121"/>
        <v/>
      </c>
      <c r="BQ149" s="537" t="str">
        <f t="shared" si="122"/>
        <v/>
      </c>
      <c r="BR149" s="538" t="str">
        <f t="shared" si="123"/>
        <v/>
      </c>
      <c r="BS149" s="539"/>
      <c r="BT149" s="141"/>
      <c r="BU149" s="486"/>
      <c r="BV149" s="501" t="str">
        <f t="shared" si="124"/>
        <v/>
      </c>
      <c r="BW149" s="537" t="str">
        <f t="shared" si="125"/>
        <v/>
      </c>
      <c r="BX149" s="537" t="str">
        <f t="shared" si="126"/>
        <v/>
      </c>
      <c r="BY149" s="537" t="str">
        <f t="shared" si="127"/>
        <v/>
      </c>
      <c r="BZ149" s="536"/>
      <c r="CA149" s="141"/>
      <c r="CB149" s="486"/>
      <c r="CC149" s="483" t="str">
        <f t="shared" si="128"/>
        <v/>
      </c>
      <c r="CD149" s="153" t="str">
        <f t="shared" si="129"/>
        <v/>
      </c>
      <c r="CE149" s="153" t="str">
        <f t="shared" si="130"/>
        <v/>
      </c>
      <c r="CF149" s="153" t="str">
        <f t="shared" si="131"/>
        <v/>
      </c>
    </row>
    <row r="150" spans="1:84" ht="29.45" customHeight="1" x14ac:dyDescent="0.25">
      <c r="A150" s="354" t="str">
        <f>'N-Bedarf AL §13a'!A150</f>
        <v/>
      </c>
      <c r="B150" s="354" t="str">
        <f>IF('N-Bedarf AL §13a'!B150="","",'N-Bedarf AL §13a'!B150)</f>
        <v/>
      </c>
      <c r="C150" s="305" t="str">
        <f>IF('N-Bedarf AL §13a'!D150="","",'N-Bedarf AL §13a'!D150)</f>
        <v/>
      </c>
      <c r="D150" s="32" t="str">
        <f>IF('N-Bedarf AL §13a'!C150="","",'N-Bedarf AL §13a'!C150)</f>
        <v/>
      </c>
      <c r="E150" s="32" t="str">
        <f>IF('N-Bedarf AL §13a'!Y150="",'N-Bedarf AL §13a'!V150,'N-Bedarf AL §13a'!Y150)</f>
        <v/>
      </c>
      <c r="F150" s="32" t="str">
        <f>IF('P-Bedarf AL §13a'!V152="","",'P-Bedarf AL §13a'!V152)</f>
        <v/>
      </c>
      <c r="G150" s="32" t="str">
        <f>IF('P-Bedarf AL §13a'!Z152="","",'P-Bedarf AL §13a'!Z152)</f>
        <v/>
      </c>
      <c r="H150" s="345" t="str">
        <f t="shared" si="132"/>
        <v/>
      </c>
      <c r="I150" s="345" t="str">
        <f t="shared" si="133"/>
        <v/>
      </c>
      <c r="J150" s="345" t="str">
        <f t="shared" si="134"/>
        <v/>
      </c>
      <c r="K150" s="321">
        <f t="shared" si="135"/>
        <v>0</v>
      </c>
      <c r="L150" s="321">
        <f t="shared" si="136"/>
        <v>0</v>
      </c>
      <c r="M150" s="321">
        <f t="shared" si="137"/>
        <v>0</v>
      </c>
      <c r="N150" s="321" t="str">
        <f t="shared" si="138"/>
        <v/>
      </c>
      <c r="O150" s="321" t="str">
        <f t="shared" si="138"/>
        <v/>
      </c>
      <c r="P150" s="321" t="str">
        <f t="shared" si="138"/>
        <v/>
      </c>
      <c r="Q150" s="490" t="str">
        <f t="shared" si="94"/>
        <v/>
      </c>
      <c r="R150" s="539"/>
      <c r="S150" s="141"/>
      <c r="T150" s="486"/>
      <c r="U150" s="501" t="str">
        <f t="shared" si="95"/>
        <v/>
      </c>
      <c r="V150" s="537" t="str">
        <f t="shared" si="96"/>
        <v/>
      </c>
      <c r="W150" s="537" t="str">
        <f t="shared" si="139"/>
        <v/>
      </c>
      <c r="X150" s="537" t="str">
        <f t="shared" si="97"/>
        <v/>
      </c>
      <c r="Y150" s="537" t="str">
        <f t="shared" si="98"/>
        <v/>
      </c>
      <c r="Z150" s="536"/>
      <c r="AA150" s="141"/>
      <c r="AB150" s="211"/>
      <c r="AC150" s="212" t="str">
        <f t="shared" si="99"/>
        <v/>
      </c>
      <c r="AD150" s="537" t="str">
        <f t="shared" si="100"/>
        <v/>
      </c>
      <c r="AE150" s="537" t="str">
        <f t="shared" si="101"/>
        <v/>
      </c>
      <c r="AF150" s="537" t="str">
        <f t="shared" si="102"/>
        <v/>
      </c>
      <c r="AG150" s="538" t="str">
        <f t="shared" si="103"/>
        <v/>
      </c>
      <c r="AH150" s="539"/>
      <c r="AI150" s="141"/>
      <c r="AJ150" s="486"/>
      <c r="AK150" s="507">
        <f t="shared" si="104"/>
        <v>0</v>
      </c>
      <c r="AL150" s="537" t="str">
        <f t="shared" si="105"/>
        <v/>
      </c>
      <c r="AM150" s="537" t="str">
        <f t="shared" si="106"/>
        <v/>
      </c>
      <c r="AN150" s="537" t="str">
        <f t="shared" si="107"/>
        <v/>
      </c>
      <c r="AO150" s="537" t="str">
        <f t="shared" si="108"/>
        <v/>
      </c>
      <c r="AP150" s="542" t="str">
        <f t="shared" si="140"/>
        <v/>
      </c>
      <c r="AQ150" s="539"/>
      <c r="AR150" s="141"/>
      <c r="AS150" s="486"/>
      <c r="AT150" s="501" t="str">
        <f t="shared" si="109"/>
        <v/>
      </c>
      <c r="AU150" s="537" t="str">
        <f t="shared" si="110"/>
        <v/>
      </c>
      <c r="AV150" s="537" t="str">
        <f t="shared" si="111"/>
        <v/>
      </c>
      <c r="AW150" s="537" t="str">
        <f t="shared" si="112"/>
        <v/>
      </c>
      <c r="AX150" s="536"/>
      <c r="AY150" s="141"/>
      <c r="AZ150" s="211"/>
      <c r="BA150" s="211" t="str">
        <f t="shared" si="113"/>
        <v/>
      </c>
      <c r="BB150" s="537" t="str">
        <f t="shared" si="114"/>
        <v/>
      </c>
      <c r="BC150" s="537"/>
      <c r="BD150" s="538" t="str">
        <f t="shared" si="115"/>
        <v/>
      </c>
      <c r="BE150" s="539"/>
      <c r="BF150" s="141"/>
      <c r="BG150" s="486"/>
      <c r="BH150" s="501" t="str">
        <f t="shared" si="116"/>
        <v/>
      </c>
      <c r="BI150" s="537" t="str">
        <f t="shared" si="117"/>
        <v/>
      </c>
      <c r="BJ150" s="537" t="str">
        <f t="shared" si="118"/>
        <v/>
      </c>
      <c r="BK150" s="537" t="str">
        <f t="shared" si="119"/>
        <v/>
      </c>
      <c r="BL150" s="536"/>
      <c r="BM150" s="141"/>
      <c r="BN150" s="211"/>
      <c r="BO150" s="211" t="e">
        <f t="shared" si="120"/>
        <v>#VALUE!</v>
      </c>
      <c r="BP150" s="537" t="str">
        <f t="shared" si="121"/>
        <v/>
      </c>
      <c r="BQ150" s="537" t="str">
        <f t="shared" si="122"/>
        <v/>
      </c>
      <c r="BR150" s="538" t="str">
        <f t="shared" si="123"/>
        <v/>
      </c>
      <c r="BS150" s="539"/>
      <c r="BT150" s="141"/>
      <c r="BU150" s="486"/>
      <c r="BV150" s="501" t="str">
        <f t="shared" si="124"/>
        <v/>
      </c>
      <c r="BW150" s="537" t="str">
        <f t="shared" si="125"/>
        <v/>
      </c>
      <c r="BX150" s="537" t="str">
        <f t="shared" si="126"/>
        <v/>
      </c>
      <c r="BY150" s="537" t="str">
        <f t="shared" si="127"/>
        <v/>
      </c>
      <c r="BZ150" s="536"/>
      <c r="CA150" s="141"/>
      <c r="CB150" s="486"/>
      <c r="CC150" s="483" t="str">
        <f t="shared" si="128"/>
        <v/>
      </c>
      <c r="CD150" s="153" t="str">
        <f t="shared" si="129"/>
        <v/>
      </c>
      <c r="CE150" s="153" t="str">
        <f t="shared" si="130"/>
        <v/>
      </c>
      <c r="CF150" s="153" t="str">
        <f t="shared" si="131"/>
        <v/>
      </c>
    </row>
    <row r="151" spans="1:84" ht="29.45" customHeight="1" x14ac:dyDescent="0.25">
      <c r="A151" s="354" t="str">
        <f>'N-Bedarf AL §13a'!A151</f>
        <v/>
      </c>
      <c r="B151" s="354" t="str">
        <f>IF('N-Bedarf AL §13a'!B151="","",'N-Bedarf AL §13a'!B151)</f>
        <v/>
      </c>
      <c r="C151" s="305" t="str">
        <f>IF('N-Bedarf AL §13a'!D151="","",'N-Bedarf AL §13a'!D151)</f>
        <v/>
      </c>
      <c r="D151" s="32" t="str">
        <f>IF('N-Bedarf AL §13a'!C151="","",'N-Bedarf AL §13a'!C151)</f>
        <v/>
      </c>
      <c r="E151" s="32" t="str">
        <f>IF('N-Bedarf AL §13a'!Y151="",'N-Bedarf AL §13a'!V151,'N-Bedarf AL §13a'!Y151)</f>
        <v/>
      </c>
      <c r="F151" s="32" t="str">
        <f>IF('P-Bedarf AL §13a'!V153="","",'P-Bedarf AL §13a'!V153)</f>
        <v/>
      </c>
      <c r="G151" s="32" t="str">
        <f>IF('P-Bedarf AL §13a'!Z153="","",'P-Bedarf AL §13a'!Z153)</f>
        <v/>
      </c>
      <c r="H151" s="345" t="str">
        <f t="shared" si="132"/>
        <v/>
      </c>
      <c r="I151" s="345" t="str">
        <f t="shared" si="133"/>
        <v/>
      </c>
      <c r="J151" s="345" t="str">
        <f t="shared" si="134"/>
        <v/>
      </c>
      <c r="K151" s="321">
        <f t="shared" si="135"/>
        <v>0</v>
      </c>
      <c r="L151" s="321">
        <f t="shared" si="136"/>
        <v>0</v>
      </c>
      <c r="M151" s="321">
        <f t="shared" si="137"/>
        <v>0</v>
      </c>
      <c r="N151" s="321" t="str">
        <f t="shared" si="138"/>
        <v/>
      </c>
      <c r="O151" s="321" t="str">
        <f t="shared" si="138"/>
        <v/>
      </c>
      <c r="P151" s="321" t="str">
        <f t="shared" si="138"/>
        <v/>
      </c>
      <c r="Q151" s="490" t="str">
        <f t="shared" si="94"/>
        <v/>
      </c>
      <c r="R151" s="539"/>
      <c r="S151" s="141"/>
      <c r="T151" s="486"/>
      <c r="U151" s="501" t="str">
        <f t="shared" si="95"/>
        <v/>
      </c>
      <c r="V151" s="537" t="str">
        <f t="shared" si="96"/>
        <v/>
      </c>
      <c r="W151" s="537" t="str">
        <f t="shared" si="139"/>
        <v/>
      </c>
      <c r="X151" s="537" t="str">
        <f t="shared" si="97"/>
        <v/>
      </c>
      <c r="Y151" s="537" t="str">
        <f t="shared" si="98"/>
        <v/>
      </c>
      <c r="Z151" s="536"/>
      <c r="AA151" s="141"/>
      <c r="AB151" s="211"/>
      <c r="AC151" s="212" t="str">
        <f t="shared" si="99"/>
        <v/>
      </c>
      <c r="AD151" s="537" t="str">
        <f t="shared" si="100"/>
        <v/>
      </c>
      <c r="AE151" s="537" t="str">
        <f t="shared" si="101"/>
        <v/>
      </c>
      <c r="AF151" s="537" t="str">
        <f t="shared" si="102"/>
        <v/>
      </c>
      <c r="AG151" s="538" t="str">
        <f t="shared" si="103"/>
        <v/>
      </c>
      <c r="AH151" s="539"/>
      <c r="AI151" s="141"/>
      <c r="AJ151" s="486"/>
      <c r="AK151" s="507">
        <f t="shared" si="104"/>
        <v>0</v>
      </c>
      <c r="AL151" s="537" t="str">
        <f t="shared" si="105"/>
        <v/>
      </c>
      <c r="AM151" s="537" t="str">
        <f t="shared" si="106"/>
        <v/>
      </c>
      <c r="AN151" s="537" t="str">
        <f t="shared" si="107"/>
        <v/>
      </c>
      <c r="AO151" s="537" t="str">
        <f t="shared" si="108"/>
        <v/>
      </c>
      <c r="AP151" s="542" t="str">
        <f t="shared" si="140"/>
        <v/>
      </c>
      <c r="AQ151" s="539"/>
      <c r="AR151" s="141"/>
      <c r="AS151" s="486"/>
      <c r="AT151" s="501" t="str">
        <f t="shared" si="109"/>
        <v/>
      </c>
      <c r="AU151" s="537" t="str">
        <f t="shared" si="110"/>
        <v/>
      </c>
      <c r="AV151" s="537" t="str">
        <f t="shared" si="111"/>
        <v/>
      </c>
      <c r="AW151" s="537" t="str">
        <f t="shared" si="112"/>
        <v/>
      </c>
      <c r="AX151" s="536"/>
      <c r="AY151" s="141"/>
      <c r="AZ151" s="211"/>
      <c r="BA151" s="211" t="str">
        <f t="shared" si="113"/>
        <v/>
      </c>
      <c r="BB151" s="537" t="str">
        <f t="shared" si="114"/>
        <v/>
      </c>
      <c r="BC151" s="537"/>
      <c r="BD151" s="538" t="str">
        <f t="shared" si="115"/>
        <v/>
      </c>
      <c r="BE151" s="539"/>
      <c r="BF151" s="141"/>
      <c r="BG151" s="486"/>
      <c r="BH151" s="501" t="str">
        <f t="shared" si="116"/>
        <v/>
      </c>
      <c r="BI151" s="537" t="str">
        <f t="shared" si="117"/>
        <v/>
      </c>
      <c r="BJ151" s="537" t="str">
        <f t="shared" si="118"/>
        <v/>
      </c>
      <c r="BK151" s="537" t="str">
        <f t="shared" si="119"/>
        <v/>
      </c>
      <c r="BL151" s="536"/>
      <c r="BM151" s="141"/>
      <c r="BN151" s="211"/>
      <c r="BO151" s="211" t="e">
        <f t="shared" si="120"/>
        <v>#VALUE!</v>
      </c>
      <c r="BP151" s="537" t="str">
        <f t="shared" si="121"/>
        <v/>
      </c>
      <c r="BQ151" s="537" t="str">
        <f t="shared" si="122"/>
        <v/>
      </c>
      <c r="BR151" s="538" t="str">
        <f t="shared" si="123"/>
        <v/>
      </c>
      <c r="BS151" s="539"/>
      <c r="BT151" s="141"/>
      <c r="BU151" s="486"/>
      <c r="BV151" s="501" t="str">
        <f t="shared" si="124"/>
        <v/>
      </c>
      <c r="BW151" s="537" t="str">
        <f t="shared" si="125"/>
        <v/>
      </c>
      <c r="BX151" s="537" t="str">
        <f t="shared" si="126"/>
        <v/>
      </c>
      <c r="BY151" s="537" t="str">
        <f t="shared" si="127"/>
        <v/>
      </c>
      <c r="BZ151" s="536"/>
      <c r="CA151" s="141"/>
      <c r="CB151" s="486"/>
      <c r="CC151" s="483" t="str">
        <f t="shared" si="128"/>
        <v/>
      </c>
      <c r="CD151" s="153" t="str">
        <f t="shared" si="129"/>
        <v/>
      </c>
      <c r="CE151" s="153" t="str">
        <f t="shared" si="130"/>
        <v/>
      </c>
      <c r="CF151" s="153" t="str">
        <f t="shared" si="131"/>
        <v/>
      </c>
    </row>
    <row r="152" spans="1:84" ht="29.45" customHeight="1" x14ac:dyDescent="0.25">
      <c r="A152" s="354" t="str">
        <f>'N-Bedarf AL §13a'!A152</f>
        <v/>
      </c>
      <c r="B152" s="354" t="str">
        <f>IF('N-Bedarf AL §13a'!B152="","",'N-Bedarf AL §13a'!B152)</f>
        <v/>
      </c>
      <c r="C152" s="305" t="str">
        <f>IF('N-Bedarf AL §13a'!D152="","",'N-Bedarf AL §13a'!D152)</f>
        <v/>
      </c>
      <c r="D152" s="32" t="str">
        <f>IF('N-Bedarf AL §13a'!C152="","",'N-Bedarf AL §13a'!C152)</f>
        <v/>
      </c>
      <c r="E152" s="32" t="str">
        <f>IF('N-Bedarf AL §13a'!Y152="",'N-Bedarf AL §13a'!V152,'N-Bedarf AL §13a'!Y152)</f>
        <v/>
      </c>
      <c r="F152" s="32" t="str">
        <f>IF('P-Bedarf AL §13a'!V154="","",'P-Bedarf AL §13a'!V154)</f>
        <v/>
      </c>
      <c r="G152" s="32" t="str">
        <f>IF('P-Bedarf AL §13a'!Z154="","",'P-Bedarf AL §13a'!Z154)</f>
        <v/>
      </c>
      <c r="H152" s="345" t="str">
        <f t="shared" si="132"/>
        <v/>
      </c>
      <c r="I152" s="345" t="str">
        <f t="shared" si="133"/>
        <v/>
      </c>
      <c r="J152" s="345" t="str">
        <f t="shared" si="134"/>
        <v/>
      </c>
      <c r="K152" s="321">
        <f t="shared" si="135"/>
        <v>0</v>
      </c>
      <c r="L152" s="321">
        <f t="shared" si="136"/>
        <v>0</v>
      </c>
      <c r="M152" s="321">
        <f t="shared" si="137"/>
        <v>0</v>
      </c>
      <c r="N152" s="321" t="str">
        <f t="shared" si="138"/>
        <v/>
      </c>
      <c r="O152" s="321" t="str">
        <f t="shared" si="138"/>
        <v/>
      </c>
      <c r="P152" s="321" t="str">
        <f t="shared" si="138"/>
        <v/>
      </c>
      <c r="Q152" s="490" t="str">
        <f t="shared" si="94"/>
        <v/>
      </c>
      <c r="R152" s="539"/>
      <c r="S152" s="141"/>
      <c r="T152" s="486"/>
      <c r="U152" s="501" t="str">
        <f t="shared" si="95"/>
        <v/>
      </c>
      <c r="V152" s="537" t="str">
        <f t="shared" si="96"/>
        <v/>
      </c>
      <c r="W152" s="537" t="str">
        <f t="shared" si="139"/>
        <v/>
      </c>
      <c r="X152" s="537" t="str">
        <f t="shared" si="97"/>
        <v/>
      </c>
      <c r="Y152" s="537" t="str">
        <f t="shared" si="98"/>
        <v/>
      </c>
      <c r="Z152" s="536"/>
      <c r="AA152" s="141"/>
      <c r="AB152" s="211"/>
      <c r="AC152" s="212" t="str">
        <f t="shared" si="99"/>
        <v/>
      </c>
      <c r="AD152" s="537" t="str">
        <f t="shared" si="100"/>
        <v/>
      </c>
      <c r="AE152" s="537" t="str">
        <f t="shared" si="101"/>
        <v/>
      </c>
      <c r="AF152" s="537" t="str">
        <f t="shared" si="102"/>
        <v/>
      </c>
      <c r="AG152" s="538" t="str">
        <f t="shared" si="103"/>
        <v/>
      </c>
      <c r="AH152" s="539"/>
      <c r="AI152" s="141"/>
      <c r="AJ152" s="486"/>
      <c r="AK152" s="507">
        <f t="shared" si="104"/>
        <v>0</v>
      </c>
      <c r="AL152" s="537" t="str">
        <f t="shared" si="105"/>
        <v/>
      </c>
      <c r="AM152" s="537" t="str">
        <f t="shared" si="106"/>
        <v/>
      </c>
      <c r="AN152" s="537" t="str">
        <f t="shared" si="107"/>
        <v/>
      </c>
      <c r="AO152" s="537" t="str">
        <f t="shared" si="108"/>
        <v/>
      </c>
      <c r="AP152" s="542" t="str">
        <f t="shared" si="140"/>
        <v/>
      </c>
      <c r="AQ152" s="539"/>
      <c r="AR152" s="141"/>
      <c r="AS152" s="486"/>
      <c r="AT152" s="501" t="str">
        <f t="shared" si="109"/>
        <v/>
      </c>
      <c r="AU152" s="537" t="str">
        <f t="shared" si="110"/>
        <v/>
      </c>
      <c r="AV152" s="537" t="str">
        <f t="shared" si="111"/>
        <v/>
      </c>
      <c r="AW152" s="537" t="str">
        <f t="shared" si="112"/>
        <v/>
      </c>
      <c r="AX152" s="536"/>
      <c r="AY152" s="141"/>
      <c r="AZ152" s="211"/>
      <c r="BA152" s="211" t="str">
        <f t="shared" si="113"/>
        <v/>
      </c>
      <c r="BB152" s="537" t="str">
        <f t="shared" si="114"/>
        <v/>
      </c>
      <c r="BC152" s="537"/>
      <c r="BD152" s="538" t="str">
        <f t="shared" si="115"/>
        <v/>
      </c>
      <c r="BE152" s="539"/>
      <c r="BF152" s="141"/>
      <c r="BG152" s="486"/>
      <c r="BH152" s="501" t="str">
        <f t="shared" si="116"/>
        <v/>
      </c>
      <c r="BI152" s="537" t="str">
        <f t="shared" si="117"/>
        <v/>
      </c>
      <c r="BJ152" s="537" t="str">
        <f t="shared" si="118"/>
        <v/>
      </c>
      <c r="BK152" s="537" t="str">
        <f t="shared" si="119"/>
        <v/>
      </c>
      <c r="BL152" s="536"/>
      <c r="BM152" s="141"/>
      <c r="BN152" s="211"/>
      <c r="BO152" s="211" t="e">
        <f t="shared" si="120"/>
        <v>#VALUE!</v>
      </c>
      <c r="BP152" s="537" t="str">
        <f t="shared" si="121"/>
        <v/>
      </c>
      <c r="BQ152" s="537" t="str">
        <f t="shared" si="122"/>
        <v/>
      </c>
      <c r="BR152" s="538" t="str">
        <f t="shared" si="123"/>
        <v/>
      </c>
      <c r="BS152" s="539"/>
      <c r="BT152" s="141"/>
      <c r="BU152" s="486"/>
      <c r="BV152" s="501" t="str">
        <f t="shared" si="124"/>
        <v/>
      </c>
      <c r="BW152" s="537" t="str">
        <f t="shared" si="125"/>
        <v/>
      </c>
      <c r="BX152" s="537" t="str">
        <f t="shared" si="126"/>
        <v/>
      </c>
      <c r="BY152" s="537" t="str">
        <f t="shared" si="127"/>
        <v/>
      </c>
      <c r="BZ152" s="536"/>
      <c r="CA152" s="141"/>
      <c r="CB152" s="486"/>
      <c r="CC152" s="483" t="str">
        <f t="shared" si="128"/>
        <v/>
      </c>
      <c r="CD152" s="153" t="str">
        <f t="shared" si="129"/>
        <v/>
      </c>
      <c r="CE152" s="153" t="str">
        <f t="shared" si="130"/>
        <v/>
      </c>
      <c r="CF152" s="153" t="str">
        <f t="shared" si="131"/>
        <v/>
      </c>
    </row>
    <row r="153" spans="1:84" ht="29.45" customHeight="1" x14ac:dyDescent="0.25">
      <c r="A153" s="354" t="str">
        <f>'N-Bedarf AL §13a'!A153</f>
        <v/>
      </c>
      <c r="B153" s="354" t="str">
        <f>IF('N-Bedarf AL §13a'!B153="","",'N-Bedarf AL §13a'!B153)</f>
        <v/>
      </c>
      <c r="C153" s="305" t="str">
        <f>IF('N-Bedarf AL §13a'!D153="","",'N-Bedarf AL §13a'!D153)</f>
        <v/>
      </c>
      <c r="D153" s="32" t="str">
        <f>IF('N-Bedarf AL §13a'!C153="","",'N-Bedarf AL §13a'!C153)</f>
        <v/>
      </c>
      <c r="E153" s="32" t="str">
        <f>IF('N-Bedarf AL §13a'!Y153="",'N-Bedarf AL §13a'!V153,'N-Bedarf AL §13a'!Y153)</f>
        <v/>
      </c>
      <c r="F153" s="32" t="str">
        <f>IF('P-Bedarf AL §13a'!V155="","",'P-Bedarf AL §13a'!V155)</f>
        <v/>
      </c>
      <c r="G153" s="32" t="str">
        <f>IF('P-Bedarf AL §13a'!Z155="","",'P-Bedarf AL §13a'!Z155)</f>
        <v/>
      </c>
      <c r="H153" s="345" t="str">
        <f t="shared" si="132"/>
        <v/>
      </c>
      <c r="I153" s="345" t="str">
        <f t="shared" si="133"/>
        <v/>
      </c>
      <c r="J153" s="345" t="str">
        <f t="shared" si="134"/>
        <v/>
      </c>
      <c r="K153" s="321">
        <f t="shared" si="135"/>
        <v>0</v>
      </c>
      <c r="L153" s="321">
        <f t="shared" si="136"/>
        <v>0</v>
      </c>
      <c r="M153" s="321">
        <f t="shared" si="137"/>
        <v>0</v>
      </c>
      <c r="N153" s="321" t="str">
        <f t="shared" si="138"/>
        <v/>
      </c>
      <c r="O153" s="321" t="str">
        <f t="shared" si="138"/>
        <v/>
      </c>
      <c r="P153" s="321" t="str">
        <f t="shared" si="138"/>
        <v/>
      </c>
      <c r="Q153" s="490" t="str">
        <f t="shared" si="94"/>
        <v/>
      </c>
      <c r="R153" s="539"/>
      <c r="S153" s="141"/>
      <c r="T153" s="486"/>
      <c r="U153" s="501" t="str">
        <f t="shared" si="95"/>
        <v/>
      </c>
      <c r="V153" s="537" t="str">
        <f t="shared" si="96"/>
        <v/>
      </c>
      <c r="W153" s="537" t="str">
        <f t="shared" si="139"/>
        <v/>
      </c>
      <c r="X153" s="537" t="str">
        <f t="shared" si="97"/>
        <v/>
      </c>
      <c r="Y153" s="537" t="str">
        <f t="shared" si="98"/>
        <v/>
      </c>
      <c r="Z153" s="536"/>
      <c r="AA153" s="141"/>
      <c r="AB153" s="211"/>
      <c r="AC153" s="212" t="str">
        <f t="shared" si="99"/>
        <v/>
      </c>
      <c r="AD153" s="537" t="str">
        <f t="shared" si="100"/>
        <v/>
      </c>
      <c r="AE153" s="537" t="str">
        <f t="shared" si="101"/>
        <v/>
      </c>
      <c r="AF153" s="537" t="str">
        <f t="shared" si="102"/>
        <v/>
      </c>
      <c r="AG153" s="538" t="str">
        <f t="shared" si="103"/>
        <v/>
      </c>
      <c r="AH153" s="539"/>
      <c r="AI153" s="141"/>
      <c r="AJ153" s="486"/>
      <c r="AK153" s="507">
        <f t="shared" si="104"/>
        <v>0</v>
      </c>
      <c r="AL153" s="537" t="str">
        <f t="shared" si="105"/>
        <v/>
      </c>
      <c r="AM153" s="537" t="str">
        <f t="shared" si="106"/>
        <v/>
      </c>
      <c r="AN153" s="537" t="str">
        <f t="shared" si="107"/>
        <v/>
      </c>
      <c r="AO153" s="537" t="str">
        <f t="shared" si="108"/>
        <v/>
      </c>
      <c r="AP153" s="542" t="str">
        <f t="shared" si="140"/>
        <v/>
      </c>
      <c r="AQ153" s="539"/>
      <c r="AR153" s="141"/>
      <c r="AS153" s="486"/>
      <c r="AT153" s="501" t="str">
        <f t="shared" si="109"/>
        <v/>
      </c>
      <c r="AU153" s="537" t="str">
        <f t="shared" si="110"/>
        <v/>
      </c>
      <c r="AV153" s="537" t="str">
        <f t="shared" si="111"/>
        <v/>
      </c>
      <c r="AW153" s="537" t="str">
        <f t="shared" si="112"/>
        <v/>
      </c>
      <c r="AX153" s="536"/>
      <c r="AY153" s="141"/>
      <c r="AZ153" s="211"/>
      <c r="BA153" s="211" t="str">
        <f t="shared" si="113"/>
        <v/>
      </c>
      <c r="BB153" s="537" t="str">
        <f t="shared" si="114"/>
        <v/>
      </c>
      <c r="BC153" s="537"/>
      <c r="BD153" s="538" t="str">
        <f t="shared" si="115"/>
        <v/>
      </c>
      <c r="BE153" s="539"/>
      <c r="BF153" s="141"/>
      <c r="BG153" s="486"/>
      <c r="BH153" s="501" t="str">
        <f t="shared" si="116"/>
        <v/>
      </c>
      <c r="BI153" s="537" t="str">
        <f t="shared" si="117"/>
        <v/>
      </c>
      <c r="BJ153" s="537" t="str">
        <f t="shared" si="118"/>
        <v/>
      </c>
      <c r="BK153" s="537" t="str">
        <f t="shared" si="119"/>
        <v/>
      </c>
      <c r="BL153" s="536"/>
      <c r="BM153" s="141"/>
      <c r="BN153" s="211"/>
      <c r="BO153" s="211" t="e">
        <f t="shared" si="120"/>
        <v>#VALUE!</v>
      </c>
      <c r="BP153" s="537" t="str">
        <f t="shared" si="121"/>
        <v/>
      </c>
      <c r="BQ153" s="537" t="str">
        <f t="shared" si="122"/>
        <v/>
      </c>
      <c r="BR153" s="538" t="str">
        <f t="shared" si="123"/>
        <v/>
      </c>
      <c r="BS153" s="539"/>
      <c r="BT153" s="141"/>
      <c r="BU153" s="486"/>
      <c r="BV153" s="501" t="str">
        <f t="shared" si="124"/>
        <v/>
      </c>
      <c r="BW153" s="537" t="str">
        <f t="shared" si="125"/>
        <v/>
      </c>
      <c r="BX153" s="537" t="str">
        <f t="shared" si="126"/>
        <v/>
      </c>
      <c r="BY153" s="537" t="str">
        <f t="shared" si="127"/>
        <v/>
      </c>
      <c r="BZ153" s="536"/>
      <c r="CA153" s="141"/>
      <c r="CB153" s="486"/>
      <c r="CC153" s="483" t="str">
        <f t="shared" si="128"/>
        <v/>
      </c>
      <c r="CD153" s="153" t="str">
        <f t="shared" si="129"/>
        <v/>
      </c>
      <c r="CE153" s="153" t="str">
        <f t="shared" si="130"/>
        <v/>
      </c>
      <c r="CF153" s="153" t="str">
        <f t="shared" si="131"/>
        <v/>
      </c>
    </row>
    <row r="154" spans="1:84" ht="29.45" customHeight="1" x14ac:dyDescent="0.25">
      <c r="A154" s="354" t="str">
        <f>'N-Bedarf AL §13a'!A154</f>
        <v/>
      </c>
      <c r="B154" s="354" t="str">
        <f>IF('N-Bedarf AL §13a'!B154="","",'N-Bedarf AL §13a'!B154)</f>
        <v/>
      </c>
      <c r="C154" s="305" t="str">
        <f>IF('N-Bedarf AL §13a'!D154="","",'N-Bedarf AL §13a'!D154)</f>
        <v/>
      </c>
      <c r="D154" s="32" t="str">
        <f>IF('N-Bedarf AL §13a'!C154="","",'N-Bedarf AL §13a'!C154)</f>
        <v/>
      </c>
      <c r="E154" s="32" t="str">
        <f>IF('N-Bedarf AL §13a'!Y154="",'N-Bedarf AL §13a'!V154,'N-Bedarf AL §13a'!Y154)</f>
        <v/>
      </c>
      <c r="F154" s="32" t="str">
        <f>IF('P-Bedarf AL §13a'!V156="","",'P-Bedarf AL §13a'!V156)</f>
        <v/>
      </c>
      <c r="G154" s="32" t="str">
        <f>IF('P-Bedarf AL §13a'!Z156="","",'P-Bedarf AL §13a'!Z156)</f>
        <v/>
      </c>
      <c r="H154" s="345" t="str">
        <f t="shared" si="132"/>
        <v/>
      </c>
      <c r="I154" s="345" t="str">
        <f t="shared" si="133"/>
        <v/>
      </c>
      <c r="J154" s="345" t="str">
        <f t="shared" si="134"/>
        <v/>
      </c>
      <c r="K154" s="321">
        <f t="shared" si="135"/>
        <v>0</v>
      </c>
      <c r="L154" s="321">
        <f t="shared" si="136"/>
        <v>0</v>
      </c>
      <c r="M154" s="321">
        <f t="shared" si="137"/>
        <v>0</v>
      </c>
      <c r="N154" s="321" t="str">
        <f t="shared" si="138"/>
        <v/>
      </c>
      <c r="O154" s="321" t="str">
        <f t="shared" si="138"/>
        <v/>
      </c>
      <c r="P154" s="321" t="str">
        <f t="shared" si="138"/>
        <v/>
      </c>
      <c r="Q154" s="490" t="str">
        <f t="shared" si="94"/>
        <v/>
      </c>
      <c r="R154" s="539"/>
      <c r="S154" s="141"/>
      <c r="T154" s="486"/>
      <c r="U154" s="501" t="str">
        <f t="shared" si="95"/>
        <v/>
      </c>
      <c r="V154" s="537" t="str">
        <f t="shared" si="96"/>
        <v/>
      </c>
      <c r="W154" s="537" t="str">
        <f t="shared" si="139"/>
        <v/>
      </c>
      <c r="X154" s="537" t="str">
        <f t="shared" si="97"/>
        <v/>
      </c>
      <c r="Y154" s="537" t="str">
        <f t="shared" si="98"/>
        <v/>
      </c>
      <c r="Z154" s="536"/>
      <c r="AA154" s="141"/>
      <c r="AB154" s="211"/>
      <c r="AC154" s="212" t="str">
        <f t="shared" si="99"/>
        <v/>
      </c>
      <c r="AD154" s="537" t="str">
        <f t="shared" si="100"/>
        <v/>
      </c>
      <c r="AE154" s="537" t="str">
        <f t="shared" si="101"/>
        <v/>
      </c>
      <c r="AF154" s="537" t="str">
        <f t="shared" si="102"/>
        <v/>
      </c>
      <c r="AG154" s="538" t="str">
        <f t="shared" si="103"/>
        <v/>
      </c>
      <c r="AH154" s="539"/>
      <c r="AI154" s="141"/>
      <c r="AJ154" s="486"/>
      <c r="AK154" s="507">
        <f t="shared" si="104"/>
        <v>0</v>
      </c>
      <c r="AL154" s="537" t="str">
        <f t="shared" si="105"/>
        <v/>
      </c>
      <c r="AM154" s="537" t="str">
        <f t="shared" si="106"/>
        <v/>
      </c>
      <c r="AN154" s="537" t="str">
        <f t="shared" si="107"/>
        <v/>
      </c>
      <c r="AO154" s="537" t="str">
        <f t="shared" si="108"/>
        <v/>
      </c>
      <c r="AP154" s="542" t="str">
        <f t="shared" si="140"/>
        <v/>
      </c>
      <c r="AQ154" s="539"/>
      <c r="AR154" s="141"/>
      <c r="AS154" s="486"/>
      <c r="AT154" s="501" t="str">
        <f t="shared" si="109"/>
        <v/>
      </c>
      <c r="AU154" s="537" t="str">
        <f t="shared" si="110"/>
        <v/>
      </c>
      <c r="AV154" s="537" t="str">
        <f t="shared" si="111"/>
        <v/>
      </c>
      <c r="AW154" s="537" t="str">
        <f t="shared" si="112"/>
        <v/>
      </c>
      <c r="AX154" s="536"/>
      <c r="AY154" s="141"/>
      <c r="AZ154" s="211"/>
      <c r="BA154" s="211" t="str">
        <f t="shared" si="113"/>
        <v/>
      </c>
      <c r="BB154" s="537" t="str">
        <f t="shared" si="114"/>
        <v/>
      </c>
      <c r="BC154" s="537"/>
      <c r="BD154" s="538" t="str">
        <f t="shared" si="115"/>
        <v/>
      </c>
      <c r="BE154" s="539"/>
      <c r="BF154" s="141"/>
      <c r="BG154" s="486"/>
      <c r="BH154" s="501" t="str">
        <f t="shared" si="116"/>
        <v/>
      </c>
      <c r="BI154" s="537" t="str">
        <f t="shared" si="117"/>
        <v/>
      </c>
      <c r="BJ154" s="537" t="str">
        <f t="shared" si="118"/>
        <v/>
      </c>
      <c r="BK154" s="537" t="str">
        <f t="shared" si="119"/>
        <v/>
      </c>
      <c r="BL154" s="536"/>
      <c r="BM154" s="141"/>
      <c r="BN154" s="211"/>
      <c r="BO154" s="211" t="e">
        <f t="shared" si="120"/>
        <v>#VALUE!</v>
      </c>
      <c r="BP154" s="537" t="str">
        <f t="shared" si="121"/>
        <v/>
      </c>
      <c r="BQ154" s="537" t="str">
        <f t="shared" si="122"/>
        <v/>
      </c>
      <c r="BR154" s="538" t="str">
        <f t="shared" si="123"/>
        <v/>
      </c>
      <c r="BS154" s="539"/>
      <c r="BT154" s="141"/>
      <c r="BU154" s="486"/>
      <c r="BV154" s="501" t="str">
        <f t="shared" si="124"/>
        <v/>
      </c>
      <c r="BW154" s="537" t="str">
        <f t="shared" si="125"/>
        <v/>
      </c>
      <c r="BX154" s="537" t="str">
        <f t="shared" si="126"/>
        <v/>
      </c>
      <c r="BY154" s="537" t="str">
        <f t="shared" si="127"/>
        <v/>
      </c>
      <c r="BZ154" s="536"/>
      <c r="CA154" s="141"/>
      <c r="CB154" s="486"/>
      <c r="CC154" s="483" t="str">
        <f t="shared" si="128"/>
        <v/>
      </c>
      <c r="CD154" s="153" t="str">
        <f t="shared" si="129"/>
        <v/>
      </c>
      <c r="CE154" s="153" t="str">
        <f t="shared" si="130"/>
        <v/>
      </c>
      <c r="CF154" s="153" t="str">
        <f t="shared" si="131"/>
        <v/>
      </c>
    </row>
    <row r="155" spans="1:84" ht="29.45" customHeight="1" x14ac:dyDescent="0.25">
      <c r="A155" s="354" t="str">
        <f>'N-Bedarf AL §13a'!A155</f>
        <v/>
      </c>
      <c r="B155" s="354" t="str">
        <f>IF('N-Bedarf AL §13a'!B155="","",'N-Bedarf AL §13a'!B155)</f>
        <v/>
      </c>
      <c r="C155" s="305" t="str">
        <f>IF('N-Bedarf AL §13a'!D155="","",'N-Bedarf AL §13a'!D155)</f>
        <v/>
      </c>
      <c r="D155" s="32" t="str">
        <f>IF('N-Bedarf AL §13a'!C155="","",'N-Bedarf AL §13a'!C155)</f>
        <v/>
      </c>
      <c r="E155" s="32" t="str">
        <f>IF('N-Bedarf AL §13a'!Y155="",'N-Bedarf AL §13a'!V155,'N-Bedarf AL §13a'!Y155)</f>
        <v/>
      </c>
      <c r="F155" s="32" t="str">
        <f>IF('P-Bedarf AL §13a'!V157="","",'P-Bedarf AL §13a'!V157)</f>
        <v/>
      </c>
      <c r="G155" s="32" t="str">
        <f>IF('P-Bedarf AL §13a'!Z157="","",'P-Bedarf AL §13a'!Z157)</f>
        <v/>
      </c>
      <c r="H155" s="345" t="str">
        <f t="shared" si="132"/>
        <v/>
      </c>
      <c r="I155" s="345" t="str">
        <f t="shared" si="133"/>
        <v/>
      </c>
      <c r="J155" s="345" t="str">
        <f t="shared" si="134"/>
        <v/>
      </c>
      <c r="K155" s="321">
        <f t="shared" si="135"/>
        <v>0</v>
      </c>
      <c r="L155" s="321">
        <f t="shared" si="136"/>
        <v>0</v>
      </c>
      <c r="M155" s="321">
        <f t="shared" si="137"/>
        <v>0</v>
      </c>
      <c r="N155" s="321" t="str">
        <f t="shared" si="138"/>
        <v/>
      </c>
      <c r="O155" s="321" t="str">
        <f t="shared" si="138"/>
        <v/>
      </c>
      <c r="P155" s="321" t="str">
        <f t="shared" si="138"/>
        <v/>
      </c>
      <c r="Q155" s="490" t="str">
        <f t="shared" si="94"/>
        <v/>
      </c>
      <c r="R155" s="539"/>
      <c r="S155" s="141"/>
      <c r="T155" s="486"/>
      <c r="U155" s="501" t="str">
        <f t="shared" si="95"/>
        <v/>
      </c>
      <c r="V155" s="537" t="str">
        <f t="shared" si="96"/>
        <v/>
      </c>
      <c r="W155" s="537" t="str">
        <f t="shared" si="139"/>
        <v/>
      </c>
      <c r="X155" s="537" t="str">
        <f t="shared" si="97"/>
        <v/>
      </c>
      <c r="Y155" s="537" t="str">
        <f t="shared" si="98"/>
        <v/>
      </c>
      <c r="Z155" s="536"/>
      <c r="AA155" s="141"/>
      <c r="AB155" s="211"/>
      <c r="AC155" s="212" t="str">
        <f t="shared" si="99"/>
        <v/>
      </c>
      <c r="AD155" s="537" t="str">
        <f t="shared" si="100"/>
        <v/>
      </c>
      <c r="AE155" s="537" t="str">
        <f t="shared" si="101"/>
        <v/>
      </c>
      <c r="AF155" s="537" t="str">
        <f t="shared" si="102"/>
        <v/>
      </c>
      <c r="AG155" s="538" t="str">
        <f t="shared" si="103"/>
        <v/>
      </c>
      <c r="AH155" s="539"/>
      <c r="AI155" s="141"/>
      <c r="AJ155" s="486"/>
      <c r="AK155" s="507">
        <f t="shared" si="104"/>
        <v>0</v>
      </c>
      <c r="AL155" s="537" t="str">
        <f t="shared" si="105"/>
        <v/>
      </c>
      <c r="AM155" s="537" t="str">
        <f t="shared" si="106"/>
        <v/>
      </c>
      <c r="AN155" s="537" t="str">
        <f t="shared" si="107"/>
        <v/>
      </c>
      <c r="AO155" s="537" t="str">
        <f t="shared" si="108"/>
        <v/>
      </c>
      <c r="AP155" s="542" t="str">
        <f t="shared" si="140"/>
        <v/>
      </c>
      <c r="AQ155" s="539"/>
      <c r="AR155" s="141"/>
      <c r="AS155" s="486"/>
      <c r="AT155" s="501" t="str">
        <f t="shared" si="109"/>
        <v/>
      </c>
      <c r="AU155" s="537" t="str">
        <f t="shared" si="110"/>
        <v/>
      </c>
      <c r="AV155" s="537" t="str">
        <f t="shared" si="111"/>
        <v/>
      </c>
      <c r="AW155" s="537" t="str">
        <f t="shared" si="112"/>
        <v/>
      </c>
      <c r="AX155" s="536"/>
      <c r="AY155" s="141"/>
      <c r="AZ155" s="211"/>
      <c r="BA155" s="211" t="str">
        <f t="shared" si="113"/>
        <v/>
      </c>
      <c r="BB155" s="537" t="str">
        <f t="shared" si="114"/>
        <v/>
      </c>
      <c r="BC155" s="537"/>
      <c r="BD155" s="538" t="str">
        <f t="shared" si="115"/>
        <v/>
      </c>
      <c r="BE155" s="539"/>
      <c r="BF155" s="141"/>
      <c r="BG155" s="486"/>
      <c r="BH155" s="501" t="str">
        <f t="shared" si="116"/>
        <v/>
      </c>
      <c r="BI155" s="537" t="str">
        <f t="shared" si="117"/>
        <v/>
      </c>
      <c r="BJ155" s="537" t="str">
        <f t="shared" si="118"/>
        <v/>
      </c>
      <c r="BK155" s="537" t="str">
        <f t="shared" si="119"/>
        <v/>
      </c>
      <c r="BL155" s="536"/>
      <c r="BM155" s="141"/>
      <c r="BN155" s="211"/>
      <c r="BO155" s="211" t="e">
        <f t="shared" si="120"/>
        <v>#VALUE!</v>
      </c>
      <c r="BP155" s="537" t="str">
        <f t="shared" si="121"/>
        <v/>
      </c>
      <c r="BQ155" s="537" t="str">
        <f t="shared" si="122"/>
        <v/>
      </c>
      <c r="BR155" s="538" t="str">
        <f t="shared" si="123"/>
        <v/>
      </c>
      <c r="BS155" s="539"/>
      <c r="BT155" s="141"/>
      <c r="BU155" s="486"/>
      <c r="BV155" s="501" t="str">
        <f t="shared" si="124"/>
        <v/>
      </c>
      <c r="BW155" s="537" t="str">
        <f t="shared" si="125"/>
        <v/>
      </c>
      <c r="BX155" s="537" t="str">
        <f t="shared" si="126"/>
        <v/>
      </c>
      <c r="BY155" s="537" t="str">
        <f t="shared" si="127"/>
        <v/>
      </c>
      <c r="BZ155" s="536"/>
      <c r="CA155" s="141"/>
      <c r="CB155" s="486"/>
      <c r="CC155" s="483" t="str">
        <f t="shared" si="128"/>
        <v/>
      </c>
      <c r="CD155" s="153" t="str">
        <f t="shared" si="129"/>
        <v/>
      </c>
      <c r="CE155" s="153" t="str">
        <f t="shared" si="130"/>
        <v/>
      </c>
      <c r="CF155" s="153" t="str">
        <f t="shared" si="131"/>
        <v/>
      </c>
    </row>
    <row r="156" spans="1:84" ht="29.45" customHeight="1" x14ac:dyDescent="0.25">
      <c r="A156" s="354" t="str">
        <f>'N-Bedarf AL §13a'!A156</f>
        <v/>
      </c>
      <c r="B156" s="354" t="str">
        <f>IF('N-Bedarf AL §13a'!B156="","",'N-Bedarf AL §13a'!B156)</f>
        <v/>
      </c>
      <c r="C156" s="305" t="str">
        <f>IF('N-Bedarf AL §13a'!D156="","",'N-Bedarf AL §13a'!D156)</f>
        <v/>
      </c>
      <c r="D156" s="32" t="str">
        <f>IF('N-Bedarf AL §13a'!C156="","",'N-Bedarf AL §13a'!C156)</f>
        <v/>
      </c>
      <c r="E156" s="32" t="str">
        <f>IF('N-Bedarf AL §13a'!Y156="",'N-Bedarf AL §13a'!V156,'N-Bedarf AL §13a'!Y156)</f>
        <v/>
      </c>
      <c r="F156" s="32" t="str">
        <f>IF('P-Bedarf AL §13a'!V158="","",'P-Bedarf AL §13a'!V158)</f>
        <v/>
      </c>
      <c r="G156" s="32" t="str">
        <f>IF('P-Bedarf AL §13a'!Z158="","",'P-Bedarf AL §13a'!Z158)</f>
        <v/>
      </c>
      <c r="H156" s="345" t="str">
        <f t="shared" si="132"/>
        <v/>
      </c>
      <c r="I156" s="345" t="str">
        <f t="shared" si="133"/>
        <v/>
      </c>
      <c r="J156" s="345" t="str">
        <f t="shared" si="134"/>
        <v/>
      </c>
      <c r="K156" s="321">
        <f t="shared" si="135"/>
        <v>0</v>
      </c>
      <c r="L156" s="321">
        <f t="shared" si="136"/>
        <v>0</v>
      </c>
      <c r="M156" s="321">
        <f t="shared" si="137"/>
        <v>0</v>
      </c>
      <c r="N156" s="321" t="str">
        <f t="shared" si="138"/>
        <v/>
      </c>
      <c r="O156" s="321" t="str">
        <f t="shared" si="138"/>
        <v/>
      </c>
      <c r="P156" s="321" t="str">
        <f t="shared" si="138"/>
        <v/>
      </c>
      <c r="Q156" s="490" t="str">
        <f t="shared" si="94"/>
        <v/>
      </c>
      <c r="R156" s="539"/>
      <c r="S156" s="141"/>
      <c r="T156" s="486"/>
      <c r="U156" s="501" t="str">
        <f t="shared" si="95"/>
        <v/>
      </c>
      <c r="V156" s="537" t="str">
        <f t="shared" si="96"/>
        <v/>
      </c>
      <c r="W156" s="537" t="str">
        <f t="shared" si="139"/>
        <v/>
      </c>
      <c r="X156" s="537" t="str">
        <f t="shared" si="97"/>
        <v/>
      </c>
      <c r="Y156" s="537" t="str">
        <f t="shared" si="98"/>
        <v/>
      </c>
      <c r="Z156" s="536"/>
      <c r="AA156" s="141"/>
      <c r="AB156" s="211"/>
      <c r="AC156" s="212" t="str">
        <f t="shared" si="99"/>
        <v/>
      </c>
      <c r="AD156" s="537" t="str">
        <f t="shared" si="100"/>
        <v/>
      </c>
      <c r="AE156" s="537" t="str">
        <f t="shared" si="101"/>
        <v/>
      </c>
      <c r="AF156" s="537" t="str">
        <f t="shared" si="102"/>
        <v/>
      </c>
      <c r="AG156" s="538" t="str">
        <f t="shared" si="103"/>
        <v/>
      </c>
      <c r="AH156" s="539"/>
      <c r="AI156" s="141"/>
      <c r="AJ156" s="486"/>
      <c r="AK156" s="507">
        <f t="shared" si="104"/>
        <v>0</v>
      </c>
      <c r="AL156" s="537" t="str">
        <f t="shared" si="105"/>
        <v/>
      </c>
      <c r="AM156" s="537" t="str">
        <f t="shared" si="106"/>
        <v/>
      </c>
      <c r="AN156" s="537" t="str">
        <f t="shared" si="107"/>
        <v/>
      </c>
      <c r="AO156" s="537" t="str">
        <f t="shared" si="108"/>
        <v/>
      </c>
      <c r="AP156" s="542" t="str">
        <f t="shared" si="140"/>
        <v/>
      </c>
      <c r="AQ156" s="539"/>
      <c r="AR156" s="141"/>
      <c r="AS156" s="486"/>
      <c r="AT156" s="501" t="str">
        <f t="shared" si="109"/>
        <v/>
      </c>
      <c r="AU156" s="537" t="str">
        <f t="shared" si="110"/>
        <v/>
      </c>
      <c r="AV156" s="537" t="str">
        <f t="shared" si="111"/>
        <v/>
      </c>
      <c r="AW156" s="537" t="str">
        <f t="shared" si="112"/>
        <v/>
      </c>
      <c r="AX156" s="536"/>
      <c r="AY156" s="141"/>
      <c r="AZ156" s="211"/>
      <c r="BA156" s="211" t="str">
        <f t="shared" si="113"/>
        <v/>
      </c>
      <c r="BB156" s="537" t="str">
        <f t="shared" si="114"/>
        <v/>
      </c>
      <c r="BC156" s="537"/>
      <c r="BD156" s="538" t="str">
        <f t="shared" si="115"/>
        <v/>
      </c>
      <c r="BE156" s="539"/>
      <c r="BF156" s="141"/>
      <c r="BG156" s="486"/>
      <c r="BH156" s="501" t="str">
        <f t="shared" si="116"/>
        <v/>
      </c>
      <c r="BI156" s="537" t="str">
        <f t="shared" si="117"/>
        <v/>
      </c>
      <c r="BJ156" s="537" t="str">
        <f t="shared" si="118"/>
        <v/>
      </c>
      <c r="BK156" s="537" t="str">
        <f t="shared" si="119"/>
        <v/>
      </c>
      <c r="BL156" s="536"/>
      <c r="BM156" s="141"/>
      <c r="BN156" s="211"/>
      <c r="BO156" s="211" t="e">
        <f t="shared" si="120"/>
        <v>#VALUE!</v>
      </c>
      <c r="BP156" s="537" t="str">
        <f t="shared" si="121"/>
        <v/>
      </c>
      <c r="BQ156" s="537" t="str">
        <f t="shared" si="122"/>
        <v/>
      </c>
      <c r="BR156" s="538" t="str">
        <f t="shared" si="123"/>
        <v/>
      </c>
      <c r="BS156" s="539"/>
      <c r="BT156" s="141"/>
      <c r="BU156" s="486"/>
      <c r="BV156" s="501" t="str">
        <f t="shared" si="124"/>
        <v/>
      </c>
      <c r="BW156" s="537" t="str">
        <f t="shared" si="125"/>
        <v/>
      </c>
      <c r="BX156" s="537" t="str">
        <f t="shared" si="126"/>
        <v/>
      </c>
      <c r="BY156" s="537" t="str">
        <f t="shared" si="127"/>
        <v/>
      </c>
      <c r="BZ156" s="536"/>
      <c r="CA156" s="141"/>
      <c r="CB156" s="486"/>
      <c r="CC156" s="483" t="str">
        <f t="shared" si="128"/>
        <v/>
      </c>
      <c r="CD156" s="153" t="str">
        <f t="shared" si="129"/>
        <v/>
      </c>
      <c r="CE156" s="153" t="str">
        <f t="shared" si="130"/>
        <v/>
      </c>
      <c r="CF156" s="153" t="str">
        <f t="shared" si="131"/>
        <v/>
      </c>
    </row>
    <row r="157" spans="1:84" ht="29.45" customHeight="1" x14ac:dyDescent="0.25">
      <c r="A157" s="354" t="str">
        <f>'N-Bedarf AL §13a'!A157</f>
        <v/>
      </c>
      <c r="B157" s="354" t="str">
        <f>IF('N-Bedarf AL §13a'!B157="","",'N-Bedarf AL §13a'!B157)</f>
        <v/>
      </c>
      <c r="C157" s="305" t="str">
        <f>IF('N-Bedarf AL §13a'!D157="","",'N-Bedarf AL §13a'!D157)</f>
        <v/>
      </c>
      <c r="D157" s="32" t="str">
        <f>IF('N-Bedarf AL §13a'!C157="","",'N-Bedarf AL §13a'!C157)</f>
        <v/>
      </c>
      <c r="E157" s="32" t="str">
        <f>IF('N-Bedarf AL §13a'!Y157="",'N-Bedarf AL §13a'!V157,'N-Bedarf AL §13a'!Y157)</f>
        <v/>
      </c>
      <c r="F157" s="32" t="str">
        <f>IF('P-Bedarf AL §13a'!V159="","",'P-Bedarf AL §13a'!V159)</f>
        <v/>
      </c>
      <c r="G157" s="32" t="str">
        <f>IF('P-Bedarf AL §13a'!Z159="","",'P-Bedarf AL §13a'!Z159)</f>
        <v/>
      </c>
      <c r="H157" s="345" t="str">
        <f t="shared" si="132"/>
        <v/>
      </c>
      <c r="I157" s="345" t="str">
        <f t="shared" si="133"/>
        <v/>
      </c>
      <c r="J157" s="345" t="str">
        <f t="shared" si="134"/>
        <v/>
      </c>
      <c r="K157" s="321">
        <f t="shared" si="135"/>
        <v>0</v>
      </c>
      <c r="L157" s="321">
        <f t="shared" si="136"/>
        <v>0</v>
      </c>
      <c r="M157" s="321">
        <f t="shared" si="137"/>
        <v>0</v>
      </c>
      <c r="N157" s="321" t="str">
        <f t="shared" si="138"/>
        <v/>
      </c>
      <c r="O157" s="321" t="str">
        <f t="shared" si="138"/>
        <v/>
      </c>
      <c r="P157" s="321" t="str">
        <f t="shared" si="138"/>
        <v/>
      </c>
      <c r="Q157" s="490" t="str">
        <f t="shared" si="94"/>
        <v/>
      </c>
      <c r="R157" s="539"/>
      <c r="S157" s="141"/>
      <c r="T157" s="486"/>
      <c r="U157" s="501" t="str">
        <f t="shared" si="95"/>
        <v/>
      </c>
      <c r="V157" s="537" t="str">
        <f t="shared" si="96"/>
        <v/>
      </c>
      <c r="W157" s="537" t="str">
        <f t="shared" si="139"/>
        <v/>
      </c>
      <c r="X157" s="537" t="str">
        <f t="shared" si="97"/>
        <v/>
      </c>
      <c r="Y157" s="537" t="str">
        <f t="shared" si="98"/>
        <v/>
      </c>
      <c r="Z157" s="536"/>
      <c r="AA157" s="141"/>
      <c r="AB157" s="211"/>
      <c r="AC157" s="212" t="str">
        <f t="shared" si="99"/>
        <v/>
      </c>
      <c r="AD157" s="537" t="str">
        <f t="shared" si="100"/>
        <v/>
      </c>
      <c r="AE157" s="537" t="str">
        <f t="shared" si="101"/>
        <v/>
      </c>
      <c r="AF157" s="537" t="str">
        <f t="shared" si="102"/>
        <v/>
      </c>
      <c r="AG157" s="538" t="str">
        <f t="shared" si="103"/>
        <v/>
      </c>
      <c r="AH157" s="539"/>
      <c r="AI157" s="141"/>
      <c r="AJ157" s="486"/>
      <c r="AK157" s="507">
        <f t="shared" si="104"/>
        <v>0</v>
      </c>
      <c r="AL157" s="537" t="str">
        <f t="shared" si="105"/>
        <v/>
      </c>
      <c r="AM157" s="537" t="str">
        <f t="shared" si="106"/>
        <v/>
      </c>
      <c r="AN157" s="537" t="str">
        <f t="shared" si="107"/>
        <v/>
      </c>
      <c r="AO157" s="537" t="str">
        <f t="shared" si="108"/>
        <v/>
      </c>
      <c r="AP157" s="542" t="str">
        <f t="shared" si="140"/>
        <v/>
      </c>
      <c r="AQ157" s="539"/>
      <c r="AR157" s="141"/>
      <c r="AS157" s="486"/>
      <c r="AT157" s="501" t="str">
        <f t="shared" si="109"/>
        <v/>
      </c>
      <c r="AU157" s="537" t="str">
        <f t="shared" si="110"/>
        <v/>
      </c>
      <c r="AV157" s="537" t="str">
        <f t="shared" si="111"/>
        <v/>
      </c>
      <c r="AW157" s="537" t="str">
        <f t="shared" si="112"/>
        <v/>
      </c>
      <c r="AX157" s="536"/>
      <c r="AY157" s="141"/>
      <c r="AZ157" s="211"/>
      <c r="BA157" s="211" t="str">
        <f t="shared" si="113"/>
        <v/>
      </c>
      <c r="BB157" s="537" t="str">
        <f t="shared" si="114"/>
        <v/>
      </c>
      <c r="BC157" s="537"/>
      <c r="BD157" s="538" t="str">
        <f t="shared" si="115"/>
        <v/>
      </c>
      <c r="BE157" s="539"/>
      <c r="BF157" s="141"/>
      <c r="BG157" s="486"/>
      <c r="BH157" s="501" t="str">
        <f t="shared" si="116"/>
        <v/>
      </c>
      <c r="BI157" s="537" t="str">
        <f t="shared" si="117"/>
        <v/>
      </c>
      <c r="BJ157" s="537" t="str">
        <f t="shared" si="118"/>
        <v/>
      </c>
      <c r="BK157" s="537" t="str">
        <f t="shared" si="119"/>
        <v/>
      </c>
      <c r="BL157" s="536"/>
      <c r="BM157" s="141"/>
      <c r="BN157" s="211"/>
      <c r="BO157" s="211" t="e">
        <f t="shared" si="120"/>
        <v>#VALUE!</v>
      </c>
      <c r="BP157" s="537" t="str">
        <f t="shared" si="121"/>
        <v/>
      </c>
      <c r="BQ157" s="537" t="str">
        <f t="shared" si="122"/>
        <v/>
      </c>
      <c r="BR157" s="538" t="str">
        <f t="shared" si="123"/>
        <v/>
      </c>
      <c r="BS157" s="539"/>
      <c r="BT157" s="141"/>
      <c r="BU157" s="486"/>
      <c r="BV157" s="501" t="str">
        <f t="shared" si="124"/>
        <v/>
      </c>
      <c r="BW157" s="537" t="str">
        <f t="shared" si="125"/>
        <v/>
      </c>
      <c r="BX157" s="537" t="str">
        <f t="shared" si="126"/>
        <v/>
      </c>
      <c r="BY157" s="537" t="str">
        <f t="shared" si="127"/>
        <v/>
      </c>
      <c r="BZ157" s="536"/>
      <c r="CA157" s="141"/>
      <c r="CB157" s="486"/>
      <c r="CC157" s="483" t="str">
        <f t="shared" si="128"/>
        <v/>
      </c>
      <c r="CD157" s="153" t="str">
        <f t="shared" si="129"/>
        <v/>
      </c>
      <c r="CE157" s="153" t="str">
        <f t="shared" si="130"/>
        <v/>
      </c>
      <c r="CF157" s="153" t="str">
        <f t="shared" si="131"/>
        <v/>
      </c>
    </row>
    <row r="158" spans="1:84" ht="29.45" customHeight="1" x14ac:dyDescent="0.25">
      <c r="A158" s="354" t="str">
        <f>'N-Bedarf AL §13a'!A158</f>
        <v/>
      </c>
      <c r="B158" s="354" t="str">
        <f>IF('N-Bedarf AL §13a'!B158="","",'N-Bedarf AL §13a'!B158)</f>
        <v/>
      </c>
      <c r="C158" s="305" t="str">
        <f>IF('N-Bedarf AL §13a'!D158="","",'N-Bedarf AL §13a'!D158)</f>
        <v/>
      </c>
      <c r="D158" s="32" t="str">
        <f>IF('N-Bedarf AL §13a'!C158="","",'N-Bedarf AL §13a'!C158)</f>
        <v/>
      </c>
      <c r="E158" s="32" t="str">
        <f>IF('N-Bedarf AL §13a'!Y158="",'N-Bedarf AL §13a'!V158,'N-Bedarf AL §13a'!Y158)</f>
        <v/>
      </c>
      <c r="F158" s="32" t="str">
        <f>IF('P-Bedarf AL §13a'!V160="","",'P-Bedarf AL §13a'!V160)</f>
        <v/>
      </c>
      <c r="G158" s="32" t="str">
        <f>IF('P-Bedarf AL §13a'!Z160="","",'P-Bedarf AL §13a'!Z160)</f>
        <v/>
      </c>
      <c r="H158" s="345" t="str">
        <f t="shared" si="132"/>
        <v/>
      </c>
      <c r="I158" s="345" t="str">
        <f t="shared" si="133"/>
        <v/>
      </c>
      <c r="J158" s="345" t="str">
        <f t="shared" si="134"/>
        <v/>
      </c>
      <c r="K158" s="321">
        <f t="shared" si="135"/>
        <v>0</v>
      </c>
      <c r="L158" s="321">
        <f t="shared" si="136"/>
        <v>0</v>
      </c>
      <c r="M158" s="321">
        <f t="shared" si="137"/>
        <v>0</v>
      </c>
      <c r="N158" s="321" t="str">
        <f t="shared" si="138"/>
        <v/>
      </c>
      <c r="O158" s="321" t="str">
        <f t="shared" si="138"/>
        <v/>
      </c>
      <c r="P158" s="321" t="str">
        <f t="shared" si="138"/>
        <v/>
      </c>
      <c r="Q158" s="490" t="str">
        <f t="shared" si="94"/>
        <v/>
      </c>
      <c r="R158" s="539"/>
      <c r="S158" s="141"/>
      <c r="T158" s="486"/>
      <c r="U158" s="501" t="str">
        <f t="shared" si="95"/>
        <v/>
      </c>
      <c r="V158" s="537" t="str">
        <f t="shared" si="96"/>
        <v/>
      </c>
      <c r="W158" s="537" t="str">
        <f t="shared" si="139"/>
        <v/>
      </c>
      <c r="X158" s="537" t="str">
        <f t="shared" si="97"/>
        <v/>
      </c>
      <c r="Y158" s="537" t="str">
        <f t="shared" si="98"/>
        <v/>
      </c>
      <c r="Z158" s="536"/>
      <c r="AA158" s="141"/>
      <c r="AB158" s="211"/>
      <c r="AC158" s="212" t="str">
        <f t="shared" si="99"/>
        <v/>
      </c>
      <c r="AD158" s="537" t="str">
        <f t="shared" si="100"/>
        <v/>
      </c>
      <c r="AE158" s="537" t="str">
        <f t="shared" si="101"/>
        <v/>
      </c>
      <c r="AF158" s="537" t="str">
        <f t="shared" si="102"/>
        <v/>
      </c>
      <c r="AG158" s="538" t="str">
        <f t="shared" si="103"/>
        <v/>
      </c>
      <c r="AH158" s="539"/>
      <c r="AI158" s="141"/>
      <c r="AJ158" s="486"/>
      <c r="AK158" s="507">
        <f t="shared" si="104"/>
        <v>0</v>
      </c>
      <c r="AL158" s="537" t="str">
        <f t="shared" si="105"/>
        <v/>
      </c>
      <c r="AM158" s="537" t="str">
        <f t="shared" si="106"/>
        <v/>
      </c>
      <c r="AN158" s="537" t="str">
        <f t="shared" si="107"/>
        <v/>
      </c>
      <c r="AO158" s="537" t="str">
        <f t="shared" si="108"/>
        <v/>
      </c>
      <c r="AP158" s="542" t="str">
        <f t="shared" si="140"/>
        <v/>
      </c>
      <c r="AQ158" s="539"/>
      <c r="AR158" s="141"/>
      <c r="AS158" s="486"/>
      <c r="AT158" s="501" t="str">
        <f t="shared" si="109"/>
        <v/>
      </c>
      <c r="AU158" s="537" t="str">
        <f t="shared" si="110"/>
        <v/>
      </c>
      <c r="AV158" s="537" t="str">
        <f t="shared" si="111"/>
        <v/>
      </c>
      <c r="AW158" s="537" t="str">
        <f t="shared" si="112"/>
        <v/>
      </c>
      <c r="AX158" s="536"/>
      <c r="AY158" s="141"/>
      <c r="AZ158" s="211"/>
      <c r="BA158" s="211" t="str">
        <f t="shared" si="113"/>
        <v/>
      </c>
      <c r="BB158" s="537" t="str">
        <f t="shared" si="114"/>
        <v/>
      </c>
      <c r="BC158" s="537"/>
      <c r="BD158" s="538" t="str">
        <f t="shared" si="115"/>
        <v/>
      </c>
      <c r="BE158" s="539"/>
      <c r="BF158" s="141"/>
      <c r="BG158" s="486"/>
      <c r="BH158" s="501" t="str">
        <f t="shared" si="116"/>
        <v/>
      </c>
      <c r="BI158" s="537" t="str">
        <f t="shared" si="117"/>
        <v/>
      </c>
      <c r="BJ158" s="537" t="str">
        <f t="shared" si="118"/>
        <v/>
      </c>
      <c r="BK158" s="537" t="str">
        <f t="shared" si="119"/>
        <v/>
      </c>
      <c r="BL158" s="536"/>
      <c r="BM158" s="141"/>
      <c r="BN158" s="211"/>
      <c r="BO158" s="211" t="e">
        <f t="shared" si="120"/>
        <v>#VALUE!</v>
      </c>
      <c r="BP158" s="537" t="str">
        <f t="shared" si="121"/>
        <v/>
      </c>
      <c r="BQ158" s="537" t="str">
        <f t="shared" si="122"/>
        <v/>
      </c>
      <c r="BR158" s="538" t="str">
        <f t="shared" si="123"/>
        <v/>
      </c>
      <c r="BS158" s="539"/>
      <c r="BT158" s="141"/>
      <c r="BU158" s="486"/>
      <c r="BV158" s="501" t="str">
        <f t="shared" si="124"/>
        <v/>
      </c>
      <c r="BW158" s="537" t="str">
        <f t="shared" si="125"/>
        <v/>
      </c>
      <c r="BX158" s="537" t="str">
        <f t="shared" si="126"/>
        <v/>
      </c>
      <c r="BY158" s="537" t="str">
        <f t="shared" si="127"/>
        <v/>
      </c>
      <c r="BZ158" s="536"/>
      <c r="CA158" s="141"/>
      <c r="CB158" s="486"/>
      <c r="CC158" s="483" t="str">
        <f t="shared" si="128"/>
        <v/>
      </c>
      <c r="CD158" s="153" t="str">
        <f t="shared" si="129"/>
        <v/>
      </c>
      <c r="CE158" s="153" t="str">
        <f t="shared" si="130"/>
        <v/>
      </c>
      <c r="CF158" s="153" t="str">
        <f t="shared" si="131"/>
        <v/>
      </c>
    </row>
    <row r="159" spans="1:84" ht="29.45" customHeight="1" x14ac:dyDescent="0.25">
      <c r="A159" s="354" t="str">
        <f>'N-Bedarf AL §13a'!A159</f>
        <v/>
      </c>
      <c r="B159" s="354" t="str">
        <f>IF('N-Bedarf AL §13a'!B159="","",'N-Bedarf AL §13a'!B159)</f>
        <v/>
      </c>
      <c r="C159" s="305" t="str">
        <f>IF('N-Bedarf AL §13a'!D159="","",'N-Bedarf AL §13a'!D159)</f>
        <v/>
      </c>
      <c r="D159" s="32" t="str">
        <f>IF('N-Bedarf AL §13a'!C159="","",'N-Bedarf AL §13a'!C159)</f>
        <v/>
      </c>
      <c r="E159" s="32" t="str">
        <f>IF('N-Bedarf AL §13a'!Y159="",'N-Bedarf AL §13a'!V159,'N-Bedarf AL §13a'!Y159)</f>
        <v/>
      </c>
      <c r="F159" s="32" t="str">
        <f>IF('P-Bedarf AL §13a'!V161="","",'P-Bedarf AL §13a'!V161)</f>
        <v/>
      </c>
      <c r="G159" s="32" t="str">
        <f>IF('P-Bedarf AL §13a'!Z161="","",'P-Bedarf AL §13a'!Z161)</f>
        <v/>
      </c>
      <c r="H159" s="345" t="str">
        <f t="shared" si="132"/>
        <v/>
      </c>
      <c r="I159" s="345" t="str">
        <f t="shared" si="133"/>
        <v/>
      </c>
      <c r="J159" s="345" t="str">
        <f t="shared" si="134"/>
        <v/>
      </c>
      <c r="K159" s="321">
        <f t="shared" si="135"/>
        <v>0</v>
      </c>
      <c r="L159" s="321">
        <f t="shared" si="136"/>
        <v>0</v>
      </c>
      <c r="M159" s="321">
        <f t="shared" si="137"/>
        <v>0</v>
      </c>
      <c r="N159" s="321" t="str">
        <f t="shared" si="138"/>
        <v/>
      </c>
      <c r="O159" s="321" t="str">
        <f t="shared" si="138"/>
        <v/>
      </c>
      <c r="P159" s="321" t="str">
        <f t="shared" si="138"/>
        <v/>
      </c>
      <c r="Q159" s="490" t="str">
        <f t="shared" si="94"/>
        <v/>
      </c>
      <c r="R159" s="539"/>
      <c r="S159" s="141"/>
      <c r="T159" s="486"/>
      <c r="U159" s="501" t="str">
        <f t="shared" si="95"/>
        <v/>
      </c>
      <c r="V159" s="537" t="str">
        <f t="shared" si="96"/>
        <v/>
      </c>
      <c r="W159" s="537" t="str">
        <f t="shared" si="139"/>
        <v/>
      </c>
      <c r="X159" s="537" t="str">
        <f t="shared" si="97"/>
        <v/>
      </c>
      <c r="Y159" s="537" t="str">
        <f t="shared" si="98"/>
        <v/>
      </c>
      <c r="Z159" s="536"/>
      <c r="AA159" s="141"/>
      <c r="AB159" s="211"/>
      <c r="AC159" s="212" t="str">
        <f t="shared" si="99"/>
        <v/>
      </c>
      <c r="AD159" s="537" t="str">
        <f t="shared" si="100"/>
        <v/>
      </c>
      <c r="AE159" s="537" t="str">
        <f t="shared" si="101"/>
        <v/>
      </c>
      <c r="AF159" s="537" t="str">
        <f t="shared" si="102"/>
        <v/>
      </c>
      <c r="AG159" s="538" t="str">
        <f t="shared" si="103"/>
        <v/>
      </c>
      <c r="AH159" s="539"/>
      <c r="AI159" s="141"/>
      <c r="AJ159" s="486"/>
      <c r="AK159" s="507">
        <f t="shared" si="104"/>
        <v>0</v>
      </c>
      <c r="AL159" s="537" t="str">
        <f t="shared" si="105"/>
        <v/>
      </c>
      <c r="AM159" s="537" t="str">
        <f t="shared" si="106"/>
        <v/>
      </c>
      <c r="AN159" s="537" t="str">
        <f t="shared" si="107"/>
        <v/>
      </c>
      <c r="AO159" s="537" t="str">
        <f t="shared" si="108"/>
        <v/>
      </c>
      <c r="AP159" s="542" t="str">
        <f t="shared" si="140"/>
        <v/>
      </c>
      <c r="AQ159" s="539"/>
      <c r="AR159" s="141"/>
      <c r="AS159" s="486"/>
      <c r="AT159" s="501" t="str">
        <f t="shared" si="109"/>
        <v/>
      </c>
      <c r="AU159" s="537" t="str">
        <f t="shared" si="110"/>
        <v/>
      </c>
      <c r="AV159" s="537" t="str">
        <f t="shared" si="111"/>
        <v/>
      </c>
      <c r="AW159" s="537" t="str">
        <f t="shared" si="112"/>
        <v/>
      </c>
      <c r="AX159" s="536"/>
      <c r="AY159" s="141"/>
      <c r="AZ159" s="211"/>
      <c r="BA159" s="211" t="str">
        <f t="shared" si="113"/>
        <v/>
      </c>
      <c r="BB159" s="537" t="str">
        <f t="shared" si="114"/>
        <v/>
      </c>
      <c r="BC159" s="537"/>
      <c r="BD159" s="538" t="str">
        <f t="shared" si="115"/>
        <v/>
      </c>
      <c r="BE159" s="539"/>
      <c r="BF159" s="141"/>
      <c r="BG159" s="486"/>
      <c r="BH159" s="501" t="str">
        <f t="shared" si="116"/>
        <v/>
      </c>
      <c r="BI159" s="537" t="str">
        <f t="shared" si="117"/>
        <v/>
      </c>
      <c r="BJ159" s="537" t="str">
        <f t="shared" si="118"/>
        <v/>
      </c>
      <c r="BK159" s="537" t="str">
        <f t="shared" si="119"/>
        <v/>
      </c>
      <c r="BL159" s="536"/>
      <c r="BM159" s="141"/>
      <c r="BN159" s="211"/>
      <c r="BO159" s="211" t="e">
        <f t="shared" si="120"/>
        <v>#VALUE!</v>
      </c>
      <c r="BP159" s="537" t="str">
        <f t="shared" si="121"/>
        <v/>
      </c>
      <c r="BQ159" s="537" t="str">
        <f t="shared" si="122"/>
        <v/>
      </c>
      <c r="BR159" s="538" t="str">
        <f t="shared" si="123"/>
        <v/>
      </c>
      <c r="BS159" s="539"/>
      <c r="BT159" s="141"/>
      <c r="BU159" s="486"/>
      <c r="BV159" s="501" t="str">
        <f t="shared" si="124"/>
        <v/>
      </c>
      <c r="BW159" s="537" t="str">
        <f t="shared" si="125"/>
        <v/>
      </c>
      <c r="BX159" s="537" t="str">
        <f t="shared" si="126"/>
        <v/>
      </c>
      <c r="BY159" s="537" t="str">
        <f t="shared" si="127"/>
        <v/>
      </c>
      <c r="BZ159" s="536"/>
      <c r="CA159" s="141"/>
      <c r="CB159" s="486"/>
      <c r="CC159" s="483" t="str">
        <f t="shared" si="128"/>
        <v/>
      </c>
      <c r="CD159" s="153" t="str">
        <f t="shared" si="129"/>
        <v/>
      </c>
      <c r="CE159" s="153" t="str">
        <f t="shared" si="130"/>
        <v/>
      </c>
      <c r="CF159" s="153" t="str">
        <f t="shared" si="131"/>
        <v/>
      </c>
    </row>
    <row r="160" spans="1:84" ht="29.45" customHeight="1" x14ac:dyDescent="0.25">
      <c r="A160" s="354" t="str">
        <f>'N-Bedarf AL §13a'!A160</f>
        <v/>
      </c>
      <c r="B160" s="354" t="str">
        <f>IF('N-Bedarf AL §13a'!B160="","",'N-Bedarf AL §13a'!B160)</f>
        <v/>
      </c>
      <c r="C160" s="305" t="str">
        <f>IF('N-Bedarf AL §13a'!D160="","",'N-Bedarf AL §13a'!D160)</f>
        <v/>
      </c>
      <c r="D160" s="32" t="str">
        <f>IF('N-Bedarf AL §13a'!C160="","",'N-Bedarf AL §13a'!C160)</f>
        <v/>
      </c>
      <c r="E160" s="32" t="str">
        <f>IF('N-Bedarf AL §13a'!Y160="",'N-Bedarf AL §13a'!V160,'N-Bedarf AL §13a'!Y160)</f>
        <v/>
      </c>
      <c r="F160" s="32" t="str">
        <f>IF('P-Bedarf AL §13a'!V162="","",'P-Bedarf AL §13a'!V162)</f>
        <v/>
      </c>
      <c r="G160" s="32" t="str">
        <f>IF('P-Bedarf AL §13a'!Z162="","",'P-Bedarf AL §13a'!Z162)</f>
        <v/>
      </c>
      <c r="H160" s="345" t="str">
        <f t="shared" si="132"/>
        <v/>
      </c>
      <c r="I160" s="345" t="str">
        <f t="shared" si="133"/>
        <v/>
      </c>
      <c r="J160" s="345" t="str">
        <f t="shared" si="134"/>
        <v/>
      </c>
      <c r="K160" s="321">
        <f t="shared" si="135"/>
        <v>0</v>
      </c>
      <c r="L160" s="321">
        <f t="shared" si="136"/>
        <v>0</v>
      </c>
      <c r="M160" s="321">
        <f t="shared" si="137"/>
        <v>0</v>
      </c>
      <c r="N160" s="321" t="str">
        <f t="shared" si="138"/>
        <v/>
      </c>
      <c r="O160" s="321" t="str">
        <f t="shared" si="138"/>
        <v/>
      </c>
      <c r="P160" s="321" t="str">
        <f t="shared" si="138"/>
        <v/>
      </c>
      <c r="Q160" s="490" t="str">
        <f t="shared" si="94"/>
        <v/>
      </c>
      <c r="R160" s="539"/>
      <c r="S160" s="141"/>
      <c r="T160" s="486"/>
      <c r="U160" s="501" t="str">
        <f t="shared" si="95"/>
        <v/>
      </c>
      <c r="V160" s="537" t="str">
        <f t="shared" si="96"/>
        <v/>
      </c>
      <c r="W160" s="537" t="str">
        <f t="shared" si="139"/>
        <v/>
      </c>
      <c r="X160" s="537" t="str">
        <f t="shared" si="97"/>
        <v/>
      </c>
      <c r="Y160" s="537" t="str">
        <f t="shared" si="98"/>
        <v/>
      </c>
      <c r="Z160" s="536"/>
      <c r="AA160" s="141"/>
      <c r="AB160" s="211"/>
      <c r="AC160" s="212" t="str">
        <f t="shared" si="99"/>
        <v/>
      </c>
      <c r="AD160" s="537" t="str">
        <f t="shared" si="100"/>
        <v/>
      </c>
      <c r="AE160" s="537" t="str">
        <f t="shared" si="101"/>
        <v/>
      </c>
      <c r="AF160" s="537" t="str">
        <f t="shared" si="102"/>
        <v/>
      </c>
      <c r="AG160" s="538" t="str">
        <f t="shared" si="103"/>
        <v/>
      </c>
      <c r="AH160" s="539"/>
      <c r="AI160" s="141"/>
      <c r="AJ160" s="486"/>
      <c r="AK160" s="507">
        <f t="shared" si="104"/>
        <v>0</v>
      </c>
      <c r="AL160" s="537" t="str">
        <f t="shared" si="105"/>
        <v/>
      </c>
      <c r="AM160" s="537" t="str">
        <f t="shared" si="106"/>
        <v/>
      </c>
      <c r="AN160" s="537" t="str">
        <f t="shared" si="107"/>
        <v/>
      </c>
      <c r="AO160" s="537" t="str">
        <f t="shared" si="108"/>
        <v/>
      </c>
      <c r="AP160" s="542" t="str">
        <f t="shared" si="140"/>
        <v/>
      </c>
      <c r="AQ160" s="539"/>
      <c r="AR160" s="141"/>
      <c r="AS160" s="486"/>
      <c r="AT160" s="501" t="str">
        <f t="shared" si="109"/>
        <v/>
      </c>
      <c r="AU160" s="537" t="str">
        <f t="shared" si="110"/>
        <v/>
      </c>
      <c r="AV160" s="537" t="str">
        <f t="shared" si="111"/>
        <v/>
      </c>
      <c r="AW160" s="537" t="str">
        <f t="shared" si="112"/>
        <v/>
      </c>
      <c r="AX160" s="536"/>
      <c r="AY160" s="141"/>
      <c r="AZ160" s="211"/>
      <c r="BA160" s="211" t="str">
        <f t="shared" si="113"/>
        <v/>
      </c>
      <c r="BB160" s="537" t="str">
        <f t="shared" si="114"/>
        <v/>
      </c>
      <c r="BC160" s="537"/>
      <c r="BD160" s="538" t="str">
        <f t="shared" si="115"/>
        <v/>
      </c>
      <c r="BE160" s="539"/>
      <c r="BF160" s="141"/>
      <c r="BG160" s="486"/>
      <c r="BH160" s="501" t="str">
        <f t="shared" si="116"/>
        <v/>
      </c>
      <c r="BI160" s="537" t="str">
        <f t="shared" si="117"/>
        <v/>
      </c>
      <c r="BJ160" s="537" t="str">
        <f t="shared" si="118"/>
        <v/>
      </c>
      <c r="BK160" s="537" t="str">
        <f t="shared" si="119"/>
        <v/>
      </c>
      <c r="BL160" s="536"/>
      <c r="BM160" s="141"/>
      <c r="BN160" s="211"/>
      <c r="BO160" s="211" t="e">
        <f t="shared" si="120"/>
        <v>#VALUE!</v>
      </c>
      <c r="BP160" s="537" t="str">
        <f t="shared" si="121"/>
        <v/>
      </c>
      <c r="BQ160" s="537" t="str">
        <f t="shared" si="122"/>
        <v/>
      </c>
      <c r="BR160" s="538" t="str">
        <f t="shared" si="123"/>
        <v/>
      </c>
      <c r="BS160" s="539"/>
      <c r="BT160" s="141"/>
      <c r="BU160" s="486"/>
      <c r="BV160" s="501" t="str">
        <f t="shared" si="124"/>
        <v/>
      </c>
      <c r="BW160" s="537" t="str">
        <f t="shared" si="125"/>
        <v/>
      </c>
      <c r="BX160" s="537" t="str">
        <f t="shared" si="126"/>
        <v/>
      </c>
      <c r="BY160" s="537" t="str">
        <f t="shared" si="127"/>
        <v/>
      </c>
      <c r="BZ160" s="536"/>
      <c r="CA160" s="141"/>
      <c r="CB160" s="486"/>
      <c r="CC160" s="483" t="str">
        <f t="shared" si="128"/>
        <v/>
      </c>
      <c r="CD160" s="153" t="str">
        <f t="shared" si="129"/>
        <v/>
      </c>
      <c r="CE160" s="153" t="str">
        <f t="shared" si="130"/>
        <v/>
      </c>
      <c r="CF160" s="153" t="str">
        <f t="shared" si="131"/>
        <v/>
      </c>
    </row>
    <row r="161" spans="1:84" ht="29.45" customHeight="1" x14ac:dyDescent="0.25">
      <c r="A161" s="354" t="str">
        <f>'N-Bedarf AL §13a'!A161</f>
        <v/>
      </c>
      <c r="B161" s="354" t="str">
        <f>IF('N-Bedarf AL §13a'!B161="","",'N-Bedarf AL §13a'!B161)</f>
        <v/>
      </c>
      <c r="C161" s="305" t="str">
        <f>IF('N-Bedarf AL §13a'!D161="","",'N-Bedarf AL §13a'!D161)</f>
        <v/>
      </c>
      <c r="D161" s="32" t="str">
        <f>IF('N-Bedarf AL §13a'!C161="","",'N-Bedarf AL §13a'!C161)</f>
        <v/>
      </c>
      <c r="E161" s="32" t="str">
        <f>IF('N-Bedarf AL §13a'!Y161="",'N-Bedarf AL §13a'!V161,'N-Bedarf AL §13a'!Y161)</f>
        <v/>
      </c>
      <c r="F161" s="32" t="str">
        <f>IF('P-Bedarf AL §13a'!V163="","",'P-Bedarf AL §13a'!V163)</f>
        <v/>
      </c>
      <c r="G161" s="32" t="str">
        <f>IF('P-Bedarf AL §13a'!Z163="","",'P-Bedarf AL §13a'!Z163)</f>
        <v/>
      </c>
      <c r="H161" s="345" t="str">
        <f t="shared" si="132"/>
        <v/>
      </c>
      <c r="I161" s="345" t="str">
        <f t="shared" si="133"/>
        <v/>
      </c>
      <c r="J161" s="345" t="str">
        <f t="shared" si="134"/>
        <v/>
      </c>
      <c r="K161" s="321">
        <f t="shared" si="135"/>
        <v>0</v>
      </c>
      <c r="L161" s="321">
        <f t="shared" si="136"/>
        <v>0</v>
      </c>
      <c r="M161" s="321">
        <f t="shared" si="137"/>
        <v>0</v>
      </c>
      <c r="N161" s="321" t="str">
        <f t="shared" si="138"/>
        <v/>
      </c>
      <c r="O161" s="321" t="str">
        <f t="shared" si="138"/>
        <v/>
      </c>
      <c r="P161" s="321" t="str">
        <f t="shared" si="138"/>
        <v/>
      </c>
      <c r="Q161" s="490" t="str">
        <f t="shared" si="94"/>
        <v/>
      </c>
      <c r="R161" s="539"/>
      <c r="S161" s="141"/>
      <c r="T161" s="486"/>
      <c r="U161" s="501" t="str">
        <f t="shared" si="95"/>
        <v/>
      </c>
      <c r="V161" s="537" t="str">
        <f t="shared" si="96"/>
        <v/>
      </c>
      <c r="W161" s="537" t="str">
        <f t="shared" si="139"/>
        <v/>
      </c>
      <c r="X161" s="537" t="str">
        <f t="shared" si="97"/>
        <v/>
      </c>
      <c r="Y161" s="537" t="str">
        <f t="shared" si="98"/>
        <v/>
      </c>
      <c r="Z161" s="536"/>
      <c r="AA161" s="141"/>
      <c r="AB161" s="211"/>
      <c r="AC161" s="212" t="str">
        <f t="shared" si="99"/>
        <v/>
      </c>
      <c r="AD161" s="537" t="str">
        <f t="shared" si="100"/>
        <v/>
      </c>
      <c r="AE161" s="537" t="str">
        <f t="shared" si="101"/>
        <v/>
      </c>
      <c r="AF161" s="537" t="str">
        <f t="shared" si="102"/>
        <v/>
      </c>
      <c r="AG161" s="538" t="str">
        <f t="shared" si="103"/>
        <v/>
      </c>
      <c r="AH161" s="539"/>
      <c r="AI161" s="141"/>
      <c r="AJ161" s="486"/>
      <c r="AK161" s="507">
        <f t="shared" si="104"/>
        <v>0</v>
      </c>
      <c r="AL161" s="537" t="str">
        <f t="shared" si="105"/>
        <v/>
      </c>
      <c r="AM161" s="537" t="str">
        <f t="shared" si="106"/>
        <v/>
      </c>
      <c r="AN161" s="537" t="str">
        <f t="shared" si="107"/>
        <v/>
      </c>
      <c r="AO161" s="537" t="str">
        <f t="shared" si="108"/>
        <v/>
      </c>
      <c r="AP161" s="542" t="str">
        <f t="shared" si="140"/>
        <v/>
      </c>
      <c r="AQ161" s="539"/>
      <c r="AR161" s="141"/>
      <c r="AS161" s="486"/>
      <c r="AT161" s="501" t="str">
        <f t="shared" si="109"/>
        <v/>
      </c>
      <c r="AU161" s="537" t="str">
        <f t="shared" si="110"/>
        <v/>
      </c>
      <c r="AV161" s="537" t="str">
        <f t="shared" si="111"/>
        <v/>
      </c>
      <c r="AW161" s="537" t="str">
        <f t="shared" si="112"/>
        <v/>
      </c>
      <c r="AX161" s="536"/>
      <c r="AY161" s="141"/>
      <c r="AZ161" s="211"/>
      <c r="BA161" s="211" t="str">
        <f t="shared" si="113"/>
        <v/>
      </c>
      <c r="BB161" s="537" t="str">
        <f t="shared" si="114"/>
        <v/>
      </c>
      <c r="BC161" s="537"/>
      <c r="BD161" s="538" t="str">
        <f t="shared" si="115"/>
        <v/>
      </c>
      <c r="BE161" s="539"/>
      <c r="BF161" s="141"/>
      <c r="BG161" s="486"/>
      <c r="BH161" s="501" t="str">
        <f t="shared" si="116"/>
        <v/>
      </c>
      <c r="BI161" s="537" t="str">
        <f t="shared" si="117"/>
        <v/>
      </c>
      <c r="BJ161" s="537" t="str">
        <f t="shared" si="118"/>
        <v/>
      </c>
      <c r="BK161" s="537" t="str">
        <f t="shared" si="119"/>
        <v/>
      </c>
      <c r="BL161" s="536"/>
      <c r="BM161" s="141"/>
      <c r="BN161" s="211"/>
      <c r="BO161" s="211" t="e">
        <f t="shared" si="120"/>
        <v>#VALUE!</v>
      </c>
      <c r="BP161" s="537" t="str">
        <f t="shared" si="121"/>
        <v/>
      </c>
      <c r="BQ161" s="537" t="str">
        <f t="shared" si="122"/>
        <v/>
      </c>
      <c r="BR161" s="538" t="str">
        <f t="shared" si="123"/>
        <v/>
      </c>
      <c r="BS161" s="539"/>
      <c r="BT161" s="141"/>
      <c r="BU161" s="486"/>
      <c r="BV161" s="501" t="str">
        <f t="shared" si="124"/>
        <v/>
      </c>
      <c r="BW161" s="537" t="str">
        <f t="shared" si="125"/>
        <v/>
      </c>
      <c r="BX161" s="537" t="str">
        <f t="shared" si="126"/>
        <v/>
      </c>
      <c r="BY161" s="537" t="str">
        <f t="shared" si="127"/>
        <v/>
      </c>
      <c r="BZ161" s="536"/>
      <c r="CA161" s="141"/>
      <c r="CB161" s="486"/>
      <c r="CC161" s="483" t="str">
        <f t="shared" si="128"/>
        <v/>
      </c>
      <c r="CD161" s="153" t="str">
        <f t="shared" si="129"/>
        <v/>
      </c>
      <c r="CE161" s="153" t="str">
        <f t="shared" si="130"/>
        <v/>
      </c>
      <c r="CF161" s="153" t="str">
        <f t="shared" si="131"/>
        <v/>
      </c>
    </row>
    <row r="162" spans="1:84" ht="29.45" customHeight="1" x14ac:dyDescent="0.25">
      <c r="A162" s="354" t="str">
        <f>'N-Bedarf AL §13a'!A162</f>
        <v/>
      </c>
      <c r="B162" s="354" t="str">
        <f>IF('N-Bedarf AL §13a'!B162="","",'N-Bedarf AL §13a'!B162)</f>
        <v/>
      </c>
      <c r="C162" s="305" t="str">
        <f>IF('N-Bedarf AL §13a'!D162="","",'N-Bedarf AL §13a'!D162)</f>
        <v/>
      </c>
      <c r="D162" s="32" t="str">
        <f>IF('N-Bedarf AL §13a'!C162="","",'N-Bedarf AL §13a'!C162)</f>
        <v/>
      </c>
      <c r="E162" s="32" t="str">
        <f>IF('N-Bedarf AL §13a'!Y162="",'N-Bedarf AL §13a'!V162,'N-Bedarf AL §13a'!Y162)</f>
        <v/>
      </c>
      <c r="F162" s="32" t="str">
        <f>IF('P-Bedarf AL §13a'!V164="","",'P-Bedarf AL §13a'!V164)</f>
        <v/>
      </c>
      <c r="G162" s="32" t="str">
        <f>IF('P-Bedarf AL §13a'!Z164="","",'P-Bedarf AL §13a'!Z164)</f>
        <v/>
      </c>
      <c r="H162" s="345" t="str">
        <f t="shared" si="132"/>
        <v/>
      </c>
      <c r="I162" s="345" t="str">
        <f t="shared" si="133"/>
        <v/>
      </c>
      <c r="J162" s="345" t="str">
        <f t="shared" si="134"/>
        <v/>
      </c>
      <c r="K162" s="321">
        <f t="shared" si="135"/>
        <v>0</v>
      </c>
      <c r="L162" s="321">
        <f t="shared" si="136"/>
        <v>0</v>
      </c>
      <c r="M162" s="321">
        <f t="shared" si="137"/>
        <v>0</v>
      </c>
      <c r="N162" s="321" t="str">
        <f t="shared" si="138"/>
        <v/>
      </c>
      <c r="O162" s="321" t="str">
        <f t="shared" si="138"/>
        <v/>
      </c>
      <c r="P162" s="321" t="str">
        <f t="shared" si="138"/>
        <v/>
      </c>
      <c r="Q162" s="490" t="str">
        <f t="shared" si="94"/>
        <v/>
      </c>
      <c r="R162" s="539"/>
      <c r="S162" s="141"/>
      <c r="T162" s="486"/>
      <c r="U162" s="501" t="str">
        <f t="shared" si="95"/>
        <v/>
      </c>
      <c r="V162" s="537" t="str">
        <f t="shared" si="96"/>
        <v/>
      </c>
      <c r="W162" s="537" t="str">
        <f t="shared" si="139"/>
        <v/>
      </c>
      <c r="X162" s="537" t="str">
        <f t="shared" si="97"/>
        <v/>
      </c>
      <c r="Y162" s="537" t="str">
        <f t="shared" si="98"/>
        <v/>
      </c>
      <c r="Z162" s="536"/>
      <c r="AA162" s="141"/>
      <c r="AB162" s="211"/>
      <c r="AC162" s="212" t="str">
        <f t="shared" si="99"/>
        <v/>
      </c>
      <c r="AD162" s="537" t="str">
        <f t="shared" si="100"/>
        <v/>
      </c>
      <c r="AE162" s="537" t="str">
        <f t="shared" si="101"/>
        <v/>
      </c>
      <c r="AF162" s="537" t="str">
        <f t="shared" si="102"/>
        <v/>
      </c>
      <c r="AG162" s="538" t="str">
        <f t="shared" si="103"/>
        <v/>
      </c>
      <c r="AH162" s="539"/>
      <c r="AI162" s="141"/>
      <c r="AJ162" s="486"/>
      <c r="AK162" s="507">
        <f t="shared" si="104"/>
        <v>0</v>
      </c>
      <c r="AL162" s="537" t="str">
        <f t="shared" si="105"/>
        <v/>
      </c>
      <c r="AM162" s="537" t="str">
        <f t="shared" si="106"/>
        <v/>
      </c>
      <c r="AN162" s="537" t="str">
        <f t="shared" si="107"/>
        <v/>
      </c>
      <c r="AO162" s="537" t="str">
        <f t="shared" si="108"/>
        <v/>
      </c>
      <c r="AP162" s="542" t="str">
        <f t="shared" si="140"/>
        <v/>
      </c>
      <c r="AQ162" s="539"/>
      <c r="AR162" s="141"/>
      <c r="AS162" s="486"/>
      <c r="AT162" s="501" t="str">
        <f t="shared" si="109"/>
        <v/>
      </c>
      <c r="AU162" s="537" t="str">
        <f t="shared" si="110"/>
        <v/>
      </c>
      <c r="AV162" s="537" t="str">
        <f t="shared" si="111"/>
        <v/>
      </c>
      <c r="AW162" s="537" t="str">
        <f t="shared" si="112"/>
        <v/>
      </c>
      <c r="AX162" s="536"/>
      <c r="AY162" s="141"/>
      <c r="AZ162" s="211"/>
      <c r="BA162" s="211" t="str">
        <f t="shared" si="113"/>
        <v/>
      </c>
      <c r="BB162" s="537" t="str">
        <f t="shared" si="114"/>
        <v/>
      </c>
      <c r="BC162" s="537"/>
      <c r="BD162" s="538" t="str">
        <f t="shared" si="115"/>
        <v/>
      </c>
      <c r="BE162" s="539"/>
      <c r="BF162" s="141"/>
      <c r="BG162" s="486"/>
      <c r="BH162" s="501" t="str">
        <f t="shared" si="116"/>
        <v/>
      </c>
      <c r="BI162" s="537" t="str">
        <f t="shared" si="117"/>
        <v/>
      </c>
      <c r="BJ162" s="537" t="str">
        <f t="shared" si="118"/>
        <v/>
      </c>
      <c r="BK162" s="537" t="str">
        <f t="shared" si="119"/>
        <v/>
      </c>
      <c r="BL162" s="536"/>
      <c r="BM162" s="141"/>
      <c r="BN162" s="211"/>
      <c r="BO162" s="211" t="e">
        <f t="shared" si="120"/>
        <v>#VALUE!</v>
      </c>
      <c r="BP162" s="537" t="str">
        <f t="shared" si="121"/>
        <v/>
      </c>
      <c r="BQ162" s="537" t="str">
        <f t="shared" si="122"/>
        <v/>
      </c>
      <c r="BR162" s="538" t="str">
        <f t="shared" si="123"/>
        <v/>
      </c>
      <c r="BS162" s="539"/>
      <c r="BT162" s="141"/>
      <c r="BU162" s="486"/>
      <c r="BV162" s="501" t="str">
        <f t="shared" si="124"/>
        <v/>
      </c>
      <c r="BW162" s="537" t="str">
        <f t="shared" si="125"/>
        <v/>
      </c>
      <c r="BX162" s="537" t="str">
        <f t="shared" si="126"/>
        <v/>
      </c>
      <c r="BY162" s="537" t="str">
        <f t="shared" si="127"/>
        <v/>
      </c>
      <c r="BZ162" s="536"/>
      <c r="CA162" s="141"/>
      <c r="CB162" s="486"/>
      <c r="CC162" s="483" t="str">
        <f t="shared" si="128"/>
        <v/>
      </c>
      <c r="CD162" s="153" t="str">
        <f t="shared" si="129"/>
        <v/>
      </c>
      <c r="CE162" s="153" t="str">
        <f t="shared" si="130"/>
        <v/>
      </c>
      <c r="CF162" s="153" t="str">
        <f t="shared" si="131"/>
        <v/>
      </c>
    </row>
    <row r="163" spans="1:84" ht="29.45" customHeight="1" x14ac:dyDescent="0.25">
      <c r="A163" s="354" t="str">
        <f>'N-Bedarf AL §13a'!A163</f>
        <v/>
      </c>
      <c r="B163" s="354" t="str">
        <f>IF('N-Bedarf AL §13a'!B163="","",'N-Bedarf AL §13a'!B163)</f>
        <v/>
      </c>
      <c r="C163" s="305" t="str">
        <f>IF('N-Bedarf AL §13a'!D163="","",'N-Bedarf AL §13a'!D163)</f>
        <v/>
      </c>
      <c r="D163" s="32" t="str">
        <f>IF('N-Bedarf AL §13a'!C163="","",'N-Bedarf AL §13a'!C163)</f>
        <v/>
      </c>
      <c r="E163" s="32" t="str">
        <f>IF('N-Bedarf AL §13a'!Y163="",'N-Bedarf AL §13a'!V163,'N-Bedarf AL §13a'!Y163)</f>
        <v/>
      </c>
      <c r="F163" s="32" t="str">
        <f>IF('P-Bedarf AL §13a'!V165="","",'P-Bedarf AL §13a'!V165)</f>
        <v/>
      </c>
      <c r="G163" s="32" t="str">
        <f>IF('P-Bedarf AL §13a'!Z165="","",'P-Bedarf AL §13a'!Z165)</f>
        <v/>
      </c>
      <c r="H163" s="345" t="str">
        <f t="shared" si="132"/>
        <v/>
      </c>
      <c r="I163" s="345" t="str">
        <f t="shared" si="133"/>
        <v/>
      </c>
      <c r="J163" s="345" t="str">
        <f t="shared" si="134"/>
        <v/>
      </c>
      <c r="K163" s="321">
        <f t="shared" si="135"/>
        <v>0</v>
      </c>
      <c r="L163" s="321">
        <f t="shared" si="136"/>
        <v>0</v>
      </c>
      <c r="M163" s="321">
        <f t="shared" si="137"/>
        <v>0</v>
      </c>
      <c r="N163" s="321" t="str">
        <f t="shared" si="138"/>
        <v/>
      </c>
      <c r="O163" s="321" t="str">
        <f t="shared" si="138"/>
        <v/>
      </c>
      <c r="P163" s="321" t="str">
        <f t="shared" si="138"/>
        <v/>
      </c>
      <c r="Q163" s="490" t="str">
        <f t="shared" si="94"/>
        <v/>
      </c>
      <c r="R163" s="539"/>
      <c r="S163" s="141"/>
      <c r="T163" s="486"/>
      <c r="U163" s="501" t="str">
        <f t="shared" si="95"/>
        <v/>
      </c>
      <c r="V163" s="537" t="str">
        <f t="shared" si="96"/>
        <v/>
      </c>
      <c r="W163" s="537" t="str">
        <f t="shared" si="139"/>
        <v/>
      </c>
      <c r="X163" s="537" t="str">
        <f t="shared" si="97"/>
        <v/>
      </c>
      <c r="Y163" s="537" t="str">
        <f t="shared" si="98"/>
        <v/>
      </c>
      <c r="Z163" s="536"/>
      <c r="AA163" s="141"/>
      <c r="AB163" s="211"/>
      <c r="AC163" s="212" t="str">
        <f t="shared" si="99"/>
        <v/>
      </c>
      <c r="AD163" s="537" t="str">
        <f t="shared" si="100"/>
        <v/>
      </c>
      <c r="AE163" s="537" t="str">
        <f t="shared" si="101"/>
        <v/>
      </c>
      <c r="AF163" s="537" t="str">
        <f t="shared" si="102"/>
        <v/>
      </c>
      <c r="AG163" s="538" t="str">
        <f t="shared" si="103"/>
        <v/>
      </c>
      <c r="AH163" s="539"/>
      <c r="AI163" s="141"/>
      <c r="AJ163" s="486"/>
      <c r="AK163" s="507">
        <f t="shared" si="104"/>
        <v>0</v>
      </c>
      <c r="AL163" s="537" t="str">
        <f t="shared" si="105"/>
        <v/>
      </c>
      <c r="AM163" s="537" t="str">
        <f t="shared" si="106"/>
        <v/>
      </c>
      <c r="AN163" s="537" t="str">
        <f t="shared" si="107"/>
        <v/>
      </c>
      <c r="AO163" s="537" t="str">
        <f t="shared" si="108"/>
        <v/>
      </c>
      <c r="AP163" s="542" t="str">
        <f t="shared" si="140"/>
        <v/>
      </c>
      <c r="AQ163" s="539"/>
      <c r="AR163" s="141"/>
      <c r="AS163" s="486"/>
      <c r="AT163" s="501" t="str">
        <f t="shared" si="109"/>
        <v/>
      </c>
      <c r="AU163" s="537" t="str">
        <f t="shared" si="110"/>
        <v/>
      </c>
      <c r="AV163" s="537" t="str">
        <f t="shared" si="111"/>
        <v/>
      </c>
      <c r="AW163" s="537" t="str">
        <f t="shared" si="112"/>
        <v/>
      </c>
      <c r="AX163" s="536"/>
      <c r="AY163" s="141"/>
      <c r="AZ163" s="211"/>
      <c r="BA163" s="211" t="str">
        <f t="shared" si="113"/>
        <v/>
      </c>
      <c r="BB163" s="537" t="str">
        <f t="shared" si="114"/>
        <v/>
      </c>
      <c r="BC163" s="537"/>
      <c r="BD163" s="538" t="str">
        <f t="shared" si="115"/>
        <v/>
      </c>
      <c r="BE163" s="539"/>
      <c r="BF163" s="141"/>
      <c r="BG163" s="486"/>
      <c r="BH163" s="501" t="str">
        <f t="shared" si="116"/>
        <v/>
      </c>
      <c r="BI163" s="537" t="str">
        <f t="shared" si="117"/>
        <v/>
      </c>
      <c r="BJ163" s="537" t="str">
        <f t="shared" si="118"/>
        <v/>
      </c>
      <c r="BK163" s="537" t="str">
        <f t="shared" si="119"/>
        <v/>
      </c>
      <c r="BL163" s="536"/>
      <c r="BM163" s="141"/>
      <c r="BN163" s="211"/>
      <c r="BO163" s="211" t="e">
        <f t="shared" si="120"/>
        <v>#VALUE!</v>
      </c>
      <c r="BP163" s="537" t="str">
        <f t="shared" si="121"/>
        <v/>
      </c>
      <c r="BQ163" s="537" t="str">
        <f t="shared" si="122"/>
        <v/>
      </c>
      <c r="BR163" s="538" t="str">
        <f t="shared" si="123"/>
        <v/>
      </c>
      <c r="BS163" s="539"/>
      <c r="BT163" s="141"/>
      <c r="BU163" s="486"/>
      <c r="BV163" s="501" t="str">
        <f t="shared" si="124"/>
        <v/>
      </c>
      <c r="BW163" s="537" t="str">
        <f t="shared" si="125"/>
        <v/>
      </c>
      <c r="BX163" s="537" t="str">
        <f t="shared" si="126"/>
        <v/>
      </c>
      <c r="BY163" s="537" t="str">
        <f t="shared" si="127"/>
        <v/>
      </c>
      <c r="BZ163" s="536"/>
      <c r="CA163" s="141"/>
      <c r="CB163" s="486"/>
      <c r="CC163" s="483" t="str">
        <f t="shared" si="128"/>
        <v/>
      </c>
      <c r="CD163" s="153" t="str">
        <f t="shared" si="129"/>
        <v/>
      </c>
      <c r="CE163" s="153" t="str">
        <f t="shared" si="130"/>
        <v/>
      </c>
      <c r="CF163" s="153" t="str">
        <f t="shared" si="131"/>
        <v/>
      </c>
    </row>
    <row r="164" spans="1:84" ht="29.45" customHeight="1" x14ac:dyDescent="0.25">
      <c r="A164" s="354" t="str">
        <f>'N-Bedarf AL §13a'!A164</f>
        <v/>
      </c>
      <c r="B164" s="354" t="str">
        <f>IF('N-Bedarf AL §13a'!B164="","",'N-Bedarf AL §13a'!B164)</f>
        <v/>
      </c>
      <c r="C164" s="305" t="str">
        <f>IF('N-Bedarf AL §13a'!D164="","",'N-Bedarf AL §13a'!D164)</f>
        <v/>
      </c>
      <c r="D164" s="32" t="str">
        <f>IF('N-Bedarf AL §13a'!C164="","",'N-Bedarf AL §13a'!C164)</f>
        <v/>
      </c>
      <c r="E164" s="32" t="str">
        <f>IF('N-Bedarf AL §13a'!Y164="",'N-Bedarf AL §13a'!V164,'N-Bedarf AL §13a'!Y164)</f>
        <v/>
      </c>
      <c r="F164" s="32" t="str">
        <f>IF('P-Bedarf AL §13a'!V166="","",'P-Bedarf AL §13a'!V166)</f>
        <v/>
      </c>
      <c r="G164" s="32" t="str">
        <f>IF('P-Bedarf AL §13a'!Z166="","",'P-Bedarf AL §13a'!Z166)</f>
        <v/>
      </c>
      <c r="H164" s="345" t="str">
        <f t="shared" si="132"/>
        <v/>
      </c>
      <c r="I164" s="345" t="str">
        <f t="shared" si="133"/>
        <v/>
      </c>
      <c r="J164" s="345" t="str">
        <f t="shared" si="134"/>
        <v/>
      </c>
      <c r="K164" s="321">
        <f t="shared" si="135"/>
        <v>0</v>
      </c>
      <c r="L164" s="321">
        <f t="shared" si="136"/>
        <v>0</v>
      </c>
      <c r="M164" s="321">
        <f t="shared" si="137"/>
        <v>0</v>
      </c>
      <c r="N164" s="321" t="str">
        <f t="shared" si="138"/>
        <v/>
      </c>
      <c r="O164" s="321" t="str">
        <f t="shared" si="138"/>
        <v/>
      </c>
      <c r="P164" s="321" t="str">
        <f t="shared" si="138"/>
        <v/>
      </c>
      <c r="Q164" s="490" t="str">
        <f t="shared" si="94"/>
        <v/>
      </c>
      <c r="R164" s="539"/>
      <c r="S164" s="141"/>
      <c r="T164" s="486"/>
      <c r="U164" s="501" t="str">
        <f t="shared" si="95"/>
        <v/>
      </c>
      <c r="V164" s="537" t="str">
        <f t="shared" si="96"/>
        <v/>
      </c>
      <c r="W164" s="537" t="str">
        <f t="shared" si="139"/>
        <v/>
      </c>
      <c r="X164" s="537" t="str">
        <f t="shared" si="97"/>
        <v/>
      </c>
      <c r="Y164" s="537" t="str">
        <f t="shared" si="98"/>
        <v/>
      </c>
      <c r="Z164" s="536"/>
      <c r="AA164" s="141"/>
      <c r="AB164" s="211"/>
      <c r="AC164" s="212" t="str">
        <f t="shared" si="99"/>
        <v/>
      </c>
      <c r="AD164" s="537" t="str">
        <f t="shared" si="100"/>
        <v/>
      </c>
      <c r="AE164" s="537" t="str">
        <f t="shared" si="101"/>
        <v/>
      </c>
      <c r="AF164" s="537" t="str">
        <f t="shared" si="102"/>
        <v/>
      </c>
      <c r="AG164" s="538" t="str">
        <f t="shared" si="103"/>
        <v/>
      </c>
      <c r="AH164" s="539"/>
      <c r="AI164" s="141"/>
      <c r="AJ164" s="486"/>
      <c r="AK164" s="507">
        <f t="shared" si="104"/>
        <v>0</v>
      </c>
      <c r="AL164" s="537" t="str">
        <f t="shared" si="105"/>
        <v/>
      </c>
      <c r="AM164" s="537" t="str">
        <f t="shared" si="106"/>
        <v/>
      </c>
      <c r="AN164" s="537" t="str">
        <f t="shared" si="107"/>
        <v/>
      </c>
      <c r="AO164" s="537" t="str">
        <f t="shared" si="108"/>
        <v/>
      </c>
      <c r="AP164" s="542" t="str">
        <f t="shared" si="140"/>
        <v/>
      </c>
      <c r="AQ164" s="539"/>
      <c r="AR164" s="141"/>
      <c r="AS164" s="486"/>
      <c r="AT164" s="501" t="str">
        <f t="shared" si="109"/>
        <v/>
      </c>
      <c r="AU164" s="537" t="str">
        <f t="shared" si="110"/>
        <v/>
      </c>
      <c r="AV164" s="537" t="str">
        <f t="shared" si="111"/>
        <v/>
      </c>
      <c r="AW164" s="537" t="str">
        <f t="shared" si="112"/>
        <v/>
      </c>
      <c r="AX164" s="536"/>
      <c r="AY164" s="141"/>
      <c r="AZ164" s="211"/>
      <c r="BA164" s="211" t="str">
        <f t="shared" si="113"/>
        <v/>
      </c>
      <c r="BB164" s="537" t="str">
        <f t="shared" si="114"/>
        <v/>
      </c>
      <c r="BC164" s="537"/>
      <c r="BD164" s="538" t="str">
        <f t="shared" si="115"/>
        <v/>
      </c>
      <c r="BE164" s="539"/>
      <c r="BF164" s="141"/>
      <c r="BG164" s="486"/>
      <c r="BH164" s="501" t="str">
        <f t="shared" si="116"/>
        <v/>
      </c>
      <c r="BI164" s="537" t="str">
        <f t="shared" si="117"/>
        <v/>
      </c>
      <c r="BJ164" s="537" t="str">
        <f t="shared" si="118"/>
        <v/>
      </c>
      <c r="BK164" s="537" t="str">
        <f t="shared" si="119"/>
        <v/>
      </c>
      <c r="BL164" s="536"/>
      <c r="BM164" s="141"/>
      <c r="BN164" s="211"/>
      <c r="BO164" s="211" t="e">
        <f t="shared" si="120"/>
        <v>#VALUE!</v>
      </c>
      <c r="BP164" s="537" t="str">
        <f t="shared" si="121"/>
        <v/>
      </c>
      <c r="BQ164" s="537" t="str">
        <f t="shared" si="122"/>
        <v/>
      </c>
      <c r="BR164" s="538" t="str">
        <f t="shared" si="123"/>
        <v/>
      </c>
      <c r="BS164" s="539"/>
      <c r="BT164" s="141"/>
      <c r="BU164" s="486"/>
      <c r="BV164" s="501" t="str">
        <f t="shared" si="124"/>
        <v/>
      </c>
      <c r="BW164" s="537" t="str">
        <f t="shared" si="125"/>
        <v/>
      </c>
      <c r="BX164" s="537" t="str">
        <f t="shared" si="126"/>
        <v/>
      </c>
      <c r="BY164" s="537" t="str">
        <f t="shared" si="127"/>
        <v/>
      </c>
      <c r="BZ164" s="536"/>
      <c r="CA164" s="141"/>
      <c r="CB164" s="486"/>
      <c r="CC164" s="483" t="str">
        <f t="shared" si="128"/>
        <v/>
      </c>
      <c r="CD164" s="153" t="str">
        <f t="shared" si="129"/>
        <v/>
      </c>
      <c r="CE164" s="153" t="str">
        <f t="shared" si="130"/>
        <v/>
      </c>
      <c r="CF164" s="153" t="str">
        <f t="shared" si="131"/>
        <v/>
      </c>
    </row>
    <row r="165" spans="1:84" ht="29.45" customHeight="1" x14ac:dyDescent="0.25">
      <c r="A165" s="354" t="str">
        <f>'N-Bedarf AL §13a'!A165</f>
        <v/>
      </c>
      <c r="B165" s="354" t="str">
        <f>IF('N-Bedarf AL §13a'!B165="","",'N-Bedarf AL §13a'!B165)</f>
        <v/>
      </c>
      <c r="C165" s="305" t="str">
        <f>IF('N-Bedarf AL §13a'!D165="","",'N-Bedarf AL §13a'!D165)</f>
        <v/>
      </c>
      <c r="D165" s="32" t="str">
        <f>IF('N-Bedarf AL §13a'!C165="","",'N-Bedarf AL §13a'!C165)</f>
        <v/>
      </c>
      <c r="E165" s="32" t="str">
        <f>IF('N-Bedarf AL §13a'!Y165="",'N-Bedarf AL §13a'!V165,'N-Bedarf AL §13a'!Y165)</f>
        <v/>
      </c>
      <c r="F165" s="32" t="str">
        <f>IF('P-Bedarf AL §13a'!V167="","",'P-Bedarf AL §13a'!V167)</f>
        <v/>
      </c>
      <c r="G165" s="32" t="str">
        <f>IF('P-Bedarf AL §13a'!Z167="","",'P-Bedarf AL §13a'!Z167)</f>
        <v/>
      </c>
      <c r="H165" s="345" t="str">
        <f t="shared" si="132"/>
        <v/>
      </c>
      <c r="I165" s="345" t="str">
        <f t="shared" si="133"/>
        <v/>
      </c>
      <c r="J165" s="345" t="str">
        <f t="shared" si="134"/>
        <v/>
      </c>
      <c r="K165" s="321">
        <f t="shared" si="135"/>
        <v>0</v>
      </c>
      <c r="L165" s="321">
        <f t="shared" si="136"/>
        <v>0</v>
      </c>
      <c r="M165" s="321">
        <f t="shared" si="137"/>
        <v>0</v>
      </c>
      <c r="N165" s="321" t="str">
        <f t="shared" si="138"/>
        <v/>
      </c>
      <c r="O165" s="321" t="str">
        <f t="shared" si="138"/>
        <v/>
      </c>
      <c r="P165" s="321" t="str">
        <f t="shared" si="138"/>
        <v/>
      </c>
      <c r="Q165" s="490" t="str">
        <f t="shared" si="94"/>
        <v/>
      </c>
      <c r="R165" s="539"/>
      <c r="S165" s="141"/>
      <c r="T165" s="486"/>
      <c r="U165" s="501" t="str">
        <f t="shared" si="95"/>
        <v/>
      </c>
      <c r="V165" s="537" t="str">
        <f t="shared" si="96"/>
        <v/>
      </c>
      <c r="W165" s="537" t="str">
        <f t="shared" si="139"/>
        <v/>
      </c>
      <c r="X165" s="537" t="str">
        <f t="shared" si="97"/>
        <v/>
      </c>
      <c r="Y165" s="537" t="str">
        <f t="shared" si="98"/>
        <v/>
      </c>
      <c r="Z165" s="536"/>
      <c r="AA165" s="141"/>
      <c r="AB165" s="211"/>
      <c r="AC165" s="212" t="str">
        <f t="shared" si="99"/>
        <v/>
      </c>
      <c r="AD165" s="537" t="str">
        <f t="shared" si="100"/>
        <v/>
      </c>
      <c r="AE165" s="537" t="str">
        <f t="shared" si="101"/>
        <v/>
      </c>
      <c r="AF165" s="537" t="str">
        <f t="shared" si="102"/>
        <v/>
      </c>
      <c r="AG165" s="538" t="str">
        <f t="shared" si="103"/>
        <v/>
      </c>
      <c r="AH165" s="539"/>
      <c r="AI165" s="141"/>
      <c r="AJ165" s="486"/>
      <c r="AK165" s="507">
        <f t="shared" si="104"/>
        <v>0</v>
      </c>
      <c r="AL165" s="537" t="str">
        <f t="shared" si="105"/>
        <v/>
      </c>
      <c r="AM165" s="537" t="str">
        <f t="shared" si="106"/>
        <v/>
      </c>
      <c r="AN165" s="537" t="str">
        <f t="shared" si="107"/>
        <v/>
      </c>
      <c r="AO165" s="537" t="str">
        <f t="shared" si="108"/>
        <v/>
      </c>
      <c r="AP165" s="542" t="str">
        <f t="shared" si="140"/>
        <v/>
      </c>
      <c r="AQ165" s="539"/>
      <c r="AR165" s="141"/>
      <c r="AS165" s="486"/>
      <c r="AT165" s="501" t="str">
        <f t="shared" si="109"/>
        <v/>
      </c>
      <c r="AU165" s="537" t="str">
        <f t="shared" si="110"/>
        <v/>
      </c>
      <c r="AV165" s="537" t="str">
        <f t="shared" si="111"/>
        <v/>
      </c>
      <c r="AW165" s="537" t="str">
        <f t="shared" si="112"/>
        <v/>
      </c>
      <c r="AX165" s="536"/>
      <c r="AY165" s="141"/>
      <c r="AZ165" s="211"/>
      <c r="BA165" s="211" t="str">
        <f t="shared" si="113"/>
        <v/>
      </c>
      <c r="BB165" s="537" t="str">
        <f t="shared" si="114"/>
        <v/>
      </c>
      <c r="BC165" s="537"/>
      <c r="BD165" s="538" t="str">
        <f t="shared" si="115"/>
        <v/>
      </c>
      <c r="BE165" s="539"/>
      <c r="BF165" s="141"/>
      <c r="BG165" s="486"/>
      <c r="BH165" s="501" t="str">
        <f t="shared" si="116"/>
        <v/>
      </c>
      <c r="BI165" s="537" t="str">
        <f t="shared" si="117"/>
        <v/>
      </c>
      <c r="BJ165" s="537" t="str">
        <f t="shared" si="118"/>
        <v/>
      </c>
      <c r="BK165" s="537" t="str">
        <f t="shared" si="119"/>
        <v/>
      </c>
      <c r="BL165" s="536"/>
      <c r="BM165" s="141"/>
      <c r="BN165" s="211"/>
      <c r="BO165" s="211" t="e">
        <f t="shared" si="120"/>
        <v>#VALUE!</v>
      </c>
      <c r="BP165" s="537" t="str">
        <f t="shared" si="121"/>
        <v/>
      </c>
      <c r="BQ165" s="537" t="str">
        <f t="shared" si="122"/>
        <v/>
      </c>
      <c r="BR165" s="538" t="str">
        <f t="shared" si="123"/>
        <v/>
      </c>
      <c r="BS165" s="539"/>
      <c r="BT165" s="141"/>
      <c r="BU165" s="486"/>
      <c r="BV165" s="501" t="str">
        <f t="shared" si="124"/>
        <v/>
      </c>
      <c r="BW165" s="537" t="str">
        <f t="shared" si="125"/>
        <v/>
      </c>
      <c r="BX165" s="537" t="str">
        <f t="shared" si="126"/>
        <v/>
      </c>
      <c r="BY165" s="537" t="str">
        <f t="shared" si="127"/>
        <v/>
      </c>
      <c r="BZ165" s="536"/>
      <c r="CA165" s="141"/>
      <c r="CB165" s="486"/>
      <c r="CC165" s="483" t="str">
        <f t="shared" si="128"/>
        <v/>
      </c>
      <c r="CD165" s="153" t="str">
        <f t="shared" si="129"/>
        <v/>
      </c>
      <c r="CE165" s="153" t="str">
        <f t="shared" si="130"/>
        <v/>
      </c>
      <c r="CF165" s="153" t="str">
        <f t="shared" si="131"/>
        <v/>
      </c>
    </row>
    <row r="166" spans="1:84" ht="29.45" customHeight="1" x14ac:dyDescent="0.25">
      <c r="A166" s="354" t="str">
        <f>'N-Bedarf AL §13a'!A166</f>
        <v/>
      </c>
      <c r="B166" s="354" t="str">
        <f>IF('N-Bedarf AL §13a'!B166="","",'N-Bedarf AL §13a'!B166)</f>
        <v/>
      </c>
      <c r="C166" s="305" t="str">
        <f>IF('N-Bedarf AL §13a'!D166="","",'N-Bedarf AL §13a'!D166)</f>
        <v/>
      </c>
      <c r="D166" s="32" t="str">
        <f>IF('N-Bedarf AL §13a'!C166="","",'N-Bedarf AL §13a'!C166)</f>
        <v/>
      </c>
      <c r="E166" s="32" t="str">
        <f>IF('N-Bedarf AL §13a'!Y166="",'N-Bedarf AL §13a'!V166,'N-Bedarf AL §13a'!Y166)</f>
        <v/>
      </c>
      <c r="F166" s="32" t="str">
        <f>IF('P-Bedarf AL §13a'!V168="","",'P-Bedarf AL §13a'!V168)</f>
        <v/>
      </c>
      <c r="G166" s="32" t="str">
        <f>IF('P-Bedarf AL §13a'!Z168="","",'P-Bedarf AL §13a'!Z168)</f>
        <v/>
      </c>
      <c r="H166" s="345" t="str">
        <f t="shared" si="132"/>
        <v/>
      </c>
      <c r="I166" s="345" t="str">
        <f t="shared" si="133"/>
        <v/>
      </c>
      <c r="J166" s="345" t="str">
        <f t="shared" si="134"/>
        <v/>
      </c>
      <c r="K166" s="321">
        <f t="shared" si="135"/>
        <v>0</v>
      </c>
      <c r="L166" s="321">
        <f t="shared" si="136"/>
        <v>0</v>
      </c>
      <c r="M166" s="321">
        <f t="shared" si="137"/>
        <v>0</v>
      </c>
      <c r="N166" s="321" t="str">
        <f t="shared" si="138"/>
        <v/>
      </c>
      <c r="O166" s="321" t="str">
        <f t="shared" si="138"/>
        <v/>
      </c>
      <c r="P166" s="321" t="str">
        <f t="shared" si="138"/>
        <v/>
      </c>
      <c r="Q166" s="490" t="str">
        <f t="shared" si="94"/>
        <v/>
      </c>
      <c r="R166" s="539"/>
      <c r="S166" s="141"/>
      <c r="T166" s="486"/>
      <c r="U166" s="501" t="str">
        <f t="shared" si="95"/>
        <v/>
      </c>
      <c r="V166" s="537" t="str">
        <f t="shared" si="96"/>
        <v/>
      </c>
      <c r="W166" s="537" t="str">
        <f t="shared" si="139"/>
        <v/>
      </c>
      <c r="X166" s="537" t="str">
        <f t="shared" si="97"/>
        <v/>
      </c>
      <c r="Y166" s="537" t="str">
        <f t="shared" si="98"/>
        <v/>
      </c>
      <c r="Z166" s="536"/>
      <c r="AA166" s="141"/>
      <c r="AB166" s="211"/>
      <c r="AC166" s="212" t="str">
        <f t="shared" si="99"/>
        <v/>
      </c>
      <c r="AD166" s="537" t="str">
        <f t="shared" si="100"/>
        <v/>
      </c>
      <c r="AE166" s="537" t="str">
        <f t="shared" si="101"/>
        <v/>
      </c>
      <c r="AF166" s="537" t="str">
        <f t="shared" si="102"/>
        <v/>
      </c>
      <c r="AG166" s="538" t="str">
        <f t="shared" si="103"/>
        <v/>
      </c>
      <c r="AH166" s="539"/>
      <c r="AI166" s="141"/>
      <c r="AJ166" s="486"/>
      <c r="AK166" s="507">
        <f t="shared" si="104"/>
        <v>0</v>
      </c>
      <c r="AL166" s="537" t="str">
        <f t="shared" si="105"/>
        <v/>
      </c>
      <c r="AM166" s="537" t="str">
        <f t="shared" si="106"/>
        <v/>
      </c>
      <c r="AN166" s="537" t="str">
        <f t="shared" si="107"/>
        <v/>
      </c>
      <c r="AO166" s="537" t="str">
        <f t="shared" si="108"/>
        <v/>
      </c>
      <c r="AP166" s="542" t="str">
        <f t="shared" si="140"/>
        <v/>
      </c>
      <c r="AQ166" s="539"/>
      <c r="AR166" s="141"/>
      <c r="AS166" s="486"/>
      <c r="AT166" s="501" t="str">
        <f t="shared" si="109"/>
        <v/>
      </c>
      <c r="AU166" s="537" t="str">
        <f t="shared" si="110"/>
        <v/>
      </c>
      <c r="AV166" s="537" t="str">
        <f t="shared" si="111"/>
        <v/>
      </c>
      <c r="AW166" s="537" t="str">
        <f t="shared" si="112"/>
        <v/>
      </c>
      <c r="AX166" s="536"/>
      <c r="AY166" s="141"/>
      <c r="AZ166" s="211"/>
      <c r="BA166" s="211" t="str">
        <f t="shared" si="113"/>
        <v/>
      </c>
      <c r="BB166" s="537" t="str">
        <f t="shared" si="114"/>
        <v/>
      </c>
      <c r="BC166" s="537"/>
      <c r="BD166" s="538" t="str">
        <f t="shared" si="115"/>
        <v/>
      </c>
      <c r="BE166" s="539"/>
      <c r="BF166" s="141"/>
      <c r="BG166" s="486"/>
      <c r="BH166" s="501" t="str">
        <f t="shared" si="116"/>
        <v/>
      </c>
      <c r="BI166" s="537" t="str">
        <f t="shared" si="117"/>
        <v/>
      </c>
      <c r="BJ166" s="537" t="str">
        <f t="shared" si="118"/>
        <v/>
      </c>
      <c r="BK166" s="537" t="str">
        <f t="shared" si="119"/>
        <v/>
      </c>
      <c r="BL166" s="536"/>
      <c r="BM166" s="141"/>
      <c r="BN166" s="211"/>
      <c r="BO166" s="211" t="e">
        <f t="shared" si="120"/>
        <v>#VALUE!</v>
      </c>
      <c r="BP166" s="537" t="str">
        <f t="shared" si="121"/>
        <v/>
      </c>
      <c r="BQ166" s="537" t="str">
        <f t="shared" si="122"/>
        <v/>
      </c>
      <c r="BR166" s="538" t="str">
        <f t="shared" si="123"/>
        <v/>
      </c>
      <c r="BS166" s="539"/>
      <c r="BT166" s="141"/>
      <c r="BU166" s="486"/>
      <c r="BV166" s="501" t="str">
        <f t="shared" si="124"/>
        <v/>
      </c>
      <c r="BW166" s="537" t="str">
        <f t="shared" si="125"/>
        <v/>
      </c>
      <c r="BX166" s="537" t="str">
        <f t="shared" si="126"/>
        <v/>
      </c>
      <c r="BY166" s="537" t="str">
        <f t="shared" si="127"/>
        <v/>
      </c>
      <c r="BZ166" s="536"/>
      <c r="CA166" s="141"/>
      <c r="CB166" s="486"/>
      <c r="CC166" s="483" t="str">
        <f t="shared" si="128"/>
        <v/>
      </c>
      <c r="CD166" s="153" t="str">
        <f t="shared" si="129"/>
        <v/>
      </c>
      <c r="CE166" s="153" t="str">
        <f t="shared" si="130"/>
        <v/>
      </c>
      <c r="CF166" s="153" t="str">
        <f t="shared" si="131"/>
        <v/>
      </c>
    </row>
    <row r="167" spans="1:84" ht="29.45" customHeight="1" x14ac:dyDescent="0.25">
      <c r="A167" s="354" t="str">
        <f>'N-Bedarf AL §13a'!A167</f>
        <v/>
      </c>
      <c r="B167" s="354" t="str">
        <f>IF('N-Bedarf AL §13a'!B167="","",'N-Bedarf AL §13a'!B167)</f>
        <v/>
      </c>
      <c r="C167" s="305" t="str">
        <f>IF('N-Bedarf AL §13a'!D167="","",'N-Bedarf AL §13a'!D167)</f>
        <v/>
      </c>
      <c r="D167" s="32" t="str">
        <f>IF('N-Bedarf AL §13a'!C167="","",'N-Bedarf AL §13a'!C167)</f>
        <v/>
      </c>
      <c r="E167" s="32" t="str">
        <f>IF('N-Bedarf AL §13a'!Y167="",'N-Bedarf AL §13a'!V167,'N-Bedarf AL §13a'!Y167)</f>
        <v/>
      </c>
      <c r="F167" s="32" t="str">
        <f>IF('P-Bedarf AL §13a'!V169="","",'P-Bedarf AL §13a'!V169)</f>
        <v/>
      </c>
      <c r="G167" s="32" t="str">
        <f>IF('P-Bedarf AL §13a'!Z169="","",'P-Bedarf AL §13a'!Z169)</f>
        <v/>
      </c>
      <c r="H167" s="345" t="str">
        <f t="shared" si="132"/>
        <v/>
      </c>
      <c r="I167" s="345" t="str">
        <f t="shared" si="133"/>
        <v/>
      </c>
      <c r="J167" s="345" t="str">
        <f t="shared" si="134"/>
        <v/>
      </c>
      <c r="K167" s="321">
        <f t="shared" si="135"/>
        <v>0</v>
      </c>
      <c r="L167" s="321">
        <f t="shared" si="136"/>
        <v>0</v>
      </c>
      <c r="M167" s="321">
        <f t="shared" si="137"/>
        <v>0</v>
      </c>
      <c r="N167" s="321" t="str">
        <f t="shared" si="138"/>
        <v/>
      </c>
      <c r="O167" s="321" t="str">
        <f t="shared" si="138"/>
        <v/>
      </c>
      <c r="P167" s="321" t="str">
        <f t="shared" si="138"/>
        <v/>
      </c>
      <c r="Q167" s="490" t="str">
        <f t="shared" si="94"/>
        <v/>
      </c>
      <c r="R167" s="539"/>
      <c r="S167" s="141"/>
      <c r="T167" s="486"/>
      <c r="U167" s="501" t="str">
        <f t="shared" si="95"/>
        <v/>
      </c>
      <c r="V167" s="537" t="str">
        <f t="shared" si="96"/>
        <v/>
      </c>
      <c r="W167" s="537" t="str">
        <f t="shared" si="139"/>
        <v/>
      </c>
      <c r="X167" s="537" t="str">
        <f t="shared" si="97"/>
        <v/>
      </c>
      <c r="Y167" s="537" t="str">
        <f t="shared" si="98"/>
        <v/>
      </c>
      <c r="Z167" s="536"/>
      <c r="AA167" s="141"/>
      <c r="AB167" s="211"/>
      <c r="AC167" s="212" t="str">
        <f t="shared" si="99"/>
        <v/>
      </c>
      <c r="AD167" s="537" t="str">
        <f t="shared" si="100"/>
        <v/>
      </c>
      <c r="AE167" s="537" t="str">
        <f t="shared" si="101"/>
        <v/>
      </c>
      <c r="AF167" s="537" t="str">
        <f t="shared" si="102"/>
        <v/>
      </c>
      <c r="AG167" s="538" t="str">
        <f t="shared" si="103"/>
        <v/>
      </c>
      <c r="AH167" s="539"/>
      <c r="AI167" s="141"/>
      <c r="AJ167" s="486"/>
      <c r="AK167" s="507">
        <f t="shared" si="104"/>
        <v>0</v>
      </c>
      <c r="AL167" s="537" t="str">
        <f t="shared" si="105"/>
        <v/>
      </c>
      <c r="AM167" s="537" t="str">
        <f t="shared" si="106"/>
        <v/>
      </c>
      <c r="AN167" s="537" t="str">
        <f t="shared" si="107"/>
        <v/>
      </c>
      <c r="AO167" s="537" t="str">
        <f t="shared" si="108"/>
        <v/>
      </c>
      <c r="AP167" s="542" t="str">
        <f t="shared" si="140"/>
        <v/>
      </c>
      <c r="AQ167" s="539"/>
      <c r="AR167" s="141"/>
      <c r="AS167" s="486"/>
      <c r="AT167" s="501" t="str">
        <f t="shared" si="109"/>
        <v/>
      </c>
      <c r="AU167" s="537" t="str">
        <f t="shared" si="110"/>
        <v/>
      </c>
      <c r="AV167" s="537" t="str">
        <f t="shared" si="111"/>
        <v/>
      </c>
      <c r="AW167" s="537" t="str">
        <f t="shared" si="112"/>
        <v/>
      </c>
      <c r="AX167" s="536"/>
      <c r="AY167" s="141"/>
      <c r="AZ167" s="211"/>
      <c r="BA167" s="211" t="str">
        <f t="shared" si="113"/>
        <v/>
      </c>
      <c r="BB167" s="537" t="str">
        <f t="shared" si="114"/>
        <v/>
      </c>
      <c r="BC167" s="537"/>
      <c r="BD167" s="538" t="str">
        <f t="shared" si="115"/>
        <v/>
      </c>
      <c r="BE167" s="539"/>
      <c r="BF167" s="141"/>
      <c r="BG167" s="486"/>
      <c r="BH167" s="501" t="str">
        <f t="shared" si="116"/>
        <v/>
      </c>
      <c r="BI167" s="537" t="str">
        <f t="shared" si="117"/>
        <v/>
      </c>
      <c r="BJ167" s="537" t="str">
        <f t="shared" si="118"/>
        <v/>
      </c>
      <c r="BK167" s="537" t="str">
        <f t="shared" si="119"/>
        <v/>
      </c>
      <c r="BL167" s="536"/>
      <c r="BM167" s="141"/>
      <c r="BN167" s="211"/>
      <c r="BO167" s="211" t="e">
        <f t="shared" si="120"/>
        <v>#VALUE!</v>
      </c>
      <c r="BP167" s="537" t="str">
        <f t="shared" si="121"/>
        <v/>
      </c>
      <c r="BQ167" s="537" t="str">
        <f t="shared" si="122"/>
        <v/>
      </c>
      <c r="BR167" s="538" t="str">
        <f t="shared" si="123"/>
        <v/>
      </c>
      <c r="BS167" s="539"/>
      <c r="BT167" s="141"/>
      <c r="BU167" s="486"/>
      <c r="BV167" s="501" t="str">
        <f t="shared" si="124"/>
        <v/>
      </c>
      <c r="BW167" s="537" t="str">
        <f t="shared" si="125"/>
        <v/>
      </c>
      <c r="BX167" s="537" t="str">
        <f t="shared" si="126"/>
        <v/>
      </c>
      <c r="BY167" s="537" t="str">
        <f t="shared" si="127"/>
        <v/>
      </c>
      <c r="BZ167" s="536"/>
      <c r="CA167" s="141"/>
      <c r="CB167" s="486"/>
      <c r="CC167" s="483" t="str">
        <f t="shared" si="128"/>
        <v/>
      </c>
      <c r="CD167" s="153" t="str">
        <f t="shared" si="129"/>
        <v/>
      </c>
      <c r="CE167" s="153" t="str">
        <f t="shared" si="130"/>
        <v/>
      </c>
      <c r="CF167" s="153" t="str">
        <f t="shared" si="131"/>
        <v/>
      </c>
    </row>
    <row r="168" spans="1:84" ht="29.45" customHeight="1" x14ac:dyDescent="0.25">
      <c r="A168" s="354" t="str">
        <f>'N-Bedarf AL §13a'!A168</f>
        <v/>
      </c>
      <c r="B168" s="354" t="str">
        <f>IF('N-Bedarf AL §13a'!B168="","",'N-Bedarf AL §13a'!B168)</f>
        <v/>
      </c>
      <c r="C168" s="305" t="str">
        <f>IF('N-Bedarf AL §13a'!D168="","",'N-Bedarf AL §13a'!D168)</f>
        <v/>
      </c>
      <c r="D168" s="32" t="str">
        <f>IF('N-Bedarf AL §13a'!C168="","",'N-Bedarf AL §13a'!C168)</f>
        <v/>
      </c>
      <c r="E168" s="32" t="str">
        <f>IF('N-Bedarf AL §13a'!Y168="",'N-Bedarf AL §13a'!V168,'N-Bedarf AL §13a'!Y168)</f>
        <v/>
      </c>
      <c r="F168" s="32" t="str">
        <f>IF('P-Bedarf AL §13a'!V170="","",'P-Bedarf AL §13a'!V170)</f>
        <v/>
      </c>
      <c r="G168" s="32" t="str">
        <f>IF('P-Bedarf AL §13a'!Z170="","",'P-Bedarf AL §13a'!Z170)</f>
        <v/>
      </c>
      <c r="H168" s="345" t="str">
        <f t="shared" si="132"/>
        <v/>
      </c>
      <c r="I168" s="345" t="str">
        <f t="shared" si="133"/>
        <v/>
      </c>
      <c r="J168" s="345" t="str">
        <f t="shared" si="134"/>
        <v/>
      </c>
      <c r="K168" s="321">
        <f t="shared" si="135"/>
        <v>0</v>
      </c>
      <c r="L168" s="321">
        <f t="shared" si="136"/>
        <v>0</v>
      </c>
      <c r="M168" s="321">
        <f t="shared" si="137"/>
        <v>0</v>
      </c>
      <c r="N168" s="321" t="str">
        <f t="shared" si="138"/>
        <v/>
      </c>
      <c r="O168" s="321" t="str">
        <f t="shared" si="138"/>
        <v/>
      </c>
      <c r="P168" s="321" t="str">
        <f t="shared" si="138"/>
        <v/>
      </c>
      <c r="Q168" s="490" t="str">
        <f t="shared" si="94"/>
        <v/>
      </c>
      <c r="R168" s="539"/>
      <c r="S168" s="141"/>
      <c r="T168" s="486"/>
      <c r="U168" s="501" t="str">
        <f t="shared" si="95"/>
        <v/>
      </c>
      <c r="V168" s="537" t="str">
        <f t="shared" si="96"/>
        <v/>
      </c>
      <c r="W168" s="537" t="str">
        <f t="shared" si="139"/>
        <v/>
      </c>
      <c r="X168" s="537" t="str">
        <f t="shared" si="97"/>
        <v/>
      </c>
      <c r="Y168" s="537" t="str">
        <f t="shared" si="98"/>
        <v/>
      </c>
      <c r="Z168" s="536"/>
      <c r="AA168" s="141"/>
      <c r="AB168" s="211"/>
      <c r="AC168" s="212" t="str">
        <f t="shared" si="99"/>
        <v/>
      </c>
      <c r="AD168" s="537" t="str">
        <f t="shared" si="100"/>
        <v/>
      </c>
      <c r="AE168" s="537" t="str">
        <f t="shared" si="101"/>
        <v/>
      </c>
      <c r="AF168" s="537" t="str">
        <f t="shared" si="102"/>
        <v/>
      </c>
      <c r="AG168" s="538" t="str">
        <f t="shared" si="103"/>
        <v/>
      </c>
      <c r="AH168" s="539"/>
      <c r="AI168" s="141"/>
      <c r="AJ168" s="486"/>
      <c r="AK168" s="507">
        <f t="shared" si="104"/>
        <v>0</v>
      </c>
      <c r="AL168" s="537" t="str">
        <f t="shared" si="105"/>
        <v/>
      </c>
      <c r="AM168" s="537" t="str">
        <f t="shared" si="106"/>
        <v/>
      </c>
      <c r="AN168" s="537" t="str">
        <f t="shared" si="107"/>
        <v/>
      </c>
      <c r="AO168" s="537" t="str">
        <f t="shared" si="108"/>
        <v/>
      </c>
      <c r="AP168" s="542" t="str">
        <f t="shared" si="140"/>
        <v/>
      </c>
      <c r="AQ168" s="539"/>
      <c r="AR168" s="141"/>
      <c r="AS168" s="486"/>
      <c r="AT168" s="501" t="str">
        <f t="shared" si="109"/>
        <v/>
      </c>
      <c r="AU168" s="537" t="str">
        <f t="shared" si="110"/>
        <v/>
      </c>
      <c r="AV168" s="537" t="str">
        <f t="shared" si="111"/>
        <v/>
      </c>
      <c r="AW168" s="537" t="str">
        <f t="shared" si="112"/>
        <v/>
      </c>
      <c r="AX168" s="536"/>
      <c r="AY168" s="141"/>
      <c r="AZ168" s="211"/>
      <c r="BA168" s="211" t="str">
        <f t="shared" si="113"/>
        <v/>
      </c>
      <c r="BB168" s="537" t="str">
        <f t="shared" si="114"/>
        <v/>
      </c>
      <c r="BC168" s="537"/>
      <c r="BD168" s="538" t="str">
        <f t="shared" si="115"/>
        <v/>
      </c>
      <c r="BE168" s="539"/>
      <c r="BF168" s="141"/>
      <c r="BG168" s="486"/>
      <c r="BH168" s="501" t="str">
        <f t="shared" si="116"/>
        <v/>
      </c>
      <c r="BI168" s="537" t="str">
        <f t="shared" si="117"/>
        <v/>
      </c>
      <c r="BJ168" s="537" t="str">
        <f t="shared" si="118"/>
        <v/>
      </c>
      <c r="BK168" s="537" t="str">
        <f t="shared" si="119"/>
        <v/>
      </c>
      <c r="BL168" s="536"/>
      <c r="BM168" s="141"/>
      <c r="BN168" s="211"/>
      <c r="BO168" s="211" t="e">
        <f t="shared" si="120"/>
        <v>#VALUE!</v>
      </c>
      <c r="BP168" s="537" t="str">
        <f t="shared" si="121"/>
        <v/>
      </c>
      <c r="BQ168" s="537" t="str">
        <f t="shared" si="122"/>
        <v/>
      </c>
      <c r="BR168" s="538" t="str">
        <f t="shared" si="123"/>
        <v/>
      </c>
      <c r="BS168" s="539"/>
      <c r="BT168" s="141"/>
      <c r="BU168" s="486"/>
      <c r="BV168" s="501" t="str">
        <f t="shared" si="124"/>
        <v/>
      </c>
      <c r="BW168" s="537" t="str">
        <f t="shared" si="125"/>
        <v/>
      </c>
      <c r="BX168" s="537" t="str">
        <f t="shared" si="126"/>
        <v/>
      </c>
      <c r="BY168" s="537" t="str">
        <f t="shared" si="127"/>
        <v/>
      </c>
      <c r="BZ168" s="536"/>
      <c r="CA168" s="141"/>
      <c r="CB168" s="486"/>
      <c r="CC168" s="483" t="str">
        <f t="shared" si="128"/>
        <v/>
      </c>
      <c r="CD168" s="153" t="str">
        <f t="shared" si="129"/>
        <v/>
      </c>
      <c r="CE168" s="153" t="str">
        <f t="shared" si="130"/>
        <v/>
      </c>
      <c r="CF168" s="153" t="str">
        <f t="shared" si="131"/>
        <v/>
      </c>
    </row>
    <row r="169" spans="1:84" ht="29.45" customHeight="1" x14ac:dyDescent="0.25">
      <c r="A169" s="354" t="str">
        <f>'N-Bedarf AL §13a'!A169</f>
        <v/>
      </c>
      <c r="B169" s="354" t="str">
        <f>IF('N-Bedarf AL §13a'!B169="","",'N-Bedarf AL §13a'!B169)</f>
        <v/>
      </c>
      <c r="C169" s="305" t="str">
        <f>IF('N-Bedarf AL §13a'!D169="","",'N-Bedarf AL §13a'!D169)</f>
        <v/>
      </c>
      <c r="D169" s="32" t="str">
        <f>IF('N-Bedarf AL §13a'!C169="","",'N-Bedarf AL §13a'!C169)</f>
        <v/>
      </c>
      <c r="E169" s="32" t="str">
        <f>IF('N-Bedarf AL §13a'!Y169="",'N-Bedarf AL §13a'!V169,'N-Bedarf AL §13a'!Y169)</f>
        <v/>
      </c>
      <c r="F169" s="32" t="str">
        <f>IF('P-Bedarf AL §13a'!V171="","",'P-Bedarf AL §13a'!V171)</f>
        <v/>
      </c>
      <c r="G169" s="32" t="str">
        <f>IF('P-Bedarf AL §13a'!Z171="","",'P-Bedarf AL §13a'!Z171)</f>
        <v/>
      </c>
      <c r="H169" s="345" t="str">
        <f t="shared" si="132"/>
        <v/>
      </c>
      <c r="I169" s="345" t="str">
        <f t="shared" si="133"/>
        <v/>
      </c>
      <c r="J169" s="345" t="str">
        <f t="shared" si="134"/>
        <v/>
      </c>
      <c r="K169" s="321">
        <f t="shared" si="135"/>
        <v>0</v>
      </c>
      <c r="L169" s="321">
        <f t="shared" si="136"/>
        <v>0</v>
      </c>
      <c r="M169" s="321">
        <f t="shared" si="137"/>
        <v>0</v>
      </c>
      <c r="N169" s="321" t="str">
        <f t="shared" si="138"/>
        <v/>
      </c>
      <c r="O169" s="321" t="str">
        <f t="shared" si="138"/>
        <v/>
      </c>
      <c r="P169" s="321" t="str">
        <f t="shared" si="138"/>
        <v/>
      </c>
      <c r="Q169" s="490" t="str">
        <f t="shared" si="94"/>
        <v/>
      </c>
      <c r="R169" s="539"/>
      <c r="S169" s="141"/>
      <c r="T169" s="486"/>
      <c r="U169" s="501" t="str">
        <f t="shared" si="95"/>
        <v/>
      </c>
      <c r="V169" s="537" t="str">
        <f t="shared" si="96"/>
        <v/>
      </c>
      <c r="W169" s="537" t="str">
        <f t="shared" si="139"/>
        <v/>
      </c>
      <c r="X169" s="537" t="str">
        <f t="shared" si="97"/>
        <v/>
      </c>
      <c r="Y169" s="537" t="str">
        <f t="shared" si="98"/>
        <v/>
      </c>
      <c r="Z169" s="536"/>
      <c r="AA169" s="141"/>
      <c r="AB169" s="211"/>
      <c r="AC169" s="212" t="str">
        <f t="shared" si="99"/>
        <v/>
      </c>
      <c r="AD169" s="537" t="str">
        <f t="shared" si="100"/>
        <v/>
      </c>
      <c r="AE169" s="537" t="str">
        <f t="shared" si="101"/>
        <v/>
      </c>
      <c r="AF169" s="537" t="str">
        <f t="shared" si="102"/>
        <v/>
      </c>
      <c r="AG169" s="538" t="str">
        <f t="shared" si="103"/>
        <v/>
      </c>
      <c r="AH169" s="539"/>
      <c r="AI169" s="141"/>
      <c r="AJ169" s="486"/>
      <c r="AK169" s="507">
        <f t="shared" si="104"/>
        <v>0</v>
      </c>
      <c r="AL169" s="537" t="str">
        <f t="shared" si="105"/>
        <v/>
      </c>
      <c r="AM169" s="537" t="str">
        <f t="shared" si="106"/>
        <v/>
      </c>
      <c r="AN169" s="537" t="str">
        <f t="shared" si="107"/>
        <v/>
      </c>
      <c r="AO169" s="537" t="str">
        <f t="shared" si="108"/>
        <v/>
      </c>
      <c r="AP169" s="542" t="str">
        <f t="shared" si="140"/>
        <v/>
      </c>
      <c r="AQ169" s="539"/>
      <c r="AR169" s="141"/>
      <c r="AS169" s="486"/>
      <c r="AT169" s="501" t="str">
        <f t="shared" si="109"/>
        <v/>
      </c>
      <c r="AU169" s="537" t="str">
        <f t="shared" si="110"/>
        <v/>
      </c>
      <c r="AV169" s="537" t="str">
        <f t="shared" si="111"/>
        <v/>
      </c>
      <c r="AW169" s="537" t="str">
        <f t="shared" si="112"/>
        <v/>
      </c>
      <c r="AX169" s="536"/>
      <c r="AY169" s="141"/>
      <c r="AZ169" s="211"/>
      <c r="BA169" s="211" t="str">
        <f t="shared" si="113"/>
        <v/>
      </c>
      <c r="BB169" s="537" t="str">
        <f t="shared" si="114"/>
        <v/>
      </c>
      <c r="BC169" s="537"/>
      <c r="BD169" s="538" t="str">
        <f t="shared" si="115"/>
        <v/>
      </c>
      <c r="BE169" s="539"/>
      <c r="BF169" s="141"/>
      <c r="BG169" s="486"/>
      <c r="BH169" s="501" t="str">
        <f t="shared" si="116"/>
        <v/>
      </c>
      <c r="BI169" s="537" t="str">
        <f t="shared" si="117"/>
        <v/>
      </c>
      <c r="BJ169" s="537" t="str">
        <f t="shared" si="118"/>
        <v/>
      </c>
      <c r="BK169" s="537" t="str">
        <f t="shared" si="119"/>
        <v/>
      </c>
      <c r="BL169" s="536"/>
      <c r="BM169" s="141"/>
      <c r="BN169" s="211"/>
      <c r="BO169" s="211" t="e">
        <f t="shared" si="120"/>
        <v>#VALUE!</v>
      </c>
      <c r="BP169" s="537" t="str">
        <f t="shared" si="121"/>
        <v/>
      </c>
      <c r="BQ169" s="537" t="str">
        <f t="shared" si="122"/>
        <v/>
      </c>
      <c r="BR169" s="538" t="str">
        <f t="shared" si="123"/>
        <v/>
      </c>
      <c r="BS169" s="539"/>
      <c r="BT169" s="141"/>
      <c r="BU169" s="486"/>
      <c r="BV169" s="501" t="str">
        <f t="shared" si="124"/>
        <v/>
      </c>
      <c r="BW169" s="537" t="str">
        <f t="shared" si="125"/>
        <v/>
      </c>
      <c r="BX169" s="537" t="str">
        <f t="shared" si="126"/>
        <v/>
      </c>
      <c r="BY169" s="537" t="str">
        <f t="shared" si="127"/>
        <v/>
      </c>
      <c r="BZ169" s="536"/>
      <c r="CA169" s="141"/>
      <c r="CB169" s="486"/>
      <c r="CC169" s="483" t="str">
        <f t="shared" si="128"/>
        <v/>
      </c>
      <c r="CD169" s="153" t="str">
        <f t="shared" si="129"/>
        <v/>
      </c>
      <c r="CE169" s="153" t="str">
        <f t="shared" si="130"/>
        <v/>
      </c>
      <c r="CF169" s="153" t="str">
        <f t="shared" si="131"/>
        <v/>
      </c>
    </row>
    <row r="170" spans="1:84" ht="29.45" customHeight="1" x14ac:dyDescent="0.25">
      <c r="A170" s="354" t="str">
        <f>'N-Bedarf AL §13a'!A170</f>
        <v/>
      </c>
      <c r="B170" s="354" t="str">
        <f>IF('N-Bedarf AL §13a'!B170="","",'N-Bedarf AL §13a'!B170)</f>
        <v/>
      </c>
      <c r="C170" s="305" t="str">
        <f>IF('N-Bedarf AL §13a'!D170="","",'N-Bedarf AL §13a'!D170)</f>
        <v/>
      </c>
      <c r="D170" s="32" t="str">
        <f>IF('N-Bedarf AL §13a'!C170="","",'N-Bedarf AL §13a'!C170)</f>
        <v/>
      </c>
      <c r="E170" s="32" t="str">
        <f>IF('N-Bedarf AL §13a'!Y170="",'N-Bedarf AL §13a'!V170,'N-Bedarf AL §13a'!Y170)</f>
        <v/>
      </c>
      <c r="F170" s="32" t="str">
        <f>IF('P-Bedarf AL §13a'!V172="","",'P-Bedarf AL §13a'!V172)</f>
        <v/>
      </c>
      <c r="G170" s="32" t="str">
        <f>IF('P-Bedarf AL §13a'!Z172="","",'P-Bedarf AL §13a'!Z172)</f>
        <v/>
      </c>
      <c r="H170" s="345" t="str">
        <f t="shared" si="132"/>
        <v/>
      </c>
      <c r="I170" s="345" t="str">
        <f t="shared" si="133"/>
        <v/>
      </c>
      <c r="J170" s="345" t="str">
        <f t="shared" si="134"/>
        <v/>
      </c>
      <c r="K170" s="321">
        <f t="shared" si="135"/>
        <v>0</v>
      </c>
      <c r="L170" s="321">
        <f t="shared" si="136"/>
        <v>0</v>
      </c>
      <c r="M170" s="321">
        <f t="shared" si="137"/>
        <v>0</v>
      </c>
      <c r="N170" s="321" t="str">
        <f t="shared" si="138"/>
        <v/>
      </c>
      <c r="O170" s="321" t="str">
        <f t="shared" si="138"/>
        <v/>
      </c>
      <c r="P170" s="321" t="str">
        <f t="shared" si="138"/>
        <v/>
      </c>
      <c r="Q170" s="490" t="str">
        <f t="shared" si="94"/>
        <v/>
      </c>
      <c r="R170" s="539"/>
      <c r="S170" s="141"/>
      <c r="T170" s="486"/>
      <c r="U170" s="501" t="str">
        <f t="shared" si="95"/>
        <v/>
      </c>
      <c r="V170" s="537" t="str">
        <f t="shared" si="96"/>
        <v/>
      </c>
      <c r="W170" s="537" t="str">
        <f t="shared" si="139"/>
        <v/>
      </c>
      <c r="X170" s="537" t="str">
        <f t="shared" si="97"/>
        <v/>
      </c>
      <c r="Y170" s="537" t="str">
        <f t="shared" si="98"/>
        <v/>
      </c>
      <c r="Z170" s="536"/>
      <c r="AA170" s="141"/>
      <c r="AB170" s="211"/>
      <c r="AC170" s="212" t="str">
        <f t="shared" si="99"/>
        <v/>
      </c>
      <c r="AD170" s="537" t="str">
        <f t="shared" si="100"/>
        <v/>
      </c>
      <c r="AE170" s="537" t="str">
        <f t="shared" si="101"/>
        <v/>
      </c>
      <c r="AF170" s="537" t="str">
        <f t="shared" si="102"/>
        <v/>
      </c>
      <c r="AG170" s="538" t="str">
        <f t="shared" si="103"/>
        <v/>
      </c>
      <c r="AH170" s="539"/>
      <c r="AI170" s="141"/>
      <c r="AJ170" s="486"/>
      <c r="AK170" s="507">
        <f t="shared" si="104"/>
        <v>0</v>
      </c>
      <c r="AL170" s="537" t="str">
        <f t="shared" si="105"/>
        <v/>
      </c>
      <c r="AM170" s="537" t="str">
        <f t="shared" si="106"/>
        <v/>
      </c>
      <c r="AN170" s="537" t="str">
        <f t="shared" si="107"/>
        <v/>
      </c>
      <c r="AO170" s="537" t="str">
        <f t="shared" si="108"/>
        <v/>
      </c>
      <c r="AP170" s="542" t="str">
        <f t="shared" si="140"/>
        <v/>
      </c>
      <c r="AQ170" s="539"/>
      <c r="AR170" s="141"/>
      <c r="AS170" s="486"/>
      <c r="AT170" s="501" t="str">
        <f t="shared" si="109"/>
        <v/>
      </c>
      <c r="AU170" s="537" t="str">
        <f t="shared" si="110"/>
        <v/>
      </c>
      <c r="AV170" s="537" t="str">
        <f t="shared" si="111"/>
        <v/>
      </c>
      <c r="AW170" s="537" t="str">
        <f t="shared" si="112"/>
        <v/>
      </c>
      <c r="AX170" s="536"/>
      <c r="AY170" s="141"/>
      <c r="AZ170" s="211"/>
      <c r="BA170" s="211" t="str">
        <f t="shared" si="113"/>
        <v/>
      </c>
      <c r="BB170" s="537" t="str">
        <f t="shared" si="114"/>
        <v/>
      </c>
      <c r="BC170" s="537"/>
      <c r="BD170" s="538" t="str">
        <f t="shared" si="115"/>
        <v/>
      </c>
      <c r="BE170" s="539"/>
      <c r="BF170" s="141"/>
      <c r="BG170" s="486"/>
      <c r="BH170" s="501" t="str">
        <f t="shared" si="116"/>
        <v/>
      </c>
      <c r="BI170" s="537" t="str">
        <f t="shared" si="117"/>
        <v/>
      </c>
      <c r="BJ170" s="537" t="str">
        <f t="shared" si="118"/>
        <v/>
      </c>
      <c r="BK170" s="537" t="str">
        <f t="shared" si="119"/>
        <v/>
      </c>
      <c r="BL170" s="536"/>
      <c r="BM170" s="141"/>
      <c r="BN170" s="211"/>
      <c r="BO170" s="211" t="e">
        <f t="shared" si="120"/>
        <v>#VALUE!</v>
      </c>
      <c r="BP170" s="537" t="str">
        <f t="shared" si="121"/>
        <v/>
      </c>
      <c r="BQ170" s="537" t="str">
        <f t="shared" si="122"/>
        <v/>
      </c>
      <c r="BR170" s="538" t="str">
        <f t="shared" si="123"/>
        <v/>
      </c>
      <c r="BS170" s="539"/>
      <c r="BT170" s="141"/>
      <c r="BU170" s="486"/>
      <c r="BV170" s="501" t="str">
        <f t="shared" si="124"/>
        <v/>
      </c>
      <c r="BW170" s="537" t="str">
        <f t="shared" si="125"/>
        <v/>
      </c>
      <c r="BX170" s="537" t="str">
        <f t="shared" si="126"/>
        <v/>
      </c>
      <c r="BY170" s="537" t="str">
        <f t="shared" si="127"/>
        <v/>
      </c>
      <c r="BZ170" s="536"/>
      <c r="CA170" s="141"/>
      <c r="CB170" s="486"/>
      <c r="CC170" s="483" t="str">
        <f t="shared" si="128"/>
        <v/>
      </c>
      <c r="CD170" s="153" t="str">
        <f t="shared" si="129"/>
        <v/>
      </c>
      <c r="CE170" s="153" t="str">
        <f t="shared" si="130"/>
        <v/>
      </c>
      <c r="CF170" s="153" t="str">
        <f t="shared" si="131"/>
        <v/>
      </c>
    </row>
    <row r="171" spans="1:84" ht="29.45" customHeight="1" x14ac:dyDescent="0.25">
      <c r="A171" s="354" t="str">
        <f>'N-Bedarf AL §13a'!A171</f>
        <v/>
      </c>
      <c r="B171" s="354" t="str">
        <f>IF('N-Bedarf AL §13a'!B171="","",'N-Bedarf AL §13a'!B171)</f>
        <v/>
      </c>
      <c r="C171" s="305" t="str">
        <f>IF('N-Bedarf AL §13a'!D171="","",'N-Bedarf AL §13a'!D171)</f>
        <v/>
      </c>
      <c r="D171" s="32" t="str">
        <f>IF('N-Bedarf AL §13a'!C171="","",'N-Bedarf AL §13a'!C171)</f>
        <v/>
      </c>
      <c r="E171" s="32" t="str">
        <f>IF('N-Bedarf AL §13a'!Y171="",'N-Bedarf AL §13a'!V171,'N-Bedarf AL §13a'!Y171)</f>
        <v/>
      </c>
      <c r="F171" s="32" t="str">
        <f>IF('P-Bedarf AL §13a'!V173="","",'P-Bedarf AL §13a'!V173)</f>
        <v/>
      </c>
      <c r="G171" s="32" t="str">
        <f>IF('P-Bedarf AL §13a'!Z173="","",'P-Bedarf AL §13a'!Z173)</f>
        <v/>
      </c>
      <c r="H171" s="345" t="str">
        <f t="shared" si="132"/>
        <v/>
      </c>
      <c r="I171" s="345" t="str">
        <f t="shared" si="133"/>
        <v/>
      </c>
      <c r="J171" s="345" t="str">
        <f t="shared" si="134"/>
        <v/>
      </c>
      <c r="K171" s="321">
        <f t="shared" si="135"/>
        <v>0</v>
      </c>
      <c r="L171" s="321">
        <f t="shared" si="136"/>
        <v>0</v>
      </c>
      <c r="M171" s="321">
        <f t="shared" si="137"/>
        <v>0</v>
      </c>
      <c r="N171" s="321" t="str">
        <f t="shared" si="138"/>
        <v/>
      </c>
      <c r="O171" s="321" t="str">
        <f t="shared" si="138"/>
        <v/>
      </c>
      <c r="P171" s="321" t="str">
        <f t="shared" si="138"/>
        <v/>
      </c>
      <c r="Q171" s="490" t="str">
        <f t="shared" si="94"/>
        <v/>
      </c>
      <c r="R171" s="539"/>
      <c r="S171" s="141"/>
      <c r="T171" s="486"/>
      <c r="U171" s="501" t="str">
        <f t="shared" si="95"/>
        <v/>
      </c>
      <c r="V171" s="537" t="str">
        <f t="shared" si="96"/>
        <v/>
      </c>
      <c r="W171" s="537" t="str">
        <f t="shared" si="139"/>
        <v/>
      </c>
      <c r="X171" s="537" t="str">
        <f t="shared" si="97"/>
        <v/>
      </c>
      <c r="Y171" s="537" t="str">
        <f t="shared" si="98"/>
        <v/>
      </c>
      <c r="Z171" s="536"/>
      <c r="AA171" s="141"/>
      <c r="AB171" s="211"/>
      <c r="AC171" s="212" t="str">
        <f t="shared" si="99"/>
        <v/>
      </c>
      <c r="AD171" s="537" t="str">
        <f t="shared" si="100"/>
        <v/>
      </c>
      <c r="AE171" s="537" t="str">
        <f t="shared" si="101"/>
        <v/>
      </c>
      <c r="AF171" s="537" t="str">
        <f t="shared" si="102"/>
        <v/>
      </c>
      <c r="AG171" s="538" t="str">
        <f t="shared" si="103"/>
        <v/>
      </c>
      <c r="AH171" s="539"/>
      <c r="AI171" s="141"/>
      <c r="AJ171" s="486"/>
      <c r="AK171" s="507">
        <f t="shared" si="104"/>
        <v>0</v>
      </c>
      <c r="AL171" s="537" t="str">
        <f t="shared" si="105"/>
        <v/>
      </c>
      <c r="AM171" s="537" t="str">
        <f t="shared" si="106"/>
        <v/>
      </c>
      <c r="AN171" s="537" t="str">
        <f t="shared" si="107"/>
        <v/>
      </c>
      <c r="AO171" s="537" t="str">
        <f t="shared" si="108"/>
        <v/>
      </c>
      <c r="AP171" s="542" t="str">
        <f t="shared" si="140"/>
        <v/>
      </c>
      <c r="AQ171" s="539"/>
      <c r="AR171" s="141"/>
      <c r="AS171" s="486"/>
      <c r="AT171" s="501" t="str">
        <f t="shared" si="109"/>
        <v/>
      </c>
      <c r="AU171" s="537" t="str">
        <f t="shared" si="110"/>
        <v/>
      </c>
      <c r="AV171" s="537" t="str">
        <f t="shared" si="111"/>
        <v/>
      </c>
      <c r="AW171" s="537" t="str">
        <f t="shared" si="112"/>
        <v/>
      </c>
      <c r="AX171" s="536"/>
      <c r="AY171" s="141"/>
      <c r="AZ171" s="211"/>
      <c r="BA171" s="211" t="str">
        <f t="shared" si="113"/>
        <v/>
      </c>
      <c r="BB171" s="537" t="str">
        <f t="shared" si="114"/>
        <v/>
      </c>
      <c r="BC171" s="537"/>
      <c r="BD171" s="538" t="str">
        <f t="shared" si="115"/>
        <v/>
      </c>
      <c r="BE171" s="539"/>
      <c r="BF171" s="141"/>
      <c r="BG171" s="486"/>
      <c r="BH171" s="501" t="str">
        <f t="shared" si="116"/>
        <v/>
      </c>
      <c r="BI171" s="537" t="str">
        <f t="shared" si="117"/>
        <v/>
      </c>
      <c r="BJ171" s="537" t="str">
        <f t="shared" si="118"/>
        <v/>
      </c>
      <c r="BK171" s="537" t="str">
        <f t="shared" si="119"/>
        <v/>
      </c>
      <c r="BL171" s="536"/>
      <c r="BM171" s="141"/>
      <c r="BN171" s="211"/>
      <c r="BO171" s="211" t="e">
        <f t="shared" si="120"/>
        <v>#VALUE!</v>
      </c>
      <c r="BP171" s="537" t="str">
        <f t="shared" si="121"/>
        <v/>
      </c>
      <c r="BQ171" s="537" t="str">
        <f t="shared" si="122"/>
        <v/>
      </c>
      <c r="BR171" s="538" t="str">
        <f t="shared" si="123"/>
        <v/>
      </c>
      <c r="BS171" s="539"/>
      <c r="BT171" s="141"/>
      <c r="BU171" s="486"/>
      <c r="BV171" s="501" t="str">
        <f t="shared" si="124"/>
        <v/>
      </c>
      <c r="BW171" s="537" t="str">
        <f t="shared" si="125"/>
        <v/>
      </c>
      <c r="BX171" s="537" t="str">
        <f t="shared" si="126"/>
        <v/>
      </c>
      <c r="BY171" s="537" t="str">
        <f t="shared" si="127"/>
        <v/>
      </c>
      <c r="BZ171" s="536"/>
      <c r="CA171" s="141"/>
      <c r="CB171" s="486"/>
      <c r="CC171" s="483" t="str">
        <f t="shared" si="128"/>
        <v/>
      </c>
      <c r="CD171" s="153" t="str">
        <f t="shared" si="129"/>
        <v/>
      </c>
      <c r="CE171" s="153" t="str">
        <f t="shared" si="130"/>
        <v/>
      </c>
      <c r="CF171" s="153" t="str">
        <f t="shared" si="131"/>
        <v/>
      </c>
    </row>
    <row r="172" spans="1:84" ht="29.45" customHeight="1" x14ac:dyDescent="0.25">
      <c r="A172" s="354" t="str">
        <f>'N-Bedarf AL §13a'!A172</f>
        <v/>
      </c>
      <c r="B172" s="354" t="str">
        <f>IF('N-Bedarf AL §13a'!B172="","",'N-Bedarf AL §13a'!B172)</f>
        <v/>
      </c>
      <c r="C172" s="305" t="str">
        <f>IF('N-Bedarf AL §13a'!D172="","",'N-Bedarf AL §13a'!D172)</f>
        <v/>
      </c>
      <c r="D172" s="32" t="str">
        <f>IF('N-Bedarf AL §13a'!C172="","",'N-Bedarf AL §13a'!C172)</f>
        <v/>
      </c>
      <c r="E172" s="32" t="str">
        <f>IF('N-Bedarf AL §13a'!Y172="",'N-Bedarf AL §13a'!V172,'N-Bedarf AL §13a'!Y172)</f>
        <v/>
      </c>
      <c r="F172" s="32" t="str">
        <f>IF('P-Bedarf AL §13a'!V174="","",'P-Bedarf AL §13a'!V174)</f>
        <v/>
      </c>
      <c r="G172" s="32" t="str">
        <f>IF('P-Bedarf AL §13a'!Z174="","",'P-Bedarf AL §13a'!Z174)</f>
        <v/>
      </c>
      <c r="H172" s="345" t="str">
        <f t="shared" si="132"/>
        <v/>
      </c>
      <c r="I172" s="345" t="str">
        <f t="shared" si="133"/>
        <v/>
      </c>
      <c r="J172" s="345" t="str">
        <f t="shared" si="134"/>
        <v/>
      </c>
      <c r="K172" s="321">
        <f t="shared" si="135"/>
        <v>0</v>
      </c>
      <c r="L172" s="321">
        <f t="shared" si="136"/>
        <v>0</v>
      </c>
      <c r="M172" s="321">
        <f t="shared" si="137"/>
        <v>0</v>
      </c>
      <c r="N172" s="321" t="str">
        <f t="shared" si="138"/>
        <v/>
      </c>
      <c r="O172" s="321" t="str">
        <f t="shared" si="138"/>
        <v/>
      </c>
      <c r="P172" s="321" t="str">
        <f t="shared" si="138"/>
        <v/>
      </c>
      <c r="Q172" s="490" t="str">
        <f t="shared" si="94"/>
        <v/>
      </c>
      <c r="R172" s="539"/>
      <c r="S172" s="141"/>
      <c r="T172" s="486"/>
      <c r="U172" s="501" t="str">
        <f t="shared" si="95"/>
        <v/>
      </c>
      <c r="V172" s="537" t="str">
        <f t="shared" si="96"/>
        <v/>
      </c>
      <c r="W172" s="537" t="str">
        <f t="shared" si="139"/>
        <v/>
      </c>
      <c r="X172" s="537" t="str">
        <f t="shared" si="97"/>
        <v/>
      </c>
      <c r="Y172" s="537" t="str">
        <f t="shared" si="98"/>
        <v/>
      </c>
      <c r="Z172" s="536"/>
      <c r="AA172" s="141"/>
      <c r="AB172" s="211"/>
      <c r="AC172" s="212" t="str">
        <f t="shared" si="99"/>
        <v/>
      </c>
      <c r="AD172" s="537" t="str">
        <f t="shared" si="100"/>
        <v/>
      </c>
      <c r="AE172" s="537" t="str">
        <f t="shared" si="101"/>
        <v/>
      </c>
      <c r="AF172" s="537" t="str">
        <f t="shared" si="102"/>
        <v/>
      </c>
      <c r="AG172" s="538" t="str">
        <f t="shared" si="103"/>
        <v/>
      </c>
      <c r="AH172" s="539"/>
      <c r="AI172" s="141"/>
      <c r="AJ172" s="486"/>
      <c r="AK172" s="507">
        <f t="shared" si="104"/>
        <v>0</v>
      </c>
      <c r="AL172" s="537" t="str">
        <f t="shared" si="105"/>
        <v/>
      </c>
      <c r="AM172" s="537" t="str">
        <f t="shared" si="106"/>
        <v/>
      </c>
      <c r="AN172" s="537" t="str">
        <f t="shared" si="107"/>
        <v/>
      </c>
      <c r="AO172" s="537" t="str">
        <f t="shared" si="108"/>
        <v/>
      </c>
      <c r="AP172" s="542" t="str">
        <f t="shared" si="140"/>
        <v/>
      </c>
      <c r="AQ172" s="539"/>
      <c r="AR172" s="141"/>
      <c r="AS172" s="486"/>
      <c r="AT172" s="501" t="str">
        <f t="shared" si="109"/>
        <v/>
      </c>
      <c r="AU172" s="537" t="str">
        <f t="shared" si="110"/>
        <v/>
      </c>
      <c r="AV172" s="537" t="str">
        <f t="shared" si="111"/>
        <v/>
      </c>
      <c r="AW172" s="537" t="str">
        <f t="shared" si="112"/>
        <v/>
      </c>
      <c r="AX172" s="536"/>
      <c r="AY172" s="141"/>
      <c r="AZ172" s="211"/>
      <c r="BA172" s="211" t="str">
        <f t="shared" si="113"/>
        <v/>
      </c>
      <c r="BB172" s="537" t="str">
        <f t="shared" si="114"/>
        <v/>
      </c>
      <c r="BC172" s="537"/>
      <c r="BD172" s="538" t="str">
        <f t="shared" si="115"/>
        <v/>
      </c>
      <c r="BE172" s="539"/>
      <c r="BF172" s="141"/>
      <c r="BG172" s="486"/>
      <c r="BH172" s="501" t="str">
        <f t="shared" si="116"/>
        <v/>
      </c>
      <c r="BI172" s="537" t="str">
        <f t="shared" si="117"/>
        <v/>
      </c>
      <c r="BJ172" s="537" t="str">
        <f t="shared" si="118"/>
        <v/>
      </c>
      <c r="BK172" s="537" t="str">
        <f t="shared" si="119"/>
        <v/>
      </c>
      <c r="BL172" s="536"/>
      <c r="BM172" s="141"/>
      <c r="BN172" s="211"/>
      <c r="BO172" s="211" t="e">
        <f t="shared" si="120"/>
        <v>#VALUE!</v>
      </c>
      <c r="BP172" s="537" t="str">
        <f t="shared" si="121"/>
        <v/>
      </c>
      <c r="BQ172" s="537" t="str">
        <f t="shared" si="122"/>
        <v/>
      </c>
      <c r="BR172" s="538" t="str">
        <f t="shared" si="123"/>
        <v/>
      </c>
      <c r="BS172" s="539"/>
      <c r="BT172" s="141"/>
      <c r="BU172" s="486"/>
      <c r="BV172" s="501" t="str">
        <f t="shared" si="124"/>
        <v/>
      </c>
      <c r="BW172" s="537" t="str">
        <f t="shared" si="125"/>
        <v/>
      </c>
      <c r="BX172" s="537" t="str">
        <f t="shared" si="126"/>
        <v/>
      </c>
      <c r="BY172" s="537" t="str">
        <f t="shared" si="127"/>
        <v/>
      </c>
      <c r="BZ172" s="536"/>
      <c r="CA172" s="141"/>
      <c r="CB172" s="486"/>
      <c r="CC172" s="483" t="str">
        <f t="shared" si="128"/>
        <v/>
      </c>
      <c r="CD172" s="153" t="str">
        <f t="shared" si="129"/>
        <v/>
      </c>
      <c r="CE172" s="153" t="str">
        <f t="shared" si="130"/>
        <v/>
      </c>
      <c r="CF172" s="153" t="str">
        <f t="shared" si="131"/>
        <v/>
      </c>
    </row>
    <row r="173" spans="1:84" ht="29.45" customHeight="1" x14ac:dyDescent="0.25">
      <c r="A173" s="354" t="str">
        <f>'N-Bedarf AL §13a'!A173</f>
        <v/>
      </c>
      <c r="B173" s="354" t="str">
        <f>IF('N-Bedarf AL §13a'!B173="","",'N-Bedarf AL §13a'!B173)</f>
        <v/>
      </c>
      <c r="C173" s="305" t="str">
        <f>IF('N-Bedarf AL §13a'!D173="","",'N-Bedarf AL §13a'!D173)</f>
        <v/>
      </c>
      <c r="D173" s="32" t="str">
        <f>IF('N-Bedarf AL §13a'!C173="","",'N-Bedarf AL §13a'!C173)</f>
        <v/>
      </c>
      <c r="E173" s="32" t="str">
        <f>IF('N-Bedarf AL §13a'!Y173="",'N-Bedarf AL §13a'!V173,'N-Bedarf AL §13a'!Y173)</f>
        <v/>
      </c>
      <c r="F173" s="32" t="str">
        <f>IF('P-Bedarf AL §13a'!V175="","",'P-Bedarf AL §13a'!V175)</f>
        <v/>
      </c>
      <c r="G173" s="32" t="str">
        <f>IF('P-Bedarf AL §13a'!Z175="","",'P-Bedarf AL §13a'!Z175)</f>
        <v/>
      </c>
      <c r="H173" s="345" t="str">
        <f t="shared" si="132"/>
        <v/>
      </c>
      <c r="I173" s="345" t="str">
        <f t="shared" si="133"/>
        <v/>
      </c>
      <c r="J173" s="345" t="str">
        <f t="shared" si="134"/>
        <v/>
      </c>
      <c r="K173" s="321">
        <f t="shared" si="135"/>
        <v>0</v>
      </c>
      <c r="L173" s="321">
        <f t="shared" si="136"/>
        <v>0</v>
      </c>
      <c r="M173" s="321">
        <f t="shared" si="137"/>
        <v>0</v>
      </c>
      <c r="N173" s="321" t="str">
        <f t="shared" si="138"/>
        <v/>
      </c>
      <c r="O173" s="321" t="str">
        <f t="shared" si="138"/>
        <v/>
      </c>
      <c r="P173" s="321" t="str">
        <f t="shared" si="138"/>
        <v/>
      </c>
      <c r="Q173" s="490" t="str">
        <f t="shared" si="94"/>
        <v/>
      </c>
      <c r="R173" s="539"/>
      <c r="S173" s="141"/>
      <c r="T173" s="486"/>
      <c r="U173" s="501" t="str">
        <f t="shared" si="95"/>
        <v/>
      </c>
      <c r="V173" s="537" t="str">
        <f t="shared" si="96"/>
        <v/>
      </c>
      <c r="W173" s="537" t="str">
        <f t="shared" si="139"/>
        <v/>
      </c>
      <c r="X173" s="537" t="str">
        <f t="shared" si="97"/>
        <v/>
      </c>
      <c r="Y173" s="537" t="str">
        <f t="shared" si="98"/>
        <v/>
      </c>
      <c r="Z173" s="536"/>
      <c r="AA173" s="141"/>
      <c r="AB173" s="211"/>
      <c r="AC173" s="212" t="str">
        <f t="shared" si="99"/>
        <v/>
      </c>
      <c r="AD173" s="537" t="str">
        <f t="shared" si="100"/>
        <v/>
      </c>
      <c r="AE173" s="537" t="str">
        <f t="shared" si="101"/>
        <v/>
      </c>
      <c r="AF173" s="537" t="str">
        <f t="shared" si="102"/>
        <v/>
      </c>
      <c r="AG173" s="538" t="str">
        <f t="shared" si="103"/>
        <v/>
      </c>
      <c r="AH173" s="539"/>
      <c r="AI173" s="141"/>
      <c r="AJ173" s="486"/>
      <c r="AK173" s="507">
        <f t="shared" si="104"/>
        <v>0</v>
      </c>
      <c r="AL173" s="537" t="str">
        <f t="shared" si="105"/>
        <v/>
      </c>
      <c r="AM173" s="537" t="str">
        <f t="shared" si="106"/>
        <v/>
      </c>
      <c r="AN173" s="537" t="str">
        <f t="shared" si="107"/>
        <v/>
      </c>
      <c r="AO173" s="537" t="str">
        <f t="shared" si="108"/>
        <v/>
      </c>
      <c r="AP173" s="542" t="str">
        <f t="shared" si="140"/>
        <v/>
      </c>
      <c r="AQ173" s="539"/>
      <c r="AR173" s="141"/>
      <c r="AS173" s="486"/>
      <c r="AT173" s="501" t="str">
        <f t="shared" si="109"/>
        <v/>
      </c>
      <c r="AU173" s="537" t="str">
        <f t="shared" si="110"/>
        <v/>
      </c>
      <c r="AV173" s="537" t="str">
        <f t="shared" si="111"/>
        <v/>
      </c>
      <c r="AW173" s="537" t="str">
        <f t="shared" si="112"/>
        <v/>
      </c>
      <c r="AX173" s="536"/>
      <c r="AY173" s="141"/>
      <c r="AZ173" s="211"/>
      <c r="BA173" s="211" t="str">
        <f t="shared" si="113"/>
        <v/>
      </c>
      <c r="BB173" s="537" t="str">
        <f t="shared" si="114"/>
        <v/>
      </c>
      <c r="BC173" s="537"/>
      <c r="BD173" s="538" t="str">
        <f t="shared" si="115"/>
        <v/>
      </c>
      <c r="BE173" s="539"/>
      <c r="BF173" s="141"/>
      <c r="BG173" s="486"/>
      <c r="BH173" s="501" t="str">
        <f t="shared" si="116"/>
        <v/>
      </c>
      <c r="BI173" s="537" t="str">
        <f t="shared" si="117"/>
        <v/>
      </c>
      <c r="BJ173" s="537" t="str">
        <f t="shared" si="118"/>
        <v/>
      </c>
      <c r="BK173" s="537" t="str">
        <f t="shared" si="119"/>
        <v/>
      </c>
      <c r="BL173" s="536"/>
      <c r="BM173" s="141"/>
      <c r="BN173" s="211"/>
      <c r="BO173" s="211" t="e">
        <f t="shared" si="120"/>
        <v>#VALUE!</v>
      </c>
      <c r="BP173" s="537" t="str">
        <f t="shared" si="121"/>
        <v/>
      </c>
      <c r="BQ173" s="537" t="str">
        <f t="shared" si="122"/>
        <v/>
      </c>
      <c r="BR173" s="538" t="str">
        <f t="shared" si="123"/>
        <v/>
      </c>
      <c r="BS173" s="539"/>
      <c r="BT173" s="141"/>
      <c r="BU173" s="486"/>
      <c r="BV173" s="501" t="str">
        <f t="shared" si="124"/>
        <v/>
      </c>
      <c r="BW173" s="537" t="str">
        <f t="shared" si="125"/>
        <v/>
      </c>
      <c r="BX173" s="537" t="str">
        <f t="shared" si="126"/>
        <v/>
      </c>
      <c r="BY173" s="537" t="str">
        <f t="shared" si="127"/>
        <v/>
      </c>
      <c r="BZ173" s="536"/>
      <c r="CA173" s="141"/>
      <c r="CB173" s="486"/>
      <c r="CC173" s="483" t="str">
        <f t="shared" si="128"/>
        <v/>
      </c>
      <c r="CD173" s="153" t="str">
        <f t="shared" si="129"/>
        <v/>
      </c>
      <c r="CE173" s="153" t="str">
        <f t="shared" si="130"/>
        <v/>
      </c>
      <c r="CF173" s="153" t="str">
        <f t="shared" si="131"/>
        <v/>
      </c>
    </row>
    <row r="174" spans="1:84" ht="29.45" customHeight="1" x14ac:dyDescent="0.25">
      <c r="A174" s="354" t="str">
        <f>'N-Bedarf AL §13a'!A174</f>
        <v/>
      </c>
      <c r="B174" s="354" t="str">
        <f>IF('N-Bedarf AL §13a'!B174="","",'N-Bedarf AL §13a'!B174)</f>
        <v/>
      </c>
      <c r="C174" s="305" t="str">
        <f>IF('N-Bedarf AL §13a'!D174="","",'N-Bedarf AL §13a'!D174)</f>
        <v/>
      </c>
      <c r="D174" s="32" t="str">
        <f>IF('N-Bedarf AL §13a'!C174="","",'N-Bedarf AL §13a'!C174)</f>
        <v/>
      </c>
      <c r="E174" s="32" t="str">
        <f>IF('N-Bedarf AL §13a'!Y174="",'N-Bedarf AL §13a'!V174,'N-Bedarf AL §13a'!Y174)</f>
        <v/>
      </c>
      <c r="F174" s="32" t="str">
        <f>IF('P-Bedarf AL §13a'!V176="","",'P-Bedarf AL §13a'!V176)</f>
        <v/>
      </c>
      <c r="G174" s="32" t="str">
        <f>IF('P-Bedarf AL §13a'!Z176="","",'P-Bedarf AL §13a'!Z176)</f>
        <v/>
      </c>
      <c r="H174" s="345" t="str">
        <f t="shared" si="132"/>
        <v/>
      </c>
      <c r="I174" s="345" t="str">
        <f t="shared" si="133"/>
        <v/>
      </c>
      <c r="J174" s="345" t="str">
        <f t="shared" si="134"/>
        <v/>
      </c>
      <c r="K174" s="321">
        <f t="shared" si="135"/>
        <v>0</v>
      </c>
      <c r="L174" s="321">
        <f t="shared" si="136"/>
        <v>0</v>
      </c>
      <c r="M174" s="321">
        <f t="shared" si="137"/>
        <v>0</v>
      </c>
      <c r="N174" s="321" t="str">
        <f t="shared" si="138"/>
        <v/>
      </c>
      <c r="O174" s="321" t="str">
        <f t="shared" si="138"/>
        <v/>
      </c>
      <c r="P174" s="321" t="str">
        <f t="shared" si="138"/>
        <v/>
      </c>
      <c r="Q174" s="490" t="str">
        <f t="shared" si="94"/>
        <v/>
      </c>
      <c r="R174" s="539"/>
      <c r="S174" s="141"/>
      <c r="T174" s="486"/>
      <c r="U174" s="501" t="str">
        <f t="shared" si="95"/>
        <v/>
      </c>
      <c r="V174" s="537" t="str">
        <f t="shared" si="96"/>
        <v/>
      </c>
      <c r="W174" s="537" t="str">
        <f t="shared" si="139"/>
        <v/>
      </c>
      <c r="X174" s="537" t="str">
        <f t="shared" si="97"/>
        <v/>
      </c>
      <c r="Y174" s="537" t="str">
        <f t="shared" si="98"/>
        <v/>
      </c>
      <c r="Z174" s="536"/>
      <c r="AA174" s="141"/>
      <c r="AB174" s="211"/>
      <c r="AC174" s="212" t="str">
        <f t="shared" si="99"/>
        <v/>
      </c>
      <c r="AD174" s="537" t="str">
        <f t="shared" si="100"/>
        <v/>
      </c>
      <c r="AE174" s="537" t="str">
        <f t="shared" si="101"/>
        <v/>
      </c>
      <c r="AF174" s="537" t="str">
        <f t="shared" si="102"/>
        <v/>
      </c>
      <c r="AG174" s="538" t="str">
        <f t="shared" si="103"/>
        <v/>
      </c>
      <c r="AH174" s="539"/>
      <c r="AI174" s="141"/>
      <c r="AJ174" s="486"/>
      <c r="AK174" s="507">
        <f t="shared" si="104"/>
        <v>0</v>
      </c>
      <c r="AL174" s="537" t="str">
        <f t="shared" si="105"/>
        <v/>
      </c>
      <c r="AM174" s="537" t="str">
        <f t="shared" si="106"/>
        <v/>
      </c>
      <c r="AN174" s="537" t="str">
        <f t="shared" si="107"/>
        <v/>
      </c>
      <c r="AO174" s="537" t="str">
        <f t="shared" si="108"/>
        <v/>
      </c>
      <c r="AP174" s="542" t="str">
        <f t="shared" si="140"/>
        <v/>
      </c>
      <c r="AQ174" s="539"/>
      <c r="AR174" s="141"/>
      <c r="AS174" s="486"/>
      <c r="AT174" s="501" t="str">
        <f t="shared" si="109"/>
        <v/>
      </c>
      <c r="AU174" s="537" t="str">
        <f t="shared" si="110"/>
        <v/>
      </c>
      <c r="AV174" s="537" t="str">
        <f t="shared" si="111"/>
        <v/>
      </c>
      <c r="AW174" s="537" t="str">
        <f t="shared" si="112"/>
        <v/>
      </c>
      <c r="AX174" s="536"/>
      <c r="AY174" s="141"/>
      <c r="AZ174" s="211"/>
      <c r="BA174" s="211" t="str">
        <f t="shared" si="113"/>
        <v/>
      </c>
      <c r="BB174" s="537" t="str">
        <f t="shared" si="114"/>
        <v/>
      </c>
      <c r="BC174" s="537"/>
      <c r="BD174" s="538" t="str">
        <f t="shared" si="115"/>
        <v/>
      </c>
      <c r="BE174" s="539"/>
      <c r="BF174" s="141"/>
      <c r="BG174" s="486"/>
      <c r="BH174" s="501" t="str">
        <f t="shared" si="116"/>
        <v/>
      </c>
      <c r="BI174" s="537" t="str">
        <f t="shared" si="117"/>
        <v/>
      </c>
      <c r="BJ174" s="537" t="str">
        <f t="shared" si="118"/>
        <v/>
      </c>
      <c r="BK174" s="537" t="str">
        <f t="shared" si="119"/>
        <v/>
      </c>
      <c r="BL174" s="536"/>
      <c r="BM174" s="141"/>
      <c r="BN174" s="211"/>
      <c r="BO174" s="211" t="e">
        <f t="shared" si="120"/>
        <v>#VALUE!</v>
      </c>
      <c r="BP174" s="537" t="str">
        <f t="shared" si="121"/>
        <v/>
      </c>
      <c r="BQ174" s="537" t="str">
        <f t="shared" si="122"/>
        <v/>
      </c>
      <c r="BR174" s="538" t="str">
        <f t="shared" si="123"/>
        <v/>
      </c>
      <c r="BS174" s="539"/>
      <c r="BT174" s="141"/>
      <c r="BU174" s="486"/>
      <c r="BV174" s="501" t="str">
        <f t="shared" si="124"/>
        <v/>
      </c>
      <c r="BW174" s="537" t="str">
        <f t="shared" si="125"/>
        <v/>
      </c>
      <c r="BX174" s="537" t="str">
        <f t="shared" si="126"/>
        <v/>
      </c>
      <c r="BY174" s="537" t="str">
        <f t="shared" si="127"/>
        <v/>
      </c>
      <c r="BZ174" s="536"/>
      <c r="CA174" s="141"/>
      <c r="CB174" s="486"/>
      <c r="CC174" s="483" t="str">
        <f t="shared" si="128"/>
        <v/>
      </c>
      <c r="CD174" s="153" t="str">
        <f t="shared" si="129"/>
        <v/>
      </c>
      <c r="CE174" s="153" t="str">
        <f t="shared" si="130"/>
        <v/>
      </c>
      <c r="CF174" s="153" t="str">
        <f t="shared" si="131"/>
        <v/>
      </c>
    </row>
    <row r="175" spans="1:84" ht="29.45" customHeight="1" x14ac:dyDescent="0.25">
      <c r="A175" s="354" t="str">
        <f>'N-Bedarf AL §13a'!A175</f>
        <v/>
      </c>
      <c r="B175" s="354" t="str">
        <f>IF('N-Bedarf AL §13a'!B175="","",'N-Bedarf AL §13a'!B175)</f>
        <v/>
      </c>
      <c r="C175" s="305" t="str">
        <f>IF('N-Bedarf AL §13a'!D175="","",'N-Bedarf AL §13a'!D175)</f>
        <v/>
      </c>
      <c r="D175" s="32" t="str">
        <f>IF('N-Bedarf AL §13a'!C175="","",'N-Bedarf AL §13a'!C175)</f>
        <v/>
      </c>
      <c r="E175" s="32" t="str">
        <f>IF('N-Bedarf AL §13a'!Y175="",'N-Bedarf AL §13a'!V175,'N-Bedarf AL §13a'!Y175)</f>
        <v/>
      </c>
      <c r="F175" s="32" t="str">
        <f>IF('P-Bedarf AL §13a'!V177="","",'P-Bedarf AL §13a'!V177)</f>
        <v/>
      </c>
      <c r="G175" s="32" t="str">
        <f>IF('P-Bedarf AL §13a'!Z177="","",'P-Bedarf AL §13a'!Z177)</f>
        <v/>
      </c>
      <c r="H175" s="345" t="str">
        <f t="shared" si="132"/>
        <v/>
      </c>
      <c r="I175" s="345" t="str">
        <f t="shared" si="133"/>
        <v/>
      </c>
      <c r="J175" s="345" t="str">
        <f t="shared" si="134"/>
        <v/>
      </c>
      <c r="K175" s="321">
        <f t="shared" si="135"/>
        <v>0</v>
      </c>
      <c r="L175" s="321">
        <f t="shared" si="136"/>
        <v>0</v>
      </c>
      <c r="M175" s="321">
        <f t="shared" si="137"/>
        <v>0</v>
      </c>
      <c r="N175" s="321" t="str">
        <f t="shared" si="138"/>
        <v/>
      </c>
      <c r="O175" s="321" t="str">
        <f t="shared" si="138"/>
        <v/>
      </c>
      <c r="P175" s="321" t="str">
        <f t="shared" si="138"/>
        <v/>
      </c>
      <c r="Q175" s="490" t="str">
        <f t="shared" si="94"/>
        <v/>
      </c>
      <c r="R175" s="539"/>
      <c r="S175" s="141"/>
      <c r="T175" s="486"/>
      <c r="U175" s="501" t="str">
        <f t="shared" si="95"/>
        <v/>
      </c>
      <c r="V175" s="537" t="str">
        <f t="shared" si="96"/>
        <v/>
      </c>
      <c r="W175" s="537" t="str">
        <f t="shared" si="139"/>
        <v/>
      </c>
      <c r="X175" s="537" t="str">
        <f t="shared" si="97"/>
        <v/>
      </c>
      <c r="Y175" s="537" t="str">
        <f t="shared" si="98"/>
        <v/>
      </c>
      <c r="Z175" s="536"/>
      <c r="AA175" s="141"/>
      <c r="AB175" s="211"/>
      <c r="AC175" s="212" t="str">
        <f t="shared" si="99"/>
        <v/>
      </c>
      <c r="AD175" s="537" t="str">
        <f t="shared" si="100"/>
        <v/>
      </c>
      <c r="AE175" s="537" t="str">
        <f t="shared" si="101"/>
        <v/>
      </c>
      <c r="AF175" s="537" t="str">
        <f t="shared" si="102"/>
        <v/>
      </c>
      <c r="AG175" s="538" t="str">
        <f t="shared" si="103"/>
        <v/>
      </c>
      <c r="AH175" s="539"/>
      <c r="AI175" s="141"/>
      <c r="AJ175" s="486"/>
      <c r="AK175" s="507">
        <f t="shared" si="104"/>
        <v>0</v>
      </c>
      <c r="AL175" s="537" t="str">
        <f t="shared" si="105"/>
        <v/>
      </c>
      <c r="AM175" s="537" t="str">
        <f t="shared" si="106"/>
        <v/>
      </c>
      <c r="AN175" s="537" t="str">
        <f t="shared" si="107"/>
        <v/>
      </c>
      <c r="AO175" s="537" t="str">
        <f t="shared" si="108"/>
        <v/>
      </c>
      <c r="AP175" s="542" t="str">
        <f t="shared" si="140"/>
        <v/>
      </c>
      <c r="AQ175" s="539"/>
      <c r="AR175" s="141"/>
      <c r="AS175" s="486"/>
      <c r="AT175" s="501" t="str">
        <f t="shared" si="109"/>
        <v/>
      </c>
      <c r="AU175" s="537" t="str">
        <f t="shared" si="110"/>
        <v/>
      </c>
      <c r="AV175" s="537" t="str">
        <f t="shared" si="111"/>
        <v/>
      </c>
      <c r="AW175" s="537" t="str">
        <f t="shared" si="112"/>
        <v/>
      </c>
      <c r="AX175" s="536"/>
      <c r="AY175" s="141"/>
      <c r="AZ175" s="211"/>
      <c r="BA175" s="211" t="str">
        <f t="shared" si="113"/>
        <v/>
      </c>
      <c r="BB175" s="537" t="str">
        <f t="shared" si="114"/>
        <v/>
      </c>
      <c r="BC175" s="537"/>
      <c r="BD175" s="538" t="str">
        <f t="shared" si="115"/>
        <v/>
      </c>
      <c r="BE175" s="539"/>
      <c r="BF175" s="141"/>
      <c r="BG175" s="486"/>
      <c r="BH175" s="501" t="str">
        <f t="shared" si="116"/>
        <v/>
      </c>
      <c r="BI175" s="537" t="str">
        <f t="shared" si="117"/>
        <v/>
      </c>
      <c r="BJ175" s="537" t="str">
        <f t="shared" si="118"/>
        <v/>
      </c>
      <c r="BK175" s="537" t="str">
        <f t="shared" si="119"/>
        <v/>
      </c>
      <c r="BL175" s="536"/>
      <c r="BM175" s="141"/>
      <c r="BN175" s="211"/>
      <c r="BO175" s="211" t="e">
        <f t="shared" si="120"/>
        <v>#VALUE!</v>
      </c>
      <c r="BP175" s="537" t="str">
        <f t="shared" si="121"/>
        <v/>
      </c>
      <c r="BQ175" s="537" t="str">
        <f t="shared" si="122"/>
        <v/>
      </c>
      <c r="BR175" s="538" t="str">
        <f t="shared" si="123"/>
        <v/>
      </c>
      <c r="BS175" s="539"/>
      <c r="BT175" s="141"/>
      <c r="BU175" s="486"/>
      <c r="BV175" s="501" t="str">
        <f t="shared" si="124"/>
        <v/>
      </c>
      <c r="BW175" s="537" t="str">
        <f t="shared" si="125"/>
        <v/>
      </c>
      <c r="BX175" s="537" t="str">
        <f t="shared" si="126"/>
        <v/>
      </c>
      <c r="BY175" s="537" t="str">
        <f t="shared" si="127"/>
        <v/>
      </c>
      <c r="BZ175" s="536"/>
      <c r="CA175" s="141"/>
      <c r="CB175" s="486"/>
      <c r="CC175" s="483" t="str">
        <f t="shared" si="128"/>
        <v/>
      </c>
      <c r="CD175" s="153" t="str">
        <f t="shared" si="129"/>
        <v/>
      </c>
      <c r="CE175" s="153" t="str">
        <f t="shared" si="130"/>
        <v/>
      </c>
      <c r="CF175" s="153" t="str">
        <f t="shared" si="131"/>
        <v/>
      </c>
    </row>
    <row r="176" spans="1:84" ht="29.45" customHeight="1" x14ac:dyDescent="0.25">
      <c r="A176" s="354" t="str">
        <f>'N-Bedarf AL §13a'!A176</f>
        <v/>
      </c>
      <c r="B176" s="354" t="str">
        <f>IF('N-Bedarf AL §13a'!B176="","",'N-Bedarf AL §13a'!B176)</f>
        <v/>
      </c>
      <c r="C176" s="305" t="str">
        <f>IF('N-Bedarf AL §13a'!D176="","",'N-Bedarf AL §13a'!D176)</f>
        <v/>
      </c>
      <c r="D176" s="32" t="str">
        <f>IF('N-Bedarf AL §13a'!C176="","",'N-Bedarf AL §13a'!C176)</f>
        <v/>
      </c>
      <c r="E176" s="32" t="str">
        <f>IF('N-Bedarf AL §13a'!Y176="",'N-Bedarf AL §13a'!V176,'N-Bedarf AL §13a'!Y176)</f>
        <v/>
      </c>
      <c r="F176" s="32" t="str">
        <f>IF('P-Bedarf AL §13a'!V178="","",'P-Bedarf AL §13a'!V178)</f>
        <v/>
      </c>
      <c r="G176" s="32" t="str">
        <f>IF('P-Bedarf AL §13a'!Z178="","",'P-Bedarf AL §13a'!Z178)</f>
        <v/>
      </c>
      <c r="H176" s="345" t="str">
        <f t="shared" si="132"/>
        <v/>
      </c>
      <c r="I176" s="345" t="str">
        <f t="shared" si="133"/>
        <v/>
      </c>
      <c r="J176" s="345" t="str">
        <f t="shared" si="134"/>
        <v/>
      </c>
      <c r="K176" s="321">
        <f t="shared" si="135"/>
        <v>0</v>
      </c>
      <c r="L176" s="321">
        <f t="shared" si="136"/>
        <v>0</v>
      </c>
      <c r="M176" s="321">
        <f t="shared" si="137"/>
        <v>0</v>
      </c>
      <c r="N176" s="321" t="str">
        <f t="shared" si="138"/>
        <v/>
      </c>
      <c r="O176" s="321" t="str">
        <f t="shared" si="138"/>
        <v/>
      </c>
      <c r="P176" s="321" t="str">
        <f t="shared" si="138"/>
        <v/>
      </c>
      <c r="Q176" s="490" t="str">
        <f t="shared" si="94"/>
        <v/>
      </c>
      <c r="R176" s="539"/>
      <c r="S176" s="141"/>
      <c r="T176" s="486"/>
      <c r="U176" s="501" t="str">
        <f t="shared" si="95"/>
        <v/>
      </c>
      <c r="V176" s="537" t="str">
        <f t="shared" si="96"/>
        <v/>
      </c>
      <c r="W176" s="537" t="str">
        <f t="shared" si="139"/>
        <v/>
      </c>
      <c r="X176" s="537" t="str">
        <f t="shared" si="97"/>
        <v/>
      </c>
      <c r="Y176" s="537" t="str">
        <f t="shared" si="98"/>
        <v/>
      </c>
      <c r="Z176" s="536"/>
      <c r="AA176" s="141"/>
      <c r="AB176" s="211"/>
      <c r="AC176" s="212" t="str">
        <f t="shared" si="99"/>
        <v/>
      </c>
      <c r="AD176" s="537" t="str">
        <f t="shared" si="100"/>
        <v/>
      </c>
      <c r="AE176" s="537" t="str">
        <f t="shared" si="101"/>
        <v/>
      </c>
      <c r="AF176" s="537" t="str">
        <f t="shared" si="102"/>
        <v/>
      </c>
      <c r="AG176" s="538" t="str">
        <f t="shared" si="103"/>
        <v/>
      </c>
      <c r="AH176" s="539"/>
      <c r="AI176" s="141"/>
      <c r="AJ176" s="486"/>
      <c r="AK176" s="507">
        <f t="shared" si="104"/>
        <v>0</v>
      </c>
      <c r="AL176" s="537" t="str">
        <f t="shared" si="105"/>
        <v/>
      </c>
      <c r="AM176" s="537" t="str">
        <f t="shared" si="106"/>
        <v/>
      </c>
      <c r="AN176" s="537" t="str">
        <f t="shared" si="107"/>
        <v/>
      </c>
      <c r="AO176" s="537" t="str">
        <f t="shared" si="108"/>
        <v/>
      </c>
      <c r="AP176" s="542" t="str">
        <f t="shared" si="140"/>
        <v/>
      </c>
      <c r="AQ176" s="539"/>
      <c r="AR176" s="141"/>
      <c r="AS176" s="486"/>
      <c r="AT176" s="501" t="str">
        <f t="shared" si="109"/>
        <v/>
      </c>
      <c r="AU176" s="537" t="str">
        <f t="shared" si="110"/>
        <v/>
      </c>
      <c r="AV176" s="537" t="str">
        <f t="shared" si="111"/>
        <v/>
      </c>
      <c r="AW176" s="537" t="str">
        <f t="shared" si="112"/>
        <v/>
      </c>
      <c r="AX176" s="536"/>
      <c r="AY176" s="141"/>
      <c r="AZ176" s="211"/>
      <c r="BA176" s="211" t="str">
        <f t="shared" si="113"/>
        <v/>
      </c>
      <c r="BB176" s="537" t="str">
        <f t="shared" si="114"/>
        <v/>
      </c>
      <c r="BC176" s="537"/>
      <c r="BD176" s="538" t="str">
        <f t="shared" si="115"/>
        <v/>
      </c>
      <c r="BE176" s="539"/>
      <c r="BF176" s="141"/>
      <c r="BG176" s="486"/>
      <c r="BH176" s="501" t="str">
        <f t="shared" si="116"/>
        <v/>
      </c>
      <c r="BI176" s="537" t="str">
        <f t="shared" si="117"/>
        <v/>
      </c>
      <c r="BJ176" s="537" t="str">
        <f t="shared" si="118"/>
        <v/>
      </c>
      <c r="BK176" s="537" t="str">
        <f t="shared" si="119"/>
        <v/>
      </c>
      <c r="BL176" s="536"/>
      <c r="BM176" s="141"/>
      <c r="BN176" s="211"/>
      <c r="BO176" s="211" t="e">
        <f t="shared" si="120"/>
        <v>#VALUE!</v>
      </c>
      <c r="BP176" s="537" t="str">
        <f t="shared" si="121"/>
        <v/>
      </c>
      <c r="BQ176" s="537" t="str">
        <f t="shared" si="122"/>
        <v/>
      </c>
      <c r="BR176" s="538" t="str">
        <f t="shared" si="123"/>
        <v/>
      </c>
      <c r="BS176" s="539"/>
      <c r="BT176" s="141"/>
      <c r="BU176" s="486"/>
      <c r="BV176" s="501" t="str">
        <f t="shared" si="124"/>
        <v/>
      </c>
      <c r="BW176" s="537" t="str">
        <f t="shared" si="125"/>
        <v/>
      </c>
      <c r="BX176" s="537" t="str">
        <f t="shared" si="126"/>
        <v/>
      </c>
      <c r="BY176" s="537" t="str">
        <f t="shared" si="127"/>
        <v/>
      </c>
      <c r="BZ176" s="536"/>
      <c r="CA176" s="141"/>
      <c r="CB176" s="486"/>
      <c r="CC176" s="483" t="str">
        <f t="shared" si="128"/>
        <v/>
      </c>
      <c r="CD176" s="153" t="str">
        <f t="shared" si="129"/>
        <v/>
      </c>
      <c r="CE176" s="153" t="str">
        <f t="shared" si="130"/>
        <v/>
      </c>
      <c r="CF176" s="153" t="str">
        <f t="shared" si="131"/>
        <v/>
      </c>
    </row>
    <row r="177" spans="1:84" ht="29.45" customHeight="1" x14ac:dyDescent="0.25">
      <c r="A177" s="354" t="str">
        <f>'N-Bedarf AL §13a'!A177</f>
        <v/>
      </c>
      <c r="B177" s="354" t="str">
        <f>IF('N-Bedarf AL §13a'!B177="","",'N-Bedarf AL §13a'!B177)</f>
        <v/>
      </c>
      <c r="C177" s="305" t="str">
        <f>IF('N-Bedarf AL §13a'!D177="","",'N-Bedarf AL §13a'!D177)</f>
        <v/>
      </c>
      <c r="D177" s="32" t="str">
        <f>IF('N-Bedarf AL §13a'!C177="","",'N-Bedarf AL §13a'!C177)</f>
        <v/>
      </c>
      <c r="E177" s="32" t="str">
        <f>IF('N-Bedarf AL §13a'!Y177="",'N-Bedarf AL §13a'!V177,'N-Bedarf AL §13a'!Y177)</f>
        <v/>
      </c>
      <c r="F177" s="32" t="str">
        <f>IF('P-Bedarf AL §13a'!V179="","",'P-Bedarf AL §13a'!V179)</f>
        <v/>
      </c>
      <c r="G177" s="32" t="str">
        <f>IF('P-Bedarf AL §13a'!Z179="","",'P-Bedarf AL §13a'!Z179)</f>
        <v/>
      </c>
      <c r="H177" s="345" t="str">
        <f t="shared" si="132"/>
        <v/>
      </c>
      <c r="I177" s="345" t="str">
        <f t="shared" si="133"/>
        <v/>
      </c>
      <c r="J177" s="345" t="str">
        <f t="shared" si="134"/>
        <v/>
      </c>
      <c r="K177" s="321">
        <f t="shared" si="135"/>
        <v>0</v>
      </c>
      <c r="L177" s="321">
        <f t="shared" si="136"/>
        <v>0</v>
      </c>
      <c r="M177" s="321">
        <f t="shared" si="137"/>
        <v>0</v>
      </c>
      <c r="N177" s="321" t="str">
        <f t="shared" si="138"/>
        <v/>
      </c>
      <c r="O177" s="321" t="str">
        <f t="shared" si="138"/>
        <v/>
      </c>
      <c r="P177" s="321" t="str">
        <f t="shared" si="138"/>
        <v/>
      </c>
      <c r="Q177" s="490" t="str">
        <f t="shared" si="94"/>
        <v/>
      </c>
      <c r="R177" s="539"/>
      <c r="S177" s="141"/>
      <c r="T177" s="486"/>
      <c r="U177" s="501" t="str">
        <f t="shared" si="95"/>
        <v/>
      </c>
      <c r="V177" s="537" t="str">
        <f t="shared" si="96"/>
        <v/>
      </c>
      <c r="W177" s="537" t="str">
        <f t="shared" si="139"/>
        <v/>
      </c>
      <c r="X177" s="537" t="str">
        <f t="shared" si="97"/>
        <v/>
      </c>
      <c r="Y177" s="537" t="str">
        <f t="shared" si="98"/>
        <v/>
      </c>
      <c r="Z177" s="536"/>
      <c r="AA177" s="141"/>
      <c r="AB177" s="211"/>
      <c r="AC177" s="212" t="str">
        <f t="shared" si="99"/>
        <v/>
      </c>
      <c r="AD177" s="537" t="str">
        <f t="shared" si="100"/>
        <v/>
      </c>
      <c r="AE177" s="537" t="str">
        <f t="shared" si="101"/>
        <v/>
      </c>
      <c r="AF177" s="537" t="str">
        <f t="shared" si="102"/>
        <v/>
      </c>
      <c r="AG177" s="538" t="str">
        <f t="shared" si="103"/>
        <v/>
      </c>
      <c r="AH177" s="539"/>
      <c r="AI177" s="141"/>
      <c r="AJ177" s="486"/>
      <c r="AK177" s="507">
        <f t="shared" si="104"/>
        <v>0</v>
      </c>
      <c r="AL177" s="537" t="str">
        <f t="shared" si="105"/>
        <v/>
      </c>
      <c r="AM177" s="537" t="str">
        <f t="shared" si="106"/>
        <v/>
      </c>
      <c r="AN177" s="537" t="str">
        <f t="shared" si="107"/>
        <v/>
      </c>
      <c r="AO177" s="537" t="str">
        <f t="shared" si="108"/>
        <v/>
      </c>
      <c r="AP177" s="542" t="str">
        <f t="shared" si="140"/>
        <v/>
      </c>
      <c r="AQ177" s="539"/>
      <c r="AR177" s="141"/>
      <c r="AS177" s="486"/>
      <c r="AT177" s="501" t="str">
        <f t="shared" si="109"/>
        <v/>
      </c>
      <c r="AU177" s="537" t="str">
        <f t="shared" si="110"/>
        <v/>
      </c>
      <c r="AV177" s="537" t="str">
        <f t="shared" si="111"/>
        <v/>
      </c>
      <c r="AW177" s="537" t="str">
        <f t="shared" si="112"/>
        <v/>
      </c>
      <c r="AX177" s="536"/>
      <c r="AY177" s="141"/>
      <c r="AZ177" s="211"/>
      <c r="BA177" s="211" t="str">
        <f t="shared" si="113"/>
        <v/>
      </c>
      <c r="BB177" s="537" t="str">
        <f t="shared" si="114"/>
        <v/>
      </c>
      <c r="BC177" s="537"/>
      <c r="BD177" s="538" t="str">
        <f t="shared" si="115"/>
        <v/>
      </c>
      <c r="BE177" s="539"/>
      <c r="BF177" s="141"/>
      <c r="BG177" s="486"/>
      <c r="BH177" s="501" t="str">
        <f t="shared" si="116"/>
        <v/>
      </c>
      <c r="BI177" s="537" t="str">
        <f t="shared" si="117"/>
        <v/>
      </c>
      <c r="BJ177" s="537" t="str">
        <f t="shared" si="118"/>
        <v/>
      </c>
      <c r="BK177" s="537" t="str">
        <f t="shared" si="119"/>
        <v/>
      </c>
      <c r="BL177" s="536"/>
      <c r="BM177" s="141"/>
      <c r="BN177" s="211"/>
      <c r="BO177" s="211" t="e">
        <f t="shared" si="120"/>
        <v>#VALUE!</v>
      </c>
      <c r="BP177" s="537" t="str">
        <f t="shared" si="121"/>
        <v/>
      </c>
      <c r="BQ177" s="537" t="str">
        <f t="shared" si="122"/>
        <v/>
      </c>
      <c r="BR177" s="538" t="str">
        <f t="shared" si="123"/>
        <v/>
      </c>
      <c r="BS177" s="539"/>
      <c r="BT177" s="141"/>
      <c r="BU177" s="486"/>
      <c r="BV177" s="501" t="str">
        <f t="shared" si="124"/>
        <v/>
      </c>
      <c r="BW177" s="537" t="str">
        <f t="shared" si="125"/>
        <v/>
      </c>
      <c r="BX177" s="537" t="str">
        <f t="shared" si="126"/>
        <v/>
      </c>
      <c r="BY177" s="537" t="str">
        <f t="shared" si="127"/>
        <v/>
      </c>
      <c r="BZ177" s="536"/>
      <c r="CA177" s="141"/>
      <c r="CB177" s="486"/>
      <c r="CC177" s="483" t="str">
        <f t="shared" si="128"/>
        <v/>
      </c>
      <c r="CD177" s="153" t="str">
        <f t="shared" si="129"/>
        <v/>
      </c>
      <c r="CE177" s="153" t="str">
        <f t="shared" si="130"/>
        <v/>
      </c>
      <c r="CF177" s="153" t="str">
        <f t="shared" si="131"/>
        <v/>
      </c>
    </row>
    <row r="178" spans="1:84" ht="29.45" customHeight="1" x14ac:dyDescent="0.25">
      <c r="A178" s="354" t="str">
        <f>'N-Bedarf AL §13a'!A178</f>
        <v/>
      </c>
      <c r="B178" s="354" t="str">
        <f>IF('N-Bedarf AL §13a'!B178="","",'N-Bedarf AL §13a'!B178)</f>
        <v/>
      </c>
      <c r="C178" s="305" t="str">
        <f>IF('N-Bedarf AL §13a'!D178="","",'N-Bedarf AL §13a'!D178)</f>
        <v/>
      </c>
      <c r="D178" s="32" t="str">
        <f>IF('N-Bedarf AL §13a'!C178="","",'N-Bedarf AL §13a'!C178)</f>
        <v/>
      </c>
      <c r="E178" s="32" t="str">
        <f>IF('N-Bedarf AL §13a'!Y178="",'N-Bedarf AL §13a'!V178,'N-Bedarf AL §13a'!Y178)</f>
        <v/>
      </c>
      <c r="F178" s="32" t="str">
        <f>IF('P-Bedarf AL §13a'!V180="","",'P-Bedarf AL §13a'!V180)</f>
        <v/>
      </c>
      <c r="G178" s="32" t="str">
        <f>IF('P-Bedarf AL §13a'!Z180="","",'P-Bedarf AL §13a'!Z180)</f>
        <v/>
      </c>
      <c r="H178" s="345" t="str">
        <f t="shared" si="132"/>
        <v/>
      </c>
      <c r="I178" s="345" t="str">
        <f t="shared" si="133"/>
        <v/>
      </c>
      <c r="J178" s="345" t="str">
        <f t="shared" si="134"/>
        <v/>
      </c>
      <c r="K178" s="321">
        <f t="shared" si="135"/>
        <v>0</v>
      </c>
      <c r="L178" s="321">
        <f t="shared" si="136"/>
        <v>0</v>
      </c>
      <c r="M178" s="321">
        <f t="shared" si="137"/>
        <v>0</v>
      </c>
      <c r="N178" s="321" t="str">
        <f t="shared" si="138"/>
        <v/>
      </c>
      <c r="O178" s="321" t="str">
        <f t="shared" si="138"/>
        <v/>
      </c>
      <c r="P178" s="321" t="str">
        <f t="shared" si="138"/>
        <v/>
      </c>
      <c r="Q178" s="490" t="str">
        <f t="shared" si="94"/>
        <v/>
      </c>
      <c r="R178" s="539"/>
      <c r="S178" s="141"/>
      <c r="T178" s="486"/>
      <c r="U178" s="501" t="str">
        <f t="shared" si="95"/>
        <v/>
      </c>
      <c r="V178" s="537" t="str">
        <f t="shared" si="96"/>
        <v/>
      </c>
      <c r="W178" s="537" t="str">
        <f t="shared" si="139"/>
        <v/>
      </c>
      <c r="X178" s="537" t="str">
        <f t="shared" si="97"/>
        <v/>
      </c>
      <c r="Y178" s="537" t="str">
        <f t="shared" si="98"/>
        <v/>
      </c>
      <c r="Z178" s="536"/>
      <c r="AA178" s="141"/>
      <c r="AB178" s="211"/>
      <c r="AC178" s="212" t="str">
        <f t="shared" si="99"/>
        <v/>
      </c>
      <c r="AD178" s="537" t="str">
        <f t="shared" si="100"/>
        <v/>
      </c>
      <c r="AE178" s="537" t="str">
        <f t="shared" si="101"/>
        <v/>
      </c>
      <c r="AF178" s="537" t="str">
        <f t="shared" si="102"/>
        <v/>
      </c>
      <c r="AG178" s="538" t="str">
        <f t="shared" si="103"/>
        <v/>
      </c>
      <c r="AH178" s="539"/>
      <c r="AI178" s="141"/>
      <c r="AJ178" s="486"/>
      <c r="AK178" s="507">
        <f t="shared" si="104"/>
        <v>0</v>
      </c>
      <c r="AL178" s="537" t="str">
        <f t="shared" si="105"/>
        <v/>
      </c>
      <c r="AM178" s="537" t="str">
        <f t="shared" si="106"/>
        <v/>
      </c>
      <c r="AN178" s="537" t="str">
        <f t="shared" si="107"/>
        <v/>
      </c>
      <c r="AO178" s="537" t="str">
        <f t="shared" si="108"/>
        <v/>
      </c>
      <c r="AP178" s="542" t="str">
        <f t="shared" si="140"/>
        <v/>
      </c>
      <c r="AQ178" s="539"/>
      <c r="AR178" s="141"/>
      <c r="AS178" s="486"/>
      <c r="AT178" s="501" t="str">
        <f t="shared" si="109"/>
        <v/>
      </c>
      <c r="AU178" s="537" t="str">
        <f t="shared" si="110"/>
        <v/>
      </c>
      <c r="AV178" s="537" t="str">
        <f t="shared" si="111"/>
        <v/>
      </c>
      <c r="AW178" s="537" t="str">
        <f t="shared" si="112"/>
        <v/>
      </c>
      <c r="AX178" s="536"/>
      <c r="AY178" s="141"/>
      <c r="AZ178" s="211"/>
      <c r="BA178" s="211" t="str">
        <f t="shared" si="113"/>
        <v/>
      </c>
      <c r="BB178" s="537" t="str">
        <f t="shared" si="114"/>
        <v/>
      </c>
      <c r="BC178" s="537"/>
      <c r="BD178" s="538" t="str">
        <f t="shared" si="115"/>
        <v/>
      </c>
      <c r="BE178" s="539"/>
      <c r="BF178" s="141"/>
      <c r="BG178" s="486"/>
      <c r="BH178" s="501" t="str">
        <f t="shared" si="116"/>
        <v/>
      </c>
      <c r="BI178" s="537" t="str">
        <f t="shared" si="117"/>
        <v/>
      </c>
      <c r="BJ178" s="537" t="str">
        <f t="shared" si="118"/>
        <v/>
      </c>
      <c r="BK178" s="537" t="str">
        <f t="shared" si="119"/>
        <v/>
      </c>
      <c r="BL178" s="536"/>
      <c r="BM178" s="141"/>
      <c r="BN178" s="211"/>
      <c r="BO178" s="211" t="e">
        <f t="shared" si="120"/>
        <v>#VALUE!</v>
      </c>
      <c r="BP178" s="537" t="str">
        <f t="shared" si="121"/>
        <v/>
      </c>
      <c r="BQ178" s="537" t="str">
        <f t="shared" si="122"/>
        <v/>
      </c>
      <c r="BR178" s="538" t="str">
        <f t="shared" si="123"/>
        <v/>
      </c>
      <c r="BS178" s="539"/>
      <c r="BT178" s="141"/>
      <c r="BU178" s="486"/>
      <c r="BV178" s="501" t="str">
        <f t="shared" si="124"/>
        <v/>
      </c>
      <c r="BW178" s="537" t="str">
        <f t="shared" si="125"/>
        <v/>
      </c>
      <c r="BX178" s="537" t="str">
        <f t="shared" si="126"/>
        <v/>
      </c>
      <c r="BY178" s="537" t="str">
        <f t="shared" si="127"/>
        <v/>
      </c>
      <c r="BZ178" s="536"/>
      <c r="CA178" s="141"/>
      <c r="CB178" s="486"/>
      <c r="CC178" s="483" t="str">
        <f t="shared" si="128"/>
        <v/>
      </c>
      <c r="CD178" s="153" t="str">
        <f t="shared" si="129"/>
        <v/>
      </c>
      <c r="CE178" s="153" t="str">
        <f t="shared" si="130"/>
        <v/>
      </c>
      <c r="CF178" s="153" t="str">
        <f t="shared" si="131"/>
        <v/>
      </c>
    </row>
    <row r="179" spans="1:84" ht="29.45" customHeight="1" x14ac:dyDescent="0.25">
      <c r="A179" s="354" t="str">
        <f>'N-Bedarf AL §13a'!A179</f>
        <v/>
      </c>
      <c r="B179" s="354" t="str">
        <f>IF('N-Bedarf AL §13a'!B179="","",'N-Bedarf AL §13a'!B179)</f>
        <v/>
      </c>
      <c r="C179" s="305" t="str">
        <f>IF('N-Bedarf AL §13a'!D179="","",'N-Bedarf AL §13a'!D179)</f>
        <v/>
      </c>
      <c r="D179" s="32" t="str">
        <f>IF('N-Bedarf AL §13a'!C179="","",'N-Bedarf AL §13a'!C179)</f>
        <v/>
      </c>
      <c r="E179" s="32" t="str">
        <f>IF('N-Bedarf AL §13a'!Y179="",'N-Bedarf AL §13a'!V179,'N-Bedarf AL §13a'!Y179)</f>
        <v/>
      </c>
      <c r="F179" s="32" t="str">
        <f>IF('P-Bedarf AL §13a'!V181="","",'P-Bedarf AL §13a'!V181)</f>
        <v/>
      </c>
      <c r="G179" s="32" t="str">
        <f>IF('P-Bedarf AL §13a'!Z181="","",'P-Bedarf AL §13a'!Z181)</f>
        <v/>
      </c>
      <c r="H179" s="345" t="str">
        <f t="shared" si="132"/>
        <v/>
      </c>
      <c r="I179" s="345" t="str">
        <f t="shared" si="133"/>
        <v/>
      </c>
      <c r="J179" s="345" t="str">
        <f t="shared" si="134"/>
        <v/>
      </c>
      <c r="K179" s="321">
        <f t="shared" si="135"/>
        <v>0</v>
      </c>
      <c r="L179" s="321">
        <f t="shared" si="136"/>
        <v>0</v>
      </c>
      <c r="M179" s="321">
        <f t="shared" si="137"/>
        <v>0</v>
      </c>
      <c r="N179" s="321" t="str">
        <f t="shared" si="138"/>
        <v/>
      </c>
      <c r="O179" s="321" t="str">
        <f t="shared" si="138"/>
        <v/>
      </c>
      <c r="P179" s="321" t="str">
        <f t="shared" si="138"/>
        <v/>
      </c>
      <c r="Q179" s="490" t="str">
        <f t="shared" si="94"/>
        <v/>
      </c>
      <c r="R179" s="539"/>
      <c r="S179" s="141"/>
      <c r="T179" s="486"/>
      <c r="U179" s="501" t="str">
        <f t="shared" si="95"/>
        <v/>
      </c>
      <c r="V179" s="537" t="str">
        <f t="shared" si="96"/>
        <v/>
      </c>
      <c r="W179" s="537" t="str">
        <f t="shared" si="139"/>
        <v/>
      </c>
      <c r="X179" s="537" t="str">
        <f t="shared" si="97"/>
        <v/>
      </c>
      <c r="Y179" s="537" t="str">
        <f t="shared" si="98"/>
        <v/>
      </c>
      <c r="Z179" s="536"/>
      <c r="AA179" s="141"/>
      <c r="AB179" s="211"/>
      <c r="AC179" s="212" t="str">
        <f t="shared" si="99"/>
        <v/>
      </c>
      <c r="AD179" s="537" t="str">
        <f t="shared" si="100"/>
        <v/>
      </c>
      <c r="AE179" s="537" t="str">
        <f t="shared" si="101"/>
        <v/>
      </c>
      <c r="AF179" s="537" t="str">
        <f t="shared" si="102"/>
        <v/>
      </c>
      <c r="AG179" s="538" t="str">
        <f t="shared" si="103"/>
        <v/>
      </c>
      <c r="AH179" s="539"/>
      <c r="AI179" s="141"/>
      <c r="AJ179" s="486"/>
      <c r="AK179" s="507">
        <f t="shared" si="104"/>
        <v>0</v>
      </c>
      <c r="AL179" s="537" t="str">
        <f t="shared" si="105"/>
        <v/>
      </c>
      <c r="AM179" s="537" t="str">
        <f t="shared" si="106"/>
        <v/>
      </c>
      <c r="AN179" s="537" t="str">
        <f t="shared" si="107"/>
        <v/>
      </c>
      <c r="AO179" s="537" t="str">
        <f t="shared" si="108"/>
        <v/>
      </c>
      <c r="AP179" s="542" t="str">
        <f t="shared" si="140"/>
        <v/>
      </c>
      <c r="AQ179" s="539"/>
      <c r="AR179" s="141"/>
      <c r="AS179" s="486"/>
      <c r="AT179" s="501" t="str">
        <f t="shared" si="109"/>
        <v/>
      </c>
      <c r="AU179" s="537" t="str">
        <f t="shared" si="110"/>
        <v/>
      </c>
      <c r="AV179" s="537" t="str">
        <f t="shared" si="111"/>
        <v/>
      </c>
      <c r="AW179" s="537" t="str">
        <f t="shared" si="112"/>
        <v/>
      </c>
      <c r="AX179" s="536"/>
      <c r="AY179" s="141"/>
      <c r="AZ179" s="211"/>
      <c r="BA179" s="211" t="str">
        <f t="shared" si="113"/>
        <v/>
      </c>
      <c r="BB179" s="537" t="str">
        <f t="shared" si="114"/>
        <v/>
      </c>
      <c r="BC179" s="537"/>
      <c r="BD179" s="538" t="str">
        <f t="shared" si="115"/>
        <v/>
      </c>
      <c r="BE179" s="539"/>
      <c r="BF179" s="141"/>
      <c r="BG179" s="486"/>
      <c r="BH179" s="501" t="str">
        <f t="shared" si="116"/>
        <v/>
      </c>
      <c r="BI179" s="537" t="str">
        <f t="shared" si="117"/>
        <v/>
      </c>
      <c r="BJ179" s="537" t="str">
        <f t="shared" si="118"/>
        <v/>
      </c>
      <c r="BK179" s="537" t="str">
        <f t="shared" si="119"/>
        <v/>
      </c>
      <c r="BL179" s="536"/>
      <c r="BM179" s="141"/>
      <c r="BN179" s="211"/>
      <c r="BO179" s="211" t="e">
        <f t="shared" si="120"/>
        <v>#VALUE!</v>
      </c>
      <c r="BP179" s="537" t="str">
        <f t="shared" si="121"/>
        <v/>
      </c>
      <c r="BQ179" s="537" t="str">
        <f t="shared" si="122"/>
        <v/>
      </c>
      <c r="BR179" s="538" t="str">
        <f t="shared" si="123"/>
        <v/>
      </c>
      <c r="BS179" s="539"/>
      <c r="BT179" s="141"/>
      <c r="BU179" s="486"/>
      <c r="BV179" s="501" t="str">
        <f t="shared" si="124"/>
        <v/>
      </c>
      <c r="BW179" s="537" t="str">
        <f t="shared" si="125"/>
        <v/>
      </c>
      <c r="BX179" s="537" t="str">
        <f t="shared" si="126"/>
        <v/>
      </c>
      <c r="BY179" s="537" t="str">
        <f t="shared" si="127"/>
        <v/>
      </c>
      <c r="BZ179" s="536"/>
      <c r="CA179" s="141"/>
      <c r="CB179" s="486"/>
      <c r="CC179" s="483" t="str">
        <f t="shared" si="128"/>
        <v/>
      </c>
      <c r="CD179" s="153" t="str">
        <f t="shared" si="129"/>
        <v/>
      </c>
      <c r="CE179" s="153" t="str">
        <f t="shared" si="130"/>
        <v/>
      </c>
      <c r="CF179" s="153" t="str">
        <f t="shared" si="131"/>
        <v/>
      </c>
    </row>
    <row r="180" spans="1:84" ht="29.45" customHeight="1" x14ac:dyDescent="0.25">
      <c r="A180" s="354" t="str">
        <f>'N-Bedarf AL §13a'!A180</f>
        <v/>
      </c>
      <c r="B180" s="354" t="str">
        <f>IF('N-Bedarf AL §13a'!B180="","",'N-Bedarf AL §13a'!B180)</f>
        <v/>
      </c>
      <c r="C180" s="305" t="str">
        <f>IF('N-Bedarf AL §13a'!D180="","",'N-Bedarf AL §13a'!D180)</f>
        <v/>
      </c>
      <c r="D180" s="32" t="str">
        <f>IF('N-Bedarf AL §13a'!C180="","",'N-Bedarf AL §13a'!C180)</f>
        <v/>
      </c>
      <c r="E180" s="32" t="str">
        <f>IF('N-Bedarf AL §13a'!Y180="",'N-Bedarf AL §13a'!V180,'N-Bedarf AL §13a'!Y180)</f>
        <v/>
      </c>
      <c r="F180" s="32" t="str">
        <f>IF('P-Bedarf AL §13a'!V182="","",'P-Bedarf AL §13a'!V182)</f>
        <v/>
      </c>
      <c r="G180" s="32" t="str">
        <f>IF('P-Bedarf AL §13a'!Z182="","",'P-Bedarf AL §13a'!Z182)</f>
        <v/>
      </c>
      <c r="H180" s="345" t="str">
        <f t="shared" si="132"/>
        <v/>
      </c>
      <c r="I180" s="345" t="str">
        <f t="shared" si="133"/>
        <v/>
      </c>
      <c r="J180" s="345" t="str">
        <f t="shared" si="134"/>
        <v/>
      </c>
      <c r="K180" s="321">
        <f t="shared" si="135"/>
        <v>0</v>
      </c>
      <c r="L180" s="321">
        <f t="shared" si="136"/>
        <v>0</v>
      </c>
      <c r="M180" s="321">
        <f t="shared" si="137"/>
        <v>0</v>
      </c>
      <c r="N180" s="321" t="str">
        <f t="shared" si="138"/>
        <v/>
      </c>
      <c r="O180" s="321" t="str">
        <f t="shared" si="138"/>
        <v/>
      </c>
      <c r="P180" s="321" t="str">
        <f t="shared" si="138"/>
        <v/>
      </c>
      <c r="Q180" s="490" t="str">
        <f t="shared" si="94"/>
        <v/>
      </c>
      <c r="R180" s="539"/>
      <c r="S180" s="141"/>
      <c r="T180" s="486"/>
      <c r="U180" s="501" t="str">
        <f t="shared" si="95"/>
        <v/>
      </c>
      <c r="V180" s="537" t="str">
        <f t="shared" si="96"/>
        <v/>
      </c>
      <c r="W180" s="537" t="str">
        <f t="shared" si="139"/>
        <v/>
      </c>
      <c r="X180" s="537" t="str">
        <f t="shared" si="97"/>
        <v/>
      </c>
      <c r="Y180" s="537" t="str">
        <f t="shared" si="98"/>
        <v/>
      </c>
      <c r="Z180" s="536"/>
      <c r="AA180" s="141"/>
      <c r="AB180" s="211"/>
      <c r="AC180" s="212" t="str">
        <f t="shared" si="99"/>
        <v/>
      </c>
      <c r="AD180" s="537" t="str">
        <f t="shared" si="100"/>
        <v/>
      </c>
      <c r="AE180" s="537" t="str">
        <f t="shared" si="101"/>
        <v/>
      </c>
      <c r="AF180" s="537" t="str">
        <f t="shared" si="102"/>
        <v/>
      </c>
      <c r="AG180" s="538" t="str">
        <f t="shared" si="103"/>
        <v/>
      </c>
      <c r="AH180" s="539"/>
      <c r="AI180" s="141"/>
      <c r="AJ180" s="486"/>
      <c r="AK180" s="507">
        <f t="shared" si="104"/>
        <v>0</v>
      </c>
      <c r="AL180" s="537" t="str">
        <f t="shared" si="105"/>
        <v/>
      </c>
      <c r="AM180" s="537" t="str">
        <f t="shared" si="106"/>
        <v/>
      </c>
      <c r="AN180" s="537" t="str">
        <f t="shared" si="107"/>
        <v/>
      </c>
      <c r="AO180" s="537" t="str">
        <f t="shared" si="108"/>
        <v/>
      </c>
      <c r="AP180" s="542" t="str">
        <f t="shared" si="140"/>
        <v/>
      </c>
      <c r="AQ180" s="539"/>
      <c r="AR180" s="141"/>
      <c r="AS180" s="486"/>
      <c r="AT180" s="501" t="str">
        <f t="shared" si="109"/>
        <v/>
      </c>
      <c r="AU180" s="537" t="str">
        <f t="shared" si="110"/>
        <v/>
      </c>
      <c r="AV180" s="537" t="str">
        <f t="shared" si="111"/>
        <v/>
      </c>
      <c r="AW180" s="537" t="str">
        <f t="shared" si="112"/>
        <v/>
      </c>
      <c r="AX180" s="536"/>
      <c r="AY180" s="141"/>
      <c r="AZ180" s="211"/>
      <c r="BA180" s="211" t="str">
        <f t="shared" si="113"/>
        <v/>
      </c>
      <c r="BB180" s="537" t="str">
        <f t="shared" si="114"/>
        <v/>
      </c>
      <c r="BC180" s="537"/>
      <c r="BD180" s="538" t="str">
        <f t="shared" si="115"/>
        <v/>
      </c>
      <c r="BE180" s="539"/>
      <c r="BF180" s="141"/>
      <c r="BG180" s="486"/>
      <c r="BH180" s="501" t="str">
        <f t="shared" si="116"/>
        <v/>
      </c>
      <c r="BI180" s="537" t="str">
        <f t="shared" si="117"/>
        <v/>
      </c>
      <c r="BJ180" s="537" t="str">
        <f t="shared" si="118"/>
        <v/>
      </c>
      <c r="BK180" s="537" t="str">
        <f t="shared" si="119"/>
        <v/>
      </c>
      <c r="BL180" s="536"/>
      <c r="BM180" s="141"/>
      <c r="BN180" s="211"/>
      <c r="BO180" s="211" t="e">
        <f t="shared" si="120"/>
        <v>#VALUE!</v>
      </c>
      <c r="BP180" s="537" t="str">
        <f t="shared" si="121"/>
        <v/>
      </c>
      <c r="BQ180" s="537" t="str">
        <f t="shared" si="122"/>
        <v/>
      </c>
      <c r="BR180" s="538" t="str">
        <f t="shared" si="123"/>
        <v/>
      </c>
      <c r="BS180" s="539"/>
      <c r="BT180" s="141"/>
      <c r="BU180" s="486"/>
      <c r="BV180" s="501" t="str">
        <f t="shared" si="124"/>
        <v/>
      </c>
      <c r="BW180" s="537" t="str">
        <f t="shared" si="125"/>
        <v/>
      </c>
      <c r="BX180" s="537" t="str">
        <f t="shared" si="126"/>
        <v/>
      </c>
      <c r="BY180" s="537" t="str">
        <f t="shared" si="127"/>
        <v/>
      </c>
      <c r="BZ180" s="536"/>
      <c r="CA180" s="141"/>
      <c r="CB180" s="486"/>
      <c r="CC180" s="483" t="str">
        <f t="shared" si="128"/>
        <v/>
      </c>
      <c r="CD180" s="153" t="str">
        <f t="shared" si="129"/>
        <v/>
      </c>
      <c r="CE180" s="153" t="str">
        <f t="shared" si="130"/>
        <v/>
      </c>
      <c r="CF180" s="153" t="str">
        <f t="shared" si="131"/>
        <v/>
      </c>
    </row>
    <row r="181" spans="1:84" ht="29.45" customHeight="1" x14ac:dyDescent="0.25">
      <c r="A181" s="354" t="str">
        <f>'N-Bedarf AL §13a'!A181</f>
        <v/>
      </c>
      <c r="B181" s="354" t="str">
        <f>IF('N-Bedarf AL §13a'!B181="","",'N-Bedarf AL §13a'!B181)</f>
        <v/>
      </c>
      <c r="C181" s="305" t="str">
        <f>IF('N-Bedarf AL §13a'!D181="","",'N-Bedarf AL §13a'!D181)</f>
        <v/>
      </c>
      <c r="D181" s="32" t="str">
        <f>IF('N-Bedarf AL §13a'!C181="","",'N-Bedarf AL §13a'!C181)</f>
        <v/>
      </c>
      <c r="E181" s="32" t="str">
        <f>IF('N-Bedarf AL §13a'!Y181="",'N-Bedarf AL §13a'!V181,'N-Bedarf AL §13a'!Y181)</f>
        <v/>
      </c>
      <c r="F181" s="32" t="str">
        <f>IF('P-Bedarf AL §13a'!V183="","",'P-Bedarf AL §13a'!V183)</f>
        <v/>
      </c>
      <c r="G181" s="32" t="str">
        <f>IF('P-Bedarf AL §13a'!Z183="","",'P-Bedarf AL §13a'!Z183)</f>
        <v/>
      </c>
      <c r="H181" s="345" t="str">
        <f t="shared" si="132"/>
        <v/>
      </c>
      <c r="I181" s="345" t="str">
        <f t="shared" si="133"/>
        <v/>
      </c>
      <c r="J181" s="345" t="str">
        <f t="shared" si="134"/>
        <v/>
      </c>
      <c r="K181" s="321">
        <f t="shared" si="135"/>
        <v>0</v>
      </c>
      <c r="L181" s="321">
        <f t="shared" si="136"/>
        <v>0</v>
      </c>
      <c r="M181" s="321">
        <f t="shared" si="137"/>
        <v>0</v>
      </c>
      <c r="N181" s="321" t="str">
        <f t="shared" si="138"/>
        <v/>
      </c>
      <c r="O181" s="321" t="str">
        <f t="shared" si="138"/>
        <v/>
      </c>
      <c r="P181" s="321" t="str">
        <f t="shared" si="138"/>
        <v/>
      </c>
      <c r="Q181" s="490" t="str">
        <f t="shared" si="94"/>
        <v/>
      </c>
      <c r="R181" s="539"/>
      <c r="S181" s="141"/>
      <c r="T181" s="486"/>
      <c r="U181" s="501" t="str">
        <f t="shared" si="95"/>
        <v/>
      </c>
      <c r="V181" s="537" t="str">
        <f t="shared" si="96"/>
        <v/>
      </c>
      <c r="W181" s="537" t="str">
        <f t="shared" si="139"/>
        <v/>
      </c>
      <c r="X181" s="537" t="str">
        <f t="shared" si="97"/>
        <v/>
      </c>
      <c r="Y181" s="537" t="str">
        <f t="shared" si="98"/>
        <v/>
      </c>
      <c r="Z181" s="536"/>
      <c r="AA181" s="141"/>
      <c r="AB181" s="211"/>
      <c r="AC181" s="212" t="str">
        <f t="shared" si="99"/>
        <v/>
      </c>
      <c r="AD181" s="537" t="str">
        <f t="shared" si="100"/>
        <v/>
      </c>
      <c r="AE181" s="537" t="str">
        <f t="shared" si="101"/>
        <v/>
      </c>
      <c r="AF181" s="537" t="str">
        <f t="shared" si="102"/>
        <v/>
      </c>
      <c r="AG181" s="538" t="str">
        <f t="shared" si="103"/>
        <v/>
      </c>
      <c r="AH181" s="539"/>
      <c r="AI181" s="141"/>
      <c r="AJ181" s="486"/>
      <c r="AK181" s="507">
        <f t="shared" si="104"/>
        <v>0</v>
      </c>
      <c r="AL181" s="537" t="str">
        <f t="shared" si="105"/>
        <v/>
      </c>
      <c r="AM181" s="537" t="str">
        <f t="shared" si="106"/>
        <v/>
      </c>
      <c r="AN181" s="537" t="str">
        <f t="shared" si="107"/>
        <v/>
      </c>
      <c r="AO181" s="537" t="str">
        <f t="shared" si="108"/>
        <v/>
      </c>
      <c r="AP181" s="542" t="str">
        <f t="shared" si="140"/>
        <v/>
      </c>
      <c r="AQ181" s="539"/>
      <c r="AR181" s="141"/>
      <c r="AS181" s="486"/>
      <c r="AT181" s="501" t="str">
        <f t="shared" si="109"/>
        <v/>
      </c>
      <c r="AU181" s="537" t="str">
        <f t="shared" si="110"/>
        <v/>
      </c>
      <c r="AV181" s="537" t="str">
        <f t="shared" si="111"/>
        <v/>
      </c>
      <c r="AW181" s="537" t="str">
        <f t="shared" si="112"/>
        <v/>
      </c>
      <c r="AX181" s="536"/>
      <c r="AY181" s="141"/>
      <c r="AZ181" s="211"/>
      <c r="BA181" s="211" t="str">
        <f t="shared" si="113"/>
        <v/>
      </c>
      <c r="BB181" s="537" t="str">
        <f t="shared" si="114"/>
        <v/>
      </c>
      <c r="BC181" s="537"/>
      <c r="BD181" s="538" t="str">
        <f t="shared" si="115"/>
        <v/>
      </c>
      <c r="BE181" s="539"/>
      <c r="BF181" s="141"/>
      <c r="BG181" s="486"/>
      <c r="BH181" s="501" t="str">
        <f t="shared" si="116"/>
        <v/>
      </c>
      <c r="BI181" s="537" t="str">
        <f t="shared" si="117"/>
        <v/>
      </c>
      <c r="BJ181" s="537" t="str">
        <f t="shared" si="118"/>
        <v/>
      </c>
      <c r="BK181" s="537" t="str">
        <f t="shared" si="119"/>
        <v/>
      </c>
      <c r="BL181" s="536"/>
      <c r="BM181" s="141"/>
      <c r="BN181" s="211"/>
      <c r="BO181" s="211" t="e">
        <f t="shared" si="120"/>
        <v>#VALUE!</v>
      </c>
      <c r="BP181" s="537" t="str">
        <f t="shared" si="121"/>
        <v/>
      </c>
      <c r="BQ181" s="537" t="str">
        <f t="shared" si="122"/>
        <v/>
      </c>
      <c r="BR181" s="538" t="str">
        <f t="shared" si="123"/>
        <v/>
      </c>
      <c r="BS181" s="539"/>
      <c r="BT181" s="141"/>
      <c r="BU181" s="486"/>
      <c r="BV181" s="501" t="str">
        <f t="shared" si="124"/>
        <v/>
      </c>
      <c r="BW181" s="537" t="str">
        <f t="shared" si="125"/>
        <v/>
      </c>
      <c r="BX181" s="537" t="str">
        <f t="shared" si="126"/>
        <v/>
      </c>
      <c r="BY181" s="537" t="str">
        <f t="shared" si="127"/>
        <v/>
      </c>
      <c r="BZ181" s="536"/>
      <c r="CA181" s="141"/>
      <c r="CB181" s="486"/>
      <c r="CC181" s="483" t="str">
        <f t="shared" si="128"/>
        <v/>
      </c>
      <c r="CD181" s="153" t="str">
        <f t="shared" si="129"/>
        <v/>
      </c>
      <c r="CE181" s="153" t="str">
        <f t="shared" si="130"/>
        <v/>
      </c>
      <c r="CF181" s="153" t="str">
        <f t="shared" si="131"/>
        <v/>
      </c>
    </row>
    <row r="182" spans="1:84" ht="29.45" customHeight="1" x14ac:dyDescent="0.25">
      <c r="A182" s="354" t="str">
        <f>'N-Bedarf AL §13a'!A182</f>
        <v/>
      </c>
      <c r="B182" s="354" t="str">
        <f>IF('N-Bedarf AL §13a'!B182="","",'N-Bedarf AL §13a'!B182)</f>
        <v/>
      </c>
      <c r="C182" s="305" t="str">
        <f>IF('N-Bedarf AL §13a'!D182="","",'N-Bedarf AL §13a'!D182)</f>
        <v/>
      </c>
      <c r="D182" s="32" t="str">
        <f>IF('N-Bedarf AL §13a'!C182="","",'N-Bedarf AL §13a'!C182)</f>
        <v/>
      </c>
      <c r="E182" s="32" t="str">
        <f>IF('N-Bedarf AL §13a'!Y182="",'N-Bedarf AL §13a'!V182,'N-Bedarf AL §13a'!Y182)</f>
        <v/>
      </c>
      <c r="F182" s="32" t="str">
        <f>IF('P-Bedarf AL §13a'!V184="","",'P-Bedarf AL §13a'!V184)</f>
        <v/>
      </c>
      <c r="G182" s="32" t="str">
        <f>IF('P-Bedarf AL §13a'!Z184="","",'P-Bedarf AL §13a'!Z184)</f>
        <v/>
      </c>
      <c r="H182" s="345" t="str">
        <f t="shared" si="132"/>
        <v/>
      </c>
      <c r="I182" s="345" t="str">
        <f t="shared" si="133"/>
        <v/>
      </c>
      <c r="J182" s="345" t="str">
        <f t="shared" si="134"/>
        <v/>
      </c>
      <c r="K182" s="321">
        <f t="shared" si="135"/>
        <v>0</v>
      </c>
      <c r="L182" s="321">
        <f t="shared" si="136"/>
        <v>0</v>
      </c>
      <c r="M182" s="321">
        <f t="shared" si="137"/>
        <v>0</v>
      </c>
      <c r="N182" s="321" t="str">
        <f t="shared" si="138"/>
        <v/>
      </c>
      <c r="O182" s="321" t="str">
        <f t="shared" si="138"/>
        <v/>
      </c>
      <c r="P182" s="321" t="str">
        <f t="shared" si="138"/>
        <v/>
      </c>
      <c r="Q182" s="490" t="str">
        <f t="shared" si="94"/>
        <v/>
      </c>
      <c r="R182" s="539"/>
      <c r="S182" s="141"/>
      <c r="T182" s="486"/>
      <c r="U182" s="501" t="str">
        <f t="shared" si="95"/>
        <v/>
      </c>
      <c r="V182" s="537" t="str">
        <f t="shared" si="96"/>
        <v/>
      </c>
      <c r="W182" s="537" t="str">
        <f t="shared" si="139"/>
        <v/>
      </c>
      <c r="X182" s="537" t="str">
        <f t="shared" si="97"/>
        <v/>
      </c>
      <c r="Y182" s="537" t="str">
        <f t="shared" si="98"/>
        <v/>
      </c>
      <c r="Z182" s="536"/>
      <c r="AA182" s="141"/>
      <c r="AB182" s="211"/>
      <c r="AC182" s="212" t="str">
        <f t="shared" si="99"/>
        <v/>
      </c>
      <c r="AD182" s="537" t="str">
        <f t="shared" si="100"/>
        <v/>
      </c>
      <c r="AE182" s="537" t="str">
        <f t="shared" si="101"/>
        <v/>
      </c>
      <c r="AF182" s="537" t="str">
        <f t="shared" si="102"/>
        <v/>
      </c>
      <c r="AG182" s="538" t="str">
        <f t="shared" si="103"/>
        <v/>
      </c>
      <c r="AH182" s="539"/>
      <c r="AI182" s="141"/>
      <c r="AJ182" s="486"/>
      <c r="AK182" s="507">
        <f t="shared" si="104"/>
        <v>0</v>
      </c>
      <c r="AL182" s="537" t="str">
        <f t="shared" si="105"/>
        <v/>
      </c>
      <c r="AM182" s="537" t="str">
        <f t="shared" si="106"/>
        <v/>
      </c>
      <c r="AN182" s="537" t="str">
        <f t="shared" si="107"/>
        <v/>
      </c>
      <c r="AO182" s="537" t="str">
        <f t="shared" si="108"/>
        <v/>
      </c>
      <c r="AP182" s="542" t="str">
        <f t="shared" si="140"/>
        <v/>
      </c>
      <c r="AQ182" s="539"/>
      <c r="AR182" s="141"/>
      <c r="AS182" s="486"/>
      <c r="AT182" s="501" t="str">
        <f t="shared" si="109"/>
        <v/>
      </c>
      <c r="AU182" s="537" t="str">
        <f t="shared" si="110"/>
        <v/>
      </c>
      <c r="AV182" s="537" t="str">
        <f t="shared" si="111"/>
        <v/>
      </c>
      <c r="AW182" s="537" t="str">
        <f t="shared" si="112"/>
        <v/>
      </c>
      <c r="AX182" s="536"/>
      <c r="AY182" s="141"/>
      <c r="AZ182" s="211"/>
      <c r="BA182" s="211" t="str">
        <f t="shared" si="113"/>
        <v/>
      </c>
      <c r="BB182" s="537" t="str">
        <f t="shared" si="114"/>
        <v/>
      </c>
      <c r="BC182" s="537"/>
      <c r="BD182" s="538" t="str">
        <f t="shared" si="115"/>
        <v/>
      </c>
      <c r="BE182" s="539"/>
      <c r="BF182" s="141"/>
      <c r="BG182" s="486"/>
      <c r="BH182" s="501" t="str">
        <f t="shared" si="116"/>
        <v/>
      </c>
      <c r="BI182" s="537" t="str">
        <f t="shared" si="117"/>
        <v/>
      </c>
      <c r="BJ182" s="537" t="str">
        <f t="shared" si="118"/>
        <v/>
      </c>
      <c r="BK182" s="537" t="str">
        <f t="shared" si="119"/>
        <v/>
      </c>
      <c r="BL182" s="536"/>
      <c r="BM182" s="141"/>
      <c r="BN182" s="211"/>
      <c r="BO182" s="211" t="e">
        <f t="shared" si="120"/>
        <v>#VALUE!</v>
      </c>
      <c r="BP182" s="537" t="str">
        <f t="shared" si="121"/>
        <v/>
      </c>
      <c r="BQ182" s="537" t="str">
        <f t="shared" si="122"/>
        <v/>
      </c>
      <c r="BR182" s="538" t="str">
        <f t="shared" si="123"/>
        <v/>
      </c>
      <c r="BS182" s="539"/>
      <c r="BT182" s="141"/>
      <c r="BU182" s="486"/>
      <c r="BV182" s="501" t="str">
        <f t="shared" si="124"/>
        <v/>
      </c>
      <c r="BW182" s="537" t="str">
        <f t="shared" si="125"/>
        <v/>
      </c>
      <c r="BX182" s="537" t="str">
        <f t="shared" si="126"/>
        <v/>
      </c>
      <c r="BY182" s="537" t="str">
        <f t="shared" si="127"/>
        <v/>
      </c>
      <c r="BZ182" s="536"/>
      <c r="CA182" s="141"/>
      <c r="CB182" s="486"/>
      <c r="CC182" s="483" t="str">
        <f t="shared" si="128"/>
        <v/>
      </c>
      <c r="CD182" s="153" t="str">
        <f t="shared" si="129"/>
        <v/>
      </c>
      <c r="CE182" s="153" t="str">
        <f t="shared" si="130"/>
        <v/>
      </c>
      <c r="CF182" s="153" t="str">
        <f t="shared" si="131"/>
        <v/>
      </c>
    </row>
    <row r="183" spans="1:84" ht="29.45" customHeight="1" x14ac:dyDescent="0.25">
      <c r="A183" s="354" t="str">
        <f>'N-Bedarf AL §13a'!A183</f>
        <v/>
      </c>
      <c r="B183" s="354" t="str">
        <f>IF('N-Bedarf AL §13a'!B183="","",'N-Bedarf AL §13a'!B183)</f>
        <v/>
      </c>
      <c r="C183" s="305" t="str">
        <f>IF('N-Bedarf AL §13a'!D183="","",'N-Bedarf AL §13a'!D183)</f>
        <v/>
      </c>
      <c r="D183" s="32" t="str">
        <f>IF('N-Bedarf AL §13a'!C183="","",'N-Bedarf AL §13a'!C183)</f>
        <v/>
      </c>
      <c r="E183" s="32" t="str">
        <f>IF('N-Bedarf AL §13a'!Y183="",'N-Bedarf AL §13a'!V183,'N-Bedarf AL §13a'!Y183)</f>
        <v/>
      </c>
      <c r="F183" s="32" t="str">
        <f>IF('P-Bedarf AL §13a'!V185="","",'P-Bedarf AL §13a'!V185)</f>
        <v/>
      </c>
      <c r="G183" s="32" t="str">
        <f>IF('P-Bedarf AL §13a'!Z185="","",'P-Bedarf AL §13a'!Z185)</f>
        <v/>
      </c>
      <c r="H183" s="345" t="str">
        <f t="shared" si="132"/>
        <v/>
      </c>
      <c r="I183" s="345" t="str">
        <f t="shared" si="133"/>
        <v/>
      </c>
      <c r="J183" s="345" t="str">
        <f t="shared" si="134"/>
        <v/>
      </c>
      <c r="K183" s="321">
        <f t="shared" si="135"/>
        <v>0</v>
      </c>
      <c r="L183" s="321">
        <f t="shared" si="136"/>
        <v>0</v>
      </c>
      <c r="M183" s="321">
        <f t="shared" si="137"/>
        <v>0</v>
      </c>
      <c r="N183" s="321" t="str">
        <f t="shared" si="138"/>
        <v/>
      </c>
      <c r="O183" s="321" t="str">
        <f t="shared" si="138"/>
        <v/>
      </c>
      <c r="P183" s="321" t="str">
        <f t="shared" si="138"/>
        <v/>
      </c>
      <c r="Q183" s="490" t="str">
        <f t="shared" si="94"/>
        <v/>
      </c>
      <c r="R183" s="539"/>
      <c r="S183" s="141"/>
      <c r="T183" s="486"/>
      <c r="U183" s="501" t="str">
        <f t="shared" si="95"/>
        <v/>
      </c>
      <c r="V183" s="537" t="str">
        <f t="shared" si="96"/>
        <v/>
      </c>
      <c r="W183" s="537" t="str">
        <f t="shared" si="139"/>
        <v/>
      </c>
      <c r="X183" s="537" t="str">
        <f t="shared" si="97"/>
        <v/>
      </c>
      <c r="Y183" s="537" t="str">
        <f t="shared" si="98"/>
        <v/>
      </c>
      <c r="Z183" s="536"/>
      <c r="AA183" s="141"/>
      <c r="AB183" s="211"/>
      <c r="AC183" s="212" t="str">
        <f t="shared" si="99"/>
        <v/>
      </c>
      <c r="AD183" s="537" t="str">
        <f t="shared" si="100"/>
        <v/>
      </c>
      <c r="AE183" s="537" t="str">
        <f t="shared" si="101"/>
        <v/>
      </c>
      <c r="AF183" s="537" t="str">
        <f t="shared" si="102"/>
        <v/>
      </c>
      <c r="AG183" s="538" t="str">
        <f t="shared" si="103"/>
        <v/>
      </c>
      <c r="AH183" s="539"/>
      <c r="AI183" s="141"/>
      <c r="AJ183" s="486"/>
      <c r="AK183" s="507">
        <f t="shared" si="104"/>
        <v>0</v>
      </c>
      <c r="AL183" s="537" t="str">
        <f t="shared" si="105"/>
        <v/>
      </c>
      <c r="AM183" s="537" t="str">
        <f t="shared" si="106"/>
        <v/>
      </c>
      <c r="AN183" s="537" t="str">
        <f t="shared" si="107"/>
        <v/>
      </c>
      <c r="AO183" s="537" t="str">
        <f t="shared" si="108"/>
        <v/>
      </c>
      <c r="AP183" s="542" t="str">
        <f t="shared" si="140"/>
        <v/>
      </c>
      <c r="AQ183" s="539"/>
      <c r="AR183" s="141"/>
      <c r="AS183" s="486"/>
      <c r="AT183" s="501" t="str">
        <f t="shared" si="109"/>
        <v/>
      </c>
      <c r="AU183" s="537" t="str">
        <f t="shared" si="110"/>
        <v/>
      </c>
      <c r="AV183" s="537" t="str">
        <f t="shared" si="111"/>
        <v/>
      </c>
      <c r="AW183" s="537" t="str">
        <f t="shared" si="112"/>
        <v/>
      </c>
      <c r="AX183" s="536"/>
      <c r="AY183" s="141"/>
      <c r="AZ183" s="211"/>
      <c r="BA183" s="211" t="str">
        <f t="shared" si="113"/>
        <v/>
      </c>
      <c r="BB183" s="537" t="str">
        <f t="shared" si="114"/>
        <v/>
      </c>
      <c r="BC183" s="537"/>
      <c r="BD183" s="538" t="str">
        <f t="shared" si="115"/>
        <v/>
      </c>
      <c r="BE183" s="539"/>
      <c r="BF183" s="141"/>
      <c r="BG183" s="486"/>
      <c r="BH183" s="501" t="str">
        <f t="shared" si="116"/>
        <v/>
      </c>
      <c r="BI183" s="537" t="str">
        <f t="shared" si="117"/>
        <v/>
      </c>
      <c r="BJ183" s="537" t="str">
        <f t="shared" si="118"/>
        <v/>
      </c>
      <c r="BK183" s="537" t="str">
        <f t="shared" si="119"/>
        <v/>
      </c>
      <c r="BL183" s="536"/>
      <c r="BM183" s="141"/>
      <c r="BN183" s="211"/>
      <c r="BO183" s="211" t="e">
        <f t="shared" si="120"/>
        <v>#VALUE!</v>
      </c>
      <c r="BP183" s="537" t="str">
        <f t="shared" si="121"/>
        <v/>
      </c>
      <c r="BQ183" s="537" t="str">
        <f t="shared" si="122"/>
        <v/>
      </c>
      <c r="BR183" s="538" t="str">
        <f t="shared" si="123"/>
        <v/>
      </c>
      <c r="BS183" s="539"/>
      <c r="BT183" s="141"/>
      <c r="BU183" s="486"/>
      <c r="BV183" s="501" t="str">
        <f t="shared" si="124"/>
        <v/>
      </c>
      <c r="BW183" s="537" t="str">
        <f t="shared" si="125"/>
        <v/>
      </c>
      <c r="BX183" s="537" t="str">
        <f t="shared" si="126"/>
        <v/>
      </c>
      <c r="BY183" s="537" t="str">
        <f t="shared" si="127"/>
        <v/>
      </c>
      <c r="BZ183" s="536"/>
      <c r="CA183" s="141"/>
      <c r="CB183" s="486"/>
      <c r="CC183" s="483" t="str">
        <f t="shared" si="128"/>
        <v/>
      </c>
      <c r="CD183" s="153" t="str">
        <f t="shared" si="129"/>
        <v/>
      </c>
      <c r="CE183" s="153" t="str">
        <f t="shared" si="130"/>
        <v/>
      </c>
      <c r="CF183" s="153" t="str">
        <f t="shared" si="131"/>
        <v/>
      </c>
    </row>
    <row r="184" spans="1:84" ht="29.45" customHeight="1" x14ac:dyDescent="0.25">
      <c r="A184" s="354" t="str">
        <f>'N-Bedarf AL §13a'!A184</f>
        <v/>
      </c>
      <c r="B184" s="354" t="str">
        <f>IF('N-Bedarf AL §13a'!B184="","",'N-Bedarf AL §13a'!B184)</f>
        <v/>
      </c>
      <c r="C184" s="305" t="str">
        <f>IF('N-Bedarf AL §13a'!D184="","",'N-Bedarf AL §13a'!D184)</f>
        <v/>
      </c>
      <c r="D184" s="32" t="str">
        <f>IF('N-Bedarf AL §13a'!C184="","",'N-Bedarf AL §13a'!C184)</f>
        <v/>
      </c>
      <c r="E184" s="32" t="str">
        <f>IF('N-Bedarf AL §13a'!Y184="",'N-Bedarf AL §13a'!V184,'N-Bedarf AL §13a'!Y184)</f>
        <v/>
      </c>
      <c r="F184" s="32" t="str">
        <f>IF('P-Bedarf AL §13a'!V186="","",'P-Bedarf AL §13a'!V186)</f>
        <v/>
      </c>
      <c r="G184" s="32" t="str">
        <f>IF('P-Bedarf AL §13a'!Z186="","",'P-Bedarf AL §13a'!Z186)</f>
        <v/>
      </c>
      <c r="H184" s="345" t="str">
        <f t="shared" si="132"/>
        <v/>
      </c>
      <c r="I184" s="345" t="str">
        <f t="shared" si="133"/>
        <v/>
      </c>
      <c r="J184" s="345" t="str">
        <f t="shared" si="134"/>
        <v/>
      </c>
      <c r="K184" s="321">
        <f t="shared" si="135"/>
        <v>0</v>
      </c>
      <c r="L184" s="321">
        <f t="shared" si="136"/>
        <v>0</v>
      </c>
      <c r="M184" s="321">
        <f t="shared" si="137"/>
        <v>0</v>
      </c>
      <c r="N184" s="321" t="str">
        <f t="shared" si="138"/>
        <v/>
      </c>
      <c r="O184" s="321" t="str">
        <f t="shared" si="138"/>
        <v/>
      </c>
      <c r="P184" s="321" t="str">
        <f t="shared" si="138"/>
        <v/>
      </c>
      <c r="Q184" s="490" t="str">
        <f t="shared" si="94"/>
        <v/>
      </c>
      <c r="R184" s="539"/>
      <c r="S184" s="141"/>
      <c r="T184" s="486"/>
      <c r="U184" s="501" t="str">
        <f t="shared" si="95"/>
        <v/>
      </c>
      <c r="V184" s="537" t="str">
        <f t="shared" si="96"/>
        <v/>
      </c>
      <c r="W184" s="537" t="str">
        <f t="shared" si="139"/>
        <v/>
      </c>
      <c r="X184" s="537" t="str">
        <f t="shared" si="97"/>
        <v/>
      </c>
      <c r="Y184" s="537" t="str">
        <f t="shared" si="98"/>
        <v/>
      </c>
      <c r="Z184" s="536"/>
      <c r="AA184" s="141"/>
      <c r="AB184" s="211"/>
      <c r="AC184" s="212" t="str">
        <f t="shared" si="99"/>
        <v/>
      </c>
      <c r="AD184" s="537" t="str">
        <f t="shared" si="100"/>
        <v/>
      </c>
      <c r="AE184" s="537" t="str">
        <f t="shared" si="101"/>
        <v/>
      </c>
      <c r="AF184" s="537" t="str">
        <f t="shared" si="102"/>
        <v/>
      </c>
      <c r="AG184" s="538" t="str">
        <f t="shared" si="103"/>
        <v/>
      </c>
      <c r="AH184" s="539"/>
      <c r="AI184" s="141"/>
      <c r="AJ184" s="486"/>
      <c r="AK184" s="507">
        <f t="shared" si="104"/>
        <v>0</v>
      </c>
      <c r="AL184" s="537" t="str">
        <f t="shared" si="105"/>
        <v/>
      </c>
      <c r="AM184" s="537" t="str">
        <f t="shared" si="106"/>
        <v/>
      </c>
      <c r="AN184" s="537" t="str">
        <f t="shared" si="107"/>
        <v/>
      </c>
      <c r="AO184" s="537" t="str">
        <f t="shared" si="108"/>
        <v/>
      </c>
      <c r="AP184" s="542" t="str">
        <f t="shared" si="140"/>
        <v/>
      </c>
      <c r="AQ184" s="539"/>
      <c r="AR184" s="141"/>
      <c r="AS184" s="486"/>
      <c r="AT184" s="501" t="str">
        <f t="shared" si="109"/>
        <v/>
      </c>
      <c r="AU184" s="537" t="str">
        <f t="shared" si="110"/>
        <v/>
      </c>
      <c r="AV184" s="537" t="str">
        <f t="shared" si="111"/>
        <v/>
      </c>
      <c r="AW184" s="537" t="str">
        <f t="shared" si="112"/>
        <v/>
      </c>
      <c r="AX184" s="536"/>
      <c r="AY184" s="141"/>
      <c r="AZ184" s="211"/>
      <c r="BA184" s="211" t="str">
        <f t="shared" si="113"/>
        <v/>
      </c>
      <c r="BB184" s="537" t="str">
        <f t="shared" si="114"/>
        <v/>
      </c>
      <c r="BC184" s="537"/>
      <c r="BD184" s="538" t="str">
        <f t="shared" si="115"/>
        <v/>
      </c>
      <c r="BE184" s="539"/>
      <c r="BF184" s="141"/>
      <c r="BG184" s="486"/>
      <c r="BH184" s="501" t="str">
        <f t="shared" si="116"/>
        <v/>
      </c>
      <c r="BI184" s="537" t="str">
        <f t="shared" si="117"/>
        <v/>
      </c>
      <c r="BJ184" s="537" t="str">
        <f t="shared" si="118"/>
        <v/>
      </c>
      <c r="BK184" s="537" t="str">
        <f t="shared" si="119"/>
        <v/>
      </c>
      <c r="BL184" s="536"/>
      <c r="BM184" s="141"/>
      <c r="BN184" s="211"/>
      <c r="BO184" s="211" t="e">
        <f t="shared" si="120"/>
        <v>#VALUE!</v>
      </c>
      <c r="BP184" s="537" t="str">
        <f t="shared" si="121"/>
        <v/>
      </c>
      <c r="BQ184" s="537" t="str">
        <f t="shared" si="122"/>
        <v/>
      </c>
      <c r="BR184" s="538" t="str">
        <f t="shared" si="123"/>
        <v/>
      </c>
      <c r="BS184" s="539"/>
      <c r="BT184" s="141"/>
      <c r="BU184" s="486"/>
      <c r="BV184" s="501" t="str">
        <f t="shared" si="124"/>
        <v/>
      </c>
      <c r="BW184" s="537" t="str">
        <f t="shared" si="125"/>
        <v/>
      </c>
      <c r="BX184" s="537" t="str">
        <f t="shared" si="126"/>
        <v/>
      </c>
      <c r="BY184" s="537" t="str">
        <f t="shared" si="127"/>
        <v/>
      </c>
      <c r="BZ184" s="536"/>
      <c r="CA184" s="141"/>
      <c r="CB184" s="486"/>
      <c r="CC184" s="483" t="str">
        <f t="shared" si="128"/>
        <v/>
      </c>
      <c r="CD184" s="153" t="str">
        <f t="shared" si="129"/>
        <v/>
      </c>
      <c r="CE184" s="153" t="str">
        <f t="shared" si="130"/>
        <v/>
      </c>
      <c r="CF184" s="153" t="str">
        <f t="shared" si="131"/>
        <v/>
      </c>
    </row>
    <row r="185" spans="1:84" ht="29.45" customHeight="1" x14ac:dyDescent="0.25">
      <c r="A185" s="354" t="str">
        <f>'N-Bedarf AL §13a'!A185</f>
        <v/>
      </c>
      <c r="B185" s="354" t="str">
        <f>IF('N-Bedarf AL §13a'!B185="","",'N-Bedarf AL §13a'!B185)</f>
        <v/>
      </c>
      <c r="C185" s="305" t="str">
        <f>IF('N-Bedarf AL §13a'!D185="","",'N-Bedarf AL §13a'!D185)</f>
        <v/>
      </c>
      <c r="D185" s="32" t="str">
        <f>IF('N-Bedarf AL §13a'!C185="","",'N-Bedarf AL §13a'!C185)</f>
        <v/>
      </c>
      <c r="E185" s="32" t="str">
        <f>IF('N-Bedarf AL §13a'!Y185="",'N-Bedarf AL §13a'!V185,'N-Bedarf AL §13a'!Y185)</f>
        <v/>
      </c>
      <c r="F185" s="32" t="str">
        <f>IF('P-Bedarf AL §13a'!V187="","",'P-Bedarf AL §13a'!V187)</f>
        <v/>
      </c>
      <c r="G185" s="32" t="str">
        <f>IF('P-Bedarf AL §13a'!Z187="","",'P-Bedarf AL §13a'!Z187)</f>
        <v/>
      </c>
      <c r="H185" s="345" t="str">
        <f t="shared" si="132"/>
        <v/>
      </c>
      <c r="I185" s="345" t="str">
        <f t="shared" si="133"/>
        <v/>
      </c>
      <c r="J185" s="345" t="str">
        <f t="shared" si="134"/>
        <v/>
      </c>
      <c r="K185" s="321">
        <f t="shared" si="135"/>
        <v>0</v>
      </c>
      <c r="L185" s="321">
        <f t="shared" si="136"/>
        <v>0</v>
      </c>
      <c r="M185" s="321">
        <f t="shared" si="137"/>
        <v>0</v>
      </c>
      <c r="N185" s="321" t="str">
        <f t="shared" si="138"/>
        <v/>
      </c>
      <c r="O185" s="321" t="str">
        <f t="shared" si="138"/>
        <v/>
      </c>
      <c r="P185" s="321" t="str">
        <f t="shared" si="138"/>
        <v/>
      </c>
      <c r="Q185" s="490" t="str">
        <f t="shared" si="94"/>
        <v/>
      </c>
      <c r="R185" s="539"/>
      <c r="S185" s="141"/>
      <c r="T185" s="486"/>
      <c r="U185" s="501" t="str">
        <f t="shared" si="95"/>
        <v/>
      </c>
      <c r="V185" s="537" t="str">
        <f t="shared" si="96"/>
        <v/>
      </c>
      <c r="W185" s="537" t="str">
        <f t="shared" si="139"/>
        <v/>
      </c>
      <c r="X185" s="537" t="str">
        <f t="shared" si="97"/>
        <v/>
      </c>
      <c r="Y185" s="537" t="str">
        <f t="shared" si="98"/>
        <v/>
      </c>
      <c r="Z185" s="536"/>
      <c r="AA185" s="141"/>
      <c r="AB185" s="211"/>
      <c r="AC185" s="212" t="str">
        <f t="shared" si="99"/>
        <v/>
      </c>
      <c r="AD185" s="537" t="str">
        <f t="shared" si="100"/>
        <v/>
      </c>
      <c r="AE185" s="537" t="str">
        <f t="shared" si="101"/>
        <v/>
      </c>
      <c r="AF185" s="537" t="str">
        <f t="shared" si="102"/>
        <v/>
      </c>
      <c r="AG185" s="538" t="str">
        <f t="shared" si="103"/>
        <v/>
      </c>
      <c r="AH185" s="539"/>
      <c r="AI185" s="141"/>
      <c r="AJ185" s="486"/>
      <c r="AK185" s="507">
        <f t="shared" si="104"/>
        <v>0</v>
      </c>
      <c r="AL185" s="537" t="str">
        <f t="shared" si="105"/>
        <v/>
      </c>
      <c r="AM185" s="537" t="str">
        <f t="shared" si="106"/>
        <v/>
      </c>
      <c r="AN185" s="537" t="str">
        <f t="shared" si="107"/>
        <v/>
      </c>
      <c r="AO185" s="537" t="str">
        <f t="shared" si="108"/>
        <v/>
      </c>
      <c r="AP185" s="542" t="str">
        <f t="shared" si="140"/>
        <v/>
      </c>
      <c r="AQ185" s="539"/>
      <c r="AR185" s="141"/>
      <c r="AS185" s="486"/>
      <c r="AT185" s="501" t="str">
        <f t="shared" si="109"/>
        <v/>
      </c>
      <c r="AU185" s="537" t="str">
        <f t="shared" si="110"/>
        <v/>
      </c>
      <c r="AV185" s="537" t="str">
        <f t="shared" si="111"/>
        <v/>
      </c>
      <c r="AW185" s="537" t="str">
        <f t="shared" si="112"/>
        <v/>
      </c>
      <c r="AX185" s="536"/>
      <c r="AY185" s="141"/>
      <c r="AZ185" s="211"/>
      <c r="BA185" s="211" t="str">
        <f t="shared" si="113"/>
        <v/>
      </c>
      <c r="BB185" s="537" t="str">
        <f t="shared" si="114"/>
        <v/>
      </c>
      <c r="BC185" s="537"/>
      <c r="BD185" s="538" t="str">
        <f t="shared" si="115"/>
        <v/>
      </c>
      <c r="BE185" s="539"/>
      <c r="BF185" s="141"/>
      <c r="BG185" s="486"/>
      <c r="BH185" s="501" t="str">
        <f t="shared" si="116"/>
        <v/>
      </c>
      <c r="BI185" s="537" t="str">
        <f t="shared" si="117"/>
        <v/>
      </c>
      <c r="BJ185" s="537" t="str">
        <f t="shared" si="118"/>
        <v/>
      </c>
      <c r="BK185" s="537" t="str">
        <f t="shared" si="119"/>
        <v/>
      </c>
      <c r="BL185" s="536"/>
      <c r="BM185" s="141"/>
      <c r="BN185" s="211"/>
      <c r="BO185" s="211" t="e">
        <f t="shared" si="120"/>
        <v>#VALUE!</v>
      </c>
      <c r="BP185" s="537" t="str">
        <f t="shared" si="121"/>
        <v/>
      </c>
      <c r="BQ185" s="537" t="str">
        <f t="shared" si="122"/>
        <v/>
      </c>
      <c r="BR185" s="538" t="str">
        <f t="shared" si="123"/>
        <v/>
      </c>
      <c r="BS185" s="539"/>
      <c r="BT185" s="141"/>
      <c r="BU185" s="486"/>
      <c r="BV185" s="501" t="str">
        <f t="shared" si="124"/>
        <v/>
      </c>
      <c r="BW185" s="537" t="str">
        <f t="shared" si="125"/>
        <v/>
      </c>
      <c r="BX185" s="537" t="str">
        <f t="shared" si="126"/>
        <v/>
      </c>
      <c r="BY185" s="537" t="str">
        <f t="shared" si="127"/>
        <v/>
      </c>
      <c r="BZ185" s="536"/>
      <c r="CA185" s="141"/>
      <c r="CB185" s="486"/>
      <c r="CC185" s="483" t="str">
        <f t="shared" si="128"/>
        <v/>
      </c>
      <c r="CD185" s="153" t="str">
        <f t="shared" si="129"/>
        <v/>
      </c>
      <c r="CE185" s="153" t="str">
        <f t="shared" si="130"/>
        <v/>
      </c>
      <c r="CF185" s="153" t="str">
        <f t="shared" si="131"/>
        <v/>
      </c>
    </row>
    <row r="186" spans="1:84" ht="29.45" customHeight="1" x14ac:dyDescent="0.25">
      <c r="A186" s="354" t="str">
        <f>'N-Bedarf AL §13a'!A186</f>
        <v/>
      </c>
      <c r="B186" s="354" t="str">
        <f>IF('N-Bedarf AL §13a'!B186="","",'N-Bedarf AL §13a'!B186)</f>
        <v/>
      </c>
      <c r="C186" s="305" t="str">
        <f>IF('N-Bedarf AL §13a'!D186="","",'N-Bedarf AL §13a'!D186)</f>
        <v/>
      </c>
      <c r="D186" s="32" t="str">
        <f>IF('N-Bedarf AL §13a'!C186="","",'N-Bedarf AL §13a'!C186)</f>
        <v/>
      </c>
      <c r="E186" s="32" t="str">
        <f>IF('N-Bedarf AL §13a'!Y186="",'N-Bedarf AL §13a'!V186,'N-Bedarf AL §13a'!Y186)</f>
        <v/>
      </c>
      <c r="F186" s="32" t="str">
        <f>IF('P-Bedarf AL §13a'!V188="","",'P-Bedarf AL §13a'!V188)</f>
        <v/>
      </c>
      <c r="G186" s="32" t="str">
        <f>IF('P-Bedarf AL §13a'!Z188="","",'P-Bedarf AL §13a'!Z188)</f>
        <v/>
      </c>
      <c r="H186" s="345" t="str">
        <f t="shared" si="132"/>
        <v/>
      </c>
      <c r="I186" s="345" t="str">
        <f t="shared" si="133"/>
        <v/>
      </c>
      <c r="J186" s="345" t="str">
        <f t="shared" si="134"/>
        <v/>
      </c>
      <c r="K186" s="321">
        <f t="shared" si="135"/>
        <v>0</v>
      </c>
      <c r="L186" s="321">
        <f t="shared" si="136"/>
        <v>0</v>
      </c>
      <c r="M186" s="321">
        <f t="shared" si="137"/>
        <v>0</v>
      </c>
      <c r="N186" s="321" t="str">
        <f t="shared" si="138"/>
        <v/>
      </c>
      <c r="O186" s="321" t="str">
        <f t="shared" si="138"/>
        <v/>
      </c>
      <c r="P186" s="321" t="str">
        <f t="shared" si="138"/>
        <v/>
      </c>
      <c r="Q186" s="490" t="str">
        <f t="shared" si="94"/>
        <v/>
      </c>
      <c r="R186" s="539"/>
      <c r="S186" s="141"/>
      <c r="T186" s="486"/>
      <c r="U186" s="501" t="str">
        <f t="shared" si="95"/>
        <v/>
      </c>
      <c r="V186" s="537" t="str">
        <f t="shared" si="96"/>
        <v/>
      </c>
      <c r="W186" s="537" t="str">
        <f t="shared" si="139"/>
        <v/>
      </c>
      <c r="X186" s="537" t="str">
        <f t="shared" si="97"/>
        <v/>
      </c>
      <c r="Y186" s="537" t="str">
        <f t="shared" si="98"/>
        <v/>
      </c>
      <c r="Z186" s="536"/>
      <c r="AA186" s="141"/>
      <c r="AB186" s="211"/>
      <c r="AC186" s="212" t="str">
        <f t="shared" si="99"/>
        <v/>
      </c>
      <c r="AD186" s="537" t="str">
        <f t="shared" si="100"/>
        <v/>
      </c>
      <c r="AE186" s="537" t="str">
        <f t="shared" si="101"/>
        <v/>
      </c>
      <c r="AF186" s="537" t="str">
        <f t="shared" si="102"/>
        <v/>
      </c>
      <c r="AG186" s="538" t="str">
        <f t="shared" si="103"/>
        <v/>
      </c>
      <c r="AH186" s="539"/>
      <c r="AI186" s="141"/>
      <c r="AJ186" s="486"/>
      <c r="AK186" s="507">
        <f t="shared" si="104"/>
        <v>0</v>
      </c>
      <c r="AL186" s="537" t="str">
        <f t="shared" si="105"/>
        <v/>
      </c>
      <c r="AM186" s="537" t="str">
        <f t="shared" si="106"/>
        <v/>
      </c>
      <c r="AN186" s="537" t="str">
        <f t="shared" si="107"/>
        <v/>
      </c>
      <c r="AO186" s="537" t="str">
        <f t="shared" si="108"/>
        <v/>
      </c>
      <c r="AP186" s="542" t="str">
        <f t="shared" si="140"/>
        <v/>
      </c>
      <c r="AQ186" s="539"/>
      <c r="AR186" s="141"/>
      <c r="AS186" s="486"/>
      <c r="AT186" s="501" t="str">
        <f t="shared" si="109"/>
        <v/>
      </c>
      <c r="AU186" s="537" t="str">
        <f t="shared" si="110"/>
        <v/>
      </c>
      <c r="AV186" s="537" t="str">
        <f t="shared" si="111"/>
        <v/>
      </c>
      <c r="AW186" s="537" t="str">
        <f t="shared" si="112"/>
        <v/>
      </c>
      <c r="AX186" s="536"/>
      <c r="AY186" s="141"/>
      <c r="AZ186" s="211"/>
      <c r="BA186" s="211" t="str">
        <f t="shared" si="113"/>
        <v/>
      </c>
      <c r="BB186" s="537" t="str">
        <f t="shared" si="114"/>
        <v/>
      </c>
      <c r="BC186" s="537"/>
      <c r="BD186" s="538" t="str">
        <f t="shared" si="115"/>
        <v/>
      </c>
      <c r="BE186" s="539"/>
      <c r="BF186" s="141"/>
      <c r="BG186" s="486"/>
      <c r="BH186" s="501" t="str">
        <f t="shared" si="116"/>
        <v/>
      </c>
      <c r="BI186" s="537" t="str">
        <f t="shared" si="117"/>
        <v/>
      </c>
      <c r="BJ186" s="537" t="str">
        <f t="shared" si="118"/>
        <v/>
      </c>
      <c r="BK186" s="537" t="str">
        <f t="shared" si="119"/>
        <v/>
      </c>
      <c r="BL186" s="536"/>
      <c r="BM186" s="141"/>
      <c r="BN186" s="211"/>
      <c r="BO186" s="211" t="e">
        <f t="shared" si="120"/>
        <v>#VALUE!</v>
      </c>
      <c r="BP186" s="537" t="str">
        <f t="shared" si="121"/>
        <v/>
      </c>
      <c r="BQ186" s="537" t="str">
        <f t="shared" si="122"/>
        <v/>
      </c>
      <c r="BR186" s="538" t="str">
        <f t="shared" si="123"/>
        <v/>
      </c>
      <c r="BS186" s="539"/>
      <c r="BT186" s="141"/>
      <c r="BU186" s="486"/>
      <c r="BV186" s="501" t="str">
        <f t="shared" si="124"/>
        <v/>
      </c>
      <c r="BW186" s="537" t="str">
        <f t="shared" si="125"/>
        <v/>
      </c>
      <c r="BX186" s="537" t="str">
        <f t="shared" si="126"/>
        <v/>
      </c>
      <c r="BY186" s="537" t="str">
        <f t="shared" si="127"/>
        <v/>
      </c>
      <c r="BZ186" s="536"/>
      <c r="CA186" s="141"/>
      <c r="CB186" s="486"/>
      <c r="CC186" s="483" t="str">
        <f t="shared" si="128"/>
        <v/>
      </c>
      <c r="CD186" s="153" t="str">
        <f t="shared" si="129"/>
        <v/>
      </c>
      <c r="CE186" s="153" t="str">
        <f t="shared" si="130"/>
        <v/>
      </c>
      <c r="CF186" s="153" t="str">
        <f t="shared" si="131"/>
        <v/>
      </c>
    </row>
    <row r="187" spans="1:84" ht="29.45" customHeight="1" x14ac:dyDescent="0.25">
      <c r="A187" s="354" t="str">
        <f>'N-Bedarf AL §13a'!A187</f>
        <v/>
      </c>
      <c r="B187" s="354" t="str">
        <f>IF('N-Bedarf AL §13a'!B187="","",'N-Bedarf AL §13a'!B187)</f>
        <v/>
      </c>
      <c r="C187" s="305" t="str">
        <f>IF('N-Bedarf AL §13a'!D187="","",'N-Bedarf AL §13a'!D187)</f>
        <v/>
      </c>
      <c r="D187" s="32" t="str">
        <f>IF('N-Bedarf AL §13a'!C187="","",'N-Bedarf AL §13a'!C187)</f>
        <v/>
      </c>
      <c r="E187" s="32" t="str">
        <f>IF('N-Bedarf AL §13a'!Y187="",'N-Bedarf AL §13a'!V187,'N-Bedarf AL §13a'!Y187)</f>
        <v/>
      </c>
      <c r="F187" s="32" t="str">
        <f>IF('P-Bedarf AL §13a'!V189="","",'P-Bedarf AL §13a'!V189)</f>
        <v/>
      </c>
      <c r="G187" s="32" t="str">
        <f>IF('P-Bedarf AL §13a'!Z189="","",'P-Bedarf AL §13a'!Z189)</f>
        <v/>
      </c>
      <c r="H187" s="345" t="str">
        <f t="shared" si="132"/>
        <v/>
      </c>
      <c r="I187" s="345" t="str">
        <f t="shared" si="133"/>
        <v/>
      </c>
      <c r="J187" s="345" t="str">
        <f t="shared" si="134"/>
        <v/>
      </c>
      <c r="K187" s="321">
        <f t="shared" si="135"/>
        <v>0</v>
      </c>
      <c r="L187" s="321">
        <f t="shared" si="136"/>
        <v>0</v>
      </c>
      <c r="M187" s="321">
        <f t="shared" si="137"/>
        <v>0</v>
      </c>
      <c r="N187" s="321" t="str">
        <f t="shared" si="138"/>
        <v/>
      </c>
      <c r="O187" s="321" t="str">
        <f t="shared" si="138"/>
        <v/>
      </c>
      <c r="P187" s="321" t="str">
        <f t="shared" si="138"/>
        <v/>
      </c>
      <c r="Q187" s="490" t="str">
        <f t="shared" si="94"/>
        <v/>
      </c>
      <c r="R187" s="539"/>
      <c r="S187" s="141"/>
      <c r="T187" s="486"/>
      <c r="U187" s="501" t="str">
        <f t="shared" si="95"/>
        <v/>
      </c>
      <c r="V187" s="537" t="str">
        <f t="shared" si="96"/>
        <v/>
      </c>
      <c r="W187" s="537" t="str">
        <f t="shared" si="139"/>
        <v/>
      </c>
      <c r="X187" s="537" t="str">
        <f t="shared" si="97"/>
        <v/>
      </c>
      <c r="Y187" s="537" t="str">
        <f t="shared" si="98"/>
        <v/>
      </c>
      <c r="Z187" s="536"/>
      <c r="AA187" s="141"/>
      <c r="AB187" s="211"/>
      <c r="AC187" s="212" t="str">
        <f t="shared" si="99"/>
        <v/>
      </c>
      <c r="AD187" s="537" t="str">
        <f t="shared" si="100"/>
        <v/>
      </c>
      <c r="AE187" s="537" t="str">
        <f t="shared" si="101"/>
        <v/>
      </c>
      <c r="AF187" s="537" t="str">
        <f t="shared" si="102"/>
        <v/>
      </c>
      <c r="AG187" s="538" t="str">
        <f t="shared" si="103"/>
        <v/>
      </c>
      <c r="AH187" s="539"/>
      <c r="AI187" s="141"/>
      <c r="AJ187" s="486"/>
      <c r="AK187" s="507">
        <f t="shared" si="104"/>
        <v>0</v>
      </c>
      <c r="AL187" s="537" t="str">
        <f t="shared" si="105"/>
        <v/>
      </c>
      <c r="AM187" s="537" t="str">
        <f t="shared" si="106"/>
        <v/>
      </c>
      <c r="AN187" s="537" t="str">
        <f t="shared" si="107"/>
        <v/>
      </c>
      <c r="AO187" s="537" t="str">
        <f t="shared" si="108"/>
        <v/>
      </c>
      <c r="AP187" s="542" t="str">
        <f t="shared" si="140"/>
        <v/>
      </c>
      <c r="AQ187" s="539"/>
      <c r="AR187" s="141"/>
      <c r="AS187" s="486"/>
      <c r="AT187" s="501" t="str">
        <f t="shared" si="109"/>
        <v/>
      </c>
      <c r="AU187" s="537" t="str">
        <f t="shared" si="110"/>
        <v/>
      </c>
      <c r="AV187" s="537" t="str">
        <f t="shared" si="111"/>
        <v/>
      </c>
      <c r="AW187" s="537" t="str">
        <f t="shared" si="112"/>
        <v/>
      </c>
      <c r="AX187" s="536"/>
      <c r="AY187" s="141"/>
      <c r="AZ187" s="211"/>
      <c r="BA187" s="211" t="str">
        <f t="shared" si="113"/>
        <v/>
      </c>
      <c r="BB187" s="537" t="str">
        <f t="shared" si="114"/>
        <v/>
      </c>
      <c r="BC187" s="537"/>
      <c r="BD187" s="538" t="str">
        <f t="shared" si="115"/>
        <v/>
      </c>
      <c r="BE187" s="539"/>
      <c r="BF187" s="141"/>
      <c r="BG187" s="486"/>
      <c r="BH187" s="501" t="str">
        <f t="shared" si="116"/>
        <v/>
      </c>
      <c r="BI187" s="537" t="str">
        <f t="shared" si="117"/>
        <v/>
      </c>
      <c r="BJ187" s="537" t="str">
        <f t="shared" si="118"/>
        <v/>
      </c>
      <c r="BK187" s="537" t="str">
        <f t="shared" si="119"/>
        <v/>
      </c>
      <c r="BL187" s="536"/>
      <c r="BM187" s="141"/>
      <c r="BN187" s="211"/>
      <c r="BO187" s="211" t="e">
        <f t="shared" si="120"/>
        <v>#VALUE!</v>
      </c>
      <c r="BP187" s="537" t="str">
        <f t="shared" si="121"/>
        <v/>
      </c>
      <c r="BQ187" s="537" t="str">
        <f t="shared" si="122"/>
        <v/>
      </c>
      <c r="BR187" s="538" t="str">
        <f t="shared" si="123"/>
        <v/>
      </c>
      <c r="BS187" s="539"/>
      <c r="BT187" s="141"/>
      <c r="BU187" s="486"/>
      <c r="BV187" s="501" t="str">
        <f t="shared" si="124"/>
        <v/>
      </c>
      <c r="BW187" s="537" t="str">
        <f t="shared" si="125"/>
        <v/>
      </c>
      <c r="BX187" s="537" t="str">
        <f t="shared" si="126"/>
        <v/>
      </c>
      <c r="BY187" s="537" t="str">
        <f t="shared" si="127"/>
        <v/>
      </c>
      <c r="BZ187" s="536"/>
      <c r="CA187" s="141"/>
      <c r="CB187" s="486"/>
      <c r="CC187" s="483" t="str">
        <f t="shared" si="128"/>
        <v/>
      </c>
      <c r="CD187" s="153" t="str">
        <f t="shared" si="129"/>
        <v/>
      </c>
      <c r="CE187" s="153" t="str">
        <f t="shared" si="130"/>
        <v/>
      </c>
      <c r="CF187" s="153" t="str">
        <f t="shared" si="131"/>
        <v/>
      </c>
    </row>
    <row r="188" spans="1:84" ht="29.45" customHeight="1" x14ac:dyDescent="0.25">
      <c r="A188" s="354" t="str">
        <f>'N-Bedarf AL §13a'!A188</f>
        <v/>
      </c>
      <c r="B188" s="354" t="str">
        <f>IF('N-Bedarf AL §13a'!B188="","",'N-Bedarf AL §13a'!B188)</f>
        <v/>
      </c>
      <c r="C188" s="305" t="str">
        <f>IF('N-Bedarf AL §13a'!D188="","",'N-Bedarf AL §13a'!D188)</f>
        <v/>
      </c>
      <c r="D188" s="32" t="str">
        <f>IF('N-Bedarf AL §13a'!C188="","",'N-Bedarf AL §13a'!C188)</f>
        <v/>
      </c>
      <c r="E188" s="32" t="str">
        <f>IF('N-Bedarf AL §13a'!Y188="",'N-Bedarf AL §13a'!V188,'N-Bedarf AL §13a'!Y188)</f>
        <v/>
      </c>
      <c r="F188" s="32" t="str">
        <f>IF('P-Bedarf AL §13a'!V190="","",'P-Bedarf AL §13a'!V190)</f>
        <v/>
      </c>
      <c r="G188" s="32" t="str">
        <f>IF('P-Bedarf AL §13a'!Z190="","",'P-Bedarf AL §13a'!Z190)</f>
        <v/>
      </c>
      <c r="H188" s="345" t="str">
        <f t="shared" si="132"/>
        <v/>
      </c>
      <c r="I188" s="345" t="str">
        <f t="shared" si="133"/>
        <v/>
      </c>
      <c r="J188" s="345" t="str">
        <f t="shared" si="134"/>
        <v/>
      </c>
      <c r="K188" s="321">
        <f t="shared" si="135"/>
        <v>0</v>
      </c>
      <c r="L188" s="321">
        <f t="shared" si="136"/>
        <v>0</v>
      </c>
      <c r="M188" s="321">
        <f t="shared" si="137"/>
        <v>0</v>
      </c>
      <c r="N188" s="321" t="str">
        <f t="shared" si="138"/>
        <v/>
      </c>
      <c r="O188" s="321" t="str">
        <f t="shared" si="138"/>
        <v/>
      </c>
      <c r="P188" s="321" t="str">
        <f t="shared" si="138"/>
        <v/>
      </c>
      <c r="Q188" s="490" t="str">
        <f t="shared" si="94"/>
        <v/>
      </c>
      <c r="R188" s="539"/>
      <c r="S188" s="141"/>
      <c r="T188" s="486"/>
      <c r="U188" s="501" t="str">
        <f t="shared" si="95"/>
        <v/>
      </c>
      <c r="V188" s="537" t="str">
        <f t="shared" si="96"/>
        <v/>
      </c>
      <c r="W188" s="537" t="str">
        <f t="shared" si="139"/>
        <v/>
      </c>
      <c r="X188" s="537" t="str">
        <f t="shared" si="97"/>
        <v/>
      </c>
      <c r="Y188" s="537" t="str">
        <f t="shared" si="98"/>
        <v/>
      </c>
      <c r="Z188" s="536"/>
      <c r="AA188" s="141"/>
      <c r="AB188" s="211"/>
      <c r="AC188" s="212" t="str">
        <f t="shared" si="99"/>
        <v/>
      </c>
      <c r="AD188" s="537" t="str">
        <f t="shared" si="100"/>
        <v/>
      </c>
      <c r="AE188" s="537" t="str">
        <f t="shared" si="101"/>
        <v/>
      </c>
      <c r="AF188" s="537" t="str">
        <f t="shared" si="102"/>
        <v/>
      </c>
      <c r="AG188" s="538" t="str">
        <f t="shared" si="103"/>
        <v/>
      </c>
      <c r="AH188" s="539"/>
      <c r="AI188" s="141"/>
      <c r="AJ188" s="486"/>
      <c r="AK188" s="507">
        <f t="shared" si="104"/>
        <v>0</v>
      </c>
      <c r="AL188" s="537" t="str">
        <f t="shared" si="105"/>
        <v/>
      </c>
      <c r="AM188" s="537" t="str">
        <f t="shared" si="106"/>
        <v/>
      </c>
      <c r="AN188" s="537" t="str">
        <f t="shared" si="107"/>
        <v/>
      </c>
      <c r="AO188" s="537" t="str">
        <f t="shared" si="108"/>
        <v/>
      </c>
      <c r="AP188" s="542" t="str">
        <f t="shared" si="140"/>
        <v/>
      </c>
      <c r="AQ188" s="539"/>
      <c r="AR188" s="141"/>
      <c r="AS188" s="486"/>
      <c r="AT188" s="501" t="str">
        <f t="shared" si="109"/>
        <v/>
      </c>
      <c r="AU188" s="537" t="str">
        <f t="shared" si="110"/>
        <v/>
      </c>
      <c r="AV188" s="537" t="str">
        <f t="shared" si="111"/>
        <v/>
      </c>
      <c r="AW188" s="537" t="str">
        <f t="shared" si="112"/>
        <v/>
      </c>
      <c r="AX188" s="536"/>
      <c r="AY188" s="141"/>
      <c r="AZ188" s="211"/>
      <c r="BA188" s="211" t="str">
        <f t="shared" si="113"/>
        <v/>
      </c>
      <c r="BB188" s="537" t="str">
        <f t="shared" si="114"/>
        <v/>
      </c>
      <c r="BC188" s="537"/>
      <c r="BD188" s="538" t="str">
        <f t="shared" si="115"/>
        <v/>
      </c>
      <c r="BE188" s="539"/>
      <c r="BF188" s="141"/>
      <c r="BG188" s="486"/>
      <c r="BH188" s="501" t="str">
        <f t="shared" si="116"/>
        <v/>
      </c>
      <c r="BI188" s="537" t="str">
        <f t="shared" si="117"/>
        <v/>
      </c>
      <c r="BJ188" s="537" t="str">
        <f t="shared" si="118"/>
        <v/>
      </c>
      <c r="BK188" s="537" t="str">
        <f t="shared" si="119"/>
        <v/>
      </c>
      <c r="BL188" s="536"/>
      <c r="BM188" s="141"/>
      <c r="BN188" s="211"/>
      <c r="BO188" s="211" t="e">
        <f t="shared" si="120"/>
        <v>#VALUE!</v>
      </c>
      <c r="BP188" s="537" t="str">
        <f t="shared" si="121"/>
        <v/>
      </c>
      <c r="BQ188" s="537" t="str">
        <f t="shared" si="122"/>
        <v/>
      </c>
      <c r="BR188" s="538" t="str">
        <f t="shared" si="123"/>
        <v/>
      </c>
      <c r="BS188" s="539"/>
      <c r="BT188" s="141"/>
      <c r="BU188" s="486"/>
      <c r="BV188" s="501" t="str">
        <f t="shared" si="124"/>
        <v/>
      </c>
      <c r="BW188" s="537" t="str">
        <f t="shared" si="125"/>
        <v/>
      </c>
      <c r="BX188" s="537" t="str">
        <f t="shared" si="126"/>
        <v/>
      </c>
      <c r="BY188" s="537" t="str">
        <f t="shared" si="127"/>
        <v/>
      </c>
      <c r="BZ188" s="536"/>
      <c r="CA188" s="141"/>
      <c r="CB188" s="486"/>
      <c r="CC188" s="483" t="str">
        <f t="shared" si="128"/>
        <v/>
      </c>
      <c r="CD188" s="153" t="str">
        <f t="shared" si="129"/>
        <v/>
      </c>
      <c r="CE188" s="153" t="str">
        <f t="shared" si="130"/>
        <v/>
      </c>
      <c r="CF188" s="153" t="str">
        <f t="shared" si="131"/>
        <v/>
      </c>
    </row>
    <row r="189" spans="1:84" ht="29.45" customHeight="1" x14ac:dyDescent="0.25">
      <c r="A189" s="354" t="str">
        <f>'N-Bedarf AL §13a'!A189</f>
        <v/>
      </c>
      <c r="B189" s="354" t="str">
        <f>IF('N-Bedarf AL §13a'!B189="","",'N-Bedarf AL §13a'!B189)</f>
        <v/>
      </c>
      <c r="C189" s="305" t="str">
        <f>IF('N-Bedarf AL §13a'!D189="","",'N-Bedarf AL §13a'!D189)</f>
        <v/>
      </c>
      <c r="D189" s="32" t="str">
        <f>IF('N-Bedarf AL §13a'!C189="","",'N-Bedarf AL §13a'!C189)</f>
        <v/>
      </c>
      <c r="E189" s="32" t="str">
        <f>IF('N-Bedarf AL §13a'!Y189="",'N-Bedarf AL §13a'!V189,'N-Bedarf AL §13a'!Y189)</f>
        <v/>
      </c>
      <c r="F189" s="32" t="str">
        <f>IF('P-Bedarf AL §13a'!V191="","",'P-Bedarf AL §13a'!V191)</f>
        <v/>
      </c>
      <c r="G189" s="32" t="str">
        <f>IF('P-Bedarf AL §13a'!Z191="","",'P-Bedarf AL §13a'!Z191)</f>
        <v/>
      </c>
      <c r="H189" s="345" t="str">
        <f t="shared" si="132"/>
        <v/>
      </c>
      <c r="I189" s="345" t="str">
        <f t="shared" si="133"/>
        <v/>
      </c>
      <c r="J189" s="345" t="str">
        <f t="shared" si="134"/>
        <v/>
      </c>
      <c r="K189" s="321">
        <f t="shared" si="135"/>
        <v>0</v>
      </c>
      <c r="L189" s="321">
        <f t="shared" si="136"/>
        <v>0</v>
      </c>
      <c r="M189" s="321">
        <f t="shared" si="137"/>
        <v>0</v>
      </c>
      <c r="N189" s="321" t="str">
        <f t="shared" si="138"/>
        <v/>
      </c>
      <c r="O189" s="321" t="str">
        <f t="shared" si="138"/>
        <v/>
      </c>
      <c r="P189" s="321" t="str">
        <f t="shared" si="138"/>
        <v/>
      </c>
      <c r="Q189" s="490" t="str">
        <f t="shared" si="94"/>
        <v/>
      </c>
      <c r="R189" s="539"/>
      <c r="S189" s="141"/>
      <c r="T189" s="486"/>
      <c r="U189" s="501" t="str">
        <f t="shared" si="95"/>
        <v/>
      </c>
      <c r="V189" s="537" t="str">
        <f t="shared" si="96"/>
        <v/>
      </c>
      <c r="W189" s="537" t="str">
        <f t="shared" si="139"/>
        <v/>
      </c>
      <c r="X189" s="537" t="str">
        <f t="shared" si="97"/>
        <v/>
      </c>
      <c r="Y189" s="537" t="str">
        <f t="shared" si="98"/>
        <v/>
      </c>
      <c r="Z189" s="536"/>
      <c r="AA189" s="141"/>
      <c r="AB189" s="211"/>
      <c r="AC189" s="212" t="str">
        <f t="shared" si="99"/>
        <v/>
      </c>
      <c r="AD189" s="537" t="str">
        <f t="shared" si="100"/>
        <v/>
      </c>
      <c r="AE189" s="537" t="str">
        <f t="shared" si="101"/>
        <v/>
      </c>
      <c r="AF189" s="537" t="str">
        <f t="shared" si="102"/>
        <v/>
      </c>
      <c r="AG189" s="538" t="str">
        <f t="shared" si="103"/>
        <v/>
      </c>
      <c r="AH189" s="539"/>
      <c r="AI189" s="141"/>
      <c r="AJ189" s="486"/>
      <c r="AK189" s="507">
        <f t="shared" si="104"/>
        <v>0</v>
      </c>
      <c r="AL189" s="537" t="str">
        <f t="shared" si="105"/>
        <v/>
      </c>
      <c r="AM189" s="537" t="str">
        <f t="shared" si="106"/>
        <v/>
      </c>
      <c r="AN189" s="537" t="str">
        <f t="shared" si="107"/>
        <v/>
      </c>
      <c r="AO189" s="537" t="str">
        <f t="shared" si="108"/>
        <v/>
      </c>
      <c r="AP189" s="542" t="str">
        <f t="shared" si="140"/>
        <v/>
      </c>
      <c r="AQ189" s="539"/>
      <c r="AR189" s="141"/>
      <c r="AS189" s="486"/>
      <c r="AT189" s="501" t="str">
        <f t="shared" si="109"/>
        <v/>
      </c>
      <c r="AU189" s="537" t="str">
        <f t="shared" si="110"/>
        <v/>
      </c>
      <c r="AV189" s="537" t="str">
        <f t="shared" si="111"/>
        <v/>
      </c>
      <c r="AW189" s="537" t="str">
        <f t="shared" si="112"/>
        <v/>
      </c>
      <c r="AX189" s="536"/>
      <c r="AY189" s="141"/>
      <c r="AZ189" s="211"/>
      <c r="BA189" s="211" t="str">
        <f t="shared" si="113"/>
        <v/>
      </c>
      <c r="BB189" s="537" t="str">
        <f t="shared" si="114"/>
        <v/>
      </c>
      <c r="BC189" s="537"/>
      <c r="BD189" s="538" t="str">
        <f t="shared" si="115"/>
        <v/>
      </c>
      <c r="BE189" s="539"/>
      <c r="BF189" s="141"/>
      <c r="BG189" s="486"/>
      <c r="BH189" s="501" t="str">
        <f t="shared" si="116"/>
        <v/>
      </c>
      <c r="BI189" s="537" t="str">
        <f t="shared" si="117"/>
        <v/>
      </c>
      <c r="BJ189" s="537" t="str">
        <f t="shared" si="118"/>
        <v/>
      </c>
      <c r="BK189" s="537" t="str">
        <f t="shared" si="119"/>
        <v/>
      </c>
      <c r="BL189" s="536"/>
      <c r="BM189" s="141"/>
      <c r="BN189" s="211"/>
      <c r="BO189" s="211" t="e">
        <f t="shared" si="120"/>
        <v>#VALUE!</v>
      </c>
      <c r="BP189" s="537" t="str">
        <f t="shared" si="121"/>
        <v/>
      </c>
      <c r="BQ189" s="537" t="str">
        <f t="shared" si="122"/>
        <v/>
      </c>
      <c r="BR189" s="538" t="str">
        <f t="shared" si="123"/>
        <v/>
      </c>
      <c r="BS189" s="539"/>
      <c r="BT189" s="141"/>
      <c r="BU189" s="486"/>
      <c r="BV189" s="501" t="str">
        <f t="shared" si="124"/>
        <v/>
      </c>
      <c r="BW189" s="537" t="str">
        <f t="shared" si="125"/>
        <v/>
      </c>
      <c r="BX189" s="537" t="str">
        <f t="shared" si="126"/>
        <v/>
      </c>
      <c r="BY189" s="537" t="str">
        <f t="shared" si="127"/>
        <v/>
      </c>
      <c r="BZ189" s="536"/>
      <c r="CA189" s="141"/>
      <c r="CB189" s="486"/>
      <c r="CC189" s="483" t="str">
        <f t="shared" si="128"/>
        <v/>
      </c>
      <c r="CD189" s="153" t="str">
        <f t="shared" si="129"/>
        <v/>
      </c>
      <c r="CE189" s="153" t="str">
        <f t="shared" si="130"/>
        <v/>
      </c>
      <c r="CF189" s="153" t="str">
        <f t="shared" si="131"/>
        <v/>
      </c>
    </row>
    <row r="190" spans="1:84" ht="29.45" customHeight="1" x14ac:dyDescent="0.25">
      <c r="A190" s="354" t="str">
        <f>'N-Bedarf AL §13a'!A190</f>
        <v/>
      </c>
      <c r="B190" s="354" t="str">
        <f>IF('N-Bedarf AL §13a'!B190="","",'N-Bedarf AL §13a'!B190)</f>
        <v/>
      </c>
      <c r="C190" s="305" t="str">
        <f>IF('N-Bedarf AL §13a'!D190="","",'N-Bedarf AL §13a'!D190)</f>
        <v/>
      </c>
      <c r="D190" s="32" t="str">
        <f>IF('N-Bedarf AL §13a'!C190="","",'N-Bedarf AL §13a'!C190)</f>
        <v/>
      </c>
      <c r="E190" s="32" t="str">
        <f>IF('N-Bedarf AL §13a'!Y190="",'N-Bedarf AL §13a'!V190,'N-Bedarf AL §13a'!Y190)</f>
        <v/>
      </c>
      <c r="F190" s="32" t="str">
        <f>IF('P-Bedarf AL §13a'!V192="","",'P-Bedarf AL §13a'!V192)</f>
        <v/>
      </c>
      <c r="G190" s="32" t="str">
        <f>IF('P-Bedarf AL §13a'!Z192="","",'P-Bedarf AL §13a'!Z192)</f>
        <v/>
      </c>
      <c r="H190" s="345" t="str">
        <f t="shared" si="132"/>
        <v/>
      </c>
      <c r="I190" s="345" t="str">
        <f t="shared" si="133"/>
        <v/>
      </c>
      <c r="J190" s="345" t="str">
        <f t="shared" si="134"/>
        <v/>
      </c>
      <c r="K190" s="321">
        <f t="shared" si="135"/>
        <v>0</v>
      </c>
      <c r="L190" s="321">
        <f t="shared" si="136"/>
        <v>0</v>
      </c>
      <c r="M190" s="321">
        <f t="shared" si="137"/>
        <v>0</v>
      </c>
      <c r="N190" s="321" t="str">
        <f t="shared" si="138"/>
        <v/>
      </c>
      <c r="O190" s="321" t="str">
        <f t="shared" si="138"/>
        <v/>
      </c>
      <c r="P190" s="321" t="str">
        <f t="shared" si="138"/>
        <v/>
      </c>
      <c r="Q190" s="490" t="str">
        <f t="shared" si="94"/>
        <v/>
      </c>
      <c r="R190" s="539"/>
      <c r="S190" s="141"/>
      <c r="T190" s="486"/>
      <c r="U190" s="501" t="str">
        <f t="shared" si="95"/>
        <v/>
      </c>
      <c r="V190" s="537" t="str">
        <f t="shared" si="96"/>
        <v/>
      </c>
      <c r="W190" s="537" t="str">
        <f t="shared" si="139"/>
        <v/>
      </c>
      <c r="X190" s="537" t="str">
        <f t="shared" si="97"/>
        <v/>
      </c>
      <c r="Y190" s="537" t="str">
        <f t="shared" si="98"/>
        <v/>
      </c>
      <c r="Z190" s="536"/>
      <c r="AA190" s="141"/>
      <c r="AB190" s="211"/>
      <c r="AC190" s="212" t="str">
        <f t="shared" si="99"/>
        <v/>
      </c>
      <c r="AD190" s="537" t="str">
        <f t="shared" si="100"/>
        <v/>
      </c>
      <c r="AE190" s="537" t="str">
        <f t="shared" si="101"/>
        <v/>
      </c>
      <c r="AF190" s="537" t="str">
        <f t="shared" si="102"/>
        <v/>
      </c>
      <c r="AG190" s="538" t="str">
        <f t="shared" si="103"/>
        <v/>
      </c>
      <c r="AH190" s="539"/>
      <c r="AI190" s="141"/>
      <c r="AJ190" s="486"/>
      <c r="AK190" s="507">
        <f t="shared" si="104"/>
        <v>0</v>
      </c>
      <c r="AL190" s="537" t="str">
        <f t="shared" si="105"/>
        <v/>
      </c>
      <c r="AM190" s="537" t="str">
        <f t="shared" si="106"/>
        <v/>
      </c>
      <c r="AN190" s="537" t="str">
        <f t="shared" si="107"/>
        <v/>
      </c>
      <c r="AO190" s="537" t="str">
        <f t="shared" si="108"/>
        <v/>
      </c>
      <c r="AP190" s="542" t="str">
        <f t="shared" si="140"/>
        <v/>
      </c>
      <c r="AQ190" s="539"/>
      <c r="AR190" s="141"/>
      <c r="AS190" s="486"/>
      <c r="AT190" s="501" t="str">
        <f t="shared" si="109"/>
        <v/>
      </c>
      <c r="AU190" s="537" t="str">
        <f t="shared" si="110"/>
        <v/>
      </c>
      <c r="AV190" s="537" t="str">
        <f t="shared" si="111"/>
        <v/>
      </c>
      <c r="AW190" s="537" t="str">
        <f t="shared" si="112"/>
        <v/>
      </c>
      <c r="AX190" s="536"/>
      <c r="AY190" s="141"/>
      <c r="AZ190" s="211"/>
      <c r="BA190" s="211" t="str">
        <f t="shared" si="113"/>
        <v/>
      </c>
      <c r="BB190" s="537" t="str">
        <f t="shared" si="114"/>
        <v/>
      </c>
      <c r="BC190" s="537"/>
      <c r="BD190" s="538" t="str">
        <f t="shared" si="115"/>
        <v/>
      </c>
      <c r="BE190" s="539"/>
      <c r="BF190" s="141"/>
      <c r="BG190" s="486"/>
      <c r="BH190" s="501" t="str">
        <f t="shared" si="116"/>
        <v/>
      </c>
      <c r="BI190" s="537" t="str">
        <f t="shared" si="117"/>
        <v/>
      </c>
      <c r="BJ190" s="537" t="str">
        <f t="shared" si="118"/>
        <v/>
      </c>
      <c r="BK190" s="537" t="str">
        <f t="shared" si="119"/>
        <v/>
      </c>
      <c r="BL190" s="536"/>
      <c r="BM190" s="141"/>
      <c r="BN190" s="211"/>
      <c r="BO190" s="211" t="e">
        <f t="shared" si="120"/>
        <v>#VALUE!</v>
      </c>
      <c r="BP190" s="537" t="str">
        <f t="shared" si="121"/>
        <v/>
      </c>
      <c r="BQ190" s="537" t="str">
        <f t="shared" si="122"/>
        <v/>
      </c>
      <c r="BR190" s="538" t="str">
        <f t="shared" si="123"/>
        <v/>
      </c>
      <c r="BS190" s="539"/>
      <c r="BT190" s="141"/>
      <c r="BU190" s="486"/>
      <c r="BV190" s="501" t="str">
        <f t="shared" si="124"/>
        <v/>
      </c>
      <c r="BW190" s="537" t="str">
        <f t="shared" si="125"/>
        <v/>
      </c>
      <c r="BX190" s="537" t="str">
        <f t="shared" si="126"/>
        <v/>
      </c>
      <c r="BY190" s="537" t="str">
        <f t="shared" si="127"/>
        <v/>
      </c>
      <c r="BZ190" s="536"/>
      <c r="CA190" s="141"/>
      <c r="CB190" s="486"/>
      <c r="CC190" s="483" t="str">
        <f t="shared" si="128"/>
        <v/>
      </c>
      <c r="CD190" s="153" t="str">
        <f t="shared" si="129"/>
        <v/>
      </c>
      <c r="CE190" s="153" t="str">
        <f t="shared" si="130"/>
        <v/>
      </c>
      <c r="CF190" s="153" t="str">
        <f t="shared" si="131"/>
        <v/>
      </c>
    </row>
    <row r="191" spans="1:84" ht="29.45" customHeight="1" x14ac:dyDescent="0.25">
      <c r="A191" s="354" t="str">
        <f>'N-Bedarf AL §13a'!A191</f>
        <v/>
      </c>
      <c r="B191" s="354" t="str">
        <f>IF('N-Bedarf AL §13a'!B191="","",'N-Bedarf AL §13a'!B191)</f>
        <v/>
      </c>
      <c r="C191" s="305" t="str">
        <f>IF('N-Bedarf AL §13a'!D191="","",'N-Bedarf AL §13a'!D191)</f>
        <v/>
      </c>
      <c r="D191" s="32" t="str">
        <f>IF('N-Bedarf AL §13a'!C191="","",'N-Bedarf AL §13a'!C191)</f>
        <v/>
      </c>
      <c r="E191" s="32" t="str">
        <f>IF('N-Bedarf AL §13a'!Y191="",'N-Bedarf AL §13a'!V191,'N-Bedarf AL §13a'!Y191)</f>
        <v/>
      </c>
      <c r="F191" s="32" t="str">
        <f>IF('P-Bedarf AL §13a'!V193="","",'P-Bedarf AL §13a'!V193)</f>
        <v/>
      </c>
      <c r="G191" s="32" t="str">
        <f>IF('P-Bedarf AL §13a'!Z193="","",'P-Bedarf AL §13a'!Z193)</f>
        <v/>
      </c>
      <c r="H191" s="345" t="str">
        <f t="shared" si="132"/>
        <v/>
      </c>
      <c r="I191" s="345" t="str">
        <f t="shared" si="133"/>
        <v/>
      </c>
      <c r="J191" s="345" t="str">
        <f t="shared" si="134"/>
        <v/>
      </c>
      <c r="K191" s="321">
        <f t="shared" si="135"/>
        <v>0</v>
      </c>
      <c r="L191" s="321">
        <f t="shared" si="136"/>
        <v>0</v>
      </c>
      <c r="M191" s="321">
        <f t="shared" si="137"/>
        <v>0</v>
      </c>
      <c r="N191" s="321" t="str">
        <f t="shared" si="138"/>
        <v/>
      </c>
      <c r="O191" s="321" t="str">
        <f t="shared" si="138"/>
        <v/>
      </c>
      <c r="P191" s="321" t="str">
        <f t="shared" si="138"/>
        <v/>
      </c>
      <c r="Q191" s="490" t="str">
        <f t="shared" si="94"/>
        <v/>
      </c>
      <c r="R191" s="539"/>
      <c r="S191" s="141"/>
      <c r="T191" s="486"/>
      <c r="U191" s="501" t="str">
        <f t="shared" si="95"/>
        <v/>
      </c>
      <c r="V191" s="537" t="str">
        <f t="shared" si="96"/>
        <v/>
      </c>
      <c r="W191" s="537" t="str">
        <f t="shared" si="139"/>
        <v/>
      </c>
      <c r="X191" s="537" t="str">
        <f t="shared" si="97"/>
        <v/>
      </c>
      <c r="Y191" s="537" t="str">
        <f t="shared" si="98"/>
        <v/>
      </c>
      <c r="Z191" s="536"/>
      <c r="AA191" s="141"/>
      <c r="AB191" s="211"/>
      <c r="AC191" s="212" t="str">
        <f t="shared" si="99"/>
        <v/>
      </c>
      <c r="AD191" s="537" t="str">
        <f t="shared" si="100"/>
        <v/>
      </c>
      <c r="AE191" s="537" t="str">
        <f t="shared" si="101"/>
        <v/>
      </c>
      <c r="AF191" s="537" t="str">
        <f t="shared" si="102"/>
        <v/>
      </c>
      <c r="AG191" s="538" t="str">
        <f t="shared" si="103"/>
        <v/>
      </c>
      <c r="AH191" s="539"/>
      <c r="AI191" s="141"/>
      <c r="AJ191" s="486"/>
      <c r="AK191" s="507">
        <f t="shared" si="104"/>
        <v>0</v>
      </c>
      <c r="AL191" s="537" t="str">
        <f t="shared" si="105"/>
        <v/>
      </c>
      <c r="AM191" s="537" t="str">
        <f t="shared" si="106"/>
        <v/>
      </c>
      <c r="AN191" s="537" t="str">
        <f t="shared" si="107"/>
        <v/>
      </c>
      <c r="AO191" s="537" t="str">
        <f t="shared" si="108"/>
        <v/>
      </c>
      <c r="AP191" s="542" t="str">
        <f t="shared" si="140"/>
        <v/>
      </c>
      <c r="AQ191" s="539"/>
      <c r="AR191" s="141"/>
      <c r="AS191" s="486"/>
      <c r="AT191" s="501" t="str">
        <f t="shared" si="109"/>
        <v/>
      </c>
      <c r="AU191" s="537" t="str">
        <f t="shared" si="110"/>
        <v/>
      </c>
      <c r="AV191" s="537" t="str">
        <f t="shared" si="111"/>
        <v/>
      </c>
      <c r="AW191" s="537" t="str">
        <f t="shared" si="112"/>
        <v/>
      </c>
      <c r="AX191" s="536"/>
      <c r="AY191" s="141"/>
      <c r="AZ191" s="211"/>
      <c r="BA191" s="211" t="str">
        <f t="shared" si="113"/>
        <v/>
      </c>
      <c r="BB191" s="537" t="str">
        <f t="shared" si="114"/>
        <v/>
      </c>
      <c r="BC191" s="537"/>
      <c r="BD191" s="538" t="str">
        <f t="shared" si="115"/>
        <v/>
      </c>
      <c r="BE191" s="539"/>
      <c r="BF191" s="141"/>
      <c r="BG191" s="486"/>
      <c r="BH191" s="501" t="str">
        <f t="shared" si="116"/>
        <v/>
      </c>
      <c r="BI191" s="537" t="str">
        <f t="shared" si="117"/>
        <v/>
      </c>
      <c r="BJ191" s="537" t="str">
        <f t="shared" si="118"/>
        <v/>
      </c>
      <c r="BK191" s="537" t="str">
        <f t="shared" si="119"/>
        <v/>
      </c>
      <c r="BL191" s="536"/>
      <c r="BM191" s="141"/>
      <c r="BN191" s="211"/>
      <c r="BO191" s="211" t="e">
        <f t="shared" si="120"/>
        <v>#VALUE!</v>
      </c>
      <c r="BP191" s="537" t="str">
        <f t="shared" si="121"/>
        <v/>
      </c>
      <c r="BQ191" s="537" t="str">
        <f t="shared" si="122"/>
        <v/>
      </c>
      <c r="BR191" s="538" t="str">
        <f t="shared" si="123"/>
        <v/>
      </c>
      <c r="BS191" s="539"/>
      <c r="BT191" s="141"/>
      <c r="BU191" s="486"/>
      <c r="BV191" s="501" t="str">
        <f t="shared" si="124"/>
        <v/>
      </c>
      <c r="BW191" s="537" t="str">
        <f t="shared" si="125"/>
        <v/>
      </c>
      <c r="BX191" s="537" t="str">
        <f t="shared" si="126"/>
        <v/>
      </c>
      <c r="BY191" s="537" t="str">
        <f t="shared" si="127"/>
        <v/>
      </c>
      <c r="BZ191" s="536"/>
      <c r="CA191" s="141"/>
      <c r="CB191" s="486"/>
      <c r="CC191" s="483" t="str">
        <f t="shared" si="128"/>
        <v/>
      </c>
      <c r="CD191" s="153" t="str">
        <f t="shared" si="129"/>
        <v/>
      </c>
      <c r="CE191" s="153" t="str">
        <f t="shared" si="130"/>
        <v/>
      </c>
      <c r="CF191" s="153" t="str">
        <f t="shared" si="131"/>
        <v/>
      </c>
    </row>
    <row r="192" spans="1:84" ht="29.45" customHeight="1" x14ac:dyDescent="0.25">
      <c r="A192" s="354" t="str">
        <f>'N-Bedarf AL §13a'!A192</f>
        <v/>
      </c>
      <c r="B192" s="354" t="str">
        <f>IF('N-Bedarf AL §13a'!B192="","",'N-Bedarf AL §13a'!B192)</f>
        <v/>
      </c>
      <c r="C192" s="305" t="str">
        <f>IF('N-Bedarf AL §13a'!D192="","",'N-Bedarf AL §13a'!D192)</f>
        <v/>
      </c>
      <c r="D192" s="32" t="str">
        <f>IF('N-Bedarf AL §13a'!C192="","",'N-Bedarf AL §13a'!C192)</f>
        <v/>
      </c>
      <c r="E192" s="32" t="str">
        <f>IF('N-Bedarf AL §13a'!Y192="",'N-Bedarf AL §13a'!V192,'N-Bedarf AL §13a'!Y192)</f>
        <v/>
      </c>
      <c r="F192" s="32" t="str">
        <f>IF('P-Bedarf AL §13a'!V194="","",'P-Bedarf AL §13a'!V194)</f>
        <v/>
      </c>
      <c r="G192" s="32" t="str">
        <f>IF('P-Bedarf AL §13a'!Z194="","",'P-Bedarf AL §13a'!Z194)</f>
        <v/>
      </c>
      <c r="H192" s="345" t="str">
        <f t="shared" si="132"/>
        <v/>
      </c>
      <c r="I192" s="345" t="str">
        <f t="shared" si="133"/>
        <v/>
      </c>
      <c r="J192" s="345" t="str">
        <f t="shared" si="134"/>
        <v/>
      </c>
      <c r="K192" s="321">
        <f t="shared" si="135"/>
        <v>0</v>
      </c>
      <c r="L192" s="321">
        <f t="shared" si="136"/>
        <v>0</v>
      </c>
      <c r="M192" s="321">
        <f t="shared" si="137"/>
        <v>0</v>
      </c>
      <c r="N192" s="321" t="str">
        <f t="shared" si="138"/>
        <v/>
      </c>
      <c r="O192" s="321" t="str">
        <f t="shared" si="138"/>
        <v/>
      </c>
      <c r="P192" s="321" t="str">
        <f t="shared" si="138"/>
        <v/>
      </c>
      <c r="Q192" s="490" t="str">
        <f t="shared" si="94"/>
        <v/>
      </c>
      <c r="R192" s="539"/>
      <c r="S192" s="141"/>
      <c r="T192" s="486"/>
      <c r="U192" s="501" t="str">
        <f t="shared" si="95"/>
        <v/>
      </c>
      <c r="V192" s="537" t="str">
        <f t="shared" si="96"/>
        <v/>
      </c>
      <c r="W192" s="537" t="str">
        <f t="shared" si="139"/>
        <v/>
      </c>
      <c r="X192" s="537" t="str">
        <f t="shared" si="97"/>
        <v/>
      </c>
      <c r="Y192" s="537" t="str">
        <f t="shared" si="98"/>
        <v/>
      </c>
      <c r="Z192" s="536"/>
      <c r="AA192" s="141"/>
      <c r="AB192" s="211"/>
      <c r="AC192" s="212" t="str">
        <f t="shared" si="99"/>
        <v/>
      </c>
      <c r="AD192" s="537" t="str">
        <f t="shared" si="100"/>
        <v/>
      </c>
      <c r="AE192" s="537" t="str">
        <f t="shared" si="101"/>
        <v/>
      </c>
      <c r="AF192" s="537" t="str">
        <f t="shared" si="102"/>
        <v/>
      </c>
      <c r="AG192" s="538" t="str">
        <f t="shared" si="103"/>
        <v/>
      </c>
      <c r="AH192" s="539"/>
      <c r="AI192" s="141"/>
      <c r="AJ192" s="486"/>
      <c r="AK192" s="507">
        <f t="shared" si="104"/>
        <v>0</v>
      </c>
      <c r="AL192" s="537" t="str">
        <f t="shared" si="105"/>
        <v/>
      </c>
      <c r="AM192" s="537" t="str">
        <f t="shared" si="106"/>
        <v/>
      </c>
      <c r="AN192" s="537" t="str">
        <f t="shared" si="107"/>
        <v/>
      </c>
      <c r="AO192" s="537" t="str">
        <f t="shared" si="108"/>
        <v/>
      </c>
      <c r="AP192" s="542" t="str">
        <f t="shared" si="140"/>
        <v/>
      </c>
      <c r="AQ192" s="539"/>
      <c r="AR192" s="141"/>
      <c r="AS192" s="486"/>
      <c r="AT192" s="501" t="str">
        <f t="shared" si="109"/>
        <v/>
      </c>
      <c r="AU192" s="537" t="str">
        <f t="shared" si="110"/>
        <v/>
      </c>
      <c r="AV192" s="537" t="str">
        <f t="shared" si="111"/>
        <v/>
      </c>
      <c r="AW192" s="537" t="str">
        <f t="shared" si="112"/>
        <v/>
      </c>
      <c r="AX192" s="536"/>
      <c r="AY192" s="141"/>
      <c r="AZ192" s="211"/>
      <c r="BA192" s="211" t="str">
        <f t="shared" si="113"/>
        <v/>
      </c>
      <c r="BB192" s="537" t="str">
        <f t="shared" si="114"/>
        <v/>
      </c>
      <c r="BC192" s="537"/>
      <c r="BD192" s="538" t="str">
        <f t="shared" si="115"/>
        <v/>
      </c>
      <c r="BE192" s="539"/>
      <c r="BF192" s="141"/>
      <c r="BG192" s="486"/>
      <c r="BH192" s="501" t="str">
        <f t="shared" si="116"/>
        <v/>
      </c>
      <c r="BI192" s="537" t="str">
        <f t="shared" si="117"/>
        <v/>
      </c>
      <c r="BJ192" s="537" t="str">
        <f t="shared" si="118"/>
        <v/>
      </c>
      <c r="BK192" s="537" t="str">
        <f t="shared" si="119"/>
        <v/>
      </c>
      <c r="BL192" s="536"/>
      <c r="BM192" s="141"/>
      <c r="BN192" s="211"/>
      <c r="BO192" s="211" t="e">
        <f t="shared" si="120"/>
        <v>#VALUE!</v>
      </c>
      <c r="BP192" s="537" t="str">
        <f t="shared" si="121"/>
        <v/>
      </c>
      <c r="BQ192" s="537" t="str">
        <f t="shared" si="122"/>
        <v/>
      </c>
      <c r="BR192" s="538" t="str">
        <f t="shared" si="123"/>
        <v/>
      </c>
      <c r="BS192" s="539"/>
      <c r="BT192" s="141"/>
      <c r="BU192" s="486"/>
      <c r="BV192" s="501" t="str">
        <f t="shared" si="124"/>
        <v/>
      </c>
      <c r="BW192" s="537" t="str">
        <f t="shared" si="125"/>
        <v/>
      </c>
      <c r="BX192" s="537" t="str">
        <f t="shared" si="126"/>
        <v/>
      </c>
      <c r="BY192" s="537" t="str">
        <f t="shared" si="127"/>
        <v/>
      </c>
      <c r="BZ192" s="536"/>
      <c r="CA192" s="141"/>
      <c r="CB192" s="486"/>
      <c r="CC192" s="483" t="str">
        <f t="shared" si="128"/>
        <v/>
      </c>
      <c r="CD192" s="153" t="str">
        <f t="shared" si="129"/>
        <v/>
      </c>
      <c r="CE192" s="153" t="str">
        <f t="shared" si="130"/>
        <v/>
      </c>
      <c r="CF192" s="153" t="str">
        <f t="shared" si="131"/>
        <v/>
      </c>
    </row>
    <row r="193" spans="1:84" ht="29.45" customHeight="1" x14ac:dyDescent="0.25">
      <c r="A193" s="354" t="str">
        <f>'N-Bedarf AL §13a'!A193</f>
        <v/>
      </c>
      <c r="B193" s="354" t="str">
        <f>IF('N-Bedarf AL §13a'!B193="","",'N-Bedarf AL §13a'!B193)</f>
        <v/>
      </c>
      <c r="C193" s="305" t="str">
        <f>IF('N-Bedarf AL §13a'!D193="","",'N-Bedarf AL §13a'!D193)</f>
        <v/>
      </c>
      <c r="D193" s="32" t="str">
        <f>IF('N-Bedarf AL §13a'!C193="","",'N-Bedarf AL §13a'!C193)</f>
        <v/>
      </c>
      <c r="E193" s="32" t="str">
        <f>IF('N-Bedarf AL §13a'!Y193="",'N-Bedarf AL §13a'!V193,'N-Bedarf AL §13a'!Y193)</f>
        <v/>
      </c>
      <c r="F193" s="32" t="str">
        <f>IF('P-Bedarf AL §13a'!V195="","",'P-Bedarf AL §13a'!V195)</f>
        <v/>
      </c>
      <c r="G193" s="32" t="str">
        <f>IF('P-Bedarf AL §13a'!Z195="","",'P-Bedarf AL §13a'!Z195)</f>
        <v/>
      </c>
      <c r="H193" s="345" t="str">
        <f t="shared" si="132"/>
        <v/>
      </c>
      <c r="I193" s="345" t="str">
        <f t="shared" si="133"/>
        <v/>
      </c>
      <c r="J193" s="345" t="str">
        <f t="shared" si="134"/>
        <v/>
      </c>
      <c r="K193" s="321">
        <f t="shared" si="135"/>
        <v>0</v>
      </c>
      <c r="L193" s="321">
        <f t="shared" si="136"/>
        <v>0</v>
      </c>
      <c r="M193" s="321">
        <f t="shared" si="137"/>
        <v>0</v>
      </c>
      <c r="N193" s="321" t="str">
        <f t="shared" si="138"/>
        <v/>
      </c>
      <c r="O193" s="321" t="str">
        <f t="shared" si="138"/>
        <v/>
      </c>
      <c r="P193" s="321" t="str">
        <f t="shared" si="138"/>
        <v/>
      </c>
      <c r="Q193" s="490" t="str">
        <f t="shared" si="94"/>
        <v/>
      </c>
      <c r="R193" s="539"/>
      <c r="S193" s="141"/>
      <c r="T193" s="486"/>
      <c r="U193" s="501" t="str">
        <f t="shared" si="95"/>
        <v/>
      </c>
      <c r="V193" s="537" t="str">
        <f t="shared" si="96"/>
        <v/>
      </c>
      <c r="W193" s="537" t="str">
        <f t="shared" si="139"/>
        <v/>
      </c>
      <c r="X193" s="537" t="str">
        <f t="shared" si="97"/>
        <v/>
      </c>
      <c r="Y193" s="537" t="str">
        <f t="shared" si="98"/>
        <v/>
      </c>
      <c r="Z193" s="536"/>
      <c r="AA193" s="141"/>
      <c r="AB193" s="211"/>
      <c r="AC193" s="212" t="str">
        <f t="shared" si="99"/>
        <v/>
      </c>
      <c r="AD193" s="537" t="str">
        <f t="shared" si="100"/>
        <v/>
      </c>
      <c r="AE193" s="537" t="str">
        <f t="shared" si="101"/>
        <v/>
      </c>
      <c r="AF193" s="537" t="str">
        <f t="shared" si="102"/>
        <v/>
      </c>
      <c r="AG193" s="538" t="str">
        <f t="shared" si="103"/>
        <v/>
      </c>
      <c r="AH193" s="539"/>
      <c r="AI193" s="141"/>
      <c r="AJ193" s="486"/>
      <c r="AK193" s="507">
        <f t="shared" si="104"/>
        <v>0</v>
      </c>
      <c r="AL193" s="537" t="str">
        <f t="shared" si="105"/>
        <v/>
      </c>
      <c r="AM193" s="537" t="str">
        <f t="shared" si="106"/>
        <v/>
      </c>
      <c r="AN193" s="537" t="str">
        <f t="shared" si="107"/>
        <v/>
      </c>
      <c r="AO193" s="537" t="str">
        <f t="shared" si="108"/>
        <v/>
      </c>
      <c r="AP193" s="542" t="str">
        <f t="shared" si="140"/>
        <v/>
      </c>
      <c r="AQ193" s="539"/>
      <c r="AR193" s="141"/>
      <c r="AS193" s="486"/>
      <c r="AT193" s="501" t="str">
        <f t="shared" si="109"/>
        <v/>
      </c>
      <c r="AU193" s="537" t="str">
        <f t="shared" si="110"/>
        <v/>
      </c>
      <c r="AV193" s="537" t="str">
        <f t="shared" si="111"/>
        <v/>
      </c>
      <c r="AW193" s="537" t="str">
        <f t="shared" si="112"/>
        <v/>
      </c>
      <c r="AX193" s="536"/>
      <c r="AY193" s="141"/>
      <c r="AZ193" s="211"/>
      <c r="BA193" s="211" t="str">
        <f t="shared" si="113"/>
        <v/>
      </c>
      <c r="BB193" s="537" t="str">
        <f t="shared" si="114"/>
        <v/>
      </c>
      <c r="BC193" s="537"/>
      <c r="BD193" s="538" t="str">
        <f t="shared" si="115"/>
        <v/>
      </c>
      <c r="BE193" s="539"/>
      <c r="BF193" s="141"/>
      <c r="BG193" s="486"/>
      <c r="BH193" s="501" t="str">
        <f t="shared" si="116"/>
        <v/>
      </c>
      <c r="BI193" s="537" t="str">
        <f t="shared" si="117"/>
        <v/>
      </c>
      <c r="BJ193" s="537" t="str">
        <f t="shared" si="118"/>
        <v/>
      </c>
      <c r="BK193" s="537" t="str">
        <f t="shared" si="119"/>
        <v/>
      </c>
      <c r="BL193" s="536"/>
      <c r="BM193" s="141"/>
      <c r="BN193" s="211"/>
      <c r="BO193" s="211" t="e">
        <f t="shared" si="120"/>
        <v>#VALUE!</v>
      </c>
      <c r="BP193" s="537" t="str">
        <f t="shared" si="121"/>
        <v/>
      </c>
      <c r="BQ193" s="537" t="str">
        <f t="shared" si="122"/>
        <v/>
      </c>
      <c r="BR193" s="538" t="str">
        <f t="shared" si="123"/>
        <v/>
      </c>
      <c r="BS193" s="539"/>
      <c r="BT193" s="141"/>
      <c r="BU193" s="486"/>
      <c r="BV193" s="501" t="str">
        <f t="shared" si="124"/>
        <v/>
      </c>
      <c r="BW193" s="537" t="str">
        <f t="shared" si="125"/>
        <v/>
      </c>
      <c r="BX193" s="537" t="str">
        <f t="shared" si="126"/>
        <v/>
      </c>
      <c r="BY193" s="537" t="str">
        <f t="shared" si="127"/>
        <v/>
      </c>
      <c r="BZ193" s="536"/>
      <c r="CA193" s="141"/>
      <c r="CB193" s="486"/>
      <c r="CC193" s="483" t="str">
        <f t="shared" si="128"/>
        <v/>
      </c>
      <c r="CD193" s="153" t="str">
        <f t="shared" si="129"/>
        <v/>
      </c>
      <c r="CE193" s="153" t="str">
        <f t="shared" si="130"/>
        <v/>
      </c>
      <c r="CF193" s="153" t="str">
        <f t="shared" si="131"/>
        <v/>
      </c>
    </row>
    <row r="194" spans="1:84" ht="29.45" customHeight="1" x14ac:dyDescent="0.25">
      <c r="A194" s="354" t="str">
        <f>'N-Bedarf AL §13a'!A194</f>
        <v/>
      </c>
      <c r="B194" s="354" t="str">
        <f>IF('N-Bedarf AL §13a'!B194="","",'N-Bedarf AL §13a'!B194)</f>
        <v/>
      </c>
      <c r="C194" s="305" t="str">
        <f>IF('N-Bedarf AL §13a'!D194="","",'N-Bedarf AL §13a'!D194)</f>
        <v/>
      </c>
      <c r="D194" s="32" t="str">
        <f>IF('N-Bedarf AL §13a'!C194="","",'N-Bedarf AL §13a'!C194)</f>
        <v/>
      </c>
      <c r="E194" s="32" t="str">
        <f>IF('N-Bedarf AL §13a'!Y194="",'N-Bedarf AL §13a'!V194,'N-Bedarf AL §13a'!Y194)</f>
        <v/>
      </c>
      <c r="F194" s="32" t="str">
        <f>IF('P-Bedarf AL §13a'!V196="","",'P-Bedarf AL §13a'!V196)</f>
        <v/>
      </c>
      <c r="G194" s="32" t="str">
        <f>IF('P-Bedarf AL §13a'!Z196="","",'P-Bedarf AL §13a'!Z196)</f>
        <v/>
      </c>
      <c r="H194" s="345" t="str">
        <f t="shared" si="132"/>
        <v/>
      </c>
      <c r="I194" s="345" t="str">
        <f t="shared" si="133"/>
        <v/>
      </c>
      <c r="J194" s="345" t="str">
        <f t="shared" si="134"/>
        <v/>
      </c>
      <c r="K194" s="321">
        <f t="shared" si="135"/>
        <v>0</v>
      </c>
      <c r="L194" s="321">
        <f t="shared" si="136"/>
        <v>0</v>
      </c>
      <c r="M194" s="321">
        <f t="shared" si="137"/>
        <v>0</v>
      </c>
      <c r="N194" s="321" t="str">
        <f t="shared" si="138"/>
        <v/>
      </c>
      <c r="O194" s="321" t="str">
        <f t="shared" si="138"/>
        <v/>
      </c>
      <c r="P194" s="321" t="str">
        <f t="shared" si="138"/>
        <v/>
      </c>
      <c r="Q194" s="490" t="str">
        <f t="shared" si="94"/>
        <v/>
      </c>
      <c r="R194" s="539"/>
      <c r="S194" s="141"/>
      <c r="T194" s="486"/>
      <c r="U194" s="501" t="str">
        <f t="shared" si="95"/>
        <v/>
      </c>
      <c r="V194" s="537" t="str">
        <f t="shared" si="96"/>
        <v/>
      </c>
      <c r="W194" s="537" t="str">
        <f t="shared" si="139"/>
        <v/>
      </c>
      <c r="X194" s="537" t="str">
        <f t="shared" si="97"/>
        <v/>
      </c>
      <c r="Y194" s="537" t="str">
        <f t="shared" si="98"/>
        <v/>
      </c>
      <c r="Z194" s="536"/>
      <c r="AA194" s="141"/>
      <c r="AB194" s="211"/>
      <c r="AC194" s="212" t="str">
        <f t="shared" si="99"/>
        <v/>
      </c>
      <c r="AD194" s="537" t="str">
        <f t="shared" si="100"/>
        <v/>
      </c>
      <c r="AE194" s="537" t="str">
        <f t="shared" si="101"/>
        <v/>
      </c>
      <c r="AF194" s="537" t="str">
        <f t="shared" si="102"/>
        <v/>
      </c>
      <c r="AG194" s="538" t="str">
        <f t="shared" si="103"/>
        <v/>
      </c>
      <c r="AH194" s="539"/>
      <c r="AI194" s="141"/>
      <c r="AJ194" s="486"/>
      <c r="AK194" s="507">
        <f t="shared" si="104"/>
        <v>0</v>
      </c>
      <c r="AL194" s="537" t="str">
        <f t="shared" si="105"/>
        <v/>
      </c>
      <c r="AM194" s="537" t="str">
        <f t="shared" si="106"/>
        <v/>
      </c>
      <c r="AN194" s="537" t="str">
        <f t="shared" si="107"/>
        <v/>
      </c>
      <c r="AO194" s="537" t="str">
        <f t="shared" si="108"/>
        <v/>
      </c>
      <c r="AP194" s="542" t="str">
        <f t="shared" si="140"/>
        <v/>
      </c>
      <c r="AQ194" s="539"/>
      <c r="AR194" s="141"/>
      <c r="AS194" s="486"/>
      <c r="AT194" s="501" t="str">
        <f t="shared" si="109"/>
        <v/>
      </c>
      <c r="AU194" s="537" t="str">
        <f t="shared" si="110"/>
        <v/>
      </c>
      <c r="AV194" s="537" t="str">
        <f t="shared" si="111"/>
        <v/>
      </c>
      <c r="AW194" s="537" t="str">
        <f t="shared" si="112"/>
        <v/>
      </c>
      <c r="AX194" s="536"/>
      <c r="AY194" s="141"/>
      <c r="AZ194" s="211"/>
      <c r="BA194" s="211" t="str">
        <f t="shared" si="113"/>
        <v/>
      </c>
      <c r="BB194" s="537" t="str">
        <f t="shared" si="114"/>
        <v/>
      </c>
      <c r="BC194" s="537"/>
      <c r="BD194" s="538" t="str">
        <f t="shared" si="115"/>
        <v/>
      </c>
      <c r="BE194" s="539"/>
      <c r="BF194" s="141"/>
      <c r="BG194" s="486"/>
      <c r="BH194" s="501" t="str">
        <f t="shared" si="116"/>
        <v/>
      </c>
      <c r="BI194" s="537" t="str">
        <f t="shared" si="117"/>
        <v/>
      </c>
      <c r="BJ194" s="537" t="str">
        <f t="shared" si="118"/>
        <v/>
      </c>
      <c r="BK194" s="537" t="str">
        <f t="shared" si="119"/>
        <v/>
      </c>
      <c r="BL194" s="536"/>
      <c r="BM194" s="141"/>
      <c r="BN194" s="211"/>
      <c r="BO194" s="211" t="e">
        <f t="shared" si="120"/>
        <v>#VALUE!</v>
      </c>
      <c r="BP194" s="537" t="str">
        <f t="shared" si="121"/>
        <v/>
      </c>
      <c r="BQ194" s="537" t="str">
        <f t="shared" si="122"/>
        <v/>
      </c>
      <c r="BR194" s="538" t="str">
        <f t="shared" si="123"/>
        <v/>
      </c>
      <c r="BS194" s="539"/>
      <c r="BT194" s="141"/>
      <c r="BU194" s="486"/>
      <c r="BV194" s="501" t="str">
        <f t="shared" si="124"/>
        <v/>
      </c>
      <c r="BW194" s="537" t="str">
        <f t="shared" si="125"/>
        <v/>
      </c>
      <c r="BX194" s="537" t="str">
        <f t="shared" si="126"/>
        <v/>
      </c>
      <c r="BY194" s="537" t="str">
        <f t="shared" si="127"/>
        <v/>
      </c>
      <c r="BZ194" s="536"/>
      <c r="CA194" s="141"/>
      <c r="CB194" s="486"/>
      <c r="CC194" s="483" t="str">
        <f t="shared" si="128"/>
        <v/>
      </c>
      <c r="CD194" s="153" t="str">
        <f t="shared" si="129"/>
        <v/>
      </c>
      <c r="CE194" s="153" t="str">
        <f t="shared" si="130"/>
        <v/>
      </c>
      <c r="CF194" s="153" t="str">
        <f t="shared" si="131"/>
        <v/>
      </c>
    </row>
    <row r="195" spans="1:84" ht="29.45" customHeight="1" x14ac:dyDescent="0.25">
      <c r="A195" s="354" t="str">
        <f>'N-Bedarf AL §13a'!A195</f>
        <v/>
      </c>
      <c r="B195" s="354" t="str">
        <f>IF('N-Bedarf AL §13a'!B195="","",'N-Bedarf AL §13a'!B195)</f>
        <v/>
      </c>
      <c r="C195" s="305" t="str">
        <f>IF('N-Bedarf AL §13a'!D195="","",'N-Bedarf AL §13a'!D195)</f>
        <v/>
      </c>
      <c r="D195" s="32" t="str">
        <f>IF('N-Bedarf AL §13a'!C195="","",'N-Bedarf AL §13a'!C195)</f>
        <v/>
      </c>
      <c r="E195" s="32" t="str">
        <f>IF('N-Bedarf AL §13a'!Y195="",'N-Bedarf AL §13a'!V195,'N-Bedarf AL §13a'!Y195)</f>
        <v/>
      </c>
      <c r="F195" s="32" t="str">
        <f>IF('P-Bedarf AL §13a'!V197="","",'P-Bedarf AL §13a'!V197)</f>
        <v/>
      </c>
      <c r="G195" s="32" t="str">
        <f>IF('P-Bedarf AL §13a'!Z197="","",'P-Bedarf AL §13a'!Z197)</f>
        <v/>
      </c>
      <c r="H195" s="345" t="str">
        <f t="shared" si="132"/>
        <v/>
      </c>
      <c r="I195" s="345" t="str">
        <f t="shared" si="133"/>
        <v/>
      </c>
      <c r="J195" s="345" t="str">
        <f t="shared" si="134"/>
        <v/>
      </c>
      <c r="K195" s="321">
        <f t="shared" si="135"/>
        <v>0</v>
      </c>
      <c r="L195" s="321">
        <f t="shared" si="136"/>
        <v>0</v>
      </c>
      <c r="M195" s="321">
        <f t="shared" si="137"/>
        <v>0</v>
      </c>
      <c r="N195" s="321" t="str">
        <f t="shared" si="138"/>
        <v/>
      </c>
      <c r="O195" s="321" t="str">
        <f t="shared" si="138"/>
        <v/>
      </c>
      <c r="P195" s="321" t="str">
        <f t="shared" si="138"/>
        <v/>
      </c>
      <c r="Q195" s="490" t="str">
        <f t="shared" si="94"/>
        <v/>
      </c>
      <c r="R195" s="539"/>
      <c r="S195" s="141"/>
      <c r="T195" s="486"/>
      <c r="U195" s="501" t="str">
        <f t="shared" si="95"/>
        <v/>
      </c>
      <c r="V195" s="537" t="str">
        <f t="shared" si="96"/>
        <v/>
      </c>
      <c r="W195" s="537" t="str">
        <f t="shared" si="139"/>
        <v/>
      </c>
      <c r="X195" s="537" t="str">
        <f t="shared" si="97"/>
        <v/>
      </c>
      <c r="Y195" s="537" t="str">
        <f t="shared" si="98"/>
        <v/>
      </c>
      <c r="Z195" s="536"/>
      <c r="AA195" s="141"/>
      <c r="AB195" s="211"/>
      <c r="AC195" s="212" t="str">
        <f t="shared" si="99"/>
        <v/>
      </c>
      <c r="AD195" s="537" t="str">
        <f t="shared" si="100"/>
        <v/>
      </c>
      <c r="AE195" s="537" t="str">
        <f t="shared" si="101"/>
        <v/>
      </c>
      <c r="AF195" s="537" t="str">
        <f t="shared" si="102"/>
        <v/>
      </c>
      <c r="AG195" s="538" t="str">
        <f t="shared" si="103"/>
        <v/>
      </c>
      <c r="AH195" s="539"/>
      <c r="AI195" s="141"/>
      <c r="AJ195" s="486"/>
      <c r="AK195" s="507">
        <f t="shared" si="104"/>
        <v>0</v>
      </c>
      <c r="AL195" s="537" t="str">
        <f t="shared" si="105"/>
        <v/>
      </c>
      <c r="AM195" s="537" t="str">
        <f t="shared" si="106"/>
        <v/>
      </c>
      <c r="AN195" s="537" t="str">
        <f t="shared" si="107"/>
        <v/>
      </c>
      <c r="AO195" s="537" t="str">
        <f t="shared" si="108"/>
        <v/>
      </c>
      <c r="AP195" s="542" t="str">
        <f t="shared" si="140"/>
        <v/>
      </c>
      <c r="AQ195" s="539"/>
      <c r="AR195" s="141"/>
      <c r="AS195" s="486"/>
      <c r="AT195" s="501" t="str">
        <f t="shared" si="109"/>
        <v/>
      </c>
      <c r="AU195" s="537" t="str">
        <f t="shared" si="110"/>
        <v/>
      </c>
      <c r="AV195" s="537" t="str">
        <f t="shared" si="111"/>
        <v/>
      </c>
      <c r="AW195" s="537" t="str">
        <f t="shared" si="112"/>
        <v/>
      </c>
      <c r="AX195" s="536"/>
      <c r="AY195" s="141"/>
      <c r="AZ195" s="211"/>
      <c r="BA195" s="211" t="str">
        <f t="shared" si="113"/>
        <v/>
      </c>
      <c r="BB195" s="537" t="str">
        <f t="shared" si="114"/>
        <v/>
      </c>
      <c r="BC195" s="537"/>
      <c r="BD195" s="538" t="str">
        <f t="shared" si="115"/>
        <v/>
      </c>
      <c r="BE195" s="539"/>
      <c r="BF195" s="141"/>
      <c r="BG195" s="486"/>
      <c r="BH195" s="501" t="str">
        <f t="shared" si="116"/>
        <v/>
      </c>
      <c r="BI195" s="537" t="str">
        <f t="shared" si="117"/>
        <v/>
      </c>
      <c r="BJ195" s="537" t="str">
        <f t="shared" si="118"/>
        <v/>
      </c>
      <c r="BK195" s="537" t="str">
        <f t="shared" si="119"/>
        <v/>
      </c>
      <c r="BL195" s="536"/>
      <c r="BM195" s="141"/>
      <c r="BN195" s="211"/>
      <c r="BO195" s="211" t="e">
        <f t="shared" si="120"/>
        <v>#VALUE!</v>
      </c>
      <c r="BP195" s="537" t="str">
        <f t="shared" si="121"/>
        <v/>
      </c>
      <c r="BQ195" s="537" t="str">
        <f t="shared" si="122"/>
        <v/>
      </c>
      <c r="BR195" s="538" t="str">
        <f t="shared" si="123"/>
        <v/>
      </c>
      <c r="BS195" s="539"/>
      <c r="BT195" s="141"/>
      <c r="BU195" s="486"/>
      <c r="BV195" s="501" t="str">
        <f t="shared" si="124"/>
        <v/>
      </c>
      <c r="BW195" s="537" t="str">
        <f t="shared" si="125"/>
        <v/>
      </c>
      <c r="BX195" s="537" t="str">
        <f t="shared" si="126"/>
        <v/>
      </c>
      <c r="BY195" s="537" t="str">
        <f t="shared" si="127"/>
        <v/>
      </c>
      <c r="BZ195" s="536"/>
      <c r="CA195" s="141"/>
      <c r="CB195" s="486"/>
      <c r="CC195" s="483" t="str">
        <f t="shared" si="128"/>
        <v/>
      </c>
      <c r="CD195" s="153" t="str">
        <f t="shared" si="129"/>
        <v/>
      </c>
      <c r="CE195" s="153" t="str">
        <f t="shared" si="130"/>
        <v/>
      </c>
      <c r="CF195" s="153" t="str">
        <f t="shared" si="131"/>
        <v/>
      </c>
    </row>
    <row r="196" spans="1:84" ht="29.45" customHeight="1" x14ac:dyDescent="0.25">
      <c r="A196" s="354" t="str">
        <f>'N-Bedarf AL §13a'!A196</f>
        <v/>
      </c>
      <c r="B196" s="354" t="str">
        <f>IF('N-Bedarf AL §13a'!B196="","",'N-Bedarf AL §13a'!B196)</f>
        <v/>
      </c>
      <c r="C196" s="305" t="str">
        <f>IF('N-Bedarf AL §13a'!D196="","",'N-Bedarf AL §13a'!D196)</f>
        <v/>
      </c>
      <c r="D196" s="32" t="str">
        <f>IF('N-Bedarf AL §13a'!C196="","",'N-Bedarf AL §13a'!C196)</f>
        <v/>
      </c>
      <c r="E196" s="32" t="str">
        <f>IF('N-Bedarf AL §13a'!Y196="",'N-Bedarf AL §13a'!V196,'N-Bedarf AL §13a'!Y196)</f>
        <v/>
      </c>
      <c r="F196" s="32" t="str">
        <f>IF('P-Bedarf AL §13a'!V198="","",'P-Bedarf AL §13a'!V198)</f>
        <v/>
      </c>
      <c r="G196" s="32" t="str">
        <f>IF('P-Bedarf AL §13a'!Z198="","",'P-Bedarf AL §13a'!Z198)</f>
        <v/>
      </c>
      <c r="H196" s="345" t="str">
        <f t="shared" si="132"/>
        <v/>
      </c>
      <c r="I196" s="345" t="str">
        <f t="shared" si="133"/>
        <v/>
      </c>
      <c r="J196" s="345" t="str">
        <f t="shared" si="134"/>
        <v/>
      </c>
      <c r="K196" s="321">
        <f t="shared" si="135"/>
        <v>0</v>
      </c>
      <c r="L196" s="321">
        <f t="shared" si="136"/>
        <v>0</v>
      </c>
      <c r="M196" s="321">
        <f t="shared" si="137"/>
        <v>0</v>
      </c>
      <c r="N196" s="321" t="str">
        <f t="shared" si="138"/>
        <v/>
      </c>
      <c r="O196" s="321" t="str">
        <f t="shared" si="138"/>
        <v/>
      </c>
      <c r="P196" s="321" t="str">
        <f t="shared" si="138"/>
        <v/>
      </c>
      <c r="Q196" s="490" t="str">
        <f t="shared" si="94"/>
        <v/>
      </c>
      <c r="R196" s="539"/>
      <c r="S196" s="141"/>
      <c r="T196" s="486"/>
      <c r="U196" s="501" t="str">
        <f t="shared" si="95"/>
        <v/>
      </c>
      <c r="V196" s="537" t="str">
        <f t="shared" si="96"/>
        <v/>
      </c>
      <c r="W196" s="537" t="str">
        <f t="shared" si="139"/>
        <v/>
      </c>
      <c r="X196" s="537" t="str">
        <f t="shared" si="97"/>
        <v/>
      </c>
      <c r="Y196" s="537" t="str">
        <f t="shared" si="98"/>
        <v/>
      </c>
      <c r="Z196" s="536"/>
      <c r="AA196" s="141"/>
      <c r="AB196" s="211"/>
      <c r="AC196" s="212" t="str">
        <f t="shared" si="99"/>
        <v/>
      </c>
      <c r="AD196" s="537" t="str">
        <f t="shared" si="100"/>
        <v/>
      </c>
      <c r="AE196" s="537" t="str">
        <f t="shared" si="101"/>
        <v/>
      </c>
      <c r="AF196" s="537" t="str">
        <f t="shared" si="102"/>
        <v/>
      </c>
      <c r="AG196" s="538" t="str">
        <f t="shared" si="103"/>
        <v/>
      </c>
      <c r="AH196" s="539"/>
      <c r="AI196" s="141"/>
      <c r="AJ196" s="486"/>
      <c r="AK196" s="507">
        <f t="shared" si="104"/>
        <v>0</v>
      </c>
      <c r="AL196" s="537" t="str">
        <f t="shared" si="105"/>
        <v/>
      </c>
      <c r="AM196" s="537" t="str">
        <f t="shared" si="106"/>
        <v/>
      </c>
      <c r="AN196" s="537" t="str">
        <f t="shared" si="107"/>
        <v/>
      </c>
      <c r="AO196" s="537" t="str">
        <f t="shared" si="108"/>
        <v/>
      </c>
      <c r="AP196" s="542" t="str">
        <f t="shared" si="140"/>
        <v/>
      </c>
      <c r="AQ196" s="539"/>
      <c r="AR196" s="141"/>
      <c r="AS196" s="486"/>
      <c r="AT196" s="501" t="str">
        <f t="shared" si="109"/>
        <v/>
      </c>
      <c r="AU196" s="537" t="str">
        <f t="shared" si="110"/>
        <v/>
      </c>
      <c r="AV196" s="537" t="str">
        <f t="shared" si="111"/>
        <v/>
      </c>
      <c r="AW196" s="537" t="str">
        <f t="shared" si="112"/>
        <v/>
      </c>
      <c r="AX196" s="536"/>
      <c r="AY196" s="141"/>
      <c r="AZ196" s="211"/>
      <c r="BA196" s="211" t="str">
        <f t="shared" si="113"/>
        <v/>
      </c>
      <c r="BB196" s="537" t="str">
        <f t="shared" si="114"/>
        <v/>
      </c>
      <c r="BC196" s="537"/>
      <c r="BD196" s="538" t="str">
        <f t="shared" si="115"/>
        <v/>
      </c>
      <c r="BE196" s="539"/>
      <c r="BF196" s="141"/>
      <c r="BG196" s="486"/>
      <c r="BH196" s="501" t="str">
        <f t="shared" si="116"/>
        <v/>
      </c>
      <c r="BI196" s="537" t="str">
        <f t="shared" si="117"/>
        <v/>
      </c>
      <c r="BJ196" s="537" t="str">
        <f t="shared" si="118"/>
        <v/>
      </c>
      <c r="BK196" s="537" t="str">
        <f t="shared" si="119"/>
        <v/>
      </c>
      <c r="BL196" s="536"/>
      <c r="BM196" s="141"/>
      <c r="BN196" s="211"/>
      <c r="BO196" s="211" t="e">
        <f t="shared" si="120"/>
        <v>#VALUE!</v>
      </c>
      <c r="BP196" s="537" t="str">
        <f t="shared" si="121"/>
        <v/>
      </c>
      <c r="BQ196" s="537" t="str">
        <f t="shared" si="122"/>
        <v/>
      </c>
      <c r="BR196" s="538" t="str">
        <f t="shared" si="123"/>
        <v/>
      </c>
      <c r="BS196" s="539"/>
      <c r="BT196" s="141"/>
      <c r="BU196" s="486"/>
      <c r="BV196" s="501" t="str">
        <f t="shared" si="124"/>
        <v/>
      </c>
      <c r="BW196" s="537" t="str">
        <f t="shared" si="125"/>
        <v/>
      </c>
      <c r="BX196" s="537" t="str">
        <f t="shared" si="126"/>
        <v/>
      </c>
      <c r="BY196" s="537" t="str">
        <f t="shared" si="127"/>
        <v/>
      </c>
      <c r="BZ196" s="536"/>
      <c r="CA196" s="141"/>
      <c r="CB196" s="486"/>
      <c r="CC196" s="483" t="str">
        <f t="shared" si="128"/>
        <v/>
      </c>
      <c r="CD196" s="153" t="str">
        <f t="shared" si="129"/>
        <v/>
      </c>
      <c r="CE196" s="153" t="str">
        <f t="shared" si="130"/>
        <v/>
      </c>
      <c r="CF196" s="153" t="str">
        <f t="shared" si="131"/>
        <v/>
      </c>
    </row>
    <row r="197" spans="1:84" ht="29.45" customHeight="1" x14ac:dyDescent="0.25">
      <c r="A197" s="354" t="str">
        <f>'N-Bedarf AL §13a'!A197</f>
        <v/>
      </c>
      <c r="B197" s="354" t="str">
        <f>IF('N-Bedarf AL §13a'!B197="","",'N-Bedarf AL §13a'!B197)</f>
        <v/>
      </c>
      <c r="C197" s="305" t="str">
        <f>IF('N-Bedarf AL §13a'!D197="","",'N-Bedarf AL §13a'!D197)</f>
        <v/>
      </c>
      <c r="D197" s="32" t="str">
        <f>IF('N-Bedarf AL §13a'!C197="","",'N-Bedarf AL §13a'!C197)</f>
        <v/>
      </c>
      <c r="E197" s="32" t="str">
        <f>IF('N-Bedarf AL §13a'!Y197="",'N-Bedarf AL §13a'!V197,'N-Bedarf AL §13a'!Y197)</f>
        <v/>
      </c>
      <c r="F197" s="32" t="str">
        <f>IF('P-Bedarf AL §13a'!V199="","",'P-Bedarf AL §13a'!V199)</f>
        <v/>
      </c>
      <c r="G197" s="32" t="str">
        <f>IF('P-Bedarf AL §13a'!Z199="","",'P-Bedarf AL §13a'!Z199)</f>
        <v/>
      </c>
      <c r="H197" s="345" t="str">
        <f t="shared" si="132"/>
        <v/>
      </c>
      <c r="I197" s="345" t="str">
        <f t="shared" si="133"/>
        <v/>
      </c>
      <c r="J197" s="345" t="str">
        <f t="shared" si="134"/>
        <v/>
      </c>
      <c r="K197" s="321">
        <f t="shared" si="135"/>
        <v>0</v>
      </c>
      <c r="L197" s="321">
        <f t="shared" si="136"/>
        <v>0</v>
      </c>
      <c r="M197" s="321">
        <f t="shared" si="137"/>
        <v>0</v>
      </c>
      <c r="N197" s="321" t="str">
        <f t="shared" si="138"/>
        <v/>
      </c>
      <c r="O197" s="321" t="str">
        <f t="shared" si="138"/>
        <v/>
      </c>
      <c r="P197" s="321" t="str">
        <f t="shared" si="138"/>
        <v/>
      </c>
      <c r="Q197" s="490" t="str">
        <f t="shared" si="94"/>
        <v/>
      </c>
      <c r="R197" s="539"/>
      <c r="S197" s="141"/>
      <c r="T197" s="486"/>
      <c r="U197" s="501" t="str">
        <f t="shared" si="95"/>
        <v/>
      </c>
      <c r="V197" s="537" t="str">
        <f t="shared" si="96"/>
        <v/>
      </c>
      <c r="W197" s="537" t="str">
        <f t="shared" si="139"/>
        <v/>
      </c>
      <c r="X197" s="537" t="str">
        <f t="shared" si="97"/>
        <v/>
      </c>
      <c r="Y197" s="537" t="str">
        <f t="shared" si="98"/>
        <v/>
      </c>
      <c r="Z197" s="536"/>
      <c r="AA197" s="141"/>
      <c r="AB197" s="211"/>
      <c r="AC197" s="212" t="str">
        <f t="shared" si="99"/>
        <v/>
      </c>
      <c r="AD197" s="537" t="str">
        <f t="shared" si="100"/>
        <v/>
      </c>
      <c r="AE197" s="537" t="str">
        <f t="shared" si="101"/>
        <v/>
      </c>
      <c r="AF197" s="537" t="str">
        <f t="shared" si="102"/>
        <v/>
      </c>
      <c r="AG197" s="538" t="str">
        <f t="shared" si="103"/>
        <v/>
      </c>
      <c r="AH197" s="539"/>
      <c r="AI197" s="141"/>
      <c r="AJ197" s="486"/>
      <c r="AK197" s="507">
        <f t="shared" si="104"/>
        <v>0</v>
      </c>
      <c r="AL197" s="537" t="str">
        <f t="shared" si="105"/>
        <v/>
      </c>
      <c r="AM197" s="537" t="str">
        <f t="shared" si="106"/>
        <v/>
      </c>
      <c r="AN197" s="537" t="str">
        <f t="shared" si="107"/>
        <v/>
      </c>
      <c r="AO197" s="537" t="str">
        <f t="shared" si="108"/>
        <v/>
      </c>
      <c r="AP197" s="542" t="str">
        <f t="shared" si="140"/>
        <v/>
      </c>
      <c r="AQ197" s="539"/>
      <c r="AR197" s="141"/>
      <c r="AS197" s="486"/>
      <c r="AT197" s="501" t="str">
        <f t="shared" si="109"/>
        <v/>
      </c>
      <c r="AU197" s="537" t="str">
        <f t="shared" si="110"/>
        <v/>
      </c>
      <c r="AV197" s="537" t="str">
        <f t="shared" si="111"/>
        <v/>
      </c>
      <c r="AW197" s="537" t="str">
        <f t="shared" si="112"/>
        <v/>
      </c>
      <c r="AX197" s="536"/>
      <c r="AY197" s="141"/>
      <c r="AZ197" s="211"/>
      <c r="BA197" s="211" t="str">
        <f t="shared" si="113"/>
        <v/>
      </c>
      <c r="BB197" s="537" t="str">
        <f t="shared" si="114"/>
        <v/>
      </c>
      <c r="BC197" s="537"/>
      <c r="BD197" s="538" t="str">
        <f t="shared" si="115"/>
        <v/>
      </c>
      <c r="BE197" s="539"/>
      <c r="BF197" s="141"/>
      <c r="BG197" s="486"/>
      <c r="BH197" s="501" t="str">
        <f t="shared" si="116"/>
        <v/>
      </c>
      <c r="BI197" s="537" t="str">
        <f t="shared" si="117"/>
        <v/>
      </c>
      <c r="BJ197" s="537" t="str">
        <f t="shared" si="118"/>
        <v/>
      </c>
      <c r="BK197" s="537" t="str">
        <f t="shared" si="119"/>
        <v/>
      </c>
      <c r="BL197" s="536"/>
      <c r="BM197" s="141"/>
      <c r="BN197" s="211"/>
      <c r="BO197" s="211" t="e">
        <f t="shared" si="120"/>
        <v>#VALUE!</v>
      </c>
      <c r="BP197" s="537" t="str">
        <f t="shared" si="121"/>
        <v/>
      </c>
      <c r="BQ197" s="537" t="str">
        <f t="shared" si="122"/>
        <v/>
      </c>
      <c r="BR197" s="538" t="str">
        <f t="shared" si="123"/>
        <v/>
      </c>
      <c r="BS197" s="539"/>
      <c r="BT197" s="141"/>
      <c r="BU197" s="486"/>
      <c r="BV197" s="501" t="str">
        <f t="shared" si="124"/>
        <v/>
      </c>
      <c r="BW197" s="537" t="str">
        <f t="shared" si="125"/>
        <v/>
      </c>
      <c r="BX197" s="537" t="str">
        <f t="shared" si="126"/>
        <v/>
      </c>
      <c r="BY197" s="537" t="str">
        <f t="shared" si="127"/>
        <v/>
      </c>
      <c r="BZ197" s="536"/>
      <c r="CA197" s="141"/>
      <c r="CB197" s="486"/>
      <c r="CC197" s="483" t="str">
        <f t="shared" si="128"/>
        <v/>
      </c>
      <c r="CD197" s="153" t="str">
        <f t="shared" si="129"/>
        <v/>
      </c>
      <c r="CE197" s="153" t="str">
        <f t="shared" si="130"/>
        <v/>
      </c>
      <c r="CF197" s="153" t="str">
        <f t="shared" si="131"/>
        <v/>
      </c>
    </row>
    <row r="198" spans="1:84" ht="29.45" customHeight="1" x14ac:dyDescent="0.25">
      <c r="A198" s="354" t="str">
        <f>'N-Bedarf AL §13a'!A198</f>
        <v/>
      </c>
      <c r="B198" s="354" t="str">
        <f>IF('N-Bedarf AL §13a'!B198="","",'N-Bedarf AL §13a'!B198)</f>
        <v/>
      </c>
      <c r="C198" s="305" t="str">
        <f>IF('N-Bedarf AL §13a'!D198="","",'N-Bedarf AL §13a'!D198)</f>
        <v/>
      </c>
      <c r="D198" s="32" t="str">
        <f>IF('N-Bedarf AL §13a'!C198="","",'N-Bedarf AL §13a'!C198)</f>
        <v/>
      </c>
      <c r="E198" s="32" t="str">
        <f>IF('N-Bedarf AL §13a'!Y198="",'N-Bedarf AL §13a'!V198,'N-Bedarf AL §13a'!Y198)</f>
        <v/>
      </c>
      <c r="F198" s="32" t="str">
        <f>IF('P-Bedarf AL §13a'!V200="","",'P-Bedarf AL §13a'!V200)</f>
        <v/>
      </c>
      <c r="G198" s="32" t="str">
        <f>IF('P-Bedarf AL §13a'!Z200="","",'P-Bedarf AL §13a'!Z200)</f>
        <v/>
      </c>
      <c r="H198" s="345" t="str">
        <f t="shared" si="132"/>
        <v/>
      </c>
      <c r="I198" s="345" t="str">
        <f t="shared" si="133"/>
        <v/>
      </c>
      <c r="J198" s="345" t="str">
        <f t="shared" si="134"/>
        <v/>
      </c>
      <c r="K198" s="321">
        <f t="shared" si="135"/>
        <v>0</v>
      </c>
      <c r="L198" s="321">
        <f t="shared" si="136"/>
        <v>0</v>
      </c>
      <c r="M198" s="321">
        <f t="shared" si="137"/>
        <v>0</v>
      </c>
      <c r="N198" s="321" t="str">
        <f t="shared" si="138"/>
        <v/>
      </c>
      <c r="O198" s="321" t="str">
        <f t="shared" si="138"/>
        <v/>
      </c>
      <c r="P198" s="321" t="str">
        <f t="shared" si="138"/>
        <v/>
      </c>
      <c r="Q198" s="490" t="str">
        <f t="shared" si="94"/>
        <v/>
      </c>
      <c r="R198" s="539"/>
      <c r="S198" s="141"/>
      <c r="T198" s="486"/>
      <c r="U198" s="501" t="str">
        <f t="shared" si="95"/>
        <v/>
      </c>
      <c r="V198" s="537" t="str">
        <f t="shared" si="96"/>
        <v/>
      </c>
      <c r="W198" s="537" t="str">
        <f t="shared" si="139"/>
        <v/>
      </c>
      <c r="X198" s="537" t="str">
        <f t="shared" si="97"/>
        <v/>
      </c>
      <c r="Y198" s="537" t="str">
        <f t="shared" si="98"/>
        <v/>
      </c>
      <c r="Z198" s="536"/>
      <c r="AA198" s="141"/>
      <c r="AB198" s="211"/>
      <c r="AC198" s="212" t="str">
        <f t="shared" si="99"/>
        <v/>
      </c>
      <c r="AD198" s="537" t="str">
        <f t="shared" si="100"/>
        <v/>
      </c>
      <c r="AE198" s="537" t="str">
        <f t="shared" si="101"/>
        <v/>
      </c>
      <c r="AF198" s="537" t="str">
        <f t="shared" si="102"/>
        <v/>
      </c>
      <c r="AG198" s="538" t="str">
        <f t="shared" si="103"/>
        <v/>
      </c>
      <c r="AH198" s="539"/>
      <c r="AI198" s="141"/>
      <c r="AJ198" s="486"/>
      <c r="AK198" s="507">
        <f t="shared" si="104"/>
        <v>0</v>
      </c>
      <c r="AL198" s="537" t="str">
        <f t="shared" si="105"/>
        <v/>
      </c>
      <c r="AM198" s="537" t="str">
        <f t="shared" si="106"/>
        <v/>
      </c>
      <c r="AN198" s="537" t="str">
        <f t="shared" si="107"/>
        <v/>
      </c>
      <c r="AO198" s="537" t="str">
        <f t="shared" si="108"/>
        <v/>
      </c>
      <c r="AP198" s="542" t="str">
        <f t="shared" si="140"/>
        <v/>
      </c>
      <c r="AQ198" s="539"/>
      <c r="AR198" s="141"/>
      <c r="AS198" s="486"/>
      <c r="AT198" s="501" t="str">
        <f t="shared" si="109"/>
        <v/>
      </c>
      <c r="AU198" s="537" t="str">
        <f t="shared" si="110"/>
        <v/>
      </c>
      <c r="AV198" s="537" t="str">
        <f t="shared" si="111"/>
        <v/>
      </c>
      <c r="AW198" s="537" t="str">
        <f t="shared" si="112"/>
        <v/>
      </c>
      <c r="AX198" s="536"/>
      <c r="AY198" s="141"/>
      <c r="AZ198" s="211"/>
      <c r="BA198" s="211" t="str">
        <f t="shared" si="113"/>
        <v/>
      </c>
      <c r="BB198" s="537" t="str">
        <f t="shared" si="114"/>
        <v/>
      </c>
      <c r="BC198" s="537"/>
      <c r="BD198" s="538" t="str">
        <f t="shared" si="115"/>
        <v/>
      </c>
      <c r="BE198" s="539"/>
      <c r="BF198" s="141"/>
      <c r="BG198" s="486"/>
      <c r="BH198" s="501" t="str">
        <f t="shared" si="116"/>
        <v/>
      </c>
      <c r="BI198" s="537" t="str">
        <f t="shared" si="117"/>
        <v/>
      </c>
      <c r="BJ198" s="537" t="str">
        <f t="shared" si="118"/>
        <v/>
      </c>
      <c r="BK198" s="537" t="str">
        <f t="shared" si="119"/>
        <v/>
      </c>
      <c r="BL198" s="536"/>
      <c r="BM198" s="141"/>
      <c r="BN198" s="211"/>
      <c r="BO198" s="211" t="e">
        <f t="shared" si="120"/>
        <v>#VALUE!</v>
      </c>
      <c r="BP198" s="537" t="str">
        <f t="shared" si="121"/>
        <v/>
      </c>
      <c r="BQ198" s="537" t="str">
        <f t="shared" si="122"/>
        <v/>
      </c>
      <c r="BR198" s="538" t="str">
        <f t="shared" si="123"/>
        <v/>
      </c>
      <c r="BS198" s="539"/>
      <c r="BT198" s="141"/>
      <c r="BU198" s="486"/>
      <c r="BV198" s="501" t="str">
        <f t="shared" si="124"/>
        <v/>
      </c>
      <c r="BW198" s="537" t="str">
        <f t="shared" si="125"/>
        <v/>
      </c>
      <c r="BX198" s="537" t="str">
        <f t="shared" si="126"/>
        <v/>
      </c>
      <c r="BY198" s="537" t="str">
        <f t="shared" si="127"/>
        <v/>
      </c>
      <c r="BZ198" s="536"/>
      <c r="CA198" s="141"/>
      <c r="CB198" s="486"/>
      <c r="CC198" s="483" t="str">
        <f t="shared" si="128"/>
        <v/>
      </c>
      <c r="CD198" s="153" t="str">
        <f t="shared" si="129"/>
        <v/>
      </c>
      <c r="CE198" s="153" t="str">
        <f t="shared" si="130"/>
        <v/>
      </c>
      <c r="CF198" s="153" t="str">
        <f t="shared" si="131"/>
        <v/>
      </c>
    </row>
    <row r="199" spans="1:84" ht="29.45" customHeight="1" x14ac:dyDescent="0.25">
      <c r="A199" s="354" t="str">
        <f>'N-Bedarf AL §13a'!A199</f>
        <v/>
      </c>
      <c r="B199" s="354" t="str">
        <f>IF('N-Bedarf AL §13a'!B199="","",'N-Bedarf AL §13a'!B199)</f>
        <v/>
      </c>
      <c r="C199" s="305" t="str">
        <f>IF('N-Bedarf AL §13a'!D199="","",'N-Bedarf AL §13a'!D199)</f>
        <v/>
      </c>
      <c r="D199" s="32" t="str">
        <f>IF('N-Bedarf AL §13a'!C199="","",'N-Bedarf AL §13a'!C199)</f>
        <v/>
      </c>
      <c r="E199" s="32" t="str">
        <f>IF('N-Bedarf AL §13a'!Y199="",'N-Bedarf AL §13a'!V199,'N-Bedarf AL §13a'!Y199)</f>
        <v/>
      </c>
      <c r="F199" s="32" t="str">
        <f>IF('P-Bedarf AL §13a'!V201="","",'P-Bedarf AL §13a'!V201)</f>
        <v/>
      </c>
      <c r="G199" s="32" t="str">
        <f>IF('P-Bedarf AL §13a'!Z201="","",'P-Bedarf AL §13a'!Z201)</f>
        <v/>
      </c>
      <c r="H199" s="345" t="str">
        <f t="shared" si="132"/>
        <v/>
      </c>
      <c r="I199" s="345" t="str">
        <f t="shared" si="133"/>
        <v/>
      </c>
      <c r="J199" s="345" t="str">
        <f t="shared" si="134"/>
        <v/>
      </c>
      <c r="K199" s="321">
        <f t="shared" si="135"/>
        <v>0</v>
      </c>
      <c r="L199" s="321">
        <f t="shared" si="136"/>
        <v>0</v>
      </c>
      <c r="M199" s="321">
        <f t="shared" si="137"/>
        <v>0</v>
      </c>
      <c r="N199" s="321" t="str">
        <f t="shared" si="138"/>
        <v/>
      </c>
      <c r="O199" s="321" t="str">
        <f t="shared" si="138"/>
        <v/>
      </c>
      <c r="P199" s="321" t="str">
        <f t="shared" si="138"/>
        <v/>
      </c>
      <c r="Q199" s="490" t="str">
        <f t="shared" si="94"/>
        <v/>
      </c>
      <c r="R199" s="539"/>
      <c r="S199" s="141"/>
      <c r="T199" s="486"/>
      <c r="U199" s="501" t="str">
        <f t="shared" si="95"/>
        <v/>
      </c>
      <c r="V199" s="537" t="str">
        <f t="shared" si="96"/>
        <v/>
      </c>
      <c r="W199" s="537" t="str">
        <f t="shared" si="139"/>
        <v/>
      </c>
      <c r="X199" s="537" t="str">
        <f t="shared" si="97"/>
        <v/>
      </c>
      <c r="Y199" s="537" t="str">
        <f t="shared" si="98"/>
        <v/>
      </c>
      <c r="Z199" s="536"/>
      <c r="AA199" s="141"/>
      <c r="AB199" s="211"/>
      <c r="AC199" s="212" t="str">
        <f t="shared" si="99"/>
        <v/>
      </c>
      <c r="AD199" s="537" t="str">
        <f t="shared" si="100"/>
        <v/>
      </c>
      <c r="AE199" s="537" t="str">
        <f t="shared" si="101"/>
        <v/>
      </c>
      <c r="AF199" s="537" t="str">
        <f t="shared" si="102"/>
        <v/>
      </c>
      <c r="AG199" s="538" t="str">
        <f t="shared" si="103"/>
        <v/>
      </c>
      <c r="AH199" s="539"/>
      <c r="AI199" s="141"/>
      <c r="AJ199" s="486"/>
      <c r="AK199" s="507">
        <f t="shared" si="104"/>
        <v>0</v>
      </c>
      <c r="AL199" s="537" t="str">
        <f t="shared" si="105"/>
        <v/>
      </c>
      <c r="AM199" s="537" t="str">
        <f t="shared" si="106"/>
        <v/>
      </c>
      <c r="AN199" s="537" t="str">
        <f t="shared" si="107"/>
        <v/>
      </c>
      <c r="AO199" s="537" t="str">
        <f t="shared" si="108"/>
        <v/>
      </c>
      <c r="AP199" s="542" t="str">
        <f t="shared" si="140"/>
        <v/>
      </c>
      <c r="AQ199" s="539"/>
      <c r="AR199" s="141"/>
      <c r="AS199" s="486"/>
      <c r="AT199" s="501" t="str">
        <f t="shared" si="109"/>
        <v/>
      </c>
      <c r="AU199" s="537" t="str">
        <f t="shared" si="110"/>
        <v/>
      </c>
      <c r="AV199" s="537" t="str">
        <f t="shared" si="111"/>
        <v/>
      </c>
      <c r="AW199" s="537" t="str">
        <f t="shared" si="112"/>
        <v/>
      </c>
      <c r="AX199" s="536"/>
      <c r="AY199" s="141"/>
      <c r="AZ199" s="211"/>
      <c r="BA199" s="211" t="str">
        <f t="shared" si="113"/>
        <v/>
      </c>
      <c r="BB199" s="537" t="str">
        <f t="shared" si="114"/>
        <v/>
      </c>
      <c r="BC199" s="537"/>
      <c r="BD199" s="538" t="str">
        <f t="shared" si="115"/>
        <v/>
      </c>
      <c r="BE199" s="539"/>
      <c r="BF199" s="141"/>
      <c r="BG199" s="486"/>
      <c r="BH199" s="501" t="str">
        <f t="shared" si="116"/>
        <v/>
      </c>
      <c r="BI199" s="537" t="str">
        <f t="shared" si="117"/>
        <v/>
      </c>
      <c r="BJ199" s="537" t="str">
        <f t="shared" si="118"/>
        <v/>
      </c>
      <c r="BK199" s="537" t="str">
        <f t="shared" si="119"/>
        <v/>
      </c>
      <c r="BL199" s="536"/>
      <c r="BM199" s="141"/>
      <c r="BN199" s="211"/>
      <c r="BO199" s="211" t="e">
        <f t="shared" si="120"/>
        <v>#VALUE!</v>
      </c>
      <c r="BP199" s="537" t="str">
        <f t="shared" si="121"/>
        <v/>
      </c>
      <c r="BQ199" s="537" t="str">
        <f t="shared" si="122"/>
        <v/>
      </c>
      <c r="BR199" s="538" t="str">
        <f t="shared" si="123"/>
        <v/>
      </c>
      <c r="BS199" s="539"/>
      <c r="BT199" s="141"/>
      <c r="BU199" s="486"/>
      <c r="BV199" s="501" t="str">
        <f t="shared" si="124"/>
        <v/>
      </c>
      <c r="BW199" s="537" t="str">
        <f t="shared" si="125"/>
        <v/>
      </c>
      <c r="BX199" s="537" t="str">
        <f t="shared" si="126"/>
        <v/>
      </c>
      <c r="BY199" s="537" t="str">
        <f t="shared" si="127"/>
        <v/>
      </c>
      <c r="BZ199" s="536"/>
      <c r="CA199" s="141"/>
      <c r="CB199" s="486"/>
      <c r="CC199" s="483" t="str">
        <f t="shared" si="128"/>
        <v/>
      </c>
      <c r="CD199" s="153" t="str">
        <f t="shared" si="129"/>
        <v/>
      </c>
      <c r="CE199" s="153" t="str">
        <f t="shared" si="130"/>
        <v/>
      </c>
      <c r="CF199" s="153" t="str">
        <f t="shared" si="131"/>
        <v/>
      </c>
    </row>
    <row r="200" spans="1:84" ht="29.45" customHeight="1" x14ac:dyDescent="0.25">
      <c r="A200" s="354" t="str">
        <f>'N-Bedarf AL §13a'!A200</f>
        <v/>
      </c>
      <c r="B200" s="354" t="str">
        <f>IF('N-Bedarf AL §13a'!B200="","",'N-Bedarf AL §13a'!B200)</f>
        <v/>
      </c>
      <c r="C200" s="305" t="str">
        <f>IF('N-Bedarf AL §13a'!D200="","",'N-Bedarf AL §13a'!D200)</f>
        <v/>
      </c>
      <c r="D200" s="32" t="str">
        <f>IF('N-Bedarf AL §13a'!C200="","",'N-Bedarf AL §13a'!C200)</f>
        <v/>
      </c>
      <c r="E200" s="32" t="str">
        <f>IF('N-Bedarf AL §13a'!Y200="",'N-Bedarf AL §13a'!V200,'N-Bedarf AL §13a'!Y200)</f>
        <v/>
      </c>
      <c r="F200" s="32" t="str">
        <f>IF('P-Bedarf AL §13a'!V202="","",'P-Bedarf AL §13a'!V202)</f>
        <v/>
      </c>
      <c r="G200" s="32" t="str">
        <f>IF('P-Bedarf AL §13a'!Z202="","",'P-Bedarf AL §13a'!Z202)</f>
        <v/>
      </c>
      <c r="H200" s="345" t="str">
        <f t="shared" si="132"/>
        <v/>
      </c>
      <c r="I200" s="345" t="str">
        <f t="shared" si="133"/>
        <v/>
      </c>
      <c r="J200" s="345" t="str">
        <f t="shared" si="134"/>
        <v/>
      </c>
      <c r="K200" s="321">
        <f t="shared" si="135"/>
        <v>0</v>
      </c>
      <c r="L200" s="321">
        <f t="shared" si="136"/>
        <v>0</v>
      </c>
      <c r="M200" s="321">
        <f t="shared" si="137"/>
        <v>0</v>
      </c>
      <c r="N200" s="321" t="str">
        <f t="shared" si="138"/>
        <v/>
      </c>
      <c r="O200" s="321" t="str">
        <f t="shared" si="138"/>
        <v/>
      </c>
      <c r="P200" s="321" t="str">
        <f t="shared" si="138"/>
        <v/>
      </c>
      <c r="Q200" s="490" t="str">
        <f t="shared" ref="Q200:Q263" si="141">IF(N200="","",IF(N200&gt;0,"Achtung: N-Überhang!",""))</f>
        <v/>
      </c>
      <c r="R200" s="539"/>
      <c r="S200" s="141"/>
      <c r="T200" s="486"/>
      <c r="U200" s="501" t="str">
        <f t="shared" ref="U200:U263" si="142">IF(D200="","",T200*D200)</f>
        <v/>
      </c>
      <c r="V200" s="537" t="str">
        <f t="shared" ref="V200:V263" si="143">IF(OR(E200="",S200="",S200="keine"),"",(VLOOKUP(S200,Dünger_Formen,3,FALSE))*T200)</f>
        <v/>
      </c>
      <c r="W200" s="537" t="str">
        <f t="shared" si="139"/>
        <v/>
      </c>
      <c r="X200" s="537" t="str">
        <f t="shared" ref="X200:X263" si="144">IF(OR(F200="",S200="",S200="keine"),"",(VLOOKUP(S200,Dünger_Formen,8,FALSE))*T200)</f>
        <v/>
      </c>
      <c r="Y200" s="537" t="str">
        <f t="shared" ref="Y200:Y263" si="145">IF(OR(G200="",S200="",S200="keine"),"",(VLOOKUP(S200,Dünger_Formen,9,FALSE))*T200)</f>
        <v/>
      </c>
      <c r="Z200" s="536"/>
      <c r="AA200" s="141"/>
      <c r="AB200" s="211"/>
      <c r="AC200" s="212" t="str">
        <f t="shared" ref="AC200:AC263" si="146">IF(D200="","",AB200*D200)</f>
        <v/>
      </c>
      <c r="AD200" s="537" t="str">
        <f t="shared" ref="AD200:AD263" si="147">IF(OR(E200="",AA200="",AA200="keine"),"",(VLOOKUP(AA200,Dünger_Formen,3,FALSE))*AB200)</f>
        <v/>
      </c>
      <c r="AE200" s="537" t="str">
        <f t="shared" ref="AE200:AE263" si="148">IF(OR(E200="",AA200="",AA200="keine"),"",(VLOOKUP(AA200,Dünger_Formen,7,FALSE))*AB200)</f>
        <v/>
      </c>
      <c r="AF200" s="537" t="str">
        <f t="shared" ref="AF200:AF263" si="149">IF(OR(F200="",AA200="",AA200="keine"),"",(VLOOKUP(AA200,Dünger_Formen,8,FALSE))*AB200)</f>
        <v/>
      </c>
      <c r="AG200" s="538" t="str">
        <f t="shared" ref="AG200:AG263" si="150">IF(OR(G200="",AA200="",AA200="keine"),"",(VLOOKUP(AA200,Dünger_Formen,9,FALSE))*AB200)</f>
        <v/>
      </c>
      <c r="AH200" s="539"/>
      <c r="AI200" s="141"/>
      <c r="AJ200" s="486"/>
      <c r="AK200" s="507">
        <f t="shared" ref="AK200:AK263" si="151">IF(L200="","",AJ200*L200)</f>
        <v>0</v>
      </c>
      <c r="AL200" s="537" t="str">
        <f t="shared" ref="AL200:AL263" si="152">IF(OR(E200="",AI200="",AI200="keine"),"",(VLOOKUP(AI200,Dünger_Formen,3,FALSE))*AJ200)</f>
        <v/>
      </c>
      <c r="AM200" s="537" t="str">
        <f t="shared" ref="AM200:AM263" si="153">IF(OR(E200="",AI200="",AI200="keine"),"",(VLOOKUP(AI200,Dünger_Formen,7,FALSE))*AJ200)</f>
        <v/>
      </c>
      <c r="AN200" s="537" t="str">
        <f t="shared" ref="AN200:AN263" si="154">IF(OR(F200="",AI200="",AI200="keine"),"",(VLOOKUP(AI200,Dünger_Formen,8,FALSE))*AJ200)</f>
        <v/>
      </c>
      <c r="AO200" s="537" t="str">
        <f t="shared" ref="AO200:AO263" si="155">IF(OR(G200="",AI200="",AI200="keine"),"",(VLOOKUP(AI200,Dünger_Formen,9,FALSE))*AJ200)</f>
        <v/>
      </c>
      <c r="AP200" s="542" t="str">
        <f t="shared" si="140"/>
        <v/>
      </c>
      <c r="AQ200" s="539"/>
      <c r="AR200" s="141"/>
      <c r="AS200" s="486"/>
      <c r="AT200" s="501" t="str">
        <f t="shared" ref="AT200:AT263" si="156">IF(D200="","",AS200*$D200)</f>
        <v/>
      </c>
      <c r="AU200" s="537" t="str">
        <f t="shared" ref="AU200:AU263" si="157">IF(OR(E200="",AR200="",AR200="keine"),"",ROUND((VLOOKUP(AR200,Dünger_Formen,3,FALSE))*AS200,0))</f>
        <v/>
      </c>
      <c r="AV200" s="537" t="str">
        <f t="shared" ref="AV200:AV263" si="158">IF(OR(F200="",AR200="",AR200="keine"),"",ROUND((VLOOKUP(AR200,Dünger_Formen,8,FALSE))*AS200,0))</f>
        <v/>
      </c>
      <c r="AW200" s="537" t="str">
        <f t="shared" ref="AW200:AW263" si="159">IF(OR(G200="",AR200="",AR200="keine"),"",ROUND((VLOOKUP(AR200,Dünger_Formen,9,FALSE))*AS200,0))</f>
        <v/>
      </c>
      <c r="AX200" s="536"/>
      <c r="AY200" s="141"/>
      <c r="AZ200" s="211"/>
      <c r="BA200" s="211" t="str">
        <f t="shared" ref="BA200:BA263" si="160">IF(D200="","",AZ200*$D200)</f>
        <v/>
      </c>
      <c r="BB200" s="537" t="str">
        <f t="shared" ref="BB200:BB263" si="161">IF(OR(E200="",AY200="",AY200="keine"),"",ROUND((VLOOKUP(AY200,Dünger_Formen,3,FALSE))*AZ200,0))</f>
        <v/>
      </c>
      <c r="BC200" s="537"/>
      <c r="BD200" s="538" t="str">
        <f t="shared" ref="BD200:BD263" si="162">IF(OR(G200="",AY200="",AY200="keine"),"",ROUND((VLOOKUP(AY200,Dünger_Formen,9,FALSE))*AZ200,0))</f>
        <v/>
      </c>
      <c r="BE200" s="539"/>
      <c r="BF200" s="141"/>
      <c r="BG200" s="486"/>
      <c r="BH200" s="501" t="str">
        <f t="shared" ref="BH200:BH263" si="163">IF(D200="","",BG200*$D200)</f>
        <v/>
      </c>
      <c r="BI200" s="537" t="str">
        <f t="shared" ref="BI200:BI263" si="164">IF(OR(E200="",BF200="",BF200="keine"),"",ROUND((VLOOKUP(BF200,Dünger_Formen,3,FALSE))*BG200,0))</f>
        <v/>
      </c>
      <c r="BJ200" s="537" t="str">
        <f t="shared" ref="BJ200:BJ263" si="165">IF(OR(F200="",BF200="",BF200="keine"),"",ROUND((VLOOKUP(BF200,Dünger_Formen,8,FALSE))*BG200,0))</f>
        <v/>
      </c>
      <c r="BK200" s="537" t="str">
        <f t="shared" ref="BK200:BK263" si="166">IF(OR(G200="",BF200="",BF200="keine"),"",ROUND((VLOOKUP(BF200,Dünger_Formen,9,FALSE))*BG200,0))</f>
        <v/>
      </c>
      <c r="BL200" s="536"/>
      <c r="BM200" s="141"/>
      <c r="BN200" s="211"/>
      <c r="BO200" s="211" t="e">
        <f t="shared" ref="BO200:BO263" si="167">IF(K200="","",BN200*$D200)</f>
        <v>#VALUE!</v>
      </c>
      <c r="BP200" s="537" t="str">
        <f t="shared" ref="BP200:BP263" si="168">IF(OR(E200="",BM200="",BM200="keine"),"",ROUND((VLOOKUP(BM200,Dünger_Formen,3,FALSE))*BN200,0))</f>
        <v/>
      </c>
      <c r="BQ200" s="537" t="str">
        <f t="shared" ref="BQ200:BQ263" si="169">IF(OR(F200="",BM200="",BM200="keine"),"",ROUND((VLOOKUP(BM200,Dünger_Formen,8,FALSE))*BN200,0))</f>
        <v/>
      </c>
      <c r="BR200" s="538" t="str">
        <f t="shared" ref="BR200:BR263" si="170">IF(OR(G200="",BM200="",BM200="keine"),"",ROUND((VLOOKUP(BM200,Dünger_Formen,9,FALSE))*BN200,0))</f>
        <v/>
      </c>
      <c r="BS200" s="539"/>
      <c r="BT200" s="141"/>
      <c r="BU200" s="486"/>
      <c r="BV200" s="501" t="str">
        <f t="shared" ref="BV200:BV263" si="171">IF(R200="","",BU200*$D200)</f>
        <v/>
      </c>
      <c r="BW200" s="537" t="str">
        <f t="shared" ref="BW200:BW263" si="172">IF(OR(E200="",BT200="",BT200="keine"),"",ROUND((VLOOKUP(BT200,Dünger_Formen,3,FALSE))*BU200,0))</f>
        <v/>
      </c>
      <c r="BX200" s="537" t="str">
        <f t="shared" ref="BX200:BX263" si="173">IF(OR(F200="",BT200="",BT200="keine"),"",ROUND((VLOOKUP(BT200,Dünger_Formen,8,FALSE))*BU200,0))</f>
        <v/>
      </c>
      <c r="BY200" s="537" t="str">
        <f t="shared" ref="BY200:BY263" si="174">IF(OR(G200="",BT200="",BT200="keine"),"",ROUND((VLOOKUP(BT200,Dünger_Formen,9,FALSE))*BU200,0))</f>
        <v/>
      </c>
      <c r="BZ200" s="536"/>
      <c r="CA200" s="141"/>
      <c r="CB200" s="486"/>
      <c r="CC200" s="483" t="str">
        <f t="shared" ref="CC200:CC263" si="175">IF(Y200="","",CB200*$D200)</f>
        <v/>
      </c>
      <c r="CD200" s="153" t="str">
        <f t="shared" ref="CD200:CD263" si="176">IF(OR(E200="",CA200="",CA200="keine"),"",ROUND((VLOOKUP(CA200,Dünger_Formen,3,FALSE))*CB200,0))</f>
        <v/>
      </c>
      <c r="CE200" s="153" t="str">
        <f t="shared" ref="CE200:CE263" si="177">IF(OR(F200="",CA200="",CA200="keine"),"",ROUND((VLOOKUP(CA200,Dünger_Formen,8,FALSE))*CB200,0))</f>
        <v/>
      </c>
      <c r="CF200" s="153" t="str">
        <f t="shared" ref="CF200:CF263" si="178">IF(OR(G200="",CA200="",CA200="keine"),"",ROUND((VLOOKUP(CA200,Dünger_Formen,9,FALSE))*CB200,0))</f>
        <v/>
      </c>
    </row>
    <row r="201" spans="1:84" ht="29.45" customHeight="1" x14ac:dyDescent="0.25">
      <c r="A201" s="354" t="str">
        <f>'N-Bedarf AL §13a'!A201</f>
        <v/>
      </c>
      <c r="B201" s="354" t="str">
        <f>IF('N-Bedarf AL §13a'!B201="","",'N-Bedarf AL §13a'!B201)</f>
        <v/>
      </c>
      <c r="C201" s="305" t="str">
        <f>IF('N-Bedarf AL §13a'!D201="","",'N-Bedarf AL §13a'!D201)</f>
        <v/>
      </c>
      <c r="D201" s="32" t="str">
        <f>IF('N-Bedarf AL §13a'!C201="","",'N-Bedarf AL §13a'!C201)</f>
        <v/>
      </c>
      <c r="E201" s="32" t="str">
        <f>IF('N-Bedarf AL §13a'!Y201="",'N-Bedarf AL §13a'!V201,'N-Bedarf AL §13a'!Y201)</f>
        <v/>
      </c>
      <c r="F201" s="32" t="str">
        <f>IF('P-Bedarf AL §13a'!V203="","",'P-Bedarf AL §13a'!V203)</f>
        <v/>
      </c>
      <c r="G201" s="32" t="str">
        <f>IF('P-Bedarf AL §13a'!Z203="","",'P-Bedarf AL §13a'!Z203)</f>
        <v/>
      </c>
      <c r="H201" s="345" t="str">
        <f t="shared" ref="H201:H264" si="179">IF(OR(E201="",N201=""),"",SUM(W201,AE201,AM201))</f>
        <v/>
      </c>
      <c r="I201" s="345" t="str">
        <f t="shared" ref="I201:I264" si="180">IF(OR(E201="",N201=""),"",SUM(V201,AD201,AL201))</f>
        <v/>
      </c>
      <c r="J201" s="345" t="str">
        <f t="shared" ref="J201:J264" si="181">IF(OR(E201="",N201=""),"",SUM(AU201,BB201,BI201))</f>
        <v/>
      </c>
      <c r="K201" s="321">
        <f t="shared" ref="K201:K264" si="182">IF(W201="",0,W201)+IF(AE201="",0,AE201)+IF(AM201="",0,AM201)+IF(AU201="",0,AU201)+IF(BB201="",0,BB201)+IF(BI201="",0,BI201)+IF(BP201="",0,BP201)+IF(BW201="",0,BW201)+IF(CD201="",0,CD201)</f>
        <v>0</v>
      </c>
      <c r="L201" s="321">
        <f t="shared" ref="L201:L264" si="183">IF(X201="",0,X201)+IF(AN201="",0,AN201)+IF(AF201="",0,AF201)+IF(AV201="",0,AV201)+IF(BC201="",0,BC201)+IF(BJ201="",0,BJ201)+IF(BQ201="",0,BQ201)+IF(BX201="",0,BX201)+IF(CE201="",0,CE201)</f>
        <v>0</v>
      </c>
      <c r="M201" s="321">
        <f t="shared" ref="M201:M264" si="184">IF(BY201="",0,BY201)+IF(CF201="",0,CF201)+IF(Y201="",0,Y201)+IF(AG201="",0,AG201)+IF(AW201="",0,AW201)+IF(BD201="",0,BD201)+IF(BK201="",0,BK201)+IF(AO201="",0,AO201)+IF(BR201="",0,BR201)</f>
        <v>0</v>
      </c>
      <c r="N201" s="321" t="str">
        <f t="shared" ref="N201:P264" si="185">IF(E201="","",K201-E201)</f>
        <v/>
      </c>
      <c r="O201" s="321" t="str">
        <f t="shared" si="185"/>
        <v/>
      </c>
      <c r="P201" s="321" t="str">
        <f t="shared" si="185"/>
        <v/>
      </c>
      <c r="Q201" s="490" t="str">
        <f t="shared" si="141"/>
        <v/>
      </c>
      <c r="R201" s="539"/>
      <c r="S201" s="141"/>
      <c r="T201" s="486"/>
      <c r="U201" s="501" t="str">
        <f t="shared" si="142"/>
        <v/>
      </c>
      <c r="V201" s="537" t="str">
        <f t="shared" si="143"/>
        <v/>
      </c>
      <c r="W201" s="537" t="str">
        <f t="shared" ref="W201:W264" si="186">IF(OR(E201="",S201="",S201="keine"),"",(VLOOKUP(S201,Dünger_Formen,7,FALSE))*T201)</f>
        <v/>
      </c>
      <c r="X201" s="537" t="str">
        <f t="shared" si="144"/>
        <v/>
      </c>
      <c r="Y201" s="537" t="str">
        <f t="shared" si="145"/>
        <v/>
      </c>
      <c r="Z201" s="536"/>
      <c r="AA201" s="141"/>
      <c r="AB201" s="211"/>
      <c r="AC201" s="212" t="str">
        <f t="shared" si="146"/>
        <v/>
      </c>
      <c r="AD201" s="537" t="str">
        <f t="shared" si="147"/>
        <v/>
      </c>
      <c r="AE201" s="537" t="str">
        <f t="shared" si="148"/>
        <v/>
      </c>
      <c r="AF201" s="537" t="str">
        <f t="shared" si="149"/>
        <v/>
      </c>
      <c r="AG201" s="538" t="str">
        <f t="shared" si="150"/>
        <v/>
      </c>
      <c r="AH201" s="539"/>
      <c r="AI201" s="141"/>
      <c r="AJ201" s="486"/>
      <c r="AK201" s="507">
        <f t="shared" si="151"/>
        <v>0</v>
      </c>
      <c r="AL201" s="537" t="str">
        <f t="shared" si="152"/>
        <v/>
      </c>
      <c r="AM201" s="537" t="str">
        <f t="shared" si="153"/>
        <v/>
      </c>
      <c r="AN201" s="537" t="str">
        <f t="shared" si="154"/>
        <v/>
      </c>
      <c r="AO201" s="537" t="str">
        <f t="shared" si="155"/>
        <v/>
      </c>
      <c r="AP201" s="542" t="str">
        <f t="shared" ref="AP201:AP264" si="187">IF(AND(AA201="",S201=""),"",IF(AA201="",0,IF(OR(AA201="Kompost",AA201="Bioabfallkompost",AA201="Grüngutkompost"),(AD201)*4%,(AD201)*10%))+IF(AI201="",0,IF(OR(AI201="Kompost",AI201="Bioabfallkompost",AI201="Grüngutkompost"),(AL201)*4%,(AL201)*10%))+IF(S201="",0,IF(OR(S201="Kompost",S201="Bioabfallkompost",S201="Grüngutkompost"),(V201)*4%,(V201)*10%)))</f>
        <v/>
      </c>
      <c r="AQ201" s="539"/>
      <c r="AR201" s="141"/>
      <c r="AS201" s="486"/>
      <c r="AT201" s="501" t="str">
        <f t="shared" si="156"/>
        <v/>
      </c>
      <c r="AU201" s="537" t="str">
        <f t="shared" si="157"/>
        <v/>
      </c>
      <c r="AV201" s="537" t="str">
        <f t="shared" si="158"/>
        <v/>
      </c>
      <c r="AW201" s="537" t="str">
        <f t="shared" si="159"/>
        <v/>
      </c>
      <c r="AX201" s="536"/>
      <c r="AY201" s="141"/>
      <c r="AZ201" s="211"/>
      <c r="BA201" s="211" t="str">
        <f t="shared" si="160"/>
        <v/>
      </c>
      <c r="BB201" s="537" t="str">
        <f t="shared" si="161"/>
        <v/>
      </c>
      <c r="BC201" s="537"/>
      <c r="BD201" s="538" t="str">
        <f t="shared" si="162"/>
        <v/>
      </c>
      <c r="BE201" s="539"/>
      <c r="BF201" s="141"/>
      <c r="BG201" s="486"/>
      <c r="BH201" s="501" t="str">
        <f t="shared" si="163"/>
        <v/>
      </c>
      <c r="BI201" s="537" t="str">
        <f t="shared" si="164"/>
        <v/>
      </c>
      <c r="BJ201" s="537" t="str">
        <f t="shared" si="165"/>
        <v/>
      </c>
      <c r="BK201" s="537" t="str">
        <f t="shared" si="166"/>
        <v/>
      </c>
      <c r="BL201" s="536"/>
      <c r="BM201" s="141"/>
      <c r="BN201" s="211"/>
      <c r="BO201" s="211" t="e">
        <f t="shared" si="167"/>
        <v>#VALUE!</v>
      </c>
      <c r="BP201" s="537" t="str">
        <f t="shared" si="168"/>
        <v/>
      </c>
      <c r="BQ201" s="537" t="str">
        <f t="shared" si="169"/>
        <v/>
      </c>
      <c r="BR201" s="538" t="str">
        <f t="shared" si="170"/>
        <v/>
      </c>
      <c r="BS201" s="539"/>
      <c r="BT201" s="141"/>
      <c r="BU201" s="486"/>
      <c r="BV201" s="501" t="str">
        <f t="shared" si="171"/>
        <v/>
      </c>
      <c r="BW201" s="537" t="str">
        <f t="shared" si="172"/>
        <v/>
      </c>
      <c r="BX201" s="537" t="str">
        <f t="shared" si="173"/>
        <v/>
      </c>
      <c r="BY201" s="537" t="str">
        <f t="shared" si="174"/>
        <v/>
      </c>
      <c r="BZ201" s="536"/>
      <c r="CA201" s="141"/>
      <c r="CB201" s="486"/>
      <c r="CC201" s="483" t="str">
        <f t="shared" si="175"/>
        <v/>
      </c>
      <c r="CD201" s="153" t="str">
        <f t="shared" si="176"/>
        <v/>
      </c>
      <c r="CE201" s="153" t="str">
        <f t="shared" si="177"/>
        <v/>
      </c>
      <c r="CF201" s="153" t="str">
        <f t="shared" si="178"/>
        <v/>
      </c>
    </row>
    <row r="202" spans="1:84" ht="29.45" customHeight="1" x14ac:dyDescent="0.25">
      <c r="A202" s="354" t="str">
        <f>'N-Bedarf AL §13a'!A202</f>
        <v/>
      </c>
      <c r="B202" s="354" t="str">
        <f>IF('N-Bedarf AL §13a'!B202="","",'N-Bedarf AL §13a'!B202)</f>
        <v/>
      </c>
      <c r="C202" s="305" t="str">
        <f>IF('N-Bedarf AL §13a'!D202="","",'N-Bedarf AL §13a'!D202)</f>
        <v/>
      </c>
      <c r="D202" s="32" t="str">
        <f>IF('N-Bedarf AL §13a'!C202="","",'N-Bedarf AL §13a'!C202)</f>
        <v/>
      </c>
      <c r="E202" s="32" t="str">
        <f>IF('N-Bedarf AL §13a'!Y202="",'N-Bedarf AL §13a'!V202,'N-Bedarf AL §13a'!Y202)</f>
        <v/>
      </c>
      <c r="F202" s="32" t="str">
        <f>IF('P-Bedarf AL §13a'!V204="","",'P-Bedarf AL §13a'!V204)</f>
        <v/>
      </c>
      <c r="G202" s="32" t="str">
        <f>IF('P-Bedarf AL §13a'!Z204="","",'P-Bedarf AL §13a'!Z204)</f>
        <v/>
      </c>
      <c r="H202" s="345" t="str">
        <f t="shared" si="179"/>
        <v/>
      </c>
      <c r="I202" s="345" t="str">
        <f t="shared" si="180"/>
        <v/>
      </c>
      <c r="J202" s="345" t="str">
        <f t="shared" si="181"/>
        <v/>
      </c>
      <c r="K202" s="321">
        <f t="shared" si="182"/>
        <v>0</v>
      </c>
      <c r="L202" s="321">
        <f t="shared" si="183"/>
        <v>0</v>
      </c>
      <c r="M202" s="321">
        <f t="shared" si="184"/>
        <v>0</v>
      </c>
      <c r="N202" s="321" t="str">
        <f t="shared" si="185"/>
        <v/>
      </c>
      <c r="O202" s="321" t="str">
        <f t="shared" si="185"/>
        <v/>
      </c>
      <c r="P202" s="321" t="str">
        <f t="shared" si="185"/>
        <v/>
      </c>
      <c r="Q202" s="490" t="str">
        <f t="shared" si="141"/>
        <v/>
      </c>
      <c r="R202" s="539"/>
      <c r="S202" s="141"/>
      <c r="T202" s="486"/>
      <c r="U202" s="501" t="str">
        <f t="shared" si="142"/>
        <v/>
      </c>
      <c r="V202" s="537" t="str">
        <f t="shared" si="143"/>
        <v/>
      </c>
      <c r="W202" s="537" t="str">
        <f t="shared" si="186"/>
        <v/>
      </c>
      <c r="X202" s="537" t="str">
        <f t="shared" si="144"/>
        <v/>
      </c>
      <c r="Y202" s="537" t="str">
        <f t="shared" si="145"/>
        <v/>
      </c>
      <c r="Z202" s="536"/>
      <c r="AA202" s="141"/>
      <c r="AB202" s="211"/>
      <c r="AC202" s="212" t="str">
        <f t="shared" si="146"/>
        <v/>
      </c>
      <c r="AD202" s="537" t="str">
        <f t="shared" si="147"/>
        <v/>
      </c>
      <c r="AE202" s="537" t="str">
        <f t="shared" si="148"/>
        <v/>
      </c>
      <c r="AF202" s="537" t="str">
        <f t="shared" si="149"/>
        <v/>
      </c>
      <c r="AG202" s="538" t="str">
        <f t="shared" si="150"/>
        <v/>
      </c>
      <c r="AH202" s="539"/>
      <c r="AI202" s="141"/>
      <c r="AJ202" s="486"/>
      <c r="AK202" s="507">
        <f t="shared" si="151"/>
        <v>0</v>
      </c>
      <c r="AL202" s="537" t="str">
        <f t="shared" si="152"/>
        <v/>
      </c>
      <c r="AM202" s="537" t="str">
        <f t="shared" si="153"/>
        <v/>
      </c>
      <c r="AN202" s="537" t="str">
        <f t="shared" si="154"/>
        <v/>
      </c>
      <c r="AO202" s="537" t="str">
        <f t="shared" si="155"/>
        <v/>
      </c>
      <c r="AP202" s="542" t="str">
        <f t="shared" si="187"/>
        <v/>
      </c>
      <c r="AQ202" s="539"/>
      <c r="AR202" s="141"/>
      <c r="AS202" s="486"/>
      <c r="AT202" s="501" t="str">
        <f t="shared" si="156"/>
        <v/>
      </c>
      <c r="AU202" s="537" t="str">
        <f t="shared" si="157"/>
        <v/>
      </c>
      <c r="AV202" s="537" t="str">
        <f t="shared" si="158"/>
        <v/>
      </c>
      <c r="AW202" s="537" t="str">
        <f t="shared" si="159"/>
        <v/>
      </c>
      <c r="AX202" s="536"/>
      <c r="AY202" s="141"/>
      <c r="AZ202" s="211"/>
      <c r="BA202" s="211" t="str">
        <f t="shared" si="160"/>
        <v/>
      </c>
      <c r="BB202" s="537" t="str">
        <f t="shared" si="161"/>
        <v/>
      </c>
      <c r="BC202" s="537"/>
      <c r="BD202" s="538" t="str">
        <f t="shared" si="162"/>
        <v/>
      </c>
      <c r="BE202" s="539"/>
      <c r="BF202" s="141"/>
      <c r="BG202" s="486"/>
      <c r="BH202" s="501" t="str">
        <f t="shared" si="163"/>
        <v/>
      </c>
      <c r="BI202" s="537" t="str">
        <f t="shared" si="164"/>
        <v/>
      </c>
      <c r="BJ202" s="537" t="str">
        <f t="shared" si="165"/>
        <v/>
      </c>
      <c r="BK202" s="537" t="str">
        <f t="shared" si="166"/>
        <v/>
      </c>
      <c r="BL202" s="536"/>
      <c r="BM202" s="141"/>
      <c r="BN202" s="211"/>
      <c r="BO202" s="211" t="e">
        <f t="shared" si="167"/>
        <v>#VALUE!</v>
      </c>
      <c r="BP202" s="537" t="str">
        <f t="shared" si="168"/>
        <v/>
      </c>
      <c r="BQ202" s="537" t="str">
        <f t="shared" si="169"/>
        <v/>
      </c>
      <c r="BR202" s="538" t="str">
        <f t="shared" si="170"/>
        <v/>
      </c>
      <c r="BS202" s="539"/>
      <c r="BT202" s="141"/>
      <c r="BU202" s="486"/>
      <c r="BV202" s="501" t="str">
        <f t="shared" si="171"/>
        <v/>
      </c>
      <c r="BW202" s="537" t="str">
        <f t="shared" si="172"/>
        <v/>
      </c>
      <c r="BX202" s="537" t="str">
        <f t="shared" si="173"/>
        <v/>
      </c>
      <c r="BY202" s="537" t="str">
        <f t="shared" si="174"/>
        <v/>
      </c>
      <c r="BZ202" s="536"/>
      <c r="CA202" s="141"/>
      <c r="CB202" s="486"/>
      <c r="CC202" s="483" t="str">
        <f t="shared" si="175"/>
        <v/>
      </c>
      <c r="CD202" s="153" t="str">
        <f t="shared" si="176"/>
        <v/>
      </c>
      <c r="CE202" s="153" t="str">
        <f t="shared" si="177"/>
        <v/>
      </c>
      <c r="CF202" s="153" t="str">
        <f t="shared" si="178"/>
        <v/>
      </c>
    </row>
    <row r="203" spans="1:84" ht="29.45" customHeight="1" x14ac:dyDescent="0.25">
      <c r="A203" s="354" t="str">
        <f>'N-Bedarf AL §13a'!A203</f>
        <v/>
      </c>
      <c r="B203" s="354" t="str">
        <f>IF('N-Bedarf AL §13a'!B203="","",'N-Bedarf AL §13a'!B203)</f>
        <v/>
      </c>
      <c r="C203" s="305" t="str">
        <f>IF('N-Bedarf AL §13a'!D203="","",'N-Bedarf AL §13a'!D203)</f>
        <v/>
      </c>
      <c r="D203" s="32" t="str">
        <f>IF('N-Bedarf AL §13a'!C203="","",'N-Bedarf AL §13a'!C203)</f>
        <v/>
      </c>
      <c r="E203" s="32" t="str">
        <f>IF('N-Bedarf AL §13a'!Y203="",'N-Bedarf AL §13a'!V203,'N-Bedarf AL §13a'!Y203)</f>
        <v/>
      </c>
      <c r="F203" s="32" t="str">
        <f>IF('P-Bedarf AL §13a'!V205="","",'P-Bedarf AL §13a'!V205)</f>
        <v/>
      </c>
      <c r="G203" s="32" t="str">
        <f>IF('P-Bedarf AL §13a'!Z205="","",'P-Bedarf AL §13a'!Z205)</f>
        <v/>
      </c>
      <c r="H203" s="345" t="str">
        <f t="shared" si="179"/>
        <v/>
      </c>
      <c r="I203" s="345" t="str">
        <f t="shared" si="180"/>
        <v/>
      </c>
      <c r="J203" s="345" t="str">
        <f t="shared" si="181"/>
        <v/>
      </c>
      <c r="K203" s="321">
        <f t="shared" si="182"/>
        <v>0</v>
      </c>
      <c r="L203" s="321">
        <f t="shared" si="183"/>
        <v>0</v>
      </c>
      <c r="M203" s="321">
        <f t="shared" si="184"/>
        <v>0</v>
      </c>
      <c r="N203" s="321" t="str">
        <f t="shared" si="185"/>
        <v/>
      </c>
      <c r="O203" s="321" t="str">
        <f t="shared" si="185"/>
        <v/>
      </c>
      <c r="P203" s="321" t="str">
        <f t="shared" si="185"/>
        <v/>
      </c>
      <c r="Q203" s="490" t="str">
        <f t="shared" si="141"/>
        <v/>
      </c>
      <c r="R203" s="539"/>
      <c r="S203" s="141"/>
      <c r="T203" s="486"/>
      <c r="U203" s="501" t="str">
        <f t="shared" si="142"/>
        <v/>
      </c>
      <c r="V203" s="537" t="str">
        <f t="shared" si="143"/>
        <v/>
      </c>
      <c r="W203" s="537" t="str">
        <f t="shared" si="186"/>
        <v/>
      </c>
      <c r="X203" s="537" t="str">
        <f t="shared" si="144"/>
        <v/>
      </c>
      <c r="Y203" s="537" t="str">
        <f t="shared" si="145"/>
        <v/>
      </c>
      <c r="Z203" s="536"/>
      <c r="AA203" s="141"/>
      <c r="AB203" s="211"/>
      <c r="AC203" s="212" t="str">
        <f t="shared" si="146"/>
        <v/>
      </c>
      <c r="AD203" s="537" t="str">
        <f t="shared" si="147"/>
        <v/>
      </c>
      <c r="AE203" s="537" t="str">
        <f t="shared" si="148"/>
        <v/>
      </c>
      <c r="AF203" s="537" t="str">
        <f t="shared" si="149"/>
        <v/>
      </c>
      <c r="AG203" s="538" t="str">
        <f t="shared" si="150"/>
        <v/>
      </c>
      <c r="AH203" s="539"/>
      <c r="AI203" s="141"/>
      <c r="AJ203" s="486"/>
      <c r="AK203" s="507">
        <f t="shared" si="151"/>
        <v>0</v>
      </c>
      <c r="AL203" s="537" t="str">
        <f t="shared" si="152"/>
        <v/>
      </c>
      <c r="AM203" s="537" t="str">
        <f t="shared" si="153"/>
        <v/>
      </c>
      <c r="AN203" s="537" t="str">
        <f t="shared" si="154"/>
        <v/>
      </c>
      <c r="AO203" s="537" t="str">
        <f t="shared" si="155"/>
        <v/>
      </c>
      <c r="AP203" s="542" t="str">
        <f t="shared" si="187"/>
        <v/>
      </c>
      <c r="AQ203" s="539"/>
      <c r="AR203" s="141"/>
      <c r="AS203" s="486"/>
      <c r="AT203" s="501" t="str">
        <f t="shared" si="156"/>
        <v/>
      </c>
      <c r="AU203" s="537" t="str">
        <f t="shared" si="157"/>
        <v/>
      </c>
      <c r="AV203" s="537" t="str">
        <f t="shared" si="158"/>
        <v/>
      </c>
      <c r="AW203" s="537" t="str">
        <f t="shared" si="159"/>
        <v/>
      </c>
      <c r="AX203" s="536"/>
      <c r="AY203" s="141"/>
      <c r="AZ203" s="211"/>
      <c r="BA203" s="211" t="str">
        <f t="shared" si="160"/>
        <v/>
      </c>
      <c r="BB203" s="537" t="str">
        <f t="shared" si="161"/>
        <v/>
      </c>
      <c r="BC203" s="537"/>
      <c r="BD203" s="538" t="str">
        <f t="shared" si="162"/>
        <v/>
      </c>
      <c r="BE203" s="539"/>
      <c r="BF203" s="141"/>
      <c r="BG203" s="486"/>
      <c r="BH203" s="501" t="str">
        <f t="shared" si="163"/>
        <v/>
      </c>
      <c r="BI203" s="537" t="str">
        <f t="shared" si="164"/>
        <v/>
      </c>
      <c r="BJ203" s="537" t="str">
        <f t="shared" si="165"/>
        <v/>
      </c>
      <c r="BK203" s="537" t="str">
        <f t="shared" si="166"/>
        <v/>
      </c>
      <c r="BL203" s="536"/>
      <c r="BM203" s="141"/>
      <c r="BN203" s="211"/>
      <c r="BO203" s="211" t="e">
        <f t="shared" si="167"/>
        <v>#VALUE!</v>
      </c>
      <c r="BP203" s="537" t="str">
        <f t="shared" si="168"/>
        <v/>
      </c>
      <c r="BQ203" s="537" t="str">
        <f t="shared" si="169"/>
        <v/>
      </c>
      <c r="BR203" s="538" t="str">
        <f t="shared" si="170"/>
        <v/>
      </c>
      <c r="BS203" s="539"/>
      <c r="BT203" s="141"/>
      <c r="BU203" s="486"/>
      <c r="BV203" s="501" t="str">
        <f t="shared" si="171"/>
        <v/>
      </c>
      <c r="BW203" s="537" t="str">
        <f t="shared" si="172"/>
        <v/>
      </c>
      <c r="BX203" s="537" t="str">
        <f t="shared" si="173"/>
        <v/>
      </c>
      <c r="BY203" s="537" t="str">
        <f t="shared" si="174"/>
        <v/>
      </c>
      <c r="BZ203" s="536"/>
      <c r="CA203" s="141"/>
      <c r="CB203" s="486"/>
      <c r="CC203" s="483" t="str">
        <f t="shared" si="175"/>
        <v/>
      </c>
      <c r="CD203" s="153" t="str">
        <f t="shared" si="176"/>
        <v/>
      </c>
      <c r="CE203" s="153" t="str">
        <f t="shared" si="177"/>
        <v/>
      </c>
      <c r="CF203" s="153" t="str">
        <f t="shared" si="178"/>
        <v/>
      </c>
    </row>
    <row r="204" spans="1:84" ht="29.45" customHeight="1" x14ac:dyDescent="0.25">
      <c r="A204" s="354" t="str">
        <f>'N-Bedarf AL §13a'!A204</f>
        <v/>
      </c>
      <c r="B204" s="354" t="str">
        <f>IF('N-Bedarf AL §13a'!B204="","",'N-Bedarf AL §13a'!B204)</f>
        <v/>
      </c>
      <c r="C204" s="305" t="str">
        <f>IF('N-Bedarf AL §13a'!D204="","",'N-Bedarf AL §13a'!D204)</f>
        <v/>
      </c>
      <c r="D204" s="32" t="str">
        <f>IF('N-Bedarf AL §13a'!C204="","",'N-Bedarf AL §13a'!C204)</f>
        <v/>
      </c>
      <c r="E204" s="32" t="str">
        <f>IF('N-Bedarf AL §13a'!Y204="",'N-Bedarf AL §13a'!V204,'N-Bedarf AL §13a'!Y204)</f>
        <v/>
      </c>
      <c r="F204" s="32" t="str">
        <f>IF('P-Bedarf AL §13a'!V206="","",'P-Bedarf AL §13a'!V206)</f>
        <v/>
      </c>
      <c r="G204" s="32" t="str">
        <f>IF('P-Bedarf AL §13a'!Z206="","",'P-Bedarf AL §13a'!Z206)</f>
        <v/>
      </c>
      <c r="H204" s="345" t="str">
        <f t="shared" si="179"/>
        <v/>
      </c>
      <c r="I204" s="345" t="str">
        <f t="shared" si="180"/>
        <v/>
      </c>
      <c r="J204" s="345" t="str">
        <f t="shared" si="181"/>
        <v/>
      </c>
      <c r="K204" s="321">
        <f t="shared" si="182"/>
        <v>0</v>
      </c>
      <c r="L204" s="321">
        <f t="shared" si="183"/>
        <v>0</v>
      </c>
      <c r="M204" s="321">
        <f t="shared" si="184"/>
        <v>0</v>
      </c>
      <c r="N204" s="321" t="str">
        <f t="shared" si="185"/>
        <v/>
      </c>
      <c r="O204" s="321" t="str">
        <f t="shared" si="185"/>
        <v/>
      </c>
      <c r="P204" s="321" t="str">
        <f t="shared" si="185"/>
        <v/>
      </c>
      <c r="Q204" s="490" t="str">
        <f t="shared" si="141"/>
        <v/>
      </c>
      <c r="R204" s="539"/>
      <c r="S204" s="141"/>
      <c r="T204" s="486"/>
      <c r="U204" s="501" t="str">
        <f t="shared" si="142"/>
        <v/>
      </c>
      <c r="V204" s="537" t="str">
        <f t="shared" si="143"/>
        <v/>
      </c>
      <c r="W204" s="537" t="str">
        <f t="shared" si="186"/>
        <v/>
      </c>
      <c r="X204" s="537" t="str">
        <f t="shared" si="144"/>
        <v/>
      </c>
      <c r="Y204" s="537" t="str">
        <f t="shared" si="145"/>
        <v/>
      </c>
      <c r="Z204" s="536"/>
      <c r="AA204" s="141"/>
      <c r="AB204" s="211"/>
      <c r="AC204" s="212" t="str">
        <f t="shared" si="146"/>
        <v/>
      </c>
      <c r="AD204" s="537" t="str">
        <f t="shared" si="147"/>
        <v/>
      </c>
      <c r="AE204" s="537" t="str">
        <f t="shared" si="148"/>
        <v/>
      </c>
      <c r="AF204" s="537" t="str">
        <f t="shared" si="149"/>
        <v/>
      </c>
      <c r="AG204" s="538" t="str">
        <f t="shared" si="150"/>
        <v/>
      </c>
      <c r="AH204" s="539"/>
      <c r="AI204" s="141"/>
      <c r="AJ204" s="486"/>
      <c r="AK204" s="507">
        <f t="shared" si="151"/>
        <v>0</v>
      </c>
      <c r="AL204" s="537" t="str">
        <f t="shared" si="152"/>
        <v/>
      </c>
      <c r="AM204" s="537" t="str">
        <f t="shared" si="153"/>
        <v/>
      </c>
      <c r="AN204" s="537" t="str">
        <f t="shared" si="154"/>
        <v/>
      </c>
      <c r="AO204" s="537" t="str">
        <f t="shared" si="155"/>
        <v/>
      </c>
      <c r="AP204" s="542" t="str">
        <f t="shared" si="187"/>
        <v/>
      </c>
      <c r="AQ204" s="539"/>
      <c r="AR204" s="141"/>
      <c r="AS204" s="486"/>
      <c r="AT204" s="501" t="str">
        <f t="shared" si="156"/>
        <v/>
      </c>
      <c r="AU204" s="537" t="str">
        <f t="shared" si="157"/>
        <v/>
      </c>
      <c r="AV204" s="537" t="str">
        <f t="shared" si="158"/>
        <v/>
      </c>
      <c r="AW204" s="537" t="str">
        <f t="shared" si="159"/>
        <v/>
      </c>
      <c r="AX204" s="536"/>
      <c r="AY204" s="141"/>
      <c r="AZ204" s="211"/>
      <c r="BA204" s="211" t="str">
        <f t="shared" si="160"/>
        <v/>
      </c>
      <c r="BB204" s="537" t="str">
        <f t="shared" si="161"/>
        <v/>
      </c>
      <c r="BC204" s="537"/>
      <c r="BD204" s="538" t="str">
        <f t="shared" si="162"/>
        <v/>
      </c>
      <c r="BE204" s="539"/>
      <c r="BF204" s="141"/>
      <c r="BG204" s="486"/>
      <c r="BH204" s="501" t="str">
        <f t="shared" si="163"/>
        <v/>
      </c>
      <c r="BI204" s="537" t="str">
        <f t="shared" si="164"/>
        <v/>
      </c>
      <c r="BJ204" s="537" t="str">
        <f t="shared" si="165"/>
        <v/>
      </c>
      <c r="BK204" s="537" t="str">
        <f t="shared" si="166"/>
        <v/>
      </c>
      <c r="BL204" s="536"/>
      <c r="BM204" s="141"/>
      <c r="BN204" s="211"/>
      <c r="BO204" s="211" t="e">
        <f t="shared" si="167"/>
        <v>#VALUE!</v>
      </c>
      <c r="BP204" s="537" t="str">
        <f t="shared" si="168"/>
        <v/>
      </c>
      <c r="BQ204" s="537" t="str">
        <f t="shared" si="169"/>
        <v/>
      </c>
      <c r="BR204" s="538" t="str">
        <f t="shared" si="170"/>
        <v/>
      </c>
      <c r="BS204" s="539"/>
      <c r="BT204" s="141"/>
      <c r="BU204" s="486"/>
      <c r="BV204" s="501" t="str">
        <f t="shared" si="171"/>
        <v/>
      </c>
      <c r="BW204" s="537" t="str">
        <f t="shared" si="172"/>
        <v/>
      </c>
      <c r="BX204" s="537" t="str">
        <f t="shared" si="173"/>
        <v/>
      </c>
      <c r="BY204" s="537" t="str">
        <f t="shared" si="174"/>
        <v/>
      </c>
      <c r="BZ204" s="536"/>
      <c r="CA204" s="141"/>
      <c r="CB204" s="486"/>
      <c r="CC204" s="483" t="str">
        <f t="shared" si="175"/>
        <v/>
      </c>
      <c r="CD204" s="153" t="str">
        <f t="shared" si="176"/>
        <v/>
      </c>
      <c r="CE204" s="153" t="str">
        <f t="shared" si="177"/>
        <v/>
      </c>
      <c r="CF204" s="153" t="str">
        <f t="shared" si="178"/>
        <v/>
      </c>
    </row>
    <row r="205" spans="1:84" ht="29.45" customHeight="1" x14ac:dyDescent="0.25">
      <c r="A205" s="354" t="str">
        <f>'N-Bedarf AL §13a'!A205</f>
        <v/>
      </c>
      <c r="B205" s="354" t="str">
        <f>IF('N-Bedarf AL §13a'!B205="","",'N-Bedarf AL §13a'!B205)</f>
        <v/>
      </c>
      <c r="C205" s="305" t="str">
        <f>IF('N-Bedarf AL §13a'!D205="","",'N-Bedarf AL §13a'!D205)</f>
        <v/>
      </c>
      <c r="D205" s="32" t="str">
        <f>IF('N-Bedarf AL §13a'!C205="","",'N-Bedarf AL §13a'!C205)</f>
        <v/>
      </c>
      <c r="E205" s="32" t="str">
        <f>IF('N-Bedarf AL §13a'!Y205="",'N-Bedarf AL §13a'!V205,'N-Bedarf AL §13a'!Y205)</f>
        <v/>
      </c>
      <c r="F205" s="32" t="str">
        <f>IF('P-Bedarf AL §13a'!V207="","",'P-Bedarf AL §13a'!V207)</f>
        <v/>
      </c>
      <c r="G205" s="32" t="str">
        <f>IF('P-Bedarf AL §13a'!Z207="","",'P-Bedarf AL §13a'!Z207)</f>
        <v/>
      </c>
      <c r="H205" s="345" t="str">
        <f t="shared" si="179"/>
        <v/>
      </c>
      <c r="I205" s="345" t="str">
        <f t="shared" si="180"/>
        <v/>
      </c>
      <c r="J205" s="345" t="str">
        <f t="shared" si="181"/>
        <v/>
      </c>
      <c r="K205" s="321">
        <f t="shared" si="182"/>
        <v>0</v>
      </c>
      <c r="L205" s="321">
        <f t="shared" si="183"/>
        <v>0</v>
      </c>
      <c r="M205" s="321">
        <f t="shared" si="184"/>
        <v>0</v>
      </c>
      <c r="N205" s="321" t="str">
        <f t="shared" si="185"/>
        <v/>
      </c>
      <c r="O205" s="321" t="str">
        <f t="shared" si="185"/>
        <v/>
      </c>
      <c r="P205" s="321" t="str">
        <f t="shared" si="185"/>
        <v/>
      </c>
      <c r="Q205" s="490" t="str">
        <f t="shared" si="141"/>
        <v/>
      </c>
      <c r="R205" s="539"/>
      <c r="S205" s="141"/>
      <c r="T205" s="486"/>
      <c r="U205" s="501" t="str">
        <f t="shared" si="142"/>
        <v/>
      </c>
      <c r="V205" s="537" t="str">
        <f t="shared" si="143"/>
        <v/>
      </c>
      <c r="W205" s="537" t="str">
        <f t="shared" si="186"/>
        <v/>
      </c>
      <c r="X205" s="537" t="str">
        <f t="shared" si="144"/>
        <v/>
      </c>
      <c r="Y205" s="537" t="str">
        <f t="shared" si="145"/>
        <v/>
      </c>
      <c r="Z205" s="536"/>
      <c r="AA205" s="141"/>
      <c r="AB205" s="211"/>
      <c r="AC205" s="212" t="str">
        <f t="shared" si="146"/>
        <v/>
      </c>
      <c r="AD205" s="537" t="str">
        <f t="shared" si="147"/>
        <v/>
      </c>
      <c r="AE205" s="537" t="str">
        <f t="shared" si="148"/>
        <v/>
      </c>
      <c r="AF205" s="537" t="str">
        <f t="shared" si="149"/>
        <v/>
      </c>
      <c r="AG205" s="538" t="str">
        <f t="shared" si="150"/>
        <v/>
      </c>
      <c r="AH205" s="539"/>
      <c r="AI205" s="141"/>
      <c r="AJ205" s="486"/>
      <c r="AK205" s="507">
        <f t="shared" si="151"/>
        <v>0</v>
      </c>
      <c r="AL205" s="537" t="str">
        <f t="shared" si="152"/>
        <v/>
      </c>
      <c r="AM205" s="537" t="str">
        <f t="shared" si="153"/>
        <v/>
      </c>
      <c r="AN205" s="537" t="str">
        <f t="shared" si="154"/>
        <v/>
      </c>
      <c r="AO205" s="537" t="str">
        <f t="shared" si="155"/>
        <v/>
      </c>
      <c r="AP205" s="542" t="str">
        <f t="shared" si="187"/>
        <v/>
      </c>
      <c r="AQ205" s="539"/>
      <c r="AR205" s="141"/>
      <c r="AS205" s="486"/>
      <c r="AT205" s="501" t="str">
        <f t="shared" si="156"/>
        <v/>
      </c>
      <c r="AU205" s="537" t="str">
        <f t="shared" si="157"/>
        <v/>
      </c>
      <c r="AV205" s="537" t="str">
        <f t="shared" si="158"/>
        <v/>
      </c>
      <c r="AW205" s="537" t="str">
        <f t="shared" si="159"/>
        <v/>
      </c>
      <c r="AX205" s="536"/>
      <c r="AY205" s="141"/>
      <c r="AZ205" s="211"/>
      <c r="BA205" s="211" t="str">
        <f t="shared" si="160"/>
        <v/>
      </c>
      <c r="BB205" s="537" t="str">
        <f t="shared" si="161"/>
        <v/>
      </c>
      <c r="BC205" s="537"/>
      <c r="BD205" s="538" t="str">
        <f t="shared" si="162"/>
        <v/>
      </c>
      <c r="BE205" s="539"/>
      <c r="BF205" s="141"/>
      <c r="BG205" s="486"/>
      <c r="BH205" s="501" t="str">
        <f t="shared" si="163"/>
        <v/>
      </c>
      <c r="BI205" s="537" t="str">
        <f t="shared" si="164"/>
        <v/>
      </c>
      <c r="BJ205" s="537" t="str">
        <f t="shared" si="165"/>
        <v/>
      </c>
      <c r="BK205" s="537" t="str">
        <f t="shared" si="166"/>
        <v/>
      </c>
      <c r="BL205" s="536"/>
      <c r="BM205" s="141"/>
      <c r="BN205" s="211"/>
      <c r="BO205" s="211" t="e">
        <f t="shared" si="167"/>
        <v>#VALUE!</v>
      </c>
      <c r="BP205" s="537" t="str">
        <f t="shared" si="168"/>
        <v/>
      </c>
      <c r="BQ205" s="537" t="str">
        <f t="shared" si="169"/>
        <v/>
      </c>
      <c r="BR205" s="538" t="str">
        <f t="shared" si="170"/>
        <v/>
      </c>
      <c r="BS205" s="539"/>
      <c r="BT205" s="141"/>
      <c r="BU205" s="486"/>
      <c r="BV205" s="501" t="str">
        <f t="shared" si="171"/>
        <v/>
      </c>
      <c r="BW205" s="537" t="str">
        <f t="shared" si="172"/>
        <v/>
      </c>
      <c r="BX205" s="537" t="str">
        <f t="shared" si="173"/>
        <v/>
      </c>
      <c r="BY205" s="537" t="str">
        <f t="shared" si="174"/>
        <v/>
      </c>
      <c r="BZ205" s="536"/>
      <c r="CA205" s="141"/>
      <c r="CB205" s="486"/>
      <c r="CC205" s="483" t="str">
        <f t="shared" si="175"/>
        <v/>
      </c>
      <c r="CD205" s="153" t="str">
        <f t="shared" si="176"/>
        <v/>
      </c>
      <c r="CE205" s="153" t="str">
        <f t="shared" si="177"/>
        <v/>
      </c>
      <c r="CF205" s="153" t="str">
        <f t="shared" si="178"/>
        <v/>
      </c>
    </row>
    <row r="206" spans="1:84" ht="29.45" customHeight="1" x14ac:dyDescent="0.25">
      <c r="A206" s="354" t="str">
        <f>'N-Bedarf AL §13a'!A206</f>
        <v/>
      </c>
      <c r="B206" s="354" t="str">
        <f>IF('N-Bedarf AL §13a'!B206="","",'N-Bedarf AL §13a'!B206)</f>
        <v/>
      </c>
      <c r="C206" s="305" t="str">
        <f>IF('N-Bedarf AL §13a'!D206="","",'N-Bedarf AL §13a'!D206)</f>
        <v/>
      </c>
      <c r="D206" s="32" t="str">
        <f>IF('N-Bedarf AL §13a'!C206="","",'N-Bedarf AL §13a'!C206)</f>
        <v/>
      </c>
      <c r="E206" s="32" t="str">
        <f>IF('N-Bedarf AL §13a'!Y206="",'N-Bedarf AL §13a'!V206,'N-Bedarf AL §13a'!Y206)</f>
        <v/>
      </c>
      <c r="F206" s="32" t="str">
        <f>IF('P-Bedarf AL §13a'!V208="","",'P-Bedarf AL §13a'!V208)</f>
        <v/>
      </c>
      <c r="G206" s="32" t="str">
        <f>IF('P-Bedarf AL §13a'!Z208="","",'P-Bedarf AL §13a'!Z208)</f>
        <v/>
      </c>
      <c r="H206" s="345" t="str">
        <f t="shared" si="179"/>
        <v/>
      </c>
      <c r="I206" s="345" t="str">
        <f t="shared" si="180"/>
        <v/>
      </c>
      <c r="J206" s="345" t="str">
        <f t="shared" si="181"/>
        <v/>
      </c>
      <c r="K206" s="321">
        <f t="shared" si="182"/>
        <v>0</v>
      </c>
      <c r="L206" s="321">
        <f t="shared" si="183"/>
        <v>0</v>
      </c>
      <c r="M206" s="321">
        <f t="shared" si="184"/>
        <v>0</v>
      </c>
      <c r="N206" s="321" t="str">
        <f t="shared" si="185"/>
        <v/>
      </c>
      <c r="O206" s="321" t="str">
        <f t="shared" si="185"/>
        <v/>
      </c>
      <c r="P206" s="321" t="str">
        <f t="shared" si="185"/>
        <v/>
      </c>
      <c r="Q206" s="490" t="str">
        <f t="shared" si="141"/>
        <v/>
      </c>
      <c r="R206" s="539"/>
      <c r="S206" s="141"/>
      <c r="T206" s="486"/>
      <c r="U206" s="501" t="str">
        <f t="shared" si="142"/>
        <v/>
      </c>
      <c r="V206" s="537" t="str">
        <f t="shared" si="143"/>
        <v/>
      </c>
      <c r="W206" s="537" t="str">
        <f t="shared" si="186"/>
        <v/>
      </c>
      <c r="X206" s="537" t="str">
        <f t="shared" si="144"/>
        <v/>
      </c>
      <c r="Y206" s="537" t="str">
        <f t="shared" si="145"/>
        <v/>
      </c>
      <c r="Z206" s="536"/>
      <c r="AA206" s="141"/>
      <c r="AB206" s="211"/>
      <c r="AC206" s="212" t="str">
        <f t="shared" si="146"/>
        <v/>
      </c>
      <c r="AD206" s="537" t="str">
        <f t="shared" si="147"/>
        <v/>
      </c>
      <c r="AE206" s="537" t="str">
        <f t="shared" si="148"/>
        <v/>
      </c>
      <c r="AF206" s="537" t="str">
        <f t="shared" si="149"/>
        <v/>
      </c>
      <c r="AG206" s="538" t="str">
        <f t="shared" si="150"/>
        <v/>
      </c>
      <c r="AH206" s="539"/>
      <c r="AI206" s="141"/>
      <c r="AJ206" s="486"/>
      <c r="AK206" s="507">
        <f t="shared" si="151"/>
        <v>0</v>
      </c>
      <c r="AL206" s="537" t="str">
        <f t="shared" si="152"/>
        <v/>
      </c>
      <c r="AM206" s="537" t="str">
        <f t="shared" si="153"/>
        <v/>
      </c>
      <c r="AN206" s="537" t="str">
        <f t="shared" si="154"/>
        <v/>
      </c>
      <c r="AO206" s="537" t="str">
        <f t="shared" si="155"/>
        <v/>
      </c>
      <c r="AP206" s="542" t="str">
        <f t="shared" si="187"/>
        <v/>
      </c>
      <c r="AQ206" s="539"/>
      <c r="AR206" s="141"/>
      <c r="AS206" s="486"/>
      <c r="AT206" s="501" t="str">
        <f t="shared" si="156"/>
        <v/>
      </c>
      <c r="AU206" s="537" t="str">
        <f t="shared" si="157"/>
        <v/>
      </c>
      <c r="AV206" s="537" t="str">
        <f t="shared" si="158"/>
        <v/>
      </c>
      <c r="AW206" s="537" t="str">
        <f t="shared" si="159"/>
        <v/>
      </c>
      <c r="AX206" s="536"/>
      <c r="AY206" s="141"/>
      <c r="AZ206" s="211"/>
      <c r="BA206" s="211" t="str">
        <f t="shared" si="160"/>
        <v/>
      </c>
      <c r="BB206" s="537" t="str">
        <f t="shared" si="161"/>
        <v/>
      </c>
      <c r="BC206" s="537"/>
      <c r="BD206" s="538" t="str">
        <f t="shared" si="162"/>
        <v/>
      </c>
      <c r="BE206" s="539"/>
      <c r="BF206" s="141"/>
      <c r="BG206" s="486"/>
      <c r="BH206" s="501" t="str">
        <f t="shared" si="163"/>
        <v/>
      </c>
      <c r="BI206" s="537" t="str">
        <f t="shared" si="164"/>
        <v/>
      </c>
      <c r="BJ206" s="537" t="str">
        <f t="shared" si="165"/>
        <v/>
      </c>
      <c r="BK206" s="537" t="str">
        <f t="shared" si="166"/>
        <v/>
      </c>
      <c r="BL206" s="536"/>
      <c r="BM206" s="141"/>
      <c r="BN206" s="211"/>
      <c r="BO206" s="211" t="e">
        <f t="shared" si="167"/>
        <v>#VALUE!</v>
      </c>
      <c r="BP206" s="537" t="str">
        <f t="shared" si="168"/>
        <v/>
      </c>
      <c r="BQ206" s="537" t="str">
        <f t="shared" si="169"/>
        <v/>
      </c>
      <c r="BR206" s="538" t="str">
        <f t="shared" si="170"/>
        <v/>
      </c>
      <c r="BS206" s="539"/>
      <c r="BT206" s="141"/>
      <c r="BU206" s="486"/>
      <c r="BV206" s="501" t="str">
        <f t="shared" si="171"/>
        <v/>
      </c>
      <c r="BW206" s="537" t="str">
        <f t="shared" si="172"/>
        <v/>
      </c>
      <c r="BX206" s="537" t="str">
        <f t="shared" si="173"/>
        <v/>
      </c>
      <c r="BY206" s="537" t="str">
        <f t="shared" si="174"/>
        <v/>
      </c>
      <c r="BZ206" s="536"/>
      <c r="CA206" s="141"/>
      <c r="CB206" s="486"/>
      <c r="CC206" s="483" t="str">
        <f t="shared" si="175"/>
        <v/>
      </c>
      <c r="CD206" s="153" t="str">
        <f t="shared" si="176"/>
        <v/>
      </c>
      <c r="CE206" s="153" t="str">
        <f t="shared" si="177"/>
        <v/>
      </c>
      <c r="CF206" s="153" t="str">
        <f t="shared" si="178"/>
        <v/>
      </c>
    </row>
    <row r="207" spans="1:84" ht="29.45" customHeight="1" x14ac:dyDescent="0.25">
      <c r="A207" s="354" t="str">
        <f>'N-Bedarf AL §13a'!A207</f>
        <v/>
      </c>
      <c r="B207" s="354" t="str">
        <f>IF('N-Bedarf AL §13a'!B207="","",'N-Bedarf AL §13a'!B207)</f>
        <v/>
      </c>
      <c r="C207" s="305" t="str">
        <f>IF('N-Bedarf AL §13a'!D207="","",'N-Bedarf AL §13a'!D207)</f>
        <v/>
      </c>
      <c r="D207" s="32" t="str">
        <f>IF('N-Bedarf AL §13a'!C207="","",'N-Bedarf AL §13a'!C207)</f>
        <v/>
      </c>
      <c r="E207" s="32" t="str">
        <f>IF('N-Bedarf AL §13a'!Y207="",'N-Bedarf AL §13a'!V207,'N-Bedarf AL §13a'!Y207)</f>
        <v/>
      </c>
      <c r="F207" s="32" t="str">
        <f>IF('P-Bedarf AL §13a'!V209="","",'P-Bedarf AL §13a'!V209)</f>
        <v/>
      </c>
      <c r="G207" s="32" t="str">
        <f>IF('P-Bedarf AL §13a'!Z209="","",'P-Bedarf AL §13a'!Z209)</f>
        <v/>
      </c>
      <c r="H207" s="345" t="str">
        <f t="shared" si="179"/>
        <v/>
      </c>
      <c r="I207" s="345" t="str">
        <f t="shared" si="180"/>
        <v/>
      </c>
      <c r="J207" s="345" t="str">
        <f t="shared" si="181"/>
        <v/>
      </c>
      <c r="K207" s="321">
        <f t="shared" si="182"/>
        <v>0</v>
      </c>
      <c r="L207" s="321">
        <f t="shared" si="183"/>
        <v>0</v>
      </c>
      <c r="M207" s="321">
        <f t="shared" si="184"/>
        <v>0</v>
      </c>
      <c r="N207" s="321" t="str">
        <f t="shared" si="185"/>
        <v/>
      </c>
      <c r="O207" s="321" t="str">
        <f t="shared" si="185"/>
        <v/>
      </c>
      <c r="P207" s="321" t="str">
        <f t="shared" si="185"/>
        <v/>
      </c>
      <c r="Q207" s="490" t="str">
        <f t="shared" si="141"/>
        <v/>
      </c>
      <c r="R207" s="539"/>
      <c r="S207" s="141"/>
      <c r="T207" s="486"/>
      <c r="U207" s="501" t="str">
        <f t="shared" si="142"/>
        <v/>
      </c>
      <c r="V207" s="537" t="str">
        <f t="shared" si="143"/>
        <v/>
      </c>
      <c r="W207" s="537" t="str">
        <f t="shared" si="186"/>
        <v/>
      </c>
      <c r="X207" s="537" t="str">
        <f t="shared" si="144"/>
        <v/>
      </c>
      <c r="Y207" s="537" t="str">
        <f t="shared" si="145"/>
        <v/>
      </c>
      <c r="Z207" s="536"/>
      <c r="AA207" s="141"/>
      <c r="AB207" s="211"/>
      <c r="AC207" s="212" t="str">
        <f t="shared" si="146"/>
        <v/>
      </c>
      <c r="AD207" s="537" t="str">
        <f t="shared" si="147"/>
        <v/>
      </c>
      <c r="AE207" s="537" t="str">
        <f t="shared" si="148"/>
        <v/>
      </c>
      <c r="AF207" s="537" t="str">
        <f t="shared" si="149"/>
        <v/>
      </c>
      <c r="AG207" s="538" t="str">
        <f t="shared" si="150"/>
        <v/>
      </c>
      <c r="AH207" s="539"/>
      <c r="AI207" s="141"/>
      <c r="AJ207" s="486"/>
      <c r="AK207" s="507">
        <f t="shared" si="151"/>
        <v>0</v>
      </c>
      <c r="AL207" s="537" t="str">
        <f t="shared" si="152"/>
        <v/>
      </c>
      <c r="AM207" s="537" t="str">
        <f t="shared" si="153"/>
        <v/>
      </c>
      <c r="AN207" s="537" t="str">
        <f t="shared" si="154"/>
        <v/>
      </c>
      <c r="AO207" s="537" t="str">
        <f t="shared" si="155"/>
        <v/>
      </c>
      <c r="AP207" s="542" t="str">
        <f t="shared" si="187"/>
        <v/>
      </c>
      <c r="AQ207" s="539"/>
      <c r="AR207" s="141"/>
      <c r="AS207" s="486"/>
      <c r="AT207" s="501" t="str">
        <f t="shared" si="156"/>
        <v/>
      </c>
      <c r="AU207" s="537" t="str">
        <f t="shared" si="157"/>
        <v/>
      </c>
      <c r="AV207" s="537" t="str">
        <f t="shared" si="158"/>
        <v/>
      </c>
      <c r="AW207" s="537" t="str">
        <f t="shared" si="159"/>
        <v/>
      </c>
      <c r="AX207" s="536"/>
      <c r="AY207" s="141"/>
      <c r="AZ207" s="211"/>
      <c r="BA207" s="211" t="str">
        <f t="shared" si="160"/>
        <v/>
      </c>
      <c r="BB207" s="537" t="str">
        <f t="shared" si="161"/>
        <v/>
      </c>
      <c r="BC207" s="537"/>
      <c r="BD207" s="538" t="str">
        <f t="shared" si="162"/>
        <v/>
      </c>
      <c r="BE207" s="539"/>
      <c r="BF207" s="141"/>
      <c r="BG207" s="486"/>
      <c r="BH207" s="501" t="str">
        <f t="shared" si="163"/>
        <v/>
      </c>
      <c r="BI207" s="537" t="str">
        <f t="shared" si="164"/>
        <v/>
      </c>
      <c r="BJ207" s="537" t="str">
        <f t="shared" si="165"/>
        <v/>
      </c>
      <c r="BK207" s="537" t="str">
        <f t="shared" si="166"/>
        <v/>
      </c>
      <c r="BL207" s="536"/>
      <c r="BM207" s="141"/>
      <c r="BN207" s="211"/>
      <c r="BO207" s="211" t="e">
        <f t="shared" si="167"/>
        <v>#VALUE!</v>
      </c>
      <c r="BP207" s="537" t="str">
        <f t="shared" si="168"/>
        <v/>
      </c>
      <c r="BQ207" s="537" t="str">
        <f t="shared" si="169"/>
        <v/>
      </c>
      <c r="BR207" s="538" t="str">
        <f t="shared" si="170"/>
        <v/>
      </c>
      <c r="BS207" s="539"/>
      <c r="BT207" s="141"/>
      <c r="BU207" s="486"/>
      <c r="BV207" s="501" t="str">
        <f t="shared" si="171"/>
        <v/>
      </c>
      <c r="BW207" s="537" t="str">
        <f t="shared" si="172"/>
        <v/>
      </c>
      <c r="BX207" s="537" t="str">
        <f t="shared" si="173"/>
        <v/>
      </c>
      <c r="BY207" s="537" t="str">
        <f t="shared" si="174"/>
        <v/>
      </c>
      <c r="BZ207" s="536"/>
      <c r="CA207" s="141"/>
      <c r="CB207" s="486"/>
      <c r="CC207" s="483" t="str">
        <f t="shared" si="175"/>
        <v/>
      </c>
      <c r="CD207" s="153" t="str">
        <f t="shared" si="176"/>
        <v/>
      </c>
      <c r="CE207" s="153" t="str">
        <f t="shared" si="177"/>
        <v/>
      </c>
      <c r="CF207" s="153" t="str">
        <f t="shared" si="178"/>
        <v/>
      </c>
    </row>
    <row r="208" spans="1:84" ht="29.45" customHeight="1" x14ac:dyDescent="0.25">
      <c r="A208" s="354" t="str">
        <f>'N-Bedarf AL §13a'!A208</f>
        <v/>
      </c>
      <c r="B208" s="354" t="str">
        <f>IF('N-Bedarf AL §13a'!B208="","",'N-Bedarf AL §13a'!B208)</f>
        <v/>
      </c>
      <c r="C208" s="305" t="str">
        <f>IF('N-Bedarf AL §13a'!D208="","",'N-Bedarf AL §13a'!D208)</f>
        <v/>
      </c>
      <c r="D208" s="32" t="str">
        <f>IF('N-Bedarf AL §13a'!C208="","",'N-Bedarf AL §13a'!C208)</f>
        <v/>
      </c>
      <c r="E208" s="32" t="str">
        <f>IF('N-Bedarf AL §13a'!Y208="",'N-Bedarf AL §13a'!V208,'N-Bedarf AL §13a'!Y208)</f>
        <v/>
      </c>
      <c r="F208" s="32" t="str">
        <f>IF('P-Bedarf AL §13a'!V210="","",'P-Bedarf AL §13a'!V210)</f>
        <v/>
      </c>
      <c r="G208" s="32" t="str">
        <f>IF('P-Bedarf AL §13a'!Z210="","",'P-Bedarf AL §13a'!Z210)</f>
        <v/>
      </c>
      <c r="H208" s="345" t="str">
        <f t="shared" si="179"/>
        <v/>
      </c>
      <c r="I208" s="345" t="str">
        <f t="shared" si="180"/>
        <v/>
      </c>
      <c r="J208" s="345" t="str">
        <f t="shared" si="181"/>
        <v/>
      </c>
      <c r="K208" s="321">
        <f t="shared" si="182"/>
        <v>0</v>
      </c>
      <c r="L208" s="321">
        <f t="shared" si="183"/>
        <v>0</v>
      </c>
      <c r="M208" s="321">
        <f t="shared" si="184"/>
        <v>0</v>
      </c>
      <c r="N208" s="321" t="str">
        <f t="shared" si="185"/>
        <v/>
      </c>
      <c r="O208" s="321" t="str">
        <f t="shared" si="185"/>
        <v/>
      </c>
      <c r="P208" s="321" t="str">
        <f t="shared" si="185"/>
        <v/>
      </c>
      <c r="Q208" s="490" t="str">
        <f t="shared" si="141"/>
        <v/>
      </c>
      <c r="R208" s="539"/>
      <c r="S208" s="141"/>
      <c r="T208" s="486"/>
      <c r="U208" s="501" t="str">
        <f t="shared" si="142"/>
        <v/>
      </c>
      <c r="V208" s="537" t="str">
        <f t="shared" si="143"/>
        <v/>
      </c>
      <c r="W208" s="537" t="str">
        <f t="shared" si="186"/>
        <v/>
      </c>
      <c r="X208" s="537" t="str">
        <f t="shared" si="144"/>
        <v/>
      </c>
      <c r="Y208" s="537" t="str">
        <f t="shared" si="145"/>
        <v/>
      </c>
      <c r="Z208" s="536"/>
      <c r="AA208" s="141"/>
      <c r="AB208" s="211"/>
      <c r="AC208" s="212" t="str">
        <f t="shared" si="146"/>
        <v/>
      </c>
      <c r="AD208" s="537" t="str">
        <f t="shared" si="147"/>
        <v/>
      </c>
      <c r="AE208" s="537" t="str">
        <f t="shared" si="148"/>
        <v/>
      </c>
      <c r="AF208" s="537" t="str">
        <f t="shared" si="149"/>
        <v/>
      </c>
      <c r="AG208" s="538" t="str">
        <f t="shared" si="150"/>
        <v/>
      </c>
      <c r="AH208" s="539"/>
      <c r="AI208" s="141"/>
      <c r="AJ208" s="486"/>
      <c r="AK208" s="507">
        <f t="shared" si="151"/>
        <v>0</v>
      </c>
      <c r="AL208" s="537" t="str">
        <f t="shared" si="152"/>
        <v/>
      </c>
      <c r="AM208" s="537" t="str">
        <f t="shared" si="153"/>
        <v/>
      </c>
      <c r="AN208" s="537" t="str">
        <f t="shared" si="154"/>
        <v/>
      </c>
      <c r="AO208" s="537" t="str">
        <f t="shared" si="155"/>
        <v/>
      </c>
      <c r="AP208" s="542" t="str">
        <f t="shared" si="187"/>
        <v/>
      </c>
      <c r="AQ208" s="539"/>
      <c r="AR208" s="141"/>
      <c r="AS208" s="486"/>
      <c r="AT208" s="501" t="str">
        <f t="shared" si="156"/>
        <v/>
      </c>
      <c r="AU208" s="537" t="str">
        <f t="shared" si="157"/>
        <v/>
      </c>
      <c r="AV208" s="537" t="str">
        <f t="shared" si="158"/>
        <v/>
      </c>
      <c r="AW208" s="537" t="str">
        <f t="shared" si="159"/>
        <v/>
      </c>
      <c r="AX208" s="536"/>
      <c r="AY208" s="141"/>
      <c r="AZ208" s="211"/>
      <c r="BA208" s="211" t="str">
        <f t="shared" si="160"/>
        <v/>
      </c>
      <c r="BB208" s="537" t="str">
        <f t="shared" si="161"/>
        <v/>
      </c>
      <c r="BC208" s="537"/>
      <c r="BD208" s="538" t="str">
        <f t="shared" si="162"/>
        <v/>
      </c>
      <c r="BE208" s="539"/>
      <c r="BF208" s="141"/>
      <c r="BG208" s="486"/>
      <c r="BH208" s="501" t="str">
        <f t="shared" si="163"/>
        <v/>
      </c>
      <c r="BI208" s="537" t="str">
        <f t="shared" si="164"/>
        <v/>
      </c>
      <c r="BJ208" s="537" t="str">
        <f t="shared" si="165"/>
        <v/>
      </c>
      <c r="BK208" s="537" t="str">
        <f t="shared" si="166"/>
        <v/>
      </c>
      <c r="BL208" s="536"/>
      <c r="BM208" s="141"/>
      <c r="BN208" s="211"/>
      <c r="BO208" s="211" t="e">
        <f t="shared" si="167"/>
        <v>#VALUE!</v>
      </c>
      <c r="BP208" s="537" t="str">
        <f t="shared" si="168"/>
        <v/>
      </c>
      <c r="BQ208" s="537" t="str">
        <f t="shared" si="169"/>
        <v/>
      </c>
      <c r="BR208" s="538" t="str">
        <f t="shared" si="170"/>
        <v/>
      </c>
      <c r="BS208" s="539"/>
      <c r="BT208" s="141"/>
      <c r="BU208" s="486"/>
      <c r="BV208" s="501" t="str">
        <f t="shared" si="171"/>
        <v/>
      </c>
      <c r="BW208" s="537" t="str">
        <f t="shared" si="172"/>
        <v/>
      </c>
      <c r="BX208" s="537" t="str">
        <f t="shared" si="173"/>
        <v/>
      </c>
      <c r="BY208" s="537" t="str">
        <f t="shared" si="174"/>
        <v/>
      </c>
      <c r="BZ208" s="536"/>
      <c r="CA208" s="141"/>
      <c r="CB208" s="486"/>
      <c r="CC208" s="483" t="str">
        <f t="shared" si="175"/>
        <v/>
      </c>
      <c r="CD208" s="153" t="str">
        <f t="shared" si="176"/>
        <v/>
      </c>
      <c r="CE208" s="153" t="str">
        <f t="shared" si="177"/>
        <v/>
      </c>
      <c r="CF208" s="153" t="str">
        <f t="shared" si="178"/>
        <v/>
      </c>
    </row>
    <row r="209" spans="1:84" ht="29.45" customHeight="1" x14ac:dyDescent="0.25">
      <c r="A209" s="354" t="str">
        <f>'N-Bedarf AL §13a'!A209</f>
        <v/>
      </c>
      <c r="B209" s="354" t="str">
        <f>IF('N-Bedarf AL §13a'!B209="","",'N-Bedarf AL §13a'!B209)</f>
        <v/>
      </c>
      <c r="C209" s="305" t="str">
        <f>IF('N-Bedarf AL §13a'!D209="","",'N-Bedarf AL §13a'!D209)</f>
        <v/>
      </c>
      <c r="D209" s="32" t="str">
        <f>IF('N-Bedarf AL §13a'!C209="","",'N-Bedarf AL §13a'!C209)</f>
        <v/>
      </c>
      <c r="E209" s="32" t="str">
        <f>IF('N-Bedarf AL §13a'!Y209="",'N-Bedarf AL §13a'!V209,'N-Bedarf AL §13a'!Y209)</f>
        <v/>
      </c>
      <c r="F209" s="32" t="str">
        <f>IF('P-Bedarf AL §13a'!V211="","",'P-Bedarf AL §13a'!V211)</f>
        <v/>
      </c>
      <c r="G209" s="32" t="str">
        <f>IF('P-Bedarf AL §13a'!Z211="","",'P-Bedarf AL §13a'!Z211)</f>
        <v/>
      </c>
      <c r="H209" s="345" t="str">
        <f t="shared" si="179"/>
        <v/>
      </c>
      <c r="I209" s="345" t="str">
        <f t="shared" si="180"/>
        <v/>
      </c>
      <c r="J209" s="345" t="str">
        <f t="shared" si="181"/>
        <v/>
      </c>
      <c r="K209" s="321">
        <f t="shared" si="182"/>
        <v>0</v>
      </c>
      <c r="L209" s="321">
        <f t="shared" si="183"/>
        <v>0</v>
      </c>
      <c r="M209" s="321">
        <f t="shared" si="184"/>
        <v>0</v>
      </c>
      <c r="N209" s="321" t="str">
        <f t="shared" si="185"/>
        <v/>
      </c>
      <c r="O209" s="321" t="str">
        <f t="shared" si="185"/>
        <v/>
      </c>
      <c r="P209" s="321" t="str">
        <f t="shared" si="185"/>
        <v/>
      </c>
      <c r="Q209" s="490" t="str">
        <f t="shared" si="141"/>
        <v/>
      </c>
      <c r="R209" s="539"/>
      <c r="S209" s="141"/>
      <c r="T209" s="486"/>
      <c r="U209" s="501" t="str">
        <f t="shared" si="142"/>
        <v/>
      </c>
      <c r="V209" s="537" t="str">
        <f t="shared" si="143"/>
        <v/>
      </c>
      <c r="W209" s="537" t="str">
        <f t="shared" si="186"/>
        <v/>
      </c>
      <c r="X209" s="537" t="str">
        <f t="shared" si="144"/>
        <v/>
      </c>
      <c r="Y209" s="537" t="str">
        <f t="shared" si="145"/>
        <v/>
      </c>
      <c r="Z209" s="536"/>
      <c r="AA209" s="141"/>
      <c r="AB209" s="211"/>
      <c r="AC209" s="212" t="str">
        <f t="shared" si="146"/>
        <v/>
      </c>
      <c r="AD209" s="537" t="str">
        <f t="shared" si="147"/>
        <v/>
      </c>
      <c r="AE209" s="537" t="str">
        <f t="shared" si="148"/>
        <v/>
      </c>
      <c r="AF209" s="537" t="str">
        <f t="shared" si="149"/>
        <v/>
      </c>
      <c r="AG209" s="538" t="str">
        <f t="shared" si="150"/>
        <v/>
      </c>
      <c r="AH209" s="539"/>
      <c r="AI209" s="141"/>
      <c r="AJ209" s="486"/>
      <c r="AK209" s="507">
        <f t="shared" si="151"/>
        <v>0</v>
      </c>
      <c r="AL209" s="537" t="str">
        <f t="shared" si="152"/>
        <v/>
      </c>
      <c r="AM209" s="537" t="str">
        <f t="shared" si="153"/>
        <v/>
      </c>
      <c r="AN209" s="537" t="str">
        <f t="shared" si="154"/>
        <v/>
      </c>
      <c r="AO209" s="537" t="str">
        <f t="shared" si="155"/>
        <v/>
      </c>
      <c r="AP209" s="542" t="str">
        <f t="shared" si="187"/>
        <v/>
      </c>
      <c r="AQ209" s="539"/>
      <c r="AR209" s="141"/>
      <c r="AS209" s="486"/>
      <c r="AT209" s="501" t="str">
        <f t="shared" si="156"/>
        <v/>
      </c>
      <c r="AU209" s="537" t="str">
        <f t="shared" si="157"/>
        <v/>
      </c>
      <c r="AV209" s="537" t="str">
        <f t="shared" si="158"/>
        <v/>
      </c>
      <c r="AW209" s="537" t="str">
        <f t="shared" si="159"/>
        <v/>
      </c>
      <c r="AX209" s="536"/>
      <c r="AY209" s="141"/>
      <c r="AZ209" s="211"/>
      <c r="BA209" s="211" t="str">
        <f t="shared" si="160"/>
        <v/>
      </c>
      <c r="BB209" s="537" t="str">
        <f t="shared" si="161"/>
        <v/>
      </c>
      <c r="BC209" s="537"/>
      <c r="BD209" s="538" t="str">
        <f t="shared" si="162"/>
        <v/>
      </c>
      <c r="BE209" s="539"/>
      <c r="BF209" s="141"/>
      <c r="BG209" s="486"/>
      <c r="BH209" s="501" t="str">
        <f t="shared" si="163"/>
        <v/>
      </c>
      <c r="BI209" s="537" t="str">
        <f t="shared" si="164"/>
        <v/>
      </c>
      <c r="BJ209" s="537" t="str">
        <f t="shared" si="165"/>
        <v/>
      </c>
      <c r="BK209" s="537" t="str">
        <f t="shared" si="166"/>
        <v/>
      </c>
      <c r="BL209" s="536"/>
      <c r="BM209" s="141"/>
      <c r="BN209" s="211"/>
      <c r="BO209" s="211" t="e">
        <f t="shared" si="167"/>
        <v>#VALUE!</v>
      </c>
      <c r="BP209" s="537" t="str">
        <f t="shared" si="168"/>
        <v/>
      </c>
      <c r="BQ209" s="537" t="str">
        <f t="shared" si="169"/>
        <v/>
      </c>
      <c r="BR209" s="538" t="str">
        <f t="shared" si="170"/>
        <v/>
      </c>
      <c r="BS209" s="539"/>
      <c r="BT209" s="141"/>
      <c r="BU209" s="486"/>
      <c r="BV209" s="501" t="str">
        <f t="shared" si="171"/>
        <v/>
      </c>
      <c r="BW209" s="537" t="str">
        <f t="shared" si="172"/>
        <v/>
      </c>
      <c r="BX209" s="537" t="str">
        <f t="shared" si="173"/>
        <v/>
      </c>
      <c r="BY209" s="537" t="str">
        <f t="shared" si="174"/>
        <v/>
      </c>
      <c r="BZ209" s="536"/>
      <c r="CA209" s="141"/>
      <c r="CB209" s="486"/>
      <c r="CC209" s="483" t="str">
        <f t="shared" si="175"/>
        <v/>
      </c>
      <c r="CD209" s="153" t="str">
        <f t="shared" si="176"/>
        <v/>
      </c>
      <c r="CE209" s="153" t="str">
        <f t="shared" si="177"/>
        <v/>
      </c>
      <c r="CF209" s="153" t="str">
        <f t="shared" si="178"/>
        <v/>
      </c>
    </row>
    <row r="210" spans="1:84" ht="29.45" customHeight="1" x14ac:dyDescent="0.25">
      <c r="A210" s="354" t="str">
        <f>'N-Bedarf AL §13a'!A210</f>
        <v/>
      </c>
      <c r="B210" s="354" t="str">
        <f>IF('N-Bedarf AL §13a'!B210="","",'N-Bedarf AL §13a'!B210)</f>
        <v/>
      </c>
      <c r="C210" s="305" t="str">
        <f>IF('N-Bedarf AL §13a'!D210="","",'N-Bedarf AL §13a'!D210)</f>
        <v/>
      </c>
      <c r="D210" s="32" t="str">
        <f>IF('N-Bedarf AL §13a'!C210="","",'N-Bedarf AL §13a'!C210)</f>
        <v/>
      </c>
      <c r="E210" s="32" t="str">
        <f>IF('N-Bedarf AL §13a'!Y210="",'N-Bedarf AL §13a'!V210,'N-Bedarf AL §13a'!Y210)</f>
        <v/>
      </c>
      <c r="F210" s="32" t="str">
        <f>IF('P-Bedarf AL §13a'!V212="","",'P-Bedarf AL §13a'!V212)</f>
        <v/>
      </c>
      <c r="G210" s="32" t="str">
        <f>IF('P-Bedarf AL §13a'!Z212="","",'P-Bedarf AL §13a'!Z212)</f>
        <v/>
      </c>
      <c r="H210" s="345" t="str">
        <f t="shared" si="179"/>
        <v/>
      </c>
      <c r="I210" s="345" t="str">
        <f t="shared" si="180"/>
        <v/>
      </c>
      <c r="J210" s="345" t="str">
        <f t="shared" si="181"/>
        <v/>
      </c>
      <c r="K210" s="321">
        <f t="shared" si="182"/>
        <v>0</v>
      </c>
      <c r="L210" s="321">
        <f t="shared" si="183"/>
        <v>0</v>
      </c>
      <c r="M210" s="321">
        <f t="shared" si="184"/>
        <v>0</v>
      </c>
      <c r="N210" s="321" t="str">
        <f t="shared" si="185"/>
        <v/>
      </c>
      <c r="O210" s="321" t="str">
        <f t="shared" si="185"/>
        <v/>
      </c>
      <c r="P210" s="321" t="str">
        <f t="shared" si="185"/>
        <v/>
      </c>
      <c r="Q210" s="490" t="str">
        <f t="shared" si="141"/>
        <v/>
      </c>
      <c r="R210" s="539"/>
      <c r="S210" s="141"/>
      <c r="T210" s="486"/>
      <c r="U210" s="501" t="str">
        <f t="shared" si="142"/>
        <v/>
      </c>
      <c r="V210" s="537" t="str">
        <f t="shared" si="143"/>
        <v/>
      </c>
      <c r="W210" s="537" t="str">
        <f t="shared" si="186"/>
        <v/>
      </c>
      <c r="X210" s="537" t="str">
        <f t="shared" si="144"/>
        <v/>
      </c>
      <c r="Y210" s="537" t="str">
        <f t="shared" si="145"/>
        <v/>
      </c>
      <c r="Z210" s="536"/>
      <c r="AA210" s="141"/>
      <c r="AB210" s="211"/>
      <c r="AC210" s="212" t="str">
        <f t="shared" si="146"/>
        <v/>
      </c>
      <c r="AD210" s="537" t="str">
        <f t="shared" si="147"/>
        <v/>
      </c>
      <c r="AE210" s="537" t="str">
        <f t="shared" si="148"/>
        <v/>
      </c>
      <c r="AF210" s="537" t="str">
        <f t="shared" si="149"/>
        <v/>
      </c>
      <c r="AG210" s="538" t="str">
        <f t="shared" si="150"/>
        <v/>
      </c>
      <c r="AH210" s="539"/>
      <c r="AI210" s="141"/>
      <c r="AJ210" s="486"/>
      <c r="AK210" s="507">
        <f t="shared" si="151"/>
        <v>0</v>
      </c>
      <c r="AL210" s="537" t="str">
        <f t="shared" si="152"/>
        <v/>
      </c>
      <c r="AM210" s="537" t="str">
        <f t="shared" si="153"/>
        <v/>
      </c>
      <c r="AN210" s="537" t="str">
        <f t="shared" si="154"/>
        <v/>
      </c>
      <c r="AO210" s="537" t="str">
        <f t="shared" si="155"/>
        <v/>
      </c>
      <c r="AP210" s="542" t="str">
        <f t="shared" si="187"/>
        <v/>
      </c>
      <c r="AQ210" s="539"/>
      <c r="AR210" s="141"/>
      <c r="AS210" s="486"/>
      <c r="AT210" s="501" t="str">
        <f t="shared" si="156"/>
        <v/>
      </c>
      <c r="AU210" s="537" t="str">
        <f t="shared" si="157"/>
        <v/>
      </c>
      <c r="AV210" s="537" t="str">
        <f t="shared" si="158"/>
        <v/>
      </c>
      <c r="AW210" s="537" t="str">
        <f t="shared" si="159"/>
        <v/>
      </c>
      <c r="AX210" s="536"/>
      <c r="AY210" s="141"/>
      <c r="AZ210" s="211"/>
      <c r="BA210" s="211" t="str">
        <f t="shared" si="160"/>
        <v/>
      </c>
      <c r="BB210" s="537" t="str">
        <f t="shared" si="161"/>
        <v/>
      </c>
      <c r="BC210" s="537"/>
      <c r="BD210" s="538" t="str">
        <f t="shared" si="162"/>
        <v/>
      </c>
      <c r="BE210" s="539"/>
      <c r="BF210" s="141"/>
      <c r="BG210" s="486"/>
      <c r="BH210" s="501" t="str">
        <f t="shared" si="163"/>
        <v/>
      </c>
      <c r="BI210" s="537" t="str">
        <f t="shared" si="164"/>
        <v/>
      </c>
      <c r="BJ210" s="537" t="str">
        <f t="shared" si="165"/>
        <v/>
      </c>
      <c r="BK210" s="537" t="str">
        <f t="shared" si="166"/>
        <v/>
      </c>
      <c r="BL210" s="536"/>
      <c r="BM210" s="141"/>
      <c r="BN210" s="211"/>
      <c r="BO210" s="211" t="e">
        <f t="shared" si="167"/>
        <v>#VALUE!</v>
      </c>
      <c r="BP210" s="537" t="str">
        <f t="shared" si="168"/>
        <v/>
      </c>
      <c r="BQ210" s="537" t="str">
        <f t="shared" si="169"/>
        <v/>
      </c>
      <c r="BR210" s="538" t="str">
        <f t="shared" si="170"/>
        <v/>
      </c>
      <c r="BS210" s="539"/>
      <c r="BT210" s="141"/>
      <c r="BU210" s="486"/>
      <c r="BV210" s="501" t="str">
        <f t="shared" si="171"/>
        <v/>
      </c>
      <c r="BW210" s="537" t="str">
        <f t="shared" si="172"/>
        <v/>
      </c>
      <c r="BX210" s="537" t="str">
        <f t="shared" si="173"/>
        <v/>
      </c>
      <c r="BY210" s="537" t="str">
        <f t="shared" si="174"/>
        <v/>
      </c>
      <c r="BZ210" s="536"/>
      <c r="CA210" s="141"/>
      <c r="CB210" s="486"/>
      <c r="CC210" s="483" t="str">
        <f t="shared" si="175"/>
        <v/>
      </c>
      <c r="CD210" s="153" t="str">
        <f t="shared" si="176"/>
        <v/>
      </c>
      <c r="CE210" s="153" t="str">
        <f t="shared" si="177"/>
        <v/>
      </c>
      <c r="CF210" s="153" t="str">
        <f t="shared" si="178"/>
        <v/>
      </c>
    </row>
    <row r="211" spans="1:84" ht="29.45" customHeight="1" x14ac:dyDescent="0.25">
      <c r="A211" s="354" t="str">
        <f>'N-Bedarf AL §13a'!A211</f>
        <v/>
      </c>
      <c r="B211" s="354" t="str">
        <f>IF('N-Bedarf AL §13a'!B211="","",'N-Bedarf AL §13a'!B211)</f>
        <v/>
      </c>
      <c r="C211" s="305" t="str">
        <f>IF('N-Bedarf AL §13a'!D211="","",'N-Bedarf AL §13a'!D211)</f>
        <v/>
      </c>
      <c r="D211" s="32" t="str">
        <f>IF('N-Bedarf AL §13a'!C211="","",'N-Bedarf AL §13a'!C211)</f>
        <v/>
      </c>
      <c r="E211" s="32" t="str">
        <f>IF('N-Bedarf AL §13a'!Y211="",'N-Bedarf AL §13a'!V211,'N-Bedarf AL §13a'!Y211)</f>
        <v/>
      </c>
      <c r="F211" s="32" t="str">
        <f>IF('P-Bedarf AL §13a'!V213="","",'P-Bedarf AL §13a'!V213)</f>
        <v/>
      </c>
      <c r="G211" s="32" t="str">
        <f>IF('P-Bedarf AL §13a'!Z213="","",'P-Bedarf AL §13a'!Z213)</f>
        <v/>
      </c>
      <c r="H211" s="345" t="str">
        <f t="shared" si="179"/>
        <v/>
      </c>
      <c r="I211" s="345" t="str">
        <f t="shared" si="180"/>
        <v/>
      </c>
      <c r="J211" s="345" t="str">
        <f t="shared" si="181"/>
        <v/>
      </c>
      <c r="K211" s="321">
        <f t="shared" si="182"/>
        <v>0</v>
      </c>
      <c r="L211" s="321">
        <f t="shared" si="183"/>
        <v>0</v>
      </c>
      <c r="M211" s="321">
        <f t="shared" si="184"/>
        <v>0</v>
      </c>
      <c r="N211" s="321" t="str">
        <f t="shared" si="185"/>
        <v/>
      </c>
      <c r="O211" s="321" t="str">
        <f t="shared" si="185"/>
        <v/>
      </c>
      <c r="P211" s="321" t="str">
        <f t="shared" si="185"/>
        <v/>
      </c>
      <c r="Q211" s="490" t="str">
        <f t="shared" si="141"/>
        <v/>
      </c>
      <c r="R211" s="539"/>
      <c r="S211" s="141"/>
      <c r="T211" s="486"/>
      <c r="U211" s="501" t="str">
        <f t="shared" si="142"/>
        <v/>
      </c>
      <c r="V211" s="537" t="str">
        <f t="shared" si="143"/>
        <v/>
      </c>
      <c r="W211" s="537" t="str">
        <f t="shared" si="186"/>
        <v/>
      </c>
      <c r="X211" s="537" t="str">
        <f t="shared" si="144"/>
        <v/>
      </c>
      <c r="Y211" s="537" t="str">
        <f t="shared" si="145"/>
        <v/>
      </c>
      <c r="Z211" s="536"/>
      <c r="AA211" s="141"/>
      <c r="AB211" s="211"/>
      <c r="AC211" s="212" t="str">
        <f t="shared" si="146"/>
        <v/>
      </c>
      <c r="AD211" s="537" t="str">
        <f t="shared" si="147"/>
        <v/>
      </c>
      <c r="AE211" s="537" t="str">
        <f t="shared" si="148"/>
        <v/>
      </c>
      <c r="AF211" s="537" t="str">
        <f t="shared" si="149"/>
        <v/>
      </c>
      <c r="AG211" s="538" t="str">
        <f t="shared" si="150"/>
        <v/>
      </c>
      <c r="AH211" s="539"/>
      <c r="AI211" s="141"/>
      <c r="AJ211" s="486"/>
      <c r="AK211" s="507">
        <f t="shared" si="151"/>
        <v>0</v>
      </c>
      <c r="AL211" s="537" t="str">
        <f t="shared" si="152"/>
        <v/>
      </c>
      <c r="AM211" s="537" t="str">
        <f t="shared" si="153"/>
        <v/>
      </c>
      <c r="AN211" s="537" t="str">
        <f t="shared" si="154"/>
        <v/>
      </c>
      <c r="AO211" s="537" t="str">
        <f t="shared" si="155"/>
        <v/>
      </c>
      <c r="AP211" s="542" t="str">
        <f t="shared" si="187"/>
        <v/>
      </c>
      <c r="AQ211" s="539"/>
      <c r="AR211" s="141"/>
      <c r="AS211" s="486"/>
      <c r="AT211" s="501" t="str">
        <f t="shared" si="156"/>
        <v/>
      </c>
      <c r="AU211" s="537" t="str">
        <f t="shared" si="157"/>
        <v/>
      </c>
      <c r="AV211" s="537" t="str">
        <f t="shared" si="158"/>
        <v/>
      </c>
      <c r="AW211" s="537" t="str">
        <f t="shared" si="159"/>
        <v/>
      </c>
      <c r="AX211" s="536"/>
      <c r="AY211" s="141"/>
      <c r="AZ211" s="211"/>
      <c r="BA211" s="211" t="str">
        <f t="shared" si="160"/>
        <v/>
      </c>
      <c r="BB211" s="537" t="str">
        <f t="shared" si="161"/>
        <v/>
      </c>
      <c r="BC211" s="537"/>
      <c r="BD211" s="538" t="str">
        <f t="shared" si="162"/>
        <v/>
      </c>
      <c r="BE211" s="539"/>
      <c r="BF211" s="141"/>
      <c r="BG211" s="486"/>
      <c r="BH211" s="501" t="str">
        <f t="shared" si="163"/>
        <v/>
      </c>
      <c r="BI211" s="537" t="str">
        <f t="shared" si="164"/>
        <v/>
      </c>
      <c r="BJ211" s="537" t="str">
        <f t="shared" si="165"/>
        <v/>
      </c>
      <c r="BK211" s="537" t="str">
        <f t="shared" si="166"/>
        <v/>
      </c>
      <c r="BL211" s="536"/>
      <c r="BM211" s="141"/>
      <c r="BN211" s="211"/>
      <c r="BO211" s="211" t="e">
        <f t="shared" si="167"/>
        <v>#VALUE!</v>
      </c>
      <c r="BP211" s="537" t="str">
        <f t="shared" si="168"/>
        <v/>
      </c>
      <c r="BQ211" s="537" t="str">
        <f t="shared" si="169"/>
        <v/>
      </c>
      <c r="BR211" s="538" t="str">
        <f t="shared" si="170"/>
        <v/>
      </c>
      <c r="BS211" s="539"/>
      <c r="BT211" s="141"/>
      <c r="BU211" s="486"/>
      <c r="BV211" s="501" t="str">
        <f t="shared" si="171"/>
        <v/>
      </c>
      <c r="BW211" s="537" t="str">
        <f t="shared" si="172"/>
        <v/>
      </c>
      <c r="BX211" s="537" t="str">
        <f t="shared" si="173"/>
        <v/>
      </c>
      <c r="BY211" s="537" t="str">
        <f t="shared" si="174"/>
        <v/>
      </c>
      <c r="BZ211" s="536"/>
      <c r="CA211" s="141"/>
      <c r="CB211" s="486"/>
      <c r="CC211" s="483" t="str">
        <f t="shared" si="175"/>
        <v/>
      </c>
      <c r="CD211" s="153" t="str">
        <f t="shared" si="176"/>
        <v/>
      </c>
      <c r="CE211" s="153" t="str">
        <f t="shared" si="177"/>
        <v/>
      </c>
      <c r="CF211" s="153" t="str">
        <f t="shared" si="178"/>
        <v/>
      </c>
    </row>
    <row r="212" spans="1:84" ht="29.45" customHeight="1" x14ac:dyDescent="0.25">
      <c r="A212" s="354" t="str">
        <f>'N-Bedarf AL §13a'!A212</f>
        <v/>
      </c>
      <c r="B212" s="354" t="str">
        <f>IF('N-Bedarf AL §13a'!B212="","",'N-Bedarf AL §13a'!B212)</f>
        <v/>
      </c>
      <c r="C212" s="305" t="str">
        <f>IF('N-Bedarf AL §13a'!D212="","",'N-Bedarf AL §13a'!D212)</f>
        <v/>
      </c>
      <c r="D212" s="32" t="str">
        <f>IF('N-Bedarf AL §13a'!C212="","",'N-Bedarf AL §13a'!C212)</f>
        <v/>
      </c>
      <c r="E212" s="32" t="str">
        <f>IF('N-Bedarf AL §13a'!Y212="",'N-Bedarf AL §13a'!V212,'N-Bedarf AL §13a'!Y212)</f>
        <v/>
      </c>
      <c r="F212" s="32" t="str">
        <f>IF('P-Bedarf AL §13a'!V214="","",'P-Bedarf AL §13a'!V214)</f>
        <v/>
      </c>
      <c r="G212" s="32" t="str">
        <f>IF('P-Bedarf AL §13a'!Z214="","",'P-Bedarf AL §13a'!Z214)</f>
        <v/>
      </c>
      <c r="H212" s="345" t="str">
        <f t="shared" si="179"/>
        <v/>
      </c>
      <c r="I212" s="345" t="str">
        <f t="shared" si="180"/>
        <v/>
      </c>
      <c r="J212" s="345" t="str">
        <f t="shared" si="181"/>
        <v/>
      </c>
      <c r="K212" s="321">
        <f t="shared" si="182"/>
        <v>0</v>
      </c>
      <c r="L212" s="321">
        <f t="shared" si="183"/>
        <v>0</v>
      </c>
      <c r="M212" s="321">
        <f t="shared" si="184"/>
        <v>0</v>
      </c>
      <c r="N212" s="321" t="str">
        <f t="shared" si="185"/>
        <v/>
      </c>
      <c r="O212" s="321" t="str">
        <f t="shared" si="185"/>
        <v/>
      </c>
      <c r="P212" s="321" t="str">
        <f t="shared" si="185"/>
        <v/>
      </c>
      <c r="Q212" s="490" t="str">
        <f t="shared" si="141"/>
        <v/>
      </c>
      <c r="R212" s="539"/>
      <c r="S212" s="141"/>
      <c r="T212" s="486"/>
      <c r="U212" s="501" t="str">
        <f t="shared" si="142"/>
        <v/>
      </c>
      <c r="V212" s="537" t="str">
        <f t="shared" si="143"/>
        <v/>
      </c>
      <c r="W212" s="537" t="str">
        <f t="shared" si="186"/>
        <v/>
      </c>
      <c r="X212" s="537" t="str">
        <f t="shared" si="144"/>
        <v/>
      </c>
      <c r="Y212" s="537" t="str">
        <f t="shared" si="145"/>
        <v/>
      </c>
      <c r="Z212" s="536"/>
      <c r="AA212" s="141"/>
      <c r="AB212" s="211"/>
      <c r="AC212" s="212" t="str">
        <f t="shared" si="146"/>
        <v/>
      </c>
      <c r="AD212" s="537" t="str">
        <f t="shared" si="147"/>
        <v/>
      </c>
      <c r="AE212" s="537" t="str">
        <f t="shared" si="148"/>
        <v/>
      </c>
      <c r="AF212" s="537" t="str">
        <f t="shared" si="149"/>
        <v/>
      </c>
      <c r="AG212" s="538" t="str">
        <f t="shared" si="150"/>
        <v/>
      </c>
      <c r="AH212" s="539"/>
      <c r="AI212" s="141"/>
      <c r="AJ212" s="486"/>
      <c r="AK212" s="507">
        <f t="shared" si="151"/>
        <v>0</v>
      </c>
      <c r="AL212" s="537" t="str">
        <f t="shared" si="152"/>
        <v/>
      </c>
      <c r="AM212" s="537" t="str">
        <f t="shared" si="153"/>
        <v/>
      </c>
      <c r="AN212" s="537" t="str">
        <f t="shared" si="154"/>
        <v/>
      </c>
      <c r="AO212" s="537" t="str">
        <f t="shared" si="155"/>
        <v/>
      </c>
      <c r="AP212" s="542" t="str">
        <f t="shared" si="187"/>
        <v/>
      </c>
      <c r="AQ212" s="539"/>
      <c r="AR212" s="141"/>
      <c r="AS212" s="486"/>
      <c r="AT212" s="501" t="str">
        <f t="shared" si="156"/>
        <v/>
      </c>
      <c r="AU212" s="537" t="str">
        <f t="shared" si="157"/>
        <v/>
      </c>
      <c r="AV212" s="537" t="str">
        <f t="shared" si="158"/>
        <v/>
      </c>
      <c r="AW212" s="537" t="str">
        <f t="shared" si="159"/>
        <v/>
      </c>
      <c r="AX212" s="536"/>
      <c r="AY212" s="141"/>
      <c r="AZ212" s="211"/>
      <c r="BA212" s="211" t="str">
        <f t="shared" si="160"/>
        <v/>
      </c>
      <c r="BB212" s="537" t="str">
        <f t="shared" si="161"/>
        <v/>
      </c>
      <c r="BC212" s="537"/>
      <c r="BD212" s="538" t="str">
        <f t="shared" si="162"/>
        <v/>
      </c>
      <c r="BE212" s="539"/>
      <c r="BF212" s="141"/>
      <c r="BG212" s="486"/>
      <c r="BH212" s="501" t="str">
        <f t="shared" si="163"/>
        <v/>
      </c>
      <c r="BI212" s="537" t="str">
        <f t="shared" si="164"/>
        <v/>
      </c>
      <c r="BJ212" s="537" t="str">
        <f t="shared" si="165"/>
        <v/>
      </c>
      <c r="BK212" s="537" t="str">
        <f t="shared" si="166"/>
        <v/>
      </c>
      <c r="BL212" s="536"/>
      <c r="BM212" s="141"/>
      <c r="BN212" s="211"/>
      <c r="BO212" s="211" t="e">
        <f t="shared" si="167"/>
        <v>#VALUE!</v>
      </c>
      <c r="BP212" s="537" t="str">
        <f t="shared" si="168"/>
        <v/>
      </c>
      <c r="BQ212" s="537" t="str">
        <f t="shared" si="169"/>
        <v/>
      </c>
      <c r="BR212" s="538" t="str">
        <f t="shared" si="170"/>
        <v/>
      </c>
      <c r="BS212" s="539"/>
      <c r="BT212" s="141"/>
      <c r="BU212" s="486"/>
      <c r="BV212" s="501" t="str">
        <f t="shared" si="171"/>
        <v/>
      </c>
      <c r="BW212" s="537" t="str">
        <f t="shared" si="172"/>
        <v/>
      </c>
      <c r="BX212" s="537" t="str">
        <f t="shared" si="173"/>
        <v/>
      </c>
      <c r="BY212" s="537" t="str">
        <f t="shared" si="174"/>
        <v/>
      </c>
      <c r="BZ212" s="536"/>
      <c r="CA212" s="141"/>
      <c r="CB212" s="486"/>
      <c r="CC212" s="483" t="str">
        <f t="shared" si="175"/>
        <v/>
      </c>
      <c r="CD212" s="153" t="str">
        <f t="shared" si="176"/>
        <v/>
      </c>
      <c r="CE212" s="153" t="str">
        <f t="shared" si="177"/>
        <v/>
      </c>
      <c r="CF212" s="153" t="str">
        <f t="shared" si="178"/>
        <v/>
      </c>
    </row>
    <row r="213" spans="1:84" ht="29.45" customHeight="1" x14ac:dyDescent="0.25">
      <c r="A213" s="354" t="str">
        <f>'N-Bedarf AL §13a'!A213</f>
        <v/>
      </c>
      <c r="B213" s="354" t="str">
        <f>IF('N-Bedarf AL §13a'!B213="","",'N-Bedarf AL §13a'!B213)</f>
        <v/>
      </c>
      <c r="C213" s="305" t="str">
        <f>IF('N-Bedarf AL §13a'!D213="","",'N-Bedarf AL §13a'!D213)</f>
        <v/>
      </c>
      <c r="D213" s="32" t="str">
        <f>IF('N-Bedarf AL §13a'!C213="","",'N-Bedarf AL §13a'!C213)</f>
        <v/>
      </c>
      <c r="E213" s="32" t="str">
        <f>IF('N-Bedarf AL §13a'!Y213="",'N-Bedarf AL §13a'!V213,'N-Bedarf AL §13a'!Y213)</f>
        <v/>
      </c>
      <c r="F213" s="32" t="str">
        <f>IF('P-Bedarf AL §13a'!V215="","",'P-Bedarf AL §13a'!V215)</f>
        <v/>
      </c>
      <c r="G213" s="32" t="str">
        <f>IF('P-Bedarf AL §13a'!Z215="","",'P-Bedarf AL §13a'!Z215)</f>
        <v/>
      </c>
      <c r="H213" s="345" t="str">
        <f t="shared" si="179"/>
        <v/>
      </c>
      <c r="I213" s="345" t="str">
        <f t="shared" si="180"/>
        <v/>
      </c>
      <c r="J213" s="345" t="str">
        <f t="shared" si="181"/>
        <v/>
      </c>
      <c r="K213" s="321">
        <f t="shared" si="182"/>
        <v>0</v>
      </c>
      <c r="L213" s="321">
        <f t="shared" si="183"/>
        <v>0</v>
      </c>
      <c r="M213" s="321">
        <f t="shared" si="184"/>
        <v>0</v>
      </c>
      <c r="N213" s="321" t="str">
        <f t="shared" si="185"/>
        <v/>
      </c>
      <c r="O213" s="321" t="str">
        <f t="shared" si="185"/>
        <v/>
      </c>
      <c r="P213" s="321" t="str">
        <f t="shared" si="185"/>
        <v/>
      </c>
      <c r="Q213" s="490" t="str">
        <f t="shared" si="141"/>
        <v/>
      </c>
      <c r="R213" s="539"/>
      <c r="S213" s="141"/>
      <c r="T213" s="486"/>
      <c r="U213" s="501" t="str">
        <f t="shared" si="142"/>
        <v/>
      </c>
      <c r="V213" s="537" t="str">
        <f t="shared" si="143"/>
        <v/>
      </c>
      <c r="W213" s="537" t="str">
        <f t="shared" si="186"/>
        <v/>
      </c>
      <c r="X213" s="537" t="str">
        <f t="shared" si="144"/>
        <v/>
      </c>
      <c r="Y213" s="537" t="str">
        <f t="shared" si="145"/>
        <v/>
      </c>
      <c r="Z213" s="536"/>
      <c r="AA213" s="141"/>
      <c r="AB213" s="211"/>
      <c r="AC213" s="212" t="str">
        <f t="shared" si="146"/>
        <v/>
      </c>
      <c r="AD213" s="537" t="str">
        <f t="shared" si="147"/>
        <v/>
      </c>
      <c r="AE213" s="537" t="str">
        <f t="shared" si="148"/>
        <v/>
      </c>
      <c r="AF213" s="537" t="str">
        <f t="shared" si="149"/>
        <v/>
      </c>
      <c r="AG213" s="538" t="str">
        <f t="shared" si="150"/>
        <v/>
      </c>
      <c r="AH213" s="539"/>
      <c r="AI213" s="141"/>
      <c r="AJ213" s="486"/>
      <c r="AK213" s="507">
        <f t="shared" si="151"/>
        <v>0</v>
      </c>
      <c r="AL213" s="537" t="str">
        <f t="shared" si="152"/>
        <v/>
      </c>
      <c r="AM213" s="537" t="str">
        <f t="shared" si="153"/>
        <v/>
      </c>
      <c r="AN213" s="537" t="str">
        <f t="shared" si="154"/>
        <v/>
      </c>
      <c r="AO213" s="537" t="str">
        <f t="shared" si="155"/>
        <v/>
      </c>
      <c r="AP213" s="542" t="str">
        <f t="shared" si="187"/>
        <v/>
      </c>
      <c r="AQ213" s="539"/>
      <c r="AR213" s="141"/>
      <c r="AS213" s="486"/>
      <c r="AT213" s="501" t="str">
        <f t="shared" si="156"/>
        <v/>
      </c>
      <c r="AU213" s="537" t="str">
        <f t="shared" si="157"/>
        <v/>
      </c>
      <c r="AV213" s="537" t="str">
        <f t="shared" si="158"/>
        <v/>
      </c>
      <c r="AW213" s="537" t="str">
        <f t="shared" si="159"/>
        <v/>
      </c>
      <c r="AX213" s="536"/>
      <c r="AY213" s="141"/>
      <c r="AZ213" s="211"/>
      <c r="BA213" s="211" t="str">
        <f t="shared" si="160"/>
        <v/>
      </c>
      <c r="BB213" s="537" t="str">
        <f t="shared" si="161"/>
        <v/>
      </c>
      <c r="BC213" s="537"/>
      <c r="BD213" s="538" t="str">
        <f t="shared" si="162"/>
        <v/>
      </c>
      <c r="BE213" s="539"/>
      <c r="BF213" s="141"/>
      <c r="BG213" s="486"/>
      <c r="BH213" s="501" t="str">
        <f t="shared" si="163"/>
        <v/>
      </c>
      <c r="BI213" s="537" t="str">
        <f t="shared" si="164"/>
        <v/>
      </c>
      <c r="BJ213" s="537" t="str">
        <f t="shared" si="165"/>
        <v/>
      </c>
      <c r="BK213" s="537" t="str">
        <f t="shared" si="166"/>
        <v/>
      </c>
      <c r="BL213" s="536"/>
      <c r="BM213" s="141"/>
      <c r="BN213" s="211"/>
      <c r="BO213" s="211" t="e">
        <f t="shared" si="167"/>
        <v>#VALUE!</v>
      </c>
      <c r="BP213" s="537" t="str">
        <f t="shared" si="168"/>
        <v/>
      </c>
      <c r="BQ213" s="537" t="str">
        <f t="shared" si="169"/>
        <v/>
      </c>
      <c r="BR213" s="538" t="str">
        <f t="shared" si="170"/>
        <v/>
      </c>
      <c r="BS213" s="539"/>
      <c r="BT213" s="141"/>
      <c r="BU213" s="486"/>
      <c r="BV213" s="501" t="str">
        <f t="shared" si="171"/>
        <v/>
      </c>
      <c r="BW213" s="537" t="str">
        <f t="shared" si="172"/>
        <v/>
      </c>
      <c r="BX213" s="537" t="str">
        <f t="shared" si="173"/>
        <v/>
      </c>
      <c r="BY213" s="537" t="str">
        <f t="shared" si="174"/>
        <v/>
      </c>
      <c r="BZ213" s="536"/>
      <c r="CA213" s="141"/>
      <c r="CB213" s="486"/>
      <c r="CC213" s="483" t="str">
        <f t="shared" si="175"/>
        <v/>
      </c>
      <c r="CD213" s="153" t="str">
        <f t="shared" si="176"/>
        <v/>
      </c>
      <c r="CE213" s="153" t="str">
        <f t="shared" si="177"/>
        <v/>
      </c>
      <c r="CF213" s="153" t="str">
        <f t="shared" si="178"/>
        <v/>
      </c>
    </row>
    <row r="214" spans="1:84" ht="29.45" customHeight="1" x14ac:dyDescent="0.25">
      <c r="A214" s="354" t="str">
        <f>'N-Bedarf AL §13a'!A214</f>
        <v/>
      </c>
      <c r="B214" s="354" t="str">
        <f>IF('N-Bedarf AL §13a'!B214="","",'N-Bedarf AL §13a'!B214)</f>
        <v/>
      </c>
      <c r="C214" s="305" t="str">
        <f>IF('N-Bedarf AL §13a'!D214="","",'N-Bedarf AL §13a'!D214)</f>
        <v/>
      </c>
      <c r="D214" s="32" t="str">
        <f>IF('N-Bedarf AL §13a'!C214="","",'N-Bedarf AL §13a'!C214)</f>
        <v/>
      </c>
      <c r="E214" s="32" t="str">
        <f>IF('N-Bedarf AL §13a'!Y214="",'N-Bedarf AL §13a'!V214,'N-Bedarf AL §13a'!Y214)</f>
        <v/>
      </c>
      <c r="F214" s="32" t="str">
        <f>IF('P-Bedarf AL §13a'!V216="","",'P-Bedarf AL §13a'!V216)</f>
        <v/>
      </c>
      <c r="G214" s="32" t="str">
        <f>IF('P-Bedarf AL §13a'!Z216="","",'P-Bedarf AL §13a'!Z216)</f>
        <v/>
      </c>
      <c r="H214" s="345" t="str">
        <f t="shared" si="179"/>
        <v/>
      </c>
      <c r="I214" s="345" t="str">
        <f t="shared" si="180"/>
        <v/>
      </c>
      <c r="J214" s="345" t="str">
        <f t="shared" si="181"/>
        <v/>
      </c>
      <c r="K214" s="321">
        <f t="shared" si="182"/>
        <v>0</v>
      </c>
      <c r="L214" s="321">
        <f t="shared" si="183"/>
        <v>0</v>
      </c>
      <c r="M214" s="321">
        <f t="shared" si="184"/>
        <v>0</v>
      </c>
      <c r="N214" s="321" t="str">
        <f t="shared" si="185"/>
        <v/>
      </c>
      <c r="O214" s="321" t="str">
        <f t="shared" si="185"/>
        <v/>
      </c>
      <c r="P214" s="321" t="str">
        <f t="shared" si="185"/>
        <v/>
      </c>
      <c r="Q214" s="490" t="str">
        <f t="shared" si="141"/>
        <v/>
      </c>
      <c r="R214" s="539"/>
      <c r="S214" s="141"/>
      <c r="T214" s="486"/>
      <c r="U214" s="501" t="str">
        <f t="shared" si="142"/>
        <v/>
      </c>
      <c r="V214" s="537" t="str">
        <f t="shared" si="143"/>
        <v/>
      </c>
      <c r="W214" s="537" t="str">
        <f t="shared" si="186"/>
        <v/>
      </c>
      <c r="X214" s="537" t="str">
        <f t="shared" si="144"/>
        <v/>
      </c>
      <c r="Y214" s="537" t="str">
        <f t="shared" si="145"/>
        <v/>
      </c>
      <c r="Z214" s="536"/>
      <c r="AA214" s="141"/>
      <c r="AB214" s="211"/>
      <c r="AC214" s="212" t="str">
        <f t="shared" si="146"/>
        <v/>
      </c>
      <c r="AD214" s="537" t="str">
        <f t="shared" si="147"/>
        <v/>
      </c>
      <c r="AE214" s="537" t="str">
        <f t="shared" si="148"/>
        <v/>
      </c>
      <c r="AF214" s="537" t="str">
        <f t="shared" si="149"/>
        <v/>
      </c>
      <c r="AG214" s="538" t="str">
        <f t="shared" si="150"/>
        <v/>
      </c>
      <c r="AH214" s="539"/>
      <c r="AI214" s="141"/>
      <c r="AJ214" s="486"/>
      <c r="AK214" s="507">
        <f t="shared" si="151"/>
        <v>0</v>
      </c>
      <c r="AL214" s="537" t="str">
        <f t="shared" si="152"/>
        <v/>
      </c>
      <c r="AM214" s="537" t="str">
        <f t="shared" si="153"/>
        <v/>
      </c>
      <c r="AN214" s="537" t="str">
        <f t="shared" si="154"/>
        <v/>
      </c>
      <c r="AO214" s="537" t="str">
        <f t="shared" si="155"/>
        <v/>
      </c>
      <c r="AP214" s="542" t="str">
        <f t="shared" si="187"/>
        <v/>
      </c>
      <c r="AQ214" s="539"/>
      <c r="AR214" s="141"/>
      <c r="AS214" s="486"/>
      <c r="AT214" s="501" t="str">
        <f t="shared" si="156"/>
        <v/>
      </c>
      <c r="AU214" s="537" t="str">
        <f t="shared" si="157"/>
        <v/>
      </c>
      <c r="AV214" s="537" t="str">
        <f t="shared" si="158"/>
        <v/>
      </c>
      <c r="AW214" s="537" t="str">
        <f t="shared" si="159"/>
        <v/>
      </c>
      <c r="AX214" s="536"/>
      <c r="AY214" s="141"/>
      <c r="AZ214" s="211"/>
      <c r="BA214" s="211" t="str">
        <f t="shared" si="160"/>
        <v/>
      </c>
      <c r="BB214" s="537" t="str">
        <f t="shared" si="161"/>
        <v/>
      </c>
      <c r="BC214" s="537"/>
      <c r="BD214" s="538" t="str">
        <f t="shared" si="162"/>
        <v/>
      </c>
      <c r="BE214" s="539"/>
      <c r="BF214" s="141"/>
      <c r="BG214" s="486"/>
      <c r="BH214" s="501" t="str">
        <f t="shared" si="163"/>
        <v/>
      </c>
      <c r="BI214" s="537" t="str">
        <f t="shared" si="164"/>
        <v/>
      </c>
      <c r="BJ214" s="537" t="str">
        <f t="shared" si="165"/>
        <v/>
      </c>
      <c r="BK214" s="537" t="str">
        <f t="shared" si="166"/>
        <v/>
      </c>
      <c r="BL214" s="536"/>
      <c r="BM214" s="141"/>
      <c r="BN214" s="211"/>
      <c r="BO214" s="211" t="e">
        <f t="shared" si="167"/>
        <v>#VALUE!</v>
      </c>
      <c r="BP214" s="537" t="str">
        <f t="shared" si="168"/>
        <v/>
      </c>
      <c r="BQ214" s="537" t="str">
        <f t="shared" si="169"/>
        <v/>
      </c>
      <c r="BR214" s="538" t="str">
        <f t="shared" si="170"/>
        <v/>
      </c>
      <c r="BS214" s="539"/>
      <c r="BT214" s="141"/>
      <c r="BU214" s="486"/>
      <c r="BV214" s="501" t="str">
        <f t="shared" si="171"/>
        <v/>
      </c>
      <c r="BW214" s="537" t="str">
        <f t="shared" si="172"/>
        <v/>
      </c>
      <c r="BX214" s="537" t="str">
        <f t="shared" si="173"/>
        <v/>
      </c>
      <c r="BY214" s="537" t="str">
        <f t="shared" si="174"/>
        <v/>
      </c>
      <c r="BZ214" s="536"/>
      <c r="CA214" s="141"/>
      <c r="CB214" s="486"/>
      <c r="CC214" s="483" t="str">
        <f t="shared" si="175"/>
        <v/>
      </c>
      <c r="CD214" s="153" t="str">
        <f t="shared" si="176"/>
        <v/>
      </c>
      <c r="CE214" s="153" t="str">
        <f t="shared" si="177"/>
        <v/>
      </c>
      <c r="CF214" s="153" t="str">
        <f t="shared" si="178"/>
        <v/>
      </c>
    </row>
    <row r="215" spans="1:84" ht="29.45" customHeight="1" x14ac:dyDescent="0.25">
      <c r="A215" s="354" t="str">
        <f>'N-Bedarf AL §13a'!A215</f>
        <v/>
      </c>
      <c r="B215" s="354" t="str">
        <f>IF('N-Bedarf AL §13a'!B215="","",'N-Bedarf AL §13a'!B215)</f>
        <v/>
      </c>
      <c r="C215" s="305" t="str">
        <f>IF('N-Bedarf AL §13a'!D215="","",'N-Bedarf AL §13a'!D215)</f>
        <v/>
      </c>
      <c r="D215" s="32" t="str">
        <f>IF('N-Bedarf AL §13a'!C215="","",'N-Bedarf AL §13a'!C215)</f>
        <v/>
      </c>
      <c r="E215" s="32" t="str">
        <f>IF('N-Bedarf AL §13a'!Y215="",'N-Bedarf AL §13a'!V215,'N-Bedarf AL §13a'!Y215)</f>
        <v/>
      </c>
      <c r="F215" s="32" t="str">
        <f>IF('P-Bedarf AL §13a'!V217="","",'P-Bedarf AL §13a'!V217)</f>
        <v/>
      </c>
      <c r="G215" s="32" t="str">
        <f>IF('P-Bedarf AL §13a'!Z217="","",'P-Bedarf AL §13a'!Z217)</f>
        <v/>
      </c>
      <c r="H215" s="345" t="str">
        <f t="shared" si="179"/>
        <v/>
      </c>
      <c r="I215" s="345" t="str">
        <f t="shared" si="180"/>
        <v/>
      </c>
      <c r="J215" s="345" t="str">
        <f t="shared" si="181"/>
        <v/>
      </c>
      <c r="K215" s="321">
        <f t="shared" si="182"/>
        <v>0</v>
      </c>
      <c r="L215" s="321">
        <f t="shared" si="183"/>
        <v>0</v>
      </c>
      <c r="M215" s="321">
        <f t="shared" si="184"/>
        <v>0</v>
      </c>
      <c r="N215" s="321" t="str">
        <f t="shared" si="185"/>
        <v/>
      </c>
      <c r="O215" s="321" t="str">
        <f t="shared" si="185"/>
        <v/>
      </c>
      <c r="P215" s="321" t="str">
        <f t="shared" si="185"/>
        <v/>
      </c>
      <c r="Q215" s="490" t="str">
        <f t="shared" si="141"/>
        <v/>
      </c>
      <c r="R215" s="539"/>
      <c r="S215" s="141"/>
      <c r="T215" s="486"/>
      <c r="U215" s="501" t="str">
        <f t="shared" si="142"/>
        <v/>
      </c>
      <c r="V215" s="537" t="str">
        <f t="shared" si="143"/>
        <v/>
      </c>
      <c r="W215" s="537" t="str">
        <f t="shared" si="186"/>
        <v/>
      </c>
      <c r="X215" s="537" t="str">
        <f t="shared" si="144"/>
        <v/>
      </c>
      <c r="Y215" s="537" t="str">
        <f t="shared" si="145"/>
        <v/>
      </c>
      <c r="Z215" s="536"/>
      <c r="AA215" s="141"/>
      <c r="AB215" s="211"/>
      <c r="AC215" s="212" t="str">
        <f t="shared" si="146"/>
        <v/>
      </c>
      <c r="AD215" s="537" t="str">
        <f t="shared" si="147"/>
        <v/>
      </c>
      <c r="AE215" s="537" t="str">
        <f t="shared" si="148"/>
        <v/>
      </c>
      <c r="AF215" s="537" t="str">
        <f t="shared" si="149"/>
        <v/>
      </c>
      <c r="AG215" s="538" t="str">
        <f t="shared" si="150"/>
        <v/>
      </c>
      <c r="AH215" s="539"/>
      <c r="AI215" s="141"/>
      <c r="AJ215" s="486"/>
      <c r="AK215" s="507">
        <f t="shared" si="151"/>
        <v>0</v>
      </c>
      <c r="AL215" s="537" t="str">
        <f t="shared" si="152"/>
        <v/>
      </c>
      <c r="AM215" s="537" t="str">
        <f t="shared" si="153"/>
        <v/>
      </c>
      <c r="AN215" s="537" t="str">
        <f t="shared" si="154"/>
        <v/>
      </c>
      <c r="AO215" s="537" t="str">
        <f t="shared" si="155"/>
        <v/>
      </c>
      <c r="AP215" s="542" t="str">
        <f t="shared" si="187"/>
        <v/>
      </c>
      <c r="AQ215" s="539"/>
      <c r="AR215" s="141"/>
      <c r="AS215" s="486"/>
      <c r="AT215" s="501" t="str">
        <f t="shared" si="156"/>
        <v/>
      </c>
      <c r="AU215" s="537" t="str">
        <f t="shared" si="157"/>
        <v/>
      </c>
      <c r="AV215" s="537" t="str">
        <f t="shared" si="158"/>
        <v/>
      </c>
      <c r="AW215" s="537" t="str">
        <f t="shared" si="159"/>
        <v/>
      </c>
      <c r="AX215" s="536"/>
      <c r="AY215" s="141"/>
      <c r="AZ215" s="211"/>
      <c r="BA215" s="211" t="str">
        <f t="shared" si="160"/>
        <v/>
      </c>
      <c r="BB215" s="537" t="str">
        <f t="shared" si="161"/>
        <v/>
      </c>
      <c r="BC215" s="537"/>
      <c r="BD215" s="538" t="str">
        <f t="shared" si="162"/>
        <v/>
      </c>
      <c r="BE215" s="539"/>
      <c r="BF215" s="141"/>
      <c r="BG215" s="486"/>
      <c r="BH215" s="501" t="str">
        <f t="shared" si="163"/>
        <v/>
      </c>
      <c r="BI215" s="537" t="str">
        <f t="shared" si="164"/>
        <v/>
      </c>
      <c r="BJ215" s="537" t="str">
        <f t="shared" si="165"/>
        <v/>
      </c>
      <c r="BK215" s="537" t="str">
        <f t="shared" si="166"/>
        <v/>
      </c>
      <c r="BL215" s="536"/>
      <c r="BM215" s="141"/>
      <c r="BN215" s="211"/>
      <c r="BO215" s="211" t="e">
        <f t="shared" si="167"/>
        <v>#VALUE!</v>
      </c>
      <c r="BP215" s="537" t="str">
        <f t="shared" si="168"/>
        <v/>
      </c>
      <c r="BQ215" s="537" t="str">
        <f t="shared" si="169"/>
        <v/>
      </c>
      <c r="BR215" s="538" t="str">
        <f t="shared" si="170"/>
        <v/>
      </c>
      <c r="BS215" s="539"/>
      <c r="BT215" s="141"/>
      <c r="BU215" s="486"/>
      <c r="BV215" s="501" t="str">
        <f t="shared" si="171"/>
        <v/>
      </c>
      <c r="BW215" s="537" t="str">
        <f t="shared" si="172"/>
        <v/>
      </c>
      <c r="BX215" s="537" t="str">
        <f t="shared" si="173"/>
        <v/>
      </c>
      <c r="BY215" s="537" t="str">
        <f t="shared" si="174"/>
        <v/>
      </c>
      <c r="BZ215" s="536"/>
      <c r="CA215" s="141"/>
      <c r="CB215" s="486"/>
      <c r="CC215" s="483" t="str">
        <f t="shared" si="175"/>
        <v/>
      </c>
      <c r="CD215" s="153" t="str">
        <f t="shared" si="176"/>
        <v/>
      </c>
      <c r="CE215" s="153" t="str">
        <f t="shared" si="177"/>
        <v/>
      </c>
      <c r="CF215" s="153" t="str">
        <f t="shared" si="178"/>
        <v/>
      </c>
    </row>
    <row r="216" spans="1:84" ht="29.45" customHeight="1" x14ac:dyDescent="0.25">
      <c r="A216" s="354" t="str">
        <f>'N-Bedarf AL §13a'!A216</f>
        <v/>
      </c>
      <c r="B216" s="354" t="str">
        <f>IF('N-Bedarf AL §13a'!B216="","",'N-Bedarf AL §13a'!B216)</f>
        <v/>
      </c>
      <c r="C216" s="305" t="str">
        <f>IF('N-Bedarf AL §13a'!D216="","",'N-Bedarf AL §13a'!D216)</f>
        <v/>
      </c>
      <c r="D216" s="32" t="str">
        <f>IF('N-Bedarf AL §13a'!C216="","",'N-Bedarf AL §13a'!C216)</f>
        <v/>
      </c>
      <c r="E216" s="32" t="str">
        <f>IF('N-Bedarf AL §13a'!Y216="",'N-Bedarf AL §13a'!V216,'N-Bedarf AL §13a'!Y216)</f>
        <v/>
      </c>
      <c r="F216" s="32" t="str">
        <f>IF('P-Bedarf AL §13a'!V218="","",'P-Bedarf AL §13a'!V218)</f>
        <v/>
      </c>
      <c r="G216" s="32" t="str">
        <f>IF('P-Bedarf AL §13a'!Z218="","",'P-Bedarf AL §13a'!Z218)</f>
        <v/>
      </c>
      <c r="H216" s="345" t="str">
        <f t="shared" si="179"/>
        <v/>
      </c>
      <c r="I216" s="345" t="str">
        <f t="shared" si="180"/>
        <v/>
      </c>
      <c r="J216" s="345" t="str">
        <f t="shared" si="181"/>
        <v/>
      </c>
      <c r="K216" s="321">
        <f t="shared" si="182"/>
        <v>0</v>
      </c>
      <c r="L216" s="321">
        <f t="shared" si="183"/>
        <v>0</v>
      </c>
      <c r="M216" s="321">
        <f t="shared" si="184"/>
        <v>0</v>
      </c>
      <c r="N216" s="321" t="str">
        <f t="shared" si="185"/>
        <v/>
      </c>
      <c r="O216" s="321" t="str">
        <f t="shared" si="185"/>
        <v/>
      </c>
      <c r="P216" s="321" t="str">
        <f t="shared" si="185"/>
        <v/>
      </c>
      <c r="Q216" s="490" t="str">
        <f t="shared" si="141"/>
        <v/>
      </c>
      <c r="R216" s="539"/>
      <c r="S216" s="141"/>
      <c r="T216" s="486"/>
      <c r="U216" s="501" t="str">
        <f t="shared" si="142"/>
        <v/>
      </c>
      <c r="V216" s="537" t="str">
        <f t="shared" si="143"/>
        <v/>
      </c>
      <c r="W216" s="537" t="str">
        <f t="shared" si="186"/>
        <v/>
      </c>
      <c r="X216" s="537" t="str">
        <f t="shared" si="144"/>
        <v/>
      </c>
      <c r="Y216" s="537" t="str">
        <f t="shared" si="145"/>
        <v/>
      </c>
      <c r="Z216" s="536"/>
      <c r="AA216" s="141"/>
      <c r="AB216" s="211"/>
      <c r="AC216" s="212" t="str">
        <f t="shared" si="146"/>
        <v/>
      </c>
      <c r="AD216" s="537" t="str">
        <f t="shared" si="147"/>
        <v/>
      </c>
      <c r="AE216" s="537" t="str">
        <f t="shared" si="148"/>
        <v/>
      </c>
      <c r="AF216" s="537" t="str">
        <f t="shared" si="149"/>
        <v/>
      </c>
      <c r="AG216" s="538" t="str">
        <f t="shared" si="150"/>
        <v/>
      </c>
      <c r="AH216" s="539"/>
      <c r="AI216" s="141"/>
      <c r="AJ216" s="486"/>
      <c r="AK216" s="507">
        <f t="shared" si="151"/>
        <v>0</v>
      </c>
      <c r="AL216" s="537" t="str">
        <f t="shared" si="152"/>
        <v/>
      </c>
      <c r="AM216" s="537" t="str">
        <f t="shared" si="153"/>
        <v/>
      </c>
      <c r="AN216" s="537" t="str">
        <f t="shared" si="154"/>
        <v/>
      </c>
      <c r="AO216" s="537" t="str">
        <f t="shared" si="155"/>
        <v/>
      </c>
      <c r="AP216" s="542" t="str">
        <f t="shared" si="187"/>
        <v/>
      </c>
      <c r="AQ216" s="539"/>
      <c r="AR216" s="141"/>
      <c r="AS216" s="486"/>
      <c r="AT216" s="501" t="str">
        <f t="shared" si="156"/>
        <v/>
      </c>
      <c r="AU216" s="537" t="str">
        <f t="shared" si="157"/>
        <v/>
      </c>
      <c r="AV216" s="537" t="str">
        <f t="shared" si="158"/>
        <v/>
      </c>
      <c r="AW216" s="537" t="str">
        <f t="shared" si="159"/>
        <v/>
      </c>
      <c r="AX216" s="536"/>
      <c r="AY216" s="141"/>
      <c r="AZ216" s="211"/>
      <c r="BA216" s="211" t="str">
        <f t="shared" si="160"/>
        <v/>
      </c>
      <c r="BB216" s="537" t="str">
        <f t="shared" si="161"/>
        <v/>
      </c>
      <c r="BC216" s="537"/>
      <c r="BD216" s="538" t="str">
        <f t="shared" si="162"/>
        <v/>
      </c>
      <c r="BE216" s="539"/>
      <c r="BF216" s="141"/>
      <c r="BG216" s="486"/>
      <c r="BH216" s="501" t="str">
        <f t="shared" si="163"/>
        <v/>
      </c>
      <c r="BI216" s="537" t="str">
        <f t="shared" si="164"/>
        <v/>
      </c>
      <c r="BJ216" s="537" t="str">
        <f t="shared" si="165"/>
        <v/>
      </c>
      <c r="BK216" s="537" t="str">
        <f t="shared" si="166"/>
        <v/>
      </c>
      <c r="BL216" s="536"/>
      <c r="BM216" s="141"/>
      <c r="BN216" s="211"/>
      <c r="BO216" s="211" t="e">
        <f t="shared" si="167"/>
        <v>#VALUE!</v>
      </c>
      <c r="BP216" s="537" t="str">
        <f t="shared" si="168"/>
        <v/>
      </c>
      <c r="BQ216" s="537" t="str">
        <f t="shared" si="169"/>
        <v/>
      </c>
      <c r="BR216" s="538" t="str">
        <f t="shared" si="170"/>
        <v/>
      </c>
      <c r="BS216" s="539"/>
      <c r="BT216" s="141"/>
      <c r="BU216" s="486"/>
      <c r="BV216" s="501" t="str">
        <f t="shared" si="171"/>
        <v/>
      </c>
      <c r="BW216" s="537" t="str">
        <f t="shared" si="172"/>
        <v/>
      </c>
      <c r="BX216" s="537" t="str">
        <f t="shared" si="173"/>
        <v/>
      </c>
      <c r="BY216" s="537" t="str">
        <f t="shared" si="174"/>
        <v/>
      </c>
      <c r="BZ216" s="536"/>
      <c r="CA216" s="141"/>
      <c r="CB216" s="486"/>
      <c r="CC216" s="483" t="str">
        <f t="shared" si="175"/>
        <v/>
      </c>
      <c r="CD216" s="153" t="str">
        <f t="shared" si="176"/>
        <v/>
      </c>
      <c r="CE216" s="153" t="str">
        <f t="shared" si="177"/>
        <v/>
      </c>
      <c r="CF216" s="153" t="str">
        <f t="shared" si="178"/>
        <v/>
      </c>
    </row>
    <row r="217" spans="1:84" ht="29.45" customHeight="1" x14ac:dyDescent="0.25">
      <c r="A217" s="354" t="str">
        <f>'N-Bedarf AL §13a'!A217</f>
        <v/>
      </c>
      <c r="B217" s="354" t="str">
        <f>IF('N-Bedarf AL §13a'!B217="","",'N-Bedarf AL §13a'!B217)</f>
        <v/>
      </c>
      <c r="C217" s="305" t="str">
        <f>IF('N-Bedarf AL §13a'!D217="","",'N-Bedarf AL §13a'!D217)</f>
        <v/>
      </c>
      <c r="D217" s="32" t="str">
        <f>IF('N-Bedarf AL §13a'!C217="","",'N-Bedarf AL §13a'!C217)</f>
        <v/>
      </c>
      <c r="E217" s="32" t="str">
        <f>IF('N-Bedarf AL §13a'!Y217="",'N-Bedarf AL §13a'!V217,'N-Bedarf AL §13a'!Y217)</f>
        <v/>
      </c>
      <c r="F217" s="32" t="str">
        <f>IF('P-Bedarf AL §13a'!V219="","",'P-Bedarf AL §13a'!V219)</f>
        <v/>
      </c>
      <c r="G217" s="32" t="str">
        <f>IF('P-Bedarf AL §13a'!Z219="","",'P-Bedarf AL §13a'!Z219)</f>
        <v/>
      </c>
      <c r="H217" s="345" t="str">
        <f t="shared" si="179"/>
        <v/>
      </c>
      <c r="I217" s="345" t="str">
        <f t="shared" si="180"/>
        <v/>
      </c>
      <c r="J217" s="345" t="str">
        <f t="shared" si="181"/>
        <v/>
      </c>
      <c r="K217" s="321">
        <f t="shared" si="182"/>
        <v>0</v>
      </c>
      <c r="L217" s="321">
        <f t="shared" si="183"/>
        <v>0</v>
      </c>
      <c r="M217" s="321">
        <f t="shared" si="184"/>
        <v>0</v>
      </c>
      <c r="N217" s="321" t="str">
        <f t="shared" si="185"/>
        <v/>
      </c>
      <c r="O217" s="321" t="str">
        <f t="shared" si="185"/>
        <v/>
      </c>
      <c r="P217" s="321" t="str">
        <f t="shared" si="185"/>
        <v/>
      </c>
      <c r="Q217" s="490" t="str">
        <f t="shared" si="141"/>
        <v/>
      </c>
      <c r="R217" s="539"/>
      <c r="S217" s="141"/>
      <c r="T217" s="486"/>
      <c r="U217" s="501" t="str">
        <f t="shared" si="142"/>
        <v/>
      </c>
      <c r="V217" s="537" t="str">
        <f t="shared" si="143"/>
        <v/>
      </c>
      <c r="W217" s="537" t="str">
        <f t="shared" si="186"/>
        <v/>
      </c>
      <c r="X217" s="537" t="str">
        <f t="shared" si="144"/>
        <v/>
      </c>
      <c r="Y217" s="537" t="str">
        <f t="shared" si="145"/>
        <v/>
      </c>
      <c r="Z217" s="536"/>
      <c r="AA217" s="141"/>
      <c r="AB217" s="211"/>
      <c r="AC217" s="212" t="str">
        <f t="shared" si="146"/>
        <v/>
      </c>
      <c r="AD217" s="537" t="str">
        <f t="shared" si="147"/>
        <v/>
      </c>
      <c r="AE217" s="537" t="str">
        <f t="shared" si="148"/>
        <v/>
      </c>
      <c r="AF217" s="537" t="str">
        <f t="shared" si="149"/>
        <v/>
      </c>
      <c r="AG217" s="538" t="str">
        <f t="shared" si="150"/>
        <v/>
      </c>
      <c r="AH217" s="539"/>
      <c r="AI217" s="141"/>
      <c r="AJ217" s="486"/>
      <c r="AK217" s="507">
        <f t="shared" si="151"/>
        <v>0</v>
      </c>
      <c r="AL217" s="537" t="str">
        <f t="shared" si="152"/>
        <v/>
      </c>
      <c r="AM217" s="537" t="str">
        <f t="shared" si="153"/>
        <v/>
      </c>
      <c r="AN217" s="537" t="str">
        <f t="shared" si="154"/>
        <v/>
      </c>
      <c r="AO217" s="537" t="str">
        <f t="shared" si="155"/>
        <v/>
      </c>
      <c r="AP217" s="542" t="str">
        <f t="shared" si="187"/>
        <v/>
      </c>
      <c r="AQ217" s="539"/>
      <c r="AR217" s="141"/>
      <c r="AS217" s="486"/>
      <c r="AT217" s="501" t="str">
        <f t="shared" si="156"/>
        <v/>
      </c>
      <c r="AU217" s="537" t="str">
        <f t="shared" si="157"/>
        <v/>
      </c>
      <c r="AV217" s="537" t="str">
        <f t="shared" si="158"/>
        <v/>
      </c>
      <c r="AW217" s="537" t="str">
        <f t="shared" si="159"/>
        <v/>
      </c>
      <c r="AX217" s="536"/>
      <c r="AY217" s="141"/>
      <c r="AZ217" s="211"/>
      <c r="BA217" s="211" t="str">
        <f t="shared" si="160"/>
        <v/>
      </c>
      <c r="BB217" s="537" t="str">
        <f t="shared" si="161"/>
        <v/>
      </c>
      <c r="BC217" s="537"/>
      <c r="BD217" s="538" t="str">
        <f t="shared" si="162"/>
        <v/>
      </c>
      <c r="BE217" s="539"/>
      <c r="BF217" s="141"/>
      <c r="BG217" s="486"/>
      <c r="BH217" s="501" t="str">
        <f t="shared" si="163"/>
        <v/>
      </c>
      <c r="BI217" s="537" t="str">
        <f t="shared" si="164"/>
        <v/>
      </c>
      <c r="BJ217" s="537" t="str">
        <f t="shared" si="165"/>
        <v/>
      </c>
      <c r="BK217" s="537" t="str">
        <f t="shared" si="166"/>
        <v/>
      </c>
      <c r="BL217" s="536"/>
      <c r="BM217" s="141"/>
      <c r="BN217" s="211"/>
      <c r="BO217" s="211" t="e">
        <f t="shared" si="167"/>
        <v>#VALUE!</v>
      </c>
      <c r="BP217" s="537" t="str">
        <f t="shared" si="168"/>
        <v/>
      </c>
      <c r="BQ217" s="537" t="str">
        <f t="shared" si="169"/>
        <v/>
      </c>
      <c r="BR217" s="538" t="str">
        <f t="shared" si="170"/>
        <v/>
      </c>
      <c r="BS217" s="539"/>
      <c r="BT217" s="141"/>
      <c r="BU217" s="486"/>
      <c r="BV217" s="501" t="str">
        <f t="shared" si="171"/>
        <v/>
      </c>
      <c r="BW217" s="537" t="str">
        <f t="shared" si="172"/>
        <v/>
      </c>
      <c r="BX217" s="537" t="str">
        <f t="shared" si="173"/>
        <v/>
      </c>
      <c r="BY217" s="537" t="str">
        <f t="shared" si="174"/>
        <v/>
      </c>
      <c r="BZ217" s="536"/>
      <c r="CA217" s="141"/>
      <c r="CB217" s="486"/>
      <c r="CC217" s="483" t="str">
        <f t="shared" si="175"/>
        <v/>
      </c>
      <c r="CD217" s="153" t="str">
        <f t="shared" si="176"/>
        <v/>
      </c>
      <c r="CE217" s="153" t="str">
        <f t="shared" si="177"/>
        <v/>
      </c>
      <c r="CF217" s="153" t="str">
        <f t="shared" si="178"/>
        <v/>
      </c>
    </row>
    <row r="218" spans="1:84" ht="29.45" customHeight="1" x14ac:dyDescent="0.25">
      <c r="A218" s="354" t="str">
        <f>'N-Bedarf AL §13a'!A218</f>
        <v/>
      </c>
      <c r="B218" s="354" t="str">
        <f>IF('N-Bedarf AL §13a'!B218="","",'N-Bedarf AL §13a'!B218)</f>
        <v/>
      </c>
      <c r="C218" s="305" t="str">
        <f>IF('N-Bedarf AL §13a'!D218="","",'N-Bedarf AL §13a'!D218)</f>
        <v/>
      </c>
      <c r="D218" s="32" t="str">
        <f>IF('N-Bedarf AL §13a'!C218="","",'N-Bedarf AL §13a'!C218)</f>
        <v/>
      </c>
      <c r="E218" s="32" t="str">
        <f>IF('N-Bedarf AL §13a'!Y218="",'N-Bedarf AL §13a'!V218,'N-Bedarf AL §13a'!Y218)</f>
        <v/>
      </c>
      <c r="F218" s="32" t="str">
        <f>IF('P-Bedarf AL §13a'!V220="","",'P-Bedarf AL §13a'!V220)</f>
        <v/>
      </c>
      <c r="G218" s="32" t="str">
        <f>IF('P-Bedarf AL §13a'!Z220="","",'P-Bedarf AL §13a'!Z220)</f>
        <v/>
      </c>
      <c r="H218" s="345" t="str">
        <f t="shared" si="179"/>
        <v/>
      </c>
      <c r="I218" s="345" t="str">
        <f t="shared" si="180"/>
        <v/>
      </c>
      <c r="J218" s="345" t="str">
        <f t="shared" si="181"/>
        <v/>
      </c>
      <c r="K218" s="321">
        <f t="shared" si="182"/>
        <v>0</v>
      </c>
      <c r="L218" s="321">
        <f t="shared" si="183"/>
        <v>0</v>
      </c>
      <c r="M218" s="321">
        <f t="shared" si="184"/>
        <v>0</v>
      </c>
      <c r="N218" s="321" t="str">
        <f t="shared" si="185"/>
        <v/>
      </c>
      <c r="O218" s="321" t="str">
        <f t="shared" si="185"/>
        <v/>
      </c>
      <c r="P218" s="321" t="str">
        <f t="shared" si="185"/>
        <v/>
      </c>
      <c r="Q218" s="490" t="str">
        <f t="shared" si="141"/>
        <v/>
      </c>
      <c r="R218" s="539"/>
      <c r="S218" s="141"/>
      <c r="T218" s="486"/>
      <c r="U218" s="501" t="str">
        <f t="shared" si="142"/>
        <v/>
      </c>
      <c r="V218" s="537" t="str">
        <f t="shared" si="143"/>
        <v/>
      </c>
      <c r="W218" s="537" t="str">
        <f t="shared" si="186"/>
        <v/>
      </c>
      <c r="X218" s="537" t="str">
        <f t="shared" si="144"/>
        <v/>
      </c>
      <c r="Y218" s="537" t="str">
        <f t="shared" si="145"/>
        <v/>
      </c>
      <c r="Z218" s="536"/>
      <c r="AA218" s="141"/>
      <c r="AB218" s="211"/>
      <c r="AC218" s="212" t="str">
        <f t="shared" si="146"/>
        <v/>
      </c>
      <c r="AD218" s="537" t="str">
        <f t="shared" si="147"/>
        <v/>
      </c>
      <c r="AE218" s="537" t="str">
        <f t="shared" si="148"/>
        <v/>
      </c>
      <c r="AF218" s="537" t="str">
        <f t="shared" si="149"/>
        <v/>
      </c>
      <c r="AG218" s="538" t="str">
        <f t="shared" si="150"/>
        <v/>
      </c>
      <c r="AH218" s="539"/>
      <c r="AI218" s="141"/>
      <c r="AJ218" s="486"/>
      <c r="AK218" s="507">
        <f t="shared" si="151"/>
        <v>0</v>
      </c>
      <c r="AL218" s="537" t="str">
        <f t="shared" si="152"/>
        <v/>
      </c>
      <c r="AM218" s="537" t="str">
        <f t="shared" si="153"/>
        <v/>
      </c>
      <c r="AN218" s="537" t="str">
        <f t="shared" si="154"/>
        <v/>
      </c>
      <c r="AO218" s="537" t="str">
        <f t="shared" si="155"/>
        <v/>
      </c>
      <c r="AP218" s="542" t="str">
        <f t="shared" si="187"/>
        <v/>
      </c>
      <c r="AQ218" s="539"/>
      <c r="AR218" s="141"/>
      <c r="AS218" s="486"/>
      <c r="AT218" s="501" t="str">
        <f t="shared" si="156"/>
        <v/>
      </c>
      <c r="AU218" s="537" t="str">
        <f t="shared" si="157"/>
        <v/>
      </c>
      <c r="AV218" s="537" t="str">
        <f t="shared" si="158"/>
        <v/>
      </c>
      <c r="AW218" s="537" t="str">
        <f t="shared" si="159"/>
        <v/>
      </c>
      <c r="AX218" s="536"/>
      <c r="AY218" s="141"/>
      <c r="AZ218" s="211"/>
      <c r="BA218" s="211" t="str">
        <f t="shared" si="160"/>
        <v/>
      </c>
      <c r="BB218" s="537" t="str">
        <f t="shared" si="161"/>
        <v/>
      </c>
      <c r="BC218" s="537"/>
      <c r="BD218" s="538" t="str">
        <f t="shared" si="162"/>
        <v/>
      </c>
      <c r="BE218" s="539"/>
      <c r="BF218" s="141"/>
      <c r="BG218" s="486"/>
      <c r="BH218" s="501" t="str">
        <f t="shared" si="163"/>
        <v/>
      </c>
      <c r="BI218" s="537" t="str">
        <f t="shared" si="164"/>
        <v/>
      </c>
      <c r="BJ218" s="537" t="str">
        <f t="shared" si="165"/>
        <v/>
      </c>
      <c r="BK218" s="537" t="str">
        <f t="shared" si="166"/>
        <v/>
      </c>
      <c r="BL218" s="536"/>
      <c r="BM218" s="141"/>
      <c r="BN218" s="211"/>
      <c r="BO218" s="211" t="e">
        <f t="shared" si="167"/>
        <v>#VALUE!</v>
      </c>
      <c r="BP218" s="537" t="str">
        <f t="shared" si="168"/>
        <v/>
      </c>
      <c r="BQ218" s="537" t="str">
        <f t="shared" si="169"/>
        <v/>
      </c>
      <c r="BR218" s="538" t="str">
        <f t="shared" si="170"/>
        <v/>
      </c>
      <c r="BS218" s="539"/>
      <c r="BT218" s="141"/>
      <c r="BU218" s="486"/>
      <c r="BV218" s="501" t="str">
        <f t="shared" si="171"/>
        <v/>
      </c>
      <c r="BW218" s="537" t="str">
        <f t="shared" si="172"/>
        <v/>
      </c>
      <c r="BX218" s="537" t="str">
        <f t="shared" si="173"/>
        <v/>
      </c>
      <c r="BY218" s="537" t="str">
        <f t="shared" si="174"/>
        <v/>
      </c>
      <c r="BZ218" s="536"/>
      <c r="CA218" s="141"/>
      <c r="CB218" s="486"/>
      <c r="CC218" s="483" t="str">
        <f t="shared" si="175"/>
        <v/>
      </c>
      <c r="CD218" s="153" t="str">
        <f t="shared" si="176"/>
        <v/>
      </c>
      <c r="CE218" s="153" t="str">
        <f t="shared" si="177"/>
        <v/>
      </c>
      <c r="CF218" s="153" t="str">
        <f t="shared" si="178"/>
        <v/>
      </c>
    </row>
    <row r="219" spans="1:84" ht="29.45" customHeight="1" x14ac:dyDescent="0.25">
      <c r="A219" s="354" t="str">
        <f>'N-Bedarf AL §13a'!A219</f>
        <v/>
      </c>
      <c r="B219" s="354" t="str">
        <f>IF('N-Bedarf AL §13a'!B219="","",'N-Bedarf AL §13a'!B219)</f>
        <v/>
      </c>
      <c r="C219" s="305" t="str">
        <f>IF('N-Bedarf AL §13a'!D219="","",'N-Bedarf AL §13a'!D219)</f>
        <v/>
      </c>
      <c r="D219" s="32" t="str">
        <f>IF('N-Bedarf AL §13a'!C219="","",'N-Bedarf AL §13a'!C219)</f>
        <v/>
      </c>
      <c r="E219" s="32" t="str">
        <f>IF('N-Bedarf AL §13a'!Y219="",'N-Bedarf AL §13a'!V219,'N-Bedarf AL §13a'!Y219)</f>
        <v/>
      </c>
      <c r="F219" s="32" t="str">
        <f>IF('P-Bedarf AL §13a'!V221="","",'P-Bedarf AL §13a'!V221)</f>
        <v/>
      </c>
      <c r="G219" s="32" t="str">
        <f>IF('P-Bedarf AL §13a'!Z221="","",'P-Bedarf AL §13a'!Z221)</f>
        <v/>
      </c>
      <c r="H219" s="345" t="str">
        <f t="shared" si="179"/>
        <v/>
      </c>
      <c r="I219" s="345" t="str">
        <f t="shared" si="180"/>
        <v/>
      </c>
      <c r="J219" s="345" t="str">
        <f t="shared" si="181"/>
        <v/>
      </c>
      <c r="K219" s="321">
        <f t="shared" si="182"/>
        <v>0</v>
      </c>
      <c r="L219" s="321">
        <f t="shared" si="183"/>
        <v>0</v>
      </c>
      <c r="M219" s="321">
        <f t="shared" si="184"/>
        <v>0</v>
      </c>
      <c r="N219" s="321" t="str">
        <f t="shared" si="185"/>
        <v/>
      </c>
      <c r="O219" s="321" t="str">
        <f t="shared" si="185"/>
        <v/>
      </c>
      <c r="P219" s="321" t="str">
        <f t="shared" si="185"/>
        <v/>
      </c>
      <c r="Q219" s="490" t="str">
        <f t="shared" si="141"/>
        <v/>
      </c>
      <c r="R219" s="539"/>
      <c r="S219" s="141"/>
      <c r="T219" s="486"/>
      <c r="U219" s="501" t="str">
        <f t="shared" si="142"/>
        <v/>
      </c>
      <c r="V219" s="537" t="str">
        <f t="shared" si="143"/>
        <v/>
      </c>
      <c r="W219" s="537" t="str">
        <f t="shared" si="186"/>
        <v/>
      </c>
      <c r="X219" s="537" t="str">
        <f t="shared" si="144"/>
        <v/>
      </c>
      <c r="Y219" s="537" t="str">
        <f t="shared" si="145"/>
        <v/>
      </c>
      <c r="Z219" s="536"/>
      <c r="AA219" s="141"/>
      <c r="AB219" s="211"/>
      <c r="AC219" s="212" t="str">
        <f t="shared" si="146"/>
        <v/>
      </c>
      <c r="AD219" s="537" t="str">
        <f t="shared" si="147"/>
        <v/>
      </c>
      <c r="AE219" s="537" t="str">
        <f t="shared" si="148"/>
        <v/>
      </c>
      <c r="AF219" s="537" t="str">
        <f t="shared" si="149"/>
        <v/>
      </c>
      <c r="AG219" s="538" t="str">
        <f t="shared" si="150"/>
        <v/>
      </c>
      <c r="AH219" s="539"/>
      <c r="AI219" s="141"/>
      <c r="AJ219" s="486"/>
      <c r="AK219" s="507">
        <f t="shared" si="151"/>
        <v>0</v>
      </c>
      <c r="AL219" s="537" t="str">
        <f t="shared" si="152"/>
        <v/>
      </c>
      <c r="AM219" s="537" t="str">
        <f t="shared" si="153"/>
        <v/>
      </c>
      <c r="AN219" s="537" t="str">
        <f t="shared" si="154"/>
        <v/>
      </c>
      <c r="AO219" s="537" t="str">
        <f t="shared" si="155"/>
        <v/>
      </c>
      <c r="AP219" s="542" t="str">
        <f t="shared" si="187"/>
        <v/>
      </c>
      <c r="AQ219" s="539"/>
      <c r="AR219" s="141"/>
      <c r="AS219" s="486"/>
      <c r="AT219" s="501" t="str">
        <f t="shared" si="156"/>
        <v/>
      </c>
      <c r="AU219" s="537" t="str">
        <f t="shared" si="157"/>
        <v/>
      </c>
      <c r="AV219" s="537" t="str">
        <f t="shared" si="158"/>
        <v/>
      </c>
      <c r="AW219" s="537" t="str">
        <f t="shared" si="159"/>
        <v/>
      </c>
      <c r="AX219" s="536"/>
      <c r="AY219" s="141"/>
      <c r="AZ219" s="211"/>
      <c r="BA219" s="211" t="str">
        <f t="shared" si="160"/>
        <v/>
      </c>
      <c r="BB219" s="537" t="str">
        <f t="shared" si="161"/>
        <v/>
      </c>
      <c r="BC219" s="537"/>
      <c r="BD219" s="538" t="str">
        <f t="shared" si="162"/>
        <v/>
      </c>
      <c r="BE219" s="539"/>
      <c r="BF219" s="141"/>
      <c r="BG219" s="486"/>
      <c r="BH219" s="501" t="str">
        <f t="shared" si="163"/>
        <v/>
      </c>
      <c r="BI219" s="537" t="str">
        <f t="shared" si="164"/>
        <v/>
      </c>
      <c r="BJ219" s="537" t="str">
        <f t="shared" si="165"/>
        <v/>
      </c>
      <c r="BK219" s="537" t="str">
        <f t="shared" si="166"/>
        <v/>
      </c>
      <c r="BL219" s="536"/>
      <c r="BM219" s="141"/>
      <c r="BN219" s="211"/>
      <c r="BO219" s="211" t="e">
        <f t="shared" si="167"/>
        <v>#VALUE!</v>
      </c>
      <c r="BP219" s="537" t="str">
        <f t="shared" si="168"/>
        <v/>
      </c>
      <c r="BQ219" s="537" t="str">
        <f t="shared" si="169"/>
        <v/>
      </c>
      <c r="BR219" s="538" t="str">
        <f t="shared" si="170"/>
        <v/>
      </c>
      <c r="BS219" s="539"/>
      <c r="BT219" s="141"/>
      <c r="BU219" s="486"/>
      <c r="BV219" s="501" t="str">
        <f t="shared" si="171"/>
        <v/>
      </c>
      <c r="BW219" s="537" t="str">
        <f t="shared" si="172"/>
        <v/>
      </c>
      <c r="BX219" s="537" t="str">
        <f t="shared" si="173"/>
        <v/>
      </c>
      <c r="BY219" s="537" t="str">
        <f t="shared" si="174"/>
        <v/>
      </c>
      <c r="BZ219" s="536"/>
      <c r="CA219" s="141"/>
      <c r="CB219" s="486"/>
      <c r="CC219" s="483" t="str">
        <f t="shared" si="175"/>
        <v/>
      </c>
      <c r="CD219" s="153" t="str">
        <f t="shared" si="176"/>
        <v/>
      </c>
      <c r="CE219" s="153" t="str">
        <f t="shared" si="177"/>
        <v/>
      </c>
      <c r="CF219" s="153" t="str">
        <f t="shared" si="178"/>
        <v/>
      </c>
    </row>
    <row r="220" spans="1:84" ht="29.45" customHeight="1" x14ac:dyDescent="0.25">
      <c r="A220" s="354" t="str">
        <f>'N-Bedarf AL §13a'!A220</f>
        <v/>
      </c>
      <c r="B220" s="354" t="str">
        <f>IF('N-Bedarf AL §13a'!B220="","",'N-Bedarf AL §13a'!B220)</f>
        <v/>
      </c>
      <c r="C220" s="305" t="str">
        <f>IF('N-Bedarf AL §13a'!D220="","",'N-Bedarf AL §13a'!D220)</f>
        <v/>
      </c>
      <c r="D220" s="32" t="str">
        <f>IF('N-Bedarf AL §13a'!C220="","",'N-Bedarf AL §13a'!C220)</f>
        <v/>
      </c>
      <c r="E220" s="32" t="str">
        <f>IF('N-Bedarf AL §13a'!Y220="",'N-Bedarf AL §13a'!V220,'N-Bedarf AL §13a'!Y220)</f>
        <v/>
      </c>
      <c r="F220" s="32" t="str">
        <f>IF('P-Bedarf AL §13a'!V222="","",'P-Bedarf AL §13a'!V222)</f>
        <v/>
      </c>
      <c r="G220" s="32" t="str">
        <f>IF('P-Bedarf AL §13a'!Z222="","",'P-Bedarf AL §13a'!Z222)</f>
        <v/>
      </c>
      <c r="H220" s="345" t="str">
        <f t="shared" si="179"/>
        <v/>
      </c>
      <c r="I220" s="345" t="str">
        <f t="shared" si="180"/>
        <v/>
      </c>
      <c r="J220" s="345" t="str">
        <f t="shared" si="181"/>
        <v/>
      </c>
      <c r="K220" s="321">
        <f t="shared" si="182"/>
        <v>0</v>
      </c>
      <c r="L220" s="321">
        <f t="shared" si="183"/>
        <v>0</v>
      </c>
      <c r="M220" s="321">
        <f t="shared" si="184"/>
        <v>0</v>
      </c>
      <c r="N220" s="321" t="str">
        <f t="shared" si="185"/>
        <v/>
      </c>
      <c r="O220" s="321" t="str">
        <f t="shared" si="185"/>
        <v/>
      </c>
      <c r="P220" s="321" t="str">
        <f t="shared" si="185"/>
        <v/>
      </c>
      <c r="Q220" s="490" t="str">
        <f t="shared" si="141"/>
        <v/>
      </c>
      <c r="R220" s="539"/>
      <c r="S220" s="141"/>
      <c r="T220" s="486"/>
      <c r="U220" s="501" t="str">
        <f t="shared" si="142"/>
        <v/>
      </c>
      <c r="V220" s="537" t="str">
        <f t="shared" si="143"/>
        <v/>
      </c>
      <c r="W220" s="537" t="str">
        <f t="shared" si="186"/>
        <v/>
      </c>
      <c r="X220" s="537" t="str">
        <f t="shared" si="144"/>
        <v/>
      </c>
      <c r="Y220" s="537" t="str">
        <f t="shared" si="145"/>
        <v/>
      </c>
      <c r="Z220" s="536"/>
      <c r="AA220" s="141"/>
      <c r="AB220" s="211"/>
      <c r="AC220" s="212" t="str">
        <f t="shared" si="146"/>
        <v/>
      </c>
      <c r="AD220" s="537" t="str">
        <f t="shared" si="147"/>
        <v/>
      </c>
      <c r="AE220" s="537" t="str">
        <f t="shared" si="148"/>
        <v/>
      </c>
      <c r="AF220" s="537" t="str">
        <f t="shared" si="149"/>
        <v/>
      </c>
      <c r="AG220" s="538" t="str">
        <f t="shared" si="150"/>
        <v/>
      </c>
      <c r="AH220" s="539"/>
      <c r="AI220" s="141"/>
      <c r="AJ220" s="486"/>
      <c r="AK220" s="507">
        <f t="shared" si="151"/>
        <v>0</v>
      </c>
      <c r="AL220" s="537" t="str">
        <f t="shared" si="152"/>
        <v/>
      </c>
      <c r="AM220" s="537" t="str">
        <f t="shared" si="153"/>
        <v/>
      </c>
      <c r="AN220" s="537" t="str">
        <f t="shared" si="154"/>
        <v/>
      </c>
      <c r="AO220" s="537" t="str">
        <f t="shared" si="155"/>
        <v/>
      </c>
      <c r="AP220" s="542" t="str">
        <f t="shared" si="187"/>
        <v/>
      </c>
      <c r="AQ220" s="539"/>
      <c r="AR220" s="141"/>
      <c r="AS220" s="486"/>
      <c r="AT220" s="501" t="str">
        <f t="shared" si="156"/>
        <v/>
      </c>
      <c r="AU220" s="537" t="str">
        <f t="shared" si="157"/>
        <v/>
      </c>
      <c r="AV220" s="537" t="str">
        <f t="shared" si="158"/>
        <v/>
      </c>
      <c r="AW220" s="537" t="str">
        <f t="shared" si="159"/>
        <v/>
      </c>
      <c r="AX220" s="536"/>
      <c r="AY220" s="141"/>
      <c r="AZ220" s="211"/>
      <c r="BA220" s="211" t="str">
        <f t="shared" si="160"/>
        <v/>
      </c>
      <c r="BB220" s="537" t="str">
        <f t="shared" si="161"/>
        <v/>
      </c>
      <c r="BC220" s="537"/>
      <c r="BD220" s="538" t="str">
        <f t="shared" si="162"/>
        <v/>
      </c>
      <c r="BE220" s="539"/>
      <c r="BF220" s="141"/>
      <c r="BG220" s="486"/>
      <c r="BH220" s="501" t="str">
        <f t="shared" si="163"/>
        <v/>
      </c>
      <c r="BI220" s="537" t="str">
        <f t="shared" si="164"/>
        <v/>
      </c>
      <c r="BJ220" s="537" t="str">
        <f t="shared" si="165"/>
        <v/>
      </c>
      <c r="BK220" s="537" t="str">
        <f t="shared" si="166"/>
        <v/>
      </c>
      <c r="BL220" s="536"/>
      <c r="BM220" s="141"/>
      <c r="BN220" s="211"/>
      <c r="BO220" s="211" t="e">
        <f t="shared" si="167"/>
        <v>#VALUE!</v>
      </c>
      <c r="BP220" s="537" t="str">
        <f t="shared" si="168"/>
        <v/>
      </c>
      <c r="BQ220" s="537" t="str">
        <f t="shared" si="169"/>
        <v/>
      </c>
      <c r="BR220" s="538" t="str">
        <f t="shared" si="170"/>
        <v/>
      </c>
      <c r="BS220" s="539"/>
      <c r="BT220" s="141"/>
      <c r="BU220" s="486"/>
      <c r="BV220" s="501" t="str">
        <f t="shared" si="171"/>
        <v/>
      </c>
      <c r="BW220" s="537" t="str">
        <f t="shared" si="172"/>
        <v/>
      </c>
      <c r="BX220" s="537" t="str">
        <f t="shared" si="173"/>
        <v/>
      </c>
      <c r="BY220" s="537" t="str">
        <f t="shared" si="174"/>
        <v/>
      </c>
      <c r="BZ220" s="536"/>
      <c r="CA220" s="141"/>
      <c r="CB220" s="486"/>
      <c r="CC220" s="483" t="str">
        <f t="shared" si="175"/>
        <v/>
      </c>
      <c r="CD220" s="153" t="str">
        <f t="shared" si="176"/>
        <v/>
      </c>
      <c r="CE220" s="153" t="str">
        <f t="shared" si="177"/>
        <v/>
      </c>
      <c r="CF220" s="153" t="str">
        <f t="shared" si="178"/>
        <v/>
      </c>
    </row>
    <row r="221" spans="1:84" ht="29.45" customHeight="1" x14ac:dyDescent="0.25">
      <c r="A221" s="354" t="str">
        <f>'N-Bedarf AL §13a'!A221</f>
        <v/>
      </c>
      <c r="B221" s="354" t="str">
        <f>IF('N-Bedarf AL §13a'!B221="","",'N-Bedarf AL §13a'!B221)</f>
        <v/>
      </c>
      <c r="C221" s="305" t="str">
        <f>IF('N-Bedarf AL §13a'!D221="","",'N-Bedarf AL §13a'!D221)</f>
        <v/>
      </c>
      <c r="D221" s="32" t="str">
        <f>IF('N-Bedarf AL §13a'!C221="","",'N-Bedarf AL §13a'!C221)</f>
        <v/>
      </c>
      <c r="E221" s="32" t="str">
        <f>IF('N-Bedarf AL §13a'!Y221="",'N-Bedarf AL §13a'!V221,'N-Bedarf AL §13a'!Y221)</f>
        <v/>
      </c>
      <c r="F221" s="32" t="str">
        <f>IF('P-Bedarf AL §13a'!V223="","",'P-Bedarf AL §13a'!V223)</f>
        <v/>
      </c>
      <c r="G221" s="32" t="str">
        <f>IF('P-Bedarf AL §13a'!Z223="","",'P-Bedarf AL §13a'!Z223)</f>
        <v/>
      </c>
      <c r="H221" s="345" t="str">
        <f t="shared" si="179"/>
        <v/>
      </c>
      <c r="I221" s="345" t="str">
        <f t="shared" si="180"/>
        <v/>
      </c>
      <c r="J221" s="345" t="str">
        <f t="shared" si="181"/>
        <v/>
      </c>
      <c r="K221" s="321">
        <f t="shared" si="182"/>
        <v>0</v>
      </c>
      <c r="L221" s="321">
        <f t="shared" si="183"/>
        <v>0</v>
      </c>
      <c r="M221" s="321">
        <f t="shared" si="184"/>
        <v>0</v>
      </c>
      <c r="N221" s="321" t="str">
        <f t="shared" si="185"/>
        <v/>
      </c>
      <c r="O221" s="321" t="str">
        <f t="shared" si="185"/>
        <v/>
      </c>
      <c r="P221" s="321" t="str">
        <f t="shared" si="185"/>
        <v/>
      </c>
      <c r="Q221" s="490" t="str">
        <f t="shared" si="141"/>
        <v/>
      </c>
      <c r="R221" s="539"/>
      <c r="S221" s="141"/>
      <c r="T221" s="486"/>
      <c r="U221" s="501" t="str">
        <f t="shared" si="142"/>
        <v/>
      </c>
      <c r="V221" s="537" t="str">
        <f t="shared" si="143"/>
        <v/>
      </c>
      <c r="W221" s="537" t="str">
        <f t="shared" si="186"/>
        <v/>
      </c>
      <c r="X221" s="537" t="str">
        <f t="shared" si="144"/>
        <v/>
      </c>
      <c r="Y221" s="537" t="str">
        <f t="shared" si="145"/>
        <v/>
      </c>
      <c r="Z221" s="536"/>
      <c r="AA221" s="141"/>
      <c r="AB221" s="211"/>
      <c r="AC221" s="212" t="str">
        <f t="shared" si="146"/>
        <v/>
      </c>
      <c r="AD221" s="537" t="str">
        <f t="shared" si="147"/>
        <v/>
      </c>
      <c r="AE221" s="537" t="str">
        <f t="shared" si="148"/>
        <v/>
      </c>
      <c r="AF221" s="537" t="str">
        <f t="shared" si="149"/>
        <v/>
      </c>
      <c r="AG221" s="538" t="str">
        <f t="shared" si="150"/>
        <v/>
      </c>
      <c r="AH221" s="539"/>
      <c r="AI221" s="141"/>
      <c r="AJ221" s="486"/>
      <c r="AK221" s="507">
        <f t="shared" si="151"/>
        <v>0</v>
      </c>
      <c r="AL221" s="537" t="str">
        <f t="shared" si="152"/>
        <v/>
      </c>
      <c r="AM221" s="537" t="str">
        <f t="shared" si="153"/>
        <v/>
      </c>
      <c r="AN221" s="537" t="str">
        <f t="shared" si="154"/>
        <v/>
      </c>
      <c r="AO221" s="537" t="str">
        <f t="shared" si="155"/>
        <v/>
      </c>
      <c r="AP221" s="542" t="str">
        <f t="shared" si="187"/>
        <v/>
      </c>
      <c r="AQ221" s="539"/>
      <c r="AR221" s="141"/>
      <c r="AS221" s="486"/>
      <c r="AT221" s="501" t="str">
        <f t="shared" si="156"/>
        <v/>
      </c>
      <c r="AU221" s="537" t="str">
        <f t="shared" si="157"/>
        <v/>
      </c>
      <c r="AV221" s="537" t="str">
        <f t="shared" si="158"/>
        <v/>
      </c>
      <c r="AW221" s="537" t="str">
        <f t="shared" si="159"/>
        <v/>
      </c>
      <c r="AX221" s="536"/>
      <c r="AY221" s="141"/>
      <c r="AZ221" s="211"/>
      <c r="BA221" s="211" t="str">
        <f t="shared" si="160"/>
        <v/>
      </c>
      <c r="BB221" s="537" t="str">
        <f t="shared" si="161"/>
        <v/>
      </c>
      <c r="BC221" s="537"/>
      <c r="BD221" s="538" t="str">
        <f t="shared" si="162"/>
        <v/>
      </c>
      <c r="BE221" s="539"/>
      <c r="BF221" s="141"/>
      <c r="BG221" s="486"/>
      <c r="BH221" s="501" t="str">
        <f t="shared" si="163"/>
        <v/>
      </c>
      <c r="BI221" s="537" t="str">
        <f t="shared" si="164"/>
        <v/>
      </c>
      <c r="BJ221" s="537" t="str">
        <f t="shared" si="165"/>
        <v/>
      </c>
      <c r="BK221" s="537" t="str">
        <f t="shared" si="166"/>
        <v/>
      </c>
      <c r="BL221" s="536"/>
      <c r="BM221" s="141"/>
      <c r="BN221" s="211"/>
      <c r="BO221" s="211" t="e">
        <f t="shared" si="167"/>
        <v>#VALUE!</v>
      </c>
      <c r="BP221" s="537" t="str">
        <f t="shared" si="168"/>
        <v/>
      </c>
      <c r="BQ221" s="537" t="str">
        <f t="shared" si="169"/>
        <v/>
      </c>
      <c r="BR221" s="538" t="str">
        <f t="shared" si="170"/>
        <v/>
      </c>
      <c r="BS221" s="539"/>
      <c r="BT221" s="141"/>
      <c r="BU221" s="486"/>
      <c r="BV221" s="501" t="str">
        <f t="shared" si="171"/>
        <v/>
      </c>
      <c r="BW221" s="537" t="str">
        <f t="shared" si="172"/>
        <v/>
      </c>
      <c r="BX221" s="537" t="str">
        <f t="shared" si="173"/>
        <v/>
      </c>
      <c r="BY221" s="537" t="str">
        <f t="shared" si="174"/>
        <v/>
      </c>
      <c r="BZ221" s="536"/>
      <c r="CA221" s="141"/>
      <c r="CB221" s="486"/>
      <c r="CC221" s="483" t="str">
        <f t="shared" si="175"/>
        <v/>
      </c>
      <c r="CD221" s="153" t="str">
        <f t="shared" si="176"/>
        <v/>
      </c>
      <c r="CE221" s="153" t="str">
        <f t="shared" si="177"/>
        <v/>
      </c>
      <c r="CF221" s="153" t="str">
        <f t="shared" si="178"/>
        <v/>
      </c>
    </row>
    <row r="222" spans="1:84" ht="29.45" customHeight="1" x14ac:dyDescent="0.25">
      <c r="A222" s="354" t="str">
        <f>'N-Bedarf AL §13a'!A222</f>
        <v/>
      </c>
      <c r="B222" s="354" t="str">
        <f>IF('N-Bedarf AL §13a'!B222="","",'N-Bedarf AL §13a'!B222)</f>
        <v/>
      </c>
      <c r="C222" s="305" t="str">
        <f>IF('N-Bedarf AL §13a'!D222="","",'N-Bedarf AL §13a'!D222)</f>
        <v/>
      </c>
      <c r="D222" s="32" t="str">
        <f>IF('N-Bedarf AL §13a'!C222="","",'N-Bedarf AL §13a'!C222)</f>
        <v/>
      </c>
      <c r="E222" s="32" t="str">
        <f>IF('N-Bedarf AL §13a'!Y222="",'N-Bedarf AL §13a'!V222,'N-Bedarf AL §13a'!Y222)</f>
        <v/>
      </c>
      <c r="F222" s="32" t="str">
        <f>IF('P-Bedarf AL §13a'!V224="","",'P-Bedarf AL §13a'!V224)</f>
        <v/>
      </c>
      <c r="G222" s="32" t="str">
        <f>IF('P-Bedarf AL §13a'!Z224="","",'P-Bedarf AL §13a'!Z224)</f>
        <v/>
      </c>
      <c r="H222" s="345" t="str">
        <f t="shared" si="179"/>
        <v/>
      </c>
      <c r="I222" s="345" t="str">
        <f t="shared" si="180"/>
        <v/>
      </c>
      <c r="J222" s="345" t="str">
        <f t="shared" si="181"/>
        <v/>
      </c>
      <c r="K222" s="321">
        <f t="shared" si="182"/>
        <v>0</v>
      </c>
      <c r="L222" s="321">
        <f t="shared" si="183"/>
        <v>0</v>
      </c>
      <c r="M222" s="321">
        <f t="shared" si="184"/>
        <v>0</v>
      </c>
      <c r="N222" s="321" t="str">
        <f t="shared" si="185"/>
        <v/>
      </c>
      <c r="O222" s="321" t="str">
        <f t="shared" si="185"/>
        <v/>
      </c>
      <c r="P222" s="321" t="str">
        <f t="shared" si="185"/>
        <v/>
      </c>
      <c r="Q222" s="490" t="str">
        <f t="shared" si="141"/>
        <v/>
      </c>
      <c r="R222" s="539"/>
      <c r="S222" s="141"/>
      <c r="T222" s="486"/>
      <c r="U222" s="501" t="str">
        <f t="shared" si="142"/>
        <v/>
      </c>
      <c r="V222" s="537" t="str">
        <f t="shared" si="143"/>
        <v/>
      </c>
      <c r="W222" s="537" t="str">
        <f t="shared" si="186"/>
        <v/>
      </c>
      <c r="X222" s="537" t="str">
        <f t="shared" si="144"/>
        <v/>
      </c>
      <c r="Y222" s="537" t="str">
        <f t="shared" si="145"/>
        <v/>
      </c>
      <c r="Z222" s="536"/>
      <c r="AA222" s="141"/>
      <c r="AB222" s="211"/>
      <c r="AC222" s="212" t="str">
        <f t="shared" si="146"/>
        <v/>
      </c>
      <c r="AD222" s="537" t="str">
        <f t="shared" si="147"/>
        <v/>
      </c>
      <c r="AE222" s="537" t="str">
        <f t="shared" si="148"/>
        <v/>
      </c>
      <c r="AF222" s="537" t="str">
        <f t="shared" si="149"/>
        <v/>
      </c>
      <c r="AG222" s="538" t="str">
        <f t="shared" si="150"/>
        <v/>
      </c>
      <c r="AH222" s="539"/>
      <c r="AI222" s="141"/>
      <c r="AJ222" s="486"/>
      <c r="AK222" s="507">
        <f t="shared" si="151"/>
        <v>0</v>
      </c>
      <c r="AL222" s="537" t="str">
        <f t="shared" si="152"/>
        <v/>
      </c>
      <c r="AM222" s="537" t="str">
        <f t="shared" si="153"/>
        <v/>
      </c>
      <c r="AN222" s="537" t="str">
        <f t="shared" si="154"/>
        <v/>
      </c>
      <c r="AO222" s="537" t="str">
        <f t="shared" si="155"/>
        <v/>
      </c>
      <c r="AP222" s="542" t="str">
        <f t="shared" si="187"/>
        <v/>
      </c>
      <c r="AQ222" s="539"/>
      <c r="AR222" s="141"/>
      <c r="AS222" s="486"/>
      <c r="AT222" s="501" t="str">
        <f t="shared" si="156"/>
        <v/>
      </c>
      <c r="AU222" s="537" t="str">
        <f t="shared" si="157"/>
        <v/>
      </c>
      <c r="AV222" s="537" t="str">
        <f t="shared" si="158"/>
        <v/>
      </c>
      <c r="AW222" s="537" t="str">
        <f t="shared" si="159"/>
        <v/>
      </c>
      <c r="AX222" s="536"/>
      <c r="AY222" s="141"/>
      <c r="AZ222" s="211"/>
      <c r="BA222" s="211" t="str">
        <f t="shared" si="160"/>
        <v/>
      </c>
      <c r="BB222" s="537" t="str">
        <f t="shared" si="161"/>
        <v/>
      </c>
      <c r="BC222" s="537"/>
      <c r="BD222" s="538" t="str">
        <f t="shared" si="162"/>
        <v/>
      </c>
      <c r="BE222" s="539"/>
      <c r="BF222" s="141"/>
      <c r="BG222" s="486"/>
      <c r="BH222" s="501" t="str">
        <f t="shared" si="163"/>
        <v/>
      </c>
      <c r="BI222" s="537" t="str">
        <f t="shared" si="164"/>
        <v/>
      </c>
      <c r="BJ222" s="537" t="str">
        <f t="shared" si="165"/>
        <v/>
      </c>
      <c r="BK222" s="537" t="str">
        <f t="shared" si="166"/>
        <v/>
      </c>
      <c r="BL222" s="536"/>
      <c r="BM222" s="141"/>
      <c r="BN222" s="211"/>
      <c r="BO222" s="211" t="e">
        <f t="shared" si="167"/>
        <v>#VALUE!</v>
      </c>
      <c r="BP222" s="537" t="str">
        <f t="shared" si="168"/>
        <v/>
      </c>
      <c r="BQ222" s="537" t="str">
        <f t="shared" si="169"/>
        <v/>
      </c>
      <c r="BR222" s="538" t="str">
        <f t="shared" si="170"/>
        <v/>
      </c>
      <c r="BS222" s="539"/>
      <c r="BT222" s="141"/>
      <c r="BU222" s="486"/>
      <c r="BV222" s="501" t="str">
        <f t="shared" si="171"/>
        <v/>
      </c>
      <c r="BW222" s="537" t="str">
        <f t="shared" si="172"/>
        <v/>
      </c>
      <c r="BX222" s="537" t="str">
        <f t="shared" si="173"/>
        <v/>
      </c>
      <c r="BY222" s="537" t="str">
        <f t="shared" si="174"/>
        <v/>
      </c>
      <c r="BZ222" s="536"/>
      <c r="CA222" s="141"/>
      <c r="CB222" s="486"/>
      <c r="CC222" s="483" t="str">
        <f t="shared" si="175"/>
        <v/>
      </c>
      <c r="CD222" s="153" t="str">
        <f t="shared" si="176"/>
        <v/>
      </c>
      <c r="CE222" s="153" t="str">
        <f t="shared" si="177"/>
        <v/>
      </c>
      <c r="CF222" s="153" t="str">
        <f t="shared" si="178"/>
        <v/>
      </c>
    </row>
    <row r="223" spans="1:84" ht="29.45" customHeight="1" x14ac:dyDescent="0.25">
      <c r="A223" s="354" t="str">
        <f>'N-Bedarf AL §13a'!A223</f>
        <v/>
      </c>
      <c r="B223" s="354" t="str">
        <f>IF('N-Bedarf AL §13a'!B223="","",'N-Bedarf AL §13a'!B223)</f>
        <v/>
      </c>
      <c r="C223" s="305" t="str">
        <f>IF('N-Bedarf AL §13a'!D223="","",'N-Bedarf AL §13a'!D223)</f>
        <v/>
      </c>
      <c r="D223" s="32" t="str">
        <f>IF('N-Bedarf AL §13a'!C223="","",'N-Bedarf AL §13a'!C223)</f>
        <v/>
      </c>
      <c r="E223" s="32" t="str">
        <f>IF('N-Bedarf AL §13a'!Y223="",'N-Bedarf AL §13a'!V223,'N-Bedarf AL §13a'!Y223)</f>
        <v/>
      </c>
      <c r="F223" s="32" t="str">
        <f>IF('P-Bedarf AL §13a'!V225="","",'P-Bedarf AL §13a'!V225)</f>
        <v/>
      </c>
      <c r="G223" s="32" t="str">
        <f>IF('P-Bedarf AL §13a'!Z225="","",'P-Bedarf AL §13a'!Z225)</f>
        <v/>
      </c>
      <c r="H223" s="345" t="str">
        <f t="shared" si="179"/>
        <v/>
      </c>
      <c r="I223" s="345" t="str">
        <f t="shared" si="180"/>
        <v/>
      </c>
      <c r="J223" s="345" t="str">
        <f t="shared" si="181"/>
        <v/>
      </c>
      <c r="K223" s="321">
        <f t="shared" si="182"/>
        <v>0</v>
      </c>
      <c r="L223" s="321">
        <f t="shared" si="183"/>
        <v>0</v>
      </c>
      <c r="M223" s="321">
        <f t="shared" si="184"/>
        <v>0</v>
      </c>
      <c r="N223" s="321" t="str">
        <f t="shared" si="185"/>
        <v/>
      </c>
      <c r="O223" s="321" t="str">
        <f t="shared" si="185"/>
        <v/>
      </c>
      <c r="P223" s="321" t="str">
        <f t="shared" si="185"/>
        <v/>
      </c>
      <c r="Q223" s="490" t="str">
        <f t="shared" si="141"/>
        <v/>
      </c>
      <c r="R223" s="539"/>
      <c r="S223" s="141"/>
      <c r="T223" s="486"/>
      <c r="U223" s="501" t="str">
        <f t="shared" si="142"/>
        <v/>
      </c>
      <c r="V223" s="537" t="str">
        <f t="shared" si="143"/>
        <v/>
      </c>
      <c r="W223" s="537" t="str">
        <f t="shared" si="186"/>
        <v/>
      </c>
      <c r="X223" s="537" t="str">
        <f t="shared" si="144"/>
        <v/>
      </c>
      <c r="Y223" s="537" t="str">
        <f t="shared" si="145"/>
        <v/>
      </c>
      <c r="Z223" s="536"/>
      <c r="AA223" s="141"/>
      <c r="AB223" s="211"/>
      <c r="AC223" s="212" t="str">
        <f t="shared" si="146"/>
        <v/>
      </c>
      <c r="AD223" s="537" t="str">
        <f t="shared" si="147"/>
        <v/>
      </c>
      <c r="AE223" s="537" t="str">
        <f t="shared" si="148"/>
        <v/>
      </c>
      <c r="AF223" s="537" t="str">
        <f t="shared" si="149"/>
        <v/>
      </c>
      <c r="AG223" s="538" t="str">
        <f t="shared" si="150"/>
        <v/>
      </c>
      <c r="AH223" s="539"/>
      <c r="AI223" s="141"/>
      <c r="AJ223" s="486"/>
      <c r="AK223" s="507">
        <f t="shared" si="151"/>
        <v>0</v>
      </c>
      <c r="AL223" s="537" t="str">
        <f t="shared" si="152"/>
        <v/>
      </c>
      <c r="AM223" s="537" t="str">
        <f t="shared" si="153"/>
        <v/>
      </c>
      <c r="AN223" s="537" t="str">
        <f t="shared" si="154"/>
        <v/>
      </c>
      <c r="AO223" s="537" t="str">
        <f t="shared" si="155"/>
        <v/>
      </c>
      <c r="AP223" s="542" t="str">
        <f t="shared" si="187"/>
        <v/>
      </c>
      <c r="AQ223" s="539"/>
      <c r="AR223" s="141"/>
      <c r="AS223" s="486"/>
      <c r="AT223" s="501" t="str">
        <f t="shared" si="156"/>
        <v/>
      </c>
      <c r="AU223" s="537" t="str">
        <f t="shared" si="157"/>
        <v/>
      </c>
      <c r="AV223" s="537" t="str">
        <f t="shared" si="158"/>
        <v/>
      </c>
      <c r="AW223" s="537" t="str">
        <f t="shared" si="159"/>
        <v/>
      </c>
      <c r="AX223" s="536"/>
      <c r="AY223" s="141"/>
      <c r="AZ223" s="211"/>
      <c r="BA223" s="211" t="str">
        <f t="shared" si="160"/>
        <v/>
      </c>
      <c r="BB223" s="537" t="str">
        <f t="shared" si="161"/>
        <v/>
      </c>
      <c r="BC223" s="537"/>
      <c r="BD223" s="538" t="str">
        <f t="shared" si="162"/>
        <v/>
      </c>
      <c r="BE223" s="539"/>
      <c r="BF223" s="141"/>
      <c r="BG223" s="486"/>
      <c r="BH223" s="501" t="str">
        <f t="shared" si="163"/>
        <v/>
      </c>
      <c r="BI223" s="537" t="str">
        <f t="shared" si="164"/>
        <v/>
      </c>
      <c r="BJ223" s="537" t="str">
        <f t="shared" si="165"/>
        <v/>
      </c>
      <c r="BK223" s="537" t="str">
        <f t="shared" si="166"/>
        <v/>
      </c>
      <c r="BL223" s="536"/>
      <c r="BM223" s="141"/>
      <c r="BN223" s="211"/>
      <c r="BO223" s="211" t="e">
        <f t="shared" si="167"/>
        <v>#VALUE!</v>
      </c>
      <c r="BP223" s="537" t="str">
        <f t="shared" si="168"/>
        <v/>
      </c>
      <c r="BQ223" s="537" t="str">
        <f t="shared" si="169"/>
        <v/>
      </c>
      <c r="BR223" s="538" t="str">
        <f t="shared" si="170"/>
        <v/>
      </c>
      <c r="BS223" s="539"/>
      <c r="BT223" s="141"/>
      <c r="BU223" s="486"/>
      <c r="BV223" s="501" t="str">
        <f t="shared" si="171"/>
        <v/>
      </c>
      <c r="BW223" s="537" t="str">
        <f t="shared" si="172"/>
        <v/>
      </c>
      <c r="BX223" s="537" t="str">
        <f t="shared" si="173"/>
        <v/>
      </c>
      <c r="BY223" s="537" t="str">
        <f t="shared" si="174"/>
        <v/>
      </c>
      <c r="BZ223" s="536"/>
      <c r="CA223" s="141"/>
      <c r="CB223" s="486"/>
      <c r="CC223" s="483" t="str">
        <f t="shared" si="175"/>
        <v/>
      </c>
      <c r="CD223" s="153" t="str">
        <f t="shared" si="176"/>
        <v/>
      </c>
      <c r="CE223" s="153" t="str">
        <f t="shared" si="177"/>
        <v/>
      </c>
      <c r="CF223" s="153" t="str">
        <f t="shared" si="178"/>
        <v/>
      </c>
    </row>
    <row r="224" spans="1:84" ht="29.45" customHeight="1" x14ac:dyDescent="0.25">
      <c r="A224" s="354" t="str">
        <f>'N-Bedarf AL §13a'!A224</f>
        <v/>
      </c>
      <c r="B224" s="354" t="str">
        <f>IF('N-Bedarf AL §13a'!B224="","",'N-Bedarf AL §13a'!B224)</f>
        <v/>
      </c>
      <c r="C224" s="305" t="str">
        <f>IF('N-Bedarf AL §13a'!D224="","",'N-Bedarf AL §13a'!D224)</f>
        <v/>
      </c>
      <c r="D224" s="32" t="str">
        <f>IF('N-Bedarf AL §13a'!C224="","",'N-Bedarf AL §13a'!C224)</f>
        <v/>
      </c>
      <c r="E224" s="32" t="str">
        <f>IF('N-Bedarf AL §13a'!Y224="",'N-Bedarf AL §13a'!V224,'N-Bedarf AL §13a'!Y224)</f>
        <v/>
      </c>
      <c r="F224" s="32" t="str">
        <f>IF('P-Bedarf AL §13a'!V226="","",'P-Bedarf AL §13a'!V226)</f>
        <v/>
      </c>
      <c r="G224" s="32" t="str">
        <f>IF('P-Bedarf AL §13a'!Z226="","",'P-Bedarf AL §13a'!Z226)</f>
        <v/>
      </c>
      <c r="H224" s="345" t="str">
        <f t="shared" si="179"/>
        <v/>
      </c>
      <c r="I224" s="345" t="str">
        <f t="shared" si="180"/>
        <v/>
      </c>
      <c r="J224" s="345" t="str">
        <f t="shared" si="181"/>
        <v/>
      </c>
      <c r="K224" s="321">
        <f t="shared" si="182"/>
        <v>0</v>
      </c>
      <c r="L224" s="321">
        <f t="shared" si="183"/>
        <v>0</v>
      </c>
      <c r="M224" s="321">
        <f t="shared" si="184"/>
        <v>0</v>
      </c>
      <c r="N224" s="321" t="str">
        <f t="shared" si="185"/>
        <v/>
      </c>
      <c r="O224" s="321" t="str">
        <f t="shared" si="185"/>
        <v/>
      </c>
      <c r="P224" s="321" t="str">
        <f t="shared" si="185"/>
        <v/>
      </c>
      <c r="Q224" s="490" t="str">
        <f t="shared" si="141"/>
        <v/>
      </c>
      <c r="R224" s="539"/>
      <c r="S224" s="141"/>
      <c r="T224" s="486"/>
      <c r="U224" s="501" t="str">
        <f t="shared" si="142"/>
        <v/>
      </c>
      <c r="V224" s="537" t="str">
        <f t="shared" si="143"/>
        <v/>
      </c>
      <c r="W224" s="537" t="str">
        <f t="shared" si="186"/>
        <v/>
      </c>
      <c r="X224" s="537" t="str">
        <f t="shared" si="144"/>
        <v/>
      </c>
      <c r="Y224" s="537" t="str">
        <f t="shared" si="145"/>
        <v/>
      </c>
      <c r="Z224" s="536"/>
      <c r="AA224" s="141"/>
      <c r="AB224" s="211"/>
      <c r="AC224" s="212" t="str">
        <f t="shared" si="146"/>
        <v/>
      </c>
      <c r="AD224" s="537" t="str">
        <f t="shared" si="147"/>
        <v/>
      </c>
      <c r="AE224" s="537" t="str">
        <f t="shared" si="148"/>
        <v/>
      </c>
      <c r="AF224" s="537" t="str">
        <f t="shared" si="149"/>
        <v/>
      </c>
      <c r="AG224" s="538" t="str">
        <f t="shared" si="150"/>
        <v/>
      </c>
      <c r="AH224" s="539"/>
      <c r="AI224" s="141"/>
      <c r="AJ224" s="486"/>
      <c r="AK224" s="507">
        <f t="shared" si="151"/>
        <v>0</v>
      </c>
      <c r="AL224" s="537" t="str">
        <f t="shared" si="152"/>
        <v/>
      </c>
      <c r="AM224" s="537" t="str">
        <f t="shared" si="153"/>
        <v/>
      </c>
      <c r="AN224" s="537" t="str">
        <f t="shared" si="154"/>
        <v/>
      </c>
      <c r="AO224" s="537" t="str">
        <f t="shared" si="155"/>
        <v/>
      </c>
      <c r="AP224" s="542" t="str">
        <f t="shared" si="187"/>
        <v/>
      </c>
      <c r="AQ224" s="539"/>
      <c r="AR224" s="141"/>
      <c r="AS224" s="486"/>
      <c r="AT224" s="501" t="str">
        <f t="shared" si="156"/>
        <v/>
      </c>
      <c r="AU224" s="537" t="str">
        <f t="shared" si="157"/>
        <v/>
      </c>
      <c r="AV224" s="537" t="str">
        <f t="shared" si="158"/>
        <v/>
      </c>
      <c r="AW224" s="537" t="str">
        <f t="shared" si="159"/>
        <v/>
      </c>
      <c r="AX224" s="536"/>
      <c r="AY224" s="141"/>
      <c r="AZ224" s="211"/>
      <c r="BA224" s="211" t="str">
        <f t="shared" si="160"/>
        <v/>
      </c>
      <c r="BB224" s="537" t="str">
        <f t="shared" si="161"/>
        <v/>
      </c>
      <c r="BC224" s="537"/>
      <c r="BD224" s="538" t="str">
        <f t="shared" si="162"/>
        <v/>
      </c>
      <c r="BE224" s="539"/>
      <c r="BF224" s="141"/>
      <c r="BG224" s="486"/>
      <c r="BH224" s="501" t="str">
        <f t="shared" si="163"/>
        <v/>
      </c>
      <c r="BI224" s="537" t="str">
        <f t="shared" si="164"/>
        <v/>
      </c>
      <c r="BJ224" s="537" t="str">
        <f t="shared" si="165"/>
        <v/>
      </c>
      <c r="BK224" s="537" t="str">
        <f t="shared" si="166"/>
        <v/>
      </c>
      <c r="BL224" s="536"/>
      <c r="BM224" s="141"/>
      <c r="BN224" s="211"/>
      <c r="BO224" s="211" t="e">
        <f t="shared" si="167"/>
        <v>#VALUE!</v>
      </c>
      <c r="BP224" s="537" t="str">
        <f t="shared" si="168"/>
        <v/>
      </c>
      <c r="BQ224" s="537" t="str">
        <f t="shared" si="169"/>
        <v/>
      </c>
      <c r="BR224" s="538" t="str">
        <f t="shared" si="170"/>
        <v/>
      </c>
      <c r="BS224" s="539"/>
      <c r="BT224" s="141"/>
      <c r="BU224" s="486"/>
      <c r="BV224" s="501" t="str">
        <f t="shared" si="171"/>
        <v/>
      </c>
      <c r="BW224" s="537" t="str">
        <f t="shared" si="172"/>
        <v/>
      </c>
      <c r="BX224" s="537" t="str">
        <f t="shared" si="173"/>
        <v/>
      </c>
      <c r="BY224" s="537" t="str">
        <f t="shared" si="174"/>
        <v/>
      </c>
      <c r="BZ224" s="536"/>
      <c r="CA224" s="141"/>
      <c r="CB224" s="486"/>
      <c r="CC224" s="483" t="str">
        <f t="shared" si="175"/>
        <v/>
      </c>
      <c r="CD224" s="153" t="str">
        <f t="shared" si="176"/>
        <v/>
      </c>
      <c r="CE224" s="153" t="str">
        <f t="shared" si="177"/>
        <v/>
      </c>
      <c r="CF224" s="153" t="str">
        <f t="shared" si="178"/>
        <v/>
      </c>
    </row>
    <row r="225" spans="1:84" ht="29.45" customHeight="1" x14ac:dyDescent="0.25">
      <c r="A225" s="354" t="str">
        <f>'N-Bedarf AL §13a'!A225</f>
        <v/>
      </c>
      <c r="B225" s="354" t="str">
        <f>IF('N-Bedarf AL §13a'!B225="","",'N-Bedarf AL §13a'!B225)</f>
        <v/>
      </c>
      <c r="C225" s="305" t="str">
        <f>IF('N-Bedarf AL §13a'!D225="","",'N-Bedarf AL §13a'!D225)</f>
        <v/>
      </c>
      <c r="D225" s="32" t="str">
        <f>IF('N-Bedarf AL §13a'!C225="","",'N-Bedarf AL §13a'!C225)</f>
        <v/>
      </c>
      <c r="E225" s="32" t="str">
        <f>IF('N-Bedarf AL §13a'!Y225="",'N-Bedarf AL §13a'!V225,'N-Bedarf AL §13a'!Y225)</f>
        <v/>
      </c>
      <c r="F225" s="32" t="str">
        <f>IF('P-Bedarf AL §13a'!V227="","",'P-Bedarf AL §13a'!V227)</f>
        <v/>
      </c>
      <c r="G225" s="32" t="str">
        <f>IF('P-Bedarf AL §13a'!Z227="","",'P-Bedarf AL §13a'!Z227)</f>
        <v/>
      </c>
      <c r="H225" s="345" t="str">
        <f t="shared" si="179"/>
        <v/>
      </c>
      <c r="I225" s="345" t="str">
        <f t="shared" si="180"/>
        <v/>
      </c>
      <c r="J225" s="345" t="str">
        <f t="shared" si="181"/>
        <v/>
      </c>
      <c r="K225" s="321">
        <f t="shared" si="182"/>
        <v>0</v>
      </c>
      <c r="L225" s="321">
        <f t="shared" si="183"/>
        <v>0</v>
      </c>
      <c r="M225" s="321">
        <f t="shared" si="184"/>
        <v>0</v>
      </c>
      <c r="N225" s="321" t="str">
        <f t="shared" si="185"/>
        <v/>
      </c>
      <c r="O225" s="321" t="str">
        <f t="shared" si="185"/>
        <v/>
      </c>
      <c r="P225" s="321" t="str">
        <f t="shared" si="185"/>
        <v/>
      </c>
      <c r="Q225" s="490" t="str">
        <f t="shared" si="141"/>
        <v/>
      </c>
      <c r="R225" s="539"/>
      <c r="S225" s="141"/>
      <c r="T225" s="486"/>
      <c r="U225" s="501" t="str">
        <f t="shared" si="142"/>
        <v/>
      </c>
      <c r="V225" s="537" t="str">
        <f t="shared" si="143"/>
        <v/>
      </c>
      <c r="W225" s="537" t="str">
        <f t="shared" si="186"/>
        <v/>
      </c>
      <c r="X225" s="537" t="str">
        <f t="shared" si="144"/>
        <v/>
      </c>
      <c r="Y225" s="537" t="str">
        <f t="shared" si="145"/>
        <v/>
      </c>
      <c r="Z225" s="536"/>
      <c r="AA225" s="141"/>
      <c r="AB225" s="211"/>
      <c r="AC225" s="212" t="str">
        <f t="shared" si="146"/>
        <v/>
      </c>
      <c r="AD225" s="537" t="str">
        <f t="shared" si="147"/>
        <v/>
      </c>
      <c r="AE225" s="537" t="str">
        <f t="shared" si="148"/>
        <v/>
      </c>
      <c r="AF225" s="537" t="str">
        <f t="shared" si="149"/>
        <v/>
      </c>
      <c r="AG225" s="538" t="str">
        <f t="shared" si="150"/>
        <v/>
      </c>
      <c r="AH225" s="539"/>
      <c r="AI225" s="141"/>
      <c r="AJ225" s="486"/>
      <c r="AK225" s="507">
        <f t="shared" si="151"/>
        <v>0</v>
      </c>
      <c r="AL225" s="537" t="str">
        <f t="shared" si="152"/>
        <v/>
      </c>
      <c r="AM225" s="537" t="str">
        <f t="shared" si="153"/>
        <v/>
      </c>
      <c r="AN225" s="537" t="str">
        <f t="shared" si="154"/>
        <v/>
      </c>
      <c r="AO225" s="537" t="str">
        <f t="shared" si="155"/>
        <v/>
      </c>
      <c r="AP225" s="542" t="str">
        <f t="shared" si="187"/>
        <v/>
      </c>
      <c r="AQ225" s="539"/>
      <c r="AR225" s="141"/>
      <c r="AS225" s="486"/>
      <c r="AT225" s="501" t="str">
        <f t="shared" si="156"/>
        <v/>
      </c>
      <c r="AU225" s="537" t="str">
        <f t="shared" si="157"/>
        <v/>
      </c>
      <c r="AV225" s="537" t="str">
        <f t="shared" si="158"/>
        <v/>
      </c>
      <c r="AW225" s="537" t="str">
        <f t="shared" si="159"/>
        <v/>
      </c>
      <c r="AX225" s="536"/>
      <c r="AY225" s="141"/>
      <c r="AZ225" s="211"/>
      <c r="BA225" s="211" t="str">
        <f t="shared" si="160"/>
        <v/>
      </c>
      <c r="BB225" s="537" t="str">
        <f t="shared" si="161"/>
        <v/>
      </c>
      <c r="BC225" s="537"/>
      <c r="BD225" s="538" t="str">
        <f t="shared" si="162"/>
        <v/>
      </c>
      <c r="BE225" s="539"/>
      <c r="BF225" s="141"/>
      <c r="BG225" s="486"/>
      <c r="BH225" s="501" t="str">
        <f t="shared" si="163"/>
        <v/>
      </c>
      <c r="BI225" s="537" t="str">
        <f t="shared" si="164"/>
        <v/>
      </c>
      <c r="BJ225" s="537" t="str">
        <f t="shared" si="165"/>
        <v/>
      </c>
      <c r="BK225" s="537" t="str">
        <f t="shared" si="166"/>
        <v/>
      </c>
      <c r="BL225" s="536"/>
      <c r="BM225" s="141"/>
      <c r="BN225" s="211"/>
      <c r="BO225" s="211" t="e">
        <f t="shared" si="167"/>
        <v>#VALUE!</v>
      </c>
      <c r="BP225" s="537" t="str">
        <f t="shared" si="168"/>
        <v/>
      </c>
      <c r="BQ225" s="537" t="str">
        <f t="shared" si="169"/>
        <v/>
      </c>
      <c r="BR225" s="538" t="str">
        <f t="shared" si="170"/>
        <v/>
      </c>
      <c r="BS225" s="539"/>
      <c r="BT225" s="141"/>
      <c r="BU225" s="486"/>
      <c r="BV225" s="501" t="str">
        <f t="shared" si="171"/>
        <v/>
      </c>
      <c r="BW225" s="537" t="str">
        <f t="shared" si="172"/>
        <v/>
      </c>
      <c r="BX225" s="537" t="str">
        <f t="shared" si="173"/>
        <v/>
      </c>
      <c r="BY225" s="537" t="str">
        <f t="shared" si="174"/>
        <v/>
      </c>
      <c r="BZ225" s="536"/>
      <c r="CA225" s="141"/>
      <c r="CB225" s="486"/>
      <c r="CC225" s="483" t="str">
        <f t="shared" si="175"/>
        <v/>
      </c>
      <c r="CD225" s="153" t="str">
        <f t="shared" si="176"/>
        <v/>
      </c>
      <c r="CE225" s="153" t="str">
        <f t="shared" si="177"/>
        <v/>
      </c>
      <c r="CF225" s="153" t="str">
        <f t="shared" si="178"/>
        <v/>
      </c>
    </row>
    <row r="226" spans="1:84" ht="29.45" customHeight="1" x14ac:dyDescent="0.25">
      <c r="A226" s="354" t="str">
        <f>'N-Bedarf AL §13a'!A226</f>
        <v/>
      </c>
      <c r="B226" s="354" t="str">
        <f>IF('N-Bedarf AL §13a'!B226="","",'N-Bedarf AL §13a'!B226)</f>
        <v/>
      </c>
      <c r="C226" s="305" t="str">
        <f>IF('N-Bedarf AL §13a'!D226="","",'N-Bedarf AL §13a'!D226)</f>
        <v/>
      </c>
      <c r="D226" s="32" t="str">
        <f>IF('N-Bedarf AL §13a'!C226="","",'N-Bedarf AL §13a'!C226)</f>
        <v/>
      </c>
      <c r="E226" s="32" t="str">
        <f>IF('N-Bedarf AL §13a'!Y226="",'N-Bedarf AL §13a'!V226,'N-Bedarf AL §13a'!Y226)</f>
        <v/>
      </c>
      <c r="F226" s="32" t="str">
        <f>IF('P-Bedarf AL §13a'!V228="","",'P-Bedarf AL §13a'!V228)</f>
        <v/>
      </c>
      <c r="G226" s="32" t="str">
        <f>IF('P-Bedarf AL §13a'!Z228="","",'P-Bedarf AL §13a'!Z228)</f>
        <v/>
      </c>
      <c r="H226" s="345" t="str">
        <f t="shared" si="179"/>
        <v/>
      </c>
      <c r="I226" s="345" t="str">
        <f t="shared" si="180"/>
        <v/>
      </c>
      <c r="J226" s="345" t="str">
        <f t="shared" si="181"/>
        <v/>
      </c>
      <c r="K226" s="321">
        <f t="shared" si="182"/>
        <v>0</v>
      </c>
      <c r="L226" s="321">
        <f t="shared" si="183"/>
        <v>0</v>
      </c>
      <c r="M226" s="321">
        <f t="shared" si="184"/>
        <v>0</v>
      </c>
      <c r="N226" s="321" t="str">
        <f t="shared" si="185"/>
        <v/>
      </c>
      <c r="O226" s="321" t="str">
        <f t="shared" si="185"/>
        <v/>
      </c>
      <c r="P226" s="321" t="str">
        <f t="shared" si="185"/>
        <v/>
      </c>
      <c r="Q226" s="490" t="str">
        <f t="shared" si="141"/>
        <v/>
      </c>
      <c r="R226" s="539"/>
      <c r="S226" s="141"/>
      <c r="T226" s="486"/>
      <c r="U226" s="501" t="str">
        <f t="shared" si="142"/>
        <v/>
      </c>
      <c r="V226" s="537" t="str">
        <f t="shared" si="143"/>
        <v/>
      </c>
      <c r="W226" s="537" t="str">
        <f t="shared" si="186"/>
        <v/>
      </c>
      <c r="X226" s="537" t="str">
        <f t="shared" si="144"/>
        <v/>
      </c>
      <c r="Y226" s="537" t="str">
        <f t="shared" si="145"/>
        <v/>
      </c>
      <c r="Z226" s="536"/>
      <c r="AA226" s="141"/>
      <c r="AB226" s="211"/>
      <c r="AC226" s="212" t="str">
        <f t="shared" si="146"/>
        <v/>
      </c>
      <c r="AD226" s="537" t="str">
        <f t="shared" si="147"/>
        <v/>
      </c>
      <c r="AE226" s="537" t="str">
        <f t="shared" si="148"/>
        <v/>
      </c>
      <c r="AF226" s="537" t="str">
        <f t="shared" si="149"/>
        <v/>
      </c>
      <c r="AG226" s="538" t="str">
        <f t="shared" si="150"/>
        <v/>
      </c>
      <c r="AH226" s="539"/>
      <c r="AI226" s="141"/>
      <c r="AJ226" s="486"/>
      <c r="AK226" s="507">
        <f t="shared" si="151"/>
        <v>0</v>
      </c>
      <c r="AL226" s="537" t="str">
        <f t="shared" si="152"/>
        <v/>
      </c>
      <c r="AM226" s="537" t="str">
        <f t="shared" si="153"/>
        <v/>
      </c>
      <c r="AN226" s="537" t="str">
        <f t="shared" si="154"/>
        <v/>
      </c>
      <c r="AO226" s="537" t="str">
        <f t="shared" si="155"/>
        <v/>
      </c>
      <c r="AP226" s="542" t="str">
        <f t="shared" si="187"/>
        <v/>
      </c>
      <c r="AQ226" s="539"/>
      <c r="AR226" s="141"/>
      <c r="AS226" s="486"/>
      <c r="AT226" s="501" t="str">
        <f t="shared" si="156"/>
        <v/>
      </c>
      <c r="AU226" s="537" t="str">
        <f t="shared" si="157"/>
        <v/>
      </c>
      <c r="AV226" s="537" t="str">
        <f t="shared" si="158"/>
        <v/>
      </c>
      <c r="AW226" s="537" t="str">
        <f t="shared" si="159"/>
        <v/>
      </c>
      <c r="AX226" s="536"/>
      <c r="AY226" s="141"/>
      <c r="AZ226" s="211"/>
      <c r="BA226" s="211" t="str">
        <f t="shared" si="160"/>
        <v/>
      </c>
      <c r="BB226" s="537" t="str">
        <f t="shared" si="161"/>
        <v/>
      </c>
      <c r="BC226" s="537"/>
      <c r="BD226" s="538" t="str">
        <f t="shared" si="162"/>
        <v/>
      </c>
      <c r="BE226" s="539"/>
      <c r="BF226" s="141"/>
      <c r="BG226" s="486"/>
      <c r="BH226" s="501" t="str">
        <f t="shared" si="163"/>
        <v/>
      </c>
      <c r="BI226" s="537" t="str">
        <f t="shared" si="164"/>
        <v/>
      </c>
      <c r="BJ226" s="537" t="str">
        <f t="shared" si="165"/>
        <v/>
      </c>
      <c r="BK226" s="537" t="str">
        <f t="shared" si="166"/>
        <v/>
      </c>
      <c r="BL226" s="536"/>
      <c r="BM226" s="141"/>
      <c r="BN226" s="211"/>
      <c r="BO226" s="211" t="e">
        <f t="shared" si="167"/>
        <v>#VALUE!</v>
      </c>
      <c r="BP226" s="537" t="str">
        <f t="shared" si="168"/>
        <v/>
      </c>
      <c r="BQ226" s="537" t="str">
        <f t="shared" si="169"/>
        <v/>
      </c>
      <c r="BR226" s="538" t="str">
        <f t="shared" si="170"/>
        <v/>
      </c>
      <c r="BS226" s="539"/>
      <c r="BT226" s="141"/>
      <c r="BU226" s="486"/>
      <c r="BV226" s="501" t="str">
        <f t="shared" si="171"/>
        <v/>
      </c>
      <c r="BW226" s="537" t="str">
        <f t="shared" si="172"/>
        <v/>
      </c>
      <c r="BX226" s="537" t="str">
        <f t="shared" si="173"/>
        <v/>
      </c>
      <c r="BY226" s="537" t="str">
        <f t="shared" si="174"/>
        <v/>
      </c>
      <c r="BZ226" s="536"/>
      <c r="CA226" s="141"/>
      <c r="CB226" s="486"/>
      <c r="CC226" s="483" t="str">
        <f t="shared" si="175"/>
        <v/>
      </c>
      <c r="CD226" s="153" t="str">
        <f t="shared" si="176"/>
        <v/>
      </c>
      <c r="CE226" s="153" t="str">
        <f t="shared" si="177"/>
        <v/>
      </c>
      <c r="CF226" s="153" t="str">
        <f t="shared" si="178"/>
        <v/>
      </c>
    </row>
    <row r="227" spans="1:84" ht="29.45" customHeight="1" x14ac:dyDescent="0.25">
      <c r="A227" s="354" t="str">
        <f>'N-Bedarf AL §13a'!A227</f>
        <v/>
      </c>
      <c r="B227" s="354" t="str">
        <f>IF('N-Bedarf AL §13a'!B227="","",'N-Bedarf AL §13a'!B227)</f>
        <v/>
      </c>
      <c r="C227" s="305" t="str">
        <f>IF('N-Bedarf AL §13a'!D227="","",'N-Bedarf AL §13a'!D227)</f>
        <v/>
      </c>
      <c r="D227" s="32" t="str">
        <f>IF('N-Bedarf AL §13a'!C227="","",'N-Bedarf AL §13a'!C227)</f>
        <v/>
      </c>
      <c r="E227" s="32" t="str">
        <f>IF('N-Bedarf AL §13a'!Y227="",'N-Bedarf AL §13a'!V227,'N-Bedarf AL §13a'!Y227)</f>
        <v/>
      </c>
      <c r="F227" s="32" t="str">
        <f>IF('P-Bedarf AL §13a'!V229="","",'P-Bedarf AL §13a'!V229)</f>
        <v/>
      </c>
      <c r="G227" s="32" t="str">
        <f>IF('P-Bedarf AL §13a'!Z229="","",'P-Bedarf AL §13a'!Z229)</f>
        <v/>
      </c>
      <c r="H227" s="345" t="str">
        <f t="shared" si="179"/>
        <v/>
      </c>
      <c r="I227" s="345" t="str">
        <f t="shared" si="180"/>
        <v/>
      </c>
      <c r="J227" s="345" t="str">
        <f t="shared" si="181"/>
        <v/>
      </c>
      <c r="K227" s="321">
        <f t="shared" si="182"/>
        <v>0</v>
      </c>
      <c r="L227" s="321">
        <f t="shared" si="183"/>
        <v>0</v>
      </c>
      <c r="M227" s="321">
        <f t="shared" si="184"/>
        <v>0</v>
      </c>
      <c r="N227" s="321" t="str">
        <f t="shared" si="185"/>
        <v/>
      </c>
      <c r="O227" s="321" t="str">
        <f t="shared" si="185"/>
        <v/>
      </c>
      <c r="P227" s="321" t="str">
        <f t="shared" si="185"/>
        <v/>
      </c>
      <c r="Q227" s="490" t="str">
        <f t="shared" si="141"/>
        <v/>
      </c>
      <c r="R227" s="539"/>
      <c r="S227" s="141"/>
      <c r="T227" s="486"/>
      <c r="U227" s="501" t="str">
        <f t="shared" si="142"/>
        <v/>
      </c>
      <c r="V227" s="537" t="str">
        <f t="shared" si="143"/>
        <v/>
      </c>
      <c r="W227" s="537" t="str">
        <f t="shared" si="186"/>
        <v/>
      </c>
      <c r="X227" s="537" t="str">
        <f t="shared" si="144"/>
        <v/>
      </c>
      <c r="Y227" s="537" t="str">
        <f t="shared" si="145"/>
        <v/>
      </c>
      <c r="Z227" s="536"/>
      <c r="AA227" s="141"/>
      <c r="AB227" s="211"/>
      <c r="AC227" s="212" t="str">
        <f t="shared" si="146"/>
        <v/>
      </c>
      <c r="AD227" s="537" t="str">
        <f t="shared" si="147"/>
        <v/>
      </c>
      <c r="AE227" s="537" t="str">
        <f t="shared" si="148"/>
        <v/>
      </c>
      <c r="AF227" s="537" t="str">
        <f t="shared" si="149"/>
        <v/>
      </c>
      <c r="AG227" s="538" t="str">
        <f t="shared" si="150"/>
        <v/>
      </c>
      <c r="AH227" s="539"/>
      <c r="AI227" s="141"/>
      <c r="AJ227" s="486"/>
      <c r="AK227" s="507">
        <f t="shared" si="151"/>
        <v>0</v>
      </c>
      <c r="AL227" s="537" t="str">
        <f t="shared" si="152"/>
        <v/>
      </c>
      <c r="AM227" s="537" t="str">
        <f t="shared" si="153"/>
        <v/>
      </c>
      <c r="AN227" s="537" t="str">
        <f t="shared" si="154"/>
        <v/>
      </c>
      <c r="AO227" s="537" t="str">
        <f t="shared" si="155"/>
        <v/>
      </c>
      <c r="AP227" s="542" t="str">
        <f t="shared" si="187"/>
        <v/>
      </c>
      <c r="AQ227" s="539"/>
      <c r="AR227" s="141"/>
      <c r="AS227" s="486"/>
      <c r="AT227" s="501" t="str">
        <f t="shared" si="156"/>
        <v/>
      </c>
      <c r="AU227" s="537" t="str">
        <f t="shared" si="157"/>
        <v/>
      </c>
      <c r="AV227" s="537" t="str">
        <f t="shared" si="158"/>
        <v/>
      </c>
      <c r="AW227" s="537" t="str">
        <f t="shared" si="159"/>
        <v/>
      </c>
      <c r="AX227" s="536"/>
      <c r="AY227" s="141"/>
      <c r="AZ227" s="211"/>
      <c r="BA227" s="211" t="str">
        <f t="shared" si="160"/>
        <v/>
      </c>
      <c r="BB227" s="537" t="str">
        <f t="shared" si="161"/>
        <v/>
      </c>
      <c r="BC227" s="537"/>
      <c r="BD227" s="538" t="str">
        <f t="shared" si="162"/>
        <v/>
      </c>
      <c r="BE227" s="539"/>
      <c r="BF227" s="141"/>
      <c r="BG227" s="486"/>
      <c r="BH227" s="501" t="str">
        <f t="shared" si="163"/>
        <v/>
      </c>
      <c r="BI227" s="537" t="str">
        <f t="shared" si="164"/>
        <v/>
      </c>
      <c r="BJ227" s="537" t="str">
        <f t="shared" si="165"/>
        <v/>
      </c>
      <c r="BK227" s="537" t="str">
        <f t="shared" si="166"/>
        <v/>
      </c>
      <c r="BL227" s="536"/>
      <c r="BM227" s="141"/>
      <c r="BN227" s="211"/>
      <c r="BO227" s="211" t="e">
        <f t="shared" si="167"/>
        <v>#VALUE!</v>
      </c>
      <c r="BP227" s="537" t="str">
        <f t="shared" si="168"/>
        <v/>
      </c>
      <c r="BQ227" s="537" t="str">
        <f t="shared" si="169"/>
        <v/>
      </c>
      <c r="BR227" s="538" t="str">
        <f t="shared" si="170"/>
        <v/>
      </c>
      <c r="BS227" s="539"/>
      <c r="BT227" s="141"/>
      <c r="BU227" s="486"/>
      <c r="BV227" s="501" t="str">
        <f t="shared" si="171"/>
        <v/>
      </c>
      <c r="BW227" s="537" t="str">
        <f t="shared" si="172"/>
        <v/>
      </c>
      <c r="BX227" s="537" t="str">
        <f t="shared" si="173"/>
        <v/>
      </c>
      <c r="BY227" s="537" t="str">
        <f t="shared" si="174"/>
        <v/>
      </c>
      <c r="BZ227" s="536"/>
      <c r="CA227" s="141"/>
      <c r="CB227" s="486"/>
      <c r="CC227" s="483" t="str">
        <f t="shared" si="175"/>
        <v/>
      </c>
      <c r="CD227" s="153" t="str">
        <f t="shared" si="176"/>
        <v/>
      </c>
      <c r="CE227" s="153" t="str">
        <f t="shared" si="177"/>
        <v/>
      </c>
      <c r="CF227" s="153" t="str">
        <f t="shared" si="178"/>
        <v/>
      </c>
    </row>
    <row r="228" spans="1:84" ht="29.45" customHeight="1" x14ac:dyDescent="0.25">
      <c r="A228" s="354" t="str">
        <f>'N-Bedarf AL §13a'!A228</f>
        <v/>
      </c>
      <c r="B228" s="354" t="str">
        <f>IF('N-Bedarf AL §13a'!B228="","",'N-Bedarf AL §13a'!B228)</f>
        <v/>
      </c>
      <c r="C228" s="305" t="str">
        <f>IF('N-Bedarf AL §13a'!D228="","",'N-Bedarf AL §13a'!D228)</f>
        <v/>
      </c>
      <c r="D228" s="32" t="str">
        <f>IF('N-Bedarf AL §13a'!C228="","",'N-Bedarf AL §13a'!C228)</f>
        <v/>
      </c>
      <c r="E228" s="32" t="str">
        <f>IF('N-Bedarf AL §13a'!Y228="",'N-Bedarf AL §13a'!V228,'N-Bedarf AL §13a'!Y228)</f>
        <v/>
      </c>
      <c r="F228" s="32" t="str">
        <f>IF('P-Bedarf AL §13a'!V230="","",'P-Bedarf AL §13a'!V230)</f>
        <v/>
      </c>
      <c r="G228" s="32" t="str">
        <f>IF('P-Bedarf AL §13a'!Z230="","",'P-Bedarf AL §13a'!Z230)</f>
        <v/>
      </c>
      <c r="H228" s="345" t="str">
        <f t="shared" si="179"/>
        <v/>
      </c>
      <c r="I228" s="345" t="str">
        <f t="shared" si="180"/>
        <v/>
      </c>
      <c r="J228" s="345" t="str">
        <f t="shared" si="181"/>
        <v/>
      </c>
      <c r="K228" s="321">
        <f t="shared" si="182"/>
        <v>0</v>
      </c>
      <c r="L228" s="321">
        <f t="shared" si="183"/>
        <v>0</v>
      </c>
      <c r="M228" s="321">
        <f t="shared" si="184"/>
        <v>0</v>
      </c>
      <c r="N228" s="321" t="str">
        <f t="shared" si="185"/>
        <v/>
      </c>
      <c r="O228" s="321" t="str">
        <f t="shared" si="185"/>
        <v/>
      </c>
      <c r="P228" s="321" t="str">
        <f t="shared" si="185"/>
        <v/>
      </c>
      <c r="Q228" s="490" t="str">
        <f t="shared" si="141"/>
        <v/>
      </c>
      <c r="R228" s="539"/>
      <c r="S228" s="141"/>
      <c r="T228" s="486"/>
      <c r="U228" s="501" t="str">
        <f t="shared" si="142"/>
        <v/>
      </c>
      <c r="V228" s="537" t="str">
        <f t="shared" si="143"/>
        <v/>
      </c>
      <c r="W228" s="537" t="str">
        <f t="shared" si="186"/>
        <v/>
      </c>
      <c r="X228" s="537" t="str">
        <f t="shared" si="144"/>
        <v/>
      </c>
      <c r="Y228" s="537" t="str">
        <f t="shared" si="145"/>
        <v/>
      </c>
      <c r="Z228" s="536"/>
      <c r="AA228" s="141"/>
      <c r="AB228" s="211"/>
      <c r="AC228" s="212" t="str">
        <f t="shared" si="146"/>
        <v/>
      </c>
      <c r="AD228" s="537" t="str">
        <f t="shared" si="147"/>
        <v/>
      </c>
      <c r="AE228" s="537" t="str">
        <f t="shared" si="148"/>
        <v/>
      </c>
      <c r="AF228" s="537" t="str">
        <f t="shared" si="149"/>
        <v/>
      </c>
      <c r="AG228" s="538" t="str">
        <f t="shared" si="150"/>
        <v/>
      </c>
      <c r="AH228" s="539"/>
      <c r="AI228" s="141"/>
      <c r="AJ228" s="486"/>
      <c r="AK228" s="507">
        <f t="shared" si="151"/>
        <v>0</v>
      </c>
      <c r="AL228" s="537" t="str">
        <f t="shared" si="152"/>
        <v/>
      </c>
      <c r="AM228" s="537" t="str">
        <f t="shared" si="153"/>
        <v/>
      </c>
      <c r="AN228" s="537" t="str">
        <f t="shared" si="154"/>
        <v/>
      </c>
      <c r="AO228" s="537" t="str">
        <f t="shared" si="155"/>
        <v/>
      </c>
      <c r="AP228" s="542" t="str">
        <f t="shared" si="187"/>
        <v/>
      </c>
      <c r="AQ228" s="539"/>
      <c r="AR228" s="141"/>
      <c r="AS228" s="486"/>
      <c r="AT228" s="501" t="str">
        <f t="shared" si="156"/>
        <v/>
      </c>
      <c r="AU228" s="537" t="str">
        <f t="shared" si="157"/>
        <v/>
      </c>
      <c r="AV228" s="537" t="str">
        <f t="shared" si="158"/>
        <v/>
      </c>
      <c r="AW228" s="537" t="str">
        <f t="shared" si="159"/>
        <v/>
      </c>
      <c r="AX228" s="536"/>
      <c r="AY228" s="141"/>
      <c r="AZ228" s="211"/>
      <c r="BA228" s="211" t="str">
        <f t="shared" si="160"/>
        <v/>
      </c>
      <c r="BB228" s="537" t="str">
        <f t="shared" si="161"/>
        <v/>
      </c>
      <c r="BC228" s="537"/>
      <c r="BD228" s="538" t="str">
        <f t="shared" si="162"/>
        <v/>
      </c>
      <c r="BE228" s="539"/>
      <c r="BF228" s="141"/>
      <c r="BG228" s="486"/>
      <c r="BH228" s="501" t="str">
        <f t="shared" si="163"/>
        <v/>
      </c>
      <c r="BI228" s="537" t="str">
        <f t="shared" si="164"/>
        <v/>
      </c>
      <c r="BJ228" s="537" t="str">
        <f t="shared" si="165"/>
        <v/>
      </c>
      <c r="BK228" s="537" t="str">
        <f t="shared" si="166"/>
        <v/>
      </c>
      <c r="BL228" s="536"/>
      <c r="BM228" s="141"/>
      <c r="BN228" s="211"/>
      <c r="BO228" s="211" t="e">
        <f t="shared" si="167"/>
        <v>#VALUE!</v>
      </c>
      <c r="BP228" s="537" t="str">
        <f t="shared" si="168"/>
        <v/>
      </c>
      <c r="BQ228" s="537" t="str">
        <f t="shared" si="169"/>
        <v/>
      </c>
      <c r="BR228" s="538" t="str">
        <f t="shared" si="170"/>
        <v/>
      </c>
      <c r="BS228" s="539"/>
      <c r="BT228" s="141"/>
      <c r="BU228" s="486"/>
      <c r="BV228" s="501" t="str">
        <f t="shared" si="171"/>
        <v/>
      </c>
      <c r="BW228" s="537" t="str">
        <f t="shared" si="172"/>
        <v/>
      </c>
      <c r="BX228" s="537" t="str">
        <f t="shared" si="173"/>
        <v/>
      </c>
      <c r="BY228" s="537" t="str">
        <f t="shared" si="174"/>
        <v/>
      </c>
      <c r="BZ228" s="536"/>
      <c r="CA228" s="141"/>
      <c r="CB228" s="486"/>
      <c r="CC228" s="483" t="str">
        <f t="shared" si="175"/>
        <v/>
      </c>
      <c r="CD228" s="153" t="str">
        <f t="shared" si="176"/>
        <v/>
      </c>
      <c r="CE228" s="153" t="str">
        <f t="shared" si="177"/>
        <v/>
      </c>
      <c r="CF228" s="153" t="str">
        <f t="shared" si="178"/>
        <v/>
      </c>
    </row>
    <row r="229" spans="1:84" ht="29.45" customHeight="1" x14ac:dyDescent="0.25">
      <c r="A229" s="354" t="str">
        <f>'N-Bedarf AL §13a'!A229</f>
        <v/>
      </c>
      <c r="B229" s="354" t="str">
        <f>IF('N-Bedarf AL §13a'!B229="","",'N-Bedarf AL §13a'!B229)</f>
        <v/>
      </c>
      <c r="C229" s="305" t="str">
        <f>IF('N-Bedarf AL §13a'!D229="","",'N-Bedarf AL §13a'!D229)</f>
        <v/>
      </c>
      <c r="D229" s="32" t="str">
        <f>IF('N-Bedarf AL §13a'!C229="","",'N-Bedarf AL §13a'!C229)</f>
        <v/>
      </c>
      <c r="E229" s="32" t="str">
        <f>IF('N-Bedarf AL §13a'!Y229="",'N-Bedarf AL §13a'!V229,'N-Bedarf AL §13a'!Y229)</f>
        <v/>
      </c>
      <c r="F229" s="32" t="str">
        <f>IF('P-Bedarf AL §13a'!V231="","",'P-Bedarf AL §13a'!V231)</f>
        <v/>
      </c>
      <c r="G229" s="32" t="str">
        <f>IF('P-Bedarf AL §13a'!Z231="","",'P-Bedarf AL §13a'!Z231)</f>
        <v/>
      </c>
      <c r="H229" s="345" t="str">
        <f t="shared" si="179"/>
        <v/>
      </c>
      <c r="I229" s="345" t="str">
        <f t="shared" si="180"/>
        <v/>
      </c>
      <c r="J229" s="345" t="str">
        <f t="shared" si="181"/>
        <v/>
      </c>
      <c r="K229" s="321">
        <f t="shared" si="182"/>
        <v>0</v>
      </c>
      <c r="L229" s="321">
        <f t="shared" si="183"/>
        <v>0</v>
      </c>
      <c r="M229" s="321">
        <f t="shared" si="184"/>
        <v>0</v>
      </c>
      <c r="N229" s="321" t="str">
        <f t="shared" si="185"/>
        <v/>
      </c>
      <c r="O229" s="321" t="str">
        <f t="shared" si="185"/>
        <v/>
      </c>
      <c r="P229" s="321" t="str">
        <f t="shared" si="185"/>
        <v/>
      </c>
      <c r="Q229" s="490" t="str">
        <f t="shared" si="141"/>
        <v/>
      </c>
      <c r="R229" s="539"/>
      <c r="S229" s="141"/>
      <c r="T229" s="486"/>
      <c r="U229" s="501" t="str">
        <f t="shared" si="142"/>
        <v/>
      </c>
      <c r="V229" s="537" t="str">
        <f t="shared" si="143"/>
        <v/>
      </c>
      <c r="W229" s="537" t="str">
        <f t="shared" si="186"/>
        <v/>
      </c>
      <c r="X229" s="537" t="str">
        <f t="shared" si="144"/>
        <v/>
      </c>
      <c r="Y229" s="537" t="str">
        <f t="shared" si="145"/>
        <v/>
      </c>
      <c r="Z229" s="536"/>
      <c r="AA229" s="141"/>
      <c r="AB229" s="211"/>
      <c r="AC229" s="212" t="str">
        <f t="shared" si="146"/>
        <v/>
      </c>
      <c r="AD229" s="537" t="str">
        <f t="shared" si="147"/>
        <v/>
      </c>
      <c r="AE229" s="537" t="str">
        <f t="shared" si="148"/>
        <v/>
      </c>
      <c r="AF229" s="537" t="str">
        <f t="shared" si="149"/>
        <v/>
      </c>
      <c r="AG229" s="538" t="str">
        <f t="shared" si="150"/>
        <v/>
      </c>
      <c r="AH229" s="539"/>
      <c r="AI229" s="141"/>
      <c r="AJ229" s="486"/>
      <c r="AK229" s="507">
        <f t="shared" si="151"/>
        <v>0</v>
      </c>
      <c r="AL229" s="537" t="str">
        <f t="shared" si="152"/>
        <v/>
      </c>
      <c r="AM229" s="537" t="str">
        <f t="shared" si="153"/>
        <v/>
      </c>
      <c r="AN229" s="537" t="str">
        <f t="shared" si="154"/>
        <v/>
      </c>
      <c r="AO229" s="537" t="str">
        <f t="shared" si="155"/>
        <v/>
      </c>
      <c r="AP229" s="542" t="str">
        <f t="shared" si="187"/>
        <v/>
      </c>
      <c r="AQ229" s="539"/>
      <c r="AR229" s="141"/>
      <c r="AS229" s="486"/>
      <c r="AT229" s="501" t="str">
        <f t="shared" si="156"/>
        <v/>
      </c>
      <c r="AU229" s="537" t="str">
        <f t="shared" si="157"/>
        <v/>
      </c>
      <c r="AV229" s="537" t="str">
        <f t="shared" si="158"/>
        <v/>
      </c>
      <c r="AW229" s="537" t="str">
        <f t="shared" si="159"/>
        <v/>
      </c>
      <c r="AX229" s="536"/>
      <c r="AY229" s="141"/>
      <c r="AZ229" s="211"/>
      <c r="BA229" s="211" t="str">
        <f t="shared" si="160"/>
        <v/>
      </c>
      <c r="BB229" s="537" t="str">
        <f t="shared" si="161"/>
        <v/>
      </c>
      <c r="BC229" s="537"/>
      <c r="BD229" s="538" t="str">
        <f t="shared" si="162"/>
        <v/>
      </c>
      <c r="BE229" s="539"/>
      <c r="BF229" s="141"/>
      <c r="BG229" s="486"/>
      <c r="BH229" s="501" t="str">
        <f t="shared" si="163"/>
        <v/>
      </c>
      <c r="BI229" s="537" t="str">
        <f t="shared" si="164"/>
        <v/>
      </c>
      <c r="BJ229" s="537" t="str">
        <f t="shared" si="165"/>
        <v/>
      </c>
      <c r="BK229" s="537" t="str">
        <f t="shared" si="166"/>
        <v/>
      </c>
      <c r="BL229" s="536"/>
      <c r="BM229" s="141"/>
      <c r="BN229" s="211"/>
      <c r="BO229" s="211" t="e">
        <f t="shared" si="167"/>
        <v>#VALUE!</v>
      </c>
      <c r="BP229" s="537" t="str">
        <f t="shared" si="168"/>
        <v/>
      </c>
      <c r="BQ229" s="537" t="str">
        <f t="shared" si="169"/>
        <v/>
      </c>
      <c r="BR229" s="538" t="str">
        <f t="shared" si="170"/>
        <v/>
      </c>
      <c r="BS229" s="539"/>
      <c r="BT229" s="141"/>
      <c r="BU229" s="486"/>
      <c r="BV229" s="501" t="str">
        <f t="shared" si="171"/>
        <v/>
      </c>
      <c r="BW229" s="537" t="str">
        <f t="shared" si="172"/>
        <v/>
      </c>
      <c r="BX229" s="537" t="str">
        <f t="shared" si="173"/>
        <v/>
      </c>
      <c r="BY229" s="537" t="str">
        <f t="shared" si="174"/>
        <v/>
      </c>
      <c r="BZ229" s="536"/>
      <c r="CA229" s="141"/>
      <c r="CB229" s="486"/>
      <c r="CC229" s="483" t="str">
        <f t="shared" si="175"/>
        <v/>
      </c>
      <c r="CD229" s="153" t="str">
        <f t="shared" si="176"/>
        <v/>
      </c>
      <c r="CE229" s="153" t="str">
        <f t="shared" si="177"/>
        <v/>
      </c>
      <c r="CF229" s="153" t="str">
        <f t="shared" si="178"/>
        <v/>
      </c>
    </row>
    <row r="230" spans="1:84" ht="29.45" customHeight="1" x14ac:dyDescent="0.25">
      <c r="A230" s="354" t="str">
        <f>'N-Bedarf AL §13a'!A230</f>
        <v/>
      </c>
      <c r="B230" s="354" t="str">
        <f>IF('N-Bedarf AL §13a'!B230="","",'N-Bedarf AL §13a'!B230)</f>
        <v/>
      </c>
      <c r="C230" s="305" t="str">
        <f>IF('N-Bedarf AL §13a'!D230="","",'N-Bedarf AL §13a'!D230)</f>
        <v/>
      </c>
      <c r="D230" s="32" t="str">
        <f>IF('N-Bedarf AL §13a'!C230="","",'N-Bedarf AL §13a'!C230)</f>
        <v/>
      </c>
      <c r="E230" s="32" t="str">
        <f>IF('N-Bedarf AL §13a'!Y230="",'N-Bedarf AL §13a'!V230,'N-Bedarf AL §13a'!Y230)</f>
        <v/>
      </c>
      <c r="F230" s="32" t="str">
        <f>IF('P-Bedarf AL §13a'!V232="","",'P-Bedarf AL §13a'!V232)</f>
        <v/>
      </c>
      <c r="G230" s="32" t="str">
        <f>IF('P-Bedarf AL §13a'!Z232="","",'P-Bedarf AL §13a'!Z232)</f>
        <v/>
      </c>
      <c r="H230" s="345" t="str">
        <f t="shared" si="179"/>
        <v/>
      </c>
      <c r="I230" s="345" t="str">
        <f t="shared" si="180"/>
        <v/>
      </c>
      <c r="J230" s="345" t="str">
        <f t="shared" si="181"/>
        <v/>
      </c>
      <c r="K230" s="321">
        <f t="shared" si="182"/>
        <v>0</v>
      </c>
      <c r="L230" s="321">
        <f t="shared" si="183"/>
        <v>0</v>
      </c>
      <c r="M230" s="321">
        <f t="shared" si="184"/>
        <v>0</v>
      </c>
      <c r="N230" s="321" t="str">
        <f t="shared" si="185"/>
        <v/>
      </c>
      <c r="O230" s="321" t="str">
        <f t="shared" si="185"/>
        <v/>
      </c>
      <c r="P230" s="321" t="str">
        <f t="shared" si="185"/>
        <v/>
      </c>
      <c r="Q230" s="490" t="str">
        <f t="shared" si="141"/>
        <v/>
      </c>
      <c r="R230" s="539"/>
      <c r="S230" s="141"/>
      <c r="T230" s="486"/>
      <c r="U230" s="501" t="str">
        <f t="shared" si="142"/>
        <v/>
      </c>
      <c r="V230" s="537" t="str">
        <f t="shared" si="143"/>
        <v/>
      </c>
      <c r="W230" s="537" t="str">
        <f t="shared" si="186"/>
        <v/>
      </c>
      <c r="X230" s="537" t="str">
        <f t="shared" si="144"/>
        <v/>
      </c>
      <c r="Y230" s="537" t="str">
        <f t="shared" si="145"/>
        <v/>
      </c>
      <c r="Z230" s="536"/>
      <c r="AA230" s="141"/>
      <c r="AB230" s="211"/>
      <c r="AC230" s="212" t="str">
        <f t="shared" si="146"/>
        <v/>
      </c>
      <c r="AD230" s="537" t="str">
        <f t="shared" si="147"/>
        <v/>
      </c>
      <c r="AE230" s="537" t="str">
        <f t="shared" si="148"/>
        <v/>
      </c>
      <c r="AF230" s="537" t="str">
        <f t="shared" si="149"/>
        <v/>
      </c>
      <c r="AG230" s="538" t="str">
        <f t="shared" si="150"/>
        <v/>
      </c>
      <c r="AH230" s="539"/>
      <c r="AI230" s="141"/>
      <c r="AJ230" s="486"/>
      <c r="AK230" s="507">
        <f t="shared" si="151"/>
        <v>0</v>
      </c>
      <c r="AL230" s="537" t="str">
        <f t="shared" si="152"/>
        <v/>
      </c>
      <c r="AM230" s="537" t="str">
        <f t="shared" si="153"/>
        <v/>
      </c>
      <c r="AN230" s="537" t="str">
        <f t="shared" si="154"/>
        <v/>
      </c>
      <c r="AO230" s="537" t="str">
        <f t="shared" si="155"/>
        <v/>
      </c>
      <c r="AP230" s="542" t="str">
        <f t="shared" si="187"/>
        <v/>
      </c>
      <c r="AQ230" s="539"/>
      <c r="AR230" s="141"/>
      <c r="AS230" s="486"/>
      <c r="AT230" s="501" t="str">
        <f t="shared" si="156"/>
        <v/>
      </c>
      <c r="AU230" s="537" t="str">
        <f t="shared" si="157"/>
        <v/>
      </c>
      <c r="AV230" s="537" t="str">
        <f t="shared" si="158"/>
        <v/>
      </c>
      <c r="AW230" s="537" t="str">
        <f t="shared" si="159"/>
        <v/>
      </c>
      <c r="AX230" s="536"/>
      <c r="AY230" s="141"/>
      <c r="AZ230" s="211"/>
      <c r="BA230" s="211" t="str">
        <f t="shared" si="160"/>
        <v/>
      </c>
      <c r="BB230" s="537" t="str">
        <f t="shared" si="161"/>
        <v/>
      </c>
      <c r="BC230" s="537"/>
      <c r="BD230" s="538" t="str">
        <f t="shared" si="162"/>
        <v/>
      </c>
      <c r="BE230" s="539"/>
      <c r="BF230" s="141"/>
      <c r="BG230" s="486"/>
      <c r="BH230" s="501" t="str">
        <f t="shared" si="163"/>
        <v/>
      </c>
      <c r="BI230" s="537" t="str">
        <f t="shared" si="164"/>
        <v/>
      </c>
      <c r="BJ230" s="537" t="str">
        <f t="shared" si="165"/>
        <v/>
      </c>
      <c r="BK230" s="537" t="str">
        <f t="shared" si="166"/>
        <v/>
      </c>
      <c r="BL230" s="536"/>
      <c r="BM230" s="141"/>
      <c r="BN230" s="211"/>
      <c r="BO230" s="211" t="e">
        <f t="shared" si="167"/>
        <v>#VALUE!</v>
      </c>
      <c r="BP230" s="537" t="str">
        <f t="shared" si="168"/>
        <v/>
      </c>
      <c r="BQ230" s="537" t="str">
        <f t="shared" si="169"/>
        <v/>
      </c>
      <c r="BR230" s="538" t="str">
        <f t="shared" si="170"/>
        <v/>
      </c>
      <c r="BS230" s="539"/>
      <c r="BT230" s="141"/>
      <c r="BU230" s="486"/>
      <c r="BV230" s="501" t="str">
        <f t="shared" si="171"/>
        <v/>
      </c>
      <c r="BW230" s="537" t="str">
        <f t="shared" si="172"/>
        <v/>
      </c>
      <c r="BX230" s="537" t="str">
        <f t="shared" si="173"/>
        <v/>
      </c>
      <c r="BY230" s="537" t="str">
        <f t="shared" si="174"/>
        <v/>
      </c>
      <c r="BZ230" s="536"/>
      <c r="CA230" s="141"/>
      <c r="CB230" s="486"/>
      <c r="CC230" s="483" t="str">
        <f t="shared" si="175"/>
        <v/>
      </c>
      <c r="CD230" s="153" t="str">
        <f t="shared" si="176"/>
        <v/>
      </c>
      <c r="CE230" s="153" t="str">
        <f t="shared" si="177"/>
        <v/>
      </c>
      <c r="CF230" s="153" t="str">
        <f t="shared" si="178"/>
        <v/>
      </c>
    </row>
    <row r="231" spans="1:84" ht="29.45" customHeight="1" x14ac:dyDescent="0.25">
      <c r="A231" s="354" t="str">
        <f>'N-Bedarf AL §13a'!A231</f>
        <v/>
      </c>
      <c r="B231" s="354" t="str">
        <f>IF('N-Bedarf AL §13a'!B231="","",'N-Bedarf AL §13a'!B231)</f>
        <v/>
      </c>
      <c r="C231" s="305" t="str">
        <f>IF('N-Bedarf AL §13a'!D231="","",'N-Bedarf AL §13a'!D231)</f>
        <v/>
      </c>
      <c r="D231" s="32" t="str">
        <f>IF('N-Bedarf AL §13a'!C231="","",'N-Bedarf AL §13a'!C231)</f>
        <v/>
      </c>
      <c r="E231" s="32" t="str">
        <f>IF('N-Bedarf AL §13a'!Y231="",'N-Bedarf AL §13a'!V231,'N-Bedarf AL §13a'!Y231)</f>
        <v/>
      </c>
      <c r="F231" s="32" t="str">
        <f>IF('P-Bedarf AL §13a'!V233="","",'P-Bedarf AL §13a'!V233)</f>
        <v/>
      </c>
      <c r="G231" s="32" t="str">
        <f>IF('P-Bedarf AL §13a'!Z233="","",'P-Bedarf AL §13a'!Z233)</f>
        <v/>
      </c>
      <c r="H231" s="345" t="str">
        <f t="shared" si="179"/>
        <v/>
      </c>
      <c r="I231" s="345" t="str">
        <f t="shared" si="180"/>
        <v/>
      </c>
      <c r="J231" s="345" t="str">
        <f t="shared" si="181"/>
        <v/>
      </c>
      <c r="K231" s="321">
        <f t="shared" si="182"/>
        <v>0</v>
      </c>
      <c r="L231" s="321">
        <f t="shared" si="183"/>
        <v>0</v>
      </c>
      <c r="M231" s="321">
        <f t="shared" si="184"/>
        <v>0</v>
      </c>
      <c r="N231" s="321" t="str">
        <f t="shared" si="185"/>
        <v/>
      </c>
      <c r="O231" s="321" t="str">
        <f t="shared" si="185"/>
        <v/>
      </c>
      <c r="P231" s="321" t="str">
        <f t="shared" si="185"/>
        <v/>
      </c>
      <c r="Q231" s="490" t="str">
        <f t="shared" si="141"/>
        <v/>
      </c>
      <c r="R231" s="539"/>
      <c r="S231" s="141"/>
      <c r="T231" s="486"/>
      <c r="U231" s="501" t="str">
        <f t="shared" si="142"/>
        <v/>
      </c>
      <c r="V231" s="537" t="str">
        <f t="shared" si="143"/>
        <v/>
      </c>
      <c r="W231" s="537" t="str">
        <f t="shared" si="186"/>
        <v/>
      </c>
      <c r="X231" s="537" t="str">
        <f t="shared" si="144"/>
        <v/>
      </c>
      <c r="Y231" s="537" t="str">
        <f t="shared" si="145"/>
        <v/>
      </c>
      <c r="Z231" s="536"/>
      <c r="AA231" s="141"/>
      <c r="AB231" s="211"/>
      <c r="AC231" s="212" t="str">
        <f t="shared" si="146"/>
        <v/>
      </c>
      <c r="AD231" s="537" t="str">
        <f t="shared" si="147"/>
        <v/>
      </c>
      <c r="AE231" s="537" t="str">
        <f t="shared" si="148"/>
        <v/>
      </c>
      <c r="AF231" s="537" t="str">
        <f t="shared" si="149"/>
        <v/>
      </c>
      <c r="AG231" s="538" t="str">
        <f t="shared" si="150"/>
        <v/>
      </c>
      <c r="AH231" s="539"/>
      <c r="AI231" s="141"/>
      <c r="AJ231" s="486"/>
      <c r="AK231" s="507">
        <f t="shared" si="151"/>
        <v>0</v>
      </c>
      <c r="AL231" s="537" t="str">
        <f t="shared" si="152"/>
        <v/>
      </c>
      <c r="AM231" s="537" t="str">
        <f t="shared" si="153"/>
        <v/>
      </c>
      <c r="AN231" s="537" t="str">
        <f t="shared" si="154"/>
        <v/>
      </c>
      <c r="AO231" s="537" t="str">
        <f t="shared" si="155"/>
        <v/>
      </c>
      <c r="AP231" s="542" t="str">
        <f t="shared" si="187"/>
        <v/>
      </c>
      <c r="AQ231" s="539"/>
      <c r="AR231" s="141"/>
      <c r="AS231" s="486"/>
      <c r="AT231" s="501" t="str">
        <f t="shared" si="156"/>
        <v/>
      </c>
      <c r="AU231" s="537" t="str">
        <f t="shared" si="157"/>
        <v/>
      </c>
      <c r="AV231" s="537" t="str">
        <f t="shared" si="158"/>
        <v/>
      </c>
      <c r="AW231" s="537" t="str">
        <f t="shared" si="159"/>
        <v/>
      </c>
      <c r="AX231" s="536"/>
      <c r="AY231" s="141"/>
      <c r="AZ231" s="211"/>
      <c r="BA231" s="211" t="str">
        <f t="shared" si="160"/>
        <v/>
      </c>
      <c r="BB231" s="537" t="str">
        <f t="shared" si="161"/>
        <v/>
      </c>
      <c r="BC231" s="537"/>
      <c r="BD231" s="538" t="str">
        <f t="shared" si="162"/>
        <v/>
      </c>
      <c r="BE231" s="539"/>
      <c r="BF231" s="141"/>
      <c r="BG231" s="486"/>
      <c r="BH231" s="501" t="str">
        <f t="shared" si="163"/>
        <v/>
      </c>
      <c r="BI231" s="537" t="str">
        <f t="shared" si="164"/>
        <v/>
      </c>
      <c r="BJ231" s="537" t="str">
        <f t="shared" si="165"/>
        <v/>
      </c>
      <c r="BK231" s="537" t="str">
        <f t="shared" si="166"/>
        <v/>
      </c>
      <c r="BL231" s="536"/>
      <c r="BM231" s="141"/>
      <c r="BN231" s="211"/>
      <c r="BO231" s="211" t="e">
        <f t="shared" si="167"/>
        <v>#VALUE!</v>
      </c>
      <c r="BP231" s="537" t="str">
        <f t="shared" si="168"/>
        <v/>
      </c>
      <c r="BQ231" s="537" t="str">
        <f t="shared" si="169"/>
        <v/>
      </c>
      <c r="BR231" s="538" t="str">
        <f t="shared" si="170"/>
        <v/>
      </c>
      <c r="BS231" s="539"/>
      <c r="BT231" s="141"/>
      <c r="BU231" s="486"/>
      <c r="BV231" s="501" t="str">
        <f t="shared" si="171"/>
        <v/>
      </c>
      <c r="BW231" s="537" t="str">
        <f t="shared" si="172"/>
        <v/>
      </c>
      <c r="BX231" s="537" t="str">
        <f t="shared" si="173"/>
        <v/>
      </c>
      <c r="BY231" s="537" t="str">
        <f t="shared" si="174"/>
        <v/>
      </c>
      <c r="BZ231" s="536"/>
      <c r="CA231" s="141"/>
      <c r="CB231" s="486"/>
      <c r="CC231" s="483" t="str">
        <f t="shared" si="175"/>
        <v/>
      </c>
      <c r="CD231" s="153" t="str">
        <f t="shared" si="176"/>
        <v/>
      </c>
      <c r="CE231" s="153" t="str">
        <f t="shared" si="177"/>
        <v/>
      </c>
      <c r="CF231" s="153" t="str">
        <f t="shared" si="178"/>
        <v/>
      </c>
    </row>
    <row r="232" spans="1:84" ht="29.45" customHeight="1" x14ac:dyDescent="0.25">
      <c r="A232" s="354" t="str">
        <f>'N-Bedarf AL §13a'!A232</f>
        <v/>
      </c>
      <c r="B232" s="354" t="str">
        <f>IF('N-Bedarf AL §13a'!B232="","",'N-Bedarf AL §13a'!B232)</f>
        <v/>
      </c>
      <c r="C232" s="305" t="str">
        <f>IF('N-Bedarf AL §13a'!D232="","",'N-Bedarf AL §13a'!D232)</f>
        <v/>
      </c>
      <c r="D232" s="32" t="str">
        <f>IF('N-Bedarf AL §13a'!C232="","",'N-Bedarf AL §13a'!C232)</f>
        <v/>
      </c>
      <c r="E232" s="32" t="str">
        <f>IF('N-Bedarf AL §13a'!Y232="",'N-Bedarf AL §13a'!V232,'N-Bedarf AL §13a'!Y232)</f>
        <v/>
      </c>
      <c r="F232" s="32" t="str">
        <f>IF('P-Bedarf AL §13a'!V234="","",'P-Bedarf AL §13a'!V234)</f>
        <v/>
      </c>
      <c r="G232" s="32" t="str">
        <f>IF('P-Bedarf AL §13a'!Z234="","",'P-Bedarf AL §13a'!Z234)</f>
        <v/>
      </c>
      <c r="H232" s="345" t="str">
        <f t="shared" si="179"/>
        <v/>
      </c>
      <c r="I232" s="345" t="str">
        <f t="shared" si="180"/>
        <v/>
      </c>
      <c r="J232" s="345" t="str">
        <f t="shared" si="181"/>
        <v/>
      </c>
      <c r="K232" s="321">
        <f t="shared" si="182"/>
        <v>0</v>
      </c>
      <c r="L232" s="321">
        <f t="shared" si="183"/>
        <v>0</v>
      </c>
      <c r="M232" s="321">
        <f t="shared" si="184"/>
        <v>0</v>
      </c>
      <c r="N232" s="321" t="str">
        <f t="shared" si="185"/>
        <v/>
      </c>
      <c r="O232" s="321" t="str">
        <f t="shared" si="185"/>
        <v/>
      </c>
      <c r="P232" s="321" t="str">
        <f t="shared" si="185"/>
        <v/>
      </c>
      <c r="Q232" s="490" t="str">
        <f t="shared" si="141"/>
        <v/>
      </c>
      <c r="R232" s="539"/>
      <c r="S232" s="141"/>
      <c r="T232" s="486"/>
      <c r="U232" s="501" t="str">
        <f t="shared" si="142"/>
        <v/>
      </c>
      <c r="V232" s="537" t="str">
        <f t="shared" si="143"/>
        <v/>
      </c>
      <c r="W232" s="537" t="str">
        <f t="shared" si="186"/>
        <v/>
      </c>
      <c r="X232" s="537" t="str">
        <f t="shared" si="144"/>
        <v/>
      </c>
      <c r="Y232" s="537" t="str">
        <f t="shared" si="145"/>
        <v/>
      </c>
      <c r="Z232" s="536"/>
      <c r="AA232" s="141"/>
      <c r="AB232" s="211"/>
      <c r="AC232" s="212" t="str">
        <f t="shared" si="146"/>
        <v/>
      </c>
      <c r="AD232" s="537" t="str">
        <f t="shared" si="147"/>
        <v/>
      </c>
      <c r="AE232" s="537" t="str">
        <f t="shared" si="148"/>
        <v/>
      </c>
      <c r="AF232" s="537" t="str">
        <f t="shared" si="149"/>
        <v/>
      </c>
      <c r="AG232" s="538" t="str">
        <f t="shared" si="150"/>
        <v/>
      </c>
      <c r="AH232" s="539"/>
      <c r="AI232" s="141"/>
      <c r="AJ232" s="486"/>
      <c r="AK232" s="507">
        <f t="shared" si="151"/>
        <v>0</v>
      </c>
      <c r="AL232" s="537" t="str">
        <f t="shared" si="152"/>
        <v/>
      </c>
      <c r="AM232" s="537" t="str">
        <f t="shared" si="153"/>
        <v/>
      </c>
      <c r="AN232" s="537" t="str">
        <f t="shared" si="154"/>
        <v/>
      </c>
      <c r="AO232" s="537" t="str">
        <f t="shared" si="155"/>
        <v/>
      </c>
      <c r="AP232" s="542" t="str">
        <f t="shared" si="187"/>
        <v/>
      </c>
      <c r="AQ232" s="539"/>
      <c r="AR232" s="141"/>
      <c r="AS232" s="486"/>
      <c r="AT232" s="501" t="str">
        <f t="shared" si="156"/>
        <v/>
      </c>
      <c r="AU232" s="537" t="str">
        <f t="shared" si="157"/>
        <v/>
      </c>
      <c r="AV232" s="537" t="str">
        <f t="shared" si="158"/>
        <v/>
      </c>
      <c r="AW232" s="537" t="str">
        <f t="shared" si="159"/>
        <v/>
      </c>
      <c r="AX232" s="536"/>
      <c r="AY232" s="141"/>
      <c r="AZ232" s="211"/>
      <c r="BA232" s="211" t="str">
        <f t="shared" si="160"/>
        <v/>
      </c>
      <c r="BB232" s="537" t="str">
        <f t="shared" si="161"/>
        <v/>
      </c>
      <c r="BC232" s="537"/>
      <c r="BD232" s="538" t="str">
        <f t="shared" si="162"/>
        <v/>
      </c>
      <c r="BE232" s="539"/>
      <c r="BF232" s="141"/>
      <c r="BG232" s="486"/>
      <c r="BH232" s="501" t="str">
        <f t="shared" si="163"/>
        <v/>
      </c>
      <c r="BI232" s="537" t="str">
        <f t="shared" si="164"/>
        <v/>
      </c>
      <c r="BJ232" s="537" t="str">
        <f t="shared" si="165"/>
        <v/>
      </c>
      <c r="BK232" s="537" t="str">
        <f t="shared" si="166"/>
        <v/>
      </c>
      <c r="BL232" s="536"/>
      <c r="BM232" s="141"/>
      <c r="BN232" s="211"/>
      <c r="BO232" s="211" t="e">
        <f t="shared" si="167"/>
        <v>#VALUE!</v>
      </c>
      <c r="BP232" s="537" t="str">
        <f t="shared" si="168"/>
        <v/>
      </c>
      <c r="BQ232" s="537" t="str">
        <f t="shared" si="169"/>
        <v/>
      </c>
      <c r="BR232" s="538" t="str">
        <f t="shared" si="170"/>
        <v/>
      </c>
      <c r="BS232" s="539"/>
      <c r="BT232" s="141"/>
      <c r="BU232" s="486"/>
      <c r="BV232" s="501" t="str">
        <f t="shared" si="171"/>
        <v/>
      </c>
      <c r="BW232" s="537" t="str">
        <f t="shared" si="172"/>
        <v/>
      </c>
      <c r="BX232" s="537" t="str">
        <f t="shared" si="173"/>
        <v/>
      </c>
      <c r="BY232" s="537" t="str">
        <f t="shared" si="174"/>
        <v/>
      </c>
      <c r="BZ232" s="536"/>
      <c r="CA232" s="141"/>
      <c r="CB232" s="486"/>
      <c r="CC232" s="483" t="str">
        <f t="shared" si="175"/>
        <v/>
      </c>
      <c r="CD232" s="153" t="str">
        <f t="shared" si="176"/>
        <v/>
      </c>
      <c r="CE232" s="153" t="str">
        <f t="shared" si="177"/>
        <v/>
      </c>
      <c r="CF232" s="153" t="str">
        <f t="shared" si="178"/>
        <v/>
      </c>
    </row>
    <row r="233" spans="1:84" ht="29.45" customHeight="1" x14ac:dyDescent="0.25">
      <c r="A233" s="354" t="str">
        <f>'N-Bedarf AL §13a'!A233</f>
        <v/>
      </c>
      <c r="B233" s="354" t="str">
        <f>IF('N-Bedarf AL §13a'!B233="","",'N-Bedarf AL §13a'!B233)</f>
        <v/>
      </c>
      <c r="C233" s="305" t="str">
        <f>IF('N-Bedarf AL §13a'!D233="","",'N-Bedarf AL §13a'!D233)</f>
        <v/>
      </c>
      <c r="D233" s="32" t="str">
        <f>IF('N-Bedarf AL §13a'!C233="","",'N-Bedarf AL §13a'!C233)</f>
        <v/>
      </c>
      <c r="E233" s="32" t="str">
        <f>IF('N-Bedarf AL §13a'!Y233="",'N-Bedarf AL §13a'!V233,'N-Bedarf AL §13a'!Y233)</f>
        <v/>
      </c>
      <c r="F233" s="32" t="str">
        <f>IF('P-Bedarf AL §13a'!V235="","",'P-Bedarf AL §13a'!V235)</f>
        <v/>
      </c>
      <c r="G233" s="32" t="str">
        <f>IF('P-Bedarf AL §13a'!Z235="","",'P-Bedarf AL §13a'!Z235)</f>
        <v/>
      </c>
      <c r="H233" s="345" t="str">
        <f t="shared" si="179"/>
        <v/>
      </c>
      <c r="I233" s="345" t="str">
        <f t="shared" si="180"/>
        <v/>
      </c>
      <c r="J233" s="345" t="str">
        <f t="shared" si="181"/>
        <v/>
      </c>
      <c r="K233" s="321">
        <f t="shared" si="182"/>
        <v>0</v>
      </c>
      <c r="L233" s="321">
        <f t="shared" si="183"/>
        <v>0</v>
      </c>
      <c r="M233" s="321">
        <f t="shared" si="184"/>
        <v>0</v>
      </c>
      <c r="N233" s="321" t="str">
        <f t="shared" si="185"/>
        <v/>
      </c>
      <c r="O233" s="321" t="str">
        <f t="shared" si="185"/>
        <v/>
      </c>
      <c r="P233" s="321" t="str">
        <f t="shared" si="185"/>
        <v/>
      </c>
      <c r="Q233" s="490" t="str">
        <f t="shared" si="141"/>
        <v/>
      </c>
      <c r="R233" s="539"/>
      <c r="S233" s="141"/>
      <c r="T233" s="486"/>
      <c r="U233" s="501" t="str">
        <f t="shared" si="142"/>
        <v/>
      </c>
      <c r="V233" s="537" t="str">
        <f t="shared" si="143"/>
        <v/>
      </c>
      <c r="W233" s="537" t="str">
        <f t="shared" si="186"/>
        <v/>
      </c>
      <c r="X233" s="537" t="str">
        <f t="shared" si="144"/>
        <v/>
      </c>
      <c r="Y233" s="537" t="str">
        <f t="shared" si="145"/>
        <v/>
      </c>
      <c r="Z233" s="536"/>
      <c r="AA233" s="141"/>
      <c r="AB233" s="211"/>
      <c r="AC233" s="212" t="str">
        <f t="shared" si="146"/>
        <v/>
      </c>
      <c r="AD233" s="537" t="str">
        <f t="shared" si="147"/>
        <v/>
      </c>
      <c r="AE233" s="537" t="str">
        <f t="shared" si="148"/>
        <v/>
      </c>
      <c r="AF233" s="537" t="str">
        <f t="shared" si="149"/>
        <v/>
      </c>
      <c r="AG233" s="538" t="str">
        <f t="shared" si="150"/>
        <v/>
      </c>
      <c r="AH233" s="539"/>
      <c r="AI233" s="141"/>
      <c r="AJ233" s="486"/>
      <c r="AK233" s="507">
        <f t="shared" si="151"/>
        <v>0</v>
      </c>
      <c r="AL233" s="537" t="str">
        <f t="shared" si="152"/>
        <v/>
      </c>
      <c r="AM233" s="537" t="str">
        <f t="shared" si="153"/>
        <v/>
      </c>
      <c r="AN233" s="537" t="str">
        <f t="shared" si="154"/>
        <v/>
      </c>
      <c r="AO233" s="537" t="str">
        <f t="shared" si="155"/>
        <v/>
      </c>
      <c r="AP233" s="542" t="str">
        <f t="shared" si="187"/>
        <v/>
      </c>
      <c r="AQ233" s="539"/>
      <c r="AR233" s="141"/>
      <c r="AS233" s="486"/>
      <c r="AT233" s="501" t="str">
        <f t="shared" si="156"/>
        <v/>
      </c>
      <c r="AU233" s="537" t="str">
        <f t="shared" si="157"/>
        <v/>
      </c>
      <c r="AV233" s="537" t="str">
        <f t="shared" si="158"/>
        <v/>
      </c>
      <c r="AW233" s="537" t="str">
        <f t="shared" si="159"/>
        <v/>
      </c>
      <c r="AX233" s="536"/>
      <c r="AY233" s="141"/>
      <c r="AZ233" s="211"/>
      <c r="BA233" s="211" t="str">
        <f t="shared" si="160"/>
        <v/>
      </c>
      <c r="BB233" s="537" t="str">
        <f t="shared" si="161"/>
        <v/>
      </c>
      <c r="BC233" s="537"/>
      <c r="BD233" s="538" t="str">
        <f t="shared" si="162"/>
        <v/>
      </c>
      <c r="BE233" s="539"/>
      <c r="BF233" s="141"/>
      <c r="BG233" s="486"/>
      <c r="BH233" s="501" t="str">
        <f t="shared" si="163"/>
        <v/>
      </c>
      <c r="BI233" s="537" t="str">
        <f t="shared" si="164"/>
        <v/>
      </c>
      <c r="BJ233" s="537" t="str">
        <f t="shared" si="165"/>
        <v/>
      </c>
      <c r="BK233" s="537" t="str">
        <f t="shared" si="166"/>
        <v/>
      </c>
      <c r="BL233" s="536"/>
      <c r="BM233" s="141"/>
      <c r="BN233" s="211"/>
      <c r="BO233" s="211" t="e">
        <f t="shared" si="167"/>
        <v>#VALUE!</v>
      </c>
      <c r="BP233" s="537" t="str">
        <f t="shared" si="168"/>
        <v/>
      </c>
      <c r="BQ233" s="537" t="str">
        <f t="shared" si="169"/>
        <v/>
      </c>
      <c r="BR233" s="538" t="str">
        <f t="shared" si="170"/>
        <v/>
      </c>
      <c r="BS233" s="539"/>
      <c r="BT233" s="141"/>
      <c r="BU233" s="486"/>
      <c r="BV233" s="501" t="str">
        <f t="shared" si="171"/>
        <v/>
      </c>
      <c r="BW233" s="537" t="str">
        <f t="shared" si="172"/>
        <v/>
      </c>
      <c r="BX233" s="537" t="str">
        <f t="shared" si="173"/>
        <v/>
      </c>
      <c r="BY233" s="537" t="str">
        <f t="shared" si="174"/>
        <v/>
      </c>
      <c r="BZ233" s="536"/>
      <c r="CA233" s="141"/>
      <c r="CB233" s="486"/>
      <c r="CC233" s="483" t="str">
        <f t="shared" si="175"/>
        <v/>
      </c>
      <c r="CD233" s="153" t="str">
        <f t="shared" si="176"/>
        <v/>
      </c>
      <c r="CE233" s="153" t="str">
        <f t="shared" si="177"/>
        <v/>
      </c>
      <c r="CF233" s="153" t="str">
        <f t="shared" si="178"/>
        <v/>
      </c>
    </row>
    <row r="234" spans="1:84" ht="29.45" customHeight="1" x14ac:dyDescent="0.25">
      <c r="A234" s="354" t="str">
        <f>'N-Bedarf AL §13a'!A234</f>
        <v/>
      </c>
      <c r="B234" s="354" t="str">
        <f>IF('N-Bedarf AL §13a'!B234="","",'N-Bedarf AL §13a'!B234)</f>
        <v/>
      </c>
      <c r="C234" s="305" t="str">
        <f>IF('N-Bedarf AL §13a'!D234="","",'N-Bedarf AL §13a'!D234)</f>
        <v/>
      </c>
      <c r="D234" s="32" t="str">
        <f>IF('N-Bedarf AL §13a'!C234="","",'N-Bedarf AL §13a'!C234)</f>
        <v/>
      </c>
      <c r="E234" s="32" t="str">
        <f>IF('N-Bedarf AL §13a'!Y234="",'N-Bedarf AL §13a'!V234,'N-Bedarf AL §13a'!Y234)</f>
        <v/>
      </c>
      <c r="F234" s="32" t="str">
        <f>IF('P-Bedarf AL §13a'!V236="","",'P-Bedarf AL §13a'!V236)</f>
        <v/>
      </c>
      <c r="G234" s="32" t="str">
        <f>IF('P-Bedarf AL §13a'!Z236="","",'P-Bedarf AL §13a'!Z236)</f>
        <v/>
      </c>
      <c r="H234" s="345" t="str">
        <f t="shared" si="179"/>
        <v/>
      </c>
      <c r="I234" s="345" t="str">
        <f t="shared" si="180"/>
        <v/>
      </c>
      <c r="J234" s="345" t="str">
        <f t="shared" si="181"/>
        <v/>
      </c>
      <c r="K234" s="321">
        <f t="shared" si="182"/>
        <v>0</v>
      </c>
      <c r="L234" s="321">
        <f t="shared" si="183"/>
        <v>0</v>
      </c>
      <c r="M234" s="321">
        <f t="shared" si="184"/>
        <v>0</v>
      </c>
      <c r="N234" s="321" t="str">
        <f t="shared" si="185"/>
        <v/>
      </c>
      <c r="O234" s="321" t="str">
        <f t="shared" si="185"/>
        <v/>
      </c>
      <c r="P234" s="321" t="str">
        <f t="shared" si="185"/>
        <v/>
      </c>
      <c r="Q234" s="490" t="str">
        <f t="shared" si="141"/>
        <v/>
      </c>
      <c r="R234" s="539"/>
      <c r="S234" s="141"/>
      <c r="T234" s="486"/>
      <c r="U234" s="501" t="str">
        <f t="shared" si="142"/>
        <v/>
      </c>
      <c r="V234" s="537" t="str">
        <f t="shared" si="143"/>
        <v/>
      </c>
      <c r="W234" s="537" t="str">
        <f t="shared" si="186"/>
        <v/>
      </c>
      <c r="X234" s="537" t="str">
        <f t="shared" si="144"/>
        <v/>
      </c>
      <c r="Y234" s="537" t="str">
        <f t="shared" si="145"/>
        <v/>
      </c>
      <c r="Z234" s="536"/>
      <c r="AA234" s="141"/>
      <c r="AB234" s="211"/>
      <c r="AC234" s="212" t="str">
        <f t="shared" si="146"/>
        <v/>
      </c>
      <c r="AD234" s="537" t="str">
        <f t="shared" si="147"/>
        <v/>
      </c>
      <c r="AE234" s="537" t="str">
        <f t="shared" si="148"/>
        <v/>
      </c>
      <c r="AF234" s="537" t="str">
        <f t="shared" si="149"/>
        <v/>
      </c>
      <c r="AG234" s="538" t="str">
        <f t="shared" si="150"/>
        <v/>
      </c>
      <c r="AH234" s="539"/>
      <c r="AI234" s="141"/>
      <c r="AJ234" s="486"/>
      <c r="AK234" s="507">
        <f t="shared" si="151"/>
        <v>0</v>
      </c>
      <c r="AL234" s="537" t="str">
        <f t="shared" si="152"/>
        <v/>
      </c>
      <c r="AM234" s="537" t="str">
        <f t="shared" si="153"/>
        <v/>
      </c>
      <c r="AN234" s="537" t="str">
        <f t="shared" si="154"/>
        <v/>
      </c>
      <c r="AO234" s="537" t="str">
        <f t="shared" si="155"/>
        <v/>
      </c>
      <c r="AP234" s="542" t="str">
        <f t="shared" si="187"/>
        <v/>
      </c>
      <c r="AQ234" s="539"/>
      <c r="AR234" s="141"/>
      <c r="AS234" s="486"/>
      <c r="AT234" s="501" t="str">
        <f t="shared" si="156"/>
        <v/>
      </c>
      <c r="AU234" s="537" t="str">
        <f t="shared" si="157"/>
        <v/>
      </c>
      <c r="AV234" s="537" t="str">
        <f t="shared" si="158"/>
        <v/>
      </c>
      <c r="AW234" s="537" t="str">
        <f t="shared" si="159"/>
        <v/>
      </c>
      <c r="AX234" s="536"/>
      <c r="AY234" s="141"/>
      <c r="AZ234" s="211"/>
      <c r="BA234" s="211" t="str">
        <f t="shared" si="160"/>
        <v/>
      </c>
      <c r="BB234" s="537" t="str">
        <f t="shared" si="161"/>
        <v/>
      </c>
      <c r="BC234" s="537"/>
      <c r="BD234" s="538" t="str">
        <f t="shared" si="162"/>
        <v/>
      </c>
      <c r="BE234" s="539"/>
      <c r="BF234" s="141"/>
      <c r="BG234" s="486"/>
      <c r="BH234" s="501" t="str">
        <f t="shared" si="163"/>
        <v/>
      </c>
      <c r="BI234" s="537" t="str">
        <f t="shared" si="164"/>
        <v/>
      </c>
      <c r="BJ234" s="537" t="str">
        <f t="shared" si="165"/>
        <v/>
      </c>
      <c r="BK234" s="537" t="str">
        <f t="shared" si="166"/>
        <v/>
      </c>
      <c r="BL234" s="536"/>
      <c r="BM234" s="141"/>
      <c r="BN234" s="211"/>
      <c r="BO234" s="211" t="e">
        <f t="shared" si="167"/>
        <v>#VALUE!</v>
      </c>
      <c r="BP234" s="537" t="str">
        <f t="shared" si="168"/>
        <v/>
      </c>
      <c r="BQ234" s="537" t="str">
        <f t="shared" si="169"/>
        <v/>
      </c>
      <c r="BR234" s="538" t="str">
        <f t="shared" si="170"/>
        <v/>
      </c>
      <c r="BS234" s="539"/>
      <c r="BT234" s="141"/>
      <c r="BU234" s="486"/>
      <c r="BV234" s="501" t="str">
        <f t="shared" si="171"/>
        <v/>
      </c>
      <c r="BW234" s="537" t="str">
        <f t="shared" si="172"/>
        <v/>
      </c>
      <c r="BX234" s="537" t="str">
        <f t="shared" si="173"/>
        <v/>
      </c>
      <c r="BY234" s="537" t="str">
        <f t="shared" si="174"/>
        <v/>
      </c>
      <c r="BZ234" s="536"/>
      <c r="CA234" s="141"/>
      <c r="CB234" s="486"/>
      <c r="CC234" s="483" t="str">
        <f t="shared" si="175"/>
        <v/>
      </c>
      <c r="CD234" s="153" t="str">
        <f t="shared" si="176"/>
        <v/>
      </c>
      <c r="CE234" s="153" t="str">
        <f t="shared" si="177"/>
        <v/>
      </c>
      <c r="CF234" s="153" t="str">
        <f t="shared" si="178"/>
        <v/>
      </c>
    </row>
    <row r="235" spans="1:84" ht="29.45" customHeight="1" x14ac:dyDescent="0.25">
      <c r="A235" s="354" t="str">
        <f>'N-Bedarf AL §13a'!A235</f>
        <v/>
      </c>
      <c r="B235" s="354" t="str">
        <f>IF('N-Bedarf AL §13a'!B235="","",'N-Bedarf AL §13a'!B235)</f>
        <v/>
      </c>
      <c r="C235" s="305" t="str">
        <f>IF('N-Bedarf AL §13a'!D235="","",'N-Bedarf AL §13a'!D235)</f>
        <v/>
      </c>
      <c r="D235" s="32" t="str">
        <f>IF('N-Bedarf AL §13a'!C235="","",'N-Bedarf AL §13a'!C235)</f>
        <v/>
      </c>
      <c r="E235" s="32" t="str">
        <f>IF('N-Bedarf AL §13a'!Y235="",'N-Bedarf AL §13a'!V235,'N-Bedarf AL §13a'!Y235)</f>
        <v/>
      </c>
      <c r="F235" s="32" t="str">
        <f>IF('P-Bedarf AL §13a'!V237="","",'P-Bedarf AL §13a'!V237)</f>
        <v/>
      </c>
      <c r="G235" s="32" t="str">
        <f>IF('P-Bedarf AL §13a'!Z237="","",'P-Bedarf AL §13a'!Z237)</f>
        <v/>
      </c>
      <c r="H235" s="345" t="str">
        <f t="shared" si="179"/>
        <v/>
      </c>
      <c r="I235" s="345" t="str">
        <f t="shared" si="180"/>
        <v/>
      </c>
      <c r="J235" s="345" t="str">
        <f t="shared" si="181"/>
        <v/>
      </c>
      <c r="K235" s="321">
        <f t="shared" si="182"/>
        <v>0</v>
      </c>
      <c r="L235" s="321">
        <f t="shared" si="183"/>
        <v>0</v>
      </c>
      <c r="M235" s="321">
        <f t="shared" si="184"/>
        <v>0</v>
      </c>
      <c r="N235" s="321" t="str">
        <f t="shared" si="185"/>
        <v/>
      </c>
      <c r="O235" s="321" t="str">
        <f t="shared" si="185"/>
        <v/>
      </c>
      <c r="P235" s="321" t="str">
        <f t="shared" si="185"/>
        <v/>
      </c>
      <c r="Q235" s="490" t="str">
        <f t="shared" si="141"/>
        <v/>
      </c>
      <c r="R235" s="539"/>
      <c r="S235" s="141"/>
      <c r="T235" s="486"/>
      <c r="U235" s="501" t="str">
        <f t="shared" si="142"/>
        <v/>
      </c>
      <c r="V235" s="537" t="str">
        <f t="shared" si="143"/>
        <v/>
      </c>
      <c r="W235" s="537" t="str">
        <f t="shared" si="186"/>
        <v/>
      </c>
      <c r="X235" s="537" t="str">
        <f t="shared" si="144"/>
        <v/>
      </c>
      <c r="Y235" s="537" t="str">
        <f t="shared" si="145"/>
        <v/>
      </c>
      <c r="Z235" s="536"/>
      <c r="AA235" s="141"/>
      <c r="AB235" s="211"/>
      <c r="AC235" s="212" t="str">
        <f t="shared" si="146"/>
        <v/>
      </c>
      <c r="AD235" s="537" t="str">
        <f t="shared" si="147"/>
        <v/>
      </c>
      <c r="AE235" s="537" t="str">
        <f t="shared" si="148"/>
        <v/>
      </c>
      <c r="AF235" s="537" t="str">
        <f t="shared" si="149"/>
        <v/>
      </c>
      <c r="AG235" s="538" t="str">
        <f t="shared" si="150"/>
        <v/>
      </c>
      <c r="AH235" s="539"/>
      <c r="AI235" s="141"/>
      <c r="AJ235" s="486"/>
      <c r="AK235" s="507">
        <f t="shared" si="151"/>
        <v>0</v>
      </c>
      <c r="AL235" s="537" t="str">
        <f t="shared" si="152"/>
        <v/>
      </c>
      <c r="AM235" s="537" t="str">
        <f t="shared" si="153"/>
        <v/>
      </c>
      <c r="AN235" s="537" t="str">
        <f t="shared" si="154"/>
        <v/>
      </c>
      <c r="AO235" s="537" t="str">
        <f t="shared" si="155"/>
        <v/>
      </c>
      <c r="AP235" s="542" t="str">
        <f t="shared" si="187"/>
        <v/>
      </c>
      <c r="AQ235" s="539"/>
      <c r="AR235" s="141"/>
      <c r="AS235" s="486"/>
      <c r="AT235" s="501" t="str">
        <f t="shared" si="156"/>
        <v/>
      </c>
      <c r="AU235" s="537" t="str">
        <f t="shared" si="157"/>
        <v/>
      </c>
      <c r="AV235" s="537" t="str">
        <f t="shared" si="158"/>
        <v/>
      </c>
      <c r="AW235" s="537" t="str">
        <f t="shared" si="159"/>
        <v/>
      </c>
      <c r="AX235" s="536"/>
      <c r="AY235" s="141"/>
      <c r="AZ235" s="211"/>
      <c r="BA235" s="211" t="str">
        <f t="shared" si="160"/>
        <v/>
      </c>
      <c r="BB235" s="537" t="str">
        <f t="shared" si="161"/>
        <v/>
      </c>
      <c r="BC235" s="537"/>
      <c r="BD235" s="538" t="str">
        <f t="shared" si="162"/>
        <v/>
      </c>
      <c r="BE235" s="539"/>
      <c r="BF235" s="141"/>
      <c r="BG235" s="486"/>
      <c r="BH235" s="501" t="str">
        <f t="shared" si="163"/>
        <v/>
      </c>
      <c r="BI235" s="537" t="str">
        <f t="shared" si="164"/>
        <v/>
      </c>
      <c r="BJ235" s="537" t="str">
        <f t="shared" si="165"/>
        <v/>
      </c>
      <c r="BK235" s="537" t="str">
        <f t="shared" si="166"/>
        <v/>
      </c>
      <c r="BL235" s="536"/>
      <c r="BM235" s="141"/>
      <c r="BN235" s="211"/>
      <c r="BO235" s="211" t="e">
        <f t="shared" si="167"/>
        <v>#VALUE!</v>
      </c>
      <c r="BP235" s="537" t="str">
        <f t="shared" si="168"/>
        <v/>
      </c>
      <c r="BQ235" s="537" t="str">
        <f t="shared" si="169"/>
        <v/>
      </c>
      <c r="BR235" s="538" t="str">
        <f t="shared" si="170"/>
        <v/>
      </c>
      <c r="BS235" s="539"/>
      <c r="BT235" s="141"/>
      <c r="BU235" s="486"/>
      <c r="BV235" s="501" t="str">
        <f t="shared" si="171"/>
        <v/>
      </c>
      <c r="BW235" s="537" t="str">
        <f t="shared" si="172"/>
        <v/>
      </c>
      <c r="BX235" s="537" t="str">
        <f t="shared" si="173"/>
        <v/>
      </c>
      <c r="BY235" s="537" t="str">
        <f t="shared" si="174"/>
        <v/>
      </c>
      <c r="BZ235" s="536"/>
      <c r="CA235" s="141"/>
      <c r="CB235" s="486"/>
      <c r="CC235" s="483" t="str">
        <f t="shared" si="175"/>
        <v/>
      </c>
      <c r="CD235" s="153" t="str">
        <f t="shared" si="176"/>
        <v/>
      </c>
      <c r="CE235" s="153" t="str">
        <f t="shared" si="177"/>
        <v/>
      </c>
      <c r="CF235" s="153" t="str">
        <f t="shared" si="178"/>
        <v/>
      </c>
    </row>
    <row r="236" spans="1:84" ht="29.45" customHeight="1" x14ac:dyDescent="0.25">
      <c r="A236" s="354" t="str">
        <f>'N-Bedarf AL §13a'!A236</f>
        <v/>
      </c>
      <c r="B236" s="354" t="str">
        <f>IF('N-Bedarf AL §13a'!B236="","",'N-Bedarf AL §13a'!B236)</f>
        <v/>
      </c>
      <c r="C236" s="305" t="str">
        <f>IF('N-Bedarf AL §13a'!D236="","",'N-Bedarf AL §13a'!D236)</f>
        <v/>
      </c>
      <c r="D236" s="32" t="str">
        <f>IF('N-Bedarf AL §13a'!C236="","",'N-Bedarf AL §13a'!C236)</f>
        <v/>
      </c>
      <c r="E236" s="32" t="str">
        <f>IF('N-Bedarf AL §13a'!Y236="",'N-Bedarf AL §13a'!V236,'N-Bedarf AL §13a'!Y236)</f>
        <v/>
      </c>
      <c r="F236" s="32" t="str">
        <f>IF('P-Bedarf AL §13a'!V238="","",'P-Bedarf AL §13a'!V238)</f>
        <v/>
      </c>
      <c r="G236" s="32" t="str">
        <f>IF('P-Bedarf AL §13a'!Z238="","",'P-Bedarf AL §13a'!Z238)</f>
        <v/>
      </c>
      <c r="H236" s="345" t="str">
        <f t="shared" si="179"/>
        <v/>
      </c>
      <c r="I236" s="345" t="str">
        <f t="shared" si="180"/>
        <v/>
      </c>
      <c r="J236" s="345" t="str">
        <f t="shared" si="181"/>
        <v/>
      </c>
      <c r="K236" s="321">
        <f t="shared" si="182"/>
        <v>0</v>
      </c>
      <c r="L236" s="321">
        <f t="shared" si="183"/>
        <v>0</v>
      </c>
      <c r="M236" s="321">
        <f t="shared" si="184"/>
        <v>0</v>
      </c>
      <c r="N236" s="321" t="str">
        <f t="shared" si="185"/>
        <v/>
      </c>
      <c r="O236" s="321" t="str">
        <f t="shared" si="185"/>
        <v/>
      </c>
      <c r="P236" s="321" t="str">
        <f t="shared" si="185"/>
        <v/>
      </c>
      <c r="Q236" s="490" t="str">
        <f t="shared" si="141"/>
        <v/>
      </c>
      <c r="R236" s="539"/>
      <c r="S236" s="141"/>
      <c r="T236" s="486"/>
      <c r="U236" s="501" t="str">
        <f t="shared" si="142"/>
        <v/>
      </c>
      <c r="V236" s="537" t="str">
        <f t="shared" si="143"/>
        <v/>
      </c>
      <c r="W236" s="537" t="str">
        <f t="shared" si="186"/>
        <v/>
      </c>
      <c r="X236" s="537" t="str">
        <f t="shared" si="144"/>
        <v/>
      </c>
      <c r="Y236" s="537" t="str">
        <f t="shared" si="145"/>
        <v/>
      </c>
      <c r="Z236" s="536"/>
      <c r="AA236" s="141"/>
      <c r="AB236" s="211"/>
      <c r="AC236" s="212" t="str">
        <f t="shared" si="146"/>
        <v/>
      </c>
      <c r="AD236" s="537" t="str">
        <f t="shared" si="147"/>
        <v/>
      </c>
      <c r="AE236" s="537" t="str">
        <f t="shared" si="148"/>
        <v/>
      </c>
      <c r="AF236" s="537" t="str">
        <f t="shared" si="149"/>
        <v/>
      </c>
      <c r="AG236" s="538" t="str">
        <f t="shared" si="150"/>
        <v/>
      </c>
      <c r="AH236" s="539"/>
      <c r="AI236" s="141"/>
      <c r="AJ236" s="486"/>
      <c r="AK236" s="507">
        <f t="shared" si="151"/>
        <v>0</v>
      </c>
      <c r="AL236" s="537" t="str">
        <f t="shared" si="152"/>
        <v/>
      </c>
      <c r="AM236" s="537" t="str">
        <f t="shared" si="153"/>
        <v/>
      </c>
      <c r="AN236" s="537" t="str">
        <f t="shared" si="154"/>
        <v/>
      </c>
      <c r="AO236" s="537" t="str">
        <f t="shared" si="155"/>
        <v/>
      </c>
      <c r="AP236" s="542" t="str">
        <f t="shared" si="187"/>
        <v/>
      </c>
      <c r="AQ236" s="539"/>
      <c r="AR236" s="141"/>
      <c r="AS236" s="486"/>
      <c r="AT236" s="501" t="str">
        <f t="shared" si="156"/>
        <v/>
      </c>
      <c r="AU236" s="537" t="str">
        <f t="shared" si="157"/>
        <v/>
      </c>
      <c r="AV236" s="537" t="str">
        <f t="shared" si="158"/>
        <v/>
      </c>
      <c r="AW236" s="537" t="str">
        <f t="shared" si="159"/>
        <v/>
      </c>
      <c r="AX236" s="536"/>
      <c r="AY236" s="141"/>
      <c r="AZ236" s="211"/>
      <c r="BA236" s="211" t="str">
        <f t="shared" si="160"/>
        <v/>
      </c>
      <c r="BB236" s="537" t="str">
        <f t="shared" si="161"/>
        <v/>
      </c>
      <c r="BC236" s="537"/>
      <c r="BD236" s="538" t="str">
        <f t="shared" si="162"/>
        <v/>
      </c>
      <c r="BE236" s="539"/>
      <c r="BF236" s="141"/>
      <c r="BG236" s="486"/>
      <c r="BH236" s="501" t="str">
        <f t="shared" si="163"/>
        <v/>
      </c>
      <c r="BI236" s="537" t="str">
        <f t="shared" si="164"/>
        <v/>
      </c>
      <c r="BJ236" s="537" t="str">
        <f t="shared" si="165"/>
        <v/>
      </c>
      <c r="BK236" s="537" t="str">
        <f t="shared" si="166"/>
        <v/>
      </c>
      <c r="BL236" s="536"/>
      <c r="BM236" s="141"/>
      <c r="BN236" s="211"/>
      <c r="BO236" s="211" t="e">
        <f t="shared" si="167"/>
        <v>#VALUE!</v>
      </c>
      <c r="BP236" s="537" t="str">
        <f t="shared" si="168"/>
        <v/>
      </c>
      <c r="BQ236" s="537" t="str">
        <f t="shared" si="169"/>
        <v/>
      </c>
      <c r="BR236" s="538" t="str">
        <f t="shared" si="170"/>
        <v/>
      </c>
      <c r="BS236" s="539"/>
      <c r="BT236" s="141"/>
      <c r="BU236" s="486"/>
      <c r="BV236" s="501" t="str">
        <f t="shared" si="171"/>
        <v/>
      </c>
      <c r="BW236" s="537" t="str">
        <f t="shared" si="172"/>
        <v/>
      </c>
      <c r="BX236" s="537" t="str">
        <f t="shared" si="173"/>
        <v/>
      </c>
      <c r="BY236" s="537" t="str">
        <f t="shared" si="174"/>
        <v/>
      </c>
      <c r="BZ236" s="536"/>
      <c r="CA236" s="141"/>
      <c r="CB236" s="486"/>
      <c r="CC236" s="483" t="str">
        <f t="shared" si="175"/>
        <v/>
      </c>
      <c r="CD236" s="153" t="str">
        <f t="shared" si="176"/>
        <v/>
      </c>
      <c r="CE236" s="153" t="str">
        <f t="shared" si="177"/>
        <v/>
      </c>
      <c r="CF236" s="153" t="str">
        <f t="shared" si="178"/>
        <v/>
      </c>
    </row>
    <row r="237" spans="1:84" ht="29.45" customHeight="1" x14ac:dyDescent="0.25">
      <c r="A237" s="354" t="str">
        <f>'N-Bedarf AL §13a'!A237</f>
        <v/>
      </c>
      <c r="B237" s="354" t="str">
        <f>IF('N-Bedarf AL §13a'!B237="","",'N-Bedarf AL §13a'!B237)</f>
        <v/>
      </c>
      <c r="C237" s="305" t="str">
        <f>IF('N-Bedarf AL §13a'!D237="","",'N-Bedarf AL §13a'!D237)</f>
        <v/>
      </c>
      <c r="D237" s="32" t="str">
        <f>IF('N-Bedarf AL §13a'!C237="","",'N-Bedarf AL §13a'!C237)</f>
        <v/>
      </c>
      <c r="E237" s="32" t="str">
        <f>IF('N-Bedarf AL §13a'!Y237="",'N-Bedarf AL §13a'!V237,'N-Bedarf AL §13a'!Y237)</f>
        <v/>
      </c>
      <c r="F237" s="32" t="str">
        <f>IF('P-Bedarf AL §13a'!V239="","",'P-Bedarf AL §13a'!V239)</f>
        <v/>
      </c>
      <c r="G237" s="32" t="str">
        <f>IF('P-Bedarf AL §13a'!Z239="","",'P-Bedarf AL §13a'!Z239)</f>
        <v/>
      </c>
      <c r="H237" s="345" t="str">
        <f t="shared" si="179"/>
        <v/>
      </c>
      <c r="I237" s="345" t="str">
        <f t="shared" si="180"/>
        <v/>
      </c>
      <c r="J237" s="345" t="str">
        <f t="shared" si="181"/>
        <v/>
      </c>
      <c r="K237" s="321">
        <f t="shared" si="182"/>
        <v>0</v>
      </c>
      <c r="L237" s="321">
        <f t="shared" si="183"/>
        <v>0</v>
      </c>
      <c r="M237" s="321">
        <f t="shared" si="184"/>
        <v>0</v>
      </c>
      <c r="N237" s="321" t="str">
        <f t="shared" si="185"/>
        <v/>
      </c>
      <c r="O237" s="321" t="str">
        <f t="shared" si="185"/>
        <v/>
      </c>
      <c r="P237" s="321" t="str">
        <f t="shared" si="185"/>
        <v/>
      </c>
      <c r="Q237" s="490" t="str">
        <f t="shared" si="141"/>
        <v/>
      </c>
      <c r="R237" s="539"/>
      <c r="S237" s="141"/>
      <c r="T237" s="486"/>
      <c r="U237" s="501" t="str">
        <f t="shared" si="142"/>
        <v/>
      </c>
      <c r="V237" s="537" t="str">
        <f t="shared" si="143"/>
        <v/>
      </c>
      <c r="W237" s="537" t="str">
        <f t="shared" si="186"/>
        <v/>
      </c>
      <c r="X237" s="537" t="str">
        <f t="shared" si="144"/>
        <v/>
      </c>
      <c r="Y237" s="537" t="str">
        <f t="shared" si="145"/>
        <v/>
      </c>
      <c r="Z237" s="536"/>
      <c r="AA237" s="141"/>
      <c r="AB237" s="211"/>
      <c r="AC237" s="212" t="str">
        <f t="shared" si="146"/>
        <v/>
      </c>
      <c r="AD237" s="537" t="str">
        <f t="shared" si="147"/>
        <v/>
      </c>
      <c r="AE237" s="537" t="str">
        <f t="shared" si="148"/>
        <v/>
      </c>
      <c r="AF237" s="537" t="str">
        <f t="shared" si="149"/>
        <v/>
      </c>
      <c r="AG237" s="538" t="str">
        <f t="shared" si="150"/>
        <v/>
      </c>
      <c r="AH237" s="539"/>
      <c r="AI237" s="141"/>
      <c r="AJ237" s="486"/>
      <c r="AK237" s="507">
        <f t="shared" si="151"/>
        <v>0</v>
      </c>
      <c r="AL237" s="537" t="str">
        <f t="shared" si="152"/>
        <v/>
      </c>
      <c r="AM237" s="537" t="str">
        <f t="shared" si="153"/>
        <v/>
      </c>
      <c r="AN237" s="537" t="str">
        <f t="shared" si="154"/>
        <v/>
      </c>
      <c r="AO237" s="537" t="str">
        <f t="shared" si="155"/>
        <v/>
      </c>
      <c r="AP237" s="542" t="str">
        <f t="shared" si="187"/>
        <v/>
      </c>
      <c r="AQ237" s="539"/>
      <c r="AR237" s="141"/>
      <c r="AS237" s="486"/>
      <c r="AT237" s="501" t="str">
        <f t="shared" si="156"/>
        <v/>
      </c>
      <c r="AU237" s="537" t="str">
        <f t="shared" si="157"/>
        <v/>
      </c>
      <c r="AV237" s="537" t="str">
        <f t="shared" si="158"/>
        <v/>
      </c>
      <c r="AW237" s="537" t="str">
        <f t="shared" si="159"/>
        <v/>
      </c>
      <c r="AX237" s="536"/>
      <c r="AY237" s="141"/>
      <c r="AZ237" s="211"/>
      <c r="BA237" s="211" t="str">
        <f t="shared" si="160"/>
        <v/>
      </c>
      <c r="BB237" s="537" t="str">
        <f t="shared" si="161"/>
        <v/>
      </c>
      <c r="BC237" s="537"/>
      <c r="BD237" s="538" t="str">
        <f t="shared" si="162"/>
        <v/>
      </c>
      <c r="BE237" s="539"/>
      <c r="BF237" s="141"/>
      <c r="BG237" s="486"/>
      <c r="BH237" s="501" t="str">
        <f t="shared" si="163"/>
        <v/>
      </c>
      <c r="BI237" s="537" t="str">
        <f t="shared" si="164"/>
        <v/>
      </c>
      <c r="BJ237" s="537" t="str">
        <f t="shared" si="165"/>
        <v/>
      </c>
      <c r="BK237" s="537" t="str">
        <f t="shared" si="166"/>
        <v/>
      </c>
      <c r="BL237" s="536"/>
      <c r="BM237" s="141"/>
      <c r="BN237" s="211"/>
      <c r="BO237" s="211" t="e">
        <f t="shared" si="167"/>
        <v>#VALUE!</v>
      </c>
      <c r="BP237" s="537" t="str">
        <f t="shared" si="168"/>
        <v/>
      </c>
      <c r="BQ237" s="537" t="str">
        <f t="shared" si="169"/>
        <v/>
      </c>
      <c r="BR237" s="538" t="str">
        <f t="shared" si="170"/>
        <v/>
      </c>
      <c r="BS237" s="539"/>
      <c r="BT237" s="141"/>
      <c r="BU237" s="486"/>
      <c r="BV237" s="501" t="str">
        <f t="shared" si="171"/>
        <v/>
      </c>
      <c r="BW237" s="537" t="str">
        <f t="shared" si="172"/>
        <v/>
      </c>
      <c r="BX237" s="537" t="str">
        <f t="shared" si="173"/>
        <v/>
      </c>
      <c r="BY237" s="537" t="str">
        <f t="shared" si="174"/>
        <v/>
      </c>
      <c r="BZ237" s="536"/>
      <c r="CA237" s="141"/>
      <c r="CB237" s="486"/>
      <c r="CC237" s="483" t="str">
        <f t="shared" si="175"/>
        <v/>
      </c>
      <c r="CD237" s="153" t="str">
        <f t="shared" si="176"/>
        <v/>
      </c>
      <c r="CE237" s="153" t="str">
        <f t="shared" si="177"/>
        <v/>
      </c>
      <c r="CF237" s="153" t="str">
        <f t="shared" si="178"/>
        <v/>
      </c>
    </row>
    <row r="238" spans="1:84" ht="29.45" customHeight="1" x14ac:dyDescent="0.25">
      <c r="A238" s="354" t="str">
        <f>'N-Bedarf AL §13a'!A238</f>
        <v/>
      </c>
      <c r="B238" s="354" t="str">
        <f>IF('N-Bedarf AL §13a'!B238="","",'N-Bedarf AL §13a'!B238)</f>
        <v/>
      </c>
      <c r="C238" s="305" t="str">
        <f>IF('N-Bedarf AL §13a'!D238="","",'N-Bedarf AL §13a'!D238)</f>
        <v/>
      </c>
      <c r="D238" s="32" t="str">
        <f>IF('N-Bedarf AL §13a'!C238="","",'N-Bedarf AL §13a'!C238)</f>
        <v/>
      </c>
      <c r="E238" s="32" t="str">
        <f>IF('N-Bedarf AL §13a'!Y238="",'N-Bedarf AL §13a'!V238,'N-Bedarf AL §13a'!Y238)</f>
        <v/>
      </c>
      <c r="F238" s="32" t="str">
        <f>IF('P-Bedarf AL §13a'!V240="","",'P-Bedarf AL §13a'!V240)</f>
        <v/>
      </c>
      <c r="G238" s="32" t="str">
        <f>IF('P-Bedarf AL §13a'!Z240="","",'P-Bedarf AL §13a'!Z240)</f>
        <v/>
      </c>
      <c r="H238" s="345" t="str">
        <f t="shared" si="179"/>
        <v/>
      </c>
      <c r="I238" s="345" t="str">
        <f t="shared" si="180"/>
        <v/>
      </c>
      <c r="J238" s="345" t="str">
        <f t="shared" si="181"/>
        <v/>
      </c>
      <c r="K238" s="321">
        <f t="shared" si="182"/>
        <v>0</v>
      </c>
      <c r="L238" s="321">
        <f t="shared" si="183"/>
        <v>0</v>
      </c>
      <c r="M238" s="321">
        <f t="shared" si="184"/>
        <v>0</v>
      </c>
      <c r="N238" s="321" t="str">
        <f t="shared" si="185"/>
        <v/>
      </c>
      <c r="O238" s="321" t="str">
        <f t="shared" si="185"/>
        <v/>
      </c>
      <c r="P238" s="321" t="str">
        <f t="shared" si="185"/>
        <v/>
      </c>
      <c r="Q238" s="490" t="str">
        <f t="shared" si="141"/>
        <v/>
      </c>
      <c r="R238" s="539"/>
      <c r="S238" s="141"/>
      <c r="T238" s="486"/>
      <c r="U238" s="501" t="str">
        <f t="shared" si="142"/>
        <v/>
      </c>
      <c r="V238" s="537" t="str">
        <f t="shared" si="143"/>
        <v/>
      </c>
      <c r="W238" s="537" t="str">
        <f t="shared" si="186"/>
        <v/>
      </c>
      <c r="X238" s="537" t="str">
        <f t="shared" si="144"/>
        <v/>
      </c>
      <c r="Y238" s="537" t="str">
        <f t="shared" si="145"/>
        <v/>
      </c>
      <c r="Z238" s="536"/>
      <c r="AA238" s="141"/>
      <c r="AB238" s="211"/>
      <c r="AC238" s="212" t="str">
        <f t="shared" si="146"/>
        <v/>
      </c>
      <c r="AD238" s="537" t="str">
        <f t="shared" si="147"/>
        <v/>
      </c>
      <c r="AE238" s="537" t="str">
        <f t="shared" si="148"/>
        <v/>
      </c>
      <c r="AF238" s="537" t="str">
        <f t="shared" si="149"/>
        <v/>
      </c>
      <c r="AG238" s="538" t="str">
        <f t="shared" si="150"/>
        <v/>
      </c>
      <c r="AH238" s="539"/>
      <c r="AI238" s="141"/>
      <c r="AJ238" s="486"/>
      <c r="AK238" s="507">
        <f t="shared" si="151"/>
        <v>0</v>
      </c>
      <c r="AL238" s="537" t="str">
        <f t="shared" si="152"/>
        <v/>
      </c>
      <c r="AM238" s="537" t="str">
        <f t="shared" si="153"/>
        <v/>
      </c>
      <c r="AN238" s="537" t="str">
        <f t="shared" si="154"/>
        <v/>
      </c>
      <c r="AO238" s="537" t="str">
        <f t="shared" si="155"/>
        <v/>
      </c>
      <c r="AP238" s="542" t="str">
        <f t="shared" si="187"/>
        <v/>
      </c>
      <c r="AQ238" s="539"/>
      <c r="AR238" s="141"/>
      <c r="AS238" s="486"/>
      <c r="AT238" s="501" t="str">
        <f t="shared" si="156"/>
        <v/>
      </c>
      <c r="AU238" s="537" t="str">
        <f t="shared" si="157"/>
        <v/>
      </c>
      <c r="AV238" s="537" t="str">
        <f t="shared" si="158"/>
        <v/>
      </c>
      <c r="AW238" s="537" t="str">
        <f t="shared" si="159"/>
        <v/>
      </c>
      <c r="AX238" s="536"/>
      <c r="AY238" s="141"/>
      <c r="AZ238" s="211"/>
      <c r="BA238" s="211" t="str">
        <f t="shared" si="160"/>
        <v/>
      </c>
      <c r="BB238" s="537" t="str">
        <f t="shared" si="161"/>
        <v/>
      </c>
      <c r="BC238" s="537"/>
      <c r="BD238" s="538" t="str">
        <f t="shared" si="162"/>
        <v/>
      </c>
      <c r="BE238" s="539"/>
      <c r="BF238" s="141"/>
      <c r="BG238" s="486"/>
      <c r="BH238" s="501" t="str">
        <f t="shared" si="163"/>
        <v/>
      </c>
      <c r="BI238" s="537" t="str">
        <f t="shared" si="164"/>
        <v/>
      </c>
      <c r="BJ238" s="537" t="str">
        <f t="shared" si="165"/>
        <v/>
      </c>
      <c r="BK238" s="537" t="str">
        <f t="shared" si="166"/>
        <v/>
      </c>
      <c r="BL238" s="536"/>
      <c r="BM238" s="141"/>
      <c r="BN238" s="211"/>
      <c r="BO238" s="211" t="e">
        <f t="shared" si="167"/>
        <v>#VALUE!</v>
      </c>
      <c r="BP238" s="537" t="str">
        <f t="shared" si="168"/>
        <v/>
      </c>
      <c r="BQ238" s="537" t="str">
        <f t="shared" si="169"/>
        <v/>
      </c>
      <c r="BR238" s="538" t="str">
        <f t="shared" si="170"/>
        <v/>
      </c>
      <c r="BS238" s="539"/>
      <c r="BT238" s="141"/>
      <c r="BU238" s="486"/>
      <c r="BV238" s="501" t="str">
        <f t="shared" si="171"/>
        <v/>
      </c>
      <c r="BW238" s="537" t="str">
        <f t="shared" si="172"/>
        <v/>
      </c>
      <c r="BX238" s="537" t="str">
        <f t="shared" si="173"/>
        <v/>
      </c>
      <c r="BY238" s="537" t="str">
        <f t="shared" si="174"/>
        <v/>
      </c>
      <c r="BZ238" s="536"/>
      <c r="CA238" s="141"/>
      <c r="CB238" s="486"/>
      <c r="CC238" s="483" t="str">
        <f t="shared" si="175"/>
        <v/>
      </c>
      <c r="CD238" s="153" t="str">
        <f t="shared" si="176"/>
        <v/>
      </c>
      <c r="CE238" s="153" t="str">
        <f t="shared" si="177"/>
        <v/>
      </c>
      <c r="CF238" s="153" t="str">
        <f t="shared" si="178"/>
        <v/>
      </c>
    </row>
    <row r="239" spans="1:84" ht="29.45" customHeight="1" x14ac:dyDescent="0.25">
      <c r="A239" s="354" t="str">
        <f>'N-Bedarf AL §13a'!A239</f>
        <v/>
      </c>
      <c r="B239" s="354" t="str">
        <f>IF('N-Bedarf AL §13a'!B239="","",'N-Bedarf AL §13a'!B239)</f>
        <v/>
      </c>
      <c r="C239" s="305" t="str">
        <f>IF('N-Bedarf AL §13a'!D239="","",'N-Bedarf AL §13a'!D239)</f>
        <v/>
      </c>
      <c r="D239" s="32" t="str">
        <f>IF('N-Bedarf AL §13a'!C239="","",'N-Bedarf AL §13a'!C239)</f>
        <v/>
      </c>
      <c r="E239" s="32" t="str">
        <f>IF('N-Bedarf AL §13a'!Y239="",'N-Bedarf AL §13a'!V239,'N-Bedarf AL §13a'!Y239)</f>
        <v/>
      </c>
      <c r="F239" s="32" t="str">
        <f>IF('P-Bedarf AL §13a'!V241="","",'P-Bedarf AL §13a'!V241)</f>
        <v/>
      </c>
      <c r="G239" s="32" t="str">
        <f>IF('P-Bedarf AL §13a'!Z241="","",'P-Bedarf AL §13a'!Z241)</f>
        <v/>
      </c>
      <c r="H239" s="345" t="str">
        <f t="shared" si="179"/>
        <v/>
      </c>
      <c r="I239" s="345" t="str">
        <f t="shared" si="180"/>
        <v/>
      </c>
      <c r="J239" s="345" t="str">
        <f t="shared" si="181"/>
        <v/>
      </c>
      <c r="K239" s="321">
        <f t="shared" si="182"/>
        <v>0</v>
      </c>
      <c r="L239" s="321">
        <f t="shared" si="183"/>
        <v>0</v>
      </c>
      <c r="M239" s="321">
        <f t="shared" si="184"/>
        <v>0</v>
      </c>
      <c r="N239" s="321" t="str">
        <f t="shared" si="185"/>
        <v/>
      </c>
      <c r="O239" s="321" t="str">
        <f t="shared" si="185"/>
        <v/>
      </c>
      <c r="P239" s="321" t="str">
        <f t="shared" si="185"/>
        <v/>
      </c>
      <c r="Q239" s="490" t="str">
        <f t="shared" si="141"/>
        <v/>
      </c>
      <c r="R239" s="539"/>
      <c r="S239" s="141"/>
      <c r="T239" s="486"/>
      <c r="U239" s="501" t="str">
        <f t="shared" si="142"/>
        <v/>
      </c>
      <c r="V239" s="537" t="str">
        <f t="shared" si="143"/>
        <v/>
      </c>
      <c r="W239" s="537" t="str">
        <f t="shared" si="186"/>
        <v/>
      </c>
      <c r="X239" s="537" t="str">
        <f t="shared" si="144"/>
        <v/>
      </c>
      <c r="Y239" s="537" t="str">
        <f t="shared" si="145"/>
        <v/>
      </c>
      <c r="Z239" s="536"/>
      <c r="AA239" s="141"/>
      <c r="AB239" s="211"/>
      <c r="AC239" s="212" t="str">
        <f t="shared" si="146"/>
        <v/>
      </c>
      <c r="AD239" s="537" t="str">
        <f t="shared" si="147"/>
        <v/>
      </c>
      <c r="AE239" s="537" t="str">
        <f t="shared" si="148"/>
        <v/>
      </c>
      <c r="AF239" s="537" t="str">
        <f t="shared" si="149"/>
        <v/>
      </c>
      <c r="AG239" s="538" t="str">
        <f t="shared" si="150"/>
        <v/>
      </c>
      <c r="AH239" s="539"/>
      <c r="AI239" s="141"/>
      <c r="AJ239" s="486"/>
      <c r="AK239" s="507">
        <f t="shared" si="151"/>
        <v>0</v>
      </c>
      <c r="AL239" s="537" t="str">
        <f t="shared" si="152"/>
        <v/>
      </c>
      <c r="AM239" s="537" t="str">
        <f t="shared" si="153"/>
        <v/>
      </c>
      <c r="AN239" s="537" t="str">
        <f t="shared" si="154"/>
        <v/>
      </c>
      <c r="AO239" s="537" t="str">
        <f t="shared" si="155"/>
        <v/>
      </c>
      <c r="AP239" s="542" t="str">
        <f t="shared" si="187"/>
        <v/>
      </c>
      <c r="AQ239" s="539"/>
      <c r="AR239" s="141"/>
      <c r="AS239" s="486"/>
      <c r="AT239" s="501" t="str">
        <f t="shared" si="156"/>
        <v/>
      </c>
      <c r="AU239" s="537" t="str">
        <f t="shared" si="157"/>
        <v/>
      </c>
      <c r="AV239" s="537" t="str">
        <f t="shared" si="158"/>
        <v/>
      </c>
      <c r="AW239" s="537" t="str">
        <f t="shared" si="159"/>
        <v/>
      </c>
      <c r="AX239" s="536"/>
      <c r="AY239" s="141"/>
      <c r="AZ239" s="211"/>
      <c r="BA239" s="211" t="str">
        <f t="shared" si="160"/>
        <v/>
      </c>
      <c r="BB239" s="537" t="str">
        <f t="shared" si="161"/>
        <v/>
      </c>
      <c r="BC239" s="537"/>
      <c r="BD239" s="538" t="str">
        <f t="shared" si="162"/>
        <v/>
      </c>
      <c r="BE239" s="539"/>
      <c r="BF239" s="141"/>
      <c r="BG239" s="486"/>
      <c r="BH239" s="501" t="str">
        <f t="shared" si="163"/>
        <v/>
      </c>
      <c r="BI239" s="537" t="str">
        <f t="shared" si="164"/>
        <v/>
      </c>
      <c r="BJ239" s="537" t="str">
        <f t="shared" si="165"/>
        <v/>
      </c>
      <c r="BK239" s="537" t="str">
        <f t="shared" si="166"/>
        <v/>
      </c>
      <c r="BL239" s="536"/>
      <c r="BM239" s="141"/>
      <c r="BN239" s="211"/>
      <c r="BO239" s="211" t="e">
        <f t="shared" si="167"/>
        <v>#VALUE!</v>
      </c>
      <c r="BP239" s="537" t="str">
        <f t="shared" si="168"/>
        <v/>
      </c>
      <c r="BQ239" s="537" t="str">
        <f t="shared" si="169"/>
        <v/>
      </c>
      <c r="BR239" s="538" t="str">
        <f t="shared" si="170"/>
        <v/>
      </c>
      <c r="BS239" s="539"/>
      <c r="BT239" s="141"/>
      <c r="BU239" s="486"/>
      <c r="BV239" s="501" t="str">
        <f t="shared" si="171"/>
        <v/>
      </c>
      <c r="BW239" s="537" t="str">
        <f t="shared" si="172"/>
        <v/>
      </c>
      <c r="BX239" s="537" t="str">
        <f t="shared" si="173"/>
        <v/>
      </c>
      <c r="BY239" s="537" t="str">
        <f t="shared" si="174"/>
        <v/>
      </c>
      <c r="BZ239" s="536"/>
      <c r="CA239" s="141"/>
      <c r="CB239" s="486"/>
      <c r="CC239" s="483" t="str">
        <f t="shared" si="175"/>
        <v/>
      </c>
      <c r="CD239" s="153" t="str">
        <f t="shared" si="176"/>
        <v/>
      </c>
      <c r="CE239" s="153" t="str">
        <f t="shared" si="177"/>
        <v/>
      </c>
      <c r="CF239" s="153" t="str">
        <f t="shared" si="178"/>
        <v/>
      </c>
    </row>
    <row r="240" spans="1:84" ht="29.45" customHeight="1" x14ac:dyDescent="0.25">
      <c r="A240" s="354" t="str">
        <f>'N-Bedarf AL §13a'!A240</f>
        <v/>
      </c>
      <c r="B240" s="354" t="str">
        <f>IF('N-Bedarf AL §13a'!B240="","",'N-Bedarf AL §13a'!B240)</f>
        <v/>
      </c>
      <c r="C240" s="305" t="str">
        <f>IF('N-Bedarf AL §13a'!D240="","",'N-Bedarf AL §13a'!D240)</f>
        <v/>
      </c>
      <c r="D240" s="32" t="str">
        <f>IF('N-Bedarf AL §13a'!C240="","",'N-Bedarf AL §13a'!C240)</f>
        <v/>
      </c>
      <c r="E240" s="32" t="str">
        <f>IF('N-Bedarf AL §13a'!Y240="",'N-Bedarf AL §13a'!V240,'N-Bedarf AL §13a'!Y240)</f>
        <v/>
      </c>
      <c r="F240" s="32" t="str">
        <f>IF('P-Bedarf AL §13a'!V242="","",'P-Bedarf AL §13a'!V242)</f>
        <v/>
      </c>
      <c r="G240" s="32" t="str">
        <f>IF('P-Bedarf AL §13a'!Z242="","",'P-Bedarf AL §13a'!Z242)</f>
        <v/>
      </c>
      <c r="H240" s="345" t="str">
        <f t="shared" si="179"/>
        <v/>
      </c>
      <c r="I240" s="345" t="str">
        <f t="shared" si="180"/>
        <v/>
      </c>
      <c r="J240" s="345" t="str">
        <f t="shared" si="181"/>
        <v/>
      </c>
      <c r="K240" s="321">
        <f t="shared" si="182"/>
        <v>0</v>
      </c>
      <c r="L240" s="321">
        <f t="shared" si="183"/>
        <v>0</v>
      </c>
      <c r="M240" s="321">
        <f t="shared" si="184"/>
        <v>0</v>
      </c>
      <c r="N240" s="321" t="str">
        <f t="shared" si="185"/>
        <v/>
      </c>
      <c r="O240" s="321" t="str">
        <f t="shared" si="185"/>
        <v/>
      </c>
      <c r="P240" s="321" t="str">
        <f t="shared" si="185"/>
        <v/>
      </c>
      <c r="Q240" s="490" t="str">
        <f t="shared" si="141"/>
        <v/>
      </c>
      <c r="R240" s="539"/>
      <c r="S240" s="141"/>
      <c r="T240" s="486"/>
      <c r="U240" s="501" t="str">
        <f t="shared" si="142"/>
        <v/>
      </c>
      <c r="V240" s="537" t="str">
        <f t="shared" si="143"/>
        <v/>
      </c>
      <c r="W240" s="537" t="str">
        <f t="shared" si="186"/>
        <v/>
      </c>
      <c r="X240" s="537" t="str">
        <f t="shared" si="144"/>
        <v/>
      </c>
      <c r="Y240" s="537" t="str">
        <f t="shared" si="145"/>
        <v/>
      </c>
      <c r="Z240" s="536"/>
      <c r="AA240" s="141"/>
      <c r="AB240" s="211"/>
      <c r="AC240" s="212" t="str">
        <f t="shared" si="146"/>
        <v/>
      </c>
      <c r="AD240" s="537" t="str">
        <f t="shared" si="147"/>
        <v/>
      </c>
      <c r="AE240" s="537" t="str">
        <f t="shared" si="148"/>
        <v/>
      </c>
      <c r="AF240" s="537" t="str">
        <f t="shared" si="149"/>
        <v/>
      </c>
      <c r="AG240" s="538" t="str">
        <f t="shared" si="150"/>
        <v/>
      </c>
      <c r="AH240" s="539"/>
      <c r="AI240" s="141"/>
      <c r="AJ240" s="486"/>
      <c r="AK240" s="507">
        <f t="shared" si="151"/>
        <v>0</v>
      </c>
      <c r="AL240" s="537" t="str">
        <f t="shared" si="152"/>
        <v/>
      </c>
      <c r="AM240" s="537" t="str">
        <f t="shared" si="153"/>
        <v/>
      </c>
      <c r="AN240" s="537" t="str">
        <f t="shared" si="154"/>
        <v/>
      </c>
      <c r="AO240" s="537" t="str">
        <f t="shared" si="155"/>
        <v/>
      </c>
      <c r="AP240" s="542" t="str">
        <f t="shared" si="187"/>
        <v/>
      </c>
      <c r="AQ240" s="539"/>
      <c r="AR240" s="141"/>
      <c r="AS240" s="486"/>
      <c r="AT240" s="501" t="str">
        <f t="shared" si="156"/>
        <v/>
      </c>
      <c r="AU240" s="537" t="str">
        <f t="shared" si="157"/>
        <v/>
      </c>
      <c r="AV240" s="537" t="str">
        <f t="shared" si="158"/>
        <v/>
      </c>
      <c r="AW240" s="537" t="str">
        <f t="shared" si="159"/>
        <v/>
      </c>
      <c r="AX240" s="536"/>
      <c r="AY240" s="141"/>
      <c r="AZ240" s="211"/>
      <c r="BA240" s="211" t="str">
        <f t="shared" si="160"/>
        <v/>
      </c>
      <c r="BB240" s="537" t="str">
        <f t="shared" si="161"/>
        <v/>
      </c>
      <c r="BC240" s="537"/>
      <c r="BD240" s="538" t="str">
        <f t="shared" si="162"/>
        <v/>
      </c>
      <c r="BE240" s="539"/>
      <c r="BF240" s="141"/>
      <c r="BG240" s="486"/>
      <c r="BH240" s="501" t="str">
        <f t="shared" si="163"/>
        <v/>
      </c>
      <c r="BI240" s="537" t="str">
        <f t="shared" si="164"/>
        <v/>
      </c>
      <c r="BJ240" s="537" t="str">
        <f t="shared" si="165"/>
        <v/>
      </c>
      <c r="BK240" s="537" t="str">
        <f t="shared" si="166"/>
        <v/>
      </c>
      <c r="BL240" s="536"/>
      <c r="BM240" s="141"/>
      <c r="BN240" s="211"/>
      <c r="BO240" s="211" t="e">
        <f t="shared" si="167"/>
        <v>#VALUE!</v>
      </c>
      <c r="BP240" s="537" t="str">
        <f t="shared" si="168"/>
        <v/>
      </c>
      <c r="BQ240" s="537" t="str">
        <f t="shared" si="169"/>
        <v/>
      </c>
      <c r="BR240" s="538" t="str">
        <f t="shared" si="170"/>
        <v/>
      </c>
      <c r="BS240" s="539"/>
      <c r="BT240" s="141"/>
      <c r="BU240" s="486"/>
      <c r="BV240" s="501" t="str">
        <f t="shared" si="171"/>
        <v/>
      </c>
      <c r="BW240" s="537" t="str">
        <f t="shared" si="172"/>
        <v/>
      </c>
      <c r="BX240" s="537" t="str">
        <f t="shared" si="173"/>
        <v/>
      </c>
      <c r="BY240" s="537" t="str">
        <f t="shared" si="174"/>
        <v/>
      </c>
      <c r="BZ240" s="536"/>
      <c r="CA240" s="141"/>
      <c r="CB240" s="486"/>
      <c r="CC240" s="483" t="str">
        <f t="shared" si="175"/>
        <v/>
      </c>
      <c r="CD240" s="153" t="str">
        <f t="shared" si="176"/>
        <v/>
      </c>
      <c r="CE240" s="153" t="str">
        <f t="shared" si="177"/>
        <v/>
      </c>
      <c r="CF240" s="153" t="str">
        <f t="shared" si="178"/>
        <v/>
      </c>
    </row>
    <row r="241" spans="1:84" ht="29.45" customHeight="1" x14ac:dyDescent="0.25">
      <c r="A241" s="354" t="str">
        <f>'N-Bedarf AL §13a'!A241</f>
        <v/>
      </c>
      <c r="B241" s="354" t="str">
        <f>IF('N-Bedarf AL §13a'!B241="","",'N-Bedarf AL §13a'!B241)</f>
        <v/>
      </c>
      <c r="C241" s="305" t="str">
        <f>IF('N-Bedarf AL §13a'!D241="","",'N-Bedarf AL §13a'!D241)</f>
        <v/>
      </c>
      <c r="D241" s="32" t="str">
        <f>IF('N-Bedarf AL §13a'!C241="","",'N-Bedarf AL §13a'!C241)</f>
        <v/>
      </c>
      <c r="E241" s="32" t="str">
        <f>IF('N-Bedarf AL §13a'!Y241="",'N-Bedarf AL §13a'!V241,'N-Bedarf AL §13a'!Y241)</f>
        <v/>
      </c>
      <c r="F241" s="32" t="str">
        <f>IF('P-Bedarf AL §13a'!V243="","",'P-Bedarf AL §13a'!V243)</f>
        <v/>
      </c>
      <c r="G241" s="32" t="str">
        <f>IF('P-Bedarf AL §13a'!Z243="","",'P-Bedarf AL §13a'!Z243)</f>
        <v/>
      </c>
      <c r="H241" s="345" t="str">
        <f t="shared" si="179"/>
        <v/>
      </c>
      <c r="I241" s="345" t="str">
        <f t="shared" si="180"/>
        <v/>
      </c>
      <c r="J241" s="345" t="str">
        <f t="shared" si="181"/>
        <v/>
      </c>
      <c r="K241" s="321">
        <f t="shared" si="182"/>
        <v>0</v>
      </c>
      <c r="L241" s="321">
        <f t="shared" si="183"/>
        <v>0</v>
      </c>
      <c r="M241" s="321">
        <f t="shared" si="184"/>
        <v>0</v>
      </c>
      <c r="N241" s="321" t="str">
        <f t="shared" si="185"/>
        <v/>
      </c>
      <c r="O241" s="321" t="str">
        <f t="shared" si="185"/>
        <v/>
      </c>
      <c r="P241" s="321" t="str">
        <f t="shared" si="185"/>
        <v/>
      </c>
      <c r="Q241" s="490" t="str">
        <f t="shared" si="141"/>
        <v/>
      </c>
      <c r="R241" s="539"/>
      <c r="S241" s="141"/>
      <c r="T241" s="486"/>
      <c r="U241" s="501" t="str">
        <f t="shared" si="142"/>
        <v/>
      </c>
      <c r="V241" s="537" t="str">
        <f t="shared" si="143"/>
        <v/>
      </c>
      <c r="W241" s="537" t="str">
        <f t="shared" si="186"/>
        <v/>
      </c>
      <c r="X241" s="537" t="str">
        <f t="shared" si="144"/>
        <v/>
      </c>
      <c r="Y241" s="537" t="str">
        <f t="shared" si="145"/>
        <v/>
      </c>
      <c r="Z241" s="536"/>
      <c r="AA241" s="141"/>
      <c r="AB241" s="211"/>
      <c r="AC241" s="212" t="str">
        <f t="shared" si="146"/>
        <v/>
      </c>
      <c r="AD241" s="537" t="str">
        <f t="shared" si="147"/>
        <v/>
      </c>
      <c r="AE241" s="537" t="str">
        <f t="shared" si="148"/>
        <v/>
      </c>
      <c r="AF241" s="537" t="str">
        <f t="shared" si="149"/>
        <v/>
      </c>
      <c r="AG241" s="538" t="str">
        <f t="shared" si="150"/>
        <v/>
      </c>
      <c r="AH241" s="539"/>
      <c r="AI241" s="141"/>
      <c r="AJ241" s="486"/>
      <c r="AK241" s="507">
        <f t="shared" si="151"/>
        <v>0</v>
      </c>
      <c r="AL241" s="537" t="str">
        <f t="shared" si="152"/>
        <v/>
      </c>
      <c r="AM241" s="537" t="str">
        <f t="shared" si="153"/>
        <v/>
      </c>
      <c r="AN241" s="537" t="str">
        <f t="shared" si="154"/>
        <v/>
      </c>
      <c r="AO241" s="537" t="str">
        <f t="shared" si="155"/>
        <v/>
      </c>
      <c r="AP241" s="542" t="str">
        <f t="shared" si="187"/>
        <v/>
      </c>
      <c r="AQ241" s="539"/>
      <c r="AR241" s="141"/>
      <c r="AS241" s="486"/>
      <c r="AT241" s="501" t="str">
        <f t="shared" si="156"/>
        <v/>
      </c>
      <c r="AU241" s="537" t="str">
        <f t="shared" si="157"/>
        <v/>
      </c>
      <c r="AV241" s="537" t="str">
        <f t="shared" si="158"/>
        <v/>
      </c>
      <c r="AW241" s="537" t="str">
        <f t="shared" si="159"/>
        <v/>
      </c>
      <c r="AX241" s="536"/>
      <c r="AY241" s="141"/>
      <c r="AZ241" s="211"/>
      <c r="BA241" s="211" t="str">
        <f t="shared" si="160"/>
        <v/>
      </c>
      <c r="BB241" s="537" t="str">
        <f t="shared" si="161"/>
        <v/>
      </c>
      <c r="BC241" s="537"/>
      <c r="BD241" s="538" t="str">
        <f t="shared" si="162"/>
        <v/>
      </c>
      <c r="BE241" s="539"/>
      <c r="BF241" s="141"/>
      <c r="BG241" s="486"/>
      <c r="BH241" s="501" t="str">
        <f t="shared" si="163"/>
        <v/>
      </c>
      <c r="BI241" s="537" t="str">
        <f t="shared" si="164"/>
        <v/>
      </c>
      <c r="BJ241" s="537" t="str">
        <f t="shared" si="165"/>
        <v/>
      </c>
      <c r="BK241" s="537" t="str">
        <f t="shared" si="166"/>
        <v/>
      </c>
      <c r="BL241" s="536"/>
      <c r="BM241" s="141"/>
      <c r="BN241" s="211"/>
      <c r="BO241" s="211" t="e">
        <f t="shared" si="167"/>
        <v>#VALUE!</v>
      </c>
      <c r="BP241" s="537" t="str">
        <f t="shared" si="168"/>
        <v/>
      </c>
      <c r="BQ241" s="537" t="str">
        <f t="shared" si="169"/>
        <v/>
      </c>
      <c r="BR241" s="538" t="str">
        <f t="shared" si="170"/>
        <v/>
      </c>
      <c r="BS241" s="539"/>
      <c r="BT241" s="141"/>
      <c r="BU241" s="486"/>
      <c r="BV241" s="501" t="str">
        <f t="shared" si="171"/>
        <v/>
      </c>
      <c r="BW241" s="537" t="str">
        <f t="shared" si="172"/>
        <v/>
      </c>
      <c r="BX241" s="537" t="str">
        <f t="shared" si="173"/>
        <v/>
      </c>
      <c r="BY241" s="537" t="str">
        <f t="shared" si="174"/>
        <v/>
      </c>
      <c r="BZ241" s="536"/>
      <c r="CA241" s="141"/>
      <c r="CB241" s="486"/>
      <c r="CC241" s="483" t="str">
        <f t="shared" si="175"/>
        <v/>
      </c>
      <c r="CD241" s="153" t="str">
        <f t="shared" si="176"/>
        <v/>
      </c>
      <c r="CE241" s="153" t="str">
        <f t="shared" si="177"/>
        <v/>
      </c>
      <c r="CF241" s="153" t="str">
        <f t="shared" si="178"/>
        <v/>
      </c>
    </row>
    <row r="242" spans="1:84" ht="29.45" customHeight="1" x14ac:dyDescent="0.25">
      <c r="A242" s="354" t="str">
        <f>'N-Bedarf AL §13a'!A242</f>
        <v/>
      </c>
      <c r="B242" s="354" t="str">
        <f>IF('N-Bedarf AL §13a'!B242="","",'N-Bedarf AL §13a'!B242)</f>
        <v/>
      </c>
      <c r="C242" s="305" t="str">
        <f>IF('N-Bedarf AL §13a'!D242="","",'N-Bedarf AL §13a'!D242)</f>
        <v/>
      </c>
      <c r="D242" s="32" t="str">
        <f>IF('N-Bedarf AL §13a'!C242="","",'N-Bedarf AL §13a'!C242)</f>
        <v/>
      </c>
      <c r="E242" s="32" t="str">
        <f>IF('N-Bedarf AL §13a'!Y242="",'N-Bedarf AL §13a'!V242,'N-Bedarf AL §13a'!Y242)</f>
        <v/>
      </c>
      <c r="F242" s="32" t="str">
        <f>IF('P-Bedarf AL §13a'!V244="","",'P-Bedarf AL §13a'!V244)</f>
        <v/>
      </c>
      <c r="G242" s="32" t="str">
        <f>IF('P-Bedarf AL §13a'!Z244="","",'P-Bedarf AL §13a'!Z244)</f>
        <v/>
      </c>
      <c r="H242" s="345" t="str">
        <f t="shared" si="179"/>
        <v/>
      </c>
      <c r="I242" s="345" t="str">
        <f t="shared" si="180"/>
        <v/>
      </c>
      <c r="J242" s="345" t="str">
        <f t="shared" si="181"/>
        <v/>
      </c>
      <c r="K242" s="321">
        <f t="shared" si="182"/>
        <v>0</v>
      </c>
      <c r="L242" s="321">
        <f t="shared" si="183"/>
        <v>0</v>
      </c>
      <c r="M242" s="321">
        <f t="shared" si="184"/>
        <v>0</v>
      </c>
      <c r="N242" s="321" t="str">
        <f t="shared" si="185"/>
        <v/>
      </c>
      <c r="O242" s="321" t="str">
        <f t="shared" si="185"/>
        <v/>
      </c>
      <c r="P242" s="321" t="str">
        <f t="shared" si="185"/>
        <v/>
      </c>
      <c r="Q242" s="490" t="str">
        <f t="shared" si="141"/>
        <v/>
      </c>
      <c r="R242" s="539"/>
      <c r="S242" s="141"/>
      <c r="T242" s="486"/>
      <c r="U242" s="501" t="str">
        <f t="shared" si="142"/>
        <v/>
      </c>
      <c r="V242" s="537" t="str">
        <f t="shared" si="143"/>
        <v/>
      </c>
      <c r="W242" s="537" t="str">
        <f t="shared" si="186"/>
        <v/>
      </c>
      <c r="X242" s="537" t="str">
        <f t="shared" si="144"/>
        <v/>
      </c>
      <c r="Y242" s="537" t="str">
        <f t="shared" si="145"/>
        <v/>
      </c>
      <c r="Z242" s="536"/>
      <c r="AA242" s="141"/>
      <c r="AB242" s="211"/>
      <c r="AC242" s="212" t="str">
        <f t="shared" si="146"/>
        <v/>
      </c>
      <c r="AD242" s="537" t="str">
        <f t="shared" si="147"/>
        <v/>
      </c>
      <c r="AE242" s="537" t="str">
        <f t="shared" si="148"/>
        <v/>
      </c>
      <c r="AF242" s="537" t="str">
        <f t="shared" si="149"/>
        <v/>
      </c>
      <c r="AG242" s="538" t="str">
        <f t="shared" si="150"/>
        <v/>
      </c>
      <c r="AH242" s="539"/>
      <c r="AI242" s="141"/>
      <c r="AJ242" s="486"/>
      <c r="AK242" s="507">
        <f t="shared" si="151"/>
        <v>0</v>
      </c>
      <c r="AL242" s="537" t="str">
        <f t="shared" si="152"/>
        <v/>
      </c>
      <c r="AM242" s="537" t="str">
        <f t="shared" si="153"/>
        <v/>
      </c>
      <c r="AN242" s="537" t="str">
        <f t="shared" si="154"/>
        <v/>
      </c>
      <c r="AO242" s="537" t="str">
        <f t="shared" si="155"/>
        <v/>
      </c>
      <c r="AP242" s="542" t="str">
        <f t="shared" si="187"/>
        <v/>
      </c>
      <c r="AQ242" s="539"/>
      <c r="AR242" s="141"/>
      <c r="AS242" s="486"/>
      <c r="AT242" s="501" t="str">
        <f t="shared" si="156"/>
        <v/>
      </c>
      <c r="AU242" s="537" t="str">
        <f t="shared" si="157"/>
        <v/>
      </c>
      <c r="AV242" s="537" t="str">
        <f t="shared" si="158"/>
        <v/>
      </c>
      <c r="AW242" s="537" t="str">
        <f t="shared" si="159"/>
        <v/>
      </c>
      <c r="AX242" s="536"/>
      <c r="AY242" s="141"/>
      <c r="AZ242" s="211"/>
      <c r="BA242" s="211" t="str">
        <f t="shared" si="160"/>
        <v/>
      </c>
      <c r="BB242" s="537" t="str">
        <f t="shared" si="161"/>
        <v/>
      </c>
      <c r="BC242" s="537"/>
      <c r="BD242" s="538" t="str">
        <f t="shared" si="162"/>
        <v/>
      </c>
      <c r="BE242" s="539"/>
      <c r="BF242" s="141"/>
      <c r="BG242" s="486"/>
      <c r="BH242" s="501" t="str">
        <f t="shared" si="163"/>
        <v/>
      </c>
      <c r="BI242" s="537" t="str">
        <f t="shared" si="164"/>
        <v/>
      </c>
      <c r="BJ242" s="537" t="str">
        <f t="shared" si="165"/>
        <v/>
      </c>
      <c r="BK242" s="537" t="str">
        <f t="shared" si="166"/>
        <v/>
      </c>
      <c r="BL242" s="536"/>
      <c r="BM242" s="141"/>
      <c r="BN242" s="211"/>
      <c r="BO242" s="211" t="e">
        <f t="shared" si="167"/>
        <v>#VALUE!</v>
      </c>
      <c r="BP242" s="537" t="str">
        <f t="shared" si="168"/>
        <v/>
      </c>
      <c r="BQ242" s="537" t="str">
        <f t="shared" si="169"/>
        <v/>
      </c>
      <c r="BR242" s="538" t="str">
        <f t="shared" si="170"/>
        <v/>
      </c>
      <c r="BS242" s="539"/>
      <c r="BT242" s="141"/>
      <c r="BU242" s="486"/>
      <c r="BV242" s="501" t="str">
        <f t="shared" si="171"/>
        <v/>
      </c>
      <c r="BW242" s="537" t="str">
        <f t="shared" si="172"/>
        <v/>
      </c>
      <c r="BX242" s="537" t="str">
        <f t="shared" si="173"/>
        <v/>
      </c>
      <c r="BY242" s="537" t="str">
        <f t="shared" si="174"/>
        <v/>
      </c>
      <c r="BZ242" s="536"/>
      <c r="CA242" s="141"/>
      <c r="CB242" s="486"/>
      <c r="CC242" s="483" t="str">
        <f t="shared" si="175"/>
        <v/>
      </c>
      <c r="CD242" s="153" t="str">
        <f t="shared" si="176"/>
        <v/>
      </c>
      <c r="CE242" s="153" t="str">
        <f t="shared" si="177"/>
        <v/>
      </c>
      <c r="CF242" s="153" t="str">
        <f t="shared" si="178"/>
        <v/>
      </c>
    </row>
    <row r="243" spans="1:84" ht="29.45" customHeight="1" x14ac:dyDescent="0.25">
      <c r="A243" s="354" t="str">
        <f>'N-Bedarf AL §13a'!A243</f>
        <v/>
      </c>
      <c r="B243" s="354" t="str">
        <f>IF('N-Bedarf AL §13a'!B243="","",'N-Bedarf AL §13a'!B243)</f>
        <v/>
      </c>
      <c r="C243" s="305" t="str">
        <f>IF('N-Bedarf AL §13a'!D243="","",'N-Bedarf AL §13a'!D243)</f>
        <v/>
      </c>
      <c r="D243" s="32" t="str">
        <f>IF('N-Bedarf AL §13a'!C243="","",'N-Bedarf AL §13a'!C243)</f>
        <v/>
      </c>
      <c r="E243" s="32" t="str">
        <f>IF('N-Bedarf AL §13a'!Y243="",'N-Bedarf AL §13a'!V243,'N-Bedarf AL §13a'!Y243)</f>
        <v/>
      </c>
      <c r="F243" s="32" t="str">
        <f>IF('P-Bedarf AL §13a'!V245="","",'P-Bedarf AL §13a'!V245)</f>
        <v/>
      </c>
      <c r="G243" s="32" t="str">
        <f>IF('P-Bedarf AL §13a'!Z245="","",'P-Bedarf AL §13a'!Z245)</f>
        <v/>
      </c>
      <c r="H243" s="345" t="str">
        <f t="shared" si="179"/>
        <v/>
      </c>
      <c r="I243" s="345" t="str">
        <f t="shared" si="180"/>
        <v/>
      </c>
      <c r="J243" s="345" t="str">
        <f t="shared" si="181"/>
        <v/>
      </c>
      <c r="K243" s="321">
        <f t="shared" si="182"/>
        <v>0</v>
      </c>
      <c r="L243" s="321">
        <f t="shared" si="183"/>
        <v>0</v>
      </c>
      <c r="M243" s="321">
        <f t="shared" si="184"/>
        <v>0</v>
      </c>
      <c r="N243" s="321" t="str">
        <f t="shared" si="185"/>
        <v/>
      </c>
      <c r="O243" s="321" t="str">
        <f t="shared" si="185"/>
        <v/>
      </c>
      <c r="P243" s="321" t="str">
        <f t="shared" si="185"/>
        <v/>
      </c>
      <c r="Q243" s="490" t="str">
        <f t="shared" si="141"/>
        <v/>
      </c>
      <c r="R243" s="539"/>
      <c r="S243" s="141"/>
      <c r="T243" s="486"/>
      <c r="U243" s="501" t="str">
        <f t="shared" si="142"/>
        <v/>
      </c>
      <c r="V243" s="537" t="str">
        <f t="shared" si="143"/>
        <v/>
      </c>
      <c r="W243" s="537" t="str">
        <f t="shared" si="186"/>
        <v/>
      </c>
      <c r="X243" s="537" t="str">
        <f t="shared" si="144"/>
        <v/>
      </c>
      <c r="Y243" s="537" t="str">
        <f t="shared" si="145"/>
        <v/>
      </c>
      <c r="Z243" s="536"/>
      <c r="AA243" s="141"/>
      <c r="AB243" s="211"/>
      <c r="AC243" s="212" t="str">
        <f t="shared" si="146"/>
        <v/>
      </c>
      <c r="AD243" s="537" t="str">
        <f t="shared" si="147"/>
        <v/>
      </c>
      <c r="AE243" s="537" t="str">
        <f t="shared" si="148"/>
        <v/>
      </c>
      <c r="AF243" s="537" t="str">
        <f t="shared" si="149"/>
        <v/>
      </c>
      <c r="AG243" s="538" t="str">
        <f t="shared" si="150"/>
        <v/>
      </c>
      <c r="AH243" s="539"/>
      <c r="AI243" s="141"/>
      <c r="AJ243" s="486"/>
      <c r="AK243" s="507">
        <f t="shared" si="151"/>
        <v>0</v>
      </c>
      <c r="AL243" s="537" t="str">
        <f t="shared" si="152"/>
        <v/>
      </c>
      <c r="AM243" s="537" t="str">
        <f t="shared" si="153"/>
        <v/>
      </c>
      <c r="AN243" s="537" t="str">
        <f t="shared" si="154"/>
        <v/>
      </c>
      <c r="AO243" s="537" t="str">
        <f t="shared" si="155"/>
        <v/>
      </c>
      <c r="AP243" s="542" t="str">
        <f t="shared" si="187"/>
        <v/>
      </c>
      <c r="AQ243" s="539"/>
      <c r="AR243" s="141"/>
      <c r="AS243" s="486"/>
      <c r="AT243" s="501" t="str">
        <f t="shared" si="156"/>
        <v/>
      </c>
      <c r="AU243" s="537" t="str">
        <f t="shared" si="157"/>
        <v/>
      </c>
      <c r="AV243" s="537" t="str">
        <f t="shared" si="158"/>
        <v/>
      </c>
      <c r="AW243" s="537" t="str">
        <f t="shared" si="159"/>
        <v/>
      </c>
      <c r="AX243" s="536"/>
      <c r="AY243" s="141"/>
      <c r="AZ243" s="211"/>
      <c r="BA243" s="211" t="str">
        <f t="shared" si="160"/>
        <v/>
      </c>
      <c r="BB243" s="537" t="str">
        <f t="shared" si="161"/>
        <v/>
      </c>
      <c r="BC243" s="537"/>
      <c r="BD243" s="538" t="str">
        <f t="shared" si="162"/>
        <v/>
      </c>
      <c r="BE243" s="539"/>
      <c r="BF243" s="141"/>
      <c r="BG243" s="486"/>
      <c r="BH243" s="501" t="str">
        <f t="shared" si="163"/>
        <v/>
      </c>
      <c r="BI243" s="537" t="str">
        <f t="shared" si="164"/>
        <v/>
      </c>
      <c r="BJ243" s="537" t="str">
        <f t="shared" si="165"/>
        <v/>
      </c>
      <c r="BK243" s="537" t="str">
        <f t="shared" si="166"/>
        <v/>
      </c>
      <c r="BL243" s="536"/>
      <c r="BM243" s="141"/>
      <c r="BN243" s="211"/>
      <c r="BO243" s="211" t="e">
        <f t="shared" si="167"/>
        <v>#VALUE!</v>
      </c>
      <c r="BP243" s="537" t="str">
        <f t="shared" si="168"/>
        <v/>
      </c>
      <c r="BQ243" s="537" t="str">
        <f t="shared" si="169"/>
        <v/>
      </c>
      <c r="BR243" s="538" t="str">
        <f t="shared" si="170"/>
        <v/>
      </c>
      <c r="BS243" s="539"/>
      <c r="BT243" s="141"/>
      <c r="BU243" s="486"/>
      <c r="BV243" s="501" t="str">
        <f t="shared" si="171"/>
        <v/>
      </c>
      <c r="BW243" s="537" t="str">
        <f t="shared" si="172"/>
        <v/>
      </c>
      <c r="BX243" s="537" t="str">
        <f t="shared" si="173"/>
        <v/>
      </c>
      <c r="BY243" s="537" t="str">
        <f t="shared" si="174"/>
        <v/>
      </c>
      <c r="BZ243" s="536"/>
      <c r="CA243" s="141"/>
      <c r="CB243" s="486"/>
      <c r="CC243" s="483" t="str">
        <f t="shared" si="175"/>
        <v/>
      </c>
      <c r="CD243" s="153" t="str">
        <f t="shared" si="176"/>
        <v/>
      </c>
      <c r="CE243" s="153" t="str">
        <f t="shared" si="177"/>
        <v/>
      </c>
      <c r="CF243" s="153" t="str">
        <f t="shared" si="178"/>
        <v/>
      </c>
    </row>
    <row r="244" spans="1:84" ht="29.45" customHeight="1" x14ac:dyDescent="0.25">
      <c r="A244" s="354" t="str">
        <f>'N-Bedarf AL §13a'!A244</f>
        <v/>
      </c>
      <c r="B244" s="354" t="str">
        <f>IF('N-Bedarf AL §13a'!B244="","",'N-Bedarf AL §13a'!B244)</f>
        <v/>
      </c>
      <c r="C244" s="305" t="str">
        <f>IF('N-Bedarf AL §13a'!D244="","",'N-Bedarf AL §13a'!D244)</f>
        <v/>
      </c>
      <c r="D244" s="32" t="str">
        <f>IF('N-Bedarf AL §13a'!C244="","",'N-Bedarf AL §13a'!C244)</f>
        <v/>
      </c>
      <c r="E244" s="32" t="str">
        <f>IF('N-Bedarf AL §13a'!Y244="",'N-Bedarf AL §13a'!V244,'N-Bedarf AL §13a'!Y244)</f>
        <v/>
      </c>
      <c r="F244" s="32" t="str">
        <f>IF('P-Bedarf AL §13a'!V246="","",'P-Bedarf AL §13a'!V246)</f>
        <v/>
      </c>
      <c r="G244" s="32" t="str">
        <f>IF('P-Bedarf AL §13a'!Z246="","",'P-Bedarf AL §13a'!Z246)</f>
        <v/>
      </c>
      <c r="H244" s="345" t="str">
        <f t="shared" si="179"/>
        <v/>
      </c>
      <c r="I244" s="345" t="str">
        <f t="shared" si="180"/>
        <v/>
      </c>
      <c r="J244" s="345" t="str">
        <f t="shared" si="181"/>
        <v/>
      </c>
      <c r="K244" s="321">
        <f t="shared" si="182"/>
        <v>0</v>
      </c>
      <c r="L244" s="321">
        <f t="shared" si="183"/>
        <v>0</v>
      </c>
      <c r="M244" s="321">
        <f t="shared" si="184"/>
        <v>0</v>
      </c>
      <c r="N244" s="321" t="str">
        <f t="shared" si="185"/>
        <v/>
      </c>
      <c r="O244" s="321" t="str">
        <f t="shared" si="185"/>
        <v/>
      </c>
      <c r="P244" s="321" t="str">
        <f t="shared" si="185"/>
        <v/>
      </c>
      <c r="Q244" s="490" t="str">
        <f t="shared" si="141"/>
        <v/>
      </c>
      <c r="R244" s="539"/>
      <c r="S244" s="141"/>
      <c r="T244" s="486"/>
      <c r="U244" s="501" t="str">
        <f t="shared" si="142"/>
        <v/>
      </c>
      <c r="V244" s="537" t="str">
        <f t="shared" si="143"/>
        <v/>
      </c>
      <c r="W244" s="537" t="str">
        <f t="shared" si="186"/>
        <v/>
      </c>
      <c r="X244" s="537" t="str">
        <f t="shared" si="144"/>
        <v/>
      </c>
      <c r="Y244" s="537" t="str">
        <f t="shared" si="145"/>
        <v/>
      </c>
      <c r="Z244" s="536"/>
      <c r="AA244" s="141"/>
      <c r="AB244" s="211"/>
      <c r="AC244" s="212" t="str">
        <f t="shared" si="146"/>
        <v/>
      </c>
      <c r="AD244" s="537" t="str">
        <f t="shared" si="147"/>
        <v/>
      </c>
      <c r="AE244" s="537" t="str">
        <f t="shared" si="148"/>
        <v/>
      </c>
      <c r="AF244" s="537" t="str">
        <f t="shared" si="149"/>
        <v/>
      </c>
      <c r="AG244" s="538" t="str">
        <f t="shared" si="150"/>
        <v/>
      </c>
      <c r="AH244" s="539"/>
      <c r="AI244" s="141"/>
      <c r="AJ244" s="486"/>
      <c r="AK244" s="507">
        <f t="shared" si="151"/>
        <v>0</v>
      </c>
      <c r="AL244" s="537" t="str">
        <f t="shared" si="152"/>
        <v/>
      </c>
      <c r="AM244" s="537" t="str">
        <f t="shared" si="153"/>
        <v/>
      </c>
      <c r="AN244" s="537" t="str">
        <f t="shared" si="154"/>
        <v/>
      </c>
      <c r="AO244" s="537" t="str">
        <f t="shared" si="155"/>
        <v/>
      </c>
      <c r="AP244" s="542" t="str">
        <f t="shared" si="187"/>
        <v/>
      </c>
      <c r="AQ244" s="539"/>
      <c r="AR244" s="141"/>
      <c r="AS244" s="486"/>
      <c r="AT244" s="501" t="str">
        <f t="shared" si="156"/>
        <v/>
      </c>
      <c r="AU244" s="537" t="str">
        <f t="shared" si="157"/>
        <v/>
      </c>
      <c r="AV244" s="537" t="str">
        <f t="shared" si="158"/>
        <v/>
      </c>
      <c r="AW244" s="537" t="str">
        <f t="shared" si="159"/>
        <v/>
      </c>
      <c r="AX244" s="536"/>
      <c r="AY244" s="141"/>
      <c r="AZ244" s="211"/>
      <c r="BA244" s="211" t="str">
        <f t="shared" si="160"/>
        <v/>
      </c>
      <c r="BB244" s="537" t="str">
        <f t="shared" si="161"/>
        <v/>
      </c>
      <c r="BC244" s="537"/>
      <c r="BD244" s="538" t="str">
        <f t="shared" si="162"/>
        <v/>
      </c>
      <c r="BE244" s="539"/>
      <c r="BF244" s="141"/>
      <c r="BG244" s="486"/>
      <c r="BH244" s="501" t="str">
        <f t="shared" si="163"/>
        <v/>
      </c>
      <c r="BI244" s="537" t="str">
        <f t="shared" si="164"/>
        <v/>
      </c>
      <c r="BJ244" s="537" t="str">
        <f t="shared" si="165"/>
        <v/>
      </c>
      <c r="BK244" s="537" t="str">
        <f t="shared" si="166"/>
        <v/>
      </c>
      <c r="BL244" s="536"/>
      <c r="BM244" s="141"/>
      <c r="BN244" s="211"/>
      <c r="BO244" s="211" t="e">
        <f t="shared" si="167"/>
        <v>#VALUE!</v>
      </c>
      <c r="BP244" s="537" t="str">
        <f t="shared" si="168"/>
        <v/>
      </c>
      <c r="BQ244" s="537" t="str">
        <f t="shared" si="169"/>
        <v/>
      </c>
      <c r="BR244" s="538" t="str">
        <f t="shared" si="170"/>
        <v/>
      </c>
      <c r="BS244" s="539"/>
      <c r="BT244" s="141"/>
      <c r="BU244" s="486"/>
      <c r="BV244" s="501" t="str">
        <f t="shared" si="171"/>
        <v/>
      </c>
      <c r="BW244" s="537" t="str">
        <f t="shared" si="172"/>
        <v/>
      </c>
      <c r="BX244" s="537" t="str">
        <f t="shared" si="173"/>
        <v/>
      </c>
      <c r="BY244" s="537" t="str">
        <f t="shared" si="174"/>
        <v/>
      </c>
      <c r="BZ244" s="536"/>
      <c r="CA244" s="141"/>
      <c r="CB244" s="486"/>
      <c r="CC244" s="483" t="str">
        <f t="shared" si="175"/>
        <v/>
      </c>
      <c r="CD244" s="153" t="str">
        <f t="shared" si="176"/>
        <v/>
      </c>
      <c r="CE244" s="153" t="str">
        <f t="shared" si="177"/>
        <v/>
      </c>
      <c r="CF244" s="153" t="str">
        <f t="shared" si="178"/>
        <v/>
      </c>
    </row>
    <row r="245" spans="1:84" ht="29.45" customHeight="1" x14ac:dyDescent="0.25">
      <c r="A245" s="354" t="str">
        <f>'N-Bedarf AL §13a'!A245</f>
        <v/>
      </c>
      <c r="B245" s="354" t="str">
        <f>IF('N-Bedarf AL §13a'!B245="","",'N-Bedarf AL §13a'!B245)</f>
        <v/>
      </c>
      <c r="C245" s="305" t="str">
        <f>IF('N-Bedarf AL §13a'!D245="","",'N-Bedarf AL §13a'!D245)</f>
        <v/>
      </c>
      <c r="D245" s="32" t="str">
        <f>IF('N-Bedarf AL §13a'!C245="","",'N-Bedarf AL §13a'!C245)</f>
        <v/>
      </c>
      <c r="E245" s="32" t="str">
        <f>IF('N-Bedarf AL §13a'!Y245="",'N-Bedarf AL §13a'!V245,'N-Bedarf AL §13a'!Y245)</f>
        <v/>
      </c>
      <c r="F245" s="32" t="str">
        <f>IF('P-Bedarf AL §13a'!V247="","",'P-Bedarf AL §13a'!V247)</f>
        <v/>
      </c>
      <c r="G245" s="32" t="str">
        <f>IF('P-Bedarf AL §13a'!Z247="","",'P-Bedarf AL §13a'!Z247)</f>
        <v/>
      </c>
      <c r="H245" s="345" t="str">
        <f t="shared" si="179"/>
        <v/>
      </c>
      <c r="I245" s="345" t="str">
        <f t="shared" si="180"/>
        <v/>
      </c>
      <c r="J245" s="345" t="str">
        <f t="shared" si="181"/>
        <v/>
      </c>
      <c r="K245" s="321">
        <f t="shared" si="182"/>
        <v>0</v>
      </c>
      <c r="L245" s="321">
        <f t="shared" si="183"/>
        <v>0</v>
      </c>
      <c r="M245" s="321">
        <f t="shared" si="184"/>
        <v>0</v>
      </c>
      <c r="N245" s="321" t="str">
        <f t="shared" si="185"/>
        <v/>
      </c>
      <c r="O245" s="321" t="str">
        <f t="shared" si="185"/>
        <v/>
      </c>
      <c r="P245" s="321" t="str">
        <f t="shared" si="185"/>
        <v/>
      </c>
      <c r="Q245" s="490" t="str">
        <f t="shared" si="141"/>
        <v/>
      </c>
      <c r="R245" s="539"/>
      <c r="S245" s="141"/>
      <c r="T245" s="486"/>
      <c r="U245" s="501" t="str">
        <f t="shared" si="142"/>
        <v/>
      </c>
      <c r="V245" s="537" t="str">
        <f t="shared" si="143"/>
        <v/>
      </c>
      <c r="W245" s="537" t="str">
        <f t="shared" si="186"/>
        <v/>
      </c>
      <c r="X245" s="537" t="str">
        <f t="shared" si="144"/>
        <v/>
      </c>
      <c r="Y245" s="537" t="str">
        <f t="shared" si="145"/>
        <v/>
      </c>
      <c r="Z245" s="536"/>
      <c r="AA245" s="141"/>
      <c r="AB245" s="211"/>
      <c r="AC245" s="212" t="str">
        <f t="shared" si="146"/>
        <v/>
      </c>
      <c r="AD245" s="537" t="str">
        <f t="shared" si="147"/>
        <v/>
      </c>
      <c r="AE245" s="537" t="str">
        <f t="shared" si="148"/>
        <v/>
      </c>
      <c r="AF245" s="537" t="str">
        <f t="shared" si="149"/>
        <v/>
      </c>
      <c r="AG245" s="538" t="str">
        <f t="shared" si="150"/>
        <v/>
      </c>
      <c r="AH245" s="539"/>
      <c r="AI245" s="141"/>
      <c r="AJ245" s="486"/>
      <c r="AK245" s="507">
        <f t="shared" si="151"/>
        <v>0</v>
      </c>
      <c r="AL245" s="537" t="str">
        <f t="shared" si="152"/>
        <v/>
      </c>
      <c r="AM245" s="537" t="str">
        <f t="shared" si="153"/>
        <v/>
      </c>
      <c r="AN245" s="537" t="str">
        <f t="shared" si="154"/>
        <v/>
      </c>
      <c r="AO245" s="537" t="str">
        <f t="shared" si="155"/>
        <v/>
      </c>
      <c r="AP245" s="542" t="str">
        <f t="shared" si="187"/>
        <v/>
      </c>
      <c r="AQ245" s="539"/>
      <c r="AR245" s="141"/>
      <c r="AS245" s="486"/>
      <c r="AT245" s="501" t="str">
        <f t="shared" si="156"/>
        <v/>
      </c>
      <c r="AU245" s="537" t="str">
        <f t="shared" si="157"/>
        <v/>
      </c>
      <c r="AV245" s="537" t="str">
        <f t="shared" si="158"/>
        <v/>
      </c>
      <c r="AW245" s="537" t="str">
        <f t="shared" si="159"/>
        <v/>
      </c>
      <c r="AX245" s="536"/>
      <c r="AY245" s="141"/>
      <c r="AZ245" s="211"/>
      <c r="BA245" s="211" t="str">
        <f t="shared" si="160"/>
        <v/>
      </c>
      <c r="BB245" s="537" t="str">
        <f t="shared" si="161"/>
        <v/>
      </c>
      <c r="BC245" s="537"/>
      <c r="BD245" s="538" t="str">
        <f t="shared" si="162"/>
        <v/>
      </c>
      <c r="BE245" s="539"/>
      <c r="BF245" s="141"/>
      <c r="BG245" s="486"/>
      <c r="BH245" s="501" t="str">
        <f t="shared" si="163"/>
        <v/>
      </c>
      <c r="BI245" s="537" t="str">
        <f t="shared" si="164"/>
        <v/>
      </c>
      <c r="BJ245" s="537" t="str">
        <f t="shared" si="165"/>
        <v/>
      </c>
      <c r="BK245" s="537" t="str">
        <f t="shared" si="166"/>
        <v/>
      </c>
      <c r="BL245" s="536"/>
      <c r="BM245" s="141"/>
      <c r="BN245" s="211"/>
      <c r="BO245" s="211" t="e">
        <f t="shared" si="167"/>
        <v>#VALUE!</v>
      </c>
      <c r="BP245" s="537" t="str">
        <f t="shared" si="168"/>
        <v/>
      </c>
      <c r="BQ245" s="537" t="str">
        <f t="shared" si="169"/>
        <v/>
      </c>
      <c r="BR245" s="538" t="str">
        <f t="shared" si="170"/>
        <v/>
      </c>
      <c r="BS245" s="539"/>
      <c r="BT245" s="141"/>
      <c r="BU245" s="486"/>
      <c r="BV245" s="501" t="str">
        <f t="shared" si="171"/>
        <v/>
      </c>
      <c r="BW245" s="537" t="str">
        <f t="shared" si="172"/>
        <v/>
      </c>
      <c r="BX245" s="537" t="str">
        <f t="shared" si="173"/>
        <v/>
      </c>
      <c r="BY245" s="537" t="str">
        <f t="shared" si="174"/>
        <v/>
      </c>
      <c r="BZ245" s="536"/>
      <c r="CA245" s="141"/>
      <c r="CB245" s="486"/>
      <c r="CC245" s="483" t="str">
        <f t="shared" si="175"/>
        <v/>
      </c>
      <c r="CD245" s="153" t="str">
        <f t="shared" si="176"/>
        <v/>
      </c>
      <c r="CE245" s="153" t="str">
        <f t="shared" si="177"/>
        <v/>
      </c>
      <c r="CF245" s="153" t="str">
        <f t="shared" si="178"/>
        <v/>
      </c>
    </row>
    <row r="246" spans="1:84" ht="29.45" customHeight="1" x14ac:dyDescent="0.25">
      <c r="A246" s="354" t="str">
        <f>'N-Bedarf AL §13a'!A246</f>
        <v/>
      </c>
      <c r="B246" s="354" t="str">
        <f>IF('N-Bedarf AL §13a'!B246="","",'N-Bedarf AL §13a'!B246)</f>
        <v/>
      </c>
      <c r="C246" s="305" t="str">
        <f>IF('N-Bedarf AL §13a'!D246="","",'N-Bedarf AL §13a'!D246)</f>
        <v/>
      </c>
      <c r="D246" s="32" t="str">
        <f>IF('N-Bedarf AL §13a'!C246="","",'N-Bedarf AL §13a'!C246)</f>
        <v/>
      </c>
      <c r="E246" s="32" t="str">
        <f>IF('N-Bedarf AL §13a'!Y246="",'N-Bedarf AL §13a'!V246,'N-Bedarf AL §13a'!Y246)</f>
        <v/>
      </c>
      <c r="F246" s="32" t="str">
        <f>IF('P-Bedarf AL §13a'!V248="","",'P-Bedarf AL §13a'!V248)</f>
        <v/>
      </c>
      <c r="G246" s="32" t="str">
        <f>IF('P-Bedarf AL §13a'!Z248="","",'P-Bedarf AL §13a'!Z248)</f>
        <v/>
      </c>
      <c r="H246" s="345" t="str">
        <f t="shared" si="179"/>
        <v/>
      </c>
      <c r="I246" s="345" t="str">
        <f t="shared" si="180"/>
        <v/>
      </c>
      <c r="J246" s="345" t="str">
        <f t="shared" si="181"/>
        <v/>
      </c>
      <c r="K246" s="321">
        <f t="shared" si="182"/>
        <v>0</v>
      </c>
      <c r="L246" s="321">
        <f t="shared" si="183"/>
        <v>0</v>
      </c>
      <c r="M246" s="321">
        <f t="shared" si="184"/>
        <v>0</v>
      </c>
      <c r="N246" s="321" t="str">
        <f t="shared" si="185"/>
        <v/>
      </c>
      <c r="O246" s="321" t="str">
        <f t="shared" si="185"/>
        <v/>
      </c>
      <c r="P246" s="321" t="str">
        <f t="shared" si="185"/>
        <v/>
      </c>
      <c r="Q246" s="490" t="str">
        <f t="shared" si="141"/>
        <v/>
      </c>
      <c r="R246" s="539"/>
      <c r="S246" s="141"/>
      <c r="T246" s="486"/>
      <c r="U246" s="501" t="str">
        <f t="shared" si="142"/>
        <v/>
      </c>
      <c r="V246" s="537" t="str">
        <f t="shared" si="143"/>
        <v/>
      </c>
      <c r="W246" s="537" t="str">
        <f t="shared" si="186"/>
        <v/>
      </c>
      <c r="X246" s="537" t="str">
        <f t="shared" si="144"/>
        <v/>
      </c>
      <c r="Y246" s="537" t="str">
        <f t="shared" si="145"/>
        <v/>
      </c>
      <c r="Z246" s="536"/>
      <c r="AA246" s="141"/>
      <c r="AB246" s="211"/>
      <c r="AC246" s="212" t="str">
        <f t="shared" si="146"/>
        <v/>
      </c>
      <c r="AD246" s="537" t="str">
        <f t="shared" si="147"/>
        <v/>
      </c>
      <c r="AE246" s="537" t="str">
        <f t="shared" si="148"/>
        <v/>
      </c>
      <c r="AF246" s="537" t="str">
        <f t="shared" si="149"/>
        <v/>
      </c>
      <c r="AG246" s="538" t="str">
        <f t="shared" si="150"/>
        <v/>
      </c>
      <c r="AH246" s="539"/>
      <c r="AI246" s="141"/>
      <c r="AJ246" s="486"/>
      <c r="AK246" s="507">
        <f t="shared" si="151"/>
        <v>0</v>
      </c>
      <c r="AL246" s="537" t="str">
        <f t="shared" si="152"/>
        <v/>
      </c>
      <c r="AM246" s="537" t="str">
        <f t="shared" si="153"/>
        <v/>
      </c>
      <c r="AN246" s="537" t="str">
        <f t="shared" si="154"/>
        <v/>
      </c>
      <c r="AO246" s="537" t="str">
        <f t="shared" si="155"/>
        <v/>
      </c>
      <c r="AP246" s="542" t="str">
        <f t="shared" si="187"/>
        <v/>
      </c>
      <c r="AQ246" s="539"/>
      <c r="AR246" s="141"/>
      <c r="AS246" s="486"/>
      <c r="AT246" s="501" t="str">
        <f t="shared" si="156"/>
        <v/>
      </c>
      <c r="AU246" s="537" t="str">
        <f t="shared" si="157"/>
        <v/>
      </c>
      <c r="AV246" s="537" t="str">
        <f t="shared" si="158"/>
        <v/>
      </c>
      <c r="AW246" s="537" t="str">
        <f t="shared" si="159"/>
        <v/>
      </c>
      <c r="AX246" s="536"/>
      <c r="AY246" s="141"/>
      <c r="AZ246" s="211"/>
      <c r="BA246" s="211" t="str">
        <f t="shared" si="160"/>
        <v/>
      </c>
      <c r="BB246" s="537" t="str">
        <f t="shared" si="161"/>
        <v/>
      </c>
      <c r="BC246" s="537"/>
      <c r="BD246" s="538" t="str">
        <f t="shared" si="162"/>
        <v/>
      </c>
      <c r="BE246" s="539"/>
      <c r="BF246" s="141"/>
      <c r="BG246" s="486"/>
      <c r="BH246" s="501" t="str">
        <f t="shared" si="163"/>
        <v/>
      </c>
      <c r="BI246" s="537" t="str">
        <f t="shared" si="164"/>
        <v/>
      </c>
      <c r="BJ246" s="537" t="str">
        <f t="shared" si="165"/>
        <v/>
      </c>
      <c r="BK246" s="537" t="str">
        <f t="shared" si="166"/>
        <v/>
      </c>
      <c r="BL246" s="536"/>
      <c r="BM246" s="141"/>
      <c r="BN246" s="211"/>
      <c r="BO246" s="211" t="e">
        <f t="shared" si="167"/>
        <v>#VALUE!</v>
      </c>
      <c r="BP246" s="537" t="str">
        <f t="shared" si="168"/>
        <v/>
      </c>
      <c r="BQ246" s="537" t="str">
        <f t="shared" si="169"/>
        <v/>
      </c>
      <c r="BR246" s="538" t="str">
        <f t="shared" si="170"/>
        <v/>
      </c>
      <c r="BS246" s="539"/>
      <c r="BT246" s="141"/>
      <c r="BU246" s="486"/>
      <c r="BV246" s="501" t="str">
        <f t="shared" si="171"/>
        <v/>
      </c>
      <c r="BW246" s="537" t="str">
        <f t="shared" si="172"/>
        <v/>
      </c>
      <c r="BX246" s="537" t="str">
        <f t="shared" si="173"/>
        <v/>
      </c>
      <c r="BY246" s="537" t="str">
        <f t="shared" si="174"/>
        <v/>
      </c>
      <c r="BZ246" s="536"/>
      <c r="CA246" s="141"/>
      <c r="CB246" s="486"/>
      <c r="CC246" s="483" t="str">
        <f t="shared" si="175"/>
        <v/>
      </c>
      <c r="CD246" s="153" t="str">
        <f t="shared" si="176"/>
        <v/>
      </c>
      <c r="CE246" s="153" t="str">
        <f t="shared" si="177"/>
        <v/>
      </c>
      <c r="CF246" s="153" t="str">
        <f t="shared" si="178"/>
        <v/>
      </c>
    </row>
    <row r="247" spans="1:84" ht="29.45" customHeight="1" x14ac:dyDescent="0.25">
      <c r="A247" s="354" t="str">
        <f>'N-Bedarf AL §13a'!A247</f>
        <v/>
      </c>
      <c r="B247" s="354" t="str">
        <f>IF('N-Bedarf AL §13a'!B247="","",'N-Bedarf AL §13a'!B247)</f>
        <v/>
      </c>
      <c r="C247" s="305" t="str">
        <f>IF('N-Bedarf AL §13a'!D247="","",'N-Bedarf AL §13a'!D247)</f>
        <v/>
      </c>
      <c r="D247" s="32" t="str">
        <f>IF('N-Bedarf AL §13a'!C247="","",'N-Bedarf AL §13a'!C247)</f>
        <v/>
      </c>
      <c r="E247" s="32" t="str">
        <f>IF('N-Bedarf AL §13a'!Y247="",'N-Bedarf AL §13a'!V247,'N-Bedarf AL §13a'!Y247)</f>
        <v/>
      </c>
      <c r="F247" s="32" t="str">
        <f>IF('P-Bedarf AL §13a'!V249="","",'P-Bedarf AL §13a'!V249)</f>
        <v/>
      </c>
      <c r="G247" s="32" t="str">
        <f>IF('P-Bedarf AL §13a'!Z249="","",'P-Bedarf AL §13a'!Z249)</f>
        <v/>
      </c>
      <c r="H247" s="345" t="str">
        <f t="shared" si="179"/>
        <v/>
      </c>
      <c r="I247" s="345" t="str">
        <f t="shared" si="180"/>
        <v/>
      </c>
      <c r="J247" s="345" t="str">
        <f t="shared" si="181"/>
        <v/>
      </c>
      <c r="K247" s="321">
        <f t="shared" si="182"/>
        <v>0</v>
      </c>
      <c r="L247" s="321">
        <f t="shared" si="183"/>
        <v>0</v>
      </c>
      <c r="M247" s="321">
        <f t="shared" si="184"/>
        <v>0</v>
      </c>
      <c r="N247" s="321" t="str">
        <f t="shared" si="185"/>
        <v/>
      </c>
      <c r="O247" s="321" t="str">
        <f t="shared" si="185"/>
        <v/>
      </c>
      <c r="P247" s="321" t="str">
        <f t="shared" si="185"/>
        <v/>
      </c>
      <c r="Q247" s="490" t="str">
        <f t="shared" si="141"/>
        <v/>
      </c>
      <c r="R247" s="539"/>
      <c r="S247" s="141"/>
      <c r="T247" s="486"/>
      <c r="U247" s="501" t="str">
        <f t="shared" si="142"/>
        <v/>
      </c>
      <c r="V247" s="537" t="str">
        <f t="shared" si="143"/>
        <v/>
      </c>
      <c r="W247" s="537" t="str">
        <f t="shared" si="186"/>
        <v/>
      </c>
      <c r="X247" s="537" t="str">
        <f t="shared" si="144"/>
        <v/>
      </c>
      <c r="Y247" s="537" t="str">
        <f t="shared" si="145"/>
        <v/>
      </c>
      <c r="Z247" s="536"/>
      <c r="AA247" s="141"/>
      <c r="AB247" s="211"/>
      <c r="AC247" s="212" t="str">
        <f t="shared" si="146"/>
        <v/>
      </c>
      <c r="AD247" s="537" t="str">
        <f t="shared" si="147"/>
        <v/>
      </c>
      <c r="AE247" s="537" t="str">
        <f t="shared" si="148"/>
        <v/>
      </c>
      <c r="AF247" s="537" t="str">
        <f t="shared" si="149"/>
        <v/>
      </c>
      <c r="AG247" s="538" t="str">
        <f t="shared" si="150"/>
        <v/>
      </c>
      <c r="AH247" s="539"/>
      <c r="AI247" s="141"/>
      <c r="AJ247" s="486"/>
      <c r="AK247" s="507">
        <f t="shared" si="151"/>
        <v>0</v>
      </c>
      <c r="AL247" s="537" t="str">
        <f t="shared" si="152"/>
        <v/>
      </c>
      <c r="AM247" s="537" t="str">
        <f t="shared" si="153"/>
        <v/>
      </c>
      <c r="AN247" s="537" t="str">
        <f t="shared" si="154"/>
        <v/>
      </c>
      <c r="AO247" s="537" t="str">
        <f t="shared" si="155"/>
        <v/>
      </c>
      <c r="AP247" s="542" t="str">
        <f t="shared" si="187"/>
        <v/>
      </c>
      <c r="AQ247" s="539"/>
      <c r="AR247" s="141"/>
      <c r="AS247" s="486"/>
      <c r="AT247" s="501" t="str">
        <f t="shared" si="156"/>
        <v/>
      </c>
      <c r="AU247" s="537" t="str">
        <f t="shared" si="157"/>
        <v/>
      </c>
      <c r="AV247" s="537" t="str">
        <f t="shared" si="158"/>
        <v/>
      </c>
      <c r="AW247" s="537" t="str">
        <f t="shared" si="159"/>
        <v/>
      </c>
      <c r="AX247" s="536"/>
      <c r="AY247" s="141"/>
      <c r="AZ247" s="211"/>
      <c r="BA247" s="211" t="str">
        <f t="shared" si="160"/>
        <v/>
      </c>
      <c r="BB247" s="537" t="str">
        <f t="shared" si="161"/>
        <v/>
      </c>
      <c r="BC247" s="537"/>
      <c r="BD247" s="538" t="str">
        <f t="shared" si="162"/>
        <v/>
      </c>
      <c r="BE247" s="539"/>
      <c r="BF247" s="141"/>
      <c r="BG247" s="486"/>
      <c r="BH247" s="501" t="str">
        <f t="shared" si="163"/>
        <v/>
      </c>
      <c r="BI247" s="537" t="str">
        <f t="shared" si="164"/>
        <v/>
      </c>
      <c r="BJ247" s="537" t="str">
        <f t="shared" si="165"/>
        <v/>
      </c>
      <c r="BK247" s="537" t="str">
        <f t="shared" si="166"/>
        <v/>
      </c>
      <c r="BL247" s="536"/>
      <c r="BM247" s="141"/>
      <c r="BN247" s="211"/>
      <c r="BO247" s="211" t="e">
        <f t="shared" si="167"/>
        <v>#VALUE!</v>
      </c>
      <c r="BP247" s="537" t="str">
        <f t="shared" si="168"/>
        <v/>
      </c>
      <c r="BQ247" s="537" t="str">
        <f t="shared" si="169"/>
        <v/>
      </c>
      <c r="BR247" s="538" t="str">
        <f t="shared" si="170"/>
        <v/>
      </c>
      <c r="BS247" s="539"/>
      <c r="BT247" s="141"/>
      <c r="BU247" s="486"/>
      <c r="BV247" s="501" t="str">
        <f t="shared" si="171"/>
        <v/>
      </c>
      <c r="BW247" s="537" t="str">
        <f t="shared" si="172"/>
        <v/>
      </c>
      <c r="BX247" s="537" t="str">
        <f t="shared" si="173"/>
        <v/>
      </c>
      <c r="BY247" s="537" t="str">
        <f t="shared" si="174"/>
        <v/>
      </c>
      <c r="BZ247" s="536"/>
      <c r="CA247" s="141"/>
      <c r="CB247" s="486"/>
      <c r="CC247" s="483" t="str">
        <f t="shared" si="175"/>
        <v/>
      </c>
      <c r="CD247" s="153" t="str">
        <f t="shared" si="176"/>
        <v/>
      </c>
      <c r="CE247" s="153" t="str">
        <f t="shared" si="177"/>
        <v/>
      </c>
      <c r="CF247" s="153" t="str">
        <f t="shared" si="178"/>
        <v/>
      </c>
    </row>
    <row r="248" spans="1:84" ht="29.45" customHeight="1" x14ac:dyDescent="0.25">
      <c r="A248" s="354" t="str">
        <f>'N-Bedarf AL §13a'!A248</f>
        <v/>
      </c>
      <c r="B248" s="354" t="str">
        <f>IF('N-Bedarf AL §13a'!B248="","",'N-Bedarf AL §13a'!B248)</f>
        <v/>
      </c>
      <c r="C248" s="305" t="str">
        <f>IF('N-Bedarf AL §13a'!D248="","",'N-Bedarf AL §13a'!D248)</f>
        <v/>
      </c>
      <c r="D248" s="32" t="str">
        <f>IF('N-Bedarf AL §13a'!C248="","",'N-Bedarf AL §13a'!C248)</f>
        <v/>
      </c>
      <c r="E248" s="32" t="str">
        <f>IF('N-Bedarf AL §13a'!Y248="",'N-Bedarf AL §13a'!V248,'N-Bedarf AL §13a'!Y248)</f>
        <v/>
      </c>
      <c r="F248" s="32" t="str">
        <f>IF('P-Bedarf AL §13a'!V250="","",'P-Bedarf AL §13a'!V250)</f>
        <v/>
      </c>
      <c r="G248" s="32" t="str">
        <f>IF('P-Bedarf AL §13a'!Z250="","",'P-Bedarf AL §13a'!Z250)</f>
        <v/>
      </c>
      <c r="H248" s="345" t="str">
        <f t="shared" si="179"/>
        <v/>
      </c>
      <c r="I248" s="345" t="str">
        <f t="shared" si="180"/>
        <v/>
      </c>
      <c r="J248" s="345" t="str">
        <f t="shared" si="181"/>
        <v/>
      </c>
      <c r="K248" s="321">
        <f t="shared" si="182"/>
        <v>0</v>
      </c>
      <c r="L248" s="321">
        <f t="shared" si="183"/>
        <v>0</v>
      </c>
      <c r="M248" s="321">
        <f t="shared" si="184"/>
        <v>0</v>
      </c>
      <c r="N248" s="321" t="str">
        <f t="shared" si="185"/>
        <v/>
      </c>
      <c r="O248" s="321" t="str">
        <f t="shared" si="185"/>
        <v/>
      </c>
      <c r="P248" s="321" t="str">
        <f t="shared" si="185"/>
        <v/>
      </c>
      <c r="Q248" s="490" t="str">
        <f t="shared" si="141"/>
        <v/>
      </c>
      <c r="R248" s="539"/>
      <c r="S248" s="141"/>
      <c r="T248" s="486"/>
      <c r="U248" s="501" t="str">
        <f t="shared" si="142"/>
        <v/>
      </c>
      <c r="V248" s="537" t="str">
        <f t="shared" si="143"/>
        <v/>
      </c>
      <c r="W248" s="537" t="str">
        <f t="shared" si="186"/>
        <v/>
      </c>
      <c r="X248" s="537" t="str">
        <f t="shared" si="144"/>
        <v/>
      </c>
      <c r="Y248" s="537" t="str">
        <f t="shared" si="145"/>
        <v/>
      </c>
      <c r="Z248" s="536"/>
      <c r="AA248" s="141"/>
      <c r="AB248" s="211"/>
      <c r="AC248" s="212" t="str">
        <f t="shared" si="146"/>
        <v/>
      </c>
      <c r="AD248" s="537" t="str">
        <f t="shared" si="147"/>
        <v/>
      </c>
      <c r="AE248" s="537" t="str">
        <f t="shared" si="148"/>
        <v/>
      </c>
      <c r="AF248" s="537" t="str">
        <f t="shared" si="149"/>
        <v/>
      </c>
      <c r="AG248" s="538" t="str">
        <f t="shared" si="150"/>
        <v/>
      </c>
      <c r="AH248" s="539"/>
      <c r="AI248" s="141"/>
      <c r="AJ248" s="486"/>
      <c r="AK248" s="507">
        <f t="shared" si="151"/>
        <v>0</v>
      </c>
      <c r="AL248" s="537" t="str">
        <f t="shared" si="152"/>
        <v/>
      </c>
      <c r="AM248" s="537" t="str">
        <f t="shared" si="153"/>
        <v/>
      </c>
      <c r="AN248" s="537" t="str">
        <f t="shared" si="154"/>
        <v/>
      </c>
      <c r="AO248" s="537" t="str">
        <f t="shared" si="155"/>
        <v/>
      </c>
      <c r="AP248" s="542" t="str">
        <f t="shared" si="187"/>
        <v/>
      </c>
      <c r="AQ248" s="539"/>
      <c r="AR248" s="141"/>
      <c r="AS248" s="486"/>
      <c r="AT248" s="501" t="str">
        <f t="shared" si="156"/>
        <v/>
      </c>
      <c r="AU248" s="537" t="str">
        <f t="shared" si="157"/>
        <v/>
      </c>
      <c r="AV248" s="537" t="str">
        <f t="shared" si="158"/>
        <v/>
      </c>
      <c r="AW248" s="537" t="str">
        <f t="shared" si="159"/>
        <v/>
      </c>
      <c r="AX248" s="536"/>
      <c r="AY248" s="141"/>
      <c r="AZ248" s="211"/>
      <c r="BA248" s="211" t="str">
        <f t="shared" si="160"/>
        <v/>
      </c>
      <c r="BB248" s="537" t="str">
        <f t="shared" si="161"/>
        <v/>
      </c>
      <c r="BC248" s="537"/>
      <c r="BD248" s="538" t="str">
        <f t="shared" si="162"/>
        <v/>
      </c>
      <c r="BE248" s="539"/>
      <c r="BF248" s="141"/>
      <c r="BG248" s="486"/>
      <c r="BH248" s="501" t="str">
        <f t="shared" si="163"/>
        <v/>
      </c>
      <c r="BI248" s="537" t="str">
        <f t="shared" si="164"/>
        <v/>
      </c>
      <c r="BJ248" s="537" t="str">
        <f t="shared" si="165"/>
        <v/>
      </c>
      <c r="BK248" s="537" t="str">
        <f t="shared" si="166"/>
        <v/>
      </c>
      <c r="BL248" s="536"/>
      <c r="BM248" s="141"/>
      <c r="BN248" s="211"/>
      <c r="BO248" s="211" t="e">
        <f t="shared" si="167"/>
        <v>#VALUE!</v>
      </c>
      <c r="BP248" s="537" t="str">
        <f t="shared" si="168"/>
        <v/>
      </c>
      <c r="BQ248" s="537" t="str">
        <f t="shared" si="169"/>
        <v/>
      </c>
      <c r="BR248" s="538" t="str">
        <f t="shared" si="170"/>
        <v/>
      </c>
      <c r="BS248" s="539"/>
      <c r="BT248" s="141"/>
      <c r="BU248" s="486"/>
      <c r="BV248" s="501" t="str">
        <f t="shared" si="171"/>
        <v/>
      </c>
      <c r="BW248" s="537" t="str">
        <f t="shared" si="172"/>
        <v/>
      </c>
      <c r="BX248" s="537" t="str">
        <f t="shared" si="173"/>
        <v/>
      </c>
      <c r="BY248" s="537" t="str">
        <f t="shared" si="174"/>
        <v/>
      </c>
      <c r="BZ248" s="536"/>
      <c r="CA248" s="141"/>
      <c r="CB248" s="486"/>
      <c r="CC248" s="483" t="str">
        <f t="shared" si="175"/>
        <v/>
      </c>
      <c r="CD248" s="153" t="str">
        <f t="shared" si="176"/>
        <v/>
      </c>
      <c r="CE248" s="153" t="str">
        <f t="shared" si="177"/>
        <v/>
      </c>
      <c r="CF248" s="153" t="str">
        <f t="shared" si="178"/>
        <v/>
      </c>
    </row>
    <row r="249" spans="1:84" ht="29.45" customHeight="1" x14ac:dyDescent="0.25">
      <c r="A249" s="354" t="str">
        <f>'N-Bedarf AL §13a'!A249</f>
        <v/>
      </c>
      <c r="B249" s="354" t="str">
        <f>IF('N-Bedarf AL §13a'!B249="","",'N-Bedarf AL §13a'!B249)</f>
        <v/>
      </c>
      <c r="C249" s="305" t="str">
        <f>IF('N-Bedarf AL §13a'!D249="","",'N-Bedarf AL §13a'!D249)</f>
        <v/>
      </c>
      <c r="D249" s="32" t="str">
        <f>IF('N-Bedarf AL §13a'!C249="","",'N-Bedarf AL §13a'!C249)</f>
        <v/>
      </c>
      <c r="E249" s="32" t="str">
        <f>IF('N-Bedarf AL §13a'!Y249="",'N-Bedarf AL §13a'!V249,'N-Bedarf AL §13a'!Y249)</f>
        <v/>
      </c>
      <c r="F249" s="32" t="str">
        <f>IF('P-Bedarf AL §13a'!V251="","",'P-Bedarf AL §13a'!V251)</f>
        <v/>
      </c>
      <c r="G249" s="32" t="str">
        <f>IF('P-Bedarf AL §13a'!Z251="","",'P-Bedarf AL §13a'!Z251)</f>
        <v/>
      </c>
      <c r="H249" s="345" t="str">
        <f t="shared" si="179"/>
        <v/>
      </c>
      <c r="I249" s="345" t="str">
        <f t="shared" si="180"/>
        <v/>
      </c>
      <c r="J249" s="345" t="str">
        <f t="shared" si="181"/>
        <v/>
      </c>
      <c r="K249" s="321">
        <f t="shared" si="182"/>
        <v>0</v>
      </c>
      <c r="L249" s="321">
        <f t="shared" si="183"/>
        <v>0</v>
      </c>
      <c r="M249" s="321">
        <f t="shared" si="184"/>
        <v>0</v>
      </c>
      <c r="N249" s="321" t="str">
        <f t="shared" si="185"/>
        <v/>
      </c>
      <c r="O249" s="321" t="str">
        <f t="shared" si="185"/>
        <v/>
      </c>
      <c r="P249" s="321" t="str">
        <f t="shared" si="185"/>
        <v/>
      </c>
      <c r="Q249" s="490" t="str">
        <f t="shared" si="141"/>
        <v/>
      </c>
      <c r="R249" s="539"/>
      <c r="S249" s="141"/>
      <c r="T249" s="486"/>
      <c r="U249" s="501" t="str">
        <f t="shared" si="142"/>
        <v/>
      </c>
      <c r="V249" s="537" t="str">
        <f t="shared" si="143"/>
        <v/>
      </c>
      <c r="W249" s="537" t="str">
        <f t="shared" si="186"/>
        <v/>
      </c>
      <c r="X249" s="537" t="str">
        <f t="shared" si="144"/>
        <v/>
      </c>
      <c r="Y249" s="537" t="str">
        <f t="shared" si="145"/>
        <v/>
      </c>
      <c r="Z249" s="536"/>
      <c r="AA249" s="141"/>
      <c r="AB249" s="211"/>
      <c r="AC249" s="212" t="str">
        <f t="shared" si="146"/>
        <v/>
      </c>
      <c r="AD249" s="537" t="str">
        <f t="shared" si="147"/>
        <v/>
      </c>
      <c r="AE249" s="537" t="str">
        <f t="shared" si="148"/>
        <v/>
      </c>
      <c r="AF249" s="537" t="str">
        <f t="shared" si="149"/>
        <v/>
      </c>
      <c r="AG249" s="538" t="str">
        <f t="shared" si="150"/>
        <v/>
      </c>
      <c r="AH249" s="539"/>
      <c r="AI249" s="141"/>
      <c r="AJ249" s="486"/>
      <c r="AK249" s="507">
        <f t="shared" si="151"/>
        <v>0</v>
      </c>
      <c r="AL249" s="537" t="str">
        <f t="shared" si="152"/>
        <v/>
      </c>
      <c r="AM249" s="537" t="str">
        <f t="shared" si="153"/>
        <v/>
      </c>
      <c r="AN249" s="537" t="str">
        <f t="shared" si="154"/>
        <v/>
      </c>
      <c r="AO249" s="537" t="str">
        <f t="shared" si="155"/>
        <v/>
      </c>
      <c r="AP249" s="542" t="str">
        <f t="shared" si="187"/>
        <v/>
      </c>
      <c r="AQ249" s="539"/>
      <c r="AR249" s="141"/>
      <c r="AS249" s="486"/>
      <c r="AT249" s="501" t="str">
        <f t="shared" si="156"/>
        <v/>
      </c>
      <c r="AU249" s="537" t="str">
        <f t="shared" si="157"/>
        <v/>
      </c>
      <c r="AV249" s="537" t="str">
        <f t="shared" si="158"/>
        <v/>
      </c>
      <c r="AW249" s="537" t="str">
        <f t="shared" si="159"/>
        <v/>
      </c>
      <c r="AX249" s="536"/>
      <c r="AY249" s="141"/>
      <c r="AZ249" s="211"/>
      <c r="BA249" s="211" t="str">
        <f t="shared" si="160"/>
        <v/>
      </c>
      <c r="BB249" s="537" t="str">
        <f t="shared" si="161"/>
        <v/>
      </c>
      <c r="BC249" s="537"/>
      <c r="BD249" s="538" t="str">
        <f t="shared" si="162"/>
        <v/>
      </c>
      <c r="BE249" s="539"/>
      <c r="BF249" s="141"/>
      <c r="BG249" s="486"/>
      <c r="BH249" s="501" t="str">
        <f t="shared" si="163"/>
        <v/>
      </c>
      <c r="BI249" s="537" t="str">
        <f t="shared" si="164"/>
        <v/>
      </c>
      <c r="BJ249" s="537" t="str">
        <f t="shared" si="165"/>
        <v/>
      </c>
      <c r="BK249" s="537" t="str">
        <f t="shared" si="166"/>
        <v/>
      </c>
      <c r="BL249" s="536"/>
      <c r="BM249" s="141"/>
      <c r="BN249" s="211"/>
      <c r="BO249" s="211" t="e">
        <f t="shared" si="167"/>
        <v>#VALUE!</v>
      </c>
      <c r="BP249" s="537" t="str">
        <f t="shared" si="168"/>
        <v/>
      </c>
      <c r="BQ249" s="537" t="str">
        <f t="shared" si="169"/>
        <v/>
      </c>
      <c r="BR249" s="538" t="str">
        <f t="shared" si="170"/>
        <v/>
      </c>
      <c r="BS249" s="539"/>
      <c r="BT249" s="141"/>
      <c r="BU249" s="486"/>
      <c r="BV249" s="501" t="str">
        <f t="shared" si="171"/>
        <v/>
      </c>
      <c r="BW249" s="537" t="str">
        <f t="shared" si="172"/>
        <v/>
      </c>
      <c r="BX249" s="537" t="str">
        <f t="shared" si="173"/>
        <v/>
      </c>
      <c r="BY249" s="537" t="str">
        <f t="shared" si="174"/>
        <v/>
      </c>
      <c r="BZ249" s="536"/>
      <c r="CA249" s="141"/>
      <c r="CB249" s="486"/>
      <c r="CC249" s="483" t="str">
        <f t="shared" si="175"/>
        <v/>
      </c>
      <c r="CD249" s="153" t="str">
        <f t="shared" si="176"/>
        <v/>
      </c>
      <c r="CE249" s="153" t="str">
        <f t="shared" si="177"/>
        <v/>
      </c>
      <c r="CF249" s="153" t="str">
        <f t="shared" si="178"/>
        <v/>
      </c>
    </row>
    <row r="250" spans="1:84" ht="29.45" customHeight="1" x14ac:dyDescent="0.25">
      <c r="A250" s="354" t="str">
        <f>'N-Bedarf AL §13a'!A250</f>
        <v/>
      </c>
      <c r="B250" s="354" t="str">
        <f>IF('N-Bedarf AL §13a'!B250="","",'N-Bedarf AL §13a'!B250)</f>
        <v/>
      </c>
      <c r="C250" s="305" t="str">
        <f>IF('N-Bedarf AL §13a'!D250="","",'N-Bedarf AL §13a'!D250)</f>
        <v/>
      </c>
      <c r="D250" s="32" t="str">
        <f>IF('N-Bedarf AL §13a'!C250="","",'N-Bedarf AL §13a'!C250)</f>
        <v/>
      </c>
      <c r="E250" s="32" t="str">
        <f>IF('N-Bedarf AL §13a'!Y250="",'N-Bedarf AL §13a'!V250,'N-Bedarf AL §13a'!Y250)</f>
        <v/>
      </c>
      <c r="F250" s="32" t="str">
        <f>IF('P-Bedarf AL §13a'!V252="","",'P-Bedarf AL §13a'!V252)</f>
        <v/>
      </c>
      <c r="G250" s="32" t="str">
        <f>IF('P-Bedarf AL §13a'!Z252="","",'P-Bedarf AL §13a'!Z252)</f>
        <v/>
      </c>
      <c r="H250" s="345" t="str">
        <f t="shared" si="179"/>
        <v/>
      </c>
      <c r="I250" s="345" t="str">
        <f t="shared" si="180"/>
        <v/>
      </c>
      <c r="J250" s="345" t="str">
        <f t="shared" si="181"/>
        <v/>
      </c>
      <c r="K250" s="321">
        <f t="shared" si="182"/>
        <v>0</v>
      </c>
      <c r="L250" s="321">
        <f t="shared" si="183"/>
        <v>0</v>
      </c>
      <c r="M250" s="321">
        <f t="shared" si="184"/>
        <v>0</v>
      </c>
      <c r="N250" s="321" t="str">
        <f t="shared" si="185"/>
        <v/>
      </c>
      <c r="O250" s="321" t="str">
        <f t="shared" si="185"/>
        <v/>
      </c>
      <c r="P250" s="321" t="str">
        <f t="shared" si="185"/>
        <v/>
      </c>
      <c r="Q250" s="490" t="str">
        <f t="shared" si="141"/>
        <v/>
      </c>
      <c r="R250" s="539"/>
      <c r="S250" s="141"/>
      <c r="T250" s="486"/>
      <c r="U250" s="501" t="str">
        <f t="shared" si="142"/>
        <v/>
      </c>
      <c r="V250" s="537" t="str">
        <f t="shared" si="143"/>
        <v/>
      </c>
      <c r="W250" s="537" t="str">
        <f t="shared" si="186"/>
        <v/>
      </c>
      <c r="X250" s="537" t="str">
        <f t="shared" si="144"/>
        <v/>
      </c>
      <c r="Y250" s="537" t="str">
        <f t="shared" si="145"/>
        <v/>
      </c>
      <c r="Z250" s="536"/>
      <c r="AA250" s="141"/>
      <c r="AB250" s="211"/>
      <c r="AC250" s="212" t="str">
        <f t="shared" si="146"/>
        <v/>
      </c>
      <c r="AD250" s="537" t="str">
        <f t="shared" si="147"/>
        <v/>
      </c>
      <c r="AE250" s="537" t="str">
        <f t="shared" si="148"/>
        <v/>
      </c>
      <c r="AF250" s="537" t="str">
        <f t="shared" si="149"/>
        <v/>
      </c>
      <c r="AG250" s="538" t="str">
        <f t="shared" si="150"/>
        <v/>
      </c>
      <c r="AH250" s="539"/>
      <c r="AI250" s="141"/>
      <c r="AJ250" s="486"/>
      <c r="AK250" s="507">
        <f t="shared" si="151"/>
        <v>0</v>
      </c>
      <c r="AL250" s="537" t="str">
        <f t="shared" si="152"/>
        <v/>
      </c>
      <c r="AM250" s="537" t="str">
        <f t="shared" si="153"/>
        <v/>
      </c>
      <c r="AN250" s="537" t="str">
        <f t="shared" si="154"/>
        <v/>
      </c>
      <c r="AO250" s="537" t="str">
        <f t="shared" si="155"/>
        <v/>
      </c>
      <c r="AP250" s="542" t="str">
        <f t="shared" si="187"/>
        <v/>
      </c>
      <c r="AQ250" s="539"/>
      <c r="AR250" s="141"/>
      <c r="AS250" s="486"/>
      <c r="AT250" s="501" t="str">
        <f t="shared" si="156"/>
        <v/>
      </c>
      <c r="AU250" s="537" t="str">
        <f t="shared" si="157"/>
        <v/>
      </c>
      <c r="AV250" s="537" t="str">
        <f t="shared" si="158"/>
        <v/>
      </c>
      <c r="AW250" s="537" t="str">
        <f t="shared" si="159"/>
        <v/>
      </c>
      <c r="AX250" s="536"/>
      <c r="AY250" s="141"/>
      <c r="AZ250" s="211"/>
      <c r="BA250" s="211" t="str">
        <f t="shared" si="160"/>
        <v/>
      </c>
      <c r="BB250" s="537" t="str">
        <f t="shared" si="161"/>
        <v/>
      </c>
      <c r="BC250" s="537"/>
      <c r="BD250" s="538" t="str">
        <f t="shared" si="162"/>
        <v/>
      </c>
      <c r="BE250" s="539"/>
      <c r="BF250" s="141"/>
      <c r="BG250" s="486"/>
      <c r="BH250" s="501" t="str">
        <f t="shared" si="163"/>
        <v/>
      </c>
      <c r="BI250" s="537" t="str">
        <f t="shared" si="164"/>
        <v/>
      </c>
      <c r="BJ250" s="537" t="str">
        <f t="shared" si="165"/>
        <v/>
      </c>
      <c r="BK250" s="537" t="str">
        <f t="shared" si="166"/>
        <v/>
      </c>
      <c r="BL250" s="536"/>
      <c r="BM250" s="141"/>
      <c r="BN250" s="211"/>
      <c r="BO250" s="211" t="e">
        <f t="shared" si="167"/>
        <v>#VALUE!</v>
      </c>
      <c r="BP250" s="537" t="str">
        <f t="shared" si="168"/>
        <v/>
      </c>
      <c r="BQ250" s="537" t="str">
        <f t="shared" si="169"/>
        <v/>
      </c>
      <c r="BR250" s="538" t="str">
        <f t="shared" si="170"/>
        <v/>
      </c>
      <c r="BS250" s="539"/>
      <c r="BT250" s="141"/>
      <c r="BU250" s="486"/>
      <c r="BV250" s="501" t="str">
        <f t="shared" si="171"/>
        <v/>
      </c>
      <c r="BW250" s="537" t="str">
        <f t="shared" si="172"/>
        <v/>
      </c>
      <c r="BX250" s="537" t="str">
        <f t="shared" si="173"/>
        <v/>
      </c>
      <c r="BY250" s="537" t="str">
        <f t="shared" si="174"/>
        <v/>
      </c>
      <c r="BZ250" s="536"/>
      <c r="CA250" s="141"/>
      <c r="CB250" s="486"/>
      <c r="CC250" s="483" t="str">
        <f t="shared" si="175"/>
        <v/>
      </c>
      <c r="CD250" s="153" t="str">
        <f t="shared" si="176"/>
        <v/>
      </c>
      <c r="CE250" s="153" t="str">
        <f t="shared" si="177"/>
        <v/>
      </c>
      <c r="CF250" s="153" t="str">
        <f t="shared" si="178"/>
        <v/>
      </c>
    </row>
    <row r="251" spans="1:84" ht="29.45" customHeight="1" x14ac:dyDescent="0.25">
      <c r="A251" s="354" t="str">
        <f>'N-Bedarf AL §13a'!A251</f>
        <v/>
      </c>
      <c r="B251" s="354" t="str">
        <f>IF('N-Bedarf AL §13a'!B251="","",'N-Bedarf AL §13a'!B251)</f>
        <v/>
      </c>
      <c r="C251" s="305" t="str">
        <f>IF('N-Bedarf AL §13a'!D251="","",'N-Bedarf AL §13a'!D251)</f>
        <v/>
      </c>
      <c r="D251" s="32" t="str">
        <f>IF('N-Bedarf AL §13a'!C251="","",'N-Bedarf AL §13a'!C251)</f>
        <v/>
      </c>
      <c r="E251" s="32" t="str">
        <f>IF('N-Bedarf AL §13a'!Y251="",'N-Bedarf AL §13a'!V251,'N-Bedarf AL §13a'!Y251)</f>
        <v/>
      </c>
      <c r="F251" s="32" t="str">
        <f>IF('P-Bedarf AL §13a'!V253="","",'P-Bedarf AL §13a'!V253)</f>
        <v/>
      </c>
      <c r="G251" s="32" t="str">
        <f>IF('P-Bedarf AL §13a'!Z253="","",'P-Bedarf AL §13a'!Z253)</f>
        <v/>
      </c>
      <c r="H251" s="345" t="str">
        <f t="shared" si="179"/>
        <v/>
      </c>
      <c r="I251" s="345" t="str">
        <f t="shared" si="180"/>
        <v/>
      </c>
      <c r="J251" s="345" t="str">
        <f t="shared" si="181"/>
        <v/>
      </c>
      <c r="K251" s="321">
        <f t="shared" si="182"/>
        <v>0</v>
      </c>
      <c r="L251" s="321">
        <f t="shared" si="183"/>
        <v>0</v>
      </c>
      <c r="M251" s="321">
        <f t="shared" si="184"/>
        <v>0</v>
      </c>
      <c r="N251" s="321" t="str">
        <f t="shared" si="185"/>
        <v/>
      </c>
      <c r="O251" s="321" t="str">
        <f t="shared" si="185"/>
        <v/>
      </c>
      <c r="P251" s="321" t="str">
        <f t="shared" si="185"/>
        <v/>
      </c>
      <c r="Q251" s="490" t="str">
        <f t="shared" si="141"/>
        <v/>
      </c>
      <c r="R251" s="539"/>
      <c r="S251" s="141"/>
      <c r="T251" s="486"/>
      <c r="U251" s="501" t="str">
        <f t="shared" si="142"/>
        <v/>
      </c>
      <c r="V251" s="537" t="str">
        <f t="shared" si="143"/>
        <v/>
      </c>
      <c r="W251" s="537" t="str">
        <f t="shared" si="186"/>
        <v/>
      </c>
      <c r="X251" s="537" t="str">
        <f t="shared" si="144"/>
        <v/>
      </c>
      <c r="Y251" s="537" t="str">
        <f t="shared" si="145"/>
        <v/>
      </c>
      <c r="Z251" s="536"/>
      <c r="AA251" s="141"/>
      <c r="AB251" s="211"/>
      <c r="AC251" s="212" t="str">
        <f t="shared" si="146"/>
        <v/>
      </c>
      <c r="AD251" s="537" t="str">
        <f t="shared" si="147"/>
        <v/>
      </c>
      <c r="AE251" s="537" t="str">
        <f t="shared" si="148"/>
        <v/>
      </c>
      <c r="AF251" s="537" t="str">
        <f t="shared" si="149"/>
        <v/>
      </c>
      <c r="AG251" s="538" t="str">
        <f t="shared" si="150"/>
        <v/>
      </c>
      <c r="AH251" s="539"/>
      <c r="AI251" s="141"/>
      <c r="AJ251" s="486"/>
      <c r="AK251" s="507">
        <f t="shared" si="151"/>
        <v>0</v>
      </c>
      <c r="AL251" s="537" t="str">
        <f t="shared" si="152"/>
        <v/>
      </c>
      <c r="AM251" s="537" t="str">
        <f t="shared" si="153"/>
        <v/>
      </c>
      <c r="AN251" s="537" t="str">
        <f t="shared" si="154"/>
        <v/>
      </c>
      <c r="AO251" s="537" t="str">
        <f t="shared" si="155"/>
        <v/>
      </c>
      <c r="AP251" s="542" t="str">
        <f t="shared" si="187"/>
        <v/>
      </c>
      <c r="AQ251" s="539"/>
      <c r="AR251" s="141"/>
      <c r="AS251" s="486"/>
      <c r="AT251" s="501" t="str">
        <f t="shared" si="156"/>
        <v/>
      </c>
      <c r="AU251" s="537" t="str">
        <f t="shared" si="157"/>
        <v/>
      </c>
      <c r="AV251" s="537" t="str">
        <f t="shared" si="158"/>
        <v/>
      </c>
      <c r="AW251" s="537" t="str">
        <f t="shared" si="159"/>
        <v/>
      </c>
      <c r="AX251" s="536"/>
      <c r="AY251" s="141"/>
      <c r="AZ251" s="211"/>
      <c r="BA251" s="211" t="str">
        <f t="shared" si="160"/>
        <v/>
      </c>
      <c r="BB251" s="537" t="str">
        <f t="shared" si="161"/>
        <v/>
      </c>
      <c r="BC251" s="537"/>
      <c r="BD251" s="538" t="str">
        <f t="shared" si="162"/>
        <v/>
      </c>
      <c r="BE251" s="539"/>
      <c r="BF251" s="141"/>
      <c r="BG251" s="486"/>
      <c r="BH251" s="501" t="str">
        <f t="shared" si="163"/>
        <v/>
      </c>
      <c r="BI251" s="537" t="str">
        <f t="shared" si="164"/>
        <v/>
      </c>
      <c r="BJ251" s="537" t="str">
        <f t="shared" si="165"/>
        <v/>
      </c>
      <c r="BK251" s="537" t="str">
        <f t="shared" si="166"/>
        <v/>
      </c>
      <c r="BL251" s="536"/>
      <c r="BM251" s="141"/>
      <c r="BN251" s="211"/>
      <c r="BO251" s="211" t="e">
        <f t="shared" si="167"/>
        <v>#VALUE!</v>
      </c>
      <c r="BP251" s="537" t="str">
        <f t="shared" si="168"/>
        <v/>
      </c>
      <c r="BQ251" s="537" t="str">
        <f t="shared" si="169"/>
        <v/>
      </c>
      <c r="BR251" s="538" t="str">
        <f t="shared" si="170"/>
        <v/>
      </c>
      <c r="BS251" s="539"/>
      <c r="BT251" s="141"/>
      <c r="BU251" s="486"/>
      <c r="BV251" s="501" t="str">
        <f t="shared" si="171"/>
        <v/>
      </c>
      <c r="BW251" s="537" t="str">
        <f t="shared" si="172"/>
        <v/>
      </c>
      <c r="BX251" s="537" t="str">
        <f t="shared" si="173"/>
        <v/>
      </c>
      <c r="BY251" s="537" t="str">
        <f t="shared" si="174"/>
        <v/>
      </c>
      <c r="BZ251" s="536"/>
      <c r="CA251" s="141"/>
      <c r="CB251" s="486"/>
      <c r="CC251" s="483" t="str">
        <f t="shared" si="175"/>
        <v/>
      </c>
      <c r="CD251" s="153" t="str">
        <f t="shared" si="176"/>
        <v/>
      </c>
      <c r="CE251" s="153" t="str">
        <f t="shared" si="177"/>
        <v/>
      </c>
      <c r="CF251" s="153" t="str">
        <f t="shared" si="178"/>
        <v/>
      </c>
    </row>
    <row r="252" spans="1:84" ht="29.45" customHeight="1" x14ac:dyDescent="0.25">
      <c r="A252" s="354" t="str">
        <f>'N-Bedarf AL §13a'!A252</f>
        <v/>
      </c>
      <c r="B252" s="354" t="str">
        <f>IF('N-Bedarf AL §13a'!B252="","",'N-Bedarf AL §13a'!B252)</f>
        <v/>
      </c>
      <c r="C252" s="305" t="str">
        <f>IF('N-Bedarf AL §13a'!D252="","",'N-Bedarf AL §13a'!D252)</f>
        <v/>
      </c>
      <c r="D252" s="32" t="str">
        <f>IF('N-Bedarf AL §13a'!C252="","",'N-Bedarf AL §13a'!C252)</f>
        <v/>
      </c>
      <c r="E252" s="32" t="str">
        <f>IF('N-Bedarf AL §13a'!Y252="",'N-Bedarf AL §13a'!V252,'N-Bedarf AL §13a'!Y252)</f>
        <v/>
      </c>
      <c r="F252" s="32" t="str">
        <f>IF('P-Bedarf AL §13a'!V254="","",'P-Bedarf AL §13a'!V254)</f>
        <v/>
      </c>
      <c r="G252" s="32" t="str">
        <f>IF('P-Bedarf AL §13a'!Z254="","",'P-Bedarf AL §13a'!Z254)</f>
        <v/>
      </c>
      <c r="H252" s="345" t="str">
        <f t="shared" si="179"/>
        <v/>
      </c>
      <c r="I252" s="345" t="str">
        <f t="shared" si="180"/>
        <v/>
      </c>
      <c r="J252" s="345" t="str">
        <f t="shared" si="181"/>
        <v/>
      </c>
      <c r="K252" s="321">
        <f t="shared" si="182"/>
        <v>0</v>
      </c>
      <c r="L252" s="321">
        <f t="shared" si="183"/>
        <v>0</v>
      </c>
      <c r="M252" s="321">
        <f t="shared" si="184"/>
        <v>0</v>
      </c>
      <c r="N252" s="321" t="str">
        <f t="shared" si="185"/>
        <v/>
      </c>
      <c r="O252" s="321" t="str">
        <f t="shared" si="185"/>
        <v/>
      </c>
      <c r="P252" s="321" t="str">
        <f t="shared" si="185"/>
        <v/>
      </c>
      <c r="Q252" s="490" t="str">
        <f t="shared" si="141"/>
        <v/>
      </c>
      <c r="R252" s="539"/>
      <c r="S252" s="141"/>
      <c r="T252" s="486"/>
      <c r="U252" s="501" t="str">
        <f t="shared" si="142"/>
        <v/>
      </c>
      <c r="V252" s="537" t="str">
        <f t="shared" si="143"/>
        <v/>
      </c>
      <c r="W252" s="537" t="str">
        <f t="shared" si="186"/>
        <v/>
      </c>
      <c r="X252" s="537" t="str">
        <f t="shared" si="144"/>
        <v/>
      </c>
      <c r="Y252" s="537" t="str">
        <f t="shared" si="145"/>
        <v/>
      </c>
      <c r="Z252" s="536"/>
      <c r="AA252" s="141"/>
      <c r="AB252" s="211"/>
      <c r="AC252" s="212" t="str">
        <f t="shared" si="146"/>
        <v/>
      </c>
      <c r="AD252" s="537" t="str">
        <f t="shared" si="147"/>
        <v/>
      </c>
      <c r="AE252" s="537" t="str">
        <f t="shared" si="148"/>
        <v/>
      </c>
      <c r="AF252" s="537" t="str">
        <f t="shared" si="149"/>
        <v/>
      </c>
      <c r="AG252" s="538" t="str">
        <f t="shared" si="150"/>
        <v/>
      </c>
      <c r="AH252" s="539"/>
      <c r="AI252" s="141"/>
      <c r="AJ252" s="486"/>
      <c r="AK252" s="507">
        <f t="shared" si="151"/>
        <v>0</v>
      </c>
      <c r="AL252" s="537" t="str">
        <f t="shared" si="152"/>
        <v/>
      </c>
      <c r="AM252" s="537" t="str">
        <f t="shared" si="153"/>
        <v/>
      </c>
      <c r="AN252" s="537" t="str">
        <f t="shared" si="154"/>
        <v/>
      </c>
      <c r="AO252" s="537" t="str">
        <f t="shared" si="155"/>
        <v/>
      </c>
      <c r="AP252" s="542" t="str">
        <f t="shared" si="187"/>
        <v/>
      </c>
      <c r="AQ252" s="539"/>
      <c r="AR252" s="141"/>
      <c r="AS252" s="486"/>
      <c r="AT252" s="501" t="str">
        <f t="shared" si="156"/>
        <v/>
      </c>
      <c r="AU252" s="537" t="str">
        <f t="shared" si="157"/>
        <v/>
      </c>
      <c r="AV252" s="537" t="str">
        <f t="shared" si="158"/>
        <v/>
      </c>
      <c r="AW252" s="537" t="str">
        <f t="shared" si="159"/>
        <v/>
      </c>
      <c r="AX252" s="536"/>
      <c r="AY252" s="141"/>
      <c r="AZ252" s="211"/>
      <c r="BA252" s="211" t="str">
        <f t="shared" si="160"/>
        <v/>
      </c>
      <c r="BB252" s="537" t="str">
        <f t="shared" si="161"/>
        <v/>
      </c>
      <c r="BC252" s="537"/>
      <c r="BD252" s="538" t="str">
        <f t="shared" si="162"/>
        <v/>
      </c>
      <c r="BE252" s="539"/>
      <c r="BF252" s="141"/>
      <c r="BG252" s="486"/>
      <c r="BH252" s="501" t="str">
        <f t="shared" si="163"/>
        <v/>
      </c>
      <c r="BI252" s="537" t="str">
        <f t="shared" si="164"/>
        <v/>
      </c>
      <c r="BJ252" s="537" t="str">
        <f t="shared" si="165"/>
        <v/>
      </c>
      <c r="BK252" s="537" t="str">
        <f t="shared" si="166"/>
        <v/>
      </c>
      <c r="BL252" s="536"/>
      <c r="BM252" s="141"/>
      <c r="BN252" s="211"/>
      <c r="BO252" s="211" t="e">
        <f t="shared" si="167"/>
        <v>#VALUE!</v>
      </c>
      <c r="BP252" s="537" t="str">
        <f t="shared" si="168"/>
        <v/>
      </c>
      <c r="BQ252" s="537" t="str">
        <f t="shared" si="169"/>
        <v/>
      </c>
      <c r="BR252" s="538" t="str">
        <f t="shared" si="170"/>
        <v/>
      </c>
      <c r="BS252" s="539"/>
      <c r="BT252" s="141"/>
      <c r="BU252" s="486"/>
      <c r="BV252" s="501" t="str">
        <f t="shared" si="171"/>
        <v/>
      </c>
      <c r="BW252" s="537" t="str">
        <f t="shared" si="172"/>
        <v/>
      </c>
      <c r="BX252" s="537" t="str">
        <f t="shared" si="173"/>
        <v/>
      </c>
      <c r="BY252" s="537" t="str">
        <f t="shared" si="174"/>
        <v/>
      </c>
      <c r="BZ252" s="536"/>
      <c r="CA252" s="141"/>
      <c r="CB252" s="486"/>
      <c r="CC252" s="483" t="str">
        <f t="shared" si="175"/>
        <v/>
      </c>
      <c r="CD252" s="153" t="str">
        <f t="shared" si="176"/>
        <v/>
      </c>
      <c r="CE252" s="153" t="str">
        <f t="shared" si="177"/>
        <v/>
      </c>
      <c r="CF252" s="153" t="str">
        <f t="shared" si="178"/>
        <v/>
      </c>
    </row>
    <row r="253" spans="1:84" ht="29.45" customHeight="1" x14ac:dyDescent="0.25">
      <c r="A253" s="354" t="str">
        <f>'N-Bedarf AL §13a'!A253</f>
        <v/>
      </c>
      <c r="B253" s="354" t="str">
        <f>IF('N-Bedarf AL §13a'!B253="","",'N-Bedarf AL §13a'!B253)</f>
        <v/>
      </c>
      <c r="C253" s="305" t="str">
        <f>IF('N-Bedarf AL §13a'!D253="","",'N-Bedarf AL §13a'!D253)</f>
        <v/>
      </c>
      <c r="D253" s="32" t="str">
        <f>IF('N-Bedarf AL §13a'!C253="","",'N-Bedarf AL §13a'!C253)</f>
        <v/>
      </c>
      <c r="E253" s="32" t="str">
        <f>IF('N-Bedarf AL §13a'!Y253="",'N-Bedarf AL §13a'!V253,'N-Bedarf AL §13a'!Y253)</f>
        <v/>
      </c>
      <c r="F253" s="32" t="str">
        <f>IF('P-Bedarf AL §13a'!V255="","",'P-Bedarf AL §13a'!V255)</f>
        <v/>
      </c>
      <c r="G253" s="32" t="str">
        <f>IF('P-Bedarf AL §13a'!Z255="","",'P-Bedarf AL §13a'!Z255)</f>
        <v/>
      </c>
      <c r="H253" s="345" t="str">
        <f t="shared" si="179"/>
        <v/>
      </c>
      <c r="I253" s="345" t="str">
        <f t="shared" si="180"/>
        <v/>
      </c>
      <c r="J253" s="345" t="str">
        <f t="shared" si="181"/>
        <v/>
      </c>
      <c r="K253" s="321">
        <f t="shared" si="182"/>
        <v>0</v>
      </c>
      <c r="L253" s="321">
        <f t="shared" si="183"/>
        <v>0</v>
      </c>
      <c r="M253" s="321">
        <f t="shared" si="184"/>
        <v>0</v>
      </c>
      <c r="N253" s="321" t="str">
        <f t="shared" si="185"/>
        <v/>
      </c>
      <c r="O253" s="321" t="str">
        <f t="shared" si="185"/>
        <v/>
      </c>
      <c r="P253" s="321" t="str">
        <f t="shared" si="185"/>
        <v/>
      </c>
      <c r="Q253" s="490" t="str">
        <f t="shared" si="141"/>
        <v/>
      </c>
      <c r="R253" s="539"/>
      <c r="S253" s="141"/>
      <c r="T253" s="486"/>
      <c r="U253" s="501" t="str">
        <f t="shared" si="142"/>
        <v/>
      </c>
      <c r="V253" s="537" t="str">
        <f t="shared" si="143"/>
        <v/>
      </c>
      <c r="W253" s="537" t="str">
        <f t="shared" si="186"/>
        <v/>
      </c>
      <c r="X253" s="537" t="str">
        <f t="shared" si="144"/>
        <v/>
      </c>
      <c r="Y253" s="537" t="str">
        <f t="shared" si="145"/>
        <v/>
      </c>
      <c r="Z253" s="536"/>
      <c r="AA253" s="141"/>
      <c r="AB253" s="211"/>
      <c r="AC253" s="212" t="str">
        <f t="shared" si="146"/>
        <v/>
      </c>
      <c r="AD253" s="537" t="str">
        <f t="shared" si="147"/>
        <v/>
      </c>
      <c r="AE253" s="537" t="str">
        <f t="shared" si="148"/>
        <v/>
      </c>
      <c r="AF253" s="537" t="str">
        <f t="shared" si="149"/>
        <v/>
      </c>
      <c r="AG253" s="538" t="str">
        <f t="shared" si="150"/>
        <v/>
      </c>
      <c r="AH253" s="539"/>
      <c r="AI253" s="141"/>
      <c r="AJ253" s="486"/>
      <c r="AK253" s="507">
        <f t="shared" si="151"/>
        <v>0</v>
      </c>
      <c r="AL253" s="537" t="str">
        <f t="shared" si="152"/>
        <v/>
      </c>
      <c r="AM253" s="537" t="str">
        <f t="shared" si="153"/>
        <v/>
      </c>
      <c r="AN253" s="537" t="str">
        <f t="shared" si="154"/>
        <v/>
      </c>
      <c r="AO253" s="537" t="str">
        <f t="shared" si="155"/>
        <v/>
      </c>
      <c r="AP253" s="542" t="str">
        <f t="shared" si="187"/>
        <v/>
      </c>
      <c r="AQ253" s="539"/>
      <c r="AR253" s="141"/>
      <c r="AS253" s="486"/>
      <c r="AT253" s="501" t="str">
        <f t="shared" si="156"/>
        <v/>
      </c>
      <c r="AU253" s="537" t="str">
        <f t="shared" si="157"/>
        <v/>
      </c>
      <c r="AV253" s="537" t="str">
        <f t="shared" si="158"/>
        <v/>
      </c>
      <c r="AW253" s="537" t="str">
        <f t="shared" si="159"/>
        <v/>
      </c>
      <c r="AX253" s="536"/>
      <c r="AY253" s="141"/>
      <c r="AZ253" s="211"/>
      <c r="BA253" s="211" t="str">
        <f t="shared" si="160"/>
        <v/>
      </c>
      <c r="BB253" s="537" t="str">
        <f t="shared" si="161"/>
        <v/>
      </c>
      <c r="BC253" s="537"/>
      <c r="BD253" s="538" t="str">
        <f t="shared" si="162"/>
        <v/>
      </c>
      <c r="BE253" s="539"/>
      <c r="BF253" s="141"/>
      <c r="BG253" s="486"/>
      <c r="BH253" s="501" t="str">
        <f t="shared" si="163"/>
        <v/>
      </c>
      <c r="BI253" s="537" t="str">
        <f t="shared" si="164"/>
        <v/>
      </c>
      <c r="BJ253" s="537" t="str">
        <f t="shared" si="165"/>
        <v/>
      </c>
      <c r="BK253" s="537" t="str">
        <f t="shared" si="166"/>
        <v/>
      </c>
      <c r="BL253" s="536"/>
      <c r="BM253" s="141"/>
      <c r="BN253" s="211"/>
      <c r="BO253" s="211" t="e">
        <f t="shared" si="167"/>
        <v>#VALUE!</v>
      </c>
      <c r="BP253" s="537" t="str">
        <f t="shared" si="168"/>
        <v/>
      </c>
      <c r="BQ253" s="537" t="str">
        <f t="shared" si="169"/>
        <v/>
      </c>
      <c r="BR253" s="538" t="str">
        <f t="shared" si="170"/>
        <v/>
      </c>
      <c r="BS253" s="539"/>
      <c r="BT253" s="141"/>
      <c r="BU253" s="486"/>
      <c r="BV253" s="501" t="str">
        <f t="shared" si="171"/>
        <v/>
      </c>
      <c r="BW253" s="537" t="str">
        <f t="shared" si="172"/>
        <v/>
      </c>
      <c r="BX253" s="537" t="str">
        <f t="shared" si="173"/>
        <v/>
      </c>
      <c r="BY253" s="537" t="str">
        <f t="shared" si="174"/>
        <v/>
      </c>
      <c r="BZ253" s="536"/>
      <c r="CA253" s="141"/>
      <c r="CB253" s="486"/>
      <c r="CC253" s="483" t="str">
        <f t="shared" si="175"/>
        <v/>
      </c>
      <c r="CD253" s="153" t="str">
        <f t="shared" si="176"/>
        <v/>
      </c>
      <c r="CE253" s="153" t="str">
        <f t="shared" si="177"/>
        <v/>
      </c>
      <c r="CF253" s="153" t="str">
        <f t="shared" si="178"/>
        <v/>
      </c>
    </row>
    <row r="254" spans="1:84" ht="29.45" customHeight="1" x14ac:dyDescent="0.25">
      <c r="A254" s="354" t="str">
        <f>'N-Bedarf AL §13a'!A254</f>
        <v/>
      </c>
      <c r="B254" s="354" t="str">
        <f>IF('N-Bedarf AL §13a'!B254="","",'N-Bedarf AL §13a'!B254)</f>
        <v/>
      </c>
      <c r="C254" s="305" t="str">
        <f>IF('N-Bedarf AL §13a'!D254="","",'N-Bedarf AL §13a'!D254)</f>
        <v/>
      </c>
      <c r="D254" s="32" t="str">
        <f>IF('N-Bedarf AL §13a'!C254="","",'N-Bedarf AL §13a'!C254)</f>
        <v/>
      </c>
      <c r="E254" s="32" t="str">
        <f>IF('N-Bedarf AL §13a'!Y254="",'N-Bedarf AL §13a'!V254,'N-Bedarf AL §13a'!Y254)</f>
        <v/>
      </c>
      <c r="F254" s="32" t="str">
        <f>IF('P-Bedarf AL §13a'!V256="","",'P-Bedarf AL §13a'!V256)</f>
        <v/>
      </c>
      <c r="G254" s="32" t="str">
        <f>IF('P-Bedarf AL §13a'!Z256="","",'P-Bedarf AL §13a'!Z256)</f>
        <v/>
      </c>
      <c r="H254" s="345" t="str">
        <f t="shared" si="179"/>
        <v/>
      </c>
      <c r="I254" s="345" t="str">
        <f t="shared" si="180"/>
        <v/>
      </c>
      <c r="J254" s="345" t="str">
        <f t="shared" si="181"/>
        <v/>
      </c>
      <c r="K254" s="321">
        <f t="shared" si="182"/>
        <v>0</v>
      </c>
      <c r="L254" s="321">
        <f t="shared" si="183"/>
        <v>0</v>
      </c>
      <c r="M254" s="321">
        <f t="shared" si="184"/>
        <v>0</v>
      </c>
      <c r="N254" s="321" t="str">
        <f t="shared" si="185"/>
        <v/>
      </c>
      <c r="O254" s="321" t="str">
        <f t="shared" si="185"/>
        <v/>
      </c>
      <c r="P254" s="321" t="str">
        <f t="shared" si="185"/>
        <v/>
      </c>
      <c r="Q254" s="490" t="str">
        <f t="shared" si="141"/>
        <v/>
      </c>
      <c r="R254" s="539"/>
      <c r="S254" s="141"/>
      <c r="T254" s="486"/>
      <c r="U254" s="501" t="str">
        <f t="shared" si="142"/>
        <v/>
      </c>
      <c r="V254" s="537" t="str">
        <f t="shared" si="143"/>
        <v/>
      </c>
      <c r="W254" s="537" t="str">
        <f t="shared" si="186"/>
        <v/>
      </c>
      <c r="X254" s="537" t="str">
        <f t="shared" si="144"/>
        <v/>
      </c>
      <c r="Y254" s="537" t="str">
        <f t="shared" si="145"/>
        <v/>
      </c>
      <c r="Z254" s="536"/>
      <c r="AA254" s="141"/>
      <c r="AB254" s="211"/>
      <c r="AC254" s="212" t="str">
        <f t="shared" si="146"/>
        <v/>
      </c>
      <c r="AD254" s="537" t="str">
        <f t="shared" si="147"/>
        <v/>
      </c>
      <c r="AE254" s="537" t="str">
        <f t="shared" si="148"/>
        <v/>
      </c>
      <c r="AF254" s="537" t="str">
        <f t="shared" si="149"/>
        <v/>
      </c>
      <c r="AG254" s="538" t="str">
        <f t="shared" si="150"/>
        <v/>
      </c>
      <c r="AH254" s="539"/>
      <c r="AI254" s="141"/>
      <c r="AJ254" s="486"/>
      <c r="AK254" s="507">
        <f t="shared" si="151"/>
        <v>0</v>
      </c>
      <c r="AL254" s="537" t="str">
        <f t="shared" si="152"/>
        <v/>
      </c>
      <c r="AM254" s="537" t="str">
        <f t="shared" si="153"/>
        <v/>
      </c>
      <c r="AN254" s="537" t="str">
        <f t="shared" si="154"/>
        <v/>
      </c>
      <c r="AO254" s="537" t="str">
        <f t="shared" si="155"/>
        <v/>
      </c>
      <c r="AP254" s="542" t="str">
        <f t="shared" si="187"/>
        <v/>
      </c>
      <c r="AQ254" s="539"/>
      <c r="AR254" s="141"/>
      <c r="AS254" s="486"/>
      <c r="AT254" s="501" t="str">
        <f t="shared" si="156"/>
        <v/>
      </c>
      <c r="AU254" s="537" t="str">
        <f t="shared" si="157"/>
        <v/>
      </c>
      <c r="AV254" s="537" t="str">
        <f t="shared" si="158"/>
        <v/>
      </c>
      <c r="AW254" s="537" t="str">
        <f t="shared" si="159"/>
        <v/>
      </c>
      <c r="AX254" s="536"/>
      <c r="AY254" s="141"/>
      <c r="AZ254" s="211"/>
      <c r="BA254" s="211" t="str">
        <f t="shared" si="160"/>
        <v/>
      </c>
      <c r="BB254" s="537" t="str">
        <f t="shared" si="161"/>
        <v/>
      </c>
      <c r="BC254" s="537"/>
      <c r="BD254" s="538" t="str">
        <f t="shared" si="162"/>
        <v/>
      </c>
      <c r="BE254" s="539"/>
      <c r="BF254" s="141"/>
      <c r="BG254" s="486"/>
      <c r="BH254" s="501" t="str">
        <f t="shared" si="163"/>
        <v/>
      </c>
      <c r="BI254" s="537" t="str">
        <f t="shared" si="164"/>
        <v/>
      </c>
      <c r="BJ254" s="537" t="str">
        <f t="shared" si="165"/>
        <v/>
      </c>
      <c r="BK254" s="537" t="str">
        <f t="shared" si="166"/>
        <v/>
      </c>
      <c r="BL254" s="536"/>
      <c r="BM254" s="141"/>
      <c r="BN254" s="211"/>
      <c r="BO254" s="211" t="e">
        <f t="shared" si="167"/>
        <v>#VALUE!</v>
      </c>
      <c r="BP254" s="537" t="str">
        <f t="shared" si="168"/>
        <v/>
      </c>
      <c r="BQ254" s="537" t="str">
        <f t="shared" si="169"/>
        <v/>
      </c>
      <c r="BR254" s="538" t="str">
        <f t="shared" si="170"/>
        <v/>
      </c>
      <c r="BS254" s="539"/>
      <c r="BT254" s="141"/>
      <c r="BU254" s="486"/>
      <c r="BV254" s="501" t="str">
        <f t="shared" si="171"/>
        <v/>
      </c>
      <c r="BW254" s="537" t="str">
        <f t="shared" si="172"/>
        <v/>
      </c>
      <c r="BX254" s="537" t="str">
        <f t="shared" si="173"/>
        <v/>
      </c>
      <c r="BY254" s="537" t="str">
        <f t="shared" si="174"/>
        <v/>
      </c>
      <c r="BZ254" s="536"/>
      <c r="CA254" s="141"/>
      <c r="CB254" s="486"/>
      <c r="CC254" s="483" t="str">
        <f t="shared" si="175"/>
        <v/>
      </c>
      <c r="CD254" s="153" t="str">
        <f t="shared" si="176"/>
        <v/>
      </c>
      <c r="CE254" s="153" t="str">
        <f t="shared" si="177"/>
        <v/>
      </c>
      <c r="CF254" s="153" t="str">
        <f t="shared" si="178"/>
        <v/>
      </c>
    </row>
    <row r="255" spans="1:84" ht="29.45" customHeight="1" x14ac:dyDescent="0.25">
      <c r="A255" s="354" t="str">
        <f>'N-Bedarf AL §13a'!A255</f>
        <v/>
      </c>
      <c r="B255" s="354" t="str">
        <f>IF('N-Bedarf AL §13a'!B255="","",'N-Bedarf AL §13a'!B255)</f>
        <v/>
      </c>
      <c r="C255" s="305" t="str">
        <f>IF('N-Bedarf AL §13a'!D255="","",'N-Bedarf AL §13a'!D255)</f>
        <v/>
      </c>
      <c r="D255" s="32" t="str">
        <f>IF('N-Bedarf AL §13a'!C255="","",'N-Bedarf AL §13a'!C255)</f>
        <v/>
      </c>
      <c r="E255" s="32" t="str">
        <f>IF('N-Bedarf AL §13a'!Y255="",'N-Bedarf AL §13a'!V255,'N-Bedarf AL §13a'!Y255)</f>
        <v/>
      </c>
      <c r="F255" s="32" t="str">
        <f>IF('P-Bedarf AL §13a'!V257="","",'P-Bedarf AL §13a'!V257)</f>
        <v/>
      </c>
      <c r="G255" s="32" t="str">
        <f>IF('P-Bedarf AL §13a'!Z257="","",'P-Bedarf AL §13a'!Z257)</f>
        <v/>
      </c>
      <c r="H255" s="345" t="str">
        <f t="shared" si="179"/>
        <v/>
      </c>
      <c r="I255" s="345" t="str">
        <f t="shared" si="180"/>
        <v/>
      </c>
      <c r="J255" s="345" t="str">
        <f t="shared" si="181"/>
        <v/>
      </c>
      <c r="K255" s="321">
        <f t="shared" si="182"/>
        <v>0</v>
      </c>
      <c r="L255" s="321">
        <f t="shared" si="183"/>
        <v>0</v>
      </c>
      <c r="M255" s="321">
        <f t="shared" si="184"/>
        <v>0</v>
      </c>
      <c r="N255" s="321" t="str">
        <f t="shared" si="185"/>
        <v/>
      </c>
      <c r="O255" s="321" t="str">
        <f t="shared" si="185"/>
        <v/>
      </c>
      <c r="P255" s="321" t="str">
        <f t="shared" si="185"/>
        <v/>
      </c>
      <c r="Q255" s="490" t="str">
        <f t="shared" si="141"/>
        <v/>
      </c>
      <c r="R255" s="539"/>
      <c r="S255" s="141"/>
      <c r="T255" s="486"/>
      <c r="U255" s="501" t="str">
        <f t="shared" si="142"/>
        <v/>
      </c>
      <c r="V255" s="537" t="str">
        <f t="shared" si="143"/>
        <v/>
      </c>
      <c r="W255" s="537" t="str">
        <f t="shared" si="186"/>
        <v/>
      </c>
      <c r="X255" s="537" t="str">
        <f t="shared" si="144"/>
        <v/>
      </c>
      <c r="Y255" s="537" t="str">
        <f t="shared" si="145"/>
        <v/>
      </c>
      <c r="Z255" s="536"/>
      <c r="AA255" s="141"/>
      <c r="AB255" s="211"/>
      <c r="AC255" s="212" t="str">
        <f t="shared" si="146"/>
        <v/>
      </c>
      <c r="AD255" s="537" t="str">
        <f t="shared" si="147"/>
        <v/>
      </c>
      <c r="AE255" s="537" t="str">
        <f t="shared" si="148"/>
        <v/>
      </c>
      <c r="AF255" s="537" t="str">
        <f t="shared" si="149"/>
        <v/>
      </c>
      <c r="AG255" s="538" t="str">
        <f t="shared" si="150"/>
        <v/>
      </c>
      <c r="AH255" s="539"/>
      <c r="AI255" s="141"/>
      <c r="AJ255" s="486"/>
      <c r="AK255" s="507">
        <f t="shared" si="151"/>
        <v>0</v>
      </c>
      <c r="AL255" s="537" t="str">
        <f t="shared" si="152"/>
        <v/>
      </c>
      <c r="AM255" s="537" t="str">
        <f t="shared" si="153"/>
        <v/>
      </c>
      <c r="AN255" s="537" t="str">
        <f t="shared" si="154"/>
        <v/>
      </c>
      <c r="AO255" s="537" t="str">
        <f t="shared" si="155"/>
        <v/>
      </c>
      <c r="AP255" s="542" t="str">
        <f t="shared" si="187"/>
        <v/>
      </c>
      <c r="AQ255" s="539"/>
      <c r="AR255" s="141"/>
      <c r="AS255" s="486"/>
      <c r="AT255" s="501" t="str">
        <f t="shared" si="156"/>
        <v/>
      </c>
      <c r="AU255" s="537" t="str">
        <f t="shared" si="157"/>
        <v/>
      </c>
      <c r="AV255" s="537" t="str">
        <f t="shared" si="158"/>
        <v/>
      </c>
      <c r="AW255" s="537" t="str">
        <f t="shared" si="159"/>
        <v/>
      </c>
      <c r="AX255" s="536"/>
      <c r="AY255" s="141"/>
      <c r="AZ255" s="211"/>
      <c r="BA255" s="211" t="str">
        <f t="shared" si="160"/>
        <v/>
      </c>
      <c r="BB255" s="537" t="str">
        <f t="shared" si="161"/>
        <v/>
      </c>
      <c r="BC255" s="537"/>
      <c r="BD255" s="538" t="str">
        <f t="shared" si="162"/>
        <v/>
      </c>
      <c r="BE255" s="539"/>
      <c r="BF255" s="141"/>
      <c r="BG255" s="486"/>
      <c r="BH255" s="501" t="str">
        <f t="shared" si="163"/>
        <v/>
      </c>
      <c r="BI255" s="537" t="str">
        <f t="shared" si="164"/>
        <v/>
      </c>
      <c r="BJ255" s="537" t="str">
        <f t="shared" si="165"/>
        <v/>
      </c>
      <c r="BK255" s="537" t="str">
        <f t="shared" si="166"/>
        <v/>
      </c>
      <c r="BL255" s="536"/>
      <c r="BM255" s="141"/>
      <c r="BN255" s="211"/>
      <c r="BO255" s="211" t="e">
        <f t="shared" si="167"/>
        <v>#VALUE!</v>
      </c>
      <c r="BP255" s="537" t="str">
        <f t="shared" si="168"/>
        <v/>
      </c>
      <c r="BQ255" s="537" t="str">
        <f t="shared" si="169"/>
        <v/>
      </c>
      <c r="BR255" s="538" t="str">
        <f t="shared" si="170"/>
        <v/>
      </c>
      <c r="BS255" s="539"/>
      <c r="BT255" s="141"/>
      <c r="BU255" s="486"/>
      <c r="BV255" s="501" t="str">
        <f t="shared" si="171"/>
        <v/>
      </c>
      <c r="BW255" s="537" t="str">
        <f t="shared" si="172"/>
        <v/>
      </c>
      <c r="BX255" s="537" t="str">
        <f t="shared" si="173"/>
        <v/>
      </c>
      <c r="BY255" s="537" t="str">
        <f t="shared" si="174"/>
        <v/>
      </c>
      <c r="BZ255" s="536"/>
      <c r="CA255" s="141"/>
      <c r="CB255" s="486"/>
      <c r="CC255" s="483" t="str">
        <f t="shared" si="175"/>
        <v/>
      </c>
      <c r="CD255" s="153" t="str">
        <f t="shared" si="176"/>
        <v/>
      </c>
      <c r="CE255" s="153" t="str">
        <f t="shared" si="177"/>
        <v/>
      </c>
      <c r="CF255" s="153" t="str">
        <f t="shared" si="178"/>
        <v/>
      </c>
    </row>
    <row r="256" spans="1:84" ht="29.45" customHeight="1" x14ac:dyDescent="0.25">
      <c r="A256" s="354" t="str">
        <f>'N-Bedarf AL §13a'!A256</f>
        <v/>
      </c>
      <c r="B256" s="354" t="str">
        <f>IF('N-Bedarf AL §13a'!B256="","",'N-Bedarf AL §13a'!B256)</f>
        <v/>
      </c>
      <c r="C256" s="305" t="str">
        <f>IF('N-Bedarf AL §13a'!D256="","",'N-Bedarf AL §13a'!D256)</f>
        <v/>
      </c>
      <c r="D256" s="32" t="str">
        <f>IF('N-Bedarf AL §13a'!C256="","",'N-Bedarf AL §13a'!C256)</f>
        <v/>
      </c>
      <c r="E256" s="32" t="str">
        <f>IF('N-Bedarf AL §13a'!Y256="",'N-Bedarf AL §13a'!V256,'N-Bedarf AL §13a'!Y256)</f>
        <v/>
      </c>
      <c r="F256" s="32" t="str">
        <f>IF('P-Bedarf AL §13a'!V258="","",'P-Bedarf AL §13a'!V258)</f>
        <v/>
      </c>
      <c r="G256" s="32" t="str">
        <f>IF('P-Bedarf AL §13a'!Z258="","",'P-Bedarf AL §13a'!Z258)</f>
        <v/>
      </c>
      <c r="H256" s="345" t="str">
        <f t="shared" si="179"/>
        <v/>
      </c>
      <c r="I256" s="345" t="str">
        <f t="shared" si="180"/>
        <v/>
      </c>
      <c r="J256" s="345" t="str">
        <f t="shared" si="181"/>
        <v/>
      </c>
      <c r="K256" s="321">
        <f t="shared" si="182"/>
        <v>0</v>
      </c>
      <c r="L256" s="321">
        <f t="shared" si="183"/>
        <v>0</v>
      </c>
      <c r="M256" s="321">
        <f t="shared" si="184"/>
        <v>0</v>
      </c>
      <c r="N256" s="321" t="str">
        <f t="shared" si="185"/>
        <v/>
      </c>
      <c r="O256" s="321" t="str">
        <f t="shared" si="185"/>
        <v/>
      </c>
      <c r="P256" s="321" t="str">
        <f t="shared" si="185"/>
        <v/>
      </c>
      <c r="Q256" s="490" t="str">
        <f t="shared" si="141"/>
        <v/>
      </c>
      <c r="R256" s="539"/>
      <c r="S256" s="141"/>
      <c r="T256" s="486"/>
      <c r="U256" s="501" t="str">
        <f t="shared" si="142"/>
        <v/>
      </c>
      <c r="V256" s="537" t="str">
        <f t="shared" si="143"/>
        <v/>
      </c>
      <c r="W256" s="537" t="str">
        <f t="shared" si="186"/>
        <v/>
      </c>
      <c r="X256" s="537" t="str">
        <f t="shared" si="144"/>
        <v/>
      </c>
      <c r="Y256" s="537" t="str">
        <f t="shared" si="145"/>
        <v/>
      </c>
      <c r="Z256" s="536"/>
      <c r="AA256" s="141"/>
      <c r="AB256" s="211"/>
      <c r="AC256" s="212" t="str">
        <f t="shared" si="146"/>
        <v/>
      </c>
      <c r="AD256" s="537" t="str">
        <f t="shared" si="147"/>
        <v/>
      </c>
      <c r="AE256" s="537" t="str">
        <f t="shared" si="148"/>
        <v/>
      </c>
      <c r="AF256" s="537" t="str">
        <f t="shared" si="149"/>
        <v/>
      </c>
      <c r="AG256" s="538" t="str">
        <f t="shared" si="150"/>
        <v/>
      </c>
      <c r="AH256" s="539"/>
      <c r="AI256" s="141"/>
      <c r="AJ256" s="486"/>
      <c r="AK256" s="507">
        <f t="shared" si="151"/>
        <v>0</v>
      </c>
      <c r="AL256" s="537" t="str">
        <f t="shared" si="152"/>
        <v/>
      </c>
      <c r="AM256" s="537" t="str">
        <f t="shared" si="153"/>
        <v/>
      </c>
      <c r="AN256" s="537" t="str">
        <f t="shared" si="154"/>
        <v/>
      </c>
      <c r="AO256" s="537" t="str">
        <f t="shared" si="155"/>
        <v/>
      </c>
      <c r="AP256" s="542" t="str">
        <f t="shared" si="187"/>
        <v/>
      </c>
      <c r="AQ256" s="539"/>
      <c r="AR256" s="141"/>
      <c r="AS256" s="486"/>
      <c r="AT256" s="501" t="str">
        <f t="shared" si="156"/>
        <v/>
      </c>
      <c r="AU256" s="537" t="str">
        <f t="shared" si="157"/>
        <v/>
      </c>
      <c r="AV256" s="537" t="str">
        <f t="shared" si="158"/>
        <v/>
      </c>
      <c r="AW256" s="537" t="str">
        <f t="shared" si="159"/>
        <v/>
      </c>
      <c r="AX256" s="536"/>
      <c r="AY256" s="141"/>
      <c r="AZ256" s="211"/>
      <c r="BA256" s="211" t="str">
        <f t="shared" si="160"/>
        <v/>
      </c>
      <c r="BB256" s="537" t="str">
        <f t="shared" si="161"/>
        <v/>
      </c>
      <c r="BC256" s="537"/>
      <c r="BD256" s="538" t="str">
        <f t="shared" si="162"/>
        <v/>
      </c>
      <c r="BE256" s="539"/>
      <c r="BF256" s="141"/>
      <c r="BG256" s="486"/>
      <c r="BH256" s="501" t="str">
        <f t="shared" si="163"/>
        <v/>
      </c>
      <c r="BI256" s="537" t="str">
        <f t="shared" si="164"/>
        <v/>
      </c>
      <c r="BJ256" s="537" t="str">
        <f t="shared" si="165"/>
        <v/>
      </c>
      <c r="BK256" s="537" t="str">
        <f t="shared" si="166"/>
        <v/>
      </c>
      <c r="BL256" s="536"/>
      <c r="BM256" s="141"/>
      <c r="BN256" s="211"/>
      <c r="BO256" s="211" t="e">
        <f t="shared" si="167"/>
        <v>#VALUE!</v>
      </c>
      <c r="BP256" s="537" t="str">
        <f t="shared" si="168"/>
        <v/>
      </c>
      <c r="BQ256" s="537" t="str">
        <f t="shared" si="169"/>
        <v/>
      </c>
      <c r="BR256" s="538" t="str">
        <f t="shared" si="170"/>
        <v/>
      </c>
      <c r="BS256" s="539"/>
      <c r="BT256" s="141"/>
      <c r="BU256" s="486"/>
      <c r="BV256" s="501" t="str">
        <f t="shared" si="171"/>
        <v/>
      </c>
      <c r="BW256" s="537" t="str">
        <f t="shared" si="172"/>
        <v/>
      </c>
      <c r="BX256" s="537" t="str">
        <f t="shared" si="173"/>
        <v/>
      </c>
      <c r="BY256" s="537" t="str">
        <f t="shared" si="174"/>
        <v/>
      </c>
      <c r="BZ256" s="536"/>
      <c r="CA256" s="141"/>
      <c r="CB256" s="486"/>
      <c r="CC256" s="483" t="str">
        <f t="shared" si="175"/>
        <v/>
      </c>
      <c r="CD256" s="153" t="str">
        <f t="shared" si="176"/>
        <v/>
      </c>
      <c r="CE256" s="153" t="str">
        <f t="shared" si="177"/>
        <v/>
      </c>
      <c r="CF256" s="153" t="str">
        <f t="shared" si="178"/>
        <v/>
      </c>
    </row>
    <row r="257" spans="1:84" ht="29.45" customHeight="1" x14ac:dyDescent="0.25">
      <c r="A257" s="354" t="str">
        <f>'N-Bedarf AL §13a'!A257</f>
        <v/>
      </c>
      <c r="B257" s="354" t="str">
        <f>IF('N-Bedarf AL §13a'!B257="","",'N-Bedarf AL §13a'!B257)</f>
        <v/>
      </c>
      <c r="C257" s="305" t="str">
        <f>IF('N-Bedarf AL §13a'!D257="","",'N-Bedarf AL §13a'!D257)</f>
        <v/>
      </c>
      <c r="D257" s="32" t="str">
        <f>IF('N-Bedarf AL §13a'!C257="","",'N-Bedarf AL §13a'!C257)</f>
        <v/>
      </c>
      <c r="E257" s="32" t="str">
        <f>IF('N-Bedarf AL §13a'!Y257="",'N-Bedarf AL §13a'!V257,'N-Bedarf AL §13a'!Y257)</f>
        <v/>
      </c>
      <c r="F257" s="32" t="str">
        <f>IF('P-Bedarf AL §13a'!V259="","",'P-Bedarf AL §13a'!V259)</f>
        <v/>
      </c>
      <c r="G257" s="32" t="str">
        <f>IF('P-Bedarf AL §13a'!Z259="","",'P-Bedarf AL §13a'!Z259)</f>
        <v/>
      </c>
      <c r="H257" s="345" t="str">
        <f t="shared" si="179"/>
        <v/>
      </c>
      <c r="I257" s="345" t="str">
        <f t="shared" si="180"/>
        <v/>
      </c>
      <c r="J257" s="345" t="str">
        <f t="shared" si="181"/>
        <v/>
      </c>
      <c r="K257" s="321">
        <f t="shared" si="182"/>
        <v>0</v>
      </c>
      <c r="L257" s="321">
        <f t="shared" si="183"/>
        <v>0</v>
      </c>
      <c r="M257" s="321">
        <f t="shared" si="184"/>
        <v>0</v>
      </c>
      <c r="N257" s="321" t="str">
        <f t="shared" si="185"/>
        <v/>
      </c>
      <c r="O257" s="321" t="str">
        <f t="shared" si="185"/>
        <v/>
      </c>
      <c r="P257" s="321" t="str">
        <f t="shared" si="185"/>
        <v/>
      </c>
      <c r="Q257" s="490" t="str">
        <f t="shared" si="141"/>
        <v/>
      </c>
      <c r="R257" s="539"/>
      <c r="S257" s="141"/>
      <c r="T257" s="486"/>
      <c r="U257" s="501" t="str">
        <f t="shared" si="142"/>
        <v/>
      </c>
      <c r="V257" s="537" t="str">
        <f t="shared" si="143"/>
        <v/>
      </c>
      <c r="W257" s="537" t="str">
        <f t="shared" si="186"/>
        <v/>
      </c>
      <c r="X257" s="537" t="str">
        <f t="shared" si="144"/>
        <v/>
      </c>
      <c r="Y257" s="537" t="str">
        <f t="shared" si="145"/>
        <v/>
      </c>
      <c r="Z257" s="536"/>
      <c r="AA257" s="141"/>
      <c r="AB257" s="211"/>
      <c r="AC257" s="212" t="str">
        <f t="shared" si="146"/>
        <v/>
      </c>
      <c r="AD257" s="537" t="str">
        <f t="shared" si="147"/>
        <v/>
      </c>
      <c r="AE257" s="537" t="str">
        <f t="shared" si="148"/>
        <v/>
      </c>
      <c r="AF257" s="537" t="str">
        <f t="shared" si="149"/>
        <v/>
      </c>
      <c r="AG257" s="538" t="str">
        <f t="shared" si="150"/>
        <v/>
      </c>
      <c r="AH257" s="539"/>
      <c r="AI257" s="141"/>
      <c r="AJ257" s="486"/>
      <c r="AK257" s="507">
        <f t="shared" si="151"/>
        <v>0</v>
      </c>
      <c r="AL257" s="537" t="str">
        <f t="shared" si="152"/>
        <v/>
      </c>
      <c r="AM257" s="537" t="str">
        <f t="shared" si="153"/>
        <v/>
      </c>
      <c r="AN257" s="537" t="str">
        <f t="shared" si="154"/>
        <v/>
      </c>
      <c r="AO257" s="537" t="str">
        <f t="shared" si="155"/>
        <v/>
      </c>
      <c r="AP257" s="542" t="str">
        <f t="shared" si="187"/>
        <v/>
      </c>
      <c r="AQ257" s="539"/>
      <c r="AR257" s="141"/>
      <c r="AS257" s="486"/>
      <c r="AT257" s="501" t="str">
        <f t="shared" si="156"/>
        <v/>
      </c>
      <c r="AU257" s="537" t="str">
        <f t="shared" si="157"/>
        <v/>
      </c>
      <c r="AV257" s="537" t="str">
        <f t="shared" si="158"/>
        <v/>
      </c>
      <c r="AW257" s="537" t="str">
        <f t="shared" si="159"/>
        <v/>
      </c>
      <c r="AX257" s="536"/>
      <c r="AY257" s="141"/>
      <c r="AZ257" s="211"/>
      <c r="BA257" s="211" t="str">
        <f t="shared" si="160"/>
        <v/>
      </c>
      <c r="BB257" s="537" t="str">
        <f t="shared" si="161"/>
        <v/>
      </c>
      <c r="BC257" s="537"/>
      <c r="BD257" s="538" t="str">
        <f t="shared" si="162"/>
        <v/>
      </c>
      <c r="BE257" s="539"/>
      <c r="BF257" s="141"/>
      <c r="BG257" s="486"/>
      <c r="BH257" s="501" t="str">
        <f t="shared" si="163"/>
        <v/>
      </c>
      <c r="BI257" s="537" t="str">
        <f t="shared" si="164"/>
        <v/>
      </c>
      <c r="BJ257" s="537" t="str">
        <f t="shared" si="165"/>
        <v/>
      </c>
      <c r="BK257" s="537" t="str">
        <f t="shared" si="166"/>
        <v/>
      </c>
      <c r="BL257" s="536"/>
      <c r="BM257" s="141"/>
      <c r="BN257" s="211"/>
      <c r="BO257" s="211" t="e">
        <f t="shared" si="167"/>
        <v>#VALUE!</v>
      </c>
      <c r="BP257" s="537" t="str">
        <f t="shared" si="168"/>
        <v/>
      </c>
      <c r="BQ257" s="537" t="str">
        <f t="shared" si="169"/>
        <v/>
      </c>
      <c r="BR257" s="538" t="str">
        <f t="shared" si="170"/>
        <v/>
      </c>
      <c r="BS257" s="539"/>
      <c r="BT257" s="141"/>
      <c r="BU257" s="486"/>
      <c r="BV257" s="501" t="str">
        <f t="shared" si="171"/>
        <v/>
      </c>
      <c r="BW257" s="537" t="str">
        <f t="shared" si="172"/>
        <v/>
      </c>
      <c r="BX257" s="537" t="str">
        <f t="shared" si="173"/>
        <v/>
      </c>
      <c r="BY257" s="537" t="str">
        <f t="shared" si="174"/>
        <v/>
      </c>
      <c r="BZ257" s="536"/>
      <c r="CA257" s="141"/>
      <c r="CB257" s="486"/>
      <c r="CC257" s="483" t="str">
        <f t="shared" si="175"/>
        <v/>
      </c>
      <c r="CD257" s="153" t="str">
        <f t="shared" si="176"/>
        <v/>
      </c>
      <c r="CE257" s="153" t="str">
        <f t="shared" si="177"/>
        <v/>
      </c>
      <c r="CF257" s="153" t="str">
        <f t="shared" si="178"/>
        <v/>
      </c>
    </row>
    <row r="258" spans="1:84" ht="29.45" customHeight="1" x14ac:dyDescent="0.25">
      <c r="A258" s="354" t="str">
        <f>'N-Bedarf AL §13a'!A258</f>
        <v/>
      </c>
      <c r="B258" s="354" t="str">
        <f>IF('N-Bedarf AL §13a'!B258="","",'N-Bedarf AL §13a'!B258)</f>
        <v/>
      </c>
      <c r="C258" s="305" t="str">
        <f>IF('N-Bedarf AL §13a'!D258="","",'N-Bedarf AL §13a'!D258)</f>
        <v/>
      </c>
      <c r="D258" s="32" t="str">
        <f>IF('N-Bedarf AL §13a'!C258="","",'N-Bedarf AL §13a'!C258)</f>
        <v/>
      </c>
      <c r="E258" s="32" t="str">
        <f>IF('N-Bedarf AL §13a'!Y258="",'N-Bedarf AL §13a'!V258,'N-Bedarf AL §13a'!Y258)</f>
        <v/>
      </c>
      <c r="F258" s="32" t="str">
        <f>IF('P-Bedarf AL §13a'!V260="","",'P-Bedarf AL §13a'!V260)</f>
        <v/>
      </c>
      <c r="G258" s="32" t="str">
        <f>IF('P-Bedarf AL §13a'!Z260="","",'P-Bedarf AL §13a'!Z260)</f>
        <v/>
      </c>
      <c r="H258" s="345" t="str">
        <f t="shared" si="179"/>
        <v/>
      </c>
      <c r="I258" s="345" t="str">
        <f t="shared" si="180"/>
        <v/>
      </c>
      <c r="J258" s="345" t="str">
        <f t="shared" si="181"/>
        <v/>
      </c>
      <c r="K258" s="321">
        <f t="shared" si="182"/>
        <v>0</v>
      </c>
      <c r="L258" s="321">
        <f t="shared" si="183"/>
        <v>0</v>
      </c>
      <c r="M258" s="321">
        <f t="shared" si="184"/>
        <v>0</v>
      </c>
      <c r="N258" s="321" t="str">
        <f t="shared" si="185"/>
        <v/>
      </c>
      <c r="O258" s="321" t="str">
        <f t="shared" si="185"/>
        <v/>
      </c>
      <c r="P258" s="321" t="str">
        <f t="shared" si="185"/>
        <v/>
      </c>
      <c r="Q258" s="490" t="str">
        <f t="shared" si="141"/>
        <v/>
      </c>
      <c r="R258" s="539"/>
      <c r="S258" s="141"/>
      <c r="T258" s="486"/>
      <c r="U258" s="501" t="str">
        <f t="shared" si="142"/>
        <v/>
      </c>
      <c r="V258" s="537" t="str">
        <f t="shared" si="143"/>
        <v/>
      </c>
      <c r="W258" s="537" t="str">
        <f t="shared" si="186"/>
        <v/>
      </c>
      <c r="X258" s="537" t="str">
        <f t="shared" si="144"/>
        <v/>
      </c>
      <c r="Y258" s="537" t="str">
        <f t="shared" si="145"/>
        <v/>
      </c>
      <c r="Z258" s="536"/>
      <c r="AA258" s="141"/>
      <c r="AB258" s="211"/>
      <c r="AC258" s="212" t="str">
        <f t="shared" si="146"/>
        <v/>
      </c>
      <c r="AD258" s="537" t="str">
        <f t="shared" si="147"/>
        <v/>
      </c>
      <c r="AE258" s="537" t="str">
        <f t="shared" si="148"/>
        <v/>
      </c>
      <c r="AF258" s="537" t="str">
        <f t="shared" si="149"/>
        <v/>
      </c>
      <c r="AG258" s="538" t="str">
        <f t="shared" si="150"/>
        <v/>
      </c>
      <c r="AH258" s="539"/>
      <c r="AI258" s="141"/>
      <c r="AJ258" s="486"/>
      <c r="AK258" s="507">
        <f t="shared" si="151"/>
        <v>0</v>
      </c>
      <c r="AL258" s="537" t="str">
        <f t="shared" si="152"/>
        <v/>
      </c>
      <c r="AM258" s="537" t="str">
        <f t="shared" si="153"/>
        <v/>
      </c>
      <c r="AN258" s="537" t="str">
        <f t="shared" si="154"/>
        <v/>
      </c>
      <c r="AO258" s="537" t="str">
        <f t="shared" si="155"/>
        <v/>
      </c>
      <c r="AP258" s="542" t="str">
        <f t="shared" si="187"/>
        <v/>
      </c>
      <c r="AQ258" s="539"/>
      <c r="AR258" s="141"/>
      <c r="AS258" s="486"/>
      <c r="AT258" s="501" t="str">
        <f t="shared" si="156"/>
        <v/>
      </c>
      <c r="AU258" s="537" t="str">
        <f t="shared" si="157"/>
        <v/>
      </c>
      <c r="AV258" s="537" t="str">
        <f t="shared" si="158"/>
        <v/>
      </c>
      <c r="AW258" s="537" t="str">
        <f t="shared" si="159"/>
        <v/>
      </c>
      <c r="AX258" s="536"/>
      <c r="AY258" s="141"/>
      <c r="AZ258" s="211"/>
      <c r="BA258" s="211" t="str">
        <f t="shared" si="160"/>
        <v/>
      </c>
      <c r="BB258" s="537" t="str">
        <f t="shared" si="161"/>
        <v/>
      </c>
      <c r="BC258" s="537"/>
      <c r="BD258" s="538" t="str">
        <f t="shared" si="162"/>
        <v/>
      </c>
      <c r="BE258" s="539"/>
      <c r="BF258" s="141"/>
      <c r="BG258" s="486"/>
      <c r="BH258" s="501" t="str">
        <f t="shared" si="163"/>
        <v/>
      </c>
      <c r="BI258" s="537" t="str">
        <f t="shared" si="164"/>
        <v/>
      </c>
      <c r="BJ258" s="537" t="str">
        <f t="shared" si="165"/>
        <v/>
      </c>
      <c r="BK258" s="537" t="str">
        <f t="shared" si="166"/>
        <v/>
      </c>
      <c r="BL258" s="536"/>
      <c r="BM258" s="141"/>
      <c r="BN258" s="211"/>
      <c r="BO258" s="211" t="e">
        <f t="shared" si="167"/>
        <v>#VALUE!</v>
      </c>
      <c r="BP258" s="537" t="str">
        <f t="shared" si="168"/>
        <v/>
      </c>
      <c r="BQ258" s="537" t="str">
        <f t="shared" si="169"/>
        <v/>
      </c>
      <c r="BR258" s="538" t="str">
        <f t="shared" si="170"/>
        <v/>
      </c>
      <c r="BS258" s="539"/>
      <c r="BT258" s="141"/>
      <c r="BU258" s="486"/>
      <c r="BV258" s="501" t="str">
        <f t="shared" si="171"/>
        <v/>
      </c>
      <c r="BW258" s="537" t="str">
        <f t="shared" si="172"/>
        <v/>
      </c>
      <c r="BX258" s="537" t="str">
        <f t="shared" si="173"/>
        <v/>
      </c>
      <c r="BY258" s="537" t="str">
        <f t="shared" si="174"/>
        <v/>
      </c>
      <c r="BZ258" s="536"/>
      <c r="CA258" s="141"/>
      <c r="CB258" s="486"/>
      <c r="CC258" s="483" t="str">
        <f t="shared" si="175"/>
        <v/>
      </c>
      <c r="CD258" s="153" t="str">
        <f t="shared" si="176"/>
        <v/>
      </c>
      <c r="CE258" s="153" t="str">
        <f t="shared" si="177"/>
        <v/>
      </c>
      <c r="CF258" s="153" t="str">
        <f t="shared" si="178"/>
        <v/>
      </c>
    </row>
    <row r="259" spans="1:84" ht="29.45" customHeight="1" x14ac:dyDescent="0.25">
      <c r="A259" s="354" t="str">
        <f>'N-Bedarf AL §13a'!A259</f>
        <v/>
      </c>
      <c r="B259" s="354" t="str">
        <f>IF('N-Bedarf AL §13a'!B259="","",'N-Bedarf AL §13a'!B259)</f>
        <v/>
      </c>
      <c r="C259" s="305" t="str">
        <f>IF('N-Bedarf AL §13a'!D259="","",'N-Bedarf AL §13a'!D259)</f>
        <v/>
      </c>
      <c r="D259" s="32" t="str">
        <f>IF('N-Bedarf AL §13a'!C259="","",'N-Bedarf AL §13a'!C259)</f>
        <v/>
      </c>
      <c r="E259" s="32" t="str">
        <f>IF('N-Bedarf AL §13a'!Y259="",'N-Bedarf AL §13a'!V259,'N-Bedarf AL §13a'!Y259)</f>
        <v/>
      </c>
      <c r="F259" s="32" t="str">
        <f>IF('P-Bedarf AL §13a'!V261="","",'P-Bedarf AL §13a'!V261)</f>
        <v/>
      </c>
      <c r="G259" s="32" t="str">
        <f>IF('P-Bedarf AL §13a'!Z261="","",'P-Bedarf AL §13a'!Z261)</f>
        <v/>
      </c>
      <c r="H259" s="345" t="str">
        <f t="shared" si="179"/>
        <v/>
      </c>
      <c r="I259" s="345" t="str">
        <f t="shared" si="180"/>
        <v/>
      </c>
      <c r="J259" s="345" t="str">
        <f t="shared" si="181"/>
        <v/>
      </c>
      <c r="K259" s="321">
        <f t="shared" si="182"/>
        <v>0</v>
      </c>
      <c r="L259" s="321">
        <f t="shared" si="183"/>
        <v>0</v>
      </c>
      <c r="M259" s="321">
        <f t="shared" si="184"/>
        <v>0</v>
      </c>
      <c r="N259" s="321" t="str">
        <f t="shared" si="185"/>
        <v/>
      </c>
      <c r="O259" s="321" t="str">
        <f t="shared" si="185"/>
        <v/>
      </c>
      <c r="P259" s="321" t="str">
        <f t="shared" si="185"/>
        <v/>
      </c>
      <c r="Q259" s="490" t="str">
        <f t="shared" si="141"/>
        <v/>
      </c>
      <c r="R259" s="539"/>
      <c r="S259" s="141"/>
      <c r="T259" s="486"/>
      <c r="U259" s="501" t="str">
        <f t="shared" si="142"/>
        <v/>
      </c>
      <c r="V259" s="537" t="str">
        <f t="shared" si="143"/>
        <v/>
      </c>
      <c r="W259" s="537" t="str">
        <f t="shared" si="186"/>
        <v/>
      </c>
      <c r="X259" s="537" t="str">
        <f t="shared" si="144"/>
        <v/>
      </c>
      <c r="Y259" s="537" t="str">
        <f t="shared" si="145"/>
        <v/>
      </c>
      <c r="Z259" s="536"/>
      <c r="AA259" s="141"/>
      <c r="AB259" s="211"/>
      <c r="AC259" s="212" t="str">
        <f t="shared" si="146"/>
        <v/>
      </c>
      <c r="AD259" s="537" t="str">
        <f t="shared" si="147"/>
        <v/>
      </c>
      <c r="AE259" s="537" t="str">
        <f t="shared" si="148"/>
        <v/>
      </c>
      <c r="AF259" s="537" t="str">
        <f t="shared" si="149"/>
        <v/>
      </c>
      <c r="AG259" s="538" t="str">
        <f t="shared" si="150"/>
        <v/>
      </c>
      <c r="AH259" s="539"/>
      <c r="AI259" s="141"/>
      <c r="AJ259" s="486"/>
      <c r="AK259" s="507">
        <f t="shared" si="151"/>
        <v>0</v>
      </c>
      <c r="AL259" s="537" t="str">
        <f t="shared" si="152"/>
        <v/>
      </c>
      <c r="AM259" s="537" t="str">
        <f t="shared" si="153"/>
        <v/>
      </c>
      <c r="AN259" s="537" t="str">
        <f t="shared" si="154"/>
        <v/>
      </c>
      <c r="AO259" s="537" t="str">
        <f t="shared" si="155"/>
        <v/>
      </c>
      <c r="AP259" s="542" t="str">
        <f t="shared" si="187"/>
        <v/>
      </c>
      <c r="AQ259" s="539"/>
      <c r="AR259" s="141"/>
      <c r="AS259" s="486"/>
      <c r="AT259" s="501" t="str">
        <f t="shared" si="156"/>
        <v/>
      </c>
      <c r="AU259" s="537" t="str">
        <f t="shared" si="157"/>
        <v/>
      </c>
      <c r="AV259" s="537" t="str">
        <f t="shared" si="158"/>
        <v/>
      </c>
      <c r="AW259" s="537" t="str">
        <f t="shared" si="159"/>
        <v/>
      </c>
      <c r="AX259" s="536"/>
      <c r="AY259" s="141"/>
      <c r="AZ259" s="211"/>
      <c r="BA259" s="211" t="str">
        <f t="shared" si="160"/>
        <v/>
      </c>
      <c r="BB259" s="537" t="str">
        <f t="shared" si="161"/>
        <v/>
      </c>
      <c r="BC259" s="537"/>
      <c r="BD259" s="538" t="str">
        <f t="shared" si="162"/>
        <v/>
      </c>
      <c r="BE259" s="539"/>
      <c r="BF259" s="141"/>
      <c r="BG259" s="486"/>
      <c r="BH259" s="501" t="str">
        <f t="shared" si="163"/>
        <v/>
      </c>
      <c r="BI259" s="537" t="str">
        <f t="shared" si="164"/>
        <v/>
      </c>
      <c r="BJ259" s="537" t="str">
        <f t="shared" si="165"/>
        <v/>
      </c>
      <c r="BK259" s="537" t="str">
        <f t="shared" si="166"/>
        <v/>
      </c>
      <c r="BL259" s="536"/>
      <c r="BM259" s="141"/>
      <c r="BN259" s="211"/>
      <c r="BO259" s="211" t="e">
        <f t="shared" si="167"/>
        <v>#VALUE!</v>
      </c>
      <c r="BP259" s="537" t="str">
        <f t="shared" si="168"/>
        <v/>
      </c>
      <c r="BQ259" s="537" t="str">
        <f t="shared" si="169"/>
        <v/>
      </c>
      <c r="BR259" s="538" t="str">
        <f t="shared" si="170"/>
        <v/>
      </c>
      <c r="BS259" s="539"/>
      <c r="BT259" s="141"/>
      <c r="BU259" s="486"/>
      <c r="BV259" s="501" t="str">
        <f t="shared" si="171"/>
        <v/>
      </c>
      <c r="BW259" s="537" t="str">
        <f t="shared" si="172"/>
        <v/>
      </c>
      <c r="BX259" s="537" t="str">
        <f t="shared" si="173"/>
        <v/>
      </c>
      <c r="BY259" s="537" t="str">
        <f t="shared" si="174"/>
        <v/>
      </c>
      <c r="BZ259" s="536"/>
      <c r="CA259" s="141"/>
      <c r="CB259" s="486"/>
      <c r="CC259" s="483" t="str">
        <f t="shared" si="175"/>
        <v/>
      </c>
      <c r="CD259" s="153" t="str">
        <f t="shared" si="176"/>
        <v/>
      </c>
      <c r="CE259" s="153" t="str">
        <f t="shared" si="177"/>
        <v/>
      </c>
      <c r="CF259" s="153" t="str">
        <f t="shared" si="178"/>
        <v/>
      </c>
    </row>
    <row r="260" spans="1:84" ht="29.45" customHeight="1" x14ac:dyDescent="0.25">
      <c r="A260" s="354" t="str">
        <f>'N-Bedarf AL §13a'!A260</f>
        <v/>
      </c>
      <c r="B260" s="354" t="str">
        <f>IF('N-Bedarf AL §13a'!B260="","",'N-Bedarf AL §13a'!B260)</f>
        <v/>
      </c>
      <c r="C260" s="305" t="str">
        <f>IF('N-Bedarf AL §13a'!D260="","",'N-Bedarf AL §13a'!D260)</f>
        <v/>
      </c>
      <c r="D260" s="32" t="str">
        <f>IF('N-Bedarf AL §13a'!C260="","",'N-Bedarf AL §13a'!C260)</f>
        <v/>
      </c>
      <c r="E260" s="32" t="str">
        <f>IF('N-Bedarf AL §13a'!Y260="",'N-Bedarf AL §13a'!V260,'N-Bedarf AL §13a'!Y260)</f>
        <v/>
      </c>
      <c r="F260" s="32" t="str">
        <f>IF('P-Bedarf AL §13a'!V262="","",'P-Bedarf AL §13a'!V262)</f>
        <v/>
      </c>
      <c r="G260" s="32" t="str">
        <f>IF('P-Bedarf AL §13a'!Z262="","",'P-Bedarf AL §13a'!Z262)</f>
        <v/>
      </c>
      <c r="H260" s="345" t="str">
        <f t="shared" si="179"/>
        <v/>
      </c>
      <c r="I260" s="345" t="str">
        <f t="shared" si="180"/>
        <v/>
      </c>
      <c r="J260" s="345" t="str">
        <f t="shared" si="181"/>
        <v/>
      </c>
      <c r="K260" s="321">
        <f t="shared" si="182"/>
        <v>0</v>
      </c>
      <c r="L260" s="321">
        <f t="shared" si="183"/>
        <v>0</v>
      </c>
      <c r="M260" s="321">
        <f t="shared" si="184"/>
        <v>0</v>
      </c>
      <c r="N260" s="321" t="str">
        <f t="shared" si="185"/>
        <v/>
      </c>
      <c r="O260" s="321" t="str">
        <f t="shared" si="185"/>
        <v/>
      </c>
      <c r="P260" s="321" t="str">
        <f t="shared" si="185"/>
        <v/>
      </c>
      <c r="Q260" s="490" t="str">
        <f t="shared" si="141"/>
        <v/>
      </c>
      <c r="R260" s="539"/>
      <c r="S260" s="141"/>
      <c r="T260" s="486"/>
      <c r="U260" s="501" t="str">
        <f t="shared" si="142"/>
        <v/>
      </c>
      <c r="V260" s="537" t="str">
        <f t="shared" si="143"/>
        <v/>
      </c>
      <c r="W260" s="537" t="str">
        <f t="shared" si="186"/>
        <v/>
      </c>
      <c r="X260" s="537" t="str">
        <f t="shared" si="144"/>
        <v/>
      </c>
      <c r="Y260" s="537" t="str">
        <f t="shared" si="145"/>
        <v/>
      </c>
      <c r="Z260" s="536"/>
      <c r="AA260" s="141"/>
      <c r="AB260" s="211"/>
      <c r="AC260" s="212" t="str">
        <f t="shared" si="146"/>
        <v/>
      </c>
      <c r="AD260" s="537" t="str">
        <f t="shared" si="147"/>
        <v/>
      </c>
      <c r="AE260" s="537" t="str">
        <f t="shared" si="148"/>
        <v/>
      </c>
      <c r="AF260" s="537" t="str">
        <f t="shared" si="149"/>
        <v/>
      </c>
      <c r="AG260" s="538" t="str">
        <f t="shared" si="150"/>
        <v/>
      </c>
      <c r="AH260" s="539"/>
      <c r="AI260" s="141"/>
      <c r="AJ260" s="486"/>
      <c r="AK260" s="507">
        <f t="shared" si="151"/>
        <v>0</v>
      </c>
      <c r="AL260" s="537" t="str">
        <f t="shared" si="152"/>
        <v/>
      </c>
      <c r="AM260" s="537" t="str">
        <f t="shared" si="153"/>
        <v/>
      </c>
      <c r="AN260" s="537" t="str">
        <f t="shared" si="154"/>
        <v/>
      </c>
      <c r="AO260" s="537" t="str">
        <f t="shared" si="155"/>
        <v/>
      </c>
      <c r="AP260" s="542" t="str">
        <f t="shared" si="187"/>
        <v/>
      </c>
      <c r="AQ260" s="539"/>
      <c r="AR260" s="141"/>
      <c r="AS260" s="486"/>
      <c r="AT260" s="501" t="str">
        <f t="shared" si="156"/>
        <v/>
      </c>
      <c r="AU260" s="537" t="str">
        <f t="shared" si="157"/>
        <v/>
      </c>
      <c r="AV260" s="537" t="str">
        <f t="shared" si="158"/>
        <v/>
      </c>
      <c r="AW260" s="537" t="str">
        <f t="shared" si="159"/>
        <v/>
      </c>
      <c r="AX260" s="536"/>
      <c r="AY260" s="141"/>
      <c r="AZ260" s="211"/>
      <c r="BA260" s="211" t="str">
        <f t="shared" si="160"/>
        <v/>
      </c>
      <c r="BB260" s="537" t="str">
        <f t="shared" si="161"/>
        <v/>
      </c>
      <c r="BC260" s="537"/>
      <c r="BD260" s="538" t="str">
        <f t="shared" si="162"/>
        <v/>
      </c>
      <c r="BE260" s="539"/>
      <c r="BF260" s="141"/>
      <c r="BG260" s="486"/>
      <c r="BH260" s="501" t="str">
        <f t="shared" si="163"/>
        <v/>
      </c>
      <c r="BI260" s="537" t="str">
        <f t="shared" si="164"/>
        <v/>
      </c>
      <c r="BJ260" s="537" t="str">
        <f t="shared" si="165"/>
        <v/>
      </c>
      <c r="BK260" s="537" t="str">
        <f t="shared" si="166"/>
        <v/>
      </c>
      <c r="BL260" s="536"/>
      <c r="BM260" s="141"/>
      <c r="BN260" s="211"/>
      <c r="BO260" s="211" t="e">
        <f t="shared" si="167"/>
        <v>#VALUE!</v>
      </c>
      <c r="BP260" s="537" t="str">
        <f t="shared" si="168"/>
        <v/>
      </c>
      <c r="BQ260" s="537" t="str">
        <f t="shared" si="169"/>
        <v/>
      </c>
      <c r="BR260" s="538" t="str">
        <f t="shared" si="170"/>
        <v/>
      </c>
      <c r="BS260" s="539"/>
      <c r="BT260" s="141"/>
      <c r="BU260" s="486"/>
      <c r="BV260" s="501" t="str">
        <f t="shared" si="171"/>
        <v/>
      </c>
      <c r="BW260" s="537" t="str">
        <f t="shared" si="172"/>
        <v/>
      </c>
      <c r="BX260" s="537" t="str">
        <f t="shared" si="173"/>
        <v/>
      </c>
      <c r="BY260" s="537" t="str">
        <f t="shared" si="174"/>
        <v/>
      </c>
      <c r="BZ260" s="536"/>
      <c r="CA260" s="141"/>
      <c r="CB260" s="486"/>
      <c r="CC260" s="483" t="str">
        <f t="shared" si="175"/>
        <v/>
      </c>
      <c r="CD260" s="153" t="str">
        <f t="shared" si="176"/>
        <v/>
      </c>
      <c r="CE260" s="153" t="str">
        <f t="shared" si="177"/>
        <v/>
      </c>
      <c r="CF260" s="153" t="str">
        <f t="shared" si="178"/>
        <v/>
      </c>
    </row>
    <row r="261" spans="1:84" ht="29.45" customHeight="1" x14ac:dyDescent="0.25">
      <c r="A261" s="354" t="str">
        <f>'N-Bedarf AL §13a'!A261</f>
        <v/>
      </c>
      <c r="B261" s="354" t="str">
        <f>IF('N-Bedarf AL §13a'!B261="","",'N-Bedarf AL §13a'!B261)</f>
        <v/>
      </c>
      <c r="C261" s="305" t="str">
        <f>IF('N-Bedarf AL §13a'!D261="","",'N-Bedarf AL §13a'!D261)</f>
        <v/>
      </c>
      <c r="D261" s="32" t="str">
        <f>IF('N-Bedarf AL §13a'!C261="","",'N-Bedarf AL §13a'!C261)</f>
        <v/>
      </c>
      <c r="E261" s="32" t="str">
        <f>IF('N-Bedarf AL §13a'!Y261="",'N-Bedarf AL §13a'!V261,'N-Bedarf AL §13a'!Y261)</f>
        <v/>
      </c>
      <c r="F261" s="32" t="str">
        <f>IF('P-Bedarf AL §13a'!V263="","",'P-Bedarf AL §13a'!V263)</f>
        <v/>
      </c>
      <c r="G261" s="32" t="str">
        <f>IF('P-Bedarf AL §13a'!Z263="","",'P-Bedarf AL §13a'!Z263)</f>
        <v/>
      </c>
      <c r="H261" s="345" t="str">
        <f t="shared" si="179"/>
        <v/>
      </c>
      <c r="I261" s="345" t="str">
        <f t="shared" si="180"/>
        <v/>
      </c>
      <c r="J261" s="345" t="str">
        <f t="shared" si="181"/>
        <v/>
      </c>
      <c r="K261" s="321">
        <f t="shared" si="182"/>
        <v>0</v>
      </c>
      <c r="L261" s="321">
        <f t="shared" si="183"/>
        <v>0</v>
      </c>
      <c r="M261" s="321">
        <f t="shared" si="184"/>
        <v>0</v>
      </c>
      <c r="N261" s="321" t="str">
        <f t="shared" si="185"/>
        <v/>
      </c>
      <c r="O261" s="321" t="str">
        <f t="shared" si="185"/>
        <v/>
      </c>
      <c r="P261" s="321" t="str">
        <f t="shared" si="185"/>
        <v/>
      </c>
      <c r="Q261" s="490" t="str">
        <f t="shared" si="141"/>
        <v/>
      </c>
      <c r="R261" s="539"/>
      <c r="S261" s="141"/>
      <c r="T261" s="486"/>
      <c r="U261" s="501" t="str">
        <f t="shared" si="142"/>
        <v/>
      </c>
      <c r="V261" s="537" t="str">
        <f t="shared" si="143"/>
        <v/>
      </c>
      <c r="W261" s="537" t="str">
        <f t="shared" si="186"/>
        <v/>
      </c>
      <c r="X261" s="537" t="str">
        <f t="shared" si="144"/>
        <v/>
      </c>
      <c r="Y261" s="537" t="str">
        <f t="shared" si="145"/>
        <v/>
      </c>
      <c r="Z261" s="536"/>
      <c r="AA261" s="141"/>
      <c r="AB261" s="211"/>
      <c r="AC261" s="212" t="str">
        <f t="shared" si="146"/>
        <v/>
      </c>
      <c r="AD261" s="537" t="str">
        <f t="shared" si="147"/>
        <v/>
      </c>
      <c r="AE261" s="537" t="str">
        <f t="shared" si="148"/>
        <v/>
      </c>
      <c r="AF261" s="537" t="str">
        <f t="shared" si="149"/>
        <v/>
      </c>
      <c r="AG261" s="538" t="str">
        <f t="shared" si="150"/>
        <v/>
      </c>
      <c r="AH261" s="539"/>
      <c r="AI261" s="141"/>
      <c r="AJ261" s="486"/>
      <c r="AK261" s="507">
        <f t="shared" si="151"/>
        <v>0</v>
      </c>
      <c r="AL261" s="537" t="str">
        <f t="shared" si="152"/>
        <v/>
      </c>
      <c r="AM261" s="537" t="str">
        <f t="shared" si="153"/>
        <v/>
      </c>
      <c r="AN261" s="537" t="str">
        <f t="shared" si="154"/>
        <v/>
      </c>
      <c r="AO261" s="537" t="str">
        <f t="shared" si="155"/>
        <v/>
      </c>
      <c r="AP261" s="542" t="str">
        <f t="shared" si="187"/>
        <v/>
      </c>
      <c r="AQ261" s="539"/>
      <c r="AR261" s="141"/>
      <c r="AS261" s="486"/>
      <c r="AT261" s="501" t="str">
        <f t="shared" si="156"/>
        <v/>
      </c>
      <c r="AU261" s="537" t="str">
        <f t="shared" si="157"/>
        <v/>
      </c>
      <c r="AV261" s="537" t="str">
        <f t="shared" si="158"/>
        <v/>
      </c>
      <c r="AW261" s="537" t="str">
        <f t="shared" si="159"/>
        <v/>
      </c>
      <c r="AX261" s="536"/>
      <c r="AY261" s="141"/>
      <c r="AZ261" s="211"/>
      <c r="BA261" s="211" t="str">
        <f t="shared" si="160"/>
        <v/>
      </c>
      <c r="BB261" s="537" t="str">
        <f t="shared" si="161"/>
        <v/>
      </c>
      <c r="BC261" s="537"/>
      <c r="BD261" s="538" t="str">
        <f t="shared" si="162"/>
        <v/>
      </c>
      <c r="BE261" s="539"/>
      <c r="BF261" s="141"/>
      <c r="BG261" s="486"/>
      <c r="BH261" s="501" t="str">
        <f t="shared" si="163"/>
        <v/>
      </c>
      <c r="BI261" s="537" t="str">
        <f t="shared" si="164"/>
        <v/>
      </c>
      <c r="BJ261" s="537" t="str">
        <f t="shared" si="165"/>
        <v/>
      </c>
      <c r="BK261" s="537" t="str">
        <f t="shared" si="166"/>
        <v/>
      </c>
      <c r="BL261" s="536"/>
      <c r="BM261" s="141"/>
      <c r="BN261" s="211"/>
      <c r="BO261" s="211" t="e">
        <f t="shared" si="167"/>
        <v>#VALUE!</v>
      </c>
      <c r="BP261" s="537" t="str">
        <f t="shared" si="168"/>
        <v/>
      </c>
      <c r="BQ261" s="537" t="str">
        <f t="shared" si="169"/>
        <v/>
      </c>
      <c r="BR261" s="538" t="str">
        <f t="shared" si="170"/>
        <v/>
      </c>
      <c r="BS261" s="539"/>
      <c r="BT261" s="141"/>
      <c r="BU261" s="486"/>
      <c r="BV261" s="501" t="str">
        <f t="shared" si="171"/>
        <v/>
      </c>
      <c r="BW261" s="537" t="str">
        <f t="shared" si="172"/>
        <v/>
      </c>
      <c r="BX261" s="537" t="str">
        <f t="shared" si="173"/>
        <v/>
      </c>
      <c r="BY261" s="537" t="str">
        <f t="shared" si="174"/>
        <v/>
      </c>
      <c r="BZ261" s="536"/>
      <c r="CA261" s="141"/>
      <c r="CB261" s="486"/>
      <c r="CC261" s="483" t="str">
        <f t="shared" si="175"/>
        <v/>
      </c>
      <c r="CD261" s="153" t="str">
        <f t="shared" si="176"/>
        <v/>
      </c>
      <c r="CE261" s="153" t="str">
        <f t="shared" si="177"/>
        <v/>
      </c>
      <c r="CF261" s="153" t="str">
        <f t="shared" si="178"/>
        <v/>
      </c>
    </row>
    <row r="262" spans="1:84" ht="29.45" customHeight="1" x14ac:dyDescent="0.25">
      <c r="A262" s="354" t="str">
        <f>'N-Bedarf AL §13a'!A262</f>
        <v/>
      </c>
      <c r="B262" s="354" t="str">
        <f>IF('N-Bedarf AL §13a'!B262="","",'N-Bedarf AL §13a'!B262)</f>
        <v/>
      </c>
      <c r="C262" s="305" t="str">
        <f>IF('N-Bedarf AL §13a'!D262="","",'N-Bedarf AL §13a'!D262)</f>
        <v/>
      </c>
      <c r="D262" s="32" t="str">
        <f>IF('N-Bedarf AL §13a'!C262="","",'N-Bedarf AL §13a'!C262)</f>
        <v/>
      </c>
      <c r="E262" s="32" t="str">
        <f>IF('N-Bedarf AL §13a'!Y262="",'N-Bedarf AL §13a'!V262,'N-Bedarf AL §13a'!Y262)</f>
        <v/>
      </c>
      <c r="F262" s="32" t="str">
        <f>IF('P-Bedarf AL §13a'!V264="","",'P-Bedarf AL §13a'!V264)</f>
        <v/>
      </c>
      <c r="G262" s="32" t="str">
        <f>IF('P-Bedarf AL §13a'!Z264="","",'P-Bedarf AL §13a'!Z264)</f>
        <v/>
      </c>
      <c r="H262" s="345" t="str">
        <f t="shared" si="179"/>
        <v/>
      </c>
      <c r="I262" s="345" t="str">
        <f t="shared" si="180"/>
        <v/>
      </c>
      <c r="J262" s="345" t="str">
        <f t="shared" si="181"/>
        <v/>
      </c>
      <c r="K262" s="321">
        <f t="shared" si="182"/>
        <v>0</v>
      </c>
      <c r="L262" s="321">
        <f t="shared" si="183"/>
        <v>0</v>
      </c>
      <c r="M262" s="321">
        <f t="shared" si="184"/>
        <v>0</v>
      </c>
      <c r="N262" s="321" t="str">
        <f t="shared" si="185"/>
        <v/>
      </c>
      <c r="O262" s="321" t="str">
        <f t="shared" si="185"/>
        <v/>
      </c>
      <c r="P262" s="321" t="str">
        <f t="shared" si="185"/>
        <v/>
      </c>
      <c r="Q262" s="490" t="str">
        <f t="shared" si="141"/>
        <v/>
      </c>
      <c r="R262" s="539"/>
      <c r="S262" s="141"/>
      <c r="T262" s="486"/>
      <c r="U262" s="501" t="str">
        <f t="shared" si="142"/>
        <v/>
      </c>
      <c r="V262" s="537" t="str">
        <f t="shared" si="143"/>
        <v/>
      </c>
      <c r="W262" s="537" t="str">
        <f t="shared" si="186"/>
        <v/>
      </c>
      <c r="X262" s="537" t="str">
        <f t="shared" si="144"/>
        <v/>
      </c>
      <c r="Y262" s="537" t="str">
        <f t="shared" si="145"/>
        <v/>
      </c>
      <c r="Z262" s="536"/>
      <c r="AA262" s="141"/>
      <c r="AB262" s="211"/>
      <c r="AC262" s="212" t="str">
        <f t="shared" si="146"/>
        <v/>
      </c>
      <c r="AD262" s="537" t="str">
        <f t="shared" si="147"/>
        <v/>
      </c>
      <c r="AE262" s="537" t="str">
        <f t="shared" si="148"/>
        <v/>
      </c>
      <c r="AF262" s="537" t="str">
        <f t="shared" si="149"/>
        <v/>
      </c>
      <c r="AG262" s="538" t="str">
        <f t="shared" si="150"/>
        <v/>
      </c>
      <c r="AH262" s="539"/>
      <c r="AI262" s="141"/>
      <c r="AJ262" s="486"/>
      <c r="AK262" s="507">
        <f t="shared" si="151"/>
        <v>0</v>
      </c>
      <c r="AL262" s="537" t="str">
        <f t="shared" si="152"/>
        <v/>
      </c>
      <c r="AM262" s="537" t="str">
        <f t="shared" si="153"/>
        <v/>
      </c>
      <c r="AN262" s="537" t="str">
        <f t="shared" si="154"/>
        <v/>
      </c>
      <c r="AO262" s="537" t="str">
        <f t="shared" si="155"/>
        <v/>
      </c>
      <c r="AP262" s="542" t="str">
        <f t="shared" si="187"/>
        <v/>
      </c>
      <c r="AQ262" s="539"/>
      <c r="AR262" s="141"/>
      <c r="AS262" s="486"/>
      <c r="AT262" s="501" t="str">
        <f t="shared" si="156"/>
        <v/>
      </c>
      <c r="AU262" s="537" t="str">
        <f t="shared" si="157"/>
        <v/>
      </c>
      <c r="AV262" s="537" t="str">
        <f t="shared" si="158"/>
        <v/>
      </c>
      <c r="AW262" s="537" t="str">
        <f t="shared" si="159"/>
        <v/>
      </c>
      <c r="AX262" s="536"/>
      <c r="AY262" s="141"/>
      <c r="AZ262" s="211"/>
      <c r="BA262" s="211" t="str">
        <f t="shared" si="160"/>
        <v/>
      </c>
      <c r="BB262" s="537" t="str">
        <f t="shared" si="161"/>
        <v/>
      </c>
      <c r="BC262" s="537"/>
      <c r="BD262" s="538" t="str">
        <f t="shared" si="162"/>
        <v/>
      </c>
      <c r="BE262" s="539"/>
      <c r="BF262" s="141"/>
      <c r="BG262" s="486"/>
      <c r="BH262" s="501" t="str">
        <f t="shared" si="163"/>
        <v/>
      </c>
      <c r="BI262" s="537" t="str">
        <f t="shared" si="164"/>
        <v/>
      </c>
      <c r="BJ262" s="537" t="str">
        <f t="shared" si="165"/>
        <v/>
      </c>
      <c r="BK262" s="537" t="str">
        <f t="shared" si="166"/>
        <v/>
      </c>
      <c r="BL262" s="536"/>
      <c r="BM262" s="141"/>
      <c r="BN262" s="211"/>
      <c r="BO262" s="211" t="e">
        <f t="shared" si="167"/>
        <v>#VALUE!</v>
      </c>
      <c r="BP262" s="537" t="str">
        <f t="shared" si="168"/>
        <v/>
      </c>
      <c r="BQ262" s="537" t="str">
        <f t="shared" si="169"/>
        <v/>
      </c>
      <c r="BR262" s="538" t="str">
        <f t="shared" si="170"/>
        <v/>
      </c>
      <c r="BS262" s="539"/>
      <c r="BT262" s="141"/>
      <c r="BU262" s="486"/>
      <c r="BV262" s="501" t="str">
        <f t="shared" si="171"/>
        <v/>
      </c>
      <c r="BW262" s="537" t="str">
        <f t="shared" si="172"/>
        <v/>
      </c>
      <c r="BX262" s="537" t="str">
        <f t="shared" si="173"/>
        <v/>
      </c>
      <c r="BY262" s="537" t="str">
        <f t="shared" si="174"/>
        <v/>
      </c>
      <c r="BZ262" s="536"/>
      <c r="CA262" s="141"/>
      <c r="CB262" s="486"/>
      <c r="CC262" s="483" t="str">
        <f t="shared" si="175"/>
        <v/>
      </c>
      <c r="CD262" s="153" t="str">
        <f t="shared" si="176"/>
        <v/>
      </c>
      <c r="CE262" s="153" t="str">
        <f t="shared" si="177"/>
        <v/>
      </c>
      <c r="CF262" s="153" t="str">
        <f t="shared" si="178"/>
        <v/>
      </c>
    </row>
    <row r="263" spans="1:84" ht="29.45" customHeight="1" x14ac:dyDescent="0.25">
      <c r="A263" s="354" t="str">
        <f>'N-Bedarf AL §13a'!A263</f>
        <v/>
      </c>
      <c r="B263" s="354" t="str">
        <f>IF('N-Bedarf AL §13a'!B263="","",'N-Bedarf AL §13a'!B263)</f>
        <v/>
      </c>
      <c r="C263" s="305" t="str">
        <f>IF('N-Bedarf AL §13a'!D263="","",'N-Bedarf AL §13a'!D263)</f>
        <v/>
      </c>
      <c r="D263" s="32" t="str">
        <f>IF('N-Bedarf AL §13a'!C263="","",'N-Bedarf AL §13a'!C263)</f>
        <v/>
      </c>
      <c r="E263" s="32" t="str">
        <f>IF('N-Bedarf AL §13a'!Y263="",'N-Bedarf AL §13a'!V263,'N-Bedarf AL §13a'!Y263)</f>
        <v/>
      </c>
      <c r="F263" s="32" t="str">
        <f>IF('P-Bedarf AL §13a'!V265="","",'P-Bedarf AL §13a'!V265)</f>
        <v/>
      </c>
      <c r="G263" s="32" t="str">
        <f>IF('P-Bedarf AL §13a'!Z265="","",'P-Bedarf AL §13a'!Z265)</f>
        <v/>
      </c>
      <c r="H263" s="345" t="str">
        <f t="shared" si="179"/>
        <v/>
      </c>
      <c r="I263" s="345" t="str">
        <f t="shared" si="180"/>
        <v/>
      </c>
      <c r="J263" s="345" t="str">
        <f t="shared" si="181"/>
        <v/>
      </c>
      <c r="K263" s="321">
        <f t="shared" si="182"/>
        <v>0</v>
      </c>
      <c r="L263" s="321">
        <f t="shared" si="183"/>
        <v>0</v>
      </c>
      <c r="M263" s="321">
        <f t="shared" si="184"/>
        <v>0</v>
      </c>
      <c r="N263" s="321" t="str">
        <f t="shared" si="185"/>
        <v/>
      </c>
      <c r="O263" s="321" t="str">
        <f t="shared" si="185"/>
        <v/>
      </c>
      <c r="P263" s="321" t="str">
        <f t="shared" si="185"/>
        <v/>
      </c>
      <c r="Q263" s="490" t="str">
        <f t="shared" si="141"/>
        <v/>
      </c>
      <c r="R263" s="539"/>
      <c r="S263" s="141"/>
      <c r="T263" s="486"/>
      <c r="U263" s="501" t="str">
        <f t="shared" si="142"/>
        <v/>
      </c>
      <c r="V263" s="537" t="str">
        <f t="shared" si="143"/>
        <v/>
      </c>
      <c r="W263" s="537" t="str">
        <f t="shared" si="186"/>
        <v/>
      </c>
      <c r="X263" s="537" t="str">
        <f t="shared" si="144"/>
        <v/>
      </c>
      <c r="Y263" s="537" t="str">
        <f t="shared" si="145"/>
        <v/>
      </c>
      <c r="Z263" s="536"/>
      <c r="AA263" s="141"/>
      <c r="AB263" s="211"/>
      <c r="AC263" s="212" t="str">
        <f t="shared" si="146"/>
        <v/>
      </c>
      <c r="AD263" s="537" t="str">
        <f t="shared" si="147"/>
        <v/>
      </c>
      <c r="AE263" s="537" t="str">
        <f t="shared" si="148"/>
        <v/>
      </c>
      <c r="AF263" s="537" t="str">
        <f t="shared" si="149"/>
        <v/>
      </c>
      <c r="AG263" s="538" t="str">
        <f t="shared" si="150"/>
        <v/>
      </c>
      <c r="AH263" s="539"/>
      <c r="AI263" s="141"/>
      <c r="AJ263" s="486"/>
      <c r="AK263" s="507">
        <f t="shared" si="151"/>
        <v>0</v>
      </c>
      <c r="AL263" s="537" t="str">
        <f t="shared" si="152"/>
        <v/>
      </c>
      <c r="AM263" s="537" t="str">
        <f t="shared" si="153"/>
        <v/>
      </c>
      <c r="AN263" s="537" t="str">
        <f t="shared" si="154"/>
        <v/>
      </c>
      <c r="AO263" s="537" t="str">
        <f t="shared" si="155"/>
        <v/>
      </c>
      <c r="AP263" s="542" t="str">
        <f t="shared" si="187"/>
        <v/>
      </c>
      <c r="AQ263" s="539"/>
      <c r="AR263" s="141"/>
      <c r="AS263" s="486"/>
      <c r="AT263" s="501" t="str">
        <f t="shared" si="156"/>
        <v/>
      </c>
      <c r="AU263" s="537" t="str">
        <f t="shared" si="157"/>
        <v/>
      </c>
      <c r="AV263" s="537" t="str">
        <f t="shared" si="158"/>
        <v/>
      </c>
      <c r="AW263" s="537" t="str">
        <f t="shared" si="159"/>
        <v/>
      </c>
      <c r="AX263" s="536"/>
      <c r="AY263" s="141"/>
      <c r="AZ263" s="211"/>
      <c r="BA263" s="211" t="str">
        <f t="shared" si="160"/>
        <v/>
      </c>
      <c r="BB263" s="537" t="str">
        <f t="shared" si="161"/>
        <v/>
      </c>
      <c r="BC263" s="537"/>
      <c r="BD263" s="538" t="str">
        <f t="shared" si="162"/>
        <v/>
      </c>
      <c r="BE263" s="539"/>
      <c r="BF263" s="141"/>
      <c r="BG263" s="486"/>
      <c r="BH263" s="501" t="str">
        <f t="shared" si="163"/>
        <v/>
      </c>
      <c r="BI263" s="537" t="str">
        <f t="shared" si="164"/>
        <v/>
      </c>
      <c r="BJ263" s="537" t="str">
        <f t="shared" si="165"/>
        <v/>
      </c>
      <c r="BK263" s="537" t="str">
        <f t="shared" si="166"/>
        <v/>
      </c>
      <c r="BL263" s="536"/>
      <c r="BM263" s="141"/>
      <c r="BN263" s="211"/>
      <c r="BO263" s="211" t="e">
        <f t="shared" si="167"/>
        <v>#VALUE!</v>
      </c>
      <c r="BP263" s="537" t="str">
        <f t="shared" si="168"/>
        <v/>
      </c>
      <c r="BQ263" s="537" t="str">
        <f t="shared" si="169"/>
        <v/>
      </c>
      <c r="BR263" s="538" t="str">
        <f t="shared" si="170"/>
        <v/>
      </c>
      <c r="BS263" s="539"/>
      <c r="BT263" s="141"/>
      <c r="BU263" s="486"/>
      <c r="BV263" s="501" t="str">
        <f t="shared" si="171"/>
        <v/>
      </c>
      <c r="BW263" s="537" t="str">
        <f t="shared" si="172"/>
        <v/>
      </c>
      <c r="BX263" s="537" t="str">
        <f t="shared" si="173"/>
        <v/>
      </c>
      <c r="BY263" s="537" t="str">
        <f t="shared" si="174"/>
        <v/>
      </c>
      <c r="BZ263" s="536"/>
      <c r="CA263" s="141"/>
      <c r="CB263" s="486"/>
      <c r="CC263" s="483" t="str">
        <f t="shared" si="175"/>
        <v/>
      </c>
      <c r="CD263" s="153" t="str">
        <f t="shared" si="176"/>
        <v/>
      </c>
      <c r="CE263" s="153" t="str">
        <f t="shared" si="177"/>
        <v/>
      </c>
      <c r="CF263" s="153" t="str">
        <f t="shared" si="178"/>
        <v/>
      </c>
    </row>
    <row r="264" spans="1:84" ht="29.45" customHeight="1" x14ac:dyDescent="0.25">
      <c r="A264" s="354" t="str">
        <f>'N-Bedarf AL §13a'!A264</f>
        <v/>
      </c>
      <c r="B264" s="354" t="str">
        <f>IF('N-Bedarf AL §13a'!B264="","",'N-Bedarf AL §13a'!B264)</f>
        <v/>
      </c>
      <c r="C264" s="305" t="str">
        <f>IF('N-Bedarf AL §13a'!D264="","",'N-Bedarf AL §13a'!D264)</f>
        <v/>
      </c>
      <c r="D264" s="32" t="str">
        <f>IF('N-Bedarf AL §13a'!C264="","",'N-Bedarf AL §13a'!C264)</f>
        <v/>
      </c>
      <c r="E264" s="32" t="str">
        <f>IF('N-Bedarf AL §13a'!Y264="",'N-Bedarf AL §13a'!V264,'N-Bedarf AL §13a'!Y264)</f>
        <v/>
      </c>
      <c r="F264" s="32" t="str">
        <f>IF('P-Bedarf AL §13a'!V266="","",'P-Bedarf AL §13a'!V266)</f>
        <v/>
      </c>
      <c r="G264" s="32" t="str">
        <f>IF('P-Bedarf AL §13a'!Z266="","",'P-Bedarf AL §13a'!Z266)</f>
        <v/>
      </c>
      <c r="H264" s="345" t="str">
        <f t="shared" si="179"/>
        <v/>
      </c>
      <c r="I264" s="345" t="str">
        <f t="shared" si="180"/>
        <v/>
      </c>
      <c r="J264" s="345" t="str">
        <f t="shared" si="181"/>
        <v/>
      </c>
      <c r="K264" s="321">
        <f t="shared" si="182"/>
        <v>0</v>
      </c>
      <c r="L264" s="321">
        <f t="shared" si="183"/>
        <v>0</v>
      </c>
      <c r="M264" s="321">
        <f t="shared" si="184"/>
        <v>0</v>
      </c>
      <c r="N264" s="321" t="str">
        <f t="shared" si="185"/>
        <v/>
      </c>
      <c r="O264" s="321" t="str">
        <f t="shared" si="185"/>
        <v/>
      </c>
      <c r="P264" s="321" t="str">
        <f t="shared" si="185"/>
        <v/>
      </c>
      <c r="Q264" s="490" t="str">
        <f t="shared" ref="Q264:Q310" si="188">IF(N264="","",IF(N264&gt;0,"Achtung: N-Überhang!",""))</f>
        <v/>
      </c>
      <c r="R264" s="539"/>
      <c r="S264" s="141"/>
      <c r="T264" s="486"/>
      <c r="U264" s="501" t="str">
        <f t="shared" ref="U264:U310" si="189">IF(D264="","",T264*D264)</f>
        <v/>
      </c>
      <c r="V264" s="537" t="str">
        <f t="shared" ref="V264:V310" si="190">IF(OR(E264="",S264="",S264="keine"),"",(VLOOKUP(S264,Dünger_Formen,3,FALSE))*T264)</f>
        <v/>
      </c>
      <c r="W264" s="537" t="str">
        <f t="shared" si="186"/>
        <v/>
      </c>
      <c r="X264" s="537" t="str">
        <f t="shared" ref="X264:X310" si="191">IF(OR(F264="",S264="",S264="keine"),"",(VLOOKUP(S264,Dünger_Formen,8,FALSE))*T264)</f>
        <v/>
      </c>
      <c r="Y264" s="537" t="str">
        <f t="shared" ref="Y264:Y310" si="192">IF(OR(G264="",S264="",S264="keine"),"",(VLOOKUP(S264,Dünger_Formen,9,FALSE))*T264)</f>
        <v/>
      </c>
      <c r="Z264" s="536"/>
      <c r="AA264" s="141"/>
      <c r="AB264" s="211"/>
      <c r="AC264" s="212" t="str">
        <f t="shared" ref="AC264:AC310" si="193">IF(D264="","",AB264*D264)</f>
        <v/>
      </c>
      <c r="AD264" s="537" t="str">
        <f t="shared" ref="AD264:AD310" si="194">IF(OR(E264="",AA264="",AA264="keine"),"",(VLOOKUP(AA264,Dünger_Formen,3,FALSE))*AB264)</f>
        <v/>
      </c>
      <c r="AE264" s="537" t="str">
        <f t="shared" ref="AE264:AE310" si="195">IF(OR(E264="",AA264="",AA264="keine"),"",(VLOOKUP(AA264,Dünger_Formen,7,FALSE))*AB264)</f>
        <v/>
      </c>
      <c r="AF264" s="537" t="str">
        <f t="shared" ref="AF264:AF310" si="196">IF(OR(F264="",AA264="",AA264="keine"),"",(VLOOKUP(AA264,Dünger_Formen,8,FALSE))*AB264)</f>
        <v/>
      </c>
      <c r="AG264" s="538" t="str">
        <f t="shared" ref="AG264:AG310" si="197">IF(OR(G264="",AA264="",AA264="keine"),"",(VLOOKUP(AA264,Dünger_Formen,9,FALSE))*AB264)</f>
        <v/>
      </c>
      <c r="AH264" s="539"/>
      <c r="AI264" s="141"/>
      <c r="AJ264" s="486"/>
      <c r="AK264" s="507">
        <f t="shared" ref="AK264:AK310" si="198">IF(L264="","",AJ264*L264)</f>
        <v>0</v>
      </c>
      <c r="AL264" s="537" t="str">
        <f t="shared" ref="AL264:AL310" si="199">IF(OR(E264="",AI264="",AI264="keine"),"",(VLOOKUP(AI264,Dünger_Formen,3,FALSE))*AJ264)</f>
        <v/>
      </c>
      <c r="AM264" s="537" t="str">
        <f t="shared" ref="AM264:AM310" si="200">IF(OR(E264="",AI264="",AI264="keine"),"",(VLOOKUP(AI264,Dünger_Formen,7,FALSE))*AJ264)</f>
        <v/>
      </c>
      <c r="AN264" s="537" t="str">
        <f t="shared" ref="AN264:AN310" si="201">IF(OR(F264="",AI264="",AI264="keine"),"",(VLOOKUP(AI264,Dünger_Formen,8,FALSE))*AJ264)</f>
        <v/>
      </c>
      <c r="AO264" s="537" t="str">
        <f t="shared" ref="AO264:AO310" si="202">IF(OR(G264="",AI264="",AI264="keine"),"",(VLOOKUP(AI264,Dünger_Formen,9,FALSE))*AJ264)</f>
        <v/>
      </c>
      <c r="AP264" s="542" t="str">
        <f t="shared" si="187"/>
        <v/>
      </c>
      <c r="AQ264" s="539"/>
      <c r="AR264" s="141"/>
      <c r="AS264" s="486"/>
      <c r="AT264" s="501" t="str">
        <f t="shared" ref="AT264:AT310" si="203">IF(D264="","",AS264*$D264)</f>
        <v/>
      </c>
      <c r="AU264" s="537" t="str">
        <f t="shared" ref="AU264:AU310" si="204">IF(OR(E264="",AR264="",AR264="keine"),"",ROUND((VLOOKUP(AR264,Dünger_Formen,3,FALSE))*AS264,0))</f>
        <v/>
      </c>
      <c r="AV264" s="537" t="str">
        <f t="shared" ref="AV264:AV310" si="205">IF(OR(F264="",AR264="",AR264="keine"),"",ROUND((VLOOKUP(AR264,Dünger_Formen,8,FALSE))*AS264,0))</f>
        <v/>
      </c>
      <c r="AW264" s="537" t="str">
        <f t="shared" ref="AW264:AW310" si="206">IF(OR(G264="",AR264="",AR264="keine"),"",ROUND((VLOOKUP(AR264,Dünger_Formen,9,FALSE))*AS264,0))</f>
        <v/>
      </c>
      <c r="AX264" s="536"/>
      <c r="AY264" s="141"/>
      <c r="AZ264" s="211"/>
      <c r="BA264" s="211" t="str">
        <f t="shared" ref="BA264:BA310" si="207">IF(D264="","",AZ264*$D264)</f>
        <v/>
      </c>
      <c r="BB264" s="537" t="str">
        <f t="shared" ref="BB264:BB310" si="208">IF(OR(E264="",AY264="",AY264="keine"),"",ROUND((VLOOKUP(AY264,Dünger_Formen,3,FALSE))*AZ264,0))</f>
        <v/>
      </c>
      <c r="BC264" s="537"/>
      <c r="BD264" s="538" t="str">
        <f t="shared" ref="BD264:BD310" si="209">IF(OR(G264="",AY264="",AY264="keine"),"",ROUND((VLOOKUP(AY264,Dünger_Formen,9,FALSE))*AZ264,0))</f>
        <v/>
      </c>
      <c r="BE264" s="539"/>
      <c r="BF264" s="141"/>
      <c r="BG264" s="486"/>
      <c r="BH264" s="501" t="str">
        <f t="shared" ref="BH264:BH310" si="210">IF(D264="","",BG264*$D264)</f>
        <v/>
      </c>
      <c r="BI264" s="537" t="str">
        <f t="shared" ref="BI264:BI310" si="211">IF(OR(E264="",BF264="",BF264="keine"),"",ROUND((VLOOKUP(BF264,Dünger_Formen,3,FALSE))*BG264,0))</f>
        <v/>
      </c>
      <c r="BJ264" s="537" t="str">
        <f t="shared" ref="BJ264:BJ310" si="212">IF(OR(F264="",BF264="",BF264="keine"),"",ROUND((VLOOKUP(BF264,Dünger_Formen,8,FALSE))*BG264,0))</f>
        <v/>
      </c>
      <c r="BK264" s="537" t="str">
        <f t="shared" ref="BK264:BK310" si="213">IF(OR(G264="",BF264="",BF264="keine"),"",ROUND((VLOOKUP(BF264,Dünger_Formen,9,FALSE))*BG264,0))</f>
        <v/>
      </c>
      <c r="BL264" s="536"/>
      <c r="BM264" s="141"/>
      <c r="BN264" s="211"/>
      <c r="BO264" s="211" t="e">
        <f t="shared" ref="BO264:BO310" si="214">IF(K264="","",BN264*$D264)</f>
        <v>#VALUE!</v>
      </c>
      <c r="BP264" s="537" t="str">
        <f t="shared" ref="BP264:BP310" si="215">IF(OR(E264="",BM264="",BM264="keine"),"",ROUND((VLOOKUP(BM264,Dünger_Formen,3,FALSE))*BN264,0))</f>
        <v/>
      </c>
      <c r="BQ264" s="537" t="str">
        <f t="shared" ref="BQ264:BQ310" si="216">IF(OR(F264="",BM264="",BM264="keine"),"",ROUND((VLOOKUP(BM264,Dünger_Formen,8,FALSE))*BN264,0))</f>
        <v/>
      </c>
      <c r="BR264" s="538" t="str">
        <f t="shared" ref="BR264:BR310" si="217">IF(OR(G264="",BM264="",BM264="keine"),"",ROUND((VLOOKUP(BM264,Dünger_Formen,9,FALSE))*BN264,0))</f>
        <v/>
      </c>
      <c r="BS264" s="539"/>
      <c r="BT264" s="141"/>
      <c r="BU264" s="486"/>
      <c r="BV264" s="501" t="str">
        <f t="shared" ref="BV264:BV310" si="218">IF(R264="","",BU264*$D264)</f>
        <v/>
      </c>
      <c r="BW264" s="537" t="str">
        <f t="shared" ref="BW264:BW310" si="219">IF(OR(E264="",BT264="",BT264="keine"),"",ROUND((VLOOKUP(BT264,Dünger_Formen,3,FALSE))*BU264,0))</f>
        <v/>
      </c>
      <c r="BX264" s="537" t="str">
        <f t="shared" ref="BX264:BX310" si="220">IF(OR(F264="",BT264="",BT264="keine"),"",ROUND((VLOOKUP(BT264,Dünger_Formen,8,FALSE))*BU264,0))</f>
        <v/>
      </c>
      <c r="BY264" s="537" t="str">
        <f t="shared" ref="BY264:BY310" si="221">IF(OR(G264="",BT264="",BT264="keine"),"",ROUND((VLOOKUP(BT264,Dünger_Formen,9,FALSE))*BU264,0))</f>
        <v/>
      </c>
      <c r="BZ264" s="536"/>
      <c r="CA264" s="141"/>
      <c r="CB264" s="486"/>
      <c r="CC264" s="483" t="str">
        <f t="shared" ref="CC264:CC310" si="222">IF(Y264="","",CB264*$D264)</f>
        <v/>
      </c>
      <c r="CD264" s="153" t="str">
        <f t="shared" ref="CD264:CD310" si="223">IF(OR(E264="",CA264="",CA264="keine"),"",ROUND((VLOOKUP(CA264,Dünger_Formen,3,FALSE))*CB264,0))</f>
        <v/>
      </c>
      <c r="CE264" s="153" t="str">
        <f t="shared" ref="CE264:CE310" si="224">IF(OR(F264="",CA264="",CA264="keine"),"",ROUND((VLOOKUP(CA264,Dünger_Formen,8,FALSE))*CB264,0))</f>
        <v/>
      </c>
      <c r="CF264" s="153" t="str">
        <f t="shared" ref="CF264:CF310" si="225">IF(OR(G264="",CA264="",CA264="keine"),"",ROUND((VLOOKUP(CA264,Dünger_Formen,9,FALSE))*CB264,0))</f>
        <v/>
      </c>
    </row>
    <row r="265" spans="1:84" ht="29.45" customHeight="1" x14ac:dyDescent="0.25">
      <c r="A265" s="354" t="str">
        <f>'N-Bedarf AL §13a'!A265</f>
        <v/>
      </c>
      <c r="B265" s="354" t="str">
        <f>IF('N-Bedarf AL §13a'!B265="","",'N-Bedarf AL §13a'!B265)</f>
        <v/>
      </c>
      <c r="C265" s="305" t="str">
        <f>IF('N-Bedarf AL §13a'!D265="","",'N-Bedarf AL §13a'!D265)</f>
        <v/>
      </c>
      <c r="D265" s="32" t="str">
        <f>IF('N-Bedarf AL §13a'!C265="","",'N-Bedarf AL §13a'!C265)</f>
        <v/>
      </c>
      <c r="E265" s="32" t="str">
        <f>IF('N-Bedarf AL §13a'!Y265="",'N-Bedarf AL §13a'!V265,'N-Bedarf AL §13a'!Y265)</f>
        <v/>
      </c>
      <c r="F265" s="32" t="str">
        <f>IF('P-Bedarf AL §13a'!V267="","",'P-Bedarf AL §13a'!V267)</f>
        <v/>
      </c>
      <c r="G265" s="32" t="str">
        <f>IF('P-Bedarf AL §13a'!Z267="","",'P-Bedarf AL §13a'!Z267)</f>
        <v/>
      </c>
      <c r="H265" s="345" t="str">
        <f t="shared" ref="H265:H310" si="226">IF(OR(E265="",N265=""),"",SUM(W265,AE265,AM265))</f>
        <v/>
      </c>
      <c r="I265" s="345" t="str">
        <f t="shared" ref="I265:I310" si="227">IF(OR(E265="",N265=""),"",SUM(V265,AD265,AL265))</f>
        <v/>
      </c>
      <c r="J265" s="345" t="str">
        <f t="shared" ref="J265:J310" si="228">IF(OR(E265="",N265=""),"",SUM(AU265,BB265,BI265))</f>
        <v/>
      </c>
      <c r="K265" s="321">
        <f t="shared" ref="K265:K310" si="229">IF(W265="",0,W265)+IF(AE265="",0,AE265)+IF(AM265="",0,AM265)+IF(AU265="",0,AU265)+IF(BB265="",0,BB265)+IF(BI265="",0,BI265)+IF(BP265="",0,BP265)+IF(BW265="",0,BW265)+IF(CD265="",0,CD265)</f>
        <v>0</v>
      </c>
      <c r="L265" s="321">
        <f t="shared" ref="L265:L310" si="230">IF(X265="",0,X265)+IF(AN265="",0,AN265)+IF(AF265="",0,AF265)+IF(AV265="",0,AV265)+IF(BC265="",0,BC265)+IF(BJ265="",0,BJ265)+IF(BQ265="",0,BQ265)+IF(BX265="",0,BX265)+IF(CE265="",0,CE265)</f>
        <v>0</v>
      </c>
      <c r="M265" s="321">
        <f t="shared" ref="M265:M310" si="231">IF(BY265="",0,BY265)+IF(CF265="",0,CF265)+IF(Y265="",0,Y265)+IF(AG265="",0,AG265)+IF(AW265="",0,AW265)+IF(BD265="",0,BD265)+IF(BK265="",0,BK265)+IF(AO265="",0,AO265)+IF(BR265="",0,BR265)</f>
        <v>0</v>
      </c>
      <c r="N265" s="321" t="str">
        <f t="shared" ref="N265:P310" si="232">IF(E265="","",K265-E265)</f>
        <v/>
      </c>
      <c r="O265" s="321" t="str">
        <f t="shared" si="232"/>
        <v/>
      </c>
      <c r="P265" s="321" t="str">
        <f t="shared" si="232"/>
        <v/>
      </c>
      <c r="Q265" s="490" t="str">
        <f t="shared" si="188"/>
        <v/>
      </c>
      <c r="R265" s="539"/>
      <c r="S265" s="141"/>
      <c r="T265" s="486"/>
      <c r="U265" s="501" t="str">
        <f t="shared" si="189"/>
        <v/>
      </c>
      <c r="V265" s="537" t="str">
        <f t="shared" si="190"/>
        <v/>
      </c>
      <c r="W265" s="537" t="str">
        <f t="shared" ref="W265:W310" si="233">IF(OR(E265="",S265="",S265="keine"),"",(VLOOKUP(S265,Dünger_Formen,7,FALSE))*T265)</f>
        <v/>
      </c>
      <c r="X265" s="537" t="str">
        <f t="shared" si="191"/>
        <v/>
      </c>
      <c r="Y265" s="537" t="str">
        <f t="shared" si="192"/>
        <v/>
      </c>
      <c r="Z265" s="536"/>
      <c r="AA265" s="141"/>
      <c r="AB265" s="211"/>
      <c r="AC265" s="212" t="str">
        <f t="shared" si="193"/>
        <v/>
      </c>
      <c r="AD265" s="537" t="str">
        <f t="shared" si="194"/>
        <v/>
      </c>
      <c r="AE265" s="537" t="str">
        <f t="shared" si="195"/>
        <v/>
      </c>
      <c r="AF265" s="537" t="str">
        <f t="shared" si="196"/>
        <v/>
      </c>
      <c r="AG265" s="538" t="str">
        <f t="shared" si="197"/>
        <v/>
      </c>
      <c r="AH265" s="539"/>
      <c r="AI265" s="141"/>
      <c r="AJ265" s="486"/>
      <c r="AK265" s="507">
        <f t="shared" si="198"/>
        <v>0</v>
      </c>
      <c r="AL265" s="537" t="str">
        <f t="shared" si="199"/>
        <v/>
      </c>
      <c r="AM265" s="537" t="str">
        <f t="shared" si="200"/>
        <v/>
      </c>
      <c r="AN265" s="537" t="str">
        <f t="shared" si="201"/>
        <v/>
      </c>
      <c r="AO265" s="537" t="str">
        <f t="shared" si="202"/>
        <v/>
      </c>
      <c r="AP265" s="542" t="str">
        <f t="shared" ref="AP265:AP310" si="234">IF(AND(AA265="",S265=""),"",IF(AA265="",0,IF(OR(AA265="Kompost",AA265="Bioabfallkompost",AA265="Grüngutkompost"),(AD265)*4%,(AD265)*10%))+IF(AI265="",0,IF(OR(AI265="Kompost",AI265="Bioabfallkompost",AI265="Grüngutkompost"),(AL265)*4%,(AL265)*10%))+IF(S265="",0,IF(OR(S265="Kompost",S265="Bioabfallkompost",S265="Grüngutkompost"),(V265)*4%,(V265)*10%)))</f>
        <v/>
      </c>
      <c r="AQ265" s="539"/>
      <c r="AR265" s="141"/>
      <c r="AS265" s="486"/>
      <c r="AT265" s="501" t="str">
        <f t="shared" si="203"/>
        <v/>
      </c>
      <c r="AU265" s="537" t="str">
        <f t="shared" si="204"/>
        <v/>
      </c>
      <c r="AV265" s="537" t="str">
        <f t="shared" si="205"/>
        <v/>
      </c>
      <c r="AW265" s="537" t="str">
        <f t="shared" si="206"/>
        <v/>
      </c>
      <c r="AX265" s="536"/>
      <c r="AY265" s="141"/>
      <c r="AZ265" s="211"/>
      <c r="BA265" s="211" t="str">
        <f t="shared" si="207"/>
        <v/>
      </c>
      <c r="BB265" s="537" t="str">
        <f t="shared" si="208"/>
        <v/>
      </c>
      <c r="BC265" s="537"/>
      <c r="BD265" s="538" t="str">
        <f t="shared" si="209"/>
        <v/>
      </c>
      <c r="BE265" s="539"/>
      <c r="BF265" s="141"/>
      <c r="BG265" s="486"/>
      <c r="BH265" s="501" t="str">
        <f t="shared" si="210"/>
        <v/>
      </c>
      <c r="BI265" s="537" t="str">
        <f t="shared" si="211"/>
        <v/>
      </c>
      <c r="BJ265" s="537" t="str">
        <f t="shared" si="212"/>
        <v/>
      </c>
      <c r="BK265" s="537" t="str">
        <f t="shared" si="213"/>
        <v/>
      </c>
      <c r="BL265" s="536"/>
      <c r="BM265" s="141"/>
      <c r="BN265" s="211"/>
      <c r="BO265" s="211" t="e">
        <f t="shared" si="214"/>
        <v>#VALUE!</v>
      </c>
      <c r="BP265" s="537" t="str">
        <f t="shared" si="215"/>
        <v/>
      </c>
      <c r="BQ265" s="537" t="str">
        <f t="shared" si="216"/>
        <v/>
      </c>
      <c r="BR265" s="538" t="str">
        <f t="shared" si="217"/>
        <v/>
      </c>
      <c r="BS265" s="539"/>
      <c r="BT265" s="141"/>
      <c r="BU265" s="486"/>
      <c r="BV265" s="501" t="str">
        <f t="shared" si="218"/>
        <v/>
      </c>
      <c r="BW265" s="537" t="str">
        <f t="shared" si="219"/>
        <v/>
      </c>
      <c r="BX265" s="537" t="str">
        <f t="shared" si="220"/>
        <v/>
      </c>
      <c r="BY265" s="537" t="str">
        <f t="shared" si="221"/>
        <v/>
      </c>
      <c r="BZ265" s="536"/>
      <c r="CA265" s="141"/>
      <c r="CB265" s="486"/>
      <c r="CC265" s="483" t="str">
        <f t="shared" si="222"/>
        <v/>
      </c>
      <c r="CD265" s="153" t="str">
        <f t="shared" si="223"/>
        <v/>
      </c>
      <c r="CE265" s="153" t="str">
        <f t="shared" si="224"/>
        <v/>
      </c>
      <c r="CF265" s="153" t="str">
        <f t="shared" si="225"/>
        <v/>
      </c>
    </row>
    <row r="266" spans="1:84" ht="29.45" customHeight="1" x14ac:dyDescent="0.25">
      <c r="A266" s="354" t="str">
        <f>'N-Bedarf AL §13a'!A266</f>
        <v/>
      </c>
      <c r="B266" s="354" t="str">
        <f>IF('N-Bedarf AL §13a'!B266="","",'N-Bedarf AL §13a'!B266)</f>
        <v/>
      </c>
      <c r="C266" s="305" t="str">
        <f>IF('N-Bedarf AL §13a'!D266="","",'N-Bedarf AL §13a'!D266)</f>
        <v/>
      </c>
      <c r="D266" s="32" t="str">
        <f>IF('N-Bedarf AL §13a'!C266="","",'N-Bedarf AL §13a'!C266)</f>
        <v/>
      </c>
      <c r="E266" s="32" t="str">
        <f>IF('N-Bedarf AL §13a'!Y266="",'N-Bedarf AL §13a'!V266,'N-Bedarf AL §13a'!Y266)</f>
        <v/>
      </c>
      <c r="F266" s="32" t="str">
        <f>IF('P-Bedarf AL §13a'!V268="","",'P-Bedarf AL §13a'!V268)</f>
        <v/>
      </c>
      <c r="G266" s="32" t="str">
        <f>IF('P-Bedarf AL §13a'!Z268="","",'P-Bedarf AL §13a'!Z268)</f>
        <v/>
      </c>
      <c r="H266" s="345" t="str">
        <f t="shared" si="226"/>
        <v/>
      </c>
      <c r="I266" s="345" t="str">
        <f t="shared" si="227"/>
        <v/>
      </c>
      <c r="J266" s="345" t="str">
        <f t="shared" si="228"/>
        <v/>
      </c>
      <c r="K266" s="321">
        <f t="shared" si="229"/>
        <v>0</v>
      </c>
      <c r="L266" s="321">
        <f t="shared" si="230"/>
        <v>0</v>
      </c>
      <c r="M266" s="321">
        <f t="shared" si="231"/>
        <v>0</v>
      </c>
      <c r="N266" s="321" t="str">
        <f t="shared" si="232"/>
        <v/>
      </c>
      <c r="O266" s="321" t="str">
        <f t="shared" si="232"/>
        <v/>
      </c>
      <c r="P266" s="321" t="str">
        <f t="shared" si="232"/>
        <v/>
      </c>
      <c r="Q266" s="490" t="str">
        <f t="shared" si="188"/>
        <v/>
      </c>
      <c r="R266" s="539"/>
      <c r="S266" s="141"/>
      <c r="T266" s="486"/>
      <c r="U266" s="501" t="str">
        <f t="shared" si="189"/>
        <v/>
      </c>
      <c r="V266" s="537" t="str">
        <f t="shared" si="190"/>
        <v/>
      </c>
      <c r="W266" s="537" t="str">
        <f t="shared" si="233"/>
        <v/>
      </c>
      <c r="X266" s="537" t="str">
        <f t="shared" si="191"/>
        <v/>
      </c>
      <c r="Y266" s="537" t="str">
        <f t="shared" si="192"/>
        <v/>
      </c>
      <c r="Z266" s="536"/>
      <c r="AA266" s="141"/>
      <c r="AB266" s="211"/>
      <c r="AC266" s="212" t="str">
        <f t="shared" si="193"/>
        <v/>
      </c>
      <c r="AD266" s="537" t="str">
        <f t="shared" si="194"/>
        <v/>
      </c>
      <c r="AE266" s="537" t="str">
        <f t="shared" si="195"/>
        <v/>
      </c>
      <c r="AF266" s="537" t="str">
        <f t="shared" si="196"/>
        <v/>
      </c>
      <c r="AG266" s="538" t="str">
        <f t="shared" si="197"/>
        <v/>
      </c>
      <c r="AH266" s="539"/>
      <c r="AI266" s="141"/>
      <c r="AJ266" s="486"/>
      <c r="AK266" s="507">
        <f t="shared" si="198"/>
        <v>0</v>
      </c>
      <c r="AL266" s="537" t="str">
        <f t="shared" si="199"/>
        <v/>
      </c>
      <c r="AM266" s="537" t="str">
        <f t="shared" si="200"/>
        <v/>
      </c>
      <c r="AN266" s="537" t="str">
        <f t="shared" si="201"/>
        <v/>
      </c>
      <c r="AO266" s="537" t="str">
        <f t="shared" si="202"/>
        <v/>
      </c>
      <c r="AP266" s="542" t="str">
        <f t="shared" si="234"/>
        <v/>
      </c>
      <c r="AQ266" s="539"/>
      <c r="AR266" s="141"/>
      <c r="AS266" s="486"/>
      <c r="AT266" s="501" t="str">
        <f t="shared" si="203"/>
        <v/>
      </c>
      <c r="AU266" s="537" t="str">
        <f t="shared" si="204"/>
        <v/>
      </c>
      <c r="AV266" s="537" t="str">
        <f t="shared" si="205"/>
        <v/>
      </c>
      <c r="AW266" s="537" t="str">
        <f t="shared" si="206"/>
        <v/>
      </c>
      <c r="AX266" s="536"/>
      <c r="AY266" s="141"/>
      <c r="AZ266" s="211"/>
      <c r="BA266" s="211" t="str">
        <f t="shared" si="207"/>
        <v/>
      </c>
      <c r="BB266" s="537" t="str">
        <f t="shared" si="208"/>
        <v/>
      </c>
      <c r="BC266" s="537"/>
      <c r="BD266" s="538" t="str">
        <f t="shared" si="209"/>
        <v/>
      </c>
      <c r="BE266" s="539"/>
      <c r="BF266" s="141"/>
      <c r="BG266" s="486"/>
      <c r="BH266" s="501" t="str">
        <f t="shared" si="210"/>
        <v/>
      </c>
      <c r="BI266" s="537" t="str">
        <f t="shared" si="211"/>
        <v/>
      </c>
      <c r="BJ266" s="537" t="str">
        <f t="shared" si="212"/>
        <v/>
      </c>
      <c r="BK266" s="537" t="str">
        <f t="shared" si="213"/>
        <v/>
      </c>
      <c r="BL266" s="536"/>
      <c r="BM266" s="141"/>
      <c r="BN266" s="211"/>
      <c r="BO266" s="211" t="e">
        <f t="shared" si="214"/>
        <v>#VALUE!</v>
      </c>
      <c r="BP266" s="537" t="str">
        <f t="shared" si="215"/>
        <v/>
      </c>
      <c r="BQ266" s="537" t="str">
        <f t="shared" si="216"/>
        <v/>
      </c>
      <c r="BR266" s="538" t="str">
        <f t="shared" si="217"/>
        <v/>
      </c>
      <c r="BS266" s="539"/>
      <c r="BT266" s="141"/>
      <c r="BU266" s="486"/>
      <c r="BV266" s="501" t="str">
        <f t="shared" si="218"/>
        <v/>
      </c>
      <c r="BW266" s="537" t="str">
        <f t="shared" si="219"/>
        <v/>
      </c>
      <c r="BX266" s="537" t="str">
        <f t="shared" si="220"/>
        <v/>
      </c>
      <c r="BY266" s="537" t="str">
        <f t="shared" si="221"/>
        <v/>
      </c>
      <c r="BZ266" s="536"/>
      <c r="CA266" s="141"/>
      <c r="CB266" s="486"/>
      <c r="CC266" s="483" t="str">
        <f t="shared" si="222"/>
        <v/>
      </c>
      <c r="CD266" s="153" t="str">
        <f t="shared" si="223"/>
        <v/>
      </c>
      <c r="CE266" s="153" t="str">
        <f t="shared" si="224"/>
        <v/>
      </c>
      <c r="CF266" s="153" t="str">
        <f t="shared" si="225"/>
        <v/>
      </c>
    </row>
    <row r="267" spans="1:84" ht="29.45" customHeight="1" x14ac:dyDescent="0.25">
      <c r="A267" s="354" t="str">
        <f>'N-Bedarf AL §13a'!A267</f>
        <v/>
      </c>
      <c r="B267" s="354" t="str">
        <f>IF('N-Bedarf AL §13a'!B267="","",'N-Bedarf AL §13a'!B267)</f>
        <v/>
      </c>
      <c r="C267" s="305" t="str">
        <f>IF('N-Bedarf AL §13a'!D267="","",'N-Bedarf AL §13a'!D267)</f>
        <v/>
      </c>
      <c r="D267" s="32" t="str">
        <f>IF('N-Bedarf AL §13a'!C267="","",'N-Bedarf AL §13a'!C267)</f>
        <v/>
      </c>
      <c r="E267" s="32" t="str">
        <f>IF('N-Bedarf AL §13a'!Y267="",'N-Bedarf AL §13a'!V267,'N-Bedarf AL §13a'!Y267)</f>
        <v/>
      </c>
      <c r="F267" s="32" t="str">
        <f>IF('P-Bedarf AL §13a'!V269="","",'P-Bedarf AL §13a'!V269)</f>
        <v/>
      </c>
      <c r="G267" s="32" t="str">
        <f>IF('P-Bedarf AL §13a'!Z269="","",'P-Bedarf AL §13a'!Z269)</f>
        <v/>
      </c>
      <c r="H267" s="345" t="str">
        <f t="shared" si="226"/>
        <v/>
      </c>
      <c r="I267" s="345" t="str">
        <f t="shared" si="227"/>
        <v/>
      </c>
      <c r="J267" s="345" t="str">
        <f t="shared" si="228"/>
        <v/>
      </c>
      <c r="K267" s="321">
        <f t="shared" si="229"/>
        <v>0</v>
      </c>
      <c r="L267" s="321">
        <f t="shared" si="230"/>
        <v>0</v>
      </c>
      <c r="M267" s="321">
        <f t="shared" si="231"/>
        <v>0</v>
      </c>
      <c r="N267" s="321" t="str">
        <f t="shared" si="232"/>
        <v/>
      </c>
      <c r="O267" s="321" t="str">
        <f t="shared" si="232"/>
        <v/>
      </c>
      <c r="P267" s="321" t="str">
        <f t="shared" si="232"/>
        <v/>
      </c>
      <c r="Q267" s="490" t="str">
        <f t="shared" si="188"/>
        <v/>
      </c>
      <c r="R267" s="539"/>
      <c r="S267" s="141"/>
      <c r="T267" s="486"/>
      <c r="U267" s="501" t="str">
        <f t="shared" si="189"/>
        <v/>
      </c>
      <c r="V267" s="537" t="str">
        <f t="shared" si="190"/>
        <v/>
      </c>
      <c r="W267" s="537" t="str">
        <f t="shared" si="233"/>
        <v/>
      </c>
      <c r="X267" s="537" t="str">
        <f t="shared" si="191"/>
        <v/>
      </c>
      <c r="Y267" s="537" t="str">
        <f t="shared" si="192"/>
        <v/>
      </c>
      <c r="Z267" s="536"/>
      <c r="AA267" s="141"/>
      <c r="AB267" s="211"/>
      <c r="AC267" s="212" t="str">
        <f t="shared" si="193"/>
        <v/>
      </c>
      <c r="AD267" s="537" t="str">
        <f t="shared" si="194"/>
        <v/>
      </c>
      <c r="AE267" s="537" t="str">
        <f t="shared" si="195"/>
        <v/>
      </c>
      <c r="AF267" s="537" t="str">
        <f t="shared" si="196"/>
        <v/>
      </c>
      <c r="AG267" s="538" t="str">
        <f t="shared" si="197"/>
        <v/>
      </c>
      <c r="AH267" s="539"/>
      <c r="AI267" s="141"/>
      <c r="AJ267" s="486"/>
      <c r="AK267" s="507">
        <f t="shared" si="198"/>
        <v>0</v>
      </c>
      <c r="AL267" s="537" t="str">
        <f t="shared" si="199"/>
        <v/>
      </c>
      <c r="AM267" s="537" t="str">
        <f t="shared" si="200"/>
        <v/>
      </c>
      <c r="AN267" s="537" t="str">
        <f t="shared" si="201"/>
        <v/>
      </c>
      <c r="AO267" s="537" t="str">
        <f t="shared" si="202"/>
        <v/>
      </c>
      <c r="AP267" s="542" t="str">
        <f t="shared" si="234"/>
        <v/>
      </c>
      <c r="AQ267" s="539"/>
      <c r="AR267" s="141"/>
      <c r="AS267" s="486"/>
      <c r="AT267" s="501" t="str">
        <f t="shared" si="203"/>
        <v/>
      </c>
      <c r="AU267" s="537" t="str">
        <f t="shared" si="204"/>
        <v/>
      </c>
      <c r="AV267" s="537" t="str">
        <f t="shared" si="205"/>
        <v/>
      </c>
      <c r="AW267" s="537" t="str">
        <f t="shared" si="206"/>
        <v/>
      </c>
      <c r="AX267" s="536"/>
      <c r="AY267" s="141"/>
      <c r="AZ267" s="211"/>
      <c r="BA267" s="211" t="str">
        <f t="shared" si="207"/>
        <v/>
      </c>
      <c r="BB267" s="537" t="str">
        <f t="shared" si="208"/>
        <v/>
      </c>
      <c r="BC267" s="537"/>
      <c r="BD267" s="538" t="str">
        <f t="shared" si="209"/>
        <v/>
      </c>
      <c r="BE267" s="539"/>
      <c r="BF267" s="141"/>
      <c r="BG267" s="486"/>
      <c r="BH267" s="501" t="str">
        <f t="shared" si="210"/>
        <v/>
      </c>
      <c r="BI267" s="537" t="str">
        <f t="shared" si="211"/>
        <v/>
      </c>
      <c r="BJ267" s="537" t="str">
        <f t="shared" si="212"/>
        <v/>
      </c>
      <c r="BK267" s="537" t="str">
        <f t="shared" si="213"/>
        <v/>
      </c>
      <c r="BL267" s="536"/>
      <c r="BM267" s="141"/>
      <c r="BN267" s="211"/>
      <c r="BO267" s="211" t="e">
        <f t="shared" si="214"/>
        <v>#VALUE!</v>
      </c>
      <c r="BP267" s="537" t="str">
        <f t="shared" si="215"/>
        <v/>
      </c>
      <c r="BQ267" s="537" t="str">
        <f t="shared" si="216"/>
        <v/>
      </c>
      <c r="BR267" s="538" t="str">
        <f t="shared" si="217"/>
        <v/>
      </c>
      <c r="BS267" s="539"/>
      <c r="BT267" s="141"/>
      <c r="BU267" s="486"/>
      <c r="BV267" s="501" t="str">
        <f t="shared" si="218"/>
        <v/>
      </c>
      <c r="BW267" s="537" t="str">
        <f t="shared" si="219"/>
        <v/>
      </c>
      <c r="BX267" s="537" t="str">
        <f t="shared" si="220"/>
        <v/>
      </c>
      <c r="BY267" s="537" t="str">
        <f t="shared" si="221"/>
        <v/>
      </c>
      <c r="BZ267" s="536"/>
      <c r="CA267" s="141"/>
      <c r="CB267" s="486"/>
      <c r="CC267" s="483" t="str">
        <f t="shared" si="222"/>
        <v/>
      </c>
      <c r="CD267" s="153" t="str">
        <f t="shared" si="223"/>
        <v/>
      </c>
      <c r="CE267" s="153" t="str">
        <f t="shared" si="224"/>
        <v/>
      </c>
      <c r="CF267" s="153" t="str">
        <f t="shared" si="225"/>
        <v/>
      </c>
    </row>
    <row r="268" spans="1:84" ht="29.45" customHeight="1" x14ac:dyDescent="0.25">
      <c r="A268" s="354" t="str">
        <f>'N-Bedarf AL §13a'!A268</f>
        <v/>
      </c>
      <c r="B268" s="354" t="str">
        <f>IF('N-Bedarf AL §13a'!B268="","",'N-Bedarf AL §13a'!B268)</f>
        <v/>
      </c>
      <c r="C268" s="305" t="str">
        <f>IF('N-Bedarf AL §13a'!D268="","",'N-Bedarf AL §13a'!D268)</f>
        <v/>
      </c>
      <c r="D268" s="32" t="str">
        <f>IF('N-Bedarf AL §13a'!C268="","",'N-Bedarf AL §13a'!C268)</f>
        <v/>
      </c>
      <c r="E268" s="32" t="str">
        <f>IF('N-Bedarf AL §13a'!Y268="",'N-Bedarf AL §13a'!V268,'N-Bedarf AL §13a'!Y268)</f>
        <v/>
      </c>
      <c r="F268" s="32" t="str">
        <f>IF('P-Bedarf AL §13a'!V270="","",'P-Bedarf AL §13a'!V270)</f>
        <v/>
      </c>
      <c r="G268" s="32" t="str">
        <f>IF('P-Bedarf AL §13a'!Z270="","",'P-Bedarf AL §13a'!Z270)</f>
        <v/>
      </c>
      <c r="H268" s="345" t="str">
        <f t="shared" si="226"/>
        <v/>
      </c>
      <c r="I268" s="345" t="str">
        <f t="shared" si="227"/>
        <v/>
      </c>
      <c r="J268" s="345" t="str">
        <f t="shared" si="228"/>
        <v/>
      </c>
      <c r="K268" s="321">
        <f t="shared" si="229"/>
        <v>0</v>
      </c>
      <c r="L268" s="321">
        <f t="shared" si="230"/>
        <v>0</v>
      </c>
      <c r="M268" s="321">
        <f t="shared" si="231"/>
        <v>0</v>
      </c>
      <c r="N268" s="321" t="str">
        <f t="shared" si="232"/>
        <v/>
      </c>
      <c r="O268" s="321" t="str">
        <f t="shared" si="232"/>
        <v/>
      </c>
      <c r="P268" s="321" t="str">
        <f t="shared" si="232"/>
        <v/>
      </c>
      <c r="Q268" s="490" t="str">
        <f t="shared" si="188"/>
        <v/>
      </c>
      <c r="R268" s="539"/>
      <c r="S268" s="141"/>
      <c r="T268" s="486"/>
      <c r="U268" s="501" t="str">
        <f t="shared" si="189"/>
        <v/>
      </c>
      <c r="V268" s="537" t="str">
        <f t="shared" si="190"/>
        <v/>
      </c>
      <c r="W268" s="537" t="str">
        <f t="shared" si="233"/>
        <v/>
      </c>
      <c r="X268" s="537" t="str">
        <f t="shared" si="191"/>
        <v/>
      </c>
      <c r="Y268" s="537" t="str">
        <f t="shared" si="192"/>
        <v/>
      </c>
      <c r="Z268" s="536"/>
      <c r="AA268" s="141"/>
      <c r="AB268" s="211"/>
      <c r="AC268" s="212" t="str">
        <f t="shared" si="193"/>
        <v/>
      </c>
      <c r="AD268" s="537" t="str">
        <f t="shared" si="194"/>
        <v/>
      </c>
      <c r="AE268" s="537" t="str">
        <f t="shared" si="195"/>
        <v/>
      </c>
      <c r="AF268" s="537" t="str">
        <f t="shared" si="196"/>
        <v/>
      </c>
      <c r="AG268" s="538" t="str">
        <f t="shared" si="197"/>
        <v/>
      </c>
      <c r="AH268" s="539"/>
      <c r="AI268" s="141"/>
      <c r="AJ268" s="486"/>
      <c r="AK268" s="507">
        <f t="shared" si="198"/>
        <v>0</v>
      </c>
      <c r="AL268" s="537" t="str">
        <f t="shared" si="199"/>
        <v/>
      </c>
      <c r="AM268" s="537" t="str">
        <f t="shared" si="200"/>
        <v/>
      </c>
      <c r="AN268" s="537" t="str">
        <f t="shared" si="201"/>
        <v/>
      </c>
      <c r="AO268" s="537" t="str">
        <f t="shared" si="202"/>
        <v/>
      </c>
      <c r="AP268" s="542" t="str">
        <f t="shared" si="234"/>
        <v/>
      </c>
      <c r="AQ268" s="539"/>
      <c r="AR268" s="141"/>
      <c r="AS268" s="486"/>
      <c r="AT268" s="501" t="str">
        <f t="shared" si="203"/>
        <v/>
      </c>
      <c r="AU268" s="537" t="str">
        <f t="shared" si="204"/>
        <v/>
      </c>
      <c r="AV268" s="537" t="str">
        <f t="shared" si="205"/>
        <v/>
      </c>
      <c r="AW268" s="537" t="str">
        <f t="shared" si="206"/>
        <v/>
      </c>
      <c r="AX268" s="536"/>
      <c r="AY268" s="141"/>
      <c r="AZ268" s="211"/>
      <c r="BA268" s="211" t="str">
        <f t="shared" si="207"/>
        <v/>
      </c>
      <c r="BB268" s="537" t="str">
        <f t="shared" si="208"/>
        <v/>
      </c>
      <c r="BC268" s="537"/>
      <c r="BD268" s="538" t="str">
        <f t="shared" si="209"/>
        <v/>
      </c>
      <c r="BE268" s="539"/>
      <c r="BF268" s="141"/>
      <c r="BG268" s="486"/>
      <c r="BH268" s="501" t="str">
        <f t="shared" si="210"/>
        <v/>
      </c>
      <c r="BI268" s="537" t="str">
        <f t="shared" si="211"/>
        <v/>
      </c>
      <c r="BJ268" s="537" t="str">
        <f t="shared" si="212"/>
        <v/>
      </c>
      <c r="BK268" s="537" t="str">
        <f t="shared" si="213"/>
        <v/>
      </c>
      <c r="BL268" s="536"/>
      <c r="BM268" s="141"/>
      <c r="BN268" s="211"/>
      <c r="BO268" s="211" t="e">
        <f t="shared" si="214"/>
        <v>#VALUE!</v>
      </c>
      <c r="BP268" s="537" t="str">
        <f t="shared" si="215"/>
        <v/>
      </c>
      <c r="BQ268" s="537" t="str">
        <f t="shared" si="216"/>
        <v/>
      </c>
      <c r="BR268" s="538" t="str">
        <f t="shared" si="217"/>
        <v/>
      </c>
      <c r="BS268" s="539"/>
      <c r="BT268" s="141"/>
      <c r="BU268" s="486"/>
      <c r="BV268" s="501" t="str">
        <f t="shared" si="218"/>
        <v/>
      </c>
      <c r="BW268" s="537" t="str">
        <f t="shared" si="219"/>
        <v/>
      </c>
      <c r="BX268" s="537" t="str">
        <f t="shared" si="220"/>
        <v/>
      </c>
      <c r="BY268" s="537" t="str">
        <f t="shared" si="221"/>
        <v/>
      </c>
      <c r="BZ268" s="536"/>
      <c r="CA268" s="141"/>
      <c r="CB268" s="486"/>
      <c r="CC268" s="483" t="str">
        <f t="shared" si="222"/>
        <v/>
      </c>
      <c r="CD268" s="153" t="str">
        <f t="shared" si="223"/>
        <v/>
      </c>
      <c r="CE268" s="153" t="str">
        <f t="shared" si="224"/>
        <v/>
      </c>
      <c r="CF268" s="153" t="str">
        <f t="shared" si="225"/>
        <v/>
      </c>
    </row>
    <row r="269" spans="1:84" ht="29.45" customHeight="1" x14ac:dyDescent="0.25">
      <c r="A269" s="354" t="str">
        <f>'N-Bedarf AL §13a'!A269</f>
        <v/>
      </c>
      <c r="B269" s="354" t="str">
        <f>IF('N-Bedarf AL §13a'!B269="","",'N-Bedarf AL §13a'!B269)</f>
        <v/>
      </c>
      <c r="C269" s="305" t="str">
        <f>IF('N-Bedarf AL §13a'!D269="","",'N-Bedarf AL §13a'!D269)</f>
        <v/>
      </c>
      <c r="D269" s="32" t="str">
        <f>IF('N-Bedarf AL §13a'!C269="","",'N-Bedarf AL §13a'!C269)</f>
        <v/>
      </c>
      <c r="E269" s="32" t="str">
        <f>IF('N-Bedarf AL §13a'!Y269="",'N-Bedarf AL §13a'!V269,'N-Bedarf AL §13a'!Y269)</f>
        <v/>
      </c>
      <c r="F269" s="32" t="str">
        <f>IF('P-Bedarf AL §13a'!V271="","",'P-Bedarf AL §13a'!V271)</f>
        <v/>
      </c>
      <c r="G269" s="32" t="str">
        <f>IF('P-Bedarf AL §13a'!Z271="","",'P-Bedarf AL §13a'!Z271)</f>
        <v/>
      </c>
      <c r="H269" s="345" t="str">
        <f t="shared" si="226"/>
        <v/>
      </c>
      <c r="I269" s="345" t="str">
        <f t="shared" si="227"/>
        <v/>
      </c>
      <c r="J269" s="345" t="str">
        <f t="shared" si="228"/>
        <v/>
      </c>
      <c r="K269" s="321">
        <f t="shared" si="229"/>
        <v>0</v>
      </c>
      <c r="L269" s="321">
        <f t="shared" si="230"/>
        <v>0</v>
      </c>
      <c r="M269" s="321">
        <f t="shared" si="231"/>
        <v>0</v>
      </c>
      <c r="N269" s="321" t="str">
        <f t="shared" si="232"/>
        <v/>
      </c>
      <c r="O269" s="321" t="str">
        <f t="shared" si="232"/>
        <v/>
      </c>
      <c r="P269" s="321" t="str">
        <f t="shared" si="232"/>
        <v/>
      </c>
      <c r="Q269" s="490" t="str">
        <f t="shared" si="188"/>
        <v/>
      </c>
      <c r="R269" s="539"/>
      <c r="S269" s="141"/>
      <c r="T269" s="486"/>
      <c r="U269" s="501" t="str">
        <f t="shared" si="189"/>
        <v/>
      </c>
      <c r="V269" s="537" t="str">
        <f t="shared" si="190"/>
        <v/>
      </c>
      <c r="W269" s="537" t="str">
        <f t="shared" si="233"/>
        <v/>
      </c>
      <c r="X269" s="537" t="str">
        <f t="shared" si="191"/>
        <v/>
      </c>
      <c r="Y269" s="537" t="str">
        <f t="shared" si="192"/>
        <v/>
      </c>
      <c r="Z269" s="536"/>
      <c r="AA269" s="141"/>
      <c r="AB269" s="211"/>
      <c r="AC269" s="212" t="str">
        <f t="shared" si="193"/>
        <v/>
      </c>
      <c r="AD269" s="537" t="str">
        <f t="shared" si="194"/>
        <v/>
      </c>
      <c r="AE269" s="537" t="str">
        <f t="shared" si="195"/>
        <v/>
      </c>
      <c r="AF269" s="537" t="str">
        <f t="shared" si="196"/>
        <v/>
      </c>
      <c r="AG269" s="538" t="str">
        <f t="shared" si="197"/>
        <v/>
      </c>
      <c r="AH269" s="539"/>
      <c r="AI269" s="141"/>
      <c r="AJ269" s="486"/>
      <c r="AK269" s="507">
        <f t="shared" si="198"/>
        <v>0</v>
      </c>
      <c r="AL269" s="537" t="str">
        <f t="shared" si="199"/>
        <v/>
      </c>
      <c r="AM269" s="537" t="str">
        <f t="shared" si="200"/>
        <v/>
      </c>
      <c r="AN269" s="537" t="str">
        <f t="shared" si="201"/>
        <v/>
      </c>
      <c r="AO269" s="537" t="str">
        <f t="shared" si="202"/>
        <v/>
      </c>
      <c r="AP269" s="542" t="str">
        <f t="shared" si="234"/>
        <v/>
      </c>
      <c r="AQ269" s="539"/>
      <c r="AR269" s="141"/>
      <c r="AS269" s="486"/>
      <c r="AT269" s="501" t="str">
        <f t="shared" si="203"/>
        <v/>
      </c>
      <c r="AU269" s="537" t="str">
        <f t="shared" si="204"/>
        <v/>
      </c>
      <c r="AV269" s="537" t="str">
        <f t="shared" si="205"/>
        <v/>
      </c>
      <c r="AW269" s="537" t="str">
        <f t="shared" si="206"/>
        <v/>
      </c>
      <c r="AX269" s="536"/>
      <c r="AY269" s="141"/>
      <c r="AZ269" s="211"/>
      <c r="BA269" s="211" t="str">
        <f t="shared" si="207"/>
        <v/>
      </c>
      <c r="BB269" s="537" t="str">
        <f t="shared" si="208"/>
        <v/>
      </c>
      <c r="BC269" s="537"/>
      <c r="BD269" s="538" t="str">
        <f t="shared" si="209"/>
        <v/>
      </c>
      <c r="BE269" s="539"/>
      <c r="BF269" s="141"/>
      <c r="BG269" s="486"/>
      <c r="BH269" s="501" t="str">
        <f t="shared" si="210"/>
        <v/>
      </c>
      <c r="BI269" s="537" t="str">
        <f t="shared" si="211"/>
        <v/>
      </c>
      <c r="BJ269" s="537" t="str">
        <f t="shared" si="212"/>
        <v/>
      </c>
      <c r="BK269" s="537" t="str">
        <f t="shared" si="213"/>
        <v/>
      </c>
      <c r="BL269" s="536"/>
      <c r="BM269" s="141"/>
      <c r="BN269" s="211"/>
      <c r="BO269" s="211" t="e">
        <f t="shared" si="214"/>
        <v>#VALUE!</v>
      </c>
      <c r="BP269" s="537" t="str">
        <f t="shared" si="215"/>
        <v/>
      </c>
      <c r="BQ269" s="537" t="str">
        <f t="shared" si="216"/>
        <v/>
      </c>
      <c r="BR269" s="538" t="str">
        <f t="shared" si="217"/>
        <v/>
      </c>
      <c r="BS269" s="539"/>
      <c r="BT269" s="141"/>
      <c r="BU269" s="486"/>
      <c r="BV269" s="501" t="str">
        <f t="shared" si="218"/>
        <v/>
      </c>
      <c r="BW269" s="537" t="str">
        <f t="shared" si="219"/>
        <v/>
      </c>
      <c r="BX269" s="537" t="str">
        <f t="shared" si="220"/>
        <v/>
      </c>
      <c r="BY269" s="537" t="str">
        <f t="shared" si="221"/>
        <v/>
      </c>
      <c r="BZ269" s="536"/>
      <c r="CA269" s="141"/>
      <c r="CB269" s="486"/>
      <c r="CC269" s="483" t="str">
        <f t="shared" si="222"/>
        <v/>
      </c>
      <c r="CD269" s="153" t="str">
        <f t="shared" si="223"/>
        <v/>
      </c>
      <c r="CE269" s="153" t="str">
        <f t="shared" si="224"/>
        <v/>
      </c>
      <c r="CF269" s="153" t="str">
        <f t="shared" si="225"/>
        <v/>
      </c>
    </row>
    <row r="270" spans="1:84" ht="29.45" customHeight="1" x14ac:dyDescent="0.25">
      <c r="A270" s="354" t="str">
        <f>'N-Bedarf AL §13a'!A270</f>
        <v/>
      </c>
      <c r="B270" s="354" t="str">
        <f>IF('N-Bedarf AL §13a'!B270="","",'N-Bedarf AL §13a'!B270)</f>
        <v/>
      </c>
      <c r="C270" s="305" t="str">
        <f>IF('N-Bedarf AL §13a'!D270="","",'N-Bedarf AL §13a'!D270)</f>
        <v/>
      </c>
      <c r="D270" s="32" t="str">
        <f>IF('N-Bedarf AL §13a'!C270="","",'N-Bedarf AL §13a'!C270)</f>
        <v/>
      </c>
      <c r="E270" s="32" t="str">
        <f>IF('N-Bedarf AL §13a'!Y270="",'N-Bedarf AL §13a'!V270,'N-Bedarf AL §13a'!Y270)</f>
        <v/>
      </c>
      <c r="F270" s="32" t="str">
        <f>IF('P-Bedarf AL §13a'!V272="","",'P-Bedarf AL §13a'!V272)</f>
        <v/>
      </c>
      <c r="G270" s="32" t="str">
        <f>IF('P-Bedarf AL §13a'!Z272="","",'P-Bedarf AL §13a'!Z272)</f>
        <v/>
      </c>
      <c r="H270" s="345" t="str">
        <f t="shared" si="226"/>
        <v/>
      </c>
      <c r="I270" s="345" t="str">
        <f t="shared" si="227"/>
        <v/>
      </c>
      <c r="J270" s="345" t="str">
        <f t="shared" si="228"/>
        <v/>
      </c>
      <c r="K270" s="321">
        <f t="shared" si="229"/>
        <v>0</v>
      </c>
      <c r="L270" s="321">
        <f t="shared" si="230"/>
        <v>0</v>
      </c>
      <c r="M270" s="321">
        <f t="shared" si="231"/>
        <v>0</v>
      </c>
      <c r="N270" s="321" t="str">
        <f t="shared" si="232"/>
        <v/>
      </c>
      <c r="O270" s="321" t="str">
        <f t="shared" si="232"/>
        <v/>
      </c>
      <c r="P270" s="321" t="str">
        <f t="shared" si="232"/>
        <v/>
      </c>
      <c r="Q270" s="490" t="str">
        <f t="shared" si="188"/>
        <v/>
      </c>
      <c r="R270" s="539"/>
      <c r="S270" s="141"/>
      <c r="T270" s="486"/>
      <c r="U270" s="501" t="str">
        <f t="shared" si="189"/>
        <v/>
      </c>
      <c r="V270" s="537" t="str">
        <f t="shared" si="190"/>
        <v/>
      </c>
      <c r="W270" s="537" t="str">
        <f t="shared" si="233"/>
        <v/>
      </c>
      <c r="X270" s="537" t="str">
        <f t="shared" si="191"/>
        <v/>
      </c>
      <c r="Y270" s="537" t="str">
        <f t="shared" si="192"/>
        <v/>
      </c>
      <c r="Z270" s="536"/>
      <c r="AA270" s="141"/>
      <c r="AB270" s="211"/>
      <c r="AC270" s="212" t="str">
        <f t="shared" si="193"/>
        <v/>
      </c>
      <c r="AD270" s="537" t="str">
        <f t="shared" si="194"/>
        <v/>
      </c>
      <c r="AE270" s="537" t="str">
        <f t="shared" si="195"/>
        <v/>
      </c>
      <c r="AF270" s="537" t="str">
        <f t="shared" si="196"/>
        <v/>
      </c>
      <c r="AG270" s="538" t="str">
        <f t="shared" si="197"/>
        <v/>
      </c>
      <c r="AH270" s="539"/>
      <c r="AI270" s="141"/>
      <c r="AJ270" s="486"/>
      <c r="AK270" s="507">
        <f t="shared" si="198"/>
        <v>0</v>
      </c>
      <c r="AL270" s="537" t="str">
        <f t="shared" si="199"/>
        <v/>
      </c>
      <c r="AM270" s="537" t="str">
        <f t="shared" si="200"/>
        <v/>
      </c>
      <c r="AN270" s="537" t="str">
        <f t="shared" si="201"/>
        <v/>
      </c>
      <c r="AO270" s="537" t="str">
        <f t="shared" si="202"/>
        <v/>
      </c>
      <c r="AP270" s="542" t="str">
        <f t="shared" si="234"/>
        <v/>
      </c>
      <c r="AQ270" s="539"/>
      <c r="AR270" s="141"/>
      <c r="AS270" s="486"/>
      <c r="AT270" s="501" t="str">
        <f t="shared" si="203"/>
        <v/>
      </c>
      <c r="AU270" s="537" t="str">
        <f t="shared" si="204"/>
        <v/>
      </c>
      <c r="AV270" s="537" t="str">
        <f t="shared" si="205"/>
        <v/>
      </c>
      <c r="AW270" s="537" t="str">
        <f t="shared" si="206"/>
        <v/>
      </c>
      <c r="AX270" s="536"/>
      <c r="AY270" s="141"/>
      <c r="AZ270" s="211"/>
      <c r="BA270" s="211" t="str">
        <f t="shared" si="207"/>
        <v/>
      </c>
      <c r="BB270" s="537" t="str">
        <f t="shared" si="208"/>
        <v/>
      </c>
      <c r="BC270" s="537"/>
      <c r="BD270" s="538" t="str">
        <f t="shared" si="209"/>
        <v/>
      </c>
      <c r="BE270" s="539"/>
      <c r="BF270" s="141"/>
      <c r="BG270" s="486"/>
      <c r="BH270" s="501" t="str">
        <f t="shared" si="210"/>
        <v/>
      </c>
      <c r="BI270" s="537" t="str">
        <f t="shared" si="211"/>
        <v/>
      </c>
      <c r="BJ270" s="537" t="str">
        <f t="shared" si="212"/>
        <v/>
      </c>
      <c r="BK270" s="537" t="str">
        <f t="shared" si="213"/>
        <v/>
      </c>
      <c r="BL270" s="536"/>
      <c r="BM270" s="141"/>
      <c r="BN270" s="211"/>
      <c r="BO270" s="211" t="e">
        <f t="shared" si="214"/>
        <v>#VALUE!</v>
      </c>
      <c r="BP270" s="537" t="str">
        <f t="shared" si="215"/>
        <v/>
      </c>
      <c r="BQ270" s="537" t="str">
        <f t="shared" si="216"/>
        <v/>
      </c>
      <c r="BR270" s="538" t="str">
        <f t="shared" si="217"/>
        <v/>
      </c>
      <c r="BS270" s="539"/>
      <c r="BT270" s="141"/>
      <c r="BU270" s="486"/>
      <c r="BV270" s="501" t="str">
        <f t="shared" si="218"/>
        <v/>
      </c>
      <c r="BW270" s="537" t="str">
        <f t="shared" si="219"/>
        <v/>
      </c>
      <c r="BX270" s="537" t="str">
        <f t="shared" si="220"/>
        <v/>
      </c>
      <c r="BY270" s="537" t="str">
        <f t="shared" si="221"/>
        <v/>
      </c>
      <c r="BZ270" s="536"/>
      <c r="CA270" s="141"/>
      <c r="CB270" s="486"/>
      <c r="CC270" s="483" t="str">
        <f t="shared" si="222"/>
        <v/>
      </c>
      <c r="CD270" s="153" t="str">
        <f t="shared" si="223"/>
        <v/>
      </c>
      <c r="CE270" s="153" t="str">
        <f t="shared" si="224"/>
        <v/>
      </c>
      <c r="CF270" s="153" t="str">
        <f t="shared" si="225"/>
        <v/>
      </c>
    </row>
    <row r="271" spans="1:84" ht="29.45" customHeight="1" x14ac:dyDescent="0.25">
      <c r="A271" s="354" t="str">
        <f>'N-Bedarf AL §13a'!A271</f>
        <v/>
      </c>
      <c r="B271" s="354" t="str">
        <f>IF('N-Bedarf AL §13a'!B271="","",'N-Bedarf AL §13a'!B271)</f>
        <v/>
      </c>
      <c r="C271" s="305" t="str">
        <f>IF('N-Bedarf AL §13a'!D271="","",'N-Bedarf AL §13a'!D271)</f>
        <v/>
      </c>
      <c r="D271" s="32" t="str">
        <f>IF('N-Bedarf AL §13a'!C271="","",'N-Bedarf AL §13a'!C271)</f>
        <v/>
      </c>
      <c r="E271" s="32" t="str">
        <f>IF('N-Bedarf AL §13a'!Y271="",'N-Bedarf AL §13a'!V271,'N-Bedarf AL §13a'!Y271)</f>
        <v/>
      </c>
      <c r="F271" s="32" t="str">
        <f>IF('P-Bedarf AL §13a'!V273="","",'P-Bedarf AL §13a'!V273)</f>
        <v/>
      </c>
      <c r="G271" s="32" t="str">
        <f>IF('P-Bedarf AL §13a'!Z273="","",'P-Bedarf AL §13a'!Z273)</f>
        <v/>
      </c>
      <c r="H271" s="345" t="str">
        <f t="shared" si="226"/>
        <v/>
      </c>
      <c r="I271" s="345" t="str">
        <f t="shared" si="227"/>
        <v/>
      </c>
      <c r="J271" s="345" t="str">
        <f t="shared" si="228"/>
        <v/>
      </c>
      <c r="K271" s="321">
        <f t="shared" si="229"/>
        <v>0</v>
      </c>
      <c r="L271" s="321">
        <f t="shared" si="230"/>
        <v>0</v>
      </c>
      <c r="M271" s="321">
        <f t="shared" si="231"/>
        <v>0</v>
      </c>
      <c r="N271" s="321" t="str">
        <f t="shared" si="232"/>
        <v/>
      </c>
      <c r="O271" s="321" t="str">
        <f t="shared" si="232"/>
        <v/>
      </c>
      <c r="P271" s="321" t="str">
        <f t="shared" si="232"/>
        <v/>
      </c>
      <c r="Q271" s="490" t="str">
        <f t="shared" si="188"/>
        <v/>
      </c>
      <c r="R271" s="539"/>
      <c r="S271" s="141"/>
      <c r="T271" s="486"/>
      <c r="U271" s="501" t="str">
        <f t="shared" si="189"/>
        <v/>
      </c>
      <c r="V271" s="537" t="str">
        <f t="shared" si="190"/>
        <v/>
      </c>
      <c r="W271" s="537" t="str">
        <f t="shared" si="233"/>
        <v/>
      </c>
      <c r="X271" s="537" t="str">
        <f t="shared" si="191"/>
        <v/>
      </c>
      <c r="Y271" s="537" t="str">
        <f t="shared" si="192"/>
        <v/>
      </c>
      <c r="Z271" s="536"/>
      <c r="AA271" s="141"/>
      <c r="AB271" s="211"/>
      <c r="AC271" s="212" t="str">
        <f t="shared" si="193"/>
        <v/>
      </c>
      <c r="AD271" s="537" t="str">
        <f t="shared" si="194"/>
        <v/>
      </c>
      <c r="AE271" s="537" t="str">
        <f t="shared" si="195"/>
        <v/>
      </c>
      <c r="AF271" s="537" t="str">
        <f t="shared" si="196"/>
        <v/>
      </c>
      <c r="AG271" s="538" t="str">
        <f t="shared" si="197"/>
        <v/>
      </c>
      <c r="AH271" s="539"/>
      <c r="AI271" s="141"/>
      <c r="AJ271" s="486"/>
      <c r="AK271" s="507">
        <f t="shared" si="198"/>
        <v>0</v>
      </c>
      <c r="AL271" s="537" t="str">
        <f t="shared" si="199"/>
        <v/>
      </c>
      <c r="AM271" s="537" t="str">
        <f t="shared" si="200"/>
        <v/>
      </c>
      <c r="AN271" s="537" t="str">
        <f t="shared" si="201"/>
        <v/>
      </c>
      <c r="AO271" s="537" t="str">
        <f t="shared" si="202"/>
        <v/>
      </c>
      <c r="AP271" s="542" t="str">
        <f t="shared" si="234"/>
        <v/>
      </c>
      <c r="AQ271" s="539"/>
      <c r="AR271" s="141"/>
      <c r="AS271" s="486"/>
      <c r="AT271" s="501" t="str">
        <f t="shared" si="203"/>
        <v/>
      </c>
      <c r="AU271" s="537" t="str">
        <f t="shared" si="204"/>
        <v/>
      </c>
      <c r="AV271" s="537" t="str">
        <f t="shared" si="205"/>
        <v/>
      </c>
      <c r="AW271" s="537" t="str">
        <f t="shared" si="206"/>
        <v/>
      </c>
      <c r="AX271" s="536"/>
      <c r="AY271" s="141"/>
      <c r="AZ271" s="211"/>
      <c r="BA271" s="211" t="str">
        <f t="shared" si="207"/>
        <v/>
      </c>
      <c r="BB271" s="537" t="str">
        <f t="shared" si="208"/>
        <v/>
      </c>
      <c r="BC271" s="537"/>
      <c r="BD271" s="538" t="str">
        <f t="shared" si="209"/>
        <v/>
      </c>
      <c r="BE271" s="539"/>
      <c r="BF271" s="141"/>
      <c r="BG271" s="486"/>
      <c r="BH271" s="501" t="str">
        <f t="shared" si="210"/>
        <v/>
      </c>
      <c r="BI271" s="537" t="str">
        <f t="shared" si="211"/>
        <v/>
      </c>
      <c r="BJ271" s="537" t="str">
        <f t="shared" si="212"/>
        <v/>
      </c>
      <c r="BK271" s="537" t="str">
        <f t="shared" si="213"/>
        <v/>
      </c>
      <c r="BL271" s="536"/>
      <c r="BM271" s="141"/>
      <c r="BN271" s="211"/>
      <c r="BO271" s="211" t="e">
        <f t="shared" si="214"/>
        <v>#VALUE!</v>
      </c>
      <c r="BP271" s="537" t="str">
        <f t="shared" si="215"/>
        <v/>
      </c>
      <c r="BQ271" s="537" t="str">
        <f t="shared" si="216"/>
        <v/>
      </c>
      <c r="BR271" s="538" t="str">
        <f t="shared" si="217"/>
        <v/>
      </c>
      <c r="BS271" s="539"/>
      <c r="BT271" s="141"/>
      <c r="BU271" s="486"/>
      <c r="BV271" s="501" t="str">
        <f t="shared" si="218"/>
        <v/>
      </c>
      <c r="BW271" s="537" t="str">
        <f t="shared" si="219"/>
        <v/>
      </c>
      <c r="BX271" s="537" t="str">
        <f t="shared" si="220"/>
        <v/>
      </c>
      <c r="BY271" s="537" t="str">
        <f t="shared" si="221"/>
        <v/>
      </c>
      <c r="BZ271" s="536"/>
      <c r="CA271" s="141"/>
      <c r="CB271" s="486"/>
      <c r="CC271" s="483" t="str">
        <f t="shared" si="222"/>
        <v/>
      </c>
      <c r="CD271" s="153" t="str">
        <f t="shared" si="223"/>
        <v/>
      </c>
      <c r="CE271" s="153" t="str">
        <f t="shared" si="224"/>
        <v/>
      </c>
      <c r="CF271" s="153" t="str">
        <f t="shared" si="225"/>
        <v/>
      </c>
    </row>
    <row r="272" spans="1:84" ht="29.45" customHeight="1" x14ac:dyDescent="0.25">
      <c r="A272" s="354" t="str">
        <f>'N-Bedarf AL §13a'!A272</f>
        <v/>
      </c>
      <c r="B272" s="354" t="str">
        <f>IF('N-Bedarf AL §13a'!B272="","",'N-Bedarf AL §13a'!B272)</f>
        <v/>
      </c>
      <c r="C272" s="305" t="str">
        <f>IF('N-Bedarf AL §13a'!D272="","",'N-Bedarf AL §13a'!D272)</f>
        <v/>
      </c>
      <c r="D272" s="32" t="str">
        <f>IF('N-Bedarf AL §13a'!C272="","",'N-Bedarf AL §13a'!C272)</f>
        <v/>
      </c>
      <c r="E272" s="32" t="str">
        <f>IF('N-Bedarf AL §13a'!Y272="",'N-Bedarf AL §13a'!V272,'N-Bedarf AL §13a'!Y272)</f>
        <v/>
      </c>
      <c r="F272" s="32" t="str">
        <f>IF('P-Bedarf AL §13a'!V274="","",'P-Bedarf AL §13a'!V274)</f>
        <v/>
      </c>
      <c r="G272" s="32" t="str">
        <f>IF('P-Bedarf AL §13a'!Z274="","",'P-Bedarf AL §13a'!Z274)</f>
        <v/>
      </c>
      <c r="H272" s="345" t="str">
        <f t="shared" si="226"/>
        <v/>
      </c>
      <c r="I272" s="345" t="str">
        <f t="shared" si="227"/>
        <v/>
      </c>
      <c r="J272" s="345" t="str">
        <f t="shared" si="228"/>
        <v/>
      </c>
      <c r="K272" s="321">
        <f t="shared" si="229"/>
        <v>0</v>
      </c>
      <c r="L272" s="321">
        <f t="shared" si="230"/>
        <v>0</v>
      </c>
      <c r="M272" s="321">
        <f t="shared" si="231"/>
        <v>0</v>
      </c>
      <c r="N272" s="321" t="str">
        <f t="shared" si="232"/>
        <v/>
      </c>
      <c r="O272" s="321" t="str">
        <f t="shared" si="232"/>
        <v/>
      </c>
      <c r="P272" s="321" t="str">
        <f t="shared" si="232"/>
        <v/>
      </c>
      <c r="Q272" s="490" t="str">
        <f t="shared" si="188"/>
        <v/>
      </c>
      <c r="R272" s="539"/>
      <c r="S272" s="141"/>
      <c r="T272" s="486"/>
      <c r="U272" s="501" t="str">
        <f t="shared" si="189"/>
        <v/>
      </c>
      <c r="V272" s="537" t="str">
        <f t="shared" si="190"/>
        <v/>
      </c>
      <c r="W272" s="537" t="str">
        <f t="shared" si="233"/>
        <v/>
      </c>
      <c r="X272" s="537" t="str">
        <f t="shared" si="191"/>
        <v/>
      </c>
      <c r="Y272" s="537" t="str">
        <f t="shared" si="192"/>
        <v/>
      </c>
      <c r="Z272" s="536"/>
      <c r="AA272" s="141"/>
      <c r="AB272" s="211"/>
      <c r="AC272" s="212" t="str">
        <f t="shared" si="193"/>
        <v/>
      </c>
      <c r="AD272" s="537" t="str">
        <f t="shared" si="194"/>
        <v/>
      </c>
      <c r="AE272" s="537" t="str">
        <f t="shared" si="195"/>
        <v/>
      </c>
      <c r="AF272" s="537" t="str">
        <f t="shared" si="196"/>
        <v/>
      </c>
      <c r="AG272" s="538" t="str">
        <f t="shared" si="197"/>
        <v/>
      </c>
      <c r="AH272" s="539"/>
      <c r="AI272" s="141"/>
      <c r="AJ272" s="486"/>
      <c r="AK272" s="507">
        <f t="shared" si="198"/>
        <v>0</v>
      </c>
      <c r="AL272" s="537" t="str">
        <f t="shared" si="199"/>
        <v/>
      </c>
      <c r="AM272" s="537" t="str">
        <f t="shared" si="200"/>
        <v/>
      </c>
      <c r="AN272" s="537" t="str">
        <f t="shared" si="201"/>
        <v/>
      </c>
      <c r="AO272" s="537" t="str">
        <f t="shared" si="202"/>
        <v/>
      </c>
      <c r="AP272" s="542" t="str">
        <f t="shared" si="234"/>
        <v/>
      </c>
      <c r="AQ272" s="539"/>
      <c r="AR272" s="141"/>
      <c r="AS272" s="486"/>
      <c r="AT272" s="501" t="str">
        <f t="shared" si="203"/>
        <v/>
      </c>
      <c r="AU272" s="537" t="str">
        <f t="shared" si="204"/>
        <v/>
      </c>
      <c r="AV272" s="537" t="str">
        <f t="shared" si="205"/>
        <v/>
      </c>
      <c r="AW272" s="537" t="str">
        <f t="shared" si="206"/>
        <v/>
      </c>
      <c r="AX272" s="536"/>
      <c r="AY272" s="141"/>
      <c r="AZ272" s="211"/>
      <c r="BA272" s="211" t="str">
        <f t="shared" si="207"/>
        <v/>
      </c>
      <c r="BB272" s="537" t="str">
        <f t="shared" si="208"/>
        <v/>
      </c>
      <c r="BC272" s="537"/>
      <c r="BD272" s="538" t="str">
        <f t="shared" si="209"/>
        <v/>
      </c>
      <c r="BE272" s="539"/>
      <c r="BF272" s="141"/>
      <c r="BG272" s="486"/>
      <c r="BH272" s="501" t="str">
        <f t="shared" si="210"/>
        <v/>
      </c>
      <c r="BI272" s="537" t="str">
        <f t="shared" si="211"/>
        <v/>
      </c>
      <c r="BJ272" s="537" t="str">
        <f t="shared" si="212"/>
        <v/>
      </c>
      <c r="BK272" s="537" t="str">
        <f t="shared" si="213"/>
        <v/>
      </c>
      <c r="BL272" s="536"/>
      <c r="BM272" s="141"/>
      <c r="BN272" s="211"/>
      <c r="BO272" s="211" t="e">
        <f t="shared" si="214"/>
        <v>#VALUE!</v>
      </c>
      <c r="BP272" s="537" t="str">
        <f t="shared" si="215"/>
        <v/>
      </c>
      <c r="BQ272" s="537" t="str">
        <f t="shared" si="216"/>
        <v/>
      </c>
      <c r="BR272" s="538" t="str">
        <f t="shared" si="217"/>
        <v/>
      </c>
      <c r="BS272" s="539"/>
      <c r="BT272" s="141"/>
      <c r="BU272" s="486"/>
      <c r="BV272" s="501" t="str">
        <f t="shared" si="218"/>
        <v/>
      </c>
      <c r="BW272" s="537" t="str">
        <f t="shared" si="219"/>
        <v/>
      </c>
      <c r="BX272" s="537" t="str">
        <f t="shared" si="220"/>
        <v/>
      </c>
      <c r="BY272" s="537" t="str">
        <f t="shared" si="221"/>
        <v/>
      </c>
      <c r="BZ272" s="536"/>
      <c r="CA272" s="141"/>
      <c r="CB272" s="486"/>
      <c r="CC272" s="483" t="str">
        <f t="shared" si="222"/>
        <v/>
      </c>
      <c r="CD272" s="153" t="str">
        <f t="shared" si="223"/>
        <v/>
      </c>
      <c r="CE272" s="153" t="str">
        <f t="shared" si="224"/>
        <v/>
      </c>
      <c r="CF272" s="153" t="str">
        <f t="shared" si="225"/>
        <v/>
      </c>
    </row>
    <row r="273" spans="1:84" ht="29.45" customHeight="1" x14ac:dyDescent="0.25">
      <c r="A273" s="354" t="str">
        <f>'N-Bedarf AL §13a'!A273</f>
        <v/>
      </c>
      <c r="B273" s="354" t="str">
        <f>IF('N-Bedarf AL §13a'!B273="","",'N-Bedarf AL §13a'!B273)</f>
        <v/>
      </c>
      <c r="C273" s="305" t="str">
        <f>IF('N-Bedarf AL §13a'!D273="","",'N-Bedarf AL §13a'!D273)</f>
        <v/>
      </c>
      <c r="D273" s="32" t="str">
        <f>IF('N-Bedarf AL §13a'!C273="","",'N-Bedarf AL §13a'!C273)</f>
        <v/>
      </c>
      <c r="E273" s="32" t="str">
        <f>IF('N-Bedarf AL §13a'!Y273="",'N-Bedarf AL §13a'!V273,'N-Bedarf AL §13a'!Y273)</f>
        <v/>
      </c>
      <c r="F273" s="32" t="str">
        <f>IF('P-Bedarf AL §13a'!V275="","",'P-Bedarf AL §13a'!V275)</f>
        <v/>
      </c>
      <c r="G273" s="32" t="str">
        <f>IF('P-Bedarf AL §13a'!Z275="","",'P-Bedarf AL §13a'!Z275)</f>
        <v/>
      </c>
      <c r="H273" s="345" t="str">
        <f t="shared" si="226"/>
        <v/>
      </c>
      <c r="I273" s="345" t="str">
        <f t="shared" si="227"/>
        <v/>
      </c>
      <c r="J273" s="345" t="str">
        <f t="shared" si="228"/>
        <v/>
      </c>
      <c r="K273" s="321">
        <f t="shared" si="229"/>
        <v>0</v>
      </c>
      <c r="L273" s="321">
        <f t="shared" si="230"/>
        <v>0</v>
      </c>
      <c r="M273" s="321">
        <f t="shared" si="231"/>
        <v>0</v>
      </c>
      <c r="N273" s="321" t="str">
        <f t="shared" si="232"/>
        <v/>
      </c>
      <c r="O273" s="321" t="str">
        <f t="shared" si="232"/>
        <v/>
      </c>
      <c r="P273" s="321" t="str">
        <f t="shared" si="232"/>
        <v/>
      </c>
      <c r="Q273" s="490" t="str">
        <f t="shared" si="188"/>
        <v/>
      </c>
      <c r="R273" s="539"/>
      <c r="S273" s="141"/>
      <c r="T273" s="486"/>
      <c r="U273" s="501" t="str">
        <f t="shared" si="189"/>
        <v/>
      </c>
      <c r="V273" s="537" t="str">
        <f t="shared" si="190"/>
        <v/>
      </c>
      <c r="W273" s="537" t="str">
        <f t="shared" si="233"/>
        <v/>
      </c>
      <c r="X273" s="537" t="str">
        <f t="shared" si="191"/>
        <v/>
      </c>
      <c r="Y273" s="537" t="str">
        <f t="shared" si="192"/>
        <v/>
      </c>
      <c r="Z273" s="536"/>
      <c r="AA273" s="141"/>
      <c r="AB273" s="211"/>
      <c r="AC273" s="212" t="str">
        <f t="shared" si="193"/>
        <v/>
      </c>
      <c r="AD273" s="537" t="str">
        <f t="shared" si="194"/>
        <v/>
      </c>
      <c r="AE273" s="537" t="str">
        <f t="shared" si="195"/>
        <v/>
      </c>
      <c r="AF273" s="537" t="str">
        <f t="shared" si="196"/>
        <v/>
      </c>
      <c r="AG273" s="538" t="str">
        <f t="shared" si="197"/>
        <v/>
      </c>
      <c r="AH273" s="539"/>
      <c r="AI273" s="141"/>
      <c r="AJ273" s="486"/>
      <c r="AK273" s="507">
        <f t="shared" si="198"/>
        <v>0</v>
      </c>
      <c r="AL273" s="537" t="str">
        <f t="shared" si="199"/>
        <v/>
      </c>
      <c r="AM273" s="537" t="str">
        <f t="shared" si="200"/>
        <v/>
      </c>
      <c r="AN273" s="537" t="str">
        <f t="shared" si="201"/>
        <v/>
      </c>
      <c r="AO273" s="537" t="str">
        <f t="shared" si="202"/>
        <v/>
      </c>
      <c r="AP273" s="542" t="str">
        <f t="shared" si="234"/>
        <v/>
      </c>
      <c r="AQ273" s="539"/>
      <c r="AR273" s="141"/>
      <c r="AS273" s="486"/>
      <c r="AT273" s="501" t="str">
        <f t="shared" si="203"/>
        <v/>
      </c>
      <c r="AU273" s="537" t="str">
        <f t="shared" si="204"/>
        <v/>
      </c>
      <c r="AV273" s="537" t="str">
        <f t="shared" si="205"/>
        <v/>
      </c>
      <c r="AW273" s="537" t="str">
        <f t="shared" si="206"/>
        <v/>
      </c>
      <c r="AX273" s="536"/>
      <c r="AY273" s="141"/>
      <c r="AZ273" s="211"/>
      <c r="BA273" s="211" t="str">
        <f t="shared" si="207"/>
        <v/>
      </c>
      <c r="BB273" s="537" t="str">
        <f t="shared" si="208"/>
        <v/>
      </c>
      <c r="BC273" s="537"/>
      <c r="BD273" s="538" t="str">
        <f t="shared" si="209"/>
        <v/>
      </c>
      <c r="BE273" s="539"/>
      <c r="BF273" s="141"/>
      <c r="BG273" s="486"/>
      <c r="BH273" s="501" t="str">
        <f t="shared" si="210"/>
        <v/>
      </c>
      <c r="BI273" s="537" t="str">
        <f t="shared" si="211"/>
        <v/>
      </c>
      <c r="BJ273" s="537" t="str">
        <f t="shared" si="212"/>
        <v/>
      </c>
      <c r="BK273" s="537" t="str">
        <f t="shared" si="213"/>
        <v/>
      </c>
      <c r="BL273" s="536"/>
      <c r="BM273" s="141"/>
      <c r="BN273" s="211"/>
      <c r="BO273" s="211" t="e">
        <f t="shared" si="214"/>
        <v>#VALUE!</v>
      </c>
      <c r="BP273" s="537" t="str">
        <f t="shared" si="215"/>
        <v/>
      </c>
      <c r="BQ273" s="537" t="str">
        <f t="shared" si="216"/>
        <v/>
      </c>
      <c r="BR273" s="538" t="str">
        <f t="shared" si="217"/>
        <v/>
      </c>
      <c r="BS273" s="539"/>
      <c r="BT273" s="141"/>
      <c r="BU273" s="486"/>
      <c r="BV273" s="501" t="str">
        <f t="shared" si="218"/>
        <v/>
      </c>
      <c r="BW273" s="537" t="str">
        <f t="shared" si="219"/>
        <v/>
      </c>
      <c r="BX273" s="537" t="str">
        <f t="shared" si="220"/>
        <v/>
      </c>
      <c r="BY273" s="537" t="str">
        <f t="shared" si="221"/>
        <v/>
      </c>
      <c r="BZ273" s="536"/>
      <c r="CA273" s="141"/>
      <c r="CB273" s="486"/>
      <c r="CC273" s="483" t="str">
        <f t="shared" si="222"/>
        <v/>
      </c>
      <c r="CD273" s="153" t="str">
        <f t="shared" si="223"/>
        <v/>
      </c>
      <c r="CE273" s="153" t="str">
        <f t="shared" si="224"/>
        <v/>
      </c>
      <c r="CF273" s="153" t="str">
        <f t="shared" si="225"/>
        <v/>
      </c>
    </row>
    <row r="274" spans="1:84" ht="29.45" customHeight="1" x14ac:dyDescent="0.25">
      <c r="A274" s="354" t="str">
        <f>'N-Bedarf AL §13a'!A274</f>
        <v/>
      </c>
      <c r="B274" s="354" t="str">
        <f>IF('N-Bedarf AL §13a'!B274="","",'N-Bedarf AL §13a'!B274)</f>
        <v/>
      </c>
      <c r="C274" s="305" t="str">
        <f>IF('N-Bedarf AL §13a'!D274="","",'N-Bedarf AL §13a'!D274)</f>
        <v/>
      </c>
      <c r="D274" s="32" t="str">
        <f>IF('N-Bedarf AL §13a'!C274="","",'N-Bedarf AL §13a'!C274)</f>
        <v/>
      </c>
      <c r="E274" s="32" t="str">
        <f>IF('N-Bedarf AL §13a'!Y274="",'N-Bedarf AL §13a'!V274,'N-Bedarf AL §13a'!Y274)</f>
        <v/>
      </c>
      <c r="F274" s="32" t="str">
        <f>IF('P-Bedarf AL §13a'!V276="","",'P-Bedarf AL §13a'!V276)</f>
        <v/>
      </c>
      <c r="G274" s="32" t="str">
        <f>IF('P-Bedarf AL §13a'!Z276="","",'P-Bedarf AL §13a'!Z276)</f>
        <v/>
      </c>
      <c r="H274" s="345" t="str">
        <f t="shared" si="226"/>
        <v/>
      </c>
      <c r="I274" s="345" t="str">
        <f t="shared" si="227"/>
        <v/>
      </c>
      <c r="J274" s="345" t="str">
        <f t="shared" si="228"/>
        <v/>
      </c>
      <c r="K274" s="321">
        <f t="shared" si="229"/>
        <v>0</v>
      </c>
      <c r="L274" s="321">
        <f t="shared" si="230"/>
        <v>0</v>
      </c>
      <c r="M274" s="321">
        <f t="shared" si="231"/>
        <v>0</v>
      </c>
      <c r="N274" s="321" t="str">
        <f t="shared" si="232"/>
        <v/>
      </c>
      <c r="O274" s="321" t="str">
        <f t="shared" si="232"/>
        <v/>
      </c>
      <c r="P274" s="321" t="str">
        <f t="shared" si="232"/>
        <v/>
      </c>
      <c r="Q274" s="490" t="str">
        <f t="shared" si="188"/>
        <v/>
      </c>
      <c r="R274" s="539"/>
      <c r="S274" s="141"/>
      <c r="T274" s="486"/>
      <c r="U274" s="501" t="str">
        <f t="shared" si="189"/>
        <v/>
      </c>
      <c r="V274" s="537" t="str">
        <f t="shared" si="190"/>
        <v/>
      </c>
      <c r="W274" s="537" t="str">
        <f t="shared" si="233"/>
        <v/>
      </c>
      <c r="X274" s="537" t="str">
        <f t="shared" si="191"/>
        <v/>
      </c>
      <c r="Y274" s="537" t="str">
        <f t="shared" si="192"/>
        <v/>
      </c>
      <c r="Z274" s="536"/>
      <c r="AA274" s="141"/>
      <c r="AB274" s="211"/>
      <c r="AC274" s="212" t="str">
        <f t="shared" si="193"/>
        <v/>
      </c>
      <c r="AD274" s="537" t="str">
        <f t="shared" si="194"/>
        <v/>
      </c>
      <c r="AE274" s="537" t="str">
        <f t="shared" si="195"/>
        <v/>
      </c>
      <c r="AF274" s="537" t="str">
        <f t="shared" si="196"/>
        <v/>
      </c>
      <c r="AG274" s="538" t="str">
        <f t="shared" si="197"/>
        <v/>
      </c>
      <c r="AH274" s="539"/>
      <c r="AI274" s="141"/>
      <c r="AJ274" s="486"/>
      <c r="AK274" s="507">
        <f t="shared" si="198"/>
        <v>0</v>
      </c>
      <c r="AL274" s="537" t="str">
        <f t="shared" si="199"/>
        <v/>
      </c>
      <c r="AM274" s="537" t="str">
        <f t="shared" si="200"/>
        <v/>
      </c>
      <c r="AN274" s="537" t="str">
        <f t="shared" si="201"/>
        <v/>
      </c>
      <c r="AO274" s="537" t="str">
        <f t="shared" si="202"/>
        <v/>
      </c>
      <c r="AP274" s="542" t="str">
        <f t="shared" si="234"/>
        <v/>
      </c>
      <c r="AQ274" s="539"/>
      <c r="AR274" s="141"/>
      <c r="AS274" s="486"/>
      <c r="AT274" s="501" t="str">
        <f t="shared" si="203"/>
        <v/>
      </c>
      <c r="AU274" s="537" t="str">
        <f t="shared" si="204"/>
        <v/>
      </c>
      <c r="AV274" s="537" t="str">
        <f t="shared" si="205"/>
        <v/>
      </c>
      <c r="AW274" s="537" t="str">
        <f t="shared" si="206"/>
        <v/>
      </c>
      <c r="AX274" s="536"/>
      <c r="AY274" s="141"/>
      <c r="AZ274" s="211"/>
      <c r="BA274" s="211" t="str">
        <f t="shared" si="207"/>
        <v/>
      </c>
      <c r="BB274" s="537" t="str">
        <f t="shared" si="208"/>
        <v/>
      </c>
      <c r="BC274" s="537"/>
      <c r="BD274" s="538" t="str">
        <f t="shared" si="209"/>
        <v/>
      </c>
      <c r="BE274" s="539"/>
      <c r="BF274" s="141"/>
      <c r="BG274" s="486"/>
      <c r="BH274" s="501" t="str">
        <f t="shared" si="210"/>
        <v/>
      </c>
      <c r="BI274" s="537" t="str">
        <f t="shared" si="211"/>
        <v/>
      </c>
      <c r="BJ274" s="537" t="str">
        <f t="shared" si="212"/>
        <v/>
      </c>
      <c r="BK274" s="537" t="str">
        <f t="shared" si="213"/>
        <v/>
      </c>
      <c r="BL274" s="536"/>
      <c r="BM274" s="141"/>
      <c r="BN274" s="211"/>
      <c r="BO274" s="211" t="e">
        <f t="shared" si="214"/>
        <v>#VALUE!</v>
      </c>
      <c r="BP274" s="537" t="str">
        <f t="shared" si="215"/>
        <v/>
      </c>
      <c r="BQ274" s="537" t="str">
        <f t="shared" si="216"/>
        <v/>
      </c>
      <c r="BR274" s="538" t="str">
        <f t="shared" si="217"/>
        <v/>
      </c>
      <c r="BS274" s="539"/>
      <c r="BT274" s="141"/>
      <c r="BU274" s="486"/>
      <c r="BV274" s="501" t="str">
        <f t="shared" si="218"/>
        <v/>
      </c>
      <c r="BW274" s="537" t="str">
        <f t="shared" si="219"/>
        <v/>
      </c>
      <c r="BX274" s="537" t="str">
        <f t="shared" si="220"/>
        <v/>
      </c>
      <c r="BY274" s="537" t="str">
        <f t="shared" si="221"/>
        <v/>
      </c>
      <c r="BZ274" s="536"/>
      <c r="CA274" s="141"/>
      <c r="CB274" s="486"/>
      <c r="CC274" s="483" t="str">
        <f t="shared" si="222"/>
        <v/>
      </c>
      <c r="CD274" s="153" t="str">
        <f t="shared" si="223"/>
        <v/>
      </c>
      <c r="CE274" s="153" t="str">
        <f t="shared" si="224"/>
        <v/>
      </c>
      <c r="CF274" s="153" t="str">
        <f t="shared" si="225"/>
        <v/>
      </c>
    </row>
    <row r="275" spans="1:84" ht="29.45" customHeight="1" x14ac:dyDescent="0.25">
      <c r="A275" s="354" t="str">
        <f>'N-Bedarf AL §13a'!A275</f>
        <v/>
      </c>
      <c r="B275" s="354" t="str">
        <f>IF('N-Bedarf AL §13a'!B275="","",'N-Bedarf AL §13a'!B275)</f>
        <v/>
      </c>
      <c r="C275" s="305" t="str">
        <f>IF('N-Bedarf AL §13a'!D275="","",'N-Bedarf AL §13a'!D275)</f>
        <v/>
      </c>
      <c r="D275" s="32" t="str">
        <f>IF('N-Bedarf AL §13a'!C275="","",'N-Bedarf AL §13a'!C275)</f>
        <v/>
      </c>
      <c r="E275" s="32" t="str">
        <f>IF('N-Bedarf AL §13a'!Y275="",'N-Bedarf AL §13a'!V275,'N-Bedarf AL §13a'!Y275)</f>
        <v/>
      </c>
      <c r="F275" s="32" t="str">
        <f>IF('P-Bedarf AL §13a'!V277="","",'P-Bedarf AL §13a'!V277)</f>
        <v/>
      </c>
      <c r="G275" s="32" t="str">
        <f>IF('P-Bedarf AL §13a'!Z277="","",'P-Bedarf AL §13a'!Z277)</f>
        <v/>
      </c>
      <c r="H275" s="345" t="str">
        <f t="shared" si="226"/>
        <v/>
      </c>
      <c r="I275" s="345" t="str">
        <f t="shared" si="227"/>
        <v/>
      </c>
      <c r="J275" s="345" t="str">
        <f t="shared" si="228"/>
        <v/>
      </c>
      <c r="K275" s="321">
        <f t="shared" si="229"/>
        <v>0</v>
      </c>
      <c r="L275" s="321">
        <f t="shared" si="230"/>
        <v>0</v>
      </c>
      <c r="M275" s="321">
        <f t="shared" si="231"/>
        <v>0</v>
      </c>
      <c r="N275" s="321" t="str">
        <f t="shared" si="232"/>
        <v/>
      </c>
      <c r="O275" s="321" t="str">
        <f t="shared" si="232"/>
        <v/>
      </c>
      <c r="P275" s="321" t="str">
        <f t="shared" si="232"/>
        <v/>
      </c>
      <c r="Q275" s="490" t="str">
        <f t="shared" si="188"/>
        <v/>
      </c>
      <c r="R275" s="539"/>
      <c r="S275" s="141"/>
      <c r="T275" s="486"/>
      <c r="U275" s="501" t="str">
        <f t="shared" si="189"/>
        <v/>
      </c>
      <c r="V275" s="537" t="str">
        <f t="shared" si="190"/>
        <v/>
      </c>
      <c r="W275" s="537" t="str">
        <f t="shared" si="233"/>
        <v/>
      </c>
      <c r="X275" s="537" t="str">
        <f t="shared" si="191"/>
        <v/>
      </c>
      <c r="Y275" s="537" t="str">
        <f t="shared" si="192"/>
        <v/>
      </c>
      <c r="Z275" s="536"/>
      <c r="AA275" s="141"/>
      <c r="AB275" s="211"/>
      <c r="AC275" s="212" t="str">
        <f t="shared" si="193"/>
        <v/>
      </c>
      <c r="AD275" s="537" t="str">
        <f t="shared" si="194"/>
        <v/>
      </c>
      <c r="AE275" s="537" t="str">
        <f t="shared" si="195"/>
        <v/>
      </c>
      <c r="AF275" s="537" t="str">
        <f t="shared" si="196"/>
        <v/>
      </c>
      <c r="AG275" s="538" t="str">
        <f t="shared" si="197"/>
        <v/>
      </c>
      <c r="AH275" s="539"/>
      <c r="AI275" s="141"/>
      <c r="AJ275" s="486"/>
      <c r="AK275" s="507">
        <f t="shared" si="198"/>
        <v>0</v>
      </c>
      <c r="AL275" s="537" t="str">
        <f t="shared" si="199"/>
        <v/>
      </c>
      <c r="AM275" s="537" t="str">
        <f t="shared" si="200"/>
        <v/>
      </c>
      <c r="AN275" s="537" t="str">
        <f t="shared" si="201"/>
        <v/>
      </c>
      <c r="AO275" s="537" t="str">
        <f t="shared" si="202"/>
        <v/>
      </c>
      <c r="AP275" s="542" t="str">
        <f t="shared" si="234"/>
        <v/>
      </c>
      <c r="AQ275" s="539"/>
      <c r="AR275" s="141"/>
      <c r="AS275" s="486"/>
      <c r="AT275" s="501" t="str">
        <f t="shared" si="203"/>
        <v/>
      </c>
      <c r="AU275" s="537" t="str">
        <f t="shared" si="204"/>
        <v/>
      </c>
      <c r="AV275" s="537" t="str">
        <f t="shared" si="205"/>
        <v/>
      </c>
      <c r="AW275" s="537" t="str">
        <f t="shared" si="206"/>
        <v/>
      </c>
      <c r="AX275" s="536"/>
      <c r="AY275" s="141"/>
      <c r="AZ275" s="211"/>
      <c r="BA275" s="211" t="str">
        <f t="shared" si="207"/>
        <v/>
      </c>
      <c r="BB275" s="537" t="str">
        <f t="shared" si="208"/>
        <v/>
      </c>
      <c r="BC275" s="537"/>
      <c r="BD275" s="538" t="str">
        <f t="shared" si="209"/>
        <v/>
      </c>
      <c r="BE275" s="539"/>
      <c r="BF275" s="141"/>
      <c r="BG275" s="486"/>
      <c r="BH275" s="501" t="str">
        <f t="shared" si="210"/>
        <v/>
      </c>
      <c r="BI275" s="537" t="str">
        <f t="shared" si="211"/>
        <v/>
      </c>
      <c r="BJ275" s="537" t="str">
        <f t="shared" si="212"/>
        <v/>
      </c>
      <c r="BK275" s="537" t="str">
        <f t="shared" si="213"/>
        <v/>
      </c>
      <c r="BL275" s="536"/>
      <c r="BM275" s="141"/>
      <c r="BN275" s="211"/>
      <c r="BO275" s="211" t="e">
        <f t="shared" si="214"/>
        <v>#VALUE!</v>
      </c>
      <c r="BP275" s="537" t="str">
        <f t="shared" si="215"/>
        <v/>
      </c>
      <c r="BQ275" s="537" t="str">
        <f t="shared" si="216"/>
        <v/>
      </c>
      <c r="BR275" s="538" t="str">
        <f t="shared" si="217"/>
        <v/>
      </c>
      <c r="BS275" s="539"/>
      <c r="BT275" s="141"/>
      <c r="BU275" s="486"/>
      <c r="BV275" s="501" t="str">
        <f t="shared" si="218"/>
        <v/>
      </c>
      <c r="BW275" s="537" t="str">
        <f t="shared" si="219"/>
        <v/>
      </c>
      <c r="BX275" s="537" t="str">
        <f t="shared" si="220"/>
        <v/>
      </c>
      <c r="BY275" s="537" t="str">
        <f t="shared" si="221"/>
        <v/>
      </c>
      <c r="BZ275" s="536"/>
      <c r="CA275" s="141"/>
      <c r="CB275" s="486"/>
      <c r="CC275" s="483" t="str">
        <f t="shared" si="222"/>
        <v/>
      </c>
      <c r="CD275" s="153" t="str">
        <f t="shared" si="223"/>
        <v/>
      </c>
      <c r="CE275" s="153" t="str">
        <f t="shared" si="224"/>
        <v/>
      </c>
      <c r="CF275" s="153" t="str">
        <f t="shared" si="225"/>
        <v/>
      </c>
    </row>
    <row r="276" spans="1:84" ht="29.45" customHeight="1" x14ac:dyDescent="0.25">
      <c r="A276" s="354" t="str">
        <f>'N-Bedarf AL §13a'!A276</f>
        <v/>
      </c>
      <c r="B276" s="354" t="str">
        <f>IF('N-Bedarf AL §13a'!B276="","",'N-Bedarf AL §13a'!B276)</f>
        <v/>
      </c>
      <c r="C276" s="305" t="str">
        <f>IF('N-Bedarf AL §13a'!D276="","",'N-Bedarf AL §13a'!D276)</f>
        <v/>
      </c>
      <c r="D276" s="32" t="str">
        <f>IF('N-Bedarf AL §13a'!C276="","",'N-Bedarf AL §13a'!C276)</f>
        <v/>
      </c>
      <c r="E276" s="32" t="str">
        <f>IF('N-Bedarf AL §13a'!Y276="",'N-Bedarf AL §13a'!V276,'N-Bedarf AL §13a'!Y276)</f>
        <v/>
      </c>
      <c r="F276" s="32" t="str">
        <f>IF('P-Bedarf AL §13a'!V278="","",'P-Bedarf AL §13a'!V278)</f>
        <v/>
      </c>
      <c r="G276" s="32" t="str">
        <f>IF('P-Bedarf AL §13a'!Z278="","",'P-Bedarf AL §13a'!Z278)</f>
        <v/>
      </c>
      <c r="H276" s="345" t="str">
        <f t="shared" si="226"/>
        <v/>
      </c>
      <c r="I276" s="345" t="str">
        <f t="shared" si="227"/>
        <v/>
      </c>
      <c r="J276" s="345" t="str">
        <f t="shared" si="228"/>
        <v/>
      </c>
      <c r="K276" s="321">
        <f t="shared" si="229"/>
        <v>0</v>
      </c>
      <c r="L276" s="321">
        <f t="shared" si="230"/>
        <v>0</v>
      </c>
      <c r="M276" s="321">
        <f t="shared" si="231"/>
        <v>0</v>
      </c>
      <c r="N276" s="321" t="str">
        <f t="shared" si="232"/>
        <v/>
      </c>
      <c r="O276" s="321" t="str">
        <f t="shared" si="232"/>
        <v/>
      </c>
      <c r="P276" s="321" t="str">
        <f t="shared" si="232"/>
        <v/>
      </c>
      <c r="Q276" s="490" t="str">
        <f t="shared" si="188"/>
        <v/>
      </c>
      <c r="R276" s="539"/>
      <c r="S276" s="141"/>
      <c r="T276" s="486"/>
      <c r="U276" s="501" t="str">
        <f t="shared" si="189"/>
        <v/>
      </c>
      <c r="V276" s="537" t="str">
        <f t="shared" si="190"/>
        <v/>
      </c>
      <c r="W276" s="537" t="str">
        <f t="shared" si="233"/>
        <v/>
      </c>
      <c r="X276" s="537" t="str">
        <f t="shared" si="191"/>
        <v/>
      </c>
      <c r="Y276" s="537" t="str">
        <f t="shared" si="192"/>
        <v/>
      </c>
      <c r="Z276" s="536"/>
      <c r="AA276" s="141"/>
      <c r="AB276" s="211"/>
      <c r="AC276" s="212" t="str">
        <f t="shared" si="193"/>
        <v/>
      </c>
      <c r="AD276" s="537" t="str">
        <f t="shared" si="194"/>
        <v/>
      </c>
      <c r="AE276" s="537" t="str">
        <f t="shared" si="195"/>
        <v/>
      </c>
      <c r="AF276" s="537" t="str">
        <f t="shared" si="196"/>
        <v/>
      </c>
      <c r="AG276" s="538" t="str">
        <f t="shared" si="197"/>
        <v/>
      </c>
      <c r="AH276" s="539"/>
      <c r="AI276" s="141"/>
      <c r="AJ276" s="486"/>
      <c r="AK276" s="507">
        <f t="shared" si="198"/>
        <v>0</v>
      </c>
      <c r="AL276" s="537" t="str">
        <f t="shared" si="199"/>
        <v/>
      </c>
      <c r="AM276" s="537" t="str">
        <f t="shared" si="200"/>
        <v/>
      </c>
      <c r="AN276" s="537" t="str">
        <f t="shared" si="201"/>
        <v/>
      </c>
      <c r="AO276" s="537" t="str">
        <f t="shared" si="202"/>
        <v/>
      </c>
      <c r="AP276" s="542" t="str">
        <f t="shared" si="234"/>
        <v/>
      </c>
      <c r="AQ276" s="539"/>
      <c r="AR276" s="141"/>
      <c r="AS276" s="486"/>
      <c r="AT276" s="501" t="str">
        <f t="shared" si="203"/>
        <v/>
      </c>
      <c r="AU276" s="537" t="str">
        <f t="shared" si="204"/>
        <v/>
      </c>
      <c r="AV276" s="537" t="str">
        <f t="shared" si="205"/>
        <v/>
      </c>
      <c r="AW276" s="537" t="str">
        <f t="shared" si="206"/>
        <v/>
      </c>
      <c r="AX276" s="536"/>
      <c r="AY276" s="141"/>
      <c r="AZ276" s="211"/>
      <c r="BA276" s="211" t="str">
        <f t="shared" si="207"/>
        <v/>
      </c>
      <c r="BB276" s="537" t="str">
        <f t="shared" si="208"/>
        <v/>
      </c>
      <c r="BC276" s="537"/>
      <c r="BD276" s="538" t="str">
        <f t="shared" si="209"/>
        <v/>
      </c>
      <c r="BE276" s="539"/>
      <c r="BF276" s="141"/>
      <c r="BG276" s="486"/>
      <c r="BH276" s="501" t="str">
        <f t="shared" si="210"/>
        <v/>
      </c>
      <c r="BI276" s="537" t="str">
        <f t="shared" si="211"/>
        <v/>
      </c>
      <c r="BJ276" s="537" t="str">
        <f t="shared" si="212"/>
        <v/>
      </c>
      <c r="BK276" s="537" t="str">
        <f t="shared" si="213"/>
        <v/>
      </c>
      <c r="BL276" s="536"/>
      <c r="BM276" s="141"/>
      <c r="BN276" s="211"/>
      <c r="BO276" s="211" t="e">
        <f t="shared" si="214"/>
        <v>#VALUE!</v>
      </c>
      <c r="BP276" s="537" t="str">
        <f t="shared" si="215"/>
        <v/>
      </c>
      <c r="BQ276" s="537" t="str">
        <f t="shared" si="216"/>
        <v/>
      </c>
      <c r="BR276" s="538" t="str">
        <f t="shared" si="217"/>
        <v/>
      </c>
      <c r="BS276" s="539"/>
      <c r="BT276" s="141"/>
      <c r="BU276" s="486"/>
      <c r="BV276" s="501" t="str">
        <f t="shared" si="218"/>
        <v/>
      </c>
      <c r="BW276" s="537" t="str">
        <f t="shared" si="219"/>
        <v/>
      </c>
      <c r="BX276" s="537" t="str">
        <f t="shared" si="220"/>
        <v/>
      </c>
      <c r="BY276" s="537" t="str">
        <f t="shared" si="221"/>
        <v/>
      </c>
      <c r="BZ276" s="536"/>
      <c r="CA276" s="141"/>
      <c r="CB276" s="486"/>
      <c r="CC276" s="483" t="str">
        <f t="shared" si="222"/>
        <v/>
      </c>
      <c r="CD276" s="153" t="str">
        <f t="shared" si="223"/>
        <v/>
      </c>
      <c r="CE276" s="153" t="str">
        <f t="shared" si="224"/>
        <v/>
      </c>
      <c r="CF276" s="153" t="str">
        <f t="shared" si="225"/>
        <v/>
      </c>
    </row>
    <row r="277" spans="1:84" ht="29.45" customHeight="1" x14ac:dyDescent="0.25">
      <c r="A277" s="354" t="str">
        <f>'N-Bedarf AL §13a'!A277</f>
        <v/>
      </c>
      <c r="B277" s="354" t="str">
        <f>IF('N-Bedarf AL §13a'!B277="","",'N-Bedarf AL §13a'!B277)</f>
        <v/>
      </c>
      <c r="C277" s="305" t="str">
        <f>IF('N-Bedarf AL §13a'!D277="","",'N-Bedarf AL §13a'!D277)</f>
        <v/>
      </c>
      <c r="D277" s="32" t="str">
        <f>IF('N-Bedarf AL §13a'!C277="","",'N-Bedarf AL §13a'!C277)</f>
        <v/>
      </c>
      <c r="E277" s="32" t="str">
        <f>IF('N-Bedarf AL §13a'!Y277="",'N-Bedarf AL §13a'!V277,'N-Bedarf AL §13a'!Y277)</f>
        <v/>
      </c>
      <c r="F277" s="32" t="str">
        <f>IF('P-Bedarf AL §13a'!V279="","",'P-Bedarf AL §13a'!V279)</f>
        <v/>
      </c>
      <c r="G277" s="32" t="str">
        <f>IF('P-Bedarf AL §13a'!Z279="","",'P-Bedarf AL §13a'!Z279)</f>
        <v/>
      </c>
      <c r="H277" s="345" t="str">
        <f t="shared" si="226"/>
        <v/>
      </c>
      <c r="I277" s="345" t="str">
        <f t="shared" si="227"/>
        <v/>
      </c>
      <c r="J277" s="345" t="str">
        <f t="shared" si="228"/>
        <v/>
      </c>
      <c r="K277" s="321">
        <f t="shared" si="229"/>
        <v>0</v>
      </c>
      <c r="L277" s="321">
        <f t="shared" si="230"/>
        <v>0</v>
      </c>
      <c r="M277" s="321">
        <f t="shared" si="231"/>
        <v>0</v>
      </c>
      <c r="N277" s="321" t="str">
        <f t="shared" si="232"/>
        <v/>
      </c>
      <c r="O277" s="321" t="str">
        <f t="shared" si="232"/>
        <v/>
      </c>
      <c r="P277" s="321" t="str">
        <f t="shared" si="232"/>
        <v/>
      </c>
      <c r="Q277" s="490" t="str">
        <f t="shared" si="188"/>
        <v/>
      </c>
      <c r="R277" s="539"/>
      <c r="S277" s="141"/>
      <c r="T277" s="486"/>
      <c r="U277" s="501" t="str">
        <f t="shared" si="189"/>
        <v/>
      </c>
      <c r="V277" s="537" t="str">
        <f t="shared" si="190"/>
        <v/>
      </c>
      <c r="W277" s="537" t="str">
        <f t="shared" si="233"/>
        <v/>
      </c>
      <c r="X277" s="537" t="str">
        <f t="shared" si="191"/>
        <v/>
      </c>
      <c r="Y277" s="537" t="str">
        <f t="shared" si="192"/>
        <v/>
      </c>
      <c r="Z277" s="536"/>
      <c r="AA277" s="141"/>
      <c r="AB277" s="211"/>
      <c r="AC277" s="212" t="str">
        <f t="shared" si="193"/>
        <v/>
      </c>
      <c r="AD277" s="537" t="str">
        <f t="shared" si="194"/>
        <v/>
      </c>
      <c r="AE277" s="537" t="str">
        <f t="shared" si="195"/>
        <v/>
      </c>
      <c r="AF277" s="537" t="str">
        <f t="shared" si="196"/>
        <v/>
      </c>
      <c r="AG277" s="538" t="str">
        <f t="shared" si="197"/>
        <v/>
      </c>
      <c r="AH277" s="539"/>
      <c r="AI277" s="141"/>
      <c r="AJ277" s="486"/>
      <c r="AK277" s="507">
        <f t="shared" si="198"/>
        <v>0</v>
      </c>
      <c r="AL277" s="537" t="str">
        <f t="shared" si="199"/>
        <v/>
      </c>
      <c r="AM277" s="537" t="str">
        <f t="shared" si="200"/>
        <v/>
      </c>
      <c r="AN277" s="537" t="str">
        <f t="shared" si="201"/>
        <v/>
      </c>
      <c r="AO277" s="537" t="str">
        <f t="shared" si="202"/>
        <v/>
      </c>
      <c r="AP277" s="542" t="str">
        <f t="shared" si="234"/>
        <v/>
      </c>
      <c r="AQ277" s="539"/>
      <c r="AR277" s="141"/>
      <c r="AS277" s="486"/>
      <c r="AT277" s="501" t="str">
        <f t="shared" si="203"/>
        <v/>
      </c>
      <c r="AU277" s="537" t="str">
        <f t="shared" si="204"/>
        <v/>
      </c>
      <c r="AV277" s="537" t="str">
        <f t="shared" si="205"/>
        <v/>
      </c>
      <c r="AW277" s="537" t="str">
        <f t="shared" si="206"/>
        <v/>
      </c>
      <c r="AX277" s="536"/>
      <c r="AY277" s="141"/>
      <c r="AZ277" s="211"/>
      <c r="BA277" s="211" t="str">
        <f t="shared" si="207"/>
        <v/>
      </c>
      <c r="BB277" s="537" t="str">
        <f t="shared" si="208"/>
        <v/>
      </c>
      <c r="BC277" s="537"/>
      <c r="BD277" s="538" t="str">
        <f t="shared" si="209"/>
        <v/>
      </c>
      <c r="BE277" s="539"/>
      <c r="BF277" s="141"/>
      <c r="BG277" s="486"/>
      <c r="BH277" s="501" t="str">
        <f t="shared" si="210"/>
        <v/>
      </c>
      <c r="BI277" s="537" t="str">
        <f t="shared" si="211"/>
        <v/>
      </c>
      <c r="BJ277" s="537" t="str">
        <f t="shared" si="212"/>
        <v/>
      </c>
      <c r="BK277" s="537" t="str">
        <f t="shared" si="213"/>
        <v/>
      </c>
      <c r="BL277" s="536"/>
      <c r="BM277" s="141"/>
      <c r="BN277" s="211"/>
      <c r="BO277" s="211" t="e">
        <f t="shared" si="214"/>
        <v>#VALUE!</v>
      </c>
      <c r="BP277" s="537" t="str">
        <f t="shared" si="215"/>
        <v/>
      </c>
      <c r="BQ277" s="537" t="str">
        <f t="shared" si="216"/>
        <v/>
      </c>
      <c r="BR277" s="538" t="str">
        <f t="shared" si="217"/>
        <v/>
      </c>
      <c r="BS277" s="539"/>
      <c r="BT277" s="141"/>
      <c r="BU277" s="486"/>
      <c r="BV277" s="501" t="str">
        <f t="shared" si="218"/>
        <v/>
      </c>
      <c r="BW277" s="537" t="str">
        <f t="shared" si="219"/>
        <v/>
      </c>
      <c r="BX277" s="537" t="str">
        <f t="shared" si="220"/>
        <v/>
      </c>
      <c r="BY277" s="537" t="str">
        <f t="shared" si="221"/>
        <v/>
      </c>
      <c r="BZ277" s="536"/>
      <c r="CA277" s="141"/>
      <c r="CB277" s="486"/>
      <c r="CC277" s="483" t="str">
        <f t="shared" si="222"/>
        <v/>
      </c>
      <c r="CD277" s="153" t="str">
        <f t="shared" si="223"/>
        <v/>
      </c>
      <c r="CE277" s="153" t="str">
        <f t="shared" si="224"/>
        <v/>
      </c>
      <c r="CF277" s="153" t="str">
        <f t="shared" si="225"/>
        <v/>
      </c>
    </row>
    <row r="278" spans="1:84" ht="29.45" customHeight="1" x14ac:dyDescent="0.25">
      <c r="A278" s="354" t="str">
        <f>'N-Bedarf AL §13a'!A278</f>
        <v/>
      </c>
      <c r="B278" s="354" t="str">
        <f>IF('N-Bedarf AL §13a'!B278="","",'N-Bedarf AL §13a'!B278)</f>
        <v/>
      </c>
      <c r="C278" s="305" t="str">
        <f>IF('N-Bedarf AL §13a'!D278="","",'N-Bedarf AL §13a'!D278)</f>
        <v/>
      </c>
      <c r="D278" s="32" t="str">
        <f>IF('N-Bedarf AL §13a'!C278="","",'N-Bedarf AL §13a'!C278)</f>
        <v/>
      </c>
      <c r="E278" s="32" t="str">
        <f>IF('N-Bedarf AL §13a'!Y278="",'N-Bedarf AL §13a'!V278,'N-Bedarf AL §13a'!Y278)</f>
        <v/>
      </c>
      <c r="F278" s="32" t="str">
        <f>IF('P-Bedarf AL §13a'!V280="","",'P-Bedarf AL §13a'!V280)</f>
        <v/>
      </c>
      <c r="G278" s="32" t="str">
        <f>IF('P-Bedarf AL §13a'!Z280="","",'P-Bedarf AL §13a'!Z280)</f>
        <v/>
      </c>
      <c r="H278" s="345" t="str">
        <f t="shared" si="226"/>
        <v/>
      </c>
      <c r="I278" s="345" t="str">
        <f t="shared" si="227"/>
        <v/>
      </c>
      <c r="J278" s="345" t="str">
        <f t="shared" si="228"/>
        <v/>
      </c>
      <c r="K278" s="321">
        <f t="shared" si="229"/>
        <v>0</v>
      </c>
      <c r="L278" s="321">
        <f t="shared" si="230"/>
        <v>0</v>
      </c>
      <c r="M278" s="321">
        <f t="shared" si="231"/>
        <v>0</v>
      </c>
      <c r="N278" s="321" t="str">
        <f t="shared" si="232"/>
        <v/>
      </c>
      <c r="O278" s="321" t="str">
        <f t="shared" si="232"/>
        <v/>
      </c>
      <c r="P278" s="321" t="str">
        <f t="shared" si="232"/>
        <v/>
      </c>
      <c r="Q278" s="490" t="str">
        <f t="shared" si="188"/>
        <v/>
      </c>
      <c r="R278" s="539"/>
      <c r="S278" s="141"/>
      <c r="T278" s="486"/>
      <c r="U278" s="501" t="str">
        <f t="shared" si="189"/>
        <v/>
      </c>
      <c r="V278" s="537" t="str">
        <f t="shared" si="190"/>
        <v/>
      </c>
      <c r="W278" s="537" t="str">
        <f t="shared" si="233"/>
        <v/>
      </c>
      <c r="X278" s="537" t="str">
        <f t="shared" si="191"/>
        <v/>
      </c>
      <c r="Y278" s="537" t="str">
        <f t="shared" si="192"/>
        <v/>
      </c>
      <c r="Z278" s="536"/>
      <c r="AA278" s="141"/>
      <c r="AB278" s="211"/>
      <c r="AC278" s="212" t="str">
        <f t="shared" si="193"/>
        <v/>
      </c>
      <c r="AD278" s="537" t="str">
        <f t="shared" si="194"/>
        <v/>
      </c>
      <c r="AE278" s="537" t="str">
        <f t="shared" si="195"/>
        <v/>
      </c>
      <c r="AF278" s="537" t="str">
        <f t="shared" si="196"/>
        <v/>
      </c>
      <c r="AG278" s="538" t="str">
        <f t="shared" si="197"/>
        <v/>
      </c>
      <c r="AH278" s="539"/>
      <c r="AI278" s="141"/>
      <c r="AJ278" s="486"/>
      <c r="AK278" s="507">
        <f t="shared" si="198"/>
        <v>0</v>
      </c>
      <c r="AL278" s="537" t="str">
        <f t="shared" si="199"/>
        <v/>
      </c>
      <c r="AM278" s="537" t="str">
        <f t="shared" si="200"/>
        <v/>
      </c>
      <c r="AN278" s="537" t="str">
        <f t="shared" si="201"/>
        <v/>
      </c>
      <c r="AO278" s="537" t="str">
        <f t="shared" si="202"/>
        <v/>
      </c>
      <c r="AP278" s="542" t="str">
        <f t="shared" si="234"/>
        <v/>
      </c>
      <c r="AQ278" s="539"/>
      <c r="AR278" s="141"/>
      <c r="AS278" s="486"/>
      <c r="AT278" s="501" t="str">
        <f t="shared" si="203"/>
        <v/>
      </c>
      <c r="AU278" s="537" t="str">
        <f t="shared" si="204"/>
        <v/>
      </c>
      <c r="AV278" s="537" t="str">
        <f t="shared" si="205"/>
        <v/>
      </c>
      <c r="AW278" s="537" t="str">
        <f t="shared" si="206"/>
        <v/>
      </c>
      <c r="AX278" s="536"/>
      <c r="AY278" s="141"/>
      <c r="AZ278" s="211"/>
      <c r="BA278" s="211" t="str">
        <f t="shared" si="207"/>
        <v/>
      </c>
      <c r="BB278" s="537" t="str">
        <f t="shared" si="208"/>
        <v/>
      </c>
      <c r="BC278" s="537"/>
      <c r="BD278" s="538" t="str">
        <f t="shared" si="209"/>
        <v/>
      </c>
      <c r="BE278" s="539"/>
      <c r="BF278" s="141"/>
      <c r="BG278" s="486"/>
      <c r="BH278" s="501" t="str">
        <f t="shared" si="210"/>
        <v/>
      </c>
      <c r="BI278" s="537" t="str">
        <f t="shared" si="211"/>
        <v/>
      </c>
      <c r="BJ278" s="537" t="str">
        <f t="shared" si="212"/>
        <v/>
      </c>
      <c r="BK278" s="537" t="str">
        <f t="shared" si="213"/>
        <v/>
      </c>
      <c r="BL278" s="536"/>
      <c r="BM278" s="141"/>
      <c r="BN278" s="211"/>
      <c r="BO278" s="211" t="e">
        <f t="shared" si="214"/>
        <v>#VALUE!</v>
      </c>
      <c r="BP278" s="537" t="str">
        <f t="shared" si="215"/>
        <v/>
      </c>
      <c r="BQ278" s="537" t="str">
        <f t="shared" si="216"/>
        <v/>
      </c>
      <c r="BR278" s="538" t="str">
        <f t="shared" si="217"/>
        <v/>
      </c>
      <c r="BS278" s="539"/>
      <c r="BT278" s="141"/>
      <c r="BU278" s="486"/>
      <c r="BV278" s="501" t="str">
        <f t="shared" si="218"/>
        <v/>
      </c>
      <c r="BW278" s="537" t="str">
        <f t="shared" si="219"/>
        <v/>
      </c>
      <c r="BX278" s="537" t="str">
        <f t="shared" si="220"/>
        <v/>
      </c>
      <c r="BY278" s="537" t="str">
        <f t="shared" si="221"/>
        <v/>
      </c>
      <c r="BZ278" s="536"/>
      <c r="CA278" s="141"/>
      <c r="CB278" s="486"/>
      <c r="CC278" s="483" t="str">
        <f t="shared" si="222"/>
        <v/>
      </c>
      <c r="CD278" s="153" t="str">
        <f t="shared" si="223"/>
        <v/>
      </c>
      <c r="CE278" s="153" t="str">
        <f t="shared" si="224"/>
        <v/>
      </c>
      <c r="CF278" s="153" t="str">
        <f t="shared" si="225"/>
        <v/>
      </c>
    </row>
    <row r="279" spans="1:84" ht="29.45" customHeight="1" x14ac:dyDescent="0.25">
      <c r="A279" s="354" t="str">
        <f>'N-Bedarf AL §13a'!A279</f>
        <v/>
      </c>
      <c r="B279" s="354" t="str">
        <f>IF('N-Bedarf AL §13a'!B279="","",'N-Bedarf AL §13a'!B279)</f>
        <v/>
      </c>
      <c r="C279" s="305" t="str">
        <f>IF('N-Bedarf AL §13a'!D279="","",'N-Bedarf AL §13a'!D279)</f>
        <v/>
      </c>
      <c r="D279" s="32" t="str">
        <f>IF('N-Bedarf AL §13a'!C279="","",'N-Bedarf AL §13a'!C279)</f>
        <v/>
      </c>
      <c r="E279" s="32" t="str">
        <f>IF('N-Bedarf AL §13a'!Y279="",'N-Bedarf AL §13a'!V279,'N-Bedarf AL §13a'!Y279)</f>
        <v/>
      </c>
      <c r="F279" s="32" t="str">
        <f>IF('P-Bedarf AL §13a'!V281="","",'P-Bedarf AL §13a'!V281)</f>
        <v/>
      </c>
      <c r="G279" s="32" t="str">
        <f>IF('P-Bedarf AL §13a'!Z281="","",'P-Bedarf AL §13a'!Z281)</f>
        <v/>
      </c>
      <c r="H279" s="345" t="str">
        <f t="shared" si="226"/>
        <v/>
      </c>
      <c r="I279" s="345" t="str">
        <f t="shared" si="227"/>
        <v/>
      </c>
      <c r="J279" s="345" t="str">
        <f t="shared" si="228"/>
        <v/>
      </c>
      <c r="K279" s="321">
        <f t="shared" si="229"/>
        <v>0</v>
      </c>
      <c r="L279" s="321">
        <f t="shared" si="230"/>
        <v>0</v>
      </c>
      <c r="M279" s="321">
        <f t="shared" si="231"/>
        <v>0</v>
      </c>
      <c r="N279" s="321" t="str">
        <f t="shared" si="232"/>
        <v/>
      </c>
      <c r="O279" s="321" t="str">
        <f t="shared" si="232"/>
        <v/>
      </c>
      <c r="P279" s="321" t="str">
        <f t="shared" si="232"/>
        <v/>
      </c>
      <c r="Q279" s="490" t="str">
        <f t="shared" si="188"/>
        <v/>
      </c>
      <c r="R279" s="539"/>
      <c r="S279" s="141"/>
      <c r="T279" s="486"/>
      <c r="U279" s="501" t="str">
        <f t="shared" si="189"/>
        <v/>
      </c>
      <c r="V279" s="537" t="str">
        <f t="shared" si="190"/>
        <v/>
      </c>
      <c r="W279" s="537" t="str">
        <f t="shared" si="233"/>
        <v/>
      </c>
      <c r="X279" s="537" t="str">
        <f t="shared" si="191"/>
        <v/>
      </c>
      <c r="Y279" s="537" t="str">
        <f t="shared" si="192"/>
        <v/>
      </c>
      <c r="Z279" s="536"/>
      <c r="AA279" s="141"/>
      <c r="AB279" s="211"/>
      <c r="AC279" s="212" t="str">
        <f t="shared" si="193"/>
        <v/>
      </c>
      <c r="AD279" s="537" t="str">
        <f t="shared" si="194"/>
        <v/>
      </c>
      <c r="AE279" s="537" t="str">
        <f t="shared" si="195"/>
        <v/>
      </c>
      <c r="AF279" s="537" t="str">
        <f t="shared" si="196"/>
        <v/>
      </c>
      <c r="AG279" s="538" t="str">
        <f t="shared" si="197"/>
        <v/>
      </c>
      <c r="AH279" s="539"/>
      <c r="AI279" s="141"/>
      <c r="AJ279" s="486"/>
      <c r="AK279" s="507">
        <f t="shared" si="198"/>
        <v>0</v>
      </c>
      <c r="AL279" s="537" t="str">
        <f t="shared" si="199"/>
        <v/>
      </c>
      <c r="AM279" s="537" t="str">
        <f t="shared" si="200"/>
        <v/>
      </c>
      <c r="AN279" s="537" t="str">
        <f t="shared" si="201"/>
        <v/>
      </c>
      <c r="AO279" s="537" t="str">
        <f t="shared" si="202"/>
        <v/>
      </c>
      <c r="AP279" s="542" t="str">
        <f t="shared" si="234"/>
        <v/>
      </c>
      <c r="AQ279" s="539"/>
      <c r="AR279" s="141"/>
      <c r="AS279" s="486"/>
      <c r="AT279" s="501" t="str">
        <f t="shared" si="203"/>
        <v/>
      </c>
      <c r="AU279" s="537" t="str">
        <f t="shared" si="204"/>
        <v/>
      </c>
      <c r="AV279" s="537" t="str">
        <f t="shared" si="205"/>
        <v/>
      </c>
      <c r="AW279" s="537" t="str">
        <f t="shared" si="206"/>
        <v/>
      </c>
      <c r="AX279" s="536"/>
      <c r="AY279" s="141"/>
      <c r="AZ279" s="211"/>
      <c r="BA279" s="211" t="str">
        <f t="shared" si="207"/>
        <v/>
      </c>
      <c r="BB279" s="537" t="str">
        <f t="shared" si="208"/>
        <v/>
      </c>
      <c r="BC279" s="537"/>
      <c r="BD279" s="538" t="str">
        <f t="shared" si="209"/>
        <v/>
      </c>
      <c r="BE279" s="539"/>
      <c r="BF279" s="141"/>
      <c r="BG279" s="486"/>
      <c r="BH279" s="501" t="str">
        <f t="shared" si="210"/>
        <v/>
      </c>
      <c r="BI279" s="537" t="str">
        <f t="shared" si="211"/>
        <v/>
      </c>
      <c r="BJ279" s="537" t="str">
        <f t="shared" si="212"/>
        <v/>
      </c>
      <c r="BK279" s="537" t="str">
        <f t="shared" si="213"/>
        <v/>
      </c>
      <c r="BL279" s="536"/>
      <c r="BM279" s="141"/>
      <c r="BN279" s="211"/>
      <c r="BO279" s="211" t="e">
        <f t="shared" si="214"/>
        <v>#VALUE!</v>
      </c>
      <c r="BP279" s="537" t="str">
        <f t="shared" si="215"/>
        <v/>
      </c>
      <c r="BQ279" s="537" t="str">
        <f t="shared" si="216"/>
        <v/>
      </c>
      <c r="BR279" s="538" t="str">
        <f t="shared" si="217"/>
        <v/>
      </c>
      <c r="BS279" s="539"/>
      <c r="BT279" s="141"/>
      <c r="BU279" s="486"/>
      <c r="BV279" s="501" t="str">
        <f t="shared" si="218"/>
        <v/>
      </c>
      <c r="BW279" s="537" t="str">
        <f t="shared" si="219"/>
        <v/>
      </c>
      <c r="BX279" s="537" t="str">
        <f t="shared" si="220"/>
        <v/>
      </c>
      <c r="BY279" s="537" t="str">
        <f t="shared" si="221"/>
        <v/>
      </c>
      <c r="BZ279" s="536"/>
      <c r="CA279" s="141"/>
      <c r="CB279" s="486"/>
      <c r="CC279" s="483" t="str">
        <f t="shared" si="222"/>
        <v/>
      </c>
      <c r="CD279" s="153" t="str">
        <f t="shared" si="223"/>
        <v/>
      </c>
      <c r="CE279" s="153" t="str">
        <f t="shared" si="224"/>
        <v/>
      </c>
      <c r="CF279" s="153" t="str">
        <f t="shared" si="225"/>
        <v/>
      </c>
    </row>
    <row r="280" spans="1:84" ht="29.45" customHeight="1" x14ac:dyDescent="0.25">
      <c r="A280" s="354" t="str">
        <f>'N-Bedarf AL §13a'!A280</f>
        <v/>
      </c>
      <c r="B280" s="354" t="str">
        <f>IF('N-Bedarf AL §13a'!B280="","",'N-Bedarf AL §13a'!B280)</f>
        <v/>
      </c>
      <c r="C280" s="305" t="str">
        <f>IF('N-Bedarf AL §13a'!D280="","",'N-Bedarf AL §13a'!D280)</f>
        <v/>
      </c>
      <c r="D280" s="32" t="str">
        <f>IF('N-Bedarf AL §13a'!C280="","",'N-Bedarf AL §13a'!C280)</f>
        <v/>
      </c>
      <c r="E280" s="32" t="str">
        <f>IF('N-Bedarf AL §13a'!Y280="",'N-Bedarf AL §13a'!V280,'N-Bedarf AL §13a'!Y280)</f>
        <v/>
      </c>
      <c r="F280" s="32" t="str">
        <f>IF('P-Bedarf AL §13a'!V282="","",'P-Bedarf AL §13a'!V282)</f>
        <v/>
      </c>
      <c r="G280" s="32" t="str">
        <f>IF('P-Bedarf AL §13a'!Z282="","",'P-Bedarf AL §13a'!Z282)</f>
        <v/>
      </c>
      <c r="H280" s="345" t="str">
        <f t="shared" si="226"/>
        <v/>
      </c>
      <c r="I280" s="345" t="str">
        <f t="shared" si="227"/>
        <v/>
      </c>
      <c r="J280" s="345" t="str">
        <f t="shared" si="228"/>
        <v/>
      </c>
      <c r="K280" s="321">
        <f t="shared" si="229"/>
        <v>0</v>
      </c>
      <c r="L280" s="321">
        <f t="shared" si="230"/>
        <v>0</v>
      </c>
      <c r="M280" s="321">
        <f t="shared" si="231"/>
        <v>0</v>
      </c>
      <c r="N280" s="321" t="str">
        <f t="shared" si="232"/>
        <v/>
      </c>
      <c r="O280" s="321" t="str">
        <f t="shared" si="232"/>
        <v/>
      </c>
      <c r="P280" s="321" t="str">
        <f t="shared" si="232"/>
        <v/>
      </c>
      <c r="Q280" s="490" t="str">
        <f t="shared" si="188"/>
        <v/>
      </c>
      <c r="R280" s="539"/>
      <c r="S280" s="141"/>
      <c r="T280" s="486"/>
      <c r="U280" s="501" t="str">
        <f t="shared" si="189"/>
        <v/>
      </c>
      <c r="V280" s="537" t="str">
        <f t="shared" si="190"/>
        <v/>
      </c>
      <c r="W280" s="537" t="str">
        <f t="shared" si="233"/>
        <v/>
      </c>
      <c r="X280" s="537" t="str">
        <f t="shared" si="191"/>
        <v/>
      </c>
      <c r="Y280" s="537" t="str">
        <f t="shared" si="192"/>
        <v/>
      </c>
      <c r="Z280" s="536"/>
      <c r="AA280" s="141"/>
      <c r="AB280" s="211"/>
      <c r="AC280" s="212" t="str">
        <f t="shared" si="193"/>
        <v/>
      </c>
      <c r="AD280" s="537" t="str">
        <f t="shared" si="194"/>
        <v/>
      </c>
      <c r="AE280" s="537" t="str">
        <f t="shared" si="195"/>
        <v/>
      </c>
      <c r="AF280" s="537" t="str">
        <f t="shared" si="196"/>
        <v/>
      </c>
      <c r="AG280" s="538" t="str">
        <f t="shared" si="197"/>
        <v/>
      </c>
      <c r="AH280" s="539"/>
      <c r="AI280" s="141"/>
      <c r="AJ280" s="486"/>
      <c r="AK280" s="507">
        <f t="shared" si="198"/>
        <v>0</v>
      </c>
      <c r="AL280" s="537" t="str">
        <f t="shared" si="199"/>
        <v/>
      </c>
      <c r="AM280" s="537" t="str">
        <f t="shared" si="200"/>
        <v/>
      </c>
      <c r="AN280" s="537" t="str">
        <f t="shared" si="201"/>
        <v/>
      </c>
      <c r="AO280" s="537" t="str">
        <f t="shared" si="202"/>
        <v/>
      </c>
      <c r="AP280" s="542" t="str">
        <f t="shared" si="234"/>
        <v/>
      </c>
      <c r="AQ280" s="539"/>
      <c r="AR280" s="141"/>
      <c r="AS280" s="486"/>
      <c r="AT280" s="501" t="str">
        <f t="shared" si="203"/>
        <v/>
      </c>
      <c r="AU280" s="537" t="str">
        <f t="shared" si="204"/>
        <v/>
      </c>
      <c r="AV280" s="537" t="str">
        <f t="shared" si="205"/>
        <v/>
      </c>
      <c r="AW280" s="537" t="str">
        <f t="shared" si="206"/>
        <v/>
      </c>
      <c r="AX280" s="536"/>
      <c r="AY280" s="141"/>
      <c r="AZ280" s="211"/>
      <c r="BA280" s="211" t="str">
        <f t="shared" si="207"/>
        <v/>
      </c>
      <c r="BB280" s="537" t="str">
        <f t="shared" si="208"/>
        <v/>
      </c>
      <c r="BC280" s="537"/>
      <c r="BD280" s="538" t="str">
        <f t="shared" si="209"/>
        <v/>
      </c>
      <c r="BE280" s="539"/>
      <c r="BF280" s="141"/>
      <c r="BG280" s="486"/>
      <c r="BH280" s="501" t="str">
        <f t="shared" si="210"/>
        <v/>
      </c>
      <c r="BI280" s="537" t="str">
        <f t="shared" si="211"/>
        <v/>
      </c>
      <c r="BJ280" s="537" t="str">
        <f t="shared" si="212"/>
        <v/>
      </c>
      <c r="BK280" s="537" t="str">
        <f t="shared" si="213"/>
        <v/>
      </c>
      <c r="BL280" s="536"/>
      <c r="BM280" s="141"/>
      <c r="BN280" s="211"/>
      <c r="BO280" s="211" t="e">
        <f t="shared" si="214"/>
        <v>#VALUE!</v>
      </c>
      <c r="BP280" s="537" t="str">
        <f t="shared" si="215"/>
        <v/>
      </c>
      <c r="BQ280" s="537" t="str">
        <f t="shared" si="216"/>
        <v/>
      </c>
      <c r="BR280" s="538" t="str">
        <f t="shared" si="217"/>
        <v/>
      </c>
      <c r="BS280" s="539"/>
      <c r="BT280" s="141"/>
      <c r="BU280" s="486"/>
      <c r="BV280" s="501" t="str">
        <f t="shared" si="218"/>
        <v/>
      </c>
      <c r="BW280" s="537" t="str">
        <f t="shared" si="219"/>
        <v/>
      </c>
      <c r="BX280" s="537" t="str">
        <f t="shared" si="220"/>
        <v/>
      </c>
      <c r="BY280" s="537" t="str">
        <f t="shared" si="221"/>
        <v/>
      </c>
      <c r="BZ280" s="536"/>
      <c r="CA280" s="141"/>
      <c r="CB280" s="486"/>
      <c r="CC280" s="483" t="str">
        <f t="shared" si="222"/>
        <v/>
      </c>
      <c r="CD280" s="153" t="str">
        <f t="shared" si="223"/>
        <v/>
      </c>
      <c r="CE280" s="153" t="str">
        <f t="shared" si="224"/>
        <v/>
      </c>
      <c r="CF280" s="153" t="str">
        <f t="shared" si="225"/>
        <v/>
      </c>
    </row>
    <row r="281" spans="1:84" ht="29.45" customHeight="1" x14ac:dyDescent="0.25">
      <c r="A281" s="354" t="str">
        <f>'N-Bedarf AL §13a'!A281</f>
        <v/>
      </c>
      <c r="B281" s="354" t="str">
        <f>IF('N-Bedarf AL §13a'!B281="","",'N-Bedarf AL §13a'!B281)</f>
        <v/>
      </c>
      <c r="C281" s="305" t="str">
        <f>IF('N-Bedarf AL §13a'!D281="","",'N-Bedarf AL §13a'!D281)</f>
        <v/>
      </c>
      <c r="D281" s="32" t="str">
        <f>IF('N-Bedarf AL §13a'!C281="","",'N-Bedarf AL §13a'!C281)</f>
        <v/>
      </c>
      <c r="E281" s="32" t="str">
        <f>IF('N-Bedarf AL §13a'!Y281="",'N-Bedarf AL §13a'!V281,'N-Bedarf AL §13a'!Y281)</f>
        <v/>
      </c>
      <c r="F281" s="32" t="str">
        <f>IF('P-Bedarf AL §13a'!V283="","",'P-Bedarf AL §13a'!V283)</f>
        <v/>
      </c>
      <c r="G281" s="32" t="str">
        <f>IF('P-Bedarf AL §13a'!Z283="","",'P-Bedarf AL §13a'!Z283)</f>
        <v/>
      </c>
      <c r="H281" s="345" t="str">
        <f t="shared" si="226"/>
        <v/>
      </c>
      <c r="I281" s="345" t="str">
        <f t="shared" si="227"/>
        <v/>
      </c>
      <c r="J281" s="345" t="str">
        <f t="shared" si="228"/>
        <v/>
      </c>
      <c r="K281" s="321">
        <f t="shared" si="229"/>
        <v>0</v>
      </c>
      <c r="L281" s="321">
        <f t="shared" si="230"/>
        <v>0</v>
      </c>
      <c r="M281" s="321">
        <f t="shared" si="231"/>
        <v>0</v>
      </c>
      <c r="N281" s="321" t="str">
        <f t="shared" si="232"/>
        <v/>
      </c>
      <c r="O281" s="321" t="str">
        <f t="shared" si="232"/>
        <v/>
      </c>
      <c r="P281" s="321" t="str">
        <f t="shared" si="232"/>
        <v/>
      </c>
      <c r="Q281" s="490" t="str">
        <f t="shared" si="188"/>
        <v/>
      </c>
      <c r="R281" s="539"/>
      <c r="S281" s="141"/>
      <c r="T281" s="486"/>
      <c r="U281" s="501" t="str">
        <f t="shared" si="189"/>
        <v/>
      </c>
      <c r="V281" s="537" t="str">
        <f t="shared" si="190"/>
        <v/>
      </c>
      <c r="W281" s="537" t="str">
        <f t="shared" si="233"/>
        <v/>
      </c>
      <c r="X281" s="537" t="str">
        <f t="shared" si="191"/>
        <v/>
      </c>
      <c r="Y281" s="537" t="str">
        <f t="shared" si="192"/>
        <v/>
      </c>
      <c r="Z281" s="536"/>
      <c r="AA281" s="141"/>
      <c r="AB281" s="211"/>
      <c r="AC281" s="212" t="str">
        <f t="shared" si="193"/>
        <v/>
      </c>
      <c r="AD281" s="537" t="str">
        <f t="shared" si="194"/>
        <v/>
      </c>
      <c r="AE281" s="537" t="str">
        <f t="shared" si="195"/>
        <v/>
      </c>
      <c r="AF281" s="537" t="str">
        <f t="shared" si="196"/>
        <v/>
      </c>
      <c r="AG281" s="538" t="str">
        <f t="shared" si="197"/>
        <v/>
      </c>
      <c r="AH281" s="539"/>
      <c r="AI281" s="141"/>
      <c r="AJ281" s="486"/>
      <c r="AK281" s="507">
        <f t="shared" si="198"/>
        <v>0</v>
      </c>
      <c r="AL281" s="537" t="str">
        <f t="shared" si="199"/>
        <v/>
      </c>
      <c r="AM281" s="537" t="str">
        <f t="shared" si="200"/>
        <v/>
      </c>
      <c r="AN281" s="537" t="str">
        <f t="shared" si="201"/>
        <v/>
      </c>
      <c r="AO281" s="537" t="str">
        <f t="shared" si="202"/>
        <v/>
      </c>
      <c r="AP281" s="542" t="str">
        <f t="shared" si="234"/>
        <v/>
      </c>
      <c r="AQ281" s="539"/>
      <c r="AR281" s="141"/>
      <c r="AS281" s="486"/>
      <c r="AT281" s="501" t="str">
        <f t="shared" si="203"/>
        <v/>
      </c>
      <c r="AU281" s="537" t="str">
        <f t="shared" si="204"/>
        <v/>
      </c>
      <c r="AV281" s="537" t="str">
        <f t="shared" si="205"/>
        <v/>
      </c>
      <c r="AW281" s="537" t="str">
        <f t="shared" si="206"/>
        <v/>
      </c>
      <c r="AX281" s="536"/>
      <c r="AY281" s="141"/>
      <c r="AZ281" s="211"/>
      <c r="BA281" s="211" t="str">
        <f t="shared" si="207"/>
        <v/>
      </c>
      <c r="BB281" s="537" t="str">
        <f t="shared" si="208"/>
        <v/>
      </c>
      <c r="BC281" s="537"/>
      <c r="BD281" s="538" t="str">
        <f t="shared" si="209"/>
        <v/>
      </c>
      <c r="BE281" s="539"/>
      <c r="BF281" s="141"/>
      <c r="BG281" s="486"/>
      <c r="BH281" s="501" t="str">
        <f t="shared" si="210"/>
        <v/>
      </c>
      <c r="BI281" s="537" t="str">
        <f t="shared" si="211"/>
        <v/>
      </c>
      <c r="BJ281" s="537" t="str">
        <f t="shared" si="212"/>
        <v/>
      </c>
      <c r="BK281" s="537" t="str">
        <f t="shared" si="213"/>
        <v/>
      </c>
      <c r="BL281" s="536"/>
      <c r="BM281" s="141"/>
      <c r="BN281" s="211"/>
      <c r="BO281" s="211" t="e">
        <f t="shared" si="214"/>
        <v>#VALUE!</v>
      </c>
      <c r="BP281" s="537" t="str">
        <f t="shared" si="215"/>
        <v/>
      </c>
      <c r="BQ281" s="537" t="str">
        <f t="shared" si="216"/>
        <v/>
      </c>
      <c r="BR281" s="538" t="str">
        <f t="shared" si="217"/>
        <v/>
      </c>
      <c r="BS281" s="539"/>
      <c r="BT281" s="141"/>
      <c r="BU281" s="486"/>
      <c r="BV281" s="501" t="str">
        <f t="shared" si="218"/>
        <v/>
      </c>
      <c r="BW281" s="537" t="str">
        <f t="shared" si="219"/>
        <v/>
      </c>
      <c r="BX281" s="537" t="str">
        <f t="shared" si="220"/>
        <v/>
      </c>
      <c r="BY281" s="537" t="str">
        <f t="shared" si="221"/>
        <v/>
      </c>
      <c r="BZ281" s="536"/>
      <c r="CA281" s="141"/>
      <c r="CB281" s="486"/>
      <c r="CC281" s="483" t="str">
        <f t="shared" si="222"/>
        <v/>
      </c>
      <c r="CD281" s="153" t="str">
        <f t="shared" si="223"/>
        <v/>
      </c>
      <c r="CE281" s="153" t="str">
        <f t="shared" si="224"/>
        <v/>
      </c>
      <c r="CF281" s="153" t="str">
        <f t="shared" si="225"/>
        <v/>
      </c>
    </row>
    <row r="282" spans="1:84" ht="29.45" customHeight="1" x14ac:dyDescent="0.25">
      <c r="A282" s="354" t="str">
        <f>'N-Bedarf AL §13a'!A282</f>
        <v/>
      </c>
      <c r="B282" s="354" t="str">
        <f>IF('N-Bedarf AL §13a'!B282="","",'N-Bedarf AL §13a'!B282)</f>
        <v/>
      </c>
      <c r="C282" s="305" t="str">
        <f>IF('N-Bedarf AL §13a'!D282="","",'N-Bedarf AL §13a'!D282)</f>
        <v/>
      </c>
      <c r="D282" s="32" t="str">
        <f>IF('N-Bedarf AL §13a'!C282="","",'N-Bedarf AL §13a'!C282)</f>
        <v/>
      </c>
      <c r="E282" s="32" t="str">
        <f>IF('N-Bedarf AL §13a'!Y282="",'N-Bedarf AL §13a'!V282,'N-Bedarf AL §13a'!Y282)</f>
        <v/>
      </c>
      <c r="F282" s="32" t="str">
        <f>IF('P-Bedarf AL §13a'!V284="","",'P-Bedarf AL §13a'!V284)</f>
        <v/>
      </c>
      <c r="G282" s="32" t="str">
        <f>IF('P-Bedarf AL §13a'!Z284="","",'P-Bedarf AL §13a'!Z284)</f>
        <v/>
      </c>
      <c r="H282" s="345" t="str">
        <f t="shared" si="226"/>
        <v/>
      </c>
      <c r="I282" s="345" t="str">
        <f t="shared" si="227"/>
        <v/>
      </c>
      <c r="J282" s="345" t="str">
        <f t="shared" si="228"/>
        <v/>
      </c>
      <c r="K282" s="321">
        <f t="shared" si="229"/>
        <v>0</v>
      </c>
      <c r="L282" s="321">
        <f t="shared" si="230"/>
        <v>0</v>
      </c>
      <c r="M282" s="321">
        <f t="shared" si="231"/>
        <v>0</v>
      </c>
      <c r="N282" s="321" t="str">
        <f t="shared" si="232"/>
        <v/>
      </c>
      <c r="O282" s="321" t="str">
        <f t="shared" si="232"/>
        <v/>
      </c>
      <c r="P282" s="321" t="str">
        <f t="shared" si="232"/>
        <v/>
      </c>
      <c r="Q282" s="490" t="str">
        <f t="shared" si="188"/>
        <v/>
      </c>
      <c r="R282" s="539"/>
      <c r="S282" s="141"/>
      <c r="T282" s="486"/>
      <c r="U282" s="501" t="str">
        <f t="shared" si="189"/>
        <v/>
      </c>
      <c r="V282" s="537" t="str">
        <f t="shared" si="190"/>
        <v/>
      </c>
      <c r="W282" s="537" t="str">
        <f t="shared" si="233"/>
        <v/>
      </c>
      <c r="X282" s="537" t="str">
        <f t="shared" si="191"/>
        <v/>
      </c>
      <c r="Y282" s="537" t="str">
        <f t="shared" si="192"/>
        <v/>
      </c>
      <c r="Z282" s="536"/>
      <c r="AA282" s="141"/>
      <c r="AB282" s="211"/>
      <c r="AC282" s="212" t="str">
        <f t="shared" si="193"/>
        <v/>
      </c>
      <c r="AD282" s="537" t="str">
        <f t="shared" si="194"/>
        <v/>
      </c>
      <c r="AE282" s="537" t="str">
        <f t="shared" si="195"/>
        <v/>
      </c>
      <c r="AF282" s="537" t="str">
        <f t="shared" si="196"/>
        <v/>
      </c>
      <c r="AG282" s="538" t="str">
        <f t="shared" si="197"/>
        <v/>
      </c>
      <c r="AH282" s="539"/>
      <c r="AI282" s="141"/>
      <c r="AJ282" s="486"/>
      <c r="AK282" s="507">
        <f t="shared" si="198"/>
        <v>0</v>
      </c>
      <c r="AL282" s="537" t="str">
        <f t="shared" si="199"/>
        <v/>
      </c>
      <c r="AM282" s="537" t="str">
        <f t="shared" si="200"/>
        <v/>
      </c>
      <c r="AN282" s="537" t="str">
        <f t="shared" si="201"/>
        <v/>
      </c>
      <c r="AO282" s="537" t="str">
        <f t="shared" si="202"/>
        <v/>
      </c>
      <c r="AP282" s="542" t="str">
        <f t="shared" si="234"/>
        <v/>
      </c>
      <c r="AQ282" s="539"/>
      <c r="AR282" s="141"/>
      <c r="AS282" s="486"/>
      <c r="AT282" s="501" t="str">
        <f t="shared" si="203"/>
        <v/>
      </c>
      <c r="AU282" s="537" t="str">
        <f t="shared" si="204"/>
        <v/>
      </c>
      <c r="AV282" s="537" t="str">
        <f t="shared" si="205"/>
        <v/>
      </c>
      <c r="AW282" s="537" t="str">
        <f t="shared" si="206"/>
        <v/>
      </c>
      <c r="AX282" s="536"/>
      <c r="AY282" s="141"/>
      <c r="AZ282" s="211"/>
      <c r="BA282" s="211" t="str">
        <f t="shared" si="207"/>
        <v/>
      </c>
      <c r="BB282" s="537" t="str">
        <f t="shared" si="208"/>
        <v/>
      </c>
      <c r="BC282" s="537"/>
      <c r="BD282" s="538" t="str">
        <f t="shared" si="209"/>
        <v/>
      </c>
      <c r="BE282" s="539"/>
      <c r="BF282" s="141"/>
      <c r="BG282" s="486"/>
      <c r="BH282" s="501" t="str">
        <f t="shared" si="210"/>
        <v/>
      </c>
      <c r="BI282" s="537" t="str">
        <f t="shared" si="211"/>
        <v/>
      </c>
      <c r="BJ282" s="537" t="str">
        <f t="shared" si="212"/>
        <v/>
      </c>
      <c r="BK282" s="537" t="str">
        <f t="shared" si="213"/>
        <v/>
      </c>
      <c r="BL282" s="536"/>
      <c r="BM282" s="141"/>
      <c r="BN282" s="211"/>
      <c r="BO282" s="211" t="e">
        <f t="shared" si="214"/>
        <v>#VALUE!</v>
      </c>
      <c r="BP282" s="537" t="str">
        <f t="shared" si="215"/>
        <v/>
      </c>
      <c r="BQ282" s="537" t="str">
        <f t="shared" si="216"/>
        <v/>
      </c>
      <c r="BR282" s="538" t="str">
        <f t="shared" si="217"/>
        <v/>
      </c>
      <c r="BS282" s="539"/>
      <c r="BT282" s="141"/>
      <c r="BU282" s="486"/>
      <c r="BV282" s="501" t="str">
        <f t="shared" si="218"/>
        <v/>
      </c>
      <c r="BW282" s="537" t="str">
        <f t="shared" si="219"/>
        <v/>
      </c>
      <c r="BX282" s="537" t="str">
        <f t="shared" si="220"/>
        <v/>
      </c>
      <c r="BY282" s="537" t="str">
        <f t="shared" si="221"/>
        <v/>
      </c>
      <c r="BZ282" s="536"/>
      <c r="CA282" s="141"/>
      <c r="CB282" s="486"/>
      <c r="CC282" s="483" t="str">
        <f t="shared" si="222"/>
        <v/>
      </c>
      <c r="CD282" s="153" t="str">
        <f t="shared" si="223"/>
        <v/>
      </c>
      <c r="CE282" s="153" t="str">
        <f t="shared" si="224"/>
        <v/>
      </c>
      <c r="CF282" s="153" t="str">
        <f t="shared" si="225"/>
        <v/>
      </c>
    </row>
    <row r="283" spans="1:84" ht="29.45" customHeight="1" x14ac:dyDescent="0.25">
      <c r="A283" s="354" t="str">
        <f>'N-Bedarf AL §13a'!A283</f>
        <v/>
      </c>
      <c r="B283" s="354" t="str">
        <f>IF('N-Bedarf AL §13a'!B283="","",'N-Bedarf AL §13a'!B283)</f>
        <v/>
      </c>
      <c r="C283" s="305" t="str">
        <f>IF('N-Bedarf AL §13a'!D283="","",'N-Bedarf AL §13a'!D283)</f>
        <v/>
      </c>
      <c r="D283" s="32" t="str">
        <f>IF('N-Bedarf AL §13a'!C283="","",'N-Bedarf AL §13a'!C283)</f>
        <v/>
      </c>
      <c r="E283" s="32" t="str">
        <f>IF('N-Bedarf AL §13a'!Y283="",'N-Bedarf AL §13a'!V283,'N-Bedarf AL §13a'!Y283)</f>
        <v/>
      </c>
      <c r="F283" s="32" t="str">
        <f>IF('P-Bedarf AL §13a'!V285="","",'P-Bedarf AL §13a'!V285)</f>
        <v/>
      </c>
      <c r="G283" s="32" t="str">
        <f>IF('P-Bedarf AL §13a'!Z285="","",'P-Bedarf AL §13a'!Z285)</f>
        <v/>
      </c>
      <c r="H283" s="345" t="str">
        <f t="shared" si="226"/>
        <v/>
      </c>
      <c r="I283" s="345" t="str">
        <f t="shared" si="227"/>
        <v/>
      </c>
      <c r="J283" s="345" t="str">
        <f t="shared" si="228"/>
        <v/>
      </c>
      <c r="K283" s="321">
        <f t="shared" si="229"/>
        <v>0</v>
      </c>
      <c r="L283" s="321">
        <f t="shared" si="230"/>
        <v>0</v>
      </c>
      <c r="M283" s="321">
        <f t="shared" si="231"/>
        <v>0</v>
      </c>
      <c r="N283" s="321" t="str">
        <f t="shared" si="232"/>
        <v/>
      </c>
      <c r="O283" s="321" t="str">
        <f t="shared" si="232"/>
        <v/>
      </c>
      <c r="P283" s="321" t="str">
        <f t="shared" si="232"/>
        <v/>
      </c>
      <c r="Q283" s="490" t="str">
        <f t="shared" si="188"/>
        <v/>
      </c>
      <c r="R283" s="539"/>
      <c r="S283" s="141"/>
      <c r="T283" s="486"/>
      <c r="U283" s="501" t="str">
        <f t="shared" si="189"/>
        <v/>
      </c>
      <c r="V283" s="537" t="str">
        <f t="shared" si="190"/>
        <v/>
      </c>
      <c r="W283" s="537" t="str">
        <f t="shared" si="233"/>
        <v/>
      </c>
      <c r="X283" s="537" t="str">
        <f t="shared" si="191"/>
        <v/>
      </c>
      <c r="Y283" s="537" t="str">
        <f t="shared" si="192"/>
        <v/>
      </c>
      <c r="Z283" s="536"/>
      <c r="AA283" s="141"/>
      <c r="AB283" s="211"/>
      <c r="AC283" s="212" t="str">
        <f t="shared" si="193"/>
        <v/>
      </c>
      <c r="AD283" s="537" t="str">
        <f t="shared" si="194"/>
        <v/>
      </c>
      <c r="AE283" s="537" t="str">
        <f t="shared" si="195"/>
        <v/>
      </c>
      <c r="AF283" s="537" t="str">
        <f t="shared" si="196"/>
        <v/>
      </c>
      <c r="AG283" s="538" t="str">
        <f t="shared" si="197"/>
        <v/>
      </c>
      <c r="AH283" s="539"/>
      <c r="AI283" s="141"/>
      <c r="AJ283" s="486"/>
      <c r="AK283" s="507">
        <f t="shared" si="198"/>
        <v>0</v>
      </c>
      <c r="AL283" s="537" t="str">
        <f t="shared" si="199"/>
        <v/>
      </c>
      <c r="AM283" s="537" t="str">
        <f t="shared" si="200"/>
        <v/>
      </c>
      <c r="AN283" s="537" t="str">
        <f t="shared" si="201"/>
        <v/>
      </c>
      <c r="AO283" s="537" t="str">
        <f t="shared" si="202"/>
        <v/>
      </c>
      <c r="AP283" s="542" t="str">
        <f t="shared" si="234"/>
        <v/>
      </c>
      <c r="AQ283" s="539"/>
      <c r="AR283" s="141"/>
      <c r="AS283" s="486"/>
      <c r="AT283" s="501" t="str">
        <f t="shared" si="203"/>
        <v/>
      </c>
      <c r="AU283" s="537" t="str">
        <f t="shared" si="204"/>
        <v/>
      </c>
      <c r="AV283" s="537" t="str">
        <f t="shared" si="205"/>
        <v/>
      </c>
      <c r="AW283" s="537" t="str">
        <f t="shared" si="206"/>
        <v/>
      </c>
      <c r="AX283" s="536"/>
      <c r="AY283" s="141"/>
      <c r="AZ283" s="211"/>
      <c r="BA283" s="211" t="str">
        <f t="shared" si="207"/>
        <v/>
      </c>
      <c r="BB283" s="537" t="str">
        <f t="shared" si="208"/>
        <v/>
      </c>
      <c r="BC283" s="537"/>
      <c r="BD283" s="538" t="str">
        <f t="shared" si="209"/>
        <v/>
      </c>
      <c r="BE283" s="539"/>
      <c r="BF283" s="141"/>
      <c r="BG283" s="486"/>
      <c r="BH283" s="501" t="str">
        <f t="shared" si="210"/>
        <v/>
      </c>
      <c r="BI283" s="537" t="str">
        <f t="shared" si="211"/>
        <v/>
      </c>
      <c r="BJ283" s="537" t="str">
        <f t="shared" si="212"/>
        <v/>
      </c>
      <c r="BK283" s="537" t="str">
        <f t="shared" si="213"/>
        <v/>
      </c>
      <c r="BL283" s="536"/>
      <c r="BM283" s="141"/>
      <c r="BN283" s="211"/>
      <c r="BO283" s="211" t="e">
        <f t="shared" si="214"/>
        <v>#VALUE!</v>
      </c>
      <c r="BP283" s="537" t="str">
        <f t="shared" si="215"/>
        <v/>
      </c>
      <c r="BQ283" s="537" t="str">
        <f t="shared" si="216"/>
        <v/>
      </c>
      <c r="BR283" s="538" t="str">
        <f t="shared" si="217"/>
        <v/>
      </c>
      <c r="BS283" s="539"/>
      <c r="BT283" s="141"/>
      <c r="BU283" s="486"/>
      <c r="BV283" s="501" t="str">
        <f t="shared" si="218"/>
        <v/>
      </c>
      <c r="BW283" s="537" t="str">
        <f t="shared" si="219"/>
        <v/>
      </c>
      <c r="BX283" s="537" t="str">
        <f t="shared" si="220"/>
        <v/>
      </c>
      <c r="BY283" s="537" t="str">
        <f t="shared" si="221"/>
        <v/>
      </c>
      <c r="BZ283" s="536"/>
      <c r="CA283" s="141"/>
      <c r="CB283" s="486"/>
      <c r="CC283" s="483" t="str">
        <f t="shared" si="222"/>
        <v/>
      </c>
      <c r="CD283" s="153" t="str">
        <f t="shared" si="223"/>
        <v/>
      </c>
      <c r="CE283" s="153" t="str">
        <f t="shared" si="224"/>
        <v/>
      </c>
      <c r="CF283" s="153" t="str">
        <f t="shared" si="225"/>
        <v/>
      </c>
    </row>
    <row r="284" spans="1:84" ht="29.45" customHeight="1" x14ac:dyDescent="0.25">
      <c r="A284" s="354" t="str">
        <f>'N-Bedarf AL §13a'!A284</f>
        <v/>
      </c>
      <c r="B284" s="354" t="str">
        <f>IF('N-Bedarf AL §13a'!B284="","",'N-Bedarf AL §13a'!B284)</f>
        <v/>
      </c>
      <c r="C284" s="305" t="str">
        <f>IF('N-Bedarf AL §13a'!D284="","",'N-Bedarf AL §13a'!D284)</f>
        <v/>
      </c>
      <c r="D284" s="32" t="str">
        <f>IF('N-Bedarf AL §13a'!C284="","",'N-Bedarf AL §13a'!C284)</f>
        <v/>
      </c>
      <c r="E284" s="32" t="str">
        <f>IF('N-Bedarf AL §13a'!Y284="",'N-Bedarf AL §13a'!V284,'N-Bedarf AL §13a'!Y284)</f>
        <v/>
      </c>
      <c r="F284" s="32" t="str">
        <f>IF('P-Bedarf AL §13a'!V286="","",'P-Bedarf AL §13a'!V286)</f>
        <v/>
      </c>
      <c r="G284" s="32" t="str">
        <f>IF('P-Bedarf AL §13a'!Z286="","",'P-Bedarf AL §13a'!Z286)</f>
        <v/>
      </c>
      <c r="H284" s="345" t="str">
        <f t="shared" si="226"/>
        <v/>
      </c>
      <c r="I284" s="345" t="str">
        <f t="shared" si="227"/>
        <v/>
      </c>
      <c r="J284" s="345" t="str">
        <f t="shared" si="228"/>
        <v/>
      </c>
      <c r="K284" s="321">
        <f t="shared" si="229"/>
        <v>0</v>
      </c>
      <c r="L284" s="321">
        <f t="shared" si="230"/>
        <v>0</v>
      </c>
      <c r="M284" s="321">
        <f t="shared" si="231"/>
        <v>0</v>
      </c>
      <c r="N284" s="321" t="str">
        <f t="shared" si="232"/>
        <v/>
      </c>
      <c r="O284" s="321" t="str">
        <f t="shared" si="232"/>
        <v/>
      </c>
      <c r="P284" s="321" t="str">
        <f t="shared" si="232"/>
        <v/>
      </c>
      <c r="Q284" s="490" t="str">
        <f t="shared" si="188"/>
        <v/>
      </c>
      <c r="R284" s="539"/>
      <c r="S284" s="141"/>
      <c r="T284" s="486"/>
      <c r="U284" s="501" t="str">
        <f t="shared" si="189"/>
        <v/>
      </c>
      <c r="V284" s="537" t="str">
        <f t="shared" si="190"/>
        <v/>
      </c>
      <c r="W284" s="537" t="str">
        <f t="shared" si="233"/>
        <v/>
      </c>
      <c r="X284" s="537" t="str">
        <f t="shared" si="191"/>
        <v/>
      </c>
      <c r="Y284" s="537" t="str">
        <f t="shared" si="192"/>
        <v/>
      </c>
      <c r="Z284" s="536"/>
      <c r="AA284" s="141"/>
      <c r="AB284" s="211"/>
      <c r="AC284" s="212" t="str">
        <f t="shared" si="193"/>
        <v/>
      </c>
      <c r="AD284" s="537" t="str">
        <f t="shared" si="194"/>
        <v/>
      </c>
      <c r="AE284" s="537" t="str">
        <f t="shared" si="195"/>
        <v/>
      </c>
      <c r="AF284" s="537" t="str">
        <f t="shared" si="196"/>
        <v/>
      </c>
      <c r="AG284" s="538" t="str">
        <f t="shared" si="197"/>
        <v/>
      </c>
      <c r="AH284" s="539"/>
      <c r="AI284" s="141"/>
      <c r="AJ284" s="486"/>
      <c r="AK284" s="507">
        <f t="shared" si="198"/>
        <v>0</v>
      </c>
      <c r="AL284" s="537" t="str">
        <f t="shared" si="199"/>
        <v/>
      </c>
      <c r="AM284" s="537" t="str">
        <f t="shared" si="200"/>
        <v/>
      </c>
      <c r="AN284" s="537" t="str">
        <f t="shared" si="201"/>
        <v/>
      </c>
      <c r="AO284" s="537" t="str">
        <f t="shared" si="202"/>
        <v/>
      </c>
      <c r="AP284" s="542" t="str">
        <f t="shared" si="234"/>
        <v/>
      </c>
      <c r="AQ284" s="539"/>
      <c r="AR284" s="141"/>
      <c r="AS284" s="486"/>
      <c r="AT284" s="501" t="str">
        <f t="shared" si="203"/>
        <v/>
      </c>
      <c r="AU284" s="537" t="str">
        <f t="shared" si="204"/>
        <v/>
      </c>
      <c r="AV284" s="537" t="str">
        <f t="shared" si="205"/>
        <v/>
      </c>
      <c r="AW284" s="537" t="str">
        <f t="shared" si="206"/>
        <v/>
      </c>
      <c r="AX284" s="536"/>
      <c r="AY284" s="141"/>
      <c r="AZ284" s="211"/>
      <c r="BA284" s="211" t="str">
        <f t="shared" si="207"/>
        <v/>
      </c>
      <c r="BB284" s="537" t="str">
        <f t="shared" si="208"/>
        <v/>
      </c>
      <c r="BC284" s="537"/>
      <c r="BD284" s="538" t="str">
        <f t="shared" si="209"/>
        <v/>
      </c>
      <c r="BE284" s="539"/>
      <c r="BF284" s="141"/>
      <c r="BG284" s="486"/>
      <c r="BH284" s="501" t="str">
        <f t="shared" si="210"/>
        <v/>
      </c>
      <c r="BI284" s="537" t="str">
        <f t="shared" si="211"/>
        <v/>
      </c>
      <c r="BJ284" s="537" t="str">
        <f t="shared" si="212"/>
        <v/>
      </c>
      <c r="BK284" s="537" t="str">
        <f t="shared" si="213"/>
        <v/>
      </c>
      <c r="BL284" s="536"/>
      <c r="BM284" s="141"/>
      <c r="BN284" s="211"/>
      <c r="BO284" s="211" t="e">
        <f t="shared" si="214"/>
        <v>#VALUE!</v>
      </c>
      <c r="BP284" s="537" t="str">
        <f t="shared" si="215"/>
        <v/>
      </c>
      <c r="BQ284" s="537" t="str">
        <f t="shared" si="216"/>
        <v/>
      </c>
      <c r="BR284" s="538" t="str">
        <f t="shared" si="217"/>
        <v/>
      </c>
      <c r="BS284" s="539"/>
      <c r="BT284" s="141"/>
      <c r="BU284" s="486"/>
      <c r="BV284" s="501" t="str">
        <f t="shared" si="218"/>
        <v/>
      </c>
      <c r="BW284" s="537" t="str">
        <f t="shared" si="219"/>
        <v/>
      </c>
      <c r="BX284" s="537" t="str">
        <f t="shared" si="220"/>
        <v/>
      </c>
      <c r="BY284" s="537" t="str">
        <f t="shared" si="221"/>
        <v/>
      </c>
      <c r="BZ284" s="536"/>
      <c r="CA284" s="141"/>
      <c r="CB284" s="486"/>
      <c r="CC284" s="483" t="str">
        <f t="shared" si="222"/>
        <v/>
      </c>
      <c r="CD284" s="153" t="str">
        <f t="shared" si="223"/>
        <v/>
      </c>
      <c r="CE284" s="153" t="str">
        <f t="shared" si="224"/>
        <v/>
      </c>
      <c r="CF284" s="153" t="str">
        <f t="shared" si="225"/>
        <v/>
      </c>
    </row>
    <row r="285" spans="1:84" ht="29.45" customHeight="1" x14ac:dyDescent="0.25">
      <c r="A285" s="354" t="str">
        <f>'N-Bedarf AL §13a'!A285</f>
        <v/>
      </c>
      <c r="B285" s="354" t="str">
        <f>IF('N-Bedarf AL §13a'!B285="","",'N-Bedarf AL §13a'!B285)</f>
        <v/>
      </c>
      <c r="C285" s="305" t="str">
        <f>IF('N-Bedarf AL §13a'!D285="","",'N-Bedarf AL §13a'!D285)</f>
        <v/>
      </c>
      <c r="D285" s="32" t="str">
        <f>IF('N-Bedarf AL §13a'!C285="","",'N-Bedarf AL §13a'!C285)</f>
        <v/>
      </c>
      <c r="E285" s="32" t="str">
        <f>IF('N-Bedarf AL §13a'!Y285="",'N-Bedarf AL §13a'!V285,'N-Bedarf AL §13a'!Y285)</f>
        <v/>
      </c>
      <c r="F285" s="32" t="str">
        <f>IF('P-Bedarf AL §13a'!V287="","",'P-Bedarf AL §13a'!V287)</f>
        <v/>
      </c>
      <c r="G285" s="32" t="str">
        <f>IF('P-Bedarf AL §13a'!Z287="","",'P-Bedarf AL §13a'!Z287)</f>
        <v/>
      </c>
      <c r="H285" s="345" t="str">
        <f t="shared" si="226"/>
        <v/>
      </c>
      <c r="I285" s="345" t="str">
        <f t="shared" si="227"/>
        <v/>
      </c>
      <c r="J285" s="345" t="str">
        <f t="shared" si="228"/>
        <v/>
      </c>
      <c r="K285" s="321">
        <f t="shared" si="229"/>
        <v>0</v>
      </c>
      <c r="L285" s="321">
        <f t="shared" si="230"/>
        <v>0</v>
      </c>
      <c r="M285" s="321">
        <f t="shared" si="231"/>
        <v>0</v>
      </c>
      <c r="N285" s="321" t="str">
        <f t="shared" si="232"/>
        <v/>
      </c>
      <c r="O285" s="321" t="str">
        <f t="shared" si="232"/>
        <v/>
      </c>
      <c r="P285" s="321" t="str">
        <f t="shared" si="232"/>
        <v/>
      </c>
      <c r="Q285" s="490" t="str">
        <f t="shared" si="188"/>
        <v/>
      </c>
      <c r="R285" s="539"/>
      <c r="S285" s="141"/>
      <c r="T285" s="486"/>
      <c r="U285" s="501" t="str">
        <f t="shared" si="189"/>
        <v/>
      </c>
      <c r="V285" s="537" t="str">
        <f t="shared" si="190"/>
        <v/>
      </c>
      <c r="W285" s="537" t="str">
        <f t="shared" si="233"/>
        <v/>
      </c>
      <c r="X285" s="537" t="str">
        <f t="shared" si="191"/>
        <v/>
      </c>
      <c r="Y285" s="537" t="str">
        <f t="shared" si="192"/>
        <v/>
      </c>
      <c r="Z285" s="536"/>
      <c r="AA285" s="141"/>
      <c r="AB285" s="211"/>
      <c r="AC285" s="212" t="str">
        <f t="shared" si="193"/>
        <v/>
      </c>
      <c r="AD285" s="537" t="str">
        <f t="shared" si="194"/>
        <v/>
      </c>
      <c r="AE285" s="537" t="str">
        <f t="shared" si="195"/>
        <v/>
      </c>
      <c r="AF285" s="537" t="str">
        <f t="shared" si="196"/>
        <v/>
      </c>
      <c r="AG285" s="538" t="str">
        <f t="shared" si="197"/>
        <v/>
      </c>
      <c r="AH285" s="539"/>
      <c r="AI285" s="141"/>
      <c r="AJ285" s="486"/>
      <c r="AK285" s="507">
        <f t="shared" si="198"/>
        <v>0</v>
      </c>
      <c r="AL285" s="537" t="str">
        <f t="shared" si="199"/>
        <v/>
      </c>
      <c r="AM285" s="537" t="str">
        <f t="shared" si="200"/>
        <v/>
      </c>
      <c r="AN285" s="537" t="str">
        <f t="shared" si="201"/>
        <v/>
      </c>
      <c r="AO285" s="537" t="str">
        <f t="shared" si="202"/>
        <v/>
      </c>
      <c r="AP285" s="542" t="str">
        <f t="shared" si="234"/>
        <v/>
      </c>
      <c r="AQ285" s="539"/>
      <c r="AR285" s="141"/>
      <c r="AS285" s="486"/>
      <c r="AT285" s="501" t="str">
        <f t="shared" si="203"/>
        <v/>
      </c>
      <c r="AU285" s="537" t="str">
        <f t="shared" si="204"/>
        <v/>
      </c>
      <c r="AV285" s="537" t="str">
        <f t="shared" si="205"/>
        <v/>
      </c>
      <c r="AW285" s="537" t="str">
        <f t="shared" si="206"/>
        <v/>
      </c>
      <c r="AX285" s="536"/>
      <c r="AY285" s="141"/>
      <c r="AZ285" s="211"/>
      <c r="BA285" s="211" t="str">
        <f t="shared" si="207"/>
        <v/>
      </c>
      <c r="BB285" s="537" t="str">
        <f t="shared" si="208"/>
        <v/>
      </c>
      <c r="BC285" s="537"/>
      <c r="BD285" s="538" t="str">
        <f t="shared" si="209"/>
        <v/>
      </c>
      <c r="BE285" s="539"/>
      <c r="BF285" s="141"/>
      <c r="BG285" s="486"/>
      <c r="BH285" s="501" t="str">
        <f t="shared" si="210"/>
        <v/>
      </c>
      <c r="BI285" s="537" t="str">
        <f t="shared" si="211"/>
        <v/>
      </c>
      <c r="BJ285" s="537" t="str">
        <f t="shared" si="212"/>
        <v/>
      </c>
      <c r="BK285" s="537" t="str">
        <f t="shared" si="213"/>
        <v/>
      </c>
      <c r="BL285" s="536"/>
      <c r="BM285" s="141"/>
      <c r="BN285" s="211"/>
      <c r="BO285" s="211" t="e">
        <f t="shared" si="214"/>
        <v>#VALUE!</v>
      </c>
      <c r="BP285" s="537" t="str">
        <f t="shared" si="215"/>
        <v/>
      </c>
      <c r="BQ285" s="537" t="str">
        <f t="shared" si="216"/>
        <v/>
      </c>
      <c r="BR285" s="538" t="str">
        <f t="shared" si="217"/>
        <v/>
      </c>
      <c r="BS285" s="539"/>
      <c r="BT285" s="141"/>
      <c r="BU285" s="486"/>
      <c r="BV285" s="501" t="str">
        <f t="shared" si="218"/>
        <v/>
      </c>
      <c r="BW285" s="537" t="str">
        <f t="shared" si="219"/>
        <v/>
      </c>
      <c r="BX285" s="537" t="str">
        <f t="shared" si="220"/>
        <v/>
      </c>
      <c r="BY285" s="537" t="str">
        <f t="shared" si="221"/>
        <v/>
      </c>
      <c r="BZ285" s="536"/>
      <c r="CA285" s="141"/>
      <c r="CB285" s="486"/>
      <c r="CC285" s="483" t="str">
        <f t="shared" si="222"/>
        <v/>
      </c>
      <c r="CD285" s="153" t="str">
        <f t="shared" si="223"/>
        <v/>
      </c>
      <c r="CE285" s="153" t="str">
        <f t="shared" si="224"/>
        <v/>
      </c>
      <c r="CF285" s="153" t="str">
        <f t="shared" si="225"/>
        <v/>
      </c>
    </row>
    <row r="286" spans="1:84" ht="29.45" customHeight="1" x14ac:dyDescent="0.25">
      <c r="A286" s="354" t="str">
        <f>'N-Bedarf AL §13a'!A286</f>
        <v/>
      </c>
      <c r="B286" s="354" t="str">
        <f>IF('N-Bedarf AL §13a'!B286="","",'N-Bedarf AL §13a'!B286)</f>
        <v/>
      </c>
      <c r="C286" s="305" t="str">
        <f>IF('N-Bedarf AL §13a'!D286="","",'N-Bedarf AL §13a'!D286)</f>
        <v/>
      </c>
      <c r="D286" s="32" t="str">
        <f>IF('N-Bedarf AL §13a'!C286="","",'N-Bedarf AL §13a'!C286)</f>
        <v/>
      </c>
      <c r="E286" s="32" t="str">
        <f>IF('N-Bedarf AL §13a'!Y286="",'N-Bedarf AL §13a'!V286,'N-Bedarf AL §13a'!Y286)</f>
        <v/>
      </c>
      <c r="F286" s="32" t="str">
        <f>IF('P-Bedarf AL §13a'!V288="","",'P-Bedarf AL §13a'!V288)</f>
        <v/>
      </c>
      <c r="G286" s="32" t="str">
        <f>IF('P-Bedarf AL §13a'!Z288="","",'P-Bedarf AL §13a'!Z288)</f>
        <v/>
      </c>
      <c r="H286" s="345" t="str">
        <f t="shared" si="226"/>
        <v/>
      </c>
      <c r="I286" s="345" t="str">
        <f t="shared" si="227"/>
        <v/>
      </c>
      <c r="J286" s="345" t="str">
        <f t="shared" si="228"/>
        <v/>
      </c>
      <c r="K286" s="321">
        <f t="shared" si="229"/>
        <v>0</v>
      </c>
      <c r="L286" s="321">
        <f t="shared" si="230"/>
        <v>0</v>
      </c>
      <c r="M286" s="321">
        <f t="shared" si="231"/>
        <v>0</v>
      </c>
      <c r="N286" s="321" t="str">
        <f t="shared" si="232"/>
        <v/>
      </c>
      <c r="O286" s="321" t="str">
        <f t="shared" si="232"/>
        <v/>
      </c>
      <c r="P286" s="321" t="str">
        <f t="shared" si="232"/>
        <v/>
      </c>
      <c r="Q286" s="490" t="str">
        <f t="shared" si="188"/>
        <v/>
      </c>
      <c r="R286" s="539"/>
      <c r="S286" s="141"/>
      <c r="T286" s="486"/>
      <c r="U286" s="501" t="str">
        <f t="shared" si="189"/>
        <v/>
      </c>
      <c r="V286" s="537" t="str">
        <f t="shared" si="190"/>
        <v/>
      </c>
      <c r="W286" s="537" t="str">
        <f t="shared" si="233"/>
        <v/>
      </c>
      <c r="X286" s="537" t="str">
        <f t="shared" si="191"/>
        <v/>
      </c>
      <c r="Y286" s="537" t="str">
        <f t="shared" si="192"/>
        <v/>
      </c>
      <c r="Z286" s="536"/>
      <c r="AA286" s="141"/>
      <c r="AB286" s="211"/>
      <c r="AC286" s="212" t="str">
        <f t="shared" si="193"/>
        <v/>
      </c>
      <c r="AD286" s="537" t="str">
        <f t="shared" si="194"/>
        <v/>
      </c>
      <c r="AE286" s="537" t="str">
        <f t="shared" si="195"/>
        <v/>
      </c>
      <c r="AF286" s="537" t="str">
        <f t="shared" si="196"/>
        <v/>
      </c>
      <c r="AG286" s="538" t="str">
        <f t="shared" si="197"/>
        <v/>
      </c>
      <c r="AH286" s="539"/>
      <c r="AI286" s="141"/>
      <c r="AJ286" s="486"/>
      <c r="AK286" s="507">
        <f t="shared" si="198"/>
        <v>0</v>
      </c>
      <c r="AL286" s="537" t="str">
        <f t="shared" si="199"/>
        <v/>
      </c>
      <c r="AM286" s="537" t="str">
        <f t="shared" si="200"/>
        <v/>
      </c>
      <c r="AN286" s="537" t="str">
        <f t="shared" si="201"/>
        <v/>
      </c>
      <c r="AO286" s="537" t="str">
        <f t="shared" si="202"/>
        <v/>
      </c>
      <c r="AP286" s="542" t="str">
        <f t="shared" si="234"/>
        <v/>
      </c>
      <c r="AQ286" s="539"/>
      <c r="AR286" s="141"/>
      <c r="AS286" s="486"/>
      <c r="AT286" s="501" t="str">
        <f t="shared" si="203"/>
        <v/>
      </c>
      <c r="AU286" s="537" t="str">
        <f t="shared" si="204"/>
        <v/>
      </c>
      <c r="AV286" s="537" t="str">
        <f t="shared" si="205"/>
        <v/>
      </c>
      <c r="AW286" s="537" t="str">
        <f t="shared" si="206"/>
        <v/>
      </c>
      <c r="AX286" s="536"/>
      <c r="AY286" s="141"/>
      <c r="AZ286" s="211"/>
      <c r="BA286" s="211" t="str">
        <f t="shared" si="207"/>
        <v/>
      </c>
      <c r="BB286" s="537" t="str">
        <f t="shared" si="208"/>
        <v/>
      </c>
      <c r="BC286" s="537"/>
      <c r="BD286" s="538" t="str">
        <f t="shared" si="209"/>
        <v/>
      </c>
      <c r="BE286" s="539"/>
      <c r="BF286" s="141"/>
      <c r="BG286" s="486"/>
      <c r="BH286" s="501" t="str">
        <f t="shared" si="210"/>
        <v/>
      </c>
      <c r="BI286" s="537" t="str">
        <f t="shared" si="211"/>
        <v/>
      </c>
      <c r="BJ286" s="537" t="str">
        <f t="shared" si="212"/>
        <v/>
      </c>
      <c r="BK286" s="537" t="str">
        <f t="shared" si="213"/>
        <v/>
      </c>
      <c r="BL286" s="536"/>
      <c r="BM286" s="141"/>
      <c r="BN286" s="211"/>
      <c r="BO286" s="211" t="e">
        <f t="shared" si="214"/>
        <v>#VALUE!</v>
      </c>
      <c r="BP286" s="537" t="str">
        <f t="shared" si="215"/>
        <v/>
      </c>
      <c r="BQ286" s="537" t="str">
        <f t="shared" si="216"/>
        <v/>
      </c>
      <c r="BR286" s="538" t="str">
        <f t="shared" si="217"/>
        <v/>
      </c>
      <c r="BS286" s="539"/>
      <c r="BT286" s="141"/>
      <c r="BU286" s="486"/>
      <c r="BV286" s="501" t="str">
        <f t="shared" si="218"/>
        <v/>
      </c>
      <c r="BW286" s="537" t="str">
        <f t="shared" si="219"/>
        <v/>
      </c>
      <c r="BX286" s="537" t="str">
        <f t="shared" si="220"/>
        <v/>
      </c>
      <c r="BY286" s="537" t="str">
        <f t="shared" si="221"/>
        <v/>
      </c>
      <c r="BZ286" s="536"/>
      <c r="CA286" s="141"/>
      <c r="CB286" s="486"/>
      <c r="CC286" s="483" t="str">
        <f t="shared" si="222"/>
        <v/>
      </c>
      <c r="CD286" s="153" t="str">
        <f t="shared" si="223"/>
        <v/>
      </c>
      <c r="CE286" s="153" t="str">
        <f t="shared" si="224"/>
        <v/>
      </c>
      <c r="CF286" s="153" t="str">
        <f t="shared" si="225"/>
        <v/>
      </c>
    </row>
    <row r="287" spans="1:84" ht="29.45" customHeight="1" x14ac:dyDescent="0.25">
      <c r="A287" s="354" t="str">
        <f>'N-Bedarf AL §13a'!A287</f>
        <v/>
      </c>
      <c r="B287" s="354" t="str">
        <f>IF('N-Bedarf AL §13a'!B287="","",'N-Bedarf AL §13a'!B287)</f>
        <v/>
      </c>
      <c r="C287" s="305" t="str">
        <f>IF('N-Bedarf AL §13a'!D287="","",'N-Bedarf AL §13a'!D287)</f>
        <v/>
      </c>
      <c r="D287" s="32" t="str">
        <f>IF('N-Bedarf AL §13a'!C287="","",'N-Bedarf AL §13a'!C287)</f>
        <v/>
      </c>
      <c r="E287" s="32" t="str">
        <f>IF('N-Bedarf AL §13a'!Y287="",'N-Bedarf AL §13a'!V287,'N-Bedarf AL §13a'!Y287)</f>
        <v/>
      </c>
      <c r="F287" s="32" t="str">
        <f>IF('P-Bedarf AL §13a'!V289="","",'P-Bedarf AL §13a'!V289)</f>
        <v/>
      </c>
      <c r="G287" s="32" t="str">
        <f>IF('P-Bedarf AL §13a'!Z289="","",'P-Bedarf AL §13a'!Z289)</f>
        <v/>
      </c>
      <c r="H287" s="345" t="str">
        <f t="shared" si="226"/>
        <v/>
      </c>
      <c r="I287" s="345" t="str">
        <f t="shared" si="227"/>
        <v/>
      </c>
      <c r="J287" s="345" t="str">
        <f t="shared" si="228"/>
        <v/>
      </c>
      <c r="K287" s="321">
        <f t="shared" si="229"/>
        <v>0</v>
      </c>
      <c r="L287" s="321">
        <f t="shared" si="230"/>
        <v>0</v>
      </c>
      <c r="M287" s="321">
        <f t="shared" si="231"/>
        <v>0</v>
      </c>
      <c r="N287" s="321" t="str">
        <f t="shared" si="232"/>
        <v/>
      </c>
      <c r="O287" s="321" t="str">
        <f t="shared" si="232"/>
        <v/>
      </c>
      <c r="P287" s="321" t="str">
        <f t="shared" si="232"/>
        <v/>
      </c>
      <c r="Q287" s="490" t="str">
        <f t="shared" si="188"/>
        <v/>
      </c>
      <c r="R287" s="539"/>
      <c r="S287" s="141"/>
      <c r="T287" s="486"/>
      <c r="U287" s="501" t="str">
        <f t="shared" si="189"/>
        <v/>
      </c>
      <c r="V287" s="537" t="str">
        <f t="shared" si="190"/>
        <v/>
      </c>
      <c r="W287" s="537" t="str">
        <f t="shared" si="233"/>
        <v/>
      </c>
      <c r="X287" s="537" t="str">
        <f t="shared" si="191"/>
        <v/>
      </c>
      <c r="Y287" s="537" t="str">
        <f t="shared" si="192"/>
        <v/>
      </c>
      <c r="Z287" s="536"/>
      <c r="AA287" s="141"/>
      <c r="AB287" s="211"/>
      <c r="AC287" s="212" t="str">
        <f t="shared" si="193"/>
        <v/>
      </c>
      <c r="AD287" s="537" t="str">
        <f t="shared" si="194"/>
        <v/>
      </c>
      <c r="AE287" s="537" t="str">
        <f t="shared" si="195"/>
        <v/>
      </c>
      <c r="AF287" s="537" t="str">
        <f t="shared" si="196"/>
        <v/>
      </c>
      <c r="AG287" s="538" t="str">
        <f t="shared" si="197"/>
        <v/>
      </c>
      <c r="AH287" s="539"/>
      <c r="AI287" s="141"/>
      <c r="AJ287" s="486"/>
      <c r="AK287" s="507">
        <f t="shared" si="198"/>
        <v>0</v>
      </c>
      <c r="AL287" s="537" t="str">
        <f t="shared" si="199"/>
        <v/>
      </c>
      <c r="AM287" s="537" t="str">
        <f t="shared" si="200"/>
        <v/>
      </c>
      <c r="AN287" s="537" t="str">
        <f t="shared" si="201"/>
        <v/>
      </c>
      <c r="AO287" s="537" t="str">
        <f t="shared" si="202"/>
        <v/>
      </c>
      <c r="AP287" s="542" t="str">
        <f t="shared" si="234"/>
        <v/>
      </c>
      <c r="AQ287" s="539"/>
      <c r="AR287" s="141"/>
      <c r="AS287" s="486"/>
      <c r="AT287" s="501" t="str">
        <f t="shared" si="203"/>
        <v/>
      </c>
      <c r="AU287" s="537" t="str">
        <f t="shared" si="204"/>
        <v/>
      </c>
      <c r="AV287" s="537" t="str">
        <f t="shared" si="205"/>
        <v/>
      </c>
      <c r="AW287" s="537" t="str">
        <f t="shared" si="206"/>
        <v/>
      </c>
      <c r="AX287" s="536"/>
      <c r="AY287" s="141"/>
      <c r="AZ287" s="211"/>
      <c r="BA287" s="211" t="str">
        <f t="shared" si="207"/>
        <v/>
      </c>
      <c r="BB287" s="537" t="str">
        <f t="shared" si="208"/>
        <v/>
      </c>
      <c r="BC287" s="537"/>
      <c r="BD287" s="538" t="str">
        <f t="shared" si="209"/>
        <v/>
      </c>
      <c r="BE287" s="539"/>
      <c r="BF287" s="141"/>
      <c r="BG287" s="486"/>
      <c r="BH287" s="501" t="str">
        <f t="shared" si="210"/>
        <v/>
      </c>
      <c r="BI287" s="537" t="str">
        <f t="shared" si="211"/>
        <v/>
      </c>
      <c r="BJ287" s="537" t="str">
        <f t="shared" si="212"/>
        <v/>
      </c>
      <c r="BK287" s="537" t="str">
        <f t="shared" si="213"/>
        <v/>
      </c>
      <c r="BL287" s="536"/>
      <c r="BM287" s="141"/>
      <c r="BN287" s="211"/>
      <c r="BO287" s="211" t="e">
        <f t="shared" si="214"/>
        <v>#VALUE!</v>
      </c>
      <c r="BP287" s="537" t="str">
        <f t="shared" si="215"/>
        <v/>
      </c>
      <c r="BQ287" s="537" t="str">
        <f t="shared" si="216"/>
        <v/>
      </c>
      <c r="BR287" s="538" t="str">
        <f t="shared" si="217"/>
        <v/>
      </c>
      <c r="BS287" s="539"/>
      <c r="BT287" s="141"/>
      <c r="BU287" s="486"/>
      <c r="BV287" s="501" t="str">
        <f t="shared" si="218"/>
        <v/>
      </c>
      <c r="BW287" s="537" t="str">
        <f t="shared" si="219"/>
        <v/>
      </c>
      <c r="BX287" s="537" t="str">
        <f t="shared" si="220"/>
        <v/>
      </c>
      <c r="BY287" s="537" t="str">
        <f t="shared" si="221"/>
        <v/>
      </c>
      <c r="BZ287" s="536"/>
      <c r="CA287" s="141"/>
      <c r="CB287" s="486"/>
      <c r="CC287" s="483" t="str">
        <f t="shared" si="222"/>
        <v/>
      </c>
      <c r="CD287" s="153" t="str">
        <f t="shared" si="223"/>
        <v/>
      </c>
      <c r="CE287" s="153" t="str">
        <f t="shared" si="224"/>
        <v/>
      </c>
      <c r="CF287" s="153" t="str">
        <f t="shared" si="225"/>
        <v/>
      </c>
    </row>
    <row r="288" spans="1:84" ht="29.45" customHeight="1" x14ac:dyDescent="0.25">
      <c r="A288" s="354" t="str">
        <f>'N-Bedarf AL §13a'!A288</f>
        <v/>
      </c>
      <c r="B288" s="354" t="str">
        <f>IF('N-Bedarf AL §13a'!B288="","",'N-Bedarf AL §13a'!B288)</f>
        <v/>
      </c>
      <c r="C288" s="305" t="str">
        <f>IF('N-Bedarf AL §13a'!D288="","",'N-Bedarf AL §13a'!D288)</f>
        <v/>
      </c>
      <c r="D288" s="32" t="str">
        <f>IF('N-Bedarf AL §13a'!C288="","",'N-Bedarf AL §13a'!C288)</f>
        <v/>
      </c>
      <c r="E288" s="32" t="str">
        <f>IF('N-Bedarf AL §13a'!Y288="",'N-Bedarf AL §13a'!V288,'N-Bedarf AL §13a'!Y288)</f>
        <v/>
      </c>
      <c r="F288" s="32" t="str">
        <f>IF('P-Bedarf AL §13a'!V290="","",'P-Bedarf AL §13a'!V290)</f>
        <v/>
      </c>
      <c r="G288" s="32" t="str">
        <f>IF('P-Bedarf AL §13a'!Z290="","",'P-Bedarf AL §13a'!Z290)</f>
        <v/>
      </c>
      <c r="H288" s="345" t="str">
        <f t="shared" si="226"/>
        <v/>
      </c>
      <c r="I288" s="345" t="str">
        <f t="shared" si="227"/>
        <v/>
      </c>
      <c r="J288" s="345" t="str">
        <f t="shared" si="228"/>
        <v/>
      </c>
      <c r="K288" s="321">
        <f t="shared" si="229"/>
        <v>0</v>
      </c>
      <c r="L288" s="321">
        <f t="shared" si="230"/>
        <v>0</v>
      </c>
      <c r="M288" s="321">
        <f t="shared" si="231"/>
        <v>0</v>
      </c>
      <c r="N288" s="321" t="str">
        <f t="shared" si="232"/>
        <v/>
      </c>
      <c r="O288" s="321" t="str">
        <f t="shared" si="232"/>
        <v/>
      </c>
      <c r="P288" s="321" t="str">
        <f t="shared" si="232"/>
        <v/>
      </c>
      <c r="Q288" s="490" t="str">
        <f t="shared" si="188"/>
        <v/>
      </c>
      <c r="R288" s="539"/>
      <c r="S288" s="141"/>
      <c r="T288" s="486"/>
      <c r="U288" s="501" t="str">
        <f t="shared" si="189"/>
        <v/>
      </c>
      <c r="V288" s="537" t="str">
        <f t="shared" si="190"/>
        <v/>
      </c>
      <c r="W288" s="537" t="str">
        <f t="shared" si="233"/>
        <v/>
      </c>
      <c r="X288" s="537" t="str">
        <f t="shared" si="191"/>
        <v/>
      </c>
      <c r="Y288" s="537" t="str">
        <f t="shared" si="192"/>
        <v/>
      </c>
      <c r="Z288" s="536"/>
      <c r="AA288" s="141"/>
      <c r="AB288" s="211"/>
      <c r="AC288" s="212" t="str">
        <f t="shared" si="193"/>
        <v/>
      </c>
      <c r="AD288" s="537" t="str">
        <f t="shared" si="194"/>
        <v/>
      </c>
      <c r="AE288" s="537" t="str">
        <f t="shared" si="195"/>
        <v/>
      </c>
      <c r="AF288" s="537" t="str">
        <f t="shared" si="196"/>
        <v/>
      </c>
      <c r="AG288" s="538" t="str">
        <f t="shared" si="197"/>
        <v/>
      </c>
      <c r="AH288" s="539"/>
      <c r="AI288" s="141"/>
      <c r="AJ288" s="486"/>
      <c r="AK288" s="507">
        <f t="shared" si="198"/>
        <v>0</v>
      </c>
      <c r="AL288" s="537" t="str">
        <f t="shared" si="199"/>
        <v/>
      </c>
      <c r="AM288" s="537" t="str">
        <f t="shared" si="200"/>
        <v/>
      </c>
      <c r="AN288" s="537" t="str">
        <f t="shared" si="201"/>
        <v/>
      </c>
      <c r="AO288" s="537" t="str">
        <f t="shared" si="202"/>
        <v/>
      </c>
      <c r="AP288" s="542" t="str">
        <f t="shared" si="234"/>
        <v/>
      </c>
      <c r="AQ288" s="539"/>
      <c r="AR288" s="141"/>
      <c r="AS288" s="486"/>
      <c r="AT288" s="501" t="str">
        <f t="shared" si="203"/>
        <v/>
      </c>
      <c r="AU288" s="537" t="str">
        <f t="shared" si="204"/>
        <v/>
      </c>
      <c r="AV288" s="537" t="str">
        <f t="shared" si="205"/>
        <v/>
      </c>
      <c r="AW288" s="537" t="str">
        <f t="shared" si="206"/>
        <v/>
      </c>
      <c r="AX288" s="536"/>
      <c r="AY288" s="141"/>
      <c r="AZ288" s="211"/>
      <c r="BA288" s="211" t="str">
        <f t="shared" si="207"/>
        <v/>
      </c>
      <c r="BB288" s="537" t="str">
        <f t="shared" si="208"/>
        <v/>
      </c>
      <c r="BC288" s="537"/>
      <c r="BD288" s="538" t="str">
        <f t="shared" si="209"/>
        <v/>
      </c>
      <c r="BE288" s="539"/>
      <c r="BF288" s="141"/>
      <c r="BG288" s="486"/>
      <c r="BH288" s="501" t="str">
        <f t="shared" si="210"/>
        <v/>
      </c>
      <c r="BI288" s="537" t="str">
        <f t="shared" si="211"/>
        <v/>
      </c>
      <c r="BJ288" s="537" t="str">
        <f t="shared" si="212"/>
        <v/>
      </c>
      <c r="BK288" s="537" t="str">
        <f t="shared" si="213"/>
        <v/>
      </c>
      <c r="BL288" s="536"/>
      <c r="BM288" s="141"/>
      <c r="BN288" s="211"/>
      <c r="BO288" s="211" t="e">
        <f t="shared" si="214"/>
        <v>#VALUE!</v>
      </c>
      <c r="BP288" s="537" t="str">
        <f t="shared" si="215"/>
        <v/>
      </c>
      <c r="BQ288" s="537" t="str">
        <f t="shared" si="216"/>
        <v/>
      </c>
      <c r="BR288" s="538" t="str">
        <f t="shared" si="217"/>
        <v/>
      </c>
      <c r="BS288" s="539"/>
      <c r="BT288" s="141"/>
      <c r="BU288" s="486"/>
      <c r="BV288" s="501" t="str">
        <f t="shared" si="218"/>
        <v/>
      </c>
      <c r="BW288" s="537" t="str">
        <f t="shared" si="219"/>
        <v/>
      </c>
      <c r="BX288" s="537" t="str">
        <f t="shared" si="220"/>
        <v/>
      </c>
      <c r="BY288" s="537" t="str">
        <f t="shared" si="221"/>
        <v/>
      </c>
      <c r="BZ288" s="536"/>
      <c r="CA288" s="141"/>
      <c r="CB288" s="486"/>
      <c r="CC288" s="483" t="str">
        <f t="shared" si="222"/>
        <v/>
      </c>
      <c r="CD288" s="153" t="str">
        <f t="shared" si="223"/>
        <v/>
      </c>
      <c r="CE288" s="153" t="str">
        <f t="shared" si="224"/>
        <v/>
      </c>
      <c r="CF288" s="153" t="str">
        <f t="shared" si="225"/>
        <v/>
      </c>
    </row>
    <row r="289" spans="1:84" ht="29.45" customHeight="1" x14ac:dyDescent="0.25">
      <c r="A289" s="354" t="str">
        <f>'N-Bedarf AL §13a'!A289</f>
        <v/>
      </c>
      <c r="B289" s="354" t="str">
        <f>IF('N-Bedarf AL §13a'!B289="","",'N-Bedarf AL §13a'!B289)</f>
        <v/>
      </c>
      <c r="C289" s="305" t="str">
        <f>IF('N-Bedarf AL §13a'!D289="","",'N-Bedarf AL §13a'!D289)</f>
        <v/>
      </c>
      <c r="D289" s="32" t="str">
        <f>IF('N-Bedarf AL §13a'!C289="","",'N-Bedarf AL §13a'!C289)</f>
        <v/>
      </c>
      <c r="E289" s="32" t="str">
        <f>IF('N-Bedarf AL §13a'!Y289="",'N-Bedarf AL §13a'!V289,'N-Bedarf AL §13a'!Y289)</f>
        <v/>
      </c>
      <c r="F289" s="32" t="str">
        <f>IF('P-Bedarf AL §13a'!V291="","",'P-Bedarf AL §13a'!V291)</f>
        <v/>
      </c>
      <c r="G289" s="32" t="str">
        <f>IF('P-Bedarf AL §13a'!Z291="","",'P-Bedarf AL §13a'!Z291)</f>
        <v/>
      </c>
      <c r="H289" s="345" t="str">
        <f t="shared" si="226"/>
        <v/>
      </c>
      <c r="I289" s="345" t="str">
        <f t="shared" si="227"/>
        <v/>
      </c>
      <c r="J289" s="345" t="str">
        <f t="shared" si="228"/>
        <v/>
      </c>
      <c r="K289" s="321">
        <f t="shared" si="229"/>
        <v>0</v>
      </c>
      <c r="L289" s="321">
        <f t="shared" si="230"/>
        <v>0</v>
      </c>
      <c r="M289" s="321">
        <f t="shared" si="231"/>
        <v>0</v>
      </c>
      <c r="N289" s="321" t="str">
        <f t="shared" si="232"/>
        <v/>
      </c>
      <c r="O289" s="321" t="str">
        <f t="shared" si="232"/>
        <v/>
      </c>
      <c r="P289" s="321" t="str">
        <f t="shared" si="232"/>
        <v/>
      </c>
      <c r="Q289" s="490" t="str">
        <f t="shared" si="188"/>
        <v/>
      </c>
      <c r="R289" s="539"/>
      <c r="S289" s="141"/>
      <c r="T289" s="486"/>
      <c r="U289" s="501" t="str">
        <f t="shared" si="189"/>
        <v/>
      </c>
      <c r="V289" s="537" t="str">
        <f t="shared" si="190"/>
        <v/>
      </c>
      <c r="W289" s="537" t="str">
        <f t="shared" si="233"/>
        <v/>
      </c>
      <c r="X289" s="537" t="str">
        <f t="shared" si="191"/>
        <v/>
      </c>
      <c r="Y289" s="537" t="str">
        <f t="shared" si="192"/>
        <v/>
      </c>
      <c r="Z289" s="536"/>
      <c r="AA289" s="141"/>
      <c r="AB289" s="211"/>
      <c r="AC289" s="212" t="str">
        <f t="shared" si="193"/>
        <v/>
      </c>
      <c r="AD289" s="537" t="str">
        <f t="shared" si="194"/>
        <v/>
      </c>
      <c r="AE289" s="537" t="str">
        <f t="shared" si="195"/>
        <v/>
      </c>
      <c r="AF289" s="537" t="str">
        <f t="shared" si="196"/>
        <v/>
      </c>
      <c r="AG289" s="538" t="str">
        <f t="shared" si="197"/>
        <v/>
      </c>
      <c r="AH289" s="539"/>
      <c r="AI289" s="141"/>
      <c r="AJ289" s="486"/>
      <c r="AK289" s="507">
        <f t="shared" si="198"/>
        <v>0</v>
      </c>
      <c r="AL289" s="537" t="str">
        <f t="shared" si="199"/>
        <v/>
      </c>
      <c r="AM289" s="537" t="str">
        <f t="shared" si="200"/>
        <v/>
      </c>
      <c r="AN289" s="537" t="str">
        <f t="shared" si="201"/>
        <v/>
      </c>
      <c r="AO289" s="537" t="str">
        <f t="shared" si="202"/>
        <v/>
      </c>
      <c r="AP289" s="542" t="str">
        <f t="shared" si="234"/>
        <v/>
      </c>
      <c r="AQ289" s="539"/>
      <c r="AR289" s="141"/>
      <c r="AS289" s="486"/>
      <c r="AT289" s="501" t="str">
        <f t="shared" si="203"/>
        <v/>
      </c>
      <c r="AU289" s="537" t="str">
        <f t="shared" si="204"/>
        <v/>
      </c>
      <c r="AV289" s="537" t="str">
        <f t="shared" si="205"/>
        <v/>
      </c>
      <c r="AW289" s="537" t="str">
        <f t="shared" si="206"/>
        <v/>
      </c>
      <c r="AX289" s="536"/>
      <c r="AY289" s="141"/>
      <c r="AZ289" s="211"/>
      <c r="BA289" s="211" t="str">
        <f t="shared" si="207"/>
        <v/>
      </c>
      <c r="BB289" s="537" t="str">
        <f t="shared" si="208"/>
        <v/>
      </c>
      <c r="BC289" s="537"/>
      <c r="BD289" s="538" t="str">
        <f t="shared" si="209"/>
        <v/>
      </c>
      <c r="BE289" s="539"/>
      <c r="BF289" s="141"/>
      <c r="BG289" s="486"/>
      <c r="BH289" s="501" t="str">
        <f t="shared" si="210"/>
        <v/>
      </c>
      <c r="BI289" s="537" t="str">
        <f t="shared" si="211"/>
        <v/>
      </c>
      <c r="BJ289" s="537" t="str">
        <f t="shared" si="212"/>
        <v/>
      </c>
      <c r="BK289" s="537" t="str">
        <f t="shared" si="213"/>
        <v/>
      </c>
      <c r="BL289" s="536"/>
      <c r="BM289" s="141"/>
      <c r="BN289" s="211"/>
      <c r="BO289" s="211" t="e">
        <f t="shared" si="214"/>
        <v>#VALUE!</v>
      </c>
      <c r="BP289" s="537" t="str">
        <f t="shared" si="215"/>
        <v/>
      </c>
      <c r="BQ289" s="537" t="str">
        <f t="shared" si="216"/>
        <v/>
      </c>
      <c r="BR289" s="538" t="str">
        <f t="shared" si="217"/>
        <v/>
      </c>
      <c r="BS289" s="539"/>
      <c r="BT289" s="141"/>
      <c r="BU289" s="486"/>
      <c r="BV289" s="501" t="str">
        <f t="shared" si="218"/>
        <v/>
      </c>
      <c r="BW289" s="537" t="str">
        <f t="shared" si="219"/>
        <v/>
      </c>
      <c r="BX289" s="537" t="str">
        <f t="shared" si="220"/>
        <v/>
      </c>
      <c r="BY289" s="537" t="str">
        <f t="shared" si="221"/>
        <v/>
      </c>
      <c r="BZ289" s="536"/>
      <c r="CA289" s="141"/>
      <c r="CB289" s="486"/>
      <c r="CC289" s="483" t="str">
        <f t="shared" si="222"/>
        <v/>
      </c>
      <c r="CD289" s="153" t="str">
        <f t="shared" si="223"/>
        <v/>
      </c>
      <c r="CE289" s="153" t="str">
        <f t="shared" si="224"/>
        <v/>
      </c>
      <c r="CF289" s="153" t="str">
        <f t="shared" si="225"/>
        <v/>
      </c>
    </row>
    <row r="290" spans="1:84" ht="29.45" customHeight="1" x14ac:dyDescent="0.25">
      <c r="A290" s="354" t="str">
        <f>'N-Bedarf AL §13a'!A290</f>
        <v/>
      </c>
      <c r="B290" s="354" t="str">
        <f>IF('N-Bedarf AL §13a'!B290="","",'N-Bedarf AL §13a'!B290)</f>
        <v/>
      </c>
      <c r="C290" s="305" t="str">
        <f>IF('N-Bedarf AL §13a'!D290="","",'N-Bedarf AL §13a'!D290)</f>
        <v/>
      </c>
      <c r="D290" s="32" t="str">
        <f>IF('N-Bedarf AL §13a'!C290="","",'N-Bedarf AL §13a'!C290)</f>
        <v/>
      </c>
      <c r="E290" s="32" t="str">
        <f>IF('N-Bedarf AL §13a'!Y290="",'N-Bedarf AL §13a'!V290,'N-Bedarf AL §13a'!Y290)</f>
        <v/>
      </c>
      <c r="F290" s="32" t="str">
        <f>IF('P-Bedarf AL §13a'!V292="","",'P-Bedarf AL §13a'!V292)</f>
        <v/>
      </c>
      <c r="G290" s="32" t="str">
        <f>IF('P-Bedarf AL §13a'!Z292="","",'P-Bedarf AL §13a'!Z292)</f>
        <v/>
      </c>
      <c r="H290" s="345" t="str">
        <f t="shared" si="226"/>
        <v/>
      </c>
      <c r="I290" s="345" t="str">
        <f t="shared" si="227"/>
        <v/>
      </c>
      <c r="J290" s="345" t="str">
        <f t="shared" si="228"/>
        <v/>
      </c>
      <c r="K290" s="321">
        <f t="shared" si="229"/>
        <v>0</v>
      </c>
      <c r="L290" s="321">
        <f t="shared" si="230"/>
        <v>0</v>
      </c>
      <c r="M290" s="321">
        <f t="shared" si="231"/>
        <v>0</v>
      </c>
      <c r="N290" s="321" t="str">
        <f t="shared" si="232"/>
        <v/>
      </c>
      <c r="O290" s="321" t="str">
        <f t="shared" si="232"/>
        <v/>
      </c>
      <c r="P290" s="321" t="str">
        <f t="shared" si="232"/>
        <v/>
      </c>
      <c r="Q290" s="490" t="str">
        <f t="shared" si="188"/>
        <v/>
      </c>
      <c r="R290" s="539"/>
      <c r="S290" s="141"/>
      <c r="T290" s="486"/>
      <c r="U290" s="501" t="str">
        <f t="shared" si="189"/>
        <v/>
      </c>
      <c r="V290" s="537" t="str">
        <f t="shared" si="190"/>
        <v/>
      </c>
      <c r="W290" s="537" t="str">
        <f t="shared" si="233"/>
        <v/>
      </c>
      <c r="X290" s="537" t="str">
        <f t="shared" si="191"/>
        <v/>
      </c>
      <c r="Y290" s="537" t="str">
        <f t="shared" si="192"/>
        <v/>
      </c>
      <c r="Z290" s="536"/>
      <c r="AA290" s="141"/>
      <c r="AB290" s="211"/>
      <c r="AC290" s="212" t="str">
        <f t="shared" si="193"/>
        <v/>
      </c>
      <c r="AD290" s="537" t="str">
        <f t="shared" si="194"/>
        <v/>
      </c>
      <c r="AE290" s="537" t="str">
        <f t="shared" si="195"/>
        <v/>
      </c>
      <c r="AF290" s="537" t="str">
        <f t="shared" si="196"/>
        <v/>
      </c>
      <c r="AG290" s="538" t="str">
        <f t="shared" si="197"/>
        <v/>
      </c>
      <c r="AH290" s="539"/>
      <c r="AI290" s="141"/>
      <c r="AJ290" s="486"/>
      <c r="AK290" s="507">
        <f t="shared" si="198"/>
        <v>0</v>
      </c>
      <c r="AL290" s="537" t="str">
        <f t="shared" si="199"/>
        <v/>
      </c>
      <c r="AM290" s="537" t="str">
        <f t="shared" si="200"/>
        <v/>
      </c>
      <c r="AN290" s="537" t="str">
        <f t="shared" si="201"/>
        <v/>
      </c>
      <c r="AO290" s="537" t="str">
        <f t="shared" si="202"/>
        <v/>
      </c>
      <c r="AP290" s="542" t="str">
        <f t="shared" si="234"/>
        <v/>
      </c>
      <c r="AQ290" s="539"/>
      <c r="AR290" s="141"/>
      <c r="AS290" s="486"/>
      <c r="AT290" s="501" t="str">
        <f t="shared" si="203"/>
        <v/>
      </c>
      <c r="AU290" s="537" t="str">
        <f t="shared" si="204"/>
        <v/>
      </c>
      <c r="AV290" s="537" t="str">
        <f t="shared" si="205"/>
        <v/>
      </c>
      <c r="AW290" s="537" t="str">
        <f t="shared" si="206"/>
        <v/>
      </c>
      <c r="AX290" s="536"/>
      <c r="AY290" s="141"/>
      <c r="AZ290" s="211"/>
      <c r="BA290" s="211" t="str">
        <f t="shared" si="207"/>
        <v/>
      </c>
      <c r="BB290" s="537" t="str">
        <f t="shared" si="208"/>
        <v/>
      </c>
      <c r="BC290" s="537"/>
      <c r="BD290" s="538" t="str">
        <f t="shared" si="209"/>
        <v/>
      </c>
      <c r="BE290" s="539"/>
      <c r="BF290" s="141"/>
      <c r="BG290" s="486"/>
      <c r="BH290" s="501" t="str">
        <f t="shared" si="210"/>
        <v/>
      </c>
      <c r="BI290" s="537" t="str">
        <f t="shared" si="211"/>
        <v/>
      </c>
      <c r="BJ290" s="537" t="str">
        <f t="shared" si="212"/>
        <v/>
      </c>
      <c r="BK290" s="537" t="str">
        <f t="shared" si="213"/>
        <v/>
      </c>
      <c r="BL290" s="536"/>
      <c r="BM290" s="141"/>
      <c r="BN290" s="211"/>
      <c r="BO290" s="211" t="e">
        <f t="shared" si="214"/>
        <v>#VALUE!</v>
      </c>
      <c r="BP290" s="537" t="str">
        <f t="shared" si="215"/>
        <v/>
      </c>
      <c r="BQ290" s="537" t="str">
        <f t="shared" si="216"/>
        <v/>
      </c>
      <c r="BR290" s="538" t="str">
        <f t="shared" si="217"/>
        <v/>
      </c>
      <c r="BS290" s="539"/>
      <c r="BT290" s="141"/>
      <c r="BU290" s="486"/>
      <c r="BV290" s="501" t="str">
        <f t="shared" si="218"/>
        <v/>
      </c>
      <c r="BW290" s="537" t="str">
        <f t="shared" si="219"/>
        <v/>
      </c>
      <c r="BX290" s="537" t="str">
        <f t="shared" si="220"/>
        <v/>
      </c>
      <c r="BY290" s="537" t="str">
        <f t="shared" si="221"/>
        <v/>
      </c>
      <c r="BZ290" s="536"/>
      <c r="CA290" s="141"/>
      <c r="CB290" s="486"/>
      <c r="CC290" s="483" t="str">
        <f t="shared" si="222"/>
        <v/>
      </c>
      <c r="CD290" s="153" t="str">
        <f t="shared" si="223"/>
        <v/>
      </c>
      <c r="CE290" s="153" t="str">
        <f t="shared" si="224"/>
        <v/>
      </c>
      <c r="CF290" s="153" t="str">
        <f t="shared" si="225"/>
        <v/>
      </c>
    </row>
    <row r="291" spans="1:84" ht="29.45" customHeight="1" x14ac:dyDescent="0.25">
      <c r="A291" s="354" t="str">
        <f>'N-Bedarf AL §13a'!A291</f>
        <v/>
      </c>
      <c r="B291" s="354" t="str">
        <f>IF('N-Bedarf AL §13a'!B291="","",'N-Bedarf AL §13a'!B291)</f>
        <v/>
      </c>
      <c r="C291" s="305" t="str">
        <f>IF('N-Bedarf AL §13a'!D291="","",'N-Bedarf AL §13a'!D291)</f>
        <v/>
      </c>
      <c r="D291" s="32" t="str">
        <f>IF('N-Bedarf AL §13a'!C291="","",'N-Bedarf AL §13a'!C291)</f>
        <v/>
      </c>
      <c r="E291" s="32" t="str">
        <f>IF('N-Bedarf AL §13a'!Y291="",'N-Bedarf AL §13a'!V291,'N-Bedarf AL §13a'!Y291)</f>
        <v/>
      </c>
      <c r="F291" s="32" t="str">
        <f>IF('P-Bedarf AL §13a'!V293="","",'P-Bedarf AL §13a'!V293)</f>
        <v/>
      </c>
      <c r="G291" s="32" t="str">
        <f>IF('P-Bedarf AL §13a'!Z293="","",'P-Bedarf AL §13a'!Z293)</f>
        <v/>
      </c>
      <c r="H291" s="345" t="str">
        <f t="shared" si="226"/>
        <v/>
      </c>
      <c r="I291" s="345" t="str">
        <f t="shared" si="227"/>
        <v/>
      </c>
      <c r="J291" s="345" t="str">
        <f t="shared" si="228"/>
        <v/>
      </c>
      <c r="K291" s="321">
        <f t="shared" si="229"/>
        <v>0</v>
      </c>
      <c r="L291" s="321">
        <f t="shared" si="230"/>
        <v>0</v>
      </c>
      <c r="M291" s="321">
        <f t="shared" si="231"/>
        <v>0</v>
      </c>
      <c r="N291" s="321" t="str">
        <f t="shared" si="232"/>
        <v/>
      </c>
      <c r="O291" s="321" t="str">
        <f t="shared" si="232"/>
        <v/>
      </c>
      <c r="P291" s="321" t="str">
        <f t="shared" si="232"/>
        <v/>
      </c>
      <c r="Q291" s="490" t="str">
        <f t="shared" si="188"/>
        <v/>
      </c>
      <c r="R291" s="539"/>
      <c r="S291" s="141"/>
      <c r="T291" s="486"/>
      <c r="U291" s="501" t="str">
        <f t="shared" si="189"/>
        <v/>
      </c>
      <c r="V291" s="537" t="str">
        <f t="shared" si="190"/>
        <v/>
      </c>
      <c r="W291" s="537" t="str">
        <f t="shared" si="233"/>
        <v/>
      </c>
      <c r="X291" s="537" t="str">
        <f t="shared" si="191"/>
        <v/>
      </c>
      <c r="Y291" s="537" t="str">
        <f t="shared" si="192"/>
        <v/>
      </c>
      <c r="Z291" s="536"/>
      <c r="AA291" s="141"/>
      <c r="AB291" s="211"/>
      <c r="AC291" s="212" t="str">
        <f t="shared" si="193"/>
        <v/>
      </c>
      <c r="AD291" s="537" t="str">
        <f t="shared" si="194"/>
        <v/>
      </c>
      <c r="AE291" s="537" t="str">
        <f t="shared" si="195"/>
        <v/>
      </c>
      <c r="AF291" s="537" t="str">
        <f t="shared" si="196"/>
        <v/>
      </c>
      <c r="AG291" s="538" t="str">
        <f t="shared" si="197"/>
        <v/>
      </c>
      <c r="AH291" s="539"/>
      <c r="AI291" s="141"/>
      <c r="AJ291" s="486"/>
      <c r="AK291" s="507">
        <f t="shared" si="198"/>
        <v>0</v>
      </c>
      <c r="AL291" s="537" t="str">
        <f t="shared" si="199"/>
        <v/>
      </c>
      <c r="AM291" s="537" t="str">
        <f t="shared" si="200"/>
        <v/>
      </c>
      <c r="AN291" s="537" t="str">
        <f t="shared" si="201"/>
        <v/>
      </c>
      <c r="AO291" s="537" t="str">
        <f t="shared" si="202"/>
        <v/>
      </c>
      <c r="AP291" s="542" t="str">
        <f t="shared" si="234"/>
        <v/>
      </c>
      <c r="AQ291" s="539"/>
      <c r="AR291" s="141"/>
      <c r="AS291" s="486"/>
      <c r="AT291" s="501" t="str">
        <f t="shared" si="203"/>
        <v/>
      </c>
      <c r="AU291" s="537" t="str">
        <f t="shared" si="204"/>
        <v/>
      </c>
      <c r="AV291" s="537" t="str">
        <f t="shared" si="205"/>
        <v/>
      </c>
      <c r="AW291" s="537" t="str">
        <f t="shared" si="206"/>
        <v/>
      </c>
      <c r="AX291" s="536"/>
      <c r="AY291" s="141"/>
      <c r="AZ291" s="211"/>
      <c r="BA291" s="211" t="str">
        <f t="shared" si="207"/>
        <v/>
      </c>
      <c r="BB291" s="537" t="str">
        <f t="shared" si="208"/>
        <v/>
      </c>
      <c r="BC291" s="537"/>
      <c r="BD291" s="538" t="str">
        <f t="shared" si="209"/>
        <v/>
      </c>
      <c r="BE291" s="539"/>
      <c r="BF291" s="141"/>
      <c r="BG291" s="486"/>
      <c r="BH291" s="501" t="str">
        <f t="shared" si="210"/>
        <v/>
      </c>
      <c r="BI291" s="537" t="str">
        <f t="shared" si="211"/>
        <v/>
      </c>
      <c r="BJ291" s="537" t="str">
        <f t="shared" si="212"/>
        <v/>
      </c>
      <c r="BK291" s="537" t="str">
        <f t="shared" si="213"/>
        <v/>
      </c>
      <c r="BL291" s="536"/>
      <c r="BM291" s="141"/>
      <c r="BN291" s="211"/>
      <c r="BO291" s="211" t="e">
        <f t="shared" si="214"/>
        <v>#VALUE!</v>
      </c>
      <c r="BP291" s="537" t="str">
        <f t="shared" si="215"/>
        <v/>
      </c>
      <c r="BQ291" s="537" t="str">
        <f t="shared" si="216"/>
        <v/>
      </c>
      <c r="BR291" s="538" t="str">
        <f t="shared" si="217"/>
        <v/>
      </c>
      <c r="BS291" s="539"/>
      <c r="BT291" s="141"/>
      <c r="BU291" s="486"/>
      <c r="BV291" s="501" t="str">
        <f t="shared" si="218"/>
        <v/>
      </c>
      <c r="BW291" s="537" t="str">
        <f t="shared" si="219"/>
        <v/>
      </c>
      <c r="BX291" s="537" t="str">
        <f t="shared" si="220"/>
        <v/>
      </c>
      <c r="BY291" s="537" t="str">
        <f t="shared" si="221"/>
        <v/>
      </c>
      <c r="BZ291" s="536"/>
      <c r="CA291" s="141"/>
      <c r="CB291" s="486"/>
      <c r="CC291" s="483" t="str">
        <f t="shared" si="222"/>
        <v/>
      </c>
      <c r="CD291" s="153" t="str">
        <f t="shared" si="223"/>
        <v/>
      </c>
      <c r="CE291" s="153" t="str">
        <f t="shared" si="224"/>
        <v/>
      </c>
      <c r="CF291" s="153" t="str">
        <f t="shared" si="225"/>
        <v/>
      </c>
    </row>
    <row r="292" spans="1:84" ht="29.45" customHeight="1" x14ac:dyDescent="0.25">
      <c r="A292" s="354" t="str">
        <f>'N-Bedarf AL §13a'!A292</f>
        <v/>
      </c>
      <c r="B292" s="354" t="str">
        <f>IF('N-Bedarf AL §13a'!B292="","",'N-Bedarf AL §13a'!B292)</f>
        <v/>
      </c>
      <c r="C292" s="305" t="str">
        <f>IF('N-Bedarf AL §13a'!D292="","",'N-Bedarf AL §13a'!D292)</f>
        <v/>
      </c>
      <c r="D292" s="32" t="str">
        <f>IF('N-Bedarf AL §13a'!C292="","",'N-Bedarf AL §13a'!C292)</f>
        <v/>
      </c>
      <c r="E292" s="32" t="str">
        <f>IF('N-Bedarf AL §13a'!Y292="",'N-Bedarf AL §13a'!V292,'N-Bedarf AL §13a'!Y292)</f>
        <v/>
      </c>
      <c r="F292" s="32" t="str">
        <f>IF('P-Bedarf AL §13a'!V294="","",'P-Bedarf AL §13a'!V294)</f>
        <v/>
      </c>
      <c r="G292" s="32" t="str">
        <f>IF('P-Bedarf AL §13a'!Z294="","",'P-Bedarf AL §13a'!Z294)</f>
        <v/>
      </c>
      <c r="H292" s="345" t="str">
        <f t="shared" si="226"/>
        <v/>
      </c>
      <c r="I292" s="345" t="str">
        <f t="shared" si="227"/>
        <v/>
      </c>
      <c r="J292" s="345" t="str">
        <f t="shared" si="228"/>
        <v/>
      </c>
      <c r="K292" s="321">
        <f t="shared" si="229"/>
        <v>0</v>
      </c>
      <c r="L292" s="321">
        <f t="shared" si="230"/>
        <v>0</v>
      </c>
      <c r="M292" s="321">
        <f t="shared" si="231"/>
        <v>0</v>
      </c>
      <c r="N292" s="321" t="str">
        <f t="shared" si="232"/>
        <v/>
      </c>
      <c r="O292" s="321" t="str">
        <f t="shared" si="232"/>
        <v/>
      </c>
      <c r="P292" s="321" t="str">
        <f t="shared" si="232"/>
        <v/>
      </c>
      <c r="Q292" s="490" t="str">
        <f t="shared" si="188"/>
        <v/>
      </c>
      <c r="R292" s="539"/>
      <c r="S292" s="141"/>
      <c r="T292" s="486"/>
      <c r="U292" s="501" t="str">
        <f t="shared" si="189"/>
        <v/>
      </c>
      <c r="V292" s="537" t="str">
        <f t="shared" si="190"/>
        <v/>
      </c>
      <c r="W292" s="537" t="str">
        <f t="shared" si="233"/>
        <v/>
      </c>
      <c r="X292" s="537" t="str">
        <f t="shared" si="191"/>
        <v/>
      </c>
      <c r="Y292" s="537" t="str">
        <f t="shared" si="192"/>
        <v/>
      </c>
      <c r="Z292" s="536"/>
      <c r="AA292" s="141"/>
      <c r="AB292" s="211"/>
      <c r="AC292" s="212" t="str">
        <f t="shared" si="193"/>
        <v/>
      </c>
      <c r="AD292" s="537" t="str">
        <f t="shared" si="194"/>
        <v/>
      </c>
      <c r="AE292" s="537" t="str">
        <f t="shared" si="195"/>
        <v/>
      </c>
      <c r="AF292" s="537" t="str">
        <f t="shared" si="196"/>
        <v/>
      </c>
      <c r="AG292" s="538" t="str">
        <f t="shared" si="197"/>
        <v/>
      </c>
      <c r="AH292" s="539"/>
      <c r="AI292" s="141"/>
      <c r="AJ292" s="486"/>
      <c r="AK292" s="507">
        <f t="shared" si="198"/>
        <v>0</v>
      </c>
      <c r="AL292" s="537" t="str">
        <f t="shared" si="199"/>
        <v/>
      </c>
      <c r="AM292" s="537" t="str">
        <f t="shared" si="200"/>
        <v/>
      </c>
      <c r="AN292" s="537" t="str">
        <f t="shared" si="201"/>
        <v/>
      </c>
      <c r="AO292" s="537" t="str">
        <f t="shared" si="202"/>
        <v/>
      </c>
      <c r="AP292" s="542" t="str">
        <f t="shared" si="234"/>
        <v/>
      </c>
      <c r="AQ292" s="539"/>
      <c r="AR292" s="141"/>
      <c r="AS292" s="486"/>
      <c r="AT292" s="501" t="str">
        <f t="shared" si="203"/>
        <v/>
      </c>
      <c r="AU292" s="537" t="str">
        <f t="shared" si="204"/>
        <v/>
      </c>
      <c r="AV292" s="537" t="str">
        <f t="shared" si="205"/>
        <v/>
      </c>
      <c r="AW292" s="537" t="str">
        <f t="shared" si="206"/>
        <v/>
      </c>
      <c r="AX292" s="536"/>
      <c r="AY292" s="141"/>
      <c r="AZ292" s="211"/>
      <c r="BA292" s="211" t="str">
        <f t="shared" si="207"/>
        <v/>
      </c>
      <c r="BB292" s="537" t="str">
        <f t="shared" si="208"/>
        <v/>
      </c>
      <c r="BC292" s="537"/>
      <c r="BD292" s="538" t="str">
        <f t="shared" si="209"/>
        <v/>
      </c>
      <c r="BE292" s="539"/>
      <c r="BF292" s="141"/>
      <c r="BG292" s="486"/>
      <c r="BH292" s="501" t="str">
        <f t="shared" si="210"/>
        <v/>
      </c>
      <c r="BI292" s="537" t="str">
        <f t="shared" si="211"/>
        <v/>
      </c>
      <c r="BJ292" s="537" t="str">
        <f t="shared" si="212"/>
        <v/>
      </c>
      <c r="BK292" s="537" t="str">
        <f t="shared" si="213"/>
        <v/>
      </c>
      <c r="BL292" s="536"/>
      <c r="BM292" s="141"/>
      <c r="BN292" s="211"/>
      <c r="BO292" s="211" t="e">
        <f t="shared" si="214"/>
        <v>#VALUE!</v>
      </c>
      <c r="BP292" s="537" t="str">
        <f t="shared" si="215"/>
        <v/>
      </c>
      <c r="BQ292" s="537" t="str">
        <f t="shared" si="216"/>
        <v/>
      </c>
      <c r="BR292" s="538" t="str">
        <f t="shared" si="217"/>
        <v/>
      </c>
      <c r="BS292" s="539"/>
      <c r="BT292" s="141"/>
      <c r="BU292" s="486"/>
      <c r="BV292" s="501" t="str">
        <f t="shared" si="218"/>
        <v/>
      </c>
      <c r="BW292" s="537" t="str">
        <f t="shared" si="219"/>
        <v/>
      </c>
      <c r="BX292" s="537" t="str">
        <f t="shared" si="220"/>
        <v/>
      </c>
      <c r="BY292" s="537" t="str">
        <f t="shared" si="221"/>
        <v/>
      </c>
      <c r="BZ292" s="536"/>
      <c r="CA292" s="141"/>
      <c r="CB292" s="486"/>
      <c r="CC292" s="483" t="str">
        <f t="shared" si="222"/>
        <v/>
      </c>
      <c r="CD292" s="153" t="str">
        <f t="shared" si="223"/>
        <v/>
      </c>
      <c r="CE292" s="153" t="str">
        <f t="shared" si="224"/>
        <v/>
      </c>
      <c r="CF292" s="153" t="str">
        <f t="shared" si="225"/>
        <v/>
      </c>
    </row>
    <row r="293" spans="1:84" ht="29.45" customHeight="1" x14ac:dyDescent="0.25">
      <c r="A293" s="354" t="str">
        <f>'N-Bedarf AL §13a'!A293</f>
        <v/>
      </c>
      <c r="B293" s="354" t="str">
        <f>IF('N-Bedarf AL §13a'!B293="","",'N-Bedarf AL §13a'!B293)</f>
        <v/>
      </c>
      <c r="C293" s="305" t="str">
        <f>IF('N-Bedarf AL §13a'!D293="","",'N-Bedarf AL §13a'!D293)</f>
        <v/>
      </c>
      <c r="D293" s="32" t="str">
        <f>IF('N-Bedarf AL §13a'!C293="","",'N-Bedarf AL §13a'!C293)</f>
        <v/>
      </c>
      <c r="E293" s="32" t="str">
        <f>IF('N-Bedarf AL §13a'!Y293="",'N-Bedarf AL §13a'!V293,'N-Bedarf AL §13a'!Y293)</f>
        <v/>
      </c>
      <c r="F293" s="32" t="str">
        <f>IF('P-Bedarf AL §13a'!V295="","",'P-Bedarf AL §13a'!V295)</f>
        <v/>
      </c>
      <c r="G293" s="32" t="str">
        <f>IF('P-Bedarf AL §13a'!Z295="","",'P-Bedarf AL §13a'!Z295)</f>
        <v/>
      </c>
      <c r="H293" s="345" t="str">
        <f t="shared" si="226"/>
        <v/>
      </c>
      <c r="I293" s="345" t="str">
        <f t="shared" si="227"/>
        <v/>
      </c>
      <c r="J293" s="345" t="str">
        <f t="shared" si="228"/>
        <v/>
      </c>
      <c r="K293" s="321">
        <f t="shared" si="229"/>
        <v>0</v>
      </c>
      <c r="L293" s="321">
        <f t="shared" si="230"/>
        <v>0</v>
      </c>
      <c r="M293" s="321">
        <f t="shared" si="231"/>
        <v>0</v>
      </c>
      <c r="N293" s="321" t="str">
        <f t="shared" si="232"/>
        <v/>
      </c>
      <c r="O293" s="321" t="str">
        <f t="shared" si="232"/>
        <v/>
      </c>
      <c r="P293" s="321" t="str">
        <f t="shared" si="232"/>
        <v/>
      </c>
      <c r="Q293" s="490" t="str">
        <f t="shared" si="188"/>
        <v/>
      </c>
      <c r="R293" s="539"/>
      <c r="S293" s="141"/>
      <c r="T293" s="486"/>
      <c r="U293" s="501" t="str">
        <f t="shared" si="189"/>
        <v/>
      </c>
      <c r="V293" s="537" t="str">
        <f t="shared" si="190"/>
        <v/>
      </c>
      <c r="W293" s="537" t="str">
        <f t="shared" si="233"/>
        <v/>
      </c>
      <c r="X293" s="537" t="str">
        <f t="shared" si="191"/>
        <v/>
      </c>
      <c r="Y293" s="537" t="str">
        <f t="shared" si="192"/>
        <v/>
      </c>
      <c r="Z293" s="536"/>
      <c r="AA293" s="141"/>
      <c r="AB293" s="211"/>
      <c r="AC293" s="212" t="str">
        <f t="shared" si="193"/>
        <v/>
      </c>
      <c r="AD293" s="537" t="str">
        <f t="shared" si="194"/>
        <v/>
      </c>
      <c r="AE293" s="537" t="str">
        <f t="shared" si="195"/>
        <v/>
      </c>
      <c r="AF293" s="537" t="str">
        <f t="shared" si="196"/>
        <v/>
      </c>
      <c r="AG293" s="538" t="str">
        <f t="shared" si="197"/>
        <v/>
      </c>
      <c r="AH293" s="539"/>
      <c r="AI293" s="141"/>
      <c r="AJ293" s="486"/>
      <c r="AK293" s="507">
        <f t="shared" si="198"/>
        <v>0</v>
      </c>
      <c r="AL293" s="537" t="str">
        <f t="shared" si="199"/>
        <v/>
      </c>
      <c r="AM293" s="537" t="str">
        <f t="shared" si="200"/>
        <v/>
      </c>
      <c r="AN293" s="537" t="str">
        <f t="shared" si="201"/>
        <v/>
      </c>
      <c r="AO293" s="537" t="str">
        <f t="shared" si="202"/>
        <v/>
      </c>
      <c r="AP293" s="542" t="str">
        <f t="shared" si="234"/>
        <v/>
      </c>
      <c r="AQ293" s="539"/>
      <c r="AR293" s="141"/>
      <c r="AS293" s="486"/>
      <c r="AT293" s="501" t="str">
        <f t="shared" si="203"/>
        <v/>
      </c>
      <c r="AU293" s="537" t="str">
        <f t="shared" si="204"/>
        <v/>
      </c>
      <c r="AV293" s="537" t="str">
        <f t="shared" si="205"/>
        <v/>
      </c>
      <c r="AW293" s="537" t="str">
        <f t="shared" si="206"/>
        <v/>
      </c>
      <c r="AX293" s="536"/>
      <c r="AY293" s="141"/>
      <c r="AZ293" s="211"/>
      <c r="BA293" s="211" t="str">
        <f t="shared" si="207"/>
        <v/>
      </c>
      <c r="BB293" s="537" t="str">
        <f t="shared" si="208"/>
        <v/>
      </c>
      <c r="BC293" s="537"/>
      <c r="BD293" s="538" t="str">
        <f t="shared" si="209"/>
        <v/>
      </c>
      <c r="BE293" s="539"/>
      <c r="BF293" s="141"/>
      <c r="BG293" s="486"/>
      <c r="BH293" s="501" t="str">
        <f t="shared" si="210"/>
        <v/>
      </c>
      <c r="BI293" s="537" t="str">
        <f t="shared" si="211"/>
        <v/>
      </c>
      <c r="BJ293" s="537" t="str">
        <f t="shared" si="212"/>
        <v/>
      </c>
      <c r="BK293" s="537" t="str">
        <f t="shared" si="213"/>
        <v/>
      </c>
      <c r="BL293" s="536"/>
      <c r="BM293" s="141"/>
      <c r="BN293" s="211"/>
      <c r="BO293" s="211" t="e">
        <f t="shared" si="214"/>
        <v>#VALUE!</v>
      </c>
      <c r="BP293" s="537" t="str">
        <f t="shared" si="215"/>
        <v/>
      </c>
      <c r="BQ293" s="537" t="str">
        <f t="shared" si="216"/>
        <v/>
      </c>
      <c r="BR293" s="538" t="str">
        <f t="shared" si="217"/>
        <v/>
      </c>
      <c r="BS293" s="539"/>
      <c r="BT293" s="141"/>
      <c r="BU293" s="486"/>
      <c r="BV293" s="501" t="str">
        <f t="shared" si="218"/>
        <v/>
      </c>
      <c r="BW293" s="537" t="str">
        <f t="shared" si="219"/>
        <v/>
      </c>
      <c r="BX293" s="537" t="str">
        <f t="shared" si="220"/>
        <v/>
      </c>
      <c r="BY293" s="537" t="str">
        <f t="shared" si="221"/>
        <v/>
      </c>
      <c r="BZ293" s="536"/>
      <c r="CA293" s="141"/>
      <c r="CB293" s="486"/>
      <c r="CC293" s="483" t="str">
        <f t="shared" si="222"/>
        <v/>
      </c>
      <c r="CD293" s="153" t="str">
        <f t="shared" si="223"/>
        <v/>
      </c>
      <c r="CE293" s="153" t="str">
        <f t="shared" si="224"/>
        <v/>
      </c>
      <c r="CF293" s="153" t="str">
        <f t="shared" si="225"/>
        <v/>
      </c>
    </row>
    <row r="294" spans="1:84" ht="29.45" customHeight="1" x14ac:dyDescent="0.25">
      <c r="A294" s="354" t="str">
        <f>'N-Bedarf AL §13a'!A294</f>
        <v/>
      </c>
      <c r="B294" s="354" t="str">
        <f>IF('N-Bedarf AL §13a'!B294="","",'N-Bedarf AL §13a'!B294)</f>
        <v/>
      </c>
      <c r="C294" s="305" t="str">
        <f>IF('N-Bedarf AL §13a'!D294="","",'N-Bedarf AL §13a'!D294)</f>
        <v/>
      </c>
      <c r="D294" s="32" t="str">
        <f>IF('N-Bedarf AL §13a'!C294="","",'N-Bedarf AL §13a'!C294)</f>
        <v/>
      </c>
      <c r="E294" s="32" t="str">
        <f>IF('N-Bedarf AL §13a'!Y294="",'N-Bedarf AL §13a'!V294,'N-Bedarf AL §13a'!Y294)</f>
        <v/>
      </c>
      <c r="F294" s="32" t="str">
        <f>IF('P-Bedarf AL §13a'!V296="","",'P-Bedarf AL §13a'!V296)</f>
        <v/>
      </c>
      <c r="G294" s="32" t="str">
        <f>IF('P-Bedarf AL §13a'!Z296="","",'P-Bedarf AL §13a'!Z296)</f>
        <v/>
      </c>
      <c r="H294" s="345" t="str">
        <f t="shared" si="226"/>
        <v/>
      </c>
      <c r="I294" s="345" t="str">
        <f t="shared" si="227"/>
        <v/>
      </c>
      <c r="J294" s="345" t="str">
        <f t="shared" si="228"/>
        <v/>
      </c>
      <c r="K294" s="321">
        <f t="shared" si="229"/>
        <v>0</v>
      </c>
      <c r="L294" s="321">
        <f t="shared" si="230"/>
        <v>0</v>
      </c>
      <c r="M294" s="321">
        <f t="shared" si="231"/>
        <v>0</v>
      </c>
      <c r="N294" s="321" t="str">
        <f t="shared" si="232"/>
        <v/>
      </c>
      <c r="O294" s="321" t="str">
        <f t="shared" si="232"/>
        <v/>
      </c>
      <c r="P294" s="321" t="str">
        <f t="shared" si="232"/>
        <v/>
      </c>
      <c r="Q294" s="490" t="str">
        <f t="shared" si="188"/>
        <v/>
      </c>
      <c r="R294" s="539"/>
      <c r="S294" s="141"/>
      <c r="T294" s="486"/>
      <c r="U294" s="501" t="str">
        <f t="shared" si="189"/>
        <v/>
      </c>
      <c r="V294" s="537" t="str">
        <f t="shared" si="190"/>
        <v/>
      </c>
      <c r="W294" s="537" t="str">
        <f t="shared" si="233"/>
        <v/>
      </c>
      <c r="X294" s="537" t="str">
        <f t="shared" si="191"/>
        <v/>
      </c>
      <c r="Y294" s="537" t="str">
        <f t="shared" si="192"/>
        <v/>
      </c>
      <c r="Z294" s="536"/>
      <c r="AA294" s="141"/>
      <c r="AB294" s="211"/>
      <c r="AC294" s="212" t="str">
        <f t="shared" si="193"/>
        <v/>
      </c>
      <c r="AD294" s="537" t="str">
        <f t="shared" si="194"/>
        <v/>
      </c>
      <c r="AE294" s="537" t="str">
        <f t="shared" si="195"/>
        <v/>
      </c>
      <c r="AF294" s="537" t="str">
        <f t="shared" si="196"/>
        <v/>
      </c>
      <c r="AG294" s="538" t="str">
        <f t="shared" si="197"/>
        <v/>
      </c>
      <c r="AH294" s="539"/>
      <c r="AI294" s="141"/>
      <c r="AJ294" s="486"/>
      <c r="AK294" s="507">
        <f t="shared" si="198"/>
        <v>0</v>
      </c>
      <c r="AL294" s="537" t="str">
        <f t="shared" si="199"/>
        <v/>
      </c>
      <c r="AM294" s="537" t="str">
        <f t="shared" si="200"/>
        <v/>
      </c>
      <c r="AN294" s="537" t="str">
        <f t="shared" si="201"/>
        <v/>
      </c>
      <c r="AO294" s="537" t="str">
        <f t="shared" si="202"/>
        <v/>
      </c>
      <c r="AP294" s="542" t="str">
        <f t="shared" si="234"/>
        <v/>
      </c>
      <c r="AQ294" s="539"/>
      <c r="AR294" s="141"/>
      <c r="AS294" s="486"/>
      <c r="AT294" s="501" t="str">
        <f t="shared" si="203"/>
        <v/>
      </c>
      <c r="AU294" s="537" t="str">
        <f t="shared" si="204"/>
        <v/>
      </c>
      <c r="AV294" s="537" t="str">
        <f t="shared" si="205"/>
        <v/>
      </c>
      <c r="AW294" s="537" t="str">
        <f t="shared" si="206"/>
        <v/>
      </c>
      <c r="AX294" s="536"/>
      <c r="AY294" s="141"/>
      <c r="AZ294" s="211"/>
      <c r="BA294" s="211" t="str">
        <f t="shared" si="207"/>
        <v/>
      </c>
      <c r="BB294" s="537" t="str">
        <f t="shared" si="208"/>
        <v/>
      </c>
      <c r="BC294" s="537"/>
      <c r="BD294" s="538" t="str">
        <f t="shared" si="209"/>
        <v/>
      </c>
      <c r="BE294" s="539"/>
      <c r="BF294" s="141"/>
      <c r="BG294" s="486"/>
      <c r="BH294" s="501" t="str">
        <f t="shared" si="210"/>
        <v/>
      </c>
      <c r="BI294" s="537" t="str">
        <f t="shared" si="211"/>
        <v/>
      </c>
      <c r="BJ294" s="537" t="str">
        <f t="shared" si="212"/>
        <v/>
      </c>
      <c r="BK294" s="537" t="str">
        <f t="shared" si="213"/>
        <v/>
      </c>
      <c r="BL294" s="536"/>
      <c r="BM294" s="141"/>
      <c r="BN294" s="211"/>
      <c r="BO294" s="211" t="e">
        <f t="shared" si="214"/>
        <v>#VALUE!</v>
      </c>
      <c r="BP294" s="537" t="str">
        <f t="shared" si="215"/>
        <v/>
      </c>
      <c r="BQ294" s="537" t="str">
        <f t="shared" si="216"/>
        <v/>
      </c>
      <c r="BR294" s="538" t="str">
        <f t="shared" si="217"/>
        <v/>
      </c>
      <c r="BS294" s="539"/>
      <c r="BT294" s="141"/>
      <c r="BU294" s="486"/>
      <c r="BV294" s="501" t="str">
        <f t="shared" si="218"/>
        <v/>
      </c>
      <c r="BW294" s="537" t="str">
        <f t="shared" si="219"/>
        <v/>
      </c>
      <c r="BX294" s="537" t="str">
        <f t="shared" si="220"/>
        <v/>
      </c>
      <c r="BY294" s="537" t="str">
        <f t="shared" si="221"/>
        <v/>
      </c>
      <c r="BZ294" s="536"/>
      <c r="CA294" s="141"/>
      <c r="CB294" s="486"/>
      <c r="CC294" s="483" t="str">
        <f t="shared" si="222"/>
        <v/>
      </c>
      <c r="CD294" s="153" t="str">
        <f t="shared" si="223"/>
        <v/>
      </c>
      <c r="CE294" s="153" t="str">
        <f t="shared" si="224"/>
        <v/>
      </c>
      <c r="CF294" s="153" t="str">
        <f t="shared" si="225"/>
        <v/>
      </c>
    </row>
    <row r="295" spans="1:84" ht="29.45" customHeight="1" x14ac:dyDescent="0.25">
      <c r="A295" s="354" t="str">
        <f>'N-Bedarf AL §13a'!A295</f>
        <v/>
      </c>
      <c r="B295" s="354" t="str">
        <f>IF('N-Bedarf AL §13a'!B295="","",'N-Bedarf AL §13a'!B295)</f>
        <v/>
      </c>
      <c r="C295" s="305" t="str">
        <f>IF('N-Bedarf AL §13a'!D295="","",'N-Bedarf AL §13a'!D295)</f>
        <v/>
      </c>
      <c r="D295" s="32" t="str">
        <f>IF('N-Bedarf AL §13a'!C295="","",'N-Bedarf AL §13a'!C295)</f>
        <v/>
      </c>
      <c r="E295" s="32" t="str">
        <f>IF('N-Bedarf AL §13a'!Y295="",'N-Bedarf AL §13a'!V295,'N-Bedarf AL §13a'!Y295)</f>
        <v/>
      </c>
      <c r="F295" s="32" t="str">
        <f>IF('P-Bedarf AL §13a'!V297="","",'P-Bedarf AL §13a'!V297)</f>
        <v/>
      </c>
      <c r="G295" s="32" t="str">
        <f>IF('P-Bedarf AL §13a'!Z297="","",'P-Bedarf AL §13a'!Z297)</f>
        <v/>
      </c>
      <c r="H295" s="345" t="str">
        <f t="shared" si="226"/>
        <v/>
      </c>
      <c r="I295" s="345" t="str">
        <f t="shared" si="227"/>
        <v/>
      </c>
      <c r="J295" s="345" t="str">
        <f t="shared" si="228"/>
        <v/>
      </c>
      <c r="K295" s="321">
        <f t="shared" si="229"/>
        <v>0</v>
      </c>
      <c r="L295" s="321">
        <f t="shared" si="230"/>
        <v>0</v>
      </c>
      <c r="M295" s="321">
        <f t="shared" si="231"/>
        <v>0</v>
      </c>
      <c r="N295" s="321" t="str">
        <f t="shared" si="232"/>
        <v/>
      </c>
      <c r="O295" s="321" t="str">
        <f t="shared" si="232"/>
        <v/>
      </c>
      <c r="P295" s="321" t="str">
        <f t="shared" si="232"/>
        <v/>
      </c>
      <c r="Q295" s="490" t="str">
        <f t="shared" si="188"/>
        <v/>
      </c>
      <c r="R295" s="539"/>
      <c r="S295" s="141"/>
      <c r="T295" s="486"/>
      <c r="U295" s="501" t="str">
        <f t="shared" si="189"/>
        <v/>
      </c>
      <c r="V295" s="537" t="str">
        <f t="shared" si="190"/>
        <v/>
      </c>
      <c r="W295" s="537" t="str">
        <f t="shared" si="233"/>
        <v/>
      </c>
      <c r="X295" s="537" t="str">
        <f t="shared" si="191"/>
        <v/>
      </c>
      <c r="Y295" s="537" t="str">
        <f t="shared" si="192"/>
        <v/>
      </c>
      <c r="Z295" s="536"/>
      <c r="AA295" s="141"/>
      <c r="AB295" s="211"/>
      <c r="AC295" s="212" t="str">
        <f t="shared" si="193"/>
        <v/>
      </c>
      <c r="AD295" s="537" t="str">
        <f t="shared" si="194"/>
        <v/>
      </c>
      <c r="AE295" s="537" t="str">
        <f t="shared" si="195"/>
        <v/>
      </c>
      <c r="AF295" s="537" t="str">
        <f t="shared" si="196"/>
        <v/>
      </c>
      <c r="AG295" s="538" t="str">
        <f t="shared" si="197"/>
        <v/>
      </c>
      <c r="AH295" s="539"/>
      <c r="AI295" s="141"/>
      <c r="AJ295" s="486"/>
      <c r="AK295" s="507">
        <f t="shared" si="198"/>
        <v>0</v>
      </c>
      <c r="AL295" s="537" t="str">
        <f t="shared" si="199"/>
        <v/>
      </c>
      <c r="AM295" s="537" t="str">
        <f t="shared" si="200"/>
        <v/>
      </c>
      <c r="AN295" s="537" t="str">
        <f t="shared" si="201"/>
        <v/>
      </c>
      <c r="AO295" s="537" t="str">
        <f t="shared" si="202"/>
        <v/>
      </c>
      <c r="AP295" s="542" t="str">
        <f t="shared" si="234"/>
        <v/>
      </c>
      <c r="AQ295" s="539"/>
      <c r="AR295" s="141"/>
      <c r="AS295" s="486"/>
      <c r="AT295" s="501" t="str">
        <f t="shared" si="203"/>
        <v/>
      </c>
      <c r="AU295" s="537" t="str">
        <f t="shared" si="204"/>
        <v/>
      </c>
      <c r="AV295" s="537" t="str">
        <f t="shared" si="205"/>
        <v/>
      </c>
      <c r="AW295" s="537" t="str">
        <f t="shared" si="206"/>
        <v/>
      </c>
      <c r="AX295" s="536"/>
      <c r="AY295" s="141"/>
      <c r="AZ295" s="211"/>
      <c r="BA295" s="211" t="str">
        <f t="shared" si="207"/>
        <v/>
      </c>
      <c r="BB295" s="537" t="str">
        <f t="shared" si="208"/>
        <v/>
      </c>
      <c r="BC295" s="537"/>
      <c r="BD295" s="538" t="str">
        <f t="shared" si="209"/>
        <v/>
      </c>
      <c r="BE295" s="539"/>
      <c r="BF295" s="141"/>
      <c r="BG295" s="486"/>
      <c r="BH295" s="501" t="str">
        <f t="shared" si="210"/>
        <v/>
      </c>
      <c r="BI295" s="537" t="str">
        <f t="shared" si="211"/>
        <v/>
      </c>
      <c r="BJ295" s="537" t="str">
        <f t="shared" si="212"/>
        <v/>
      </c>
      <c r="BK295" s="537" t="str">
        <f t="shared" si="213"/>
        <v/>
      </c>
      <c r="BL295" s="536"/>
      <c r="BM295" s="141"/>
      <c r="BN295" s="211"/>
      <c r="BO295" s="211" t="e">
        <f t="shared" si="214"/>
        <v>#VALUE!</v>
      </c>
      <c r="BP295" s="537" t="str">
        <f t="shared" si="215"/>
        <v/>
      </c>
      <c r="BQ295" s="537" t="str">
        <f t="shared" si="216"/>
        <v/>
      </c>
      <c r="BR295" s="538" t="str">
        <f t="shared" si="217"/>
        <v/>
      </c>
      <c r="BS295" s="539"/>
      <c r="BT295" s="141"/>
      <c r="BU295" s="486"/>
      <c r="BV295" s="501" t="str">
        <f t="shared" si="218"/>
        <v/>
      </c>
      <c r="BW295" s="537" t="str">
        <f t="shared" si="219"/>
        <v/>
      </c>
      <c r="BX295" s="537" t="str">
        <f t="shared" si="220"/>
        <v/>
      </c>
      <c r="BY295" s="537" t="str">
        <f t="shared" si="221"/>
        <v/>
      </c>
      <c r="BZ295" s="536"/>
      <c r="CA295" s="141"/>
      <c r="CB295" s="486"/>
      <c r="CC295" s="483" t="str">
        <f t="shared" si="222"/>
        <v/>
      </c>
      <c r="CD295" s="153" t="str">
        <f t="shared" si="223"/>
        <v/>
      </c>
      <c r="CE295" s="153" t="str">
        <f t="shared" si="224"/>
        <v/>
      </c>
      <c r="CF295" s="153" t="str">
        <f t="shared" si="225"/>
        <v/>
      </c>
    </row>
    <row r="296" spans="1:84" ht="29.45" customHeight="1" x14ac:dyDescent="0.25">
      <c r="A296" s="354" t="str">
        <f>'N-Bedarf AL §13a'!A296</f>
        <v/>
      </c>
      <c r="B296" s="354" t="str">
        <f>IF('N-Bedarf AL §13a'!B296="","",'N-Bedarf AL §13a'!B296)</f>
        <v/>
      </c>
      <c r="C296" s="305" t="str">
        <f>IF('N-Bedarf AL §13a'!D296="","",'N-Bedarf AL §13a'!D296)</f>
        <v/>
      </c>
      <c r="D296" s="32" t="str">
        <f>IF('N-Bedarf AL §13a'!C296="","",'N-Bedarf AL §13a'!C296)</f>
        <v/>
      </c>
      <c r="E296" s="32" t="str">
        <f>IF('N-Bedarf AL §13a'!Y296="",'N-Bedarf AL §13a'!V296,'N-Bedarf AL §13a'!Y296)</f>
        <v/>
      </c>
      <c r="F296" s="32" t="str">
        <f>IF('P-Bedarf AL §13a'!V298="","",'P-Bedarf AL §13a'!V298)</f>
        <v/>
      </c>
      <c r="G296" s="32" t="str">
        <f>IF('P-Bedarf AL §13a'!Z298="","",'P-Bedarf AL §13a'!Z298)</f>
        <v/>
      </c>
      <c r="H296" s="345" t="str">
        <f t="shared" si="226"/>
        <v/>
      </c>
      <c r="I296" s="345" t="str">
        <f t="shared" si="227"/>
        <v/>
      </c>
      <c r="J296" s="345" t="str">
        <f t="shared" si="228"/>
        <v/>
      </c>
      <c r="K296" s="321">
        <f t="shared" si="229"/>
        <v>0</v>
      </c>
      <c r="L296" s="321">
        <f t="shared" si="230"/>
        <v>0</v>
      </c>
      <c r="M296" s="321">
        <f t="shared" si="231"/>
        <v>0</v>
      </c>
      <c r="N296" s="321" t="str">
        <f t="shared" si="232"/>
        <v/>
      </c>
      <c r="O296" s="321" t="str">
        <f t="shared" si="232"/>
        <v/>
      </c>
      <c r="P296" s="321" t="str">
        <f t="shared" si="232"/>
        <v/>
      </c>
      <c r="Q296" s="490" t="str">
        <f t="shared" si="188"/>
        <v/>
      </c>
      <c r="R296" s="539"/>
      <c r="S296" s="141"/>
      <c r="T296" s="486"/>
      <c r="U296" s="501" t="str">
        <f t="shared" si="189"/>
        <v/>
      </c>
      <c r="V296" s="537" t="str">
        <f t="shared" si="190"/>
        <v/>
      </c>
      <c r="W296" s="537" t="str">
        <f t="shared" si="233"/>
        <v/>
      </c>
      <c r="X296" s="537" t="str">
        <f t="shared" si="191"/>
        <v/>
      </c>
      <c r="Y296" s="537" t="str">
        <f t="shared" si="192"/>
        <v/>
      </c>
      <c r="Z296" s="536"/>
      <c r="AA296" s="141"/>
      <c r="AB296" s="211"/>
      <c r="AC296" s="212" t="str">
        <f t="shared" si="193"/>
        <v/>
      </c>
      <c r="AD296" s="537" t="str">
        <f t="shared" si="194"/>
        <v/>
      </c>
      <c r="AE296" s="537" t="str">
        <f t="shared" si="195"/>
        <v/>
      </c>
      <c r="AF296" s="537" t="str">
        <f t="shared" si="196"/>
        <v/>
      </c>
      <c r="AG296" s="538" t="str">
        <f t="shared" si="197"/>
        <v/>
      </c>
      <c r="AH296" s="539"/>
      <c r="AI296" s="141"/>
      <c r="AJ296" s="486"/>
      <c r="AK296" s="507">
        <f t="shared" si="198"/>
        <v>0</v>
      </c>
      <c r="AL296" s="537" t="str">
        <f t="shared" si="199"/>
        <v/>
      </c>
      <c r="AM296" s="537" t="str">
        <f t="shared" si="200"/>
        <v/>
      </c>
      <c r="AN296" s="537" t="str">
        <f t="shared" si="201"/>
        <v/>
      </c>
      <c r="AO296" s="537" t="str">
        <f t="shared" si="202"/>
        <v/>
      </c>
      <c r="AP296" s="542" t="str">
        <f t="shared" si="234"/>
        <v/>
      </c>
      <c r="AQ296" s="539"/>
      <c r="AR296" s="141"/>
      <c r="AS296" s="486"/>
      <c r="AT296" s="501" t="str">
        <f t="shared" si="203"/>
        <v/>
      </c>
      <c r="AU296" s="537" t="str">
        <f t="shared" si="204"/>
        <v/>
      </c>
      <c r="AV296" s="537" t="str">
        <f t="shared" si="205"/>
        <v/>
      </c>
      <c r="AW296" s="537" t="str">
        <f t="shared" si="206"/>
        <v/>
      </c>
      <c r="AX296" s="536"/>
      <c r="AY296" s="141"/>
      <c r="AZ296" s="211"/>
      <c r="BA296" s="211" t="str">
        <f t="shared" si="207"/>
        <v/>
      </c>
      <c r="BB296" s="537" t="str">
        <f t="shared" si="208"/>
        <v/>
      </c>
      <c r="BC296" s="537"/>
      <c r="BD296" s="538" t="str">
        <f t="shared" si="209"/>
        <v/>
      </c>
      <c r="BE296" s="539"/>
      <c r="BF296" s="141"/>
      <c r="BG296" s="486"/>
      <c r="BH296" s="501" t="str">
        <f t="shared" si="210"/>
        <v/>
      </c>
      <c r="BI296" s="537" t="str">
        <f t="shared" si="211"/>
        <v/>
      </c>
      <c r="BJ296" s="537" t="str">
        <f t="shared" si="212"/>
        <v/>
      </c>
      <c r="BK296" s="537" t="str">
        <f t="shared" si="213"/>
        <v/>
      </c>
      <c r="BL296" s="536"/>
      <c r="BM296" s="141"/>
      <c r="BN296" s="211"/>
      <c r="BO296" s="211" t="e">
        <f t="shared" si="214"/>
        <v>#VALUE!</v>
      </c>
      <c r="BP296" s="537" t="str">
        <f t="shared" si="215"/>
        <v/>
      </c>
      <c r="BQ296" s="537" t="str">
        <f t="shared" si="216"/>
        <v/>
      </c>
      <c r="BR296" s="538" t="str">
        <f t="shared" si="217"/>
        <v/>
      </c>
      <c r="BS296" s="539"/>
      <c r="BT296" s="141"/>
      <c r="BU296" s="486"/>
      <c r="BV296" s="501" t="str">
        <f t="shared" si="218"/>
        <v/>
      </c>
      <c r="BW296" s="537" t="str">
        <f t="shared" si="219"/>
        <v/>
      </c>
      <c r="BX296" s="537" t="str">
        <f t="shared" si="220"/>
        <v/>
      </c>
      <c r="BY296" s="537" t="str">
        <f t="shared" si="221"/>
        <v/>
      </c>
      <c r="BZ296" s="536"/>
      <c r="CA296" s="141"/>
      <c r="CB296" s="486"/>
      <c r="CC296" s="483" t="str">
        <f t="shared" si="222"/>
        <v/>
      </c>
      <c r="CD296" s="153" t="str">
        <f t="shared" si="223"/>
        <v/>
      </c>
      <c r="CE296" s="153" t="str">
        <f t="shared" si="224"/>
        <v/>
      </c>
      <c r="CF296" s="153" t="str">
        <f t="shared" si="225"/>
        <v/>
      </c>
    </row>
    <row r="297" spans="1:84" ht="29.45" customHeight="1" x14ac:dyDescent="0.25">
      <c r="A297" s="354" t="str">
        <f>'N-Bedarf AL §13a'!A297</f>
        <v/>
      </c>
      <c r="B297" s="354" t="str">
        <f>IF('N-Bedarf AL §13a'!B297="","",'N-Bedarf AL §13a'!B297)</f>
        <v/>
      </c>
      <c r="C297" s="305" t="str">
        <f>IF('N-Bedarf AL §13a'!D297="","",'N-Bedarf AL §13a'!D297)</f>
        <v/>
      </c>
      <c r="D297" s="32" t="str">
        <f>IF('N-Bedarf AL §13a'!C297="","",'N-Bedarf AL §13a'!C297)</f>
        <v/>
      </c>
      <c r="E297" s="32" t="str">
        <f>IF('N-Bedarf AL §13a'!Y297="",'N-Bedarf AL §13a'!V297,'N-Bedarf AL §13a'!Y297)</f>
        <v/>
      </c>
      <c r="F297" s="32" t="str">
        <f>IF('P-Bedarf AL §13a'!V299="","",'P-Bedarf AL §13a'!V299)</f>
        <v/>
      </c>
      <c r="G297" s="32" t="str">
        <f>IF('P-Bedarf AL §13a'!Z299="","",'P-Bedarf AL §13a'!Z299)</f>
        <v/>
      </c>
      <c r="H297" s="345" t="str">
        <f t="shared" si="226"/>
        <v/>
      </c>
      <c r="I297" s="345" t="str">
        <f t="shared" si="227"/>
        <v/>
      </c>
      <c r="J297" s="345" t="str">
        <f t="shared" si="228"/>
        <v/>
      </c>
      <c r="K297" s="321">
        <f t="shared" si="229"/>
        <v>0</v>
      </c>
      <c r="L297" s="321">
        <f t="shared" si="230"/>
        <v>0</v>
      </c>
      <c r="M297" s="321">
        <f t="shared" si="231"/>
        <v>0</v>
      </c>
      <c r="N297" s="321" t="str">
        <f t="shared" si="232"/>
        <v/>
      </c>
      <c r="O297" s="321" t="str">
        <f t="shared" si="232"/>
        <v/>
      </c>
      <c r="P297" s="321" t="str">
        <f t="shared" si="232"/>
        <v/>
      </c>
      <c r="Q297" s="490" t="str">
        <f t="shared" si="188"/>
        <v/>
      </c>
      <c r="R297" s="539"/>
      <c r="S297" s="141"/>
      <c r="T297" s="486"/>
      <c r="U297" s="501" t="str">
        <f t="shared" si="189"/>
        <v/>
      </c>
      <c r="V297" s="537" t="str">
        <f t="shared" si="190"/>
        <v/>
      </c>
      <c r="W297" s="537" t="str">
        <f t="shared" si="233"/>
        <v/>
      </c>
      <c r="X297" s="537" t="str">
        <f t="shared" si="191"/>
        <v/>
      </c>
      <c r="Y297" s="537" t="str">
        <f t="shared" si="192"/>
        <v/>
      </c>
      <c r="Z297" s="536"/>
      <c r="AA297" s="141"/>
      <c r="AB297" s="211"/>
      <c r="AC297" s="212" t="str">
        <f t="shared" si="193"/>
        <v/>
      </c>
      <c r="AD297" s="537" t="str">
        <f t="shared" si="194"/>
        <v/>
      </c>
      <c r="AE297" s="537" t="str">
        <f t="shared" si="195"/>
        <v/>
      </c>
      <c r="AF297" s="537" t="str">
        <f t="shared" si="196"/>
        <v/>
      </c>
      <c r="AG297" s="538" t="str">
        <f t="shared" si="197"/>
        <v/>
      </c>
      <c r="AH297" s="539"/>
      <c r="AI297" s="141"/>
      <c r="AJ297" s="486"/>
      <c r="AK297" s="507">
        <f t="shared" si="198"/>
        <v>0</v>
      </c>
      <c r="AL297" s="537" t="str">
        <f t="shared" si="199"/>
        <v/>
      </c>
      <c r="AM297" s="537" t="str">
        <f t="shared" si="200"/>
        <v/>
      </c>
      <c r="AN297" s="537" t="str">
        <f t="shared" si="201"/>
        <v/>
      </c>
      <c r="AO297" s="537" t="str">
        <f t="shared" si="202"/>
        <v/>
      </c>
      <c r="AP297" s="542" t="str">
        <f t="shared" si="234"/>
        <v/>
      </c>
      <c r="AQ297" s="539"/>
      <c r="AR297" s="141"/>
      <c r="AS297" s="486"/>
      <c r="AT297" s="501" t="str">
        <f t="shared" si="203"/>
        <v/>
      </c>
      <c r="AU297" s="537" t="str">
        <f t="shared" si="204"/>
        <v/>
      </c>
      <c r="AV297" s="537" t="str">
        <f t="shared" si="205"/>
        <v/>
      </c>
      <c r="AW297" s="537" t="str">
        <f t="shared" si="206"/>
        <v/>
      </c>
      <c r="AX297" s="536"/>
      <c r="AY297" s="141"/>
      <c r="AZ297" s="211"/>
      <c r="BA297" s="211" t="str">
        <f t="shared" si="207"/>
        <v/>
      </c>
      <c r="BB297" s="537" t="str">
        <f t="shared" si="208"/>
        <v/>
      </c>
      <c r="BC297" s="537"/>
      <c r="BD297" s="538" t="str">
        <f t="shared" si="209"/>
        <v/>
      </c>
      <c r="BE297" s="539"/>
      <c r="BF297" s="141"/>
      <c r="BG297" s="486"/>
      <c r="BH297" s="501" t="str">
        <f t="shared" si="210"/>
        <v/>
      </c>
      <c r="BI297" s="537" t="str">
        <f t="shared" si="211"/>
        <v/>
      </c>
      <c r="BJ297" s="537" t="str">
        <f t="shared" si="212"/>
        <v/>
      </c>
      <c r="BK297" s="537" t="str">
        <f t="shared" si="213"/>
        <v/>
      </c>
      <c r="BL297" s="536"/>
      <c r="BM297" s="141"/>
      <c r="BN297" s="211"/>
      <c r="BO297" s="211" t="e">
        <f t="shared" si="214"/>
        <v>#VALUE!</v>
      </c>
      <c r="BP297" s="537" t="str">
        <f t="shared" si="215"/>
        <v/>
      </c>
      <c r="BQ297" s="537" t="str">
        <f t="shared" si="216"/>
        <v/>
      </c>
      <c r="BR297" s="538" t="str">
        <f t="shared" si="217"/>
        <v/>
      </c>
      <c r="BS297" s="539"/>
      <c r="BT297" s="141"/>
      <c r="BU297" s="486"/>
      <c r="BV297" s="501" t="str">
        <f t="shared" si="218"/>
        <v/>
      </c>
      <c r="BW297" s="537" t="str">
        <f t="shared" si="219"/>
        <v/>
      </c>
      <c r="BX297" s="537" t="str">
        <f t="shared" si="220"/>
        <v/>
      </c>
      <c r="BY297" s="537" t="str">
        <f t="shared" si="221"/>
        <v/>
      </c>
      <c r="BZ297" s="536"/>
      <c r="CA297" s="141"/>
      <c r="CB297" s="486"/>
      <c r="CC297" s="483" t="str">
        <f t="shared" si="222"/>
        <v/>
      </c>
      <c r="CD297" s="153" t="str">
        <f t="shared" si="223"/>
        <v/>
      </c>
      <c r="CE297" s="153" t="str">
        <f t="shared" si="224"/>
        <v/>
      </c>
      <c r="CF297" s="153" t="str">
        <f t="shared" si="225"/>
        <v/>
      </c>
    </row>
    <row r="298" spans="1:84" ht="29.45" customHeight="1" x14ac:dyDescent="0.25">
      <c r="A298" s="354" t="str">
        <f>'N-Bedarf AL §13a'!A298</f>
        <v/>
      </c>
      <c r="B298" s="354" t="str">
        <f>IF('N-Bedarf AL §13a'!B298="","",'N-Bedarf AL §13a'!B298)</f>
        <v/>
      </c>
      <c r="C298" s="305" t="str">
        <f>IF('N-Bedarf AL §13a'!D298="","",'N-Bedarf AL §13a'!D298)</f>
        <v/>
      </c>
      <c r="D298" s="32" t="str">
        <f>IF('N-Bedarf AL §13a'!C298="","",'N-Bedarf AL §13a'!C298)</f>
        <v/>
      </c>
      <c r="E298" s="32" t="str">
        <f>IF('N-Bedarf AL §13a'!Y298="",'N-Bedarf AL §13a'!V298,'N-Bedarf AL §13a'!Y298)</f>
        <v/>
      </c>
      <c r="F298" s="32" t="str">
        <f>IF('P-Bedarf AL §13a'!V300="","",'P-Bedarf AL §13a'!V300)</f>
        <v/>
      </c>
      <c r="G298" s="32" t="str">
        <f>IF('P-Bedarf AL §13a'!Z300="","",'P-Bedarf AL §13a'!Z300)</f>
        <v/>
      </c>
      <c r="H298" s="345" t="str">
        <f t="shared" si="226"/>
        <v/>
      </c>
      <c r="I298" s="345" t="str">
        <f t="shared" si="227"/>
        <v/>
      </c>
      <c r="J298" s="345" t="str">
        <f t="shared" si="228"/>
        <v/>
      </c>
      <c r="K298" s="321">
        <f t="shared" si="229"/>
        <v>0</v>
      </c>
      <c r="L298" s="321">
        <f t="shared" si="230"/>
        <v>0</v>
      </c>
      <c r="M298" s="321">
        <f t="shared" si="231"/>
        <v>0</v>
      </c>
      <c r="N298" s="321" t="str">
        <f t="shared" si="232"/>
        <v/>
      </c>
      <c r="O298" s="321" t="str">
        <f t="shared" si="232"/>
        <v/>
      </c>
      <c r="P298" s="321" t="str">
        <f t="shared" si="232"/>
        <v/>
      </c>
      <c r="Q298" s="490" t="str">
        <f t="shared" si="188"/>
        <v/>
      </c>
      <c r="R298" s="539"/>
      <c r="S298" s="141"/>
      <c r="T298" s="486"/>
      <c r="U298" s="501" t="str">
        <f t="shared" si="189"/>
        <v/>
      </c>
      <c r="V298" s="537" t="str">
        <f t="shared" si="190"/>
        <v/>
      </c>
      <c r="W298" s="537" t="str">
        <f t="shared" si="233"/>
        <v/>
      </c>
      <c r="X298" s="537" t="str">
        <f t="shared" si="191"/>
        <v/>
      </c>
      <c r="Y298" s="537" t="str">
        <f t="shared" si="192"/>
        <v/>
      </c>
      <c r="Z298" s="536"/>
      <c r="AA298" s="141"/>
      <c r="AB298" s="211"/>
      <c r="AC298" s="212" t="str">
        <f t="shared" si="193"/>
        <v/>
      </c>
      <c r="AD298" s="537" t="str">
        <f t="shared" si="194"/>
        <v/>
      </c>
      <c r="AE298" s="537" t="str">
        <f t="shared" si="195"/>
        <v/>
      </c>
      <c r="AF298" s="537" t="str">
        <f t="shared" si="196"/>
        <v/>
      </c>
      <c r="AG298" s="538" t="str">
        <f t="shared" si="197"/>
        <v/>
      </c>
      <c r="AH298" s="539"/>
      <c r="AI298" s="141"/>
      <c r="AJ298" s="486"/>
      <c r="AK298" s="507">
        <f t="shared" si="198"/>
        <v>0</v>
      </c>
      <c r="AL298" s="537" t="str">
        <f t="shared" si="199"/>
        <v/>
      </c>
      <c r="AM298" s="537" t="str">
        <f t="shared" si="200"/>
        <v/>
      </c>
      <c r="AN298" s="537" t="str">
        <f t="shared" si="201"/>
        <v/>
      </c>
      <c r="AO298" s="537" t="str">
        <f t="shared" si="202"/>
        <v/>
      </c>
      <c r="AP298" s="542" t="str">
        <f t="shared" si="234"/>
        <v/>
      </c>
      <c r="AQ298" s="539"/>
      <c r="AR298" s="141"/>
      <c r="AS298" s="486"/>
      <c r="AT298" s="501" t="str">
        <f t="shared" si="203"/>
        <v/>
      </c>
      <c r="AU298" s="537" t="str">
        <f t="shared" si="204"/>
        <v/>
      </c>
      <c r="AV298" s="537" t="str">
        <f t="shared" si="205"/>
        <v/>
      </c>
      <c r="AW298" s="537" t="str">
        <f t="shared" si="206"/>
        <v/>
      </c>
      <c r="AX298" s="536"/>
      <c r="AY298" s="141"/>
      <c r="AZ298" s="211"/>
      <c r="BA298" s="211" t="str">
        <f t="shared" si="207"/>
        <v/>
      </c>
      <c r="BB298" s="537" t="str">
        <f t="shared" si="208"/>
        <v/>
      </c>
      <c r="BC298" s="537"/>
      <c r="BD298" s="538" t="str">
        <f t="shared" si="209"/>
        <v/>
      </c>
      <c r="BE298" s="539"/>
      <c r="BF298" s="141"/>
      <c r="BG298" s="486"/>
      <c r="BH298" s="501" t="str">
        <f t="shared" si="210"/>
        <v/>
      </c>
      <c r="BI298" s="537" t="str">
        <f t="shared" si="211"/>
        <v/>
      </c>
      <c r="BJ298" s="537" t="str">
        <f t="shared" si="212"/>
        <v/>
      </c>
      <c r="BK298" s="537" t="str">
        <f t="shared" si="213"/>
        <v/>
      </c>
      <c r="BL298" s="536"/>
      <c r="BM298" s="141"/>
      <c r="BN298" s="211"/>
      <c r="BO298" s="211" t="e">
        <f t="shared" si="214"/>
        <v>#VALUE!</v>
      </c>
      <c r="BP298" s="537" t="str">
        <f t="shared" si="215"/>
        <v/>
      </c>
      <c r="BQ298" s="537" t="str">
        <f t="shared" si="216"/>
        <v/>
      </c>
      <c r="BR298" s="538" t="str">
        <f t="shared" si="217"/>
        <v/>
      </c>
      <c r="BS298" s="539"/>
      <c r="BT298" s="141"/>
      <c r="BU298" s="486"/>
      <c r="BV298" s="501" t="str">
        <f t="shared" si="218"/>
        <v/>
      </c>
      <c r="BW298" s="537" t="str">
        <f t="shared" si="219"/>
        <v/>
      </c>
      <c r="BX298" s="537" t="str">
        <f t="shared" si="220"/>
        <v/>
      </c>
      <c r="BY298" s="537" t="str">
        <f t="shared" si="221"/>
        <v/>
      </c>
      <c r="BZ298" s="536"/>
      <c r="CA298" s="141"/>
      <c r="CB298" s="486"/>
      <c r="CC298" s="483" t="str">
        <f t="shared" si="222"/>
        <v/>
      </c>
      <c r="CD298" s="153" t="str">
        <f t="shared" si="223"/>
        <v/>
      </c>
      <c r="CE298" s="153" t="str">
        <f t="shared" si="224"/>
        <v/>
      </c>
      <c r="CF298" s="153" t="str">
        <f t="shared" si="225"/>
        <v/>
      </c>
    </row>
    <row r="299" spans="1:84" ht="29.45" customHeight="1" x14ac:dyDescent="0.25">
      <c r="A299" s="354" t="str">
        <f>'N-Bedarf AL §13a'!A299</f>
        <v/>
      </c>
      <c r="B299" s="354" t="str">
        <f>IF('N-Bedarf AL §13a'!B299="","",'N-Bedarf AL §13a'!B299)</f>
        <v/>
      </c>
      <c r="C299" s="305" t="str">
        <f>IF('N-Bedarf AL §13a'!D299="","",'N-Bedarf AL §13a'!D299)</f>
        <v/>
      </c>
      <c r="D299" s="32" t="str">
        <f>IF('N-Bedarf AL §13a'!C299="","",'N-Bedarf AL §13a'!C299)</f>
        <v/>
      </c>
      <c r="E299" s="32" t="str">
        <f>IF('N-Bedarf AL §13a'!Y299="",'N-Bedarf AL §13a'!V299,'N-Bedarf AL §13a'!Y299)</f>
        <v/>
      </c>
      <c r="F299" s="32" t="str">
        <f>IF('P-Bedarf AL §13a'!V301="","",'P-Bedarf AL §13a'!V301)</f>
        <v/>
      </c>
      <c r="G299" s="32" t="str">
        <f>IF('P-Bedarf AL §13a'!Z301="","",'P-Bedarf AL §13a'!Z301)</f>
        <v/>
      </c>
      <c r="H299" s="345" t="str">
        <f t="shared" si="226"/>
        <v/>
      </c>
      <c r="I299" s="345" t="str">
        <f t="shared" si="227"/>
        <v/>
      </c>
      <c r="J299" s="345" t="str">
        <f t="shared" si="228"/>
        <v/>
      </c>
      <c r="K299" s="321">
        <f t="shared" si="229"/>
        <v>0</v>
      </c>
      <c r="L299" s="321">
        <f t="shared" si="230"/>
        <v>0</v>
      </c>
      <c r="M299" s="321">
        <f t="shared" si="231"/>
        <v>0</v>
      </c>
      <c r="N299" s="321" t="str">
        <f t="shared" si="232"/>
        <v/>
      </c>
      <c r="O299" s="321" t="str">
        <f t="shared" si="232"/>
        <v/>
      </c>
      <c r="P299" s="321" t="str">
        <f t="shared" si="232"/>
        <v/>
      </c>
      <c r="Q299" s="490" t="str">
        <f t="shared" si="188"/>
        <v/>
      </c>
      <c r="R299" s="539"/>
      <c r="S299" s="141"/>
      <c r="T299" s="486"/>
      <c r="U299" s="501" t="str">
        <f t="shared" si="189"/>
        <v/>
      </c>
      <c r="V299" s="537" t="str">
        <f t="shared" si="190"/>
        <v/>
      </c>
      <c r="W299" s="537" t="str">
        <f t="shared" si="233"/>
        <v/>
      </c>
      <c r="X299" s="537" t="str">
        <f t="shared" si="191"/>
        <v/>
      </c>
      <c r="Y299" s="537" t="str">
        <f t="shared" si="192"/>
        <v/>
      </c>
      <c r="Z299" s="536"/>
      <c r="AA299" s="141"/>
      <c r="AB299" s="211"/>
      <c r="AC299" s="212" t="str">
        <f t="shared" si="193"/>
        <v/>
      </c>
      <c r="AD299" s="537" t="str">
        <f t="shared" si="194"/>
        <v/>
      </c>
      <c r="AE299" s="537" t="str">
        <f t="shared" si="195"/>
        <v/>
      </c>
      <c r="AF299" s="537" t="str">
        <f t="shared" si="196"/>
        <v/>
      </c>
      <c r="AG299" s="538" t="str">
        <f t="shared" si="197"/>
        <v/>
      </c>
      <c r="AH299" s="539"/>
      <c r="AI299" s="141"/>
      <c r="AJ299" s="486"/>
      <c r="AK299" s="507">
        <f t="shared" si="198"/>
        <v>0</v>
      </c>
      <c r="AL299" s="537" t="str">
        <f t="shared" si="199"/>
        <v/>
      </c>
      <c r="AM299" s="537" t="str">
        <f t="shared" si="200"/>
        <v/>
      </c>
      <c r="AN299" s="537" t="str">
        <f t="shared" si="201"/>
        <v/>
      </c>
      <c r="AO299" s="537" t="str">
        <f t="shared" si="202"/>
        <v/>
      </c>
      <c r="AP299" s="542" t="str">
        <f t="shared" si="234"/>
        <v/>
      </c>
      <c r="AQ299" s="539"/>
      <c r="AR299" s="141"/>
      <c r="AS299" s="486"/>
      <c r="AT299" s="501" t="str">
        <f t="shared" si="203"/>
        <v/>
      </c>
      <c r="AU299" s="537" t="str">
        <f t="shared" si="204"/>
        <v/>
      </c>
      <c r="AV299" s="537" t="str">
        <f t="shared" si="205"/>
        <v/>
      </c>
      <c r="AW299" s="537" t="str">
        <f t="shared" si="206"/>
        <v/>
      </c>
      <c r="AX299" s="536"/>
      <c r="AY299" s="141"/>
      <c r="AZ299" s="211"/>
      <c r="BA299" s="211" t="str">
        <f t="shared" si="207"/>
        <v/>
      </c>
      <c r="BB299" s="537" t="str">
        <f t="shared" si="208"/>
        <v/>
      </c>
      <c r="BC299" s="537"/>
      <c r="BD299" s="538" t="str">
        <f t="shared" si="209"/>
        <v/>
      </c>
      <c r="BE299" s="539"/>
      <c r="BF299" s="141"/>
      <c r="BG299" s="486"/>
      <c r="BH299" s="501" t="str">
        <f t="shared" si="210"/>
        <v/>
      </c>
      <c r="BI299" s="537" t="str">
        <f t="shared" si="211"/>
        <v/>
      </c>
      <c r="BJ299" s="537" t="str">
        <f t="shared" si="212"/>
        <v/>
      </c>
      <c r="BK299" s="537" t="str">
        <f t="shared" si="213"/>
        <v/>
      </c>
      <c r="BL299" s="536"/>
      <c r="BM299" s="141"/>
      <c r="BN299" s="211"/>
      <c r="BO299" s="211" t="e">
        <f t="shared" si="214"/>
        <v>#VALUE!</v>
      </c>
      <c r="BP299" s="537" t="str">
        <f t="shared" si="215"/>
        <v/>
      </c>
      <c r="BQ299" s="537" t="str">
        <f t="shared" si="216"/>
        <v/>
      </c>
      <c r="BR299" s="538" t="str">
        <f t="shared" si="217"/>
        <v/>
      </c>
      <c r="BS299" s="539"/>
      <c r="BT299" s="141"/>
      <c r="BU299" s="486"/>
      <c r="BV299" s="501" t="str">
        <f t="shared" si="218"/>
        <v/>
      </c>
      <c r="BW299" s="537" t="str">
        <f t="shared" si="219"/>
        <v/>
      </c>
      <c r="BX299" s="537" t="str">
        <f t="shared" si="220"/>
        <v/>
      </c>
      <c r="BY299" s="537" t="str">
        <f t="shared" si="221"/>
        <v/>
      </c>
      <c r="BZ299" s="536"/>
      <c r="CA299" s="141"/>
      <c r="CB299" s="486"/>
      <c r="CC299" s="483" t="str">
        <f t="shared" si="222"/>
        <v/>
      </c>
      <c r="CD299" s="153" t="str">
        <f t="shared" si="223"/>
        <v/>
      </c>
      <c r="CE299" s="153" t="str">
        <f t="shared" si="224"/>
        <v/>
      </c>
      <c r="CF299" s="153" t="str">
        <f t="shared" si="225"/>
        <v/>
      </c>
    </row>
    <row r="300" spans="1:84" ht="29.45" customHeight="1" x14ac:dyDescent="0.25">
      <c r="A300" s="354" t="str">
        <f>'N-Bedarf AL §13a'!A300</f>
        <v/>
      </c>
      <c r="B300" s="354" t="str">
        <f>IF('N-Bedarf AL §13a'!B300="","",'N-Bedarf AL §13a'!B300)</f>
        <v/>
      </c>
      <c r="C300" s="305" t="str">
        <f>IF('N-Bedarf AL §13a'!D300="","",'N-Bedarf AL §13a'!D300)</f>
        <v/>
      </c>
      <c r="D300" s="32" t="str">
        <f>IF('N-Bedarf AL §13a'!C300="","",'N-Bedarf AL §13a'!C300)</f>
        <v/>
      </c>
      <c r="E300" s="32" t="str">
        <f>IF('N-Bedarf AL §13a'!Y300="",'N-Bedarf AL §13a'!V300,'N-Bedarf AL §13a'!Y300)</f>
        <v/>
      </c>
      <c r="F300" s="32" t="str">
        <f>IF('P-Bedarf AL §13a'!V302="","",'P-Bedarf AL §13a'!V302)</f>
        <v/>
      </c>
      <c r="G300" s="32" t="str">
        <f>IF('P-Bedarf AL §13a'!Z302="","",'P-Bedarf AL §13a'!Z302)</f>
        <v/>
      </c>
      <c r="H300" s="345" t="str">
        <f t="shared" si="226"/>
        <v/>
      </c>
      <c r="I300" s="345" t="str">
        <f t="shared" si="227"/>
        <v/>
      </c>
      <c r="J300" s="345" t="str">
        <f t="shared" si="228"/>
        <v/>
      </c>
      <c r="K300" s="321">
        <f t="shared" si="229"/>
        <v>0</v>
      </c>
      <c r="L300" s="321">
        <f t="shared" si="230"/>
        <v>0</v>
      </c>
      <c r="M300" s="321">
        <f t="shared" si="231"/>
        <v>0</v>
      </c>
      <c r="N300" s="321" t="str">
        <f t="shared" si="232"/>
        <v/>
      </c>
      <c r="O300" s="321" t="str">
        <f t="shared" si="232"/>
        <v/>
      </c>
      <c r="P300" s="321" t="str">
        <f t="shared" si="232"/>
        <v/>
      </c>
      <c r="Q300" s="490" t="str">
        <f t="shared" si="188"/>
        <v/>
      </c>
      <c r="R300" s="539"/>
      <c r="S300" s="141"/>
      <c r="T300" s="486"/>
      <c r="U300" s="501" t="str">
        <f t="shared" si="189"/>
        <v/>
      </c>
      <c r="V300" s="537" t="str">
        <f t="shared" si="190"/>
        <v/>
      </c>
      <c r="W300" s="537" t="str">
        <f t="shared" si="233"/>
        <v/>
      </c>
      <c r="X300" s="537" t="str">
        <f t="shared" si="191"/>
        <v/>
      </c>
      <c r="Y300" s="537" t="str">
        <f t="shared" si="192"/>
        <v/>
      </c>
      <c r="Z300" s="536"/>
      <c r="AA300" s="141"/>
      <c r="AB300" s="211"/>
      <c r="AC300" s="212" t="str">
        <f t="shared" si="193"/>
        <v/>
      </c>
      <c r="AD300" s="537" t="str">
        <f t="shared" si="194"/>
        <v/>
      </c>
      <c r="AE300" s="537" t="str">
        <f t="shared" si="195"/>
        <v/>
      </c>
      <c r="AF300" s="537" t="str">
        <f t="shared" si="196"/>
        <v/>
      </c>
      <c r="AG300" s="538" t="str">
        <f t="shared" si="197"/>
        <v/>
      </c>
      <c r="AH300" s="539"/>
      <c r="AI300" s="141"/>
      <c r="AJ300" s="486"/>
      <c r="AK300" s="507">
        <f t="shared" si="198"/>
        <v>0</v>
      </c>
      <c r="AL300" s="537" t="str">
        <f t="shared" si="199"/>
        <v/>
      </c>
      <c r="AM300" s="537" t="str">
        <f t="shared" si="200"/>
        <v/>
      </c>
      <c r="AN300" s="537" t="str">
        <f t="shared" si="201"/>
        <v/>
      </c>
      <c r="AO300" s="537" t="str">
        <f t="shared" si="202"/>
        <v/>
      </c>
      <c r="AP300" s="542" t="str">
        <f t="shared" si="234"/>
        <v/>
      </c>
      <c r="AQ300" s="539"/>
      <c r="AR300" s="141"/>
      <c r="AS300" s="486"/>
      <c r="AT300" s="501" t="str">
        <f t="shared" si="203"/>
        <v/>
      </c>
      <c r="AU300" s="537" t="str">
        <f t="shared" si="204"/>
        <v/>
      </c>
      <c r="AV300" s="537" t="str">
        <f t="shared" si="205"/>
        <v/>
      </c>
      <c r="AW300" s="537" t="str">
        <f t="shared" si="206"/>
        <v/>
      </c>
      <c r="AX300" s="536"/>
      <c r="AY300" s="141"/>
      <c r="AZ300" s="211"/>
      <c r="BA300" s="211" t="str">
        <f t="shared" si="207"/>
        <v/>
      </c>
      <c r="BB300" s="537" t="str">
        <f t="shared" si="208"/>
        <v/>
      </c>
      <c r="BC300" s="537"/>
      <c r="BD300" s="538" t="str">
        <f t="shared" si="209"/>
        <v/>
      </c>
      <c r="BE300" s="539"/>
      <c r="BF300" s="141"/>
      <c r="BG300" s="486"/>
      <c r="BH300" s="501" t="str">
        <f t="shared" si="210"/>
        <v/>
      </c>
      <c r="BI300" s="537" t="str">
        <f t="shared" si="211"/>
        <v/>
      </c>
      <c r="BJ300" s="537" t="str">
        <f t="shared" si="212"/>
        <v/>
      </c>
      <c r="BK300" s="537" t="str">
        <f t="shared" si="213"/>
        <v/>
      </c>
      <c r="BL300" s="536"/>
      <c r="BM300" s="141"/>
      <c r="BN300" s="211"/>
      <c r="BO300" s="211" t="e">
        <f t="shared" si="214"/>
        <v>#VALUE!</v>
      </c>
      <c r="BP300" s="537" t="str">
        <f t="shared" si="215"/>
        <v/>
      </c>
      <c r="BQ300" s="537" t="str">
        <f t="shared" si="216"/>
        <v/>
      </c>
      <c r="BR300" s="538" t="str">
        <f t="shared" si="217"/>
        <v/>
      </c>
      <c r="BS300" s="539"/>
      <c r="BT300" s="141"/>
      <c r="BU300" s="486"/>
      <c r="BV300" s="501" t="str">
        <f t="shared" si="218"/>
        <v/>
      </c>
      <c r="BW300" s="537" t="str">
        <f t="shared" si="219"/>
        <v/>
      </c>
      <c r="BX300" s="537" t="str">
        <f t="shared" si="220"/>
        <v/>
      </c>
      <c r="BY300" s="537" t="str">
        <f t="shared" si="221"/>
        <v/>
      </c>
      <c r="BZ300" s="536"/>
      <c r="CA300" s="141"/>
      <c r="CB300" s="486"/>
      <c r="CC300" s="483" t="str">
        <f t="shared" si="222"/>
        <v/>
      </c>
      <c r="CD300" s="153" t="str">
        <f t="shared" si="223"/>
        <v/>
      </c>
      <c r="CE300" s="153" t="str">
        <f t="shared" si="224"/>
        <v/>
      </c>
      <c r="CF300" s="153" t="str">
        <f t="shared" si="225"/>
        <v/>
      </c>
    </row>
    <row r="301" spans="1:84" ht="29.45" customHeight="1" x14ac:dyDescent="0.25">
      <c r="A301" s="354" t="str">
        <f>'N-Bedarf AL §13a'!A301</f>
        <v/>
      </c>
      <c r="B301" s="354" t="str">
        <f>IF('N-Bedarf AL §13a'!B301="","",'N-Bedarf AL §13a'!B301)</f>
        <v/>
      </c>
      <c r="C301" s="305" t="str">
        <f>IF('N-Bedarf AL §13a'!D301="","",'N-Bedarf AL §13a'!D301)</f>
        <v/>
      </c>
      <c r="D301" s="32" t="str">
        <f>IF('N-Bedarf AL §13a'!C301="","",'N-Bedarf AL §13a'!C301)</f>
        <v/>
      </c>
      <c r="E301" s="32" t="str">
        <f>IF('N-Bedarf AL §13a'!Y301="",'N-Bedarf AL §13a'!V301,'N-Bedarf AL §13a'!Y301)</f>
        <v/>
      </c>
      <c r="F301" s="32" t="str">
        <f>IF('P-Bedarf AL §13a'!V303="","",'P-Bedarf AL §13a'!V303)</f>
        <v/>
      </c>
      <c r="G301" s="32" t="str">
        <f>IF('P-Bedarf AL §13a'!Z303="","",'P-Bedarf AL §13a'!Z303)</f>
        <v/>
      </c>
      <c r="H301" s="345" t="str">
        <f t="shared" si="226"/>
        <v/>
      </c>
      <c r="I301" s="345" t="str">
        <f t="shared" si="227"/>
        <v/>
      </c>
      <c r="J301" s="345" t="str">
        <f t="shared" si="228"/>
        <v/>
      </c>
      <c r="K301" s="321">
        <f t="shared" si="229"/>
        <v>0</v>
      </c>
      <c r="L301" s="321">
        <f t="shared" si="230"/>
        <v>0</v>
      </c>
      <c r="M301" s="321">
        <f t="shared" si="231"/>
        <v>0</v>
      </c>
      <c r="N301" s="321" t="str">
        <f t="shared" si="232"/>
        <v/>
      </c>
      <c r="O301" s="321" t="str">
        <f t="shared" si="232"/>
        <v/>
      </c>
      <c r="P301" s="321" t="str">
        <f t="shared" si="232"/>
        <v/>
      </c>
      <c r="Q301" s="490" t="str">
        <f t="shared" si="188"/>
        <v/>
      </c>
      <c r="R301" s="539"/>
      <c r="S301" s="141"/>
      <c r="T301" s="486"/>
      <c r="U301" s="501" t="str">
        <f t="shared" si="189"/>
        <v/>
      </c>
      <c r="V301" s="537" t="str">
        <f t="shared" si="190"/>
        <v/>
      </c>
      <c r="W301" s="537" t="str">
        <f t="shared" si="233"/>
        <v/>
      </c>
      <c r="X301" s="537" t="str">
        <f t="shared" si="191"/>
        <v/>
      </c>
      <c r="Y301" s="537" t="str">
        <f t="shared" si="192"/>
        <v/>
      </c>
      <c r="Z301" s="536"/>
      <c r="AA301" s="141"/>
      <c r="AB301" s="211"/>
      <c r="AC301" s="212" t="str">
        <f t="shared" si="193"/>
        <v/>
      </c>
      <c r="AD301" s="537" t="str">
        <f t="shared" si="194"/>
        <v/>
      </c>
      <c r="AE301" s="537" t="str">
        <f t="shared" si="195"/>
        <v/>
      </c>
      <c r="AF301" s="537" t="str">
        <f t="shared" si="196"/>
        <v/>
      </c>
      <c r="AG301" s="538" t="str">
        <f t="shared" si="197"/>
        <v/>
      </c>
      <c r="AH301" s="539"/>
      <c r="AI301" s="141"/>
      <c r="AJ301" s="486"/>
      <c r="AK301" s="507">
        <f t="shared" si="198"/>
        <v>0</v>
      </c>
      <c r="AL301" s="537" t="str">
        <f t="shared" si="199"/>
        <v/>
      </c>
      <c r="AM301" s="537" t="str">
        <f t="shared" si="200"/>
        <v/>
      </c>
      <c r="AN301" s="537" t="str">
        <f t="shared" si="201"/>
        <v/>
      </c>
      <c r="AO301" s="537" t="str">
        <f t="shared" si="202"/>
        <v/>
      </c>
      <c r="AP301" s="542" t="str">
        <f t="shared" si="234"/>
        <v/>
      </c>
      <c r="AQ301" s="539"/>
      <c r="AR301" s="141"/>
      <c r="AS301" s="486"/>
      <c r="AT301" s="501" t="str">
        <f t="shared" si="203"/>
        <v/>
      </c>
      <c r="AU301" s="537" t="str">
        <f t="shared" si="204"/>
        <v/>
      </c>
      <c r="AV301" s="537" t="str">
        <f t="shared" si="205"/>
        <v/>
      </c>
      <c r="AW301" s="537" t="str">
        <f t="shared" si="206"/>
        <v/>
      </c>
      <c r="AX301" s="536"/>
      <c r="AY301" s="141"/>
      <c r="AZ301" s="211"/>
      <c r="BA301" s="211" t="str">
        <f t="shared" si="207"/>
        <v/>
      </c>
      <c r="BB301" s="537" t="str">
        <f t="shared" si="208"/>
        <v/>
      </c>
      <c r="BC301" s="537"/>
      <c r="BD301" s="538" t="str">
        <f t="shared" si="209"/>
        <v/>
      </c>
      <c r="BE301" s="539"/>
      <c r="BF301" s="141"/>
      <c r="BG301" s="486"/>
      <c r="BH301" s="501" t="str">
        <f t="shared" si="210"/>
        <v/>
      </c>
      <c r="BI301" s="537" t="str">
        <f t="shared" si="211"/>
        <v/>
      </c>
      <c r="BJ301" s="537" t="str">
        <f t="shared" si="212"/>
        <v/>
      </c>
      <c r="BK301" s="537" t="str">
        <f t="shared" si="213"/>
        <v/>
      </c>
      <c r="BL301" s="536"/>
      <c r="BM301" s="141"/>
      <c r="BN301" s="211"/>
      <c r="BO301" s="211" t="e">
        <f t="shared" si="214"/>
        <v>#VALUE!</v>
      </c>
      <c r="BP301" s="537" t="str">
        <f t="shared" si="215"/>
        <v/>
      </c>
      <c r="BQ301" s="537" t="str">
        <f t="shared" si="216"/>
        <v/>
      </c>
      <c r="BR301" s="538" t="str">
        <f t="shared" si="217"/>
        <v/>
      </c>
      <c r="BS301" s="539"/>
      <c r="BT301" s="141"/>
      <c r="BU301" s="486"/>
      <c r="BV301" s="501" t="str">
        <f t="shared" si="218"/>
        <v/>
      </c>
      <c r="BW301" s="537" t="str">
        <f t="shared" si="219"/>
        <v/>
      </c>
      <c r="BX301" s="537" t="str">
        <f t="shared" si="220"/>
        <v/>
      </c>
      <c r="BY301" s="537" t="str">
        <f t="shared" si="221"/>
        <v/>
      </c>
      <c r="BZ301" s="536"/>
      <c r="CA301" s="141"/>
      <c r="CB301" s="486"/>
      <c r="CC301" s="483" t="str">
        <f t="shared" si="222"/>
        <v/>
      </c>
      <c r="CD301" s="153" t="str">
        <f t="shared" si="223"/>
        <v/>
      </c>
      <c r="CE301" s="153" t="str">
        <f t="shared" si="224"/>
        <v/>
      </c>
      <c r="CF301" s="153" t="str">
        <f t="shared" si="225"/>
        <v/>
      </c>
    </row>
    <row r="302" spans="1:84" ht="29.45" customHeight="1" x14ac:dyDescent="0.25">
      <c r="A302" s="354" t="str">
        <f>'N-Bedarf AL §13a'!A302</f>
        <v/>
      </c>
      <c r="B302" s="354" t="str">
        <f>IF('N-Bedarf AL §13a'!B302="","",'N-Bedarf AL §13a'!B302)</f>
        <v/>
      </c>
      <c r="C302" s="305" t="str">
        <f>IF('N-Bedarf AL §13a'!D302="","",'N-Bedarf AL §13a'!D302)</f>
        <v/>
      </c>
      <c r="D302" s="32" t="str">
        <f>IF('N-Bedarf AL §13a'!C302="","",'N-Bedarf AL §13a'!C302)</f>
        <v/>
      </c>
      <c r="E302" s="32" t="str">
        <f>IF('N-Bedarf AL §13a'!Y302="",'N-Bedarf AL §13a'!V302,'N-Bedarf AL §13a'!Y302)</f>
        <v/>
      </c>
      <c r="F302" s="32" t="str">
        <f>IF('P-Bedarf AL §13a'!V304="","",'P-Bedarf AL §13a'!V304)</f>
        <v/>
      </c>
      <c r="G302" s="32" t="str">
        <f>IF('P-Bedarf AL §13a'!Z304="","",'P-Bedarf AL §13a'!Z304)</f>
        <v/>
      </c>
      <c r="H302" s="345" t="str">
        <f t="shared" si="226"/>
        <v/>
      </c>
      <c r="I302" s="345" t="str">
        <f t="shared" si="227"/>
        <v/>
      </c>
      <c r="J302" s="345" t="str">
        <f t="shared" si="228"/>
        <v/>
      </c>
      <c r="K302" s="321">
        <f t="shared" si="229"/>
        <v>0</v>
      </c>
      <c r="L302" s="321">
        <f t="shared" si="230"/>
        <v>0</v>
      </c>
      <c r="M302" s="321">
        <f t="shared" si="231"/>
        <v>0</v>
      </c>
      <c r="N302" s="321" t="str">
        <f t="shared" si="232"/>
        <v/>
      </c>
      <c r="O302" s="321" t="str">
        <f t="shared" si="232"/>
        <v/>
      </c>
      <c r="P302" s="321" t="str">
        <f t="shared" si="232"/>
        <v/>
      </c>
      <c r="Q302" s="490" t="str">
        <f t="shared" si="188"/>
        <v/>
      </c>
      <c r="R302" s="539"/>
      <c r="S302" s="141"/>
      <c r="T302" s="486"/>
      <c r="U302" s="501" t="str">
        <f t="shared" si="189"/>
        <v/>
      </c>
      <c r="V302" s="537" t="str">
        <f t="shared" si="190"/>
        <v/>
      </c>
      <c r="W302" s="537" t="str">
        <f t="shared" si="233"/>
        <v/>
      </c>
      <c r="X302" s="537" t="str">
        <f t="shared" si="191"/>
        <v/>
      </c>
      <c r="Y302" s="537" t="str">
        <f t="shared" si="192"/>
        <v/>
      </c>
      <c r="Z302" s="536"/>
      <c r="AA302" s="141"/>
      <c r="AB302" s="211"/>
      <c r="AC302" s="212" t="str">
        <f t="shared" si="193"/>
        <v/>
      </c>
      <c r="AD302" s="537" t="str">
        <f t="shared" si="194"/>
        <v/>
      </c>
      <c r="AE302" s="537" t="str">
        <f t="shared" si="195"/>
        <v/>
      </c>
      <c r="AF302" s="537" t="str">
        <f t="shared" si="196"/>
        <v/>
      </c>
      <c r="AG302" s="538" t="str">
        <f t="shared" si="197"/>
        <v/>
      </c>
      <c r="AH302" s="539"/>
      <c r="AI302" s="141"/>
      <c r="AJ302" s="486"/>
      <c r="AK302" s="507">
        <f t="shared" si="198"/>
        <v>0</v>
      </c>
      <c r="AL302" s="537" t="str">
        <f t="shared" si="199"/>
        <v/>
      </c>
      <c r="AM302" s="537" t="str">
        <f t="shared" si="200"/>
        <v/>
      </c>
      <c r="AN302" s="537" t="str">
        <f t="shared" si="201"/>
        <v/>
      </c>
      <c r="AO302" s="537" t="str">
        <f t="shared" si="202"/>
        <v/>
      </c>
      <c r="AP302" s="542" t="str">
        <f t="shared" si="234"/>
        <v/>
      </c>
      <c r="AQ302" s="539"/>
      <c r="AR302" s="141"/>
      <c r="AS302" s="486"/>
      <c r="AT302" s="501" t="str">
        <f t="shared" si="203"/>
        <v/>
      </c>
      <c r="AU302" s="537" t="str">
        <f t="shared" si="204"/>
        <v/>
      </c>
      <c r="AV302" s="537" t="str">
        <f t="shared" si="205"/>
        <v/>
      </c>
      <c r="AW302" s="537" t="str">
        <f t="shared" si="206"/>
        <v/>
      </c>
      <c r="AX302" s="536"/>
      <c r="AY302" s="141"/>
      <c r="AZ302" s="211"/>
      <c r="BA302" s="211" t="str">
        <f t="shared" si="207"/>
        <v/>
      </c>
      <c r="BB302" s="537" t="str">
        <f t="shared" si="208"/>
        <v/>
      </c>
      <c r="BC302" s="537"/>
      <c r="BD302" s="538" t="str">
        <f t="shared" si="209"/>
        <v/>
      </c>
      <c r="BE302" s="539"/>
      <c r="BF302" s="141"/>
      <c r="BG302" s="486"/>
      <c r="BH302" s="501" t="str">
        <f t="shared" si="210"/>
        <v/>
      </c>
      <c r="BI302" s="537" t="str">
        <f t="shared" si="211"/>
        <v/>
      </c>
      <c r="BJ302" s="537" t="str">
        <f t="shared" si="212"/>
        <v/>
      </c>
      <c r="BK302" s="537" t="str">
        <f t="shared" si="213"/>
        <v/>
      </c>
      <c r="BL302" s="536"/>
      <c r="BM302" s="141"/>
      <c r="BN302" s="211"/>
      <c r="BO302" s="211" t="e">
        <f t="shared" si="214"/>
        <v>#VALUE!</v>
      </c>
      <c r="BP302" s="537" t="str">
        <f t="shared" si="215"/>
        <v/>
      </c>
      <c r="BQ302" s="537" t="str">
        <f t="shared" si="216"/>
        <v/>
      </c>
      <c r="BR302" s="538" t="str">
        <f t="shared" si="217"/>
        <v/>
      </c>
      <c r="BS302" s="539"/>
      <c r="BT302" s="141"/>
      <c r="BU302" s="486"/>
      <c r="BV302" s="501" t="str">
        <f t="shared" si="218"/>
        <v/>
      </c>
      <c r="BW302" s="537" t="str">
        <f t="shared" si="219"/>
        <v/>
      </c>
      <c r="BX302" s="537" t="str">
        <f t="shared" si="220"/>
        <v/>
      </c>
      <c r="BY302" s="537" t="str">
        <f t="shared" si="221"/>
        <v/>
      </c>
      <c r="BZ302" s="536"/>
      <c r="CA302" s="141"/>
      <c r="CB302" s="486"/>
      <c r="CC302" s="483" t="str">
        <f t="shared" si="222"/>
        <v/>
      </c>
      <c r="CD302" s="153" t="str">
        <f t="shared" si="223"/>
        <v/>
      </c>
      <c r="CE302" s="153" t="str">
        <f t="shared" si="224"/>
        <v/>
      </c>
      <c r="CF302" s="153" t="str">
        <f t="shared" si="225"/>
        <v/>
      </c>
    </row>
    <row r="303" spans="1:84" ht="29.45" customHeight="1" x14ac:dyDescent="0.25">
      <c r="A303" s="354" t="str">
        <f>'N-Bedarf AL §13a'!A303</f>
        <v/>
      </c>
      <c r="B303" s="354" t="str">
        <f>IF('N-Bedarf AL §13a'!B303="","",'N-Bedarf AL §13a'!B303)</f>
        <v/>
      </c>
      <c r="C303" s="305" t="str">
        <f>IF('N-Bedarf AL §13a'!D303="","",'N-Bedarf AL §13a'!D303)</f>
        <v/>
      </c>
      <c r="D303" s="32" t="str">
        <f>IF('N-Bedarf AL §13a'!C303="","",'N-Bedarf AL §13a'!C303)</f>
        <v/>
      </c>
      <c r="E303" s="32" t="str">
        <f>IF('N-Bedarf AL §13a'!Y303="",'N-Bedarf AL §13a'!V303,'N-Bedarf AL §13a'!Y303)</f>
        <v/>
      </c>
      <c r="F303" s="32" t="str">
        <f>IF('P-Bedarf AL §13a'!V305="","",'P-Bedarf AL §13a'!V305)</f>
        <v/>
      </c>
      <c r="G303" s="32" t="str">
        <f>IF('P-Bedarf AL §13a'!Z305="","",'P-Bedarf AL §13a'!Z305)</f>
        <v/>
      </c>
      <c r="H303" s="345" t="str">
        <f t="shared" si="226"/>
        <v/>
      </c>
      <c r="I303" s="345" t="str">
        <f t="shared" si="227"/>
        <v/>
      </c>
      <c r="J303" s="345" t="str">
        <f t="shared" si="228"/>
        <v/>
      </c>
      <c r="K303" s="321">
        <f t="shared" si="229"/>
        <v>0</v>
      </c>
      <c r="L303" s="321">
        <f t="shared" si="230"/>
        <v>0</v>
      </c>
      <c r="M303" s="321">
        <f t="shared" si="231"/>
        <v>0</v>
      </c>
      <c r="N303" s="321" t="str">
        <f t="shared" si="232"/>
        <v/>
      </c>
      <c r="O303" s="321" t="str">
        <f t="shared" si="232"/>
        <v/>
      </c>
      <c r="P303" s="321" t="str">
        <f t="shared" si="232"/>
        <v/>
      </c>
      <c r="Q303" s="490" t="str">
        <f t="shared" si="188"/>
        <v/>
      </c>
      <c r="R303" s="539"/>
      <c r="S303" s="141"/>
      <c r="T303" s="486"/>
      <c r="U303" s="501" t="str">
        <f t="shared" si="189"/>
        <v/>
      </c>
      <c r="V303" s="537" t="str">
        <f t="shared" si="190"/>
        <v/>
      </c>
      <c r="W303" s="537" t="str">
        <f t="shared" si="233"/>
        <v/>
      </c>
      <c r="X303" s="537" t="str">
        <f t="shared" si="191"/>
        <v/>
      </c>
      <c r="Y303" s="537" t="str">
        <f t="shared" si="192"/>
        <v/>
      </c>
      <c r="Z303" s="536"/>
      <c r="AA303" s="141"/>
      <c r="AB303" s="211"/>
      <c r="AC303" s="212" t="str">
        <f t="shared" si="193"/>
        <v/>
      </c>
      <c r="AD303" s="537" t="str">
        <f t="shared" si="194"/>
        <v/>
      </c>
      <c r="AE303" s="537" t="str">
        <f t="shared" si="195"/>
        <v/>
      </c>
      <c r="AF303" s="537" t="str">
        <f t="shared" si="196"/>
        <v/>
      </c>
      <c r="AG303" s="538" t="str">
        <f t="shared" si="197"/>
        <v/>
      </c>
      <c r="AH303" s="539"/>
      <c r="AI303" s="141"/>
      <c r="AJ303" s="486"/>
      <c r="AK303" s="507">
        <f t="shared" si="198"/>
        <v>0</v>
      </c>
      <c r="AL303" s="537" t="str">
        <f t="shared" si="199"/>
        <v/>
      </c>
      <c r="AM303" s="537" t="str">
        <f t="shared" si="200"/>
        <v/>
      </c>
      <c r="AN303" s="537" t="str">
        <f t="shared" si="201"/>
        <v/>
      </c>
      <c r="AO303" s="537" t="str">
        <f t="shared" si="202"/>
        <v/>
      </c>
      <c r="AP303" s="542" t="str">
        <f t="shared" si="234"/>
        <v/>
      </c>
      <c r="AQ303" s="539"/>
      <c r="AR303" s="141"/>
      <c r="AS303" s="486"/>
      <c r="AT303" s="501" t="str">
        <f t="shared" si="203"/>
        <v/>
      </c>
      <c r="AU303" s="537" t="str">
        <f t="shared" si="204"/>
        <v/>
      </c>
      <c r="AV303" s="537" t="str">
        <f t="shared" si="205"/>
        <v/>
      </c>
      <c r="AW303" s="537" t="str">
        <f t="shared" si="206"/>
        <v/>
      </c>
      <c r="AX303" s="536"/>
      <c r="AY303" s="141"/>
      <c r="AZ303" s="211"/>
      <c r="BA303" s="211" t="str">
        <f t="shared" si="207"/>
        <v/>
      </c>
      <c r="BB303" s="537" t="str">
        <f t="shared" si="208"/>
        <v/>
      </c>
      <c r="BC303" s="537"/>
      <c r="BD303" s="538" t="str">
        <f t="shared" si="209"/>
        <v/>
      </c>
      <c r="BE303" s="539"/>
      <c r="BF303" s="141"/>
      <c r="BG303" s="486"/>
      <c r="BH303" s="501" t="str">
        <f t="shared" si="210"/>
        <v/>
      </c>
      <c r="BI303" s="537" t="str">
        <f t="shared" si="211"/>
        <v/>
      </c>
      <c r="BJ303" s="537" t="str">
        <f t="shared" si="212"/>
        <v/>
      </c>
      <c r="BK303" s="537" t="str">
        <f t="shared" si="213"/>
        <v/>
      </c>
      <c r="BL303" s="536"/>
      <c r="BM303" s="141"/>
      <c r="BN303" s="211"/>
      <c r="BO303" s="211" t="e">
        <f t="shared" si="214"/>
        <v>#VALUE!</v>
      </c>
      <c r="BP303" s="537" t="str">
        <f t="shared" si="215"/>
        <v/>
      </c>
      <c r="BQ303" s="537" t="str">
        <f t="shared" si="216"/>
        <v/>
      </c>
      <c r="BR303" s="538" t="str">
        <f t="shared" si="217"/>
        <v/>
      </c>
      <c r="BS303" s="539"/>
      <c r="BT303" s="141"/>
      <c r="BU303" s="486"/>
      <c r="BV303" s="501" t="str">
        <f t="shared" si="218"/>
        <v/>
      </c>
      <c r="BW303" s="537" t="str">
        <f t="shared" si="219"/>
        <v/>
      </c>
      <c r="BX303" s="537" t="str">
        <f t="shared" si="220"/>
        <v/>
      </c>
      <c r="BY303" s="537" t="str">
        <f t="shared" si="221"/>
        <v/>
      </c>
      <c r="BZ303" s="536"/>
      <c r="CA303" s="141"/>
      <c r="CB303" s="486"/>
      <c r="CC303" s="483" t="str">
        <f t="shared" si="222"/>
        <v/>
      </c>
      <c r="CD303" s="153" t="str">
        <f t="shared" si="223"/>
        <v/>
      </c>
      <c r="CE303" s="153" t="str">
        <f t="shared" si="224"/>
        <v/>
      </c>
      <c r="CF303" s="153" t="str">
        <f t="shared" si="225"/>
        <v/>
      </c>
    </row>
    <row r="304" spans="1:84" ht="29.45" customHeight="1" x14ac:dyDescent="0.25">
      <c r="A304" s="354" t="str">
        <f>'N-Bedarf AL §13a'!A304</f>
        <v/>
      </c>
      <c r="B304" s="354" t="str">
        <f>IF('N-Bedarf AL §13a'!B304="","",'N-Bedarf AL §13a'!B304)</f>
        <v/>
      </c>
      <c r="C304" s="305" t="str">
        <f>IF('N-Bedarf AL §13a'!D304="","",'N-Bedarf AL §13a'!D304)</f>
        <v/>
      </c>
      <c r="D304" s="32" t="str">
        <f>IF('N-Bedarf AL §13a'!C304="","",'N-Bedarf AL §13a'!C304)</f>
        <v/>
      </c>
      <c r="E304" s="32" t="str">
        <f>IF('N-Bedarf AL §13a'!Y304="",'N-Bedarf AL §13a'!V304,'N-Bedarf AL §13a'!Y304)</f>
        <v/>
      </c>
      <c r="F304" s="32" t="str">
        <f>IF('P-Bedarf AL §13a'!V306="","",'P-Bedarf AL §13a'!V306)</f>
        <v/>
      </c>
      <c r="G304" s="32" t="str">
        <f>IF('P-Bedarf AL §13a'!Z306="","",'P-Bedarf AL §13a'!Z306)</f>
        <v/>
      </c>
      <c r="H304" s="345" t="str">
        <f t="shared" si="226"/>
        <v/>
      </c>
      <c r="I304" s="345" t="str">
        <f t="shared" si="227"/>
        <v/>
      </c>
      <c r="J304" s="345" t="str">
        <f t="shared" si="228"/>
        <v/>
      </c>
      <c r="K304" s="321">
        <f t="shared" si="229"/>
        <v>0</v>
      </c>
      <c r="L304" s="321">
        <f t="shared" si="230"/>
        <v>0</v>
      </c>
      <c r="M304" s="321">
        <f t="shared" si="231"/>
        <v>0</v>
      </c>
      <c r="N304" s="321" t="str">
        <f t="shared" si="232"/>
        <v/>
      </c>
      <c r="O304" s="321" t="str">
        <f t="shared" si="232"/>
        <v/>
      </c>
      <c r="P304" s="321" t="str">
        <f t="shared" si="232"/>
        <v/>
      </c>
      <c r="Q304" s="490" t="str">
        <f t="shared" si="188"/>
        <v/>
      </c>
      <c r="R304" s="539"/>
      <c r="S304" s="141"/>
      <c r="T304" s="486"/>
      <c r="U304" s="501" t="str">
        <f t="shared" si="189"/>
        <v/>
      </c>
      <c r="V304" s="537" t="str">
        <f t="shared" si="190"/>
        <v/>
      </c>
      <c r="W304" s="537" t="str">
        <f t="shared" si="233"/>
        <v/>
      </c>
      <c r="X304" s="537" t="str">
        <f t="shared" si="191"/>
        <v/>
      </c>
      <c r="Y304" s="537" t="str">
        <f t="shared" si="192"/>
        <v/>
      </c>
      <c r="Z304" s="536"/>
      <c r="AA304" s="141"/>
      <c r="AB304" s="211"/>
      <c r="AC304" s="212" t="str">
        <f t="shared" si="193"/>
        <v/>
      </c>
      <c r="AD304" s="537" t="str">
        <f t="shared" si="194"/>
        <v/>
      </c>
      <c r="AE304" s="537" t="str">
        <f t="shared" si="195"/>
        <v/>
      </c>
      <c r="AF304" s="537" t="str">
        <f t="shared" si="196"/>
        <v/>
      </c>
      <c r="AG304" s="538" t="str">
        <f t="shared" si="197"/>
        <v/>
      </c>
      <c r="AH304" s="539"/>
      <c r="AI304" s="141"/>
      <c r="AJ304" s="486"/>
      <c r="AK304" s="507">
        <f t="shared" si="198"/>
        <v>0</v>
      </c>
      <c r="AL304" s="537" t="str">
        <f t="shared" si="199"/>
        <v/>
      </c>
      <c r="AM304" s="537" t="str">
        <f t="shared" si="200"/>
        <v/>
      </c>
      <c r="AN304" s="537" t="str">
        <f t="shared" si="201"/>
        <v/>
      </c>
      <c r="AO304" s="537" t="str">
        <f t="shared" si="202"/>
        <v/>
      </c>
      <c r="AP304" s="542" t="str">
        <f t="shared" si="234"/>
        <v/>
      </c>
      <c r="AQ304" s="539"/>
      <c r="AR304" s="141"/>
      <c r="AS304" s="486"/>
      <c r="AT304" s="501" t="str">
        <f t="shared" si="203"/>
        <v/>
      </c>
      <c r="AU304" s="537" t="str">
        <f t="shared" si="204"/>
        <v/>
      </c>
      <c r="AV304" s="537" t="str">
        <f t="shared" si="205"/>
        <v/>
      </c>
      <c r="AW304" s="537" t="str">
        <f t="shared" si="206"/>
        <v/>
      </c>
      <c r="AX304" s="536"/>
      <c r="AY304" s="141"/>
      <c r="AZ304" s="211"/>
      <c r="BA304" s="211" t="str">
        <f t="shared" si="207"/>
        <v/>
      </c>
      <c r="BB304" s="537" t="str">
        <f t="shared" si="208"/>
        <v/>
      </c>
      <c r="BC304" s="537"/>
      <c r="BD304" s="538" t="str">
        <f t="shared" si="209"/>
        <v/>
      </c>
      <c r="BE304" s="539"/>
      <c r="BF304" s="141"/>
      <c r="BG304" s="486"/>
      <c r="BH304" s="501" t="str">
        <f t="shared" si="210"/>
        <v/>
      </c>
      <c r="BI304" s="537" t="str">
        <f t="shared" si="211"/>
        <v/>
      </c>
      <c r="BJ304" s="537" t="str">
        <f t="shared" si="212"/>
        <v/>
      </c>
      <c r="BK304" s="537" t="str">
        <f t="shared" si="213"/>
        <v/>
      </c>
      <c r="BL304" s="536"/>
      <c r="BM304" s="141"/>
      <c r="BN304" s="211"/>
      <c r="BO304" s="211" t="e">
        <f t="shared" si="214"/>
        <v>#VALUE!</v>
      </c>
      <c r="BP304" s="537" t="str">
        <f t="shared" si="215"/>
        <v/>
      </c>
      <c r="BQ304" s="537" t="str">
        <f t="shared" si="216"/>
        <v/>
      </c>
      <c r="BR304" s="538" t="str">
        <f t="shared" si="217"/>
        <v/>
      </c>
      <c r="BS304" s="539"/>
      <c r="BT304" s="141"/>
      <c r="BU304" s="486"/>
      <c r="BV304" s="501" t="str">
        <f t="shared" si="218"/>
        <v/>
      </c>
      <c r="BW304" s="537" t="str">
        <f t="shared" si="219"/>
        <v/>
      </c>
      <c r="BX304" s="537" t="str">
        <f t="shared" si="220"/>
        <v/>
      </c>
      <c r="BY304" s="537" t="str">
        <f t="shared" si="221"/>
        <v/>
      </c>
      <c r="BZ304" s="536"/>
      <c r="CA304" s="141"/>
      <c r="CB304" s="486"/>
      <c r="CC304" s="483" t="str">
        <f t="shared" si="222"/>
        <v/>
      </c>
      <c r="CD304" s="153" t="str">
        <f t="shared" si="223"/>
        <v/>
      </c>
      <c r="CE304" s="153" t="str">
        <f t="shared" si="224"/>
        <v/>
      </c>
      <c r="CF304" s="153" t="str">
        <f t="shared" si="225"/>
        <v/>
      </c>
    </row>
    <row r="305" spans="1:84" ht="29.45" customHeight="1" x14ac:dyDescent="0.25">
      <c r="A305" s="354" t="str">
        <f>'N-Bedarf AL §13a'!A305</f>
        <v/>
      </c>
      <c r="B305" s="354" t="str">
        <f>IF('N-Bedarf AL §13a'!B305="","",'N-Bedarf AL §13a'!B305)</f>
        <v/>
      </c>
      <c r="C305" s="305" t="str">
        <f>IF('N-Bedarf AL §13a'!D305="","",'N-Bedarf AL §13a'!D305)</f>
        <v/>
      </c>
      <c r="D305" s="32" t="str">
        <f>IF('N-Bedarf AL §13a'!C305="","",'N-Bedarf AL §13a'!C305)</f>
        <v/>
      </c>
      <c r="E305" s="32" t="str">
        <f>IF('N-Bedarf AL §13a'!Y305="",'N-Bedarf AL §13a'!V305,'N-Bedarf AL §13a'!Y305)</f>
        <v/>
      </c>
      <c r="F305" s="32" t="str">
        <f>IF('P-Bedarf AL §13a'!V307="","",'P-Bedarf AL §13a'!V307)</f>
        <v/>
      </c>
      <c r="G305" s="32" t="str">
        <f>IF('P-Bedarf AL §13a'!Z307="","",'P-Bedarf AL §13a'!Z307)</f>
        <v/>
      </c>
      <c r="H305" s="345" t="str">
        <f t="shared" si="226"/>
        <v/>
      </c>
      <c r="I305" s="345" t="str">
        <f t="shared" si="227"/>
        <v/>
      </c>
      <c r="J305" s="345" t="str">
        <f t="shared" si="228"/>
        <v/>
      </c>
      <c r="K305" s="321">
        <f t="shared" si="229"/>
        <v>0</v>
      </c>
      <c r="L305" s="321">
        <f t="shared" si="230"/>
        <v>0</v>
      </c>
      <c r="M305" s="321">
        <f t="shared" si="231"/>
        <v>0</v>
      </c>
      <c r="N305" s="321" t="str">
        <f t="shared" si="232"/>
        <v/>
      </c>
      <c r="O305" s="321" t="str">
        <f t="shared" si="232"/>
        <v/>
      </c>
      <c r="P305" s="321" t="str">
        <f t="shared" si="232"/>
        <v/>
      </c>
      <c r="Q305" s="490" t="str">
        <f t="shared" si="188"/>
        <v/>
      </c>
      <c r="R305" s="539"/>
      <c r="S305" s="141"/>
      <c r="T305" s="486"/>
      <c r="U305" s="501" t="str">
        <f t="shared" si="189"/>
        <v/>
      </c>
      <c r="V305" s="537" t="str">
        <f t="shared" si="190"/>
        <v/>
      </c>
      <c r="W305" s="537" t="str">
        <f t="shared" si="233"/>
        <v/>
      </c>
      <c r="X305" s="537" t="str">
        <f t="shared" si="191"/>
        <v/>
      </c>
      <c r="Y305" s="537" t="str">
        <f t="shared" si="192"/>
        <v/>
      </c>
      <c r="Z305" s="536"/>
      <c r="AA305" s="141"/>
      <c r="AB305" s="211"/>
      <c r="AC305" s="212" t="str">
        <f t="shared" si="193"/>
        <v/>
      </c>
      <c r="AD305" s="537" t="str">
        <f t="shared" si="194"/>
        <v/>
      </c>
      <c r="AE305" s="537" t="str">
        <f t="shared" si="195"/>
        <v/>
      </c>
      <c r="AF305" s="537" t="str">
        <f t="shared" si="196"/>
        <v/>
      </c>
      <c r="AG305" s="538" t="str">
        <f t="shared" si="197"/>
        <v/>
      </c>
      <c r="AH305" s="539"/>
      <c r="AI305" s="141"/>
      <c r="AJ305" s="486"/>
      <c r="AK305" s="507">
        <f t="shared" si="198"/>
        <v>0</v>
      </c>
      <c r="AL305" s="537" t="str">
        <f t="shared" si="199"/>
        <v/>
      </c>
      <c r="AM305" s="537" t="str">
        <f t="shared" si="200"/>
        <v/>
      </c>
      <c r="AN305" s="537" t="str">
        <f t="shared" si="201"/>
        <v/>
      </c>
      <c r="AO305" s="537" t="str">
        <f t="shared" si="202"/>
        <v/>
      </c>
      <c r="AP305" s="542" t="str">
        <f t="shared" si="234"/>
        <v/>
      </c>
      <c r="AQ305" s="539"/>
      <c r="AR305" s="141"/>
      <c r="AS305" s="486"/>
      <c r="AT305" s="501" t="str">
        <f t="shared" si="203"/>
        <v/>
      </c>
      <c r="AU305" s="537" t="str">
        <f t="shared" si="204"/>
        <v/>
      </c>
      <c r="AV305" s="537" t="str">
        <f t="shared" si="205"/>
        <v/>
      </c>
      <c r="AW305" s="537" t="str">
        <f t="shared" si="206"/>
        <v/>
      </c>
      <c r="AX305" s="536"/>
      <c r="AY305" s="141"/>
      <c r="AZ305" s="211"/>
      <c r="BA305" s="211" t="str">
        <f t="shared" si="207"/>
        <v/>
      </c>
      <c r="BB305" s="537" t="str">
        <f t="shared" si="208"/>
        <v/>
      </c>
      <c r="BC305" s="537"/>
      <c r="BD305" s="538" t="str">
        <f t="shared" si="209"/>
        <v/>
      </c>
      <c r="BE305" s="539"/>
      <c r="BF305" s="141"/>
      <c r="BG305" s="486"/>
      <c r="BH305" s="501" t="str">
        <f t="shared" si="210"/>
        <v/>
      </c>
      <c r="BI305" s="537" t="str">
        <f t="shared" si="211"/>
        <v/>
      </c>
      <c r="BJ305" s="537" t="str">
        <f t="shared" si="212"/>
        <v/>
      </c>
      <c r="BK305" s="537" t="str">
        <f t="shared" si="213"/>
        <v/>
      </c>
      <c r="BL305" s="536"/>
      <c r="BM305" s="141"/>
      <c r="BN305" s="211"/>
      <c r="BO305" s="211" t="e">
        <f t="shared" si="214"/>
        <v>#VALUE!</v>
      </c>
      <c r="BP305" s="537" t="str">
        <f t="shared" si="215"/>
        <v/>
      </c>
      <c r="BQ305" s="537" t="str">
        <f t="shared" si="216"/>
        <v/>
      </c>
      <c r="BR305" s="538" t="str">
        <f t="shared" si="217"/>
        <v/>
      </c>
      <c r="BS305" s="539"/>
      <c r="BT305" s="141"/>
      <c r="BU305" s="486"/>
      <c r="BV305" s="501" t="str">
        <f t="shared" si="218"/>
        <v/>
      </c>
      <c r="BW305" s="537" t="str">
        <f t="shared" si="219"/>
        <v/>
      </c>
      <c r="BX305" s="537" t="str">
        <f t="shared" si="220"/>
        <v/>
      </c>
      <c r="BY305" s="537" t="str">
        <f t="shared" si="221"/>
        <v/>
      </c>
      <c r="BZ305" s="536"/>
      <c r="CA305" s="141"/>
      <c r="CB305" s="486"/>
      <c r="CC305" s="483" t="str">
        <f t="shared" si="222"/>
        <v/>
      </c>
      <c r="CD305" s="153" t="str">
        <f t="shared" si="223"/>
        <v/>
      </c>
      <c r="CE305" s="153" t="str">
        <f t="shared" si="224"/>
        <v/>
      </c>
      <c r="CF305" s="153" t="str">
        <f t="shared" si="225"/>
        <v/>
      </c>
    </row>
    <row r="306" spans="1:84" ht="29.45" customHeight="1" x14ac:dyDescent="0.25">
      <c r="A306" s="354" t="str">
        <f>'N-Bedarf AL §13a'!A306</f>
        <v/>
      </c>
      <c r="B306" s="354" t="str">
        <f>IF('N-Bedarf AL §13a'!B306="","",'N-Bedarf AL §13a'!B306)</f>
        <v/>
      </c>
      <c r="C306" s="305" t="str">
        <f>IF('N-Bedarf AL §13a'!D306="","",'N-Bedarf AL §13a'!D306)</f>
        <v/>
      </c>
      <c r="D306" s="32" t="str">
        <f>IF('N-Bedarf AL §13a'!C306="","",'N-Bedarf AL §13a'!C306)</f>
        <v/>
      </c>
      <c r="E306" s="32" t="str">
        <f>IF('N-Bedarf AL §13a'!Y306="",'N-Bedarf AL §13a'!V306,'N-Bedarf AL §13a'!Y306)</f>
        <v/>
      </c>
      <c r="F306" s="32" t="str">
        <f>IF('P-Bedarf AL §13a'!V308="","",'P-Bedarf AL §13a'!V308)</f>
        <v/>
      </c>
      <c r="G306" s="32" t="str">
        <f>IF('P-Bedarf AL §13a'!Z308="","",'P-Bedarf AL §13a'!Z308)</f>
        <v/>
      </c>
      <c r="H306" s="345" t="str">
        <f t="shared" si="226"/>
        <v/>
      </c>
      <c r="I306" s="345" t="str">
        <f t="shared" si="227"/>
        <v/>
      </c>
      <c r="J306" s="345" t="str">
        <f t="shared" si="228"/>
        <v/>
      </c>
      <c r="K306" s="321">
        <f t="shared" si="229"/>
        <v>0</v>
      </c>
      <c r="L306" s="321">
        <f t="shared" si="230"/>
        <v>0</v>
      </c>
      <c r="M306" s="321">
        <f t="shared" si="231"/>
        <v>0</v>
      </c>
      <c r="N306" s="321" t="str">
        <f t="shared" si="232"/>
        <v/>
      </c>
      <c r="O306" s="321" t="str">
        <f t="shared" si="232"/>
        <v/>
      </c>
      <c r="P306" s="321" t="str">
        <f t="shared" si="232"/>
        <v/>
      </c>
      <c r="Q306" s="490" t="str">
        <f t="shared" si="188"/>
        <v/>
      </c>
      <c r="R306" s="539"/>
      <c r="S306" s="141"/>
      <c r="T306" s="486"/>
      <c r="U306" s="501" t="str">
        <f t="shared" si="189"/>
        <v/>
      </c>
      <c r="V306" s="537" t="str">
        <f t="shared" si="190"/>
        <v/>
      </c>
      <c r="W306" s="537" t="str">
        <f t="shared" si="233"/>
        <v/>
      </c>
      <c r="X306" s="537" t="str">
        <f t="shared" si="191"/>
        <v/>
      </c>
      <c r="Y306" s="537" t="str">
        <f t="shared" si="192"/>
        <v/>
      </c>
      <c r="Z306" s="536"/>
      <c r="AA306" s="141"/>
      <c r="AB306" s="211"/>
      <c r="AC306" s="212" t="str">
        <f t="shared" si="193"/>
        <v/>
      </c>
      <c r="AD306" s="537" t="str">
        <f t="shared" si="194"/>
        <v/>
      </c>
      <c r="AE306" s="537" t="str">
        <f t="shared" si="195"/>
        <v/>
      </c>
      <c r="AF306" s="537" t="str">
        <f t="shared" si="196"/>
        <v/>
      </c>
      <c r="AG306" s="538" t="str">
        <f t="shared" si="197"/>
        <v/>
      </c>
      <c r="AH306" s="539"/>
      <c r="AI306" s="141"/>
      <c r="AJ306" s="486"/>
      <c r="AK306" s="507">
        <f t="shared" si="198"/>
        <v>0</v>
      </c>
      <c r="AL306" s="537" t="str">
        <f t="shared" si="199"/>
        <v/>
      </c>
      <c r="AM306" s="537" t="str">
        <f t="shared" si="200"/>
        <v/>
      </c>
      <c r="AN306" s="537" t="str">
        <f t="shared" si="201"/>
        <v/>
      </c>
      <c r="AO306" s="537" t="str">
        <f t="shared" si="202"/>
        <v/>
      </c>
      <c r="AP306" s="542" t="str">
        <f t="shared" si="234"/>
        <v/>
      </c>
      <c r="AQ306" s="539"/>
      <c r="AR306" s="141"/>
      <c r="AS306" s="486"/>
      <c r="AT306" s="501" t="str">
        <f t="shared" si="203"/>
        <v/>
      </c>
      <c r="AU306" s="537" t="str">
        <f t="shared" si="204"/>
        <v/>
      </c>
      <c r="AV306" s="537" t="str">
        <f t="shared" si="205"/>
        <v/>
      </c>
      <c r="AW306" s="537" t="str">
        <f t="shared" si="206"/>
        <v/>
      </c>
      <c r="AX306" s="536"/>
      <c r="AY306" s="141"/>
      <c r="AZ306" s="211"/>
      <c r="BA306" s="211" t="str">
        <f t="shared" si="207"/>
        <v/>
      </c>
      <c r="BB306" s="537" t="str">
        <f t="shared" si="208"/>
        <v/>
      </c>
      <c r="BC306" s="537"/>
      <c r="BD306" s="538" t="str">
        <f t="shared" si="209"/>
        <v/>
      </c>
      <c r="BE306" s="539"/>
      <c r="BF306" s="141"/>
      <c r="BG306" s="486"/>
      <c r="BH306" s="501" t="str">
        <f t="shared" si="210"/>
        <v/>
      </c>
      <c r="BI306" s="537" t="str">
        <f t="shared" si="211"/>
        <v/>
      </c>
      <c r="BJ306" s="537" t="str">
        <f t="shared" si="212"/>
        <v/>
      </c>
      <c r="BK306" s="537" t="str">
        <f t="shared" si="213"/>
        <v/>
      </c>
      <c r="BL306" s="536"/>
      <c r="BM306" s="141"/>
      <c r="BN306" s="211"/>
      <c r="BO306" s="211" t="e">
        <f t="shared" si="214"/>
        <v>#VALUE!</v>
      </c>
      <c r="BP306" s="537" t="str">
        <f t="shared" si="215"/>
        <v/>
      </c>
      <c r="BQ306" s="537" t="str">
        <f t="shared" si="216"/>
        <v/>
      </c>
      <c r="BR306" s="538" t="str">
        <f t="shared" si="217"/>
        <v/>
      </c>
      <c r="BS306" s="539"/>
      <c r="BT306" s="141"/>
      <c r="BU306" s="486"/>
      <c r="BV306" s="501" t="str">
        <f t="shared" si="218"/>
        <v/>
      </c>
      <c r="BW306" s="537" t="str">
        <f t="shared" si="219"/>
        <v/>
      </c>
      <c r="BX306" s="537" t="str">
        <f t="shared" si="220"/>
        <v/>
      </c>
      <c r="BY306" s="537" t="str">
        <f t="shared" si="221"/>
        <v/>
      </c>
      <c r="BZ306" s="536"/>
      <c r="CA306" s="141"/>
      <c r="CB306" s="486"/>
      <c r="CC306" s="483" t="str">
        <f t="shared" si="222"/>
        <v/>
      </c>
      <c r="CD306" s="153" t="str">
        <f t="shared" si="223"/>
        <v/>
      </c>
      <c r="CE306" s="153" t="str">
        <f t="shared" si="224"/>
        <v/>
      </c>
      <c r="CF306" s="153" t="str">
        <f t="shared" si="225"/>
        <v/>
      </c>
    </row>
    <row r="307" spans="1:84" ht="29.45" customHeight="1" x14ac:dyDescent="0.25">
      <c r="A307" s="354" t="str">
        <f>'N-Bedarf AL §13a'!A307</f>
        <v/>
      </c>
      <c r="B307" s="354" t="str">
        <f>IF('N-Bedarf AL §13a'!B307="","",'N-Bedarf AL §13a'!B307)</f>
        <v/>
      </c>
      <c r="C307" s="305" t="str">
        <f>IF('N-Bedarf AL §13a'!D307="","",'N-Bedarf AL §13a'!D307)</f>
        <v/>
      </c>
      <c r="D307" s="32" t="str">
        <f>IF('N-Bedarf AL §13a'!C307="","",'N-Bedarf AL §13a'!C307)</f>
        <v/>
      </c>
      <c r="E307" s="32" t="str">
        <f>IF('N-Bedarf AL §13a'!Y307="",'N-Bedarf AL §13a'!V307,'N-Bedarf AL §13a'!Y307)</f>
        <v/>
      </c>
      <c r="F307" s="32" t="str">
        <f>IF('P-Bedarf AL §13a'!V309="","",'P-Bedarf AL §13a'!V309)</f>
        <v/>
      </c>
      <c r="G307" s="32" t="str">
        <f>IF('P-Bedarf AL §13a'!Z309="","",'P-Bedarf AL §13a'!Z309)</f>
        <v/>
      </c>
      <c r="H307" s="345" t="str">
        <f t="shared" si="226"/>
        <v/>
      </c>
      <c r="I307" s="345" t="str">
        <f t="shared" si="227"/>
        <v/>
      </c>
      <c r="J307" s="345" t="str">
        <f t="shared" si="228"/>
        <v/>
      </c>
      <c r="K307" s="321">
        <f t="shared" si="229"/>
        <v>0</v>
      </c>
      <c r="L307" s="321">
        <f t="shared" si="230"/>
        <v>0</v>
      </c>
      <c r="M307" s="321">
        <f t="shared" si="231"/>
        <v>0</v>
      </c>
      <c r="N307" s="321" t="str">
        <f t="shared" si="232"/>
        <v/>
      </c>
      <c r="O307" s="321" t="str">
        <f t="shared" si="232"/>
        <v/>
      </c>
      <c r="P307" s="321" t="str">
        <f t="shared" si="232"/>
        <v/>
      </c>
      <c r="Q307" s="490" t="str">
        <f t="shared" si="188"/>
        <v/>
      </c>
      <c r="R307" s="539"/>
      <c r="S307" s="141"/>
      <c r="T307" s="486"/>
      <c r="U307" s="501" t="str">
        <f t="shared" si="189"/>
        <v/>
      </c>
      <c r="V307" s="537" t="str">
        <f t="shared" si="190"/>
        <v/>
      </c>
      <c r="W307" s="537" t="str">
        <f t="shared" si="233"/>
        <v/>
      </c>
      <c r="X307" s="537" t="str">
        <f t="shared" si="191"/>
        <v/>
      </c>
      <c r="Y307" s="537" t="str">
        <f t="shared" si="192"/>
        <v/>
      </c>
      <c r="Z307" s="536"/>
      <c r="AA307" s="141"/>
      <c r="AB307" s="211"/>
      <c r="AC307" s="212" t="str">
        <f t="shared" si="193"/>
        <v/>
      </c>
      <c r="AD307" s="537" t="str">
        <f t="shared" si="194"/>
        <v/>
      </c>
      <c r="AE307" s="537" t="str">
        <f t="shared" si="195"/>
        <v/>
      </c>
      <c r="AF307" s="537" t="str">
        <f t="shared" si="196"/>
        <v/>
      </c>
      <c r="AG307" s="538" t="str">
        <f t="shared" si="197"/>
        <v/>
      </c>
      <c r="AH307" s="539"/>
      <c r="AI307" s="141"/>
      <c r="AJ307" s="486"/>
      <c r="AK307" s="507">
        <f t="shared" si="198"/>
        <v>0</v>
      </c>
      <c r="AL307" s="537" t="str">
        <f t="shared" si="199"/>
        <v/>
      </c>
      <c r="AM307" s="537" t="str">
        <f t="shared" si="200"/>
        <v/>
      </c>
      <c r="AN307" s="537" t="str">
        <f t="shared" si="201"/>
        <v/>
      </c>
      <c r="AO307" s="537" t="str">
        <f t="shared" si="202"/>
        <v/>
      </c>
      <c r="AP307" s="542" t="str">
        <f t="shared" si="234"/>
        <v/>
      </c>
      <c r="AQ307" s="539"/>
      <c r="AR307" s="141"/>
      <c r="AS307" s="486"/>
      <c r="AT307" s="501" t="str">
        <f t="shared" si="203"/>
        <v/>
      </c>
      <c r="AU307" s="537" t="str">
        <f t="shared" si="204"/>
        <v/>
      </c>
      <c r="AV307" s="537" t="str">
        <f t="shared" si="205"/>
        <v/>
      </c>
      <c r="AW307" s="537" t="str">
        <f t="shared" si="206"/>
        <v/>
      </c>
      <c r="AX307" s="536"/>
      <c r="AY307" s="141"/>
      <c r="AZ307" s="211"/>
      <c r="BA307" s="211" t="str">
        <f t="shared" si="207"/>
        <v/>
      </c>
      <c r="BB307" s="537" t="str">
        <f t="shared" si="208"/>
        <v/>
      </c>
      <c r="BC307" s="537"/>
      <c r="BD307" s="538" t="str">
        <f t="shared" si="209"/>
        <v/>
      </c>
      <c r="BE307" s="539"/>
      <c r="BF307" s="141"/>
      <c r="BG307" s="486"/>
      <c r="BH307" s="501" t="str">
        <f t="shared" si="210"/>
        <v/>
      </c>
      <c r="BI307" s="537" t="str">
        <f t="shared" si="211"/>
        <v/>
      </c>
      <c r="BJ307" s="537" t="str">
        <f t="shared" si="212"/>
        <v/>
      </c>
      <c r="BK307" s="537" t="str">
        <f t="shared" si="213"/>
        <v/>
      </c>
      <c r="BL307" s="536"/>
      <c r="BM307" s="141"/>
      <c r="BN307" s="211"/>
      <c r="BO307" s="211" t="e">
        <f t="shared" si="214"/>
        <v>#VALUE!</v>
      </c>
      <c r="BP307" s="537" t="str">
        <f t="shared" si="215"/>
        <v/>
      </c>
      <c r="BQ307" s="537" t="str">
        <f t="shared" si="216"/>
        <v/>
      </c>
      <c r="BR307" s="538" t="str">
        <f t="shared" si="217"/>
        <v/>
      </c>
      <c r="BS307" s="539"/>
      <c r="BT307" s="141"/>
      <c r="BU307" s="486"/>
      <c r="BV307" s="501" t="str">
        <f t="shared" si="218"/>
        <v/>
      </c>
      <c r="BW307" s="537" t="str">
        <f t="shared" si="219"/>
        <v/>
      </c>
      <c r="BX307" s="537" t="str">
        <f t="shared" si="220"/>
        <v/>
      </c>
      <c r="BY307" s="537" t="str">
        <f t="shared" si="221"/>
        <v/>
      </c>
      <c r="BZ307" s="536"/>
      <c r="CA307" s="141"/>
      <c r="CB307" s="486"/>
      <c r="CC307" s="483" t="str">
        <f t="shared" si="222"/>
        <v/>
      </c>
      <c r="CD307" s="153" t="str">
        <f t="shared" si="223"/>
        <v/>
      </c>
      <c r="CE307" s="153" t="str">
        <f t="shared" si="224"/>
        <v/>
      </c>
      <c r="CF307" s="153" t="str">
        <f t="shared" si="225"/>
        <v/>
      </c>
    </row>
    <row r="308" spans="1:84" ht="29.45" customHeight="1" x14ac:dyDescent="0.25">
      <c r="A308" s="354" t="str">
        <f>'N-Bedarf AL §13a'!A308</f>
        <v/>
      </c>
      <c r="B308" s="354" t="str">
        <f>IF('N-Bedarf AL §13a'!B308="","",'N-Bedarf AL §13a'!B308)</f>
        <v/>
      </c>
      <c r="C308" s="305" t="str">
        <f>IF('N-Bedarf AL §13a'!D308="","",'N-Bedarf AL §13a'!D308)</f>
        <v/>
      </c>
      <c r="D308" s="32" t="str">
        <f>IF('N-Bedarf AL §13a'!C308="","",'N-Bedarf AL §13a'!C308)</f>
        <v/>
      </c>
      <c r="E308" s="32" t="str">
        <f>IF('N-Bedarf AL §13a'!Y308="",'N-Bedarf AL §13a'!V308,'N-Bedarf AL §13a'!Y308)</f>
        <v/>
      </c>
      <c r="F308" s="32" t="str">
        <f>IF('P-Bedarf AL §13a'!V310="","",'P-Bedarf AL §13a'!V310)</f>
        <v/>
      </c>
      <c r="G308" s="32" t="str">
        <f>IF('P-Bedarf AL §13a'!Z310="","",'P-Bedarf AL §13a'!Z310)</f>
        <v/>
      </c>
      <c r="H308" s="345" t="str">
        <f t="shared" si="226"/>
        <v/>
      </c>
      <c r="I308" s="345" t="str">
        <f t="shared" si="227"/>
        <v/>
      </c>
      <c r="J308" s="345" t="str">
        <f t="shared" si="228"/>
        <v/>
      </c>
      <c r="K308" s="321">
        <f t="shared" si="229"/>
        <v>0</v>
      </c>
      <c r="L308" s="321">
        <f t="shared" si="230"/>
        <v>0</v>
      </c>
      <c r="M308" s="321">
        <f t="shared" si="231"/>
        <v>0</v>
      </c>
      <c r="N308" s="321" t="str">
        <f t="shared" si="232"/>
        <v/>
      </c>
      <c r="O308" s="321" t="str">
        <f t="shared" si="232"/>
        <v/>
      </c>
      <c r="P308" s="321" t="str">
        <f t="shared" si="232"/>
        <v/>
      </c>
      <c r="Q308" s="490" t="str">
        <f t="shared" si="188"/>
        <v/>
      </c>
      <c r="R308" s="539"/>
      <c r="S308" s="141"/>
      <c r="T308" s="486"/>
      <c r="U308" s="501" t="str">
        <f t="shared" si="189"/>
        <v/>
      </c>
      <c r="V308" s="537" t="str">
        <f t="shared" si="190"/>
        <v/>
      </c>
      <c r="W308" s="537" t="str">
        <f t="shared" si="233"/>
        <v/>
      </c>
      <c r="X308" s="537" t="str">
        <f t="shared" si="191"/>
        <v/>
      </c>
      <c r="Y308" s="537" t="str">
        <f t="shared" si="192"/>
        <v/>
      </c>
      <c r="Z308" s="536"/>
      <c r="AA308" s="141"/>
      <c r="AB308" s="211"/>
      <c r="AC308" s="212" t="str">
        <f t="shared" si="193"/>
        <v/>
      </c>
      <c r="AD308" s="537" t="str">
        <f t="shared" si="194"/>
        <v/>
      </c>
      <c r="AE308" s="537" t="str">
        <f t="shared" si="195"/>
        <v/>
      </c>
      <c r="AF308" s="537" t="str">
        <f t="shared" si="196"/>
        <v/>
      </c>
      <c r="AG308" s="538" t="str">
        <f t="shared" si="197"/>
        <v/>
      </c>
      <c r="AH308" s="539"/>
      <c r="AI308" s="141"/>
      <c r="AJ308" s="486"/>
      <c r="AK308" s="507">
        <f t="shared" si="198"/>
        <v>0</v>
      </c>
      <c r="AL308" s="537" t="str">
        <f t="shared" si="199"/>
        <v/>
      </c>
      <c r="AM308" s="537" t="str">
        <f t="shared" si="200"/>
        <v/>
      </c>
      <c r="AN308" s="537" t="str">
        <f t="shared" si="201"/>
        <v/>
      </c>
      <c r="AO308" s="537" t="str">
        <f t="shared" si="202"/>
        <v/>
      </c>
      <c r="AP308" s="542" t="str">
        <f t="shared" si="234"/>
        <v/>
      </c>
      <c r="AQ308" s="539"/>
      <c r="AR308" s="141"/>
      <c r="AS308" s="486"/>
      <c r="AT308" s="501" t="str">
        <f t="shared" si="203"/>
        <v/>
      </c>
      <c r="AU308" s="537" t="str">
        <f t="shared" si="204"/>
        <v/>
      </c>
      <c r="AV308" s="537" t="str">
        <f t="shared" si="205"/>
        <v/>
      </c>
      <c r="AW308" s="537" t="str">
        <f t="shared" si="206"/>
        <v/>
      </c>
      <c r="AX308" s="536"/>
      <c r="AY308" s="141"/>
      <c r="AZ308" s="211"/>
      <c r="BA308" s="211" t="str">
        <f t="shared" si="207"/>
        <v/>
      </c>
      <c r="BB308" s="537" t="str">
        <f t="shared" si="208"/>
        <v/>
      </c>
      <c r="BC308" s="537"/>
      <c r="BD308" s="538" t="str">
        <f t="shared" si="209"/>
        <v/>
      </c>
      <c r="BE308" s="539"/>
      <c r="BF308" s="141"/>
      <c r="BG308" s="486"/>
      <c r="BH308" s="501" t="str">
        <f t="shared" si="210"/>
        <v/>
      </c>
      <c r="BI308" s="537" t="str">
        <f t="shared" si="211"/>
        <v/>
      </c>
      <c r="BJ308" s="537" t="str">
        <f t="shared" si="212"/>
        <v/>
      </c>
      <c r="BK308" s="537" t="str">
        <f t="shared" si="213"/>
        <v/>
      </c>
      <c r="BL308" s="536"/>
      <c r="BM308" s="141"/>
      <c r="BN308" s="211"/>
      <c r="BO308" s="211" t="e">
        <f t="shared" si="214"/>
        <v>#VALUE!</v>
      </c>
      <c r="BP308" s="537" t="str">
        <f t="shared" si="215"/>
        <v/>
      </c>
      <c r="BQ308" s="537" t="str">
        <f t="shared" si="216"/>
        <v/>
      </c>
      <c r="BR308" s="538" t="str">
        <f t="shared" si="217"/>
        <v/>
      </c>
      <c r="BS308" s="539"/>
      <c r="BT308" s="141"/>
      <c r="BU308" s="486"/>
      <c r="BV308" s="501" t="str">
        <f t="shared" si="218"/>
        <v/>
      </c>
      <c r="BW308" s="537" t="str">
        <f t="shared" si="219"/>
        <v/>
      </c>
      <c r="BX308" s="537" t="str">
        <f t="shared" si="220"/>
        <v/>
      </c>
      <c r="BY308" s="537" t="str">
        <f t="shared" si="221"/>
        <v/>
      </c>
      <c r="BZ308" s="536"/>
      <c r="CA308" s="141"/>
      <c r="CB308" s="486"/>
      <c r="CC308" s="483" t="str">
        <f t="shared" si="222"/>
        <v/>
      </c>
      <c r="CD308" s="153" t="str">
        <f t="shared" si="223"/>
        <v/>
      </c>
      <c r="CE308" s="153" t="str">
        <f t="shared" si="224"/>
        <v/>
      </c>
      <c r="CF308" s="153" t="str">
        <f t="shared" si="225"/>
        <v/>
      </c>
    </row>
    <row r="309" spans="1:84" ht="29.45" customHeight="1" x14ac:dyDescent="0.25">
      <c r="A309" s="354" t="str">
        <f>'N-Bedarf AL §13a'!A309</f>
        <v/>
      </c>
      <c r="B309" s="354" t="str">
        <f>IF('N-Bedarf AL §13a'!B309="","",'N-Bedarf AL §13a'!B309)</f>
        <v/>
      </c>
      <c r="C309" s="305" t="str">
        <f>IF('N-Bedarf AL §13a'!D309="","",'N-Bedarf AL §13a'!D309)</f>
        <v/>
      </c>
      <c r="D309" s="32" t="str">
        <f>IF('N-Bedarf AL §13a'!C309="","",'N-Bedarf AL §13a'!C309)</f>
        <v/>
      </c>
      <c r="E309" s="32" t="str">
        <f>IF('N-Bedarf AL §13a'!Y309="",'N-Bedarf AL §13a'!V309,'N-Bedarf AL §13a'!Y309)</f>
        <v/>
      </c>
      <c r="F309" s="32" t="str">
        <f>IF('P-Bedarf AL §13a'!V311="","",'P-Bedarf AL §13a'!V311)</f>
        <v/>
      </c>
      <c r="G309" s="32" t="str">
        <f>IF('P-Bedarf AL §13a'!Z311="","",'P-Bedarf AL §13a'!Z311)</f>
        <v/>
      </c>
      <c r="H309" s="345" t="str">
        <f t="shared" si="226"/>
        <v/>
      </c>
      <c r="I309" s="345" t="str">
        <f t="shared" si="227"/>
        <v/>
      </c>
      <c r="J309" s="345" t="str">
        <f t="shared" si="228"/>
        <v/>
      </c>
      <c r="K309" s="321">
        <f t="shared" si="229"/>
        <v>0</v>
      </c>
      <c r="L309" s="321">
        <f t="shared" si="230"/>
        <v>0</v>
      </c>
      <c r="M309" s="321">
        <f t="shared" si="231"/>
        <v>0</v>
      </c>
      <c r="N309" s="321" t="str">
        <f t="shared" si="232"/>
        <v/>
      </c>
      <c r="O309" s="321" t="str">
        <f t="shared" si="232"/>
        <v/>
      </c>
      <c r="P309" s="321" t="str">
        <f t="shared" si="232"/>
        <v/>
      </c>
      <c r="Q309" s="490" t="str">
        <f t="shared" si="188"/>
        <v/>
      </c>
      <c r="R309" s="539"/>
      <c r="S309" s="141"/>
      <c r="T309" s="486"/>
      <c r="U309" s="501" t="str">
        <f t="shared" si="189"/>
        <v/>
      </c>
      <c r="V309" s="537" t="str">
        <f t="shared" si="190"/>
        <v/>
      </c>
      <c r="W309" s="537" t="str">
        <f t="shared" si="233"/>
        <v/>
      </c>
      <c r="X309" s="537" t="str">
        <f t="shared" si="191"/>
        <v/>
      </c>
      <c r="Y309" s="537" t="str">
        <f t="shared" si="192"/>
        <v/>
      </c>
      <c r="Z309" s="536"/>
      <c r="AA309" s="141"/>
      <c r="AB309" s="211"/>
      <c r="AC309" s="212" t="str">
        <f t="shared" si="193"/>
        <v/>
      </c>
      <c r="AD309" s="537" t="str">
        <f t="shared" si="194"/>
        <v/>
      </c>
      <c r="AE309" s="537" t="str">
        <f t="shared" si="195"/>
        <v/>
      </c>
      <c r="AF309" s="537" t="str">
        <f t="shared" si="196"/>
        <v/>
      </c>
      <c r="AG309" s="538" t="str">
        <f t="shared" si="197"/>
        <v/>
      </c>
      <c r="AH309" s="539"/>
      <c r="AI309" s="141"/>
      <c r="AJ309" s="486"/>
      <c r="AK309" s="507">
        <f t="shared" si="198"/>
        <v>0</v>
      </c>
      <c r="AL309" s="537" t="str">
        <f t="shared" si="199"/>
        <v/>
      </c>
      <c r="AM309" s="537" t="str">
        <f t="shared" si="200"/>
        <v/>
      </c>
      <c r="AN309" s="537" t="str">
        <f t="shared" si="201"/>
        <v/>
      </c>
      <c r="AO309" s="537" t="str">
        <f t="shared" si="202"/>
        <v/>
      </c>
      <c r="AP309" s="542" t="str">
        <f t="shared" si="234"/>
        <v/>
      </c>
      <c r="AQ309" s="539"/>
      <c r="AR309" s="141"/>
      <c r="AS309" s="486"/>
      <c r="AT309" s="501" t="str">
        <f t="shared" si="203"/>
        <v/>
      </c>
      <c r="AU309" s="537" t="str">
        <f t="shared" si="204"/>
        <v/>
      </c>
      <c r="AV309" s="537" t="str">
        <f t="shared" si="205"/>
        <v/>
      </c>
      <c r="AW309" s="537" t="str">
        <f t="shared" si="206"/>
        <v/>
      </c>
      <c r="AX309" s="536"/>
      <c r="AY309" s="141"/>
      <c r="AZ309" s="211"/>
      <c r="BA309" s="211" t="str">
        <f t="shared" si="207"/>
        <v/>
      </c>
      <c r="BB309" s="537" t="str">
        <f t="shared" si="208"/>
        <v/>
      </c>
      <c r="BC309" s="537"/>
      <c r="BD309" s="538" t="str">
        <f t="shared" si="209"/>
        <v/>
      </c>
      <c r="BE309" s="539"/>
      <c r="BF309" s="141"/>
      <c r="BG309" s="486"/>
      <c r="BH309" s="501" t="str">
        <f t="shared" si="210"/>
        <v/>
      </c>
      <c r="BI309" s="537" t="str">
        <f t="shared" si="211"/>
        <v/>
      </c>
      <c r="BJ309" s="537" t="str">
        <f t="shared" si="212"/>
        <v/>
      </c>
      <c r="BK309" s="537" t="str">
        <f t="shared" si="213"/>
        <v/>
      </c>
      <c r="BL309" s="536"/>
      <c r="BM309" s="141"/>
      <c r="BN309" s="211"/>
      <c r="BO309" s="211" t="e">
        <f t="shared" si="214"/>
        <v>#VALUE!</v>
      </c>
      <c r="BP309" s="537" t="str">
        <f t="shared" si="215"/>
        <v/>
      </c>
      <c r="BQ309" s="537" t="str">
        <f t="shared" si="216"/>
        <v/>
      </c>
      <c r="BR309" s="538" t="str">
        <f t="shared" si="217"/>
        <v/>
      </c>
      <c r="BS309" s="539"/>
      <c r="BT309" s="141"/>
      <c r="BU309" s="486"/>
      <c r="BV309" s="501" t="str">
        <f t="shared" si="218"/>
        <v/>
      </c>
      <c r="BW309" s="537" t="str">
        <f t="shared" si="219"/>
        <v/>
      </c>
      <c r="BX309" s="537" t="str">
        <f t="shared" si="220"/>
        <v/>
      </c>
      <c r="BY309" s="537" t="str">
        <f t="shared" si="221"/>
        <v/>
      </c>
      <c r="BZ309" s="536"/>
      <c r="CA309" s="141"/>
      <c r="CB309" s="486"/>
      <c r="CC309" s="483" t="str">
        <f t="shared" si="222"/>
        <v/>
      </c>
      <c r="CD309" s="153" t="str">
        <f t="shared" si="223"/>
        <v/>
      </c>
      <c r="CE309" s="153" t="str">
        <f t="shared" si="224"/>
        <v/>
      </c>
      <c r="CF309" s="153" t="str">
        <f t="shared" si="225"/>
        <v/>
      </c>
    </row>
    <row r="310" spans="1:84" ht="29.45" customHeight="1" thickBot="1" x14ac:dyDescent="0.3">
      <c r="A310" s="354" t="str">
        <f>'N-Bedarf AL §13a'!A310</f>
        <v/>
      </c>
      <c r="B310" s="354" t="str">
        <f>IF('N-Bedarf AL §13a'!B310="","",'N-Bedarf AL §13a'!B310)</f>
        <v/>
      </c>
      <c r="C310" s="305" t="str">
        <f>IF('N-Bedarf AL §13a'!D310="","",'N-Bedarf AL §13a'!D310)</f>
        <v/>
      </c>
      <c r="D310" s="32" t="str">
        <f>IF('N-Bedarf AL §13a'!C310="","",'N-Bedarf AL §13a'!C310)</f>
        <v/>
      </c>
      <c r="E310" s="32" t="str">
        <f>IF('N-Bedarf AL §13a'!Y310="",'N-Bedarf AL §13a'!V310,'N-Bedarf AL §13a'!Y310)</f>
        <v/>
      </c>
      <c r="F310" s="32" t="str">
        <f>IF('P-Bedarf AL §13a'!V312="","",'P-Bedarf AL §13a'!V312)</f>
        <v/>
      </c>
      <c r="G310" s="32" t="str">
        <f>IF('P-Bedarf AL §13a'!Z312="","",'P-Bedarf AL §13a'!Z312)</f>
        <v/>
      </c>
      <c r="H310" s="345" t="str">
        <f t="shared" si="226"/>
        <v/>
      </c>
      <c r="I310" s="345" t="str">
        <f t="shared" si="227"/>
        <v/>
      </c>
      <c r="J310" s="345" t="str">
        <f t="shared" si="228"/>
        <v/>
      </c>
      <c r="K310" s="321">
        <f t="shared" si="229"/>
        <v>0</v>
      </c>
      <c r="L310" s="321">
        <f t="shared" si="230"/>
        <v>0</v>
      </c>
      <c r="M310" s="321">
        <f t="shared" si="231"/>
        <v>0</v>
      </c>
      <c r="N310" s="321" t="str">
        <f t="shared" si="232"/>
        <v/>
      </c>
      <c r="O310" s="321" t="str">
        <f t="shared" si="232"/>
        <v/>
      </c>
      <c r="P310" s="321" t="str">
        <f t="shared" si="232"/>
        <v/>
      </c>
      <c r="Q310" s="490" t="str">
        <f t="shared" si="188"/>
        <v/>
      </c>
      <c r="R310" s="540"/>
      <c r="S310" s="487"/>
      <c r="T310" s="488"/>
      <c r="U310" s="502" t="str">
        <f t="shared" si="189"/>
        <v/>
      </c>
      <c r="V310" s="543" t="str">
        <f t="shared" si="190"/>
        <v/>
      </c>
      <c r="W310" s="543" t="str">
        <f t="shared" si="233"/>
        <v/>
      </c>
      <c r="X310" s="543" t="str">
        <f t="shared" si="191"/>
        <v/>
      </c>
      <c r="Y310" s="543" t="str">
        <f t="shared" si="192"/>
        <v/>
      </c>
      <c r="Z310" s="544"/>
      <c r="AA310" s="487"/>
      <c r="AB310" s="498"/>
      <c r="AC310" s="499" t="str">
        <f t="shared" si="193"/>
        <v/>
      </c>
      <c r="AD310" s="543" t="str">
        <f t="shared" si="194"/>
        <v/>
      </c>
      <c r="AE310" s="543" t="str">
        <f t="shared" si="195"/>
        <v/>
      </c>
      <c r="AF310" s="543" t="str">
        <f t="shared" si="196"/>
        <v/>
      </c>
      <c r="AG310" s="545" t="str">
        <f t="shared" si="197"/>
        <v/>
      </c>
      <c r="AH310" s="540"/>
      <c r="AI310" s="487"/>
      <c r="AJ310" s="488"/>
      <c r="AK310" s="508">
        <f t="shared" si="198"/>
        <v>0</v>
      </c>
      <c r="AL310" s="543" t="str">
        <f t="shared" si="199"/>
        <v/>
      </c>
      <c r="AM310" s="543" t="str">
        <f t="shared" si="200"/>
        <v/>
      </c>
      <c r="AN310" s="543" t="str">
        <f t="shared" si="201"/>
        <v/>
      </c>
      <c r="AO310" s="543" t="str">
        <f t="shared" si="202"/>
        <v/>
      </c>
      <c r="AP310" s="546" t="str">
        <f t="shared" si="234"/>
        <v/>
      </c>
      <c r="AQ310" s="540"/>
      <c r="AR310" s="487"/>
      <c r="AS310" s="488"/>
      <c r="AT310" s="502" t="str">
        <f t="shared" si="203"/>
        <v/>
      </c>
      <c r="AU310" s="543" t="str">
        <f t="shared" si="204"/>
        <v/>
      </c>
      <c r="AV310" s="543" t="str">
        <f t="shared" si="205"/>
        <v/>
      </c>
      <c r="AW310" s="543" t="str">
        <f t="shared" si="206"/>
        <v/>
      </c>
      <c r="AX310" s="544"/>
      <c r="AY310" s="487"/>
      <c r="AZ310" s="498"/>
      <c r="BA310" s="498" t="str">
        <f t="shared" si="207"/>
        <v/>
      </c>
      <c r="BB310" s="543" t="str">
        <f t="shared" si="208"/>
        <v/>
      </c>
      <c r="BC310" s="543"/>
      <c r="BD310" s="545" t="str">
        <f t="shared" si="209"/>
        <v/>
      </c>
      <c r="BE310" s="540"/>
      <c r="BF310" s="487"/>
      <c r="BG310" s="488"/>
      <c r="BH310" s="502" t="str">
        <f t="shared" si="210"/>
        <v/>
      </c>
      <c r="BI310" s="543" t="str">
        <f t="shared" si="211"/>
        <v/>
      </c>
      <c r="BJ310" s="543" t="str">
        <f t="shared" si="212"/>
        <v/>
      </c>
      <c r="BK310" s="543" t="str">
        <f t="shared" si="213"/>
        <v/>
      </c>
      <c r="BL310" s="544"/>
      <c r="BM310" s="487"/>
      <c r="BN310" s="498"/>
      <c r="BO310" s="498" t="e">
        <f t="shared" si="214"/>
        <v>#VALUE!</v>
      </c>
      <c r="BP310" s="543" t="str">
        <f t="shared" si="215"/>
        <v/>
      </c>
      <c r="BQ310" s="543" t="str">
        <f t="shared" si="216"/>
        <v/>
      </c>
      <c r="BR310" s="545" t="str">
        <f t="shared" si="217"/>
        <v/>
      </c>
      <c r="BS310" s="540"/>
      <c r="BT310" s="487"/>
      <c r="BU310" s="488"/>
      <c r="BV310" s="502" t="str">
        <f t="shared" si="218"/>
        <v/>
      </c>
      <c r="BW310" s="543" t="str">
        <f t="shared" si="219"/>
        <v/>
      </c>
      <c r="BX310" s="543" t="str">
        <f t="shared" si="220"/>
        <v/>
      </c>
      <c r="BY310" s="543" t="str">
        <f t="shared" si="221"/>
        <v/>
      </c>
      <c r="BZ310" s="544"/>
      <c r="CA310" s="487"/>
      <c r="CB310" s="488"/>
      <c r="CC310" s="483" t="str">
        <f t="shared" si="222"/>
        <v/>
      </c>
      <c r="CD310" s="153" t="str">
        <f t="shared" si="223"/>
        <v/>
      </c>
      <c r="CE310" s="153" t="str">
        <f t="shared" si="224"/>
        <v/>
      </c>
      <c r="CF310" s="153" t="str">
        <f t="shared" si="225"/>
        <v/>
      </c>
    </row>
  </sheetData>
  <sheetCalcPr fullCalcOnLoad="1"/>
  <sheetProtection password="A7DB" sheet="1" selectLockedCells="1"/>
  <protectedRanges>
    <protectedRange sqref="AV3" name="N Bedarf Ackerbau_1"/>
    <protectedRange sqref="J1" name="N Bedarf Ackerbau_1_1"/>
  </protectedRanges>
  <mergeCells count="44">
    <mergeCell ref="AP1:AU1"/>
    <mergeCell ref="AV1:BB1"/>
    <mergeCell ref="BC1:BG1"/>
    <mergeCell ref="BL1:BO1"/>
    <mergeCell ref="K2:N2"/>
    <mergeCell ref="AP2:AU2"/>
    <mergeCell ref="AV2:BB2"/>
    <mergeCell ref="BC2:BG2"/>
    <mergeCell ref="BL2:BO2"/>
    <mergeCell ref="K3:N3"/>
    <mergeCell ref="AP3:AU3"/>
    <mergeCell ref="AV3:BB3"/>
    <mergeCell ref="BC3:BG3"/>
    <mergeCell ref="BL3:BO3"/>
    <mergeCell ref="H4:J4"/>
    <mergeCell ref="E5:G5"/>
    <mergeCell ref="H5:I5"/>
    <mergeCell ref="K5:M5"/>
    <mergeCell ref="N5:P5"/>
    <mergeCell ref="R5:AJ5"/>
    <mergeCell ref="AQ5:CB5"/>
    <mergeCell ref="A6:A7"/>
    <mergeCell ref="B6:B7"/>
    <mergeCell ref="C6:C7"/>
    <mergeCell ref="Q6:Q7"/>
    <mergeCell ref="AP6:AP7"/>
    <mergeCell ref="R6:R7"/>
    <mergeCell ref="S6:S7"/>
    <mergeCell ref="Z6:Z7"/>
    <mergeCell ref="AA6:AA7"/>
    <mergeCell ref="AH6:AH7"/>
    <mergeCell ref="AI6:AI7"/>
    <mergeCell ref="AQ6:AQ7"/>
    <mergeCell ref="AR6:AR7"/>
    <mergeCell ref="AX6:AX7"/>
    <mergeCell ref="AY6:AY7"/>
    <mergeCell ref="BZ6:BZ7"/>
    <mergeCell ref="CA6:CA7"/>
    <mergeCell ref="BE6:BE7"/>
    <mergeCell ref="BF6:BF7"/>
    <mergeCell ref="BL6:BL7"/>
    <mergeCell ref="BM6:BM7"/>
    <mergeCell ref="BS6:BS7"/>
    <mergeCell ref="BT6:BT7"/>
  </mergeCells>
  <dataValidations count="2">
    <dataValidation type="list" allowBlank="1" showInputMessage="1" showErrorMessage="1" sqref="AA8:AA310 S8:S310 AI8:AI310">
      <formula1>org_Dünger</formula1>
    </dataValidation>
    <dataValidation type="list" allowBlank="1" showInputMessage="1" showErrorMessage="1" sqref="AY8:AY310 BF8:BF310 AR8:AR310 BM8:BM310 BT8:BT310 CA8:CA310">
      <formula1>min_Dünger</formula1>
    </dataValidation>
  </dataValidations>
  <pageMargins left="0.70866141732283472" right="0.70866141732283472" top="0.78740157480314965" bottom="0.78740157480314965" header="0.31496062992125984" footer="0.31496062992125984"/>
  <pageSetup paperSize="9" scale="36" orientation="landscape" horizontalDpi="1200" verticalDpi="1200" r:id="rId1"/>
  <headerFooter>
    <oddHeader>&amp;C&amp;G&amp;R&amp;G</oddHead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H38"/>
  <sheetViews>
    <sheetView workbookViewId="0">
      <selection sqref="A1:IV65536"/>
    </sheetView>
  </sheetViews>
  <sheetFormatPr baseColWidth="10" defaultColWidth="11.5703125" defaultRowHeight="15" x14ac:dyDescent="0.25"/>
  <cols>
    <col min="1" max="1" width="7.28515625" style="641" customWidth="1"/>
    <col min="2" max="2" width="10.42578125" style="642" customWidth="1"/>
    <col min="3" max="16384" width="11.5703125" style="641"/>
  </cols>
  <sheetData>
    <row r="1" spans="1:8" x14ac:dyDescent="0.25">
      <c r="A1" s="1063" t="s">
        <v>264</v>
      </c>
      <c r="B1" s="1063"/>
      <c r="C1" s="1063" t="s">
        <v>249</v>
      </c>
      <c r="D1" s="1063"/>
      <c r="E1" s="1063"/>
      <c r="F1" s="1063"/>
      <c r="G1" s="1063"/>
      <c r="H1" s="1063"/>
    </row>
    <row r="2" spans="1:8" x14ac:dyDescent="0.25">
      <c r="A2" s="1063"/>
      <c r="B2" s="1063"/>
      <c r="C2" s="1063" t="s">
        <v>254</v>
      </c>
      <c r="D2" s="1063"/>
      <c r="E2" s="1063" t="s">
        <v>261</v>
      </c>
      <c r="F2" s="1063"/>
      <c r="G2" s="1063" t="s">
        <v>260</v>
      </c>
      <c r="H2" s="1063"/>
    </row>
    <row r="3" spans="1:8" x14ac:dyDescent="0.25">
      <c r="A3" s="641" t="s">
        <v>250</v>
      </c>
      <c r="B3" s="642">
        <v>2</v>
      </c>
      <c r="C3" s="641">
        <v>0</v>
      </c>
      <c r="D3" s="641">
        <v>4</v>
      </c>
      <c r="E3" s="641">
        <v>0</v>
      </c>
      <c r="F3" s="641">
        <v>5</v>
      </c>
      <c r="G3" s="641">
        <v>0</v>
      </c>
      <c r="H3" s="641">
        <v>6</v>
      </c>
    </row>
    <row r="4" spans="1:8" x14ac:dyDescent="0.25">
      <c r="A4" s="641" t="s">
        <v>251</v>
      </c>
      <c r="B4" s="642">
        <v>1.5</v>
      </c>
      <c r="C4" s="641">
        <v>5</v>
      </c>
      <c r="D4" s="641">
        <v>10</v>
      </c>
      <c r="E4" s="641">
        <v>6</v>
      </c>
      <c r="F4" s="641">
        <v>11</v>
      </c>
      <c r="G4" s="641">
        <v>7</v>
      </c>
      <c r="H4" s="641">
        <v>14</v>
      </c>
    </row>
    <row r="5" spans="1:8" x14ac:dyDescent="0.25">
      <c r="A5" s="641" t="s">
        <v>252</v>
      </c>
      <c r="B5" s="642">
        <v>1</v>
      </c>
      <c r="C5" s="641">
        <v>11</v>
      </c>
      <c r="D5" s="641">
        <v>18</v>
      </c>
      <c r="E5" s="641">
        <v>12</v>
      </c>
      <c r="F5" s="641">
        <v>20</v>
      </c>
      <c r="G5" s="641">
        <v>15</v>
      </c>
      <c r="H5" s="641">
        <v>24</v>
      </c>
    </row>
    <row r="6" spans="1:8" x14ac:dyDescent="0.25">
      <c r="A6" s="641" t="s">
        <v>253</v>
      </c>
      <c r="B6" s="642">
        <v>0.5</v>
      </c>
      <c r="C6" s="641">
        <v>19</v>
      </c>
      <c r="D6" s="641">
        <v>28</v>
      </c>
      <c r="E6" s="641">
        <v>21</v>
      </c>
      <c r="F6" s="641">
        <v>33</v>
      </c>
      <c r="G6" s="641">
        <v>25</v>
      </c>
      <c r="H6" s="641">
        <v>38</v>
      </c>
    </row>
    <row r="7" spans="1:8" x14ac:dyDescent="0.25">
      <c r="A7" s="641" t="s">
        <v>259</v>
      </c>
      <c r="B7" s="642">
        <v>0</v>
      </c>
      <c r="C7" s="641">
        <v>28</v>
      </c>
      <c r="E7" s="641">
        <v>33</v>
      </c>
      <c r="G7" s="641">
        <v>38</v>
      </c>
    </row>
    <row r="9" spans="1:8" x14ac:dyDescent="0.25">
      <c r="A9" s="643" t="s">
        <v>263</v>
      </c>
      <c r="B9" s="643"/>
      <c r="C9" s="1063" t="s">
        <v>249</v>
      </c>
      <c r="D9" s="1063"/>
      <c r="E9" s="1063"/>
      <c r="F9" s="643"/>
      <c r="G9" s="643"/>
      <c r="H9" s="643"/>
    </row>
    <row r="10" spans="1:8" x14ac:dyDescent="0.25">
      <c r="A10" s="643"/>
      <c r="B10" s="643"/>
      <c r="C10" s="644" t="s">
        <v>254</v>
      </c>
      <c r="D10" s="644" t="s">
        <v>261</v>
      </c>
      <c r="E10" s="644" t="s">
        <v>260</v>
      </c>
      <c r="F10" s="643"/>
      <c r="H10" s="643"/>
    </row>
    <row r="11" spans="1:8" x14ac:dyDescent="0.25">
      <c r="A11" s="641" t="s">
        <v>250</v>
      </c>
      <c r="B11" s="642">
        <v>2</v>
      </c>
      <c r="C11" s="641">
        <v>0</v>
      </c>
      <c r="D11" s="641">
        <v>0</v>
      </c>
      <c r="E11" s="641">
        <v>0</v>
      </c>
    </row>
    <row r="12" spans="1:8" x14ac:dyDescent="0.25">
      <c r="A12" s="641" t="s">
        <v>251</v>
      </c>
      <c r="B12" s="642">
        <v>1.5</v>
      </c>
      <c r="C12" s="641">
        <v>5</v>
      </c>
      <c r="D12" s="641">
        <v>6</v>
      </c>
      <c r="E12" s="641">
        <v>7</v>
      </c>
    </row>
    <row r="13" spans="1:8" x14ac:dyDescent="0.25">
      <c r="A13" s="641" t="s">
        <v>252</v>
      </c>
      <c r="B13" s="642">
        <v>1</v>
      </c>
      <c r="C13" s="641">
        <v>11</v>
      </c>
      <c r="D13" s="641">
        <v>12</v>
      </c>
      <c r="E13" s="641">
        <v>15</v>
      </c>
    </row>
    <row r="14" spans="1:8" x14ac:dyDescent="0.25">
      <c r="A14" s="641" t="s">
        <v>253</v>
      </c>
      <c r="B14" s="642">
        <v>0.5</v>
      </c>
      <c r="C14" s="641">
        <v>19</v>
      </c>
      <c r="D14" s="641">
        <v>21</v>
      </c>
      <c r="E14" s="641">
        <v>25</v>
      </c>
    </row>
    <row r="15" spans="1:8" x14ac:dyDescent="0.25">
      <c r="A15" s="641" t="s">
        <v>259</v>
      </c>
      <c r="B15" s="642">
        <v>0</v>
      </c>
      <c r="C15" s="641">
        <v>28</v>
      </c>
      <c r="D15" s="641">
        <v>33</v>
      </c>
      <c r="E15" s="641">
        <v>38</v>
      </c>
    </row>
    <row r="17" spans="1:8" x14ac:dyDescent="0.25">
      <c r="A17" s="643" t="s">
        <v>262</v>
      </c>
      <c r="B17" s="643"/>
      <c r="C17" s="1063" t="s">
        <v>249</v>
      </c>
      <c r="D17" s="1063"/>
      <c r="E17" s="1063"/>
      <c r="F17" s="643"/>
      <c r="G17" s="643"/>
      <c r="H17" s="643"/>
    </row>
    <row r="18" spans="1:8" x14ac:dyDescent="0.25">
      <c r="A18" s="643"/>
      <c r="B18" s="643"/>
      <c r="C18" s="644" t="s">
        <v>254</v>
      </c>
      <c r="D18" s="644" t="s">
        <v>261</v>
      </c>
      <c r="E18" s="644" t="s">
        <v>260</v>
      </c>
    </row>
    <row r="19" spans="1:8" x14ac:dyDescent="0.25">
      <c r="A19" s="641" t="s">
        <v>250</v>
      </c>
      <c r="B19" s="642">
        <v>2</v>
      </c>
      <c r="C19" s="641">
        <v>4</v>
      </c>
      <c r="D19" s="641">
        <v>5</v>
      </c>
      <c r="E19" s="641">
        <v>6</v>
      </c>
    </row>
    <row r="20" spans="1:8" x14ac:dyDescent="0.25">
      <c r="A20" s="641" t="s">
        <v>251</v>
      </c>
      <c r="B20" s="642">
        <v>1.5</v>
      </c>
      <c r="C20" s="641">
        <v>10</v>
      </c>
      <c r="D20" s="641">
        <v>11</v>
      </c>
      <c r="E20" s="641">
        <v>14</v>
      </c>
    </row>
    <row r="21" spans="1:8" x14ac:dyDescent="0.25">
      <c r="A21" s="641" t="s">
        <v>252</v>
      </c>
      <c r="B21" s="642">
        <v>1</v>
      </c>
      <c r="C21" s="641">
        <v>18</v>
      </c>
      <c r="D21" s="641">
        <v>20</v>
      </c>
      <c r="E21" s="641">
        <v>24</v>
      </c>
    </row>
    <row r="22" spans="1:8" x14ac:dyDescent="0.25">
      <c r="A22" s="641" t="s">
        <v>253</v>
      </c>
      <c r="B22" s="642">
        <v>0.5</v>
      </c>
      <c r="C22" s="641">
        <v>28</v>
      </c>
      <c r="D22" s="641">
        <v>33</v>
      </c>
      <c r="E22" s="641">
        <v>38</v>
      </c>
    </row>
    <row r="23" spans="1:8" x14ac:dyDescent="0.25">
      <c r="A23" s="641" t="s">
        <v>259</v>
      </c>
      <c r="B23" s="642">
        <v>0</v>
      </c>
    </row>
    <row r="27" spans="1:8" x14ac:dyDescent="0.25">
      <c r="B27" s="641">
        <f>INDEX(C11:E15,MATCH("B",A11:A15,0),MATCH("II",C10:E10,0))</f>
        <v>6</v>
      </c>
      <c r="C27" s="641" t="s">
        <v>258</v>
      </c>
      <c r="D27" s="641" t="e">
        <f>MATCH(12,C11:E15,0)</f>
        <v>#N/A</v>
      </c>
    </row>
    <row r="28" spans="1:8" x14ac:dyDescent="0.25">
      <c r="B28" s="641">
        <f>MATCH("II",C10:E10,0)</f>
        <v>2</v>
      </c>
      <c r="C28" s="641" t="s">
        <v>257</v>
      </c>
    </row>
    <row r="30" spans="1:8" x14ac:dyDescent="0.25">
      <c r="B30" s="641">
        <v>11.01</v>
      </c>
      <c r="C30" s="641" t="s">
        <v>256</v>
      </c>
    </row>
    <row r="31" spans="1:8" x14ac:dyDescent="0.25">
      <c r="B31" s="641" t="str">
        <f>INDEX( A11:A15,MATCH(B30,C11:C15,1),1)</f>
        <v>C</v>
      </c>
      <c r="C31" s="641" t="s">
        <v>255</v>
      </c>
    </row>
    <row r="33" spans="2:4" x14ac:dyDescent="0.25">
      <c r="C33" s="641" t="s">
        <v>272</v>
      </c>
      <c r="D33" s="641" t="s">
        <v>293</v>
      </c>
    </row>
    <row r="34" spans="2:4" x14ac:dyDescent="0.25">
      <c r="B34" s="642" t="s">
        <v>250</v>
      </c>
      <c r="C34" s="641">
        <v>2</v>
      </c>
      <c r="D34" s="641">
        <v>2</v>
      </c>
    </row>
    <row r="35" spans="2:4" x14ac:dyDescent="0.25">
      <c r="B35" s="642" t="s">
        <v>251</v>
      </c>
      <c r="C35" s="641">
        <v>1.5</v>
      </c>
      <c r="D35" s="641">
        <v>1.5</v>
      </c>
    </row>
    <row r="36" spans="2:4" x14ac:dyDescent="0.25">
      <c r="B36" s="642" t="s">
        <v>252</v>
      </c>
      <c r="C36" s="641">
        <v>1</v>
      </c>
      <c r="D36" s="641">
        <v>1</v>
      </c>
    </row>
    <row r="37" spans="2:4" x14ac:dyDescent="0.25">
      <c r="B37" s="642" t="s">
        <v>253</v>
      </c>
      <c r="C37" s="641">
        <v>1</v>
      </c>
      <c r="D37" s="641">
        <v>0.5</v>
      </c>
    </row>
    <row r="38" spans="2:4" x14ac:dyDescent="0.25">
      <c r="B38" s="642" t="s">
        <v>259</v>
      </c>
      <c r="C38" s="641">
        <v>1</v>
      </c>
      <c r="D38" s="641">
        <v>0</v>
      </c>
    </row>
  </sheetData>
  <sheetProtection password="A7DB" sheet="1" selectLockedCells="1"/>
  <mergeCells count="7">
    <mergeCell ref="C17:E17"/>
    <mergeCell ref="C9:E9"/>
    <mergeCell ref="A1:B2"/>
    <mergeCell ref="C1:H1"/>
    <mergeCell ref="C2:D2"/>
    <mergeCell ref="E2:F2"/>
    <mergeCell ref="G2:H2"/>
  </mergeCells>
  <conditionalFormatting sqref="B34:B38">
    <cfRule type="colorScale" priority="1">
      <colorScale>
        <cfvo type="min"/>
        <cfvo type="percentile" val="50"/>
        <cfvo type="max"/>
        <color rgb="FFF8696B"/>
        <color rgb="FFFFEB84"/>
        <color rgb="FF63BE7B"/>
      </colorScale>
    </cfRule>
  </conditionalFormatting>
  <pageMargins left="0.7" right="0.7" top="0.78740157499999996" bottom="0.78740157499999996"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workbookViewId="0">
      <selection activeCell="H7" sqref="H7"/>
    </sheetView>
  </sheetViews>
  <sheetFormatPr baseColWidth="10" defaultRowHeight="15" x14ac:dyDescent="0.25"/>
  <sheetData>
    <row r="1" spans="1:11" ht="15.75" x14ac:dyDescent="0.25">
      <c r="A1" s="239" t="s">
        <v>653</v>
      </c>
      <c r="B1" s="56"/>
      <c r="C1" s="56"/>
      <c r="D1" s="56"/>
      <c r="E1" s="56"/>
      <c r="F1" s="56"/>
      <c r="G1" s="56"/>
      <c r="H1" s="56"/>
      <c r="I1" s="240"/>
      <c r="J1" s="240"/>
      <c r="K1" s="240"/>
    </row>
    <row r="2" spans="1:11" x14ac:dyDescent="0.25">
      <c r="A2" s="56"/>
      <c r="B2" s="56"/>
      <c r="C2" s="56"/>
      <c r="D2" s="56"/>
      <c r="E2" s="56"/>
      <c r="F2" s="56"/>
      <c r="G2" s="56"/>
      <c r="H2" s="56"/>
      <c r="I2" s="240"/>
      <c r="J2" s="240"/>
      <c r="K2" s="240"/>
    </row>
    <row r="3" spans="1:11" ht="15.75" x14ac:dyDescent="0.25">
      <c r="A3" s="254" t="s">
        <v>674</v>
      </c>
      <c r="B3" s="254" t="s">
        <v>675</v>
      </c>
      <c r="C3" s="260" t="s">
        <v>654</v>
      </c>
      <c r="D3" s="258" t="s">
        <v>678</v>
      </c>
      <c r="E3" s="256" t="s">
        <v>682</v>
      </c>
      <c r="F3" s="1045" t="s">
        <v>655</v>
      </c>
      <c r="G3" s="1045"/>
      <c r="H3" s="1045"/>
      <c r="I3" s="1050" t="s">
        <v>656</v>
      </c>
      <c r="J3" s="1050"/>
      <c r="K3" s="1050"/>
    </row>
    <row r="4" spans="1:11" ht="15.75" x14ac:dyDescent="0.25">
      <c r="A4" s="255"/>
      <c r="B4" s="255" t="s">
        <v>676</v>
      </c>
      <c r="C4" s="261"/>
      <c r="D4" s="259" t="s">
        <v>679</v>
      </c>
      <c r="E4" s="257" t="s">
        <v>657</v>
      </c>
      <c r="F4" s="252" t="s">
        <v>109</v>
      </c>
      <c r="G4" s="252" t="s">
        <v>367</v>
      </c>
      <c r="H4" s="252" t="s">
        <v>368</v>
      </c>
      <c r="I4" s="253" t="s">
        <v>109</v>
      </c>
      <c r="J4" s="253" t="s">
        <v>367</v>
      </c>
      <c r="K4" s="253" t="s">
        <v>368</v>
      </c>
    </row>
    <row r="5" spans="1:11" ht="15.75" x14ac:dyDescent="0.25">
      <c r="A5" s="242" t="s">
        <v>390</v>
      </c>
      <c r="B5" s="242" t="s">
        <v>109</v>
      </c>
      <c r="C5" s="236">
        <v>-16</v>
      </c>
      <c r="D5" s="248">
        <v>23.4</v>
      </c>
      <c r="E5" s="249">
        <f t="shared" ref="E5:E21" si="0">D5-(C5*$H$25)</f>
        <v>24.36</v>
      </c>
      <c r="F5" s="237">
        <v>27</v>
      </c>
      <c r="G5" s="241"/>
      <c r="H5" s="241"/>
      <c r="I5" s="250">
        <f>IF(D5=0," ",E5/F5)</f>
        <v>0.90222222222222215</v>
      </c>
      <c r="J5" s="250"/>
      <c r="K5" s="250"/>
    </row>
    <row r="6" spans="1:11" ht="15.75" x14ac:dyDescent="0.25">
      <c r="A6" s="242" t="s">
        <v>395</v>
      </c>
      <c r="B6" s="242" t="s">
        <v>109</v>
      </c>
      <c r="C6" s="236">
        <v>-30</v>
      </c>
      <c r="D6" s="248">
        <v>22.9</v>
      </c>
      <c r="E6" s="249">
        <f t="shared" si="0"/>
        <v>24.7</v>
      </c>
      <c r="F6" s="237">
        <v>28</v>
      </c>
      <c r="G6" s="241"/>
      <c r="H6" s="241"/>
      <c r="I6" s="250">
        <f>IF(D6=0," ",E6/F6)</f>
        <v>0.88214285714285712</v>
      </c>
      <c r="J6" s="250"/>
      <c r="K6" s="250"/>
    </row>
    <row r="7" spans="1:11" ht="15.75" x14ac:dyDescent="0.25">
      <c r="A7" s="242" t="s">
        <v>393</v>
      </c>
      <c r="B7" s="242" t="s">
        <v>109</v>
      </c>
      <c r="C7" s="236">
        <v>-46</v>
      </c>
      <c r="D7" s="248">
        <v>32.65</v>
      </c>
      <c r="E7" s="249">
        <f t="shared" si="0"/>
        <v>35.409999999999997</v>
      </c>
      <c r="F7" s="237">
        <v>46</v>
      </c>
      <c r="G7" s="241"/>
      <c r="H7" s="241"/>
      <c r="I7" s="250">
        <f>IF(D7=0," ",E7/F7)</f>
        <v>0.76978260869565207</v>
      </c>
      <c r="J7" s="250"/>
      <c r="K7" s="250"/>
    </row>
    <row r="8" spans="1:11" ht="15.75" x14ac:dyDescent="0.25">
      <c r="A8" s="242" t="s">
        <v>658</v>
      </c>
      <c r="B8" s="242" t="s">
        <v>109</v>
      </c>
      <c r="C8" s="236">
        <v>-51</v>
      </c>
      <c r="D8" s="248">
        <v>27</v>
      </c>
      <c r="E8" s="249">
        <f t="shared" si="0"/>
        <v>30.06</v>
      </c>
      <c r="F8" s="237">
        <v>26</v>
      </c>
      <c r="G8" s="241"/>
      <c r="H8" s="241"/>
      <c r="I8" s="250">
        <f>IF(D8=0," ",E8/F8)</f>
        <v>1.1561538461538461</v>
      </c>
      <c r="J8" s="250"/>
      <c r="K8" s="250"/>
    </row>
    <row r="9" spans="1:11" ht="15.75" x14ac:dyDescent="0.25">
      <c r="A9" s="242" t="s">
        <v>392</v>
      </c>
      <c r="B9" s="242" t="s">
        <v>109</v>
      </c>
      <c r="C9" s="236">
        <v>-63</v>
      </c>
      <c r="D9" s="248">
        <v>22.22</v>
      </c>
      <c r="E9" s="249">
        <f t="shared" si="0"/>
        <v>26</v>
      </c>
      <c r="F9" s="237">
        <v>21</v>
      </c>
      <c r="G9" s="241"/>
      <c r="H9" s="241"/>
      <c r="I9" s="250">
        <f>IF(D9=0," ",E9/F9)</f>
        <v>1.2380952380952381</v>
      </c>
      <c r="J9" s="250"/>
      <c r="K9" s="250"/>
    </row>
    <row r="10" spans="1:11" ht="15.75" x14ac:dyDescent="0.25">
      <c r="A10" s="243" t="s">
        <v>660</v>
      </c>
      <c r="B10" s="243" t="s">
        <v>659</v>
      </c>
      <c r="C10" s="236">
        <v>-3</v>
      </c>
      <c r="D10" s="248">
        <v>39.43</v>
      </c>
      <c r="E10" s="249">
        <f t="shared" si="0"/>
        <v>39.61</v>
      </c>
      <c r="F10" s="241"/>
      <c r="G10" s="237">
        <v>45</v>
      </c>
      <c r="H10" s="241"/>
      <c r="I10" s="250"/>
      <c r="J10" s="250">
        <f>IF($D10=0," ",E10/G10)</f>
        <v>0.88022222222222224</v>
      </c>
      <c r="K10" s="250"/>
    </row>
    <row r="11" spans="1:11" ht="15.75" x14ac:dyDescent="0.25">
      <c r="A11" s="243" t="s">
        <v>661</v>
      </c>
      <c r="B11" s="243" t="s">
        <v>659</v>
      </c>
      <c r="C11" s="236">
        <v>-1</v>
      </c>
      <c r="D11" s="248"/>
      <c r="E11" s="249">
        <f t="shared" si="0"/>
        <v>0.06</v>
      </c>
      <c r="F11" s="241"/>
      <c r="G11" s="237">
        <v>18</v>
      </c>
      <c r="H11" s="241"/>
      <c r="I11" s="250"/>
      <c r="J11" s="250" t="str">
        <f>IF($D11=0," ",E11/G11)</f>
        <v xml:space="preserve"> </v>
      </c>
      <c r="K11" s="250"/>
    </row>
    <row r="12" spans="1:11" ht="15.75" x14ac:dyDescent="0.25">
      <c r="A12" s="244" t="s">
        <v>663</v>
      </c>
      <c r="B12" s="244" t="s">
        <v>662</v>
      </c>
      <c r="C12" s="236">
        <v>0</v>
      </c>
      <c r="D12" s="248">
        <v>25</v>
      </c>
      <c r="E12" s="249">
        <f t="shared" si="0"/>
        <v>25</v>
      </c>
      <c r="F12" s="241"/>
      <c r="G12" s="241"/>
      <c r="H12" s="237">
        <v>40</v>
      </c>
      <c r="I12" s="250"/>
      <c r="J12" s="250"/>
      <c r="K12" s="250">
        <f>IF($D12=0," ",$E12/H12)</f>
        <v>0.625</v>
      </c>
    </row>
    <row r="13" spans="1:11" ht="15.75" x14ac:dyDescent="0.25">
      <c r="A13" s="244" t="s">
        <v>664</v>
      </c>
      <c r="B13" s="244" t="s">
        <v>662</v>
      </c>
      <c r="C13" s="236">
        <v>0</v>
      </c>
      <c r="D13" s="248">
        <v>32.75</v>
      </c>
      <c r="E13" s="249">
        <f t="shared" si="0"/>
        <v>32.75</v>
      </c>
      <c r="F13" s="241"/>
      <c r="G13" s="241"/>
      <c r="H13" s="237">
        <v>60</v>
      </c>
      <c r="I13" s="250"/>
      <c r="J13" s="250"/>
      <c r="K13" s="250">
        <f>IF($D13=0," ",$E13/H13)</f>
        <v>0.54583333333333328</v>
      </c>
    </row>
    <row r="14" spans="1:11" ht="15.75" x14ac:dyDescent="0.25">
      <c r="A14" s="244" t="s">
        <v>680</v>
      </c>
      <c r="B14" s="244" t="s">
        <v>662</v>
      </c>
      <c r="C14" s="236">
        <v>0</v>
      </c>
      <c r="D14" s="248">
        <v>12.87</v>
      </c>
      <c r="E14" s="249">
        <f t="shared" si="0"/>
        <v>12.87</v>
      </c>
      <c r="F14" s="241"/>
      <c r="G14" s="241"/>
      <c r="H14" s="237">
        <v>9</v>
      </c>
      <c r="I14" s="250"/>
      <c r="J14" s="250"/>
      <c r="K14" s="250">
        <f>IF($D14=0," ",$E14/H14)</f>
        <v>1.43</v>
      </c>
    </row>
    <row r="15" spans="1:11" ht="15.75" x14ac:dyDescent="0.25">
      <c r="A15" s="245" t="s">
        <v>396</v>
      </c>
      <c r="B15" s="245" t="s">
        <v>665</v>
      </c>
      <c r="C15" s="236">
        <v>-38</v>
      </c>
      <c r="D15" s="248">
        <v>45.76</v>
      </c>
      <c r="E15" s="249">
        <f t="shared" si="0"/>
        <v>48.04</v>
      </c>
      <c r="F15" s="237">
        <v>18</v>
      </c>
      <c r="G15" s="237">
        <v>46</v>
      </c>
      <c r="H15" s="241"/>
      <c r="I15" s="250">
        <f>IF($D15=0," ",$I$25)</f>
        <v>0.76978260869565207</v>
      </c>
      <c r="J15" s="250">
        <f>IF($D15=0," ",(E15-(F15*I15))/G15)</f>
        <v>0.74312854442344045</v>
      </c>
      <c r="K15" s="250"/>
    </row>
    <row r="16" spans="1:11" ht="15.75" x14ac:dyDescent="0.25">
      <c r="A16" s="245" t="s">
        <v>666</v>
      </c>
      <c r="B16" s="245" t="s">
        <v>665</v>
      </c>
      <c r="C16" s="236">
        <v>-18</v>
      </c>
      <c r="D16" s="248"/>
      <c r="E16" s="249">
        <f t="shared" si="0"/>
        <v>1.08</v>
      </c>
      <c r="F16" s="237">
        <v>20</v>
      </c>
      <c r="G16" s="237">
        <v>20</v>
      </c>
      <c r="H16" s="241"/>
      <c r="I16" s="250" t="str">
        <f>IF($D16=0," ",$I$25)</f>
        <v xml:space="preserve"> </v>
      </c>
      <c r="J16" s="250" t="str">
        <f>IF($D16=0," ",(E16-(F16*I16))/G16)</f>
        <v xml:space="preserve"> </v>
      </c>
      <c r="K16" s="250"/>
    </row>
    <row r="17" spans="1:11" ht="15.75" x14ac:dyDescent="0.25">
      <c r="A17" s="238" t="s">
        <v>677</v>
      </c>
      <c r="B17" s="238" t="s">
        <v>667</v>
      </c>
      <c r="C17" s="236">
        <v>-14</v>
      </c>
      <c r="D17" s="248"/>
      <c r="E17" s="249">
        <f t="shared" si="0"/>
        <v>0.84</v>
      </c>
      <c r="F17" s="237">
        <v>14</v>
      </c>
      <c r="G17" s="237">
        <v>10</v>
      </c>
      <c r="H17" s="237">
        <v>20</v>
      </c>
      <c r="I17" s="250" t="str">
        <f>IF($D17=0," ",(E17-(G17*J17)-(H17*K17))/F17)</f>
        <v xml:space="preserve"> </v>
      </c>
      <c r="J17" s="250" t="str">
        <f>IF(D17=0," ",$J$25)</f>
        <v xml:space="preserve"> </v>
      </c>
      <c r="K17" s="250" t="str">
        <f>IF(D17=0," ",$K$25)</f>
        <v xml:space="preserve"> </v>
      </c>
    </row>
    <row r="18" spans="1:11" ht="15.75" x14ac:dyDescent="0.25">
      <c r="A18" s="238" t="s">
        <v>668</v>
      </c>
      <c r="B18" s="238" t="s">
        <v>667</v>
      </c>
      <c r="C18" s="236">
        <v>-15</v>
      </c>
      <c r="D18" s="248">
        <v>33.950000000000003</v>
      </c>
      <c r="E18" s="249">
        <f t="shared" si="0"/>
        <v>34.85</v>
      </c>
      <c r="F18" s="237">
        <v>15</v>
      </c>
      <c r="G18" s="237">
        <v>15</v>
      </c>
      <c r="H18" s="237">
        <v>15</v>
      </c>
      <c r="I18" s="250">
        <f>IF($D18=0," ",(E18-(G18*J18)-(H18*K18))/F18)</f>
        <v>1.0343714555765595</v>
      </c>
      <c r="J18" s="250">
        <f>IF(D18=0," ",$J$25)</f>
        <v>0.74312854442344045</v>
      </c>
      <c r="K18" s="250">
        <f>IF(D18=0," ",$K$25)</f>
        <v>0.54583333333333328</v>
      </c>
    </row>
    <row r="19" spans="1:11" ht="15.75" x14ac:dyDescent="0.25">
      <c r="A19" s="238" t="s">
        <v>681</v>
      </c>
      <c r="B19" s="238" t="s">
        <v>667</v>
      </c>
      <c r="C19" s="236">
        <v>-14</v>
      </c>
      <c r="D19" s="248"/>
      <c r="E19" s="249">
        <f t="shared" si="0"/>
        <v>0.84</v>
      </c>
      <c r="F19" s="237">
        <v>13</v>
      </c>
      <c r="G19" s="237">
        <v>9</v>
      </c>
      <c r="H19" s="237">
        <v>16</v>
      </c>
      <c r="I19" s="250" t="str">
        <f>IF($D19=0," ",(E19-(G19*J19)-(H19*K19))/F19)</f>
        <v xml:space="preserve"> </v>
      </c>
      <c r="J19" s="250" t="str">
        <f>IF(D19=0," ",$J$25)</f>
        <v xml:space="preserve"> </v>
      </c>
      <c r="K19" s="250" t="str">
        <f>IF(D19=0," ",$K$25)</f>
        <v xml:space="preserve"> </v>
      </c>
    </row>
    <row r="20" spans="1:11" ht="15.75" x14ac:dyDescent="0.25">
      <c r="A20" s="246" t="s">
        <v>670</v>
      </c>
      <c r="B20" s="246" t="s">
        <v>669</v>
      </c>
      <c r="C20" s="236">
        <v>23</v>
      </c>
      <c r="D20" s="248"/>
      <c r="E20" s="249">
        <f t="shared" si="0"/>
        <v>-1.38</v>
      </c>
      <c r="F20" s="241"/>
      <c r="G20" s="237">
        <v>10</v>
      </c>
      <c r="H20" s="237">
        <v>20</v>
      </c>
      <c r="I20" s="250"/>
      <c r="J20" s="250" t="str">
        <f>IF($D20=0," ",(E20-(K20*H20))/G20)</f>
        <v xml:space="preserve"> </v>
      </c>
      <c r="K20" s="250" t="str">
        <f>IF(D20=0," ",$K$25)</f>
        <v xml:space="preserve"> </v>
      </c>
    </row>
    <row r="21" spans="1:11" ht="15.75" x14ac:dyDescent="0.25">
      <c r="A21" s="246" t="s">
        <v>671</v>
      </c>
      <c r="B21" s="246" t="s">
        <v>669</v>
      </c>
      <c r="C21" s="236">
        <v>30</v>
      </c>
      <c r="D21" s="248"/>
      <c r="E21" s="251">
        <f t="shared" si="0"/>
        <v>-1.7999999999999998</v>
      </c>
      <c r="F21" s="241"/>
      <c r="G21" s="237">
        <v>10</v>
      </c>
      <c r="H21" s="237">
        <v>15</v>
      </c>
      <c r="I21" s="250"/>
      <c r="J21" s="250" t="str">
        <f>IF($D21=0," ",(E21-(K21*H21))/G21)</f>
        <v xml:space="preserve"> </v>
      </c>
      <c r="K21" s="250" t="str">
        <f>IF(D21=0," ",$K$25)</f>
        <v xml:space="preserve"> </v>
      </c>
    </row>
    <row r="22" spans="1:11" ht="15.75" x14ac:dyDescent="0.25">
      <c r="A22" s="247"/>
      <c r="B22" s="247"/>
      <c r="C22" s="235"/>
      <c r="D22" s="235"/>
      <c r="E22" s="235"/>
      <c r="F22" s="235"/>
      <c r="G22" s="235"/>
      <c r="H22" s="235"/>
      <c r="I22" s="234"/>
      <c r="J22" s="234"/>
      <c r="K22" s="234"/>
    </row>
    <row r="23" spans="1:11" ht="15.75" x14ac:dyDescent="0.25">
      <c r="A23" s="28"/>
      <c r="B23" s="28"/>
      <c r="C23" s="28"/>
      <c r="D23" s="28"/>
      <c r="E23" s="235"/>
      <c r="F23" s="28"/>
      <c r="G23" s="28"/>
      <c r="H23" s="1046" t="s">
        <v>672</v>
      </c>
      <c r="I23" s="1047"/>
      <c r="J23" s="1047"/>
      <c r="K23" s="1048"/>
    </row>
    <row r="24" spans="1:11" x14ac:dyDescent="0.25">
      <c r="A24" s="28"/>
      <c r="B24" s="28"/>
      <c r="C24" s="28"/>
      <c r="D24" s="28"/>
      <c r="E24" s="28"/>
      <c r="F24" s="28"/>
      <c r="G24" s="28"/>
      <c r="H24" s="264" t="s">
        <v>673</v>
      </c>
      <c r="I24" s="264" t="s">
        <v>109</v>
      </c>
      <c r="J24" s="264" t="s">
        <v>367</v>
      </c>
      <c r="K24" s="264" t="s">
        <v>368</v>
      </c>
    </row>
    <row r="25" spans="1:11" ht="15.75" x14ac:dyDescent="0.25">
      <c r="A25" s="28"/>
      <c r="B25" s="28"/>
      <c r="C25" s="28"/>
      <c r="D25" s="28"/>
      <c r="E25" s="28"/>
      <c r="F25" s="28"/>
      <c r="G25" s="28"/>
      <c r="H25" s="262">
        <v>0.06</v>
      </c>
      <c r="I25" s="263">
        <f>MIN(I5:I9)</f>
        <v>0.76978260869565207</v>
      </c>
      <c r="J25" s="263">
        <f>MIN(J10:J16)</f>
        <v>0.74312854442344045</v>
      </c>
      <c r="K25" s="263">
        <f>MIN(K12:K14)</f>
        <v>0.54583333333333328</v>
      </c>
    </row>
  </sheetData>
  <sheetProtection password="F188" sheet="1"/>
  <mergeCells count="3">
    <mergeCell ref="F3:H3"/>
    <mergeCell ref="I3:K3"/>
    <mergeCell ref="H23:K23"/>
  </mergeCells>
  <pageMargins left="0.7" right="0.7" top="0.78740157499999996" bottom="0.78740157499999996"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D87"/>
  <sheetViews>
    <sheetView workbookViewId="0">
      <selection sqref="A1:IV65536"/>
    </sheetView>
  </sheetViews>
  <sheetFormatPr baseColWidth="10" defaultColWidth="11.5703125" defaultRowHeight="15" x14ac:dyDescent="0.25"/>
  <cols>
    <col min="1" max="1" width="49.42578125" style="231" bestFit="1" customWidth="1"/>
    <col min="2" max="3" width="11.5703125" style="231"/>
    <col min="4" max="4" width="13.140625" style="231" bestFit="1" customWidth="1"/>
    <col min="5" max="16384" width="11.5703125" style="231"/>
  </cols>
  <sheetData>
    <row r="4" spans="1:4" x14ac:dyDescent="0.25">
      <c r="B4" s="231" t="s">
        <v>416</v>
      </c>
      <c r="C4" s="232" t="s">
        <v>1362</v>
      </c>
      <c r="D4" s="231" t="s">
        <v>519</v>
      </c>
    </row>
    <row r="5" spans="1:4" x14ac:dyDescent="0.25">
      <c r="A5" s="231" t="str">
        <f>'Sollwerte N Ackerbau'!A4</f>
        <v>Winterweizen A,B</v>
      </c>
      <c r="B5" s="231">
        <f>IF(A5="","",SUMIF('N-Bedarf AL'!$D$8:$D$310,A5,'N-Bedarf AL'!$C$8:$C$310))</f>
        <v>0</v>
      </c>
      <c r="C5" s="233" t="str">
        <f t="shared" ref="C5:C36" si="0">IF(AND(B5=0),"",D5/B5)</f>
        <v/>
      </c>
      <c r="D5" s="231">
        <f>IF(A5="","",SUMIF('N-Bedarf AL'!$D$8:$D$310,A5,'N-Bedarf AL'!$U$8:$U$310))</f>
        <v>0</v>
      </c>
    </row>
    <row r="6" spans="1:4" x14ac:dyDescent="0.25">
      <c r="A6" s="231" t="str">
        <f>'Sollwerte N Ackerbau'!A5</f>
        <v>Winterweizen C (Futterwz.)</v>
      </c>
      <c r="B6" s="231">
        <f>IF(A6="","",SUMIF('N-Bedarf AL'!$D$8:$D$310,A6,'N-Bedarf AL'!$C$8:$C$310))</f>
        <v>0</v>
      </c>
      <c r="C6" s="233" t="str">
        <f t="shared" si="0"/>
        <v/>
      </c>
      <c r="D6" s="231">
        <f>IF(A6="","",SUMIF('N-Bedarf AL'!$D$8:$D$310,A6,'N-Bedarf AL'!$U$8:$U$310))</f>
        <v>0</v>
      </c>
    </row>
    <row r="7" spans="1:4" x14ac:dyDescent="0.25">
      <c r="A7" s="231" t="str">
        <f>'Sollwerte N Ackerbau'!A6</f>
        <v>Winterweizen E</v>
      </c>
      <c r="B7" s="231">
        <f>IF(A7="","",SUMIF('N-Bedarf AL'!$D$8:$D$310,A7,'N-Bedarf AL'!$C$8:$C$310))</f>
        <v>0</v>
      </c>
      <c r="C7" s="233" t="str">
        <f t="shared" si="0"/>
        <v/>
      </c>
      <c r="D7" s="231">
        <f>IF(A7="","",SUMIF('N-Bedarf AL'!$D$8:$D$310,A7,'N-Bedarf AL'!$U$8:$U$310))</f>
        <v>0</v>
      </c>
    </row>
    <row r="8" spans="1:4" x14ac:dyDescent="0.25">
      <c r="A8" s="231" t="str">
        <f>'Sollwerte N Ackerbau'!A7</f>
        <v>Durum (Hartweizen)</v>
      </c>
      <c r="B8" s="231">
        <f>IF(A8="","",SUMIF('N-Bedarf AL'!$D$8:$D$310,A8,'N-Bedarf AL'!$C$8:$C$310))</f>
        <v>0</v>
      </c>
      <c r="C8" s="233" t="str">
        <f t="shared" si="0"/>
        <v/>
      </c>
      <c r="D8" s="231">
        <f>IF(A8="","",SUMIF('N-Bedarf AL'!$D$8:$D$310,A8,'N-Bedarf AL'!$U$8:$U$310))</f>
        <v>0</v>
      </c>
    </row>
    <row r="9" spans="1:4" x14ac:dyDescent="0.25">
      <c r="A9" s="231" t="str">
        <f>'Sollwerte N Ackerbau'!A8</f>
        <v>Dinkel</v>
      </c>
      <c r="B9" s="231">
        <f>IF(A9="","",SUMIF('N-Bedarf AL'!$D$8:$D$310,A9,'N-Bedarf AL'!$C$8:$C$310))</f>
        <v>0</v>
      </c>
      <c r="C9" s="233" t="str">
        <f t="shared" si="0"/>
        <v/>
      </c>
      <c r="D9" s="231">
        <f>IF(A9="","",SUMIF('N-Bedarf AL'!$D$8:$D$310,A9,'N-Bedarf AL'!$U$8:$U$310))</f>
        <v>0</v>
      </c>
    </row>
    <row r="10" spans="1:4" x14ac:dyDescent="0.25">
      <c r="A10" s="231" t="str">
        <f>'Sollwerte N Ackerbau'!A9</f>
        <v>Emmer</v>
      </c>
      <c r="B10" s="231">
        <f>IF(A10="","",SUMIF('N-Bedarf AL'!$D$8:$D$310,A10,'N-Bedarf AL'!$C$8:$C$310))</f>
        <v>0</v>
      </c>
      <c r="C10" s="233" t="str">
        <f t="shared" si="0"/>
        <v/>
      </c>
      <c r="D10" s="231">
        <f>IF(A10="","",SUMIF('N-Bedarf AL'!$D$8:$D$310,A10,'N-Bedarf AL'!$U$8:$U$310))</f>
        <v>0</v>
      </c>
    </row>
    <row r="11" spans="1:4" x14ac:dyDescent="0.25">
      <c r="A11" s="231" t="str">
        <f>'Sollwerte N Ackerbau'!A10</f>
        <v>Wintergerste</v>
      </c>
      <c r="B11" s="231">
        <f>IF(A11="","",SUMIF('N-Bedarf AL'!$D$8:$D$310,A11,'N-Bedarf AL'!$C$8:$C$310))</f>
        <v>0</v>
      </c>
      <c r="C11" s="233" t="str">
        <f t="shared" si="0"/>
        <v/>
      </c>
      <c r="D11" s="231">
        <f>IF(A11="","",SUMIF('N-Bedarf AL'!$D$8:$D$310,A11,'N-Bedarf AL'!$U$8:$U$310))</f>
        <v>0</v>
      </c>
    </row>
    <row r="12" spans="1:4" x14ac:dyDescent="0.25">
      <c r="A12" s="231" t="str">
        <f>'Sollwerte N Ackerbau'!A11</f>
        <v>Winterroggen</v>
      </c>
      <c r="B12" s="231">
        <f>IF(A12="","",SUMIF('N-Bedarf AL'!$D$8:$D$310,A12,'N-Bedarf AL'!$C$8:$C$310))</f>
        <v>0</v>
      </c>
      <c r="C12" s="233" t="str">
        <f t="shared" si="0"/>
        <v/>
      </c>
      <c r="D12" s="231">
        <f>IF(A12="","",SUMIF('N-Bedarf AL'!$D$8:$D$310,A12,'N-Bedarf AL'!$U$8:$U$310))</f>
        <v>0</v>
      </c>
    </row>
    <row r="13" spans="1:4" x14ac:dyDescent="0.25">
      <c r="A13" s="231" t="str">
        <f>'Sollwerte N Ackerbau'!A12</f>
        <v>Wintertriticale</v>
      </c>
      <c r="B13" s="231">
        <f>IF(A13="","",SUMIF('N-Bedarf AL'!$D$8:$D$310,A13,'N-Bedarf AL'!$C$8:$C$310))</f>
        <v>0</v>
      </c>
      <c r="C13" s="233" t="str">
        <f t="shared" si="0"/>
        <v/>
      </c>
      <c r="D13" s="231">
        <f>IF(A13="","",SUMIF('N-Bedarf AL'!$D$8:$D$310,A13,'N-Bedarf AL'!$U$8:$U$310))</f>
        <v>0</v>
      </c>
    </row>
    <row r="14" spans="1:4" x14ac:dyDescent="0.25">
      <c r="A14" s="231" t="str">
        <f>'Sollwerte N Ackerbau'!A13</f>
        <v>Winterhafer</v>
      </c>
      <c r="B14" s="231">
        <f>IF(A14="","",SUMIF('N-Bedarf AL'!$D$8:$D$310,A14,'N-Bedarf AL'!$C$8:$C$310))</f>
        <v>0</v>
      </c>
      <c r="C14" s="233" t="str">
        <f t="shared" si="0"/>
        <v/>
      </c>
      <c r="D14" s="231">
        <f>IF(A14="","",SUMIF('N-Bedarf AL'!$D$8:$D$310,A14,'N-Bedarf AL'!$U$8:$U$310))</f>
        <v>0</v>
      </c>
    </row>
    <row r="15" spans="1:4" x14ac:dyDescent="0.25">
      <c r="A15" s="231">
        <f>'Sollwerte N Ackerbau'!A14</f>
        <v>0</v>
      </c>
      <c r="B15" s="231">
        <f>IF(A15="","",SUMIF('N-Bedarf AL'!$D$8:$D$310,A15,'N-Bedarf AL'!$C$8:$C$310))</f>
        <v>0</v>
      </c>
      <c r="C15" s="233" t="str">
        <f t="shared" si="0"/>
        <v/>
      </c>
      <c r="D15" s="231">
        <f>IF(A15="","",SUMIF('N-Bedarf AL'!$D$8:$D$310,A15,'N-Bedarf AL'!$U$8:$U$310))</f>
        <v>0</v>
      </c>
    </row>
    <row r="16" spans="1:4" x14ac:dyDescent="0.25">
      <c r="A16" s="231" t="str">
        <f>'Sollwerte N Ackerbau'!A15</f>
        <v>Sommergerste</v>
      </c>
      <c r="B16" s="231">
        <f>IF(A16="","",SUMIF('N-Bedarf AL'!$D$8:$D$310,A16,'N-Bedarf AL'!$C$8:$C$310))</f>
        <v>0</v>
      </c>
      <c r="C16" s="233" t="str">
        <f t="shared" si="0"/>
        <v/>
      </c>
      <c r="D16" s="231">
        <f>IF(A16="","",SUMIF('N-Bedarf AL'!$D$8:$D$310,A16,'N-Bedarf AL'!$U$8:$U$310))</f>
        <v>0</v>
      </c>
    </row>
    <row r="17" spans="1:4" x14ac:dyDescent="0.25">
      <c r="A17" s="231" t="str">
        <f>'Sollwerte N Ackerbau'!A16</f>
        <v>Sommerhafer</v>
      </c>
      <c r="B17" s="231">
        <f>IF(A17="","",SUMIF('N-Bedarf AL'!$D$8:$D$310,A17,'N-Bedarf AL'!$C$8:$C$310))</f>
        <v>0</v>
      </c>
      <c r="C17" s="233" t="str">
        <f t="shared" si="0"/>
        <v/>
      </c>
      <c r="D17" s="231">
        <f>IF(A17="","",SUMIF('N-Bedarf AL'!$D$8:$D$310,A17,'N-Bedarf AL'!$U$8:$U$310))</f>
        <v>0</v>
      </c>
    </row>
    <row r="18" spans="1:4" x14ac:dyDescent="0.25">
      <c r="A18" s="231" t="str">
        <f>'Sollwerte N Ackerbau'!A17</f>
        <v>Sommerweizen</v>
      </c>
      <c r="B18" s="231">
        <f>IF(A18="","",SUMIF('N-Bedarf AL'!$D$8:$D$310,A18,'N-Bedarf AL'!$C$8:$C$310))</f>
        <v>0</v>
      </c>
      <c r="C18" s="233" t="str">
        <f t="shared" si="0"/>
        <v/>
      </c>
      <c r="D18" s="231">
        <f>IF(A18="","",SUMIF('N-Bedarf AL'!$D$8:$D$310,A18,'N-Bedarf AL'!$U$8:$U$310))</f>
        <v>0</v>
      </c>
    </row>
    <row r="19" spans="1:4" x14ac:dyDescent="0.25">
      <c r="A19" s="231" t="str">
        <f>'Sollwerte N Ackerbau'!A18</f>
        <v>Sommerroggen</v>
      </c>
      <c r="B19" s="231">
        <f>IF(A19="","",SUMIF('N-Bedarf AL'!$D$8:$D$310,A19,'N-Bedarf AL'!$C$8:$C$310))</f>
        <v>0</v>
      </c>
      <c r="C19" s="233" t="str">
        <f t="shared" si="0"/>
        <v/>
      </c>
      <c r="D19" s="231">
        <f>IF(A19="","",SUMIF('N-Bedarf AL'!$D$8:$D$310,A19,'N-Bedarf AL'!$U$8:$U$310))</f>
        <v>0</v>
      </c>
    </row>
    <row r="20" spans="1:4" x14ac:dyDescent="0.25">
      <c r="A20" s="231" t="str">
        <f>'Sollwerte N Ackerbau'!A19</f>
        <v>Buchweizen</v>
      </c>
      <c r="B20" s="231">
        <f>IF(A20="","",SUMIF('N-Bedarf AL'!$D$8:$D$310,A20,'N-Bedarf AL'!$C$8:$C$310))</f>
        <v>0</v>
      </c>
      <c r="C20" s="233" t="str">
        <f t="shared" si="0"/>
        <v/>
      </c>
      <c r="D20" s="231">
        <f>IF(A20="","",SUMIF('N-Bedarf AL'!$D$8:$D$310,A20,'N-Bedarf AL'!$U$8:$U$310))</f>
        <v>0</v>
      </c>
    </row>
    <row r="21" spans="1:4" x14ac:dyDescent="0.25">
      <c r="A21" s="231">
        <f>'Sollwerte N Ackerbau'!A24</f>
        <v>0</v>
      </c>
      <c r="B21" s="231">
        <f>IF(A21="","",SUMIF('N-Bedarf AL'!$D$8:$D$310,A21,'N-Bedarf AL'!$C$8:$C$310))</f>
        <v>0</v>
      </c>
      <c r="C21" s="233" t="str">
        <f t="shared" si="0"/>
        <v/>
      </c>
      <c r="D21" s="231">
        <f>IF(A21="","",SUMIF('N-Bedarf AL'!$D$8:$D$310,A21,'N-Bedarf AL'!$U$8:$U$310))</f>
        <v>0</v>
      </c>
    </row>
    <row r="22" spans="1:4" x14ac:dyDescent="0.25">
      <c r="A22" s="231" t="str">
        <f>'Sollwerte N Ackerbau'!A25</f>
        <v>Körnermais</v>
      </c>
      <c r="B22" s="231">
        <f>IF(A22="","",SUMIF('N-Bedarf AL'!$D$8:$D$310,A22,'N-Bedarf AL'!$C$8:$C$310))</f>
        <v>0</v>
      </c>
      <c r="C22" s="233" t="str">
        <f t="shared" si="0"/>
        <v/>
      </c>
      <c r="D22" s="231">
        <f>IF(A22="","",SUMIF('N-Bedarf AL'!$D$8:$D$310,A22,'N-Bedarf AL'!$U$8:$U$310))</f>
        <v>0</v>
      </c>
    </row>
    <row r="23" spans="1:4" x14ac:dyDescent="0.25">
      <c r="A23" s="231" t="str">
        <f>'Sollwerte N Ackerbau'!A26</f>
        <v>Corn-Cob-Mix (CCM)</v>
      </c>
      <c r="B23" s="231">
        <f>IF(A23="","",SUMIF('N-Bedarf AL'!$D$8:$D$310,A23,'N-Bedarf AL'!$C$8:$C$310))</f>
        <v>0</v>
      </c>
      <c r="C23" s="233" t="str">
        <f t="shared" si="0"/>
        <v/>
      </c>
      <c r="D23" s="231">
        <f>IF(A23="","",SUMIF('N-Bedarf AL'!$D$8:$D$310,A23,'N-Bedarf AL'!$U$8:$U$310))</f>
        <v>0</v>
      </c>
    </row>
    <row r="24" spans="1:4" x14ac:dyDescent="0.25">
      <c r="A24" s="231" t="str">
        <f>'Sollwerte N Ackerbau'!A27</f>
        <v>Silomais 35 % TM</v>
      </c>
      <c r="B24" s="231">
        <f>IF(A24="","",SUMIF('N-Bedarf AL'!$D$8:$D$310,A24,'N-Bedarf AL'!$C$8:$C$310))</f>
        <v>0</v>
      </c>
      <c r="C24" s="233" t="str">
        <f t="shared" si="0"/>
        <v/>
      </c>
      <c r="D24" s="231">
        <f>IF(A24="","",SUMIF('N-Bedarf AL'!$D$8:$D$310,A24,'N-Bedarf AL'!$U$8:$U$310))</f>
        <v>0</v>
      </c>
    </row>
    <row r="25" spans="1:4" x14ac:dyDescent="0.25">
      <c r="A25" s="231" t="str">
        <f>'Sollwerte N Ackerbau'!A29</f>
        <v>Winterraps</v>
      </c>
      <c r="B25" s="231">
        <f>IF(A25="","",SUMIF('N-Bedarf AL'!$D$8:$D$310,A25,'N-Bedarf AL'!$C$8:$C$310))</f>
        <v>0</v>
      </c>
      <c r="C25" s="233" t="str">
        <f t="shared" si="0"/>
        <v/>
      </c>
      <c r="D25" s="231">
        <f>IF(A25="","",SUMIF('N-Bedarf AL'!$D$8:$D$310,A25,'N-Bedarf AL'!$U$8:$U$310))</f>
        <v>0</v>
      </c>
    </row>
    <row r="26" spans="1:4" x14ac:dyDescent="0.25">
      <c r="A26" s="231">
        <f>'Sollwerte N Ackerbau'!A30</f>
        <v>0</v>
      </c>
      <c r="B26" s="231">
        <f>IF(A26="","",SUMIF('N-Bedarf AL'!$D$8:$D$310,A26,'N-Bedarf AL'!$C$8:$C$310))</f>
        <v>0</v>
      </c>
      <c r="C26" s="233" t="str">
        <f t="shared" si="0"/>
        <v/>
      </c>
      <c r="D26" s="231">
        <f>IF(A26="","",SUMIF('N-Bedarf AL'!$D$8:$D$310,A26,'N-Bedarf AL'!$U$8:$U$310))</f>
        <v>0</v>
      </c>
    </row>
    <row r="27" spans="1:4" x14ac:dyDescent="0.25">
      <c r="A27" s="231" t="str">
        <f>'Sollwerte N Ackerbau'!A31</f>
        <v>Zuckerrübe</v>
      </c>
      <c r="B27" s="231">
        <f>IF(A27="","",SUMIF('N-Bedarf AL'!$D$8:$D$310,A27,'N-Bedarf AL'!$C$8:$C$310))</f>
        <v>0</v>
      </c>
      <c r="C27" s="233" t="str">
        <f t="shared" si="0"/>
        <v/>
      </c>
      <c r="D27" s="231">
        <f>IF(A27="","",SUMIF('N-Bedarf AL'!$D$8:$D$310,A27,'N-Bedarf AL'!$U$8:$U$310))</f>
        <v>0</v>
      </c>
    </row>
    <row r="28" spans="1:4" x14ac:dyDescent="0.25">
      <c r="A28" s="231" t="str">
        <f>'Sollwerte N Ackerbau'!A32</f>
        <v>Kartoffel</v>
      </c>
      <c r="B28" s="231">
        <f>IF(A28="","",SUMIF('N-Bedarf AL'!$D$8:$D$310,A28,'N-Bedarf AL'!$C$8:$C$310))</f>
        <v>0</v>
      </c>
      <c r="C28" s="233" t="str">
        <f t="shared" si="0"/>
        <v/>
      </c>
      <c r="D28" s="231">
        <f>IF(A28="","",SUMIF('N-Bedarf AL'!$D$8:$D$310,A28,'N-Bedarf AL'!$U$8:$U$310))</f>
        <v>0</v>
      </c>
    </row>
    <row r="29" spans="1:4" x14ac:dyDescent="0.25">
      <c r="A29" s="231" t="str">
        <f>'Sollwerte N Ackerbau'!A33</f>
        <v>Frühkartoffel</v>
      </c>
      <c r="B29" s="231">
        <f>IF(A29="","",SUMIF('N-Bedarf AL'!$D$8:$D$310,A29,'N-Bedarf AL'!$C$8:$C$310))</f>
        <v>0</v>
      </c>
      <c r="C29" s="233" t="str">
        <f t="shared" si="0"/>
        <v/>
      </c>
      <c r="D29" s="231">
        <f>IF(A29="","",SUMIF('N-Bedarf AL'!$D$8:$D$310,A29,'N-Bedarf AL'!$U$8:$U$310))</f>
        <v>0</v>
      </c>
    </row>
    <row r="30" spans="1:4" x14ac:dyDescent="0.25">
      <c r="A30" s="231">
        <f>'Sollwerte N Ackerbau'!A35</f>
        <v>0</v>
      </c>
      <c r="B30" s="231">
        <f>IF(A30="","",SUMIF('N-Bedarf AL'!$D$8:$D$310,A30,'N-Bedarf AL'!$C$8:$C$310))</f>
        <v>0</v>
      </c>
      <c r="C30" s="233" t="str">
        <f t="shared" si="0"/>
        <v/>
      </c>
      <c r="D30" s="231">
        <f>IF(A30="","",SUMIF('N-Bedarf AL'!$D$8:$D$310,A30,'N-Bedarf AL'!$U$8:$U$310))</f>
        <v>0</v>
      </c>
    </row>
    <row r="31" spans="1:4" x14ac:dyDescent="0.25">
      <c r="A31" s="231" t="str">
        <f>'Sollwerte N Ackerbau'!A36</f>
        <v>Sommer-Ackerbohne</v>
      </c>
      <c r="B31" s="231">
        <f>IF(A31="","",SUMIF('N-Bedarf AL'!$D$8:$D$310,A31,'N-Bedarf AL'!$C$8:$C$310))</f>
        <v>0</v>
      </c>
      <c r="C31" s="233" t="str">
        <f t="shared" si="0"/>
        <v/>
      </c>
      <c r="D31" s="231">
        <f>IF(A31="","",SUMIF('N-Bedarf AL'!$D$8:$D$310,A31,'N-Bedarf AL'!$U$8:$U$310))</f>
        <v>0</v>
      </c>
    </row>
    <row r="32" spans="1:4" x14ac:dyDescent="0.25">
      <c r="A32" s="231" t="str">
        <f>'Sollwerte N Ackerbau'!A37</f>
        <v>Winter-Ackerbohne</v>
      </c>
      <c r="B32" s="231">
        <f>IF(A32="","",SUMIF('N-Bedarf AL'!$D$8:$D$310,A32,'N-Bedarf AL'!$C$8:$C$310))</f>
        <v>0</v>
      </c>
      <c r="C32" s="233" t="str">
        <f t="shared" si="0"/>
        <v/>
      </c>
      <c r="D32" s="231">
        <f>IF(A32="","",SUMIF('N-Bedarf AL'!$D$8:$D$310,A32,'N-Bedarf AL'!$U$8:$U$310))</f>
        <v>0</v>
      </c>
    </row>
    <row r="33" spans="1:4" x14ac:dyDescent="0.25">
      <c r="A33" s="231" t="str">
        <f>'Sollwerte N Ackerbau'!A38</f>
        <v>Sommer-Erbse</v>
      </c>
      <c r="B33" s="231">
        <f>IF(A33="","",SUMIF('N-Bedarf AL'!$D$8:$D$310,A33,'N-Bedarf AL'!$C$8:$C$310))</f>
        <v>0</v>
      </c>
      <c r="C33" s="233" t="str">
        <f t="shared" si="0"/>
        <v/>
      </c>
      <c r="D33" s="231">
        <f>IF(A33="","",SUMIF('N-Bedarf AL'!$D$8:$D$310,A33,'N-Bedarf AL'!$U$8:$U$310))</f>
        <v>0</v>
      </c>
    </row>
    <row r="34" spans="1:4" x14ac:dyDescent="0.25">
      <c r="A34" s="231" t="str">
        <f>'Sollwerte N Ackerbau'!A39</f>
        <v>Winter-Erbse</v>
      </c>
      <c r="B34" s="231">
        <f>IF(A34="","",SUMIF('N-Bedarf AL'!$D$8:$D$310,A34,'N-Bedarf AL'!$C$8:$C$310))</f>
        <v>0</v>
      </c>
      <c r="C34" s="233" t="str">
        <f t="shared" si="0"/>
        <v/>
      </c>
      <c r="D34" s="231">
        <f>IF(A34="","",SUMIF('N-Bedarf AL'!$D$8:$D$310,A34,'N-Bedarf AL'!$U$8:$U$310))</f>
        <v>0</v>
      </c>
    </row>
    <row r="35" spans="1:4" x14ac:dyDescent="0.25">
      <c r="A35" s="231" t="str">
        <f>'Sollwerte N Ackerbau'!A40</f>
        <v>Lupine Blau</v>
      </c>
      <c r="B35" s="231">
        <f>IF(A35="","",SUMIF('N-Bedarf AL'!$D$8:$D$310,A35,'N-Bedarf AL'!$C$8:$C$310))</f>
        <v>0</v>
      </c>
      <c r="C35" s="233" t="str">
        <f t="shared" si="0"/>
        <v/>
      </c>
      <c r="D35" s="231">
        <f>IF(A35="","",SUMIF('N-Bedarf AL'!$D$8:$D$310,A35,'N-Bedarf AL'!$U$8:$U$310))</f>
        <v>0</v>
      </c>
    </row>
    <row r="36" spans="1:4" x14ac:dyDescent="0.25">
      <c r="A36" s="231" t="str">
        <f>'Sollwerte N Ackerbau'!A41</f>
        <v>Sojabohne</v>
      </c>
      <c r="B36" s="231">
        <f>IF(A36="","",SUMIF('N-Bedarf AL'!$D$8:$D$310,A36,'N-Bedarf AL'!$C$8:$C$310))</f>
        <v>0</v>
      </c>
      <c r="C36" s="233" t="str">
        <f t="shared" si="0"/>
        <v/>
      </c>
      <c r="D36" s="231">
        <f>IF(A36="","",SUMIF('N-Bedarf AL'!$D$8:$D$310,A36,'N-Bedarf AL'!$U$8:$U$310))</f>
        <v>0</v>
      </c>
    </row>
    <row r="37" spans="1:4" x14ac:dyDescent="0.25">
      <c r="A37" s="231" t="str">
        <f>'Sollwerte N Ackerbau'!A43</f>
        <v>sonstige Körnerleguminosen</v>
      </c>
      <c r="B37" s="231">
        <f>IF(A37="","",SUMIF('N-Bedarf AL'!$D$8:$D$310,A37,'N-Bedarf AL'!$C$8:$C$310))</f>
        <v>0</v>
      </c>
      <c r="C37" s="233" t="str">
        <f t="shared" ref="C37:C68" si="1">IF(AND(B37=0),"",D37/B37)</f>
        <v/>
      </c>
      <c r="D37" s="231">
        <f>IF(A37="","",SUMIF('N-Bedarf AL'!$D$8:$D$310,A37,'N-Bedarf AL'!$U$8:$U$310))</f>
        <v>0</v>
      </c>
    </row>
    <row r="38" spans="1:4" x14ac:dyDescent="0.25">
      <c r="A38" s="231">
        <f>'Sollwerte N Ackerbau'!A44</f>
        <v>0</v>
      </c>
      <c r="B38" s="231">
        <f>IF(A38="","",SUMIF('N-Bedarf AL'!$D$8:$D$310,A38,'N-Bedarf AL'!$C$8:$C$310))</f>
        <v>0</v>
      </c>
      <c r="C38" s="233" t="str">
        <f t="shared" si="1"/>
        <v/>
      </c>
      <c r="D38" s="231">
        <f>IF(A38="","",SUMIF('N-Bedarf AL'!$D$8:$D$310,A38,'N-Bedarf AL'!$U$8:$U$310))</f>
        <v>0</v>
      </c>
    </row>
    <row r="39" spans="1:4" x14ac:dyDescent="0.25">
      <c r="A39" s="231" t="str">
        <f>'Sollwerte N Ackerbau'!A45</f>
        <v>Serradella Ganzpflanze</v>
      </c>
      <c r="B39" s="231">
        <f>IF(A39="","",SUMIF('N-Bedarf AL'!$D$8:$D$310,A39,'N-Bedarf AL'!$C$8:$C$310))</f>
        <v>0</v>
      </c>
      <c r="C39" s="233" t="str">
        <f t="shared" si="1"/>
        <v/>
      </c>
      <c r="D39" s="231">
        <f>IF(A39="","",SUMIF('N-Bedarf AL'!$D$8:$D$310,A39,'N-Bedarf AL'!$U$8:$U$310))</f>
        <v>0</v>
      </c>
    </row>
    <row r="40" spans="1:4" x14ac:dyDescent="0.25">
      <c r="A40" s="231" t="str">
        <f>'Sollwerte N Ackerbau'!A46</f>
        <v>Ackerbohne Ganzpflanze</v>
      </c>
      <c r="B40" s="231">
        <f>IF(A40="","",SUMIF('N-Bedarf AL'!$D$8:$D$310,A40,'N-Bedarf AL'!$C$8:$C$310))</f>
        <v>0</v>
      </c>
      <c r="C40" s="233" t="str">
        <f t="shared" si="1"/>
        <v/>
      </c>
      <c r="D40" s="231">
        <f>IF(A40="","",SUMIF('N-Bedarf AL'!$D$8:$D$310,A40,'N-Bedarf AL'!$U$8:$U$310))</f>
        <v>0</v>
      </c>
    </row>
    <row r="41" spans="1:4" x14ac:dyDescent="0.25">
      <c r="A41" s="231" t="str">
        <f>'Sollwerte N Ackerbau'!A47</f>
        <v>Futtererbse Ganzpflanze</v>
      </c>
      <c r="B41" s="231">
        <f>IF(A41="","",SUMIF('N-Bedarf AL'!$D$8:$D$310,A41,'N-Bedarf AL'!$C$8:$C$310))</f>
        <v>0</v>
      </c>
      <c r="C41" s="233" t="str">
        <f t="shared" si="1"/>
        <v/>
      </c>
      <c r="D41" s="231">
        <f>IF(A41="","",SUMIF('N-Bedarf AL'!$D$8:$D$310,A41,'N-Bedarf AL'!$U$8:$U$310))</f>
        <v>0</v>
      </c>
    </row>
    <row r="42" spans="1:4" x14ac:dyDescent="0.25">
      <c r="A42" s="231" t="str">
        <f>'Sollwerte N Ackerbau'!A48</f>
        <v>Lupine Ganzpflanze</v>
      </c>
      <c r="B42" s="231">
        <f>IF(A42="","",SUMIF('N-Bedarf AL'!$D$8:$D$310,A42,'N-Bedarf AL'!$C$8:$C$310))</f>
        <v>0</v>
      </c>
      <c r="C42" s="233" t="str">
        <f t="shared" si="1"/>
        <v/>
      </c>
      <c r="D42" s="231">
        <f>IF(A42="","",SUMIF('N-Bedarf AL'!$D$8:$D$310,A42,'N-Bedarf AL'!$U$8:$U$310))</f>
        <v>0</v>
      </c>
    </row>
    <row r="43" spans="1:4" x14ac:dyDescent="0.25">
      <c r="A43" s="231" t="str">
        <f>'Sollwerte N Ackerbau'!A49</f>
        <v>Wicke Ganzpflanze</v>
      </c>
      <c r="B43" s="231">
        <f>IF(A43="","",SUMIF('N-Bedarf AL'!$D$8:$D$310,A43,'N-Bedarf AL'!$C$8:$C$310))</f>
        <v>0</v>
      </c>
      <c r="C43" s="233" t="str">
        <f t="shared" si="1"/>
        <v/>
      </c>
      <c r="D43" s="231">
        <f>IF(A43="","",SUMIF('N-Bedarf AL'!$D$8:$D$310,A43,'N-Bedarf AL'!$U$8:$U$310))</f>
        <v>0</v>
      </c>
    </row>
    <row r="44" spans="1:4" x14ac:dyDescent="0.25">
      <c r="A44" s="231" t="str">
        <f>'Sollwerte N Ackerbau'!A50</f>
        <v>sonstige einjährige Körnerleguminosen Ganzpflanze</v>
      </c>
      <c r="B44" s="231">
        <f>IF(A44="","",SUMIF('N-Bedarf AL'!$D$8:$D$310,A44,'N-Bedarf AL'!$C$8:$C$310))</f>
        <v>0</v>
      </c>
      <c r="C44" s="233" t="str">
        <f t="shared" si="1"/>
        <v/>
      </c>
      <c r="D44" s="231">
        <f>IF(A44="","",SUMIF('N-Bedarf AL'!$D$8:$D$310,A44,'N-Bedarf AL'!$U$8:$U$310))</f>
        <v>0</v>
      </c>
    </row>
    <row r="45" spans="1:4" x14ac:dyDescent="0.25">
      <c r="A45" s="231" t="str">
        <f>'Sollwerte N Ackerbau'!A51</f>
        <v>Esparsette Ganzpflanze</v>
      </c>
      <c r="B45" s="231">
        <f>IF(A45="","",SUMIF('N-Bedarf AL'!$D$8:$D$310,A45,'N-Bedarf AL'!$C$8:$C$310))</f>
        <v>0</v>
      </c>
      <c r="C45" s="233" t="str">
        <f t="shared" si="1"/>
        <v/>
      </c>
      <c r="D45" s="231">
        <f>IF(A45="","",SUMIF('N-Bedarf AL'!$D$8:$D$310,A45,'N-Bedarf AL'!$U$8:$U$310))</f>
        <v>0</v>
      </c>
    </row>
    <row r="46" spans="1:4" x14ac:dyDescent="0.25">
      <c r="A46" s="231">
        <f>'Sollwerte N Ackerbau'!A52</f>
        <v>0</v>
      </c>
      <c r="B46" s="231">
        <f>IF(A46="","",SUMIF('N-Bedarf AL'!$D$8:$D$310,A46,'N-Bedarf AL'!$C$8:$C$310))</f>
        <v>0</v>
      </c>
      <c r="C46" s="233" t="str">
        <f t="shared" si="1"/>
        <v/>
      </c>
      <c r="D46" s="231">
        <f>IF(A46="","",SUMIF('N-Bedarf AL'!$D$8:$D$310,A46,'N-Bedarf AL'!$U$8:$U$310))</f>
        <v>0</v>
      </c>
    </row>
    <row r="47" spans="1:4" x14ac:dyDescent="0.25">
      <c r="A47" s="231" t="str">
        <f>'Sollwerte N Ackerbau'!A53</f>
        <v>Wintergetreide-Ganzpfl. (20 % TM)</v>
      </c>
      <c r="B47" s="231">
        <f>IF(A47="","",SUMIF('N-Bedarf AL'!$D$8:$D$310,A47,'N-Bedarf AL'!$C$8:$C$310))</f>
        <v>0</v>
      </c>
      <c r="C47" s="233" t="str">
        <f t="shared" si="1"/>
        <v/>
      </c>
      <c r="D47" s="231">
        <f>IF(A47="","",SUMIF('N-Bedarf AL'!$D$8:$D$310,A47,'N-Bedarf AL'!$U$8:$U$310))</f>
        <v>0</v>
      </c>
    </row>
    <row r="48" spans="1:4" x14ac:dyDescent="0.25">
      <c r="A48" s="231" t="str">
        <f>'Sollwerte N Ackerbau'!A54</f>
        <v>Sommergetreide-Ganzpfl. (20 % TM)</v>
      </c>
      <c r="B48" s="231">
        <f>IF(A48="","",SUMIF('N-Bedarf AL'!$D$8:$D$310,A48,'N-Bedarf AL'!$C$8:$C$310))</f>
        <v>0</v>
      </c>
      <c r="C48" s="233" t="str">
        <f t="shared" si="1"/>
        <v/>
      </c>
      <c r="D48" s="231">
        <f>IF(A48="","",SUMIF('N-Bedarf AL'!$D$8:$D$310,A48,'N-Bedarf AL'!$U$8:$U$310))</f>
        <v>0</v>
      </c>
    </row>
    <row r="49" spans="1:4" x14ac:dyDescent="0.25">
      <c r="A49" s="231">
        <f>'Sollwerte N Ackerbau'!A55</f>
        <v>0</v>
      </c>
      <c r="B49" s="231">
        <f>IF(A49="","",SUMIF('N-Bedarf AL'!$D$8:$D$310,A49,'N-Bedarf AL'!$C$8:$C$310))</f>
        <v>0</v>
      </c>
      <c r="C49" s="233" t="str">
        <f t="shared" si="1"/>
        <v/>
      </c>
      <c r="D49" s="231">
        <f>IF(A49="","",SUMIF('N-Bedarf AL'!$D$8:$D$310,A49,'N-Bedarf AL'!$U$8:$U$310))</f>
        <v>0</v>
      </c>
    </row>
    <row r="50" spans="1:4" x14ac:dyDescent="0.25">
      <c r="A50" s="231" t="str">
        <f>'Sollwerte N Ackerbau'!A56</f>
        <v>Faserhanf Ganzpflanze</v>
      </c>
      <c r="B50" s="231">
        <f>IF(A50="","",SUMIF('N-Bedarf AL'!$D$8:$D$310,A50,'N-Bedarf AL'!$C$8:$C$310))</f>
        <v>0</v>
      </c>
      <c r="C50" s="233" t="str">
        <f t="shared" si="1"/>
        <v/>
      </c>
      <c r="D50" s="231">
        <f>IF(A50="","",SUMIF('N-Bedarf AL'!$D$8:$D$310,A50,'N-Bedarf AL'!$U$8:$U$310))</f>
        <v>0</v>
      </c>
    </row>
    <row r="51" spans="1:4" x14ac:dyDescent="0.25">
      <c r="A51" s="231" t="str">
        <f>'Sollwerte N Ackerbau'!A57</f>
        <v>Flachs (Faserlein) Ganzpflanze</v>
      </c>
      <c r="B51" s="231">
        <f>IF(A51="","",SUMIF('N-Bedarf AL'!$D$8:$D$310,A51,'N-Bedarf AL'!$C$8:$C$310))</f>
        <v>0</v>
      </c>
      <c r="C51" s="233" t="str">
        <f t="shared" si="1"/>
        <v/>
      </c>
      <c r="D51" s="231">
        <f>IF(A51="","",SUMIF('N-Bedarf AL'!$D$8:$D$310,A51,'N-Bedarf AL'!$U$8:$U$310))</f>
        <v>0</v>
      </c>
    </row>
    <row r="52" spans="1:4" x14ac:dyDescent="0.25">
      <c r="A52" s="231" t="str">
        <f>'Sollwerte N Ackerbau'!A58</f>
        <v>Miscanthus Ganzpflanze</v>
      </c>
      <c r="B52" s="231">
        <f>IF(A52="","",SUMIF('N-Bedarf AL'!$D$8:$D$310,A52,'N-Bedarf AL'!$C$8:$C$310))</f>
        <v>0</v>
      </c>
      <c r="C52" s="233" t="str">
        <f t="shared" si="1"/>
        <v/>
      </c>
      <c r="D52" s="231">
        <f>IF(A52="","",SUMIF('N-Bedarf AL'!$D$8:$D$310,A52,'N-Bedarf AL'!$U$8:$U$310))</f>
        <v>0</v>
      </c>
    </row>
    <row r="53" spans="1:4" x14ac:dyDescent="0.25">
      <c r="A53" s="231" t="str">
        <f>'Sollwerte N Ackerbau'!A59</f>
        <v>Grünmais Ganzpflanze</v>
      </c>
      <c r="B53" s="231">
        <f>IF(A53="","",SUMIF('N-Bedarf AL'!$D$8:$D$310,A53,'N-Bedarf AL'!$C$8:$C$310))</f>
        <v>0</v>
      </c>
      <c r="C53" s="233" t="str">
        <f t="shared" si="1"/>
        <v/>
      </c>
      <c r="D53" s="231">
        <f>IF(A53="","",SUMIF('N-Bedarf AL'!$D$8:$D$310,A53,'N-Bedarf AL'!$U$8:$U$310))</f>
        <v>0</v>
      </c>
    </row>
    <row r="54" spans="1:4" x14ac:dyDescent="0.25">
      <c r="A54" s="231" t="str">
        <f>'Sollwerte N Ackerbau'!A60</f>
        <v>Zuckerhirse (Sorghum) Ganzpflanze</v>
      </c>
      <c r="B54" s="231">
        <f>IF(A54="","",SUMIF('N-Bedarf AL'!$D$8:$D$310,A54,'N-Bedarf AL'!$C$8:$C$310))</f>
        <v>0</v>
      </c>
      <c r="C54" s="233" t="str">
        <f t="shared" si="1"/>
        <v/>
      </c>
      <c r="D54" s="231">
        <f>IF(A54="","",SUMIF('N-Bedarf AL'!$D$8:$D$310,A54,'N-Bedarf AL'!$U$8:$U$310))</f>
        <v>0</v>
      </c>
    </row>
    <row r="55" spans="1:4" x14ac:dyDescent="0.25">
      <c r="A55" s="231" t="str">
        <f>'Sollwerte N Ackerbau'!A61</f>
        <v>Sudangras Ganzpflanze</v>
      </c>
      <c r="B55" s="231">
        <f>IF(A55="","",SUMIF('N-Bedarf AL'!$D$8:$D$310,A55,'N-Bedarf AL'!$C$8:$C$310))</f>
        <v>0</v>
      </c>
      <c r="C55" s="233" t="str">
        <f t="shared" si="1"/>
        <v/>
      </c>
      <c r="D55" s="231">
        <f>IF(A55="","",SUMIF('N-Bedarf AL'!$D$8:$D$310,A55,'N-Bedarf AL'!$U$8:$U$310))</f>
        <v>0</v>
      </c>
    </row>
    <row r="56" spans="1:4" x14ac:dyDescent="0.25">
      <c r="A56" s="231" t="str">
        <f>'Sollwerte N Ackerbau'!A62</f>
        <v>Futterraps Ganzpflanze</v>
      </c>
      <c r="B56" s="231">
        <f>IF(A56="","",SUMIF('N-Bedarf AL'!$D$8:$D$310,A56,'N-Bedarf AL'!$C$8:$C$310))</f>
        <v>0</v>
      </c>
      <c r="C56" s="233" t="str">
        <f t="shared" si="1"/>
        <v/>
      </c>
      <c r="D56" s="231">
        <f>IF(A56="","",SUMIF('N-Bedarf AL'!$D$8:$D$310,A56,'N-Bedarf AL'!$U$8:$U$310))</f>
        <v>0</v>
      </c>
    </row>
    <row r="57" spans="1:4" x14ac:dyDescent="0.25">
      <c r="A57" s="231" t="str">
        <f>'Sollwerte N Ackerbau'!A63</f>
        <v>Futterkohl Ganzpflanze</v>
      </c>
      <c r="B57" s="231">
        <f>IF(A57="","",SUMIF('N-Bedarf AL'!$D$8:$D$310,A57,'N-Bedarf AL'!$C$8:$C$310))</f>
        <v>0</v>
      </c>
      <c r="C57" s="233" t="str">
        <f t="shared" si="1"/>
        <v/>
      </c>
      <c r="D57" s="231">
        <f>IF(A57="","",SUMIF('N-Bedarf AL'!$D$8:$D$310,A57,'N-Bedarf AL'!$U$8:$U$310))</f>
        <v>0</v>
      </c>
    </row>
    <row r="58" spans="1:4" x14ac:dyDescent="0.25">
      <c r="A58" s="231" t="str">
        <f>'Sollwerte N Ackerbau'!A64</f>
        <v>Futterrübsen Ganzpflanze</v>
      </c>
      <c r="B58" s="231">
        <f>IF(A58="","",SUMIF('N-Bedarf AL'!$D$8:$D$310,A58,'N-Bedarf AL'!$C$8:$C$310))</f>
        <v>0</v>
      </c>
      <c r="C58" s="233" t="str">
        <f t="shared" si="1"/>
        <v/>
      </c>
      <c r="D58" s="231">
        <f>IF(A58="","",SUMIF('N-Bedarf AL'!$D$8:$D$310,A58,'N-Bedarf AL'!$U$8:$U$310))</f>
        <v>0</v>
      </c>
    </row>
    <row r="59" spans="1:4" x14ac:dyDescent="0.25">
      <c r="A59" s="231" t="str">
        <f>'Sollwerte N Ackerbau'!A65</f>
        <v>Senf Ganzpflanze</v>
      </c>
      <c r="B59" s="231">
        <f>IF(A59="","",SUMIF('N-Bedarf AL'!$D$8:$D$310,A59,'N-Bedarf AL'!$C$8:$C$310))</f>
        <v>0</v>
      </c>
      <c r="C59" s="233" t="str">
        <f t="shared" si="1"/>
        <v/>
      </c>
      <c r="D59" s="231">
        <f>IF(A59="","",SUMIF('N-Bedarf AL'!$D$8:$D$310,A59,'N-Bedarf AL'!$U$8:$U$310))</f>
        <v>0</v>
      </c>
    </row>
    <row r="60" spans="1:4" x14ac:dyDescent="0.25">
      <c r="A60" s="231" t="str">
        <f>'Sollwerte N Ackerbau'!A66</f>
        <v>Sonnenblume Ganzpflanze</v>
      </c>
      <c r="B60" s="231">
        <f>IF(A60="","",SUMIF('N-Bedarf AL'!$D$8:$D$310,A60,'N-Bedarf AL'!$C$8:$C$310))</f>
        <v>0</v>
      </c>
      <c r="C60" s="233" t="str">
        <f t="shared" si="1"/>
        <v/>
      </c>
      <c r="D60" s="231">
        <f>IF(A60="","",SUMIF('N-Bedarf AL'!$D$8:$D$310,A60,'N-Bedarf AL'!$U$8:$U$310))</f>
        <v>0</v>
      </c>
    </row>
    <row r="61" spans="1:4" x14ac:dyDescent="0.25">
      <c r="A61" s="231" t="str">
        <f>'Sollwerte N Ackerbau'!A67</f>
        <v>Phacelia Ganzpflanze</v>
      </c>
      <c r="B61" s="231">
        <f>IF(A61="","",SUMIF('N-Bedarf AL'!$D$8:$D$310,A61,'N-Bedarf AL'!$C$8:$C$310))</f>
        <v>0</v>
      </c>
      <c r="C61" s="233" t="str">
        <f t="shared" si="1"/>
        <v/>
      </c>
      <c r="D61" s="231">
        <f>IF(A61="","",SUMIF('N-Bedarf AL'!$D$8:$D$310,A61,'N-Bedarf AL'!$U$8:$U$310))</f>
        <v>0</v>
      </c>
    </row>
    <row r="62" spans="1:4" x14ac:dyDescent="0.25">
      <c r="A62" s="231">
        <f>'Sollwerte N Ackerbau'!A70</f>
        <v>0</v>
      </c>
      <c r="B62" s="231">
        <f>IF(A62="","",SUMIF('N-Bedarf AL'!$D$8:$D$310,A62,'N-Bedarf AL'!$C$8:$C$310))</f>
        <v>0</v>
      </c>
      <c r="C62" s="233" t="str">
        <f t="shared" si="1"/>
        <v/>
      </c>
      <c r="D62" s="231">
        <f>IF(A62="","",SUMIF('N-Bedarf AL'!$D$8:$D$310,A62,'N-Bedarf AL'!$U$8:$U$310))</f>
        <v>0</v>
      </c>
    </row>
    <row r="63" spans="1:4" x14ac:dyDescent="0.25">
      <c r="A63" s="231" t="str">
        <f>'Sollwerte N Ackerbau'!A71</f>
        <v>Gemenge mit Leguminosenanteil &gt; 0 bis 30 % Ganzpflanze</v>
      </c>
      <c r="B63" s="231">
        <f>IF(A63="","",SUMIF('N-Bedarf AL'!$D$8:$D$310,A63,'N-Bedarf AL'!$C$8:$C$310))</f>
        <v>0</v>
      </c>
      <c r="C63" s="233" t="str">
        <f t="shared" si="1"/>
        <v/>
      </c>
      <c r="D63" s="231">
        <f>IF(A63="","",SUMIF('N-Bedarf AL'!$D$8:$D$310,A63,'N-Bedarf AL'!$U$8:$U$310))</f>
        <v>0</v>
      </c>
    </row>
    <row r="64" spans="1:4" x14ac:dyDescent="0.25">
      <c r="A64" s="231" t="str">
        <f>'Sollwerte N Ackerbau'!A72</f>
        <v>Gemenge mit Leguminosenanteil &gt; 30 bis 75 % Ganzpflanze</v>
      </c>
      <c r="B64" s="231">
        <f>IF(A64="","",SUMIF('N-Bedarf AL'!$D$8:$D$310,A64,'N-Bedarf AL'!$C$8:$C$310))</f>
        <v>0</v>
      </c>
      <c r="C64" s="233" t="str">
        <f t="shared" si="1"/>
        <v/>
      </c>
      <c r="D64" s="231">
        <f>IF(A64="","",SUMIF('N-Bedarf AL'!$D$8:$D$310,A64,'N-Bedarf AL'!$U$8:$U$310))</f>
        <v>0</v>
      </c>
    </row>
    <row r="65" spans="1:4" x14ac:dyDescent="0.25">
      <c r="A65" s="231" t="str">
        <f>'Sollwerte N Ackerbau'!A73</f>
        <v>Gemenge mit Leguminosenanteil &gt; 75 % Ganzpflanze</v>
      </c>
      <c r="B65" s="231">
        <f>IF(A65="","",SUMIF('N-Bedarf AL'!$D$8:$D$310,A65,'N-Bedarf AL'!$C$8:$C$310))</f>
        <v>0</v>
      </c>
      <c r="C65" s="233" t="str">
        <f t="shared" si="1"/>
        <v/>
      </c>
      <c r="D65" s="231">
        <f>IF(A65="","",SUMIF('N-Bedarf AL'!$D$8:$D$310,A65,'N-Bedarf AL'!$U$8:$U$310))</f>
        <v>0</v>
      </c>
    </row>
    <row r="66" spans="1:4" x14ac:dyDescent="0.25">
      <c r="A66" s="231">
        <f>'Sollwerte N Ackerbau'!A74</f>
        <v>0</v>
      </c>
      <c r="B66" s="231">
        <f>IF(A66="","",SUMIF('N-Bedarf AL'!$D$8:$D$310,A66,'N-Bedarf AL'!$C$8:$C$310))</f>
        <v>0</v>
      </c>
      <c r="C66" s="233" t="str">
        <f t="shared" si="1"/>
        <v/>
      </c>
      <c r="D66" s="231">
        <f>IF(A66="","",SUMIF('N-Bedarf AL'!$D$8:$D$310,A66,'N-Bedarf AL'!$U$8:$U$310))</f>
        <v>0</v>
      </c>
    </row>
    <row r="67" spans="1:4" x14ac:dyDescent="0.25">
      <c r="A67" s="231" t="str">
        <f>'Sollwerte N Ackerbau'!A75</f>
        <v>einjähriges Ackergras</v>
      </c>
      <c r="B67" s="231">
        <f>IF(A67="","",SUMIF('N-Bedarf AL'!$D$8:$D$310,A67,'N-Bedarf AL'!$C$8:$C$310))</f>
        <v>0</v>
      </c>
      <c r="C67" s="233" t="str">
        <f t="shared" si="1"/>
        <v/>
      </c>
      <c r="D67" s="231">
        <f>IF(A67="","",SUMIF('N-Bedarf AL'!$D$8:$D$310,A67,'N-Bedarf AL'!$U$8:$U$310))</f>
        <v>0</v>
      </c>
    </row>
    <row r="68" spans="1:4" x14ac:dyDescent="0.25">
      <c r="A68" s="231" t="str">
        <f>'Sollwerte N Ackerbau'!A76</f>
        <v>Tabak (Burley + DLT) Blätter</v>
      </c>
      <c r="B68" s="231">
        <f>IF(A68="","",SUMIF('N-Bedarf AL'!$D$8:$D$310,A68,'N-Bedarf AL'!$C$8:$C$310))</f>
        <v>0</v>
      </c>
      <c r="C68" s="233" t="str">
        <f t="shared" si="1"/>
        <v/>
      </c>
      <c r="D68" s="231">
        <f>IF(A68="","",SUMIF('N-Bedarf AL'!$D$8:$D$310,A68,'N-Bedarf AL'!$U$8:$U$310))</f>
        <v>0</v>
      </c>
    </row>
    <row r="69" spans="1:4" x14ac:dyDescent="0.25">
      <c r="A69" s="231" t="str">
        <f>'Sollwerte N Ackerbau'!A79</f>
        <v>Topinambur Ganzpflanze</v>
      </c>
      <c r="B69" s="231">
        <f>IF(A69="","",SUMIF('N-Bedarf AL'!$D$8:$D$310,A69,'N-Bedarf AL'!$C$8:$C$310))</f>
        <v>0</v>
      </c>
      <c r="C69" s="233" t="str">
        <f t="shared" ref="C69:C87" si="2">IF(AND(B69=0),"",D69/B69)</f>
        <v/>
      </c>
      <c r="D69" s="231">
        <f>IF(A69="","",SUMIF('N-Bedarf AL'!$D$8:$D$310,A69,'N-Bedarf AL'!$U$8:$U$310))</f>
        <v>0</v>
      </c>
    </row>
    <row r="70" spans="1:4" x14ac:dyDescent="0.25">
      <c r="A70" s="231" t="str">
        <f>'Sollwerte N Ackerbau'!A80</f>
        <v>Kenaf Ganzpflanze</v>
      </c>
      <c r="B70" s="231">
        <f>IF(A70="","",SUMIF('N-Bedarf AL'!$D$8:$D$310,A70,'N-Bedarf AL'!$C$8:$C$310))</f>
        <v>0</v>
      </c>
      <c r="C70" s="233" t="str">
        <f t="shared" si="2"/>
        <v/>
      </c>
      <c r="D70" s="231">
        <f>IF(A70="","",SUMIF('N-Bedarf AL'!$D$8:$D$310,A70,'N-Bedarf AL'!$U$8:$U$310))</f>
        <v>0</v>
      </c>
    </row>
    <row r="71" spans="1:4" x14ac:dyDescent="0.25">
      <c r="A71" s="231" t="str">
        <f>'Sollwerte N Ackerbau'!A81</f>
        <v>Szarvarsi-/Riesenweizengras Ganzpflanze</v>
      </c>
      <c r="B71" s="231">
        <f>IF(A71="","",SUMIF('N-Bedarf AL'!$D$8:$D$310,A71,'N-Bedarf AL'!$C$8:$C$310))</f>
        <v>0</v>
      </c>
      <c r="C71" s="233" t="str">
        <f t="shared" si="2"/>
        <v/>
      </c>
      <c r="D71" s="231">
        <f>IF(A71="","",SUMIF('N-Bedarf AL'!$D$8:$D$310,A71,'N-Bedarf AL'!$U$8:$U$310))</f>
        <v>0</v>
      </c>
    </row>
    <row r="72" spans="1:4" x14ac:dyDescent="0.25">
      <c r="A72" s="231">
        <f>'Sollwerte N Ackerbau'!A82</f>
        <v>0</v>
      </c>
      <c r="B72" s="231">
        <f>IF(A72="","",SUMIF('N-Bedarf AL'!$D$8:$D$310,A72,'N-Bedarf AL'!$C$8:$C$310))</f>
        <v>0</v>
      </c>
      <c r="C72" s="233" t="str">
        <f t="shared" si="2"/>
        <v/>
      </c>
      <c r="D72" s="231">
        <f>IF(A72="","",SUMIF('N-Bedarf AL'!$D$8:$D$310,A72,'N-Bedarf AL'!$U$8:$U$310))</f>
        <v>0</v>
      </c>
    </row>
    <row r="73" spans="1:4" x14ac:dyDescent="0.25">
      <c r="A73" s="231" t="str">
        <f>'Sollwerte N Ackerbau'!A83</f>
        <v>Gehaltsrüben</v>
      </c>
      <c r="B73" s="231">
        <f>IF(A73="","",SUMIF('N-Bedarf AL'!$D$8:$D$310,A73,'N-Bedarf AL'!$C$8:$C$310))</f>
        <v>0</v>
      </c>
      <c r="C73" s="233" t="str">
        <f t="shared" si="2"/>
        <v/>
      </c>
      <c r="D73" s="231">
        <f>IF(A73="","",SUMIF('N-Bedarf AL'!$D$8:$D$310,A73,'N-Bedarf AL'!$U$8:$U$310))</f>
        <v>0</v>
      </c>
    </row>
    <row r="74" spans="1:4" x14ac:dyDescent="0.25">
      <c r="A74" s="231" t="str">
        <f>'Sollwerte N Ackerbau'!A84</f>
        <v>Masserüben</v>
      </c>
      <c r="B74" s="231">
        <f>IF(A74="","",SUMIF('N-Bedarf AL'!$D$8:$D$310,A74,'N-Bedarf AL'!$C$8:$C$310))</f>
        <v>0</v>
      </c>
      <c r="C74" s="233" t="str">
        <f t="shared" si="2"/>
        <v/>
      </c>
      <c r="D74" s="231">
        <f>IF(A74="","",SUMIF('N-Bedarf AL'!$D$8:$D$310,A74,'N-Bedarf AL'!$U$8:$U$310))</f>
        <v>0</v>
      </c>
    </row>
    <row r="75" spans="1:4" x14ac:dyDescent="0.25">
      <c r="A75" s="231">
        <f>'Sollwerte N Ackerbau'!A85</f>
        <v>0</v>
      </c>
      <c r="B75" s="231">
        <f>IF(A75="","",SUMIF('N-Bedarf AL'!$D$8:$D$310,A75,'N-Bedarf AL'!$C$8:$C$310))</f>
        <v>0</v>
      </c>
      <c r="C75" s="233" t="str">
        <f t="shared" si="2"/>
        <v/>
      </c>
      <c r="D75" s="231">
        <f>IF(A75="","",SUMIF('N-Bedarf AL'!$D$8:$D$310,A75,'N-Bedarf AL'!$U$8:$U$310))</f>
        <v>0</v>
      </c>
    </row>
    <row r="76" spans="1:4" x14ac:dyDescent="0.25">
      <c r="A76" s="231" t="str">
        <f>'Sollwerte N Ackerbau'!A86</f>
        <v>Sonnenblume</v>
      </c>
      <c r="B76" s="231">
        <f>IF(A76="","",SUMIF('N-Bedarf AL'!$D$8:$D$310,A76,'N-Bedarf AL'!$C$8:$C$310))</f>
        <v>0</v>
      </c>
      <c r="C76" s="233" t="str">
        <f t="shared" si="2"/>
        <v/>
      </c>
      <c r="D76" s="231">
        <f>IF(A76="","",SUMIF('N-Bedarf AL'!$D$8:$D$310,A76,'N-Bedarf AL'!$U$8:$U$310))</f>
        <v>0</v>
      </c>
    </row>
    <row r="77" spans="1:4" x14ac:dyDescent="0.25">
      <c r="A77" s="231" t="str">
        <f>'Sollwerte N Ackerbau'!A87</f>
        <v>Öllein</v>
      </c>
      <c r="B77" s="231">
        <f>IF(A77="","",SUMIF('N-Bedarf AL'!$D$8:$D$310,A77,'N-Bedarf AL'!$C$8:$C$310))</f>
        <v>0</v>
      </c>
      <c r="C77" s="233" t="str">
        <f t="shared" si="2"/>
        <v/>
      </c>
      <c r="D77" s="231">
        <f>IF(A77="","",SUMIF('N-Bedarf AL'!$D$8:$D$310,A77,'N-Bedarf AL'!$U$8:$U$310))</f>
        <v>0</v>
      </c>
    </row>
    <row r="78" spans="1:4" x14ac:dyDescent="0.25">
      <c r="A78" s="231" t="str">
        <f>'Sollwerte N Ackerbau'!A88</f>
        <v>Sommerraps</v>
      </c>
      <c r="B78" s="231">
        <f>IF(A78="","",SUMIF('N-Bedarf AL'!$D$8:$D$310,A78,'N-Bedarf AL'!$C$8:$C$310))</f>
        <v>0</v>
      </c>
      <c r="C78" s="233" t="str">
        <f t="shared" si="2"/>
        <v/>
      </c>
      <c r="D78" s="231">
        <f>IF(A78="","",SUMIF('N-Bedarf AL'!$D$8:$D$310,A78,'N-Bedarf AL'!$U$8:$U$310))</f>
        <v>0</v>
      </c>
    </row>
    <row r="79" spans="1:4" x14ac:dyDescent="0.25">
      <c r="A79" s="231" t="str">
        <f>'Sollwerte N Ackerbau'!A89</f>
        <v>Senf</v>
      </c>
      <c r="B79" s="231">
        <f>IF(A79="","",SUMIF('N-Bedarf AL'!$D$8:$D$310,A79,'N-Bedarf AL'!$C$8:$C$310))</f>
        <v>0</v>
      </c>
      <c r="C79" s="233" t="str">
        <f t="shared" si="2"/>
        <v/>
      </c>
      <c r="D79" s="231">
        <f>IF(A79="","",SUMIF('N-Bedarf AL'!$D$8:$D$310,A79,'N-Bedarf AL'!$U$8:$U$310))</f>
        <v>0</v>
      </c>
    </row>
    <row r="80" spans="1:4" x14ac:dyDescent="0.25">
      <c r="A80" s="231" t="str">
        <f>'Sollwerte N Ackerbau'!A90</f>
        <v>Leindotter</v>
      </c>
      <c r="B80" s="231">
        <f>IF(A80="","",SUMIF('N-Bedarf AL'!$D$8:$D$310,A80,'N-Bedarf AL'!$C$8:$C$310))</f>
        <v>0</v>
      </c>
      <c r="C80" s="233" t="str">
        <f t="shared" si="2"/>
        <v/>
      </c>
      <c r="D80" s="231">
        <f>IF(A80="","",SUMIF('N-Bedarf AL'!$D$8:$D$310,A80,'N-Bedarf AL'!$U$8:$U$310))</f>
        <v>0</v>
      </c>
    </row>
    <row r="81" spans="1:4" x14ac:dyDescent="0.25">
      <c r="A81" s="231" t="str">
        <f>'Sollwerte N Ackerbau'!A91</f>
        <v>Krambe (Ölkrambe)</v>
      </c>
      <c r="B81" s="231">
        <f>IF(A81="","",SUMIF('N-Bedarf AL'!$D$8:$D$310,A81,'N-Bedarf AL'!$C$8:$C$310))</f>
        <v>0</v>
      </c>
      <c r="C81" s="233" t="str">
        <f t="shared" si="2"/>
        <v/>
      </c>
      <c r="D81" s="231">
        <f>IF(A81="","",SUMIF('N-Bedarf AL'!$D$8:$D$310,A81,'N-Bedarf AL'!$U$8:$U$310))</f>
        <v>0</v>
      </c>
    </row>
    <row r="82" spans="1:4" x14ac:dyDescent="0.25">
      <c r="A82" s="231">
        <f>'Sollwerte N Ackerbau'!A92</f>
        <v>0</v>
      </c>
      <c r="B82" s="231">
        <f>IF(A82="","",SUMIF('N-Bedarf AL'!$D$8:$D$310,A82,'N-Bedarf AL'!$C$8:$C$310))</f>
        <v>0</v>
      </c>
      <c r="C82" s="233" t="str">
        <f t="shared" si="2"/>
        <v/>
      </c>
      <c r="D82" s="231">
        <f>IF(A82="","",SUMIF('N-Bedarf AL'!$D$8:$D$310,A82,'N-Bedarf AL'!$U$8:$U$310))</f>
        <v>0</v>
      </c>
    </row>
    <row r="83" spans="1:4" x14ac:dyDescent="0.25">
      <c r="A83" s="231" t="str">
        <f>'Sollwerte N Ackerbau'!A93</f>
        <v>Klee-/Luzernevermehrung</v>
      </c>
      <c r="B83" s="231">
        <f>IF(A83="","",SUMIF('N-Bedarf AL'!$D$8:$D$310,A83,'N-Bedarf AL'!$C$8:$C$310))</f>
        <v>0</v>
      </c>
      <c r="C83" s="233" t="str">
        <f t="shared" si="2"/>
        <v/>
      </c>
      <c r="D83" s="231">
        <f>IF(A83="","",SUMIF('N-Bedarf AL'!$D$8:$D$310,A83,'N-Bedarf AL'!$U$8:$U$310))</f>
        <v>0</v>
      </c>
    </row>
    <row r="84" spans="1:4" x14ac:dyDescent="0.25">
      <c r="A84" s="231" t="str">
        <f>'Sollwerte N Ackerbau'!A94</f>
        <v>Serradellavermehrung</v>
      </c>
      <c r="B84" s="231">
        <f>IF(A84="","",SUMIF('N-Bedarf AL'!$D$8:$D$310,A84,'N-Bedarf AL'!$C$8:$C$310))</f>
        <v>0</v>
      </c>
      <c r="C84" s="233" t="str">
        <f t="shared" si="2"/>
        <v/>
      </c>
      <c r="D84" s="231">
        <f>IF(A84="","",SUMIF('N-Bedarf AL'!$D$8:$D$310,A84,'N-Bedarf AL'!$U$8:$U$310))</f>
        <v>0</v>
      </c>
    </row>
    <row r="85" spans="1:4" x14ac:dyDescent="0.25">
      <c r="A85" s="231" t="str">
        <f>'Sollwerte N Ackerbau'!A95</f>
        <v>Rübensamenvermehrung</v>
      </c>
      <c r="B85" s="231">
        <f>IF(A85="","",SUMIF('N-Bedarf AL'!$D$8:$D$310,A85,'N-Bedarf AL'!$C$8:$C$310))</f>
        <v>0</v>
      </c>
      <c r="C85" s="233" t="str">
        <f t="shared" si="2"/>
        <v/>
      </c>
      <c r="D85" s="231">
        <f>IF(A85="","",SUMIF('N-Bedarf AL'!$D$8:$D$310,A85,'N-Bedarf AL'!$U$8:$U$310))</f>
        <v>0</v>
      </c>
    </row>
    <row r="86" spans="1:4" x14ac:dyDescent="0.25">
      <c r="A86" s="231" t="str">
        <f>'Sollwerte N Ackerbau'!A96</f>
        <v>Grassamenvermehrung 1. Nutzungsjahr</v>
      </c>
      <c r="B86" s="231">
        <f>IF(A86="","",SUMIF('N-Bedarf AL'!$D$8:$D$310,A86,'N-Bedarf AL'!$C$8:$C$310))</f>
        <v>0</v>
      </c>
      <c r="C86" s="233" t="str">
        <f t="shared" si="2"/>
        <v/>
      </c>
      <c r="D86" s="231">
        <f>IF(A86="","",SUMIF('N-Bedarf AL'!$D$8:$D$310,A86,'N-Bedarf AL'!$U$8:$U$310))</f>
        <v>0</v>
      </c>
    </row>
    <row r="87" spans="1:4" x14ac:dyDescent="0.25">
      <c r="A87" s="231" t="str">
        <f>'Sollwerte N Ackerbau'!A97</f>
        <v>Grassamenvermehrung 2.-5. Nutzungsjahr</v>
      </c>
      <c r="B87" s="231">
        <f>IF(A87="","",SUMIF('N-Bedarf AL'!$D$8:$D$310,A87,'N-Bedarf AL'!$C$8:$C$310))</f>
        <v>0</v>
      </c>
      <c r="C87" s="233" t="str">
        <f t="shared" si="2"/>
        <v/>
      </c>
      <c r="D87" s="231">
        <f>IF(A87="","",SUMIF('N-Bedarf AL'!$D$8:$D$310,A87,'N-Bedarf AL'!$U$8:$U$310))</f>
        <v>0</v>
      </c>
    </row>
  </sheetData>
  <sheetProtection password="A7DB" sheet="1" selectLockedCells="1"/>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2"/>
  <sheetViews>
    <sheetView workbookViewId="0">
      <selection sqref="A1:IV65536"/>
    </sheetView>
  </sheetViews>
  <sheetFormatPr baseColWidth="10" defaultColWidth="11.5703125" defaultRowHeight="15" x14ac:dyDescent="0.25"/>
  <cols>
    <col min="1" max="1" width="45.140625" style="229" customWidth="1"/>
    <col min="2" max="5" width="11.5703125" style="229"/>
    <col min="6" max="6" width="11.5703125" style="231"/>
    <col min="7" max="9" width="11.5703125" style="229"/>
    <col min="10" max="10" width="47.5703125" style="229" bestFit="1" customWidth="1"/>
    <col min="11" max="16384" width="11.5703125" style="229"/>
  </cols>
  <sheetData>
    <row r="1" spans="1:13" ht="18.75" x14ac:dyDescent="0.35">
      <c r="A1" s="59"/>
      <c r="B1" s="59" t="s">
        <v>351</v>
      </c>
      <c r="C1" s="59" t="s">
        <v>1356</v>
      </c>
      <c r="D1" s="59" t="s">
        <v>1357</v>
      </c>
    </row>
    <row r="2" spans="1:13" x14ac:dyDescent="0.25">
      <c r="A2" s="59" t="s">
        <v>128</v>
      </c>
      <c r="B2" s="59">
        <v>0.28000000000000003</v>
      </c>
      <c r="C2" s="59">
        <v>0.11</v>
      </c>
      <c r="D2" s="59">
        <v>0.36</v>
      </c>
      <c r="F2" s="230" t="s">
        <v>423</v>
      </c>
      <c r="J2" s="59" t="s">
        <v>173</v>
      </c>
      <c r="K2" s="59">
        <v>0.5</v>
      </c>
      <c r="L2" s="59">
        <v>0.23</v>
      </c>
      <c r="M2" s="59">
        <v>0.74</v>
      </c>
    </row>
    <row r="3" spans="1:13" x14ac:dyDescent="0.25">
      <c r="A3" s="59" t="s">
        <v>129</v>
      </c>
      <c r="B3" s="59">
        <v>0.45</v>
      </c>
      <c r="C3" s="59">
        <v>0.15</v>
      </c>
      <c r="D3" s="59">
        <v>0.46</v>
      </c>
      <c r="F3" s="230" t="s">
        <v>424</v>
      </c>
      <c r="J3" s="59" t="s">
        <v>175</v>
      </c>
      <c r="K3" s="59">
        <v>0.28000000000000003</v>
      </c>
      <c r="L3" s="59">
        <v>7.0000000000000007E-2</v>
      </c>
      <c r="M3" s="59">
        <v>0.99</v>
      </c>
    </row>
    <row r="4" spans="1:13" x14ac:dyDescent="0.25">
      <c r="A4" s="59" t="s">
        <v>131</v>
      </c>
      <c r="B4" s="59">
        <v>0.25</v>
      </c>
      <c r="C4" s="59">
        <v>0.09</v>
      </c>
      <c r="D4" s="59">
        <v>0.3</v>
      </c>
      <c r="F4" s="230" t="s">
        <v>425</v>
      </c>
      <c r="J4" s="59" t="s">
        <v>174</v>
      </c>
      <c r="K4" s="59">
        <v>0.5</v>
      </c>
      <c r="L4" s="59">
        <v>0.21</v>
      </c>
      <c r="M4" s="59">
        <v>0.76</v>
      </c>
    </row>
    <row r="5" spans="1:13" x14ac:dyDescent="0.25">
      <c r="A5" s="59" t="s">
        <v>130</v>
      </c>
      <c r="B5" s="59">
        <v>0.25</v>
      </c>
      <c r="C5" s="59">
        <v>0.09</v>
      </c>
      <c r="D5" s="59">
        <v>0.3</v>
      </c>
      <c r="J5" s="59" t="s">
        <v>176</v>
      </c>
      <c r="K5" s="59">
        <v>2.78</v>
      </c>
      <c r="L5" s="59">
        <v>1.26</v>
      </c>
      <c r="M5" s="59">
        <v>2.58</v>
      </c>
    </row>
    <row r="6" spans="1:13" x14ac:dyDescent="0.25">
      <c r="A6" s="59" t="s">
        <v>132</v>
      </c>
      <c r="B6" s="59">
        <v>0.25</v>
      </c>
      <c r="C6" s="59">
        <v>0.12</v>
      </c>
      <c r="D6" s="59">
        <v>0.54</v>
      </c>
      <c r="F6" s="230" t="s">
        <v>533</v>
      </c>
      <c r="J6" s="59" t="s">
        <v>177</v>
      </c>
      <c r="K6" s="59">
        <v>0.39</v>
      </c>
      <c r="L6" s="59">
        <v>0.16</v>
      </c>
      <c r="M6" s="59">
        <v>1.1499999999999999</v>
      </c>
    </row>
    <row r="7" spans="1:13" x14ac:dyDescent="0.25">
      <c r="A7" s="59" t="s">
        <v>133</v>
      </c>
      <c r="B7" s="59">
        <v>0.15</v>
      </c>
      <c r="C7" s="59">
        <v>0.1</v>
      </c>
      <c r="D7" s="59">
        <v>0.28999999999999998</v>
      </c>
      <c r="F7" s="230" t="s">
        <v>426</v>
      </c>
      <c r="J7" s="59" t="s">
        <v>178</v>
      </c>
      <c r="K7" s="59">
        <v>0.28999999999999998</v>
      </c>
      <c r="L7" s="59">
        <v>0.19</v>
      </c>
      <c r="M7" s="59">
        <v>0.41</v>
      </c>
    </row>
    <row r="8" spans="1:13" x14ac:dyDescent="0.25">
      <c r="A8" s="59" t="s">
        <v>134</v>
      </c>
      <c r="B8" s="59">
        <v>0.3</v>
      </c>
      <c r="C8" s="59">
        <v>0.09</v>
      </c>
      <c r="D8" s="59">
        <v>0.6</v>
      </c>
      <c r="F8" s="230" t="s">
        <v>438</v>
      </c>
      <c r="J8" s="59" t="s">
        <v>179</v>
      </c>
      <c r="K8" s="59">
        <v>0.28000000000000003</v>
      </c>
      <c r="L8" s="59">
        <v>0.1</v>
      </c>
      <c r="M8" s="59">
        <v>0.5</v>
      </c>
    </row>
    <row r="9" spans="1:13" x14ac:dyDescent="0.25">
      <c r="A9" s="59" t="s">
        <v>197</v>
      </c>
      <c r="B9" s="59">
        <v>0.28999999999999998</v>
      </c>
      <c r="C9" s="59">
        <v>0.08</v>
      </c>
      <c r="D9" s="59">
        <v>0.71</v>
      </c>
      <c r="F9" s="230" t="s">
        <v>440</v>
      </c>
      <c r="J9" s="59" t="s">
        <v>180</v>
      </c>
      <c r="K9" s="59">
        <v>0.4</v>
      </c>
      <c r="L9" s="59">
        <v>0.16</v>
      </c>
      <c r="M9" s="59">
        <v>0.48</v>
      </c>
    </row>
    <row r="10" spans="1:13" x14ac:dyDescent="0.25">
      <c r="A10" s="59" t="s">
        <v>124</v>
      </c>
      <c r="B10" s="59">
        <v>0.17</v>
      </c>
      <c r="C10" s="59">
        <v>0.05</v>
      </c>
      <c r="D10" s="59">
        <v>0.28000000000000003</v>
      </c>
      <c r="F10" s="230" t="s">
        <v>442</v>
      </c>
      <c r="J10" s="59" t="s">
        <v>181</v>
      </c>
      <c r="K10" s="59">
        <v>0.68</v>
      </c>
      <c r="L10" s="59">
        <v>0.3</v>
      </c>
      <c r="M10" s="59">
        <v>0.65</v>
      </c>
    </row>
    <row r="11" spans="1:13" x14ac:dyDescent="0.25">
      <c r="F11" s="230" t="s">
        <v>443</v>
      </c>
      <c r="J11" s="59" t="s">
        <v>182</v>
      </c>
      <c r="K11" s="59">
        <v>0.47</v>
      </c>
      <c r="L11" s="59">
        <v>0.16</v>
      </c>
      <c r="M11" s="59">
        <v>0.74</v>
      </c>
    </row>
    <row r="12" spans="1:13" x14ac:dyDescent="0.25">
      <c r="F12" s="230" t="s">
        <v>441</v>
      </c>
      <c r="J12" s="59" t="s">
        <v>184</v>
      </c>
      <c r="K12" s="59">
        <v>0.32</v>
      </c>
      <c r="L12" s="59">
        <v>0.11</v>
      </c>
      <c r="M12" s="59">
        <v>0.72</v>
      </c>
    </row>
    <row r="13" spans="1:13" x14ac:dyDescent="0.25">
      <c r="A13" s="59" t="s">
        <v>138</v>
      </c>
      <c r="B13" s="59">
        <v>0.45</v>
      </c>
      <c r="C13" s="59">
        <v>0.1</v>
      </c>
      <c r="D13" s="59">
        <v>0.65</v>
      </c>
      <c r="F13" s="230" t="s">
        <v>427</v>
      </c>
      <c r="J13" s="59" t="s">
        <v>183</v>
      </c>
      <c r="K13" s="59">
        <v>0.65</v>
      </c>
      <c r="L13" s="59">
        <v>0.16</v>
      </c>
      <c r="M13" s="59">
        <v>0.74</v>
      </c>
    </row>
    <row r="14" spans="1:13" x14ac:dyDescent="0.25">
      <c r="A14" s="59" t="s">
        <v>139</v>
      </c>
      <c r="B14" s="59">
        <v>0.16</v>
      </c>
      <c r="C14" s="59">
        <v>0.17</v>
      </c>
      <c r="D14" s="59">
        <v>0.4</v>
      </c>
      <c r="F14" s="230" t="s">
        <v>444</v>
      </c>
      <c r="J14" s="59" t="s">
        <v>185</v>
      </c>
      <c r="K14" s="59">
        <v>0.35</v>
      </c>
      <c r="L14" s="59">
        <v>0.17</v>
      </c>
      <c r="M14" s="59">
        <v>0.51</v>
      </c>
    </row>
    <row r="15" spans="1:13" x14ac:dyDescent="0.25">
      <c r="A15" s="59" t="s">
        <v>140</v>
      </c>
      <c r="B15" s="59">
        <v>1</v>
      </c>
      <c r="C15" s="59">
        <v>0.23</v>
      </c>
      <c r="D15" s="59">
        <v>0.36</v>
      </c>
      <c r="F15" s="230" t="s">
        <v>428</v>
      </c>
      <c r="J15" s="59" t="s">
        <v>186</v>
      </c>
      <c r="K15" s="59">
        <v>0.45</v>
      </c>
      <c r="L15" s="59">
        <v>0.21</v>
      </c>
      <c r="M15" s="59">
        <v>0.85</v>
      </c>
    </row>
    <row r="16" spans="1:13" x14ac:dyDescent="0.25">
      <c r="A16" s="59" t="s">
        <v>141</v>
      </c>
      <c r="B16" s="59">
        <v>0.49</v>
      </c>
      <c r="C16" s="59">
        <v>0.17</v>
      </c>
      <c r="D16" s="59">
        <v>0.59</v>
      </c>
      <c r="F16" s="230" t="s">
        <v>429</v>
      </c>
      <c r="J16" s="59" t="s">
        <v>188</v>
      </c>
      <c r="K16" s="59">
        <v>0.14000000000000001</v>
      </c>
      <c r="L16" s="59">
        <v>0.04</v>
      </c>
      <c r="M16" s="59">
        <v>0.49</v>
      </c>
    </row>
    <row r="17" spans="1:13" x14ac:dyDescent="0.25">
      <c r="A17" s="59" t="s">
        <v>546</v>
      </c>
      <c r="B17" s="59">
        <v>0.15</v>
      </c>
      <c r="C17" s="59">
        <v>7.0000000000000007E-2</v>
      </c>
      <c r="D17" s="59">
        <v>0.24</v>
      </c>
      <c r="F17" s="230" t="s">
        <v>445</v>
      </c>
      <c r="J17" s="59" t="s">
        <v>187</v>
      </c>
      <c r="K17" s="59">
        <v>0.45</v>
      </c>
      <c r="L17" s="59">
        <v>0.1</v>
      </c>
      <c r="M17" s="59">
        <v>0.53</v>
      </c>
    </row>
    <row r="18" spans="1:13" x14ac:dyDescent="0.25">
      <c r="A18" s="59" t="s">
        <v>547</v>
      </c>
      <c r="B18" s="59">
        <v>0.2</v>
      </c>
      <c r="C18" s="59">
        <v>7.0000000000000007E-2</v>
      </c>
      <c r="D18" s="59">
        <v>0.48</v>
      </c>
      <c r="E18" s="229" t="s">
        <v>549</v>
      </c>
      <c r="F18" s="230" t="s">
        <v>430</v>
      </c>
      <c r="J18" s="59" t="s">
        <v>190</v>
      </c>
      <c r="K18" s="59">
        <v>3.87</v>
      </c>
      <c r="L18" s="59">
        <v>1.4</v>
      </c>
      <c r="M18" s="59">
        <v>1.53</v>
      </c>
    </row>
    <row r="19" spans="1:13" x14ac:dyDescent="0.25">
      <c r="A19" s="59" t="s">
        <v>142</v>
      </c>
      <c r="B19" s="59">
        <v>0.28000000000000003</v>
      </c>
      <c r="C19" s="59">
        <v>0.11</v>
      </c>
      <c r="D19" s="59">
        <v>0.42</v>
      </c>
      <c r="F19" s="230" t="s">
        <v>431</v>
      </c>
      <c r="J19" s="59" t="s">
        <v>189</v>
      </c>
      <c r="K19" s="59">
        <v>0.68</v>
      </c>
      <c r="L19" s="59">
        <v>0.42</v>
      </c>
      <c r="M19" s="59">
        <v>0.82</v>
      </c>
    </row>
    <row r="20" spans="1:13" x14ac:dyDescent="0.25">
      <c r="A20" s="59" t="s">
        <v>548</v>
      </c>
      <c r="B20" s="59">
        <v>0.25</v>
      </c>
      <c r="C20" s="59">
        <v>0.63</v>
      </c>
      <c r="D20" s="59">
        <v>1.653</v>
      </c>
      <c r="F20" s="230" t="s">
        <v>432</v>
      </c>
      <c r="J20" s="59" t="s">
        <v>191</v>
      </c>
      <c r="K20" s="59">
        <v>0.85</v>
      </c>
      <c r="L20" s="59">
        <v>0.27</v>
      </c>
      <c r="M20" s="59">
        <v>0.62</v>
      </c>
    </row>
    <row r="21" spans="1:13" x14ac:dyDescent="0.25">
      <c r="A21" s="59" t="s">
        <v>550</v>
      </c>
      <c r="B21" s="59">
        <v>0.17</v>
      </c>
      <c r="C21" s="59">
        <v>0.1</v>
      </c>
      <c r="D21" s="59">
        <v>0.42</v>
      </c>
      <c r="E21" s="229" t="s">
        <v>549</v>
      </c>
      <c r="F21" s="230" t="s">
        <v>446</v>
      </c>
      <c r="J21" s="59" t="s">
        <v>192</v>
      </c>
      <c r="K21" s="59">
        <v>0.32</v>
      </c>
      <c r="L21" s="59">
        <v>0.12</v>
      </c>
      <c r="M21" s="59">
        <v>0.49</v>
      </c>
    </row>
    <row r="22" spans="1:13" x14ac:dyDescent="0.25">
      <c r="A22" s="59" t="s">
        <v>145</v>
      </c>
      <c r="B22" s="59">
        <v>0.17</v>
      </c>
      <c r="C22" s="59">
        <v>0.09</v>
      </c>
      <c r="D22" s="59">
        <v>0.53</v>
      </c>
      <c r="F22" s="230" t="s">
        <v>534</v>
      </c>
      <c r="J22" s="59" t="s">
        <v>193</v>
      </c>
      <c r="K22" s="59">
        <v>0.15</v>
      </c>
      <c r="L22" s="59">
        <v>0.05</v>
      </c>
      <c r="M22" s="59">
        <v>0.44</v>
      </c>
    </row>
    <row r="23" spans="1:13" x14ac:dyDescent="0.25">
      <c r="A23" s="59" t="s">
        <v>552</v>
      </c>
      <c r="B23" s="59">
        <v>0.13</v>
      </c>
      <c r="C23" s="59">
        <v>0.09</v>
      </c>
      <c r="D23" s="59">
        <v>0.42</v>
      </c>
      <c r="F23" s="230" t="s">
        <v>535</v>
      </c>
      <c r="J23" s="59" t="s">
        <v>195</v>
      </c>
      <c r="K23" s="59">
        <v>0.38</v>
      </c>
      <c r="L23" s="59">
        <v>0.2</v>
      </c>
      <c r="M23" s="59">
        <v>0.51</v>
      </c>
    </row>
    <row r="24" spans="1:13" x14ac:dyDescent="0.25">
      <c r="A24" s="59" t="s">
        <v>553</v>
      </c>
      <c r="B24" s="59">
        <v>0.13</v>
      </c>
      <c r="C24" s="59">
        <v>0.09</v>
      </c>
      <c r="D24" s="59">
        <v>0.42</v>
      </c>
      <c r="F24" s="230" t="s">
        <v>536</v>
      </c>
      <c r="J24" s="59" t="s">
        <v>194</v>
      </c>
      <c r="K24" s="59">
        <v>0.59</v>
      </c>
      <c r="L24" s="59">
        <v>0.16</v>
      </c>
      <c r="M24" s="59">
        <v>0.69</v>
      </c>
    </row>
    <row r="25" spans="1:13" x14ac:dyDescent="0.25">
      <c r="A25" s="59" t="s">
        <v>551</v>
      </c>
      <c r="B25" s="59">
        <v>0.25</v>
      </c>
      <c r="C25" s="59">
        <v>0.24</v>
      </c>
      <c r="D25" s="59">
        <v>0.72</v>
      </c>
      <c r="F25" s="230" t="s">
        <v>537</v>
      </c>
      <c r="J25" s="59" t="s">
        <v>196</v>
      </c>
      <c r="K25" s="59">
        <v>0.7</v>
      </c>
      <c r="L25" s="59">
        <v>0.15</v>
      </c>
      <c r="M25" s="59">
        <v>0.79</v>
      </c>
    </row>
    <row r="26" spans="1:13" x14ac:dyDescent="0.25">
      <c r="A26" s="59" t="s">
        <v>147</v>
      </c>
      <c r="B26" s="59">
        <v>0.45</v>
      </c>
      <c r="C26" s="59">
        <v>0.11</v>
      </c>
      <c r="D26" s="59">
        <v>0.66</v>
      </c>
      <c r="F26" s="230" t="s">
        <v>538</v>
      </c>
      <c r="J26" s="59" t="s">
        <v>127</v>
      </c>
      <c r="K26" s="59">
        <v>20</v>
      </c>
      <c r="L26" s="59">
        <v>10</v>
      </c>
      <c r="M26" s="59">
        <v>20</v>
      </c>
    </row>
    <row r="27" spans="1:13" x14ac:dyDescent="0.25">
      <c r="F27" s="230" t="s">
        <v>447</v>
      </c>
      <c r="J27" s="59" t="s">
        <v>198</v>
      </c>
      <c r="K27" s="59">
        <v>0.5</v>
      </c>
      <c r="L27" s="59">
        <v>0.14000000000000001</v>
      </c>
      <c r="M27" s="59">
        <v>0.52</v>
      </c>
    </row>
    <row r="28" spans="1:13" x14ac:dyDescent="0.25">
      <c r="A28" s="59" t="s">
        <v>554</v>
      </c>
      <c r="B28" s="59">
        <v>0.42</v>
      </c>
      <c r="C28" s="59">
        <v>0.14000000000000001</v>
      </c>
      <c r="D28" s="59">
        <v>0.84</v>
      </c>
      <c r="F28" s="230" t="s">
        <v>539</v>
      </c>
      <c r="J28" s="59" t="s">
        <v>199</v>
      </c>
      <c r="K28" s="59">
        <v>0.27</v>
      </c>
      <c r="L28" s="59">
        <v>0.11</v>
      </c>
      <c r="M28" s="59">
        <v>0.65</v>
      </c>
    </row>
    <row r="29" spans="1:13" x14ac:dyDescent="0.25">
      <c r="A29" s="59" t="s">
        <v>148</v>
      </c>
      <c r="B29" s="59">
        <v>0.25</v>
      </c>
      <c r="C29" s="59">
        <v>0.09</v>
      </c>
      <c r="D29" s="59">
        <v>0.36</v>
      </c>
      <c r="F29" s="230" t="s">
        <v>433</v>
      </c>
      <c r="J29" s="59" t="s">
        <v>201</v>
      </c>
      <c r="K29" s="59">
        <v>0.22</v>
      </c>
      <c r="L29" s="59">
        <v>7.0000000000000007E-2</v>
      </c>
      <c r="M29" s="59">
        <v>0.8</v>
      </c>
    </row>
    <row r="30" spans="1:13" x14ac:dyDescent="0.25">
      <c r="A30" s="59" t="s">
        <v>150</v>
      </c>
      <c r="B30" s="59">
        <v>0.2</v>
      </c>
      <c r="C30" s="59">
        <v>7.0000000000000007E-2</v>
      </c>
      <c r="D30" s="59">
        <v>0.34</v>
      </c>
      <c r="F30" s="230" t="s">
        <v>434</v>
      </c>
      <c r="J30" s="59" t="s">
        <v>200</v>
      </c>
      <c r="K30" s="59">
        <v>0.66</v>
      </c>
      <c r="L30" s="59">
        <v>0.3</v>
      </c>
      <c r="M30" s="59">
        <v>0.72</v>
      </c>
    </row>
    <row r="31" spans="1:13" x14ac:dyDescent="0.25">
      <c r="A31" s="59" t="s">
        <v>151</v>
      </c>
      <c r="B31" s="59">
        <v>0.17</v>
      </c>
      <c r="C31" s="59">
        <v>0.09</v>
      </c>
      <c r="D31" s="59">
        <v>0.36</v>
      </c>
      <c r="F31" s="230" t="s">
        <v>448</v>
      </c>
      <c r="J31" s="59" t="s">
        <v>135</v>
      </c>
      <c r="K31" s="59">
        <v>0.2</v>
      </c>
      <c r="L31" s="59">
        <v>7.0000000000000007E-2</v>
      </c>
      <c r="M31" s="59">
        <v>0.38</v>
      </c>
    </row>
    <row r="32" spans="1:13" x14ac:dyDescent="0.25">
      <c r="A32" s="59" t="s">
        <v>152</v>
      </c>
      <c r="B32" s="59">
        <v>0.14000000000000001</v>
      </c>
      <c r="C32" s="59">
        <v>0.09</v>
      </c>
      <c r="D32" s="59">
        <v>0.4</v>
      </c>
      <c r="F32" s="230" t="s">
        <v>449</v>
      </c>
    </row>
    <row r="33" spans="1:13" x14ac:dyDescent="0.25">
      <c r="A33" s="59" t="s">
        <v>153</v>
      </c>
      <c r="B33" s="59">
        <v>0.1</v>
      </c>
      <c r="C33" s="59">
        <v>7.0000000000000007E-2</v>
      </c>
      <c r="D33" s="59">
        <v>0.34</v>
      </c>
      <c r="F33" s="230" t="s">
        <v>452</v>
      </c>
    </row>
    <row r="34" spans="1:13" x14ac:dyDescent="0.25">
      <c r="A34" s="59" t="s">
        <v>453</v>
      </c>
      <c r="B34" s="59">
        <v>0.18</v>
      </c>
      <c r="C34" s="59">
        <v>0.09</v>
      </c>
      <c r="D34" s="59">
        <v>0.48</v>
      </c>
      <c r="E34" s="229" t="s">
        <v>549</v>
      </c>
      <c r="F34" s="230" t="s">
        <v>453</v>
      </c>
      <c r="J34" s="59" t="s">
        <v>137</v>
      </c>
      <c r="K34" s="59">
        <v>0.2</v>
      </c>
      <c r="L34" s="59">
        <v>0.06</v>
      </c>
      <c r="M34" s="59">
        <v>0.55000000000000004</v>
      </c>
    </row>
    <row r="35" spans="1:13" x14ac:dyDescent="0.25">
      <c r="A35" s="59" t="s">
        <v>454</v>
      </c>
      <c r="B35" s="59">
        <v>0.18</v>
      </c>
      <c r="C35" s="59">
        <v>0.09</v>
      </c>
      <c r="D35" s="59">
        <v>0.48</v>
      </c>
      <c r="E35" s="229" t="s">
        <v>549</v>
      </c>
      <c r="F35" s="230" t="s">
        <v>454</v>
      </c>
      <c r="J35" s="59" t="s">
        <v>202</v>
      </c>
      <c r="K35" s="59">
        <v>0.3</v>
      </c>
      <c r="L35" s="59">
        <v>0.23</v>
      </c>
      <c r="M35" s="59">
        <v>0.65</v>
      </c>
    </row>
    <row r="36" spans="1:13" x14ac:dyDescent="0.25">
      <c r="A36" s="59" t="s">
        <v>457</v>
      </c>
      <c r="B36" s="59">
        <v>0.18</v>
      </c>
      <c r="C36" s="59">
        <v>0.09</v>
      </c>
      <c r="D36" s="59">
        <v>0.48</v>
      </c>
      <c r="E36" s="229" t="s">
        <v>549</v>
      </c>
      <c r="F36" s="230" t="s">
        <v>457</v>
      </c>
      <c r="J36" s="59" t="s">
        <v>203</v>
      </c>
      <c r="K36" s="59">
        <v>0.15</v>
      </c>
      <c r="L36" s="59">
        <v>7.0000000000000007E-2</v>
      </c>
      <c r="M36" s="59">
        <v>0.72</v>
      </c>
    </row>
    <row r="37" spans="1:13" x14ac:dyDescent="0.25">
      <c r="A37" s="59" t="s">
        <v>455</v>
      </c>
      <c r="B37" s="59">
        <v>0.18</v>
      </c>
      <c r="C37" s="59">
        <v>0.09</v>
      </c>
      <c r="D37" s="59">
        <v>0.48</v>
      </c>
      <c r="E37" s="229" t="s">
        <v>549</v>
      </c>
      <c r="F37" s="230" t="s">
        <v>455</v>
      </c>
      <c r="J37" s="59" t="s">
        <v>204</v>
      </c>
      <c r="K37" s="59">
        <v>0.76</v>
      </c>
      <c r="L37" s="59">
        <v>0.16</v>
      </c>
      <c r="M37" s="59">
        <v>0.62</v>
      </c>
    </row>
    <row r="38" spans="1:13" x14ac:dyDescent="0.25">
      <c r="A38" s="59" t="s">
        <v>458</v>
      </c>
      <c r="B38" s="59">
        <v>0.18</v>
      </c>
      <c r="C38" s="59">
        <v>0.09</v>
      </c>
      <c r="D38" s="59">
        <v>0.48</v>
      </c>
      <c r="E38" s="229" t="s">
        <v>549</v>
      </c>
      <c r="F38" s="230" t="s">
        <v>458</v>
      </c>
      <c r="J38" s="59" t="s">
        <v>205</v>
      </c>
      <c r="K38" s="59">
        <v>0.55000000000000004</v>
      </c>
      <c r="L38" s="59">
        <v>0.16</v>
      </c>
      <c r="M38" s="59">
        <v>0.88</v>
      </c>
    </row>
    <row r="39" spans="1:13" x14ac:dyDescent="0.25">
      <c r="A39" s="59" t="s">
        <v>456</v>
      </c>
      <c r="B39" s="59">
        <v>0.18</v>
      </c>
      <c r="C39" s="59">
        <v>0.09</v>
      </c>
      <c r="D39" s="59">
        <v>0.48</v>
      </c>
      <c r="E39" s="229" t="s">
        <v>549</v>
      </c>
      <c r="F39" s="230" t="s">
        <v>456</v>
      </c>
    </row>
    <row r="40" spans="1:13" x14ac:dyDescent="0.25">
      <c r="A40" s="59" t="s">
        <v>459</v>
      </c>
      <c r="B40" s="59">
        <v>0.18</v>
      </c>
      <c r="C40" s="59">
        <v>0.09</v>
      </c>
      <c r="D40" s="59">
        <v>0.48</v>
      </c>
      <c r="E40" s="229" t="s">
        <v>549</v>
      </c>
      <c r="F40" s="230" t="s">
        <v>459</v>
      </c>
      <c r="J40" s="59" t="s">
        <v>206</v>
      </c>
      <c r="K40" s="59">
        <v>2.78</v>
      </c>
      <c r="L40" s="59">
        <v>1.26</v>
      </c>
      <c r="M40" s="59">
        <v>2.58</v>
      </c>
    </row>
    <row r="41" spans="1:13" x14ac:dyDescent="0.25">
      <c r="A41" s="59" t="s">
        <v>155</v>
      </c>
      <c r="B41" s="59">
        <v>0.65</v>
      </c>
      <c r="C41" s="59">
        <v>0.2</v>
      </c>
      <c r="D41" s="59">
        <v>0.66</v>
      </c>
      <c r="F41" s="230" t="s">
        <v>450</v>
      </c>
      <c r="J41" s="59" t="s">
        <v>207</v>
      </c>
      <c r="K41" s="59">
        <v>0.39</v>
      </c>
      <c r="L41" s="59">
        <v>0.16</v>
      </c>
      <c r="M41" s="59">
        <v>1.1499999999999999</v>
      </c>
    </row>
    <row r="42" spans="1:13" x14ac:dyDescent="0.25">
      <c r="A42" s="59" t="s">
        <v>156</v>
      </c>
      <c r="B42" s="59">
        <v>0.27</v>
      </c>
      <c r="C42" s="59">
        <v>0.11</v>
      </c>
      <c r="D42" s="59">
        <v>0.55000000000000004</v>
      </c>
      <c r="F42" s="230" t="s">
        <v>460</v>
      </c>
      <c r="J42" s="59" t="s">
        <v>208</v>
      </c>
      <c r="K42" s="59">
        <v>0.6</v>
      </c>
      <c r="L42" s="59">
        <v>0.21</v>
      </c>
      <c r="M42" s="59">
        <v>0.77</v>
      </c>
    </row>
    <row r="43" spans="1:13" x14ac:dyDescent="0.25">
      <c r="A43" s="59" t="s">
        <v>157</v>
      </c>
      <c r="B43" s="59">
        <v>0.28000000000000003</v>
      </c>
      <c r="C43" s="59">
        <v>0.11</v>
      </c>
      <c r="D43" s="59">
        <v>0.48</v>
      </c>
      <c r="J43" s="59" t="s">
        <v>125</v>
      </c>
      <c r="K43" s="59">
        <v>0.2</v>
      </c>
      <c r="L43" s="59">
        <v>0.04</v>
      </c>
      <c r="M43" s="59">
        <v>0.2</v>
      </c>
    </row>
    <row r="44" spans="1:13" x14ac:dyDescent="0.25">
      <c r="A44" s="59" t="s">
        <v>158</v>
      </c>
      <c r="B44" s="59">
        <v>0.22</v>
      </c>
      <c r="C44" s="59">
        <v>0.09</v>
      </c>
      <c r="D44" s="59">
        <v>0.36</v>
      </c>
      <c r="F44" s="230" t="s">
        <v>451</v>
      </c>
      <c r="J44" s="59" t="s">
        <v>126</v>
      </c>
      <c r="K44" s="59">
        <v>0.2</v>
      </c>
      <c r="L44" s="59">
        <v>0.04</v>
      </c>
      <c r="M44" s="59">
        <v>0.2</v>
      </c>
    </row>
    <row r="45" spans="1:13" x14ac:dyDescent="0.25">
      <c r="A45" s="59" t="s">
        <v>461</v>
      </c>
      <c r="B45" s="59">
        <v>0.4</v>
      </c>
      <c r="C45" s="59">
        <v>0.1</v>
      </c>
      <c r="D45" s="59">
        <v>0.53</v>
      </c>
      <c r="E45" s="229" t="s">
        <v>549</v>
      </c>
      <c r="F45" s="230" t="s">
        <v>461</v>
      </c>
      <c r="J45" s="59" t="s">
        <v>209</v>
      </c>
      <c r="K45" s="59">
        <v>0.53</v>
      </c>
      <c r="L45" s="59">
        <v>0.2</v>
      </c>
      <c r="M45" s="59">
        <v>0.6</v>
      </c>
    </row>
    <row r="46" spans="1:13" x14ac:dyDescent="0.25">
      <c r="A46" s="59" t="s">
        <v>462</v>
      </c>
      <c r="B46" s="59">
        <v>0.4</v>
      </c>
      <c r="C46" s="59">
        <v>0.1</v>
      </c>
      <c r="D46" s="59">
        <v>0.53</v>
      </c>
      <c r="E46" s="229" t="s">
        <v>549</v>
      </c>
      <c r="F46" s="230" t="s">
        <v>462</v>
      </c>
      <c r="J46" s="59" t="s">
        <v>211</v>
      </c>
      <c r="K46" s="59">
        <v>0.42</v>
      </c>
      <c r="L46" s="59">
        <v>0.21</v>
      </c>
      <c r="M46" s="59">
        <v>0.54</v>
      </c>
    </row>
    <row r="47" spans="1:13" x14ac:dyDescent="0.25">
      <c r="A47" s="59" t="s">
        <v>463</v>
      </c>
      <c r="B47" s="59">
        <v>0.35</v>
      </c>
      <c r="C47" s="59">
        <v>0.08</v>
      </c>
      <c r="D47" s="59">
        <v>0.6</v>
      </c>
      <c r="E47" s="229" t="s">
        <v>549</v>
      </c>
      <c r="F47" s="230" t="s">
        <v>463</v>
      </c>
      <c r="J47" s="59" t="s">
        <v>210</v>
      </c>
      <c r="K47" s="59">
        <v>0.26</v>
      </c>
      <c r="L47" s="59">
        <v>0.09</v>
      </c>
      <c r="M47" s="59">
        <v>0.53</v>
      </c>
    </row>
    <row r="48" spans="1:13" x14ac:dyDescent="0.25">
      <c r="A48" s="59" t="s">
        <v>464</v>
      </c>
      <c r="B48" s="59">
        <v>0.19</v>
      </c>
      <c r="C48" s="59">
        <v>7.0000000000000007E-2</v>
      </c>
      <c r="D48" s="59">
        <v>0.45</v>
      </c>
      <c r="E48" s="229" t="s">
        <v>549</v>
      </c>
      <c r="F48" s="230" t="s">
        <v>464</v>
      </c>
      <c r="J48" s="59" t="s">
        <v>122</v>
      </c>
      <c r="K48" s="59">
        <v>0.11</v>
      </c>
      <c r="L48" s="59">
        <v>0.03</v>
      </c>
      <c r="M48" s="59">
        <v>0.19</v>
      </c>
    </row>
    <row r="49" spans="1:13" x14ac:dyDescent="0.25">
      <c r="A49" s="59" t="s">
        <v>465</v>
      </c>
      <c r="B49" s="59">
        <v>0.19</v>
      </c>
      <c r="C49" s="59">
        <v>7.0000000000000007E-2</v>
      </c>
      <c r="D49" s="59">
        <v>0.45</v>
      </c>
      <c r="E49" s="229" t="s">
        <v>549</v>
      </c>
      <c r="F49" s="230" t="s">
        <v>465</v>
      </c>
      <c r="J49" s="59" t="s">
        <v>213</v>
      </c>
      <c r="K49" s="59">
        <v>0.65</v>
      </c>
      <c r="L49" s="59">
        <v>0.23</v>
      </c>
      <c r="M49" s="59">
        <v>0.57999999999999996</v>
      </c>
    </row>
    <row r="50" spans="1:13" x14ac:dyDescent="0.25">
      <c r="A50" s="59" t="s">
        <v>136</v>
      </c>
      <c r="B50" s="59">
        <v>0.13</v>
      </c>
      <c r="C50" s="59">
        <v>0.06</v>
      </c>
      <c r="D50" s="59">
        <v>0.3</v>
      </c>
      <c r="F50" s="230" t="s">
        <v>466</v>
      </c>
      <c r="J50" s="59" t="s">
        <v>212</v>
      </c>
      <c r="K50" s="59">
        <v>0.61</v>
      </c>
      <c r="L50" s="59">
        <v>0.28999999999999998</v>
      </c>
      <c r="M50" s="59">
        <v>0.52</v>
      </c>
    </row>
    <row r="51" spans="1:13" x14ac:dyDescent="0.25">
      <c r="A51" s="59" t="s">
        <v>555</v>
      </c>
      <c r="B51" s="59">
        <v>0.25</v>
      </c>
      <c r="C51" s="59">
        <v>0.06</v>
      </c>
      <c r="D51" s="59">
        <v>0.55000000000000004</v>
      </c>
      <c r="E51" s="229" t="s">
        <v>549</v>
      </c>
      <c r="F51" s="230" t="s">
        <v>467</v>
      </c>
    </row>
    <row r="52" spans="1:13" x14ac:dyDescent="0.25">
      <c r="A52" s="59" t="s">
        <v>556</v>
      </c>
      <c r="B52" s="59">
        <v>0.2</v>
      </c>
      <c r="C52" s="59">
        <v>0.06</v>
      </c>
      <c r="D52" s="59">
        <v>0.55000000000000004</v>
      </c>
      <c r="E52" s="229" t="s">
        <v>549</v>
      </c>
      <c r="F52" s="230" t="s">
        <v>468</v>
      </c>
      <c r="J52" s="59" t="s">
        <v>214</v>
      </c>
      <c r="K52" s="59">
        <v>0.44</v>
      </c>
      <c r="L52" s="59">
        <v>0.19</v>
      </c>
      <c r="M52" s="59">
        <v>0.5</v>
      </c>
    </row>
    <row r="53" spans="1:13" x14ac:dyDescent="0.25">
      <c r="A53" s="59" t="s">
        <v>143</v>
      </c>
      <c r="B53" s="59">
        <v>0.18</v>
      </c>
      <c r="C53" s="59">
        <v>7.0000000000000007E-2</v>
      </c>
      <c r="D53" s="59">
        <v>0.36</v>
      </c>
      <c r="F53" s="230" t="s">
        <v>469</v>
      </c>
      <c r="J53" s="59" t="s">
        <v>215</v>
      </c>
      <c r="K53" s="59">
        <v>0.7</v>
      </c>
      <c r="L53" s="59">
        <v>7.0000000000000007E-2</v>
      </c>
      <c r="M53" s="59">
        <v>0.88</v>
      </c>
    </row>
    <row r="54" spans="1:13" x14ac:dyDescent="0.25">
      <c r="A54" s="59" t="s">
        <v>149</v>
      </c>
      <c r="B54" s="59">
        <v>0.25</v>
      </c>
      <c r="C54" s="59">
        <v>0.09</v>
      </c>
      <c r="D54" s="59">
        <v>0.48</v>
      </c>
      <c r="F54" s="230" t="s">
        <v>470</v>
      </c>
      <c r="J54" s="59" t="s">
        <v>216</v>
      </c>
      <c r="K54" s="59">
        <v>0.37</v>
      </c>
      <c r="L54" s="59">
        <v>0.1</v>
      </c>
      <c r="M54" s="59">
        <v>0.63</v>
      </c>
    </row>
    <row r="55" spans="1:13" x14ac:dyDescent="0.25">
      <c r="A55" s="59" t="s">
        <v>154</v>
      </c>
      <c r="B55" s="59">
        <v>0.2</v>
      </c>
      <c r="C55" s="59">
        <v>0.09</v>
      </c>
      <c r="D55" s="59">
        <v>0.4</v>
      </c>
      <c r="F55" s="230" t="s">
        <v>472</v>
      </c>
      <c r="J55" s="59" t="s">
        <v>217</v>
      </c>
      <c r="K55" s="59">
        <v>3.31</v>
      </c>
      <c r="L55" s="59">
        <v>0.98</v>
      </c>
      <c r="M55" s="59">
        <v>1.2</v>
      </c>
    </row>
    <row r="56" spans="1:13" x14ac:dyDescent="0.25">
      <c r="A56" s="59" t="s">
        <v>473</v>
      </c>
      <c r="B56" s="59">
        <v>0.24</v>
      </c>
      <c r="C56" s="59">
        <v>0.09</v>
      </c>
      <c r="D56" s="59">
        <v>0.4</v>
      </c>
      <c r="E56" s="229" t="s">
        <v>549</v>
      </c>
      <c r="F56" s="230" t="s">
        <v>473</v>
      </c>
      <c r="J56" s="59" t="s">
        <v>219</v>
      </c>
      <c r="K56" s="59">
        <v>0.21</v>
      </c>
      <c r="L56" s="59">
        <v>0.15</v>
      </c>
      <c r="M56" s="59">
        <v>0.24</v>
      </c>
    </row>
    <row r="57" spans="1:13" x14ac:dyDescent="0.25">
      <c r="A57" s="59" t="s">
        <v>471</v>
      </c>
      <c r="B57" s="59">
        <v>0.19</v>
      </c>
      <c r="C57" s="59">
        <v>7.0000000000000007E-2</v>
      </c>
      <c r="D57" s="59">
        <v>0.36</v>
      </c>
      <c r="E57" s="229" t="s">
        <v>549</v>
      </c>
      <c r="F57" s="230" t="s">
        <v>471</v>
      </c>
      <c r="J57" s="59" t="s">
        <v>218</v>
      </c>
      <c r="K57" s="59">
        <v>0.37</v>
      </c>
      <c r="L57" s="59">
        <v>0.11</v>
      </c>
      <c r="M57" s="59">
        <v>0.5</v>
      </c>
    </row>
    <row r="58" spans="1:13" x14ac:dyDescent="0.25">
      <c r="A58" s="59" t="s">
        <v>474</v>
      </c>
      <c r="B58" s="59">
        <v>0.2</v>
      </c>
      <c r="C58" s="59">
        <v>0.12</v>
      </c>
      <c r="D58" s="59">
        <v>0.3</v>
      </c>
      <c r="E58" s="229" t="s">
        <v>549</v>
      </c>
      <c r="F58" s="230" t="s">
        <v>474</v>
      </c>
      <c r="J58" s="59" t="s">
        <v>144</v>
      </c>
      <c r="K58" s="59">
        <v>0.2</v>
      </c>
      <c r="L58" s="59">
        <v>7.0000000000000007E-2</v>
      </c>
      <c r="M58" s="59">
        <v>0.38</v>
      </c>
    </row>
    <row r="59" spans="1:13" x14ac:dyDescent="0.25">
      <c r="A59" s="59" t="s">
        <v>159</v>
      </c>
      <c r="B59" s="59">
        <v>0.5</v>
      </c>
      <c r="C59" s="59">
        <v>0.14000000000000001</v>
      </c>
      <c r="D59" s="59">
        <v>0.54</v>
      </c>
      <c r="F59" s="230" t="s">
        <v>541</v>
      </c>
    </row>
    <row r="60" spans="1:13" x14ac:dyDescent="0.25">
      <c r="F60" s="230" t="s">
        <v>540</v>
      </c>
      <c r="J60" s="59" t="s">
        <v>220</v>
      </c>
      <c r="K60" s="59">
        <v>0.48</v>
      </c>
      <c r="L60" s="59">
        <v>0.14000000000000001</v>
      </c>
      <c r="M60" s="59">
        <v>0.59</v>
      </c>
    </row>
    <row r="61" spans="1:13" x14ac:dyDescent="0.25">
      <c r="F61" s="230" t="s">
        <v>475</v>
      </c>
      <c r="J61" s="59" t="s">
        <v>221</v>
      </c>
      <c r="K61" s="59">
        <v>0.3</v>
      </c>
      <c r="L61" s="59">
        <v>0.16</v>
      </c>
      <c r="M61" s="59">
        <v>0.47</v>
      </c>
    </row>
    <row r="62" spans="1:13" x14ac:dyDescent="0.25">
      <c r="F62" s="230" t="s">
        <v>542</v>
      </c>
      <c r="J62" s="59" t="s">
        <v>222</v>
      </c>
      <c r="K62" s="59">
        <v>0.41</v>
      </c>
      <c r="L62" s="59">
        <v>0.18</v>
      </c>
      <c r="M62" s="59">
        <v>0.8</v>
      </c>
    </row>
    <row r="63" spans="1:13" x14ac:dyDescent="0.25">
      <c r="A63" s="59" t="s">
        <v>162</v>
      </c>
      <c r="B63" s="59">
        <v>0.25</v>
      </c>
      <c r="C63" s="59">
        <v>0.11</v>
      </c>
      <c r="D63" s="59">
        <v>0.54</v>
      </c>
      <c r="F63" s="230" t="s">
        <v>476</v>
      </c>
      <c r="J63" s="59" t="s">
        <v>223</v>
      </c>
      <c r="K63" s="59">
        <v>0.35</v>
      </c>
      <c r="L63" s="59">
        <v>0.16</v>
      </c>
      <c r="M63" s="59">
        <v>0.69</v>
      </c>
    </row>
    <row r="64" spans="1:13" x14ac:dyDescent="0.25">
      <c r="A64" s="59" t="s">
        <v>160</v>
      </c>
      <c r="B64" s="59">
        <v>0.27</v>
      </c>
      <c r="C64" s="59">
        <v>0.13</v>
      </c>
      <c r="D64" s="59">
        <v>0.56999999999999995</v>
      </c>
      <c r="F64" s="230" t="s">
        <v>480</v>
      </c>
      <c r="J64" s="59" t="s">
        <v>224</v>
      </c>
      <c r="K64" s="59">
        <v>0.69</v>
      </c>
      <c r="L64" s="59">
        <v>0.22</v>
      </c>
      <c r="M64" s="59">
        <v>0.75</v>
      </c>
    </row>
    <row r="65" spans="1:13" x14ac:dyDescent="0.25">
      <c r="A65" s="59" t="s">
        <v>161</v>
      </c>
      <c r="B65" s="59">
        <v>0.25</v>
      </c>
      <c r="C65" s="59">
        <v>0.16</v>
      </c>
      <c r="D65" s="59">
        <v>0.54</v>
      </c>
      <c r="F65" s="230" t="s">
        <v>481</v>
      </c>
      <c r="J65" s="59" t="s">
        <v>225</v>
      </c>
      <c r="K65" s="59">
        <v>0.38</v>
      </c>
      <c r="L65" s="59">
        <v>0.1</v>
      </c>
      <c r="M65" s="59">
        <v>0.64</v>
      </c>
    </row>
    <row r="66" spans="1:13" x14ac:dyDescent="0.25">
      <c r="A66" s="59" t="s">
        <v>163</v>
      </c>
      <c r="B66" s="59">
        <v>0.2</v>
      </c>
      <c r="C66" s="59">
        <v>0.3</v>
      </c>
      <c r="D66" s="59">
        <v>1.25</v>
      </c>
      <c r="F66" s="230" t="s">
        <v>482</v>
      </c>
      <c r="J66" s="59" t="s">
        <v>226</v>
      </c>
      <c r="K66" s="59">
        <v>0.59</v>
      </c>
      <c r="L66" s="59">
        <v>0.18</v>
      </c>
      <c r="M66" s="59">
        <v>0.59</v>
      </c>
    </row>
    <row r="67" spans="1:13" x14ac:dyDescent="0.25">
      <c r="F67" s="230" t="s">
        <v>483</v>
      </c>
      <c r="J67" s="59" t="s">
        <v>227</v>
      </c>
      <c r="K67" s="59">
        <v>0.45</v>
      </c>
      <c r="L67" s="59">
        <v>0.16</v>
      </c>
      <c r="M67" s="59">
        <v>0.8</v>
      </c>
    </row>
    <row r="68" spans="1:13" x14ac:dyDescent="0.25">
      <c r="F68" s="230" t="s">
        <v>484</v>
      </c>
      <c r="J68" s="59" t="s">
        <v>228</v>
      </c>
      <c r="K68" s="59">
        <v>2.06</v>
      </c>
      <c r="L68" s="59">
        <v>1.1200000000000001</v>
      </c>
      <c r="M68" s="59">
        <v>0.66</v>
      </c>
    </row>
    <row r="69" spans="1:13" x14ac:dyDescent="0.25">
      <c r="F69" s="230" t="s">
        <v>485</v>
      </c>
      <c r="J69" s="59" t="s">
        <v>229</v>
      </c>
      <c r="K69" s="59">
        <v>0.35</v>
      </c>
      <c r="L69" s="59">
        <v>0.14000000000000001</v>
      </c>
      <c r="M69" s="59">
        <v>0.48</v>
      </c>
    </row>
    <row r="70" spans="1:13" x14ac:dyDescent="0.25">
      <c r="A70" s="59" t="s">
        <v>164</v>
      </c>
      <c r="B70" s="59">
        <v>0.36</v>
      </c>
      <c r="C70" s="59">
        <v>0.11</v>
      </c>
      <c r="D70" s="59">
        <v>0.66</v>
      </c>
      <c r="F70" s="230" t="s">
        <v>486</v>
      </c>
      <c r="J70" s="59" t="s">
        <v>146</v>
      </c>
      <c r="K70" s="59">
        <v>0.23</v>
      </c>
      <c r="L70" s="59">
        <v>0.08</v>
      </c>
      <c r="M70" s="59">
        <v>0.28999999999999998</v>
      </c>
    </row>
    <row r="71" spans="1:13" x14ac:dyDescent="0.25">
      <c r="F71" s="230" t="s">
        <v>487</v>
      </c>
    </row>
    <row r="72" spans="1:13" x14ac:dyDescent="0.25">
      <c r="F72" s="230" t="s">
        <v>488</v>
      </c>
      <c r="J72" s="59" t="s">
        <v>230</v>
      </c>
      <c r="K72" s="59">
        <v>0.42</v>
      </c>
      <c r="L72" s="59">
        <v>0.11</v>
      </c>
      <c r="M72" s="59">
        <v>0.55000000000000004</v>
      </c>
    </row>
    <row r="73" spans="1:13" x14ac:dyDescent="0.25">
      <c r="A73" s="59" t="s">
        <v>165</v>
      </c>
      <c r="B73" s="59">
        <v>0.25</v>
      </c>
      <c r="C73" s="59">
        <v>0.09</v>
      </c>
      <c r="D73" s="59">
        <v>0.3</v>
      </c>
      <c r="F73" s="230" t="s">
        <v>489</v>
      </c>
    </row>
    <row r="74" spans="1:13" x14ac:dyDescent="0.25">
      <c r="F74" s="230" t="s">
        <v>490</v>
      </c>
      <c r="J74" s="59" t="s">
        <v>232</v>
      </c>
      <c r="K74" s="59">
        <v>0.3</v>
      </c>
      <c r="L74" s="59">
        <v>0.12</v>
      </c>
      <c r="M74" s="59">
        <v>0.46</v>
      </c>
    </row>
    <row r="75" spans="1:13" x14ac:dyDescent="0.25">
      <c r="A75" s="59" t="s">
        <v>167</v>
      </c>
      <c r="B75" s="59">
        <v>0.2</v>
      </c>
      <c r="C75" s="59">
        <v>0.08</v>
      </c>
      <c r="D75" s="59">
        <v>0.31</v>
      </c>
      <c r="F75" s="230" t="s">
        <v>491</v>
      </c>
      <c r="J75" s="59" t="s">
        <v>231</v>
      </c>
      <c r="K75" s="59">
        <v>0.28999999999999998</v>
      </c>
      <c r="L75" s="59">
        <v>7.0000000000000007E-2</v>
      </c>
      <c r="M75" s="59">
        <v>0.7</v>
      </c>
    </row>
    <row r="76" spans="1:13" x14ac:dyDescent="0.25">
      <c r="F76" s="230" t="s">
        <v>492</v>
      </c>
      <c r="J76" s="59" t="s">
        <v>233</v>
      </c>
      <c r="K76" s="59">
        <v>0.28999999999999998</v>
      </c>
      <c r="L76" s="59">
        <v>7.0000000000000007E-2</v>
      </c>
      <c r="M76" s="59">
        <v>0.5</v>
      </c>
    </row>
    <row r="77" spans="1:13" x14ac:dyDescent="0.25">
      <c r="A77" s="59" t="s">
        <v>168</v>
      </c>
      <c r="B77" s="59">
        <v>0.35</v>
      </c>
      <c r="C77" s="59">
        <v>0.12</v>
      </c>
      <c r="D77" s="59">
        <v>0.39</v>
      </c>
      <c r="F77" s="230" t="s">
        <v>477</v>
      </c>
    </row>
    <row r="78" spans="1:13" x14ac:dyDescent="0.25">
      <c r="A78" s="59" t="s">
        <v>169</v>
      </c>
      <c r="B78" s="59">
        <v>0.16</v>
      </c>
      <c r="C78" s="59">
        <v>0.06</v>
      </c>
      <c r="D78" s="59">
        <v>0.2</v>
      </c>
      <c r="F78" s="230" t="s">
        <v>478</v>
      </c>
      <c r="J78" s="59" t="s">
        <v>234</v>
      </c>
      <c r="K78" s="59">
        <v>0.49</v>
      </c>
      <c r="L78" s="59">
        <v>0.11</v>
      </c>
      <c r="M78" s="59">
        <v>0.62</v>
      </c>
    </row>
    <row r="79" spans="1:13" x14ac:dyDescent="0.25">
      <c r="A79" s="59" t="s">
        <v>171</v>
      </c>
      <c r="B79" s="59">
        <v>0.35</v>
      </c>
      <c r="C79" s="59">
        <v>0.16</v>
      </c>
      <c r="D79" s="59">
        <v>0.26</v>
      </c>
      <c r="F79" s="230" t="s">
        <v>479</v>
      </c>
      <c r="J79" s="59" t="s">
        <v>235</v>
      </c>
      <c r="K79" s="59">
        <v>0.37</v>
      </c>
      <c r="L79" s="59">
        <v>0.08</v>
      </c>
      <c r="M79" s="59">
        <v>0.66</v>
      </c>
    </row>
    <row r="80" spans="1:13" x14ac:dyDescent="0.25">
      <c r="A80" s="59" t="s">
        <v>172</v>
      </c>
      <c r="B80" s="59">
        <v>0.18</v>
      </c>
      <c r="C80" s="59">
        <v>0.09</v>
      </c>
      <c r="D80" s="59">
        <v>0.24</v>
      </c>
      <c r="F80" s="230" t="s">
        <v>543</v>
      </c>
      <c r="J80" s="59" t="s">
        <v>236</v>
      </c>
      <c r="K80" s="59">
        <v>0.46</v>
      </c>
      <c r="L80" s="59">
        <v>0.16</v>
      </c>
      <c r="M80" s="59">
        <v>0.77</v>
      </c>
    </row>
    <row r="81" spans="6:13" x14ac:dyDescent="0.25">
      <c r="F81" s="230" t="s">
        <v>544</v>
      </c>
      <c r="J81" s="59" t="s">
        <v>237</v>
      </c>
      <c r="K81" s="59">
        <v>0.4</v>
      </c>
      <c r="L81" s="59">
        <v>0.11</v>
      </c>
      <c r="M81" s="59">
        <v>0.5</v>
      </c>
    </row>
    <row r="83" spans="6:13" x14ac:dyDescent="0.25">
      <c r="J83" s="59" t="s">
        <v>241</v>
      </c>
      <c r="K83" s="59">
        <v>0.46</v>
      </c>
      <c r="L83" s="59">
        <v>0.14000000000000001</v>
      </c>
      <c r="M83" s="59">
        <v>0.5</v>
      </c>
    </row>
    <row r="84" spans="6:13" x14ac:dyDescent="0.25">
      <c r="J84" s="59" t="s">
        <v>240</v>
      </c>
      <c r="K84" s="59">
        <v>0.44</v>
      </c>
      <c r="L84" s="59">
        <v>0.13</v>
      </c>
      <c r="M84" s="59">
        <v>0.83</v>
      </c>
    </row>
    <row r="85" spans="6:13" x14ac:dyDescent="0.25">
      <c r="J85" s="59" t="s">
        <v>239</v>
      </c>
      <c r="K85" s="59">
        <v>0.95</v>
      </c>
      <c r="L85" s="59">
        <v>0.2</v>
      </c>
      <c r="M85" s="59">
        <v>0.45</v>
      </c>
    </row>
    <row r="86" spans="6:13" x14ac:dyDescent="0.25">
      <c r="J86" s="59" t="s">
        <v>238</v>
      </c>
      <c r="K86" s="59">
        <v>0.56000000000000005</v>
      </c>
      <c r="L86" s="59">
        <v>0.12</v>
      </c>
      <c r="M86" s="59">
        <v>0.82</v>
      </c>
    </row>
    <row r="87" spans="6:13" x14ac:dyDescent="0.25">
      <c r="J87" s="59" t="s">
        <v>243</v>
      </c>
      <c r="K87" s="59">
        <v>0.57999999999999996</v>
      </c>
      <c r="L87" s="59">
        <v>0.14000000000000001</v>
      </c>
      <c r="M87" s="59">
        <v>0.49</v>
      </c>
    </row>
    <row r="88" spans="6:13" x14ac:dyDescent="0.25">
      <c r="J88" s="59" t="s">
        <v>242</v>
      </c>
      <c r="K88" s="59">
        <v>0.31</v>
      </c>
      <c r="L88" s="59">
        <v>0.1</v>
      </c>
      <c r="M88" s="59">
        <v>0.45</v>
      </c>
    </row>
    <row r="90" spans="6:13" x14ac:dyDescent="0.25">
      <c r="J90" s="59" t="s">
        <v>244</v>
      </c>
      <c r="K90" s="59">
        <v>0.33</v>
      </c>
      <c r="L90" s="59">
        <v>0.11</v>
      </c>
      <c r="M90" s="59">
        <v>0.53</v>
      </c>
    </row>
    <row r="92" spans="6:13" x14ac:dyDescent="0.25">
      <c r="J92" s="59" t="s">
        <v>245</v>
      </c>
      <c r="K92" s="59">
        <v>0.37</v>
      </c>
      <c r="L92" s="59">
        <v>0.11</v>
      </c>
      <c r="M92" s="59">
        <v>0.91</v>
      </c>
    </row>
    <row r="93" spans="6:13" x14ac:dyDescent="0.25">
      <c r="J93" s="59" t="s">
        <v>246</v>
      </c>
      <c r="K93" s="59">
        <v>0.57999999999999996</v>
      </c>
      <c r="L93" s="59">
        <v>0.14000000000000001</v>
      </c>
      <c r="M93" s="59">
        <v>0.41</v>
      </c>
    </row>
    <row r="94" spans="6:13" x14ac:dyDescent="0.25">
      <c r="J94" s="59" t="s">
        <v>123</v>
      </c>
      <c r="K94" s="59">
        <v>0.25</v>
      </c>
      <c r="L94" s="59">
        <v>0.06</v>
      </c>
      <c r="M94" s="59">
        <v>0.4</v>
      </c>
    </row>
    <row r="95" spans="6:13" x14ac:dyDescent="0.25">
      <c r="J95" s="59" t="s">
        <v>247</v>
      </c>
      <c r="K95" s="59">
        <v>0.44</v>
      </c>
      <c r="L95" s="59">
        <v>0.12</v>
      </c>
      <c r="M95" s="59">
        <v>0.77</v>
      </c>
    </row>
    <row r="97" spans="10:13" x14ac:dyDescent="0.25">
      <c r="J97" s="59" t="s">
        <v>166</v>
      </c>
      <c r="K97" s="59">
        <v>0.16</v>
      </c>
      <c r="L97" s="59">
        <v>0.05</v>
      </c>
      <c r="M97" s="59">
        <v>0.39</v>
      </c>
    </row>
    <row r="100" spans="10:13" x14ac:dyDescent="0.25">
      <c r="J100" s="59" t="s">
        <v>248</v>
      </c>
      <c r="K100" s="59">
        <v>0.49</v>
      </c>
      <c r="L100" s="59">
        <v>0.14000000000000001</v>
      </c>
      <c r="M100" s="59">
        <v>0.76</v>
      </c>
    </row>
    <row r="102" spans="10:13" x14ac:dyDescent="0.25">
      <c r="J102" s="59" t="s">
        <v>170</v>
      </c>
      <c r="K102" s="59">
        <v>0.2</v>
      </c>
      <c r="L102" s="59">
        <v>0.11</v>
      </c>
      <c r="M102" s="59">
        <v>0.3</v>
      </c>
    </row>
  </sheetData>
  <sheetProtection password="A7DB" sheet="1" selectLockedCell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zoomScale="90" zoomScaleNormal="90" workbookViewId="0">
      <selection activeCell="K35" sqref="K35"/>
    </sheetView>
  </sheetViews>
  <sheetFormatPr baseColWidth="10" defaultColWidth="10.85546875" defaultRowHeight="15" x14ac:dyDescent="0.25"/>
  <cols>
    <col min="1" max="1" width="38.5703125" style="7" bestFit="1" customWidth="1"/>
    <col min="2" max="16384" width="10.85546875" style="7"/>
  </cols>
  <sheetData>
    <row r="1" spans="1:11" ht="32.450000000000003" customHeight="1" thickBot="1" x14ac:dyDescent="0.3">
      <c r="A1" s="688" t="s">
        <v>1341</v>
      </c>
      <c r="B1" s="688"/>
      <c r="C1" s="688"/>
      <c r="D1" s="688"/>
      <c r="E1" s="688"/>
      <c r="F1" s="688"/>
      <c r="G1" s="688"/>
      <c r="H1" s="688"/>
      <c r="I1" s="688"/>
      <c r="J1" s="688"/>
      <c r="K1" s="576"/>
    </row>
    <row r="2" spans="1:11" ht="24.75" thickBot="1" x14ac:dyDescent="0.3">
      <c r="A2" s="521" t="s">
        <v>1174</v>
      </c>
      <c r="B2" s="772" t="s">
        <v>1175</v>
      </c>
      <c r="C2" s="773"/>
      <c r="D2" s="783" t="s">
        <v>1176</v>
      </c>
      <c r="E2" s="784"/>
      <c r="F2" s="765" t="s">
        <v>1177</v>
      </c>
      <c r="G2" s="785"/>
      <c r="H2" s="766"/>
      <c r="I2" s="735" t="s">
        <v>1178</v>
      </c>
      <c r="J2" s="736"/>
      <c r="K2" s="736"/>
    </row>
    <row r="3" spans="1:11" ht="15.75" thickBot="1" x14ac:dyDescent="0.3">
      <c r="A3" s="521" t="s">
        <v>55</v>
      </c>
      <c r="B3" s="767" t="s">
        <v>1179</v>
      </c>
      <c r="C3" s="786" t="s">
        <v>405</v>
      </c>
      <c r="D3" s="787"/>
      <c r="E3" s="787"/>
      <c r="F3" s="787"/>
      <c r="G3" s="787"/>
      <c r="H3" s="787"/>
      <c r="I3" s="787"/>
      <c r="J3" s="788"/>
    </row>
    <row r="4" spans="1:11" ht="23.1" customHeight="1" thickBot="1" x14ac:dyDescent="0.3">
      <c r="A4" s="521"/>
      <c r="B4" s="769"/>
      <c r="C4" s="786" t="s">
        <v>1180</v>
      </c>
      <c r="D4" s="788"/>
      <c r="E4" s="786" t="s">
        <v>1181</v>
      </c>
      <c r="F4" s="788"/>
      <c r="G4" s="521" t="s">
        <v>1182</v>
      </c>
      <c r="H4" s="786" t="s">
        <v>1183</v>
      </c>
      <c r="I4" s="788"/>
      <c r="J4" s="521" t="s">
        <v>1184</v>
      </c>
    </row>
    <row r="5" spans="1:11" ht="14.45" customHeight="1" thickBot="1" x14ac:dyDescent="0.3">
      <c r="A5" s="521" t="s">
        <v>852</v>
      </c>
      <c r="B5" s="522"/>
      <c r="C5" s="772"/>
      <c r="D5" s="773"/>
      <c r="E5" s="774"/>
      <c r="F5" s="775"/>
      <c r="G5" s="522"/>
      <c r="H5" s="772"/>
      <c r="I5" s="773"/>
      <c r="J5" s="522"/>
    </row>
    <row r="6" spans="1:11" ht="14.45" customHeight="1" x14ac:dyDescent="0.25">
      <c r="A6" s="767" t="s">
        <v>1185</v>
      </c>
      <c r="B6" s="523" t="s">
        <v>1186</v>
      </c>
      <c r="C6" s="776"/>
      <c r="D6" s="777"/>
      <c r="E6" s="760" t="s">
        <v>1186</v>
      </c>
      <c r="F6" s="761"/>
      <c r="G6" s="523" t="s">
        <v>1186</v>
      </c>
      <c r="H6" s="776"/>
      <c r="I6" s="777"/>
      <c r="J6" s="523" t="s">
        <v>1186</v>
      </c>
    </row>
    <row r="7" spans="1:11" ht="14.45" customHeight="1" thickBot="1" x14ac:dyDescent="0.3">
      <c r="A7" s="768"/>
      <c r="B7" s="524" t="s">
        <v>1187</v>
      </c>
      <c r="C7" s="778"/>
      <c r="D7" s="779"/>
      <c r="E7" s="762" t="s">
        <v>1187</v>
      </c>
      <c r="F7" s="763"/>
      <c r="G7" s="524" t="s">
        <v>1187</v>
      </c>
      <c r="H7" s="778"/>
      <c r="I7" s="779"/>
      <c r="J7" s="524" t="s">
        <v>1187</v>
      </c>
    </row>
    <row r="8" spans="1:11" ht="14.45" customHeight="1" thickBot="1" x14ac:dyDescent="0.3">
      <c r="A8" s="769"/>
      <c r="B8" s="525"/>
      <c r="C8" s="780"/>
      <c r="D8" s="781"/>
      <c r="E8" s="765"/>
      <c r="F8" s="766"/>
      <c r="G8" s="525"/>
      <c r="H8" s="780"/>
      <c r="I8" s="781"/>
      <c r="J8" s="525"/>
    </row>
    <row r="9" spans="1:11" ht="14.45" customHeight="1" x14ac:dyDescent="0.25">
      <c r="A9" s="526" t="s">
        <v>853</v>
      </c>
      <c r="B9" s="750"/>
      <c r="C9" s="742"/>
      <c r="D9" s="743"/>
      <c r="E9" s="752"/>
      <c r="F9" s="753"/>
      <c r="G9" s="750"/>
      <c r="H9" s="742"/>
      <c r="I9" s="743"/>
      <c r="J9" s="750"/>
    </row>
    <row r="10" spans="1:11" ht="14.45" customHeight="1" thickBot="1" x14ac:dyDescent="0.3">
      <c r="A10" s="527" t="s">
        <v>1188</v>
      </c>
      <c r="B10" s="751"/>
      <c r="C10" s="744"/>
      <c r="D10" s="745"/>
      <c r="E10" s="754"/>
      <c r="F10" s="755"/>
      <c r="G10" s="751"/>
      <c r="H10" s="744"/>
      <c r="I10" s="745"/>
      <c r="J10" s="751"/>
    </row>
    <row r="11" spans="1:11" ht="14.45" customHeight="1" thickBot="1" x14ac:dyDescent="0.3">
      <c r="A11" s="521" t="s">
        <v>854</v>
      </c>
      <c r="B11" s="522"/>
      <c r="C11" s="772"/>
      <c r="D11" s="773"/>
      <c r="E11" s="774"/>
      <c r="F11" s="775"/>
      <c r="G11" s="522"/>
      <c r="H11" s="772"/>
      <c r="I11" s="773"/>
      <c r="J11" s="522"/>
    </row>
    <row r="12" spans="1:11" ht="14.45" customHeight="1" thickBot="1" x14ac:dyDescent="0.3">
      <c r="A12" s="521" t="s">
        <v>855</v>
      </c>
      <c r="B12" s="522"/>
      <c r="C12" s="772"/>
      <c r="D12" s="773"/>
      <c r="E12" s="774"/>
      <c r="F12" s="775"/>
      <c r="G12" s="522"/>
      <c r="H12" s="772"/>
      <c r="I12" s="773"/>
      <c r="J12" s="522"/>
    </row>
    <row r="13" spans="1:11" ht="14.45" customHeight="1" x14ac:dyDescent="0.25">
      <c r="A13" s="767" t="s">
        <v>25</v>
      </c>
      <c r="B13" s="523" t="s">
        <v>1189</v>
      </c>
      <c r="C13" s="742"/>
      <c r="D13" s="743"/>
      <c r="E13" s="760" t="s">
        <v>1186</v>
      </c>
      <c r="F13" s="761"/>
      <c r="G13" s="523" t="s">
        <v>1186</v>
      </c>
      <c r="H13" s="742"/>
      <c r="I13" s="743"/>
      <c r="J13" s="523" t="s">
        <v>1186</v>
      </c>
    </row>
    <row r="14" spans="1:11" ht="14.45" customHeight="1" thickBot="1" x14ac:dyDescent="0.3">
      <c r="A14" s="768"/>
      <c r="B14" s="524" t="s">
        <v>1187</v>
      </c>
      <c r="C14" s="758"/>
      <c r="D14" s="759"/>
      <c r="E14" s="762" t="s">
        <v>1187</v>
      </c>
      <c r="F14" s="763"/>
      <c r="G14" s="524" t="s">
        <v>1187</v>
      </c>
      <c r="H14" s="758"/>
      <c r="I14" s="759"/>
      <c r="J14" s="524" t="s">
        <v>1187</v>
      </c>
    </row>
    <row r="15" spans="1:11" ht="14.45" customHeight="1" thickBot="1" x14ac:dyDescent="0.3">
      <c r="A15" s="769"/>
      <c r="B15" s="525"/>
      <c r="C15" s="744"/>
      <c r="D15" s="745"/>
      <c r="E15" s="765"/>
      <c r="F15" s="766"/>
      <c r="G15" s="525"/>
      <c r="H15" s="744"/>
      <c r="I15" s="745"/>
      <c r="J15" s="525"/>
    </row>
    <row r="16" spans="1:11" ht="14.45" customHeight="1" x14ac:dyDescent="0.25">
      <c r="A16" s="526" t="s">
        <v>1190</v>
      </c>
      <c r="B16" s="740"/>
      <c r="C16" s="742"/>
      <c r="D16" s="743"/>
      <c r="E16" s="746"/>
      <c r="F16" s="747"/>
      <c r="G16" s="740"/>
      <c r="H16" s="742"/>
      <c r="I16" s="743"/>
      <c r="J16" s="756" t="s">
        <v>1192</v>
      </c>
    </row>
    <row r="17" spans="1:11" ht="14.45" customHeight="1" thickBot="1" x14ac:dyDescent="0.3">
      <c r="A17" s="527" t="s">
        <v>1191</v>
      </c>
      <c r="B17" s="741"/>
      <c r="C17" s="744"/>
      <c r="D17" s="745"/>
      <c r="E17" s="748"/>
      <c r="F17" s="749"/>
      <c r="G17" s="741"/>
      <c r="H17" s="744"/>
      <c r="I17" s="745"/>
      <c r="J17" s="757"/>
    </row>
    <row r="18" spans="1:11" ht="14.45" customHeight="1" x14ac:dyDescent="0.25">
      <c r="A18" s="767" t="s">
        <v>1193</v>
      </c>
      <c r="B18" s="523" t="s">
        <v>1189</v>
      </c>
      <c r="C18" s="742"/>
      <c r="D18" s="743"/>
      <c r="E18" s="760" t="s">
        <v>1189</v>
      </c>
      <c r="F18" s="761"/>
      <c r="G18" s="523" t="s">
        <v>1189</v>
      </c>
      <c r="H18" s="742"/>
      <c r="I18" s="743"/>
      <c r="J18" s="756" t="s">
        <v>1192</v>
      </c>
    </row>
    <row r="19" spans="1:11" ht="14.45" customHeight="1" thickBot="1" x14ac:dyDescent="0.3">
      <c r="A19" s="768"/>
      <c r="B19" s="524" t="s">
        <v>1187</v>
      </c>
      <c r="C19" s="758"/>
      <c r="D19" s="759"/>
      <c r="E19" s="762" t="s">
        <v>1187</v>
      </c>
      <c r="F19" s="763"/>
      <c r="G19" s="524" t="s">
        <v>1187</v>
      </c>
      <c r="H19" s="758"/>
      <c r="I19" s="759"/>
      <c r="J19" s="764"/>
    </row>
    <row r="20" spans="1:11" ht="14.45" customHeight="1" thickBot="1" x14ac:dyDescent="0.3">
      <c r="A20" s="769"/>
      <c r="B20" s="528"/>
      <c r="C20" s="744"/>
      <c r="D20" s="745"/>
      <c r="E20" s="770"/>
      <c r="F20" s="771"/>
      <c r="G20" s="528"/>
      <c r="H20" s="744"/>
      <c r="I20" s="745"/>
      <c r="J20" s="757"/>
    </row>
    <row r="21" spans="1:11" ht="14.45" customHeight="1" x14ac:dyDescent="0.25">
      <c r="A21" s="526" t="s">
        <v>4</v>
      </c>
      <c r="B21" s="523" t="s">
        <v>1186</v>
      </c>
      <c r="C21" s="742"/>
      <c r="D21" s="743"/>
      <c r="E21" s="760" t="s">
        <v>1186</v>
      </c>
      <c r="F21" s="761"/>
      <c r="G21" s="523" t="s">
        <v>1186</v>
      </c>
      <c r="H21" s="742"/>
      <c r="I21" s="743"/>
      <c r="J21" s="756" t="s">
        <v>1192</v>
      </c>
    </row>
    <row r="22" spans="1:11" ht="14.45" customHeight="1" thickBot="1" x14ac:dyDescent="0.3">
      <c r="A22" s="529" t="s">
        <v>1194</v>
      </c>
      <c r="B22" s="524" t="s">
        <v>1187</v>
      </c>
      <c r="C22" s="758"/>
      <c r="D22" s="759"/>
      <c r="E22" s="762" t="s">
        <v>1187</v>
      </c>
      <c r="F22" s="763"/>
      <c r="G22" s="524" t="s">
        <v>1187</v>
      </c>
      <c r="H22" s="758"/>
      <c r="I22" s="759"/>
      <c r="J22" s="764"/>
    </row>
    <row r="23" spans="1:11" ht="14.45" customHeight="1" thickBot="1" x14ac:dyDescent="0.3">
      <c r="A23" s="530"/>
      <c r="B23" s="525"/>
      <c r="C23" s="744"/>
      <c r="D23" s="745"/>
      <c r="E23" s="765"/>
      <c r="F23" s="766"/>
      <c r="G23" s="525"/>
      <c r="H23" s="744"/>
      <c r="I23" s="745"/>
      <c r="J23" s="757"/>
    </row>
    <row r="24" spans="1:11" ht="14.45" customHeight="1" x14ac:dyDescent="0.25">
      <c r="A24" s="526" t="s">
        <v>4</v>
      </c>
      <c r="B24" s="523" t="s">
        <v>1196</v>
      </c>
      <c r="C24" s="742"/>
      <c r="D24" s="743"/>
      <c r="E24" s="760" t="s">
        <v>1196</v>
      </c>
      <c r="F24" s="761"/>
      <c r="G24" s="523" t="s">
        <v>1196</v>
      </c>
      <c r="H24" s="742"/>
      <c r="I24" s="743"/>
      <c r="J24" s="756" t="s">
        <v>1192</v>
      </c>
    </row>
    <row r="25" spans="1:11" ht="14.45" customHeight="1" thickBot="1" x14ac:dyDescent="0.3">
      <c r="A25" s="529" t="s">
        <v>1195</v>
      </c>
      <c r="B25" s="524" t="s">
        <v>1189</v>
      </c>
      <c r="C25" s="758"/>
      <c r="D25" s="759"/>
      <c r="E25" s="762" t="s">
        <v>1189</v>
      </c>
      <c r="F25" s="763"/>
      <c r="G25" s="524" t="s">
        <v>1189</v>
      </c>
      <c r="H25" s="758"/>
      <c r="I25" s="759"/>
      <c r="J25" s="764"/>
    </row>
    <row r="26" spans="1:11" ht="14.45" customHeight="1" thickBot="1" x14ac:dyDescent="0.3">
      <c r="A26" s="527" t="s">
        <v>860</v>
      </c>
      <c r="B26" s="525"/>
      <c r="C26" s="744"/>
      <c r="D26" s="745"/>
      <c r="E26" s="765"/>
      <c r="F26" s="766"/>
      <c r="G26" s="525"/>
      <c r="H26" s="744"/>
      <c r="I26" s="745"/>
      <c r="J26" s="757"/>
    </row>
    <row r="27" spans="1:11" ht="14.45" customHeight="1" x14ac:dyDescent="0.25">
      <c r="A27" s="526" t="s">
        <v>4</v>
      </c>
      <c r="B27" s="750"/>
      <c r="C27" s="742"/>
      <c r="D27" s="743"/>
      <c r="E27" s="752"/>
      <c r="F27" s="753"/>
      <c r="G27" s="750"/>
      <c r="H27" s="742"/>
      <c r="I27" s="743"/>
      <c r="J27" s="756" t="s">
        <v>1192</v>
      </c>
    </row>
    <row r="28" spans="1:11" ht="14.45" customHeight="1" thickBot="1" x14ac:dyDescent="0.3">
      <c r="A28" s="527" t="s">
        <v>1197</v>
      </c>
      <c r="B28" s="751"/>
      <c r="C28" s="744"/>
      <c r="D28" s="745"/>
      <c r="E28" s="754"/>
      <c r="F28" s="755"/>
      <c r="G28" s="751"/>
      <c r="H28" s="744"/>
      <c r="I28" s="745"/>
      <c r="J28" s="757"/>
    </row>
    <row r="29" spans="1:11" ht="14.45" customHeight="1" x14ac:dyDescent="0.25">
      <c r="A29" s="526" t="s">
        <v>1198</v>
      </c>
      <c r="B29" s="740"/>
      <c r="C29" s="742"/>
      <c r="D29" s="743"/>
      <c r="E29" s="746"/>
      <c r="F29" s="747"/>
      <c r="G29" s="740"/>
      <c r="H29" s="742"/>
      <c r="I29" s="743"/>
      <c r="J29" s="750"/>
    </row>
    <row r="30" spans="1:11" ht="14.45" customHeight="1" thickBot="1" x14ac:dyDescent="0.3">
      <c r="A30" s="527" t="s">
        <v>1199</v>
      </c>
      <c r="B30" s="741"/>
      <c r="C30" s="744"/>
      <c r="D30" s="745"/>
      <c r="E30" s="748"/>
      <c r="F30" s="749"/>
      <c r="G30" s="741"/>
      <c r="H30" s="744"/>
      <c r="I30" s="745"/>
      <c r="J30" s="751"/>
    </row>
    <row r="31" spans="1:11" x14ac:dyDescent="0.25">
      <c r="A31" s="782" t="s">
        <v>1271</v>
      </c>
      <c r="B31" s="782"/>
      <c r="C31" s="782"/>
      <c r="D31" s="782"/>
      <c r="E31" s="782"/>
      <c r="F31" s="782"/>
      <c r="G31" s="782"/>
      <c r="H31" s="782"/>
      <c r="I31" s="782"/>
      <c r="J31" s="782"/>
    </row>
    <row r="32" spans="1:11" ht="29.1" customHeight="1" x14ac:dyDescent="0.25">
      <c r="A32" s="734" t="s">
        <v>1272</v>
      </c>
      <c r="B32" s="734"/>
      <c r="C32" s="734"/>
      <c r="D32" s="734"/>
      <c r="E32" s="734"/>
      <c r="F32" s="734"/>
      <c r="G32" s="734"/>
      <c r="H32" s="734"/>
      <c r="I32" s="734"/>
      <c r="J32" s="734"/>
      <c r="K32" s="734"/>
    </row>
    <row r="33" spans="1:11" ht="29.1" customHeight="1" x14ac:dyDescent="0.25">
      <c r="A33" s="734" t="s">
        <v>1273</v>
      </c>
      <c r="B33" s="734"/>
      <c r="C33" s="734"/>
      <c r="D33" s="734"/>
      <c r="E33" s="734"/>
      <c r="F33" s="734"/>
      <c r="G33" s="734"/>
      <c r="H33" s="734"/>
      <c r="I33" s="734"/>
      <c r="J33" s="734"/>
      <c r="K33" s="734"/>
    </row>
    <row r="34" spans="1:11" s="565" customFormat="1" ht="33" customHeight="1" x14ac:dyDescent="0.25">
      <c r="A34" s="689" t="s">
        <v>1331</v>
      </c>
      <c r="B34" s="689"/>
      <c r="C34" s="689"/>
      <c r="D34" s="689"/>
      <c r="E34" s="689"/>
      <c r="F34" s="689"/>
      <c r="G34" s="689"/>
      <c r="H34" s="689"/>
      <c r="I34" s="689"/>
      <c r="J34" s="689"/>
      <c r="K34" s="577"/>
    </row>
    <row r="35" spans="1:11" ht="14.45" customHeight="1" x14ac:dyDescent="0.25">
      <c r="A35" s="560" t="s">
        <v>1296</v>
      </c>
      <c r="B35" s="690" t="s">
        <v>1176</v>
      </c>
      <c r="C35" s="691"/>
      <c r="D35" s="692" t="s">
        <v>1297</v>
      </c>
      <c r="E35" s="693"/>
      <c r="F35" s="694" t="s">
        <v>1298</v>
      </c>
      <c r="G35" s="695"/>
      <c r="H35" s="695"/>
      <c r="I35" s="696"/>
    </row>
    <row r="36" spans="1:11" ht="15.75" thickBot="1" x14ac:dyDescent="0.3">
      <c r="A36" s="557" t="s">
        <v>55</v>
      </c>
      <c r="B36" s="729" t="s">
        <v>1179</v>
      </c>
      <c r="C36" s="724" t="s">
        <v>405</v>
      </c>
      <c r="D36" s="737"/>
      <c r="E36" s="737"/>
      <c r="F36" s="737"/>
      <c r="G36" s="737"/>
      <c r="H36" s="737"/>
      <c r="I36" s="725"/>
    </row>
    <row r="37" spans="1:11" ht="34.5" thickBot="1" x14ac:dyDescent="0.3">
      <c r="A37" s="553"/>
      <c r="B37" s="730"/>
      <c r="C37" s="553" t="s">
        <v>1180</v>
      </c>
      <c r="D37" s="553" t="s">
        <v>1181</v>
      </c>
      <c r="E37" s="738" t="s">
        <v>1182</v>
      </c>
      <c r="F37" s="739"/>
      <c r="G37" s="553" t="s">
        <v>1299</v>
      </c>
      <c r="H37" s="738" t="s">
        <v>1184</v>
      </c>
      <c r="I37" s="739"/>
    </row>
    <row r="38" spans="1:11" ht="34.5" thickBot="1" x14ac:dyDescent="0.3">
      <c r="A38" s="561" t="s">
        <v>1318</v>
      </c>
      <c r="B38" s="554"/>
      <c r="C38" s="555"/>
      <c r="D38" s="554"/>
      <c r="E38" s="731"/>
      <c r="F38" s="732"/>
      <c r="G38" s="555"/>
      <c r="H38" s="731"/>
      <c r="I38" s="732"/>
    </row>
    <row r="39" spans="1:11" ht="14.45" customHeight="1" x14ac:dyDescent="0.25">
      <c r="A39" s="552" t="s">
        <v>25</v>
      </c>
      <c r="B39" s="552" t="s">
        <v>1302</v>
      </c>
      <c r="C39" s="705"/>
      <c r="D39" s="552" t="s">
        <v>1302</v>
      </c>
      <c r="E39" s="722" t="s">
        <v>1302</v>
      </c>
      <c r="F39" s="723"/>
      <c r="G39" s="705"/>
      <c r="H39" s="722" t="s">
        <v>1302</v>
      </c>
      <c r="I39" s="723"/>
    </row>
    <row r="40" spans="1:11" ht="14.45" customHeight="1" thickBot="1" x14ac:dyDescent="0.3">
      <c r="A40" s="556" t="s">
        <v>1300</v>
      </c>
      <c r="B40" s="557" t="s">
        <v>1187</v>
      </c>
      <c r="C40" s="706"/>
      <c r="D40" s="557" t="s">
        <v>1187</v>
      </c>
      <c r="E40" s="724" t="s">
        <v>1187</v>
      </c>
      <c r="F40" s="725"/>
      <c r="G40" s="706"/>
      <c r="H40" s="724" t="s">
        <v>1187</v>
      </c>
      <c r="I40" s="725"/>
    </row>
    <row r="41" spans="1:11" ht="14.45" customHeight="1" thickBot="1" x14ac:dyDescent="0.3">
      <c r="A41" s="557" t="s">
        <v>1301</v>
      </c>
      <c r="B41" s="558"/>
      <c r="C41" s="707"/>
      <c r="D41" s="558"/>
      <c r="E41" s="726"/>
      <c r="F41" s="727"/>
      <c r="G41" s="707"/>
      <c r="H41" s="726"/>
      <c r="I41" s="727"/>
    </row>
    <row r="42" spans="1:11" ht="14.45" customHeight="1" x14ac:dyDescent="0.25">
      <c r="A42" s="552" t="s">
        <v>25</v>
      </c>
      <c r="B42" s="702"/>
      <c r="C42" s="705"/>
      <c r="D42" s="702"/>
      <c r="E42" s="698"/>
      <c r="F42" s="699"/>
      <c r="G42" s="705"/>
      <c r="H42" s="698"/>
      <c r="I42" s="699"/>
    </row>
    <row r="43" spans="1:11" ht="14.45" customHeight="1" thickBot="1" x14ac:dyDescent="0.3">
      <c r="A43" s="557" t="s">
        <v>1303</v>
      </c>
      <c r="B43" s="704"/>
      <c r="C43" s="707"/>
      <c r="D43" s="704"/>
      <c r="E43" s="700"/>
      <c r="F43" s="701"/>
      <c r="G43" s="707"/>
      <c r="H43" s="700"/>
      <c r="I43" s="701"/>
    </row>
    <row r="44" spans="1:11" ht="14.45" customHeight="1" x14ac:dyDescent="0.25">
      <c r="A44" s="552" t="s">
        <v>1190</v>
      </c>
      <c r="B44" s="552" t="s">
        <v>1302</v>
      </c>
      <c r="C44" s="705"/>
      <c r="D44" s="728" t="s">
        <v>1305</v>
      </c>
      <c r="E44" s="722" t="s">
        <v>1302</v>
      </c>
      <c r="F44" s="723"/>
      <c r="G44" s="705"/>
      <c r="H44" s="716" t="s">
        <v>1306</v>
      </c>
      <c r="I44" s="717"/>
    </row>
    <row r="45" spans="1:11" ht="14.45" customHeight="1" thickBot="1" x14ac:dyDescent="0.3">
      <c r="A45" s="556" t="s">
        <v>1304</v>
      </c>
      <c r="B45" s="557" t="s">
        <v>1187</v>
      </c>
      <c r="C45" s="706"/>
      <c r="D45" s="730"/>
      <c r="E45" s="724" t="s">
        <v>1187</v>
      </c>
      <c r="F45" s="725"/>
      <c r="G45" s="706"/>
      <c r="H45" s="718"/>
      <c r="I45" s="719"/>
    </row>
    <row r="46" spans="1:11" ht="14.45" customHeight="1" thickBot="1" x14ac:dyDescent="0.3">
      <c r="A46" s="559"/>
      <c r="B46" s="558" t="s">
        <v>1259</v>
      </c>
      <c r="C46" s="707"/>
      <c r="D46" s="558"/>
      <c r="E46" s="726"/>
      <c r="F46" s="727"/>
      <c r="G46" s="707"/>
      <c r="H46" s="720"/>
      <c r="I46" s="721"/>
    </row>
    <row r="47" spans="1:11" ht="14.45" customHeight="1" x14ac:dyDescent="0.25">
      <c r="A47" s="728" t="s">
        <v>1193</v>
      </c>
      <c r="B47" s="552" t="s">
        <v>1302</v>
      </c>
      <c r="C47" s="705"/>
      <c r="D47" s="552" t="s">
        <v>1302</v>
      </c>
      <c r="E47" s="722" t="s">
        <v>1302</v>
      </c>
      <c r="F47" s="723"/>
      <c r="G47" s="705"/>
      <c r="H47" s="716" t="s">
        <v>1306</v>
      </c>
      <c r="I47" s="717"/>
    </row>
    <row r="48" spans="1:11" ht="14.45" customHeight="1" thickBot="1" x14ac:dyDescent="0.3">
      <c r="A48" s="729"/>
      <c r="B48" s="557" t="s">
        <v>1307</v>
      </c>
      <c r="C48" s="706"/>
      <c r="D48" s="557" t="s">
        <v>1187</v>
      </c>
      <c r="E48" s="724" t="s">
        <v>1187</v>
      </c>
      <c r="F48" s="725"/>
      <c r="G48" s="706"/>
      <c r="H48" s="718"/>
      <c r="I48" s="719"/>
    </row>
    <row r="49" spans="1:11" ht="14.45" customHeight="1" thickBot="1" x14ac:dyDescent="0.3">
      <c r="A49" s="730"/>
      <c r="B49" s="558"/>
      <c r="C49" s="707"/>
      <c r="D49" s="558"/>
      <c r="E49" s="726"/>
      <c r="F49" s="727"/>
      <c r="G49" s="707"/>
      <c r="H49" s="720"/>
      <c r="I49" s="721"/>
    </row>
    <row r="50" spans="1:11" ht="14.45" customHeight="1" x14ac:dyDescent="0.25">
      <c r="A50" s="552" t="s">
        <v>4</v>
      </c>
      <c r="B50" s="552" t="s">
        <v>1302</v>
      </c>
      <c r="C50" s="705"/>
      <c r="D50" s="552" t="s">
        <v>1302</v>
      </c>
      <c r="E50" s="722" t="s">
        <v>1302</v>
      </c>
      <c r="F50" s="723"/>
      <c r="G50" s="705"/>
      <c r="H50" s="716" t="s">
        <v>1306</v>
      </c>
      <c r="I50" s="717"/>
    </row>
    <row r="51" spans="1:11" ht="14.45" customHeight="1" thickBot="1" x14ac:dyDescent="0.3">
      <c r="A51" s="556" t="s">
        <v>1308</v>
      </c>
      <c r="B51" s="557" t="s">
        <v>1187</v>
      </c>
      <c r="C51" s="706"/>
      <c r="D51" s="557" t="s">
        <v>1187</v>
      </c>
      <c r="E51" s="724" t="s">
        <v>1187</v>
      </c>
      <c r="F51" s="725"/>
      <c r="G51" s="706"/>
      <c r="H51" s="718"/>
      <c r="I51" s="719"/>
    </row>
    <row r="52" spans="1:11" ht="14.45" customHeight="1" thickBot="1" x14ac:dyDescent="0.3">
      <c r="A52" s="557" t="s">
        <v>1194</v>
      </c>
      <c r="B52" s="558"/>
      <c r="C52" s="707"/>
      <c r="D52" s="558"/>
      <c r="E52" s="726"/>
      <c r="F52" s="727"/>
      <c r="G52" s="707"/>
      <c r="H52" s="720"/>
      <c r="I52" s="721"/>
    </row>
    <row r="53" spans="1:11" ht="14.45" customHeight="1" x14ac:dyDescent="0.25">
      <c r="A53" s="552" t="s">
        <v>4</v>
      </c>
      <c r="B53" s="552" t="s">
        <v>1310</v>
      </c>
      <c r="C53" s="705"/>
      <c r="D53" s="552" t="s">
        <v>1310</v>
      </c>
      <c r="E53" s="722" t="s">
        <v>1310</v>
      </c>
      <c r="F53" s="723"/>
      <c r="G53" s="705"/>
      <c r="H53" s="716" t="s">
        <v>1306</v>
      </c>
      <c r="I53" s="717"/>
    </row>
    <row r="54" spans="1:11" ht="14.45" customHeight="1" thickBot="1" x14ac:dyDescent="0.3">
      <c r="A54" s="556" t="s">
        <v>1308</v>
      </c>
      <c r="B54" s="557" t="s">
        <v>1189</v>
      </c>
      <c r="C54" s="706"/>
      <c r="D54" s="557" t="s">
        <v>1189</v>
      </c>
      <c r="E54" s="724" t="s">
        <v>1189</v>
      </c>
      <c r="F54" s="725"/>
      <c r="G54" s="706"/>
      <c r="H54" s="718"/>
      <c r="I54" s="719"/>
    </row>
    <row r="55" spans="1:11" ht="14.45" customHeight="1" thickBot="1" x14ac:dyDescent="0.3">
      <c r="A55" s="557" t="s">
        <v>1309</v>
      </c>
      <c r="B55" s="558"/>
      <c r="C55" s="707"/>
      <c r="D55" s="558"/>
      <c r="E55" s="726"/>
      <c r="F55" s="727"/>
      <c r="G55" s="707"/>
      <c r="H55" s="720"/>
      <c r="I55" s="721"/>
    </row>
    <row r="56" spans="1:11" ht="14.45" customHeight="1" x14ac:dyDescent="0.25">
      <c r="A56" s="552" t="s">
        <v>4</v>
      </c>
      <c r="B56" s="702"/>
      <c r="C56" s="705"/>
      <c r="D56" s="702"/>
      <c r="E56" s="698"/>
      <c r="F56" s="699"/>
      <c r="G56" s="705"/>
      <c r="H56" s="716" t="s">
        <v>1306</v>
      </c>
      <c r="I56" s="717"/>
    </row>
    <row r="57" spans="1:11" ht="14.45" customHeight="1" x14ac:dyDescent="0.25">
      <c r="A57" s="556" t="s">
        <v>1308</v>
      </c>
      <c r="B57" s="703"/>
      <c r="C57" s="706"/>
      <c r="D57" s="703"/>
      <c r="E57" s="708"/>
      <c r="F57" s="709"/>
      <c r="G57" s="706"/>
      <c r="H57" s="718"/>
      <c r="I57" s="719"/>
    </row>
    <row r="58" spans="1:11" ht="14.45" customHeight="1" thickBot="1" x14ac:dyDescent="0.3">
      <c r="A58" s="557" t="s">
        <v>1311</v>
      </c>
      <c r="B58" s="704"/>
      <c r="C58" s="707"/>
      <c r="D58" s="704"/>
      <c r="E58" s="700"/>
      <c r="F58" s="701"/>
      <c r="G58" s="707"/>
      <c r="H58" s="720"/>
      <c r="I58" s="721"/>
    </row>
    <row r="59" spans="1:11" ht="14.45" customHeight="1" x14ac:dyDescent="0.25">
      <c r="A59" s="552" t="s">
        <v>4</v>
      </c>
      <c r="B59" s="702"/>
      <c r="C59" s="552" t="s">
        <v>1313</v>
      </c>
      <c r="D59" s="702"/>
      <c r="E59" s="698"/>
      <c r="F59" s="699"/>
      <c r="G59" s="552" t="s">
        <v>1313</v>
      </c>
      <c r="H59" s="698"/>
      <c r="I59" s="699"/>
    </row>
    <row r="60" spans="1:11" ht="14.45" customHeight="1" thickBot="1" x14ac:dyDescent="0.3">
      <c r="A60" s="556" t="s">
        <v>1312</v>
      </c>
      <c r="B60" s="703"/>
      <c r="C60" s="557" t="s">
        <v>1314</v>
      </c>
      <c r="D60" s="703"/>
      <c r="E60" s="708"/>
      <c r="F60" s="709"/>
      <c r="G60" s="557" t="s">
        <v>1314</v>
      </c>
      <c r="H60" s="708"/>
      <c r="I60" s="709"/>
    </row>
    <row r="61" spans="1:11" ht="14.45" customHeight="1" thickBot="1" x14ac:dyDescent="0.3">
      <c r="A61" s="559"/>
      <c r="B61" s="704"/>
      <c r="C61" s="555"/>
      <c r="D61" s="704"/>
      <c r="E61" s="700"/>
      <c r="F61" s="701"/>
      <c r="G61" s="555"/>
      <c r="H61" s="700"/>
      <c r="I61" s="701"/>
    </row>
    <row r="62" spans="1:11" ht="14.45" customHeight="1" x14ac:dyDescent="0.25">
      <c r="A62" s="552" t="s">
        <v>1198</v>
      </c>
      <c r="B62" s="710"/>
      <c r="C62" s="705"/>
      <c r="D62" s="710"/>
      <c r="E62" s="712"/>
      <c r="F62" s="713"/>
      <c r="G62" s="705"/>
      <c r="H62" s="698"/>
      <c r="I62" s="699"/>
    </row>
    <row r="63" spans="1:11" ht="14.45" customHeight="1" thickBot="1" x14ac:dyDescent="0.3">
      <c r="A63" s="557" t="s">
        <v>1315</v>
      </c>
      <c r="B63" s="711"/>
      <c r="C63" s="707"/>
      <c r="D63" s="711"/>
      <c r="E63" s="714"/>
      <c r="F63" s="715"/>
      <c r="G63" s="707"/>
      <c r="H63" s="700"/>
      <c r="I63" s="701"/>
    </row>
    <row r="64" spans="1:11" ht="26.1" customHeight="1" x14ac:dyDescent="0.25">
      <c r="A64" s="697" t="s">
        <v>1316</v>
      </c>
      <c r="B64" s="697"/>
      <c r="C64" s="697"/>
      <c r="D64" s="697"/>
      <c r="E64" s="697"/>
      <c r="F64" s="697"/>
      <c r="G64" s="697"/>
      <c r="H64" s="697"/>
      <c r="I64" s="697"/>
      <c r="J64" s="697"/>
      <c r="K64" s="697"/>
    </row>
    <row r="65" spans="1:11" ht="26.1" customHeight="1" x14ac:dyDescent="0.25">
      <c r="A65" s="697" t="s">
        <v>1317</v>
      </c>
      <c r="B65" s="697"/>
      <c r="C65" s="697"/>
      <c r="D65" s="697"/>
      <c r="E65" s="697"/>
      <c r="F65" s="697"/>
      <c r="G65" s="697"/>
      <c r="H65" s="697"/>
      <c r="I65" s="697"/>
      <c r="J65" s="697"/>
      <c r="K65" s="697"/>
    </row>
    <row r="66" spans="1:11" x14ac:dyDescent="0.25">
      <c r="A66" s="733" t="s">
        <v>1330</v>
      </c>
      <c r="B66" s="733"/>
      <c r="C66" s="733"/>
      <c r="D66" s="733"/>
      <c r="E66" s="733"/>
      <c r="F66" s="733"/>
      <c r="G66" s="733"/>
      <c r="H66" s="733"/>
      <c r="I66" s="733"/>
      <c r="J66" s="733"/>
      <c r="K66" s="733"/>
    </row>
    <row r="67" spans="1:11" x14ac:dyDescent="0.25">
      <c r="A67" s="733" t="s">
        <v>1332</v>
      </c>
      <c r="B67" s="733"/>
      <c r="C67" s="733"/>
      <c r="D67" s="733"/>
      <c r="E67" s="733"/>
      <c r="F67" s="733"/>
      <c r="G67" s="733"/>
      <c r="H67" s="733"/>
      <c r="I67" s="733"/>
      <c r="J67" s="733"/>
      <c r="K67" s="733"/>
    </row>
  </sheetData>
  <sheetProtection password="A7DB" sheet="1" selectLockedCells="1"/>
  <mergeCells count="147">
    <mergeCell ref="A31:J31"/>
    <mergeCell ref="B2:C2"/>
    <mergeCell ref="D2:E2"/>
    <mergeCell ref="F2:H2"/>
    <mergeCell ref="B3:B4"/>
    <mergeCell ref="C3:J3"/>
    <mergeCell ref="C4:D4"/>
    <mergeCell ref="E4:F4"/>
    <mergeCell ref="H4:I4"/>
    <mergeCell ref="C5:D5"/>
    <mergeCell ref="E5:F5"/>
    <mergeCell ref="H5:I5"/>
    <mergeCell ref="A6:A8"/>
    <mergeCell ref="C6:D8"/>
    <mergeCell ref="E6:F6"/>
    <mergeCell ref="E7:F7"/>
    <mergeCell ref="H6:I8"/>
    <mergeCell ref="E8:F8"/>
    <mergeCell ref="B9:B10"/>
    <mergeCell ref="C9:D10"/>
    <mergeCell ref="E9:F10"/>
    <mergeCell ref="G9:G10"/>
    <mergeCell ref="H9:I10"/>
    <mergeCell ref="J9:J10"/>
    <mergeCell ref="C11:D11"/>
    <mergeCell ref="E11:F11"/>
    <mergeCell ref="H11:I11"/>
    <mergeCell ref="C12:D12"/>
    <mergeCell ref="E12:F12"/>
    <mergeCell ref="H12:I12"/>
    <mergeCell ref="A13:A15"/>
    <mergeCell ref="C13:D15"/>
    <mergeCell ref="E13:F13"/>
    <mergeCell ref="E14:F14"/>
    <mergeCell ref="H13:I15"/>
    <mergeCell ref="E15:F15"/>
    <mergeCell ref="B16:B17"/>
    <mergeCell ref="C16:D17"/>
    <mergeCell ref="E16:F17"/>
    <mergeCell ref="G16:G17"/>
    <mergeCell ref="H16:I17"/>
    <mergeCell ref="J16:J17"/>
    <mergeCell ref="A18:A20"/>
    <mergeCell ref="C18:D20"/>
    <mergeCell ref="E18:F18"/>
    <mergeCell ref="E19:F19"/>
    <mergeCell ref="H18:I20"/>
    <mergeCell ref="J18:J20"/>
    <mergeCell ref="E20:F20"/>
    <mergeCell ref="C21:D23"/>
    <mergeCell ref="E21:F21"/>
    <mergeCell ref="E22:F22"/>
    <mergeCell ref="H21:I23"/>
    <mergeCell ref="J21:J23"/>
    <mergeCell ref="E23:F23"/>
    <mergeCell ref="J27:J28"/>
    <mergeCell ref="C24:D26"/>
    <mergeCell ref="E24:F24"/>
    <mergeCell ref="E25:F25"/>
    <mergeCell ref="H24:I26"/>
    <mergeCell ref="J24:J26"/>
    <mergeCell ref="E26:F26"/>
    <mergeCell ref="C29:D30"/>
    <mergeCell ref="E29:F30"/>
    <mergeCell ref="G29:G30"/>
    <mergeCell ref="H29:I30"/>
    <mergeCell ref="J29:J30"/>
    <mergeCell ref="B27:B28"/>
    <mergeCell ref="C27:D28"/>
    <mergeCell ref="E27:F28"/>
    <mergeCell ref="G27:G28"/>
    <mergeCell ref="H27:I28"/>
    <mergeCell ref="A66:K66"/>
    <mergeCell ref="A67:K67"/>
    <mergeCell ref="A33:K33"/>
    <mergeCell ref="A32:K32"/>
    <mergeCell ref="I2:K2"/>
    <mergeCell ref="B36:B37"/>
    <mergeCell ref="C36:I36"/>
    <mergeCell ref="E37:F37"/>
    <mergeCell ref="H37:I37"/>
    <mergeCell ref="B29:B30"/>
    <mergeCell ref="G39:G41"/>
    <mergeCell ref="H39:I39"/>
    <mergeCell ref="H40:I40"/>
    <mergeCell ref="E38:F38"/>
    <mergeCell ref="H38:I38"/>
    <mergeCell ref="E41:F41"/>
    <mergeCell ref="H41:I41"/>
    <mergeCell ref="B42:B43"/>
    <mergeCell ref="C42:C43"/>
    <mergeCell ref="D42:D43"/>
    <mergeCell ref="E42:F43"/>
    <mergeCell ref="G42:G43"/>
    <mergeCell ref="H42:I43"/>
    <mergeCell ref="C39:C41"/>
    <mergeCell ref="E39:F39"/>
    <mergeCell ref="C44:C46"/>
    <mergeCell ref="D44:D45"/>
    <mergeCell ref="E44:F44"/>
    <mergeCell ref="E45:F45"/>
    <mergeCell ref="E40:F40"/>
    <mergeCell ref="G44:G46"/>
    <mergeCell ref="H44:I46"/>
    <mergeCell ref="E46:F46"/>
    <mergeCell ref="A47:A49"/>
    <mergeCell ref="C47:C49"/>
    <mergeCell ref="E47:F47"/>
    <mergeCell ref="E48:F48"/>
    <mergeCell ref="G47:G49"/>
    <mergeCell ref="H47:I49"/>
    <mergeCell ref="E49:F49"/>
    <mergeCell ref="C50:C52"/>
    <mergeCell ref="E50:F50"/>
    <mergeCell ref="E51:F51"/>
    <mergeCell ref="G50:G52"/>
    <mergeCell ref="H50:I52"/>
    <mergeCell ref="E52:F52"/>
    <mergeCell ref="E56:F58"/>
    <mergeCell ref="G56:G58"/>
    <mergeCell ref="H56:I58"/>
    <mergeCell ref="C53:C55"/>
    <mergeCell ref="E53:F53"/>
    <mergeCell ref="E54:F54"/>
    <mergeCell ref="G53:G55"/>
    <mergeCell ref="H53:I55"/>
    <mergeCell ref="E55:F55"/>
    <mergeCell ref="A65:K65"/>
    <mergeCell ref="B59:B61"/>
    <mergeCell ref="D59:D61"/>
    <mergeCell ref="E59:F61"/>
    <mergeCell ref="H59:I61"/>
    <mergeCell ref="B62:B63"/>
    <mergeCell ref="C62:C63"/>
    <mergeCell ref="D62:D63"/>
    <mergeCell ref="E62:F63"/>
    <mergeCell ref="G62:G63"/>
    <mergeCell ref="A1:J1"/>
    <mergeCell ref="A34:J34"/>
    <mergeCell ref="B35:C35"/>
    <mergeCell ref="D35:E35"/>
    <mergeCell ref="F35:I35"/>
    <mergeCell ref="A64:K64"/>
    <mergeCell ref="H62:I63"/>
    <mergeCell ref="B56:B58"/>
    <mergeCell ref="C56:C58"/>
    <mergeCell ref="D56:D58"/>
  </mergeCells>
  <pageMargins left="0.70866141732283472" right="0.70866141732283472" top="0.78740157480314965" bottom="0.78740157480314965" header="0.31496062992125984" footer="0.31496062992125984"/>
  <pageSetup paperSize="9" scale="85" orientation="landscape" horizontalDpi="1200" verticalDpi="1200" r:id="rId1"/>
  <headerFooter>
    <oddHeader>&amp;C&amp;G&amp;R&amp;G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4"/>
  <sheetViews>
    <sheetView workbookViewId="0">
      <selection activeCell="J7" sqref="J7"/>
    </sheetView>
  </sheetViews>
  <sheetFormatPr baseColWidth="10" defaultRowHeight="15" x14ac:dyDescent="0.25"/>
  <sheetData>
    <row r="1" spans="1:12" s="562" customFormat="1" ht="18.75" x14ac:dyDescent="0.3">
      <c r="A1" s="789" t="s">
        <v>1325</v>
      </c>
      <c r="B1" s="789"/>
      <c r="C1" s="789"/>
      <c r="D1" s="789"/>
      <c r="E1" s="789"/>
      <c r="F1" s="789"/>
      <c r="G1" s="789"/>
      <c r="H1" s="789"/>
      <c r="I1" s="789"/>
      <c r="J1" s="789"/>
      <c r="K1" s="789"/>
      <c r="L1" s="789"/>
    </row>
    <row r="2" spans="1:12" s="562" customFormat="1" ht="18.75" x14ac:dyDescent="0.3">
      <c r="A2" s="790" t="s">
        <v>1324</v>
      </c>
      <c r="B2" s="789"/>
      <c r="C2" s="789"/>
      <c r="D2" s="789"/>
      <c r="E2" s="789"/>
      <c r="F2" s="789"/>
      <c r="G2" s="789"/>
      <c r="H2" s="789"/>
      <c r="I2" s="789"/>
      <c r="J2" s="789"/>
      <c r="K2" s="789"/>
      <c r="L2" s="789"/>
    </row>
    <row r="16" spans="1:12" s="562" customFormat="1" ht="18.75" x14ac:dyDescent="0.3">
      <c r="A16" s="789" t="s">
        <v>1326</v>
      </c>
      <c r="B16" s="789"/>
      <c r="C16" s="789"/>
      <c r="D16" s="789"/>
      <c r="E16" s="789"/>
      <c r="F16" s="789"/>
      <c r="G16" s="789"/>
      <c r="H16" s="789"/>
      <c r="I16" s="789"/>
      <c r="J16" s="789"/>
      <c r="K16" s="789"/>
      <c r="L16" s="789"/>
    </row>
    <row r="17" spans="1:12" s="562" customFormat="1" ht="18.75" x14ac:dyDescent="0.3">
      <c r="A17" s="790" t="s">
        <v>1327</v>
      </c>
      <c r="B17" s="789"/>
      <c r="C17" s="789"/>
      <c r="D17" s="789"/>
      <c r="E17" s="789"/>
      <c r="F17" s="789"/>
      <c r="G17" s="789"/>
      <c r="H17" s="789"/>
      <c r="I17" s="789"/>
      <c r="J17" s="789"/>
      <c r="K17" s="789"/>
      <c r="L17" s="789"/>
    </row>
    <row r="34" spans="1:12" s="562" customFormat="1" ht="18.75" x14ac:dyDescent="0.3">
      <c r="A34" s="789" t="s">
        <v>1325</v>
      </c>
      <c r="B34" s="789"/>
      <c r="C34" s="789"/>
      <c r="D34" s="789"/>
      <c r="E34" s="789"/>
      <c r="F34" s="789"/>
      <c r="G34" s="789"/>
      <c r="H34" s="789"/>
      <c r="I34" s="789"/>
      <c r="J34" s="789"/>
      <c r="K34" s="789"/>
      <c r="L34" s="789"/>
    </row>
    <row r="35" spans="1:12" s="562" customFormat="1" ht="18.75" x14ac:dyDescent="0.3">
      <c r="A35" s="789" t="s">
        <v>1328</v>
      </c>
      <c r="B35" s="789"/>
      <c r="C35" s="789"/>
      <c r="D35" s="789"/>
      <c r="E35" s="789"/>
      <c r="F35" s="789"/>
      <c r="G35" s="789"/>
      <c r="H35" s="789"/>
      <c r="I35" s="789"/>
      <c r="J35" s="789"/>
      <c r="K35" s="789"/>
      <c r="L35" s="789"/>
    </row>
    <row r="54" spans="1:12" s="562" customFormat="1" ht="18.75" x14ac:dyDescent="0.3">
      <c r="A54" s="789" t="s">
        <v>1319</v>
      </c>
      <c r="B54" s="789"/>
      <c r="C54" s="789"/>
      <c r="D54" s="789"/>
      <c r="E54" s="789"/>
      <c r="F54" s="789"/>
      <c r="G54" s="789"/>
      <c r="H54" s="789"/>
      <c r="I54" s="789"/>
      <c r="J54" s="789"/>
      <c r="K54" s="789"/>
      <c r="L54" s="789"/>
    </row>
    <row r="55" spans="1:12" s="562" customFormat="1" ht="18.75" x14ac:dyDescent="0.3">
      <c r="A55" s="789" t="s">
        <v>1329</v>
      </c>
      <c r="B55" s="789"/>
      <c r="C55" s="789"/>
      <c r="D55" s="789"/>
      <c r="E55" s="789"/>
      <c r="F55" s="789"/>
      <c r="G55" s="789"/>
      <c r="H55" s="789"/>
      <c r="I55" s="789"/>
      <c r="J55" s="789"/>
      <c r="K55" s="789"/>
      <c r="L55" s="789"/>
    </row>
    <row r="74" spans="1:1" s="562" customFormat="1" ht="18.75" x14ac:dyDescent="0.3">
      <c r="A74" s="564" t="s">
        <v>1320</v>
      </c>
    </row>
    <row r="75" spans="1:1" s="562" customFormat="1" ht="18.75" x14ac:dyDescent="0.3">
      <c r="A75" s="564" t="s">
        <v>1321</v>
      </c>
    </row>
    <row r="94" spans="1:1" s="562" customFormat="1" ht="18.75" x14ac:dyDescent="0.3">
      <c r="A94" s="564" t="s">
        <v>1320</v>
      </c>
    </row>
    <row r="95" spans="1:1" s="562" customFormat="1" ht="18.75" x14ac:dyDescent="0.3">
      <c r="A95" s="563" t="s">
        <v>1322</v>
      </c>
    </row>
    <row r="112" spans="1:1" s="562" customFormat="1" ht="18.75" x14ac:dyDescent="0.3">
      <c r="A112" s="564" t="s">
        <v>1320</v>
      </c>
    </row>
    <row r="113" spans="1:1" s="562" customFormat="1" ht="18.75" x14ac:dyDescent="0.3">
      <c r="A113" s="563" t="s">
        <v>1323</v>
      </c>
    </row>
    <row r="114" spans="1:1" s="562" customFormat="1" ht="18.75" x14ac:dyDescent="0.3">
      <c r="A114" s="564"/>
    </row>
  </sheetData>
  <sheetProtection password="A7DB" sheet="1" objects="1" selectLockedCells="1"/>
  <mergeCells count="8">
    <mergeCell ref="A54:L54"/>
    <mergeCell ref="A55:L55"/>
    <mergeCell ref="A16:L16"/>
    <mergeCell ref="A17:L17"/>
    <mergeCell ref="A1:L1"/>
    <mergeCell ref="A2:L2"/>
    <mergeCell ref="A34:L34"/>
    <mergeCell ref="A35:L35"/>
  </mergeCells>
  <pageMargins left="0.51181102362204722" right="0.51181102362204722" top="0.78740157480314965" bottom="0.78740157480314965" header="0.31496062992125984" footer="0.31496062992125984"/>
  <pageSetup paperSize="9" scale="67" orientation="portrait" horizontalDpi="1200" verticalDpi="1200" r:id="rId1"/>
  <headerFooter>
    <oddHeader>&amp;C&amp;G&amp;R&amp;G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6"/>
  <sheetViews>
    <sheetView zoomScale="90" zoomScaleNormal="90" workbookViewId="0">
      <pane ySplit="2" topLeftCell="A3" activePane="bottomLeft" state="frozen"/>
      <selection activeCell="C8" sqref="C8"/>
      <selection pane="bottomLeft" activeCell="L96" sqref="L96"/>
    </sheetView>
  </sheetViews>
  <sheetFormatPr baseColWidth="10" defaultColWidth="11.5703125" defaultRowHeight="15" x14ac:dyDescent="0.25"/>
  <cols>
    <col min="1" max="1" width="24.42578125" style="7" bestFit="1" customWidth="1"/>
    <col min="2" max="2" width="5" style="7" bestFit="1" customWidth="1"/>
    <col min="3" max="3" width="17.28515625" style="7" bestFit="1" customWidth="1"/>
    <col min="4" max="7" width="17.28515625" style="7" customWidth="1"/>
    <col min="8" max="10" width="17.28515625" style="7" bestFit="1" customWidth="1"/>
    <col min="11" max="16384" width="11.5703125" style="7"/>
  </cols>
  <sheetData>
    <row r="1" spans="1:11" ht="15.75" thickBot="1" x14ac:dyDescent="0.3">
      <c r="A1" s="119" t="s">
        <v>363</v>
      </c>
      <c r="B1" s="193" t="s">
        <v>364</v>
      </c>
      <c r="C1" s="193" t="s">
        <v>365</v>
      </c>
      <c r="D1" s="797" t="s">
        <v>408</v>
      </c>
      <c r="E1" s="798"/>
      <c r="F1" s="193" t="s">
        <v>366</v>
      </c>
      <c r="G1" s="193" t="s">
        <v>412</v>
      </c>
      <c r="H1" s="193" t="s">
        <v>367</v>
      </c>
      <c r="I1" s="193" t="s">
        <v>368</v>
      </c>
      <c r="J1" s="193" t="s">
        <v>369</v>
      </c>
      <c r="K1" s="56"/>
    </row>
    <row r="2" spans="1:11" ht="15.75" thickBot="1" x14ac:dyDescent="0.3">
      <c r="A2" s="120"/>
      <c r="B2" s="121" t="s">
        <v>370</v>
      </c>
      <c r="C2" s="121" t="s">
        <v>398</v>
      </c>
      <c r="D2" s="121" t="s">
        <v>409</v>
      </c>
      <c r="E2" s="121" t="s">
        <v>398</v>
      </c>
      <c r="F2" s="121" t="s">
        <v>398</v>
      </c>
      <c r="G2" s="121" t="s">
        <v>398</v>
      </c>
      <c r="H2" s="121" t="s">
        <v>398</v>
      </c>
      <c r="I2" s="121" t="s">
        <v>398</v>
      </c>
      <c r="J2" s="121" t="s">
        <v>398</v>
      </c>
      <c r="K2" s="56"/>
    </row>
    <row r="3" spans="1:11" ht="15.75" thickBot="1" x14ac:dyDescent="0.3">
      <c r="A3" s="124" t="s">
        <v>834</v>
      </c>
      <c r="B3" s="125">
        <v>8.1</v>
      </c>
      <c r="C3" s="125">
        <v>3.6</v>
      </c>
      <c r="D3" s="125">
        <v>60</v>
      </c>
      <c r="E3" s="125">
        <f>(C3*D3)/100</f>
        <v>2.16</v>
      </c>
      <c r="F3" s="125">
        <v>2.1</v>
      </c>
      <c r="G3" s="125">
        <f>MAX(E3,F3)</f>
        <v>2.16</v>
      </c>
      <c r="H3" s="125">
        <v>1.6</v>
      </c>
      <c r="I3" s="125">
        <v>4.2</v>
      </c>
      <c r="J3" s="125">
        <v>0.9</v>
      </c>
      <c r="K3" s="794" t="s">
        <v>1059</v>
      </c>
    </row>
    <row r="4" spans="1:11" ht="15.75" thickBot="1" x14ac:dyDescent="0.3">
      <c r="A4" s="124" t="s">
        <v>835</v>
      </c>
      <c r="B4" s="125">
        <v>8.1</v>
      </c>
      <c r="C4" s="125">
        <v>3.6</v>
      </c>
      <c r="D4" s="125">
        <v>50</v>
      </c>
      <c r="E4" s="125">
        <f>(C4*D4)/100</f>
        <v>1.8</v>
      </c>
      <c r="F4" s="125">
        <v>2.1</v>
      </c>
      <c r="G4" s="125">
        <f>MAX(E4,F4)</f>
        <v>2.1</v>
      </c>
      <c r="H4" s="125">
        <v>1.6</v>
      </c>
      <c r="I4" s="125">
        <v>4.2</v>
      </c>
      <c r="J4" s="125">
        <v>0.9</v>
      </c>
      <c r="K4" s="795"/>
    </row>
    <row r="5" spans="1:11" ht="15.75" thickBot="1" x14ac:dyDescent="0.3">
      <c r="A5" s="124" t="s">
        <v>836</v>
      </c>
      <c r="B5" s="125">
        <v>8.3000000000000007</v>
      </c>
      <c r="C5" s="125">
        <v>3.6</v>
      </c>
      <c r="D5" s="125">
        <v>60</v>
      </c>
      <c r="E5" s="125">
        <f t="shared" ref="E5:E38" si="0">(C5*D5)/100</f>
        <v>2.16</v>
      </c>
      <c r="F5" s="125">
        <v>2</v>
      </c>
      <c r="G5" s="125">
        <f t="shared" ref="G5:G38" si="1">MAX(E5,F5)</f>
        <v>2.16</v>
      </c>
      <c r="H5" s="125">
        <v>1.7</v>
      </c>
      <c r="I5" s="125">
        <v>3.9</v>
      </c>
      <c r="J5" s="125"/>
      <c r="K5" s="795"/>
    </row>
    <row r="6" spans="1:11" ht="15.75" thickBot="1" x14ac:dyDescent="0.3">
      <c r="A6" s="124" t="s">
        <v>837</v>
      </c>
      <c r="B6" s="125">
        <v>8.3000000000000007</v>
      </c>
      <c r="C6" s="125">
        <v>3.6</v>
      </c>
      <c r="D6" s="125">
        <v>50</v>
      </c>
      <c r="E6" s="125">
        <f>(C6*D6)/100</f>
        <v>1.8</v>
      </c>
      <c r="F6" s="125">
        <v>2</v>
      </c>
      <c r="G6" s="125">
        <f>MAX(E6,F6)</f>
        <v>2</v>
      </c>
      <c r="H6" s="125">
        <v>1.7</v>
      </c>
      <c r="I6" s="125">
        <v>3.9</v>
      </c>
      <c r="J6" s="125"/>
      <c r="K6" s="795"/>
    </row>
    <row r="7" spans="1:11" ht="15.75" thickBot="1" x14ac:dyDescent="0.3">
      <c r="A7" s="124" t="s">
        <v>838</v>
      </c>
      <c r="B7" s="125">
        <v>8.3000000000000007</v>
      </c>
      <c r="C7" s="125">
        <v>3.4</v>
      </c>
      <c r="D7" s="125">
        <v>60</v>
      </c>
      <c r="E7" s="125">
        <f t="shared" si="0"/>
        <v>2.04</v>
      </c>
      <c r="F7" s="125">
        <v>1.8</v>
      </c>
      <c r="G7" s="125">
        <f t="shared" si="1"/>
        <v>2.04</v>
      </c>
      <c r="H7" s="125">
        <v>1.6</v>
      </c>
      <c r="I7" s="125">
        <v>4.5</v>
      </c>
      <c r="J7" s="125"/>
      <c r="K7" s="795"/>
    </row>
    <row r="8" spans="1:11" ht="15.75" thickBot="1" x14ac:dyDescent="0.3">
      <c r="A8" s="124" t="s">
        <v>839</v>
      </c>
      <c r="B8" s="125">
        <v>8.3000000000000007</v>
      </c>
      <c r="C8" s="125">
        <v>3.4</v>
      </c>
      <c r="D8" s="125">
        <v>50</v>
      </c>
      <c r="E8" s="125">
        <f>(C8*D8)/100</f>
        <v>1.7</v>
      </c>
      <c r="F8" s="125">
        <v>1.8</v>
      </c>
      <c r="G8" s="125">
        <f>MAX(E8,F8)</f>
        <v>1.8</v>
      </c>
      <c r="H8" s="125">
        <v>1.6</v>
      </c>
      <c r="I8" s="125">
        <v>4.5</v>
      </c>
      <c r="J8" s="125"/>
      <c r="K8" s="795"/>
    </row>
    <row r="9" spans="1:11" ht="15.75" thickBot="1" x14ac:dyDescent="0.3">
      <c r="A9" s="124" t="s">
        <v>840</v>
      </c>
      <c r="B9" s="125">
        <v>4</v>
      </c>
      <c r="C9" s="125">
        <v>4.3</v>
      </c>
      <c r="D9" s="125">
        <v>70</v>
      </c>
      <c r="E9" s="125">
        <f t="shared" si="0"/>
        <v>3.01</v>
      </c>
      <c r="F9" s="125">
        <v>3.4</v>
      </c>
      <c r="G9" s="125">
        <f t="shared" si="1"/>
        <v>3.4</v>
      </c>
      <c r="H9" s="125">
        <v>2.1</v>
      </c>
      <c r="I9" s="125">
        <v>2.6</v>
      </c>
      <c r="J9" s="125">
        <v>0.9</v>
      </c>
      <c r="K9" s="795"/>
    </row>
    <row r="10" spans="1:11" ht="15.75" thickBot="1" x14ac:dyDescent="0.3">
      <c r="A10" s="124" t="s">
        <v>841</v>
      </c>
      <c r="B10" s="125">
        <v>4</v>
      </c>
      <c r="C10" s="125">
        <v>4.3</v>
      </c>
      <c r="D10" s="125">
        <v>60</v>
      </c>
      <c r="E10" s="125">
        <f>(C10*D10)/100</f>
        <v>2.58</v>
      </c>
      <c r="F10" s="125">
        <v>3.4</v>
      </c>
      <c r="G10" s="125">
        <f>MAX(E10,F10)</f>
        <v>3.4</v>
      </c>
      <c r="H10" s="125">
        <v>2.1</v>
      </c>
      <c r="I10" s="125">
        <v>2.6</v>
      </c>
      <c r="J10" s="125">
        <v>0.9</v>
      </c>
      <c r="K10" s="795"/>
    </row>
    <row r="11" spans="1:11" ht="15.75" thickBot="1" x14ac:dyDescent="0.3">
      <c r="A11" s="124" t="s">
        <v>842</v>
      </c>
      <c r="B11" s="125">
        <v>2.2999999999999998</v>
      </c>
      <c r="C11" s="125">
        <v>2.8</v>
      </c>
      <c r="D11" s="125">
        <v>70</v>
      </c>
      <c r="E11" s="125">
        <f t="shared" si="0"/>
        <v>1.96</v>
      </c>
      <c r="F11" s="125">
        <v>2.2999999999999998</v>
      </c>
      <c r="G11" s="125">
        <f t="shared" si="1"/>
        <v>2.2999999999999998</v>
      </c>
      <c r="H11" s="125">
        <v>1.2</v>
      </c>
      <c r="I11" s="125">
        <v>1.5</v>
      </c>
      <c r="J11" s="125"/>
      <c r="K11" s="795"/>
    </row>
    <row r="12" spans="1:11" ht="15.75" thickBot="1" x14ac:dyDescent="0.3">
      <c r="A12" s="124" t="s">
        <v>843</v>
      </c>
      <c r="B12" s="125">
        <v>2.2999999999999998</v>
      </c>
      <c r="C12" s="125">
        <v>2.8</v>
      </c>
      <c r="D12" s="125">
        <v>60</v>
      </c>
      <c r="E12" s="125">
        <f>(C12*D12)/100</f>
        <v>1.68</v>
      </c>
      <c r="F12" s="125">
        <v>2.2999999999999998</v>
      </c>
      <c r="G12" s="125">
        <f>MAX(E12,F12)</f>
        <v>2.2999999999999998</v>
      </c>
      <c r="H12" s="125">
        <v>1.2</v>
      </c>
      <c r="I12" s="125">
        <v>1.5</v>
      </c>
      <c r="J12" s="125"/>
      <c r="K12" s="795"/>
    </row>
    <row r="13" spans="1:11" ht="15.75" thickBot="1" x14ac:dyDescent="0.3">
      <c r="A13" s="124" t="s">
        <v>844</v>
      </c>
      <c r="B13" s="125">
        <v>6.2</v>
      </c>
      <c r="C13" s="125">
        <v>3.9</v>
      </c>
      <c r="D13" s="125">
        <v>60</v>
      </c>
      <c r="E13" s="125">
        <f t="shared" si="0"/>
        <v>2.34</v>
      </c>
      <c r="F13" s="125">
        <v>2.5</v>
      </c>
      <c r="G13" s="125">
        <f t="shared" si="1"/>
        <v>2.5</v>
      </c>
      <c r="H13" s="125">
        <v>1.7</v>
      </c>
      <c r="I13" s="125">
        <v>3.7</v>
      </c>
      <c r="J13" s="125"/>
      <c r="K13" s="795"/>
    </row>
    <row r="14" spans="1:11" ht="15.75" thickBot="1" x14ac:dyDescent="0.3">
      <c r="A14" s="124" t="s">
        <v>845</v>
      </c>
      <c r="B14" s="125">
        <v>6.2</v>
      </c>
      <c r="C14" s="125">
        <v>3.9</v>
      </c>
      <c r="D14" s="125">
        <v>50</v>
      </c>
      <c r="E14" s="125">
        <f>(C14*D14)/100</f>
        <v>1.95</v>
      </c>
      <c r="F14" s="125">
        <v>2.5</v>
      </c>
      <c r="G14" s="125">
        <f>MAX(E14,F14)</f>
        <v>2.5</v>
      </c>
      <c r="H14" s="125">
        <v>1.7</v>
      </c>
      <c r="I14" s="125">
        <v>3.7</v>
      </c>
      <c r="J14" s="125"/>
      <c r="K14" s="795"/>
    </row>
    <row r="15" spans="1:11" ht="15.75" thickBot="1" x14ac:dyDescent="0.3">
      <c r="A15" s="124" t="s">
        <v>846</v>
      </c>
      <c r="B15" s="125">
        <v>6.7</v>
      </c>
      <c r="C15" s="125">
        <v>4.9000000000000004</v>
      </c>
      <c r="D15" s="125">
        <v>60</v>
      </c>
      <c r="E15" s="125">
        <f t="shared" si="0"/>
        <v>2.94</v>
      </c>
      <c r="F15" s="125">
        <v>3.4</v>
      </c>
      <c r="G15" s="125">
        <f t="shared" si="1"/>
        <v>3.4</v>
      </c>
      <c r="H15" s="125">
        <v>1.9</v>
      </c>
      <c r="I15" s="125">
        <v>4.9000000000000004</v>
      </c>
      <c r="J15" s="125">
        <v>0.8</v>
      </c>
      <c r="K15" s="795"/>
    </row>
    <row r="16" spans="1:11" ht="15.75" thickBot="1" x14ac:dyDescent="0.3">
      <c r="A16" s="124" t="s">
        <v>847</v>
      </c>
      <c r="B16" s="125">
        <v>6.7</v>
      </c>
      <c r="C16" s="125">
        <v>4.9000000000000004</v>
      </c>
      <c r="D16" s="125">
        <v>50</v>
      </c>
      <c r="E16" s="125">
        <f>(C16*D16)/100</f>
        <v>2.4500000000000002</v>
      </c>
      <c r="F16" s="125">
        <v>3.4</v>
      </c>
      <c r="G16" s="125">
        <f>MAX(E16,F16)</f>
        <v>3.4</v>
      </c>
      <c r="H16" s="125">
        <v>1.9</v>
      </c>
      <c r="I16" s="125">
        <v>4.9000000000000004</v>
      </c>
      <c r="J16" s="125">
        <v>0.8</v>
      </c>
      <c r="K16" s="795"/>
    </row>
    <row r="17" spans="1:11" ht="15.75" thickBot="1" x14ac:dyDescent="0.3">
      <c r="A17" s="124" t="s">
        <v>848</v>
      </c>
      <c r="B17" s="125">
        <v>5.7</v>
      </c>
      <c r="C17" s="125">
        <v>6.2</v>
      </c>
      <c r="D17" s="125">
        <v>60</v>
      </c>
      <c r="E17" s="125">
        <f t="shared" si="0"/>
        <v>3.72</v>
      </c>
      <c r="F17" s="125">
        <v>4.5999999999999996</v>
      </c>
      <c r="G17" s="125">
        <f t="shared" si="1"/>
        <v>4.5999999999999996</v>
      </c>
      <c r="H17" s="125">
        <v>1.2</v>
      </c>
      <c r="I17" s="125">
        <v>4.2</v>
      </c>
      <c r="J17" s="125">
        <v>0.5</v>
      </c>
      <c r="K17" s="795"/>
    </row>
    <row r="18" spans="1:11" ht="15.75" thickBot="1" x14ac:dyDescent="0.3">
      <c r="A18" s="124" t="s">
        <v>849</v>
      </c>
      <c r="B18" s="125">
        <v>5.7</v>
      </c>
      <c r="C18" s="125">
        <v>6.2</v>
      </c>
      <c r="D18" s="125">
        <v>50</v>
      </c>
      <c r="E18" s="125">
        <f>(C18*D18)/100</f>
        <v>3.1</v>
      </c>
      <c r="F18" s="125">
        <v>4.5999999999999996</v>
      </c>
      <c r="G18" s="125">
        <f>MAX(E18,F18)</f>
        <v>4.5999999999999996</v>
      </c>
      <c r="H18" s="125">
        <v>1.2</v>
      </c>
      <c r="I18" s="125">
        <v>4.2</v>
      </c>
      <c r="J18" s="125">
        <v>0.5</v>
      </c>
      <c r="K18" s="795"/>
    </row>
    <row r="19" spans="1:11" ht="15.75" thickBot="1" x14ac:dyDescent="0.3">
      <c r="A19" s="124" t="s">
        <v>371</v>
      </c>
      <c r="B19" s="125">
        <v>2.1</v>
      </c>
      <c r="C19" s="125">
        <v>1.1000000000000001</v>
      </c>
      <c r="D19" s="125">
        <v>90</v>
      </c>
      <c r="E19" s="125">
        <f t="shared" si="0"/>
        <v>0.9900000000000001</v>
      </c>
      <c r="F19" s="125">
        <v>0.8</v>
      </c>
      <c r="G19" s="125">
        <f t="shared" si="1"/>
        <v>0.9900000000000001</v>
      </c>
      <c r="H19" s="125">
        <v>0.5</v>
      </c>
      <c r="I19" s="125"/>
      <c r="J19" s="125"/>
      <c r="K19" s="795"/>
    </row>
    <row r="20" spans="1:11" ht="15.75" thickBot="1" x14ac:dyDescent="0.3">
      <c r="A20" s="124" t="s">
        <v>372</v>
      </c>
      <c r="B20" s="125">
        <v>22.3</v>
      </c>
      <c r="C20" s="125">
        <v>0.6</v>
      </c>
      <c r="D20" s="125">
        <v>25</v>
      </c>
      <c r="E20" s="125">
        <f t="shared" si="0"/>
        <v>0.15</v>
      </c>
      <c r="F20" s="125">
        <v>0</v>
      </c>
      <c r="G20" s="125">
        <f t="shared" si="1"/>
        <v>0.15</v>
      </c>
      <c r="H20" s="125">
        <v>0.3</v>
      </c>
      <c r="I20" s="125">
        <v>0.8</v>
      </c>
      <c r="J20" s="125">
        <v>0.2</v>
      </c>
      <c r="K20" s="795"/>
    </row>
    <row r="21" spans="1:11" ht="15.75" thickBot="1" x14ac:dyDescent="0.3">
      <c r="A21" s="124" t="s">
        <v>373</v>
      </c>
      <c r="B21" s="125">
        <v>22.4</v>
      </c>
      <c r="C21" s="125">
        <v>0.8</v>
      </c>
      <c r="D21" s="125">
        <v>30</v>
      </c>
      <c r="E21" s="125">
        <f t="shared" si="0"/>
        <v>0.24</v>
      </c>
      <c r="F21" s="125">
        <v>0.1</v>
      </c>
      <c r="G21" s="125">
        <f t="shared" si="1"/>
        <v>0.24</v>
      </c>
      <c r="H21" s="125">
        <v>0.7</v>
      </c>
      <c r="I21" s="125">
        <v>0.6</v>
      </c>
      <c r="J21" s="125">
        <v>0.3</v>
      </c>
      <c r="K21" s="795"/>
    </row>
    <row r="22" spans="1:11" ht="15.75" thickBot="1" x14ac:dyDescent="0.3">
      <c r="A22" s="124" t="s">
        <v>374</v>
      </c>
      <c r="B22" s="125">
        <v>26.6</v>
      </c>
      <c r="C22" s="125">
        <v>0.6</v>
      </c>
      <c r="D22" s="125">
        <v>25</v>
      </c>
      <c r="E22" s="125">
        <f t="shared" si="0"/>
        <v>0.15</v>
      </c>
      <c r="F22" s="125">
        <v>0</v>
      </c>
      <c r="G22" s="125">
        <f t="shared" si="1"/>
        <v>0.15</v>
      </c>
      <c r="H22" s="125">
        <v>0.3</v>
      </c>
      <c r="I22" s="125">
        <v>0.9</v>
      </c>
      <c r="J22" s="125"/>
      <c r="K22" s="795"/>
    </row>
    <row r="23" spans="1:11" ht="15.75" thickBot="1" x14ac:dyDescent="0.3">
      <c r="A23" s="124" t="s">
        <v>375</v>
      </c>
      <c r="B23" s="125">
        <v>32.1</v>
      </c>
      <c r="C23" s="125">
        <v>0.9</v>
      </c>
      <c r="D23" s="125">
        <v>25</v>
      </c>
      <c r="E23" s="125">
        <f t="shared" si="0"/>
        <v>0.22500000000000001</v>
      </c>
      <c r="F23" s="125">
        <v>0.1</v>
      </c>
      <c r="G23" s="125">
        <f t="shared" si="1"/>
        <v>0.22500000000000001</v>
      </c>
      <c r="H23" s="125">
        <v>0.5</v>
      </c>
      <c r="I23" s="125">
        <v>1.3</v>
      </c>
      <c r="J23" s="125"/>
      <c r="K23" s="795"/>
    </row>
    <row r="24" spans="1:11" ht="15.75" thickBot="1" x14ac:dyDescent="0.3">
      <c r="A24" s="124" t="s">
        <v>376</v>
      </c>
      <c r="B24" s="125">
        <v>33.4</v>
      </c>
      <c r="C24" s="125">
        <v>0.4</v>
      </c>
      <c r="D24" s="125">
        <v>25</v>
      </c>
      <c r="E24" s="125">
        <f t="shared" si="0"/>
        <v>0.1</v>
      </c>
      <c r="F24" s="125">
        <v>0</v>
      </c>
      <c r="G24" s="125">
        <f t="shared" si="1"/>
        <v>0.1</v>
      </c>
      <c r="H24" s="125">
        <v>0.3</v>
      </c>
      <c r="I24" s="125">
        <v>0.9</v>
      </c>
      <c r="J24" s="125"/>
      <c r="K24" s="795"/>
    </row>
    <row r="25" spans="1:11" ht="15.75" thickBot="1" x14ac:dyDescent="0.3">
      <c r="A25" s="124" t="s">
        <v>882</v>
      </c>
      <c r="B25" s="125">
        <v>28.6</v>
      </c>
      <c r="C25" s="125">
        <v>1.6</v>
      </c>
      <c r="D25" s="125">
        <v>30</v>
      </c>
      <c r="E25" s="125">
        <f t="shared" si="0"/>
        <v>0.48</v>
      </c>
      <c r="F25" s="125">
        <v>0.3</v>
      </c>
      <c r="G25" s="125">
        <f t="shared" si="1"/>
        <v>0.48</v>
      </c>
      <c r="H25" s="125">
        <v>1.1000000000000001</v>
      </c>
      <c r="I25" s="125">
        <v>1</v>
      </c>
      <c r="J25" s="125">
        <v>0.4</v>
      </c>
      <c r="K25" s="795"/>
    </row>
    <row r="26" spans="1:11" ht="15.75" thickBot="1" x14ac:dyDescent="0.3">
      <c r="A26" s="124" t="s">
        <v>377</v>
      </c>
      <c r="B26" s="125">
        <v>56.4</v>
      </c>
      <c r="C26" s="125">
        <v>2.6</v>
      </c>
      <c r="D26" s="125">
        <v>30</v>
      </c>
      <c r="E26" s="125">
        <f t="shared" si="0"/>
        <v>0.78</v>
      </c>
      <c r="F26" s="125">
        <v>0.4</v>
      </c>
      <c r="G26" s="125">
        <f t="shared" si="1"/>
        <v>0.78</v>
      </c>
      <c r="H26" s="125">
        <v>1.8</v>
      </c>
      <c r="I26" s="125">
        <v>2</v>
      </c>
      <c r="J26" s="125">
        <v>0.7</v>
      </c>
      <c r="K26" s="795"/>
    </row>
    <row r="27" spans="1:11" ht="15.75" thickBot="1" x14ac:dyDescent="0.3">
      <c r="A27" s="124" t="s">
        <v>378</v>
      </c>
      <c r="B27" s="125">
        <v>23.4</v>
      </c>
      <c r="C27" s="125">
        <v>0.8</v>
      </c>
      <c r="D27" s="125">
        <v>30</v>
      </c>
      <c r="E27" s="125">
        <f t="shared" si="0"/>
        <v>0.24</v>
      </c>
      <c r="F27" s="125">
        <v>0.1</v>
      </c>
      <c r="G27" s="125">
        <f t="shared" si="1"/>
        <v>0.24</v>
      </c>
      <c r="H27" s="125">
        <v>0.7</v>
      </c>
      <c r="I27" s="125">
        <v>0.4</v>
      </c>
      <c r="J27" s="125">
        <v>0.3</v>
      </c>
      <c r="K27" s="795"/>
    </row>
    <row r="28" spans="1:11" ht="15.75" thickBot="1" x14ac:dyDescent="0.3">
      <c r="A28" s="124" t="s">
        <v>379</v>
      </c>
      <c r="B28" s="125">
        <v>55</v>
      </c>
      <c r="C28" s="125">
        <v>1.2</v>
      </c>
      <c r="D28" s="125">
        <v>5</v>
      </c>
      <c r="E28" s="125">
        <f t="shared" si="0"/>
        <v>0.06</v>
      </c>
      <c r="F28" s="125">
        <v>0.1</v>
      </c>
      <c r="G28" s="125">
        <f t="shared" si="1"/>
        <v>0.1</v>
      </c>
      <c r="H28" s="125">
        <v>0.4</v>
      </c>
      <c r="I28" s="125">
        <v>0.8</v>
      </c>
      <c r="J28" s="125"/>
      <c r="K28" s="795"/>
    </row>
    <row r="29" spans="1:11" ht="15.75" thickBot="1" x14ac:dyDescent="0.3">
      <c r="A29" s="124" t="s">
        <v>380</v>
      </c>
      <c r="B29" s="125">
        <v>55.1</v>
      </c>
      <c r="C29" s="125">
        <v>1.6</v>
      </c>
      <c r="D29" s="125">
        <v>5</v>
      </c>
      <c r="E29" s="125">
        <f t="shared" si="0"/>
        <v>0.08</v>
      </c>
      <c r="F29" s="125">
        <v>0</v>
      </c>
      <c r="G29" s="125">
        <f t="shared" si="1"/>
        <v>0.08</v>
      </c>
      <c r="H29" s="125">
        <v>0.5</v>
      </c>
      <c r="I29" s="125">
        <v>1.2</v>
      </c>
      <c r="J29" s="125">
        <v>1</v>
      </c>
      <c r="K29" s="795"/>
    </row>
    <row r="30" spans="1:11" ht="15.75" thickBot="1" x14ac:dyDescent="0.3">
      <c r="A30" s="124" t="s">
        <v>381</v>
      </c>
      <c r="B30" s="125">
        <v>50.9</v>
      </c>
      <c r="C30" s="125">
        <v>1.2</v>
      </c>
      <c r="D30" s="125">
        <v>3</v>
      </c>
      <c r="E30" s="125">
        <f t="shared" si="0"/>
        <v>3.5999999999999997E-2</v>
      </c>
      <c r="F30" s="125">
        <v>0</v>
      </c>
      <c r="G30" s="125">
        <f t="shared" si="1"/>
        <v>3.5999999999999997E-2</v>
      </c>
      <c r="H30" s="125">
        <v>0.3</v>
      </c>
      <c r="I30" s="125">
        <v>0.8</v>
      </c>
      <c r="J30" s="125"/>
      <c r="K30" s="795"/>
    </row>
    <row r="31" spans="1:11" ht="15.75" thickBot="1" x14ac:dyDescent="0.3">
      <c r="A31" s="124" t="s">
        <v>382</v>
      </c>
      <c r="B31" s="125">
        <v>29.9</v>
      </c>
      <c r="C31" s="125">
        <v>1</v>
      </c>
      <c r="D31" s="125">
        <v>5</v>
      </c>
      <c r="E31" s="125">
        <f t="shared" si="0"/>
        <v>0.05</v>
      </c>
      <c r="F31" s="125">
        <v>0.2</v>
      </c>
      <c r="G31" s="125">
        <f t="shared" si="1"/>
        <v>0.2</v>
      </c>
      <c r="H31" s="125">
        <v>1.3</v>
      </c>
      <c r="I31" s="125">
        <v>0.2</v>
      </c>
      <c r="J31" s="125">
        <v>0.3</v>
      </c>
      <c r="K31" s="795"/>
    </row>
    <row r="32" spans="1:11" ht="15.75" thickBot="1" x14ac:dyDescent="0.3">
      <c r="A32" s="124" t="s">
        <v>383</v>
      </c>
      <c r="B32" s="125">
        <v>2.8</v>
      </c>
      <c r="C32" s="125">
        <v>1.3</v>
      </c>
      <c r="D32" s="125">
        <v>30</v>
      </c>
      <c r="E32" s="125">
        <f t="shared" si="0"/>
        <v>0.39</v>
      </c>
      <c r="F32" s="125">
        <v>0.4</v>
      </c>
      <c r="G32" s="125">
        <f t="shared" si="1"/>
        <v>0.4</v>
      </c>
      <c r="H32" s="125">
        <v>1.3</v>
      </c>
      <c r="I32" s="125">
        <v>0.2</v>
      </c>
      <c r="J32" s="125">
        <v>0.3</v>
      </c>
      <c r="K32" s="795"/>
    </row>
    <row r="33" spans="1:11" ht="15.75" thickBot="1" x14ac:dyDescent="0.3">
      <c r="A33" s="124" t="s">
        <v>384</v>
      </c>
      <c r="B33" s="125">
        <v>6.6</v>
      </c>
      <c r="C33" s="125">
        <v>1.8</v>
      </c>
      <c r="D33" s="125">
        <v>30</v>
      </c>
      <c r="E33" s="125">
        <f t="shared" si="0"/>
        <v>0.54</v>
      </c>
      <c r="F33" s="125">
        <v>0.4</v>
      </c>
      <c r="G33" s="125">
        <f t="shared" si="1"/>
        <v>0.54</v>
      </c>
      <c r="H33" s="125">
        <v>1.9</v>
      </c>
      <c r="I33" s="125">
        <v>0.3</v>
      </c>
      <c r="J33" s="125">
        <v>0.7</v>
      </c>
      <c r="K33" s="795"/>
    </row>
    <row r="34" spans="1:11" ht="15.75" thickBot="1" x14ac:dyDescent="0.3">
      <c r="A34" s="124" t="s">
        <v>385</v>
      </c>
      <c r="B34" s="125">
        <v>15.9</v>
      </c>
      <c r="C34" s="125">
        <v>7.5</v>
      </c>
      <c r="D34" s="125">
        <v>25</v>
      </c>
      <c r="E34" s="125">
        <f t="shared" si="0"/>
        <v>1.875</v>
      </c>
      <c r="F34" s="125">
        <v>0.7</v>
      </c>
      <c r="G34" s="125">
        <f t="shared" si="1"/>
        <v>1.875</v>
      </c>
      <c r="H34" s="125">
        <v>5.2</v>
      </c>
      <c r="I34" s="125">
        <v>0.7</v>
      </c>
      <c r="J34" s="125">
        <v>1.5</v>
      </c>
      <c r="K34" s="795"/>
    </row>
    <row r="35" spans="1:11" ht="15.75" thickBot="1" x14ac:dyDescent="0.3">
      <c r="A35" s="124" t="s">
        <v>386</v>
      </c>
      <c r="B35" s="125">
        <v>24.5</v>
      </c>
      <c r="C35" s="125">
        <v>1</v>
      </c>
      <c r="D35" s="125">
        <v>25</v>
      </c>
      <c r="E35" s="125">
        <f t="shared" si="0"/>
        <v>0.25</v>
      </c>
      <c r="F35" s="125">
        <v>0.2</v>
      </c>
      <c r="G35" s="125">
        <f t="shared" si="1"/>
        <v>0.25</v>
      </c>
      <c r="H35" s="125">
        <v>1.6</v>
      </c>
      <c r="I35" s="125">
        <v>0.1</v>
      </c>
      <c r="J35" s="125">
        <v>0.3</v>
      </c>
      <c r="K35" s="795"/>
    </row>
    <row r="36" spans="1:11" ht="15.75" thickBot="1" x14ac:dyDescent="0.3">
      <c r="A36" s="124" t="s">
        <v>387</v>
      </c>
      <c r="B36" s="125">
        <v>33.9</v>
      </c>
      <c r="C36" s="125">
        <v>0.8</v>
      </c>
      <c r="D36" s="125">
        <v>25</v>
      </c>
      <c r="E36" s="125">
        <f t="shared" si="0"/>
        <v>0.2</v>
      </c>
      <c r="F36" s="125">
        <v>0.1</v>
      </c>
      <c r="G36" s="125">
        <f t="shared" si="1"/>
        <v>0.2</v>
      </c>
      <c r="H36" s="125">
        <v>1.5</v>
      </c>
      <c r="I36" s="125">
        <v>0.1</v>
      </c>
      <c r="J36" s="125">
        <v>0.4</v>
      </c>
      <c r="K36" s="795"/>
    </row>
    <row r="37" spans="1:11" ht="15.75" thickBot="1" x14ac:dyDescent="0.3">
      <c r="A37" s="124" t="s">
        <v>388</v>
      </c>
      <c r="B37" s="125">
        <v>42.4</v>
      </c>
      <c r="C37" s="125">
        <v>0.8</v>
      </c>
      <c r="D37" s="125">
        <v>25</v>
      </c>
      <c r="E37" s="125">
        <f t="shared" si="0"/>
        <v>0.2</v>
      </c>
      <c r="F37" s="125">
        <v>0.1</v>
      </c>
      <c r="G37" s="125">
        <f t="shared" si="1"/>
        <v>0.2</v>
      </c>
      <c r="H37" s="125">
        <v>1</v>
      </c>
      <c r="I37" s="125">
        <v>0.1</v>
      </c>
      <c r="J37" s="125">
        <v>0.4</v>
      </c>
      <c r="K37" s="795"/>
    </row>
    <row r="38" spans="1:11" ht="15.75" thickBot="1" x14ac:dyDescent="0.3">
      <c r="A38" s="124" t="s">
        <v>389</v>
      </c>
      <c r="B38" s="125">
        <v>95.9</v>
      </c>
      <c r="C38" s="125">
        <v>3.6</v>
      </c>
      <c r="D38" s="125">
        <v>25</v>
      </c>
      <c r="E38" s="125">
        <f t="shared" si="0"/>
        <v>0.9</v>
      </c>
      <c r="F38" s="125">
        <v>0.6</v>
      </c>
      <c r="G38" s="125">
        <f t="shared" si="1"/>
        <v>0.9</v>
      </c>
      <c r="H38" s="125">
        <v>7.8</v>
      </c>
      <c r="I38" s="125">
        <v>0.3</v>
      </c>
      <c r="J38" s="125">
        <v>0.9</v>
      </c>
      <c r="K38" s="796"/>
    </row>
    <row r="39" spans="1:11" ht="15.75" thickBot="1" x14ac:dyDescent="0.3">
      <c r="A39" s="226"/>
      <c r="B39" s="227"/>
      <c r="C39" s="225"/>
      <c r="D39" s="225"/>
      <c r="E39" s="225"/>
      <c r="F39" s="225"/>
      <c r="G39" s="125" t="str">
        <f>IF((A39=""),"",MAX(E39,F39))</f>
        <v/>
      </c>
      <c r="H39" s="225"/>
      <c r="I39" s="225"/>
      <c r="J39" s="225"/>
      <c r="K39" s="794" t="s">
        <v>404</v>
      </c>
    </row>
    <row r="40" spans="1:11" ht="15.75" thickBot="1" x14ac:dyDescent="0.3">
      <c r="A40" s="226"/>
      <c r="B40" s="227"/>
      <c r="C40" s="225"/>
      <c r="D40" s="225"/>
      <c r="E40" s="225"/>
      <c r="F40" s="225"/>
      <c r="G40" s="125" t="str">
        <f t="shared" ref="G40:G45" si="2">IF((A40=""),"",MAX(E40,F40))</f>
        <v/>
      </c>
      <c r="H40" s="225"/>
      <c r="I40" s="225"/>
      <c r="J40" s="225"/>
      <c r="K40" s="795"/>
    </row>
    <row r="41" spans="1:11" ht="15.75" thickBot="1" x14ac:dyDescent="0.3">
      <c r="A41" s="226"/>
      <c r="B41" s="227"/>
      <c r="C41" s="225"/>
      <c r="D41" s="225"/>
      <c r="E41" s="225"/>
      <c r="F41" s="225"/>
      <c r="G41" s="125" t="str">
        <f t="shared" si="2"/>
        <v/>
      </c>
      <c r="H41" s="225"/>
      <c r="I41" s="225"/>
      <c r="J41" s="225"/>
      <c r="K41" s="795"/>
    </row>
    <row r="42" spans="1:11" ht="15.75" thickBot="1" x14ac:dyDescent="0.3">
      <c r="A42" s="226"/>
      <c r="B42" s="227"/>
      <c r="C42" s="225"/>
      <c r="D42" s="225"/>
      <c r="E42" s="225"/>
      <c r="F42" s="225"/>
      <c r="G42" s="125" t="str">
        <f t="shared" si="2"/>
        <v/>
      </c>
      <c r="H42" s="225"/>
      <c r="I42" s="225"/>
      <c r="J42" s="225"/>
      <c r="K42" s="795"/>
    </row>
    <row r="43" spans="1:11" ht="15.75" thickBot="1" x14ac:dyDescent="0.3">
      <c r="A43" s="226"/>
      <c r="B43" s="227"/>
      <c r="C43" s="225"/>
      <c r="D43" s="225"/>
      <c r="E43" s="225"/>
      <c r="F43" s="225"/>
      <c r="G43" s="125" t="str">
        <f t="shared" si="2"/>
        <v/>
      </c>
      <c r="H43" s="225"/>
      <c r="I43" s="225"/>
      <c r="J43" s="225"/>
      <c r="K43" s="795"/>
    </row>
    <row r="44" spans="1:11" ht="15.75" thickBot="1" x14ac:dyDescent="0.3">
      <c r="A44" s="226"/>
      <c r="B44" s="227"/>
      <c r="C44" s="225"/>
      <c r="D44" s="225"/>
      <c r="E44" s="225"/>
      <c r="F44" s="225"/>
      <c r="G44" s="125" t="str">
        <f t="shared" si="2"/>
        <v/>
      </c>
      <c r="H44" s="225"/>
      <c r="I44" s="225"/>
      <c r="J44" s="225"/>
      <c r="K44" s="795"/>
    </row>
    <row r="45" spans="1:11" ht="15.75" thickBot="1" x14ac:dyDescent="0.3">
      <c r="A45" s="226"/>
      <c r="B45" s="227"/>
      <c r="C45" s="225"/>
      <c r="D45" s="225"/>
      <c r="E45" s="225"/>
      <c r="F45" s="225"/>
      <c r="G45" s="125" t="str">
        <f t="shared" si="2"/>
        <v/>
      </c>
      <c r="H45" s="225"/>
      <c r="I45" s="225"/>
      <c r="J45" s="225"/>
      <c r="K45" s="795"/>
    </row>
    <row r="46" spans="1:11" ht="15.75" thickBot="1" x14ac:dyDescent="0.3">
      <c r="A46" s="122" t="s">
        <v>390</v>
      </c>
      <c r="B46" s="123"/>
      <c r="C46" s="123">
        <v>27</v>
      </c>
      <c r="D46" s="123" t="s">
        <v>318</v>
      </c>
      <c r="E46" s="123" t="s">
        <v>318</v>
      </c>
      <c r="F46" s="123">
        <v>13.5</v>
      </c>
      <c r="G46" s="123" t="s">
        <v>318</v>
      </c>
      <c r="H46" s="123"/>
      <c r="I46" s="123"/>
      <c r="J46" s="123"/>
      <c r="K46" s="799"/>
    </row>
    <row r="47" spans="1:11" ht="15.75" thickBot="1" x14ac:dyDescent="0.3">
      <c r="A47" s="122" t="s">
        <v>391</v>
      </c>
      <c r="B47" s="123"/>
      <c r="C47" s="123">
        <v>26</v>
      </c>
      <c r="D47" s="123" t="s">
        <v>318</v>
      </c>
      <c r="E47" s="123" t="s">
        <v>318</v>
      </c>
      <c r="F47" s="123">
        <v>19</v>
      </c>
      <c r="G47" s="123" t="s">
        <v>318</v>
      </c>
      <c r="H47" s="123"/>
      <c r="I47" s="123"/>
      <c r="J47" s="123"/>
      <c r="K47" s="800"/>
    </row>
    <row r="48" spans="1:11" ht="15.75" thickBot="1" x14ac:dyDescent="0.3">
      <c r="A48" s="122" t="s">
        <v>392</v>
      </c>
      <c r="B48" s="123"/>
      <c r="C48" s="123">
        <v>21</v>
      </c>
      <c r="D48" s="123" t="s">
        <v>318</v>
      </c>
      <c r="E48" s="123" t="s">
        <v>318</v>
      </c>
      <c r="F48" s="123">
        <v>21</v>
      </c>
      <c r="G48" s="123" t="s">
        <v>318</v>
      </c>
      <c r="H48" s="123"/>
      <c r="I48" s="123"/>
      <c r="J48" s="123"/>
      <c r="K48" s="800"/>
    </row>
    <row r="49" spans="1:11" ht="15.75" thickBot="1" x14ac:dyDescent="0.3">
      <c r="A49" s="122" t="s">
        <v>393</v>
      </c>
      <c r="B49" s="123"/>
      <c r="C49" s="123">
        <v>46</v>
      </c>
      <c r="D49" s="123" t="s">
        <v>318</v>
      </c>
      <c r="E49" s="123" t="s">
        <v>318</v>
      </c>
      <c r="F49" s="123">
        <v>46</v>
      </c>
      <c r="G49" s="123" t="s">
        <v>318</v>
      </c>
      <c r="H49" s="123"/>
      <c r="I49" s="123"/>
      <c r="J49" s="123"/>
      <c r="K49" s="800"/>
    </row>
    <row r="50" spans="1:11" ht="15.75" thickBot="1" x14ac:dyDescent="0.3">
      <c r="A50" s="122" t="s">
        <v>394</v>
      </c>
      <c r="B50" s="123"/>
      <c r="C50" s="123">
        <v>19.8</v>
      </c>
      <c r="D50" s="123" t="s">
        <v>318</v>
      </c>
      <c r="E50" s="123" t="s">
        <v>318</v>
      </c>
      <c r="F50" s="123">
        <v>0</v>
      </c>
      <c r="G50" s="123" t="s">
        <v>318</v>
      </c>
      <c r="H50" s="123"/>
      <c r="I50" s="123"/>
      <c r="J50" s="123"/>
      <c r="K50" s="800"/>
    </row>
    <row r="51" spans="1:11" ht="15.75" thickBot="1" x14ac:dyDescent="0.3">
      <c r="A51" s="122" t="s">
        <v>395</v>
      </c>
      <c r="B51" s="123"/>
      <c r="C51" s="123">
        <v>28</v>
      </c>
      <c r="D51" s="123" t="s">
        <v>318</v>
      </c>
      <c r="E51" s="123" t="s">
        <v>318</v>
      </c>
      <c r="F51" s="123">
        <v>7</v>
      </c>
      <c r="G51" s="123" t="s">
        <v>318</v>
      </c>
      <c r="H51" s="123"/>
      <c r="I51" s="123"/>
      <c r="J51" s="123"/>
      <c r="K51" s="800"/>
    </row>
    <row r="52" spans="1:11" ht="15.75" thickBot="1" x14ac:dyDescent="0.3">
      <c r="A52" s="122" t="s">
        <v>396</v>
      </c>
      <c r="B52" s="123"/>
      <c r="C52" s="123">
        <v>18</v>
      </c>
      <c r="D52" s="123" t="s">
        <v>318</v>
      </c>
      <c r="E52" s="123" t="s">
        <v>318</v>
      </c>
      <c r="F52" s="123">
        <v>18</v>
      </c>
      <c r="G52" s="123" t="s">
        <v>318</v>
      </c>
      <c r="H52" s="123">
        <v>46</v>
      </c>
      <c r="I52" s="123"/>
      <c r="J52" s="123"/>
      <c r="K52" s="800"/>
    </row>
    <row r="53" spans="1:11" ht="15.75" thickBot="1" x14ac:dyDescent="0.3">
      <c r="A53" s="122" t="s">
        <v>397</v>
      </c>
      <c r="B53" s="123"/>
      <c r="C53" s="123">
        <v>15</v>
      </c>
      <c r="D53" s="123" t="s">
        <v>318</v>
      </c>
      <c r="E53" s="123" t="s">
        <v>318</v>
      </c>
      <c r="F53" s="123">
        <v>15</v>
      </c>
      <c r="G53" s="123" t="s">
        <v>318</v>
      </c>
      <c r="H53" s="123">
        <v>15</v>
      </c>
      <c r="I53" s="123">
        <v>15</v>
      </c>
      <c r="J53" s="123"/>
      <c r="K53" s="800"/>
    </row>
    <row r="54" spans="1:11" ht="15.75" thickBot="1" x14ac:dyDescent="0.3">
      <c r="A54" s="228" t="s">
        <v>1065</v>
      </c>
      <c r="B54" s="126"/>
      <c r="C54" s="126">
        <v>14</v>
      </c>
      <c r="D54" s="123" t="s">
        <v>318</v>
      </c>
      <c r="E54" s="123" t="s">
        <v>318</v>
      </c>
      <c r="F54" s="126">
        <v>14</v>
      </c>
      <c r="G54" s="123" t="s">
        <v>318</v>
      </c>
      <c r="H54" s="126">
        <v>15</v>
      </c>
      <c r="I54" s="126">
        <v>16</v>
      </c>
      <c r="J54" s="126"/>
      <c r="K54" s="801"/>
    </row>
    <row r="55" spans="1:11" ht="15" customHeight="1" thickBot="1" x14ac:dyDescent="0.3">
      <c r="A55" s="228" t="s">
        <v>1171</v>
      </c>
      <c r="B55" s="126"/>
      <c r="C55" s="126"/>
      <c r="D55" s="123" t="s">
        <v>318</v>
      </c>
      <c r="E55" s="123" t="s">
        <v>318</v>
      </c>
      <c r="F55" s="126"/>
      <c r="G55" s="123" t="s">
        <v>318</v>
      </c>
      <c r="H55" s="126">
        <v>45</v>
      </c>
      <c r="I55" s="126"/>
      <c r="J55" s="126"/>
      <c r="K55" s="794" t="s">
        <v>407</v>
      </c>
    </row>
    <row r="56" spans="1:11" ht="15.75" thickBot="1" x14ac:dyDescent="0.3">
      <c r="A56" s="228" t="s">
        <v>1172</v>
      </c>
      <c r="B56" s="126"/>
      <c r="C56" s="126"/>
      <c r="D56" s="123" t="s">
        <v>318</v>
      </c>
      <c r="E56" s="123" t="s">
        <v>318</v>
      </c>
      <c r="F56" s="126"/>
      <c r="G56" s="123" t="s">
        <v>318</v>
      </c>
      <c r="H56" s="126"/>
      <c r="I56" s="126">
        <v>40</v>
      </c>
      <c r="J56" s="126"/>
      <c r="K56" s="795"/>
    </row>
    <row r="57" spans="1:11" ht="15.75" thickBot="1" x14ac:dyDescent="0.3">
      <c r="A57" s="228" t="s">
        <v>1173</v>
      </c>
      <c r="B57" s="126"/>
      <c r="C57" s="126"/>
      <c r="D57" s="123" t="s">
        <v>318</v>
      </c>
      <c r="E57" s="123" t="s">
        <v>318</v>
      </c>
      <c r="F57" s="126"/>
      <c r="G57" s="123" t="s">
        <v>318</v>
      </c>
      <c r="H57" s="126"/>
      <c r="I57" s="126">
        <v>60</v>
      </c>
      <c r="J57" s="126"/>
      <c r="K57" s="795"/>
    </row>
    <row r="58" spans="1:11" ht="15.75" thickBot="1" x14ac:dyDescent="0.3">
      <c r="A58" s="228"/>
      <c r="B58" s="126"/>
      <c r="C58" s="126"/>
      <c r="D58" s="123" t="s">
        <v>318</v>
      </c>
      <c r="E58" s="123" t="s">
        <v>318</v>
      </c>
      <c r="F58" s="126"/>
      <c r="G58" s="579" t="s">
        <v>318</v>
      </c>
      <c r="H58" s="126"/>
      <c r="I58" s="126"/>
      <c r="J58" s="126"/>
      <c r="K58" s="795"/>
    </row>
    <row r="59" spans="1:11" ht="15.75" thickBot="1" x14ac:dyDescent="0.3">
      <c r="A59" s="228"/>
      <c r="B59" s="126"/>
      <c r="C59" s="126"/>
      <c r="D59" s="123" t="s">
        <v>318</v>
      </c>
      <c r="E59" s="123" t="s">
        <v>318</v>
      </c>
      <c r="F59" s="126"/>
      <c r="G59" s="123" t="s">
        <v>318</v>
      </c>
      <c r="H59" s="126"/>
      <c r="I59" s="126"/>
      <c r="J59" s="126"/>
      <c r="K59" s="795"/>
    </row>
    <row r="60" spans="1:11" ht="15.75" thickBot="1" x14ac:dyDescent="0.3">
      <c r="A60" s="228"/>
      <c r="B60" s="126"/>
      <c r="C60" s="126"/>
      <c r="D60" s="123" t="s">
        <v>318</v>
      </c>
      <c r="E60" s="123" t="s">
        <v>318</v>
      </c>
      <c r="F60" s="126"/>
      <c r="G60" s="123" t="s">
        <v>318</v>
      </c>
      <c r="H60" s="126"/>
      <c r="I60" s="126"/>
      <c r="J60" s="126"/>
      <c r="K60" s="795"/>
    </row>
    <row r="61" spans="1:11" ht="15.75" thickBot="1" x14ac:dyDescent="0.3">
      <c r="A61" s="228"/>
      <c r="B61" s="126"/>
      <c r="C61" s="126"/>
      <c r="D61" s="123" t="s">
        <v>318</v>
      </c>
      <c r="E61" s="123" t="s">
        <v>318</v>
      </c>
      <c r="F61" s="126"/>
      <c r="G61" s="123" t="s">
        <v>318</v>
      </c>
      <c r="H61" s="126"/>
      <c r="I61" s="126"/>
      <c r="J61" s="126"/>
      <c r="K61" s="795"/>
    </row>
    <row r="62" spans="1:11" ht="15.75" thickBot="1" x14ac:dyDescent="0.3">
      <c r="A62" s="228"/>
      <c r="B62" s="126"/>
      <c r="C62" s="126"/>
      <c r="D62" s="123" t="s">
        <v>318</v>
      </c>
      <c r="E62" s="123" t="s">
        <v>318</v>
      </c>
      <c r="F62" s="126"/>
      <c r="G62" s="123" t="s">
        <v>318</v>
      </c>
      <c r="H62" s="126"/>
      <c r="I62" s="126"/>
      <c r="J62" s="126"/>
      <c r="K62" s="795"/>
    </row>
    <row r="63" spans="1:11" ht="15.75" thickBot="1" x14ac:dyDescent="0.3">
      <c r="A63" s="228"/>
      <c r="B63" s="126"/>
      <c r="C63" s="126"/>
      <c r="D63" s="123" t="s">
        <v>318</v>
      </c>
      <c r="E63" s="123" t="s">
        <v>318</v>
      </c>
      <c r="F63" s="126"/>
      <c r="G63" s="123" t="s">
        <v>318</v>
      </c>
      <c r="H63" s="126"/>
      <c r="I63" s="126"/>
      <c r="J63" s="126"/>
      <c r="K63" s="795"/>
    </row>
    <row r="64" spans="1:11" ht="15.75" thickBot="1" x14ac:dyDescent="0.3">
      <c r="A64" s="228"/>
      <c r="B64" s="126"/>
      <c r="C64" s="126"/>
      <c r="D64" s="123" t="s">
        <v>318</v>
      </c>
      <c r="E64" s="123" t="s">
        <v>318</v>
      </c>
      <c r="F64" s="126"/>
      <c r="G64" s="123" t="s">
        <v>318</v>
      </c>
      <c r="H64" s="126"/>
      <c r="I64" s="126"/>
      <c r="J64" s="126"/>
      <c r="K64" s="795"/>
    </row>
    <row r="65" spans="1:11" ht="15.75" thickBot="1" x14ac:dyDescent="0.3">
      <c r="A65" s="228"/>
      <c r="B65" s="126"/>
      <c r="C65" s="126"/>
      <c r="D65" s="123" t="s">
        <v>318</v>
      </c>
      <c r="E65" s="123" t="s">
        <v>318</v>
      </c>
      <c r="F65" s="126"/>
      <c r="G65" s="123" t="s">
        <v>318</v>
      </c>
      <c r="H65" s="126"/>
      <c r="I65" s="126"/>
      <c r="J65" s="126"/>
      <c r="K65" s="795"/>
    </row>
    <row r="66" spans="1:11" ht="15.75" thickBot="1" x14ac:dyDescent="0.3">
      <c r="A66" s="228"/>
      <c r="B66" s="126"/>
      <c r="C66" s="126"/>
      <c r="D66" s="123" t="s">
        <v>318</v>
      </c>
      <c r="E66" s="123" t="s">
        <v>318</v>
      </c>
      <c r="F66" s="126"/>
      <c r="G66" s="123" t="s">
        <v>318</v>
      </c>
      <c r="H66" s="126"/>
      <c r="I66" s="126"/>
      <c r="J66" s="126"/>
      <c r="K66" s="795"/>
    </row>
    <row r="67" spans="1:11" ht="15.75" thickBot="1" x14ac:dyDescent="0.3">
      <c r="A67" s="228"/>
      <c r="B67" s="126"/>
      <c r="C67" s="126"/>
      <c r="D67" s="123" t="s">
        <v>318</v>
      </c>
      <c r="E67" s="123" t="s">
        <v>318</v>
      </c>
      <c r="F67" s="126"/>
      <c r="G67" s="123" t="s">
        <v>318</v>
      </c>
      <c r="H67" s="126"/>
      <c r="I67" s="126"/>
      <c r="J67" s="126"/>
      <c r="K67" s="795"/>
    </row>
    <row r="68" spans="1:11" ht="15.75" thickBot="1" x14ac:dyDescent="0.3">
      <c r="A68" s="228"/>
      <c r="B68" s="126"/>
      <c r="C68" s="126"/>
      <c r="D68" s="123" t="s">
        <v>318</v>
      </c>
      <c r="E68" s="123" t="s">
        <v>318</v>
      </c>
      <c r="F68" s="126"/>
      <c r="G68" s="123" t="s">
        <v>318</v>
      </c>
      <c r="H68" s="126"/>
      <c r="I68" s="126"/>
      <c r="J68" s="126"/>
      <c r="K68" s="795"/>
    </row>
    <row r="69" spans="1:11" ht="15.75" thickBot="1" x14ac:dyDescent="0.3">
      <c r="A69" s="228"/>
      <c r="B69" s="126"/>
      <c r="C69" s="126"/>
      <c r="D69" s="123" t="s">
        <v>318</v>
      </c>
      <c r="E69" s="123" t="s">
        <v>318</v>
      </c>
      <c r="F69" s="126"/>
      <c r="G69" s="123" t="s">
        <v>318</v>
      </c>
      <c r="H69" s="126"/>
      <c r="I69" s="126"/>
      <c r="J69" s="126"/>
      <c r="K69" s="795"/>
    </row>
    <row r="70" spans="1:11" ht="15.75" thickBot="1" x14ac:dyDescent="0.3">
      <c r="A70" s="228"/>
      <c r="B70" s="126"/>
      <c r="C70" s="126"/>
      <c r="D70" s="123" t="s">
        <v>318</v>
      </c>
      <c r="E70" s="123" t="s">
        <v>318</v>
      </c>
      <c r="F70" s="126"/>
      <c r="G70" s="123" t="s">
        <v>318</v>
      </c>
      <c r="H70" s="126"/>
      <c r="I70" s="126"/>
      <c r="J70" s="126"/>
      <c r="K70" s="795"/>
    </row>
    <row r="71" spans="1:11" ht="15.75" thickBot="1" x14ac:dyDescent="0.3">
      <c r="A71" s="228"/>
      <c r="B71" s="126"/>
      <c r="C71" s="126"/>
      <c r="D71" s="123" t="s">
        <v>318</v>
      </c>
      <c r="E71" s="123" t="s">
        <v>318</v>
      </c>
      <c r="F71" s="126"/>
      <c r="G71" s="123" t="s">
        <v>318</v>
      </c>
      <c r="H71" s="126"/>
      <c r="I71" s="126"/>
      <c r="J71" s="126"/>
      <c r="K71" s="795"/>
    </row>
    <row r="72" spans="1:11" ht="15.75" thickBot="1" x14ac:dyDescent="0.3">
      <c r="A72" s="228"/>
      <c r="B72" s="126"/>
      <c r="C72" s="126"/>
      <c r="D72" s="123" t="s">
        <v>318</v>
      </c>
      <c r="E72" s="123" t="s">
        <v>318</v>
      </c>
      <c r="F72" s="126"/>
      <c r="G72" s="123" t="s">
        <v>318</v>
      </c>
      <c r="H72" s="126"/>
      <c r="I72" s="126"/>
      <c r="J72" s="126"/>
      <c r="K72" s="795"/>
    </row>
    <row r="73" spans="1:11" ht="15.75" thickBot="1" x14ac:dyDescent="0.3">
      <c r="A73" s="228"/>
      <c r="B73" s="126"/>
      <c r="C73" s="126"/>
      <c r="D73" s="123" t="s">
        <v>318</v>
      </c>
      <c r="E73" s="123" t="s">
        <v>318</v>
      </c>
      <c r="F73" s="126"/>
      <c r="G73" s="123" t="s">
        <v>318</v>
      </c>
      <c r="H73" s="126"/>
      <c r="I73" s="126"/>
      <c r="J73" s="126"/>
      <c r="K73" s="795"/>
    </row>
    <row r="74" spans="1:11" ht="15.75" thickBot="1" x14ac:dyDescent="0.3">
      <c r="A74" s="228"/>
      <c r="B74" s="126"/>
      <c r="C74" s="126"/>
      <c r="D74" s="123" t="s">
        <v>318</v>
      </c>
      <c r="E74" s="123" t="s">
        <v>318</v>
      </c>
      <c r="F74" s="126"/>
      <c r="G74" s="579" t="s">
        <v>318</v>
      </c>
      <c r="H74" s="126"/>
      <c r="I74" s="126"/>
      <c r="J74" s="126"/>
      <c r="K74" s="795"/>
    </row>
    <row r="75" spans="1:11" ht="15.75" thickBot="1" x14ac:dyDescent="0.3">
      <c r="A75" s="228"/>
      <c r="B75" s="126"/>
      <c r="C75" s="126"/>
      <c r="D75" s="123" t="s">
        <v>318</v>
      </c>
      <c r="E75" s="123" t="s">
        <v>318</v>
      </c>
      <c r="F75" s="126"/>
      <c r="G75" s="123" t="s">
        <v>318</v>
      </c>
      <c r="H75" s="126"/>
      <c r="I75" s="126"/>
      <c r="J75" s="126"/>
      <c r="K75" s="795"/>
    </row>
    <row r="76" spans="1:11" ht="15.75" thickBot="1" x14ac:dyDescent="0.3">
      <c r="A76" s="228"/>
      <c r="B76" s="126"/>
      <c r="C76" s="126"/>
      <c r="D76" s="123" t="s">
        <v>318</v>
      </c>
      <c r="E76" s="123" t="s">
        <v>318</v>
      </c>
      <c r="F76" s="126"/>
      <c r="G76" s="123" t="s">
        <v>318</v>
      </c>
      <c r="H76" s="126"/>
      <c r="I76" s="126"/>
      <c r="J76" s="126"/>
      <c r="K76" s="795"/>
    </row>
    <row r="77" spans="1:11" ht="15.75" thickBot="1" x14ac:dyDescent="0.3">
      <c r="A77" s="228"/>
      <c r="B77" s="126"/>
      <c r="C77" s="126"/>
      <c r="D77" s="123" t="s">
        <v>318</v>
      </c>
      <c r="E77" s="123" t="s">
        <v>318</v>
      </c>
      <c r="F77" s="126"/>
      <c r="G77" s="123" t="s">
        <v>318</v>
      </c>
      <c r="H77" s="126"/>
      <c r="I77" s="126"/>
      <c r="J77" s="126"/>
      <c r="K77" s="795"/>
    </row>
    <row r="78" spans="1:11" ht="15.75" thickBot="1" x14ac:dyDescent="0.3">
      <c r="A78" s="228"/>
      <c r="B78" s="126"/>
      <c r="C78" s="126"/>
      <c r="D78" s="123" t="s">
        <v>318</v>
      </c>
      <c r="E78" s="123" t="s">
        <v>318</v>
      </c>
      <c r="F78" s="126"/>
      <c r="G78" s="123" t="s">
        <v>318</v>
      </c>
      <c r="H78" s="126"/>
      <c r="I78" s="126"/>
      <c r="J78" s="126"/>
      <c r="K78" s="795"/>
    </row>
    <row r="79" spans="1:11" ht="15.75" thickBot="1" x14ac:dyDescent="0.3">
      <c r="A79" s="228"/>
      <c r="B79" s="126"/>
      <c r="C79" s="126"/>
      <c r="D79" s="123" t="s">
        <v>318</v>
      </c>
      <c r="E79" s="123" t="s">
        <v>318</v>
      </c>
      <c r="F79" s="126"/>
      <c r="G79" s="123" t="s">
        <v>318</v>
      </c>
      <c r="H79" s="126"/>
      <c r="I79" s="126"/>
      <c r="J79" s="126"/>
      <c r="K79" s="795"/>
    </row>
    <row r="80" spans="1:11" ht="15.75" thickBot="1" x14ac:dyDescent="0.3">
      <c r="A80" s="531"/>
      <c r="B80" s="532"/>
      <c r="C80" s="532"/>
      <c r="D80" s="578" t="s">
        <v>318</v>
      </c>
      <c r="E80" s="123" t="s">
        <v>318</v>
      </c>
      <c r="F80" s="126"/>
      <c r="G80" s="578" t="s">
        <v>318</v>
      </c>
      <c r="H80" s="532"/>
      <c r="I80" s="126"/>
      <c r="J80" s="126"/>
      <c r="K80" s="796"/>
    </row>
    <row r="81" spans="1:11" ht="14.45" customHeight="1" x14ac:dyDescent="0.25"/>
    <row r="82" spans="1:11" ht="14.45" customHeight="1" x14ac:dyDescent="0.25"/>
    <row r="83" spans="1:11" ht="15.95" customHeight="1" x14ac:dyDescent="0.25"/>
    <row r="84" spans="1:11" ht="15.6" customHeight="1" x14ac:dyDescent="0.25"/>
    <row r="86" spans="1:11" ht="15.95" customHeight="1" x14ac:dyDescent="0.25"/>
    <row r="87" spans="1:11" ht="15.6" customHeight="1" x14ac:dyDescent="0.25"/>
    <row r="88" spans="1:11" ht="15.6" customHeight="1" x14ac:dyDescent="0.25"/>
    <row r="89" spans="1:11" ht="15.6" customHeight="1" x14ac:dyDescent="0.25"/>
    <row r="90" spans="1:11" ht="14.45" customHeight="1" x14ac:dyDescent="0.25">
      <c r="A90" s="802" t="s">
        <v>1295</v>
      </c>
      <c r="B90" s="802"/>
      <c r="C90" s="802"/>
      <c r="D90" s="802"/>
      <c r="E90" s="802"/>
      <c r="F90" s="802"/>
      <c r="G90" s="802"/>
      <c r="H90" s="802"/>
      <c r="I90" s="802"/>
      <c r="J90" s="802"/>
      <c r="K90" s="802"/>
    </row>
    <row r="91" spans="1:11" x14ac:dyDescent="0.25">
      <c r="A91" s="802"/>
      <c r="B91" s="802"/>
      <c r="C91" s="802"/>
      <c r="D91" s="802"/>
      <c r="E91" s="802"/>
      <c r="F91" s="802"/>
      <c r="G91" s="802"/>
      <c r="H91" s="802"/>
      <c r="I91" s="802"/>
      <c r="J91" s="802"/>
      <c r="K91" s="802"/>
    </row>
    <row r="92" spans="1:11" ht="15.75" x14ac:dyDescent="0.25">
      <c r="A92" s="791" t="s">
        <v>1274</v>
      </c>
      <c r="B92" s="792"/>
      <c r="C92" s="792"/>
      <c r="D92" s="793"/>
      <c r="E92" s="791" t="s">
        <v>1364</v>
      </c>
      <c r="F92" s="793"/>
      <c r="G92" s="791" t="s">
        <v>1365</v>
      </c>
      <c r="H92" s="793"/>
      <c r="I92" s="791" t="s">
        <v>1275</v>
      </c>
      <c r="J92" s="792"/>
      <c r="K92" s="792"/>
    </row>
    <row r="93" spans="1:11" x14ac:dyDescent="0.25">
      <c r="A93" s="806" t="s">
        <v>1285</v>
      </c>
      <c r="B93" s="807"/>
      <c r="C93" s="807"/>
      <c r="D93" s="808"/>
      <c r="E93" s="809">
        <v>0.9</v>
      </c>
      <c r="F93" s="810"/>
      <c r="G93" s="809">
        <v>0.9</v>
      </c>
      <c r="H93" s="810"/>
      <c r="I93" s="809">
        <v>0.9</v>
      </c>
      <c r="J93" s="811"/>
      <c r="K93" s="811"/>
    </row>
    <row r="94" spans="1:11" x14ac:dyDescent="0.25">
      <c r="A94" s="803" t="s">
        <v>1276</v>
      </c>
      <c r="B94" s="805"/>
      <c r="C94" s="805"/>
      <c r="D94" s="804"/>
      <c r="E94" s="803">
        <v>0.6</v>
      </c>
      <c r="F94" s="804"/>
      <c r="G94" s="803">
        <v>0.5</v>
      </c>
      <c r="H94" s="804"/>
      <c r="I94" s="803">
        <v>0.6</v>
      </c>
      <c r="J94" s="805"/>
      <c r="K94" s="805"/>
    </row>
    <row r="95" spans="1:11" x14ac:dyDescent="0.25">
      <c r="A95" s="806" t="s">
        <v>1277</v>
      </c>
      <c r="B95" s="807"/>
      <c r="C95" s="807"/>
      <c r="D95" s="808"/>
      <c r="E95" s="809">
        <v>0.7</v>
      </c>
      <c r="F95" s="810"/>
      <c r="G95" s="809">
        <v>0.6</v>
      </c>
      <c r="H95" s="810"/>
      <c r="I95" s="809">
        <v>0.7</v>
      </c>
      <c r="J95" s="811"/>
      <c r="K95" s="811"/>
    </row>
    <row r="96" spans="1:11" x14ac:dyDescent="0.25">
      <c r="A96" s="803" t="s">
        <v>1278</v>
      </c>
      <c r="B96" s="805"/>
      <c r="C96" s="805"/>
      <c r="D96" s="804"/>
      <c r="E96" s="803">
        <v>0.6</v>
      </c>
      <c r="F96" s="804"/>
      <c r="G96" s="803">
        <v>0.5</v>
      </c>
      <c r="H96" s="804"/>
      <c r="I96" s="803">
        <v>0.6</v>
      </c>
      <c r="J96" s="805"/>
      <c r="K96" s="805"/>
    </row>
    <row r="97" spans="1:11" x14ac:dyDescent="0.25">
      <c r="A97" s="806" t="s">
        <v>1279</v>
      </c>
      <c r="B97" s="807"/>
      <c r="C97" s="807"/>
      <c r="D97" s="808"/>
      <c r="E97" s="809">
        <v>0.6</v>
      </c>
      <c r="F97" s="810"/>
      <c r="G97" s="809">
        <v>0.6</v>
      </c>
      <c r="H97" s="810"/>
      <c r="I97" s="809">
        <v>0.6</v>
      </c>
      <c r="J97" s="811"/>
      <c r="K97" s="811"/>
    </row>
    <row r="98" spans="1:11" x14ac:dyDescent="0.25">
      <c r="A98" s="803" t="s">
        <v>1286</v>
      </c>
      <c r="B98" s="805"/>
      <c r="C98" s="805"/>
      <c r="D98" s="804"/>
      <c r="E98" s="803">
        <v>0.3</v>
      </c>
      <c r="F98" s="804"/>
      <c r="G98" s="803">
        <v>0.3</v>
      </c>
      <c r="H98" s="804"/>
      <c r="I98" s="803">
        <v>0.3</v>
      </c>
      <c r="J98" s="805"/>
      <c r="K98" s="805"/>
    </row>
    <row r="99" spans="1:11" x14ac:dyDescent="0.25">
      <c r="A99" s="803"/>
      <c r="B99" s="805"/>
      <c r="C99" s="805"/>
      <c r="D99" s="804"/>
      <c r="E99" s="803"/>
      <c r="F99" s="804"/>
      <c r="G99" s="803"/>
      <c r="H99" s="804"/>
      <c r="I99" s="803"/>
      <c r="J99" s="805"/>
      <c r="K99" s="805"/>
    </row>
    <row r="100" spans="1:11" x14ac:dyDescent="0.25">
      <c r="A100" s="806" t="s">
        <v>1280</v>
      </c>
      <c r="B100" s="807"/>
      <c r="C100" s="807"/>
      <c r="D100" s="808"/>
      <c r="E100" s="809">
        <v>0.3</v>
      </c>
      <c r="F100" s="810"/>
      <c r="G100" s="809">
        <v>0.3</v>
      </c>
      <c r="H100" s="810"/>
      <c r="I100" s="809">
        <v>0.3</v>
      </c>
      <c r="J100" s="811"/>
      <c r="K100" s="811"/>
    </row>
    <row r="101" spans="1:11" x14ac:dyDescent="0.25">
      <c r="A101" s="803" t="s">
        <v>1281</v>
      </c>
      <c r="B101" s="805"/>
      <c r="C101" s="805"/>
      <c r="D101" s="804"/>
      <c r="E101" s="803">
        <v>0.25</v>
      </c>
      <c r="F101" s="804"/>
      <c r="G101" s="803">
        <v>0.25</v>
      </c>
      <c r="H101" s="804"/>
      <c r="I101" s="803">
        <v>0.25</v>
      </c>
      <c r="J101" s="805"/>
      <c r="K101" s="805"/>
    </row>
    <row r="102" spans="1:11" x14ac:dyDescent="0.25">
      <c r="A102" s="806" t="s">
        <v>1287</v>
      </c>
      <c r="B102" s="807"/>
      <c r="C102" s="807"/>
      <c r="D102" s="808">
        <v>60</v>
      </c>
      <c r="E102" s="809">
        <v>0.25</v>
      </c>
      <c r="F102" s="810"/>
      <c r="G102" s="809">
        <v>0.25</v>
      </c>
      <c r="H102" s="810"/>
      <c r="I102" s="809">
        <v>0.25</v>
      </c>
      <c r="J102" s="811"/>
      <c r="K102" s="811"/>
    </row>
    <row r="103" spans="1:11" x14ac:dyDescent="0.25">
      <c r="A103" s="803" t="s">
        <v>1282</v>
      </c>
      <c r="B103" s="805"/>
      <c r="C103" s="805"/>
      <c r="D103" s="804"/>
      <c r="E103" s="803">
        <v>0.1</v>
      </c>
      <c r="F103" s="804"/>
      <c r="G103" s="803">
        <v>0.1</v>
      </c>
      <c r="H103" s="804"/>
      <c r="I103" s="803">
        <v>0.1</v>
      </c>
      <c r="J103" s="805"/>
      <c r="K103" s="805"/>
    </row>
    <row r="104" spans="1:11" x14ac:dyDescent="0.25">
      <c r="A104" s="806" t="s">
        <v>1284</v>
      </c>
      <c r="B104" s="807"/>
      <c r="C104" s="807"/>
      <c r="D104" s="808"/>
      <c r="E104" s="809">
        <v>0.05</v>
      </c>
      <c r="F104" s="810"/>
      <c r="G104" s="809">
        <v>0.05</v>
      </c>
      <c r="H104" s="810"/>
      <c r="I104" s="809">
        <v>0.05</v>
      </c>
      <c r="J104" s="811"/>
      <c r="K104" s="811"/>
    </row>
    <row r="105" spans="1:11" x14ac:dyDescent="0.25">
      <c r="A105" s="803" t="s">
        <v>1283</v>
      </c>
      <c r="B105" s="805"/>
      <c r="C105" s="805"/>
      <c r="D105" s="804"/>
      <c r="E105" s="803">
        <v>0.03</v>
      </c>
      <c r="F105" s="804"/>
      <c r="G105" s="803">
        <v>0.03</v>
      </c>
      <c r="H105" s="804"/>
      <c r="I105" s="803">
        <v>0.03</v>
      </c>
      <c r="J105" s="805"/>
      <c r="K105" s="805"/>
    </row>
    <row r="107" spans="1:11" s="533" customFormat="1" x14ac:dyDescent="0.25"/>
    <row r="113" ht="15.6" customHeight="1" x14ac:dyDescent="0.25"/>
    <row r="114" ht="15.6" customHeight="1" x14ac:dyDescent="0.25"/>
    <row r="116" ht="15.6" customHeight="1" x14ac:dyDescent="0.25"/>
  </sheetData>
  <sheetProtection password="A7DB" sheet="1" selectLockedCells="1"/>
  <mergeCells count="58">
    <mergeCell ref="A105:D105"/>
    <mergeCell ref="E105:F105"/>
    <mergeCell ref="G105:H105"/>
    <mergeCell ref="I105:K105"/>
    <mergeCell ref="I101:K101"/>
    <mergeCell ref="G98:H99"/>
    <mergeCell ref="I98:K99"/>
    <mergeCell ref="A102:D102"/>
    <mergeCell ref="I103:K103"/>
    <mergeCell ref="A104:D104"/>
    <mergeCell ref="A95:D95"/>
    <mergeCell ref="I102:K102"/>
    <mergeCell ref="A103:D103"/>
    <mergeCell ref="E103:F103"/>
    <mergeCell ref="G103:H103"/>
    <mergeCell ref="I100:K100"/>
    <mergeCell ref="A96:D96"/>
    <mergeCell ref="E97:F97"/>
    <mergeCell ref="G97:H97"/>
    <mergeCell ref="A97:D97"/>
    <mergeCell ref="E104:F104"/>
    <mergeCell ref="G104:H104"/>
    <mergeCell ref="I104:K104"/>
    <mergeCell ref="I97:K97"/>
    <mergeCell ref="E102:F102"/>
    <mergeCell ref="G102:H102"/>
    <mergeCell ref="A101:D101"/>
    <mergeCell ref="E101:F101"/>
    <mergeCell ref="A98:D99"/>
    <mergeCell ref="G101:H101"/>
    <mergeCell ref="A100:D100"/>
    <mergeCell ref="E100:F100"/>
    <mergeCell ref="G100:H100"/>
    <mergeCell ref="E98:F99"/>
    <mergeCell ref="I94:K94"/>
    <mergeCell ref="I95:K95"/>
    <mergeCell ref="I96:K96"/>
    <mergeCell ref="G92:H92"/>
    <mergeCell ref="E92:F92"/>
    <mergeCell ref="E95:F95"/>
    <mergeCell ref="E96:F96"/>
    <mergeCell ref="G95:H95"/>
    <mergeCell ref="G96:H96"/>
    <mergeCell ref="I93:K93"/>
    <mergeCell ref="E94:F94"/>
    <mergeCell ref="G94:H94"/>
    <mergeCell ref="A94:D94"/>
    <mergeCell ref="A93:D93"/>
    <mergeCell ref="E93:F93"/>
    <mergeCell ref="G93:H93"/>
    <mergeCell ref="A92:D92"/>
    <mergeCell ref="K39:K45"/>
    <mergeCell ref="K3:K38"/>
    <mergeCell ref="D1:E1"/>
    <mergeCell ref="K46:K54"/>
    <mergeCell ref="K55:K80"/>
    <mergeCell ref="I92:K92"/>
    <mergeCell ref="A90:K91"/>
  </mergeCells>
  <pageMargins left="0.70866141732283472" right="0.70866141732283472" top="0.98425196850393704" bottom="0.78740157480314965" header="0.31496062992125984" footer="0.31496062992125984"/>
  <pageSetup paperSize="9" scale="70" orientation="landscape" r:id="rId1"/>
  <headerFooter>
    <oddHeader>&amp;C&amp;G&amp;R&amp;G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H16"/>
  <sheetViews>
    <sheetView workbookViewId="0">
      <selection activeCell="H5" sqref="H5"/>
    </sheetView>
  </sheetViews>
  <sheetFormatPr baseColWidth="10" defaultColWidth="10.85546875" defaultRowHeight="15" x14ac:dyDescent="0.25"/>
  <cols>
    <col min="1" max="1" width="30.140625" style="7" bestFit="1" customWidth="1"/>
    <col min="2" max="2" width="8.85546875" style="7" bestFit="1" customWidth="1"/>
    <col min="3" max="7" width="12.85546875" style="7" customWidth="1"/>
    <col min="8" max="16384" width="10.85546875" style="7"/>
  </cols>
  <sheetData>
    <row r="1" spans="1:8" x14ac:dyDescent="0.25">
      <c r="A1" s="221" t="s">
        <v>76</v>
      </c>
      <c r="B1" s="480">
        <f ca="1">YEAR(TODAY())</f>
        <v>2022</v>
      </c>
      <c r="C1" s="30"/>
      <c r="D1" s="30"/>
      <c r="E1" s="30"/>
      <c r="F1" s="30"/>
      <c r="G1" s="30"/>
    </row>
    <row r="2" spans="1:8" x14ac:dyDescent="0.25">
      <c r="A2" s="221" t="s">
        <v>716</v>
      </c>
      <c r="B2" s="30"/>
      <c r="C2" s="30"/>
      <c r="D2" s="30"/>
      <c r="E2" s="30"/>
      <c r="F2" s="30"/>
      <c r="G2" s="30"/>
    </row>
    <row r="3" spans="1:8" x14ac:dyDescent="0.25">
      <c r="A3" s="30"/>
      <c r="B3" s="30"/>
      <c r="C3" s="30"/>
      <c r="D3" s="30"/>
      <c r="E3" s="30"/>
      <c r="F3" s="30"/>
      <c r="G3" s="30"/>
    </row>
    <row r="4" spans="1:8" ht="41.45" customHeight="1" x14ac:dyDescent="0.25">
      <c r="A4" s="222"/>
      <c r="B4" s="32" t="s">
        <v>715</v>
      </c>
      <c r="C4" s="294" t="s">
        <v>1037</v>
      </c>
      <c r="D4" s="298" t="s">
        <v>1352</v>
      </c>
      <c r="E4" s="299" t="s">
        <v>1353</v>
      </c>
      <c r="F4" s="298" t="s">
        <v>1354</v>
      </c>
      <c r="G4" s="298" t="s">
        <v>1355</v>
      </c>
    </row>
    <row r="5" spans="1:8" x14ac:dyDescent="0.25">
      <c r="A5" s="222"/>
      <c r="B5" s="32" t="s">
        <v>58</v>
      </c>
      <c r="C5" s="32" t="s">
        <v>714</v>
      </c>
      <c r="D5" s="298" t="s">
        <v>714</v>
      </c>
      <c r="E5" s="299" t="s">
        <v>714</v>
      </c>
      <c r="F5" s="299" t="s">
        <v>714</v>
      </c>
      <c r="G5" s="298" t="s">
        <v>714</v>
      </c>
    </row>
    <row r="6" spans="1:8" x14ac:dyDescent="0.25">
      <c r="A6" s="222" t="s">
        <v>81</v>
      </c>
      <c r="B6" s="365">
        <f>SUM('N-Bedarf AL'!C8:C310)</f>
        <v>0</v>
      </c>
      <c r="C6" s="318">
        <f>SUM('N-Bedarf AL'!U8:U310)</f>
        <v>0</v>
      </c>
      <c r="D6" s="318">
        <f>SUM('P-Bedarf AL'!W10:W313)</f>
        <v>0</v>
      </c>
      <c r="E6" s="318">
        <f>SUM('P-Bedarf AL'!Y10:Y313)</f>
        <v>0</v>
      </c>
      <c r="F6" s="318">
        <f>SUM('P-Bedarf AL'!AA10:AA313)</f>
        <v>0</v>
      </c>
      <c r="G6" s="318">
        <f>SUM('P-Bedarf AL'!AC10:AC313)</f>
        <v>0</v>
      </c>
    </row>
    <row r="7" spans="1:8" x14ac:dyDescent="0.25">
      <c r="A7" s="222" t="s">
        <v>710</v>
      </c>
      <c r="B7" s="365">
        <f>SUM('N-Bedarf AL §13a'!C8:C310)</f>
        <v>0</v>
      </c>
      <c r="C7" s="318">
        <f>SUM('N-Bedarf AL §13a'!W8:W310)</f>
        <v>0</v>
      </c>
      <c r="D7" s="318">
        <f>SUM('P-Bedarf AL §13a'!W10:W313)</f>
        <v>0</v>
      </c>
      <c r="E7" s="318">
        <f>SUM('P-Bedarf AL §13a'!Y10:Y313)</f>
        <v>0</v>
      </c>
      <c r="F7" s="318">
        <f>SUM('P-Bedarf AL §13a'!AA10:AA313)</f>
        <v>0</v>
      </c>
      <c r="G7" s="318">
        <f>SUM('P-Bedarf AL §13a'!AC10:AC313)</f>
        <v>0</v>
      </c>
    </row>
    <row r="8" spans="1:8" x14ac:dyDescent="0.25">
      <c r="A8" s="222" t="s">
        <v>42</v>
      </c>
      <c r="B8" s="365">
        <f>SUM('N-Bedarf GL'!C8:C310)</f>
        <v>0</v>
      </c>
      <c r="C8" s="318">
        <f>SUM('N-Bedarf GL'!S8:S310)</f>
        <v>0</v>
      </c>
      <c r="D8" s="318">
        <f>SUM('P-Bedarf GL'!O9:O311)</f>
        <v>0</v>
      </c>
      <c r="E8" s="318">
        <f>SUM('P-Bedarf GL'!Q9:Q311)</f>
        <v>0</v>
      </c>
      <c r="F8" s="318">
        <f>SUM('P-Bedarf GL'!S9:S311)</f>
        <v>0</v>
      </c>
      <c r="G8" s="318">
        <f>SUM('P-Bedarf GL'!U9:U311)</f>
        <v>0</v>
      </c>
      <c r="H8" s="317"/>
    </row>
    <row r="9" spans="1:8" x14ac:dyDescent="0.25">
      <c r="A9" s="222" t="s">
        <v>712</v>
      </c>
      <c r="B9" s="365">
        <f>SUM('N-Bedarf GL §13a'!C8:C310)</f>
        <v>0</v>
      </c>
      <c r="C9" s="318">
        <f>SUM('N-Bedarf GL §13a'!U8:U310)</f>
        <v>0</v>
      </c>
      <c r="D9" s="318">
        <f>SUM('P-Bedarf GL §13a'!O9:O311)</f>
        <v>0</v>
      </c>
      <c r="E9" s="318">
        <f>SUM('P-Bedarf GL §13a'!Q9:Q311)</f>
        <v>0</v>
      </c>
      <c r="F9" s="318">
        <f>SUM('P-Bedarf GL §13a'!S9:S311)</f>
        <v>0</v>
      </c>
      <c r="G9" s="318">
        <f>SUM('P-Bedarf GL §13a'!U9:U311)</f>
        <v>0</v>
      </c>
      <c r="H9" s="317"/>
    </row>
    <row r="10" spans="1:8" x14ac:dyDescent="0.25">
      <c r="A10" s="222" t="s">
        <v>515</v>
      </c>
      <c r="B10" s="365">
        <f>SUM('N-Bedarf SK'!C8:C310)</f>
        <v>0</v>
      </c>
      <c r="C10" s="318">
        <f>SUM('N-Bedarf SK'!AF8:AF310)</f>
        <v>0</v>
      </c>
      <c r="D10" s="318">
        <f>SUM('P-Bedarf SK'!W10:W313)</f>
        <v>0</v>
      </c>
      <c r="E10" s="318">
        <f>SUM('P-Bedarf SK'!Y10:Y313)</f>
        <v>0</v>
      </c>
      <c r="F10" s="318">
        <f>SUM('P-Bedarf SK'!AA10:AA313)</f>
        <v>0</v>
      </c>
      <c r="G10" s="318">
        <f>SUM('P-Bedarf SK'!AC10:AC313)</f>
        <v>0</v>
      </c>
      <c r="H10" s="317"/>
    </row>
    <row r="11" spans="1:8" x14ac:dyDescent="0.25">
      <c r="A11" s="222" t="s">
        <v>711</v>
      </c>
      <c r="B11" s="365">
        <f>SUM('N-Bedarf-SK §13a'!C8:C310)</f>
        <v>0</v>
      </c>
      <c r="C11" s="318">
        <f>SUM('N-Bedarf-SK §13a'!AH8:AH310)</f>
        <v>0</v>
      </c>
      <c r="D11" s="318">
        <f>SUM('P-Bedarf SK §13a'!W10:W313)</f>
        <v>0</v>
      </c>
      <c r="E11" s="318">
        <f>SUM('P-Bedarf SK §13a'!Y10:Y313)</f>
        <v>0</v>
      </c>
      <c r="F11" s="318">
        <f>SUM('P-Bedarf SK §13a'!AA10:AA313)</f>
        <v>0</v>
      </c>
      <c r="G11" s="318">
        <f>SUM('P-Bedarf SK §13a'!AC10:AC313)</f>
        <v>0</v>
      </c>
    </row>
    <row r="12" spans="1:8" s="317" customFormat="1" ht="14.45" customHeight="1" x14ac:dyDescent="0.25">
      <c r="A12" s="304" t="s">
        <v>523</v>
      </c>
      <c r="B12" s="366">
        <f t="shared" ref="B12:G12" si="0">SUM(B6:B11)</f>
        <v>0</v>
      </c>
      <c r="C12" s="47">
        <f t="shared" si="0"/>
        <v>0</v>
      </c>
      <c r="D12" s="47">
        <f t="shared" si="0"/>
        <v>0</v>
      </c>
      <c r="E12" s="47">
        <f t="shared" si="0"/>
        <v>0</v>
      </c>
      <c r="F12" s="47">
        <f t="shared" si="0"/>
        <v>0</v>
      </c>
      <c r="G12" s="47">
        <f t="shared" si="0"/>
        <v>0</v>
      </c>
    </row>
    <row r="13" spans="1:8" s="317" customFormat="1" x14ac:dyDescent="0.25">
      <c r="A13" s="320" t="s">
        <v>717</v>
      </c>
      <c r="B13" s="365">
        <f t="shared" ref="B13:E14" si="1">B6+B8+B10</f>
        <v>0</v>
      </c>
      <c r="C13" s="318">
        <f t="shared" si="1"/>
        <v>0</v>
      </c>
      <c r="D13" s="318">
        <f t="shared" si="1"/>
        <v>0</v>
      </c>
      <c r="E13" s="318">
        <f t="shared" si="1"/>
        <v>0</v>
      </c>
      <c r="F13" s="318">
        <f>F6+F8+F10</f>
        <v>0</v>
      </c>
      <c r="G13" s="318">
        <f>G6+G8+G10</f>
        <v>0</v>
      </c>
    </row>
    <row r="14" spans="1:8" s="317" customFormat="1" x14ac:dyDescent="0.25">
      <c r="A14" s="320" t="s">
        <v>718</v>
      </c>
      <c r="B14" s="365">
        <f t="shared" si="1"/>
        <v>0</v>
      </c>
      <c r="C14" s="318">
        <f t="shared" si="1"/>
        <v>0</v>
      </c>
      <c r="D14" s="318">
        <f t="shared" si="1"/>
        <v>0</v>
      </c>
      <c r="E14" s="318">
        <f t="shared" si="1"/>
        <v>0</v>
      </c>
      <c r="F14" s="318">
        <f>F7+F9+F11</f>
        <v>0</v>
      </c>
      <c r="G14" s="318">
        <f>G7+G9+G11</f>
        <v>0</v>
      </c>
    </row>
    <row r="15" spans="1:8" x14ac:dyDescent="0.25">
      <c r="A15" s="56"/>
      <c r="B15" s="56"/>
      <c r="C15" s="56"/>
      <c r="D15" s="56"/>
      <c r="E15" s="56"/>
      <c r="F15" s="56"/>
      <c r="G15" s="56"/>
    </row>
    <row r="16" spans="1:8" x14ac:dyDescent="0.25">
      <c r="A16" s="322" t="s">
        <v>829</v>
      </c>
      <c r="B16" s="56"/>
      <c r="C16" s="56"/>
      <c r="D16" s="56"/>
      <c r="E16" s="56"/>
      <c r="F16" s="56"/>
      <c r="G16" s="56"/>
    </row>
  </sheetData>
  <sheetProtection password="A7DB" sheet="1" selectLockedCells="1"/>
  <pageMargins left="0.70866141732283472" right="0.51181102362204722" top="1.1811023622047245" bottom="0.78740157480314965" header="0.31496062992125984" footer="0.31496062992125984"/>
  <pageSetup paperSize="9" orientation="landscape" horizontalDpi="1200" verticalDpi="1200" r:id="rId1"/>
  <headerFooter>
    <oddHeader>&amp;C&amp;G&amp;R&amp;G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6" tint="0.39997558519241921"/>
  </sheetPr>
  <dimension ref="A1:AN347"/>
  <sheetViews>
    <sheetView zoomScale="70" zoomScaleNormal="70" workbookViewId="0">
      <pane xSplit="6" ySplit="7" topLeftCell="G8" activePane="bottomRight" state="frozen"/>
      <selection pane="topRight" activeCell="G1" sqref="G1"/>
      <selection pane="bottomLeft" activeCell="A8" sqref="A8"/>
      <selection pane="bottomRight" activeCell="B8" sqref="B8"/>
    </sheetView>
  </sheetViews>
  <sheetFormatPr baseColWidth="10" defaultRowHeight="15" x14ac:dyDescent="0.25"/>
  <cols>
    <col min="1" max="1" width="4.7109375" style="140" customWidth="1"/>
    <col min="2" max="2" width="21.5703125" style="15" customWidth="1"/>
    <col min="3" max="3" width="7.28515625" style="10" customWidth="1"/>
    <col min="4" max="4" width="21.85546875" style="10" customWidth="1"/>
    <col min="5" max="5" width="5.85546875" style="145" customWidth="1"/>
    <col min="6" max="6" width="7.5703125" style="140" hidden="1" customWidth="1"/>
    <col min="7" max="7" width="5.85546875" style="10" bestFit="1" customWidth="1"/>
    <col min="8" max="8" width="7.5703125" style="140" hidden="1" customWidth="1"/>
    <col min="9" max="9" width="4" style="140" bestFit="1" customWidth="1"/>
    <col min="10" max="10" width="5.85546875" style="10" bestFit="1" customWidth="1"/>
    <col min="11" max="11" width="7.42578125" style="10" bestFit="1" customWidth="1"/>
    <col min="12" max="12" width="3.42578125" style="140" hidden="1" customWidth="1"/>
    <col min="13" max="13" width="10.85546875" style="10" customWidth="1"/>
    <col min="14" max="14" width="17.28515625" style="10" bestFit="1" customWidth="1"/>
    <col min="15" max="15" width="11.28515625" style="15" hidden="1" customWidth="1"/>
    <col min="16" max="16" width="16.28515625" style="10" bestFit="1" customWidth="1"/>
    <col min="17" max="17" width="3.140625" style="10" hidden="1" customWidth="1"/>
    <col min="18" max="18" width="13.28515625" style="10" bestFit="1" customWidth="1"/>
    <col min="19" max="19" width="4.7109375" style="10" hidden="1" customWidth="1"/>
    <col min="20" max="20" width="6.28515625" style="7" customWidth="1"/>
    <col min="21" max="21" width="10.140625" style="16" customWidth="1"/>
    <col min="22" max="22" width="8.5703125" style="10" customWidth="1"/>
    <col min="23" max="23" width="6.28515625" style="60" customWidth="1"/>
    <col min="24" max="24" width="10.140625" style="60" customWidth="1"/>
    <col min="25" max="28" width="11.42578125" style="60"/>
    <col min="29" max="29" width="8.5703125" style="62" customWidth="1"/>
    <col min="30" max="30" width="15.7109375" style="62" customWidth="1"/>
    <col min="31" max="31" width="11.42578125" style="63"/>
    <col min="32" max="32" width="10.42578125" style="63" customWidth="1"/>
    <col min="33" max="33" width="13.5703125" style="63" customWidth="1"/>
    <col min="34" max="35" width="11.42578125" style="63"/>
    <col min="36" max="40" width="11.42578125" style="11"/>
    <col min="41" max="16384" width="11.42578125" style="10"/>
  </cols>
  <sheetData>
    <row r="1" spans="1:40" ht="16.149999999999999" customHeight="1" x14ac:dyDescent="0.25">
      <c r="A1" s="133"/>
      <c r="B1" s="136" t="s">
        <v>76</v>
      </c>
      <c r="C1" s="135"/>
      <c r="D1" s="131"/>
      <c r="E1" s="826" t="s">
        <v>77</v>
      </c>
      <c r="F1" s="826"/>
      <c r="G1" s="826"/>
      <c r="H1" s="135"/>
      <c r="I1" s="823">
        <f ca="1">YEAR(TODAY())</f>
        <v>2022</v>
      </c>
      <c r="J1" s="823"/>
      <c r="K1" s="128"/>
      <c r="L1" s="128"/>
      <c r="M1" s="128"/>
      <c r="N1" s="369" t="s">
        <v>78</v>
      </c>
      <c r="O1" s="825"/>
      <c r="P1" s="825"/>
      <c r="Q1" s="825"/>
      <c r="R1" s="812" t="s">
        <v>352</v>
      </c>
      <c r="S1" s="812"/>
      <c r="T1" s="812"/>
      <c r="U1" s="812"/>
      <c r="V1" s="813">
        <f>SUM(C8:C310)</f>
        <v>0</v>
      </c>
      <c r="W1" s="813"/>
      <c r="X1" s="813"/>
      <c r="AC1" s="61"/>
      <c r="AD1" s="8"/>
      <c r="AE1" s="100"/>
      <c r="AF1" s="100"/>
      <c r="AG1" s="100"/>
    </row>
    <row r="2" spans="1:40" ht="16.149999999999999" customHeight="1" x14ac:dyDescent="0.25">
      <c r="A2" s="133"/>
      <c r="B2" s="145"/>
      <c r="C2" s="129"/>
      <c r="D2" s="195" t="str">
        <f>"$A$1:$X$"&amp;COUNTA(G:G)+6</f>
        <v>$A$1:$X$8</v>
      </c>
      <c r="E2" s="137"/>
      <c r="F2" s="129"/>
      <c r="G2" s="143"/>
      <c r="H2" s="130"/>
      <c r="I2" s="131"/>
      <c r="J2" s="131"/>
      <c r="K2" s="131"/>
      <c r="L2" s="131"/>
      <c r="M2" s="131"/>
      <c r="N2" s="369" t="s">
        <v>79</v>
      </c>
      <c r="O2" s="825"/>
      <c r="P2" s="825"/>
      <c r="Q2" s="825"/>
      <c r="R2" s="812" t="s">
        <v>1073</v>
      </c>
      <c r="S2" s="812"/>
      <c r="T2" s="812"/>
      <c r="U2" s="812"/>
      <c r="V2" s="814">
        <f>SUM(U8:U310)</f>
        <v>0</v>
      </c>
      <c r="W2" s="814"/>
      <c r="X2" s="814"/>
      <c r="AC2" s="61"/>
      <c r="AD2" s="8"/>
      <c r="AE2" s="100"/>
      <c r="AF2" s="100"/>
      <c r="AG2" s="100"/>
    </row>
    <row r="3" spans="1:40" ht="16.149999999999999" customHeight="1" x14ac:dyDescent="0.25">
      <c r="A3" s="133"/>
      <c r="B3" s="136" t="s">
        <v>81</v>
      </c>
      <c r="C3" s="135"/>
      <c r="D3" s="133"/>
      <c r="E3" s="827" t="s">
        <v>15</v>
      </c>
      <c r="F3" s="827"/>
      <c r="G3" s="827"/>
      <c r="H3" s="827"/>
      <c r="I3" s="827"/>
      <c r="J3" s="827"/>
      <c r="K3" s="140"/>
      <c r="L3" s="131"/>
      <c r="M3" s="140"/>
      <c r="N3" s="369" t="s">
        <v>80</v>
      </c>
      <c r="O3" s="824">
        <f ca="1">TODAY()</f>
        <v>44596</v>
      </c>
      <c r="P3" s="825"/>
      <c r="Q3" s="825"/>
      <c r="R3" s="812" t="s">
        <v>1074</v>
      </c>
      <c r="S3" s="812"/>
      <c r="T3" s="812"/>
      <c r="U3" s="812"/>
      <c r="V3" s="814">
        <f>SUM(X8:X310)</f>
        <v>0</v>
      </c>
      <c r="W3" s="814"/>
      <c r="X3" s="814"/>
      <c r="AC3" s="61"/>
      <c r="AD3" s="8"/>
      <c r="AE3" s="100"/>
      <c r="AF3" s="100"/>
      <c r="AG3" s="100"/>
    </row>
    <row r="4" spans="1:40" ht="16.149999999999999" customHeight="1" x14ac:dyDescent="0.25">
      <c r="A4" s="132"/>
      <c r="B4" s="145"/>
      <c r="C4" s="132"/>
      <c r="D4" s="133"/>
      <c r="E4" s="828" t="s">
        <v>16</v>
      </c>
      <c r="F4" s="828"/>
      <c r="G4" s="828"/>
      <c r="H4" s="828"/>
      <c r="I4" s="828"/>
      <c r="J4" s="828"/>
      <c r="K4" s="132"/>
      <c r="L4" s="132"/>
      <c r="M4" s="132"/>
      <c r="Q4" s="429"/>
      <c r="R4" s="833" t="s">
        <v>361</v>
      </c>
      <c r="S4" s="833"/>
      <c r="T4" s="833"/>
      <c r="U4" s="833"/>
      <c r="V4" s="834" t="str">
        <f>Hinweise!E3</f>
        <v>4.0</v>
      </c>
      <c r="W4" s="834"/>
      <c r="X4" s="834"/>
      <c r="AC4" s="61"/>
      <c r="AD4" s="8"/>
      <c r="AE4" s="100"/>
      <c r="AF4" s="100"/>
      <c r="AG4" s="100"/>
    </row>
    <row r="5" spans="1:40" ht="16.149999999999999" customHeight="1" x14ac:dyDescent="0.25">
      <c r="A5" s="139"/>
      <c r="B5" s="139"/>
      <c r="C5" s="139"/>
      <c r="D5" s="139"/>
      <c r="E5" s="139"/>
      <c r="F5" s="139"/>
      <c r="G5" s="139"/>
      <c r="H5" s="139"/>
      <c r="I5" s="139"/>
      <c r="J5" s="139"/>
      <c r="K5" s="139"/>
      <c r="L5" s="139"/>
      <c r="M5" s="139"/>
      <c r="N5" s="374"/>
      <c r="O5" s="374"/>
      <c r="P5" s="374"/>
      <c r="Q5" s="374"/>
      <c r="R5" s="374"/>
      <c r="S5" s="374"/>
      <c r="T5" s="374"/>
      <c r="U5" s="374"/>
      <c r="V5" s="139"/>
      <c r="AC5" s="63"/>
      <c r="AD5" s="8"/>
      <c r="AE5" s="100"/>
      <c r="AF5" s="100"/>
      <c r="AG5" s="100"/>
    </row>
    <row r="6" spans="1:40" ht="106.5" customHeight="1" x14ac:dyDescent="0.25">
      <c r="A6" s="815" t="s">
        <v>54</v>
      </c>
      <c r="B6" s="815" t="s">
        <v>56</v>
      </c>
      <c r="C6" s="384" t="s">
        <v>715</v>
      </c>
      <c r="D6" s="818" t="s">
        <v>55</v>
      </c>
      <c r="E6" s="384" t="s">
        <v>1340</v>
      </c>
      <c r="F6" s="384" t="s">
        <v>59</v>
      </c>
      <c r="G6" s="384" t="s">
        <v>1334</v>
      </c>
      <c r="H6" s="383" t="s">
        <v>60</v>
      </c>
      <c r="I6" s="384" t="s">
        <v>1045</v>
      </c>
      <c r="J6" s="384" t="s">
        <v>1046</v>
      </c>
      <c r="K6" s="384" t="s">
        <v>28</v>
      </c>
      <c r="L6" s="820" t="s">
        <v>30</v>
      </c>
      <c r="M6" s="384" t="s">
        <v>706</v>
      </c>
      <c r="N6" s="566" t="s">
        <v>1333</v>
      </c>
      <c r="O6" s="821" t="s">
        <v>47</v>
      </c>
      <c r="P6" s="831" t="s">
        <v>4</v>
      </c>
      <c r="Q6" s="816" t="s">
        <v>30</v>
      </c>
      <c r="R6" s="831" t="s">
        <v>2</v>
      </c>
      <c r="S6" s="816" t="s">
        <v>30</v>
      </c>
      <c r="T6" s="829" t="s">
        <v>1050</v>
      </c>
      <c r="U6" s="830"/>
      <c r="V6" s="389" t="s">
        <v>1047</v>
      </c>
      <c r="W6" s="829" t="s">
        <v>1043</v>
      </c>
      <c r="X6" s="830"/>
      <c r="AC6" s="61"/>
      <c r="AD6" s="8"/>
      <c r="AE6" s="100"/>
      <c r="AF6" s="100"/>
      <c r="AG6" s="100"/>
    </row>
    <row r="7" spans="1:40" s="13" customFormat="1" ht="16.899999999999999" customHeight="1" x14ac:dyDescent="0.25">
      <c r="A7" s="815"/>
      <c r="B7" s="815"/>
      <c r="C7" s="182" t="s">
        <v>58</v>
      </c>
      <c r="D7" s="819"/>
      <c r="E7" s="383" t="s">
        <v>14</v>
      </c>
      <c r="F7" s="383" t="s">
        <v>0</v>
      </c>
      <c r="G7" s="383" t="s">
        <v>14</v>
      </c>
      <c r="H7" s="383" t="s">
        <v>0</v>
      </c>
      <c r="I7" s="383" t="s">
        <v>1044</v>
      </c>
      <c r="J7" s="383" t="s">
        <v>49</v>
      </c>
      <c r="K7" s="385" t="s">
        <v>370</v>
      </c>
      <c r="L7" s="820"/>
      <c r="M7" s="385" t="s">
        <v>0</v>
      </c>
      <c r="N7" s="385" t="s">
        <v>0</v>
      </c>
      <c r="O7" s="822"/>
      <c r="P7" s="832"/>
      <c r="Q7" s="817"/>
      <c r="R7" s="832"/>
      <c r="S7" s="817"/>
      <c r="T7" s="370" t="s">
        <v>49</v>
      </c>
      <c r="U7" s="307" t="s">
        <v>805</v>
      </c>
      <c r="V7" s="385" t="s">
        <v>0</v>
      </c>
      <c r="W7" s="383" t="s">
        <v>49</v>
      </c>
      <c r="X7" s="307" t="s">
        <v>805</v>
      </c>
      <c r="AC7" s="14"/>
      <c r="AD7" s="65"/>
      <c r="AE7" s="67"/>
      <c r="AF7" s="67"/>
      <c r="AG7" s="100"/>
      <c r="AH7" s="109"/>
      <c r="AI7" s="109"/>
      <c r="AJ7" s="109"/>
      <c r="AK7" s="109"/>
      <c r="AL7" s="109"/>
      <c r="AM7" s="109"/>
      <c r="AN7" s="109"/>
    </row>
    <row r="8" spans="1:40" ht="26.25" customHeight="1" x14ac:dyDescent="0.25">
      <c r="A8" s="74">
        <v>1</v>
      </c>
      <c r="B8" s="73"/>
      <c r="C8" s="308"/>
      <c r="D8" s="141"/>
      <c r="E8" s="5" t="str">
        <f t="shared" ref="E8:E71" si="0">IF(OR(D8="",D8="keine"),"",VLOOKUP(D8,NSollA,2,FALSE))</f>
        <v/>
      </c>
      <c r="F8" s="5" t="str">
        <f t="shared" ref="F8:F71" si="1">IF(OR(D8="",D8="keine"),"",VLOOKUP(D8,NSollA,3,FALSE))</f>
        <v/>
      </c>
      <c r="G8" s="368"/>
      <c r="H8" s="6" t="str">
        <f t="shared" ref="H8:H71" si="2">IF(OR(D8="",D8="keine",G8=""),"",IF(G8&lt;=E8,F8-(E8-G8)*VLOOKUP(D8,NSollA,5,FALSE),F8+(G8-E8)*VLOOKUP(D8,NSollA,4,FALSE)))</f>
        <v/>
      </c>
      <c r="I8" s="5" t="str">
        <f t="shared" ref="I8:I71" si="3">IF(OR(D8="",D8="keine",G8=""),"",VLOOKUP(D8,NSollA,6,FALSE))</f>
        <v/>
      </c>
      <c r="J8" s="308"/>
      <c r="K8" s="72" t="s">
        <v>29</v>
      </c>
      <c r="L8" s="5">
        <f t="shared" ref="L8:L71" si="4">VLOOKUP(K8,NSollHumus,2,FALSE)</f>
        <v>0</v>
      </c>
      <c r="M8" s="183"/>
      <c r="N8" s="183"/>
      <c r="O8" s="98" t="e">
        <f>H8-J8-M8-N8-L8-S8-Q8</f>
        <v>#VALUE!</v>
      </c>
      <c r="P8" s="33" t="s">
        <v>13</v>
      </c>
      <c r="Q8" s="5">
        <f>VLOOKUP(P8,NSollZF,2,FALSE)</f>
        <v>0</v>
      </c>
      <c r="R8" s="4" t="s">
        <v>12</v>
      </c>
      <c r="S8" s="5">
        <f t="shared" ref="S8:S71" si="5">VLOOKUP(R8,NSollVF,2,FALSE)</f>
        <v>0</v>
      </c>
      <c r="T8" s="41" t="str">
        <f t="shared" ref="T8:T71" si="6">IF(OR(D8="",D8="keine",G8=""),"",IF(O8&lt;0,0,O8))</f>
        <v/>
      </c>
      <c r="U8" s="41" t="str">
        <f t="shared" ref="U8:U71" si="7">IF(OR(D8="",D8="keine",G8=""),"",IF(O8&lt;0,0,O8*C8))</f>
        <v/>
      </c>
      <c r="V8" s="382"/>
      <c r="W8" s="41" t="str">
        <f>IF(OR(T8="",D8="keine",G8=""),"",T8-V8)</f>
        <v/>
      </c>
      <c r="X8" s="41" t="str">
        <f>IF(OR(T8="",D8="keine",G8=""),"",W8*C8)</f>
        <v/>
      </c>
      <c r="AC8" s="61"/>
      <c r="AD8" s="8"/>
      <c r="AE8" s="99"/>
      <c r="AF8" s="99"/>
      <c r="AG8" s="110"/>
    </row>
    <row r="9" spans="1:40" ht="26.25" customHeight="1" x14ac:dyDescent="0.25">
      <c r="A9" s="74">
        <v>2</v>
      </c>
      <c r="B9" s="73"/>
      <c r="C9" s="338"/>
      <c r="D9" s="141"/>
      <c r="E9" s="5" t="str">
        <f t="shared" si="0"/>
        <v/>
      </c>
      <c r="F9" s="5" t="str">
        <f t="shared" si="1"/>
        <v/>
      </c>
      <c r="G9" s="572"/>
      <c r="H9" s="6" t="str">
        <f t="shared" si="2"/>
        <v/>
      </c>
      <c r="I9" s="5" t="str">
        <f t="shared" si="3"/>
        <v/>
      </c>
      <c r="J9" s="338"/>
      <c r="K9" s="72" t="s">
        <v>29</v>
      </c>
      <c r="L9" s="5">
        <f t="shared" si="4"/>
        <v>0</v>
      </c>
      <c r="M9" s="183"/>
      <c r="N9" s="183"/>
      <c r="O9" s="98" t="e">
        <f t="shared" ref="O9:O72" si="8">H9-J9-M9-N9-L9-S9-Q9</f>
        <v>#VALUE!</v>
      </c>
      <c r="P9" s="33" t="s">
        <v>13</v>
      </c>
      <c r="Q9" s="5">
        <f t="shared" ref="Q9:Q71" si="9">VLOOKUP(P9,NSollZF,2,FALSE)</f>
        <v>0</v>
      </c>
      <c r="R9" s="4" t="s">
        <v>52</v>
      </c>
      <c r="S9" s="5">
        <f t="shared" si="5"/>
        <v>0</v>
      </c>
      <c r="T9" s="41" t="str">
        <f t="shared" si="6"/>
        <v/>
      </c>
      <c r="U9" s="41" t="str">
        <f t="shared" si="7"/>
        <v/>
      </c>
      <c r="V9" s="382"/>
      <c r="W9" s="41" t="str">
        <f>IF(OR(T9="",D9="keine",G9=""),"",T9-V9)</f>
        <v/>
      </c>
      <c r="X9" s="41" t="str">
        <f t="shared" ref="X9:X72" si="10">IF(OR(T9="",D9="keine",G9=""),"",W9*C9)</f>
        <v/>
      </c>
      <c r="AC9" s="61"/>
      <c r="AD9" s="8"/>
      <c r="AE9" s="99"/>
      <c r="AF9" s="99"/>
      <c r="AG9" s="100"/>
    </row>
    <row r="10" spans="1:40" ht="26.25" customHeight="1" x14ac:dyDescent="0.25">
      <c r="A10" s="74" t="str">
        <f>IF(B10="","",MAX($A$8:A9)+1)</f>
        <v/>
      </c>
      <c r="B10" s="73"/>
      <c r="C10" s="368"/>
      <c r="D10" s="141"/>
      <c r="E10" s="5" t="str">
        <f t="shared" si="0"/>
        <v/>
      </c>
      <c r="F10" s="5" t="str">
        <f t="shared" si="1"/>
        <v/>
      </c>
      <c r="G10" s="572"/>
      <c r="H10" s="6" t="str">
        <f t="shared" si="2"/>
        <v/>
      </c>
      <c r="I10" s="5" t="str">
        <f t="shared" si="3"/>
        <v/>
      </c>
      <c r="J10" s="338"/>
      <c r="K10" s="72" t="s">
        <v>29</v>
      </c>
      <c r="L10" s="5">
        <f t="shared" si="4"/>
        <v>0</v>
      </c>
      <c r="M10" s="183"/>
      <c r="N10" s="183"/>
      <c r="O10" s="98" t="e">
        <f t="shared" si="8"/>
        <v>#VALUE!</v>
      </c>
      <c r="P10" s="33" t="s">
        <v>13</v>
      </c>
      <c r="Q10" s="5">
        <f t="shared" si="9"/>
        <v>0</v>
      </c>
      <c r="R10" s="4" t="s">
        <v>52</v>
      </c>
      <c r="S10" s="5">
        <f t="shared" si="5"/>
        <v>0</v>
      </c>
      <c r="T10" s="41" t="str">
        <f t="shared" si="6"/>
        <v/>
      </c>
      <c r="U10" s="41" t="str">
        <f t="shared" si="7"/>
        <v/>
      </c>
      <c r="V10" s="382"/>
      <c r="W10" s="41" t="str">
        <f t="shared" ref="W10:W73" si="11">IF(OR(T10="",D10="keine",G10=""),"",T10-V10)</f>
        <v/>
      </c>
      <c r="X10" s="41" t="str">
        <f t="shared" si="10"/>
        <v/>
      </c>
      <c r="AC10" s="61"/>
      <c r="AD10" s="8"/>
      <c r="AE10" s="99"/>
      <c r="AF10" s="99"/>
      <c r="AG10" s="100"/>
    </row>
    <row r="11" spans="1:40" ht="26.25" customHeight="1" x14ac:dyDescent="0.25">
      <c r="A11" s="74" t="str">
        <f>IF(B11="","",MAX($A$8:A10)+1)</f>
        <v/>
      </c>
      <c r="B11" s="73"/>
      <c r="C11" s="368"/>
      <c r="D11" s="141"/>
      <c r="E11" s="5" t="str">
        <f t="shared" si="0"/>
        <v/>
      </c>
      <c r="F11" s="5" t="str">
        <f t="shared" si="1"/>
        <v/>
      </c>
      <c r="G11" s="572"/>
      <c r="H11" s="6" t="str">
        <f t="shared" si="2"/>
        <v/>
      </c>
      <c r="I11" s="5" t="str">
        <f t="shared" si="3"/>
        <v/>
      </c>
      <c r="J11" s="338"/>
      <c r="K11" s="72" t="s">
        <v>29</v>
      </c>
      <c r="L11" s="5">
        <f t="shared" si="4"/>
        <v>0</v>
      </c>
      <c r="M11" s="183"/>
      <c r="N11" s="183"/>
      <c r="O11" s="98" t="e">
        <f t="shared" si="8"/>
        <v>#VALUE!</v>
      </c>
      <c r="P11" s="33" t="s">
        <v>13</v>
      </c>
      <c r="Q11" s="5">
        <f t="shared" si="9"/>
        <v>0</v>
      </c>
      <c r="R11" s="4" t="s">
        <v>52</v>
      </c>
      <c r="S11" s="5">
        <f t="shared" si="5"/>
        <v>0</v>
      </c>
      <c r="T11" s="41" t="str">
        <f t="shared" si="6"/>
        <v/>
      </c>
      <c r="U11" s="41" t="str">
        <f t="shared" si="7"/>
        <v/>
      </c>
      <c r="V11" s="382"/>
      <c r="W11" s="41" t="str">
        <f t="shared" si="11"/>
        <v/>
      </c>
      <c r="X11" s="41" t="str">
        <f t="shared" si="10"/>
        <v/>
      </c>
      <c r="AC11" s="61"/>
      <c r="AD11" s="8"/>
      <c r="AE11" s="99"/>
      <c r="AF11" s="99"/>
      <c r="AG11" s="100"/>
    </row>
    <row r="12" spans="1:40" ht="26.25" customHeight="1" x14ac:dyDescent="0.25">
      <c r="A12" s="74" t="str">
        <f>IF(B12="","",MAX($A$8:A11)+1)</f>
        <v/>
      </c>
      <c r="B12" s="73"/>
      <c r="C12" s="368"/>
      <c r="D12" s="141"/>
      <c r="E12" s="5" t="str">
        <f t="shared" si="0"/>
        <v/>
      </c>
      <c r="F12" s="5" t="str">
        <f t="shared" si="1"/>
        <v/>
      </c>
      <c r="G12" s="572"/>
      <c r="H12" s="6" t="str">
        <f t="shared" si="2"/>
        <v/>
      </c>
      <c r="I12" s="5" t="str">
        <f t="shared" si="3"/>
        <v/>
      </c>
      <c r="J12" s="338"/>
      <c r="K12" s="72" t="s">
        <v>29</v>
      </c>
      <c r="L12" s="5">
        <f t="shared" si="4"/>
        <v>0</v>
      </c>
      <c r="M12" s="183"/>
      <c r="N12" s="183"/>
      <c r="O12" s="98" t="e">
        <f t="shared" si="8"/>
        <v>#VALUE!</v>
      </c>
      <c r="P12" s="33" t="s">
        <v>13</v>
      </c>
      <c r="Q12" s="5">
        <f t="shared" si="9"/>
        <v>0</v>
      </c>
      <c r="R12" s="4" t="s">
        <v>52</v>
      </c>
      <c r="S12" s="5">
        <f t="shared" si="5"/>
        <v>0</v>
      </c>
      <c r="T12" s="41" t="str">
        <f t="shared" si="6"/>
        <v/>
      </c>
      <c r="U12" s="41" t="str">
        <f t="shared" si="7"/>
        <v/>
      </c>
      <c r="V12" s="382"/>
      <c r="W12" s="41" t="str">
        <f t="shared" si="11"/>
        <v/>
      </c>
      <c r="X12" s="41" t="str">
        <f t="shared" si="10"/>
        <v/>
      </c>
      <c r="AC12" s="61"/>
      <c r="AD12" s="8"/>
      <c r="AE12" s="99"/>
      <c r="AF12" s="99"/>
      <c r="AG12" s="100"/>
    </row>
    <row r="13" spans="1:40" ht="26.25" customHeight="1" x14ac:dyDescent="0.25">
      <c r="A13" s="74" t="str">
        <f>IF(B13="","",MAX($A$8:A12)+1)</f>
        <v/>
      </c>
      <c r="B13" s="73"/>
      <c r="C13" s="368"/>
      <c r="D13" s="141"/>
      <c r="E13" s="5" t="str">
        <f t="shared" si="0"/>
        <v/>
      </c>
      <c r="F13" s="5" t="str">
        <f t="shared" si="1"/>
        <v/>
      </c>
      <c r="G13" s="572"/>
      <c r="H13" s="6" t="str">
        <f t="shared" si="2"/>
        <v/>
      </c>
      <c r="I13" s="5" t="str">
        <f t="shared" si="3"/>
        <v/>
      </c>
      <c r="J13" s="338"/>
      <c r="K13" s="72" t="s">
        <v>29</v>
      </c>
      <c r="L13" s="5">
        <f t="shared" si="4"/>
        <v>0</v>
      </c>
      <c r="M13" s="183"/>
      <c r="N13" s="183"/>
      <c r="O13" s="98" t="e">
        <f t="shared" si="8"/>
        <v>#VALUE!</v>
      </c>
      <c r="P13" s="33" t="s">
        <v>13</v>
      </c>
      <c r="Q13" s="5">
        <f t="shared" si="9"/>
        <v>0</v>
      </c>
      <c r="R13" s="4" t="s">
        <v>52</v>
      </c>
      <c r="S13" s="5">
        <f t="shared" si="5"/>
        <v>0</v>
      </c>
      <c r="T13" s="41" t="str">
        <f t="shared" si="6"/>
        <v/>
      </c>
      <c r="U13" s="41" t="str">
        <f t="shared" si="7"/>
        <v/>
      </c>
      <c r="V13" s="382"/>
      <c r="W13" s="41" t="str">
        <f t="shared" si="11"/>
        <v/>
      </c>
      <c r="X13" s="41" t="str">
        <f t="shared" si="10"/>
        <v/>
      </c>
      <c r="AC13" s="61"/>
      <c r="AD13" s="8"/>
      <c r="AE13" s="99"/>
      <c r="AF13" s="99"/>
    </row>
    <row r="14" spans="1:40" ht="26.25" customHeight="1" x14ac:dyDescent="0.25">
      <c r="A14" s="74" t="str">
        <f>IF(B14="","",MAX($A$8:A13)+1)</f>
        <v/>
      </c>
      <c r="B14" s="73"/>
      <c r="C14" s="368"/>
      <c r="D14" s="141"/>
      <c r="E14" s="5" t="str">
        <f t="shared" si="0"/>
        <v/>
      </c>
      <c r="F14" s="5" t="str">
        <f t="shared" si="1"/>
        <v/>
      </c>
      <c r="G14" s="572"/>
      <c r="H14" s="6" t="str">
        <f t="shared" si="2"/>
        <v/>
      </c>
      <c r="I14" s="5" t="str">
        <f t="shared" si="3"/>
        <v/>
      </c>
      <c r="J14" s="338"/>
      <c r="K14" s="72" t="s">
        <v>29</v>
      </c>
      <c r="L14" s="5">
        <f t="shared" si="4"/>
        <v>0</v>
      </c>
      <c r="M14" s="183"/>
      <c r="N14" s="183"/>
      <c r="O14" s="98" t="e">
        <f t="shared" si="8"/>
        <v>#VALUE!</v>
      </c>
      <c r="P14" s="33" t="s">
        <v>13</v>
      </c>
      <c r="Q14" s="5">
        <f t="shared" si="9"/>
        <v>0</v>
      </c>
      <c r="R14" s="4" t="s">
        <v>52</v>
      </c>
      <c r="S14" s="5">
        <f t="shared" si="5"/>
        <v>0</v>
      </c>
      <c r="T14" s="41" t="str">
        <f t="shared" si="6"/>
        <v/>
      </c>
      <c r="U14" s="41" t="str">
        <f t="shared" si="7"/>
        <v/>
      </c>
      <c r="V14" s="382"/>
      <c r="W14" s="41" t="str">
        <f t="shared" si="11"/>
        <v/>
      </c>
      <c r="X14" s="41" t="str">
        <f t="shared" si="10"/>
        <v/>
      </c>
      <c r="AC14" s="61"/>
      <c r="AD14" s="8"/>
      <c r="AE14" s="99"/>
      <c r="AF14" s="99"/>
      <c r="AG14" s="100"/>
    </row>
    <row r="15" spans="1:40" ht="26.25" customHeight="1" x14ac:dyDescent="0.25">
      <c r="A15" s="74" t="str">
        <f>IF(B15="","",MAX($A$8:A14)+1)</f>
        <v/>
      </c>
      <c r="B15" s="73"/>
      <c r="C15" s="368"/>
      <c r="D15" s="141"/>
      <c r="E15" s="5" t="str">
        <f t="shared" si="0"/>
        <v/>
      </c>
      <c r="F15" s="5" t="str">
        <f t="shared" si="1"/>
        <v/>
      </c>
      <c r="G15" s="572"/>
      <c r="H15" s="6" t="str">
        <f t="shared" si="2"/>
        <v/>
      </c>
      <c r="I15" s="5" t="str">
        <f t="shared" si="3"/>
        <v/>
      </c>
      <c r="J15" s="338"/>
      <c r="K15" s="72" t="s">
        <v>29</v>
      </c>
      <c r="L15" s="5">
        <f t="shared" si="4"/>
        <v>0</v>
      </c>
      <c r="M15" s="183"/>
      <c r="N15" s="183"/>
      <c r="O15" s="98" t="e">
        <f t="shared" si="8"/>
        <v>#VALUE!</v>
      </c>
      <c r="P15" s="33" t="s">
        <v>13</v>
      </c>
      <c r="Q15" s="5">
        <f t="shared" si="9"/>
        <v>0</v>
      </c>
      <c r="R15" s="4" t="s">
        <v>52</v>
      </c>
      <c r="S15" s="5">
        <f t="shared" si="5"/>
        <v>0</v>
      </c>
      <c r="T15" s="41" t="str">
        <f t="shared" si="6"/>
        <v/>
      </c>
      <c r="U15" s="41" t="str">
        <f t="shared" si="7"/>
        <v/>
      </c>
      <c r="V15" s="382"/>
      <c r="W15" s="41" t="str">
        <f t="shared" si="11"/>
        <v/>
      </c>
      <c r="X15" s="41" t="str">
        <f t="shared" si="10"/>
        <v/>
      </c>
      <c r="AC15" s="61"/>
      <c r="AD15" s="8"/>
      <c r="AE15" s="99"/>
      <c r="AF15" s="99"/>
      <c r="AG15" s="100"/>
    </row>
    <row r="16" spans="1:40" ht="26.25" customHeight="1" x14ac:dyDescent="0.25">
      <c r="A16" s="74" t="str">
        <f>IF(B16="","",MAX($A$8:A15)+1)</f>
        <v/>
      </c>
      <c r="B16" s="73"/>
      <c r="C16" s="368"/>
      <c r="D16" s="141"/>
      <c r="E16" s="5" t="str">
        <f t="shared" si="0"/>
        <v/>
      </c>
      <c r="F16" s="5" t="str">
        <f t="shared" si="1"/>
        <v/>
      </c>
      <c r="G16" s="572"/>
      <c r="H16" s="6" t="str">
        <f t="shared" si="2"/>
        <v/>
      </c>
      <c r="I16" s="5" t="str">
        <f t="shared" si="3"/>
        <v/>
      </c>
      <c r="J16" s="338"/>
      <c r="K16" s="72" t="s">
        <v>29</v>
      </c>
      <c r="L16" s="5">
        <f t="shared" si="4"/>
        <v>0</v>
      </c>
      <c r="M16" s="183"/>
      <c r="N16" s="183"/>
      <c r="O16" s="98" t="e">
        <f t="shared" si="8"/>
        <v>#VALUE!</v>
      </c>
      <c r="P16" s="33" t="s">
        <v>13</v>
      </c>
      <c r="Q16" s="5">
        <f t="shared" si="9"/>
        <v>0</v>
      </c>
      <c r="R16" s="4" t="s">
        <v>52</v>
      </c>
      <c r="S16" s="5">
        <f t="shared" si="5"/>
        <v>0</v>
      </c>
      <c r="T16" s="41" t="str">
        <f t="shared" si="6"/>
        <v/>
      </c>
      <c r="U16" s="41" t="str">
        <f t="shared" si="7"/>
        <v/>
      </c>
      <c r="V16" s="382"/>
      <c r="W16" s="41" t="str">
        <f t="shared" si="11"/>
        <v/>
      </c>
      <c r="X16" s="41" t="str">
        <f t="shared" si="10"/>
        <v/>
      </c>
      <c r="AC16" s="61"/>
      <c r="AD16" s="8"/>
      <c r="AE16" s="99"/>
      <c r="AF16" s="99"/>
      <c r="AG16" s="100"/>
    </row>
    <row r="17" spans="1:40" ht="26.25" customHeight="1" x14ac:dyDescent="0.25">
      <c r="A17" s="74" t="str">
        <f>IF(B17="","",MAX($A$8:A16)+1)</f>
        <v/>
      </c>
      <c r="B17" s="73"/>
      <c r="C17" s="368"/>
      <c r="D17" s="141"/>
      <c r="E17" s="5" t="str">
        <f t="shared" si="0"/>
        <v/>
      </c>
      <c r="F17" s="5" t="str">
        <f t="shared" si="1"/>
        <v/>
      </c>
      <c r="G17" s="572"/>
      <c r="H17" s="6" t="str">
        <f t="shared" si="2"/>
        <v/>
      </c>
      <c r="I17" s="5" t="str">
        <f t="shared" si="3"/>
        <v/>
      </c>
      <c r="J17" s="338"/>
      <c r="K17" s="72" t="s">
        <v>29</v>
      </c>
      <c r="L17" s="5">
        <f t="shared" si="4"/>
        <v>0</v>
      </c>
      <c r="M17" s="183"/>
      <c r="N17" s="183"/>
      <c r="O17" s="98" t="e">
        <f t="shared" si="8"/>
        <v>#VALUE!</v>
      </c>
      <c r="P17" s="33" t="s">
        <v>13</v>
      </c>
      <c r="Q17" s="5">
        <f t="shared" si="9"/>
        <v>0</v>
      </c>
      <c r="R17" s="4" t="s">
        <v>52</v>
      </c>
      <c r="S17" s="5">
        <f t="shared" si="5"/>
        <v>0</v>
      </c>
      <c r="T17" s="41" t="str">
        <f t="shared" si="6"/>
        <v/>
      </c>
      <c r="U17" s="41" t="str">
        <f t="shared" si="7"/>
        <v/>
      </c>
      <c r="V17" s="382"/>
      <c r="W17" s="41" t="str">
        <f t="shared" si="11"/>
        <v/>
      </c>
      <c r="X17" s="41" t="str">
        <f t="shared" si="10"/>
        <v/>
      </c>
      <c r="AC17" s="61"/>
      <c r="AD17" s="8"/>
      <c r="AE17" s="99"/>
      <c r="AF17" s="99"/>
      <c r="AG17" s="100"/>
    </row>
    <row r="18" spans="1:40" ht="26.25" customHeight="1" x14ac:dyDescent="0.25">
      <c r="A18" s="74" t="str">
        <f>IF(B18="","",MAX($A$8:A17)+1)</f>
        <v/>
      </c>
      <c r="B18" s="73"/>
      <c r="C18" s="368"/>
      <c r="D18" s="141"/>
      <c r="E18" s="5" t="str">
        <f t="shared" si="0"/>
        <v/>
      </c>
      <c r="F18" s="5" t="str">
        <f t="shared" si="1"/>
        <v/>
      </c>
      <c r="G18" s="368"/>
      <c r="H18" s="6" t="str">
        <f t="shared" si="2"/>
        <v/>
      </c>
      <c r="I18" s="5" t="str">
        <f t="shared" si="3"/>
        <v/>
      </c>
      <c r="J18" s="338"/>
      <c r="K18" s="72" t="s">
        <v>29</v>
      </c>
      <c r="L18" s="5">
        <f t="shared" si="4"/>
        <v>0</v>
      </c>
      <c r="M18" s="183"/>
      <c r="N18" s="183"/>
      <c r="O18" s="98" t="e">
        <f t="shared" si="8"/>
        <v>#VALUE!</v>
      </c>
      <c r="P18" s="33" t="s">
        <v>13</v>
      </c>
      <c r="Q18" s="5">
        <f t="shared" si="9"/>
        <v>0</v>
      </c>
      <c r="R18" s="4" t="s">
        <v>52</v>
      </c>
      <c r="S18" s="5">
        <f t="shared" si="5"/>
        <v>0</v>
      </c>
      <c r="T18" s="41" t="str">
        <f t="shared" si="6"/>
        <v/>
      </c>
      <c r="U18" s="41" t="str">
        <f t="shared" si="7"/>
        <v/>
      </c>
      <c r="V18" s="382"/>
      <c r="W18" s="41" t="str">
        <f t="shared" si="11"/>
        <v/>
      </c>
      <c r="X18" s="41" t="str">
        <f t="shared" si="10"/>
        <v/>
      </c>
      <c r="AC18" s="61"/>
      <c r="AD18" s="8"/>
      <c r="AE18" s="99"/>
      <c r="AF18" s="99"/>
      <c r="AG18" s="100"/>
    </row>
    <row r="19" spans="1:40" ht="26.25" customHeight="1" x14ac:dyDescent="0.25">
      <c r="A19" s="74" t="str">
        <f>IF(B19="","",MAX($A$8:A18)+1)</f>
        <v/>
      </c>
      <c r="B19" s="73"/>
      <c r="C19" s="368"/>
      <c r="D19" s="141"/>
      <c r="E19" s="5" t="str">
        <f t="shared" si="0"/>
        <v/>
      </c>
      <c r="F19" s="5" t="str">
        <f t="shared" si="1"/>
        <v/>
      </c>
      <c r="G19" s="368"/>
      <c r="H19" s="6" t="str">
        <f t="shared" si="2"/>
        <v/>
      </c>
      <c r="I19" s="5" t="str">
        <f t="shared" si="3"/>
        <v/>
      </c>
      <c r="J19" s="338"/>
      <c r="K19" s="72" t="s">
        <v>29</v>
      </c>
      <c r="L19" s="5">
        <f t="shared" si="4"/>
        <v>0</v>
      </c>
      <c r="M19" s="183"/>
      <c r="N19" s="183"/>
      <c r="O19" s="98" t="e">
        <f t="shared" si="8"/>
        <v>#VALUE!</v>
      </c>
      <c r="P19" s="33" t="s">
        <v>13</v>
      </c>
      <c r="Q19" s="5">
        <f t="shared" si="9"/>
        <v>0</v>
      </c>
      <c r="R19" s="4" t="s">
        <v>52</v>
      </c>
      <c r="S19" s="5">
        <f t="shared" si="5"/>
        <v>0</v>
      </c>
      <c r="T19" s="41" t="str">
        <f t="shared" si="6"/>
        <v/>
      </c>
      <c r="U19" s="41" t="str">
        <f t="shared" si="7"/>
        <v/>
      </c>
      <c r="V19" s="382"/>
      <c r="W19" s="41" t="str">
        <f t="shared" si="11"/>
        <v/>
      </c>
      <c r="X19" s="41" t="str">
        <f t="shared" si="10"/>
        <v/>
      </c>
      <c r="AC19" s="61"/>
      <c r="AD19" s="8"/>
      <c r="AE19" s="99"/>
      <c r="AF19" s="99"/>
      <c r="AG19" s="100"/>
    </row>
    <row r="20" spans="1:40" ht="26.25" customHeight="1" x14ac:dyDescent="0.25">
      <c r="A20" s="74" t="str">
        <f>IF(B20="","",MAX($A$8:A19)+1)</f>
        <v/>
      </c>
      <c r="B20" s="73"/>
      <c r="C20" s="368"/>
      <c r="D20" s="141"/>
      <c r="E20" s="5" t="str">
        <f t="shared" si="0"/>
        <v/>
      </c>
      <c r="F20" s="5" t="str">
        <f t="shared" si="1"/>
        <v/>
      </c>
      <c r="G20" s="368"/>
      <c r="H20" s="6" t="str">
        <f t="shared" si="2"/>
        <v/>
      </c>
      <c r="I20" s="5" t="str">
        <f t="shared" si="3"/>
        <v/>
      </c>
      <c r="J20" s="338"/>
      <c r="K20" s="72" t="s">
        <v>29</v>
      </c>
      <c r="L20" s="5">
        <f t="shared" si="4"/>
        <v>0</v>
      </c>
      <c r="M20" s="183"/>
      <c r="N20" s="183"/>
      <c r="O20" s="98" t="e">
        <f t="shared" si="8"/>
        <v>#VALUE!</v>
      </c>
      <c r="P20" s="33" t="s">
        <v>13</v>
      </c>
      <c r="Q20" s="5">
        <f t="shared" si="9"/>
        <v>0</v>
      </c>
      <c r="R20" s="4" t="s">
        <v>52</v>
      </c>
      <c r="S20" s="5">
        <f t="shared" si="5"/>
        <v>0</v>
      </c>
      <c r="T20" s="41" t="str">
        <f t="shared" si="6"/>
        <v/>
      </c>
      <c r="U20" s="41" t="str">
        <f t="shared" si="7"/>
        <v/>
      </c>
      <c r="V20" s="382"/>
      <c r="W20" s="41" t="str">
        <f t="shared" si="11"/>
        <v/>
      </c>
      <c r="X20" s="41" t="str">
        <f t="shared" si="10"/>
        <v/>
      </c>
      <c r="AC20" s="61"/>
      <c r="AD20" s="8"/>
      <c r="AE20" s="99"/>
      <c r="AF20" s="99"/>
      <c r="AG20" s="100"/>
    </row>
    <row r="21" spans="1:40" ht="26.25" customHeight="1" x14ac:dyDescent="0.25">
      <c r="A21" s="74" t="str">
        <f>IF(B21="","",MAX($A$8:A20)+1)</f>
        <v/>
      </c>
      <c r="B21" s="73"/>
      <c r="C21" s="368"/>
      <c r="D21" s="141"/>
      <c r="E21" s="5" t="str">
        <f t="shared" si="0"/>
        <v/>
      </c>
      <c r="F21" s="5" t="str">
        <f t="shared" si="1"/>
        <v/>
      </c>
      <c r="G21" s="368"/>
      <c r="H21" s="6" t="str">
        <f t="shared" si="2"/>
        <v/>
      </c>
      <c r="I21" s="5" t="str">
        <f t="shared" si="3"/>
        <v/>
      </c>
      <c r="J21" s="338"/>
      <c r="K21" s="72" t="s">
        <v>29</v>
      </c>
      <c r="L21" s="5">
        <f t="shared" si="4"/>
        <v>0</v>
      </c>
      <c r="M21" s="183"/>
      <c r="N21" s="183"/>
      <c r="O21" s="98" t="e">
        <f t="shared" si="8"/>
        <v>#VALUE!</v>
      </c>
      <c r="P21" s="33" t="s">
        <v>13</v>
      </c>
      <c r="Q21" s="5">
        <f t="shared" si="9"/>
        <v>0</v>
      </c>
      <c r="R21" s="4" t="s">
        <v>52</v>
      </c>
      <c r="S21" s="5">
        <f t="shared" si="5"/>
        <v>0</v>
      </c>
      <c r="T21" s="41" t="str">
        <f t="shared" si="6"/>
        <v/>
      </c>
      <c r="U21" s="41" t="str">
        <f t="shared" si="7"/>
        <v/>
      </c>
      <c r="V21" s="382"/>
      <c r="W21" s="41" t="str">
        <f t="shared" si="11"/>
        <v/>
      </c>
      <c r="X21" s="41" t="str">
        <f t="shared" si="10"/>
        <v/>
      </c>
      <c r="AC21" s="61"/>
      <c r="AD21" s="8"/>
      <c r="AE21" s="99"/>
      <c r="AF21" s="99"/>
      <c r="AG21" s="100"/>
    </row>
    <row r="22" spans="1:40" ht="26.25" customHeight="1" x14ac:dyDescent="0.25">
      <c r="A22" s="74" t="str">
        <f>IF(B22="","",MAX($A$8:A21)+1)</f>
        <v/>
      </c>
      <c r="B22" s="73"/>
      <c r="C22" s="368"/>
      <c r="D22" s="141"/>
      <c r="E22" s="5" t="str">
        <f t="shared" si="0"/>
        <v/>
      </c>
      <c r="F22" s="5" t="str">
        <f t="shared" si="1"/>
        <v/>
      </c>
      <c r="G22" s="368"/>
      <c r="H22" s="6" t="str">
        <f t="shared" si="2"/>
        <v/>
      </c>
      <c r="I22" s="5" t="str">
        <f t="shared" si="3"/>
        <v/>
      </c>
      <c r="J22" s="338"/>
      <c r="K22" s="72" t="s">
        <v>29</v>
      </c>
      <c r="L22" s="5">
        <f t="shared" si="4"/>
        <v>0</v>
      </c>
      <c r="M22" s="183"/>
      <c r="N22" s="183"/>
      <c r="O22" s="98" t="e">
        <f t="shared" si="8"/>
        <v>#VALUE!</v>
      </c>
      <c r="P22" s="33" t="s">
        <v>13</v>
      </c>
      <c r="Q22" s="5">
        <f t="shared" si="9"/>
        <v>0</v>
      </c>
      <c r="R22" s="4" t="s">
        <v>52</v>
      </c>
      <c r="S22" s="5">
        <f t="shared" si="5"/>
        <v>0</v>
      </c>
      <c r="T22" s="41" t="str">
        <f t="shared" si="6"/>
        <v/>
      </c>
      <c r="U22" s="41" t="str">
        <f t="shared" si="7"/>
        <v/>
      </c>
      <c r="V22" s="382"/>
      <c r="W22" s="41" t="str">
        <f t="shared" si="11"/>
        <v/>
      </c>
      <c r="X22" s="41" t="str">
        <f t="shared" si="10"/>
        <v/>
      </c>
      <c r="AC22" s="61"/>
      <c r="AD22" s="8"/>
      <c r="AE22" s="99"/>
      <c r="AF22" s="99"/>
      <c r="AG22" s="100"/>
    </row>
    <row r="23" spans="1:40" ht="26.25" customHeight="1" x14ac:dyDescent="0.25">
      <c r="A23" s="74" t="str">
        <f>IF(B23="","",MAX($A$8:A22)+1)</f>
        <v/>
      </c>
      <c r="B23" s="73"/>
      <c r="C23" s="368"/>
      <c r="D23" s="141"/>
      <c r="E23" s="5" t="str">
        <f t="shared" si="0"/>
        <v/>
      </c>
      <c r="F23" s="5" t="str">
        <f t="shared" si="1"/>
        <v/>
      </c>
      <c r="G23" s="368"/>
      <c r="H23" s="6" t="str">
        <f t="shared" si="2"/>
        <v/>
      </c>
      <c r="I23" s="5" t="str">
        <f t="shared" si="3"/>
        <v/>
      </c>
      <c r="J23" s="338"/>
      <c r="K23" s="72" t="s">
        <v>29</v>
      </c>
      <c r="L23" s="5">
        <f t="shared" si="4"/>
        <v>0</v>
      </c>
      <c r="M23" s="183"/>
      <c r="N23" s="183"/>
      <c r="O23" s="98" t="e">
        <f t="shared" si="8"/>
        <v>#VALUE!</v>
      </c>
      <c r="P23" s="33" t="s">
        <v>13</v>
      </c>
      <c r="Q23" s="5">
        <f t="shared" si="9"/>
        <v>0</v>
      </c>
      <c r="R23" s="4" t="s">
        <v>52</v>
      </c>
      <c r="S23" s="5">
        <f t="shared" si="5"/>
        <v>0</v>
      </c>
      <c r="T23" s="41" t="str">
        <f t="shared" si="6"/>
        <v/>
      </c>
      <c r="U23" s="41" t="str">
        <f t="shared" si="7"/>
        <v/>
      </c>
      <c r="V23" s="382"/>
      <c r="W23" s="41" t="str">
        <f t="shared" si="11"/>
        <v/>
      </c>
      <c r="X23" s="41" t="str">
        <f t="shared" si="10"/>
        <v/>
      </c>
      <c r="AC23" s="61"/>
      <c r="AD23" s="8"/>
      <c r="AE23" s="99"/>
      <c r="AF23" s="99"/>
      <c r="AG23" s="100"/>
    </row>
    <row r="24" spans="1:40" ht="26.25" customHeight="1" x14ac:dyDescent="0.25">
      <c r="A24" s="74" t="str">
        <f>IF(B24="","",MAX($A$8:A23)+1)</f>
        <v/>
      </c>
      <c r="B24" s="73"/>
      <c r="C24" s="368"/>
      <c r="D24" s="141"/>
      <c r="E24" s="5" t="str">
        <f t="shared" si="0"/>
        <v/>
      </c>
      <c r="F24" s="5" t="str">
        <f t="shared" si="1"/>
        <v/>
      </c>
      <c r="G24" s="368"/>
      <c r="H24" s="6" t="str">
        <f t="shared" si="2"/>
        <v/>
      </c>
      <c r="I24" s="5" t="str">
        <f t="shared" si="3"/>
        <v/>
      </c>
      <c r="J24" s="338"/>
      <c r="K24" s="72" t="s">
        <v>29</v>
      </c>
      <c r="L24" s="5">
        <f t="shared" si="4"/>
        <v>0</v>
      </c>
      <c r="M24" s="183"/>
      <c r="N24" s="183"/>
      <c r="O24" s="98" t="e">
        <f t="shared" si="8"/>
        <v>#VALUE!</v>
      </c>
      <c r="P24" s="33" t="s">
        <v>13</v>
      </c>
      <c r="Q24" s="5">
        <f t="shared" si="9"/>
        <v>0</v>
      </c>
      <c r="R24" s="4" t="s">
        <v>52</v>
      </c>
      <c r="S24" s="5">
        <f t="shared" si="5"/>
        <v>0</v>
      </c>
      <c r="T24" s="41" t="str">
        <f t="shared" si="6"/>
        <v/>
      </c>
      <c r="U24" s="41" t="str">
        <f t="shared" si="7"/>
        <v/>
      </c>
      <c r="V24" s="382"/>
      <c r="W24" s="41" t="str">
        <f t="shared" si="11"/>
        <v/>
      </c>
      <c r="X24" s="41" t="str">
        <f t="shared" si="10"/>
        <v/>
      </c>
      <c r="AC24" s="66"/>
      <c r="AD24" s="67"/>
      <c r="AE24" s="99"/>
      <c r="AF24" s="99"/>
      <c r="AG24" s="100"/>
    </row>
    <row r="25" spans="1:40" ht="26.25" customHeight="1" x14ac:dyDescent="0.25">
      <c r="A25" s="74" t="str">
        <f>IF(B25="","",MAX($A$8:A24)+1)</f>
        <v/>
      </c>
      <c r="B25" s="73"/>
      <c r="C25" s="368"/>
      <c r="D25" s="141"/>
      <c r="E25" s="5" t="str">
        <f t="shared" si="0"/>
        <v/>
      </c>
      <c r="F25" s="5" t="str">
        <f t="shared" si="1"/>
        <v/>
      </c>
      <c r="G25" s="368"/>
      <c r="H25" s="6" t="str">
        <f t="shared" si="2"/>
        <v/>
      </c>
      <c r="I25" s="5" t="str">
        <f t="shared" si="3"/>
        <v/>
      </c>
      <c r="J25" s="338"/>
      <c r="K25" s="72" t="s">
        <v>29</v>
      </c>
      <c r="L25" s="5">
        <f t="shared" si="4"/>
        <v>0</v>
      </c>
      <c r="M25" s="183"/>
      <c r="N25" s="183"/>
      <c r="O25" s="98" t="e">
        <f t="shared" si="8"/>
        <v>#VALUE!</v>
      </c>
      <c r="P25" s="33" t="s">
        <v>13</v>
      </c>
      <c r="Q25" s="5">
        <f t="shared" si="9"/>
        <v>0</v>
      </c>
      <c r="R25" s="4" t="s">
        <v>52</v>
      </c>
      <c r="S25" s="5">
        <f t="shared" si="5"/>
        <v>0</v>
      </c>
      <c r="T25" s="41" t="str">
        <f t="shared" si="6"/>
        <v/>
      </c>
      <c r="U25" s="41" t="str">
        <f t="shared" si="7"/>
        <v/>
      </c>
      <c r="V25" s="382"/>
      <c r="W25" s="41" t="str">
        <f t="shared" si="11"/>
        <v/>
      </c>
      <c r="X25" s="41" t="str">
        <f t="shared" si="10"/>
        <v/>
      </c>
      <c r="AC25" s="61"/>
      <c r="AD25" s="8"/>
      <c r="AE25" s="99"/>
      <c r="AF25" s="99"/>
      <c r="AG25" s="100"/>
    </row>
    <row r="26" spans="1:40" ht="26.25" customHeight="1" x14ac:dyDescent="0.25">
      <c r="A26" s="74" t="str">
        <f>IF(B26="","",MAX($A$8:A25)+1)</f>
        <v/>
      </c>
      <c r="B26" s="73"/>
      <c r="C26" s="368"/>
      <c r="D26" s="141"/>
      <c r="E26" s="5" t="str">
        <f t="shared" si="0"/>
        <v/>
      </c>
      <c r="F26" s="5" t="str">
        <f t="shared" si="1"/>
        <v/>
      </c>
      <c r="G26" s="368"/>
      <c r="H26" s="6" t="str">
        <f t="shared" si="2"/>
        <v/>
      </c>
      <c r="I26" s="5" t="str">
        <f t="shared" si="3"/>
        <v/>
      </c>
      <c r="J26" s="338"/>
      <c r="K26" s="72" t="s">
        <v>29</v>
      </c>
      <c r="L26" s="5">
        <f t="shared" si="4"/>
        <v>0</v>
      </c>
      <c r="M26" s="183"/>
      <c r="N26" s="183"/>
      <c r="O26" s="98" t="e">
        <f t="shared" si="8"/>
        <v>#VALUE!</v>
      </c>
      <c r="P26" s="33" t="s">
        <v>13</v>
      </c>
      <c r="Q26" s="5">
        <f t="shared" si="9"/>
        <v>0</v>
      </c>
      <c r="R26" s="4" t="s">
        <v>52</v>
      </c>
      <c r="S26" s="5">
        <f t="shared" si="5"/>
        <v>0</v>
      </c>
      <c r="T26" s="41" t="str">
        <f t="shared" si="6"/>
        <v/>
      </c>
      <c r="U26" s="41" t="str">
        <f t="shared" si="7"/>
        <v/>
      </c>
      <c r="V26" s="382"/>
      <c r="W26" s="41" t="str">
        <f t="shared" si="11"/>
        <v/>
      </c>
      <c r="X26" s="41" t="str">
        <f t="shared" si="10"/>
        <v/>
      </c>
      <c r="AC26" s="61"/>
      <c r="AD26" s="8"/>
      <c r="AE26" s="99"/>
      <c r="AF26" s="99"/>
      <c r="AG26" s="96"/>
    </row>
    <row r="27" spans="1:40" ht="26.25" customHeight="1" x14ac:dyDescent="0.25">
      <c r="A27" s="74" t="str">
        <f>IF(B27="","",MAX($A$8:A26)+1)</f>
        <v/>
      </c>
      <c r="B27" s="73"/>
      <c r="C27" s="368"/>
      <c r="D27" s="141"/>
      <c r="E27" s="5" t="str">
        <f t="shared" si="0"/>
        <v/>
      </c>
      <c r="F27" s="5" t="str">
        <f t="shared" si="1"/>
        <v/>
      </c>
      <c r="G27" s="368"/>
      <c r="H27" s="6" t="str">
        <f t="shared" si="2"/>
        <v/>
      </c>
      <c r="I27" s="5" t="str">
        <f t="shared" si="3"/>
        <v/>
      </c>
      <c r="J27" s="338"/>
      <c r="K27" s="72" t="s">
        <v>29</v>
      </c>
      <c r="L27" s="5">
        <f t="shared" si="4"/>
        <v>0</v>
      </c>
      <c r="M27" s="183"/>
      <c r="N27" s="183"/>
      <c r="O27" s="98" t="e">
        <f t="shared" si="8"/>
        <v>#VALUE!</v>
      </c>
      <c r="P27" s="33" t="s">
        <v>13</v>
      </c>
      <c r="Q27" s="5">
        <f t="shared" si="9"/>
        <v>0</v>
      </c>
      <c r="R27" s="4" t="s">
        <v>52</v>
      </c>
      <c r="S27" s="5">
        <f t="shared" si="5"/>
        <v>0</v>
      </c>
      <c r="T27" s="41" t="str">
        <f t="shared" si="6"/>
        <v/>
      </c>
      <c r="U27" s="41" t="str">
        <f t="shared" si="7"/>
        <v/>
      </c>
      <c r="V27" s="382"/>
      <c r="W27" s="41" t="str">
        <f t="shared" si="11"/>
        <v/>
      </c>
      <c r="X27" s="41" t="str">
        <f t="shared" si="10"/>
        <v/>
      </c>
      <c r="AC27" s="61"/>
      <c r="AD27" s="8"/>
      <c r="AE27" s="99"/>
      <c r="AF27" s="99"/>
      <c r="AG27" s="100"/>
    </row>
    <row r="28" spans="1:40" ht="26.25" customHeight="1" x14ac:dyDescent="0.25">
      <c r="A28" s="74" t="str">
        <f>IF(B28="","",MAX($A$8:A27)+1)</f>
        <v/>
      </c>
      <c r="B28" s="73"/>
      <c r="C28" s="368"/>
      <c r="D28" s="141"/>
      <c r="E28" s="5" t="str">
        <f t="shared" si="0"/>
        <v/>
      </c>
      <c r="F28" s="5" t="str">
        <f t="shared" si="1"/>
        <v/>
      </c>
      <c r="G28" s="368"/>
      <c r="H28" s="6" t="str">
        <f t="shared" si="2"/>
        <v/>
      </c>
      <c r="I28" s="5" t="str">
        <f t="shared" si="3"/>
        <v/>
      </c>
      <c r="J28" s="338"/>
      <c r="K28" s="72" t="s">
        <v>29</v>
      </c>
      <c r="L28" s="5">
        <f t="shared" si="4"/>
        <v>0</v>
      </c>
      <c r="M28" s="183"/>
      <c r="N28" s="183"/>
      <c r="O28" s="98" t="e">
        <f t="shared" si="8"/>
        <v>#VALUE!</v>
      </c>
      <c r="P28" s="33" t="s">
        <v>13</v>
      </c>
      <c r="Q28" s="5">
        <f t="shared" si="9"/>
        <v>0</v>
      </c>
      <c r="R28" s="4" t="s">
        <v>52</v>
      </c>
      <c r="S28" s="5">
        <f t="shared" si="5"/>
        <v>0</v>
      </c>
      <c r="T28" s="41" t="str">
        <f t="shared" si="6"/>
        <v/>
      </c>
      <c r="U28" s="41" t="str">
        <f t="shared" si="7"/>
        <v/>
      </c>
      <c r="V28" s="382"/>
      <c r="W28" s="41" t="str">
        <f t="shared" si="11"/>
        <v/>
      </c>
      <c r="X28" s="41" t="str">
        <f t="shared" si="10"/>
        <v/>
      </c>
      <c r="AC28" s="61"/>
      <c r="AD28" s="8"/>
      <c r="AE28" s="100"/>
      <c r="AF28" s="100"/>
      <c r="AG28" s="100"/>
    </row>
    <row r="29" spans="1:40" ht="26.25" customHeight="1" x14ac:dyDescent="0.25">
      <c r="A29" s="74" t="str">
        <f>IF(B29="","",MAX($A$8:A28)+1)</f>
        <v/>
      </c>
      <c r="B29" s="73"/>
      <c r="C29" s="368"/>
      <c r="D29" s="141"/>
      <c r="E29" s="5" t="str">
        <f t="shared" si="0"/>
        <v/>
      </c>
      <c r="F29" s="5" t="str">
        <f t="shared" si="1"/>
        <v/>
      </c>
      <c r="G29" s="368"/>
      <c r="H29" s="6" t="str">
        <f t="shared" si="2"/>
        <v/>
      </c>
      <c r="I29" s="5" t="str">
        <f t="shared" si="3"/>
        <v/>
      </c>
      <c r="J29" s="338"/>
      <c r="K29" s="72" t="s">
        <v>29</v>
      </c>
      <c r="L29" s="5">
        <f t="shared" si="4"/>
        <v>0</v>
      </c>
      <c r="M29" s="183"/>
      <c r="N29" s="183"/>
      <c r="O29" s="98" t="e">
        <f t="shared" si="8"/>
        <v>#VALUE!</v>
      </c>
      <c r="P29" s="33" t="s">
        <v>13</v>
      </c>
      <c r="Q29" s="5">
        <f t="shared" si="9"/>
        <v>0</v>
      </c>
      <c r="R29" s="4" t="s">
        <v>52</v>
      </c>
      <c r="S29" s="5">
        <f t="shared" si="5"/>
        <v>0</v>
      </c>
      <c r="T29" s="41" t="str">
        <f t="shared" si="6"/>
        <v/>
      </c>
      <c r="U29" s="41" t="str">
        <f t="shared" si="7"/>
        <v/>
      </c>
      <c r="V29" s="382"/>
      <c r="W29" s="41" t="str">
        <f t="shared" si="11"/>
        <v/>
      </c>
      <c r="X29" s="41" t="str">
        <f t="shared" si="10"/>
        <v/>
      </c>
      <c r="AC29" s="61"/>
      <c r="AD29" s="8"/>
      <c r="AE29" s="100"/>
      <c r="AF29" s="100"/>
      <c r="AG29" s="99"/>
    </row>
    <row r="30" spans="1:40" ht="26.25" customHeight="1" x14ac:dyDescent="0.25">
      <c r="A30" s="74" t="str">
        <f>IF(B30="","",MAX($A$8:A29)+1)</f>
        <v/>
      </c>
      <c r="B30" s="73"/>
      <c r="C30" s="368"/>
      <c r="D30" s="141"/>
      <c r="E30" s="5" t="str">
        <f t="shared" si="0"/>
        <v/>
      </c>
      <c r="F30" s="5" t="str">
        <f t="shared" si="1"/>
        <v/>
      </c>
      <c r="G30" s="368"/>
      <c r="H30" s="6" t="str">
        <f t="shared" si="2"/>
        <v/>
      </c>
      <c r="I30" s="5" t="str">
        <f t="shared" si="3"/>
        <v/>
      </c>
      <c r="J30" s="338"/>
      <c r="K30" s="72" t="s">
        <v>29</v>
      </c>
      <c r="L30" s="5">
        <f t="shared" si="4"/>
        <v>0</v>
      </c>
      <c r="M30" s="183"/>
      <c r="N30" s="183"/>
      <c r="O30" s="98" t="e">
        <f t="shared" si="8"/>
        <v>#VALUE!</v>
      </c>
      <c r="P30" s="33" t="s">
        <v>13</v>
      </c>
      <c r="Q30" s="5">
        <f t="shared" si="9"/>
        <v>0</v>
      </c>
      <c r="R30" s="4" t="s">
        <v>52</v>
      </c>
      <c r="S30" s="5">
        <f t="shared" si="5"/>
        <v>0</v>
      </c>
      <c r="T30" s="41" t="str">
        <f t="shared" si="6"/>
        <v/>
      </c>
      <c r="U30" s="41" t="str">
        <f t="shared" si="7"/>
        <v/>
      </c>
      <c r="V30" s="382"/>
      <c r="W30" s="41" t="str">
        <f t="shared" si="11"/>
        <v/>
      </c>
      <c r="X30" s="41" t="str">
        <f t="shared" si="10"/>
        <v/>
      </c>
      <c r="AC30" s="61"/>
      <c r="AD30" s="68"/>
      <c r="AE30" s="107"/>
      <c r="AF30" s="100"/>
      <c r="AG30" s="99"/>
    </row>
    <row r="31" spans="1:40" s="12" customFormat="1" ht="26.25" customHeight="1" x14ac:dyDescent="0.25">
      <c r="A31" s="74" t="str">
        <f>IF(B31="","",MAX($A$8:A30)+1)</f>
        <v/>
      </c>
      <c r="B31" s="73"/>
      <c r="C31" s="368"/>
      <c r="D31" s="141"/>
      <c r="E31" s="5" t="str">
        <f t="shared" si="0"/>
        <v/>
      </c>
      <c r="F31" s="5" t="str">
        <f t="shared" si="1"/>
        <v/>
      </c>
      <c r="G31" s="368"/>
      <c r="H31" s="6" t="str">
        <f t="shared" si="2"/>
        <v/>
      </c>
      <c r="I31" s="5" t="str">
        <f t="shared" si="3"/>
        <v/>
      </c>
      <c r="J31" s="338"/>
      <c r="K31" s="72" t="s">
        <v>29</v>
      </c>
      <c r="L31" s="5">
        <f t="shared" si="4"/>
        <v>0</v>
      </c>
      <c r="M31" s="183"/>
      <c r="N31" s="183"/>
      <c r="O31" s="98" t="e">
        <f t="shared" si="8"/>
        <v>#VALUE!</v>
      </c>
      <c r="P31" s="33" t="s">
        <v>13</v>
      </c>
      <c r="Q31" s="5">
        <f t="shared" si="9"/>
        <v>0</v>
      </c>
      <c r="R31" s="4" t="s">
        <v>52</v>
      </c>
      <c r="S31" s="5">
        <f t="shared" si="5"/>
        <v>0</v>
      </c>
      <c r="T31" s="41" t="str">
        <f t="shared" si="6"/>
        <v/>
      </c>
      <c r="U31" s="41" t="str">
        <f t="shared" si="7"/>
        <v/>
      </c>
      <c r="V31" s="382"/>
      <c r="W31" s="41" t="str">
        <f t="shared" si="11"/>
        <v/>
      </c>
      <c r="X31" s="41" t="str">
        <f t="shared" si="10"/>
        <v/>
      </c>
      <c r="Y31" s="64"/>
      <c r="Z31" s="64"/>
      <c r="AA31" s="64"/>
      <c r="AB31" s="64"/>
      <c r="AC31" s="63"/>
      <c r="AD31" s="68"/>
      <c r="AE31" s="107"/>
      <c r="AF31" s="100"/>
      <c r="AG31" s="100"/>
      <c r="AH31" s="63"/>
      <c r="AI31" s="63"/>
      <c r="AJ31" s="11"/>
      <c r="AK31" s="11"/>
      <c r="AL31" s="11"/>
      <c r="AM31" s="11"/>
      <c r="AN31" s="11"/>
    </row>
    <row r="32" spans="1:40" s="12" customFormat="1" ht="26.25" customHeight="1" x14ac:dyDescent="0.25">
      <c r="A32" s="74" t="str">
        <f>IF(B32="","",MAX($A$8:A31)+1)</f>
        <v/>
      </c>
      <c r="B32" s="73"/>
      <c r="C32" s="368"/>
      <c r="D32" s="141"/>
      <c r="E32" s="5" t="str">
        <f t="shared" si="0"/>
        <v/>
      </c>
      <c r="F32" s="5" t="str">
        <f t="shared" si="1"/>
        <v/>
      </c>
      <c r="G32" s="368"/>
      <c r="H32" s="6" t="str">
        <f t="shared" si="2"/>
        <v/>
      </c>
      <c r="I32" s="5" t="str">
        <f t="shared" si="3"/>
        <v/>
      </c>
      <c r="J32" s="338"/>
      <c r="K32" s="72" t="s">
        <v>29</v>
      </c>
      <c r="L32" s="5">
        <f t="shared" si="4"/>
        <v>0</v>
      </c>
      <c r="M32" s="183"/>
      <c r="N32" s="183"/>
      <c r="O32" s="98" t="e">
        <f t="shared" si="8"/>
        <v>#VALUE!</v>
      </c>
      <c r="P32" s="33" t="s">
        <v>13</v>
      </c>
      <c r="Q32" s="5">
        <f t="shared" si="9"/>
        <v>0</v>
      </c>
      <c r="R32" s="4" t="s">
        <v>52</v>
      </c>
      <c r="S32" s="5">
        <f t="shared" si="5"/>
        <v>0</v>
      </c>
      <c r="T32" s="41" t="str">
        <f t="shared" si="6"/>
        <v/>
      </c>
      <c r="U32" s="41" t="str">
        <f t="shared" si="7"/>
        <v/>
      </c>
      <c r="V32" s="382"/>
      <c r="W32" s="41" t="str">
        <f t="shared" si="11"/>
        <v/>
      </c>
      <c r="X32" s="41" t="str">
        <f t="shared" si="10"/>
        <v/>
      </c>
      <c r="Y32" s="64"/>
      <c r="Z32" s="64"/>
      <c r="AA32" s="64"/>
      <c r="AB32" s="64"/>
      <c r="AC32" s="63"/>
      <c r="AD32" s="68"/>
      <c r="AE32" s="107"/>
      <c r="AF32" s="100"/>
      <c r="AG32" s="100"/>
      <c r="AH32" s="63"/>
      <c r="AI32" s="63"/>
      <c r="AJ32" s="11"/>
      <c r="AK32" s="11"/>
      <c r="AL32" s="11"/>
      <c r="AM32" s="11"/>
      <c r="AN32" s="11"/>
    </row>
    <row r="33" spans="1:33" ht="26.25" customHeight="1" x14ac:dyDescent="0.25">
      <c r="A33" s="74" t="str">
        <f>IF(B33="","",MAX($A$8:A32)+1)</f>
        <v/>
      </c>
      <c r="B33" s="73"/>
      <c r="C33" s="368"/>
      <c r="D33" s="141"/>
      <c r="E33" s="5" t="str">
        <f t="shared" si="0"/>
        <v/>
      </c>
      <c r="F33" s="5" t="str">
        <f t="shared" si="1"/>
        <v/>
      </c>
      <c r="G33" s="368"/>
      <c r="H33" s="6" t="str">
        <f t="shared" si="2"/>
        <v/>
      </c>
      <c r="I33" s="5" t="str">
        <f t="shared" si="3"/>
        <v/>
      </c>
      <c r="J33" s="338"/>
      <c r="K33" s="72" t="s">
        <v>29</v>
      </c>
      <c r="L33" s="5">
        <f t="shared" si="4"/>
        <v>0</v>
      </c>
      <c r="M33" s="183"/>
      <c r="N33" s="183"/>
      <c r="O33" s="98" t="e">
        <f t="shared" si="8"/>
        <v>#VALUE!</v>
      </c>
      <c r="P33" s="33" t="s">
        <v>13</v>
      </c>
      <c r="Q33" s="5">
        <f t="shared" si="9"/>
        <v>0</v>
      </c>
      <c r="R33" s="4" t="s">
        <v>52</v>
      </c>
      <c r="S33" s="5">
        <f t="shared" si="5"/>
        <v>0</v>
      </c>
      <c r="T33" s="41" t="str">
        <f t="shared" si="6"/>
        <v/>
      </c>
      <c r="U33" s="41" t="str">
        <f t="shared" si="7"/>
        <v/>
      </c>
      <c r="V33" s="382"/>
      <c r="W33" s="41" t="str">
        <f t="shared" si="11"/>
        <v/>
      </c>
      <c r="X33" s="41" t="str">
        <f t="shared" si="10"/>
        <v/>
      </c>
      <c r="AC33" s="61"/>
      <c r="AD33" s="69"/>
      <c r="AE33" s="108"/>
      <c r="AF33" s="100"/>
      <c r="AG33" s="100"/>
    </row>
    <row r="34" spans="1:33" ht="26.25" customHeight="1" x14ac:dyDescent="0.25">
      <c r="A34" s="74" t="str">
        <f>IF(B34="","",MAX($A$8:A33)+1)</f>
        <v/>
      </c>
      <c r="B34" s="73"/>
      <c r="C34" s="368"/>
      <c r="D34" s="141"/>
      <c r="E34" s="5" t="str">
        <f t="shared" si="0"/>
        <v/>
      </c>
      <c r="F34" s="5" t="str">
        <f t="shared" si="1"/>
        <v/>
      </c>
      <c r="G34" s="368"/>
      <c r="H34" s="6" t="str">
        <f t="shared" si="2"/>
        <v/>
      </c>
      <c r="I34" s="5" t="str">
        <f t="shared" si="3"/>
        <v/>
      </c>
      <c r="J34" s="338"/>
      <c r="K34" s="72" t="s">
        <v>29</v>
      </c>
      <c r="L34" s="5">
        <f t="shared" si="4"/>
        <v>0</v>
      </c>
      <c r="M34" s="183"/>
      <c r="N34" s="183"/>
      <c r="O34" s="98" t="e">
        <f t="shared" si="8"/>
        <v>#VALUE!</v>
      </c>
      <c r="P34" s="33" t="s">
        <v>13</v>
      </c>
      <c r="Q34" s="5">
        <f t="shared" si="9"/>
        <v>0</v>
      </c>
      <c r="R34" s="4" t="s">
        <v>52</v>
      </c>
      <c r="S34" s="5">
        <f t="shared" si="5"/>
        <v>0</v>
      </c>
      <c r="T34" s="41" t="str">
        <f t="shared" si="6"/>
        <v/>
      </c>
      <c r="U34" s="41" t="str">
        <f t="shared" si="7"/>
        <v/>
      </c>
      <c r="V34" s="382"/>
      <c r="W34" s="41" t="str">
        <f t="shared" si="11"/>
        <v/>
      </c>
      <c r="X34" s="41" t="str">
        <f t="shared" si="10"/>
        <v/>
      </c>
      <c r="AC34" s="61"/>
      <c r="AD34" s="8"/>
      <c r="AE34" s="100"/>
      <c r="AF34" s="100"/>
      <c r="AG34" s="100"/>
    </row>
    <row r="35" spans="1:33" ht="26.25" customHeight="1" x14ac:dyDescent="0.25">
      <c r="A35" s="74" t="str">
        <f>IF(B35="","",MAX($A$8:A34)+1)</f>
        <v/>
      </c>
      <c r="B35" s="73"/>
      <c r="C35" s="368"/>
      <c r="D35" s="141"/>
      <c r="E35" s="5" t="str">
        <f t="shared" si="0"/>
        <v/>
      </c>
      <c r="F35" s="5" t="str">
        <f t="shared" si="1"/>
        <v/>
      </c>
      <c r="G35" s="368"/>
      <c r="H35" s="6" t="str">
        <f t="shared" si="2"/>
        <v/>
      </c>
      <c r="I35" s="5" t="str">
        <f t="shared" si="3"/>
        <v/>
      </c>
      <c r="J35" s="338"/>
      <c r="K35" s="72" t="s">
        <v>29</v>
      </c>
      <c r="L35" s="5">
        <f t="shared" si="4"/>
        <v>0</v>
      </c>
      <c r="M35" s="183"/>
      <c r="N35" s="183"/>
      <c r="O35" s="98" t="e">
        <f t="shared" si="8"/>
        <v>#VALUE!</v>
      </c>
      <c r="P35" s="33" t="s">
        <v>13</v>
      </c>
      <c r="Q35" s="5">
        <f t="shared" si="9"/>
        <v>0</v>
      </c>
      <c r="R35" s="4" t="s">
        <v>52</v>
      </c>
      <c r="S35" s="5">
        <f t="shared" si="5"/>
        <v>0</v>
      </c>
      <c r="T35" s="41" t="str">
        <f t="shared" si="6"/>
        <v/>
      </c>
      <c r="U35" s="41" t="str">
        <f t="shared" si="7"/>
        <v/>
      </c>
      <c r="V35" s="382"/>
      <c r="W35" s="41" t="str">
        <f t="shared" si="11"/>
        <v/>
      </c>
      <c r="X35" s="41" t="str">
        <f t="shared" si="10"/>
        <v/>
      </c>
      <c r="AC35" s="61"/>
      <c r="AD35" s="8"/>
      <c r="AE35" s="100"/>
      <c r="AF35" s="100"/>
      <c r="AG35" s="100"/>
    </row>
    <row r="36" spans="1:33" ht="26.25" customHeight="1" x14ac:dyDescent="0.25">
      <c r="A36" s="74" t="str">
        <f>IF(B36="","",MAX($A$8:A35)+1)</f>
        <v/>
      </c>
      <c r="B36" s="73"/>
      <c r="C36" s="368"/>
      <c r="D36" s="141"/>
      <c r="E36" s="5" t="str">
        <f t="shared" si="0"/>
        <v/>
      </c>
      <c r="F36" s="5" t="str">
        <f t="shared" si="1"/>
        <v/>
      </c>
      <c r="G36" s="368"/>
      <c r="H36" s="6" t="str">
        <f t="shared" si="2"/>
        <v/>
      </c>
      <c r="I36" s="5" t="str">
        <f t="shared" si="3"/>
        <v/>
      </c>
      <c r="J36" s="338"/>
      <c r="K36" s="72" t="s">
        <v>29</v>
      </c>
      <c r="L36" s="5">
        <f t="shared" si="4"/>
        <v>0</v>
      </c>
      <c r="M36" s="183"/>
      <c r="N36" s="183"/>
      <c r="O36" s="98" t="e">
        <f t="shared" si="8"/>
        <v>#VALUE!</v>
      </c>
      <c r="P36" s="33" t="s">
        <v>13</v>
      </c>
      <c r="Q36" s="5">
        <f t="shared" si="9"/>
        <v>0</v>
      </c>
      <c r="R36" s="4" t="s">
        <v>52</v>
      </c>
      <c r="S36" s="5">
        <f t="shared" si="5"/>
        <v>0</v>
      </c>
      <c r="T36" s="41" t="str">
        <f t="shared" si="6"/>
        <v/>
      </c>
      <c r="U36" s="41" t="str">
        <f t="shared" si="7"/>
        <v/>
      </c>
      <c r="V36" s="382"/>
      <c r="W36" s="41" t="str">
        <f t="shared" si="11"/>
        <v/>
      </c>
      <c r="X36" s="41" t="str">
        <f t="shared" si="10"/>
        <v/>
      </c>
      <c r="AC36" s="61"/>
      <c r="AD36" s="8"/>
      <c r="AE36" s="100"/>
      <c r="AF36" s="100"/>
      <c r="AG36" s="100"/>
    </row>
    <row r="37" spans="1:33" ht="26.25" customHeight="1" x14ac:dyDescent="0.25">
      <c r="A37" s="74" t="str">
        <f>IF(B37="","",MAX($A$8:A36)+1)</f>
        <v/>
      </c>
      <c r="B37" s="73"/>
      <c r="C37" s="368"/>
      <c r="D37" s="141"/>
      <c r="E37" s="5" t="str">
        <f t="shared" si="0"/>
        <v/>
      </c>
      <c r="F37" s="5" t="str">
        <f t="shared" si="1"/>
        <v/>
      </c>
      <c r="G37" s="368"/>
      <c r="H37" s="6" t="str">
        <f t="shared" si="2"/>
        <v/>
      </c>
      <c r="I37" s="5" t="str">
        <f t="shared" si="3"/>
        <v/>
      </c>
      <c r="J37" s="338"/>
      <c r="K37" s="72" t="s">
        <v>29</v>
      </c>
      <c r="L37" s="5">
        <f t="shared" si="4"/>
        <v>0</v>
      </c>
      <c r="M37" s="183"/>
      <c r="N37" s="183"/>
      <c r="O37" s="98" t="e">
        <f t="shared" si="8"/>
        <v>#VALUE!</v>
      </c>
      <c r="P37" s="33" t="s">
        <v>13</v>
      </c>
      <c r="Q37" s="5">
        <f t="shared" si="9"/>
        <v>0</v>
      </c>
      <c r="R37" s="4" t="s">
        <v>52</v>
      </c>
      <c r="S37" s="5">
        <f t="shared" si="5"/>
        <v>0</v>
      </c>
      <c r="T37" s="41" t="str">
        <f t="shared" si="6"/>
        <v/>
      </c>
      <c r="U37" s="41" t="str">
        <f t="shared" si="7"/>
        <v/>
      </c>
      <c r="V37" s="382"/>
      <c r="W37" s="41" t="str">
        <f t="shared" si="11"/>
        <v/>
      </c>
      <c r="X37" s="41" t="str">
        <f t="shared" si="10"/>
        <v/>
      </c>
      <c r="AC37" s="61"/>
      <c r="AD37" s="8"/>
      <c r="AE37" s="100"/>
      <c r="AF37" s="100"/>
      <c r="AG37" s="100"/>
    </row>
    <row r="38" spans="1:33" ht="26.25" customHeight="1" x14ac:dyDescent="0.25">
      <c r="A38" s="74" t="str">
        <f>IF(B38="","",MAX($A$8:A37)+1)</f>
        <v/>
      </c>
      <c r="B38" s="73"/>
      <c r="C38" s="368"/>
      <c r="D38" s="141"/>
      <c r="E38" s="5" t="str">
        <f t="shared" si="0"/>
        <v/>
      </c>
      <c r="F38" s="5" t="str">
        <f t="shared" si="1"/>
        <v/>
      </c>
      <c r="G38" s="368"/>
      <c r="H38" s="6" t="str">
        <f t="shared" si="2"/>
        <v/>
      </c>
      <c r="I38" s="5" t="str">
        <f t="shared" si="3"/>
        <v/>
      </c>
      <c r="J38" s="338"/>
      <c r="K38" s="72" t="s">
        <v>29</v>
      </c>
      <c r="L38" s="5">
        <f t="shared" si="4"/>
        <v>0</v>
      </c>
      <c r="M38" s="183"/>
      <c r="N38" s="183"/>
      <c r="O38" s="98" t="e">
        <f t="shared" si="8"/>
        <v>#VALUE!</v>
      </c>
      <c r="P38" s="33" t="s">
        <v>13</v>
      </c>
      <c r="Q38" s="5">
        <f t="shared" si="9"/>
        <v>0</v>
      </c>
      <c r="R38" s="4" t="s">
        <v>52</v>
      </c>
      <c r="S38" s="5">
        <f t="shared" si="5"/>
        <v>0</v>
      </c>
      <c r="T38" s="41" t="str">
        <f t="shared" si="6"/>
        <v/>
      </c>
      <c r="U38" s="41" t="str">
        <f t="shared" si="7"/>
        <v/>
      </c>
      <c r="V38" s="382"/>
      <c r="W38" s="41" t="str">
        <f t="shared" si="11"/>
        <v/>
      </c>
      <c r="X38" s="41" t="str">
        <f t="shared" si="10"/>
        <v/>
      </c>
      <c r="AC38" s="61"/>
      <c r="AD38" s="8"/>
      <c r="AE38" s="100"/>
      <c r="AF38" s="100"/>
      <c r="AG38" s="100"/>
    </row>
    <row r="39" spans="1:33" ht="26.25" customHeight="1" x14ac:dyDescent="0.25">
      <c r="A39" s="74" t="str">
        <f>IF(B39="","",MAX($A$8:A38)+1)</f>
        <v/>
      </c>
      <c r="B39" s="73"/>
      <c r="C39" s="368"/>
      <c r="D39" s="141"/>
      <c r="E39" s="5" t="str">
        <f t="shared" si="0"/>
        <v/>
      </c>
      <c r="F39" s="5" t="str">
        <f t="shared" si="1"/>
        <v/>
      </c>
      <c r="G39" s="368"/>
      <c r="H39" s="6" t="str">
        <f t="shared" si="2"/>
        <v/>
      </c>
      <c r="I39" s="5" t="str">
        <f t="shared" si="3"/>
        <v/>
      </c>
      <c r="J39" s="338"/>
      <c r="K39" s="72" t="s">
        <v>29</v>
      </c>
      <c r="L39" s="5">
        <f t="shared" si="4"/>
        <v>0</v>
      </c>
      <c r="M39" s="183"/>
      <c r="N39" s="183"/>
      <c r="O39" s="98" t="e">
        <f t="shared" si="8"/>
        <v>#VALUE!</v>
      </c>
      <c r="P39" s="33" t="s">
        <v>13</v>
      </c>
      <c r="Q39" s="5">
        <f t="shared" si="9"/>
        <v>0</v>
      </c>
      <c r="R39" s="4" t="s">
        <v>52</v>
      </c>
      <c r="S39" s="5">
        <f t="shared" si="5"/>
        <v>0</v>
      </c>
      <c r="T39" s="41" t="str">
        <f t="shared" si="6"/>
        <v/>
      </c>
      <c r="U39" s="41" t="str">
        <f t="shared" si="7"/>
        <v/>
      </c>
      <c r="V39" s="382"/>
      <c r="W39" s="41" t="str">
        <f t="shared" si="11"/>
        <v/>
      </c>
      <c r="X39" s="41" t="str">
        <f t="shared" si="10"/>
        <v/>
      </c>
      <c r="AC39" s="61"/>
      <c r="AD39" s="8"/>
      <c r="AE39" s="100"/>
      <c r="AF39" s="100"/>
      <c r="AG39" s="100"/>
    </row>
    <row r="40" spans="1:33" ht="26.25" customHeight="1" x14ac:dyDescent="0.25">
      <c r="A40" s="74" t="str">
        <f>IF(B40="","",MAX($A$8:A39)+1)</f>
        <v/>
      </c>
      <c r="B40" s="73"/>
      <c r="C40" s="368"/>
      <c r="D40" s="141"/>
      <c r="E40" s="5" t="str">
        <f t="shared" si="0"/>
        <v/>
      </c>
      <c r="F40" s="5" t="str">
        <f t="shared" si="1"/>
        <v/>
      </c>
      <c r="G40" s="368"/>
      <c r="H40" s="6" t="str">
        <f t="shared" si="2"/>
        <v/>
      </c>
      <c r="I40" s="5" t="str">
        <f t="shared" si="3"/>
        <v/>
      </c>
      <c r="J40" s="338"/>
      <c r="K40" s="72" t="s">
        <v>29</v>
      </c>
      <c r="L40" s="5">
        <f t="shared" si="4"/>
        <v>0</v>
      </c>
      <c r="M40" s="183"/>
      <c r="N40" s="183"/>
      <c r="O40" s="98" t="e">
        <f t="shared" si="8"/>
        <v>#VALUE!</v>
      </c>
      <c r="P40" s="33" t="s">
        <v>13</v>
      </c>
      <c r="Q40" s="5">
        <f t="shared" si="9"/>
        <v>0</v>
      </c>
      <c r="R40" s="4" t="s">
        <v>52</v>
      </c>
      <c r="S40" s="5">
        <f t="shared" si="5"/>
        <v>0</v>
      </c>
      <c r="T40" s="41" t="str">
        <f t="shared" si="6"/>
        <v/>
      </c>
      <c r="U40" s="41" t="str">
        <f t="shared" si="7"/>
        <v/>
      </c>
      <c r="V40" s="382"/>
      <c r="W40" s="41" t="str">
        <f t="shared" si="11"/>
        <v/>
      </c>
      <c r="X40" s="41" t="str">
        <f t="shared" si="10"/>
        <v/>
      </c>
      <c r="AC40" s="63"/>
      <c r="AD40" s="8"/>
      <c r="AE40" s="100"/>
      <c r="AF40" s="100"/>
      <c r="AG40" s="100"/>
    </row>
    <row r="41" spans="1:33" ht="26.25" customHeight="1" x14ac:dyDescent="0.25">
      <c r="A41" s="74" t="str">
        <f>IF(B41="","",MAX($A$8:A40)+1)</f>
        <v/>
      </c>
      <c r="B41" s="73"/>
      <c r="C41" s="368"/>
      <c r="D41" s="141"/>
      <c r="E41" s="5" t="str">
        <f t="shared" si="0"/>
        <v/>
      </c>
      <c r="F41" s="5" t="str">
        <f t="shared" si="1"/>
        <v/>
      </c>
      <c r="G41" s="368"/>
      <c r="H41" s="6" t="str">
        <f t="shared" si="2"/>
        <v/>
      </c>
      <c r="I41" s="5" t="str">
        <f t="shared" si="3"/>
        <v/>
      </c>
      <c r="J41" s="338"/>
      <c r="K41" s="72" t="s">
        <v>29</v>
      </c>
      <c r="L41" s="5">
        <f t="shared" si="4"/>
        <v>0</v>
      </c>
      <c r="M41" s="183"/>
      <c r="N41" s="183"/>
      <c r="O41" s="98" t="e">
        <f t="shared" si="8"/>
        <v>#VALUE!</v>
      </c>
      <c r="P41" s="33" t="s">
        <v>13</v>
      </c>
      <c r="Q41" s="5">
        <f t="shared" si="9"/>
        <v>0</v>
      </c>
      <c r="R41" s="4" t="s">
        <v>52</v>
      </c>
      <c r="S41" s="5">
        <f t="shared" si="5"/>
        <v>0</v>
      </c>
      <c r="T41" s="41" t="str">
        <f t="shared" si="6"/>
        <v/>
      </c>
      <c r="U41" s="41" t="str">
        <f t="shared" si="7"/>
        <v/>
      </c>
      <c r="V41" s="382"/>
      <c r="W41" s="41" t="str">
        <f t="shared" si="11"/>
        <v/>
      </c>
      <c r="X41" s="41" t="str">
        <f t="shared" si="10"/>
        <v/>
      </c>
      <c r="AC41" s="61"/>
      <c r="AD41" s="8"/>
      <c r="AE41" s="100"/>
      <c r="AF41" s="100"/>
      <c r="AG41" s="100"/>
    </row>
    <row r="42" spans="1:33" ht="26.25" customHeight="1" x14ac:dyDescent="0.25">
      <c r="A42" s="74" t="str">
        <f>IF(B42="","",MAX($A$8:A41)+1)</f>
        <v/>
      </c>
      <c r="B42" s="73"/>
      <c r="C42" s="368"/>
      <c r="D42" s="141"/>
      <c r="E42" s="5" t="str">
        <f t="shared" si="0"/>
        <v/>
      </c>
      <c r="F42" s="5" t="str">
        <f t="shared" si="1"/>
        <v/>
      </c>
      <c r="G42" s="368"/>
      <c r="H42" s="6" t="str">
        <f t="shared" si="2"/>
        <v/>
      </c>
      <c r="I42" s="5" t="str">
        <f t="shared" si="3"/>
        <v/>
      </c>
      <c r="J42" s="338"/>
      <c r="K42" s="72" t="s">
        <v>29</v>
      </c>
      <c r="L42" s="5">
        <f t="shared" si="4"/>
        <v>0</v>
      </c>
      <c r="M42" s="183"/>
      <c r="N42" s="183"/>
      <c r="O42" s="98" t="e">
        <f t="shared" si="8"/>
        <v>#VALUE!</v>
      </c>
      <c r="P42" s="33" t="s">
        <v>13</v>
      </c>
      <c r="Q42" s="5">
        <f t="shared" si="9"/>
        <v>0</v>
      </c>
      <c r="R42" s="4" t="s">
        <v>52</v>
      </c>
      <c r="S42" s="5">
        <f t="shared" si="5"/>
        <v>0</v>
      </c>
      <c r="T42" s="41" t="str">
        <f t="shared" si="6"/>
        <v/>
      </c>
      <c r="U42" s="41" t="str">
        <f t="shared" si="7"/>
        <v/>
      </c>
      <c r="V42" s="382"/>
      <c r="W42" s="41" t="str">
        <f t="shared" si="11"/>
        <v/>
      </c>
      <c r="X42" s="41" t="str">
        <f t="shared" si="10"/>
        <v/>
      </c>
      <c r="AC42" s="61"/>
      <c r="AD42" s="8"/>
      <c r="AE42" s="100"/>
      <c r="AF42" s="100"/>
      <c r="AG42" s="100"/>
    </row>
    <row r="43" spans="1:33" ht="26.25" customHeight="1" x14ac:dyDescent="0.25">
      <c r="A43" s="74" t="str">
        <f>IF(B43="","",MAX($A$8:A42)+1)</f>
        <v/>
      </c>
      <c r="B43" s="73"/>
      <c r="C43" s="368"/>
      <c r="D43" s="141"/>
      <c r="E43" s="5" t="str">
        <f t="shared" si="0"/>
        <v/>
      </c>
      <c r="F43" s="5" t="str">
        <f t="shared" si="1"/>
        <v/>
      </c>
      <c r="G43" s="368"/>
      <c r="H43" s="6" t="str">
        <f t="shared" si="2"/>
        <v/>
      </c>
      <c r="I43" s="5" t="str">
        <f t="shared" si="3"/>
        <v/>
      </c>
      <c r="J43" s="338"/>
      <c r="K43" s="72" t="s">
        <v>29</v>
      </c>
      <c r="L43" s="5">
        <f t="shared" si="4"/>
        <v>0</v>
      </c>
      <c r="M43" s="183"/>
      <c r="N43" s="183"/>
      <c r="O43" s="98" t="e">
        <f t="shared" si="8"/>
        <v>#VALUE!</v>
      </c>
      <c r="P43" s="33" t="s">
        <v>13</v>
      </c>
      <c r="Q43" s="5">
        <f t="shared" si="9"/>
        <v>0</v>
      </c>
      <c r="R43" s="4" t="s">
        <v>52</v>
      </c>
      <c r="S43" s="5">
        <f t="shared" si="5"/>
        <v>0</v>
      </c>
      <c r="T43" s="41" t="str">
        <f t="shared" si="6"/>
        <v/>
      </c>
      <c r="U43" s="41" t="str">
        <f t="shared" si="7"/>
        <v/>
      </c>
      <c r="V43" s="382"/>
      <c r="W43" s="41" t="str">
        <f t="shared" si="11"/>
        <v/>
      </c>
      <c r="X43" s="41" t="str">
        <f t="shared" si="10"/>
        <v/>
      </c>
      <c r="AC43" s="61"/>
      <c r="AD43" s="8"/>
      <c r="AE43" s="100"/>
      <c r="AF43" s="100"/>
      <c r="AG43" s="100"/>
    </row>
    <row r="44" spans="1:33" ht="26.25" customHeight="1" x14ac:dyDescent="0.25">
      <c r="A44" s="74" t="str">
        <f>IF(B44="","",MAX($A$8:A43)+1)</f>
        <v/>
      </c>
      <c r="B44" s="73"/>
      <c r="C44" s="368"/>
      <c r="D44" s="141"/>
      <c r="E44" s="5" t="str">
        <f t="shared" si="0"/>
        <v/>
      </c>
      <c r="F44" s="5" t="str">
        <f t="shared" si="1"/>
        <v/>
      </c>
      <c r="G44" s="368"/>
      <c r="H44" s="6" t="str">
        <f t="shared" si="2"/>
        <v/>
      </c>
      <c r="I44" s="5" t="str">
        <f t="shared" si="3"/>
        <v/>
      </c>
      <c r="J44" s="338"/>
      <c r="K44" s="72" t="s">
        <v>29</v>
      </c>
      <c r="L44" s="5">
        <f t="shared" si="4"/>
        <v>0</v>
      </c>
      <c r="M44" s="183"/>
      <c r="N44" s="183"/>
      <c r="O44" s="98" t="e">
        <f t="shared" si="8"/>
        <v>#VALUE!</v>
      </c>
      <c r="P44" s="33" t="s">
        <v>13</v>
      </c>
      <c r="Q44" s="5">
        <f t="shared" si="9"/>
        <v>0</v>
      </c>
      <c r="R44" s="4" t="s">
        <v>52</v>
      </c>
      <c r="S44" s="5">
        <f t="shared" si="5"/>
        <v>0</v>
      </c>
      <c r="T44" s="41" t="str">
        <f t="shared" si="6"/>
        <v/>
      </c>
      <c r="U44" s="41" t="str">
        <f t="shared" si="7"/>
        <v/>
      </c>
      <c r="V44" s="382"/>
      <c r="W44" s="41" t="str">
        <f t="shared" si="11"/>
        <v/>
      </c>
      <c r="X44" s="41" t="str">
        <f t="shared" si="10"/>
        <v/>
      </c>
      <c r="AC44" s="61"/>
      <c r="AD44" s="8"/>
      <c r="AE44" s="100"/>
      <c r="AF44" s="100"/>
      <c r="AG44" s="100"/>
    </row>
    <row r="45" spans="1:33" ht="26.25" customHeight="1" x14ac:dyDescent="0.25">
      <c r="A45" s="74" t="str">
        <f>IF(B45="","",MAX($A$8:A44)+1)</f>
        <v/>
      </c>
      <c r="B45" s="73"/>
      <c r="C45" s="368"/>
      <c r="D45" s="141"/>
      <c r="E45" s="5" t="str">
        <f t="shared" si="0"/>
        <v/>
      </c>
      <c r="F45" s="5" t="str">
        <f t="shared" si="1"/>
        <v/>
      </c>
      <c r="G45" s="368"/>
      <c r="H45" s="6" t="str">
        <f t="shared" si="2"/>
        <v/>
      </c>
      <c r="I45" s="5" t="str">
        <f t="shared" si="3"/>
        <v/>
      </c>
      <c r="J45" s="338"/>
      <c r="K45" s="72" t="s">
        <v>29</v>
      </c>
      <c r="L45" s="5">
        <f t="shared" si="4"/>
        <v>0</v>
      </c>
      <c r="M45" s="183"/>
      <c r="N45" s="183"/>
      <c r="O45" s="98" t="e">
        <f t="shared" si="8"/>
        <v>#VALUE!</v>
      </c>
      <c r="P45" s="33" t="s">
        <v>13</v>
      </c>
      <c r="Q45" s="5">
        <f t="shared" si="9"/>
        <v>0</v>
      </c>
      <c r="R45" s="4" t="s">
        <v>52</v>
      </c>
      <c r="S45" s="5">
        <f t="shared" si="5"/>
        <v>0</v>
      </c>
      <c r="T45" s="41" t="str">
        <f t="shared" si="6"/>
        <v/>
      </c>
      <c r="U45" s="41" t="str">
        <f t="shared" si="7"/>
        <v/>
      </c>
      <c r="V45" s="382"/>
      <c r="W45" s="41" t="str">
        <f t="shared" si="11"/>
        <v/>
      </c>
      <c r="X45" s="41" t="str">
        <f t="shared" si="10"/>
        <v/>
      </c>
      <c r="AC45" s="61"/>
      <c r="AD45" s="8"/>
      <c r="AE45" s="100"/>
      <c r="AF45" s="100"/>
      <c r="AG45" s="100"/>
    </row>
    <row r="46" spans="1:33" ht="26.25" customHeight="1" x14ac:dyDescent="0.25">
      <c r="A46" s="74" t="str">
        <f>IF(B46="","",MAX($A$8:A45)+1)</f>
        <v/>
      </c>
      <c r="B46" s="73"/>
      <c r="C46" s="368"/>
      <c r="D46" s="141"/>
      <c r="E46" s="5" t="str">
        <f t="shared" si="0"/>
        <v/>
      </c>
      <c r="F46" s="5" t="str">
        <f t="shared" si="1"/>
        <v/>
      </c>
      <c r="G46" s="368"/>
      <c r="H46" s="6" t="str">
        <f t="shared" si="2"/>
        <v/>
      </c>
      <c r="I46" s="5" t="str">
        <f t="shared" si="3"/>
        <v/>
      </c>
      <c r="J46" s="338"/>
      <c r="K46" s="72" t="s">
        <v>29</v>
      </c>
      <c r="L46" s="5">
        <f t="shared" si="4"/>
        <v>0</v>
      </c>
      <c r="M46" s="183"/>
      <c r="N46" s="183"/>
      <c r="O46" s="98" t="e">
        <f t="shared" si="8"/>
        <v>#VALUE!</v>
      </c>
      <c r="P46" s="33" t="s">
        <v>13</v>
      </c>
      <c r="Q46" s="5">
        <f t="shared" si="9"/>
        <v>0</v>
      </c>
      <c r="R46" s="4" t="s">
        <v>52</v>
      </c>
      <c r="S46" s="5">
        <f t="shared" si="5"/>
        <v>0</v>
      </c>
      <c r="T46" s="41" t="str">
        <f t="shared" si="6"/>
        <v/>
      </c>
      <c r="U46" s="41" t="str">
        <f t="shared" si="7"/>
        <v/>
      </c>
      <c r="V46" s="382"/>
      <c r="W46" s="41" t="str">
        <f t="shared" si="11"/>
        <v/>
      </c>
      <c r="X46" s="41" t="str">
        <f t="shared" si="10"/>
        <v/>
      </c>
      <c r="AC46" s="61"/>
      <c r="AD46" s="8"/>
      <c r="AE46" s="100"/>
      <c r="AF46" s="100"/>
      <c r="AG46" s="100"/>
    </row>
    <row r="47" spans="1:33" ht="26.25" customHeight="1" x14ac:dyDescent="0.25">
      <c r="A47" s="74" t="str">
        <f>IF(B47="","",MAX($A$8:A46)+1)</f>
        <v/>
      </c>
      <c r="B47" s="73"/>
      <c r="C47" s="368"/>
      <c r="D47" s="141"/>
      <c r="E47" s="5" t="str">
        <f t="shared" si="0"/>
        <v/>
      </c>
      <c r="F47" s="5" t="str">
        <f t="shared" si="1"/>
        <v/>
      </c>
      <c r="G47" s="368"/>
      <c r="H47" s="6" t="str">
        <f t="shared" si="2"/>
        <v/>
      </c>
      <c r="I47" s="5" t="str">
        <f t="shared" si="3"/>
        <v/>
      </c>
      <c r="J47" s="338"/>
      <c r="K47" s="72" t="s">
        <v>29</v>
      </c>
      <c r="L47" s="5">
        <f t="shared" si="4"/>
        <v>0</v>
      </c>
      <c r="M47" s="183"/>
      <c r="N47" s="183"/>
      <c r="O47" s="98" t="e">
        <f t="shared" si="8"/>
        <v>#VALUE!</v>
      </c>
      <c r="P47" s="33" t="s">
        <v>13</v>
      </c>
      <c r="Q47" s="5">
        <f t="shared" si="9"/>
        <v>0</v>
      </c>
      <c r="R47" s="4" t="s">
        <v>52</v>
      </c>
      <c r="S47" s="5">
        <f t="shared" si="5"/>
        <v>0</v>
      </c>
      <c r="T47" s="41" t="str">
        <f t="shared" si="6"/>
        <v/>
      </c>
      <c r="U47" s="41" t="str">
        <f t="shared" si="7"/>
        <v/>
      </c>
      <c r="V47" s="382"/>
      <c r="W47" s="41" t="str">
        <f t="shared" si="11"/>
        <v/>
      </c>
      <c r="X47" s="41" t="str">
        <f t="shared" si="10"/>
        <v/>
      </c>
      <c r="AC47" s="61"/>
      <c r="AD47" s="8"/>
      <c r="AE47" s="100"/>
      <c r="AF47" s="100"/>
      <c r="AG47" s="100"/>
    </row>
    <row r="48" spans="1:33" ht="26.25" customHeight="1" x14ac:dyDescent="0.25">
      <c r="A48" s="74" t="str">
        <f>IF(B48="","",MAX($A$8:A47)+1)</f>
        <v/>
      </c>
      <c r="B48" s="73"/>
      <c r="C48" s="368"/>
      <c r="D48" s="141"/>
      <c r="E48" s="5" t="str">
        <f t="shared" si="0"/>
        <v/>
      </c>
      <c r="F48" s="5" t="str">
        <f t="shared" si="1"/>
        <v/>
      </c>
      <c r="G48" s="368"/>
      <c r="H48" s="6" t="str">
        <f t="shared" si="2"/>
        <v/>
      </c>
      <c r="I48" s="5" t="str">
        <f t="shared" si="3"/>
        <v/>
      </c>
      <c r="J48" s="338"/>
      <c r="K48" s="72" t="s">
        <v>29</v>
      </c>
      <c r="L48" s="5">
        <f t="shared" si="4"/>
        <v>0</v>
      </c>
      <c r="M48" s="183"/>
      <c r="N48" s="183"/>
      <c r="O48" s="98" t="e">
        <f t="shared" si="8"/>
        <v>#VALUE!</v>
      </c>
      <c r="P48" s="33" t="s">
        <v>13</v>
      </c>
      <c r="Q48" s="5">
        <f t="shared" si="9"/>
        <v>0</v>
      </c>
      <c r="R48" s="4" t="s">
        <v>52</v>
      </c>
      <c r="S48" s="5">
        <f t="shared" si="5"/>
        <v>0</v>
      </c>
      <c r="T48" s="41" t="str">
        <f t="shared" si="6"/>
        <v/>
      </c>
      <c r="U48" s="41" t="str">
        <f t="shared" si="7"/>
        <v/>
      </c>
      <c r="V48" s="382"/>
      <c r="W48" s="41" t="str">
        <f t="shared" si="11"/>
        <v/>
      </c>
      <c r="X48" s="41" t="str">
        <f t="shared" si="10"/>
        <v/>
      </c>
      <c r="AC48" s="61"/>
      <c r="AD48" s="8"/>
      <c r="AE48" s="100"/>
      <c r="AF48" s="100"/>
      <c r="AG48" s="100"/>
    </row>
    <row r="49" spans="1:33" ht="26.25" customHeight="1" x14ac:dyDescent="0.25">
      <c r="A49" s="74" t="str">
        <f>IF(B49="","",MAX($A$8:A48)+1)</f>
        <v/>
      </c>
      <c r="B49" s="73"/>
      <c r="C49" s="368"/>
      <c r="D49" s="141"/>
      <c r="E49" s="5" t="str">
        <f t="shared" si="0"/>
        <v/>
      </c>
      <c r="F49" s="5" t="str">
        <f t="shared" si="1"/>
        <v/>
      </c>
      <c r="G49" s="368"/>
      <c r="H49" s="6" t="str">
        <f t="shared" si="2"/>
        <v/>
      </c>
      <c r="I49" s="5" t="str">
        <f t="shared" si="3"/>
        <v/>
      </c>
      <c r="J49" s="338"/>
      <c r="K49" s="72" t="s">
        <v>29</v>
      </c>
      <c r="L49" s="5">
        <f t="shared" si="4"/>
        <v>0</v>
      </c>
      <c r="M49" s="183"/>
      <c r="N49" s="183"/>
      <c r="O49" s="98" t="e">
        <f t="shared" si="8"/>
        <v>#VALUE!</v>
      </c>
      <c r="P49" s="33" t="s">
        <v>13</v>
      </c>
      <c r="Q49" s="5">
        <f t="shared" si="9"/>
        <v>0</v>
      </c>
      <c r="R49" s="4" t="s">
        <v>52</v>
      </c>
      <c r="S49" s="5">
        <f t="shared" si="5"/>
        <v>0</v>
      </c>
      <c r="T49" s="41" t="str">
        <f t="shared" si="6"/>
        <v/>
      </c>
      <c r="U49" s="41" t="str">
        <f t="shared" si="7"/>
        <v/>
      </c>
      <c r="V49" s="382"/>
      <c r="W49" s="41" t="str">
        <f t="shared" si="11"/>
        <v/>
      </c>
      <c r="X49" s="41" t="str">
        <f t="shared" si="10"/>
        <v/>
      </c>
      <c r="AC49" s="61"/>
      <c r="AD49" s="8"/>
      <c r="AE49" s="100"/>
      <c r="AF49" s="100"/>
    </row>
    <row r="50" spans="1:33" ht="26.25" customHeight="1" x14ac:dyDescent="0.25">
      <c r="A50" s="74" t="str">
        <f>IF(B50="","",MAX($A$8:A49)+1)</f>
        <v/>
      </c>
      <c r="B50" s="73"/>
      <c r="C50" s="368"/>
      <c r="D50" s="141"/>
      <c r="E50" s="5" t="str">
        <f t="shared" si="0"/>
        <v/>
      </c>
      <c r="F50" s="5" t="str">
        <f t="shared" si="1"/>
        <v/>
      </c>
      <c r="G50" s="368"/>
      <c r="H50" s="6" t="str">
        <f t="shared" si="2"/>
        <v/>
      </c>
      <c r="I50" s="5" t="str">
        <f t="shared" si="3"/>
        <v/>
      </c>
      <c r="J50" s="338"/>
      <c r="K50" s="72" t="s">
        <v>29</v>
      </c>
      <c r="L50" s="5">
        <f t="shared" si="4"/>
        <v>0</v>
      </c>
      <c r="M50" s="183"/>
      <c r="N50" s="183"/>
      <c r="O50" s="98" t="e">
        <f t="shared" si="8"/>
        <v>#VALUE!</v>
      </c>
      <c r="P50" s="33" t="s">
        <v>13</v>
      </c>
      <c r="Q50" s="5">
        <f t="shared" si="9"/>
        <v>0</v>
      </c>
      <c r="R50" s="4" t="s">
        <v>52</v>
      </c>
      <c r="S50" s="5">
        <f t="shared" si="5"/>
        <v>0</v>
      </c>
      <c r="T50" s="41" t="str">
        <f t="shared" si="6"/>
        <v/>
      </c>
      <c r="U50" s="41" t="str">
        <f t="shared" si="7"/>
        <v/>
      </c>
      <c r="V50" s="382"/>
      <c r="W50" s="41" t="str">
        <f t="shared" si="11"/>
        <v/>
      </c>
      <c r="X50" s="41" t="str">
        <f t="shared" si="10"/>
        <v/>
      </c>
      <c r="AC50" s="61"/>
      <c r="AD50" s="8"/>
      <c r="AE50" s="100"/>
      <c r="AF50" s="100"/>
    </row>
    <row r="51" spans="1:33" ht="26.25" customHeight="1" x14ac:dyDescent="0.25">
      <c r="A51" s="74" t="str">
        <f>IF(B51="","",MAX($A$8:A50)+1)</f>
        <v/>
      </c>
      <c r="B51" s="73"/>
      <c r="C51" s="368"/>
      <c r="D51" s="141"/>
      <c r="E51" s="5" t="str">
        <f t="shared" si="0"/>
        <v/>
      </c>
      <c r="F51" s="5" t="str">
        <f t="shared" si="1"/>
        <v/>
      </c>
      <c r="G51" s="368"/>
      <c r="H51" s="6" t="str">
        <f t="shared" si="2"/>
        <v/>
      </c>
      <c r="I51" s="5" t="str">
        <f t="shared" si="3"/>
        <v/>
      </c>
      <c r="J51" s="338"/>
      <c r="K51" s="72" t="s">
        <v>29</v>
      </c>
      <c r="L51" s="5">
        <f t="shared" si="4"/>
        <v>0</v>
      </c>
      <c r="M51" s="183"/>
      <c r="N51" s="183"/>
      <c r="O51" s="98" t="e">
        <f t="shared" si="8"/>
        <v>#VALUE!</v>
      </c>
      <c r="P51" s="33" t="s">
        <v>13</v>
      </c>
      <c r="Q51" s="5">
        <f t="shared" si="9"/>
        <v>0</v>
      </c>
      <c r="R51" s="4" t="s">
        <v>52</v>
      </c>
      <c r="S51" s="5">
        <f t="shared" si="5"/>
        <v>0</v>
      </c>
      <c r="T51" s="41" t="str">
        <f t="shared" si="6"/>
        <v/>
      </c>
      <c r="U51" s="41" t="str">
        <f t="shared" si="7"/>
        <v/>
      </c>
      <c r="V51" s="382"/>
      <c r="W51" s="41" t="str">
        <f t="shared" si="11"/>
        <v/>
      </c>
      <c r="X51" s="41" t="str">
        <f t="shared" si="10"/>
        <v/>
      </c>
      <c r="AC51" s="61"/>
      <c r="AD51" s="8"/>
      <c r="AE51" s="100"/>
      <c r="AF51" s="100"/>
    </row>
    <row r="52" spans="1:33" ht="26.25" customHeight="1" x14ac:dyDescent="0.25">
      <c r="A52" s="74" t="str">
        <f>IF(B52="","",MAX($A$8:A51)+1)</f>
        <v/>
      </c>
      <c r="B52" s="73"/>
      <c r="C52" s="368"/>
      <c r="D52" s="141"/>
      <c r="E52" s="5" t="str">
        <f t="shared" si="0"/>
        <v/>
      </c>
      <c r="F52" s="5" t="str">
        <f t="shared" si="1"/>
        <v/>
      </c>
      <c r="G52" s="368"/>
      <c r="H52" s="6" t="str">
        <f t="shared" si="2"/>
        <v/>
      </c>
      <c r="I52" s="5" t="str">
        <f t="shared" si="3"/>
        <v/>
      </c>
      <c r="J52" s="338"/>
      <c r="K52" s="72" t="s">
        <v>29</v>
      </c>
      <c r="L52" s="5">
        <f t="shared" si="4"/>
        <v>0</v>
      </c>
      <c r="M52" s="183"/>
      <c r="N52" s="183"/>
      <c r="O52" s="98" t="e">
        <f t="shared" si="8"/>
        <v>#VALUE!</v>
      </c>
      <c r="P52" s="33" t="s">
        <v>13</v>
      </c>
      <c r="Q52" s="5">
        <f t="shared" si="9"/>
        <v>0</v>
      </c>
      <c r="R52" s="4" t="s">
        <v>52</v>
      </c>
      <c r="S52" s="5">
        <f t="shared" si="5"/>
        <v>0</v>
      </c>
      <c r="T52" s="41" t="str">
        <f t="shared" si="6"/>
        <v/>
      </c>
      <c r="U52" s="41" t="str">
        <f t="shared" si="7"/>
        <v/>
      </c>
      <c r="V52" s="382"/>
      <c r="W52" s="41" t="str">
        <f t="shared" si="11"/>
        <v/>
      </c>
      <c r="X52" s="41" t="str">
        <f t="shared" si="10"/>
        <v/>
      </c>
      <c r="AC52" s="61"/>
      <c r="AD52" s="9"/>
      <c r="AE52" s="100"/>
      <c r="AF52" s="100"/>
    </row>
    <row r="53" spans="1:33" ht="26.25" customHeight="1" x14ac:dyDescent="0.25">
      <c r="A53" s="74" t="str">
        <f>IF(B53="","",MAX($A$8:A52)+1)</f>
        <v/>
      </c>
      <c r="B53" s="73"/>
      <c r="C53" s="368"/>
      <c r="D53" s="141"/>
      <c r="E53" s="5" t="str">
        <f t="shared" si="0"/>
        <v/>
      </c>
      <c r="F53" s="5" t="str">
        <f t="shared" si="1"/>
        <v/>
      </c>
      <c r="G53" s="368"/>
      <c r="H53" s="6" t="str">
        <f t="shared" si="2"/>
        <v/>
      </c>
      <c r="I53" s="5" t="str">
        <f t="shared" si="3"/>
        <v/>
      </c>
      <c r="J53" s="338"/>
      <c r="K53" s="72" t="s">
        <v>29</v>
      </c>
      <c r="L53" s="5">
        <f t="shared" si="4"/>
        <v>0</v>
      </c>
      <c r="M53" s="183"/>
      <c r="N53" s="183"/>
      <c r="O53" s="98" t="e">
        <f t="shared" si="8"/>
        <v>#VALUE!</v>
      </c>
      <c r="P53" s="33" t="s">
        <v>13</v>
      </c>
      <c r="Q53" s="5">
        <f t="shared" si="9"/>
        <v>0</v>
      </c>
      <c r="R53" s="4" t="s">
        <v>52</v>
      </c>
      <c r="S53" s="5">
        <f t="shared" si="5"/>
        <v>0</v>
      </c>
      <c r="T53" s="41" t="str">
        <f t="shared" si="6"/>
        <v/>
      </c>
      <c r="U53" s="41" t="str">
        <f t="shared" si="7"/>
        <v/>
      </c>
      <c r="V53" s="382"/>
      <c r="W53" s="41" t="str">
        <f t="shared" si="11"/>
        <v/>
      </c>
      <c r="X53" s="41" t="str">
        <f t="shared" si="10"/>
        <v/>
      </c>
      <c r="AC53" s="70"/>
      <c r="AD53" s="9"/>
      <c r="AE53" s="100"/>
      <c r="AF53" s="100"/>
      <c r="AG53" s="100"/>
    </row>
    <row r="54" spans="1:33" ht="26.25" customHeight="1" x14ac:dyDescent="0.25">
      <c r="A54" s="74" t="str">
        <f>IF(B54="","",MAX($A$8:A53)+1)</f>
        <v/>
      </c>
      <c r="B54" s="73"/>
      <c r="C54" s="368"/>
      <c r="D54" s="141"/>
      <c r="E54" s="5" t="str">
        <f t="shared" si="0"/>
        <v/>
      </c>
      <c r="F54" s="5" t="str">
        <f t="shared" si="1"/>
        <v/>
      </c>
      <c r="G54" s="368"/>
      <c r="H54" s="6" t="str">
        <f t="shared" si="2"/>
        <v/>
      </c>
      <c r="I54" s="5" t="str">
        <f t="shared" si="3"/>
        <v/>
      </c>
      <c r="J54" s="338"/>
      <c r="K54" s="72" t="s">
        <v>29</v>
      </c>
      <c r="L54" s="5">
        <f t="shared" si="4"/>
        <v>0</v>
      </c>
      <c r="M54" s="183"/>
      <c r="N54" s="183"/>
      <c r="O54" s="98" t="e">
        <f t="shared" si="8"/>
        <v>#VALUE!</v>
      </c>
      <c r="P54" s="33" t="s">
        <v>13</v>
      </c>
      <c r="Q54" s="5">
        <f t="shared" si="9"/>
        <v>0</v>
      </c>
      <c r="R54" s="4" t="s">
        <v>52</v>
      </c>
      <c r="S54" s="5">
        <f t="shared" si="5"/>
        <v>0</v>
      </c>
      <c r="T54" s="41" t="str">
        <f t="shared" si="6"/>
        <v/>
      </c>
      <c r="U54" s="41" t="str">
        <f t="shared" si="7"/>
        <v/>
      </c>
      <c r="V54" s="382"/>
      <c r="W54" s="41" t="str">
        <f t="shared" si="11"/>
        <v/>
      </c>
      <c r="X54" s="41" t="str">
        <f t="shared" si="10"/>
        <v/>
      </c>
      <c r="AC54" s="70"/>
      <c r="AD54" s="9"/>
      <c r="AE54" s="100"/>
      <c r="AF54" s="100"/>
      <c r="AG54" s="100"/>
    </row>
    <row r="55" spans="1:33" ht="26.25" customHeight="1" x14ac:dyDescent="0.25">
      <c r="A55" s="74" t="str">
        <f>IF(B55="","",MAX($A$8:A54)+1)</f>
        <v/>
      </c>
      <c r="B55" s="73"/>
      <c r="C55" s="368"/>
      <c r="D55" s="141"/>
      <c r="E55" s="5" t="str">
        <f t="shared" si="0"/>
        <v/>
      </c>
      <c r="F55" s="5" t="str">
        <f t="shared" si="1"/>
        <v/>
      </c>
      <c r="G55" s="368"/>
      <c r="H55" s="6" t="str">
        <f t="shared" si="2"/>
        <v/>
      </c>
      <c r="I55" s="5" t="str">
        <f t="shared" si="3"/>
        <v/>
      </c>
      <c r="J55" s="338"/>
      <c r="K55" s="72" t="s">
        <v>29</v>
      </c>
      <c r="L55" s="5">
        <f t="shared" si="4"/>
        <v>0</v>
      </c>
      <c r="M55" s="183"/>
      <c r="N55" s="183"/>
      <c r="O55" s="98" t="e">
        <f t="shared" si="8"/>
        <v>#VALUE!</v>
      </c>
      <c r="P55" s="33" t="s">
        <v>13</v>
      </c>
      <c r="Q55" s="5">
        <f t="shared" si="9"/>
        <v>0</v>
      </c>
      <c r="R55" s="4" t="s">
        <v>52</v>
      </c>
      <c r="S55" s="5">
        <f t="shared" si="5"/>
        <v>0</v>
      </c>
      <c r="T55" s="41" t="str">
        <f t="shared" si="6"/>
        <v/>
      </c>
      <c r="U55" s="41" t="str">
        <f t="shared" si="7"/>
        <v/>
      </c>
      <c r="V55" s="382"/>
      <c r="W55" s="41" t="str">
        <f t="shared" si="11"/>
        <v/>
      </c>
      <c r="X55" s="41" t="str">
        <f t="shared" si="10"/>
        <v/>
      </c>
      <c r="AD55" s="8"/>
      <c r="AE55" s="108"/>
      <c r="AF55" s="108"/>
      <c r="AG55" s="100"/>
    </row>
    <row r="56" spans="1:33" ht="26.25" customHeight="1" x14ac:dyDescent="0.25">
      <c r="A56" s="74" t="str">
        <f>IF(B56="","",MAX($A$8:A55)+1)</f>
        <v/>
      </c>
      <c r="B56" s="73"/>
      <c r="C56" s="368"/>
      <c r="D56" s="141"/>
      <c r="E56" s="5" t="str">
        <f t="shared" si="0"/>
        <v/>
      </c>
      <c r="F56" s="5" t="str">
        <f t="shared" si="1"/>
        <v/>
      </c>
      <c r="G56" s="368"/>
      <c r="H56" s="6" t="str">
        <f t="shared" si="2"/>
        <v/>
      </c>
      <c r="I56" s="5" t="str">
        <f t="shared" si="3"/>
        <v/>
      </c>
      <c r="J56" s="338"/>
      <c r="K56" s="72" t="s">
        <v>29</v>
      </c>
      <c r="L56" s="5">
        <f t="shared" si="4"/>
        <v>0</v>
      </c>
      <c r="M56" s="183"/>
      <c r="N56" s="183"/>
      <c r="O56" s="98" t="e">
        <f t="shared" si="8"/>
        <v>#VALUE!</v>
      </c>
      <c r="P56" s="33" t="s">
        <v>13</v>
      </c>
      <c r="Q56" s="5">
        <f t="shared" si="9"/>
        <v>0</v>
      </c>
      <c r="R56" s="4" t="s">
        <v>52</v>
      </c>
      <c r="S56" s="5">
        <f t="shared" si="5"/>
        <v>0</v>
      </c>
      <c r="T56" s="41" t="str">
        <f t="shared" si="6"/>
        <v/>
      </c>
      <c r="U56" s="41" t="str">
        <f t="shared" si="7"/>
        <v/>
      </c>
      <c r="V56" s="382"/>
      <c r="W56" s="41" t="str">
        <f t="shared" si="11"/>
        <v/>
      </c>
      <c r="X56" s="41" t="str">
        <f t="shared" si="10"/>
        <v/>
      </c>
      <c r="AC56" s="61"/>
      <c r="AD56" s="8"/>
      <c r="AE56" s="100"/>
      <c r="AF56" s="100"/>
      <c r="AG56" s="100"/>
    </row>
    <row r="57" spans="1:33" ht="26.25" customHeight="1" x14ac:dyDescent="0.25">
      <c r="A57" s="74" t="str">
        <f>IF(B57="","",MAX($A$8:A56)+1)</f>
        <v/>
      </c>
      <c r="B57" s="73"/>
      <c r="C57" s="368"/>
      <c r="D57" s="141"/>
      <c r="E57" s="5" t="str">
        <f t="shared" si="0"/>
        <v/>
      </c>
      <c r="F57" s="5" t="str">
        <f t="shared" si="1"/>
        <v/>
      </c>
      <c r="G57" s="368"/>
      <c r="H57" s="6" t="str">
        <f t="shared" si="2"/>
        <v/>
      </c>
      <c r="I57" s="5" t="str">
        <f t="shared" si="3"/>
        <v/>
      </c>
      <c r="J57" s="338"/>
      <c r="K57" s="72" t="s">
        <v>29</v>
      </c>
      <c r="L57" s="5">
        <f t="shared" si="4"/>
        <v>0</v>
      </c>
      <c r="M57" s="183"/>
      <c r="N57" s="183"/>
      <c r="O57" s="98" t="e">
        <f t="shared" si="8"/>
        <v>#VALUE!</v>
      </c>
      <c r="P57" s="33" t="s">
        <v>13</v>
      </c>
      <c r="Q57" s="5">
        <f t="shared" si="9"/>
        <v>0</v>
      </c>
      <c r="R57" s="4" t="s">
        <v>52</v>
      </c>
      <c r="S57" s="5">
        <f t="shared" si="5"/>
        <v>0</v>
      </c>
      <c r="T57" s="41" t="str">
        <f t="shared" si="6"/>
        <v/>
      </c>
      <c r="U57" s="41" t="str">
        <f t="shared" si="7"/>
        <v/>
      </c>
      <c r="V57" s="382"/>
      <c r="W57" s="41" t="str">
        <f t="shared" si="11"/>
        <v/>
      </c>
      <c r="X57" s="41" t="str">
        <f t="shared" si="10"/>
        <v/>
      </c>
      <c r="AD57" s="8"/>
      <c r="AE57" s="100"/>
      <c r="AF57" s="100"/>
      <c r="AG57" s="100"/>
    </row>
    <row r="58" spans="1:33" ht="26.25" customHeight="1" x14ac:dyDescent="0.25">
      <c r="A58" s="74" t="str">
        <f>IF(B58="","",MAX($A$8:A57)+1)</f>
        <v/>
      </c>
      <c r="B58" s="73"/>
      <c r="C58" s="368"/>
      <c r="D58" s="141"/>
      <c r="E58" s="5" t="str">
        <f t="shared" si="0"/>
        <v/>
      </c>
      <c r="F58" s="5" t="str">
        <f t="shared" si="1"/>
        <v/>
      </c>
      <c r="G58" s="368"/>
      <c r="H58" s="6" t="str">
        <f t="shared" si="2"/>
        <v/>
      </c>
      <c r="I58" s="5" t="str">
        <f t="shared" si="3"/>
        <v/>
      </c>
      <c r="J58" s="338"/>
      <c r="K58" s="72" t="s">
        <v>29</v>
      </c>
      <c r="L58" s="5">
        <f t="shared" si="4"/>
        <v>0</v>
      </c>
      <c r="M58" s="183"/>
      <c r="N58" s="183"/>
      <c r="O58" s="98" t="e">
        <f t="shared" si="8"/>
        <v>#VALUE!</v>
      </c>
      <c r="P58" s="33" t="s">
        <v>13</v>
      </c>
      <c r="Q58" s="5">
        <f t="shared" si="9"/>
        <v>0</v>
      </c>
      <c r="R58" s="4" t="s">
        <v>52</v>
      </c>
      <c r="S58" s="5">
        <f t="shared" si="5"/>
        <v>0</v>
      </c>
      <c r="T58" s="41" t="str">
        <f t="shared" si="6"/>
        <v/>
      </c>
      <c r="U58" s="41" t="str">
        <f t="shared" si="7"/>
        <v/>
      </c>
      <c r="V58" s="382"/>
      <c r="W58" s="41" t="str">
        <f t="shared" si="11"/>
        <v/>
      </c>
      <c r="X58" s="41" t="str">
        <f t="shared" si="10"/>
        <v/>
      </c>
      <c r="AD58" s="9"/>
      <c r="AE58" s="100"/>
      <c r="AF58" s="100"/>
      <c r="AG58" s="100"/>
    </row>
    <row r="59" spans="1:33" ht="26.25" customHeight="1" x14ac:dyDescent="0.25">
      <c r="A59" s="74" t="str">
        <f>IF(B59="","",MAX($A$8:A58)+1)</f>
        <v/>
      </c>
      <c r="B59" s="73"/>
      <c r="C59" s="368"/>
      <c r="D59" s="141"/>
      <c r="E59" s="5" t="str">
        <f t="shared" si="0"/>
        <v/>
      </c>
      <c r="F59" s="5" t="str">
        <f t="shared" si="1"/>
        <v/>
      </c>
      <c r="G59" s="368"/>
      <c r="H59" s="6" t="str">
        <f t="shared" si="2"/>
        <v/>
      </c>
      <c r="I59" s="5" t="str">
        <f t="shared" si="3"/>
        <v/>
      </c>
      <c r="J59" s="338"/>
      <c r="K59" s="72" t="s">
        <v>29</v>
      </c>
      <c r="L59" s="5">
        <f t="shared" si="4"/>
        <v>0</v>
      </c>
      <c r="M59" s="183"/>
      <c r="N59" s="183"/>
      <c r="O59" s="98" t="e">
        <f t="shared" si="8"/>
        <v>#VALUE!</v>
      </c>
      <c r="P59" s="33" t="s">
        <v>13</v>
      </c>
      <c r="Q59" s="5">
        <f t="shared" si="9"/>
        <v>0</v>
      </c>
      <c r="R59" s="4" t="s">
        <v>52</v>
      </c>
      <c r="S59" s="5">
        <f t="shared" si="5"/>
        <v>0</v>
      </c>
      <c r="T59" s="41" t="str">
        <f t="shared" si="6"/>
        <v/>
      </c>
      <c r="U59" s="41" t="str">
        <f t="shared" si="7"/>
        <v/>
      </c>
      <c r="V59" s="382"/>
      <c r="W59" s="41" t="str">
        <f t="shared" si="11"/>
        <v/>
      </c>
      <c r="X59" s="41" t="str">
        <f t="shared" si="10"/>
        <v/>
      </c>
      <c r="AD59" s="9"/>
      <c r="AE59" s="100"/>
      <c r="AF59" s="100"/>
      <c r="AG59" s="100"/>
    </row>
    <row r="60" spans="1:33" ht="26.25" customHeight="1" x14ac:dyDescent="0.25">
      <c r="A60" s="74" t="str">
        <f>IF(B60="","",MAX($A$8:A59)+1)</f>
        <v/>
      </c>
      <c r="B60" s="73"/>
      <c r="C60" s="368"/>
      <c r="D60" s="141"/>
      <c r="E60" s="5" t="str">
        <f t="shared" si="0"/>
        <v/>
      </c>
      <c r="F60" s="5" t="str">
        <f t="shared" si="1"/>
        <v/>
      </c>
      <c r="G60" s="368"/>
      <c r="H60" s="6" t="str">
        <f t="shared" si="2"/>
        <v/>
      </c>
      <c r="I60" s="5" t="str">
        <f t="shared" si="3"/>
        <v/>
      </c>
      <c r="J60" s="338"/>
      <c r="K60" s="72" t="s">
        <v>29</v>
      </c>
      <c r="L60" s="5">
        <f t="shared" si="4"/>
        <v>0</v>
      </c>
      <c r="M60" s="183"/>
      <c r="N60" s="183"/>
      <c r="O60" s="98" t="e">
        <f t="shared" si="8"/>
        <v>#VALUE!</v>
      </c>
      <c r="P60" s="33" t="s">
        <v>13</v>
      </c>
      <c r="Q60" s="5">
        <f t="shared" si="9"/>
        <v>0</v>
      </c>
      <c r="R60" s="4" t="s">
        <v>52</v>
      </c>
      <c r="S60" s="5">
        <f t="shared" si="5"/>
        <v>0</v>
      </c>
      <c r="T60" s="41" t="str">
        <f t="shared" si="6"/>
        <v/>
      </c>
      <c r="U60" s="41" t="str">
        <f t="shared" si="7"/>
        <v/>
      </c>
      <c r="V60" s="382"/>
      <c r="W60" s="41" t="str">
        <f t="shared" si="11"/>
        <v/>
      </c>
      <c r="X60" s="41" t="str">
        <f t="shared" si="10"/>
        <v/>
      </c>
      <c r="AD60" s="9"/>
      <c r="AE60" s="100"/>
      <c r="AF60" s="100"/>
      <c r="AG60" s="100"/>
    </row>
    <row r="61" spans="1:33" ht="26.25" customHeight="1" x14ac:dyDescent="0.25">
      <c r="A61" s="74" t="str">
        <f>IF(B61="","",MAX($A$8:A60)+1)</f>
        <v/>
      </c>
      <c r="B61" s="73"/>
      <c r="C61" s="368"/>
      <c r="D61" s="141"/>
      <c r="E61" s="5" t="str">
        <f t="shared" si="0"/>
        <v/>
      </c>
      <c r="F61" s="5" t="str">
        <f t="shared" si="1"/>
        <v/>
      </c>
      <c r="G61" s="368"/>
      <c r="H61" s="6" t="str">
        <f t="shared" si="2"/>
        <v/>
      </c>
      <c r="I61" s="5" t="str">
        <f t="shared" si="3"/>
        <v/>
      </c>
      <c r="J61" s="338"/>
      <c r="K61" s="72" t="s">
        <v>29</v>
      </c>
      <c r="L61" s="5">
        <f t="shared" si="4"/>
        <v>0</v>
      </c>
      <c r="M61" s="183"/>
      <c r="N61" s="183"/>
      <c r="O61" s="98" t="e">
        <f t="shared" si="8"/>
        <v>#VALUE!</v>
      </c>
      <c r="P61" s="33" t="s">
        <v>13</v>
      </c>
      <c r="Q61" s="5">
        <f t="shared" si="9"/>
        <v>0</v>
      </c>
      <c r="R61" s="4" t="s">
        <v>52</v>
      </c>
      <c r="S61" s="5">
        <f t="shared" si="5"/>
        <v>0</v>
      </c>
      <c r="T61" s="41" t="str">
        <f t="shared" si="6"/>
        <v/>
      </c>
      <c r="U61" s="41" t="str">
        <f t="shared" si="7"/>
        <v/>
      </c>
      <c r="V61" s="382"/>
      <c r="W61" s="41" t="str">
        <f t="shared" si="11"/>
        <v/>
      </c>
      <c r="X61" s="41" t="str">
        <f t="shared" si="10"/>
        <v/>
      </c>
      <c r="AD61" s="9"/>
      <c r="AE61" s="100"/>
      <c r="AF61" s="100"/>
    </row>
    <row r="62" spans="1:33" ht="26.25" customHeight="1" x14ac:dyDescent="0.25">
      <c r="A62" s="74" t="str">
        <f>IF(B62="","",MAX($A$8:A61)+1)</f>
        <v/>
      </c>
      <c r="B62" s="73"/>
      <c r="C62" s="368"/>
      <c r="D62" s="141"/>
      <c r="E62" s="5" t="str">
        <f t="shared" si="0"/>
        <v/>
      </c>
      <c r="F62" s="5" t="str">
        <f t="shared" si="1"/>
        <v/>
      </c>
      <c r="G62" s="368"/>
      <c r="H62" s="6" t="str">
        <f t="shared" si="2"/>
        <v/>
      </c>
      <c r="I62" s="5" t="str">
        <f t="shared" si="3"/>
        <v/>
      </c>
      <c r="J62" s="338"/>
      <c r="K62" s="72" t="s">
        <v>29</v>
      </c>
      <c r="L62" s="5">
        <f t="shared" si="4"/>
        <v>0</v>
      </c>
      <c r="M62" s="183"/>
      <c r="N62" s="183"/>
      <c r="O62" s="98" t="e">
        <f t="shared" si="8"/>
        <v>#VALUE!</v>
      </c>
      <c r="P62" s="33" t="s">
        <v>13</v>
      </c>
      <c r="Q62" s="5">
        <f t="shared" si="9"/>
        <v>0</v>
      </c>
      <c r="R62" s="4" t="s">
        <v>52</v>
      </c>
      <c r="S62" s="5">
        <f t="shared" si="5"/>
        <v>0</v>
      </c>
      <c r="T62" s="41" t="str">
        <f t="shared" si="6"/>
        <v/>
      </c>
      <c r="U62" s="41" t="str">
        <f t="shared" si="7"/>
        <v/>
      </c>
      <c r="V62" s="382"/>
      <c r="W62" s="41" t="str">
        <f t="shared" si="11"/>
        <v/>
      </c>
      <c r="X62" s="41" t="str">
        <f t="shared" si="10"/>
        <v/>
      </c>
      <c r="AD62" s="9"/>
      <c r="AE62" s="100"/>
      <c r="AF62" s="100"/>
    </row>
    <row r="63" spans="1:33" ht="26.25" customHeight="1" x14ac:dyDescent="0.25">
      <c r="A63" s="74" t="str">
        <f>IF(B63="","",MAX($A$8:A62)+1)</f>
        <v/>
      </c>
      <c r="B63" s="73"/>
      <c r="C63" s="368"/>
      <c r="D63" s="141"/>
      <c r="E63" s="5" t="str">
        <f t="shared" si="0"/>
        <v/>
      </c>
      <c r="F63" s="5" t="str">
        <f t="shared" si="1"/>
        <v/>
      </c>
      <c r="G63" s="368"/>
      <c r="H63" s="6" t="str">
        <f t="shared" si="2"/>
        <v/>
      </c>
      <c r="I63" s="5" t="str">
        <f t="shared" si="3"/>
        <v/>
      </c>
      <c r="J63" s="338"/>
      <c r="K63" s="72" t="s">
        <v>29</v>
      </c>
      <c r="L63" s="5">
        <f t="shared" si="4"/>
        <v>0</v>
      </c>
      <c r="M63" s="183"/>
      <c r="N63" s="183"/>
      <c r="O63" s="98" t="e">
        <f t="shared" si="8"/>
        <v>#VALUE!</v>
      </c>
      <c r="P63" s="33" t="s">
        <v>13</v>
      </c>
      <c r="Q63" s="5">
        <f t="shared" si="9"/>
        <v>0</v>
      </c>
      <c r="R63" s="4" t="s">
        <v>52</v>
      </c>
      <c r="S63" s="5">
        <f t="shared" si="5"/>
        <v>0</v>
      </c>
      <c r="T63" s="41" t="str">
        <f t="shared" si="6"/>
        <v/>
      </c>
      <c r="U63" s="41" t="str">
        <f t="shared" si="7"/>
        <v/>
      </c>
      <c r="V63" s="382"/>
      <c r="W63" s="41" t="str">
        <f t="shared" si="11"/>
        <v/>
      </c>
      <c r="X63" s="41" t="str">
        <f t="shared" si="10"/>
        <v/>
      </c>
      <c r="AD63" s="9"/>
      <c r="AE63" s="100"/>
      <c r="AF63" s="100"/>
      <c r="AG63" s="100"/>
    </row>
    <row r="64" spans="1:33" ht="26.25" customHeight="1" x14ac:dyDescent="0.25">
      <c r="A64" s="74" t="str">
        <f>IF(B64="","",MAX($A$8:A63)+1)</f>
        <v/>
      </c>
      <c r="B64" s="73"/>
      <c r="C64" s="368"/>
      <c r="D64" s="141"/>
      <c r="E64" s="5" t="str">
        <f t="shared" si="0"/>
        <v/>
      </c>
      <c r="F64" s="5" t="str">
        <f t="shared" si="1"/>
        <v/>
      </c>
      <c r="G64" s="368"/>
      <c r="H64" s="6" t="str">
        <f t="shared" si="2"/>
        <v/>
      </c>
      <c r="I64" s="5" t="str">
        <f t="shared" si="3"/>
        <v/>
      </c>
      <c r="J64" s="338"/>
      <c r="K64" s="72" t="s">
        <v>29</v>
      </c>
      <c r="L64" s="5">
        <f t="shared" si="4"/>
        <v>0</v>
      </c>
      <c r="M64" s="183"/>
      <c r="N64" s="183"/>
      <c r="O64" s="98" t="e">
        <f t="shared" si="8"/>
        <v>#VALUE!</v>
      </c>
      <c r="P64" s="33" t="s">
        <v>13</v>
      </c>
      <c r="Q64" s="5">
        <f t="shared" si="9"/>
        <v>0</v>
      </c>
      <c r="R64" s="4" t="s">
        <v>52</v>
      </c>
      <c r="S64" s="5">
        <f t="shared" si="5"/>
        <v>0</v>
      </c>
      <c r="T64" s="41" t="str">
        <f t="shared" si="6"/>
        <v/>
      </c>
      <c r="U64" s="41" t="str">
        <f t="shared" si="7"/>
        <v/>
      </c>
      <c r="V64" s="382"/>
      <c r="W64" s="41" t="str">
        <f t="shared" si="11"/>
        <v/>
      </c>
      <c r="X64" s="41" t="str">
        <f t="shared" si="10"/>
        <v/>
      </c>
      <c r="AD64" s="9"/>
      <c r="AE64" s="100"/>
      <c r="AF64" s="100"/>
      <c r="AG64" s="100"/>
    </row>
    <row r="65" spans="1:35" ht="26.25" customHeight="1" x14ac:dyDescent="0.25">
      <c r="A65" s="74" t="str">
        <f>IF(B65="","",MAX($A$8:A64)+1)</f>
        <v/>
      </c>
      <c r="B65" s="73"/>
      <c r="C65" s="368"/>
      <c r="D65" s="141"/>
      <c r="E65" s="5" t="str">
        <f t="shared" si="0"/>
        <v/>
      </c>
      <c r="F65" s="5" t="str">
        <f t="shared" si="1"/>
        <v/>
      </c>
      <c r="G65" s="368"/>
      <c r="H65" s="6" t="str">
        <f t="shared" si="2"/>
        <v/>
      </c>
      <c r="I65" s="5" t="str">
        <f t="shared" si="3"/>
        <v/>
      </c>
      <c r="J65" s="338"/>
      <c r="K65" s="72" t="s">
        <v>29</v>
      </c>
      <c r="L65" s="5">
        <f t="shared" si="4"/>
        <v>0</v>
      </c>
      <c r="M65" s="183"/>
      <c r="N65" s="183"/>
      <c r="O65" s="98" t="e">
        <f t="shared" si="8"/>
        <v>#VALUE!</v>
      </c>
      <c r="P65" s="33" t="s">
        <v>13</v>
      </c>
      <c r="Q65" s="5">
        <f t="shared" si="9"/>
        <v>0</v>
      </c>
      <c r="R65" s="4" t="s">
        <v>52</v>
      </c>
      <c r="S65" s="5">
        <f t="shared" si="5"/>
        <v>0</v>
      </c>
      <c r="T65" s="41" t="str">
        <f t="shared" si="6"/>
        <v/>
      </c>
      <c r="U65" s="41" t="str">
        <f t="shared" si="7"/>
        <v/>
      </c>
      <c r="V65" s="382"/>
      <c r="W65" s="41" t="str">
        <f t="shared" si="11"/>
        <v/>
      </c>
      <c r="X65" s="41" t="str">
        <f t="shared" si="10"/>
        <v/>
      </c>
      <c r="AD65" s="9"/>
      <c r="AE65" s="100"/>
      <c r="AF65" s="100"/>
      <c r="AG65" s="100"/>
    </row>
    <row r="66" spans="1:35" ht="26.25" customHeight="1" x14ac:dyDescent="0.25">
      <c r="A66" s="74" t="str">
        <f>IF(B66="","",MAX($A$8:A65)+1)</f>
        <v/>
      </c>
      <c r="B66" s="73"/>
      <c r="C66" s="368"/>
      <c r="D66" s="141"/>
      <c r="E66" s="5" t="str">
        <f t="shared" si="0"/>
        <v/>
      </c>
      <c r="F66" s="5" t="str">
        <f t="shared" si="1"/>
        <v/>
      </c>
      <c r="G66" s="368"/>
      <c r="H66" s="6" t="str">
        <f t="shared" si="2"/>
        <v/>
      </c>
      <c r="I66" s="5" t="str">
        <f t="shared" si="3"/>
        <v/>
      </c>
      <c r="J66" s="338"/>
      <c r="K66" s="72" t="s">
        <v>29</v>
      </c>
      <c r="L66" s="5">
        <f t="shared" si="4"/>
        <v>0</v>
      </c>
      <c r="M66" s="183"/>
      <c r="N66" s="183"/>
      <c r="O66" s="98" t="e">
        <f t="shared" si="8"/>
        <v>#VALUE!</v>
      </c>
      <c r="P66" s="33" t="s">
        <v>13</v>
      </c>
      <c r="Q66" s="5">
        <f t="shared" si="9"/>
        <v>0</v>
      </c>
      <c r="R66" s="4" t="s">
        <v>52</v>
      </c>
      <c r="S66" s="5">
        <f t="shared" si="5"/>
        <v>0</v>
      </c>
      <c r="T66" s="41" t="str">
        <f t="shared" si="6"/>
        <v/>
      </c>
      <c r="U66" s="41" t="str">
        <f t="shared" si="7"/>
        <v/>
      </c>
      <c r="V66" s="382"/>
      <c r="W66" s="41" t="str">
        <f t="shared" si="11"/>
        <v/>
      </c>
      <c r="X66" s="41" t="str">
        <f t="shared" si="10"/>
        <v/>
      </c>
      <c r="AD66" s="9"/>
      <c r="AE66" s="100"/>
      <c r="AF66" s="100"/>
      <c r="AG66" s="100"/>
    </row>
    <row r="67" spans="1:35" ht="26.25" customHeight="1" x14ac:dyDescent="0.25">
      <c r="A67" s="74" t="str">
        <f>IF(B67="","",MAX($A$8:A66)+1)</f>
        <v/>
      </c>
      <c r="B67" s="73"/>
      <c r="C67" s="368"/>
      <c r="D67" s="141"/>
      <c r="E67" s="5" t="str">
        <f t="shared" si="0"/>
        <v/>
      </c>
      <c r="F67" s="5" t="str">
        <f t="shared" si="1"/>
        <v/>
      </c>
      <c r="G67" s="368"/>
      <c r="H67" s="6" t="str">
        <f t="shared" si="2"/>
        <v/>
      </c>
      <c r="I67" s="5" t="str">
        <f t="shared" si="3"/>
        <v/>
      </c>
      <c r="J67" s="338"/>
      <c r="K67" s="72" t="s">
        <v>29</v>
      </c>
      <c r="L67" s="5">
        <f t="shared" si="4"/>
        <v>0</v>
      </c>
      <c r="M67" s="183"/>
      <c r="N67" s="183"/>
      <c r="O67" s="98" t="e">
        <f t="shared" si="8"/>
        <v>#VALUE!</v>
      </c>
      <c r="P67" s="33" t="s">
        <v>13</v>
      </c>
      <c r="Q67" s="5">
        <f t="shared" si="9"/>
        <v>0</v>
      </c>
      <c r="R67" s="4" t="s">
        <v>52</v>
      </c>
      <c r="S67" s="5">
        <f t="shared" si="5"/>
        <v>0</v>
      </c>
      <c r="T67" s="41" t="str">
        <f t="shared" si="6"/>
        <v/>
      </c>
      <c r="U67" s="41" t="str">
        <f t="shared" si="7"/>
        <v/>
      </c>
      <c r="V67" s="382"/>
      <c r="W67" s="41" t="str">
        <f t="shared" si="11"/>
        <v/>
      </c>
      <c r="X67" s="41" t="str">
        <f t="shared" si="10"/>
        <v/>
      </c>
      <c r="AD67" s="9"/>
      <c r="AE67" s="100"/>
      <c r="AF67" s="100"/>
      <c r="AG67" s="100"/>
    </row>
    <row r="68" spans="1:35" ht="26.25" customHeight="1" x14ac:dyDescent="0.25">
      <c r="A68" s="74" t="str">
        <f>IF(B68="","",MAX($A$8:A67)+1)</f>
        <v/>
      </c>
      <c r="B68" s="73"/>
      <c r="C68" s="368"/>
      <c r="D68" s="141"/>
      <c r="E68" s="5" t="str">
        <f t="shared" si="0"/>
        <v/>
      </c>
      <c r="F68" s="5" t="str">
        <f t="shared" si="1"/>
        <v/>
      </c>
      <c r="G68" s="368"/>
      <c r="H68" s="6" t="str">
        <f t="shared" si="2"/>
        <v/>
      </c>
      <c r="I68" s="5" t="str">
        <f t="shared" si="3"/>
        <v/>
      </c>
      <c r="J68" s="338"/>
      <c r="K68" s="72" t="s">
        <v>29</v>
      </c>
      <c r="L68" s="5">
        <f t="shared" si="4"/>
        <v>0</v>
      </c>
      <c r="M68" s="183"/>
      <c r="N68" s="183"/>
      <c r="O68" s="98" t="e">
        <f t="shared" si="8"/>
        <v>#VALUE!</v>
      </c>
      <c r="P68" s="33" t="s">
        <v>13</v>
      </c>
      <c r="Q68" s="5">
        <f t="shared" si="9"/>
        <v>0</v>
      </c>
      <c r="R68" s="4" t="s">
        <v>52</v>
      </c>
      <c r="S68" s="5">
        <f t="shared" si="5"/>
        <v>0</v>
      </c>
      <c r="T68" s="41" t="str">
        <f t="shared" si="6"/>
        <v/>
      </c>
      <c r="U68" s="41" t="str">
        <f t="shared" si="7"/>
        <v/>
      </c>
      <c r="V68" s="382"/>
      <c r="W68" s="41" t="str">
        <f t="shared" si="11"/>
        <v/>
      </c>
      <c r="X68" s="41" t="str">
        <f t="shared" si="10"/>
        <v/>
      </c>
      <c r="AD68" s="9"/>
      <c r="AE68" s="100"/>
      <c r="AF68" s="100"/>
      <c r="AG68" s="100"/>
    </row>
    <row r="69" spans="1:35" ht="26.25" customHeight="1" x14ac:dyDescent="0.25">
      <c r="A69" s="74" t="str">
        <f>IF(B69="","",MAX($A$8:A68)+1)</f>
        <v/>
      </c>
      <c r="B69" s="73"/>
      <c r="C69" s="368"/>
      <c r="D69" s="141"/>
      <c r="E69" s="5" t="str">
        <f t="shared" si="0"/>
        <v/>
      </c>
      <c r="F69" s="5" t="str">
        <f t="shared" si="1"/>
        <v/>
      </c>
      <c r="G69" s="368"/>
      <c r="H69" s="6" t="str">
        <f t="shared" si="2"/>
        <v/>
      </c>
      <c r="I69" s="5" t="str">
        <f t="shared" si="3"/>
        <v/>
      </c>
      <c r="J69" s="338"/>
      <c r="K69" s="72" t="s">
        <v>29</v>
      </c>
      <c r="L69" s="5">
        <f t="shared" si="4"/>
        <v>0</v>
      </c>
      <c r="M69" s="183"/>
      <c r="N69" s="183"/>
      <c r="O69" s="98" t="e">
        <f t="shared" si="8"/>
        <v>#VALUE!</v>
      </c>
      <c r="P69" s="33" t="s">
        <v>13</v>
      </c>
      <c r="Q69" s="5">
        <f t="shared" si="9"/>
        <v>0</v>
      </c>
      <c r="R69" s="4" t="s">
        <v>52</v>
      </c>
      <c r="S69" s="5">
        <f t="shared" si="5"/>
        <v>0</v>
      </c>
      <c r="T69" s="41" t="str">
        <f t="shared" si="6"/>
        <v/>
      </c>
      <c r="U69" s="41" t="str">
        <f t="shared" si="7"/>
        <v/>
      </c>
      <c r="V69" s="382"/>
      <c r="W69" s="41" t="str">
        <f t="shared" si="11"/>
        <v/>
      </c>
      <c r="X69" s="41" t="str">
        <f t="shared" si="10"/>
        <v/>
      </c>
      <c r="AD69" s="9"/>
      <c r="AE69" s="100"/>
      <c r="AF69" s="100"/>
      <c r="AG69" s="100"/>
    </row>
    <row r="70" spans="1:35" ht="26.25" customHeight="1" x14ac:dyDescent="0.25">
      <c r="A70" s="74" t="str">
        <f>IF(B70="","",MAX($A$8:A69)+1)</f>
        <v/>
      </c>
      <c r="B70" s="73"/>
      <c r="C70" s="368"/>
      <c r="D70" s="141"/>
      <c r="E70" s="5" t="str">
        <f t="shared" si="0"/>
        <v/>
      </c>
      <c r="F70" s="5" t="str">
        <f t="shared" si="1"/>
        <v/>
      </c>
      <c r="G70" s="368"/>
      <c r="H70" s="6" t="str">
        <f t="shared" si="2"/>
        <v/>
      </c>
      <c r="I70" s="5" t="str">
        <f t="shared" si="3"/>
        <v/>
      </c>
      <c r="J70" s="338"/>
      <c r="K70" s="72" t="s">
        <v>29</v>
      </c>
      <c r="L70" s="5">
        <f t="shared" si="4"/>
        <v>0</v>
      </c>
      <c r="M70" s="183"/>
      <c r="N70" s="183"/>
      <c r="O70" s="98" t="e">
        <f t="shared" si="8"/>
        <v>#VALUE!</v>
      </c>
      <c r="P70" s="33" t="s">
        <v>13</v>
      </c>
      <c r="Q70" s="5">
        <f t="shared" si="9"/>
        <v>0</v>
      </c>
      <c r="R70" s="4" t="s">
        <v>52</v>
      </c>
      <c r="S70" s="5">
        <f t="shared" si="5"/>
        <v>0</v>
      </c>
      <c r="T70" s="41" t="str">
        <f t="shared" si="6"/>
        <v/>
      </c>
      <c r="U70" s="41" t="str">
        <f t="shared" si="7"/>
        <v/>
      </c>
      <c r="V70" s="382"/>
      <c r="W70" s="41" t="str">
        <f t="shared" si="11"/>
        <v/>
      </c>
      <c r="X70" s="41" t="str">
        <f t="shared" si="10"/>
        <v/>
      </c>
      <c r="AD70" s="9"/>
      <c r="AE70" s="100"/>
      <c r="AF70" s="100"/>
      <c r="AG70" s="100"/>
    </row>
    <row r="71" spans="1:35" ht="26.25" customHeight="1" x14ac:dyDescent="0.25">
      <c r="A71" s="74" t="str">
        <f>IF(B71="","",MAX($A$8:A70)+1)</f>
        <v/>
      </c>
      <c r="B71" s="73"/>
      <c r="C71" s="368"/>
      <c r="D71" s="141"/>
      <c r="E71" s="5" t="str">
        <f t="shared" si="0"/>
        <v/>
      </c>
      <c r="F71" s="5" t="str">
        <f t="shared" si="1"/>
        <v/>
      </c>
      <c r="G71" s="368"/>
      <c r="H71" s="6" t="str">
        <f t="shared" si="2"/>
        <v/>
      </c>
      <c r="I71" s="5" t="str">
        <f t="shared" si="3"/>
        <v/>
      </c>
      <c r="J71" s="338"/>
      <c r="K71" s="72" t="s">
        <v>29</v>
      </c>
      <c r="L71" s="5">
        <f t="shared" si="4"/>
        <v>0</v>
      </c>
      <c r="M71" s="183"/>
      <c r="N71" s="183"/>
      <c r="O71" s="98" t="e">
        <f t="shared" si="8"/>
        <v>#VALUE!</v>
      </c>
      <c r="P71" s="33" t="s">
        <v>13</v>
      </c>
      <c r="Q71" s="5">
        <f t="shared" si="9"/>
        <v>0</v>
      </c>
      <c r="R71" s="4" t="s">
        <v>52</v>
      </c>
      <c r="S71" s="5">
        <f t="shared" si="5"/>
        <v>0</v>
      </c>
      <c r="T71" s="41" t="str">
        <f t="shared" si="6"/>
        <v/>
      </c>
      <c r="U71" s="41" t="str">
        <f t="shared" si="7"/>
        <v/>
      </c>
      <c r="V71" s="382"/>
      <c r="W71" s="41" t="str">
        <f t="shared" si="11"/>
        <v/>
      </c>
      <c r="X71" s="41" t="str">
        <f t="shared" si="10"/>
        <v/>
      </c>
      <c r="AD71" s="9"/>
      <c r="AE71" s="100"/>
      <c r="AF71" s="100"/>
      <c r="AG71" s="100"/>
    </row>
    <row r="72" spans="1:35" ht="26.25" customHeight="1" x14ac:dyDescent="0.25">
      <c r="A72" s="74" t="str">
        <f>IF(B72="","",MAX($A$8:A71)+1)</f>
        <v/>
      </c>
      <c r="B72" s="73"/>
      <c r="C72" s="368"/>
      <c r="D72" s="141"/>
      <c r="E72" s="5" t="str">
        <f t="shared" ref="E72:E135" si="12">IF(OR(D72="",D72="keine"),"",VLOOKUP(D72,NSollA,2,FALSE))</f>
        <v/>
      </c>
      <c r="F72" s="5" t="str">
        <f t="shared" ref="F72:F135" si="13">IF(OR(D72="",D72="keine"),"",VLOOKUP(D72,NSollA,3,FALSE))</f>
        <v/>
      </c>
      <c r="G72" s="368"/>
      <c r="H72" s="6" t="str">
        <f t="shared" ref="H72:H135" si="14">IF(OR(D72="",D72="keine",G72=""),"",IF(G72&lt;=E72,F72-(E72-G72)*VLOOKUP(D72,NSollA,5,FALSE),F72+(G72-E72)*VLOOKUP(D72,NSollA,4,FALSE)))</f>
        <v/>
      </c>
      <c r="I72" s="5" t="str">
        <f t="shared" ref="I72:I135" si="15">IF(OR(D72="",D72="keine",G72=""),"",VLOOKUP(D72,NSollA,6,FALSE))</f>
        <v/>
      </c>
      <c r="J72" s="338"/>
      <c r="K72" s="72" t="s">
        <v>29</v>
      </c>
      <c r="L72" s="5">
        <f t="shared" ref="L72:L135" si="16">VLOOKUP(K72,NSollHumus,2,FALSE)</f>
        <v>0</v>
      </c>
      <c r="M72" s="183"/>
      <c r="N72" s="183"/>
      <c r="O72" s="98" t="e">
        <f t="shared" si="8"/>
        <v>#VALUE!</v>
      </c>
      <c r="P72" s="33" t="s">
        <v>13</v>
      </c>
      <c r="Q72" s="5">
        <f t="shared" ref="Q72:Q135" si="17">VLOOKUP(P72,NSollZF,2,FALSE)</f>
        <v>0</v>
      </c>
      <c r="R72" s="4" t="s">
        <v>52</v>
      </c>
      <c r="S72" s="5">
        <f t="shared" ref="S72:S135" si="18">VLOOKUP(R72,NSollVF,2,FALSE)</f>
        <v>0</v>
      </c>
      <c r="T72" s="41" t="str">
        <f t="shared" ref="T72:T135" si="19">IF(OR(D72="",D72="keine",G72=""),"",IF(O72&lt;0,0,O72))</f>
        <v/>
      </c>
      <c r="U72" s="41" t="str">
        <f t="shared" ref="U72:U135" si="20">IF(OR(D72="",D72="keine",G72=""),"",IF(O72&lt;0,0,O72*C72))</f>
        <v/>
      </c>
      <c r="V72" s="382"/>
      <c r="W72" s="41" t="str">
        <f t="shared" si="11"/>
        <v/>
      </c>
      <c r="X72" s="41" t="str">
        <f t="shared" si="10"/>
        <v/>
      </c>
      <c r="AD72" s="9"/>
      <c r="AE72" s="100"/>
      <c r="AF72" s="100"/>
      <c r="AG72" s="100"/>
    </row>
    <row r="73" spans="1:35" ht="26.25" customHeight="1" x14ac:dyDescent="0.25">
      <c r="A73" s="74" t="str">
        <f>IF(B73="","",MAX($A$8:A72)+1)</f>
        <v/>
      </c>
      <c r="B73" s="73"/>
      <c r="C73" s="368"/>
      <c r="D73" s="141"/>
      <c r="E73" s="5" t="str">
        <f t="shared" si="12"/>
        <v/>
      </c>
      <c r="F73" s="5" t="str">
        <f t="shared" si="13"/>
        <v/>
      </c>
      <c r="G73" s="368"/>
      <c r="H73" s="6" t="str">
        <f t="shared" si="14"/>
        <v/>
      </c>
      <c r="I73" s="5" t="str">
        <f t="shared" si="15"/>
        <v/>
      </c>
      <c r="J73" s="338"/>
      <c r="K73" s="72" t="s">
        <v>29</v>
      </c>
      <c r="L73" s="5">
        <f t="shared" si="16"/>
        <v>0</v>
      </c>
      <c r="M73" s="183"/>
      <c r="N73" s="183"/>
      <c r="O73" s="98" t="e">
        <f t="shared" ref="O73:O136" si="21">H73-J73-M73-N73-L73-S73-Q73</f>
        <v>#VALUE!</v>
      </c>
      <c r="P73" s="33" t="s">
        <v>13</v>
      </c>
      <c r="Q73" s="5">
        <f t="shared" si="17"/>
        <v>0</v>
      </c>
      <c r="R73" s="4" t="s">
        <v>52</v>
      </c>
      <c r="S73" s="5">
        <f t="shared" si="18"/>
        <v>0</v>
      </c>
      <c r="T73" s="41" t="str">
        <f t="shared" si="19"/>
        <v/>
      </c>
      <c r="U73" s="41" t="str">
        <f t="shared" si="20"/>
        <v/>
      </c>
      <c r="V73" s="382"/>
      <c r="W73" s="41" t="str">
        <f t="shared" si="11"/>
        <v/>
      </c>
      <c r="X73" s="41" t="str">
        <f t="shared" ref="X73:X136" si="22">IF(OR(T73="",D73="keine",G73=""),"",W73*C73)</f>
        <v/>
      </c>
      <c r="AD73" s="9"/>
      <c r="AE73" s="100"/>
      <c r="AF73" s="100"/>
      <c r="AG73" s="100"/>
    </row>
    <row r="74" spans="1:35" ht="26.25" customHeight="1" x14ac:dyDescent="0.25">
      <c r="A74" s="74" t="str">
        <f>IF(B74="","",MAX($A$8:A73)+1)</f>
        <v/>
      </c>
      <c r="B74" s="73"/>
      <c r="C74" s="368"/>
      <c r="D74" s="141"/>
      <c r="E74" s="5" t="str">
        <f t="shared" si="12"/>
        <v/>
      </c>
      <c r="F74" s="5" t="str">
        <f t="shared" si="13"/>
        <v/>
      </c>
      <c r="G74" s="368"/>
      <c r="H74" s="6" t="str">
        <f t="shared" si="14"/>
        <v/>
      </c>
      <c r="I74" s="5" t="str">
        <f t="shared" si="15"/>
        <v/>
      </c>
      <c r="J74" s="338"/>
      <c r="K74" s="72" t="s">
        <v>29</v>
      </c>
      <c r="L74" s="5">
        <f t="shared" si="16"/>
        <v>0</v>
      </c>
      <c r="M74" s="183"/>
      <c r="N74" s="183"/>
      <c r="O74" s="98" t="e">
        <f t="shared" si="21"/>
        <v>#VALUE!</v>
      </c>
      <c r="P74" s="33" t="s">
        <v>13</v>
      </c>
      <c r="Q74" s="5">
        <f t="shared" si="17"/>
        <v>0</v>
      </c>
      <c r="R74" s="4" t="s">
        <v>52</v>
      </c>
      <c r="S74" s="5">
        <f t="shared" si="18"/>
        <v>0</v>
      </c>
      <c r="T74" s="41" t="str">
        <f t="shared" si="19"/>
        <v/>
      </c>
      <c r="U74" s="41" t="str">
        <f t="shared" si="20"/>
        <v/>
      </c>
      <c r="V74" s="382"/>
      <c r="W74" s="41" t="str">
        <f t="shared" ref="W74:W137" si="23">IF(OR(T74="",D74="keine",G74=""),"",T74-V74)</f>
        <v/>
      </c>
      <c r="X74" s="41" t="str">
        <f t="shared" si="22"/>
        <v/>
      </c>
      <c r="AD74" s="9"/>
      <c r="AE74" s="100"/>
      <c r="AF74" s="100"/>
      <c r="AG74" s="100"/>
    </row>
    <row r="75" spans="1:35" ht="26.25" customHeight="1" x14ac:dyDescent="0.25">
      <c r="A75" s="74" t="str">
        <f>IF(B75="","",MAX($A$8:A74)+1)</f>
        <v/>
      </c>
      <c r="B75" s="73"/>
      <c r="C75" s="368"/>
      <c r="D75" s="141"/>
      <c r="E75" s="5" t="str">
        <f t="shared" si="12"/>
        <v/>
      </c>
      <c r="F75" s="5" t="str">
        <f t="shared" si="13"/>
        <v/>
      </c>
      <c r="G75" s="368"/>
      <c r="H75" s="6" t="str">
        <f t="shared" si="14"/>
        <v/>
      </c>
      <c r="I75" s="5" t="str">
        <f t="shared" si="15"/>
        <v/>
      </c>
      <c r="J75" s="338"/>
      <c r="K75" s="72" t="s">
        <v>29</v>
      </c>
      <c r="L75" s="5">
        <f t="shared" si="16"/>
        <v>0</v>
      </c>
      <c r="M75" s="183"/>
      <c r="N75" s="183"/>
      <c r="O75" s="98" t="e">
        <f t="shared" si="21"/>
        <v>#VALUE!</v>
      </c>
      <c r="P75" s="33" t="s">
        <v>13</v>
      </c>
      <c r="Q75" s="5">
        <f t="shared" si="17"/>
        <v>0</v>
      </c>
      <c r="R75" s="4" t="s">
        <v>52</v>
      </c>
      <c r="S75" s="5">
        <f t="shared" si="18"/>
        <v>0</v>
      </c>
      <c r="T75" s="41" t="str">
        <f t="shared" si="19"/>
        <v/>
      </c>
      <c r="U75" s="41" t="str">
        <f t="shared" si="20"/>
        <v/>
      </c>
      <c r="V75" s="382"/>
      <c r="W75" s="41" t="str">
        <f t="shared" si="23"/>
        <v/>
      </c>
      <c r="X75" s="41" t="str">
        <f t="shared" si="22"/>
        <v/>
      </c>
      <c r="AD75" s="9"/>
      <c r="AE75" s="100"/>
      <c r="AF75" s="100"/>
      <c r="AG75" s="100"/>
      <c r="AH75" s="111"/>
      <c r="AI75" s="112"/>
    </row>
    <row r="76" spans="1:35" ht="26.25" customHeight="1" x14ac:dyDescent="0.25">
      <c r="A76" s="74" t="str">
        <f>IF(B76="","",MAX($A$8:A75)+1)</f>
        <v/>
      </c>
      <c r="B76" s="73"/>
      <c r="C76" s="368"/>
      <c r="D76" s="141"/>
      <c r="E76" s="5" t="str">
        <f t="shared" si="12"/>
        <v/>
      </c>
      <c r="F76" s="5" t="str">
        <f t="shared" si="13"/>
        <v/>
      </c>
      <c r="G76" s="368"/>
      <c r="H76" s="6" t="str">
        <f t="shared" si="14"/>
        <v/>
      </c>
      <c r="I76" s="5" t="str">
        <f t="shared" si="15"/>
        <v/>
      </c>
      <c r="J76" s="338"/>
      <c r="K76" s="72" t="s">
        <v>29</v>
      </c>
      <c r="L76" s="5">
        <f t="shared" si="16"/>
        <v>0</v>
      </c>
      <c r="M76" s="183"/>
      <c r="N76" s="183"/>
      <c r="O76" s="98" t="e">
        <f t="shared" si="21"/>
        <v>#VALUE!</v>
      </c>
      <c r="P76" s="33" t="s">
        <v>13</v>
      </c>
      <c r="Q76" s="5">
        <f t="shared" si="17"/>
        <v>0</v>
      </c>
      <c r="R76" s="4" t="s">
        <v>52</v>
      </c>
      <c r="S76" s="5">
        <f t="shared" si="18"/>
        <v>0</v>
      </c>
      <c r="T76" s="41" t="str">
        <f t="shared" si="19"/>
        <v/>
      </c>
      <c r="U76" s="41" t="str">
        <f t="shared" si="20"/>
        <v/>
      </c>
      <c r="V76" s="382"/>
      <c r="W76" s="41" t="str">
        <f t="shared" si="23"/>
        <v/>
      </c>
      <c r="X76" s="41" t="str">
        <f t="shared" si="22"/>
        <v/>
      </c>
      <c r="AD76" s="9"/>
      <c r="AE76" s="100"/>
      <c r="AF76" s="100"/>
      <c r="AG76" s="100"/>
      <c r="AH76" s="111"/>
      <c r="AI76" s="112"/>
    </row>
    <row r="77" spans="1:35" ht="26.25" customHeight="1" x14ac:dyDescent="0.25">
      <c r="A77" s="74" t="str">
        <f>IF(B77="","",MAX($A$8:A76)+1)</f>
        <v/>
      </c>
      <c r="B77" s="73"/>
      <c r="C77" s="368"/>
      <c r="D77" s="141"/>
      <c r="E77" s="5" t="str">
        <f t="shared" si="12"/>
        <v/>
      </c>
      <c r="F77" s="5" t="str">
        <f t="shared" si="13"/>
        <v/>
      </c>
      <c r="G77" s="368"/>
      <c r="H77" s="6" t="str">
        <f t="shared" si="14"/>
        <v/>
      </c>
      <c r="I77" s="5" t="str">
        <f t="shared" si="15"/>
        <v/>
      </c>
      <c r="J77" s="338"/>
      <c r="K77" s="72" t="s">
        <v>29</v>
      </c>
      <c r="L77" s="5">
        <f t="shared" si="16"/>
        <v>0</v>
      </c>
      <c r="M77" s="183"/>
      <c r="N77" s="183"/>
      <c r="O77" s="98" t="e">
        <f t="shared" si="21"/>
        <v>#VALUE!</v>
      </c>
      <c r="P77" s="33" t="s">
        <v>13</v>
      </c>
      <c r="Q77" s="5">
        <f t="shared" si="17"/>
        <v>0</v>
      </c>
      <c r="R77" s="4" t="s">
        <v>52</v>
      </c>
      <c r="S77" s="5">
        <f t="shared" si="18"/>
        <v>0</v>
      </c>
      <c r="T77" s="41" t="str">
        <f t="shared" si="19"/>
        <v/>
      </c>
      <c r="U77" s="41" t="str">
        <f t="shared" si="20"/>
        <v/>
      </c>
      <c r="V77" s="382"/>
      <c r="W77" s="41" t="str">
        <f t="shared" si="23"/>
        <v/>
      </c>
      <c r="X77" s="41" t="str">
        <f t="shared" si="22"/>
        <v/>
      </c>
      <c r="AD77" s="9"/>
      <c r="AE77" s="100"/>
      <c r="AF77" s="100"/>
      <c r="AG77" s="100"/>
    </row>
    <row r="78" spans="1:35" ht="26.25" customHeight="1" x14ac:dyDescent="0.25">
      <c r="A78" s="74" t="str">
        <f>IF(B78="","",MAX($A$8:A77)+1)</f>
        <v/>
      </c>
      <c r="B78" s="73"/>
      <c r="C78" s="368"/>
      <c r="D78" s="141"/>
      <c r="E78" s="5" t="str">
        <f t="shared" si="12"/>
        <v/>
      </c>
      <c r="F78" s="5" t="str">
        <f t="shared" si="13"/>
        <v/>
      </c>
      <c r="G78" s="368"/>
      <c r="H78" s="6" t="str">
        <f t="shared" si="14"/>
        <v/>
      </c>
      <c r="I78" s="5" t="str">
        <f t="shared" si="15"/>
        <v/>
      </c>
      <c r="J78" s="338"/>
      <c r="K78" s="72" t="s">
        <v>29</v>
      </c>
      <c r="L78" s="5">
        <f t="shared" si="16"/>
        <v>0</v>
      </c>
      <c r="M78" s="183"/>
      <c r="N78" s="183"/>
      <c r="O78" s="98" t="e">
        <f t="shared" si="21"/>
        <v>#VALUE!</v>
      </c>
      <c r="P78" s="33" t="s">
        <v>13</v>
      </c>
      <c r="Q78" s="5">
        <f t="shared" si="17"/>
        <v>0</v>
      </c>
      <c r="R78" s="4" t="s">
        <v>52</v>
      </c>
      <c r="S78" s="5">
        <f t="shared" si="18"/>
        <v>0</v>
      </c>
      <c r="T78" s="41" t="str">
        <f t="shared" si="19"/>
        <v/>
      </c>
      <c r="U78" s="41" t="str">
        <f t="shared" si="20"/>
        <v/>
      </c>
      <c r="V78" s="382"/>
      <c r="W78" s="41" t="str">
        <f t="shared" si="23"/>
        <v/>
      </c>
      <c r="X78" s="41" t="str">
        <f t="shared" si="22"/>
        <v/>
      </c>
      <c r="AD78" s="9"/>
      <c r="AE78" s="100"/>
      <c r="AF78" s="100"/>
      <c r="AG78" s="100"/>
      <c r="AI78" s="113"/>
    </row>
    <row r="79" spans="1:35" ht="26.25" customHeight="1" x14ac:dyDescent="0.25">
      <c r="A79" s="74" t="str">
        <f>IF(B79="","",MAX($A$8:A78)+1)</f>
        <v/>
      </c>
      <c r="B79" s="73"/>
      <c r="C79" s="368"/>
      <c r="D79" s="141"/>
      <c r="E79" s="5" t="str">
        <f t="shared" si="12"/>
        <v/>
      </c>
      <c r="F79" s="5" t="str">
        <f t="shared" si="13"/>
        <v/>
      </c>
      <c r="G79" s="368"/>
      <c r="H79" s="6" t="str">
        <f t="shared" si="14"/>
        <v/>
      </c>
      <c r="I79" s="5" t="str">
        <f t="shared" si="15"/>
        <v/>
      </c>
      <c r="J79" s="338"/>
      <c r="K79" s="72" t="s">
        <v>29</v>
      </c>
      <c r="L79" s="5">
        <f t="shared" si="16"/>
        <v>0</v>
      </c>
      <c r="M79" s="183"/>
      <c r="N79" s="183"/>
      <c r="O79" s="98" t="e">
        <f t="shared" si="21"/>
        <v>#VALUE!</v>
      </c>
      <c r="P79" s="33" t="s">
        <v>13</v>
      </c>
      <c r="Q79" s="5">
        <f t="shared" si="17"/>
        <v>0</v>
      </c>
      <c r="R79" s="4" t="s">
        <v>52</v>
      </c>
      <c r="S79" s="5">
        <f t="shared" si="18"/>
        <v>0</v>
      </c>
      <c r="T79" s="41" t="str">
        <f t="shared" si="19"/>
        <v/>
      </c>
      <c r="U79" s="41" t="str">
        <f t="shared" si="20"/>
        <v/>
      </c>
      <c r="V79" s="382"/>
      <c r="W79" s="41" t="str">
        <f t="shared" si="23"/>
        <v/>
      </c>
      <c r="X79" s="41" t="str">
        <f t="shared" si="22"/>
        <v/>
      </c>
      <c r="AD79" s="9"/>
      <c r="AE79" s="100"/>
      <c r="AF79" s="100"/>
      <c r="AG79" s="114"/>
    </row>
    <row r="80" spans="1:35" ht="26.25" customHeight="1" x14ac:dyDescent="0.25">
      <c r="A80" s="74" t="str">
        <f>IF(B80="","",MAX($A$8:A79)+1)</f>
        <v/>
      </c>
      <c r="B80" s="73"/>
      <c r="C80" s="368"/>
      <c r="D80" s="141"/>
      <c r="E80" s="5" t="str">
        <f t="shared" si="12"/>
        <v/>
      </c>
      <c r="F80" s="5" t="str">
        <f t="shared" si="13"/>
        <v/>
      </c>
      <c r="G80" s="368"/>
      <c r="H80" s="6" t="str">
        <f t="shared" si="14"/>
        <v/>
      </c>
      <c r="I80" s="5" t="str">
        <f t="shared" si="15"/>
        <v/>
      </c>
      <c r="J80" s="338"/>
      <c r="K80" s="72" t="s">
        <v>29</v>
      </c>
      <c r="L80" s="5">
        <f t="shared" si="16"/>
        <v>0</v>
      </c>
      <c r="M80" s="183"/>
      <c r="N80" s="183"/>
      <c r="O80" s="98" t="e">
        <f t="shared" si="21"/>
        <v>#VALUE!</v>
      </c>
      <c r="P80" s="33" t="s">
        <v>13</v>
      </c>
      <c r="Q80" s="5">
        <f t="shared" si="17"/>
        <v>0</v>
      </c>
      <c r="R80" s="4" t="s">
        <v>52</v>
      </c>
      <c r="S80" s="5">
        <f t="shared" si="18"/>
        <v>0</v>
      </c>
      <c r="T80" s="41" t="str">
        <f t="shared" si="19"/>
        <v/>
      </c>
      <c r="U80" s="41" t="str">
        <f t="shared" si="20"/>
        <v/>
      </c>
      <c r="V80" s="382"/>
      <c r="W80" s="41" t="str">
        <f t="shared" si="23"/>
        <v/>
      </c>
      <c r="X80" s="41" t="str">
        <f t="shared" si="22"/>
        <v/>
      </c>
      <c r="AD80" s="9"/>
      <c r="AE80" s="100"/>
      <c r="AF80" s="100"/>
      <c r="AG80" s="114"/>
    </row>
    <row r="81" spans="1:33" ht="26.25" customHeight="1" x14ac:dyDescent="0.25">
      <c r="A81" s="74" t="str">
        <f>IF(B81="","",MAX($A$8:A80)+1)</f>
        <v/>
      </c>
      <c r="B81" s="73"/>
      <c r="C81" s="368"/>
      <c r="D81" s="141"/>
      <c r="E81" s="5" t="str">
        <f t="shared" si="12"/>
        <v/>
      </c>
      <c r="F81" s="5" t="str">
        <f t="shared" si="13"/>
        <v/>
      </c>
      <c r="G81" s="368"/>
      <c r="H81" s="6" t="str">
        <f t="shared" si="14"/>
        <v/>
      </c>
      <c r="I81" s="5" t="str">
        <f t="shared" si="15"/>
        <v/>
      </c>
      <c r="J81" s="338"/>
      <c r="K81" s="72" t="s">
        <v>29</v>
      </c>
      <c r="L81" s="5">
        <f t="shared" si="16"/>
        <v>0</v>
      </c>
      <c r="M81" s="183"/>
      <c r="N81" s="183"/>
      <c r="O81" s="98" t="e">
        <f t="shared" si="21"/>
        <v>#VALUE!</v>
      </c>
      <c r="P81" s="33" t="s">
        <v>13</v>
      </c>
      <c r="Q81" s="5">
        <f t="shared" si="17"/>
        <v>0</v>
      </c>
      <c r="R81" s="4" t="s">
        <v>52</v>
      </c>
      <c r="S81" s="5">
        <f t="shared" si="18"/>
        <v>0</v>
      </c>
      <c r="T81" s="41" t="str">
        <f t="shared" si="19"/>
        <v/>
      </c>
      <c r="U81" s="41" t="str">
        <f t="shared" si="20"/>
        <v/>
      </c>
      <c r="V81" s="382"/>
      <c r="W81" s="41" t="str">
        <f t="shared" si="23"/>
        <v/>
      </c>
      <c r="X81" s="41" t="str">
        <f t="shared" si="22"/>
        <v/>
      </c>
      <c r="AD81" s="9"/>
      <c r="AE81" s="100"/>
      <c r="AF81" s="100"/>
      <c r="AG81" s="100"/>
    </row>
    <row r="82" spans="1:33" ht="26.25" customHeight="1" x14ac:dyDescent="0.25">
      <c r="A82" s="74" t="str">
        <f>IF(B82="","",MAX($A$8:A81)+1)</f>
        <v/>
      </c>
      <c r="B82" s="73"/>
      <c r="C82" s="368"/>
      <c r="D82" s="141"/>
      <c r="E82" s="5" t="str">
        <f t="shared" si="12"/>
        <v/>
      </c>
      <c r="F82" s="5" t="str">
        <f t="shared" si="13"/>
        <v/>
      </c>
      <c r="G82" s="368"/>
      <c r="H82" s="6" t="str">
        <f t="shared" si="14"/>
        <v/>
      </c>
      <c r="I82" s="5" t="str">
        <f t="shared" si="15"/>
        <v/>
      </c>
      <c r="J82" s="338"/>
      <c r="K82" s="72" t="s">
        <v>29</v>
      </c>
      <c r="L82" s="5">
        <f t="shared" si="16"/>
        <v>0</v>
      </c>
      <c r="M82" s="183"/>
      <c r="N82" s="183"/>
      <c r="O82" s="98" t="e">
        <f t="shared" si="21"/>
        <v>#VALUE!</v>
      </c>
      <c r="P82" s="33" t="s">
        <v>13</v>
      </c>
      <c r="Q82" s="5">
        <f t="shared" si="17"/>
        <v>0</v>
      </c>
      <c r="R82" s="4" t="s">
        <v>52</v>
      </c>
      <c r="S82" s="5">
        <f t="shared" si="18"/>
        <v>0</v>
      </c>
      <c r="T82" s="41" t="str">
        <f t="shared" si="19"/>
        <v/>
      </c>
      <c r="U82" s="41" t="str">
        <f t="shared" si="20"/>
        <v/>
      </c>
      <c r="V82" s="382"/>
      <c r="W82" s="41" t="str">
        <f t="shared" si="23"/>
        <v/>
      </c>
      <c r="X82" s="41" t="str">
        <f t="shared" si="22"/>
        <v/>
      </c>
      <c r="AD82" s="9"/>
      <c r="AE82" s="100"/>
      <c r="AF82" s="100"/>
      <c r="AG82" s="100"/>
    </row>
    <row r="83" spans="1:33" ht="26.25" customHeight="1" x14ac:dyDescent="0.25">
      <c r="A83" s="74" t="str">
        <f>IF(B83="","",MAX($A$8:A82)+1)</f>
        <v/>
      </c>
      <c r="B83" s="73"/>
      <c r="C83" s="368"/>
      <c r="D83" s="141"/>
      <c r="E83" s="5" t="str">
        <f t="shared" si="12"/>
        <v/>
      </c>
      <c r="F83" s="5" t="str">
        <f t="shared" si="13"/>
        <v/>
      </c>
      <c r="G83" s="368"/>
      <c r="H83" s="6" t="str">
        <f t="shared" si="14"/>
        <v/>
      </c>
      <c r="I83" s="5" t="str">
        <f t="shared" si="15"/>
        <v/>
      </c>
      <c r="J83" s="338"/>
      <c r="K83" s="72" t="s">
        <v>29</v>
      </c>
      <c r="L83" s="5">
        <f t="shared" si="16"/>
        <v>0</v>
      </c>
      <c r="M83" s="183"/>
      <c r="N83" s="183"/>
      <c r="O83" s="98" t="e">
        <f t="shared" si="21"/>
        <v>#VALUE!</v>
      </c>
      <c r="P83" s="33" t="s">
        <v>13</v>
      </c>
      <c r="Q83" s="5">
        <f t="shared" si="17"/>
        <v>0</v>
      </c>
      <c r="R83" s="4" t="s">
        <v>52</v>
      </c>
      <c r="S83" s="5">
        <f t="shared" si="18"/>
        <v>0</v>
      </c>
      <c r="T83" s="41" t="str">
        <f t="shared" si="19"/>
        <v/>
      </c>
      <c r="U83" s="41" t="str">
        <f t="shared" si="20"/>
        <v/>
      </c>
      <c r="V83" s="382"/>
      <c r="W83" s="41" t="str">
        <f t="shared" si="23"/>
        <v/>
      </c>
      <c r="X83" s="41" t="str">
        <f t="shared" si="22"/>
        <v/>
      </c>
      <c r="AD83" s="9"/>
      <c r="AE83" s="100"/>
      <c r="AF83" s="100"/>
      <c r="AG83" s="100"/>
    </row>
    <row r="84" spans="1:33" ht="26.25" customHeight="1" x14ac:dyDescent="0.25">
      <c r="A84" s="74" t="str">
        <f>IF(B84="","",MAX($A$8:A83)+1)</f>
        <v/>
      </c>
      <c r="B84" s="73"/>
      <c r="C84" s="368"/>
      <c r="D84" s="141"/>
      <c r="E84" s="5" t="str">
        <f t="shared" si="12"/>
        <v/>
      </c>
      <c r="F84" s="5" t="str">
        <f t="shared" si="13"/>
        <v/>
      </c>
      <c r="G84" s="368"/>
      <c r="H84" s="6" t="str">
        <f t="shared" si="14"/>
        <v/>
      </c>
      <c r="I84" s="5" t="str">
        <f t="shared" si="15"/>
        <v/>
      </c>
      <c r="J84" s="338"/>
      <c r="K84" s="72" t="s">
        <v>29</v>
      </c>
      <c r="L84" s="5">
        <f t="shared" si="16"/>
        <v>0</v>
      </c>
      <c r="M84" s="183"/>
      <c r="N84" s="183"/>
      <c r="O84" s="98" t="e">
        <f t="shared" si="21"/>
        <v>#VALUE!</v>
      </c>
      <c r="P84" s="33" t="s">
        <v>13</v>
      </c>
      <c r="Q84" s="5">
        <f t="shared" si="17"/>
        <v>0</v>
      </c>
      <c r="R84" s="4" t="s">
        <v>52</v>
      </c>
      <c r="S84" s="5">
        <f t="shared" si="18"/>
        <v>0</v>
      </c>
      <c r="T84" s="41" t="str">
        <f t="shared" si="19"/>
        <v/>
      </c>
      <c r="U84" s="41" t="str">
        <f t="shared" si="20"/>
        <v/>
      </c>
      <c r="V84" s="382"/>
      <c r="W84" s="41" t="str">
        <f t="shared" si="23"/>
        <v/>
      </c>
      <c r="X84" s="41" t="str">
        <f t="shared" si="22"/>
        <v/>
      </c>
      <c r="AD84" s="9"/>
      <c r="AE84" s="100"/>
      <c r="AF84" s="100"/>
      <c r="AG84" s="100"/>
    </row>
    <row r="85" spans="1:33" ht="26.25" customHeight="1" x14ac:dyDescent="0.25">
      <c r="A85" s="74" t="str">
        <f>IF(B85="","",MAX($A$8:A84)+1)</f>
        <v/>
      </c>
      <c r="B85" s="73"/>
      <c r="C85" s="368"/>
      <c r="D85" s="141"/>
      <c r="E85" s="5" t="str">
        <f t="shared" si="12"/>
        <v/>
      </c>
      <c r="F85" s="5" t="str">
        <f t="shared" si="13"/>
        <v/>
      </c>
      <c r="G85" s="368"/>
      <c r="H85" s="6" t="str">
        <f t="shared" si="14"/>
        <v/>
      </c>
      <c r="I85" s="5" t="str">
        <f t="shared" si="15"/>
        <v/>
      </c>
      <c r="J85" s="338"/>
      <c r="K85" s="72" t="s">
        <v>29</v>
      </c>
      <c r="L85" s="5">
        <f t="shared" si="16"/>
        <v>0</v>
      </c>
      <c r="M85" s="183"/>
      <c r="N85" s="183"/>
      <c r="O85" s="98" t="e">
        <f t="shared" si="21"/>
        <v>#VALUE!</v>
      </c>
      <c r="P85" s="33" t="s">
        <v>13</v>
      </c>
      <c r="Q85" s="5">
        <f t="shared" si="17"/>
        <v>0</v>
      </c>
      <c r="R85" s="4" t="s">
        <v>52</v>
      </c>
      <c r="S85" s="5">
        <f t="shared" si="18"/>
        <v>0</v>
      </c>
      <c r="T85" s="41" t="str">
        <f t="shared" si="19"/>
        <v/>
      </c>
      <c r="U85" s="41" t="str">
        <f t="shared" si="20"/>
        <v/>
      </c>
      <c r="V85" s="382"/>
      <c r="W85" s="41" t="str">
        <f t="shared" si="23"/>
        <v/>
      </c>
      <c r="X85" s="41" t="str">
        <f t="shared" si="22"/>
        <v/>
      </c>
      <c r="AD85" s="9"/>
      <c r="AE85" s="100"/>
      <c r="AF85" s="100"/>
      <c r="AG85" s="100"/>
    </row>
    <row r="86" spans="1:33" ht="26.25" customHeight="1" x14ac:dyDescent="0.25">
      <c r="A86" s="74" t="str">
        <f>IF(B86="","",MAX($A$8:A85)+1)</f>
        <v/>
      </c>
      <c r="B86" s="73"/>
      <c r="C86" s="368"/>
      <c r="D86" s="141"/>
      <c r="E86" s="5" t="str">
        <f t="shared" si="12"/>
        <v/>
      </c>
      <c r="F86" s="5" t="str">
        <f t="shared" si="13"/>
        <v/>
      </c>
      <c r="G86" s="368"/>
      <c r="H86" s="6" t="str">
        <f t="shared" si="14"/>
        <v/>
      </c>
      <c r="I86" s="5" t="str">
        <f t="shared" si="15"/>
        <v/>
      </c>
      <c r="J86" s="338"/>
      <c r="K86" s="72" t="s">
        <v>29</v>
      </c>
      <c r="L86" s="5">
        <f t="shared" si="16"/>
        <v>0</v>
      </c>
      <c r="M86" s="183"/>
      <c r="N86" s="183"/>
      <c r="O86" s="98" t="e">
        <f t="shared" si="21"/>
        <v>#VALUE!</v>
      </c>
      <c r="P86" s="33" t="s">
        <v>13</v>
      </c>
      <c r="Q86" s="5">
        <f t="shared" si="17"/>
        <v>0</v>
      </c>
      <c r="R86" s="4" t="s">
        <v>52</v>
      </c>
      <c r="S86" s="5">
        <f t="shared" si="18"/>
        <v>0</v>
      </c>
      <c r="T86" s="41" t="str">
        <f t="shared" si="19"/>
        <v/>
      </c>
      <c r="U86" s="41" t="str">
        <f t="shared" si="20"/>
        <v/>
      </c>
      <c r="V86" s="382"/>
      <c r="W86" s="41" t="str">
        <f t="shared" si="23"/>
        <v/>
      </c>
      <c r="X86" s="41" t="str">
        <f t="shared" si="22"/>
        <v/>
      </c>
      <c r="AD86" s="9"/>
      <c r="AE86" s="100"/>
      <c r="AF86" s="100"/>
      <c r="AG86" s="100"/>
    </row>
    <row r="87" spans="1:33" ht="26.25" customHeight="1" x14ac:dyDescent="0.25">
      <c r="A87" s="74" t="str">
        <f>IF(B87="","",MAX($A$8:A86)+1)</f>
        <v/>
      </c>
      <c r="B87" s="73"/>
      <c r="C87" s="368"/>
      <c r="D87" s="141"/>
      <c r="E87" s="5" t="str">
        <f t="shared" si="12"/>
        <v/>
      </c>
      <c r="F87" s="5" t="str">
        <f t="shared" si="13"/>
        <v/>
      </c>
      <c r="G87" s="368"/>
      <c r="H87" s="6" t="str">
        <f t="shared" si="14"/>
        <v/>
      </c>
      <c r="I87" s="5" t="str">
        <f t="shared" si="15"/>
        <v/>
      </c>
      <c r="J87" s="338"/>
      <c r="K87" s="72" t="s">
        <v>29</v>
      </c>
      <c r="L87" s="5">
        <f t="shared" si="16"/>
        <v>0</v>
      </c>
      <c r="M87" s="183"/>
      <c r="N87" s="183"/>
      <c r="O87" s="98" t="e">
        <f t="shared" si="21"/>
        <v>#VALUE!</v>
      </c>
      <c r="P87" s="33" t="s">
        <v>13</v>
      </c>
      <c r="Q87" s="5">
        <f t="shared" si="17"/>
        <v>0</v>
      </c>
      <c r="R87" s="4" t="s">
        <v>52</v>
      </c>
      <c r="S87" s="5">
        <f t="shared" si="18"/>
        <v>0</v>
      </c>
      <c r="T87" s="41" t="str">
        <f t="shared" si="19"/>
        <v/>
      </c>
      <c r="U87" s="41" t="str">
        <f t="shared" si="20"/>
        <v/>
      </c>
      <c r="V87" s="382"/>
      <c r="W87" s="41" t="str">
        <f t="shared" si="23"/>
        <v/>
      </c>
      <c r="X87" s="41" t="str">
        <f t="shared" si="22"/>
        <v/>
      </c>
      <c r="AD87" s="9"/>
      <c r="AE87" s="100"/>
      <c r="AF87" s="100"/>
      <c r="AG87" s="100"/>
    </row>
    <row r="88" spans="1:33" ht="26.25" customHeight="1" x14ac:dyDescent="0.25">
      <c r="A88" s="74" t="str">
        <f>IF(B88="","",MAX($A$8:A87)+1)</f>
        <v/>
      </c>
      <c r="B88" s="73"/>
      <c r="C88" s="368"/>
      <c r="D88" s="141"/>
      <c r="E88" s="5" t="str">
        <f t="shared" si="12"/>
        <v/>
      </c>
      <c r="F88" s="5" t="str">
        <f t="shared" si="13"/>
        <v/>
      </c>
      <c r="G88" s="368"/>
      <c r="H88" s="6" t="str">
        <f t="shared" si="14"/>
        <v/>
      </c>
      <c r="I88" s="5" t="str">
        <f t="shared" si="15"/>
        <v/>
      </c>
      <c r="J88" s="338"/>
      <c r="K88" s="72" t="s">
        <v>29</v>
      </c>
      <c r="L88" s="5">
        <f t="shared" si="16"/>
        <v>0</v>
      </c>
      <c r="M88" s="183"/>
      <c r="N88" s="183"/>
      <c r="O88" s="98" t="e">
        <f t="shared" si="21"/>
        <v>#VALUE!</v>
      </c>
      <c r="P88" s="33" t="s">
        <v>13</v>
      </c>
      <c r="Q88" s="5">
        <f t="shared" si="17"/>
        <v>0</v>
      </c>
      <c r="R88" s="4" t="s">
        <v>52</v>
      </c>
      <c r="S88" s="5">
        <f t="shared" si="18"/>
        <v>0</v>
      </c>
      <c r="T88" s="41" t="str">
        <f t="shared" si="19"/>
        <v/>
      </c>
      <c r="U88" s="41" t="str">
        <f t="shared" si="20"/>
        <v/>
      </c>
      <c r="V88" s="382"/>
      <c r="W88" s="41" t="str">
        <f t="shared" si="23"/>
        <v/>
      </c>
      <c r="X88" s="41" t="str">
        <f t="shared" si="22"/>
        <v/>
      </c>
      <c r="AD88" s="9"/>
      <c r="AE88" s="100"/>
      <c r="AF88" s="100"/>
      <c r="AG88" s="100"/>
    </row>
    <row r="89" spans="1:33" ht="26.25" customHeight="1" x14ac:dyDescent="0.25">
      <c r="A89" s="74" t="str">
        <f>IF(B89="","",MAX($A$8:A88)+1)</f>
        <v/>
      </c>
      <c r="B89" s="73"/>
      <c r="C89" s="368"/>
      <c r="D89" s="141"/>
      <c r="E89" s="5" t="str">
        <f t="shared" si="12"/>
        <v/>
      </c>
      <c r="F89" s="5" t="str">
        <f t="shared" si="13"/>
        <v/>
      </c>
      <c r="G89" s="368"/>
      <c r="H89" s="6" t="str">
        <f t="shared" si="14"/>
        <v/>
      </c>
      <c r="I89" s="5" t="str">
        <f t="shared" si="15"/>
        <v/>
      </c>
      <c r="J89" s="338"/>
      <c r="K89" s="72" t="s">
        <v>29</v>
      </c>
      <c r="L89" s="5">
        <f t="shared" si="16"/>
        <v>0</v>
      </c>
      <c r="M89" s="183"/>
      <c r="N89" s="183"/>
      <c r="O89" s="98" t="e">
        <f t="shared" si="21"/>
        <v>#VALUE!</v>
      </c>
      <c r="P89" s="33" t="s">
        <v>13</v>
      </c>
      <c r="Q89" s="5">
        <f t="shared" si="17"/>
        <v>0</v>
      </c>
      <c r="R89" s="4" t="s">
        <v>52</v>
      </c>
      <c r="S89" s="5">
        <f t="shared" si="18"/>
        <v>0</v>
      </c>
      <c r="T89" s="41" t="str">
        <f t="shared" si="19"/>
        <v/>
      </c>
      <c r="U89" s="41" t="str">
        <f t="shared" si="20"/>
        <v/>
      </c>
      <c r="V89" s="382"/>
      <c r="W89" s="41" t="str">
        <f t="shared" si="23"/>
        <v/>
      </c>
      <c r="X89" s="41" t="str">
        <f t="shared" si="22"/>
        <v/>
      </c>
      <c r="AD89" s="9"/>
      <c r="AE89" s="100"/>
      <c r="AF89" s="100"/>
      <c r="AG89" s="100"/>
    </row>
    <row r="90" spans="1:33" ht="26.25" customHeight="1" x14ac:dyDescent="0.25">
      <c r="A90" s="74" t="str">
        <f>IF(B90="","",MAX($A$8:A89)+1)</f>
        <v/>
      </c>
      <c r="B90" s="73"/>
      <c r="C90" s="368"/>
      <c r="D90" s="141"/>
      <c r="E90" s="5" t="str">
        <f t="shared" si="12"/>
        <v/>
      </c>
      <c r="F90" s="5" t="str">
        <f t="shared" si="13"/>
        <v/>
      </c>
      <c r="G90" s="368"/>
      <c r="H90" s="6" t="str">
        <f t="shared" si="14"/>
        <v/>
      </c>
      <c r="I90" s="5" t="str">
        <f t="shared" si="15"/>
        <v/>
      </c>
      <c r="J90" s="338"/>
      <c r="K90" s="72" t="s">
        <v>29</v>
      </c>
      <c r="L90" s="5">
        <f t="shared" si="16"/>
        <v>0</v>
      </c>
      <c r="M90" s="183"/>
      <c r="N90" s="183"/>
      <c r="O90" s="98" t="e">
        <f t="shared" si="21"/>
        <v>#VALUE!</v>
      </c>
      <c r="P90" s="33" t="s">
        <v>13</v>
      </c>
      <c r="Q90" s="5">
        <f t="shared" si="17"/>
        <v>0</v>
      </c>
      <c r="R90" s="4" t="s">
        <v>52</v>
      </c>
      <c r="S90" s="5">
        <f t="shared" si="18"/>
        <v>0</v>
      </c>
      <c r="T90" s="41" t="str">
        <f t="shared" si="19"/>
        <v/>
      </c>
      <c r="U90" s="41" t="str">
        <f t="shared" si="20"/>
        <v/>
      </c>
      <c r="V90" s="382"/>
      <c r="W90" s="41" t="str">
        <f t="shared" si="23"/>
        <v/>
      </c>
      <c r="X90" s="41" t="str">
        <f t="shared" si="22"/>
        <v/>
      </c>
      <c r="AD90" s="9"/>
      <c r="AE90" s="100"/>
      <c r="AF90" s="100"/>
      <c r="AG90" s="100"/>
    </row>
    <row r="91" spans="1:33" ht="26.25" customHeight="1" x14ac:dyDescent="0.25">
      <c r="A91" s="74" t="str">
        <f>IF(B91="","",MAX($A$8:A90)+1)</f>
        <v/>
      </c>
      <c r="B91" s="73"/>
      <c r="C91" s="368"/>
      <c r="D91" s="141"/>
      <c r="E91" s="5" t="str">
        <f t="shared" si="12"/>
        <v/>
      </c>
      <c r="F91" s="5" t="str">
        <f t="shared" si="13"/>
        <v/>
      </c>
      <c r="G91" s="368"/>
      <c r="H91" s="6" t="str">
        <f t="shared" si="14"/>
        <v/>
      </c>
      <c r="I91" s="5" t="str">
        <f t="shared" si="15"/>
        <v/>
      </c>
      <c r="J91" s="338"/>
      <c r="K91" s="72" t="s">
        <v>29</v>
      </c>
      <c r="L91" s="5">
        <f t="shared" si="16"/>
        <v>0</v>
      </c>
      <c r="M91" s="183"/>
      <c r="N91" s="183"/>
      <c r="O91" s="98" t="e">
        <f t="shared" si="21"/>
        <v>#VALUE!</v>
      </c>
      <c r="P91" s="33" t="s">
        <v>13</v>
      </c>
      <c r="Q91" s="5">
        <f t="shared" si="17"/>
        <v>0</v>
      </c>
      <c r="R91" s="4" t="s">
        <v>52</v>
      </c>
      <c r="S91" s="5">
        <f t="shared" si="18"/>
        <v>0</v>
      </c>
      <c r="T91" s="41" t="str">
        <f t="shared" si="19"/>
        <v/>
      </c>
      <c r="U91" s="41" t="str">
        <f t="shared" si="20"/>
        <v/>
      </c>
      <c r="V91" s="382"/>
      <c r="W91" s="41" t="str">
        <f t="shared" si="23"/>
        <v/>
      </c>
      <c r="X91" s="41" t="str">
        <f t="shared" si="22"/>
        <v/>
      </c>
      <c r="AD91" s="9"/>
      <c r="AE91" s="100"/>
      <c r="AF91" s="100"/>
      <c r="AG91" s="100"/>
    </row>
    <row r="92" spans="1:33" ht="26.25" customHeight="1" x14ac:dyDescent="0.25">
      <c r="A92" s="74" t="str">
        <f>IF(B92="","",MAX($A$8:A91)+1)</f>
        <v/>
      </c>
      <c r="B92" s="73"/>
      <c r="C92" s="368"/>
      <c r="D92" s="141"/>
      <c r="E92" s="5" t="str">
        <f t="shared" si="12"/>
        <v/>
      </c>
      <c r="F92" s="5" t="str">
        <f t="shared" si="13"/>
        <v/>
      </c>
      <c r="G92" s="368"/>
      <c r="H92" s="6" t="str">
        <f t="shared" si="14"/>
        <v/>
      </c>
      <c r="I92" s="5" t="str">
        <f t="shared" si="15"/>
        <v/>
      </c>
      <c r="J92" s="338"/>
      <c r="K92" s="72" t="s">
        <v>29</v>
      </c>
      <c r="L92" s="5">
        <f t="shared" si="16"/>
        <v>0</v>
      </c>
      <c r="M92" s="183"/>
      <c r="N92" s="183"/>
      <c r="O92" s="98" t="e">
        <f t="shared" si="21"/>
        <v>#VALUE!</v>
      </c>
      <c r="P92" s="33" t="s">
        <v>13</v>
      </c>
      <c r="Q92" s="5">
        <f t="shared" si="17"/>
        <v>0</v>
      </c>
      <c r="R92" s="4" t="s">
        <v>52</v>
      </c>
      <c r="S92" s="5">
        <f t="shared" si="18"/>
        <v>0</v>
      </c>
      <c r="T92" s="41" t="str">
        <f t="shared" si="19"/>
        <v/>
      </c>
      <c r="U92" s="41" t="str">
        <f t="shared" si="20"/>
        <v/>
      </c>
      <c r="V92" s="382"/>
      <c r="W92" s="41" t="str">
        <f t="shared" si="23"/>
        <v/>
      </c>
      <c r="X92" s="41" t="str">
        <f t="shared" si="22"/>
        <v/>
      </c>
      <c r="AD92" s="9"/>
      <c r="AE92" s="100"/>
      <c r="AF92" s="100"/>
      <c r="AG92" s="100"/>
    </row>
    <row r="93" spans="1:33" ht="26.25" customHeight="1" x14ac:dyDescent="0.25">
      <c r="A93" s="74" t="str">
        <f>IF(B93="","",MAX($A$8:A92)+1)</f>
        <v/>
      </c>
      <c r="B93" s="73"/>
      <c r="C93" s="368"/>
      <c r="D93" s="141"/>
      <c r="E93" s="5" t="str">
        <f t="shared" si="12"/>
        <v/>
      </c>
      <c r="F93" s="5" t="str">
        <f t="shared" si="13"/>
        <v/>
      </c>
      <c r="G93" s="368"/>
      <c r="H93" s="6" t="str">
        <f t="shared" si="14"/>
        <v/>
      </c>
      <c r="I93" s="5" t="str">
        <f t="shared" si="15"/>
        <v/>
      </c>
      <c r="J93" s="338"/>
      <c r="K93" s="72" t="s">
        <v>29</v>
      </c>
      <c r="L93" s="5">
        <f t="shared" si="16"/>
        <v>0</v>
      </c>
      <c r="M93" s="183"/>
      <c r="N93" s="183"/>
      <c r="O93" s="98" t="e">
        <f t="shared" si="21"/>
        <v>#VALUE!</v>
      </c>
      <c r="P93" s="33" t="s">
        <v>13</v>
      </c>
      <c r="Q93" s="5">
        <f t="shared" si="17"/>
        <v>0</v>
      </c>
      <c r="R93" s="4" t="s">
        <v>52</v>
      </c>
      <c r="S93" s="5">
        <f t="shared" si="18"/>
        <v>0</v>
      </c>
      <c r="T93" s="41" t="str">
        <f t="shared" si="19"/>
        <v/>
      </c>
      <c r="U93" s="41" t="str">
        <f t="shared" si="20"/>
        <v/>
      </c>
      <c r="V93" s="382"/>
      <c r="W93" s="41" t="str">
        <f t="shared" si="23"/>
        <v/>
      </c>
      <c r="X93" s="41" t="str">
        <f t="shared" si="22"/>
        <v/>
      </c>
      <c r="AD93" s="9"/>
      <c r="AE93" s="100"/>
      <c r="AF93" s="100"/>
      <c r="AG93" s="100"/>
    </row>
    <row r="94" spans="1:33" ht="26.25" customHeight="1" x14ac:dyDescent="0.25">
      <c r="A94" s="74" t="str">
        <f>IF(B94="","",MAX($A$8:A93)+1)</f>
        <v/>
      </c>
      <c r="B94" s="73"/>
      <c r="C94" s="368"/>
      <c r="D94" s="141"/>
      <c r="E94" s="5" t="str">
        <f t="shared" si="12"/>
        <v/>
      </c>
      <c r="F94" s="5" t="str">
        <f t="shared" si="13"/>
        <v/>
      </c>
      <c r="G94" s="368"/>
      <c r="H94" s="6" t="str">
        <f t="shared" si="14"/>
        <v/>
      </c>
      <c r="I94" s="5" t="str">
        <f t="shared" si="15"/>
        <v/>
      </c>
      <c r="J94" s="338"/>
      <c r="K94" s="72" t="s">
        <v>29</v>
      </c>
      <c r="L94" s="5">
        <f t="shared" si="16"/>
        <v>0</v>
      </c>
      <c r="M94" s="183"/>
      <c r="N94" s="183"/>
      <c r="O94" s="98" t="e">
        <f t="shared" si="21"/>
        <v>#VALUE!</v>
      </c>
      <c r="P94" s="33" t="s">
        <v>13</v>
      </c>
      <c r="Q94" s="5">
        <f t="shared" si="17"/>
        <v>0</v>
      </c>
      <c r="R94" s="4" t="s">
        <v>52</v>
      </c>
      <c r="S94" s="5">
        <f t="shared" si="18"/>
        <v>0</v>
      </c>
      <c r="T94" s="41" t="str">
        <f t="shared" si="19"/>
        <v/>
      </c>
      <c r="U94" s="41" t="str">
        <f t="shared" si="20"/>
        <v/>
      </c>
      <c r="V94" s="382"/>
      <c r="W94" s="41" t="str">
        <f t="shared" si="23"/>
        <v/>
      </c>
      <c r="X94" s="41" t="str">
        <f t="shared" si="22"/>
        <v/>
      </c>
      <c r="AD94" s="9"/>
      <c r="AE94" s="100"/>
      <c r="AF94" s="100"/>
      <c r="AG94" s="100"/>
    </row>
    <row r="95" spans="1:33" ht="26.25" customHeight="1" x14ac:dyDescent="0.25">
      <c r="A95" s="74" t="str">
        <f>IF(B95="","",MAX($A$8:A94)+1)</f>
        <v/>
      </c>
      <c r="B95" s="73"/>
      <c r="C95" s="368"/>
      <c r="D95" s="141"/>
      <c r="E95" s="5" t="str">
        <f t="shared" si="12"/>
        <v/>
      </c>
      <c r="F95" s="5" t="str">
        <f t="shared" si="13"/>
        <v/>
      </c>
      <c r="G95" s="368"/>
      <c r="H95" s="6" t="str">
        <f t="shared" si="14"/>
        <v/>
      </c>
      <c r="I95" s="5" t="str">
        <f t="shared" si="15"/>
        <v/>
      </c>
      <c r="J95" s="338"/>
      <c r="K95" s="72" t="s">
        <v>29</v>
      </c>
      <c r="L95" s="5">
        <f t="shared" si="16"/>
        <v>0</v>
      </c>
      <c r="M95" s="183"/>
      <c r="N95" s="183"/>
      <c r="O95" s="98" t="e">
        <f t="shared" si="21"/>
        <v>#VALUE!</v>
      </c>
      <c r="P95" s="33" t="s">
        <v>13</v>
      </c>
      <c r="Q95" s="5">
        <f t="shared" si="17"/>
        <v>0</v>
      </c>
      <c r="R95" s="4" t="s">
        <v>52</v>
      </c>
      <c r="S95" s="5">
        <f t="shared" si="18"/>
        <v>0</v>
      </c>
      <c r="T95" s="41" t="str">
        <f t="shared" si="19"/>
        <v/>
      </c>
      <c r="U95" s="41" t="str">
        <f t="shared" si="20"/>
        <v/>
      </c>
      <c r="V95" s="382"/>
      <c r="W95" s="41" t="str">
        <f t="shared" si="23"/>
        <v/>
      </c>
      <c r="X95" s="41" t="str">
        <f t="shared" si="22"/>
        <v/>
      </c>
      <c r="AD95" s="9"/>
      <c r="AE95" s="100"/>
      <c r="AF95" s="100"/>
      <c r="AG95" s="100"/>
    </row>
    <row r="96" spans="1:33" ht="26.25" customHeight="1" x14ac:dyDescent="0.25">
      <c r="A96" s="74" t="str">
        <f>IF(B96="","",MAX($A$8:A95)+1)</f>
        <v/>
      </c>
      <c r="B96" s="73"/>
      <c r="C96" s="368"/>
      <c r="D96" s="141"/>
      <c r="E96" s="5" t="str">
        <f t="shared" si="12"/>
        <v/>
      </c>
      <c r="F96" s="5" t="str">
        <f t="shared" si="13"/>
        <v/>
      </c>
      <c r="G96" s="368"/>
      <c r="H96" s="6" t="str">
        <f t="shared" si="14"/>
        <v/>
      </c>
      <c r="I96" s="5" t="str">
        <f t="shared" si="15"/>
        <v/>
      </c>
      <c r="J96" s="338"/>
      <c r="K96" s="72" t="s">
        <v>29</v>
      </c>
      <c r="L96" s="5">
        <f t="shared" si="16"/>
        <v>0</v>
      </c>
      <c r="M96" s="183"/>
      <c r="N96" s="183"/>
      <c r="O96" s="98" t="e">
        <f t="shared" si="21"/>
        <v>#VALUE!</v>
      </c>
      <c r="P96" s="33" t="s">
        <v>13</v>
      </c>
      <c r="Q96" s="5">
        <f t="shared" si="17"/>
        <v>0</v>
      </c>
      <c r="R96" s="4" t="s">
        <v>52</v>
      </c>
      <c r="S96" s="5">
        <f t="shared" si="18"/>
        <v>0</v>
      </c>
      <c r="T96" s="41" t="str">
        <f t="shared" si="19"/>
        <v/>
      </c>
      <c r="U96" s="41" t="str">
        <f t="shared" si="20"/>
        <v/>
      </c>
      <c r="V96" s="382"/>
      <c r="W96" s="41" t="str">
        <f t="shared" si="23"/>
        <v/>
      </c>
      <c r="X96" s="41" t="str">
        <f t="shared" si="22"/>
        <v/>
      </c>
    </row>
    <row r="97" spans="1:24" ht="26.25" customHeight="1" x14ac:dyDescent="0.25">
      <c r="A97" s="74" t="str">
        <f>IF(B97="","",MAX($A$8:A96)+1)</f>
        <v/>
      </c>
      <c r="B97" s="73"/>
      <c r="C97" s="368"/>
      <c r="D97" s="141"/>
      <c r="E97" s="5" t="str">
        <f t="shared" si="12"/>
        <v/>
      </c>
      <c r="F97" s="5" t="str">
        <f t="shared" si="13"/>
        <v/>
      </c>
      <c r="G97" s="368"/>
      <c r="H97" s="6" t="str">
        <f t="shared" si="14"/>
        <v/>
      </c>
      <c r="I97" s="5" t="str">
        <f t="shared" si="15"/>
        <v/>
      </c>
      <c r="J97" s="338"/>
      <c r="K97" s="72" t="s">
        <v>29</v>
      </c>
      <c r="L97" s="5">
        <f t="shared" si="16"/>
        <v>0</v>
      </c>
      <c r="M97" s="183"/>
      <c r="N97" s="183"/>
      <c r="O97" s="98" t="e">
        <f t="shared" si="21"/>
        <v>#VALUE!</v>
      </c>
      <c r="P97" s="33" t="s">
        <v>13</v>
      </c>
      <c r="Q97" s="5">
        <f t="shared" si="17"/>
        <v>0</v>
      </c>
      <c r="R97" s="4" t="s">
        <v>52</v>
      </c>
      <c r="S97" s="5">
        <f t="shared" si="18"/>
        <v>0</v>
      </c>
      <c r="T97" s="41" t="str">
        <f t="shared" si="19"/>
        <v/>
      </c>
      <c r="U97" s="41" t="str">
        <f t="shared" si="20"/>
        <v/>
      </c>
      <c r="V97" s="382"/>
      <c r="W97" s="41" t="str">
        <f t="shared" si="23"/>
        <v/>
      </c>
      <c r="X97" s="41" t="str">
        <f t="shared" si="22"/>
        <v/>
      </c>
    </row>
    <row r="98" spans="1:24" ht="26.25" customHeight="1" x14ac:dyDescent="0.25">
      <c r="A98" s="74" t="str">
        <f>IF(B98="","",MAX($A$8:A97)+1)</f>
        <v/>
      </c>
      <c r="B98" s="73"/>
      <c r="C98" s="368"/>
      <c r="D98" s="141"/>
      <c r="E98" s="5" t="str">
        <f t="shared" si="12"/>
        <v/>
      </c>
      <c r="F98" s="5" t="str">
        <f t="shared" si="13"/>
        <v/>
      </c>
      <c r="G98" s="368"/>
      <c r="H98" s="6" t="str">
        <f t="shared" si="14"/>
        <v/>
      </c>
      <c r="I98" s="5" t="str">
        <f t="shared" si="15"/>
        <v/>
      </c>
      <c r="J98" s="338"/>
      <c r="K98" s="72" t="s">
        <v>29</v>
      </c>
      <c r="L98" s="5">
        <f t="shared" si="16"/>
        <v>0</v>
      </c>
      <c r="M98" s="183"/>
      <c r="N98" s="183"/>
      <c r="O98" s="98" t="e">
        <f t="shared" si="21"/>
        <v>#VALUE!</v>
      </c>
      <c r="P98" s="33" t="s">
        <v>13</v>
      </c>
      <c r="Q98" s="5">
        <f t="shared" si="17"/>
        <v>0</v>
      </c>
      <c r="R98" s="4" t="s">
        <v>52</v>
      </c>
      <c r="S98" s="5">
        <f t="shared" si="18"/>
        <v>0</v>
      </c>
      <c r="T98" s="41" t="str">
        <f t="shared" si="19"/>
        <v/>
      </c>
      <c r="U98" s="41" t="str">
        <f t="shared" si="20"/>
        <v/>
      </c>
      <c r="V98" s="382"/>
      <c r="W98" s="41" t="str">
        <f t="shared" si="23"/>
        <v/>
      </c>
      <c r="X98" s="41" t="str">
        <f t="shared" si="22"/>
        <v/>
      </c>
    </row>
    <row r="99" spans="1:24" ht="26.25" customHeight="1" x14ac:dyDescent="0.25">
      <c r="A99" s="74" t="str">
        <f>IF(B99="","",MAX($A$8:A98)+1)</f>
        <v/>
      </c>
      <c r="B99" s="73"/>
      <c r="C99" s="368"/>
      <c r="D99" s="141"/>
      <c r="E99" s="5" t="str">
        <f t="shared" si="12"/>
        <v/>
      </c>
      <c r="F99" s="5" t="str">
        <f t="shared" si="13"/>
        <v/>
      </c>
      <c r="G99" s="368"/>
      <c r="H99" s="6" t="str">
        <f t="shared" si="14"/>
        <v/>
      </c>
      <c r="I99" s="5" t="str">
        <f t="shared" si="15"/>
        <v/>
      </c>
      <c r="J99" s="338"/>
      <c r="K99" s="72" t="s">
        <v>29</v>
      </c>
      <c r="L99" s="5">
        <f t="shared" si="16"/>
        <v>0</v>
      </c>
      <c r="M99" s="183"/>
      <c r="N99" s="183"/>
      <c r="O99" s="98" t="e">
        <f t="shared" si="21"/>
        <v>#VALUE!</v>
      </c>
      <c r="P99" s="33" t="s">
        <v>13</v>
      </c>
      <c r="Q99" s="5">
        <f t="shared" si="17"/>
        <v>0</v>
      </c>
      <c r="R99" s="4" t="s">
        <v>52</v>
      </c>
      <c r="S99" s="5">
        <f t="shared" si="18"/>
        <v>0</v>
      </c>
      <c r="T99" s="41" t="str">
        <f t="shared" si="19"/>
        <v/>
      </c>
      <c r="U99" s="41" t="str">
        <f t="shared" si="20"/>
        <v/>
      </c>
      <c r="V99" s="382"/>
      <c r="W99" s="41" t="str">
        <f t="shared" si="23"/>
        <v/>
      </c>
      <c r="X99" s="41" t="str">
        <f t="shared" si="22"/>
        <v/>
      </c>
    </row>
    <row r="100" spans="1:24" ht="26.25" customHeight="1" x14ac:dyDescent="0.25">
      <c r="A100" s="74" t="str">
        <f>IF(B100="","",MAX($A$8:A99)+1)</f>
        <v/>
      </c>
      <c r="B100" s="73"/>
      <c r="C100" s="368"/>
      <c r="D100" s="141"/>
      <c r="E100" s="5" t="str">
        <f t="shared" si="12"/>
        <v/>
      </c>
      <c r="F100" s="5" t="str">
        <f t="shared" si="13"/>
        <v/>
      </c>
      <c r="G100" s="368"/>
      <c r="H100" s="6" t="str">
        <f t="shared" si="14"/>
        <v/>
      </c>
      <c r="I100" s="5" t="str">
        <f t="shared" si="15"/>
        <v/>
      </c>
      <c r="J100" s="338"/>
      <c r="K100" s="72" t="s">
        <v>29</v>
      </c>
      <c r="L100" s="5">
        <f t="shared" si="16"/>
        <v>0</v>
      </c>
      <c r="M100" s="183"/>
      <c r="N100" s="183"/>
      <c r="O100" s="98" t="e">
        <f t="shared" si="21"/>
        <v>#VALUE!</v>
      </c>
      <c r="P100" s="33" t="s">
        <v>13</v>
      </c>
      <c r="Q100" s="5">
        <f t="shared" si="17"/>
        <v>0</v>
      </c>
      <c r="R100" s="4" t="s">
        <v>52</v>
      </c>
      <c r="S100" s="5">
        <f t="shared" si="18"/>
        <v>0</v>
      </c>
      <c r="T100" s="41" t="str">
        <f t="shared" si="19"/>
        <v/>
      </c>
      <c r="U100" s="41" t="str">
        <f t="shared" si="20"/>
        <v/>
      </c>
      <c r="V100" s="382"/>
      <c r="W100" s="41" t="str">
        <f t="shared" si="23"/>
        <v/>
      </c>
      <c r="X100" s="41" t="str">
        <f t="shared" si="22"/>
        <v/>
      </c>
    </row>
    <row r="101" spans="1:24" ht="26.25" customHeight="1" x14ac:dyDescent="0.25">
      <c r="A101" s="74" t="str">
        <f>IF(B101="","",MAX($A$8:A100)+1)</f>
        <v/>
      </c>
      <c r="B101" s="73"/>
      <c r="C101" s="368"/>
      <c r="D101" s="141"/>
      <c r="E101" s="5" t="str">
        <f t="shared" si="12"/>
        <v/>
      </c>
      <c r="F101" s="5" t="str">
        <f t="shared" si="13"/>
        <v/>
      </c>
      <c r="G101" s="368"/>
      <c r="H101" s="6" t="str">
        <f t="shared" si="14"/>
        <v/>
      </c>
      <c r="I101" s="5" t="str">
        <f t="shared" si="15"/>
        <v/>
      </c>
      <c r="J101" s="338"/>
      <c r="K101" s="72" t="s">
        <v>29</v>
      </c>
      <c r="L101" s="5">
        <f t="shared" si="16"/>
        <v>0</v>
      </c>
      <c r="M101" s="183"/>
      <c r="N101" s="183"/>
      <c r="O101" s="98" t="e">
        <f t="shared" si="21"/>
        <v>#VALUE!</v>
      </c>
      <c r="P101" s="33" t="s">
        <v>13</v>
      </c>
      <c r="Q101" s="5">
        <f t="shared" si="17"/>
        <v>0</v>
      </c>
      <c r="R101" s="4" t="s">
        <v>52</v>
      </c>
      <c r="S101" s="5">
        <f t="shared" si="18"/>
        <v>0</v>
      </c>
      <c r="T101" s="41" t="str">
        <f t="shared" si="19"/>
        <v/>
      </c>
      <c r="U101" s="41" t="str">
        <f t="shared" si="20"/>
        <v/>
      </c>
      <c r="V101" s="382"/>
      <c r="W101" s="41" t="str">
        <f t="shared" si="23"/>
        <v/>
      </c>
      <c r="X101" s="41" t="str">
        <f t="shared" si="22"/>
        <v/>
      </c>
    </row>
    <row r="102" spans="1:24" ht="26.25" customHeight="1" x14ac:dyDescent="0.25">
      <c r="A102" s="74" t="str">
        <f>IF(B102="","",MAX($A$8:A101)+1)</f>
        <v/>
      </c>
      <c r="B102" s="73"/>
      <c r="C102" s="368"/>
      <c r="D102" s="141"/>
      <c r="E102" s="5" t="str">
        <f t="shared" si="12"/>
        <v/>
      </c>
      <c r="F102" s="5" t="str">
        <f t="shared" si="13"/>
        <v/>
      </c>
      <c r="G102" s="368"/>
      <c r="H102" s="6" t="str">
        <f t="shared" si="14"/>
        <v/>
      </c>
      <c r="I102" s="5" t="str">
        <f t="shared" si="15"/>
        <v/>
      </c>
      <c r="J102" s="338"/>
      <c r="K102" s="72" t="s">
        <v>29</v>
      </c>
      <c r="L102" s="5">
        <f t="shared" si="16"/>
        <v>0</v>
      </c>
      <c r="M102" s="183"/>
      <c r="N102" s="183"/>
      <c r="O102" s="98" t="e">
        <f t="shared" si="21"/>
        <v>#VALUE!</v>
      </c>
      <c r="P102" s="33" t="s">
        <v>13</v>
      </c>
      <c r="Q102" s="5">
        <f t="shared" si="17"/>
        <v>0</v>
      </c>
      <c r="R102" s="4" t="s">
        <v>52</v>
      </c>
      <c r="S102" s="5">
        <f t="shared" si="18"/>
        <v>0</v>
      </c>
      <c r="T102" s="41" t="str">
        <f t="shared" si="19"/>
        <v/>
      </c>
      <c r="U102" s="41" t="str">
        <f t="shared" si="20"/>
        <v/>
      </c>
      <c r="V102" s="382"/>
      <c r="W102" s="41" t="str">
        <f t="shared" si="23"/>
        <v/>
      </c>
      <c r="X102" s="41" t="str">
        <f t="shared" si="22"/>
        <v/>
      </c>
    </row>
    <row r="103" spans="1:24" ht="26.25" customHeight="1" x14ac:dyDescent="0.25">
      <c r="A103" s="74" t="str">
        <f>IF(B103="","",MAX($A$8:A102)+1)</f>
        <v/>
      </c>
      <c r="B103" s="73"/>
      <c r="C103" s="368"/>
      <c r="D103" s="141"/>
      <c r="E103" s="5" t="str">
        <f t="shared" si="12"/>
        <v/>
      </c>
      <c r="F103" s="5" t="str">
        <f t="shared" si="13"/>
        <v/>
      </c>
      <c r="G103" s="368"/>
      <c r="H103" s="6" t="str">
        <f t="shared" si="14"/>
        <v/>
      </c>
      <c r="I103" s="5" t="str">
        <f t="shared" si="15"/>
        <v/>
      </c>
      <c r="J103" s="338"/>
      <c r="K103" s="72" t="s">
        <v>29</v>
      </c>
      <c r="L103" s="5">
        <f t="shared" si="16"/>
        <v>0</v>
      </c>
      <c r="M103" s="183"/>
      <c r="N103" s="183"/>
      <c r="O103" s="98" t="e">
        <f t="shared" si="21"/>
        <v>#VALUE!</v>
      </c>
      <c r="P103" s="33" t="s">
        <v>13</v>
      </c>
      <c r="Q103" s="5">
        <f t="shared" si="17"/>
        <v>0</v>
      </c>
      <c r="R103" s="4" t="s">
        <v>52</v>
      </c>
      <c r="S103" s="5">
        <f t="shared" si="18"/>
        <v>0</v>
      </c>
      <c r="T103" s="41" t="str">
        <f t="shared" si="19"/>
        <v/>
      </c>
      <c r="U103" s="41" t="str">
        <f t="shared" si="20"/>
        <v/>
      </c>
      <c r="V103" s="382"/>
      <c r="W103" s="41" t="str">
        <f t="shared" si="23"/>
        <v/>
      </c>
      <c r="X103" s="41" t="str">
        <f t="shared" si="22"/>
        <v/>
      </c>
    </row>
    <row r="104" spans="1:24" ht="26.25" customHeight="1" x14ac:dyDescent="0.25">
      <c r="A104" s="74" t="str">
        <f>IF(B104="","",MAX($A$8:A103)+1)</f>
        <v/>
      </c>
      <c r="B104" s="73"/>
      <c r="C104" s="368"/>
      <c r="D104" s="141"/>
      <c r="E104" s="5" t="str">
        <f t="shared" si="12"/>
        <v/>
      </c>
      <c r="F104" s="5" t="str">
        <f t="shared" si="13"/>
        <v/>
      </c>
      <c r="G104" s="368"/>
      <c r="H104" s="6" t="str">
        <f t="shared" si="14"/>
        <v/>
      </c>
      <c r="I104" s="5" t="str">
        <f t="shared" si="15"/>
        <v/>
      </c>
      <c r="J104" s="338"/>
      <c r="K104" s="72" t="s">
        <v>29</v>
      </c>
      <c r="L104" s="5">
        <f t="shared" si="16"/>
        <v>0</v>
      </c>
      <c r="M104" s="183"/>
      <c r="N104" s="183"/>
      <c r="O104" s="98" t="e">
        <f t="shared" si="21"/>
        <v>#VALUE!</v>
      </c>
      <c r="P104" s="33" t="s">
        <v>13</v>
      </c>
      <c r="Q104" s="5">
        <f t="shared" si="17"/>
        <v>0</v>
      </c>
      <c r="R104" s="4" t="s">
        <v>52</v>
      </c>
      <c r="S104" s="5">
        <f t="shared" si="18"/>
        <v>0</v>
      </c>
      <c r="T104" s="41" t="str">
        <f t="shared" si="19"/>
        <v/>
      </c>
      <c r="U104" s="41" t="str">
        <f t="shared" si="20"/>
        <v/>
      </c>
      <c r="V104" s="382"/>
      <c r="W104" s="41" t="str">
        <f t="shared" si="23"/>
        <v/>
      </c>
      <c r="X104" s="41" t="str">
        <f t="shared" si="22"/>
        <v/>
      </c>
    </row>
    <row r="105" spans="1:24" ht="26.25" customHeight="1" x14ac:dyDescent="0.25">
      <c r="A105" s="74" t="str">
        <f>IF(B105="","",MAX($A$8:A104)+1)</f>
        <v/>
      </c>
      <c r="B105" s="73"/>
      <c r="C105" s="368"/>
      <c r="D105" s="141"/>
      <c r="E105" s="5" t="str">
        <f t="shared" si="12"/>
        <v/>
      </c>
      <c r="F105" s="5" t="str">
        <f t="shared" si="13"/>
        <v/>
      </c>
      <c r="G105" s="368"/>
      <c r="H105" s="6" t="str">
        <f t="shared" si="14"/>
        <v/>
      </c>
      <c r="I105" s="5" t="str">
        <f t="shared" si="15"/>
        <v/>
      </c>
      <c r="J105" s="338"/>
      <c r="K105" s="72" t="s">
        <v>29</v>
      </c>
      <c r="L105" s="5">
        <f t="shared" si="16"/>
        <v>0</v>
      </c>
      <c r="M105" s="183"/>
      <c r="N105" s="183"/>
      <c r="O105" s="98" t="e">
        <f t="shared" si="21"/>
        <v>#VALUE!</v>
      </c>
      <c r="P105" s="33" t="s">
        <v>13</v>
      </c>
      <c r="Q105" s="5">
        <f t="shared" si="17"/>
        <v>0</v>
      </c>
      <c r="R105" s="4" t="s">
        <v>52</v>
      </c>
      <c r="S105" s="5">
        <f t="shared" si="18"/>
        <v>0</v>
      </c>
      <c r="T105" s="41" t="str">
        <f t="shared" si="19"/>
        <v/>
      </c>
      <c r="U105" s="41" t="str">
        <f t="shared" si="20"/>
        <v/>
      </c>
      <c r="V105" s="382"/>
      <c r="W105" s="41" t="str">
        <f t="shared" si="23"/>
        <v/>
      </c>
      <c r="X105" s="41" t="str">
        <f t="shared" si="22"/>
        <v/>
      </c>
    </row>
    <row r="106" spans="1:24" ht="26.25" customHeight="1" x14ac:dyDescent="0.25">
      <c r="A106" s="74" t="str">
        <f>IF(B106="","",MAX($A$8:A105)+1)</f>
        <v/>
      </c>
      <c r="B106" s="73"/>
      <c r="C106" s="368"/>
      <c r="D106" s="141"/>
      <c r="E106" s="5" t="str">
        <f t="shared" si="12"/>
        <v/>
      </c>
      <c r="F106" s="5" t="str">
        <f t="shared" si="13"/>
        <v/>
      </c>
      <c r="G106" s="368"/>
      <c r="H106" s="6" t="str">
        <f t="shared" si="14"/>
        <v/>
      </c>
      <c r="I106" s="5" t="str">
        <f t="shared" si="15"/>
        <v/>
      </c>
      <c r="J106" s="338"/>
      <c r="K106" s="72" t="s">
        <v>29</v>
      </c>
      <c r="L106" s="5">
        <f t="shared" si="16"/>
        <v>0</v>
      </c>
      <c r="M106" s="183"/>
      <c r="N106" s="183"/>
      <c r="O106" s="98" t="e">
        <f t="shared" si="21"/>
        <v>#VALUE!</v>
      </c>
      <c r="P106" s="33" t="s">
        <v>13</v>
      </c>
      <c r="Q106" s="5">
        <f t="shared" si="17"/>
        <v>0</v>
      </c>
      <c r="R106" s="4" t="s">
        <v>52</v>
      </c>
      <c r="S106" s="5">
        <f t="shared" si="18"/>
        <v>0</v>
      </c>
      <c r="T106" s="41" t="str">
        <f t="shared" si="19"/>
        <v/>
      </c>
      <c r="U106" s="41" t="str">
        <f t="shared" si="20"/>
        <v/>
      </c>
      <c r="V106" s="382"/>
      <c r="W106" s="41" t="str">
        <f t="shared" si="23"/>
        <v/>
      </c>
      <c r="X106" s="41" t="str">
        <f t="shared" si="22"/>
        <v/>
      </c>
    </row>
    <row r="107" spans="1:24" ht="26.25" customHeight="1" x14ac:dyDescent="0.25">
      <c r="A107" s="74" t="str">
        <f>IF(B107="","",MAX($A$8:A106)+1)</f>
        <v/>
      </c>
      <c r="B107" s="73"/>
      <c r="C107" s="368"/>
      <c r="D107" s="141"/>
      <c r="E107" s="5" t="str">
        <f t="shared" si="12"/>
        <v/>
      </c>
      <c r="F107" s="5" t="str">
        <f t="shared" si="13"/>
        <v/>
      </c>
      <c r="G107" s="368"/>
      <c r="H107" s="6" t="str">
        <f t="shared" si="14"/>
        <v/>
      </c>
      <c r="I107" s="5" t="str">
        <f t="shared" si="15"/>
        <v/>
      </c>
      <c r="J107" s="338"/>
      <c r="K107" s="72" t="s">
        <v>29</v>
      </c>
      <c r="L107" s="5">
        <f t="shared" si="16"/>
        <v>0</v>
      </c>
      <c r="M107" s="183"/>
      <c r="N107" s="183"/>
      <c r="O107" s="98" t="e">
        <f t="shared" si="21"/>
        <v>#VALUE!</v>
      </c>
      <c r="P107" s="33" t="s">
        <v>13</v>
      </c>
      <c r="Q107" s="5">
        <f t="shared" si="17"/>
        <v>0</v>
      </c>
      <c r="R107" s="4" t="s">
        <v>52</v>
      </c>
      <c r="S107" s="5">
        <f t="shared" si="18"/>
        <v>0</v>
      </c>
      <c r="T107" s="41" t="str">
        <f t="shared" si="19"/>
        <v/>
      </c>
      <c r="U107" s="41" t="str">
        <f t="shared" si="20"/>
        <v/>
      </c>
      <c r="V107" s="382"/>
      <c r="W107" s="41" t="str">
        <f t="shared" si="23"/>
        <v/>
      </c>
      <c r="X107" s="41" t="str">
        <f t="shared" si="22"/>
        <v/>
      </c>
    </row>
    <row r="108" spans="1:24" ht="26.25" customHeight="1" x14ac:dyDescent="0.25">
      <c r="A108" s="74" t="str">
        <f>IF(B108="","",MAX($A$8:A107)+1)</f>
        <v/>
      </c>
      <c r="B108" s="73"/>
      <c r="C108" s="368"/>
      <c r="D108" s="141"/>
      <c r="E108" s="5" t="str">
        <f t="shared" si="12"/>
        <v/>
      </c>
      <c r="F108" s="5" t="str">
        <f t="shared" si="13"/>
        <v/>
      </c>
      <c r="G108" s="368"/>
      <c r="H108" s="6" t="str">
        <f t="shared" si="14"/>
        <v/>
      </c>
      <c r="I108" s="5" t="str">
        <f t="shared" si="15"/>
        <v/>
      </c>
      <c r="J108" s="338"/>
      <c r="K108" s="72" t="s">
        <v>29</v>
      </c>
      <c r="L108" s="5">
        <f t="shared" si="16"/>
        <v>0</v>
      </c>
      <c r="M108" s="183"/>
      <c r="N108" s="183"/>
      <c r="O108" s="98" t="e">
        <f t="shared" si="21"/>
        <v>#VALUE!</v>
      </c>
      <c r="P108" s="33" t="s">
        <v>13</v>
      </c>
      <c r="Q108" s="5">
        <f t="shared" si="17"/>
        <v>0</v>
      </c>
      <c r="R108" s="4" t="s">
        <v>52</v>
      </c>
      <c r="S108" s="5">
        <f t="shared" si="18"/>
        <v>0</v>
      </c>
      <c r="T108" s="41" t="str">
        <f t="shared" si="19"/>
        <v/>
      </c>
      <c r="U108" s="41" t="str">
        <f t="shared" si="20"/>
        <v/>
      </c>
      <c r="V108" s="382"/>
      <c r="W108" s="41" t="str">
        <f t="shared" si="23"/>
        <v/>
      </c>
      <c r="X108" s="41" t="str">
        <f t="shared" si="22"/>
        <v/>
      </c>
    </row>
    <row r="109" spans="1:24" ht="26.25" customHeight="1" x14ac:dyDescent="0.25">
      <c r="A109" s="74" t="str">
        <f>IF(B109="","",MAX($A$8:A108)+1)</f>
        <v/>
      </c>
      <c r="B109" s="73"/>
      <c r="C109" s="368"/>
      <c r="D109" s="141"/>
      <c r="E109" s="5" t="str">
        <f t="shared" si="12"/>
        <v/>
      </c>
      <c r="F109" s="5" t="str">
        <f t="shared" si="13"/>
        <v/>
      </c>
      <c r="G109" s="368"/>
      <c r="H109" s="6" t="str">
        <f t="shared" si="14"/>
        <v/>
      </c>
      <c r="I109" s="5" t="str">
        <f t="shared" si="15"/>
        <v/>
      </c>
      <c r="J109" s="338"/>
      <c r="K109" s="72" t="s">
        <v>29</v>
      </c>
      <c r="L109" s="5">
        <f t="shared" si="16"/>
        <v>0</v>
      </c>
      <c r="M109" s="183"/>
      <c r="N109" s="183"/>
      <c r="O109" s="98" t="e">
        <f t="shared" si="21"/>
        <v>#VALUE!</v>
      </c>
      <c r="P109" s="33" t="s">
        <v>13</v>
      </c>
      <c r="Q109" s="5">
        <f t="shared" si="17"/>
        <v>0</v>
      </c>
      <c r="R109" s="4" t="s">
        <v>52</v>
      </c>
      <c r="S109" s="5">
        <f t="shared" si="18"/>
        <v>0</v>
      </c>
      <c r="T109" s="41" t="str">
        <f t="shared" si="19"/>
        <v/>
      </c>
      <c r="U109" s="41" t="str">
        <f t="shared" si="20"/>
        <v/>
      </c>
      <c r="V109" s="382"/>
      <c r="W109" s="41" t="str">
        <f t="shared" si="23"/>
        <v/>
      </c>
      <c r="X109" s="41" t="str">
        <f t="shared" si="22"/>
        <v/>
      </c>
    </row>
    <row r="110" spans="1:24" ht="26.25" customHeight="1" x14ac:dyDescent="0.25">
      <c r="A110" s="74" t="str">
        <f>IF(B110="","",MAX($A$8:A109)+1)</f>
        <v/>
      </c>
      <c r="B110" s="73"/>
      <c r="C110" s="368"/>
      <c r="D110" s="141"/>
      <c r="E110" s="5" t="str">
        <f t="shared" si="12"/>
        <v/>
      </c>
      <c r="F110" s="5" t="str">
        <f t="shared" si="13"/>
        <v/>
      </c>
      <c r="G110" s="368"/>
      <c r="H110" s="6" t="str">
        <f t="shared" si="14"/>
        <v/>
      </c>
      <c r="I110" s="5" t="str">
        <f t="shared" si="15"/>
        <v/>
      </c>
      <c r="J110" s="338"/>
      <c r="K110" s="72" t="s">
        <v>29</v>
      </c>
      <c r="L110" s="5">
        <f t="shared" si="16"/>
        <v>0</v>
      </c>
      <c r="M110" s="183"/>
      <c r="N110" s="183"/>
      <c r="O110" s="98" t="e">
        <f t="shared" si="21"/>
        <v>#VALUE!</v>
      </c>
      <c r="P110" s="33" t="s">
        <v>13</v>
      </c>
      <c r="Q110" s="5">
        <f t="shared" si="17"/>
        <v>0</v>
      </c>
      <c r="R110" s="4" t="s">
        <v>52</v>
      </c>
      <c r="S110" s="5">
        <f t="shared" si="18"/>
        <v>0</v>
      </c>
      <c r="T110" s="41" t="str">
        <f t="shared" si="19"/>
        <v/>
      </c>
      <c r="U110" s="41" t="str">
        <f t="shared" si="20"/>
        <v/>
      </c>
      <c r="V110" s="382"/>
      <c r="W110" s="41" t="str">
        <f t="shared" si="23"/>
        <v/>
      </c>
      <c r="X110" s="41" t="str">
        <f t="shared" si="22"/>
        <v/>
      </c>
    </row>
    <row r="111" spans="1:24" ht="26.25" customHeight="1" x14ac:dyDescent="0.25">
      <c r="A111" s="74" t="str">
        <f>IF(B111="","",MAX($A$8:A110)+1)</f>
        <v/>
      </c>
      <c r="B111" s="73"/>
      <c r="C111" s="368"/>
      <c r="D111" s="141"/>
      <c r="E111" s="5" t="str">
        <f t="shared" si="12"/>
        <v/>
      </c>
      <c r="F111" s="5" t="str">
        <f t="shared" si="13"/>
        <v/>
      </c>
      <c r="G111" s="368"/>
      <c r="H111" s="6" t="str">
        <f t="shared" si="14"/>
        <v/>
      </c>
      <c r="I111" s="5" t="str">
        <f t="shared" si="15"/>
        <v/>
      </c>
      <c r="J111" s="338"/>
      <c r="K111" s="72" t="s">
        <v>29</v>
      </c>
      <c r="L111" s="5">
        <f t="shared" si="16"/>
        <v>0</v>
      </c>
      <c r="M111" s="183"/>
      <c r="N111" s="183"/>
      <c r="O111" s="98" t="e">
        <f t="shared" si="21"/>
        <v>#VALUE!</v>
      </c>
      <c r="P111" s="33" t="s">
        <v>13</v>
      </c>
      <c r="Q111" s="5">
        <f t="shared" si="17"/>
        <v>0</v>
      </c>
      <c r="R111" s="4" t="s">
        <v>52</v>
      </c>
      <c r="S111" s="5">
        <f t="shared" si="18"/>
        <v>0</v>
      </c>
      <c r="T111" s="41" t="str">
        <f t="shared" si="19"/>
        <v/>
      </c>
      <c r="U111" s="41" t="str">
        <f t="shared" si="20"/>
        <v/>
      </c>
      <c r="V111" s="382"/>
      <c r="W111" s="41" t="str">
        <f t="shared" si="23"/>
        <v/>
      </c>
      <c r="X111" s="41" t="str">
        <f t="shared" si="22"/>
        <v/>
      </c>
    </row>
    <row r="112" spans="1:24" ht="26.25" customHeight="1" x14ac:dyDescent="0.25">
      <c r="A112" s="74" t="str">
        <f>IF(B112="","",MAX($A$8:A111)+1)</f>
        <v/>
      </c>
      <c r="B112" s="73"/>
      <c r="C112" s="368"/>
      <c r="D112" s="141"/>
      <c r="E112" s="5" t="str">
        <f t="shared" si="12"/>
        <v/>
      </c>
      <c r="F112" s="5" t="str">
        <f t="shared" si="13"/>
        <v/>
      </c>
      <c r="G112" s="368"/>
      <c r="H112" s="6" t="str">
        <f t="shared" si="14"/>
        <v/>
      </c>
      <c r="I112" s="5" t="str">
        <f t="shared" si="15"/>
        <v/>
      </c>
      <c r="J112" s="338"/>
      <c r="K112" s="72" t="s">
        <v>29</v>
      </c>
      <c r="L112" s="5">
        <f t="shared" si="16"/>
        <v>0</v>
      </c>
      <c r="M112" s="183"/>
      <c r="N112" s="183"/>
      <c r="O112" s="98" t="e">
        <f t="shared" si="21"/>
        <v>#VALUE!</v>
      </c>
      <c r="P112" s="33" t="s">
        <v>13</v>
      </c>
      <c r="Q112" s="5">
        <f t="shared" si="17"/>
        <v>0</v>
      </c>
      <c r="R112" s="4" t="s">
        <v>52</v>
      </c>
      <c r="S112" s="5">
        <f t="shared" si="18"/>
        <v>0</v>
      </c>
      <c r="T112" s="41" t="str">
        <f t="shared" si="19"/>
        <v/>
      </c>
      <c r="U112" s="41" t="str">
        <f t="shared" si="20"/>
        <v/>
      </c>
      <c r="V112" s="382"/>
      <c r="W112" s="41" t="str">
        <f t="shared" si="23"/>
        <v/>
      </c>
      <c r="X112" s="41" t="str">
        <f t="shared" si="22"/>
        <v/>
      </c>
    </row>
    <row r="113" spans="1:24" ht="26.25" customHeight="1" x14ac:dyDescent="0.25">
      <c r="A113" s="74" t="str">
        <f>IF(B113="","",MAX($A$8:A112)+1)</f>
        <v/>
      </c>
      <c r="B113" s="73"/>
      <c r="C113" s="368"/>
      <c r="D113" s="141"/>
      <c r="E113" s="5" t="str">
        <f t="shared" si="12"/>
        <v/>
      </c>
      <c r="F113" s="5" t="str">
        <f t="shared" si="13"/>
        <v/>
      </c>
      <c r="G113" s="368"/>
      <c r="H113" s="6" t="str">
        <f t="shared" si="14"/>
        <v/>
      </c>
      <c r="I113" s="5" t="str">
        <f t="shared" si="15"/>
        <v/>
      </c>
      <c r="J113" s="338"/>
      <c r="K113" s="72" t="s">
        <v>29</v>
      </c>
      <c r="L113" s="5">
        <f t="shared" si="16"/>
        <v>0</v>
      </c>
      <c r="M113" s="183"/>
      <c r="N113" s="183"/>
      <c r="O113" s="98" t="e">
        <f t="shared" si="21"/>
        <v>#VALUE!</v>
      </c>
      <c r="P113" s="33" t="s">
        <v>13</v>
      </c>
      <c r="Q113" s="5">
        <f t="shared" si="17"/>
        <v>0</v>
      </c>
      <c r="R113" s="4" t="s">
        <v>52</v>
      </c>
      <c r="S113" s="5">
        <f t="shared" si="18"/>
        <v>0</v>
      </c>
      <c r="T113" s="41" t="str">
        <f t="shared" si="19"/>
        <v/>
      </c>
      <c r="U113" s="41" t="str">
        <f t="shared" si="20"/>
        <v/>
      </c>
      <c r="V113" s="382"/>
      <c r="W113" s="41" t="str">
        <f t="shared" si="23"/>
        <v/>
      </c>
      <c r="X113" s="41" t="str">
        <f t="shared" si="22"/>
        <v/>
      </c>
    </row>
    <row r="114" spans="1:24" ht="26.25" customHeight="1" x14ac:dyDescent="0.25">
      <c r="A114" s="74" t="str">
        <f>IF(B114="","",MAX($A$8:A113)+1)</f>
        <v/>
      </c>
      <c r="B114" s="73"/>
      <c r="C114" s="368"/>
      <c r="D114" s="141"/>
      <c r="E114" s="5" t="str">
        <f t="shared" si="12"/>
        <v/>
      </c>
      <c r="F114" s="5" t="str">
        <f t="shared" si="13"/>
        <v/>
      </c>
      <c r="G114" s="368"/>
      <c r="H114" s="6" t="str">
        <f t="shared" si="14"/>
        <v/>
      </c>
      <c r="I114" s="5" t="str">
        <f t="shared" si="15"/>
        <v/>
      </c>
      <c r="J114" s="338"/>
      <c r="K114" s="72" t="s">
        <v>29</v>
      </c>
      <c r="L114" s="5">
        <f t="shared" si="16"/>
        <v>0</v>
      </c>
      <c r="M114" s="183"/>
      <c r="N114" s="183"/>
      <c r="O114" s="98" t="e">
        <f t="shared" si="21"/>
        <v>#VALUE!</v>
      </c>
      <c r="P114" s="33" t="s">
        <v>13</v>
      </c>
      <c r="Q114" s="5">
        <f t="shared" si="17"/>
        <v>0</v>
      </c>
      <c r="R114" s="4" t="s">
        <v>52</v>
      </c>
      <c r="S114" s="5">
        <f t="shared" si="18"/>
        <v>0</v>
      </c>
      <c r="T114" s="41" t="str">
        <f t="shared" si="19"/>
        <v/>
      </c>
      <c r="U114" s="41" t="str">
        <f t="shared" si="20"/>
        <v/>
      </c>
      <c r="V114" s="382"/>
      <c r="W114" s="41" t="str">
        <f t="shared" si="23"/>
        <v/>
      </c>
      <c r="X114" s="41" t="str">
        <f t="shared" si="22"/>
        <v/>
      </c>
    </row>
    <row r="115" spans="1:24" ht="26.25" customHeight="1" x14ac:dyDescent="0.25">
      <c r="A115" s="74" t="str">
        <f>IF(B115="","",MAX($A$8:A114)+1)</f>
        <v/>
      </c>
      <c r="B115" s="73"/>
      <c r="C115" s="368"/>
      <c r="D115" s="141"/>
      <c r="E115" s="5" t="str">
        <f t="shared" si="12"/>
        <v/>
      </c>
      <c r="F115" s="5" t="str">
        <f t="shared" si="13"/>
        <v/>
      </c>
      <c r="G115" s="368"/>
      <c r="H115" s="6" t="str">
        <f t="shared" si="14"/>
        <v/>
      </c>
      <c r="I115" s="5" t="str">
        <f t="shared" si="15"/>
        <v/>
      </c>
      <c r="J115" s="338"/>
      <c r="K115" s="72" t="s">
        <v>29</v>
      </c>
      <c r="L115" s="5">
        <f t="shared" si="16"/>
        <v>0</v>
      </c>
      <c r="M115" s="183"/>
      <c r="N115" s="183"/>
      <c r="O115" s="98" t="e">
        <f t="shared" si="21"/>
        <v>#VALUE!</v>
      </c>
      <c r="P115" s="33" t="s">
        <v>13</v>
      </c>
      <c r="Q115" s="5">
        <f t="shared" si="17"/>
        <v>0</v>
      </c>
      <c r="R115" s="4" t="s">
        <v>52</v>
      </c>
      <c r="S115" s="5">
        <f t="shared" si="18"/>
        <v>0</v>
      </c>
      <c r="T115" s="41" t="str">
        <f t="shared" si="19"/>
        <v/>
      </c>
      <c r="U115" s="41" t="str">
        <f t="shared" si="20"/>
        <v/>
      </c>
      <c r="V115" s="382"/>
      <c r="W115" s="41" t="str">
        <f t="shared" si="23"/>
        <v/>
      </c>
      <c r="X115" s="41" t="str">
        <f t="shared" si="22"/>
        <v/>
      </c>
    </row>
    <row r="116" spans="1:24" ht="26.25" customHeight="1" x14ac:dyDescent="0.25">
      <c r="A116" s="74" t="str">
        <f>IF(B116="","",MAX($A$8:A115)+1)</f>
        <v/>
      </c>
      <c r="B116" s="73"/>
      <c r="C116" s="368"/>
      <c r="D116" s="141"/>
      <c r="E116" s="5" t="str">
        <f t="shared" si="12"/>
        <v/>
      </c>
      <c r="F116" s="5" t="str">
        <f t="shared" si="13"/>
        <v/>
      </c>
      <c r="G116" s="368"/>
      <c r="H116" s="6" t="str">
        <f t="shared" si="14"/>
        <v/>
      </c>
      <c r="I116" s="5" t="str">
        <f t="shared" si="15"/>
        <v/>
      </c>
      <c r="J116" s="338"/>
      <c r="K116" s="72" t="s">
        <v>29</v>
      </c>
      <c r="L116" s="5">
        <f t="shared" si="16"/>
        <v>0</v>
      </c>
      <c r="M116" s="183"/>
      <c r="N116" s="183"/>
      <c r="O116" s="98" t="e">
        <f t="shared" si="21"/>
        <v>#VALUE!</v>
      </c>
      <c r="P116" s="33" t="s">
        <v>13</v>
      </c>
      <c r="Q116" s="5">
        <f t="shared" si="17"/>
        <v>0</v>
      </c>
      <c r="R116" s="4" t="s">
        <v>52</v>
      </c>
      <c r="S116" s="5">
        <f t="shared" si="18"/>
        <v>0</v>
      </c>
      <c r="T116" s="41" t="str">
        <f t="shared" si="19"/>
        <v/>
      </c>
      <c r="U116" s="41" t="str">
        <f t="shared" si="20"/>
        <v/>
      </c>
      <c r="V116" s="382"/>
      <c r="W116" s="41" t="str">
        <f t="shared" si="23"/>
        <v/>
      </c>
      <c r="X116" s="41" t="str">
        <f t="shared" si="22"/>
        <v/>
      </c>
    </row>
    <row r="117" spans="1:24" ht="26.25" customHeight="1" x14ac:dyDescent="0.25">
      <c r="A117" s="74" t="str">
        <f>IF(B117="","",MAX($A$8:A116)+1)</f>
        <v/>
      </c>
      <c r="B117" s="73"/>
      <c r="C117" s="368"/>
      <c r="D117" s="141"/>
      <c r="E117" s="5" t="str">
        <f t="shared" si="12"/>
        <v/>
      </c>
      <c r="F117" s="5" t="str">
        <f t="shared" si="13"/>
        <v/>
      </c>
      <c r="G117" s="368"/>
      <c r="H117" s="6" t="str">
        <f t="shared" si="14"/>
        <v/>
      </c>
      <c r="I117" s="5" t="str">
        <f t="shared" si="15"/>
        <v/>
      </c>
      <c r="J117" s="338"/>
      <c r="K117" s="72" t="s">
        <v>29</v>
      </c>
      <c r="L117" s="5">
        <f t="shared" si="16"/>
        <v>0</v>
      </c>
      <c r="M117" s="183"/>
      <c r="N117" s="183"/>
      <c r="O117" s="98" t="e">
        <f t="shared" si="21"/>
        <v>#VALUE!</v>
      </c>
      <c r="P117" s="33" t="s">
        <v>13</v>
      </c>
      <c r="Q117" s="5">
        <f t="shared" si="17"/>
        <v>0</v>
      </c>
      <c r="R117" s="4" t="s">
        <v>52</v>
      </c>
      <c r="S117" s="5">
        <f t="shared" si="18"/>
        <v>0</v>
      </c>
      <c r="T117" s="41" t="str">
        <f t="shared" si="19"/>
        <v/>
      </c>
      <c r="U117" s="41" t="str">
        <f t="shared" si="20"/>
        <v/>
      </c>
      <c r="V117" s="382"/>
      <c r="W117" s="41" t="str">
        <f t="shared" si="23"/>
        <v/>
      </c>
      <c r="X117" s="41" t="str">
        <f t="shared" si="22"/>
        <v/>
      </c>
    </row>
    <row r="118" spans="1:24" ht="26.25" customHeight="1" x14ac:dyDescent="0.25">
      <c r="A118" s="74" t="str">
        <f>IF(B118="","",MAX($A$8:A117)+1)</f>
        <v/>
      </c>
      <c r="B118" s="73"/>
      <c r="C118" s="368"/>
      <c r="D118" s="141"/>
      <c r="E118" s="5" t="str">
        <f t="shared" si="12"/>
        <v/>
      </c>
      <c r="F118" s="5" t="str">
        <f t="shared" si="13"/>
        <v/>
      </c>
      <c r="G118" s="368"/>
      <c r="H118" s="6" t="str">
        <f t="shared" si="14"/>
        <v/>
      </c>
      <c r="I118" s="5" t="str">
        <f t="shared" si="15"/>
        <v/>
      </c>
      <c r="J118" s="338"/>
      <c r="K118" s="72" t="s">
        <v>29</v>
      </c>
      <c r="L118" s="5">
        <f t="shared" si="16"/>
        <v>0</v>
      </c>
      <c r="M118" s="183"/>
      <c r="N118" s="183"/>
      <c r="O118" s="98" t="e">
        <f t="shared" si="21"/>
        <v>#VALUE!</v>
      </c>
      <c r="P118" s="33" t="s">
        <v>13</v>
      </c>
      <c r="Q118" s="5">
        <f t="shared" si="17"/>
        <v>0</v>
      </c>
      <c r="R118" s="4" t="s">
        <v>52</v>
      </c>
      <c r="S118" s="5">
        <f t="shared" si="18"/>
        <v>0</v>
      </c>
      <c r="T118" s="41" t="str">
        <f t="shared" si="19"/>
        <v/>
      </c>
      <c r="U118" s="41" t="str">
        <f t="shared" si="20"/>
        <v/>
      </c>
      <c r="V118" s="382"/>
      <c r="W118" s="41" t="str">
        <f t="shared" si="23"/>
        <v/>
      </c>
      <c r="X118" s="41" t="str">
        <f t="shared" si="22"/>
        <v/>
      </c>
    </row>
    <row r="119" spans="1:24" ht="26.25" customHeight="1" x14ac:dyDescent="0.25">
      <c r="A119" s="74" t="str">
        <f>IF(B119="","",MAX($A$8:A118)+1)</f>
        <v/>
      </c>
      <c r="B119" s="73"/>
      <c r="C119" s="368"/>
      <c r="D119" s="141"/>
      <c r="E119" s="5" t="str">
        <f t="shared" si="12"/>
        <v/>
      </c>
      <c r="F119" s="5" t="str">
        <f t="shared" si="13"/>
        <v/>
      </c>
      <c r="G119" s="368"/>
      <c r="H119" s="6" t="str">
        <f t="shared" si="14"/>
        <v/>
      </c>
      <c r="I119" s="5" t="str">
        <f t="shared" si="15"/>
        <v/>
      </c>
      <c r="J119" s="338"/>
      <c r="K119" s="72" t="s">
        <v>29</v>
      </c>
      <c r="L119" s="5">
        <f t="shared" si="16"/>
        <v>0</v>
      </c>
      <c r="M119" s="183"/>
      <c r="N119" s="183"/>
      <c r="O119" s="98" t="e">
        <f t="shared" si="21"/>
        <v>#VALUE!</v>
      </c>
      <c r="P119" s="33" t="s">
        <v>13</v>
      </c>
      <c r="Q119" s="5">
        <f t="shared" si="17"/>
        <v>0</v>
      </c>
      <c r="R119" s="4" t="s">
        <v>52</v>
      </c>
      <c r="S119" s="5">
        <f t="shared" si="18"/>
        <v>0</v>
      </c>
      <c r="T119" s="41" t="str">
        <f t="shared" si="19"/>
        <v/>
      </c>
      <c r="U119" s="41" t="str">
        <f t="shared" si="20"/>
        <v/>
      </c>
      <c r="V119" s="382"/>
      <c r="W119" s="41" t="str">
        <f t="shared" si="23"/>
        <v/>
      </c>
      <c r="X119" s="41" t="str">
        <f t="shared" si="22"/>
        <v/>
      </c>
    </row>
    <row r="120" spans="1:24" ht="26.25" customHeight="1" x14ac:dyDescent="0.25">
      <c r="A120" s="74" t="str">
        <f>IF(B120="","",MAX($A$8:A119)+1)</f>
        <v/>
      </c>
      <c r="B120" s="73"/>
      <c r="C120" s="368"/>
      <c r="D120" s="141"/>
      <c r="E120" s="5" t="str">
        <f t="shared" si="12"/>
        <v/>
      </c>
      <c r="F120" s="5" t="str">
        <f t="shared" si="13"/>
        <v/>
      </c>
      <c r="G120" s="368"/>
      <c r="H120" s="6" t="str">
        <f t="shared" si="14"/>
        <v/>
      </c>
      <c r="I120" s="5" t="str">
        <f t="shared" si="15"/>
        <v/>
      </c>
      <c r="J120" s="338"/>
      <c r="K120" s="72" t="s">
        <v>29</v>
      </c>
      <c r="L120" s="5">
        <f t="shared" si="16"/>
        <v>0</v>
      </c>
      <c r="M120" s="183"/>
      <c r="N120" s="183"/>
      <c r="O120" s="98" t="e">
        <f t="shared" si="21"/>
        <v>#VALUE!</v>
      </c>
      <c r="P120" s="33" t="s">
        <v>13</v>
      </c>
      <c r="Q120" s="5">
        <f t="shared" si="17"/>
        <v>0</v>
      </c>
      <c r="R120" s="4" t="s">
        <v>52</v>
      </c>
      <c r="S120" s="5">
        <f t="shared" si="18"/>
        <v>0</v>
      </c>
      <c r="T120" s="41" t="str">
        <f t="shared" si="19"/>
        <v/>
      </c>
      <c r="U120" s="41" t="str">
        <f t="shared" si="20"/>
        <v/>
      </c>
      <c r="V120" s="382"/>
      <c r="W120" s="41" t="str">
        <f t="shared" si="23"/>
        <v/>
      </c>
      <c r="X120" s="41" t="str">
        <f t="shared" si="22"/>
        <v/>
      </c>
    </row>
    <row r="121" spans="1:24" ht="26.25" customHeight="1" x14ac:dyDescent="0.25">
      <c r="A121" s="74" t="str">
        <f>IF(B121="","",MAX($A$8:A120)+1)</f>
        <v/>
      </c>
      <c r="B121" s="73"/>
      <c r="C121" s="368"/>
      <c r="D121" s="141"/>
      <c r="E121" s="5" t="str">
        <f t="shared" si="12"/>
        <v/>
      </c>
      <c r="F121" s="5" t="str">
        <f t="shared" si="13"/>
        <v/>
      </c>
      <c r="G121" s="368"/>
      <c r="H121" s="6" t="str">
        <f t="shared" si="14"/>
        <v/>
      </c>
      <c r="I121" s="5" t="str">
        <f t="shared" si="15"/>
        <v/>
      </c>
      <c r="J121" s="338"/>
      <c r="K121" s="72" t="s">
        <v>29</v>
      </c>
      <c r="L121" s="5">
        <f t="shared" si="16"/>
        <v>0</v>
      </c>
      <c r="M121" s="183"/>
      <c r="N121" s="183"/>
      <c r="O121" s="98" t="e">
        <f t="shared" si="21"/>
        <v>#VALUE!</v>
      </c>
      <c r="P121" s="33" t="s">
        <v>13</v>
      </c>
      <c r="Q121" s="5">
        <f t="shared" si="17"/>
        <v>0</v>
      </c>
      <c r="R121" s="4" t="s">
        <v>52</v>
      </c>
      <c r="S121" s="5">
        <f t="shared" si="18"/>
        <v>0</v>
      </c>
      <c r="T121" s="41" t="str">
        <f t="shared" si="19"/>
        <v/>
      </c>
      <c r="U121" s="41" t="str">
        <f t="shared" si="20"/>
        <v/>
      </c>
      <c r="V121" s="382"/>
      <c r="W121" s="41" t="str">
        <f t="shared" si="23"/>
        <v/>
      </c>
      <c r="X121" s="41" t="str">
        <f t="shared" si="22"/>
        <v/>
      </c>
    </row>
    <row r="122" spans="1:24" ht="26.25" customHeight="1" x14ac:dyDescent="0.25">
      <c r="A122" s="74" t="str">
        <f>IF(B122="","",MAX($A$8:A121)+1)</f>
        <v/>
      </c>
      <c r="B122" s="73"/>
      <c r="C122" s="368"/>
      <c r="D122" s="141"/>
      <c r="E122" s="5" t="str">
        <f t="shared" si="12"/>
        <v/>
      </c>
      <c r="F122" s="5" t="str">
        <f t="shared" si="13"/>
        <v/>
      </c>
      <c r="G122" s="368"/>
      <c r="H122" s="6" t="str">
        <f t="shared" si="14"/>
        <v/>
      </c>
      <c r="I122" s="5" t="str">
        <f t="shared" si="15"/>
        <v/>
      </c>
      <c r="J122" s="338"/>
      <c r="K122" s="72" t="s">
        <v>29</v>
      </c>
      <c r="L122" s="5">
        <f t="shared" si="16"/>
        <v>0</v>
      </c>
      <c r="M122" s="183"/>
      <c r="N122" s="183"/>
      <c r="O122" s="98" t="e">
        <f t="shared" si="21"/>
        <v>#VALUE!</v>
      </c>
      <c r="P122" s="33" t="s">
        <v>13</v>
      </c>
      <c r="Q122" s="5">
        <f t="shared" si="17"/>
        <v>0</v>
      </c>
      <c r="R122" s="4" t="s">
        <v>52</v>
      </c>
      <c r="S122" s="5">
        <f t="shared" si="18"/>
        <v>0</v>
      </c>
      <c r="T122" s="41" t="str">
        <f t="shared" si="19"/>
        <v/>
      </c>
      <c r="U122" s="41" t="str">
        <f t="shared" si="20"/>
        <v/>
      </c>
      <c r="V122" s="382"/>
      <c r="W122" s="41" t="str">
        <f t="shared" si="23"/>
        <v/>
      </c>
      <c r="X122" s="41" t="str">
        <f t="shared" si="22"/>
        <v/>
      </c>
    </row>
    <row r="123" spans="1:24" ht="26.25" customHeight="1" x14ac:dyDescent="0.25">
      <c r="A123" s="74" t="str">
        <f>IF(B123="","",MAX($A$8:A122)+1)</f>
        <v/>
      </c>
      <c r="B123" s="73"/>
      <c r="C123" s="368"/>
      <c r="D123" s="141"/>
      <c r="E123" s="5" t="str">
        <f t="shared" si="12"/>
        <v/>
      </c>
      <c r="F123" s="5" t="str">
        <f t="shared" si="13"/>
        <v/>
      </c>
      <c r="G123" s="368"/>
      <c r="H123" s="6" t="str">
        <f t="shared" si="14"/>
        <v/>
      </c>
      <c r="I123" s="5" t="str">
        <f t="shared" si="15"/>
        <v/>
      </c>
      <c r="J123" s="338"/>
      <c r="K123" s="72" t="s">
        <v>29</v>
      </c>
      <c r="L123" s="5">
        <f t="shared" si="16"/>
        <v>0</v>
      </c>
      <c r="M123" s="183"/>
      <c r="N123" s="183"/>
      <c r="O123" s="98" t="e">
        <f t="shared" si="21"/>
        <v>#VALUE!</v>
      </c>
      <c r="P123" s="33" t="s">
        <v>13</v>
      </c>
      <c r="Q123" s="5">
        <f t="shared" si="17"/>
        <v>0</v>
      </c>
      <c r="R123" s="4" t="s">
        <v>52</v>
      </c>
      <c r="S123" s="5">
        <f t="shared" si="18"/>
        <v>0</v>
      </c>
      <c r="T123" s="41" t="str">
        <f t="shared" si="19"/>
        <v/>
      </c>
      <c r="U123" s="41" t="str">
        <f t="shared" si="20"/>
        <v/>
      </c>
      <c r="V123" s="382"/>
      <c r="W123" s="41" t="str">
        <f t="shared" si="23"/>
        <v/>
      </c>
      <c r="X123" s="41" t="str">
        <f t="shared" si="22"/>
        <v/>
      </c>
    </row>
    <row r="124" spans="1:24" ht="26.25" customHeight="1" x14ac:dyDescent="0.25">
      <c r="A124" s="74" t="str">
        <f>IF(B124="","",MAX($A$8:A123)+1)</f>
        <v/>
      </c>
      <c r="B124" s="73"/>
      <c r="C124" s="368"/>
      <c r="D124" s="141"/>
      <c r="E124" s="5" t="str">
        <f t="shared" si="12"/>
        <v/>
      </c>
      <c r="F124" s="5" t="str">
        <f t="shared" si="13"/>
        <v/>
      </c>
      <c r="G124" s="368"/>
      <c r="H124" s="6" t="str">
        <f t="shared" si="14"/>
        <v/>
      </c>
      <c r="I124" s="5" t="str">
        <f t="shared" si="15"/>
        <v/>
      </c>
      <c r="J124" s="338"/>
      <c r="K124" s="72" t="s">
        <v>29</v>
      </c>
      <c r="L124" s="5">
        <f t="shared" si="16"/>
        <v>0</v>
      </c>
      <c r="M124" s="183"/>
      <c r="N124" s="183"/>
      <c r="O124" s="98" t="e">
        <f t="shared" si="21"/>
        <v>#VALUE!</v>
      </c>
      <c r="P124" s="33" t="s">
        <v>13</v>
      </c>
      <c r="Q124" s="5">
        <f t="shared" si="17"/>
        <v>0</v>
      </c>
      <c r="R124" s="4" t="s">
        <v>52</v>
      </c>
      <c r="S124" s="5">
        <f t="shared" si="18"/>
        <v>0</v>
      </c>
      <c r="T124" s="41" t="str">
        <f t="shared" si="19"/>
        <v/>
      </c>
      <c r="U124" s="41" t="str">
        <f t="shared" si="20"/>
        <v/>
      </c>
      <c r="V124" s="382"/>
      <c r="W124" s="41" t="str">
        <f t="shared" si="23"/>
        <v/>
      </c>
      <c r="X124" s="41" t="str">
        <f t="shared" si="22"/>
        <v/>
      </c>
    </row>
    <row r="125" spans="1:24" ht="26.25" customHeight="1" x14ac:dyDescent="0.25">
      <c r="A125" s="74" t="str">
        <f>IF(B125="","",MAX($A$8:A124)+1)</f>
        <v/>
      </c>
      <c r="B125" s="73"/>
      <c r="C125" s="368"/>
      <c r="D125" s="141"/>
      <c r="E125" s="5" t="str">
        <f t="shared" si="12"/>
        <v/>
      </c>
      <c r="F125" s="5" t="str">
        <f t="shared" si="13"/>
        <v/>
      </c>
      <c r="G125" s="368"/>
      <c r="H125" s="6" t="str">
        <f t="shared" si="14"/>
        <v/>
      </c>
      <c r="I125" s="5" t="str">
        <f t="shared" si="15"/>
        <v/>
      </c>
      <c r="J125" s="338"/>
      <c r="K125" s="72" t="s">
        <v>29</v>
      </c>
      <c r="L125" s="5">
        <f t="shared" si="16"/>
        <v>0</v>
      </c>
      <c r="M125" s="183"/>
      <c r="N125" s="183"/>
      <c r="O125" s="98" t="e">
        <f t="shared" si="21"/>
        <v>#VALUE!</v>
      </c>
      <c r="P125" s="33" t="s">
        <v>13</v>
      </c>
      <c r="Q125" s="5">
        <f t="shared" si="17"/>
        <v>0</v>
      </c>
      <c r="R125" s="4" t="s">
        <v>52</v>
      </c>
      <c r="S125" s="5">
        <f t="shared" si="18"/>
        <v>0</v>
      </c>
      <c r="T125" s="41" t="str">
        <f t="shared" si="19"/>
        <v/>
      </c>
      <c r="U125" s="41" t="str">
        <f t="shared" si="20"/>
        <v/>
      </c>
      <c r="V125" s="382"/>
      <c r="W125" s="41" t="str">
        <f t="shared" si="23"/>
        <v/>
      </c>
      <c r="X125" s="41" t="str">
        <f t="shared" si="22"/>
        <v/>
      </c>
    </row>
    <row r="126" spans="1:24" ht="26.25" customHeight="1" x14ac:dyDescent="0.25">
      <c r="A126" s="74" t="str">
        <f>IF(B126="","",MAX($A$8:A125)+1)</f>
        <v/>
      </c>
      <c r="B126" s="73"/>
      <c r="C126" s="368"/>
      <c r="D126" s="141"/>
      <c r="E126" s="5" t="str">
        <f t="shared" si="12"/>
        <v/>
      </c>
      <c r="F126" s="5" t="str">
        <f t="shared" si="13"/>
        <v/>
      </c>
      <c r="G126" s="368"/>
      <c r="H126" s="6" t="str">
        <f t="shared" si="14"/>
        <v/>
      </c>
      <c r="I126" s="5" t="str">
        <f t="shared" si="15"/>
        <v/>
      </c>
      <c r="J126" s="338"/>
      <c r="K126" s="72" t="s">
        <v>29</v>
      </c>
      <c r="L126" s="5">
        <f t="shared" si="16"/>
        <v>0</v>
      </c>
      <c r="M126" s="183"/>
      <c r="N126" s="183"/>
      <c r="O126" s="98" t="e">
        <f t="shared" si="21"/>
        <v>#VALUE!</v>
      </c>
      <c r="P126" s="33" t="s">
        <v>13</v>
      </c>
      <c r="Q126" s="5">
        <f t="shared" si="17"/>
        <v>0</v>
      </c>
      <c r="R126" s="4" t="s">
        <v>52</v>
      </c>
      <c r="S126" s="5">
        <f t="shared" si="18"/>
        <v>0</v>
      </c>
      <c r="T126" s="41" t="str">
        <f t="shared" si="19"/>
        <v/>
      </c>
      <c r="U126" s="41" t="str">
        <f t="shared" si="20"/>
        <v/>
      </c>
      <c r="V126" s="382"/>
      <c r="W126" s="41" t="str">
        <f t="shared" si="23"/>
        <v/>
      </c>
      <c r="X126" s="41" t="str">
        <f t="shared" si="22"/>
        <v/>
      </c>
    </row>
    <row r="127" spans="1:24" ht="26.25" customHeight="1" x14ac:dyDescent="0.25">
      <c r="A127" s="74" t="str">
        <f>IF(B127="","",MAX($A$8:A126)+1)</f>
        <v/>
      </c>
      <c r="B127" s="73"/>
      <c r="C127" s="368"/>
      <c r="D127" s="141"/>
      <c r="E127" s="5" t="str">
        <f t="shared" si="12"/>
        <v/>
      </c>
      <c r="F127" s="5" t="str">
        <f t="shared" si="13"/>
        <v/>
      </c>
      <c r="G127" s="368"/>
      <c r="H127" s="6" t="str">
        <f t="shared" si="14"/>
        <v/>
      </c>
      <c r="I127" s="5" t="str">
        <f t="shared" si="15"/>
        <v/>
      </c>
      <c r="J127" s="338"/>
      <c r="K127" s="72" t="s">
        <v>29</v>
      </c>
      <c r="L127" s="5">
        <f t="shared" si="16"/>
        <v>0</v>
      </c>
      <c r="M127" s="183"/>
      <c r="N127" s="183"/>
      <c r="O127" s="98" t="e">
        <f t="shared" si="21"/>
        <v>#VALUE!</v>
      </c>
      <c r="P127" s="33" t="s">
        <v>13</v>
      </c>
      <c r="Q127" s="5">
        <f t="shared" si="17"/>
        <v>0</v>
      </c>
      <c r="R127" s="4" t="s">
        <v>52</v>
      </c>
      <c r="S127" s="5">
        <f t="shared" si="18"/>
        <v>0</v>
      </c>
      <c r="T127" s="41" t="str">
        <f t="shared" si="19"/>
        <v/>
      </c>
      <c r="U127" s="41" t="str">
        <f t="shared" si="20"/>
        <v/>
      </c>
      <c r="V127" s="382"/>
      <c r="W127" s="41" t="str">
        <f t="shared" si="23"/>
        <v/>
      </c>
      <c r="X127" s="41" t="str">
        <f t="shared" si="22"/>
        <v/>
      </c>
    </row>
    <row r="128" spans="1:24" ht="26.25" customHeight="1" x14ac:dyDescent="0.25">
      <c r="A128" s="74" t="str">
        <f>IF(B128="","",MAX($A$8:A127)+1)</f>
        <v/>
      </c>
      <c r="B128" s="73"/>
      <c r="C128" s="368"/>
      <c r="D128" s="141"/>
      <c r="E128" s="5" t="str">
        <f t="shared" si="12"/>
        <v/>
      </c>
      <c r="F128" s="5" t="str">
        <f t="shared" si="13"/>
        <v/>
      </c>
      <c r="G128" s="368"/>
      <c r="H128" s="6" t="str">
        <f t="shared" si="14"/>
        <v/>
      </c>
      <c r="I128" s="5" t="str">
        <f t="shared" si="15"/>
        <v/>
      </c>
      <c r="J128" s="338"/>
      <c r="K128" s="72" t="s">
        <v>29</v>
      </c>
      <c r="L128" s="5">
        <f t="shared" si="16"/>
        <v>0</v>
      </c>
      <c r="M128" s="183"/>
      <c r="N128" s="183"/>
      <c r="O128" s="98" t="e">
        <f t="shared" si="21"/>
        <v>#VALUE!</v>
      </c>
      <c r="P128" s="33" t="s">
        <v>13</v>
      </c>
      <c r="Q128" s="5">
        <f t="shared" si="17"/>
        <v>0</v>
      </c>
      <c r="R128" s="4" t="s">
        <v>52</v>
      </c>
      <c r="S128" s="5">
        <f t="shared" si="18"/>
        <v>0</v>
      </c>
      <c r="T128" s="41" t="str">
        <f t="shared" si="19"/>
        <v/>
      </c>
      <c r="U128" s="41" t="str">
        <f t="shared" si="20"/>
        <v/>
      </c>
      <c r="V128" s="382"/>
      <c r="W128" s="41" t="str">
        <f t="shared" si="23"/>
        <v/>
      </c>
      <c r="X128" s="41" t="str">
        <f t="shared" si="22"/>
        <v/>
      </c>
    </row>
    <row r="129" spans="1:33" ht="26.25" customHeight="1" x14ac:dyDescent="0.25">
      <c r="A129" s="74" t="str">
        <f>IF(B129="","",MAX($A$8:A128)+1)</f>
        <v/>
      </c>
      <c r="B129" s="73"/>
      <c r="C129" s="368"/>
      <c r="D129" s="141"/>
      <c r="E129" s="5" t="str">
        <f t="shared" si="12"/>
        <v/>
      </c>
      <c r="F129" s="5" t="str">
        <f t="shared" si="13"/>
        <v/>
      </c>
      <c r="G129" s="368"/>
      <c r="H129" s="6" t="str">
        <f t="shared" si="14"/>
        <v/>
      </c>
      <c r="I129" s="5" t="str">
        <f t="shared" si="15"/>
        <v/>
      </c>
      <c r="J129" s="338"/>
      <c r="K129" s="72" t="s">
        <v>29</v>
      </c>
      <c r="L129" s="5">
        <f t="shared" si="16"/>
        <v>0</v>
      </c>
      <c r="M129" s="183"/>
      <c r="N129" s="183"/>
      <c r="O129" s="98" t="e">
        <f t="shared" si="21"/>
        <v>#VALUE!</v>
      </c>
      <c r="P129" s="33" t="s">
        <v>13</v>
      </c>
      <c r="Q129" s="5">
        <f t="shared" si="17"/>
        <v>0</v>
      </c>
      <c r="R129" s="4" t="s">
        <v>52</v>
      </c>
      <c r="S129" s="5">
        <f t="shared" si="18"/>
        <v>0</v>
      </c>
      <c r="T129" s="41" t="str">
        <f t="shared" si="19"/>
        <v/>
      </c>
      <c r="U129" s="41" t="str">
        <f t="shared" si="20"/>
        <v/>
      </c>
      <c r="V129" s="382"/>
      <c r="W129" s="41" t="str">
        <f t="shared" si="23"/>
        <v/>
      </c>
      <c r="X129" s="41" t="str">
        <f t="shared" si="22"/>
        <v/>
      </c>
    </row>
    <row r="130" spans="1:33" ht="26.25" customHeight="1" x14ac:dyDescent="0.25">
      <c r="A130" s="74" t="str">
        <f>IF(B130="","",MAX($A$8:A129)+1)</f>
        <v/>
      </c>
      <c r="B130" s="73"/>
      <c r="C130" s="368"/>
      <c r="D130" s="141"/>
      <c r="E130" s="5" t="str">
        <f t="shared" si="12"/>
        <v/>
      </c>
      <c r="F130" s="5" t="str">
        <f t="shared" si="13"/>
        <v/>
      </c>
      <c r="G130" s="368"/>
      <c r="H130" s="6" t="str">
        <f t="shared" si="14"/>
        <v/>
      </c>
      <c r="I130" s="5" t="str">
        <f t="shared" si="15"/>
        <v/>
      </c>
      <c r="J130" s="338"/>
      <c r="K130" s="72" t="s">
        <v>29</v>
      </c>
      <c r="L130" s="5">
        <f t="shared" si="16"/>
        <v>0</v>
      </c>
      <c r="M130" s="183"/>
      <c r="N130" s="183"/>
      <c r="O130" s="98" t="e">
        <f t="shared" si="21"/>
        <v>#VALUE!</v>
      </c>
      <c r="P130" s="33" t="s">
        <v>13</v>
      </c>
      <c r="Q130" s="5">
        <f t="shared" si="17"/>
        <v>0</v>
      </c>
      <c r="R130" s="4" t="s">
        <v>52</v>
      </c>
      <c r="S130" s="5">
        <f t="shared" si="18"/>
        <v>0</v>
      </c>
      <c r="T130" s="41" t="str">
        <f t="shared" si="19"/>
        <v/>
      </c>
      <c r="U130" s="41" t="str">
        <f t="shared" si="20"/>
        <v/>
      </c>
      <c r="V130" s="382"/>
      <c r="W130" s="41" t="str">
        <f t="shared" si="23"/>
        <v/>
      </c>
      <c r="X130" s="41" t="str">
        <f t="shared" si="22"/>
        <v/>
      </c>
    </row>
    <row r="131" spans="1:33" ht="26.25" customHeight="1" x14ac:dyDescent="0.25">
      <c r="A131" s="74" t="str">
        <f>IF(B131="","",MAX($A$8:A130)+1)</f>
        <v/>
      </c>
      <c r="B131" s="73"/>
      <c r="C131" s="368"/>
      <c r="D131" s="141"/>
      <c r="E131" s="5" t="str">
        <f t="shared" si="12"/>
        <v/>
      </c>
      <c r="F131" s="5" t="str">
        <f t="shared" si="13"/>
        <v/>
      </c>
      <c r="G131" s="368"/>
      <c r="H131" s="6" t="str">
        <f t="shared" si="14"/>
        <v/>
      </c>
      <c r="I131" s="5" t="str">
        <f t="shared" si="15"/>
        <v/>
      </c>
      <c r="J131" s="338"/>
      <c r="K131" s="72" t="s">
        <v>29</v>
      </c>
      <c r="L131" s="5">
        <f t="shared" si="16"/>
        <v>0</v>
      </c>
      <c r="M131" s="183"/>
      <c r="N131" s="183"/>
      <c r="O131" s="98" t="e">
        <f t="shared" si="21"/>
        <v>#VALUE!</v>
      </c>
      <c r="P131" s="33" t="s">
        <v>13</v>
      </c>
      <c r="Q131" s="5">
        <f t="shared" si="17"/>
        <v>0</v>
      </c>
      <c r="R131" s="4" t="s">
        <v>52</v>
      </c>
      <c r="S131" s="5">
        <f t="shared" si="18"/>
        <v>0</v>
      </c>
      <c r="T131" s="41" t="str">
        <f t="shared" si="19"/>
        <v/>
      </c>
      <c r="U131" s="41" t="str">
        <f t="shared" si="20"/>
        <v/>
      </c>
      <c r="V131" s="382"/>
      <c r="W131" s="41" t="str">
        <f t="shared" si="23"/>
        <v/>
      </c>
      <c r="X131" s="41" t="str">
        <f t="shared" si="22"/>
        <v/>
      </c>
    </row>
    <row r="132" spans="1:33" ht="26.25" customHeight="1" x14ac:dyDescent="0.25">
      <c r="A132" s="74" t="str">
        <f>IF(B132="","",MAX($A$8:A131)+1)</f>
        <v/>
      </c>
      <c r="B132" s="73"/>
      <c r="C132" s="368"/>
      <c r="D132" s="141"/>
      <c r="E132" s="5" t="str">
        <f t="shared" si="12"/>
        <v/>
      </c>
      <c r="F132" s="5" t="str">
        <f t="shared" si="13"/>
        <v/>
      </c>
      <c r="G132" s="368"/>
      <c r="H132" s="6" t="str">
        <f t="shared" si="14"/>
        <v/>
      </c>
      <c r="I132" s="5" t="str">
        <f t="shared" si="15"/>
        <v/>
      </c>
      <c r="J132" s="338"/>
      <c r="K132" s="72" t="s">
        <v>29</v>
      </c>
      <c r="L132" s="5">
        <f t="shared" si="16"/>
        <v>0</v>
      </c>
      <c r="M132" s="183"/>
      <c r="N132" s="183"/>
      <c r="O132" s="98" t="e">
        <f t="shared" si="21"/>
        <v>#VALUE!</v>
      </c>
      <c r="P132" s="33" t="s">
        <v>13</v>
      </c>
      <c r="Q132" s="5">
        <f t="shared" si="17"/>
        <v>0</v>
      </c>
      <c r="R132" s="4" t="s">
        <v>52</v>
      </c>
      <c r="S132" s="5">
        <f t="shared" si="18"/>
        <v>0</v>
      </c>
      <c r="T132" s="41" t="str">
        <f t="shared" si="19"/>
        <v/>
      </c>
      <c r="U132" s="41" t="str">
        <f t="shared" si="20"/>
        <v/>
      </c>
      <c r="V132" s="382"/>
      <c r="W132" s="41" t="str">
        <f t="shared" si="23"/>
        <v/>
      </c>
      <c r="X132" s="41" t="str">
        <f t="shared" si="22"/>
        <v/>
      </c>
    </row>
    <row r="133" spans="1:33" ht="26.25" customHeight="1" x14ac:dyDescent="0.25">
      <c r="A133" s="74" t="str">
        <f>IF(B133="","",MAX($A$8:A132)+1)</f>
        <v/>
      </c>
      <c r="B133" s="73"/>
      <c r="C133" s="368"/>
      <c r="D133" s="141"/>
      <c r="E133" s="5" t="str">
        <f t="shared" si="12"/>
        <v/>
      </c>
      <c r="F133" s="5" t="str">
        <f t="shared" si="13"/>
        <v/>
      </c>
      <c r="G133" s="368"/>
      <c r="H133" s="6" t="str">
        <f t="shared" si="14"/>
        <v/>
      </c>
      <c r="I133" s="5" t="str">
        <f t="shared" si="15"/>
        <v/>
      </c>
      <c r="J133" s="338"/>
      <c r="K133" s="72" t="s">
        <v>29</v>
      </c>
      <c r="L133" s="5">
        <f t="shared" si="16"/>
        <v>0</v>
      </c>
      <c r="M133" s="183"/>
      <c r="N133" s="183"/>
      <c r="O133" s="98" t="e">
        <f t="shared" si="21"/>
        <v>#VALUE!</v>
      </c>
      <c r="P133" s="33" t="s">
        <v>13</v>
      </c>
      <c r="Q133" s="5">
        <f t="shared" si="17"/>
        <v>0</v>
      </c>
      <c r="R133" s="4" t="s">
        <v>52</v>
      </c>
      <c r="S133" s="5">
        <f t="shared" si="18"/>
        <v>0</v>
      </c>
      <c r="T133" s="41" t="str">
        <f t="shared" si="19"/>
        <v/>
      </c>
      <c r="U133" s="41" t="str">
        <f t="shared" si="20"/>
        <v/>
      </c>
      <c r="V133" s="382"/>
      <c r="W133" s="41" t="str">
        <f t="shared" si="23"/>
        <v/>
      </c>
      <c r="X133" s="41" t="str">
        <f t="shared" si="22"/>
        <v/>
      </c>
    </row>
    <row r="134" spans="1:33" ht="26.25" customHeight="1" x14ac:dyDescent="0.25">
      <c r="A134" s="74" t="str">
        <f>IF(B134="","",MAX($A$8:A133)+1)</f>
        <v/>
      </c>
      <c r="B134" s="73"/>
      <c r="C134" s="368"/>
      <c r="D134" s="141"/>
      <c r="E134" s="5" t="str">
        <f t="shared" si="12"/>
        <v/>
      </c>
      <c r="F134" s="5" t="str">
        <f t="shared" si="13"/>
        <v/>
      </c>
      <c r="G134" s="368"/>
      <c r="H134" s="6" t="str">
        <f t="shared" si="14"/>
        <v/>
      </c>
      <c r="I134" s="5" t="str">
        <f t="shared" si="15"/>
        <v/>
      </c>
      <c r="J134" s="338"/>
      <c r="K134" s="72" t="s">
        <v>29</v>
      </c>
      <c r="L134" s="5">
        <f t="shared" si="16"/>
        <v>0</v>
      </c>
      <c r="M134" s="183"/>
      <c r="N134" s="183"/>
      <c r="O134" s="98" t="e">
        <f t="shared" si="21"/>
        <v>#VALUE!</v>
      </c>
      <c r="P134" s="33" t="s">
        <v>13</v>
      </c>
      <c r="Q134" s="5">
        <f t="shared" si="17"/>
        <v>0</v>
      </c>
      <c r="R134" s="4" t="s">
        <v>52</v>
      </c>
      <c r="S134" s="5">
        <f t="shared" si="18"/>
        <v>0</v>
      </c>
      <c r="T134" s="41" t="str">
        <f t="shared" si="19"/>
        <v/>
      </c>
      <c r="U134" s="41" t="str">
        <f t="shared" si="20"/>
        <v/>
      </c>
      <c r="V134" s="382"/>
      <c r="W134" s="41" t="str">
        <f t="shared" si="23"/>
        <v/>
      </c>
      <c r="X134" s="41" t="str">
        <f t="shared" si="22"/>
        <v/>
      </c>
    </row>
    <row r="135" spans="1:33" ht="26.25" customHeight="1" x14ac:dyDescent="0.25">
      <c r="A135" s="74" t="str">
        <f>IF(B135="","",MAX($A$8:A134)+1)</f>
        <v/>
      </c>
      <c r="B135" s="73"/>
      <c r="C135" s="368"/>
      <c r="D135" s="141"/>
      <c r="E135" s="5" t="str">
        <f t="shared" si="12"/>
        <v/>
      </c>
      <c r="F135" s="5" t="str">
        <f t="shared" si="13"/>
        <v/>
      </c>
      <c r="G135" s="368"/>
      <c r="H135" s="6" t="str">
        <f t="shared" si="14"/>
        <v/>
      </c>
      <c r="I135" s="5" t="str">
        <f t="shared" si="15"/>
        <v/>
      </c>
      <c r="J135" s="338"/>
      <c r="K135" s="72" t="s">
        <v>29</v>
      </c>
      <c r="L135" s="5">
        <f t="shared" si="16"/>
        <v>0</v>
      </c>
      <c r="M135" s="183"/>
      <c r="N135" s="183"/>
      <c r="O135" s="98" t="e">
        <f t="shared" si="21"/>
        <v>#VALUE!</v>
      </c>
      <c r="P135" s="33" t="s">
        <v>13</v>
      </c>
      <c r="Q135" s="5">
        <f t="shared" si="17"/>
        <v>0</v>
      </c>
      <c r="R135" s="4" t="s">
        <v>52</v>
      </c>
      <c r="S135" s="5">
        <f t="shared" si="18"/>
        <v>0</v>
      </c>
      <c r="T135" s="41" t="str">
        <f t="shared" si="19"/>
        <v/>
      </c>
      <c r="U135" s="41" t="str">
        <f t="shared" si="20"/>
        <v/>
      </c>
      <c r="V135" s="382"/>
      <c r="W135" s="41" t="str">
        <f t="shared" si="23"/>
        <v/>
      </c>
      <c r="X135" s="41" t="str">
        <f t="shared" si="22"/>
        <v/>
      </c>
    </row>
    <row r="136" spans="1:33" ht="26.25" customHeight="1" x14ac:dyDescent="0.25">
      <c r="A136" s="74" t="str">
        <f>IF(B136="","",MAX($A$8:A135)+1)</f>
        <v/>
      </c>
      <c r="B136" s="73"/>
      <c r="C136" s="368"/>
      <c r="D136" s="141"/>
      <c r="E136" s="5" t="str">
        <f t="shared" ref="E136:E199" si="24">IF(OR(D136="",D136="keine"),"",VLOOKUP(D136,NSollA,2,FALSE))</f>
        <v/>
      </c>
      <c r="F136" s="5" t="str">
        <f t="shared" ref="F136:F199" si="25">IF(OR(D136="",D136="keine"),"",VLOOKUP(D136,NSollA,3,FALSE))</f>
        <v/>
      </c>
      <c r="G136" s="368"/>
      <c r="H136" s="6" t="str">
        <f t="shared" ref="H136:H199" si="26">IF(OR(D136="",D136="keine",G136=""),"",IF(G136&lt;=E136,F136-(E136-G136)*VLOOKUP(D136,NSollA,5,FALSE),F136+(G136-E136)*VLOOKUP(D136,NSollA,4,FALSE)))</f>
        <v/>
      </c>
      <c r="I136" s="5" t="str">
        <f t="shared" ref="I136:I199" si="27">IF(OR(D136="",D136="keine",G136=""),"",VLOOKUP(D136,NSollA,6,FALSE))</f>
        <v/>
      </c>
      <c r="J136" s="338"/>
      <c r="K136" s="72" t="s">
        <v>29</v>
      </c>
      <c r="L136" s="5">
        <f t="shared" ref="L136:L199" si="28">VLOOKUP(K136,NSollHumus,2,FALSE)</f>
        <v>0</v>
      </c>
      <c r="M136" s="183"/>
      <c r="N136" s="183"/>
      <c r="O136" s="98" t="e">
        <f t="shared" si="21"/>
        <v>#VALUE!</v>
      </c>
      <c r="P136" s="33" t="s">
        <v>13</v>
      </c>
      <c r="Q136" s="5">
        <f t="shared" ref="Q136:Q199" si="29">VLOOKUP(P136,NSollZF,2,FALSE)</f>
        <v>0</v>
      </c>
      <c r="R136" s="4" t="s">
        <v>52</v>
      </c>
      <c r="S136" s="5">
        <f t="shared" ref="S136:S199" si="30">VLOOKUP(R136,NSollVF,2,FALSE)</f>
        <v>0</v>
      </c>
      <c r="T136" s="41" t="str">
        <f t="shared" ref="T136:T199" si="31">IF(OR(D136="",D136="keine",G136=""),"",IF(O136&lt;0,0,O136))</f>
        <v/>
      </c>
      <c r="U136" s="41" t="str">
        <f t="shared" ref="U136:U199" si="32">IF(OR(D136="",D136="keine",G136=""),"",IF(O136&lt;0,0,O136*C136))</f>
        <v/>
      </c>
      <c r="V136" s="382"/>
      <c r="W136" s="41" t="str">
        <f t="shared" si="23"/>
        <v/>
      </c>
      <c r="X136" s="41" t="str">
        <f t="shared" si="22"/>
        <v/>
      </c>
    </row>
    <row r="137" spans="1:33" ht="26.25" customHeight="1" x14ac:dyDescent="0.25">
      <c r="A137" s="74" t="str">
        <f>IF(B137="","",MAX($A$8:A136)+1)</f>
        <v/>
      </c>
      <c r="B137" s="73"/>
      <c r="C137" s="368"/>
      <c r="D137" s="141"/>
      <c r="E137" s="5" t="str">
        <f t="shared" si="24"/>
        <v/>
      </c>
      <c r="F137" s="5" t="str">
        <f t="shared" si="25"/>
        <v/>
      </c>
      <c r="G137" s="368"/>
      <c r="H137" s="6" t="str">
        <f t="shared" si="26"/>
        <v/>
      </c>
      <c r="I137" s="5" t="str">
        <f t="shared" si="27"/>
        <v/>
      </c>
      <c r="J137" s="338"/>
      <c r="K137" s="72" t="s">
        <v>29</v>
      </c>
      <c r="L137" s="5">
        <f t="shared" si="28"/>
        <v>0</v>
      </c>
      <c r="M137" s="183"/>
      <c r="N137" s="183"/>
      <c r="O137" s="98" t="e">
        <f t="shared" ref="O137:O200" si="33">H137-J137-M137-N137-L137-S137-Q137</f>
        <v>#VALUE!</v>
      </c>
      <c r="P137" s="33" t="s">
        <v>13</v>
      </c>
      <c r="Q137" s="5">
        <f t="shared" si="29"/>
        <v>0</v>
      </c>
      <c r="R137" s="4" t="s">
        <v>52</v>
      </c>
      <c r="S137" s="5">
        <f t="shared" si="30"/>
        <v>0</v>
      </c>
      <c r="T137" s="41" t="str">
        <f t="shared" si="31"/>
        <v/>
      </c>
      <c r="U137" s="41" t="str">
        <f t="shared" si="32"/>
        <v/>
      </c>
      <c r="V137" s="382"/>
      <c r="W137" s="41" t="str">
        <f t="shared" si="23"/>
        <v/>
      </c>
      <c r="X137" s="41" t="str">
        <f t="shared" ref="X137:X200" si="34">IF(OR(T137="",D137="keine",G137=""),"",W137*C137)</f>
        <v/>
      </c>
    </row>
    <row r="138" spans="1:33" ht="26.25" customHeight="1" x14ac:dyDescent="0.25">
      <c r="A138" s="74" t="str">
        <f>IF(B138="","",MAX($A$8:A137)+1)</f>
        <v/>
      </c>
      <c r="B138" s="73"/>
      <c r="C138" s="368"/>
      <c r="D138" s="141"/>
      <c r="E138" s="5" t="str">
        <f t="shared" si="24"/>
        <v/>
      </c>
      <c r="F138" s="5" t="str">
        <f t="shared" si="25"/>
        <v/>
      </c>
      <c r="G138" s="368"/>
      <c r="H138" s="6" t="str">
        <f t="shared" si="26"/>
        <v/>
      </c>
      <c r="I138" s="5" t="str">
        <f t="shared" si="27"/>
        <v/>
      </c>
      <c r="J138" s="338"/>
      <c r="K138" s="72" t="s">
        <v>29</v>
      </c>
      <c r="L138" s="5">
        <f t="shared" si="28"/>
        <v>0</v>
      </c>
      <c r="M138" s="183"/>
      <c r="N138" s="183"/>
      <c r="O138" s="98" t="e">
        <f t="shared" si="33"/>
        <v>#VALUE!</v>
      </c>
      <c r="P138" s="33" t="s">
        <v>13</v>
      </c>
      <c r="Q138" s="5">
        <f t="shared" si="29"/>
        <v>0</v>
      </c>
      <c r="R138" s="4" t="s">
        <v>52</v>
      </c>
      <c r="S138" s="5">
        <f t="shared" si="30"/>
        <v>0</v>
      </c>
      <c r="T138" s="41" t="str">
        <f t="shared" si="31"/>
        <v/>
      </c>
      <c r="U138" s="41" t="str">
        <f t="shared" si="32"/>
        <v/>
      </c>
      <c r="V138" s="382"/>
      <c r="W138" s="41" t="str">
        <f t="shared" ref="W138:W201" si="35">IF(OR(T138="",D138="keine",G138=""),"",T138-V138)</f>
        <v/>
      </c>
      <c r="X138" s="41" t="str">
        <f t="shared" si="34"/>
        <v/>
      </c>
      <c r="AG138" s="63" t="s">
        <v>319</v>
      </c>
    </row>
    <row r="139" spans="1:33" ht="26.25" customHeight="1" x14ac:dyDescent="0.25">
      <c r="A139" s="74" t="str">
        <f>IF(B139="","",MAX($A$8:A138)+1)</f>
        <v/>
      </c>
      <c r="B139" s="73"/>
      <c r="C139" s="368"/>
      <c r="D139" s="141"/>
      <c r="E139" s="5" t="str">
        <f t="shared" si="24"/>
        <v/>
      </c>
      <c r="F139" s="5" t="str">
        <f t="shared" si="25"/>
        <v/>
      </c>
      <c r="G139" s="368"/>
      <c r="H139" s="6" t="str">
        <f t="shared" si="26"/>
        <v/>
      </c>
      <c r="I139" s="5" t="str">
        <f t="shared" si="27"/>
        <v/>
      </c>
      <c r="J139" s="338"/>
      <c r="K139" s="72" t="s">
        <v>29</v>
      </c>
      <c r="L139" s="5">
        <f t="shared" si="28"/>
        <v>0</v>
      </c>
      <c r="M139" s="183"/>
      <c r="N139" s="183"/>
      <c r="O139" s="98" t="e">
        <f t="shared" si="33"/>
        <v>#VALUE!</v>
      </c>
      <c r="P139" s="33" t="s">
        <v>13</v>
      </c>
      <c r="Q139" s="5">
        <f t="shared" si="29"/>
        <v>0</v>
      </c>
      <c r="R139" s="4" t="s">
        <v>52</v>
      </c>
      <c r="S139" s="5">
        <f t="shared" si="30"/>
        <v>0</v>
      </c>
      <c r="T139" s="41" t="str">
        <f t="shared" si="31"/>
        <v/>
      </c>
      <c r="U139" s="41" t="str">
        <f t="shared" si="32"/>
        <v/>
      </c>
      <c r="V139" s="382"/>
      <c r="W139" s="41" t="str">
        <f t="shared" si="35"/>
        <v/>
      </c>
      <c r="X139" s="41" t="str">
        <f t="shared" si="34"/>
        <v/>
      </c>
    </row>
    <row r="140" spans="1:33" ht="26.25" customHeight="1" x14ac:dyDescent="0.25">
      <c r="A140" s="74" t="str">
        <f>IF(B140="","",MAX($A$8:A139)+1)</f>
        <v/>
      </c>
      <c r="B140" s="73"/>
      <c r="C140" s="368"/>
      <c r="D140" s="141"/>
      <c r="E140" s="5" t="str">
        <f t="shared" si="24"/>
        <v/>
      </c>
      <c r="F140" s="5" t="str">
        <f t="shared" si="25"/>
        <v/>
      </c>
      <c r="G140" s="368"/>
      <c r="H140" s="6" t="str">
        <f t="shared" si="26"/>
        <v/>
      </c>
      <c r="I140" s="5" t="str">
        <f t="shared" si="27"/>
        <v/>
      </c>
      <c r="J140" s="338"/>
      <c r="K140" s="72" t="s">
        <v>29</v>
      </c>
      <c r="L140" s="5">
        <f t="shared" si="28"/>
        <v>0</v>
      </c>
      <c r="M140" s="183"/>
      <c r="N140" s="183"/>
      <c r="O140" s="98" t="e">
        <f t="shared" si="33"/>
        <v>#VALUE!</v>
      </c>
      <c r="P140" s="33" t="s">
        <v>13</v>
      </c>
      <c r="Q140" s="5">
        <f t="shared" si="29"/>
        <v>0</v>
      </c>
      <c r="R140" s="4" t="s">
        <v>52</v>
      </c>
      <c r="S140" s="5">
        <f t="shared" si="30"/>
        <v>0</v>
      </c>
      <c r="T140" s="41" t="str">
        <f t="shared" si="31"/>
        <v/>
      </c>
      <c r="U140" s="41" t="str">
        <f t="shared" si="32"/>
        <v/>
      </c>
      <c r="V140" s="382"/>
      <c r="W140" s="41" t="str">
        <f t="shared" si="35"/>
        <v/>
      </c>
      <c r="X140" s="41" t="str">
        <f t="shared" si="34"/>
        <v/>
      </c>
    </row>
    <row r="141" spans="1:33" ht="26.25" customHeight="1" x14ac:dyDescent="0.25">
      <c r="A141" s="74" t="str">
        <f>IF(B141="","",MAX($A$8:A140)+1)</f>
        <v/>
      </c>
      <c r="B141" s="73"/>
      <c r="C141" s="368"/>
      <c r="D141" s="141"/>
      <c r="E141" s="5" t="str">
        <f t="shared" si="24"/>
        <v/>
      </c>
      <c r="F141" s="5" t="str">
        <f t="shared" si="25"/>
        <v/>
      </c>
      <c r="G141" s="368"/>
      <c r="H141" s="6" t="str">
        <f t="shared" si="26"/>
        <v/>
      </c>
      <c r="I141" s="5" t="str">
        <f t="shared" si="27"/>
        <v/>
      </c>
      <c r="J141" s="338"/>
      <c r="K141" s="72" t="s">
        <v>29</v>
      </c>
      <c r="L141" s="5">
        <f t="shared" si="28"/>
        <v>0</v>
      </c>
      <c r="M141" s="183"/>
      <c r="N141" s="183"/>
      <c r="O141" s="98" t="e">
        <f t="shared" si="33"/>
        <v>#VALUE!</v>
      </c>
      <c r="P141" s="33" t="s">
        <v>13</v>
      </c>
      <c r="Q141" s="5">
        <f t="shared" si="29"/>
        <v>0</v>
      </c>
      <c r="R141" s="4" t="s">
        <v>52</v>
      </c>
      <c r="S141" s="5">
        <f t="shared" si="30"/>
        <v>0</v>
      </c>
      <c r="T141" s="41" t="str">
        <f t="shared" si="31"/>
        <v/>
      </c>
      <c r="U141" s="41" t="str">
        <f t="shared" si="32"/>
        <v/>
      </c>
      <c r="V141" s="382"/>
      <c r="W141" s="41" t="str">
        <f t="shared" si="35"/>
        <v/>
      </c>
      <c r="X141" s="41" t="str">
        <f t="shared" si="34"/>
        <v/>
      </c>
    </row>
    <row r="142" spans="1:33" ht="26.25" customHeight="1" x14ac:dyDescent="0.25">
      <c r="A142" s="74" t="str">
        <f>IF(B142="","",MAX($A$8:A141)+1)</f>
        <v/>
      </c>
      <c r="B142" s="73"/>
      <c r="C142" s="368"/>
      <c r="D142" s="141"/>
      <c r="E142" s="5" t="str">
        <f t="shared" si="24"/>
        <v/>
      </c>
      <c r="F142" s="5" t="str">
        <f t="shared" si="25"/>
        <v/>
      </c>
      <c r="G142" s="368"/>
      <c r="H142" s="6" t="str">
        <f t="shared" si="26"/>
        <v/>
      </c>
      <c r="I142" s="5" t="str">
        <f t="shared" si="27"/>
        <v/>
      </c>
      <c r="J142" s="338"/>
      <c r="K142" s="72" t="s">
        <v>29</v>
      </c>
      <c r="L142" s="5">
        <f t="shared" si="28"/>
        <v>0</v>
      </c>
      <c r="M142" s="183"/>
      <c r="N142" s="183"/>
      <c r="O142" s="98" t="e">
        <f t="shared" si="33"/>
        <v>#VALUE!</v>
      </c>
      <c r="P142" s="33" t="s">
        <v>13</v>
      </c>
      <c r="Q142" s="5">
        <f t="shared" si="29"/>
        <v>0</v>
      </c>
      <c r="R142" s="4" t="s">
        <v>52</v>
      </c>
      <c r="S142" s="5">
        <f t="shared" si="30"/>
        <v>0</v>
      </c>
      <c r="T142" s="41" t="str">
        <f t="shared" si="31"/>
        <v/>
      </c>
      <c r="U142" s="41" t="str">
        <f t="shared" si="32"/>
        <v/>
      </c>
      <c r="V142" s="382"/>
      <c r="W142" s="41" t="str">
        <f t="shared" si="35"/>
        <v/>
      </c>
      <c r="X142" s="41" t="str">
        <f t="shared" si="34"/>
        <v/>
      </c>
    </row>
    <row r="143" spans="1:33" ht="26.25" customHeight="1" x14ac:dyDescent="0.25">
      <c r="A143" s="74" t="str">
        <f>IF(B143="","",MAX($A$8:A142)+1)</f>
        <v/>
      </c>
      <c r="B143" s="73"/>
      <c r="C143" s="368"/>
      <c r="D143" s="141"/>
      <c r="E143" s="5" t="str">
        <f t="shared" si="24"/>
        <v/>
      </c>
      <c r="F143" s="5" t="str">
        <f t="shared" si="25"/>
        <v/>
      </c>
      <c r="G143" s="368"/>
      <c r="H143" s="6" t="str">
        <f t="shared" si="26"/>
        <v/>
      </c>
      <c r="I143" s="5" t="str">
        <f t="shared" si="27"/>
        <v/>
      </c>
      <c r="J143" s="338"/>
      <c r="K143" s="72" t="s">
        <v>29</v>
      </c>
      <c r="L143" s="5">
        <f t="shared" si="28"/>
        <v>0</v>
      </c>
      <c r="M143" s="183"/>
      <c r="N143" s="183"/>
      <c r="O143" s="98" t="e">
        <f t="shared" si="33"/>
        <v>#VALUE!</v>
      </c>
      <c r="P143" s="33" t="s">
        <v>13</v>
      </c>
      <c r="Q143" s="5">
        <f t="shared" si="29"/>
        <v>0</v>
      </c>
      <c r="R143" s="4" t="s">
        <v>52</v>
      </c>
      <c r="S143" s="5">
        <f t="shared" si="30"/>
        <v>0</v>
      </c>
      <c r="T143" s="41" t="str">
        <f t="shared" si="31"/>
        <v/>
      </c>
      <c r="U143" s="41" t="str">
        <f t="shared" si="32"/>
        <v/>
      </c>
      <c r="V143" s="382"/>
      <c r="W143" s="41" t="str">
        <f t="shared" si="35"/>
        <v/>
      </c>
      <c r="X143" s="41" t="str">
        <f t="shared" si="34"/>
        <v/>
      </c>
    </row>
    <row r="144" spans="1:33" ht="26.25" customHeight="1" x14ac:dyDescent="0.25">
      <c r="A144" s="74" t="str">
        <f>IF(B144="","",MAX($A$8:A143)+1)</f>
        <v/>
      </c>
      <c r="B144" s="73"/>
      <c r="C144" s="368"/>
      <c r="D144" s="141"/>
      <c r="E144" s="5" t="str">
        <f t="shared" si="24"/>
        <v/>
      </c>
      <c r="F144" s="5" t="str">
        <f t="shared" si="25"/>
        <v/>
      </c>
      <c r="G144" s="368"/>
      <c r="H144" s="6" t="str">
        <f t="shared" si="26"/>
        <v/>
      </c>
      <c r="I144" s="5" t="str">
        <f t="shared" si="27"/>
        <v/>
      </c>
      <c r="J144" s="338"/>
      <c r="K144" s="72" t="s">
        <v>29</v>
      </c>
      <c r="L144" s="5">
        <f t="shared" si="28"/>
        <v>0</v>
      </c>
      <c r="M144" s="183"/>
      <c r="N144" s="183"/>
      <c r="O144" s="98" t="e">
        <f t="shared" si="33"/>
        <v>#VALUE!</v>
      </c>
      <c r="P144" s="33" t="s">
        <v>13</v>
      </c>
      <c r="Q144" s="5">
        <f t="shared" si="29"/>
        <v>0</v>
      </c>
      <c r="R144" s="4" t="s">
        <v>52</v>
      </c>
      <c r="S144" s="5">
        <f t="shared" si="30"/>
        <v>0</v>
      </c>
      <c r="T144" s="41" t="str">
        <f t="shared" si="31"/>
        <v/>
      </c>
      <c r="U144" s="41" t="str">
        <f t="shared" si="32"/>
        <v/>
      </c>
      <c r="V144" s="382"/>
      <c r="W144" s="41" t="str">
        <f t="shared" si="35"/>
        <v/>
      </c>
      <c r="X144" s="41" t="str">
        <f t="shared" si="34"/>
        <v/>
      </c>
    </row>
    <row r="145" spans="1:24" ht="26.25" customHeight="1" x14ac:dyDescent="0.25">
      <c r="A145" s="74" t="str">
        <f>IF(B145="","",MAX($A$8:A144)+1)</f>
        <v/>
      </c>
      <c r="B145" s="73"/>
      <c r="C145" s="368"/>
      <c r="D145" s="141"/>
      <c r="E145" s="5" t="str">
        <f t="shared" si="24"/>
        <v/>
      </c>
      <c r="F145" s="5" t="str">
        <f t="shared" si="25"/>
        <v/>
      </c>
      <c r="G145" s="368"/>
      <c r="H145" s="6" t="str">
        <f t="shared" si="26"/>
        <v/>
      </c>
      <c r="I145" s="5" t="str">
        <f t="shared" si="27"/>
        <v/>
      </c>
      <c r="J145" s="338"/>
      <c r="K145" s="72" t="s">
        <v>29</v>
      </c>
      <c r="L145" s="5">
        <f t="shared" si="28"/>
        <v>0</v>
      </c>
      <c r="M145" s="183"/>
      <c r="N145" s="183"/>
      <c r="O145" s="98" t="e">
        <f t="shared" si="33"/>
        <v>#VALUE!</v>
      </c>
      <c r="P145" s="33" t="s">
        <v>13</v>
      </c>
      <c r="Q145" s="5">
        <f t="shared" si="29"/>
        <v>0</v>
      </c>
      <c r="R145" s="4" t="s">
        <v>52</v>
      </c>
      <c r="S145" s="5">
        <f t="shared" si="30"/>
        <v>0</v>
      </c>
      <c r="T145" s="41" t="str">
        <f t="shared" si="31"/>
        <v/>
      </c>
      <c r="U145" s="41" t="str">
        <f t="shared" si="32"/>
        <v/>
      </c>
      <c r="V145" s="382"/>
      <c r="W145" s="41" t="str">
        <f t="shared" si="35"/>
        <v/>
      </c>
      <c r="X145" s="41" t="str">
        <f t="shared" si="34"/>
        <v/>
      </c>
    </row>
    <row r="146" spans="1:24" ht="26.25" customHeight="1" x14ac:dyDescent="0.25">
      <c r="A146" s="74" t="str">
        <f>IF(B146="","",MAX($A$8:A145)+1)</f>
        <v/>
      </c>
      <c r="B146" s="73"/>
      <c r="C146" s="368"/>
      <c r="D146" s="141"/>
      <c r="E146" s="5" t="str">
        <f t="shared" si="24"/>
        <v/>
      </c>
      <c r="F146" s="5" t="str">
        <f t="shared" si="25"/>
        <v/>
      </c>
      <c r="G146" s="368"/>
      <c r="H146" s="6" t="str">
        <f t="shared" si="26"/>
        <v/>
      </c>
      <c r="I146" s="5" t="str">
        <f t="shared" si="27"/>
        <v/>
      </c>
      <c r="J146" s="338"/>
      <c r="K146" s="72" t="s">
        <v>29</v>
      </c>
      <c r="L146" s="5">
        <f t="shared" si="28"/>
        <v>0</v>
      </c>
      <c r="M146" s="183"/>
      <c r="N146" s="183"/>
      <c r="O146" s="98" t="e">
        <f t="shared" si="33"/>
        <v>#VALUE!</v>
      </c>
      <c r="P146" s="33" t="s">
        <v>13</v>
      </c>
      <c r="Q146" s="5">
        <f t="shared" si="29"/>
        <v>0</v>
      </c>
      <c r="R146" s="4" t="s">
        <v>52</v>
      </c>
      <c r="S146" s="5">
        <f t="shared" si="30"/>
        <v>0</v>
      </c>
      <c r="T146" s="41" t="str">
        <f t="shared" si="31"/>
        <v/>
      </c>
      <c r="U146" s="41" t="str">
        <f t="shared" si="32"/>
        <v/>
      </c>
      <c r="V146" s="382"/>
      <c r="W146" s="41" t="str">
        <f t="shared" si="35"/>
        <v/>
      </c>
      <c r="X146" s="41" t="str">
        <f t="shared" si="34"/>
        <v/>
      </c>
    </row>
    <row r="147" spans="1:24" ht="26.25" customHeight="1" x14ac:dyDescent="0.25">
      <c r="A147" s="74" t="str">
        <f>IF(B147="","",MAX($A$8:A146)+1)</f>
        <v/>
      </c>
      <c r="B147" s="73"/>
      <c r="C147" s="368"/>
      <c r="D147" s="141"/>
      <c r="E147" s="5" t="str">
        <f t="shared" si="24"/>
        <v/>
      </c>
      <c r="F147" s="5" t="str">
        <f t="shared" si="25"/>
        <v/>
      </c>
      <c r="G147" s="368"/>
      <c r="H147" s="6" t="str">
        <f t="shared" si="26"/>
        <v/>
      </c>
      <c r="I147" s="5" t="str">
        <f t="shared" si="27"/>
        <v/>
      </c>
      <c r="J147" s="338"/>
      <c r="K147" s="72" t="s">
        <v>29</v>
      </c>
      <c r="L147" s="5">
        <f t="shared" si="28"/>
        <v>0</v>
      </c>
      <c r="M147" s="183"/>
      <c r="N147" s="183"/>
      <c r="O147" s="98" t="e">
        <f t="shared" si="33"/>
        <v>#VALUE!</v>
      </c>
      <c r="P147" s="33" t="s">
        <v>13</v>
      </c>
      <c r="Q147" s="5">
        <f t="shared" si="29"/>
        <v>0</v>
      </c>
      <c r="R147" s="4" t="s">
        <v>52</v>
      </c>
      <c r="S147" s="5">
        <f t="shared" si="30"/>
        <v>0</v>
      </c>
      <c r="T147" s="41" t="str">
        <f t="shared" si="31"/>
        <v/>
      </c>
      <c r="U147" s="41" t="str">
        <f t="shared" si="32"/>
        <v/>
      </c>
      <c r="V147" s="382"/>
      <c r="W147" s="41" t="str">
        <f t="shared" si="35"/>
        <v/>
      </c>
      <c r="X147" s="41" t="str">
        <f t="shared" si="34"/>
        <v/>
      </c>
    </row>
    <row r="148" spans="1:24" ht="26.25" customHeight="1" x14ac:dyDescent="0.25">
      <c r="A148" s="74" t="str">
        <f>IF(B148="","",MAX($A$8:A147)+1)</f>
        <v/>
      </c>
      <c r="B148" s="73"/>
      <c r="C148" s="368"/>
      <c r="D148" s="141"/>
      <c r="E148" s="5" t="str">
        <f t="shared" si="24"/>
        <v/>
      </c>
      <c r="F148" s="5" t="str">
        <f t="shared" si="25"/>
        <v/>
      </c>
      <c r="G148" s="368"/>
      <c r="H148" s="6" t="str">
        <f t="shared" si="26"/>
        <v/>
      </c>
      <c r="I148" s="5" t="str">
        <f t="shared" si="27"/>
        <v/>
      </c>
      <c r="J148" s="338"/>
      <c r="K148" s="72" t="s">
        <v>29</v>
      </c>
      <c r="L148" s="5">
        <f t="shared" si="28"/>
        <v>0</v>
      </c>
      <c r="M148" s="183"/>
      <c r="N148" s="183"/>
      <c r="O148" s="98" t="e">
        <f t="shared" si="33"/>
        <v>#VALUE!</v>
      </c>
      <c r="P148" s="33" t="s">
        <v>13</v>
      </c>
      <c r="Q148" s="5">
        <f t="shared" si="29"/>
        <v>0</v>
      </c>
      <c r="R148" s="4" t="s">
        <v>52</v>
      </c>
      <c r="S148" s="5">
        <f t="shared" si="30"/>
        <v>0</v>
      </c>
      <c r="T148" s="41" t="str">
        <f t="shared" si="31"/>
        <v/>
      </c>
      <c r="U148" s="41" t="str">
        <f t="shared" si="32"/>
        <v/>
      </c>
      <c r="V148" s="382"/>
      <c r="W148" s="41" t="str">
        <f t="shared" si="35"/>
        <v/>
      </c>
      <c r="X148" s="41" t="str">
        <f t="shared" si="34"/>
        <v/>
      </c>
    </row>
    <row r="149" spans="1:24" ht="26.25" customHeight="1" x14ac:dyDescent="0.25">
      <c r="A149" s="74" t="str">
        <f>IF(B149="","",MAX($A$8:A148)+1)</f>
        <v/>
      </c>
      <c r="B149" s="73"/>
      <c r="C149" s="368"/>
      <c r="D149" s="141"/>
      <c r="E149" s="5" t="str">
        <f t="shared" si="24"/>
        <v/>
      </c>
      <c r="F149" s="5" t="str">
        <f t="shared" si="25"/>
        <v/>
      </c>
      <c r="G149" s="368"/>
      <c r="H149" s="6" t="str">
        <f t="shared" si="26"/>
        <v/>
      </c>
      <c r="I149" s="5" t="str">
        <f t="shared" si="27"/>
        <v/>
      </c>
      <c r="J149" s="338"/>
      <c r="K149" s="72" t="s">
        <v>29</v>
      </c>
      <c r="L149" s="5">
        <f t="shared" si="28"/>
        <v>0</v>
      </c>
      <c r="M149" s="183"/>
      <c r="N149" s="183"/>
      <c r="O149" s="98" t="e">
        <f t="shared" si="33"/>
        <v>#VALUE!</v>
      </c>
      <c r="P149" s="33" t="s">
        <v>13</v>
      </c>
      <c r="Q149" s="5">
        <f t="shared" si="29"/>
        <v>0</v>
      </c>
      <c r="R149" s="4" t="s">
        <v>52</v>
      </c>
      <c r="S149" s="5">
        <f t="shared" si="30"/>
        <v>0</v>
      </c>
      <c r="T149" s="41" t="str">
        <f t="shared" si="31"/>
        <v/>
      </c>
      <c r="U149" s="41" t="str">
        <f t="shared" si="32"/>
        <v/>
      </c>
      <c r="V149" s="382"/>
      <c r="W149" s="41" t="str">
        <f t="shared" si="35"/>
        <v/>
      </c>
      <c r="X149" s="41" t="str">
        <f t="shared" si="34"/>
        <v/>
      </c>
    </row>
    <row r="150" spans="1:24" ht="26.25" customHeight="1" x14ac:dyDescent="0.25">
      <c r="A150" s="74" t="str">
        <f>IF(B150="","",MAX($A$8:A149)+1)</f>
        <v/>
      </c>
      <c r="B150" s="73"/>
      <c r="C150" s="368"/>
      <c r="D150" s="141"/>
      <c r="E150" s="5" t="str">
        <f t="shared" si="24"/>
        <v/>
      </c>
      <c r="F150" s="5" t="str">
        <f t="shared" si="25"/>
        <v/>
      </c>
      <c r="G150" s="368"/>
      <c r="H150" s="6" t="str">
        <f t="shared" si="26"/>
        <v/>
      </c>
      <c r="I150" s="5" t="str">
        <f t="shared" si="27"/>
        <v/>
      </c>
      <c r="J150" s="338"/>
      <c r="K150" s="72" t="s">
        <v>29</v>
      </c>
      <c r="L150" s="5">
        <f t="shared" si="28"/>
        <v>0</v>
      </c>
      <c r="M150" s="183"/>
      <c r="N150" s="183"/>
      <c r="O150" s="98" t="e">
        <f t="shared" si="33"/>
        <v>#VALUE!</v>
      </c>
      <c r="P150" s="33" t="s">
        <v>13</v>
      </c>
      <c r="Q150" s="5">
        <f t="shared" si="29"/>
        <v>0</v>
      </c>
      <c r="R150" s="4" t="s">
        <v>52</v>
      </c>
      <c r="S150" s="5">
        <f t="shared" si="30"/>
        <v>0</v>
      </c>
      <c r="T150" s="41" t="str">
        <f t="shared" si="31"/>
        <v/>
      </c>
      <c r="U150" s="41" t="str">
        <f t="shared" si="32"/>
        <v/>
      </c>
      <c r="V150" s="382"/>
      <c r="W150" s="41" t="str">
        <f t="shared" si="35"/>
        <v/>
      </c>
      <c r="X150" s="41" t="str">
        <f t="shared" si="34"/>
        <v/>
      </c>
    </row>
    <row r="151" spans="1:24" ht="26.25" customHeight="1" x14ac:dyDescent="0.25">
      <c r="A151" s="74" t="str">
        <f>IF(B151="","",MAX($A$8:A150)+1)</f>
        <v/>
      </c>
      <c r="B151" s="73"/>
      <c r="C151" s="368"/>
      <c r="D151" s="141"/>
      <c r="E151" s="5" t="str">
        <f t="shared" si="24"/>
        <v/>
      </c>
      <c r="F151" s="5" t="str">
        <f t="shared" si="25"/>
        <v/>
      </c>
      <c r="G151" s="368"/>
      <c r="H151" s="6" t="str">
        <f t="shared" si="26"/>
        <v/>
      </c>
      <c r="I151" s="5" t="str">
        <f t="shared" si="27"/>
        <v/>
      </c>
      <c r="J151" s="338"/>
      <c r="K151" s="72" t="s">
        <v>29</v>
      </c>
      <c r="L151" s="5">
        <f t="shared" si="28"/>
        <v>0</v>
      </c>
      <c r="M151" s="183"/>
      <c r="N151" s="183"/>
      <c r="O151" s="98" t="e">
        <f t="shared" si="33"/>
        <v>#VALUE!</v>
      </c>
      <c r="P151" s="33" t="s">
        <v>13</v>
      </c>
      <c r="Q151" s="5">
        <f t="shared" si="29"/>
        <v>0</v>
      </c>
      <c r="R151" s="4" t="s">
        <v>52</v>
      </c>
      <c r="S151" s="5">
        <f t="shared" si="30"/>
        <v>0</v>
      </c>
      <c r="T151" s="41" t="str">
        <f t="shared" si="31"/>
        <v/>
      </c>
      <c r="U151" s="41" t="str">
        <f t="shared" si="32"/>
        <v/>
      </c>
      <c r="V151" s="382"/>
      <c r="W151" s="41" t="str">
        <f t="shared" si="35"/>
        <v/>
      </c>
      <c r="X151" s="41" t="str">
        <f t="shared" si="34"/>
        <v/>
      </c>
    </row>
    <row r="152" spans="1:24" ht="26.25" customHeight="1" x14ac:dyDescent="0.25">
      <c r="A152" s="74" t="str">
        <f>IF(B152="","",MAX($A$8:A151)+1)</f>
        <v/>
      </c>
      <c r="B152" s="73"/>
      <c r="C152" s="368"/>
      <c r="D152" s="141"/>
      <c r="E152" s="5" t="str">
        <f t="shared" si="24"/>
        <v/>
      </c>
      <c r="F152" s="5" t="str">
        <f t="shared" si="25"/>
        <v/>
      </c>
      <c r="G152" s="368"/>
      <c r="H152" s="6" t="str">
        <f t="shared" si="26"/>
        <v/>
      </c>
      <c r="I152" s="5" t="str">
        <f t="shared" si="27"/>
        <v/>
      </c>
      <c r="J152" s="338"/>
      <c r="K152" s="72" t="s">
        <v>29</v>
      </c>
      <c r="L152" s="5">
        <f t="shared" si="28"/>
        <v>0</v>
      </c>
      <c r="M152" s="183"/>
      <c r="N152" s="183"/>
      <c r="O152" s="98" t="e">
        <f t="shared" si="33"/>
        <v>#VALUE!</v>
      </c>
      <c r="P152" s="33" t="s">
        <v>13</v>
      </c>
      <c r="Q152" s="5">
        <f t="shared" si="29"/>
        <v>0</v>
      </c>
      <c r="R152" s="4" t="s">
        <v>52</v>
      </c>
      <c r="S152" s="5">
        <f t="shared" si="30"/>
        <v>0</v>
      </c>
      <c r="T152" s="41" t="str">
        <f t="shared" si="31"/>
        <v/>
      </c>
      <c r="U152" s="41" t="str">
        <f t="shared" si="32"/>
        <v/>
      </c>
      <c r="V152" s="382"/>
      <c r="W152" s="41" t="str">
        <f t="shared" si="35"/>
        <v/>
      </c>
      <c r="X152" s="41" t="str">
        <f t="shared" si="34"/>
        <v/>
      </c>
    </row>
    <row r="153" spans="1:24" ht="26.25" customHeight="1" x14ac:dyDescent="0.25">
      <c r="A153" s="74" t="str">
        <f>IF(B153="","",MAX($A$8:A152)+1)</f>
        <v/>
      </c>
      <c r="B153" s="73"/>
      <c r="C153" s="368"/>
      <c r="D153" s="141"/>
      <c r="E153" s="5" t="str">
        <f t="shared" si="24"/>
        <v/>
      </c>
      <c r="F153" s="5" t="str">
        <f t="shared" si="25"/>
        <v/>
      </c>
      <c r="G153" s="368"/>
      <c r="H153" s="6" t="str">
        <f t="shared" si="26"/>
        <v/>
      </c>
      <c r="I153" s="5" t="str">
        <f t="shared" si="27"/>
        <v/>
      </c>
      <c r="J153" s="338"/>
      <c r="K153" s="72" t="s">
        <v>29</v>
      </c>
      <c r="L153" s="5">
        <f t="shared" si="28"/>
        <v>0</v>
      </c>
      <c r="M153" s="183"/>
      <c r="N153" s="183"/>
      <c r="O153" s="98" t="e">
        <f t="shared" si="33"/>
        <v>#VALUE!</v>
      </c>
      <c r="P153" s="33" t="s">
        <v>13</v>
      </c>
      <c r="Q153" s="5">
        <f t="shared" si="29"/>
        <v>0</v>
      </c>
      <c r="R153" s="4" t="s">
        <v>52</v>
      </c>
      <c r="S153" s="5">
        <f t="shared" si="30"/>
        <v>0</v>
      </c>
      <c r="T153" s="41" t="str">
        <f t="shared" si="31"/>
        <v/>
      </c>
      <c r="U153" s="41" t="str">
        <f t="shared" si="32"/>
        <v/>
      </c>
      <c r="V153" s="382"/>
      <c r="W153" s="41" t="str">
        <f t="shared" si="35"/>
        <v/>
      </c>
      <c r="X153" s="41" t="str">
        <f t="shared" si="34"/>
        <v/>
      </c>
    </row>
    <row r="154" spans="1:24" ht="26.25" customHeight="1" x14ac:dyDescent="0.25">
      <c r="A154" s="74" t="str">
        <f>IF(B154="","",MAX($A$8:A153)+1)</f>
        <v/>
      </c>
      <c r="B154" s="73"/>
      <c r="C154" s="368"/>
      <c r="D154" s="141"/>
      <c r="E154" s="5" t="str">
        <f t="shared" si="24"/>
        <v/>
      </c>
      <c r="F154" s="5" t="str">
        <f t="shared" si="25"/>
        <v/>
      </c>
      <c r="G154" s="368"/>
      <c r="H154" s="6" t="str">
        <f t="shared" si="26"/>
        <v/>
      </c>
      <c r="I154" s="5" t="str">
        <f t="shared" si="27"/>
        <v/>
      </c>
      <c r="J154" s="338"/>
      <c r="K154" s="72" t="s">
        <v>29</v>
      </c>
      <c r="L154" s="5">
        <f t="shared" si="28"/>
        <v>0</v>
      </c>
      <c r="M154" s="183"/>
      <c r="N154" s="183"/>
      <c r="O154" s="98" t="e">
        <f t="shared" si="33"/>
        <v>#VALUE!</v>
      </c>
      <c r="P154" s="33" t="s">
        <v>13</v>
      </c>
      <c r="Q154" s="5">
        <f t="shared" si="29"/>
        <v>0</v>
      </c>
      <c r="R154" s="4" t="s">
        <v>52</v>
      </c>
      <c r="S154" s="5">
        <f t="shared" si="30"/>
        <v>0</v>
      </c>
      <c r="T154" s="41" t="str">
        <f t="shared" si="31"/>
        <v/>
      </c>
      <c r="U154" s="41" t="str">
        <f t="shared" si="32"/>
        <v/>
      </c>
      <c r="V154" s="382"/>
      <c r="W154" s="41" t="str">
        <f t="shared" si="35"/>
        <v/>
      </c>
      <c r="X154" s="41" t="str">
        <f t="shared" si="34"/>
        <v/>
      </c>
    </row>
    <row r="155" spans="1:24" ht="26.25" customHeight="1" x14ac:dyDescent="0.25">
      <c r="A155" s="74" t="str">
        <f>IF(B155="","",MAX($A$8:A154)+1)</f>
        <v/>
      </c>
      <c r="B155" s="73"/>
      <c r="C155" s="368"/>
      <c r="D155" s="141"/>
      <c r="E155" s="5" t="str">
        <f t="shared" si="24"/>
        <v/>
      </c>
      <c r="F155" s="5" t="str">
        <f t="shared" si="25"/>
        <v/>
      </c>
      <c r="G155" s="368"/>
      <c r="H155" s="6" t="str">
        <f t="shared" si="26"/>
        <v/>
      </c>
      <c r="I155" s="5" t="str">
        <f t="shared" si="27"/>
        <v/>
      </c>
      <c r="J155" s="338"/>
      <c r="K155" s="72" t="s">
        <v>29</v>
      </c>
      <c r="L155" s="5">
        <f t="shared" si="28"/>
        <v>0</v>
      </c>
      <c r="M155" s="183"/>
      <c r="N155" s="183"/>
      <c r="O155" s="98" t="e">
        <f t="shared" si="33"/>
        <v>#VALUE!</v>
      </c>
      <c r="P155" s="33" t="s">
        <v>13</v>
      </c>
      <c r="Q155" s="5">
        <f t="shared" si="29"/>
        <v>0</v>
      </c>
      <c r="R155" s="4" t="s">
        <v>52</v>
      </c>
      <c r="S155" s="5">
        <f t="shared" si="30"/>
        <v>0</v>
      </c>
      <c r="T155" s="41" t="str">
        <f t="shared" si="31"/>
        <v/>
      </c>
      <c r="U155" s="41" t="str">
        <f t="shared" si="32"/>
        <v/>
      </c>
      <c r="V155" s="382"/>
      <c r="W155" s="41" t="str">
        <f t="shared" si="35"/>
        <v/>
      </c>
      <c r="X155" s="41" t="str">
        <f t="shared" si="34"/>
        <v/>
      </c>
    </row>
    <row r="156" spans="1:24" ht="26.25" customHeight="1" x14ac:dyDescent="0.25">
      <c r="A156" s="74" t="str">
        <f>IF(B156="","",MAX($A$8:A155)+1)</f>
        <v/>
      </c>
      <c r="B156" s="73"/>
      <c r="C156" s="368"/>
      <c r="D156" s="141"/>
      <c r="E156" s="5" t="str">
        <f t="shared" si="24"/>
        <v/>
      </c>
      <c r="F156" s="5" t="str">
        <f t="shared" si="25"/>
        <v/>
      </c>
      <c r="G156" s="368"/>
      <c r="H156" s="6" t="str">
        <f t="shared" si="26"/>
        <v/>
      </c>
      <c r="I156" s="5" t="str">
        <f t="shared" si="27"/>
        <v/>
      </c>
      <c r="J156" s="338"/>
      <c r="K156" s="72" t="s">
        <v>29</v>
      </c>
      <c r="L156" s="5">
        <f t="shared" si="28"/>
        <v>0</v>
      </c>
      <c r="M156" s="183"/>
      <c r="N156" s="183"/>
      <c r="O156" s="98" t="e">
        <f t="shared" si="33"/>
        <v>#VALUE!</v>
      </c>
      <c r="P156" s="33" t="s">
        <v>13</v>
      </c>
      <c r="Q156" s="5">
        <f t="shared" si="29"/>
        <v>0</v>
      </c>
      <c r="R156" s="4" t="s">
        <v>52</v>
      </c>
      <c r="S156" s="5">
        <f t="shared" si="30"/>
        <v>0</v>
      </c>
      <c r="T156" s="41" t="str">
        <f t="shared" si="31"/>
        <v/>
      </c>
      <c r="U156" s="41" t="str">
        <f t="shared" si="32"/>
        <v/>
      </c>
      <c r="V156" s="382"/>
      <c r="W156" s="41" t="str">
        <f t="shared" si="35"/>
        <v/>
      </c>
      <c r="X156" s="41" t="str">
        <f t="shared" si="34"/>
        <v/>
      </c>
    </row>
    <row r="157" spans="1:24" ht="26.25" customHeight="1" x14ac:dyDescent="0.25">
      <c r="A157" s="74" t="str">
        <f>IF(B157="","",MAX($A$8:A156)+1)</f>
        <v/>
      </c>
      <c r="B157" s="73"/>
      <c r="C157" s="368"/>
      <c r="D157" s="141"/>
      <c r="E157" s="5" t="str">
        <f t="shared" si="24"/>
        <v/>
      </c>
      <c r="F157" s="5" t="str">
        <f t="shared" si="25"/>
        <v/>
      </c>
      <c r="G157" s="368"/>
      <c r="H157" s="6" t="str">
        <f t="shared" si="26"/>
        <v/>
      </c>
      <c r="I157" s="5" t="str">
        <f t="shared" si="27"/>
        <v/>
      </c>
      <c r="J157" s="338"/>
      <c r="K157" s="72" t="s">
        <v>29</v>
      </c>
      <c r="L157" s="5">
        <f t="shared" si="28"/>
        <v>0</v>
      </c>
      <c r="M157" s="183"/>
      <c r="N157" s="183"/>
      <c r="O157" s="98" t="e">
        <f t="shared" si="33"/>
        <v>#VALUE!</v>
      </c>
      <c r="P157" s="33" t="s">
        <v>13</v>
      </c>
      <c r="Q157" s="5">
        <f t="shared" si="29"/>
        <v>0</v>
      </c>
      <c r="R157" s="4" t="s">
        <v>52</v>
      </c>
      <c r="S157" s="5">
        <f t="shared" si="30"/>
        <v>0</v>
      </c>
      <c r="T157" s="41" t="str">
        <f t="shared" si="31"/>
        <v/>
      </c>
      <c r="U157" s="41" t="str">
        <f t="shared" si="32"/>
        <v/>
      </c>
      <c r="V157" s="382"/>
      <c r="W157" s="41" t="str">
        <f t="shared" si="35"/>
        <v/>
      </c>
      <c r="X157" s="41" t="str">
        <f t="shared" si="34"/>
        <v/>
      </c>
    </row>
    <row r="158" spans="1:24" ht="26.25" customHeight="1" x14ac:dyDescent="0.25">
      <c r="A158" s="74" t="str">
        <f>IF(B158="","",MAX($A$8:A157)+1)</f>
        <v/>
      </c>
      <c r="B158" s="73"/>
      <c r="C158" s="368"/>
      <c r="D158" s="141"/>
      <c r="E158" s="5" t="str">
        <f t="shared" si="24"/>
        <v/>
      </c>
      <c r="F158" s="5" t="str">
        <f t="shared" si="25"/>
        <v/>
      </c>
      <c r="G158" s="368"/>
      <c r="H158" s="6" t="str">
        <f t="shared" si="26"/>
        <v/>
      </c>
      <c r="I158" s="5" t="str">
        <f t="shared" si="27"/>
        <v/>
      </c>
      <c r="J158" s="338"/>
      <c r="K158" s="72" t="s">
        <v>29</v>
      </c>
      <c r="L158" s="5">
        <f t="shared" si="28"/>
        <v>0</v>
      </c>
      <c r="M158" s="183"/>
      <c r="N158" s="183"/>
      <c r="O158" s="98" t="e">
        <f t="shared" si="33"/>
        <v>#VALUE!</v>
      </c>
      <c r="P158" s="33" t="s">
        <v>13</v>
      </c>
      <c r="Q158" s="5">
        <f t="shared" si="29"/>
        <v>0</v>
      </c>
      <c r="R158" s="4" t="s">
        <v>52</v>
      </c>
      <c r="S158" s="5">
        <f t="shared" si="30"/>
        <v>0</v>
      </c>
      <c r="T158" s="41" t="str">
        <f t="shared" si="31"/>
        <v/>
      </c>
      <c r="U158" s="41" t="str">
        <f t="shared" si="32"/>
        <v/>
      </c>
      <c r="V158" s="382"/>
      <c r="W158" s="41" t="str">
        <f t="shared" si="35"/>
        <v/>
      </c>
      <c r="X158" s="41" t="str">
        <f t="shared" si="34"/>
        <v/>
      </c>
    </row>
    <row r="159" spans="1:24" ht="26.25" customHeight="1" x14ac:dyDescent="0.25">
      <c r="A159" s="74" t="str">
        <f>IF(B159="","",MAX($A$8:A158)+1)</f>
        <v/>
      </c>
      <c r="B159" s="73"/>
      <c r="C159" s="368"/>
      <c r="D159" s="141"/>
      <c r="E159" s="5" t="str">
        <f t="shared" si="24"/>
        <v/>
      </c>
      <c r="F159" s="5" t="str">
        <f t="shared" si="25"/>
        <v/>
      </c>
      <c r="G159" s="368"/>
      <c r="H159" s="6" t="str">
        <f t="shared" si="26"/>
        <v/>
      </c>
      <c r="I159" s="5" t="str">
        <f t="shared" si="27"/>
        <v/>
      </c>
      <c r="J159" s="338"/>
      <c r="K159" s="72" t="s">
        <v>29</v>
      </c>
      <c r="L159" s="5">
        <f t="shared" si="28"/>
        <v>0</v>
      </c>
      <c r="M159" s="183"/>
      <c r="N159" s="183"/>
      <c r="O159" s="98" t="e">
        <f t="shared" si="33"/>
        <v>#VALUE!</v>
      </c>
      <c r="P159" s="33" t="s">
        <v>13</v>
      </c>
      <c r="Q159" s="5">
        <f t="shared" si="29"/>
        <v>0</v>
      </c>
      <c r="R159" s="4" t="s">
        <v>52</v>
      </c>
      <c r="S159" s="5">
        <f t="shared" si="30"/>
        <v>0</v>
      </c>
      <c r="T159" s="41" t="str">
        <f t="shared" si="31"/>
        <v/>
      </c>
      <c r="U159" s="41" t="str">
        <f t="shared" si="32"/>
        <v/>
      </c>
      <c r="V159" s="382"/>
      <c r="W159" s="41" t="str">
        <f t="shared" si="35"/>
        <v/>
      </c>
      <c r="X159" s="41" t="str">
        <f t="shared" si="34"/>
        <v/>
      </c>
    </row>
    <row r="160" spans="1:24" ht="26.25" customHeight="1" x14ac:dyDescent="0.25">
      <c r="A160" s="74" t="str">
        <f>IF(B160="","",MAX($A$8:A159)+1)</f>
        <v/>
      </c>
      <c r="B160" s="73"/>
      <c r="C160" s="368"/>
      <c r="D160" s="141"/>
      <c r="E160" s="5" t="str">
        <f t="shared" si="24"/>
        <v/>
      </c>
      <c r="F160" s="5" t="str">
        <f t="shared" si="25"/>
        <v/>
      </c>
      <c r="G160" s="368"/>
      <c r="H160" s="6" t="str">
        <f t="shared" si="26"/>
        <v/>
      </c>
      <c r="I160" s="5" t="str">
        <f t="shared" si="27"/>
        <v/>
      </c>
      <c r="J160" s="338"/>
      <c r="K160" s="72" t="s">
        <v>29</v>
      </c>
      <c r="L160" s="5">
        <f t="shared" si="28"/>
        <v>0</v>
      </c>
      <c r="M160" s="183"/>
      <c r="N160" s="183"/>
      <c r="O160" s="98" t="e">
        <f t="shared" si="33"/>
        <v>#VALUE!</v>
      </c>
      <c r="P160" s="33" t="s">
        <v>13</v>
      </c>
      <c r="Q160" s="5">
        <f t="shared" si="29"/>
        <v>0</v>
      </c>
      <c r="R160" s="4" t="s">
        <v>52</v>
      </c>
      <c r="S160" s="5">
        <f t="shared" si="30"/>
        <v>0</v>
      </c>
      <c r="T160" s="41" t="str">
        <f t="shared" si="31"/>
        <v/>
      </c>
      <c r="U160" s="41" t="str">
        <f t="shared" si="32"/>
        <v/>
      </c>
      <c r="V160" s="382"/>
      <c r="W160" s="41" t="str">
        <f t="shared" si="35"/>
        <v/>
      </c>
      <c r="X160" s="41" t="str">
        <f t="shared" si="34"/>
        <v/>
      </c>
    </row>
    <row r="161" spans="1:24" ht="26.25" customHeight="1" x14ac:dyDescent="0.25">
      <c r="A161" s="74" t="str">
        <f>IF(B161="","",MAX($A$8:A160)+1)</f>
        <v/>
      </c>
      <c r="B161" s="73"/>
      <c r="C161" s="368"/>
      <c r="D161" s="141"/>
      <c r="E161" s="5" t="str">
        <f t="shared" si="24"/>
        <v/>
      </c>
      <c r="F161" s="5" t="str">
        <f t="shared" si="25"/>
        <v/>
      </c>
      <c r="G161" s="368"/>
      <c r="H161" s="6" t="str">
        <f t="shared" si="26"/>
        <v/>
      </c>
      <c r="I161" s="5" t="str">
        <f t="shared" si="27"/>
        <v/>
      </c>
      <c r="J161" s="338"/>
      <c r="K161" s="72" t="s">
        <v>29</v>
      </c>
      <c r="L161" s="5">
        <f t="shared" si="28"/>
        <v>0</v>
      </c>
      <c r="M161" s="183"/>
      <c r="N161" s="183"/>
      <c r="O161" s="98" t="e">
        <f t="shared" si="33"/>
        <v>#VALUE!</v>
      </c>
      <c r="P161" s="33" t="s">
        <v>13</v>
      </c>
      <c r="Q161" s="5">
        <f t="shared" si="29"/>
        <v>0</v>
      </c>
      <c r="R161" s="4" t="s">
        <v>52</v>
      </c>
      <c r="S161" s="5">
        <f t="shared" si="30"/>
        <v>0</v>
      </c>
      <c r="T161" s="41" t="str">
        <f t="shared" si="31"/>
        <v/>
      </c>
      <c r="U161" s="41" t="str">
        <f t="shared" si="32"/>
        <v/>
      </c>
      <c r="V161" s="382"/>
      <c r="W161" s="41" t="str">
        <f t="shared" si="35"/>
        <v/>
      </c>
      <c r="X161" s="41" t="str">
        <f t="shared" si="34"/>
        <v/>
      </c>
    </row>
    <row r="162" spans="1:24" ht="26.25" customHeight="1" x14ac:dyDescent="0.25">
      <c r="A162" s="74" t="str">
        <f>IF(B162="","",MAX($A$8:A161)+1)</f>
        <v/>
      </c>
      <c r="B162" s="73"/>
      <c r="C162" s="368"/>
      <c r="D162" s="141"/>
      <c r="E162" s="5" t="str">
        <f t="shared" si="24"/>
        <v/>
      </c>
      <c r="F162" s="5" t="str">
        <f t="shared" si="25"/>
        <v/>
      </c>
      <c r="G162" s="368"/>
      <c r="H162" s="6" t="str">
        <f t="shared" si="26"/>
        <v/>
      </c>
      <c r="I162" s="5" t="str">
        <f t="shared" si="27"/>
        <v/>
      </c>
      <c r="J162" s="338"/>
      <c r="K162" s="72" t="s">
        <v>29</v>
      </c>
      <c r="L162" s="5">
        <f t="shared" si="28"/>
        <v>0</v>
      </c>
      <c r="M162" s="183"/>
      <c r="N162" s="183"/>
      <c r="O162" s="98" t="e">
        <f t="shared" si="33"/>
        <v>#VALUE!</v>
      </c>
      <c r="P162" s="33" t="s">
        <v>13</v>
      </c>
      <c r="Q162" s="5">
        <f t="shared" si="29"/>
        <v>0</v>
      </c>
      <c r="R162" s="4" t="s">
        <v>52</v>
      </c>
      <c r="S162" s="5">
        <f t="shared" si="30"/>
        <v>0</v>
      </c>
      <c r="T162" s="41" t="str">
        <f t="shared" si="31"/>
        <v/>
      </c>
      <c r="U162" s="41" t="str">
        <f t="shared" si="32"/>
        <v/>
      </c>
      <c r="V162" s="382"/>
      <c r="W162" s="41" t="str">
        <f t="shared" si="35"/>
        <v/>
      </c>
      <c r="X162" s="41" t="str">
        <f t="shared" si="34"/>
        <v/>
      </c>
    </row>
    <row r="163" spans="1:24" ht="26.25" customHeight="1" x14ac:dyDescent="0.25">
      <c r="A163" s="74" t="str">
        <f>IF(B163="","",MAX($A$8:A162)+1)</f>
        <v/>
      </c>
      <c r="B163" s="73"/>
      <c r="C163" s="368"/>
      <c r="D163" s="141"/>
      <c r="E163" s="5" t="str">
        <f t="shared" si="24"/>
        <v/>
      </c>
      <c r="F163" s="5" t="str">
        <f t="shared" si="25"/>
        <v/>
      </c>
      <c r="G163" s="368"/>
      <c r="H163" s="6" t="str">
        <f t="shared" si="26"/>
        <v/>
      </c>
      <c r="I163" s="5" t="str">
        <f t="shared" si="27"/>
        <v/>
      </c>
      <c r="J163" s="338"/>
      <c r="K163" s="72" t="s">
        <v>29</v>
      </c>
      <c r="L163" s="5">
        <f t="shared" si="28"/>
        <v>0</v>
      </c>
      <c r="M163" s="183"/>
      <c r="N163" s="183"/>
      <c r="O163" s="98" t="e">
        <f t="shared" si="33"/>
        <v>#VALUE!</v>
      </c>
      <c r="P163" s="33" t="s">
        <v>13</v>
      </c>
      <c r="Q163" s="5">
        <f t="shared" si="29"/>
        <v>0</v>
      </c>
      <c r="R163" s="4" t="s">
        <v>52</v>
      </c>
      <c r="S163" s="5">
        <f t="shared" si="30"/>
        <v>0</v>
      </c>
      <c r="T163" s="41" t="str">
        <f t="shared" si="31"/>
        <v/>
      </c>
      <c r="U163" s="41" t="str">
        <f t="shared" si="32"/>
        <v/>
      </c>
      <c r="V163" s="382"/>
      <c r="W163" s="41" t="str">
        <f t="shared" si="35"/>
        <v/>
      </c>
      <c r="X163" s="41" t="str">
        <f t="shared" si="34"/>
        <v/>
      </c>
    </row>
    <row r="164" spans="1:24" ht="26.25" customHeight="1" x14ac:dyDescent="0.25">
      <c r="A164" s="74" t="str">
        <f>IF(B164="","",MAX($A$8:A163)+1)</f>
        <v/>
      </c>
      <c r="B164" s="73"/>
      <c r="C164" s="368"/>
      <c r="D164" s="141"/>
      <c r="E164" s="5" t="str">
        <f t="shared" si="24"/>
        <v/>
      </c>
      <c r="F164" s="5" t="str">
        <f t="shared" si="25"/>
        <v/>
      </c>
      <c r="G164" s="368"/>
      <c r="H164" s="6" t="str">
        <f t="shared" si="26"/>
        <v/>
      </c>
      <c r="I164" s="5" t="str">
        <f t="shared" si="27"/>
        <v/>
      </c>
      <c r="J164" s="338"/>
      <c r="K164" s="72" t="s">
        <v>29</v>
      </c>
      <c r="L164" s="5">
        <f t="shared" si="28"/>
        <v>0</v>
      </c>
      <c r="M164" s="183"/>
      <c r="N164" s="183"/>
      <c r="O164" s="98" t="e">
        <f t="shared" si="33"/>
        <v>#VALUE!</v>
      </c>
      <c r="P164" s="33" t="s">
        <v>13</v>
      </c>
      <c r="Q164" s="5">
        <f t="shared" si="29"/>
        <v>0</v>
      </c>
      <c r="R164" s="4" t="s">
        <v>52</v>
      </c>
      <c r="S164" s="5">
        <f t="shared" si="30"/>
        <v>0</v>
      </c>
      <c r="T164" s="41" t="str">
        <f t="shared" si="31"/>
        <v/>
      </c>
      <c r="U164" s="41" t="str">
        <f t="shared" si="32"/>
        <v/>
      </c>
      <c r="V164" s="382"/>
      <c r="W164" s="41" t="str">
        <f t="shared" si="35"/>
        <v/>
      </c>
      <c r="X164" s="41" t="str">
        <f t="shared" si="34"/>
        <v/>
      </c>
    </row>
    <row r="165" spans="1:24" ht="26.25" customHeight="1" x14ac:dyDescent="0.25">
      <c r="A165" s="74" t="str">
        <f>IF(B165="","",MAX($A$8:A164)+1)</f>
        <v/>
      </c>
      <c r="B165" s="73"/>
      <c r="C165" s="368"/>
      <c r="D165" s="141"/>
      <c r="E165" s="5" t="str">
        <f t="shared" si="24"/>
        <v/>
      </c>
      <c r="F165" s="5" t="str">
        <f t="shared" si="25"/>
        <v/>
      </c>
      <c r="G165" s="368"/>
      <c r="H165" s="6" t="str">
        <f t="shared" si="26"/>
        <v/>
      </c>
      <c r="I165" s="5" t="str">
        <f t="shared" si="27"/>
        <v/>
      </c>
      <c r="J165" s="338"/>
      <c r="K165" s="72" t="s">
        <v>29</v>
      </c>
      <c r="L165" s="5">
        <f t="shared" si="28"/>
        <v>0</v>
      </c>
      <c r="M165" s="183"/>
      <c r="N165" s="183"/>
      <c r="O165" s="98" t="e">
        <f t="shared" si="33"/>
        <v>#VALUE!</v>
      </c>
      <c r="P165" s="33" t="s">
        <v>13</v>
      </c>
      <c r="Q165" s="5">
        <f t="shared" si="29"/>
        <v>0</v>
      </c>
      <c r="R165" s="4" t="s">
        <v>52</v>
      </c>
      <c r="S165" s="5">
        <f t="shared" si="30"/>
        <v>0</v>
      </c>
      <c r="T165" s="41" t="str">
        <f t="shared" si="31"/>
        <v/>
      </c>
      <c r="U165" s="41" t="str">
        <f t="shared" si="32"/>
        <v/>
      </c>
      <c r="V165" s="382"/>
      <c r="W165" s="41" t="str">
        <f t="shared" si="35"/>
        <v/>
      </c>
      <c r="X165" s="41" t="str">
        <f t="shared" si="34"/>
        <v/>
      </c>
    </row>
    <row r="166" spans="1:24" ht="26.25" customHeight="1" x14ac:dyDescent="0.25">
      <c r="A166" s="74" t="str">
        <f>IF(B166="","",MAX($A$8:A165)+1)</f>
        <v/>
      </c>
      <c r="B166" s="73"/>
      <c r="C166" s="368"/>
      <c r="D166" s="141"/>
      <c r="E166" s="5" t="str">
        <f t="shared" si="24"/>
        <v/>
      </c>
      <c r="F166" s="5" t="str">
        <f t="shared" si="25"/>
        <v/>
      </c>
      <c r="G166" s="368"/>
      <c r="H166" s="6" t="str">
        <f t="shared" si="26"/>
        <v/>
      </c>
      <c r="I166" s="5" t="str">
        <f t="shared" si="27"/>
        <v/>
      </c>
      <c r="J166" s="338"/>
      <c r="K166" s="72" t="s">
        <v>29</v>
      </c>
      <c r="L166" s="5">
        <f t="shared" si="28"/>
        <v>0</v>
      </c>
      <c r="M166" s="183"/>
      <c r="N166" s="183"/>
      <c r="O166" s="98" t="e">
        <f t="shared" si="33"/>
        <v>#VALUE!</v>
      </c>
      <c r="P166" s="33" t="s">
        <v>13</v>
      </c>
      <c r="Q166" s="5">
        <f t="shared" si="29"/>
        <v>0</v>
      </c>
      <c r="R166" s="4" t="s">
        <v>52</v>
      </c>
      <c r="S166" s="5">
        <f t="shared" si="30"/>
        <v>0</v>
      </c>
      <c r="T166" s="41" t="str">
        <f t="shared" si="31"/>
        <v/>
      </c>
      <c r="U166" s="41" t="str">
        <f t="shared" si="32"/>
        <v/>
      </c>
      <c r="V166" s="382"/>
      <c r="W166" s="41" t="str">
        <f t="shared" si="35"/>
        <v/>
      </c>
      <c r="X166" s="41" t="str">
        <f t="shared" si="34"/>
        <v/>
      </c>
    </row>
    <row r="167" spans="1:24" ht="26.25" customHeight="1" x14ac:dyDescent="0.25">
      <c r="A167" s="74" t="str">
        <f>IF(B167="","",MAX($A$8:A166)+1)</f>
        <v/>
      </c>
      <c r="B167" s="73"/>
      <c r="C167" s="368"/>
      <c r="D167" s="141"/>
      <c r="E167" s="5" t="str">
        <f t="shared" si="24"/>
        <v/>
      </c>
      <c r="F167" s="5" t="str">
        <f t="shared" si="25"/>
        <v/>
      </c>
      <c r="G167" s="368"/>
      <c r="H167" s="6" t="str">
        <f t="shared" si="26"/>
        <v/>
      </c>
      <c r="I167" s="5" t="str">
        <f t="shared" si="27"/>
        <v/>
      </c>
      <c r="J167" s="338"/>
      <c r="K167" s="72" t="s">
        <v>29</v>
      </c>
      <c r="L167" s="5">
        <f t="shared" si="28"/>
        <v>0</v>
      </c>
      <c r="M167" s="183"/>
      <c r="N167" s="183"/>
      <c r="O167" s="98" t="e">
        <f t="shared" si="33"/>
        <v>#VALUE!</v>
      </c>
      <c r="P167" s="33" t="s">
        <v>13</v>
      </c>
      <c r="Q167" s="5">
        <f t="shared" si="29"/>
        <v>0</v>
      </c>
      <c r="R167" s="4" t="s">
        <v>52</v>
      </c>
      <c r="S167" s="5">
        <f t="shared" si="30"/>
        <v>0</v>
      </c>
      <c r="T167" s="41" t="str">
        <f t="shared" si="31"/>
        <v/>
      </c>
      <c r="U167" s="41" t="str">
        <f t="shared" si="32"/>
        <v/>
      </c>
      <c r="V167" s="382"/>
      <c r="W167" s="41" t="str">
        <f t="shared" si="35"/>
        <v/>
      </c>
      <c r="X167" s="41" t="str">
        <f t="shared" si="34"/>
        <v/>
      </c>
    </row>
    <row r="168" spans="1:24" ht="26.25" customHeight="1" x14ac:dyDescent="0.25">
      <c r="A168" s="74" t="str">
        <f>IF(B168="","",MAX($A$8:A167)+1)</f>
        <v/>
      </c>
      <c r="B168" s="73"/>
      <c r="C168" s="368"/>
      <c r="D168" s="141"/>
      <c r="E168" s="5" t="str">
        <f t="shared" si="24"/>
        <v/>
      </c>
      <c r="F168" s="5" t="str">
        <f t="shared" si="25"/>
        <v/>
      </c>
      <c r="G168" s="368"/>
      <c r="H168" s="6" t="str">
        <f t="shared" si="26"/>
        <v/>
      </c>
      <c r="I168" s="5" t="str">
        <f t="shared" si="27"/>
        <v/>
      </c>
      <c r="J168" s="338"/>
      <c r="K168" s="72" t="s">
        <v>29</v>
      </c>
      <c r="L168" s="5">
        <f t="shared" si="28"/>
        <v>0</v>
      </c>
      <c r="M168" s="183"/>
      <c r="N168" s="183"/>
      <c r="O168" s="98" t="e">
        <f t="shared" si="33"/>
        <v>#VALUE!</v>
      </c>
      <c r="P168" s="33" t="s">
        <v>13</v>
      </c>
      <c r="Q168" s="5">
        <f t="shared" si="29"/>
        <v>0</v>
      </c>
      <c r="R168" s="4" t="s">
        <v>52</v>
      </c>
      <c r="S168" s="5">
        <f t="shared" si="30"/>
        <v>0</v>
      </c>
      <c r="T168" s="41" t="str">
        <f t="shared" si="31"/>
        <v/>
      </c>
      <c r="U168" s="41" t="str">
        <f t="shared" si="32"/>
        <v/>
      </c>
      <c r="V168" s="382"/>
      <c r="W168" s="41" t="str">
        <f t="shared" si="35"/>
        <v/>
      </c>
      <c r="X168" s="41" t="str">
        <f t="shared" si="34"/>
        <v/>
      </c>
    </row>
    <row r="169" spans="1:24" ht="26.25" customHeight="1" x14ac:dyDescent="0.25">
      <c r="A169" s="74" t="str">
        <f>IF(B169="","",MAX($A$8:A168)+1)</f>
        <v/>
      </c>
      <c r="B169" s="73"/>
      <c r="C169" s="368"/>
      <c r="D169" s="141"/>
      <c r="E169" s="5" t="str">
        <f t="shared" si="24"/>
        <v/>
      </c>
      <c r="F169" s="5" t="str">
        <f t="shared" si="25"/>
        <v/>
      </c>
      <c r="G169" s="368"/>
      <c r="H169" s="6" t="str">
        <f t="shared" si="26"/>
        <v/>
      </c>
      <c r="I169" s="5" t="str">
        <f t="shared" si="27"/>
        <v/>
      </c>
      <c r="J169" s="338"/>
      <c r="K169" s="72" t="s">
        <v>29</v>
      </c>
      <c r="L169" s="5">
        <f t="shared" si="28"/>
        <v>0</v>
      </c>
      <c r="M169" s="183"/>
      <c r="N169" s="183"/>
      <c r="O169" s="98" t="e">
        <f t="shared" si="33"/>
        <v>#VALUE!</v>
      </c>
      <c r="P169" s="33" t="s">
        <v>13</v>
      </c>
      <c r="Q169" s="5">
        <f t="shared" si="29"/>
        <v>0</v>
      </c>
      <c r="R169" s="4" t="s">
        <v>52</v>
      </c>
      <c r="S169" s="5">
        <f t="shared" si="30"/>
        <v>0</v>
      </c>
      <c r="T169" s="41" t="str">
        <f t="shared" si="31"/>
        <v/>
      </c>
      <c r="U169" s="41" t="str">
        <f t="shared" si="32"/>
        <v/>
      </c>
      <c r="V169" s="382"/>
      <c r="W169" s="41" t="str">
        <f t="shared" si="35"/>
        <v/>
      </c>
      <c r="X169" s="41" t="str">
        <f t="shared" si="34"/>
        <v/>
      </c>
    </row>
    <row r="170" spans="1:24" ht="26.25" customHeight="1" x14ac:dyDescent="0.25">
      <c r="A170" s="74" t="str">
        <f>IF(B170="","",MAX($A$8:A169)+1)</f>
        <v/>
      </c>
      <c r="B170" s="73"/>
      <c r="C170" s="368"/>
      <c r="D170" s="141"/>
      <c r="E170" s="5" t="str">
        <f t="shared" si="24"/>
        <v/>
      </c>
      <c r="F170" s="5" t="str">
        <f t="shared" si="25"/>
        <v/>
      </c>
      <c r="G170" s="368"/>
      <c r="H170" s="6" t="str">
        <f t="shared" si="26"/>
        <v/>
      </c>
      <c r="I170" s="5" t="str">
        <f t="shared" si="27"/>
        <v/>
      </c>
      <c r="J170" s="338"/>
      <c r="K170" s="72" t="s">
        <v>29</v>
      </c>
      <c r="L170" s="5">
        <f t="shared" si="28"/>
        <v>0</v>
      </c>
      <c r="M170" s="183"/>
      <c r="N170" s="183"/>
      <c r="O170" s="98" t="e">
        <f t="shared" si="33"/>
        <v>#VALUE!</v>
      </c>
      <c r="P170" s="33" t="s">
        <v>13</v>
      </c>
      <c r="Q170" s="5">
        <f t="shared" si="29"/>
        <v>0</v>
      </c>
      <c r="R170" s="4" t="s">
        <v>52</v>
      </c>
      <c r="S170" s="5">
        <f t="shared" si="30"/>
        <v>0</v>
      </c>
      <c r="T170" s="41" t="str">
        <f t="shared" si="31"/>
        <v/>
      </c>
      <c r="U170" s="41" t="str">
        <f t="shared" si="32"/>
        <v/>
      </c>
      <c r="V170" s="382"/>
      <c r="W170" s="41" t="str">
        <f t="shared" si="35"/>
        <v/>
      </c>
      <c r="X170" s="41" t="str">
        <f t="shared" si="34"/>
        <v/>
      </c>
    </row>
    <row r="171" spans="1:24" ht="26.25" customHeight="1" x14ac:dyDescent="0.25">
      <c r="A171" s="74" t="str">
        <f>IF(B171="","",MAX($A$8:A170)+1)</f>
        <v/>
      </c>
      <c r="B171" s="73"/>
      <c r="C171" s="368"/>
      <c r="D171" s="141"/>
      <c r="E171" s="5" t="str">
        <f t="shared" si="24"/>
        <v/>
      </c>
      <c r="F171" s="5" t="str">
        <f t="shared" si="25"/>
        <v/>
      </c>
      <c r="G171" s="368"/>
      <c r="H171" s="6" t="str">
        <f t="shared" si="26"/>
        <v/>
      </c>
      <c r="I171" s="5" t="str">
        <f t="shared" si="27"/>
        <v/>
      </c>
      <c r="J171" s="338"/>
      <c r="K171" s="72" t="s">
        <v>29</v>
      </c>
      <c r="L171" s="5">
        <f t="shared" si="28"/>
        <v>0</v>
      </c>
      <c r="M171" s="183"/>
      <c r="N171" s="183"/>
      <c r="O171" s="98" t="e">
        <f t="shared" si="33"/>
        <v>#VALUE!</v>
      </c>
      <c r="P171" s="33" t="s">
        <v>13</v>
      </c>
      <c r="Q171" s="5">
        <f t="shared" si="29"/>
        <v>0</v>
      </c>
      <c r="R171" s="4" t="s">
        <v>52</v>
      </c>
      <c r="S171" s="5">
        <f t="shared" si="30"/>
        <v>0</v>
      </c>
      <c r="T171" s="41" t="str">
        <f t="shared" si="31"/>
        <v/>
      </c>
      <c r="U171" s="41" t="str">
        <f t="shared" si="32"/>
        <v/>
      </c>
      <c r="V171" s="382"/>
      <c r="W171" s="41" t="str">
        <f t="shared" si="35"/>
        <v/>
      </c>
      <c r="X171" s="41" t="str">
        <f t="shared" si="34"/>
        <v/>
      </c>
    </row>
    <row r="172" spans="1:24" ht="26.25" customHeight="1" x14ac:dyDescent="0.25">
      <c r="A172" s="74" t="str">
        <f>IF(B172="","",MAX($A$8:A171)+1)</f>
        <v/>
      </c>
      <c r="B172" s="73"/>
      <c r="C172" s="368"/>
      <c r="D172" s="141"/>
      <c r="E172" s="5" t="str">
        <f t="shared" si="24"/>
        <v/>
      </c>
      <c r="F172" s="5" t="str">
        <f t="shared" si="25"/>
        <v/>
      </c>
      <c r="G172" s="368"/>
      <c r="H172" s="6" t="str">
        <f t="shared" si="26"/>
        <v/>
      </c>
      <c r="I172" s="5" t="str">
        <f t="shared" si="27"/>
        <v/>
      </c>
      <c r="J172" s="338"/>
      <c r="K172" s="72" t="s">
        <v>29</v>
      </c>
      <c r="L172" s="5">
        <f t="shared" si="28"/>
        <v>0</v>
      </c>
      <c r="M172" s="183"/>
      <c r="N172" s="183"/>
      <c r="O172" s="98" t="e">
        <f t="shared" si="33"/>
        <v>#VALUE!</v>
      </c>
      <c r="P172" s="33" t="s">
        <v>13</v>
      </c>
      <c r="Q172" s="5">
        <f t="shared" si="29"/>
        <v>0</v>
      </c>
      <c r="R172" s="4" t="s">
        <v>52</v>
      </c>
      <c r="S172" s="5">
        <f t="shared" si="30"/>
        <v>0</v>
      </c>
      <c r="T172" s="41" t="str">
        <f t="shared" si="31"/>
        <v/>
      </c>
      <c r="U172" s="41" t="str">
        <f t="shared" si="32"/>
        <v/>
      </c>
      <c r="V172" s="382"/>
      <c r="W172" s="41" t="str">
        <f t="shared" si="35"/>
        <v/>
      </c>
      <c r="X172" s="41" t="str">
        <f t="shared" si="34"/>
        <v/>
      </c>
    </row>
    <row r="173" spans="1:24" ht="26.25" customHeight="1" x14ac:dyDescent="0.25">
      <c r="A173" s="74" t="str">
        <f>IF(B173="","",MAX($A$8:A172)+1)</f>
        <v/>
      </c>
      <c r="B173" s="73"/>
      <c r="C173" s="368"/>
      <c r="D173" s="141"/>
      <c r="E173" s="5" t="str">
        <f t="shared" si="24"/>
        <v/>
      </c>
      <c r="F173" s="5" t="str">
        <f t="shared" si="25"/>
        <v/>
      </c>
      <c r="G173" s="368"/>
      <c r="H173" s="6" t="str">
        <f t="shared" si="26"/>
        <v/>
      </c>
      <c r="I173" s="5" t="str">
        <f t="shared" si="27"/>
        <v/>
      </c>
      <c r="J173" s="338"/>
      <c r="K173" s="72" t="s">
        <v>29</v>
      </c>
      <c r="L173" s="5">
        <f t="shared" si="28"/>
        <v>0</v>
      </c>
      <c r="M173" s="183"/>
      <c r="N173" s="183"/>
      <c r="O173" s="98" t="e">
        <f t="shared" si="33"/>
        <v>#VALUE!</v>
      </c>
      <c r="P173" s="33" t="s">
        <v>13</v>
      </c>
      <c r="Q173" s="5">
        <f t="shared" si="29"/>
        <v>0</v>
      </c>
      <c r="R173" s="4" t="s">
        <v>52</v>
      </c>
      <c r="S173" s="5">
        <f t="shared" si="30"/>
        <v>0</v>
      </c>
      <c r="T173" s="41" t="str">
        <f t="shared" si="31"/>
        <v/>
      </c>
      <c r="U173" s="41" t="str">
        <f t="shared" si="32"/>
        <v/>
      </c>
      <c r="V173" s="382"/>
      <c r="W173" s="41" t="str">
        <f t="shared" si="35"/>
        <v/>
      </c>
      <c r="X173" s="41" t="str">
        <f t="shared" si="34"/>
        <v/>
      </c>
    </row>
    <row r="174" spans="1:24" ht="26.25" customHeight="1" x14ac:dyDescent="0.25">
      <c r="A174" s="74" t="str">
        <f>IF(B174="","",MAX($A$8:A173)+1)</f>
        <v/>
      </c>
      <c r="B174" s="73"/>
      <c r="C174" s="368"/>
      <c r="D174" s="141"/>
      <c r="E174" s="5" t="str">
        <f t="shared" si="24"/>
        <v/>
      </c>
      <c r="F174" s="5" t="str">
        <f t="shared" si="25"/>
        <v/>
      </c>
      <c r="G174" s="368"/>
      <c r="H174" s="6" t="str">
        <f t="shared" si="26"/>
        <v/>
      </c>
      <c r="I174" s="5" t="str">
        <f t="shared" si="27"/>
        <v/>
      </c>
      <c r="J174" s="338"/>
      <c r="K174" s="72" t="s">
        <v>29</v>
      </c>
      <c r="L174" s="5">
        <f t="shared" si="28"/>
        <v>0</v>
      </c>
      <c r="M174" s="183"/>
      <c r="N174" s="183"/>
      <c r="O174" s="98" t="e">
        <f t="shared" si="33"/>
        <v>#VALUE!</v>
      </c>
      <c r="P174" s="33" t="s">
        <v>13</v>
      </c>
      <c r="Q174" s="5">
        <f t="shared" si="29"/>
        <v>0</v>
      </c>
      <c r="R174" s="4" t="s">
        <v>52</v>
      </c>
      <c r="S174" s="5">
        <f t="shared" si="30"/>
        <v>0</v>
      </c>
      <c r="T174" s="41" t="str">
        <f t="shared" si="31"/>
        <v/>
      </c>
      <c r="U174" s="41" t="str">
        <f t="shared" si="32"/>
        <v/>
      </c>
      <c r="V174" s="382"/>
      <c r="W174" s="41" t="str">
        <f t="shared" si="35"/>
        <v/>
      </c>
      <c r="X174" s="41" t="str">
        <f t="shared" si="34"/>
        <v/>
      </c>
    </row>
    <row r="175" spans="1:24" ht="26.25" customHeight="1" x14ac:dyDescent="0.25">
      <c r="A175" s="74" t="str">
        <f>IF(B175="","",MAX($A$8:A174)+1)</f>
        <v/>
      </c>
      <c r="B175" s="73"/>
      <c r="C175" s="368"/>
      <c r="D175" s="141"/>
      <c r="E175" s="5" t="str">
        <f t="shared" si="24"/>
        <v/>
      </c>
      <c r="F175" s="5" t="str">
        <f t="shared" si="25"/>
        <v/>
      </c>
      <c r="G175" s="368"/>
      <c r="H175" s="6" t="str">
        <f t="shared" si="26"/>
        <v/>
      </c>
      <c r="I175" s="5" t="str">
        <f t="shared" si="27"/>
        <v/>
      </c>
      <c r="J175" s="338"/>
      <c r="K175" s="72" t="s">
        <v>29</v>
      </c>
      <c r="L175" s="5">
        <f t="shared" si="28"/>
        <v>0</v>
      </c>
      <c r="M175" s="183"/>
      <c r="N175" s="183"/>
      <c r="O175" s="98" t="e">
        <f t="shared" si="33"/>
        <v>#VALUE!</v>
      </c>
      <c r="P175" s="33" t="s">
        <v>13</v>
      </c>
      <c r="Q175" s="5">
        <f t="shared" si="29"/>
        <v>0</v>
      </c>
      <c r="R175" s="4" t="s">
        <v>52</v>
      </c>
      <c r="S175" s="5">
        <f t="shared" si="30"/>
        <v>0</v>
      </c>
      <c r="T175" s="41" t="str">
        <f t="shared" si="31"/>
        <v/>
      </c>
      <c r="U175" s="41" t="str">
        <f t="shared" si="32"/>
        <v/>
      </c>
      <c r="V175" s="382"/>
      <c r="W175" s="41" t="str">
        <f t="shared" si="35"/>
        <v/>
      </c>
      <c r="X175" s="41" t="str">
        <f t="shared" si="34"/>
        <v/>
      </c>
    </row>
    <row r="176" spans="1:24" ht="26.25" customHeight="1" x14ac:dyDescent="0.25">
      <c r="A176" s="74" t="str">
        <f>IF(B176="","",MAX($A$8:A175)+1)</f>
        <v/>
      </c>
      <c r="B176" s="73"/>
      <c r="C176" s="368"/>
      <c r="D176" s="141"/>
      <c r="E176" s="5" t="str">
        <f t="shared" si="24"/>
        <v/>
      </c>
      <c r="F176" s="5" t="str">
        <f t="shared" si="25"/>
        <v/>
      </c>
      <c r="G176" s="368"/>
      <c r="H176" s="6" t="str">
        <f t="shared" si="26"/>
        <v/>
      </c>
      <c r="I176" s="5" t="str">
        <f t="shared" si="27"/>
        <v/>
      </c>
      <c r="J176" s="338"/>
      <c r="K176" s="72" t="s">
        <v>29</v>
      </c>
      <c r="L176" s="5">
        <f t="shared" si="28"/>
        <v>0</v>
      </c>
      <c r="M176" s="183"/>
      <c r="N176" s="183"/>
      <c r="O176" s="98" t="e">
        <f t="shared" si="33"/>
        <v>#VALUE!</v>
      </c>
      <c r="P176" s="33" t="s">
        <v>13</v>
      </c>
      <c r="Q176" s="5">
        <f t="shared" si="29"/>
        <v>0</v>
      </c>
      <c r="R176" s="4" t="s">
        <v>52</v>
      </c>
      <c r="S176" s="5">
        <f t="shared" si="30"/>
        <v>0</v>
      </c>
      <c r="T176" s="41" t="str">
        <f t="shared" si="31"/>
        <v/>
      </c>
      <c r="U176" s="41" t="str">
        <f t="shared" si="32"/>
        <v/>
      </c>
      <c r="V176" s="382"/>
      <c r="W176" s="41" t="str">
        <f t="shared" si="35"/>
        <v/>
      </c>
      <c r="X176" s="41" t="str">
        <f t="shared" si="34"/>
        <v/>
      </c>
    </row>
    <row r="177" spans="1:24" ht="26.25" customHeight="1" x14ac:dyDescent="0.25">
      <c r="A177" s="74" t="str">
        <f>IF(B177="","",MAX($A$8:A176)+1)</f>
        <v/>
      </c>
      <c r="B177" s="73"/>
      <c r="C177" s="368"/>
      <c r="D177" s="141"/>
      <c r="E177" s="5" t="str">
        <f t="shared" si="24"/>
        <v/>
      </c>
      <c r="F177" s="5" t="str">
        <f t="shared" si="25"/>
        <v/>
      </c>
      <c r="G177" s="368"/>
      <c r="H177" s="6" t="str">
        <f t="shared" si="26"/>
        <v/>
      </c>
      <c r="I177" s="5" t="str">
        <f t="shared" si="27"/>
        <v/>
      </c>
      <c r="J177" s="338"/>
      <c r="K177" s="72" t="s">
        <v>29</v>
      </c>
      <c r="L177" s="5">
        <f t="shared" si="28"/>
        <v>0</v>
      </c>
      <c r="M177" s="183"/>
      <c r="N177" s="183"/>
      <c r="O177" s="98" t="e">
        <f t="shared" si="33"/>
        <v>#VALUE!</v>
      </c>
      <c r="P177" s="33" t="s">
        <v>13</v>
      </c>
      <c r="Q177" s="5">
        <f t="shared" si="29"/>
        <v>0</v>
      </c>
      <c r="R177" s="4" t="s">
        <v>52</v>
      </c>
      <c r="S177" s="5">
        <f t="shared" si="30"/>
        <v>0</v>
      </c>
      <c r="T177" s="41" t="str">
        <f t="shared" si="31"/>
        <v/>
      </c>
      <c r="U177" s="41" t="str">
        <f t="shared" si="32"/>
        <v/>
      </c>
      <c r="V177" s="382"/>
      <c r="W177" s="41" t="str">
        <f t="shared" si="35"/>
        <v/>
      </c>
      <c r="X177" s="41" t="str">
        <f t="shared" si="34"/>
        <v/>
      </c>
    </row>
    <row r="178" spans="1:24" ht="26.25" customHeight="1" x14ac:dyDescent="0.25">
      <c r="A178" s="74" t="str">
        <f>IF(B178="","",MAX($A$8:A177)+1)</f>
        <v/>
      </c>
      <c r="B178" s="73"/>
      <c r="C178" s="368"/>
      <c r="D178" s="141"/>
      <c r="E178" s="5" t="str">
        <f t="shared" si="24"/>
        <v/>
      </c>
      <c r="F178" s="5" t="str">
        <f t="shared" si="25"/>
        <v/>
      </c>
      <c r="G178" s="368"/>
      <c r="H178" s="6" t="str">
        <f t="shared" si="26"/>
        <v/>
      </c>
      <c r="I178" s="5" t="str">
        <f t="shared" si="27"/>
        <v/>
      </c>
      <c r="J178" s="338"/>
      <c r="K178" s="72" t="s">
        <v>29</v>
      </c>
      <c r="L178" s="5">
        <f t="shared" si="28"/>
        <v>0</v>
      </c>
      <c r="M178" s="183"/>
      <c r="N178" s="183"/>
      <c r="O178" s="98" t="e">
        <f t="shared" si="33"/>
        <v>#VALUE!</v>
      </c>
      <c r="P178" s="33" t="s">
        <v>13</v>
      </c>
      <c r="Q178" s="5">
        <f t="shared" si="29"/>
        <v>0</v>
      </c>
      <c r="R178" s="4" t="s">
        <v>52</v>
      </c>
      <c r="S178" s="5">
        <f t="shared" si="30"/>
        <v>0</v>
      </c>
      <c r="T178" s="41" t="str">
        <f t="shared" si="31"/>
        <v/>
      </c>
      <c r="U178" s="41" t="str">
        <f t="shared" si="32"/>
        <v/>
      </c>
      <c r="V178" s="382"/>
      <c r="W178" s="41" t="str">
        <f t="shared" si="35"/>
        <v/>
      </c>
      <c r="X178" s="41" t="str">
        <f t="shared" si="34"/>
        <v/>
      </c>
    </row>
    <row r="179" spans="1:24" ht="26.25" customHeight="1" x14ac:dyDescent="0.25">
      <c r="A179" s="74" t="str">
        <f>IF(B179="","",MAX($A$8:A178)+1)</f>
        <v/>
      </c>
      <c r="B179" s="73"/>
      <c r="C179" s="368"/>
      <c r="D179" s="141"/>
      <c r="E179" s="5" t="str">
        <f t="shared" si="24"/>
        <v/>
      </c>
      <c r="F179" s="5" t="str">
        <f t="shared" si="25"/>
        <v/>
      </c>
      <c r="G179" s="368"/>
      <c r="H179" s="6" t="str">
        <f t="shared" si="26"/>
        <v/>
      </c>
      <c r="I179" s="5" t="str">
        <f t="shared" si="27"/>
        <v/>
      </c>
      <c r="J179" s="338"/>
      <c r="K179" s="72" t="s">
        <v>29</v>
      </c>
      <c r="L179" s="5">
        <f t="shared" si="28"/>
        <v>0</v>
      </c>
      <c r="M179" s="183"/>
      <c r="N179" s="183"/>
      <c r="O179" s="98" t="e">
        <f t="shared" si="33"/>
        <v>#VALUE!</v>
      </c>
      <c r="P179" s="33" t="s">
        <v>13</v>
      </c>
      <c r="Q179" s="5">
        <f t="shared" si="29"/>
        <v>0</v>
      </c>
      <c r="R179" s="4" t="s">
        <v>52</v>
      </c>
      <c r="S179" s="5">
        <f t="shared" si="30"/>
        <v>0</v>
      </c>
      <c r="T179" s="41" t="str">
        <f t="shared" si="31"/>
        <v/>
      </c>
      <c r="U179" s="41" t="str">
        <f t="shared" si="32"/>
        <v/>
      </c>
      <c r="V179" s="382"/>
      <c r="W179" s="41" t="str">
        <f t="shared" si="35"/>
        <v/>
      </c>
      <c r="X179" s="41" t="str">
        <f t="shared" si="34"/>
        <v/>
      </c>
    </row>
    <row r="180" spans="1:24" ht="26.25" customHeight="1" x14ac:dyDescent="0.25">
      <c r="A180" s="74" t="str">
        <f>IF(B180="","",MAX($A$8:A179)+1)</f>
        <v/>
      </c>
      <c r="B180" s="73"/>
      <c r="C180" s="368"/>
      <c r="D180" s="141"/>
      <c r="E180" s="5" t="str">
        <f t="shared" si="24"/>
        <v/>
      </c>
      <c r="F180" s="5" t="str">
        <f t="shared" si="25"/>
        <v/>
      </c>
      <c r="G180" s="368"/>
      <c r="H180" s="6" t="str">
        <f t="shared" si="26"/>
        <v/>
      </c>
      <c r="I180" s="5" t="str">
        <f t="shared" si="27"/>
        <v/>
      </c>
      <c r="J180" s="338"/>
      <c r="K180" s="72" t="s">
        <v>29</v>
      </c>
      <c r="L180" s="5">
        <f t="shared" si="28"/>
        <v>0</v>
      </c>
      <c r="M180" s="183"/>
      <c r="N180" s="183"/>
      <c r="O180" s="98" t="e">
        <f t="shared" si="33"/>
        <v>#VALUE!</v>
      </c>
      <c r="P180" s="33" t="s">
        <v>13</v>
      </c>
      <c r="Q180" s="5">
        <f t="shared" si="29"/>
        <v>0</v>
      </c>
      <c r="R180" s="4" t="s">
        <v>52</v>
      </c>
      <c r="S180" s="5">
        <f t="shared" si="30"/>
        <v>0</v>
      </c>
      <c r="T180" s="41" t="str">
        <f t="shared" si="31"/>
        <v/>
      </c>
      <c r="U180" s="41" t="str">
        <f t="shared" si="32"/>
        <v/>
      </c>
      <c r="V180" s="382"/>
      <c r="W180" s="41" t="str">
        <f t="shared" si="35"/>
        <v/>
      </c>
      <c r="X180" s="41" t="str">
        <f t="shared" si="34"/>
        <v/>
      </c>
    </row>
    <row r="181" spans="1:24" ht="26.25" customHeight="1" x14ac:dyDescent="0.25">
      <c r="A181" s="74" t="str">
        <f>IF(B181="","",MAX($A$8:A180)+1)</f>
        <v/>
      </c>
      <c r="B181" s="73"/>
      <c r="C181" s="368"/>
      <c r="D181" s="141"/>
      <c r="E181" s="5" t="str">
        <f t="shared" si="24"/>
        <v/>
      </c>
      <c r="F181" s="5" t="str">
        <f t="shared" si="25"/>
        <v/>
      </c>
      <c r="G181" s="368"/>
      <c r="H181" s="6" t="str">
        <f t="shared" si="26"/>
        <v/>
      </c>
      <c r="I181" s="5" t="str">
        <f t="shared" si="27"/>
        <v/>
      </c>
      <c r="J181" s="338"/>
      <c r="K181" s="72" t="s">
        <v>29</v>
      </c>
      <c r="L181" s="5">
        <f t="shared" si="28"/>
        <v>0</v>
      </c>
      <c r="M181" s="183"/>
      <c r="N181" s="183"/>
      <c r="O181" s="98" t="e">
        <f t="shared" si="33"/>
        <v>#VALUE!</v>
      </c>
      <c r="P181" s="33" t="s">
        <v>13</v>
      </c>
      <c r="Q181" s="5">
        <f t="shared" si="29"/>
        <v>0</v>
      </c>
      <c r="R181" s="4" t="s">
        <v>52</v>
      </c>
      <c r="S181" s="5">
        <f t="shared" si="30"/>
        <v>0</v>
      </c>
      <c r="T181" s="41" t="str">
        <f t="shared" si="31"/>
        <v/>
      </c>
      <c r="U181" s="41" t="str">
        <f t="shared" si="32"/>
        <v/>
      </c>
      <c r="V181" s="382"/>
      <c r="W181" s="41" t="str">
        <f t="shared" si="35"/>
        <v/>
      </c>
      <c r="X181" s="41" t="str">
        <f t="shared" si="34"/>
        <v/>
      </c>
    </row>
    <row r="182" spans="1:24" ht="26.25" customHeight="1" x14ac:dyDescent="0.25">
      <c r="A182" s="74" t="str">
        <f>IF(B182="","",MAX($A$8:A181)+1)</f>
        <v/>
      </c>
      <c r="B182" s="73"/>
      <c r="C182" s="368"/>
      <c r="D182" s="141"/>
      <c r="E182" s="5" t="str">
        <f t="shared" si="24"/>
        <v/>
      </c>
      <c r="F182" s="5" t="str">
        <f t="shared" si="25"/>
        <v/>
      </c>
      <c r="G182" s="368"/>
      <c r="H182" s="6" t="str">
        <f t="shared" si="26"/>
        <v/>
      </c>
      <c r="I182" s="5" t="str">
        <f t="shared" si="27"/>
        <v/>
      </c>
      <c r="J182" s="338"/>
      <c r="K182" s="72" t="s">
        <v>29</v>
      </c>
      <c r="L182" s="5">
        <f t="shared" si="28"/>
        <v>0</v>
      </c>
      <c r="M182" s="183"/>
      <c r="N182" s="183"/>
      <c r="O182" s="98" t="e">
        <f t="shared" si="33"/>
        <v>#VALUE!</v>
      </c>
      <c r="P182" s="33" t="s">
        <v>13</v>
      </c>
      <c r="Q182" s="5">
        <f t="shared" si="29"/>
        <v>0</v>
      </c>
      <c r="R182" s="4" t="s">
        <v>52</v>
      </c>
      <c r="S182" s="5">
        <f t="shared" si="30"/>
        <v>0</v>
      </c>
      <c r="T182" s="41" t="str">
        <f t="shared" si="31"/>
        <v/>
      </c>
      <c r="U182" s="41" t="str">
        <f t="shared" si="32"/>
        <v/>
      </c>
      <c r="V182" s="382"/>
      <c r="W182" s="41" t="str">
        <f t="shared" si="35"/>
        <v/>
      </c>
      <c r="X182" s="41" t="str">
        <f t="shared" si="34"/>
        <v/>
      </c>
    </row>
    <row r="183" spans="1:24" ht="26.25" customHeight="1" x14ac:dyDescent="0.25">
      <c r="A183" s="74" t="str">
        <f>IF(B183="","",MAX($A$8:A182)+1)</f>
        <v/>
      </c>
      <c r="B183" s="73"/>
      <c r="C183" s="368"/>
      <c r="D183" s="141"/>
      <c r="E183" s="5" t="str">
        <f t="shared" si="24"/>
        <v/>
      </c>
      <c r="F183" s="5" t="str">
        <f t="shared" si="25"/>
        <v/>
      </c>
      <c r="G183" s="368"/>
      <c r="H183" s="6" t="str">
        <f t="shared" si="26"/>
        <v/>
      </c>
      <c r="I183" s="5" t="str">
        <f t="shared" si="27"/>
        <v/>
      </c>
      <c r="J183" s="338"/>
      <c r="K183" s="72" t="s">
        <v>29</v>
      </c>
      <c r="L183" s="5">
        <f t="shared" si="28"/>
        <v>0</v>
      </c>
      <c r="M183" s="183"/>
      <c r="N183" s="183"/>
      <c r="O183" s="98" t="e">
        <f t="shared" si="33"/>
        <v>#VALUE!</v>
      </c>
      <c r="P183" s="33" t="s">
        <v>13</v>
      </c>
      <c r="Q183" s="5">
        <f t="shared" si="29"/>
        <v>0</v>
      </c>
      <c r="R183" s="4" t="s">
        <v>52</v>
      </c>
      <c r="S183" s="5">
        <f t="shared" si="30"/>
        <v>0</v>
      </c>
      <c r="T183" s="41" t="str">
        <f t="shared" si="31"/>
        <v/>
      </c>
      <c r="U183" s="41" t="str">
        <f t="shared" si="32"/>
        <v/>
      </c>
      <c r="V183" s="382"/>
      <c r="W183" s="41" t="str">
        <f t="shared" si="35"/>
        <v/>
      </c>
      <c r="X183" s="41" t="str">
        <f t="shared" si="34"/>
        <v/>
      </c>
    </row>
    <row r="184" spans="1:24" ht="26.25" customHeight="1" x14ac:dyDescent="0.25">
      <c r="A184" s="74" t="str">
        <f>IF(B184="","",MAX($A$8:A183)+1)</f>
        <v/>
      </c>
      <c r="B184" s="73"/>
      <c r="C184" s="368"/>
      <c r="D184" s="141"/>
      <c r="E184" s="5" t="str">
        <f t="shared" si="24"/>
        <v/>
      </c>
      <c r="F184" s="5" t="str">
        <f t="shared" si="25"/>
        <v/>
      </c>
      <c r="G184" s="368"/>
      <c r="H184" s="6" t="str">
        <f t="shared" si="26"/>
        <v/>
      </c>
      <c r="I184" s="5" t="str">
        <f t="shared" si="27"/>
        <v/>
      </c>
      <c r="J184" s="338"/>
      <c r="K184" s="72" t="s">
        <v>29</v>
      </c>
      <c r="L184" s="5">
        <f t="shared" si="28"/>
        <v>0</v>
      </c>
      <c r="M184" s="183"/>
      <c r="N184" s="183"/>
      <c r="O184" s="98" t="e">
        <f t="shared" si="33"/>
        <v>#VALUE!</v>
      </c>
      <c r="P184" s="33" t="s">
        <v>13</v>
      </c>
      <c r="Q184" s="5">
        <f t="shared" si="29"/>
        <v>0</v>
      </c>
      <c r="R184" s="4" t="s">
        <v>52</v>
      </c>
      <c r="S184" s="5">
        <f t="shared" si="30"/>
        <v>0</v>
      </c>
      <c r="T184" s="41" t="str">
        <f t="shared" si="31"/>
        <v/>
      </c>
      <c r="U184" s="41" t="str">
        <f t="shared" si="32"/>
        <v/>
      </c>
      <c r="V184" s="382"/>
      <c r="W184" s="41" t="str">
        <f t="shared" si="35"/>
        <v/>
      </c>
      <c r="X184" s="41" t="str">
        <f t="shared" si="34"/>
        <v/>
      </c>
    </row>
    <row r="185" spans="1:24" ht="26.25" customHeight="1" x14ac:dyDescent="0.25">
      <c r="A185" s="74" t="str">
        <f>IF(B185="","",MAX($A$8:A184)+1)</f>
        <v/>
      </c>
      <c r="B185" s="73"/>
      <c r="C185" s="368"/>
      <c r="D185" s="141"/>
      <c r="E185" s="5" t="str">
        <f t="shared" si="24"/>
        <v/>
      </c>
      <c r="F185" s="5" t="str">
        <f t="shared" si="25"/>
        <v/>
      </c>
      <c r="G185" s="368"/>
      <c r="H185" s="6" t="str">
        <f t="shared" si="26"/>
        <v/>
      </c>
      <c r="I185" s="5" t="str">
        <f t="shared" si="27"/>
        <v/>
      </c>
      <c r="J185" s="338"/>
      <c r="K185" s="72" t="s">
        <v>29</v>
      </c>
      <c r="L185" s="5">
        <f t="shared" si="28"/>
        <v>0</v>
      </c>
      <c r="M185" s="183"/>
      <c r="N185" s="183"/>
      <c r="O185" s="98" t="e">
        <f t="shared" si="33"/>
        <v>#VALUE!</v>
      </c>
      <c r="P185" s="33" t="s">
        <v>13</v>
      </c>
      <c r="Q185" s="5">
        <f t="shared" si="29"/>
        <v>0</v>
      </c>
      <c r="R185" s="4" t="s">
        <v>52</v>
      </c>
      <c r="S185" s="5">
        <f t="shared" si="30"/>
        <v>0</v>
      </c>
      <c r="T185" s="41" t="str">
        <f t="shared" si="31"/>
        <v/>
      </c>
      <c r="U185" s="41" t="str">
        <f t="shared" si="32"/>
        <v/>
      </c>
      <c r="V185" s="382"/>
      <c r="W185" s="41" t="str">
        <f t="shared" si="35"/>
        <v/>
      </c>
      <c r="X185" s="41" t="str">
        <f t="shared" si="34"/>
        <v/>
      </c>
    </row>
    <row r="186" spans="1:24" ht="26.25" customHeight="1" x14ac:dyDescent="0.25">
      <c r="A186" s="74" t="str">
        <f>IF(B186="","",MAX($A$8:A185)+1)</f>
        <v/>
      </c>
      <c r="B186" s="73"/>
      <c r="C186" s="368"/>
      <c r="D186" s="141"/>
      <c r="E186" s="5" t="str">
        <f t="shared" si="24"/>
        <v/>
      </c>
      <c r="F186" s="5" t="str">
        <f t="shared" si="25"/>
        <v/>
      </c>
      <c r="G186" s="368"/>
      <c r="H186" s="6" t="str">
        <f t="shared" si="26"/>
        <v/>
      </c>
      <c r="I186" s="5" t="str">
        <f t="shared" si="27"/>
        <v/>
      </c>
      <c r="J186" s="338"/>
      <c r="K186" s="72" t="s">
        <v>29</v>
      </c>
      <c r="L186" s="5">
        <f t="shared" si="28"/>
        <v>0</v>
      </c>
      <c r="M186" s="183"/>
      <c r="N186" s="183"/>
      <c r="O186" s="98" t="e">
        <f t="shared" si="33"/>
        <v>#VALUE!</v>
      </c>
      <c r="P186" s="33" t="s">
        <v>13</v>
      </c>
      <c r="Q186" s="5">
        <f t="shared" si="29"/>
        <v>0</v>
      </c>
      <c r="R186" s="4" t="s">
        <v>52</v>
      </c>
      <c r="S186" s="5">
        <f t="shared" si="30"/>
        <v>0</v>
      </c>
      <c r="T186" s="41" t="str">
        <f t="shared" si="31"/>
        <v/>
      </c>
      <c r="U186" s="41" t="str">
        <f t="shared" si="32"/>
        <v/>
      </c>
      <c r="V186" s="382"/>
      <c r="W186" s="41" t="str">
        <f t="shared" si="35"/>
        <v/>
      </c>
      <c r="X186" s="41" t="str">
        <f t="shared" si="34"/>
        <v/>
      </c>
    </row>
    <row r="187" spans="1:24" ht="26.25" customHeight="1" x14ac:dyDescent="0.25">
      <c r="A187" s="74" t="str">
        <f>IF(B187="","",MAX($A$8:A186)+1)</f>
        <v/>
      </c>
      <c r="B187" s="73"/>
      <c r="C187" s="368"/>
      <c r="D187" s="141"/>
      <c r="E187" s="5" t="str">
        <f t="shared" si="24"/>
        <v/>
      </c>
      <c r="F187" s="5" t="str">
        <f t="shared" si="25"/>
        <v/>
      </c>
      <c r="G187" s="368"/>
      <c r="H187" s="6" t="str">
        <f t="shared" si="26"/>
        <v/>
      </c>
      <c r="I187" s="5" t="str">
        <f t="shared" si="27"/>
        <v/>
      </c>
      <c r="J187" s="338"/>
      <c r="K187" s="72" t="s">
        <v>29</v>
      </c>
      <c r="L187" s="5">
        <f t="shared" si="28"/>
        <v>0</v>
      </c>
      <c r="M187" s="183"/>
      <c r="N187" s="183"/>
      <c r="O187" s="98" t="e">
        <f t="shared" si="33"/>
        <v>#VALUE!</v>
      </c>
      <c r="P187" s="33" t="s">
        <v>13</v>
      </c>
      <c r="Q187" s="5">
        <f t="shared" si="29"/>
        <v>0</v>
      </c>
      <c r="R187" s="4" t="s">
        <v>52</v>
      </c>
      <c r="S187" s="5">
        <f t="shared" si="30"/>
        <v>0</v>
      </c>
      <c r="T187" s="41" t="str">
        <f t="shared" si="31"/>
        <v/>
      </c>
      <c r="U187" s="41" t="str">
        <f t="shared" si="32"/>
        <v/>
      </c>
      <c r="V187" s="382"/>
      <c r="W187" s="41" t="str">
        <f t="shared" si="35"/>
        <v/>
      </c>
      <c r="X187" s="41" t="str">
        <f t="shared" si="34"/>
        <v/>
      </c>
    </row>
    <row r="188" spans="1:24" ht="26.25" customHeight="1" x14ac:dyDescent="0.25">
      <c r="A188" s="74" t="str">
        <f>IF(B188="","",MAX($A$8:A187)+1)</f>
        <v/>
      </c>
      <c r="B188" s="73"/>
      <c r="C188" s="368"/>
      <c r="D188" s="141"/>
      <c r="E188" s="5" t="str">
        <f t="shared" si="24"/>
        <v/>
      </c>
      <c r="F188" s="5" t="str">
        <f t="shared" si="25"/>
        <v/>
      </c>
      <c r="G188" s="368"/>
      <c r="H188" s="6" t="str">
        <f t="shared" si="26"/>
        <v/>
      </c>
      <c r="I188" s="5" t="str">
        <f t="shared" si="27"/>
        <v/>
      </c>
      <c r="J188" s="338"/>
      <c r="K188" s="72" t="s">
        <v>29</v>
      </c>
      <c r="L188" s="5">
        <f t="shared" si="28"/>
        <v>0</v>
      </c>
      <c r="M188" s="183"/>
      <c r="N188" s="183"/>
      <c r="O188" s="98" t="e">
        <f t="shared" si="33"/>
        <v>#VALUE!</v>
      </c>
      <c r="P188" s="33" t="s">
        <v>13</v>
      </c>
      <c r="Q188" s="5">
        <f t="shared" si="29"/>
        <v>0</v>
      </c>
      <c r="R188" s="4" t="s">
        <v>52</v>
      </c>
      <c r="S188" s="5">
        <f t="shared" si="30"/>
        <v>0</v>
      </c>
      <c r="T188" s="41" t="str">
        <f t="shared" si="31"/>
        <v/>
      </c>
      <c r="U188" s="41" t="str">
        <f t="shared" si="32"/>
        <v/>
      </c>
      <c r="V188" s="382"/>
      <c r="W188" s="41" t="str">
        <f t="shared" si="35"/>
        <v/>
      </c>
      <c r="X188" s="41" t="str">
        <f t="shared" si="34"/>
        <v/>
      </c>
    </row>
    <row r="189" spans="1:24" ht="26.25" customHeight="1" x14ac:dyDescent="0.25">
      <c r="A189" s="74" t="str">
        <f>IF(B189="","",MAX($A$8:A188)+1)</f>
        <v/>
      </c>
      <c r="B189" s="73"/>
      <c r="C189" s="368"/>
      <c r="D189" s="141"/>
      <c r="E189" s="5" t="str">
        <f t="shared" si="24"/>
        <v/>
      </c>
      <c r="F189" s="5" t="str">
        <f t="shared" si="25"/>
        <v/>
      </c>
      <c r="G189" s="368"/>
      <c r="H189" s="6" t="str">
        <f t="shared" si="26"/>
        <v/>
      </c>
      <c r="I189" s="5" t="str">
        <f t="shared" si="27"/>
        <v/>
      </c>
      <c r="J189" s="338"/>
      <c r="K189" s="72" t="s">
        <v>29</v>
      </c>
      <c r="L189" s="5">
        <f t="shared" si="28"/>
        <v>0</v>
      </c>
      <c r="M189" s="183"/>
      <c r="N189" s="183"/>
      <c r="O189" s="98" t="e">
        <f t="shared" si="33"/>
        <v>#VALUE!</v>
      </c>
      <c r="P189" s="33" t="s">
        <v>13</v>
      </c>
      <c r="Q189" s="5">
        <f t="shared" si="29"/>
        <v>0</v>
      </c>
      <c r="R189" s="4" t="s">
        <v>52</v>
      </c>
      <c r="S189" s="5">
        <f t="shared" si="30"/>
        <v>0</v>
      </c>
      <c r="T189" s="41" t="str">
        <f t="shared" si="31"/>
        <v/>
      </c>
      <c r="U189" s="41" t="str">
        <f t="shared" si="32"/>
        <v/>
      </c>
      <c r="V189" s="382"/>
      <c r="W189" s="41" t="str">
        <f t="shared" si="35"/>
        <v/>
      </c>
      <c r="X189" s="41" t="str">
        <f t="shared" si="34"/>
        <v/>
      </c>
    </row>
    <row r="190" spans="1:24" ht="26.25" customHeight="1" x14ac:dyDescent="0.25">
      <c r="A190" s="74" t="str">
        <f>IF(B190="","",MAX($A$8:A189)+1)</f>
        <v/>
      </c>
      <c r="B190" s="73"/>
      <c r="C190" s="368"/>
      <c r="D190" s="141"/>
      <c r="E190" s="5" t="str">
        <f t="shared" si="24"/>
        <v/>
      </c>
      <c r="F190" s="5" t="str">
        <f t="shared" si="25"/>
        <v/>
      </c>
      <c r="G190" s="368"/>
      <c r="H190" s="6" t="str">
        <f t="shared" si="26"/>
        <v/>
      </c>
      <c r="I190" s="5" t="str">
        <f t="shared" si="27"/>
        <v/>
      </c>
      <c r="J190" s="338"/>
      <c r="K190" s="72" t="s">
        <v>29</v>
      </c>
      <c r="L190" s="5">
        <f t="shared" si="28"/>
        <v>0</v>
      </c>
      <c r="M190" s="183"/>
      <c r="N190" s="183"/>
      <c r="O190" s="98" t="e">
        <f t="shared" si="33"/>
        <v>#VALUE!</v>
      </c>
      <c r="P190" s="33" t="s">
        <v>13</v>
      </c>
      <c r="Q190" s="5">
        <f t="shared" si="29"/>
        <v>0</v>
      </c>
      <c r="R190" s="4" t="s">
        <v>52</v>
      </c>
      <c r="S190" s="5">
        <f t="shared" si="30"/>
        <v>0</v>
      </c>
      <c r="T190" s="41" t="str">
        <f t="shared" si="31"/>
        <v/>
      </c>
      <c r="U190" s="41" t="str">
        <f t="shared" si="32"/>
        <v/>
      </c>
      <c r="V190" s="382"/>
      <c r="W190" s="41" t="str">
        <f t="shared" si="35"/>
        <v/>
      </c>
      <c r="X190" s="41" t="str">
        <f t="shared" si="34"/>
        <v/>
      </c>
    </row>
    <row r="191" spans="1:24" ht="26.25" customHeight="1" x14ac:dyDescent="0.25">
      <c r="A191" s="74" t="str">
        <f>IF(B191="","",MAX($A$8:A190)+1)</f>
        <v/>
      </c>
      <c r="B191" s="73"/>
      <c r="C191" s="368"/>
      <c r="D191" s="141"/>
      <c r="E191" s="5" t="str">
        <f t="shared" si="24"/>
        <v/>
      </c>
      <c r="F191" s="5" t="str">
        <f t="shared" si="25"/>
        <v/>
      </c>
      <c r="G191" s="368"/>
      <c r="H191" s="6" t="str">
        <f t="shared" si="26"/>
        <v/>
      </c>
      <c r="I191" s="5" t="str">
        <f t="shared" si="27"/>
        <v/>
      </c>
      <c r="J191" s="338"/>
      <c r="K191" s="72" t="s">
        <v>29</v>
      </c>
      <c r="L191" s="5">
        <f t="shared" si="28"/>
        <v>0</v>
      </c>
      <c r="M191" s="183"/>
      <c r="N191" s="183"/>
      <c r="O191" s="98" t="e">
        <f t="shared" si="33"/>
        <v>#VALUE!</v>
      </c>
      <c r="P191" s="33" t="s">
        <v>13</v>
      </c>
      <c r="Q191" s="5">
        <f t="shared" si="29"/>
        <v>0</v>
      </c>
      <c r="R191" s="4" t="s">
        <v>52</v>
      </c>
      <c r="S191" s="5">
        <f t="shared" si="30"/>
        <v>0</v>
      </c>
      <c r="T191" s="41" t="str">
        <f t="shared" si="31"/>
        <v/>
      </c>
      <c r="U191" s="41" t="str">
        <f t="shared" si="32"/>
        <v/>
      </c>
      <c r="V191" s="382"/>
      <c r="W191" s="41" t="str">
        <f t="shared" si="35"/>
        <v/>
      </c>
      <c r="X191" s="41" t="str">
        <f t="shared" si="34"/>
        <v/>
      </c>
    </row>
    <row r="192" spans="1:24" ht="26.25" customHeight="1" x14ac:dyDescent="0.25">
      <c r="A192" s="74" t="str">
        <f>IF(B192="","",MAX($A$8:A191)+1)</f>
        <v/>
      </c>
      <c r="B192" s="73"/>
      <c r="C192" s="368"/>
      <c r="D192" s="141"/>
      <c r="E192" s="5" t="str">
        <f t="shared" si="24"/>
        <v/>
      </c>
      <c r="F192" s="5" t="str">
        <f t="shared" si="25"/>
        <v/>
      </c>
      <c r="G192" s="368"/>
      <c r="H192" s="6" t="str">
        <f t="shared" si="26"/>
        <v/>
      </c>
      <c r="I192" s="5" t="str">
        <f t="shared" si="27"/>
        <v/>
      </c>
      <c r="J192" s="338"/>
      <c r="K192" s="72" t="s">
        <v>29</v>
      </c>
      <c r="L192" s="5">
        <f t="shared" si="28"/>
        <v>0</v>
      </c>
      <c r="M192" s="183"/>
      <c r="N192" s="183"/>
      <c r="O192" s="98" t="e">
        <f t="shared" si="33"/>
        <v>#VALUE!</v>
      </c>
      <c r="P192" s="33" t="s">
        <v>13</v>
      </c>
      <c r="Q192" s="5">
        <f t="shared" si="29"/>
        <v>0</v>
      </c>
      <c r="R192" s="4" t="s">
        <v>52</v>
      </c>
      <c r="S192" s="5">
        <f t="shared" si="30"/>
        <v>0</v>
      </c>
      <c r="T192" s="41" t="str">
        <f t="shared" si="31"/>
        <v/>
      </c>
      <c r="U192" s="41" t="str">
        <f t="shared" si="32"/>
        <v/>
      </c>
      <c r="V192" s="382"/>
      <c r="W192" s="41" t="str">
        <f t="shared" si="35"/>
        <v/>
      </c>
      <c r="X192" s="41" t="str">
        <f t="shared" si="34"/>
        <v/>
      </c>
    </row>
    <row r="193" spans="1:24" ht="26.25" customHeight="1" x14ac:dyDescent="0.25">
      <c r="A193" s="74" t="str">
        <f>IF(B193="","",MAX($A$8:A192)+1)</f>
        <v/>
      </c>
      <c r="B193" s="73"/>
      <c r="C193" s="368"/>
      <c r="D193" s="141"/>
      <c r="E193" s="5" t="str">
        <f t="shared" si="24"/>
        <v/>
      </c>
      <c r="F193" s="5" t="str">
        <f t="shared" si="25"/>
        <v/>
      </c>
      <c r="G193" s="368"/>
      <c r="H193" s="6" t="str">
        <f t="shared" si="26"/>
        <v/>
      </c>
      <c r="I193" s="5" t="str">
        <f t="shared" si="27"/>
        <v/>
      </c>
      <c r="J193" s="338"/>
      <c r="K193" s="72" t="s">
        <v>29</v>
      </c>
      <c r="L193" s="5">
        <f t="shared" si="28"/>
        <v>0</v>
      </c>
      <c r="M193" s="183"/>
      <c r="N193" s="183"/>
      <c r="O193" s="98" t="e">
        <f t="shared" si="33"/>
        <v>#VALUE!</v>
      </c>
      <c r="P193" s="33" t="s">
        <v>13</v>
      </c>
      <c r="Q193" s="5">
        <f t="shared" si="29"/>
        <v>0</v>
      </c>
      <c r="R193" s="4" t="s">
        <v>52</v>
      </c>
      <c r="S193" s="5">
        <f t="shared" si="30"/>
        <v>0</v>
      </c>
      <c r="T193" s="41" t="str">
        <f t="shared" si="31"/>
        <v/>
      </c>
      <c r="U193" s="41" t="str">
        <f t="shared" si="32"/>
        <v/>
      </c>
      <c r="V193" s="382"/>
      <c r="W193" s="41" t="str">
        <f t="shared" si="35"/>
        <v/>
      </c>
      <c r="X193" s="41" t="str">
        <f t="shared" si="34"/>
        <v/>
      </c>
    </row>
    <row r="194" spans="1:24" ht="26.25" customHeight="1" x14ac:dyDescent="0.25">
      <c r="A194" s="74" t="str">
        <f>IF(B194="","",MAX($A$8:A193)+1)</f>
        <v/>
      </c>
      <c r="B194" s="73"/>
      <c r="C194" s="368"/>
      <c r="D194" s="141"/>
      <c r="E194" s="5" t="str">
        <f t="shared" si="24"/>
        <v/>
      </c>
      <c r="F194" s="5" t="str">
        <f t="shared" si="25"/>
        <v/>
      </c>
      <c r="G194" s="368"/>
      <c r="H194" s="6" t="str">
        <f t="shared" si="26"/>
        <v/>
      </c>
      <c r="I194" s="5" t="str">
        <f t="shared" si="27"/>
        <v/>
      </c>
      <c r="J194" s="338"/>
      <c r="K194" s="72" t="s">
        <v>29</v>
      </c>
      <c r="L194" s="5">
        <f t="shared" si="28"/>
        <v>0</v>
      </c>
      <c r="M194" s="183"/>
      <c r="N194" s="183"/>
      <c r="O194" s="98" t="e">
        <f t="shared" si="33"/>
        <v>#VALUE!</v>
      </c>
      <c r="P194" s="33" t="s">
        <v>13</v>
      </c>
      <c r="Q194" s="5">
        <f t="shared" si="29"/>
        <v>0</v>
      </c>
      <c r="R194" s="4" t="s">
        <v>52</v>
      </c>
      <c r="S194" s="5">
        <f t="shared" si="30"/>
        <v>0</v>
      </c>
      <c r="T194" s="41" t="str">
        <f t="shared" si="31"/>
        <v/>
      </c>
      <c r="U194" s="41" t="str">
        <f t="shared" si="32"/>
        <v/>
      </c>
      <c r="V194" s="382"/>
      <c r="W194" s="41" t="str">
        <f t="shared" si="35"/>
        <v/>
      </c>
      <c r="X194" s="41" t="str">
        <f t="shared" si="34"/>
        <v/>
      </c>
    </row>
    <row r="195" spans="1:24" ht="26.25" customHeight="1" x14ac:dyDescent="0.25">
      <c r="A195" s="74" t="str">
        <f>IF(B195="","",MAX($A$8:A194)+1)</f>
        <v/>
      </c>
      <c r="B195" s="73"/>
      <c r="C195" s="368"/>
      <c r="D195" s="141"/>
      <c r="E195" s="5" t="str">
        <f t="shared" si="24"/>
        <v/>
      </c>
      <c r="F195" s="5" t="str">
        <f t="shared" si="25"/>
        <v/>
      </c>
      <c r="G195" s="368"/>
      <c r="H195" s="6" t="str">
        <f t="shared" si="26"/>
        <v/>
      </c>
      <c r="I195" s="5" t="str">
        <f t="shared" si="27"/>
        <v/>
      </c>
      <c r="J195" s="338"/>
      <c r="K195" s="72" t="s">
        <v>29</v>
      </c>
      <c r="L195" s="5">
        <f t="shared" si="28"/>
        <v>0</v>
      </c>
      <c r="M195" s="183"/>
      <c r="N195" s="183"/>
      <c r="O195" s="98" t="e">
        <f t="shared" si="33"/>
        <v>#VALUE!</v>
      </c>
      <c r="P195" s="33" t="s">
        <v>13</v>
      </c>
      <c r="Q195" s="5">
        <f t="shared" si="29"/>
        <v>0</v>
      </c>
      <c r="R195" s="4" t="s">
        <v>52</v>
      </c>
      <c r="S195" s="5">
        <f t="shared" si="30"/>
        <v>0</v>
      </c>
      <c r="T195" s="41" t="str">
        <f t="shared" si="31"/>
        <v/>
      </c>
      <c r="U195" s="41" t="str">
        <f t="shared" si="32"/>
        <v/>
      </c>
      <c r="V195" s="382"/>
      <c r="W195" s="41" t="str">
        <f t="shared" si="35"/>
        <v/>
      </c>
      <c r="X195" s="41" t="str">
        <f t="shared" si="34"/>
        <v/>
      </c>
    </row>
    <row r="196" spans="1:24" ht="26.25" customHeight="1" x14ac:dyDescent="0.25">
      <c r="A196" s="74" t="str">
        <f>IF(B196="","",MAX($A$8:A195)+1)</f>
        <v/>
      </c>
      <c r="B196" s="73"/>
      <c r="C196" s="368"/>
      <c r="D196" s="141"/>
      <c r="E196" s="5" t="str">
        <f t="shared" si="24"/>
        <v/>
      </c>
      <c r="F196" s="5" t="str">
        <f t="shared" si="25"/>
        <v/>
      </c>
      <c r="G196" s="368"/>
      <c r="H196" s="6" t="str">
        <f t="shared" si="26"/>
        <v/>
      </c>
      <c r="I196" s="5" t="str">
        <f t="shared" si="27"/>
        <v/>
      </c>
      <c r="J196" s="338"/>
      <c r="K196" s="72" t="s">
        <v>29</v>
      </c>
      <c r="L196" s="5">
        <f t="shared" si="28"/>
        <v>0</v>
      </c>
      <c r="M196" s="183"/>
      <c r="N196" s="183"/>
      <c r="O196" s="98" t="e">
        <f t="shared" si="33"/>
        <v>#VALUE!</v>
      </c>
      <c r="P196" s="33" t="s">
        <v>13</v>
      </c>
      <c r="Q196" s="5">
        <f t="shared" si="29"/>
        <v>0</v>
      </c>
      <c r="R196" s="4" t="s">
        <v>52</v>
      </c>
      <c r="S196" s="5">
        <f t="shared" si="30"/>
        <v>0</v>
      </c>
      <c r="T196" s="41" t="str">
        <f t="shared" si="31"/>
        <v/>
      </c>
      <c r="U196" s="41" t="str">
        <f t="shared" si="32"/>
        <v/>
      </c>
      <c r="V196" s="382"/>
      <c r="W196" s="41" t="str">
        <f t="shared" si="35"/>
        <v/>
      </c>
      <c r="X196" s="41" t="str">
        <f t="shared" si="34"/>
        <v/>
      </c>
    </row>
    <row r="197" spans="1:24" ht="26.25" customHeight="1" x14ac:dyDescent="0.25">
      <c r="A197" s="74" t="str">
        <f>IF(B197="","",MAX($A$8:A196)+1)</f>
        <v/>
      </c>
      <c r="B197" s="73"/>
      <c r="C197" s="368"/>
      <c r="D197" s="141"/>
      <c r="E197" s="5" t="str">
        <f t="shared" si="24"/>
        <v/>
      </c>
      <c r="F197" s="5" t="str">
        <f t="shared" si="25"/>
        <v/>
      </c>
      <c r="G197" s="368"/>
      <c r="H197" s="6" t="str">
        <f t="shared" si="26"/>
        <v/>
      </c>
      <c r="I197" s="5" t="str">
        <f t="shared" si="27"/>
        <v/>
      </c>
      <c r="J197" s="338"/>
      <c r="K197" s="72" t="s">
        <v>29</v>
      </c>
      <c r="L197" s="5">
        <f t="shared" si="28"/>
        <v>0</v>
      </c>
      <c r="M197" s="183"/>
      <c r="N197" s="183"/>
      <c r="O197" s="98" t="e">
        <f t="shared" si="33"/>
        <v>#VALUE!</v>
      </c>
      <c r="P197" s="33" t="s">
        <v>13</v>
      </c>
      <c r="Q197" s="5">
        <f t="shared" si="29"/>
        <v>0</v>
      </c>
      <c r="R197" s="4" t="s">
        <v>52</v>
      </c>
      <c r="S197" s="5">
        <f t="shared" si="30"/>
        <v>0</v>
      </c>
      <c r="T197" s="41" t="str">
        <f t="shared" si="31"/>
        <v/>
      </c>
      <c r="U197" s="41" t="str">
        <f t="shared" si="32"/>
        <v/>
      </c>
      <c r="V197" s="382"/>
      <c r="W197" s="41" t="str">
        <f t="shared" si="35"/>
        <v/>
      </c>
      <c r="X197" s="41" t="str">
        <f t="shared" si="34"/>
        <v/>
      </c>
    </row>
    <row r="198" spans="1:24" ht="26.25" customHeight="1" x14ac:dyDescent="0.25">
      <c r="A198" s="74" t="str">
        <f>IF(B198="","",MAX($A$8:A197)+1)</f>
        <v/>
      </c>
      <c r="B198" s="73"/>
      <c r="C198" s="368"/>
      <c r="D198" s="141"/>
      <c r="E198" s="5" t="str">
        <f t="shared" si="24"/>
        <v/>
      </c>
      <c r="F198" s="5" t="str">
        <f t="shared" si="25"/>
        <v/>
      </c>
      <c r="G198" s="368"/>
      <c r="H198" s="6" t="str">
        <f t="shared" si="26"/>
        <v/>
      </c>
      <c r="I198" s="5" t="str">
        <f t="shared" si="27"/>
        <v/>
      </c>
      <c r="J198" s="338"/>
      <c r="K198" s="72" t="s">
        <v>29</v>
      </c>
      <c r="L198" s="5">
        <f t="shared" si="28"/>
        <v>0</v>
      </c>
      <c r="M198" s="183"/>
      <c r="N198" s="183"/>
      <c r="O198" s="98" t="e">
        <f t="shared" si="33"/>
        <v>#VALUE!</v>
      </c>
      <c r="P198" s="33" t="s">
        <v>13</v>
      </c>
      <c r="Q198" s="5">
        <f t="shared" si="29"/>
        <v>0</v>
      </c>
      <c r="R198" s="4" t="s">
        <v>52</v>
      </c>
      <c r="S198" s="5">
        <f t="shared" si="30"/>
        <v>0</v>
      </c>
      <c r="T198" s="41" t="str">
        <f t="shared" si="31"/>
        <v/>
      </c>
      <c r="U198" s="41" t="str">
        <f t="shared" si="32"/>
        <v/>
      </c>
      <c r="V198" s="382"/>
      <c r="W198" s="41" t="str">
        <f t="shared" si="35"/>
        <v/>
      </c>
      <c r="X198" s="41" t="str">
        <f t="shared" si="34"/>
        <v/>
      </c>
    </row>
    <row r="199" spans="1:24" ht="26.25" customHeight="1" x14ac:dyDescent="0.25">
      <c r="A199" s="74" t="str">
        <f>IF(B199="","",MAX($A$8:A198)+1)</f>
        <v/>
      </c>
      <c r="B199" s="73"/>
      <c r="C199" s="368"/>
      <c r="D199" s="141"/>
      <c r="E199" s="5" t="str">
        <f t="shared" si="24"/>
        <v/>
      </c>
      <c r="F199" s="5" t="str">
        <f t="shared" si="25"/>
        <v/>
      </c>
      <c r="G199" s="368"/>
      <c r="H199" s="6" t="str">
        <f t="shared" si="26"/>
        <v/>
      </c>
      <c r="I199" s="5" t="str">
        <f t="shared" si="27"/>
        <v/>
      </c>
      <c r="J199" s="338"/>
      <c r="K199" s="72" t="s">
        <v>29</v>
      </c>
      <c r="L199" s="5">
        <f t="shared" si="28"/>
        <v>0</v>
      </c>
      <c r="M199" s="183"/>
      <c r="N199" s="183"/>
      <c r="O199" s="98" t="e">
        <f t="shared" si="33"/>
        <v>#VALUE!</v>
      </c>
      <c r="P199" s="33" t="s">
        <v>13</v>
      </c>
      <c r="Q199" s="5">
        <f t="shared" si="29"/>
        <v>0</v>
      </c>
      <c r="R199" s="4" t="s">
        <v>52</v>
      </c>
      <c r="S199" s="5">
        <f t="shared" si="30"/>
        <v>0</v>
      </c>
      <c r="T199" s="41" t="str">
        <f t="shared" si="31"/>
        <v/>
      </c>
      <c r="U199" s="41" t="str">
        <f t="shared" si="32"/>
        <v/>
      </c>
      <c r="V199" s="382"/>
      <c r="W199" s="41" t="str">
        <f t="shared" si="35"/>
        <v/>
      </c>
      <c r="X199" s="41" t="str">
        <f t="shared" si="34"/>
        <v/>
      </c>
    </row>
    <row r="200" spans="1:24" ht="26.25" customHeight="1" x14ac:dyDescent="0.25">
      <c r="A200" s="74" t="str">
        <f>IF(B200="","",MAX($A$8:A199)+1)</f>
        <v/>
      </c>
      <c r="B200" s="73"/>
      <c r="C200" s="368"/>
      <c r="D200" s="141"/>
      <c r="E200" s="5" t="str">
        <f t="shared" ref="E200:E263" si="36">IF(OR(D200="",D200="keine"),"",VLOOKUP(D200,NSollA,2,FALSE))</f>
        <v/>
      </c>
      <c r="F200" s="5" t="str">
        <f t="shared" ref="F200:F263" si="37">IF(OR(D200="",D200="keine"),"",VLOOKUP(D200,NSollA,3,FALSE))</f>
        <v/>
      </c>
      <c r="G200" s="368"/>
      <c r="H200" s="6" t="str">
        <f t="shared" ref="H200:H263" si="38">IF(OR(D200="",D200="keine",G200=""),"",IF(G200&lt;=E200,F200-(E200-G200)*VLOOKUP(D200,NSollA,5,FALSE),F200+(G200-E200)*VLOOKUP(D200,NSollA,4,FALSE)))</f>
        <v/>
      </c>
      <c r="I200" s="5" t="str">
        <f t="shared" ref="I200:I263" si="39">IF(OR(D200="",D200="keine",G200=""),"",VLOOKUP(D200,NSollA,6,FALSE))</f>
        <v/>
      </c>
      <c r="J200" s="338"/>
      <c r="K200" s="72" t="s">
        <v>29</v>
      </c>
      <c r="L200" s="5">
        <f t="shared" ref="L200:L263" si="40">VLOOKUP(K200,NSollHumus,2,FALSE)</f>
        <v>0</v>
      </c>
      <c r="M200" s="183"/>
      <c r="N200" s="183"/>
      <c r="O200" s="98" t="e">
        <f t="shared" si="33"/>
        <v>#VALUE!</v>
      </c>
      <c r="P200" s="33" t="s">
        <v>13</v>
      </c>
      <c r="Q200" s="5">
        <f t="shared" ref="Q200:Q263" si="41">VLOOKUP(P200,NSollZF,2,FALSE)</f>
        <v>0</v>
      </c>
      <c r="R200" s="4" t="s">
        <v>52</v>
      </c>
      <c r="S200" s="5">
        <f t="shared" ref="S200:S263" si="42">VLOOKUP(R200,NSollVF,2,FALSE)</f>
        <v>0</v>
      </c>
      <c r="T200" s="41" t="str">
        <f t="shared" ref="T200:T263" si="43">IF(OR(D200="",D200="keine",G200=""),"",IF(O200&lt;0,0,O200))</f>
        <v/>
      </c>
      <c r="U200" s="41" t="str">
        <f t="shared" ref="U200:U263" si="44">IF(OR(D200="",D200="keine",G200=""),"",IF(O200&lt;0,0,O200*C200))</f>
        <v/>
      </c>
      <c r="V200" s="382"/>
      <c r="W200" s="41" t="str">
        <f t="shared" si="35"/>
        <v/>
      </c>
      <c r="X200" s="41" t="str">
        <f t="shared" si="34"/>
        <v/>
      </c>
    </row>
    <row r="201" spans="1:24" ht="26.25" customHeight="1" x14ac:dyDescent="0.25">
      <c r="A201" s="74" t="str">
        <f>IF(B201="","",MAX($A$8:A200)+1)</f>
        <v/>
      </c>
      <c r="B201" s="73"/>
      <c r="C201" s="368"/>
      <c r="D201" s="141"/>
      <c r="E201" s="5" t="str">
        <f t="shared" si="36"/>
        <v/>
      </c>
      <c r="F201" s="5" t="str">
        <f t="shared" si="37"/>
        <v/>
      </c>
      <c r="G201" s="368"/>
      <c r="H201" s="6" t="str">
        <f t="shared" si="38"/>
        <v/>
      </c>
      <c r="I201" s="5" t="str">
        <f t="shared" si="39"/>
        <v/>
      </c>
      <c r="J201" s="338"/>
      <c r="K201" s="72" t="s">
        <v>29</v>
      </c>
      <c r="L201" s="5">
        <f t="shared" si="40"/>
        <v>0</v>
      </c>
      <c r="M201" s="183"/>
      <c r="N201" s="183"/>
      <c r="O201" s="98" t="e">
        <f t="shared" ref="O201:O264" si="45">H201-J201-M201-N201-L201-S201-Q201</f>
        <v>#VALUE!</v>
      </c>
      <c r="P201" s="33" t="s">
        <v>13</v>
      </c>
      <c r="Q201" s="5">
        <f t="shared" si="41"/>
        <v>0</v>
      </c>
      <c r="R201" s="4" t="s">
        <v>52</v>
      </c>
      <c r="S201" s="5">
        <f t="shared" si="42"/>
        <v>0</v>
      </c>
      <c r="T201" s="41" t="str">
        <f t="shared" si="43"/>
        <v/>
      </c>
      <c r="U201" s="41" t="str">
        <f t="shared" si="44"/>
        <v/>
      </c>
      <c r="V201" s="382"/>
      <c r="W201" s="41" t="str">
        <f t="shared" si="35"/>
        <v/>
      </c>
      <c r="X201" s="41" t="str">
        <f t="shared" ref="X201:X264" si="46">IF(OR(T201="",D201="keine",G201=""),"",W201*C201)</f>
        <v/>
      </c>
    </row>
    <row r="202" spans="1:24" ht="26.25" customHeight="1" x14ac:dyDescent="0.25">
      <c r="A202" s="74" t="str">
        <f>IF(B202="","",MAX($A$8:A201)+1)</f>
        <v/>
      </c>
      <c r="B202" s="73"/>
      <c r="C202" s="368"/>
      <c r="D202" s="141"/>
      <c r="E202" s="5" t="str">
        <f t="shared" si="36"/>
        <v/>
      </c>
      <c r="F202" s="5" t="str">
        <f t="shared" si="37"/>
        <v/>
      </c>
      <c r="G202" s="368"/>
      <c r="H202" s="6" t="str">
        <f t="shared" si="38"/>
        <v/>
      </c>
      <c r="I202" s="5" t="str">
        <f t="shared" si="39"/>
        <v/>
      </c>
      <c r="J202" s="338"/>
      <c r="K202" s="72" t="s">
        <v>29</v>
      </c>
      <c r="L202" s="5">
        <f t="shared" si="40"/>
        <v>0</v>
      </c>
      <c r="M202" s="183"/>
      <c r="N202" s="183"/>
      <c r="O202" s="98" t="e">
        <f t="shared" si="45"/>
        <v>#VALUE!</v>
      </c>
      <c r="P202" s="33" t="s">
        <v>13</v>
      </c>
      <c r="Q202" s="5">
        <f t="shared" si="41"/>
        <v>0</v>
      </c>
      <c r="R202" s="4" t="s">
        <v>52</v>
      </c>
      <c r="S202" s="5">
        <f t="shared" si="42"/>
        <v>0</v>
      </c>
      <c r="T202" s="41" t="str">
        <f t="shared" si="43"/>
        <v/>
      </c>
      <c r="U202" s="41" t="str">
        <f t="shared" si="44"/>
        <v/>
      </c>
      <c r="V202" s="382"/>
      <c r="W202" s="41" t="str">
        <f t="shared" ref="W202:W265" si="47">IF(OR(T202="",D202="keine",G202=""),"",T202-V202)</f>
        <v/>
      </c>
      <c r="X202" s="41" t="str">
        <f t="shared" si="46"/>
        <v/>
      </c>
    </row>
    <row r="203" spans="1:24" ht="26.25" customHeight="1" x14ac:dyDescent="0.25">
      <c r="A203" s="74" t="str">
        <f>IF(B203="","",MAX($A$8:A202)+1)</f>
        <v/>
      </c>
      <c r="B203" s="73"/>
      <c r="C203" s="368"/>
      <c r="D203" s="141"/>
      <c r="E203" s="5" t="str">
        <f t="shared" si="36"/>
        <v/>
      </c>
      <c r="F203" s="5" t="str">
        <f t="shared" si="37"/>
        <v/>
      </c>
      <c r="G203" s="368"/>
      <c r="H203" s="6" t="str">
        <f t="shared" si="38"/>
        <v/>
      </c>
      <c r="I203" s="5" t="str">
        <f t="shared" si="39"/>
        <v/>
      </c>
      <c r="J203" s="338"/>
      <c r="K203" s="72" t="s">
        <v>29</v>
      </c>
      <c r="L203" s="5">
        <f t="shared" si="40"/>
        <v>0</v>
      </c>
      <c r="M203" s="183"/>
      <c r="N203" s="183"/>
      <c r="O203" s="98" t="e">
        <f t="shared" si="45"/>
        <v>#VALUE!</v>
      </c>
      <c r="P203" s="33" t="s">
        <v>13</v>
      </c>
      <c r="Q203" s="5">
        <f t="shared" si="41"/>
        <v>0</v>
      </c>
      <c r="R203" s="4" t="s">
        <v>52</v>
      </c>
      <c r="S203" s="5">
        <f t="shared" si="42"/>
        <v>0</v>
      </c>
      <c r="T203" s="41" t="str">
        <f t="shared" si="43"/>
        <v/>
      </c>
      <c r="U203" s="41" t="str">
        <f t="shared" si="44"/>
        <v/>
      </c>
      <c r="V203" s="382"/>
      <c r="W203" s="41" t="str">
        <f t="shared" si="47"/>
        <v/>
      </c>
      <c r="X203" s="41" t="str">
        <f t="shared" si="46"/>
        <v/>
      </c>
    </row>
    <row r="204" spans="1:24" ht="26.25" customHeight="1" x14ac:dyDescent="0.25">
      <c r="A204" s="74" t="str">
        <f>IF(B204="","",MAX($A$8:A203)+1)</f>
        <v/>
      </c>
      <c r="B204" s="73"/>
      <c r="C204" s="368"/>
      <c r="D204" s="141"/>
      <c r="E204" s="5" t="str">
        <f t="shared" si="36"/>
        <v/>
      </c>
      <c r="F204" s="5" t="str">
        <f t="shared" si="37"/>
        <v/>
      </c>
      <c r="G204" s="368"/>
      <c r="H204" s="6" t="str">
        <f t="shared" si="38"/>
        <v/>
      </c>
      <c r="I204" s="5" t="str">
        <f t="shared" si="39"/>
        <v/>
      </c>
      <c r="J204" s="338"/>
      <c r="K204" s="72" t="s">
        <v>29</v>
      </c>
      <c r="L204" s="5">
        <f t="shared" si="40"/>
        <v>0</v>
      </c>
      <c r="M204" s="183"/>
      <c r="N204" s="183"/>
      <c r="O204" s="98" t="e">
        <f t="shared" si="45"/>
        <v>#VALUE!</v>
      </c>
      <c r="P204" s="33" t="s">
        <v>13</v>
      </c>
      <c r="Q204" s="5">
        <f t="shared" si="41"/>
        <v>0</v>
      </c>
      <c r="R204" s="4" t="s">
        <v>52</v>
      </c>
      <c r="S204" s="5">
        <f t="shared" si="42"/>
        <v>0</v>
      </c>
      <c r="T204" s="41" t="str">
        <f t="shared" si="43"/>
        <v/>
      </c>
      <c r="U204" s="41" t="str">
        <f t="shared" si="44"/>
        <v/>
      </c>
      <c r="V204" s="382"/>
      <c r="W204" s="41" t="str">
        <f t="shared" si="47"/>
        <v/>
      </c>
      <c r="X204" s="41" t="str">
        <f t="shared" si="46"/>
        <v/>
      </c>
    </row>
    <row r="205" spans="1:24" ht="26.25" customHeight="1" x14ac:dyDescent="0.25">
      <c r="A205" s="74" t="str">
        <f>IF(B205="","",MAX($A$8:A204)+1)</f>
        <v/>
      </c>
      <c r="B205" s="73"/>
      <c r="C205" s="368"/>
      <c r="D205" s="141"/>
      <c r="E205" s="5" t="str">
        <f t="shared" si="36"/>
        <v/>
      </c>
      <c r="F205" s="5" t="str">
        <f t="shared" si="37"/>
        <v/>
      </c>
      <c r="G205" s="368"/>
      <c r="H205" s="6" t="str">
        <f t="shared" si="38"/>
        <v/>
      </c>
      <c r="I205" s="5" t="str">
        <f t="shared" si="39"/>
        <v/>
      </c>
      <c r="J205" s="338"/>
      <c r="K205" s="72" t="s">
        <v>29</v>
      </c>
      <c r="L205" s="5">
        <f t="shared" si="40"/>
        <v>0</v>
      </c>
      <c r="M205" s="183"/>
      <c r="N205" s="183"/>
      <c r="O205" s="98" t="e">
        <f t="shared" si="45"/>
        <v>#VALUE!</v>
      </c>
      <c r="P205" s="33" t="s">
        <v>13</v>
      </c>
      <c r="Q205" s="5">
        <f t="shared" si="41"/>
        <v>0</v>
      </c>
      <c r="R205" s="4" t="s">
        <v>52</v>
      </c>
      <c r="S205" s="5">
        <f t="shared" si="42"/>
        <v>0</v>
      </c>
      <c r="T205" s="41" t="str">
        <f t="shared" si="43"/>
        <v/>
      </c>
      <c r="U205" s="41" t="str">
        <f t="shared" si="44"/>
        <v/>
      </c>
      <c r="V205" s="382"/>
      <c r="W205" s="41" t="str">
        <f t="shared" si="47"/>
        <v/>
      </c>
      <c r="X205" s="41" t="str">
        <f t="shared" si="46"/>
        <v/>
      </c>
    </row>
    <row r="206" spans="1:24" ht="26.25" customHeight="1" x14ac:dyDescent="0.25">
      <c r="A206" s="74" t="str">
        <f>IF(B206="","",MAX($A$8:A205)+1)</f>
        <v/>
      </c>
      <c r="B206" s="73"/>
      <c r="C206" s="368"/>
      <c r="D206" s="141"/>
      <c r="E206" s="5" t="str">
        <f t="shared" si="36"/>
        <v/>
      </c>
      <c r="F206" s="5" t="str">
        <f t="shared" si="37"/>
        <v/>
      </c>
      <c r="G206" s="368"/>
      <c r="H206" s="6" t="str">
        <f t="shared" si="38"/>
        <v/>
      </c>
      <c r="I206" s="5" t="str">
        <f t="shared" si="39"/>
        <v/>
      </c>
      <c r="J206" s="338"/>
      <c r="K206" s="72" t="s">
        <v>29</v>
      </c>
      <c r="L206" s="5">
        <f t="shared" si="40"/>
        <v>0</v>
      </c>
      <c r="M206" s="183"/>
      <c r="N206" s="183"/>
      <c r="O206" s="98" t="e">
        <f t="shared" si="45"/>
        <v>#VALUE!</v>
      </c>
      <c r="P206" s="33" t="s">
        <v>13</v>
      </c>
      <c r="Q206" s="5">
        <f t="shared" si="41"/>
        <v>0</v>
      </c>
      <c r="R206" s="4" t="s">
        <v>52</v>
      </c>
      <c r="S206" s="5">
        <f t="shared" si="42"/>
        <v>0</v>
      </c>
      <c r="T206" s="41" t="str">
        <f t="shared" si="43"/>
        <v/>
      </c>
      <c r="U206" s="41" t="str">
        <f t="shared" si="44"/>
        <v/>
      </c>
      <c r="V206" s="382"/>
      <c r="W206" s="41" t="str">
        <f t="shared" si="47"/>
        <v/>
      </c>
      <c r="X206" s="41" t="str">
        <f t="shared" si="46"/>
        <v/>
      </c>
    </row>
    <row r="207" spans="1:24" ht="26.25" customHeight="1" x14ac:dyDescent="0.25">
      <c r="A207" s="74" t="str">
        <f>IF(B207="","",MAX($A$8:A206)+1)</f>
        <v/>
      </c>
      <c r="B207" s="73"/>
      <c r="C207" s="368"/>
      <c r="D207" s="141"/>
      <c r="E207" s="5" t="str">
        <f t="shared" si="36"/>
        <v/>
      </c>
      <c r="F207" s="5" t="str">
        <f t="shared" si="37"/>
        <v/>
      </c>
      <c r="G207" s="368"/>
      <c r="H207" s="6" t="str">
        <f t="shared" si="38"/>
        <v/>
      </c>
      <c r="I207" s="5" t="str">
        <f t="shared" si="39"/>
        <v/>
      </c>
      <c r="J207" s="338"/>
      <c r="K207" s="72" t="s">
        <v>29</v>
      </c>
      <c r="L207" s="5">
        <f t="shared" si="40"/>
        <v>0</v>
      </c>
      <c r="M207" s="183"/>
      <c r="N207" s="183"/>
      <c r="O207" s="98" t="e">
        <f t="shared" si="45"/>
        <v>#VALUE!</v>
      </c>
      <c r="P207" s="33" t="s">
        <v>13</v>
      </c>
      <c r="Q207" s="5">
        <f t="shared" si="41"/>
        <v>0</v>
      </c>
      <c r="R207" s="4" t="s">
        <v>52</v>
      </c>
      <c r="S207" s="5">
        <f t="shared" si="42"/>
        <v>0</v>
      </c>
      <c r="T207" s="41" t="str">
        <f t="shared" si="43"/>
        <v/>
      </c>
      <c r="U207" s="41" t="str">
        <f t="shared" si="44"/>
        <v/>
      </c>
      <c r="V207" s="382"/>
      <c r="W207" s="41" t="str">
        <f t="shared" si="47"/>
        <v/>
      </c>
      <c r="X207" s="41" t="str">
        <f t="shared" si="46"/>
        <v/>
      </c>
    </row>
    <row r="208" spans="1:24" ht="26.25" customHeight="1" x14ac:dyDescent="0.25">
      <c r="A208" s="74" t="str">
        <f>IF(B208="","",MAX($A$8:A207)+1)</f>
        <v/>
      </c>
      <c r="B208" s="73"/>
      <c r="C208" s="368"/>
      <c r="D208" s="141"/>
      <c r="E208" s="5" t="str">
        <f t="shared" si="36"/>
        <v/>
      </c>
      <c r="F208" s="5" t="str">
        <f t="shared" si="37"/>
        <v/>
      </c>
      <c r="G208" s="368"/>
      <c r="H208" s="6" t="str">
        <f t="shared" si="38"/>
        <v/>
      </c>
      <c r="I208" s="5" t="str">
        <f t="shared" si="39"/>
        <v/>
      </c>
      <c r="J208" s="338"/>
      <c r="K208" s="72" t="s">
        <v>29</v>
      </c>
      <c r="L208" s="5">
        <f t="shared" si="40"/>
        <v>0</v>
      </c>
      <c r="M208" s="183"/>
      <c r="N208" s="183"/>
      <c r="O208" s="98" t="e">
        <f t="shared" si="45"/>
        <v>#VALUE!</v>
      </c>
      <c r="P208" s="33" t="s">
        <v>13</v>
      </c>
      <c r="Q208" s="5">
        <f t="shared" si="41"/>
        <v>0</v>
      </c>
      <c r="R208" s="4" t="s">
        <v>52</v>
      </c>
      <c r="S208" s="5">
        <f t="shared" si="42"/>
        <v>0</v>
      </c>
      <c r="T208" s="41" t="str">
        <f t="shared" si="43"/>
        <v/>
      </c>
      <c r="U208" s="41" t="str">
        <f t="shared" si="44"/>
        <v/>
      </c>
      <c r="V208" s="382"/>
      <c r="W208" s="41" t="str">
        <f t="shared" si="47"/>
        <v/>
      </c>
      <c r="X208" s="41" t="str">
        <f t="shared" si="46"/>
        <v/>
      </c>
    </row>
    <row r="209" spans="1:24" ht="26.25" customHeight="1" x14ac:dyDescent="0.25">
      <c r="A209" s="74" t="str">
        <f>IF(B209="","",MAX($A$8:A208)+1)</f>
        <v/>
      </c>
      <c r="B209" s="73"/>
      <c r="C209" s="368"/>
      <c r="D209" s="141"/>
      <c r="E209" s="5" t="str">
        <f t="shared" si="36"/>
        <v/>
      </c>
      <c r="F209" s="5" t="str">
        <f t="shared" si="37"/>
        <v/>
      </c>
      <c r="G209" s="368"/>
      <c r="H209" s="6" t="str">
        <f t="shared" si="38"/>
        <v/>
      </c>
      <c r="I209" s="5" t="str">
        <f t="shared" si="39"/>
        <v/>
      </c>
      <c r="J209" s="338"/>
      <c r="K209" s="72" t="s">
        <v>29</v>
      </c>
      <c r="L209" s="5">
        <f t="shared" si="40"/>
        <v>0</v>
      </c>
      <c r="M209" s="183"/>
      <c r="N209" s="183"/>
      <c r="O209" s="98" t="e">
        <f t="shared" si="45"/>
        <v>#VALUE!</v>
      </c>
      <c r="P209" s="33" t="s">
        <v>13</v>
      </c>
      <c r="Q209" s="5">
        <f t="shared" si="41"/>
        <v>0</v>
      </c>
      <c r="R209" s="4" t="s">
        <v>52</v>
      </c>
      <c r="S209" s="5">
        <f t="shared" si="42"/>
        <v>0</v>
      </c>
      <c r="T209" s="41" t="str">
        <f t="shared" si="43"/>
        <v/>
      </c>
      <c r="U209" s="41" t="str">
        <f t="shared" si="44"/>
        <v/>
      </c>
      <c r="V209" s="382"/>
      <c r="W209" s="41" t="str">
        <f t="shared" si="47"/>
        <v/>
      </c>
      <c r="X209" s="41" t="str">
        <f t="shared" si="46"/>
        <v/>
      </c>
    </row>
    <row r="210" spans="1:24" ht="26.25" customHeight="1" x14ac:dyDescent="0.25">
      <c r="A210" s="74" t="str">
        <f>IF(B210="","",MAX($A$8:A209)+1)</f>
        <v/>
      </c>
      <c r="B210" s="73"/>
      <c r="C210" s="368"/>
      <c r="D210" s="141"/>
      <c r="E210" s="5" t="str">
        <f t="shared" si="36"/>
        <v/>
      </c>
      <c r="F210" s="5" t="str">
        <f t="shared" si="37"/>
        <v/>
      </c>
      <c r="G210" s="368"/>
      <c r="H210" s="6" t="str">
        <f t="shared" si="38"/>
        <v/>
      </c>
      <c r="I210" s="5" t="str">
        <f t="shared" si="39"/>
        <v/>
      </c>
      <c r="J210" s="338"/>
      <c r="K210" s="72" t="s">
        <v>29</v>
      </c>
      <c r="L210" s="5">
        <f t="shared" si="40"/>
        <v>0</v>
      </c>
      <c r="M210" s="183"/>
      <c r="N210" s="183"/>
      <c r="O210" s="98" t="e">
        <f t="shared" si="45"/>
        <v>#VALUE!</v>
      </c>
      <c r="P210" s="33" t="s">
        <v>13</v>
      </c>
      <c r="Q210" s="5">
        <f t="shared" si="41"/>
        <v>0</v>
      </c>
      <c r="R210" s="4" t="s">
        <v>52</v>
      </c>
      <c r="S210" s="5">
        <f t="shared" si="42"/>
        <v>0</v>
      </c>
      <c r="T210" s="41" t="str">
        <f t="shared" si="43"/>
        <v/>
      </c>
      <c r="U210" s="41" t="str">
        <f t="shared" si="44"/>
        <v/>
      </c>
      <c r="V210" s="382"/>
      <c r="W210" s="41" t="str">
        <f t="shared" si="47"/>
        <v/>
      </c>
      <c r="X210" s="41" t="str">
        <f t="shared" si="46"/>
        <v/>
      </c>
    </row>
    <row r="211" spans="1:24" ht="26.25" customHeight="1" x14ac:dyDescent="0.25">
      <c r="A211" s="74" t="str">
        <f>IF(B211="","",MAX($A$8:A210)+1)</f>
        <v/>
      </c>
      <c r="B211" s="73"/>
      <c r="C211" s="368"/>
      <c r="D211" s="141"/>
      <c r="E211" s="5" t="str">
        <f t="shared" si="36"/>
        <v/>
      </c>
      <c r="F211" s="5" t="str">
        <f t="shared" si="37"/>
        <v/>
      </c>
      <c r="G211" s="368"/>
      <c r="H211" s="6" t="str">
        <f t="shared" si="38"/>
        <v/>
      </c>
      <c r="I211" s="5" t="str">
        <f t="shared" si="39"/>
        <v/>
      </c>
      <c r="J211" s="338"/>
      <c r="K211" s="72" t="s">
        <v>29</v>
      </c>
      <c r="L211" s="5">
        <f t="shared" si="40"/>
        <v>0</v>
      </c>
      <c r="M211" s="183"/>
      <c r="N211" s="183"/>
      <c r="O211" s="98" t="e">
        <f t="shared" si="45"/>
        <v>#VALUE!</v>
      </c>
      <c r="P211" s="33" t="s">
        <v>13</v>
      </c>
      <c r="Q211" s="5">
        <f t="shared" si="41"/>
        <v>0</v>
      </c>
      <c r="R211" s="4" t="s">
        <v>52</v>
      </c>
      <c r="S211" s="5">
        <f t="shared" si="42"/>
        <v>0</v>
      </c>
      <c r="T211" s="41" t="str">
        <f t="shared" si="43"/>
        <v/>
      </c>
      <c r="U211" s="41" t="str">
        <f t="shared" si="44"/>
        <v/>
      </c>
      <c r="V211" s="382"/>
      <c r="W211" s="41" t="str">
        <f t="shared" si="47"/>
        <v/>
      </c>
      <c r="X211" s="41" t="str">
        <f t="shared" si="46"/>
        <v/>
      </c>
    </row>
    <row r="212" spans="1:24" ht="26.25" customHeight="1" x14ac:dyDescent="0.25">
      <c r="A212" s="74" t="str">
        <f>IF(B212="","",MAX($A$8:A211)+1)</f>
        <v/>
      </c>
      <c r="B212" s="73"/>
      <c r="C212" s="368"/>
      <c r="D212" s="141"/>
      <c r="E212" s="5" t="str">
        <f t="shared" si="36"/>
        <v/>
      </c>
      <c r="F212" s="5" t="str">
        <f t="shared" si="37"/>
        <v/>
      </c>
      <c r="G212" s="368"/>
      <c r="H212" s="6" t="str">
        <f t="shared" si="38"/>
        <v/>
      </c>
      <c r="I212" s="5" t="str">
        <f t="shared" si="39"/>
        <v/>
      </c>
      <c r="J212" s="338"/>
      <c r="K212" s="72" t="s">
        <v>29</v>
      </c>
      <c r="L212" s="5">
        <f t="shared" si="40"/>
        <v>0</v>
      </c>
      <c r="M212" s="183"/>
      <c r="N212" s="183"/>
      <c r="O212" s="98" t="e">
        <f t="shared" si="45"/>
        <v>#VALUE!</v>
      </c>
      <c r="P212" s="33" t="s">
        <v>13</v>
      </c>
      <c r="Q212" s="5">
        <f t="shared" si="41"/>
        <v>0</v>
      </c>
      <c r="R212" s="4" t="s">
        <v>52</v>
      </c>
      <c r="S212" s="5">
        <f t="shared" si="42"/>
        <v>0</v>
      </c>
      <c r="T212" s="41" t="str">
        <f t="shared" si="43"/>
        <v/>
      </c>
      <c r="U212" s="41" t="str">
        <f t="shared" si="44"/>
        <v/>
      </c>
      <c r="V212" s="382"/>
      <c r="W212" s="41" t="str">
        <f t="shared" si="47"/>
        <v/>
      </c>
      <c r="X212" s="41" t="str">
        <f t="shared" si="46"/>
        <v/>
      </c>
    </row>
    <row r="213" spans="1:24" ht="26.25" customHeight="1" x14ac:dyDescent="0.25">
      <c r="A213" s="74" t="str">
        <f>IF(B213="","",MAX($A$8:A212)+1)</f>
        <v/>
      </c>
      <c r="B213" s="73"/>
      <c r="C213" s="368"/>
      <c r="D213" s="141"/>
      <c r="E213" s="5" t="str">
        <f t="shared" si="36"/>
        <v/>
      </c>
      <c r="F213" s="5" t="str">
        <f t="shared" si="37"/>
        <v/>
      </c>
      <c r="G213" s="368"/>
      <c r="H213" s="6" t="str">
        <f t="shared" si="38"/>
        <v/>
      </c>
      <c r="I213" s="5" t="str">
        <f t="shared" si="39"/>
        <v/>
      </c>
      <c r="J213" s="338"/>
      <c r="K213" s="72" t="s">
        <v>29</v>
      </c>
      <c r="L213" s="5">
        <f t="shared" si="40"/>
        <v>0</v>
      </c>
      <c r="M213" s="183"/>
      <c r="N213" s="183"/>
      <c r="O213" s="98" t="e">
        <f t="shared" si="45"/>
        <v>#VALUE!</v>
      </c>
      <c r="P213" s="33" t="s">
        <v>13</v>
      </c>
      <c r="Q213" s="5">
        <f t="shared" si="41"/>
        <v>0</v>
      </c>
      <c r="R213" s="4" t="s">
        <v>52</v>
      </c>
      <c r="S213" s="5">
        <f t="shared" si="42"/>
        <v>0</v>
      </c>
      <c r="T213" s="41" t="str">
        <f t="shared" si="43"/>
        <v/>
      </c>
      <c r="U213" s="41" t="str">
        <f t="shared" si="44"/>
        <v/>
      </c>
      <c r="V213" s="382"/>
      <c r="W213" s="41" t="str">
        <f t="shared" si="47"/>
        <v/>
      </c>
      <c r="X213" s="41" t="str">
        <f t="shared" si="46"/>
        <v/>
      </c>
    </row>
    <row r="214" spans="1:24" ht="26.25" customHeight="1" x14ac:dyDescent="0.25">
      <c r="A214" s="74" t="str">
        <f>IF(B214="","",MAX($A$8:A213)+1)</f>
        <v/>
      </c>
      <c r="B214" s="73"/>
      <c r="C214" s="368"/>
      <c r="D214" s="141"/>
      <c r="E214" s="5" t="str">
        <f t="shared" si="36"/>
        <v/>
      </c>
      <c r="F214" s="5" t="str">
        <f t="shared" si="37"/>
        <v/>
      </c>
      <c r="G214" s="368"/>
      <c r="H214" s="6" t="str">
        <f t="shared" si="38"/>
        <v/>
      </c>
      <c r="I214" s="5" t="str">
        <f t="shared" si="39"/>
        <v/>
      </c>
      <c r="J214" s="338"/>
      <c r="K214" s="72" t="s">
        <v>29</v>
      </c>
      <c r="L214" s="5">
        <f t="shared" si="40"/>
        <v>0</v>
      </c>
      <c r="M214" s="183"/>
      <c r="N214" s="183"/>
      <c r="O214" s="98" t="e">
        <f t="shared" si="45"/>
        <v>#VALUE!</v>
      </c>
      <c r="P214" s="33" t="s">
        <v>13</v>
      </c>
      <c r="Q214" s="5">
        <f t="shared" si="41"/>
        <v>0</v>
      </c>
      <c r="R214" s="4" t="s">
        <v>52</v>
      </c>
      <c r="S214" s="5">
        <f t="shared" si="42"/>
        <v>0</v>
      </c>
      <c r="T214" s="41" t="str">
        <f t="shared" si="43"/>
        <v/>
      </c>
      <c r="U214" s="41" t="str">
        <f t="shared" si="44"/>
        <v/>
      </c>
      <c r="V214" s="382"/>
      <c r="W214" s="41" t="str">
        <f t="shared" si="47"/>
        <v/>
      </c>
      <c r="X214" s="41" t="str">
        <f t="shared" si="46"/>
        <v/>
      </c>
    </row>
    <row r="215" spans="1:24" ht="26.25" customHeight="1" x14ac:dyDescent="0.25">
      <c r="A215" s="74" t="str">
        <f>IF(B215="","",MAX($A$8:A214)+1)</f>
        <v/>
      </c>
      <c r="B215" s="73"/>
      <c r="C215" s="368"/>
      <c r="D215" s="141"/>
      <c r="E215" s="5" t="str">
        <f t="shared" si="36"/>
        <v/>
      </c>
      <c r="F215" s="5" t="str">
        <f t="shared" si="37"/>
        <v/>
      </c>
      <c r="G215" s="368"/>
      <c r="H215" s="6" t="str">
        <f t="shared" si="38"/>
        <v/>
      </c>
      <c r="I215" s="5" t="str">
        <f t="shared" si="39"/>
        <v/>
      </c>
      <c r="J215" s="338"/>
      <c r="K215" s="72" t="s">
        <v>29</v>
      </c>
      <c r="L215" s="5">
        <f t="shared" si="40"/>
        <v>0</v>
      </c>
      <c r="M215" s="183"/>
      <c r="N215" s="183"/>
      <c r="O215" s="98" t="e">
        <f t="shared" si="45"/>
        <v>#VALUE!</v>
      </c>
      <c r="P215" s="33" t="s">
        <v>13</v>
      </c>
      <c r="Q215" s="5">
        <f t="shared" si="41"/>
        <v>0</v>
      </c>
      <c r="R215" s="4" t="s">
        <v>52</v>
      </c>
      <c r="S215" s="5">
        <f t="shared" si="42"/>
        <v>0</v>
      </c>
      <c r="T215" s="41" t="str">
        <f t="shared" si="43"/>
        <v/>
      </c>
      <c r="U215" s="41" t="str">
        <f t="shared" si="44"/>
        <v/>
      </c>
      <c r="V215" s="382"/>
      <c r="W215" s="41" t="str">
        <f t="shared" si="47"/>
        <v/>
      </c>
      <c r="X215" s="41" t="str">
        <f t="shared" si="46"/>
        <v/>
      </c>
    </row>
    <row r="216" spans="1:24" ht="26.25" customHeight="1" x14ac:dyDescent="0.25">
      <c r="A216" s="74" t="str">
        <f>IF(B216="","",MAX($A$8:A215)+1)</f>
        <v/>
      </c>
      <c r="B216" s="73"/>
      <c r="C216" s="368"/>
      <c r="D216" s="141"/>
      <c r="E216" s="5" t="str">
        <f t="shared" si="36"/>
        <v/>
      </c>
      <c r="F216" s="5" t="str">
        <f t="shared" si="37"/>
        <v/>
      </c>
      <c r="G216" s="368"/>
      <c r="H216" s="6" t="str">
        <f t="shared" si="38"/>
        <v/>
      </c>
      <c r="I216" s="5" t="str">
        <f t="shared" si="39"/>
        <v/>
      </c>
      <c r="J216" s="338"/>
      <c r="K216" s="72" t="s">
        <v>29</v>
      </c>
      <c r="L216" s="5">
        <f t="shared" si="40"/>
        <v>0</v>
      </c>
      <c r="M216" s="183"/>
      <c r="N216" s="183"/>
      <c r="O216" s="98" t="e">
        <f t="shared" si="45"/>
        <v>#VALUE!</v>
      </c>
      <c r="P216" s="33" t="s">
        <v>13</v>
      </c>
      <c r="Q216" s="5">
        <f t="shared" si="41"/>
        <v>0</v>
      </c>
      <c r="R216" s="4" t="s">
        <v>52</v>
      </c>
      <c r="S216" s="5">
        <f t="shared" si="42"/>
        <v>0</v>
      </c>
      <c r="T216" s="41" t="str">
        <f t="shared" si="43"/>
        <v/>
      </c>
      <c r="U216" s="41" t="str">
        <f t="shared" si="44"/>
        <v/>
      </c>
      <c r="V216" s="382"/>
      <c r="W216" s="41" t="str">
        <f t="shared" si="47"/>
        <v/>
      </c>
      <c r="X216" s="41" t="str">
        <f t="shared" si="46"/>
        <v/>
      </c>
    </row>
    <row r="217" spans="1:24" ht="26.25" customHeight="1" x14ac:dyDescent="0.25">
      <c r="A217" s="74" t="str">
        <f>IF(B217="","",MAX($A$8:A216)+1)</f>
        <v/>
      </c>
      <c r="B217" s="73"/>
      <c r="C217" s="368"/>
      <c r="D217" s="141"/>
      <c r="E217" s="5" t="str">
        <f t="shared" si="36"/>
        <v/>
      </c>
      <c r="F217" s="5" t="str">
        <f t="shared" si="37"/>
        <v/>
      </c>
      <c r="G217" s="368"/>
      <c r="H217" s="6" t="str">
        <f t="shared" si="38"/>
        <v/>
      </c>
      <c r="I217" s="5" t="str">
        <f t="shared" si="39"/>
        <v/>
      </c>
      <c r="J217" s="338"/>
      <c r="K217" s="72" t="s">
        <v>29</v>
      </c>
      <c r="L217" s="5">
        <f t="shared" si="40"/>
        <v>0</v>
      </c>
      <c r="M217" s="183"/>
      <c r="N217" s="183"/>
      <c r="O217" s="98" t="e">
        <f t="shared" si="45"/>
        <v>#VALUE!</v>
      </c>
      <c r="P217" s="33" t="s">
        <v>13</v>
      </c>
      <c r="Q217" s="5">
        <f t="shared" si="41"/>
        <v>0</v>
      </c>
      <c r="R217" s="4" t="s">
        <v>52</v>
      </c>
      <c r="S217" s="5">
        <f t="shared" si="42"/>
        <v>0</v>
      </c>
      <c r="T217" s="41" t="str">
        <f t="shared" si="43"/>
        <v/>
      </c>
      <c r="U217" s="41" t="str">
        <f t="shared" si="44"/>
        <v/>
      </c>
      <c r="V217" s="382"/>
      <c r="W217" s="41" t="str">
        <f t="shared" si="47"/>
        <v/>
      </c>
      <c r="X217" s="41" t="str">
        <f t="shared" si="46"/>
        <v/>
      </c>
    </row>
    <row r="218" spans="1:24" ht="26.25" customHeight="1" x14ac:dyDescent="0.25">
      <c r="A218" s="74" t="str">
        <f>IF(B218="","",MAX($A$8:A217)+1)</f>
        <v/>
      </c>
      <c r="B218" s="73"/>
      <c r="C218" s="368"/>
      <c r="D218" s="141"/>
      <c r="E218" s="5" t="str">
        <f t="shared" si="36"/>
        <v/>
      </c>
      <c r="F218" s="5" t="str">
        <f t="shared" si="37"/>
        <v/>
      </c>
      <c r="G218" s="368"/>
      <c r="H218" s="6" t="str">
        <f t="shared" si="38"/>
        <v/>
      </c>
      <c r="I218" s="5" t="str">
        <f t="shared" si="39"/>
        <v/>
      </c>
      <c r="J218" s="338"/>
      <c r="K218" s="72" t="s">
        <v>29</v>
      </c>
      <c r="L218" s="5">
        <f t="shared" si="40"/>
        <v>0</v>
      </c>
      <c r="M218" s="183"/>
      <c r="N218" s="183"/>
      <c r="O218" s="98" t="e">
        <f t="shared" si="45"/>
        <v>#VALUE!</v>
      </c>
      <c r="P218" s="33" t="s">
        <v>13</v>
      </c>
      <c r="Q218" s="5">
        <f t="shared" si="41"/>
        <v>0</v>
      </c>
      <c r="R218" s="4" t="s">
        <v>52</v>
      </c>
      <c r="S218" s="5">
        <f t="shared" si="42"/>
        <v>0</v>
      </c>
      <c r="T218" s="41" t="str">
        <f t="shared" si="43"/>
        <v/>
      </c>
      <c r="U218" s="41" t="str">
        <f t="shared" si="44"/>
        <v/>
      </c>
      <c r="V218" s="382"/>
      <c r="W218" s="41" t="str">
        <f t="shared" si="47"/>
        <v/>
      </c>
      <c r="X218" s="41" t="str">
        <f t="shared" si="46"/>
        <v/>
      </c>
    </row>
    <row r="219" spans="1:24" ht="26.25" customHeight="1" x14ac:dyDescent="0.25">
      <c r="A219" s="74" t="str">
        <f>IF(B219="","",MAX($A$8:A218)+1)</f>
        <v/>
      </c>
      <c r="B219" s="73"/>
      <c r="C219" s="368"/>
      <c r="D219" s="141"/>
      <c r="E219" s="5" t="str">
        <f t="shared" si="36"/>
        <v/>
      </c>
      <c r="F219" s="5" t="str">
        <f t="shared" si="37"/>
        <v/>
      </c>
      <c r="G219" s="368"/>
      <c r="H219" s="6" t="str">
        <f t="shared" si="38"/>
        <v/>
      </c>
      <c r="I219" s="5" t="str">
        <f t="shared" si="39"/>
        <v/>
      </c>
      <c r="J219" s="338"/>
      <c r="K219" s="72" t="s">
        <v>29</v>
      </c>
      <c r="L219" s="5">
        <f t="shared" si="40"/>
        <v>0</v>
      </c>
      <c r="M219" s="183"/>
      <c r="N219" s="183"/>
      <c r="O219" s="98" t="e">
        <f t="shared" si="45"/>
        <v>#VALUE!</v>
      </c>
      <c r="P219" s="33" t="s">
        <v>13</v>
      </c>
      <c r="Q219" s="5">
        <f t="shared" si="41"/>
        <v>0</v>
      </c>
      <c r="R219" s="4" t="s">
        <v>52</v>
      </c>
      <c r="S219" s="5">
        <f t="shared" si="42"/>
        <v>0</v>
      </c>
      <c r="T219" s="41" t="str">
        <f t="shared" si="43"/>
        <v/>
      </c>
      <c r="U219" s="41" t="str">
        <f t="shared" si="44"/>
        <v/>
      </c>
      <c r="V219" s="382"/>
      <c r="W219" s="41" t="str">
        <f t="shared" si="47"/>
        <v/>
      </c>
      <c r="X219" s="41" t="str">
        <f t="shared" si="46"/>
        <v/>
      </c>
    </row>
    <row r="220" spans="1:24" ht="26.25" customHeight="1" x14ac:dyDescent="0.25">
      <c r="A220" s="74" t="str">
        <f>IF(B220="","",MAX($A$8:A219)+1)</f>
        <v/>
      </c>
      <c r="B220" s="73"/>
      <c r="C220" s="368"/>
      <c r="D220" s="141"/>
      <c r="E220" s="5" t="str">
        <f t="shared" si="36"/>
        <v/>
      </c>
      <c r="F220" s="5" t="str">
        <f t="shared" si="37"/>
        <v/>
      </c>
      <c r="G220" s="368"/>
      <c r="H220" s="6" t="str">
        <f t="shared" si="38"/>
        <v/>
      </c>
      <c r="I220" s="5" t="str">
        <f t="shared" si="39"/>
        <v/>
      </c>
      <c r="J220" s="338"/>
      <c r="K220" s="72" t="s">
        <v>29</v>
      </c>
      <c r="L220" s="5">
        <f t="shared" si="40"/>
        <v>0</v>
      </c>
      <c r="M220" s="183"/>
      <c r="N220" s="183"/>
      <c r="O220" s="98" t="e">
        <f t="shared" si="45"/>
        <v>#VALUE!</v>
      </c>
      <c r="P220" s="33" t="s">
        <v>13</v>
      </c>
      <c r="Q220" s="5">
        <f t="shared" si="41"/>
        <v>0</v>
      </c>
      <c r="R220" s="4" t="s">
        <v>52</v>
      </c>
      <c r="S220" s="5">
        <f t="shared" si="42"/>
        <v>0</v>
      </c>
      <c r="T220" s="41" t="str">
        <f t="shared" si="43"/>
        <v/>
      </c>
      <c r="U220" s="41" t="str">
        <f t="shared" si="44"/>
        <v/>
      </c>
      <c r="V220" s="382"/>
      <c r="W220" s="41" t="str">
        <f t="shared" si="47"/>
        <v/>
      </c>
      <c r="X220" s="41" t="str">
        <f t="shared" si="46"/>
        <v/>
      </c>
    </row>
    <row r="221" spans="1:24" ht="26.25" customHeight="1" x14ac:dyDescent="0.25">
      <c r="A221" s="74" t="str">
        <f>IF(B221="","",MAX($A$8:A220)+1)</f>
        <v/>
      </c>
      <c r="B221" s="73"/>
      <c r="C221" s="368"/>
      <c r="D221" s="141"/>
      <c r="E221" s="5" t="str">
        <f t="shared" si="36"/>
        <v/>
      </c>
      <c r="F221" s="5" t="str">
        <f t="shared" si="37"/>
        <v/>
      </c>
      <c r="G221" s="368"/>
      <c r="H221" s="6" t="str">
        <f t="shared" si="38"/>
        <v/>
      </c>
      <c r="I221" s="5" t="str">
        <f t="shared" si="39"/>
        <v/>
      </c>
      <c r="J221" s="338"/>
      <c r="K221" s="72" t="s">
        <v>29</v>
      </c>
      <c r="L221" s="5">
        <f t="shared" si="40"/>
        <v>0</v>
      </c>
      <c r="M221" s="183"/>
      <c r="N221" s="183"/>
      <c r="O221" s="98" t="e">
        <f t="shared" si="45"/>
        <v>#VALUE!</v>
      </c>
      <c r="P221" s="33" t="s">
        <v>13</v>
      </c>
      <c r="Q221" s="5">
        <f t="shared" si="41"/>
        <v>0</v>
      </c>
      <c r="R221" s="4" t="s">
        <v>52</v>
      </c>
      <c r="S221" s="5">
        <f t="shared" si="42"/>
        <v>0</v>
      </c>
      <c r="T221" s="41" t="str">
        <f t="shared" si="43"/>
        <v/>
      </c>
      <c r="U221" s="41" t="str">
        <f t="shared" si="44"/>
        <v/>
      </c>
      <c r="V221" s="382"/>
      <c r="W221" s="41" t="str">
        <f t="shared" si="47"/>
        <v/>
      </c>
      <c r="X221" s="41" t="str">
        <f t="shared" si="46"/>
        <v/>
      </c>
    </row>
    <row r="222" spans="1:24" ht="26.25" customHeight="1" x14ac:dyDescent="0.25">
      <c r="A222" s="74" t="str">
        <f>IF(B222="","",MAX($A$8:A221)+1)</f>
        <v/>
      </c>
      <c r="B222" s="73"/>
      <c r="C222" s="368"/>
      <c r="D222" s="141"/>
      <c r="E222" s="5" t="str">
        <f t="shared" si="36"/>
        <v/>
      </c>
      <c r="F222" s="5" t="str">
        <f t="shared" si="37"/>
        <v/>
      </c>
      <c r="G222" s="368"/>
      <c r="H222" s="6" t="str">
        <f t="shared" si="38"/>
        <v/>
      </c>
      <c r="I222" s="5" t="str">
        <f t="shared" si="39"/>
        <v/>
      </c>
      <c r="J222" s="338"/>
      <c r="K222" s="72" t="s">
        <v>29</v>
      </c>
      <c r="L222" s="5">
        <f t="shared" si="40"/>
        <v>0</v>
      </c>
      <c r="M222" s="183"/>
      <c r="N222" s="183"/>
      <c r="O222" s="98" t="e">
        <f t="shared" si="45"/>
        <v>#VALUE!</v>
      </c>
      <c r="P222" s="33" t="s">
        <v>13</v>
      </c>
      <c r="Q222" s="5">
        <f t="shared" si="41"/>
        <v>0</v>
      </c>
      <c r="R222" s="4" t="s">
        <v>52</v>
      </c>
      <c r="S222" s="5">
        <f t="shared" si="42"/>
        <v>0</v>
      </c>
      <c r="T222" s="41" t="str">
        <f t="shared" si="43"/>
        <v/>
      </c>
      <c r="U222" s="41" t="str">
        <f t="shared" si="44"/>
        <v/>
      </c>
      <c r="V222" s="382"/>
      <c r="W222" s="41" t="str">
        <f t="shared" si="47"/>
        <v/>
      </c>
      <c r="X222" s="41" t="str">
        <f t="shared" si="46"/>
        <v/>
      </c>
    </row>
    <row r="223" spans="1:24" ht="26.25" customHeight="1" x14ac:dyDescent="0.25">
      <c r="A223" s="74" t="str">
        <f>IF(B223="","",MAX($A$8:A222)+1)</f>
        <v/>
      </c>
      <c r="B223" s="73"/>
      <c r="C223" s="368"/>
      <c r="D223" s="141"/>
      <c r="E223" s="5" t="str">
        <f t="shared" si="36"/>
        <v/>
      </c>
      <c r="F223" s="5" t="str">
        <f t="shared" si="37"/>
        <v/>
      </c>
      <c r="G223" s="368"/>
      <c r="H223" s="6" t="str">
        <f t="shared" si="38"/>
        <v/>
      </c>
      <c r="I223" s="5" t="str">
        <f t="shared" si="39"/>
        <v/>
      </c>
      <c r="J223" s="338"/>
      <c r="K223" s="72" t="s">
        <v>29</v>
      </c>
      <c r="L223" s="5">
        <f t="shared" si="40"/>
        <v>0</v>
      </c>
      <c r="M223" s="183"/>
      <c r="N223" s="183"/>
      <c r="O223" s="98" t="e">
        <f t="shared" si="45"/>
        <v>#VALUE!</v>
      </c>
      <c r="P223" s="33" t="s">
        <v>13</v>
      </c>
      <c r="Q223" s="5">
        <f t="shared" si="41"/>
        <v>0</v>
      </c>
      <c r="R223" s="4" t="s">
        <v>52</v>
      </c>
      <c r="S223" s="5">
        <f t="shared" si="42"/>
        <v>0</v>
      </c>
      <c r="T223" s="41" t="str">
        <f t="shared" si="43"/>
        <v/>
      </c>
      <c r="U223" s="41" t="str">
        <f t="shared" si="44"/>
        <v/>
      </c>
      <c r="V223" s="382"/>
      <c r="W223" s="41" t="str">
        <f t="shared" si="47"/>
        <v/>
      </c>
      <c r="X223" s="41" t="str">
        <f t="shared" si="46"/>
        <v/>
      </c>
    </row>
    <row r="224" spans="1:24" ht="26.25" customHeight="1" x14ac:dyDescent="0.25">
      <c r="A224" s="74" t="str">
        <f>IF(B224="","",MAX($A$8:A223)+1)</f>
        <v/>
      </c>
      <c r="B224" s="73"/>
      <c r="C224" s="368"/>
      <c r="D224" s="141"/>
      <c r="E224" s="5" t="str">
        <f t="shared" si="36"/>
        <v/>
      </c>
      <c r="F224" s="5" t="str">
        <f t="shared" si="37"/>
        <v/>
      </c>
      <c r="G224" s="368"/>
      <c r="H224" s="6" t="str">
        <f t="shared" si="38"/>
        <v/>
      </c>
      <c r="I224" s="5" t="str">
        <f t="shared" si="39"/>
        <v/>
      </c>
      <c r="J224" s="338"/>
      <c r="K224" s="72" t="s">
        <v>29</v>
      </c>
      <c r="L224" s="5">
        <f t="shared" si="40"/>
        <v>0</v>
      </c>
      <c r="M224" s="183"/>
      <c r="N224" s="183"/>
      <c r="O224" s="98" t="e">
        <f t="shared" si="45"/>
        <v>#VALUE!</v>
      </c>
      <c r="P224" s="33" t="s">
        <v>13</v>
      </c>
      <c r="Q224" s="5">
        <f t="shared" si="41"/>
        <v>0</v>
      </c>
      <c r="R224" s="4" t="s">
        <v>52</v>
      </c>
      <c r="S224" s="5">
        <f t="shared" si="42"/>
        <v>0</v>
      </c>
      <c r="T224" s="41" t="str">
        <f t="shared" si="43"/>
        <v/>
      </c>
      <c r="U224" s="41" t="str">
        <f t="shared" si="44"/>
        <v/>
      </c>
      <c r="V224" s="382"/>
      <c r="W224" s="41" t="str">
        <f t="shared" si="47"/>
        <v/>
      </c>
      <c r="X224" s="41" t="str">
        <f t="shared" si="46"/>
        <v/>
      </c>
    </row>
    <row r="225" spans="1:24" ht="26.25" customHeight="1" x14ac:dyDescent="0.25">
      <c r="A225" s="74" t="str">
        <f>IF(B225="","",MAX($A$8:A224)+1)</f>
        <v/>
      </c>
      <c r="B225" s="73"/>
      <c r="C225" s="368"/>
      <c r="D225" s="141"/>
      <c r="E225" s="5" t="str">
        <f t="shared" si="36"/>
        <v/>
      </c>
      <c r="F225" s="5" t="str">
        <f t="shared" si="37"/>
        <v/>
      </c>
      <c r="G225" s="368"/>
      <c r="H225" s="6" t="str">
        <f t="shared" si="38"/>
        <v/>
      </c>
      <c r="I225" s="5" t="str">
        <f t="shared" si="39"/>
        <v/>
      </c>
      <c r="J225" s="338"/>
      <c r="K225" s="72" t="s">
        <v>29</v>
      </c>
      <c r="L225" s="5">
        <f t="shared" si="40"/>
        <v>0</v>
      </c>
      <c r="M225" s="183"/>
      <c r="N225" s="183"/>
      <c r="O225" s="98" t="e">
        <f t="shared" si="45"/>
        <v>#VALUE!</v>
      </c>
      <c r="P225" s="33" t="s">
        <v>13</v>
      </c>
      <c r="Q225" s="5">
        <f t="shared" si="41"/>
        <v>0</v>
      </c>
      <c r="R225" s="4" t="s">
        <v>52</v>
      </c>
      <c r="S225" s="5">
        <f t="shared" si="42"/>
        <v>0</v>
      </c>
      <c r="T225" s="41" t="str">
        <f t="shared" si="43"/>
        <v/>
      </c>
      <c r="U225" s="41" t="str">
        <f t="shared" si="44"/>
        <v/>
      </c>
      <c r="V225" s="382"/>
      <c r="W225" s="41" t="str">
        <f t="shared" si="47"/>
        <v/>
      </c>
      <c r="X225" s="41" t="str">
        <f t="shared" si="46"/>
        <v/>
      </c>
    </row>
    <row r="226" spans="1:24" ht="26.25" customHeight="1" x14ac:dyDescent="0.25">
      <c r="A226" s="74" t="str">
        <f>IF(B226="","",MAX($A$8:A225)+1)</f>
        <v/>
      </c>
      <c r="B226" s="73"/>
      <c r="C226" s="368"/>
      <c r="D226" s="141"/>
      <c r="E226" s="5" t="str">
        <f t="shared" si="36"/>
        <v/>
      </c>
      <c r="F226" s="5" t="str">
        <f t="shared" si="37"/>
        <v/>
      </c>
      <c r="G226" s="368"/>
      <c r="H226" s="6" t="str">
        <f t="shared" si="38"/>
        <v/>
      </c>
      <c r="I226" s="5" t="str">
        <f t="shared" si="39"/>
        <v/>
      </c>
      <c r="J226" s="338"/>
      <c r="K226" s="72" t="s">
        <v>29</v>
      </c>
      <c r="L226" s="5">
        <f t="shared" si="40"/>
        <v>0</v>
      </c>
      <c r="M226" s="183"/>
      <c r="N226" s="183"/>
      <c r="O226" s="98" t="e">
        <f t="shared" si="45"/>
        <v>#VALUE!</v>
      </c>
      <c r="P226" s="33" t="s">
        <v>13</v>
      </c>
      <c r="Q226" s="5">
        <f t="shared" si="41"/>
        <v>0</v>
      </c>
      <c r="R226" s="4" t="s">
        <v>52</v>
      </c>
      <c r="S226" s="5">
        <f t="shared" si="42"/>
        <v>0</v>
      </c>
      <c r="T226" s="41" t="str">
        <f t="shared" si="43"/>
        <v/>
      </c>
      <c r="U226" s="41" t="str">
        <f t="shared" si="44"/>
        <v/>
      </c>
      <c r="V226" s="382"/>
      <c r="W226" s="41" t="str">
        <f t="shared" si="47"/>
        <v/>
      </c>
      <c r="X226" s="41" t="str">
        <f t="shared" si="46"/>
        <v/>
      </c>
    </row>
    <row r="227" spans="1:24" ht="26.25" customHeight="1" x14ac:dyDescent="0.25">
      <c r="A227" s="74" t="str">
        <f>IF(B227="","",MAX($A$8:A226)+1)</f>
        <v/>
      </c>
      <c r="B227" s="73"/>
      <c r="C227" s="368"/>
      <c r="D227" s="141"/>
      <c r="E227" s="5" t="str">
        <f t="shared" si="36"/>
        <v/>
      </c>
      <c r="F227" s="5" t="str">
        <f t="shared" si="37"/>
        <v/>
      </c>
      <c r="G227" s="368"/>
      <c r="H227" s="6" t="str">
        <f t="shared" si="38"/>
        <v/>
      </c>
      <c r="I227" s="5" t="str">
        <f t="shared" si="39"/>
        <v/>
      </c>
      <c r="J227" s="338"/>
      <c r="K227" s="72" t="s">
        <v>29</v>
      </c>
      <c r="L227" s="5">
        <f t="shared" si="40"/>
        <v>0</v>
      </c>
      <c r="M227" s="183"/>
      <c r="N227" s="183"/>
      <c r="O227" s="98" t="e">
        <f t="shared" si="45"/>
        <v>#VALUE!</v>
      </c>
      <c r="P227" s="33" t="s">
        <v>13</v>
      </c>
      <c r="Q227" s="5">
        <f t="shared" si="41"/>
        <v>0</v>
      </c>
      <c r="R227" s="4" t="s">
        <v>52</v>
      </c>
      <c r="S227" s="5">
        <f t="shared" si="42"/>
        <v>0</v>
      </c>
      <c r="T227" s="41" t="str">
        <f t="shared" si="43"/>
        <v/>
      </c>
      <c r="U227" s="41" t="str">
        <f t="shared" si="44"/>
        <v/>
      </c>
      <c r="V227" s="382"/>
      <c r="W227" s="41" t="str">
        <f t="shared" si="47"/>
        <v/>
      </c>
      <c r="X227" s="41" t="str">
        <f t="shared" si="46"/>
        <v/>
      </c>
    </row>
    <row r="228" spans="1:24" ht="26.25" customHeight="1" x14ac:dyDescent="0.25">
      <c r="A228" s="74" t="str">
        <f>IF(B228="","",MAX($A$8:A227)+1)</f>
        <v/>
      </c>
      <c r="B228" s="73"/>
      <c r="C228" s="368"/>
      <c r="D228" s="141"/>
      <c r="E228" s="5" t="str">
        <f t="shared" si="36"/>
        <v/>
      </c>
      <c r="F228" s="5" t="str">
        <f t="shared" si="37"/>
        <v/>
      </c>
      <c r="G228" s="368"/>
      <c r="H228" s="6" t="str">
        <f t="shared" si="38"/>
        <v/>
      </c>
      <c r="I228" s="5" t="str">
        <f t="shared" si="39"/>
        <v/>
      </c>
      <c r="J228" s="338"/>
      <c r="K228" s="72" t="s">
        <v>29</v>
      </c>
      <c r="L228" s="5">
        <f t="shared" si="40"/>
        <v>0</v>
      </c>
      <c r="M228" s="183"/>
      <c r="N228" s="183"/>
      <c r="O228" s="98" t="e">
        <f t="shared" si="45"/>
        <v>#VALUE!</v>
      </c>
      <c r="P228" s="33" t="s">
        <v>13</v>
      </c>
      <c r="Q228" s="5">
        <f t="shared" si="41"/>
        <v>0</v>
      </c>
      <c r="R228" s="4" t="s">
        <v>52</v>
      </c>
      <c r="S228" s="5">
        <f t="shared" si="42"/>
        <v>0</v>
      </c>
      <c r="T228" s="41" t="str">
        <f t="shared" si="43"/>
        <v/>
      </c>
      <c r="U228" s="41" t="str">
        <f t="shared" si="44"/>
        <v/>
      </c>
      <c r="V228" s="382"/>
      <c r="W228" s="41" t="str">
        <f t="shared" si="47"/>
        <v/>
      </c>
      <c r="X228" s="41" t="str">
        <f t="shared" si="46"/>
        <v/>
      </c>
    </row>
    <row r="229" spans="1:24" ht="26.25" customHeight="1" x14ac:dyDescent="0.25">
      <c r="A229" s="74" t="str">
        <f>IF(B229="","",MAX($A$8:A228)+1)</f>
        <v/>
      </c>
      <c r="B229" s="73"/>
      <c r="C229" s="368"/>
      <c r="D229" s="141"/>
      <c r="E229" s="5" t="str">
        <f t="shared" si="36"/>
        <v/>
      </c>
      <c r="F229" s="5" t="str">
        <f t="shared" si="37"/>
        <v/>
      </c>
      <c r="G229" s="368"/>
      <c r="H229" s="6" t="str">
        <f t="shared" si="38"/>
        <v/>
      </c>
      <c r="I229" s="5" t="str">
        <f t="shared" si="39"/>
        <v/>
      </c>
      <c r="J229" s="338"/>
      <c r="K229" s="72" t="s">
        <v>29</v>
      </c>
      <c r="L229" s="5">
        <f t="shared" si="40"/>
        <v>0</v>
      </c>
      <c r="M229" s="183"/>
      <c r="N229" s="183"/>
      <c r="O229" s="98" t="e">
        <f t="shared" si="45"/>
        <v>#VALUE!</v>
      </c>
      <c r="P229" s="33" t="s">
        <v>13</v>
      </c>
      <c r="Q229" s="5">
        <f t="shared" si="41"/>
        <v>0</v>
      </c>
      <c r="R229" s="4" t="s">
        <v>52</v>
      </c>
      <c r="S229" s="5">
        <f t="shared" si="42"/>
        <v>0</v>
      </c>
      <c r="T229" s="41" t="str">
        <f t="shared" si="43"/>
        <v/>
      </c>
      <c r="U229" s="41" t="str">
        <f t="shared" si="44"/>
        <v/>
      </c>
      <c r="V229" s="382"/>
      <c r="W229" s="41" t="str">
        <f t="shared" si="47"/>
        <v/>
      </c>
      <c r="X229" s="41" t="str">
        <f t="shared" si="46"/>
        <v/>
      </c>
    </row>
    <row r="230" spans="1:24" ht="26.25" customHeight="1" x14ac:dyDescent="0.25">
      <c r="A230" s="74" t="str">
        <f>IF(B230="","",MAX($A$8:A229)+1)</f>
        <v/>
      </c>
      <c r="B230" s="73"/>
      <c r="C230" s="368"/>
      <c r="D230" s="141"/>
      <c r="E230" s="5" t="str">
        <f t="shared" si="36"/>
        <v/>
      </c>
      <c r="F230" s="5" t="str">
        <f t="shared" si="37"/>
        <v/>
      </c>
      <c r="G230" s="368"/>
      <c r="H230" s="6" t="str">
        <f t="shared" si="38"/>
        <v/>
      </c>
      <c r="I230" s="5" t="str">
        <f t="shared" si="39"/>
        <v/>
      </c>
      <c r="J230" s="338"/>
      <c r="K230" s="72" t="s">
        <v>29</v>
      </c>
      <c r="L230" s="5">
        <f t="shared" si="40"/>
        <v>0</v>
      </c>
      <c r="M230" s="183"/>
      <c r="N230" s="183"/>
      <c r="O230" s="98" t="e">
        <f t="shared" si="45"/>
        <v>#VALUE!</v>
      </c>
      <c r="P230" s="33" t="s">
        <v>13</v>
      </c>
      <c r="Q230" s="5">
        <f t="shared" si="41"/>
        <v>0</v>
      </c>
      <c r="R230" s="4" t="s">
        <v>52</v>
      </c>
      <c r="S230" s="5">
        <f t="shared" si="42"/>
        <v>0</v>
      </c>
      <c r="T230" s="41" t="str">
        <f t="shared" si="43"/>
        <v/>
      </c>
      <c r="U230" s="41" t="str">
        <f t="shared" si="44"/>
        <v/>
      </c>
      <c r="V230" s="382"/>
      <c r="W230" s="41" t="str">
        <f t="shared" si="47"/>
        <v/>
      </c>
      <c r="X230" s="41" t="str">
        <f t="shared" si="46"/>
        <v/>
      </c>
    </row>
    <row r="231" spans="1:24" ht="26.25" customHeight="1" x14ac:dyDescent="0.25">
      <c r="A231" s="74" t="str">
        <f>IF(B231="","",MAX($A$8:A230)+1)</f>
        <v/>
      </c>
      <c r="B231" s="73"/>
      <c r="C231" s="368"/>
      <c r="D231" s="141"/>
      <c r="E231" s="5" t="str">
        <f t="shared" si="36"/>
        <v/>
      </c>
      <c r="F231" s="5" t="str">
        <f t="shared" si="37"/>
        <v/>
      </c>
      <c r="G231" s="368"/>
      <c r="H231" s="6" t="str">
        <f t="shared" si="38"/>
        <v/>
      </c>
      <c r="I231" s="5" t="str">
        <f t="shared" si="39"/>
        <v/>
      </c>
      <c r="J231" s="338"/>
      <c r="K231" s="72" t="s">
        <v>29</v>
      </c>
      <c r="L231" s="5">
        <f t="shared" si="40"/>
        <v>0</v>
      </c>
      <c r="M231" s="183"/>
      <c r="N231" s="183"/>
      <c r="O231" s="98" t="e">
        <f t="shared" si="45"/>
        <v>#VALUE!</v>
      </c>
      <c r="P231" s="33" t="s">
        <v>13</v>
      </c>
      <c r="Q231" s="5">
        <f t="shared" si="41"/>
        <v>0</v>
      </c>
      <c r="R231" s="4" t="s">
        <v>52</v>
      </c>
      <c r="S231" s="5">
        <f t="shared" si="42"/>
        <v>0</v>
      </c>
      <c r="T231" s="41" t="str">
        <f t="shared" si="43"/>
        <v/>
      </c>
      <c r="U231" s="41" t="str">
        <f t="shared" si="44"/>
        <v/>
      </c>
      <c r="V231" s="382"/>
      <c r="W231" s="41" t="str">
        <f t="shared" si="47"/>
        <v/>
      </c>
      <c r="X231" s="41" t="str">
        <f t="shared" si="46"/>
        <v/>
      </c>
    </row>
    <row r="232" spans="1:24" ht="26.25" customHeight="1" x14ac:dyDescent="0.25">
      <c r="A232" s="74" t="str">
        <f>IF(B232="","",MAX($A$8:A231)+1)</f>
        <v/>
      </c>
      <c r="B232" s="73"/>
      <c r="C232" s="368"/>
      <c r="D232" s="141"/>
      <c r="E232" s="5" t="str">
        <f t="shared" si="36"/>
        <v/>
      </c>
      <c r="F232" s="5" t="str">
        <f t="shared" si="37"/>
        <v/>
      </c>
      <c r="G232" s="368"/>
      <c r="H232" s="6" t="str">
        <f t="shared" si="38"/>
        <v/>
      </c>
      <c r="I232" s="5" t="str">
        <f t="shared" si="39"/>
        <v/>
      </c>
      <c r="J232" s="338"/>
      <c r="K232" s="72" t="s">
        <v>29</v>
      </c>
      <c r="L232" s="5">
        <f t="shared" si="40"/>
        <v>0</v>
      </c>
      <c r="M232" s="183"/>
      <c r="N232" s="183"/>
      <c r="O232" s="98" t="e">
        <f t="shared" si="45"/>
        <v>#VALUE!</v>
      </c>
      <c r="P232" s="33" t="s">
        <v>13</v>
      </c>
      <c r="Q232" s="5">
        <f t="shared" si="41"/>
        <v>0</v>
      </c>
      <c r="R232" s="4" t="s">
        <v>52</v>
      </c>
      <c r="S232" s="5">
        <f t="shared" si="42"/>
        <v>0</v>
      </c>
      <c r="T232" s="41" t="str">
        <f t="shared" si="43"/>
        <v/>
      </c>
      <c r="U232" s="41" t="str">
        <f t="shared" si="44"/>
        <v/>
      </c>
      <c r="V232" s="382"/>
      <c r="W232" s="41" t="str">
        <f t="shared" si="47"/>
        <v/>
      </c>
      <c r="X232" s="41" t="str">
        <f t="shared" si="46"/>
        <v/>
      </c>
    </row>
    <row r="233" spans="1:24" ht="26.25" customHeight="1" x14ac:dyDescent="0.25">
      <c r="A233" s="74" t="str">
        <f>IF(B233="","",MAX($A$8:A232)+1)</f>
        <v/>
      </c>
      <c r="B233" s="73"/>
      <c r="C233" s="368"/>
      <c r="D233" s="141"/>
      <c r="E233" s="5" t="str">
        <f t="shared" si="36"/>
        <v/>
      </c>
      <c r="F233" s="5" t="str">
        <f t="shared" si="37"/>
        <v/>
      </c>
      <c r="G233" s="368"/>
      <c r="H233" s="6" t="str">
        <f t="shared" si="38"/>
        <v/>
      </c>
      <c r="I233" s="5" t="str">
        <f t="shared" si="39"/>
        <v/>
      </c>
      <c r="J233" s="338"/>
      <c r="K233" s="72" t="s">
        <v>29</v>
      </c>
      <c r="L233" s="5">
        <f t="shared" si="40"/>
        <v>0</v>
      </c>
      <c r="M233" s="183"/>
      <c r="N233" s="183"/>
      <c r="O233" s="98" t="e">
        <f t="shared" si="45"/>
        <v>#VALUE!</v>
      </c>
      <c r="P233" s="33" t="s">
        <v>13</v>
      </c>
      <c r="Q233" s="5">
        <f t="shared" si="41"/>
        <v>0</v>
      </c>
      <c r="R233" s="4" t="s">
        <v>52</v>
      </c>
      <c r="S233" s="5">
        <f t="shared" si="42"/>
        <v>0</v>
      </c>
      <c r="T233" s="41" t="str">
        <f t="shared" si="43"/>
        <v/>
      </c>
      <c r="U233" s="41" t="str">
        <f t="shared" si="44"/>
        <v/>
      </c>
      <c r="V233" s="382"/>
      <c r="W233" s="41" t="str">
        <f t="shared" si="47"/>
        <v/>
      </c>
      <c r="X233" s="41" t="str">
        <f t="shared" si="46"/>
        <v/>
      </c>
    </row>
    <row r="234" spans="1:24" ht="26.25" customHeight="1" x14ac:dyDescent="0.25">
      <c r="A234" s="74" t="str">
        <f>IF(B234="","",MAX($A$8:A233)+1)</f>
        <v/>
      </c>
      <c r="B234" s="73"/>
      <c r="C234" s="368"/>
      <c r="D234" s="141"/>
      <c r="E234" s="5" t="str">
        <f t="shared" si="36"/>
        <v/>
      </c>
      <c r="F234" s="5" t="str">
        <f t="shared" si="37"/>
        <v/>
      </c>
      <c r="G234" s="368"/>
      <c r="H234" s="6" t="str">
        <f t="shared" si="38"/>
        <v/>
      </c>
      <c r="I234" s="5" t="str">
        <f t="shared" si="39"/>
        <v/>
      </c>
      <c r="J234" s="338"/>
      <c r="K234" s="72" t="s">
        <v>29</v>
      </c>
      <c r="L234" s="5">
        <f t="shared" si="40"/>
        <v>0</v>
      </c>
      <c r="M234" s="183"/>
      <c r="N234" s="183"/>
      <c r="O234" s="98" t="e">
        <f t="shared" si="45"/>
        <v>#VALUE!</v>
      </c>
      <c r="P234" s="33" t="s">
        <v>13</v>
      </c>
      <c r="Q234" s="5">
        <f t="shared" si="41"/>
        <v>0</v>
      </c>
      <c r="R234" s="4" t="s">
        <v>52</v>
      </c>
      <c r="S234" s="5">
        <f t="shared" si="42"/>
        <v>0</v>
      </c>
      <c r="T234" s="41" t="str">
        <f t="shared" si="43"/>
        <v/>
      </c>
      <c r="U234" s="41" t="str">
        <f t="shared" si="44"/>
        <v/>
      </c>
      <c r="V234" s="382"/>
      <c r="W234" s="41" t="str">
        <f t="shared" si="47"/>
        <v/>
      </c>
      <c r="X234" s="41" t="str">
        <f t="shared" si="46"/>
        <v/>
      </c>
    </row>
    <row r="235" spans="1:24" ht="26.25" customHeight="1" x14ac:dyDescent="0.25">
      <c r="A235" s="74" t="str">
        <f>IF(B235="","",MAX($A$8:A234)+1)</f>
        <v/>
      </c>
      <c r="B235" s="73"/>
      <c r="C235" s="368"/>
      <c r="D235" s="141"/>
      <c r="E235" s="5" t="str">
        <f t="shared" si="36"/>
        <v/>
      </c>
      <c r="F235" s="5" t="str">
        <f t="shared" si="37"/>
        <v/>
      </c>
      <c r="G235" s="368"/>
      <c r="H235" s="6" t="str">
        <f t="shared" si="38"/>
        <v/>
      </c>
      <c r="I235" s="5" t="str">
        <f t="shared" si="39"/>
        <v/>
      </c>
      <c r="J235" s="338"/>
      <c r="K235" s="72" t="s">
        <v>29</v>
      </c>
      <c r="L235" s="5">
        <f t="shared" si="40"/>
        <v>0</v>
      </c>
      <c r="M235" s="183"/>
      <c r="N235" s="183"/>
      <c r="O235" s="98" t="e">
        <f t="shared" si="45"/>
        <v>#VALUE!</v>
      </c>
      <c r="P235" s="33" t="s">
        <v>13</v>
      </c>
      <c r="Q235" s="5">
        <f t="shared" si="41"/>
        <v>0</v>
      </c>
      <c r="R235" s="4" t="s">
        <v>52</v>
      </c>
      <c r="S235" s="5">
        <f t="shared" si="42"/>
        <v>0</v>
      </c>
      <c r="T235" s="41" t="str">
        <f t="shared" si="43"/>
        <v/>
      </c>
      <c r="U235" s="41" t="str">
        <f t="shared" si="44"/>
        <v/>
      </c>
      <c r="V235" s="382"/>
      <c r="W235" s="41" t="str">
        <f t="shared" si="47"/>
        <v/>
      </c>
      <c r="X235" s="41" t="str">
        <f t="shared" si="46"/>
        <v/>
      </c>
    </row>
    <row r="236" spans="1:24" ht="26.25" customHeight="1" x14ac:dyDescent="0.25">
      <c r="A236" s="74" t="str">
        <f>IF(B236="","",MAX($A$8:A235)+1)</f>
        <v/>
      </c>
      <c r="B236" s="73"/>
      <c r="C236" s="368"/>
      <c r="D236" s="141"/>
      <c r="E236" s="5" t="str">
        <f t="shared" si="36"/>
        <v/>
      </c>
      <c r="F236" s="5" t="str">
        <f t="shared" si="37"/>
        <v/>
      </c>
      <c r="G236" s="368"/>
      <c r="H236" s="6" t="str">
        <f t="shared" si="38"/>
        <v/>
      </c>
      <c r="I236" s="5" t="str">
        <f t="shared" si="39"/>
        <v/>
      </c>
      <c r="J236" s="338"/>
      <c r="K236" s="72" t="s">
        <v>29</v>
      </c>
      <c r="L236" s="5">
        <f t="shared" si="40"/>
        <v>0</v>
      </c>
      <c r="M236" s="183"/>
      <c r="N236" s="183"/>
      <c r="O236" s="98" t="e">
        <f t="shared" si="45"/>
        <v>#VALUE!</v>
      </c>
      <c r="P236" s="33" t="s">
        <v>13</v>
      </c>
      <c r="Q236" s="5">
        <f t="shared" si="41"/>
        <v>0</v>
      </c>
      <c r="R236" s="4" t="s">
        <v>52</v>
      </c>
      <c r="S236" s="5">
        <f t="shared" si="42"/>
        <v>0</v>
      </c>
      <c r="T236" s="41" t="str">
        <f t="shared" si="43"/>
        <v/>
      </c>
      <c r="U236" s="41" t="str">
        <f t="shared" si="44"/>
        <v/>
      </c>
      <c r="V236" s="382"/>
      <c r="W236" s="41" t="str">
        <f t="shared" si="47"/>
        <v/>
      </c>
      <c r="X236" s="41" t="str">
        <f t="shared" si="46"/>
        <v/>
      </c>
    </row>
    <row r="237" spans="1:24" ht="26.25" customHeight="1" x14ac:dyDescent="0.25">
      <c r="A237" s="74" t="str">
        <f>IF(B237="","",MAX($A$8:A236)+1)</f>
        <v/>
      </c>
      <c r="B237" s="73"/>
      <c r="C237" s="368"/>
      <c r="D237" s="141"/>
      <c r="E237" s="5" t="str">
        <f t="shared" si="36"/>
        <v/>
      </c>
      <c r="F237" s="5" t="str">
        <f t="shared" si="37"/>
        <v/>
      </c>
      <c r="G237" s="368"/>
      <c r="H237" s="6" t="str">
        <f t="shared" si="38"/>
        <v/>
      </c>
      <c r="I237" s="5" t="str">
        <f t="shared" si="39"/>
        <v/>
      </c>
      <c r="J237" s="338"/>
      <c r="K237" s="72" t="s">
        <v>29</v>
      </c>
      <c r="L237" s="5">
        <f t="shared" si="40"/>
        <v>0</v>
      </c>
      <c r="M237" s="183"/>
      <c r="N237" s="183"/>
      <c r="O237" s="98" t="e">
        <f t="shared" si="45"/>
        <v>#VALUE!</v>
      </c>
      <c r="P237" s="33" t="s">
        <v>13</v>
      </c>
      <c r="Q237" s="5">
        <f t="shared" si="41"/>
        <v>0</v>
      </c>
      <c r="R237" s="4" t="s">
        <v>52</v>
      </c>
      <c r="S237" s="5">
        <f t="shared" si="42"/>
        <v>0</v>
      </c>
      <c r="T237" s="41" t="str">
        <f t="shared" si="43"/>
        <v/>
      </c>
      <c r="U237" s="41" t="str">
        <f t="shared" si="44"/>
        <v/>
      </c>
      <c r="V237" s="382"/>
      <c r="W237" s="41" t="str">
        <f t="shared" si="47"/>
        <v/>
      </c>
      <c r="X237" s="41" t="str">
        <f t="shared" si="46"/>
        <v/>
      </c>
    </row>
    <row r="238" spans="1:24" ht="26.25" customHeight="1" x14ac:dyDescent="0.25">
      <c r="A238" s="74" t="str">
        <f>IF(B238="","",MAX($A$8:A237)+1)</f>
        <v/>
      </c>
      <c r="B238" s="73"/>
      <c r="C238" s="368"/>
      <c r="D238" s="141"/>
      <c r="E238" s="5" t="str">
        <f t="shared" si="36"/>
        <v/>
      </c>
      <c r="F238" s="5" t="str">
        <f t="shared" si="37"/>
        <v/>
      </c>
      <c r="G238" s="368"/>
      <c r="H238" s="6" t="str">
        <f t="shared" si="38"/>
        <v/>
      </c>
      <c r="I238" s="5" t="str">
        <f t="shared" si="39"/>
        <v/>
      </c>
      <c r="J238" s="338"/>
      <c r="K238" s="72" t="s">
        <v>29</v>
      </c>
      <c r="L238" s="5">
        <f t="shared" si="40"/>
        <v>0</v>
      </c>
      <c r="M238" s="183"/>
      <c r="N238" s="183"/>
      <c r="O238" s="98" t="e">
        <f t="shared" si="45"/>
        <v>#VALUE!</v>
      </c>
      <c r="P238" s="33" t="s">
        <v>13</v>
      </c>
      <c r="Q238" s="5">
        <f t="shared" si="41"/>
        <v>0</v>
      </c>
      <c r="R238" s="4" t="s">
        <v>52</v>
      </c>
      <c r="S238" s="5">
        <f t="shared" si="42"/>
        <v>0</v>
      </c>
      <c r="T238" s="41" t="str">
        <f t="shared" si="43"/>
        <v/>
      </c>
      <c r="U238" s="41" t="str">
        <f t="shared" si="44"/>
        <v/>
      </c>
      <c r="V238" s="382"/>
      <c r="W238" s="41" t="str">
        <f t="shared" si="47"/>
        <v/>
      </c>
      <c r="X238" s="41" t="str">
        <f t="shared" si="46"/>
        <v/>
      </c>
    </row>
    <row r="239" spans="1:24" ht="26.25" customHeight="1" x14ac:dyDescent="0.25">
      <c r="A239" s="74" t="str">
        <f>IF(B239="","",MAX($A$8:A238)+1)</f>
        <v/>
      </c>
      <c r="B239" s="73"/>
      <c r="C239" s="368"/>
      <c r="D239" s="141"/>
      <c r="E239" s="5" t="str">
        <f t="shared" si="36"/>
        <v/>
      </c>
      <c r="F239" s="5" t="str">
        <f t="shared" si="37"/>
        <v/>
      </c>
      <c r="G239" s="368"/>
      <c r="H239" s="6" t="str">
        <f t="shared" si="38"/>
        <v/>
      </c>
      <c r="I239" s="5" t="str">
        <f t="shared" si="39"/>
        <v/>
      </c>
      <c r="J239" s="338"/>
      <c r="K239" s="72" t="s">
        <v>29</v>
      </c>
      <c r="L239" s="5">
        <f t="shared" si="40"/>
        <v>0</v>
      </c>
      <c r="M239" s="183"/>
      <c r="N239" s="183"/>
      <c r="O239" s="98" t="e">
        <f t="shared" si="45"/>
        <v>#VALUE!</v>
      </c>
      <c r="P239" s="33" t="s">
        <v>13</v>
      </c>
      <c r="Q239" s="5">
        <f t="shared" si="41"/>
        <v>0</v>
      </c>
      <c r="R239" s="4" t="s">
        <v>52</v>
      </c>
      <c r="S239" s="5">
        <f t="shared" si="42"/>
        <v>0</v>
      </c>
      <c r="T239" s="41" t="str">
        <f t="shared" si="43"/>
        <v/>
      </c>
      <c r="U239" s="41" t="str">
        <f t="shared" si="44"/>
        <v/>
      </c>
      <c r="V239" s="382"/>
      <c r="W239" s="41" t="str">
        <f t="shared" si="47"/>
        <v/>
      </c>
      <c r="X239" s="41" t="str">
        <f t="shared" si="46"/>
        <v/>
      </c>
    </row>
    <row r="240" spans="1:24" ht="26.25" customHeight="1" x14ac:dyDescent="0.25">
      <c r="A240" s="74" t="str">
        <f>IF(B240="","",MAX($A$8:A239)+1)</f>
        <v/>
      </c>
      <c r="B240" s="73"/>
      <c r="C240" s="368"/>
      <c r="D240" s="141"/>
      <c r="E240" s="5" t="str">
        <f t="shared" si="36"/>
        <v/>
      </c>
      <c r="F240" s="5" t="str">
        <f t="shared" si="37"/>
        <v/>
      </c>
      <c r="G240" s="368"/>
      <c r="H240" s="6" t="str">
        <f t="shared" si="38"/>
        <v/>
      </c>
      <c r="I240" s="5" t="str">
        <f t="shared" si="39"/>
        <v/>
      </c>
      <c r="J240" s="338"/>
      <c r="K240" s="72" t="s">
        <v>29</v>
      </c>
      <c r="L240" s="5">
        <f t="shared" si="40"/>
        <v>0</v>
      </c>
      <c r="M240" s="183"/>
      <c r="N240" s="183"/>
      <c r="O240" s="98" t="e">
        <f t="shared" si="45"/>
        <v>#VALUE!</v>
      </c>
      <c r="P240" s="33" t="s">
        <v>13</v>
      </c>
      <c r="Q240" s="5">
        <f t="shared" si="41"/>
        <v>0</v>
      </c>
      <c r="R240" s="4" t="s">
        <v>52</v>
      </c>
      <c r="S240" s="5">
        <f t="shared" si="42"/>
        <v>0</v>
      </c>
      <c r="T240" s="41" t="str">
        <f t="shared" si="43"/>
        <v/>
      </c>
      <c r="U240" s="41" t="str">
        <f t="shared" si="44"/>
        <v/>
      </c>
      <c r="V240" s="382"/>
      <c r="W240" s="41" t="str">
        <f t="shared" si="47"/>
        <v/>
      </c>
      <c r="X240" s="41" t="str">
        <f t="shared" si="46"/>
        <v/>
      </c>
    </row>
    <row r="241" spans="1:24" ht="26.25" customHeight="1" x14ac:dyDescent="0.25">
      <c r="A241" s="74" t="str">
        <f>IF(B241="","",MAX($A$8:A240)+1)</f>
        <v/>
      </c>
      <c r="B241" s="73"/>
      <c r="C241" s="368"/>
      <c r="D241" s="141"/>
      <c r="E241" s="5" t="str">
        <f t="shared" si="36"/>
        <v/>
      </c>
      <c r="F241" s="5" t="str">
        <f t="shared" si="37"/>
        <v/>
      </c>
      <c r="G241" s="368"/>
      <c r="H241" s="6" t="str">
        <f t="shared" si="38"/>
        <v/>
      </c>
      <c r="I241" s="5" t="str">
        <f t="shared" si="39"/>
        <v/>
      </c>
      <c r="J241" s="338"/>
      <c r="K241" s="72" t="s">
        <v>29</v>
      </c>
      <c r="L241" s="5">
        <f t="shared" si="40"/>
        <v>0</v>
      </c>
      <c r="M241" s="183"/>
      <c r="N241" s="183"/>
      <c r="O241" s="98" t="e">
        <f t="shared" si="45"/>
        <v>#VALUE!</v>
      </c>
      <c r="P241" s="33" t="s">
        <v>13</v>
      </c>
      <c r="Q241" s="5">
        <f t="shared" si="41"/>
        <v>0</v>
      </c>
      <c r="R241" s="4" t="s">
        <v>52</v>
      </c>
      <c r="S241" s="5">
        <f t="shared" si="42"/>
        <v>0</v>
      </c>
      <c r="T241" s="41" t="str">
        <f t="shared" si="43"/>
        <v/>
      </c>
      <c r="U241" s="41" t="str">
        <f t="shared" si="44"/>
        <v/>
      </c>
      <c r="V241" s="382"/>
      <c r="W241" s="41" t="str">
        <f t="shared" si="47"/>
        <v/>
      </c>
      <c r="X241" s="41" t="str">
        <f t="shared" si="46"/>
        <v/>
      </c>
    </row>
    <row r="242" spans="1:24" ht="26.25" customHeight="1" x14ac:dyDescent="0.25">
      <c r="A242" s="74" t="str">
        <f>IF(B242="","",MAX($A$8:A241)+1)</f>
        <v/>
      </c>
      <c r="B242" s="73"/>
      <c r="C242" s="368"/>
      <c r="D242" s="141"/>
      <c r="E242" s="5" t="str">
        <f t="shared" si="36"/>
        <v/>
      </c>
      <c r="F242" s="5" t="str">
        <f t="shared" si="37"/>
        <v/>
      </c>
      <c r="G242" s="368"/>
      <c r="H242" s="6" t="str">
        <f t="shared" si="38"/>
        <v/>
      </c>
      <c r="I242" s="5" t="str">
        <f t="shared" si="39"/>
        <v/>
      </c>
      <c r="J242" s="338"/>
      <c r="K242" s="72" t="s">
        <v>29</v>
      </c>
      <c r="L242" s="5">
        <f t="shared" si="40"/>
        <v>0</v>
      </c>
      <c r="M242" s="183"/>
      <c r="N242" s="183"/>
      <c r="O242" s="98" t="e">
        <f t="shared" si="45"/>
        <v>#VALUE!</v>
      </c>
      <c r="P242" s="33" t="s">
        <v>13</v>
      </c>
      <c r="Q242" s="5">
        <f t="shared" si="41"/>
        <v>0</v>
      </c>
      <c r="R242" s="4" t="s">
        <v>52</v>
      </c>
      <c r="S242" s="5">
        <f t="shared" si="42"/>
        <v>0</v>
      </c>
      <c r="T242" s="41" t="str">
        <f t="shared" si="43"/>
        <v/>
      </c>
      <c r="U242" s="41" t="str">
        <f t="shared" si="44"/>
        <v/>
      </c>
      <c r="V242" s="382"/>
      <c r="W242" s="41" t="str">
        <f t="shared" si="47"/>
        <v/>
      </c>
      <c r="X242" s="41" t="str">
        <f t="shared" si="46"/>
        <v/>
      </c>
    </row>
    <row r="243" spans="1:24" ht="26.25" customHeight="1" x14ac:dyDescent="0.25">
      <c r="A243" s="74" t="str">
        <f>IF(B243="","",MAX($A$8:A242)+1)</f>
        <v/>
      </c>
      <c r="B243" s="73"/>
      <c r="C243" s="368"/>
      <c r="D243" s="141"/>
      <c r="E243" s="5" t="str">
        <f t="shared" si="36"/>
        <v/>
      </c>
      <c r="F243" s="5" t="str">
        <f t="shared" si="37"/>
        <v/>
      </c>
      <c r="G243" s="368"/>
      <c r="H243" s="6" t="str">
        <f t="shared" si="38"/>
        <v/>
      </c>
      <c r="I243" s="5" t="str">
        <f t="shared" si="39"/>
        <v/>
      </c>
      <c r="J243" s="338"/>
      <c r="K243" s="72" t="s">
        <v>29</v>
      </c>
      <c r="L243" s="5">
        <f t="shared" si="40"/>
        <v>0</v>
      </c>
      <c r="M243" s="183"/>
      <c r="N243" s="183"/>
      <c r="O243" s="98" t="e">
        <f t="shared" si="45"/>
        <v>#VALUE!</v>
      </c>
      <c r="P243" s="33" t="s">
        <v>13</v>
      </c>
      <c r="Q243" s="5">
        <f t="shared" si="41"/>
        <v>0</v>
      </c>
      <c r="R243" s="4" t="s">
        <v>52</v>
      </c>
      <c r="S243" s="5">
        <f t="shared" si="42"/>
        <v>0</v>
      </c>
      <c r="T243" s="41" t="str">
        <f t="shared" si="43"/>
        <v/>
      </c>
      <c r="U243" s="41" t="str">
        <f t="shared" si="44"/>
        <v/>
      </c>
      <c r="V243" s="382"/>
      <c r="W243" s="41" t="str">
        <f t="shared" si="47"/>
        <v/>
      </c>
      <c r="X243" s="41" t="str">
        <f t="shared" si="46"/>
        <v/>
      </c>
    </row>
    <row r="244" spans="1:24" ht="26.25" customHeight="1" x14ac:dyDescent="0.25">
      <c r="A244" s="74" t="str">
        <f>IF(B244="","",MAX($A$8:A243)+1)</f>
        <v/>
      </c>
      <c r="B244" s="73"/>
      <c r="C244" s="368"/>
      <c r="D244" s="141"/>
      <c r="E244" s="5" t="str">
        <f t="shared" si="36"/>
        <v/>
      </c>
      <c r="F244" s="5" t="str">
        <f t="shared" si="37"/>
        <v/>
      </c>
      <c r="G244" s="368"/>
      <c r="H244" s="6" t="str">
        <f t="shared" si="38"/>
        <v/>
      </c>
      <c r="I244" s="5" t="str">
        <f t="shared" si="39"/>
        <v/>
      </c>
      <c r="J244" s="338"/>
      <c r="K244" s="72" t="s">
        <v>29</v>
      </c>
      <c r="L244" s="5">
        <f t="shared" si="40"/>
        <v>0</v>
      </c>
      <c r="M244" s="183"/>
      <c r="N244" s="183"/>
      <c r="O244" s="98" t="e">
        <f t="shared" si="45"/>
        <v>#VALUE!</v>
      </c>
      <c r="P244" s="33" t="s">
        <v>13</v>
      </c>
      <c r="Q244" s="5">
        <f t="shared" si="41"/>
        <v>0</v>
      </c>
      <c r="R244" s="4" t="s">
        <v>52</v>
      </c>
      <c r="S244" s="5">
        <f t="shared" si="42"/>
        <v>0</v>
      </c>
      <c r="T244" s="41" t="str">
        <f t="shared" si="43"/>
        <v/>
      </c>
      <c r="U244" s="41" t="str">
        <f t="shared" si="44"/>
        <v/>
      </c>
      <c r="V244" s="382"/>
      <c r="W244" s="41" t="str">
        <f t="shared" si="47"/>
        <v/>
      </c>
      <c r="X244" s="41" t="str">
        <f t="shared" si="46"/>
        <v/>
      </c>
    </row>
    <row r="245" spans="1:24" ht="26.25" customHeight="1" x14ac:dyDescent="0.25">
      <c r="A245" s="74" t="str">
        <f>IF(B245="","",MAX($A$8:A244)+1)</f>
        <v/>
      </c>
      <c r="B245" s="73"/>
      <c r="C245" s="368"/>
      <c r="D245" s="141"/>
      <c r="E245" s="5" t="str">
        <f t="shared" si="36"/>
        <v/>
      </c>
      <c r="F245" s="5" t="str">
        <f t="shared" si="37"/>
        <v/>
      </c>
      <c r="G245" s="368"/>
      <c r="H245" s="6" t="str">
        <f t="shared" si="38"/>
        <v/>
      </c>
      <c r="I245" s="5" t="str">
        <f t="shared" si="39"/>
        <v/>
      </c>
      <c r="J245" s="338"/>
      <c r="K245" s="72" t="s">
        <v>29</v>
      </c>
      <c r="L245" s="5">
        <f t="shared" si="40"/>
        <v>0</v>
      </c>
      <c r="M245" s="183"/>
      <c r="N245" s="183"/>
      <c r="O245" s="98" t="e">
        <f t="shared" si="45"/>
        <v>#VALUE!</v>
      </c>
      <c r="P245" s="33" t="s">
        <v>13</v>
      </c>
      <c r="Q245" s="5">
        <f t="shared" si="41"/>
        <v>0</v>
      </c>
      <c r="R245" s="4" t="s">
        <v>52</v>
      </c>
      <c r="S245" s="5">
        <f t="shared" si="42"/>
        <v>0</v>
      </c>
      <c r="T245" s="41" t="str">
        <f t="shared" si="43"/>
        <v/>
      </c>
      <c r="U245" s="41" t="str">
        <f t="shared" si="44"/>
        <v/>
      </c>
      <c r="V245" s="382"/>
      <c r="W245" s="41" t="str">
        <f t="shared" si="47"/>
        <v/>
      </c>
      <c r="X245" s="41" t="str">
        <f t="shared" si="46"/>
        <v/>
      </c>
    </row>
    <row r="246" spans="1:24" ht="26.25" customHeight="1" x14ac:dyDescent="0.25">
      <c r="A246" s="74" t="str">
        <f>IF(B246="","",MAX($A$8:A245)+1)</f>
        <v/>
      </c>
      <c r="B246" s="73"/>
      <c r="C246" s="368"/>
      <c r="D246" s="141"/>
      <c r="E246" s="5" t="str">
        <f t="shared" si="36"/>
        <v/>
      </c>
      <c r="F246" s="5" t="str">
        <f t="shared" si="37"/>
        <v/>
      </c>
      <c r="G246" s="368"/>
      <c r="H246" s="6" t="str">
        <f t="shared" si="38"/>
        <v/>
      </c>
      <c r="I246" s="5" t="str">
        <f t="shared" si="39"/>
        <v/>
      </c>
      <c r="J246" s="338"/>
      <c r="K246" s="72" t="s">
        <v>29</v>
      </c>
      <c r="L246" s="5">
        <f t="shared" si="40"/>
        <v>0</v>
      </c>
      <c r="M246" s="183"/>
      <c r="N246" s="183"/>
      <c r="O246" s="98" t="e">
        <f t="shared" si="45"/>
        <v>#VALUE!</v>
      </c>
      <c r="P246" s="33" t="s">
        <v>13</v>
      </c>
      <c r="Q246" s="5">
        <f t="shared" si="41"/>
        <v>0</v>
      </c>
      <c r="R246" s="4" t="s">
        <v>52</v>
      </c>
      <c r="S246" s="5">
        <f t="shared" si="42"/>
        <v>0</v>
      </c>
      <c r="T246" s="41" t="str">
        <f t="shared" si="43"/>
        <v/>
      </c>
      <c r="U246" s="41" t="str">
        <f t="shared" si="44"/>
        <v/>
      </c>
      <c r="V246" s="382"/>
      <c r="W246" s="41" t="str">
        <f t="shared" si="47"/>
        <v/>
      </c>
      <c r="X246" s="41" t="str">
        <f t="shared" si="46"/>
        <v/>
      </c>
    </row>
    <row r="247" spans="1:24" ht="26.25" customHeight="1" x14ac:dyDescent="0.25">
      <c r="A247" s="74" t="str">
        <f>IF(B247="","",MAX($A$8:A246)+1)</f>
        <v/>
      </c>
      <c r="B247" s="73"/>
      <c r="C247" s="368"/>
      <c r="D247" s="141"/>
      <c r="E247" s="5" t="str">
        <f t="shared" si="36"/>
        <v/>
      </c>
      <c r="F247" s="5" t="str">
        <f t="shared" si="37"/>
        <v/>
      </c>
      <c r="G247" s="368"/>
      <c r="H247" s="6" t="str">
        <f t="shared" si="38"/>
        <v/>
      </c>
      <c r="I247" s="5" t="str">
        <f t="shared" si="39"/>
        <v/>
      </c>
      <c r="J247" s="338"/>
      <c r="K247" s="72" t="s">
        <v>29</v>
      </c>
      <c r="L247" s="5">
        <f t="shared" si="40"/>
        <v>0</v>
      </c>
      <c r="M247" s="183"/>
      <c r="N247" s="183"/>
      <c r="O247" s="98" t="e">
        <f t="shared" si="45"/>
        <v>#VALUE!</v>
      </c>
      <c r="P247" s="33" t="s">
        <v>13</v>
      </c>
      <c r="Q247" s="5">
        <f t="shared" si="41"/>
        <v>0</v>
      </c>
      <c r="R247" s="4" t="s">
        <v>52</v>
      </c>
      <c r="S247" s="5">
        <f t="shared" si="42"/>
        <v>0</v>
      </c>
      <c r="T247" s="41" t="str">
        <f t="shared" si="43"/>
        <v/>
      </c>
      <c r="U247" s="41" t="str">
        <f t="shared" si="44"/>
        <v/>
      </c>
      <c r="V247" s="382"/>
      <c r="W247" s="41" t="str">
        <f t="shared" si="47"/>
        <v/>
      </c>
      <c r="X247" s="41" t="str">
        <f t="shared" si="46"/>
        <v/>
      </c>
    </row>
    <row r="248" spans="1:24" ht="26.25" customHeight="1" x14ac:dyDescent="0.25">
      <c r="A248" s="74" t="str">
        <f>IF(B248="","",MAX($A$8:A247)+1)</f>
        <v/>
      </c>
      <c r="B248" s="73"/>
      <c r="C248" s="368"/>
      <c r="D248" s="141"/>
      <c r="E248" s="5" t="str">
        <f t="shared" si="36"/>
        <v/>
      </c>
      <c r="F248" s="5" t="str">
        <f t="shared" si="37"/>
        <v/>
      </c>
      <c r="G248" s="368"/>
      <c r="H248" s="6" t="str">
        <f t="shared" si="38"/>
        <v/>
      </c>
      <c r="I248" s="5" t="str">
        <f t="shared" si="39"/>
        <v/>
      </c>
      <c r="J248" s="338"/>
      <c r="K248" s="72" t="s">
        <v>29</v>
      </c>
      <c r="L248" s="5">
        <f t="shared" si="40"/>
        <v>0</v>
      </c>
      <c r="M248" s="183"/>
      <c r="N248" s="183"/>
      <c r="O248" s="98" t="e">
        <f t="shared" si="45"/>
        <v>#VALUE!</v>
      </c>
      <c r="P248" s="33" t="s">
        <v>13</v>
      </c>
      <c r="Q248" s="5">
        <f t="shared" si="41"/>
        <v>0</v>
      </c>
      <c r="R248" s="4" t="s">
        <v>52</v>
      </c>
      <c r="S248" s="5">
        <f t="shared" si="42"/>
        <v>0</v>
      </c>
      <c r="T248" s="41" t="str">
        <f t="shared" si="43"/>
        <v/>
      </c>
      <c r="U248" s="41" t="str">
        <f t="shared" si="44"/>
        <v/>
      </c>
      <c r="V248" s="382"/>
      <c r="W248" s="41" t="str">
        <f t="shared" si="47"/>
        <v/>
      </c>
      <c r="X248" s="41" t="str">
        <f t="shared" si="46"/>
        <v/>
      </c>
    </row>
    <row r="249" spans="1:24" ht="26.25" customHeight="1" x14ac:dyDescent="0.25">
      <c r="A249" s="74" t="str">
        <f>IF(B249="","",MAX($A$8:A248)+1)</f>
        <v/>
      </c>
      <c r="B249" s="73"/>
      <c r="C249" s="368"/>
      <c r="D249" s="141"/>
      <c r="E249" s="5" t="str">
        <f t="shared" si="36"/>
        <v/>
      </c>
      <c r="F249" s="5" t="str">
        <f t="shared" si="37"/>
        <v/>
      </c>
      <c r="G249" s="368"/>
      <c r="H249" s="6" t="str">
        <f t="shared" si="38"/>
        <v/>
      </c>
      <c r="I249" s="5" t="str">
        <f t="shared" si="39"/>
        <v/>
      </c>
      <c r="J249" s="338"/>
      <c r="K249" s="72" t="s">
        <v>29</v>
      </c>
      <c r="L249" s="5">
        <f t="shared" si="40"/>
        <v>0</v>
      </c>
      <c r="M249" s="183"/>
      <c r="N249" s="183"/>
      <c r="O249" s="98" t="e">
        <f t="shared" si="45"/>
        <v>#VALUE!</v>
      </c>
      <c r="P249" s="33" t="s">
        <v>13</v>
      </c>
      <c r="Q249" s="5">
        <f t="shared" si="41"/>
        <v>0</v>
      </c>
      <c r="R249" s="4" t="s">
        <v>52</v>
      </c>
      <c r="S249" s="5">
        <f t="shared" si="42"/>
        <v>0</v>
      </c>
      <c r="T249" s="41" t="str">
        <f t="shared" si="43"/>
        <v/>
      </c>
      <c r="U249" s="41" t="str">
        <f t="shared" si="44"/>
        <v/>
      </c>
      <c r="V249" s="382"/>
      <c r="W249" s="41" t="str">
        <f t="shared" si="47"/>
        <v/>
      </c>
      <c r="X249" s="41" t="str">
        <f t="shared" si="46"/>
        <v/>
      </c>
    </row>
    <row r="250" spans="1:24" ht="26.25" customHeight="1" x14ac:dyDescent="0.25">
      <c r="A250" s="74" t="str">
        <f>IF(B250="","",MAX($A$8:A249)+1)</f>
        <v/>
      </c>
      <c r="B250" s="73"/>
      <c r="C250" s="368"/>
      <c r="D250" s="141"/>
      <c r="E250" s="5" t="str">
        <f t="shared" si="36"/>
        <v/>
      </c>
      <c r="F250" s="5" t="str">
        <f t="shared" si="37"/>
        <v/>
      </c>
      <c r="G250" s="368"/>
      <c r="H250" s="6" t="str">
        <f t="shared" si="38"/>
        <v/>
      </c>
      <c r="I250" s="5" t="str">
        <f t="shared" si="39"/>
        <v/>
      </c>
      <c r="J250" s="338"/>
      <c r="K250" s="72" t="s">
        <v>29</v>
      </c>
      <c r="L250" s="5">
        <f t="shared" si="40"/>
        <v>0</v>
      </c>
      <c r="M250" s="183"/>
      <c r="N250" s="183"/>
      <c r="O250" s="98" t="e">
        <f t="shared" si="45"/>
        <v>#VALUE!</v>
      </c>
      <c r="P250" s="33" t="s">
        <v>13</v>
      </c>
      <c r="Q250" s="5">
        <f t="shared" si="41"/>
        <v>0</v>
      </c>
      <c r="R250" s="4" t="s">
        <v>52</v>
      </c>
      <c r="S250" s="5">
        <f t="shared" si="42"/>
        <v>0</v>
      </c>
      <c r="T250" s="41" t="str">
        <f t="shared" si="43"/>
        <v/>
      </c>
      <c r="U250" s="41" t="str">
        <f t="shared" si="44"/>
        <v/>
      </c>
      <c r="V250" s="382"/>
      <c r="W250" s="41" t="str">
        <f t="shared" si="47"/>
        <v/>
      </c>
      <c r="X250" s="41" t="str">
        <f t="shared" si="46"/>
        <v/>
      </c>
    </row>
    <row r="251" spans="1:24" ht="26.25" customHeight="1" x14ac:dyDescent="0.25">
      <c r="A251" s="74" t="str">
        <f>IF(B251="","",MAX($A$8:A250)+1)</f>
        <v/>
      </c>
      <c r="B251" s="73"/>
      <c r="C251" s="368"/>
      <c r="D251" s="141"/>
      <c r="E251" s="5" t="str">
        <f t="shared" si="36"/>
        <v/>
      </c>
      <c r="F251" s="5" t="str">
        <f t="shared" si="37"/>
        <v/>
      </c>
      <c r="G251" s="368"/>
      <c r="H251" s="6" t="str">
        <f t="shared" si="38"/>
        <v/>
      </c>
      <c r="I251" s="5" t="str">
        <f t="shared" si="39"/>
        <v/>
      </c>
      <c r="J251" s="338"/>
      <c r="K251" s="72" t="s">
        <v>29</v>
      </c>
      <c r="L251" s="5">
        <f t="shared" si="40"/>
        <v>0</v>
      </c>
      <c r="M251" s="183"/>
      <c r="N251" s="183"/>
      <c r="O251" s="98" t="e">
        <f t="shared" si="45"/>
        <v>#VALUE!</v>
      </c>
      <c r="P251" s="33" t="s">
        <v>13</v>
      </c>
      <c r="Q251" s="5">
        <f t="shared" si="41"/>
        <v>0</v>
      </c>
      <c r="R251" s="4" t="s">
        <v>52</v>
      </c>
      <c r="S251" s="5">
        <f t="shared" si="42"/>
        <v>0</v>
      </c>
      <c r="T251" s="41" t="str">
        <f t="shared" si="43"/>
        <v/>
      </c>
      <c r="U251" s="41" t="str">
        <f t="shared" si="44"/>
        <v/>
      </c>
      <c r="V251" s="382"/>
      <c r="W251" s="41" t="str">
        <f t="shared" si="47"/>
        <v/>
      </c>
      <c r="X251" s="41" t="str">
        <f t="shared" si="46"/>
        <v/>
      </c>
    </row>
    <row r="252" spans="1:24" ht="26.25" customHeight="1" x14ac:dyDescent="0.25">
      <c r="A252" s="74" t="str">
        <f>IF(B252="","",MAX($A$8:A251)+1)</f>
        <v/>
      </c>
      <c r="B252" s="73"/>
      <c r="C252" s="368"/>
      <c r="D252" s="141"/>
      <c r="E252" s="5" t="str">
        <f t="shared" si="36"/>
        <v/>
      </c>
      <c r="F252" s="5" t="str">
        <f t="shared" si="37"/>
        <v/>
      </c>
      <c r="G252" s="368"/>
      <c r="H252" s="6" t="str">
        <f t="shared" si="38"/>
        <v/>
      </c>
      <c r="I252" s="5" t="str">
        <f t="shared" si="39"/>
        <v/>
      </c>
      <c r="J252" s="338"/>
      <c r="K252" s="72" t="s">
        <v>29</v>
      </c>
      <c r="L252" s="5">
        <f t="shared" si="40"/>
        <v>0</v>
      </c>
      <c r="M252" s="183"/>
      <c r="N252" s="183"/>
      <c r="O252" s="98" t="e">
        <f t="shared" si="45"/>
        <v>#VALUE!</v>
      </c>
      <c r="P252" s="33" t="s">
        <v>13</v>
      </c>
      <c r="Q252" s="5">
        <f t="shared" si="41"/>
        <v>0</v>
      </c>
      <c r="R252" s="4" t="s">
        <v>52</v>
      </c>
      <c r="S252" s="5">
        <f t="shared" si="42"/>
        <v>0</v>
      </c>
      <c r="T252" s="41" t="str">
        <f t="shared" si="43"/>
        <v/>
      </c>
      <c r="U252" s="41" t="str">
        <f t="shared" si="44"/>
        <v/>
      </c>
      <c r="V252" s="382"/>
      <c r="W252" s="41" t="str">
        <f t="shared" si="47"/>
        <v/>
      </c>
      <c r="X252" s="41" t="str">
        <f t="shared" si="46"/>
        <v/>
      </c>
    </row>
    <row r="253" spans="1:24" ht="26.25" customHeight="1" x14ac:dyDescent="0.25">
      <c r="A253" s="74" t="str">
        <f>IF(B253="","",MAX($A$8:A252)+1)</f>
        <v/>
      </c>
      <c r="B253" s="73"/>
      <c r="C253" s="368"/>
      <c r="D253" s="141"/>
      <c r="E253" s="5" t="str">
        <f t="shared" si="36"/>
        <v/>
      </c>
      <c r="F253" s="5" t="str">
        <f t="shared" si="37"/>
        <v/>
      </c>
      <c r="G253" s="368"/>
      <c r="H253" s="6" t="str">
        <f t="shared" si="38"/>
        <v/>
      </c>
      <c r="I253" s="5" t="str">
        <f t="shared" si="39"/>
        <v/>
      </c>
      <c r="J253" s="338"/>
      <c r="K253" s="72" t="s">
        <v>29</v>
      </c>
      <c r="L253" s="5">
        <f t="shared" si="40"/>
        <v>0</v>
      </c>
      <c r="M253" s="183"/>
      <c r="N253" s="183"/>
      <c r="O253" s="98" t="e">
        <f t="shared" si="45"/>
        <v>#VALUE!</v>
      </c>
      <c r="P253" s="33" t="s">
        <v>13</v>
      </c>
      <c r="Q253" s="5">
        <f t="shared" si="41"/>
        <v>0</v>
      </c>
      <c r="R253" s="4" t="s">
        <v>52</v>
      </c>
      <c r="S253" s="5">
        <f t="shared" si="42"/>
        <v>0</v>
      </c>
      <c r="T253" s="41" t="str">
        <f t="shared" si="43"/>
        <v/>
      </c>
      <c r="U253" s="41" t="str">
        <f t="shared" si="44"/>
        <v/>
      </c>
      <c r="V253" s="382"/>
      <c r="W253" s="41" t="str">
        <f t="shared" si="47"/>
        <v/>
      </c>
      <c r="X253" s="41" t="str">
        <f t="shared" si="46"/>
        <v/>
      </c>
    </row>
    <row r="254" spans="1:24" ht="26.25" customHeight="1" x14ac:dyDescent="0.25">
      <c r="A254" s="74" t="str">
        <f>IF(B254="","",MAX($A$8:A253)+1)</f>
        <v/>
      </c>
      <c r="B254" s="73"/>
      <c r="C254" s="368"/>
      <c r="D254" s="141"/>
      <c r="E254" s="5" t="str">
        <f t="shared" si="36"/>
        <v/>
      </c>
      <c r="F254" s="5" t="str">
        <f t="shared" si="37"/>
        <v/>
      </c>
      <c r="G254" s="368"/>
      <c r="H254" s="6" t="str">
        <f t="shared" si="38"/>
        <v/>
      </c>
      <c r="I254" s="5" t="str">
        <f t="shared" si="39"/>
        <v/>
      </c>
      <c r="J254" s="338"/>
      <c r="K254" s="72" t="s">
        <v>29</v>
      </c>
      <c r="L254" s="5">
        <f t="shared" si="40"/>
        <v>0</v>
      </c>
      <c r="M254" s="183"/>
      <c r="N254" s="183"/>
      <c r="O254" s="98" t="e">
        <f t="shared" si="45"/>
        <v>#VALUE!</v>
      </c>
      <c r="P254" s="33" t="s">
        <v>13</v>
      </c>
      <c r="Q254" s="5">
        <f t="shared" si="41"/>
        <v>0</v>
      </c>
      <c r="R254" s="4" t="s">
        <v>52</v>
      </c>
      <c r="S254" s="5">
        <f t="shared" si="42"/>
        <v>0</v>
      </c>
      <c r="T254" s="41" t="str">
        <f t="shared" si="43"/>
        <v/>
      </c>
      <c r="U254" s="41" t="str">
        <f t="shared" si="44"/>
        <v/>
      </c>
      <c r="V254" s="382"/>
      <c r="W254" s="41" t="str">
        <f t="shared" si="47"/>
        <v/>
      </c>
      <c r="X254" s="41" t="str">
        <f t="shared" si="46"/>
        <v/>
      </c>
    </row>
    <row r="255" spans="1:24" ht="26.25" customHeight="1" x14ac:dyDescent="0.25">
      <c r="A255" s="74" t="str">
        <f>IF(B255="","",MAX($A$8:A254)+1)</f>
        <v/>
      </c>
      <c r="B255" s="73"/>
      <c r="C255" s="368"/>
      <c r="D255" s="141"/>
      <c r="E255" s="5" t="str">
        <f t="shared" si="36"/>
        <v/>
      </c>
      <c r="F255" s="5" t="str">
        <f t="shared" si="37"/>
        <v/>
      </c>
      <c r="G255" s="368"/>
      <c r="H255" s="6" t="str">
        <f t="shared" si="38"/>
        <v/>
      </c>
      <c r="I255" s="5" t="str">
        <f t="shared" si="39"/>
        <v/>
      </c>
      <c r="J255" s="338"/>
      <c r="K255" s="72" t="s">
        <v>29</v>
      </c>
      <c r="L255" s="5">
        <f t="shared" si="40"/>
        <v>0</v>
      </c>
      <c r="M255" s="183"/>
      <c r="N255" s="183"/>
      <c r="O255" s="98" t="e">
        <f t="shared" si="45"/>
        <v>#VALUE!</v>
      </c>
      <c r="P255" s="33" t="s">
        <v>13</v>
      </c>
      <c r="Q255" s="5">
        <f t="shared" si="41"/>
        <v>0</v>
      </c>
      <c r="R255" s="4" t="s">
        <v>52</v>
      </c>
      <c r="S255" s="5">
        <f t="shared" si="42"/>
        <v>0</v>
      </c>
      <c r="T255" s="41" t="str">
        <f t="shared" si="43"/>
        <v/>
      </c>
      <c r="U255" s="41" t="str">
        <f t="shared" si="44"/>
        <v/>
      </c>
      <c r="V255" s="382"/>
      <c r="W255" s="41" t="str">
        <f t="shared" si="47"/>
        <v/>
      </c>
      <c r="X255" s="41" t="str">
        <f t="shared" si="46"/>
        <v/>
      </c>
    </row>
    <row r="256" spans="1:24" ht="26.25" customHeight="1" x14ac:dyDescent="0.25">
      <c r="A256" s="74" t="str">
        <f>IF(B256="","",MAX($A$8:A255)+1)</f>
        <v/>
      </c>
      <c r="B256" s="73"/>
      <c r="C256" s="368"/>
      <c r="D256" s="141"/>
      <c r="E256" s="5" t="str">
        <f t="shared" si="36"/>
        <v/>
      </c>
      <c r="F256" s="5" t="str">
        <f t="shared" si="37"/>
        <v/>
      </c>
      <c r="G256" s="368"/>
      <c r="H256" s="6" t="str">
        <f t="shared" si="38"/>
        <v/>
      </c>
      <c r="I256" s="5" t="str">
        <f t="shared" si="39"/>
        <v/>
      </c>
      <c r="J256" s="338"/>
      <c r="K256" s="72" t="s">
        <v>29</v>
      </c>
      <c r="L256" s="5">
        <f t="shared" si="40"/>
        <v>0</v>
      </c>
      <c r="M256" s="183"/>
      <c r="N256" s="183"/>
      <c r="O256" s="98" t="e">
        <f t="shared" si="45"/>
        <v>#VALUE!</v>
      </c>
      <c r="P256" s="33" t="s">
        <v>13</v>
      </c>
      <c r="Q256" s="5">
        <f t="shared" si="41"/>
        <v>0</v>
      </c>
      <c r="R256" s="4" t="s">
        <v>52</v>
      </c>
      <c r="S256" s="5">
        <f t="shared" si="42"/>
        <v>0</v>
      </c>
      <c r="T256" s="41" t="str">
        <f t="shared" si="43"/>
        <v/>
      </c>
      <c r="U256" s="41" t="str">
        <f t="shared" si="44"/>
        <v/>
      </c>
      <c r="V256" s="382"/>
      <c r="W256" s="41" t="str">
        <f t="shared" si="47"/>
        <v/>
      </c>
      <c r="X256" s="41" t="str">
        <f t="shared" si="46"/>
        <v/>
      </c>
    </row>
    <row r="257" spans="1:24" ht="26.25" customHeight="1" x14ac:dyDescent="0.25">
      <c r="A257" s="74" t="str">
        <f>IF(B257="","",MAX($A$8:A256)+1)</f>
        <v/>
      </c>
      <c r="B257" s="73"/>
      <c r="C257" s="368"/>
      <c r="D257" s="141"/>
      <c r="E257" s="5" t="str">
        <f t="shared" si="36"/>
        <v/>
      </c>
      <c r="F257" s="5" t="str">
        <f t="shared" si="37"/>
        <v/>
      </c>
      <c r="G257" s="368"/>
      <c r="H257" s="6" t="str">
        <f t="shared" si="38"/>
        <v/>
      </c>
      <c r="I257" s="5" t="str">
        <f t="shared" si="39"/>
        <v/>
      </c>
      <c r="J257" s="338"/>
      <c r="K257" s="72" t="s">
        <v>29</v>
      </c>
      <c r="L257" s="5">
        <f t="shared" si="40"/>
        <v>0</v>
      </c>
      <c r="M257" s="183"/>
      <c r="N257" s="183"/>
      <c r="O257" s="98" t="e">
        <f t="shared" si="45"/>
        <v>#VALUE!</v>
      </c>
      <c r="P257" s="33" t="s">
        <v>13</v>
      </c>
      <c r="Q257" s="5">
        <f t="shared" si="41"/>
        <v>0</v>
      </c>
      <c r="R257" s="4" t="s">
        <v>52</v>
      </c>
      <c r="S257" s="5">
        <f t="shared" si="42"/>
        <v>0</v>
      </c>
      <c r="T257" s="41" t="str">
        <f t="shared" si="43"/>
        <v/>
      </c>
      <c r="U257" s="41" t="str">
        <f t="shared" si="44"/>
        <v/>
      </c>
      <c r="V257" s="382"/>
      <c r="W257" s="41" t="str">
        <f t="shared" si="47"/>
        <v/>
      </c>
      <c r="X257" s="41" t="str">
        <f t="shared" si="46"/>
        <v/>
      </c>
    </row>
    <row r="258" spans="1:24" ht="26.25" customHeight="1" x14ac:dyDescent="0.25">
      <c r="A258" s="74" t="str">
        <f>IF(B258="","",MAX($A$8:A257)+1)</f>
        <v/>
      </c>
      <c r="B258" s="73"/>
      <c r="C258" s="368"/>
      <c r="D258" s="141"/>
      <c r="E258" s="5" t="str">
        <f t="shared" si="36"/>
        <v/>
      </c>
      <c r="F258" s="5" t="str">
        <f t="shared" si="37"/>
        <v/>
      </c>
      <c r="G258" s="368"/>
      <c r="H258" s="6" t="str">
        <f t="shared" si="38"/>
        <v/>
      </c>
      <c r="I258" s="5" t="str">
        <f t="shared" si="39"/>
        <v/>
      </c>
      <c r="J258" s="338"/>
      <c r="K258" s="72" t="s">
        <v>29</v>
      </c>
      <c r="L258" s="5">
        <f t="shared" si="40"/>
        <v>0</v>
      </c>
      <c r="M258" s="183"/>
      <c r="N258" s="183"/>
      <c r="O258" s="98" t="e">
        <f t="shared" si="45"/>
        <v>#VALUE!</v>
      </c>
      <c r="P258" s="33" t="s">
        <v>13</v>
      </c>
      <c r="Q258" s="5">
        <f t="shared" si="41"/>
        <v>0</v>
      </c>
      <c r="R258" s="4" t="s">
        <v>52</v>
      </c>
      <c r="S258" s="5">
        <f t="shared" si="42"/>
        <v>0</v>
      </c>
      <c r="T258" s="41" t="str">
        <f t="shared" si="43"/>
        <v/>
      </c>
      <c r="U258" s="41" t="str">
        <f t="shared" si="44"/>
        <v/>
      </c>
      <c r="V258" s="382"/>
      <c r="W258" s="41" t="str">
        <f t="shared" si="47"/>
        <v/>
      </c>
      <c r="X258" s="41" t="str">
        <f t="shared" si="46"/>
        <v/>
      </c>
    </row>
    <row r="259" spans="1:24" ht="26.25" customHeight="1" x14ac:dyDescent="0.25">
      <c r="A259" s="74" t="str">
        <f>IF(B259="","",MAX($A$8:A258)+1)</f>
        <v/>
      </c>
      <c r="B259" s="73"/>
      <c r="C259" s="368"/>
      <c r="D259" s="141"/>
      <c r="E259" s="5" t="str">
        <f t="shared" si="36"/>
        <v/>
      </c>
      <c r="F259" s="5" t="str">
        <f t="shared" si="37"/>
        <v/>
      </c>
      <c r="G259" s="368"/>
      <c r="H259" s="6" t="str">
        <f t="shared" si="38"/>
        <v/>
      </c>
      <c r="I259" s="5" t="str">
        <f t="shared" si="39"/>
        <v/>
      </c>
      <c r="J259" s="338"/>
      <c r="K259" s="72" t="s">
        <v>29</v>
      </c>
      <c r="L259" s="5">
        <f t="shared" si="40"/>
        <v>0</v>
      </c>
      <c r="M259" s="183"/>
      <c r="N259" s="183"/>
      <c r="O259" s="98" t="e">
        <f t="shared" si="45"/>
        <v>#VALUE!</v>
      </c>
      <c r="P259" s="33" t="s">
        <v>13</v>
      </c>
      <c r="Q259" s="5">
        <f t="shared" si="41"/>
        <v>0</v>
      </c>
      <c r="R259" s="4" t="s">
        <v>52</v>
      </c>
      <c r="S259" s="5">
        <f t="shared" si="42"/>
        <v>0</v>
      </c>
      <c r="T259" s="41" t="str">
        <f t="shared" si="43"/>
        <v/>
      </c>
      <c r="U259" s="41" t="str">
        <f t="shared" si="44"/>
        <v/>
      </c>
      <c r="V259" s="382"/>
      <c r="W259" s="41" t="str">
        <f t="shared" si="47"/>
        <v/>
      </c>
      <c r="X259" s="41" t="str">
        <f t="shared" si="46"/>
        <v/>
      </c>
    </row>
    <row r="260" spans="1:24" ht="26.25" customHeight="1" x14ac:dyDescent="0.25">
      <c r="A260" s="74" t="str">
        <f>IF(B260="","",MAX($A$8:A259)+1)</f>
        <v/>
      </c>
      <c r="B260" s="73"/>
      <c r="C260" s="368"/>
      <c r="D260" s="141"/>
      <c r="E260" s="5" t="str">
        <f t="shared" si="36"/>
        <v/>
      </c>
      <c r="F260" s="5" t="str">
        <f t="shared" si="37"/>
        <v/>
      </c>
      <c r="G260" s="368"/>
      <c r="H260" s="6" t="str">
        <f t="shared" si="38"/>
        <v/>
      </c>
      <c r="I260" s="5" t="str">
        <f t="shared" si="39"/>
        <v/>
      </c>
      <c r="J260" s="338"/>
      <c r="K260" s="72" t="s">
        <v>29</v>
      </c>
      <c r="L260" s="5">
        <f t="shared" si="40"/>
        <v>0</v>
      </c>
      <c r="M260" s="183"/>
      <c r="N260" s="183"/>
      <c r="O260" s="98" t="e">
        <f t="shared" si="45"/>
        <v>#VALUE!</v>
      </c>
      <c r="P260" s="33" t="s">
        <v>13</v>
      </c>
      <c r="Q260" s="5">
        <f t="shared" si="41"/>
        <v>0</v>
      </c>
      <c r="R260" s="4" t="s">
        <v>52</v>
      </c>
      <c r="S260" s="5">
        <f t="shared" si="42"/>
        <v>0</v>
      </c>
      <c r="T260" s="41" t="str">
        <f t="shared" si="43"/>
        <v/>
      </c>
      <c r="U260" s="41" t="str">
        <f t="shared" si="44"/>
        <v/>
      </c>
      <c r="V260" s="382"/>
      <c r="W260" s="41" t="str">
        <f t="shared" si="47"/>
        <v/>
      </c>
      <c r="X260" s="41" t="str">
        <f t="shared" si="46"/>
        <v/>
      </c>
    </row>
    <row r="261" spans="1:24" ht="26.25" customHeight="1" x14ac:dyDescent="0.25">
      <c r="A261" s="74" t="str">
        <f>IF(B261="","",MAX($A$8:A260)+1)</f>
        <v/>
      </c>
      <c r="B261" s="73"/>
      <c r="C261" s="368"/>
      <c r="D261" s="141"/>
      <c r="E261" s="5" t="str">
        <f t="shared" si="36"/>
        <v/>
      </c>
      <c r="F261" s="5" t="str">
        <f t="shared" si="37"/>
        <v/>
      </c>
      <c r="G261" s="368"/>
      <c r="H261" s="6" t="str">
        <f t="shared" si="38"/>
        <v/>
      </c>
      <c r="I261" s="5" t="str">
        <f t="shared" si="39"/>
        <v/>
      </c>
      <c r="J261" s="338"/>
      <c r="K261" s="72" t="s">
        <v>29</v>
      </c>
      <c r="L261" s="5">
        <f t="shared" si="40"/>
        <v>0</v>
      </c>
      <c r="M261" s="183"/>
      <c r="N261" s="183"/>
      <c r="O261" s="98" t="e">
        <f t="shared" si="45"/>
        <v>#VALUE!</v>
      </c>
      <c r="P261" s="33" t="s">
        <v>13</v>
      </c>
      <c r="Q261" s="5">
        <f t="shared" si="41"/>
        <v>0</v>
      </c>
      <c r="R261" s="4" t="s">
        <v>52</v>
      </c>
      <c r="S261" s="5">
        <f t="shared" si="42"/>
        <v>0</v>
      </c>
      <c r="T261" s="41" t="str">
        <f t="shared" si="43"/>
        <v/>
      </c>
      <c r="U261" s="41" t="str">
        <f t="shared" si="44"/>
        <v/>
      </c>
      <c r="V261" s="382"/>
      <c r="W261" s="41" t="str">
        <f t="shared" si="47"/>
        <v/>
      </c>
      <c r="X261" s="41" t="str">
        <f t="shared" si="46"/>
        <v/>
      </c>
    </row>
    <row r="262" spans="1:24" ht="26.25" customHeight="1" x14ac:dyDescent="0.25">
      <c r="A262" s="74" t="str">
        <f>IF(B262="","",MAX($A$8:A261)+1)</f>
        <v/>
      </c>
      <c r="B262" s="73"/>
      <c r="C262" s="368"/>
      <c r="D262" s="141"/>
      <c r="E262" s="5" t="str">
        <f t="shared" si="36"/>
        <v/>
      </c>
      <c r="F262" s="5" t="str">
        <f t="shared" si="37"/>
        <v/>
      </c>
      <c r="G262" s="368"/>
      <c r="H262" s="6" t="str">
        <f t="shared" si="38"/>
        <v/>
      </c>
      <c r="I262" s="5" t="str">
        <f t="shared" si="39"/>
        <v/>
      </c>
      <c r="J262" s="338"/>
      <c r="K262" s="72" t="s">
        <v>29</v>
      </c>
      <c r="L262" s="5">
        <f t="shared" si="40"/>
        <v>0</v>
      </c>
      <c r="M262" s="183"/>
      <c r="N262" s="183"/>
      <c r="O262" s="98" t="e">
        <f t="shared" si="45"/>
        <v>#VALUE!</v>
      </c>
      <c r="P262" s="33" t="s">
        <v>13</v>
      </c>
      <c r="Q262" s="5">
        <f t="shared" si="41"/>
        <v>0</v>
      </c>
      <c r="R262" s="4" t="s">
        <v>52</v>
      </c>
      <c r="S262" s="5">
        <f t="shared" si="42"/>
        <v>0</v>
      </c>
      <c r="T262" s="41" t="str">
        <f t="shared" si="43"/>
        <v/>
      </c>
      <c r="U262" s="41" t="str">
        <f t="shared" si="44"/>
        <v/>
      </c>
      <c r="V262" s="382"/>
      <c r="W262" s="41" t="str">
        <f t="shared" si="47"/>
        <v/>
      </c>
      <c r="X262" s="41" t="str">
        <f t="shared" si="46"/>
        <v/>
      </c>
    </row>
    <row r="263" spans="1:24" ht="26.25" customHeight="1" x14ac:dyDescent="0.25">
      <c r="A263" s="74" t="str">
        <f>IF(B263="","",MAX($A$8:A262)+1)</f>
        <v/>
      </c>
      <c r="B263" s="73"/>
      <c r="C263" s="368"/>
      <c r="D263" s="141"/>
      <c r="E263" s="5" t="str">
        <f t="shared" si="36"/>
        <v/>
      </c>
      <c r="F263" s="5" t="str">
        <f t="shared" si="37"/>
        <v/>
      </c>
      <c r="G263" s="368"/>
      <c r="H263" s="6" t="str">
        <f t="shared" si="38"/>
        <v/>
      </c>
      <c r="I263" s="5" t="str">
        <f t="shared" si="39"/>
        <v/>
      </c>
      <c r="J263" s="338"/>
      <c r="K263" s="72" t="s">
        <v>29</v>
      </c>
      <c r="L263" s="5">
        <f t="shared" si="40"/>
        <v>0</v>
      </c>
      <c r="M263" s="183"/>
      <c r="N263" s="183"/>
      <c r="O263" s="98" t="e">
        <f t="shared" si="45"/>
        <v>#VALUE!</v>
      </c>
      <c r="P263" s="33" t="s">
        <v>13</v>
      </c>
      <c r="Q263" s="5">
        <f t="shared" si="41"/>
        <v>0</v>
      </c>
      <c r="R263" s="4" t="s">
        <v>52</v>
      </c>
      <c r="S263" s="5">
        <f t="shared" si="42"/>
        <v>0</v>
      </c>
      <c r="T263" s="41" t="str">
        <f t="shared" si="43"/>
        <v/>
      </c>
      <c r="U263" s="41" t="str">
        <f t="shared" si="44"/>
        <v/>
      </c>
      <c r="V263" s="382"/>
      <c r="W263" s="41" t="str">
        <f t="shared" si="47"/>
        <v/>
      </c>
      <c r="X263" s="41" t="str">
        <f t="shared" si="46"/>
        <v/>
      </c>
    </row>
    <row r="264" spans="1:24" ht="26.25" customHeight="1" x14ac:dyDescent="0.25">
      <c r="A264" s="74" t="str">
        <f>IF(B264="","",MAX($A$8:A263)+1)</f>
        <v/>
      </c>
      <c r="B264" s="73"/>
      <c r="C264" s="368"/>
      <c r="D264" s="141"/>
      <c r="E264" s="5" t="str">
        <f t="shared" ref="E264:E310" si="48">IF(OR(D264="",D264="keine"),"",VLOOKUP(D264,NSollA,2,FALSE))</f>
        <v/>
      </c>
      <c r="F264" s="5" t="str">
        <f t="shared" ref="F264:F310" si="49">IF(OR(D264="",D264="keine"),"",VLOOKUP(D264,NSollA,3,FALSE))</f>
        <v/>
      </c>
      <c r="G264" s="368"/>
      <c r="H264" s="6" t="str">
        <f t="shared" ref="H264:H310" si="50">IF(OR(D264="",D264="keine",G264=""),"",IF(G264&lt;=E264,F264-(E264-G264)*VLOOKUP(D264,NSollA,5,FALSE),F264+(G264-E264)*VLOOKUP(D264,NSollA,4,FALSE)))</f>
        <v/>
      </c>
      <c r="I264" s="5" t="str">
        <f t="shared" ref="I264:I310" si="51">IF(OR(D264="",D264="keine",G264=""),"",VLOOKUP(D264,NSollA,6,FALSE))</f>
        <v/>
      </c>
      <c r="J264" s="338"/>
      <c r="K264" s="72" t="s">
        <v>29</v>
      </c>
      <c r="L264" s="5">
        <f t="shared" ref="L264:L310" si="52">VLOOKUP(K264,NSollHumus,2,FALSE)</f>
        <v>0</v>
      </c>
      <c r="M264" s="183"/>
      <c r="N264" s="183"/>
      <c r="O264" s="98" t="e">
        <f t="shared" si="45"/>
        <v>#VALUE!</v>
      </c>
      <c r="P264" s="33" t="s">
        <v>13</v>
      </c>
      <c r="Q264" s="5">
        <f t="shared" ref="Q264:Q310" si="53">VLOOKUP(P264,NSollZF,2,FALSE)</f>
        <v>0</v>
      </c>
      <c r="R264" s="4" t="s">
        <v>52</v>
      </c>
      <c r="S264" s="5">
        <f t="shared" ref="S264:S310" si="54">VLOOKUP(R264,NSollVF,2,FALSE)</f>
        <v>0</v>
      </c>
      <c r="T264" s="41" t="str">
        <f t="shared" ref="T264:T310" si="55">IF(OR(D264="",D264="keine",G264=""),"",IF(O264&lt;0,0,O264))</f>
        <v/>
      </c>
      <c r="U264" s="41" t="str">
        <f t="shared" ref="U264:U310" si="56">IF(OR(D264="",D264="keine",G264=""),"",IF(O264&lt;0,0,O264*C264))</f>
        <v/>
      </c>
      <c r="V264" s="382"/>
      <c r="W264" s="41" t="str">
        <f t="shared" si="47"/>
        <v/>
      </c>
      <c r="X264" s="41" t="str">
        <f t="shared" si="46"/>
        <v/>
      </c>
    </row>
    <row r="265" spans="1:24" ht="26.25" customHeight="1" x14ac:dyDescent="0.25">
      <c r="A265" s="74" t="str">
        <f>IF(B265="","",MAX($A$8:A264)+1)</f>
        <v/>
      </c>
      <c r="B265" s="73"/>
      <c r="C265" s="368"/>
      <c r="D265" s="141"/>
      <c r="E265" s="5" t="str">
        <f t="shared" si="48"/>
        <v/>
      </c>
      <c r="F265" s="5" t="str">
        <f t="shared" si="49"/>
        <v/>
      </c>
      <c r="G265" s="368"/>
      <c r="H265" s="6" t="str">
        <f t="shared" si="50"/>
        <v/>
      </c>
      <c r="I265" s="5" t="str">
        <f t="shared" si="51"/>
        <v/>
      </c>
      <c r="J265" s="338"/>
      <c r="K265" s="72" t="s">
        <v>29</v>
      </c>
      <c r="L265" s="5">
        <f t="shared" si="52"/>
        <v>0</v>
      </c>
      <c r="M265" s="183"/>
      <c r="N265" s="183"/>
      <c r="O265" s="98" t="e">
        <f t="shared" ref="O265:O310" si="57">H265-J265-M265-N265-L265-S265-Q265</f>
        <v>#VALUE!</v>
      </c>
      <c r="P265" s="33" t="s">
        <v>13</v>
      </c>
      <c r="Q265" s="5">
        <f t="shared" si="53"/>
        <v>0</v>
      </c>
      <c r="R265" s="4" t="s">
        <v>52</v>
      </c>
      <c r="S265" s="5">
        <f t="shared" si="54"/>
        <v>0</v>
      </c>
      <c r="T265" s="41" t="str">
        <f t="shared" si="55"/>
        <v/>
      </c>
      <c r="U265" s="41" t="str">
        <f t="shared" si="56"/>
        <v/>
      </c>
      <c r="V265" s="382"/>
      <c r="W265" s="41" t="str">
        <f t="shared" si="47"/>
        <v/>
      </c>
      <c r="X265" s="41" t="str">
        <f t="shared" ref="X265:X310" si="58">IF(OR(T265="",D265="keine",G265=""),"",W265*C265)</f>
        <v/>
      </c>
    </row>
    <row r="266" spans="1:24" ht="26.25" customHeight="1" x14ac:dyDescent="0.25">
      <c r="A266" s="74" t="str">
        <f>IF(B266="","",MAX($A$8:A265)+1)</f>
        <v/>
      </c>
      <c r="B266" s="73"/>
      <c r="C266" s="368"/>
      <c r="D266" s="141"/>
      <c r="E266" s="5" t="str">
        <f t="shared" si="48"/>
        <v/>
      </c>
      <c r="F266" s="5" t="str">
        <f t="shared" si="49"/>
        <v/>
      </c>
      <c r="G266" s="368"/>
      <c r="H266" s="6" t="str">
        <f t="shared" si="50"/>
        <v/>
      </c>
      <c r="I266" s="5" t="str">
        <f t="shared" si="51"/>
        <v/>
      </c>
      <c r="J266" s="338"/>
      <c r="K266" s="72" t="s">
        <v>29</v>
      </c>
      <c r="L266" s="5">
        <f t="shared" si="52"/>
        <v>0</v>
      </c>
      <c r="M266" s="183"/>
      <c r="N266" s="183"/>
      <c r="O266" s="98" t="e">
        <f t="shared" si="57"/>
        <v>#VALUE!</v>
      </c>
      <c r="P266" s="33" t="s">
        <v>13</v>
      </c>
      <c r="Q266" s="5">
        <f t="shared" si="53"/>
        <v>0</v>
      </c>
      <c r="R266" s="4" t="s">
        <v>52</v>
      </c>
      <c r="S266" s="5">
        <f t="shared" si="54"/>
        <v>0</v>
      </c>
      <c r="T266" s="41" t="str">
        <f t="shared" si="55"/>
        <v/>
      </c>
      <c r="U266" s="41" t="str">
        <f t="shared" si="56"/>
        <v/>
      </c>
      <c r="V266" s="382"/>
      <c r="W266" s="41" t="str">
        <f t="shared" ref="W266:W310" si="59">IF(OR(T266="",D266="keine",G266=""),"",T266-V266)</f>
        <v/>
      </c>
      <c r="X266" s="41" t="str">
        <f t="shared" si="58"/>
        <v/>
      </c>
    </row>
    <row r="267" spans="1:24" ht="26.25" customHeight="1" x14ac:dyDescent="0.25">
      <c r="A267" s="74" t="str">
        <f>IF(B267="","",MAX($A$8:A266)+1)</f>
        <v/>
      </c>
      <c r="B267" s="73"/>
      <c r="C267" s="368"/>
      <c r="D267" s="141"/>
      <c r="E267" s="5" t="str">
        <f t="shared" si="48"/>
        <v/>
      </c>
      <c r="F267" s="5" t="str">
        <f t="shared" si="49"/>
        <v/>
      </c>
      <c r="G267" s="368"/>
      <c r="H267" s="6" t="str">
        <f t="shared" si="50"/>
        <v/>
      </c>
      <c r="I267" s="5" t="str">
        <f t="shared" si="51"/>
        <v/>
      </c>
      <c r="J267" s="338"/>
      <c r="K267" s="72" t="s">
        <v>29</v>
      </c>
      <c r="L267" s="5">
        <f t="shared" si="52"/>
        <v>0</v>
      </c>
      <c r="M267" s="183"/>
      <c r="N267" s="183"/>
      <c r="O267" s="98" t="e">
        <f t="shared" si="57"/>
        <v>#VALUE!</v>
      </c>
      <c r="P267" s="33" t="s">
        <v>13</v>
      </c>
      <c r="Q267" s="5">
        <f t="shared" si="53"/>
        <v>0</v>
      </c>
      <c r="R267" s="4" t="s">
        <v>52</v>
      </c>
      <c r="S267" s="5">
        <f t="shared" si="54"/>
        <v>0</v>
      </c>
      <c r="T267" s="41" t="str">
        <f t="shared" si="55"/>
        <v/>
      </c>
      <c r="U267" s="41" t="str">
        <f t="shared" si="56"/>
        <v/>
      </c>
      <c r="V267" s="382"/>
      <c r="W267" s="41" t="str">
        <f t="shared" si="59"/>
        <v/>
      </c>
      <c r="X267" s="41" t="str">
        <f t="shared" si="58"/>
        <v/>
      </c>
    </row>
    <row r="268" spans="1:24" ht="26.25" customHeight="1" x14ac:dyDescent="0.25">
      <c r="A268" s="74" t="str">
        <f>IF(B268="","",MAX($A$8:A267)+1)</f>
        <v/>
      </c>
      <c r="B268" s="73"/>
      <c r="C268" s="368"/>
      <c r="D268" s="141"/>
      <c r="E268" s="5" t="str">
        <f t="shared" si="48"/>
        <v/>
      </c>
      <c r="F268" s="5" t="str">
        <f t="shared" si="49"/>
        <v/>
      </c>
      <c r="G268" s="368"/>
      <c r="H268" s="6" t="str">
        <f t="shared" si="50"/>
        <v/>
      </c>
      <c r="I268" s="5" t="str">
        <f t="shared" si="51"/>
        <v/>
      </c>
      <c r="J268" s="338"/>
      <c r="K268" s="72" t="s">
        <v>29</v>
      </c>
      <c r="L268" s="5">
        <f t="shared" si="52"/>
        <v>0</v>
      </c>
      <c r="M268" s="183"/>
      <c r="N268" s="183"/>
      <c r="O268" s="98" t="e">
        <f t="shared" si="57"/>
        <v>#VALUE!</v>
      </c>
      <c r="P268" s="33" t="s">
        <v>13</v>
      </c>
      <c r="Q268" s="5">
        <f t="shared" si="53"/>
        <v>0</v>
      </c>
      <c r="R268" s="4" t="s">
        <v>52</v>
      </c>
      <c r="S268" s="5">
        <f t="shared" si="54"/>
        <v>0</v>
      </c>
      <c r="T268" s="41" t="str">
        <f t="shared" si="55"/>
        <v/>
      </c>
      <c r="U268" s="41" t="str">
        <f t="shared" si="56"/>
        <v/>
      </c>
      <c r="V268" s="382"/>
      <c r="W268" s="41" t="str">
        <f t="shared" si="59"/>
        <v/>
      </c>
      <c r="X268" s="41" t="str">
        <f t="shared" si="58"/>
        <v/>
      </c>
    </row>
    <row r="269" spans="1:24" ht="26.25" customHeight="1" x14ac:dyDescent="0.25">
      <c r="A269" s="74" t="str">
        <f>IF(B269="","",MAX($A$8:A268)+1)</f>
        <v/>
      </c>
      <c r="B269" s="73"/>
      <c r="C269" s="368"/>
      <c r="D269" s="141"/>
      <c r="E269" s="5" t="str">
        <f t="shared" si="48"/>
        <v/>
      </c>
      <c r="F269" s="5" t="str">
        <f t="shared" si="49"/>
        <v/>
      </c>
      <c r="G269" s="368"/>
      <c r="H269" s="6" t="str">
        <f t="shared" si="50"/>
        <v/>
      </c>
      <c r="I269" s="5" t="str">
        <f t="shared" si="51"/>
        <v/>
      </c>
      <c r="J269" s="338"/>
      <c r="K269" s="72" t="s">
        <v>29</v>
      </c>
      <c r="L269" s="5">
        <f t="shared" si="52"/>
        <v>0</v>
      </c>
      <c r="M269" s="183"/>
      <c r="N269" s="183"/>
      <c r="O269" s="98" t="e">
        <f t="shared" si="57"/>
        <v>#VALUE!</v>
      </c>
      <c r="P269" s="33" t="s">
        <v>13</v>
      </c>
      <c r="Q269" s="5">
        <f t="shared" si="53"/>
        <v>0</v>
      </c>
      <c r="R269" s="4" t="s">
        <v>52</v>
      </c>
      <c r="S269" s="5">
        <f t="shared" si="54"/>
        <v>0</v>
      </c>
      <c r="T269" s="41" t="str">
        <f t="shared" si="55"/>
        <v/>
      </c>
      <c r="U269" s="41" t="str">
        <f t="shared" si="56"/>
        <v/>
      </c>
      <c r="V269" s="382"/>
      <c r="W269" s="41" t="str">
        <f t="shared" si="59"/>
        <v/>
      </c>
      <c r="X269" s="41" t="str">
        <f t="shared" si="58"/>
        <v/>
      </c>
    </row>
    <row r="270" spans="1:24" ht="26.25" customHeight="1" x14ac:dyDescent="0.25">
      <c r="A270" s="74" t="str">
        <f>IF(B270="","",MAX($A$8:A269)+1)</f>
        <v/>
      </c>
      <c r="B270" s="73"/>
      <c r="C270" s="368"/>
      <c r="D270" s="141"/>
      <c r="E270" s="5" t="str">
        <f t="shared" si="48"/>
        <v/>
      </c>
      <c r="F270" s="5" t="str">
        <f t="shared" si="49"/>
        <v/>
      </c>
      <c r="G270" s="368"/>
      <c r="H270" s="6" t="str">
        <f t="shared" si="50"/>
        <v/>
      </c>
      <c r="I270" s="5" t="str">
        <f t="shared" si="51"/>
        <v/>
      </c>
      <c r="J270" s="338"/>
      <c r="K270" s="72" t="s">
        <v>29</v>
      </c>
      <c r="L270" s="5">
        <f t="shared" si="52"/>
        <v>0</v>
      </c>
      <c r="M270" s="183"/>
      <c r="N270" s="183"/>
      <c r="O270" s="98" t="e">
        <f t="shared" si="57"/>
        <v>#VALUE!</v>
      </c>
      <c r="P270" s="33" t="s">
        <v>13</v>
      </c>
      <c r="Q270" s="5">
        <f t="shared" si="53"/>
        <v>0</v>
      </c>
      <c r="R270" s="4" t="s">
        <v>52</v>
      </c>
      <c r="S270" s="5">
        <f t="shared" si="54"/>
        <v>0</v>
      </c>
      <c r="T270" s="41" t="str">
        <f t="shared" si="55"/>
        <v/>
      </c>
      <c r="U270" s="41" t="str">
        <f t="shared" si="56"/>
        <v/>
      </c>
      <c r="V270" s="382"/>
      <c r="W270" s="41" t="str">
        <f t="shared" si="59"/>
        <v/>
      </c>
      <c r="X270" s="41" t="str">
        <f t="shared" si="58"/>
        <v/>
      </c>
    </row>
    <row r="271" spans="1:24" ht="26.25" customHeight="1" x14ac:dyDescent="0.25">
      <c r="A271" s="74" t="str">
        <f>IF(B271="","",MAX($A$8:A270)+1)</f>
        <v/>
      </c>
      <c r="B271" s="73"/>
      <c r="C271" s="368"/>
      <c r="D271" s="141"/>
      <c r="E271" s="5" t="str">
        <f t="shared" si="48"/>
        <v/>
      </c>
      <c r="F271" s="5" t="str">
        <f t="shared" si="49"/>
        <v/>
      </c>
      <c r="G271" s="368"/>
      <c r="H271" s="6" t="str">
        <f t="shared" si="50"/>
        <v/>
      </c>
      <c r="I271" s="5" t="str">
        <f t="shared" si="51"/>
        <v/>
      </c>
      <c r="J271" s="338"/>
      <c r="K271" s="72" t="s">
        <v>29</v>
      </c>
      <c r="L271" s="5">
        <f t="shared" si="52"/>
        <v>0</v>
      </c>
      <c r="M271" s="183"/>
      <c r="N271" s="183"/>
      <c r="O271" s="98" t="e">
        <f t="shared" si="57"/>
        <v>#VALUE!</v>
      </c>
      <c r="P271" s="33" t="s">
        <v>13</v>
      </c>
      <c r="Q271" s="5">
        <f t="shared" si="53"/>
        <v>0</v>
      </c>
      <c r="R271" s="4" t="s">
        <v>52</v>
      </c>
      <c r="S271" s="5">
        <f t="shared" si="54"/>
        <v>0</v>
      </c>
      <c r="T271" s="41" t="str">
        <f t="shared" si="55"/>
        <v/>
      </c>
      <c r="U271" s="41" t="str">
        <f t="shared" si="56"/>
        <v/>
      </c>
      <c r="V271" s="382"/>
      <c r="W271" s="41" t="str">
        <f t="shared" si="59"/>
        <v/>
      </c>
      <c r="X271" s="41" t="str">
        <f t="shared" si="58"/>
        <v/>
      </c>
    </row>
    <row r="272" spans="1:24" ht="26.25" customHeight="1" x14ac:dyDescent="0.25">
      <c r="A272" s="74" t="str">
        <f>IF(B272="","",MAX($A$8:A271)+1)</f>
        <v/>
      </c>
      <c r="B272" s="73"/>
      <c r="C272" s="368"/>
      <c r="D272" s="141"/>
      <c r="E272" s="5" t="str">
        <f t="shared" si="48"/>
        <v/>
      </c>
      <c r="F272" s="5" t="str">
        <f t="shared" si="49"/>
        <v/>
      </c>
      <c r="G272" s="368"/>
      <c r="H272" s="6" t="str">
        <f t="shared" si="50"/>
        <v/>
      </c>
      <c r="I272" s="5" t="str">
        <f t="shared" si="51"/>
        <v/>
      </c>
      <c r="J272" s="338"/>
      <c r="K272" s="72" t="s">
        <v>29</v>
      </c>
      <c r="L272" s="5">
        <f t="shared" si="52"/>
        <v>0</v>
      </c>
      <c r="M272" s="183"/>
      <c r="N272" s="183"/>
      <c r="O272" s="98" t="e">
        <f t="shared" si="57"/>
        <v>#VALUE!</v>
      </c>
      <c r="P272" s="33" t="s">
        <v>13</v>
      </c>
      <c r="Q272" s="5">
        <f t="shared" si="53"/>
        <v>0</v>
      </c>
      <c r="R272" s="4" t="s">
        <v>52</v>
      </c>
      <c r="S272" s="5">
        <f t="shared" si="54"/>
        <v>0</v>
      </c>
      <c r="T272" s="41" t="str">
        <f t="shared" si="55"/>
        <v/>
      </c>
      <c r="U272" s="41" t="str">
        <f t="shared" si="56"/>
        <v/>
      </c>
      <c r="V272" s="382"/>
      <c r="W272" s="41" t="str">
        <f t="shared" si="59"/>
        <v/>
      </c>
      <c r="X272" s="41" t="str">
        <f t="shared" si="58"/>
        <v/>
      </c>
    </row>
    <row r="273" spans="1:24" ht="26.25" customHeight="1" x14ac:dyDescent="0.25">
      <c r="A273" s="74" t="str">
        <f>IF(B273="","",MAX($A$8:A272)+1)</f>
        <v/>
      </c>
      <c r="B273" s="73"/>
      <c r="C273" s="368"/>
      <c r="D273" s="141"/>
      <c r="E273" s="5" t="str">
        <f t="shared" si="48"/>
        <v/>
      </c>
      <c r="F273" s="5" t="str">
        <f t="shared" si="49"/>
        <v/>
      </c>
      <c r="G273" s="368"/>
      <c r="H273" s="6" t="str">
        <f t="shared" si="50"/>
        <v/>
      </c>
      <c r="I273" s="5" t="str">
        <f t="shared" si="51"/>
        <v/>
      </c>
      <c r="J273" s="338"/>
      <c r="K273" s="72" t="s">
        <v>29</v>
      </c>
      <c r="L273" s="5">
        <f t="shared" si="52"/>
        <v>0</v>
      </c>
      <c r="M273" s="183"/>
      <c r="N273" s="183"/>
      <c r="O273" s="98" t="e">
        <f t="shared" si="57"/>
        <v>#VALUE!</v>
      </c>
      <c r="P273" s="33" t="s">
        <v>13</v>
      </c>
      <c r="Q273" s="5">
        <f t="shared" si="53"/>
        <v>0</v>
      </c>
      <c r="R273" s="4" t="s">
        <v>52</v>
      </c>
      <c r="S273" s="5">
        <f t="shared" si="54"/>
        <v>0</v>
      </c>
      <c r="T273" s="41" t="str">
        <f t="shared" si="55"/>
        <v/>
      </c>
      <c r="U273" s="41" t="str">
        <f t="shared" si="56"/>
        <v/>
      </c>
      <c r="V273" s="382"/>
      <c r="W273" s="41" t="str">
        <f t="shared" si="59"/>
        <v/>
      </c>
      <c r="X273" s="41" t="str">
        <f t="shared" si="58"/>
        <v/>
      </c>
    </row>
    <row r="274" spans="1:24" ht="26.25" customHeight="1" x14ac:dyDescent="0.25">
      <c r="A274" s="74" t="str">
        <f>IF(B274="","",MAX($A$8:A273)+1)</f>
        <v/>
      </c>
      <c r="B274" s="73"/>
      <c r="C274" s="368"/>
      <c r="D274" s="141"/>
      <c r="E274" s="5" t="str">
        <f t="shared" si="48"/>
        <v/>
      </c>
      <c r="F274" s="5" t="str">
        <f t="shared" si="49"/>
        <v/>
      </c>
      <c r="G274" s="368"/>
      <c r="H274" s="6" t="str">
        <f t="shared" si="50"/>
        <v/>
      </c>
      <c r="I274" s="5" t="str">
        <f t="shared" si="51"/>
        <v/>
      </c>
      <c r="J274" s="338"/>
      <c r="K274" s="72" t="s">
        <v>29</v>
      </c>
      <c r="L274" s="5">
        <f t="shared" si="52"/>
        <v>0</v>
      </c>
      <c r="M274" s="183"/>
      <c r="N274" s="183"/>
      <c r="O274" s="98" t="e">
        <f t="shared" si="57"/>
        <v>#VALUE!</v>
      </c>
      <c r="P274" s="33" t="s">
        <v>13</v>
      </c>
      <c r="Q274" s="5">
        <f t="shared" si="53"/>
        <v>0</v>
      </c>
      <c r="R274" s="4" t="s">
        <v>52</v>
      </c>
      <c r="S274" s="5">
        <f t="shared" si="54"/>
        <v>0</v>
      </c>
      <c r="T274" s="41" t="str">
        <f t="shared" si="55"/>
        <v/>
      </c>
      <c r="U274" s="41" t="str">
        <f t="shared" si="56"/>
        <v/>
      </c>
      <c r="V274" s="382"/>
      <c r="W274" s="41" t="str">
        <f t="shared" si="59"/>
        <v/>
      </c>
      <c r="X274" s="41" t="str">
        <f t="shared" si="58"/>
        <v/>
      </c>
    </row>
    <row r="275" spans="1:24" ht="26.25" customHeight="1" x14ac:dyDescent="0.25">
      <c r="A275" s="74" t="str">
        <f>IF(B275="","",MAX($A$8:A274)+1)</f>
        <v/>
      </c>
      <c r="B275" s="73"/>
      <c r="C275" s="368"/>
      <c r="D275" s="141"/>
      <c r="E275" s="5" t="str">
        <f t="shared" si="48"/>
        <v/>
      </c>
      <c r="F275" s="5" t="str">
        <f t="shared" si="49"/>
        <v/>
      </c>
      <c r="G275" s="368"/>
      <c r="H275" s="6" t="str">
        <f t="shared" si="50"/>
        <v/>
      </c>
      <c r="I275" s="5" t="str">
        <f t="shared" si="51"/>
        <v/>
      </c>
      <c r="J275" s="338"/>
      <c r="K275" s="72" t="s">
        <v>29</v>
      </c>
      <c r="L275" s="5">
        <f t="shared" si="52"/>
        <v>0</v>
      </c>
      <c r="M275" s="183"/>
      <c r="N275" s="183"/>
      <c r="O275" s="98" t="e">
        <f t="shared" si="57"/>
        <v>#VALUE!</v>
      </c>
      <c r="P275" s="33" t="s">
        <v>13</v>
      </c>
      <c r="Q275" s="5">
        <f t="shared" si="53"/>
        <v>0</v>
      </c>
      <c r="R275" s="4" t="s">
        <v>52</v>
      </c>
      <c r="S275" s="5">
        <f t="shared" si="54"/>
        <v>0</v>
      </c>
      <c r="T275" s="41" t="str">
        <f t="shared" si="55"/>
        <v/>
      </c>
      <c r="U275" s="41" t="str">
        <f t="shared" si="56"/>
        <v/>
      </c>
      <c r="V275" s="382"/>
      <c r="W275" s="41" t="str">
        <f t="shared" si="59"/>
        <v/>
      </c>
      <c r="X275" s="41" t="str">
        <f t="shared" si="58"/>
        <v/>
      </c>
    </row>
    <row r="276" spans="1:24" ht="26.25" customHeight="1" x14ac:dyDescent="0.25">
      <c r="A276" s="74" t="str">
        <f>IF(B276="","",MAX($A$8:A275)+1)</f>
        <v/>
      </c>
      <c r="B276" s="73"/>
      <c r="C276" s="368"/>
      <c r="D276" s="141"/>
      <c r="E276" s="5" t="str">
        <f t="shared" si="48"/>
        <v/>
      </c>
      <c r="F276" s="5" t="str">
        <f t="shared" si="49"/>
        <v/>
      </c>
      <c r="G276" s="368"/>
      <c r="H276" s="6" t="str">
        <f t="shared" si="50"/>
        <v/>
      </c>
      <c r="I276" s="5" t="str">
        <f t="shared" si="51"/>
        <v/>
      </c>
      <c r="J276" s="338"/>
      <c r="K276" s="72" t="s">
        <v>29</v>
      </c>
      <c r="L276" s="5">
        <f t="shared" si="52"/>
        <v>0</v>
      </c>
      <c r="M276" s="183"/>
      <c r="N276" s="183"/>
      <c r="O276" s="98" t="e">
        <f t="shared" si="57"/>
        <v>#VALUE!</v>
      </c>
      <c r="P276" s="33" t="s">
        <v>13</v>
      </c>
      <c r="Q276" s="5">
        <f t="shared" si="53"/>
        <v>0</v>
      </c>
      <c r="R276" s="4" t="s">
        <v>52</v>
      </c>
      <c r="S276" s="5">
        <f t="shared" si="54"/>
        <v>0</v>
      </c>
      <c r="T276" s="41" t="str">
        <f t="shared" si="55"/>
        <v/>
      </c>
      <c r="U276" s="41" t="str">
        <f t="shared" si="56"/>
        <v/>
      </c>
      <c r="V276" s="382"/>
      <c r="W276" s="41" t="str">
        <f t="shared" si="59"/>
        <v/>
      </c>
      <c r="X276" s="41" t="str">
        <f t="shared" si="58"/>
        <v/>
      </c>
    </row>
    <row r="277" spans="1:24" ht="26.25" customHeight="1" x14ac:dyDescent="0.25">
      <c r="A277" s="74" t="str">
        <f>IF(B277="","",MAX($A$8:A276)+1)</f>
        <v/>
      </c>
      <c r="B277" s="73"/>
      <c r="C277" s="368"/>
      <c r="D277" s="141"/>
      <c r="E277" s="5" t="str">
        <f t="shared" si="48"/>
        <v/>
      </c>
      <c r="F277" s="5" t="str">
        <f t="shared" si="49"/>
        <v/>
      </c>
      <c r="G277" s="368"/>
      <c r="H277" s="6" t="str">
        <f t="shared" si="50"/>
        <v/>
      </c>
      <c r="I277" s="5" t="str">
        <f t="shared" si="51"/>
        <v/>
      </c>
      <c r="J277" s="338"/>
      <c r="K277" s="72" t="s">
        <v>29</v>
      </c>
      <c r="L277" s="5">
        <f t="shared" si="52"/>
        <v>0</v>
      </c>
      <c r="M277" s="183"/>
      <c r="N277" s="183"/>
      <c r="O277" s="98" t="e">
        <f t="shared" si="57"/>
        <v>#VALUE!</v>
      </c>
      <c r="P277" s="33" t="s">
        <v>13</v>
      </c>
      <c r="Q277" s="5">
        <f t="shared" si="53"/>
        <v>0</v>
      </c>
      <c r="R277" s="4" t="s">
        <v>52</v>
      </c>
      <c r="S277" s="5">
        <f t="shared" si="54"/>
        <v>0</v>
      </c>
      <c r="T277" s="41" t="str">
        <f t="shared" si="55"/>
        <v/>
      </c>
      <c r="U277" s="41" t="str">
        <f t="shared" si="56"/>
        <v/>
      </c>
      <c r="V277" s="382"/>
      <c r="W277" s="41" t="str">
        <f t="shared" si="59"/>
        <v/>
      </c>
      <c r="X277" s="41" t="str">
        <f t="shared" si="58"/>
        <v/>
      </c>
    </row>
    <row r="278" spans="1:24" ht="26.25" customHeight="1" x14ac:dyDescent="0.25">
      <c r="A278" s="74" t="str">
        <f>IF(B278="","",MAX($A$8:A277)+1)</f>
        <v/>
      </c>
      <c r="B278" s="73"/>
      <c r="C278" s="368"/>
      <c r="D278" s="141"/>
      <c r="E278" s="5" t="str">
        <f t="shared" si="48"/>
        <v/>
      </c>
      <c r="F278" s="5" t="str">
        <f t="shared" si="49"/>
        <v/>
      </c>
      <c r="G278" s="368"/>
      <c r="H278" s="6" t="str">
        <f t="shared" si="50"/>
        <v/>
      </c>
      <c r="I278" s="5" t="str">
        <f t="shared" si="51"/>
        <v/>
      </c>
      <c r="J278" s="338"/>
      <c r="K278" s="72" t="s">
        <v>29</v>
      </c>
      <c r="L278" s="5">
        <f t="shared" si="52"/>
        <v>0</v>
      </c>
      <c r="M278" s="183"/>
      <c r="N278" s="183"/>
      <c r="O278" s="98" t="e">
        <f t="shared" si="57"/>
        <v>#VALUE!</v>
      </c>
      <c r="P278" s="33" t="s">
        <v>13</v>
      </c>
      <c r="Q278" s="5">
        <f t="shared" si="53"/>
        <v>0</v>
      </c>
      <c r="R278" s="4" t="s">
        <v>52</v>
      </c>
      <c r="S278" s="5">
        <f t="shared" si="54"/>
        <v>0</v>
      </c>
      <c r="T278" s="41" t="str">
        <f t="shared" si="55"/>
        <v/>
      </c>
      <c r="U278" s="41" t="str">
        <f t="shared" si="56"/>
        <v/>
      </c>
      <c r="V278" s="382"/>
      <c r="W278" s="41" t="str">
        <f t="shared" si="59"/>
        <v/>
      </c>
      <c r="X278" s="41" t="str">
        <f t="shared" si="58"/>
        <v/>
      </c>
    </row>
    <row r="279" spans="1:24" ht="26.25" customHeight="1" x14ac:dyDescent="0.25">
      <c r="A279" s="74" t="str">
        <f>IF(B279="","",MAX($A$8:A278)+1)</f>
        <v/>
      </c>
      <c r="B279" s="73"/>
      <c r="C279" s="368"/>
      <c r="D279" s="141"/>
      <c r="E279" s="5" t="str">
        <f t="shared" si="48"/>
        <v/>
      </c>
      <c r="F279" s="5" t="str">
        <f t="shared" si="49"/>
        <v/>
      </c>
      <c r="G279" s="368"/>
      <c r="H279" s="6" t="str">
        <f t="shared" si="50"/>
        <v/>
      </c>
      <c r="I279" s="5" t="str">
        <f t="shared" si="51"/>
        <v/>
      </c>
      <c r="J279" s="338"/>
      <c r="K279" s="72" t="s">
        <v>29</v>
      </c>
      <c r="L279" s="5">
        <f t="shared" si="52"/>
        <v>0</v>
      </c>
      <c r="M279" s="183"/>
      <c r="N279" s="183"/>
      <c r="O279" s="98" t="e">
        <f t="shared" si="57"/>
        <v>#VALUE!</v>
      </c>
      <c r="P279" s="33" t="s">
        <v>13</v>
      </c>
      <c r="Q279" s="5">
        <f t="shared" si="53"/>
        <v>0</v>
      </c>
      <c r="R279" s="4" t="s">
        <v>52</v>
      </c>
      <c r="S279" s="5">
        <f t="shared" si="54"/>
        <v>0</v>
      </c>
      <c r="T279" s="41" t="str">
        <f t="shared" si="55"/>
        <v/>
      </c>
      <c r="U279" s="41" t="str">
        <f t="shared" si="56"/>
        <v/>
      </c>
      <c r="V279" s="382"/>
      <c r="W279" s="41" t="str">
        <f t="shared" si="59"/>
        <v/>
      </c>
      <c r="X279" s="41" t="str">
        <f t="shared" si="58"/>
        <v/>
      </c>
    </row>
    <row r="280" spans="1:24" ht="26.25" customHeight="1" x14ac:dyDescent="0.25">
      <c r="A280" s="74" t="str">
        <f>IF(B280="","",MAX($A$8:A279)+1)</f>
        <v/>
      </c>
      <c r="B280" s="73"/>
      <c r="C280" s="368"/>
      <c r="D280" s="141"/>
      <c r="E280" s="5" t="str">
        <f t="shared" si="48"/>
        <v/>
      </c>
      <c r="F280" s="5" t="str">
        <f t="shared" si="49"/>
        <v/>
      </c>
      <c r="G280" s="368"/>
      <c r="H280" s="6" t="str">
        <f t="shared" si="50"/>
        <v/>
      </c>
      <c r="I280" s="5" t="str">
        <f t="shared" si="51"/>
        <v/>
      </c>
      <c r="J280" s="338"/>
      <c r="K280" s="72" t="s">
        <v>29</v>
      </c>
      <c r="L280" s="5">
        <f t="shared" si="52"/>
        <v>0</v>
      </c>
      <c r="M280" s="183"/>
      <c r="N280" s="183"/>
      <c r="O280" s="98" t="e">
        <f t="shared" si="57"/>
        <v>#VALUE!</v>
      </c>
      <c r="P280" s="33" t="s">
        <v>13</v>
      </c>
      <c r="Q280" s="5">
        <f t="shared" si="53"/>
        <v>0</v>
      </c>
      <c r="R280" s="4" t="s">
        <v>52</v>
      </c>
      <c r="S280" s="5">
        <f t="shared" si="54"/>
        <v>0</v>
      </c>
      <c r="T280" s="41" t="str">
        <f t="shared" si="55"/>
        <v/>
      </c>
      <c r="U280" s="41" t="str">
        <f t="shared" si="56"/>
        <v/>
      </c>
      <c r="V280" s="382"/>
      <c r="W280" s="41" t="str">
        <f t="shared" si="59"/>
        <v/>
      </c>
      <c r="X280" s="41" t="str">
        <f t="shared" si="58"/>
        <v/>
      </c>
    </row>
    <row r="281" spans="1:24" ht="26.25" customHeight="1" x14ac:dyDescent="0.25">
      <c r="A281" s="74" t="str">
        <f>IF(B281="","",MAX($A$8:A280)+1)</f>
        <v/>
      </c>
      <c r="B281" s="73"/>
      <c r="C281" s="368"/>
      <c r="D281" s="141"/>
      <c r="E281" s="5" t="str">
        <f t="shared" si="48"/>
        <v/>
      </c>
      <c r="F281" s="5" t="str">
        <f t="shared" si="49"/>
        <v/>
      </c>
      <c r="G281" s="368"/>
      <c r="H281" s="6" t="str">
        <f t="shared" si="50"/>
        <v/>
      </c>
      <c r="I281" s="5" t="str">
        <f t="shared" si="51"/>
        <v/>
      </c>
      <c r="J281" s="338"/>
      <c r="K281" s="72" t="s">
        <v>29</v>
      </c>
      <c r="L281" s="5">
        <f t="shared" si="52"/>
        <v>0</v>
      </c>
      <c r="M281" s="183"/>
      <c r="N281" s="183"/>
      <c r="O281" s="98" t="e">
        <f t="shared" si="57"/>
        <v>#VALUE!</v>
      </c>
      <c r="P281" s="33" t="s">
        <v>13</v>
      </c>
      <c r="Q281" s="5">
        <f t="shared" si="53"/>
        <v>0</v>
      </c>
      <c r="R281" s="4" t="s">
        <v>52</v>
      </c>
      <c r="S281" s="5">
        <f t="shared" si="54"/>
        <v>0</v>
      </c>
      <c r="T281" s="41" t="str">
        <f t="shared" si="55"/>
        <v/>
      </c>
      <c r="U281" s="41" t="str">
        <f t="shared" si="56"/>
        <v/>
      </c>
      <c r="V281" s="382"/>
      <c r="W281" s="41" t="str">
        <f t="shared" si="59"/>
        <v/>
      </c>
      <c r="X281" s="41" t="str">
        <f t="shared" si="58"/>
        <v/>
      </c>
    </row>
    <row r="282" spans="1:24" ht="26.25" customHeight="1" x14ac:dyDescent="0.25">
      <c r="A282" s="74" t="str">
        <f>IF(B282="","",MAX($A$8:A281)+1)</f>
        <v/>
      </c>
      <c r="B282" s="73"/>
      <c r="C282" s="368"/>
      <c r="D282" s="141"/>
      <c r="E282" s="5" t="str">
        <f t="shared" si="48"/>
        <v/>
      </c>
      <c r="F282" s="5" t="str">
        <f t="shared" si="49"/>
        <v/>
      </c>
      <c r="G282" s="368"/>
      <c r="H282" s="6" t="str">
        <f t="shared" si="50"/>
        <v/>
      </c>
      <c r="I282" s="5" t="str">
        <f t="shared" si="51"/>
        <v/>
      </c>
      <c r="J282" s="338"/>
      <c r="K282" s="72" t="s">
        <v>29</v>
      </c>
      <c r="L282" s="5">
        <f t="shared" si="52"/>
        <v>0</v>
      </c>
      <c r="M282" s="183"/>
      <c r="N282" s="183"/>
      <c r="O282" s="98" t="e">
        <f t="shared" si="57"/>
        <v>#VALUE!</v>
      </c>
      <c r="P282" s="33" t="s">
        <v>13</v>
      </c>
      <c r="Q282" s="5">
        <f t="shared" si="53"/>
        <v>0</v>
      </c>
      <c r="R282" s="4" t="s">
        <v>52</v>
      </c>
      <c r="S282" s="5">
        <f t="shared" si="54"/>
        <v>0</v>
      </c>
      <c r="T282" s="41" t="str">
        <f t="shared" si="55"/>
        <v/>
      </c>
      <c r="U282" s="41" t="str">
        <f t="shared" si="56"/>
        <v/>
      </c>
      <c r="V282" s="382"/>
      <c r="W282" s="41" t="str">
        <f t="shared" si="59"/>
        <v/>
      </c>
      <c r="X282" s="41" t="str">
        <f t="shared" si="58"/>
        <v/>
      </c>
    </row>
    <row r="283" spans="1:24" ht="26.25" customHeight="1" x14ac:dyDescent="0.25">
      <c r="A283" s="74" t="str">
        <f>IF(B283="","",MAX($A$8:A282)+1)</f>
        <v/>
      </c>
      <c r="B283" s="73"/>
      <c r="C283" s="368"/>
      <c r="D283" s="141"/>
      <c r="E283" s="5" t="str">
        <f t="shared" si="48"/>
        <v/>
      </c>
      <c r="F283" s="5" t="str">
        <f t="shared" si="49"/>
        <v/>
      </c>
      <c r="G283" s="368"/>
      <c r="H283" s="6" t="str">
        <f t="shared" si="50"/>
        <v/>
      </c>
      <c r="I283" s="5" t="str">
        <f t="shared" si="51"/>
        <v/>
      </c>
      <c r="J283" s="338"/>
      <c r="K283" s="72" t="s">
        <v>29</v>
      </c>
      <c r="L283" s="5">
        <f t="shared" si="52"/>
        <v>0</v>
      </c>
      <c r="M283" s="183"/>
      <c r="N283" s="183"/>
      <c r="O283" s="98" t="e">
        <f t="shared" si="57"/>
        <v>#VALUE!</v>
      </c>
      <c r="P283" s="33" t="s">
        <v>13</v>
      </c>
      <c r="Q283" s="5">
        <f t="shared" si="53"/>
        <v>0</v>
      </c>
      <c r="R283" s="4" t="s">
        <v>52</v>
      </c>
      <c r="S283" s="5">
        <f t="shared" si="54"/>
        <v>0</v>
      </c>
      <c r="T283" s="41" t="str">
        <f t="shared" si="55"/>
        <v/>
      </c>
      <c r="U283" s="41" t="str">
        <f t="shared" si="56"/>
        <v/>
      </c>
      <c r="V283" s="382"/>
      <c r="W283" s="41" t="str">
        <f t="shared" si="59"/>
        <v/>
      </c>
      <c r="X283" s="41" t="str">
        <f t="shared" si="58"/>
        <v/>
      </c>
    </row>
    <row r="284" spans="1:24" ht="26.25" customHeight="1" x14ac:dyDescent="0.25">
      <c r="A284" s="74" t="str">
        <f>IF(B284="","",MAX($A$8:A283)+1)</f>
        <v/>
      </c>
      <c r="B284" s="73"/>
      <c r="C284" s="368"/>
      <c r="D284" s="141"/>
      <c r="E284" s="5" t="str">
        <f t="shared" si="48"/>
        <v/>
      </c>
      <c r="F284" s="5" t="str">
        <f t="shared" si="49"/>
        <v/>
      </c>
      <c r="G284" s="368"/>
      <c r="H284" s="6" t="str">
        <f t="shared" si="50"/>
        <v/>
      </c>
      <c r="I284" s="5" t="str">
        <f t="shared" si="51"/>
        <v/>
      </c>
      <c r="J284" s="338"/>
      <c r="K284" s="72" t="s">
        <v>29</v>
      </c>
      <c r="L284" s="5">
        <f t="shared" si="52"/>
        <v>0</v>
      </c>
      <c r="M284" s="183"/>
      <c r="N284" s="183"/>
      <c r="O284" s="98" t="e">
        <f t="shared" si="57"/>
        <v>#VALUE!</v>
      </c>
      <c r="P284" s="33" t="s">
        <v>13</v>
      </c>
      <c r="Q284" s="5">
        <f t="shared" si="53"/>
        <v>0</v>
      </c>
      <c r="R284" s="4" t="s">
        <v>52</v>
      </c>
      <c r="S284" s="5">
        <f t="shared" si="54"/>
        <v>0</v>
      </c>
      <c r="T284" s="41" t="str">
        <f t="shared" si="55"/>
        <v/>
      </c>
      <c r="U284" s="41" t="str">
        <f t="shared" si="56"/>
        <v/>
      </c>
      <c r="V284" s="382"/>
      <c r="W284" s="41" t="str">
        <f t="shared" si="59"/>
        <v/>
      </c>
      <c r="X284" s="41" t="str">
        <f t="shared" si="58"/>
        <v/>
      </c>
    </row>
    <row r="285" spans="1:24" ht="26.25" customHeight="1" x14ac:dyDescent="0.25">
      <c r="A285" s="74" t="str">
        <f>IF(B285="","",MAX($A$8:A284)+1)</f>
        <v/>
      </c>
      <c r="B285" s="73"/>
      <c r="C285" s="368"/>
      <c r="D285" s="141"/>
      <c r="E285" s="5" t="str">
        <f t="shared" si="48"/>
        <v/>
      </c>
      <c r="F285" s="5" t="str">
        <f t="shared" si="49"/>
        <v/>
      </c>
      <c r="G285" s="368"/>
      <c r="H285" s="6" t="str">
        <f t="shared" si="50"/>
        <v/>
      </c>
      <c r="I285" s="5" t="str">
        <f t="shared" si="51"/>
        <v/>
      </c>
      <c r="J285" s="338"/>
      <c r="K285" s="72" t="s">
        <v>29</v>
      </c>
      <c r="L285" s="5">
        <f t="shared" si="52"/>
        <v>0</v>
      </c>
      <c r="M285" s="183"/>
      <c r="N285" s="183"/>
      <c r="O285" s="98" t="e">
        <f t="shared" si="57"/>
        <v>#VALUE!</v>
      </c>
      <c r="P285" s="33" t="s">
        <v>13</v>
      </c>
      <c r="Q285" s="5">
        <f t="shared" si="53"/>
        <v>0</v>
      </c>
      <c r="R285" s="4" t="s">
        <v>52</v>
      </c>
      <c r="S285" s="5">
        <f t="shared" si="54"/>
        <v>0</v>
      </c>
      <c r="T285" s="41" t="str">
        <f t="shared" si="55"/>
        <v/>
      </c>
      <c r="U285" s="41" t="str">
        <f t="shared" si="56"/>
        <v/>
      </c>
      <c r="V285" s="382"/>
      <c r="W285" s="41" t="str">
        <f t="shared" si="59"/>
        <v/>
      </c>
      <c r="X285" s="41" t="str">
        <f t="shared" si="58"/>
        <v/>
      </c>
    </row>
    <row r="286" spans="1:24" ht="26.25" customHeight="1" x14ac:dyDescent="0.25">
      <c r="A286" s="74" t="str">
        <f>IF(B286="","",MAX($A$8:A285)+1)</f>
        <v/>
      </c>
      <c r="B286" s="73"/>
      <c r="C286" s="368"/>
      <c r="D286" s="141"/>
      <c r="E286" s="5" t="str">
        <f t="shared" si="48"/>
        <v/>
      </c>
      <c r="F286" s="5" t="str">
        <f t="shared" si="49"/>
        <v/>
      </c>
      <c r="G286" s="368"/>
      <c r="H286" s="6" t="str">
        <f t="shared" si="50"/>
        <v/>
      </c>
      <c r="I286" s="5" t="str">
        <f t="shared" si="51"/>
        <v/>
      </c>
      <c r="J286" s="338"/>
      <c r="K286" s="72" t="s">
        <v>29</v>
      </c>
      <c r="L286" s="5">
        <f t="shared" si="52"/>
        <v>0</v>
      </c>
      <c r="M286" s="183"/>
      <c r="N286" s="183"/>
      <c r="O286" s="98" t="e">
        <f t="shared" si="57"/>
        <v>#VALUE!</v>
      </c>
      <c r="P286" s="33" t="s">
        <v>13</v>
      </c>
      <c r="Q286" s="5">
        <f t="shared" si="53"/>
        <v>0</v>
      </c>
      <c r="R286" s="4" t="s">
        <v>52</v>
      </c>
      <c r="S286" s="5">
        <f t="shared" si="54"/>
        <v>0</v>
      </c>
      <c r="T286" s="41" t="str">
        <f t="shared" si="55"/>
        <v/>
      </c>
      <c r="U286" s="41" t="str">
        <f t="shared" si="56"/>
        <v/>
      </c>
      <c r="V286" s="382"/>
      <c r="W286" s="41" t="str">
        <f t="shared" si="59"/>
        <v/>
      </c>
      <c r="X286" s="41" t="str">
        <f t="shared" si="58"/>
        <v/>
      </c>
    </row>
    <row r="287" spans="1:24" ht="26.25" customHeight="1" x14ac:dyDescent="0.25">
      <c r="A287" s="74" t="str">
        <f>IF(B287="","",MAX($A$8:A286)+1)</f>
        <v/>
      </c>
      <c r="B287" s="73"/>
      <c r="C287" s="368"/>
      <c r="D287" s="141"/>
      <c r="E287" s="5" t="str">
        <f t="shared" si="48"/>
        <v/>
      </c>
      <c r="F287" s="5" t="str">
        <f t="shared" si="49"/>
        <v/>
      </c>
      <c r="G287" s="368"/>
      <c r="H287" s="6" t="str">
        <f t="shared" si="50"/>
        <v/>
      </c>
      <c r="I287" s="5" t="str">
        <f t="shared" si="51"/>
        <v/>
      </c>
      <c r="J287" s="338"/>
      <c r="K287" s="72" t="s">
        <v>29</v>
      </c>
      <c r="L287" s="5">
        <f t="shared" si="52"/>
        <v>0</v>
      </c>
      <c r="M287" s="183"/>
      <c r="N287" s="183"/>
      <c r="O287" s="98" t="e">
        <f t="shared" si="57"/>
        <v>#VALUE!</v>
      </c>
      <c r="P287" s="33" t="s">
        <v>13</v>
      </c>
      <c r="Q287" s="5">
        <f t="shared" si="53"/>
        <v>0</v>
      </c>
      <c r="R287" s="4" t="s">
        <v>52</v>
      </c>
      <c r="S287" s="5">
        <f t="shared" si="54"/>
        <v>0</v>
      </c>
      <c r="T287" s="41" t="str">
        <f t="shared" si="55"/>
        <v/>
      </c>
      <c r="U287" s="41" t="str">
        <f t="shared" si="56"/>
        <v/>
      </c>
      <c r="V287" s="382"/>
      <c r="W287" s="41" t="str">
        <f t="shared" si="59"/>
        <v/>
      </c>
      <c r="X287" s="41" t="str">
        <f t="shared" si="58"/>
        <v/>
      </c>
    </row>
    <row r="288" spans="1:24" ht="26.25" customHeight="1" x14ac:dyDescent="0.25">
      <c r="A288" s="74" t="str">
        <f>IF(B288="","",MAX($A$8:A287)+1)</f>
        <v/>
      </c>
      <c r="B288" s="73"/>
      <c r="C288" s="368"/>
      <c r="D288" s="141"/>
      <c r="E288" s="5" t="str">
        <f t="shared" si="48"/>
        <v/>
      </c>
      <c r="F288" s="5" t="str">
        <f t="shared" si="49"/>
        <v/>
      </c>
      <c r="G288" s="368"/>
      <c r="H288" s="6" t="str">
        <f t="shared" si="50"/>
        <v/>
      </c>
      <c r="I288" s="5" t="str">
        <f t="shared" si="51"/>
        <v/>
      </c>
      <c r="J288" s="338"/>
      <c r="K288" s="72" t="s">
        <v>29</v>
      </c>
      <c r="L288" s="5">
        <f t="shared" si="52"/>
        <v>0</v>
      </c>
      <c r="M288" s="183"/>
      <c r="N288" s="183"/>
      <c r="O288" s="98" t="e">
        <f t="shared" si="57"/>
        <v>#VALUE!</v>
      </c>
      <c r="P288" s="33" t="s">
        <v>13</v>
      </c>
      <c r="Q288" s="5">
        <f t="shared" si="53"/>
        <v>0</v>
      </c>
      <c r="R288" s="4" t="s">
        <v>52</v>
      </c>
      <c r="S288" s="5">
        <f t="shared" si="54"/>
        <v>0</v>
      </c>
      <c r="T288" s="41" t="str">
        <f t="shared" si="55"/>
        <v/>
      </c>
      <c r="U288" s="41" t="str">
        <f t="shared" si="56"/>
        <v/>
      </c>
      <c r="V288" s="382"/>
      <c r="W288" s="41" t="str">
        <f t="shared" si="59"/>
        <v/>
      </c>
      <c r="X288" s="41" t="str">
        <f t="shared" si="58"/>
        <v/>
      </c>
    </row>
    <row r="289" spans="1:24" ht="26.25" customHeight="1" x14ac:dyDescent="0.25">
      <c r="A289" s="74" t="str">
        <f>IF(B289="","",MAX($A$8:A288)+1)</f>
        <v/>
      </c>
      <c r="B289" s="73"/>
      <c r="C289" s="368"/>
      <c r="D289" s="141"/>
      <c r="E289" s="5" t="str">
        <f t="shared" si="48"/>
        <v/>
      </c>
      <c r="F289" s="5" t="str">
        <f t="shared" si="49"/>
        <v/>
      </c>
      <c r="G289" s="368"/>
      <c r="H289" s="6" t="str">
        <f t="shared" si="50"/>
        <v/>
      </c>
      <c r="I289" s="5" t="str">
        <f t="shared" si="51"/>
        <v/>
      </c>
      <c r="J289" s="338"/>
      <c r="K289" s="72" t="s">
        <v>29</v>
      </c>
      <c r="L289" s="5">
        <f t="shared" si="52"/>
        <v>0</v>
      </c>
      <c r="M289" s="183"/>
      <c r="N289" s="183"/>
      <c r="O289" s="98" t="e">
        <f t="shared" si="57"/>
        <v>#VALUE!</v>
      </c>
      <c r="P289" s="33" t="s">
        <v>13</v>
      </c>
      <c r="Q289" s="5">
        <f t="shared" si="53"/>
        <v>0</v>
      </c>
      <c r="R289" s="4" t="s">
        <v>52</v>
      </c>
      <c r="S289" s="5">
        <f t="shared" si="54"/>
        <v>0</v>
      </c>
      <c r="T289" s="41" t="str">
        <f t="shared" si="55"/>
        <v/>
      </c>
      <c r="U289" s="41" t="str">
        <f t="shared" si="56"/>
        <v/>
      </c>
      <c r="V289" s="382"/>
      <c r="W289" s="41" t="str">
        <f t="shared" si="59"/>
        <v/>
      </c>
      <c r="X289" s="41" t="str">
        <f t="shared" si="58"/>
        <v/>
      </c>
    </row>
    <row r="290" spans="1:24" ht="26.25" customHeight="1" x14ac:dyDescent="0.25">
      <c r="A290" s="74" t="str">
        <f>IF(B290="","",MAX($A$8:A289)+1)</f>
        <v/>
      </c>
      <c r="B290" s="73"/>
      <c r="C290" s="368"/>
      <c r="D290" s="141"/>
      <c r="E290" s="5" t="str">
        <f t="shared" si="48"/>
        <v/>
      </c>
      <c r="F290" s="5" t="str">
        <f t="shared" si="49"/>
        <v/>
      </c>
      <c r="G290" s="368"/>
      <c r="H290" s="6" t="str">
        <f t="shared" si="50"/>
        <v/>
      </c>
      <c r="I290" s="5" t="str">
        <f t="shared" si="51"/>
        <v/>
      </c>
      <c r="J290" s="338"/>
      <c r="K290" s="72" t="s">
        <v>29</v>
      </c>
      <c r="L290" s="5">
        <f t="shared" si="52"/>
        <v>0</v>
      </c>
      <c r="M290" s="183"/>
      <c r="N290" s="183"/>
      <c r="O290" s="98" t="e">
        <f t="shared" si="57"/>
        <v>#VALUE!</v>
      </c>
      <c r="P290" s="33" t="s">
        <v>13</v>
      </c>
      <c r="Q290" s="5">
        <f t="shared" si="53"/>
        <v>0</v>
      </c>
      <c r="R290" s="4" t="s">
        <v>52</v>
      </c>
      <c r="S290" s="5">
        <f t="shared" si="54"/>
        <v>0</v>
      </c>
      <c r="T290" s="41" t="str">
        <f t="shared" si="55"/>
        <v/>
      </c>
      <c r="U290" s="41" t="str">
        <f t="shared" si="56"/>
        <v/>
      </c>
      <c r="V290" s="382"/>
      <c r="W290" s="41" t="str">
        <f t="shared" si="59"/>
        <v/>
      </c>
      <c r="X290" s="41" t="str">
        <f t="shared" si="58"/>
        <v/>
      </c>
    </row>
    <row r="291" spans="1:24" ht="26.25" customHeight="1" x14ac:dyDescent="0.25">
      <c r="A291" s="74" t="str">
        <f>IF(B291="","",MAX($A$8:A290)+1)</f>
        <v/>
      </c>
      <c r="B291" s="73"/>
      <c r="C291" s="368"/>
      <c r="D291" s="141"/>
      <c r="E291" s="5" t="str">
        <f t="shared" si="48"/>
        <v/>
      </c>
      <c r="F291" s="5" t="str">
        <f t="shared" si="49"/>
        <v/>
      </c>
      <c r="G291" s="368"/>
      <c r="H291" s="6" t="str">
        <f t="shared" si="50"/>
        <v/>
      </c>
      <c r="I291" s="5" t="str">
        <f t="shared" si="51"/>
        <v/>
      </c>
      <c r="J291" s="338"/>
      <c r="K291" s="72" t="s">
        <v>29</v>
      </c>
      <c r="L291" s="5">
        <f t="shared" si="52"/>
        <v>0</v>
      </c>
      <c r="M291" s="183"/>
      <c r="N291" s="183"/>
      <c r="O291" s="98" t="e">
        <f t="shared" si="57"/>
        <v>#VALUE!</v>
      </c>
      <c r="P291" s="33" t="s">
        <v>13</v>
      </c>
      <c r="Q291" s="5">
        <f t="shared" si="53"/>
        <v>0</v>
      </c>
      <c r="R291" s="4" t="s">
        <v>52</v>
      </c>
      <c r="S291" s="5">
        <f t="shared" si="54"/>
        <v>0</v>
      </c>
      <c r="T291" s="41" t="str">
        <f t="shared" si="55"/>
        <v/>
      </c>
      <c r="U291" s="41" t="str">
        <f t="shared" si="56"/>
        <v/>
      </c>
      <c r="V291" s="382"/>
      <c r="W291" s="41" t="str">
        <f t="shared" si="59"/>
        <v/>
      </c>
      <c r="X291" s="41" t="str">
        <f t="shared" si="58"/>
        <v/>
      </c>
    </row>
    <row r="292" spans="1:24" ht="26.25" customHeight="1" x14ac:dyDescent="0.25">
      <c r="A292" s="74" t="str">
        <f>IF(B292="","",MAX($A$8:A291)+1)</f>
        <v/>
      </c>
      <c r="B292" s="73"/>
      <c r="C292" s="368"/>
      <c r="D292" s="141"/>
      <c r="E292" s="5" t="str">
        <f t="shared" si="48"/>
        <v/>
      </c>
      <c r="F292" s="5" t="str">
        <f t="shared" si="49"/>
        <v/>
      </c>
      <c r="G292" s="368"/>
      <c r="H292" s="6" t="str">
        <f t="shared" si="50"/>
        <v/>
      </c>
      <c r="I292" s="5" t="str">
        <f t="shared" si="51"/>
        <v/>
      </c>
      <c r="J292" s="338"/>
      <c r="K292" s="72" t="s">
        <v>29</v>
      </c>
      <c r="L292" s="5">
        <f t="shared" si="52"/>
        <v>0</v>
      </c>
      <c r="M292" s="183"/>
      <c r="N292" s="183"/>
      <c r="O292" s="98" t="e">
        <f t="shared" si="57"/>
        <v>#VALUE!</v>
      </c>
      <c r="P292" s="33" t="s">
        <v>13</v>
      </c>
      <c r="Q292" s="5">
        <f t="shared" si="53"/>
        <v>0</v>
      </c>
      <c r="R292" s="4" t="s">
        <v>52</v>
      </c>
      <c r="S292" s="5">
        <f t="shared" si="54"/>
        <v>0</v>
      </c>
      <c r="T292" s="41" t="str">
        <f t="shared" si="55"/>
        <v/>
      </c>
      <c r="U292" s="41" t="str">
        <f t="shared" si="56"/>
        <v/>
      </c>
      <c r="V292" s="382"/>
      <c r="W292" s="41" t="str">
        <f t="shared" si="59"/>
        <v/>
      </c>
      <c r="X292" s="41" t="str">
        <f t="shared" si="58"/>
        <v/>
      </c>
    </row>
    <row r="293" spans="1:24" ht="26.25" customHeight="1" x14ac:dyDescent="0.25">
      <c r="A293" s="74" t="str">
        <f>IF(B293="","",MAX($A$8:A292)+1)</f>
        <v/>
      </c>
      <c r="B293" s="73"/>
      <c r="C293" s="368"/>
      <c r="D293" s="141"/>
      <c r="E293" s="5" t="str">
        <f t="shared" si="48"/>
        <v/>
      </c>
      <c r="F293" s="5" t="str">
        <f t="shared" si="49"/>
        <v/>
      </c>
      <c r="G293" s="368"/>
      <c r="H293" s="6" t="str">
        <f t="shared" si="50"/>
        <v/>
      </c>
      <c r="I293" s="5" t="str">
        <f t="shared" si="51"/>
        <v/>
      </c>
      <c r="J293" s="338"/>
      <c r="K293" s="72" t="s">
        <v>29</v>
      </c>
      <c r="L293" s="5">
        <f t="shared" si="52"/>
        <v>0</v>
      </c>
      <c r="M293" s="183"/>
      <c r="N293" s="183"/>
      <c r="O293" s="98" t="e">
        <f t="shared" si="57"/>
        <v>#VALUE!</v>
      </c>
      <c r="P293" s="33" t="s">
        <v>13</v>
      </c>
      <c r="Q293" s="5">
        <f t="shared" si="53"/>
        <v>0</v>
      </c>
      <c r="R293" s="4" t="s">
        <v>52</v>
      </c>
      <c r="S293" s="5">
        <f t="shared" si="54"/>
        <v>0</v>
      </c>
      <c r="T293" s="41" t="str">
        <f t="shared" si="55"/>
        <v/>
      </c>
      <c r="U293" s="41" t="str">
        <f t="shared" si="56"/>
        <v/>
      </c>
      <c r="V293" s="382"/>
      <c r="W293" s="41" t="str">
        <f t="shared" si="59"/>
        <v/>
      </c>
      <c r="X293" s="41" t="str">
        <f t="shared" si="58"/>
        <v/>
      </c>
    </row>
    <row r="294" spans="1:24" ht="26.25" customHeight="1" x14ac:dyDescent="0.25">
      <c r="A294" s="74" t="str">
        <f>IF(B294="","",MAX($A$8:A293)+1)</f>
        <v/>
      </c>
      <c r="B294" s="73"/>
      <c r="C294" s="368"/>
      <c r="D294" s="141"/>
      <c r="E294" s="5" t="str">
        <f t="shared" si="48"/>
        <v/>
      </c>
      <c r="F294" s="5" t="str">
        <f t="shared" si="49"/>
        <v/>
      </c>
      <c r="G294" s="368"/>
      <c r="H294" s="6" t="str">
        <f t="shared" si="50"/>
        <v/>
      </c>
      <c r="I294" s="5" t="str">
        <f t="shared" si="51"/>
        <v/>
      </c>
      <c r="J294" s="338"/>
      <c r="K294" s="72" t="s">
        <v>29</v>
      </c>
      <c r="L294" s="5">
        <f t="shared" si="52"/>
        <v>0</v>
      </c>
      <c r="M294" s="183"/>
      <c r="N294" s="183"/>
      <c r="O294" s="98" t="e">
        <f t="shared" si="57"/>
        <v>#VALUE!</v>
      </c>
      <c r="P294" s="33" t="s">
        <v>13</v>
      </c>
      <c r="Q294" s="5">
        <f t="shared" si="53"/>
        <v>0</v>
      </c>
      <c r="R294" s="4" t="s">
        <v>52</v>
      </c>
      <c r="S294" s="5">
        <f t="shared" si="54"/>
        <v>0</v>
      </c>
      <c r="T294" s="41" t="str">
        <f t="shared" si="55"/>
        <v/>
      </c>
      <c r="U294" s="41" t="str">
        <f t="shared" si="56"/>
        <v/>
      </c>
      <c r="V294" s="382"/>
      <c r="W294" s="41" t="str">
        <f t="shared" si="59"/>
        <v/>
      </c>
      <c r="X294" s="41" t="str">
        <f t="shared" si="58"/>
        <v/>
      </c>
    </row>
    <row r="295" spans="1:24" ht="26.25" customHeight="1" x14ac:dyDescent="0.25">
      <c r="A295" s="74" t="str">
        <f>IF(B295="","",MAX($A$8:A294)+1)</f>
        <v/>
      </c>
      <c r="B295" s="73"/>
      <c r="C295" s="368"/>
      <c r="D295" s="141"/>
      <c r="E295" s="5" t="str">
        <f t="shared" si="48"/>
        <v/>
      </c>
      <c r="F295" s="5" t="str">
        <f t="shared" si="49"/>
        <v/>
      </c>
      <c r="G295" s="368"/>
      <c r="H295" s="6" t="str">
        <f t="shared" si="50"/>
        <v/>
      </c>
      <c r="I295" s="5" t="str">
        <f t="shared" si="51"/>
        <v/>
      </c>
      <c r="J295" s="338"/>
      <c r="K295" s="72" t="s">
        <v>29</v>
      </c>
      <c r="L295" s="5">
        <f t="shared" si="52"/>
        <v>0</v>
      </c>
      <c r="M295" s="183"/>
      <c r="N295" s="183"/>
      <c r="O295" s="98" t="e">
        <f t="shared" si="57"/>
        <v>#VALUE!</v>
      </c>
      <c r="P295" s="33" t="s">
        <v>13</v>
      </c>
      <c r="Q295" s="5">
        <f t="shared" si="53"/>
        <v>0</v>
      </c>
      <c r="R295" s="4" t="s">
        <v>52</v>
      </c>
      <c r="S295" s="5">
        <f t="shared" si="54"/>
        <v>0</v>
      </c>
      <c r="T295" s="41" t="str">
        <f t="shared" si="55"/>
        <v/>
      </c>
      <c r="U295" s="41" t="str">
        <f t="shared" si="56"/>
        <v/>
      </c>
      <c r="V295" s="382"/>
      <c r="W295" s="41" t="str">
        <f t="shared" si="59"/>
        <v/>
      </c>
      <c r="X295" s="41" t="str">
        <f t="shared" si="58"/>
        <v/>
      </c>
    </row>
    <row r="296" spans="1:24" ht="26.25" customHeight="1" x14ac:dyDescent="0.25">
      <c r="A296" s="74" t="str">
        <f>IF(B296="","",MAX($A$8:A295)+1)</f>
        <v/>
      </c>
      <c r="B296" s="73"/>
      <c r="C296" s="368"/>
      <c r="D296" s="141"/>
      <c r="E296" s="5" t="str">
        <f t="shared" si="48"/>
        <v/>
      </c>
      <c r="F296" s="5" t="str">
        <f t="shared" si="49"/>
        <v/>
      </c>
      <c r="G296" s="368"/>
      <c r="H296" s="6" t="str">
        <f t="shared" si="50"/>
        <v/>
      </c>
      <c r="I296" s="5" t="str">
        <f t="shared" si="51"/>
        <v/>
      </c>
      <c r="J296" s="338"/>
      <c r="K296" s="72" t="s">
        <v>29</v>
      </c>
      <c r="L296" s="5">
        <f t="shared" si="52"/>
        <v>0</v>
      </c>
      <c r="M296" s="183"/>
      <c r="N296" s="183"/>
      <c r="O296" s="98" t="e">
        <f t="shared" si="57"/>
        <v>#VALUE!</v>
      </c>
      <c r="P296" s="33" t="s">
        <v>13</v>
      </c>
      <c r="Q296" s="5">
        <f t="shared" si="53"/>
        <v>0</v>
      </c>
      <c r="R296" s="4" t="s">
        <v>52</v>
      </c>
      <c r="S296" s="5">
        <f t="shared" si="54"/>
        <v>0</v>
      </c>
      <c r="T296" s="41" t="str">
        <f t="shared" si="55"/>
        <v/>
      </c>
      <c r="U296" s="41" t="str">
        <f t="shared" si="56"/>
        <v/>
      </c>
      <c r="V296" s="382"/>
      <c r="W296" s="41" t="str">
        <f t="shared" si="59"/>
        <v/>
      </c>
      <c r="X296" s="41" t="str">
        <f t="shared" si="58"/>
        <v/>
      </c>
    </row>
    <row r="297" spans="1:24" ht="26.25" customHeight="1" x14ac:dyDescent="0.25">
      <c r="A297" s="74" t="str">
        <f>IF(B297="","",MAX($A$8:A296)+1)</f>
        <v/>
      </c>
      <c r="B297" s="73"/>
      <c r="C297" s="368"/>
      <c r="D297" s="141"/>
      <c r="E297" s="5" t="str">
        <f t="shared" si="48"/>
        <v/>
      </c>
      <c r="F297" s="5" t="str">
        <f t="shared" si="49"/>
        <v/>
      </c>
      <c r="G297" s="368"/>
      <c r="H297" s="6" t="str">
        <f t="shared" si="50"/>
        <v/>
      </c>
      <c r="I297" s="5" t="str">
        <f t="shared" si="51"/>
        <v/>
      </c>
      <c r="J297" s="338"/>
      <c r="K297" s="72" t="s">
        <v>29</v>
      </c>
      <c r="L297" s="5">
        <f t="shared" si="52"/>
        <v>0</v>
      </c>
      <c r="M297" s="183"/>
      <c r="N297" s="183"/>
      <c r="O297" s="98" t="e">
        <f t="shared" si="57"/>
        <v>#VALUE!</v>
      </c>
      <c r="P297" s="33" t="s">
        <v>13</v>
      </c>
      <c r="Q297" s="5">
        <f t="shared" si="53"/>
        <v>0</v>
      </c>
      <c r="R297" s="4" t="s">
        <v>52</v>
      </c>
      <c r="S297" s="5">
        <f t="shared" si="54"/>
        <v>0</v>
      </c>
      <c r="T297" s="41" t="str">
        <f t="shared" si="55"/>
        <v/>
      </c>
      <c r="U297" s="41" t="str">
        <f t="shared" si="56"/>
        <v/>
      </c>
      <c r="V297" s="382"/>
      <c r="W297" s="41" t="str">
        <f t="shared" si="59"/>
        <v/>
      </c>
      <c r="X297" s="41" t="str">
        <f t="shared" si="58"/>
        <v/>
      </c>
    </row>
    <row r="298" spans="1:24" ht="26.25" customHeight="1" x14ac:dyDescent="0.25">
      <c r="A298" s="74" t="str">
        <f>IF(B298="","",MAX($A$8:A297)+1)</f>
        <v/>
      </c>
      <c r="B298" s="73"/>
      <c r="C298" s="368"/>
      <c r="D298" s="141"/>
      <c r="E298" s="5" t="str">
        <f t="shared" si="48"/>
        <v/>
      </c>
      <c r="F298" s="5" t="str">
        <f t="shared" si="49"/>
        <v/>
      </c>
      <c r="G298" s="368"/>
      <c r="H298" s="6" t="str">
        <f t="shared" si="50"/>
        <v/>
      </c>
      <c r="I298" s="5" t="str">
        <f t="shared" si="51"/>
        <v/>
      </c>
      <c r="J298" s="338"/>
      <c r="K298" s="72" t="s">
        <v>29</v>
      </c>
      <c r="L298" s="5">
        <f t="shared" si="52"/>
        <v>0</v>
      </c>
      <c r="M298" s="183"/>
      <c r="N298" s="183"/>
      <c r="O298" s="98" t="e">
        <f t="shared" si="57"/>
        <v>#VALUE!</v>
      </c>
      <c r="P298" s="33" t="s">
        <v>13</v>
      </c>
      <c r="Q298" s="5">
        <f t="shared" si="53"/>
        <v>0</v>
      </c>
      <c r="R298" s="4" t="s">
        <v>52</v>
      </c>
      <c r="S298" s="5">
        <f t="shared" si="54"/>
        <v>0</v>
      </c>
      <c r="T298" s="41" t="str">
        <f t="shared" si="55"/>
        <v/>
      </c>
      <c r="U298" s="41" t="str">
        <f t="shared" si="56"/>
        <v/>
      </c>
      <c r="V298" s="382"/>
      <c r="W298" s="41" t="str">
        <f t="shared" si="59"/>
        <v/>
      </c>
      <c r="X298" s="41" t="str">
        <f t="shared" si="58"/>
        <v/>
      </c>
    </row>
    <row r="299" spans="1:24" ht="26.25" customHeight="1" x14ac:dyDescent="0.25">
      <c r="A299" s="74" t="str">
        <f>IF(B299="","",MAX($A$8:A298)+1)</f>
        <v/>
      </c>
      <c r="B299" s="73"/>
      <c r="C299" s="368"/>
      <c r="D299" s="141"/>
      <c r="E299" s="5" t="str">
        <f t="shared" si="48"/>
        <v/>
      </c>
      <c r="F299" s="5" t="str">
        <f t="shared" si="49"/>
        <v/>
      </c>
      <c r="G299" s="368"/>
      <c r="H299" s="6" t="str">
        <f t="shared" si="50"/>
        <v/>
      </c>
      <c r="I299" s="5" t="str">
        <f t="shared" si="51"/>
        <v/>
      </c>
      <c r="J299" s="338"/>
      <c r="K299" s="72" t="s">
        <v>29</v>
      </c>
      <c r="L299" s="5">
        <f t="shared" si="52"/>
        <v>0</v>
      </c>
      <c r="M299" s="183"/>
      <c r="N299" s="183"/>
      <c r="O299" s="98" t="e">
        <f t="shared" si="57"/>
        <v>#VALUE!</v>
      </c>
      <c r="P299" s="33" t="s">
        <v>13</v>
      </c>
      <c r="Q299" s="5">
        <f t="shared" si="53"/>
        <v>0</v>
      </c>
      <c r="R299" s="4" t="s">
        <v>52</v>
      </c>
      <c r="S299" s="5">
        <f t="shared" si="54"/>
        <v>0</v>
      </c>
      <c r="T299" s="41" t="str">
        <f t="shared" si="55"/>
        <v/>
      </c>
      <c r="U299" s="41" t="str">
        <f t="shared" si="56"/>
        <v/>
      </c>
      <c r="V299" s="382"/>
      <c r="W299" s="41" t="str">
        <f t="shared" si="59"/>
        <v/>
      </c>
      <c r="X299" s="41" t="str">
        <f t="shared" si="58"/>
        <v/>
      </c>
    </row>
    <row r="300" spans="1:24" ht="26.25" customHeight="1" x14ac:dyDescent="0.25">
      <c r="A300" s="74" t="str">
        <f>IF(B300="","",MAX($A$8:A299)+1)</f>
        <v/>
      </c>
      <c r="B300" s="73"/>
      <c r="C300" s="368"/>
      <c r="D300" s="141"/>
      <c r="E300" s="5" t="str">
        <f t="shared" si="48"/>
        <v/>
      </c>
      <c r="F300" s="5" t="str">
        <f t="shared" si="49"/>
        <v/>
      </c>
      <c r="G300" s="368"/>
      <c r="H300" s="6" t="str">
        <f t="shared" si="50"/>
        <v/>
      </c>
      <c r="I300" s="5" t="str">
        <f t="shared" si="51"/>
        <v/>
      </c>
      <c r="J300" s="338"/>
      <c r="K300" s="72" t="s">
        <v>29</v>
      </c>
      <c r="L300" s="5">
        <f t="shared" si="52"/>
        <v>0</v>
      </c>
      <c r="M300" s="183"/>
      <c r="N300" s="183"/>
      <c r="O300" s="98" t="e">
        <f t="shared" si="57"/>
        <v>#VALUE!</v>
      </c>
      <c r="P300" s="33" t="s">
        <v>13</v>
      </c>
      <c r="Q300" s="5">
        <f t="shared" si="53"/>
        <v>0</v>
      </c>
      <c r="R300" s="4" t="s">
        <v>52</v>
      </c>
      <c r="S300" s="5">
        <f t="shared" si="54"/>
        <v>0</v>
      </c>
      <c r="T300" s="41" t="str">
        <f t="shared" si="55"/>
        <v/>
      </c>
      <c r="U300" s="41" t="str">
        <f t="shared" si="56"/>
        <v/>
      </c>
      <c r="V300" s="382"/>
      <c r="W300" s="41" t="str">
        <f t="shared" si="59"/>
        <v/>
      </c>
      <c r="X300" s="41" t="str">
        <f t="shared" si="58"/>
        <v/>
      </c>
    </row>
    <row r="301" spans="1:24" ht="26.25" customHeight="1" x14ac:dyDescent="0.25">
      <c r="A301" s="74" t="str">
        <f>IF(B301="","",MAX($A$8:A300)+1)</f>
        <v/>
      </c>
      <c r="B301" s="73"/>
      <c r="C301" s="368"/>
      <c r="D301" s="141"/>
      <c r="E301" s="5" t="str">
        <f t="shared" si="48"/>
        <v/>
      </c>
      <c r="F301" s="5" t="str">
        <f t="shared" si="49"/>
        <v/>
      </c>
      <c r="G301" s="368"/>
      <c r="H301" s="6" t="str">
        <f t="shared" si="50"/>
        <v/>
      </c>
      <c r="I301" s="5" t="str">
        <f t="shared" si="51"/>
        <v/>
      </c>
      <c r="J301" s="338"/>
      <c r="K301" s="72" t="s">
        <v>29</v>
      </c>
      <c r="L301" s="5">
        <f t="shared" si="52"/>
        <v>0</v>
      </c>
      <c r="M301" s="183"/>
      <c r="N301" s="183"/>
      <c r="O301" s="98" t="e">
        <f t="shared" si="57"/>
        <v>#VALUE!</v>
      </c>
      <c r="P301" s="33" t="s">
        <v>13</v>
      </c>
      <c r="Q301" s="5">
        <f t="shared" si="53"/>
        <v>0</v>
      </c>
      <c r="R301" s="4" t="s">
        <v>52</v>
      </c>
      <c r="S301" s="5">
        <f t="shared" si="54"/>
        <v>0</v>
      </c>
      <c r="T301" s="41" t="str">
        <f t="shared" si="55"/>
        <v/>
      </c>
      <c r="U301" s="41" t="str">
        <f t="shared" si="56"/>
        <v/>
      </c>
      <c r="V301" s="382"/>
      <c r="W301" s="41" t="str">
        <f t="shared" si="59"/>
        <v/>
      </c>
      <c r="X301" s="41" t="str">
        <f t="shared" si="58"/>
        <v/>
      </c>
    </row>
    <row r="302" spans="1:24" ht="26.25" customHeight="1" x14ac:dyDescent="0.25">
      <c r="A302" s="74" t="str">
        <f>IF(B302="","",MAX($A$8:A301)+1)</f>
        <v/>
      </c>
      <c r="B302" s="73"/>
      <c r="C302" s="368"/>
      <c r="D302" s="141"/>
      <c r="E302" s="5" t="str">
        <f t="shared" si="48"/>
        <v/>
      </c>
      <c r="F302" s="5" t="str">
        <f t="shared" si="49"/>
        <v/>
      </c>
      <c r="G302" s="368"/>
      <c r="H302" s="6" t="str">
        <f t="shared" si="50"/>
        <v/>
      </c>
      <c r="I302" s="5" t="str">
        <f t="shared" si="51"/>
        <v/>
      </c>
      <c r="J302" s="338"/>
      <c r="K302" s="72" t="s">
        <v>29</v>
      </c>
      <c r="L302" s="5">
        <f t="shared" si="52"/>
        <v>0</v>
      </c>
      <c r="M302" s="183"/>
      <c r="N302" s="183"/>
      <c r="O302" s="98" t="e">
        <f t="shared" si="57"/>
        <v>#VALUE!</v>
      </c>
      <c r="P302" s="33" t="s">
        <v>13</v>
      </c>
      <c r="Q302" s="5">
        <f t="shared" si="53"/>
        <v>0</v>
      </c>
      <c r="R302" s="4" t="s">
        <v>52</v>
      </c>
      <c r="S302" s="5">
        <f t="shared" si="54"/>
        <v>0</v>
      </c>
      <c r="T302" s="41" t="str">
        <f t="shared" si="55"/>
        <v/>
      </c>
      <c r="U302" s="41" t="str">
        <f t="shared" si="56"/>
        <v/>
      </c>
      <c r="V302" s="382"/>
      <c r="W302" s="41" t="str">
        <f t="shared" si="59"/>
        <v/>
      </c>
      <c r="X302" s="41" t="str">
        <f t="shared" si="58"/>
        <v/>
      </c>
    </row>
    <row r="303" spans="1:24" ht="26.25" customHeight="1" x14ac:dyDescent="0.25">
      <c r="A303" s="74" t="str">
        <f>IF(B303="","",MAX($A$8:A302)+1)</f>
        <v/>
      </c>
      <c r="B303" s="73"/>
      <c r="C303" s="368"/>
      <c r="D303" s="141"/>
      <c r="E303" s="5" t="str">
        <f t="shared" si="48"/>
        <v/>
      </c>
      <c r="F303" s="5" t="str">
        <f t="shared" si="49"/>
        <v/>
      </c>
      <c r="G303" s="368"/>
      <c r="H303" s="6" t="str">
        <f t="shared" si="50"/>
        <v/>
      </c>
      <c r="I303" s="5" t="str">
        <f t="shared" si="51"/>
        <v/>
      </c>
      <c r="J303" s="338"/>
      <c r="K303" s="72" t="s">
        <v>29</v>
      </c>
      <c r="L303" s="5">
        <f t="shared" si="52"/>
        <v>0</v>
      </c>
      <c r="M303" s="183"/>
      <c r="N303" s="183"/>
      <c r="O303" s="98" t="e">
        <f t="shared" si="57"/>
        <v>#VALUE!</v>
      </c>
      <c r="P303" s="33" t="s">
        <v>13</v>
      </c>
      <c r="Q303" s="5">
        <f t="shared" si="53"/>
        <v>0</v>
      </c>
      <c r="R303" s="4" t="s">
        <v>52</v>
      </c>
      <c r="S303" s="5">
        <f t="shared" si="54"/>
        <v>0</v>
      </c>
      <c r="T303" s="41" t="str">
        <f t="shared" si="55"/>
        <v/>
      </c>
      <c r="U303" s="41" t="str">
        <f t="shared" si="56"/>
        <v/>
      </c>
      <c r="V303" s="382"/>
      <c r="W303" s="41" t="str">
        <f t="shared" si="59"/>
        <v/>
      </c>
      <c r="X303" s="41" t="str">
        <f t="shared" si="58"/>
        <v/>
      </c>
    </row>
    <row r="304" spans="1:24" ht="26.25" customHeight="1" x14ac:dyDescent="0.25">
      <c r="A304" s="74" t="str">
        <f>IF(B304="","",MAX($A$8:A303)+1)</f>
        <v/>
      </c>
      <c r="B304" s="73"/>
      <c r="C304" s="368"/>
      <c r="D304" s="141"/>
      <c r="E304" s="5" t="str">
        <f t="shared" si="48"/>
        <v/>
      </c>
      <c r="F304" s="5" t="str">
        <f t="shared" si="49"/>
        <v/>
      </c>
      <c r="G304" s="368"/>
      <c r="H304" s="6" t="str">
        <f t="shared" si="50"/>
        <v/>
      </c>
      <c r="I304" s="5" t="str">
        <f t="shared" si="51"/>
        <v/>
      </c>
      <c r="J304" s="338"/>
      <c r="K304" s="72" t="s">
        <v>29</v>
      </c>
      <c r="L304" s="5">
        <f t="shared" si="52"/>
        <v>0</v>
      </c>
      <c r="M304" s="183"/>
      <c r="N304" s="183"/>
      <c r="O304" s="98" t="e">
        <f t="shared" si="57"/>
        <v>#VALUE!</v>
      </c>
      <c r="P304" s="33" t="s">
        <v>13</v>
      </c>
      <c r="Q304" s="5">
        <f t="shared" si="53"/>
        <v>0</v>
      </c>
      <c r="R304" s="4" t="s">
        <v>52</v>
      </c>
      <c r="S304" s="5">
        <f t="shared" si="54"/>
        <v>0</v>
      </c>
      <c r="T304" s="41" t="str">
        <f t="shared" si="55"/>
        <v/>
      </c>
      <c r="U304" s="41" t="str">
        <f t="shared" si="56"/>
        <v/>
      </c>
      <c r="V304" s="382"/>
      <c r="W304" s="41" t="str">
        <f t="shared" si="59"/>
        <v/>
      </c>
      <c r="X304" s="41" t="str">
        <f t="shared" si="58"/>
        <v/>
      </c>
    </row>
    <row r="305" spans="1:24" ht="26.25" customHeight="1" x14ac:dyDescent="0.25">
      <c r="A305" s="74" t="str">
        <f>IF(B305="","",MAX($A$8:A304)+1)</f>
        <v/>
      </c>
      <c r="B305" s="73"/>
      <c r="C305" s="368"/>
      <c r="D305" s="141"/>
      <c r="E305" s="5" t="str">
        <f t="shared" si="48"/>
        <v/>
      </c>
      <c r="F305" s="5" t="str">
        <f t="shared" si="49"/>
        <v/>
      </c>
      <c r="G305" s="368"/>
      <c r="H305" s="6" t="str">
        <f t="shared" si="50"/>
        <v/>
      </c>
      <c r="I305" s="5" t="str">
        <f t="shared" si="51"/>
        <v/>
      </c>
      <c r="J305" s="338"/>
      <c r="K305" s="72" t="s">
        <v>29</v>
      </c>
      <c r="L305" s="5">
        <f t="shared" si="52"/>
        <v>0</v>
      </c>
      <c r="M305" s="183"/>
      <c r="N305" s="183"/>
      <c r="O305" s="98" t="e">
        <f t="shared" si="57"/>
        <v>#VALUE!</v>
      </c>
      <c r="P305" s="33" t="s">
        <v>13</v>
      </c>
      <c r="Q305" s="5">
        <f t="shared" si="53"/>
        <v>0</v>
      </c>
      <c r="R305" s="4" t="s">
        <v>52</v>
      </c>
      <c r="S305" s="5">
        <f t="shared" si="54"/>
        <v>0</v>
      </c>
      <c r="T305" s="41" t="str">
        <f t="shared" si="55"/>
        <v/>
      </c>
      <c r="U305" s="41" t="str">
        <f t="shared" si="56"/>
        <v/>
      </c>
      <c r="V305" s="382"/>
      <c r="W305" s="41" t="str">
        <f t="shared" si="59"/>
        <v/>
      </c>
      <c r="X305" s="41" t="str">
        <f t="shared" si="58"/>
        <v/>
      </c>
    </row>
    <row r="306" spans="1:24" ht="26.25" customHeight="1" x14ac:dyDescent="0.25">
      <c r="A306" s="74" t="str">
        <f>IF(B306="","",MAX($A$8:A305)+1)</f>
        <v/>
      </c>
      <c r="B306" s="73"/>
      <c r="C306" s="368"/>
      <c r="D306" s="141"/>
      <c r="E306" s="5" t="str">
        <f t="shared" si="48"/>
        <v/>
      </c>
      <c r="F306" s="5" t="str">
        <f t="shared" si="49"/>
        <v/>
      </c>
      <c r="G306" s="368"/>
      <c r="H306" s="6" t="str">
        <f t="shared" si="50"/>
        <v/>
      </c>
      <c r="I306" s="5" t="str">
        <f t="shared" si="51"/>
        <v/>
      </c>
      <c r="J306" s="338"/>
      <c r="K306" s="72" t="s">
        <v>29</v>
      </c>
      <c r="L306" s="5">
        <f t="shared" si="52"/>
        <v>0</v>
      </c>
      <c r="M306" s="183"/>
      <c r="N306" s="183"/>
      <c r="O306" s="98" t="e">
        <f t="shared" si="57"/>
        <v>#VALUE!</v>
      </c>
      <c r="P306" s="33" t="s">
        <v>13</v>
      </c>
      <c r="Q306" s="5">
        <f t="shared" si="53"/>
        <v>0</v>
      </c>
      <c r="R306" s="4" t="s">
        <v>52</v>
      </c>
      <c r="S306" s="5">
        <f t="shared" si="54"/>
        <v>0</v>
      </c>
      <c r="T306" s="41" t="str">
        <f t="shared" si="55"/>
        <v/>
      </c>
      <c r="U306" s="41" t="str">
        <f t="shared" si="56"/>
        <v/>
      </c>
      <c r="V306" s="382"/>
      <c r="W306" s="41" t="str">
        <f t="shared" si="59"/>
        <v/>
      </c>
      <c r="X306" s="41" t="str">
        <f t="shared" si="58"/>
        <v/>
      </c>
    </row>
    <row r="307" spans="1:24" ht="26.25" customHeight="1" x14ac:dyDescent="0.25">
      <c r="A307" s="74" t="str">
        <f>IF(B307="","",MAX($A$8:A306)+1)</f>
        <v/>
      </c>
      <c r="B307" s="73"/>
      <c r="C307" s="368"/>
      <c r="D307" s="141"/>
      <c r="E307" s="5" t="str">
        <f t="shared" si="48"/>
        <v/>
      </c>
      <c r="F307" s="5" t="str">
        <f t="shared" si="49"/>
        <v/>
      </c>
      <c r="G307" s="368"/>
      <c r="H307" s="6" t="str">
        <f t="shared" si="50"/>
        <v/>
      </c>
      <c r="I307" s="5" t="str">
        <f t="shared" si="51"/>
        <v/>
      </c>
      <c r="J307" s="338"/>
      <c r="K307" s="72" t="s">
        <v>29</v>
      </c>
      <c r="L307" s="5">
        <f t="shared" si="52"/>
        <v>0</v>
      </c>
      <c r="M307" s="183"/>
      <c r="N307" s="183"/>
      <c r="O307" s="98" t="e">
        <f t="shared" si="57"/>
        <v>#VALUE!</v>
      </c>
      <c r="P307" s="33" t="s">
        <v>13</v>
      </c>
      <c r="Q307" s="5">
        <f t="shared" si="53"/>
        <v>0</v>
      </c>
      <c r="R307" s="4" t="s">
        <v>52</v>
      </c>
      <c r="S307" s="5">
        <f t="shared" si="54"/>
        <v>0</v>
      </c>
      <c r="T307" s="41" t="str">
        <f t="shared" si="55"/>
        <v/>
      </c>
      <c r="U307" s="41" t="str">
        <f t="shared" si="56"/>
        <v/>
      </c>
      <c r="V307" s="382"/>
      <c r="W307" s="41" t="str">
        <f t="shared" si="59"/>
        <v/>
      </c>
      <c r="X307" s="41" t="str">
        <f t="shared" si="58"/>
        <v/>
      </c>
    </row>
    <row r="308" spans="1:24" ht="26.25" customHeight="1" x14ac:dyDescent="0.25">
      <c r="A308" s="74" t="str">
        <f>IF(B308="","",MAX($A$8:A307)+1)</f>
        <v/>
      </c>
      <c r="B308" s="73"/>
      <c r="C308" s="368"/>
      <c r="D308" s="141"/>
      <c r="E308" s="5" t="str">
        <f t="shared" si="48"/>
        <v/>
      </c>
      <c r="F308" s="5" t="str">
        <f t="shared" si="49"/>
        <v/>
      </c>
      <c r="G308" s="368"/>
      <c r="H308" s="6" t="str">
        <f t="shared" si="50"/>
        <v/>
      </c>
      <c r="I308" s="5" t="str">
        <f t="shared" si="51"/>
        <v/>
      </c>
      <c r="J308" s="338"/>
      <c r="K308" s="72" t="s">
        <v>29</v>
      </c>
      <c r="L308" s="5">
        <f t="shared" si="52"/>
        <v>0</v>
      </c>
      <c r="M308" s="183"/>
      <c r="N308" s="183"/>
      <c r="O308" s="98" t="e">
        <f t="shared" si="57"/>
        <v>#VALUE!</v>
      </c>
      <c r="P308" s="33" t="s">
        <v>13</v>
      </c>
      <c r="Q308" s="5">
        <f t="shared" si="53"/>
        <v>0</v>
      </c>
      <c r="R308" s="4" t="s">
        <v>52</v>
      </c>
      <c r="S308" s="5">
        <f t="shared" si="54"/>
        <v>0</v>
      </c>
      <c r="T308" s="41" t="str">
        <f t="shared" si="55"/>
        <v/>
      </c>
      <c r="U308" s="41" t="str">
        <f t="shared" si="56"/>
        <v/>
      </c>
      <c r="V308" s="382"/>
      <c r="W308" s="41" t="str">
        <f t="shared" si="59"/>
        <v/>
      </c>
      <c r="X308" s="41" t="str">
        <f t="shared" si="58"/>
        <v/>
      </c>
    </row>
    <row r="309" spans="1:24" ht="26.25" customHeight="1" x14ac:dyDescent="0.25">
      <c r="A309" s="74" t="str">
        <f>IF(B309="","",MAX($A$8:A308)+1)</f>
        <v/>
      </c>
      <c r="B309" s="73"/>
      <c r="C309" s="368"/>
      <c r="D309" s="141"/>
      <c r="E309" s="5" t="str">
        <f t="shared" si="48"/>
        <v/>
      </c>
      <c r="F309" s="5" t="str">
        <f t="shared" si="49"/>
        <v/>
      </c>
      <c r="G309" s="338"/>
      <c r="H309" s="6" t="str">
        <f t="shared" si="50"/>
        <v/>
      </c>
      <c r="I309" s="5" t="str">
        <f t="shared" si="51"/>
        <v/>
      </c>
      <c r="J309" s="338"/>
      <c r="K309" s="72" t="s">
        <v>29</v>
      </c>
      <c r="L309" s="5">
        <f t="shared" si="52"/>
        <v>0</v>
      </c>
      <c r="M309" s="183"/>
      <c r="N309" s="183"/>
      <c r="O309" s="98" t="e">
        <f t="shared" si="57"/>
        <v>#VALUE!</v>
      </c>
      <c r="P309" s="33" t="s">
        <v>13</v>
      </c>
      <c r="Q309" s="5">
        <f t="shared" si="53"/>
        <v>0</v>
      </c>
      <c r="R309" s="4" t="s">
        <v>52</v>
      </c>
      <c r="S309" s="5">
        <f t="shared" si="54"/>
        <v>0</v>
      </c>
      <c r="T309" s="41" t="str">
        <f t="shared" si="55"/>
        <v/>
      </c>
      <c r="U309" s="41" t="str">
        <f t="shared" si="56"/>
        <v/>
      </c>
      <c r="V309" s="382"/>
      <c r="W309" s="41" t="str">
        <f t="shared" si="59"/>
        <v/>
      </c>
      <c r="X309" s="41" t="str">
        <f t="shared" si="58"/>
        <v/>
      </c>
    </row>
    <row r="310" spans="1:24" ht="26.25" customHeight="1" x14ac:dyDescent="0.25">
      <c r="A310" s="74" t="str">
        <f>IF(B310="","",MAX($A$8:A309)+1)</f>
        <v/>
      </c>
      <c r="B310" s="73"/>
      <c r="C310" s="368"/>
      <c r="D310" s="141"/>
      <c r="E310" s="5" t="str">
        <f t="shared" si="48"/>
        <v/>
      </c>
      <c r="F310" s="5" t="str">
        <f t="shared" si="49"/>
        <v/>
      </c>
      <c r="G310" s="338"/>
      <c r="H310" s="6" t="str">
        <f t="shared" si="50"/>
        <v/>
      </c>
      <c r="I310" s="5" t="str">
        <f t="shared" si="51"/>
        <v/>
      </c>
      <c r="J310" s="338"/>
      <c r="K310" s="72" t="s">
        <v>29</v>
      </c>
      <c r="L310" s="5">
        <f t="shared" si="52"/>
        <v>0</v>
      </c>
      <c r="M310" s="183"/>
      <c r="N310" s="183"/>
      <c r="O310" s="98" t="e">
        <f t="shared" si="57"/>
        <v>#VALUE!</v>
      </c>
      <c r="P310" s="33" t="s">
        <v>13</v>
      </c>
      <c r="Q310" s="5">
        <f t="shared" si="53"/>
        <v>0</v>
      </c>
      <c r="R310" s="4" t="s">
        <v>52</v>
      </c>
      <c r="S310" s="5">
        <f t="shared" si="54"/>
        <v>0</v>
      </c>
      <c r="T310" s="41" t="str">
        <f t="shared" si="55"/>
        <v/>
      </c>
      <c r="U310" s="41" t="str">
        <f t="shared" si="56"/>
        <v/>
      </c>
      <c r="V310" s="382"/>
      <c r="W310" s="41" t="str">
        <f t="shared" si="59"/>
        <v/>
      </c>
      <c r="X310" s="41" t="str">
        <f t="shared" si="58"/>
        <v/>
      </c>
    </row>
    <row r="311" spans="1:24" ht="26.25" customHeight="1" x14ac:dyDescent="0.25"/>
    <row r="312" spans="1:24" ht="26.25" customHeight="1" x14ac:dyDescent="0.25"/>
    <row r="313" spans="1:24" ht="26.25" customHeight="1" x14ac:dyDescent="0.25"/>
    <row r="314" spans="1:24" ht="26.25" customHeight="1" x14ac:dyDescent="0.25"/>
    <row r="315" spans="1:24" ht="26.25" customHeight="1" x14ac:dyDescent="0.25"/>
    <row r="316" spans="1:24" ht="26.25" customHeight="1" x14ac:dyDescent="0.25"/>
    <row r="317" spans="1:24" ht="26.25" customHeight="1" x14ac:dyDescent="0.25"/>
    <row r="318" spans="1:24" ht="26.25" customHeight="1" x14ac:dyDescent="0.25"/>
    <row r="319" spans="1:24" ht="26.25" customHeight="1" x14ac:dyDescent="0.25"/>
    <row r="320" spans="1:24"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sheetData>
  <sheetCalcPr fullCalcOnLoad="1"/>
  <sheetProtection password="A7DB" sheet="1" selectLockedCells="1"/>
  <protectedRanges>
    <protectedRange sqref="O1:O3 I1 P8:P310 R8:R310 J8:K310 G8:G310 B8:B310 D8:D310" name="N Bedarf Ackerbau"/>
    <protectedRange sqref="C8:C310" name="N Bedarf Ackerbau_1"/>
  </protectedRanges>
  <mergeCells count="26">
    <mergeCell ref="W6:X6"/>
    <mergeCell ref="O1:Q1"/>
    <mergeCell ref="T6:U6"/>
    <mergeCell ref="R6:R7"/>
    <mergeCell ref="S6:S7"/>
    <mergeCell ref="R2:U2"/>
    <mergeCell ref="R1:U1"/>
    <mergeCell ref="R4:U4"/>
    <mergeCell ref="V4:X4"/>
    <mergeCell ref="P6:P7"/>
    <mergeCell ref="I1:J1"/>
    <mergeCell ref="O3:Q3"/>
    <mergeCell ref="O2:Q2"/>
    <mergeCell ref="E1:G1"/>
    <mergeCell ref="E3:J3"/>
    <mergeCell ref="E4:J4"/>
    <mergeCell ref="R3:U3"/>
    <mergeCell ref="V1:X1"/>
    <mergeCell ref="V2:X2"/>
    <mergeCell ref="V3:X3"/>
    <mergeCell ref="A6:A7"/>
    <mergeCell ref="B6:B7"/>
    <mergeCell ref="Q6:Q7"/>
    <mergeCell ref="D6:D7"/>
    <mergeCell ref="L6:L7"/>
    <mergeCell ref="O6:O7"/>
  </mergeCells>
  <dataValidations count="4">
    <dataValidation type="list" allowBlank="1" showErrorMessage="1" error="Nur Werte aus der Auswahlliste zulässig!" sqref="D8:D310">
      <formula1>Kulturen</formula1>
    </dataValidation>
    <dataValidation type="list" allowBlank="1" sqref="K8:K310">
      <formula1>Humus</formula1>
    </dataValidation>
    <dataValidation type="list" allowBlank="1" sqref="P8:P310">
      <formula1>Zwischenfrucht</formula1>
    </dataValidation>
    <dataValidation type="list" allowBlank="1" sqref="R8:R310">
      <formula1>Vorfrucht</formula1>
    </dataValidation>
  </dataValidations>
  <pageMargins left="0.39370078740157483" right="0.23622047244094491" top="0.9055118110236221" bottom="0.55118110236220474" header="0.31496062992125984" footer="0.31496062992125984"/>
  <pageSetup paperSize="9" scale="75" fitToHeight="0" orientation="landscape" r:id="rId1"/>
  <headerFooter>
    <oddHeader>&amp;C&amp;G&amp;R&amp;G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zoomScale="80" zoomScaleNormal="80" workbookViewId="0">
      <pane ySplit="1" topLeftCell="A2" activePane="bottomLeft" state="frozen"/>
      <selection pane="bottomLeft" sqref="A1:IV65536"/>
    </sheetView>
  </sheetViews>
  <sheetFormatPr baseColWidth="10" defaultColWidth="11.5703125" defaultRowHeight="12.75" x14ac:dyDescent="0.2"/>
  <cols>
    <col min="1" max="1" width="24.5703125" style="584" customWidth="1"/>
    <col min="2" max="2" width="11.5703125" style="584"/>
    <col min="3" max="3" width="13.140625" style="584" bestFit="1" customWidth="1"/>
    <col min="4" max="4" width="9" style="584" bestFit="1" customWidth="1"/>
    <col min="5" max="5" width="13.5703125" style="584" customWidth="1"/>
    <col min="6" max="6" width="27.28515625" style="584" bestFit="1" customWidth="1"/>
    <col min="7" max="7" width="20.85546875" style="584" bestFit="1" customWidth="1"/>
    <col min="8" max="16384" width="11.5703125" style="584"/>
  </cols>
  <sheetData>
    <row r="1" spans="1:13" ht="25.5" x14ac:dyDescent="0.2">
      <c r="A1" s="580" t="s">
        <v>41</v>
      </c>
      <c r="B1" s="580" t="s">
        <v>14</v>
      </c>
      <c r="C1" s="580" t="s">
        <v>36</v>
      </c>
      <c r="D1" s="290" t="s">
        <v>37</v>
      </c>
      <c r="E1" s="290" t="s">
        <v>38</v>
      </c>
      <c r="F1" s="581" t="s">
        <v>50</v>
      </c>
      <c r="G1" s="582"/>
      <c r="H1" s="583"/>
      <c r="I1" s="583"/>
      <c r="J1" s="583"/>
      <c r="K1" s="583"/>
      <c r="L1" s="583"/>
    </row>
    <row r="2" spans="1:13" x14ac:dyDescent="0.2">
      <c r="A2" s="580"/>
      <c r="B2" s="580"/>
      <c r="C2" s="580"/>
      <c r="D2" s="290"/>
      <c r="E2" s="290"/>
      <c r="F2" s="581"/>
      <c r="G2" s="582"/>
      <c r="H2" s="583"/>
      <c r="I2" s="583"/>
      <c r="J2" s="583"/>
      <c r="K2" s="585"/>
      <c r="L2" s="585" t="s">
        <v>1</v>
      </c>
      <c r="M2" s="586"/>
    </row>
    <row r="3" spans="1:13" x14ac:dyDescent="0.2">
      <c r="A3" s="580" t="s">
        <v>13</v>
      </c>
      <c r="B3" s="580">
        <v>0</v>
      </c>
      <c r="C3" s="580">
        <v>0</v>
      </c>
      <c r="D3" s="290">
        <v>0</v>
      </c>
      <c r="E3" s="290">
        <v>0</v>
      </c>
      <c r="F3" s="581">
        <v>0</v>
      </c>
      <c r="G3" s="582"/>
      <c r="H3" s="583"/>
      <c r="I3" s="583"/>
      <c r="J3" s="583"/>
      <c r="K3" s="587" t="s">
        <v>2</v>
      </c>
      <c r="L3" s="585"/>
      <c r="M3" s="586"/>
    </row>
    <row r="4" spans="1:13" x14ac:dyDescent="0.2">
      <c r="A4" s="290" t="s">
        <v>31</v>
      </c>
      <c r="B4" s="290">
        <v>80</v>
      </c>
      <c r="C4" s="290">
        <v>230</v>
      </c>
      <c r="D4" s="290">
        <v>1</v>
      </c>
      <c r="E4" s="290">
        <v>1.5</v>
      </c>
      <c r="F4" s="581">
        <v>90</v>
      </c>
      <c r="G4" s="582"/>
      <c r="H4" s="583"/>
      <c r="I4" s="583"/>
      <c r="J4" s="583"/>
      <c r="K4" s="587" t="s">
        <v>52</v>
      </c>
      <c r="L4" s="585">
        <v>0</v>
      </c>
      <c r="M4" s="586"/>
    </row>
    <row r="5" spans="1:13" x14ac:dyDescent="0.2">
      <c r="A5" s="290" t="s">
        <v>51</v>
      </c>
      <c r="B5" s="290">
        <v>80</v>
      </c>
      <c r="C5" s="290">
        <v>210</v>
      </c>
      <c r="D5" s="290">
        <v>1</v>
      </c>
      <c r="E5" s="290">
        <v>1.5</v>
      </c>
      <c r="F5" s="581">
        <v>90</v>
      </c>
      <c r="G5" s="582"/>
      <c r="H5" s="586"/>
      <c r="I5" s="583"/>
      <c r="J5" s="583"/>
      <c r="K5" s="587" t="s">
        <v>11</v>
      </c>
      <c r="L5" s="585">
        <v>10</v>
      </c>
      <c r="M5" s="586"/>
    </row>
    <row r="6" spans="1:13" x14ac:dyDescent="0.2">
      <c r="A6" s="290" t="s">
        <v>32</v>
      </c>
      <c r="B6" s="290">
        <v>80</v>
      </c>
      <c r="C6" s="290">
        <v>260</v>
      </c>
      <c r="D6" s="290">
        <v>1</v>
      </c>
      <c r="E6" s="290">
        <v>1.5</v>
      </c>
      <c r="F6" s="581">
        <v>90</v>
      </c>
      <c r="G6" s="582"/>
      <c r="H6" s="583"/>
      <c r="I6" s="583"/>
      <c r="J6" s="583"/>
      <c r="K6" s="587" t="s">
        <v>82</v>
      </c>
      <c r="L6" s="585">
        <v>10</v>
      </c>
      <c r="M6" s="586"/>
    </row>
    <row r="7" spans="1:13" x14ac:dyDescent="0.2">
      <c r="A7" s="290" t="s">
        <v>53</v>
      </c>
      <c r="B7" s="290">
        <v>55</v>
      </c>
      <c r="C7" s="290">
        <v>200</v>
      </c>
      <c r="D7" s="290">
        <v>1</v>
      </c>
      <c r="E7" s="290">
        <v>1.5</v>
      </c>
      <c r="F7" s="581">
        <v>60</v>
      </c>
      <c r="G7" s="582"/>
      <c r="H7" s="583"/>
      <c r="I7" s="583"/>
      <c r="J7" s="583"/>
      <c r="K7" s="587" t="s">
        <v>3</v>
      </c>
      <c r="L7" s="585">
        <v>10</v>
      </c>
      <c r="M7" s="586"/>
    </row>
    <row r="8" spans="1:13" x14ac:dyDescent="0.2">
      <c r="A8" s="290" t="s">
        <v>43</v>
      </c>
      <c r="B8" s="290">
        <v>60</v>
      </c>
      <c r="C8" s="290">
        <v>200</v>
      </c>
      <c r="D8" s="290">
        <v>1</v>
      </c>
      <c r="E8" s="290">
        <v>1.5</v>
      </c>
      <c r="F8" s="581">
        <v>90</v>
      </c>
      <c r="G8" s="582" t="s">
        <v>307</v>
      </c>
      <c r="H8" s="583"/>
      <c r="I8" s="583"/>
      <c r="J8" s="583"/>
      <c r="K8" s="587" t="s">
        <v>8</v>
      </c>
      <c r="L8" s="585">
        <v>20</v>
      </c>
      <c r="M8" s="586"/>
    </row>
    <row r="9" spans="1:13" x14ac:dyDescent="0.2">
      <c r="A9" s="585" t="s">
        <v>44</v>
      </c>
      <c r="B9" s="585">
        <v>40</v>
      </c>
      <c r="C9" s="585">
        <v>115</v>
      </c>
      <c r="D9" s="585">
        <v>1</v>
      </c>
      <c r="E9" s="585">
        <v>1.5</v>
      </c>
      <c r="F9" s="581">
        <v>90</v>
      </c>
      <c r="G9" s="582" t="s">
        <v>307</v>
      </c>
      <c r="H9" s="583"/>
      <c r="I9" s="583"/>
      <c r="J9" s="583"/>
      <c r="K9" s="587" t="s">
        <v>12</v>
      </c>
      <c r="L9" s="585">
        <v>0</v>
      </c>
      <c r="M9" s="586"/>
    </row>
    <row r="10" spans="1:13" x14ac:dyDescent="0.2">
      <c r="A10" s="290" t="s">
        <v>23</v>
      </c>
      <c r="B10" s="290">
        <v>70</v>
      </c>
      <c r="C10" s="290">
        <v>180</v>
      </c>
      <c r="D10" s="290">
        <v>1</v>
      </c>
      <c r="E10" s="290">
        <v>1.5</v>
      </c>
      <c r="F10" s="581">
        <v>90</v>
      </c>
      <c r="G10" s="582"/>
      <c r="H10" s="583"/>
      <c r="I10" s="583"/>
      <c r="J10" s="583"/>
      <c r="K10" s="587" t="s">
        <v>295</v>
      </c>
      <c r="L10" s="585">
        <v>20</v>
      </c>
      <c r="M10" s="586"/>
    </row>
    <row r="11" spans="1:13" x14ac:dyDescent="0.2">
      <c r="A11" s="290" t="s">
        <v>27</v>
      </c>
      <c r="B11" s="290">
        <v>70</v>
      </c>
      <c r="C11" s="290">
        <v>170</v>
      </c>
      <c r="D11" s="290">
        <v>1</v>
      </c>
      <c r="E11" s="290">
        <v>1.5</v>
      </c>
      <c r="F11" s="581">
        <v>90</v>
      </c>
      <c r="G11" s="582"/>
      <c r="H11" s="583"/>
      <c r="I11" s="583"/>
      <c r="J11" s="583"/>
      <c r="K11" s="587" t="s">
        <v>296</v>
      </c>
      <c r="L11" s="585">
        <v>10</v>
      </c>
      <c r="M11" s="586"/>
    </row>
    <row r="12" spans="1:13" x14ac:dyDescent="0.2">
      <c r="A12" s="290" t="s">
        <v>26</v>
      </c>
      <c r="B12" s="290">
        <v>70</v>
      </c>
      <c r="C12" s="290">
        <v>190</v>
      </c>
      <c r="D12" s="290">
        <v>1</v>
      </c>
      <c r="E12" s="290">
        <v>1.5</v>
      </c>
      <c r="F12" s="581">
        <v>90</v>
      </c>
      <c r="G12" s="582"/>
      <c r="H12" s="583"/>
      <c r="I12" s="583"/>
      <c r="J12" s="583"/>
      <c r="K12" s="587" t="s">
        <v>294</v>
      </c>
      <c r="L12" s="585">
        <v>0</v>
      </c>
      <c r="M12" s="586"/>
    </row>
    <row r="13" spans="1:13" x14ac:dyDescent="0.2">
      <c r="A13" s="290" t="s">
        <v>350</v>
      </c>
      <c r="B13" s="290">
        <v>55</v>
      </c>
      <c r="C13" s="290">
        <v>130</v>
      </c>
      <c r="D13" s="290">
        <v>1</v>
      </c>
      <c r="E13" s="290">
        <v>1.5</v>
      </c>
      <c r="F13" s="581">
        <v>90</v>
      </c>
      <c r="G13" s="583" t="s">
        <v>306</v>
      </c>
      <c r="H13" s="583"/>
      <c r="I13" s="583"/>
      <c r="J13" s="583"/>
      <c r="K13" s="587" t="s">
        <v>10</v>
      </c>
      <c r="L13" s="585">
        <v>10</v>
      </c>
      <c r="M13" s="586"/>
    </row>
    <row r="14" spans="1:13" x14ac:dyDescent="0.2">
      <c r="A14" s="586"/>
      <c r="B14" s="586"/>
      <c r="C14" s="586"/>
      <c r="D14" s="586"/>
      <c r="E14" s="586"/>
      <c r="F14" s="588"/>
      <c r="G14" s="583"/>
      <c r="H14" s="583"/>
      <c r="I14" s="583"/>
      <c r="J14" s="583"/>
      <c r="K14" s="587" t="s">
        <v>9</v>
      </c>
      <c r="L14" s="585">
        <v>20</v>
      </c>
      <c r="M14" s="586"/>
    </row>
    <row r="15" spans="1:13" x14ac:dyDescent="0.2">
      <c r="A15" s="290" t="s">
        <v>17</v>
      </c>
      <c r="B15" s="290">
        <v>50</v>
      </c>
      <c r="C15" s="290">
        <v>140</v>
      </c>
      <c r="D15" s="290">
        <v>1</v>
      </c>
      <c r="E15" s="290">
        <v>1.5</v>
      </c>
      <c r="F15" s="581">
        <v>60</v>
      </c>
      <c r="G15" s="582"/>
      <c r="H15" s="583"/>
      <c r="I15" s="583"/>
      <c r="J15" s="583"/>
      <c r="K15" s="585"/>
      <c r="L15" s="585"/>
      <c r="M15" s="586"/>
    </row>
    <row r="16" spans="1:13" x14ac:dyDescent="0.2">
      <c r="A16" s="290" t="s">
        <v>61</v>
      </c>
      <c r="B16" s="290">
        <v>55</v>
      </c>
      <c r="C16" s="290">
        <v>130</v>
      </c>
      <c r="D16" s="290">
        <v>1</v>
      </c>
      <c r="E16" s="290">
        <v>1.5</v>
      </c>
      <c r="F16" s="581">
        <v>60</v>
      </c>
      <c r="G16" s="582"/>
      <c r="H16" s="583"/>
      <c r="I16" s="583"/>
      <c r="J16" s="583"/>
      <c r="K16" s="587" t="s">
        <v>4</v>
      </c>
      <c r="L16" s="585"/>
      <c r="M16" s="586"/>
    </row>
    <row r="17" spans="1:13" x14ac:dyDescent="0.2">
      <c r="A17" s="290" t="s">
        <v>62</v>
      </c>
      <c r="B17" s="290">
        <v>55</v>
      </c>
      <c r="C17" s="290">
        <v>170</v>
      </c>
      <c r="D17" s="290">
        <v>1</v>
      </c>
      <c r="E17" s="290">
        <v>1.5</v>
      </c>
      <c r="F17" s="581">
        <v>90</v>
      </c>
      <c r="G17" s="582" t="s">
        <v>307</v>
      </c>
      <c r="H17" s="583"/>
      <c r="I17" s="583"/>
      <c r="J17" s="583"/>
      <c r="K17" s="587" t="s">
        <v>290</v>
      </c>
      <c r="L17" s="585">
        <v>0</v>
      </c>
      <c r="M17" s="586"/>
    </row>
    <row r="18" spans="1:13" x14ac:dyDescent="0.2">
      <c r="A18" s="290" t="s">
        <v>63</v>
      </c>
      <c r="B18" s="290">
        <v>55</v>
      </c>
      <c r="C18" s="290">
        <v>150</v>
      </c>
      <c r="D18" s="290">
        <v>1</v>
      </c>
      <c r="E18" s="290">
        <v>1.5</v>
      </c>
      <c r="F18" s="581">
        <v>90</v>
      </c>
      <c r="G18" s="582" t="s">
        <v>307</v>
      </c>
      <c r="H18" s="583"/>
      <c r="I18" s="583"/>
      <c r="J18" s="583"/>
      <c r="K18" s="587" t="s">
        <v>287</v>
      </c>
      <c r="L18" s="585">
        <v>0</v>
      </c>
      <c r="M18" s="586"/>
    </row>
    <row r="19" spans="1:13" x14ac:dyDescent="0.2">
      <c r="A19" s="290" t="s">
        <v>308</v>
      </c>
      <c r="B19" s="290">
        <v>20</v>
      </c>
      <c r="C19" s="290">
        <v>80</v>
      </c>
      <c r="D19" s="290">
        <v>2</v>
      </c>
      <c r="E19" s="290">
        <v>3</v>
      </c>
      <c r="F19" s="581">
        <v>60</v>
      </c>
      <c r="G19" s="582" t="s">
        <v>306</v>
      </c>
      <c r="H19" s="583"/>
      <c r="I19" s="583"/>
      <c r="J19" s="583"/>
      <c r="K19" s="587" t="s">
        <v>288</v>
      </c>
      <c r="L19" s="585">
        <v>20</v>
      </c>
      <c r="M19" s="586"/>
    </row>
    <row r="20" spans="1:13" x14ac:dyDescent="0.2">
      <c r="A20" s="290" t="s">
        <v>698</v>
      </c>
      <c r="B20" s="290">
        <v>35</v>
      </c>
      <c r="C20" s="290">
        <v>130</v>
      </c>
      <c r="D20" s="290">
        <v>3</v>
      </c>
      <c r="E20" s="290">
        <v>2</v>
      </c>
      <c r="F20" s="581">
        <v>60</v>
      </c>
      <c r="G20" s="582"/>
      <c r="H20" s="583"/>
      <c r="I20" s="583"/>
      <c r="J20" s="583"/>
      <c r="K20" s="587" t="s">
        <v>289</v>
      </c>
      <c r="L20" s="585">
        <v>10</v>
      </c>
      <c r="M20" s="586"/>
    </row>
    <row r="21" spans="1:13" x14ac:dyDescent="0.2">
      <c r="A21" s="290" t="s">
        <v>699</v>
      </c>
      <c r="B21" s="290">
        <v>30</v>
      </c>
      <c r="C21" s="290">
        <v>120</v>
      </c>
      <c r="D21" s="290">
        <v>3</v>
      </c>
      <c r="E21" s="290">
        <v>2</v>
      </c>
      <c r="F21" s="581">
        <v>60</v>
      </c>
      <c r="G21" s="582"/>
      <c r="H21" s="583"/>
      <c r="I21" s="583"/>
      <c r="J21" s="583"/>
      <c r="K21" s="587" t="s">
        <v>291</v>
      </c>
      <c r="L21" s="585">
        <v>10</v>
      </c>
      <c r="M21" s="586"/>
    </row>
    <row r="22" spans="1:13" x14ac:dyDescent="0.2">
      <c r="A22" s="290" t="s">
        <v>700</v>
      </c>
      <c r="B22" s="290">
        <v>10</v>
      </c>
      <c r="C22" s="290">
        <v>160</v>
      </c>
      <c r="D22" s="290">
        <v>3</v>
      </c>
      <c r="E22" s="290">
        <v>2</v>
      </c>
      <c r="F22" s="581">
        <v>60</v>
      </c>
      <c r="G22" s="582"/>
      <c r="H22" s="583"/>
      <c r="I22" s="583"/>
      <c r="J22" s="583"/>
      <c r="K22" s="587" t="s">
        <v>292</v>
      </c>
      <c r="L22" s="585">
        <v>40</v>
      </c>
      <c r="M22" s="586"/>
    </row>
    <row r="23" spans="1:13" x14ac:dyDescent="0.2">
      <c r="A23" s="290" t="s">
        <v>1150</v>
      </c>
      <c r="B23" s="290">
        <v>50</v>
      </c>
      <c r="C23" s="290">
        <v>130</v>
      </c>
      <c r="D23" s="290">
        <v>1</v>
      </c>
      <c r="E23" s="290">
        <v>1.5</v>
      </c>
      <c r="F23" s="581">
        <v>60</v>
      </c>
      <c r="G23" s="582"/>
      <c r="H23" s="583"/>
      <c r="I23" s="583"/>
      <c r="J23" s="583"/>
      <c r="K23" s="587" t="s">
        <v>5</v>
      </c>
      <c r="L23" s="585">
        <v>0</v>
      </c>
      <c r="M23" s="586"/>
    </row>
    <row r="24" spans="1:13" x14ac:dyDescent="0.2">
      <c r="A24" s="586"/>
      <c r="B24" s="586"/>
      <c r="C24" s="586"/>
      <c r="D24" s="586"/>
      <c r="E24" s="586"/>
      <c r="F24" s="588"/>
      <c r="G24" s="583"/>
      <c r="H24" s="583"/>
      <c r="I24" s="583"/>
      <c r="J24" s="583"/>
      <c r="K24" s="587" t="s">
        <v>6</v>
      </c>
      <c r="L24" s="585">
        <v>10</v>
      </c>
      <c r="M24" s="586"/>
    </row>
    <row r="25" spans="1:13" x14ac:dyDescent="0.2">
      <c r="A25" s="290" t="s">
        <v>24</v>
      </c>
      <c r="B25" s="290">
        <v>90</v>
      </c>
      <c r="C25" s="290">
        <v>200</v>
      </c>
      <c r="D25" s="290">
        <v>1</v>
      </c>
      <c r="E25" s="290">
        <v>1.5</v>
      </c>
      <c r="F25" s="581">
        <v>90</v>
      </c>
      <c r="G25" s="582"/>
      <c r="H25" s="583"/>
      <c r="I25" s="583"/>
      <c r="J25" s="583"/>
      <c r="K25" s="587" t="s">
        <v>13</v>
      </c>
      <c r="L25" s="585">
        <v>0</v>
      </c>
      <c r="M25" s="586"/>
    </row>
    <row r="26" spans="1:13" x14ac:dyDescent="0.2">
      <c r="A26" s="290" t="s">
        <v>309</v>
      </c>
      <c r="B26" s="290">
        <v>120</v>
      </c>
      <c r="C26" s="290">
        <v>200</v>
      </c>
      <c r="D26" s="290">
        <v>1</v>
      </c>
      <c r="E26" s="290">
        <v>1.5</v>
      </c>
      <c r="F26" s="581">
        <v>90</v>
      </c>
      <c r="G26" s="582" t="s">
        <v>306</v>
      </c>
      <c r="H26" s="583"/>
      <c r="I26" s="583"/>
      <c r="M26" s="586"/>
    </row>
    <row r="27" spans="1:13" x14ac:dyDescent="0.2">
      <c r="A27" s="290" t="s">
        <v>1086</v>
      </c>
      <c r="B27" s="290">
        <v>450</v>
      </c>
      <c r="C27" s="589">
        <v>200</v>
      </c>
      <c r="D27" s="590">
        <v>0.2</v>
      </c>
      <c r="E27" s="590">
        <v>0.3</v>
      </c>
      <c r="F27" s="581">
        <v>90</v>
      </c>
      <c r="G27" s="582"/>
      <c r="H27" s="583"/>
      <c r="I27" s="583"/>
      <c r="M27" s="586"/>
    </row>
    <row r="28" spans="1:13" x14ac:dyDescent="0.2">
      <c r="A28" s="290" t="s">
        <v>1085</v>
      </c>
      <c r="B28" s="290">
        <v>450</v>
      </c>
      <c r="C28" s="589">
        <v>200</v>
      </c>
      <c r="D28" s="590">
        <v>0.2</v>
      </c>
      <c r="E28" s="590">
        <v>0.3</v>
      </c>
      <c r="F28" s="581">
        <v>90</v>
      </c>
      <c r="G28" s="582"/>
      <c r="H28" s="583"/>
      <c r="I28" s="583"/>
      <c r="M28" s="586"/>
    </row>
    <row r="29" spans="1:13" x14ac:dyDescent="0.2">
      <c r="A29" s="290" t="s">
        <v>25</v>
      </c>
      <c r="B29" s="290">
        <v>40</v>
      </c>
      <c r="C29" s="290">
        <v>200</v>
      </c>
      <c r="D29" s="290">
        <v>2</v>
      </c>
      <c r="E29" s="290">
        <v>3</v>
      </c>
      <c r="F29" s="581">
        <v>90</v>
      </c>
      <c r="G29" s="582"/>
      <c r="H29" s="583"/>
      <c r="I29" s="583"/>
      <c r="M29" s="586"/>
    </row>
    <row r="30" spans="1:13" x14ac:dyDescent="0.2">
      <c r="A30" s="586"/>
      <c r="B30" s="586"/>
      <c r="C30" s="586"/>
      <c r="D30" s="586"/>
      <c r="E30" s="586"/>
      <c r="F30" s="588"/>
      <c r="G30" s="582"/>
      <c r="H30" s="583"/>
      <c r="I30" s="583"/>
      <c r="M30" s="586"/>
    </row>
    <row r="31" spans="1:13" x14ac:dyDescent="0.2">
      <c r="A31" s="290" t="s">
        <v>33</v>
      </c>
      <c r="B31" s="290">
        <v>650</v>
      </c>
      <c r="C31" s="290">
        <v>170</v>
      </c>
      <c r="D31" s="590">
        <v>0.1</v>
      </c>
      <c r="E31" s="590">
        <v>0.15</v>
      </c>
      <c r="F31" s="581">
        <v>90</v>
      </c>
      <c r="G31" s="582"/>
      <c r="H31" s="583"/>
      <c r="I31" s="583"/>
      <c r="J31" s="583"/>
      <c r="K31" s="585"/>
      <c r="L31" s="585"/>
      <c r="M31" s="586"/>
    </row>
    <row r="32" spans="1:13" x14ac:dyDescent="0.2">
      <c r="A32" s="290" t="s">
        <v>34</v>
      </c>
      <c r="B32" s="290">
        <v>450</v>
      </c>
      <c r="C32" s="290">
        <v>180</v>
      </c>
      <c r="D32" s="590">
        <v>0.2</v>
      </c>
      <c r="E32" s="590">
        <v>0.2</v>
      </c>
      <c r="F32" s="581">
        <v>60</v>
      </c>
      <c r="G32" s="582"/>
      <c r="H32" s="583"/>
      <c r="I32" s="583"/>
      <c r="J32" s="583"/>
      <c r="K32" s="587" t="s">
        <v>28</v>
      </c>
      <c r="L32" s="585"/>
      <c r="M32" s="586"/>
    </row>
    <row r="33" spans="1:13" x14ac:dyDescent="0.2">
      <c r="A33" s="290" t="s">
        <v>35</v>
      </c>
      <c r="B33" s="290">
        <v>400</v>
      </c>
      <c r="C33" s="290">
        <v>220</v>
      </c>
      <c r="D33" s="590">
        <v>0.2</v>
      </c>
      <c r="E33" s="590">
        <v>0.2</v>
      </c>
      <c r="F33" s="581">
        <v>60</v>
      </c>
      <c r="G33" s="582"/>
      <c r="H33" s="583"/>
      <c r="I33" s="583"/>
      <c r="J33" s="583"/>
      <c r="K33" s="587" t="s">
        <v>39</v>
      </c>
      <c r="L33" s="585">
        <v>20</v>
      </c>
      <c r="M33" s="586"/>
    </row>
    <row r="34" spans="1:13" x14ac:dyDescent="0.2">
      <c r="A34" s="290" t="s">
        <v>1165</v>
      </c>
      <c r="B34" s="290">
        <v>400</v>
      </c>
      <c r="C34" s="290">
        <v>125</v>
      </c>
      <c r="D34" s="590">
        <v>0.3</v>
      </c>
      <c r="E34" s="590">
        <v>0.3</v>
      </c>
      <c r="F34" s="581">
        <v>60</v>
      </c>
      <c r="G34" s="582"/>
      <c r="H34" s="583"/>
      <c r="I34" s="583"/>
      <c r="J34" s="583"/>
      <c r="K34" s="587"/>
      <c r="L34" s="585"/>
      <c r="M34" s="586"/>
    </row>
    <row r="35" spans="1:13" x14ac:dyDescent="0.2">
      <c r="A35" s="290"/>
      <c r="B35" s="290"/>
      <c r="C35" s="290"/>
      <c r="D35" s="590"/>
      <c r="E35" s="590"/>
      <c r="F35" s="581"/>
      <c r="G35" s="582"/>
      <c r="H35" s="583"/>
      <c r="I35" s="583"/>
      <c r="J35" s="583"/>
      <c r="K35" s="587" t="s">
        <v>29</v>
      </c>
      <c r="L35" s="585">
        <v>0</v>
      </c>
      <c r="M35" s="586"/>
    </row>
    <row r="36" spans="1:13" x14ac:dyDescent="0.2">
      <c r="A36" s="290" t="s">
        <v>64</v>
      </c>
      <c r="B36" s="290">
        <v>35</v>
      </c>
      <c r="C36" s="290">
        <v>60</v>
      </c>
      <c r="D36" s="590"/>
      <c r="E36" s="590"/>
      <c r="F36" s="581">
        <v>60</v>
      </c>
      <c r="G36" s="591" t="s">
        <v>310</v>
      </c>
      <c r="H36" s="583"/>
      <c r="I36" s="583"/>
      <c r="J36" s="583"/>
      <c r="K36" s="586"/>
      <c r="L36" s="586"/>
      <c r="M36" s="586"/>
    </row>
    <row r="37" spans="1:13" x14ac:dyDescent="0.2">
      <c r="A37" s="290" t="s">
        <v>65</v>
      </c>
      <c r="B37" s="290">
        <v>40</v>
      </c>
      <c r="C37" s="290">
        <v>0</v>
      </c>
      <c r="D37" s="590"/>
      <c r="E37" s="590"/>
      <c r="F37" s="581" t="s">
        <v>318</v>
      </c>
      <c r="G37" s="591"/>
      <c r="H37" s="583"/>
      <c r="I37" s="586"/>
      <c r="J37" s="586"/>
      <c r="K37" s="586"/>
      <c r="L37" s="586"/>
    </row>
    <row r="38" spans="1:13" x14ac:dyDescent="0.2">
      <c r="A38" s="290" t="s">
        <v>66</v>
      </c>
      <c r="B38" s="290">
        <v>30</v>
      </c>
      <c r="C38" s="290">
        <v>60</v>
      </c>
      <c r="D38" s="590"/>
      <c r="E38" s="590"/>
      <c r="F38" s="581">
        <v>60</v>
      </c>
      <c r="G38" s="591" t="s">
        <v>310</v>
      </c>
      <c r="H38" s="583"/>
      <c r="I38" s="586"/>
      <c r="J38" s="586"/>
      <c r="K38" s="586"/>
      <c r="L38" s="586"/>
    </row>
    <row r="39" spans="1:13" x14ac:dyDescent="0.2">
      <c r="A39" s="290" t="s">
        <v>67</v>
      </c>
      <c r="B39" s="290">
        <v>35</v>
      </c>
      <c r="C39" s="290">
        <v>0</v>
      </c>
      <c r="D39" s="590"/>
      <c r="E39" s="590"/>
      <c r="F39" s="581" t="s">
        <v>318</v>
      </c>
      <c r="G39" s="591"/>
      <c r="H39" s="583"/>
      <c r="I39" s="583"/>
      <c r="J39" s="583"/>
      <c r="K39" s="583"/>
      <c r="L39" s="583"/>
    </row>
    <row r="40" spans="1:13" x14ac:dyDescent="0.2">
      <c r="A40" s="290" t="s">
        <v>68</v>
      </c>
      <c r="B40" s="290">
        <v>30</v>
      </c>
      <c r="C40" s="290">
        <v>60</v>
      </c>
      <c r="D40" s="590"/>
      <c r="E40" s="590"/>
      <c r="F40" s="581">
        <v>60</v>
      </c>
      <c r="G40" s="591" t="s">
        <v>310</v>
      </c>
      <c r="H40" s="583"/>
      <c r="I40" s="583"/>
      <c r="J40" s="583"/>
      <c r="K40" s="583"/>
      <c r="L40" s="583"/>
    </row>
    <row r="41" spans="1:13" x14ac:dyDescent="0.2">
      <c r="A41" s="290" t="s">
        <v>69</v>
      </c>
      <c r="B41" s="290">
        <v>20</v>
      </c>
      <c r="C41" s="290">
        <v>60</v>
      </c>
      <c r="D41" s="590"/>
      <c r="E41" s="590"/>
      <c r="F41" s="581">
        <v>60</v>
      </c>
      <c r="G41" s="591" t="s">
        <v>310</v>
      </c>
      <c r="H41" s="583"/>
      <c r="I41" s="583"/>
      <c r="J41" s="583"/>
      <c r="K41" s="583"/>
      <c r="L41" s="583"/>
    </row>
    <row r="42" spans="1:13" x14ac:dyDescent="0.2">
      <c r="A42" s="290" t="s">
        <v>1152</v>
      </c>
      <c r="B42" s="290">
        <v>15</v>
      </c>
      <c r="C42" s="290">
        <v>0</v>
      </c>
      <c r="D42" s="590"/>
      <c r="E42" s="590"/>
      <c r="F42" s="581">
        <v>60</v>
      </c>
      <c r="G42" s="591"/>
      <c r="H42" s="583"/>
      <c r="I42" s="583"/>
      <c r="J42" s="583"/>
      <c r="K42" s="583"/>
      <c r="L42" s="583"/>
    </row>
    <row r="43" spans="1:13" x14ac:dyDescent="0.2">
      <c r="A43" s="290" t="s">
        <v>70</v>
      </c>
      <c r="B43" s="290">
        <v>25</v>
      </c>
      <c r="C43" s="290">
        <v>60</v>
      </c>
      <c r="D43" s="590"/>
      <c r="E43" s="590"/>
      <c r="F43" s="581">
        <v>30</v>
      </c>
      <c r="G43" s="591" t="s">
        <v>310</v>
      </c>
      <c r="H43" s="583"/>
      <c r="I43" s="583"/>
      <c r="J43" s="583"/>
      <c r="K43" s="583"/>
      <c r="L43" s="583"/>
    </row>
    <row r="44" spans="1:13" x14ac:dyDescent="0.2">
      <c r="A44" s="290"/>
      <c r="B44" s="290"/>
      <c r="C44" s="290"/>
      <c r="D44" s="590"/>
      <c r="E44" s="590"/>
      <c r="F44" s="581"/>
      <c r="G44" s="583"/>
      <c r="H44" s="583"/>
      <c r="I44" s="583"/>
      <c r="J44" s="583"/>
      <c r="K44" s="583"/>
      <c r="L44" s="583"/>
    </row>
    <row r="45" spans="1:13" x14ac:dyDescent="0.2">
      <c r="A45" s="290" t="s">
        <v>311</v>
      </c>
      <c r="B45" s="290">
        <v>150</v>
      </c>
      <c r="C45" s="290">
        <v>60</v>
      </c>
      <c r="D45" s="590"/>
      <c r="E45" s="590"/>
      <c r="F45" s="581">
        <v>30</v>
      </c>
      <c r="G45" s="583" t="s">
        <v>306</v>
      </c>
      <c r="H45" s="583"/>
      <c r="I45" s="583"/>
      <c r="J45" s="583"/>
      <c r="K45" s="583"/>
      <c r="L45" s="583"/>
    </row>
    <row r="46" spans="1:13" x14ac:dyDescent="0.2">
      <c r="A46" s="290" t="s">
        <v>312</v>
      </c>
      <c r="B46" s="290">
        <v>250</v>
      </c>
      <c r="C46" s="290">
        <v>60</v>
      </c>
      <c r="D46" s="590"/>
      <c r="E46" s="590"/>
      <c r="F46" s="581">
        <v>30</v>
      </c>
      <c r="G46" s="583" t="s">
        <v>306</v>
      </c>
      <c r="H46" s="583"/>
      <c r="I46" s="583"/>
      <c r="J46" s="583"/>
      <c r="K46" s="583"/>
      <c r="L46" s="583"/>
    </row>
    <row r="47" spans="1:13" x14ac:dyDescent="0.2">
      <c r="A47" s="290" t="s">
        <v>313</v>
      </c>
      <c r="B47" s="290">
        <v>250</v>
      </c>
      <c r="C47" s="290">
        <v>60</v>
      </c>
      <c r="D47" s="590"/>
      <c r="E47" s="590"/>
      <c r="F47" s="581">
        <v>30</v>
      </c>
      <c r="G47" s="583" t="s">
        <v>306</v>
      </c>
      <c r="H47" s="583"/>
      <c r="I47" s="583"/>
      <c r="J47" s="583"/>
      <c r="K47" s="583"/>
      <c r="L47" s="583"/>
    </row>
    <row r="48" spans="1:13" x14ac:dyDescent="0.2">
      <c r="A48" s="290" t="s">
        <v>314</v>
      </c>
      <c r="B48" s="290">
        <v>250</v>
      </c>
      <c r="C48" s="290">
        <v>60</v>
      </c>
      <c r="D48" s="590"/>
      <c r="E48" s="590"/>
      <c r="F48" s="581">
        <v>30</v>
      </c>
      <c r="G48" s="583" t="s">
        <v>306</v>
      </c>
      <c r="H48" s="583"/>
      <c r="I48" s="583"/>
      <c r="J48" s="583"/>
      <c r="K48" s="583"/>
      <c r="L48" s="583"/>
    </row>
    <row r="49" spans="1:12" x14ac:dyDescent="0.2">
      <c r="A49" s="290" t="s">
        <v>315</v>
      </c>
      <c r="B49" s="290">
        <v>200</v>
      </c>
      <c r="C49" s="290">
        <v>60</v>
      </c>
      <c r="D49" s="590"/>
      <c r="E49" s="590"/>
      <c r="F49" s="581">
        <v>30</v>
      </c>
      <c r="G49" s="583" t="s">
        <v>306</v>
      </c>
      <c r="H49" s="583"/>
      <c r="I49" s="583"/>
      <c r="J49" s="583"/>
      <c r="K49" s="583"/>
      <c r="L49" s="583"/>
    </row>
    <row r="50" spans="1:12" x14ac:dyDescent="0.2">
      <c r="A50" s="290" t="s">
        <v>316</v>
      </c>
      <c r="B50" s="290">
        <v>250</v>
      </c>
      <c r="C50" s="290">
        <v>60</v>
      </c>
      <c r="D50" s="590"/>
      <c r="E50" s="590"/>
      <c r="F50" s="581">
        <v>30</v>
      </c>
      <c r="G50" s="583" t="s">
        <v>306</v>
      </c>
      <c r="H50" s="583"/>
      <c r="I50" s="583"/>
      <c r="J50" s="583"/>
      <c r="K50" s="583"/>
      <c r="L50" s="583"/>
    </row>
    <row r="51" spans="1:12" x14ac:dyDescent="0.2">
      <c r="A51" s="290" t="s">
        <v>317</v>
      </c>
      <c r="B51" s="290">
        <v>200</v>
      </c>
      <c r="C51" s="290">
        <v>0</v>
      </c>
      <c r="D51" s="590"/>
      <c r="E51" s="590"/>
      <c r="F51" s="581" t="s">
        <v>318</v>
      </c>
      <c r="G51" s="583" t="s">
        <v>306</v>
      </c>
      <c r="H51" s="583"/>
      <c r="I51" s="583"/>
      <c r="J51" s="583"/>
      <c r="K51" s="583"/>
      <c r="L51" s="583"/>
    </row>
    <row r="52" spans="1:12" x14ac:dyDescent="0.2">
      <c r="A52" s="290"/>
      <c r="B52" s="290"/>
      <c r="C52" s="290"/>
      <c r="D52" s="590"/>
      <c r="E52" s="590"/>
      <c r="F52" s="581"/>
      <c r="G52" s="589"/>
      <c r="H52" s="583"/>
      <c r="I52" s="583"/>
      <c r="J52" s="583"/>
      <c r="K52" s="583"/>
      <c r="L52" s="583"/>
    </row>
    <row r="53" spans="1:12" x14ac:dyDescent="0.2">
      <c r="A53" s="290" t="s">
        <v>71</v>
      </c>
      <c r="B53" s="290">
        <v>350</v>
      </c>
      <c r="C53" s="290">
        <v>170</v>
      </c>
      <c r="D53" s="590">
        <v>0.24</v>
      </c>
      <c r="E53" s="590">
        <v>0.4</v>
      </c>
      <c r="F53" s="581">
        <v>90</v>
      </c>
      <c r="G53" s="589"/>
      <c r="H53" s="583"/>
      <c r="I53" s="583"/>
      <c r="J53" s="583"/>
      <c r="K53" s="583"/>
      <c r="L53" s="583"/>
    </row>
    <row r="54" spans="1:12" x14ac:dyDescent="0.2">
      <c r="A54" s="290" t="s">
        <v>72</v>
      </c>
      <c r="B54" s="290">
        <v>260</v>
      </c>
      <c r="C54" s="290">
        <v>130</v>
      </c>
      <c r="D54" s="590">
        <v>0.24</v>
      </c>
      <c r="E54" s="590">
        <v>0.4</v>
      </c>
      <c r="F54" s="581">
        <v>60</v>
      </c>
      <c r="G54" s="591" t="s">
        <v>310</v>
      </c>
      <c r="H54" s="583"/>
      <c r="I54" s="583"/>
      <c r="J54" s="583"/>
      <c r="K54" s="583"/>
      <c r="L54" s="583"/>
    </row>
    <row r="55" spans="1:12" x14ac:dyDescent="0.2">
      <c r="A55" s="586"/>
      <c r="B55" s="586"/>
      <c r="C55" s="586"/>
      <c r="D55" s="586"/>
      <c r="E55" s="586"/>
      <c r="F55" s="588"/>
      <c r="G55" s="583"/>
      <c r="H55" s="583"/>
      <c r="I55" s="583"/>
      <c r="J55" s="583"/>
      <c r="K55" s="583"/>
      <c r="L55" s="583"/>
    </row>
    <row r="56" spans="1:12" x14ac:dyDescent="0.2">
      <c r="A56" s="290" t="s">
        <v>320</v>
      </c>
      <c r="B56" s="290">
        <v>80</v>
      </c>
      <c r="C56" s="589">
        <v>160</v>
      </c>
      <c r="D56" s="586">
        <v>1</v>
      </c>
      <c r="E56" s="586">
        <v>1.5</v>
      </c>
      <c r="F56" s="589">
        <v>60</v>
      </c>
      <c r="G56" s="582" t="s">
        <v>306</v>
      </c>
      <c r="H56" s="583"/>
      <c r="I56" s="583"/>
      <c r="J56" s="583"/>
      <c r="K56" s="583"/>
      <c r="L56" s="583"/>
    </row>
    <row r="57" spans="1:12" x14ac:dyDescent="0.2">
      <c r="A57" s="290" t="s">
        <v>115</v>
      </c>
      <c r="B57" s="290">
        <v>80</v>
      </c>
      <c r="C57" s="589">
        <v>100</v>
      </c>
      <c r="D57" s="586">
        <v>1</v>
      </c>
      <c r="E57" s="586">
        <v>1.5</v>
      </c>
      <c r="F57" s="589">
        <v>60</v>
      </c>
      <c r="G57" s="582" t="s">
        <v>306</v>
      </c>
      <c r="H57" s="583"/>
      <c r="I57" s="583"/>
      <c r="J57" s="583"/>
      <c r="K57" s="583"/>
      <c r="L57" s="583"/>
    </row>
    <row r="58" spans="1:12" x14ac:dyDescent="0.2">
      <c r="A58" s="290" t="s">
        <v>321</v>
      </c>
      <c r="B58" s="290">
        <v>200</v>
      </c>
      <c r="C58" s="589">
        <v>100</v>
      </c>
      <c r="D58" s="586">
        <v>0.2</v>
      </c>
      <c r="E58" s="586">
        <v>0.3</v>
      </c>
      <c r="F58" s="589">
        <v>60</v>
      </c>
      <c r="G58" s="582" t="s">
        <v>306</v>
      </c>
      <c r="H58" s="583"/>
      <c r="I58" s="583"/>
      <c r="J58" s="583"/>
      <c r="K58" s="583"/>
      <c r="L58" s="583"/>
    </row>
    <row r="59" spans="1:12" x14ac:dyDescent="0.2">
      <c r="A59" s="290" t="s">
        <v>322</v>
      </c>
      <c r="B59" s="290">
        <v>450</v>
      </c>
      <c r="C59" s="589">
        <v>200</v>
      </c>
      <c r="D59" s="586">
        <v>0.2</v>
      </c>
      <c r="E59" s="586">
        <v>0.3</v>
      </c>
      <c r="F59" s="589">
        <v>90</v>
      </c>
      <c r="G59" s="582" t="s">
        <v>306</v>
      </c>
      <c r="H59" s="583"/>
      <c r="I59" s="583"/>
      <c r="J59" s="583"/>
      <c r="K59" s="583"/>
      <c r="L59" s="583"/>
    </row>
    <row r="60" spans="1:12" x14ac:dyDescent="0.2">
      <c r="A60" s="290" t="s">
        <v>323</v>
      </c>
      <c r="B60" s="290">
        <v>450</v>
      </c>
      <c r="C60" s="589">
        <v>200</v>
      </c>
      <c r="D60" s="586">
        <v>0.2</v>
      </c>
      <c r="E60" s="586">
        <v>0.3</v>
      </c>
      <c r="F60" s="589">
        <v>90</v>
      </c>
      <c r="G60" s="582" t="s">
        <v>306</v>
      </c>
      <c r="H60" s="583"/>
      <c r="I60" s="583"/>
      <c r="J60" s="583"/>
      <c r="K60" s="583"/>
      <c r="L60" s="583"/>
    </row>
    <row r="61" spans="1:12" x14ac:dyDescent="0.2">
      <c r="A61" s="290" t="s">
        <v>324</v>
      </c>
      <c r="B61" s="290">
        <v>450</v>
      </c>
      <c r="C61" s="589">
        <v>200</v>
      </c>
      <c r="D61" s="586">
        <v>0.2</v>
      </c>
      <c r="E61" s="586">
        <v>0.3</v>
      </c>
      <c r="F61" s="589">
        <v>90</v>
      </c>
      <c r="G61" s="582" t="s">
        <v>306</v>
      </c>
      <c r="H61" s="583"/>
      <c r="I61" s="583"/>
      <c r="J61" s="583"/>
      <c r="K61" s="583"/>
      <c r="L61" s="583"/>
    </row>
    <row r="62" spans="1:12" x14ac:dyDescent="0.2">
      <c r="A62" s="290" t="s">
        <v>325</v>
      </c>
      <c r="B62" s="290">
        <v>350</v>
      </c>
      <c r="C62" s="589">
        <v>200</v>
      </c>
      <c r="D62" s="586">
        <v>0.2</v>
      </c>
      <c r="E62" s="586">
        <v>0.3</v>
      </c>
      <c r="F62" s="589">
        <v>90</v>
      </c>
      <c r="G62" s="582" t="s">
        <v>306</v>
      </c>
      <c r="H62" s="583"/>
      <c r="I62" s="583"/>
      <c r="J62" s="583"/>
      <c r="K62" s="583"/>
      <c r="L62" s="583"/>
    </row>
    <row r="63" spans="1:12" x14ac:dyDescent="0.2">
      <c r="A63" s="290" t="s">
        <v>326</v>
      </c>
      <c r="B63" s="290">
        <v>350</v>
      </c>
      <c r="C63" s="589">
        <v>180</v>
      </c>
      <c r="D63" s="586">
        <v>0.2</v>
      </c>
      <c r="E63" s="586">
        <v>0.3</v>
      </c>
      <c r="F63" s="589">
        <v>90</v>
      </c>
      <c r="G63" s="582" t="s">
        <v>306</v>
      </c>
      <c r="H63" s="583"/>
      <c r="I63" s="583"/>
      <c r="J63" s="583"/>
      <c r="K63" s="583"/>
      <c r="L63" s="583"/>
    </row>
    <row r="64" spans="1:12" x14ac:dyDescent="0.2">
      <c r="A64" s="290" t="s">
        <v>327</v>
      </c>
      <c r="B64" s="290">
        <v>300</v>
      </c>
      <c r="C64" s="589">
        <v>150</v>
      </c>
      <c r="D64" s="586">
        <v>0.2</v>
      </c>
      <c r="E64" s="586">
        <v>0.3</v>
      </c>
      <c r="F64" s="589">
        <v>90</v>
      </c>
      <c r="G64" s="582" t="s">
        <v>306</v>
      </c>
      <c r="H64" s="583"/>
      <c r="I64" s="583"/>
      <c r="J64" s="583"/>
      <c r="K64" s="583"/>
      <c r="L64" s="583"/>
    </row>
    <row r="65" spans="1:12" x14ac:dyDescent="0.2">
      <c r="A65" s="290" t="s">
        <v>328</v>
      </c>
      <c r="B65" s="290">
        <v>300</v>
      </c>
      <c r="C65" s="589">
        <v>160</v>
      </c>
      <c r="D65" s="586">
        <v>0.2</v>
      </c>
      <c r="E65" s="586">
        <v>0.3</v>
      </c>
      <c r="F65" s="589">
        <v>60</v>
      </c>
      <c r="G65" s="582" t="s">
        <v>306</v>
      </c>
      <c r="H65" s="583"/>
      <c r="I65" s="583"/>
      <c r="J65" s="583"/>
      <c r="K65" s="583"/>
      <c r="L65" s="583"/>
    </row>
    <row r="66" spans="1:12" x14ac:dyDescent="0.2">
      <c r="A66" s="290" t="s">
        <v>329</v>
      </c>
      <c r="B66" s="290">
        <v>400</v>
      </c>
      <c r="C66" s="589">
        <v>120</v>
      </c>
      <c r="D66" s="586">
        <v>0.2</v>
      </c>
      <c r="E66" s="586">
        <v>0.3</v>
      </c>
      <c r="F66" s="589">
        <v>90</v>
      </c>
      <c r="G66" s="582" t="s">
        <v>306</v>
      </c>
      <c r="H66" s="583"/>
      <c r="I66" s="583"/>
      <c r="J66" s="583"/>
      <c r="K66" s="583"/>
      <c r="L66" s="583"/>
    </row>
    <row r="67" spans="1:12" x14ac:dyDescent="0.2">
      <c r="A67" s="290" t="s">
        <v>330</v>
      </c>
      <c r="B67" s="290">
        <v>300</v>
      </c>
      <c r="C67" s="589">
        <v>150</v>
      </c>
      <c r="D67" s="586">
        <v>0.2</v>
      </c>
      <c r="E67" s="586">
        <v>0.3</v>
      </c>
      <c r="F67" s="589">
        <v>60</v>
      </c>
      <c r="G67" s="582" t="s">
        <v>306</v>
      </c>
      <c r="H67" s="583"/>
      <c r="I67" s="583"/>
      <c r="J67" s="583"/>
      <c r="K67" s="583"/>
      <c r="L67" s="583"/>
    </row>
    <row r="68" spans="1:12" x14ac:dyDescent="0.2">
      <c r="A68" s="592" t="s">
        <v>697</v>
      </c>
      <c r="B68" s="592">
        <v>300</v>
      </c>
      <c r="C68" s="592">
        <v>120</v>
      </c>
      <c r="D68" s="592">
        <v>1.5</v>
      </c>
      <c r="E68" s="592">
        <v>1</v>
      </c>
      <c r="F68" s="592">
        <v>60</v>
      </c>
      <c r="G68" s="593" t="s">
        <v>306</v>
      </c>
      <c r="H68" s="583"/>
    </row>
    <row r="69" spans="1:12" x14ac:dyDescent="0.2">
      <c r="A69" s="592" t="s">
        <v>1162</v>
      </c>
      <c r="B69" s="592">
        <v>500</v>
      </c>
      <c r="C69" s="592">
        <v>140</v>
      </c>
      <c r="D69" s="592">
        <v>0.2</v>
      </c>
      <c r="E69" s="592">
        <v>0.3</v>
      </c>
      <c r="F69" s="592">
        <v>60</v>
      </c>
      <c r="G69" s="593" t="s">
        <v>1163</v>
      </c>
      <c r="H69" s="583"/>
    </row>
    <row r="70" spans="1:12" x14ac:dyDescent="0.2">
      <c r="A70" s="290"/>
      <c r="B70" s="290"/>
      <c r="C70" s="586"/>
      <c r="D70" s="590"/>
      <c r="E70" s="590"/>
      <c r="F70" s="581"/>
      <c r="G70" s="591"/>
      <c r="H70" s="583"/>
      <c r="I70" s="583"/>
      <c r="J70" s="583"/>
      <c r="K70" s="583"/>
      <c r="L70" s="583"/>
    </row>
    <row r="71" spans="1:12" x14ac:dyDescent="0.2">
      <c r="A71" s="290" t="s">
        <v>73</v>
      </c>
      <c r="B71" s="290">
        <v>350</v>
      </c>
      <c r="C71" s="290">
        <v>180</v>
      </c>
      <c r="D71" s="590">
        <v>0.2</v>
      </c>
      <c r="E71" s="590">
        <v>0.3</v>
      </c>
      <c r="F71" s="581">
        <v>90</v>
      </c>
      <c r="G71" s="591"/>
      <c r="H71" s="583"/>
      <c r="I71" s="583"/>
      <c r="J71" s="583"/>
      <c r="K71" s="583"/>
      <c r="L71" s="583"/>
    </row>
    <row r="72" spans="1:12" x14ac:dyDescent="0.2">
      <c r="A72" s="290" t="s">
        <v>74</v>
      </c>
      <c r="B72" s="290">
        <v>350</v>
      </c>
      <c r="C72" s="290">
        <v>100</v>
      </c>
      <c r="D72" s="590">
        <v>0.2</v>
      </c>
      <c r="E72" s="590">
        <v>0.3</v>
      </c>
      <c r="F72" s="581">
        <v>90</v>
      </c>
      <c r="G72" s="591"/>
      <c r="H72" s="583"/>
      <c r="I72" s="583"/>
      <c r="J72" s="583"/>
      <c r="K72" s="583"/>
      <c r="L72" s="583"/>
    </row>
    <row r="73" spans="1:12" x14ac:dyDescent="0.2">
      <c r="A73" s="290" t="s">
        <v>75</v>
      </c>
      <c r="B73" s="290">
        <v>350</v>
      </c>
      <c r="C73" s="290">
        <v>0</v>
      </c>
      <c r="D73" s="590">
        <v>0</v>
      </c>
      <c r="E73" s="590">
        <v>0</v>
      </c>
      <c r="F73" s="581" t="s">
        <v>318</v>
      </c>
      <c r="G73" s="591"/>
      <c r="H73" s="583"/>
      <c r="I73" s="583"/>
      <c r="J73" s="583"/>
      <c r="K73" s="583"/>
      <c r="L73" s="583"/>
    </row>
    <row r="74" spans="1:12" x14ac:dyDescent="0.2">
      <c r="A74" s="290"/>
      <c r="B74" s="290"/>
      <c r="C74" s="290"/>
      <c r="D74" s="590"/>
      <c r="E74" s="590"/>
      <c r="F74" s="581"/>
      <c r="G74" s="591"/>
      <c r="H74" s="583"/>
      <c r="I74" s="583"/>
      <c r="J74" s="583"/>
      <c r="K74" s="583"/>
      <c r="L74" s="583"/>
    </row>
    <row r="75" spans="1:12" x14ac:dyDescent="0.2">
      <c r="A75" s="290" t="s">
        <v>331</v>
      </c>
      <c r="B75" s="290">
        <v>200</v>
      </c>
      <c r="C75" s="290">
        <v>155</v>
      </c>
      <c r="D75" s="590">
        <v>0.5</v>
      </c>
      <c r="E75" s="590">
        <v>0.5</v>
      </c>
      <c r="F75" s="581">
        <v>60</v>
      </c>
      <c r="G75" s="290" t="s">
        <v>306</v>
      </c>
      <c r="H75" s="583"/>
      <c r="I75" s="583"/>
      <c r="J75" s="583"/>
      <c r="K75" s="583"/>
      <c r="L75" s="583"/>
    </row>
    <row r="76" spans="1:12" x14ac:dyDescent="0.2">
      <c r="A76" s="290" t="s">
        <v>120</v>
      </c>
      <c r="B76" s="290">
        <v>20</v>
      </c>
      <c r="C76" s="290">
        <v>100</v>
      </c>
      <c r="D76" s="590">
        <v>2</v>
      </c>
      <c r="E76" s="590">
        <v>3</v>
      </c>
      <c r="F76" s="581">
        <v>60</v>
      </c>
      <c r="G76" s="290" t="s">
        <v>306</v>
      </c>
      <c r="H76" s="583"/>
      <c r="I76" s="583"/>
      <c r="J76" s="583"/>
      <c r="K76" s="583"/>
      <c r="L76" s="583"/>
    </row>
    <row r="77" spans="1:12" x14ac:dyDescent="0.2">
      <c r="A77" s="290" t="s">
        <v>121</v>
      </c>
      <c r="B77" s="290">
        <v>20</v>
      </c>
      <c r="C77" s="290">
        <v>100</v>
      </c>
      <c r="D77" s="590">
        <v>2</v>
      </c>
      <c r="E77" s="590">
        <v>3</v>
      </c>
      <c r="F77" s="581">
        <v>60</v>
      </c>
      <c r="G77" s="290" t="s">
        <v>306</v>
      </c>
      <c r="L77" s="583"/>
    </row>
    <row r="78" spans="1:12" x14ac:dyDescent="0.2">
      <c r="A78" s="290" t="s">
        <v>332</v>
      </c>
      <c r="B78" s="290">
        <v>20</v>
      </c>
      <c r="C78" s="290">
        <v>100</v>
      </c>
      <c r="D78" s="590">
        <v>2</v>
      </c>
      <c r="E78" s="590">
        <v>3</v>
      </c>
      <c r="F78" s="581">
        <v>60</v>
      </c>
      <c r="G78" s="290" t="s">
        <v>306</v>
      </c>
      <c r="L78" s="583"/>
    </row>
    <row r="79" spans="1:12" x14ac:dyDescent="0.2">
      <c r="A79" s="290" t="s">
        <v>333</v>
      </c>
      <c r="B79" s="290">
        <v>500</v>
      </c>
      <c r="C79" s="290">
        <v>150</v>
      </c>
      <c r="D79" s="590">
        <v>0.2</v>
      </c>
      <c r="E79" s="590">
        <v>0.3</v>
      </c>
      <c r="F79" s="581">
        <v>90</v>
      </c>
      <c r="G79" s="290" t="s">
        <v>306</v>
      </c>
      <c r="H79" s="583"/>
      <c r="I79" s="583"/>
      <c r="J79" s="583"/>
      <c r="K79" s="583"/>
      <c r="L79" s="583"/>
    </row>
    <row r="80" spans="1:12" x14ac:dyDescent="0.2">
      <c r="A80" s="290" t="s">
        <v>334</v>
      </c>
      <c r="B80" s="290">
        <v>250</v>
      </c>
      <c r="C80" s="290">
        <v>185</v>
      </c>
      <c r="D80" s="590">
        <v>0.2</v>
      </c>
      <c r="E80" s="590">
        <v>0.3</v>
      </c>
      <c r="F80" s="581">
        <v>60</v>
      </c>
      <c r="G80" s="290" t="s">
        <v>306</v>
      </c>
      <c r="H80" s="583"/>
      <c r="I80" s="583"/>
      <c r="J80" s="583"/>
      <c r="K80" s="583"/>
      <c r="L80" s="583"/>
    </row>
    <row r="81" spans="1:12" x14ac:dyDescent="0.2">
      <c r="A81" s="290" t="s">
        <v>335</v>
      </c>
      <c r="B81" s="290">
        <v>450</v>
      </c>
      <c r="C81" s="290">
        <v>180</v>
      </c>
      <c r="D81" s="590">
        <v>0.2</v>
      </c>
      <c r="E81" s="590">
        <v>0.3</v>
      </c>
      <c r="F81" s="581">
        <v>90</v>
      </c>
      <c r="G81" s="290" t="s">
        <v>306</v>
      </c>
      <c r="H81" s="583"/>
      <c r="I81" s="583"/>
      <c r="J81" s="583"/>
      <c r="K81" s="583"/>
      <c r="L81" s="583"/>
    </row>
    <row r="82" spans="1:12" x14ac:dyDescent="0.2">
      <c r="A82" s="290"/>
      <c r="B82" s="290"/>
      <c r="C82" s="290"/>
      <c r="D82" s="590"/>
      <c r="E82" s="586"/>
      <c r="F82" s="590"/>
      <c r="G82" s="591"/>
      <c r="H82" s="583"/>
      <c r="I82" s="583"/>
      <c r="J82" s="583"/>
      <c r="K82" s="583"/>
      <c r="L82" s="583"/>
    </row>
    <row r="83" spans="1:12" x14ac:dyDescent="0.2">
      <c r="A83" s="290" t="s">
        <v>336</v>
      </c>
      <c r="B83" s="290">
        <v>650</v>
      </c>
      <c r="C83" s="290">
        <v>190</v>
      </c>
      <c r="D83" s="590">
        <v>0.2</v>
      </c>
      <c r="E83" s="590">
        <v>0.24</v>
      </c>
      <c r="F83" s="581">
        <v>90</v>
      </c>
      <c r="G83" s="290" t="s">
        <v>306</v>
      </c>
      <c r="H83" s="583"/>
      <c r="I83" s="583"/>
      <c r="J83" s="583"/>
      <c r="K83" s="583"/>
      <c r="L83" s="583"/>
    </row>
    <row r="84" spans="1:12" x14ac:dyDescent="0.2">
      <c r="A84" s="290" t="s">
        <v>337</v>
      </c>
      <c r="B84" s="290">
        <v>850</v>
      </c>
      <c r="C84" s="290">
        <v>220</v>
      </c>
      <c r="D84" s="590">
        <v>0.18</v>
      </c>
      <c r="E84" s="590">
        <v>0.22</v>
      </c>
      <c r="F84" s="581">
        <v>90</v>
      </c>
      <c r="G84" s="290" t="s">
        <v>306</v>
      </c>
      <c r="H84" s="583"/>
      <c r="I84" s="583"/>
      <c r="J84" s="583"/>
      <c r="K84" s="583"/>
      <c r="L84" s="583"/>
    </row>
    <row r="85" spans="1:12" ht="16.149999999999999" customHeight="1" thickBot="1" x14ac:dyDescent="0.25">
      <c r="A85" s="290"/>
      <c r="B85" s="290"/>
      <c r="C85" s="290"/>
      <c r="D85" s="590"/>
      <c r="E85" s="586"/>
      <c r="F85" s="590"/>
      <c r="G85" s="591"/>
      <c r="H85" s="583"/>
      <c r="I85" s="583"/>
      <c r="J85" s="583"/>
      <c r="K85" s="583"/>
      <c r="L85" s="583"/>
    </row>
    <row r="86" spans="1:12" ht="16.149999999999999" customHeight="1" thickBot="1" x14ac:dyDescent="0.25">
      <c r="A86" s="290" t="s">
        <v>338</v>
      </c>
      <c r="B86" s="290">
        <v>30</v>
      </c>
      <c r="C86" s="290">
        <v>120</v>
      </c>
      <c r="D86" s="589">
        <v>2</v>
      </c>
      <c r="E86" s="589">
        <v>3</v>
      </c>
      <c r="F86" s="581">
        <v>90</v>
      </c>
      <c r="G86" s="290" t="s">
        <v>306</v>
      </c>
      <c r="H86" s="835" t="s">
        <v>344</v>
      </c>
      <c r="I86" s="836"/>
      <c r="J86" s="594" t="s">
        <v>346</v>
      </c>
      <c r="K86" s="583"/>
      <c r="L86" s="583"/>
    </row>
    <row r="87" spans="1:12" ht="13.5" thickBot="1" x14ac:dyDescent="0.25">
      <c r="A87" s="290" t="s">
        <v>339</v>
      </c>
      <c r="B87" s="290">
        <v>20</v>
      </c>
      <c r="C87" s="290">
        <v>100</v>
      </c>
      <c r="D87" s="589">
        <v>2</v>
      </c>
      <c r="E87" s="589">
        <v>2</v>
      </c>
      <c r="F87" s="581">
        <v>60</v>
      </c>
      <c r="G87" s="290" t="s">
        <v>306</v>
      </c>
      <c r="H87" s="835" t="s">
        <v>344</v>
      </c>
      <c r="I87" s="836"/>
      <c r="J87" s="594" t="s">
        <v>345</v>
      </c>
      <c r="K87" s="583"/>
      <c r="L87" s="583"/>
    </row>
    <row r="88" spans="1:12" x14ac:dyDescent="0.2">
      <c r="A88" s="290" t="s">
        <v>340</v>
      </c>
      <c r="B88" s="290">
        <v>30</v>
      </c>
      <c r="C88" s="290">
        <v>190</v>
      </c>
      <c r="D88" s="589">
        <v>2</v>
      </c>
      <c r="E88" s="589">
        <v>3</v>
      </c>
      <c r="F88" s="581">
        <v>60</v>
      </c>
      <c r="G88" s="290" t="s">
        <v>306</v>
      </c>
      <c r="H88" s="583"/>
      <c r="I88" s="583"/>
      <c r="J88" s="583"/>
      <c r="K88" s="583"/>
      <c r="L88" s="583"/>
    </row>
    <row r="89" spans="1:12" x14ac:dyDescent="0.2">
      <c r="A89" s="290" t="s">
        <v>341</v>
      </c>
      <c r="B89" s="290">
        <v>25</v>
      </c>
      <c r="C89" s="290">
        <v>160</v>
      </c>
      <c r="D89" s="589">
        <v>2</v>
      </c>
      <c r="E89" s="589">
        <v>2</v>
      </c>
      <c r="F89" s="581">
        <v>90</v>
      </c>
      <c r="G89" s="290" t="s">
        <v>306</v>
      </c>
      <c r="H89" s="583"/>
      <c r="I89" s="583"/>
      <c r="J89" s="595" t="s">
        <v>346</v>
      </c>
      <c r="K89" s="583"/>
      <c r="L89" s="583"/>
    </row>
    <row r="90" spans="1:12" x14ac:dyDescent="0.2">
      <c r="A90" s="290" t="s">
        <v>342</v>
      </c>
      <c r="B90" s="290">
        <v>20</v>
      </c>
      <c r="C90" s="290">
        <v>110</v>
      </c>
      <c r="D90" s="589">
        <v>2</v>
      </c>
      <c r="E90" s="589">
        <v>3</v>
      </c>
      <c r="F90" s="581">
        <v>60</v>
      </c>
      <c r="G90" s="290" t="s">
        <v>306</v>
      </c>
      <c r="H90" s="583"/>
      <c r="I90" s="583"/>
      <c r="J90" s="583"/>
      <c r="K90" s="583"/>
      <c r="L90" s="583"/>
    </row>
    <row r="91" spans="1:12" x14ac:dyDescent="0.2">
      <c r="A91" s="290" t="s">
        <v>343</v>
      </c>
      <c r="B91" s="290">
        <v>20</v>
      </c>
      <c r="C91" s="290">
        <v>120</v>
      </c>
      <c r="D91" s="589">
        <v>2</v>
      </c>
      <c r="E91" s="589">
        <v>3</v>
      </c>
      <c r="F91" s="581">
        <v>60</v>
      </c>
      <c r="G91" s="290" t="s">
        <v>306</v>
      </c>
      <c r="H91" s="583"/>
      <c r="I91" s="583"/>
      <c r="J91" s="583"/>
      <c r="K91" s="583"/>
      <c r="L91" s="583"/>
    </row>
    <row r="92" spans="1:12" x14ac:dyDescent="0.2">
      <c r="A92" s="290"/>
      <c r="B92" s="290"/>
      <c r="C92" s="290"/>
      <c r="D92" s="590"/>
      <c r="E92" s="590"/>
      <c r="F92" s="581"/>
      <c r="G92" s="591"/>
      <c r="H92" s="583"/>
      <c r="I92" s="583"/>
      <c r="J92" s="583"/>
      <c r="K92" s="583"/>
      <c r="L92" s="583"/>
    </row>
    <row r="93" spans="1:12" x14ac:dyDescent="0.2">
      <c r="A93" s="290" t="s">
        <v>347</v>
      </c>
      <c r="B93" s="290">
        <v>5</v>
      </c>
      <c r="C93" s="290">
        <v>0</v>
      </c>
      <c r="D93" s="590"/>
      <c r="E93" s="590"/>
      <c r="F93" s="581">
        <v>60</v>
      </c>
      <c r="G93" s="290" t="s">
        <v>306</v>
      </c>
      <c r="H93" s="583"/>
      <c r="I93" s="583"/>
      <c r="J93" s="583"/>
      <c r="K93" s="583"/>
      <c r="L93" s="583"/>
    </row>
    <row r="94" spans="1:12" x14ac:dyDescent="0.2">
      <c r="A94" s="290" t="s">
        <v>348</v>
      </c>
      <c r="B94" s="290">
        <v>10</v>
      </c>
      <c r="C94" s="290">
        <v>60</v>
      </c>
      <c r="D94" s="590"/>
      <c r="E94" s="590"/>
      <c r="F94" s="581">
        <v>30</v>
      </c>
      <c r="G94" s="290" t="s">
        <v>306</v>
      </c>
      <c r="H94" s="583"/>
      <c r="I94" s="583"/>
      <c r="J94" s="583"/>
      <c r="K94" s="583"/>
      <c r="L94" s="583"/>
    </row>
    <row r="95" spans="1:12" x14ac:dyDescent="0.2">
      <c r="A95" s="290" t="s">
        <v>349</v>
      </c>
      <c r="B95" s="290">
        <v>10</v>
      </c>
      <c r="C95" s="290">
        <v>100</v>
      </c>
      <c r="D95" s="589">
        <v>2</v>
      </c>
      <c r="E95" s="589">
        <v>3</v>
      </c>
      <c r="F95" s="581">
        <v>90</v>
      </c>
      <c r="G95" s="290" t="s">
        <v>306</v>
      </c>
      <c r="H95" s="583"/>
      <c r="I95" s="583"/>
      <c r="J95" s="583"/>
      <c r="K95" s="583"/>
      <c r="L95" s="583"/>
    </row>
    <row r="96" spans="1:12" x14ac:dyDescent="0.2">
      <c r="A96" s="290" t="s">
        <v>359</v>
      </c>
      <c r="B96" s="290">
        <v>10</v>
      </c>
      <c r="C96" s="290">
        <v>170</v>
      </c>
      <c r="D96" s="589">
        <v>2</v>
      </c>
      <c r="E96" s="589">
        <v>3</v>
      </c>
      <c r="F96" s="581">
        <v>90</v>
      </c>
      <c r="G96" s="290" t="s">
        <v>306</v>
      </c>
      <c r="H96" s="583"/>
      <c r="I96" s="583"/>
      <c r="J96" s="583"/>
      <c r="K96" s="583"/>
      <c r="L96" s="583"/>
    </row>
    <row r="97" spans="1:12" x14ac:dyDescent="0.2">
      <c r="A97" s="290" t="s">
        <v>360</v>
      </c>
      <c r="B97" s="290">
        <v>10</v>
      </c>
      <c r="C97" s="290">
        <v>180</v>
      </c>
      <c r="D97" s="589">
        <v>2</v>
      </c>
      <c r="E97" s="589">
        <v>3</v>
      </c>
      <c r="F97" s="581">
        <v>90</v>
      </c>
      <c r="G97" s="290" t="s">
        <v>306</v>
      </c>
      <c r="H97" s="583"/>
      <c r="I97" s="583"/>
      <c r="J97" s="583"/>
      <c r="K97" s="583"/>
      <c r="L97" s="583"/>
    </row>
    <row r="98" spans="1:12" x14ac:dyDescent="0.2">
      <c r="A98" s="290"/>
      <c r="B98" s="290"/>
      <c r="C98" s="290"/>
      <c r="D98" s="590"/>
      <c r="E98" s="590"/>
      <c r="F98" s="581"/>
      <c r="G98" s="591"/>
      <c r="H98" s="583"/>
      <c r="I98" s="583"/>
      <c r="J98" s="583"/>
      <c r="K98" s="583"/>
      <c r="L98" s="583"/>
    </row>
    <row r="99" spans="1:12" x14ac:dyDescent="0.2">
      <c r="A99" s="290"/>
      <c r="B99" s="290"/>
      <c r="C99" s="290"/>
      <c r="D99" s="590"/>
      <c r="E99" s="590"/>
      <c r="F99" s="581"/>
      <c r="G99" s="591"/>
      <c r="H99" s="583"/>
      <c r="I99" s="583"/>
      <c r="J99" s="583"/>
      <c r="K99" s="583"/>
      <c r="L99" s="583"/>
    </row>
    <row r="100" spans="1:12" x14ac:dyDescent="0.2">
      <c r="A100" s="290"/>
      <c r="B100" s="290"/>
      <c r="C100" s="290"/>
      <c r="D100" s="590"/>
      <c r="E100" s="590"/>
      <c r="F100" s="581"/>
      <c r="G100" s="591"/>
      <c r="H100" s="583"/>
      <c r="I100" s="583"/>
      <c r="J100" s="583"/>
      <c r="K100" s="583"/>
      <c r="L100" s="583"/>
    </row>
  </sheetData>
  <sheetProtection password="A7DB" sheet="1" selectLockedCells="1"/>
  <mergeCells count="2">
    <mergeCell ref="H86:I86"/>
    <mergeCell ref="H87:I87"/>
  </mergeCell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38</vt:i4>
      </vt:variant>
      <vt:variant>
        <vt:lpstr>Benannte Bereiche</vt:lpstr>
      </vt:variant>
      <vt:variant>
        <vt:i4>52</vt:i4>
      </vt:variant>
    </vt:vector>
  </HeadingPairs>
  <TitlesOfParts>
    <vt:vector size="90" baseType="lpstr">
      <vt:lpstr>Hinweise</vt:lpstr>
      <vt:lpstr>Neu</vt:lpstr>
      <vt:lpstr>Langjähriger Nmin</vt:lpstr>
      <vt:lpstr>Sperrfristen</vt:lpstr>
      <vt:lpstr>Abstände</vt:lpstr>
      <vt:lpstr>Dünger</vt:lpstr>
      <vt:lpstr>Zusammenfassung</vt:lpstr>
      <vt:lpstr>N-Bedarf AL</vt:lpstr>
      <vt:lpstr>Sollwerte N Ackerbau</vt:lpstr>
      <vt:lpstr>N-Bedarf GL</vt:lpstr>
      <vt:lpstr>Sollwerte N Sonderkulturen</vt:lpstr>
      <vt:lpstr>Sollwert N Grünland</vt:lpstr>
      <vt:lpstr>N-Bedarf SK</vt:lpstr>
      <vt:lpstr>N-Bedarf AL §13a</vt:lpstr>
      <vt:lpstr>N-Bedarf GL §13a</vt:lpstr>
      <vt:lpstr>N-Bedarf-SK §13a</vt:lpstr>
      <vt:lpstr>P-Bedarf AL</vt:lpstr>
      <vt:lpstr>Sollwerte P Ackerbau</vt:lpstr>
      <vt:lpstr>P-Bedarf GL</vt:lpstr>
      <vt:lpstr>Sollwert P Grünland</vt:lpstr>
      <vt:lpstr>P-Bedarf SK</vt:lpstr>
      <vt:lpstr>Sollwerte P Sonderkulturen</vt:lpstr>
      <vt:lpstr>P-Bedarf AL §13a</vt:lpstr>
      <vt:lpstr>P-Bedarf GL §13a</vt:lpstr>
      <vt:lpstr>P-Bedarf SK §13a</vt:lpstr>
      <vt:lpstr>N-Plan_AL </vt:lpstr>
      <vt:lpstr>N-Plan_GL</vt:lpstr>
      <vt:lpstr>N-Plan_SK</vt:lpstr>
      <vt:lpstr>N-Plan AL §13a</vt:lpstr>
      <vt:lpstr>N-Plan GL §13a</vt:lpstr>
      <vt:lpstr>N-Plan SK §13a</vt:lpstr>
      <vt:lpstr>Auswertung N-Plan</vt:lpstr>
      <vt:lpstr> Dokumentation AL</vt:lpstr>
      <vt:lpstr>Dokumentation AL §13a</vt:lpstr>
      <vt:lpstr>Gehaltsklassen</vt:lpstr>
      <vt:lpstr>Tabelle4</vt:lpstr>
      <vt:lpstr>Tabelle1</vt:lpstr>
      <vt:lpstr>Tabelle2</vt:lpstr>
      <vt:lpstr>Abdeckung</vt:lpstr>
      <vt:lpstr>Abdeckung_Tab</vt:lpstr>
      <vt:lpstr>' Dokumentation AL'!Drucktitel</vt:lpstr>
      <vt:lpstr>'Dokumentation AL §13a'!Drucktitel</vt:lpstr>
      <vt:lpstr>Dünger!Drucktitel</vt:lpstr>
      <vt:lpstr>'N-Bedarf AL'!Drucktitel</vt:lpstr>
      <vt:lpstr>'N-Bedarf AL §13a'!Drucktitel</vt:lpstr>
      <vt:lpstr>'N-Bedarf GL'!Drucktitel</vt:lpstr>
      <vt:lpstr>'N-Bedarf GL §13a'!Drucktitel</vt:lpstr>
      <vt:lpstr>'N-Bedarf SK'!Drucktitel</vt:lpstr>
      <vt:lpstr>'N-Bedarf-SK §13a'!Drucktitel</vt:lpstr>
      <vt:lpstr>'N-Plan AL §13a'!Drucktitel</vt:lpstr>
      <vt:lpstr>'N-Plan GL §13a'!Drucktitel</vt:lpstr>
      <vt:lpstr>'N-Plan SK §13a'!Drucktitel</vt:lpstr>
      <vt:lpstr>'N-Plan_AL '!Drucktitel</vt:lpstr>
      <vt:lpstr>'N-Plan_GL'!Drucktitel</vt:lpstr>
      <vt:lpstr>'N-Plan_SK'!Drucktitel</vt:lpstr>
      <vt:lpstr>'P-Bedarf AL'!Drucktitel</vt:lpstr>
      <vt:lpstr>'P-Bedarf GL'!Drucktitel</vt:lpstr>
      <vt:lpstr>'P-Bedarf GL §13a'!Drucktitel</vt:lpstr>
      <vt:lpstr>'P-Bedarf SK'!Drucktitel</vt:lpstr>
      <vt:lpstr>'P-Bedarf SK §13a'!Drucktitel</vt:lpstr>
      <vt:lpstr>Dünger_Formen</vt:lpstr>
      <vt:lpstr>Gehalte_Duenger</vt:lpstr>
      <vt:lpstr>GrünlandP</vt:lpstr>
      <vt:lpstr>Humus</vt:lpstr>
      <vt:lpstr>HumusG</vt:lpstr>
      <vt:lpstr>Kultur_SK_P</vt:lpstr>
      <vt:lpstr>Kulturen</vt:lpstr>
      <vt:lpstr>KulturenG</vt:lpstr>
      <vt:lpstr>KulturP</vt:lpstr>
      <vt:lpstr>LeguminoseG</vt:lpstr>
      <vt:lpstr>LeguminosenA</vt:lpstr>
      <vt:lpstr>min_Dünger</vt:lpstr>
      <vt:lpstr>N_Vorfrucht_Abschlag_SK</vt:lpstr>
      <vt:lpstr>NSollA</vt:lpstr>
      <vt:lpstr>NSollG</vt:lpstr>
      <vt:lpstr>NSollHumus</vt:lpstr>
      <vt:lpstr>NSollHumusG</vt:lpstr>
      <vt:lpstr>NSollLegAF</vt:lpstr>
      <vt:lpstr>NSollLegGL</vt:lpstr>
      <vt:lpstr>NSollSK</vt:lpstr>
      <vt:lpstr>NSollVF</vt:lpstr>
      <vt:lpstr>NSollZF</vt:lpstr>
      <vt:lpstr>org_Dünger</vt:lpstr>
      <vt:lpstr>PSollA</vt:lpstr>
      <vt:lpstr>PSollG</vt:lpstr>
      <vt:lpstr>PSollSK</vt:lpstr>
      <vt:lpstr>Sonderkulturen</vt:lpstr>
      <vt:lpstr>Vorfrucht</vt:lpstr>
      <vt:lpstr>Vorfrucht_SK</vt:lpstr>
      <vt:lpstr>Zwischenfrucht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Bedarfsrechner</dc:title>
  <dc:creator>Hahn</dc:creator>
  <cp:lastModifiedBy>Walper, Martin (RPKS)</cp:lastModifiedBy>
  <cp:lastPrinted>2022-01-19T10:21:49Z</cp:lastPrinted>
  <dcterms:created xsi:type="dcterms:W3CDTF">2017-02-23T19:00:48Z</dcterms:created>
  <dcterms:modified xsi:type="dcterms:W3CDTF">2022-02-04T13:01:39Z</dcterms:modified>
</cp:coreProperties>
</file>